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\Downloads\"/>
    </mc:Choice>
  </mc:AlternateContent>
  <xr:revisionPtr revIDLastSave="0" documentId="13_ncr:1_{269D261F-02CC-454F-961D-E47676DAB6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ster" sheetId="4" r:id="rId1"/>
    <sheet name="Chi tiết tuyến" sheetId="1" r:id="rId2"/>
    <sheet name="Tuyến và nhân viên" sheetId="2" r:id="rId3"/>
    <sheet name="DSKH" sheetId="3" r:id="rId4"/>
    <sheet name="Doanh số khách hàng" sheetId="5" r:id="rId5"/>
    <sheet name="Sheet1" sheetId="6" state="hidden" r:id="rId6"/>
  </sheets>
  <definedNames>
    <definedName name="_xlnm._FilterDatabase" localSheetId="1" hidden="1">'Chi tiết tuyến'!$A$4:$CR$5</definedName>
    <definedName name="_xlnm._FilterDatabase" localSheetId="4" hidden="1">'Doanh số khách hàng'!$A$1:$F$4</definedName>
    <definedName name="_xlnm._FilterDatabase" localSheetId="3" hidden="1">DSKH!$A$2:$BF$3</definedName>
    <definedName name="_xlnm._FilterDatabase" localSheetId="2" hidden="1">'Tuyến và nhân viên'!$A$2:$P$2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" i="1" l="1"/>
  <c r="CE15" i="1" s="1"/>
  <c r="AB15" i="1"/>
  <c r="AA21" i="1"/>
  <c r="CE21" i="1" s="1"/>
  <c r="AB21" i="1"/>
  <c r="AA19" i="1"/>
  <c r="CE19" i="1" s="1"/>
  <c r="AB19" i="1"/>
  <c r="AA6" i="1"/>
  <c r="BS6" i="1" s="1"/>
  <c r="AB6" i="1"/>
  <c r="AC6" i="1"/>
  <c r="AD6" i="1"/>
  <c r="AE6" i="1"/>
  <c r="AF6" i="1"/>
  <c r="AK6" i="1" s="1"/>
  <c r="AM6" i="1"/>
  <c r="AN6" i="1"/>
  <c r="AO6" i="1"/>
  <c r="AP6" i="1"/>
  <c r="AQ6" i="1"/>
  <c r="AR6" i="1"/>
  <c r="AS6" i="1"/>
  <c r="AT6" i="1"/>
  <c r="AU6" i="1"/>
  <c r="AV6" i="1"/>
  <c r="BK6" i="1"/>
  <c r="BL6" i="1"/>
  <c r="BM6" i="1"/>
  <c r="BN6" i="1"/>
  <c r="CG6" i="1"/>
  <c r="CH6" i="1"/>
  <c r="CP6" i="1" s="1" a="1"/>
  <c r="CP6" i="1" s="1"/>
  <c r="CI6" i="1"/>
  <c r="CO6" i="1" s="1" a="1"/>
  <c r="CO6" i="1" s="1"/>
  <c r="CQ6" i="1" s="1"/>
  <c r="CJ6" i="1"/>
  <c r="CK6" i="1"/>
  <c r="CL6" i="1"/>
  <c r="CM6" i="1"/>
  <c r="CN6" i="1"/>
  <c r="AA7" i="1"/>
  <c r="AB7" i="1"/>
  <c r="AC7" i="1"/>
  <c r="AH7" i="1" s="1"/>
  <c r="AD7" i="1"/>
  <c r="AE7" i="1"/>
  <c r="AL7" i="1" s="1"/>
  <c r="AF7" i="1"/>
  <c r="AJ7" i="1"/>
  <c r="AK7" i="1"/>
  <c r="AM7" i="1"/>
  <c r="AN7" i="1"/>
  <c r="AO7" i="1"/>
  <c r="AP7" i="1"/>
  <c r="AQ7" i="1"/>
  <c r="AR7" i="1"/>
  <c r="AS7" i="1"/>
  <c r="AT7" i="1"/>
  <c r="AU7" i="1"/>
  <c r="AV7" i="1"/>
  <c r="BH7" i="1"/>
  <c r="BI7" i="1"/>
  <c r="BJ7" i="1"/>
  <c r="BK7" i="1"/>
  <c r="BL7" i="1"/>
  <c r="BM7" i="1"/>
  <c r="CG7" i="1"/>
  <c r="CH7" i="1"/>
  <c r="CO7" i="1" s="1" a="1"/>
  <c r="CO7" i="1" s="1"/>
  <c r="CQ7" i="1" s="1"/>
  <c r="CI7" i="1"/>
  <c r="CP7" i="1" s="1" a="1"/>
  <c r="CP7" i="1" s="1"/>
  <c r="CJ7" i="1"/>
  <c r="CK7" i="1"/>
  <c r="CL7" i="1"/>
  <c r="CM7" i="1"/>
  <c r="CN7" i="1"/>
  <c r="AA8" i="1"/>
  <c r="BS8" i="1" s="1"/>
  <c r="AB8" i="1"/>
  <c r="AC8" i="1"/>
  <c r="BL8" i="1" s="1"/>
  <c r="AD8" i="1"/>
  <c r="AE8" i="1"/>
  <c r="AL8" i="1" s="1"/>
  <c r="BC8" i="1" s="1"/>
  <c r="AF8" i="1"/>
  <c r="AH8" i="1" s="1"/>
  <c r="AJ8" i="1"/>
  <c r="AM8" i="1"/>
  <c r="AN8" i="1"/>
  <c r="AO8" i="1"/>
  <c r="AP8" i="1"/>
  <c r="AQ8" i="1"/>
  <c r="AR8" i="1"/>
  <c r="AT8" i="1"/>
  <c r="AU8" i="1"/>
  <c r="AV8" i="1"/>
  <c r="AW8" i="1"/>
  <c r="W8" i="1" s="1"/>
  <c r="BH8" i="1"/>
  <c r="BI8" i="1"/>
  <c r="BK8" i="1"/>
  <c r="BM8" i="1"/>
  <c r="CG8" i="1"/>
  <c r="CH8" i="1"/>
  <c r="CI8" i="1"/>
  <c r="CO8" i="1" s="1" a="1"/>
  <c r="CO8" i="1" s="1"/>
  <c r="CQ8" i="1" s="1"/>
  <c r="CJ8" i="1"/>
  <c r="CK8" i="1"/>
  <c r="CL8" i="1"/>
  <c r="CM8" i="1"/>
  <c r="CN8" i="1"/>
  <c r="AA9" i="1"/>
  <c r="CE9" i="1" s="1"/>
  <c r="AB9" i="1"/>
  <c r="AC9" i="1"/>
  <c r="AJ9" i="1" s="1"/>
  <c r="AD9" i="1"/>
  <c r="AE9" i="1"/>
  <c r="AL9" i="1" s="1"/>
  <c r="AF9" i="1"/>
  <c r="AK9" i="1" s="1"/>
  <c r="AM9" i="1"/>
  <c r="AN9" i="1"/>
  <c r="AO9" i="1"/>
  <c r="AP9" i="1"/>
  <c r="AQ9" i="1"/>
  <c r="AR9" i="1"/>
  <c r="AT9" i="1"/>
  <c r="AU9" i="1"/>
  <c r="AV9" i="1"/>
  <c r="BK9" i="1"/>
  <c r="BM9" i="1"/>
  <c r="CG9" i="1"/>
  <c r="CH9" i="1"/>
  <c r="CI9" i="1"/>
  <c r="CJ9" i="1"/>
  <c r="CK9" i="1"/>
  <c r="CL9" i="1"/>
  <c r="CM9" i="1"/>
  <c r="CN9" i="1"/>
  <c r="AA10" i="1"/>
  <c r="AB10" i="1"/>
  <c r="AC10" i="1"/>
  <c r="AH10" i="1" s="1"/>
  <c r="AD10" i="1"/>
  <c r="AE10" i="1"/>
  <c r="AL10" i="1" s="1"/>
  <c r="AF10" i="1"/>
  <c r="AJ10" i="1"/>
  <c r="AK10" i="1"/>
  <c r="AM10" i="1"/>
  <c r="AN10" i="1"/>
  <c r="AO10" i="1"/>
  <c r="AP10" i="1"/>
  <c r="AQ10" i="1"/>
  <c r="AR10" i="1"/>
  <c r="AT10" i="1"/>
  <c r="AU10" i="1"/>
  <c r="AV10" i="1"/>
  <c r="AW10" i="1"/>
  <c r="AY10" i="1" s="1"/>
  <c r="Y10" i="1" s="1"/>
  <c r="BH10" i="1"/>
  <c r="BI10" i="1"/>
  <c r="BK10" i="1"/>
  <c r="BL10" i="1"/>
  <c r="BM10" i="1"/>
  <c r="CG10" i="1"/>
  <c r="CH10" i="1"/>
  <c r="CI10" i="1"/>
  <c r="CP10" i="1" s="1" a="1"/>
  <c r="CP10" i="1" s="1"/>
  <c r="CJ10" i="1"/>
  <c r="CK10" i="1"/>
  <c r="CL10" i="1"/>
  <c r="CM10" i="1"/>
  <c r="CN10" i="1"/>
  <c r="AA11" i="1"/>
  <c r="AB11" i="1"/>
  <c r="AC11" i="1"/>
  <c r="BL11" i="1" s="1"/>
  <c r="AD11" i="1"/>
  <c r="AE11" i="1"/>
  <c r="AL11" i="1" s="1"/>
  <c r="AF11" i="1"/>
  <c r="AK11" i="1" s="1"/>
  <c r="AJ11" i="1"/>
  <c r="AM11" i="1"/>
  <c r="AN11" i="1"/>
  <c r="AO11" i="1"/>
  <c r="AP11" i="1"/>
  <c r="AQ11" i="1"/>
  <c r="AR11" i="1"/>
  <c r="AS11" i="1"/>
  <c r="AT11" i="1"/>
  <c r="AV11" i="1"/>
  <c r="BC11" i="1"/>
  <c r="BH11" i="1"/>
  <c r="BI11" i="1"/>
  <c r="BK11" i="1"/>
  <c r="BM11" i="1"/>
  <c r="CG11" i="1"/>
  <c r="CH11" i="1"/>
  <c r="CI11" i="1"/>
  <c r="CJ11" i="1"/>
  <c r="CK11" i="1"/>
  <c r="CL11" i="1"/>
  <c r="CM11" i="1"/>
  <c r="CN11" i="1"/>
  <c r="AA12" i="1"/>
  <c r="AB12" i="1"/>
  <c r="AC12" i="1"/>
  <c r="AD12" i="1"/>
  <c r="AE12" i="1"/>
  <c r="AF12" i="1"/>
  <c r="AK12" i="1" s="1"/>
  <c r="AM12" i="1"/>
  <c r="AN12" i="1"/>
  <c r="AO12" i="1"/>
  <c r="AP12" i="1"/>
  <c r="AQ12" i="1"/>
  <c r="AR12" i="1"/>
  <c r="AS12" i="1"/>
  <c r="AT12" i="1"/>
  <c r="AU12" i="1"/>
  <c r="AV12" i="1"/>
  <c r="BK12" i="1"/>
  <c r="CE12" i="1"/>
  <c r="CG12" i="1"/>
  <c r="CH12" i="1"/>
  <c r="CI12" i="1"/>
  <c r="CJ12" i="1"/>
  <c r="CK12" i="1"/>
  <c r="CL12" i="1"/>
  <c r="CM12" i="1"/>
  <c r="CN12" i="1"/>
  <c r="AA13" i="1"/>
  <c r="AB13" i="1"/>
  <c r="AC13" i="1"/>
  <c r="AH13" i="1" s="1"/>
  <c r="AD13" i="1"/>
  <c r="AE13" i="1"/>
  <c r="AL13" i="1" s="1"/>
  <c r="AF13" i="1"/>
  <c r="AJ13" i="1"/>
  <c r="AK13" i="1"/>
  <c r="AM13" i="1"/>
  <c r="AN13" i="1"/>
  <c r="AO13" i="1"/>
  <c r="AP13" i="1"/>
  <c r="AQ13" i="1"/>
  <c r="AS13" i="1"/>
  <c r="AT13" i="1"/>
  <c r="AU13" i="1"/>
  <c r="AV13" i="1"/>
  <c r="BH13" i="1"/>
  <c r="BI13" i="1"/>
  <c r="BK13" i="1"/>
  <c r="BM13" i="1"/>
  <c r="CG13" i="1"/>
  <c r="CH13" i="1"/>
  <c r="CI13" i="1"/>
  <c r="CJ13" i="1"/>
  <c r="CK13" i="1"/>
  <c r="CL13" i="1"/>
  <c r="CM13" i="1"/>
  <c r="CN13" i="1"/>
  <c r="AA14" i="1"/>
  <c r="AB14" i="1"/>
  <c r="AC14" i="1"/>
  <c r="AH14" i="1" s="1"/>
  <c r="AD14" i="1"/>
  <c r="AE14" i="1"/>
  <c r="AF14" i="1"/>
  <c r="AK14" i="1" s="1"/>
  <c r="AM14" i="1"/>
  <c r="AN14" i="1"/>
  <c r="AO14" i="1"/>
  <c r="AP14" i="1"/>
  <c r="AQ14" i="1"/>
  <c r="AR14" i="1"/>
  <c r="AT14" i="1"/>
  <c r="AU14" i="1"/>
  <c r="AV14" i="1"/>
  <c r="BK14" i="1"/>
  <c r="BL14" i="1"/>
  <c r="BM14" i="1"/>
  <c r="BN14" i="1"/>
  <c r="CE14" i="1"/>
  <c r="CG14" i="1"/>
  <c r="CH14" i="1"/>
  <c r="CI14" i="1"/>
  <c r="CP14" i="1" s="1" a="1"/>
  <c r="CP14" i="1" s="1"/>
  <c r="CJ14" i="1"/>
  <c r="CK14" i="1"/>
  <c r="CL14" i="1"/>
  <c r="CM14" i="1"/>
  <c r="CN14" i="1"/>
  <c r="CO14" i="1" a="1"/>
  <c r="CO14" i="1" s="1"/>
  <c r="CQ14" i="1" s="1"/>
  <c r="AC15" i="1"/>
  <c r="AH15" i="1" s="1"/>
  <c r="AD15" i="1"/>
  <c r="AE15" i="1"/>
  <c r="AF15" i="1"/>
  <c r="AK15" i="1"/>
  <c r="AM15" i="1"/>
  <c r="AN15" i="1"/>
  <c r="AO15" i="1"/>
  <c r="AP15" i="1"/>
  <c r="AQ15" i="1"/>
  <c r="AR15" i="1"/>
  <c r="AS15" i="1"/>
  <c r="AT15" i="1"/>
  <c r="AU15" i="1"/>
  <c r="AV15" i="1"/>
  <c r="AW15" i="1"/>
  <c r="AY15" i="1" s="1"/>
  <c r="Y15" i="1" s="1"/>
  <c r="AX15" i="1"/>
  <c r="AZ15" i="1" s="1"/>
  <c r="Z15" i="1" s="1"/>
  <c r="BI15" i="1"/>
  <c r="BK15" i="1"/>
  <c r="BL15" i="1"/>
  <c r="BM15" i="1"/>
  <c r="CG15" i="1"/>
  <c r="CH15" i="1"/>
  <c r="CI15" i="1"/>
  <c r="CJ15" i="1"/>
  <c r="CK15" i="1"/>
  <c r="CL15" i="1"/>
  <c r="CM15" i="1"/>
  <c r="CN15" i="1"/>
  <c r="CO15" i="1" a="1"/>
  <c r="CO15" i="1" s="1"/>
  <c r="CQ15" i="1"/>
  <c r="AA16" i="1"/>
  <c r="AB16" i="1"/>
  <c r="AC16" i="1"/>
  <c r="AD16" i="1"/>
  <c r="AE16" i="1"/>
  <c r="AF16" i="1"/>
  <c r="AK16" i="1" s="1"/>
  <c r="AM16" i="1"/>
  <c r="AN16" i="1"/>
  <c r="AO16" i="1"/>
  <c r="AP16" i="1"/>
  <c r="AQ16" i="1"/>
  <c r="AR16" i="1"/>
  <c r="AT16" i="1"/>
  <c r="AU16" i="1"/>
  <c r="AV16" i="1"/>
  <c r="BJ16" i="1"/>
  <c r="BM16" i="1"/>
  <c r="CE16" i="1"/>
  <c r="CG16" i="1"/>
  <c r="CH16" i="1"/>
  <c r="CI16" i="1"/>
  <c r="CJ16" i="1"/>
  <c r="CK16" i="1"/>
  <c r="CL16" i="1"/>
  <c r="CM16" i="1"/>
  <c r="CN16" i="1"/>
  <c r="AA17" i="1"/>
  <c r="AB17" i="1"/>
  <c r="AC17" i="1"/>
  <c r="AD17" i="1"/>
  <c r="AE17" i="1"/>
  <c r="AL17" i="1" s="1"/>
  <c r="AF17" i="1"/>
  <c r="AJ17" i="1"/>
  <c r="AM17" i="1"/>
  <c r="AN17" i="1"/>
  <c r="AO17" i="1"/>
  <c r="AP17" i="1"/>
  <c r="AQ17" i="1"/>
  <c r="AR17" i="1"/>
  <c r="AT17" i="1"/>
  <c r="AU17" i="1"/>
  <c r="AV17" i="1"/>
  <c r="BH17" i="1"/>
  <c r="BI17" i="1"/>
  <c r="BK17" i="1"/>
  <c r="BM17" i="1"/>
  <c r="CE17" i="1"/>
  <c r="CG17" i="1"/>
  <c r="CQ17" i="1" s="1"/>
  <c r="CH17" i="1"/>
  <c r="CI17" i="1"/>
  <c r="CO17" i="1" s="1" a="1"/>
  <c r="CJ17" i="1"/>
  <c r="CK17" i="1"/>
  <c r="CL17" i="1"/>
  <c r="CP17" i="1" s="1" a="1"/>
  <c r="CP17" i="1" s="1"/>
  <c r="CM17" i="1"/>
  <c r="CN17" i="1"/>
  <c r="CO17" i="1"/>
  <c r="AA18" i="1"/>
  <c r="AB18" i="1"/>
  <c r="AC18" i="1"/>
  <c r="BM18" i="1" s="1"/>
  <c r="AD18" i="1"/>
  <c r="AE18" i="1"/>
  <c r="AF18" i="1"/>
  <c r="AK18" i="1" s="1"/>
  <c r="AM18" i="1"/>
  <c r="AN18" i="1"/>
  <c r="AO18" i="1"/>
  <c r="AP18" i="1"/>
  <c r="AQ18" i="1"/>
  <c r="AS18" i="1"/>
  <c r="AT18" i="1"/>
  <c r="AU18" i="1"/>
  <c r="AV18" i="1"/>
  <c r="BJ18" i="1"/>
  <c r="CE18" i="1"/>
  <c r="CG18" i="1"/>
  <c r="CH18" i="1"/>
  <c r="CP18" i="1" s="1" a="1"/>
  <c r="CI18" i="1"/>
  <c r="CJ18" i="1"/>
  <c r="CK18" i="1"/>
  <c r="CL18" i="1"/>
  <c r="CM18" i="1"/>
  <c r="CN18" i="1"/>
  <c r="CP18" i="1"/>
  <c r="AC19" i="1"/>
  <c r="BN19" i="1" s="1"/>
  <c r="AD19" i="1"/>
  <c r="AE19" i="1"/>
  <c r="AL19" i="1" s="1"/>
  <c r="AF19" i="1"/>
  <c r="AH19" i="1" s="1"/>
  <c r="AJ19" i="1"/>
  <c r="AM19" i="1"/>
  <c r="AN19" i="1"/>
  <c r="AO19" i="1"/>
  <c r="AP19" i="1"/>
  <c r="AQ19" i="1"/>
  <c r="AR19" i="1"/>
  <c r="AT19" i="1"/>
  <c r="AU19" i="1"/>
  <c r="AV19" i="1"/>
  <c r="BC19" i="1"/>
  <c r="BD19" i="1"/>
  <c r="BE19" i="1"/>
  <c r="BF19" i="1"/>
  <c r="BG19" i="1"/>
  <c r="BH19" i="1"/>
  <c r="BI19" i="1"/>
  <c r="BJ19" i="1"/>
  <c r="BK19" i="1"/>
  <c r="BL19" i="1"/>
  <c r="BM19" i="1"/>
  <c r="CG19" i="1"/>
  <c r="CQ19" i="1" s="1"/>
  <c r="CH19" i="1"/>
  <c r="CO19" i="1" s="1" a="1"/>
  <c r="CI19" i="1"/>
  <c r="CJ19" i="1"/>
  <c r="CK19" i="1"/>
  <c r="CL19" i="1"/>
  <c r="CM19" i="1"/>
  <c r="CN19" i="1"/>
  <c r="CO19" i="1"/>
  <c r="CP19" i="1" a="1"/>
  <c r="CP19" i="1" s="1"/>
  <c r="AA20" i="1"/>
  <c r="AB20" i="1"/>
  <c r="AC20" i="1"/>
  <c r="AD20" i="1"/>
  <c r="AE20" i="1"/>
  <c r="AL20" i="1" s="1"/>
  <c r="AF20" i="1"/>
  <c r="AH20" i="1"/>
  <c r="AJ20" i="1"/>
  <c r="AK20" i="1"/>
  <c r="AM20" i="1"/>
  <c r="AN20" i="1"/>
  <c r="AO20" i="1"/>
  <c r="AQ20" i="1"/>
  <c r="AR20" i="1"/>
  <c r="AS20" i="1"/>
  <c r="AT20" i="1"/>
  <c r="AU20" i="1"/>
  <c r="AV20" i="1"/>
  <c r="BH20" i="1"/>
  <c r="BI20" i="1"/>
  <c r="BK20" i="1"/>
  <c r="BL20" i="1"/>
  <c r="BM20" i="1"/>
  <c r="BN20" i="1"/>
  <c r="CE20" i="1"/>
  <c r="CG20" i="1"/>
  <c r="CH20" i="1"/>
  <c r="CI20" i="1"/>
  <c r="CJ20" i="1"/>
  <c r="CK20" i="1"/>
  <c r="CL20" i="1"/>
  <c r="CM20" i="1"/>
  <c r="CN20" i="1"/>
  <c r="CO20" i="1" a="1"/>
  <c r="CO20" i="1"/>
  <c r="CQ20" i="1" s="1"/>
  <c r="CP20" i="1" a="1"/>
  <c r="CP20" i="1" s="1"/>
  <c r="AC21" i="1"/>
  <c r="BI21" i="1" s="1"/>
  <c r="AD21" i="1"/>
  <c r="AE21" i="1"/>
  <c r="AF21" i="1"/>
  <c r="AK21" i="1"/>
  <c r="AM21" i="1"/>
  <c r="AN21" i="1"/>
  <c r="AO21" i="1"/>
  <c r="AP21" i="1"/>
  <c r="AQ21" i="1"/>
  <c r="AR21" i="1"/>
  <c r="AS21" i="1"/>
  <c r="AT21" i="1"/>
  <c r="AU21" i="1"/>
  <c r="BH21" i="1"/>
  <c r="BJ21" i="1"/>
  <c r="CG21" i="1"/>
  <c r="CH21" i="1"/>
  <c r="CI21" i="1"/>
  <c r="CJ21" i="1"/>
  <c r="CK21" i="1"/>
  <c r="CL21" i="1"/>
  <c r="CM21" i="1"/>
  <c r="CN21" i="1"/>
  <c r="AA22" i="1"/>
  <c r="AB22" i="1"/>
  <c r="AC22" i="1"/>
  <c r="BN22" i="1" s="1"/>
  <c r="AD22" i="1"/>
  <c r="AE22" i="1"/>
  <c r="AF22" i="1"/>
  <c r="AH22" i="1"/>
  <c r="AJ22" i="1"/>
  <c r="AK22" i="1"/>
  <c r="AM22" i="1"/>
  <c r="AN22" i="1"/>
  <c r="AO22" i="1"/>
  <c r="AP22" i="1"/>
  <c r="AQ22" i="1"/>
  <c r="AR22" i="1"/>
  <c r="AT22" i="1"/>
  <c r="AU22" i="1"/>
  <c r="AV22" i="1"/>
  <c r="BH22" i="1"/>
  <c r="BI22" i="1"/>
  <c r="BJ22" i="1"/>
  <c r="BK22" i="1"/>
  <c r="BL22" i="1"/>
  <c r="BM22" i="1"/>
  <c r="CE22" i="1"/>
  <c r="CG22" i="1"/>
  <c r="CH22" i="1"/>
  <c r="CI22" i="1"/>
  <c r="CJ22" i="1"/>
  <c r="CK22" i="1"/>
  <c r="CL22" i="1"/>
  <c r="CM22" i="1"/>
  <c r="CN22" i="1"/>
  <c r="AA23" i="1"/>
  <c r="AB23" i="1"/>
  <c r="AC23" i="1"/>
  <c r="AD23" i="1"/>
  <c r="AE23" i="1"/>
  <c r="AL23" i="1" s="1"/>
  <c r="BD23" i="1" s="1"/>
  <c r="AF23" i="1"/>
  <c r="AK23" i="1" s="1"/>
  <c r="AH23" i="1"/>
  <c r="AJ23" i="1"/>
  <c r="AM23" i="1"/>
  <c r="AN23" i="1"/>
  <c r="AO23" i="1"/>
  <c r="AP23" i="1"/>
  <c r="AQ23" i="1"/>
  <c r="AR23" i="1"/>
  <c r="AT23" i="1"/>
  <c r="AU23" i="1"/>
  <c r="AV23" i="1"/>
  <c r="AW23" i="1"/>
  <c r="AY23" i="1" s="1"/>
  <c r="Y23" i="1" s="1"/>
  <c r="BH23" i="1"/>
  <c r="BI23" i="1"/>
  <c r="BK23" i="1"/>
  <c r="BL23" i="1"/>
  <c r="BM23" i="1"/>
  <c r="BN23" i="1"/>
  <c r="CG23" i="1"/>
  <c r="CH23" i="1"/>
  <c r="CI23" i="1"/>
  <c r="CJ23" i="1"/>
  <c r="CK23" i="1"/>
  <c r="CL23" i="1"/>
  <c r="CM23" i="1"/>
  <c r="CN23" i="1"/>
  <c r="AA24" i="1"/>
  <c r="AB24" i="1"/>
  <c r="AC24" i="1"/>
  <c r="AD24" i="1"/>
  <c r="AE24" i="1"/>
  <c r="AF24" i="1"/>
  <c r="AK24" i="1" s="1"/>
  <c r="AJ24" i="1"/>
  <c r="AL24" i="1"/>
  <c r="BF24" i="1" s="1"/>
  <c r="AM24" i="1"/>
  <c r="AN24" i="1"/>
  <c r="AO24" i="1"/>
  <c r="AP24" i="1"/>
  <c r="AQ24" i="1"/>
  <c r="AR24" i="1"/>
  <c r="AT24" i="1"/>
  <c r="AU24" i="1"/>
  <c r="AV24" i="1"/>
  <c r="AW24" i="1"/>
  <c r="AY24" i="1" s="1"/>
  <c r="Y24" i="1" s="1"/>
  <c r="AX24" i="1"/>
  <c r="BE24" i="1"/>
  <c r="BG24" i="1"/>
  <c r="BH24" i="1"/>
  <c r="BI24" i="1"/>
  <c r="BJ24" i="1"/>
  <c r="BK24" i="1"/>
  <c r="BM24" i="1"/>
  <c r="BN24" i="1"/>
  <c r="CE24" i="1"/>
  <c r="CG24" i="1"/>
  <c r="CH24" i="1"/>
  <c r="CI24" i="1"/>
  <c r="CJ24" i="1"/>
  <c r="CK24" i="1"/>
  <c r="CL24" i="1"/>
  <c r="CM24" i="1"/>
  <c r="CN24" i="1"/>
  <c r="AA25" i="1"/>
  <c r="AB25" i="1"/>
  <c r="AC25" i="1"/>
  <c r="BL25" i="1" s="1"/>
  <c r="AD25" i="1"/>
  <c r="AE25" i="1"/>
  <c r="AF25" i="1"/>
  <c r="AK25" i="1" s="1"/>
  <c r="AM25" i="1"/>
  <c r="AN25" i="1"/>
  <c r="AO25" i="1"/>
  <c r="AP25" i="1"/>
  <c r="AQ25" i="1"/>
  <c r="AR25" i="1"/>
  <c r="AS25" i="1"/>
  <c r="AT25" i="1"/>
  <c r="AV25" i="1"/>
  <c r="AW25" i="1"/>
  <c r="AY25" i="1" s="1"/>
  <c r="Y25" i="1" s="1"/>
  <c r="BI25" i="1"/>
  <c r="BN25" i="1"/>
  <c r="CE25" i="1"/>
  <c r="CG25" i="1"/>
  <c r="CH25" i="1"/>
  <c r="CI25" i="1"/>
  <c r="CJ25" i="1"/>
  <c r="CK25" i="1"/>
  <c r="CL25" i="1"/>
  <c r="CM25" i="1"/>
  <c r="CN25" i="1"/>
  <c r="AA26" i="1"/>
  <c r="AB26" i="1"/>
  <c r="AC26" i="1"/>
  <c r="AD26" i="1"/>
  <c r="AE26" i="1"/>
  <c r="AF26" i="1"/>
  <c r="AJ26" i="1"/>
  <c r="AL26" i="1" s="1"/>
  <c r="AK26" i="1"/>
  <c r="AM26" i="1"/>
  <c r="AN26" i="1"/>
  <c r="AO26" i="1"/>
  <c r="AP26" i="1"/>
  <c r="AQ26" i="1"/>
  <c r="AS26" i="1"/>
  <c r="AT26" i="1"/>
  <c r="AU26" i="1"/>
  <c r="AV26" i="1"/>
  <c r="BH26" i="1"/>
  <c r="BI26" i="1"/>
  <c r="BL26" i="1"/>
  <c r="BM26" i="1"/>
  <c r="BN26" i="1"/>
  <c r="CG26" i="1"/>
  <c r="CH26" i="1"/>
  <c r="CI26" i="1"/>
  <c r="CJ26" i="1"/>
  <c r="CK26" i="1"/>
  <c r="CL26" i="1"/>
  <c r="CM26" i="1"/>
  <c r="CN26" i="1"/>
  <c r="AA27" i="1"/>
  <c r="AB27" i="1"/>
  <c r="AC27" i="1"/>
  <c r="BH27" i="1" s="1"/>
  <c r="AD27" i="1"/>
  <c r="AE27" i="1"/>
  <c r="AF27" i="1"/>
  <c r="AK27" i="1" s="1"/>
  <c r="AM27" i="1"/>
  <c r="AN27" i="1"/>
  <c r="AO27" i="1"/>
  <c r="AP27" i="1"/>
  <c r="AQ27" i="1"/>
  <c r="AR27" i="1"/>
  <c r="AT27" i="1"/>
  <c r="AU27" i="1"/>
  <c r="AV27" i="1"/>
  <c r="CG27" i="1"/>
  <c r="CH27" i="1"/>
  <c r="CI27" i="1"/>
  <c r="CJ27" i="1"/>
  <c r="CK27" i="1"/>
  <c r="CL27" i="1"/>
  <c r="CM27" i="1"/>
  <c r="CN27" i="1"/>
  <c r="AA28" i="1"/>
  <c r="AB28" i="1"/>
  <c r="AC28" i="1"/>
  <c r="AD28" i="1"/>
  <c r="AE28" i="1"/>
  <c r="AF28" i="1"/>
  <c r="AK28" i="1"/>
  <c r="AM28" i="1"/>
  <c r="AN28" i="1"/>
  <c r="AO28" i="1"/>
  <c r="AP28" i="1"/>
  <c r="AQ28" i="1"/>
  <c r="AS28" i="1"/>
  <c r="AT28" i="1"/>
  <c r="AU28" i="1"/>
  <c r="AV28" i="1"/>
  <c r="CG28" i="1"/>
  <c r="CQ28" i="1" s="1"/>
  <c r="CH28" i="1"/>
  <c r="CI28" i="1"/>
  <c r="CO28" i="1" s="1" a="1"/>
  <c r="CO28" i="1" s="1"/>
  <c r="CJ28" i="1"/>
  <c r="CK28" i="1"/>
  <c r="CL28" i="1"/>
  <c r="CM28" i="1"/>
  <c r="CN28" i="1"/>
  <c r="CP28" i="1" a="1"/>
  <c r="CP28" i="1" s="1"/>
  <c r="AA29" i="1"/>
  <c r="AB29" i="1"/>
  <c r="AC29" i="1"/>
  <c r="AH29" i="1" s="1"/>
  <c r="AD29" i="1"/>
  <c r="AE29" i="1"/>
  <c r="AF29" i="1"/>
  <c r="AJ29" i="1"/>
  <c r="AL29" i="1" s="1"/>
  <c r="AK29" i="1"/>
  <c r="AM29" i="1"/>
  <c r="AN29" i="1"/>
  <c r="AO29" i="1"/>
  <c r="AP29" i="1"/>
  <c r="AQ29" i="1"/>
  <c r="AR29" i="1"/>
  <c r="AT29" i="1"/>
  <c r="AU29" i="1"/>
  <c r="AV29" i="1"/>
  <c r="BH29" i="1"/>
  <c r="BI29" i="1"/>
  <c r="BJ29" i="1"/>
  <c r="BK29" i="1"/>
  <c r="BL29" i="1"/>
  <c r="BM29" i="1"/>
  <c r="BN29" i="1"/>
  <c r="CG29" i="1"/>
  <c r="CH29" i="1"/>
  <c r="CI29" i="1"/>
  <c r="CO29" i="1" s="1" a="1"/>
  <c r="CO29" i="1" s="1"/>
  <c r="CJ29" i="1"/>
  <c r="CK29" i="1"/>
  <c r="CL29" i="1"/>
  <c r="CM29" i="1"/>
  <c r="CN29" i="1"/>
  <c r="CP29" i="1" a="1"/>
  <c r="CP29" i="1" s="1"/>
  <c r="AA30" i="1"/>
  <c r="AB30" i="1"/>
  <c r="AC30" i="1"/>
  <c r="BJ30" i="1" s="1"/>
  <c r="AD30" i="1"/>
  <c r="AE30" i="1"/>
  <c r="AF30" i="1"/>
  <c r="AH30" i="1"/>
  <c r="AK30" i="1"/>
  <c r="AM30" i="1"/>
  <c r="AN30" i="1"/>
  <c r="AO30" i="1"/>
  <c r="AQ30" i="1"/>
  <c r="AR30" i="1"/>
  <c r="AS30" i="1"/>
  <c r="AT30" i="1"/>
  <c r="AU30" i="1"/>
  <c r="AV30" i="1"/>
  <c r="AW30" i="1"/>
  <c r="BI30" i="1"/>
  <c r="BK30" i="1"/>
  <c r="CE30" i="1"/>
  <c r="CG30" i="1"/>
  <c r="CH30" i="1"/>
  <c r="CI30" i="1"/>
  <c r="CJ30" i="1"/>
  <c r="CK30" i="1"/>
  <c r="CL30" i="1"/>
  <c r="CM30" i="1"/>
  <c r="CN30" i="1"/>
  <c r="AA31" i="1"/>
  <c r="AB31" i="1"/>
  <c r="AC31" i="1"/>
  <c r="BI31" i="1" s="1"/>
  <c r="AD31" i="1"/>
  <c r="AE31" i="1"/>
  <c r="AF31" i="1"/>
  <c r="AK31" i="1"/>
  <c r="AM31" i="1"/>
  <c r="AN31" i="1"/>
  <c r="AO31" i="1"/>
  <c r="AQ31" i="1"/>
  <c r="AR31" i="1"/>
  <c r="AS31" i="1"/>
  <c r="AT31" i="1"/>
  <c r="AU31" i="1"/>
  <c r="AV31" i="1"/>
  <c r="BK31" i="1"/>
  <c r="CG31" i="1"/>
  <c r="CH31" i="1"/>
  <c r="CI31" i="1"/>
  <c r="CJ31" i="1"/>
  <c r="CK31" i="1"/>
  <c r="CL31" i="1"/>
  <c r="CM31" i="1"/>
  <c r="CN31" i="1"/>
  <c r="CO31" i="1" a="1"/>
  <c r="CO31" i="1"/>
  <c r="CQ31" i="1"/>
  <c r="AA32" i="1"/>
  <c r="AB32" i="1"/>
  <c r="AC32" i="1"/>
  <c r="AH32" i="1" s="1"/>
  <c r="AD32" i="1"/>
  <c r="AE32" i="1"/>
  <c r="AF32" i="1"/>
  <c r="AK32" i="1"/>
  <c r="AM32" i="1"/>
  <c r="AN32" i="1"/>
  <c r="AO32" i="1"/>
  <c r="AP32" i="1"/>
  <c r="AR32" i="1"/>
  <c r="AS32" i="1"/>
  <c r="AT32" i="1"/>
  <c r="AU32" i="1"/>
  <c r="AV32" i="1"/>
  <c r="BH32" i="1"/>
  <c r="BL32" i="1"/>
  <c r="BN32" i="1"/>
  <c r="CE32" i="1"/>
  <c r="CG32" i="1"/>
  <c r="CH32" i="1"/>
  <c r="CI32" i="1"/>
  <c r="CJ32" i="1"/>
  <c r="CP32" i="1" s="1" a="1"/>
  <c r="CP32" i="1" s="1"/>
  <c r="CK32" i="1"/>
  <c r="CL32" i="1"/>
  <c r="CM32" i="1"/>
  <c r="CN32" i="1"/>
  <c r="CO32" i="1" a="1"/>
  <c r="CO32" i="1"/>
  <c r="CQ32" i="1" s="1"/>
  <c r="AA33" i="1"/>
  <c r="AB33" i="1"/>
  <c r="AC33" i="1"/>
  <c r="AD33" i="1"/>
  <c r="AE33" i="1"/>
  <c r="AF33" i="1"/>
  <c r="AK33" i="1" s="1"/>
  <c r="AM33" i="1"/>
  <c r="AN33" i="1"/>
  <c r="AO33" i="1"/>
  <c r="AP33" i="1"/>
  <c r="AQ33" i="1"/>
  <c r="AS33" i="1"/>
  <c r="AT33" i="1"/>
  <c r="AU33" i="1"/>
  <c r="AV33" i="1"/>
  <c r="CE33" i="1"/>
  <c r="CG33" i="1"/>
  <c r="CH33" i="1"/>
  <c r="CO33" i="1" s="1" a="1"/>
  <c r="CO33" i="1" s="1"/>
  <c r="CQ33" i="1" s="1"/>
  <c r="CI33" i="1"/>
  <c r="CJ33" i="1"/>
  <c r="CK33" i="1"/>
  <c r="CL33" i="1"/>
  <c r="CM33" i="1"/>
  <c r="CN33" i="1"/>
  <c r="CP33" i="1" a="1"/>
  <c r="CP33" i="1" s="1"/>
  <c r="AA34" i="1"/>
  <c r="AB34" i="1"/>
  <c r="AC34" i="1"/>
  <c r="AJ34" i="1" s="1"/>
  <c r="AD34" i="1"/>
  <c r="AE34" i="1"/>
  <c r="AF34" i="1"/>
  <c r="AK34" i="1"/>
  <c r="AM34" i="1"/>
  <c r="AN34" i="1"/>
  <c r="AO34" i="1"/>
  <c r="AP34" i="1"/>
  <c r="AQ34" i="1"/>
  <c r="AR34" i="1"/>
  <c r="AT34" i="1"/>
  <c r="AU34" i="1"/>
  <c r="AV34" i="1"/>
  <c r="BI34" i="1"/>
  <c r="BJ34" i="1"/>
  <c r="CE34" i="1"/>
  <c r="CG34" i="1"/>
  <c r="CH34" i="1"/>
  <c r="CP34" i="1" s="1" a="1"/>
  <c r="CP34" i="1" s="1"/>
  <c r="CI34" i="1"/>
  <c r="CJ34" i="1"/>
  <c r="CK34" i="1"/>
  <c r="CL34" i="1"/>
  <c r="CM34" i="1"/>
  <c r="CN34" i="1"/>
  <c r="CO34" i="1" a="1"/>
  <c r="CO34" i="1" s="1"/>
  <c r="AA35" i="1"/>
  <c r="AB35" i="1"/>
  <c r="AC35" i="1"/>
  <c r="BN35" i="1" s="1"/>
  <c r="AD35" i="1"/>
  <c r="AE35" i="1"/>
  <c r="AL35" i="1" s="1"/>
  <c r="BA35" i="1" s="1"/>
  <c r="AF35" i="1"/>
  <c r="AH35" i="1"/>
  <c r="AJ35" i="1"/>
  <c r="AK35" i="1"/>
  <c r="AM35" i="1"/>
  <c r="AN35" i="1"/>
  <c r="AO35" i="1"/>
  <c r="AQ35" i="1"/>
  <c r="AR35" i="1"/>
  <c r="AS35" i="1"/>
  <c r="AT35" i="1"/>
  <c r="AU35" i="1"/>
  <c r="AV35" i="1"/>
  <c r="BD35" i="1"/>
  <c r="BF35" i="1"/>
  <c r="BH35" i="1"/>
  <c r="BJ35" i="1"/>
  <c r="BK35" i="1"/>
  <c r="BM35" i="1"/>
  <c r="CG35" i="1"/>
  <c r="CH35" i="1"/>
  <c r="CO35" i="1" s="1" a="1"/>
  <c r="CO35" i="1" s="1"/>
  <c r="CQ35" i="1" s="1"/>
  <c r="CI35" i="1"/>
  <c r="CJ35" i="1"/>
  <c r="CK35" i="1"/>
  <c r="CL35" i="1"/>
  <c r="CM35" i="1"/>
  <c r="CN35" i="1"/>
  <c r="AA36" i="1"/>
  <c r="AB36" i="1"/>
  <c r="AC36" i="1"/>
  <c r="AD36" i="1"/>
  <c r="AE36" i="1"/>
  <c r="AF36" i="1"/>
  <c r="AK36" i="1" s="1"/>
  <c r="AM36" i="1"/>
  <c r="AN36" i="1"/>
  <c r="AO36" i="1"/>
  <c r="AP36" i="1"/>
  <c r="AQ36" i="1"/>
  <c r="AR36" i="1"/>
  <c r="AS36" i="1"/>
  <c r="AU36" i="1"/>
  <c r="AV36" i="1"/>
  <c r="BI36" i="1"/>
  <c r="BL36" i="1"/>
  <c r="BM36" i="1"/>
  <c r="CE36" i="1"/>
  <c r="CG36" i="1"/>
  <c r="CH36" i="1"/>
  <c r="CI36" i="1"/>
  <c r="CJ36" i="1"/>
  <c r="CK36" i="1"/>
  <c r="CL36" i="1"/>
  <c r="CM36" i="1"/>
  <c r="CN36" i="1"/>
  <c r="CO36" i="1" a="1"/>
  <c r="CO36" i="1"/>
  <c r="CQ36" i="1" s="1"/>
  <c r="CP36" i="1" a="1"/>
  <c r="CP36" i="1" s="1"/>
  <c r="AA37" i="1"/>
  <c r="AB37" i="1"/>
  <c r="AC37" i="1"/>
  <c r="BK37" i="1" s="1"/>
  <c r="AD37" i="1"/>
  <c r="AE37" i="1"/>
  <c r="AF37" i="1"/>
  <c r="AK37" i="1"/>
  <c r="AM37" i="1"/>
  <c r="AN37" i="1"/>
  <c r="AO37" i="1"/>
  <c r="AP37" i="1"/>
  <c r="AQ37" i="1"/>
  <c r="AR37" i="1"/>
  <c r="AS37" i="1"/>
  <c r="AU37" i="1"/>
  <c r="AV37" i="1"/>
  <c r="BI37" i="1"/>
  <c r="BM37" i="1"/>
  <c r="BN37" i="1"/>
  <c r="CE37" i="1"/>
  <c r="CG37" i="1"/>
  <c r="CH37" i="1"/>
  <c r="CO37" i="1" s="1" a="1"/>
  <c r="CO37" i="1" s="1"/>
  <c r="CQ37" i="1" s="1"/>
  <c r="CI37" i="1"/>
  <c r="CJ37" i="1"/>
  <c r="CK37" i="1"/>
  <c r="CL37" i="1"/>
  <c r="CM37" i="1"/>
  <c r="CN37" i="1"/>
  <c r="AA38" i="1"/>
  <c r="AB38" i="1"/>
  <c r="AC38" i="1"/>
  <c r="AD38" i="1"/>
  <c r="AE38" i="1"/>
  <c r="AF38" i="1"/>
  <c r="AK38" i="1" s="1"/>
  <c r="AH38" i="1"/>
  <c r="AJ38" i="1"/>
  <c r="AL38" i="1"/>
  <c r="AM38" i="1"/>
  <c r="AN38" i="1"/>
  <c r="AO38" i="1"/>
  <c r="AP38" i="1"/>
  <c r="AQ38" i="1"/>
  <c r="AR38" i="1"/>
  <c r="AS38" i="1"/>
  <c r="AU38" i="1"/>
  <c r="AV38" i="1"/>
  <c r="AX38" i="1"/>
  <c r="AZ38" i="1" s="1"/>
  <c r="Z38" i="1" s="1"/>
  <c r="BH38" i="1"/>
  <c r="BI38" i="1"/>
  <c r="BK38" i="1"/>
  <c r="BL38" i="1"/>
  <c r="BM38" i="1"/>
  <c r="CE38" i="1"/>
  <c r="CG38" i="1"/>
  <c r="CH38" i="1"/>
  <c r="CI38" i="1"/>
  <c r="CJ38" i="1"/>
  <c r="CK38" i="1"/>
  <c r="CP38" i="1" s="1" a="1"/>
  <c r="CP38" i="1" s="1"/>
  <c r="CL38" i="1"/>
  <c r="CM38" i="1"/>
  <c r="CN38" i="1"/>
  <c r="AA39" i="1"/>
  <c r="AB39" i="1"/>
  <c r="AC39" i="1"/>
  <c r="BI39" i="1" s="1"/>
  <c r="AD39" i="1"/>
  <c r="AE39" i="1"/>
  <c r="AF39" i="1"/>
  <c r="AK39" i="1" s="1"/>
  <c r="AH39" i="1"/>
  <c r="AM39" i="1"/>
  <c r="AN39" i="1"/>
  <c r="AO39" i="1"/>
  <c r="AP39" i="1"/>
  <c r="AQ39" i="1"/>
  <c r="AS39" i="1"/>
  <c r="AT39" i="1"/>
  <c r="AU39" i="1"/>
  <c r="AV39" i="1"/>
  <c r="BH39" i="1"/>
  <c r="BM39" i="1"/>
  <c r="BN39" i="1"/>
  <c r="CG39" i="1"/>
  <c r="CH39" i="1"/>
  <c r="CI39" i="1"/>
  <c r="CJ39" i="1"/>
  <c r="CK39" i="1"/>
  <c r="CL39" i="1"/>
  <c r="CM39" i="1"/>
  <c r="CN39" i="1"/>
  <c r="CO39" i="1" a="1"/>
  <c r="CO39" i="1" s="1"/>
  <c r="CQ39" i="1" s="1"/>
  <c r="AA40" i="1"/>
  <c r="AB40" i="1"/>
  <c r="AC40" i="1"/>
  <c r="AD40" i="1"/>
  <c r="AE40" i="1"/>
  <c r="AF40" i="1"/>
  <c r="AK40" i="1" s="1"/>
  <c r="AM40" i="1"/>
  <c r="AN40" i="1"/>
  <c r="AO40" i="1"/>
  <c r="AP40" i="1"/>
  <c r="AQ40" i="1"/>
  <c r="AS40" i="1"/>
  <c r="AT40" i="1"/>
  <c r="AU40" i="1"/>
  <c r="AV40" i="1"/>
  <c r="CE40" i="1"/>
  <c r="CG40" i="1"/>
  <c r="CH40" i="1"/>
  <c r="CO40" i="1" s="1" a="1"/>
  <c r="CO40" i="1" s="1"/>
  <c r="CQ40" i="1" s="1"/>
  <c r="CI40" i="1"/>
  <c r="CJ40" i="1"/>
  <c r="CK40" i="1"/>
  <c r="CL40" i="1"/>
  <c r="CM40" i="1"/>
  <c r="CN40" i="1"/>
  <c r="CP40" i="1" a="1"/>
  <c r="CP40" i="1" s="1"/>
  <c r="AA41" i="1"/>
  <c r="AB41" i="1"/>
  <c r="AC41" i="1"/>
  <c r="AH41" i="1" s="1"/>
  <c r="AD41" i="1"/>
  <c r="AE41" i="1"/>
  <c r="AF41" i="1"/>
  <c r="AK41" i="1" s="1"/>
  <c r="AM41" i="1"/>
  <c r="AN41" i="1"/>
  <c r="AO41" i="1"/>
  <c r="AP41" i="1"/>
  <c r="AQ41" i="1"/>
  <c r="AS41" i="1"/>
  <c r="AT41" i="1"/>
  <c r="AU41" i="1"/>
  <c r="AV41" i="1"/>
  <c r="BJ41" i="1"/>
  <c r="CE41" i="1"/>
  <c r="CG41" i="1"/>
  <c r="CH41" i="1"/>
  <c r="CI41" i="1"/>
  <c r="CP41" i="1" s="1" a="1"/>
  <c r="CP41" i="1" s="1"/>
  <c r="CJ41" i="1"/>
  <c r="CK41" i="1"/>
  <c r="CL41" i="1"/>
  <c r="CM41" i="1"/>
  <c r="CN41" i="1"/>
  <c r="AA42" i="1"/>
  <c r="AB42" i="1"/>
  <c r="AC42" i="1"/>
  <c r="BM42" i="1" s="1"/>
  <c r="AD42" i="1"/>
  <c r="AE42" i="1"/>
  <c r="AF42" i="1"/>
  <c r="AH42" i="1" s="1"/>
  <c r="AM42" i="1"/>
  <c r="AN42" i="1"/>
  <c r="AO42" i="1"/>
  <c r="AP42" i="1"/>
  <c r="AQ42" i="1"/>
  <c r="AR42" i="1"/>
  <c r="AT42" i="1"/>
  <c r="AU42" i="1"/>
  <c r="AV42" i="1"/>
  <c r="AX42" i="1"/>
  <c r="AZ42" i="1" s="1"/>
  <c r="Z42" i="1" s="1"/>
  <c r="BH42" i="1"/>
  <c r="BK42" i="1"/>
  <c r="BL42" i="1"/>
  <c r="CE42" i="1"/>
  <c r="CG42" i="1"/>
  <c r="CH42" i="1"/>
  <c r="CI42" i="1"/>
  <c r="CJ42" i="1"/>
  <c r="CK42" i="1"/>
  <c r="CL42" i="1"/>
  <c r="CM42" i="1"/>
  <c r="CN42" i="1"/>
  <c r="AA43" i="1"/>
  <c r="AB43" i="1"/>
  <c r="AC43" i="1"/>
  <c r="AD43" i="1"/>
  <c r="AE43" i="1"/>
  <c r="AF43" i="1"/>
  <c r="AK43" i="1" s="1"/>
  <c r="AJ43" i="1"/>
  <c r="AL43" i="1"/>
  <c r="BD43" i="1" s="1"/>
  <c r="AM43" i="1"/>
  <c r="AN43" i="1"/>
  <c r="AO43" i="1"/>
  <c r="AP43" i="1"/>
  <c r="AR43" i="1"/>
  <c r="AS43" i="1"/>
  <c r="AT43" i="1"/>
  <c r="AU43" i="1"/>
  <c r="AV43" i="1"/>
  <c r="BC43" i="1"/>
  <c r="BG43" i="1"/>
  <c r="BH43" i="1"/>
  <c r="BI43" i="1"/>
  <c r="BJ43" i="1"/>
  <c r="BK43" i="1"/>
  <c r="BL43" i="1"/>
  <c r="BM43" i="1"/>
  <c r="BN43" i="1"/>
  <c r="CE43" i="1"/>
  <c r="CG43" i="1"/>
  <c r="CH43" i="1"/>
  <c r="CI43" i="1"/>
  <c r="CJ43" i="1"/>
  <c r="CP43" i="1" s="1" a="1"/>
  <c r="CP43" i="1" s="1"/>
  <c r="CK43" i="1"/>
  <c r="CL43" i="1"/>
  <c r="CM43" i="1"/>
  <c r="CN43" i="1"/>
  <c r="CO43" i="1" a="1"/>
  <c r="CO43" i="1" s="1"/>
  <c r="CQ43" i="1" s="1"/>
  <c r="AA44" i="1"/>
  <c r="AB44" i="1"/>
  <c r="AC44" i="1"/>
  <c r="AH44" i="1" s="1"/>
  <c r="AD44" i="1"/>
  <c r="AE44" i="1"/>
  <c r="AF44" i="1"/>
  <c r="AK44" i="1" s="1"/>
  <c r="AM44" i="1"/>
  <c r="AN44" i="1"/>
  <c r="AO44" i="1"/>
  <c r="AP44" i="1"/>
  <c r="AQ44" i="1"/>
  <c r="AS44" i="1"/>
  <c r="AT44" i="1"/>
  <c r="AU44" i="1"/>
  <c r="AV44" i="1"/>
  <c r="BL44" i="1"/>
  <c r="CE44" i="1"/>
  <c r="CG44" i="1"/>
  <c r="CH44" i="1"/>
  <c r="CI44" i="1"/>
  <c r="CJ44" i="1"/>
  <c r="CK44" i="1"/>
  <c r="CL44" i="1"/>
  <c r="CM44" i="1"/>
  <c r="CN44" i="1"/>
  <c r="CO44" i="1" a="1"/>
  <c r="CO44" i="1" s="1"/>
  <c r="CQ44" i="1" s="1"/>
  <c r="CP44" i="1" a="1"/>
  <c r="CP44" i="1"/>
  <c r="AA45" i="1"/>
  <c r="AB45" i="1"/>
  <c r="AC45" i="1"/>
  <c r="AD45" i="1"/>
  <c r="AE45" i="1"/>
  <c r="AF45" i="1"/>
  <c r="AH45" i="1" s="1"/>
  <c r="AM45" i="1"/>
  <c r="AN45" i="1"/>
  <c r="AO45" i="1"/>
  <c r="AP45" i="1"/>
  <c r="AQ45" i="1"/>
  <c r="AR45" i="1"/>
  <c r="AS45" i="1"/>
  <c r="AT45" i="1"/>
  <c r="AV45" i="1"/>
  <c r="AW45" i="1"/>
  <c r="BI45" i="1"/>
  <c r="BM45" i="1"/>
  <c r="BN45" i="1"/>
  <c r="CG45" i="1"/>
  <c r="CH45" i="1"/>
  <c r="CP45" i="1" s="1" a="1"/>
  <c r="CP45" i="1" s="1"/>
  <c r="CI45" i="1"/>
  <c r="CJ45" i="1"/>
  <c r="CK45" i="1"/>
  <c r="CL45" i="1"/>
  <c r="CM45" i="1"/>
  <c r="CN45" i="1"/>
  <c r="CO45" i="1" a="1"/>
  <c r="CO45" i="1" s="1"/>
  <c r="CQ45" i="1" s="1"/>
  <c r="AA46" i="1"/>
  <c r="AB46" i="1"/>
  <c r="AC46" i="1"/>
  <c r="AW46" i="1" s="1"/>
  <c r="AD46" i="1"/>
  <c r="AE46" i="1"/>
  <c r="AF46" i="1"/>
  <c r="AK46" i="1"/>
  <c r="AM46" i="1"/>
  <c r="AN46" i="1"/>
  <c r="AO46" i="1"/>
  <c r="AP46" i="1"/>
  <c r="AQ46" i="1"/>
  <c r="AR46" i="1"/>
  <c r="AS46" i="1"/>
  <c r="AU46" i="1"/>
  <c r="AV46" i="1"/>
  <c r="AX46" i="1"/>
  <c r="BI46" i="1"/>
  <c r="BJ46" i="1"/>
  <c r="BK46" i="1"/>
  <c r="BL46" i="1"/>
  <c r="BN46" i="1"/>
  <c r="CG46" i="1"/>
  <c r="CH46" i="1"/>
  <c r="CI46" i="1"/>
  <c r="CJ46" i="1"/>
  <c r="CK46" i="1"/>
  <c r="CL46" i="1"/>
  <c r="CM46" i="1"/>
  <c r="CN46" i="1"/>
  <c r="AA47" i="1"/>
  <c r="AB47" i="1"/>
  <c r="AC47" i="1"/>
  <c r="AD47" i="1"/>
  <c r="AE47" i="1"/>
  <c r="AF47" i="1"/>
  <c r="AH47" i="1"/>
  <c r="AK47" i="1"/>
  <c r="AM47" i="1"/>
  <c r="AN47" i="1"/>
  <c r="AO47" i="1"/>
  <c r="AP47" i="1"/>
  <c r="AQ47" i="1"/>
  <c r="AR47" i="1"/>
  <c r="AS47" i="1"/>
  <c r="AU47" i="1"/>
  <c r="AV47" i="1"/>
  <c r="AW47" i="1"/>
  <c r="AX47" i="1"/>
  <c r="AZ47" i="1" s="1"/>
  <c r="Z47" i="1" s="1"/>
  <c r="BH47" i="1"/>
  <c r="BI47" i="1"/>
  <c r="BJ47" i="1"/>
  <c r="BM47" i="1"/>
  <c r="CE47" i="1"/>
  <c r="CG47" i="1"/>
  <c r="CH47" i="1"/>
  <c r="CI47" i="1"/>
  <c r="CP47" i="1" s="1" a="1"/>
  <c r="CP47" i="1" s="1"/>
  <c r="CJ47" i="1"/>
  <c r="CK47" i="1"/>
  <c r="CL47" i="1"/>
  <c r="CM47" i="1"/>
  <c r="CN47" i="1"/>
  <c r="AA48" i="1"/>
  <c r="AB48" i="1"/>
  <c r="AC48" i="1"/>
  <c r="AD48" i="1"/>
  <c r="AE48" i="1"/>
  <c r="AF48" i="1"/>
  <c r="AK48" i="1" s="1"/>
  <c r="AM48" i="1"/>
  <c r="AN48" i="1"/>
  <c r="AO48" i="1"/>
  <c r="AP48" i="1"/>
  <c r="AQ48" i="1"/>
  <c r="AR48" i="1"/>
  <c r="AS48" i="1"/>
  <c r="AU48" i="1"/>
  <c r="AV48" i="1"/>
  <c r="BI48" i="1"/>
  <c r="BK48" i="1"/>
  <c r="CE48" i="1"/>
  <c r="CG48" i="1"/>
  <c r="CH48" i="1"/>
  <c r="CI48" i="1"/>
  <c r="CJ48" i="1"/>
  <c r="CK48" i="1"/>
  <c r="CL48" i="1"/>
  <c r="CM48" i="1"/>
  <c r="CN48" i="1"/>
  <c r="AA49" i="1"/>
  <c r="AB49" i="1"/>
  <c r="AC49" i="1"/>
  <c r="AD49" i="1"/>
  <c r="AE49" i="1"/>
  <c r="AF49" i="1"/>
  <c r="AK49" i="1"/>
  <c r="AM49" i="1"/>
  <c r="AN49" i="1"/>
  <c r="AO49" i="1"/>
  <c r="AP49" i="1"/>
  <c r="AR49" i="1"/>
  <c r="AS49" i="1"/>
  <c r="AT49" i="1"/>
  <c r="AU49" i="1"/>
  <c r="AV49" i="1"/>
  <c r="BL49" i="1"/>
  <c r="CG49" i="1"/>
  <c r="CQ49" i="1" s="1"/>
  <c r="CH49" i="1"/>
  <c r="CO49" i="1" s="1" a="1"/>
  <c r="CO49" i="1" s="1"/>
  <c r="CI49" i="1"/>
  <c r="CJ49" i="1"/>
  <c r="CK49" i="1"/>
  <c r="CL49" i="1"/>
  <c r="CP49" i="1" s="1" a="1"/>
  <c r="CP49" i="1" s="1"/>
  <c r="CM49" i="1"/>
  <c r="CN49" i="1"/>
  <c r="AA50" i="1"/>
  <c r="AB50" i="1"/>
  <c r="AC50" i="1"/>
  <c r="BL50" i="1" s="1"/>
  <c r="AD50" i="1"/>
  <c r="AE50" i="1"/>
  <c r="AF50" i="1"/>
  <c r="AH50" i="1"/>
  <c r="AJ50" i="1"/>
  <c r="AK50" i="1"/>
  <c r="AL50" i="1"/>
  <c r="AM50" i="1"/>
  <c r="AN50" i="1"/>
  <c r="AO50" i="1"/>
  <c r="AP50" i="1"/>
  <c r="AR50" i="1"/>
  <c r="AS50" i="1"/>
  <c r="AT50" i="1"/>
  <c r="AU50" i="1"/>
  <c r="AV50" i="1"/>
  <c r="AW50" i="1"/>
  <c r="AY50" i="1" s="1"/>
  <c r="Y50" i="1" s="1"/>
  <c r="AX50" i="1"/>
  <c r="BH50" i="1"/>
  <c r="BI50" i="1"/>
  <c r="BJ50" i="1"/>
  <c r="BK50" i="1"/>
  <c r="BM50" i="1"/>
  <c r="BN50" i="1"/>
  <c r="CG50" i="1"/>
  <c r="CH50" i="1"/>
  <c r="CI50" i="1"/>
  <c r="CJ50" i="1"/>
  <c r="CK50" i="1"/>
  <c r="CL50" i="1"/>
  <c r="CM50" i="1"/>
  <c r="CN50" i="1"/>
  <c r="CO50" i="1" a="1"/>
  <c r="CO50" i="1" s="1"/>
  <c r="CQ50" i="1" s="1"/>
  <c r="AA51" i="1"/>
  <c r="AB51" i="1"/>
  <c r="AC51" i="1"/>
  <c r="AD51" i="1"/>
  <c r="AE51" i="1"/>
  <c r="AF51" i="1"/>
  <c r="AK51" i="1" s="1"/>
  <c r="AH51" i="1"/>
  <c r="AM51" i="1"/>
  <c r="AN51" i="1"/>
  <c r="AO51" i="1"/>
  <c r="AP51" i="1"/>
  <c r="AR51" i="1"/>
  <c r="AS51" i="1"/>
  <c r="AT51" i="1"/>
  <c r="AU51" i="1"/>
  <c r="AV51" i="1"/>
  <c r="CG51" i="1"/>
  <c r="CH51" i="1"/>
  <c r="CI51" i="1"/>
  <c r="CJ51" i="1"/>
  <c r="CK51" i="1"/>
  <c r="CL51" i="1"/>
  <c r="CP51" i="1" s="1" a="1"/>
  <c r="CP51" i="1" s="1"/>
  <c r="CM51" i="1"/>
  <c r="CN51" i="1"/>
  <c r="CO51" i="1" a="1"/>
  <c r="CO51" i="1" s="1"/>
  <c r="CQ51" i="1" s="1"/>
  <c r="AA52" i="1"/>
  <c r="AB52" i="1"/>
  <c r="AC52" i="1"/>
  <c r="AD52" i="1"/>
  <c r="AE52" i="1"/>
  <c r="AL52" i="1" s="1"/>
  <c r="AF52" i="1"/>
  <c r="AJ52" i="1"/>
  <c r="AK52" i="1"/>
  <c r="AM52" i="1"/>
  <c r="AN52" i="1"/>
  <c r="AO52" i="1"/>
  <c r="AP52" i="1"/>
  <c r="AR52" i="1"/>
  <c r="AS52" i="1"/>
  <c r="AT52" i="1"/>
  <c r="AU52" i="1"/>
  <c r="AV52" i="1"/>
  <c r="BH52" i="1"/>
  <c r="BI52" i="1"/>
  <c r="BL52" i="1"/>
  <c r="BM52" i="1"/>
  <c r="BN52" i="1"/>
  <c r="CE52" i="1"/>
  <c r="CG52" i="1"/>
  <c r="CH52" i="1"/>
  <c r="CI52" i="1"/>
  <c r="CJ52" i="1"/>
  <c r="CK52" i="1"/>
  <c r="CL52" i="1"/>
  <c r="CM52" i="1"/>
  <c r="CN52" i="1"/>
  <c r="AA53" i="1"/>
  <c r="AB53" i="1"/>
  <c r="AC53" i="1"/>
  <c r="AD53" i="1"/>
  <c r="AE53" i="1"/>
  <c r="AF53" i="1"/>
  <c r="AK53" i="1" s="1"/>
  <c r="AM53" i="1"/>
  <c r="AN53" i="1"/>
  <c r="AO53" i="1"/>
  <c r="AP53" i="1"/>
  <c r="AR53" i="1"/>
  <c r="AS53" i="1"/>
  <c r="AT53" i="1"/>
  <c r="AU53" i="1"/>
  <c r="AV53" i="1"/>
  <c r="CG53" i="1"/>
  <c r="CQ53" i="1" s="1"/>
  <c r="CH53" i="1"/>
  <c r="CI53" i="1"/>
  <c r="CJ53" i="1"/>
  <c r="CK53" i="1"/>
  <c r="CL53" i="1"/>
  <c r="CM53" i="1"/>
  <c r="CN53" i="1"/>
  <c r="CO53" i="1" a="1"/>
  <c r="CO53" i="1"/>
  <c r="AA54" i="1"/>
  <c r="AB54" i="1"/>
  <c r="AC54" i="1"/>
  <c r="AD54" i="1"/>
  <c r="AE54" i="1"/>
  <c r="AF54" i="1"/>
  <c r="AK54" i="1" s="1"/>
  <c r="AH54" i="1"/>
  <c r="AM54" i="1"/>
  <c r="AN54" i="1"/>
  <c r="AO54" i="1"/>
  <c r="AP54" i="1"/>
  <c r="AR54" i="1"/>
  <c r="AS54" i="1"/>
  <c r="AT54" i="1"/>
  <c r="AU54" i="1"/>
  <c r="AV54" i="1"/>
  <c r="BI54" i="1"/>
  <c r="BL54" i="1"/>
  <c r="BM54" i="1"/>
  <c r="CG54" i="1"/>
  <c r="CH54" i="1"/>
  <c r="CI54" i="1"/>
  <c r="CJ54" i="1"/>
  <c r="CK54" i="1"/>
  <c r="CL54" i="1"/>
  <c r="CP54" i="1" s="1" a="1"/>
  <c r="CP54" i="1" s="1"/>
  <c r="CM54" i="1"/>
  <c r="CN54" i="1"/>
  <c r="CO54" i="1" a="1"/>
  <c r="CO54" i="1"/>
  <c r="CQ54" i="1" s="1"/>
  <c r="AA55" i="1"/>
  <c r="AB55" i="1"/>
  <c r="AC55" i="1"/>
  <c r="AW55" i="1" s="1"/>
  <c r="W55" i="1" s="1"/>
  <c r="AD55" i="1"/>
  <c r="AE55" i="1"/>
  <c r="AL55" i="1" s="1"/>
  <c r="AF55" i="1"/>
  <c r="AJ55" i="1"/>
  <c r="AK55" i="1"/>
  <c r="AM55" i="1"/>
  <c r="AN55" i="1"/>
  <c r="AO55" i="1"/>
  <c r="AP55" i="1"/>
  <c r="AR55" i="1"/>
  <c r="AS55" i="1"/>
  <c r="AT55" i="1"/>
  <c r="AU55" i="1"/>
  <c r="AV55" i="1"/>
  <c r="BH55" i="1"/>
  <c r="BI55" i="1"/>
  <c r="BL55" i="1"/>
  <c r="BM55" i="1"/>
  <c r="BN55" i="1"/>
  <c r="CE55" i="1"/>
  <c r="CG55" i="1"/>
  <c r="CH55" i="1"/>
  <c r="CI55" i="1"/>
  <c r="CJ55" i="1"/>
  <c r="CK55" i="1"/>
  <c r="CL55" i="1"/>
  <c r="CM55" i="1"/>
  <c r="CN55" i="1"/>
  <c r="AA56" i="1"/>
  <c r="AB56" i="1"/>
  <c r="AC56" i="1"/>
  <c r="AD56" i="1"/>
  <c r="AE56" i="1"/>
  <c r="AF56" i="1"/>
  <c r="AK56" i="1" s="1"/>
  <c r="AM56" i="1"/>
  <c r="AN56" i="1"/>
  <c r="AO56" i="1"/>
  <c r="AP56" i="1"/>
  <c r="AR56" i="1"/>
  <c r="AS56" i="1"/>
  <c r="AT56" i="1"/>
  <c r="AU56" i="1"/>
  <c r="AV56" i="1"/>
  <c r="BN56" i="1"/>
  <c r="CG56" i="1"/>
  <c r="CH56" i="1"/>
  <c r="CI56" i="1"/>
  <c r="CP56" i="1" s="1" a="1"/>
  <c r="CP56" i="1" s="1"/>
  <c r="CJ56" i="1"/>
  <c r="CK56" i="1"/>
  <c r="CL56" i="1"/>
  <c r="CM56" i="1"/>
  <c r="CN56" i="1"/>
  <c r="AA57" i="1"/>
  <c r="AB57" i="1"/>
  <c r="AC57" i="1"/>
  <c r="AD57" i="1"/>
  <c r="AE57" i="1"/>
  <c r="AL57" i="1" s="1"/>
  <c r="BG57" i="1" s="1"/>
  <c r="AF57" i="1"/>
  <c r="AH57" i="1"/>
  <c r="AJ57" i="1"/>
  <c r="AK57" i="1"/>
  <c r="AM57" i="1"/>
  <c r="AN57" i="1"/>
  <c r="AO57" i="1"/>
  <c r="AP57" i="1"/>
  <c r="AQ57" i="1"/>
  <c r="AR57" i="1"/>
  <c r="AS57" i="1"/>
  <c r="AT57" i="1"/>
  <c r="AV57" i="1"/>
  <c r="BH57" i="1"/>
  <c r="BI57" i="1"/>
  <c r="BJ57" i="1"/>
  <c r="BK57" i="1"/>
  <c r="BL57" i="1"/>
  <c r="BM57" i="1"/>
  <c r="BN57" i="1"/>
  <c r="CE57" i="1"/>
  <c r="CG57" i="1"/>
  <c r="CH57" i="1"/>
  <c r="CI57" i="1"/>
  <c r="CJ57" i="1"/>
  <c r="CK57" i="1"/>
  <c r="CL57" i="1"/>
  <c r="CM57" i="1"/>
  <c r="CN57" i="1"/>
  <c r="AA58" i="1"/>
  <c r="AB58" i="1"/>
  <c r="AC58" i="1"/>
  <c r="AJ58" i="1" s="1"/>
  <c r="AD58" i="1"/>
  <c r="AE58" i="1"/>
  <c r="AL58" i="1" s="1"/>
  <c r="AF58" i="1"/>
  <c r="AK58" i="1" s="1"/>
  <c r="AH58" i="1"/>
  <c r="AM58" i="1"/>
  <c r="AN58" i="1"/>
  <c r="AO58" i="1"/>
  <c r="AP58" i="1"/>
  <c r="AQ58" i="1"/>
  <c r="AR58" i="1"/>
  <c r="AS58" i="1"/>
  <c r="AT58" i="1"/>
  <c r="AV58" i="1"/>
  <c r="BF58" i="1"/>
  <c r="BH58" i="1"/>
  <c r="BJ58" i="1"/>
  <c r="BK58" i="1"/>
  <c r="BL58" i="1"/>
  <c r="BM58" i="1"/>
  <c r="BN58" i="1"/>
  <c r="CE58" i="1"/>
  <c r="CG58" i="1"/>
  <c r="CH58" i="1"/>
  <c r="CI58" i="1"/>
  <c r="CO58" i="1" s="1" a="1"/>
  <c r="CO58" i="1" s="1"/>
  <c r="CQ58" i="1" s="1"/>
  <c r="CJ58" i="1"/>
  <c r="CK58" i="1"/>
  <c r="CL58" i="1"/>
  <c r="CM58" i="1"/>
  <c r="CN58" i="1"/>
  <c r="AA59" i="1"/>
  <c r="AB59" i="1"/>
  <c r="AC59" i="1"/>
  <c r="BK59" i="1" s="1"/>
  <c r="AD59" i="1"/>
  <c r="AE59" i="1"/>
  <c r="AF59" i="1"/>
  <c r="AH59" i="1"/>
  <c r="AK59" i="1"/>
  <c r="AM59" i="1"/>
  <c r="AN59" i="1"/>
  <c r="AO59" i="1"/>
  <c r="AP59" i="1"/>
  <c r="AQ59" i="1"/>
  <c r="AR59" i="1"/>
  <c r="AS59" i="1"/>
  <c r="AT59" i="1"/>
  <c r="AV59" i="1"/>
  <c r="AX59" i="1"/>
  <c r="BJ59" i="1"/>
  <c r="BL59" i="1"/>
  <c r="BN59" i="1"/>
  <c r="CG59" i="1"/>
  <c r="CH59" i="1"/>
  <c r="CI59" i="1"/>
  <c r="CJ59" i="1"/>
  <c r="CK59" i="1"/>
  <c r="CL59" i="1"/>
  <c r="CM59" i="1"/>
  <c r="CN59" i="1"/>
  <c r="AA60" i="1"/>
  <c r="AB60" i="1"/>
  <c r="AC60" i="1"/>
  <c r="AD60" i="1"/>
  <c r="AE60" i="1"/>
  <c r="AL60" i="1" s="1"/>
  <c r="AF60" i="1"/>
  <c r="AH60" i="1"/>
  <c r="AJ60" i="1"/>
  <c r="AK60" i="1"/>
  <c r="AM60" i="1"/>
  <c r="AN60" i="1"/>
  <c r="AO60" i="1"/>
  <c r="AP60" i="1"/>
  <c r="AQ60" i="1"/>
  <c r="AR60" i="1"/>
  <c r="AS60" i="1"/>
  <c r="AT60" i="1"/>
  <c r="AV60" i="1"/>
  <c r="BH60" i="1"/>
  <c r="BI60" i="1"/>
  <c r="BJ60" i="1"/>
  <c r="BK60" i="1"/>
  <c r="BL60" i="1"/>
  <c r="BM60" i="1"/>
  <c r="BN60" i="1"/>
  <c r="CE60" i="1"/>
  <c r="CG60" i="1"/>
  <c r="CH60" i="1"/>
  <c r="CI60" i="1"/>
  <c r="CJ60" i="1"/>
  <c r="CK60" i="1"/>
  <c r="CL60" i="1"/>
  <c r="CM60" i="1"/>
  <c r="CN60" i="1"/>
  <c r="CP60" i="1" s="1" a="1"/>
  <c r="CP60" i="1" s="1"/>
  <c r="AA61" i="1"/>
  <c r="AB61" i="1"/>
  <c r="AC61" i="1"/>
  <c r="AJ61" i="1" s="1"/>
  <c r="AD61" i="1"/>
  <c r="AE61" i="1"/>
  <c r="AL61" i="1" s="1"/>
  <c r="BB61" i="1" s="1"/>
  <c r="AF61" i="1"/>
  <c r="AM61" i="1"/>
  <c r="AN61" i="1"/>
  <c r="AO61" i="1"/>
  <c r="AP61" i="1"/>
  <c r="AQ61" i="1"/>
  <c r="AR61" i="1"/>
  <c r="AS61" i="1"/>
  <c r="AT61" i="1"/>
  <c r="AV61" i="1"/>
  <c r="AX61" i="1"/>
  <c r="BJ61" i="1"/>
  <c r="BK61" i="1"/>
  <c r="BL61" i="1"/>
  <c r="BM61" i="1"/>
  <c r="BN61" i="1"/>
  <c r="CE61" i="1"/>
  <c r="CG61" i="1"/>
  <c r="CH61" i="1"/>
  <c r="CI61" i="1"/>
  <c r="CJ61" i="1"/>
  <c r="CK61" i="1"/>
  <c r="CL61" i="1"/>
  <c r="CM61" i="1"/>
  <c r="CN61" i="1"/>
  <c r="AA62" i="1"/>
  <c r="AB62" i="1"/>
  <c r="AC62" i="1"/>
  <c r="BK62" i="1" s="1"/>
  <c r="AD62" i="1"/>
  <c r="AE62" i="1"/>
  <c r="AF62" i="1"/>
  <c r="AK62" i="1"/>
  <c r="AM62" i="1"/>
  <c r="AN62" i="1"/>
  <c r="AO62" i="1"/>
  <c r="AP62" i="1"/>
  <c r="AQ62" i="1"/>
  <c r="AS62" i="1"/>
  <c r="AT62" i="1"/>
  <c r="AU62" i="1"/>
  <c r="AV62" i="1"/>
  <c r="CE62" i="1"/>
  <c r="CG62" i="1"/>
  <c r="CH62" i="1"/>
  <c r="CI62" i="1"/>
  <c r="CJ62" i="1"/>
  <c r="CK62" i="1"/>
  <c r="CL62" i="1"/>
  <c r="CM62" i="1"/>
  <c r="CN62" i="1"/>
  <c r="AA63" i="1"/>
  <c r="AB63" i="1"/>
  <c r="AC63" i="1"/>
  <c r="AD63" i="1"/>
  <c r="AE63" i="1"/>
  <c r="AF63" i="1"/>
  <c r="AH63" i="1" s="1"/>
  <c r="AJ63" i="1"/>
  <c r="AL63" i="1"/>
  <c r="AM63" i="1"/>
  <c r="AN63" i="1"/>
  <c r="AO63" i="1"/>
  <c r="AP63" i="1"/>
  <c r="AQ63" i="1"/>
  <c r="AR63" i="1"/>
  <c r="AT63" i="1"/>
  <c r="AU63" i="1"/>
  <c r="AV63" i="1"/>
  <c r="BB63" i="1"/>
  <c r="BC63" i="1"/>
  <c r="BH63" i="1"/>
  <c r="BI63" i="1"/>
  <c r="BJ63" i="1"/>
  <c r="BK63" i="1"/>
  <c r="BL63" i="1"/>
  <c r="BM63" i="1"/>
  <c r="BN63" i="1"/>
  <c r="CG63" i="1"/>
  <c r="CH63" i="1"/>
  <c r="CI63" i="1"/>
  <c r="CJ63" i="1"/>
  <c r="CO63" i="1" s="1" a="1"/>
  <c r="CO63" i="1" s="1"/>
  <c r="CQ63" i="1" s="1"/>
  <c r="CK63" i="1"/>
  <c r="CL63" i="1"/>
  <c r="CM63" i="1"/>
  <c r="CN63" i="1"/>
  <c r="AA64" i="1"/>
  <c r="AB64" i="1"/>
  <c r="AC64" i="1"/>
  <c r="AD64" i="1"/>
  <c r="AE64" i="1"/>
  <c r="AF64" i="1"/>
  <c r="AK64" i="1" s="1"/>
  <c r="AM64" i="1"/>
  <c r="AN64" i="1"/>
  <c r="AO64" i="1"/>
  <c r="AP64" i="1"/>
  <c r="AQ64" i="1"/>
  <c r="AR64" i="1"/>
  <c r="AT64" i="1"/>
  <c r="AU64" i="1"/>
  <c r="AV64" i="1"/>
  <c r="BH64" i="1"/>
  <c r="BM64" i="1"/>
  <c r="BN64" i="1"/>
  <c r="CE64" i="1"/>
  <c r="CG64" i="1"/>
  <c r="CH64" i="1"/>
  <c r="CO64" i="1" s="1" a="1"/>
  <c r="CO64" i="1" s="1"/>
  <c r="CI64" i="1"/>
  <c r="CJ64" i="1"/>
  <c r="CK64" i="1"/>
  <c r="CL64" i="1"/>
  <c r="CM64" i="1"/>
  <c r="CN64" i="1"/>
  <c r="CP64" i="1" a="1"/>
  <c r="CP64" i="1" s="1"/>
  <c r="CQ64" i="1"/>
  <c r="AA65" i="1"/>
  <c r="AB65" i="1"/>
  <c r="AC65" i="1"/>
  <c r="AD65" i="1"/>
  <c r="AE65" i="1"/>
  <c r="AL65" i="1" s="1"/>
  <c r="AF65" i="1"/>
  <c r="AK65" i="1" s="1"/>
  <c r="AH65" i="1"/>
  <c r="AJ65" i="1"/>
  <c r="AM65" i="1"/>
  <c r="AN65" i="1"/>
  <c r="AO65" i="1"/>
  <c r="AP65" i="1"/>
  <c r="AQ65" i="1"/>
  <c r="AS65" i="1"/>
  <c r="AT65" i="1"/>
  <c r="AU65" i="1"/>
  <c r="AV65" i="1"/>
  <c r="BB65" i="1"/>
  <c r="BH65" i="1"/>
  <c r="BI65" i="1"/>
  <c r="BJ65" i="1"/>
  <c r="BK65" i="1"/>
  <c r="BL65" i="1"/>
  <c r="BM65" i="1"/>
  <c r="BN65" i="1"/>
  <c r="CE65" i="1"/>
  <c r="CG65" i="1"/>
  <c r="CH65" i="1"/>
  <c r="CI65" i="1"/>
  <c r="CJ65" i="1"/>
  <c r="CK65" i="1"/>
  <c r="CL65" i="1"/>
  <c r="CP65" i="1" s="1" a="1"/>
  <c r="CP65" i="1" s="1"/>
  <c r="CM65" i="1"/>
  <c r="CN65" i="1"/>
  <c r="CO65" i="1" a="1"/>
  <c r="CO65" i="1"/>
  <c r="CQ65" i="1"/>
  <c r="AA66" i="1"/>
  <c r="AB66" i="1"/>
  <c r="AC66" i="1"/>
  <c r="AD66" i="1"/>
  <c r="AE66" i="1"/>
  <c r="AL66" i="1" s="1"/>
  <c r="AF66" i="1"/>
  <c r="AK66" i="1" s="1"/>
  <c r="AH66" i="1"/>
  <c r="AJ66" i="1"/>
  <c r="AM66" i="1"/>
  <c r="AN66" i="1"/>
  <c r="AO66" i="1"/>
  <c r="AP66" i="1"/>
  <c r="AQ66" i="1"/>
  <c r="AS66" i="1"/>
  <c r="AT66" i="1"/>
  <c r="AU66" i="1"/>
  <c r="AV66" i="1"/>
  <c r="BA66" i="1"/>
  <c r="BG66" i="1"/>
  <c r="BH66" i="1"/>
  <c r="BJ66" i="1"/>
  <c r="BK66" i="1"/>
  <c r="BL66" i="1"/>
  <c r="BM66" i="1"/>
  <c r="BN66" i="1"/>
  <c r="CG66" i="1"/>
  <c r="CH66" i="1"/>
  <c r="CI66" i="1"/>
  <c r="CJ66" i="1"/>
  <c r="CK66" i="1"/>
  <c r="CL66" i="1"/>
  <c r="CM66" i="1"/>
  <c r="CN66" i="1"/>
  <c r="AA67" i="1"/>
  <c r="AB67" i="1"/>
  <c r="AC67" i="1"/>
  <c r="BI67" i="1" s="1"/>
  <c r="AD67" i="1"/>
  <c r="AE67" i="1"/>
  <c r="AL67" i="1" s="1"/>
  <c r="BF67" i="1" s="1"/>
  <c r="AF67" i="1"/>
  <c r="AK67" i="1" s="1"/>
  <c r="AJ67" i="1"/>
  <c r="AM67" i="1"/>
  <c r="AN67" i="1"/>
  <c r="AO67" i="1"/>
  <c r="AP67" i="1"/>
  <c r="AR67" i="1"/>
  <c r="AS67" i="1"/>
  <c r="AT67" i="1"/>
  <c r="AU67" i="1"/>
  <c r="AV67" i="1"/>
  <c r="BH67" i="1"/>
  <c r="BN67" i="1"/>
  <c r="CE67" i="1"/>
  <c r="CG67" i="1"/>
  <c r="CH67" i="1"/>
  <c r="CI67" i="1"/>
  <c r="CJ67" i="1"/>
  <c r="CK67" i="1"/>
  <c r="CL67" i="1"/>
  <c r="CM67" i="1"/>
  <c r="CN67" i="1"/>
  <c r="AA68" i="1"/>
  <c r="AB68" i="1"/>
  <c r="AC68" i="1"/>
  <c r="AD68" i="1"/>
  <c r="AE68" i="1"/>
  <c r="AF68" i="1"/>
  <c r="AK68" i="1" s="1"/>
  <c r="AH68" i="1"/>
  <c r="AJ68" i="1"/>
  <c r="AL68" i="1"/>
  <c r="BA68" i="1" s="1"/>
  <c r="AM68" i="1"/>
  <c r="AN68" i="1"/>
  <c r="AO68" i="1"/>
  <c r="AP68" i="1"/>
  <c r="AQ68" i="1"/>
  <c r="AS68" i="1"/>
  <c r="AT68" i="1"/>
  <c r="AU68" i="1"/>
  <c r="AV68" i="1"/>
  <c r="AW68" i="1"/>
  <c r="AY68" i="1" s="1"/>
  <c r="Y68" i="1" s="1"/>
  <c r="AX68" i="1"/>
  <c r="X68" i="1" s="1"/>
  <c r="BB68" i="1"/>
  <c r="BC68" i="1"/>
  <c r="BD68" i="1"/>
  <c r="BH68" i="1"/>
  <c r="BI68" i="1"/>
  <c r="BJ68" i="1"/>
  <c r="BK68" i="1"/>
  <c r="BL68" i="1"/>
  <c r="BM68" i="1"/>
  <c r="BN68" i="1"/>
  <c r="CG68" i="1"/>
  <c r="CH68" i="1"/>
  <c r="CI68" i="1"/>
  <c r="CJ68" i="1"/>
  <c r="CK68" i="1"/>
  <c r="CL68" i="1"/>
  <c r="CM68" i="1"/>
  <c r="CN68" i="1"/>
  <c r="CO68" i="1" a="1"/>
  <c r="CO68" i="1"/>
  <c r="CQ68" i="1" s="1"/>
  <c r="AA69" i="1"/>
  <c r="AB69" i="1"/>
  <c r="AC69" i="1"/>
  <c r="AD69" i="1"/>
  <c r="AE69" i="1"/>
  <c r="AF69" i="1"/>
  <c r="AK69" i="1" s="1"/>
  <c r="AM69" i="1"/>
  <c r="AN69" i="1"/>
  <c r="AO69" i="1"/>
  <c r="AP69" i="1"/>
  <c r="AQ69" i="1"/>
  <c r="AS69" i="1"/>
  <c r="AT69" i="1"/>
  <c r="AU69" i="1"/>
  <c r="AV69" i="1"/>
  <c r="BH69" i="1"/>
  <c r="BN69" i="1"/>
  <c r="CE69" i="1"/>
  <c r="CG69" i="1"/>
  <c r="CH69" i="1"/>
  <c r="CO69" i="1" s="1" a="1"/>
  <c r="CO69" i="1" s="1"/>
  <c r="CQ69" i="1" s="1"/>
  <c r="CI69" i="1"/>
  <c r="CJ69" i="1"/>
  <c r="CK69" i="1"/>
  <c r="CL69" i="1"/>
  <c r="CM69" i="1"/>
  <c r="CN69" i="1"/>
  <c r="AA70" i="1"/>
  <c r="AB70" i="1"/>
  <c r="AC70" i="1"/>
  <c r="BH70" i="1" s="1"/>
  <c r="AD70" i="1"/>
  <c r="AE70" i="1"/>
  <c r="AF70" i="1"/>
  <c r="AH70" i="1"/>
  <c r="AJ70" i="1"/>
  <c r="AK70" i="1"/>
  <c r="AM70" i="1"/>
  <c r="AN70" i="1"/>
  <c r="AO70" i="1"/>
  <c r="AP70" i="1"/>
  <c r="AQ70" i="1"/>
  <c r="AS70" i="1"/>
  <c r="AT70" i="1"/>
  <c r="AU70" i="1"/>
  <c r="AV70" i="1"/>
  <c r="BI70" i="1"/>
  <c r="BJ70" i="1"/>
  <c r="BL70" i="1"/>
  <c r="BM70" i="1"/>
  <c r="BN70" i="1"/>
  <c r="CE70" i="1"/>
  <c r="CG70" i="1"/>
  <c r="CH70" i="1"/>
  <c r="CI70" i="1"/>
  <c r="CJ70" i="1"/>
  <c r="CK70" i="1"/>
  <c r="CL70" i="1"/>
  <c r="CM70" i="1"/>
  <c r="CN70" i="1"/>
  <c r="CP70" i="1" a="1"/>
  <c r="CP70" i="1" s="1"/>
  <c r="AA71" i="1"/>
  <c r="AB71" i="1"/>
  <c r="AC71" i="1"/>
  <c r="AD71" i="1"/>
  <c r="AE71" i="1"/>
  <c r="AL71" i="1" s="1"/>
  <c r="AF71" i="1"/>
  <c r="AJ71" i="1"/>
  <c r="AM71" i="1"/>
  <c r="AN71" i="1"/>
  <c r="AO71" i="1"/>
  <c r="AP71" i="1"/>
  <c r="AQ71" i="1"/>
  <c r="AS71" i="1"/>
  <c r="AT71" i="1"/>
  <c r="AU71" i="1"/>
  <c r="AV71" i="1"/>
  <c r="AW71" i="1"/>
  <c r="AY71" i="1" s="1"/>
  <c r="Y71" i="1" s="1"/>
  <c r="AX71" i="1"/>
  <c r="AZ71" i="1" s="1"/>
  <c r="Z71" i="1" s="1"/>
  <c r="BH71" i="1"/>
  <c r="BI71" i="1"/>
  <c r="BJ71" i="1"/>
  <c r="BK71" i="1"/>
  <c r="BL71" i="1"/>
  <c r="BM71" i="1"/>
  <c r="BN71" i="1"/>
  <c r="CE71" i="1"/>
  <c r="CG71" i="1"/>
  <c r="CH71" i="1"/>
  <c r="CI71" i="1"/>
  <c r="CJ71" i="1"/>
  <c r="CK71" i="1"/>
  <c r="CL71" i="1"/>
  <c r="CM71" i="1"/>
  <c r="CN71" i="1"/>
  <c r="CO71" i="1" a="1"/>
  <c r="CO71" i="1"/>
  <c r="CQ71" i="1" s="1"/>
  <c r="CP71" i="1" a="1"/>
  <c r="CP71" i="1" s="1"/>
  <c r="AA72" i="1"/>
  <c r="AB72" i="1"/>
  <c r="AC72" i="1"/>
  <c r="AD72" i="1"/>
  <c r="AE72" i="1"/>
  <c r="AF72" i="1"/>
  <c r="AK72" i="1" s="1"/>
  <c r="AM72" i="1"/>
  <c r="AN72" i="1"/>
  <c r="AO72" i="1"/>
  <c r="AP72" i="1"/>
  <c r="AQ72" i="1"/>
  <c r="AR72" i="1"/>
  <c r="AS72" i="1"/>
  <c r="AT72" i="1"/>
  <c r="AV72" i="1"/>
  <c r="BJ72" i="1"/>
  <c r="CE72" i="1"/>
  <c r="CG72" i="1"/>
  <c r="CH72" i="1"/>
  <c r="CI72" i="1"/>
  <c r="CP72" i="1" s="1" a="1"/>
  <c r="CP72" i="1" s="1"/>
  <c r="CJ72" i="1"/>
  <c r="CK72" i="1"/>
  <c r="CL72" i="1"/>
  <c r="CM72" i="1"/>
  <c r="CN72" i="1"/>
  <c r="AA73" i="1"/>
  <c r="AB73" i="1"/>
  <c r="AC73" i="1"/>
  <c r="BL73" i="1" s="1"/>
  <c r="AD73" i="1"/>
  <c r="AE73" i="1"/>
  <c r="AF73" i="1"/>
  <c r="AK73" i="1" s="1"/>
  <c r="AJ73" i="1"/>
  <c r="AL73" i="1" s="1"/>
  <c r="BA73" i="1" s="1"/>
  <c r="AM73" i="1"/>
  <c r="AN73" i="1"/>
  <c r="AO73" i="1"/>
  <c r="AP73" i="1"/>
  <c r="AQ73" i="1"/>
  <c r="AS73" i="1"/>
  <c r="AT73" i="1"/>
  <c r="AU73" i="1"/>
  <c r="AV73" i="1"/>
  <c r="AW73" i="1"/>
  <c r="AY73" i="1" s="1"/>
  <c r="Y73" i="1" s="1"/>
  <c r="AX73" i="1"/>
  <c r="AZ73" i="1" s="1"/>
  <c r="Z73" i="1" s="1"/>
  <c r="BH73" i="1"/>
  <c r="BJ73" i="1"/>
  <c r="BK73" i="1"/>
  <c r="BM73" i="1"/>
  <c r="BN73" i="1"/>
  <c r="CG73" i="1"/>
  <c r="CH73" i="1"/>
  <c r="CI73" i="1"/>
  <c r="CO73" i="1" s="1" a="1"/>
  <c r="CO73" i="1" s="1"/>
  <c r="CQ73" i="1" s="1"/>
  <c r="CJ73" i="1"/>
  <c r="CK73" i="1"/>
  <c r="CL73" i="1"/>
  <c r="CM73" i="1"/>
  <c r="CN73" i="1"/>
  <c r="AA74" i="1"/>
  <c r="AB74" i="1"/>
  <c r="AC74" i="1"/>
  <c r="BK74" i="1" s="1"/>
  <c r="AD74" i="1"/>
  <c r="AE74" i="1"/>
  <c r="AF74" i="1"/>
  <c r="AK74" i="1" s="1"/>
  <c r="AM74" i="1"/>
  <c r="AN74" i="1"/>
  <c r="AO74" i="1"/>
  <c r="AP74" i="1"/>
  <c r="AQ74" i="1"/>
  <c r="AR74" i="1"/>
  <c r="AS74" i="1"/>
  <c r="AU74" i="1"/>
  <c r="AV74" i="1"/>
  <c r="CE74" i="1"/>
  <c r="CG74" i="1"/>
  <c r="CH74" i="1"/>
  <c r="CI74" i="1"/>
  <c r="CO74" i="1" s="1" a="1"/>
  <c r="CO74" i="1" s="1"/>
  <c r="CQ74" i="1" s="1"/>
  <c r="CJ74" i="1"/>
  <c r="CK74" i="1"/>
  <c r="CL74" i="1"/>
  <c r="CM74" i="1"/>
  <c r="CN74" i="1"/>
  <c r="CP74" i="1" a="1"/>
  <c r="CP74" i="1" s="1"/>
  <c r="AA75" i="1"/>
  <c r="AB75" i="1"/>
  <c r="AC75" i="1"/>
  <c r="AH75" i="1" s="1"/>
  <c r="AD75" i="1"/>
  <c r="AE75" i="1"/>
  <c r="AF75" i="1"/>
  <c r="AK75" i="1"/>
  <c r="AM75" i="1"/>
  <c r="AN75" i="1"/>
  <c r="AO75" i="1"/>
  <c r="AP75" i="1"/>
  <c r="AQ75" i="1"/>
  <c r="AR75" i="1"/>
  <c r="AS75" i="1"/>
  <c r="AU75" i="1"/>
  <c r="AV75" i="1"/>
  <c r="BH75" i="1"/>
  <c r="BK75" i="1"/>
  <c r="BL75" i="1"/>
  <c r="BM75" i="1"/>
  <c r="CE75" i="1"/>
  <c r="CG75" i="1"/>
  <c r="CQ75" i="1" s="1"/>
  <c r="CH75" i="1"/>
  <c r="CO75" i="1" s="1" a="1"/>
  <c r="CO75" i="1" s="1"/>
  <c r="CI75" i="1"/>
  <c r="CJ75" i="1"/>
  <c r="CK75" i="1"/>
  <c r="CL75" i="1"/>
  <c r="CM75" i="1"/>
  <c r="CN75" i="1"/>
  <c r="CP75" i="1" a="1"/>
  <c r="CP75" i="1" s="1"/>
  <c r="AA76" i="1"/>
  <c r="AB76" i="1"/>
  <c r="AC76" i="1"/>
  <c r="BN76" i="1" s="1"/>
  <c r="AD76" i="1"/>
  <c r="AE76" i="1"/>
  <c r="AL76" i="1" s="1"/>
  <c r="AF76" i="1"/>
  <c r="AK76" i="1" s="1"/>
  <c r="AJ76" i="1"/>
  <c r="AM76" i="1"/>
  <c r="AN76" i="1"/>
  <c r="AO76" i="1"/>
  <c r="AP76" i="1"/>
  <c r="AQ76" i="1"/>
  <c r="AR76" i="1"/>
  <c r="AS76" i="1"/>
  <c r="AU76" i="1"/>
  <c r="AV76" i="1"/>
  <c r="BG76" i="1"/>
  <c r="BH76" i="1"/>
  <c r="BI76" i="1"/>
  <c r="BJ76" i="1"/>
  <c r="BK76" i="1"/>
  <c r="BL76" i="1"/>
  <c r="BM76" i="1"/>
  <c r="CE76" i="1"/>
  <c r="CG76" i="1"/>
  <c r="CH76" i="1"/>
  <c r="CI76" i="1"/>
  <c r="CJ76" i="1"/>
  <c r="CK76" i="1"/>
  <c r="CP76" i="1" s="1" a="1"/>
  <c r="CP76" i="1" s="1"/>
  <c r="CL76" i="1"/>
  <c r="CM76" i="1"/>
  <c r="CN76" i="1"/>
  <c r="CO76" i="1" a="1"/>
  <c r="CO76" i="1" s="1"/>
  <c r="CQ76" i="1" s="1"/>
  <c r="AA77" i="1"/>
  <c r="AB77" i="1"/>
  <c r="AC77" i="1"/>
  <c r="AD77" i="1"/>
  <c r="AE77" i="1"/>
  <c r="AL77" i="1" s="1"/>
  <c r="BC77" i="1" s="1"/>
  <c r="AF77" i="1"/>
  <c r="AJ77" i="1"/>
  <c r="AM77" i="1"/>
  <c r="AN77" i="1"/>
  <c r="AO77" i="1"/>
  <c r="AQ77" i="1"/>
  <c r="AR77" i="1"/>
  <c r="AS77" i="1"/>
  <c r="AT77" i="1"/>
  <c r="AU77" i="1"/>
  <c r="AV77" i="1"/>
  <c r="AW77" i="1"/>
  <c r="W77" i="1" s="1"/>
  <c r="BE77" i="1"/>
  <c r="BG77" i="1"/>
  <c r="BH77" i="1"/>
  <c r="BI77" i="1"/>
  <c r="BK77" i="1"/>
  <c r="BL77" i="1"/>
  <c r="BM77" i="1"/>
  <c r="BN77" i="1"/>
  <c r="CE77" i="1"/>
  <c r="CG77" i="1"/>
  <c r="CH77" i="1"/>
  <c r="CI77" i="1"/>
  <c r="CP77" i="1" s="1" a="1"/>
  <c r="CP77" i="1" s="1"/>
  <c r="CJ77" i="1"/>
  <c r="CK77" i="1"/>
  <c r="CL77" i="1"/>
  <c r="CM77" i="1"/>
  <c r="CN77" i="1"/>
  <c r="CO77" i="1" a="1"/>
  <c r="CO77" i="1"/>
  <c r="CQ77" i="1" s="1"/>
  <c r="AA78" i="1"/>
  <c r="AB78" i="1"/>
  <c r="AC78" i="1"/>
  <c r="BN78" i="1" s="1"/>
  <c r="AD78" i="1"/>
  <c r="AE78" i="1"/>
  <c r="AF78" i="1"/>
  <c r="AK78" i="1" s="1"/>
  <c r="AM78" i="1"/>
  <c r="AN78" i="1"/>
  <c r="AO78" i="1"/>
  <c r="AP78" i="1"/>
  <c r="AR78" i="1"/>
  <c r="AS78" i="1"/>
  <c r="AT78" i="1"/>
  <c r="AU78" i="1"/>
  <c r="AV78" i="1"/>
  <c r="BH78" i="1"/>
  <c r="BI78" i="1"/>
  <c r="BJ78" i="1"/>
  <c r="BM78" i="1"/>
  <c r="CE78" i="1"/>
  <c r="CG78" i="1"/>
  <c r="CH78" i="1"/>
  <c r="CP78" i="1" s="1" a="1"/>
  <c r="CP78" i="1" s="1"/>
  <c r="CI78" i="1"/>
  <c r="CJ78" i="1"/>
  <c r="CK78" i="1"/>
  <c r="CL78" i="1"/>
  <c r="CM78" i="1"/>
  <c r="CN78" i="1"/>
  <c r="CO78" i="1" a="1"/>
  <c r="CO78" i="1" s="1"/>
  <c r="CQ78" i="1" s="1"/>
  <c r="AA79" i="1"/>
  <c r="AB79" i="1"/>
  <c r="AC79" i="1"/>
  <c r="AD79" i="1"/>
  <c r="AE79" i="1"/>
  <c r="AF79" i="1"/>
  <c r="AK79" i="1" s="1"/>
  <c r="AM79" i="1"/>
  <c r="AN79" i="1"/>
  <c r="AO79" i="1"/>
  <c r="AP79" i="1"/>
  <c r="AR79" i="1"/>
  <c r="AS79" i="1"/>
  <c r="AT79" i="1"/>
  <c r="AU79" i="1"/>
  <c r="AV79" i="1"/>
  <c r="CG79" i="1"/>
  <c r="CH79" i="1"/>
  <c r="CI79" i="1"/>
  <c r="CJ79" i="1"/>
  <c r="CK79" i="1"/>
  <c r="CL79" i="1"/>
  <c r="CM79" i="1"/>
  <c r="CN79" i="1"/>
  <c r="AA80" i="1"/>
  <c r="AB80" i="1"/>
  <c r="AC80" i="1"/>
  <c r="AD80" i="1"/>
  <c r="AE80" i="1"/>
  <c r="AF80" i="1"/>
  <c r="AK80" i="1"/>
  <c r="AM80" i="1"/>
  <c r="AN80" i="1"/>
  <c r="AO80" i="1"/>
  <c r="AP80" i="1"/>
  <c r="AR80" i="1"/>
  <c r="AS80" i="1"/>
  <c r="AT80" i="1"/>
  <c r="AU80" i="1"/>
  <c r="AV80" i="1"/>
  <c r="BJ80" i="1"/>
  <c r="BL80" i="1"/>
  <c r="CE80" i="1"/>
  <c r="CG80" i="1"/>
  <c r="CH80" i="1"/>
  <c r="CI80" i="1"/>
  <c r="CJ80" i="1"/>
  <c r="CK80" i="1"/>
  <c r="CL80" i="1"/>
  <c r="CP80" i="1" s="1" a="1"/>
  <c r="CP80" i="1" s="1"/>
  <c r="CM80" i="1"/>
  <c r="CN80" i="1"/>
  <c r="CO80" i="1" a="1"/>
  <c r="CO80" i="1"/>
  <c r="CQ80" i="1"/>
  <c r="AA81" i="1"/>
  <c r="AB81" i="1"/>
  <c r="AC81" i="1"/>
  <c r="AD81" i="1"/>
  <c r="AE81" i="1"/>
  <c r="AF81" i="1"/>
  <c r="AK81" i="1"/>
  <c r="AM81" i="1"/>
  <c r="AN81" i="1"/>
  <c r="AO81" i="1"/>
  <c r="AP81" i="1"/>
  <c r="AR81" i="1"/>
  <c r="AS81" i="1"/>
  <c r="AT81" i="1"/>
  <c r="AU81" i="1"/>
  <c r="AV81" i="1"/>
  <c r="CE81" i="1"/>
  <c r="CG81" i="1"/>
  <c r="CH81" i="1"/>
  <c r="CI81" i="1"/>
  <c r="CJ81" i="1"/>
  <c r="CK81" i="1"/>
  <c r="CL81" i="1"/>
  <c r="CM81" i="1"/>
  <c r="CN81" i="1"/>
  <c r="AA82" i="1"/>
  <c r="AB82" i="1"/>
  <c r="AC82" i="1"/>
  <c r="AD82" i="1"/>
  <c r="AE82" i="1"/>
  <c r="AF82" i="1"/>
  <c r="AH82" i="1"/>
  <c r="AK82" i="1"/>
  <c r="AM82" i="1"/>
  <c r="AN82" i="1"/>
  <c r="AO82" i="1"/>
  <c r="AP82" i="1"/>
  <c r="AR82" i="1"/>
  <c r="AS82" i="1"/>
  <c r="AT82" i="1"/>
  <c r="AU82" i="1"/>
  <c r="AV82" i="1"/>
  <c r="BI82" i="1"/>
  <c r="BJ82" i="1"/>
  <c r="BK82" i="1"/>
  <c r="BM82" i="1"/>
  <c r="CG82" i="1"/>
  <c r="CH82" i="1"/>
  <c r="CI82" i="1"/>
  <c r="CJ82" i="1"/>
  <c r="CK82" i="1"/>
  <c r="CL82" i="1"/>
  <c r="CM82" i="1"/>
  <c r="CN82" i="1"/>
  <c r="AA83" i="1"/>
  <c r="AB83" i="1"/>
  <c r="AC83" i="1"/>
  <c r="AD83" i="1"/>
  <c r="AE83" i="1"/>
  <c r="AF83" i="1"/>
  <c r="AK83" i="1"/>
  <c r="AM83" i="1"/>
  <c r="AN83" i="1"/>
  <c r="AO83" i="1"/>
  <c r="AP83" i="1"/>
  <c r="AQ83" i="1"/>
  <c r="AS83" i="1"/>
  <c r="AT83" i="1"/>
  <c r="AU83" i="1"/>
  <c r="AV83" i="1"/>
  <c r="CE83" i="1"/>
  <c r="CG83" i="1"/>
  <c r="CH83" i="1"/>
  <c r="CI83" i="1"/>
  <c r="CJ83" i="1"/>
  <c r="CK83" i="1"/>
  <c r="CL83" i="1"/>
  <c r="CM83" i="1"/>
  <c r="CP83" i="1" s="1" a="1"/>
  <c r="CP83" i="1" s="1"/>
  <c r="CN83" i="1"/>
  <c r="CO83" i="1" a="1"/>
  <c r="CO83" i="1" s="1"/>
  <c r="CQ83" i="1" s="1"/>
  <c r="AA84" i="1"/>
  <c r="AB84" i="1"/>
  <c r="AC84" i="1"/>
  <c r="BL84" i="1" s="1"/>
  <c r="AD84" i="1"/>
  <c r="AE84" i="1"/>
  <c r="AL84" i="1" s="1"/>
  <c r="AF84" i="1"/>
  <c r="AH84" i="1"/>
  <c r="AJ84" i="1"/>
  <c r="AK84" i="1"/>
  <c r="AM84" i="1"/>
  <c r="AN84" i="1"/>
  <c r="AO84" i="1"/>
  <c r="AP84" i="1"/>
  <c r="AQ84" i="1"/>
  <c r="AR84" i="1"/>
  <c r="AT84" i="1"/>
  <c r="AU84" i="1"/>
  <c r="AV84" i="1"/>
  <c r="BA84" i="1"/>
  <c r="BC84" i="1"/>
  <c r="BE84" i="1"/>
  <c r="BF84" i="1"/>
  <c r="BH84" i="1"/>
  <c r="BJ84" i="1"/>
  <c r="CE84" i="1"/>
  <c r="CG84" i="1"/>
  <c r="CH84" i="1"/>
  <c r="CI84" i="1"/>
  <c r="CJ84" i="1"/>
  <c r="CK84" i="1"/>
  <c r="CL84" i="1"/>
  <c r="CM84" i="1"/>
  <c r="CN84" i="1"/>
  <c r="AA85" i="1"/>
  <c r="AB85" i="1"/>
  <c r="AC85" i="1"/>
  <c r="BL85" i="1" s="1"/>
  <c r="AD85" i="1"/>
  <c r="AE85" i="1"/>
  <c r="AF85" i="1"/>
  <c r="AK85" i="1" s="1"/>
  <c r="AJ85" i="1"/>
  <c r="AM85" i="1"/>
  <c r="AN85" i="1"/>
  <c r="AO85" i="1"/>
  <c r="AP85" i="1"/>
  <c r="AQ85" i="1"/>
  <c r="AR85" i="1"/>
  <c r="AS85" i="1"/>
  <c r="AT85" i="1"/>
  <c r="AV85" i="1"/>
  <c r="AW85" i="1"/>
  <c r="AY85" i="1" s="1"/>
  <c r="Y85" i="1" s="1"/>
  <c r="AX85" i="1"/>
  <c r="AZ85" i="1" s="1"/>
  <c r="Z85" i="1" s="1"/>
  <c r="BH85" i="1"/>
  <c r="BI85" i="1"/>
  <c r="BJ85" i="1"/>
  <c r="BK85" i="1"/>
  <c r="BM85" i="1"/>
  <c r="BN85" i="1"/>
  <c r="CE85" i="1"/>
  <c r="CG85" i="1"/>
  <c r="CQ85" i="1" s="1"/>
  <c r="CH85" i="1"/>
  <c r="CI85" i="1"/>
  <c r="CJ85" i="1"/>
  <c r="CK85" i="1"/>
  <c r="CL85" i="1"/>
  <c r="CM85" i="1"/>
  <c r="CN85" i="1"/>
  <c r="CO85" i="1" a="1"/>
  <c r="CO85" i="1"/>
  <c r="CP85" i="1" a="1"/>
  <c r="CP85" i="1" s="1"/>
  <c r="AA86" i="1"/>
  <c r="AB86" i="1"/>
  <c r="AC86" i="1"/>
  <c r="AD86" i="1"/>
  <c r="AE86" i="1"/>
  <c r="AF86" i="1"/>
  <c r="AH86" i="1" s="1"/>
  <c r="AK86" i="1"/>
  <c r="AM86" i="1"/>
  <c r="AN86" i="1"/>
  <c r="AO86" i="1"/>
  <c r="AP86" i="1"/>
  <c r="AQ86" i="1"/>
  <c r="AR86" i="1"/>
  <c r="AS86" i="1"/>
  <c r="AT86" i="1"/>
  <c r="AV86" i="1"/>
  <c r="BI86" i="1"/>
  <c r="BJ86" i="1"/>
  <c r="BK86" i="1"/>
  <c r="BL86" i="1"/>
  <c r="BM86" i="1"/>
  <c r="CE86" i="1"/>
  <c r="CG86" i="1"/>
  <c r="CH86" i="1"/>
  <c r="CO86" i="1" s="1" a="1"/>
  <c r="CO86" i="1" s="1"/>
  <c r="CQ86" i="1" s="1"/>
  <c r="CI86" i="1"/>
  <c r="CJ86" i="1"/>
  <c r="CK86" i="1"/>
  <c r="CL86" i="1"/>
  <c r="CM86" i="1"/>
  <c r="CN86" i="1"/>
  <c r="AA87" i="1"/>
  <c r="AB87" i="1"/>
  <c r="AC87" i="1"/>
  <c r="AD87" i="1"/>
  <c r="AE87" i="1"/>
  <c r="AL87" i="1" s="1"/>
  <c r="AF87" i="1"/>
  <c r="AH87" i="1"/>
  <c r="AJ87" i="1"/>
  <c r="AK87" i="1"/>
  <c r="AM87" i="1"/>
  <c r="AN87" i="1"/>
  <c r="AO87" i="1"/>
  <c r="AP87" i="1"/>
  <c r="AQ87" i="1"/>
  <c r="AR87" i="1"/>
  <c r="AS87" i="1"/>
  <c r="AT87" i="1"/>
  <c r="AV87" i="1"/>
  <c r="BC87" i="1"/>
  <c r="BG87" i="1"/>
  <c r="BH87" i="1"/>
  <c r="BI87" i="1"/>
  <c r="BJ87" i="1"/>
  <c r="BK87" i="1"/>
  <c r="BL87" i="1"/>
  <c r="BM87" i="1"/>
  <c r="BN87" i="1"/>
  <c r="CE87" i="1"/>
  <c r="CG87" i="1"/>
  <c r="CH87" i="1"/>
  <c r="CO87" i="1" s="1" a="1"/>
  <c r="CO87" i="1" s="1"/>
  <c r="CI87" i="1"/>
  <c r="CJ87" i="1"/>
  <c r="CK87" i="1"/>
  <c r="CL87" i="1"/>
  <c r="CM87" i="1"/>
  <c r="CN87" i="1"/>
  <c r="AA88" i="1"/>
  <c r="AB88" i="1"/>
  <c r="AC88" i="1"/>
  <c r="BL88" i="1" s="1"/>
  <c r="AD88" i="1"/>
  <c r="AE88" i="1"/>
  <c r="AL88" i="1" s="1"/>
  <c r="AF88" i="1"/>
  <c r="AK88" i="1" s="1"/>
  <c r="AJ88" i="1"/>
  <c r="AM88" i="1"/>
  <c r="AN88" i="1"/>
  <c r="AO88" i="1"/>
  <c r="AP88" i="1"/>
  <c r="AQ88" i="1"/>
  <c r="AR88" i="1"/>
  <c r="AS88" i="1"/>
  <c r="AT88" i="1"/>
  <c r="AV88" i="1"/>
  <c r="AX88" i="1"/>
  <c r="AZ88" i="1" s="1"/>
  <c r="Z88" i="1" s="1"/>
  <c r="BG88" i="1"/>
  <c r="BH88" i="1"/>
  <c r="BI88" i="1"/>
  <c r="BK88" i="1"/>
  <c r="BM88" i="1"/>
  <c r="CE88" i="1"/>
  <c r="CG88" i="1"/>
  <c r="CH88" i="1"/>
  <c r="CO88" i="1" s="1" a="1"/>
  <c r="CO88" i="1" s="1"/>
  <c r="CQ88" i="1" s="1"/>
  <c r="CI88" i="1"/>
  <c r="CP88" i="1" s="1" a="1"/>
  <c r="CP88" i="1" s="1"/>
  <c r="CJ88" i="1"/>
  <c r="CK88" i="1"/>
  <c r="CL88" i="1"/>
  <c r="CM88" i="1"/>
  <c r="CN88" i="1"/>
  <c r="AA89" i="1"/>
  <c r="AB89" i="1"/>
  <c r="AC89" i="1"/>
  <c r="AD89" i="1"/>
  <c r="AE89" i="1"/>
  <c r="AF89" i="1"/>
  <c r="AH89" i="1" s="1"/>
  <c r="AM89" i="1"/>
  <c r="AN89" i="1"/>
  <c r="AO89" i="1"/>
  <c r="AP89" i="1"/>
  <c r="AQ89" i="1"/>
  <c r="AR89" i="1"/>
  <c r="AS89" i="1"/>
  <c r="AT89" i="1"/>
  <c r="AV89" i="1"/>
  <c r="AW89" i="1"/>
  <c r="W89" i="1" s="1"/>
  <c r="BI89" i="1"/>
  <c r="BJ89" i="1"/>
  <c r="BL89" i="1"/>
  <c r="BM89" i="1"/>
  <c r="CE89" i="1"/>
  <c r="CG89" i="1"/>
  <c r="CH89" i="1"/>
  <c r="CI89" i="1"/>
  <c r="CJ89" i="1"/>
  <c r="CK89" i="1"/>
  <c r="CL89" i="1"/>
  <c r="CM89" i="1"/>
  <c r="CN89" i="1"/>
  <c r="CP89" i="1" a="1"/>
  <c r="CP89" i="1" s="1"/>
  <c r="AA90" i="1"/>
  <c r="AB90" i="1"/>
  <c r="AC90" i="1"/>
  <c r="AD90" i="1"/>
  <c r="AE90" i="1"/>
  <c r="AL90" i="1" s="1"/>
  <c r="BC90" i="1" s="1"/>
  <c r="AF90" i="1"/>
  <c r="AH90" i="1"/>
  <c r="AJ90" i="1"/>
  <c r="AK90" i="1"/>
  <c r="AM90" i="1"/>
  <c r="AN90" i="1"/>
  <c r="AO90" i="1"/>
  <c r="AP90" i="1"/>
  <c r="AQ90" i="1"/>
  <c r="AR90" i="1"/>
  <c r="AS90" i="1"/>
  <c r="AT90" i="1"/>
  <c r="AV90" i="1"/>
  <c r="BF90" i="1"/>
  <c r="BH90" i="1"/>
  <c r="BI90" i="1"/>
  <c r="BJ90" i="1"/>
  <c r="BL90" i="1"/>
  <c r="BM90" i="1"/>
  <c r="BN90" i="1"/>
  <c r="CE90" i="1"/>
  <c r="CG90" i="1"/>
  <c r="CH90" i="1"/>
  <c r="CI90" i="1"/>
  <c r="CJ90" i="1"/>
  <c r="CK90" i="1"/>
  <c r="CL90" i="1"/>
  <c r="CM90" i="1"/>
  <c r="CN90" i="1"/>
  <c r="AA91" i="1"/>
  <c r="AB91" i="1"/>
  <c r="AC91" i="1"/>
  <c r="AW91" i="1" s="1"/>
  <c r="AY91" i="1" s="1"/>
  <c r="Y91" i="1" s="1"/>
  <c r="AD91" i="1"/>
  <c r="AE91" i="1"/>
  <c r="AL91" i="1" s="1"/>
  <c r="AF91" i="1"/>
  <c r="AK91" i="1" s="1"/>
  <c r="AH91" i="1"/>
  <c r="AJ91" i="1"/>
  <c r="AM91" i="1"/>
  <c r="AN91" i="1"/>
  <c r="AO91" i="1"/>
  <c r="AP91" i="1"/>
  <c r="AQ91" i="1"/>
  <c r="AR91" i="1"/>
  <c r="AS91" i="1"/>
  <c r="AT91" i="1"/>
  <c r="AV91" i="1"/>
  <c r="AX91" i="1"/>
  <c r="AZ91" i="1" s="1"/>
  <c r="Z91" i="1" s="1"/>
  <c r="BH91" i="1"/>
  <c r="BJ91" i="1"/>
  <c r="BK91" i="1"/>
  <c r="BM91" i="1"/>
  <c r="BN91" i="1"/>
  <c r="CE91" i="1"/>
  <c r="CG91" i="1"/>
  <c r="CH91" i="1"/>
  <c r="CI91" i="1"/>
  <c r="CJ91" i="1"/>
  <c r="CK91" i="1"/>
  <c r="CL91" i="1"/>
  <c r="CM91" i="1"/>
  <c r="CN91" i="1"/>
  <c r="AA92" i="1"/>
  <c r="AB92" i="1"/>
  <c r="AC92" i="1"/>
  <c r="BM92" i="1" s="1"/>
  <c r="AD92" i="1"/>
  <c r="AE92" i="1"/>
  <c r="AF92" i="1"/>
  <c r="AK92" i="1" s="1"/>
  <c r="AM92" i="1"/>
  <c r="AN92" i="1"/>
  <c r="AO92" i="1"/>
  <c r="AP92" i="1"/>
  <c r="AQ92" i="1"/>
  <c r="AR92" i="1"/>
  <c r="AS92" i="1"/>
  <c r="AT92" i="1"/>
  <c r="AV92" i="1"/>
  <c r="BK92" i="1"/>
  <c r="BL92" i="1"/>
  <c r="BN92" i="1"/>
  <c r="CG92" i="1"/>
  <c r="CH92" i="1"/>
  <c r="CI92" i="1"/>
  <c r="CJ92" i="1"/>
  <c r="CK92" i="1"/>
  <c r="CL92" i="1"/>
  <c r="CM92" i="1"/>
  <c r="CN92" i="1"/>
  <c r="AA93" i="1"/>
  <c r="AB93" i="1"/>
  <c r="AC93" i="1"/>
  <c r="AD93" i="1"/>
  <c r="AE93" i="1"/>
  <c r="AF93" i="1"/>
  <c r="AH93" i="1"/>
  <c r="AJ93" i="1"/>
  <c r="AL93" i="1" s="1"/>
  <c r="AK93" i="1"/>
  <c r="AM93" i="1"/>
  <c r="AN93" i="1"/>
  <c r="AO93" i="1"/>
  <c r="AP93" i="1"/>
  <c r="AQ93" i="1"/>
  <c r="AR93" i="1"/>
  <c r="AS93" i="1"/>
  <c r="AT93" i="1"/>
  <c r="AV93" i="1"/>
  <c r="AW93" i="1"/>
  <c r="AY93" i="1" s="1"/>
  <c r="Y93" i="1" s="1"/>
  <c r="AX93" i="1"/>
  <c r="BH93" i="1"/>
  <c r="BI93" i="1"/>
  <c r="BJ93" i="1"/>
  <c r="BK93" i="1"/>
  <c r="BL93" i="1"/>
  <c r="BM93" i="1"/>
  <c r="BN93" i="1"/>
  <c r="CG93" i="1"/>
  <c r="CH93" i="1"/>
  <c r="CI93" i="1"/>
  <c r="CJ93" i="1"/>
  <c r="CK93" i="1"/>
  <c r="CL93" i="1"/>
  <c r="CM93" i="1"/>
  <c r="CN93" i="1"/>
  <c r="CP93" i="1" a="1"/>
  <c r="CP93" i="1" s="1"/>
  <c r="AA94" i="1"/>
  <c r="AB94" i="1"/>
  <c r="AC94" i="1"/>
  <c r="AW94" i="1" s="1"/>
  <c r="W94" i="1" s="1"/>
  <c r="AD94" i="1"/>
  <c r="AE94" i="1"/>
  <c r="AL94" i="1" s="1"/>
  <c r="AF94" i="1"/>
  <c r="AJ94" i="1"/>
  <c r="AM94" i="1"/>
  <c r="AN94" i="1"/>
  <c r="AO94" i="1"/>
  <c r="AP94" i="1"/>
  <c r="AQ94" i="1"/>
  <c r="AR94" i="1"/>
  <c r="AS94" i="1"/>
  <c r="AT94" i="1"/>
  <c r="AV94" i="1"/>
  <c r="AX94" i="1"/>
  <c r="AZ94" i="1" s="1"/>
  <c r="Z94" i="1" s="1"/>
  <c r="BF94" i="1"/>
  <c r="BG94" i="1"/>
  <c r="BH94" i="1"/>
  <c r="BJ94" i="1"/>
  <c r="BK94" i="1"/>
  <c r="BM94" i="1"/>
  <c r="BN94" i="1"/>
  <c r="CG94" i="1"/>
  <c r="CH94" i="1"/>
  <c r="CI94" i="1"/>
  <c r="CJ94" i="1"/>
  <c r="CK94" i="1"/>
  <c r="CL94" i="1"/>
  <c r="CM94" i="1"/>
  <c r="CN94" i="1"/>
  <c r="AA95" i="1"/>
  <c r="AB95" i="1"/>
  <c r="AC95" i="1"/>
  <c r="BK95" i="1" s="1"/>
  <c r="AD95" i="1"/>
  <c r="AE95" i="1"/>
  <c r="AF95" i="1"/>
  <c r="AK95" i="1" s="1"/>
  <c r="AM95" i="1"/>
  <c r="AN95" i="1"/>
  <c r="AO95" i="1"/>
  <c r="AP95" i="1"/>
  <c r="AQ95" i="1"/>
  <c r="AR95" i="1"/>
  <c r="AS95" i="1"/>
  <c r="AT95" i="1"/>
  <c r="AV95" i="1"/>
  <c r="BJ95" i="1"/>
  <c r="BN95" i="1"/>
  <c r="CG95" i="1"/>
  <c r="CH95" i="1"/>
  <c r="CI95" i="1"/>
  <c r="CJ95" i="1"/>
  <c r="CK95" i="1"/>
  <c r="CL95" i="1"/>
  <c r="CM95" i="1"/>
  <c r="CN95" i="1"/>
  <c r="AA96" i="1"/>
  <c r="AB96" i="1"/>
  <c r="AC96" i="1"/>
  <c r="AD96" i="1"/>
  <c r="AE96" i="1"/>
  <c r="AF96" i="1"/>
  <c r="AH96" i="1"/>
  <c r="AJ96" i="1"/>
  <c r="AK96" i="1"/>
  <c r="AL96" i="1"/>
  <c r="AM96" i="1"/>
  <c r="AN96" i="1"/>
  <c r="AO96" i="1"/>
  <c r="AP96" i="1"/>
  <c r="AQ96" i="1"/>
  <c r="AR96" i="1"/>
  <c r="AS96" i="1"/>
  <c r="AT96" i="1"/>
  <c r="AV96" i="1"/>
  <c r="BF96" i="1"/>
  <c r="BH96" i="1"/>
  <c r="BI96" i="1"/>
  <c r="BJ96" i="1"/>
  <c r="BK96" i="1"/>
  <c r="BL96" i="1"/>
  <c r="BM96" i="1"/>
  <c r="BN96" i="1"/>
  <c r="CE96" i="1"/>
  <c r="CG96" i="1"/>
  <c r="CH96" i="1"/>
  <c r="CI96" i="1"/>
  <c r="CJ96" i="1"/>
  <c r="CK96" i="1"/>
  <c r="CL96" i="1"/>
  <c r="CM96" i="1"/>
  <c r="CN96" i="1"/>
  <c r="CP96" i="1" a="1"/>
  <c r="CP96" i="1"/>
  <c r="AA97" i="1"/>
  <c r="AB97" i="1"/>
  <c r="AC97" i="1"/>
  <c r="AW97" i="1" s="1"/>
  <c r="W97" i="1" s="1"/>
  <c r="AD97" i="1"/>
  <c r="AE97" i="1"/>
  <c r="AF97" i="1"/>
  <c r="AK97" i="1" s="1"/>
  <c r="AJ97" i="1"/>
  <c r="AL97" i="1"/>
  <c r="AM97" i="1"/>
  <c r="AN97" i="1"/>
  <c r="AO97" i="1"/>
  <c r="AP97" i="1"/>
  <c r="AQ97" i="1"/>
  <c r="AR97" i="1"/>
  <c r="AS97" i="1"/>
  <c r="AT97" i="1"/>
  <c r="AV97" i="1"/>
  <c r="AX97" i="1"/>
  <c r="AZ97" i="1" s="1"/>
  <c r="Z97" i="1" s="1"/>
  <c r="BF97" i="1"/>
  <c r="BG97" i="1"/>
  <c r="BH97" i="1"/>
  <c r="BJ97" i="1"/>
  <c r="BK97" i="1"/>
  <c r="BM97" i="1"/>
  <c r="BN97" i="1"/>
  <c r="CE97" i="1"/>
  <c r="CG97" i="1"/>
  <c r="CH97" i="1"/>
  <c r="CI97" i="1"/>
  <c r="CJ97" i="1"/>
  <c r="CK97" i="1"/>
  <c r="CL97" i="1"/>
  <c r="CM97" i="1"/>
  <c r="CN97" i="1"/>
  <c r="AA98" i="1"/>
  <c r="AB98" i="1"/>
  <c r="AC98" i="1"/>
  <c r="AH98" i="1" s="1"/>
  <c r="AD98" i="1"/>
  <c r="AE98" i="1"/>
  <c r="AF98" i="1"/>
  <c r="AK98" i="1" s="1"/>
  <c r="AM98" i="1"/>
  <c r="AN98" i="1"/>
  <c r="AO98" i="1"/>
  <c r="AQ98" i="1"/>
  <c r="AR98" i="1"/>
  <c r="AS98" i="1"/>
  <c r="AT98" i="1"/>
  <c r="AU98" i="1"/>
  <c r="AV98" i="1"/>
  <c r="AX98" i="1"/>
  <c r="X98" i="1" s="1"/>
  <c r="BJ98" i="1"/>
  <c r="BL98" i="1"/>
  <c r="BM98" i="1"/>
  <c r="BN98" i="1"/>
  <c r="CG98" i="1"/>
  <c r="CH98" i="1"/>
  <c r="CO98" i="1" s="1" a="1"/>
  <c r="CI98" i="1"/>
  <c r="CJ98" i="1"/>
  <c r="CK98" i="1"/>
  <c r="CL98" i="1"/>
  <c r="CM98" i="1"/>
  <c r="CN98" i="1"/>
  <c r="CO98" i="1"/>
  <c r="CQ98" i="1" s="1"/>
  <c r="CP98" i="1" a="1"/>
  <c r="CP98" i="1" s="1"/>
  <c r="AA99" i="1"/>
  <c r="AB99" i="1"/>
  <c r="AC99" i="1"/>
  <c r="AD99" i="1"/>
  <c r="AE99" i="1"/>
  <c r="AL99" i="1" s="1"/>
  <c r="AF99" i="1"/>
  <c r="AH99" i="1"/>
  <c r="AJ99" i="1"/>
  <c r="AK99" i="1"/>
  <c r="AM99" i="1"/>
  <c r="AN99" i="1"/>
  <c r="AO99" i="1"/>
  <c r="AQ99" i="1"/>
  <c r="AR99" i="1"/>
  <c r="AS99" i="1"/>
  <c r="AT99" i="1"/>
  <c r="AU99" i="1"/>
  <c r="AV99" i="1"/>
  <c r="AW99" i="1"/>
  <c r="AX99" i="1"/>
  <c r="AZ99" i="1" s="1"/>
  <c r="Z99" i="1" s="1"/>
  <c r="BH99" i="1"/>
  <c r="BI99" i="1"/>
  <c r="BJ99" i="1"/>
  <c r="BK99" i="1"/>
  <c r="BL99" i="1"/>
  <c r="BM99" i="1"/>
  <c r="BN99" i="1"/>
  <c r="CE99" i="1"/>
  <c r="CG99" i="1"/>
  <c r="CH99" i="1"/>
  <c r="CO99" i="1" s="1" a="1"/>
  <c r="CO99" i="1" s="1"/>
  <c r="CI99" i="1"/>
  <c r="CJ99" i="1"/>
  <c r="CK99" i="1"/>
  <c r="CL99" i="1"/>
  <c r="CM99" i="1"/>
  <c r="CN99" i="1"/>
  <c r="CQ99" i="1"/>
  <c r="AA100" i="1"/>
  <c r="AB100" i="1"/>
  <c r="AC100" i="1"/>
  <c r="AD100" i="1"/>
  <c r="AE100" i="1"/>
  <c r="AL100" i="1" s="1"/>
  <c r="AF100" i="1"/>
  <c r="AK100" i="1" s="1"/>
  <c r="AJ100" i="1"/>
  <c r="AM100" i="1"/>
  <c r="AN100" i="1"/>
  <c r="AO100" i="1"/>
  <c r="AP100" i="1"/>
  <c r="AQ100" i="1"/>
  <c r="AR100" i="1"/>
  <c r="AS100" i="1"/>
  <c r="AT100" i="1"/>
  <c r="AV100" i="1"/>
  <c r="BA100" i="1"/>
  <c r="BB100" i="1"/>
  <c r="BG100" i="1"/>
  <c r="BH100" i="1"/>
  <c r="BJ100" i="1"/>
  <c r="BK100" i="1"/>
  <c r="BM100" i="1"/>
  <c r="BN100" i="1"/>
  <c r="CG100" i="1"/>
  <c r="CH100" i="1"/>
  <c r="CI100" i="1"/>
  <c r="CJ100" i="1"/>
  <c r="CK100" i="1"/>
  <c r="CL100" i="1"/>
  <c r="CM100" i="1"/>
  <c r="CN100" i="1"/>
  <c r="CO100" i="1" a="1"/>
  <c r="CO100" i="1"/>
  <c r="CQ100" i="1" s="1"/>
  <c r="AA101" i="1"/>
  <c r="AB101" i="1"/>
  <c r="AC101" i="1"/>
  <c r="AD101" i="1"/>
  <c r="AE101" i="1"/>
  <c r="AF101" i="1"/>
  <c r="AK101" i="1" s="1"/>
  <c r="AM101" i="1"/>
  <c r="AN101" i="1"/>
  <c r="AO101" i="1"/>
  <c r="AP101" i="1"/>
  <c r="AQ101" i="1"/>
  <c r="AR101" i="1"/>
  <c r="AS101" i="1"/>
  <c r="AU101" i="1"/>
  <c r="AV101" i="1"/>
  <c r="BK101" i="1"/>
  <c r="BL101" i="1"/>
  <c r="BM101" i="1"/>
  <c r="BN101" i="1"/>
  <c r="CE101" i="1"/>
  <c r="CG101" i="1"/>
  <c r="CH101" i="1"/>
  <c r="CI101" i="1"/>
  <c r="CP101" i="1" s="1" a="1"/>
  <c r="CP101" i="1" s="1"/>
  <c r="CJ101" i="1"/>
  <c r="CK101" i="1"/>
  <c r="CL101" i="1"/>
  <c r="CM101" i="1"/>
  <c r="CN101" i="1"/>
  <c r="AA102" i="1"/>
  <c r="AB102" i="1"/>
  <c r="AC102" i="1"/>
  <c r="AD102" i="1"/>
  <c r="AE102" i="1"/>
  <c r="AL102" i="1" s="1"/>
  <c r="AF102" i="1"/>
  <c r="AH102" i="1"/>
  <c r="AJ102" i="1"/>
  <c r="AK102" i="1"/>
  <c r="AM102" i="1"/>
  <c r="AN102" i="1"/>
  <c r="AO102" i="1"/>
  <c r="AP102" i="1"/>
  <c r="AQ102" i="1"/>
  <c r="AS102" i="1"/>
  <c r="AT102" i="1"/>
  <c r="AU102" i="1"/>
  <c r="AV102" i="1"/>
  <c r="AW102" i="1"/>
  <c r="W102" i="1" s="1"/>
  <c r="AX102" i="1"/>
  <c r="BH102" i="1"/>
  <c r="BI102" i="1"/>
  <c r="BJ102" i="1"/>
  <c r="BK102" i="1"/>
  <c r="BL102" i="1"/>
  <c r="BM102" i="1"/>
  <c r="BN102" i="1"/>
  <c r="CE102" i="1"/>
  <c r="CG102" i="1"/>
  <c r="CH102" i="1"/>
  <c r="CI102" i="1"/>
  <c r="CJ102" i="1"/>
  <c r="CK102" i="1"/>
  <c r="CL102" i="1"/>
  <c r="CM102" i="1"/>
  <c r="CN102" i="1"/>
  <c r="AA103" i="1"/>
  <c r="AB103" i="1"/>
  <c r="AC103" i="1"/>
  <c r="AD103" i="1"/>
  <c r="AE103" i="1"/>
  <c r="AF103" i="1"/>
  <c r="AJ103" i="1"/>
  <c r="AL103" i="1" s="1"/>
  <c r="BF103" i="1" s="1"/>
  <c r="AM103" i="1"/>
  <c r="AN103" i="1"/>
  <c r="AO103" i="1"/>
  <c r="AP103" i="1"/>
  <c r="AQ103" i="1"/>
  <c r="AR103" i="1"/>
  <c r="AS103" i="1"/>
  <c r="AU103" i="1"/>
  <c r="AV103" i="1"/>
  <c r="BH103" i="1"/>
  <c r="BJ103" i="1"/>
  <c r="BK103" i="1"/>
  <c r="BL103" i="1"/>
  <c r="CE103" i="1"/>
  <c r="CG103" i="1"/>
  <c r="CH103" i="1"/>
  <c r="CO103" i="1" s="1" a="1"/>
  <c r="CO103" i="1" s="1"/>
  <c r="CQ103" i="1" s="1"/>
  <c r="CI103" i="1"/>
  <c r="CJ103" i="1"/>
  <c r="CK103" i="1"/>
  <c r="CL103" i="1"/>
  <c r="CM103" i="1"/>
  <c r="CN103" i="1"/>
  <c r="AA104" i="1"/>
  <c r="AB104" i="1"/>
  <c r="AC104" i="1"/>
  <c r="BJ104" i="1" s="1"/>
  <c r="AD104" i="1"/>
  <c r="AE104" i="1"/>
  <c r="AF104" i="1"/>
  <c r="AH104" i="1" s="1"/>
  <c r="AK104" i="1"/>
  <c r="AM104" i="1"/>
  <c r="AN104" i="1"/>
  <c r="AO104" i="1"/>
  <c r="AP104" i="1"/>
  <c r="AQ104" i="1"/>
  <c r="AR104" i="1"/>
  <c r="AT104" i="1"/>
  <c r="AU104" i="1"/>
  <c r="AV104" i="1"/>
  <c r="BH104" i="1"/>
  <c r="BK104" i="1"/>
  <c r="BL104" i="1"/>
  <c r="BM104" i="1"/>
  <c r="CE104" i="1"/>
  <c r="CG104" i="1"/>
  <c r="CH104" i="1"/>
  <c r="CI104" i="1"/>
  <c r="CJ104" i="1"/>
  <c r="CP104" i="1" s="1" a="1"/>
  <c r="CP104" i="1" s="1"/>
  <c r="CK104" i="1"/>
  <c r="CL104" i="1"/>
  <c r="CM104" i="1"/>
  <c r="CN104" i="1"/>
  <c r="AA105" i="1"/>
  <c r="AB105" i="1"/>
  <c r="AC105" i="1"/>
  <c r="AD105" i="1"/>
  <c r="AE105" i="1"/>
  <c r="AL105" i="1" s="1"/>
  <c r="AF105" i="1"/>
  <c r="AH105" i="1" s="1"/>
  <c r="AJ105" i="1"/>
  <c r="AK105" i="1"/>
  <c r="AM105" i="1"/>
  <c r="AN105" i="1"/>
  <c r="AO105" i="1"/>
  <c r="AP105" i="1"/>
  <c r="AR105" i="1"/>
  <c r="AS105" i="1"/>
  <c r="AT105" i="1"/>
  <c r="AU105" i="1"/>
  <c r="AV105" i="1"/>
  <c r="BE105" i="1"/>
  <c r="BH105" i="1"/>
  <c r="BI105" i="1"/>
  <c r="BJ105" i="1"/>
  <c r="BK105" i="1"/>
  <c r="BL105" i="1"/>
  <c r="BM105" i="1"/>
  <c r="BN105" i="1"/>
  <c r="CG105" i="1"/>
  <c r="CH105" i="1"/>
  <c r="CI105" i="1"/>
  <c r="CJ105" i="1"/>
  <c r="CK105" i="1"/>
  <c r="CL105" i="1"/>
  <c r="CM105" i="1"/>
  <c r="CN105" i="1"/>
  <c r="CO105" i="1" a="1"/>
  <c r="CO105" i="1" s="1"/>
  <c r="CQ105" i="1"/>
  <c r="AA106" i="1"/>
  <c r="AB106" i="1"/>
  <c r="AC106" i="1"/>
  <c r="AD106" i="1"/>
  <c r="AE106" i="1"/>
  <c r="AL106" i="1" s="1"/>
  <c r="AF106" i="1"/>
  <c r="AK106" i="1" s="1"/>
  <c r="AH106" i="1"/>
  <c r="AJ106" i="1"/>
  <c r="AM106" i="1"/>
  <c r="AN106" i="1"/>
  <c r="AO106" i="1"/>
  <c r="AP106" i="1"/>
  <c r="AQ106" i="1"/>
  <c r="AR106" i="1"/>
  <c r="AS106" i="1"/>
  <c r="AT106" i="1"/>
  <c r="AV106" i="1"/>
  <c r="BE106" i="1"/>
  <c r="BH106" i="1"/>
  <c r="BJ106" i="1"/>
  <c r="BK106" i="1"/>
  <c r="BL106" i="1"/>
  <c r="BM106" i="1"/>
  <c r="BN106" i="1"/>
  <c r="CG106" i="1"/>
  <c r="CH106" i="1"/>
  <c r="CO106" i="1" s="1" a="1"/>
  <c r="CO106" i="1" s="1"/>
  <c r="CQ106" i="1" s="1"/>
  <c r="CI106" i="1"/>
  <c r="CJ106" i="1"/>
  <c r="CK106" i="1"/>
  <c r="CL106" i="1"/>
  <c r="CM106" i="1"/>
  <c r="CN106" i="1"/>
  <c r="AA107" i="1"/>
  <c r="AB107" i="1"/>
  <c r="AC107" i="1"/>
  <c r="AD107" i="1"/>
  <c r="AE107" i="1"/>
  <c r="AL107" i="1" s="1"/>
  <c r="AF107" i="1"/>
  <c r="AK107" i="1" s="1"/>
  <c r="AH107" i="1"/>
  <c r="AJ107" i="1"/>
  <c r="AM107" i="1"/>
  <c r="AN107" i="1"/>
  <c r="AO107" i="1"/>
  <c r="AP107" i="1"/>
  <c r="AQ107" i="1"/>
  <c r="AR107" i="1"/>
  <c r="AS107" i="1"/>
  <c r="AT107" i="1"/>
  <c r="AV107" i="1"/>
  <c r="BH107" i="1"/>
  <c r="BI107" i="1"/>
  <c r="BJ107" i="1"/>
  <c r="BK107" i="1"/>
  <c r="BL107" i="1"/>
  <c r="BM107" i="1"/>
  <c r="BN107" i="1"/>
  <c r="CE107" i="1"/>
  <c r="CG107" i="1"/>
  <c r="CH107" i="1"/>
  <c r="CI107" i="1"/>
  <c r="CJ107" i="1"/>
  <c r="CK107" i="1"/>
  <c r="CL107" i="1"/>
  <c r="CM107" i="1"/>
  <c r="CN107" i="1"/>
  <c r="AA108" i="1"/>
  <c r="AB108" i="1"/>
  <c r="AC108" i="1"/>
  <c r="AD108" i="1"/>
  <c r="AE108" i="1"/>
  <c r="AF108" i="1"/>
  <c r="AK108" i="1" s="1"/>
  <c r="AJ108" i="1"/>
  <c r="AL108" i="1" s="1"/>
  <c r="AM108" i="1"/>
  <c r="AN108" i="1"/>
  <c r="AO108" i="1"/>
  <c r="AP108" i="1"/>
  <c r="AQ108" i="1"/>
  <c r="AS108" i="1"/>
  <c r="AT108" i="1"/>
  <c r="AU108" i="1"/>
  <c r="AV108" i="1"/>
  <c r="BB108" i="1"/>
  <c r="BH108" i="1"/>
  <c r="BI108" i="1"/>
  <c r="BJ108" i="1"/>
  <c r="BK108" i="1"/>
  <c r="BL108" i="1"/>
  <c r="BM108" i="1"/>
  <c r="BN108" i="1"/>
  <c r="CG108" i="1"/>
  <c r="CH108" i="1"/>
  <c r="CI108" i="1"/>
  <c r="CJ108" i="1"/>
  <c r="CO108" i="1" s="1" a="1"/>
  <c r="CO108" i="1" s="1"/>
  <c r="CQ108" i="1" s="1"/>
  <c r="CK108" i="1"/>
  <c r="CL108" i="1"/>
  <c r="CM108" i="1"/>
  <c r="CN108" i="1"/>
  <c r="AA109" i="1"/>
  <c r="AB109" i="1"/>
  <c r="AC109" i="1"/>
  <c r="AD109" i="1"/>
  <c r="AE109" i="1"/>
  <c r="AL109" i="1" s="1"/>
  <c r="AF109" i="1"/>
  <c r="AK109" i="1" s="1"/>
  <c r="AH109" i="1"/>
  <c r="AJ109" i="1"/>
  <c r="AM109" i="1"/>
  <c r="AN109" i="1"/>
  <c r="AO109" i="1"/>
  <c r="AP109" i="1"/>
  <c r="AR109" i="1"/>
  <c r="AS109" i="1"/>
  <c r="AT109" i="1"/>
  <c r="AU109" i="1"/>
  <c r="AV109" i="1"/>
  <c r="AX109" i="1"/>
  <c r="AZ109" i="1" s="1"/>
  <c r="Z109" i="1" s="1"/>
  <c r="BH109" i="1"/>
  <c r="BJ109" i="1"/>
  <c r="BK109" i="1"/>
  <c r="BL109" i="1"/>
  <c r="BM109" i="1"/>
  <c r="BN109" i="1"/>
  <c r="CE109" i="1"/>
  <c r="CG109" i="1"/>
  <c r="CH109" i="1"/>
  <c r="CI109" i="1"/>
  <c r="CP109" i="1" s="1" a="1"/>
  <c r="CP109" i="1" s="1"/>
  <c r="CJ109" i="1"/>
  <c r="CK109" i="1"/>
  <c r="CL109" i="1"/>
  <c r="CM109" i="1"/>
  <c r="CN109" i="1"/>
  <c r="AA110" i="1"/>
  <c r="AB110" i="1"/>
  <c r="AC110" i="1"/>
  <c r="AD110" i="1"/>
  <c r="AE110" i="1"/>
  <c r="AF110" i="1"/>
  <c r="AH110" i="1"/>
  <c r="AJ110" i="1"/>
  <c r="AK110" i="1"/>
  <c r="AM110" i="1"/>
  <c r="AN110" i="1"/>
  <c r="AO110" i="1"/>
  <c r="AP110" i="1"/>
  <c r="AQ110" i="1"/>
  <c r="AR110" i="1"/>
  <c r="AS110" i="1"/>
  <c r="AT110" i="1"/>
  <c r="AV110" i="1"/>
  <c r="AW110" i="1"/>
  <c r="AY110" i="1" s="1"/>
  <c r="Y110" i="1" s="1"/>
  <c r="BH110" i="1"/>
  <c r="BI110" i="1"/>
  <c r="BJ110" i="1"/>
  <c r="BL110" i="1"/>
  <c r="BM110" i="1"/>
  <c r="BN110" i="1"/>
  <c r="CE110" i="1"/>
  <c r="CG110" i="1"/>
  <c r="CH110" i="1"/>
  <c r="CI110" i="1"/>
  <c r="CJ110" i="1"/>
  <c r="CK110" i="1"/>
  <c r="CL110" i="1"/>
  <c r="CM110" i="1"/>
  <c r="CN110" i="1"/>
  <c r="AA111" i="1"/>
  <c r="AB111" i="1"/>
  <c r="AC111" i="1"/>
  <c r="AD111" i="1"/>
  <c r="AE111" i="1"/>
  <c r="AL111" i="1" s="1"/>
  <c r="AF111" i="1"/>
  <c r="AK111" i="1" s="1"/>
  <c r="AJ111" i="1"/>
  <c r="AM111" i="1"/>
  <c r="AN111" i="1"/>
  <c r="AO111" i="1"/>
  <c r="AP111" i="1"/>
  <c r="AQ111" i="1"/>
  <c r="AR111" i="1"/>
  <c r="AS111" i="1"/>
  <c r="AT111" i="1"/>
  <c r="AV111" i="1"/>
  <c r="AW111" i="1"/>
  <c r="W111" i="1" s="1"/>
  <c r="AX111" i="1"/>
  <c r="AZ111" i="1" s="1"/>
  <c r="Z111" i="1" s="1"/>
  <c r="BC111" i="1"/>
  <c r="BD111" i="1"/>
  <c r="BH111" i="1"/>
  <c r="BI111" i="1"/>
  <c r="BJ111" i="1"/>
  <c r="BK111" i="1"/>
  <c r="BL111" i="1"/>
  <c r="BM111" i="1"/>
  <c r="BN111" i="1"/>
  <c r="CE111" i="1"/>
  <c r="CG111" i="1"/>
  <c r="CH111" i="1"/>
  <c r="CO111" i="1" s="1" a="1"/>
  <c r="CO111" i="1" s="1"/>
  <c r="CQ111" i="1" s="1"/>
  <c r="CI111" i="1"/>
  <c r="CJ111" i="1"/>
  <c r="CK111" i="1"/>
  <c r="CL111" i="1"/>
  <c r="CM111" i="1"/>
  <c r="CN111" i="1"/>
  <c r="CP111" i="1" a="1"/>
  <c r="CP111" i="1" s="1"/>
  <c r="AA112" i="1"/>
  <c r="AB112" i="1"/>
  <c r="AC112" i="1"/>
  <c r="AD112" i="1"/>
  <c r="AE112" i="1"/>
  <c r="AL112" i="1" s="1"/>
  <c r="BB112" i="1" s="1"/>
  <c r="AF112" i="1"/>
  <c r="AK112" i="1" s="1"/>
  <c r="AH112" i="1"/>
  <c r="AJ112" i="1"/>
  <c r="AM112" i="1"/>
  <c r="AN112" i="1"/>
  <c r="AO112" i="1"/>
  <c r="AP112" i="1"/>
  <c r="AQ112" i="1"/>
  <c r="AR112" i="1"/>
  <c r="AS112" i="1"/>
  <c r="AT112" i="1"/>
  <c r="AV112" i="1"/>
  <c r="BH112" i="1"/>
  <c r="BJ112" i="1"/>
  <c r="BK112" i="1"/>
  <c r="BM112" i="1"/>
  <c r="BN112" i="1"/>
  <c r="CE112" i="1"/>
  <c r="CG112" i="1"/>
  <c r="CH112" i="1"/>
  <c r="CI112" i="1"/>
  <c r="CO112" i="1" s="1" a="1"/>
  <c r="CO112" i="1" s="1"/>
  <c r="CQ112" i="1" s="1"/>
  <c r="CJ112" i="1"/>
  <c r="CK112" i="1"/>
  <c r="CL112" i="1"/>
  <c r="CM112" i="1"/>
  <c r="CN112" i="1"/>
  <c r="AA113" i="1"/>
  <c r="AB113" i="1"/>
  <c r="AC113" i="1"/>
  <c r="AD113" i="1"/>
  <c r="AE113" i="1"/>
  <c r="AF113" i="1"/>
  <c r="AK113" i="1" s="1"/>
  <c r="AM113" i="1"/>
  <c r="AN113" i="1"/>
  <c r="AO113" i="1"/>
  <c r="AP113" i="1"/>
  <c r="AR113" i="1"/>
  <c r="AS113" i="1"/>
  <c r="AT113" i="1"/>
  <c r="AU113" i="1"/>
  <c r="AV113" i="1"/>
  <c r="BK113" i="1"/>
  <c r="BL113" i="1"/>
  <c r="BM113" i="1"/>
  <c r="CE113" i="1"/>
  <c r="CG113" i="1"/>
  <c r="CH113" i="1"/>
  <c r="CI113" i="1"/>
  <c r="CJ113" i="1"/>
  <c r="CK113" i="1"/>
  <c r="CL113" i="1"/>
  <c r="CP113" i="1" s="1" a="1"/>
  <c r="CP113" i="1" s="1"/>
  <c r="CM113" i="1"/>
  <c r="CN113" i="1"/>
  <c r="CO113" i="1" a="1"/>
  <c r="CO113" i="1" s="1"/>
  <c r="CQ113" i="1" s="1"/>
  <c r="AA114" i="1"/>
  <c r="AB114" i="1"/>
  <c r="AC114" i="1"/>
  <c r="AD114" i="1"/>
  <c r="AE114" i="1"/>
  <c r="AF114" i="1"/>
  <c r="AK114" i="1" s="1"/>
  <c r="AM114" i="1"/>
  <c r="AN114" i="1"/>
  <c r="AO114" i="1"/>
  <c r="AP114" i="1"/>
  <c r="AQ114" i="1"/>
  <c r="AS114" i="1"/>
  <c r="AT114" i="1"/>
  <c r="AU114" i="1"/>
  <c r="AV114" i="1"/>
  <c r="AX114" i="1"/>
  <c r="X114" i="1" s="1"/>
  <c r="BH114" i="1"/>
  <c r="BK114" i="1"/>
  <c r="BL114" i="1"/>
  <c r="BM114" i="1"/>
  <c r="BN114" i="1"/>
  <c r="CG114" i="1"/>
  <c r="CH114" i="1"/>
  <c r="CI114" i="1"/>
  <c r="CJ114" i="1"/>
  <c r="CK114" i="1"/>
  <c r="CL114" i="1"/>
  <c r="CM114" i="1"/>
  <c r="CN114" i="1"/>
  <c r="CO114" i="1" a="1"/>
  <c r="CO114" i="1" s="1"/>
  <c r="CQ114" i="1" s="1"/>
  <c r="AA115" i="1"/>
  <c r="AB115" i="1"/>
  <c r="AC115" i="1"/>
  <c r="AD115" i="1"/>
  <c r="AE115" i="1"/>
  <c r="AF115" i="1"/>
  <c r="AJ115" i="1"/>
  <c r="AL115" i="1" s="1"/>
  <c r="AK115" i="1"/>
  <c r="AM115" i="1"/>
  <c r="AN115" i="1"/>
  <c r="AO115" i="1"/>
  <c r="AP115" i="1"/>
  <c r="AQ115" i="1"/>
  <c r="AS115" i="1"/>
  <c r="AT115" i="1"/>
  <c r="AU115" i="1"/>
  <c r="AV115" i="1"/>
  <c r="AW115" i="1"/>
  <c r="W115" i="1" s="1"/>
  <c r="AX115" i="1"/>
  <c r="AZ115" i="1" s="1"/>
  <c r="Z115" i="1" s="1"/>
  <c r="BH115" i="1"/>
  <c r="BI115" i="1"/>
  <c r="BJ115" i="1"/>
  <c r="BK115" i="1"/>
  <c r="BL115" i="1"/>
  <c r="BM115" i="1"/>
  <c r="BN115" i="1"/>
  <c r="CE115" i="1"/>
  <c r="CG115" i="1"/>
  <c r="CH115" i="1"/>
  <c r="CI115" i="1"/>
  <c r="CP115" i="1" s="1" a="1"/>
  <c r="CP115" i="1" s="1"/>
  <c r="CJ115" i="1"/>
  <c r="CK115" i="1"/>
  <c r="CL115" i="1"/>
  <c r="CM115" i="1"/>
  <c r="CN115" i="1"/>
  <c r="AA116" i="1"/>
  <c r="AB116" i="1"/>
  <c r="AC116" i="1"/>
  <c r="BN116" i="1" s="1"/>
  <c r="AD116" i="1"/>
  <c r="AE116" i="1"/>
  <c r="AL116" i="1" s="1"/>
  <c r="AF116" i="1"/>
  <c r="AH116" i="1" s="1"/>
  <c r="AJ116" i="1"/>
  <c r="AK116" i="1"/>
  <c r="AM116" i="1"/>
  <c r="AN116" i="1"/>
  <c r="AO116" i="1"/>
  <c r="AQ116" i="1"/>
  <c r="AR116" i="1"/>
  <c r="AS116" i="1"/>
  <c r="AT116" i="1"/>
  <c r="AU116" i="1"/>
  <c r="AV116" i="1"/>
  <c r="AW116" i="1"/>
  <c r="W116" i="1" s="1"/>
  <c r="AX116" i="1"/>
  <c r="X116" i="1" s="1"/>
  <c r="BF116" i="1"/>
  <c r="BH116" i="1"/>
  <c r="BI116" i="1"/>
  <c r="BJ116" i="1"/>
  <c r="BK116" i="1"/>
  <c r="BL116" i="1"/>
  <c r="BM116" i="1"/>
  <c r="CE116" i="1"/>
  <c r="CG116" i="1"/>
  <c r="CQ116" i="1" s="1"/>
  <c r="CH116" i="1"/>
  <c r="CO116" i="1" s="1" a="1"/>
  <c r="CO116" i="1" s="1"/>
  <c r="CI116" i="1"/>
  <c r="CJ116" i="1"/>
  <c r="CK116" i="1"/>
  <c r="CL116" i="1"/>
  <c r="CM116" i="1"/>
  <c r="CP116" i="1" s="1" a="1"/>
  <c r="CP116" i="1" s="1"/>
  <c r="CN116" i="1"/>
  <c r="AA117" i="1"/>
  <c r="AB117" i="1"/>
  <c r="AC117" i="1"/>
  <c r="BH117" i="1" s="1"/>
  <c r="AD117" i="1"/>
  <c r="AE117" i="1"/>
  <c r="AF117" i="1"/>
  <c r="AK117" i="1" s="1"/>
  <c r="AM117" i="1"/>
  <c r="AN117" i="1"/>
  <c r="AO117" i="1"/>
  <c r="AQ117" i="1"/>
  <c r="AR117" i="1"/>
  <c r="AS117" i="1"/>
  <c r="AT117" i="1"/>
  <c r="AU117" i="1"/>
  <c r="AV117" i="1"/>
  <c r="BM117" i="1"/>
  <c r="CE117" i="1"/>
  <c r="CG117" i="1"/>
  <c r="CH117" i="1"/>
  <c r="CI117" i="1"/>
  <c r="CJ117" i="1"/>
  <c r="CK117" i="1"/>
  <c r="CL117" i="1"/>
  <c r="CM117" i="1"/>
  <c r="CN117" i="1"/>
  <c r="CO117" i="1" a="1"/>
  <c r="CO117" i="1"/>
  <c r="CQ117" i="1" s="1"/>
  <c r="AA118" i="1"/>
  <c r="AB118" i="1"/>
  <c r="AC118" i="1"/>
  <c r="AD118" i="1"/>
  <c r="AE118" i="1"/>
  <c r="AF118" i="1"/>
  <c r="AK118" i="1"/>
  <c r="AM118" i="1"/>
  <c r="AN118" i="1"/>
  <c r="AO118" i="1"/>
  <c r="AP118" i="1"/>
  <c r="AQ118" i="1"/>
  <c r="AR118" i="1"/>
  <c r="AT118" i="1"/>
  <c r="AU118" i="1"/>
  <c r="AV118" i="1"/>
  <c r="CE118" i="1"/>
  <c r="CG118" i="1"/>
  <c r="CH118" i="1"/>
  <c r="CI118" i="1"/>
  <c r="CJ118" i="1"/>
  <c r="CK118" i="1"/>
  <c r="CL118" i="1"/>
  <c r="CM118" i="1"/>
  <c r="CN118" i="1"/>
  <c r="AA119" i="1"/>
  <c r="AB119" i="1"/>
  <c r="AC119" i="1"/>
  <c r="BN119" i="1" s="1"/>
  <c r="AD119" i="1"/>
  <c r="AE119" i="1"/>
  <c r="AF119" i="1"/>
  <c r="AK119" i="1" s="1"/>
  <c r="AJ119" i="1"/>
  <c r="AL119" i="1" s="1"/>
  <c r="AM119" i="1"/>
  <c r="AN119" i="1"/>
  <c r="AO119" i="1"/>
  <c r="AP119" i="1"/>
  <c r="AQ119" i="1"/>
  <c r="AR119" i="1"/>
  <c r="AT119" i="1"/>
  <c r="AU119" i="1"/>
  <c r="AV119" i="1"/>
  <c r="AW119" i="1"/>
  <c r="AY119" i="1" s="1"/>
  <c r="Y119" i="1" s="1"/>
  <c r="AX119" i="1"/>
  <c r="AZ119" i="1" s="1"/>
  <c r="Z119" i="1" s="1"/>
  <c r="BH119" i="1"/>
  <c r="BI119" i="1"/>
  <c r="BJ119" i="1"/>
  <c r="BK119" i="1"/>
  <c r="BL119" i="1"/>
  <c r="BM119" i="1"/>
  <c r="CE119" i="1"/>
  <c r="CG119" i="1"/>
  <c r="CH119" i="1"/>
  <c r="CO119" i="1" s="1" a="1"/>
  <c r="CO119" i="1" s="1"/>
  <c r="CQ119" i="1" s="1"/>
  <c r="CI119" i="1"/>
  <c r="CJ119" i="1"/>
  <c r="CK119" i="1"/>
  <c r="CL119" i="1"/>
  <c r="CM119" i="1"/>
  <c r="CN119" i="1"/>
  <c r="AA120" i="1"/>
  <c r="AB120" i="1"/>
  <c r="AC120" i="1"/>
  <c r="BH120" i="1" s="1"/>
  <c r="AD120" i="1"/>
  <c r="AE120" i="1"/>
  <c r="AF120" i="1"/>
  <c r="AK120" i="1" s="1"/>
  <c r="AJ120" i="1"/>
  <c r="AM120" i="1"/>
  <c r="AN120" i="1"/>
  <c r="AO120" i="1"/>
  <c r="AP120" i="1"/>
  <c r="AQ120" i="1"/>
  <c r="AR120" i="1"/>
  <c r="AS120" i="1"/>
  <c r="AT120" i="1"/>
  <c r="AV120" i="1"/>
  <c r="BK120" i="1"/>
  <c r="BM120" i="1"/>
  <c r="BN120" i="1"/>
  <c r="CG120" i="1"/>
  <c r="CH120" i="1"/>
  <c r="CI120" i="1"/>
  <c r="CO120" i="1" s="1" a="1"/>
  <c r="CO120" i="1" s="1"/>
  <c r="CQ120" i="1" s="1"/>
  <c r="CJ120" i="1"/>
  <c r="CK120" i="1"/>
  <c r="CL120" i="1"/>
  <c r="CM120" i="1"/>
  <c r="CN120" i="1"/>
  <c r="CP120" i="1" a="1"/>
  <c r="CP120" i="1" s="1"/>
  <c r="AA121" i="1"/>
  <c r="AB121" i="1"/>
  <c r="AC121" i="1"/>
  <c r="AH121" i="1" s="1"/>
  <c r="AD121" i="1"/>
  <c r="AE121" i="1"/>
  <c r="AF121" i="1"/>
  <c r="AK121" i="1"/>
  <c r="AM121" i="1"/>
  <c r="AN121" i="1"/>
  <c r="AO121" i="1"/>
  <c r="AP121" i="1"/>
  <c r="AQ121" i="1"/>
  <c r="AR121" i="1"/>
  <c r="AS121" i="1"/>
  <c r="AU121" i="1"/>
  <c r="AV121" i="1"/>
  <c r="BH121" i="1"/>
  <c r="BJ121" i="1"/>
  <c r="CG121" i="1"/>
  <c r="CH121" i="1"/>
  <c r="CI121" i="1"/>
  <c r="CJ121" i="1"/>
  <c r="CK121" i="1"/>
  <c r="CL121" i="1"/>
  <c r="CM121" i="1"/>
  <c r="CN121" i="1"/>
  <c r="AA122" i="1"/>
  <c r="AB122" i="1"/>
  <c r="AC122" i="1"/>
  <c r="BN122" i="1" s="1"/>
  <c r="AD122" i="1"/>
  <c r="AE122" i="1"/>
  <c r="AF122" i="1"/>
  <c r="AH122" i="1"/>
  <c r="AJ122" i="1"/>
  <c r="AK122" i="1"/>
  <c r="AL122" i="1"/>
  <c r="AM122" i="1"/>
  <c r="AN122" i="1"/>
  <c r="AO122" i="1"/>
  <c r="AP122" i="1"/>
  <c r="AQ122" i="1"/>
  <c r="AR122" i="1"/>
  <c r="AS122" i="1"/>
  <c r="AU122" i="1"/>
  <c r="AV122" i="1"/>
  <c r="AW122" i="1"/>
  <c r="W122" i="1" s="1"/>
  <c r="AX122" i="1"/>
  <c r="X122" i="1" s="1"/>
  <c r="BH122" i="1"/>
  <c r="BI122" i="1"/>
  <c r="BJ122" i="1"/>
  <c r="BK122" i="1"/>
  <c r="BL122" i="1"/>
  <c r="BM122" i="1"/>
  <c r="CE122" i="1"/>
  <c r="CG122" i="1"/>
  <c r="CH122" i="1"/>
  <c r="CI122" i="1"/>
  <c r="CP122" i="1" s="1" a="1"/>
  <c r="CP122" i="1" s="1"/>
  <c r="CJ122" i="1"/>
  <c r="CK122" i="1"/>
  <c r="CL122" i="1"/>
  <c r="CM122" i="1"/>
  <c r="CN122" i="1"/>
  <c r="CO122" i="1" a="1"/>
  <c r="CO122" i="1" s="1"/>
  <c r="CQ122" i="1" s="1"/>
  <c r="AA123" i="1"/>
  <c r="AB123" i="1"/>
  <c r="AC123" i="1"/>
  <c r="AD123" i="1"/>
  <c r="AE123" i="1"/>
  <c r="AF123" i="1"/>
  <c r="AK123" i="1" s="1"/>
  <c r="AM123" i="1"/>
  <c r="AN123" i="1"/>
  <c r="AO123" i="1"/>
  <c r="AP123" i="1"/>
  <c r="AQ123" i="1"/>
  <c r="AR123" i="1"/>
  <c r="AS123" i="1"/>
  <c r="AU123" i="1"/>
  <c r="AV123" i="1"/>
  <c r="CE123" i="1"/>
  <c r="CG123" i="1"/>
  <c r="CH123" i="1"/>
  <c r="CI123" i="1"/>
  <c r="CJ123" i="1"/>
  <c r="CK123" i="1"/>
  <c r="CL123" i="1"/>
  <c r="CM123" i="1"/>
  <c r="CN123" i="1"/>
  <c r="AA124" i="1"/>
  <c r="AB124" i="1"/>
  <c r="AC124" i="1"/>
  <c r="AD124" i="1"/>
  <c r="AE124" i="1"/>
  <c r="AL124" i="1" s="1"/>
  <c r="BE124" i="1" s="1"/>
  <c r="AF124" i="1"/>
  <c r="AJ124" i="1"/>
  <c r="AK124" i="1"/>
  <c r="AM124" i="1"/>
  <c r="AN124" i="1"/>
  <c r="AO124" i="1"/>
  <c r="AP124" i="1"/>
  <c r="AQ124" i="1"/>
  <c r="AR124" i="1"/>
  <c r="AS124" i="1"/>
  <c r="AU124" i="1"/>
  <c r="AV124" i="1"/>
  <c r="BH124" i="1"/>
  <c r="BI124" i="1"/>
  <c r="BJ124" i="1"/>
  <c r="BK124" i="1"/>
  <c r="BL124" i="1"/>
  <c r="BM124" i="1"/>
  <c r="BN124" i="1"/>
  <c r="CE124" i="1"/>
  <c r="CG124" i="1"/>
  <c r="CH124" i="1"/>
  <c r="CI124" i="1"/>
  <c r="CJ124" i="1"/>
  <c r="CK124" i="1"/>
  <c r="CL124" i="1"/>
  <c r="CM124" i="1"/>
  <c r="CN124" i="1"/>
  <c r="AA125" i="1"/>
  <c r="AB125" i="1"/>
  <c r="AC125" i="1"/>
  <c r="BN125" i="1" s="1"/>
  <c r="AD125" i="1"/>
  <c r="AE125" i="1"/>
  <c r="AF125" i="1"/>
  <c r="AH125" i="1" s="1"/>
  <c r="AJ125" i="1"/>
  <c r="AL125" i="1"/>
  <c r="AM125" i="1"/>
  <c r="AN125" i="1"/>
  <c r="AO125" i="1"/>
  <c r="AP125" i="1"/>
  <c r="AQ125" i="1"/>
  <c r="AR125" i="1"/>
  <c r="AS125" i="1"/>
  <c r="AU125" i="1"/>
  <c r="AV125" i="1"/>
  <c r="BH125" i="1"/>
  <c r="BI125" i="1"/>
  <c r="BK125" i="1"/>
  <c r="BM125" i="1"/>
  <c r="CE125" i="1"/>
  <c r="CG125" i="1"/>
  <c r="CH125" i="1"/>
  <c r="CI125" i="1"/>
  <c r="CJ125" i="1"/>
  <c r="CK125" i="1"/>
  <c r="CL125" i="1"/>
  <c r="CM125" i="1"/>
  <c r="CN125" i="1"/>
  <c r="AA126" i="1"/>
  <c r="AB126" i="1"/>
  <c r="AC126" i="1"/>
  <c r="BL126" i="1" s="1"/>
  <c r="AD126" i="1"/>
  <c r="AE126" i="1"/>
  <c r="AF126" i="1"/>
  <c r="AH126" i="1" s="1"/>
  <c r="AJ126" i="1"/>
  <c r="AM126" i="1"/>
  <c r="AN126" i="1"/>
  <c r="AO126" i="1"/>
  <c r="AP126" i="1"/>
  <c r="AQ126" i="1"/>
  <c r="AR126" i="1"/>
  <c r="AS126" i="1"/>
  <c r="AT126" i="1"/>
  <c r="AV126" i="1"/>
  <c r="AW126" i="1"/>
  <c r="AY126" i="1" s="1"/>
  <c r="Y126" i="1" s="1"/>
  <c r="BH126" i="1"/>
  <c r="BI126" i="1"/>
  <c r="BK126" i="1"/>
  <c r="BM126" i="1"/>
  <c r="BN126" i="1"/>
  <c r="CE126" i="1"/>
  <c r="CG126" i="1"/>
  <c r="CH126" i="1"/>
  <c r="CI126" i="1"/>
  <c r="CJ126" i="1"/>
  <c r="CK126" i="1"/>
  <c r="CL126" i="1"/>
  <c r="CM126" i="1"/>
  <c r="CN126" i="1"/>
  <c r="AA127" i="1"/>
  <c r="AB127" i="1"/>
  <c r="AC127" i="1"/>
  <c r="AJ127" i="1" s="1"/>
  <c r="AD127" i="1"/>
  <c r="AE127" i="1"/>
  <c r="AF127" i="1"/>
  <c r="AK127" i="1" s="1"/>
  <c r="AL127" i="1"/>
  <c r="BD127" i="1" s="1"/>
  <c r="AM127" i="1"/>
  <c r="AN127" i="1"/>
  <c r="AO127" i="1"/>
  <c r="AP127" i="1"/>
  <c r="AQ127" i="1"/>
  <c r="AS127" i="1"/>
  <c r="AT127" i="1"/>
  <c r="AU127" i="1"/>
  <c r="AV127" i="1"/>
  <c r="AW127" i="1"/>
  <c r="W127" i="1" s="1"/>
  <c r="AX127" i="1"/>
  <c r="X127" i="1" s="1"/>
  <c r="BE127" i="1"/>
  <c r="BH127" i="1"/>
  <c r="BJ127" i="1"/>
  <c r="BK127" i="1"/>
  <c r="BL127" i="1"/>
  <c r="BM127" i="1"/>
  <c r="BN127" i="1"/>
  <c r="CE127" i="1"/>
  <c r="CG127" i="1"/>
  <c r="CH127" i="1"/>
  <c r="CI127" i="1"/>
  <c r="CJ127" i="1"/>
  <c r="CK127" i="1"/>
  <c r="CL127" i="1"/>
  <c r="CM127" i="1"/>
  <c r="CN127" i="1"/>
  <c r="AA128" i="1"/>
  <c r="AB128" i="1"/>
  <c r="AC128" i="1"/>
  <c r="BN128" i="1" s="1"/>
  <c r="AD128" i="1"/>
  <c r="AE128" i="1"/>
  <c r="AF128" i="1"/>
  <c r="AK128" i="1" s="1"/>
  <c r="AM128" i="1"/>
  <c r="AN128" i="1"/>
  <c r="AO128" i="1"/>
  <c r="AP128" i="1"/>
  <c r="AQ128" i="1"/>
  <c r="AS128" i="1"/>
  <c r="AT128" i="1"/>
  <c r="AU128" i="1"/>
  <c r="AV128" i="1"/>
  <c r="AW128" i="1"/>
  <c r="W128" i="1" s="1"/>
  <c r="AX128" i="1"/>
  <c r="X128" i="1" s="1"/>
  <c r="BI128" i="1"/>
  <c r="BJ128" i="1"/>
  <c r="BK128" i="1"/>
  <c r="BL128" i="1"/>
  <c r="BM128" i="1"/>
  <c r="CE128" i="1"/>
  <c r="CG128" i="1"/>
  <c r="CH128" i="1"/>
  <c r="CO128" i="1" s="1" a="1"/>
  <c r="CO128" i="1" s="1"/>
  <c r="CQ128" i="1" s="1"/>
  <c r="CI128" i="1"/>
  <c r="CJ128" i="1"/>
  <c r="CK128" i="1"/>
  <c r="CL128" i="1"/>
  <c r="CM128" i="1"/>
  <c r="CN128" i="1"/>
  <c r="CP128" i="1" a="1"/>
  <c r="CP128" i="1" s="1"/>
  <c r="AA129" i="1"/>
  <c r="AB129" i="1"/>
  <c r="AC129" i="1"/>
  <c r="BL129" i="1" s="1"/>
  <c r="AD129" i="1"/>
  <c r="AE129" i="1"/>
  <c r="AF129" i="1"/>
  <c r="AJ129" i="1"/>
  <c r="AK129" i="1"/>
  <c r="AM129" i="1"/>
  <c r="AN129" i="1"/>
  <c r="AO129" i="1"/>
  <c r="AP129" i="1"/>
  <c r="AQ129" i="1"/>
  <c r="AS129" i="1"/>
  <c r="AT129" i="1"/>
  <c r="AU129" i="1"/>
  <c r="AV129" i="1"/>
  <c r="BH129" i="1"/>
  <c r="BK129" i="1"/>
  <c r="BM129" i="1"/>
  <c r="CE129" i="1"/>
  <c r="CG129" i="1"/>
  <c r="CH129" i="1"/>
  <c r="CI129" i="1"/>
  <c r="CO129" i="1" s="1" a="1"/>
  <c r="CJ129" i="1"/>
  <c r="CK129" i="1"/>
  <c r="CP129" i="1" s="1" a="1"/>
  <c r="CP129" i="1" s="1"/>
  <c r="CL129" i="1"/>
  <c r="CM129" i="1"/>
  <c r="CN129" i="1"/>
  <c r="CO129" i="1"/>
  <c r="CQ129" i="1" s="1"/>
  <c r="AA130" i="1"/>
  <c r="AB130" i="1"/>
  <c r="AC130" i="1"/>
  <c r="AH130" i="1" s="1"/>
  <c r="AD130" i="1"/>
  <c r="AE130" i="1"/>
  <c r="AL130" i="1" s="1"/>
  <c r="BB130" i="1" s="1"/>
  <c r="AF130" i="1"/>
  <c r="AJ130" i="1"/>
  <c r="AK130" i="1"/>
  <c r="AM130" i="1"/>
  <c r="AN130" i="1"/>
  <c r="AO130" i="1"/>
  <c r="AP130" i="1"/>
  <c r="AR130" i="1"/>
  <c r="AS130" i="1"/>
  <c r="AT130" i="1"/>
  <c r="AU130" i="1"/>
  <c r="AV130" i="1"/>
  <c r="BH130" i="1"/>
  <c r="BI130" i="1"/>
  <c r="BK130" i="1"/>
  <c r="BM130" i="1"/>
  <c r="BN130" i="1"/>
  <c r="CG130" i="1"/>
  <c r="CQ130" i="1" s="1"/>
  <c r="CH130" i="1"/>
  <c r="CI130" i="1"/>
  <c r="CO130" i="1" s="1" a="1"/>
  <c r="CO130" i="1" s="1"/>
  <c r="CJ130" i="1"/>
  <c r="CK130" i="1"/>
  <c r="CP130" i="1" s="1" a="1"/>
  <c r="CL130" i="1"/>
  <c r="CM130" i="1"/>
  <c r="CN130" i="1"/>
  <c r="CP130" i="1"/>
  <c r="AA131" i="1"/>
  <c r="AB131" i="1"/>
  <c r="AC131" i="1"/>
  <c r="BN131" i="1" s="1"/>
  <c r="AD131" i="1"/>
  <c r="AE131" i="1"/>
  <c r="AF131" i="1"/>
  <c r="AK131" i="1" s="1"/>
  <c r="AM131" i="1"/>
  <c r="AN131" i="1"/>
  <c r="AO131" i="1"/>
  <c r="AP131" i="1"/>
  <c r="AQ131" i="1"/>
  <c r="AS131" i="1"/>
  <c r="AT131" i="1"/>
  <c r="AU131" i="1"/>
  <c r="AV131" i="1"/>
  <c r="AW131" i="1"/>
  <c r="W131" i="1" s="1"/>
  <c r="AX131" i="1"/>
  <c r="X131" i="1" s="1"/>
  <c r="BI131" i="1"/>
  <c r="BJ131" i="1"/>
  <c r="BK131" i="1"/>
  <c r="BL131" i="1"/>
  <c r="BM131" i="1"/>
  <c r="CG131" i="1"/>
  <c r="CH131" i="1"/>
  <c r="CI131" i="1"/>
  <c r="CJ131" i="1"/>
  <c r="CK131" i="1"/>
  <c r="CL131" i="1"/>
  <c r="CM131" i="1"/>
  <c r="CN131" i="1"/>
  <c r="CP131" i="1" s="1" a="1"/>
  <c r="CP131" i="1" s="1"/>
  <c r="CO131" i="1" a="1"/>
  <c r="CO131" i="1" s="1"/>
  <c r="CQ131" i="1"/>
  <c r="AA132" i="1"/>
  <c r="AB132" i="1"/>
  <c r="AC132" i="1"/>
  <c r="BL132" i="1" s="1"/>
  <c r="AD132" i="1"/>
  <c r="AE132" i="1"/>
  <c r="AF132" i="1"/>
  <c r="AK132" i="1"/>
  <c r="AM132" i="1"/>
  <c r="AN132" i="1"/>
  <c r="AO132" i="1"/>
  <c r="AP132" i="1"/>
  <c r="AQ132" i="1"/>
  <c r="AS132" i="1"/>
  <c r="AT132" i="1"/>
  <c r="AU132" i="1"/>
  <c r="AV132" i="1"/>
  <c r="BH132" i="1"/>
  <c r="BK132" i="1"/>
  <c r="BM132" i="1"/>
  <c r="CE132" i="1"/>
  <c r="CG132" i="1"/>
  <c r="CH132" i="1"/>
  <c r="CI132" i="1"/>
  <c r="CJ132" i="1"/>
  <c r="CK132" i="1"/>
  <c r="CL132" i="1"/>
  <c r="CM132" i="1"/>
  <c r="CP132" i="1" s="1" a="1"/>
  <c r="CP132" i="1" s="1"/>
  <c r="CN132" i="1"/>
  <c r="CO132" i="1" a="1"/>
  <c r="CO132" i="1" s="1"/>
  <c r="CQ132" i="1" s="1"/>
  <c r="AA133" i="1"/>
  <c r="AB133" i="1"/>
  <c r="AC133" i="1"/>
  <c r="AD133" i="1"/>
  <c r="AE133" i="1"/>
  <c r="AL133" i="1" s="1"/>
  <c r="AF133" i="1"/>
  <c r="AK133" i="1" s="1"/>
  <c r="AJ133" i="1"/>
  <c r="AM133" i="1"/>
  <c r="AN133" i="1"/>
  <c r="AO133" i="1"/>
  <c r="AP133" i="1"/>
  <c r="AR133" i="1"/>
  <c r="AS133" i="1"/>
  <c r="AT133" i="1"/>
  <c r="AU133" i="1"/>
  <c r="AV133" i="1"/>
  <c r="AW133" i="1"/>
  <c r="AY133" i="1" s="1"/>
  <c r="Y133" i="1" s="1"/>
  <c r="BH133" i="1"/>
  <c r="BI133" i="1"/>
  <c r="BK133" i="1"/>
  <c r="BM133" i="1"/>
  <c r="BN133" i="1"/>
  <c r="CE133" i="1"/>
  <c r="CG133" i="1"/>
  <c r="CH133" i="1"/>
  <c r="CI133" i="1"/>
  <c r="CO133" i="1" s="1" a="1"/>
  <c r="CO133" i="1" s="1"/>
  <c r="CJ133" i="1"/>
  <c r="CK133" i="1"/>
  <c r="CL133" i="1"/>
  <c r="CM133" i="1"/>
  <c r="CN133" i="1"/>
  <c r="CQ133" i="1"/>
  <c r="AA134" i="1"/>
  <c r="AB134" i="1"/>
  <c r="AC134" i="1"/>
  <c r="BN134" i="1" s="1"/>
  <c r="AD134" i="1"/>
  <c r="AE134" i="1"/>
  <c r="AF134" i="1"/>
  <c r="AK134" i="1"/>
  <c r="AM134" i="1"/>
  <c r="AN134" i="1"/>
  <c r="AO134" i="1"/>
  <c r="AP134" i="1"/>
  <c r="AQ134" i="1"/>
  <c r="AS134" i="1"/>
  <c r="AT134" i="1"/>
  <c r="AU134" i="1"/>
  <c r="AV134" i="1"/>
  <c r="BI134" i="1"/>
  <c r="BJ134" i="1"/>
  <c r="BK134" i="1"/>
  <c r="BL134" i="1"/>
  <c r="BM134" i="1"/>
  <c r="CE134" i="1"/>
  <c r="CG134" i="1"/>
  <c r="CH134" i="1"/>
  <c r="CO134" i="1" s="1" a="1"/>
  <c r="CO134" i="1" s="1"/>
  <c r="CI134" i="1"/>
  <c r="CJ134" i="1"/>
  <c r="CK134" i="1"/>
  <c r="CL134" i="1"/>
  <c r="CM134" i="1"/>
  <c r="CN134" i="1"/>
  <c r="CP134" i="1" a="1"/>
  <c r="CP134" i="1" s="1"/>
  <c r="CQ134" i="1"/>
  <c r="AA135" i="1"/>
  <c r="AB135" i="1"/>
  <c r="AC135" i="1"/>
  <c r="AD135" i="1"/>
  <c r="AE135" i="1"/>
  <c r="AF135" i="1"/>
  <c r="AH135" i="1"/>
  <c r="AJ135" i="1"/>
  <c r="AK135" i="1"/>
  <c r="AM135" i="1"/>
  <c r="AN135" i="1"/>
  <c r="AO135" i="1"/>
  <c r="AQ135" i="1"/>
  <c r="AR135" i="1"/>
  <c r="AS135" i="1"/>
  <c r="AT135" i="1"/>
  <c r="AU135" i="1"/>
  <c r="AV135" i="1"/>
  <c r="BH135" i="1"/>
  <c r="BK135" i="1"/>
  <c r="BL135" i="1"/>
  <c r="BM135" i="1"/>
  <c r="CG135" i="1"/>
  <c r="CH135" i="1"/>
  <c r="CI135" i="1"/>
  <c r="CJ135" i="1"/>
  <c r="CK135" i="1"/>
  <c r="CL135" i="1"/>
  <c r="CM135" i="1"/>
  <c r="CN135" i="1"/>
  <c r="CO135" i="1" a="1"/>
  <c r="CO135" i="1" s="1"/>
  <c r="CQ135" i="1" s="1"/>
  <c r="AA136" i="1"/>
  <c r="AB136" i="1"/>
  <c r="AC136" i="1"/>
  <c r="AD136" i="1"/>
  <c r="AE136" i="1"/>
  <c r="AF136" i="1"/>
  <c r="AK136" i="1"/>
  <c r="AM136" i="1"/>
  <c r="AN136" i="1"/>
  <c r="AO136" i="1"/>
  <c r="AP136" i="1"/>
  <c r="AQ136" i="1"/>
  <c r="AR136" i="1"/>
  <c r="AT136" i="1"/>
  <c r="AU136" i="1"/>
  <c r="AV136" i="1"/>
  <c r="BN136" i="1"/>
  <c r="CE136" i="1"/>
  <c r="CG136" i="1"/>
  <c r="CH136" i="1"/>
  <c r="CI136" i="1"/>
  <c r="CO136" i="1" s="1" a="1"/>
  <c r="CO136" i="1" s="1"/>
  <c r="CJ136" i="1"/>
  <c r="CK136" i="1"/>
  <c r="CL136" i="1"/>
  <c r="CM136" i="1"/>
  <c r="CN136" i="1"/>
  <c r="CP136" i="1" a="1"/>
  <c r="CP136" i="1" s="1"/>
  <c r="CQ136" i="1"/>
  <c r="AA137" i="1"/>
  <c r="AB137" i="1"/>
  <c r="AC137" i="1"/>
  <c r="BN137" i="1" s="1"/>
  <c r="AD137" i="1"/>
  <c r="AE137" i="1"/>
  <c r="AF137" i="1"/>
  <c r="AK137" i="1"/>
  <c r="AM137" i="1"/>
  <c r="AN137" i="1"/>
  <c r="AO137" i="1"/>
  <c r="AP137" i="1"/>
  <c r="AR137" i="1"/>
  <c r="AS137" i="1"/>
  <c r="AT137" i="1"/>
  <c r="AU137" i="1"/>
  <c r="AV137" i="1"/>
  <c r="AW137" i="1"/>
  <c r="AX137" i="1"/>
  <c r="BI137" i="1"/>
  <c r="BJ137" i="1"/>
  <c r="BK137" i="1"/>
  <c r="BL137" i="1"/>
  <c r="BM137" i="1"/>
  <c r="CE137" i="1"/>
  <c r="CG137" i="1"/>
  <c r="CH137" i="1"/>
  <c r="CI137" i="1"/>
  <c r="CJ137" i="1"/>
  <c r="CK137" i="1"/>
  <c r="CL137" i="1"/>
  <c r="CM137" i="1"/>
  <c r="CN137" i="1"/>
  <c r="AA138" i="1"/>
  <c r="AB138" i="1"/>
  <c r="AC138" i="1"/>
  <c r="BK138" i="1" s="1"/>
  <c r="AD138" i="1"/>
  <c r="AE138" i="1"/>
  <c r="AF138" i="1"/>
  <c r="AK138" i="1"/>
  <c r="AM138" i="1"/>
  <c r="AN138" i="1"/>
  <c r="AO138" i="1"/>
  <c r="AP138" i="1"/>
  <c r="AQ138" i="1"/>
  <c r="AR138" i="1"/>
  <c r="AS138" i="1"/>
  <c r="AT138" i="1"/>
  <c r="AV138" i="1"/>
  <c r="BI138" i="1"/>
  <c r="BL138" i="1"/>
  <c r="CG138" i="1"/>
  <c r="CQ138" i="1" s="1"/>
  <c r="CH138" i="1"/>
  <c r="CI138" i="1"/>
  <c r="CJ138" i="1"/>
  <c r="CK138" i="1"/>
  <c r="CL138" i="1"/>
  <c r="CM138" i="1"/>
  <c r="CN138" i="1"/>
  <c r="CO138" i="1" a="1"/>
  <c r="CO138" i="1" s="1"/>
  <c r="CP138" i="1" a="1"/>
  <c r="CP138" i="1" s="1"/>
  <c r="AA139" i="1"/>
  <c r="AB139" i="1"/>
  <c r="AC139" i="1"/>
  <c r="AD139" i="1"/>
  <c r="AE139" i="1"/>
  <c r="AL139" i="1" s="1"/>
  <c r="BA139" i="1" s="1"/>
  <c r="AF139" i="1"/>
  <c r="AJ139" i="1"/>
  <c r="AK139" i="1"/>
  <c r="AM139" i="1"/>
  <c r="AN139" i="1"/>
  <c r="AO139" i="1"/>
  <c r="AP139" i="1"/>
  <c r="AQ139" i="1"/>
  <c r="AS139" i="1"/>
  <c r="AT139" i="1"/>
  <c r="AU139" i="1"/>
  <c r="AV139" i="1"/>
  <c r="AW139" i="1"/>
  <c r="AY139" i="1" s="1"/>
  <c r="Y139" i="1" s="1"/>
  <c r="BH139" i="1"/>
  <c r="BK139" i="1"/>
  <c r="BM139" i="1"/>
  <c r="BN139" i="1"/>
  <c r="CE139" i="1"/>
  <c r="CG139" i="1"/>
  <c r="CH139" i="1"/>
  <c r="CI139" i="1"/>
  <c r="CJ139" i="1"/>
  <c r="CK139" i="1"/>
  <c r="CL139" i="1"/>
  <c r="CM139" i="1"/>
  <c r="CN139" i="1"/>
  <c r="CO139" i="1" a="1"/>
  <c r="CO139" i="1" s="1"/>
  <c r="CQ139" i="1"/>
  <c r="AA140" i="1"/>
  <c r="CE140" i="1" s="1"/>
  <c r="AB140" i="1"/>
  <c r="AC140" i="1"/>
  <c r="BL140" i="1" s="1"/>
  <c r="AD140" i="1"/>
  <c r="AE140" i="1"/>
  <c r="AF140" i="1"/>
  <c r="AK140" i="1"/>
  <c r="AM140" i="1"/>
  <c r="AN140" i="1"/>
  <c r="AO140" i="1"/>
  <c r="AP140" i="1"/>
  <c r="AQ140" i="1"/>
  <c r="AS140" i="1"/>
  <c r="AT140" i="1"/>
  <c r="AU140" i="1"/>
  <c r="AV140" i="1"/>
  <c r="BI140" i="1"/>
  <c r="BJ140" i="1"/>
  <c r="BK140" i="1"/>
  <c r="CG140" i="1"/>
  <c r="CH140" i="1"/>
  <c r="CI140" i="1"/>
  <c r="CJ140" i="1"/>
  <c r="CK140" i="1"/>
  <c r="CL140" i="1"/>
  <c r="CM140" i="1"/>
  <c r="CN140" i="1"/>
  <c r="AA141" i="1"/>
  <c r="AB141" i="1"/>
  <c r="AC141" i="1"/>
  <c r="AD141" i="1"/>
  <c r="AE141" i="1"/>
  <c r="AF141" i="1"/>
  <c r="AH141" i="1"/>
  <c r="AK141" i="1"/>
  <c r="AM141" i="1"/>
  <c r="AN141" i="1"/>
  <c r="AO141" i="1"/>
  <c r="AP141" i="1"/>
  <c r="AQ141" i="1"/>
  <c r="AR141" i="1"/>
  <c r="AS141" i="1"/>
  <c r="AT141" i="1"/>
  <c r="AV141" i="1"/>
  <c r="BH141" i="1"/>
  <c r="BI141" i="1"/>
  <c r="BK141" i="1"/>
  <c r="BL141" i="1"/>
  <c r="CE141" i="1"/>
  <c r="CG141" i="1"/>
  <c r="CH141" i="1"/>
  <c r="CI141" i="1"/>
  <c r="CO141" i="1" s="1" a="1"/>
  <c r="CO141" i="1" s="1"/>
  <c r="CJ141" i="1"/>
  <c r="CK141" i="1"/>
  <c r="CL141" i="1"/>
  <c r="CM141" i="1"/>
  <c r="CN141" i="1"/>
  <c r="AA142" i="1"/>
  <c r="AB142" i="1"/>
  <c r="AC142" i="1"/>
  <c r="AD142" i="1"/>
  <c r="AE142" i="1"/>
  <c r="AF142" i="1"/>
  <c r="AK142" i="1"/>
  <c r="AM142" i="1"/>
  <c r="AN142" i="1"/>
  <c r="AO142" i="1"/>
  <c r="AP142" i="1"/>
  <c r="AQ142" i="1"/>
  <c r="AR142" i="1"/>
  <c r="AS142" i="1"/>
  <c r="AT142" i="1"/>
  <c r="AV142" i="1"/>
  <c r="BM142" i="1"/>
  <c r="CG142" i="1"/>
  <c r="CH142" i="1"/>
  <c r="CI142" i="1"/>
  <c r="CJ142" i="1"/>
  <c r="CK142" i="1"/>
  <c r="CO142" i="1" s="1" a="1"/>
  <c r="CO142" i="1" s="1"/>
  <c r="CQ142" i="1" s="1"/>
  <c r="CL142" i="1"/>
  <c r="CM142" i="1"/>
  <c r="CN142" i="1"/>
  <c r="AA143" i="1"/>
  <c r="AB143" i="1"/>
  <c r="AC143" i="1"/>
  <c r="AD143" i="1"/>
  <c r="AE143" i="1"/>
  <c r="AF143" i="1"/>
  <c r="AK143" i="1" s="1"/>
  <c r="AM143" i="1"/>
  <c r="AN143" i="1"/>
  <c r="AO143" i="1"/>
  <c r="AP143" i="1"/>
  <c r="AR143" i="1"/>
  <c r="AS143" i="1"/>
  <c r="AT143" i="1"/>
  <c r="AU143" i="1"/>
  <c r="AV143" i="1"/>
  <c r="CE143" i="1"/>
  <c r="CG143" i="1"/>
  <c r="CH143" i="1"/>
  <c r="CI143" i="1"/>
  <c r="CJ143" i="1"/>
  <c r="CK143" i="1"/>
  <c r="CL143" i="1"/>
  <c r="CM143" i="1"/>
  <c r="CN143" i="1"/>
  <c r="AA144" i="1"/>
  <c r="AB144" i="1"/>
  <c r="AC144" i="1"/>
  <c r="AD144" i="1"/>
  <c r="AE144" i="1"/>
  <c r="AL144" i="1" s="1"/>
  <c r="AF144" i="1"/>
  <c r="AH144" i="1"/>
  <c r="AJ144" i="1"/>
  <c r="AK144" i="1"/>
  <c r="AM144" i="1"/>
  <c r="AN144" i="1"/>
  <c r="AO144" i="1"/>
  <c r="AP144" i="1"/>
  <c r="AQ144" i="1"/>
  <c r="AR144" i="1"/>
  <c r="AS144" i="1"/>
  <c r="AT144" i="1"/>
  <c r="AV144" i="1"/>
  <c r="AW144" i="1"/>
  <c r="W144" i="1" s="1"/>
  <c r="BI144" i="1"/>
  <c r="BK144" i="1"/>
  <c r="BL144" i="1"/>
  <c r="BM144" i="1"/>
  <c r="CE144" i="1"/>
  <c r="CG144" i="1"/>
  <c r="CH144" i="1"/>
  <c r="CI144" i="1"/>
  <c r="CJ144" i="1"/>
  <c r="CK144" i="1"/>
  <c r="CL144" i="1"/>
  <c r="CM144" i="1"/>
  <c r="CN144" i="1"/>
  <c r="AA145" i="1"/>
  <c r="AB145" i="1"/>
  <c r="AC145" i="1"/>
  <c r="AD145" i="1"/>
  <c r="AE145" i="1"/>
  <c r="AF145" i="1"/>
  <c r="AK145" i="1" s="1"/>
  <c r="AM145" i="1"/>
  <c r="AN145" i="1"/>
  <c r="AO145" i="1"/>
  <c r="AP145" i="1"/>
  <c r="AR145" i="1"/>
  <c r="AS145" i="1"/>
  <c r="AT145" i="1"/>
  <c r="AU145" i="1"/>
  <c r="AV145" i="1"/>
  <c r="BM145" i="1"/>
  <c r="BN145" i="1"/>
  <c r="CG145" i="1"/>
  <c r="CH145" i="1"/>
  <c r="CI145" i="1"/>
  <c r="CJ145" i="1"/>
  <c r="CK145" i="1"/>
  <c r="CL145" i="1"/>
  <c r="CM145" i="1"/>
  <c r="CP145" i="1" s="1" a="1"/>
  <c r="CP145" i="1" s="1"/>
  <c r="CN145" i="1"/>
  <c r="CO145" i="1" a="1"/>
  <c r="CO145" i="1" s="1"/>
  <c r="AA146" i="1"/>
  <c r="AB146" i="1"/>
  <c r="AC146" i="1"/>
  <c r="AD146" i="1"/>
  <c r="AE146" i="1"/>
  <c r="AF146" i="1"/>
  <c r="AK146" i="1"/>
  <c r="AM146" i="1"/>
  <c r="AN146" i="1"/>
  <c r="AO146" i="1"/>
  <c r="AP146" i="1"/>
  <c r="AR146" i="1"/>
  <c r="AS146" i="1"/>
  <c r="AT146" i="1"/>
  <c r="AU146" i="1"/>
  <c r="AV146" i="1"/>
  <c r="CE146" i="1"/>
  <c r="CG146" i="1"/>
  <c r="CH146" i="1"/>
  <c r="CI146" i="1"/>
  <c r="CJ146" i="1"/>
  <c r="CK146" i="1"/>
  <c r="CL146" i="1"/>
  <c r="CM146" i="1"/>
  <c r="CN146" i="1"/>
  <c r="AA147" i="1"/>
  <c r="AB147" i="1"/>
  <c r="AC147" i="1"/>
  <c r="AD147" i="1"/>
  <c r="AE147" i="1"/>
  <c r="AL147" i="1" s="1"/>
  <c r="AF147" i="1"/>
  <c r="AH147" i="1"/>
  <c r="AJ147" i="1"/>
  <c r="AK147" i="1"/>
  <c r="AM147" i="1"/>
  <c r="AN147" i="1"/>
  <c r="AO147" i="1"/>
  <c r="AP147" i="1"/>
  <c r="AQ147" i="1"/>
  <c r="AS147" i="1"/>
  <c r="AT147" i="1"/>
  <c r="AU147" i="1"/>
  <c r="AV147" i="1"/>
  <c r="AW147" i="1"/>
  <c r="AY147" i="1" s="1"/>
  <c r="Y147" i="1" s="1"/>
  <c r="BH147" i="1"/>
  <c r="BK147" i="1"/>
  <c r="BL147" i="1"/>
  <c r="BM147" i="1"/>
  <c r="CE147" i="1"/>
  <c r="CG147" i="1"/>
  <c r="CH147" i="1"/>
  <c r="CI147" i="1"/>
  <c r="CJ147" i="1"/>
  <c r="CO147" i="1" s="1" a="1"/>
  <c r="CO147" i="1" s="1"/>
  <c r="CQ147" i="1" s="1"/>
  <c r="CK147" i="1"/>
  <c r="CL147" i="1"/>
  <c r="CM147" i="1"/>
  <c r="CN147" i="1"/>
  <c r="CP147" i="1" a="1"/>
  <c r="CP147" i="1" s="1"/>
  <c r="AA148" i="1"/>
  <c r="AB148" i="1"/>
  <c r="AC148" i="1"/>
  <c r="AD148" i="1"/>
  <c r="AE148" i="1"/>
  <c r="AL148" i="1" s="1"/>
  <c r="BB148" i="1" s="1"/>
  <c r="AF148" i="1"/>
  <c r="AJ148" i="1"/>
  <c r="AK148" i="1"/>
  <c r="AM148" i="1"/>
  <c r="AN148" i="1"/>
  <c r="AO148" i="1"/>
  <c r="AP148" i="1"/>
  <c r="AQ148" i="1"/>
  <c r="AR148" i="1"/>
  <c r="AS148" i="1"/>
  <c r="AT148" i="1"/>
  <c r="AV148" i="1"/>
  <c r="AW148" i="1"/>
  <c r="W148" i="1" s="1"/>
  <c r="BC148" i="1"/>
  <c r="BH148" i="1"/>
  <c r="BI148" i="1"/>
  <c r="BK148" i="1"/>
  <c r="BM148" i="1"/>
  <c r="BN148" i="1"/>
  <c r="CG148" i="1"/>
  <c r="CH148" i="1"/>
  <c r="CI148" i="1"/>
  <c r="CJ148" i="1"/>
  <c r="CK148" i="1"/>
  <c r="CL148" i="1"/>
  <c r="CM148" i="1"/>
  <c r="CN148" i="1"/>
  <c r="CO148" i="1" a="1"/>
  <c r="CO148" i="1" s="1"/>
  <c r="CQ148" i="1" s="1"/>
  <c r="CP148" i="1" a="1"/>
  <c r="CP148" i="1" s="1"/>
  <c r="AA149" i="1"/>
  <c r="AB149" i="1"/>
  <c r="AC149" i="1"/>
  <c r="BK149" i="1" s="1"/>
  <c r="BR150" i="1" s="1"/>
  <c r="AD149" i="1"/>
  <c r="AE149" i="1"/>
  <c r="AF149" i="1"/>
  <c r="AK149" i="1" s="1"/>
  <c r="AM149" i="1"/>
  <c r="AN149" i="1"/>
  <c r="AO149" i="1"/>
  <c r="AP149" i="1"/>
  <c r="AQ149" i="1"/>
  <c r="AS149" i="1"/>
  <c r="AT149" i="1"/>
  <c r="AU149" i="1"/>
  <c r="AV149" i="1"/>
  <c r="BI149" i="1"/>
  <c r="BJ149" i="1"/>
  <c r="BM149" i="1"/>
  <c r="CE149" i="1"/>
  <c r="CG149" i="1"/>
  <c r="CH149" i="1"/>
  <c r="CI149" i="1"/>
  <c r="CJ149" i="1"/>
  <c r="CK149" i="1"/>
  <c r="CL149" i="1"/>
  <c r="CM149" i="1"/>
  <c r="CN149" i="1"/>
  <c r="AA150" i="1"/>
  <c r="CE150" i="1" s="1"/>
  <c r="AB150" i="1"/>
  <c r="AC150" i="1"/>
  <c r="AD150" i="1"/>
  <c r="AE150" i="1"/>
  <c r="AL150" i="1" s="1"/>
  <c r="BE150" i="1" s="1"/>
  <c r="AF150" i="1"/>
  <c r="AH150" i="1"/>
  <c r="AJ150" i="1"/>
  <c r="AK150" i="1"/>
  <c r="AM150" i="1"/>
  <c r="AN150" i="1"/>
  <c r="AO150" i="1"/>
  <c r="AP150" i="1"/>
  <c r="AQ150" i="1"/>
  <c r="AS150" i="1"/>
  <c r="AT150" i="1"/>
  <c r="AU150" i="1"/>
  <c r="AV150" i="1"/>
  <c r="AW150" i="1"/>
  <c r="AY150" i="1" s="1"/>
  <c r="Y150" i="1" s="1"/>
  <c r="BH150" i="1"/>
  <c r="BI150" i="1"/>
  <c r="BK150" i="1"/>
  <c r="BL150" i="1"/>
  <c r="BM150" i="1"/>
  <c r="CG150" i="1"/>
  <c r="CH150" i="1"/>
  <c r="CI150" i="1"/>
  <c r="CJ150" i="1"/>
  <c r="CK150" i="1"/>
  <c r="CL150" i="1"/>
  <c r="CM150" i="1"/>
  <c r="CN150" i="1"/>
  <c r="AA151" i="1"/>
  <c r="AB151" i="1"/>
  <c r="AC151" i="1"/>
  <c r="AD151" i="1"/>
  <c r="AE151" i="1"/>
  <c r="AF151" i="1"/>
  <c r="AK151" i="1" s="1"/>
  <c r="AM151" i="1"/>
  <c r="AN151" i="1"/>
  <c r="AO151" i="1"/>
  <c r="AP151" i="1"/>
  <c r="AQ151" i="1"/>
  <c r="AR151" i="1"/>
  <c r="AT151" i="1"/>
  <c r="AU151" i="1"/>
  <c r="AV151" i="1"/>
  <c r="BH151" i="1"/>
  <c r="BM151" i="1"/>
  <c r="CE151" i="1"/>
  <c r="CG151" i="1"/>
  <c r="CQ151" i="1" s="1"/>
  <c r="CH151" i="1"/>
  <c r="CO151" i="1" s="1" a="1"/>
  <c r="CO151" i="1" s="1"/>
  <c r="CI151" i="1"/>
  <c r="CJ151" i="1"/>
  <c r="CK151" i="1"/>
  <c r="CL151" i="1"/>
  <c r="CM151" i="1"/>
  <c r="CP151" i="1" s="1" a="1"/>
  <c r="CP151" i="1" s="1"/>
  <c r="CN151" i="1"/>
  <c r="AA152" i="1"/>
  <c r="AB152" i="1"/>
  <c r="AC152" i="1"/>
  <c r="BJ152" i="1" s="1"/>
  <c r="AD152" i="1"/>
  <c r="AE152" i="1"/>
  <c r="AF152" i="1"/>
  <c r="AK152" i="1" s="1"/>
  <c r="AJ152" i="1"/>
  <c r="AM152" i="1"/>
  <c r="AN152" i="1"/>
  <c r="AO152" i="1"/>
  <c r="AP152" i="1"/>
  <c r="AQ152" i="1"/>
  <c r="AS152" i="1"/>
  <c r="AT152" i="1"/>
  <c r="AU152" i="1"/>
  <c r="AV152" i="1"/>
  <c r="AX152" i="1"/>
  <c r="X152" i="1" s="1"/>
  <c r="BK152" i="1"/>
  <c r="BM152" i="1"/>
  <c r="BN152" i="1"/>
  <c r="CE152" i="1"/>
  <c r="CG152" i="1"/>
  <c r="CH152" i="1"/>
  <c r="CI152" i="1"/>
  <c r="CO152" i="1" s="1" a="1"/>
  <c r="CO152" i="1" s="1"/>
  <c r="CQ152" i="1" s="1"/>
  <c r="CJ152" i="1"/>
  <c r="CK152" i="1"/>
  <c r="CL152" i="1"/>
  <c r="CM152" i="1"/>
  <c r="CN152" i="1"/>
  <c r="AA153" i="1"/>
  <c r="AB153" i="1"/>
  <c r="AC153" i="1"/>
  <c r="AD153" i="1"/>
  <c r="AE153" i="1"/>
  <c r="AF153" i="1"/>
  <c r="AK153" i="1" s="1"/>
  <c r="AH153" i="1"/>
  <c r="AM153" i="1"/>
  <c r="AN153" i="1"/>
  <c r="AO153" i="1"/>
  <c r="AP153" i="1"/>
  <c r="AQ153" i="1"/>
  <c r="AR153" i="1"/>
  <c r="AS153" i="1"/>
  <c r="AU153" i="1"/>
  <c r="AV153" i="1"/>
  <c r="BH153" i="1"/>
  <c r="BJ153" i="1"/>
  <c r="BK153" i="1"/>
  <c r="BM153" i="1"/>
  <c r="BN153" i="1"/>
  <c r="CE153" i="1"/>
  <c r="CG153" i="1"/>
  <c r="CH153" i="1"/>
  <c r="CI153" i="1"/>
  <c r="CJ153" i="1"/>
  <c r="CP153" i="1" s="1" a="1"/>
  <c r="CP153" i="1" s="1"/>
  <c r="CK153" i="1"/>
  <c r="CL153" i="1"/>
  <c r="CM153" i="1"/>
  <c r="CN153" i="1"/>
  <c r="AA154" i="1"/>
  <c r="AB154" i="1"/>
  <c r="AC154" i="1"/>
  <c r="AD154" i="1"/>
  <c r="AE154" i="1"/>
  <c r="AF154" i="1"/>
  <c r="AK154" i="1" s="1"/>
  <c r="AH154" i="1"/>
  <c r="AM154" i="1"/>
  <c r="AN154" i="1"/>
  <c r="AO154" i="1"/>
  <c r="AP154" i="1"/>
  <c r="AR154" i="1"/>
  <c r="AS154" i="1"/>
  <c r="AT154" i="1"/>
  <c r="AU154" i="1"/>
  <c r="AV154" i="1"/>
  <c r="BI154" i="1"/>
  <c r="BN154" i="1"/>
  <c r="CE154" i="1"/>
  <c r="CG154" i="1"/>
  <c r="CQ154" i="1" s="1"/>
  <c r="CH154" i="1"/>
  <c r="CO154" i="1" s="1" a="1"/>
  <c r="CO154" i="1" s="1"/>
  <c r="CI154" i="1"/>
  <c r="CJ154" i="1"/>
  <c r="CK154" i="1"/>
  <c r="CL154" i="1"/>
  <c r="CM154" i="1"/>
  <c r="CN154" i="1"/>
  <c r="CP154" i="1" a="1"/>
  <c r="CP154" i="1" s="1"/>
  <c r="AA155" i="1"/>
  <c r="AB155" i="1"/>
  <c r="AC155" i="1"/>
  <c r="AD155" i="1"/>
  <c r="AE155" i="1"/>
  <c r="AL155" i="1" s="1"/>
  <c r="AF155" i="1"/>
  <c r="AH155" i="1"/>
  <c r="AJ155" i="1"/>
  <c r="AK155" i="1"/>
  <c r="AM155" i="1"/>
  <c r="AN155" i="1"/>
  <c r="AO155" i="1"/>
  <c r="AP155" i="1"/>
  <c r="AQ155" i="1"/>
  <c r="AS155" i="1"/>
  <c r="AT155" i="1"/>
  <c r="AU155" i="1"/>
  <c r="AV155" i="1"/>
  <c r="BH155" i="1"/>
  <c r="BI155" i="1"/>
  <c r="BJ155" i="1"/>
  <c r="BK155" i="1"/>
  <c r="BL155" i="1"/>
  <c r="BM155" i="1"/>
  <c r="BN155" i="1"/>
  <c r="CG155" i="1"/>
  <c r="CH155" i="1"/>
  <c r="CI155" i="1"/>
  <c r="CO155" i="1" s="1" a="1"/>
  <c r="CO155" i="1" s="1"/>
  <c r="CQ155" i="1" s="1"/>
  <c r="CJ155" i="1"/>
  <c r="CK155" i="1"/>
  <c r="CL155" i="1"/>
  <c r="CM155" i="1"/>
  <c r="CN155" i="1"/>
  <c r="AA156" i="1"/>
  <c r="AB156" i="1"/>
  <c r="AC156" i="1"/>
  <c r="AD156" i="1"/>
  <c r="AE156" i="1"/>
  <c r="AF156" i="1"/>
  <c r="AJ156" i="1"/>
  <c r="AL156" i="1" s="1"/>
  <c r="AK156" i="1"/>
  <c r="AM156" i="1"/>
  <c r="AN156" i="1"/>
  <c r="AO156" i="1"/>
  <c r="AP156" i="1"/>
  <c r="AQ156" i="1"/>
  <c r="AS156" i="1"/>
  <c r="AT156" i="1"/>
  <c r="AU156" i="1"/>
  <c r="AV156" i="1"/>
  <c r="BI156" i="1"/>
  <c r="BJ156" i="1"/>
  <c r="BN156" i="1"/>
  <c r="CG156" i="1"/>
  <c r="CH156" i="1"/>
  <c r="CI156" i="1"/>
  <c r="CO156" i="1" s="1" a="1"/>
  <c r="CO156" i="1" s="1"/>
  <c r="CQ156" i="1" s="1"/>
  <c r="CJ156" i="1"/>
  <c r="CK156" i="1"/>
  <c r="CP156" i="1" s="1" a="1"/>
  <c r="CP156" i="1" s="1"/>
  <c r="CL156" i="1"/>
  <c r="CM156" i="1"/>
  <c r="CN156" i="1"/>
  <c r="AA157" i="1"/>
  <c r="AB157" i="1"/>
  <c r="AC157" i="1"/>
  <c r="BL157" i="1" s="1"/>
  <c r="AD157" i="1"/>
  <c r="AE157" i="1"/>
  <c r="AF157" i="1"/>
  <c r="AK157" i="1" s="1"/>
  <c r="AM157" i="1"/>
  <c r="AN157" i="1"/>
  <c r="AO157" i="1"/>
  <c r="AP157" i="1"/>
  <c r="AQ157" i="1"/>
  <c r="AR157" i="1"/>
  <c r="AS157" i="1"/>
  <c r="AU157" i="1"/>
  <c r="AV157" i="1"/>
  <c r="BJ157" i="1"/>
  <c r="BK157" i="1"/>
  <c r="BM157" i="1"/>
  <c r="BN157" i="1"/>
  <c r="CG157" i="1"/>
  <c r="CH157" i="1"/>
  <c r="CI157" i="1"/>
  <c r="CJ157" i="1"/>
  <c r="CO157" i="1" s="1" a="1"/>
  <c r="CO157" i="1" s="1"/>
  <c r="CQ157" i="1" s="1"/>
  <c r="CK157" i="1"/>
  <c r="CL157" i="1"/>
  <c r="CM157" i="1"/>
  <c r="CN157" i="1"/>
  <c r="AA158" i="1"/>
  <c r="AB158" i="1"/>
  <c r="AC158" i="1"/>
  <c r="AX158" i="1" s="1"/>
  <c r="AD158" i="1"/>
  <c r="AE158" i="1"/>
  <c r="AF158" i="1"/>
  <c r="AK158" i="1"/>
  <c r="AM158" i="1"/>
  <c r="AN158" i="1"/>
  <c r="AO158" i="1"/>
  <c r="AP158" i="1"/>
  <c r="AQ158" i="1"/>
  <c r="AS158" i="1"/>
  <c r="AT158" i="1"/>
  <c r="AU158" i="1"/>
  <c r="AV158" i="1"/>
  <c r="BK158" i="1"/>
  <c r="BL158" i="1"/>
  <c r="BM158" i="1"/>
  <c r="CE158" i="1"/>
  <c r="CG158" i="1"/>
  <c r="CH158" i="1"/>
  <c r="CI158" i="1"/>
  <c r="CJ158" i="1"/>
  <c r="CK158" i="1"/>
  <c r="CL158" i="1"/>
  <c r="CP158" i="1" s="1" a="1"/>
  <c r="CP158" i="1" s="1"/>
  <c r="CM158" i="1"/>
  <c r="CN158" i="1"/>
  <c r="CO158" i="1" a="1"/>
  <c r="CO158" i="1"/>
  <c r="CQ158" i="1" s="1"/>
  <c r="AA159" i="1"/>
  <c r="AB159" i="1"/>
  <c r="AC159" i="1"/>
  <c r="BJ159" i="1" s="1"/>
  <c r="AD159" i="1"/>
  <c r="AE159" i="1"/>
  <c r="AF159" i="1"/>
  <c r="AK159" i="1" s="1"/>
  <c r="AM159" i="1"/>
  <c r="AN159" i="1"/>
  <c r="AO159" i="1"/>
  <c r="AP159" i="1"/>
  <c r="AQ159" i="1"/>
  <c r="AR159" i="1"/>
  <c r="AS159" i="1"/>
  <c r="AU159" i="1"/>
  <c r="AV159" i="1"/>
  <c r="CG159" i="1"/>
  <c r="CH159" i="1"/>
  <c r="CI159" i="1"/>
  <c r="CJ159" i="1"/>
  <c r="CK159" i="1"/>
  <c r="CP159" i="1" s="1" a="1"/>
  <c r="CP159" i="1" s="1"/>
  <c r="CL159" i="1"/>
  <c r="CO159" i="1" s="1" a="1"/>
  <c r="CO159" i="1" s="1"/>
  <c r="CQ159" i="1" s="1"/>
  <c r="CM159" i="1"/>
  <c r="CN159" i="1"/>
  <c r="AA160" i="1"/>
  <c r="AB160" i="1"/>
  <c r="AC160" i="1"/>
  <c r="AD160" i="1"/>
  <c r="AE160" i="1"/>
  <c r="AF160" i="1"/>
  <c r="AK160" i="1" s="1"/>
  <c r="AM160" i="1"/>
  <c r="AN160" i="1"/>
  <c r="AO160" i="1"/>
  <c r="AQ160" i="1"/>
  <c r="AR160" i="1"/>
  <c r="AS160" i="1"/>
  <c r="AT160" i="1"/>
  <c r="AU160" i="1"/>
  <c r="AV160" i="1"/>
  <c r="BK160" i="1"/>
  <c r="BL160" i="1"/>
  <c r="BM160" i="1"/>
  <c r="BN160" i="1"/>
  <c r="CG160" i="1"/>
  <c r="CH160" i="1"/>
  <c r="CI160" i="1"/>
  <c r="CJ160" i="1"/>
  <c r="CK160" i="1"/>
  <c r="CP160" i="1" s="1" a="1"/>
  <c r="CP160" i="1" s="1"/>
  <c r="CL160" i="1"/>
  <c r="CM160" i="1"/>
  <c r="CN160" i="1"/>
  <c r="CO160" i="1" a="1"/>
  <c r="CO160" i="1"/>
  <c r="CQ160" i="1"/>
  <c r="AA161" i="1"/>
  <c r="AB161" i="1"/>
  <c r="AC161" i="1"/>
  <c r="AD161" i="1"/>
  <c r="AE161" i="1"/>
  <c r="AF161" i="1"/>
  <c r="AK161" i="1"/>
  <c r="AM161" i="1"/>
  <c r="AN161" i="1"/>
  <c r="AO161" i="1"/>
  <c r="AP161" i="1"/>
  <c r="AQ161" i="1"/>
  <c r="AR161" i="1"/>
  <c r="AS161" i="1"/>
  <c r="AU161" i="1"/>
  <c r="AV161" i="1"/>
  <c r="CG161" i="1"/>
  <c r="CH161" i="1"/>
  <c r="CI161" i="1"/>
  <c r="CJ161" i="1"/>
  <c r="CK161" i="1"/>
  <c r="CL161" i="1"/>
  <c r="CM161" i="1"/>
  <c r="CN161" i="1"/>
  <c r="AA162" i="1"/>
  <c r="AB162" i="1"/>
  <c r="AC162" i="1"/>
  <c r="AD162" i="1"/>
  <c r="AE162" i="1"/>
  <c r="AF162" i="1"/>
  <c r="AK162" i="1" s="1"/>
  <c r="AM162" i="1"/>
  <c r="AN162" i="1"/>
  <c r="AO162" i="1"/>
  <c r="AP162" i="1"/>
  <c r="AR162" i="1"/>
  <c r="AS162" i="1"/>
  <c r="AT162" i="1"/>
  <c r="AU162" i="1"/>
  <c r="AV162" i="1"/>
  <c r="BJ162" i="1"/>
  <c r="BK162" i="1"/>
  <c r="BM162" i="1"/>
  <c r="BN162" i="1"/>
  <c r="CE162" i="1"/>
  <c r="CG162" i="1"/>
  <c r="CH162" i="1"/>
  <c r="CI162" i="1"/>
  <c r="CJ162" i="1"/>
  <c r="CK162" i="1"/>
  <c r="CL162" i="1"/>
  <c r="CM162" i="1"/>
  <c r="CP162" i="1" s="1" a="1"/>
  <c r="CP162" i="1" s="1"/>
  <c r="CN162" i="1"/>
  <c r="CO162" i="1" a="1"/>
  <c r="CO162" i="1" s="1"/>
  <c r="CQ162" i="1" s="1"/>
  <c r="AA163" i="1"/>
  <c r="AB163" i="1"/>
  <c r="AC163" i="1"/>
  <c r="AD163" i="1"/>
  <c r="AE163" i="1"/>
  <c r="AF163" i="1"/>
  <c r="AK163" i="1" s="1"/>
  <c r="AM163" i="1"/>
  <c r="AN163" i="1"/>
  <c r="AO163" i="1"/>
  <c r="AP163" i="1"/>
  <c r="AQ163" i="1"/>
  <c r="AR163" i="1"/>
  <c r="AS163" i="1"/>
  <c r="AU163" i="1"/>
  <c r="AV163" i="1"/>
  <c r="AX163" i="1"/>
  <c r="X163" i="1" s="1"/>
  <c r="BK163" i="1"/>
  <c r="BL163" i="1"/>
  <c r="BM163" i="1"/>
  <c r="BN163" i="1"/>
  <c r="CE163" i="1"/>
  <c r="CG163" i="1"/>
  <c r="CH163" i="1"/>
  <c r="CI163" i="1"/>
  <c r="CJ163" i="1"/>
  <c r="CK163" i="1"/>
  <c r="CL163" i="1"/>
  <c r="CP163" i="1" s="1" a="1"/>
  <c r="CP163" i="1" s="1"/>
  <c r="CM163" i="1"/>
  <c r="CN163" i="1"/>
  <c r="CO163" i="1" a="1"/>
  <c r="CO163" i="1" s="1"/>
  <c r="AA164" i="1"/>
  <c r="AB164" i="1"/>
  <c r="AC164" i="1"/>
  <c r="AD164" i="1"/>
  <c r="AE164" i="1"/>
  <c r="AF164" i="1"/>
  <c r="AH164" i="1"/>
  <c r="AK164" i="1"/>
  <c r="AM164" i="1"/>
  <c r="AN164" i="1"/>
  <c r="AO164" i="1"/>
  <c r="AP164" i="1"/>
  <c r="AQ164" i="1"/>
  <c r="AR164" i="1"/>
  <c r="AS164" i="1"/>
  <c r="AU164" i="1"/>
  <c r="AV164" i="1"/>
  <c r="BK164" i="1"/>
  <c r="BL164" i="1"/>
  <c r="BM164" i="1"/>
  <c r="BN164" i="1"/>
  <c r="CG164" i="1"/>
  <c r="CH164" i="1"/>
  <c r="CI164" i="1"/>
  <c r="CJ164" i="1"/>
  <c r="CK164" i="1"/>
  <c r="CL164" i="1"/>
  <c r="CP164" i="1" s="1" a="1"/>
  <c r="CP164" i="1" s="1"/>
  <c r="CM164" i="1"/>
  <c r="CN164" i="1"/>
  <c r="AA165" i="1"/>
  <c r="AB165" i="1"/>
  <c r="AC165" i="1"/>
  <c r="AD165" i="1"/>
  <c r="AE165" i="1"/>
  <c r="AF165" i="1"/>
  <c r="AK165" i="1" s="1"/>
  <c r="AM165" i="1"/>
  <c r="AN165" i="1"/>
  <c r="AO165" i="1"/>
  <c r="AP165" i="1"/>
  <c r="AQ165" i="1"/>
  <c r="AR165" i="1"/>
  <c r="AS165" i="1"/>
  <c r="AT165" i="1"/>
  <c r="AV165" i="1"/>
  <c r="BM165" i="1"/>
  <c r="CG165" i="1"/>
  <c r="CH165" i="1"/>
  <c r="CI165" i="1"/>
  <c r="CJ165" i="1"/>
  <c r="CK165" i="1"/>
  <c r="CL165" i="1"/>
  <c r="CP165" i="1" s="1" a="1"/>
  <c r="CP165" i="1" s="1"/>
  <c r="CM165" i="1"/>
  <c r="CN165" i="1"/>
  <c r="AA166" i="1"/>
  <c r="AB166" i="1"/>
  <c r="AC166" i="1"/>
  <c r="AD166" i="1"/>
  <c r="AE166" i="1"/>
  <c r="AF166" i="1"/>
  <c r="AK166" i="1" s="1"/>
  <c r="AM166" i="1"/>
  <c r="AN166" i="1"/>
  <c r="AO166" i="1"/>
  <c r="AP166" i="1"/>
  <c r="AQ166" i="1"/>
  <c r="AR166" i="1"/>
  <c r="AS166" i="1"/>
  <c r="AT166" i="1"/>
  <c r="AV166" i="1"/>
  <c r="AX166" i="1"/>
  <c r="X166" i="1" s="1"/>
  <c r="BK166" i="1"/>
  <c r="BL166" i="1"/>
  <c r="BM166" i="1"/>
  <c r="BN166" i="1"/>
  <c r="CG166" i="1"/>
  <c r="CH166" i="1"/>
  <c r="CI166" i="1"/>
  <c r="CJ166" i="1"/>
  <c r="CK166" i="1"/>
  <c r="CP166" i="1" s="1" a="1"/>
  <c r="CP166" i="1" s="1"/>
  <c r="CL166" i="1"/>
  <c r="CM166" i="1"/>
  <c r="CN166" i="1"/>
  <c r="AA167" i="1"/>
  <c r="AB167" i="1"/>
  <c r="AC167" i="1"/>
  <c r="AD167" i="1"/>
  <c r="AE167" i="1"/>
  <c r="AF167" i="1"/>
  <c r="AK167" i="1"/>
  <c r="AM167" i="1"/>
  <c r="AN167" i="1"/>
  <c r="AO167" i="1"/>
  <c r="AP167" i="1"/>
  <c r="AR167" i="1"/>
  <c r="AS167" i="1"/>
  <c r="AT167" i="1"/>
  <c r="AU167" i="1"/>
  <c r="AV167" i="1"/>
  <c r="CG167" i="1"/>
  <c r="CH167" i="1"/>
  <c r="CI167" i="1"/>
  <c r="CJ167" i="1"/>
  <c r="CK167" i="1"/>
  <c r="CL167" i="1"/>
  <c r="CM167" i="1"/>
  <c r="CN167" i="1"/>
  <c r="CO167" i="1" a="1"/>
  <c r="CO167" i="1" s="1"/>
  <c r="CQ167" i="1" s="1"/>
  <c r="AA168" i="1"/>
  <c r="AB168" i="1"/>
  <c r="AC168" i="1"/>
  <c r="AD168" i="1"/>
  <c r="AE168" i="1"/>
  <c r="AF168" i="1"/>
  <c r="AK168" i="1" s="1"/>
  <c r="AM168" i="1"/>
  <c r="AN168" i="1"/>
  <c r="AO168" i="1"/>
  <c r="AP168" i="1"/>
  <c r="AR168" i="1"/>
  <c r="AS168" i="1"/>
  <c r="AT168" i="1"/>
  <c r="AU168" i="1"/>
  <c r="AV168" i="1"/>
  <c r="CE168" i="1"/>
  <c r="CG168" i="1"/>
  <c r="CH168" i="1"/>
  <c r="CI168" i="1"/>
  <c r="CJ168" i="1"/>
  <c r="CK168" i="1"/>
  <c r="CP168" i="1" s="1" a="1"/>
  <c r="CP168" i="1" s="1"/>
  <c r="CL168" i="1"/>
  <c r="CM168" i="1"/>
  <c r="CN168" i="1"/>
  <c r="CO168" i="1" a="1"/>
  <c r="CO168" i="1" s="1"/>
  <c r="CQ168" i="1" s="1"/>
  <c r="AA169" i="1"/>
  <c r="AB169" i="1"/>
  <c r="AC169" i="1"/>
  <c r="AD169" i="1"/>
  <c r="AE169" i="1"/>
  <c r="AF169" i="1"/>
  <c r="AK169" i="1" s="1"/>
  <c r="AM169" i="1"/>
  <c r="AN169" i="1"/>
  <c r="AO169" i="1"/>
  <c r="AP169" i="1"/>
  <c r="AQ169" i="1"/>
  <c r="AR169" i="1"/>
  <c r="AS169" i="1"/>
  <c r="AU169" i="1"/>
  <c r="AV169" i="1"/>
  <c r="BK169" i="1"/>
  <c r="BL169" i="1"/>
  <c r="BM169" i="1"/>
  <c r="CG169" i="1"/>
  <c r="CH169" i="1"/>
  <c r="CI169" i="1"/>
  <c r="CJ169" i="1"/>
  <c r="CK169" i="1"/>
  <c r="CL169" i="1"/>
  <c r="CM169" i="1"/>
  <c r="CN169" i="1"/>
  <c r="CO169" i="1" a="1"/>
  <c r="CO169" i="1" s="1"/>
  <c r="AA170" i="1"/>
  <c r="AB170" i="1"/>
  <c r="AC170" i="1"/>
  <c r="AD170" i="1"/>
  <c r="AE170" i="1"/>
  <c r="AF170" i="1"/>
  <c r="AH170" i="1"/>
  <c r="AK170" i="1"/>
  <c r="AM170" i="1"/>
  <c r="AN170" i="1"/>
  <c r="AO170" i="1"/>
  <c r="AQ170" i="1"/>
  <c r="AR170" i="1"/>
  <c r="AS170" i="1"/>
  <c r="AT170" i="1"/>
  <c r="AU170" i="1"/>
  <c r="AV170" i="1"/>
  <c r="BK170" i="1"/>
  <c r="BL170" i="1"/>
  <c r="BM170" i="1"/>
  <c r="BN170" i="1"/>
  <c r="CE170" i="1"/>
  <c r="CG170" i="1"/>
  <c r="CQ170" i="1" s="1"/>
  <c r="CH170" i="1"/>
  <c r="CI170" i="1"/>
  <c r="CJ170" i="1"/>
  <c r="CK170" i="1"/>
  <c r="CL170" i="1"/>
  <c r="CP170" i="1" s="1" a="1"/>
  <c r="CP170" i="1" s="1"/>
  <c r="CM170" i="1"/>
  <c r="CN170" i="1"/>
  <c r="CO170" i="1" a="1"/>
  <c r="CO170" i="1" s="1"/>
  <c r="AA171" i="1"/>
  <c r="AB171" i="1"/>
  <c r="AC171" i="1"/>
  <c r="BJ171" i="1" s="1"/>
  <c r="AD171" i="1"/>
  <c r="AE171" i="1"/>
  <c r="AF171" i="1"/>
  <c r="AK171" i="1" s="1"/>
  <c r="AM171" i="1"/>
  <c r="AN171" i="1"/>
  <c r="AO171" i="1"/>
  <c r="AQ171" i="1"/>
  <c r="AR171" i="1"/>
  <c r="AS171" i="1"/>
  <c r="AT171" i="1"/>
  <c r="AU171" i="1"/>
  <c r="AV171" i="1"/>
  <c r="BK171" i="1"/>
  <c r="BM171" i="1"/>
  <c r="CG171" i="1"/>
  <c r="CH171" i="1"/>
  <c r="CI171" i="1"/>
  <c r="CJ171" i="1"/>
  <c r="CK171" i="1"/>
  <c r="CP171" i="1" s="1" a="1"/>
  <c r="CP171" i="1" s="1"/>
  <c r="CL171" i="1"/>
  <c r="CM171" i="1"/>
  <c r="CN171" i="1"/>
  <c r="CO171" i="1" a="1"/>
  <c r="CO171" i="1" s="1"/>
  <c r="CQ171" i="1" s="1"/>
  <c r="AA172" i="1"/>
  <c r="AB172" i="1"/>
  <c r="AC172" i="1"/>
  <c r="BK172" i="1" s="1"/>
  <c r="AD172" i="1"/>
  <c r="AE172" i="1"/>
  <c r="AF172" i="1"/>
  <c r="AK172" i="1" s="1"/>
  <c r="AM172" i="1"/>
  <c r="AN172" i="1"/>
  <c r="AO172" i="1"/>
  <c r="AP172" i="1"/>
  <c r="AQ172" i="1"/>
  <c r="AR172" i="1"/>
  <c r="AT172" i="1"/>
  <c r="AU172" i="1"/>
  <c r="AV172" i="1"/>
  <c r="BL172" i="1"/>
  <c r="BM172" i="1"/>
  <c r="BN172" i="1"/>
  <c r="CE172" i="1"/>
  <c r="CG172" i="1"/>
  <c r="CH172" i="1"/>
  <c r="CI172" i="1"/>
  <c r="CJ172" i="1"/>
  <c r="CK172" i="1"/>
  <c r="CL172" i="1"/>
  <c r="CM172" i="1"/>
  <c r="CP172" i="1" s="1" a="1"/>
  <c r="CP172" i="1" s="1"/>
  <c r="CN172" i="1"/>
  <c r="CO172" i="1" a="1"/>
  <c r="CO172" i="1"/>
  <c r="CQ172" i="1" s="1"/>
  <c r="AA173" i="1"/>
  <c r="AB173" i="1"/>
  <c r="AC173" i="1"/>
  <c r="AD173" i="1"/>
  <c r="AE173" i="1"/>
  <c r="AF173" i="1"/>
  <c r="AH173" i="1"/>
  <c r="AK173" i="1"/>
  <c r="AM173" i="1"/>
  <c r="AN173" i="1"/>
  <c r="AO173" i="1"/>
  <c r="AP173" i="1"/>
  <c r="AR173" i="1"/>
  <c r="AS173" i="1"/>
  <c r="AT173" i="1"/>
  <c r="AU173" i="1"/>
  <c r="AV173" i="1"/>
  <c r="BK173" i="1"/>
  <c r="BL173" i="1"/>
  <c r="BM173" i="1"/>
  <c r="BN173" i="1"/>
  <c r="CE173" i="1"/>
  <c r="CG173" i="1"/>
  <c r="CH173" i="1"/>
  <c r="CI173" i="1"/>
  <c r="CJ173" i="1"/>
  <c r="CK173" i="1"/>
  <c r="CL173" i="1"/>
  <c r="CM173" i="1"/>
  <c r="CN173" i="1"/>
  <c r="CO173" i="1" a="1"/>
  <c r="CO173" i="1"/>
  <c r="CQ173" i="1" s="1"/>
  <c r="CP173" i="1" a="1"/>
  <c r="CP173" i="1" s="1"/>
  <c r="AA174" i="1"/>
  <c r="AB174" i="1"/>
  <c r="AC174" i="1"/>
  <c r="AD174" i="1"/>
  <c r="AE174" i="1"/>
  <c r="AF174" i="1"/>
  <c r="AK174" i="1"/>
  <c r="AM174" i="1"/>
  <c r="AN174" i="1"/>
  <c r="AO174" i="1"/>
  <c r="AP174" i="1"/>
  <c r="AR174" i="1"/>
  <c r="AS174" i="1"/>
  <c r="AT174" i="1"/>
  <c r="AU174" i="1"/>
  <c r="AV174" i="1"/>
  <c r="BJ174" i="1"/>
  <c r="BK174" i="1"/>
  <c r="BM174" i="1"/>
  <c r="BN174" i="1"/>
  <c r="CE174" i="1"/>
  <c r="CG174" i="1"/>
  <c r="CH174" i="1"/>
  <c r="CI174" i="1"/>
  <c r="CJ174" i="1"/>
  <c r="CK174" i="1"/>
  <c r="CL174" i="1"/>
  <c r="CM174" i="1"/>
  <c r="CN174" i="1"/>
  <c r="CO174" i="1" a="1"/>
  <c r="CO174" i="1" s="1"/>
  <c r="CQ174" i="1" s="1"/>
  <c r="AA175" i="1"/>
  <c r="AB175" i="1"/>
  <c r="AC175" i="1"/>
  <c r="AD175" i="1"/>
  <c r="AE175" i="1"/>
  <c r="AF175" i="1"/>
  <c r="AK175" i="1" s="1"/>
  <c r="AM175" i="1"/>
  <c r="AN175" i="1"/>
  <c r="AO175" i="1"/>
  <c r="AQ175" i="1"/>
  <c r="AR175" i="1"/>
  <c r="AS175" i="1"/>
  <c r="AT175" i="1"/>
  <c r="AU175" i="1"/>
  <c r="AV175" i="1"/>
  <c r="BK175" i="1"/>
  <c r="BL175" i="1"/>
  <c r="BM175" i="1"/>
  <c r="BN175" i="1"/>
  <c r="CE175" i="1"/>
  <c r="CG175" i="1"/>
  <c r="CH175" i="1"/>
  <c r="CI175" i="1"/>
  <c r="CJ175" i="1"/>
  <c r="CK175" i="1"/>
  <c r="CL175" i="1"/>
  <c r="CM175" i="1"/>
  <c r="CN175" i="1"/>
  <c r="CO175" i="1" a="1"/>
  <c r="CO175" i="1" s="1"/>
  <c r="CQ175" i="1" s="1"/>
  <c r="CP175" i="1" a="1"/>
  <c r="CP175" i="1" s="1"/>
  <c r="AA176" i="1"/>
  <c r="AB176" i="1"/>
  <c r="AC176" i="1"/>
  <c r="AD176" i="1"/>
  <c r="AE176" i="1"/>
  <c r="AF176" i="1"/>
  <c r="AH176" i="1"/>
  <c r="AK176" i="1"/>
  <c r="AM176" i="1"/>
  <c r="AN176" i="1"/>
  <c r="AO176" i="1"/>
  <c r="AP176" i="1"/>
  <c r="AR176" i="1"/>
  <c r="AS176" i="1"/>
  <c r="AT176" i="1"/>
  <c r="AU176" i="1"/>
  <c r="AV176" i="1"/>
  <c r="BK176" i="1"/>
  <c r="BL176" i="1"/>
  <c r="BM176" i="1"/>
  <c r="BN176" i="1"/>
  <c r="CE176" i="1"/>
  <c r="CG176" i="1"/>
  <c r="CH176" i="1"/>
  <c r="CI176" i="1"/>
  <c r="CJ176" i="1"/>
  <c r="CK176" i="1"/>
  <c r="CL176" i="1"/>
  <c r="CM176" i="1"/>
  <c r="CN176" i="1"/>
  <c r="CO176" i="1" a="1"/>
  <c r="CO176" i="1"/>
  <c r="CQ176" i="1" s="1"/>
  <c r="CP176" i="1" a="1"/>
  <c r="CP176" i="1"/>
  <c r="AA177" i="1"/>
  <c r="AB177" i="1"/>
  <c r="AC177" i="1"/>
  <c r="AD177" i="1"/>
  <c r="AE177" i="1"/>
  <c r="AF177" i="1"/>
  <c r="AK177" i="1" s="1"/>
  <c r="AM177" i="1"/>
  <c r="AN177" i="1"/>
  <c r="AO177" i="1"/>
  <c r="AP177" i="1"/>
  <c r="AR177" i="1"/>
  <c r="AS177" i="1"/>
  <c r="AT177" i="1"/>
  <c r="AU177" i="1"/>
  <c r="AV177" i="1"/>
  <c r="BJ177" i="1"/>
  <c r="BK177" i="1"/>
  <c r="BM177" i="1"/>
  <c r="BN177" i="1"/>
  <c r="CE177" i="1"/>
  <c r="CG177" i="1"/>
  <c r="CH177" i="1"/>
  <c r="CI177" i="1"/>
  <c r="CJ177" i="1"/>
  <c r="CK177" i="1"/>
  <c r="CL177" i="1"/>
  <c r="CM177" i="1"/>
  <c r="CN177" i="1"/>
  <c r="CP177" i="1" s="1" a="1"/>
  <c r="CP177" i="1" s="1"/>
  <c r="CO177" i="1" a="1"/>
  <c r="CO177" i="1"/>
  <c r="CQ177" i="1" s="1"/>
  <c r="AA178" i="1"/>
  <c r="AB178" i="1"/>
  <c r="AC178" i="1"/>
  <c r="AD178" i="1"/>
  <c r="AE178" i="1"/>
  <c r="AF178" i="1"/>
  <c r="AK178" i="1" s="1"/>
  <c r="AM178" i="1"/>
  <c r="AN178" i="1"/>
  <c r="AO178" i="1"/>
  <c r="AQ178" i="1"/>
  <c r="AR178" i="1"/>
  <c r="AS178" i="1"/>
  <c r="AT178" i="1"/>
  <c r="AU178" i="1"/>
  <c r="AV178" i="1"/>
  <c r="BK178" i="1"/>
  <c r="BL178" i="1"/>
  <c r="BM178" i="1"/>
  <c r="BN178" i="1"/>
  <c r="CE178" i="1"/>
  <c r="CG178" i="1"/>
  <c r="CQ178" i="1" s="1"/>
  <c r="CH178" i="1"/>
  <c r="CI178" i="1"/>
  <c r="CJ178" i="1"/>
  <c r="CK178" i="1"/>
  <c r="CL178" i="1"/>
  <c r="CM178" i="1"/>
  <c r="CN178" i="1"/>
  <c r="CO178" i="1" a="1"/>
  <c r="CO178" i="1" s="1"/>
  <c r="CP178" i="1" a="1"/>
  <c r="CP178" i="1" s="1"/>
  <c r="AA179" i="1"/>
  <c r="AB179" i="1"/>
  <c r="AC179" i="1"/>
  <c r="AD179" i="1"/>
  <c r="AE179" i="1"/>
  <c r="AF179" i="1"/>
  <c r="AH179" i="1"/>
  <c r="AK179" i="1"/>
  <c r="AM179" i="1"/>
  <c r="AN179" i="1"/>
  <c r="AO179" i="1"/>
  <c r="AP179" i="1"/>
  <c r="AQ179" i="1"/>
  <c r="AR179" i="1"/>
  <c r="AT179" i="1"/>
  <c r="AU179" i="1"/>
  <c r="AV179" i="1"/>
  <c r="AX179" i="1"/>
  <c r="X179" i="1" s="1"/>
  <c r="BK179" i="1"/>
  <c r="BL179" i="1"/>
  <c r="BM179" i="1"/>
  <c r="BN179" i="1"/>
  <c r="CE179" i="1"/>
  <c r="CG179" i="1"/>
  <c r="CQ179" i="1" s="1"/>
  <c r="CH179" i="1"/>
  <c r="CI179" i="1"/>
  <c r="CJ179" i="1"/>
  <c r="CK179" i="1"/>
  <c r="CL179" i="1"/>
  <c r="CM179" i="1"/>
  <c r="CN179" i="1"/>
  <c r="CO179" i="1" a="1"/>
  <c r="CO179" i="1" s="1"/>
  <c r="CP179" i="1" a="1"/>
  <c r="CP179" i="1"/>
  <c r="AA180" i="1"/>
  <c r="AB180" i="1"/>
  <c r="AC180" i="1"/>
  <c r="AD180" i="1"/>
  <c r="AE180" i="1"/>
  <c r="AF180" i="1"/>
  <c r="AK180" i="1" s="1"/>
  <c r="AM180" i="1"/>
  <c r="AN180" i="1"/>
  <c r="AO180" i="1"/>
  <c r="AP180" i="1"/>
  <c r="AQ180" i="1"/>
  <c r="AR180" i="1"/>
  <c r="AS180" i="1"/>
  <c r="AT180" i="1"/>
  <c r="AV180" i="1"/>
  <c r="BJ180" i="1"/>
  <c r="BK180" i="1"/>
  <c r="BM180" i="1"/>
  <c r="BN180" i="1"/>
  <c r="CG180" i="1"/>
  <c r="CH180" i="1"/>
  <c r="CI180" i="1"/>
  <c r="CJ180" i="1"/>
  <c r="CK180" i="1"/>
  <c r="CL180" i="1"/>
  <c r="CM180" i="1"/>
  <c r="CN180" i="1"/>
  <c r="AA181" i="1"/>
  <c r="AB181" i="1"/>
  <c r="AC181" i="1"/>
  <c r="AD181" i="1"/>
  <c r="AE181" i="1"/>
  <c r="AF181" i="1"/>
  <c r="AK181" i="1" s="1"/>
  <c r="AM181" i="1"/>
  <c r="AN181" i="1"/>
  <c r="AO181" i="1"/>
  <c r="AQ181" i="1"/>
  <c r="AR181" i="1"/>
  <c r="AS181" i="1"/>
  <c r="AT181" i="1"/>
  <c r="AU181" i="1"/>
  <c r="AV181" i="1"/>
  <c r="BK181" i="1"/>
  <c r="CG181" i="1"/>
  <c r="CH181" i="1"/>
  <c r="CO181" i="1" s="1" a="1"/>
  <c r="CO181" i="1" s="1"/>
  <c r="CQ181" i="1" s="1"/>
  <c r="CI181" i="1"/>
  <c r="CJ181" i="1"/>
  <c r="CK181" i="1"/>
  <c r="CL181" i="1"/>
  <c r="CM181" i="1"/>
  <c r="CN181" i="1"/>
  <c r="AA182" i="1"/>
  <c r="AB182" i="1"/>
  <c r="AC182" i="1"/>
  <c r="AD182" i="1"/>
  <c r="AE182" i="1"/>
  <c r="AF182" i="1"/>
  <c r="AK182" i="1"/>
  <c r="AM182" i="1"/>
  <c r="AN182" i="1"/>
  <c r="AO182" i="1"/>
  <c r="AP182" i="1"/>
  <c r="AQ182" i="1"/>
  <c r="AR182" i="1"/>
  <c r="AS182" i="1"/>
  <c r="AU182" i="1"/>
  <c r="AV182" i="1"/>
  <c r="CG182" i="1"/>
  <c r="CH182" i="1"/>
  <c r="CI182" i="1"/>
  <c r="CJ182" i="1"/>
  <c r="CK182" i="1"/>
  <c r="CP182" i="1" s="1" a="1"/>
  <c r="CP182" i="1" s="1"/>
  <c r="CL182" i="1"/>
  <c r="CM182" i="1"/>
  <c r="CN182" i="1"/>
  <c r="CO182" i="1" a="1"/>
  <c r="CO182" i="1" s="1"/>
  <c r="CQ182" i="1" s="1"/>
  <c r="AA183" i="1"/>
  <c r="AB183" i="1"/>
  <c r="AC183" i="1"/>
  <c r="AD183" i="1"/>
  <c r="AE183" i="1"/>
  <c r="AL183" i="1" s="1"/>
  <c r="BB183" i="1" s="1"/>
  <c r="AF183" i="1"/>
  <c r="AK183" i="1" s="1"/>
  <c r="AJ183" i="1"/>
  <c r="AM183" i="1"/>
  <c r="AN183" i="1"/>
  <c r="AO183" i="1"/>
  <c r="AP183" i="1"/>
  <c r="AQ183" i="1"/>
  <c r="AR183" i="1"/>
  <c r="AT183" i="1"/>
  <c r="AU183" i="1"/>
  <c r="AV183" i="1"/>
  <c r="BH183" i="1"/>
  <c r="BI183" i="1"/>
  <c r="BJ183" i="1"/>
  <c r="BK183" i="1"/>
  <c r="BL183" i="1"/>
  <c r="BM183" i="1"/>
  <c r="BN183" i="1"/>
  <c r="CG183" i="1"/>
  <c r="CH183" i="1"/>
  <c r="CI183" i="1"/>
  <c r="CJ183" i="1"/>
  <c r="CP183" i="1" s="1" a="1"/>
  <c r="CP183" i="1" s="1"/>
  <c r="CK183" i="1"/>
  <c r="CL183" i="1"/>
  <c r="CM183" i="1"/>
  <c r="CN183" i="1"/>
  <c r="AA184" i="1"/>
  <c r="AB184" i="1"/>
  <c r="AC184" i="1"/>
  <c r="BN184" i="1" s="1"/>
  <c r="AD184" i="1"/>
  <c r="AE184" i="1"/>
  <c r="AL184" i="1" s="1"/>
  <c r="AF184" i="1"/>
  <c r="AH184" i="1"/>
  <c r="AJ184" i="1"/>
  <c r="AK184" i="1"/>
  <c r="AM184" i="1"/>
  <c r="AN184" i="1"/>
  <c r="AO184" i="1"/>
  <c r="AP184" i="1"/>
  <c r="AQ184" i="1"/>
  <c r="AS184" i="1"/>
  <c r="AT184" i="1"/>
  <c r="AU184" i="1"/>
  <c r="AV184" i="1"/>
  <c r="BH184" i="1"/>
  <c r="BI184" i="1"/>
  <c r="BJ184" i="1"/>
  <c r="BK184" i="1"/>
  <c r="BL184" i="1"/>
  <c r="BM184" i="1"/>
  <c r="CE184" i="1"/>
  <c r="CG184" i="1"/>
  <c r="CH184" i="1"/>
  <c r="CI184" i="1"/>
  <c r="CJ184" i="1"/>
  <c r="CK184" i="1"/>
  <c r="CL184" i="1"/>
  <c r="CM184" i="1"/>
  <c r="CP184" i="1" s="1" a="1"/>
  <c r="CP184" i="1" s="1"/>
  <c r="CN184" i="1"/>
  <c r="CO184" i="1" a="1"/>
  <c r="CO184" i="1" s="1"/>
  <c r="CQ184" i="1" s="1"/>
  <c r="AA185" i="1"/>
  <c r="AB185" i="1"/>
  <c r="AC185" i="1"/>
  <c r="AD185" i="1"/>
  <c r="AE185" i="1"/>
  <c r="AF185" i="1"/>
  <c r="AK185" i="1" s="1"/>
  <c r="AM185" i="1"/>
  <c r="AN185" i="1"/>
  <c r="AO185" i="1"/>
  <c r="AP185" i="1"/>
  <c r="AR185" i="1"/>
  <c r="AS185" i="1"/>
  <c r="AT185" i="1"/>
  <c r="AU185" i="1"/>
  <c r="AV185" i="1"/>
  <c r="BH185" i="1"/>
  <c r="BK185" i="1"/>
  <c r="CE185" i="1"/>
  <c r="CG185" i="1"/>
  <c r="CH185" i="1"/>
  <c r="CI185" i="1"/>
  <c r="CJ185" i="1"/>
  <c r="CK185" i="1"/>
  <c r="CL185" i="1"/>
  <c r="CM185" i="1"/>
  <c r="CN185" i="1"/>
  <c r="CO185" i="1" a="1"/>
  <c r="CO185" i="1" s="1"/>
  <c r="CQ185" i="1" s="1"/>
  <c r="AA186" i="1"/>
  <c r="AB186" i="1"/>
  <c r="AC186" i="1"/>
  <c r="AH186" i="1" s="1"/>
  <c r="AD186" i="1"/>
  <c r="AE186" i="1"/>
  <c r="AL186" i="1" s="1"/>
  <c r="AF186" i="1"/>
  <c r="AJ186" i="1"/>
  <c r="AK186" i="1"/>
  <c r="AM186" i="1"/>
  <c r="AN186" i="1"/>
  <c r="AO186" i="1"/>
  <c r="AQ186" i="1"/>
  <c r="AR186" i="1"/>
  <c r="AS186" i="1"/>
  <c r="AT186" i="1"/>
  <c r="AU186" i="1"/>
  <c r="AV186" i="1"/>
  <c r="BJ186" i="1"/>
  <c r="BK186" i="1"/>
  <c r="BL186" i="1"/>
  <c r="BM186" i="1"/>
  <c r="BN186" i="1"/>
  <c r="CG186" i="1"/>
  <c r="CH186" i="1"/>
  <c r="CI186" i="1"/>
  <c r="CJ186" i="1"/>
  <c r="CK186" i="1"/>
  <c r="CL186" i="1"/>
  <c r="CM186" i="1"/>
  <c r="CN186" i="1"/>
  <c r="CO186" i="1" a="1"/>
  <c r="CO186" i="1" s="1"/>
  <c r="CQ186" i="1" s="1"/>
  <c r="AA187" i="1"/>
  <c r="AB187" i="1"/>
  <c r="AC187" i="1"/>
  <c r="AD187" i="1"/>
  <c r="AE187" i="1"/>
  <c r="AF187" i="1"/>
  <c r="AK187" i="1" s="1"/>
  <c r="AM187" i="1"/>
  <c r="AN187" i="1"/>
  <c r="AO187" i="1"/>
  <c r="AP187" i="1"/>
  <c r="AQ187" i="1"/>
  <c r="AR187" i="1"/>
  <c r="AS187" i="1"/>
  <c r="AT187" i="1"/>
  <c r="AV187" i="1"/>
  <c r="CE187" i="1"/>
  <c r="CG187" i="1"/>
  <c r="CH187" i="1"/>
  <c r="CI187" i="1"/>
  <c r="CJ187" i="1"/>
  <c r="CK187" i="1"/>
  <c r="CL187" i="1"/>
  <c r="CM187" i="1"/>
  <c r="CN187" i="1"/>
  <c r="AA188" i="1"/>
  <c r="AB188" i="1"/>
  <c r="AC188" i="1"/>
  <c r="AD188" i="1"/>
  <c r="AE188" i="1"/>
  <c r="AF188" i="1"/>
  <c r="AK188" i="1" s="1"/>
  <c r="AM188" i="1"/>
  <c r="AN188" i="1"/>
  <c r="AO188" i="1"/>
  <c r="AP188" i="1"/>
  <c r="AQ188" i="1"/>
  <c r="AR188" i="1"/>
  <c r="AS188" i="1"/>
  <c r="AU188" i="1"/>
  <c r="AV188" i="1"/>
  <c r="CE188" i="1"/>
  <c r="CG188" i="1"/>
  <c r="CH188" i="1"/>
  <c r="CI188" i="1"/>
  <c r="CJ188" i="1"/>
  <c r="CO188" i="1" s="1" a="1"/>
  <c r="CO188" i="1" s="1"/>
  <c r="CQ188" i="1" s="1"/>
  <c r="CK188" i="1"/>
  <c r="CL188" i="1"/>
  <c r="CM188" i="1"/>
  <c r="CN188" i="1"/>
  <c r="AA189" i="1"/>
  <c r="AB189" i="1"/>
  <c r="AC189" i="1"/>
  <c r="BL189" i="1" s="1"/>
  <c r="AD189" i="1"/>
  <c r="AE189" i="1"/>
  <c r="AL189" i="1" s="1"/>
  <c r="BA189" i="1" s="1"/>
  <c r="AF189" i="1"/>
  <c r="AK189" i="1" s="1"/>
  <c r="AJ189" i="1"/>
  <c r="AM189" i="1"/>
  <c r="AN189" i="1"/>
  <c r="AO189" i="1"/>
  <c r="AP189" i="1"/>
  <c r="AQ189" i="1"/>
  <c r="AR189" i="1"/>
  <c r="AT189" i="1"/>
  <c r="AU189" i="1"/>
  <c r="AV189" i="1"/>
  <c r="BC189" i="1"/>
  <c r="BD189" i="1"/>
  <c r="BH189" i="1"/>
  <c r="BK189" i="1"/>
  <c r="BM189" i="1"/>
  <c r="BN189" i="1"/>
  <c r="CG189" i="1"/>
  <c r="CH189" i="1"/>
  <c r="CI189" i="1"/>
  <c r="CO189" i="1" s="1" a="1"/>
  <c r="CO189" i="1" s="1"/>
  <c r="CQ189" i="1" s="1"/>
  <c r="CJ189" i="1"/>
  <c r="CK189" i="1"/>
  <c r="CL189" i="1"/>
  <c r="CM189" i="1"/>
  <c r="CN189" i="1"/>
  <c r="AA190" i="1"/>
  <c r="AB190" i="1"/>
  <c r="AC190" i="1"/>
  <c r="BL190" i="1" s="1"/>
  <c r="AD190" i="1"/>
  <c r="AE190" i="1"/>
  <c r="AF190" i="1"/>
  <c r="AK190" i="1" s="1"/>
  <c r="AM190" i="1"/>
  <c r="AN190" i="1"/>
  <c r="AO190" i="1"/>
  <c r="AP190" i="1"/>
  <c r="AR190" i="1"/>
  <c r="AS190" i="1"/>
  <c r="AT190" i="1"/>
  <c r="AU190" i="1"/>
  <c r="AV190" i="1"/>
  <c r="AX190" i="1"/>
  <c r="AZ190" i="1" s="1"/>
  <c r="Z190" i="1" s="1"/>
  <c r="BH190" i="1"/>
  <c r="BJ190" i="1"/>
  <c r="BK190" i="1"/>
  <c r="CG190" i="1"/>
  <c r="CH190" i="1"/>
  <c r="CI190" i="1"/>
  <c r="CJ190" i="1"/>
  <c r="CK190" i="1"/>
  <c r="CL190" i="1"/>
  <c r="CM190" i="1"/>
  <c r="CN190" i="1"/>
  <c r="AA191" i="1"/>
  <c r="AB191" i="1"/>
  <c r="AC191" i="1"/>
  <c r="BK191" i="1" s="1"/>
  <c r="AD191" i="1"/>
  <c r="AE191" i="1"/>
  <c r="AL191" i="1" s="1"/>
  <c r="BC191" i="1" s="1"/>
  <c r="AF191" i="1"/>
  <c r="AH191" i="1" s="1"/>
  <c r="AJ191" i="1"/>
  <c r="AK191" i="1"/>
  <c r="AM191" i="1"/>
  <c r="AN191" i="1"/>
  <c r="AO191" i="1"/>
  <c r="AP191" i="1"/>
  <c r="AQ191" i="1"/>
  <c r="AR191" i="1"/>
  <c r="AS191" i="1"/>
  <c r="AT191" i="1"/>
  <c r="AV191" i="1"/>
  <c r="BH191" i="1"/>
  <c r="BI191" i="1"/>
  <c r="BJ191" i="1"/>
  <c r="BL191" i="1"/>
  <c r="BM191" i="1"/>
  <c r="CE191" i="1"/>
  <c r="CG191" i="1"/>
  <c r="CQ191" i="1" s="1"/>
  <c r="CH191" i="1"/>
  <c r="CI191" i="1"/>
  <c r="CJ191" i="1"/>
  <c r="CO191" i="1" s="1" a="1"/>
  <c r="CO191" i="1" s="1"/>
  <c r="CK191" i="1"/>
  <c r="CL191" i="1"/>
  <c r="CM191" i="1"/>
  <c r="CN191" i="1"/>
  <c r="AA192" i="1"/>
  <c r="AB192" i="1"/>
  <c r="AC192" i="1"/>
  <c r="BN192" i="1" s="1"/>
  <c r="AD192" i="1"/>
  <c r="AE192" i="1"/>
  <c r="AF192" i="1"/>
  <c r="AK192" i="1" s="1"/>
  <c r="AM192" i="1"/>
  <c r="AN192" i="1"/>
  <c r="AO192" i="1"/>
  <c r="AP192" i="1"/>
  <c r="AQ192" i="1"/>
  <c r="AR192" i="1"/>
  <c r="AS192" i="1"/>
  <c r="AU192" i="1"/>
  <c r="AV192" i="1"/>
  <c r="BM192" i="1"/>
  <c r="CG192" i="1"/>
  <c r="CH192" i="1"/>
  <c r="CI192" i="1"/>
  <c r="CJ192" i="1"/>
  <c r="CK192" i="1"/>
  <c r="CL192" i="1"/>
  <c r="CO192" i="1" s="1" a="1"/>
  <c r="CO192" i="1" s="1"/>
  <c r="CQ192" i="1" s="1"/>
  <c r="CM192" i="1"/>
  <c r="CN192" i="1"/>
  <c r="AA193" i="1"/>
  <c r="AB193" i="1"/>
  <c r="AC193" i="1"/>
  <c r="BJ193" i="1" s="1"/>
  <c r="AD193" i="1"/>
  <c r="AE193" i="1"/>
  <c r="AF193" i="1"/>
  <c r="AJ193" i="1"/>
  <c r="AK193" i="1"/>
  <c r="AL193" i="1"/>
  <c r="BA193" i="1" s="1"/>
  <c r="AM193" i="1"/>
  <c r="AN193" i="1"/>
  <c r="AO193" i="1"/>
  <c r="AP193" i="1"/>
  <c r="AQ193" i="1"/>
  <c r="AR193" i="1"/>
  <c r="AS193" i="1"/>
  <c r="AU193" i="1"/>
  <c r="AV193" i="1"/>
  <c r="BG193" i="1"/>
  <c r="BH193" i="1"/>
  <c r="BI193" i="1"/>
  <c r="BK193" i="1"/>
  <c r="BL193" i="1"/>
  <c r="BM193" i="1"/>
  <c r="CE193" i="1"/>
  <c r="CG193" i="1"/>
  <c r="CQ193" i="1" s="1"/>
  <c r="CH193" i="1"/>
  <c r="CO193" i="1" s="1" a="1"/>
  <c r="CO193" i="1" s="1"/>
  <c r="CI193" i="1"/>
  <c r="CJ193" i="1"/>
  <c r="CK193" i="1"/>
  <c r="CL193" i="1"/>
  <c r="CM193" i="1"/>
  <c r="CN193" i="1"/>
  <c r="AA194" i="1"/>
  <c r="AB194" i="1"/>
  <c r="AC194" i="1"/>
  <c r="BN194" i="1" s="1"/>
  <c r="AD194" i="1"/>
  <c r="AE194" i="1"/>
  <c r="AL194" i="1" s="1"/>
  <c r="BG194" i="1" s="1"/>
  <c r="AF194" i="1"/>
  <c r="AH194" i="1"/>
  <c r="AJ194" i="1"/>
  <c r="AK194" i="1"/>
  <c r="AM194" i="1"/>
  <c r="AN194" i="1"/>
  <c r="AO194" i="1"/>
  <c r="AP194" i="1"/>
  <c r="AQ194" i="1"/>
  <c r="AS194" i="1"/>
  <c r="AT194" i="1"/>
  <c r="AU194" i="1"/>
  <c r="AV194" i="1"/>
  <c r="AW194" i="1"/>
  <c r="AY194" i="1" s="1"/>
  <c r="Y194" i="1" s="1"/>
  <c r="AX194" i="1"/>
  <c r="AZ194" i="1" s="1"/>
  <c r="Z194" i="1" s="1"/>
  <c r="BD194" i="1"/>
  <c r="BF194" i="1"/>
  <c r="BH194" i="1"/>
  <c r="BI194" i="1"/>
  <c r="BJ194" i="1"/>
  <c r="BK194" i="1"/>
  <c r="BL194" i="1"/>
  <c r="BM194" i="1"/>
  <c r="CE194" i="1"/>
  <c r="CG194" i="1"/>
  <c r="CH194" i="1"/>
  <c r="CI194" i="1"/>
  <c r="CJ194" i="1"/>
  <c r="CP194" i="1" s="1" a="1"/>
  <c r="CP194" i="1" s="1"/>
  <c r="CK194" i="1"/>
  <c r="CL194" i="1"/>
  <c r="CM194" i="1"/>
  <c r="CN194" i="1"/>
  <c r="AA195" i="1"/>
  <c r="AB195" i="1"/>
  <c r="AC195" i="1"/>
  <c r="AD195" i="1"/>
  <c r="AE195" i="1"/>
  <c r="AF195" i="1"/>
  <c r="AK195" i="1" s="1"/>
  <c r="AJ195" i="1"/>
  <c r="AM195" i="1"/>
  <c r="AN195" i="1"/>
  <c r="AO195" i="1"/>
  <c r="AP195" i="1"/>
  <c r="AQ195" i="1"/>
  <c r="AR195" i="1"/>
  <c r="AS195" i="1"/>
  <c r="AU195" i="1"/>
  <c r="AV195" i="1"/>
  <c r="BH195" i="1"/>
  <c r="BK195" i="1"/>
  <c r="BL195" i="1"/>
  <c r="BM195" i="1"/>
  <c r="CE195" i="1"/>
  <c r="CG195" i="1"/>
  <c r="CH195" i="1"/>
  <c r="CI195" i="1"/>
  <c r="CJ195" i="1"/>
  <c r="CK195" i="1"/>
  <c r="CL195" i="1"/>
  <c r="CM195" i="1"/>
  <c r="CN195" i="1"/>
  <c r="CO195" i="1" a="1"/>
  <c r="CO195" i="1" s="1"/>
  <c r="CQ195" i="1" s="1"/>
  <c r="AA196" i="1"/>
  <c r="AB196" i="1"/>
  <c r="AC196" i="1"/>
  <c r="BL196" i="1" s="1"/>
  <c r="AD196" i="1"/>
  <c r="AE196" i="1"/>
  <c r="AL196" i="1" s="1"/>
  <c r="AF196" i="1"/>
  <c r="AK196" i="1" s="1"/>
  <c r="AJ196" i="1"/>
  <c r="AM196" i="1"/>
  <c r="AN196" i="1"/>
  <c r="AO196" i="1"/>
  <c r="AP196" i="1"/>
  <c r="AQ196" i="1"/>
  <c r="AR196" i="1"/>
  <c r="AT196" i="1"/>
  <c r="AU196" i="1"/>
  <c r="AV196" i="1"/>
  <c r="AW196" i="1"/>
  <c r="W196" i="1" s="1"/>
  <c r="BH196" i="1"/>
  <c r="BI196" i="1"/>
  <c r="BJ196" i="1"/>
  <c r="BM196" i="1"/>
  <c r="CG196" i="1"/>
  <c r="CH196" i="1"/>
  <c r="CI196" i="1"/>
  <c r="CJ196" i="1"/>
  <c r="CK196" i="1"/>
  <c r="CL196" i="1"/>
  <c r="CM196" i="1"/>
  <c r="CN196" i="1"/>
  <c r="AA197" i="1"/>
  <c r="AB197" i="1"/>
  <c r="AC197" i="1"/>
  <c r="BN197" i="1" s="1"/>
  <c r="AD197" i="1"/>
  <c r="AE197" i="1"/>
  <c r="AF197" i="1"/>
  <c r="AH197" i="1"/>
  <c r="AJ197" i="1"/>
  <c r="AK197" i="1"/>
  <c r="AM197" i="1"/>
  <c r="AN197" i="1"/>
  <c r="AO197" i="1"/>
  <c r="AQ197" i="1"/>
  <c r="AR197" i="1"/>
  <c r="AS197" i="1"/>
  <c r="AT197" i="1"/>
  <c r="AU197" i="1"/>
  <c r="AV197" i="1"/>
  <c r="AW197" i="1"/>
  <c r="AY197" i="1" s="1"/>
  <c r="Y197" i="1" s="1"/>
  <c r="AX197" i="1"/>
  <c r="X197" i="1" s="1"/>
  <c r="BH197" i="1"/>
  <c r="BI197" i="1"/>
  <c r="BJ197" i="1"/>
  <c r="BK197" i="1"/>
  <c r="BL197" i="1"/>
  <c r="BM197" i="1"/>
  <c r="CG197" i="1"/>
  <c r="CH197" i="1"/>
  <c r="CI197" i="1"/>
  <c r="CP197" i="1" s="1" a="1"/>
  <c r="CP197" i="1" s="1"/>
  <c r="CJ197" i="1"/>
  <c r="CK197" i="1"/>
  <c r="CL197" i="1"/>
  <c r="CM197" i="1"/>
  <c r="CN197" i="1"/>
  <c r="CO197" i="1" a="1"/>
  <c r="CO197" i="1" s="1"/>
  <c r="CQ197" i="1" s="1"/>
  <c r="AA198" i="1"/>
  <c r="AB198" i="1"/>
  <c r="AC198" i="1"/>
  <c r="BN198" i="1" s="1"/>
  <c r="AD198" i="1"/>
  <c r="AE198" i="1"/>
  <c r="AL198" i="1" s="1"/>
  <c r="BA198" i="1" s="1"/>
  <c r="AF198" i="1"/>
  <c r="AK198" i="1" s="1"/>
  <c r="AJ198" i="1"/>
  <c r="AM198" i="1"/>
  <c r="AN198" i="1"/>
  <c r="AO198" i="1"/>
  <c r="AP198" i="1"/>
  <c r="AQ198" i="1"/>
  <c r="AS198" i="1"/>
  <c r="AT198" i="1"/>
  <c r="AU198" i="1"/>
  <c r="AV198" i="1"/>
  <c r="BH198" i="1"/>
  <c r="BK198" i="1"/>
  <c r="BL198" i="1"/>
  <c r="BM198" i="1"/>
  <c r="CE198" i="1"/>
  <c r="CG198" i="1"/>
  <c r="CH198" i="1"/>
  <c r="CI198" i="1"/>
  <c r="CJ198" i="1"/>
  <c r="CK198" i="1"/>
  <c r="CL198" i="1"/>
  <c r="CM198" i="1"/>
  <c r="CN198" i="1"/>
  <c r="CO198" i="1" a="1"/>
  <c r="CO198" i="1" s="1"/>
  <c r="CQ198" i="1" s="1"/>
  <c r="CP198" i="1" a="1"/>
  <c r="CP198" i="1" s="1"/>
  <c r="AA199" i="1"/>
  <c r="AB199" i="1"/>
  <c r="AC199" i="1"/>
  <c r="AD199" i="1"/>
  <c r="AE199" i="1"/>
  <c r="AF199" i="1"/>
  <c r="AK199" i="1" s="1"/>
  <c r="AJ199" i="1"/>
  <c r="AM199" i="1"/>
  <c r="AN199" i="1"/>
  <c r="AO199" i="1"/>
  <c r="AP199" i="1"/>
  <c r="AQ199" i="1"/>
  <c r="AS199" i="1"/>
  <c r="AT199" i="1"/>
  <c r="AU199" i="1"/>
  <c r="AV199" i="1"/>
  <c r="BH199" i="1"/>
  <c r="BI199" i="1"/>
  <c r="BJ199" i="1"/>
  <c r="BK199" i="1"/>
  <c r="BL199" i="1"/>
  <c r="CE199" i="1"/>
  <c r="CG199" i="1"/>
  <c r="CH199" i="1"/>
  <c r="CO199" i="1" s="1" a="1"/>
  <c r="CO199" i="1" s="1"/>
  <c r="CI199" i="1"/>
  <c r="CJ199" i="1"/>
  <c r="CK199" i="1"/>
  <c r="CL199" i="1"/>
  <c r="CM199" i="1"/>
  <c r="CN199" i="1"/>
  <c r="CP199" i="1" a="1"/>
  <c r="CP199" i="1" s="1"/>
  <c r="CQ199" i="1"/>
  <c r="AA200" i="1"/>
  <c r="AB200" i="1"/>
  <c r="AC200" i="1"/>
  <c r="AD200" i="1"/>
  <c r="AE200" i="1"/>
  <c r="AL200" i="1" s="1"/>
  <c r="BB200" i="1" s="1"/>
  <c r="AF200" i="1"/>
  <c r="AK200" i="1" s="1"/>
  <c r="AH200" i="1"/>
  <c r="AJ200" i="1"/>
  <c r="AM200" i="1"/>
  <c r="AN200" i="1"/>
  <c r="AO200" i="1"/>
  <c r="AP200" i="1"/>
  <c r="AQ200" i="1"/>
  <c r="AR200" i="1"/>
  <c r="AT200" i="1"/>
  <c r="AU200" i="1"/>
  <c r="AV200" i="1"/>
  <c r="BA200" i="1"/>
  <c r="BD200" i="1"/>
  <c r="BE200" i="1"/>
  <c r="BG200" i="1"/>
  <c r="BH200" i="1"/>
  <c r="BI200" i="1"/>
  <c r="BK200" i="1"/>
  <c r="BL200" i="1"/>
  <c r="BM200" i="1"/>
  <c r="CE200" i="1"/>
  <c r="CG200" i="1"/>
  <c r="CH200" i="1"/>
  <c r="CI200" i="1"/>
  <c r="CO200" i="1" s="1" a="1"/>
  <c r="CO200" i="1" s="1"/>
  <c r="CQ200" i="1" s="1"/>
  <c r="CJ200" i="1"/>
  <c r="CK200" i="1"/>
  <c r="CL200" i="1"/>
  <c r="CM200" i="1"/>
  <c r="CN200" i="1"/>
  <c r="CP200" i="1" s="1" a="1"/>
  <c r="CP200" i="1" s="1"/>
  <c r="AA201" i="1"/>
  <c r="AB201" i="1"/>
  <c r="AC201" i="1"/>
  <c r="AD201" i="1"/>
  <c r="AE201" i="1"/>
  <c r="AF201" i="1"/>
  <c r="AK201" i="1" s="1"/>
  <c r="AJ201" i="1"/>
  <c r="AM201" i="1"/>
  <c r="AN201" i="1"/>
  <c r="AO201" i="1"/>
  <c r="AP201" i="1"/>
  <c r="AQ201" i="1"/>
  <c r="AR201" i="1"/>
  <c r="AT201" i="1"/>
  <c r="AU201" i="1"/>
  <c r="AV201" i="1"/>
  <c r="BH201" i="1"/>
  <c r="BI201" i="1"/>
  <c r="BK201" i="1"/>
  <c r="BL201" i="1"/>
  <c r="BM201" i="1"/>
  <c r="BN201" i="1"/>
  <c r="CE201" i="1"/>
  <c r="CG201" i="1"/>
  <c r="CH201" i="1"/>
  <c r="CI201" i="1"/>
  <c r="CJ201" i="1"/>
  <c r="CP201" i="1" s="1" a="1"/>
  <c r="CP201" i="1" s="1"/>
  <c r="CK201" i="1"/>
  <c r="CL201" i="1"/>
  <c r="CM201" i="1"/>
  <c r="CN201" i="1"/>
  <c r="AA202" i="1"/>
  <c r="AB202" i="1"/>
  <c r="AC202" i="1"/>
  <c r="AH202" i="1" s="1"/>
  <c r="AD202" i="1"/>
  <c r="AE202" i="1"/>
  <c r="AF202" i="1"/>
  <c r="AK202" i="1" s="1"/>
  <c r="AJ202" i="1"/>
  <c r="AM202" i="1"/>
  <c r="AN202" i="1"/>
  <c r="AO202" i="1"/>
  <c r="AP202" i="1"/>
  <c r="AQ202" i="1"/>
  <c r="AR202" i="1"/>
  <c r="AS202" i="1"/>
  <c r="AU202" i="1"/>
  <c r="AV202" i="1"/>
  <c r="AW202" i="1"/>
  <c r="AY202" i="1" s="1"/>
  <c r="Y202" i="1" s="1"/>
  <c r="BI202" i="1"/>
  <c r="BJ202" i="1"/>
  <c r="BK202" i="1"/>
  <c r="CG202" i="1"/>
  <c r="CH202" i="1"/>
  <c r="CI202" i="1"/>
  <c r="CJ202" i="1"/>
  <c r="CK202" i="1"/>
  <c r="CL202" i="1"/>
  <c r="CM202" i="1"/>
  <c r="CN202" i="1"/>
  <c r="AA203" i="1"/>
  <c r="AB203" i="1"/>
  <c r="AC203" i="1"/>
  <c r="AD203" i="1"/>
  <c r="AE203" i="1"/>
  <c r="AF203" i="1"/>
  <c r="AK203" i="1"/>
  <c r="AM203" i="1"/>
  <c r="AN203" i="1"/>
  <c r="AO203" i="1"/>
  <c r="AP203" i="1"/>
  <c r="AQ203" i="1"/>
  <c r="AS203" i="1"/>
  <c r="AT203" i="1"/>
  <c r="AU203" i="1"/>
  <c r="AV203" i="1"/>
  <c r="CG203" i="1"/>
  <c r="CH203" i="1"/>
  <c r="CI203" i="1"/>
  <c r="CO203" i="1" s="1" a="1"/>
  <c r="CJ203" i="1"/>
  <c r="CK203" i="1"/>
  <c r="CL203" i="1"/>
  <c r="CM203" i="1"/>
  <c r="CN203" i="1"/>
  <c r="CO203" i="1"/>
  <c r="CQ203" i="1" s="1"/>
  <c r="AA204" i="1"/>
  <c r="AB204" i="1"/>
  <c r="AC204" i="1"/>
  <c r="BN204" i="1" s="1"/>
  <c r="AD204" i="1"/>
  <c r="AE204" i="1"/>
  <c r="AL204" i="1" s="1"/>
  <c r="AF204" i="1"/>
  <c r="AH204" i="1"/>
  <c r="AJ204" i="1"/>
  <c r="AK204" i="1"/>
  <c r="AM204" i="1"/>
  <c r="AN204" i="1"/>
  <c r="AO204" i="1"/>
  <c r="AP204" i="1"/>
  <c r="AR204" i="1"/>
  <c r="AS204" i="1"/>
  <c r="AT204" i="1"/>
  <c r="AU204" i="1"/>
  <c r="AV204" i="1"/>
  <c r="AW204" i="1"/>
  <c r="W204" i="1" s="1"/>
  <c r="BG204" i="1"/>
  <c r="BH204" i="1"/>
  <c r="BI204" i="1"/>
  <c r="BK204" i="1"/>
  <c r="BL204" i="1"/>
  <c r="BM204" i="1"/>
  <c r="CG204" i="1"/>
  <c r="CH204" i="1"/>
  <c r="CI204" i="1"/>
  <c r="CJ204" i="1"/>
  <c r="CK204" i="1"/>
  <c r="CL204" i="1"/>
  <c r="CM204" i="1"/>
  <c r="CN204" i="1"/>
  <c r="AA205" i="1"/>
  <c r="AB205" i="1"/>
  <c r="AC205" i="1"/>
  <c r="AD205" i="1"/>
  <c r="AE205" i="1"/>
  <c r="AF205" i="1"/>
  <c r="AK205" i="1"/>
  <c r="AM205" i="1"/>
  <c r="AN205" i="1"/>
  <c r="AO205" i="1"/>
  <c r="AQ205" i="1"/>
  <c r="AR205" i="1"/>
  <c r="AS205" i="1"/>
  <c r="AT205" i="1"/>
  <c r="AU205" i="1"/>
  <c r="AV205" i="1"/>
  <c r="BH205" i="1"/>
  <c r="BI205" i="1"/>
  <c r="BK205" i="1"/>
  <c r="BL205" i="1"/>
  <c r="BM205" i="1"/>
  <c r="BN205" i="1"/>
  <c r="CG205" i="1"/>
  <c r="CH205" i="1"/>
  <c r="CI205" i="1"/>
  <c r="CJ205" i="1"/>
  <c r="CK205" i="1"/>
  <c r="CL205" i="1"/>
  <c r="CM205" i="1"/>
  <c r="CP205" i="1" s="1" a="1"/>
  <c r="CP205" i="1" s="1"/>
  <c r="CN205" i="1"/>
  <c r="CO205" i="1" a="1"/>
  <c r="CO205" i="1" s="1"/>
  <c r="CQ205" i="1" s="1"/>
  <c r="AA206" i="1"/>
  <c r="AB206" i="1"/>
  <c r="AC206" i="1"/>
  <c r="AD206" i="1"/>
  <c r="AE206" i="1"/>
  <c r="AF206" i="1"/>
  <c r="AK206" i="1" s="1"/>
  <c r="AM206" i="1"/>
  <c r="AN206" i="1"/>
  <c r="AO206" i="1"/>
  <c r="AP206" i="1"/>
  <c r="AQ206" i="1"/>
  <c r="AR206" i="1"/>
  <c r="AS206" i="1"/>
  <c r="AU206" i="1"/>
  <c r="AV206" i="1"/>
  <c r="BH206" i="1"/>
  <c r="CE206" i="1"/>
  <c r="CG206" i="1"/>
  <c r="CH206" i="1"/>
  <c r="CO206" i="1" s="1" a="1"/>
  <c r="CO206" i="1" s="1"/>
  <c r="CQ206" i="1" s="1"/>
  <c r="CI206" i="1"/>
  <c r="CJ206" i="1"/>
  <c r="CK206" i="1"/>
  <c r="CL206" i="1"/>
  <c r="CM206" i="1"/>
  <c r="CN206" i="1"/>
  <c r="AA207" i="1"/>
  <c r="AB207" i="1"/>
  <c r="AC207" i="1"/>
  <c r="AD207" i="1"/>
  <c r="AE207" i="1"/>
  <c r="AL207" i="1" s="1"/>
  <c r="AF207" i="1"/>
  <c r="AJ207" i="1"/>
  <c r="AK207" i="1"/>
  <c r="AM207" i="1"/>
  <c r="AN207" i="1"/>
  <c r="AO207" i="1"/>
  <c r="AP207" i="1"/>
  <c r="AQ207" i="1"/>
  <c r="AR207" i="1"/>
  <c r="AS207" i="1"/>
  <c r="AT207" i="1"/>
  <c r="AV207" i="1"/>
  <c r="BK207" i="1"/>
  <c r="BL207" i="1"/>
  <c r="BM207" i="1"/>
  <c r="BN207" i="1"/>
  <c r="CE207" i="1"/>
  <c r="CG207" i="1"/>
  <c r="CH207" i="1"/>
  <c r="CI207" i="1"/>
  <c r="CJ207" i="1"/>
  <c r="CK207" i="1"/>
  <c r="CO207" i="1" s="1" a="1"/>
  <c r="CO207" i="1" s="1"/>
  <c r="CQ207" i="1" s="1"/>
  <c r="CL207" i="1"/>
  <c r="CM207" i="1"/>
  <c r="CN207" i="1"/>
  <c r="AA208" i="1"/>
  <c r="AB208" i="1"/>
  <c r="AC208" i="1"/>
  <c r="AX208" i="1" s="1"/>
  <c r="AD208" i="1"/>
  <c r="AE208" i="1"/>
  <c r="AF208" i="1"/>
  <c r="AK208" i="1"/>
  <c r="AM208" i="1"/>
  <c r="AN208" i="1"/>
  <c r="AO208" i="1"/>
  <c r="AP208" i="1"/>
  <c r="AQ208" i="1"/>
  <c r="AR208" i="1"/>
  <c r="AS208" i="1"/>
  <c r="AU208" i="1"/>
  <c r="AV208" i="1"/>
  <c r="BK208" i="1"/>
  <c r="CE208" i="1"/>
  <c r="CG208" i="1"/>
  <c r="CH208" i="1"/>
  <c r="CI208" i="1"/>
  <c r="CJ208" i="1"/>
  <c r="CK208" i="1"/>
  <c r="CO208" i="1" s="1" a="1"/>
  <c r="CO208" i="1" s="1"/>
  <c r="CQ208" i="1" s="1"/>
  <c r="CL208" i="1"/>
  <c r="CM208" i="1"/>
  <c r="CN208" i="1"/>
  <c r="CP208" i="1" s="1" a="1"/>
  <c r="CP208" i="1" s="1"/>
  <c r="AA209" i="1"/>
  <c r="AB209" i="1"/>
  <c r="AC209" i="1"/>
  <c r="AD209" i="1"/>
  <c r="AE209" i="1"/>
  <c r="AF209" i="1"/>
  <c r="AK209" i="1" s="1"/>
  <c r="AM209" i="1"/>
  <c r="AN209" i="1"/>
  <c r="AO209" i="1"/>
  <c r="AQ209" i="1"/>
  <c r="AR209" i="1"/>
  <c r="AS209" i="1"/>
  <c r="AT209" i="1"/>
  <c r="AU209" i="1"/>
  <c r="AV209" i="1"/>
  <c r="BL209" i="1"/>
  <c r="CE209" i="1"/>
  <c r="CG209" i="1"/>
  <c r="CH209" i="1"/>
  <c r="CI209" i="1"/>
  <c r="CJ209" i="1"/>
  <c r="CK209" i="1"/>
  <c r="CL209" i="1"/>
  <c r="CM209" i="1"/>
  <c r="CN209" i="1"/>
  <c r="CP209" i="1" s="1" a="1"/>
  <c r="CP209" i="1" s="1"/>
  <c r="CO209" i="1" a="1"/>
  <c r="CO209" i="1"/>
  <c r="CQ209" i="1" s="1"/>
  <c r="AA210" i="1"/>
  <c r="AB210" i="1"/>
  <c r="AC210" i="1"/>
  <c r="AD210" i="1"/>
  <c r="AE210" i="1"/>
  <c r="AF210" i="1"/>
  <c r="AK210" i="1" s="1"/>
  <c r="AM210" i="1"/>
  <c r="AN210" i="1"/>
  <c r="AO210" i="1"/>
  <c r="AP210" i="1"/>
  <c r="AQ210" i="1"/>
  <c r="AR210" i="1"/>
  <c r="AT210" i="1"/>
  <c r="AU210" i="1"/>
  <c r="AV210" i="1"/>
  <c r="BN210" i="1"/>
  <c r="CG210" i="1"/>
  <c r="CH210" i="1"/>
  <c r="CI210" i="1"/>
  <c r="CJ210" i="1"/>
  <c r="CK210" i="1"/>
  <c r="CL210" i="1"/>
  <c r="CM210" i="1"/>
  <c r="CP210" i="1" s="1" a="1"/>
  <c r="CP210" i="1" s="1"/>
  <c r="CN210" i="1"/>
  <c r="CO210" i="1" a="1"/>
  <c r="CO210" i="1" s="1"/>
  <c r="CQ210" i="1" s="1"/>
  <c r="AA211" i="1"/>
  <c r="AB211" i="1"/>
  <c r="AC211" i="1"/>
  <c r="AD211" i="1"/>
  <c r="AE211" i="1"/>
  <c r="AL211" i="1" s="1"/>
  <c r="AF211" i="1"/>
  <c r="AK211" i="1" s="1"/>
  <c r="AJ211" i="1"/>
  <c r="AM211" i="1"/>
  <c r="AN211" i="1"/>
  <c r="AO211" i="1"/>
  <c r="AQ211" i="1"/>
  <c r="AR211" i="1"/>
  <c r="AS211" i="1"/>
  <c r="AT211" i="1"/>
  <c r="AU211" i="1"/>
  <c r="AV211" i="1"/>
  <c r="AW211" i="1"/>
  <c r="AY211" i="1" s="1"/>
  <c r="Y211" i="1" s="1"/>
  <c r="AX211" i="1"/>
  <c r="X211" i="1" s="1"/>
  <c r="BH211" i="1"/>
  <c r="BI211" i="1"/>
  <c r="BJ211" i="1"/>
  <c r="BK211" i="1"/>
  <c r="BL211" i="1"/>
  <c r="BM211" i="1"/>
  <c r="BN211" i="1"/>
  <c r="CE211" i="1"/>
  <c r="CG211" i="1"/>
  <c r="CQ211" i="1" s="1"/>
  <c r="CH211" i="1"/>
  <c r="CO211" i="1" s="1" a="1"/>
  <c r="CO211" i="1" s="1"/>
  <c r="CI211" i="1"/>
  <c r="CJ211" i="1"/>
  <c r="CK211" i="1"/>
  <c r="CL211" i="1"/>
  <c r="CM211" i="1"/>
  <c r="CN211" i="1"/>
  <c r="AA212" i="1"/>
  <c r="AB212" i="1"/>
  <c r="AC212" i="1"/>
  <c r="AD212" i="1"/>
  <c r="AE212" i="1"/>
  <c r="AF212" i="1"/>
  <c r="AK212" i="1" s="1"/>
  <c r="AH212" i="1"/>
  <c r="AM212" i="1"/>
  <c r="AN212" i="1"/>
  <c r="AO212" i="1"/>
  <c r="AP212" i="1"/>
  <c r="AQ212" i="1"/>
  <c r="AS212" i="1"/>
  <c r="AT212" i="1"/>
  <c r="AU212" i="1"/>
  <c r="AV212" i="1"/>
  <c r="BH212" i="1"/>
  <c r="CE212" i="1"/>
  <c r="CG212" i="1"/>
  <c r="CH212" i="1"/>
  <c r="CO212" i="1" s="1" a="1"/>
  <c r="CO212" i="1" s="1"/>
  <c r="CQ212" i="1" s="1"/>
  <c r="CI212" i="1"/>
  <c r="CJ212" i="1"/>
  <c r="CK212" i="1"/>
  <c r="CL212" i="1"/>
  <c r="CM212" i="1"/>
  <c r="CN212" i="1"/>
  <c r="AA213" i="1"/>
  <c r="AB213" i="1"/>
  <c r="AC213" i="1"/>
  <c r="AD213" i="1"/>
  <c r="AE213" i="1"/>
  <c r="AF213" i="1"/>
  <c r="AK213" i="1" s="1"/>
  <c r="AH213" i="1"/>
  <c r="AM213" i="1"/>
  <c r="AN213" i="1"/>
  <c r="AO213" i="1"/>
  <c r="AP213" i="1"/>
  <c r="AQ213" i="1"/>
  <c r="AS213" i="1"/>
  <c r="AT213" i="1"/>
  <c r="AU213" i="1"/>
  <c r="AV213" i="1"/>
  <c r="BH213" i="1"/>
  <c r="BI213" i="1"/>
  <c r="CE213" i="1"/>
  <c r="CG213" i="1"/>
  <c r="CH213" i="1"/>
  <c r="CI213" i="1"/>
  <c r="CO213" i="1" s="1" a="1"/>
  <c r="CO213" i="1" s="1"/>
  <c r="CJ213" i="1"/>
  <c r="CK213" i="1"/>
  <c r="CL213" i="1"/>
  <c r="CM213" i="1"/>
  <c r="CN213" i="1"/>
  <c r="AA214" i="1"/>
  <c r="AB214" i="1"/>
  <c r="AC214" i="1"/>
  <c r="AD214" i="1"/>
  <c r="AE214" i="1"/>
  <c r="AF214" i="1"/>
  <c r="AK214" i="1" s="1"/>
  <c r="AJ214" i="1"/>
  <c r="AL214" i="1" s="1"/>
  <c r="BC214" i="1" s="1"/>
  <c r="AM214" i="1"/>
  <c r="AN214" i="1"/>
  <c r="AO214" i="1"/>
  <c r="AP214" i="1"/>
  <c r="AQ214" i="1"/>
  <c r="AR214" i="1"/>
  <c r="AT214" i="1"/>
  <c r="AU214" i="1"/>
  <c r="AV214" i="1"/>
  <c r="BE214" i="1"/>
  <c r="BG214" i="1"/>
  <c r="BH214" i="1"/>
  <c r="BI214" i="1"/>
  <c r="BJ214" i="1"/>
  <c r="BM214" i="1"/>
  <c r="CG214" i="1"/>
  <c r="CH214" i="1"/>
  <c r="CI214" i="1"/>
  <c r="CJ214" i="1"/>
  <c r="CK214" i="1"/>
  <c r="CL214" i="1"/>
  <c r="CM214" i="1"/>
  <c r="CN214" i="1"/>
  <c r="AA215" i="1"/>
  <c r="AB215" i="1"/>
  <c r="AC215" i="1"/>
  <c r="BN215" i="1" s="1"/>
  <c r="AD215" i="1"/>
  <c r="AE215" i="1"/>
  <c r="AL215" i="1" s="1"/>
  <c r="BE215" i="1" s="1"/>
  <c r="AF215" i="1"/>
  <c r="AH215" i="1"/>
  <c r="AJ215" i="1"/>
  <c r="AK215" i="1"/>
  <c r="AM215" i="1"/>
  <c r="AN215" i="1"/>
  <c r="AO215" i="1"/>
  <c r="AQ215" i="1"/>
  <c r="AR215" i="1"/>
  <c r="AS215" i="1"/>
  <c r="AT215" i="1"/>
  <c r="AU215" i="1"/>
  <c r="AV215" i="1"/>
  <c r="AW215" i="1"/>
  <c r="AX215" i="1"/>
  <c r="AZ215" i="1" s="1"/>
  <c r="Z215" i="1" s="1"/>
  <c r="BH215" i="1"/>
  <c r="BI215" i="1"/>
  <c r="BJ215" i="1"/>
  <c r="BK215" i="1"/>
  <c r="BL215" i="1"/>
  <c r="BM215" i="1"/>
  <c r="CE215" i="1"/>
  <c r="CG215" i="1"/>
  <c r="CQ215" i="1" s="1"/>
  <c r="CH215" i="1"/>
  <c r="CO215" i="1" s="1" a="1"/>
  <c r="CO215" i="1" s="1"/>
  <c r="CI215" i="1"/>
  <c r="CP215" i="1" s="1" a="1"/>
  <c r="CP215" i="1" s="1"/>
  <c r="CJ215" i="1"/>
  <c r="CK215" i="1"/>
  <c r="CL215" i="1"/>
  <c r="CM215" i="1"/>
  <c r="CN215" i="1"/>
  <c r="AA216" i="1"/>
  <c r="AB216" i="1"/>
  <c r="AC216" i="1"/>
  <c r="BI216" i="1" s="1"/>
  <c r="AD216" i="1"/>
  <c r="AE216" i="1"/>
  <c r="AF216" i="1"/>
  <c r="AH216" i="1"/>
  <c r="AK216" i="1"/>
  <c r="AM216" i="1"/>
  <c r="AN216" i="1"/>
  <c r="AO216" i="1"/>
  <c r="AQ216" i="1"/>
  <c r="AR216" i="1"/>
  <c r="AS216" i="1"/>
  <c r="AT216" i="1"/>
  <c r="AU216" i="1"/>
  <c r="AV216" i="1"/>
  <c r="BH216" i="1"/>
  <c r="BK216" i="1"/>
  <c r="BL216" i="1"/>
  <c r="BM216" i="1"/>
  <c r="CE216" i="1"/>
  <c r="CG216" i="1"/>
  <c r="CH216" i="1"/>
  <c r="CI216" i="1"/>
  <c r="CJ216" i="1"/>
  <c r="CK216" i="1"/>
  <c r="CL216" i="1"/>
  <c r="CM216" i="1"/>
  <c r="CN216" i="1"/>
  <c r="CO216" i="1" a="1"/>
  <c r="CO216" i="1" s="1"/>
  <c r="CQ216" i="1" s="1"/>
  <c r="AA217" i="1"/>
  <c r="AB217" i="1"/>
  <c r="AC217" i="1"/>
  <c r="AD217" i="1"/>
  <c r="AE217" i="1"/>
  <c r="AF217" i="1"/>
  <c r="AJ217" i="1"/>
  <c r="AL217" i="1" s="1"/>
  <c r="BE217" i="1" s="1"/>
  <c r="AK217" i="1"/>
  <c r="AM217" i="1"/>
  <c r="AN217" i="1"/>
  <c r="AO217" i="1"/>
  <c r="AQ217" i="1"/>
  <c r="AR217" i="1"/>
  <c r="AS217" i="1"/>
  <c r="AT217" i="1"/>
  <c r="AU217" i="1"/>
  <c r="AV217" i="1"/>
  <c r="AW217" i="1"/>
  <c r="AX217" i="1"/>
  <c r="AZ217" i="1" s="1"/>
  <c r="Z217" i="1" s="1"/>
  <c r="BI217" i="1"/>
  <c r="BJ217" i="1"/>
  <c r="BK217" i="1"/>
  <c r="BL217" i="1"/>
  <c r="BM217" i="1"/>
  <c r="BN217" i="1"/>
  <c r="CE217" i="1"/>
  <c r="CG217" i="1"/>
  <c r="CQ217" i="1" s="1"/>
  <c r="CH217" i="1"/>
  <c r="CI217" i="1"/>
  <c r="CJ217" i="1"/>
  <c r="CK217" i="1"/>
  <c r="CL217" i="1"/>
  <c r="CM217" i="1"/>
  <c r="CN217" i="1"/>
  <c r="CO217" i="1" a="1"/>
  <c r="CO217" i="1" s="1"/>
  <c r="AA218" i="1"/>
  <c r="AB218" i="1"/>
  <c r="AC218" i="1"/>
  <c r="BN218" i="1" s="1"/>
  <c r="AD218" i="1"/>
  <c r="AE218" i="1"/>
  <c r="AL218" i="1" s="1"/>
  <c r="AF218" i="1"/>
  <c r="AH218" i="1"/>
  <c r="AJ218" i="1"/>
  <c r="AK218" i="1"/>
  <c r="AM218" i="1"/>
  <c r="AN218" i="1"/>
  <c r="AO218" i="1"/>
  <c r="AP218" i="1"/>
  <c r="AQ218" i="1"/>
  <c r="AR218" i="1"/>
  <c r="AT218" i="1"/>
  <c r="AU218" i="1"/>
  <c r="AV218" i="1"/>
  <c r="AW218" i="1"/>
  <c r="W218" i="1" s="1"/>
  <c r="AX218" i="1"/>
  <c r="AZ218" i="1" s="1"/>
  <c r="Z218" i="1" s="1"/>
  <c r="BE218" i="1"/>
  <c r="BG218" i="1"/>
  <c r="BI218" i="1"/>
  <c r="BJ218" i="1"/>
  <c r="BK218" i="1"/>
  <c r="BL218" i="1"/>
  <c r="BM218" i="1"/>
  <c r="CG218" i="1"/>
  <c r="CH218" i="1"/>
  <c r="CI218" i="1"/>
  <c r="CJ218" i="1"/>
  <c r="CK218" i="1"/>
  <c r="CL218" i="1"/>
  <c r="CM218" i="1"/>
  <c r="CN218" i="1"/>
  <c r="AA219" i="1"/>
  <c r="AB219" i="1"/>
  <c r="AC219" i="1"/>
  <c r="AX219" i="1" s="1"/>
  <c r="X219" i="1" s="1"/>
  <c r="AD219" i="1"/>
  <c r="AE219" i="1"/>
  <c r="AL219" i="1" s="1"/>
  <c r="BB219" i="1" s="1"/>
  <c r="AF219" i="1"/>
  <c r="AJ219" i="1"/>
  <c r="AM219" i="1"/>
  <c r="AN219" i="1"/>
  <c r="AO219" i="1"/>
  <c r="AP219" i="1"/>
  <c r="AQ219" i="1"/>
  <c r="AR219" i="1"/>
  <c r="AT219" i="1"/>
  <c r="AU219" i="1"/>
  <c r="AV219" i="1"/>
  <c r="AW219" i="1"/>
  <c r="W219" i="1" s="1"/>
  <c r="BA219" i="1"/>
  <c r="BE219" i="1"/>
  <c r="BG219" i="1"/>
  <c r="BH219" i="1"/>
  <c r="BJ219" i="1"/>
  <c r="BK219" i="1"/>
  <c r="BL219" i="1"/>
  <c r="BM219" i="1"/>
  <c r="BN219" i="1"/>
  <c r="CG219" i="1"/>
  <c r="CH219" i="1"/>
  <c r="CI219" i="1"/>
  <c r="CO219" i="1" s="1" a="1"/>
  <c r="CO219" i="1" s="1"/>
  <c r="CQ219" i="1" s="1"/>
  <c r="CJ219" i="1"/>
  <c r="CK219" i="1"/>
  <c r="CL219" i="1"/>
  <c r="CM219" i="1"/>
  <c r="CN219" i="1"/>
  <c r="AA220" i="1"/>
  <c r="AB220" i="1"/>
  <c r="AC220" i="1"/>
  <c r="BH220" i="1" s="1"/>
  <c r="AD220" i="1"/>
  <c r="AE220" i="1"/>
  <c r="AL220" i="1" s="1"/>
  <c r="AF220" i="1"/>
  <c r="AH220" i="1"/>
  <c r="AJ220" i="1"/>
  <c r="AK220" i="1"/>
  <c r="AM220" i="1"/>
  <c r="AN220" i="1"/>
  <c r="AO220" i="1"/>
  <c r="AP220" i="1"/>
  <c r="AQ220" i="1"/>
  <c r="AR220" i="1"/>
  <c r="AS220" i="1"/>
  <c r="AT220" i="1"/>
  <c r="AV220" i="1"/>
  <c r="BC220" i="1"/>
  <c r="BI220" i="1"/>
  <c r="BJ220" i="1"/>
  <c r="BM220" i="1"/>
  <c r="BN220" i="1"/>
  <c r="CE220" i="1"/>
  <c r="CG220" i="1"/>
  <c r="CQ220" i="1" s="1"/>
  <c r="CH220" i="1"/>
  <c r="CO220" i="1" s="1" a="1"/>
  <c r="CO220" i="1" s="1"/>
  <c r="CI220" i="1"/>
  <c r="CJ220" i="1"/>
  <c r="CK220" i="1"/>
  <c r="CL220" i="1"/>
  <c r="CM220" i="1"/>
  <c r="CN220" i="1"/>
  <c r="AA221" i="1"/>
  <c r="AB221" i="1"/>
  <c r="AC221" i="1"/>
  <c r="AD221" i="1"/>
  <c r="AE221" i="1"/>
  <c r="AL221" i="1" s="1"/>
  <c r="AF221" i="1"/>
  <c r="AH221" i="1" s="1"/>
  <c r="AJ221" i="1"/>
  <c r="AK221" i="1"/>
  <c r="AM221" i="1"/>
  <c r="AN221" i="1"/>
  <c r="AO221" i="1"/>
  <c r="AP221" i="1"/>
  <c r="AQ221" i="1"/>
  <c r="AR221" i="1"/>
  <c r="AS221" i="1"/>
  <c r="AT221" i="1"/>
  <c r="AV221" i="1"/>
  <c r="BH221" i="1"/>
  <c r="BI221" i="1"/>
  <c r="BJ221" i="1"/>
  <c r="BK221" i="1"/>
  <c r="BL221" i="1"/>
  <c r="BM221" i="1"/>
  <c r="BN221" i="1"/>
  <c r="CG221" i="1"/>
  <c r="CH221" i="1"/>
  <c r="CI221" i="1"/>
  <c r="CJ221" i="1"/>
  <c r="CO221" i="1" s="1" a="1"/>
  <c r="CO221" i="1" s="1"/>
  <c r="CK221" i="1"/>
  <c r="CL221" i="1"/>
  <c r="CM221" i="1"/>
  <c r="CN221" i="1"/>
  <c r="AA222" i="1"/>
  <c r="AB222" i="1"/>
  <c r="AC222" i="1"/>
  <c r="AD222" i="1"/>
  <c r="AE222" i="1"/>
  <c r="AF222" i="1"/>
  <c r="AK222" i="1" s="1"/>
  <c r="AJ222" i="1"/>
  <c r="AL222" i="1" s="1"/>
  <c r="AM222" i="1"/>
  <c r="AN222" i="1"/>
  <c r="AO222" i="1"/>
  <c r="AP222" i="1"/>
  <c r="AQ222" i="1"/>
  <c r="AR222" i="1"/>
  <c r="AS222" i="1"/>
  <c r="AT222" i="1"/>
  <c r="AV222" i="1"/>
  <c r="BC222" i="1"/>
  <c r="BH222" i="1"/>
  <c r="BL222" i="1"/>
  <c r="CG222" i="1"/>
  <c r="CH222" i="1"/>
  <c r="CI222" i="1"/>
  <c r="CJ222" i="1"/>
  <c r="CK222" i="1"/>
  <c r="CL222" i="1"/>
  <c r="CM222" i="1"/>
  <c r="CN222" i="1"/>
  <c r="AA223" i="1"/>
  <c r="AB223" i="1"/>
  <c r="AC223" i="1"/>
  <c r="BL223" i="1" s="1"/>
  <c r="AD223" i="1"/>
  <c r="AE223" i="1"/>
  <c r="AL223" i="1" s="1"/>
  <c r="AF223" i="1"/>
  <c r="AH223" i="1"/>
  <c r="AJ223" i="1"/>
  <c r="AK223" i="1"/>
  <c r="AM223" i="1"/>
  <c r="AN223" i="1"/>
  <c r="AO223" i="1"/>
  <c r="AP223" i="1"/>
  <c r="AQ223" i="1"/>
  <c r="AR223" i="1"/>
  <c r="AS223" i="1"/>
  <c r="AT223" i="1"/>
  <c r="AV223" i="1"/>
  <c r="BH223" i="1"/>
  <c r="BI223" i="1"/>
  <c r="BJ223" i="1"/>
  <c r="BK223" i="1"/>
  <c r="BM223" i="1"/>
  <c r="BN223" i="1"/>
  <c r="CE223" i="1"/>
  <c r="CG223" i="1"/>
  <c r="CH223" i="1"/>
  <c r="CI223" i="1"/>
  <c r="CJ223" i="1"/>
  <c r="CK223" i="1"/>
  <c r="CL223" i="1"/>
  <c r="CM223" i="1"/>
  <c r="CN223" i="1"/>
  <c r="AA224" i="1"/>
  <c r="AB224" i="1"/>
  <c r="AC224" i="1"/>
  <c r="AD224" i="1"/>
  <c r="AE224" i="1"/>
  <c r="AF224" i="1"/>
  <c r="AH224" i="1" s="1"/>
  <c r="AJ224" i="1"/>
  <c r="AL224" i="1"/>
  <c r="BC224" i="1" s="1"/>
  <c r="AM224" i="1"/>
  <c r="AN224" i="1"/>
  <c r="AO224" i="1"/>
  <c r="AP224" i="1"/>
  <c r="AQ224" i="1"/>
  <c r="AR224" i="1"/>
  <c r="AS224" i="1"/>
  <c r="AU224" i="1"/>
  <c r="AV224" i="1"/>
  <c r="BB224" i="1"/>
  <c r="BH224" i="1"/>
  <c r="BI224" i="1"/>
  <c r="BJ224" i="1"/>
  <c r="BK224" i="1"/>
  <c r="BL224" i="1"/>
  <c r="BM224" i="1"/>
  <c r="BN224" i="1"/>
  <c r="CE224" i="1"/>
  <c r="CG224" i="1"/>
  <c r="CH224" i="1"/>
  <c r="CI224" i="1"/>
  <c r="CJ224" i="1"/>
  <c r="CO224" i="1" s="1" a="1"/>
  <c r="CO224" i="1" s="1"/>
  <c r="CK224" i="1"/>
  <c r="CL224" i="1"/>
  <c r="CM224" i="1"/>
  <c r="CN224" i="1"/>
  <c r="AA225" i="1"/>
  <c r="AB225" i="1"/>
  <c r="AC225" i="1"/>
  <c r="AJ225" i="1" s="1"/>
  <c r="AD225" i="1"/>
  <c r="AE225" i="1"/>
  <c r="AF225" i="1"/>
  <c r="AK225" i="1" s="1"/>
  <c r="AH225" i="1"/>
  <c r="AM225" i="1"/>
  <c r="AN225" i="1"/>
  <c r="AO225" i="1"/>
  <c r="AQ225" i="1"/>
  <c r="AR225" i="1"/>
  <c r="AS225" i="1"/>
  <c r="AT225" i="1"/>
  <c r="AU225" i="1"/>
  <c r="AV225" i="1"/>
  <c r="BH225" i="1"/>
  <c r="BJ225" i="1"/>
  <c r="BK225" i="1"/>
  <c r="BN225" i="1"/>
  <c r="CE225" i="1"/>
  <c r="CG225" i="1"/>
  <c r="CH225" i="1"/>
  <c r="CI225" i="1"/>
  <c r="CJ225" i="1"/>
  <c r="CP225" i="1" s="1" a="1"/>
  <c r="CP225" i="1" s="1"/>
  <c r="CK225" i="1"/>
  <c r="CL225" i="1"/>
  <c r="CM225" i="1"/>
  <c r="CN225" i="1"/>
  <c r="CO225" i="1" a="1"/>
  <c r="CO225" i="1" s="1"/>
  <c r="CQ225" i="1" s="1"/>
  <c r="AA226" i="1"/>
  <c r="AB226" i="1"/>
  <c r="AC226" i="1"/>
  <c r="BL226" i="1" s="1"/>
  <c r="AD226" i="1"/>
  <c r="AE226" i="1"/>
  <c r="AF226" i="1"/>
  <c r="AH226" i="1" s="1"/>
  <c r="AJ226" i="1"/>
  <c r="AK226" i="1"/>
  <c r="AL226" i="1"/>
  <c r="BA226" i="1" s="1"/>
  <c r="AM226" i="1"/>
  <c r="AN226" i="1"/>
  <c r="AO226" i="1"/>
  <c r="AQ226" i="1"/>
  <c r="AR226" i="1"/>
  <c r="AS226" i="1"/>
  <c r="AT226" i="1"/>
  <c r="AU226" i="1"/>
  <c r="AV226" i="1"/>
  <c r="AW226" i="1"/>
  <c r="W226" i="1" s="1"/>
  <c r="AX226" i="1"/>
  <c r="AZ226" i="1" s="1"/>
  <c r="Z226" i="1" s="1"/>
  <c r="BH226" i="1"/>
  <c r="BI226" i="1"/>
  <c r="BJ226" i="1"/>
  <c r="BK226" i="1"/>
  <c r="BM226" i="1"/>
  <c r="BN226" i="1"/>
  <c r="CG226" i="1"/>
  <c r="CH226" i="1"/>
  <c r="CO226" i="1" s="1" a="1"/>
  <c r="CI226" i="1"/>
  <c r="CJ226" i="1"/>
  <c r="CK226" i="1"/>
  <c r="CL226" i="1"/>
  <c r="CM226" i="1"/>
  <c r="CP226" i="1" s="1" a="1"/>
  <c r="CP226" i="1" s="1"/>
  <c r="CN226" i="1"/>
  <c r="CO226" i="1"/>
  <c r="AA227" i="1"/>
  <c r="AB227" i="1"/>
  <c r="AC227" i="1"/>
  <c r="AD227" i="1"/>
  <c r="AE227" i="1"/>
  <c r="AL227" i="1" s="1"/>
  <c r="AF227" i="1"/>
  <c r="AH227" i="1" s="1"/>
  <c r="AJ227" i="1"/>
  <c r="AM227" i="1"/>
  <c r="AN227" i="1"/>
  <c r="AO227" i="1"/>
  <c r="AP227" i="1"/>
  <c r="AQ227" i="1"/>
  <c r="AR227" i="1"/>
  <c r="AS227" i="1"/>
  <c r="AT227" i="1"/>
  <c r="AV227" i="1"/>
  <c r="AW227" i="1"/>
  <c r="AY227" i="1" s="1"/>
  <c r="Y227" i="1" s="1"/>
  <c r="AX227" i="1"/>
  <c r="X227" i="1" s="1"/>
  <c r="BE227" i="1"/>
  <c r="BH227" i="1"/>
  <c r="BI227" i="1"/>
  <c r="BJ227" i="1"/>
  <c r="BK227" i="1"/>
  <c r="BL227" i="1"/>
  <c r="BM227" i="1"/>
  <c r="BN227" i="1"/>
  <c r="CE227" i="1"/>
  <c r="CG227" i="1"/>
  <c r="CH227" i="1"/>
  <c r="CI227" i="1"/>
  <c r="CJ227" i="1"/>
  <c r="CK227" i="1"/>
  <c r="CL227" i="1"/>
  <c r="CM227" i="1"/>
  <c r="CO227" i="1" s="1" a="1"/>
  <c r="CO227" i="1" s="1"/>
  <c r="CQ227" i="1" s="1"/>
  <c r="CN227" i="1"/>
  <c r="AA228" i="1"/>
  <c r="AB228" i="1"/>
  <c r="AC228" i="1"/>
  <c r="BJ228" i="1" s="1"/>
  <c r="AD228" i="1"/>
  <c r="AE228" i="1"/>
  <c r="AF228" i="1"/>
  <c r="AK228" i="1" s="1"/>
  <c r="AM228" i="1"/>
  <c r="AN228" i="1"/>
  <c r="AO228" i="1"/>
  <c r="AP228" i="1"/>
  <c r="AQ228" i="1"/>
  <c r="AR228" i="1"/>
  <c r="AS228" i="1"/>
  <c r="AT228" i="1"/>
  <c r="AV228" i="1"/>
  <c r="BH228" i="1"/>
  <c r="BM228" i="1"/>
  <c r="CG228" i="1"/>
  <c r="CH228" i="1"/>
  <c r="CI228" i="1"/>
  <c r="CJ228" i="1"/>
  <c r="CK228" i="1"/>
  <c r="CL228" i="1"/>
  <c r="CM228" i="1"/>
  <c r="CN228" i="1"/>
  <c r="AA229" i="1"/>
  <c r="AB229" i="1"/>
  <c r="AC229" i="1"/>
  <c r="BL229" i="1" s="1"/>
  <c r="AD229" i="1"/>
  <c r="AE229" i="1"/>
  <c r="AL229" i="1" s="1"/>
  <c r="AF229" i="1"/>
  <c r="AJ229" i="1"/>
  <c r="AK229" i="1"/>
  <c r="AM229" i="1"/>
  <c r="AN229" i="1"/>
  <c r="AO229" i="1"/>
  <c r="AQ229" i="1"/>
  <c r="AR229" i="1"/>
  <c r="AS229" i="1"/>
  <c r="AT229" i="1"/>
  <c r="AU229" i="1"/>
  <c r="AV229" i="1"/>
  <c r="BI229" i="1"/>
  <c r="BJ229" i="1"/>
  <c r="BM229" i="1"/>
  <c r="BN229" i="1"/>
  <c r="CE229" i="1"/>
  <c r="CG229" i="1"/>
  <c r="CH229" i="1"/>
  <c r="CI229" i="1"/>
  <c r="CJ229" i="1"/>
  <c r="CK229" i="1"/>
  <c r="CL229" i="1"/>
  <c r="CM229" i="1"/>
  <c r="CN229" i="1"/>
  <c r="AA230" i="1"/>
  <c r="AB230" i="1"/>
  <c r="AC230" i="1"/>
  <c r="AD230" i="1"/>
  <c r="AE230" i="1"/>
  <c r="AF230" i="1"/>
  <c r="AH230" i="1"/>
  <c r="AJ230" i="1"/>
  <c r="AK230" i="1"/>
  <c r="AL230" i="1"/>
  <c r="BB230" i="1" s="1"/>
  <c r="AM230" i="1"/>
  <c r="AN230" i="1"/>
  <c r="AO230" i="1"/>
  <c r="AQ230" i="1"/>
  <c r="AR230" i="1"/>
  <c r="AS230" i="1"/>
  <c r="AT230" i="1"/>
  <c r="AU230" i="1"/>
  <c r="AV230" i="1"/>
  <c r="BH230" i="1"/>
  <c r="BI230" i="1"/>
  <c r="BJ230" i="1"/>
  <c r="BK230" i="1"/>
  <c r="BL230" i="1"/>
  <c r="BM230" i="1"/>
  <c r="BN230" i="1"/>
  <c r="CG230" i="1"/>
  <c r="CH230" i="1"/>
  <c r="CO230" i="1" s="1" a="1"/>
  <c r="CO230" i="1" s="1"/>
  <c r="CI230" i="1"/>
  <c r="CJ230" i="1"/>
  <c r="CK230" i="1"/>
  <c r="CL230" i="1"/>
  <c r="CM230" i="1"/>
  <c r="CN230" i="1"/>
  <c r="CP230" i="1" a="1"/>
  <c r="CP230" i="1" s="1"/>
  <c r="AA231" i="1"/>
  <c r="AB231" i="1"/>
  <c r="AC231" i="1"/>
  <c r="AD231" i="1"/>
  <c r="AE231" i="1"/>
  <c r="AL231" i="1" s="1"/>
  <c r="AF231" i="1"/>
  <c r="AK231" i="1" s="1"/>
  <c r="AJ231" i="1"/>
  <c r="AM231" i="1"/>
  <c r="AN231" i="1"/>
  <c r="AO231" i="1"/>
  <c r="AQ231" i="1"/>
  <c r="AR231" i="1"/>
  <c r="AS231" i="1"/>
  <c r="AT231" i="1"/>
  <c r="AU231" i="1"/>
  <c r="AV231" i="1"/>
  <c r="BL231" i="1"/>
  <c r="CE231" i="1"/>
  <c r="CG231" i="1"/>
  <c r="CH231" i="1"/>
  <c r="CP231" i="1" s="1" a="1"/>
  <c r="CP231" i="1" s="1"/>
  <c r="CI231" i="1"/>
  <c r="CJ231" i="1"/>
  <c r="CK231" i="1"/>
  <c r="CL231" i="1"/>
  <c r="CM231" i="1"/>
  <c r="CN231" i="1"/>
  <c r="AA232" i="1"/>
  <c r="AB232" i="1"/>
  <c r="AC232" i="1"/>
  <c r="BL232" i="1" s="1"/>
  <c r="AD232" i="1"/>
  <c r="AE232" i="1"/>
  <c r="AF232" i="1"/>
  <c r="AK232" i="1" s="1"/>
  <c r="AM232" i="1"/>
  <c r="AN232" i="1"/>
  <c r="AO232" i="1"/>
  <c r="AP232" i="1"/>
  <c r="AQ232" i="1"/>
  <c r="AR232" i="1"/>
  <c r="AT232" i="1"/>
  <c r="AU232" i="1"/>
  <c r="AV232" i="1"/>
  <c r="BM232" i="1"/>
  <c r="CE232" i="1"/>
  <c r="CG232" i="1"/>
  <c r="CH232" i="1"/>
  <c r="CI232" i="1"/>
  <c r="CJ232" i="1"/>
  <c r="CK232" i="1"/>
  <c r="CL232" i="1"/>
  <c r="CM232" i="1"/>
  <c r="CN232" i="1"/>
  <c r="AA233" i="1"/>
  <c r="AB233" i="1"/>
  <c r="AC233" i="1"/>
  <c r="AD233" i="1"/>
  <c r="AE233" i="1"/>
  <c r="AL233" i="1" s="1"/>
  <c r="AF233" i="1"/>
  <c r="AH233" i="1"/>
  <c r="AJ233" i="1"/>
  <c r="AK233" i="1"/>
  <c r="AM233" i="1"/>
  <c r="AN233" i="1"/>
  <c r="AO233" i="1"/>
  <c r="AP233" i="1"/>
  <c r="AQ233" i="1"/>
  <c r="AR233" i="1"/>
  <c r="AT233" i="1"/>
  <c r="AU233" i="1"/>
  <c r="AV233" i="1"/>
  <c r="AW233" i="1"/>
  <c r="W233" i="1" s="1"/>
  <c r="AX233" i="1"/>
  <c r="X233" i="1" s="1"/>
  <c r="BH233" i="1"/>
  <c r="BI233" i="1"/>
  <c r="BJ233" i="1"/>
  <c r="BK233" i="1"/>
  <c r="BL233" i="1"/>
  <c r="BM233" i="1"/>
  <c r="BN233" i="1"/>
  <c r="CG233" i="1"/>
  <c r="CH233" i="1"/>
  <c r="CI233" i="1"/>
  <c r="CJ233" i="1"/>
  <c r="CK233" i="1"/>
  <c r="CL233" i="1"/>
  <c r="CM233" i="1"/>
  <c r="CN233" i="1"/>
  <c r="AA234" i="1"/>
  <c r="AB234" i="1"/>
  <c r="AC234" i="1"/>
  <c r="BH234" i="1" s="1"/>
  <c r="AD234" i="1"/>
  <c r="AE234" i="1"/>
  <c r="AF234" i="1"/>
  <c r="AK234" i="1" s="1"/>
  <c r="AH234" i="1"/>
  <c r="AM234" i="1"/>
  <c r="AN234" i="1"/>
  <c r="AO234" i="1"/>
  <c r="AP234" i="1"/>
  <c r="AQ234" i="1"/>
  <c r="AR234" i="1"/>
  <c r="AT234" i="1"/>
  <c r="AU234" i="1"/>
  <c r="AV234" i="1"/>
  <c r="BL234" i="1"/>
  <c r="CG234" i="1"/>
  <c r="CH234" i="1"/>
  <c r="CO234" i="1" s="1" a="1"/>
  <c r="CO234" i="1" s="1"/>
  <c r="CQ234" i="1" s="1"/>
  <c r="CI234" i="1"/>
  <c r="CJ234" i="1"/>
  <c r="CK234" i="1"/>
  <c r="CL234" i="1"/>
  <c r="CM234" i="1"/>
  <c r="CN234" i="1"/>
  <c r="AA235" i="1"/>
  <c r="AB235" i="1"/>
  <c r="AC235" i="1"/>
  <c r="AD235" i="1"/>
  <c r="AE235" i="1"/>
  <c r="AF235" i="1"/>
  <c r="AK235" i="1"/>
  <c r="AM235" i="1"/>
  <c r="AN235" i="1"/>
  <c r="AO235" i="1"/>
  <c r="AP235" i="1"/>
  <c r="AQ235" i="1"/>
  <c r="AR235" i="1"/>
  <c r="AT235" i="1"/>
  <c r="AU235" i="1"/>
  <c r="AV235" i="1"/>
  <c r="BJ235" i="1"/>
  <c r="BM235" i="1"/>
  <c r="CG235" i="1"/>
  <c r="CH235" i="1"/>
  <c r="CI235" i="1"/>
  <c r="CJ235" i="1"/>
  <c r="CK235" i="1"/>
  <c r="CL235" i="1"/>
  <c r="CM235" i="1"/>
  <c r="CN235" i="1"/>
  <c r="AA236" i="1"/>
  <c r="AB236" i="1"/>
  <c r="AC236" i="1"/>
  <c r="AD236" i="1"/>
  <c r="AE236" i="1"/>
  <c r="AF236" i="1"/>
  <c r="AH236" i="1" s="1"/>
  <c r="AJ236" i="1"/>
  <c r="AL236" i="1"/>
  <c r="BA236" i="1" s="1"/>
  <c r="AM236" i="1"/>
  <c r="AN236" i="1"/>
  <c r="AO236" i="1"/>
  <c r="AP236" i="1"/>
  <c r="AQ236" i="1"/>
  <c r="AR236" i="1"/>
  <c r="AT236" i="1"/>
  <c r="AU236" i="1"/>
  <c r="AV236" i="1"/>
  <c r="BC236" i="1"/>
  <c r="BH236" i="1"/>
  <c r="BI236" i="1"/>
  <c r="BJ236" i="1"/>
  <c r="BK236" i="1"/>
  <c r="BL236" i="1"/>
  <c r="BM236" i="1"/>
  <c r="BN236" i="1"/>
  <c r="CG236" i="1"/>
  <c r="CH236" i="1"/>
  <c r="CI236" i="1"/>
  <c r="CJ236" i="1"/>
  <c r="CO236" i="1" s="1" a="1"/>
  <c r="CK236" i="1"/>
  <c r="CL236" i="1"/>
  <c r="CM236" i="1"/>
  <c r="CN236" i="1"/>
  <c r="CO236" i="1"/>
  <c r="CQ236" i="1" s="1"/>
  <c r="AA237" i="1"/>
  <c r="AB237" i="1"/>
  <c r="AC237" i="1"/>
  <c r="AD237" i="1"/>
  <c r="AE237" i="1"/>
  <c r="AF237" i="1"/>
  <c r="AK237" i="1" s="1"/>
  <c r="AM237" i="1"/>
  <c r="AN237" i="1"/>
  <c r="AO237" i="1"/>
  <c r="AP237" i="1"/>
  <c r="AQ237" i="1"/>
  <c r="AR237" i="1"/>
  <c r="AT237" i="1"/>
  <c r="AU237" i="1"/>
  <c r="AV237" i="1"/>
  <c r="BL237" i="1"/>
  <c r="CG237" i="1"/>
  <c r="CH237" i="1"/>
  <c r="CI237" i="1"/>
  <c r="CJ237" i="1"/>
  <c r="CO237" i="1" s="1" a="1"/>
  <c r="CO237" i="1" s="1"/>
  <c r="CQ237" i="1" s="1"/>
  <c r="CK237" i="1"/>
  <c r="CP237" i="1" s="1" a="1"/>
  <c r="CP237" i="1" s="1"/>
  <c r="CL237" i="1"/>
  <c r="CM237" i="1"/>
  <c r="CN237" i="1"/>
  <c r="AA238" i="1"/>
  <c r="AB238" i="1"/>
  <c r="AC238" i="1"/>
  <c r="AD238" i="1"/>
  <c r="AE238" i="1"/>
  <c r="AF238" i="1"/>
  <c r="AK238" i="1" s="1"/>
  <c r="AH238" i="1"/>
  <c r="AM238" i="1"/>
  <c r="AN238" i="1"/>
  <c r="AO238" i="1"/>
  <c r="AP238" i="1"/>
  <c r="AQ238" i="1"/>
  <c r="AR238" i="1"/>
  <c r="AT238" i="1"/>
  <c r="AU238" i="1"/>
  <c r="AV238" i="1"/>
  <c r="BH238" i="1"/>
  <c r="BI238" i="1"/>
  <c r="BL238" i="1"/>
  <c r="BM238" i="1"/>
  <c r="BN238" i="1"/>
  <c r="CE238" i="1"/>
  <c r="CG238" i="1"/>
  <c r="CH238" i="1"/>
  <c r="CI238" i="1"/>
  <c r="CJ238" i="1"/>
  <c r="CK238" i="1"/>
  <c r="CL238" i="1"/>
  <c r="CM238" i="1"/>
  <c r="CN238" i="1"/>
  <c r="AA239" i="1"/>
  <c r="AB239" i="1"/>
  <c r="AC239" i="1"/>
  <c r="AD239" i="1"/>
  <c r="AE239" i="1"/>
  <c r="AL239" i="1" s="1"/>
  <c r="BA239" i="1" s="1"/>
  <c r="AF239" i="1"/>
  <c r="AK239" i="1" s="1"/>
  <c r="AH239" i="1"/>
  <c r="AJ239" i="1"/>
  <c r="AM239" i="1"/>
  <c r="AN239" i="1"/>
  <c r="AO239" i="1"/>
  <c r="AP239" i="1"/>
  <c r="AQ239" i="1"/>
  <c r="AR239" i="1"/>
  <c r="AS239" i="1"/>
  <c r="AT239" i="1"/>
  <c r="AV239" i="1"/>
  <c r="AW239" i="1"/>
  <c r="AY239" i="1" s="1"/>
  <c r="Y239" i="1" s="1"/>
  <c r="AX239" i="1"/>
  <c r="AZ239" i="1" s="1"/>
  <c r="Z239" i="1" s="1"/>
  <c r="BC239" i="1"/>
  <c r="BE239" i="1"/>
  <c r="BF239" i="1"/>
  <c r="BH239" i="1"/>
  <c r="BI239" i="1"/>
  <c r="BJ239" i="1"/>
  <c r="BK239" i="1"/>
  <c r="BL239" i="1"/>
  <c r="BM239" i="1"/>
  <c r="BN239" i="1"/>
  <c r="CG239" i="1"/>
  <c r="CH239" i="1"/>
  <c r="CP239" i="1" s="1" a="1"/>
  <c r="CI239" i="1"/>
  <c r="CJ239" i="1"/>
  <c r="CK239" i="1"/>
  <c r="CL239" i="1"/>
  <c r="CO239" i="1" s="1" a="1"/>
  <c r="CO239" i="1" s="1"/>
  <c r="CQ239" i="1" s="1"/>
  <c r="CM239" i="1"/>
  <c r="CN239" i="1"/>
  <c r="CP239" i="1"/>
  <c r="AA240" i="1"/>
  <c r="AB240" i="1"/>
  <c r="AC240" i="1"/>
  <c r="BH240" i="1" s="1"/>
  <c r="AD240" i="1"/>
  <c r="AE240" i="1"/>
  <c r="AF240" i="1"/>
  <c r="AK240" i="1" s="1"/>
  <c r="AM240" i="1"/>
  <c r="AN240" i="1"/>
  <c r="AO240" i="1"/>
  <c r="AP240" i="1"/>
  <c r="AQ240" i="1"/>
  <c r="AR240" i="1"/>
  <c r="AS240" i="1"/>
  <c r="AT240" i="1"/>
  <c r="AV240" i="1"/>
  <c r="BJ240" i="1"/>
  <c r="BN240" i="1"/>
  <c r="CE240" i="1"/>
  <c r="CG240" i="1"/>
  <c r="CH240" i="1"/>
  <c r="CI240" i="1"/>
  <c r="CJ240" i="1"/>
  <c r="CK240" i="1"/>
  <c r="CL240" i="1"/>
  <c r="CM240" i="1"/>
  <c r="CN240" i="1"/>
  <c r="CO240" i="1" a="1"/>
  <c r="CO240" i="1" s="1"/>
  <c r="CQ240" i="1" s="1"/>
  <c r="CP240" i="1" a="1"/>
  <c r="CP240" i="1" s="1"/>
  <c r="AA241" i="1"/>
  <c r="AB241" i="1"/>
  <c r="AC241" i="1"/>
  <c r="AD241" i="1"/>
  <c r="AE241" i="1"/>
  <c r="AF241" i="1"/>
  <c r="AK241" i="1" s="1"/>
  <c r="AJ241" i="1"/>
  <c r="AM241" i="1"/>
  <c r="AN241" i="1"/>
  <c r="AO241" i="1"/>
  <c r="AP241" i="1"/>
  <c r="AQ241" i="1"/>
  <c r="AR241" i="1"/>
  <c r="AS241" i="1"/>
  <c r="AT241" i="1"/>
  <c r="AV241" i="1"/>
  <c r="AW241" i="1"/>
  <c r="BH241" i="1"/>
  <c r="BI241" i="1"/>
  <c r="BM241" i="1"/>
  <c r="BN241" i="1"/>
  <c r="CE241" i="1"/>
  <c r="CG241" i="1"/>
  <c r="CH241" i="1"/>
  <c r="CI241" i="1"/>
  <c r="CJ241" i="1"/>
  <c r="CK241" i="1"/>
  <c r="CL241" i="1"/>
  <c r="CM241" i="1"/>
  <c r="CP241" i="1" s="1" a="1"/>
  <c r="CP241" i="1" s="1"/>
  <c r="CN241" i="1"/>
  <c r="AA242" i="1"/>
  <c r="AB242" i="1"/>
  <c r="AC242" i="1"/>
  <c r="AD242" i="1"/>
  <c r="AE242" i="1"/>
  <c r="AL242" i="1" s="1"/>
  <c r="BB242" i="1" s="1"/>
  <c r="AF242" i="1"/>
  <c r="AJ242" i="1"/>
  <c r="AM242" i="1"/>
  <c r="AN242" i="1"/>
  <c r="AO242" i="1"/>
  <c r="AP242" i="1"/>
  <c r="AQ242" i="1"/>
  <c r="AR242" i="1"/>
  <c r="AS242" i="1"/>
  <c r="AT242" i="1"/>
  <c r="AV242" i="1"/>
  <c r="AW242" i="1"/>
  <c r="AY242" i="1" s="1"/>
  <c r="Y242" i="1" s="1"/>
  <c r="AX242" i="1"/>
  <c r="X242" i="1" s="1"/>
  <c r="BH242" i="1"/>
  <c r="BI242" i="1"/>
  <c r="BJ242" i="1"/>
  <c r="BK242" i="1"/>
  <c r="BL242" i="1"/>
  <c r="BM242" i="1"/>
  <c r="BN242" i="1"/>
  <c r="CE242" i="1"/>
  <c r="CG242" i="1"/>
  <c r="CQ242" i="1" s="1"/>
  <c r="CH242" i="1"/>
  <c r="CI242" i="1"/>
  <c r="CJ242" i="1"/>
  <c r="CK242" i="1"/>
  <c r="CL242" i="1"/>
  <c r="CM242" i="1"/>
  <c r="CN242" i="1"/>
  <c r="CO242" i="1" a="1"/>
  <c r="CO242" i="1" s="1"/>
  <c r="CP242" i="1" a="1"/>
  <c r="CP242" i="1" s="1"/>
  <c r="AA243" i="1"/>
  <c r="AB243" i="1"/>
  <c r="AC243" i="1"/>
  <c r="AD243" i="1"/>
  <c r="AE243" i="1"/>
  <c r="AF243" i="1"/>
  <c r="AK243" i="1" s="1"/>
  <c r="AJ243" i="1"/>
  <c r="AM243" i="1"/>
  <c r="AN243" i="1"/>
  <c r="AO243" i="1"/>
  <c r="AP243" i="1"/>
  <c r="AQ243" i="1"/>
  <c r="AR243" i="1"/>
  <c r="AS243" i="1"/>
  <c r="AT243" i="1"/>
  <c r="AV243" i="1"/>
  <c r="BH243" i="1"/>
  <c r="BJ243" i="1"/>
  <c r="BK243" i="1"/>
  <c r="BN243" i="1"/>
  <c r="CE243" i="1"/>
  <c r="CG243" i="1"/>
  <c r="CH243" i="1"/>
  <c r="CI243" i="1"/>
  <c r="CJ243" i="1"/>
  <c r="CK243" i="1"/>
  <c r="CL243" i="1"/>
  <c r="CM243" i="1"/>
  <c r="CO243" i="1" s="1" a="1"/>
  <c r="CO243" i="1" s="1"/>
  <c r="CQ243" i="1" s="1"/>
  <c r="CN243" i="1"/>
  <c r="AA244" i="1"/>
  <c r="AB244" i="1"/>
  <c r="AC244" i="1"/>
  <c r="AH244" i="1" s="1"/>
  <c r="AD244" i="1"/>
  <c r="AE244" i="1"/>
  <c r="AF244" i="1"/>
  <c r="AK244" i="1"/>
  <c r="AM244" i="1"/>
  <c r="AN244" i="1"/>
  <c r="AO244" i="1"/>
  <c r="AP244" i="1"/>
  <c r="AQ244" i="1"/>
  <c r="AR244" i="1"/>
  <c r="AS244" i="1"/>
  <c r="AT244" i="1"/>
  <c r="AV244" i="1"/>
  <c r="CE244" i="1"/>
  <c r="CG244" i="1"/>
  <c r="CH244" i="1"/>
  <c r="CI244" i="1"/>
  <c r="CJ244" i="1"/>
  <c r="CK244" i="1"/>
  <c r="CL244" i="1"/>
  <c r="CM244" i="1"/>
  <c r="CN244" i="1"/>
  <c r="AA245" i="1"/>
  <c r="AB245" i="1"/>
  <c r="AC245" i="1"/>
  <c r="AD245" i="1"/>
  <c r="AE245" i="1"/>
  <c r="AF245" i="1"/>
  <c r="AH245" i="1"/>
  <c r="AJ245" i="1"/>
  <c r="AK245" i="1"/>
  <c r="AL245" i="1"/>
  <c r="BD245" i="1" s="1"/>
  <c r="AM245" i="1"/>
  <c r="AN245" i="1"/>
  <c r="AO245" i="1"/>
  <c r="AP245" i="1"/>
  <c r="AQ245" i="1"/>
  <c r="AR245" i="1"/>
  <c r="AS245" i="1"/>
  <c r="AT245" i="1"/>
  <c r="AV245" i="1"/>
  <c r="AW245" i="1"/>
  <c r="AY245" i="1" s="1"/>
  <c r="Y245" i="1" s="1"/>
  <c r="AX245" i="1"/>
  <c r="AZ245" i="1" s="1"/>
  <c r="Z245" i="1" s="1"/>
  <c r="BC245" i="1"/>
  <c r="BH245" i="1"/>
  <c r="BI245" i="1"/>
  <c r="BJ245" i="1"/>
  <c r="BK245" i="1"/>
  <c r="BL245" i="1"/>
  <c r="BM245" i="1"/>
  <c r="BN245" i="1"/>
  <c r="CE245" i="1"/>
  <c r="CG245" i="1"/>
  <c r="CH245" i="1"/>
  <c r="CO245" i="1" s="1" a="1"/>
  <c r="CI245" i="1"/>
  <c r="CJ245" i="1"/>
  <c r="CK245" i="1"/>
  <c r="CL245" i="1"/>
  <c r="CM245" i="1"/>
  <c r="CN245" i="1"/>
  <c r="CO245" i="1"/>
  <c r="CQ245" i="1" s="1"/>
  <c r="CP245" i="1" a="1"/>
  <c r="CP245" i="1" s="1"/>
  <c r="AA246" i="1"/>
  <c r="AB246" i="1"/>
  <c r="AC246" i="1"/>
  <c r="AD246" i="1"/>
  <c r="AE246" i="1"/>
  <c r="AF246" i="1"/>
  <c r="AK246" i="1" s="1"/>
  <c r="AM246" i="1"/>
  <c r="AN246" i="1"/>
  <c r="AO246" i="1"/>
  <c r="AP246" i="1"/>
  <c r="AQ246" i="1"/>
  <c r="AR246" i="1"/>
  <c r="AS246" i="1"/>
  <c r="AU246" i="1"/>
  <c r="AV246" i="1"/>
  <c r="BH246" i="1"/>
  <c r="BJ246" i="1"/>
  <c r="BL246" i="1"/>
  <c r="CE246" i="1"/>
  <c r="CG246" i="1"/>
  <c r="CH246" i="1"/>
  <c r="CI246" i="1"/>
  <c r="CJ246" i="1"/>
  <c r="CK246" i="1"/>
  <c r="CL246" i="1"/>
  <c r="CM246" i="1"/>
  <c r="CN246" i="1"/>
  <c r="CO246" i="1" a="1"/>
  <c r="CO246" i="1" s="1"/>
  <c r="CQ246" i="1" s="1"/>
  <c r="AA247" i="1"/>
  <c r="AB247" i="1"/>
  <c r="AC247" i="1"/>
  <c r="BH247" i="1" s="1"/>
  <c r="AD247" i="1"/>
  <c r="AE247" i="1"/>
  <c r="AF247" i="1"/>
  <c r="AH247" i="1"/>
  <c r="AJ247" i="1"/>
  <c r="AL247" i="1" s="1"/>
  <c r="AK247" i="1"/>
  <c r="AM247" i="1"/>
  <c r="AN247" i="1"/>
  <c r="AO247" i="1"/>
  <c r="AP247" i="1"/>
  <c r="AQ247" i="1"/>
  <c r="AR247" i="1"/>
  <c r="AS247" i="1"/>
  <c r="AU247" i="1"/>
  <c r="AV247" i="1"/>
  <c r="AW247" i="1"/>
  <c r="AY247" i="1" s="1"/>
  <c r="Y247" i="1" s="1"/>
  <c r="AX247" i="1"/>
  <c r="BI247" i="1"/>
  <c r="BJ247" i="1"/>
  <c r="BK247" i="1"/>
  <c r="BL247" i="1"/>
  <c r="CE247" i="1"/>
  <c r="CG247" i="1"/>
  <c r="CH247" i="1"/>
  <c r="CI247" i="1"/>
  <c r="CJ247" i="1"/>
  <c r="CK247" i="1"/>
  <c r="CL247" i="1"/>
  <c r="CM247" i="1"/>
  <c r="CN247" i="1"/>
  <c r="AA248" i="1"/>
  <c r="AB248" i="1"/>
  <c r="AC248" i="1"/>
  <c r="AD248" i="1"/>
  <c r="AE248" i="1"/>
  <c r="AF248" i="1"/>
  <c r="AK248" i="1" s="1"/>
  <c r="AH248" i="1"/>
  <c r="AJ248" i="1"/>
  <c r="AL248" i="1"/>
  <c r="BE248" i="1" s="1"/>
  <c r="AM248" i="1"/>
  <c r="AN248" i="1"/>
  <c r="AO248" i="1"/>
  <c r="AP248" i="1"/>
  <c r="AQ248" i="1"/>
  <c r="AR248" i="1"/>
  <c r="AS248" i="1"/>
  <c r="AU248" i="1"/>
  <c r="AV248" i="1"/>
  <c r="AW248" i="1"/>
  <c r="AY248" i="1" s="1"/>
  <c r="Y248" i="1" s="1"/>
  <c r="AX248" i="1"/>
  <c r="BD248" i="1"/>
  <c r="BF248" i="1"/>
  <c r="BG248" i="1"/>
  <c r="BH248" i="1"/>
  <c r="BI248" i="1"/>
  <c r="BJ248" i="1"/>
  <c r="BK248" i="1"/>
  <c r="BL248" i="1"/>
  <c r="BM248" i="1"/>
  <c r="BN248" i="1"/>
  <c r="CE248" i="1"/>
  <c r="CG248" i="1"/>
  <c r="CH248" i="1"/>
  <c r="CI248" i="1"/>
  <c r="CJ248" i="1"/>
  <c r="CK248" i="1"/>
  <c r="CL248" i="1"/>
  <c r="CM248" i="1"/>
  <c r="CN248" i="1"/>
  <c r="CP248" i="1" a="1"/>
  <c r="CP248" i="1" s="1"/>
  <c r="AA249" i="1"/>
  <c r="AB249" i="1"/>
  <c r="AC249" i="1"/>
  <c r="AD249" i="1"/>
  <c r="AE249" i="1"/>
  <c r="AF249" i="1"/>
  <c r="AH249" i="1"/>
  <c r="AK249" i="1"/>
  <c r="AM249" i="1"/>
  <c r="AN249" i="1"/>
  <c r="AO249" i="1"/>
  <c r="AP249" i="1"/>
  <c r="AQ249" i="1"/>
  <c r="AR249" i="1"/>
  <c r="AS249" i="1"/>
  <c r="AU249" i="1"/>
  <c r="AV249" i="1"/>
  <c r="BH249" i="1"/>
  <c r="BI249" i="1"/>
  <c r="BL249" i="1"/>
  <c r="BN249" i="1"/>
  <c r="CE249" i="1"/>
  <c r="CG249" i="1"/>
  <c r="CH249" i="1"/>
  <c r="CI249" i="1"/>
  <c r="CJ249" i="1"/>
  <c r="CP249" i="1" s="1" a="1"/>
  <c r="CP249" i="1" s="1"/>
  <c r="CK249" i="1"/>
  <c r="CL249" i="1"/>
  <c r="CM249" i="1"/>
  <c r="CN249" i="1"/>
  <c r="AA250" i="1"/>
  <c r="AB250" i="1"/>
  <c r="AC250" i="1"/>
  <c r="AX250" i="1" s="1"/>
  <c r="AZ250" i="1" s="1"/>
  <c r="Z250" i="1" s="1"/>
  <c r="AD250" i="1"/>
  <c r="AE250" i="1"/>
  <c r="AL250" i="1" s="1"/>
  <c r="AF250" i="1"/>
  <c r="AK250" i="1" s="1"/>
  <c r="AJ250" i="1"/>
  <c r="AM250" i="1"/>
  <c r="AN250" i="1"/>
  <c r="AO250" i="1"/>
  <c r="AP250" i="1"/>
  <c r="AQ250" i="1"/>
  <c r="AR250" i="1"/>
  <c r="AS250" i="1"/>
  <c r="AU250" i="1"/>
  <c r="AV250" i="1"/>
  <c r="AW250" i="1"/>
  <c r="W250" i="1" s="1"/>
  <c r="BH250" i="1"/>
  <c r="BI250" i="1"/>
  <c r="BJ250" i="1"/>
  <c r="BK250" i="1"/>
  <c r="BM250" i="1"/>
  <c r="BN250" i="1"/>
  <c r="CG250" i="1"/>
  <c r="CH250" i="1"/>
  <c r="CI250" i="1"/>
  <c r="CJ250" i="1"/>
  <c r="CK250" i="1"/>
  <c r="CL250" i="1"/>
  <c r="CM250" i="1"/>
  <c r="CN250" i="1"/>
  <c r="CO250" i="1" a="1"/>
  <c r="CO250" i="1" s="1"/>
  <c r="CQ250" i="1" s="1"/>
  <c r="AA251" i="1"/>
  <c r="AB251" i="1"/>
  <c r="AC251" i="1"/>
  <c r="BJ251" i="1" s="1"/>
  <c r="AD251" i="1"/>
  <c r="AE251" i="1"/>
  <c r="AF251" i="1"/>
  <c r="AH251" i="1" s="1"/>
  <c r="AM251" i="1"/>
  <c r="AN251" i="1"/>
  <c r="AO251" i="1"/>
  <c r="AP251" i="1"/>
  <c r="AQ251" i="1"/>
  <c r="AR251" i="1"/>
  <c r="AS251" i="1"/>
  <c r="AU251" i="1"/>
  <c r="AV251" i="1"/>
  <c r="BH251" i="1"/>
  <c r="BK251" i="1"/>
  <c r="CE251" i="1"/>
  <c r="CG251" i="1"/>
  <c r="CH251" i="1"/>
  <c r="CI251" i="1"/>
  <c r="CJ251" i="1"/>
  <c r="CP251" i="1" s="1" a="1"/>
  <c r="CP251" i="1" s="1"/>
  <c r="CK251" i="1"/>
  <c r="CL251" i="1"/>
  <c r="CM251" i="1"/>
  <c r="CN251" i="1"/>
  <c r="AA252" i="1"/>
  <c r="AB252" i="1"/>
  <c r="AC252" i="1"/>
  <c r="BH252" i="1" s="1"/>
  <c r="AD252" i="1"/>
  <c r="AE252" i="1"/>
  <c r="AF252" i="1"/>
  <c r="AK252" i="1" s="1"/>
  <c r="AM252" i="1"/>
  <c r="AN252" i="1"/>
  <c r="AO252" i="1"/>
  <c r="AP252" i="1"/>
  <c r="AQ252" i="1"/>
  <c r="AR252" i="1"/>
  <c r="AS252" i="1"/>
  <c r="AU252" i="1"/>
  <c r="AV252" i="1"/>
  <c r="BI252" i="1"/>
  <c r="BM252" i="1"/>
  <c r="CE252" i="1"/>
  <c r="CG252" i="1"/>
  <c r="CH252" i="1"/>
  <c r="CI252" i="1"/>
  <c r="CP252" i="1" s="1" a="1"/>
  <c r="CP252" i="1" s="1"/>
  <c r="CJ252" i="1"/>
  <c r="CK252" i="1"/>
  <c r="CL252" i="1"/>
  <c r="CM252" i="1"/>
  <c r="CN252" i="1"/>
  <c r="CO252" i="1" a="1"/>
  <c r="CO252" i="1" s="1"/>
  <c r="CQ252" i="1" s="1"/>
  <c r="AA253" i="1"/>
  <c r="AB253" i="1"/>
  <c r="AC253" i="1"/>
  <c r="BI253" i="1" s="1"/>
  <c r="AD253" i="1"/>
  <c r="AE253" i="1"/>
  <c r="AF253" i="1"/>
  <c r="AK253" i="1" s="1"/>
  <c r="AM253" i="1"/>
  <c r="AN253" i="1"/>
  <c r="AO253" i="1"/>
  <c r="AP253" i="1"/>
  <c r="AQ253" i="1"/>
  <c r="AS253" i="1"/>
  <c r="AT253" i="1"/>
  <c r="AU253" i="1"/>
  <c r="AV253" i="1"/>
  <c r="AW253" i="1"/>
  <c r="AY253" i="1" s="1"/>
  <c r="Y253" i="1" s="1"/>
  <c r="BH253" i="1"/>
  <c r="BL253" i="1"/>
  <c r="CG253" i="1"/>
  <c r="CH253" i="1"/>
  <c r="CI253" i="1"/>
  <c r="CJ253" i="1"/>
  <c r="CK253" i="1"/>
  <c r="CL253" i="1"/>
  <c r="CM253" i="1"/>
  <c r="CP253" i="1" s="1" a="1"/>
  <c r="CP253" i="1" s="1"/>
  <c r="CN253" i="1"/>
  <c r="CO253" i="1" a="1"/>
  <c r="CO253" i="1" s="1"/>
  <c r="CQ253" i="1"/>
  <c r="AA254" i="1"/>
  <c r="AB254" i="1"/>
  <c r="AC254" i="1"/>
  <c r="BN254" i="1" s="1"/>
  <c r="AD254" i="1"/>
  <c r="AE254" i="1"/>
  <c r="AL254" i="1" s="1"/>
  <c r="BC254" i="1" s="1"/>
  <c r="AF254" i="1"/>
  <c r="AH254" i="1"/>
  <c r="AJ254" i="1"/>
  <c r="AK254" i="1"/>
  <c r="AM254" i="1"/>
  <c r="AN254" i="1"/>
  <c r="AO254" i="1"/>
  <c r="AP254" i="1"/>
  <c r="AQ254" i="1"/>
  <c r="AS254" i="1"/>
  <c r="AT254" i="1"/>
  <c r="AU254" i="1"/>
  <c r="AV254" i="1"/>
  <c r="AW254" i="1"/>
  <c r="AY254" i="1" s="1"/>
  <c r="Y254" i="1" s="1"/>
  <c r="BH254" i="1"/>
  <c r="BI254" i="1"/>
  <c r="BJ254" i="1"/>
  <c r="BL254" i="1"/>
  <c r="BM254" i="1"/>
  <c r="CG254" i="1"/>
  <c r="CH254" i="1"/>
  <c r="CP254" i="1" s="1" a="1"/>
  <c r="CP254" i="1" s="1"/>
  <c r="CI254" i="1"/>
  <c r="CJ254" i="1"/>
  <c r="CK254" i="1"/>
  <c r="CL254" i="1"/>
  <c r="CM254" i="1"/>
  <c r="CN254" i="1"/>
  <c r="CO254" i="1" a="1"/>
  <c r="CO254" i="1" s="1"/>
  <c r="CQ254" i="1" s="1"/>
  <c r="AA255" i="1"/>
  <c r="AB255" i="1"/>
  <c r="AC255" i="1"/>
  <c r="AD255" i="1"/>
  <c r="AE255" i="1"/>
  <c r="AL255" i="1" s="1"/>
  <c r="BA255" i="1" s="1"/>
  <c r="AF255" i="1"/>
  <c r="AH255" i="1"/>
  <c r="AJ255" i="1"/>
  <c r="AK255" i="1"/>
  <c r="AM255" i="1"/>
  <c r="AN255" i="1"/>
  <c r="AO255" i="1"/>
  <c r="AP255" i="1"/>
  <c r="AQ255" i="1"/>
  <c r="AS255" i="1"/>
  <c r="AT255" i="1"/>
  <c r="AU255" i="1"/>
  <c r="AV255" i="1"/>
  <c r="AW255" i="1"/>
  <c r="AY255" i="1" s="1"/>
  <c r="Y255" i="1" s="1"/>
  <c r="BH255" i="1"/>
  <c r="BI255" i="1"/>
  <c r="BK255" i="1"/>
  <c r="BL255" i="1"/>
  <c r="BN255" i="1"/>
  <c r="CE255" i="1"/>
  <c r="CG255" i="1"/>
  <c r="CH255" i="1"/>
  <c r="CI255" i="1"/>
  <c r="CO255" i="1" s="1" a="1"/>
  <c r="CJ255" i="1"/>
  <c r="CK255" i="1"/>
  <c r="CL255" i="1"/>
  <c r="CM255" i="1"/>
  <c r="CN255" i="1"/>
  <c r="CP255" i="1" s="1" a="1"/>
  <c r="CP255" i="1" s="1"/>
  <c r="CO255" i="1"/>
  <c r="CQ255" i="1" s="1"/>
  <c r="AA256" i="1"/>
  <c r="AB256" i="1"/>
  <c r="AC256" i="1"/>
  <c r="AD256" i="1"/>
  <c r="AE256" i="1"/>
  <c r="AL256" i="1" s="1"/>
  <c r="AF256" i="1"/>
  <c r="AJ256" i="1"/>
  <c r="AK256" i="1"/>
  <c r="AM256" i="1"/>
  <c r="AN256" i="1"/>
  <c r="AO256" i="1"/>
  <c r="AP256" i="1"/>
  <c r="AR256" i="1"/>
  <c r="AS256" i="1"/>
  <c r="AT256" i="1"/>
  <c r="AU256" i="1"/>
  <c r="AV256" i="1"/>
  <c r="AW256" i="1"/>
  <c r="AY256" i="1" s="1"/>
  <c r="Y256" i="1" s="1"/>
  <c r="AX256" i="1"/>
  <c r="AZ256" i="1" s="1"/>
  <c r="Z256" i="1" s="1"/>
  <c r="BH256" i="1"/>
  <c r="BI256" i="1"/>
  <c r="BJ256" i="1"/>
  <c r="BK256" i="1"/>
  <c r="BL256" i="1"/>
  <c r="BN256" i="1"/>
  <c r="CE256" i="1"/>
  <c r="CG256" i="1"/>
  <c r="CH256" i="1"/>
  <c r="CI256" i="1"/>
  <c r="CJ256" i="1"/>
  <c r="CK256" i="1"/>
  <c r="CL256" i="1"/>
  <c r="CM256" i="1"/>
  <c r="CN256" i="1"/>
  <c r="CO256" i="1" a="1"/>
  <c r="CO256" i="1" s="1"/>
  <c r="CQ256" i="1" s="1"/>
  <c r="AA257" i="1"/>
  <c r="AB257" i="1"/>
  <c r="AC257" i="1"/>
  <c r="AX257" i="1" s="1"/>
  <c r="AD257" i="1"/>
  <c r="AE257" i="1"/>
  <c r="AF257" i="1"/>
  <c r="AK257" i="1" s="1"/>
  <c r="AJ257" i="1"/>
  <c r="AL257" i="1" s="1"/>
  <c r="AM257" i="1"/>
  <c r="AN257" i="1"/>
  <c r="AO257" i="1"/>
  <c r="AP257" i="1"/>
  <c r="AQ257" i="1"/>
  <c r="AS257" i="1"/>
  <c r="AT257" i="1"/>
  <c r="AU257" i="1"/>
  <c r="AV257" i="1"/>
  <c r="AW257" i="1"/>
  <c r="W257" i="1" s="1"/>
  <c r="BH257" i="1"/>
  <c r="BI257" i="1"/>
  <c r="BJ257" i="1"/>
  <c r="BK257" i="1"/>
  <c r="BL257" i="1"/>
  <c r="CE257" i="1"/>
  <c r="CG257" i="1"/>
  <c r="CH257" i="1"/>
  <c r="CI257" i="1"/>
  <c r="CJ257" i="1"/>
  <c r="CK257" i="1"/>
  <c r="CP257" i="1" s="1" a="1"/>
  <c r="CP257" i="1" s="1"/>
  <c r="CL257" i="1"/>
  <c r="CM257" i="1"/>
  <c r="CN257" i="1"/>
  <c r="CO257" i="1" a="1"/>
  <c r="CO257" i="1" s="1"/>
  <c r="CQ257" i="1" s="1"/>
  <c r="AA258" i="1"/>
  <c r="AB258" i="1"/>
  <c r="AC258" i="1"/>
  <c r="BI258" i="1" s="1"/>
  <c r="AD258" i="1"/>
  <c r="AE258" i="1"/>
  <c r="AF258" i="1"/>
  <c r="AK258" i="1"/>
  <c r="AM258" i="1"/>
  <c r="AN258" i="1"/>
  <c r="AO258" i="1"/>
  <c r="AP258" i="1"/>
  <c r="AQ258" i="1"/>
  <c r="AS258" i="1"/>
  <c r="AT258" i="1"/>
  <c r="AU258" i="1"/>
  <c r="AV258" i="1"/>
  <c r="BK258" i="1"/>
  <c r="CG258" i="1"/>
  <c r="CH258" i="1"/>
  <c r="CI258" i="1"/>
  <c r="CJ258" i="1"/>
  <c r="CK258" i="1"/>
  <c r="CL258" i="1"/>
  <c r="CM258" i="1"/>
  <c r="CN258" i="1"/>
  <c r="AA259" i="1"/>
  <c r="AB259" i="1"/>
  <c r="AC259" i="1"/>
  <c r="AJ259" i="1" s="1"/>
  <c r="AD259" i="1"/>
  <c r="AE259" i="1"/>
  <c r="AF259" i="1"/>
  <c r="AK259" i="1"/>
  <c r="AL259" i="1"/>
  <c r="BC259" i="1" s="1"/>
  <c r="AM259" i="1"/>
  <c r="AN259" i="1"/>
  <c r="AO259" i="1"/>
  <c r="AP259" i="1"/>
  <c r="AQ259" i="1"/>
  <c r="AS259" i="1"/>
  <c r="AT259" i="1"/>
  <c r="AU259" i="1"/>
  <c r="AV259" i="1"/>
  <c r="BA259" i="1"/>
  <c r="BH259" i="1"/>
  <c r="BJ259" i="1"/>
  <c r="BK259" i="1"/>
  <c r="BL259" i="1"/>
  <c r="BM259" i="1"/>
  <c r="BN259" i="1"/>
  <c r="CG259" i="1"/>
  <c r="CH259" i="1"/>
  <c r="CI259" i="1"/>
  <c r="CJ259" i="1"/>
  <c r="CK259" i="1"/>
  <c r="CL259" i="1"/>
  <c r="CM259" i="1"/>
  <c r="CN259" i="1"/>
  <c r="CP259" i="1" a="1"/>
  <c r="CP259" i="1" s="1"/>
  <c r="AA260" i="1"/>
  <c r="AB260" i="1"/>
  <c r="AC260" i="1"/>
  <c r="AD260" i="1"/>
  <c r="AE260" i="1"/>
  <c r="AF260" i="1"/>
  <c r="AH260" i="1" s="1"/>
  <c r="AK260" i="1"/>
  <c r="AM260" i="1"/>
  <c r="AN260" i="1"/>
  <c r="AO260" i="1"/>
  <c r="AP260" i="1"/>
  <c r="AQ260" i="1"/>
  <c r="AR260" i="1"/>
  <c r="AS260" i="1"/>
  <c r="AT260" i="1"/>
  <c r="AV260" i="1"/>
  <c r="BH260" i="1"/>
  <c r="BJ260" i="1"/>
  <c r="BK260" i="1"/>
  <c r="BL260" i="1"/>
  <c r="CE260" i="1"/>
  <c r="CG260" i="1"/>
  <c r="CH260" i="1"/>
  <c r="CI260" i="1"/>
  <c r="CJ260" i="1"/>
  <c r="CK260" i="1"/>
  <c r="CL260" i="1"/>
  <c r="CM260" i="1"/>
  <c r="CN260" i="1"/>
  <c r="AA261" i="1"/>
  <c r="AB261" i="1"/>
  <c r="AC261" i="1"/>
  <c r="BH261" i="1" s="1"/>
  <c r="AD261" i="1"/>
  <c r="AE261" i="1"/>
  <c r="AF261" i="1"/>
  <c r="AK261" i="1" s="1"/>
  <c r="AM261" i="1"/>
  <c r="AN261" i="1"/>
  <c r="AO261" i="1"/>
  <c r="AP261" i="1"/>
  <c r="AQ261" i="1"/>
  <c r="AS261" i="1"/>
  <c r="AT261" i="1"/>
  <c r="AU261" i="1"/>
  <c r="AV261" i="1"/>
  <c r="BI261" i="1"/>
  <c r="CG261" i="1"/>
  <c r="CH261" i="1"/>
  <c r="CI261" i="1"/>
  <c r="CJ261" i="1"/>
  <c r="CK261" i="1"/>
  <c r="CL261" i="1"/>
  <c r="CM261" i="1"/>
  <c r="CN261" i="1"/>
  <c r="AA262" i="1"/>
  <c r="AB262" i="1"/>
  <c r="AC262" i="1"/>
  <c r="BI262" i="1" s="1"/>
  <c r="AD262" i="1"/>
  <c r="AE262" i="1"/>
  <c r="AF262" i="1"/>
  <c r="AK262" i="1" s="1"/>
  <c r="AM262" i="1"/>
  <c r="AN262" i="1"/>
  <c r="AO262" i="1"/>
  <c r="AP262" i="1"/>
  <c r="AQ262" i="1"/>
  <c r="AS262" i="1"/>
  <c r="AT262" i="1"/>
  <c r="AU262" i="1"/>
  <c r="AV262" i="1"/>
  <c r="BH262" i="1"/>
  <c r="CG262" i="1"/>
  <c r="CH262" i="1"/>
  <c r="CI262" i="1"/>
  <c r="CJ262" i="1"/>
  <c r="CK262" i="1"/>
  <c r="CL262" i="1"/>
  <c r="CM262" i="1"/>
  <c r="CN262" i="1"/>
  <c r="AA263" i="1"/>
  <c r="AB263" i="1"/>
  <c r="AC263" i="1"/>
  <c r="AD263" i="1"/>
  <c r="AE263" i="1"/>
  <c r="AF263" i="1"/>
  <c r="AK263" i="1"/>
  <c r="AM263" i="1"/>
  <c r="AN263" i="1"/>
  <c r="AO263" i="1"/>
  <c r="AP263" i="1"/>
  <c r="AQ263" i="1"/>
  <c r="AS263" i="1"/>
  <c r="AT263" i="1"/>
  <c r="AU263" i="1"/>
  <c r="AV263" i="1"/>
  <c r="CG263" i="1"/>
  <c r="CH263" i="1"/>
  <c r="CI263" i="1"/>
  <c r="CJ263" i="1"/>
  <c r="CK263" i="1"/>
  <c r="CL263" i="1"/>
  <c r="CM263" i="1"/>
  <c r="CN263" i="1"/>
  <c r="AA264" i="1"/>
  <c r="AB264" i="1"/>
  <c r="AC264" i="1"/>
  <c r="AD264" i="1"/>
  <c r="AE264" i="1"/>
  <c r="AF264" i="1"/>
  <c r="AK264" i="1"/>
  <c r="AM264" i="1"/>
  <c r="AN264" i="1"/>
  <c r="AO264" i="1"/>
  <c r="AP264" i="1"/>
  <c r="AR264" i="1"/>
  <c r="AS264" i="1"/>
  <c r="AT264" i="1"/>
  <c r="AU264" i="1"/>
  <c r="AV264" i="1"/>
  <c r="BL264" i="1"/>
  <c r="CG264" i="1"/>
  <c r="CH264" i="1"/>
  <c r="CI264" i="1"/>
  <c r="CP264" i="1" s="1" a="1"/>
  <c r="CP264" i="1" s="1"/>
  <c r="CJ264" i="1"/>
  <c r="CK264" i="1"/>
  <c r="CL264" i="1"/>
  <c r="CM264" i="1"/>
  <c r="CN264" i="1"/>
  <c r="CO264" i="1" a="1"/>
  <c r="CO264" i="1" s="1"/>
  <c r="AA265" i="1"/>
  <c r="AB265" i="1"/>
  <c r="AC265" i="1"/>
  <c r="AD265" i="1"/>
  <c r="AE265" i="1"/>
  <c r="AL265" i="1" s="1"/>
  <c r="AF265" i="1"/>
  <c r="AJ265" i="1"/>
  <c r="AK265" i="1"/>
  <c r="AM265" i="1"/>
  <c r="AN265" i="1"/>
  <c r="AO265" i="1"/>
  <c r="AP265" i="1"/>
  <c r="AQ265" i="1"/>
  <c r="AR265" i="1"/>
  <c r="AS265" i="1"/>
  <c r="AT265" i="1"/>
  <c r="AV265" i="1"/>
  <c r="BH265" i="1"/>
  <c r="BI265" i="1"/>
  <c r="BJ265" i="1"/>
  <c r="BK265" i="1"/>
  <c r="BL265" i="1"/>
  <c r="CE265" i="1"/>
  <c r="CG265" i="1"/>
  <c r="CH265" i="1"/>
  <c r="CI265" i="1"/>
  <c r="CJ265" i="1"/>
  <c r="CK265" i="1"/>
  <c r="CO265" i="1" s="1" a="1"/>
  <c r="CO265" i="1" s="1"/>
  <c r="CQ265" i="1" s="1"/>
  <c r="CL265" i="1"/>
  <c r="CM265" i="1"/>
  <c r="CN265" i="1"/>
  <c r="AA266" i="1"/>
  <c r="AB266" i="1"/>
  <c r="AC266" i="1"/>
  <c r="BH266" i="1" s="1"/>
  <c r="AD266" i="1"/>
  <c r="AE266" i="1"/>
  <c r="AL266" i="1" s="1"/>
  <c r="BF266" i="1" s="1"/>
  <c r="AF266" i="1"/>
  <c r="AJ266" i="1"/>
  <c r="AK266" i="1"/>
  <c r="AM266" i="1"/>
  <c r="AN266" i="1"/>
  <c r="AO266" i="1"/>
  <c r="AP266" i="1"/>
  <c r="AQ266" i="1"/>
  <c r="AR266" i="1"/>
  <c r="AT266" i="1"/>
  <c r="AU266" i="1"/>
  <c r="AV266" i="1"/>
  <c r="BA266" i="1"/>
  <c r="BI266" i="1"/>
  <c r="BK266" i="1"/>
  <c r="CG266" i="1"/>
  <c r="CH266" i="1"/>
  <c r="CO266" i="1" s="1" a="1"/>
  <c r="CO266" i="1" s="1"/>
  <c r="CQ266" i="1" s="1"/>
  <c r="CI266" i="1"/>
  <c r="CP266" i="1" s="1" a="1"/>
  <c r="CP266" i="1" s="1"/>
  <c r="CJ266" i="1"/>
  <c r="CK266" i="1"/>
  <c r="CL266" i="1"/>
  <c r="CM266" i="1"/>
  <c r="CN266" i="1"/>
  <c r="AA267" i="1"/>
  <c r="AB267" i="1"/>
  <c r="AC267" i="1"/>
  <c r="AD267" i="1"/>
  <c r="AE267" i="1"/>
  <c r="AF267" i="1"/>
  <c r="AJ267" i="1"/>
  <c r="AK267" i="1"/>
  <c r="AM267" i="1"/>
  <c r="AN267" i="1"/>
  <c r="AO267" i="1"/>
  <c r="AP267" i="1"/>
  <c r="AR267" i="1"/>
  <c r="AS267" i="1"/>
  <c r="AT267" i="1"/>
  <c r="AU267" i="1"/>
  <c r="AV267" i="1"/>
  <c r="AW267" i="1"/>
  <c r="W267" i="1" s="1"/>
  <c r="BK267" i="1"/>
  <c r="BL267" i="1"/>
  <c r="BM267" i="1"/>
  <c r="BN267" i="1"/>
  <c r="CE267" i="1"/>
  <c r="CG267" i="1"/>
  <c r="CH267" i="1"/>
  <c r="CI267" i="1"/>
  <c r="CJ267" i="1"/>
  <c r="CP267" i="1" s="1" a="1"/>
  <c r="CP267" i="1" s="1"/>
  <c r="CK267" i="1"/>
  <c r="CL267" i="1"/>
  <c r="CM267" i="1"/>
  <c r="CN267" i="1"/>
  <c r="CO267" i="1" a="1"/>
  <c r="CO267" i="1" s="1"/>
  <c r="CQ267" i="1" s="1"/>
  <c r="AA268" i="1"/>
  <c r="AB268" i="1"/>
  <c r="AC268" i="1"/>
  <c r="AD268" i="1"/>
  <c r="AE268" i="1"/>
  <c r="AL268" i="1" s="1"/>
  <c r="BD268" i="1" s="1"/>
  <c r="AF268" i="1"/>
  <c r="AJ268" i="1"/>
  <c r="AK268" i="1"/>
  <c r="AM268" i="1"/>
  <c r="AN268" i="1"/>
  <c r="AO268" i="1"/>
  <c r="AP268" i="1"/>
  <c r="AR268" i="1"/>
  <c r="AS268" i="1"/>
  <c r="AT268" i="1"/>
  <c r="AU268" i="1"/>
  <c r="AV268" i="1"/>
  <c r="BH268" i="1"/>
  <c r="BI268" i="1"/>
  <c r="BJ268" i="1"/>
  <c r="BK268" i="1"/>
  <c r="BL268" i="1"/>
  <c r="BM268" i="1"/>
  <c r="BN268" i="1"/>
  <c r="CE268" i="1"/>
  <c r="CG268" i="1"/>
  <c r="CH268" i="1"/>
  <c r="CI268" i="1"/>
  <c r="CJ268" i="1"/>
  <c r="CK268" i="1"/>
  <c r="CL268" i="1"/>
  <c r="CM268" i="1"/>
  <c r="CN268" i="1"/>
  <c r="AA269" i="1"/>
  <c r="AB269" i="1"/>
  <c r="AC269" i="1"/>
  <c r="AX269" i="1" s="1"/>
  <c r="AD269" i="1"/>
  <c r="AE269" i="1"/>
  <c r="AF269" i="1"/>
  <c r="AK269" i="1"/>
  <c r="AM269" i="1"/>
  <c r="AN269" i="1"/>
  <c r="AO269" i="1"/>
  <c r="AP269" i="1"/>
  <c r="AR269" i="1"/>
  <c r="AS269" i="1"/>
  <c r="AT269" i="1"/>
  <c r="AU269" i="1"/>
  <c r="AV269" i="1"/>
  <c r="BM269" i="1"/>
  <c r="CE269" i="1"/>
  <c r="CG269" i="1"/>
  <c r="CQ269" i="1" s="1"/>
  <c r="CH269" i="1"/>
  <c r="CO269" i="1" s="1" a="1"/>
  <c r="CO269" i="1" s="1"/>
  <c r="CI269" i="1"/>
  <c r="CJ269" i="1"/>
  <c r="CK269" i="1"/>
  <c r="CL269" i="1"/>
  <c r="CM269" i="1"/>
  <c r="CN269" i="1"/>
  <c r="AA270" i="1"/>
  <c r="AB270" i="1"/>
  <c r="AC270" i="1"/>
  <c r="AD270" i="1"/>
  <c r="AE270" i="1"/>
  <c r="AF270" i="1"/>
  <c r="AH270" i="1"/>
  <c r="AK270" i="1"/>
  <c r="AM270" i="1"/>
  <c r="AN270" i="1"/>
  <c r="AO270" i="1"/>
  <c r="AP270" i="1"/>
  <c r="AR270" i="1"/>
  <c r="AS270" i="1"/>
  <c r="AT270" i="1"/>
  <c r="AU270" i="1"/>
  <c r="AV270" i="1"/>
  <c r="BK270" i="1"/>
  <c r="BL270" i="1"/>
  <c r="CG270" i="1"/>
  <c r="CH270" i="1"/>
  <c r="CI270" i="1"/>
  <c r="CJ270" i="1"/>
  <c r="CK270" i="1"/>
  <c r="CL270" i="1"/>
  <c r="CP270" i="1" s="1" a="1"/>
  <c r="CP270" i="1" s="1"/>
  <c r="CM270" i="1"/>
  <c r="CN270" i="1"/>
  <c r="CO270" i="1" a="1"/>
  <c r="CO270" i="1" s="1"/>
  <c r="CQ270" i="1"/>
  <c r="AA271" i="1"/>
  <c r="AB271" i="1"/>
  <c r="AC271" i="1"/>
  <c r="AD271" i="1"/>
  <c r="AE271" i="1"/>
  <c r="AF271" i="1"/>
  <c r="AK271" i="1" s="1"/>
  <c r="AM271" i="1"/>
  <c r="AN271" i="1"/>
  <c r="AO271" i="1"/>
  <c r="AP271" i="1"/>
  <c r="AR271" i="1"/>
  <c r="AS271" i="1"/>
  <c r="AT271" i="1"/>
  <c r="AU271" i="1"/>
  <c r="AV271" i="1"/>
  <c r="BI271" i="1"/>
  <c r="CG271" i="1"/>
  <c r="CH271" i="1"/>
  <c r="CO271" i="1" s="1" a="1"/>
  <c r="CO271" i="1" s="1"/>
  <c r="CQ271" i="1" s="1"/>
  <c r="CI271" i="1"/>
  <c r="CJ271" i="1"/>
  <c r="CK271" i="1"/>
  <c r="CL271" i="1"/>
  <c r="CM271" i="1"/>
  <c r="CN271" i="1"/>
  <c r="AA272" i="1"/>
  <c r="AB272" i="1"/>
  <c r="AC272" i="1"/>
  <c r="BN272" i="1" s="1"/>
  <c r="AD272" i="1"/>
  <c r="AE272" i="1"/>
  <c r="AF272" i="1"/>
  <c r="AH272" i="1"/>
  <c r="AK272" i="1"/>
  <c r="AM272" i="1"/>
  <c r="AN272" i="1"/>
  <c r="AO272" i="1"/>
  <c r="AP272" i="1"/>
  <c r="AR272" i="1"/>
  <c r="AS272" i="1"/>
  <c r="AT272" i="1"/>
  <c r="AU272" i="1"/>
  <c r="AV272" i="1"/>
  <c r="BH272" i="1"/>
  <c r="BK272" i="1"/>
  <c r="BM272" i="1"/>
  <c r="CG272" i="1"/>
  <c r="CH272" i="1"/>
  <c r="CI272" i="1"/>
  <c r="CO272" i="1" s="1" a="1"/>
  <c r="CO272" i="1" s="1"/>
  <c r="CJ272" i="1"/>
  <c r="CK272" i="1"/>
  <c r="CL272" i="1"/>
  <c r="CM272" i="1"/>
  <c r="CN272" i="1"/>
  <c r="AA273" i="1"/>
  <c r="AB273" i="1"/>
  <c r="AC273" i="1"/>
  <c r="BM273" i="1" s="1"/>
  <c r="AD273" i="1"/>
  <c r="AE273" i="1"/>
  <c r="AF273" i="1"/>
  <c r="AK273" i="1"/>
  <c r="AM273" i="1"/>
  <c r="AN273" i="1"/>
  <c r="AO273" i="1"/>
  <c r="AQ273" i="1"/>
  <c r="AR273" i="1"/>
  <c r="AS273" i="1"/>
  <c r="AT273" i="1"/>
  <c r="AU273" i="1"/>
  <c r="AV273" i="1"/>
  <c r="CE273" i="1"/>
  <c r="CG273" i="1"/>
  <c r="CH273" i="1"/>
  <c r="CI273" i="1"/>
  <c r="CJ273" i="1"/>
  <c r="CK273" i="1"/>
  <c r="CL273" i="1"/>
  <c r="CM273" i="1"/>
  <c r="CN273" i="1"/>
  <c r="CO273" i="1" a="1"/>
  <c r="CO273" i="1" s="1"/>
  <c r="CQ273" i="1" s="1"/>
  <c r="AA274" i="1"/>
  <c r="AB274" i="1"/>
  <c r="AC274" i="1"/>
  <c r="AX274" i="1" s="1"/>
  <c r="AD274" i="1"/>
  <c r="AE274" i="1"/>
  <c r="AF274" i="1"/>
  <c r="AK274" i="1" s="1"/>
  <c r="AM274" i="1"/>
  <c r="AN274" i="1"/>
  <c r="AO274" i="1"/>
  <c r="AP274" i="1"/>
  <c r="AQ274" i="1"/>
  <c r="AR274" i="1"/>
  <c r="AS274" i="1"/>
  <c r="AT274" i="1"/>
  <c r="AV274" i="1"/>
  <c r="CE274" i="1"/>
  <c r="CG274" i="1"/>
  <c r="CH274" i="1"/>
  <c r="CI274" i="1"/>
  <c r="CJ274" i="1"/>
  <c r="CK274" i="1"/>
  <c r="CL274" i="1"/>
  <c r="CM274" i="1"/>
  <c r="CN274" i="1"/>
  <c r="AA275" i="1"/>
  <c r="AB275" i="1"/>
  <c r="AC275" i="1"/>
  <c r="AD275" i="1"/>
  <c r="AE275" i="1"/>
  <c r="AF275" i="1"/>
  <c r="AJ275" i="1"/>
  <c r="AK275" i="1"/>
  <c r="AM275" i="1"/>
  <c r="AN275" i="1"/>
  <c r="AO275" i="1"/>
  <c r="AP275" i="1"/>
  <c r="AQ275" i="1"/>
  <c r="AR275" i="1"/>
  <c r="AT275" i="1"/>
  <c r="AU275" i="1"/>
  <c r="AV275" i="1"/>
  <c r="AW275" i="1"/>
  <c r="AY275" i="1" s="1"/>
  <c r="Y275" i="1" s="1"/>
  <c r="BJ275" i="1"/>
  <c r="CE275" i="1"/>
  <c r="CG275" i="1"/>
  <c r="CH275" i="1"/>
  <c r="CI275" i="1"/>
  <c r="CJ275" i="1"/>
  <c r="CK275" i="1"/>
  <c r="CO275" i="1" s="1" a="1"/>
  <c r="CO275" i="1" s="1"/>
  <c r="CQ275" i="1" s="1"/>
  <c r="CL275" i="1"/>
  <c r="CM275" i="1"/>
  <c r="CN275" i="1"/>
  <c r="CP275" i="1" a="1"/>
  <c r="CP275" i="1" s="1"/>
  <c r="AA276" i="1"/>
  <c r="AB276" i="1"/>
  <c r="AC276" i="1"/>
  <c r="AD276" i="1"/>
  <c r="AE276" i="1"/>
  <c r="AL276" i="1" s="1"/>
  <c r="BA276" i="1" s="1"/>
  <c r="AF276" i="1"/>
  <c r="AJ276" i="1"/>
  <c r="AK276" i="1"/>
  <c r="AM276" i="1"/>
  <c r="AN276" i="1"/>
  <c r="AO276" i="1"/>
  <c r="AP276" i="1"/>
  <c r="AQ276" i="1"/>
  <c r="AS276" i="1"/>
  <c r="AT276" i="1"/>
  <c r="AU276" i="1"/>
  <c r="AV276" i="1"/>
  <c r="AW276" i="1"/>
  <c r="BI276" i="1"/>
  <c r="BL276" i="1"/>
  <c r="BM276" i="1"/>
  <c r="BN276" i="1"/>
  <c r="CE276" i="1"/>
  <c r="CG276" i="1"/>
  <c r="CH276" i="1"/>
  <c r="CI276" i="1"/>
  <c r="CJ276" i="1"/>
  <c r="CK276" i="1"/>
  <c r="CL276" i="1"/>
  <c r="CM276" i="1"/>
  <c r="CN276" i="1"/>
  <c r="CO276" i="1" a="1"/>
  <c r="CO276" i="1"/>
  <c r="CQ276" i="1" s="1"/>
  <c r="CP276" i="1" a="1"/>
  <c r="CP276" i="1" s="1"/>
  <c r="AA277" i="1"/>
  <c r="AB277" i="1"/>
  <c r="AC277" i="1"/>
  <c r="AD277" i="1"/>
  <c r="AE277" i="1"/>
  <c r="AF277" i="1"/>
  <c r="AK277" i="1" s="1"/>
  <c r="AM277" i="1"/>
  <c r="AN277" i="1"/>
  <c r="AO277" i="1"/>
  <c r="AP277" i="1"/>
  <c r="AQ277" i="1"/>
  <c r="AS277" i="1"/>
  <c r="AT277" i="1"/>
  <c r="AU277" i="1"/>
  <c r="AV277" i="1"/>
  <c r="BH277" i="1"/>
  <c r="BK277" i="1"/>
  <c r="BL277" i="1"/>
  <c r="BN277" i="1"/>
  <c r="CE277" i="1"/>
  <c r="CG277" i="1"/>
  <c r="CH277" i="1"/>
  <c r="CO277" i="1" s="1" a="1"/>
  <c r="CO277" i="1" s="1"/>
  <c r="CI277" i="1"/>
  <c r="CJ277" i="1"/>
  <c r="CK277" i="1"/>
  <c r="CL277" i="1"/>
  <c r="CM277" i="1"/>
  <c r="CN277" i="1"/>
  <c r="AA278" i="1"/>
  <c r="AB278" i="1"/>
  <c r="AC278" i="1"/>
  <c r="AD278" i="1"/>
  <c r="AE278" i="1"/>
  <c r="AF278" i="1"/>
  <c r="AK278" i="1"/>
  <c r="AM278" i="1"/>
  <c r="AN278" i="1"/>
  <c r="AO278" i="1"/>
  <c r="AP278" i="1"/>
  <c r="AR278" i="1"/>
  <c r="AS278" i="1"/>
  <c r="AT278" i="1"/>
  <c r="AU278" i="1"/>
  <c r="AV278" i="1"/>
  <c r="BK278" i="1"/>
  <c r="BM278" i="1"/>
  <c r="CE278" i="1"/>
  <c r="CG278" i="1"/>
  <c r="CQ278" i="1" s="1"/>
  <c r="CH278" i="1"/>
  <c r="CI278" i="1"/>
  <c r="CJ278" i="1"/>
  <c r="CK278" i="1"/>
  <c r="CL278" i="1"/>
  <c r="CM278" i="1"/>
  <c r="CP278" i="1" s="1" a="1"/>
  <c r="CP278" i="1" s="1"/>
  <c r="CN278" i="1"/>
  <c r="CO278" i="1" a="1"/>
  <c r="CO278" i="1"/>
  <c r="AA279" i="1"/>
  <c r="AB279" i="1"/>
  <c r="AC279" i="1"/>
  <c r="AD279" i="1"/>
  <c r="AE279" i="1"/>
  <c r="AF279" i="1"/>
  <c r="AK279" i="1" s="1"/>
  <c r="AM279" i="1"/>
  <c r="AN279" i="1"/>
  <c r="AO279" i="1"/>
  <c r="AP279" i="1"/>
  <c r="AQ279" i="1"/>
  <c r="AR279" i="1"/>
  <c r="AS279" i="1"/>
  <c r="AU279" i="1"/>
  <c r="AV279" i="1"/>
  <c r="BM279" i="1"/>
  <c r="CE279" i="1"/>
  <c r="CG279" i="1"/>
  <c r="CH279" i="1"/>
  <c r="CI279" i="1"/>
  <c r="CJ279" i="1"/>
  <c r="CK279" i="1"/>
  <c r="CP279" i="1" s="1" a="1"/>
  <c r="CL279" i="1"/>
  <c r="CM279" i="1"/>
  <c r="CN279" i="1"/>
  <c r="CP279" i="1"/>
  <c r="AA280" i="1"/>
  <c r="AB280" i="1"/>
  <c r="AC280" i="1"/>
  <c r="AD280" i="1"/>
  <c r="AE280" i="1"/>
  <c r="AF280" i="1"/>
  <c r="AK280" i="1"/>
  <c r="AM280" i="1"/>
  <c r="AN280" i="1"/>
  <c r="AO280" i="1"/>
  <c r="AP280" i="1"/>
  <c r="AQ280" i="1"/>
  <c r="AR280" i="1"/>
  <c r="AS280" i="1"/>
  <c r="AT280" i="1"/>
  <c r="AV280" i="1"/>
  <c r="CE280" i="1"/>
  <c r="CG280" i="1"/>
  <c r="CH280" i="1"/>
  <c r="CI280" i="1"/>
  <c r="CJ280" i="1"/>
  <c r="CK280" i="1"/>
  <c r="CL280" i="1"/>
  <c r="CM280" i="1"/>
  <c r="CN280" i="1"/>
  <c r="AA281" i="1"/>
  <c r="AB281" i="1"/>
  <c r="AC281" i="1"/>
  <c r="AD281" i="1"/>
  <c r="AE281" i="1"/>
  <c r="AF281" i="1"/>
  <c r="AK281" i="1"/>
  <c r="AM281" i="1"/>
  <c r="AN281" i="1"/>
  <c r="AO281" i="1"/>
  <c r="AP281" i="1"/>
  <c r="AQ281" i="1"/>
  <c r="AR281" i="1"/>
  <c r="AT281" i="1"/>
  <c r="AU281" i="1"/>
  <c r="AV281" i="1"/>
  <c r="BM281" i="1"/>
  <c r="CE281" i="1"/>
  <c r="CG281" i="1"/>
  <c r="CH281" i="1"/>
  <c r="CI281" i="1"/>
  <c r="CJ281" i="1"/>
  <c r="CP281" i="1" s="1" a="1"/>
  <c r="CP281" i="1" s="1"/>
  <c r="CK281" i="1"/>
  <c r="CL281" i="1"/>
  <c r="CM281" i="1"/>
  <c r="CN281" i="1"/>
  <c r="AA282" i="1"/>
  <c r="CE282" i="1" s="1"/>
  <c r="AB282" i="1"/>
  <c r="AC282" i="1"/>
  <c r="BI282" i="1" s="1"/>
  <c r="AD282" i="1"/>
  <c r="AE282" i="1"/>
  <c r="AF282" i="1"/>
  <c r="AK282" i="1"/>
  <c r="AM282" i="1"/>
  <c r="AN282" i="1"/>
  <c r="AO282" i="1"/>
  <c r="AP282" i="1"/>
  <c r="AQ282" i="1"/>
  <c r="AR282" i="1"/>
  <c r="AT282" i="1"/>
  <c r="AU282" i="1"/>
  <c r="AV282" i="1"/>
  <c r="BH282" i="1"/>
  <c r="CG282" i="1"/>
  <c r="CH282" i="1"/>
  <c r="CI282" i="1"/>
  <c r="CP282" i="1" s="1" a="1"/>
  <c r="CP282" i="1" s="1"/>
  <c r="CJ282" i="1"/>
  <c r="CK282" i="1"/>
  <c r="CL282" i="1"/>
  <c r="CM282" i="1"/>
  <c r="CN282" i="1"/>
  <c r="CO282" i="1" a="1"/>
  <c r="CO282" i="1" s="1"/>
  <c r="CQ282" i="1" s="1"/>
  <c r="AA283" i="1"/>
  <c r="AB283" i="1"/>
  <c r="AC283" i="1"/>
  <c r="AD283" i="1"/>
  <c r="AE283" i="1"/>
  <c r="AL283" i="1" s="1"/>
  <c r="AF283" i="1"/>
  <c r="AK283" i="1" s="1"/>
  <c r="AJ283" i="1"/>
  <c r="AM283" i="1"/>
  <c r="AN283" i="1"/>
  <c r="AO283" i="1"/>
  <c r="AP283" i="1"/>
  <c r="AQ283" i="1"/>
  <c r="AR283" i="1"/>
  <c r="AT283" i="1"/>
  <c r="AU283" i="1"/>
  <c r="AV283" i="1"/>
  <c r="BA283" i="1"/>
  <c r="BC283" i="1"/>
  <c r="BE283" i="1"/>
  <c r="BH283" i="1"/>
  <c r="BI283" i="1"/>
  <c r="BJ283" i="1"/>
  <c r="BK283" i="1"/>
  <c r="BL283" i="1"/>
  <c r="BN283" i="1"/>
  <c r="CE283" i="1"/>
  <c r="CG283" i="1"/>
  <c r="CH283" i="1"/>
  <c r="CI283" i="1"/>
  <c r="CJ283" i="1"/>
  <c r="CP283" i="1" s="1" a="1"/>
  <c r="CP283" i="1" s="1"/>
  <c r="CK283" i="1"/>
  <c r="CL283" i="1"/>
  <c r="CM283" i="1"/>
  <c r="CN283" i="1"/>
  <c r="AA284" i="1"/>
  <c r="AB284" i="1"/>
  <c r="AC284" i="1"/>
  <c r="BI284" i="1" s="1"/>
  <c r="AD284" i="1"/>
  <c r="AE284" i="1"/>
  <c r="AF284" i="1"/>
  <c r="AK284" i="1"/>
  <c r="AM284" i="1"/>
  <c r="AN284" i="1"/>
  <c r="AO284" i="1"/>
  <c r="AP284" i="1"/>
  <c r="AQ284" i="1"/>
  <c r="AR284" i="1"/>
  <c r="AT284" i="1"/>
  <c r="AU284" i="1"/>
  <c r="AV284" i="1"/>
  <c r="BH284" i="1"/>
  <c r="CG284" i="1"/>
  <c r="CH284" i="1"/>
  <c r="CI284" i="1"/>
  <c r="CJ284" i="1"/>
  <c r="CK284" i="1"/>
  <c r="CL284" i="1"/>
  <c r="CM284" i="1"/>
  <c r="CN284" i="1"/>
  <c r="AA285" i="1"/>
  <c r="AB285" i="1"/>
  <c r="AC285" i="1"/>
  <c r="AD285" i="1"/>
  <c r="AE285" i="1"/>
  <c r="AL285" i="1" s="1"/>
  <c r="BA285" i="1" s="1"/>
  <c r="AF285" i="1"/>
  <c r="AH285" i="1"/>
  <c r="AJ285" i="1"/>
  <c r="AK285" i="1"/>
  <c r="AM285" i="1"/>
  <c r="AN285" i="1"/>
  <c r="AO285" i="1"/>
  <c r="AP285" i="1"/>
  <c r="AQ285" i="1"/>
  <c r="AR285" i="1"/>
  <c r="AS285" i="1"/>
  <c r="AU285" i="1"/>
  <c r="AV285" i="1"/>
  <c r="BC285" i="1"/>
  <c r="BE285" i="1"/>
  <c r="BH285" i="1"/>
  <c r="BI285" i="1"/>
  <c r="BK285" i="1"/>
  <c r="BL285" i="1"/>
  <c r="BN285" i="1"/>
  <c r="CG285" i="1"/>
  <c r="CH285" i="1"/>
  <c r="CI285" i="1"/>
  <c r="CO285" i="1" s="1" a="1"/>
  <c r="CO285" i="1" s="1"/>
  <c r="CJ285" i="1"/>
  <c r="CK285" i="1"/>
  <c r="CL285" i="1"/>
  <c r="CM285" i="1"/>
  <c r="CN285" i="1"/>
  <c r="AA286" i="1"/>
  <c r="AB286" i="1"/>
  <c r="AC286" i="1"/>
  <c r="AD286" i="1"/>
  <c r="AE286" i="1"/>
  <c r="AF286" i="1"/>
  <c r="AJ286" i="1"/>
  <c r="AK286" i="1"/>
  <c r="AL286" i="1"/>
  <c r="BB286" i="1" s="1"/>
  <c r="AM286" i="1"/>
  <c r="AN286" i="1"/>
  <c r="AO286" i="1"/>
  <c r="AP286" i="1"/>
  <c r="AQ286" i="1"/>
  <c r="AR286" i="1"/>
  <c r="AS286" i="1"/>
  <c r="AU286" i="1"/>
  <c r="AV286" i="1"/>
  <c r="BH286" i="1"/>
  <c r="BI286" i="1"/>
  <c r="BJ286" i="1"/>
  <c r="BK286" i="1"/>
  <c r="BL286" i="1"/>
  <c r="BM286" i="1"/>
  <c r="BN286" i="1"/>
  <c r="CE286" i="1"/>
  <c r="CG286" i="1"/>
  <c r="CH286" i="1"/>
  <c r="CI286" i="1"/>
  <c r="CJ286" i="1"/>
  <c r="CO286" i="1" s="1" a="1"/>
  <c r="CO286" i="1" s="1"/>
  <c r="CK286" i="1"/>
  <c r="CL286" i="1"/>
  <c r="CM286" i="1"/>
  <c r="CN286" i="1"/>
  <c r="AA287" i="1"/>
  <c r="AB287" i="1"/>
  <c r="AC287" i="1"/>
  <c r="BN287" i="1" s="1"/>
  <c r="AD287" i="1"/>
  <c r="AE287" i="1"/>
  <c r="AF287" i="1"/>
  <c r="AK287" i="1" s="1"/>
  <c r="AH287" i="1"/>
  <c r="AJ287" i="1"/>
  <c r="AL287" i="1" s="1"/>
  <c r="AM287" i="1"/>
  <c r="AN287" i="1"/>
  <c r="AO287" i="1"/>
  <c r="AP287" i="1"/>
  <c r="AQ287" i="1"/>
  <c r="AR287" i="1"/>
  <c r="AS287" i="1"/>
  <c r="AT287" i="1"/>
  <c r="AV287" i="1"/>
  <c r="BH287" i="1"/>
  <c r="BI287" i="1"/>
  <c r="BJ287" i="1"/>
  <c r="BK287" i="1"/>
  <c r="BL287" i="1"/>
  <c r="BM287" i="1"/>
  <c r="CG287" i="1"/>
  <c r="CQ287" i="1" s="1"/>
  <c r="CH287" i="1"/>
  <c r="CI287" i="1"/>
  <c r="CO287" i="1" s="1" a="1"/>
  <c r="CO287" i="1" s="1"/>
  <c r="CJ287" i="1"/>
  <c r="CP287" i="1" s="1" a="1"/>
  <c r="CP287" i="1" s="1"/>
  <c r="CK287" i="1"/>
  <c r="CL287" i="1"/>
  <c r="CM287" i="1"/>
  <c r="CN287" i="1"/>
  <c r="AA288" i="1"/>
  <c r="AB288" i="1"/>
  <c r="AC288" i="1"/>
  <c r="AD288" i="1"/>
  <c r="AE288" i="1"/>
  <c r="AL288" i="1" s="1"/>
  <c r="AF288" i="1"/>
  <c r="AK288" i="1" s="1"/>
  <c r="AH288" i="1"/>
  <c r="AJ288" i="1"/>
  <c r="AM288" i="1"/>
  <c r="AN288" i="1"/>
  <c r="AO288" i="1"/>
  <c r="AP288" i="1"/>
  <c r="AR288" i="1"/>
  <c r="AS288" i="1"/>
  <c r="AT288" i="1"/>
  <c r="AU288" i="1"/>
  <c r="AV288" i="1"/>
  <c r="BE288" i="1"/>
  <c r="BH288" i="1"/>
  <c r="BI288" i="1"/>
  <c r="BK288" i="1"/>
  <c r="BL288" i="1"/>
  <c r="BM288" i="1"/>
  <c r="BN288" i="1"/>
  <c r="CG288" i="1"/>
  <c r="CH288" i="1"/>
  <c r="CO288" i="1" s="1" a="1"/>
  <c r="CI288" i="1"/>
  <c r="CJ288" i="1"/>
  <c r="CP288" i="1" s="1" a="1"/>
  <c r="CP288" i="1" s="1"/>
  <c r="CK288" i="1"/>
  <c r="CL288" i="1"/>
  <c r="CM288" i="1"/>
  <c r="CN288" i="1"/>
  <c r="CO288" i="1"/>
  <c r="CQ288" i="1" s="1"/>
  <c r="AA289" i="1"/>
  <c r="AB289" i="1"/>
  <c r="AC289" i="1"/>
  <c r="AD289" i="1"/>
  <c r="AE289" i="1"/>
  <c r="AL289" i="1" s="1"/>
  <c r="AF289" i="1"/>
  <c r="AH289" i="1" s="1"/>
  <c r="AJ289" i="1"/>
  <c r="AM289" i="1"/>
  <c r="AN289" i="1"/>
  <c r="AO289" i="1"/>
  <c r="AP289" i="1"/>
  <c r="AQ289" i="1"/>
  <c r="AS289" i="1"/>
  <c r="AT289" i="1"/>
  <c r="AU289" i="1"/>
  <c r="AV289" i="1"/>
  <c r="AW289" i="1"/>
  <c r="W289" i="1" s="1"/>
  <c r="AX289" i="1"/>
  <c r="X289" i="1" s="1"/>
  <c r="BH289" i="1"/>
  <c r="BI289" i="1"/>
  <c r="BJ289" i="1"/>
  <c r="BK289" i="1"/>
  <c r="BL289" i="1"/>
  <c r="BM289" i="1"/>
  <c r="BN289" i="1"/>
  <c r="CG289" i="1"/>
  <c r="CH289" i="1"/>
  <c r="CI289" i="1"/>
  <c r="CJ289" i="1"/>
  <c r="CK289" i="1"/>
  <c r="CL289" i="1"/>
  <c r="CM289" i="1"/>
  <c r="CN289" i="1"/>
  <c r="AA290" i="1"/>
  <c r="AB290" i="1"/>
  <c r="AC290" i="1"/>
  <c r="AD290" i="1"/>
  <c r="AE290" i="1"/>
  <c r="AF290" i="1"/>
  <c r="AK290" i="1" s="1"/>
  <c r="AH290" i="1"/>
  <c r="AJ290" i="1"/>
  <c r="AL290" i="1" s="1"/>
  <c r="AM290" i="1"/>
  <c r="AN290" i="1"/>
  <c r="AO290" i="1"/>
  <c r="AP290" i="1"/>
  <c r="AQ290" i="1"/>
  <c r="AS290" i="1"/>
  <c r="AT290" i="1"/>
  <c r="AU290" i="1"/>
  <c r="AV290" i="1"/>
  <c r="BH290" i="1"/>
  <c r="BI290" i="1"/>
  <c r="BJ290" i="1"/>
  <c r="BK290" i="1"/>
  <c r="BL290" i="1"/>
  <c r="BM290" i="1"/>
  <c r="BN290" i="1"/>
  <c r="CG290" i="1"/>
  <c r="CH290" i="1"/>
  <c r="CI290" i="1"/>
  <c r="CJ290" i="1"/>
  <c r="CP290" i="1" s="1" a="1"/>
  <c r="CP290" i="1" s="1"/>
  <c r="CK290" i="1"/>
  <c r="CL290" i="1"/>
  <c r="CM290" i="1"/>
  <c r="CN290" i="1"/>
  <c r="CO290" i="1" a="1"/>
  <c r="CO290" i="1" s="1"/>
  <c r="CQ290" i="1" s="1"/>
  <c r="AA291" i="1"/>
  <c r="AB291" i="1"/>
  <c r="AC291" i="1"/>
  <c r="AD291" i="1"/>
  <c r="AE291" i="1"/>
  <c r="AL291" i="1" s="1"/>
  <c r="AF291" i="1"/>
  <c r="AK291" i="1" s="1"/>
  <c r="AJ291" i="1"/>
  <c r="AM291" i="1"/>
  <c r="AN291" i="1"/>
  <c r="AO291" i="1"/>
  <c r="AP291" i="1"/>
  <c r="AQ291" i="1"/>
  <c r="AR291" i="1"/>
  <c r="AS291" i="1"/>
  <c r="AT291" i="1"/>
  <c r="AV291" i="1"/>
  <c r="BG291" i="1"/>
  <c r="BH291" i="1"/>
  <c r="BJ291" i="1"/>
  <c r="BL291" i="1"/>
  <c r="BM291" i="1"/>
  <c r="BN291" i="1"/>
  <c r="CE291" i="1"/>
  <c r="CG291" i="1"/>
  <c r="CH291" i="1"/>
  <c r="CI291" i="1"/>
  <c r="CJ291" i="1"/>
  <c r="CK291" i="1"/>
  <c r="CL291" i="1"/>
  <c r="CM291" i="1"/>
  <c r="CN291" i="1"/>
  <c r="AA292" i="1"/>
  <c r="AB292" i="1"/>
  <c r="AC292" i="1"/>
  <c r="AD292" i="1"/>
  <c r="AE292" i="1"/>
  <c r="AF292" i="1"/>
  <c r="AH292" i="1"/>
  <c r="AJ292" i="1"/>
  <c r="AK292" i="1"/>
  <c r="AL292" i="1"/>
  <c r="AM292" i="1"/>
  <c r="AN292" i="1"/>
  <c r="AO292" i="1"/>
  <c r="AP292" i="1"/>
  <c r="AQ292" i="1"/>
  <c r="AR292" i="1"/>
  <c r="AS292" i="1"/>
  <c r="AT292" i="1"/>
  <c r="AV292" i="1"/>
  <c r="BH292" i="1"/>
  <c r="BI292" i="1"/>
  <c r="BJ292" i="1"/>
  <c r="BK292" i="1"/>
  <c r="BL292" i="1"/>
  <c r="BM292" i="1"/>
  <c r="BN292" i="1"/>
  <c r="CG292" i="1"/>
  <c r="CH292" i="1"/>
  <c r="CI292" i="1"/>
  <c r="CJ292" i="1"/>
  <c r="CK292" i="1"/>
  <c r="CL292" i="1"/>
  <c r="CM292" i="1"/>
  <c r="CN292" i="1"/>
  <c r="AA293" i="1"/>
  <c r="AB293" i="1"/>
  <c r="AC293" i="1"/>
  <c r="AD293" i="1"/>
  <c r="AE293" i="1"/>
  <c r="AL293" i="1" s="1"/>
  <c r="BC293" i="1" s="1"/>
  <c r="AF293" i="1"/>
  <c r="AK293" i="1" s="1"/>
  <c r="AH293" i="1"/>
  <c r="AJ293" i="1"/>
  <c r="AM293" i="1"/>
  <c r="AN293" i="1"/>
  <c r="AO293" i="1"/>
  <c r="AP293" i="1"/>
  <c r="AQ293" i="1"/>
  <c r="AS293" i="1"/>
  <c r="AT293" i="1"/>
  <c r="AU293" i="1"/>
  <c r="AV293" i="1"/>
  <c r="AW293" i="1"/>
  <c r="AY293" i="1" s="1"/>
  <c r="Y293" i="1" s="1"/>
  <c r="AX293" i="1"/>
  <c r="X293" i="1" s="1"/>
  <c r="BH293" i="1"/>
  <c r="BI293" i="1"/>
  <c r="BJ293" i="1"/>
  <c r="BK293" i="1"/>
  <c r="BL293" i="1"/>
  <c r="BM293" i="1"/>
  <c r="BN293" i="1"/>
  <c r="CE293" i="1"/>
  <c r="CG293" i="1"/>
  <c r="CH293" i="1"/>
  <c r="CI293" i="1"/>
  <c r="CJ293" i="1"/>
  <c r="CK293" i="1"/>
  <c r="CL293" i="1"/>
  <c r="CM293" i="1"/>
  <c r="CN293" i="1"/>
  <c r="CO293" i="1" a="1"/>
  <c r="CO293" i="1" s="1"/>
  <c r="CQ293" i="1" s="1"/>
  <c r="CP293" i="1" a="1"/>
  <c r="CP293" i="1" s="1"/>
  <c r="AA294" i="1"/>
  <c r="AB294" i="1"/>
  <c r="AC294" i="1"/>
  <c r="AD294" i="1"/>
  <c r="AE294" i="1"/>
  <c r="AL294" i="1" s="1"/>
  <c r="BG294" i="1" s="1"/>
  <c r="AF294" i="1"/>
  <c r="AK294" i="1" s="1"/>
  <c r="AH294" i="1"/>
  <c r="AJ294" i="1"/>
  <c r="AM294" i="1"/>
  <c r="AN294" i="1"/>
  <c r="AO294" i="1"/>
  <c r="AP294" i="1"/>
  <c r="AQ294" i="1"/>
  <c r="AR294" i="1"/>
  <c r="AS294" i="1"/>
  <c r="AT294" i="1"/>
  <c r="AV294" i="1"/>
  <c r="BH294" i="1"/>
  <c r="BJ294" i="1"/>
  <c r="BL294" i="1"/>
  <c r="BM294" i="1"/>
  <c r="BN294" i="1"/>
  <c r="CE294" i="1"/>
  <c r="CG294" i="1"/>
  <c r="CH294" i="1"/>
  <c r="CI294" i="1"/>
  <c r="CJ294" i="1"/>
  <c r="CK294" i="1"/>
  <c r="CL294" i="1"/>
  <c r="CM294" i="1"/>
  <c r="CN294" i="1"/>
  <c r="AA295" i="1"/>
  <c r="AB295" i="1"/>
  <c r="AC295" i="1"/>
  <c r="AD295" i="1"/>
  <c r="AE295" i="1"/>
  <c r="AF295" i="1"/>
  <c r="AH295" i="1"/>
  <c r="AJ295" i="1"/>
  <c r="AK295" i="1"/>
  <c r="AL295" i="1"/>
  <c r="AM295" i="1"/>
  <c r="AN295" i="1"/>
  <c r="AO295" i="1"/>
  <c r="AP295" i="1"/>
  <c r="AR295" i="1"/>
  <c r="AS295" i="1"/>
  <c r="AT295" i="1"/>
  <c r="AU295" i="1"/>
  <c r="AV295" i="1"/>
  <c r="AW295" i="1"/>
  <c r="W295" i="1" s="1"/>
  <c r="AX295" i="1"/>
  <c r="BF295" i="1"/>
  <c r="BH295" i="1"/>
  <c r="BI295" i="1"/>
  <c r="BJ295" i="1"/>
  <c r="BK295" i="1"/>
  <c r="BL295" i="1"/>
  <c r="BM295" i="1"/>
  <c r="BN295" i="1"/>
  <c r="CG295" i="1"/>
  <c r="CH295" i="1"/>
  <c r="CI295" i="1"/>
  <c r="CJ295" i="1"/>
  <c r="CK295" i="1"/>
  <c r="CL295" i="1"/>
  <c r="CM295" i="1"/>
  <c r="CN295" i="1"/>
  <c r="AA296" i="1"/>
  <c r="AB296" i="1"/>
  <c r="AC296" i="1"/>
  <c r="AD296" i="1"/>
  <c r="AE296" i="1"/>
  <c r="AL296" i="1" s="1"/>
  <c r="BD296" i="1" s="1"/>
  <c r="AF296" i="1"/>
  <c r="AK296" i="1" s="1"/>
  <c r="AH296" i="1"/>
  <c r="AJ296" i="1"/>
  <c r="AM296" i="1"/>
  <c r="AN296" i="1"/>
  <c r="AO296" i="1"/>
  <c r="AP296" i="1"/>
  <c r="AQ296" i="1"/>
  <c r="AR296" i="1"/>
  <c r="AS296" i="1"/>
  <c r="AT296" i="1"/>
  <c r="AV296" i="1"/>
  <c r="BF296" i="1"/>
  <c r="BH296" i="1"/>
  <c r="BI296" i="1"/>
  <c r="BJ296" i="1"/>
  <c r="BK296" i="1"/>
  <c r="BL296" i="1"/>
  <c r="BM296" i="1"/>
  <c r="BN296" i="1"/>
  <c r="CE296" i="1"/>
  <c r="CG296" i="1"/>
  <c r="CH296" i="1"/>
  <c r="CI296" i="1"/>
  <c r="CJ296" i="1"/>
  <c r="CK296" i="1"/>
  <c r="CL296" i="1"/>
  <c r="CM296" i="1"/>
  <c r="CN296" i="1"/>
  <c r="AA297" i="1"/>
  <c r="AB297" i="1"/>
  <c r="AC297" i="1"/>
  <c r="AJ297" i="1" s="1"/>
  <c r="AD297" i="1"/>
  <c r="AE297" i="1"/>
  <c r="AL297" i="1" s="1"/>
  <c r="BA297" i="1" s="1"/>
  <c r="AF297" i="1"/>
  <c r="AM297" i="1"/>
  <c r="AN297" i="1"/>
  <c r="AO297" i="1"/>
  <c r="AP297" i="1"/>
  <c r="AQ297" i="1"/>
  <c r="AR297" i="1"/>
  <c r="AS297" i="1"/>
  <c r="AU297" i="1"/>
  <c r="AV297" i="1"/>
  <c r="BH297" i="1"/>
  <c r="BJ297" i="1"/>
  <c r="BK297" i="1"/>
  <c r="CE297" i="1"/>
  <c r="CG297" i="1"/>
  <c r="CH297" i="1"/>
  <c r="CI297" i="1"/>
  <c r="CP297" i="1" s="1" a="1"/>
  <c r="CP297" i="1" s="1"/>
  <c r="CJ297" i="1"/>
  <c r="CK297" i="1"/>
  <c r="CL297" i="1"/>
  <c r="CM297" i="1"/>
  <c r="CN297" i="1"/>
  <c r="AA298" i="1"/>
  <c r="AB298" i="1"/>
  <c r="AC298" i="1"/>
  <c r="AD298" i="1"/>
  <c r="AE298" i="1"/>
  <c r="AF298" i="1"/>
  <c r="AJ298" i="1"/>
  <c r="AL298" i="1"/>
  <c r="AM298" i="1"/>
  <c r="AN298" i="1"/>
  <c r="AO298" i="1"/>
  <c r="AP298" i="1"/>
  <c r="AR298" i="1"/>
  <c r="AS298" i="1"/>
  <c r="AT298" i="1"/>
  <c r="AU298" i="1"/>
  <c r="AV298" i="1"/>
  <c r="BB298" i="1"/>
  <c r="BG298" i="1"/>
  <c r="BH298" i="1"/>
  <c r="BI298" i="1"/>
  <c r="BJ298" i="1"/>
  <c r="BK298" i="1"/>
  <c r="BL298" i="1"/>
  <c r="BM298" i="1"/>
  <c r="BN298" i="1"/>
  <c r="CG298" i="1"/>
  <c r="CH298" i="1"/>
  <c r="CO298" i="1" s="1" a="1"/>
  <c r="CO298" i="1" s="1"/>
  <c r="CI298" i="1"/>
  <c r="CJ298" i="1"/>
  <c r="CK298" i="1"/>
  <c r="CL298" i="1"/>
  <c r="CM298" i="1"/>
  <c r="CN298" i="1"/>
  <c r="CP298" i="1" a="1"/>
  <c r="CP298" i="1" s="1"/>
  <c r="AA299" i="1"/>
  <c r="AB299" i="1"/>
  <c r="AC299" i="1"/>
  <c r="AD299" i="1"/>
  <c r="AE299" i="1"/>
  <c r="AF299" i="1"/>
  <c r="AJ299" i="1"/>
  <c r="AM299" i="1"/>
  <c r="AN299" i="1"/>
  <c r="AO299" i="1"/>
  <c r="AP299" i="1"/>
  <c r="AR299" i="1"/>
  <c r="AS299" i="1"/>
  <c r="AT299" i="1"/>
  <c r="AU299" i="1"/>
  <c r="AV299" i="1"/>
  <c r="AW299" i="1"/>
  <c r="AY299" i="1" s="1"/>
  <c r="Y299" i="1" s="1"/>
  <c r="AX299" i="1"/>
  <c r="X299" i="1" s="1"/>
  <c r="BH299" i="1"/>
  <c r="BI299" i="1"/>
  <c r="BJ299" i="1"/>
  <c r="BK299" i="1"/>
  <c r="BL299" i="1"/>
  <c r="BM299" i="1"/>
  <c r="BN299" i="1"/>
  <c r="CE299" i="1"/>
  <c r="CG299" i="1"/>
  <c r="CH299" i="1"/>
  <c r="CI299" i="1"/>
  <c r="CJ299" i="1"/>
  <c r="CP299" i="1" s="1" a="1"/>
  <c r="CK299" i="1"/>
  <c r="CL299" i="1"/>
  <c r="CM299" i="1"/>
  <c r="CN299" i="1"/>
  <c r="CO299" i="1" a="1"/>
  <c r="CO299" i="1" s="1"/>
  <c r="CQ299" i="1" s="1"/>
  <c r="CP299" i="1"/>
  <c r="AA300" i="1"/>
  <c r="AB300" i="1"/>
  <c r="AC300" i="1"/>
  <c r="AJ300" i="1" s="1"/>
  <c r="AD300" i="1"/>
  <c r="AE300" i="1"/>
  <c r="AL300" i="1" s="1"/>
  <c r="BG300" i="1" s="1"/>
  <c r="AF300" i="1"/>
  <c r="AM300" i="1"/>
  <c r="AN300" i="1"/>
  <c r="AO300" i="1"/>
  <c r="AQ300" i="1"/>
  <c r="AR300" i="1"/>
  <c r="AS300" i="1"/>
  <c r="AT300" i="1"/>
  <c r="AU300" i="1"/>
  <c r="AV300" i="1"/>
  <c r="BA300" i="1"/>
  <c r="BH300" i="1"/>
  <c r="BJ300" i="1"/>
  <c r="BK300" i="1"/>
  <c r="BN300" i="1"/>
  <c r="CE300" i="1"/>
  <c r="CG300" i="1"/>
  <c r="CH300" i="1"/>
  <c r="CO300" i="1" s="1" a="1"/>
  <c r="CI300" i="1"/>
  <c r="CJ300" i="1"/>
  <c r="CK300" i="1"/>
  <c r="CL300" i="1"/>
  <c r="CM300" i="1"/>
  <c r="CN300" i="1"/>
  <c r="CO300" i="1"/>
  <c r="CQ300" i="1" s="1"/>
  <c r="CP300" i="1" a="1"/>
  <c r="CP300" i="1" s="1"/>
  <c r="AA301" i="1"/>
  <c r="AB301" i="1"/>
  <c r="AC301" i="1"/>
  <c r="AD301" i="1"/>
  <c r="AE301" i="1"/>
  <c r="AF301" i="1"/>
  <c r="AJ301" i="1"/>
  <c r="AL301" i="1"/>
  <c r="BG301" i="1" s="1"/>
  <c r="AM301" i="1"/>
  <c r="AN301" i="1"/>
  <c r="AO301" i="1"/>
  <c r="AP301" i="1"/>
  <c r="AQ301" i="1"/>
  <c r="AS301" i="1"/>
  <c r="AT301" i="1"/>
  <c r="AU301" i="1"/>
  <c r="AV301" i="1"/>
  <c r="BB301" i="1"/>
  <c r="BH301" i="1"/>
  <c r="BI301" i="1"/>
  <c r="BJ301" i="1"/>
  <c r="BK301" i="1"/>
  <c r="BL301" i="1"/>
  <c r="BM301" i="1"/>
  <c r="BN301" i="1"/>
  <c r="CG301" i="1"/>
  <c r="CQ301" i="1" s="1"/>
  <c r="CH301" i="1"/>
  <c r="CO301" i="1" s="1" a="1"/>
  <c r="CO301" i="1" s="1"/>
  <c r="CI301" i="1"/>
  <c r="CJ301" i="1"/>
  <c r="CK301" i="1"/>
  <c r="CL301" i="1"/>
  <c r="CM301" i="1"/>
  <c r="CN301" i="1"/>
  <c r="CP301" i="1" s="1" a="1"/>
  <c r="CP301" i="1" s="1"/>
  <c r="AA302" i="1"/>
  <c r="AB302" i="1"/>
  <c r="AC302" i="1"/>
  <c r="AD302" i="1"/>
  <c r="AE302" i="1"/>
  <c r="AL302" i="1" s="1"/>
  <c r="BC302" i="1" s="1"/>
  <c r="AF302" i="1"/>
  <c r="AJ302" i="1"/>
  <c r="AM302" i="1"/>
  <c r="AN302" i="1"/>
  <c r="AO302" i="1"/>
  <c r="AP302" i="1"/>
  <c r="AQ302" i="1"/>
  <c r="AS302" i="1"/>
  <c r="AT302" i="1"/>
  <c r="AU302" i="1"/>
  <c r="AV302" i="1"/>
  <c r="AW302" i="1"/>
  <c r="AY302" i="1" s="1"/>
  <c r="Y302" i="1" s="1"/>
  <c r="AX302" i="1"/>
  <c r="X302" i="1" s="1"/>
  <c r="BD302" i="1"/>
  <c r="BE302" i="1"/>
  <c r="BF302" i="1"/>
  <c r="BH302" i="1"/>
  <c r="BI302" i="1"/>
  <c r="BJ302" i="1"/>
  <c r="BK302" i="1"/>
  <c r="BL302" i="1"/>
  <c r="BM302" i="1"/>
  <c r="BN302" i="1"/>
  <c r="CE302" i="1"/>
  <c r="CG302" i="1"/>
  <c r="CH302" i="1"/>
  <c r="CI302" i="1"/>
  <c r="CJ302" i="1"/>
  <c r="CK302" i="1"/>
  <c r="CL302" i="1"/>
  <c r="CM302" i="1"/>
  <c r="CN302" i="1"/>
  <c r="CO302" i="1" a="1"/>
  <c r="CO302" i="1" s="1"/>
  <c r="CQ302" i="1" s="1"/>
  <c r="CP302" i="1" a="1"/>
  <c r="CP302" i="1" s="1"/>
  <c r="AA303" i="1"/>
  <c r="AB303" i="1"/>
  <c r="AC303" i="1"/>
  <c r="AJ303" i="1" s="1"/>
  <c r="AD303" i="1"/>
  <c r="AE303" i="1"/>
  <c r="AL303" i="1" s="1"/>
  <c r="BA303" i="1" s="1"/>
  <c r="AF303" i="1"/>
  <c r="AK303" i="1" s="1"/>
  <c r="AH303" i="1"/>
  <c r="AM303" i="1"/>
  <c r="AN303" i="1"/>
  <c r="AO303" i="1"/>
  <c r="AQ303" i="1"/>
  <c r="AR303" i="1"/>
  <c r="AS303" i="1"/>
  <c r="AT303" i="1"/>
  <c r="AU303" i="1"/>
  <c r="AV303" i="1"/>
  <c r="BH303" i="1"/>
  <c r="BJ303" i="1"/>
  <c r="BK303" i="1"/>
  <c r="BN303" i="1"/>
  <c r="CE303" i="1"/>
  <c r="CG303" i="1"/>
  <c r="CH303" i="1"/>
  <c r="CO303" i="1" s="1" a="1"/>
  <c r="CI303" i="1"/>
  <c r="CJ303" i="1"/>
  <c r="CP303" i="1" s="1" a="1"/>
  <c r="CP303" i="1" s="1"/>
  <c r="CK303" i="1"/>
  <c r="CL303" i="1"/>
  <c r="CM303" i="1"/>
  <c r="CN303" i="1"/>
  <c r="CO303" i="1"/>
  <c r="CQ303" i="1" s="1"/>
  <c r="AA304" i="1"/>
  <c r="AB304" i="1"/>
  <c r="AC304" i="1"/>
  <c r="AD304" i="1"/>
  <c r="AE304" i="1"/>
  <c r="AF304" i="1"/>
  <c r="AJ304" i="1"/>
  <c r="AL304" i="1"/>
  <c r="BB304" i="1" s="1"/>
  <c r="AM304" i="1"/>
  <c r="AN304" i="1"/>
  <c r="AO304" i="1"/>
  <c r="AQ304" i="1"/>
  <c r="AR304" i="1"/>
  <c r="AS304" i="1"/>
  <c r="AT304" i="1"/>
  <c r="AU304" i="1"/>
  <c r="AV304" i="1"/>
  <c r="AW304" i="1"/>
  <c r="W304" i="1" s="1"/>
  <c r="AX304" i="1"/>
  <c r="X304" i="1" s="1"/>
  <c r="BH304" i="1"/>
  <c r="BI304" i="1"/>
  <c r="BJ304" i="1"/>
  <c r="BK304" i="1"/>
  <c r="BL304" i="1"/>
  <c r="BM304" i="1"/>
  <c r="BN304" i="1"/>
  <c r="CG304" i="1"/>
  <c r="CQ304" i="1" s="1"/>
  <c r="CH304" i="1"/>
  <c r="CO304" i="1" s="1" a="1"/>
  <c r="CI304" i="1"/>
  <c r="CJ304" i="1"/>
  <c r="CK304" i="1"/>
  <c r="CL304" i="1"/>
  <c r="CM304" i="1"/>
  <c r="CP304" i="1" s="1" a="1"/>
  <c r="CP304" i="1" s="1"/>
  <c r="CN304" i="1"/>
  <c r="CO304" i="1"/>
  <c r="AA305" i="1"/>
  <c r="AB305" i="1"/>
  <c r="AC305" i="1"/>
  <c r="AD305" i="1"/>
  <c r="AE305" i="1"/>
  <c r="AL305" i="1" s="1"/>
  <c r="BC305" i="1" s="1"/>
  <c r="AF305" i="1"/>
  <c r="AJ305" i="1"/>
  <c r="AM305" i="1"/>
  <c r="AN305" i="1"/>
  <c r="AO305" i="1"/>
  <c r="AP305" i="1"/>
  <c r="AQ305" i="1"/>
  <c r="AR305" i="1"/>
  <c r="AS305" i="1"/>
  <c r="AU305" i="1"/>
  <c r="AV305" i="1"/>
  <c r="AW305" i="1"/>
  <c r="W305" i="1" s="1"/>
  <c r="AX305" i="1"/>
  <c r="X305" i="1" s="1"/>
  <c r="BH305" i="1"/>
  <c r="BI305" i="1"/>
  <c r="BJ305" i="1"/>
  <c r="BK305" i="1"/>
  <c r="BL305" i="1"/>
  <c r="BM305" i="1"/>
  <c r="BN305" i="1"/>
  <c r="CE305" i="1"/>
  <c r="CG305" i="1"/>
  <c r="CH305" i="1"/>
  <c r="CI305" i="1"/>
  <c r="CO305" i="1" s="1" a="1"/>
  <c r="CO305" i="1" s="1"/>
  <c r="CQ305" i="1" s="1"/>
  <c r="CJ305" i="1"/>
  <c r="CK305" i="1"/>
  <c r="CL305" i="1"/>
  <c r="CM305" i="1"/>
  <c r="CN305" i="1"/>
  <c r="AA306" i="1"/>
  <c r="AB306" i="1"/>
  <c r="AC306" i="1"/>
  <c r="AD306" i="1"/>
  <c r="AE306" i="1"/>
  <c r="AL306" i="1" s="1"/>
  <c r="AF306" i="1"/>
  <c r="AK306" i="1" s="1"/>
  <c r="AJ306" i="1"/>
  <c r="AM306" i="1"/>
  <c r="AN306" i="1"/>
  <c r="AO306" i="1"/>
  <c r="AP306" i="1"/>
  <c r="AQ306" i="1"/>
  <c r="AR306" i="1"/>
  <c r="AS306" i="1"/>
  <c r="AT306" i="1"/>
  <c r="AV306" i="1"/>
  <c r="AX306" i="1"/>
  <c r="AZ306" i="1" s="1"/>
  <c r="Z306" i="1" s="1"/>
  <c r="BJ306" i="1"/>
  <c r="BK306" i="1"/>
  <c r="BL306" i="1"/>
  <c r="BM306" i="1"/>
  <c r="BN306" i="1"/>
  <c r="CE306" i="1"/>
  <c r="CG306" i="1"/>
  <c r="CH306" i="1"/>
  <c r="CI306" i="1"/>
  <c r="CJ306" i="1"/>
  <c r="CP306" i="1" s="1" a="1"/>
  <c r="CP306" i="1" s="1"/>
  <c r="CK306" i="1"/>
  <c r="CL306" i="1"/>
  <c r="CM306" i="1"/>
  <c r="CN306" i="1"/>
  <c r="AA307" i="1"/>
  <c r="AB307" i="1"/>
  <c r="AC307" i="1"/>
  <c r="AJ307" i="1" s="1"/>
  <c r="AD307" i="1"/>
  <c r="AE307" i="1"/>
  <c r="AL307" i="1" s="1"/>
  <c r="AF307" i="1"/>
  <c r="AK307" i="1" s="1"/>
  <c r="AM307" i="1"/>
  <c r="AN307" i="1"/>
  <c r="AO307" i="1"/>
  <c r="AP307" i="1"/>
  <c r="AQ307" i="1"/>
  <c r="AR307" i="1"/>
  <c r="AS307" i="1"/>
  <c r="AT307" i="1"/>
  <c r="AV307" i="1"/>
  <c r="AW307" i="1"/>
  <c r="W307" i="1" s="1"/>
  <c r="AX307" i="1"/>
  <c r="BH307" i="1"/>
  <c r="BJ307" i="1"/>
  <c r="BK307" i="1"/>
  <c r="BL307" i="1"/>
  <c r="BM307" i="1"/>
  <c r="BN307" i="1"/>
  <c r="CE307" i="1"/>
  <c r="CG307" i="1"/>
  <c r="CH307" i="1"/>
  <c r="CI307" i="1"/>
  <c r="CJ307" i="1"/>
  <c r="CK307" i="1"/>
  <c r="CL307" i="1"/>
  <c r="CM307" i="1"/>
  <c r="CN307" i="1"/>
  <c r="AA308" i="1"/>
  <c r="AB308" i="1"/>
  <c r="AC308" i="1"/>
  <c r="AD308" i="1"/>
  <c r="AE308" i="1"/>
  <c r="AF308" i="1"/>
  <c r="AK308" i="1" s="1"/>
  <c r="AJ308" i="1"/>
  <c r="AL308" i="1"/>
  <c r="AM308" i="1"/>
  <c r="AN308" i="1"/>
  <c r="AO308" i="1"/>
  <c r="AP308" i="1"/>
  <c r="AQ308" i="1"/>
  <c r="AR308" i="1"/>
  <c r="AS308" i="1"/>
  <c r="AT308" i="1"/>
  <c r="AV308" i="1"/>
  <c r="AW308" i="1"/>
  <c r="AY308" i="1" s="1"/>
  <c r="Y308" i="1" s="1"/>
  <c r="AX308" i="1"/>
  <c r="BE308" i="1"/>
  <c r="BF308" i="1"/>
  <c r="BG308" i="1"/>
  <c r="BH308" i="1"/>
  <c r="BI308" i="1"/>
  <c r="BJ308" i="1"/>
  <c r="BK308" i="1"/>
  <c r="BL308" i="1"/>
  <c r="BM308" i="1"/>
  <c r="BN308" i="1"/>
  <c r="CG308" i="1"/>
  <c r="CQ308" i="1" s="1"/>
  <c r="CH308" i="1"/>
  <c r="CI308" i="1"/>
  <c r="CJ308" i="1"/>
  <c r="CO308" i="1" s="1" a="1"/>
  <c r="CK308" i="1"/>
  <c r="CL308" i="1"/>
  <c r="CM308" i="1"/>
  <c r="CN308" i="1"/>
  <c r="CO308" i="1"/>
  <c r="CP308" i="1" a="1"/>
  <c r="CP308" i="1" s="1"/>
  <c r="AA309" i="1"/>
  <c r="AB309" i="1"/>
  <c r="AC309" i="1"/>
  <c r="AD309" i="1"/>
  <c r="AE309" i="1"/>
  <c r="AL309" i="1" s="1"/>
  <c r="AF309" i="1"/>
  <c r="AK309" i="1" s="1"/>
  <c r="AJ309" i="1"/>
  <c r="AM309" i="1"/>
  <c r="AN309" i="1"/>
  <c r="AO309" i="1"/>
  <c r="AP309" i="1"/>
  <c r="AQ309" i="1"/>
  <c r="AR309" i="1"/>
  <c r="AT309" i="1"/>
  <c r="AU309" i="1"/>
  <c r="AV309" i="1"/>
  <c r="BH309" i="1"/>
  <c r="BK309" i="1"/>
  <c r="BL309" i="1"/>
  <c r="BM309" i="1"/>
  <c r="BN309" i="1"/>
  <c r="CE309" i="1"/>
  <c r="CG309" i="1"/>
  <c r="CH309" i="1"/>
  <c r="CO309" i="1" s="1" a="1"/>
  <c r="CO309" i="1" s="1"/>
  <c r="CQ309" i="1" s="1"/>
  <c r="CI309" i="1"/>
  <c r="CJ309" i="1"/>
  <c r="CK309" i="1"/>
  <c r="CL309" i="1"/>
  <c r="CM309" i="1"/>
  <c r="CN309" i="1"/>
  <c r="AA310" i="1"/>
  <c r="AB310" i="1"/>
  <c r="AC310" i="1"/>
  <c r="BN310" i="1" s="1"/>
  <c r="AD310" i="1"/>
  <c r="AE310" i="1"/>
  <c r="AF310" i="1"/>
  <c r="AK310" i="1" s="1"/>
  <c r="AJ310" i="1"/>
  <c r="AM310" i="1"/>
  <c r="AN310" i="1"/>
  <c r="AO310" i="1"/>
  <c r="AP310" i="1"/>
  <c r="AQ310" i="1"/>
  <c r="AR310" i="1"/>
  <c r="AS310" i="1"/>
  <c r="AT310" i="1"/>
  <c r="AV310" i="1"/>
  <c r="BH310" i="1"/>
  <c r="BI310" i="1"/>
  <c r="BL310" i="1"/>
  <c r="BM310" i="1"/>
  <c r="CG310" i="1"/>
  <c r="CH310" i="1"/>
  <c r="CI310" i="1"/>
  <c r="CJ310" i="1"/>
  <c r="CK310" i="1"/>
  <c r="CL310" i="1"/>
  <c r="CM310" i="1"/>
  <c r="CN310" i="1"/>
  <c r="AA311" i="1"/>
  <c r="AB311" i="1"/>
  <c r="AC311" i="1"/>
  <c r="AD311" i="1"/>
  <c r="AE311" i="1"/>
  <c r="AF311" i="1"/>
  <c r="AK311" i="1" s="1"/>
  <c r="AH311" i="1"/>
  <c r="AJ311" i="1"/>
  <c r="AM311" i="1"/>
  <c r="AN311" i="1"/>
  <c r="AO311" i="1"/>
  <c r="AP311" i="1"/>
  <c r="AR311" i="1"/>
  <c r="AS311" i="1"/>
  <c r="AT311" i="1"/>
  <c r="AU311" i="1"/>
  <c r="AV311" i="1"/>
  <c r="BH311" i="1"/>
  <c r="BI311" i="1"/>
  <c r="BJ311" i="1"/>
  <c r="BK311" i="1"/>
  <c r="BL311" i="1"/>
  <c r="BM311" i="1"/>
  <c r="BN311" i="1"/>
  <c r="BQ311" i="1"/>
  <c r="BU311" i="1"/>
  <c r="CG311" i="1"/>
  <c r="CQ311" i="1" s="1"/>
  <c r="CH311" i="1"/>
  <c r="CO311" i="1" s="1" a="1"/>
  <c r="CO311" i="1" s="1"/>
  <c r="CI311" i="1"/>
  <c r="CJ311" i="1"/>
  <c r="CK311" i="1"/>
  <c r="CL311" i="1"/>
  <c r="CM311" i="1"/>
  <c r="CN311" i="1"/>
  <c r="AA312" i="1"/>
  <c r="AB312" i="1"/>
  <c r="AC312" i="1"/>
  <c r="AD312" i="1"/>
  <c r="AE312" i="1"/>
  <c r="AF312" i="1"/>
  <c r="AK312" i="1" s="1"/>
  <c r="AM312" i="1"/>
  <c r="AN312" i="1"/>
  <c r="AO312" i="1"/>
  <c r="AP312" i="1"/>
  <c r="AQ312" i="1"/>
  <c r="AR312" i="1"/>
  <c r="AS312" i="1"/>
  <c r="AT312" i="1"/>
  <c r="AV312" i="1"/>
  <c r="BJ312" i="1"/>
  <c r="BM312" i="1"/>
  <c r="BN312" i="1"/>
  <c r="CE312" i="1"/>
  <c r="CG312" i="1"/>
  <c r="CH312" i="1"/>
  <c r="CO312" i="1" s="1" a="1"/>
  <c r="CO312" i="1" s="1"/>
  <c r="CQ312" i="1" s="1"/>
  <c r="CI312" i="1"/>
  <c r="CJ312" i="1"/>
  <c r="CK312" i="1"/>
  <c r="CL312" i="1"/>
  <c r="CM312" i="1"/>
  <c r="CP312" i="1" s="1" a="1"/>
  <c r="CP312" i="1" s="1"/>
  <c r="CN312" i="1"/>
  <c r="AA313" i="1"/>
  <c r="BU313" i="1" s="1"/>
  <c r="AB313" i="1"/>
  <c r="AC313" i="1"/>
  <c r="AD313" i="1"/>
  <c r="AE313" i="1"/>
  <c r="AL313" i="1" s="1"/>
  <c r="AF313" i="1"/>
  <c r="AH313" i="1" s="1"/>
  <c r="AJ313" i="1"/>
  <c r="AK313" i="1"/>
  <c r="AM313" i="1"/>
  <c r="AN313" i="1"/>
  <c r="AO313" i="1"/>
  <c r="AP313" i="1"/>
  <c r="AQ313" i="1"/>
  <c r="AS313" i="1"/>
  <c r="AT313" i="1"/>
  <c r="AU313" i="1"/>
  <c r="AV313" i="1"/>
  <c r="BA313" i="1"/>
  <c r="BH313" i="1"/>
  <c r="BI313" i="1"/>
  <c r="BJ313" i="1"/>
  <c r="BL313" i="1"/>
  <c r="BM313" i="1"/>
  <c r="BN313" i="1"/>
  <c r="CE313" i="1"/>
  <c r="CG313" i="1"/>
  <c r="CQ313" i="1" s="1"/>
  <c r="CH313" i="1"/>
  <c r="CO313" i="1" s="1" a="1"/>
  <c r="CO313" i="1" s="1"/>
  <c r="CI313" i="1"/>
  <c r="CJ313" i="1"/>
  <c r="CK313" i="1"/>
  <c r="CL313" i="1"/>
  <c r="CM313" i="1"/>
  <c r="CN313" i="1"/>
  <c r="AA314" i="1"/>
  <c r="AB314" i="1"/>
  <c r="AC314" i="1"/>
  <c r="AD314" i="1"/>
  <c r="AE314" i="1"/>
  <c r="AF314" i="1"/>
  <c r="AH314" i="1" s="1"/>
  <c r="AJ314" i="1"/>
  <c r="AK314" i="1"/>
  <c r="AM314" i="1"/>
  <c r="AN314" i="1"/>
  <c r="AO314" i="1"/>
  <c r="AP314" i="1"/>
  <c r="AR314" i="1"/>
  <c r="AS314" i="1"/>
  <c r="AT314" i="1"/>
  <c r="AU314" i="1"/>
  <c r="AV314" i="1"/>
  <c r="BH314" i="1"/>
  <c r="BI314" i="1"/>
  <c r="BJ314" i="1"/>
  <c r="BK314" i="1"/>
  <c r="BL314" i="1"/>
  <c r="BM314" i="1"/>
  <c r="BN314" i="1"/>
  <c r="BU314" i="1"/>
  <c r="CE314" i="1"/>
  <c r="CG314" i="1"/>
  <c r="CH314" i="1"/>
  <c r="CI314" i="1"/>
  <c r="CJ314" i="1"/>
  <c r="CK314" i="1"/>
  <c r="CL314" i="1"/>
  <c r="CM314" i="1"/>
  <c r="CN314" i="1"/>
  <c r="CO314" i="1" a="1"/>
  <c r="CO314" i="1"/>
  <c r="CQ314" i="1" s="1"/>
  <c r="CP314" i="1" a="1"/>
  <c r="CP314" i="1" s="1"/>
  <c r="AA315" i="1"/>
  <c r="AB315" i="1"/>
  <c r="AC315" i="1"/>
  <c r="BL315" i="1" s="1"/>
  <c r="AD315" i="1"/>
  <c r="AE315" i="1"/>
  <c r="AL315" i="1" s="1"/>
  <c r="BC315" i="1" s="1"/>
  <c r="AF315" i="1"/>
  <c r="AK315" i="1" s="1"/>
  <c r="AH315" i="1"/>
  <c r="AJ315" i="1"/>
  <c r="AM315" i="1"/>
  <c r="AN315" i="1"/>
  <c r="AO315" i="1"/>
  <c r="AP315" i="1"/>
  <c r="AQ315" i="1"/>
  <c r="AS315" i="1"/>
  <c r="AT315" i="1"/>
  <c r="AU315" i="1"/>
  <c r="AV315" i="1"/>
  <c r="BF315" i="1"/>
  <c r="BG315" i="1"/>
  <c r="BH315" i="1"/>
  <c r="BJ315" i="1"/>
  <c r="BK315" i="1"/>
  <c r="BM315" i="1"/>
  <c r="BN315" i="1"/>
  <c r="CE315" i="1"/>
  <c r="CG315" i="1"/>
  <c r="CH315" i="1"/>
  <c r="CI315" i="1"/>
  <c r="CJ315" i="1"/>
  <c r="CK315" i="1"/>
  <c r="CL315" i="1"/>
  <c r="CM315" i="1"/>
  <c r="CN315" i="1"/>
  <c r="CP315" i="1" a="1"/>
  <c r="CP315" i="1" s="1"/>
  <c r="AA316" i="1"/>
  <c r="AB316" i="1"/>
  <c r="AC316" i="1"/>
  <c r="BH316" i="1" s="1"/>
  <c r="AD316" i="1"/>
  <c r="AE316" i="1"/>
  <c r="AF316" i="1"/>
  <c r="AK316" i="1" s="1"/>
  <c r="AH316" i="1"/>
  <c r="AM316" i="1"/>
  <c r="AN316" i="1"/>
  <c r="AO316" i="1"/>
  <c r="AP316" i="1"/>
  <c r="AQ316" i="1"/>
  <c r="AR316" i="1"/>
  <c r="AS316" i="1"/>
  <c r="AT316" i="1"/>
  <c r="AV316" i="1"/>
  <c r="BJ316" i="1"/>
  <c r="BQ317" i="1" s="1"/>
  <c r="BK316" i="1"/>
  <c r="CE316" i="1"/>
  <c r="CG316" i="1"/>
  <c r="CH316" i="1"/>
  <c r="CI316" i="1"/>
  <c r="CJ316" i="1"/>
  <c r="CK316" i="1"/>
  <c r="CL316" i="1"/>
  <c r="CM316" i="1"/>
  <c r="CN316" i="1"/>
  <c r="AA317" i="1"/>
  <c r="AB317" i="1"/>
  <c r="AC317" i="1"/>
  <c r="AD317" i="1"/>
  <c r="AE317" i="1"/>
  <c r="AF317" i="1"/>
  <c r="AJ317" i="1"/>
  <c r="AL317" i="1"/>
  <c r="BF317" i="1" s="1"/>
  <c r="AM317" i="1"/>
  <c r="AN317" i="1"/>
  <c r="AO317" i="1"/>
  <c r="AP317" i="1"/>
  <c r="AR317" i="1"/>
  <c r="AS317" i="1"/>
  <c r="AT317" i="1"/>
  <c r="AU317" i="1"/>
  <c r="AV317" i="1"/>
  <c r="BB317" i="1"/>
  <c r="BC317" i="1"/>
  <c r="BE317" i="1"/>
  <c r="BG317" i="1"/>
  <c r="BH317" i="1"/>
  <c r="BI317" i="1"/>
  <c r="BJ317" i="1"/>
  <c r="BK317" i="1"/>
  <c r="BL317" i="1"/>
  <c r="BM317" i="1"/>
  <c r="BN317" i="1"/>
  <c r="CE317" i="1"/>
  <c r="CG317" i="1"/>
  <c r="CH317" i="1"/>
  <c r="CI317" i="1"/>
  <c r="CO317" i="1" s="1" a="1"/>
  <c r="CO317" i="1" s="1"/>
  <c r="CQ317" i="1" s="1"/>
  <c r="CJ317" i="1"/>
  <c r="CK317" i="1"/>
  <c r="CL317" i="1"/>
  <c r="CM317" i="1"/>
  <c r="CN317" i="1"/>
  <c r="AA318" i="1"/>
  <c r="AB318" i="1"/>
  <c r="AC318" i="1"/>
  <c r="BH318" i="1" s="1"/>
  <c r="AD318" i="1"/>
  <c r="AE318" i="1"/>
  <c r="AF318" i="1"/>
  <c r="AK318" i="1" s="1"/>
  <c r="AH318" i="1"/>
  <c r="AM318" i="1"/>
  <c r="AN318" i="1"/>
  <c r="AO318" i="1"/>
  <c r="AP318" i="1"/>
  <c r="AQ318" i="1"/>
  <c r="AR318" i="1"/>
  <c r="AS318" i="1"/>
  <c r="AU318" i="1"/>
  <c r="AV318" i="1"/>
  <c r="BK318" i="1"/>
  <c r="BL318" i="1"/>
  <c r="CE318" i="1"/>
  <c r="CG318" i="1"/>
  <c r="CH318" i="1"/>
  <c r="CI318" i="1"/>
  <c r="CJ318" i="1"/>
  <c r="CK318" i="1"/>
  <c r="CL318" i="1"/>
  <c r="CM318" i="1"/>
  <c r="CN318" i="1"/>
  <c r="AA319" i="1"/>
  <c r="AB319" i="1"/>
  <c r="AC319" i="1"/>
  <c r="AD319" i="1"/>
  <c r="AE319" i="1"/>
  <c r="AF319" i="1"/>
  <c r="AK319" i="1" s="1"/>
  <c r="AJ319" i="1"/>
  <c r="AL319" i="1" s="1"/>
  <c r="AM319" i="1"/>
  <c r="AN319" i="1"/>
  <c r="AO319" i="1"/>
  <c r="AP319" i="1"/>
  <c r="AQ319" i="1"/>
  <c r="AR319" i="1"/>
  <c r="AT319" i="1"/>
  <c r="AU319" i="1"/>
  <c r="AV319" i="1"/>
  <c r="BK319" i="1"/>
  <c r="CE319" i="1"/>
  <c r="CG319" i="1"/>
  <c r="CH319" i="1"/>
  <c r="CI319" i="1"/>
  <c r="CJ319" i="1"/>
  <c r="CK319" i="1"/>
  <c r="CL319" i="1"/>
  <c r="CM319" i="1"/>
  <c r="CN319" i="1"/>
  <c r="CP319" i="1" a="1"/>
  <c r="CP319" i="1"/>
  <c r="AA320" i="1"/>
  <c r="AB320" i="1"/>
  <c r="AC320" i="1"/>
  <c r="AD320" i="1"/>
  <c r="AE320" i="1"/>
  <c r="AL320" i="1" s="1"/>
  <c r="AF320" i="1"/>
  <c r="AJ320" i="1"/>
  <c r="AM320" i="1"/>
  <c r="AN320" i="1"/>
  <c r="AO320" i="1"/>
  <c r="AP320" i="1"/>
  <c r="AQ320" i="1"/>
  <c r="AR320" i="1"/>
  <c r="AT320" i="1"/>
  <c r="AU320" i="1"/>
  <c r="AV320" i="1"/>
  <c r="BH320" i="1"/>
  <c r="BI320" i="1"/>
  <c r="BJ320" i="1"/>
  <c r="BK320" i="1"/>
  <c r="BL320" i="1"/>
  <c r="BM320" i="1"/>
  <c r="BN320" i="1"/>
  <c r="CG320" i="1"/>
  <c r="CH320" i="1"/>
  <c r="CP320" i="1" s="1" a="1"/>
  <c r="CP320" i="1" s="1"/>
  <c r="CI320" i="1"/>
  <c r="CJ320" i="1"/>
  <c r="CK320" i="1"/>
  <c r="CL320" i="1"/>
  <c r="CM320" i="1"/>
  <c r="CN320" i="1"/>
  <c r="AA321" i="1"/>
  <c r="AB321" i="1"/>
  <c r="AC321" i="1"/>
  <c r="AD321" i="1"/>
  <c r="AE321" i="1"/>
  <c r="AL321" i="1" s="1"/>
  <c r="BF321" i="1" s="1"/>
  <c r="AF321" i="1"/>
  <c r="AK321" i="1" s="1"/>
  <c r="AH321" i="1"/>
  <c r="AJ321" i="1"/>
  <c r="AM321" i="1"/>
  <c r="AN321" i="1"/>
  <c r="AO321" i="1"/>
  <c r="AP321" i="1"/>
  <c r="AQ321" i="1"/>
  <c r="AR321" i="1"/>
  <c r="AS321" i="1"/>
  <c r="AT321" i="1"/>
  <c r="AV321" i="1"/>
  <c r="BH321" i="1"/>
  <c r="BJ321" i="1"/>
  <c r="BK321" i="1"/>
  <c r="BL321" i="1"/>
  <c r="BM321" i="1"/>
  <c r="BN321" i="1"/>
  <c r="CG321" i="1"/>
  <c r="CH321" i="1"/>
  <c r="CI321" i="1"/>
  <c r="CJ321" i="1"/>
  <c r="CK321" i="1"/>
  <c r="CP321" i="1" s="1" a="1"/>
  <c r="CP321" i="1" s="1"/>
  <c r="CL321" i="1"/>
  <c r="CM321" i="1"/>
  <c r="CN321" i="1"/>
  <c r="AA322" i="1"/>
  <c r="AB322" i="1"/>
  <c r="AC322" i="1"/>
  <c r="AD322" i="1"/>
  <c r="AE322" i="1"/>
  <c r="AL322" i="1" s="1"/>
  <c r="AF322" i="1"/>
  <c r="AJ322" i="1"/>
  <c r="AM322" i="1"/>
  <c r="AN322" i="1"/>
  <c r="AO322" i="1"/>
  <c r="AP322" i="1"/>
  <c r="AQ322" i="1"/>
  <c r="AS322" i="1"/>
  <c r="AT322" i="1"/>
  <c r="AU322" i="1"/>
  <c r="AV322" i="1"/>
  <c r="BH322" i="1"/>
  <c r="BI322" i="1"/>
  <c r="BJ322" i="1"/>
  <c r="BK322" i="1"/>
  <c r="BL322" i="1"/>
  <c r="BM322" i="1"/>
  <c r="BN322" i="1"/>
  <c r="CG322" i="1"/>
  <c r="CH322" i="1"/>
  <c r="CI322" i="1"/>
  <c r="CJ322" i="1"/>
  <c r="CK322" i="1"/>
  <c r="CL322" i="1"/>
  <c r="CM322" i="1"/>
  <c r="CN322" i="1"/>
  <c r="AA323" i="1"/>
  <c r="AB323" i="1"/>
  <c r="AC323" i="1"/>
  <c r="AD323" i="1"/>
  <c r="AE323" i="1"/>
  <c r="AF323" i="1"/>
  <c r="AH323" i="1"/>
  <c r="AJ323" i="1"/>
  <c r="AK323" i="1"/>
  <c r="AL323" i="1"/>
  <c r="AM323" i="1"/>
  <c r="AN323" i="1"/>
  <c r="AO323" i="1"/>
  <c r="AP323" i="1"/>
  <c r="AR323" i="1"/>
  <c r="AS323" i="1"/>
  <c r="AT323" i="1"/>
  <c r="AU323" i="1"/>
  <c r="AV323" i="1"/>
  <c r="AW323" i="1"/>
  <c r="W323" i="1" s="1"/>
  <c r="AX323" i="1"/>
  <c r="BH323" i="1"/>
  <c r="BI323" i="1"/>
  <c r="BJ323" i="1"/>
  <c r="BK323" i="1"/>
  <c r="BL323" i="1"/>
  <c r="BM323" i="1"/>
  <c r="BN323" i="1"/>
  <c r="CG323" i="1"/>
  <c r="CH323" i="1"/>
  <c r="CI323" i="1"/>
  <c r="CJ323" i="1"/>
  <c r="CK323" i="1"/>
  <c r="CL323" i="1"/>
  <c r="CM323" i="1"/>
  <c r="CN323" i="1"/>
  <c r="AA324" i="1"/>
  <c r="AB324" i="1"/>
  <c r="AC324" i="1"/>
  <c r="AD324" i="1"/>
  <c r="AE324" i="1"/>
  <c r="AF324" i="1"/>
  <c r="AK324" i="1" s="1"/>
  <c r="AJ324" i="1"/>
  <c r="AM324" i="1"/>
  <c r="AN324" i="1"/>
  <c r="AO324" i="1"/>
  <c r="AP324" i="1"/>
  <c r="AQ324" i="1"/>
  <c r="AR324" i="1"/>
  <c r="AS324" i="1"/>
  <c r="AT324" i="1"/>
  <c r="AV324" i="1"/>
  <c r="BH324" i="1"/>
  <c r="BJ324" i="1"/>
  <c r="BK324" i="1"/>
  <c r="BL324" i="1"/>
  <c r="BM324" i="1"/>
  <c r="BN324" i="1"/>
  <c r="CE324" i="1"/>
  <c r="CG324" i="1"/>
  <c r="CH324" i="1"/>
  <c r="CI324" i="1"/>
  <c r="CJ324" i="1"/>
  <c r="CK324" i="1"/>
  <c r="CL324" i="1"/>
  <c r="CM324" i="1"/>
  <c r="CN324" i="1"/>
  <c r="AA325" i="1"/>
  <c r="AB325" i="1"/>
  <c r="AC325" i="1"/>
  <c r="AD325" i="1"/>
  <c r="AE325" i="1"/>
  <c r="AF325" i="1"/>
  <c r="AH325" i="1"/>
  <c r="AK325" i="1"/>
  <c r="AM325" i="1"/>
  <c r="AN325" i="1"/>
  <c r="AO325" i="1"/>
  <c r="AQ325" i="1"/>
  <c r="AR325" i="1"/>
  <c r="AS325" i="1"/>
  <c r="AT325" i="1"/>
  <c r="AU325" i="1"/>
  <c r="AV325" i="1"/>
  <c r="BH325" i="1"/>
  <c r="BI325" i="1"/>
  <c r="CE325" i="1"/>
  <c r="CG325" i="1"/>
  <c r="CH325" i="1"/>
  <c r="CI325" i="1"/>
  <c r="CJ325" i="1"/>
  <c r="CK325" i="1"/>
  <c r="CL325" i="1"/>
  <c r="CM325" i="1"/>
  <c r="CN325" i="1"/>
  <c r="AA326" i="1"/>
  <c r="AB326" i="1"/>
  <c r="AC326" i="1"/>
  <c r="AD326" i="1"/>
  <c r="AE326" i="1"/>
  <c r="AF326" i="1"/>
  <c r="AH326" i="1"/>
  <c r="AJ326" i="1"/>
  <c r="AL326" i="1" s="1"/>
  <c r="AK326" i="1"/>
  <c r="AM326" i="1"/>
  <c r="AN326" i="1"/>
  <c r="AO326" i="1"/>
  <c r="AP326" i="1"/>
  <c r="AQ326" i="1"/>
  <c r="AR326" i="1"/>
  <c r="AT326" i="1"/>
  <c r="AU326" i="1"/>
  <c r="AV326" i="1"/>
  <c r="BH326" i="1"/>
  <c r="BI326" i="1"/>
  <c r="BJ326" i="1"/>
  <c r="BK326" i="1"/>
  <c r="BL326" i="1"/>
  <c r="BM326" i="1"/>
  <c r="BN326" i="1"/>
  <c r="CG326" i="1"/>
  <c r="CH326" i="1"/>
  <c r="CI326" i="1"/>
  <c r="CJ326" i="1"/>
  <c r="CK326" i="1"/>
  <c r="CL326" i="1"/>
  <c r="CM326" i="1"/>
  <c r="CN326" i="1"/>
  <c r="AA327" i="1"/>
  <c r="AB327" i="1"/>
  <c r="AC327" i="1"/>
  <c r="AD327" i="1"/>
  <c r="AE327" i="1"/>
  <c r="AF327" i="1"/>
  <c r="AK327" i="1" s="1"/>
  <c r="AM327" i="1"/>
  <c r="AN327" i="1"/>
  <c r="AO327" i="1"/>
  <c r="AP327" i="1"/>
  <c r="AR327" i="1"/>
  <c r="AS327" i="1"/>
  <c r="AT327" i="1"/>
  <c r="AU327" i="1"/>
  <c r="AV327" i="1"/>
  <c r="CE327" i="1"/>
  <c r="CG327" i="1"/>
  <c r="CH327" i="1"/>
  <c r="CI327" i="1"/>
  <c r="CJ327" i="1"/>
  <c r="CK327" i="1"/>
  <c r="CL327" i="1"/>
  <c r="CM327" i="1"/>
  <c r="CN327" i="1"/>
  <c r="CO327" i="1" a="1"/>
  <c r="CO327" i="1" s="1"/>
  <c r="CQ327" i="1" s="1"/>
  <c r="AA328" i="1"/>
  <c r="AB328" i="1"/>
  <c r="AC328" i="1"/>
  <c r="AD328" i="1"/>
  <c r="AE328" i="1"/>
  <c r="AF328" i="1"/>
  <c r="AH328" i="1"/>
  <c r="AJ328" i="1"/>
  <c r="AL328" i="1" s="1"/>
  <c r="AK328" i="1"/>
  <c r="AM328" i="1"/>
  <c r="AN328" i="1"/>
  <c r="AO328" i="1"/>
  <c r="AQ328" i="1"/>
  <c r="AR328" i="1"/>
  <c r="AS328" i="1"/>
  <c r="AT328" i="1"/>
  <c r="AU328" i="1"/>
  <c r="AV328" i="1"/>
  <c r="BC328" i="1"/>
  <c r="BF328" i="1"/>
  <c r="BH328" i="1"/>
  <c r="BI328" i="1"/>
  <c r="BJ328" i="1"/>
  <c r="BK328" i="1"/>
  <c r="BL328" i="1"/>
  <c r="BM328" i="1"/>
  <c r="BN328" i="1"/>
  <c r="CG328" i="1"/>
  <c r="CH328" i="1"/>
  <c r="CI328" i="1"/>
  <c r="CJ328" i="1"/>
  <c r="CK328" i="1"/>
  <c r="CL328" i="1"/>
  <c r="CM328" i="1"/>
  <c r="CN328" i="1"/>
  <c r="AA329" i="1"/>
  <c r="AB329" i="1"/>
  <c r="AC329" i="1"/>
  <c r="AD329" i="1"/>
  <c r="AE329" i="1"/>
  <c r="AF329" i="1"/>
  <c r="AH329" i="1"/>
  <c r="AJ329" i="1"/>
  <c r="AL329" i="1" s="1"/>
  <c r="AK329" i="1"/>
  <c r="AM329" i="1"/>
  <c r="AN329" i="1"/>
  <c r="AO329" i="1"/>
  <c r="AP329" i="1"/>
  <c r="AQ329" i="1"/>
  <c r="AR329" i="1"/>
  <c r="AT329" i="1"/>
  <c r="AU329" i="1"/>
  <c r="AV329" i="1"/>
  <c r="BH329" i="1"/>
  <c r="BI329" i="1"/>
  <c r="BJ329" i="1"/>
  <c r="BK329" i="1"/>
  <c r="BL329" i="1"/>
  <c r="BM329" i="1"/>
  <c r="BN329" i="1"/>
  <c r="CE329" i="1"/>
  <c r="CG329" i="1"/>
  <c r="CH329" i="1"/>
  <c r="CI329" i="1"/>
  <c r="CJ329" i="1"/>
  <c r="CP329" i="1" s="1" a="1"/>
  <c r="CP329" i="1" s="1"/>
  <c r="CK329" i="1"/>
  <c r="CL329" i="1"/>
  <c r="CM329" i="1"/>
  <c r="CN329" i="1"/>
  <c r="CO329" i="1" a="1"/>
  <c r="CO329" i="1" s="1"/>
  <c r="CQ329" i="1" s="1"/>
  <c r="AA330" i="1"/>
  <c r="AB330" i="1"/>
  <c r="AC330" i="1"/>
  <c r="AH330" i="1" s="1"/>
  <c r="AD330" i="1"/>
  <c r="AE330" i="1"/>
  <c r="AF330" i="1"/>
  <c r="AK330" i="1" s="1"/>
  <c r="AM330" i="1"/>
  <c r="AN330" i="1"/>
  <c r="AO330" i="1"/>
  <c r="AQ330" i="1"/>
  <c r="AR330" i="1"/>
  <c r="AS330" i="1"/>
  <c r="AT330" i="1"/>
  <c r="AU330" i="1"/>
  <c r="AV330" i="1"/>
  <c r="CE330" i="1"/>
  <c r="CG330" i="1"/>
  <c r="CH330" i="1"/>
  <c r="CO330" i="1" s="1" a="1"/>
  <c r="CO330" i="1" s="1"/>
  <c r="CQ330" i="1" s="1"/>
  <c r="CI330" i="1"/>
  <c r="CJ330" i="1"/>
  <c r="CK330" i="1"/>
  <c r="CL330" i="1"/>
  <c r="CM330" i="1"/>
  <c r="CN330" i="1"/>
  <c r="CP330" i="1" a="1"/>
  <c r="CP330" i="1"/>
  <c r="AA331" i="1"/>
  <c r="AB331" i="1"/>
  <c r="AC331" i="1"/>
  <c r="AD331" i="1"/>
  <c r="AE331" i="1"/>
  <c r="AL331" i="1" s="1"/>
  <c r="BA331" i="1" s="1"/>
  <c r="AF331" i="1"/>
  <c r="AK331" i="1" s="1"/>
  <c r="AH331" i="1"/>
  <c r="AJ331" i="1"/>
  <c r="AM331" i="1"/>
  <c r="AN331" i="1"/>
  <c r="AO331" i="1"/>
  <c r="AP331" i="1"/>
  <c r="AQ331" i="1"/>
  <c r="AS331" i="1"/>
  <c r="AT331" i="1"/>
  <c r="AU331" i="1"/>
  <c r="AV331" i="1"/>
  <c r="BG331" i="1"/>
  <c r="BH331" i="1"/>
  <c r="BI331" i="1"/>
  <c r="BJ331" i="1"/>
  <c r="BK331" i="1"/>
  <c r="BL331" i="1"/>
  <c r="BM331" i="1"/>
  <c r="BN331" i="1"/>
  <c r="CG331" i="1"/>
  <c r="CH331" i="1"/>
  <c r="CI331" i="1"/>
  <c r="CJ331" i="1"/>
  <c r="CK331" i="1"/>
  <c r="CL331" i="1"/>
  <c r="CM331" i="1"/>
  <c r="CN331" i="1"/>
  <c r="CP331" i="1" a="1"/>
  <c r="CP331" i="1" s="1"/>
  <c r="AA332" i="1"/>
  <c r="AB332" i="1"/>
  <c r="AC332" i="1"/>
  <c r="AD332" i="1"/>
  <c r="AE332" i="1"/>
  <c r="AL332" i="1" s="1"/>
  <c r="BB332" i="1" s="1"/>
  <c r="AF332" i="1"/>
  <c r="AH332" i="1"/>
  <c r="AJ332" i="1"/>
  <c r="AK332" i="1"/>
  <c r="AM332" i="1"/>
  <c r="AN332" i="1"/>
  <c r="AO332" i="1"/>
  <c r="AP332" i="1"/>
  <c r="AQ332" i="1"/>
  <c r="AS332" i="1"/>
  <c r="AT332" i="1"/>
  <c r="AU332" i="1"/>
  <c r="AV332" i="1"/>
  <c r="BH332" i="1"/>
  <c r="BI332" i="1"/>
  <c r="BJ332" i="1"/>
  <c r="BK332" i="1"/>
  <c r="BL332" i="1"/>
  <c r="BM332" i="1"/>
  <c r="BN332" i="1"/>
  <c r="CE332" i="1"/>
  <c r="CG332" i="1"/>
  <c r="CQ332" i="1" s="1"/>
  <c r="CH332" i="1"/>
  <c r="CO332" i="1" s="1" a="1"/>
  <c r="CO332" i="1" s="1"/>
  <c r="CI332" i="1"/>
  <c r="CJ332" i="1"/>
  <c r="CK332" i="1"/>
  <c r="CP332" i="1" s="1" a="1"/>
  <c r="CP332" i="1" s="1"/>
  <c r="CL332" i="1"/>
  <c r="CM332" i="1"/>
  <c r="CN332" i="1"/>
  <c r="AA333" i="1"/>
  <c r="AB333" i="1"/>
  <c r="AC333" i="1"/>
  <c r="AD333" i="1"/>
  <c r="AE333" i="1"/>
  <c r="AF333" i="1"/>
  <c r="AH333" i="1" s="1"/>
  <c r="AK333" i="1"/>
  <c r="AM333" i="1"/>
  <c r="AN333" i="1"/>
  <c r="AO333" i="1"/>
  <c r="AP333" i="1"/>
  <c r="AQ333" i="1"/>
  <c r="AR333" i="1"/>
  <c r="AT333" i="1"/>
  <c r="AU333" i="1"/>
  <c r="AV333" i="1"/>
  <c r="BI333" i="1"/>
  <c r="BJ333" i="1"/>
  <c r="BL333" i="1"/>
  <c r="BM333" i="1"/>
  <c r="BN333" i="1"/>
  <c r="CE333" i="1"/>
  <c r="CG333" i="1"/>
  <c r="CH333" i="1"/>
  <c r="CP333" i="1" s="1" a="1"/>
  <c r="CP333" i="1" s="1"/>
  <c r="CI333" i="1"/>
  <c r="CJ333" i="1"/>
  <c r="CK333" i="1"/>
  <c r="CL333" i="1"/>
  <c r="CM333" i="1"/>
  <c r="CN333" i="1"/>
  <c r="AA334" i="1"/>
  <c r="AB334" i="1"/>
  <c r="AC334" i="1"/>
  <c r="AD334" i="1"/>
  <c r="AE334" i="1"/>
  <c r="AF334" i="1"/>
  <c r="AH334" i="1"/>
  <c r="AJ334" i="1"/>
  <c r="AL334" i="1" s="1"/>
  <c r="AK334" i="1"/>
  <c r="AM334" i="1"/>
  <c r="AN334" i="1"/>
  <c r="AO334" i="1"/>
  <c r="AP334" i="1"/>
  <c r="AQ334" i="1"/>
  <c r="AR334" i="1"/>
  <c r="AT334" i="1"/>
  <c r="AU334" i="1"/>
  <c r="AV334" i="1"/>
  <c r="BH334" i="1"/>
  <c r="BJ334" i="1"/>
  <c r="BK334" i="1"/>
  <c r="BM334" i="1"/>
  <c r="CG334" i="1"/>
  <c r="CH334" i="1"/>
  <c r="CI334" i="1"/>
  <c r="CJ334" i="1"/>
  <c r="CK334" i="1"/>
  <c r="CO334" i="1" s="1" a="1"/>
  <c r="CO334" i="1" s="1"/>
  <c r="CQ334" i="1" s="1"/>
  <c r="CL334" i="1"/>
  <c r="CM334" i="1"/>
  <c r="CN334" i="1"/>
  <c r="AA335" i="1"/>
  <c r="AB335" i="1"/>
  <c r="AC335" i="1"/>
  <c r="BN335" i="1" s="1"/>
  <c r="AD335" i="1"/>
  <c r="AE335" i="1"/>
  <c r="AF335" i="1"/>
  <c r="AK335" i="1" s="1"/>
  <c r="AM335" i="1"/>
  <c r="AN335" i="1"/>
  <c r="AO335" i="1"/>
  <c r="AP335" i="1"/>
  <c r="AQ335" i="1"/>
  <c r="AR335" i="1"/>
  <c r="AS335" i="1"/>
  <c r="AU335" i="1"/>
  <c r="AV335" i="1"/>
  <c r="BM335" i="1"/>
  <c r="CE335" i="1"/>
  <c r="CG335" i="1"/>
  <c r="CH335" i="1"/>
  <c r="CO335" i="1" s="1" a="1"/>
  <c r="CO335" i="1" s="1"/>
  <c r="CI335" i="1"/>
  <c r="CJ335" i="1"/>
  <c r="CK335" i="1"/>
  <c r="CL335" i="1"/>
  <c r="CP335" i="1" s="1" a="1"/>
  <c r="CP335" i="1" s="1"/>
  <c r="CM335" i="1"/>
  <c r="CN335" i="1"/>
  <c r="AA336" i="1"/>
  <c r="AB336" i="1"/>
  <c r="AC336" i="1"/>
  <c r="AJ336" i="1" s="1"/>
  <c r="AD336" i="1"/>
  <c r="AE336" i="1"/>
  <c r="AL336" i="1" s="1"/>
  <c r="AF336" i="1"/>
  <c r="AH336" i="1" s="1"/>
  <c r="AK336" i="1"/>
  <c r="AM336" i="1"/>
  <c r="AN336" i="1"/>
  <c r="AO336" i="1"/>
  <c r="AQ336" i="1"/>
  <c r="AR336" i="1"/>
  <c r="AS336" i="1"/>
  <c r="AT336" i="1"/>
  <c r="AU336" i="1"/>
  <c r="AV336" i="1"/>
  <c r="BI336" i="1"/>
  <c r="BJ336" i="1"/>
  <c r="BL336" i="1"/>
  <c r="BM336" i="1"/>
  <c r="BN336" i="1"/>
  <c r="CE336" i="1"/>
  <c r="CG336" i="1"/>
  <c r="CH336" i="1"/>
  <c r="CP336" i="1" s="1" a="1"/>
  <c r="CP336" i="1" s="1"/>
  <c r="CI336" i="1"/>
  <c r="CJ336" i="1"/>
  <c r="CK336" i="1"/>
  <c r="CL336" i="1"/>
  <c r="CM336" i="1"/>
  <c r="CN336" i="1"/>
  <c r="AA337" i="1"/>
  <c r="AB337" i="1"/>
  <c r="AC337" i="1"/>
  <c r="AD337" i="1"/>
  <c r="AE337" i="1"/>
  <c r="AF337" i="1"/>
  <c r="AH337" i="1"/>
  <c r="AJ337" i="1"/>
  <c r="AL337" i="1" s="1"/>
  <c r="AK337" i="1"/>
  <c r="AM337" i="1"/>
  <c r="AN337" i="1"/>
  <c r="AO337" i="1"/>
  <c r="AP337" i="1"/>
  <c r="AQ337" i="1"/>
  <c r="AS337" i="1"/>
  <c r="AT337" i="1"/>
  <c r="AU337" i="1"/>
  <c r="AV337" i="1"/>
  <c r="BH337" i="1"/>
  <c r="BJ337" i="1"/>
  <c r="BK337" i="1"/>
  <c r="BM337" i="1"/>
  <c r="CG337" i="1"/>
  <c r="CH337" i="1"/>
  <c r="CP337" i="1" s="1" a="1"/>
  <c r="CP337" i="1" s="1"/>
  <c r="CI337" i="1"/>
  <c r="CJ337" i="1"/>
  <c r="CK337" i="1"/>
  <c r="CL337" i="1"/>
  <c r="CM337" i="1"/>
  <c r="CN337" i="1"/>
  <c r="CO337" i="1" a="1"/>
  <c r="CO337" i="1" s="1"/>
  <c r="CQ337" i="1" s="1"/>
  <c r="AA338" i="1"/>
  <c r="AB338" i="1"/>
  <c r="AC338" i="1"/>
  <c r="BH338" i="1" s="1"/>
  <c r="AD338" i="1"/>
  <c r="AE338" i="1"/>
  <c r="AF338" i="1"/>
  <c r="AK338" i="1" s="1"/>
  <c r="AH338" i="1"/>
  <c r="AM338" i="1"/>
  <c r="AN338" i="1"/>
  <c r="AO338" i="1"/>
  <c r="AQ338" i="1"/>
  <c r="AR338" i="1"/>
  <c r="AS338" i="1"/>
  <c r="AT338" i="1"/>
  <c r="AU338" i="1"/>
  <c r="AV338" i="1"/>
  <c r="BK338" i="1"/>
  <c r="BM338" i="1"/>
  <c r="CE338" i="1"/>
  <c r="CG338" i="1"/>
  <c r="CH338" i="1"/>
  <c r="CO338" i="1" s="1" a="1"/>
  <c r="CO338" i="1" s="1"/>
  <c r="CI338" i="1"/>
  <c r="CJ338" i="1"/>
  <c r="CK338" i="1"/>
  <c r="CL338" i="1"/>
  <c r="CP338" i="1" s="1" a="1"/>
  <c r="CP338" i="1" s="1"/>
  <c r="CM338" i="1"/>
  <c r="CN338" i="1"/>
  <c r="AA339" i="1"/>
  <c r="AB339" i="1"/>
  <c r="AC339" i="1"/>
  <c r="AJ339" i="1" s="1"/>
  <c r="AD339" i="1"/>
  <c r="AE339" i="1"/>
  <c r="AL339" i="1" s="1"/>
  <c r="AF339" i="1"/>
  <c r="AH339" i="1" s="1"/>
  <c r="AM339" i="1"/>
  <c r="AN339" i="1"/>
  <c r="AO339" i="1"/>
  <c r="AP339" i="1"/>
  <c r="AQ339" i="1"/>
  <c r="AR339" i="1"/>
  <c r="AS339" i="1"/>
  <c r="AU339" i="1"/>
  <c r="AV339" i="1"/>
  <c r="BI339" i="1"/>
  <c r="BJ339" i="1"/>
  <c r="BK339" i="1"/>
  <c r="BL339" i="1"/>
  <c r="BM339" i="1"/>
  <c r="BN339" i="1"/>
  <c r="CE339" i="1"/>
  <c r="CG339" i="1"/>
  <c r="CH339" i="1"/>
  <c r="CO339" i="1" s="1" a="1"/>
  <c r="CO339" i="1" s="1"/>
  <c r="CQ339" i="1" s="1"/>
  <c r="CI339" i="1"/>
  <c r="CJ339" i="1"/>
  <c r="CK339" i="1"/>
  <c r="CL339" i="1"/>
  <c r="CP339" i="1" s="1" a="1"/>
  <c r="CP339" i="1" s="1"/>
  <c r="CM339" i="1"/>
  <c r="CN339" i="1"/>
  <c r="AA340" i="1"/>
  <c r="AB340" i="1"/>
  <c r="AC340" i="1"/>
  <c r="BK340" i="1" s="1"/>
  <c r="AD340" i="1"/>
  <c r="AE340" i="1"/>
  <c r="AL340" i="1" s="1"/>
  <c r="AF340" i="1"/>
  <c r="AH340" i="1"/>
  <c r="AJ340" i="1"/>
  <c r="AK340" i="1"/>
  <c r="AM340" i="1"/>
  <c r="AN340" i="1"/>
  <c r="AO340" i="1"/>
  <c r="AP340" i="1"/>
  <c r="AQ340" i="1"/>
  <c r="AR340" i="1"/>
  <c r="AT340" i="1"/>
  <c r="AU340" i="1"/>
  <c r="AV340" i="1"/>
  <c r="BH340" i="1"/>
  <c r="BJ340" i="1"/>
  <c r="BL340" i="1"/>
  <c r="BM340" i="1"/>
  <c r="CG340" i="1"/>
  <c r="CH340" i="1"/>
  <c r="CI340" i="1"/>
  <c r="CJ340" i="1"/>
  <c r="CK340" i="1"/>
  <c r="CO340" i="1" s="1" a="1"/>
  <c r="CO340" i="1" s="1"/>
  <c r="CQ340" i="1" s="1"/>
  <c r="CL340" i="1"/>
  <c r="CM340" i="1"/>
  <c r="CN340" i="1"/>
  <c r="AA341" i="1"/>
  <c r="AB341" i="1"/>
  <c r="AC341" i="1"/>
  <c r="AH341" i="1" s="1"/>
  <c r="AD341" i="1"/>
  <c r="AE341" i="1"/>
  <c r="AL341" i="1" s="1"/>
  <c r="AF341" i="1"/>
  <c r="AK341" i="1" s="1"/>
  <c r="AJ341" i="1"/>
  <c r="AM341" i="1"/>
  <c r="AN341" i="1"/>
  <c r="AO341" i="1"/>
  <c r="AP341" i="1"/>
  <c r="AR341" i="1"/>
  <c r="AS341" i="1"/>
  <c r="AT341" i="1"/>
  <c r="AU341" i="1"/>
  <c r="AV341" i="1"/>
  <c r="BH341" i="1"/>
  <c r="BI341" i="1"/>
  <c r="BM341" i="1"/>
  <c r="BN341" i="1"/>
  <c r="CG341" i="1"/>
  <c r="CH341" i="1"/>
  <c r="CI341" i="1"/>
  <c r="CJ341" i="1"/>
  <c r="CK341" i="1"/>
  <c r="CP341" i="1" s="1" a="1"/>
  <c r="CP341" i="1" s="1"/>
  <c r="CL341" i="1"/>
  <c r="CM341" i="1"/>
  <c r="CN341" i="1"/>
  <c r="AA342" i="1"/>
  <c r="AB342" i="1"/>
  <c r="AC342" i="1"/>
  <c r="AJ342" i="1" s="1"/>
  <c r="AL342" i="1" s="1"/>
  <c r="AD342" i="1"/>
  <c r="AE342" i="1"/>
  <c r="AF342" i="1"/>
  <c r="AH342" i="1" s="1"/>
  <c r="AM342" i="1"/>
  <c r="AN342" i="1"/>
  <c r="AO342" i="1"/>
  <c r="AP342" i="1"/>
  <c r="AQ342" i="1"/>
  <c r="AS342" i="1"/>
  <c r="AT342" i="1"/>
  <c r="AU342" i="1"/>
  <c r="AV342" i="1"/>
  <c r="BD342" i="1"/>
  <c r="BI342" i="1"/>
  <c r="BJ342" i="1"/>
  <c r="BK342" i="1"/>
  <c r="BL342" i="1"/>
  <c r="BM342" i="1"/>
  <c r="BN342" i="1"/>
  <c r="CE342" i="1"/>
  <c r="CG342" i="1"/>
  <c r="CH342" i="1"/>
  <c r="CI342" i="1"/>
  <c r="CJ342" i="1"/>
  <c r="CK342" i="1"/>
  <c r="CL342" i="1"/>
  <c r="CM342" i="1"/>
  <c r="CN342" i="1"/>
  <c r="AA343" i="1"/>
  <c r="AB343" i="1"/>
  <c r="AC343" i="1"/>
  <c r="AD343" i="1"/>
  <c r="AE343" i="1"/>
  <c r="AF343" i="1"/>
  <c r="AK343" i="1"/>
  <c r="AM343" i="1"/>
  <c r="AN343" i="1"/>
  <c r="AO343" i="1"/>
  <c r="AP343" i="1"/>
  <c r="AR343" i="1"/>
  <c r="AS343" i="1"/>
  <c r="AT343" i="1"/>
  <c r="AU343" i="1"/>
  <c r="AV343" i="1"/>
  <c r="BM343" i="1"/>
  <c r="CE343" i="1"/>
  <c r="CG343" i="1"/>
  <c r="CH343" i="1"/>
  <c r="CO343" i="1" s="1" a="1"/>
  <c r="CO343" i="1" s="1"/>
  <c r="CQ343" i="1" s="1"/>
  <c r="CI343" i="1"/>
  <c r="CJ343" i="1"/>
  <c r="CK343" i="1"/>
  <c r="CL343" i="1"/>
  <c r="CM343" i="1"/>
  <c r="CN343" i="1"/>
  <c r="CP343" i="1" a="1"/>
  <c r="CP343" i="1" s="1"/>
  <c r="AA344" i="1"/>
  <c r="AB344" i="1"/>
  <c r="AC344" i="1"/>
  <c r="AD344" i="1"/>
  <c r="AE344" i="1"/>
  <c r="AL344" i="1" s="1"/>
  <c r="BE344" i="1" s="1"/>
  <c r="AF344" i="1"/>
  <c r="AK344" i="1" s="1"/>
  <c r="AH344" i="1"/>
  <c r="AJ344" i="1"/>
  <c r="AM344" i="1"/>
  <c r="AN344" i="1"/>
  <c r="AO344" i="1"/>
  <c r="AQ344" i="1"/>
  <c r="AR344" i="1"/>
  <c r="AS344" i="1"/>
  <c r="AT344" i="1"/>
  <c r="AU344" i="1"/>
  <c r="AV344" i="1"/>
  <c r="BA344" i="1"/>
  <c r="BH344" i="1"/>
  <c r="BI344" i="1"/>
  <c r="BK344" i="1"/>
  <c r="BM344" i="1"/>
  <c r="BN344" i="1"/>
  <c r="CE344" i="1"/>
  <c r="CG344" i="1"/>
  <c r="CH344" i="1"/>
  <c r="CO344" i="1" s="1" a="1"/>
  <c r="CI344" i="1"/>
  <c r="CJ344" i="1"/>
  <c r="CK344" i="1"/>
  <c r="CL344" i="1"/>
  <c r="CM344" i="1"/>
  <c r="CN344" i="1"/>
  <c r="CO344" i="1"/>
  <c r="CQ344" i="1"/>
  <c r="AA345" i="1"/>
  <c r="AB345" i="1"/>
  <c r="AC345" i="1"/>
  <c r="AJ345" i="1" s="1"/>
  <c r="AD345" i="1"/>
  <c r="AE345" i="1"/>
  <c r="AL345" i="1" s="1"/>
  <c r="AF345" i="1"/>
  <c r="AH345" i="1" s="1"/>
  <c r="AK345" i="1"/>
  <c r="AM345" i="1"/>
  <c r="AN345" i="1"/>
  <c r="AO345" i="1"/>
  <c r="AQ345" i="1"/>
  <c r="AR345" i="1"/>
  <c r="AS345" i="1"/>
  <c r="AT345" i="1"/>
  <c r="AU345" i="1"/>
  <c r="AV345" i="1"/>
  <c r="AW345" i="1"/>
  <c r="AX345" i="1"/>
  <c r="X345" i="1" s="1"/>
  <c r="BI345" i="1"/>
  <c r="BJ345" i="1"/>
  <c r="BK345" i="1"/>
  <c r="BL345" i="1"/>
  <c r="BM345" i="1"/>
  <c r="BN345" i="1"/>
  <c r="CE345" i="1"/>
  <c r="CG345" i="1"/>
  <c r="CH345" i="1"/>
  <c r="CI345" i="1"/>
  <c r="CJ345" i="1"/>
  <c r="CK345" i="1"/>
  <c r="CL345" i="1"/>
  <c r="CM345" i="1"/>
  <c r="CN345" i="1"/>
  <c r="CO345" i="1" a="1"/>
  <c r="CO345" i="1" s="1"/>
  <c r="AA346" i="1"/>
  <c r="AB346" i="1"/>
  <c r="AC346" i="1"/>
  <c r="AD346" i="1"/>
  <c r="AE346" i="1"/>
  <c r="AF346" i="1"/>
  <c r="AK346" i="1"/>
  <c r="AM346" i="1"/>
  <c r="AN346" i="1"/>
  <c r="AO346" i="1"/>
  <c r="AP346" i="1"/>
  <c r="AR346" i="1"/>
  <c r="AS346" i="1"/>
  <c r="AT346" i="1"/>
  <c r="AU346" i="1"/>
  <c r="AV346" i="1"/>
  <c r="BH346" i="1"/>
  <c r="BK346" i="1"/>
  <c r="BM346" i="1"/>
  <c r="CG346" i="1"/>
  <c r="CH346" i="1"/>
  <c r="CO346" i="1" s="1" a="1"/>
  <c r="CO346" i="1" s="1"/>
  <c r="CQ346" i="1" s="1"/>
  <c r="CI346" i="1"/>
  <c r="CJ346" i="1"/>
  <c r="CP346" i="1" s="1" a="1"/>
  <c r="CP346" i="1" s="1"/>
  <c r="CK346" i="1"/>
  <c r="CL346" i="1"/>
  <c r="CM346" i="1"/>
  <c r="CN346" i="1"/>
  <c r="AA347" i="1"/>
  <c r="AB347" i="1"/>
  <c r="AC347" i="1"/>
  <c r="AD347" i="1"/>
  <c r="AE347" i="1"/>
  <c r="AF347" i="1"/>
  <c r="AK347" i="1" s="1"/>
  <c r="AH347" i="1"/>
  <c r="AJ347" i="1"/>
  <c r="AM347" i="1"/>
  <c r="AN347" i="1"/>
  <c r="AO347" i="1"/>
  <c r="AP347" i="1"/>
  <c r="AR347" i="1"/>
  <c r="AS347" i="1"/>
  <c r="AT347" i="1"/>
  <c r="AU347" i="1"/>
  <c r="AV347" i="1"/>
  <c r="BH347" i="1"/>
  <c r="BI347" i="1"/>
  <c r="BK347" i="1"/>
  <c r="BM347" i="1"/>
  <c r="BN347" i="1"/>
  <c r="CG347" i="1"/>
  <c r="CQ347" i="1" s="1"/>
  <c r="CH347" i="1"/>
  <c r="CO347" i="1" s="1" a="1"/>
  <c r="CI347" i="1"/>
  <c r="CJ347" i="1"/>
  <c r="CK347" i="1"/>
  <c r="CL347" i="1"/>
  <c r="CM347" i="1"/>
  <c r="CN347" i="1"/>
  <c r="CP347" i="1" s="1" a="1"/>
  <c r="CP347" i="1" s="1"/>
  <c r="CO347" i="1"/>
  <c r="AA348" i="1"/>
  <c r="AB348" i="1"/>
  <c r="AC348" i="1"/>
  <c r="AJ348" i="1" s="1"/>
  <c r="AD348" i="1"/>
  <c r="AE348" i="1"/>
  <c r="AL348" i="1" s="1"/>
  <c r="AF348" i="1"/>
  <c r="AM348" i="1"/>
  <c r="AN348" i="1"/>
  <c r="AO348" i="1"/>
  <c r="AP348" i="1"/>
  <c r="AR348" i="1"/>
  <c r="AS348" i="1"/>
  <c r="AT348" i="1"/>
  <c r="AU348" i="1"/>
  <c r="AV348" i="1"/>
  <c r="BI348" i="1"/>
  <c r="BJ348" i="1"/>
  <c r="BK348" i="1"/>
  <c r="BL348" i="1"/>
  <c r="BM348" i="1"/>
  <c r="BN348" i="1"/>
  <c r="CE348" i="1"/>
  <c r="CG348" i="1"/>
  <c r="CH348" i="1"/>
  <c r="CI348" i="1"/>
  <c r="CJ348" i="1"/>
  <c r="CK348" i="1"/>
  <c r="CL348" i="1"/>
  <c r="CM348" i="1"/>
  <c r="CN348" i="1"/>
  <c r="CO348" i="1" a="1"/>
  <c r="CO348" i="1" s="1"/>
  <c r="AA349" i="1"/>
  <c r="AB349" i="1"/>
  <c r="AC349" i="1"/>
  <c r="AD349" i="1"/>
  <c r="AE349" i="1"/>
  <c r="AL349" i="1" s="1"/>
  <c r="AF349" i="1"/>
  <c r="AH349" i="1"/>
  <c r="AJ349" i="1"/>
  <c r="AK349" i="1"/>
  <c r="AM349" i="1"/>
  <c r="AN349" i="1"/>
  <c r="AO349" i="1"/>
  <c r="AP349" i="1"/>
  <c r="AQ349" i="1"/>
  <c r="AR349" i="1"/>
  <c r="AT349" i="1"/>
  <c r="AU349" i="1"/>
  <c r="AV349" i="1"/>
  <c r="BH349" i="1"/>
  <c r="BJ349" i="1"/>
  <c r="BK349" i="1"/>
  <c r="BL349" i="1"/>
  <c r="BM349" i="1"/>
  <c r="BN349" i="1"/>
  <c r="CG349" i="1"/>
  <c r="CH349" i="1"/>
  <c r="CI349" i="1"/>
  <c r="CJ349" i="1"/>
  <c r="CK349" i="1"/>
  <c r="CL349" i="1"/>
  <c r="CM349" i="1"/>
  <c r="CN349" i="1"/>
  <c r="CO349" i="1" a="1"/>
  <c r="CO349" i="1" s="1"/>
  <c r="CQ349" i="1" s="1"/>
  <c r="AA350" i="1"/>
  <c r="AB350" i="1"/>
  <c r="AC350" i="1"/>
  <c r="AH350" i="1" s="1"/>
  <c r="AD350" i="1"/>
  <c r="AE350" i="1"/>
  <c r="AF350" i="1"/>
  <c r="AK350" i="1" s="1"/>
  <c r="AM350" i="1"/>
  <c r="AN350" i="1"/>
  <c r="AO350" i="1"/>
  <c r="AQ350" i="1"/>
  <c r="AR350" i="1"/>
  <c r="AS350" i="1"/>
  <c r="AT350" i="1"/>
  <c r="AU350" i="1"/>
  <c r="AV350" i="1"/>
  <c r="CE350" i="1"/>
  <c r="CG350" i="1"/>
  <c r="CH350" i="1"/>
  <c r="CI350" i="1"/>
  <c r="CJ350" i="1"/>
  <c r="CK350" i="1"/>
  <c r="CL350" i="1"/>
  <c r="CM350" i="1"/>
  <c r="CN350" i="1"/>
  <c r="AA351" i="1"/>
  <c r="AB351" i="1"/>
  <c r="AC351" i="1"/>
  <c r="AJ351" i="1" s="1"/>
  <c r="AD351" i="1"/>
  <c r="AE351" i="1"/>
  <c r="AL351" i="1" s="1"/>
  <c r="AF351" i="1"/>
  <c r="AH351" i="1"/>
  <c r="AK351" i="1"/>
  <c r="AM351" i="1"/>
  <c r="AN351" i="1"/>
  <c r="AO351" i="1"/>
  <c r="AQ351" i="1"/>
  <c r="AR351" i="1"/>
  <c r="AS351" i="1"/>
  <c r="AT351" i="1"/>
  <c r="AU351" i="1"/>
  <c r="AV351" i="1"/>
  <c r="BI351" i="1"/>
  <c r="BJ351" i="1"/>
  <c r="BK351" i="1"/>
  <c r="BL351" i="1"/>
  <c r="BM351" i="1"/>
  <c r="BN351" i="1"/>
  <c r="CG351" i="1"/>
  <c r="CH351" i="1"/>
  <c r="CI351" i="1"/>
  <c r="CJ351" i="1"/>
  <c r="CK351" i="1"/>
  <c r="CL351" i="1"/>
  <c r="CM351" i="1"/>
  <c r="CN351" i="1"/>
  <c r="CO351" i="1" a="1"/>
  <c r="CO351" i="1"/>
  <c r="AA352" i="1"/>
  <c r="AB352" i="1"/>
  <c r="AC352" i="1"/>
  <c r="AD352" i="1"/>
  <c r="AE352" i="1"/>
  <c r="AL352" i="1" s="1"/>
  <c r="AF352" i="1"/>
  <c r="AH352" i="1"/>
  <c r="AJ352" i="1"/>
  <c r="AK352" i="1"/>
  <c r="AM352" i="1"/>
  <c r="AN352" i="1"/>
  <c r="AO352" i="1"/>
  <c r="AP352" i="1"/>
  <c r="AQ352" i="1"/>
  <c r="AR352" i="1"/>
  <c r="AT352" i="1"/>
  <c r="AU352" i="1"/>
  <c r="AV352" i="1"/>
  <c r="AX352" i="1"/>
  <c r="BH352" i="1"/>
  <c r="BJ352" i="1"/>
  <c r="BK352" i="1"/>
  <c r="BL352" i="1"/>
  <c r="BM352" i="1"/>
  <c r="BN352" i="1"/>
  <c r="CG352" i="1"/>
  <c r="CH352" i="1"/>
  <c r="CI352" i="1"/>
  <c r="CJ352" i="1"/>
  <c r="CK352" i="1"/>
  <c r="CL352" i="1"/>
  <c r="CM352" i="1"/>
  <c r="CN352" i="1"/>
  <c r="AA353" i="1"/>
  <c r="AB353" i="1"/>
  <c r="AC353" i="1"/>
  <c r="AH353" i="1" s="1"/>
  <c r="AD353" i="1"/>
  <c r="AE353" i="1"/>
  <c r="AF353" i="1"/>
  <c r="AK353" i="1" s="1"/>
  <c r="AM353" i="1"/>
  <c r="AN353" i="1"/>
  <c r="AO353" i="1"/>
  <c r="AP353" i="1"/>
  <c r="AQ353" i="1"/>
  <c r="AR353" i="1"/>
  <c r="AT353" i="1"/>
  <c r="AU353" i="1"/>
  <c r="AV353" i="1"/>
  <c r="BK353" i="1"/>
  <c r="CE353" i="1"/>
  <c r="CG353" i="1"/>
  <c r="CH353" i="1"/>
  <c r="CO353" i="1" s="1" a="1"/>
  <c r="CO353" i="1" s="1"/>
  <c r="CI353" i="1"/>
  <c r="CJ353" i="1"/>
  <c r="CK353" i="1"/>
  <c r="CL353" i="1"/>
  <c r="CM353" i="1"/>
  <c r="CN353" i="1"/>
  <c r="CQ353" i="1"/>
  <c r="AA354" i="1"/>
  <c r="AB354" i="1"/>
  <c r="AC354" i="1"/>
  <c r="AJ354" i="1" s="1"/>
  <c r="AL354" i="1" s="1"/>
  <c r="AD354" i="1"/>
  <c r="AE354" i="1"/>
  <c r="AF354" i="1"/>
  <c r="AH354" i="1"/>
  <c r="AK354" i="1"/>
  <c r="AM354" i="1"/>
  <c r="AN354" i="1"/>
  <c r="AO354" i="1"/>
  <c r="AP354" i="1"/>
  <c r="AR354" i="1"/>
  <c r="AS354" i="1"/>
  <c r="AT354" i="1"/>
  <c r="AU354" i="1"/>
  <c r="AV354" i="1"/>
  <c r="BI354" i="1"/>
  <c r="BJ354" i="1"/>
  <c r="BK354" i="1"/>
  <c r="BL354" i="1"/>
  <c r="BM354" i="1"/>
  <c r="BN354" i="1"/>
  <c r="CE354" i="1"/>
  <c r="CG354" i="1"/>
  <c r="CH354" i="1"/>
  <c r="CO354" i="1" s="1" a="1"/>
  <c r="CO354" i="1" s="1"/>
  <c r="CQ354" i="1" s="1"/>
  <c r="CI354" i="1"/>
  <c r="CP354" i="1" s="1" a="1"/>
  <c r="CP354" i="1" s="1"/>
  <c r="CJ354" i="1"/>
  <c r="CK354" i="1"/>
  <c r="CL354" i="1"/>
  <c r="CM354" i="1"/>
  <c r="CN354" i="1"/>
  <c r="AA355" i="1"/>
  <c r="AB355" i="1"/>
  <c r="AC355" i="1"/>
  <c r="BH355" i="1" s="1"/>
  <c r="AD355" i="1"/>
  <c r="AE355" i="1"/>
  <c r="AF355" i="1"/>
  <c r="AJ355" i="1"/>
  <c r="AL355" i="1" s="1"/>
  <c r="AK355" i="1"/>
  <c r="AM355" i="1"/>
  <c r="AN355" i="1"/>
  <c r="AO355" i="1"/>
  <c r="AP355" i="1"/>
  <c r="AQ355" i="1"/>
  <c r="AR355" i="1"/>
  <c r="AS355" i="1"/>
  <c r="AU355" i="1"/>
  <c r="AV355" i="1"/>
  <c r="BN355" i="1"/>
  <c r="CE355" i="1"/>
  <c r="CG355" i="1"/>
  <c r="CH355" i="1"/>
  <c r="CO355" i="1" s="1" a="1"/>
  <c r="CO355" i="1" s="1"/>
  <c r="CQ355" i="1" s="1"/>
  <c r="CI355" i="1"/>
  <c r="CP355" i="1" s="1" a="1"/>
  <c r="CP355" i="1" s="1"/>
  <c r="CJ355" i="1"/>
  <c r="CK355" i="1"/>
  <c r="CL355" i="1"/>
  <c r="CM355" i="1"/>
  <c r="CN355" i="1"/>
  <c r="AA356" i="1"/>
  <c r="AB356" i="1"/>
  <c r="AC356" i="1"/>
  <c r="BI356" i="1" s="1"/>
  <c r="AD356" i="1"/>
  <c r="AE356" i="1"/>
  <c r="AF356" i="1"/>
  <c r="AJ356" i="1"/>
  <c r="AK356" i="1"/>
  <c r="AM356" i="1"/>
  <c r="AN356" i="1"/>
  <c r="AO356" i="1"/>
  <c r="AP356" i="1"/>
  <c r="AQ356" i="1"/>
  <c r="AR356" i="1"/>
  <c r="AT356" i="1"/>
  <c r="AU356" i="1"/>
  <c r="AV356" i="1"/>
  <c r="BH356" i="1"/>
  <c r="BJ356" i="1"/>
  <c r="CG356" i="1"/>
  <c r="CH356" i="1"/>
  <c r="CO356" i="1" s="1" a="1"/>
  <c r="CO356" i="1" s="1"/>
  <c r="CI356" i="1"/>
  <c r="CJ356" i="1"/>
  <c r="CK356" i="1"/>
  <c r="CL356" i="1"/>
  <c r="CM356" i="1"/>
  <c r="CN356" i="1"/>
  <c r="CP356" i="1" a="1"/>
  <c r="CP356" i="1" s="1"/>
  <c r="AA357" i="1"/>
  <c r="AB357" i="1"/>
  <c r="AC357" i="1"/>
  <c r="AH357" i="1" s="1"/>
  <c r="AD357" i="1"/>
  <c r="AE357" i="1"/>
  <c r="AF357" i="1"/>
  <c r="AK357" i="1" s="1"/>
  <c r="AM357" i="1"/>
  <c r="AN357" i="1"/>
  <c r="AO357" i="1"/>
  <c r="AQ357" i="1"/>
  <c r="AR357" i="1"/>
  <c r="AS357" i="1"/>
  <c r="AT357" i="1"/>
  <c r="AU357" i="1"/>
  <c r="AV357" i="1"/>
  <c r="BI357" i="1"/>
  <c r="BJ357" i="1"/>
  <c r="BM357" i="1"/>
  <c r="CG357" i="1"/>
  <c r="CH357" i="1"/>
  <c r="CI357" i="1"/>
  <c r="CJ357" i="1"/>
  <c r="CK357" i="1"/>
  <c r="CL357" i="1"/>
  <c r="CM357" i="1"/>
  <c r="CN357" i="1"/>
  <c r="CO357" i="1" a="1"/>
  <c r="CO357" i="1" s="1"/>
  <c r="CQ357" i="1"/>
  <c r="AA358" i="1"/>
  <c r="AB358" i="1"/>
  <c r="AC358" i="1"/>
  <c r="BJ358" i="1" s="1"/>
  <c r="AD358" i="1"/>
  <c r="AE358" i="1"/>
  <c r="AF358" i="1"/>
  <c r="AK358" i="1"/>
  <c r="AM358" i="1"/>
  <c r="AN358" i="1"/>
  <c r="AO358" i="1"/>
  <c r="AP358" i="1"/>
  <c r="AQ358" i="1"/>
  <c r="AR358" i="1"/>
  <c r="AS358" i="1"/>
  <c r="AU358" i="1"/>
  <c r="AV358" i="1"/>
  <c r="BH358" i="1"/>
  <c r="BI358" i="1"/>
  <c r="BK358" i="1"/>
  <c r="CE358" i="1"/>
  <c r="CG358" i="1"/>
  <c r="CH358" i="1"/>
  <c r="CO358" i="1" s="1" a="1"/>
  <c r="CO358" i="1" s="1"/>
  <c r="CQ358" i="1" s="1"/>
  <c r="CI358" i="1"/>
  <c r="CJ358" i="1"/>
  <c r="CK358" i="1"/>
  <c r="CL358" i="1"/>
  <c r="CM358" i="1"/>
  <c r="CN358" i="1"/>
  <c r="AA359" i="1"/>
  <c r="AB359" i="1"/>
  <c r="AC359" i="1"/>
  <c r="AD359" i="1"/>
  <c r="AE359" i="1"/>
  <c r="AF359" i="1"/>
  <c r="AK359" i="1" s="1"/>
  <c r="AM359" i="1"/>
  <c r="AN359" i="1"/>
  <c r="AO359" i="1"/>
  <c r="AQ359" i="1"/>
  <c r="AR359" i="1"/>
  <c r="AS359" i="1"/>
  <c r="AT359" i="1"/>
  <c r="AU359" i="1"/>
  <c r="AV359" i="1"/>
  <c r="BH359" i="1"/>
  <c r="BM359" i="1"/>
  <c r="CG359" i="1"/>
  <c r="CH359" i="1"/>
  <c r="CI359" i="1"/>
  <c r="CJ359" i="1"/>
  <c r="CK359" i="1"/>
  <c r="CL359" i="1"/>
  <c r="CM359" i="1"/>
  <c r="CN359" i="1"/>
  <c r="CO359" i="1" a="1"/>
  <c r="CO359" i="1" s="1"/>
  <c r="AA360" i="1"/>
  <c r="AB360" i="1"/>
  <c r="AC360" i="1"/>
  <c r="AH360" i="1" s="1"/>
  <c r="AD360" i="1"/>
  <c r="AE360" i="1"/>
  <c r="AF360" i="1"/>
  <c r="AK360" i="1" s="1"/>
  <c r="AM360" i="1"/>
  <c r="AN360" i="1"/>
  <c r="AO360" i="1"/>
  <c r="AP360" i="1"/>
  <c r="AQ360" i="1"/>
  <c r="AR360" i="1"/>
  <c r="AS360" i="1"/>
  <c r="AT360" i="1"/>
  <c r="AV360" i="1"/>
  <c r="BI360" i="1"/>
  <c r="BM360" i="1"/>
  <c r="BN360" i="1"/>
  <c r="CE360" i="1"/>
  <c r="CG360" i="1"/>
  <c r="CH360" i="1"/>
  <c r="CO360" i="1" s="1" a="1"/>
  <c r="CO360" i="1" s="1"/>
  <c r="CI360" i="1"/>
  <c r="CJ360" i="1"/>
  <c r="CK360" i="1"/>
  <c r="CL360" i="1"/>
  <c r="CM360" i="1"/>
  <c r="CN360" i="1"/>
  <c r="CQ360" i="1"/>
  <c r="AA361" i="1"/>
  <c r="AB361" i="1"/>
  <c r="AC361" i="1"/>
  <c r="AD361" i="1"/>
  <c r="AE361" i="1"/>
  <c r="AL361" i="1" s="1"/>
  <c r="AF361" i="1"/>
  <c r="AJ361" i="1"/>
  <c r="AK361" i="1"/>
  <c r="AM361" i="1"/>
  <c r="AN361" i="1"/>
  <c r="AO361" i="1"/>
  <c r="AQ361" i="1"/>
  <c r="AR361" i="1"/>
  <c r="AS361" i="1"/>
  <c r="AT361" i="1"/>
  <c r="AU361" i="1"/>
  <c r="AV361" i="1"/>
  <c r="BB361" i="1"/>
  <c r="BH361" i="1"/>
  <c r="BI361" i="1"/>
  <c r="BJ361" i="1"/>
  <c r="BK361" i="1"/>
  <c r="BM361" i="1"/>
  <c r="BN361" i="1"/>
  <c r="CE361" i="1"/>
  <c r="CG361" i="1"/>
  <c r="CQ361" i="1" s="1"/>
  <c r="CH361" i="1"/>
  <c r="CI361" i="1"/>
  <c r="CJ361" i="1"/>
  <c r="CK361" i="1"/>
  <c r="CL361" i="1"/>
  <c r="CM361" i="1"/>
  <c r="CN361" i="1"/>
  <c r="CO361" i="1" a="1"/>
  <c r="CO361" i="1" s="1"/>
  <c r="AA362" i="1"/>
  <c r="CE362" i="1" s="1"/>
  <c r="AB362" i="1"/>
  <c r="AC362" i="1"/>
  <c r="AD362" i="1"/>
  <c r="AE362" i="1"/>
  <c r="AF362" i="1"/>
  <c r="AH362" i="1"/>
  <c r="AK362" i="1"/>
  <c r="AM362" i="1"/>
  <c r="AN362" i="1"/>
  <c r="AO362" i="1"/>
  <c r="AP362" i="1"/>
  <c r="AR362" i="1"/>
  <c r="AS362" i="1"/>
  <c r="AT362" i="1"/>
  <c r="AU362" i="1"/>
  <c r="AV362" i="1"/>
  <c r="BH362" i="1"/>
  <c r="BI362" i="1"/>
  <c r="BN362" i="1"/>
  <c r="CG362" i="1"/>
  <c r="CQ362" i="1" s="1"/>
  <c r="CH362" i="1"/>
  <c r="CO362" i="1" s="1" a="1"/>
  <c r="CO362" i="1" s="1"/>
  <c r="CI362" i="1"/>
  <c r="CJ362" i="1"/>
  <c r="CK362" i="1"/>
  <c r="CL362" i="1"/>
  <c r="CM362" i="1"/>
  <c r="CN362" i="1"/>
  <c r="CP362" i="1" a="1"/>
  <c r="CP362" i="1" s="1"/>
  <c r="AA363" i="1"/>
  <c r="AB363" i="1"/>
  <c r="AC363" i="1"/>
  <c r="AD363" i="1"/>
  <c r="AE363" i="1"/>
  <c r="AF363" i="1"/>
  <c r="AM363" i="1"/>
  <c r="AN363" i="1"/>
  <c r="AO363" i="1"/>
  <c r="AQ363" i="1"/>
  <c r="AR363" i="1"/>
  <c r="AS363" i="1"/>
  <c r="AT363" i="1"/>
  <c r="AU363" i="1"/>
  <c r="AV363" i="1"/>
  <c r="AW363" i="1"/>
  <c r="AY363" i="1" s="1"/>
  <c r="Y363" i="1" s="1"/>
  <c r="AX363" i="1"/>
  <c r="X363" i="1" s="1"/>
  <c r="BI363" i="1"/>
  <c r="BJ363" i="1"/>
  <c r="BK363" i="1"/>
  <c r="BM363" i="1"/>
  <c r="BN363" i="1"/>
  <c r="CG363" i="1"/>
  <c r="CH363" i="1"/>
  <c r="CI363" i="1"/>
  <c r="CJ363" i="1"/>
  <c r="CK363" i="1"/>
  <c r="CL363" i="1"/>
  <c r="CM363" i="1"/>
  <c r="CN363" i="1"/>
  <c r="AA364" i="1"/>
  <c r="AB364" i="1"/>
  <c r="AC364" i="1"/>
  <c r="BL364" i="1" s="1"/>
  <c r="AD364" i="1"/>
  <c r="AE364" i="1"/>
  <c r="AL364" i="1" s="1"/>
  <c r="BE364" i="1" s="1"/>
  <c r="AF364" i="1"/>
  <c r="AH364" i="1"/>
  <c r="AJ364" i="1"/>
  <c r="AK364" i="1"/>
  <c r="AM364" i="1"/>
  <c r="AN364" i="1"/>
  <c r="AO364" i="1"/>
  <c r="AP364" i="1"/>
  <c r="AQ364" i="1"/>
  <c r="AR364" i="1"/>
  <c r="AS364" i="1"/>
  <c r="AT364" i="1"/>
  <c r="AV364" i="1"/>
  <c r="BH364" i="1"/>
  <c r="BI364" i="1"/>
  <c r="BJ364" i="1"/>
  <c r="BK364" i="1"/>
  <c r="BM364" i="1"/>
  <c r="BN364" i="1"/>
  <c r="CE364" i="1"/>
  <c r="CG364" i="1"/>
  <c r="CH364" i="1"/>
  <c r="CI364" i="1"/>
  <c r="CJ364" i="1"/>
  <c r="CP364" i="1" s="1" a="1"/>
  <c r="CP364" i="1" s="1"/>
  <c r="CK364" i="1"/>
  <c r="CL364" i="1"/>
  <c r="CM364" i="1"/>
  <c r="CN364" i="1"/>
  <c r="AA365" i="1"/>
  <c r="AB365" i="1"/>
  <c r="AC365" i="1"/>
  <c r="AD365" i="1"/>
  <c r="AE365" i="1"/>
  <c r="AF365" i="1"/>
  <c r="AH365" i="1"/>
  <c r="AK365" i="1"/>
  <c r="AM365" i="1"/>
  <c r="AN365" i="1"/>
  <c r="AO365" i="1"/>
  <c r="AQ365" i="1"/>
  <c r="AR365" i="1"/>
  <c r="AS365" i="1"/>
  <c r="AT365" i="1"/>
  <c r="AU365" i="1"/>
  <c r="AV365" i="1"/>
  <c r="BH365" i="1"/>
  <c r="BI365" i="1"/>
  <c r="BN365" i="1"/>
  <c r="CG365" i="1"/>
  <c r="CH365" i="1"/>
  <c r="CO365" i="1" s="1" a="1"/>
  <c r="CO365" i="1" s="1"/>
  <c r="CI365" i="1"/>
  <c r="CJ365" i="1"/>
  <c r="CK365" i="1"/>
  <c r="CL365" i="1"/>
  <c r="CM365" i="1"/>
  <c r="CN365" i="1"/>
  <c r="CP365" i="1" a="1"/>
  <c r="CP365" i="1" s="1"/>
  <c r="AA366" i="1"/>
  <c r="AB366" i="1"/>
  <c r="AC366" i="1"/>
  <c r="AD366" i="1"/>
  <c r="AE366" i="1"/>
  <c r="AF366" i="1"/>
  <c r="AH366" i="1" s="1"/>
  <c r="AM366" i="1"/>
  <c r="AN366" i="1"/>
  <c r="AO366" i="1"/>
  <c r="AP366" i="1"/>
  <c r="AQ366" i="1"/>
  <c r="AR366" i="1"/>
  <c r="AT366" i="1"/>
  <c r="AU366" i="1"/>
  <c r="AV366" i="1"/>
  <c r="BI366" i="1"/>
  <c r="BJ366" i="1"/>
  <c r="BK366" i="1"/>
  <c r="BM366" i="1"/>
  <c r="BN366" i="1"/>
  <c r="CG366" i="1"/>
  <c r="CH366" i="1"/>
  <c r="CI366" i="1"/>
  <c r="CJ366" i="1"/>
  <c r="CK366" i="1"/>
  <c r="CL366" i="1"/>
  <c r="CM366" i="1"/>
  <c r="CN366" i="1"/>
  <c r="AA367" i="1"/>
  <c r="AB367" i="1"/>
  <c r="AC367" i="1"/>
  <c r="BL367" i="1" s="1"/>
  <c r="AD367" i="1"/>
  <c r="AE367" i="1"/>
  <c r="AL367" i="1" s="1"/>
  <c r="AF367" i="1"/>
  <c r="AH367" i="1"/>
  <c r="AJ367" i="1"/>
  <c r="AK367" i="1"/>
  <c r="AM367" i="1"/>
  <c r="AN367" i="1"/>
  <c r="AO367" i="1"/>
  <c r="AP367" i="1"/>
  <c r="AQ367" i="1"/>
  <c r="AR367" i="1"/>
  <c r="AS367" i="1"/>
  <c r="AT367" i="1"/>
  <c r="AV367" i="1"/>
  <c r="BA367" i="1"/>
  <c r="BH367" i="1"/>
  <c r="BI367" i="1"/>
  <c r="BJ367" i="1"/>
  <c r="BK367" i="1"/>
  <c r="BM367" i="1"/>
  <c r="BN367" i="1"/>
  <c r="CE367" i="1"/>
  <c r="CG367" i="1"/>
  <c r="CH367" i="1"/>
  <c r="CI367" i="1"/>
  <c r="CJ367" i="1"/>
  <c r="CK367" i="1"/>
  <c r="CL367" i="1"/>
  <c r="CM367" i="1"/>
  <c r="CN367" i="1"/>
  <c r="CO367" i="1" a="1"/>
  <c r="CO367" i="1"/>
  <c r="CQ367" i="1" s="1"/>
  <c r="AA368" i="1"/>
  <c r="AB368" i="1"/>
  <c r="AC368" i="1"/>
  <c r="AD368" i="1"/>
  <c r="AE368" i="1"/>
  <c r="AF368" i="1"/>
  <c r="AH368" i="1"/>
  <c r="AK368" i="1"/>
  <c r="AM368" i="1"/>
  <c r="AN368" i="1"/>
  <c r="AO368" i="1"/>
  <c r="AP368" i="1"/>
  <c r="AQ368" i="1"/>
  <c r="AS368" i="1"/>
  <c r="AT368" i="1"/>
  <c r="AU368" i="1"/>
  <c r="AV368" i="1"/>
  <c r="BH368" i="1"/>
  <c r="BI368" i="1"/>
  <c r="BN368" i="1"/>
  <c r="CE368" i="1"/>
  <c r="CG368" i="1"/>
  <c r="CH368" i="1"/>
  <c r="CP368" i="1" s="1" a="1"/>
  <c r="CP368" i="1" s="1"/>
  <c r="CI368" i="1"/>
  <c r="CJ368" i="1"/>
  <c r="CK368" i="1"/>
  <c r="CL368" i="1"/>
  <c r="CM368" i="1"/>
  <c r="CN368" i="1"/>
  <c r="CO368" i="1" a="1"/>
  <c r="CO368" i="1" s="1"/>
  <c r="CQ368" i="1" s="1"/>
  <c r="AA369" i="1"/>
  <c r="AB369" i="1"/>
  <c r="AC369" i="1"/>
  <c r="AD369" i="1"/>
  <c r="AE369" i="1"/>
  <c r="AF369" i="1"/>
  <c r="AH369" i="1" s="1"/>
  <c r="AK369" i="1"/>
  <c r="AM369" i="1"/>
  <c r="AN369" i="1"/>
  <c r="AO369" i="1"/>
  <c r="AP369" i="1"/>
  <c r="AQ369" i="1"/>
  <c r="AR369" i="1"/>
  <c r="AS369" i="1"/>
  <c r="AU369" i="1"/>
  <c r="AV369" i="1"/>
  <c r="BI369" i="1"/>
  <c r="BJ369" i="1"/>
  <c r="BK369" i="1"/>
  <c r="BM369" i="1"/>
  <c r="BN369" i="1"/>
  <c r="CG369" i="1"/>
  <c r="CH369" i="1"/>
  <c r="CI369" i="1"/>
  <c r="CJ369" i="1"/>
  <c r="CK369" i="1"/>
  <c r="CL369" i="1"/>
  <c r="CM369" i="1"/>
  <c r="CN369" i="1"/>
  <c r="AA370" i="1"/>
  <c r="AB370" i="1"/>
  <c r="AC370" i="1"/>
  <c r="BL370" i="1" s="1"/>
  <c r="AD370" i="1"/>
  <c r="AE370" i="1"/>
  <c r="AL370" i="1" s="1"/>
  <c r="BA370" i="1" s="1"/>
  <c r="AF370" i="1"/>
  <c r="AH370" i="1"/>
  <c r="AJ370" i="1"/>
  <c r="AK370" i="1"/>
  <c r="AM370" i="1"/>
  <c r="AN370" i="1"/>
  <c r="AO370" i="1"/>
  <c r="AQ370" i="1"/>
  <c r="AR370" i="1"/>
  <c r="AS370" i="1"/>
  <c r="AT370" i="1"/>
  <c r="AU370" i="1"/>
  <c r="AV370" i="1"/>
  <c r="BH370" i="1"/>
  <c r="BI370" i="1"/>
  <c r="BJ370" i="1"/>
  <c r="BK370" i="1"/>
  <c r="BM370" i="1"/>
  <c r="BN370" i="1"/>
  <c r="CE370" i="1"/>
  <c r="CG370" i="1"/>
  <c r="CQ370" i="1" s="1"/>
  <c r="CH370" i="1"/>
  <c r="CI370" i="1"/>
  <c r="CJ370" i="1"/>
  <c r="CP370" i="1" s="1" a="1"/>
  <c r="CP370" i="1" s="1"/>
  <c r="CK370" i="1"/>
  <c r="CL370" i="1"/>
  <c r="CM370" i="1"/>
  <c r="CN370" i="1"/>
  <c r="CO370" i="1" a="1"/>
  <c r="CO370" i="1"/>
  <c r="AA371" i="1"/>
  <c r="AB371" i="1"/>
  <c r="AC371" i="1"/>
  <c r="AD371" i="1"/>
  <c r="AE371" i="1"/>
  <c r="AF371" i="1"/>
  <c r="AH371" i="1"/>
  <c r="AK371" i="1"/>
  <c r="AM371" i="1"/>
  <c r="AN371" i="1"/>
  <c r="AO371" i="1"/>
  <c r="AP371" i="1"/>
  <c r="AQ371" i="1"/>
  <c r="AS371" i="1"/>
  <c r="AT371" i="1"/>
  <c r="AU371" i="1"/>
  <c r="AV371" i="1"/>
  <c r="BH371" i="1"/>
  <c r="BI371" i="1"/>
  <c r="BN371" i="1"/>
  <c r="CE371" i="1"/>
  <c r="CG371" i="1"/>
  <c r="CH371" i="1"/>
  <c r="CP371" i="1" s="1" a="1"/>
  <c r="CP371" i="1" s="1"/>
  <c r="CI371" i="1"/>
  <c r="CJ371" i="1"/>
  <c r="CK371" i="1"/>
  <c r="CL371" i="1"/>
  <c r="CM371" i="1"/>
  <c r="CN371" i="1"/>
  <c r="AA372" i="1"/>
  <c r="AB372" i="1"/>
  <c r="AC372" i="1"/>
  <c r="AD372" i="1"/>
  <c r="AE372" i="1"/>
  <c r="AF372" i="1"/>
  <c r="AH372" i="1" s="1"/>
  <c r="AK372" i="1"/>
  <c r="AM372" i="1"/>
  <c r="AN372" i="1"/>
  <c r="AO372" i="1"/>
  <c r="AP372" i="1"/>
  <c r="AQ372" i="1"/>
  <c r="AR372" i="1"/>
  <c r="AT372" i="1"/>
  <c r="AU372" i="1"/>
  <c r="AV372" i="1"/>
  <c r="BI372" i="1"/>
  <c r="BJ372" i="1"/>
  <c r="BK372" i="1"/>
  <c r="BM372" i="1"/>
  <c r="BN372" i="1"/>
  <c r="CG372" i="1"/>
  <c r="CH372" i="1"/>
  <c r="CI372" i="1"/>
  <c r="CJ372" i="1"/>
  <c r="CK372" i="1"/>
  <c r="CL372" i="1"/>
  <c r="CM372" i="1"/>
  <c r="CN372" i="1"/>
  <c r="AA373" i="1"/>
  <c r="AB373" i="1"/>
  <c r="AC373" i="1"/>
  <c r="BL373" i="1" s="1"/>
  <c r="AD373" i="1"/>
  <c r="AE373" i="1"/>
  <c r="AF373" i="1"/>
  <c r="AH373" i="1"/>
  <c r="AJ373" i="1"/>
  <c r="AK373" i="1"/>
  <c r="AM373" i="1"/>
  <c r="AN373" i="1"/>
  <c r="AO373" i="1"/>
  <c r="AP373" i="1"/>
  <c r="AQ373" i="1"/>
  <c r="AR373" i="1"/>
  <c r="AT373" i="1"/>
  <c r="AU373" i="1"/>
  <c r="AV373" i="1"/>
  <c r="BH373" i="1"/>
  <c r="BI373" i="1"/>
  <c r="BJ373" i="1"/>
  <c r="BK373" i="1"/>
  <c r="BM373" i="1"/>
  <c r="BN373" i="1"/>
  <c r="CE373" i="1"/>
  <c r="CG373" i="1"/>
  <c r="CH373" i="1"/>
  <c r="CI373" i="1"/>
  <c r="CJ373" i="1"/>
  <c r="CO373" i="1" s="1" a="1"/>
  <c r="CO373" i="1" s="1"/>
  <c r="CQ373" i="1" s="1"/>
  <c r="CK373" i="1"/>
  <c r="CL373" i="1"/>
  <c r="CM373" i="1"/>
  <c r="CN373" i="1"/>
  <c r="AA374" i="1"/>
  <c r="AB374" i="1"/>
  <c r="AC374" i="1"/>
  <c r="AD374" i="1"/>
  <c r="AE374" i="1"/>
  <c r="AF374" i="1"/>
  <c r="AH374" i="1"/>
  <c r="AK374" i="1"/>
  <c r="AM374" i="1"/>
  <c r="AN374" i="1"/>
  <c r="AO374" i="1"/>
  <c r="AP374" i="1"/>
  <c r="AQ374" i="1"/>
  <c r="AS374" i="1"/>
  <c r="AT374" i="1"/>
  <c r="AU374" i="1"/>
  <c r="AV374" i="1"/>
  <c r="BH374" i="1"/>
  <c r="BI374" i="1"/>
  <c r="BN374" i="1"/>
  <c r="CE374" i="1"/>
  <c r="CG374" i="1"/>
  <c r="CH374" i="1"/>
  <c r="CO374" i="1" s="1" a="1"/>
  <c r="CO374" i="1" s="1"/>
  <c r="CI374" i="1"/>
  <c r="CJ374" i="1"/>
  <c r="CK374" i="1"/>
  <c r="CL374" i="1"/>
  <c r="CM374" i="1"/>
  <c r="CN374" i="1"/>
  <c r="AA375" i="1"/>
  <c r="AB375" i="1"/>
  <c r="AC375" i="1"/>
  <c r="AH375" i="1" s="1"/>
  <c r="AD375" i="1"/>
  <c r="AE375" i="1"/>
  <c r="AF375" i="1"/>
  <c r="AK375" i="1" s="1"/>
  <c r="AM375" i="1"/>
  <c r="AN375" i="1"/>
  <c r="AO375" i="1"/>
  <c r="AP375" i="1"/>
  <c r="AQ375" i="1"/>
  <c r="AR375" i="1"/>
  <c r="AS375" i="1"/>
  <c r="AU375" i="1"/>
  <c r="AV375" i="1"/>
  <c r="CE375" i="1"/>
  <c r="CG375" i="1"/>
  <c r="CH375" i="1"/>
  <c r="CO375" i="1" s="1" a="1"/>
  <c r="CO375" i="1" s="1"/>
  <c r="CQ375" i="1" s="1"/>
  <c r="CI375" i="1"/>
  <c r="CJ375" i="1"/>
  <c r="CK375" i="1"/>
  <c r="CL375" i="1"/>
  <c r="CM375" i="1"/>
  <c r="CN375" i="1"/>
  <c r="AA376" i="1"/>
  <c r="AB376" i="1"/>
  <c r="AC376" i="1"/>
  <c r="AD376" i="1"/>
  <c r="AE376" i="1"/>
  <c r="AF376" i="1"/>
  <c r="AH376" i="1"/>
  <c r="AJ376" i="1"/>
  <c r="AK376" i="1"/>
  <c r="AM376" i="1"/>
  <c r="AN376" i="1"/>
  <c r="AO376" i="1"/>
  <c r="AP376" i="1"/>
  <c r="AQ376" i="1"/>
  <c r="AR376" i="1"/>
  <c r="AS376" i="1"/>
  <c r="AU376" i="1"/>
  <c r="AV376" i="1"/>
  <c r="BH376" i="1"/>
  <c r="BI376" i="1"/>
  <c r="BJ376" i="1"/>
  <c r="BK376" i="1"/>
  <c r="BL376" i="1"/>
  <c r="BM376" i="1"/>
  <c r="BN376" i="1"/>
  <c r="CG376" i="1"/>
  <c r="CH376" i="1"/>
  <c r="CP376" i="1" s="1" a="1"/>
  <c r="CP376" i="1" s="1"/>
  <c r="CI376" i="1"/>
  <c r="CJ376" i="1"/>
  <c r="CK376" i="1"/>
  <c r="CL376" i="1"/>
  <c r="CO376" i="1" s="1" a="1"/>
  <c r="CO376" i="1" s="1"/>
  <c r="CQ376" i="1" s="1"/>
  <c r="CM376" i="1"/>
  <c r="CN376" i="1"/>
  <c r="AA377" i="1"/>
  <c r="AB377" i="1"/>
  <c r="AC377" i="1"/>
  <c r="AH377" i="1" s="1"/>
  <c r="AD377" i="1"/>
  <c r="AE377" i="1"/>
  <c r="AF377" i="1"/>
  <c r="AK377" i="1" s="1"/>
  <c r="AM377" i="1"/>
  <c r="AN377" i="1"/>
  <c r="AO377" i="1"/>
  <c r="AP377" i="1"/>
  <c r="AQ377" i="1"/>
  <c r="AR377" i="1"/>
  <c r="AT377" i="1"/>
  <c r="AU377" i="1"/>
  <c r="AV377" i="1"/>
  <c r="BK377" i="1"/>
  <c r="CE377" i="1"/>
  <c r="CG377" i="1"/>
  <c r="CH377" i="1"/>
  <c r="CP377" i="1" s="1" a="1"/>
  <c r="CP377" i="1" s="1"/>
  <c r="CI377" i="1"/>
  <c r="CJ377" i="1"/>
  <c r="CK377" i="1"/>
  <c r="CL377" i="1"/>
  <c r="CM377" i="1"/>
  <c r="CN377" i="1"/>
  <c r="AA378" i="1"/>
  <c r="AB378" i="1"/>
  <c r="AC378" i="1"/>
  <c r="AH378" i="1" s="1"/>
  <c r="AD378" i="1"/>
  <c r="AE378" i="1"/>
  <c r="AF378" i="1"/>
  <c r="AK378" i="1" s="1"/>
  <c r="AM378" i="1"/>
  <c r="AN378" i="1"/>
  <c r="AO378" i="1"/>
  <c r="AQ378" i="1"/>
  <c r="AR378" i="1"/>
  <c r="AS378" i="1"/>
  <c r="AT378" i="1"/>
  <c r="AU378" i="1"/>
  <c r="AV378" i="1"/>
  <c r="CE378" i="1"/>
  <c r="CG378" i="1"/>
  <c r="CH378" i="1"/>
  <c r="CO378" i="1" s="1" a="1"/>
  <c r="CO378" i="1" s="1"/>
  <c r="CQ378" i="1" s="1"/>
  <c r="CI378" i="1"/>
  <c r="CJ378" i="1"/>
  <c r="CK378" i="1"/>
  <c r="CL378" i="1"/>
  <c r="CM378" i="1"/>
  <c r="CN378" i="1"/>
  <c r="CP378" i="1" a="1"/>
  <c r="CP378" i="1" s="1"/>
  <c r="AA379" i="1"/>
  <c r="AB379" i="1"/>
  <c r="AC379" i="1"/>
  <c r="AD379" i="1"/>
  <c r="AE379" i="1"/>
  <c r="AL379" i="1" s="1"/>
  <c r="AF379" i="1"/>
  <c r="AH379" i="1"/>
  <c r="AJ379" i="1"/>
  <c r="AK379" i="1"/>
  <c r="AM379" i="1"/>
  <c r="AN379" i="1"/>
  <c r="AO379" i="1"/>
  <c r="AP379" i="1"/>
  <c r="AQ379" i="1"/>
  <c r="AR379" i="1"/>
  <c r="AT379" i="1"/>
  <c r="AU379" i="1"/>
  <c r="AV379" i="1"/>
  <c r="BH379" i="1"/>
  <c r="BI379" i="1"/>
  <c r="BJ379" i="1"/>
  <c r="BK379" i="1"/>
  <c r="BL379" i="1"/>
  <c r="BM379" i="1"/>
  <c r="BN379" i="1"/>
  <c r="CG379" i="1"/>
  <c r="CH379" i="1"/>
  <c r="CP379" i="1" s="1" a="1"/>
  <c r="CP379" i="1" s="1"/>
  <c r="CI379" i="1"/>
  <c r="CJ379" i="1"/>
  <c r="CK379" i="1"/>
  <c r="CL379" i="1"/>
  <c r="CM379" i="1"/>
  <c r="CN379" i="1"/>
  <c r="CO379" i="1" a="1"/>
  <c r="CO379" i="1" s="1"/>
  <c r="CQ379" i="1" s="1"/>
  <c r="AA380" i="1"/>
  <c r="AB380" i="1"/>
  <c r="AC380" i="1"/>
  <c r="AD380" i="1"/>
  <c r="AE380" i="1"/>
  <c r="AF380" i="1"/>
  <c r="AK380" i="1" s="1"/>
  <c r="AM380" i="1"/>
  <c r="AN380" i="1"/>
  <c r="AO380" i="1"/>
  <c r="AP380" i="1"/>
  <c r="AR380" i="1"/>
  <c r="AS380" i="1"/>
  <c r="AT380" i="1"/>
  <c r="AU380" i="1"/>
  <c r="AV380" i="1"/>
  <c r="BK380" i="1"/>
  <c r="CE380" i="1"/>
  <c r="CG380" i="1"/>
  <c r="CQ380" i="1" s="1"/>
  <c r="CH380" i="1"/>
  <c r="CI380" i="1"/>
  <c r="CJ380" i="1"/>
  <c r="CK380" i="1"/>
  <c r="CL380" i="1"/>
  <c r="CM380" i="1"/>
  <c r="CN380" i="1"/>
  <c r="CP380" i="1" s="1" a="1"/>
  <c r="CP380" i="1" s="1"/>
  <c r="CO380" i="1" a="1"/>
  <c r="CO380" i="1"/>
  <c r="AA381" i="1"/>
  <c r="AB381" i="1"/>
  <c r="AC381" i="1"/>
  <c r="AH381" i="1" s="1"/>
  <c r="AD381" i="1"/>
  <c r="AE381" i="1"/>
  <c r="AF381" i="1"/>
  <c r="AK381" i="1" s="1"/>
  <c r="AM381" i="1"/>
  <c r="AN381" i="1"/>
  <c r="AO381" i="1"/>
  <c r="AP381" i="1"/>
  <c r="AQ381" i="1"/>
  <c r="AS381" i="1"/>
  <c r="AT381" i="1"/>
  <c r="AU381" i="1"/>
  <c r="AV381" i="1"/>
  <c r="BI381" i="1"/>
  <c r="BL381" i="1"/>
  <c r="CE381" i="1"/>
  <c r="CG381" i="1"/>
  <c r="CH381" i="1"/>
  <c r="CO381" i="1" s="1" a="1"/>
  <c r="CO381" i="1" s="1"/>
  <c r="CQ381" i="1" s="1"/>
  <c r="CI381" i="1"/>
  <c r="CJ381" i="1"/>
  <c r="CK381" i="1"/>
  <c r="CL381" i="1"/>
  <c r="CM381" i="1"/>
  <c r="CN381" i="1"/>
  <c r="AA382" i="1"/>
  <c r="AB382" i="1"/>
  <c r="AC382" i="1"/>
  <c r="AD382" i="1"/>
  <c r="AE382" i="1"/>
  <c r="AL382" i="1" s="1"/>
  <c r="AF382" i="1"/>
  <c r="AH382" i="1"/>
  <c r="AJ382" i="1"/>
  <c r="AK382" i="1"/>
  <c r="AM382" i="1"/>
  <c r="AN382" i="1"/>
  <c r="AO382" i="1"/>
  <c r="AP382" i="1"/>
  <c r="AQ382" i="1"/>
  <c r="AS382" i="1"/>
  <c r="AT382" i="1"/>
  <c r="AU382" i="1"/>
  <c r="AV382" i="1"/>
  <c r="AW382" i="1"/>
  <c r="AY382" i="1" s="1"/>
  <c r="Y382" i="1" s="1"/>
  <c r="AX382" i="1"/>
  <c r="AZ382" i="1" s="1"/>
  <c r="Z382" i="1" s="1"/>
  <c r="BF382" i="1"/>
  <c r="BH382" i="1"/>
  <c r="BI382" i="1"/>
  <c r="BJ382" i="1"/>
  <c r="BK382" i="1"/>
  <c r="BL382" i="1"/>
  <c r="BM382" i="1"/>
  <c r="BN382" i="1"/>
  <c r="CE382" i="1"/>
  <c r="CG382" i="1"/>
  <c r="CH382" i="1"/>
  <c r="CO382" i="1" s="1" a="1"/>
  <c r="CI382" i="1"/>
  <c r="CP382" i="1" s="1" a="1"/>
  <c r="CP382" i="1" s="1"/>
  <c r="CJ382" i="1"/>
  <c r="CK382" i="1"/>
  <c r="CL382" i="1"/>
  <c r="CM382" i="1"/>
  <c r="CN382" i="1"/>
  <c r="CO382" i="1"/>
  <c r="CQ382" i="1" s="1"/>
  <c r="AA383" i="1"/>
  <c r="AB383" i="1"/>
  <c r="AC383" i="1"/>
  <c r="BL383" i="1" s="1"/>
  <c r="AD383" i="1"/>
  <c r="AE383" i="1"/>
  <c r="AL383" i="1" s="1"/>
  <c r="BC383" i="1" s="1"/>
  <c r="AF383" i="1"/>
  <c r="AJ383" i="1"/>
  <c r="AM383" i="1"/>
  <c r="AN383" i="1"/>
  <c r="AO383" i="1"/>
  <c r="AP383" i="1"/>
  <c r="AQ383" i="1"/>
  <c r="AR383" i="1"/>
  <c r="AS383" i="1"/>
  <c r="AU383" i="1"/>
  <c r="AV383" i="1"/>
  <c r="BH383" i="1"/>
  <c r="BI383" i="1"/>
  <c r="BJ383" i="1"/>
  <c r="BK383" i="1"/>
  <c r="BM383" i="1"/>
  <c r="BN383" i="1"/>
  <c r="CE383" i="1"/>
  <c r="CG383" i="1"/>
  <c r="CH383" i="1"/>
  <c r="CO383" i="1" s="1" a="1"/>
  <c r="CO383" i="1" s="1"/>
  <c r="CQ383" i="1" s="1"/>
  <c r="CI383" i="1"/>
  <c r="CJ383" i="1"/>
  <c r="CK383" i="1"/>
  <c r="CL383" i="1"/>
  <c r="CM383" i="1"/>
  <c r="CN383" i="1"/>
  <c r="CP383" i="1" a="1"/>
  <c r="CP383" i="1" s="1"/>
  <c r="AA384" i="1"/>
  <c r="AB384" i="1"/>
  <c r="AC384" i="1"/>
  <c r="AD384" i="1"/>
  <c r="AE384" i="1"/>
  <c r="AF384" i="1"/>
  <c r="AH384" i="1" s="1"/>
  <c r="AK384" i="1"/>
  <c r="AM384" i="1"/>
  <c r="AN384" i="1"/>
  <c r="AO384" i="1"/>
  <c r="AP384" i="1"/>
  <c r="AQ384" i="1"/>
  <c r="AS384" i="1"/>
  <c r="AT384" i="1"/>
  <c r="AU384" i="1"/>
  <c r="AV384" i="1"/>
  <c r="BI384" i="1"/>
  <c r="BJ384" i="1"/>
  <c r="BK384" i="1"/>
  <c r="BL384" i="1"/>
  <c r="BM384" i="1"/>
  <c r="BN384" i="1"/>
  <c r="CG384" i="1"/>
  <c r="CH384" i="1"/>
  <c r="CO384" i="1" s="1" a="1"/>
  <c r="CO384" i="1" s="1"/>
  <c r="CI384" i="1"/>
  <c r="CJ384" i="1"/>
  <c r="CP384" i="1" s="1" a="1"/>
  <c r="CP384" i="1" s="1"/>
  <c r="CK384" i="1"/>
  <c r="CL384" i="1"/>
  <c r="CM384" i="1"/>
  <c r="CN384" i="1"/>
  <c r="AA385" i="1"/>
  <c r="AB385" i="1"/>
  <c r="AC385" i="1"/>
  <c r="AD385" i="1"/>
  <c r="AE385" i="1"/>
  <c r="AL385" i="1" s="1"/>
  <c r="AF385" i="1"/>
  <c r="AH385" i="1"/>
  <c r="AJ385" i="1"/>
  <c r="AK385" i="1"/>
  <c r="AM385" i="1"/>
  <c r="AN385" i="1"/>
  <c r="AO385" i="1"/>
  <c r="AP385" i="1"/>
  <c r="AQ385" i="1"/>
  <c r="AR385" i="1"/>
  <c r="AT385" i="1"/>
  <c r="AU385" i="1"/>
  <c r="AV385" i="1"/>
  <c r="BC385" i="1"/>
  <c r="BF385" i="1"/>
  <c r="BH385" i="1"/>
  <c r="BI385" i="1"/>
  <c r="BJ385" i="1"/>
  <c r="BK385" i="1"/>
  <c r="BL385" i="1"/>
  <c r="BM385" i="1"/>
  <c r="BN385" i="1"/>
  <c r="CE385" i="1"/>
  <c r="CG385" i="1"/>
  <c r="CH385" i="1"/>
  <c r="CO385" i="1" s="1" a="1"/>
  <c r="CO385" i="1" s="1"/>
  <c r="CQ385" i="1" s="1"/>
  <c r="CI385" i="1"/>
  <c r="CP385" i="1" s="1" a="1"/>
  <c r="CP385" i="1" s="1"/>
  <c r="CJ385" i="1"/>
  <c r="CK385" i="1"/>
  <c r="CL385" i="1"/>
  <c r="CM385" i="1"/>
  <c r="CN385" i="1"/>
  <c r="AA386" i="1"/>
  <c r="AB386" i="1"/>
  <c r="AC386" i="1"/>
  <c r="BL386" i="1" s="1"/>
  <c r="AD386" i="1"/>
  <c r="AE386" i="1"/>
  <c r="AL386" i="1" s="1"/>
  <c r="AF386" i="1"/>
  <c r="AJ386" i="1"/>
  <c r="AM386" i="1"/>
  <c r="AN386" i="1"/>
  <c r="AO386" i="1"/>
  <c r="AQ386" i="1"/>
  <c r="AR386" i="1"/>
  <c r="AS386" i="1"/>
  <c r="AT386" i="1"/>
  <c r="AU386" i="1"/>
  <c r="AV386" i="1"/>
  <c r="BH386" i="1"/>
  <c r="BI386" i="1"/>
  <c r="BJ386" i="1"/>
  <c r="BK386" i="1"/>
  <c r="BM386" i="1"/>
  <c r="BN386" i="1"/>
  <c r="CE386" i="1"/>
  <c r="CG386" i="1"/>
  <c r="CH386" i="1"/>
  <c r="CI386" i="1"/>
  <c r="CP386" i="1" s="1" a="1"/>
  <c r="CP386" i="1" s="1"/>
  <c r="CJ386" i="1"/>
  <c r="CK386" i="1"/>
  <c r="CL386" i="1"/>
  <c r="CM386" i="1"/>
  <c r="CN386" i="1"/>
  <c r="CO386" i="1" a="1"/>
  <c r="CO386" i="1" s="1"/>
  <c r="CQ386" i="1" s="1"/>
  <c r="AA387" i="1"/>
  <c r="AB387" i="1"/>
  <c r="AC387" i="1"/>
  <c r="AD387" i="1"/>
  <c r="AE387" i="1"/>
  <c r="AF387" i="1"/>
  <c r="AH387" i="1" s="1"/>
  <c r="AM387" i="1"/>
  <c r="AN387" i="1"/>
  <c r="AO387" i="1"/>
  <c r="AP387" i="1"/>
  <c r="AQ387" i="1"/>
  <c r="AR387" i="1"/>
  <c r="AT387" i="1"/>
  <c r="AU387" i="1"/>
  <c r="AV387" i="1"/>
  <c r="BI387" i="1"/>
  <c r="BJ387" i="1"/>
  <c r="BK387" i="1"/>
  <c r="BL387" i="1"/>
  <c r="BM387" i="1"/>
  <c r="BN387" i="1"/>
  <c r="CG387" i="1"/>
  <c r="CH387" i="1"/>
  <c r="CO387" i="1" s="1" a="1"/>
  <c r="CO387" i="1" s="1"/>
  <c r="CQ387" i="1" s="1"/>
  <c r="CI387" i="1"/>
  <c r="CJ387" i="1"/>
  <c r="CK387" i="1"/>
  <c r="CL387" i="1"/>
  <c r="CP387" i="1" s="1" a="1"/>
  <c r="CP387" i="1" s="1"/>
  <c r="CM387" i="1"/>
  <c r="CN387" i="1"/>
  <c r="AA388" i="1"/>
  <c r="AB388" i="1"/>
  <c r="AC388" i="1"/>
  <c r="AD388" i="1"/>
  <c r="AE388" i="1"/>
  <c r="AF388" i="1"/>
  <c r="AH388" i="1"/>
  <c r="AJ388" i="1"/>
  <c r="AK388" i="1"/>
  <c r="AM388" i="1"/>
  <c r="AN388" i="1"/>
  <c r="AO388" i="1"/>
  <c r="AQ388" i="1"/>
  <c r="AR388" i="1"/>
  <c r="AS388" i="1"/>
  <c r="AT388" i="1"/>
  <c r="AU388" i="1"/>
  <c r="AV388" i="1"/>
  <c r="AW388" i="1"/>
  <c r="W388" i="1" s="1"/>
  <c r="AX388" i="1"/>
  <c r="AZ388" i="1" s="1"/>
  <c r="Z388" i="1" s="1"/>
  <c r="BH388" i="1"/>
  <c r="BI388" i="1"/>
  <c r="BJ388" i="1"/>
  <c r="BK388" i="1"/>
  <c r="BL388" i="1"/>
  <c r="BM388" i="1"/>
  <c r="BN388" i="1"/>
  <c r="CE388" i="1"/>
  <c r="CG388" i="1"/>
  <c r="CH388" i="1"/>
  <c r="CO388" i="1" s="1" a="1"/>
  <c r="CI388" i="1"/>
  <c r="CP388" i="1" s="1" a="1"/>
  <c r="CP388" i="1" s="1"/>
  <c r="CJ388" i="1"/>
  <c r="CK388" i="1"/>
  <c r="CL388" i="1"/>
  <c r="CM388" i="1"/>
  <c r="CN388" i="1"/>
  <c r="CO388" i="1"/>
  <c r="CQ388" i="1"/>
  <c r="AA389" i="1"/>
  <c r="AB389" i="1"/>
  <c r="AC389" i="1"/>
  <c r="BL389" i="1" s="1"/>
  <c r="AD389" i="1"/>
  <c r="AE389" i="1"/>
  <c r="AL389" i="1" s="1"/>
  <c r="AF389" i="1"/>
  <c r="AJ389" i="1"/>
  <c r="AM389" i="1"/>
  <c r="AN389" i="1"/>
  <c r="AO389" i="1"/>
  <c r="AP389" i="1"/>
  <c r="AR389" i="1"/>
  <c r="AS389" i="1"/>
  <c r="AT389" i="1"/>
  <c r="AU389" i="1"/>
  <c r="AV389" i="1"/>
  <c r="BH389" i="1"/>
  <c r="BI389" i="1"/>
  <c r="BJ389" i="1"/>
  <c r="BK389" i="1"/>
  <c r="BM389" i="1"/>
  <c r="BN389" i="1"/>
  <c r="CE389" i="1"/>
  <c r="CG389" i="1"/>
  <c r="CH389" i="1"/>
  <c r="CI389" i="1"/>
  <c r="CP389" i="1" s="1" a="1"/>
  <c r="CP389" i="1" s="1"/>
  <c r="CJ389" i="1"/>
  <c r="CK389" i="1"/>
  <c r="CL389" i="1"/>
  <c r="CM389" i="1"/>
  <c r="CN389" i="1"/>
  <c r="CO389" i="1" a="1"/>
  <c r="CO389" i="1" s="1"/>
  <c r="CQ389" i="1" s="1"/>
  <c r="AA390" i="1"/>
  <c r="AB390" i="1"/>
  <c r="AC390" i="1"/>
  <c r="AD390" i="1"/>
  <c r="AE390" i="1"/>
  <c r="AF390" i="1"/>
  <c r="AH390" i="1" s="1"/>
  <c r="AK390" i="1"/>
  <c r="AM390" i="1"/>
  <c r="AN390" i="1"/>
  <c r="AO390" i="1"/>
  <c r="AP390" i="1"/>
  <c r="AQ390" i="1"/>
  <c r="AR390" i="1"/>
  <c r="AT390" i="1"/>
  <c r="AU390" i="1"/>
  <c r="AV390" i="1"/>
  <c r="BI390" i="1"/>
  <c r="BJ390" i="1"/>
  <c r="BK390" i="1"/>
  <c r="BL390" i="1"/>
  <c r="BM390" i="1"/>
  <c r="BN390" i="1"/>
  <c r="CE390" i="1"/>
  <c r="CG390" i="1"/>
  <c r="CH390" i="1"/>
  <c r="CO390" i="1" s="1" a="1"/>
  <c r="CO390" i="1" s="1"/>
  <c r="CQ390" i="1" s="1"/>
  <c r="CI390" i="1"/>
  <c r="CJ390" i="1"/>
  <c r="CK390" i="1"/>
  <c r="CL390" i="1"/>
  <c r="CM390" i="1"/>
  <c r="CN390" i="1"/>
  <c r="CP390" i="1" a="1"/>
  <c r="CP390" i="1" s="1"/>
  <c r="AA391" i="1"/>
  <c r="AB391" i="1"/>
  <c r="AC391" i="1"/>
  <c r="AD391" i="1"/>
  <c r="AE391" i="1"/>
  <c r="AF391" i="1"/>
  <c r="AH391" i="1"/>
  <c r="AJ391" i="1"/>
  <c r="AK391" i="1"/>
  <c r="AM391" i="1"/>
  <c r="AN391" i="1"/>
  <c r="AO391" i="1"/>
  <c r="AP391" i="1"/>
  <c r="AQ391" i="1"/>
  <c r="AR391" i="1"/>
  <c r="AS391" i="1"/>
  <c r="AU391" i="1"/>
  <c r="AV391" i="1"/>
  <c r="BH391" i="1"/>
  <c r="BI391" i="1"/>
  <c r="BJ391" i="1"/>
  <c r="BK391" i="1"/>
  <c r="BL391" i="1"/>
  <c r="BM391" i="1"/>
  <c r="BN391" i="1"/>
  <c r="CG391" i="1"/>
  <c r="CH391" i="1"/>
  <c r="CI391" i="1"/>
  <c r="CJ391" i="1"/>
  <c r="CK391" i="1"/>
  <c r="CL391" i="1"/>
  <c r="CM391" i="1"/>
  <c r="CN391" i="1"/>
  <c r="AA392" i="1"/>
  <c r="AB392" i="1"/>
  <c r="AC392" i="1"/>
  <c r="BL392" i="1" s="1"/>
  <c r="AD392" i="1"/>
  <c r="AE392" i="1"/>
  <c r="AL392" i="1" s="1"/>
  <c r="AF392" i="1"/>
  <c r="AJ392" i="1"/>
  <c r="AM392" i="1"/>
  <c r="AN392" i="1"/>
  <c r="AO392" i="1"/>
  <c r="AP392" i="1"/>
  <c r="AQ392" i="1"/>
  <c r="AR392" i="1"/>
  <c r="AS392" i="1"/>
  <c r="AT392" i="1"/>
  <c r="AV392" i="1"/>
  <c r="BD392" i="1"/>
  <c r="BE392" i="1"/>
  <c r="BH392" i="1"/>
  <c r="BI392" i="1"/>
  <c r="BJ392" i="1"/>
  <c r="BK392" i="1"/>
  <c r="BM392" i="1"/>
  <c r="BN392" i="1"/>
  <c r="CG392" i="1"/>
  <c r="CH392" i="1"/>
  <c r="CI392" i="1"/>
  <c r="CJ392" i="1"/>
  <c r="CK392" i="1"/>
  <c r="CL392" i="1"/>
  <c r="CM392" i="1"/>
  <c r="CN392" i="1"/>
  <c r="AA393" i="1"/>
  <c r="AB393" i="1"/>
  <c r="AC393" i="1"/>
  <c r="AD393" i="1"/>
  <c r="AE393" i="1"/>
  <c r="AF393" i="1"/>
  <c r="AH393" i="1"/>
  <c r="AK393" i="1"/>
  <c r="AM393" i="1"/>
  <c r="AN393" i="1"/>
  <c r="AO393" i="1"/>
  <c r="AP393" i="1"/>
  <c r="AQ393" i="1"/>
  <c r="AR393" i="1"/>
  <c r="AS393" i="1"/>
  <c r="AU393" i="1"/>
  <c r="AV393" i="1"/>
  <c r="BI393" i="1"/>
  <c r="BM393" i="1"/>
  <c r="BN393" i="1"/>
  <c r="CE393" i="1"/>
  <c r="CG393" i="1"/>
  <c r="CH393" i="1"/>
  <c r="CI393" i="1"/>
  <c r="CJ393" i="1"/>
  <c r="CK393" i="1"/>
  <c r="CL393" i="1"/>
  <c r="CM393" i="1"/>
  <c r="CN393" i="1"/>
  <c r="AA394" i="1"/>
  <c r="AB394" i="1"/>
  <c r="AC394" i="1"/>
  <c r="AD394" i="1"/>
  <c r="AE394" i="1"/>
  <c r="AF394" i="1"/>
  <c r="AH394" i="1"/>
  <c r="AK394" i="1"/>
  <c r="AM394" i="1"/>
  <c r="AN394" i="1"/>
  <c r="AO394" i="1"/>
  <c r="AP394" i="1"/>
  <c r="AQ394" i="1"/>
  <c r="AR394" i="1"/>
  <c r="AS394" i="1"/>
  <c r="AT394" i="1"/>
  <c r="AV394" i="1"/>
  <c r="BI394" i="1"/>
  <c r="BJ394" i="1"/>
  <c r="BK394" i="1"/>
  <c r="BL394" i="1"/>
  <c r="BM394" i="1"/>
  <c r="BN394" i="1"/>
  <c r="CG394" i="1"/>
  <c r="CH394" i="1"/>
  <c r="CI394" i="1"/>
  <c r="CJ394" i="1"/>
  <c r="CO394" i="1" s="1" a="1"/>
  <c r="CO394" i="1" s="1"/>
  <c r="CQ394" i="1" s="1"/>
  <c r="CK394" i="1"/>
  <c r="CL394" i="1"/>
  <c r="CM394" i="1"/>
  <c r="CN394" i="1"/>
  <c r="AA395" i="1"/>
  <c r="AB395" i="1"/>
  <c r="AC395" i="1"/>
  <c r="BL395" i="1" s="1"/>
  <c r="AD395" i="1"/>
  <c r="AE395" i="1"/>
  <c r="AF395" i="1"/>
  <c r="AH395" i="1"/>
  <c r="AJ395" i="1"/>
  <c r="AK395" i="1"/>
  <c r="AL395" i="1"/>
  <c r="AM395" i="1"/>
  <c r="AN395" i="1"/>
  <c r="AO395" i="1"/>
  <c r="AP395" i="1"/>
  <c r="AQ395" i="1"/>
  <c r="AR395" i="1"/>
  <c r="AS395" i="1"/>
  <c r="AU395" i="1"/>
  <c r="AV395" i="1"/>
  <c r="AX395" i="1"/>
  <c r="BE395" i="1"/>
  <c r="BH395" i="1"/>
  <c r="BI395" i="1"/>
  <c r="BJ395" i="1"/>
  <c r="BM395" i="1"/>
  <c r="BN395" i="1"/>
  <c r="CG395" i="1"/>
  <c r="CH395" i="1"/>
  <c r="CI395" i="1"/>
  <c r="CP395" i="1" s="1" a="1"/>
  <c r="CP395" i="1" s="1"/>
  <c r="CJ395" i="1"/>
  <c r="CK395" i="1"/>
  <c r="CL395" i="1"/>
  <c r="CM395" i="1"/>
  <c r="CN395" i="1"/>
  <c r="CO395" i="1" a="1"/>
  <c r="CO395" i="1" s="1"/>
  <c r="CQ395" i="1"/>
  <c r="AA396" i="1"/>
  <c r="AB396" i="1"/>
  <c r="AC396" i="1"/>
  <c r="AD396" i="1"/>
  <c r="AE396" i="1"/>
  <c r="AF396" i="1"/>
  <c r="AH396" i="1"/>
  <c r="AK396" i="1"/>
  <c r="AM396" i="1"/>
  <c r="AN396" i="1"/>
  <c r="AO396" i="1"/>
  <c r="AP396" i="1"/>
  <c r="AQ396" i="1"/>
  <c r="AR396" i="1"/>
  <c r="AS396" i="1"/>
  <c r="AT396" i="1"/>
  <c r="AV396" i="1"/>
  <c r="BI396" i="1"/>
  <c r="BM396" i="1"/>
  <c r="CE396" i="1"/>
  <c r="CG396" i="1"/>
  <c r="CH396" i="1"/>
  <c r="CI396" i="1"/>
  <c r="CJ396" i="1"/>
  <c r="CK396" i="1"/>
  <c r="CO396" i="1" s="1" a="1"/>
  <c r="CO396" i="1" s="1"/>
  <c r="CL396" i="1"/>
  <c r="CM396" i="1"/>
  <c r="CN396" i="1"/>
  <c r="CQ396" i="1"/>
  <c r="AA397" i="1"/>
  <c r="AB397" i="1"/>
  <c r="AC397" i="1"/>
  <c r="AD397" i="1"/>
  <c r="AE397" i="1"/>
  <c r="AF397" i="1"/>
  <c r="AH397" i="1"/>
  <c r="AK397" i="1"/>
  <c r="AM397" i="1"/>
  <c r="AN397" i="1"/>
  <c r="AO397" i="1"/>
  <c r="AP397" i="1"/>
  <c r="AQ397" i="1"/>
  <c r="AR397" i="1"/>
  <c r="AT397" i="1"/>
  <c r="AU397" i="1"/>
  <c r="AV397" i="1"/>
  <c r="BI397" i="1"/>
  <c r="BJ397" i="1"/>
  <c r="BN397" i="1"/>
  <c r="CG397" i="1"/>
  <c r="CH397" i="1"/>
  <c r="CI397" i="1"/>
  <c r="CJ397" i="1"/>
  <c r="CP397" i="1" s="1" a="1"/>
  <c r="CP397" i="1" s="1"/>
  <c r="CK397" i="1"/>
  <c r="CL397" i="1"/>
  <c r="CM397" i="1"/>
  <c r="CN397" i="1"/>
  <c r="AA398" i="1"/>
  <c r="AB398" i="1"/>
  <c r="AC398" i="1"/>
  <c r="AJ398" i="1" s="1"/>
  <c r="AL398" i="1" s="1"/>
  <c r="AD398" i="1"/>
  <c r="AE398" i="1"/>
  <c r="AF398" i="1"/>
  <c r="AH398" i="1"/>
  <c r="AK398" i="1"/>
  <c r="AM398" i="1"/>
  <c r="AN398" i="1"/>
  <c r="AO398" i="1"/>
  <c r="AP398" i="1"/>
  <c r="AQ398" i="1"/>
  <c r="AR398" i="1"/>
  <c r="AT398" i="1"/>
  <c r="AU398" i="1"/>
  <c r="AV398" i="1"/>
  <c r="AW398" i="1"/>
  <c r="AX398" i="1"/>
  <c r="BH398" i="1"/>
  <c r="BJ398" i="1"/>
  <c r="BK398" i="1"/>
  <c r="BM398" i="1"/>
  <c r="BN398" i="1"/>
  <c r="CE398" i="1"/>
  <c r="CG398" i="1"/>
  <c r="CH398" i="1"/>
  <c r="CI398" i="1"/>
  <c r="CJ398" i="1"/>
  <c r="CO398" i="1" s="1" a="1"/>
  <c r="CO398" i="1" s="1"/>
  <c r="CK398" i="1"/>
  <c r="CL398" i="1"/>
  <c r="CM398" i="1"/>
  <c r="CN398" i="1"/>
  <c r="AA399" i="1"/>
  <c r="AB399" i="1"/>
  <c r="AC399" i="1"/>
  <c r="AD399" i="1"/>
  <c r="AE399" i="1"/>
  <c r="AL399" i="1" s="1"/>
  <c r="AF399" i="1"/>
  <c r="AJ399" i="1"/>
  <c r="AK399" i="1"/>
  <c r="AM399" i="1"/>
  <c r="AN399" i="1"/>
  <c r="AO399" i="1"/>
  <c r="AP399" i="1"/>
  <c r="AQ399" i="1"/>
  <c r="AR399" i="1"/>
  <c r="AS399" i="1"/>
  <c r="AT399" i="1"/>
  <c r="AV399" i="1"/>
  <c r="BI399" i="1"/>
  <c r="CE399" i="1"/>
  <c r="CG399" i="1"/>
  <c r="CH399" i="1"/>
  <c r="CI399" i="1"/>
  <c r="CP399" i="1" s="1" a="1"/>
  <c r="CP399" i="1" s="1"/>
  <c r="CJ399" i="1"/>
  <c r="CK399" i="1"/>
  <c r="CL399" i="1"/>
  <c r="CM399" i="1"/>
  <c r="CN399" i="1"/>
  <c r="AA400" i="1"/>
  <c r="AB400" i="1"/>
  <c r="AC400" i="1"/>
  <c r="AD400" i="1"/>
  <c r="AE400" i="1"/>
  <c r="AF400" i="1"/>
  <c r="AK400" i="1"/>
  <c r="AM400" i="1"/>
  <c r="AN400" i="1"/>
  <c r="AO400" i="1"/>
  <c r="AQ400" i="1"/>
  <c r="AR400" i="1"/>
  <c r="AS400" i="1"/>
  <c r="AT400" i="1"/>
  <c r="AU400" i="1"/>
  <c r="AV400" i="1"/>
  <c r="AW400" i="1"/>
  <c r="AY400" i="1" s="1"/>
  <c r="Y400" i="1" s="1"/>
  <c r="AX400" i="1"/>
  <c r="BJ400" i="1"/>
  <c r="BK400" i="1"/>
  <c r="CE400" i="1"/>
  <c r="CG400" i="1"/>
  <c r="CH400" i="1"/>
  <c r="CI400" i="1"/>
  <c r="CJ400" i="1"/>
  <c r="CK400" i="1"/>
  <c r="CP400" i="1" s="1" a="1"/>
  <c r="CP400" i="1" s="1"/>
  <c r="CL400" i="1"/>
  <c r="CM400" i="1"/>
  <c r="CN400" i="1"/>
  <c r="CO400" i="1" a="1"/>
  <c r="CO400" i="1" s="1"/>
  <c r="CQ400" i="1" s="1"/>
  <c r="AA401" i="1"/>
  <c r="AB401" i="1"/>
  <c r="AC401" i="1"/>
  <c r="AJ401" i="1" s="1"/>
  <c r="AL401" i="1" s="1"/>
  <c r="AD401" i="1"/>
  <c r="AE401" i="1"/>
  <c r="AF401" i="1"/>
  <c r="AH401" i="1"/>
  <c r="AK401" i="1"/>
  <c r="AM401" i="1"/>
  <c r="AN401" i="1"/>
  <c r="AO401" i="1"/>
  <c r="AP401" i="1"/>
  <c r="AR401" i="1"/>
  <c r="AS401" i="1"/>
  <c r="AT401" i="1"/>
  <c r="AU401" i="1"/>
  <c r="AV401" i="1"/>
  <c r="BH401" i="1"/>
  <c r="BJ401" i="1"/>
  <c r="BK401" i="1"/>
  <c r="BM401" i="1"/>
  <c r="BN401" i="1"/>
  <c r="CE401" i="1"/>
  <c r="CG401" i="1"/>
  <c r="CH401" i="1"/>
  <c r="CI401" i="1"/>
  <c r="CJ401" i="1"/>
  <c r="CP401" i="1" s="1" a="1"/>
  <c r="CP401" i="1" s="1"/>
  <c r="CK401" i="1"/>
  <c r="CL401" i="1"/>
  <c r="CM401" i="1"/>
  <c r="CN401" i="1"/>
  <c r="CO401" i="1" a="1"/>
  <c r="CO401" i="1" s="1"/>
  <c r="CQ401" i="1"/>
  <c r="AA402" i="1"/>
  <c r="AB402" i="1"/>
  <c r="AC402" i="1"/>
  <c r="AJ402" i="1" s="1"/>
  <c r="AD402" i="1"/>
  <c r="AE402" i="1"/>
  <c r="AF402" i="1"/>
  <c r="AK402" i="1" s="1"/>
  <c r="AM402" i="1"/>
  <c r="AN402" i="1"/>
  <c r="AO402" i="1"/>
  <c r="AP402" i="1"/>
  <c r="AR402" i="1"/>
  <c r="AS402" i="1"/>
  <c r="AT402" i="1"/>
  <c r="AU402" i="1"/>
  <c r="AV402" i="1"/>
  <c r="BI402" i="1"/>
  <c r="BJ402" i="1"/>
  <c r="CE402" i="1"/>
  <c r="CG402" i="1"/>
  <c r="CH402" i="1"/>
  <c r="CI402" i="1"/>
  <c r="CO402" i="1" s="1" a="1"/>
  <c r="CO402" i="1" s="1"/>
  <c r="CQ402" i="1" s="1"/>
  <c r="CJ402" i="1"/>
  <c r="CK402" i="1"/>
  <c r="CL402" i="1"/>
  <c r="CM402" i="1"/>
  <c r="CN402" i="1"/>
  <c r="CP402" i="1" a="1"/>
  <c r="CP402" i="1" s="1"/>
  <c r="AA403" i="1"/>
  <c r="AB403" i="1"/>
  <c r="AC403" i="1"/>
  <c r="AD403" i="1"/>
  <c r="AE403" i="1"/>
  <c r="AF403" i="1"/>
  <c r="AK403" i="1" s="1"/>
  <c r="AM403" i="1"/>
  <c r="AN403" i="1"/>
  <c r="AO403" i="1"/>
  <c r="AP403" i="1"/>
  <c r="AR403" i="1"/>
  <c r="AS403" i="1"/>
  <c r="AT403" i="1"/>
  <c r="AU403" i="1"/>
  <c r="AV403" i="1"/>
  <c r="BJ403" i="1"/>
  <c r="CE403" i="1"/>
  <c r="CG403" i="1"/>
  <c r="CQ403" i="1" s="1"/>
  <c r="CH403" i="1"/>
  <c r="CI403" i="1"/>
  <c r="CJ403" i="1"/>
  <c r="CK403" i="1"/>
  <c r="CL403" i="1"/>
  <c r="CM403" i="1"/>
  <c r="CN403" i="1"/>
  <c r="CO403" i="1" a="1"/>
  <c r="CO403" i="1" s="1"/>
  <c r="CP403" i="1" a="1"/>
  <c r="CP403" i="1" s="1"/>
  <c r="AA404" i="1"/>
  <c r="AB404" i="1"/>
  <c r="AC404" i="1"/>
  <c r="AJ404" i="1" s="1"/>
  <c r="AL404" i="1" s="1"/>
  <c r="AD404" i="1"/>
  <c r="AE404" i="1"/>
  <c r="AF404" i="1"/>
  <c r="AH404" i="1"/>
  <c r="AK404" i="1"/>
  <c r="AM404" i="1"/>
  <c r="AN404" i="1"/>
  <c r="AO404" i="1"/>
  <c r="AP404" i="1"/>
  <c r="AQ404" i="1"/>
  <c r="AR404" i="1"/>
  <c r="AS404" i="1"/>
  <c r="AT404" i="1"/>
  <c r="AV404" i="1"/>
  <c r="BH404" i="1"/>
  <c r="BJ404" i="1"/>
  <c r="BK404" i="1"/>
  <c r="BM404" i="1"/>
  <c r="BN404" i="1"/>
  <c r="CE404" i="1"/>
  <c r="CG404" i="1"/>
  <c r="CH404" i="1"/>
  <c r="CI404" i="1"/>
  <c r="CJ404" i="1"/>
  <c r="CK404" i="1"/>
  <c r="CL404" i="1"/>
  <c r="CM404" i="1"/>
  <c r="CO404" i="1" s="1" a="1"/>
  <c r="CO404" i="1" s="1"/>
  <c r="CQ404" i="1" s="1"/>
  <c r="CN404" i="1"/>
  <c r="CP404" i="1" a="1"/>
  <c r="CP404" i="1" s="1"/>
  <c r="AA405" i="1"/>
  <c r="AB405" i="1"/>
  <c r="AC405" i="1"/>
  <c r="AD405" i="1"/>
  <c r="AE405" i="1"/>
  <c r="AL405" i="1" s="1"/>
  <c r="BB405" i="1" s="1"/>
  <c r="AF405" i="1"/>
  <c r="AJ405" i="1"/>
  <c r="AK405" i="1"/>
  <c r="AM405" i="1"/>
  <c r="AN405" i="1"/>
  <c r="AO405" i="1"/>
  <c r="AP405" i="1"/>
  <c r="AQ405" i="1"/>
  <c r="AS405" i="1"/>
  <c r="AT405" i="1"/>
  <c r="AU405" i="1"/>
  <c r="AV405" i="1"/>
  <c r="BF405" i="1"/>
  <c r="BI405" i="1"/>
  <c r="BJ405" i="1"/>
  <c r="BM405" i="1"/>
  <c r="CG405" i="1"/>
  <c r="CH405" i="1"/>
  <c r="CI405" i="1"/>
  <c r="CO405" i="1" s="1" a="1"/>
  <c r="CO405" i="1" s="1"/>
  <c r="CQ405" i="1" s="1"/>
  <c r="CJ405" i="1"/>
  <c r="CK405" i="1"/>
  <c r="CL405" i="1"/>
  <c r="CM405" i="1"/>
  <c r="CN405" i="1"/>
  <c r="CP405" i="1" a="1"/>
  <c r="CP405" i="1" s="1"/>
  <c r="AA406" i="1"/>
  <c r="CE406" i="1" s="1"/>
  <c r="AB406" i="1"/>
  <c r="AC406" i="1"/>
  <c r="AW406" i="1" s="1"/>
  <c r="AD406" i="1"/>
  <c r="AE406" i="1"/>
  <c r="AF406" i="1"/>
  <c r="AK406" i="1" s="1"/>
  <c r="AM406" i="1"/>
  <c r="AN406" i="1"/>
  <c r="AO406" i="1"/>
  <c r="AP406" i="1"/>
  <c r="AR406" i="1"/>
  <c r="AS406" i="1"/>
  <c r="AT406" i="1"/>
  <c r="AU406" i="1"/>
  <c r="AV406" i="1"/>
  <c r="BK406" i="1"/>
  <c r="BM406" i="1"/>
  <c r="CG406" i="1"/>
  <c r="CH406" i="1"/>
  <c r="CI406" i="1"/>
  <c r="CJ406" i="1"/>
  <c r="CP406" i="1" s="1" a="1"/>
  <c r="CP406" i="1" s="1"/>
  <c r="CK406" i="1"/>
  <c r="CL406" i="1"/>
  <c r="CM406" i="1"/>
  <c r="CN406" i="1"/>
  <c r="CO406" i="1" a="1"/>
  <c r="CO406" i="1" s="1"/>
  <c r="CQ406" i="1"/>
  <c r="AA407" i="1"/>
  <c r="AB407" i="1"/>
  <c r="AC407" i="1"/>
  <c r="AJ407" i="1" s="1"/>
  <c r="AD407" i="1"/>
  <c r="AE407" i="1"/>
  <c r="AF407" i="1"/>
  <c r="AH407" i="1"/>
  <c r="AK407" i="1"/>
  <c r="AL407" i="1"/>
  <c r="BF407" i="1" s="1"/>
  <c r="AM407" i="1"/>
  <c r="AN407" i="1"/>
  <c r="AO407" i="1"/>
  <c r="AP407" i="1"/>
  <c r="AR407" i="1"/>
  <c r="AS407" i="1"/>
  <c r="AT407" i="1"/>
  <c r="AU407" i="1"/>
  <c r="AV407" i="1"/>
  <c r="AW407" i="1"/>
  <c r="AX407" i="1"/>
  <c r="X407" i="1" s="1"/>
  <c r="BB407" i="1"/>
  <c r="BC407" i="1"/>
  <c r="BE407" i="1"/>
  <c r="BH407" i="1"/>
  <c r="BJ407" i="1"/>
  <c r="BK407" i="1"/>
  <c r="BM407" i="1"/>
  <c r="BN407" i="1"/>
  <c r="CE407" i="1"/>
  <c r="CG407" i="1"/>
  <c r="CH407" i="1"/>
  <c r="CI407" i="1"/>
  <c r="CJ407" i="1"/>
  <c r="CP407" i="1" s="1" a="1"/>
  <c r="CP407" i="1" s="1"/>
  <c r="CK407" i="1"/>
  <c r="CL407" i="1"/>
  <c r="CM407" i="1"/>
  <c r="CN407" i="1"/>
  <c r="CO407" i="1" a="1"/>
  <c r="CO407" i="1"/>
  <c r="CQ407" i="1"/>
  <c r="AA408" i="1"/>
  <c r="AB408" i="1"/>
  <c r="AC408" i="1"/>
  <c r="BJ408" i="1" s="1"/>
  <c r="AD408" i="1"/>
  <c r="AE408" i="1"/>
  <c r="AL408" i="1" s="1"/>
  <c r="AF408" i="1"/>
  <c r="AJ408" i="1"/>
  <c r="AK408" i="1"/>
  <c r="AM408" i="1"/>
  <c r="AN408" i="1"/>
  <c r="AO408" i="1"/>
  <c r="AP408" i="1"/>
  <c r="AR408" i="1"/>
  <c r="AS408" i="1"/>
  <c r="AT408" i="1"/>
  <c r="AU408" i="1"/>
  <c r="AV408" i="1"/>
  <c r="BI408" i="1"/>
  <c r="BM408" i="1"/>
  <c r="CE408" i="1"/>
  <c r="CG408" i="1"/>
  <c r="CH408" i="1"/>
  <c r="CI408" i="1"/>
  <c r="CO408" i="1" s="1" a="1"/>
  <c r="CO408" i="1" s="1"/>
  <c r="CQ408" i="1" s="1"/>
  <c r="CJ408" i="1"/>
  <c r="CK408" i="1"/>
  <c r="CL408" i="1"/>
  <c r="CM408" i="1"/>
  <c r="CN408" i="1"/>
  <c r="CP408" i="1" a="1"/>
  <c r="CP408" i="1" s="1"/>
  <c r="AA409" i="1"/>
  <c r="AB409" i="1"/>
  <c r="AC409" i="1"/>
  <c r="AW409" i="1" s="1"/>
  <c r="AD409" i="1"/>
  <c r="AE409" i="1"/>
  <c r="AF409" i="1"/>
  <c r="AK409" i="1" s="1"/>
  <c r="AM409" i="1"/>
  <c r="AN409" i="1"/>
  <c r="AO409" i="1"/>
  <c r="AP409" i="1"/>
  <c r="AR409" i="1"/>
  <c r="AS409" i="1"/>
  <c r="AT409" i="1"/>
  <c r="AU409" i="1"/>
  <c r="AV409" i="1"/>
  <c r="AX409" i="1"/>
  <c r="X409" i="1" s="1"/>
  <c r="BJ409" i="1"/>
  <c r="BK409" i="1"/>
  <c r="BM409" i="1"/>
  <c r="CG409" i="1"/>
  <c r="CH409" i="1"/>
  <c r="CI409" i="1"/>
  <c r="CJ409" i="1"/>
  <c r="CK409" i="1"/>
  <c r="CL409" i="1"/>
  <c r="CM409" i="1"/>
  <c r="CN409" i="1"/>
  <c r="CO409" i="1" a="1"/>
  <c r="CO409" i="1"/>
  <c r="CQ409" i="1" s="1"/>
  <c r="CP409" i="1" a="1"/>
  <c r="CP409" i="1" s="1"/>
  <c r="AA410" i="1"/>
  <c r="AB410" i="1"/>
  <c r="AC410" i="1"/>
  <c r="AJ410" i="1" s="1"/>
  <c r="AD410" i="1"/>
  <c r="AE410" i="1"/>
  <c r="AL410" i="1" s="1"/>
  <c r="AF410" i="1"/>
  <c r="AH410" i="1"/>
  <c r="AK410" i="1"/>
  <c r="AM410" i="1"/>
  <c r="AN410" i="1"/>
  <c r="AO410" i="1"/>
  <c r="AP410" i="1"/>
  <c r="AR410" i="1"/>
  <c r="AS410" i="1"/>
  <c r="AT410" i="1"/>
  <c r="AU410" i="1"/>
  <c r="AV410" i="1"/>
  <c r="AW410" i="1"/>
  <c r="AX410" i="1"/>
  <c r="X410" i="1" s="1"/>
  <c r="BH410" i="1"/>
  <c r="BJ410" i="1"/>
  <c r="BK410" i="1"/>
  <c r="BM410" i="1"/>
  <c r="BN410" i="1"/>
  <c r="CE410" i="1"/>
  <c r="CG410" i="1"/>
  <c r="CH410" i="1"/>
  <c r="CI410" i="1"/>
  <c r="CJ410" i="1"/>
  <c r="CK410" i="1"/>
  <c r="CL410" i="1"/>
  <c r="CM410" i="1"/>
  <c r="CN410" i="1"/>
  <c r="CO410" i="1" a="1"/>
  <c r="CO410" i="1"/>
  <c r="CQ410" i="1" s="1"/>
  <c r="CP410" i="1" a="1"/>
  <c r="CP410" i="1" s="1"/>
  <c r="AA411" i="1"/>
  <c r="AB411" i="1"/>
  <c r="AC411" i="1"/>
  <c r="AD411" i="1"/>
  <c r="AE411" i="1"/>
  <c r="AF411" i="1"/>
  <c r="AJ411" i="1"/>
  <c r="AK411" i="1"/>
  <c r="AM411" i="1"/>
  <c r="AN411" i="1"/>
  <c r="AO411" i="1"/>
  <c r="AP411" i="1"/>
  <c r="AQ411" i="1"/>
  <c r="AR411" i="1"/>
  <c r="AS411" i="1"/>
  <c r="AT411" i="1"/>
  <c r="AV411" i="1"/>
  <c r="AW411" i="1"/>
  <c r="W411" i="1" s="1"/>
  <c r="BJ411" i="1"/>
  <c r="BM411" i="1"/>
  <c r="CE411" i="1"/>
  <c r="CG411" i="1"/>
  <c r="CH411" i="1"/>
  <c r="CI411" i="1"/>
  <c r="CO411" i="1" s="1" a="1"/>
  <c r="CO411" i="1" s="1"/>
  <c r="CQ411" i="1" s="1"/>
  <c r="CJ411" i="1"/>
  <c r="CK411" i="1"/>
  <c r="CL411" i="1"/>
  <c r="CM411" i="1"/>
  <c r="CN411" i="1"/>
  <c r="AA412" i="1"/>
  <c r="AB412" i="1"/>
  <c r="AC412" i="1"/>
  <c r="BK412" i="1" s="1"/>
  <c r="AD412" i="1"/>
  <c r="AE412" i="1"/>
  <c r="AF412" i="1"/>
  <c r="AK412" i="1"/>
  <c r="AM412" i="1"/>
  <c r="AN412" i="1"/>
  <c r="AO412" i="1"/>
  <c r="AP412" i="1"/>
  <c r="AQ412" i="1"/>
  <c r="AR412" i="1"/>
  <c r="AS412" i="1"/>
  <c r="AT412" i="1"/>
  <c r="AV412" i="1"/>
  <c r="AX412" i="1"/>
  <c r="X412" i="1" s="1"/>
  <c r="BJ412" i="1"/>
  <c r="BM412" i="1"/>
  <c r="CE412" i="1"/>
  <c r="CG412" i="1"/>
  <c r="CH412" i="1"/>
  <c r="CI412" i="1"/>
  <c r="CJ412" i="1"/>
  <c r="CO412" i="1" s="1" a="1"/>
  <c r="CO412" i="1" s="1"/>
  <c r="CQ412" i="1" s="1"/>
  <c r="CK412" i="1"/>
  <c r="CL412" i="1"/>
  <c r="CM412" i="1"/>
  <c r="CN412" i="1"/>
  <c r="AA413" i="1"/>
  <c r="AB413" i="1"/>
  <c r="AC413" i="1"/>
  <c r="AJ413" i="1" s="1"/>
  <c r="AD413" i="1"/>
  <c r="AE413" i="1"/>
  <c r="AL413" i="1" s="1"/>
  <c r="AF413" i="1"/>
  <c r="AH413" i="1"/>
  <c r="AK413" i="1"/>
  <c r="AM413" i="1"/>
  <c r="AN413" i="1"/>
  <c r="AO413" i="1"/>
  <c r="AP413" i="1"/>
  <c r="AQ413" i="1"/>
  <c r="AR413" i="1"/>
  <c r="AS413" i="1"/>
  <c r="AT413" i="1"/>
  <c r="AV413" i="1"/>
  <c r="AW413" i="1"/>
  <c r="AX413" i="1"/>
  <c r="BH413" i="1"/>
  <c r="BJ413" i="1"/>
  <c r="BK413" i="1"/>
  <c r="BM413" i="1"/>
  <c r="BN413" i="1"/>
  <c r="CE413" i="1"/>
  <c r="CG413" i="1"/>
  <c r="CH413" i="1"/>
  <c r="CI413" i="1"/>
  <c r="CJ413" i="1"/>
  <c r="CP413" i="1" s="1" a="1"/>
  <c r="CP413" i="1" s="1"/>
  <c r="CK413" i="1"/>
  <c r="CL413" i="1"/>
  <c r="CM413" i="1"/>
  <c r="CN413" i="1"/>
  <c r="CO413" i="1" a="1"/>
  <c r="CO413" i="1" s="1"/>
  <c r="CQ413" i="1"/>
  <c r="AA414" i="1"/>
  <c r="AB414" i="1"/>
  <c r="AC414" i="1"/>
  <c r="BM414" i="1" s="1"/>
  <c r="AD414" i="1"/>
  <c r="AE414" i="1"/>
  <c r="AL414" i="1" s="1"/>
  <c r="AF414" i="1"/>
  <c r="AK414" i="1" s="1"/>
  <c r="AJ414" i="1"/>
  <c r="AM414" i="1"/>
  <c r="AN414" i="1"/>
  <c r="AO414" i="1"/>
  <c r="AQ414" i="1"/>
  <c r="AR414" i="1"/>
  <c r="AS414" i="1"/>
  <c r="AT414" i="1"/>
  <c r="AU414" i="1"/>
  <c r="AV414" i="1"/>
  <c r="AW414" i="1"/>
  <c r="BI414" i="1"/>
  <c r="BJ414" i="1"/>
  <c r="CG414" i="1"/>
  <c r="CH414" i="1"/>
  <c r="CI414" i="1"/>
  <c r="CJ414" i="1"/>
  <c r="CK414" i="1"/>
  <c r="CL414" i="1"/>
  <c r="CM414" i="1"/>
  <c r="CN414" i="1"/>
  <c r="CO414" i="1" a="1"/>
  <c r="CO414" i="1" s="1"/>
  <c r="CQ414" i="1" s="1"/>
  <c r="AA415" i="1"/>
  <c r="AB415" i="1"/>
  <c r="AC415" i="1"/>
  <c r="BK415" i="1" s="1"/>
  <c r="AD415" i="1"/>
  <c r="AE415" i="1"/>
  <c r="AF415" i="1"/>
  <c r="AK415" i="1"/>
  <c r="AM415" i="1"/>
  <c r="AN415" i="1"/>
  <c r="AO415" i="1"/>
  <c r="AP415" i="1"/>
  <c r="AQ415" i="1"/>
  <c r="AR415" i="1"/>
  <c r="AS415" i="1"/>
  <c r="AU415" i="1"/>
  <c r="AV415" i="1"/>
  <c r="BJ415" i="1"/>
  <c r="CE415" i="1"/>
  <c r="CG415" i="1"/>
  <c r="CH415" i="1"/>
  <c r="CI415" i="1"/>
  <c r="CJ415" i="1"/>
  <c r="CO415" i="1" s="1" a="1"/>
  <c r="CO415" i="1" s="1"/>
  <c r="CQ415" i="1" s="1"/>
  <c r="CK415" i="1"/>
  <c r="CL415" i="1"/>
  <c r="CM415" i="1"/>
  <c r="CN415" i="1"/>
  <c r="AA416" i="1"/>
  <c r="AB416" i="1"/>
  <c r="AC416" i="1"/>
  <c r="AJ416" i="1" s="1"/>
  <c r="AD416" i="1"/>
  <c r="AE416" i="1"/>
  <c r="AL416" i="1" s="1"/>
  <c r="AF416" i="1"/>
  <c r="AH416" i="1"/>
  <c r="AK416" i="1"/>
  <c r="AM416" i="1"/>
  <c r="AN416" i="1"/>
  <c r="AO416" i="1"/>
  <c r="AP416" i="1"/>
  <c r="AQ416" i="1"/>
  <c r="AR416" i="1"/>
  <c r="AS416" i="1"/>
  <c r="AU416" i="1"/>
  <c r="AV416" i="1"/>
  <c r="AW416" i="1"/>
  <c r="AY416" i="1" s="1"/>
  <c r="Y416" i="1" s="1"/>
  <c r="AX416" i="1"/>
  <c r="X416" i="1" s="1"/>
  <c r="BF416" i="1"/>
  <c r="BH416" i="1"/>
  <c r="BJ416" i="1"/>
  <c r="BK416" i="1"/>
  <c r="BM416" i="1"/>
  <c r="BN416" i="1"/>
  <c r="CE416" i="1"/>
  <c r="CG416" i="1"/>
  <c r="CH416" i="1"/>
  <c r="CI416" i="1"/>
  <c r="CJ416" i="1"/>
  <c r="CK416" i="1"/>
  <c r="CL416" i="1"/>
  <c r="CM416" i="1"/>
  <c r="CN416" i="1"/>
  <c r="CO416" i="1" a="1"/>
  <c r="CO416" i="1" s="1"/>
  <c r="CQ416" i="1" s="1"/>
  <c r="AA417" i="1"/>
  <c r="AB417" i="1"/>
  <c r="AC417" i="1"/>
  <c r="AD417" i="1"/>
  <c r="AE417" i="1"/>
  <c r="AL417" i="1" s="1"/>
  <c r="AF417" i="1"/>
  <c r="AH417" i="1"/>
  <c r="AJ417" i="1"/>
  <c r="AK417" i="1"/>
  <c r="AM417" i="1"/>
  <c r="AN417" i="1"/>
  <c r="AO417" i="1"/>
  <c r="AP417" i="1"/>
  <c r="AQ417" i="1"/>
  <c r="AR417" i="1"/>
  <c r="AS417" i="1"/>
  <c r="AU417" i="1"/>
  <c r="AV417" i="1"/>
  <c r="BD417" i="1"/>
  <c r="BI417" i="1"/>
  <c r="CG417" i="1"/>
  <c r="CH417" i="1"/>
  <c r="CI417" i="1"/>
  <c r="CO417" i="1" s="1" a="1"/>
  <c r="CO417" i="1" s="1"/>
  <c r="CQ417" i="1" s="1"/>
  <c r="CJ417" i="1"/>
  <c r="CK417" i="1"/>
  <c r="CL417" i="1"/>
  <c r="CM417" i="1"/>
  <c r="CN417" i="1"/>
  <c r="AA418" i="1"/>
  <c r="AB418" i="1"/>
  <c r="AC418" i="1"/>
  <c r="AD418" i="1"/>
  <c r="AE418" i="1"/>
  <c r="AF418" i="1"/>
  <c r="AH418" i="1"/>
  <c r="AK418" i="1"/>
  <c r="AM418" i="1"/>
  <c r="AN418" i="1"/>
  <c r="AO418" i="1"/>
  <c r="AP418" i="1"/>
  <c r="AQ418" i="1"/>
  <c r="AR418" i="1"/>
  <c r="AS418" i="1"/>
  <c r="AT418" i="1"/>
  <c r="AV418" i="1"/>
  <c r="BM418" i="1"/>
  <c r="CG418" i="1"/>
  <c r="CQ418" i="1" s="1"/>
  <c r="CH418" i="1"/>
  <c r="CO418" i="1" s="1" a="1"/>
  <c r="CO418" i="1" s="1"/>
  <c r="CI418" i="1"/>
  <c r="CJ418" i="1"/>
  <c r="CK418" i="1"/>
  <c r="CL418" i="1"/>
  <c r="CM418" i="1"/>
  <c r="CN418" i="1"/>
  <c r="AA419" i="1"/>
  <c r="AB419" i="1"/>
  <c r="AC419" i="1"/>
  <c r="AJ419" i="1" s="1"/>
  <c r="AD419" i="1"/>
  <c r="AE419" i="1"/>
  <c r="AF419" i="1"/>
  <c r="AH419" i="1"/>
  <c r="AK419" i="1"/>
  <c r="AL419" i="1"/>
  <c r="BC419" i="1" s="1"/>
  <c r="AM419" i="1"/>
  <c r="AN419" i="1"/>
  <c r="AO419" i="1"/>
  <c r="AP419" i="1"/>
  <c r="AQ419" i="1"/>
  <c r="AR419" i="1"/>
  <c r="AS419" i="1"/>
  <c r="AT419" i="1"/>
  <c r="AV419" i="1"/>
  <c r="BB419" i="1"/>
  <c r="BF419" i="1"/>
  <c r="BH419" i="1"/>
  <c r="BJ419" i="1"/>
  <c r="BK419" i="1"/>
  <c r="BM419" i="1"/>
  <c r="BN419" i="1"/>
  <c r="CE419" i="1"/>
  <c r="CG419" i="1"/>
  <c r="CH419" i="1"/>
  <c r="CI419" i="1"/>
  <c r="CJ419" i="1"/>
  <c r="CK419" i="1"/>
  <c r="CL419" i="1"/>
  <c r="CM419" i="1"/>
  <c r="CN419" i="1"/>
  <c r="AA420" i="1"/>
  <c r="AB420" i="1"/>
  <c r="AC420" i="1"/>
  <c r="AD420" i="1"/>
  <c r="AE420" i="1"/>
  <c r="AF420" i="1"/>
  <c r="AJ420" i="1"/>
  <c r="AM420" i="1"/>
  <c r="AN420" i="1"/>
  <c r="AO420" i="1"/>
  <c r="AP420" i="1"/>
  <c r="AQ420" i="1"/>
  <c r="AR420" i="1"/>
  <c r="AS420" i="1"/>
  <c r="AT420" i="1"/>
  <c r="AV420" i="1"/>
  <c r="AW420" i="1"/>
  <c r="W420" i="1" s="1"/>
  <c r="BI420" i="1"/>
  <c r="BJ420" i="1"/>
  <c r="BM420" i="1"/>
  <c r="BN420" i="1"/>
  <c r="CG420" i="1"/>
  <c r="CH420" i="1"/>
  <c r="CI420" i="1"/>
  <c r="CJ420" i="1"/>
  <c r="CK420" i="1"/>
  <c r="CL420" i="1"/>
  <c r="CM420" i="1"/>
  <c r="CN420" i="1"/>
  <c r="AA421" i="1"/>
  <c r="AB421" i="1"/>
  <c r="AC421" i="1"/>
  <c r="AH421" i="1" s="1"/>
  <c r="AD421" i="1"/>
  <c r="AE421" i="1"/>
  <c r="AF421" i="1"/>
  <c r="AK421" i="1" s="1"/>
  <c r="AM421" i="1"/>
  <c r="AN421" i="1"/>
  <c r="AO421" i="1"/>
  <c r="AP421" i="1"/>
  <c r="AQ421" i="1"/>
  <c r="AR421" i="1"/>
  <c r="AS421" i="1"/>
  <c r="AT421" i="1"/>
  <c r="AV421" i="1"/>
  <c r="BJ421" i="1"/>
  <c r="CE421" i="1"/>
  <c r="CG421" i="1"/>
  <c r="CH421" i="1"/>
  <c r="CI421" i="1"/>
  <c r="CJ421" i="1"/>
  <c r="CP421" i="1" s="1" a="1"/>
  <c r="CP421" i="1" s="1"/>
  <c r="CK421" i="1"/>
  <c r="CL421" i="1"/>
  <c r="CM421" i="1"/>
  <c r="CN421" i="1"/>
  <c r="AA422" i="1"/>
  <c r="AB422" i="1"/>
  <c r="AC422" i="1"/>
  <c r="AD422" i="1"/>
  <c r="AE422" i="1"/>
  <c r="AF422" i="1"/>
  <c r="AK422" i="1"/>
  <c r="AM422" i="1"/>
  <c r="AN422" i="1"/>
  <c r="AO422" i="1"/>
  <c r="AP422" i="1"/>
  <c r="AQ422" i="1"/>
  <c r="AR422" i="1"/>
  <c r="AS422" i="1"/>
  <c r="AU422" i="1"/>
  <c r="AV422" i="1"/>
  <c r="BH422" i="1"/>
  <c r="CE422" i="1"/>
  <c r="CG422" i="1"/>
  <c r="CH422" i="1"/>
  <c r="CO422" i="1" s="1" a="1"/>
  <c r="CO422" i="1" s="1"/>
  <c r="CQ422" i="1" s="1"/>
  <c r="CI422" i="1"/>
  <c r="CJ422" i="1"/>
  <c r="CK422" i="1"/>
  <c r="CL422" i="1"/>
  <c r="CM422" i="1"/>
  <c r="CN422" i="1"/>
  <c r="CP422" i="1" a="1"/>
  <c r="CP422" i="1" s="1"/>
  <c r="AA423" i="1"/>
  <c r="AB423" i="1"/>
  <c r="AC423" i="1"/>
  <c r="AD423" i="1"/>
  <c r="AE423" i="1"/>
  <c r="AF423" i="1"/>
  <c r="AH423" i="1" s="1"/>
  <c r="AJ423" i="1"/>
  <c r="AK423" i="1"/>
  <c r="AM423" i="1"/>
  <c r="AN423" i="1"/>
  <c r="AO423" i="1"/>
  <c r="AP423" i="1"/>
  <c r="AQ423" i="1"/>
  <c r="AR423" i="1"/>
  <c r="AS423" i="1"/>
  <c r="AT423" i="1"/>
  <c r="AV423" i="1"/>
  <c r="BI423" i="1"/>
  <c r="BJ423" i="1"/>
  <c r="BM423" i="1"/>
  <c r="BN423" i="1"/>
  <c r="CE423" i="1"/>
  <c r="CG423" i="1"/>
  <c r="CH423" i="1"/>
  <c r="CI423" i="1"/>
  <c r="CO423" i="1" s="1" a="1"/>
  <c r="CO423" i="1" s="1"/>
  <c r="CQ423" i="1" s="1"/>
  <c r="CJ423" i="1"/>
  <c r="CK423" i="1"/>
  <c r="CL423" i="1"/>
  <c r="CM423" i="1"/>
  <c r="CN423" i="1"/>
  <c r="AA424" i="1"/>
  <c r="AB424" i="1"/>
  <c r="AC424" i="1"/>
  <c r="AD424" i="1"/>
  <c r="AE424" i="1"/>
  <c r="AF424" i="1"/>
  <c r="AH424" i="1"/>
  <c r="AK424" i="1"/>
  <c r="AM424" i="1"/>
  <c r="AN424" i="1"/>
  <c r="AO424" i="1"/>
  <c r="AP424" i="1"/>
  <c r="AQ424" i="1"/>
  <c r="AR424" i="1"/>
  <c r="AS424" i="1"/>
  <c r="AT424" i="1"/>
  <c r="AV424" i="1"/>
  <c r="BJ424" i="1"/>
  <c r="BK424" i="1"/>
  <c r="BM424" i="1"/>
  <c r="CE424" i="1"/>
  <c r="CG424" i="1"/>
  <c r="CH424" i="1"/>
  <c r="CI424" i="1"/>
  <c r="CJ424" i="1"/>
  <c r="CK424" i="1"/>
  <c r="CL424" i="1"/>
  <c r="CM424" i="1"/>
  <c r="CN424" i="1"/>
  <c r="AA425" i="1"/>
  <c r="AB425" i="1"/>
  <c r="AC425" i="1"/>
  <c r="BH425" i="1" s="1"/>
  <c r="AD425" i="1"/>
  <c r="AE425" i="1"/>
  <c r="AF425" i="1"/>
  <c r="AH425" i="1"/>
  <c r="AK425" i="1"/>
  <c r="AM425" i="1"/>
  <c r="AN425" i="1"/>
  <c r="AO425" i="1"/>
  <c r="AQ425" i="1"/>
  <c r="AR425" i="1"/>
  <c r="AS425" i="1"/>
  <c r="AT425" i="1"/>
  <c r="AU425" i="1"/>
  <c r="AV425" i="1"/>
  <c r="BJ425" i="1"/>
  <c r="CE425" i="1"/>
  <c r="CG425" i="1"/>
  <c r="CH425" i="1"/>
  <c r="CO425" i="1" s="1" a="1"/>
  <c r="CO425" i="1" s="1"/>
  <c r="CQ425" i="1" s="1"/>
  <c r="CI425" i="1"/>
  <c r="CJ425" i="1"/>
  <c r="CP425" i="1" s="1" a="1"/>
  <c r="CP425" i="1" s="1"/>
  <c r="CK425" i="1"/>
  <c r="CL425" i="1"/>
  <c r="CM425" i="1"/>
  <c r="CN425" i="1"/>
  <c r="AA426" i="1"/>
  <c r="AB426" i="1"/>
  <c r="AC426" i="1"/>
  <c r="AD426" i="1"/>
  <c r="AE426" i="1"/>
  <c r="AF426" i="1"/>
  <c r="AK426" i="1"/>
  <c r="AM426" i="1"/>
  <c r="AN426" i="1"/>
  <c r="AO426" i="1"/>
  <c r="AP426" i="1"/>
  <c r="AQ426" i="1"/>
  <c r="AR426" i="1"/>
  <c r="AT426" i="1"/>
  <c r="AU426" i="1"/>
  <c r="AV426" i="1"/>
  <c r="BJ426" i="1"/>
  <c r="CE426" i="1"/>
  <c r="CG426" i="1"/>
  <c r="CH426" i="1"/>
  <c r="CI426" i="1"/>
  <c r="CO426" i="1" s="1" a="1"/>
  <c r="CO426" i="1" s="1"/>
  <c r="CQ426" i="1" s="1"/>
  <c r="CJ426" i="1"/>
  <c r="CK426" i="1"/>
  <c r="CL426" i="1"/>
  <c r="CM426" i="1"/>
  <c r="CN426" i="1"/>
  <c r="CP426" i="1" a="1"/>
  <c r="CP426" i="1"/>
  <c r="AA427" i="1"/>
  <c r="AB427" i="1"/>
  <c r="AC427" i="1"/>
  <c r="AD427" i="1"/>
  <c r="AE427" i="1"/>
  <c r="AF427" i="1"/>
  <c r="AH427" i="1"/>
  <c r="AK427" i="1"/>
  <c r="AM427" i="1"/>
  <c r="AN427" i="1"/>
  <c r="AO427" i="1"/>
  <c r="AP427" i="1"/>
  <c r="AQ427" i="1"/>
  <c r="AR427" i="1"/>
  <c r="AS427" i="1"/>
  <c r="AT427" i="1"/>
  <c r="AV427" i="1"/>
  <c r="BJ427" i="1"/>
  <c r="BK427" i="1"/>
  <c r="BM427" i="1"/>
  <c r="CE427" i="1"/>
  <c r="CG427" i="1"/>
  <c r="CH427" i="1"/>
  <c r="CI427" i="1"/>
  <c r="CJ427" i="1"/>
  <c r="CO427" i="1" s="1" a="1"/>
  <c r="CO427" i="1" s="1"/>
  <c r="CQ427" i="1" s="1"/>
  <c r="CK427" i="1"/>
  <c r="CL427" i="1"/>
  <c r="CM427" i="1"/>
  <c r="CN427" i="1"/>
  <c r="AA428" i="1"/>
  <c r="AB428" i="1"/>
  <c r="AC428" i="1"/>
  <c r="BH428" i="1" s="1"/>
  <c r="AD428" i="1"/>
  <c r="AE428" i="1"/>
  <c r="AF428" i="1"/>
  <c r="AH428" i="1"/>
  <c r="AK428" i="1"/>
  <c r="AM428" i="1"/>
  <c r="AN428" i="1"/>
  <c r="AO428" i="1"/>
  <c r="AP428" i="1"/>
  <c r="AQ428" i="1"/>
  <c r="AR428" i="1"/>
  <c r="AS428" i="1"/>
  <c r="AT428" i="1"/>
  <c r="AV428" i="1"/>
  <c r="BJ428" i="1"/>
  <c r="CE428" i="1"/>
  <c r="CG428" i="1"/>
  <c r="CH428" i="1"/>
  <c r="CO428" i="1" s="1" a="1"/>
  <c r="CO428" i="1" s="1"/>
  <c r="CQ428" i="1" s="1"/>
  <c r="CI428" i="1"/>
  <c r="CJ428" i="1"/>
  <c r="CK428" i="1"/>
  <c r="CL428" i="1"/>
  <c r="CM428" i="1"/>
  <c r="CN428" i="1"/>
  <c r="CP428" i="1" a="1"/>
  <c r="CP428" i="1"/>
  <c r="AA429" i="1"/>
  <c r="AB429" i="1"/>
  <c r="AC429" i="1"/>
  <c r="AD429" i="1"/>
  <c r="AE429" i="1"/>
  <c r="AF429" i="1"/>
  <c r="AK429" i="1"/>
  <c r="AM429" i="1"/>
  <c r="AN429" i="1"/>
  <c r="AO429" i="1"/>
  <c r="AP429" i="1"/>
  <c r="AQ429" i="1"/>
  <c r="AR429" i="1"/>
  <c r="AS429" i="1"/>
  <c r="AT429" i="1"/>
  <c r="AV429" i="1"/>
  <c r="BM429" i="1"/>
  <c r="BN429" i="1"/>
  <c r="CE429" i="1"/>
  <c r="CG429" i="1"/>
  <c r="CH429" i="1"/>
  <c r="CI429" i="1"/>
  <c r="CJ429" i="1"/>
  <c r="CK429" i="1"/>
  <c r="CL429" i="1"/>
  <c r="CM429" i="1"/>
  <c r="CN429" i="1"/>
  <c r="CP429" i="1" s="1" a="1"/>
  <c r="CP429" i="1" s="1"/>
  <c r="CO429" i="1" a="1"/>
  <c r="CO429" i="1" s="1"/>
  <c r="CQ429" i="1"/>
  <c r="AA430" i="1"/>
  <c r="AB430" i="1"/>
  <c r="AC430" i="1"/>
  <c r="AD430" i="1"/>
  <c r="AE430" i="1"/>
  <c r="AF430" i="1"/>
  <c r="AH430" i="1" s="1"/>
  <c r="AM430" i="1"/>
  <c r="AN430" i="1"/>
  <c r="AO430" i="1"/>
  <c r="AP430" i="1"/>
  <c r="AQ430" i="1"/>
  <c r="AS430" i="1"/>
  <c r="AT430" i="1"/>
  <c r="AU430" i="1"/>
  <c r="AV430" i="1"/>
  <c r="BJ430" i="1"/>
  <c r="BK430" i="1"/>
  <c r="BM430" i="1"/>
  <c r="BN430" i="1"/>
  <c r="CG430" i="1"/>
  <c r="CH430" i="1"/>
  <c r="CI430" i="1"/>
  <c r="CJ430" i="1"/>
  <c r="CK430" i="1"/>
  <c r="CL430" i="1"/>
  <c r="CM430" i="1"/>
  <c r="CN430" i="1"/>
  <c r="CO430" i="1" a="1"/>
  <c r="CO430" i="1"/>
  <c r="AA431" i="1"/>
  <c r="AB431" i="1"/>
  <c r="AC431" i="1"/>
  <c r="BH431" i="1" s="1"/>
  <c r="AD431" i="1"/>
  <c r="AE431" i="1"/>
  <c r="AF431" i="1"/>
  <c r="AK431" i="1"/>
  <c r="AM431" i="1"/>
  <c r="AN431" i="1"/>
  <c r="AO431" i="1"/>
  <c r="AP431" i="1"/>
  <c r="AR431" i="1"/>
  <c r="AS431" i="1"/>
  <c r="AT431" i="1"/>
  <c r="AU431" i="1"/>
  <c r="AV431" i="1"/>
  <c r="BK431" i="1"/>
  <c r="CE431" i="1"/>
  <c r="CG431" i="1"/>
  <c r="CQ431" i="1" s="1"/>
  <c r="CH431" i="1"/>
  <c r="CO431" i="1" s="1" a="1"/>
  <c r="CO431" i="1" s="1"/>
  <c r="CI431" i="1"/>
  <c r="CJ431" i="1"/>
  <c r="CK431" i="1"/>
  <c r="CL431" i="1"/>
  <c r="CM431" i="1"/>
  <c r="CN431" i="1"/>
  <c r="AA432" i="1"/>
  <c r="AB432" i="1"/>
  <c r="AC432" i="1"/>
  <c r="AD432" i="1"/>
  <c r="AE432" i="1"/>
  <c r="AF432" i="1"/>
  <c r="AH432" i="1"/>
  <c r="AJ432" i="1"/>
  <c r="AK432" i="1"/>
  <c r="AM432" i="1"/>
  <c r="AN432" i="1"/>
  <c r="AO432" i="1"/>
  <c r="AP432" i="1"/>
  <c r="AR432" i="1"/>
  <c r="AS432" i="1"/>
  <c r="AT432" i="1"/>
  <c r="AU432" i="1"/>
  <c r="AV432" i="1"/>
  <c r="BI432" i="1"/>
  <c r="BJ432" i="1"/>
  <c r="BM432" i="1"/>
  <c r="BN432" i="1"/>
  <c r="CG432" i="1"/>
  <c r="CH432" i="1"/>
  <c r="CI432" i="1"/>
  <c r="CJ432" i="1"/>
  <c r="CK432" i="1"/>
  <c r="CL432" i="1"/>
  <c r="CM432" i="1"/>
  <c r="CN432" i="1"/>
  <c r="CP432" i="1" s="1" a="1"/>
  <c r="CO432" i="1" a="1"/>
  <c r="CO432" i="1" s="1"/>
  <c r="CP432" i="1"/>
  <c r="CQ432" i="1"/>
  <c r="AA433" i="1"/>
  <c r="AB433" i="1"/>
  <c r="AC433" i="1"/>
  <c r="AD433" i="1"/>
  <c r="AE433" i="1"/>
  <c r="AF433" i="1"/>
  <c r="AH433" i="1" s="1"/>
  <c r="AK433" i="1"/>
  <c r="AM433" i="1"/>
  <c r="AN433" i="1"/>
  <c r="AO433" i="1"/>
  <c r="AP433" i="1"/>
  <c r="AR433" i="1"/>
  <c r="AS433" i="1"/>
  <c r="AT433" i="1"/>
  <c r="AU433" i="1"/>
  <c r="AV433" i="1"/>
  <c r="BJ433" i="1"/>
  <c r="BK433" i="1"/>
  <c r="BM433" i="1"/>
  <c r="BN433" i="1"/>
  <c r="CG433" i="1"/>
  <c r="CH433" i="1"/>
  <c r="CI433" i="1"/>
  <c r="CJ433" i="1"/>
  <c r="CK433" i="1"/>
  <c r="CL433" i="1"/>
  <c r="CM433" i="1"/>
  <c r="CN433" i="1"/>
  <c r="CO433" i="1" a="1"/>
  <c r="CO433" i="1"/>
  <c r="AA434" i="1"/>
  <c r="AB434" i="1"/>
  <c r="AC434" i="1"/>
  <c r="BH434" i="1" s="1"/>
  <c r="AD434" i="1"/>
  <c r="AE434" i="1"/>
  <c r="AF434" i="1"/>
  <c r="AK434" i="1"/>
  <c r="AM434" i="1"/>
  <c r="AN434" i="1"/>
  <c r="AO434" i="1"/>
  <c r="AQ434" i="1"/>
  <c r="AR434" i="1"/>
  <c r="AS434" i="1"/>
  <c r="AT434" i="1"/>
  <c r="AU434" i="1"/>
  <c r="AV434" i="1"/>
  <c r="BK434" i="1"/>
  <c r="BM434" i="1"/>
  <c r="CE434" i="1"/>
  <c r="CG434" i="1"/>
  <c r="CH434" i="1"/>
  <c r="CI434" i="1"/>
  <c r="CJ434" i="1"/>
  <c r="CK434" i="1"/>
  <c r="CL434" i="1"/>
  <c r="CM434" i="1"/>
  <c r="CN434" i="1"/>
  <c r="CO434" i="1" a="1"/>
  <c r="CO434" i="1" s="1"/>
  <c r="CQ434" i="1"/>
  <c r="AA435" i="1"/>
  <c r="AB435" i="1"/>
  <c r="AC435" i="1"/>
  <c r="AD435" i="1"/>
  <c r="AE435" i="1"/>
  <c r="AL435" i="1" s="1"/>
  <c r="BB435" i="1" s="1"/>
  <c r="AF435" i="1"/>
  <c r="AH435" i="1"/>
  <c r="AJ435" i="1"/>
  <c r="AK435" i="1"/>
  <c r="AM435" i="1"/>
  <c r="AN435" i="1"/>
  <c r="AO435" i="1"/>
  <c r="AP435" i="1"/>
  <c r="AR435" i="1"/>
  <c r="AS435" i="1"/>
  <c r="AT435" i="1"/>
  <c r="AU435" i="1"/>
  <c r="AV435" i="1"/>
  <c r="BG435" i="1"/>
  <c r="BI435" i="1"/>
  <c r="BJ435" i="1"/>
  <c r="BM435" i="1"/>
  <c r="BN435" i="1"/>
  <c r="CG435" i="1"/>
  <c r="CQ435" i="1" s="1"/>
  <c r="CH435" i="1"/>
  <c r="CI435" i="1"/>
  <c r="CJ435" i="1"/>
  <c r="CK435" i="1"/>
  <c r="CL435" i="1"/>
  <c r="CM435" i="1"/>
  <c r="CN435" i="1"/>
  <c r="CP435" i="1" s="1" a="1"/>
  <c r="CP435" i="1" s="1"/>
  <c r="CO435" i="1" a="1"/>
  <c r="CO435" i="1" s="1"/>
  <c r="AA436" i="1"/>
  <c r="AB436" i="1"/>
  <c r="AC436" i="1"/>
  <c r="AD436" i="1"/>
  <c r="AE436" i="1"/>
  <c r="AF436" i="1"/>
  <c r="AH436" i="1" s="1"/>
  <c r="AM436" i="1"/>
  <c r="AN436" i="1"/>
  <c r="AO436" i="1"/>
  <c r="AP436" i="1"/>
  <c r="AR436" i="1"/>
  <c r="AS436" i="1"/>
  <c r="AT436" i="1"/>
  <c r="AU436" i="1"/>
  <c r="AV436" i="1"/>
  <c r="BJ436" i="1"/>
  <c r="BK436" i="1"/>
  <c r="BM436" i="1"/>
  <c r="BN436" i="1"/>
  <c r="CG436" i="1"/>
  <c r="CH436" i="1"/>
  <c r="CI436" i="1"/>
  <c r="CJ436" i="1"/>
  <c r="CK436" i="1"/>
  <c r="CL436" i="1"/>
  <c r="CM436" i="1"/>
  <c r="CN436" i="1"/>
  <c r="CO436" i="1" a="1"/>
  <c r="CO436" i="1" s="1"/>
  <c r="AA437" i="1"/>
  <c r="AB437" i="1"/>
  <c r="AC437" i="1"/>
  <c r="AD437" i="1"/>
  <c r="AE437" i="1"/>
  <c r="AF437" i="1"/>
  <c r="AK437" i="1" s="1"/>
  <c r="AM437" i="1"/>
  <c r="AN437" i="1"/>
  <c r="AO437" i="1"/>
  <c r="AP437" i="1"/>
  <c r="AR437" i="1"/>
  <c r="AS437" i="1"/>
  <c r="AT437" i="1"/>
  <c r="AU437" i="1"/>
  <c r="AV437" i="1"/>
  <c r="AW437" i="1"/>
  <c r="AY437" i="1" s="1"/>
  <c r="Y437" i="1" s="1"/>
  <c r="BJ437" i="1"/>
  <c r="BL437" i="1"/>
  <c r="CE437" i="1"/>
  <c r="CG437" i="1"/>
  <c r="CH437" i="1"/>
  <c r="CO437" i="1" s="1" a="1"/>
  <c r="CI437" i="1"/>
  <c r="CJ437" i="1"/>
  <c r="CK437" i="1"/>
  <c r="CL437" i="1"/>
  <c r="CM437" i="1"/>
  <c r="CN437" i="1"/>
  <c r="CO437" i="1"/>
  <c r="CP437" i="1" a="1"/>
  <c r="CP437" i="1" s="1"/>
  <c r="AA438" i="1"/>
  <c r="AB438" i="1"/>
  <c r="AC438" i="1"/>
  <c r="AD438" i="1"/>
  <c r="AE438" i="1"/>
  <c r="AF438" i="1"/>
  <c r="AK438" i="1"/>
  <c r="AM438" i="1"/>
  <c r="AN438" i="1"/>
  <c r="AO438" i="1"/>
  <c r="AQ438" i="1"/>
  <c r="AR438" i="1"/>
  <c r="AS438" i="1"/>
  <c r="AT438" i="1"/>
  <c r="AU438" i="1"/>
  <c r="AV438" i="1"/>
  <c r="BH438" i="1"/>
  <c r="BK438" i="1"/>
  <c r="BL438" i="1"/>
  <c r="CG438" i="1"/>
  <c r="CH438" i="1"/>
  <c r="CI438" i="1"/>
  <c r="CJ438" i="1"/>
  <c r="CK438" i="1"/>
  <c r="CL438" i="1"/>
  <c r="CM438" i="1"/>
  <c r="CN438" i="1"/>
  <c r="AA439" i="1"/>
  <c r="AB439" i="1"/>
  <c r="AC439" i="1"/>
  <c r="BK439" i="1" s="1"/>
  <c r="AD439" i="1"/>
  <c r="AE439" i="1"/>
  <c r="AF439" i="1"/>
  <c r="AK439" i="1" s="1"/>
  <c r="AJ439" i="1"/>
  <c r="AL439" i="1" s="1"/>
  <c r="AM439" i="1"/>
  <c r="AN439" i="1"/>
  <c r="AO439" i="1"/>
  <c r="AP439" i="1"/>
  <c r="AQ439" i="1"/>
  <c r="AR439" i="1"/>
  <c r="AT439" i="1"/>
  <c r="AU439" i="1"/>
  <c r="AV439" i="1"/>
  <c r="BA439" i="1"/>
  <c r="BI439" i="1"/>
  <c r="BJ439" i="1"/>
  <c r="CE439" i="1"/>
  <c r="CG439" i="1"/>
  <c r="CH439" i="1"/>
  <c r="CI439" i="1"/>
  <c r="CJ439" i="1"/>
  <c r="CK439" i="1"/>
  <c r="CP439" i="1" s="1" a="1"/>
  <c r="CP439" i="1" s="1"/>
  <c r="CL439" i="1"/>
  <c r="CM439" i="1"/>
  <c r="CN439" i="1"/>
  <c r="AA440" i="1"/>
  <c r="AB440" i="1"/>
  <c r="AC440" i="1"/>
  <c r="AD440" i="1"/>
  <c r="AE440" i="1"/>
  <c r="AF440" i="1"/>
  <c r="AK440" i="1"/>
  <c r="AM440" i="1"/>
  <c r="AN440" i="1"/>
  <c r="AO440" i="1"/>
  <c r="AP440" i="1"/>
  <c r="AQ440" i="1"/>
  <c r="AR440" i="1"/>
  <c r="AT440" i="1"/>
  <c r="AU440" i="1"/>
  <c r="AV440" i="1"/>
  <c r="BJ440" i="1"/>
  <c r="BL440" i="1"/>
  <c r="BN440" i="1"/>
  <c r="CE440" i="1"/>
  <c r="CG440" i="1"/>
  <c r="CH440" i="1"/>
  <c r="CI440" i="1"/>
  <c r="CJ440" i="1"/>
  <c r="CK440" i="1"/>
  <c r="CL440" i="1"/>
  <c r="CM440" i="1"/>
  <c r="CN440" i="1"/>
  <c r="CO440" i="1" a="1"/>
  <c r="CO440" i="1" s="1"/>
  <c r="CP440" i="1" a="1"/>
  <c r="CP440" i="1" s="1"/>
  <c r="AA441" i="1"/>
  <c r="AB441" i="1"/>
  <c r="AC441" i="1"/>
  <c r="BL441" i="1" s="1"/>
  <c r="AD441" i="1"/>
  <c r="AE441" i="1"/>
  <c r="AF441" i="1"/>
  <c r="AK441" i="1"/>
  <c r="AM441" i="1"/>
  <c r="AN441" i="1"/>
  <c r="AO441" i="1"/>
  <c r="AP441" i="1"/>
  <c r="AQ441" i="1"/>
  <c r="AR441" i="1"/>
  <c r="AT441" i="1"/>
  <c r="AU441" i="1"/>
  <c r="AV441" i="1"/>
  <c r="BK441" i="1"/>
  <c r="CG441" i="1"/>
  <c r="CH441" i="1"/>
  <c r="CI441" i="1"/>
  <c r="CJ441" i="1"/>
  <c r="CK441" i="1"/>
  <c r="CL441" i="1"/>
  <c r="CM441" i="1"/>
  <c r="CN441" i="1"/>
  <c r="AA442" i="1"/>
  <c r="AB442" i="1"/>
  <c r="AC442" i="1"/>
  <c r="BJ442" i="1" s="1"/>
  <c r="AD442" i="1"/>
  <c r="AE442" i="1"/>
  <c r="AF442" i="1"/>
  <c r="AK442" i="1" s="1"/>
  <c r="AM442" i="1"/>
  <c r="AN442" i="1"/>
  <c r="AO442" i="1"/>
  <c r="AP442" i="1"/>
  <c r="AQ442" i="1"/>
  <c r="AR442" i="1"/>
  <c r="AT442" i="1"/>
  <c r="AU442" i="1"/>
  <c r="AV442" i="1"/>
  <c r="BI442" i="1"/>
  <c r="CE442" i="1"/>
  <c r="CG442" i="1"/>
  <c r="CH442" i="1"/>
  <c r="CI442" i="1"/>
  <c r="CJ442" i="1"/>
  <c r="CK442" i="1"/>
  <c r="CL442" i="1"/>
  <c r="CM442" i="1"/>
  <c r="CN442" i="1"/>
  <c r="CP442" i="1" a="1"/>
  <c r="CP442" i="1"/>
  <c r="AA443" i="1"/>
  <c r="AB443" i="1"/>
  <c r="AC443" i="1"/>
  <c r="BJ443" i="1" s="1"/>
  <c r="AD443" i="1"/>
  <c r="AE443" i="1"/>
  <c r="AF443" i="1"/>
  <c r="AK443" i="1"/>
  <c r="AM443" i="1"/>
  <c r="AN443" i="1"/>
  <c r="AO443" i="1"/>
  <c r="AP443" i="1"/>
  <c r="AQ443" i="1"/>
  <c r="AR443" i="1"/>
  <c r="AS443" i="1"/>
  <c r="AU443" i="1"/>
  <c r="AV443" i="1"/>
  <c r="BI443" i="1"/>
  <c r="BM443" i="1"/>
  <c r="BN443" i="1"/>
  <c r="CG443" i="1"/>
  <c r="CH443" i="1"/>
  <c r="CI443" i="1"/>
  <c r="CO443" i="1" s="1" a="1"/>
  <c r="CO443" i="1" s="1"/>
  <c r="CQ443" i="1" s="1"/>
  <c r="CJ443" i="1"/>
  <c r="CK443" i="1"/>
  <c r="CL443" i="1"/>
  <c r="CM443" i="1"/>
  <c r="CN443" i="1"/>
  <c r="AA444" i="1"/>
  <c r="AB444" i="1"/>
  <c r="AC444" i="1"/>
  <c r="AD444" i="1"/>
  <c r="AE444" i="1"/>
  <c r="AF444" i="1"/>
  <c r="AH444" i="1"/>
  <c r="AK444" i="1"/>
  <c r="AM444" i="1"/>
  <c r="AN444" i="1"/>
  <c r="AO444" i="1"/>
  <c r="AP444" i="1"/>
  <c r="AQ444" i="1"/>
  <c r="AR444" i="1"/>
  <c r="AS444" i="1"/>
  <c r="AU444" i="1"/>
  <c r="AV444" i="1"/>
  <c r="BM444" i="1"/>
  <c r="CG444" i="1"/>
  <c r="CH444" i="1"/>
  <c r="CI444" i="1"/>
  <c r="CJ444" i="1"/>
  <c r="CO444" i="1" s="1" a="1"/>
  <c r="CO444" i="1" s="1"/>
  <c r="CQ444" i="1" s="1"/>
  <c r="CK444" i="1"/>
  <c r="CL444" i="1"/>
  <c r="CM444" i="1"/>
  <c r="CN444" i="1"/>
  <c r="AA445" i="1"/>
  <c r="AB445" i="1"/>
  <c r="AC445" i="1"/>
  <c r="AD445" i="1"/>
  <c r="AE445" i="1"/>
  <c r="AF445" i="1"/>
  <c r="AK445" i="1" s="1"/>
  <c r="AJ445" i="1"/>
  <c r="AL445" i="1" s="1"/>
  <c r="BA445" i="1" s="1"/>
  <c r="AM445" i="1"/>
  <c r="AN445" i="1"/>
  <c r="AO445" i="1"/>
  <c r="AP445" i="1"/>
  <c r="AQ445" i="1"/>
  <c r="AR445" i="1"/>
  <c r="AS445" i="1"/>
  <c r="AT445" i="1"/>
  <c r="AV445" i="1"/>
  <c r="BE445" i="1"/>
  <c r="BH445" i="1"/>
  <c r="BI445" i="1"/>
  <c r="CG445" i="1"/>
  <c r="CH445" i="1"/>
  <c r="CI445" i="1"/>
  <c r="CJ445" i="1"/>
  <c r="CK445" i="1"/>
  <c r="CL445" i="1"/>
  <c r="CO445" i="1" s="1" a="1"/>
  <c r="CO445" i="1" s="1"/>
  <c r="CQ445" i="1" s="1"/>
  <c r="CM445" i="1"/>
  <c r="CN445" i="1"/>
  <c r="AA446" i="1"/>
  <c r="AB446" i="1"/>
  <c r="AC446" i="1"/>
  <c r="BI446" i="1" s="1"/>
  <c r="AD446" i="1"/>
  <c r="AE446" i="1"/>
  <c r="AF446" i="1"/>
  <c r="AK446" i="1" s="1"/>
  <c r="AM446" i="1"/>
  <c r="AN446" i="1"/>
  <c r="AO446" i="1"/>
  <c r="AP446" i="1"/>
  <c r="AQ446" i="1"/>
  <c r="AR446" i="1"/>
  <c r="AS446" i="1"/>
  <c r="AU446" i="1"/>
  <c r="AV446" i="1"/>
  <c r="CG446" i="1"/>
  <c r="CH446" i="1"/>
  <c r="CI446" i="1"/>
  <c r="CO446" i="1" s="1" a="1"/>
  <c r="CO446" i="1" s="1"/>
  <c r="CJ446" i="1"/>
  <c r="CK446" i="1"/>
  <c r="CL446" i="1"/>
  <c r="CM446" i="1"/>
  <c r="CN446" i="1"/>
  <c r="AA447" i="1"/>
  <c r="AB447" i="1"/>
  <c r="AC447" i="1"/>
  <c r="BI447" i="1" s="1"/>
  <c r="AD447" i="1"/>
  <c r="AE447" i="1"/>
  <c r="AF447" i="1"/>
  <c r="AK447" i="1"/>
  <c r="AM447" i="1"/>
  <c r="AN447" i="1"/>
  <c r="AO447" i="1"/>
  <c r="AP447" i="1"/>
  <c r="AQ447" i="1"/>
  <c r="AR447" i="1"/>
  <c r="AS447" i="1"/>
  <c r="AU447" i="1"/>
  <c r="AV447" i="1"/>
  <c r="BM447" i="1"/>
  <c r="BN447" i="1"/>
  <c r="CE447" i="1"/>
  <c r="CG447" i="1"/>
  <c r="CH447" i="1"/>
  <c r="CI447" i="1"/>
  <c r="CJ447" i="1"/>
  <c r="CP447" i="1" s="1" a="1"/>
  <c r="CP447" i="1" s="1"/>
  <c r="CK447" i="1"/>
  <c r="CO447" i="1" s="1" a="1"/>
  <c r="CO447" i="1" s="1"/>
  <c r="CQ447" i="1" s="1"/>
  <c r="CL447" i="1"/>
  <c r="CM447" i="1"/>
  <c r="CN447" i="1"/>
  <c r="AA448" i="1"/>
  <c r="AB448" i="1"/>
  <c r="AC448" i="1"/>
  <c r="AD448" i="1"/>
  <c r="AE448" i="1"/>
  <c r="AL448" i="1" s="1"/>
  <c r="AF448" i="1"/>
  <c r="AK448" i="1" s="1"/>
  <c r="AJ448" i="1"/>
  <c r="AM448" i="1"/>
  <c r="AN448" i="1"/>
  <c r="AO448" i="1"/>
  <c r="AP448" i="1"/>
  <c r="AQ448" i="1"/>
  <c r="AR448" i="1"/>
  <c r="AS448" i="1"/>
  <c r="AU448" i="1"/>
  <c r="AV448" i="1"/>
  <c r="BH448" i="1"/>
  <c r="BI448" i="1"/>
  <c r="BJ448" i="1"/>
  <c r="BK448" i="1"/>
  <c r="BM448" i="1"/>
  <c r="BN448" i="1"/>
  <c r="CE448" i="1"/>
  <c r="CG448" i="1"/>
  <c r="CH448" i="1"/>
  <c r="CO448" i="1" s="1" a="1"/>
  <c r="CO448" i="1" s="1"/>
  <c r="CQ448" i="1" s="1"/>
  <c r="CI448" i="1"/>
  <c r="CJ448" i="1"/>
  <c r="CK448" i="1"/>
  <c r="CL448" i="1"/>
  <c r="CM448" i="1"/>
  <c r="CN448" i="1"/>
  <c r="AA449" i="1"/>
  <c r="AB449" i="1"/>
  <c r="AC449" i="1"/>
  <c r="BI449" i="1" s="1"/>
  <c r="AD449" i="1"/>
  <c r="AE449" i="1"/>
  <c r="AF449" i="1"/>
  <c r="AK449" i="1"/>
  <c r="AM449" i="1"/>
  <c r="AN449" i="1"/>
  <c r="AO449" i="1"/>
  <c r="AP449" i="1"/>
  <c r="AQ449" i="1"/>
  <c r="AR449" i="1"/>
  <c r="AS449" i="1"/>
  <c r="AT449" i="1"/>
  <c r="AV449" i="1"/>
  <c r="BL449" i="1"/>
  <c r="BM449" i="1"/>
  <c r="BN449" i="1"/>
  <c r="CG449" i="1"/>
  <c r="CH449" i="1"/>
  <c r="CI449" i="1"/>
  <c r="CO449" i="1" s="1" a="1"/>
  <c r="CO449" i="1" s="1"/>
  <c r="CQ449" i="1" s="1"/>
  <c r="CJ449" i="1"/>
  <c r="CK449" i="1"/>
  <c r="CL449" i="1"/>
  <c r="CM449" i="1"/>
  <c r="CN449" i="1"/>
  <c r="AA450" i="1"/>
  <c r="AB450" i="1"/>
  <c r="AC450" i="1"/>
  <c r="AD450" i="1"/>
  <c r="AE450" i="1"/>
  <c r="AF450" i="1"/>
  <c r="AK450" i="1"/>
  <c r="AM450" i="1"/>
  <c r="AN450" i="1"/>
  <c r="AO450" i="1"/>
  <c r="AQ450" i="1"/>
  <c r="AR450" i="1"/>
  <c r="AS450" i="1"/>
  <c r="AT450" i="1"/>
  <c r="AU450" i="1"/>
  <c r="AV450" i="1"/>
  <c r="AX450" i="1"/>
  <c r="X450" i="1" s="1"/>
  <c r="BL450" i="1"/>
  <c r="CE450" i="1"/>
  <c r="CG450" i="1"/>
  <c r="CH450" i="1"/>
  <c r="CI450" i="1"/>
  <c r="CJ450" i="1"/>
  <c r="CK450" i="1"/>
  <c r="CL450" i="1"/>
  <c r="CM450" i="1"/>
  <c r="CP450" i="1" s="1" a="1"/>
  <c r="CP450" i="1" s="1"/>
  <c r="CN450" i="1"/>
  <c r="CO450" i="1" a="1"/>
  <c r="CO450" i="1"/>
  <c r="CQ450" i="1"/>
  <c r="AA451" i="1"/>
  <c r="AB451" i="1"/>
  <c r="AC451" i="1"/>
  <c r="AD451" i="1"/>
  <c r="AE451" i="1"/>
  <c r="AL451" i="1" s="1"/>
  <c r="AF451" i="1"/>
  <c r="AK451" i="1" s="1"/>
  <c r="AJ451" i="1"/>
  <c r="AM451" i="1"/>
  <c r="AN451" i="1"/>
  <c r="AO451" i="1"/>
  <c r="AQ451" i="1"/>
  <c r="AR451" i="1"/>
  <c r="AS451" i="1"/>
  <c r="AT451" i="1"/>
  <c r="AU451" i="1"/>
  <c r="AV451" i="1"/>
  <c r="BH451" i="1"/>
  <c r="BI451" i="1"/>
  <c r="BJ451" i="1"/>
  <c r="BK451" i="1"/>
  <c r="BM451" i="1"/>
  <c r="BN451" i="1"/>
  <c r="CG451" i="1"/>
  <c r="CH451" i="1"/>
  <c r="CO451" i="1" s="1" a="1"/>
  <c r="CO451" i="1" s="1"/>
  <c r="CQ451" i="1" s="1"/>
  <c r="CI451" i="1"/>
  <c r="CJ451" i="1"/>
  <c r="CK451" i="1"/>
  <c r="CL451" i="1"/>
  <c r="CM451" i="1"/>
  <c r="CN451" i="1"/>
  <c r="AA452" i="1"/>
  <c r="AB452" i="1"/>
  <c r="AC452" i="1"/>
  <c r="BI452" i="1" s="1"/>
  <c r="AD452" i="1"/>
  <c r="AE452" i="1"/>
  <c r="AF452" i="1"/>
  <c r="AK452" i="1" s="1"/>
  <c r="AM452" i="1"/>
  <c r="AN452" i="1"/>
  <c r="AO452" i="1"/>
  <c r="AP452" i="1"/>
  <c r="AQ452" i="1"/>
  <c r="AR452" i="1"/>
  <c r="AT452" i="1"/>
  <c r="AU452" i="1"/>
  <c r="AV452" i="1"/>
  <c r="AW452" i="1"/>
  <c r="W452" i="1" s="1"/>
  <c r="AX452" i="1"/>
  <c r="X452" i="1" s="1"/>
  <c r="BK452" i="1"/>
  <c r="BL452" i="1"/>
  <c r="BM452" i="1"/>
  <c r="BN452" i="1"/>
  <c r="CG452" i="1"/>
  <c r="CH452" i="1"/>
  <c r="CI452" i="1"/>
  <c r="CO452" i="1" s="1" a="1"/>
  <c r="CO452" i="1" s="1"/>
  <c r="CQ452" i="1" s="1"/>
  <c r="CJ452" i="1"/>
  <c r="CK452" i="1"/>
  <c r="CL452" i="1"/>
  <c r="CM452" i="1"/>
  <c r="CN452" i="1"/>
  <c r="AA453" i="1"/>
  <c r="AB453" i="1"/>
  <c r="AC453" i="1"/>
  <c r="AD453" i="1"/>
  <c r="AE453" i="1"/>
  <c r="AF453" i="1"/>
  <c r="AK453" i="1"/>
  <c r="AM453" i="1"/>
  <c r="AN453" i="1"/>
  <c r="AO453" i="1"/>
  <c r="AP453" i="1"/>
  <c r="AQ453" i="1"/>
  <c r="AR453" i="1"/>
  <c r="AS453" i="1"/>
  <c r="AU453" i="1"/>
  <c r="AV453" i="1"/>
  <c r="BK453" i="1"/>
  <c r="BL453" i="1"/>
  <c r="CE453" i="1"/>
  <c r="CG453" i="1"/>
  <c r="CH453" i="1"/>
  <c r="CI453" i="1"/>
  <c r="CO453" i="1" s="1" a="1"/>
  <c r="CO453" i="1" s="1"/>
  <c r="CQ453" i="1" s="1"/>
  <c r="CJ453" i="1"/>
  <c r="CK453" i="1"/>
  <c r="CL453" i="1"/>
  <c r="CP453" i="1" s="1" a="1"/>
  <c r="CP453" i="1" s="1"/>
  <c r="CM453" i="1"/>
  <c r="CN453" i="1"/>
  <c r="AA454" i="1"/>
  <c r="AB454" i="1"/>
  <c r="AC454" i="1"/>
  <c r="AD454" i="1"/>
  <c r="AE454" i="1"/>
  <c r="AL454" i="1" s="1"/>
  <c r="AF454" i="1"/>
  <c r="AK454" i="1" s="1"/>
  <c r="AJ454" i="1"/>
  <c r="AM454" i="1"/>
  <c r="AN454" i="1"/>
  <c r="AO454" i="1"/>
  <c r="AP454" i="1"/>
  <c r="AQ454" i="1"/>
  <c r="AR454" i="1"/>
  <c r="AS454" i="1"/>
  <c r="AT454" i="1"/>
  <c r="AV454" i="1"/>
  <c r="BH454" i="1"/>
  <c r="BI454" i="1"/>
  <c r="BJ454" i="1"/>
  <c r="BK454" i="1"/>
  <c r="BM454" i="1"/>
  <c r="BN454" i="1"/>
  <c r="CG454" i="1"/>
  <c r="CH454" i="1"/>
  <c r="CP454" i="1" s="1" a="1"/>
  <c r="CP454" i="1" s="1"/>
  <c r="CI454" i="1"/>
  <c r="CO454" i="1" s="1" a="1"/>
  <c r="CO454" i="1" s="1"/>
  <c r="CQ454" i="1" s="1"/>
  <c r="CJ454" i="1"/>
  <c r="CK454" i="1"/>
  <c r="CL454" i="1"/>
  <c r="CM454" i="1"/>
  <c r="CN454" i="1"/>
  <c r="AA455" i="1"/>
  <c r="AB455" i="1"/>
  <c r="AC455" i="1"/>
  <c r="BI455" i="1" s="1"/>
  <c r="AD455" i="1"/>
  <c r="AE455" i="1"/>
  <c r="AF455" i="1"/>
  <c r="AK455" i="1" s="1"/>
  <c r="AM455" i="1"/>
  <c r="AN455" i="1"/>
  <c r="AO455" i="1"/>
  <c r="AP455" i="1"/>
  <c r="AQ455" i="1"/>
  <c r="AR455" i="1"/>
  <c r="AT455" i="1"/>
  <c r="AU455" i="1"/>
  <c r="AV455" i="1"/>
  <c r="AW455" i="1"/>
  <c r="W455" i="1" s="1"/>
  <c r="AX455" i="1"/>
  <c r="X455" i="1" s="1"/>
  <c r="BK455" i="1"/>
  <c r="BL455" i="1"/>
  <c r="BM455" i="1"/>
  <c r="BN455" i="1"/>
  <c r="CG455" i="1"/>
  <c r="CH455" i="1"/>
  <c r="CI455" i="1"/>
  <c r="CO455" i="1" s="1" a="1"/>
  <c r="CO455" i="1" s="1"/>
  <c r="CQ455" i="1" s="1"/>
  <c r="CJ455" i="1"/>
  <c r="CK455" i="1"/>
  <c r="CL455" i="1"/>
  <c r="CM455" i="1"/>
  <c r="CN455" i="1"/>
  <c r="AA456" i="1"/>
  <c r="AB456" i="1"/>
  <c r="AC456" i="1"/>
  <c r="BI456" i="1" s="1"/>
  <c r="AD456" i="1"/>
  <c r="AE456" i="1"/>
  <c r="AF456" i="1"/>
  <c r="AK456" i="1"/>
  <c r="AM456" i="1"/>
  <c r="AN456" i="1"/>
  <c r="AO456" i="1"/>
  <c r="AP456" i="1"/>
  <c r="AQ456" i="1"/>
  <c r="AR456" i="1"/>
  <c r="AS456" i="1"/>
  <c r="AT456" i="1"/>
  <c r="AV456" i="1"/>
  <c r="AX456" i="1"/>
  <c r="X456" i="1" s="1"/>
  <c r="BL456" i="1"/>
  <c r="BM456" i="1"/>
  <c r="CE456" i="1"/>
  <c r="CG456" i="1"/>
  <c r="CH456" i="1"/>
  <c r="CI456" i="1"/>
  <c r="CO456" i="1" s="1" a="1"/>
  <c r="CO456" i="1" s="1"/>
  <c r="CQ456" i="1" s="1"/>
  <c r="CJ456" i="1"/>
  <c r="CK456" i="1"/>
  <c r="CL456" i="1"/>
  <c r="CM456" i="1"/>
  <c r="CP456" i="1" s="1" a="1"/>
  <c r="CP456" i="1" s="1"/>
  <c r="CN456" i="1"/>
  <c r="AA457" i="1"/>
  <c r="AB457" i="1"/>
  <c r="AC457" i="1"/>
  <c r="BH457" i="1" s="1"/>
  <c r="AD457" i="1"/>
  <c r="AE457" i="1"/>
  <c r="AF457" i="1"/>
  <c r="AK457" i="1" s="1"/>
  <c r="AM457" i="1"/>
  <c r="AN457" i="1"/>
  <c r="AO457" i="1"/>
  <c r="AP457" i="1"/>
  <c r="AQ457" i="1"/>
  <c r="AS457" i="1"/>
  <c r="AT457" i="1"/>
  <c r="AU457" i="1"/>
  <c r="AV457" i="1"/>
  <c r="BI457" i="1"/>
  <c r="CE457" i="1"/>
  <c r="CG457" i="1"/>
  <c r="CH457" i="1"/>
  <c r="CO457" i="1" s="1" a="1"/>
  <c r="CO457" i="1" s="1"/>
  <c r="CQ457" i="1" s="1"/>
  <c r="CI457" i="1"/>
  <c r="CJ457" i="1"/>
  <c r="CK457" i="1"/>
  <c r="CL457" i="1"/>
  <c r="CM457" i="1"/>
  <c r="CN457" i="1"/>
  <c r="CP457" i="1" a="1"/>
  <c r="CP457" i="1" s="1"/>
  <c r="AA458" i="1"/>
  <c r="AB458" i="1"/>
  <c r="AC458" i="1"/>
  <c r="AD458" i="1"/>
  <c r="AE458" i="1"/>
  <c r="AF458" i="1"/>
  <c r="AK458" i="1" s="1"/>
  <c r="AM458" i="1"/>
  <c r="AN458" i="1"/>
  <c r="AO458" i="1"/>
  <c r="AP458" i="1"/>
  <c r="AR458" i="1"/>
  <c r="AS458" i="1"/>
  <c r="AT458" i="1"/>
  <c r="AU458" i="1"/>
  <c r="AV458" i="1"/>
  <c r="AW458" i="1"/>
  <c r="W458" i="1" s="1"/>
  <c r="AX458" i="1"/>
  <c r="X458" i="1" s="1"/>
  <c r="BJ458" i="1"/>
  <c r="BK458" i="1"/>
  <c r="BL458" i="1"/>
  <c r="BM458" i="1"/>
  <c r="BN458" i="1"/>
  <c r="CG458" i="1"/>
  <c r="CQ458" i="1" s="1"/>
  <c r="CH458" i="1"/>
  <c r="CI458" i="1"/>
  <c r="CJ458" i="1"/>
  <c r="CP458" i="1" s="1" a="1"/>
  <c r="CP458" i="1" s="1"/>
  <c r="CK458" i="1"/>
  <c r="CL458" i="1"/>
  <c r="CM458" i="1"/>
  <c r="CN458" i="1"/>
  <c r="CO458" i="1" a="1"/>
  <c r="CO458" i="1" s="1"/>
  <c r="AA459" i="1"/>
  <c r="AB459" i="1"/>
  <c r="AC459" i="1"/>
  <c r="BN459" i="1" s="1"/>
  <c r="AD459" i="1"/>
  <c r="AE459" i="1"/>
  <c r="AF459" i="1"/>
  <c r="AH459" i="1"/>
  <c r="AK459" i="1"/>
  <c r="AM459" i="1"/>
  <c r="AN459" i="1"/>
  <c r="AO459" i="1"/>
  <c r="AP459" i="1"/>
  <c r="AQ459" i="1"/>
  <c r="AR459" i="1"/>
  <c r="AS459" i="1"/>
  <c r="AT459" i="1"/>
  <c r="AV459" i="1"/>
  <c r="BJ459" i="1"/>
  <c r="BK459" i="1"/>
  <c r="BL459" i="1"/>
  <c r="BM459" i="1"/>
  <c r="CG459" i="1"/>
  <c r="CH459" i="1"/>
  <c r="CI459" i="1"/>
  <c r="CJ459" i="1"/>
  <c r="CP459" i="1" s="1" a="1"/>
  <c r="CP459" i="1" s="1"/>
  <c r="CK459" i="1"/>
  <c r="CL459" i="1"/>
  <c r="CM459" i="1"/>
  <c r="CN459" i="1"/>
  <c r="AA460" i="1"/>
  <c r="AB460" i="1"/>
  <c r="AC460" i="1"/>
  <c r="AD460" i="1"/>
  <c r="AE460" i="1"/>
  <c r="AF460" i="1"/>
  <c r="AH460" i="1"/>
  <c r="AK460" i="1"/>
  <c r="AM460" i="1"/>
  <c r="AN460" i="1"/>
  <c r="AO460" i="1"/>
  <c r="AP460" i="1"/>
  <c r="AQ460" i="1"/>
  <c r="AS460" i="1"/>
  <c r="AT460" i="1"/>
  <c r="AU460" i="1"/>
  <c r="AV460" i="1"/>
  <c r="BH460" i="1"/>
  <c r="BL460" i="1"/>
  <c r="BM460" i="1"/>
  <c r="BN460" i="1"/>
  <c r="CG460" i="1"/>
  <c r="CH460" i="1"/>
  <c r="CI460" i="1"/>
  <c r="CJ460" i="1"/>
  <c r="CK460" i="1"/>
  <c r="CL460" i="1"/>
  <c r="CM460" i="1"/>
  <c r="CP460" i="1" s="1" a="1"/>
  <c r="CP460" i="1" s="1"/>
  <c r="CN460" i="1"/>
  <c r="CO460" i="1" a="1"/>
  <c r="CO460" i="1" s="1"/>
  <c r="CQ460" i="1" s="1"/>
  <c r="AA461" i="1"/>
  <c r="AB461" i="1"/>
  <c r="AC461" i="1"/>
  <c r="AH461" i="1" s="1"/>
  <c r="AD461" i="1"/>
  <c r="AE461" i="1"/>
  <c r="AL461" i="1" s="1"/>
  <c r="AF461" i="1"/>
  <c r="AK461" i="1" s="1"/>
  <c r="AJ461" i="1"/>
  <c r="AM461" i="1"/>
  <c r="AN461" i="1"/>
  <c r="AO461" i="1"/>
  <c r="AP461" i="1"/>
  <c r="AQ461" i="1"/>
  <c r="AR461" i="1"/>
  <c r="AT461" i="1"/>
  <c r="AU461" i="1"/>
  <c r="AV461" i="1"/>
  <c r="BI461" i="1"/>
  <c r="BN461" i="1"/>
  <c r="CG461" i="1"/>
  <c r="CH461" i="1"/>
  <c r="CP461" i="1" s="1" a="1"/>
  <c r="CP461" i="1" s="1"/>
  <c r="CI461" i="1"/>
  <c r="CO461" i="1" s="1" a="1"/>
  <c r="CO461" i="1" s="1"/>
  <c r="CQ461" i="1" s="1"/>
  <c r="CJ461" i="1"/>
  <c r="CK461" i="1"/>
  <c r="CL461" i="1"/>
  <c r="CM461" i="1"/>
  <c r="CN461" i="1"/>
  <c r="AA462" i="1"/>
  <c r="AB462" i="1"/>
  <c r="AC462" i="1"/>
  <c r="BN462" i="1" s="1"/>
  <c r="AD462" i="1"/>
  <c r="AE462" i="1"/>
  <c r="AF462" i="1"/>
  <c r="AK462" i="1" s="1"/>
  <c r="AM462" i="1"/>
  <c r="AN462" i="1"/>
  <c r="AO462" i="1"/>
  <c r="AP462" i="1"/>
  <c r="AQ462" i="1"/>
  <c r="AR462" i="1"/>
  <c r="AT462" i="1"/>
  <c r="AU462" i="1"/>
  <c r="AV462" i="1"/>
  <c r="CG462" i="1"/>
  <c r="CH462" i="1"/>
  <c r="CI462" i="1"/>
  <c r="CO462" i="1" s="1" a="1"/>
  <c r="CO462" i="1" s="1"/>
  <c r="CQ462" i="1" s="1"/>
  <c r="CJ462" i="1"/>
  <c r="CK462" i="1"/>
  <c r="CL462" i="1"/>
  <c r="CM462" i="1"/>
  <c r="CN462" i="1"/>
  <c r="AA463" i="1"/>
  <c r="AB463" i="1"/>
  <c r="AC463" i="1"/>
  <c r="AD463" i="1"/>
  <c r="AE463" i="1"/>
  <c r="AF463" i="1"/>
  <c r="AK463" i="1" s="1"/>
  <c r="AM463" i="1"/>
  <c r="AN463" i="1"/>
  <c r="AO463" i="1"/>
  <c r="AP463" i="1"/>
  <c r="AR463" i="1"/>
  <c r="AS463" i="1"/>
  <c r="AT463" i="1"/>
  <c r="AU463" i="1"/>
  <c r="AV463" i="1"/>
  <c r="CE463" i="1"/>
  <c r="CG463" i="1"/>
  <c r="CH463" i="1"/>
  <c r="CI463" i="1"/>
  <c r="CJ463" i="1"/>
  <c r="CP463" i="1" s="1" a="1"/>
  <c r="CP463" i="1" s="1"/>
  <c r="CK463" i="1"/>
  <c r="CL463" i="1"/>
  <c r="CM463" i="1"/>
  <c r="CN463" i="1"/>
  <c r="CO463" i="1" a="1"/>
  <c r="CO463" i="1" s="1"/>
  <c r="CQ463" i="1" s="1"/>
  <c r="AA464" i="1"/>
  <c r="AB464" i="1"/>
  <c r="AC464" i="1"/>
  <c r="BH464" i="1" s="1"/>
  <c r="AD464" i="1"/>
  <c r="AE464" i="1"/>
  <c r="AF464" i="1"/>
  <c r="AK464" i="1" s="1"/>
  <c r="AM464" i="1"/>
  <c r="AN464" i="1"/>
  <c r="AO464" i="1"/>
  <c r="AP464" i="1"/>
  <c r="AQ464" i="1"/>
  <c r="AR464" i="1"/>
  <c r="AS464" i="1"/>
  <c r="AU464" i="1"/>
  <c r="AV464" i="1"/>
  <c r="AX464" i="1"/>
  <c r="X464" i="1" s="1"/>
  <c r="BI464" i="1"/>
  <c r="BK464" i="1"/>
  <c r="BL464" i="1"/>
  <c r="CE464" i="1"/>
  <c r="CG464" i="1"/>
  <c r="CH464" i="1"/>
  <c r="CI464" i="1"/>
  <c r="CO464" i="1" s="1" a="1"/>
  <c r="CO464" i="1" s="1"/>
  <c r="CQ464" i="1" s="1"/>
  <c r="CJ464" i="1"/>
  <c r="CK464" i="1"/>
  <c r="CL464" i="1"/>
  <c r="CM464" i="1"/>
  <c r="CN464" i="1"/>
  <c r="AA465" i="1"/>
  <c r="AB465" i="1"/>
  <c r="AC465" i="1"/>
  <c r="BN465" i="1" s="1"/>
  <c r="AD465" i="1"/>
  <c r="AE465" i="1"/>
  <c r="AF465" i="1"/>
  <c r="AJ465" i="1"/>
  <c r="AL465" i="1"/>
  <c r="BB465" i="1" s="1"/>
  <c r="AM465" i="1"/>
  <c r="AN465" i="1"/>
  <c r="AO465" i="1"/>
  <c r="AP465" i="1"/>
  <c r="AQ465" i="1"/>
  <c r="AS465" i="1"/>
  <c r="AT465" i="1"/>
  <c r="AU465" i="1"/>
  <c r="AV465" i="1"/>
  <c r="AW465" i="1"/>
  <c r="AY465" i="1" s="1"/>
  <c r="Y465" i="1" s="1"/>
  <c r="AX465" i="1"/>
  <c r="X465" i="1" s="1"/>
  <c r="BE465" i="1"/>
  <c r="BF465" i="1"/>
  <c r="BG465" i="1"/>
  <c r="BH465" i="1"/>
  <c r="BI465" i="1"/>
  <c r="BJ465" i="1"/>
  <c r="BK465" i="1"/>
  <c r="BL465" i="1"/>
  <c r="CE465" i="1"/>
  <c r="CG465" i="1"/>
  <c r="CH465" i="1"/>
  <c r="CI465" i="1"/>
  <c r="CO465" i="1" s="1" a="1"/>
  <c r="CO465" i="1" s="1"/>
  <c r="CQ465" i="1" s="1"/>
  <c r="CJ465" i="1"/>
  <c r="CK465" i="1"/>
  <c r="CL465" i="1"/>
  <c r="CM465" i="1"/>
  <c r="CN465" i="1"/>
  <c r="CP465" i="1" a="1"/>
  <c r="CP465" i="1" s="1"/>
  <c r="AA466" i="1"/>
  <c r="AB466" i="1"/>
  <c r="AC466" i="1"/>
  <c r="AD466" i="1"/>
  <c r="AE466" i="1"/>
  <c r="AL466" i="1" s="1"/>
  <c r="BB466" i="1" s="1"/>
  <c r="AF466" i="1"/>
  <c r="AJ466" i="1"/>
  <c r="AM466" i="1"/>
  <c r="AN466" i="1"/>
  <c r="AO466" i="1"/>
  <c r="AP466" i="1"/>
  <c r="AQ466" i="1"/>
  <c r="AR466" i="1"/>
  <c r="AS466" i="1"/>
  <c r="AT466" i="1"/>
  <c r="AV466" i="1"/>
  <c r="BA466" i="1"/>
  <c r="BE466" i="1"/>
  <c r="BF466" i="1"/>
  <c r="BG466" i="1"/>
  <c r="BH466" i="1"/>
  <c r="BI466" i="1"/>
  <c r="BK466" i="1"/>
  <c r="BL466" i="1"/>
  <c r="BM466" i="1"/>
  <c r="BN466" i="1"/>
  <c r="CG466" i="1"/>
  <c r="CQ466" i="1" s="1"/>
  <c r="CH466" i="1"/>
  <c r="CI466" i="1"/>
  <c r="CO466" i="1" s="1" a="1"/>
  <c r="CO466" i="1" s="1"/>
  <c r="CJ466" i="1"/>
  <c r="CK466" i="1"/>
  <c r="CL466" i="1"/>
  <c r="CM466" i="1"/>
  <c r="CP466" i="1" s="1" a="1"/>
  <c r="CN466" i="1"/>
  <c r="CP466" i="1"/>
  <c r="AA467" i="1"/>
  <c r="AB467" i="1"/>
  <c r="AC467" i="1"/>
  <c r="AD467" i="1"/>
  <c r="AE467" i="1"/>
  <c r="AL467" i="1" s="1"/>
  <c r="BA467" i="1" s="1"/>
  <c r="AF467" i="1"/>
  <c r="AK467" i="1" s="1"/>
  <c r="AJ467" i="1"/>
  <c r="AM467" i="1"/>
  <c r="AN467" i="1"/>
  <c r="AO467" i="1"/>
  <c r="AP467" i="1"/>
  <c r="AQ467" i="1"/>
  <c r="AS467" i="1"/>
  <c r="AT467" i="1"/>
  <c r="AU467" i="1"/>
  <c r="AV467" i="1"/>
  <c r="AW467" i="1"/>
  <c r="AY467" i="1" s="1"/>
  <c r="Y467" i="1" s="1"/>
  <c r="AX467" i="1"/>
  <c r="X467" i="1" s="1"/>
  <c r="BG467" i="1"/>
  <c r="BH467" i="1"/>
  <c r="BI467" i="1"/>
  <c r="BJ467" i="1"/>
  <c r="BK467" i="1"/>
  <c r="BL467" i="1"/>
  <c r="BM467" i="1"/>
  <c r="BN467" i="1"/>
  <c r="CE467" i="1"/>
  <c r="CG467" i="1"/>
  <c r="CH467" i="1"/>
  <c r="CI467" i="1"/>
  <c r="CJ467" i="1"/>
  <c r="CK467" i="1"/>
  <c r="CL467" i="1"/>
  <c r="CM467" i="1"/>
  <c r="CN467" i="1"/>
  <c r="AA468" i="1"/>
  <c r="AB468" i="1"/>
  <c r="AC468" i="1"/>
  <c r="AH468" i="1" s="1"/>
  <c r="AD468" i="1"/>
  <c r="AE468" i="1"/>
  <c r="AF468" i="1"/>
  <c r="AK468" i="1" s="1"/>
  <c r="AM468" i="1"/>
  <c r="AN468" i="1"/>
  <c r="AO468" i="1"/>
  <c r="AP468" i="1"/>
  <c r="AR468" i="1"/>
  <c r="AS468" i="1"/>
  <c r="AT468" i="1"/>
  <c r="AU468" i="1"/>
  <c r="AV468" i="1"/>
  <c r="CE468" i="1"/>
  <c r="CG468" i="1"/>
  <c r="CH468" i="1"/>
  <c r="CI468" i="1"/>
  <c r="CJ468" i="1"/>
  <c r="CK468" i="1"/>
  <c r="CL468" i="1"/>
  <c r="CM468" i="1"/>
  <c r="CN468" i="1"/>
  <c r="AA469" i="1"/>
  <c r="AB469" i="1"/>
  <c r="AC469" i="1"/>
  <c r="AD469" i="1"/>
  <c r="AE469" i="1"/>
  <c r="AF469" i="1"/>
  <c r="AK469" i="1" s="1"/>
  <c r="AH469" i="1"/>
  <c r="AM469" i="1"/>
  <c r="AN469" i="1"/>
  <c r="AO469" i="1"/>
  <c r="AP469" i="1"/>
  <c r="AQ469" i="1"/>
  <c r="AR469" i="1"/>
  <c r="AS469" i="1"/>
  <c r="AT469" i="1"/>
  <c r="AV469" i="1"/>
  <c r="BI469" i="1"/>
  <c r="CE469" i="1"/>
  <c r="CG469" i="1"/>
  <c r="CH469" i="1"/>
  <c r="CI469" i="1"/>
  <c r="CP469" i="1" s="1" a="1"/>
  <c r="CP469" i="1" s="1"/>
  <c r="CJ469" i="1"/>
  <c r="CK469" i="1"/>
  <c r="CL469" i="1"/>
  <c r="CM469" i="1"/>
  <c r="CN469" i="1"/>
  <c r="CO469" i="1" a="1"/>
  <c r="CO469" i="1" s="1"/>
  <c r="CQ469" i="1" s="1"/>
  <c r="AA470" i="1"/>
  <c r="AB470" i="1"/>
  <c r="AC470" i="1"/>
  <c r="AH470" i="1" s="1"/>
  <c r="AD470" i="1"/>
  <c r="AE470" i="1"/>
  <c r="AF470" i="1"/>
  <c r="AJ470" i="1"/>
  <c r="AL470" i="1" s="1"/>
  <c r="AK470" i="1"/>
  <c r="AM470" i="1"/>
  <c r="AN470" i="1"/>
  <c r="AO470" i="1"/>
  <c r="AP470" i="1"/>
  <c r="AR470" i="1"/>
  <c r="AS470" i="1"/>
  <c r="AT470" i="1"/>
  <c r="AU470" i="1"/>
  <c r="AV470" i="1"/>
  <c r="BC470" i="1"/>
  <c r="BH470" i="1"/>
  <c r="BI470" i="1"/>
  <c r="BJ470" i="1"/>
  <c r="CG470" i="1"/>
  <c r="CH470" i="1"/>
  <c r="CI470" i="1"/>
  <c r="CP470" i="1" s="1" a="1"/>
  <c r="CP470" i="1" s="1"/>
  <c r="CJ470" i="1"/>
  <c r="CK470" i="1"/>
  <c r="CL470" i="1"/>
  <c r="CM470" i="1"/>
  <c r="CN470" i="1"/>
  <c r="AA471" i="1"/>
  <c r="AB471" i="1"/>
  <c r="AC471" i="1"/>
  <c r="BN471" i="1" s="1"/>
  <c r="AD471" i="1"/>
  <c r="AE471" i="1"/>
  <c r="AL471" i="1" s="1"/>
  <c r="AF471" i="1"/>
  <c r="AH471" i="1"/>
  <c r="AJ471" i="1"/>
  <c r="AK471" i="1"/>
  <c r="AM471" i="1"/>
  <c r="AN471" i="1"/>
  <c r="AO471" i="1"/>
  <c r="AP471" i="1"/>
  <c r="AR471" i="1"/>
  <c r="AS471" i="1"/>
  <c r="AT471" i="1"/>
  <c r="AU471" i="1"/>
  <c r="AV471" i="1"/>
  <c r="BH471" i="1"/>
  <c r="BI471" i="1"/>
  <c r="BJ471" i="1"/>
  <c r="BK471" i="1"/>
  <c r="BL471" i="1"/>
  <c r="BM471" i="1"/>
  <c r="CG471" i="1"/>
  <c r="CH471" i="1"/>
  <c r="CO471" i="1" s="1" a="1"/>
  <c r="CI471" i="1"/>
  <c r="CJ471" i="1"/>
  <c r="CK471" i="1"/>
  <c r="CL471" i="1"/>
  <c r="CM471" i="1"/>
  <c r="CN471" i="1"/>
  <c r="CO471" i="1"/>
  <c r="CQ471" i="1" s="1"/>
  <c r="AA472" i="1"/>
  <c r="AB472" i="1"/>
  <c r="AC472" i="1"/>
  <c r="AD472" i="1"/>
  <c r="AE472" i="1"/>
  <c r="AL472" i="1" s="1"/>
  <c r="BE472" i="1" s="1"/>
  <c r="AF472" i="1"/>
  <c r="AH472" i="1"/>
  <c r="AJ472" i="1"/>
  <c r="AK472" i="1"/>
  <c r="AM472" i="1"/>
  <c r="AN472" i="1"/>
  <c r="AO472" i="1"/>
  <c r="AP472" i="1"/>
  <c r="AQ472" i="1"/>
  <c r="AR472" i="1"/>
  <c r="AS472" i="1"/>
  <c r="AT472" i="1"/>
  <c r="AV472" i="1"/>
  <c r="BH472" i="1"/>
  <c r="BI472" i="1"/>
  <c r="BK472" i="1"/>
  <c r="BL472" i="1"/>
  <c r="BM472" i="1"/>
  <c r="BN472" i="1"/>
  <c r="CE472" i="1"/>
  <c r="CG472" i="1"/>
  <c r="CH472" i="1"/>
  <c r="CI472" i="1"/>
  <c r="CO472" i="1" s="1" a="1"/>
  <c r="CO472" i="1" s="1"/>
  <c r="CQ472" i="1" s="1"/>
  <c r="CJ472" i="1"/>
  <c r="CP472" i="1" s="1" a="1"/>
  <c r="CP472" i="1" s="1"/>
  <c r="CK472" i="1"/>
  <c r="CL472" i="1"/>
  <c r="CM472" i="1"/>
  <c r="CN472" i="1"/>
  <c r="AA473" i="1"/>
  <c r="AB473" i="1"/>
  <c r="AC473" i="1"/>
  <c r="AD473" i="1"/>
  <c r="AE473" i="1"/>
  <c r="AF473" i="1"/>
  <c r="AK473" i="1" s="1"/>
  <c r="AJ473" i="1"/>
  <c r="AL473" i="1"/>
  <c r="AM473" i="1"/>
  <c r="AN473" i="1"/>
  <c r="AO473" i="1"/>
  <c r="AP473" i="1"/>
  <c r="AQ473" i="1"/>
  <c r="AR473" i="1"/>
  <c r="AT473" i="1"/>
  <c r="AU473" i="1"/>
  <c r="AV473" i="1"/>
  <c r="BD473" i="1"/>
  <c r="BE473" i="1"/>
  <c r="BI473" i="1"/>
  <c r="BJ473" i="1"/>
  <c r="BK473" i="1"/>
  <c r="BL473" i="1"/>
  <c r="BM473" i="1"/>
  <c r="CE473" i="1"/>
  <c r="CG473" i="1"/>
  <c r="CH473" i="1"/>
  <c r="CP473" i="1" s="1" a="1"/>
  <c r="CP473" i="1" s="1"/>
  <c r="CI473" i="1"/>
  <c r="CO473" i="1" s="1" a="1"/>
  <c r="CO473" i="1" s="1"/>
  <c r="CJ473" i="1"/>
  <c r="CK473" i="1"/>
  <c r="CL473" i="1"/>
  <c r="CM473" i="1"/>
  <c r="CN473" i="1"/>
  <c r="CQ473" i="1"/>
  <c r="AA474" i="1"/>
  <c r="AB474" i="1"/>
  <c r="AC474" i="1"/>
  <c r="BN474" i="1" s="1"/>
  <c r="AD474" i="1"/>
  <c r="AE474" i="1"/>
  <c r="AF474" i="1"/>
  <c r="AK474" i="1" s="1"/>
  <c r="AJ474" i="1"/>
  <c r="AL474" i="1"/>
  <c r="AM474" i="1"/>
  <c r="AN474" i="1"/>
  <c r="AO474" i="1"/>
  <c r="AP474" i="1"/>
  <c r="AQ474" i="1"/>
  <c r="AR474" i="1"/>
  <c r="AT474" i="1"/>
  <c r="AU474" i="1"/>
  <c r="AV474" i="1"/>
  <c r="BI474" i="1"/>
  <c r="BJ474" i="1"/>
  <c r="BK474" i="1"/>
  <c r="BL474" i="1"/>
  <c r="BM474" i="1"/>
  <c r="CE474" i="1"/>
  <c r="CG474" i="1"/>
  <c r="CH474" i="1"/>
  <c r="CI474" i="1"/>
  <c r="CJ474" i="1"/>
  <c r="CK474" i="1"/>
  <c r="CP474" i="1" s="1" a="1"/>
  <c r="CP474" i="1" s="1"/>
  <c r="CL474" i="1"/>
  <c r="CM474" i="1"/>
  <c r="CN474" i="1"/>
  <c r="AA475" i="1"/>
  <c r="AB475" i="1"/>
  <c r="AC475" i="1"/>
  <c r="AD475" i="1"/>
  <c r="AE475" i="1"/>
  <c r="AF475" i="1"/>
  <c r="AK475" i="1" s="1"/>
  <c r="AJ475" i="1"/>
  <c r="AM475" i="1"/>
  <c r="AN475" i="1"/>
  <c r="AO475" i="1"/>
  <c r="AP475" i="1"/>
  <c r="AQ475" i="1"/>
  <c r="AR475" i="1"/>
  <c r="AT475" i="1"/>
  <c r="AU475" i="1"/>
  <c r="AV475" i="1"/>
  <c r="AW475" i="1"/>
  <c r="W475" i="1" s="1"/>
  <c r="BK475" i="1"/>
  <c r="BL475" i="1"/>
  <c r="BM475" i="1"/>
  <c r="BN475" i="1"/>
  <c r="CG475" i="1"/>
  <c r="CH475" i="1"/>
  <c r="CI475" i="1"/>
  <c r="CJ475" i="1"/>
  <c r="CK475" i="1"/>
  <c r="CL475" i="1"/>
  <c r="CM475" i="1"/>
  <c r="CN475" i="1"/>
  <c r="AA476" i="1"/>
  <c r="AB476" i="1"/>
  <c r="AC476" i="1"/>
  <c r="AH476" i="1" s="1"/>
  <c r="AD476" i="1"/>
  <c r="AE476" i="1"/>
  <c r="AF476" i="1"/>
  <c r="AK476" i="1" s="1"/>
  <c r="AM476" i="1"/>
  <c r="AN476" i="1"/>
  <c r="AO476" i="1"/>
  <c r="AP476" i="1"/>
  <c r="AQ476" i="1"/>
  <c r="AR476" i="1"/>
  <c r="AS476" i="1"/>
  <c r="AU476" i="1"/>
  <c r="AV476" i="1"/>
  <c r="BH476" i="1"/>
  <c r="BI476" i="1"/>
  <c r="BM476" i="1"/>
  <c r="BN476" i="1"/>
  <c r="CG476" i="1"/>
  <c r="CH476" i="1"/>
  <c r="CP476" i="1" s="1" a="1"/>
  <c r="CP476" i="1" s="1"/>
  <c r="CI476" i="1"/>
  <c r="CJ476" i="1"/>
  <c r="CK476" i="1"/>
  <c r="CL476" i="1"/>
  <c r="CM476" i="1"/>
  <c r="CN476" i="1"/>
  <c r="CO476" i="1" a="1"/>
  <c r="CO476" i="1" s="1"/>
  <c r="CQ476" i="1" s="1"/>
  <c r="AA477" i="1"/>
  <c r="AB477" i="1"/>
  <c r="AC477" i="1"/>
  <c r="AD477" i="1"/>
  <c r="AE477" i="1"/>
  <c r="AF477" i="1"/>
  <c r="AK477" i="1" s="1"/>
  <c r="AJ477" i="1"/>
  <c r="AM477" i="1"/>
  <c r="AN477" i="1"/>
  <c r="AO477" i="1"/>
  <c r="AP477" i="1"/>
  <c r="AR477" i="1"/>
  <c r="AS477" i="1"/>
  <c r="AT477" i="1"/>
  <c r="AU477" i="1"/>
  <c r="AV477" i="1"/>
  <c r="BH477" i="1"/>
  <c r="CG477" i="1"/>
  <c r="CH477" i="1"/>
  <c r="CI477" i="1"/>
  <c r="CO477" i="1" s="1" a="1"/>
  <c r="CO477" i="1" s="1"/>
  <c r="CQ477" i="1" s="1"/>
  <c r="CJ477" i="1"/>
  <c r="CK477" i="1"/>
  <c r="CL477" i="1"/>
  <c r="CM477" i="1"/>
  <c r="CN477" i="1"/>
  <c r="AA478" i="1"/>
  <c r="AB478" i="1"/>
  <c r="AC478" i="1"/>
  <c r="AD478" i="1"/>
  <c r="AE478" i="1"/>
  <c r="AF478" i="1"/>
  <c r="AK478" i="1" s="1"/>
  <c r="AM478" i="1"/>
  <c r="AN478" i="1"/>
  <c r="AO478" i="1"/>
  <c r="AP478" i="1"/>
  <c r="AQ478" i="1"/>
  <c r="AR478" i="1"/>
  <c r="AS478" i="1"/>
  <c r="AU478" i="1"/>
  <c r="AV478" i="1"/>
  <c r="BK478" i="1"/>
  <c r="CE478" i="1"/>
  <c r="CG478" i="1"/>
  <c r="CH478" i="1"/>
  <c r="CI478" i="1"/>
  <c r="CJ478" i="1"/>
  <c r="CK478" i="1"/>
  <c r="CL478" i="1"/>
  <c r="CM478" i="1"/>
  <c r="CN478" i="1"/>
  <c r="CO478" i="1" a="1"/>
  <c r="CO478" i="1"/>
  <c r="CQ478" i="1" s="1"/>
  <c r="CP478" i="1" a="1"/>
  <c r="CP478" i="1" s="1"/>
  <c r="AA479" i="1"/>
  <c r="AB479" i="1"/>
  <c r="AC479" i="1"/>
  <c r="AD479" i="1"/>
  <c r="AE479" i="1"/>
  <c r="AF479" i="1"/>
  <c r="AK479" i="1" s="1"/>
  <c r="AM479" i="1"/>
  <c r="AN479" i="1"/>
  <c r="AO479" i="1"/>
  <c r="AP479" i="1"/>
  <c r="AR479" i="1"/>
  <c r="AS479" i="1"/>
  <c r="AT479" i="1"/>
  <c r="AU479" i="1"/>
  <c r="AV479" i="1"/>
  <c r="BK479" i="1"/>
  <c r="CE479" i="1"/>
  <c r="CG479" i="1"/>
  <c r="CH479" i="1"/>
  <c r="CI479" i="1"/>
  <c r="CJ479" i="1"/>
  <c r="CP479" i="1" s="1" a="1"/>
  <c r="CP479" i="1" s="1"/>
  <c r="CK479" i="1"/>
  <c r="CL479" i="1"/>
  <c r="CM479" i="1"/>
  <c r="CN479" i="1"/>
  <c r="CO479" i="1" a="1"/>
  <c r="CO479" i="1" s="1"/>
  <c r="CQ479" i="1" s="1"/>
  <c r="AA480" i="1"/>
  <c r="AB480" i="1"/>
  <c r="AC480" i="1"/>
  <c r="BN480" i="1" s="1"/>
  <c r="AD480" i="1"/>
  <c r="AE480" i="1"/>
  <c r="AF480" i="1"/>
  <c r="AK480" i="1" s="1"/>
  <c r="AM480" i="1"/>
  <c r="AN480" i="1"/>
  <c r="AO480" i="1"/>
  <c r="AP480" i="1"/>
  <c r="AR480" i="1"/>
  <c r="AS480" i="1"/>
  <c r="AT480" i="1"/>
  <c r="AU480" i="1"/>
  <c r="AV480" i="1"/>
  <c r="BH480" i="1"/>
  <c r="BJ480" i="1"/>
  <c r="BK480" i="1"/>
  <c r="CE480" i="1"/>
  <c r="CG480" i="1"/>
  <c r="CH480" i="1"/>
  <c r="CI480" i="1"/>
  <c r="CJ480" i="1"/>
  <c r="CK480" i="1"/>
  <c r="CL480" i="1"/>
  <c r="CM480" i="1"/>
  <c r="CN480" i="1"/>
  <c r="CO480" i="1" a="1"/>
  <c r="CO480" i="1"/>
  <c r="CQ480" i="1" s="1"/>
  <c r="AA481" i="1"/>
  <c r="AB481" i="1"/>
  <c r="AC481" i="1"/>
  <c r="AH481" i="1" s="1"/>
  <c r="AD481" i="1"/>
  <c r="AE481" i="1"/>
  <c r="AF481" i="1"/>
  <c r="AK481" i="1"/>
  <c r="AM481" i="1"/>
  <c r="AN481" i="1"/>
  <c r="AO481" i="1"/>
  <c r="AP481" i="1"/>
  <c r="AQ481" i="1"/>
  <c r="AR481" i="1"/>
  <c r="AS481" i="1"/>
  <c r="AT481" i="1"/>
  <c r="AV481" i="1"/>
  <c r="BL481" i="1"/>
  <c r="BM481" i="1"/>
  <c r="CE481" i="1"/>
  <c r="CG481" i="1"/>
  <c r="CH481" i="1"/>
  <c r="CI481" i="1"/>
  <c r="CJ481" i="1"/>
  <c r="CK481" i="1"/>
  <c r="CL481" i="1"/>
  <c r="CM481" i="1"/>
  <c r="CN481" i="1"/>
  <c r="AA482" i="1"/>
  <c r="AB482" i="1"/>
  <c r="AC482" i="1"/>
  <c r="AJ482" i="1" s="1"/>
  <c r="AD482" i="1"/>
  <c r="AE482" i="1"/>
  <c r="AL482" i="1" s="1"/>
  <c r="AF482" i="1"/>
  <c r="AK482" i="1" s="1"/>
  <c r="AM482" i="1"/>
  <c r="AN482" i="1"/>
  <c r="AO482" i="1"/>
  <c r="AP482" i="1"/>
  <c r="AQ482" i="1"/>
  <c r="AR482" i="1"/>
  <c r="AS482" i="1"/>
  <c r="AT482" i="1"/>
  <c r="AV482" i="1"/>
  <c r="AW482" i="1"/>
  <c r="W482" i="1" s="1"/>
  <c r="AX482" i="1"/>
  <c r="AZ482" i="1" s="1"/>
  <c r="Z482" i="1" s="1"/>
  <c r="BH482" i="1"/>
  <c r="BJ482" i="1"/>
  <c r="BK482" i="1"/>
  <c r="BL482" i="1"/>
  <c r="BM482" i="1"/>
  <c r="CE482" i="1"/>
  <c r="CG482" i="1"/>
  <c r="CH482" i="1"/>
  <c r="CI482" i="1"/>
  <c r="CJ482" i="1"/>
  <c r="CK482" i="1"/>
  <c r="CL482" i="1"/>
  <c r="CM482" i="1"/>
  <c r="CN482" i="1"/>
  <c r="AA483" i="1"/>
  <c r="AB483" i="1"/>
  <c r="AC483" i="1"/>
  <c r="BN483" i="1" s="1"/>
  <c r="AD483" i="1"/>
  <c r="AE483" i="1"/>
  <c r="AL483" i="1" s="1"/>
  <c r="AF483" i="1"/>
  <c r="AK483" i="1" s="1"/>
  <c r="AH483" i="1"/>
  <c r="AJ483" i="1"/>
  <c r="AM483" i="1"/>
  <c r="AN483" i="1"/>
  <c r="AO483" i="1"/>
  <c r="AP483" i="1"/>
  <c r="AQ483" i="1"/>
  <c r="AS483" i="1"/>
  <c r="AT483" i="1"/>
  <c r="AU483" i="1"/>
  <c r="AV483" i="1"/>
  <c r="BD483" i="1"/>
  <c r="BE483" i="1"/>
  <c r="BF483" i="1"/>
  <c r="BG483" i="1"/>
  <c r="BH483" i="1"/>
  <c r="BI483" i="1"/>
  <c r="BJ483" i="1"/>
  <c r="BK483" i="1"/>
  <c r="BL483" i="1"/>
  <c r="BM483" i="1"/>
  <c r="CG483" i="1"/>
  <c r="CH483" i="1"/>
  <c r="CO483" i="1" s="1" a="1"/>
  <c r="CI483" i="1"/>
  <c r="CJ483" i="1"/>
  <c r="CK483" i="1"/>
  <c r="CL483" i="1"/>
  <c r="CM483" i="1"/>
  <c r="CN483" i="1"/>
  <c r="CO483" i="1"/>
  <c r="CQ483" i="1" s="1"/>
  <c r="AA484" i="1"/>
  <c r="AB484" i="1"/>
  <c r="AC484" i="1"/>
  <c r="AD484" i="1"/>
  <c r="AE484" i="1"/>
  <c r="AL484" i="1" s="1"/>
  <c r="AF484" i="1"/>
  <c r="AK484" i="1" s="1"/>
  <c r="AJ484" i="1"/>
  <c r="AM484" i="1"/>
  <c r="AN484" i="1"/>
  <c r="AO484" i="1"/>
  <c r="AP484" i="1"/>
  <c r="AQ484" i="1"/>
  <c r="AR484" i="1"/>
  <c r="AT484" i="1"/>
  <c r="AU484" i="1"/>
  <c r="AV484" i="1"/>
  <c r="BH484" i="1"/>
  <c r="BI484" i="1"/>
  <c r="BK484" i="1"/>
  <c r="BL484" i="1"/>
  <c r="BM484" i="1"/>
  <c r="BN484" i="1"/>
  <c r="CG484" i="1"/>
  <c r="CH484" i="1"/>
  <c r="CI484" i="1"/>
  <c r="CJ484" i="1"/>
  <c r="CK484" i="1"/>
  <c r="CL484" i="1"/>
  <c r="CM484" i="1"/>
  <c r="CN484" i="1"/>
  <c r="AA485" i="1"/>
  <c r="AB485" i="1"/>
  <c r="AC485" i="1"/>
  <c r="BJ485" i="1" s="1"/>
  <c r="AD485" i="1"/>
  <c r="AE485" i="1"/>
  <c r="AF485" i="1"/>
  <c r="AJ485" i="1"/>
  <c r="AK485" i="1"/>
  <c r="AM485" i="1"/>
  <c r="AN485" i="1"/>
  <c r="AO485" i="1"/>
  <c r="AQ485" i="1"/>
  <c r="AR485" i="1"/>
  <c r="AS485" i="1"/>
  <c r="AT485" i="1"/>
  <c r="AU485" i="1"/>
  <c r="AV485" i="1"/>
  <c r="AW485" i="1"/>
  <c r="AY485" i="1" s="1"/>
  <c r="Y485" i="1" s="1"/>
  <c r="BH485" i="1"/>
  <c r="BI485" i="1"/>
  <c r="CG485" i="1"/>
  <c r="CH485" i="1"/>
  <c r="CI485" i="1"/>
  <c r="CJ485" i="1"/>
  <c r="CK485" i="1"/>
  <c r="CL485" i="1"/>
  <c r="CM485" i="1"/>
  <c r="CN485" i="1"/>
  <c r="CO485" i="1" a="1"/>
  <c r="CO485" i="1" s="1"/>
  <c r="CQ485" i="1"/>
  <c r="AA486" i="1"/>
  <c r="AB486" i="1"/>
  <c r="AC486" i="1"/>
  <c r="BH486" i="1" s="1"/>
  <c r="AD486" i="1"/>
  <c r="AE486" i="1"/>
  <c r="AF486" i="1"/>
  <c r="AH486" i="1"/>
  <c r="AJ486" i="1"/>
  <c r="AL486" i="1" s="1"/>
  <c r="AK486" i="1"/>
  <c r="AM486" i="1"/>
  <c r="AN486" i="1"/>
  <c r="AO486" i="1"/>
  <c r="AP486" i="1"/>
  <c r="AQ486" i="1"/>
  <c r="AR486" i="1"/>
  <c r="AS486" i="1"/>
  <c r="AU486" i="1"/>
  <c r="AV486" i="1"/>
  <c r="AW486" i="1"/>
  <c r="AY486" i="1" s="1"/>
  <c r="Y486" i="1" s="1"/>
  <c r="BK486" i="1"/>
  <c r="BM486" i="1"/>
  <c r="CE486" i="1"/>
  <c r="CG486" i="1"/>
  <c r="CQ486" i="1" s="1"/>
  <c r="CH486" i="1"/>
  <c r="CI486" i="1"/>
  <c r="CJ486" i="1"/>
  <c r="CK486" i="1"/>
  <c r="CL486" i="1"/>
  <c r="CO486" i="1" s="1" a="1"/>
  <c r="CM486" i="1"/>
  <c r="CN486" i="1"/>
  <c r="CO486" i="1"/>
  <c r="CP486" i="1" a="1"/>
  <c r="CP486" i="1" s="1"/>
  <c r="AA487" i="1"/>
  <c r="AB487" i="1"/>
  <c r="AC487" i="1"/>
  <c r="AD487" i="1"/>
  <c r="AE487" i="1"/>
  <c r="AF487" i="1"/>
  <c r="AK487" i="1"/>
  <c r="AM487" i="1"/>
  <c r="AN487" i="1"/>
  <c r="AO487" i="1"/>
  <c r="AP487" i="1"/>
  <c r="AQ487" i="1"/>
  <c r="AR487" i="1"/>
  <c r="AS487" i="1"/>
  <c r="AT487" i="1"/>
  <c r="AV487" i="1"/>
  <c r="BI487" i="1"/>
  <c r="BJ487" i="1"/>
  <c r="BM487" i="1"/>
  <c r="BN487" i="1"/>
  <c r="CE487" i="1"/>
  <c r="CG487" i="1"/>
  <c r="CH487" i="1"/>
  <c r="CI487" i="1"/>
  <c r="CJ487" i="1"/>
  <c r="CK487" i="1"/>
  <c r="CL487" i="1"/>
  <c r="CM487" i="1"/>
  <c r="CN487" i="1"/>
  <c r="CO487" i="1" a="1"/>
  <c r="CO487" i="1" s="1"/>
  <c r="CP487" i="1" a="1"/>
  <c r="CP487" i="1" s="1"/>
  <c r="CQ487" i="1"/>
  <c r="AA488" i="1"/>
  <c r="AB488" i="1"/>
  <c r="AC488" i="1"/>
  <c r="AD488" i="1"/>
  <c r="AE488" i="1"/>
  <c r="AF488" i="1"/>
  <c r="AH488" i="1"/>
  <c r="AK488" i="1"/>
  <c r="AM488" i="1"/>
  <c r="AN488" i="1"/>
  <c r="AO488" i="1"/>
  <c r="AP488" i="1"/>
  <c r="AQ488" i="1"/>
  <c r="AR488" i="1"/>
  <c r="AS488" i="1"/>
  <c r="AU488" i="1"/>
  <c r="AV488" i="1"/>
  <c r="BI488" i="1"/>
  <c r="BJ488" i="1"/>
  <c r="BK488" i="1"/>
  <c r="BL488" i="1"/>
  <c r="BM488" i="1"/>
  <c r="CG488" i="1"/>
  <c r="CH488" i="1"/>
  <c r="CI488" i="1"/>
  <c r="CO488" i="1" s="1" a="1"/>
  <c r="CO488" i="1" s="1"/>
  <c r="CJ488" i="1"/>
  <c r="CK488" i="1"/>
  <c r="CL488" i="1"/>
  <c r="CM488" i="1"/>
  <c r="CN488" i="1"/>
  <c r="AA489" i="1"/>
  <c r="AB489" i="1"/>
  <c r="AC489" i="1"/>
  <c r="AD489" i="1"/>
  <c r="AE489" i="1"/>
  <c r="AF489" i="1"/>
  <c r="AH489" i="1"/>
  <c r="AJ489" i="1"/>
  <c r="AL489" i="1" s="1"/>
  <c r="AK489" i="1"/>
  <c r="AM489" i="1"/>
  <c r="AN489" i="1"/>
  <c r="AO489" i="1"/>
  <c r="AP489" i="1"/>
  <c r="AR489" i="1"/>
  <c r="AS489" i="1"/>
  <c r="AT489" i="1"/>
  <c r="AU489" i="1"/>
  <c r="AV489" i="1"/>
  <c r="AW489" i="1"/>
  <c r="AY489" i="1" s="1"/>
  <c r="Y489" i="1" s="1"/>
  <c r="BB489" i="1"/>
  <c r="BH489" i="1"/>
  <c r="BI489" i="1"/>
  <c r="BK489" i="1"/>
  <c r="BM489" i="1"/>
  <c r="BN489" i="1"/>
  <c r="CE489" i="1"/>
  <c r="CG489" i="1"/>
  <c r="CQ489" i="1" s="1"/>
  <c r="CH489" i="1"/>
  <c r="CI489" i="1"/>
  <c r="CP489" i="1" s="1" a="1"/>
  <c r="CP489" i="1" s="1"/>
  <c r="CJ489" i="1"/>
  <c r="CK489" i="1"/>
  <c r="CL489" i="1"/>
  <c r="CM489" i="1"/>
  <c r="CN489" i="1"/>
  <c r="CO489" i="1" a="1"/>
  <c r="CO489" i="1"/>
  <c r="AA490" i="1"/>
  <c r="AB490" i="1"/>
  <c r="AC490" i="1"/>
  <c r="AD490" i="1"/>
  <c r="AE490" i="1"/>
  <c r="AF490" i="1"/>
  <c r="AK490" i="1" s="1"/>
  <c r="AM490" i="1"/>
  <c r="AN490" i="1"/>
  <c r="AO490" i="1"/>
  <c r="AP490" i="1"/>
  <c r="AQ490" i="1"/>
  <c r="AS490" i="1"/>
  <c r="AT490" i="1"/>
  <c r="AU490" i="1"/>
  <c r="AV490" i="1"/>
  <c r="BI490" i="1"/>
  <c r="BJ490" i="1"/>
  <c r="BM490" i="1"/>
  <c r="BN490" i="1"/>
  <c r="CE490" i="1"/>
  <c r="CG490" i="1"/>
  <c r="CQ490" i="1" s="1"/>
  <c r="CH490" i="1"/>
  <c r="CI490" i="1"/>
  <c r="CJ490" i="1"/>
  <c r="CK490" i="1"/>
  <c r="CL490" i="1"/>
  <c r="CM490" i="1"/>
  <c r="CN490" i="1"/>
  <c r="CO490" i="1" a="1"/>
  <c r="CO490" i="1" s="1"/>
  <c r="CP490" i="1" a="1"/>
  <c r="CP490" i="1" s="1"/>
  <c r="AA491" i="1"/>
  <c r="AB491" i="1"/>
  <c r="AC491" i="1"/>
  <c r="BI491" i="1" s="1"/>
  <c r="AD491" i="1"/>
  <c r="AE491" i="1"/>
  <c r="AF491" i="1"/>
  <c r="AH491" i="1"/>
  <c r="AK491" i="1"/>
  <c r="AM491" i="1"/>
  <c r="AN491" i="1"/>
  <c r="AO491" i="1"/>
  <c r="AP491" i="1"/>
  <c r="AQ491" i="1"/>
  <c r="AR491" i="1"/>
  <c r="AS491" i="1"/>
  <c r="AT491" i="1"/>
  <c r="AV491" i="1"/>
  <c r="BJ491" i="1"/>
  <c r="BL491" i="1"/>
  <c r="BM491" i="1"/>
  <c r="CG491" i="1"/>
  <c r="CH491" i="1"/>
  <c r="CI491" i="1"/>
  <c r="CJ491" i="1"/>
  <c r="CK491" i="1"/>
  <c r="CL491" i="1"/>
  <c r="CM491" i="1"/>
  <c r="CN491" i="1"/>
  <c r="AA492" i="1"/>
  <c r="AB492" i="1"/>
  <c r="AC492" i="1"/>
  <c r="AD492" i="1"/>
  <c r="AE492" i="1"/>
  <c r="AF492" i="1"/>
  <c r="AJ492" i="1"/>
  <c r="AK492" i="1"/>
  <c r="AM492" i="1"/>
  <c r="AN492" i="1"/>
  <c r="AO492" i="1"/>
  <c r="AP492" i="1"/>
  <c r="AQ492" i="1"/>
  <c r="AS492" i="1"/>
  <c r="AT492" i="1"/>
  <c r="AU492" i="1"/>
  <c r="AV492" i="1"/>
  <c r="AW492" i="1"/>
  <c r="AY492" i="1" s="1"/>
  <c r="Y492" i="1" s="1"/>
  <c r="BH492" i="1"/>
  <c r="BM492" i="1"/>
  <c r="CG492" i="1"/>
  <c r="CH492" i="1"/>
  <c r="CI492" i="1"/>
  <c r="CO492" i="1" s="1" a="1"/>
  <c r="CO492" i="1" s="1"/>
  <c r="CJ492" i="1"/>
  <c r="CK492" i="1"/>
  <c r="CP492" i="1" s="1" a="1"/>
  <c r="CP492" i="1" s="1"/>
  <c r="CL492" i="1"/>
  <c r="CM492" i="1"/>
  <c r="CN492" i="1"/>
  <c r="CQ492" i="1"/>
  <c r="AA493" i="1"/>
  <c r="AB493" i="1"/>
  <c r="AC493" i="1"/>
  <c r="AD493" i="1"/>
  <c r="AE493" i="1"/>
  <c r="AF493" i="1"/>
  <c r="AK493" i="1"/>
  <c r="AM493" i="1"/>
  <c r="AN493" i="1"/>
  <c r="AO493" i="1"/>
  <c r="AP493" i="1"/>
  <c r="AQ493" i="1"/>
  <c r="AS493" i="1"/>
  <c r="AT493" i="1"/>
  <c r="AU493" i="1"/>
  <c r="AV493" i="1"/>
  <c r="AW493" i="1"/>
  <c r="AY493" i="1" s="1"/>
  <c r="Y493" i="1" s="1"/>
  <c r="AX493" i="1"/>
  <c r="BI493" i="1"/>
  <c r="BM493" i="1"/>
  <c r="CE493" i="1"/>
  <c r="CG493" i="1"/>
  <c r="CH493" i="1"/>
  <c r="CI493" i="1"/>
  <c r="CJ493" i="1"/>
  <c r="CK493" i="1"/>
  <c r="CL493" i="1"/>
  <c r="CM493" i="1"/>
  <c r="CN493" i="1"/>
  <c r="AA494" i="1"/>
  <c r="AB494" i="1"/>
  <c r="AC494" i="1"/>
  <c r="AD494" i="1"/>
  <c r="AE494" i="1"/>
  <c r="AF494" i="1"/>
  <c r="AK494" i="1"/>
  <c r="AM494" i="1"/>
  <c r="AN494" i="1"/>
  <c r="AO494" i="1"/>
  <c r="AP494" i="1"/>
  <c r="AQ494" i="1"/>
  <c r="AS494" i="1"/>
  <c r="AT494" i="1"/>
  <c r="AU494" i="1"/>
  <c r="AV494" i="1"/>
  <c r="CG494" i="1"/>
  <c r="CH494" i="1"/>
  <c r="CI494" i="1"/>
  <c r="CJ494" i="1"/>
  <c r="CK494" i="1"/>
  <c r="CL494" i="1"/>
  <c r="CM494" i="1"/>
  <c r="CN494" i="1"/>
  <c r="CO494" i="1" a="1"/>
  <c r="CO494" i="1" s="1"/>
  <c r="CQ494" i="1" s="1"/>
  <c r="AA495" i="1"/>
  <c r="AB495" i="1"/>
  <c r="AC495" i="1"/>
  <c r="AD495" i="1"/>
  <c r="AE495" i="1"/>
  <c r="AF495" i="1"/>
  <c r="AH495" i="1"/>
  <c r="AK495" i="1"/>
  <c r="AM495" i="1"/>
  <c r="AN495" i="1"/>
  <c r="AO495" i="1"/>
  <c r="AP495" i="1"/>
  <c r="AQ495" i="1"/>
  <c r="AR495" i="1"/>
  <c r="AT495" i="1"/>
  <c r="AU495" i="1"/>
  <c r="AV495" i="1"/>
  <c r="BH495" i="1"/>
  <c r="BI495" i="1"/>
  <c r="BK495" i="1"/>
  <c r="BM495" i="1"/>
  <c r="CG495" i="1"/>
  <c r="CH495" i="1"/>
  <c r="CI495" i="1"/>
  <c r="CJ495" i="1"/>
  <c r="CK495" i="1"/>
  <c r="CL495" i="1"/>
  <c r="CM495" i="1"/>
  <c r="CN495" i="1"/>
  <c r="AA496" i="1"/>
  <c r="AB496" i="1"/>
  <c r="AC496" i="1"/>
  <c r="AD496" i="1"/>
  <c r="AE496" i="1"/>
  <c r="AF496" i="1"/>
  <c r="AK496" i="1"/>
  <c r="AM496" i="1"/>
  <c r="AN496" i="1"/>
  <c r="AO496" i="1"/>
  <c r="AP496" i="1"/>
  <c r="AQ496" i="1"/>
  <c r="AR496" i="1"/>
  <c r="AS496" i="1"/>
  <c r="AU496" i="1"/>
  <c r="AV496" i="1"/>
  <c r="AX496" i="1"/>
  <c r="BI496" i="1"/>
  <c r="BN496" i="1"/>
  <c r="CG496" i="1"/>
  <c r="CH496" i="1"/>
  <c r="CI496" i="1"/>
  <c r="CJ496" i="1"/>
  <c r="CK496" i="1"/>
  <c r="CL496" i="1"/>
  <c r="CM496" i="1"/>
  <c r="CN496" i="1"/>
  <c r="AA497" i="1"/>
  <c r="CE497" i="1" s="1"/>
  <c r="AB497" i="1"/>
  <c r="AC497" i="1"/>
  <c r="BJ497" i="1" s="1"/>
  <c r="AD497" i="1"/>
  <c r="AE497" i="1"/>
  <c r="AF497" i="1"/>
  <c r="AH497" i="1"/>
  <c r="AK497" i="1"/>
  <c r="AM497" i="1"/>
  <c r="AN497" i="1"/>
  <c r="AO497" i="1"/>
  <c r="AP497" i="1"/>
  <c r="AQ497" i="1"/>
  <c r="AR497" i="1"/>
  <c r="AT497" i="1"/>
  <c r="AU497" i="1"/>
  <c r="AV497" i="1"/>
  <c r="BM497" i="1"/>
  <c r="CG497" i="1"/>
  <c r="CH497" i="1"/>
  <c r="CI497" i="1"/>
  <c r="CO497" i="1" s="1" a="1"/>
  <c r="CO497" i="1" s="1"/>
  <c r="CQ497" i="1" s="1"/>
  <c r="CJ497" i="1"/>
  <c r="CK497" i="1"/>
  <c r="CL497" i="1"/>
  <c r="CM497" i="1"/>
  <c r="CN497" i="1"/>
  <c r="CP497" i="1" a="1"/>
  <c r="CP497" i="1" s="1"/>
  <c r="AA498" i="1"/>
  <c r="AB498" i="1"/>
  <c r="AC498" i="1"/>
  <c r="AD498" i="1"/>
  <c r="AE498" i="1"/>
  <c r="AL498" i="1" s="1"/>
  <c r="AF498" i="1"/>
  <c r="AH498" i="1"/>
  <c r="AJ498" i="1"/>
  <c r="AK498" i="1"/>
  <c r="AM498" i="1"/>
  <c r="AN498" i="1"/>
  <c r="AO498" i="1"/>
  <c r="AP498" i="1"/>
  <c r="AQ498" i="1"/>
  <c r="AR498" i="1"/>
  <c r="AS498" i="1"/>
  <c r="AU498" i="1"/>
  <c r="AV498" i="1"/>
  <c r="BH498" i="1"/>
  <c r="BI498" i="1"/>
  <c r="BK498" i="1"/>
  <c r="BM498" i="1"/>
  <c r="BN498" i="1"/>
  <c r="CE498" i="1"/>
  <c r="CG498" i="1"/>
  <c r="CH498" i="1"/>
  <c r="CI498" i="1"/>
  <c r="CJ498" i="1"/>
  <c r="CK498" i="1"/>
  <c r="CO498" i="1" s="1" a="1"/>
  <c r="CO498" i="1" s="1"/>
  <c r="CQ498" i="1" s="1"/>
  <c r="CL498" i="1"/>
  <c r="CM498" i="1"/>
  <c r="CN498" i="1"/>
  <c r="AA499" i="1"/>
  <c r="AB499" i="1"/>
  <c r="AC499" i="1"/>
  <c r="BN499" i="1" s="1"/>
  <c r="AD499" i="1"/>
  <c r="AE499" i="1"/>
  <c r="AF499" i="1"/>
  <c r="AK499" i="1" s="1"/>
  <c r="AM499" i="1"/>
  <c r="AN499" i="1"/>
  <c r="AO499" i="1"/>
  <c r="AP499" i="1"/>
  <c r="AR499" i="1"/>
  <c r="AS499" i="1"/>
  <c r="AT499" i="1"/>
  <c r="AU499" i="1"/>
  <c r="AV499" i="1"/>
  <c r="AX499" i="1"/>
  <c r="BJ499" i="1"/>
  <c r="BK499" i="1"/>
  <c r="CG499" i="1"/>
  <c r="CH499" i="1"/>
  <c r="CO499" i="1" s="1" a="1"/>
  <c r="CO499" i="1" s="1"/>
  <c r="CI499" i="1"/>
  <c r="CJ499" i="1"/>
  <c r="CK499" i="1"/>
  <c r="CL499" i="1"/>
  <c r="CM499" i="1"/>
  <c r="CN499" i="1"/>
  <c r="AA500" i="1"/>
  <c r="AB500" i="1"/>
  <c r="AC500" i="1"/>
  <c r="BJ500" i="1" s="1"/>
  <c r="AD500" i="1"/>
  <c r="AE500" i="1"/>
  <c r="AF500" i="1"/>
  <c r="AH500" i="1"/>
  <c r="AK500" i="1"/>
  <c r="AM500" i="1"/>
  <c r="AN500" i="1"/>
  <c r="AO500" i="1"/>
  <c r="AP500" i="1"/>
  <c r="AQ500" i="1"/>
  <c r="AR500" i="1"/>
  <c r="AT500" i="1"/>
  <c r="AU500" i="1"/>
  <c r="AV500" i="1"/>
  <c r="BL500" i="1"/>
  <c r="BM500" i="1"/>
  <c r="CG500" i="1"/>
  <c r="CH500" i="1"/>
  <c r="CI500" i="1"/>
  <c r="CJ500" i="1"/>
  <c r="CK500" i="1"/>
  <c r="CL500" i="1"/>
  <c r="CM500" i="1"/>
  <c r="CN500" i="1"/>
  <c r="AA501" i="1"/>
  <c r="AB501" i="1"/>
  <c r="AC501" i="1"/>
  <c r="AH501" i="1" s="1"/>
  <c r="AD501" i="1"/>
  <c r="AE501" i="1"/>
  <c r="AF501" i="1"/>
  <c r="AJ501" i="1"/>
  <c r="AK501" i="1"/>
  <c r="AM501" i="1"/>
  <c r="AN501" i="1"/>
  <c r="AO501" i="1"/>
  <c r="AP501" i="1"/>
  <c r="AR501" i="1"/>
  <c r="AS501" i="1"/>
  <c r="AT501" i="1"/>
  <c r="AU501" i="1"/>
  <c r="AV501" i="1"/>
  <c r="BH501" i="1"/>
  <c r="BI501" i="1"/>
  <c r="BM501" i="1"/>
  <c r="BN501" i="1"/>
  <c r="CG501" i="1"/>
  <c r="CH501" i="1"/>
  <c r="CI501" i="1"/>
  <c r="CJ501" i="1"/>
  <c r="CK501" i="1"/>
  <c r="CL501" i="1"/>
  <c r="CP501" i="1" s="1" a="1"/>
  <c r="CP501" i="1" s="1"/>
  <c r="CM501" i="1"/>
  <c r="CN501" i="1"/>
  <c r="CO501" i="1" a="1"/>
  <c r="CO501" i="1"/>
  <c r="CQ501" i="1" s="1"/>
  <c r="AA502" i="1"/>
  <c r="AB502" i="1"/>
  <c r="AC502" i="1"/>
  <c r="AD502" i="1"/>
  <c r="AE502" i="1"/>
  <c r="AF502" i="1"/>
  <c r="AK502" i="1" s="1"/>
  <c r="AM502" i="1"/>
  <c r="AN502" i="1"/>
  <c r="AO502" i="1"/>
  <c r="AP502" i="1"/>
  <c r="AQ502" i="1"/>
  <c r="AR502" i="1"/>
  <c r="AS502" i="1"/>
  <c r="AU502" i="1"/>
  <c r="AV502" i="1"/>
  <c r="BI502" i="1"/>
  <c r="BJ502" i="1"/>
  <c r="BK502" i="1"/>
  <c r="BM502" i="1"/>
  <c r="BN502" i="1"/>
  <c r="CE502" i="1"/>
  <c r="CG502" i="1"/>
  <c r="CQ502" i="1" s="1"/>
  <c r="CH502" i="1"/>
  <c r="CP502" i="1" s="1" a="1"/>
  <c r="CP502" i="1" s="1"/>
  <c r="CI502" i="1"/>
  <c r="CO502" i="1" s="1" a="1"/>
  <c r="CO502" i="1" s="1"/>
  <c r="CJ502" i="1"/>
  <c r="CK502" i="1"/>
  <c r="CL502" i="1"/>
  <c r="CM502" i="1"/>
  <c r="CN502" i="1"/>
  <c r="AA503" i="1"/>
  <c r="AB503" i="1"/>
  <c r="AC503" i="1"/>
  <c r="AD503" i="1"/>
  <c r="AE503" i="1"/>
  <c r="AF503" i="1"/>
  <c r="AH503" i="1"/>
  <c r="AK503" i="1"/>
  <c r="AM503" i="1"/>
  <c r="AN503" i="1"/>
  <c r="AO503" i="1"/>
  <c r="AP503" i="1"/>
  <c r="AQ503" i="1"/>
  <c r="AR503" i="1"/>
  <c r="AS503" i="1"/>
  <c r="AU503" i="1"/>
  <c r="AV503" i="1"/>
  <c r="BI503" i="1"/>
  <c r="BJ503" i="1"/>
  <c r="BK503" i="1"/>
  <c r="BL503" i="1"/>
  <c r="BM503" i="1"/>
  <c r="CG503" i="1"/>
  <c r="CH503" i="1"/>
  <c r="CI503" i="1"/>
  <c r="CJ503" i="1"/>
  <c r="CK503" i="1"/>
  <c r="CO503" i="1" s="1" a="1"/>
  <c r="CO503" i="1" s="1"/>
  <c r="CL503" i="1"/>
  <c r="CM503" i="1"/>
  <c r="CN503" i="1"/>
  <c r="AA504" i="1"/>
  <c r="AB504" i="1"/>
  <c r="AC504" i="1"/>
  <c r="AD504" i="1"/>
  <c r="AE504" i="1"/>
  <c r="AL504" i="1" s="1"/>
  <c r="BD504" i="1" s="1"/>
  <c r="AF504" i="1"/>
  <c r="AJ504" i="1"/>
  <c r="AK504" i="1"/>
  <c r="AM504" i="1"/>
  <c r="AN504" i="1"/>
  <c r="AO504" i="1"/>
  <c r="AP504" i="1"/>
  <c r="AQ504" i="1"/>
  <c r="AS504" i="1"/>
  <c r="AT504" i="1"/>
  <c r="AU504" i="1"/>
  <c r="AV504" i="1"/>
  <c r="BE504" i="1"/>
  <c r="BH504" i="1"/>
  <c r="BI504" i="1"/>
  <c r="BL504" i="1"/>
  <c r="BN504" i="1"/>
  <c r="CG504" i="1"/>
  <c r="CH504" i="1"/>
  <c r="CI504" i="1"/>
  <c r="CO504" i="1" s="1" a="1"/>
  <c r="CO504" i="1" s="1"/>
  <c r="CQ504" i="1" s="1"/>
  <c r="CJ504" i="1"/>
  <c r="CK504" i="1"/>
  <c r="CL504" i="1"/>
  <c r="CM504" i="1"/>
  <c r="CN504" i="1"/>
  <c r="AA505" i="1"/>
  <c r="AB505" i="1"/>
  <c r="AC505" i="1"/>
  <c r="BH505" i="1" s="1"/>
  <c r="AD505" i="1"/>
  <c r="AE505" i="1"/>
  <c r="AF505" i="1"/>
  <c r="AK505" i="1"/>
  <c r="AM505" i="1"/>
  <c r="AN505" i="1"/>
  <c r="AO505" i="1"/>
  <c r="AP505" i="1"/>
  <c r="AQ505" i="1"/>
  <c r="AR505" i="1"/>
  <c r="AS505" i="1"/>
  <c r="AU505" i="1"/>
  <c r="AV505" i="1"/>
  <c r="CE505" i="1"/>
  <c r="CG505" i="1"/>
  <c r="CQ505" i="1" s="1"/>
  <c r="CH505" i="1"/>
  <c r="CO505" i="1" s="1" a="1"/>
  <c r="CO505" i="1" s="1"/>
  <c r="CI505" i="1"/>
  <c r="CP505" i="1" s="1" a="1"/>
  <c r="CP505" i="1" s="1"/>
  <c r="CJ505" i="1"/>
  <c r="CK505" i="1"/>
  <c r="CL505" i="1"/>
  <c r="CM505" i="1"/>
  <c r="CN505" i="1"/>
  <c r="AA506" i="1"/>
  <c r="AB506" i="1"/>
  <c r="AC506" i="1"/>
  <c r="AD506" i="1"/>
  <c r="AE506" i="1"/>
  <c r="AF506" i="1"/>
  <c r="AH506" i="1"/>
  <c r="AK506" i="1"/>
  <c r="AM506" i="1"/>
  <c r="AN506" i="1"/>
  <c r="AO506" i="1"/>
  <c r="AP506" i="1"/>
  <c r="AR506" i="1"/>
  <c r="AS506" i="1"/>
  <c r="AT506" i="1"/>
  <c r="AU506" i="1"/>
  <c r="AV506" i="1"/>
  <c r="BI506" i="1"/>
  <c r="BJ506" i="1"/>
  <c r="BK506" i="1"/>
  <c r="BL506" i="1"/>
  <c r="BM506" i="1"/>
  <c r="CE506" i="1"/>
  <c r="CG506" i="1"/>
  <c r="CH506" i="1"/>
  <c r="CO506" i="1" s="1" a="1"/>
  <c r="CO506" i="1" s="1"/>
  <c r="CQ506" i="1" s="1"/>
  <c r="CI506" i="1"/>
  <c r="CJ506" i="1"/>
  <c r="CK506" i="1"/>
  <c r="CL506" i="1"/>
  <c r="CM506" i="1"/>
  <c r="CN506" i="1"/>
  <c r="AA507" i="1"/>
  <c r="AB507" i="1"/>
  <c r="AC507" i="1"/>
  <c r="AD507" i="1"/>
  <c r="AE507" i="1"/>
  <c r="AL507" i="1" s="1"/>
  <c r="BD507" i="1" s="1"/>
  <c r="AF507" i="1"/>
  <c r="AH507" i="1"/>
  <c r="AJ507" i="1"/>
  <c r="AK507" i="1"/>
  <c r="AM507" i="1"/>
  <c r="AN507" i="1"/>
  <c r="AO507" i="1"/>
  <c r="AP507" i="1"/>
  <c r="AR507" i="1"/>
  <c r="AS507" i="1"/>
  <c r="AT507" i="1"/>
  <c r="AU507" i="1"/>
  <c r="AV507" i="1"/>
  <c r="BF507" i="1"/>
  <c r="BG507" i="1"/>
  <c r="BH507" i="1"/>
  <c r="BI507" i="1"/>
  <c r="BK507" i="1"/>
  <c r="BL507" i="1"/>
  <c r="BM507" i="1"/>
  <c r="CE507" i="1"/>
  <c r="CG507" i="1"/>
  <c r="CH507" i="1"/>
  <c r="CI507" i="1"/>
  <c r="CO507" i="1" s="1" a="1"/>
  <c r="CJ507" i="1"/>
  <c r="CP507" i="1" s="1" a="1"/>
  <c r="CP507" i="1" s="1"/>
  <c r="CK507" i="1"/>
  <c r="CL507" i="1"/>
  <c r="CM507" i="1"/>
  <c r="CN507" i="1"/>
  <c r="CO507" i="1"/>
  <c r="CQ507" i="1" s="1"/>
  <c r="AA508" i="1"/>
  <c r="AB508" i="1"/>
  <c r="AC508" i="1"/>
  <c r="BH508" i="1" s="1"/>
  <c r="AD508" i="1"/>
  <c r="AE508" i="1"/>
  <c r="AF508" i="1"/>
  <c r="AK508" i="1" s="1"/>
  <c r="AM508" i="1"/>
  <c r="AN508" i="1"/>
  <c r="AO508" i="1"/>
  <c r="AP508" i="1"/>
  <c r="AQ508" i="1"/>
  <c r="AS508" i="1"/>
  <c r="AT508" i="1"/>
  <c r="AU508" i="1"/>
  <c r="AV508" i="1"/>
  <c r="BI508" i="1"/>
  <c r="CE508" i="1"/>
  <c r="CG508" i="1"/>
  <c r="CH508" i="1"/>
  <c r="CO508" i="1" s="1" a="1"/>
  <c r="CO508" i="1" s="1"/>
  <c r="CQ508" i="1" s="1"/>
  <c r="CI508" i="1"/>
  <c r="CJ508" i="1"/>
  <c r="CK508" i="1"/>
  <c r="CL508" i="1"/>
  <c r="CM508" i="1"/>
  <c r="CN508" i="1"/>
  <c r="AA509" i="1"/>
  <c r="AB509" i="1"/>
  <c r="AC509" i="1"/>
  <c r="AD509" i="1"/>
  <c r="AE509" i="1"/>
  <c r="AF509" i="1"/>
  <c r="AH509" i="1"/>
  <c r="AK509" i="1"/>
  <c r="AM509" i="1"/>
  <c r="AN509" i="1"/>
  <c r="AO509" i="1"/>
  <c r="AP509" i="1"/>
  <c r="AQ509" i="1"/>
  <c r="AR509" i="1"/>
  <c r="AS509" i="1"/>
  <c r="AU509" i="1"/>
  <c r="AV509" i="1"/>
  <c r="BJ509" i="1"/>
  <c r="CG509" i="1"/>
  <c r="CH509" i="1"/>
  <c r="CI509" i="1"/>
  <c r="CJ509" i="1"/>
  <c r="CK509" i="1"/>
  <c r="CO509" i="1" s="1" a="1"/>
  <c r="CO509" i="1" s="1"/>
  <c r="CQ509" i="1" s="1"/>
  <c r="CL509" i="1"/>
  <c r="CM509" i="1"/>
  <c r="CN509" i="1"/>
  <c r="AA510" i="1"/>
  <c r="AB510" i="1"/>
  <c r="AC510" i="1"/>
  <c r="BI510" i="1" s="1"/>
  <c r="AD510" i="1"/>
  <c r="AE510" i="1"/>
  <c r="AF510" i="1"/>
  <c r="AH510" i="1"/>
  <c r="AK510" i="1"/>
  <c r="AM510" i="1"/>
  <c r="AN510" i="1"/>
  <c r="AO510" i="1"/>
  <c r="AP510" i="1"/>
  <c r="AQ510" i="1"/>
  <c r="AS510" i="1"/>
  <c r="AT510" i="1"/>
  <c r="AU510" i="1"/>
  <c r="AV510" i="1"/>
  <c r="BH510" i="1"/>
  <c r="BK510" i="1"/>
  <c r="CE510" i="1"/>
  <c r="CG510" i="1"/>
  <c r="CH510" i="1"/>
  <c r="CO510" i="1" s="1" a="1"/>
  <c r="CO510" i="1" s="1"/>
  <c r="CQ510" i="1" s="1"/>
  <c r="CI510" i="1"/>
  <c r="CP510" i="1" s="1" a="1"/>
  <c r="CP510" i="1" s="1"/>
  <c r="CJ510" i="1"/>
  <c r="CK510" i="1"/>
  <c r="CL510" i="1"/>
  <c r="CM510" i="1"/>
  <c r="CN510" i="1"/>
  <c r="AA511" i="1"/>
  <c r="AB511" i="1"/>
  <c r="AC511" i="1"/>
  <c r="AD511" i="1"/>
  <c r="AE511" i="1"/>
  <c r="AF511" i="1"/>
  <c r="AH511" i="1" s="1"/>
  <c r="AK511" i="1"/>
  <c r="AM511" i="1"/>
  <c r="AN511" i="1"/>
  <c r="AO511" i="1"/>
  <c r="AP511" i="1"/>
  <c r="AQ511" i="1"/>
  <c r="AS511" i="1"/>
  <c r="AT511" i="1"/>
  <c r="AU511" i="1"/>
  <c r="AV511" i="1"/>
  <c r="BH511" i="1"/>
  <c r="BJ511" i="1"/>
  <c r="BK511" i="1"/>
  <c r="BM511" i="1"/>
  <c r="BN511" i="1"/>
  <c r="CG511" i="1"/>
  <c r="CH511" i="1"/>
  <c r="CO511" i="1" s="1" a="1"/>
  <c r="CO511" i="1" s="1"/>
  <c r="CQ511" i="1" s="1"/>
  <c r="CI511" i="1"/>
  <c r="CJ511" i="1"/>
  <c r="CK511" i="1"/>
  <c r="CL511" i="1"/>
  <c r="CM511" i="1"/>
  <c r="CN511" i="1"/>
  <c r="AA512" i="1"/>
  <c r="AB512" i="1"/>
  <c r="AC512" i="1"/>
  <c r="BI512" i="1" s="1"/>
  <c r="AD512" i="1"/>
  <c r="AE512" i="1"/>
  <c r="AF512" i="1"/>
  <c r="AK512" i="1" s="1"/>
  <c r="AM512" i="1"/>
  <c r="AN512" i="1"/>
  <c r="AO512" i="1"/>
  <c r="AQ512" i="1"/>
  <c r="AR512" i="1"/>
  <c r="AS512" i="1"/>
  <c r="AT512" i="1"/>
  <c r="AU512" i="1"/>
  <c r="AV512" i="1"/>
  <c r="CE512" i="1"/>
  <c r="CG512" i="1"/>
  <c r="CH512" i="1"/>
  <c r="CI512" i="1"/>
  <c r="CP512" i="1" s="1" a="1"/>
  <c r="CP512" i="1" s="1"/>
  <c r="CJ512" i="1"/>
  <c r="CK512" i="1"/>
  <c r="CL512" i="1"/>
  <c r="CM512" i="1"/>
  <c r="CN512" i="1"/>
  <c r="CO512" i="1" a="1"/>
  <c r="CO512" i="1" s="1"/>
  <c r="AA513" i="1"/>
  <c r="AB513" i="1"/>
  <c r="AC513" i="1"/>
  <c r="AD513" i="1"/>
  <c r="AE513" i="1"/>
  <c r="AF513" i="1"/>
  <c r="AH513" i="1"/>
  <c r="AK513" i="1"/>
  <c r="AM513" i="1"/>
  <c r="AN513" i="1"/>
  <c r="AO513" i="1"/>
  <c r="AP513" i="1"/>
  <c r="AQ513" i="1"/>
  <c r="AR513" i="1"/>
  <c r="AT513" i="1"/>
  <c r="AU513" i="1"/>
  <c r="AV513" i="1"/>
  <c r="BH513" i="1"/>
  <c r="BI513" i="1"/>
  <c r="BL513" i="1"/>
  <c r="CE513" i="1"/>
  <c r="CG513" i="1"/>
  <c r="CH513" i="1"/>
  <c r="CO513" i="1" s="1" a="1"/>
  <c r="CO513" i="1" s="1"/>
  <c r="CQ513" i="1" s="1"/>
  <c r="CI513" i="1"/>
  <c r="CP513" i="1" s="1" a="1"/>
  <c r="CP513" i="1" s="1"/>
  <c r="CJ513" i="1"/>
  <c r="CK513" i="1"/>
  <c r="CL513" i="1"/>
  <c r="CM513" i="1"/>
  <c r="CN513" i="1"/>
  <c r="AA514" i="1"/>
  <c r="AB514" i="1"/>
  <c r="AC514" i="1"/>
  <c r="AD514" i="1"/>
  <c r="AE514" i="1"/>
  <c r="AF514" i="1"/>
  <c r="AH514" i="1"/>
  <c r="AK514" i="1"/>
  <c r="AM514" i="1"/>
  <c r="AN514" i="1"/>
  <c r="AO514" i="1"/>
  <c r="AP514" i="1"/>
  <c r="AQ514" i="1"/>
  <c r="AR514" i="1"/>
  <c r="AS514" i="1"/>
  <c r="AU514" i="1"/>
  <c r="AV514" i="1"/>
  <c r="BH514" i="1"/>
  <c r="BJ514" i="1"/>
  <c r="BK514" i="1"/>
  <c r="BM514" i="1"/>
  <c r="BN514" i="1"/>
  <c r="CG514" i="1"/>
  <c r="CH514" i="1"/>
  <c r="CO514" i="1" s="1" a="1"/>
  <c r="CO514" i="1" s="1"/>
  <c r="CQ514" i="1" s="1"/>
  <c r="CI514" i="1"/>
  <c r="CJ514" i="1"/>
  <c r="CK514" i="1"/>
  <c r="CL514" i="1"/>
  <c r="CM514" i="1"/>
  <c r="CN514" i="1"/>
  <c r="AA515" i="1"/>
  <c r="AB515" i="1"/>
  <c r="AC515" i="1"/>
  <c r="BI515" i="1" s="1"/>
  <c r="AD515" i="1"/>
  <c r="AE515" i="1"/>
  <c r="AF515" i="1"/>
  <c r="AK515" i="1" s="1"/>
  <c r="AM515" i="1"/>
  <c r="AN515" i="1"/>
  <c r="AO515" i="1"/>
  <c r="AP515" i="1"/>
  <c r="AQ515" i="1"/>
  <c r="AR515" i="1"/>
  <c r="AS515" i="1"/>
  <c r="AU515" i="1"/>
  <c r="AV515" i="1"/>
  <c r="CE515" i="1"/>
  <c r="CG515" i="1"/>
  <c r="CH515" i="1"/>
  <c r="CO515" i="1" s="1" a="1"/>
  <c r="CO515" i="1" s="1"/>
  <c r="CI515" i="1"/>
  <c r="CJ515" i="1"/>
  <c r="CK515" i="1"/>
  <c r="CL515" i="1"/>
  <c r="CM515" i="1"/>
  <c r="CN515" i="1"/>
  <c r="AA516" i="1"/>
  <c r="AB516" i="1"/>
  <c r="AC516" i="1"/>
  <c r="AD516" i="1"/>
  <c r="AE516" i="1"/>
  <c r="AL516" i="1" s="1"/>
  <c r="AF516" i="1"/>
  <c r="AH516" i="1"/>
  <c r="AJ516" i="1"/>
  <c r="AK516" i="1"/>
  <c r="AM516" i="1"/>
  <c r="AN516" i="1"/>
  <c r="AO516" i="1"/>
  <c r="AP516" i="1"/>
  <c r="AQ516" i="1"/>
  <c r="AS516" i="1"/>
  <c r="AT516" i="1"/>
  <c r="AU516" i="1"/>
  <c r="AV516" i="1"/>
  <c r="BI516" i="1"/>
  <c r="BJ516" i="1"/>
  <c r="BL516" i="1"/>
  <c r="BM516" i="1"/>
  <c r="BN516" i="1"/>
  <c r="CE516" i="1"/>
  <c r="CG516" i="1"/>
  <c r="CH516" i="1"/>
  <c r="CO516" i="1" s="1" a="1"/>
  <c r="CO516" i="1" s="1"/>
  <c r="CQ516" i="1" s="1"/>
  <c r="CI516" i="1"/>
  <c r="CJ516" i="1"/>
  <c r="CK516" i="1"/>
  <c r="CL516" i="1"/>
  <c r="CM516" i="1"/>
  <c r="CN516" i="1"/>
  <c r="AA517" i="1"/>
  <c r="AB517" i="1"/>
  <c r="AC517" i="1"/>
  <c r="BH517" i="1" s="1"/>
  <c r="AD517" i="1"/>
  <c r="AE517" i="1"/>
  <c r="AF517" i="1"/>
  <c r="AK517" i="1" s="1"/>
  <c r="AJ517" i="1"/>
  <c r="AL517" i="1" s="1"/>
  <c r="AM517" i="1"/>
  <c r="AN517" i="1"/>
  <c r="AO517" i="1"/>
  <c r="AP517" i="1"/>
  <c r="AQ517" i="1"/>
  <c r="AR517" i="1"/>
  <c r="AT517" i="1"/>
  <c r="AU517" i="1"/>
  <c r="AV517" i="1"/>
  <c r="BK517" i="1"/>
  <c r="BM517" i="1"/>
  <c r="CE517" i="1"/>
  <c r="CG517" i="1"/>
  <c r="CH517" i="1"/>
  <c r="CI517" i="1"/>
  <c r="CJ517" i="1"/>
  <c r="CK517" i="1"/>
  <c r="CL517" i="1"/>
  <c r="CM517" i="1"/>
  <c r="CN517" i="1"/>
  <c r="CO517" i="1" a="1"/>
  <c r="CO517" i="1"/>
  <c r="CP517" i="1" a="1"/>
  <c r="CP517" i="1" s="1"/>
  <c r="CQ517" i="1"/>
  <c r="AA518" i="1"/>
  <c r="AB518" i="1"/>
  <c r="AC518" i="1"/>
  <c r="AH518" i="1" s="1"/>
  <c r="AD518" i="1"/>
  <c r="AE518" i="1"/>
  <c r="AF518" i="1"/>
  <c r="AK518" i="1" s="1"/>
  <c r="AM518" i="1"/>
  <c r="AN518" i="1"/>
  <c r="AO518" i="1"/>
  <c r="AP518" i="1"/>
  <c r="AQ518" i="1"/>
  <c r="AR518" i="1"/>
  <c r="AS518" i="1"/>
  <c r="AU518" i="1"/>
  <c r="AV518" i="1"/>
  <c r="BI518" i="1"/>
  <c r="CE518" i="1"/>
  <c r="CG518" i="1"/>
  <c r="CH518" i="1"/>
  <c r="CO518" i="1" s="1" a="1"/>
  <c r="CO518" i="1" s="1"/>
  <c r="CQ518" i="1" s="1"/>
  <c r="CI518" i="1"/>
  <c r="CP518" i="1" s="1" a="1"/>
  <c r="CP518" i="1" s="1"/>
  <c r="CJ518" i="1"/>
  <c r="CK518" i="1"/>
  <c r="CL518" i="1"/>
  <c r="CM518" i="1"/>
  <c r="CN518" i="1"/>
  <c r="AA519" i="1"/>
  <c r="AB519" i="1"/>
  <c r="AC519" i="1"/>
  <c r="AD519" i="1"/>
  <c r="AE519" i="1"/>
  <c r="AF519" i="1"/>
  <c r="AH519" i="1"/>
  <c r="AK519" i="1"/>
  <c r="AM519" i="1"/>
  <c r="AN519" i="1"/>
  <c r="AO519" i="1"/>
  <c r="AP519" i="1"/>
  <c r="AR519" i="1"/>
  <c r="AS519" i="1"/>
  <c r="AT519" i="1"/>
  <c r="AU519" i="1"/>
  <c r="AV519" i="1"/>
  <c r="BH519" i="1"/>
  <c r="BI519" i="1"/>
  <c r="BN519" i="1"/>
  <c r="CG519" i="1"/>
  <c r="CH519" i="1"/>
  <c r="CI519" i="1"/>
  <c r="CO519" i="1" s="1" a="1"/>
  <c r="CO519" i="1" s="1"/>
  <c r="CQ519" i="1" s="1"/>
  <c r="CJ519" i="1"/>
  <c r="CK519" i="1"/>
  <c r="CL519" i="1"/>
  <c r="CM519" i="1"/>
  <c r="CN519" i="1"/>
  <c r="AA520" i="1"/>
  <c r="AB520" i="1"/>
  <c r="AC520" i="1"/>
  <c r="AH520" i="1" s="1"/>
  <c r="AD520" i="1"/>
  <c r="AE520" i="1"/>
  <c r="AL520" i="1" s="1"/>
  <c r="AF520" i="1"/>
  <c r="AJ520" i="1"/>
  <c r="AK520" i="1"/>
  <c r="AM520" i="1"/>
  <c r="AN520" i="1"/>
  <c r="AO520" i="1"/>
  <c r="AP520" i="1"/>
  <c r="AQ520" i="1"/>
  <c r="AR520" i="1"/>
  <c r="AS520" i="1"/>
  <c r="AT520" i="1"/>
  <c r="AV520" i="1"/>
  <c r="BI520" i="1"/>
  <c r="BJ520" i="1"/>
  <c r="BL520" i="1"/>
  <c r="BM520" i="1"/>
  <c r="BN520" i="1"/>
  <c r="CG520" i="1"/>
  <c r="CH520" i="1"/>
  <c r="CI520" i="1"/>
  <c r="CO520" i="1" s="1" a="1"/>
  <c r="CO520" i="1" s="1"/>
  <c r="CJ520" i="1"/>
  <c r="CK520" i="1"/>
  <c r="CL520" i="1"/>
  <c r="CM520" i="1"/>
  <c r="CN520" i="1"/>
  <c r="AA521" i="1"/>
  <c r="AB521" i="1"/>
  <c r="AC521" i="1"/>
  <c r="BN521" i="1" s="1"/>
  <c r="AD521" i="1"/>
  <c r="AE521" i="1"/>
  <c r="AF521" i="1"/>
  <c r="AK521" i="1"/>
  <c r="AM521" i="1"/>
  <c r="AN521" i="1"/>
  <c r="AO521" i="1"/>
  <c r="AQ521" i="1"/>
  <c r="AR521" i="1"/>
  <c r="AS521" i="1"/>
  <c r="AT521" i="1"/>
  <c r="AU521" i="1"/>
  <c r="AV521" i="1"/>
  <c r="CE521" i="1"/>
  <c r="CG521" i="1"/>
  <c r="CH521" i="1"/>
  <c r="CI521" i="1"/>
  <c r="CJ521" i="1"/>
  <c r="CK521" i="1"/>
  <c r="CL521" i="1"/>
  <c r="CM521" i="1"/>
  <c r="CN521" i="1"/>
  <c r="CO521" i="1" a="1"/>
  <c r="CO521" i="1" s="1"/>
  <c r="CQ521" i="1" s="1"/>
  <c r="CP521" i="1" a="1"/>
  <c r="CP521" i="1" s="1"/>
  <c r="AA522" i="1"/>
  <c r="AB522" i="1"/>
  <c r="AC522" i="1"/>
  <c r="AH522" i="1" s="1"/>
  <c r="AD522" i="1"/>
  <c r="AE522" i="1"/>
  <c r="AF522" i="1"/>
  <c r="AK522" i="1" s="1"/>
  <c r="AM522" i="1"/>
  <c r="AN522" i="1"/>
  <c r="AO522" i="1"/>
  <c r="AP522" i="1"/>
  <c r="AQ522" i="1"/>
  <c r="AS522" i="1"/>
  <c r="AT522" i="1"/>
  <c r="AU522" i="1"/>
  <c r="AV522" i="1"/>
  <c r="BL522" i="1"/>
  <c r="BM522" i="1"/>
  <c r="CE522" i="1"/>
  <c r="CG522" i="1"/>
  <c r="CH522" i="1"/>
  <c r="CI522" i="1"/>
  <c r="CJ522" i="1"/>
  <c r="CK522" i="1"/>
  <c r="CP522" i="1" s="1" a="1"/>
  <c r="CP522" i="1" s="1"/>
  <c r="CL522" i="1"/>
  <c r="CM522" i="1"/>
  <c r="CN522" i="1"/>
  <c r="CO522" i="1" a="1"/>
  <c r="CO522" i="1"/>
  <c r="CQ522" i="1" s="1"/>
  <c r="AA523" i="1"/>
  <c r="AB523" i="1"/>
  <c r="AC523" i="1"/>
  <c r="AH523" i="1" s="1"/>
  <c r="AD523" i="1"/>
  <c r="AE523" i="1"/>
  <c r="AF523" i="1"/>
  <c r="AK523" i="1" s="1"/>
  <c r="AM523" i="1"/>
  <c r="AN523" i="1"/>
  <c r="AO523" i="1"/>
  <c r="AP523" i="1"/>
  <c r="AQ523" i="1"/>
  <c r="AS523" i="1"/>
  <c r="AT523" i="1"/>
  <c r="AU523" i="1"/>
  <c r="AV523" i="1"/>
  <c r="BL523" i="1"/>
  <c r="BM523" i="1"/>
  <c r="CE523" i="1"/>
  <c r="CG523" i="1"/>
  <c r="CQ523" i="1" s="1"/>
  <c r="CH523" i="1"/>
  <c r="CI523" i="1"/>
  <c r="CJ523" i="1"/>
  <c r="CK523" i="1"/>
  <c r="CL523" i="1"/>
  <c r="CP523" i="1" s="1" a="1"/>
  <c r="CM523" i="1"/>
  <c r="CN523" i="1"/>
  <c r="CO523" i="1" a="1"/>
  <c r="CO523" i="1" s="1"/>
  <c r="CP523" i="1"/>
  <c r="AA524" i="1"/>
  <c r="AB524" i="1"/>
  <c r="AC524" i="1"/>
  <c r="BN524" i="1" s="1"/>
  <c r="AD524" i="1"/>
  <c r="AE524" i="1"/>
  <c r="AF524" i="1"/>
  <c r="AM524" i="1"/>
  <c r="AN524" i="1"/>
  <c r="AO524" i="1"/>
  <c r="AP524" i="1"/>
  <c r="AQ524" i="1"/>
  <c r="AR524" i="1"/>
  <c r="AS524" i="1"/>
  <c r="AU524" i="1"/>
  <c r="AV524" i="1"/>
  <c r="BH524" i="1"/>
  <c r="BJ524" i="1"/>
  <c r="BK524" i="1"/>
  <c r="BL524" i="1"/>
  <c r="BM524" i="1"/>
  <c r="CE524" i="1"/>
  <c r="CG524" i="1"/>
  <c r="CH524" i="1"/>
  <c r="CI524" i="1"/>
  <c r="CJ524" i="1"/>
  <c r="CK524" i="1"/>
  <c r="CL524" i="1"/>
  <c r="CM524" i="1"/>
  <c r="CN524" i="1"/>
  <c r="CO524" i="1" a="1"/>
  <c r="CO524" i="1"/>
  <c r="CP524" i="1" a="1"/>
  <c r="CP524" i="1" s="1"/>
  <c r="CQ524" i="1"/>
  <c r="AA525" i="1"/>
  <c r="AB525" i="1"/>
  <c r="AC525" i="1"/>
  <c r="AJ525" i="1" s="1"/>
  <c r="AD525" i="1"/>
  <c r="AE525" i="1"/>
  <c r="AF525" i="1"/>
  <c r="AM525" i="1"/>
  <c r="AN525" i="1"/>
  <c r="AO525" i="1"/>
  <c r="AP525" i="1"/>
  <c r="AQ525" i="1"/>
  <c r="AR525" i="1"/>
  <c r="AS525" i="1"/>
  <c r="AT525" i="1"/>
  <c r="AV525" i="1"/>
  <c r="BH525" i="1"/>
  <c r="BI525" i="1"/>
  <c r="BL525" i="1"/>
  <c r="BM525" i="1"/>
  <c r="BN525" i="1"/>
  <c r="CE525" i="1"/>
  <c r="CG525" i="1"/>
  <c r="CH525" i="1"/>
  <c r="CI525" i="1"/>
  <c r="CO525" i="1" s="1" a="1"/>
  <c r="CO525" i="1" s="1"/>
  <c r="CQ525" i="1" s="1"/>
  <c r="CJ525" i="1"/>
  <c r="CK525" i="1"/>
  <c r="CL525" i="1"/>
  <c r="CM525" i="1"/>
  <c r="CN525" i="1"/>
  <c r="CP525" i="1" a="1"/>
  <c r="CP525" i="1"/>
  <c r="AA526" i="1"/>
  <c r="AB526" i="1"/>
  <c r="AC526" i="1"/>
  <c r="AD526" i="1"/>
  <c r="AE526" i="1"/>
  <c r="AL526" i="1" s="1"/>
  <c r="BG526" i="1" s="1"/>
  <c r="AF526" i="1"/>
  <c r="AK526" i="1" s="1"/>
  <c r="AJ526" i="1"/>
  <c r="AM526" i="1"/>
  <c r="AN526" i="1"/>
  <c r="AO526" i="1"/>
  <c r="AP526" i="1"/>
  <c r="AR526" i="1"/>
  <c r="AS526" i="1"/>
  <c r="AT526" i="1"/>
  <c r="AU526" i="1"/>
  <c r="AV526" i="1"/>
  <c r="BE526" i="1"/>
  <c r="BI526" i="1"/>
  <c r="BN526" i="1"/>
  <c r="CE526" i="1"/>
  <c r="CG526" i="1"/>
  <c r="CQ526" i="1" s="1"/>
  <c r="CH526" i="1"/>
  <c r="CP526" i="1" s="1" a="1"/>
  <c r="CP526" i="1" s="1"/>
  <c r="CI526" i="1"/>
  <c r="CO526" i="1" s="1" a="1"/>
  <c r="CO526" i="1" s="1"/>
  <c r="CJ526" i="1"/>
  <c r="CK526" i="1"/>
  <c r="CL526" i="1"/>
  <c r="CM526" i="1"/>
  <c r="CN526" i="1"/>
  <c r="AA527" i="1"/>
  <c r="AB527" i="1"/>
  <c r="AC527" i="1"/>
  <c r="BN527" i="1" s="1"/>
  <c r="AD527" i="1"/>
  <c r="AE527" i="1"/>
  <c r="AL527" i="1" s="1"/>
  <c r="BF527" i="1" s="1"/>
  <c r="AF527" i="1"/>
  <c r="AK527" i="1" s="1"/>
  <c r="AH527" i="1"/>
  <c r="AJ527" i="1"/>
  <c r="AM527" i="1"/>
  <c r="AN527" i="1"/>
  <c r="AO527" i="1"/>
  <c r="AP527" i="1"/>
  <c r="AR527" i="1"/>
  <c r="AS527" i="1"/>
  <c r="AT527" i="1"/>
  <c r="AU527" i="1"/>
  <c r="AV527" i="1"/>
  <c r="BI527" i="1"/>
  <c r="CE527" i="1"/>
  <c r="CG527" i="1"/>
  <c r="CH527" i="1"/>
  <c r="CI527" i="1"/>
  <c r="CO527" i="1" s="1" a="1"/>
  <c r="CO527" i="1" s="1"/>
  <c r="CJ527" i="1"/>
  <c r="CK527" i="1"/>
  <c r="CL527" i="1"/>
  <c r="CM527" i="1"/>
  <c r="CN527" i="1"/>
  <c r="CQ527" i="1"/>
  <c r="AA528" i="1"/>
  <c r="AB528" i="1"/>
  <c r="AC528" i="1"/>
  <c r="AD528" i="1"/>
  <c r="AE528" i="1"/>
  <c r="AF528" i="1"/>
  <c r="AK528" i="1" s="1"/>
  <c r="AH528" i="1"/>
  <c r="AJ528" i="1"/>
  <c r="AM528" i="1"/>
  <c r="AN528" i="1"/>
  <c r="AO528" i="1"/>
  <c r="AP528" i="1"/>
  <c r="AQ528" i="1"/>
  <c r="AS528" i="1"/>
  <c r="AT528" i="1"/>
  <c r="AU528" i="1"/>
  <c r="AV528" i="1"/>
  <c r="BH528" i="1"/>
  <c r="BK528" i="1"/>
  <c r="CE528" i="1"/>
  <c r="CG528" i="1"/>
  <c r="CQ528" i="1" s="1"/>
  <c r="CH528" i="1"/>
  <c r="CI528" i="1"/>
  <c r="CP528" i="1" s="1" a="1"/>
  <c r="CP528" i="1" s="1"/>
  <c r="CJ528" i="1"/>
  <c r="CO528" i="1" s="1" a="1"/>
  <c r="CO528" i="1" s="1"/>
  <c r="CK528" i="1"/>
  <c r="CL528" i="1"/>
  <c r="CM528" i="1"/>
  <c r="CN528" i="1"/>
  <c r="AA529" i="1"/>
  <c r="AB529" i="1"/>
  <c r="AC529" i="1"/>
  <c r="AD529" i="1"/>
  <c r="AE529" i="1"/>
  <c r="AF529" i="1"/>
  <c r="AJ529" i="1"/>
  <c r="AL529" i="1" s="1"/>
  <c r="AK529" i="1"/>
  <c r="AM529" i="1"/>
  <c r="AN529" i="1"/>
  <c r="AO529" i="1"/>
  <c r="AP529" i="1"/>
  <c r="AQ529" i="1"/>
  <c r="AR529" i="1"/>
  <c r="AS529" i="1"/>
  <c r="AT529" i="1"/>
  <c r="AV529" i="1"/>
  <c r="BH529" i="1"/>
  <c r="BI529" i="1"/>
  <c r="BJ529" i="1"/>
  <c r="BK529" i="1"/>
  <c r="BL529" i="1"/>
  <c r="CE529" i="1"/>
  <c r="CG529" i="1"/>
  <c r="CH529" i="1"/>
  <c r="CI529" i="1"/>
  <c r="CJ529" i="1"/>
  <c r="CK529" i="1"/>
  <c r="CL529" i="1"/>
  <c r="CM529" i="1"/>
  <c r="CN529" i="1"/>
  <c r="AA530" i="1"/>
  <c r="AB530" i="1"/>
  <c r="AC530" i="1"/>
  <c r="BN530" i="1" s="1"/>
  <c r="AD530" i="1"/>
  <c r="AE530" i="1"/>
  <c r="AF530" i="1"/>
  <c r="AH530" i="1" s="1"/>
  <c r="AJ530" i="1"/>
  <c r="AL530" i="1" s="1"/>
  <c r="AM530" i="1"/>
  <c r="AN530" i="1"/>
  <c r="AO530" i="1"/>
  <c r="AP530" i="1"/>
  <c r="AR530" i="1"/>
  <c r="AS530" i="1"/>
  <c r="AT530" i="1"/>
  <c r="AU530" i="1"/>
  <c r="AV530" i="1"/>
  <c r="AW530" i="1"/>
  <c r="AY530" i="1" s="1"/>
  <c r="Y530" i="1" s="1"/>
  <c r="AX530" i="1"/>
  <c r="AZ530" i="1" s="1"/>
  <c r="Z530" i="1" s="1"/>
  <c r="BH530" i="1"/>
  <c r="BI530" i="1"/>
  <c r="BJ530" i="1"/>
  <c r="BK530" i="1"/>
  <c r="BL530" i="1"/>
  <c r="CE530" i="1"/>
  <c r="CG530" i="1"/>
  <c r="CH530" i="1"/>
  <c r="CO530" i="1" s="1" a="1"/>
  <c r="CI530" i="1"/>
  <c r="CJ530" i="1"/>
  <c r="CK530" i="1"/>
  <c r="CL530" i="1"/>
  <c r="CM530" i="1"/>
  <c r="CN530" i="1"/>
  <c r="CO530" i="1"/>
  <c r="CQ530" i="1" s="1"/>
  <c r="CP530" i="1" a="1"/>
  <c r="CP530" i="1" s="1"/>
  <c r="AA531" i="1"/>
  <c r="AB531" i="1"/>
  <c r="AC531" i="1"/>
  <c r="AD531" i="1"/>
  <c r="AE531" i="1"/>
  <c r="AL531" i="1" s="1"/>
  <c r="BE531" i="1" s="1"/>
  <c r="AF531" i="1"/>
  <c r="AJ531" i="1"/>
  <c r="AM531" i="1"/>
  <c r="AN531" i="1"/>
  <c r="AO531" i="1"/>
  <c r="AP531" i="1"/>
  <c r="AQ531" i="1"/>
  <c r="AR531" i="1"/>
  <c r="AS531" i="1"/>
  <c r="AU531" i="1"/>
  <c r="AV531" i="1"/>
  <c r="BH531" i="1"/>
  <c r="BI531" i="1"/>
  <c r="BK531" i="1"/>
  <c r="BL531" i="1"/>
  <c r="BM531" i="1"/>
  <c r="BN531" i="1"/>
  <c r="CE531" i="1"/>
  <c r="CG531" i="1"/>
  <c r="CH531" i="1"/>
  <c r="CI531" i="1"/>
  <c r="CP531" i="1" s="1" a="1"/>
  <c r="CP531" i="1" s="1"/>
  <c r="CJ531" i="1"/>
  <c r="CK531" i="1"/>
  <c r="CL531" i="1"/>
  <c r="CM531" i="1"/>
  <c r="CN531" i="1"/>
  <c r="AA532" i="1"/>
  <c r="AB532" i="1"/>
  <c r="AC532" i="1"/>
  <c r="AD532" i="1"/>
  <c r="AE532" i="1"/>
  <c r="AF532" i="1"/>
  <c r="AK532" i="1" s="1"/>
  <c r="AJ532" i="1"/>
  <c r="AL532" i="1"/>
  <c r="BG532" i="1" s="1"/>
  <c r="AM532" i="1"/>
  <c r="AN532" i="1"/>
  <c r="AO532" i="1"/>
  <c r="AP532" i="1"/>
  <c r="AQ532" i="1"/>
  <c r="AR532" i="1"/>
  <c r="AS532" i="1"/>
  <c r="AU532" i="1"/>
  <c r="AV532" i="1"/>
  <c r="BA532" i="1"/>
  <c r="BH532" i="1"/>
  <c r="BI532" i="1"/>
  <c r="BJ532" i="1"/>
  <c r="BK532" i="1"/>
  <c r="BL532" i="1"/>
  <c r="BM532" i="1"/>
  <c r="BN532" i="1"/>
  <c r="CG532" i="1"/>
  <c r="CH532" i="1"/>
  <c r="CI532" i="1"/>
  <c r="CJ532" i="1"/>
  <c r="CK532" i="1"/>
  <c r="CL532" i="1"/>
  <c r="CM532" i="1"/>
  <c r="CN532" i="1"/>
  <c r="AA533" i="1"/>
  <c r="AB533" i="1"/>
  <c r="AC533" i="1"/>
  <c r="AD533" i="1"/>
  <c r="AE533" i="1"/>
  <c r="AF533" i="1"/>
  <c r="AH533" i="1"/>
  <c r="AK533" i="1"/>
  <c r="AM533" i="1"/>
  <c r="AN533" i="1"/>
  <c r="AO533" i="1"/>
  <c r="AP533" i="1"/>
  <c r="AQ533" i="1"/>
  <c r="AR533" i="1"/>
  <c r="AS533" i="1"/>
  <c r="AU533" i="1"/>
  <c r="AV533" i="1"/>
  <c r="BH533" i="1"/>
  <c r="BK533" i="1"/>
  <c r="BL533" i="1"/>
  <c r="CG533" i="1"/>
  <c r="CH533" i="1"/>
  <c r="CI533" i="1"/>
  <c r="CJ533" i="1"/>
  <c r="CK533" i="1"/>
  <c r="CL533" i="1"/>
  <c r="CM533" i="1"/>
  <c r="CN533" i="1"/>
  <c r="AA534" i="1"/>
  <c r="AB534" i="1"/>
  <c r="AC534" i="1"/>
  <c r="AD534" i="1"/>
  <c r="AE534" i="1"/>
  <c r="AF534" i="1"/>
  <c r="AK534" i="1"/>
  <c r="AM534" i="1"/>
  <c r="AN534" i="1"/>
  <c r="AO534" i="1"/>
  <c r="AP534" i="1"/>
  <c r="AQ534" i="1"/>
  <c r="AR534" i="1"/>
  <c r="AS534" i="1"/>
  <c r="AU534" i="1"/>
  <c r="AV534" i="1"/>
  <c r="BM534" i="1"/>
  <c r="BN534" i="1"/>
  <c r="CG534" i="1"/>
  <c r="CH534" i="1"/>
  <c r="CI534" i="1"/>
  <c r="CJ534" i="1"/>
  <c r="CK534" i="1"/>
  <c r="CL534" i="1"/>
  <c r="CO534" i="1" s="1" a="1"/>
  <c r="CO534" i="1" s="1"/>
  <c r="CQ534" i="1" s="1"/>
  <c r="CM534" i="1"/>
  <c r="CN534" i="1"/>
  <c r="AA535" i="1"/>
  <c r="AB535" i="1"/>
  <c r="AC535" i="1"/>
  <c r="AH535" i="1" s="1"/>
  <c r="AD535" i="1"/>
  <c r="AE535" i="1"/>
  <c r="AF535" i="1"/>
  <c r="AJ535" i="1"/>
  <c r="AK535" i="1"/>
  <c r="AM535" i="1"/>
  <c r="AN535" i="1"/>
  <c r="AO535" i="1"/>
  <c r="AP535" i="1"/>
  <c r="AQ535" i="1"/>
  <c r="AS535" i="1"/>
  <c r="AT535" i="1"/>
  <c r="AU535" i="1"/>
  <c r="AV535" i="1"/>
  <c r="BH535" i="1"/>
  <c r="BI535" i="1"/>
  <c r="BJ535" i="1"/>
  <c r="BL535" i="1"/>
  <c r="BM535" i="1"/>
  <c r="BN535" i="1"/>
  <c r="CG535" i="1"/>
  <c r="CH535" i="1"/>
  <c r="CI535" i="1"/>
  <c r="CP535" i="1" s="1" a="1"/>
  <c r="CP535" i="1" s="1"/>
  <c r="CJ535" i="1"/>
  <c r="CK535" i="1"/>
  <c r="CL535" i="1"/>
  <c r="CM535" i="1"/>
  <c r="CN535" i="1"/>
  <c r="AA536" i="1"/>
  <c r="AB536" i="1"/>
  <c r="AC536" i="1"/>
  <c r="AD536" i="1"/>
  <c r="AE536" i="1"/>
  <c r="AF536" i="1"/>
  <c r="AK536" i="1"/>
  <c r="AM536" i="1"/>
  <c r="AN536" i="1"/>
  <c r="AO536" i="1"/>
  <c r="AP536" i="1"/>
  <c r="AQ536" i="1"/>
  <c r="AR536" i="1"/>
  <c r="AS536" i="1"/>
  <c r="AU536" i="1"/>
  <c r="AV536" i="1"/>
  <c r="BI536" i="1"/>
  <c r="BJ536" i="1"/>
  <c r="BM536" i="1"/>
  <c r="CG536" i="1"/>
  <c r="CH536" i="1"/>
  <c r="CI536" i="1"/>
  <c r="CJ536" i="1"/>
  <c r="CK536" i="1"/>
  <c r="CL536" i="1"/>
  <c r="CM536" i="1"/>
  <c r="CN536" i="1"/>
  <c r="AA537" i="1"/>
  <c r="AB537" i="1"/>
  <c r="AC537" i="1"/>
  <c r="AD537" i="1"/>
  <c r="AE537" i="1"/>
  <c r="AL537" i="1" s="1"/>
  <c r="BB537" i="1" s="1"/>
  <c r="AF537" i="1"/>
  <c r="AJ537" i="1"/>
  <c r="AK537" i="1"/>
  <c r="AM537" i="1"/>
  <c r="AN537" i="1"/>
  <c r="AO537" i="1"/>
  <c r="AP537" i="1"/>
  <c r="AQ537" i="1"/>
  <c r="AR537" i="1"/>
  <c r="AS537" i="1"/>
  <c r="AU537" i="1"/>
  <c r="AV537" i="1"/>
  <c r="BE537" i="1"/>
  <c r="BK537" i="1"/>
  <c r="BL537" i="1"/>
  <c r="CE537" i="1"/>
  <c r="CG537" i="1"/>
  <c r="CH537" i="1"/>
  <c r="CI537" i="1"/>
  <c r="CJ537" i="1"/>
  <c r="CK537" i="1"/>
  <c r="CL537" i="1"/>
  <c r="CM537" i="1"/>
  <c r="CN537" i="1"/>
  <c r="CO537" i="1" a="1"/>
  <c r="CO537" i="1" s="1"/>
  <c r="CQ537" i="1" s="1"/>
  <c r="CP537" i="1" a="1"/>
  <c r="CP537" i="1" s="1"/>
  <c r="AA538" i="1"/>
  <c r="AB538" i="1"/>
  <c r="AC538" i="1"/>
  <c r="AD538" i="1"/>
  <c r="AE538" i="1"/>
  <c r="AF538" i="1"/>
  <c r="AK538" i="1" s="1"/>
  <c r="AM538" i="1"/>
  <c r="AN538" i="1"/>
  <c r="AO538" i="1"/>
  <c r="AP538" i="1"/>
  <c r="AQ538" i="1"/>
  <c r="AS538" i="1"/>
  <c r="AT538" i="1"/>
  <c r="AU538" i="1"/>
  <c r="AV538" i="1"/>
  <c r="CE538" i="1"/>
  <c r="CG538" i="1"/>
  <c r="CH538" i="1"/>
  <c r="CI538" i="1"/>
  <c r="CJ538" i="1"/>
  <c r="CK538" i="1"/>
  <c r="CP538" i="1" s="1" a="1"/>
  <c r="CP538" i="1" s="1"/>
  <c r="CL538" i="1"/>
  <c r="CM538" i="1"/>
  <c r="CN538" i="1"/>
  <c r="CO538" i="1" a="1"/>
  <c r="CO538" i="1" s="1"/>
  <c r="CQ538" i="1" s="1"/>
  <c r="AA539" i="1"/>
  <c r="AB539" i="1"/>
  <c r="AC539" i="1"/>
  <c r="BN539" i="1" s="1"/>
  <c r="AD539" i="1"/>
  <c r="AE539" i="1"/>
  <c r="AF539" i="1"/>
  <c r="AK539" i="1" s="1"/>
  <c r="AM539" i="1"/>
  <c r="AN539" i="1"/>
  <c r="AO539" i="1"/>
  <c r="AP539" i="1"/>
  <c r="AQ539" i="1"/>
  <c r="AS539" i="1"/>
  <c r="AT539" i="1"/>
  <c r="AU539" i="1"/>
  <c r="AV539" i="1"/>
  <c r="BK539" i="1"/>
  <c r="BL539" i="1"/>
  <c r="CG539" i="1"/>
  <c r="CH539" i="1"/>
  <c r="CI539" i="1"/>
  <c r="CJ539" i="1"/>
  <c r="CK539" i="1"/>
  <c r="CP539" i="1" s="1" a="1"/>
  <c r="CP539" i="1" s="1"/>
  <c r="CL539" i="1"/>
  <c r="CM539" i="1"/>
  <c r="CN539" i="1"/>
  <c r="CO539" i="1" a="1"/>
  <c r="CO539" i="1"/>
  <c r="CQ539" i="1" s="1"/>
  <c r="AA540" i="1"/>
  <c r="AB540" i="1"/>
  <c r="AC540" i="1"/>
  <c r="AH540" i="1" s="1"/>
  <c r="AD540" i="1"/>
  <c r="AE540" i="1"/>
  <c r="AF540" i="1"/>
  <c r="AK540" i="1" s="1"/>
  <c r="AM540" i="1"/>
  <c r="AN540" i="1"/>
  <c r="AO540" i="1"/>
  <c r="AQ540" i="1"/>
  <c r="AR540" i="1"/>
  <c r="AS540" i="1"/>
  <c r="AT540" i="1"/>
  <c r="AU540" i="1"/>
  <c r="AV540" i="1"/>
  <c r="BM540" i="1"/>
  <c r="BN540" i="1"/>
  <c r="CG540" i="1"/>
  <c r="CH540" i="1"/>
  <c r="CI540" i="1"/>
  <c r="CJ540" i="1"/>
  <c r="CK540" i="1"/>
  <c r="CL540" i="1"/>
  <c r="CM540" i="1"/>
  <c r="CN540" i="1"/>
  <c r="CO540" i="1" a="1"/>
  <c r="CO540" i="1"/>
  <c r="CQ540" i="1" s="1"/>
  <c r="CP540" i="1" a="1"/>
  <c r="CP540" i="1" s="1"/>
  <c r="AA541" i="1"/>
  <c r="AB541" i="1"/>
  <c r="AC541" i="1"/>
  <c r="AD541" i="1"/>
  <c r="AE541" i="1"/>
  <c r="AL541" i="1" s="1"/>
  <c r="BA541" i="1" s="1"/>
  <c r="AF541" i="1"/>
  <c r="AK541" i="1" s="1"/>
  <c r="AJ541" i="1"/>
  <c r="AM541" i="1"/>
  <c r="AN541" i="1"/>
  <c r="AO541" i="1"/>
  <c r="AP541" i="1"/>
  <c r="AQ541" i="1"/>
  <c r="AR541" i="1"/>
  <c r="AS541" i="1"/>
  <c r="AU541" i="1"/>
  <c r="AV541" i="1"/>
  <c r="BH541" i="1"/>
  <c r="BI541" i="1"/>
  <c r="BJ541" i="1"/>
  <c r="BM541" i="1"/>
  <c r="BN541" i="1"/>
  <c r="CG541" i="1"/>
  <c r="CH541" i="1"/>
  <c r="CP541" i="1" s="1" a="1"/>
  <c r="CP541" i="1" s="1"/>
  <c r="CI541" i="1"/>
  <c r="CJ541" i="1"/>
  <c r="CK541" i="1"/>
  <c r="CL541" i="1"/>
  <c r="CM541" i="1"/>
  <c r="CN541" i="1"/>
  <c r="CO541" i="1" a="1"/>
  <c r="CO541" i="1" s="1"/>
  <c r="CQ541" i="1"/>
  <c r="AA542" i="1"/>
  <c r="AB542" i="1"/>
  <c r="AC542" i="1"/>
  <c r="AD542" i="1"/>
  <c r="AE542" i="1"/>
  <c r="AL542" i="1" s="1"/>
  <c r="AF542" i="1"/>
  <c r="AK542" i="1" s="1"/>
  <c r="AH542" i="1"/>
  <c r="AJ542" i="1"/>
  <c r="AM542" i="1"/>
  <c r="AN542" i="1"/>
  <c r="AO542" i="1"/>
  <c r="AP542" i="1"/>
  <c r="AR542" i="1"/>
  <c r="AS542" i="1"/>
  <c r="AT542" i="1"/>
  <c r="AU542" i="1"/>
  <c r="AV542" i="1"/>
  <c r="BA542" i="1"/>
  <c r="BC542" i="1"/>
  <c r="BG542" i="1"/>
  <c r="CE542" i="1"/>
  <c r="CG542" i="1"/>
  <c r="CH542" i="1"/>
  <c r="CI542" i="1"/>
  <c r="CJ542" i="1"/>
  <c r="CK542" i="1"/>
  <c r="CL542" i="1"/>
  <c r="CM542" i="1"/>
  <c r="CN542" i="1"/>
  <c r="CO542" i="1" a="1"/>
  <c r="CO542" i="1" s="1"/>
  <c r="CP542" i="1" a="1"/>
  <c r="CP542" i="1"/>
  <c r="CQ542" i="1"/>
  <c r="AA543" i="1"/>
  <c r="AB543" i="1"/>
  <c r="AC543" i="1"/>
  <c r="AD543" i="1"/>
  <c r="AE543" i="1"/>
  <c r="AL543" i="1" s="1"/>
  <c r="BC543" i="1" s="1"/>
  <c r="AF543" i="1"/>
  <c r="AK543" i="1" s="1"/>
  <c r="AH543" i="1"/>
  <c r="AJ543" i="1"/>
  <c r="AM543" i="1"/>
  <c r="AN543" i="1"/>
  <c r="AO543" i="1"/>
  <c r="AP543" i="1"/>
  <c r="AQ543" i="1"/>
  <c r="AR543" i="1"/>
  <c r="AS543" i="1"/>
  <c r="AU543" i="1"/>
  <c r="AV543" i="1"/>
  <c r="BD543" i="1"/>
  <c r="BK543" i="1"/>
  <c r="CE543" i="1"/>
  <c r="CG543" i="1"/>
  <c r="CH543" i="1"/>
  <c r="CI543" i="1"/>
  <c r="CJ543" i="1"/>
  <c r="CK543" i="1"/>
  <c r="CL543" i="1"/>
  <c r="CM543" i="1"/>
  <c r="CN543" i="1"/>
  <c r="CO543" i="1" a="1"/>
  <c r="CO543" i="1" s="1"/>
  <c r="CQ543" i="1" s="1"/>
  <c r="CP543" i="1" a="1"/>
  <c r="CP543" i="1" s="1"/>
  <c r="AA544" i="1"/>
  <c r="AB544" i="1"/>
  <c r="AC544" i="1"/>
  <c r="AD544" i="1"/>
  <c r="AE544" i="1"/>
  <c r="AL544" i="1" s="1"/>
  <c r="AF544" i="1"/>
  <c r="AK544" i="1" s="1"/>
  <c r="AJ544" i="1"/>
  <c r="AM544" i="1"/>
  <c r="AN544" i="1"/>
  <c r="AO544" i="1"/>
  <c r="AP544" i="1"/>
  <c r="AQ544" i="1"/>
  <c r="AS544" i="1"/>
  <c r="AT544" i="1"/>
  <c r="AU544" i="1"/>
  <c r="AV544" i="1"/>
  <c r="BH544" i="1"/>
  <c r="BI544" i="1"/>
  <c r="BJ544" i="1"/>
  <c r="BK544" i="1"/>
  <c r="BL544" i="1"/>
  <c r="CE544" i="1"/>
  <c r="CG544" i="1"/>
  <c r="CQ544" i="1" s="1"/>
  <c r="CH544" i="1"/>
  <c r="CO544" i="1" s="1" a="1"/>
  <c r="CO544" i="1" s="1"/>
  <c r="CI544" i="1"/>
  <c r="CJ544" i="1"/>
  <c r="CK544" i="1"/>
  <c r="CL544" i="1"/>
  <c r="CM544" i="1"/>
  <c r="CN544" i="1"/>
  <c r="AA545" i="1"/>
  <c r="AB545" i="1"/>
  <c r="AC545" i="1"/>
  <c r="BN545" i="1" s="1"/>
  <c r="AD545" i="1"/>
  <c r="AE545" i="1"/>
  <c r="AF545" i="1"/>
  <c r="AK545" i="1" s="1"/>
  <c r="AJ545" i="1"/>
  <c r="AM545" i="1"/>
  <c r="AN545" i="1"/>
  <c r="AO545" i="1"/>
  <c r="AP545" i="1"/>
  <c r="AQ545" i="1"/>
  <c r="AS545" i="1"/>
  <c r="AT545" i="1"/>
  <c r="AU545" i="1"/>
  <c r="AV545" i="1"/>
  <c r="BH545" i="1"/>
  <c r="BI545" i="1"/>
  <c r="BJ545" i="1"/>
  <c r="BK545" i="1"/>
  <c r="BL545" i="1"/>
  <c r="BM545" i="1"/>
  <c r="CE545" i="1"/>
  <c r="CG545" i="1"/>
  <c r="CH545" i="1"/>
  <c r="CI545" i="1"/>
  <c r="CJ545" i="1"/>
  <c r="CK545" i="1"/>
  <c r="CL545" i="1"/>
  <c r="CM545" i="1"/>
  <c r="CN545" i="1"/>
  <c r="AA546" i="1"/>
  <c r="AB546" i="1"/>
  <c r="AC546" i="1"/>
  <c r="AD546" i="1"/>
  <c r="AE546" i="1"/>
  <c r="AL546" i="1" s="1"/>
  <c r="BE546" i="1" s="1"/>
  <c r="AF546" i="1"/>
  <c r="AK546" i="1" s="1"/>
  <c r="AH546" i="1"/>
  <c r="AJ546" i="1"/>
  <c r="AM546" i="1"/>
  <c r="AN546" i="1"/>
  <c r="AO546" i="1"/>
  <c r="AP546" i="1"/>
  <c r="AR546" i="1"/>
  <c r="AS546" i="1"/>
  <c r="AT546" i="1"/>
  <c r="AU546" i="1"/>
  <c r="AV546" i="1"/>
  <c r="BG546" i="1"/>
  <c r="BH546" i="1"/>
  <c r="BI546" i="1"/>
  <c r="BK546" i="1"/>
  <c r="BL546" i="1"/>
  <c r="BM546" i="1"/>
  <c r="BN546" i="1"/>
  <c r="CE546" i="1"/>
  <c r="CG546" i="1"/>
  <c r="CH546" i="1"/>
  <c r="CI546" i="1"/>
  <c r="CO546" i="1" s="1" a="1"/>
  <c r="CO546" i="1" s="1"/>
  <c r="CJ546" i="1"/>
  <c r="CK546" i="1"/>
  <c r="CL546" i="1"/>
  <c r="CM546" i="1"/>
  <c r="CN546" i="1"/>
  <c r="CP546" i="1" a="1"/>
  <c r="CP546" i="1"/>
  <c r="CQ546" i="1"/>
  <c r="AA547" i="1"/>
  <c r="AB547" i="1"/>
  <c r="AC547" i="1"/>
  <c r="AD547" i="1"/>
  <c r="AE547" i="1"/>
  <c r="AF547" i="1"/>
  <c r="AK547" i="1" s="1"/>
  <c r="AJ547" i="1"/>
  <c r="AL547" i="1" s="1"/>
  <c r="AM547" i="1"/>
  <c r="AN547" i="1"/>
  <c r="AO547" i="1"/>
  <c r="AP547" i="1"/>
  <c r="AQ547" i="1"/>
  <c r="AR547" i="1"/>
  <c r="AS547" i="1"/>
  <c r="AT547" i="1"/>
  <c r="AV547" i="1"/>
  <c r="BH547" i="1"/>
  <c r="BI547" i="1"/>
  <c r="BJ547" i="1"/>
  <c r="BK547" i="1"/>
  <c r="BL547" i="1"/>
  <c r="BM547" i="1"/>
  <c r="BN547" i="1"/>
  <c r="CG547" i="1"/>
  <c r="CH547" i="1"/>
  <c r="CI547" i="1"/>
  <c r="CJ547" i="1"/>
  <c r="CK547" i="1"/>
  <c r="CL547" i="1"/>
  <c r="CM547" i="1"/>
  <c r="CN547" i="1"/>
  <c r="AA548" i="1"/>
  <c r="AB548" i="1"/>
  <c r="AC548" i="1"/>
  <c r="BN548" i="1" s="1"/>
  <c r="AD548" i="1"/>
  <c r="AE548" i="1"/>
  <c r="AF548" i="1"/>
  <c r="AH548" i="1"/>
  <c r="AJ548" i="1"/>
  <c r="AK548" i="1"/>
  <c r="AL548" i="1"/>
  <c r="AM548" i="1"/>
  <c r="AN548" i="1"/>
  <c r="AO548" i="1"/>
  <c r="AQ548" i="1"/>
  <c r="AR548" i="1"/>
  <c r="AS548" i="1"/>
  <c r="AT548" i="1"/>
  <c r="AU548" i="1"/>
  <c r="AV548" i="1"/>
  <c r="AW548" i="1"/>
  <c r="AY548" i="1" s="1"/>
  <c r="Y548" i="1" s="1"/>
  <c r="AX548" i="1"/>
  <c r="AZ548" i="1" s="1"/>
  <c r="Z548" i="1" s="1"/>
  <c r="BA548" i="1"/>
  <c r="BG548" i="1"/>
  <c r="BH548" i="1"/>
  <c r="BI548" i="1"/>
  <c r="BJ548" i="1"/>
  <c r="BK548" i="1"/>
  <c r="BL548" i="1"/>
  <c r="BM548" i="1"/>
  <c r="CG548" i="1"/>
  <c r="CH548" i="1"/>
  <c r="CI548" i="1"/>
  <c r="CJ548" i="1"/>
  <c r="CK548" i="1"/>
  <c r="CL548" i="1"/>
  <c r="CM548" i="1"/>
  <c r="CN548" i="1"/>
  <c r="AA549" i="1"/>
  <c r="AB549" i="1"/>
  <c r="AC549" i="1"/>
  <c r="BL549" i="1" s="1"/>
  <c r="AD549" i="1"/>
  <c r="AE549" i="1"/>
  <c r="AF549" i="1"/>
  <c r="AK549" i="1"/>
  <c r="AM549" i="1"/>
  <c r="AN549" i="1"/>
  <c r="AO549" i="1"/>
  <c r="AP549" i="1"/>
  <c r="AQ549" i="1"/>
  <c r="AR549" i="1"/>
  <c r="AS549" i="1"/>
  <c r="AU549" i="1"/>
  <c r="AV549" i="1"/>
  <c r="BK549" i="1"/>
  <c r="CG549" i="1"/>
  <c r="CH549" i="1"/>
  <c r="CI549" i="1"/>
  <c r="CJ549" i="1"/>
  <c r="CK549" i="1"/>
  <c r="CO549" i="1" s="1" a="1"/>
  <c r="CO549" i="1" s="1"/>
  <c r="CQ549" i="1" s="1"/>
  <c r="CL549" i="1"/>
  <c r="CM549" i="1"/>
  <c r="CN549" i="1"/>
  <c r="AA550" i="1"/>
  <c r="AB550" i="1"/>
  <c r="AC550" i="1"/>
  <c r="AH550" i="1" s="1"/>
  <c r="AD550" i="1"/>
  <c r="AE550" i="1"/>
  <c r="AF550" i="1"/>
  <c r="AJ550" i="1"/>
  <c r="AK550" i="1"/>
  <c r="AL550" i="1"/>
  <c r="BC550" i="1" s="1"/>
  <c r="AM550" i="1"/>
  <c r="AN550" i="1"/>
  <c r="AO550" i="1"/>
  <c r="AP550" i="1"/>
  <c r="AQ550" i="1"/>
  <c r="AS550" i="1"/>
  <c r="AT550" i="1"/>
  <c r="AU550" i="1"/>
  <c r="AV550" i="1"/>
  <c r="BA550" i="1"/>
  <c r="BH550" i="1"/>
  <c r="BI550" i="1"/>
  <c r="BJ550" i="1"/>
  <c r="BK550" i="1"/>
  <c r="BL550" i="1"/>
  <c r="BM550" i="1"/>
  <c r="BN550" i="1"/>
  <c r="CG550" i="1"/>
  <c r="CH550" i="1"/>
  <c r="CO550" i="1" s="1" a="1"/>
  <c r="CO550" i="1" s="1"/>
  <c r="CQ550" i="1" s="1"/>
  <c r="CI550" i="1"/>
  <c r="CJ550" i="1"/>
  <c r="CK550" i="1"/>
  <c r="CP550" i="1" s="1" a="1"/>
  <c r="CP550" i="1" s="1"/>
  <c r="CL550" i="1"/>
  <c r="CM550" i="1"/>
  <c r="CN550" i="1"/>
  <c r="AA551" i="1"/>
  <c r="AB551" i="1"/>
  <c r="AC551" i="1"/>
  <c r="BH551" i="1" s="1"/>
  <c r="AD551" i="1"/>
  <c r="AE551" i="1"/>
  <c r="AL551" i="1" s="1"/>
  <c r="AF551" i="1"/>
  <c r="AJ551" i="1"/>
  <c r="AK551" i="1"/>
  <c r="AM551" i="1"/>
  <c r="AN551" i="1"/>
  <c r="AO551" i="1"/>
  <c r="AP551" i="1"/>
  <c r="AQ551" i="1"/>
  <c r="AS551" i="1"/>
  <c r="AT551" i="1"/>
  <c r="AU551" i="1"/>
  <c r="AV551" i="1"/>
  <c r="BL551" i="1"/>
  <c r="CE551" i="1"/>
  <c r="CG551" i="1"/>
  <c r="CH551" i="1"/>
  <c r="CI551" i="1"/>
  <c r="CJ551" i="1"/>
  <c r="CK551" i="1"/>
  <c r="CL551" i="1"/>
  <c r="CM551" i="1"/>
  <c r="CN551" i="1"/>
  <c r="CP551" i="1" a="1"/>
  <c r="CP551" i="1" s="1"/>
  <c r="AA552" i="1"/>
  <c r="AB552" i="1"/>
  <c r="AC552" i="1"/>
  <c r="AD552" i="1"/>
  <c r="AE552" i="1"/>
  <c r="AF552" i="1"/>
  <c r="AJ552" i="1"/>
  <c r="AK552" i="1"/>
  <c r="AM552" i="1"/>
  <c r="AN552" i="1"/>
  <c r="AO552" i="1"/>
  <c r="AP552" i="1"/>
  <c r="AQ552" i="1"/>
  <c r="AS552" i="1"/>
  <c r="AT552" i="1"/>
  <c r="AU552" i="1"/>
  <c r="AV552" i="1"/>
  <c r="BI552" i="1"/>
  <c r="BK552" i="1"/>
  <c r="BL552" i="1"/>
  <c r="BM552" i="1"/>
  <c r="BN552" i="1"/>
  <c r="CG552" i="1"/>
  <c r="CH552" i="1"/>
  <c r="CI552" i="1"/>
  <c r="CJ552" i="1"/>
  <c r="CP552" i="1" s="1" a="1"/>
  <c r="CP552" i="1" s="1"/>
  <c r="CK552" i="1"/>
  <c r="CL552" i="1"/>
  <c r="CM552" i="1"/>
  <c r="CN552" i="1"/>
  <c r="CO552" i="1" a="1"/>
  <c r="CO552" i="1" s="1"/>
  <c r="CQ552" i="1" s="1"/>
  <c r="AA553" i="1"/>
  <c r="AB553" i="1"/>
  <c r="AC553" i="1"/>
  <c r="AD553" i="1"/>
  <c r="AE553" i="1"/>
  <c r="AF553" i="1"/>
  <c r="AK553" i="1" s="1"/>
  <c r="AM553" i="1"/>
  <c r="AN553" i="1"/>
  <c r="AO553" i="1"/>
  <c r="AQ553" i="1"/>
  <c r="AR553" i="1"/>
  <c r="AS553" i="1"/>
  <c r="AT553" i="1"/>
  <c r="AU553" i="1"/>
  <c r="AV553" i="1"/>
  <c r="BJ553" i="1"/>
  <c r="BK553" i="1"/>
  <c r="BN553" i="1"/>
  <c r="CG553" i="1"/>
  <c r="CQ553" i="1" s="1"/>
  <c r="CH553" i="1"/>
  <c r="CI553" i="1"/>
  <c r="CJ553" i="1"/>
  <c r="CK553" i="1"/>
  <c r="CP553" i="1" s="1" a="1"/>
  <c r="CP553" i="1" s="1"/>
  <c r="CL553" i="1"/>
  <c r="CM553" i="1"/>
  <c r="CN553" i="1"/>
  <c r="CO553" i="1" a="1"/>
  <c r="CO553" i="1" s="1"/>
  <c r="AA554" i="1"/>
  <c r="AB554" i="1"/>
  <c r="AC554" i="1"/>
  <c r="AD554" i="1"/>
  <c r="AE554" i="1"/>
  <c r="AF554" i="1"/>
  <c r="AK554" i="1" s="1"/>
  <c r="AM554" i="1"/>
  <c r="AN554" i="1"/>
  <c r="AO554" i="1"/>
  <c r="AQ554" i="1"/>
  <c r="AR554" i="1"/>
  <c r="AS554" i="1"/>
  <c r="AT554" i="1"/>
  <c r="AU554" i="1"/>
  <c r="AV554" i="1"/>
  <c r="CE554" i="1"/>
  <c r="CG554" i="1"/>
  <c r="CH554" i="1"/>
  <c r="CO554" i="1" s="1" a="1"/>
  <c r="CO554" i="1" s="1"/>
  <c r="CQ554" i="1" s="1"/>
  <c r="CI554" i="1"/>
  <c r="CJ554" i="1"/>
  <c r="CK554" i="1"/>
  <c r="CL554" i="1"/>
  <c r="CM554" i="1"/>
  <c r="CN554" i="1"/>
  <c r="CP554" i="1" a="1"/>
  <c r="CP554" i="1" s="1"/>
  <c r="AA555" i="1"/>
  <c r="AB555" i="1"/>
  <c r="AC555" i="1"/>
  <c r="BH555" i="1" s="1"/>
  <c r="AD555" i="1"/>
  <c r="AE555" i="1"/>
  <c r="AF555" i="1"/>
  <c r="AK555" i="1" s="1"/>
  <c r="AH555" i="1"/>
  <c r="AM555" i="1"/>
  <c r="AN555" i="1"/>
  <c r="AO555" i="1"/>
  <c r="AP555" i="1"/>
  <c r="AR555" i="1"/>
  <c r="AS555" i="1"/>
  <c r="AT555" i="1"/>
  <c r="AU555" i="1"/>
  <c r="AV555" i="1"/>
  <c r="BI555" i="1"/>
  <c r="CG555" i="1"/>
  <c r="CH555" i="1"/>
  <c r="CI555" i="1"/>
  <c r="CJ555" i="1"/>
  <c r="CK555" i="1"/>
  <c r="CL555" i="1"/>
  <c r="CM555" i="1"/>
  <c r="CN555" i="1"/>
  <c r="AA556" i="1"/>
  <c r="AB556" i="1"/>
  <c r="AC556" i="1"/>
  <c r="BI556" i="1" s="1"/>
  <c r="AD556" i="1"/>
  <c r="AE556" i="1"/>
  <c r="AF556" i="1"/>
  <c r="AJ556" i="1"/>
  <c r="AK556" i="1"/>
  <c r="AM556" i="1"/>
  <c r="AN556" i="1"/>
  <c r="AO556" i="1"/>
  <c r="AP556" i="1"/>
  <c r="AQ556" i="1"/>
  <c r="AS556" i="1"/>
  <c r="AT556" i="1"/>
  <c r="AU556" i="1"/>
  <c r="AV556" i="1"/>
  <c r="BH556" i="1"/>
  <c r="BJ556" i="1"/>
  <c r="BM556" i="1"/>
  <c r="BN556" i="1"/>
  <c r="CG556" i="1"/>
  <c r="CH556" i="1"/>
  <c r="CO556" i="1" s="1" a="1"/>
  <c r="CO556" i="1" s="1"/>
  <c r="CI556" i="1"/>
  <c r="CJ556" i="1"/>
  <c r="CK556" i="1"/>
  <c r="CL556" i="1"/>
  <c r="CM556" i="1"/>
  <c r="CN556" i="1"/>
  <c r="AA557" i="1"/>
  <c r="AB557" i="1"/>
  <c r="AC557" i="1"/>
  <c r="AD557" i="1"/>
  <c r="AE557" i="1"/>
  <c r="AL557" i="1" s="1"/>
  <c r="BB557" i="1" s="1"/>
  <c r="AF557" i="1"/>
  <c r="AH557" i="1"/>
  <c r="AJ557" i="1"/>
  <c r="AK557" i="1"/>
  <c r="AM557" i="1"/>
  <c r="AN557" i="1"/>
  <c r="AO557" i="1"/>
  <c r="AQ557" i="1"/>
  <c r="AR557" i="1"/>
  <c r="AS557" i="1"/>
  <c r="AT557" i="1"/>
  <c r="AU557" i="1"/>
  <c r="AV557" i="1"/>
  <c r="AW557" i="1"/>
  <c r="AX557" i="1"/>
  <c r="AZ557" i="1" s="1"/>
  <c r="Z557" i="1" s="1"/>
  <c r="BG557" i="1"/>
  <c r="BH557" i="1"/>
  <c r="BI557" i="1"/>
  <c r="BJ557" i="1"/>
  <c r="BK557" i="1"/>
  <c r="CE557" i="1"/>
  <c r="CG557" i="1"/>
  <c r="CH557" i="1"/>
  <c r="CI557" i="1"/>
  <c r="CJ557" i="1"/>
  <c r="CK557" i="1"/>
  <c r="CL557" i="1"/>
  <c r="CM557" i="1"/>
  <c r="CN557" i="1"/>
  <c r="CO557" i="1" a="1"/>
  <c r="CO557" i="1"/>
  <c r="CQ557" i="1" s="1"/>
  <c r="AA558" i="1"/>
  <c r="AB558" i="1"/>
  <c r="AC558" i="1"/>
  <c r="AD558" i="1"/>
  <c r="AE558" i="1"/>
  <c r="AL558" i="1" s="1"/>
  <c r="BG558" i="1" s="1"/>
  <c r="AF558" i="1"/>
  <c r="AH558" i="1" s="1"/>
  <c r="AJ558" i="1"/>
  <c r="AM558" i="1"/>
  <c r="AN558" i="1"/>
  <c r="AO558" i="1"/>
  <c r="AP558" i="1"/>
  <c r="AQ558" i="1"/>
  <c r="AR558" i="1"/>
  <c r="AT558" i="1"/>
  <c r="AU558" i="1"/>
  <c r="AV558" i="1"/>
  <c r="BH558" i="1"/>
  <c r="BI558" i="1"/>
  <c r="BK558" i="1"/>
  <c r="BL558" i="1"/>
  <c r="BM558" i="1"/>
  <c r="CE558" i="1"/>
  <c r="CG558" i="1"/>
  <c r="CH558" i="1"/>
  <c r="CI558" i="1"/>
  <c r="CP558" i="1" s="1" a="1"/>
  <c r="CJ558" i="1"/>
  <c r="CK558" i="1"/>
  <c r="CL558" i="1"/>
  <c r="CM558" i="1"/>
  <c r="CN558" i="1"/>
  <c r="CP558" i="1"/>
  <c r="AA559" i="1"/>
  <c r="AB559" i="1"/>
  <c r="AC559" i="1"/>
  <c r="AD559" i="1"/>
  <c r="AE559" i="1"/>
  <c r="AF559" i="1"/>
  <c r="AJ559" i="1"/>
  <c r="AK559" i="1"/>
  <c r="AL559" i="1"/>
  <c r="AM559" i="1"/>
  <c r="AN559" i="1"/>
  <c r="AO559" i="1"/>
  <c r="AP559" i="1"/>
  <c r="AQ559" i="1"/>
  <c r="AR559" i="1"/>
  <c r="AS559" i="1"/>
  <c r="AU559" i="1"/>
  <c r="AV559" i="1"/>
  <c r="BH559" i="1"/>
  <c r="BI559" i="1"/>
  <c r="BJ559" i="1"/>
  <c r="BK559" i="1"/>
  <c r="BL559" i="1"/>
  <c r="BM559" i="1"/>
  <c r="BN559" i="1"/>
  <c r="CG559" i="1"/>
  <c r="CH559" i="1"/>
  <c r="CI559" i="1"/>
  <c r="CJ559" i="1"/>
  <c r="CK559" i="1"/>
  <c r="CL559" i="1"/>
  <c r="CM559" i="1"/>
  <c r="CN559" i="1"/>
  <c r="AA560" i="1"/>
  <c r="AB560" i="1"/>
  <c r="AC560" i="1"/>
  <c r="BN560" i="1" s="1"/>
  <c r="AD560" i="1"/>
  <c r="AE560" i="1"/>
  <c r="AF560" i="1"/>
  <c r="AK560" i="1" s="1"/>
  <c r="AJ560" i="1"/>
  <c r="AL560" i="1" s="1"/>
  <c r="AM560" i="1"/>
  <c r="AN560" i="1"/>
  <c r="AO560" i="1"/>
  <c r="AQ560" i="1"/>
  <c r="AR560" i="1"/>
  <c r="AS560" i="1"/>
  <c r="AT560" i="1"/>
  <c r="AU560" i="1"/>
  <c r="AV560" i="1"/>
  <c r="BJ560" i="1"/>
  <c r="BK560" i="1"/>
  <c r="CE560" i="1"/>
  <c r="CG560" i="1"/>
  <c r="CH560" i="1"/>
  <c r="CI560" i="1"/>
  <c r="CJ560" i="1"/>
  <c r="CK560" i="1"/>
  <c r="CL560" i="1"/>
  <c r="CM560" i="1"/>
  <c r="CN560" i="1"/>
  <c r="AA561" i="1"/>
  <c r="AB561" i="1"/>
  <c r="AC561" i="1"/>
  <c r="AH561" i="1" s="1"/>
  <c r="AD561" i="1"/>
  <c r="AE561" i="1"/>
  <c r="AF561" i="1"/>
  <c r="AK561" i="1" s="1"/>
  <c r="AJ561" i="1"/>
  <c r="AM561" i="1"/>
  <c r="AN561" i="1"/>
  <c r="AO561" i="1"/>
  <c r="AP561" i="1"/>
  <c r="AR561" i="1"/>
  <c r="AS561" i="1"/>
  <c r="AT561" i="1"/>
  <c r="AU561" i="1"/>
  <c r="AV561" i="1"/>
  <c r="BH561" i="1"/>
  <c r="BL561" i="1"/>
  <c r="BM561" i="1"/>
  <c r="CE561" i="1"/>
  <c r="CG561" i="1"/>
  <c r="CH561" i="1"/>
  <c r="CI561" i="1"/>
  <c r="CJ561" i="1"/>
  <c r="CK561" i="1"/>
  <c r="CL561" i="1"/>
  <c r="CP561" i="1" s="1" a="1"/>
  <c r="CP561" i="1" s="1"/>
  <c r="CM561" i="1"/>
  <c r="CN561" i="1"/>
  <c r="CO561" i="1" a="1"/>
  <c r="CO561" i="1"/>
  <c r="CQ561" i="1" s="1"/>
  <c r="AA562" i="1"/>
  <c r="AB562" i="1"/>
  <c r="AC562" i="1"/>
  <c r="BH562" i="1" s="1"/>
  <c r="AD562" i="1"/>
  <c r="AE562" i="1"/>
  <c r="AF562" i="1"/>
  <c r="AK562" i="1" s="1"/>
  <c r="AM562" i="1"/>
  <c r="AN562" i="1"/>
  <c r="AO562" i="1"/>
  <c r="AQ562" i="1"/>
  <c r="AR562" i="1"/>
  <c r="AS562" i="1"/>
  <c r="AT562" i="1"/>
  <c r="AU562" i="1"/>
  <c r="AV562" i="1"/>
  <c r="BI562" i="1"/>
  <c r="CG562" i="1"/>
  <c r="CQ562" i="1" s="1"/>
  <c r="CH562" i="1"/>
  <c r="CI562" i="1"/>
  <c r="CJ562" i="1"/>
  <c r="CK562" i="1"/>
  <c r="CL562" i="1"/>
  <c r="CM562" i="1"/>
  <c r="CN562" i="1"/>
  <c r="CO562" i="1" a="1"/>
  <c r="CO562" i="1" s="1"/>
  <c r="AA563" i="1"/>
  <c r="AB563" i="1"/>
  <c r="AC563" i="1"/>
  <c r="BN563" i="1" s="1"/>
  <c r="AD563" i="1"/>
  <c r="AE563" i="1"/>
  <c r="AF563" i="1"/>
  <c r="AK563" i="1" s="1"/>
  <c r="AH563" i="1"/>
  <c r="AM563" i="1"/>
  <c r="AN563" i="1"/>
  <c r="AO563" i="1"/>
  <c r="AP563" i="1"/>
  <c r="AQ563" i="1"/>
  <c r="AS563" i="1"/>
  <c r="AT563" i="1"/>
  <c r="AU563" i="1"/>
  <c r="AV563" i="1"/>
  <c r="AW563" i="1"/>
  <c r="AY563" i="1" s="1"/>
  <c r="Y563" i="1" s="1"/>
  <c r="AX563" i="1"/>
  <c r="AZ563" i="1" s="1"/>
  <c r="Z563" i="1" s="1"/>
  <c r="BH563" i="1"/>
  <c r="BJ563" i="1"/>
  <c r="BK563" i="1"/>
  <c r="BL563" i="1"/>
  <c r="BM563" i="1"/>
  <c r="CG563" i="1"/>
  <c r="CQ563" i="1" s="1"/>
  <c r="CH563" i="1"/>
  <c r="CO563" i="1" s="1" a="1"/>
  <c r="CO563" i="1" s="1"/>
  <c r="CI563" i="1"/>
  <c r="CJ563" i="1"/>
  <c r="CK563" i="1"/>
  <c r="CL563" i="1"/>
  <c r="CM563" i="1"/>
  <c r="CN563" i="1"/>
  <c r="AA564" i="1"/>
  <c r="AB564" i="1"/>
  <c r="AC564" i="1"/>
  <c r="AJ564" i="1" s="1"/>
  <c r="AD564" i="1"/>
  <c r="AE564" i="1"/>
  <c r="AF564" i="1"/>
  <c r="AK564" i="1" s="1"/>
  <c r="AH564" i="1"/>
  <c r="AM564" i="1"/>
  <c r="AN564" i="1"/>
  <c r="AO564" i="1"/>
  <c r="AP564" i="1"/>
  <c r="AQ564" i="1"/>
  <c r="AR564" i="1"/>
  <c r="AT564" i="1"/>
  <c r="AU564" i="1"/>
  <c r="AV564" i="1"/>
  <c r="BH564" i="1"/>
  <c r="BI564" i="1"/>
  <c r="BL564" i="1"/>
  <c r="BM564" i="1"/>
  <c r="BN564" i="1"/>
  <c r="CG564" i="1"/>
  <c r="CH564" i="1"/>
  <c r="CI564" i="1"/>
  <c r="CO564" i="1" s="1" a="1"/>
  <c r="CO564" i="1" s="1"/>
  <c r="CQ564" i="1" s="1"/>
  <c r="CJ564" i="1"/>
  <c r="CK564" i="1"/>
  <c r="CL564" i="1"/>
  <c r="CM564" i="1"/>
  <c r="CP564" i="1" s="1" a="1"/>
  <c r="CP564" i="1" s="1"/>
  <c r="CN564" i="1"/>
  <c r="AA565" i="1"/>
  <c r="AB565" i="1"/>
  <c r="AC565" i="1"/>
  <c r="AD565" i="1"/>
  <c r="AE565" i="1"/>
  <c r="AL565" i="1" s="1"/>
  <c r="AF565" i="1"/>
  <c r="AK565" i="1" s="1"/>
  <c r="AJ565" i="1"/>
  <c r="AM565" i="1"/>
  <c r="AN565" i="1"/>
  <c r="AO565" i="1"/>
  <c r="AP565" i="1"/>
  <c r="AQ565" i="1"/>
  <c r="AR565" i="1"/>
  <c r="AS565" i="1"/>
  <c r="AU565" i="1"/>
  <c r="AV565" i="1"/>
  <c r="BB565" i="1"/>
  <c r="BH565" i="1"/>
  <c r="BJ565" i="1"/>
  <c r="BK565" i="1"/>
  <c r="BN565" i="1"/>
  <c r="CG565" i="1"/>
  <c r="CH565" i="1"/>
  <c r="CI565" i="1"/>
  <c r="CJ565" i="1"/>
  <c r="CK565" i="1"/>
  <c r="CL565" i="1"/>
  <c r="CM565" i="1"/>
  <c r="CN565" i="1"/>
  <c r="CO565" i="1" a="1"/>
  <c r="CO565" i="1" s="1"/>
  <c r="AA566" i="1"/>
  <c r="AB566" i="1"/>
  <c r="AC566" i="1"/>
  <c r="BN566" i="1" s="1"/>
  <c r="AD566" i="1"/>
  <c r="AE566" i="1"/>
  <c r="AF566" i="1"/>
  <c r="AH566" i="1"/>
  <c r="AK566" i="1"/>
  <c r="AM566" i="1"/>
  <c r="AN566" i="1"/>
  <c r="AO566" i="1"/>
  <c r="AP566" i="1"/>
  <c r="AQ566" i="1"/>
  <c r="AR566" i="1"/>
  <c r="AS566" i="1"/>
  <c r="AT566" i="1"/>
  <c r="AV566" i="1"/>
  <c r="BJ566" i="1"/>
  <c r="CE566" i="1"/>
  <c r="CG566" i="1"/>
  <c r="CH566" i="1"/>
  <c r="CP566" i="1" s="1" a="1"/>
  <c r="CP566" i="1" s="1"/>
  <c r="CI566" i="1"/>
  <c r="CJ566" i="1"/>
  <c r="CK566" i="1"/>
  <c r="CL566" i="1"/>
  <c r="CM566" i="1"/>
  <c r="CN566" i="1"/>
  <c r="CO566" i="1" a="1"/>
  <c r="CO566" i="1" s="1"/>
  <c r="CQ566" i="1" s="1"/>
  <c r="AA567" i="1"/>
  <c r="AB567" i="1"/>
  <c r="AC567" i="1"/>
  <c r="AD567" i="1"/>
  <c r="AE567" i="1"/>
  <c r="AF567" i="1"/>
  <c r="AH567" i="1"/>
  <c r="AK567" i="1"/>
  <c r="AM567" i="1"/>
  <c r="AN567" i="1"/>
  <c r="AO567" i="1"/>
  <c r="AP567" i="1"/>
  <c r="AQ567" i="1"/>
  <c r="AS567" i="1"/>
  <c r="AT567" i="1"/>
  <c r="AU567" i="1"/>
  <c r="AV567" i="1"/>
  <c r="BH567" i="1"/>
  <c r="BL567" i="1"/>
  <c r="CE567" i="1"/>
  <c r="CG567" i="1"/>
  <c r="CH567" i="1"/>
  <c r="CI567" i="1"/>
  <c r="CJ567" i="1"/>
  <c r="CK567" i="1"/>
  <c r="CP567" i="1" s="1" a="1"/>
  <c r="CP567" i="1" s="1"/>
  <c r="CL567" i="1"/>
  <c r="CM567" i="1"/>
  <c r="CN567" i="1"/>
  <c r="CO567" i="1" a="1"/>
  <c r="CO567" i="1"/>
  <c r="CQ567" i="1" s="1"/>
  <c r="AA568" i="1"/>
  <c r="AB568" i="1"/>
  <c r="AC568" i="1"/>
  <c r="AD568" i="1"/>
  <c r="AE568" i="1"/>
  <c r="AL568" i="1" s="1"/>
  <c r="BD568" i="1" s="1"/>
  <c r="AF568" i="1"/>
  <c r="AK568" i="1" s="1"/>
  <c r="AJ568" i="1"/>
  <c r="AM568" i="1"/>
  <c r="AN568" i="1"/>
  <c r="AO568" i="1"/>
  <c r="AP568" i="1"/>
  <c r="AQ568" i="1"/>
  <c r="AR568" i="1"/>
  <c r="AS568" i="1"/>
  <c r="AT568" i="1"/>
  <c r="AV568" i="1"/>
  <c r="BH568" i="1"/>
  <c r="BI568" i="1"/>
  <c r="BJ568" i="1"/>
  <c r="BL568" i="1"/>
  <c r="BM568" i="1"/>
  <c r="CE568" i="1"/>
  <c r="CG568" i="1"/>
  <c r="CH568" i="1"/>
  <c r="CO568" i="1" s="1" a="1"/>
  <c r="CO568" i="1" s="1"/>
  <c r="CQ568" i="1" s="1"/>
  <c r="CI568" i="1"/>
  <c r="CP568" i="1" s="1" a="1"/>
  <c r="CP568" i="1" s="1"/>
  <c r="CJ568" i="1"/>
  <c r="CK568" i="1"/>
  <c r="CL568" i="1"/>
  <c r="CM568" i="1"/>
  <c r="CN568" i="1"/>
  <c r="AA569" i="1"/>
  <c r="AB569" i="1"/>
  <c r="AC569" i="1"/>
  <c r="BN569" i="1" s="1"/>
  <c r="AD569" i="1"/>
  <c r="AE569" i="1"/>
  <c r="AL569" i="1" s="1"/>
  <c r="BE569" i="1" s="1"/>
  <c r="AF569" i="1"/>
  <c r="AK569" i="1" s="1"/>
  <c r="AJ569" i="1"/>
  <c r="AM569" i="1"/>
  <c r="AN569" i="1"/>
  <c r="AO569" i="1"/>
  <c r="AP569" i="1"/>
  <c r="AQ569" i="1"/>
  <c r="AS569" i="1"/>
  <c r="AT569" i="1"/>
  <c r="AU569" i="1"/>
  <c r="AV569" i="1"/>
  <c r="BH569" i="1"/>
  <c r="BI569" i="1"/>
  <c r="BJ569" i="1"/>
  <c r="BL569" i="1"/>
  <c r="BM569" i="1"/>
  <c r="CG569" i="1"/>
  <c r="CH569" i="1"/>
  <c r="CO569" i="1" s="1" a="1"/>
  <c r="CO569" i="1" s="1"/>
  <c r="CQ569" i="1" s="1"/>
  <c r="CI569" i="1"/>
  <c r="CJ569" i="1"/>
  <c r="CK569" i="1"/>
  <c r="CL569" i="1"/>
  <c r="CM569" i="1"/>
  <c r="CN569" i="1"/>
  <c r="CP569" i="1" a="1"/>
  <c r="CP569" i="1" s="1"/>
  <c r="AA570" i="1"/>
  <c r="AB570" i="1"/>
  <c r="AC570" i="1"/>
  <c r="AD570" i="1"/>
  <c r="AE570" i="1"/>
  <c r="AL570" i="1" s="1"/>
  <c r="BE570" i="1" s="1"/>
  <c r="AF570" i="1"/>
  <c r="AK570" i="1" s="1"/>
  <c r="AJ570" i="1"/>
  <c r="AM570" i="1"/>
  <c r="AN570" i="1"/>
  <c r="AO570" i="1"/>
  <c r="AP570" i="1"/>
  <c r="AQ570" i="1"/>
  <c r="AR570" i="1"/>
  <c r="AS570" i="1"/>
  <c r="AU570" i="1"/>
  <c r="AV570" i="1"/>
  <c r="BA570" i="1"/>
  <c r="BI570" i="1"/>
  <c r="BK570" i="1"/>
  <c r="BL570" i="1"/>
  <c r="BN570" i="1"/>
  <c r="CG570" i="1"/>
  <c r="CH570" i="1"/>
  <c r="CI570" i="1"/>
  <c r="CO570" i="1" s="1" a="1"/>
  <c r="CO570" i="1" s="1"/>
  <c r="CQ570" i="1" s="1"/>
  <c r="CJ570" i="1"/>
  <c r="CK570" i="1"/>
  <c r="CL570" i="1"/>
  <c r="CM570" i="1"/>
  <c r="CN570" i="1"/>
  <c r="CP570" i="1" a="1"/>
  <c r="CP570" i="1" s="1"/>
  <c r="AA571" i="1"/>
  <c r="AB571" i="1"/>
  <c r="AC571" i="1"/>
  <c r="AD571" i="1"/>
  <c r="AE571" i="1"/>
  <c r="AF571" i="1"/>
  <c r="AK571" i="1" s="1"/>
  <c r="AM571" i="1"/>
  <c r="AN571" i="1"/>
  <c r="AO571" i="1"/>
  <c r="AP571" i="1"/>
  <c r="AQ571" i="1"/>
  <c r="AS571" i="1"/>
  <c r="AT571" i="1"/>
  <c r="AU571" i="1"/>
  <c r="AV571" i="1"/>
  <c r="AX571" i="1"/>
  <c r="X571" i="1" s="1"/>
  <c r="BH571" i="1"/>
  <c r="BK571" i="1"/>
  <c r="BN571" i="1"/>
  <c r="CE571" i="1"/>
  <c r="CG571" i="1"/>
  <c r="CQ571" i="1" s="1"/>
  <c r="CH571" i="1"/>
  <c r="CO571" i="1" s="1" a="1"/>
  <c r="CO571" i="1" s="1"/>
  <c r="CI571" i="1"/>
  <c r="CJ571" i="1"/>
  <c r="CK571" i="1"/>
  <c r="CL571" i="1"/>
  <c r="CM571" i="1"/>
  <c r="CN571" i="1"/>
  <c r="AA572" i="1"/>
  <c r="AB572" i="1"/>
  <c r="AC572" i="1"/>
  <c r="AD572" i="1"/>
  <c r="AE572" i="1"/>
  <c r="AF572" i="1"/>
  <c r="AH572" i="1"/>
  <c r="AK572" i="1"/>
  <c r="AM572" i="1"/>
  <c r="AN572" i="1"/>
  <c r="AO572" i="1"/>
  <c r="AQ572" i="1"/>
  <c r="AR572" i="1"/>
  <c r="AS572" i="1"/>
  <c r="AT572" i="1"/>
  <c r="AU572" i="1"/>
  <c r="AV572" i="1"/>
  <c r="BH572" i="1"/>
  <c r="CG572" i="1"/>
  <c r="CQ572" i="1" s="1"/>
  <c r="CH572" i="1"/>
  <c r="CP572" i="1" s="1" a="1"/>
  <c r="CP572" i="1" s="1"/>
  <c r="CI572" i="1"/>
  <c r="CJ572" i="1"/>
  <c r="CK572" i="1"/>
  <c r="CL572" i="1"/>
  <c r="CM572" i="1"/>
  <c r="CN572" i="1"/>
  <c r="CO572" i="1" a="1"/>
  <c r="CO572" i="1" s="1"/>
  <c r="AA573" i="1"/>
  <c r="AB573" i="1"/>
  <c r="AC573" i="1"/>
  <c r="AD573" i="1"/>
  <c r="AE573" i="1"/>
  <c r="AL573" i="1" s="1"/>
  <c r="AF573" i="1"/>
  <c r="AK573" i="1" s="1"/>
  <c r="AH573" i="1"/>
  <c r="AJ573" i="1"/>
  <c r="AM573" i="1"/>
  <c r="AN573" i="1"/>
  <c r="AO573" i="1"/>
  <c r="AP573" i="1"/>
  <c r="AQ573" i="1"/>
  <c r="AR573" i="1"/>
  <c r="AT573" i="1"/>
  <c r="AU573" i="1"/>
  <c r="AV573" i="1"/>
  <c r="AW573" i="1"/>
  <c r="W573" i="1" s="1"/>
  <c r="BD573" i="1"/>
  <c r="BE573" i="1"/>
  <c r="BH573" i="1"/>
  <c r="BI573" i="1"/>
  <c r="BK573" i="1"/>
  <c r="BL573" i="1"/>
  <c r="BM573" i="1"/>
  <c r="BN573" i="1"/>
  <c r="CE573" i="1"/>
  <c r="CG573" i="1"/>
  <c r="CH573" i="1"/>
  <c r="CI573" i="1"/>
  <c r="CO573" i="1" s="1" a="1"/>
  <c r="CJ573" i="1"/>
  <c r="CK573" i="1"/>
  <c r="CL573" i="1"/>
  <c r="CM573" i="1"/>
  <c r="CN573" i="1"/>
  <c r="CO573" i="1"/>
  <c r="CQ573" i="1" s="1"/>
  <c r="AA574" i="1"/>
  <c r="AB574" i="1"/>
  <c r="AC574" i="1"/>
  <c r="BH574" i="1" s="1"/>
  <c r="AD574" i="1"/>
  <c r="AE574" i="1"/>
  <c r="AL574" i="1" s="1"/>
  <c r="AF574" i="1"/>
  <c r="AJ574" i="1"/>
  <c r="AK574" i="1"/>
  <c r="AM574" i="1"/>
  <c r="AN574" i="1"/>
  <c r="AO574" i="1"/>
  <c r="AP574" i="1"/>
  <c r="AQ574" i="1"/>
  <c r="AR574" i="1"/>
  <c r="AS574" i="1"/>
  <c r="AU574" i="1"/>
  <c r="AV574" i="1"/>
  <c r="AW574" i="1"/>
  <c r="AY574" i="1" s="1"/>
  <c r="Y574" i="1" s="1"/>
  <c r="AX574" i="1"/>
  <c r="AZ574" i="1" s="1"/>
  <c r="Z574" i="1" s="1"/>
  <c r="BJ574" i="1"/>
  <c r="BK574" i="1"/>
  <c r="BL574" i="1"/>
  <c r="BN574" i="1"/>
  <c r="CG574" i="1"/>
  <c r="CH574" i="1"/>
  <c r="CI574" i="1"/>
  <c r="CJ574" i="1"/>
  <c r="CK574" i="1"/>
  <c r="CL574" i="1"/>
  <c r="CM574" i="1"/>
  <c r="CN574" i="1"/>
  <c r="AA575" i="1"/>
  <c r="AB575" i="1"/>
  <c r="AC575" i="1"/>
  <c r="BN575" i="1" s="1"/>
  <c r="AD575" i="1"/>
  <c r="AE575" i="1"/>
  <c r="AF575" i="1"/>
  <c r="AH575" i="1"/>
  <c r="AK575" i="1"/>
  <c r="AM575" i="1"/>
  <c r="AN575" i="1"/>
  <c r="AO575" i="1"/>
  <c r="AP575" i="1"/>
  <c r="AR575" i="1"/>
  <c r="AS575" i="1"/>
  <c r="AT575" i="1"/>
  <c r="AU575" i="1"/>
  <c r="AV575" i="1"/>
  <c r="BJ575" i="1"/>
  <c r="BK575" i="1"/>
  <c r="BL575" i="1"/>
  <c r="CG575" i="1"/>
  <c r="CH575" i="1"/>
  <c r="CI575" i="1"/>
  <c r="CJ575" i="1"/>
  <c r="CK575" i="1"/>
  <c r="CL575" i="1"/>
  <c r="CM575" i="1"/>
  <c r="CN575" i="1"/>
  <c r="CO575" i="1" a="1"/>
  <c r="CO575" i="1" s="1"/>
  <c r="CQ575" i="1"/>
  <c r="AA576" i="1"/>
  <c r="AB576" i="1"/>
  <c r="AC576" i="1"/>
  <c r="AD576" i="1"/>
  <c r="AE576" i="1"/>
  <c r="AF576" i="1"/>
  <c r="AH576" i="1"/>
  <c r="AK576" i="1"/>
  <c r="AM576" i="1"/>
  <c r="AN576" i="1"/>
  <c r="AO576" i="1"/>
  <c r="AP576" i="1"/>
  <c r="AQ576" i="1"/>
  <c r="AR576" i="1"/>
  <c r="AS576" i="1"/>
  <c r="AT576" i="1"/>
  <c r="AV576" i="1"/>
  <c r="BH576" i="1"/>
  <c r="BL576" i="1"/>
  <c r="BM576" i="1"/>
  <c r="BN576" i="1"/>
  <c r="CG576" i="1"/>
  <c r="CH576" i="1"/>
  <c r="CP576" i="1" s="1" a="1"/>
  <c r="CP576" i="1" s="1"/>
  <c r="CI576" i="1"/>
  <c r="CJ576" i="1"/>
  <c r="CK576" i="1"/>
  <c r="CL576" i="1"/>
  <c r="CM576" i="1"/>
  <c r="CN576" i="1"/>
  <c r="AA577" i="1"/>
  <c r="AB577" i="1"/>
  <c r="AC577" i="1"/>
  <c r="BK577" i="1" s="1"/>
  <c r="AD577" i="1"/>
  <c r="AE577" i="1"/>
  <c r="AF577" i="1"/>
  <c r="AJ577" i="1"/>
  <c r="AL577" i="1" s="1"/>
  <c r="AK577" i="1"/>
  <c r="AM577" i="1"/>
  <c r="AN577" i="1"/>
  <c r="AO577" i="1"/>
  <c r="AP577" i="1"/>
  <c r="AQ577" i="1"/>
  <c r="AR577" i="1"/>
  <c r="AS577" i="1"/>
  <c r="AT577" i="1"/>
  <c r="AV577" i="1"/>
  <c r="BH577" i="1"/>
  <c r="BI577" i="1"/>
  <c r="BJ577" i="1"/>
  <c r="BM577" i="1"/>
  <c r="BN577" i="1"/>
  <c r="CE577" i="1"/>
  <c r="CG577" i="1"/>
  <c r="CQ577" i="1" s="1"/>
  <c r="CH577" i="1"/>
  <c r="CI577" i="1"/>
  <c r="CJ577" i="1"/>
  <c r="CK577" i="1"/>
  <c r="CL577" i="1"/>
  <c r="CM577" i="1"/>
  <c r="CN577" i="1"/>
  <c r="CO577" i="1" a="1"/>
  <c r="CO577" i="1" s="1"/>
  <c r="AA578" i="1"/>
  <c r="AB578" i="1"/>
  <c r="AC578" i="1"/>
  <c r="BJ578" i="1" s="1"/>
  <c r="AD578" i="1"/>
  <c r="AE578" i="1"/>
  <c r="AF578" i="1"/>
  <c r="AK578" i="1" s="1"/>
  <c r="AH578" i="1"/>
  <c r="AM578" i="1"/>
  <c r="AN578" i="1"/>
  <c r="AO578" i="1"/>
  <c r="AP578" i="1"/>
  <c r="AQ578" i="1"/>
  <c r="AR578" i="1"/>
  <c r="AS578" i="1"/>
  <c r="AT578" i="1"/>
  <c r="AV578" i="1"/>
  <c r="BI578" i="1"/>
  <c r="CE578" i="1"/>
  <c r="CG578" i="1"/>
  <c r="CH578" i="1"/>
  <c r="CP578" i="1" s="1" a="1"/>
  <c r="CP578" i="1" s="1"/>
  <c r="CI578" i="1"/>
  <c r="CJ578" i="1"/>
  <c r="CK578" i="1"/>
  <c r="CL578" i="1"/>
  <c r="CM578" i="1"/>
  <c r="CN578" i="1"/>
  <c r="AA579" i="1"/>
  <c r="AB579" i="1"/>
  <c r="AC579" i="1"/>
  <c r="AD579" i="1"/>
  <c r="AE579" i="1"/>
  <c r="AF579" i="1"/>
  <c r="AH579" i="1"/>
  <c r="AJ579" i="1"/>
  <c r="AL579" i="1" s="1"/>
  <c r="BA579" i="1" s="1"/>
  <c r="AK579" i="1"/>
  <c r="AM579" i="1"/>
  <c r="AN579" i="1"/>
  <c r="AO579" i="1"/>
  <c r="AP579" i="1"/>
  <c r="AQ579" i="1"/>
  <c r="AR579" i="1"/>
  <c r="AS579" i="1"/>
  <c r="AT579" i="1"/>
  <c r="AV579" i="1"/>
  <c r="BB579" i="1"/>
  <c r="BE579" i="1"/>
  <c r="BF579" i="1"/>
  <c r="BH579" i="1"/>
  <c r="BI579" i="1"/>
  <c r="BL579" i="1"/>
  <c r="BM579" i="1"/>
  <c r="BN579" i="1"/>
  <c r="CG579" i="1"/>
  <c r="CQ579" i="1" s="1"/>
  <c r="CH579" i="1"/>
  <c r="CI579" i="1"/>
  <c r="CJ579" i="1"/>
  <c r="CK579" i="1"/>
  <c r="CL579" i="1"/>
  <c r="CM579" i="1"/>
  <c r="CN579" i="1"/>
  <c r="CO579" i="1" a="1"/>
  <c r="CO579" i="1" s="1"/>
  <c r="AA580" i="1"/>
  <c r="AB580" i="1"/>
  <c r="AC580" i="1"/>
  <c r="AD580" i="1"/>
  <c r="AE580" i="1"/>
  <c r="AF580" i="1"/>
  <c r="AK580" i="1" s="1"/>
  <c r="AM580" i="1"/>
  <c r="AN580" i="1"/>
  <c r="AO580" i="1"/>
  <c r="AP580" i="1"/>
  <c r="AQ580" i="1"/>
  <c r="AR580" i="1"/>
  <c r="AS580" i="1"/>
  <c r="AT580" i="1"/>
  <c r="AV580" i="1"/>
  <c r="AX580" i="1"/>
  <c r="AZ580" i="1" s="1"/>
  <c r="Z580" i="1" s="1"/>
  <c r="BH580" i="1"/>
  <c r="BI580" i="1"/>
  <c r="BJ580" i="1"/>
  <c r="BM580" i="1"/>
  <c r="BN580" i="1"/>
  <c r="CE580" i="1"/>
  <c r="CG580" i="1"/>
  <c r="CQ580" i="1" s="1"/>
  <c r="CH580" i="1"/>
  <c r="CI580" i="1"/>
  <c r="CJ580" i="1"/>
  <c r="CK580" i="1"/>
  <c r="CO580" i="1" s="1" a="1"/>
  <c r="CO580" i="1" s="1"/>
  <c r="CL580" i="1"/>
  <c r="CM580" i="1"/>
  <c r="CN580" i="1"/>
  <c r="AA581" i="1"/>
  <c r="AB581" i="1"/>
  <c r="AC581" i="1"/>
  <c r="BI581" i="1" s="1"/>
  <c r="AD581" i="1"/>
  <c r="AE581" i="1"/>
  <c r="AF581" i="1"/>
  <c r="AK581" i="1" s="1"/>
  <c r="AM581" i="1"/>
  <c r="AN581" i="1"/>
  <c r="AO581" i="1"/>
  <c r="AP581" i="1"/>
  <c r="AQ581" i="1"/>
  <c r="AR581" i="1"/>
  <c r="AS581" i="1"/>
  <c r="AT581" i="1"/>
  <c r="AV581" i="1"/>
  <c r="BL581" i="1"/>
  <c r="CE581" i="1"/>
  <c r="CG581" i="1"/>
  <c r="CH581" i="1"/>
  <c r="CP581" i="1" s="1" a="1"/>
  <c r="CP581" i="1" s="1"/>
  <c r="CI581" i="1"/>
  <c r="CJ581" i="1"/>
  <c r="CK581" i="1"/>
  <c r="CL581" i="1"/>
  <c r="CM581" i="1"/>
  <c r="CN581" i="1"/>
  <c r="AA582" i="1"/>
  <c r="AB582" i="1"/>
  <c r="AC582" i="1"/>
  <c r="AD582" i="1"/>
  <c r="AE582" i="1"/>
  <c r="AL582" i="1" s="1"/>
  <c r="BA582" i="1" s="1"/>
  <c r="AF582" i="1"/>
  <c r="AH582" i="1"/>
  <c r="AJ582" i="1"/>
  <c r="AK582" i="1"/>
  <c r="AM582" i="1"/>
  <c r="AN582" i="1"/>
  <c r="AO582" i="1"/>
  <c r="AP582" i="1"/>
  <c r="AQ582" i="1"/>
  <c r="AR582" i="1"/>
  <c r="AS582" i="1"/>
  <c r="AT582" i="1"/>
  <c r="AV582" i="1"/>
  <c r="AW582" i="1"/>
  <c r="W582" i="1" s="1"/>
  <c r="BB582" i="1"/>
  <c r="BE582" i="1"/>
  <c r="BH582" i="1"/>
  <c r="BI582" i="1"/>
  <c r="BK582" i="1"/>
  <c r="BL582" i="1"/>
  <c r="BM582" i="1"/>
  <c r="BN582" i="1"/>
  <c r="CG582" i="1"/>
  <c r="CQ582" i="1" s="1"/>
  <c r="CH582" i="1"/>
  <c r="CI582" i="1"/>
  <c r="CJ582" i="1"/>
  <c r="CO582" i="1" s="1" a="1"/>
  <c r="CO582" i="1" s="1"/>
  <c r="CK582" i="1"/>
  <c r="CL582" i="1"/>
  <c r="CM582" i="1"/>
  <c r="CN582" i="1"/>
  <c r="AA583" i="1"/>
  <c r="AB583" i="1"/>
  <c r="AC583" i="1"/>
  <c r="AD583" i="1"/>
  <c r="AE583" i="1"/>
  <c r="AF583" i="1"/>
  <c r="AK583" i="1" s="1"/>
  <c r="AJ583" i="1"/>
  <c r="AL583" i="1" s="1"/>
  <c r="AM583" i="1"/>
  <c r="AN583" i="1"/>
  <c r="AO583" i="1"/>
  <c r="AQ583" i="1"/>
  <c r="AR583" i="1"/>
  <c r="AS583" i="1"/>
  <c r="AT583" i="1"/>
  <c r="AU583" i="1"/>
  <c r="AV583" i="1"/>
  <c r="BH583" i="1"/>
  <c r="BI583" i="1"/>
  <c r="BJ583" i="1"/>
  <c r="BM583" i="1"/>
  <c r="BN583" i="1"/>
  <c r="CE583" i="1"/>
  <c r="CG583" i="1"/>
  <c r="CH583" i="1"/>
  <c r="CI583" i="1"/>
  <c r="CJ583" i="1"/>
  <c r="CK583" i="1"/>
  <c r="CP583" i="1" s="1" a="1"/>
  <c r="CP583" i="1" s="1"/>
  <c r="CL583" i="1"/>
  <c r="CM583" i="1"/>
  <c r="CN583" i="1"/>
  <c r="CO583" i="1" a="1"/>
  <c r="CO583" i="1" s="1"/>
  <c r="CQ583" i="1"/>
  <c r="AA584" i="1"/>
  <c r="AB584" i="1"/>
  <c r="AC584" i="1"/>
  <c r="AD584" i="1"/>
  <c r="AE584" i="1"/>
  <c r="AF584" i="1"/>
  <c r="AH584" i="1" s="1"/>
  <c r="AK584" i="1"/>
  <c r="AM584" i="1"/>
  <c r="AN584" i="1"/>
  <c r="AO584" i="1"/>
  <c r="AP584" i="1"/>
  <c r="AR584" i="1"/>
  <c r="AS584" i="1"/>
  <c r="AT584" i="1"/>
  <c r="AU584" i="1"/>
  <c r="AV584" i="1"/>
  <c r="BI584" i="1"/>
  <c r="BJ584" i="1"/>
  <c r="BL584" i="1"/>
  <c r="BM584" i="1"/>
  <c r="CE584" i="1"/>
  <c r="CG584" i="1"/>
  <c r="CH584" i="1"/>
  <c r="CI584" i="1"/>
  <c r="CJ584" i="1"/>
  <c r="CK584" i="1"/>
  <c r="CL584" i="1"/>
  <c r="CM584" i="1"/>
  <c r="CN584" i="1"/>
  <c r="CO584" i="1" a="1"/>
  <c r="CO584" i="1" s="1"/>
  <c r="CQ584" i="1" s="1"/>
  <c r="AA585" i="1"/>
  <c r="AB585" i="1"/>
  <c r="AC585" i="1"/>
  <c r="AD585" i="1"/>
  <c r="AE585" i="1"/>
  <c r="AF585" i="1"/>
  <c r="AK585" i="1"/>
  <c r="AM585" i="1"/>
  <c r="AN585" i="1"/>
  <c r="AO585" i="1"/>
  <c r="AP585" i="1"/>
  <c r="AR585" i="1"/>
  <c r="AS585" i="1"/>
  <c r="AT585" i="1"/>
  <c r="AU585" i="1"/>
  <c r="AV585" i="1"/>
  <c r="CG585" i="1"/>
  <c r="CH585" i="1"/>
  <c r="CI585" i="1"/>
  <c r="CJ585" i="1"/>
  <c r="CK585" i="1"/>
  <c r="CL585" i="1"/>
  <c r="CM585" i="1"/>
  <c r="CN585" i="1"/>
  <c r="AA586" i="1"/>
  <c r="AB586" i="1"/>
  <c r="AC586" i="1"/>
  <c r="BH586" i="1" s="1"/>
  <c r="AD586" i="1"/>
  <c r="AE586" i="1"/>
  <c r="AF586" i="1"/>
  <c r="AK586" i="1"/>
  <c r="AM586" i="1"/>
  <c r="AN586" i="1"/>
  <c r="AO586" i="1"/>
  <c r="AP586" i="1"/>
  <c r="AQ586" i="1"/>
  <c r="AS586" i="1"/>
  <c r="AT586" i="1"/>
  <c r="AU586" i="1"/>
  <c r="AV586" i="1"/>
  <c r="BN586" i="1"/>
  <c r="CE586" i="1"/>
  <c r="CG586" i="1"/>
  <c r="CH586" i="1"/>
  <c r="CI586" i="1"/>
  <c r="CO586" i="1" s="1" a="1"/>
  <c r="CO586" i="1" s="1"/>
  <c r="CQ586" i="1" s="1"/>
  <c r="CJ586" i="1"/>
  <c r="CK586" i="1"/>
  <c r="CL586" i="1"/>
  <c r="CM586" i="1"/>
  <c r="CN586" i="1"/>
  <c r="AA587" i="1"/>
  <c r="AB587" i="1"/>
  <c r="AC587" i="1"/>
  <c r="BI587" i="1" s="1"/>
  <c r="AD587" i="1"/>
  <c r="AE587" i="1"/>
  <c r="AF587" i="1"/>
  <c r="AK587" i="1" s="1"/>
  <c r="AH587" i="1"/>
  <c r="AM587" i="1"/>
  <c r="AN587" i="1"/>
  <c r="AO587" i="1"/>
  <c r="AQ587" i="1"/>
  <c r="AR587" i="1"/>
  <c r="AS587" i="1"/>
  <c r="AT587" i="1"/>
  <c r="AU587" i="1"/>
  <c r="AV587" i="1"/>
  <c r="BJ587" i="1"/>
  <c r="BL587" i="1"/>
  <c r="CE587" i="1"/>
  <c r="CG587" i="1"/>
  <c r="CH587" i="1"/>
  <c r="CP587" i="1" s="1" a="1"/>
  <c r="CP587" i="1" s="1"/>
  <c r="CI587" i="1"/>
  <c r="CJ587" i="1"/>
  <c r="CK587" i="1"/>
  <c r="CL587" i="1"/>
  <c r="CM587" i="1"/>
  <c r="CN587" i="1"/>
  <c r="CO587" i="1" a="1"/>
  <c r="CO587" i="1" s="1"/>
  <c r="CQ587" i="1" s="1"/>
  <c r="AA588" i="1"/>
  <c r="AB588" i="1"/>
  <c r="AC588" i="1"/>
  <c r="AD588" i="1"/>
  <c r="AE588" i="1"/>
  <c r="AF588" i="1"/>
  <c r="AH588" i="1"/>
  <c r="AK588" i="1"/>
  <c r="AM588" i="1"/>
  <c r="AN588" i="1"/>
  <c r="AO588" i="1"/>
  <c r="AP588" i="1"/>
  <c r="AR588" i="1"/>
  <c r="AS588" i="1"/>
  <c r="AT588" i="1"/>
  <c r="AU588" i="1"/>
  <c r="AV588" i="1"/>
  <c r="BI588" i="1"/>
  <c r="BK588" i="1"/>
  <c r="BN588" i="1"/>
  <c r="CE588" i="1"/>
  <c r="CG588" i="1"/>
  <c r="CH588" i="1"/>
  <c r="CI588" i="1"/>
  <c r="CJ588" i="1"/>
  <c r="CK588" i="1"/>
  <c r="CP588" i="1" s="1" a="1"/>
  <c r="CP588" i="1" s="1"/>
  <c r="CL588" i="1"/>
  <c r="CM588" i="1"/>
  <c r="CN588" i="1"/>
  <c r="CO588" i="1" a="1"/>
  <c r="CO588" i="1" s="1"/>
  <c r="CQ588" i="1" s="1"/>
  <c r="AA589" i="1"/>
  <c r="AB589" i="1"/>
  <c r="AC589" i="1"/>
  <c r="AD589" i="1"/>
  <c r="AE589" i="1"/>
  <c r="AL589" i="1" s="1"/>
  <c r="AF589" i="1"/>
  <c r="AK589" i="1" s="1"/>
  <c r="AJ589" i="1"/>
  <c r="AM589" i="1"/>
  <c r="AN589" i="1"/>
  <c r="AO589" i="1"/>
  <c r="AP589" i="1"/>
  <c r="AQ589" i="1"/>
  <c r="AR589" i="1"/>
  <c r="AS589" i="1"/>
  <c r="AT589" i="1"/>
  <c r="AV589" i="1"/>
  <c r="BH589" i="1"/>
  <c r="BI589" i="1"/>
  <c r="BJ589" i="1"/>
  <c r="BN589" i="1"/>
  <c r="CG589" i="1"/>
  <c r="CH589" i="1"/>
  <c r="CP589" i="1" s="1" a="1"/>
  <c r="CP589" i="1" s="1"/>
  <c r="CI589" i="1"/>
  <c r="CJ589" i="1"/>
  <c r="CK589" i="1"/>
  <c r="CO589" i="1" s="1" a="1"/>
  <c r="CO589" i="1" s="1"/>
  <c r="CL589" i="1"/>
  <c r="CM589" i="1"/>
  <c r="CN589" i="1"/>
  <c r="AA590" i="1"/>
  <c r="AB590" i="1"/>
  <c r="AC590" i="1"/>
  <c r="AD590" i="1"/>
  <c r="AE590" i="1"/>
  <c r="AF590" i="1"/>
  <c r="AH590" i="1" s="1"/>
  <c r="AK590" i="1"/>
  <c r="AM590" i="1"/>
  <c r="AN590" i="1"/>
  <c r="AO590" i="1"/>
  <c r="AP590" i="1"/>
  <c r="AQ590" i="1"/>
  <c r="AR590" i="1"/>
  <c r="AS590" i="1"/>
  <c r="AT590" i="1"/>
  <c r="AV590" i="1"/>
  <c r="AW590" i="1"/>
  <c r="W590" i="1" s="1"/>
  <c r="AX590" i="1"/>
  <c r="X590" i="1" s="1"/>
  <c r="BI590" i="1"/>
  <c r="BJ590" i="1"/>
  <c r="BK590" i="1"/>
  <c r="BL590" i="1"/>
  <c r="BM590" i="1"/>
  <c r="CG590" i="1"/>
  <c r="CH590" i="1"/>
  <c r="CO590" i="1" s="1" a="1"/>
  <c r="CO590" i="1" s="1"/>
  <c r="CQ590" i="1" s="1"/>
  <c r="CI590" i="1"/>
  <c r="CJ590" i="1"/>
  <c r="CK590" i="1"/>
  <c r="CL590" i="1"/>
  <c r="CM590" i="1"/>
  <c r="CN590" i="1"/>
  <c r="CP590" i="1" a="1"/>
  <c r="CP590" i="1" s="1"/>
  <c r="AA591" i="1"/>
  <c r="AB591" i="1"/>
  <c r="AC591" i="1"/>
  <c r="AH591" i="1" s="1"/>
  <c r="AD591" i="1"/>
  <c r="AE591" i="1"/>
  <c r="AF591" i="1"/>
  <c r="AJ591" i="1"/>
  <c r="AK591" i="1"/>
  <c r="AM591" i="1"/>
  <c r="AN591" i="1"/>
  <c r="AO591" i="1"/>
  <c r="AP591" i="1"/>
  <c r="AR591" i="1"/>
  <c r="AS591" i="1"/>
  <c r="AT591" i="1"/>
  <c r="AU591" i="1"/>
  <c r="AV591" i="1"/>
  <c r="BH591" i="1"/>
  <c r="BL591" i="1"/>
  <c r="CE591" i="1"/>
  <c r="CG591" i="1"/>
  <c r="CH591" i="1"/>
  <c r="CI591" i="1"/>
  <c r="CO591" i="1" s="1" a="1"/>
  <c r="CO591" i="1" s="1"/>
  <c r="CQ591" i="1" s="1"/>
  <c r="CJ591" i="1"/>
  <c r="CK591" i="1"/>
  <c r="CL591" i="1"/>
  <c r="CM591" i="1"/>
  <c r="CN591" i="1"/>
  <c r="AA592" i="1"/>
  <c r="AB592" i="1"/>
  <c r="AC592" i="1"/>
  <c r="BN592" i="1" s="1"/>
  <c r="AD592" i="1"/>
  <c r="AE592" i="1"/>
  <c r="AF592" i="1"/>
  <c r="AJ592" i="1"/>
  <c r="AK592" i="1"/>
  <c r="AL592" i="1"/>
  <c r="BF592" i="1" s="1"/>
  <c r="AM592" i="1"/>
  <c r="AN592" i="1"/>
  <c r="AO592" i="1"/>
  <c r="AP592" i="1"/>
  <c r="AR592" i="1"/>
  <c r="AS592" i="1"/>
  <c r="AT592" i="1"/>
  <c r="AU592" i="1"/>
  <c r="AV592" i="1"/>
  <c r="AW592" i="1"/>
  <c r="W592" i="1" s="1"/>
  <c r="AX592" i="1"/>
  <c r="AZ592" i="1" s="1"/>
  <c r="Z592" i="1" s="1"/>
  <c r="BH592" i="1"/>
  <c r="BI592" i="1"/>
  <c r="BJ592" i="1"/>
  <c r="BK592" i="1"/>
  <c r="BM592" i="1"/>
  <c r="CE592" i="1"/>
  <c r="CG592" i="1"/>
  <c r="CH592" i="1"/>
  <c r="CP592" i="1" s="1" a="1"/>
  <c r="CP592" i="1" s="1"/>
  <c r="CI592" i="1"/>
  <c r="CJ592" i="1"/>
  <c r="CK592" i="1"/>
  <c r="CL592" i="1"/>
  <c r="CM592" i="1"/>
  <c r="CN592" i="1"/>
  <c r="AA593" i="1"/>
  <c r="AB593" i="1"/>
  <c r="AC593" i="1"/>
  <c r="AD593" i="1"/>
  <c r="AE593" i="1"/>
  <c r="AF593" i="1"/>
  <c r="AK593" i="1"/>
  <c r="AM593" i="1"/>
  <c r="AN593" i="1"/>
  <c r="AO593" i="1"/>
  <c r="AQ593" i="1"/>
  <c r="AR593" i="1"/>
  <c r="AS593" i="1"/>
  <c r="AT593" i="1"/>
  <c r="AU593" i="1"/>
  <c r="AV593" i="1"/>
  <c r="BI593" i="1"/>
  <c r="CG593" i="1"/>
  <c r="CQ593" i="1" s="1"/>
  <c r="CH593" i="1"/>
  <c r="CO593" i="1" s="1" a="1"/>
  <c r="CO593" i="1" s="1"/>
  <c r="CI593" i="1"/>
  <c r="CJ593" i="1"/>
  <c r="CK593" i="1"/>
  <c r="CL593" i="1"/>
  <c r="CM593" i="1"/>
  <c r="CN593" i="1"/>
  <c r="AA594" i="1"/>
  <c r="AB594" i="1"/>
  <c r="AC594" i="1"/>
  <c r="AD594" i="1"/>
  <c r="AE594" i="1"/>
  <c r="AF594" i="1"/>
  <c r="AH594" i="1"/>
  <c r="AJ594" i="1"/>
  <c r="AK594" i="1"/>
  <c r="AM594" i="1"/>
  <c r="AN594" i="1"/>
  <c r="AO594" i="1"/>
  <c r="AP594" i="1"/>
  <c r="AQ594" i="1"/>
  <c r="AR594" i="1"/>
  <c r="AT594" i="1"/>
  <c r="AU594" i="1"/>
  <c r="AV594" i="1"/>
  <c r="AW594" i="1"/>
  <c r="W594" i="1" s="1"/>
  <c r="BH594" i="1"/>
  <c r="BI594" i="1"/>
  <c r="BK594" i="1"/>
  <c r="BL594" i="1"/>
  <c r="BM594" i="1"/>
  <c r="CG594" i="1"/>
  <c r="CH594" i="1"/>
  <c r="CI594" i="1"/>
  <c r="CO594" i="1" s="1" a="1"/>
  <c r="CO594" i="1" s="1"/>
  <c r="CQ594" i="1" s="1"/>
  <c r="CJ594" i="1"/>
  <c r="CK594" i="1"/>
  <c r="CL594" i="1"/>
  <c r="CM594" i="1"/>
  <c r="CN594" i="1"/>
  <c r="AA595" i="1"/>
  <c r="AB595" i="1"/>
  <c r="AC595" i="1"/>
  <c r="AD595" i="1"/>
  <c r="AE595" i="1"/>
  <c r="AL595" i="1" s="1"/>
  <c r="AF595" i="1"/>
  <c r="AJ595" i="1"/>
  <c r="AK595" i="1"/>
  <c r="AM595" i="1"/>
  <c r="AN595" i="1"/>
  <c r="AO595" i="1"/>
  <c r="AP595" i="1"/>
  <c r="AQ595" i="1"/>
  <c r="AR595" i="1"/>
  <c r="AT595" i="1"/>
  <c r="AU595" i="1"/>
  <c r="AV595" i="1"/>
  <c r="BI595" i="1"/>
  <c r="BJ595" i="1"/>
  <c r="BK595" i="1"/>
  <c r="BM595" i="1"/>
  <c r="BN595" i="1"/>
  <c r="CE595" i="1"/>
  <c r="CG595" i="1"/>
  <c r="CH595" i="1"/>
  <c r="CO595" i="1" s="1" a="1"/>
  <c r="CO595" i="1" s="1"/>
  <c r="CQ595" i="1" s="1"/>
  <c r="CI595" i="1"/>
  <c r="CJ595" i="1"/>
  <c r="CK595" i="1"/>
  <c r="CL595" i="1"/>
  <c r="CM595" i="1"/>
  <c r="CN595" i="1"/>
  <c r="AA596" i="1"/>
  <c r="AB596" i="1"/>
  <c r="AC596" i="1"/>
  <c r="AH596" i="1" s="1"/>
  <c r="AD596" i="1"/>
  <c r="AE596" i="1"/>
  <c r="AF596" i="1"/>
  <c r="AK596" i="1"/>
  <c r="AM596" i="1"/>
  <c r="AN596" i="1"/>
  <c r="AO596" i="1"/>
  <c r="AP596" i="1"/>
  <c r="AQ596" i="1"/>
  <c r="AS596" i="1"/>
  <c r="AT596" i="1"/>
  <c r="AU596" i="1"/>
  <c r="AV596" i="1"/>
  <c r="AW596" i="1"/>
  <c r="W596" i="1" s="1"/>
  <c r="BK596" i="1"/>
  <c r="CG596" i="1"/>
  <c r="CH596" i="1"/>
  <c r="CO596" i="1" s="1" a="1"/>
  <c r="CO596" i="1" s="1"/>
  <c r="CI596" i="1"/>
  <c r="CJ596" i="1"/>
  <c r="CK596" i="1"/>
  <c r="CL596" i="1"/>
  <c r="CM596" i="1"/>
  <c r="CN596" i="1"/>
  <c r="AA597" i="1"/>
  <c r="AB597" i="1"/>
  <c r="AC597" i="1"/>
  <c r="BH597" i="1" s="1"/>
  <c r="AD597" i="1"/>
  <c r="AE597" i="1"/>
  <c r="AF597" i="1"/>
  <c r="AK597" i="1"/>
  <c r="AM597" i="1"/>
  <c r="AN597" i="1"/>
  <c r="AO597" i="1"/>
  <c r="AP597" i="1"/>
  <c r="AQ597" i="1"/>
  <c r="AR597" i="1"/>
  <c r="AT597" i="1"/>
  <c r="AU597" i="1"/>
  <c r="AV597" i="1"/>
  <c r="BN597" i="1"/>
  <c r="CG597" i="1"/>
  <c r="CH597" i="1"/>
  <c r="CI597" i="1"/>
  <c r="CP597" i="1" s="1" a="1"/>
  <c r="CP597" i="1" s="1"/>
  <c r="CJ597" i="1"/>
  <c r="CK597" i="1"/>
  <c r="CL597" i="1"/>
  <c r="CM597" i="1"/>
  <c r="CN597" i="1"/>
  <c r="CO597" i="1" a="1"/>
  <c r="CO597" i="1" s="1"/>
  <c r="CQ597" i="1" s="1"/>
  <c r="AA598" i="1"/>
  <c r="AB598" i="1"/>
  <c r="AC598" i="1"/>
  <c r="AD598" i="1"/>
  <c r="AE598" i="1"/>
  <c r="AF598" i="1"/>
  <c r="AK598" i="1"/>
  <c r="AM598" i="1"/>
  <c r="AN598" i="1"/>
  <c r="AO598" i="1"/>
  <c r="AP598" i="1"/>
  <c r="AQ598" i="1"/>
  <c r="AR598" i="1"/>
  <c r="AT598" i="1"/>
  <c r="AU598" i="1"/>
  <c r="AV598" i="1"/>
  <c r="BH598" i="1"/>
  <c r="CE598" i="1"/>
  <c r="CG598" i="1"/>
  <c r="CH598" i="1"/>
  <c r="CO598" i="1" s="1" a="1"/>
  <c r="CO598" i="1" s="1"/>
  <c r="CI598" i="1"/>
  <c r="CJ598" i="1"/>
  <c r="CK598" i="1"/>
  <c r="CL598" i="1"/>
  <c r="CM598" i="1"/>
  <c r="CN598" i="1"/>
  <c r="AA599" i="1"/>
  <c r="AB599" i="1"/>
  <c r="AC599" i="1"/>
  <c r="AD599" i="1"/>
  <c r="AE599" i="1"/>
  <c r="AF599" i="1"/>
  <c r="AH599" i="1"/>
  <c r="AK599" i="1"/>
  <c r="AM599" i="1"/>
  <c r="AN599" i="1"/>
  <c r="AO599" i="1"/>
  <c r="AP599" i="1"/>
  <c r="AQ599" i="1"/>
  <c r="AR599" i="1"/>
  <c r="AT599" i="1"/>
  <c r="AU599" i="1"/>
  <c r="AV599" i="1"/>
  <c r="BI599" i="1"/>
  <c r="BJ599" i="1"/>
  <c r="BM599" i="1"/>
  <c r="CE599" i="1"/>
  <c r="CG599" i="1"/>
  <c r="CH599" i="1"/>
  <c r="CP599" i="1" s="1" a="1"/>
  <c r="CP599" i="1" s="1"/>
  <c r="CI599" i="1"/>
  <c r="CJ599" i="1"/>
  <c r="CK599" i="1"/>
  <c r="CL599" i="1"/>
  <c r="CM599" i="1"/>
  <c r="CN599" i="1"/>
  <c r="CO599" i="1" a="1"/>
  <c r="CO599" i="1" s="1"/>
  <c r="AA600" i="1"/>
  <c r="AB600" i="1"/>
  <c r="AC600" i="1"/>
  <c r="AD600" i="1"/>
  <c r="AE600" i="1"/>
  <c r="AL600" i="1" s="1"/>
  <c r="BD600" i="1" s="1"/>
  <c r="AF600" i="1"/>
  <c r="AH600" i="1"/>
  <c r="AJ600" i="1"/>
  <c r="AK600" i="1"/>
  <c r="AM600" i="1"/>
  <c r="AN600" i="1"/>
  <c r="AO600" i="1"/>
  <c r="AP600" i="1"/>
  <c r="AQ600" i="1"/>
  <c r="AR600" i="1"/>
  <c r="AT600" i="1"/>
  <c r="AU600" i="1"/>
  <c r="AV600" i="1"/>
  <c r="BF600" i="1"/>
  <c r="BI600" i="1"/>
  <c r="BK600" i="1"/>
  <c r="BL600" i="1"/>
  <c r="BN600" i="1"/>
  <c r="CE600" i="1"/>
  <c r="CG600" i="1"/>
  <c r="CH600" i="1"/>
  <c r="CI600" i="1"/>
  <c r="CJ600" i="1"/>
  <c r="CK600" i="1"/>
  <c r="CL600" i="1"/>
  <c r="CM600" i="1"/>
  <c r="CN600" i="1"/>
  <c r="CO600" i="1" a="1"/>
  <c r="CO600" i="1" s="1"/>
  <c r="CQ600" i="1" s="1"/>
  <c r="CP600" i="1" a="1"/>
  <c r="CP600" i="1" s="1"/>
  <c r="AA601" i="1"/>
  <c r="AB601" i="1"/>
  <c r="AC601" i="1"/>
  <c r="AD601" i="1"/>
  <c r="AE601" i="1"/>
  <c r="AL601" i="1" s="1"/>
  <c r="AF601" i="1"/>
  <c r="AK601" i="1" s="1"/>
  <c r="AJ601" i="1"/>
  <c r="AM601" i="1"/>
  <c r="AN601" i="1"/>
  <c r="AO601" i="1"/>
  <c r="AP601" i="1"/>
  <c r="AQ601" i="1"/>
  <c r="AR601" i="1"/>
  <c r="AS601" i="1"/>
  <c r="AU601" i="1"/>
  <c r="AV601" i="1"/>
  <c r="BH601" i="1"/>
  <c r="BI601" i="1"/>
  <c r="BK601" i="1"/>
  <c r="CE601" i="1"/>
  <c r="CG601" i="1"/>
  <c r="CH601" i="1"/>
  <c r="CO601" i="1" s="1" a="1"/>
  <c r="CO601" i="1" s="1"/>
  <c r="CQ601" i="1" s="1"/>
  <c r="CI601" i="1"/>
  <c r="CJ601" i="1"/>
  <c r="CK601" i="1"/>
  <c r="CL601" i="1"/>
  <c r="CM601" i="1"/>
  <c r="CN601" i="1"/>
  <c r="AA602" i="1"/>
  <c r="AB602" i="1"/>
  <c r="AC602" i="1"/>
  <c r="AH602" i="1" s="1"/>
  <c r="AD602" i="1"/>
  <c r="AE602" i="1"/>
  <c r="AF602" i="1"/>
  <c r="AK602" i="1"/>
  <c r="AM602" i="1"/>
  <c r="AN602" i="1"/>
  <c r="AO602" i="1"/>
  <c r="AP602" i="1"/>
  <c r="AQ602" i="1"/>
  <c r="AR602" i="1"/>
  <c r="AS602" i="1"/>
  <c r="AT602" i="1"/>
  <c r="AV602" i="1"/>
  <c r="CE602" i="1"/>
  <c r="CG602" i="1"/>
  <c r="CH602" i="1"/>
  <c r="CP602" i="1" s="1" a="1"/>
  <c r="CP602" i="1" s="1"/>
  <c r="CI602" i="1"/>
  <c r="CJ602" i="1"/>
  <c r="CK602" i="1"/>
  <c r="CL602" i="1"/>
  <c r="CM602" i="1"/>
  <c r="CN602" i="1"/>
  <c r="CO602" i="1" a="1"/>
  <c r="CO602" i="1" s="1"/>
  <c r="CQ602" i="1" s="1"/>
  <c r="AA603" i="1"/>
  <c r="AB603" i="1"/>
  <c r="AC603" i="1"/>
  <c r="AD603" i="1"/>
  <c r="AE603" i="1"/>
  <c r="AF603" i="1"/>
  <c r="AH603" i="1"/>
  <c r="AK603" i="1"/>
  <c r="AM603" i="1"/>
  <c r="AN603" i="1"/>
  <c r="AO603" i="1"/>
  <c r="AQ603" i="1"/>
  <c r="AR603" i="1"/>
  <c r="AS603" i="1"/>
  <c r="AT603" i="1"/>
  <c r="AU603" i="1"/>
  <c r="AV603" i="1"/>
  <c r="BI603" i="1"/>
  <c r="CG603" i="1"/>
  <c r="CH603" i="1"/>
  <c r="CI603" i="1"/>
  <c r="CP603" i="1" s="1" a="1"/>
  <c r="CP603" i="1" s="1"/>
  <c r="CJ603" i="1"/>
  <c r="CK603" i="1"/>
  <c r="CL603" i="1"/>
  <c r="CM603" i="1"/>
  <c r="CN603" i="1"/>
  <c r="CO603" i="1" a="1"/>
  <c r="CO603" i="1"/>
  <c r="CQ603" i="1"/>
  <c r="AA604" i="1"/>
  <c r="AB604" i="1"/>
  <c r="AC604" i="1"/>
  <c r="AD604" i="1"/>
  <c r="AE604" i="1"/>
  <c r="AL604" i="1" s="1"/>
  <c r="AF604" i="1"/>
  <c r="AJ604" i="1"/>
  <c r="AK604" i="1"/>
  <c r="AM604" i="1"/>
  <c r="AN604" i="1"/>
  <c r="AO604" i="1"/>
  <c r="AQ604" i="1"/>
  <c r="AR604" i="1"/>
  <c r="AS604" i="1"/>
  <c r="AT604" i="1"/>
  <c r="AU604" i="1"/>
  <c r="AV604" i="1"/>
  <c r="AW604" i="1"/>
  <c r="W604" i="1" s="1"/>
  <c r="BH604" i="1"/>
  <c r="BI604" i="1"/>
  <c r="BJ604" i="1"/>
  <c r="BK604" i="1"/>
  <c r="BN604" i="1"/>
  <c r="CE604" i="1"/>
  <c r="CG604" i="1"/>
  <c r="CQ604" i="1" s="1"/>
  <c r="CH604" i="1"/>
  <c r="CP604" i="1" s="1" a="1"/>
  <c r="CP604" i="1" s="1"/>
  <c r="CI604" i="1"/>
  <c r="CJ604" i="1"/>
  <c r="CK604" i="1"/>
  <c r="CL604" i="1"/>
  <c r="CM604" i="1"/>
  <c r="CN604" i="1"/>
  <c r="CO604" i="1" a="1"/>
  <c r="CO604" i="1" s="1"/>
  <c r="AA605" i="1"/>
  <c r="AB605" i="1"/>
  <c r="AC605" i="1"/>
  <c r="AD605" i="1"/>
  <c r="AE605" i="1"/>
  <c r="AF605" i="1"/>
  <c r="AK605" i="1"/>
  <c r="AM605" i="1"/>
  <c r="AN605" i="1"/>
  <c r="AO605" i="1"/>
  <c r="AQ605" i="1"/>
  <c r="AR605" i="1"/>
  <c r="AS605" i="1"/>
  <c r="AT605" i="1"/>
  <c r="AU605" i="1"/>
  <c r="AV605" i="1"/>
  <c r="AW605" i="1"/>
  <c r="AY605" i="1" s="1"/>
  <c r="Y605" i="1" s="1"/>
  <c r="AX605" i="1"/>
  <c r="X605" i="1" s="1"/>
  <c r="BI605" i="1"/>
  <c r="BK605" i="1"/>
  <c r="BL605" i="1"/>
  <c r="CE605" i="1"/>
  <c r="CG605" i="1"/>
  <c r="CH605" i="1"/>
  <c r="CI605" i="1"/>
  <c r="CP605" i="1" s="1" a="1"/>
  <c r="CP605" i="1" s="1"/>
  <c r="CJ605" i="1"/>
  <c r="CK605" i="1"/>
  <c r="CL605" i="1"/>
  <c r="CM605" i="1"/>
  <c r="CN605" i="1"/>
  <c r="CO605" i="1" a="1"/>
  <c r="CO605" i="1"/>
  <c r="CQ605" i="1"/>
  <c r="AA606" i="1"/>
  <c r="AB606" i="1"/>
  <c r="AC606" i="1"/>
  <c r="AD606" i="1"/>
  <c r="AE606" i="1"/>
  <c r="AF606" i="1"/>
  <c r="AH606" i="1"/>
  <c r="AK606" i="1"/>
  <c r="AM606" i="1"/>
  <c r="AN606" i="1"/>
  <c r="AO606" i="1"/>
  <c r="AQ606" i="1"/>
  <c r="AR606" i="1"/>
  <c r="AS606" i="1"/>
  <c r="AT606" i="1"/>
  <c r="AU606" i="1"/>
  <c r="AV606" i="1"/>
  <c r="BH606" i="1"/>
  <c r="BI606" i="1"/>
  <c r="BM606" i="1"/>
  <c r="CG606" i="1"/>
  <c r="CH606" i="1"/>
  <c r="CI606" i="1"/>
  <c r="CP606" i="1" s="1" a="1"/>
  <c r="CP606" i="1" s="1"/>
  <c r="CJ606" i="1"/>
  <c r="CK606" i="1"/>
  <c r="CL606" i="1"/>
  <c r="CM606" i="1"/>
  <c r="CN606" i="1"/>
  <c r="CO606" i="1" a="1"/>
  <c r="CO606" i="1"/>
  <c r="CQ606" i="1"/>
  <c r="AA607" i="1"/>
  <c r="AB607" i="1"/>
  <c r="AC607" i="1"/>
  <c r="BH607" i="1" s="1"/>
  <c r="AD607" i="1"/>
  <c r="AE607" i="1"/>
  <c r="AF607" i="1"/>
  <c r="AK607" i="1"/>
  <c r="AM607" i="1"/>
  <c r="AN607" i="1"/>
  <c r="AO607" i="1"/>
  <c r="AP607" i="1"/>
  <c r="AR607" i="1"/>
  <c r="AS607" i="1"/>
  <c r="AT607" i="1"/>
  <c r="AU607" i="1"/>
  <c r="AV607" i="1"/>
  <c r="CG607" i="1"/>
  <c r="CH607" i="1"/>
  <c r="CP607" i="1" s="1" a="1"/>
  <c r="CP607" i="1" s="1"/>
  <c r="CI607" i="1"/>
  <c r="CJ607" i="1"/>
  <c r="CK607" i="1"/>
  <c r="CL607" i="1"/>
  <c r="CM607" i="1"/>
  <c r="CN607" i="1"/>
  <c r="CO607" i="1" a="1"/>
  <c r="CO607" i="1" s="1"/>
  <c r="CQ607" i="1"/>
  <c r="AA608" i="1"/>
  <c r="AB608" i="1"/>
  <c r="AC608" i="1"/>
  <c r="AD608" i="1"/>
  <c r="AE608" i="1"/>
  <c r="AF608" i="1"/>
  <c r="AH608" i="1"/>
  <c r="AK608" i="1"/>
  <c r="AM608" i="1"/>
  <c r="AN608" i="1"/>
  <c r="AO608" i="1"/>
  <c r="AP608" i="1"/>
  <c r="AQ608" i="1"/>
  <c r="AR608" i="1"/>
  <c r="AS608" i="1"/>
  <c r="AT608" i="1"/>
  <c r="AV608" i="1"/>
  <c r="BI608" i="1"/>
  <c r="CE608" i="1"/>
  <c r="CG608" i="1"/>
  <c r="CH608" i="1"/>
  <c r="CI608" i="1"/>
  <c r="CJ608" i="1"/>
  <c r="CK608" i="1"/>
  <c r="CL608" i="1"/>
  <c r="CM608" i="1"/>
  <c r="CN608" i="1"/>
  <c r="AA609" i="1"/>
  <c r="AB609" i="1"/>
  <c r="AC609" i="1"/>
  <c r="BI609" i="1" s="1"/>
  <c r="AD609" i="1"/>
  <c r="AE609" i="1"/>
  <c r="AF609" i="1"/>
  <c r="AH609" i="1"/>
  <c r="AJ609" i="1"/>
  <c r="AK609" i="1"/>
  <c r="AM609" i="1"/>
  <c r="AN609" i="1"/>
  <c r="AO609" i="1"/>
  <c r="AP609" i="1"/>
  <c r="AQ609" i="1"/>
  <c r="AS609" i="1"/>
  <c r="AT609" i="1"/>
  <c r="AU609" i="1"/>
  <c r="AV609" i="1"/>
  <c r="AW609" i="1"/>
  <c r="AY609" i="1" s="1"/>
  <c r="Y609" i="1" s="1"/>
  <c r="BH609" i="1"/>
  <c r="BK609" i="1"/>
  <c r="BL609" i="1"/>
  <c r="BM609" i="1"/>
  <c r="CG609" i="1"/>
  <c r="CH609" i="1"/>
  <c r="CI609" i="1"/>
  <c r="CO609" i="1" s="1" a="1"/>
  <c r="CO609" i="1" s="1"/>
  <c r="CQ609" i="1" s="1"/>
  <c r="CJ609" i="1"/>
  <c r="CK609" i="1"/>
  <c r="CL609" i="1"/>
  <c r="CM609" i="1"/>
  <c r="CN609" i="1"/>
  <c r="CP609" i="1" a="1"/>
  <c r="CP609" i="1" s="1"/>
  <c r="AA610" i="1"/>
  <c r="AB610" i="1"/>
  <c r="AC610" i="1"/>
  <c r="AD610" i="1"/>
  <c r="AE610" i="1"/>
  <c r="AF610" i="1"/>
  <c r="AK610" i="1" s="1"/>
  <c r="AM610" i="1"/>
  <c r="AN610" i="1"/>
  <c r="AO610" i="1"/>
  <c r="AP610" i="1"/>
  <c r="AQ610" i="1"/>
  <c r="AR610" i="1"/>
  <c r="AT610" i="1"/>
  <c r="AU610" i="1"/>
  <c r="AV610" i="1"/>
  <c r="CE610" i="1"/>
  <c r="CG610" i="1"/>
  <c r="CH610" i="1"/>
  <c r="CI610" i="1"/>
  <c r="CJ610" i="1"/>
  <c r="CK610" i="1"/>
  <c r="CL610" i="1"/>
  <c r="CM610" i="1"/>
  <c r="CN610" i="1"/>
  <c r="AA611" i="1"/>
  <c r="AB611" i="1"/>
  <c r="AC611" i="1"/>
  <c r="AD611" i="1"/>
  <c r="AE611" i="1"/>
  <c r="AF611" i="1"/>
  <c r="AK611" i="1" s="1"/>
  <c r="AH611" i="1"/>
  <c r="AM611" i="1"/>
  <c r="AN611" i="1"/>
  <c r="AO611" i="1"/>
  <c r="AP611" i="1"/>
  <c r="AQ611" i="1"/>
  <c r="AS611" i="1"/>
  <c r="AT611" i="1"/>
  <c r="AU611" i="1"/>
  <c r="AV611" i="1"/>
  <c r="AX611" i="1"/>
  <c r="BI611" i="1"/>
  <c r="BL611" i="1"/>
  <c r="CE611" i="1"/>
  <c r="CG611" i="1"/>
  <c r="CH611" i="1"/>
  <c r="CO611" i="1" s="1" a="1"/>
  <c r="CO611" i="1" s="1"/>
  <c r="CQ611" i="1" s="1"/>
  <c r="CI611" i="1"/>
  <c r="CJ611" i="1"/>
  <c r="CK611" i="1"/>
  <c r="CL611" i="1"/>
  <c r="CM611" i="1"/>
  <c r="CN611" i="1"/>
  <c r="AA612" i="1"/>
  <c r="AB612" i="1"/>
  <c r="AC612" i="1"/>
  <c r="AD612" i="1"/>
  <c r="AE612" i="1"/>
  <c r="AF612" i="1"/>
  <c r="AH612" i="1"/>
  <c r="AJ612" i="1"/>
  <c r="AK612" i="1"/>
  <c r="AM612" i="1"/>
  <c r="AN612" i="1"/>
  <c r="AO612" i="1"/>
  <c r="AP612" i="1"/>
  <c r="AQ612" i="1"/>
  <c r="AR612" i="1"/>
  <c r="AS612" i="1"/>
  <c r="AT612" i="1"/>
  <c r="AV612" i="1"/>
  <c r="BH612" i="1"/>
  <c r="BI612" i="1"/>
  <c r="BK612" i="1"/>
  <c r="BL612" i="1"/>
  <c r="BM612" i="1"/>
  <c r="BN612" i="1"/>
  <c r="CG612" i="1"/>
  <c r="CH612" i="1"/>
  <c r="CI612" i="1"/>
  <c r="CP612" i="1" s="1" a="1"/>
  <c r="CP612" i="1" s="1"/>
  <c r="CJ612" i="1"/>
  <c r="CK612" i="1"/>
  <c r="CL612" i="1"/>
  <c r="CM612" i="1"/>
  <c r="CN612" i="1"/>
  <c r="CO612" i="1" a="1"/>
  <c r="CO612" i="1"/>
  <c r="CQ612" i="1" s="1"/>
  <c r="AA613" i="1"/>
  <c r="AB613" i="1"/>
  <c r="AC613" i="1"/>
  <c r="AD613" i="1"/>
  <c r="AE613" i="1"/>
  <c r="AF613" i="1"/>
  <c r="AK613" i="1"/>
  <c r="AM613" i="1"/>
  <c r="AN613" i="1"/>
  <c r="AO613" i="1"/>
  <c r="AP613" i="1"/>
  <c r="AQ613" i="1"/>
  <c r="AR613" i="1"/>
  <c r="AT613" i="1"/>
  <c r="AU613" i="1"/>
  <c r="AV613" i="1"/>
  <c r="BI613" i="1"/>
  <c r="BN613" i="1"/>
  <c r="CG613" i="1"/>
  <c r="CH613" i="1"/>
  <c r="CI613" i="1"/>
  <c r="CJ613" i="1"/>
  <c r="CK613" i="1"/>
  <c r="CL613" i="1"/>
  <c r="CM613" i="1"/>
  <c r="CN613" i="1"/>
  <c r="AA614" i="1"/>
  <c r="AB614" i="1"/>
  <c r="AC614" i="1"/>
  <c r="AX614" i="1" s="1"/>
  <c r="X614" i="1" s="1"/>
  <c r="AD614" i="1"/>
  <c r="AE614" i="1"/>
  <c r="AF614" i="1"/>
  <c r="AH614" i="1"/>
  <c r="AK614" i="1"/>
  <c r="AM614" i="1"/>
  <c r="AN614" i="1"/>
  <c r="AO614" i="1"/>
  <c r="AP614" i="1"/>
  <c r="AR614" i="1"/>
  <c r="AS614" i="1"/>
  <c r="AT614" i="1"/>
  <c r="AU614" i="1"/>
  <c r="AV614" i="1"/>
  <c r="AW614" i="1"/>
  <c r="AY614" i="1" s="1"/>
  <c r="Y614" i="1" s="1"/>
  <c r="BI614" i="1"/>
  <c r="BJ614" i="1"/>
  <c r="BK614" i="1"/>
  <c r="CG614" i="1"/>
  <c r="CH614" i="1"/>
  <c r="CI614" i="1"/>
  <c r="CJ614" i="1"/>
  <c r="CK614" i="1"/>
  <c r="CL614" i="1"/>
  <c r="CM614" i="1"/>
  <c r="CN614" i="1"/>
  <c r="AA615" i="1"/>
  <c r="AB615" i="1"/>
  <c r="AC615" i="1"/>
  <c r="AD615" i="1"/>
  <c r="AE615" i="1"/>
  <c r="AF615" i="1"/>
  <c r="AK615" i="1"/>
  <c r="AM615" i="1"/>
  <c r="AN615" i="1"/>
  <c r="AO615" i="1"/>
  <c r="AP615" i="1"/>
  <c r="AQ615" i="1"/>
  <c r="AS615" i="1"/>
  <c r="AT615" i="1"/>
  <c r="AU615" i="1"/>
  <c r="AV615" i="1"/>
  <c r="BM615" i="1"/>
  <c r="CE615" i="1"/>
  <c r="CG615" i="1"/>
  <c r="CH615" i="1"/>
  <c r="CI615" i="1"/>
  <c r="CJ615" i="1"/>
  <c r="CK615" i="1"/>
  <c r="CL615" i="1"/>
  <c r="CM615" i="1"/>
  <c r="CN615" i="1"/>
  <c r="AA616" i="1"/>
  <c r="AB616" i="1"/>
  <c r="AC616" i="1"/>
  <c r="AD616" i="1"/>
  <c r="AE616" i="1"/>
  <c r="AF616" i="1"/>
  <c r="AK616" i="1" s="1"/>
  <c r="AM616" i="1"/>
  <c r="AN616" i="1"/>
  <c r="AO616" i="1"/>
  <c r="AP616" i="1"/>
  <c r="AQ616" i="1"/>
  <c r="AS616" i="1"/>
  <c r="AT616" i="1"/>
  <c r="AU616" i="1"/>
  <c r="AV616" i="1"/>
  <c r="CG616" i="1"/>
  <c r="CH616" i="1"/>
  <c r="CO616" i="1" s="1" a="1"/>
  <c r="CO616" i="1" s="1"/>
  <c r="CI616" i="1"/>
  <c r="CJ616" i="1"/>
  <c r="CK616" i="1"/>
  <c r="CL616" i="1"/>
  <c r="CM616" i="1"/>
  <c r="CN616" i="1"/>
  <c r="CQ616" i="1"/>
  <c r="AA617" i="1"/>
  <c r="AB617" i="1"/>
  <c r="AC617" i="1"/>
  <c r="AD617" i="1"/>
  <c r="AE617" i="1"/>
  <c r="AF617" i="1"/>
  <c r="AH617" i="1"/>
  <c r="AK617" i="1"/>
  <c r="AM617" i="1"/>
  <c r="AN617" i="1"/>
  <c r="AO617" i="1"/>
  <c r="AP617" i="1"/>
  <c r="AQ617" i="1"/>
  <c r="AR617" i="1"/>
  <c r="AS617" i="1"/>
  <c r="AT617" i="1"/>
  <c r="AV617" i="1"/>
  <c r="BI617" i="1"/>
  <c r="BJ617" i="1"/>
  <c r="BK617" i="1"/>
  <c r="BL617" i="1"/>
  <c r="BM617" i="1"/>
  <c r="CG617" i="1"/>
  <c r="CQ617" i="1" s="1"/>
  <c r="CH617" i="1"/>
  <c r="CI617" i="1"/>
  <c r="CJ617" i="1"/>
  <c r="CK617" i="1"/>
  <c r="CO617" i="1" s="1" a="1"/>
  <c r="CL617" i="1"/>
  <c r="CM617" i="1"/>
  <c r="CN617" i="1"/>
  <c r="CO617" i="1"/>
  <c r="AA618" i="1"/>
  <c r="AB618" i="1"/>
  <c r="AC618" i="1"/>
  <c r="BH618" i="1" s="1"/>
  <c r="AD618" i="1"/>
  <c r="AE618" i="1"/>
  <c r="AF618" i="1"/>
  <c r="AK618" i="1"/>
  <c r="AM618" i="1"/>
  <c r="AN618" i="1"/>
  <c r="AO618" i="1"/>
  <c r="AP618" i="1"/>
  <c r="AQ618" i="1"/>
  <c r="AR618" i="1"/>
  <c r="AS618" i="1"/>
  <c r="AT618" i="1"/>
  <c r="AV618" i="1"/>
  <c r="BK618" i="1"/>
  <c r="CG618" i="1"/>
  <c r="CH618" i="1"/>
  <c r="CI618" i="1"/>
  <c r="CJ618" i="1"/>
  <c r="CK618" i="1"/>
  <c r="CL618" i="1"/>
  <c r="CM618" i="1"/>
  <c r="CN618" i="1"/>
  <c r="AA619" i="1"/>
  <c r="AB619" i="1"/>
  <c r="AC619" i="1"/>
  <c r="AX619" i="1" s="1"/>
  <c r="AZ619" i="1" s="1"/>
  <c r="Z619" i="1" s="1"/>
  <c r="AD619" i="1"/>
  <c r="AE619" i="1"/>
  <c r="AL619" i="1" s="1"/>
  <c r="AF619" i="1"/>
  <c r="AJ619" i="1"/>
  <c r="AK619" i="1"/>
  <c r="AM619" i="1"/>
  <c r="AN619" i="1"/>
  <c r="AO619" i="1"/>
  <c r="AP619" i="1"/>
  <c r="AQ619" i="1"/>
  <c r="AR619" i="1"/>
  <c r="AS619" i="1"/>
  <c r="AT619" i="1"/>
  <c r="AV619" i="1"/>
  <c r="AW619" i="1"/>
  <c r="AY619" i="1" s="1"/>
  <c r="Y619" i="1" s="1"/>
  <c r="BE619" i="1"/>
  <c r="BH619" i="1"/>
  <c r="BI619" i="1"/>
  <c r="BJ619" i="1"/>
  <c r="BK619" i="1"/>
  <c r="CG619" i="1"/>
  <c r="CH619" i="1"/>
  <c r="CI619" i="1"/>
  <c r="CJ619" i="1"/>
  <c r="CK619" i="1"/>
  <c r="CL619" i="1"/>
  <c r="CM619" i="1"/>
  <c r="CN619" i="1"/>
  <c r="CP619" i="1" a="1"/>
  <c r="CP619" i="1" s="1"/>
  <c r="AA620" i="1"/>
  <c r="AB620" i="1"/>
  <c r="AC620" i="1"/>
  <c r="AD620" i="1"/>
  <c r="AE620" i="1"/>
  <c r="AF620" i="1"/>
  <c r="AK620" i="1" s="1"/>
  <c r="AM620" i="1"/>
  <c r="AN620" i="1"/>
  <c r="AO620" i="1"/>
  <c r="AP620" i="1"/>
  <c r="AQ620" i="1"/>
  <c r="AR620" i="1"/>
  <c r="AT620" i="1"/>
  <c r="AU620" i="1"/>
  <c r="AV620" i="1"/>
  <c r="BK620" i="1"/>
  <c r="CE620" i="1"/>
  <c r="CG620" i="1"/>
  <c r="CH620" i="1"/>
  <c r="CI620" i="1"/>
  <c r="CO620" i="1" s="1" a="1"/>
  <c r="CO620" i="1" s="1"/>
  <c r="CJ620" i="1"/>
  <c r="CK620" i="1"/>
  <c r="CL620" i="1"/>
  <c r="CM620" i="1"/>
  <c r="CP620" i="1" s="1" a="1"/>
  <c r="CP620" i="1" s="1"/>
  <c r="CN620" i="1"/>
  <c r="CQ620" i="1"/>
  <c r="AA621" i="1"/>
  <c r="AB621" i="1"/>
  <c r="AC621" i="1"/>
  <c r="AH621" i="1" s="1"/>
  <c r="AD621" i="1"/>
  <c r="AE621" i="1"/>
  <c r="AF621" i="1"/>
  <c r="AK621" i="1"/>
  <c r="AM621" i="1"/>
  <c r="AN621" i="1"/>
  <c r="AO621" i="1"/>
  <c r="AP621" i="1"/>
  <c r="AQ621" i="1"/>
  <c r="AR621" i="1"/>
  <c r="AT621" i="1"/>
  <c r="AU621" i="1"/>
  <c r="AV621" i="1"/>
  <c r="CG621" i="1"/>
  <c r="CH621" i="1"/>
  <c r="CI621" i="1"/>
  <c r="CJ621" i="1"/>
  <c r="CK621" i="1"/>
  <c r="CL621" i="1"/>
  <c r="CM621" i="1"/>
  <c r="CN621" i="1"/>
  <c r="AA622" i="1"/>
  <c r="AB622" i="1"/>
  <c r="AC622" i="1"/>
  <c r="AD622" i="1"/>
  <c r="AE622" i="1"/>
  <c r="AF622" i="1"/>
  <c r="AK622" i="1"/>
  <c r="AM622" i="1"/>
  <c r="AN622" i="1"/>
  <c r="AO622" i="1"/>
  <c r="AP622" i="1"/>
  <c r="AQ622" i="1"/>
  <c r="AR622" i="1"/>
  <c r="AT622" i="1"/>
  <c r="AU622" i="1"/>
  <c r="AV622" i="1"/>
  <c r="BM622" i="1"/>
  <c r="BN622" i="1"/>
  <c r="CG622" i="1"/>
  <c r="CH622" i="1"/>
  <c r="CP622" i="1" s="1" a="1"/>
  <c r="CP622" i="1" s="1"/>
  <c r="CI622" i="1"/>
  <c r="CJ622" i="1"/>
  <c r="CK622" i="1"/>
  <c r="CL622" i="1"/>
  <c r="CM622" i="1"/>
  <c r="CN622" i="1"/>
  <c r="CO622" i="1" a="1"/>
  <c r="CO622" i="1" s="1"/>
  <c r="CQ622" i="1" s="1"/>
  <c r="AA623" i="1"/>
  <c r="AB623" i="1"/>
  <c r="AC623" i="1"/>
  <c r="AD623" i="1"/>
  <c r="AE623" i="1"/>
  <c r="AF623" i="1"/>
  <c r="AH623" i="1"/>
  <c r="AK623" i="1"/>
  <c r="AM623" i="1"/>
  <c r="AN623" i="1"/>
  <c r="AO623" i="1"/>
  <c r="AP623" i="1"/>
  <c r="AQ623" i="1"/>
  <c r="AR623" i="1"/>
  <c r="AS623" i="1"/>
  <c r="AT623" i="1"/>
  <c r="AV623" i="1"/>
  <c r="BI623" i="1"/>
  <c r="BM623" i="1"/>
  <c r="CE623" i="1"/>
  <c r="CG623" i="1"/>
  <c r="CQ623" i="1" s="1"/>
  <c r="CH623" i="1"/>
  <c r="CI623" i="1"/>
  <c r="CJ623" i="1"/>
  <c r="CK623" i="1"/>
  <c r="CL623" i="1"/>
  <c r="CM623" i="1"/>
  <c r="CN623" i="1"/>
  <c r="CO623" i="1" a="1"/>
  <c r="CO623" i="1" s="1"/>
  <c r="AA624" i="1"/>
  <c r="AB624" i="1"/>
  <c r="AC624" i="1"/>
  <c r="BM624" i="1" s="1"/>
  <c r="AD624" i="1"/>
  <c r="AE624" i="1"/>
  <c r="AL624" i="1" s="1"/>
  <c r="BA624" i="1" s="1"/>
  <c r="AF624" i="1"/>
  <c r="AH624" i="1"/>
  <c r="AJ624" i="1"/>
  <c r="AK624" i="1"/>
  <c r="AM624" i="1"/>
  <c r="AN624" i="1"/>
  <c r="AO624" i="1"/>
  <c r="AP624" i="1"/>
  <c r="AQ624" i="1"/>
  <c r="AR624" i="1"/>
  <c r="AS624" i="1"/>
  <c r="AT624" i="1"/>
  <c r="AV624" i="1"/>
  <c r="BH624" i="1"/>
  <c r="BI624" i="1"/>
  <c r="BK624" i="1"/>
  <c r="BL624" i="1"/>
  <c r="CG624" i="1"/>
  <c r="CH624" i="1"/>
  <c r="CI624" i="1"/>
  <c r="CJ624" i="1"/>
  <c r="CK624" i="1"/>
  <c r="CL624" i="1"/>
  <c r="CM624" i="1"/>
  <c r="CN624" i="1"/>
  <c r="AA625" i="1"/>
  <c r="AB625" i="1"/>
  <c r="AC625" i="1"/>
  <c r="AD625" i="1"/>
  <c r="AE625" i="1"/>
  <c r="AL625" i="1" s="1"/>
  <c r="BB625" i="1" s="1"/>
  <c r="AF625" i="1"/>
  <c r="AJ625" i="1"/>
  <c r="AK625" i="1"/>
  <c r="AM625" i="1"/>
  <c r="AN625" i="1"/>
  <c r="AO625" i="1"/>
  <c r="AP625" i="1"/>
  <c r="AQ625" i="1"/>
  <c r="AR625" i="1"/>
  <c r="AS625" i="1"/>
  <c r="AU625" i="1"/>
  <c r="AV625" i="1"/>
  <c r="BH625" i="1"/>
  <c r="BI625" i="1"/>
  <c r="BK625" i="1"/>
  <c r="BM625" i="1"/>
  <c r="BN625" i="1"/>
  <c r="CE625" i="1"/>
  <c r="CG625" i="1"/>
  <c r="CH625" i="1"/>
  <c r="CI625" i="1"/>
  <c r="CJ625" i="1"/>
  <c r="CK625" i="1"/>
  <c r="CL625" i="1"/>
  <c r="CM625" i="1"/>
  <c r="CN625" i="1"/>
  <c r="AA626" i="1"/>
  <c r="AB626" i="1"/>
  <c r="AC626" i="1"/>
  <c r="BJ626" i="1" s="1"/>
  <c r="AD626" i="1"/>
  <c r="AE626" i="1"/>
  <c r="AF626" i="1"/>
  <c r="AK626" i="1" s="1"/>
  <c r="AH626" i="1"/>
  <c r="AM626" i="1"/>
  <c r="AN626" i="1"/>
  <c r="AO626" i="1"/>
  <c r="AQ626" i="1"/>
  <c r="AR626" i="1"/>
  <c r="AS626" i="1"/>
  <c r="AT626" i="1"/>
  <c r="AU626" i="1"/>
  <c r="AV626" i="1"/>
  <c r="BI626" i="1"/>
  <c r="BM626" i="1"/>
  <c r="CG626" i="1"/>
  <c r="CH626" i="1"/>
  <c r="CI626" i="1"/>
  <c r="CJ626" i="1"/>
  <c r="CK626" i="1"/>
  <c r="CL626" i="1"/>
  <c r="CM626" i="1"/>
  <c r="CN626" i="1"/>
  <c r="CO626" i="1" a="1"/>
  <c r="CO626" i="1" s="1"/>
  <c r="AA627" i="1"/>
  <c r="AB627" i="1"/>
  <c r="AC627" i="1"/>
  <c r="AD627" i="1"/>
  <c r="AE627" i="1"/>
  <c r="AL627" i="1" s="1"/>
  <c r="AF627" i="1"/>
  <c r="AJ627" i="1"/>
  <c r="AK627" i="1"/>
  <c r="AM627" i="1"/>
  <c r="AN627" i="1"/>
  <c r="AO627" i="1"/>
  <c r="AP627" i="1"/>
  <c r="AQ627" i="1"/>
  <c r="AR627" i="1"/>
  <c r="AS627" i="1"/>
  <c r="AT627" i="1"/>
  <c r="AV627" i="1"/>
  <c r="BH627" i="1"/>
  <c r="BK627" i="1"/>
  <c r="BL627" i="1"/>
  <c r="BM627" i="1"/>
  <c r="BN627" i="1"/>
  <c r="CE627" i="1"/>
  <c r="CG627" i="1"/>
  <c r="CH627" i="1"/>
  <c r="CI627" i="1"/>
  <c r="CJ627" i="1"/>
  <c r="CK627" i="1"/>
  <c r="CL627" i="1"/>
  <c r="CM627" i="1"/>
  <c r="CN627" i="1"/>
  <c r="CO627" i="1" a="1"/>
  <c r="CO627" i="1" s="1"/>
  <c r="CQ627" i="1" s="1"/>
  <c r="CP627" i="1" a="1"/>
  <c r="CP627" i="1" s="1"/>
  <c r="AA628" i="1"/>
  <c r="AB628" i="1"/>
  <c r="AC628" i="1"/>
  <c r="AD628" i="1"/>
  <c r="AE628" i="1"/>
  <c r="AL628" i="1" s="1"/>
  <c r="BA628" i="1" s="1"/>
  <c r="AF628" i="1"/>
  <c r="AK628" i="1" s="1"/>
  <c r="AJ628" i="1"/>
  <c r="AM628" i="1"/>
  <c r="AN628" i="1"/>
  <c r="AO628" i="1"/>
  <c r="AP628" i="1"/>
  <c r="AR628" i="1"/>
  <c r="AS628" i="1"/>
  <c r="AT628" i="1"/>
  <c r="AU628" i="1"/>
  <c r="AV628" i="1"/>
  <c r="BJ628" i="1"/>
  <c r="CG628" i="1"/>
  <c r="CH628" i="1"/>
  <c r="CO628" i="1" s="1" a="1"/>
  <c r="CO628" i="1" s="1"/>
  <c r="CI628" i="1"/>
  <c r="CJ628" i="1"/>
  <c r="CK628" i="1"/>
  <c r="CL628" i="1"/>
  <c r="CM628" i="1"/>
  <c r="CN628" i="1"/>
  <c r="CQ628" i="1"/>
  <c r="AA629" i="1"/>
  <c r="AB629" i="1"/>
  <c r="AC629" i="1"/>
  <c r="BN629" i="1" s="1"/>
  <c r="AD629" i="1"/>
  <c r="AE629" i="1"/>
  <c r="AF629" i="1"/>
  <c r="AH629" i="1" s="1"/>
  <c r="AJ629" i="1"/>
  <c r="AM629" i="1"/>
  <c r="AN629" i="1"/>
  <c r="AO629" i="1"/>
  <c r="AP629" i="1"/>
  <c r="AQ629" i="1"/>
  <c r="AR629" i="1"/>
  <c r="AT629" i="1"/>
  <c r="AU629" i="1"/>
  <c r="AV629" i="1"/>
  <c r="AW629" i="1"/>
  <c r="AY629" i="1" s="1"/>
  <c r="Y629" i="1" s="1"/>
  <c r="BH629" i="1"/>
  <c r="BI629" i="1"/>
  <c r="BJ629" i="1"/>
  <c r="BM629" i="1"/>
  <c r="CE629" i="1"/>
  <c r="CG629" i="1"/>
  <c r="CH629" i="1"/>
  <c r="CI629" i="1"/>
  <c r="CJ629" i="1"/>
  <c r="CK629" i="1"/>
  <c r="CL629" i="1"/>
  <c r="CM629" i="1"/>
  <c r="CN629" i="1"/>
  <c r="AA630" i="1"/>
  <c r="AB630" i="1"/>
  <c r="AC630" i="1"/>
  <c r="BM630" i="1" s="1"/>
  <c r="AD630" i="1"/>
  <c r="AE630" i="1"/>
  <c r="AF630" i="1"/>
  <c r="AH630" i="1" s="1"/>
  <c r="AJ630" i="1"/>
  <c r="AK630" i="1"/>
  <c r="AM630" i="1"/>
  <c r="AN630" i="1"/>
  <c r="AO630" i="1"/>
  <c r="AP630" i="1"/>
  <c r="AQ630" i="1"/>
  <c r="AS630" i="1"/>
  <c r="AT630" i="1"/>
  <c r="AU630" i="1"/>
  <c r="AV630" i="1"/>
  <c r="BH630" i="1"/>
  <c r="BI630" i="1"/>
  <c r="BK630" i="1"/>
  <c r="BL630" i="1"/>
  <c r="CE630" i="1"/>
  <c r="CG630" i="1"/>
  <c r="CH630" i="1"/>
  <c r="CI630" i="1"/>
  <c r="CJ630" i="1"/>
  <c r="CK630" i="1"/>
  <c r="CL630" i="1"/>
  <c r="CM630" i="1"/>
  <c r="CN630" i="1"/>
  <c r="AA631" i="1"/>
  <c r="AB631" i="1"/>
  <c r="AC631" i="1"/>
  <c r="BL631" i="1" s="1"/>
  <c r="AD631" i="1"/>
  <c r="AE631" i="1"/>
  <c r="AF631" i="1"/>
  <c r="AK631" i="1"/>
  <c r="AM631" i="1"/>
  <c r="AN631" i="1"/>
  <c r="AO631" i="1"/>
  <c r="AP631" i="1"/>
  <c r="AR631" i="1"/>
  <c r="AS631" i="1"/>
  <c r="AT631" i="1"/>
  <c r="AU631" i="1"/>
  <c r="AV631" i="1"/>
  <c r="BJ631" i="1"/>
  <c r="BK631" i="1"/>
  <c r="CE631" i="1"/>
  <c r="CG631" i="1"/>
  <c r="CH631" i="1"/>
  <c r="CP631" i="1" s="1" a="1"/>
  <c r="CP631" i="1" s="1"/>
  <c r="CI631" i="1"/>
  <c r="CO631" i="1" s="1" a="1"/>
  <c r="CO631" i="1" s="1"/>
  <c r="CJ631" i="1"/>
  <c r="CK631" i="1"/>
  <c r="CL631" i="1"/>
  <c r="CM631" i="1"/>
  <c r="CN631" i="1"/>
  <c r="AA632" i="1"/>
  <c r="AB632" i="1"/>
  <c r="AC632" i="1"/>
  <c r="BN632" i="1" s="1"/>
  <c r="AD632" i="1"/>
  <c r="AE632" i="1"/>
  <c r="AF632" i="1"/>
  <c r="AH632" i="1"/>
  <c r="AJ632" i="1"/>
  <c r="AL632" i="1" s="1"/>
  <c r="AK632" i="1"/>
  <c r="AM632" i="1"/>
  <c r="AN632" i="1"/>
  <c r="AO632" i="1"/>
  <c r="AP632" i="1"/>
  <c r="AQ632" i="1"/>
  <c r="AR632" i="1"/>
  <c r="AS632" i="1"/>
  <c r="AT632" i="1"/>
  <c r="AV632" i="1"/>
  <c r="BH632" i="1"/>
  <c r="BI632" i="1"/>
  <c r="BJ632" i="1"/>
  <c r="BK632" i="1"/>
  <c r="BL632" i="1"/>
  <c r="BM632" i="1"/>
  <c r="CE632" i="1"/>
  <c r="CG632" i="1"/>
  <c r="CH632" i="1"/>
  <c r="CI632" i="1"/>
  <c r="CP632" i="1" s="1" a="1"/>
  <c r="CP632" i="1" s="1"/>
  <c r="CJ632" i="1"/>
  <c r="CO632" i="1" s="1" a="1"/>
  <c r="CO632" i="1" s="1"/>
  <c r="CK632" i="1"/>
  <c r="CL632" i="1"/>
  <c r="CM632" i="1"/>
  <c r="CN632" i="1"/>
  <c r="AA633" i="1"/>
  <c r="AB633" i="1"/>
  <c r="AC633" i="1"/>
  <c r="AD633" i="1"/>
  <c r="AE633" i="1"/>
  <c r="AF633" i="1"/>
  <c r="AH633" i="1" s="1"/>
  <c r="AJ633" i="1"/>
  <c r="AM633" i="1"/>
  <c r="AN633" i="1"/>
  <c r="AO633" i="1"/>
  <c r="AP633" i="1"/>
  <c r="AQ633" i="1"/>
  <c r="AR633" i="1"/>
  <c r="AS633" i="1"/>
  <c r="AT633" i="1"/>
  <c r="AV633" i="1"/>
  <c r="BH633" i="1"/>
  <c r="BI633" i="1"/>
  <c r="BK633" i="1"/>
  <c r="BL633" i="1"/>
  <c r="BM633" i="1"/>
  <c r="BN633" i="1"/>
  <c r="CE633" i="1"/>
  <c r="CG633" i="1"/>
  <c r="CH633" i="1"/>
  <c r="CI633" i="1"/>
  <c r="CJ633" i="1"/>
  <c r="CP633" i="1" s="1" a="1"/>
  <c r="CP633" i="1" s="1"/>
  <c r="CK633" i="1"/>
  <c r="CL633" i="1"/>
  <c r="CM633" i="1"/>
  <c r="CN633" i="1"/>
  <c r="AA634" i="1"/>
  <c r="AB634" i="1"/>
  <c r="AC634" i="1"/>
  <c r="AD634" i="1"/>
  <c r="AE634" i="1"/>
  <c r="AF634" i="1"/>
  <c r="AK634" i="1" s="1"/>
  <c r="AJ634" i="1"/>
  <c r="AL634" i="1"/>
  <c r="BA634" i="1" s="1"/>
  <c r="AM634" i="1"/>
  <c r="AN634" i="1"/>
  <c r="AO634" i="1"/>
  <c r="AP634" i="1"/>
  <c r="AQ634" i="1"/>
  <c r="AR634" i="1"/>
  <c r="AS634" i="1"/>
  <c r="AT634" i="1"/>
  <c r="AV634" i="1"/>
  <c r="BH634" i="1"/>
  <c r="BI634" i="1"/>
  <c r="BJ634" i="1"/>
  <c r="BK634" i="1"/>
  <c r="BL634" i="1"/>
  <c r="BM634" i="1"/>
  <c r="BN634" i="1"/>
  <c r="CE634" i="1"/>
  <c r="CG634" i="1"/>
  <c r="CH634" i="1"/>
  <c r="CI634" i="1"/>
  <c r="CJ634" i="1"/>
  <c r="CK634" i="1"/>
  <c r="CL634" i="1"/>
  <c r="CM634" i="1"/>
  <c r="CN634" i="1"/>
  <c r="AA635" i="1"/>
  <c r="AB635" i="1"/>
  <c r="AC635" i="1"/>
  <c r="BK635" i="1" s="1"/>
  <c r="AD635" i="1"/>
  <c r="AE635" i="1"/>
  <c r="AF635" i="1"/>
  <c r="AK635" i="1" s="1"/>
  <c r="AM635" i="1"/>
  <c r="AN635" i="1"/>
  <c r="AO635" i="1"/>
  <c r="AP635" i="1"/>
  <c r="AQ635" i="1"/>
  <c r="AR635" i="1"/>
  <c r="AS635" i="1"/>
  <c r="AT635" i="1"/>
  <c r="AV635" i="1"/>
  <c r="BI635" i="1"/>
  <c r="BM635" i="1"/>
  <c r="CG635" i="1"/>
  <c r="CQ635" i="1" s="1"/>
  <c r="CH635" i="1"/>
  <c r="CO635" i="1" s="1" a="1"/>
  <c r="CO635" i="1" s="1"/>
  <c r="CI635" i="1"/>
  <c r="CJ635" i="1"/>
  <c r="CK635" i="1"/>
  <c r="CL635" i="1"/>
  <c r="CM635" i="1"/>
  <c r="CN635" i="1"/>
  <c r="CP635" i="1" a="1"/>
  <c r="CP635" i="1" s="1"/>
  <c r="AA636" i="1"/>
  <c r="AB636" i="1"/>
  <c r="AC636" i="1"/>
  <c r="AD636" i="1"/>
  <c r="AE636" i="1"/>
  <c r="AF636" i="1"/>
  <c r="AK636" i="1" s="1"/>
  <c r="AH636" i="1"/>
  <c r="AJ636" i="1"/>
  <c r="AM636" i="1"/>
  <c r="AN636" i="1"/>
  <c r="AO636" i="1"/>
  <c r="AP636" i="1"/>
  <c r="AQ636" i="1"/>
  <c r="AR636" i="1"/>
  <c r="AT636" i="1"/>
  <c r="AU636" i="1"/>
  <c r="AV636" i="1"/>
  <c r="AW636" i="1"/>
  <c r="AY636" i="1" s="1"/>
  <c r="Y636" i="1" s="1"/>
  <c r="BH636" i="1"/>
  <c r="BK636" i="1"/>
  <c r="BM636" i="1"/>
  <c r="CG636" i="1"/>
  <c r="CH636" i="1"/>
  <c r="CI636" i="1"/>
  <c r="CJ636" i="1"/>
  <c r="CO636" i="1" s="1" a="1"/>
  <c r="CO636" i="1" s="1"/>
  <c r="CQ636" i="1" s="1"/>
  <c r="CK636" i="1"/>
  <c r="CL636" i="1"/>
  <c r="CM636" i="1"/>
  <c r="CN636" i="1"/>
  <c r="AA637" i="1"/>
  <c r="AB637" i="1"/>
  <c r="AC637" i="1"/>
  <c r="BI637" i="1" s="1"/>
  <c r="AD637" i="1"/>
  <c r="AE637" i="1"/>
  <c r="AF637" i="1"/>
  <c r="AK637" i="1"/>
  <c r="AM637" i="1"/>
  <c r="AN637" i="1"/>
  <c r="AO637" i="1"/>
  <c r="AP637" i="1"/>
  <c r="AQ637" i="1"/>
  <c r="AR637" i="1"/>
  <c r="AT637" i="1"/>
  <c r="AU637" i="1"/>
  <c r="AV637" i="1"/>
  <c r="BH637" i="1"/>
  <c r="BM637" i="1"/>
  <c r="BN637" i="1"/>
  <c r="CG637" i="1"/>
  <c r="CH637" i="1"/>
  <c r="CO637" i="1" s="1" a="1"/>
  <c r="CO637" i="1" s="1"/>
  <c r="CI637" i="1"/>
  <c r="CJ637" i="1"/>
  <c r="CK637" i="1"/>
  <c r="CL637" i="1"/>
  <c r="CM637" i="1"/>
  <c r="CN637" i="1"/>
  <c r="AA638" i="1"/>
  <c r="AB638" i="1"/>
  <c r="AC638" i="1"/>
  <c r="AD638" i="1"/>
  <c r="AE638" i="1"/>
  <c r="AF638" i="1"/>
  <c r="AH638" i="1"/>
  <c r="AK638" i="1"/>
  <c r="AM638" i="1"/>
  <c r="AN638" i="1"/>
  <c r="AO638" i="1"/>
  <c r="AQ638" i="1"/>
  <c r="AR638" i="1"/>
  <c r="AS638" i="1"/>
  <c r="AT638" i="1"/>
  <c r="AU638" i="1"/>
  <c r="AV638" i="1"/>
  <c r="BH638" i="1"/>
  <c r="CE638" i="1"/>
  <c r="CG638" i="1"/>
  <c r="CH638" i="1"/>
  <c r="CI638" i="1"/>
  <c r="CJ638" i="1"/>
  <c r="CK638" i="1"/>
  <c r="CL638" i="1"/>
  <c r="CM638" i="1"/>
  <c r="CN638" i="1"/>
  <c r="CO638" i="1" a="1"/>
  <c r="CO638" i="1" s="1"/>
  <c r="CQ638" i="1" s="1"/>
  <c r="CP638" i="1" a="1"/>
  <c r="CP638" i="1" s="1"/>
  <c r="AA639" i="1"/>
  <c r="AB639" i="1"/>
  <c r="AC639" i="1"/>
  <c r="BN639" i="1" s="1"/>
  <c r="AD639" i="1"/>
  <c r="AE639" i="1"/>
  <c r="AF639" i="1"/>
  <c r="AJ639" i="1"/>
  <c r="AK639" i="1"/>
  <c r="AM639" i="1"/>
  <c r="AN639" i="1"/>
  <c r="AO639" i="1"/>
  <c r="AP639" i="1"/>
  <c r="AQ639" i="1"/>
  <c r="AR639" i="1"/>
  <c r="AS639" i="1"/>
  <c r="AT639" i="1"/>
  <c r="AV639" i="1"/>
  <c r="BK639" i="1"/>
  <c r="BL639" i="1"/>
  <c r="CE639" i="1"/>
  <c r="CG639" i="1"/>
  <c r="CH639" i="1"/>
  <c r="CI639" i="1"/>
  <c r="CO639" i="1" s="1" a="1"/>
  <c r="CO639" i="1" s="1"/>
  <c r="CQ639" i="1" s="1"/>
  <c r="CJ639" i="1"/>
  <c r="CK639" i="1"/>
  <c r="CL639" i="1"/>
  <c r="CM639" i="1"/>
  <c r="CN639" i="1"/>
  <c r="CP639" i="1" a="1"/>
  <c r="CP639" i="1" s="1"/>
  <c r="AA640" i="1"/>
  <c r="AB640" i="1"/>
  <c r="AC640" i="1"/>
  <c r="AD640" i="1"/>
  <c r="AE640" i="1"/>
  <c r="AF640" i="1"/>
  <c r="AK640" i="1"/>
  <c r="AM640" i="1"/>
  <c r="AN640" i="1"/>
  <c r="AO640" i="1"/>
  <c r="AP640" i="1"/>
  <c r="AQ640" i="1"/>
  <c r="AR640" i="1"/>
  <c r="AT640" i="1"/>
  <c r="AU640" i="1"/>
  <c r="AV640" i="1"/>
  <c r="BJ640" i="1"/>
  <c r="BK640" i="1"/>
  <c r="BL640" i="1"/>
  <c r="BM640" i="1"/>
  <c r="BN640" i="1"/>
  <c r="CE640" i="1"/>
  <c r="CG640" i="1"/>
  <c r="CQ640" i="1" s="1"/>
  <c r="CH640" i="1"/>
  <c r="CI640" i="1"/>
  <c r="CJ640" i="1"/>
  <c r="CO640" i="1" s="1" a="1"/>
  <c r="CO640" i="1" s="1"/>
  <c r="CK640" i="1"/>
  <c r="CL640" i="1"/>
  <c r="CM640" i="1"/>
  <c r="CN640" i="1"/>
  <c r="AA641" i="1"/>
  <c r="AB641" i="1"/>
  <c r="AC641" i="1"/>
  <c r="BH641" i="1" s="1"/>
  <c r="AD641" i="1"/>
  <c r="AE641" i="1"/>
  <c r="AF641" i="1"/>
  <c r="AK641" i="1" s="1"/>
  <c r="AM641" i="1"/>
  <c r="AN641" i="1"/>
  <c r="AO641" i="1"/>
  <c r="AQ641" i="1"/>
  <c r="AR641" i="1"/>
  <c r="AS641" i="1"/>
  <c r="AT641" i="1"/>
  <c r="AU641" i="1"/>
  <c r="AV641" i="1"/>
  <c r="BK641" i="1"/>
  <c r="BL641" i="1"/>
  <c r="CE641" i="1"/>
  <c r="CG641" i="1"/>
  <c r="CH641" i="1"/>
  <c r="CI641" i="1"/>
  <c r="CJ641" i="1"/>
  <c r="CK641" i="1"/>
  <c r="CL641" i="1"/>
  <c r="CM641" i="1"/>
  <c r="CN641" i="1"/>
  <c r="CO641" i="1" a="1"/>
  <c r="CO641" i="1" s="1"/>
  <c r="CQ641" i="1" s="1"/>
  <c r="CP641" i="1" a="1"/>
  <c r="CP641" i="1" s="1"/>
  <c r="AA642" i="1"/>
  <c r="AB642" i="1"/>
  <c r="AC642" i="1"/>
  <c r="AD642" i="1"/>
  <c r="AE642" i="1"/>
  <c r="AF642" i="1"/>
  <c r="AK642" i="1" s="1"/>
  <c r="AH642" i="1"/>
  <c r="AM642" i="1"/>
  <c r="AN642" i="1"/>
  <c r="AO642" i="1"/>
  <c r="AP642" i="1"/>
  <c r="AQ642" i="1"/>
  <c r="AR642" i="1"/>
  <c r="AS642" i="1"/>
  <c r="AU642" i="1"/>
  <c r="AV642" i="1"/>
  <c r="BH642" i="1"/>
  <c r="BI642" i="1"/>
  <c r="BM642" i="1"/>
  <c r="BN642" i="1"/>
  <c r="CG642" i="1"/>
  <c r="CQ642" i="1" s="1"/>
  <c r="CH642" i="1"/>
  <c r="CI642" i="1"/>
  <c r="CJ642" i="1"/>
  <c r="CK642" i="1"/>
  <c r="CL642" i="1"/>
  <c r="CO642" i="1" s="1" a="1"/>
  <c r="CO642" i="1" s="1"/>
  <c r="CM642" i="1"/>
  <c r="CN642" i="1"/>
  <c r="AA643" i="1"/>
  <c r="AB643" i="1"/>
  <c r="AC643" i="1"/>
  <c r="BM643" i="1" s="1"/>
  <c r="AD643" i="1"/>
  <c r="AE643" i="1"/>
  <c r="AL643" i="1" s="1"/>
  <c r="AF643" i="1"/>
  <c r="AJ643" i="1"/>
  <c r="AK643" i="1"/>
  <c r="AM643" i="1"/>
  <c r="AN643" i="1"/>
  <c r="AO643" i="1"/>
  <c r="AP643" i="1"/>
  <c r="AQ643" i="1"/>
  <c r="AR643" i="1"/>
  <c r="AT643" i="1"/>
  <c r="AU643" i="1"/>
  <c r="AV643" i="1"/>
  <c r="BA643" i="1"/>
  <c r="BB643" i="1"/>
  <c r="BD643" i="1"/>
  <c r="BH643" i="1"/>
  <c r="BI643" i="1"/>
  <c r="BJ643" i="1"/>
  <c r="BN643" i="1"/>
  <c r="CE643" i="1"/>
  <c r="CG643" i="1"/>
  <c r="CH643" i="1"/>
  <c r="CI643" i="1"/>
  <c r="CP643" i="1" s="1" a="1"/>
  <c r="CP643" i="1" s="1"/>
  <c r="CJ643" i="1"/>
  <c r="CK643" i="1"/>
  <c r="CL643" i="1"/>
  <c r="CM643" i="1"/>
  <c r="CN643" i="1"/>
  <c r="CO643" i="1" a="1"/>
  <c r="CO643" i="1" s="1"/>
  <c r="AA644" i="1"/>
  <c r="AB644" i="1"/>
  <c r="AC644" i="1"/>
  <c r="BI644" i="1" s="1"/>
  <c r="AD644" i="1"/>
  <c r="AE644" i="1"/>
  <c r="AF644" i="1"/>
  <c r="AK644" i="1" s="1"/>
  <c r="AJ644" i="1"/>
  <c r="AM644" i="1"/>
  <c r="AN644" i="1"/>
  <c r="AO644" i="1"/>
  <c r="AP644" i="1"/>
  <c r="AQ644" i="1"/>
  <c r="AR644" i="1"/>
  <c r="AT644" i="1"/>
  <c r="AU644" i="1"/>
  <c r="AV644" i="1"/>
  <c r="BH644" i="1"/>
  <c r="BJ644" i="1"/>
  <c r="BM644" i="1"/>
  <c r="CE644" i="1"/>
  <c r="CG644" i="1"/>
  <c r="CH644" i="1"/>
  <c r="CP644" i="1" s="1" a="1"/>
  <c r="CP644" i="1" s="1"/>
  <c r="CI644" i="1"/>
  <c r="CJ644" i="1"/>
  <c r="CO644" i="1" s="1" a="1"/>
  <c r="CO644" i="1" s="1"/>
  <c r="CQ644" i="1" s="1"/>
  <c r="CK644" i="1"/>
  <c r="CL644" i="1"/>
  <c r="CM644" i="1"/>
  <c r="CN644" i="1"/>
  <c r="AA645" i="1"/>
  <c r="AB645" i="1"/>
  <c r="AC645" i="1"/>
  <c r="BI645" i="1" s="1"/>
  <c r="AD645" i="1"/>
  <c r="AE645" i="1"/>
  <c r="AL645" i="1" s="1"/>
  <c r="BA645" i="1" s="1"/>
  <c r="AF645" i="1"/>
  <c r="AK645" i="1" s="1"/>
  <c r="AJ645" i="1"/>
  <c r="AM645" i="1"/>
  <c r="AN645" i="1"/>
  <c r="AO645" i="1"/>
  <c r="AP645" i="1"/>
  <c r="AQ645" i="1"/>
  <c r="AR645" i="1"/>
  <c r="AT645" i="1"/>
  <c r="AU645" i="1"/>
  <c r="AV645" i="1"/>
  <c r="BG645" i="1"/>
  <c r="BH645" i="1"/>
  <c r="BL645" i="1"/>
  <c r="CE645" i="1"/>
  <c r="CG645" i="1"/>
  <c r="CH645" i="1"/>
  <c r="CI645" i="1"/>
  <c r="CP645" i="1" s="1" a="1"/>
  <c r="CP645" i="1" s="1"/>
  <c r="CJ645" i="1"/>
  <c r="CK645" i="1"/>
  <c r="CO645" i="1" s="1" a="1"/>
  <c r="CO645" i="1" s="1"/>
  <c r="CQ645" i="1" s="1"/>
  <c r="CL645" i="1"/>
  <c r="CM645" i="1"/>
  <c r="CN645" i="1"/>
  <c r="AA646" i="1"/>
  <c r="AB646" i="1"/>
  <c r="AC646" i="1"/>
  <c r="AD646" i="1"/>
  <c r="AE646" i="1"/>
  <c r="AL646" i="1" s="1"/>
  <c r="BG646" i="1" s="1"/>
  <c r="AF646" i="1"/>
  <c r="AK646" i="1" s="1"/>
  <c r="AH646" i="1"/>
  <c r="AJ646" i="1"/>
  <c r="AM646" i="1"/>
  <c r="AN646" i="1"/>
  <c r="AO646" i="1"/>
  <c r="AP646" i="1"/>
  <c r="AR646" i="1"/>
  <c r="AS646" i="1"/>
  <c r="AT646" i="1"/>
  <c r="AU646" i="1"/>
  <c r="AV646" i="1"/>
  <c r="BA646" i="1"/>
  <c r="BB646" i="1"/>
  <c r="BF646" i="1"/>
  <c r="BH646" i="1"/>
  <c r="BI646" i="1"/>
  <c r="BM646" i="1"/>
  <c r="CE646" i="1"/>
  <c r="CG646" i="1"/>
  <c r="CH646" i="1"/>
  <c r="CI646" i="1"/>
  <c r="CJ646" i="1"/>
  <c r="CP646" i="1" s="1" a="1"/>
  <c r="CP646" i="1" s="1"/>
  <c r="CK646" i="1"/>
  <c r="CL646" i="1"/>
  <c r="CM646" i="1"/>
  <c r="CN646" i="1"/>
  <c r="CO646" i="1" a="1"/>
  <c r="CO646" i="1"/>
  <c r="CQ646" i="1" s="1"/>
  <c r="AA647" i="1"/>
  <c r="AB647" i="1"/>
  <c r="AC647" i="1"/>
  <c r="BI647" i="1" s="1"/>
  <c r="AD647" i="1"/>
  <c r="AE647" i="1"/>
  <c r="AF647" i="1"/>
  <c r="AK647" i="1" s="1"/>
  <c r="AM647" i="1"/>
  <c r="AN647" i="1"/>
  <c r="AO647" i="1"/>
  <c r="AP647" i="1"/>
  <c r="AR647" i="1"/>
  <c r="AS647" i="1"/>
  <c r="AT647" i="1"/>
  <c r="AU647" i="1"/>
  <c r="AV647" i="1"/>
  <c r="BH647" i="1"/>
  <c r="BK647" i="1"/>
  <c r="BL647" i="1"/>
  <c r="BN647" i="1"/>
  <c r="CG647" i="1"/>
  <c r="CH647" i="1"/>
  <c r="CI647" i="1"/>
  <c r="CO647" i="1" s="1" a="1"/>
  <c r="CO647" i="1" s="1"/>
  <c r="CQ647" i="1" s="1"/>
  <c r="CJ647" i="1"/>
  <c r="CK647" i="1"/>
  <c r="CL647" i="1"/>
  <c r="CM647" i="1"/>
  <c r="CN647" i="1"/>
  <c r="AA648" i="1"/>
  <c r="AB648" i="1"/>
  <c r="AC648" i="1"/>
  <c r="BN648" i="1" s="1"/>
  <c r="AD648" i="1"/>
  <c r="AE648" i="1"/>
  <c r="AF648" i="1"/>
  <c r="AK648" i="1"/>
  <c r="AM648" i="1"/>
  <c r="AN648" i="1"/>
  <c r="AO648" i="1"/>
  <c r="AP648" i="1"/>
  <c r="AQ648" i="1"/>
  <c r="AR648" i="1"/>
  <c r="AT648" i="1"/>
  <c r="AU648" i="1"/>
  <c r="AV648" i="1"/>
  <c r="BK648" i="1"/>
  <c r="BL648" i="1"/>
  <c r="CE648" i="1"/>
  <c r="CG648" i="1"/>
  <c r="CH648" i="1"/>
  <c r="CO648" i="1" s="1" a="1"/>
  <c r="CO648" i="1" s="1"/>
  <c r="CQ648" i="1" s="1"/>
  <c r="CI648" i="1"/>
  <c r="CJ648" i="1"/>
  <c r="CK648" i="1"/>
  <c r="CL648" i="1"/>
  <c r="CM648" i="1"/>
  <c r="CN648" i="1"/>
  <c r="AA649" i="1"/>
  <c r="AB649" i="1"/>
  <c r="AC649" i="1"/>
  <c r="AD649" i="1"/>
  <c r="AE649" i="1"/>
  <c r="AF649" i="1"/>
  <c r="AK649" i="1" s="1"/>
  <c r="AM649" i="1"/>
  <c r="AN649" i="1"/>
  <c r="AO649" i="1"/>
  <c r="AQ649" i="1"/>
  <c r="AR649" i="1"/>
  <c r="AS649" i="1"/>
  <c r="AT649" i="1"/>
  <c r="AU649" i="1"/>
  <c r="AV649" i="1"/>
  <c r="CE649" i="1"/>
  <c r="CG649" i="1"/>
  <c r="CH649" i="1"/>
  <c r="CI649" i="1"/>
  <c r="CJ649" i="1"/>
  <c r="CK649" i="1"/>
  <c r="CL649" i="1"/>
  <c r="CM649" i="1"/>
  <c r="CN649" i="1"/>
  <c r="CO649" i="1" a="1"/>
  <c r="CO649" i="1" s="1"/>
  <c r="CQ649" i="1" s="1"/>
  <c r="CP649" i="1" a="1"/>
  <c r="CP649" i="1"/>
  <c r="AA650" i="1"/>
  <c r="AB650" i="1"/>
  <c r="AC650" i="1"/>
  <c r="BH650" i="1" s="1"/>
  <c r="AD650" i="1"/>
  <c r="AE650" i="1"/>
  <c r="AL650" i="1" s="1"/>
  <c r="AF650" i="1"/>
  <c r="AJ650" i="1"/>
  <c r="AK650" i="1"/>
  <c r="AM650" i="1"/>
  <c r="AN650" i="1"/>
  <c r="AO650" i="1"/>
  <c r="AP650" i="1"/>
  <c r="AQ650" i="1"/>
  <c r="AS650" i="1"/>
  <c r="AT650" i="1"/>
  <c r="AU650" i="1"/>
  <c r="AV650" i="1"/>
  <c r="BI650" i="1"/>
  <c r="BJ650" i="1"/>
  <c r="BN650" i="1"/>
  <c r="CG650" i="1"/>
  <c r="CH650" i="1"/>
  <c r="CI650" i="1"/>
  <c r="CO650" i="1" s="1" a="1"/>
  <c r="CO650" i="1" s="1"/>
  <c r="CJ650" i="1"/>
  <c r="CK650" i="1"/>
  <c r="CL650" i="1"/>
  <c r="CM650" i="1"/>
  <c r="CN650" i="1"/>
  <c r="AA651" i="1"/>
  <c r="AB651" i="1"/>
  <c r="AC651" i="1"/>
  <c r="BN651" i="1" s="1"/>
  <c r="AD651" i="1"/>
  <c r="AE651" i="1"/>
  <c r="AF651" i="1"/>
  <c r="AH651" i="1" s="1"/>
  <c r="AK651" i="1"/>
  <c r="AM651" i="1"/>
  <c r="AN651" i="1"/>
  <c r="AO651" i="1"/>
  <c r="AP651" i="1"/>
  <c r="AQ651" i="1"/>
  <c r="AR651" i="1"/>
  <c r="AS651" i="1"/>
  <c r="AT651" i="1"/>
  <c r="AV651" i="1"/>
  <c r="BH651" i="1"/>
  <c r="BJ651" i="1"/>
  <c r="BL651" i="1"/>
  <c r="BM651" i="1"/>
  <c r="CG651" i="1"/>
  <c r="CH651" i="1"/>
  <c r="CO651" i="1" s="1" a="1"/>
  <c r="CO651" i="1" s="1"/>
  <c r="CQ651" i="1" s="1"/>
  <c r="CI651" i="1"/>
  <c r="CJ651" i="1"/>
  <c r="CP651" i="1" s="1" a="1"/>
  <c r="CP651" i="1" s="1"/>
  <c r="CK651" i="1"/>
  <c r="CL651" i="1"/>
  <c r="CM651" i="1"/>
  <c r="CN651" i="1"/>
  <c r="AA652" i="1"/>
  <c r="AB652" i="1"/>
  <c r="AC652" i="1"/>
  <c r="AD652" i="1"/>
  <c r="AE652" i="1"/>
  <c r="AF652" i="1"/>
  <c r="AH652" i="1" s="1"/>
  <c r="AK652" i="1"/>
  <c r="AM652" i="1"/>
  <c r="AN652" i="1"/>
  <c r="AO652" i="1"/>
  <c r="AP652" i="1"/>
  <c r="AQ652" i="1"/>
  <c r="AS652" i="1"/>
  <c r="AT652" i="1"/>
  <c r="AU652" i="1"/>
  <c r="AV652" i="1"/>
  <c r="BH652" i="1"/>
  <c r="BI652" i="1"/>
  <c r="BL652" i="1"/>
  <c r="BN652" i="1"/>
  <c r="CG652" i="1"/>
  <c r="CH652" i="1"/>
  <c r="CI652" i="1"/>
  <c r="CO652" i="1" s="1" a="1"/>
  <c r="CO652" i="1" s="1"/>
  <c r="CQ652" i="1" s="1"/>
  <c r="CJ652" i="1"/>
  <c r="CK652" i="1"/>
  <c r="CL652" i="1"/>
  <c r="CM652" i="1"/>
  <c r="CP652" i="1" s="1" a="1"/>
  <c r="CP652" i="1" s="1"/>
  <c r="CN652" i="1"/>
  <c r="AA653" i="1"/>
  <c r="AB653" i="1"/>
  <c r="AC653" i="1"/>
  <c r="AH653" i="1" s="1"/>
  <c r="AD653" i="1"/>
  <c r="AE653" i="1"/>
  <c r="AF653" i="1"/>
  <c r="AK653" i="1" s="1"/>
  <c r="AM653" i="1"/>
  <c r="AN653" i="1"/>
  <c r="AO653" i="1"/>
  <c r="AP653" i="1"/>
  <c r="AQ653" i="1"/>
  <c r="AS653" i="1"/>
  <c r="AT653" i="1"/>
  <c r="AU653" i="1"/>
  <c r="AV653" i="1"/>
  <c r="CE653" i="1"/>
  <c r="CG653" i="1"/>
  <c r="CH653" i="1"/>
  <c r="CI653" i="1"/>
  <c r="CP653" i="1" s="1" a="1"/>
  <c r="CP653" i="1" s="1"/>
  <c r="CJ653" i="1"/>
  <c r="CK653" i="1"/>
  <c r="CL653" i="1"/>
  <c r="CM653" i="1"/>
  <c r="CN653" i="1"/>
  <c r="CO653" i="1" a="1"/>
  <c r="CO653" i="1" s="1"/>
  <c r="CQ653" i="1" s="1"/>
  <c r="AA654" i="1"/>
  <c r="AB654" i="1"/>
  <c r="AC654" i="1"/>
  <c r="BN654" i="1" s="1"/>
  <c r="AD654" i="1"/>
  <c r="AE654" i="1"/>
  <c r="AF654" i="1"/>
  <c r="AK654" i="1"/>
  <c r="AM654" i="1"/>
  <c r="AN654" i="1"/>
  <c r="AO654" i="1"/>
  <c r="AQ654" i="1"/>
  <c r="AR654" i="1"/>
  <c r="AS654" i="1"/>
  <c r="AT654" i="1"/>
  <c r="AU654" i="1"/>
  <c r="AV654" i="1"/>
  <c r="CG654" i="1"/>
  <c r="CH654" i="1"/>
  <c r="CP654" i="1" s="1" a="1"/>
  <c r="CP654" i="1" s="1"/>
  <c r="CI654" i="1"/>
  <c r="CJ654" i="1"/>
  <c r="CK654" i="1"/>
  <c r="CL654" i="1"/>
  <c r="CM654" i="1"/>
  <c r="CN654" i="1"/>
  <c r="CO654" i="1" a="1"/>
  <c r="CO654" i="1"/>
  <c r="CQ654" i="1" s="1"/>
  <c r="AA655" i="1"/>
  <c r="AB655" i="1"/>
  <c r="AC655" i="1"/>
  <c r="AD655" i="1"/>
  <c r="AE655" i="1"/>
  <c r="AL655" i="1" s="1"/>
  <c r="BA655" i="1" s="1"/>
  <c r="AF655" i="1"/>
  <c r="AK655" i="1" s="1"/>
  <c r="AH655" i="1"/>
  <c r="AJ655" i="1"/>
  <c r="AM655" i="1"/>
  <c r="AN655" i="1"/>
  <c r="AO655" i="1"/>
  <c r="AP655" i="1"/>
  <c r="AQ655" i="1"/>
  <c r="AS655" i="1"/>
  <c r="AT655" i="1"/>
  <c r="AU655" i="1"/>
  <c r="AV655" i="1"/>
  <c r="BH655" i="1"/>
  <c r="BI655" i="1"/>
  <c r="BK655" i="1"/>
  <c r="BL655" i="1"/>
  <c r="BM655" i="1"/>
  <c r="BN655" i="1"/>
  <c r="CE655" i="1"/>
  <c r="CG655" i="1"/>
  <c r="CH655" i="1"/>
  <c r="CI655" i="1"/>
  <c r="CO655" i="1" s="1" a="1"/>
  <c r="CO655" i="1" s="1"/>
  <c r="CQ655" i="1" s="1"/>
  <c r="CJ655" i="1"/>
  <c r="CK655" i="1"/>
  <c r="CL655" i="1"/>
  <c r="CM655" i="1"/>
  <c r="CN655" i="1"/>
  <c r="CP655" i="1" a="1"/>
  <c r="CP655" i="1" s="1"/>
  <c r="AA656" i="1"/>
  <c r="AB656" i="1"/>
  <c r="AC656" i="1"/>
  <c r="AD656" i="1"/>
  <c r="AE656" i="1"/>
  <c r="AF656" i="1"/>
  <c r="AK656" i="1" s="1"/>
  <c r="AM656" i="1"/>
  <c r="AN656" i="1"/>
  <c r="AO656" i="1"/>
  <c r="AP656" i="1"/>
  <c r="AQ656" i="1"/>
  <c r="AS656" i="1"/>
  <c r="AT656" i="1"/>
  <c r="AU656" i="1"/>
  <c r="AV656" i="1"/>
  <c r="CE656" i="1"/>
  <c r="CG656" i="1"/>
  <c r="CH656" i="1"/>
  <c r="CP656" i="1" s="1" a="1"/>
  <c r="CP656" i="1" s="1"/>
  <c r="CI656" i="1"/>
  <c r="CJ656" i="1"/>
  <c r="CK656" i="1"/>
  <c r="CL656" i="1"/>
  <c r="CM656" i="1"/>
  <c r="CN656" i="1"/>
  <c r="CO656" i="1" a="1"/>
  <c r="CO656" i="1" s="1"/>
  <c r="CQ656" i="1"/>
  <c r="AA657" i="1"/>
  <c r="AB657" i="1"/>
  <c r="AC657" i="1"/>
  <c r="BN657" i="1" s="1"/>
  <c r="AD657" i="1"/>
  <c r="AE657" i="1"/>
  <c r="AF657" i="1"/>
  <c r="AK657" i="1" s="1"/>
  <c r="AJ657" i="1"/>
  <c r="AL657" i="1" s="1"/>
  <c r="AM657" i="1"/>
  <c r="AN657" i="1"/>
  <c r="AO657" i="1"/>
  <c r="AP657" i="1"/>
  <c r="AQ657" i="1"/>
  <c r="AR657" i="1"/>
  <c r="AS657" i="1"/>
  <c r="AT657" i="1"/>
  <c r="AV657" i="1"/>
  <c r="BH657" i="1"/>
  <c r="BI657" i="1"/>
  <c r="BJ657" i="1"/>
  <c r="BK657" i="1"/>
  <c r="BL657" i="1"/>
  <c r="BM657" i="1"/>
  <c r="CE657" i="1"/>
  <c r="CG657" i="1"/>
  <c r="CH657" i="1"/>
  <c r="CI657" i="1"/>
  <c r="CJ657" i="1"/>
  <c r="CK657" i="1"/>
  <c r="CL657" i="1"/>
  <c r="CM657" i="1"/>
  <c r="CN657" i="1"/>
  <c r="CO657" i="1" a="1"/>
  <c r="CO657" i="1" s="1"/>
  <c r="CQ657" i="1" s="1"/>
  <c r="CP657" i="1" a="1"/>
  <c r="CP657" i="1"/>
  <c r="AA658" i="1"/>
  <c r="AB658" i="1"/>
  <c r="AC658" i="1"/>
  <c r="AD658" i="1"/>
  <c r="AE658" i="1"/>
  <c r="AF658" i="1"/>
  <c r="AK658" i="1" s="1"/>
  <c r="AJ658" i="1"/>
  <c r="AM658" i="1"/>
  <c r="AN658" i="1"/>
  <c r="AO658" i="1"/>
  <c r="AP658" i="1"/>
  <c r="AQ658" i="1"/>
  <c r="AS658" i="1"/>
  <c r="AT658" i="1"/>
  <c r="AU658" i="1"/>
  <c r="AV658" i="1"/>
  <c r="BH658" i="1"/>
  <c r="BI658" i="1"/>
  <c r="BK658" i="1"/>
  <c r="BL658" i="1"/>
  <c r="BM658" i="1"/>
  <c r="BN658" i="1"/>
  <c r="CG658" i="1"/>
  <c r="CH658" i="1"/>
  <c r="CI658" i="1"/>
  <c r="CO658" i="1" s="1" a="1"/>
  <c r="CO658" i="1" s="1"/>
  <c r="CQ658" i="1" s="1"/>
  <c r="CJ658" i="1"/>
  <c r="CK658" i="1"/>
  <c r="CL658" i="1"/>
  <c r="CM658" i="1"/>
  <c r="CN658" i="1"/>
  <c r="AA659" i="1"/>
  <c r="AB659" i="1"/>
  <c r="AC659" i="1"/>
  <c r="AH659" i="1" s="1"/>
  <c r="AD659" i="1"/>
  <c r="AE659" i="1"/>
  <c r="AF659" i="1"/>
  <c r="AK659" i="1"/>
  <c r="AM659" i="1"/>
  <c r="AN659" i="1"/>
  <c r="AO659" i="1"/>
  <c r="AP659" i="1"/>
  <c r="AQ659" i="1"/>
  <c r="AS659" i="1"/>
  <c r="AT659" i="1"/>
  <c r="AU659" i="1"/>
  <c r="AV659" i="1"/>
  <c r="AX659" i="1"/>
  <c r="AZ659" i="1" s="1"/>
  <c r="Z659" i="1" s="1"/>
  <c r="BH659" i="1"/>
  <c r="BK659" i="1"/>
  <c r="BL659" i="1"/>
  <c r="CE659" i="1"/>
  <c r="CG659" i="1"/>
  <c r="CQ659" i="1" s="1"/>
  <c r="CH659" i="1"/>
  <c r="CO659" i="1" s="1" a="1"/>
  <c r="CO659" i="1" s="1"/>
  <c r="CI659" i="1"/>
  <c r="CJ659" i="1"/>
  <c r="CK659" i="1"/>
  <c r="CL659" i="1"/>
  <c r="CM659" i="1"/>
  <c r="CN659" i="1"/>
  <c r="AA660" i="1"/>
  <c r="AB660" i="1"/>
  <c r="AC660" i="1"/>
  <c r="BN660" i="1" s="1"/>
  <c r="AD660" i="1"/>
  <c r="AE660" i="1"/>
  <c r="AF660" i="1"/>
  <c r="AH660" i="1" s="1"/>
  <c r="AJ660" i="1"/>
  <c r="AL660" i="1"/>
  <c r="BB660" i="1" s="1"/>
  <c r="AM660" i="1"/>
  <c r="AN660" i="1"/>
  <c r="AO660" i="1"/>
  <c r="AP660" i="1"/>
  <c r="AQ660" i="1"/>
  <c r="AR660" i="1"/>
  <c r="AS660" i="1"/>
  <c r="AT660" i="1"/>
  <c r="AV660" i="1"/>
  <c r="BE660" i="1"/>
  <c r="BG660" i="1"/>
  <c r="BH660" i="1"/>
  <c r="BI660" i="1"/>
  <c r="BJ660" i="1"/>
  <c r="BK660" i="1"/>
  <c r="BL660" i="1"/>
  <c r="CE660" i="1"/>
  <c r="CG660" i="1"/>
  <c r="CQ660" i="1" s="1"/>
  <c r="CH660" i="1"/>
  <c r="CO660" i="1" s="1" a="1"/>
  <c r="CO660" i="1" s="1"/>
  <c r="CI660" i="1"/>
  <c r="CJ660" i="1"/>
  <c r="CK660" i="1"/>
  <c r="CL660" i="1"/>
  <c r="CM660" i="1"/>
  <c r="CN660" i="1"/>
  <c r="AA661" i="1"/>
  <c r="AB661" i="1"/>
  <c r="AC661" i="1"/>
  <c r="AD661" i="1"/>
  <c r="AE661" i="1"/>
  <c r="AF661" i="1"/>
  <c r="AH661" i="1" s="1"/>
  <c r="AJ661" i="1"/>
  <c r="AM661" i="1"/>
  <c r="AN661" i="1"/>
  <c r="AO661" i="1"/>
  <c r="AP661" i="1"/>
  <c r="AQ661" i="1"/>
  <c r="AR661" i="1"/>
  <c r="AT661" i="1"/>
  <c r="AU661" i="1"/>
  <c r="AV661" i="1"/>
  <c r="BH661" i="1"/>
  <c r="BI661" i="1"/>
  <c r="BK661" i="1"/>
  <c r="BL661" i="1"/>
  <c r="BM661" i="1"/>
  <c r="BN661" i="1"/>
  <c r="CG661" i="1"/>
  <c r="CH661" i="1"/>
  <c r="CI661" i="1"/>
  <c r="CO661" i="1" s="1" a="1"/>
  <c r="CO661" i="1" s="1"/>
  <c r="CQ661" i="1" s="1"/>
  <c r="CJ661" i="1"/>
  <c r="CK661" i="1"/>
  <c r="CL661" i="1"/>
  <c r="CM661" i="1"/>
  <c r="CN661" i="1"/>
  <c r="AA662" i="1"/>
  <c r="AB662" i="1"/>
  <c r="AC662" i="1"/>
  <c r="AD662" i="1"/>
  <c r="AE662" i="1"/>
  <c r="AL662" i="1" s="1"/>
  <c r="AF662" i="1"/>
  <c r="AJ662" i="1"/>
  <c r="AK662" i="1"/>
  <c r="AM662" i="1"/>
  <c r="AN662" i="1"/>
  <c r="AO662" i="1"/>
  <c r="AP662" i="1"/>
  <c r="AQ662" i="1"/>
  <c r="AR662" i="1"/>
  <c r="AT662" i="1"/>
  <c r="AU662" i="1"/>
  <c r="AV662" i="1"/>
  <c r="BH662" i="1"/>
  <c r="BI662" i="1"/>
  <c r="BJ662" i="1"/>
  <c r="BK662" i="1"/>
  <c r="BL662" i="1"/>
  <c r="BM662" i="1"/>
  <c r="BN662" i="1"/>
  <c r="CG662" i="1"/>
  <c r="CH662" i="1"/>
  <c r="CO662" i="1" s="1" a="1"/>
  <c r="CO662" i="1" s="1"/>
  <c r="CQ662" i="1" s="1"/>
  <c r="CI662" i="1"/>
  <c r="CJ662" i="1"/>
  <c r="CK662" i="1"/>
  <c r="CL662" i="1"/>
  <c r="CM662" i="1"/>
  <c r="CN662" i="1"/>
  <c r="AA663" i="1"/>
  <c r="AB663" i="1"/>
  <c r="AC663" i="1"/>
  <c r="BL663" i="1" s="1"/>
  <c r="AD663" i="1"/>
  <c r="AE663" i="1"/>
  <c r="AF663" i="1"/>
  <c r="AH663" i="1" s="1"/>
  <c r="AJ663" i="1"/>
  <c r="AL663" i="1"/>
  <c r="BB663" i="1" s="1"/>
  <c r="AM663" i="1"/>
  <c r="AN663" i="1"/>
  <c r="AO663" i="1"/>
  <c r="AP663" i="1"/>
  <c r="AQ663" i="1"/>
  <c r="AR663" i="1"/>
  <c r="AT663" i="1"/>
  <c r="AU663" i="1"/>
  <c r="AV663" i="1"/>
  <c r="BD663" i="1"/>
  <c r="BF663" i="1"/>
  <c r="BG663" i="1"/>
  <c r="BH663" i="1"/>
  <c r="BI663" i="1"/>
  <c r="BJ663" i="1"/>
  <c r="BK663" i="1"/>
  <c r="BM663" i="1"/>
  <c r="BN663" i="1"/>
  <c r="CE663" i="1"/>
  <c r="CG663" i="1"/>
  <c r="CH663" i="1"/>
  <c r="CO663" i="1" s="1" a="1"/>
  <c r="CO663" i="1" s="1"/>
  <c r="CQ663" i="1" s="1"/>
  <c r="CI663" i="1"/>
  <c r="CJ663" i="1"/>
  <c r="CK663" i="1"/>
  <c r="CL663" i="1"/>
  <c r="CM663" i="1"/>
  <c r="CN663" i="1"/>
  <c r="CP663" i="1" a="1"/>
  <c r="CP663" i="1" s="1"/>
  <c r="AA664" i="1"/>
  <c r="AB664" i="1"/>
  <c r="AC664" i="1"/>
  <c r="AJ664" i="1" s="1"/>
  <c r="AD664" i="1"/>
  <c r="AE664" i="1"/>
  <c r="AF664" i="1"/>
  <c r="AK664" i="1" s="1"/>
  <c r="AH664" i="1"/>
  <c r="AM664" i="1"/>
  <c r="AN664" i="1"/>
  <c r="AO664" i="1"/>
  <c r="AQ664" i="1"/>
  <c r="AR664" i="1"/>
  <c r="AS664" i="1"/>
  <c r="AT664" i="1"/>
  <c r="AU664" i="1"/>
  <c r="AV664" i="1"/>
  <c r="BI664" i="1"/>
  <c r="BJ664" i="1"/>
  <c r="BK664" i="1"/>
  <c r="BL664" i="1"/>
  <c r="BM664" i="1"/>
  <c r="BN664" i="1"/>
  <c r="CE664" i="1"/>
  <c r="CG664" i="1"/>
  <c r="CH664" i="1"/>
  <c r="CO664" i="1" s="1" a="1"/>
  <c r="CO664" i="1" s="1"/>
  <c r="CQ664" i="1" s="1"/>
  <c r="CI664" i="1"/>
  <c r="CJ664" i="1"/>
  <c r="CP664" i="1" s="1" a="1"/>
  <c r="CP664" i="1" s="1"/>
  <c r="CK664" i="1"/>
  <c r="CL664" i="1"/>
  <c r="CM664" i="1"/>
  <c r="CN664" i="1"/>
  <c r="AA665" i="1"/>
  <c r="AB665" i="1"/>
  <c r="AC665" i="1"/>
  <c r="AD665" i="1"/>
  <c r="AE665" i="1"/>
  <c r="AL665" i="1" s="1"/>
  <c r="AF665" i="1"/>
  <c r="AH665" i="1"/>
  <c r="AJ665" i="1"/>
  <c r="AK665" i="1"/>
  <c r="AM665" i="1"/>
  <c r="AN665" i="1"/>
  <c r="AO665" i="1"/>
  <c r="AQ665" i="1"/>
  <c r="AR665" i="1"/>
  <c r="AS665" i="1"/>
  <c r="AT665" i="1"/>
  <c r="AU665" i="1"/>
  <c r="AV665" i="1"/>
  <c r="BH665" i="1"/>
  <c r="BJ665" i="1"/>
  <c r="BK665" i="1"/>
  <c r="BM665" i="1"/>
  <c r="BN665" i="1"/>
  <c r="CG665" i="1"/>
  <c r="CH665" i="1"/>
  <c r="CO665" i="1" s="1" a="1"/>
  <c r="CO665" i="1" s="1"/>
  <c r="CQ665" i="1" s="1"/>
  <c r="CI665" i="1"/>
  <c r="CJ665" i="1"/>
  <c r="CK665" i="1"/>
  <c r="CL665" i="1"/>
  <c r="CM665" i="1"/>
  <c r="CN665" i="1"/>
  <c r="AA666" i="1"/>
  <c r="AB666" i="1"/>
  <c r="AC666" i="1"/>
  <c r="BL666" i="1" s="1"/>
  <c r="AD666" i="1"/>
  <c r="AE666" i="1"/>
  <c r="AL666" i="1" s="1"/>
  <c r="AF666" i="1"/>
  <c r="AH666" i="1" s="1"/>
  <c r="AJ666" i="1"/>
  <c r="AM666" i="1"/>
  <c r="AN666" i="1"/>
  <c r="AO666" i="1"/>
  <c r="AP666" i="1"/>
  <c r="AQ666" i="1"/>
  <c r="AR666" i="1"/>
  <c r="AS666" i="1"/>
  <c r="AU666" i="1"/>
  <c r="AV666" i="1"/>
  <c r="BH666" i="1"/>
  <c r="BI666" i="1"/>
  <c r="BJ666" i="1"/>
  <c r="BK666" i="1"/>
  <c r="BN666" i="1"/>
  <c r="CE666" i="1"/>
  <c r="CG666" i="1"/>
  <c r="CH666" i="1"/>
  <c r="CO666" i="1" s="1" a="1"/>
  <c r="CO666" i="1" s="1"/>
  <c r="CQ666" i="1" s="1"/>
  <c r="CI666" i="1"/>
  <c r="CJ666" i="1"/>
  <c r="CK666" i="1"/>
  <c r="CL666" i="1"/>
  <c r="CM666" i="1"/>
  <c r="CN666" i="1"/>
  <c r="CP666" i="1" a="1"/>
  <c r="CP666" i="1" s="1"/>
  <c r="AA667" i="1"/>
  <c r="AB667" i="1"/>
  <c r="AC667" i="1"/>
  <c r="AJ667" i="1" s="1"/>
  <c r="AD667" i="1"/>
  <c r="AE667" i="1"/>
  <c r="AL667" i="1" s="1"/>
  <c r="AF667" i="1"/>
  <c r="AK667" i="1" s="1"/>
  <c r="AH667" i="1"/>
  <c r="AM667" i="1"/>
  <c r="AN667" i="1"/>
  <c r="AO667" i="1"/>
  <c r="AP667" i="1"/>
  <c r="AQ667" i="1"/>
  <c r="AR667" i="1"/>
  <c r="AS667" i="1"/>
  <c r="AU667" i="1"/>
  <c r="AV667" i="1"/>
  <c r="BI667" i="1"/>
  <c r="BJ667" i="1"/>
  <c r="BK667" i="1"/>
  <c r="BL667" i="1"/>
  <c r="BM667" i="1"/>
  <c r="BN667" i="1"/>
  <c r="CE667" i="1"/>
  <c r="CG667" i="1"/>
  <c r="CH667" i="1"/>
  <c r="CO667" i="1" s="1" a="1"/>
  <c r="CO667" i="1" s="1"/>
  <c r="CI667" i="1"/>
  <c r="CJ667" i="1"/>
  <c r="CP667" i="1" s="1" a="1"/>
  <c r="CP667" i="1" s="1"/>
  <c r="CK667" i="1"/>
  <c r="CL667" i="1"/>
  <c r="CM667" i="1"/>
  <c r="CN667" i="1"/>
  <c r="AA668" i="1"/>
  <c r="AB668" i="1"/>
  <c r="AC668" i="1"/>
  <c r="AD668" i="1"/>
  <c r="AE668" i="1"/>
  <c r="AL668" i="1" s="1"/>
  <c r="AF668" i="1"/>
  <c r="AH668" i="1"/>
  <c r="AJ668" i="1"/>
  <c r="AK668" i="1"/>
  <c r="AM668" i="1"/>
  <c r="AN668" i="1"/>
  <c r="AO668" i="1"/>
  <c r="AP668" i="1"/>
  <c r="AQ668" i="1"/>
  <c r="AR668" i="1"/>
  <c r="AT668" i="1"/>
  <c r="AU668" i="1"/>
  <c r="AV668" i="1"/>
  <c r="BH668" i="1"/>
  <c r="BJ668" i="1"/>
  <c r="BK668" i="1"/>
  <c r="BM668" i="1"/>
  <c r="BN668" i="1"/>
  <c r="CG668" i="1"/>
  <c r="CH668" i="1"/>
  <c r="CP668" i="1" s="1" a="1"/>
  <c r="CP668" i="1" s="1"/>
  <c r="CI668" i="1"/>
  <c r="CJ668" i="1"/>
  <c r="CK668" i="1"/>
  <c r="CL668" i="1"/>
  <c r="CM668" i="1"/>
  <c r="CN668" i="1"/>
  <c r="AA669" i="1"/>
  <c r="AB669" i="1"/>
  <c r="AC669" i="1"/>
  <c r="BL669" i="1" s="1"/>
  <c r="AD669" i="1"/>
  <c r="AE669" i="1"/>
  <c r="AL669" i="1" s="1"/>
  <c r="AF669" i="1"/>
  <c r="AH669" i="1" s="1"/>
  <c r="AJ669" i="1"/>
  <c r="AM669" i="1"/>
  <c r="AN669" i="1"/>
  <c r="AO669" i="1"/>
  <c r="AP669" i="1"/>
  <c r="AQ669" i="1"/>
  <c r="AR669" i="1"/>
  <c r="AS669" i="1"/>
  <c r="AT669" i="1"/>
  <c r="AV669" i="1"/>
  <c r="BH669" i="1"/>
  <c r="BI669" i="1"/>
  <c r="BJ669" i="1"/>
  <c r="BK669" i="1"/>
  <c r="BM669" i="1"/>
  <c r="BN669" i="1"/>
  <c r="CE669" i="1"/>
  <c r="CG669" i="1"/>
  <c r="CH669" i="1"/>
  <c r="CO669" i="1" s="1" a="1"/>
  <c r="CO669" i="1" s="1"/>
  <c r="CQ669" i="1" s="1"/>
  <c r="CI669" i="1"/>
  <c r="CJ669" i="1"/>
  <c r="CK669" i="1"/>
  <c r="CL669" i="1"/>
  <c r="CM669" i="1"/>
  <c r="CN669" i="1"/>
  <c r="CP669" i="1" a="1"/>
  <c r="CP669" i="1" s="1"/>
  <c r="AA670" i="1"/>
  <c r="AB670" i="1"/>
  <c r="AC670" i="1"/>
  <c r="AJ670" i="1" s="1"/>
  <c r="AD670" i="1"/>
  <c r="AE670" i="1"/>
  <c r="AF670" i="1"/>
  <c r="AK670" i="1" s="1"/>
  <c r="AH670" i="1"/>
  <c r="AM670" i="1"/>
  <c r="AN670" i="1"/>
  <c r="AO670" i="1"/>
  <c r="AP670" i="1"/>
  <c r="AQ670" i="1"/>
  <c r="AR670" i="1"/>
  <c r="AS670" i="1"/>
  <c r="AT670" i="1"/>
  <c r="AV670" i="1"/>
  <c r="BI670" i="1"/>
  <c r="BJ670" i="1"/>
  <c r="BK670" i="1"/>
  <c r="BL670" i="1"/>
  <c r="BM670" i="1"/>
  <c r="BN670" i="1"/>
  <c r="CE670" i="1"/>
  <c r="CG670" i="1"/>
  <c r="CH670" i="1"/>
  <c r="CO670" i="1" s="1" a="1"/>
  <c r="CO670" i="1" s="1"/>
  <c r="CI670" i="1"/>
  <c r="CJ670" i="1"/>
  <c r="CP670" i="1" s="1" a="1"/>
  <c r="CP670" i="1" s="1"/>
  <c r="CK670" i="1"/>
  <c r="CL670" i="1"/>
  <c r="CM670" i="1"/>
  <c r="CN670" i="1"/>
  <c r="AA671" i="1"/>
  <c r="AB671" i="1"/>
  <c r="AC671" i="1"/>
  <c r="AD671" i="1"/>
  <c r="AE671" i="1"/>
  <c r="AL671" i="1" s="1"/>
  <c r="AF671" i="1"/>
  <c r="AH671" i="1"/>
  <c r="AJ671" i="1"/>
  <c r="AK671" i="1"/>
  <c r="AM671" i="1"/>
  <c r="AN671" i="1"/>
  <c r="AO671" i="1"/>
  <c r="AP671" i="1"/>
  <c r="AQ671" i="1"/>
  <c r="AR671" i="1"/>
  <c r="AS671" i="1"/>
  <c r="AT671" i="1"/>
  <c r="AV671" i="1"/>
  <c r="BH671" i="1"/>
  <c r="BJ671" i="1"/>
  <c r="BK671" i="1"/>
  <c r="BM671" i="1"/>
  <c r="BN671" i="1"/>
  <c r="CG671" i="1"/>
  <c r="CH671" i="1"/>
  <c r="CO671" i="1" s="1" a="1"/>
  <c r="CO671" i="1" s="1"/>
  <c r="CQ671" i="1" s="1"/>
  <c r="CI671" i="1"/>
  <c r="CJ671" i="1"/>
  <c r="CK671" i="1"/>
  <c r="CL671" i="1"/>
  <c r="CM671" i="1"/>
  <c r="CN671" i="1"/>
  <c r="AA672" i="1"/>
  <c r="AB672" i="1"/>
  <c r="AC672" i="1"/>
  <c r="BL672" i="1" s="1"/>
  <c r="AD672" i="1"/>
  <c r="AE672" i="1"/>
  <c r="AL672" i="1" s="1"/>
  <c r="AF672" i="1"/>
  <c r="AH672" i="1" s="1"/>
  <c r="AJ672" i="1"/>
  <c r="AM672" i="1"/>
  <c r="AN672" i="1"/>
  <c r="AO672" i="1"/>
  <c r="AP672" i="1"/>
  <c r="AQ672" i="1"/>
  <c r="AR672" i="1"/>
  <c r="AS672" i="1"/>
  <c r="AT672" i="1"/>
  <c r="AV672" i="1"/>
  <c r="BH672" i="1"/>
  <c r="BI672" i="1"/>
  <c r="BJ672" i="1"/>
  <c r="BK672" i="1"/>
  <c r="BM672" i="1"/>
  <c r="BN672" i="1"/>
  <c r="CE672" i="1"/>
  <c r="CG672" i="1"/>
  <c r="CH672" i="1"/>
  <c r="CO672" i="1" s="1" a="1"/>
  <c r="CO672" i="1" s="1"/>
  <c r="CQ672" i="1" s="1"/>
  <c r="CI672" i="1"/>
  <c r="CJ672" i="1"/>
  <c r="CK672" i="1"/>
  <c r="CL672" i="1"/>
  <c r="CM672" i="1"/>
  <c r="CN672" i="1"/>
  <c r="CP672" i="1" a="1"/>
  <c r="CP672" i="1" s="1"/>
  <c r="AA673" i="1"/>
  <c r="AB673" i="1"/>
  <c r="AC673" i="1"/>
  <c r="AJ673" i="1" s="1"/>
  <c r="AD673" i="1"/>
  <c r="AE673" i="1"/>
  <c r="AL673" i="1" s="1"/>
  <c r="AF673" i="1"/>
  <c r="AK673" i="1" s="1"/>
  <c r="AH673" i="1"/>
  <c r="AM673" i="1"/>
  <c r="AN673" i="1"/>
  <c r="AO673" i="1"/>
  <c r="AP673" i="1"/>
  <c r="AQ673" i="1"/>
  <c r="AR673" i="1"/>
  <c r="AS673" i="1"/>
  <c r="AT673" i="1"/>
  <c r="AV673" i="1"/>
  <c r="BI673" i="1"/>
  <c r="BJ673" i="1"/>
  <c r="BK673" i="1"/>
  <c r="BL673" i="1"/>
  <c r="BM673" i="1"/>
  <c r="BN673" i="1"/>
  <c r="CE673" i="1"/>
  <c r="CG673" i="1"/>
  <c r="CQ673" i="1" s="1"/>
  <c r="CH673" i="1"/>
  <c r="CO673" i="1" s="1" a="1"/>
  <c r="CO673" i="1" s="1"/>
  <c r="CI673" i="1"/>
  <c r="CJ673" i="1"/>
  <c r="CP673" i="1" s="1" a="1"/>
  <c r="CP673" i="1" s="1"/>
  <c r="CK673" i="1"/>
  <c r="CL673" i="1"/>
  <c r="CM673" i="1"/>
  <c r="CN673" i="1"/>
  <c r="AA674" i="1"/>
  <c r="AB674" i="1"/>
  <c r="AC674" i="1"/>
  <c r="AD674" i="1"/>
  <c r="AE674" i="1"/>
  <c r="AL674" i="1" s="1"/>
  <c r="AF674" i="1"/>
  <c r="AH674" i="1"/>
  <c r="AJ674" i="1"/>
  <c r="AK674" i="1"/>
  <c r="AM674" i="1"/>
  <c r="AN674" i="1"/>
  <c r="AO674" i="1"/>
  <c r="AP674" i="1"/>
  <c r="AQ674" i="1"/>
  <c r="AR674" i="1"/>
  <c r="AS674" i="1"/>
  <c r="AT674" i="1"/>
  <c r="AV674" i="1"/>
  <c r="BH674" i="1"/>
  <c r="BJ674" i="1"/>
  <c r="BK674" i="1"/>
  <c r="BM674" i="1"/>
  <c r="BN674" i="1"/>
  <c r="CG674" i="1"/>
  <c r="CH674" i="1"/>
  <c r="CO674" i="1" s="1" a="1"/>
  <c r="CO674" i="1" s="1"/>
  <c r="CQ674" i="1" s="1"/>
  <c r="CI674" i="1"/>
  <c r="CJ674" i="1"/>
  <c r="CK674" i="1"/>
  <c r="CL674" i="1"/>
  <c r="CM674" i="1"/>
  <c r="CN674" i="1"/>
  <c r="AA675" i="1"/>
  <c r="AB675" i="1"/>
  <c r="AC675" i="1"/>
  <c r="BL675" i="1" s="1"/>
  <c r="AD675" i="1"/>
  <c r="AE675" i="1"/>
  <c r="AL675" i="1" s="1"/>
  <c r="AF675" i="1"/>
  <c r="AH675" i="1" s="1"/>
  <c r="AJ675" i="1"/>
  <c r="AM675" i="1"/>
  <c r="AN675" i="1"/>
  <c r="AO675" i="1"/>
  <c r="AP675" i="1"/>
  <c r="AQ675" i="1"/>
  <c r="AR675" i="1"/>
  <c r="AS675" i="1"/>
  <c r="AT675" i="1"/>
  <c r="AV675" i="1"/>
  <c r="BH675" i="1"/>
  <c r="BI675" i="1"/>
  <c r="BJ675" i="1"/>
  <c r="BK675" i="1"/>
  <c r="BM675" i="1"/>
  <c r="BN675" i="1"/>
  <c r="CE675" i="1"/>
  <c r="CG675" i="1"/>
  <c r="CH675" i="1"/>
  <c r="CO675" i="1" s="1" a="1"/>
  <c r="CO675" i="1" s="1"/>
  <c r="CQ675" i="1" s="1"/>
  <c r="CI675" i="1"/>
  <c r="CJ675" i="1"/>
  <c r="CK675" i="1"/>
  <c r="CL675" i="1"/>
  <c r="CM675" i="1"/>
  <c r="CN675" i="1"/>
  <c r="CP675" i="1" a="1"/>
  <c r="CP675" i="1" s="1"/>
  <c r="AA676" i="1"/>
  <c r="AB676" i="1"/>
  <c r="AC676" i="1"/>
  <c r="AJ676" i="1" s="1"/>
  <c r="AD676" i="1"/>
  <c r="AE676" i="1"/>
  <c r="AF676" i="1"/>
  <c r="AK676" i="1" s="1"/>
  <c r="AH676" i="1"/>
  <c r="AM676" i="1"/>
  <c r="AN676" i="1"/>
  <c r="AO676" i="1"/>
  <c r="AP676" i="1"/>
  <c r="AQ676" i="1"/>
  <c r="AR676" i="1"/>
  <c r="AS676" i="1"/>
  <c r="AT676" i="1"/>
  <c r="AV676" i="1"/>
  <c r="BI676" i="1"/>
  <c r="BJ676" i="1"/>
  <c r="BK676" i="1"/>
  <c r="BL676" i="1"/>
  <c r="BM676" i="1"/>
  <c r="BN676" i="1"/>
  <c r="CE676" i="1"/>
  <c r="CG676" i="1"/>
  <c r="CQ676" i="1" s="1"/>
  <c r="CH676" i="1"/>
  <c r="CO676" i="1" s="1" a="1"/>
  <c r="CO676" i="1" s="1"/>
  <c r="CI676" i="1"/>
  <c r="CJ676" i="1"/>
  <c r="CP676" i="1" s="1" a="1"/>
  <c r="CP676" i="1" s="1"/>
  <c r="CK676" i="1"/>
  <c r="CL676" i="1"/>
  <c r="CM676" i="1"/>
  <c r="CN676" i="1"/>
  <c r="AA677" i="1"/>
  <c r="AB677" i="1"/>
  <c r="AC677" i="1"/>
  <c r="AD677" i="1"/>
  <c r="AE677" i="1"/>
  <c r="AL677" i="1" s="1"/>
  <c r="AF677" i="1"/>
  <c r="AH677" i="1"/>
  <c r="AJ677" i="1"/>
  <c r="AK677" i="1"/>
  <c r="AM677" i="1"/>
  <c r="AN677" i="1"/>
  <c r="AO677" i="1"/>
  <c r="AP677" i="1"/>
  <c r="AQ677" i="1"/>
  <c r="AR677" i="1"/>
  <c r="AS677" i="1"/>
  <c r="AT677" i="1"/>
  <c r="AV677" i="1"/>
  <c r="BH677" i="1"/>
  <c r="BJ677" i="1"/>
  <c r="BK677" i="1"/>
  <c r="BM677" i="1"/>
  <c r="BN677" i="1"/>
  <c r="CG677" i="1"/>
  <c r="CH677" i="1"/>
  <c r="CO677" i="1" s="1" a="1"/>
  <c r="CO677" i="1" s="1"/>
  <c r="CQ677" i="1" s="1"/>
  <c r="CI677" i="1"/>
  <c r="CJ677" i="1"/>
  <c r="CK677" i="1"/>
  <c r="CL677" i="1"/>
  <c r="CM677" i="1"/>
  <c r="CN677" i="1"/>
  <c r="AA678" i="1"/>
  <c r="AB678" i="1"/>
  <c r="AC678" i="1"/>
  <c r="BL678" i="1" s="1"/>
  <c r="AD678" i="1"/>
  <c r="AE678" i="1"/>
  <c r="AL678" i="1" s="1"/>
  <c r="AF678" i="1"/>
  <c r="AH678" i="1" s="1"/>
  <c r="AJ678" i="1"/>
  <c r="AM678" i="1"/>
  <c r="AN678" i="1"/>
  <c r="AO678" i="1"/>
  <c r="AP678" i="1"/>
  <c r="AQ678" i="1"/>
  <c r="AS678" i="1"/>
  <c r="AT678" i="1"/>
  <c r="AU678" i="1"/>
  <c r="AV678" i="1"/>
  <c r="BH678" i="1"/>
  <c r="BI678" i="1"/>
  <c r="BJ678" i="1"/>
  <c r="BK678" i="1"/>
  <c r="BN678" i="1"/>
  <c r="CE678" i="1"/>
  <c r="CG678" i="1"/>
  <c r="CH678" i="1"/>
  <c r="CO678" i="1" s="1" a="1"/>
  <c r="CO678" i="1" s="1"/>
  <c r="CQ678" i="1" s="1"/>
  <c r="CI678" i="1"/>
  <c r="CJ678" i="1"/>
  <c r="CK678" i="1"/>
  <c r="CL678" i="1"/>
  <c r="CM678" i="1"/>
  <c r="CN678" i="1"/>
  <c r="CP678" i="1" a="1"/>
  <c r="CP678" i="1" s="1"/>
  <c r="AA679" i="1"/>
  <c r="AB679" i="1"/>
  <c r="AC679" i="1"/>
  <c r="AJ679" i="1" s="1"/>
  <c r="AD679" i="1"/>
  <c r="AE679" i="1"/>
  <c r="AF679" i="1"/>
  <c r="AK679" i="1" s="1"/>
  <c r="AH679" i="1"/>
  <c r="AM679" i="1"/>
  <c r="AN679" i="1"/>
  <c r="AO679" i="1"/>
  <c r="AP679" i="1"/>
  <c r="AQ679" i="1"/>
  <c r="AS679" i="1"/>
  <c r="AT679" i="1"/>
  <c r="AU679" i="1"/>
  <c r="AV679" i="1"/>
  <c r="BI679" i="1"/>
  <c r="BJ679" i="1"/>
  <c r="BK679" i="1"/>
  <c r="BL679" i="1"/>
  <c r="BM679" i="1"/>
  <c r="BN679" i="1"/>
  <c r="CE679" i="1"/>
  <c r="CG679" i="1"/>
  <c r="CH679" i="1"/>
  <c r="CO679" i="1" s="1" a="1"/>
  <c r="CO679" i="1" s="1"/>
  <c r="CI679" i="1"/>
  <c r="CJ679" i="1"/>
  <c r="CP679" i="1" s="1" a="1"/>
  <c r="CP679" i="1" s="1"/>
  <c r="CK679" i="1"/>
  <c r="CL679" i="1"/>
  <c r="CM679" i="1"/>
  <c r="CN679" i="1"/>
  <c r="AA680" i="1"/>
  <c r="AB680" i="1"/>
  <c r="AC680" i="1"/>
  <c r="AD680" i="1"/>
  <c r="AE680" i="1"/>
  <c r="AL680" i="1" s="1"/>
  <c r="AF680" i="1"/>
  <c r="AH680" i="1"/>
  <c r="AJ680" i="1"/>
  <c r="AK680" i="1"/>
  <c r="AM680" i="1"/>
  <c r="AN680" i="1"/>
  <c r="AO680" i="1"/>
  <c r="AP680" i="1"/>
  <c r="AQ680" i="1"/>
  <c r="AS680" i="1"/>
  <c r="AT680" i="1"/>
  <c r="AU680" i="1"/>
  <c r="AV680" i="1"/>
  <c r="BH680" i="1"/>
  <c r="BJ680" i="1"/>
  <c r="BK680" i="1"/>
  <c r="BL680" i="1"/>
  <c r="BM680" i="1"/>
  <c r="BN680" i="1"/>
  <c r="CG680" i="1"/>
  <c r="CH680" i="1"/>
  <c r="CO680" i="1" s="1" a="1"/>
  <c r="CO680" i="1" s="1"/>
  <c r="CQ680" i="1" s="1"/>
  <c r="CI680" i="1"/>
  <c r="CJ680" i="1"/>
  <c r="CK680" i="1"/>
  <c r="CL680" i="1"/>
  <c r="CM680" i="1"/>
  <c r="CN680" i="1"/>
  <c r="AA681" i="1"/>
  <c r="AB681" i="1"/>
  <c r="AC681" i="1"/>
  <c r="BL681" i="1" s="1"/>
  <c r="AD681" i="1"/>
  <c r="AE681" i="1"/>
  <c r="AL681" i="1" s="1"/>
  <c r="AF681" i="1"/>
  <c r="AH681" i="1" s="1"/>
  <c r="AJ681" i="1"/>
  <c r="AM681" i="1"/>
  <c r="AN681" i="1"/>
  <c r="AO681" i="1"/>
  <c r="AP681" i="1"/>
  <c r="AQ681" i="1"/>
  <c r="AR681" i="1"/>
  <c r="AT681" i="1"/>
  <c r="AU681" i="1"/>
  <c r="AV681" i="1"/>
  <c r="BH681" i="1"/>
  <c r="BI681" i="1"/>
  <c r="BJ681" i="1"/>
  <c r="BK681" i="1"/>
  <c r="BM681" i="1"/>
  <c r="BN681" i="1"/>
  <c r="CE681" i="1"/>
  <c r="CG681" i="1"/>
  <c r="CH681" i="1"/>
  <c r="CO681" i="1" s="1" a="1"/>
  <c r="CO681" i="1" s="1"/>
  <c r="CQ681" i="1" s="1"/>
  <c r="CI681" i="1"/>
  <c r="CJ681" i="1"/>
  <c r="CK681" i="1"/>
  <c r="CL681" i="1"/>
  <c r="CM681" i="1"/>
  <c r="CN681" i="1"/>
  <c r="CP681" i="1" a="1"/>
  <c r="CP681" i="1" s="1"/>
  <c r="AA682" i="1"/>
  <c r="AB682" i="1"/>
  <c r="AC682" i="1"/>
  <c r="AJ682" i="1" s="1"/>
  <c r="AD682" i="1"/>
  <c r="AE682" i="1"/>
  <c r="AL682" i="1" s="1"/>
  <c r="AF682" i="1"/>
  <c r="AK682" i="1" s="1"/>
  <c r="AH682" i="1"/>
  <c r="AM682" i="1"/>
  <c r="AN682" i="1"/>
  <c r="AO682" i="1"/>
  <c r="AP682" i="1"/>
  <c r="AQ682" i="1"/>
  <c r="AR682" i="1"/>
  <c r="AS682" i="1"/>
  <c r="AU682" i="1"/>
  <c r="AV682" i="1"/>
  <c r="BI682" i="1"/>
  <c r="BJ682" i="1"/>
  <c r="BK682" i="1"/>
  <c r="BL682" i="1"/>
  <c r="BM682" i="1"/>
  <c r="BN682" i="1"/>
  <c r="CE682" i="1"/>
  <c r="CG682" i="1"/>
  <c r="CQ682" i="1" s="1"/>
  <c r="CH682" i="1"/>
  <c r="CO682" i="1" s="1" a="1"/>
  <c r="CO682" i="1" s="1"/>
  <c r="CI682" i="1"/>
  <c r="CJ682" i="1"/>
  <c r="CP682" i="1" s="1" a="1"/>
  <c r="CP682" i="1" s="1"/>
  <c r="CK682" i="1"/>
  <c r="CL682" i="1"/>
  <c r="CM682" i="1"/>
  <c r="CN682" i="1"/>
  <c r="AA683" i="1"/>
  <c r="AB683" i="1"/>
  <c r="AC683" i="1"/>
  <c r="AD683" i="1"/>
  <c r="AE683" i="1"/>
  <c r="AL683" i="1" s="1"/>
  <c r="AF683" i="1"/>
  <c r="AH683" i="1"/>
  <c r="AJ683" i="1"/>
  <c r="AK683" i="1"/>
  <c r="AM683" i="1"/>
  <c r="AN683" i="1"/>
  <c r="AO683" i="1"/>
  <c r="AP683" i="1"/>
  <c r="AQ683" i="1"/>
  <c r="AR683" i="1"/>
  <c r="AS683" i="1"/>
  <c r="AT683" i="1"/>
  <c r="AV683" i="1"/>
  <c r="BH683" i="1"/>
  <c r="BJ683" i="1"/>
  <c r="BK683" i="1"/>
  <c r="BL683" i="1"/>
  <c r="BM683" i="1"/>
  <c r="BN683" i="1"/>
  <c r="CG683" i="1"/>
  <c r="CH683" i="1"/>
  <c r="CO683" i="1" s="1" a="1"/>
  <c r="CO683" i="1" s="1"/>
  <c r="CQ683" i="1" s="1"/>
  <c r="CI683" i="1"/>
  <c r="CP683" i="1" s="1" a="1"/>
  <c r="CP683" i="1" s="1"/>
  <c r="CJ683" i="1"/>
  <c r="CK683" i="1"/>
  <c r="CL683" i="1"/>
  <c r="CM683" i="1"/>
  <c r="CN683" i="1"/>
  <c r="AA684" i="1"/>
  <c r="AB684" i="1"/>
  <c r="AC684" i="1"/>
  <c r="BL684" i="1" s="1"/>
  <c r="AD684" i="1"/>
  <c r="AE684" i="1"/>
  <c r="AL684" i="1" s="1"/>
  <c r="AF684" i="1"/>
  <c r="AH684" i="1" s="1"/>
  <c r="AJ684" i="1"/>
  <c r="AM684" i="1"/>
  <c r="AN684" i="1"/>
  <c r="AO684" i="1"/>
  <c r="AP684" i="1"/>
  <c r="AQ684" i="1"/>
  <c r="AR684" i="1"/>
  <c r="AS684" i="1"/>
  <c r="AT684" i="1"/>
  <c r="AV684" i="1"/>
  <c r="BH684" i="1"/>
  <c r="BI684" i="1"/>
  <c r="BJ684" i="1"/>
  <c r="BK684" i="1"/>
  <c r="BM684" i="1"/>
  <c r="BN684" i="1"/>
  <c r="CE684" i="1"/>
  <c r="CG684" i="1"/>
  <c r="CH684" i="1"/>
  <c r="CO684" i="1" s="1" a="1"/>
  <c r="CO684" i="1" s="1"/>
  <c r="CQ684" i="1" s="1"/>
  <c r="CI684" i="1"/>
  <c r="CJ684" i="1"/>
  <c r="CK684" i="1"/>
  <c r="CL684" i="1"/>
  <c r="CM684" i="1"/>
  <c r="CN684" i="1"/>
  <c r="CP684" i="1" a="1"/>
  <c r="CP684" i="1" s="1"/>
  <c r="AA685" i="1"/>
  <c r="AB685" i="1"/>
  <c r="AC685" i="1"/>
  <c r="AJ685" i="1" s="1"/>
  <c r="AD685" i="1"/>
  <c r="AE685" i="1"/>
  <c r="AL685" i="1" s="1"/>
  <c r="AF685" i="1"/>
  <c r="AK685" i="1" s="1"/>
  <c r="AH685" i="1"/>
  <c r="AM685" i="1"/>
  <c r="AN685" i="1"/>
  <c r="AO685" i="1"/>
  <c r="AP685" i="1"/>
  <c r="AQ685" i="1"/>
  <c r="AR685" i="1"/>
  <c r="AS685" i="1"/>
  <c r="AT685" i="1"/>
  <c r="AV685" i="1"/>
  <c r="BI685" i="1"/>
  <c r="BJ685" i="1"/>
  <c r="BK685" i="1"/>
  <c r="BL685" i="1"/>
  <c r="BM685" i="1"/>
  <c r="BN685" i="1"/>
  <c r="CE685" i="1"/>
  <c r="CG685" i="1"/>
  <c r="CH685" i="1"/>
  <c r="CO685" i="1" s="1" a="1"/>
  <c r="CO685" i="1" s="1"/>
  <c r="CI685" i="1"/>
  <c r="CJ685" i="1"/>
  <c r="CP685" i="1" s="1" a="1"/>
  <c r="CP685" i="1" s="1"/>
  <c r="CK685" i="1"/>
  <c r="CL685" i="1"/>
  <c r="CM685" i="1"/>
  <c r="CN685" i="1"/>
  <c r="AA686" i="1"/>
  <c r="AB686" i="1"/>
  <c r="AC686" i="1"/>
  <c r="AD686" i="1"/>
  <c r="AE686" i="1"/>
  <c r="AL686" i="1" s="1"/>
  <c r="AF686" i="1"/>
  <c r="AH686" i="1"/>
  <c r="AJ686" i="1"/>
  <c r="AK686" i="1"/>
  <c r="AM686" i="1"/>
  <c r="AN686" i="1"/>
  <c r="AO686" i="1"/>
  <c r="AP686" i="1"/>
  <c r="AQ686" i="1"/>
  <c r="AR686" i="1"/>
  <c r="AS686" i="1"/>
  <c r="AT686" i="1"/>
  <c r="AV686" i="1"/>
  <c r="BH686" i="1"/>
  <c r="BJ686" i="1"/>
  <c r="BK686" i="1"/>
  <c r="BL686" i="1"/>
  <c r="BM686" i="1"/>
  <c r="BN686" i="1"/>
  <c r="CG686" i="1"/>
  <c r="CH686" i="1"/>
  <c r="CO686" i="1" s="1" a="1"/>
  <c r="CO686" i="1" s="1"/>
  <c r="CQ686" i="1" s="1"/>
  <c r="CI686" i="1"/>
  <c r="CP686" i="1" s="1" a="1"/>
  <c r="CP686" i="1" s="1"/>
  <c r="CJ686" i="1"/>
  <c r="CK686" i="1"/>
  <c r="CL686" i="1"/>
  <c r="CM686" i="1"/>
  <c r="CN686" i="1"/>
  <c r="AA687" i="1"/>
  <c r="AB687" i="1"/>
  <c r="AC687" i="1"/>
  <c r="BL687" i="1" s="1"/>
  <c r="AD687" i="1"/>
  <c r="AE687" i="1"/>
  <c r="AL687" i="1" s="1"/>
  <c r="AF687" i="1"/>
  <c r="AH687" i="1" s="1"/>
  <c r="AJ687" i="1"/>
  <c r="AM687" i="1"/>
  <c r="AN687" i="1"/>
  <c r="AO687" i="1"/>
  <c r="AP687" i="1"/>
  <c r="AQ687" i="1"/>
  <c r="AR687" i="1"/>
  <c r="AS687" i="1"/>
  <c r="AT687" i="1"/>
  <c r="AV687" i="1"/>
  <c r="BH687" i="1"/>
  <c r="BI687" i="1"/>
  <c r="BJ687" i="1"/>
  <c r="BK687" i="1"/>
  <c r="BM687" i="1"/>
  <c r="BN687" i="1"/>
  <c r="CE687" i="1"/>
  <c r="CG687" i="1"/>
  <c r="CH687" i="1"/>
  <c r="CO687" i="1" s="1" a="1"/>
  <c r="CO687" i="1" s="1"/>
  <c r="CQ687" i="1" s="1"/>
  <c r="CI687" i="1"/>
  <c r="CJ687" i="1"/>
  <c r="CK687" i="1"/>
  <c r="CL687" i="1"/>
  <c r="CM687" i="1"/>
  <c r="CN687" i="1"/>
  <c r="CP687" i="1" a="1"/>
  <c r="CP687" i="1" s="1"/>
  <c r="AA688" i="1"/>
  <c r="AB688" i="1"/>
  <c r="AC688" i="1"/>
  <c r="AJ688" i="1" s="1"/>
  <c r="AD688" i="1"/>
  <c r="AE688" i="1"/>
  <c r="AF688" i="1"/>
  <c r="AK688" i="1" s="1"/>
  <c r="AH688" i="1"/>
  <c r="AM688" i="1"/>
  <c r="AN688" i="1"/>
  <c r="AO688" i="1"/>
  <c r="AP688" i="1"/>
  <c r="AQ688" i="1"/>
  <c r="AS688" i="1"/>
  <c r="AT688" i="1"/>
  <c r="AU688" i="1"/>
  <c r="AV688" i="1"/>
  <c r="BI688" i="1"/>
  <c r="BJ688" i="1"/>
  <c r="BK688" i="1"/>
  <c r="BL688" i="1"/>
  <c r="BM688" i="1"/>
  <c r="BN688" i="1"/>
  <c r="CE688" i="1"/>
  <c r="CG688" i="1"/>
  <c r="CH688" i="1"/>
  <c r="CO688" i="1" s="1" a="1"/>
  <c r="CO688" i="1" s="1"/>
  <c r="CI688" i="1"/>
  <c r="CJ688" i="1"/>
  <c r="CP688" i="1" s="1" a="1"/>
  <c r="CP688" i="1" s="1"/>
  <c r="CK688" i="1"/>
  <c r="CL688" i="1"/>
  <c r="CM688" i="1"/>
  <c r="CN688" i="1"/>
  <c r="AA689" i="1"/>
  <c r="AB689" i="1"/>
  <c r="AC689" i="1"/>
  <c r="AW689" i="1" s="1"/>
  <c r="AD689" i="1"/>
  <c r="AE689" i="1"/>
  <c r="AL689" i="1" s="1"/>
  <c r="AF689" i="1"/>
  <c r="AH689" i="1"/>
  <c r="AJ689" i="1"/>
  <c r="AK689" i="1"/>
  <c r="AM689" i="1"/>
  <c r="AN689" i="1"/>
  <c r="AO689" i="1"/>
  <c r="AP689" i="1"/>
  <c r="AR689" i="1"/>
  <c r="AS689" i="1"/>
  <c r="AT689" i="1"/>
  <c r="AU689" i="1"/>
  <c r="AV689" i="1"/>
  <c r="AX689" i="1"/>
  <c r="AZ689" i="1" s="1"/>
  <c r="Z689" i="1" s="1"/>
  <c r="BH689" i="1"/>
  <c r="BJ689" i="1"/>
  <c r="BK689" i="1"/>
  <c r="BL689" i="1"/>
  <c r="BM689" i="1"/>
  <c r="BN689" i="1"/>
  <c r="CG689" i="1"/>
  <c r="CH689" i="1"/>
  <c r="CO689" i="1" s="1" a="1"/>
  <c r="CO689" i="1" s="1"/>
  <c r="CQ689" i="1" s="1"/>
  <c r="CI689" i="1"/>
  <c r="CP689" i="1" s="1" a="1"/>
  <c r="CP689" i="1" s="1"/>
  <c r="CJ689" i="1"/>
  <c r="CK689" i="1"/>
  <c r="CL689" i="1"/>
  <c r="CM689" i="1"/>
  <c r="CN689" i="1"/>
  <c r="AA690" i="1"/>
  <c r="AB690" i="1"/>
  <c r="AC690" i="1"/>
  <c r="BL690" i="1" s="1"/>
  <c r="AD690" i="1"/>
  <c r="AE690" i="1"/>
  <c r="AL690" i="1" s="1"/>
  <c r="AF690" i="1"/>
  <c r="AH690" i="1" s="1"/>
  <c r="AJ690" i="1"/>
  <c r="AM690" i="1"/>
  <c r="AN690" i="1"/>
  <c r="AO690" i="1"/>
  <c r="AP690" i="1"/>
  <c r="AQ690" i="1"/>
  <c r="AS690" i="1"/>
  <c r="AT690" i="1"/>
  <c r="AU690" i="1"/>
  <c r="AV690" i="1"/>
  <c r="BH690" i="1"/>
  <c r="BI690" i="1"/>
  <c r="BJ690" i="1"/>
  <c r="BK690" i="1"/>
  <c r="BM690" i="1"/>
  <c r="BN690" i="1"/>
  <c r="CE690" i="1"/>
  <c r="CG690" i="1"/>
  <c r="CH690" i="1"/>
  <c r="CO690" i="1" s="1" a="1"/>
  <c r="CO690" i="1" s="1"/>
  <c r="CQ690" i="1" s="1"/>
  <c r="CI690" i="1"/>
  <c r="CJ690" i="1"/>
  <c r="CK690" i="1"/>
  <c r="CL690" i="1"/>
  <c r="CM690" i="1"/>
  <c r="CN690" i="1"/>
  <c r="CP690" i="1" a="1"/>
  <c r="CP690" i="1" s="1"/>
  <c r="AA691" i="1"/>
  <c r="AB691" i="1"/>
  <c r="AC691" i="1"/>
  <c r="AJ691" i="1" s="1"/>
  <c r="AD691" i="1"/>
  <c r="AE691" i="1"/>
  <c r="AL691" i="1" s="1"/>
  <c r="AF691" i="1"/>
  <c r="AK691" i="1" s="1"/>
  <c r="AH691" i="1"/>
  <c r="AM691" i="1"/>
  <c r="AN691" i="1"/>
  <c r="AO691" i="1"/>
  <c r="AP691" i="1"/>
  <c r="AQ691" i="1"/>
  <c r="AR691" i="1"/>
  <c r="AS691" i="1"/>
  <c r="AT691" i="1"/>
  <c r="AV691" i="1"/>
  <c r="BI691" i="1"/>
  <c r="BJ691" i="1"/>
  <c r="BK691" i="1"/>
  <c r="BL691" i="1"/>
  <c r="BM691" i="1"/>
  <c r="BN691" i="1"/>
  <c r="CE691" i="1"/>
  <c r="CG691" i="1"/>
  <c r="CH691" i="1"/>
  <c r="CO691" i="1" s="1" a="1"/>
  <c r="CO691" i="1" s="1"/>
  <c r="CI691" i="1"/>
  <c r="CJ691" i="1"/>
  <c r="CP691" i="1" s="1" a="1"/>
  <c r="CP691" i="1" s="1"/>
  <c r="CK691" i="1"/>
  <c r="CL691" i="1"/>
  <c r="CM691" i="1"/>
  <c r="CN691" i="1"/>
  <c r="AA692" i="1"/>
  <c r="AB692" i="1"/>
  <c r="AC692" i="1"/>
  <c r="AD692" i="1"/>
  <c r="AE692" i="1"/>
  <c r="AL692" i="1" s="1"/>
  <c r="AF692" i="1"/>
  <c r="AH692" i="1"/>
  <c r="AJ692" i="1"/>
  <c r="AK692" i="1"/>
  <c r="AM692" i="1"/>
  <c r="AN692" i="1"/>
  <c r="AO692" i="1"/>
  <c r="AP692" i="1"/>
  <c r="AQ692" i="1"/>
  <c r="AS692" i="1"/>
  <c r="AT692" i="1"/>
  <c r="AU692" i="1"/>
  <c r="AV692" i="1"/>
  <c r="BH692" i="1"/>
  <c r="BJ692" i="1"/>
  <c r="BK692" i="1"/>
  <c r="BL692" i="1"/>
  <c r="BM692" i="1"/>
  <c r="BN692" i="1"/>
  <c r="CG692" i="1"/>
  <c r="CH692" i="1"/>
  <c r="CO692" i="1" s="1" a="1"/>
  <c r="CO692" i="1" s="1"/>
  <c r="CQ692" i="1" s="1"/>
  <c r="CI692" i="1"/>
  <c r="CP692" i="1" s="1" a="1"/>
  <c r="CP692" i="1" s="1"/>
  <c r="CJ692" i="1"/>
  <c r="CK692" i="1"/>
  <c r="CL692" i="1"/>
  <c r="CM692" i="1"/>
  <c r="CN692" i="1"/>
  <c r="AA693" i="1"/>
  <c r="AB693" i="1"/>
  <c r="AC693" i="1"/>
  <c r="BL693" i="1" s="1"/>
  <c r="AD693" i="1"/>
  <c r="AE693" i="1"/>
  <c r="AL693" i="1" s="1"/>
  <c r="AF693" i="1"/>
  <c r="AH693" i="1" s="1"/>
  <c r="AJ693" i="1"/>
  <c r="AM693" i="1"/>
  <c r="AN693" i="1"/>
  <c r="AO693" i="1"/>
  <c r="AQ693" i="1"/>
  <c r="AR693" i="1"/>
  <c r="AS693" i="1"/>
  <c r="AT693" i="1"/>
  <c r="AU693" i="1"/>
  <c r="AV693" i="1"/>
  <c r="BH693" i="1"/>
  <c r="BI693" i="1"/>
  <c r="BJ693" i="1"/>
  <c r="BK693" i="1"/>
  <c r="BM693" i="1"/>
  <c r="BN693" i="1"/>
  <c r="CE693" i="1"/>
  <c r="CG693" i="1"/>
  <c r="CH693" i="1"/>
  <c r="CO693" i="1" s="1" a="1"/>
  <c r="CO693" i="1" s="1"/>
  <c r="CQ693" i="1" s="1"/>
  <c r="CI693" i="1"/>
  <c r="CJ693" i="1"/>
  <c r="CK693" i="1"/>
  <c r="CL693" i="1"/>
  <c r="CM693" i="1"/>
  <c r="CN693" i="1"/>
  <c r="CP693" i="1" a="1"/>
  <c r="CP693" i="1" s="1"/>
  <c r="AA694" i="1"/>
  <c r="AB694" i="1"/>
  <c r="AC694" i="1"/>
  <c r="AJ694" i="1" s="1"/>
  <c r="AD694" i="1"/>
  <c r="AE694" i="1"/>
  <c r="AL694" i="1" s="1"/>
  <c r="AF694" i="1"/>
  <c r="AK694" i="1" s="1"/>
  <c r="AH694" i="1"/>
  <c r="AM694" i="1"/>
  <c r="AN694" i="1"/>
  <c r="AO694" i="1"/>
  <c r="AP694" i="1"/>
  <c r="AQ694" i="1"/>
  <c r="AR694" i="1"/>
  <c r="AS694" i="1"/>
  <c r="AU694" i="1"/>
  <c r="AV694" i="1"/>
  <c r="AW694" i="1"/>
  <c r="W694" i="1" s="1"/>
  <c r="AX694" i="1"/>
  <c r="X694" i="1" s="1"/>
  <c r="BI694" i="1"/>
  <c r="BJ694" i="1"/>
  <c r="BK694" i="1"/>
  <c r="BL694" i="1"/>
  <c r="BM694" i="1"/>
  <c r="BN694" i="1"/>
  <c r="CE694" i="1"/>
  <c r="CG694" i="1"/>
  <c r="CH694" i="1"/>
  <c r="CO694" i="1" s="1" a="1"/>
  <c r="CO694" i="1" s="1"/>
  <c r="CI694" i="1"/>
  <c r="CJ694" i="1"/>
  <c r="CP694" i="1" s="1" a="1"/>
  <c r="CP694" i="1" s="1"/>
  <c r="CK694" i="1"/>
  <c r="CL694" i="1"/>
  <c r="CM694" i="1"/>
  <c r="CN694" i="1"/>
  <c r="AA695" i="1"/>
  <c r="AB695" i="1"/>
  <c r="AC695" i="1"/>
  <c r="AD695" i="1"/>
  <c r="AE695" i="1"/>
  <c r="AL695" i="1" s="1"/>
  <c r="AF695" i="1"/>
  <c r="AH695" i="1"/>
  <c r="AJ695" i="1"/>
  <c r="AK695" i="1"/>
  <c r="AM695" i="1"/>
  <c r="AN695" i="1"/>
  <c r="AO695" i="1"/>
  <c r="AP695" i="1"/>
  <c r="AR695" i="1"/>
  <c r="AS695" i="1"/>
  <c r="AT695" i="1"/>
  <c r="AU695" i="1"/>
  <c r="AV695" i="1"/>
  <c r="BH695" i="1"/>
  <c r="BJ695" i="1"/>
  <c r="BK695" i="1"/>
  <c r="BL695" i="1"/>
  <c r="BM695" i="1"/>
  <c r="BN695" i="1"/>
  <c r="CG695" i="1"/>
  <c r="CH695" i="1"/>
  <c r="CO695" i="1" s="1" a="1"/>
  <c r="CO695" i="1" s="1"/>
  <c r="CQ695" i="1" s="1"/>
  <c r="CI695" i="1"/>
  <c r="CP695" i="1" s="1" a="1"/>
  <c r="CP695" i="1" s="1"/>
  <c r="CJ695" i="1"/>
  <c r="CK695" i="1"/>
  <c r="CL695" i="1"/>
  <c r="CM695" i="1"/>
  <c r="CN695" i="1"/>
  <c r="AA696" i="1"/>
  <c r="AB696" i="1"/>
  <c r="AC696" i="1"/>
  <c r="BL696" i="1" s="1"/>
  <c r="AD696" i="1"/>
  <c r="AE696" i="1"/>
  <c r="AL696" i="1" s="1"/>
  <c r="AF696" i="1"/>
  <c r="AH696" i="1" s="1"/>
  <c r="AJ696" i="1"/>
  <c r="AM696" i="1"/>
  <c r="AN696" i="1"/>
  <c r="AO696" i="1"/>
  <c r="AQ696" i="1"/>
  <c r="AR696" i="1"/>
  <c r="AS696" i="1"/>
  <c r="AT696" i="1"/>
  <c r="AU696" i="1"/>
  <c r="AV696" i="1"/>
  <c r="BH696" i="1"/>
  <c r="BI696" i="1"/>
  <c r="BJ696" i="1"/>
  <c r="BK696" i="1"/>
  <c r="BM696" i="1"/>
  <c r="BN696" i="1"/>
  <c r="CE696" i="1"/>
  <c r="CG696" i="1"/>
  <c r="CH696" i="1"/>
  <c r="CO696" i="1" s="1" a="1"/>
  <c r="CO696" i="1" s="1"/>
  <c r="CQ696" i="1" s="1"/>
  <c r="CI696" i="1"/>
  <c r="CJ696" i="1"/>
  <c r="CK696" i="1"/>
  <c r="CL696" i="1"/>
  <c r="CM696" i="1"/>
  <c r="CN696" i="1"/>
  <c r="CP696" i="1" a="1"/>
  <c r="CP696" i="1" s="1"/>
  <c r="BF4" i="3"/>
  <c r="BF5" i="3"/>
  <c r="BF6" i="3"/>
  <c r="BF7" i="3"/>
  <c r="BF8" i="3"/>
  <c r="BF9" i="3"/>
  <c r="BF10" i="3"/>
  <c r="BF11" i="3"/>
  <c r="BF12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6" i="3"/>
  <c r="BF57" i="3"/>
  <c r="BF58" i="3"/>
  <c r="BF59" i="3"/>
  <c r="BF60" i="3"/>
  <c r="BF61" i="3"/>
  <c r="BF62" i="3"/>
  <c r="BF63" i="3"/>
  <c r="BF64" i="3"/>
  <c r="BF65" i="3"/>
  <c r="BF66" i="3"/>
  <c r="BF67" i="3"/>
  <c r="BF68" i="3"/>
  <c r="BF69" i="3"/>
  <c r="BF70" i="3"/>
  <c r="BF71" i="3"/>
  <c r="BF72" i="3"/>
  <c r="BF73" i="3"/>
  <c r="BF74" i="3"/>
  <c r="BF75" i="3"/>
  <c r="BF76" i="3"/>
  <c r="BF77" i="3"/>
  <c r="BF78" i="3"/>
  <c r="BF79" i="3"/>
  <c r="BF80" i="3"/>
  <c r="BF81" i="3"/>
  <c r="BF82" i="3"/>
  <c r="BF83" i="3"/>
  <c r="BF84" i="3"/>
  <c r="BF85" i="3"/>
  <c r="BF86" i="3"/>
  <c r="BF87" i="3"/>
  <c r="BF88" i="3"/>
  <c r="BF89" i="3"/>
  <c r="BF90" i="3"/>
  <c r="BF91" i="3"/>
  <c r="BF92" i="3"/>
  <c r="BF93" i="3"/>
  <c r="BF94" i="3"/>
  <c r="BF95" i="3"/>
  <c r="BF96" i="3"/>
  <c r="BF97" i="3"/>
  <c r="BF98" i="3"/>
  <c r="BF99" i="3"/>
  <c r="BF100" i="3"/>
  <c r="BF101" i="3"/>
  <c r="BF102" i="3"/>
  <c r="BF103" i="3"/>
  <c r="BF104" i="3"/>
  <c r="BF105" i="3"/>
  <c r="BF106" i="3"/>
  <c r="BF107" i="3"/>
  <c r="BF108" i="3"/>
  <c r="BF109" i="3"/>
  <c r="BF110" i="3"/>
  <c r="BF111" i="3"/>
  <c r="BF112" i="3"/>
  <c r="BF113" i="3"/>
  <c r="BF114" i="3"/>
  <c r="BF115" i="3"/>
  <c r="BF116" i="3"/>
  <c r="BF117" i="3"/>
  <c r="BF118" i="3"/>
  <c r="BF119" i="3"/>
  <c r="BF120" i="3"/>
  <c r="BF121" i="3"/>
  <c r="BF122" i="3"/>
  <c r="BF123" i="3"/>
  <c r="BF124" i="3"/>
  <c r="BF125" i="3"/>
  <c r="BF126" i="3"/>
  <c r="BF127" i="3"/>
  <c r="BF128" i="3"/>
  <c r="BF129" i="3"/>
  <c r="BF130" i="3"/>
  <c r="BF131" i="3"/>
  <c r="BF132" i="3"/>
  <c r="BF133" i="3"/>
  <c r="BF134" i="3"/>
  <c r="BF135" i="3"/>
  <c r="BF136" i="3"/>
  <c r="BF137" i="3"/>
  <c r="BF138" i="3"/>
  <c r="BF139" i="3"/>
  <c r="BF140" i="3"/>
  <c r="BF141" i="3"/>
  <c r="BF142" i="3"/>
  <c r="BF143" i="3"/>
  <c r="BF144" i="3"/>
  <c r="BF145" i="3"/>
  <c r="BF146" i="3"/>
  <c r="BF147" i="3"/>
  <c r="BF148" i="3"/>
  <c r="BF149" i="3"/>
  <c r="BF150" i="3"/>
  <c r="BF151" i="3"/>
  <c r="BF152" i="3"/>
  <c r="BF153" i="3"/>
  <c r="BF154" i="3"/>
  <c r="BF155" i="3"/>
  <c r="BF156" i="3"/>
  <c r="BF157" i="3"/>
  <c r="BF158" i="3"/>
  <c r="BF159" i="3"/>
  <c r="BF160" i="3"/>
  <c r="BF161" i="3"/>
  <c r="BF162" i="3"/>
  <c r="BF163" i="3"/>
  <c r="BF164" i="3"/>
  <c r="BF165" i="3"/>
  <c r="BF166" i="3"/>
  <c r="BF167" i="3"/>
  <c r="BF168" i="3"/>
  <c r="BF169" i="3"/>
  <c r="BF170" i="3"/>
  <c r="BF171" i="3"/>
  <c r="BF172" i="3"/>
  <c r="BF173" i="3"/>
  <c r="BF174" i="3"/>
  <c r="BF175" i="3"/>
  <c r="BF176" i="3"/>
  <c r="BF177" i="3"/>
  <c r="BF178" i="3"/>
  <c r="BF179" i="3"/>
  <c r="BF180" i="3"/>
  <c r="BF181" i="3"/>
  <c r="BF182" i="3"/>
  <c r="BF183" i="3"/>
  <c r="BF184" i="3"/>
  <c r="BF185" i="3"/>
  <c r="BF186" i="3"/>
  <c r="BF187" i="3"/>
  <c r="BF188" i="3"/>
  <c r="BF189" i="3"/>
  <c r="BF190" i="3"/>
  <c r="BF191" i="3"/>
  <c r="BF192" i="3"/>
  <c r="BF193" i="3"/>
  <c r="BF194" i="3"/>
  <c r="BF195" i="3"/>
  <c r="BF196" i="3"/>
  <c r="BF197" i="3"/>
  <c r="BF198" i="3"/>
  <c r="BF199" i="3"/>
  <c r="BF200" i="3"/>
  <c r="BF201" i="3"/>
  <c r="BF202" i="3"/>
  <c r="BF203" i="3"/>
  <c r="BF204" i="3"/>
  <c r="BF205" i="3"/>
  <c r="BF206" i="3"/>
  <c r="BF207" i="3"/>
  <c r="BF208" i="3"/>
  <c r="BF209" i="3"/>
  <c r="BF210" i="3"/>
  <c r="BF211" i="3"/>
  <c r="BF212" i="3"/>
  <c r="BF213" i="3"/>
  <c r="BF214" i="3"/>
  <c r="BF215" i="3"/>
  <c r="BF216" i="3"/>
  <c r="BF217" i="3"/>
  <c r="BF218" i="3"/>
  <c r="BF219" i="3"/>
  <c r="BF220" i="3"/>
  <c r="BF221" i="3"/>
  <c r="BF222" i="3"/>
  <c r="BF223" i="3"/>
  <c r="BF224" i="3"/>
  <c r="BF225" i="3"/>
  <c r="BF226" i="3"/>
  <c r="BF227" i="3"/>
  <c r="BF228" i="3"/>
  <c r="BF229" i="3"/>
  <c r="BF230" i="3"/>
  <c r="BF231" i="3"/>
  <c r="BF232" i="3"/>
  <c r="BF233" i="3"/>
  <c r="BF234" i="3"/>
  <c r="BF235" i="3"/>
  <c r="BF236" i="3"/>
  <c r="BF237" i="3"/>
  <c r="BF238" i="3"/>
  <c r="BF239" i="3"/>
  <c r="BF240" i="3"/>
  <c r="BF241" i="3"/>
  <c r="BF242" i="3"/>
  <c r="BF243" i="3"/>
  <c r="BF244" i="3"/>
  <c r="BF245" i="3"/>
  <c r="BF246" i="3"/>
  <c r="BF247" i="3"/>
  <c r="BF248" i="3"/>
  <c r="BF249" i="3"/>
  <c r="BF250" i="3"/>
  <c r="BF251" i="3"/>
  <c r="BF252" i="3"/>
  <c r="BF253" i="3"/>
  <c r="BF254" i="3"/>
  <c r="BF255" i="3"/>
  <c r="BF256" i="3"/>
  <c r="BF257" i="3"/>
  <c r="BF258" i="3"/>
  <c r="BF259" i="3"/>
  <c r="BF260" i="3"/>
  <c r="BF261" i="3"/>
  <c r="BF262" i="3"/>
  <c r="BF263" i="3"/>
  <c r="BF264" i="3"/>
  <c r="BF265" i="3"/>
  <c r="BF266" i="3"/>
  <c r="BF267" i="3"/>
  <c r="BF268" i="3"/>
  <c r="BF269" i="3"/>
  <c r="BF270" i="3"/>
  <c r="BF271" i="3"/>
  <c r="BF272" i="3"/>
  <c r="BF273" i="3"/>
  <c r="BF274" i="3"/>
  <c r="BF275" i="3"/>
  <c r="BF276" i="3"/>
  <c r="BF277" i="3"/>
  <c r="BF278" i="3"/>
  <c r="BF279" i="3"/>
  <c r="BF280" i="3"/>
  <c r="BF281" i="3"/>
  <c r="BF282" i="3"/>
  <c r="BF283" i="3"/>
  <c r="BF284" i="3"/>
  <c r="BF285" i="3"/>
  <c r="BF286" i="3"/>
  <c r="BF287" i="3"/>
  <c r="BF288" i="3"/>
  <c r="BF289" i="3"/>
  <c r="BF290" i="3"/>
  <c r="BF291" i="3"/>
  <c r="BF292" i="3"/>
  <c r="BF293" i="3"/>
  <c r="BF294" i="3"/>
  <c r="BF295" i="3"/>
  <c r="BF296" i="3"/>
  <c r="BF297" i="3"/>
  <c r="BF298" i="3"/>
  <c r="BF299" i="3"/>
  <c r="BF300" i="3"/>
  <c r="BF301" i="3"/>
  <c r="BF302" i="3"/>
  <c r="BF303" i="3"/>
  <c r="BF304" i="3"/>
  <c r="BF305" i="3"/>
  <c r="BF306" i="3"/>
  <c r="BF307" i="3"/>
  <c r="BF308" i="3"/>
  <c r="BF309" i="3"/>
  <c r="BF310" i="3"/>
  <c r="BF311" i="3"/>
  <c r="BF312" i="3"/>
  <c r="BF313" i="3"/>
  <c r="BF314" i="3"/>
  <c r="BF315" i="3"/>
  <c r="BF316" i="3"/>
  <c r="BF317" i="3"/>
  <c r="BF318" i="3"/>
  <c r="BF319" i="3"/>
  <c r="BF320" i="3"/>
  <c r="BF321" i="3"/>
  <c r="BF322" i="3"/>
  <c r="BF323" i="3"/>
  <c r="BF324" i="3"/>
  <c r="BF325" i="3"/>
  <c r="BF326" i="3"/>
  <c r="BF327" i="3"/>
  <c r="BF328" i="3"/>
  <c r="BF329" i="3"/>
  <c r="BF330" i="3"/>
  <c r="BF331" i="3"/>
  <c r="BF332" i="3"/>
  <c r="BF333" i="3"/>
  <c r="BF334" i="3"/>
  <c r="BF335" i="3"/>
  <c r="BF336" i="3"/>
  <c r="BF337" i="3"/>
  <c r="BF338" i="3"/>
  <c r="BF339" i="3"/>
  <c r="BF340" i="3"/>
  <c r="BF341" i="3"/>
  <c r="BF342" i="3"/>
  <c r="BF343" i="3"/>
  <c r="BF344" i="3"/>
  <c r="BF345" i="3"/>
  <c r="BF346" i="3"/>
  <c r="BF347" i="3"/>
  <c r="BF348" i="3"/>
  <c r="BF349" i="3"/>
  <c r="BF350" i="3"/>
  <c r="BF351" i="3"/>
  <c r="BF352" i="3"/>
  <c r="BF353" i="3"/>
  <c r="BF354" i="3"/>
  <c r="BF355" i="3"/>
  <c r="BF356" i="3"/>
  <c r="BF357" i="3"/>
  <c r="BF358" i="3"/>
  <c r="BF359" i="3"/>
  <c r="BF360" i="3"/>
  <c r="BF361" i="3"/>
  <c r="BF362" i="3"/>
  <c r="BF363" i="3"/>
  <c r="BF364" i="3"/>
  <c r="BF365" i="3"/>
  <c r="BF366" i="3"/>
  <c r="BF367" i="3"/>
  <c r="BF368" i="3"/>
  <c r="BF369" i="3"/>
  <c r="BF370" i="3"/>
  <c r="BF371" i="3"/>
  <c r="BF372" i="3"/>
  <c r="BF373" i="3"/>
  <c r="BF374" i="3"/>
  <c r="BF375" i="3"/>
  <c r="BF376" i="3"/>
  <c r="BF377" i="3"/>
  <c r="BF378" i="3"/>
  <c r="BF379" i="3"/>
  <c r="BF380" i="3"/>
  <c r="BF381" i="3"/>
  <c r="BF382" i="3"/>
  <c r="BF383" i="3"/>
  <c r="BF384" i="3"/>
  <c r="BF385" i="3"/>
  <c r="BF386" i="3"/>
  <c r="BF387" i="3"/>
  <c r="BF388" i="3"/>
  <c r="BF389" i="3"/>
  <c r="BF390" i="3"/>
  <c r="BF391" i="3"/>
  <c r="BF392" i="3"/>
  <c r="BF393" i="3"/>
  <c r="BF394" i="3"/>
  <c r="BF395" i="3"/>
  <c r="BF396" i="3"/>
  <c r="BF397" i="3"/>
  <c r="BF398" i="3"/>
  <c r="BF399" i="3"/>
  <c r="BF400" i="3"/>
  <c r="BF401" i="3"/>
  <c r="BF402" i="3"/>
  <c r="BF403" i="3"/>
  <c r="BF404" i="3"/>
  <c r="BF405" i="3"/>
  <c r="BF406" i="3"/>
  <c r="BF407" i="3"/>
  <c r="BF408" i="3"/>
  <c r="BF409" i="3"/>
  <c r="BF410" i="3"/>
  <c r="BF411" i="3"/>
  <c r="BF412" i="3"/>
  <c r="BF413" i="3"/>
  <c r="BF414" i="3"/>
  <c r="BF415" i="3"/>
  <c r="BF416" i="3"/>
  <c r="BF417" i="3"/>
  <c r="BF418" i="3"/>
  <c r="BF419" i="3"/>
  <c r="BF420" i="3"/>
  <c r="BF421" i="3"/>
  <c r="BF422" i="3"/>
  <c r="BF423" i="3"/>
  <c r="BF424" i="3"/>
  <c r="BF425" i="3"/>
  <c r="BF426" i="3"/>
  <c r="BF427" i="3"/>
  <c r="BF428" i="3"/>
  <c r="BF429" i="3"/>
  <c r="BF430" i="3"/>
  <c r="BF431" i="3"/>
  <c r="BF432" i="3"/>
  <c r="BF433" i="3"/>
  <c r="BF434" i="3"/>
  <c r="BF435" i="3"/>
  <c r="BF436" i="3"/>
  <c r="BF437" i="3"/>
  <c r="BF438" i="3"/>
  <c r="BF439" i="3"/>
  <c r="BF440" i="3"/>
  <c r="BF441" i="3"/>
  <c r="BF442" i="3"/>
  <c r="BF443" i="3"/>
  <c r="BF444" i="3"/>
  <c r="BF445" i="3"/>
  <c r="BF446" i="3"/>
  <c r="BF447" i="3"/>
  <c r="BF448" i="3"/>
  <c r="BF449" i="3"/>
  <c r="BF450" i="3"/>
  <c r="BF451" i="3"/>
  <c r="BF452" i="3"/>
  <c r="BF453" i="3"/>
  <c r="BF454" i="3"/>
  <c r="BF455" i="3"/>
  <c r="BF456" i="3"/>
  <c r="BF457" i="3"/>
  <c r="BF458" i="3"/>
  <c r="BF459" i="3"/>
  <c r="BF460" i="3"/>
  <c r="BF461" i="3"/>
  <c r="BF462" i="3"/>
  <c r="BF463" i="3"/>
  <c r="BF464" i="3"/>
  <c r="BF465" i="3"/>
  <c r="BF466" i="3"/>
  <c r="BF467" i="3"/>
  <c r="BF468" i="3"/>
  <c r="BF469" i="3"/>
  <c r="BF470" i="3"/>
  <c r="BF471" i="3"/>
  <c r="BF472" i="3"/>
  <c r="BF473" i="3"/>
  <c r="BF474" i="3"/>
  <c r="BF475" i="3"/>
  <c r="BF476" i="3"/>
  <c r="BF477" i="3"/>
  <c r="BF478" i="3"/>
  <c r="BF479" i="3"/>
  <c r="BF480" i="3"/>
  <c r="BF481" i="3"/>
  <c r="BF482" i="3"/>
  <c r="BF483" i="3"/>
  <c r="BF484" i="3"/>
  <c r="BF485" i="3"/>
  <c r="BF486" i="3"/>
  <c r="BF487" i="3"/>
  <c r="BF488" i="3"/>
  <c r="BF489" i="3"/>
  <c r="BF490" i="3"/>
  <c r="BF491" i="3"/>
  <c r="BF492" i="3"/>
  <c r="BF493" i="3"/>
  <c r="BF494" i="3"/>
  <c r="BF495" i="3"/>
  <c r="BF496" i="3"/>
  <c r="BF497" i="3"/>
  <c r="BF498" i="3"/>
  <c r="BF499" i="3"/>
  <c r="BF500" i="3"/>
  <c r="BF501" i="3"/>
  <c r="BF502" i="3"/>
  <c r="BF503" i="3"/>
  <c r="BF504" i="3"/>
  <c r="BF505" i="3"/>
  <c r="BF506" i="3"/>
  <c r="BF507" i="3"/>
  <c r="BF508" i="3"/>
  <c r="BF509" i="3"/>
  <c r="BF510" i="3"/>
  <c r="BF511" i="3"/>
  <c r="BF512" i="3"/>
  <c r="BF513" i="3"/>
  <c r="BF514" i="3"/>
  <c r="BF515" i="3"/>
  <c r="BF516" i="3"/>
  <c r="BF517" i="3"/>
  <c r="BF518" i="3"/>
  <c r="BF519" i="3"/>
  <c r="BF520" i="3"/>
  <c r="BF521" i="3"/>
  <c r="BF522" i="3"/>
  <c r="BF523" i="3"/>
  <c r="BF524" i="3"/>
  <c r="BF525" i="3"/>
  <c r="BF526" i="3"/>
  <c r="BF527" i="3"/>
  <c r="BF528" i="3"/>
  <c r="BF529" i="3"/>
  <c r="BF530" i="3"/>
  <c r="BF531" i="3"/>
  <c r="BF532" i="3"/>
  <c r="BF533" i="3"/>
  <c r="BF534" i="3"/>
  <c r="BF535" i="3"/>
  <c r="BF536" i="3"/>
  <c r="BF537" i="3"/>
  <c r="BF538" i="3"/>
  <c r="BF539" i="3"/>
  <c r="BF540" i="3"/>
  <c r="BF541" i="3"/>
  <c r="BF542" i="3"/>
  <c r="BF543" i="3"/>
  <c r="BF544" i="3"/>
  <c r="BF545" i="3"/>
  <c r="BF546" i="3"/>
  <c r="BF547" i="3"/>
  <c r="BF548" i="3"/>
  <c r="BF549" i="3"/>
  <c r="BF550" i="3"/>
  <c r="BF551" i="3"/>
  <c r="BF552" i="3"/>
  <c r="BF553" i="3"/>
  <c r="BF554" i="3"/>
  <c r="BF555" i="3"/>
  <c r="BF556" i="3"/>
  <c r="BF557" i="3"/>
  <c r="BF558" i="3"/>
  <c r="BF559" i="3"/>
  <c r="BF560" i="3"/>
  <c r="BF561" i="3"/>
  <c r="BF562" i="3"/>
  <c r="BF563" i="3"/>
  <c r="BF564" i="3"/>
  <c r="BF565" i="3"/>
  <c r="BF566" i="3"/>
  <c r="BF567" i="3"/>
  <c r="BF568" i="3"/>
  <c r="BF569" i="3"/>
  <c r="BF570" i="3"/>
  <c r="BF571" i="3"/>
  <c r="BF572" i="3"/>
  <c r="BF573" i="3"/>
  <c r="BF574" i="3"/>
  <c r="BF575" i="3"/>
  <c r="BF576" i="3"/>
  <c r="BF577" i="3"/>
  <c r="BF578" i="3"/>
  <c r="BF579" i="3"/>
  <c r="BF580" i="3"/>
  <c r="BF581" i="3"/>
  <c r="BF582" i="3"/>
  <c r="BF583" i="3"/>
  <c r="BF584" i="3"/>
  <c r="BF585" i="3"/>
  <c r="BF586" i="3"/>
  <c r="BF587" i="3"/>
  <c r="BF588" i="3"/>
  <c r="BF589" i="3"/>
  <c r="BF590" i="3"/>
  <c r="BF591" i="3"/>
  <c r="BF592" i="3"/>
  <c r="BF593" i="3"/>
  <c r="BF594" i="3"/>
  <c r="BF595" i="3"/>
  <c r="BF596" i="3"/>
  <c r="BF597" i="3"/>
  <c r="BF598" i="3"/>
  <c r="BF599" i="3"/>
  <c r="BF600" i="3"/>
  <c r="BF601" i="3"/>
  <c r="BF602" i="3"/>
  <c r="BF603" i="3"/>
  <c r="BF604" i="3"/>
  <c r="BF605" i="3"/>
  <c r="BF606" i="3"/>
  <c r="BF607" i="3"/>
  <c r="BF608" i="3"/>
  <c r="BF609" i="3"/>
  <c r="BF610" i="3"/>
  <c r="BF611" i="3"/>
  <c r="BF612" i="3"/>
  <c r="BF613" i="3"/>
  <c r="BF614" i="3"/>
  <c r="BF615" i="3"/>
  <c r="BF616" i="3"/>
  <c r="BF617" i="3"/>
  <c r="BF618" i="3"/>
  <c r="BF619" i="3"/>
  <c r="BF620" i="3"/>
  <c r="BF621" i="3"/>
  <c r="BF622" i="3"/>
  <c r="BF623" i="3"/>
  <c r="BF624" i="3"/>
  <c r="BF625" i="3"/>
  <c r="BF626" i="3"/>
  <c r="BF627" i="3"/>
  <c r="BF628" i="3"/>
  <c r="BF629" i="3"/>
  <c r="BF630" i="3"/>
  <c r="BF631" i="3"/>
  <c r="BF632" i="3"/>
  <c r="BF633" i="3"/>
  <c r="BF634" i="3"/>
  <c r="BF635" i="3"/>
  <c r="BF636" i="3"/>
  <c r="BF637" i="3"/>
  <c r="BF638" i="3"/>
  <c r="BF639" i="3"/>
  <c r="BF640" i="3"/>
  <c r="BF641" i="3"/>
  <c r="BF642" i="3"/>
  <c r="BF643" i="3"/>
  <c r="BF644" i="3"/>
  <c r="BF645" i="3"/>
  <c r="BF646" i="3"/>
  <c r="BF647" i="3"/>
  <c r="BF648" i="3"/>
  <c r="BF649" i="3"/>
  <c r="BF650" i="3"/>
  <c r="BF651" i="3"/>
  <c r="BF652" i="3"/>
  <c r="BF653" i="3"/>
  <c r="BF654" i="3"/>
  <c r="BF655" i="3"/>
  <c r="BF656" i="3"/>
  <c r="BF657" i="3"/>
  <c r="BF658" i="3"/>
  <c r="BF659" i="3"/>
  <c r="BF660" i="3"/>
  <c r="BF661" i="3"/>
  <c r="BF662" i="3"/>
  <c r="BF663" i="3"/>
  <c r="BF664" i="3"/>
  <c r="BF665" i="3"/>
  <c r="BF666" i="3"/>
  <c r="BF667" i="3"/>
  <c r="BF668" i="3"/>
  <c r="BF669" i="3"/>
  <c r="BF670" i="3"/>
  <c r="BF671" i="3"/>
  <c r="BF672" i="3"/>
  <c r="BF673" i="3"/>
  <c r="BF674" i="3"/>
  <c r="BF675" i="3"/>
  <c r="BF676" i="3"/>
  <c r="BF677" i="3"/>
  <c r="BF678" i="3"/>
  <c r="BF679" i="3"/>
  <c r="BF680" i="3"/>
  <c r="BF681" i="3"/>
  <c r="BE4" i="3"/>
  <c r="BE5" i="3"/>
  <c r="BE6" i="3"/>
  <c r="BE7" i="3"/>
  <c r="BE8" i="3"/>
  <c r="BE9" i="3"/>
  <c r="BE10" i="3"/>
  <c r="BE11" i="3"/>
  <c r="BE12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BE58" i="3"/>
  <c r="BE59" i="3"/>
  <c r="BE60" i="3"/>
  <c r="BE61" i="3"/>
  <c r="BE62" i="3"/>
  <c r="BE63" i="3"/>
  <c r="BE64" i="3"/>
  <c r="BE65" i="3"/>
  <c r="BE66" i="3"/>
  <c r="BE67" i="3"/>
  <c r="BE68" i="3"/>
  <c r="BE69" i="3"/>
  <c r="BE70" i="3"/>
  <c r="BE71" i="3"/>
  <c r="BE72" i="3"/>
  <c r="BE73" i="3"/>
  <c r="BE74" i="3"/>
  <c r="BE75" i="3"/>
  <c r="BE76" i="3"/>
  <c r="BE77" i="3"/>
  <c r="BE78" i="3"/>
  <c r="BE79" i="3"/>
  <c r="BE80" i="3"/>
  <c r="BE81" i="3"/>
  <c r="BE82" i="3"/>
  <c r="BE83" i="3"/>
  <c r="BE84" i="3"/>
  <c r="BE85" i="3"/>
  <c r="BE86" i="3"/>
  <c r="BE87" i="3"/>
  <c r="BE88" i="3"/>
  <c r="BE89" i="3"/>
  <c r="BE90" i="3"/>
  <c r="BE91" i="3"/>
  <c r="BE92" i="3"/>
  <c r="BE93" i="3"/>
  <c r="BE94" i="3"/>
  <c r="BE95" i="3"/>
  <c r="BE96" i="3"/>
  <c r="BE97" i="3"/>
  <c r="BE98" i="3"/>
  <c r="BE99" i="3"/>
  <c r="BE100" i="3"/>
  <c r="BE101" i="3"/>
  <c r="BE102" i="3"/>
  <c r="BE103" i="3"/>
  <c r="BE104" i="3"/>
  <c r="BE105" i="3"/>
  <c r="BE106" i="3"/>
  <c r="BE107" i="3"/>
  <c r="BE108" i="3"/>
  <c r="BE109" i="3"/>
  <c r="BE110" i="3"/>
  <c r="BE111" i="3"/>
  <c r="BE112" i="3"/>
  <c r="BE113" i="3"/>
  <c r="BE114" i="3"/>
  <c r="BE115" i="3"/>
  <c r="BE116" i="3"/>
  <c r="BE117" i="3"/>
  <c r="BE118" i="3"/>
  <c r="BE119" i="3"/>
  <c r="BE120" i="3"/>
  <c r="BE121" i="3"/>
  <c r="BE122" i="3"/>
  <c r="BE123" i="3"/>
  <c r="BE124" i="3"/>
  <c r="BE125" i="3"/>
  <c r="BE126" i="3"/>
  <c r="BE127" i="3"/>
  <c r="BE128" i="3"/>
  <c r="BE129" i="3"/>
  <c r="BE130" i="3"/>
  <c r="BE131" i="3"/>
  <c r="BE132" i="3"/>
  <c r="BE133" i="3"/>
  <c r="BE134" i="3"/>
  <c r="BE135" i="3"/>
  <c r="BE136" i="3"/>
  <c r="BE137" i="3"/>
  <c r="BE138" i="3"/>
  <c r="BE139" i="3"/>
  <c r="BE140" i="3"/>
  <c r="BE141" i="3"/>
  <c r="BE142" i="3"/>
  <c r="BE143" i="3"/>
  <c r="BE144" i="3"/>
  <c r="BE145" i="3"/>
  <c r="BE146" i="3"/>
  <c r="BE147" i="3"/>
  <c r="BE148" i="3"/>
  <c r="BE149" i="3"/>
  <c r="BE150" i="3"/>
  <c r="BE151" i="3"/>
  <c r="BE152" i="3"/>
  <c r="BE153" i="3"/>
  <c r="BE154" i="3"/>
  <c r="BE155" i="3"/>
  <c r="BE156" i="3"/>
  <c r="BE157" i="3"/>
  <c r="BE158" i="3"/>
  <c r="BE159" i="3"/>
  <c r="BE160" i="3"/>
  <c r="BE161" i="3"/>
  <c r="BE162" i="3"/>
  <c r="BE163" i="3"/>
  <c r="BE164" i="3"/>
  <c r="BE165" i="3"/>
  <c r="BE166" i="3"/>
  <c r="BE167" i="3"/>
  <c r="BE168" i="3"/>
  <c r="BE169" i="3"/>
  <c r="BE170" i="3"/>
  <c r="BE171" i="3"/>
  <c r="BE172" i="3"/>
  <c r="BE173" i="3"/>
  <c r="BE174" i="3"/>
  <c r="BE175" i="3"/>
  <c r="BE176" i="3"/>
  <c r="BE177" i="3"/>
  <c r="BE178" i="3"/>
  <c r="BE179" i="3"/>
  <c r="BE180" i="3"/>
  <c r="BE181" i="3"/>
  <c r="BE182" i="3"/>
  <c r="BE183" i="3"/>
  <c r="BE184" i="3"/>
  <c r="BE185" i="3"/>
  <c r="BE186" i="3"/>
  <c r="BE187" i="3"/>
  <c r="BE188" i="3"/>
  <c r="BE189" i="3"/>
  <c r="BE190" i="3"/>
  <c r="BE191" i="3"/>
  <c r="BE192" i="3"/>
  <c r="BE193" i="3"/>
  <c r="BE194" i="3"/>
  <c r="BE195" i="3"/>
  <c r="BE196" i="3"/>
  <c r="BE197" i="3"/>
  <c r="BE198" i="3"/>
  <c r="BE199" i="3"/>
  <c r="BE200" i="3"/>
  <c r="BE201" i="3"/>
  <c r="BE202" i="3"/>
  <c r="BE203" i="3"/>
  <c r="BE204" i="3"/>
  <c r="BE205" i="3"/>
  <c r="BE206" i="3"/>
  <c r="BE207" i="3"/>
  <c r="BE208" i="3"/>
  <c r="BE209" i="3"/>
  <c r="BE210" i="3"/>
  <c r="BE211" i="3"/>
  <c r="BE212" i="3"/>
  <c r="BE213" i="3"/>
  <c r="BE214" i="3"/>
  <c r="BE215" i="3"/>
  <c r="BE216" i="3"/>
  <c r="BE217" i="3"/>
  <c r="BE218" i="3"/>
  <c r="BE219" i="3"/>
  <c r="BE220" i="3"/>
  <c r="BE221" i="3"/>
  <c r="BE222" i="3"/>
  <c r="BE223" i="3"/>
  <c r="BE224" i="3"/>
  <c r="BE225" i="3"/>
  <c r="BE226" i="3"/>
  <c r="BE227" i="3"/>
  <c r="BE228" i="3"/>
  <c r="BE229" i="3"/>
  <c r="BE230" i="3"/>
  <c r="BE231" i="3"/>
  <c r="BE232" i="3"/>
  <c r="BE233" i="3"/>
  <c r="BE234" i="3"/>
  <c r="BE235" i="3"/>
  <c r="BE236" i="3"/>
  <c r="BE237" i="3"/>
  <c r="BE238" i="3"/>
  <c r="BE239" i="3"/>
  <c r="BE240" i="3"/>
  <c r="BE241" i="3"/>
  <c r="BE242" i="3"/>
  <c r="BE243" i="3"/>
  <c r="BE244" i="3"/>
  <c r="BE245" i="3"/>
  <c r="BE246" i="3"/>
  <c r="BE247" i="3"/>
  <c r="BE248" i="3"/>
  <c r="BE249" i="3"/>
  <c r="BE250" i="3"/>
  <c r="BE251" i="3"/>
  <c r="BE252" i="3"/>
  <c r="BE253" i="3"/>
  <c r="BE254" i="3"/>
  <c r="BE255" i="3"/>
  <c r="BE256" i="3"/>
  <c r="BE257" i="3"/>
  <c r="BE258" i="3"/>
  <c r="BE259" i="3"/>
  <c r="BE260" i="3"/>
  <c r="BE261" i="3"/>
  <c r="BE262" i="3"/>
  <c r="BE263" i="3"/>
  <c r="BE264" i="3"/>
  <c r="BE265" i="3"/>
  <c r="BE266" i="3"/>
  <c r="BE267" i="3"/>
  <c r="BE268" i="3"/>
  <c r="BE269" i="3"/>
  <c r="BE270" i="3"/>
  <c r="BE271" i="3"/>
  <c r="BE272" i="3"/>
  <c r="BE273" i="3"/>
  <c r="BE274" i="3"/>
  <c r="BE275" i="3"/>
  <c r="BE276" i="3"/>
  <c r="BE277" i="3"/>
  <c r="BE278" i="3"/>
  <c r="BE279" i="3"/>
  <c r="BE280" i="3"/>
  <c r="BE281" i="3"/>
  <c r="BE282" i="3"/>
  <c r="BE283" i="3"/>
  <c r="BE284" i="3"/>
  <c r="BE285" i="3"/>
  <c r="BE286" i="3"/>
  <c r="BE287" i="3"/>
  <c r="BE288" i="3"/>
  <c r="BE289" i="3"/>
  <c r="BE290" i="3"/>
  <c r="BE291" i="3"/>
  <c r="BE292" i="3"/>
  <c r="BE293" i="3"/>
  <c r="BE294" i="3"/>
  <c r="BE295" i="3"/>
  <c r="BE296" i="3"/>
  <c r="BE297" i="3"/>
  <c r="BE298" i="3"/>
  <c r="BE299" i="3"/>
  <c r="BE300" i="3"/>
  <c r="BE301" i="3"/>
  <c r="BE302" i="3"/>
  <c r="BE303" i="3"/>
  <c r="BE304" i="3"/>
  <c r="BE305" i="3"/>
  <c r="BE306" i="3"/>
  <c r="BE307" i="3"/>
  <c r="BE308" i="3"/>
  <c r="BE309" i="3"/>
  <c r="BE310" i="3"/>
  <c r="BE311" i="3"/>
  <c r="BE312" i="3"/>
  <c r="BE313" i="3"/>
  <c r="BE314" i="3"/>
  <c r="BE315" i="3"/>
  <c r="BE316" i="3"/>
  <c r="BE317" i="3"/>
  <c r="BE318" i="3"/>
  <c r="BE319" i="3"/>
  <c r="BE320" i="3"/>
  <c r="BE321" i="3"/>
  <c r="BE322" i="3"/>
  <c r="BE323" i="3"/>
  <c r="BE324" i="3"/>
  <c r="BE325" i="3"/>
  <c r="BE326" i="3"/>
  <c r="BE327" i="3"/>
  <c r="BE328" i="3"/>
  <c r="BE329" i="3"/>
  <c r="BE330" i="3"/>
  <c r="BE331" i="3"/>
  <c r="BE332" i="3"/>
  <c r="BE333" i="3"/>
  <c r="BE334" i="3"/>
  <c r="BE335" i="3"/>
  <c r="BE336" i="3"/>
  <c r="BE337" i="3"/>
  <c r="BE338" i="3"/>
  <c r="BE339" i="3"/>
  <c r="BE340" i="3"/>
  <c r="BE341" i="3"/>
  <c r="BE342" i="3"/>
  <c r="BE343" i="3"/>
  <c r="BE344" i="3"/>
  <c r="BE345" i="3"/>
  <c r="BE346" i="3"/>
  <c r="BE347" i="3"/>
  <c r="BE348" i="3"/>
  <c r="BE349" i="3"/>
  <c r="BE350" i="3"/>
  <c r="BE351" i="3"/>
  <c r="BE352" i="3"/>
  <c r="BE353" i="3"/>
  <c r="BE354" i="3"/>
  <c r="BE355" i="3"/>
  <c r="BE356" i="3"/>
  <c r="BE357" i="3"/>
  <c r="BE358" i="3"/>
  <c r="BE359" i="3"/>
  <c r="BE360" i="3"/>
  <c r="BE361" i="3"/>
  <c r="BE362" i="3"/>
  <c r="BE363" i="3"/>
  <c r="BE364" i="3"/>
  <c r="BE365" i="3"/>
  <c r="BE366" i="3"/>
  <c r="BE367" i="3"/>
  <c r="BE368" i="3"/>
  <c r="BE369" i="3"/>
  <c r="BE370" i="3"/>
  <c r="BE371" i="3"/>
  <c r="BE372" i="3"/>
  <c r="BE373" i="3"/>
  <c r="BE374" i="3"/>
  <c r="BE375" i="3"/>
  <c r="BE376" i="3"/>
  <c r="BE377" i="3"/>
  <c r="BE378" i="3"/>
  <c r="BE379" i="3"/>
  <c r="BE380" i="3"/>
  <c r="BE381" i="3"/>
  <c r="BE382" i="3"/>
  <c r="BE383" i="3"/>
  <c r="BE384" i="3"/>
  <c r="BE385" i="3"/>
  <c r="BE386" i="3"/>
  <c r="BE387" i="3"/>
  <c r="BE388" i="3"/>
  <c r="BE389" i="3"/>
  <c r="BE390" i="3"/>
  <c r="BE391" i="3"/>
  <c r="BE392" i="3"/>
  <c r="BE393" i="3"/>
  <c r="BE394" i="3"/>
  <c r="BE395" i="3"/>
  <c r="BE396" i="3"/>
  <c r="BE397" i="3"/>
  <c r="BE398" i="3"/>
  <c r="BE399" i="3"/>
  <c r="BE400" i="3"/>
  <c r="BE401" i="3"/>
  <c r="BE402" i="3"/>
  <c r="BE403" i="3"/>
  <c r="BE404" i="3"/>
  <c r="BE405" i="3"/>
  <c r="BE406" i="3"/>
  <c r="BE407" i="3"/>
  <c r="BE408" i="3"/>
  <c r="BE409" i="3"/>
  <c r="BE410" i="3"/>
  <c r="BE411" i="3"/>
  <c r="BE412" i="3"/>
  <c r="BE413" i="3"/>
  <c r="BE414" i="3"/>
  <c r="BE415" i="3"/>
  <c r="BE416" i="3"/>
  <c r="BE417" i="3"/>
  <c r="BE418" i="3"/>
  <c r="BE419" i="3"/>
  <c r="BE420" i="3"/>
  <c r="BE421" i="3"/>
  <c r="BE422" i="3"/>
  <c r="BE423" i="3"/>
  <c r="BE424" i="3"/>
  <c r="BE425" i="3"/>
  <c r="BE426" i="3"/>
  <c r="BE427" i="3"/>
  <c r="BE428" i="3"/>
  <c r="BE429" i="3"/>
  <c r="BE430" i="3"/>
  <c r="BE431" i="3"/>
  <c r="BE432" i="3"/>
  <c r="BE433" i="3"/>
  <c r="BE434" i="3"/>
  <c r="BE435" i="3"/>
  <c r="BE436" i="3"/>
  <c r="BE437" i="3"/>
  <c r="BE438" i="3"/>
  <c r="BE439" i="3"/>
  <c r="BE440" i="3"/>
  <c r="BE441" i="3"/>
  <c r="BE442" i="3"/>
  <c r="BE443" i="3"/>
  <c r="BE444" i="3"/>
  <c r="BE445" i="3"/>
  <c r="BE446" i="3"/>
  <c r="BE447" i="3"/>
  <c r="BE448" i="3"/>
  <c r="BE449" i="3"/>
  <c r="BE450" i="3"/>
  <c r="BE451" i="3"/>
  <c r="BE452" i="3"/>
  <c r="BE453" i="3"/>
  <c r="BE454" i="3"/>
  <c r="BE455" i="3"/>
  <c r="BE456" i="3"/>
  <c r="BE457" i="3"/>
  <c r="BE458" i="3"/>
  <c r="BE459" i="3"/>
  <c r="BE460" i="3"/>
  <c r="BE461" i="3"/>
  <c r="BE462" i="3"/>
  <c r="BE463" i="3"/>
  <c r="BE464" i="3"/>
  <c r="BE465" i="3"/>
  <c r="BE466" i="3"/>
  <c r="BE467" i="3"/>
  <c r="BE468" i="3"/>
  <c r="BE469" i="3"/>
  <c r="BE470" i="3"/>
  <c r="BE471" i="3"/>
  <c r="BE472" i="3"/>
  <c r="BE473" i="3"/>
  <c r="BE474" i="3"/>
  <c r="BE475" i="3"/>
  <c r="BE476" i="3"/>
  <c r="BE477" i="3"/>
  <c r="BE478" i="3"/>
  <c r="BE479" i="3"/>
  <c r="BE480" i="3"/>
  <c r="BE481" i="3"/>
  <c r="BE482" i="3"/>
  <c r="BE483" i="3"/>
  <c r="BE484" i="3"/>
  <c r="BE485" i="3"/>
  <c r="BE486" i="3"/>
  <c r="BE487" i="3"/>
  <c r="BE488" i="3"/>
  <c r="BE489" i="3"/>
  <c r="BE490" i="3"/>
  <c r="BE491" i="3"/>
  <c r="BE492" i="3"/>
  <c r="BE493" i="3"/>
  <c r="BE494" i="3"/>
  <c r="BE495" i="3"/>
  <c r="BE496" i="3"/>
  <c r="BE497" i="3"/>
  <c r="BE498" i="3"/>
  <c r="BE499" i="3"/>
  <c r="BE500" i="3"/>
  <c r="BE501" i="3"/>
  <c r="BE502" i="3"/>
  <c r="BE503" i="3"/>
  <c r="BE504" i="3"/>
  <c r="BE505" i="3"/>
  <c r="BE506" i="3"/>
  <c r="BE507" i="3"/>
  <c r="BE508" i="3"/>
  <c r="BE509" i="3"/>
  <c r="BE510" i="3"/>
  <c r="BE511" i="3"/>
  <c r="BE512" i="3"/>
  <c r="BE513" i="3"/>
  <c r="BE514" i="3"/>
  <c r="BE515" i="3"/>
  <c r="BE516" i="3"/>
  <c r="BE517" i="3"/>
  <c r="BE518" i="3"/>
  <c r="BE519" i="3"/>
  <c r="BE520" i="3"/>
  <c r="BE521" i="3"/>
  <c r="BE522" i="3"/>
  <c r="BE523" i="3"/>
  <c r="BE524" i="3"/>
  <c r="BE525" i="3"/>
  <c r="BE526" i="3"/>
  <c r="BE527" i="3"/>
  <c r="BE528" i="3"/>
  <c r="BE529" i="3"/>
  <c r="BE530" i="3"/>
  <c r="BE531" i="3"/>
  <c r="BE532" i="3"/>
  <c r="BE533" i="3"/>
  <c r="BE534" i="3"/>
  <c r="BE535" i="3"/>
  <c r="BE536" i="3"/>
  <c r="BE537" i="3"/>
  <c r="BE538" i="3"/>
  <c r="BE539" i="3"/>
  <c r="BE540" i="3"/>
  <c r="BE541" i="3"/>
  <c r="BE542" i="3"/>
  <c r="BE543" i="3"/>
  <c r="BE544" i="3"/>
  <c r="BE545" i="3"/>
  <c r="BE546" i="3"/>
  <c r="BE547" i="3"/>
  <c r="BE548" i="3"/>
  <c r="BE549" i="3"/>
  <c r="BE550" i="3"/>
  <c r="BE551" i="3"/>
  <c r="BE552" i="3"/>
  <c r="BE553" i="3"/>
  <c r="BE554" i="3"/>
  <c r="BE555" i="3"/>
  <c r="BE556" i="3"/>
  <c r="BE557" i="3"/>
  <c r="BE558" i="3"/>
  <c r="BE559" i="3"/>
  <c r="BE560" i="3"/>
  <c r="BE561" i="3"/>
  <c r="BE562" i="3"/>
  <c r="BE563" i="3"/>
  <c r="BE564" i="3"/>
  <c r="BE565" i="3"/>
  <c r="BE566" i="3"/>
  <c r="BE567" i="3"/>
  <c r="BE568" i="3"/>
  <c r="BE569" i="3"/>
  <c r="BE570" i="3"/>
  <c r="BE571" i="3"/>
  <c r="BE572" i="3"/>
  <c r="BE573" i="3"/>
  <c r="BE574" i="3"/>
  <c r="BE575" i="3"/>
  <c r="BE576" i="3"/>
  <c r="BE577" i="3"/>
  <c r="BE578" i="3"/>
  <c r="BE579" i="3"/>
  <c r="BE580" i="3"/>
  <c r="BE581" i="3"/>
  <c r="BE582" i="3"/>
  <c r="BE583" i="3"/>
  <c r="BE584" i="3"/>
  <c r="BE585" i="3"/>
  <c r="BE586" i="3"/>
  <c r="BE587" i="3"/>
  <c r="BE588" i="3"/>
  <c r="BE589" i="3"/>
  <c r="BE590" i="3"/>
  <c r="BE591" i="3"/>
  <c r="BE592" i="3"/>
  <c r="BE593" i="3"/>
  <c r="BE594" i="3"/>
  <c r="BE595" i="3"/>
  <c r="BE596" i="3"/>
  <c r="BE597" i="3"/>
  <c r="BE598" i="3"/>
  <c r="BE599" i="3"/>
  <c r="BE600" i="3"/>
  <c r="BE601" i="3"/>
  <c r="BE602" i="3"/>
  <c r="BE603" i="3"/>
  <c r="BE604" i="3"/>
  <c r="BE605" i="3"/>
  <c r="BE606" i="3"/>
  <c r="BE607" i="3"/>
  <c r="BE608" i="3"/>
  <c r="BE609" i="3"/>
  <c r="BE610" i="3"/>
  <c r="BE611" i="3"/>
  <c r="BE612" i="3"/>
  <c r="BE613" i="3"/>
  <c r="BE614" i="3"/>
  <c r="BE615" i="3"/>
  <c r="BE616" i="3"/>
  <c r="BE617" i="3"/>
  <c r="BE618" i="3"/>
  <c r="BE619" i="3"/>
  <c r="BE620" i="3"/>
  <c r="BE621" i="3"/>
  <c r="BE622" i="3"/>
  <c r="BE623" i="3"/>
  <c r="BE624" i="3"/>
  <c r="BE625" i="3"/>
  <c r="BE626" i="3"/>
  <c r="BE627" i="3"/>
  <c r="BE628" i="3"/>
  <c r="BE629" i="3"/>
  <c r="BE630" i="3"/>
  <c r="BE631" i="3"/>
  <c r="BE632" i="3"/>
  <c r="BE633" i="3"/>
  <c r="BE634" i="3"/>
  <c r="BE635" i="3"/>
  <c r="BE636" i="3"/>
  <c r="BE637" i="3"/>
  <c r="BE638" i="3"/>
  <c r="BE639" i="3"/>
  <c r="BE640" i="3"/>
  <c r="BE641" i="3"/>
  <c r="BE642" i="3"/>
  <c r="BE643" i="3"/>
  <c r="BE644" i="3"/>
  <c r="BE645" i="3"/>
  <c r="BE646" i="3"/>
  <c r="BE647" i="3"/>
  <c r="BE648" i="3"/>
  <c r="BE649" i="3"/>
  <c r="BE650" i="3"/>
  <c r="BE651" i="3"/>
  <c r="BE652" i="3"/>
  <c r="BE653" i="3"/>
  <c r="BE654" i="3"/>
  <c r="BE655" i="3"/>
  <c r="BE656" i="3"/>
  <c r="BE657" i="3"/>
  <c r="BE658" i="3"/>
  <c r="BE659" i="3"/>
  <c r="BE660" i="3"/>
  <c r="BE661" i="3"/>
  <c r="BE662" i="3"/>
  <c r="BE663" i="3"/>
  <c r="BE664" i="3"/>
  <c r="BE665" i="3"/>
  <c r="BE666" i="3"/>
  <c r="BE667" i="3"/>
  <c r="BE668" i="3"/>
  <c r="BE669" i="3"/>
  <c r="BE670" i="3"/>
  <c r="BE671" i="3"/>
  <c r="BE672" i="3"/>
  <c r="BE673" i="3"/>
  <c r="BE674" i="3"/>
  <c r="BE675" i="3"/>
  <c r="BE676" i="3"/>
  <c r="BE677" i="3"/>
  <c r="BE678" i="3"/>
  <c r="BE679" i="3"/>
  <c r="BE680" i="3"/>
  <c r="BE681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D100" i="3"/>
  <c r="BD101" i="3"/>
  <c r="BD102" i="3"/>
  <c r="BD103" i="3"/>
  <c r="BD104" i="3"/>
  <c r="BD105" i="3"/>
  <c r="BD106" i="3"/>
  <c r="BD107" i="3"/>
  <c r="BD108" i="3"/>
  <c r="BD109" i="3"/>
  <c r="BD110" i="3"/>
  <c r="BD111" i="3"/>
  <c r="BD112" i="3"/>
  <c r="BD113" i="3"/>
  <c r="BD114" i="3"/>
  <c r="BD115" i="3"/>
  <c r="BD116" i="3"/>
  <c r="BD117" i="3"/>
  <c r="BD118" i="3"/>
  <c r="BD119" i="3"/>
  <c r="BD120" i="3"/>
  <c r="BD121" i="3"/>
  <c r="BD122" i="3"/>
  <c r="BD123" i="3"/>
  <c r="BD124" i="3"/>
  <c r="BD125" i="3"/>
  <c r="BD126" i="3"/>
  <c r="BD127" i="3"/>
  <c r="BD128" i="3"/>
  <c r="BD129" i="3"/>
  <c r="BD130" i="3"/>
  <c r="BD131" i="3"/>
  <c r="BD132" i="3"/>
  <c r="BD133" i="3"/>
  <c r="BD134" i="3"/>
  <c r="BD135" i="3"/>
  <c r="BD136" i="3"/>
  <c r="BD137" i="3"/>
  <c r="BD138" i="3"/>
  <c r="BD139" i="3"/>
  <c r="BD140" i="3"/>
  <c r="BD141" i="3"/>
  <c r="BD142" i="3"/>
  <c r="BD143" i="3"/>
  <c r="BD144" i="3"/>
  <c r="BD145" i="3"/>
  <c r="BD146" i="3"/>
  <c r="BD147" i="3"/>
  <c r="BD148" i="3"/>
  <c r="BD149" i="3"/>
  <c r="BD150" i="3"/>
  <c r="BD151" i="3"/>
  <c r="BD152" i="3"/>
  <c r="BD153" i="3"/>
  <c r="BD154" i="3"/>
  <c r="BD155" i="3"/>
  <c r="BD156" i="3"/>
  <c r="BD157" i="3"/>
  <c r="BD158" i="3"/>
  <c r="BD159" i="3"/>
  <c r="BD160" i="3"/>
  <c r="BD161" i="3"/>
  <c r="BD162" i="3"/>
  <c r="BD163" i="3"/>
  <c r="BD164" i="3"/>
  <c r="BD165" i="3"/>
  <c r="BD166" i="3"/>
  <c r="BD167" i="3"/>
  <c r="BD168" i="3"/>
  <c r="BD169" i="3"/>
  <c r="BD170" i="3"/>
  <c r="BD171" i="3"/>
  <c r="BD172" i="3"/>
  <c r="BD173" i="3"/>
  <c r="BD174" i="3"/>
  <c r="BD175" i="3"/>
  <c r="BD176" i="3"/>
  <c r="BD177" i="3"/>
  <c r="BD178" i="3"/>
  <c r="BD179" i="3"/>
  <c r="BD180" i="3"/>
  <c r="BD181" i="3"/>
  <c r="BD182" i="3"/>
  <c r="BD183" i="3"/>
  <c r="BD184" i="3"/>
  <c r="BD185" i="3"/>
  <c r="BD186" i="3"/>
  <c r="BD187" i="3"/>
  <c r="BD188" i="3"/>
  <c r="BD189" i="3"/>
  <c r="BD190" i="3"/>
  <c r="BD191" i="3"/>
  <c r="BD192" i="3"/>
  <c r="BD193" i="3"/>
  <c r="BD194" i="3"/>
  <c r="BD195" i="3"/>
  <c r="BD196" i="3"/>
  <c r="BD197" i="3"/>
  <c r="BD198" i="3"/>
  <c r="BD199" i="3"/>
  <c r="BD200" i="3"/>
  <c r="BD201" i="3"/>
  <c r="BD202" i="3"/>
  <c r="BD203" i="3"/>
  <c r="BD204" i="3"/>
  <c r="BD205" i="3"/>
  <c r="BD206" i="3"/>
  <c r="BD207" i="3"/>
  <c r="BD208" i="3"/>
  <c r="BD209" i="3"/>
  <c r="BD210" i="3"/>
  <c r="BD211" i="3"/>
  <c r="BD212" i="3"/>
  <c r="BD213" i="3"/>
  <c r="BD214" i="3"/>
  <c r="BD215" i="3"/>
  <c r="BD216" i="3"/>
  <c r="BD217" i="3"/>
  <c r="BD218" i="3"/>
  <c r="BD219" i="3"/>
  <c r="BD220" i="3"/>
  <c r="BD221" i="3"/>
  <c r="BD222" i="3"/>
  <c r="BD223" i="3"/>
  <c r="BD224" i="3"/>
  <c r="BD225" i="3"/>
  <c r="BD226" i="3"/>
  <c r="BD227" i="3"/>
  <c r="BD228" i="3"/>
  <c r="BD229" i="3"/>
  <c r="BD230" i="3"/>
  <c r="BD231" i="3"/>
  <c r="BD232" i="3"/>
  <c r="BD233" i="3"/>
  <c r="BD234" i="3"/>
  <c r="BD235" i="3"/>
  <c r="BD236" i="3"/>
  <c r="BD237" i="3"/>
  <c r="BD238" i="3"/>
  <c r="BD239" i="3"/>
  <c r="BD240" i="3"/>
  <c r="BD241" i="3"/>
  <c r="BD242" i="3"/>
  <c r="BD243" i="3"/>
  <c r="BD244" i="3"/>
  <c r="BD245" i="3"/>
  <c r="BD246" i="3"/>
  <c r="BD247" i="3"/>
  <c r="BD248" i="3"/>
  <c r="BD249" i="3"/>
  <c r="BD250" i="3"/>
  <c r="BD251" i="3"/>
  <c r="BD252" i="3"/>
  <c r="BD253" i="3"/>
  <c r="BD254" i="3"/>
  <c r="BD255" i="3"/>
  <c r="BD256" i="3"/>
  <c r="BD257" i="3"/>
  <c r="BD258" i="3"/>
  <c r="BD259" i="3"/>
  <c r="BD260" i="3"/>
  <c r="BD261" i="3"/>
  <c r="BD262" i="3"/>
  <c r="BD263" i="3"/>
  <c r="BD264" i="3"/>
  <c r="BD265" i="3"/>
  <c r="BD266" i="3"/>
  <c r="BD267" i="3"/>
  <c r="BD268" i="3"/>
  <c r="BD269" i="3"/>
  <c r="BD270" i="3"/>
  <c r="BD271" i="3"/>
  <c r="BD272" i="3"/>
  <c r="BD273" i="3"/>
  <c r="BD274" i="3"/>
  <c r="BD275" i="3"/>
  <c r="BD276" i="3"/>
  <c r="BD277" i="3"/>
  <c r="BD278" i="3"/>
  <c r="BD279" i="3"/>
  <c r="BD280" i="3"/>
  <c r="BD281" i="3"/>
  <c r="BD282" i="3"/>
  <c r="BD283" i="3"/>
  <c r="BD284" i="3"/>
  <c r="BD285" i="3"/>
  <c r="BD286" i="3"/>
  <c r="BD287" i="3"/>
  <c r="BD288" i="3"/>
  <c r="BD289" i="3"/>
  <c r="BD290" i="3"/>
  <c r="BD291" i="3"/>
  <c r="BD292" i="3"/>
  <c r="BD293" i="3"/>
  <c r="BD294" i="3"/>
  <c r="BD295" i="3"/>
  <c r="BD296" i="3"/>
  <c r="BD297" i="3"/>
  <c r="BD298" i="3"/>
  <c r="BD299" i="3"/>
  <c r="BD300" i="3"/>
  <c r="BD301" i="3"/>
  <c r="BD302" i="3"/>
  <c r="BD303" i="3"/>
  <c r="BD304" i="3"/>
  <c r="BD305" i="3"/>
  <c r="BD306" i="3"/>
  <c r="BD307" i="3"/>
  <c r="BD308" i="3"/>
  <c r="BD309" i="3"/>
  <c r="BD310" i="3"/>
  <c r="BD311" i="3"/>
  <c r="BD312" i="3"/>
  <c r="BD313" i="3"/>
  <c r="BD314" i="3"/>
  <c r="BD315" i="3"/>
  <c r="BD316" i="3"/>
  <c r="BD317" i="3"/>
  <c r="BD318" i="3"/>
  <c r="BD319" i="3"/>
  <c r="BD320" i="3"/>
  <c r="BD321" i="3"/>
  <c r="BD322" i="3"/>
  <c r="BD323" i="3"/>
  <c r="BD324" i="3"/>
  <c r="BD325" i="3"/>
  <c r="BD326" i="3"/>
  <c r="BD327" i="3"/>
  <c r="BD328" i="3"/>
  <c r="BD329" i="3"/>
  <c r="BD330" i="3"/>
  <c r="BD331" i="3"/>
  <c r="BD332" i="3"/>
  <c r="BD333" i="3"/>
  <c r="BD334" i="3"/>
  <c r="BD335" i="3"/>
  <c r="BD336" i="3"/>
  <c r="BD337" i="3"/>
  <c r="BD338" i="3"/>
  <c r="BD339" i="3"/>
  <c r="BD340" i="3"/>
  <c r="BD341" i="3"/>
  <c r="BD342" i="3"/>
  <c r="BD343" i="3"/>
  <c r="BD344" i="3"/>
  <c r="BD345" i="3"/>
  <c r="BD346" i="3"/>
  <c r="BD347" i="3"/>
  <c r="BD348" i="3"/>
  <c r="BD349" i="3"/>
  <c r="BD350" i="3"/>
  <c r="BD351" i="3"/>
  <c r="BD352" i="3"/>
  <c r="BD353" i="3"/>
  <c r="BD354" i="3"/>
  <c r="BD355" i="3"/>
  <c r="BD356" i="3"/>
  <c r="BD357" i="3"/>
  <c r="BD358" i="3"/>
  <c r="BD359" i="3"/>
  <c r="BD360" i="3"/>
  <c r="BD361" i="3"/>
  <c r="BD362" i="3"/>
  <c r="BD363" i="3"/>
  <c r="BD364" i="3"/>
  <c r="BD365" i="3"/>
  <c r="BD366" i="3"/>
  <c r="BD367" i="3"/>
  <c r="BD368" i="3"/>
  <c r="BD369" i="3"/>
  <c r="BD370" i="3"/>
  <c r="BD371" i="3"/>
  <c r="BD372" i="3"/>
  <c r="BD373" i="3"/>
  <c r="BD374" i="3"/>
  <c r="BD375" i="3"/>
  <c r="BD376" i="3"/>
  <c r="BD377" i="3"/>
  <c r="BD378" i="3"/>
  <c r="BD379" i="3"/>
  <c r="BD380" i="3"/>
  <c r="BD381" i="3"/>
  <c r="BD382" i="3"/>
  <c r="BD383" i="3"/>
  <c r="BD384" i="3"/>
  <c r="BD385" i="3"/>
  <c r="BD386" i="3"/>
  <c r="BD387" i="3"/>
  <c r="BD388" i="3"/>
  <c r="BD389" i="3"/>
  <c r="BD390" i="3"/>
  <c r="BD391" i="3"/>
  <c r="BD392" i="3"/>
  <c r="BD393" i="3"/>
  <c r="BD394" i="3"/>
  <c r="BD395" i="3"/>
  <c r="BD396" i="3"/>
  <c r="BD397" i="3"/>
  <c r="BD398" i="3"/>
  <c r="BD399" i="3"/>
  <c r="BD400" i="3"/>
  <c r="BD401" i="3"/>
  <c r="BD402" i="3"/>
  <c r="BD403" i="3"/>
  <c r="BD404" i="3"/>
  <c r="BD405" i="3"/>
  <c r="BD406" i="3"/>
  <c r="BD407" i="3"/>
  <c r="BD408" i="3"/>
  <c r="BD409" i="3"/>
  <c r="BD410" i="3"/>
  <c r="BD411" i="3"/>
  <c r="BD412" i="3"/>
  <c r="BD413" i="3"/>
  <c r="BD414" i="3"/>
  <c r="BD415" i="3"/>
  <c r="BD416" i="3"/>
  <c r="BD417" i="3"/>
  <c r="BD418" i="3"/>
  <c r="BD419" i="3"/>
  <c r="BD420" i="3"/>
  <c r="BD421" i="3"/>
  <c r="BD422" i="3"/>
  <c r="BD423" i="3"/>
  <c r="BD424" i="3"/>
  <c r="BD425" i="3"/>
  <c r="BD426" i="3"/>
  <c r="BD427" i="3"/>
  <c r="BD428" i="3"/>
  <c r="BD429" i="3"/>
  <c r="BD430" i="3"/>
  <c r="BD431" i="3"/>
  <c r="BD432" i="3"/>
  <c r="BD433" i="3"/>
  <c r="BD434" i="3"/>
  <c r="BD435" i="3"/>
  <c r="BD436" i="3"/>
  <c r="BD437" i="3"/>
  <c r="BD438" i="3"/>
  <c r="BD439" i="3"/>
  <c r="BD440" i="3"/>
  <c r="BD441" i="3"/>
  <c r="BD442" i="3"/>
  <c r="BD443" i="3"/>
  <c r="BD444" i="3"/>
  <c r="BD445" i="3"/>
  <c r="BD446" i="3"/>
  <c r="BD447" i="3"/>
  <c r="BD448" i="3"/>
  <c r="BD449" i="3"/>
  <c r="BD450" i="3"/>
  <c r="BD451" i="3"/>
  <c r="BD452" i="3"/>
  <c r="BD453" i="3"/>
  <c r="BD454" i="3"/>
  <c r="BD455" i="3"/>
  <c r="BD456" i="3"/>
  <c r="BD457" i="3"/>
  <c r="BD458" i="3"/>
  <c r="BD459" i="3"/>
  <c r="BD460" i="3"/>
  <c r="BD461" i="3"/>
  <c r="BD462" i="3"/>
  <c r="BD463" i="3"/>
  <c r="BD464" i="3"/>
  <c r="BD465" i="3"/>
  <c r="BD466" i="3"/>
  <c r="BD467" i="3"/>
  <c r="BD468" i="3"/>
  <c r="BD469" i="3"/>
  <c r="BD470" i="3"/>
  <c r="BD471" i="3"/>
  <c r="BD472" i="3"/>
  <c r="BD473" i="3"/>
  <c r="BD474" i="3"/>
  <c r="BD475" i="3"/>
  <c r="BD476" i="3"/>
  <c r="BD477" i="3"/>
  <c r="BD478" i="3"/>
  <c r="BD479" i="3"/>
  <c r="BD480" i="3"/>
  <c r="BD481" i="3"/>
  <c r="BD482" i="3"/>
  <c r="BD483" i="3"/>
  <c r="BD484" i="3"/>
  <c r="BD485" i="3"/>
  <c r="BD486" i="3"/>
  <c r="BD487" i="3"/>
  <c r="BD488" i="3"/>
  <c r="BD489" i="3"/>
  <c r="BD490" i="3"/>
  <c r="BD491" i="3"/>
  <c r="BD492" i="3"/>
  <c r="BD493" i="3"/>
  <c r="BD494" i="3"/>
  <c r="BD495" i="3"/>
  <c r="BD496" i="3"/>
  <c r="BD497" i="3"/>
  <c r="BD498" i="3"/>
  <c r="BD499" i="3"/>
  <c r="BD500" i="3"/>
  <c r="BD501" i="3"/>
  <c r="BD502" i="3"/>
  <c r="BD503" i="3"/>
  <c r="BD504" i="3"/>
  <c r="BD505" i="3"/>
  <c r="BD506" i="3"/>
  <c r="BD507" i="3"/>
  <c r="BD508" i="3"/>
  <c r="BD509" i="3"/>
  <c r="BD510" i="3"/>
  <c r="BD511" i="3"/>
  <c r="BD512" i="3"/>
  <c r="BD513" i="3"/>
  <c r="BD514" i="3"/>
  <c r="BD515" i="3"/>
  <c r="BD516" i="3"/>
  <c r="BD517" i="3"/>
  <c r="BD518" i="3"/>
  <c r="BD519" i="3"/>
  <c r="BD520" i="3"/>
  <c r="BD521" i="3"/>
  <c r="BD522" i="3"/>
  <c r="BD523" i="3"/>
  <c r="BD524" i="3"/>
  <c r="BD525" i="3"/>
  <c r="BD526" i="3"/>
  <c r="BD527" i="3"/>
  <c r="BD528" i="3"/>
  <c r="BD529" i="3"/>
  <c r="BD530" i="3"/>
  <c r="BD531" i="3"/>
  <c r="BD532" i="3"/>
  <c r="BD533" i="3"/>
  <c r="BD534" i="3"/>
  <c r="BD535" i="3"/>
  <c r="BD536" i="3"/>
  <c r="BD537" i="3"/>
  <c r="BD538" i="3"/>
  <c r="BD539" i="3"/>
  <c r="BD540" i="3"/>
  <c r="BD541" i="3"/>
  <c r="BD542" i="3"/>
  <c r="BD543" i="3"/>
  <c r="BD544" i="3"/>
  <c r="BD545" i="3"/>
  <c r="BD546" i="3"/>
  <c r="BD547" i="3"/>
  <c r="BD548" i="3"/>
  <c r="BD549" i="3"/>
  <c r="BD550" i="3"/>
  <c r="BD551" i="3"/>
  <c r="BD552" i="3"/>
  <c r="BD553" i="3"/>
  <c r="BD554" i="3"/>
  <c r="BD555" i="3"/>
  <c r="BD556" i="3"/>
  <c r="BD557" i="3"/>
  <c r="BD558" i="3"/>
  <c r="BD559" i="3"/>
  <c r="BD560" i="3"/>
  <c r="BD561" i="3"/>
  <c r="BD562" i="3"/>
  <c r="BD563" i="3"/>
  <c r="BD564" i="3"/>
  <c r="BD565" i="3"/>
  <c r="BD566" i="3"/>
  <c r="BD567" i="3"/>
  <c r="BD568" i="3"/>
  <c r="BD569" i="3"/>
  <c r="BD570" i="3"/>
  <c r="BD571" i="3"/>
  <c r="BD572" i="3"/>
  <c r="BD573" i="3"/>
  <c r="BD574" i="3"/>
  <c r="BD575" i="3"/>
  <c r="BD576" i="3"/>
  <c r="BD577" i="3"/>
  <c r="BD578" i="3"/>
  <c r="BD579" i="3"/>
  <c r="BD580" i="3"/>
  <c r="BD581" i="3"/>
  <c r="BD582" i="3"/>
  <c r="BD583" i="3"/>
  <c r="BD584" i="3"/>
  <c r="BD585" i="3"/>
  <c r="BD586" i="3"/>
  <c r="BD587" i="3"/>
  <c r="BD588" i="3"/>
  <c r="BD589" i="3"/>
  <c r="BD590" i="3"/>
  <c r="BD591" i="3"/>
  <c r="BD592" i="3"/>
  <c r="BD593" i="3"/>
  <c r="BD594" i="3"/>
  <c r="BD595" i="3"/>
  <c r="BD596" i="3"/>
  <c r="BD597" i="3"/>
  <c r="BD598" i="3"/>
  <c r="BD599" i="3"/>
  <c r="BD600" i="3"/>
  <c r="BD601" i="3"/>
  <c r="BD602" i="3"/>
  <c r="BD603" i="3"/>
  <c r="BD604" i="3"/>
  <c r="BD605" i="3"/>
  <c r="BD606" i="3"/>
  <c r="BD607" i="3"/>
  <c r="BD608" i="3"/>
  <c r="BD609" i="3"/>
  <c r="BD610" i="3"/>
  <c r="BD611" i="3"/>
  <c r="BD612" i="3"/>
  <c r="BD613" i="3"/>
  <c r="BD614" i="3"/>
  <c r="BD615" i="3"/>
  <c r="BD616" i="3"/>
  <c r="BD617" i="3"/>
  <c r="BD618" i="3"/>
  <c r="BD619" i="3"/>
  <c r="BD620" i="3"/>
  <c r="BD621" i="3"/>
  <c r="BD622" i="3"/>
  <c r="BD623" i="3"/>
  <c r="BD624" i="3"/>
  <c r="BD625" i="3"/>
  <c r="BD626" i="3"/>
  <c r="BD627" i="3"/>
  <c r="BD628" i="3"/>
  <c r="BD629" i="3"/>
  <c r="BD630" i="3"/>
  <c r="BD631" i="3"/>
  <c r="BD632" i="3"/>
  <c r="BD633" i="3"/>
  <c r="BD634" i="3"/>
  <c r="BD635" i="3"/>
  <c r="BD636" i="3"/>
  <c r="BD637" i="3"/>
  <c r="BD638" i="3"/>
  <c r="BD639" i="3"/>
  <c r="BD640" i="3"/>
  <c r="BD641" i="3"/>
  <c r="BD642" i="3"/>
  <c r="BD643" i="3"/>
  <c r="BD644" i="3"/>
  <c r="BD645" i="3"/>
  <c r="BD646" i="3"/>
  <c r="BD647" i="3"/>
  <c r="BD648" i="3"/>
  <c r="BD649" i="3"/>
  <c r="BD650" i="3"/>
  <c r="BD651" i="3"/>
  <c r="BD652" i="3"/>
  <c r="BD653" i="3"/>
  <c r="BD654" i="3"/>
  <c r="BD655" i="3"/>
  <c r="BD656" i="3"/>
  <c r="BD657" i="3"/>
  <c r="BD658" i="3"/>
  <c r="BD659" i="3"/>
  <c r="BD660" i="3"/>
  <c r="BD661" i="3"/>
  <c r="BD662" i="3"/>
  <c r="BD663" i="3"/>
  <c r="BD664" i="3"/>
  <c r="BD665" i="3"/>
  <c r="BD666" i="3"/>
  <c r="BD667" i="3"/>
  <c r="BD668" i="3"/>
  <c r="BD669" i="3"/>
  <c r="BD670" i="3"/>
  <c r="BD671" i="3"/>
  <c r="BD672" i="3"/>
  <c r="BD673" i="3"/>
  <c r="BD674" i="3"/>
  <c r="BD675" i="3"/>
  <c r="BD676" i="3"/>
  <c r="BD677" i="3"/>
  <c r="BD678" i="3"/>
  <c r="BD679" i="3"/>
  <c r="BD680" i="3"/>
  <c r="BD681" i="3"/>
  <c r="BD3" i="3"/>
  <c r="BE3" i="3"/>
  <c r="BF3" i="3"/>
  <c r="BC4" i="3"/>
  <c r="BC5" i="3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7" i="3"/>
  <c r="BC48" i="3"/>
  <c r="BC49" i="3"/>
  <c r="BC50" i="3"/>
  <c r="BC51" i="3"/>
  <c r="BC52" i="3"/>
  <c r="BC53" i="3"/>
  <c r="BC54" i="3"/>
  <c r="BC55" i="3"/>
  <c r="BC56" i="3"/>
  <c r="BC57" i="3"/>
  <c r="BC58" i="3"/>
  <c r="BC59" i="3"/>
  <c r="BC60" i="3"/>
  <c r="BC61" i="3"/>
  <c r="BC62" i="3"/>
  <c r="BC63" i="3"/>
  <c r="BC64" i="3"/>
  <c r="BC65" i="3"/>
  <c r="BC66" i="3"/>
  <c r="BC67" i="3"/>
  <c r="BC68" i="3"/>
  <c r="BC69" i="3"/>
  <c r="BC70" i="3"/>
  <c r="BC71" i="3"/>
  <c r="BC72" i="3"/>
  <c r="BC73" i="3"/>
  <c r="BC74" i="3"/>
  <c r="BC75" i="3"/>
  <c r="BC76" i="3"/>
  <c r="BC77" i="3"/>
  <c r="BC78" i="3"/>
  <c r="BC79" i="3"/>
  <c r="BC80" i="3"/>
  <c r="BC81" i="3"/>
  <c r="BC82" i="3"/>
  <c r="BC83" i="3"/>
  <c r="BC84" i="3"/>
  <c r="BC85" i="3"/>
  <c r="BC86" i="3"/>
  <c r="BC87" i="3"/>
  <c r="BC88" i="3"/>
  <c r="BC89" i="3"/>
  <c r="BC90" i="3"/>
  <c r="BC91" i="3"/>
  <c r="BC92" i="3"/>
  <c r="BC93" i="3"/>
  <c r="BC94" i="3"/>
  <c r="BC95" i="3"/>
  <c r="BC96" i="3"/>
  <c r="BC97" i="3"/>
  <c r="BC98" i="3"/>
  <c r="BC99" i="3"/>
  <c r="BC100" i="3"/>
  <c r="BC101" i="3"/>
  <c r="BC102" i="3"/>
  <c r="BC103" i="3"/>
  <c r="BC104" i="3"/>
  <c r="BC105" i="3"/>
  <c r="BC106" i="3"/>
  <c r="BC107" i="3"/>
  <c r="BC108" i="3"/>
  <c r="BC109" i="3"/>
  <c r="BC110" i="3"/>
  <c r="BC111" i="3"/>
  <c r="BC112" i="3"/>
  <c r="BC113" i="3"/>
  <c r="BC114" i="3"/>
  <c r="BC115" i="3"/>
  <c r="BC116" i="3"/>
  <c r="BC117" i="3"/>
  <c r="BC118" i="3"/>
  <c r="BC119" i="3"/>
  <c r="BC120" i="3"/>
  <c r="BC121" i="3"/>
  <c r="BC122" i="3"/>
  <c r="BC123" i="3"/>
  <c r="BC124" i="3"/>
  <c r="BC125" i="3"/>
  <c r="BC126" i="3"/>
  <c r="BC127" i="3"/>
  <c r="BC128" i="3"/>
  <c r="BC129" i="3"/>
  <c r="BC130" i="3"/>
  <c r="BC131" i="3"/>
  <c r="BC132" i="3"/>
  <c r="BC133" i="3"/>
  <c r="BC134" i="3"/>
  <c r="BC135" i="3"/>
  <c r="BC136" i="3"/>
  <c r="BC137" i="3"/>
  <c r="BC138" i="3"/>
  <c r="BC139" i="3"/>
  <c r="BC140" i="3"/>
  <c r="BC141" i="3"/>
  <c r="BC142" i="3"/>
  <c r="BC143" i="3"/>
  <c r="BC144" i="3"/>
  <c r="BC145" i="3"/>
  <c r="BC146" i="3"/>
  <c r="BC147" i="3"/>
  <c r="BC148" i="3"/>
  <c r="BC149" i="3"/>
  <c r="BC150" i="3"/>
  <c r="BC151" i="3"/>
  <c r="BC152" i="3"/>
  <c r="BC153" i="3"/>
  <c r="BC154" i="3"/>
  <c r="BC155" i="3"/>
  <c r="BC156" i="3"/>
  <c r="BC157" i="3"/>
  <c r="BC158" i="3"/>
  <c r="BC159" i="3"/>
  <c r="BC160" i="3"/>
  <c r="BC161" i="3"/>
  <c r="BC162" i="3"/>
  <c r="BC163" i="3"/>
  <c r="BC164" i="3"/>
  <c r="BC165" i="3"/>
  <c r="BC166" i="3"/>
  <c r="BC167" i="3"/>
  <c r="BC168" i="3"/>
  <c r="BC169" i="3"/>
  <c r="BC170" i="3"/>
  <c r="BC171" i="3"/>
  <c r="BC172" i="3"/>
  <c r="BC173" i="3"/>
  <c r="BC174" i="3"/>
  <c r="BC175" i="3"/>
  <c r="BC176" i="3"/>
  <c r="BC177" i="3"/>
  <c r="BC178" i="3"/>
  <c r="BC179" i="3"/>
  <c r="BC180" i="3"/>
  <c r="BC181" i="3"/>
  <c r="BC182" i="3"/>
  <c r="BC183" i="3"/>
  <c r="BC184" i="3"/>
  <c r="BC185" i="3"/>
  <c r="BC186" i="3"/>
  <c r="BC187" i="3"/>
  <c r="BC188" i="3"/>
  <c r="BC189" i="3"/>
  <c r="BC190" i="3"/>
  <c r="BC191" i="3"/>
  <c r="BC192" i="3"/>
  <c r="BC193" i="3"/>
  <c r="BC194" i="3"/>
  <c r="BC195" i="3"/>
  <c r="BC196" i="3"/>
  <c r="BC197" i="3"/>
  <c r="BC198" i="3"/>
  <c r="BC199" i="3"/>
  <c r="BC200" i="3"/>
  <c r="BC201" i="3"/>
  <c r="BC202" i="3"/>
  <c r="BC203" i="3"/>
  <c r="BC204" i="3"/>
  <c r="BC205" i="3"/>
  <c r="BC206" i="3"/>
  <c r="BC207" i="3"/>
  <c r="BC208" i="3"/>
  <c r="BC209" i="3"/>
  <c r="BC210" i="3"/>
  <c r="BC211" i="3"/>
  <c r="BC212" i="3"/>
  <c r="BC213" i="3"/>
  <c r="BC214" i="3"/>
  <c r="BC215" i="3"/>
  <c r="BC216" i="3"/>
  <c r="BC217" i="3"/>
  <c r="BC218" i="3"/>
  <c r="BC219" i="3"/>
  <c r="BC220" i="3"/>
  <c r="BC221" i="3"/>
  <c r="BC222" i="3"/>
  <c r="BC223" i="3"/>
  <c r="BC224" i="3"/>
  <c r="BC225" i="3"/>
  <c r="BC226" i="3"/>
  <c r="BC227" i="3"/>
  <c r="BC228" i="3"/>
  <c r="BC229" i="3"/>
  <c r="BC230" i="3"/>
  <c r="BC231" i="3"/>
  <c r="BC232" i="3"/>
  <c r="BC233" i="3"/>
  <c r="BC234" i="3"/>
  <c r="BC235" i="3"/>
  <c r="BC236" i="3"/>
  <c r="BC237" i="3"/>
  <c r="BC238" i="3"/>
  <c r="BC239" i="3"/>
  <c r="BC240" i="3"/>
  <c r="BC241" i="3"/>
  <c r="BC242" i="3"/>
  <c r="BC243" i="3"/>
  <c r="BC244" i="3"/>
  <c r="BC245" i="3"/>
  <c r="BC246" i="3"/>
  <c r="BC247" i="3"/>
  <c r="BC248" i="3"/>
  <c r="BC249" i="3"/>
  <c r="BC250" i="3"/>
  <c r="BC251" i="3"/>
  <c r="BC252" i="3"/>
  <c r="BC253" i="3"/>
  <c r="BC254" i="3"/>
  <c r="BC255" i="3"/>
  <c r="BC256" i="3"/>
  <c r="BC257" i="3"/>
  <c r="BC258" i="3"/>
  <c r="BC259" i="3"/>
  <c r="BC260" i="3"/>
  <c r="BC261" i="3"/>
  <c r="BC262" i="3"/>
  <c r="BC263" i="3"/>
  <c r="BC264" i="3"/>
  <c r="BC265" i="3"/>
  <c r="BC266" i="3"/>
  <c r="BC267" i="3"/>
  <c r="BC268" i="3"/>
  <c r="BC269" i="3"/>
  <c r="BC270" i="3"/>
  <c r="BC271" i="3"/>
  <c r="BC272" i="3"/>
  <c r="BC273" i="3"/>
  <c r="BC274" i="3"/>
  <c r="BC275" i="3"/>
  <c r="BC276" i="3"/>
  <c r="BC277" i="3"/>
  <c r="BC278" i="3"/>
  <c r="BC279" i="3"/>
  <c r="BC280" i="3"/>
  <c r="BC281" i="3"/>
  <c r="BC282" i="3"/>
  <c r="BC283" i="3"/>
  <c r="BC284" i="3"/>
  <c r="BC285" i="3"/>
  <c r="BC286" i="3"/>
  <c r="BC287" i="3"/>
  <c r="BC288" i="3"/>
  <c r="BC289" i="3"/>
  <c r="BC290" i="3"/>
  <c r="BC291" i="3"/>
  <c r="BC292" i="3"/>
  <c r="BC293" i="3"/>
  <c r="BC294" i="3"/>
  <c r="BC295" i="3"/>
  <c r="BC296" i="3"/>
  <c r="BC297" i="3"/>
  <c r="BC298" i="3"/>
  <c r="BC299" i="3"/>
  <c r="BC300" i="3"/>
  <c r="BC301" i="3"/>
  <c r="BC302" i="3"/>
  <c r="BC303" i="3"/>
  <c r="BC304" i="3"/>
  <c r="BC305" i="3"/>
  <c r="BC306" i="3"/>
  <c r="BC307" i="3"/>
  <c r="BC308" i="3"/>
  <c r="BC309" i="3"/>
  <c r="BC310" i="3"/>
  <c r="BC311" i="3"/>
  <c r="BC312" i="3"/>
  <c r="BC313" i="3"/>
  <c r="BC314" i="3"/>
  <c r="BC315" i="3"/>
  <c r="BC316" i="3"/>
  <c r="BC317" i="3"/>
  <c r="BC318" i="3"/>
  <c r="BC319" i="3"/>
  <c r="BC320" i="3"/>
  <c r="BC321" i="3"/>
  <c r="BC322" i="3"/>
  <c r="BC323" i="3"/>
  <c r="BC324" i="3"/>
  <c r="BC325" i="3"/>
  <c r="BC326" i="3"/>
  <c r="BC327" i="3"/>
  <c r="BC328" i="3"/>
  <c r="BC329" i="3"/>
  <c r="BC330" i="3"/>
  <c r="BC331" i="3"/>
  <c r="BC332" i="3"/>
  <c r="BC333" i="3"/>
  <c r="BC334" i="3"/>
  <c r="BC335" i="3"/>
  <c r="BC336" i="3"/>
  <c r="BC337" i="3"/>
  <c r="BC338" i="3"/>
  <c r="BC339" i="3"/>
  <c r="BC340" i="3"/>
  <c r="BC341" i="3"/>
  <c r="BC342" i="3"/>
  <c r="BC343" i="3"/>
  <c r="BC344" i="3"/>
  <c r="BC345" i="3"/>
  <c r="BC346" i="3"/>
  <c r="BC347" i="3"/>
  <c r="BC348" i="3"/>
  <c r="BC349" i="3"/>
  <c r="BC350" i="3"/>
  <c r="BC351" i="3"/>
  <c r="BC352" i="3"/>
  <c r="BC353" i="3"/>
  <c r="BC354" i="3"/>
  <c r="BC355" i="3"/>
  <c r="BC356" i="3"/>
  <c r="BC357" i="3"/>
  <c r="BC358" i="3"/>
  <c r="BC359" i="3"/>
  <c r="BC360" i="3"/>
  <c r="BC361" i="3"/>
  <c r="BC362" i="3"/>
  <c r="BC363" i="3"/>
  <c r="BC364" i="3"/>
  <c r="BC365" i="3"/>
  <c r="BC366" i="3"/>
  <c r="BC367" i="3"/>
  <c r="BC368" i="3"/>
  <c r="BC369" i="3"/>
  <c r="BC370" i="3"/>
  <c r="BC371" i="3"/>
  <c r="BC372" i="3"/>
  <c r="BC373" i="3"/>
  <c r="BC374" i="3"/>
  <c r="BC375" i="3"/>
  <c r="BC376" i="3"/>
  <c r="BC377" i="3"/>
  <c r="BC378" i="3"/>
  <c r="BC379" i="3"/>
  <c r="BC380" i="3"/>
  <c r="BC381" i="3"/>
  <c r="BC382" i="3"/>
  <c r="BC383" i="3"/>
  <c r="BC384" i="3"/>
  <c r="BC385" i="3"/>
  <c r="BC386" i="3"/>
  <c r="BC387" i="3"/>
  <c r="BC388" i="3"/>
  <c r="BC389" i="3"/>
  <c r="BC390" i="3"/>
  <c r="BC391" i="3"/>
  <c r="BC392" i="3"/>
  <c r="BC393" i="3"/>
  <c r="BC394" i="3"/>
  <c r="BC395" i="3"/>
  <c r="BC396" i="3"/>
  <c r="BC397" i="3"/>
  <c r="BC398" i="3"/>
  <c r="BC399" i="3"/>
  <c r="BC400" i="3"/>
  <c r="BC401" i="3"/>
  <c r="BC402" i="3"/>
  <c r="BC403" i="3"/>
  <c r="BC404" i="3"/>
  <c r="BC405" i="3"/>
  <c r="BC406" i="3"/>
  <c r="BC407" i="3"/>
  <c r="BC408" i="3"/>
  <c r="BC409" i="3"/>
  <c r="BC410" i="3"/>
  <c r="BC411" i="3"/>
  <c r="BC412" i="3"/>
  <c r="BC413" i="3"/>
  <c r="BC414" i="3"/>
  <c r="BC415" i="3"/>
  <c r="BC416" i="3"/>
  <c r="BC417" i="3"/>
  <c r="BC418" i="3"/>
  <c r="BC419" i="3"/>
  <c r="BC420" i="3"/>
  <c r="BC421" i="3"/>
  <c r="BC422" i="3"/>
  <c r="BC423" i="3"/>
  <c r="BC424" i="3"/>
  <c r="BC425" i="3"/>
  <c r="BC426" i="3"/>
  <c r="BC427" i="3"/>
  <c r="BC428" i="3"/>
  <c r="BC429" i="3"/>
  <c r="BC430" i="3"/>
  <c r="BC431" i="3"/>
  <c r="BC432" i="3"/>
  <c r="BC433" i="3"/>
  <c r="BC434" i="3"/>
  <c r="BC435" i="3"/>
  <c r="BC436" i="3"/>
  <c r="BC437" i="3"/>
  <c r="BC438" i="3"/>
  <c r="BC439" i="3"/>
  <c r="BC440" i="3"/>
  <c r="BC441" i="3"/>
  <c r="BC442" i="3"/>
  <c r="BC443" i="3"/>
  <c r="BC444" i="3"/>
  <c r="BC445" i="3"/>
  <c r="BC446" i="3"/>
  <c r="BC447" i="3"/>
  <c r="BC448" i="3"/>
  <c r="BC449" i="3"/>
  <c r="BC450" i="3"/>
  <c r="BC451" i="3"/>
  <c r="BC452" i="3"/>
  <c r="BC453" i="3"/>
  <c r="BC454" i="3"/>
  <c r="BC455" i="3"/>
  <c r="BC456" i="3"/>
  <c r="BC457" i="3"/>
  <c r="BC458" i="3"/>
  <c r="BC459" i="3"/>
  <c r="BC460" i="3"/>
  <c r="BC461" i="3"/>
  <c r="BC462" i="3"/>
  <c r="BC463" i="3"/>
  <c r="BC464" i="3"/>
  <c r="BC465" i="3"/>
  <c r="BC466" i="3"/>
  <c r="BC467" i="3"/>
  <c r="BC468" i="3"/>
  <c r="BC469" i="3"/>
  <c r="BC470" i="3"/>
  <c r="BC471" i="3"/>
  <c r="BC472" i="3"/>
  <c r="BC473" i="3"/>
  <c r="BC474" i="3"/>
  <c r="BC475" i="3"/>
  <c r="BC476" i="3"/>
  <c r="BC477" i="3"/>
  <c r="BC478" i="3"/>
  <c r="BC479" i="3"/>
  <c r="BC480" i="3"/>
  <c r="BC481" i="3"/>
  <c r="BC482" i="3"/>
  <c r="BC483" i="3"/>
  <c r="BC484" i="3"/>
  <c r="BC485" i="3"/>
  <c r="BC486" i="3"/>
  <c r="BC487" i="3"/>
  <c r="BC488" i="3"/>
  <c r="BC489" i="3"/>
  <c r="BC490" i="3"/>
  <c r="BC491" i="3"/>
  <c r="BC492" i="3"/>
  <c r="BC493" i="3"/>
  <c r="BC494" i="3"/>
  <c r="BC495" i="3"/>
  <c r="BC496" i="3"/>
  <c r="BC497" i="3"/>
  <c r="BC498" i="3"/>
  <c r="BC499" i="3"/>
  <c r="BC500" i="3"/>
  <c r="BC501" i="3"/>
  <c r="BC502" i="3"/>
  <c r="BC503" i="3"/>
  <c r="BC504" i="3"/>
  <c r="BC505" i="3"/>
  <c r="BC506" i="3"/>
  <c r="BC507" i="3"/>
  <c r="BC508" i="3"/>
  <c r="BC509" i="3"/>
  <c r="BC510" i="3"/>
  <c r="BC511" i="3"/>
  <c r="BC512" i="3"/>
  <c r="BC513" i="3"/>
  <c r="BC514" i="3"/>
  <c r="BC515" i="3"/>
  <c r="BC516" i="3"/>
  <c r="BC517" i="3"/>
  <c r="BC518" i="3"/>
  <c r="BC519" i="3"/>
  <c r="BC520" i="3"/>
  <c r="BC521" i="3"/>
  <c r="BC522" i="3"/>
  <c r="BC523" i="3"/>
  <c r="BC524" i="3"/>
  <c r="BC525" i="3"/>
  <c r="BC526" i="3"/>
  <c r="BC527" i="3"/>
  <c r="BC528" i="3"/>
  <c r="BC529" i="3"/>
  <c r="BC530" i="3"/>
  <c r="BC531" i="3"/>
  <c r="BC532" i="3"/>
  <c r="BC533" i="3"/>
  <c r="BC534" i="3"/>
  <c r="BC535" i="3"/>
  <c r="BC536" i="3"/>
  <c r="BC537" i="3"/>
  <c r="BC538" i="3"/>
  <c r="BC539" i="3"/>
  <c r="BC540" i="3"/>
  <c r="BC541" i="3"/>
  <c r="BC542" i="3"/>
  <c r="BC543" i="3"/>
  <c r="BC544" i="3"/>
  <c r="BC545" i="3"/>
  <c r="BC546" i="3"/>
  <c r="BC547" i="3"/>
  <c r="BC548" i="3"/>
  <c r="BC549" i="3"/>
  <c r="BC550" i="3"/>
  <c r="BC551" i="3"/>
  <c r="BC552" i="3"/>
  <c r="BC553" i="3"/>
  <c r="BC554" i="3"/>
  <c r="BC555" i="3"/>
  <c r="BC556" i="3"/>
  <c r="BC557" i="3"/>
  <c r="BC558" i="3"/>
  <c r="BC559" i="3"/>
  <c r="BC560" i="3"/>
  <c r="BC561" i="3"/>
  <c r="BC562" i="3"/>
  <c r="BC563" i="3"/>
  <c r="BC564" i="3"/>
  <c r="BC565" i="3"/>
  <c r="BC566" i="3"/>
  <c r="BC567" i="3"/>
  <c r="BC568" i="3"/>
  <c r="BC569" i="3"/>
  <c r="BC570" i="3"/>
  <c r="BC571" i="3"/>
  <c r="BC572" i="3"/>
  <c r="BC573" i="3"/>
  <c r="BC574" i="3"/>
  <c r="BC575" i="3"/>
  <c r="BC576" i="3"/>
  <c r="BC577" i="3"/>
  <c r="BC578" i="3"/>
  <c r="BC579" i="3"/>
  <c r="BC580" i="3"/>
  <c r="BC581" i="3"/>
  <c r="BC582" i="3"/>
  <c r="BC583" i="3"/>
  <c r="BC584" i="3"/>
  <c r="BC585" i="3"/>
  <c r="BC586" i="3"/>
  <c r="BC587" i="3"/>
  <c r="BC588" i="3"/>
  <c r="BC589" i="3"/>
  <c r="BC590" i="3"/>
  <c r="BC591" i="3"/>
  <c r="BC592" i="3"/>
  <c r="BC593" i="3"/>
  <c r="BC594" i="3"/>
  <c r="BC595" i="3"/>
  <c r="BC596" i="3"/>
  <c r="BC597" i="3"/>
  <c r="BC598" i="3"/>
  <c r="BC599" i="3"/>
  <c r="BC600" i="3"/>
  <c r="BC601" i="3"/>
  <c r="BC602" i="3"/>
  <c r="BC603" i="3"/>
  <c r="BC604" i="3"/>
  <c r="BC605" i="3"/>
  <c r="BC606" i="3"/>
  <c r="BC607" i="3"/>
  <c r="BC608" i="3"/>
  <c r="BC609" i="3"/>
  <c r="BC610" i="3"/>
  <c r="BC611" i="3"/>
  <c r="BC612" i="3"/>
  <c r="BC613" i="3"/>
  <c r="BC614" i="3"/>
  <c r="BC615" i="3"/>
  <c r="BC616" i="3"/>
  <c r="BC617" i="3"/>
  <c r="BC618" i="3"/>
  <c r="BC619" i="3"/>
  <c r="BC620" i="3"/>
  <c r="BC621" i="3"/>
  <c r="BC622" i="3"/>
  <c r="BC623" i="3"/>
  <c r="BC624" i="3"/>
  <c r="BC625" i="3"/>
  <c r="BC626" i="3"/>
  <c r="BC627" i="3"/>
  <c r="BC628" i="3"/>
  <c r="BC629" i="3"/>
  <c r="BC630" i="3"/>
  <c r="BC631" i="3"/>
  <c r="BC632" i="3"/>
  <c r="BC633" i="3"/>
  <c r="BC634" i="3"/>
  <c r="BC635" i="3"/>
  <c r="BC636" i="3"/>
  <c r="BC637" i="3"/>
  <c r="BC638" i="3"/>
  <c r="BC639" i="3"/>
  <c r="BC640" i="3"/>
  <c r="BC641" i="3"/>
  <c r="BC642" i="3"/>
  <c r="BC643" i="3"/>
  <c r="BC644" i="3"/>
  <c r="BC645" i="3"/>
  <c r="BC646" i="3"/>
  <c r="BC647" i="3"/>
  <c r="BC648" i="3"/>
  <c r="BC649" i="3"/>
  <c r="BC650" i="3"/>
  <c r="BC651" i="3"/>
  <c r="BC652" i="3"/>
  <c r="BC653" i="3"/>
  <c r="BC654" i="3"/>
  <c r="BC655" i="3"/>
  <c r="BC656" i="3"/>
  <c r="BC657" i="3"/>
  <c r="BC658" i="3"/>
  <c r="BC659" i="3"/>
  <c r="BC660" i="3"/>
  <c r="BC661" i="3"/>
  <c r="BC662" i="3"/>
  <c r="BC663" i="3"/>
  <c r="BC664" i="3"/>
  <c r="BC665" i="3"/>
  <c r="BC666" i="3"/>
  <c r="BC667" i="3"/>
  <c r="BC668" i="3"/>
  <c r="BC669" i="3"/>
  <c r="BC670" i="3"/>
  <c r="BC671" i="3"/>
  <c r="BC672" i="3"/>
  <c r="BC673" i="3"/>
  <c r="BC674" i="3"/>
  <c r="BC675" i="3"/>
  <c r="BC676" i="3"/>
  <c r="BC677" i="3"/>
  <c r="BC678" i="3"/>
  <c r="BC679" i="3"/>
  <c r="BC680" i="3"/>
  <c r="BC681" i="3"/>
  <c r="BC3" i="3"/>
  <c r="AA5" i="1"/>
  <c r="AB5" i="1"/>
  <c r="AC5" i="1"/>
  <c r="AD5" i="1"/>
  <c r="AE5" i="1"/>
  <c r="AF5" i="1"/>
  <c r="AK5" i="1" s="1"/>
  <c r="AM5" i="1"/>
  <c r="AN5" i="1"/>
  <c r="AO5" i="1"/>
  <c r="AP5" i="1"/>
  <c r="AQ5" i="1"/>
  <c r="AR5" i="1"/>
  <c r="AS5" i="1"/>
  <c r="AT5" i="1"/>
  <c r="AU5" i="1"/>
  <c r="AV5" i="1"/>
  <c r="CG5" i="1"/>
  <c r="CH5" i="1"/>
  <c r="CI5" i="1"/>
  <c r="CJ5" i="1"/>
  <c r="CK5" i="1"/>
  <c r="CL5" i="1"/>
  <c r="CM5" i="1"/>
  <c r="CN5" i="1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W39" i="4"/>
  <c r="V39" i="4"/>
  <c r="U39" i="4"/>
  <c r="T39" i="4"/>
  <c r="S39" i="4"/>
  <c r="W38" i="4"/>
  <c r="V38" i="4"/>
  <c r="U38" i="4"/>
  <c r="T38" i="4"/>
  <c r="S38" i="4"/>
  <c r="W37" i="4"/>
  <c r="V37" i="4"/>
  <c r="U37" i="4"/>
  <c r="T37" i="4"/>
  <c r="S37" i="4"/>
  <c r="W36" i="4"/>
  <c r="V36" i="4"/>
  <c r="U36" i="4"/>
  <c r="T36" i="4"/>
  <c r="S36" i="4"/>
  <c r="W35" i="4"/>
  <c r="V35" i="4"/>
  <c r="U35" i="4"/>
  <c r="T35" i="4"/>
  <c r="S35" i="4"/>
  <c r="W34" i="4"/>
  <c r="V34" i="4"/>
  <c r="U34" i="4"/>
  <c r="T34" i="4"/>
  <c r="S34" i="4"/>
  <c r="W33" i="4"/>
  <c r="V33" i="4"/>
  <c r="U33" i="4"/>
  <c r="T33" i="4"/>
  <c r="S33" i="4"/>
  <c r="W32" i="4"/>
  <c r="V32" i="4"/>
  <c r="U32" i="4"/>
  <c r="T32" i="4"/>
  <c r="S32" i="4"/>
  <c r="W31" i="4"/>
  <c r="V31" i="4"/>
  <c r="U31" i="4"/>
  <c r="T31" i="4"/>
  <c r="S31" i="4"/>
  <c r="W30" i="4"/>
  <c r="V30" i="4"/>
  <c r="U30" i="4"/>
  <c r="T30" i="4"/>
  <c r="S30" i="4"/>
  <c r="W29" i="4"/>
  <c r="V29" i="4"/>
  <c r="U29" i="4"/>
  <c r="T29" i="4"/>
  <c r="S29" i="4"/>
  <c r="W28" i="4"/>
  <c r="V28" i="4"/>
  <c r="U28" i="4"/>
  <c r="T28" i="4"/>
  <c r="S28" i="4"/>
  <c r="W27" i="4"/>
  <c r="V27" i="4"/>
  <c r="U27" i="4"/>
  <c r="T27" i="4"/>
  <c r="S27" i="4"/>
  <c r="W26" i="4"/>
  <c r="V26" i="4"/>
  <c r="U26" i="4"/>
  <c r="T26" i="4"/>
  <c r="S26" i="4"/>
  <c r="W25" i="4"/>
  <c r="V25" i="4"/>
  <c r="U25" i="4"/>
  <c r="T25" i="4"/>
  <c r="S25" i="4"/>
  <c r="W24" i="4"/>
  <c r="V24" i="4"/>
  <c r="U24" i="4"/>
  <c r="T24" i="4"/>
  <c r="S24" i="4"/>
  <c r="W23" i="4"/>
  <c r="V23" i="4"/>
  <c r="U23" i="4"/>
  <c r="T23" i="4"/>
  <c r="S23" i="4"/>
  <c r="X23" i="4"/>
  <c r="Y23" i="4"/>
  <c r="X24" i="4"/>
  <c r="Y24" i="4"/>
  <c r="X25" i="4"/>
  <c r="Y25" i="4"/>
  <c r="X26" i="4"/>
  <c r="Y26" i="4"/>
  <c r="X27" i="4"/>
  <c r="Y27" i="4"/>
  <c r="X28" i="4"/>
  <c r="Y28" i="4"/>
  <c r="X29" i="4"/>
  <c r="Y29" i="4"/>
  <c r="X30" i="4"/>
  <c r="Y30" i="4"/>
  <c r="X31" i="4"/>
  <c r="Y31" i="4"/>
  <c r="X32" i="4"/>
  <c r="Y32" i="4"/>
  <c r="X33" i="4"/>
  <c r="Y33" i="4"/>
  <c r="X34" i="4"/>
  <c r="Y34" i="4"/>
  <c r="X35" i="4"/>
  <c r="Y35" i="4"/>
  <c r="X36" i="4"/>
  <c r="Y36" i="4"/>
  <c r="X37" i="4"/>
  <c r="Y37" i="4"/>
  <c r="X38" i="4"/>
  <c r="Y38" i="4"/>
  <c r="X39" i="4"/>
  <c r="Y39" i="4"/>
  <c r="Q39" i="4"/>
  <c r="P39" i="4"/>
  <c r="O39" i="4"/>
  <c r="Q38" i="4"/>
  <c r="P38" i="4"/>
  <c r="O38" i="4"/>
  <c r="Q37" i="4"/>
  <c r="P37" i="4"/>
  <c r="O37" i="4"/>
  <c r="Q36" i="4"/>
  <c r="P36" i="4"/>
  <c r="O36" i="4"/>
  <c r="Q35" i="4"/>
  <c r="P35" i="4"/>
  <c r="O35" i="4"/>
  <c r="Q34" i="4"/>
  <c r="P34" i="4"/>
  <c r="O34" i="4"/>
  <c r="Q33" i="4"/>
  <c r="P33" i="4"/>
  <c r="O33" i="4"/>
  <c r="Q32" i="4"/>
  <c r="P32" i="4"/>
  <c r="O32" i="4"/>
  <c r="Q31" i="4"/>
  <c r="P31" i="4"/>
  <c r="O31" i="4"/>
  <c r="Q30" i="4"/>
  <c r="P30" i="4"/>
  <c r="O30" i="4"/>
  <c r="Q29" i="4"/>
  <c r="P29" i="4"/>
  <c r="O29" i="4"/>
  <c r="Q28" i="4"/>
  <c r="P28" i="4"/>
  <c r="O28" i="4"/>
  <c r="Q27" i="4"/>
  <c r="P27" i="4"/>
  <c r="O27" i="4"/>
  <c r="Q26" i="4"/>
  <c r="P26" i="4"/>
  <c r="O26" i="4"/>
  <c r="Q25" i="4"/>
  <c r="P25" i="4"/>
  <c r="O25" i="4"/>
  <c r="Q24" i="4"/>
  <c r="P24" i="4"/>
  <c r="O24" i="4"/>
  <c r="Q23" i="4"/>
  <c r="P23" i="4"/>
  <c r="O23" i="4"/>
  <c r="AV21" i="1" l="1"/>
  <c r="AY305" i="1"/>
  <c r="Y305" i="1" s="1"/>
  <c r="AT36" i="1"/>
  <c r="AY111" i="1"/>
  <c r="Y111" i="1" s="1"/>
  <c r="W91" i="1"/>
  <c r="AY304" i="1"/>
  <c r="Y304" i="1" s="1"/>
  <c r="AY323" i="1"/>
  <c r="Y323" i="1" s="1"/>
  <c r="W15" i="1"/>
  <c r="AZ363" i="1"/>
  <c r="Z363" i="1" s="1"/>
  <c r="AY55" i="1"/>
  <c r="Y55" i="1" s="1"/>
  <c r="W302" i="1"/>
  <c r="W485" i="1"/>
  <c r="AY97" i="1"/>
  <c r="Y97" i="1" s="1"/>
  <c r="AG97" i="1" s="1"/>
  <c r="AI97" i="1" s="1"/>
  <c r="X73" i="1"/>
  <c r="X99" i="1"/>
  <c r="AY452" i="1"/>
  <c r="Y452" i="1" s="1"/>
  <c r="AY420" i="1"/>
  <c r="Y420" i="1" s="1"/>
  <c r="W24" i="1"/>
  <c r="X38" i="1"/>
  <c r="W605" i="1"/>
  <c r="AY475" i="1"/>
  <c r="Y475" i="1" s="1"/>
  <c r="AZ458" i="1"/>
  <c r="Z458" i="1" s="1"/>
  <c r="W254" i="1"/>
  <c r="AY226" i="1"/>
  <c r="Y226" i="1" s="1"/>
  <c r="AZ219" i="1"/>
  <c r="Z219" i="1" s="1"/>
  <c r="AY204" i="1"/>
  <c r="Y204" i="1" s="1"/>
  <c r="AZ163" i="1"/>
  <c r="Z163" i="1" s="1"/>
  <c r="AY148" i="1"/>
  <c r="Y148" i="1" s="1"/>
  <c r="X119" i="1"/>
  <c r="X85" i="1"/>
  <c r="AY77" i="1"/>
  <c r="Y77" i="1" s="1"/>
  <c r="W609" i="1"/>
  <c r="X580" i="1"/>
  <c r="W563" i="1"/>
  <c r="AY458" i="1"/>
  <c r="Y458" i="1" s="1"/>
  <c r="CF458" i="1" s="1"/>
  <c r="AZ416" i="1"/>
  <c r="Z416" i="1" s="1"/>
  <c r="W293" i="1"/>
  <c r="W256" i="1"/>
  <c r="W255" i="1"/>
  <c r="AY250" i="1"/>
  <c r="Y250" i="1" s="1"/>
  <c r="W211" i="1"/>
  <c r="AZ197" i="1"/>
  <c r="Z197" i="1" s="1"/>
  <c r="X194" i="1"/>
  <c r="AZ128" i="1"/>
  <c r="Z128" i="1" s="1"/>
  <c r="AY127" i="1"/>
  <c r="Y127" i="1" s="1"/>
  <c r="W119" i="1"/>
  <c r="X109" i="1"/>
  <c r="X97" i="1"/>
  <c r="W85" i="1"/>
  <c r="AG85" i="1" s="1"/>
  <c r="AI85" i="1" s="1"/>
  <c r="X71" i="1"/>
  <c r="W25" i="1"/>
  <c r="W23" i="1"/>
  <c r="X15" i="1"/>
  <c r="W467" i="1"/>
  <c r="AZ455" i="1"/>
  <c r="Z455" i="1" s="1"/>
  <c r="AZ412" i="1"/>
  <c r="Z412" i="1" s="1"/>
  <c r="X382" i="1"/>
  <c r="W299" i="1"/>
  <c r="W245" i="1"/>
  <c r="AZ227" i="1"/>
  <c r="Z227" i="1" s="1"/>
  <c r="AZ179" i="1"/>
  <c r="Z179" i="1" s="1"/>
  <c r="W139" i="1"/>
  <c r="AY131" i="1"/>
  <c r="Y131" i="1" s="1"/>
  <c r="AY128" i="1"/>
  <c r="Y128" i="1" s="1"/>
  <c r="X111" i="1"/>
  <c r="X94" i="1"/>
  <c r="W71" i="1"/>
  <c r="CF15" i="1"/>
  <c r="AZ694" i="1"/>
  <c r="Z694" i="1" s="1"/>
  <c r="AG694" i="1" s="1"/>
  <c r="AI694" i="1" s="1"/>
  <c r="W548" i="1"/>
  <c r="AY455" i="1"/>
  <c r="Y455" i="1" s="1"/>
  <c r="CF455" i="1" s="1"/>
  <c r="W382" i="1"/>
  <c r="W308" i="1"/>
  <c r="AZ242" i="1"/>
  <c r="Z242" i="1" s="1"/>
  <c r="X239" i="1"/>
  <c r="AZ233" i="1"/>
  <c r="Z233" i="1" s="1"/>
  <c r="X215" i="1"/>
  <c r="W10" i="1"/>
  <c r="AY694" i="1"/>
  <c r="Y694" i="1" s="1"/>
  <c r="X689" i="1"/>
  <c r="AY604" i="1"/>
  <c r="Y604" i="1" s="1"/>
  <c r="X482" i="1"/>
  <c r="W465" i="1"/>
  <c r="W247" i="1"/>
  <c r="W239" i="1"/>
  <c r="W150" i="1"/>
  <c r="AY102" i="1"/>
  <c r="Y102" i="1" s="1"/>
  <c r="W93" i="1"/>
  <c r="AY89" i="1"/>
  <c r="Y89" i="1" s="1"/>
  <c r="W50" i="1"/>
  <c r="AZ605" i="1"/>
  <c r="Z605" i="1" s="1"/>
  <c r="AZ590" i="1"/>
  <c r="Z590" i="1" s="1"/>
  <c r="X574" i="1"/>
  <c r="AY8" i="1"/>
  <c r="Y8" i="1" s="1"/>
  <c r="W574" i="1"/>
  <c r="W492" i="1"/>
  <c r="X619" i="1"/>
  <c r="W489" i="1"/>
  <c r="AZ467" i="1"/>
  <c r="Z467" i="1" s="1"/>
  <c r="AG467" i="1" s="1"/>
  <c r="AY411" i="1"/>
  <c r="Y411" i="1" s="1"/>
  <c r="X388" i="1"/>
  <c r="AY307" i="1"/>
  <c r="Y307" i="1" s="1"/>
  <c r="AZ289" i="1"/>
  <c r="Z289" i="1" s="1"/>
  <c r="W147" i="1"/>
  <c r="AZ114" i="1"/>
  <c r="Z114" i="1" s="1"/>
  <c r="W619" i="1"/>
  <c r="X530" i="1"/>
  <c r="AG530" i="1" s="1"/>
  <c r="X306" i="1"/>
  <c r="AY289" i="1"/>
  <c r="Y289" i="1" s="1"/>
  <c r="CF289" i="1" s="1"/>
  <c r="X218" i="1"/>
  <c r="X217" i="1"/>
  <c r="AZ98" i="1"/>
  <c r="Z98" i="1" s="1"/>
  <c r="W68" i="1"/>
  <c r="CO11" i="1" a="1"/>
  <c r="CO11" i="1" s="1"/>
  <c r="W530" i="1"/>
  <c r="X226" i="1"/>
  <c r="AY115" i="1"/>
  <c r="Y115" i="1" s="1"/>
  <c r="AY482" i="1"/>
  <c r="Y482" i="1" s="1"/>
  <c r="AG482" i="1" s="1"/>
  <c r="AZ407" i="1"/>
  <c r="Z407" i="1" s="1"/>
  <c r="AZ68" i="1"/>
  <c r="Z68" i="1" s="1"/>
  <c r="W493" i="1"/>
  <c r="AY218" i="1"/>
  <c r="Y218" i="1" s="1"/>
  <c r="CF218" i="1" s="1"/>
  <c r="W197" i="1"/>
  <c r="CF197" i="1" s="1"/>
  <c r="AZ166" i="1"/>
  <c r="Z166" i="1" s="1"/>
  <c r="AZ122" i="1"/>
  <c r="Z122" i="1" s="1"/>
  <c r="BC692" i="1"/>
  <c r="BD692" i="1"/>
  <c r="BF692" i="1"/>
  <c r="BE692" i="1"/>
  <c r="BG692" i="1"/>
  <c r="BB692" i="1"/>
  <c r="BA692" i="1"/>
  <c r="CQ691" i="1"/>
  <c r="BC689" i="1"/>
  <c r="BD689" i="1"/>
  <c r="BE689" i="1"/>
  <c r="BF689" i="1"/>
  <c r="BG689" i="1"/>
  <c r="BB689" i="1"/>
  <c r="BA689" i="1"/>
  <c r="CQ688" i="1"/>
  <c r="BD668" i="1"/>
  <c r="BE668" i="1"/>
  <c r="BG668" i="1"/>
  <c r="BF668" i="1"/>
  <c r="BC668" i="1"/>
  <c r="BA668" i="1"/>
  <c r="BB668" i="1"/>
  <c r="CQ667" i="1"/>
  <c r="BF662" i="1"/>
  <c r="BA662" i="1"/>
  <c r="BB662" i="1"/>
  <c r="BD662" i="1"/>
  <c r="BC662" i="1"/>
  <c r="BE662" i="1"/>
  <c r="BG662" i="1"/>
  <c r="W689" i="1"/>
  <c r="AY689" i="1"/>
  <c r="Y689" i="1" s="1"/>
  <c r="BA681" i="1"/>
  <c r="BB681" i="1"/>
  <c r="BC681" i="1"/>
  <c r="BG681" i="1"/>
  <c r="BD681" i="1"/>
  <c r="BE681" i="1"/>
  <c r="BF681" i="1"/>
  <c r="AL676" i="1"/>
  <c r="BA690" i="1"/>
  <c r="BB690" i="1"/>
  <c r="BC690" i="1"/>
  <c r="BD690" i="1"/>
  <c r="BG690" i="1"/>
  <c r="BE690" i="1"/>
  <c r="BF690" i="1"/>
  <c r="BA684" i="1"/>
  <c r="BG684" i="1"/>
  <c r="BB684" i="1"/>
  <c r="BC684" i="1"/>
  <c r="BD684" i="1"/>
  <c r="BE684" i="1"/>
  <c r="BF684" i="1"/>
  <c r="BC671" i="1"/>
  <c r="BD671" i="1"/>
  <c r="BF671" i="1"/>
  <c r="BE671" i="1"/>
  <c r="BG671" i="1"/>
  <c r="BA671" i="1"/>
  <c r="BB671" i="1"/>
  <c r="CQ670" i="1"/>
  <c r="BA666" i="1"/>
  <c r="BB666" i="1"/>
  <c r="BC666" i="1"/>
  <c r="BD666" i="1"/>
  <c r="BE666" i="1"/>
  <c r="BG666" i="1"/>
  <c r="BF666" i="1"/>
  <c r="BG650" i="1"/>
  <c r="BF650" i="1"/>
  <c r="BA650" i="1"/>
  <c r="BB650" i="1"/>
  <c r="BC650" i="1"/>
  <c r="BD650" i="1"/>
  <c r="BE650" i="1"/>
  <c r="BA693" i="1"/>
  <c r="BB693" i="1"/>
  <c r="BD693" i="1"/>
  <c r="BC693" i="1"/>
  <c r="BE693" i="1"/>
  <c r="BF693" i="1"/>
  <c r="BG693" i="1"/>
  <c r="AL664" i="1"/>
  <c r="BA687" i="1"/>
  <c r="BB687" i="1"/>
  <c r="BG687" i="1"/>
  <c r="BC687" i="1"/>
  <c r="BD687" i="1"/>
  <c r="BE687" i="1"/>
  <c r="BF687" i="1"/>
  <c r="AL679" i="1"/>
  <c r="BD674" i="1"/>
  <c r="BE674" i="1"/>
  <c r="BF674" i="1"/>
  <c r="BG674" i="1"/>
  <c r="BA674" i="1"/>
  <c r="BB674" i="1"/>
  <c r="BC674" i="1"/>
  <c r="BC682" i="1"/>
  <c r="BA682" i="1"/>
  <c r="BB682" i="1"/>
  <c r="BD682" i="1"/>
  <c r="BF682" i="1"/>
  <c r="BE682" i="1"/>
  <c r="BG682" i="1"/>
  <c r="BA669" i="1"/>
  <c r="BB669" i="1"/>
  <c r="BC669" i="1"/>
  <c r="BD669" i="1"/>
  <c r="BE669" i="1"/>
  <c r="BG669" i="1"/>
  <c r="BF669" i="1"/>
  <c r="CQ632" i="1"/>
  <c r="BG694" i="1"/>
  <c r="BA694" i="1"/>
  <c r="BB694" i="1"/>
  <c r="BC694" i="1"/>
  <c r="BD694" i="1"/>
  <c r="BF694" i="1"/>
  <c r="BE694" i="1"/>
  <c r="BG691" i="1"/>
  <c r="BA691" i="1"/>
  <c r="BB691" i="1"/>
  <c r="BC691" i="1"/>
  <c r="BD691" i="1"/>
  <c r="BE691" i="1"/>
  <c r="BF691" i="1"/>
  <c r="BG685" i="1"/>
  <c r="BC685" i="1"/>
  <c r="BA685" i="1"/>
  <c r="BB685" i="1"/>
  <c r="BD685" i="1"/>
  <c r="BE685" i="1"/>
  <c r="BF685" i="1"/>
  <c r="BD677" i="1"/>
  <c r="BE677" i="1"/>
  <c r="BF677" i="1"/>
  <c r="BG677" i="1"/>
  <c r="BB677" i="1"/>
  <c r="BC677" i="1"/>
  <c r="BA677" i="1"/>
  <c r="BC695" i="1"/>
  <c r="BD695" i="1"/>
  <c r="BE695" i="1"/>
  <c r="BF695" i="1"/>
  <c r="BG695" i="1"/>
  <c r="BA695" i="1"/>
  <c r="BB695" i="1"/>
  <c r="CQ694" i="1"/>
  <c r="AL688" i="1"/>
  <c r="BA672" i="1"/>
  <c r="BB672" i="1"/>
  <c r="BC672" i="1"/>
  <c r="BD672" i="1"/>
  <c r="BE672" i="1"/>
  <c r="BG672" i="1"/>
  <c r="BF672" i="1"/>
  <c r="BG667" i="1"/>
  <c r="BA667" i="1"/>
  <c r="BB667" i="1"/>
  <c r="BC667" i="1"/>
  <c r="BD667" i="1"/>
  <c r="BE667" i="1"/>
  <c r="BF667" i="1"/>
  <c r="BD680" i="1"/>
  <c r="BE680" i="1"/>
  <c r="BF680" i="1"/>
  <c r="BG680" i="1"/>
  <c r="BB680" i="1"/>
  <c r="BA680" i="1"/>
  <c r="BC680" i="1"/>
  <c r="CQ679" i="1"/>
  <c r="BA675" i="1"/>
  <c r="BB675" i="1"/>
  <c r="BC675" i="1"/>
  <c r="BD675" i="1"/>
  <c r="BE675" i="1"/>
  <c r="BG675" i="1"/>
  <c r="BF675" i="1"/>
  <c r="AL670" i="1"/>
  <c r="BD665" i="1"/>
  <c r="BE665" i="1"/>
  <c r="BF665" i="1"/>
  <c r="BG665" i="1"/>
  <c r="BB665" i="1"/>
  <c r="BA665" i="1"/>
  <c r="BC665" i="1"/>
  <c r="BC683" i="1"/>
  <c r="BD683" i="1"/>
  <c r="BG683" i="1"/>
  <c r="BE683" i="1"/>
  <c r="BF683" i="1"/>
  <c r="BB683" i="1"/>
  <c r="BA683" i="1"/>
  <c r="BB657" i="1"/>
  <c r="BA657" i="1"/>
  <c r="BC657" i="1"/>
  <c r="BD657" i="1"/>
  <c r="BF657" i="1"/>
  <c r="BE657" i="1"/>
  <c r="BG657" i="1"/>
  <c r="CQ650" i="1"/>
  <c r="BB696" i="1"/>
  <c r="BA696" i="1"/>
  <c r="BC696" i="1"/>
  <c r="BG696" i="1"/>
  <c r="BD696" i="1"/>
  <c r="BE696" i="1"/>
  <c r="BF696" i="1"/>
  <c r="BC686" i="1"/>
  <c r="BD686" i="1"/>
  <c r="BE686" i="1"/>
  <c r="BF686" i="1"/>
  <c r="BG686" i="1"/>
  <c r="BA686" i="1"/>
  <c r="BB686" i="1"/>
  <c r="CQ685" i="1"/>
  <c r="BB678" i="1"/>
  <c r="BC678" i="1"/>
  <c r="BD678" i="1"/>
  <c r="BA678" i="1"/>
  <c r="BG678" i="1"/>
  <c r="BE678" i="1"/>
  <c r="BF678" i="1"/>
  <c r="BG673" i="1"/>
  <c r="BA673" i="1"/>
  <c r="BB673" i="1"/>
  <c r="BC673" i="1"/>
  <c r="BD673" i="1"/>
  <c r="BE673" i="1"/>
  <c r="BF673" i="1"/>
  <c r="BB632" i="1"/>
  <c r="BA632" i="1"/>
  <c r="BD632" i="1"/>
  <c r="BF632" i="1"/>
  <c r="BC632" i="1"/>
  <c r="BE632" i="1"/>
  <c r="BG632" i="1"/>
  <c r="BI656" i="1"/>
  <c r="AJ656" i="1"/>
  <c r="AL656" i="1" s="1"/>
  <c r="CE652" i="1"/>
  <c r="BM650" i="1"/>
  <c r="CP648" i="1" a="1"/>
  <c r="CP648" i="1" s="1"/>
  <c r="BE646" i="1"/>
  <c r="BN638" i="1"/>
  <c r="AX638" i="1"/>
  <c r="BK638" i="1"/>
  <c r="BM638" i="1"/>
  <c r="CO629" i="1" a="1"/>
  <c r="CO629" i="1" s="1"/>
  <c r="CQ629" i="1" s="1"/>
  <c r="BD628" i="1"/>
  <c r="BC625" i="1"/>
  <c r="CE624" i="1"/>
  <c r="BM621" i="1"/>
  <c r="BF619" i="1"/>
  <c r="BB619" i="1"/>
  <c r="BC619" i="1"/>
  <c r="BD619" i="1"/>
  <c r="BG619" i="1"/>
  <c r="AZ614" i="1"/>
  <c r="Z614" i="1" s="1"/>
  <c r="AK696" i="1"/>
  <c r="AK693" i="1"/>
  <c r="AK690" i="1"/>
  <c r="AK687" i="1"/>
  <c r="AK684" i="1"/>
  <c r="AK681" i="1"/>
  <c r="AK678" i="1"/>
  <c r="AK675" i="1"/>
  <c r="AK672" i="1"/>
  <c r="AK669" i="1"/>
  <c r="AK666" i="1"/>
  <c r="AK663" i="1"/>
  <c r="AK661" i="1"/>
  <c r="AK660" i="1"/>
  <c r="BJ659" i="1"/>
  <c r="AW659" i="1"/>
  <c r="X659" i="1"/>
  <c r="BH656" i="1"/>
  <c r="BG655" i="1"/>
  <c r="BL650" i="1"/>
  <c r="AX650" i="1"/>
  <c r="BJ647" i="1"/>
  <c r="AJ647" i="1"/>
  <c r="AL647" i="1" s="1"/>
  <c r="BD646" i="1"/>
  <c r="BK646" i="1"/>
  <c r="BJ646" i="1"/>
  <c r="BK645" i="1"/>
  <c r="AH645" i="1"/>
  <c r="AW644" i="1"/>
  <c r="BJ642" i="1"/>
  <c r="BL642" i="1"/>
  <c r="AJ642" i="1"/>
  <c r="BK642" i="1"/>
  <c r="AJ637" i="1"/>
  <c r="AL637" i="1" s="1"/>
  <c r="AX636" i="1"/>
  <c r="BJ636" i="1"/>
  <c r="BI636" i="1"/>
  <c r="BL636" i="1"/>
  <c r="AJ635" i="1"/>
  <c r="AL635" i="1" s="1"/>
  <c r="W629" i="1"/>
  <c r="BC628" i="1"/>
  <c r="BI621" i="1"/>
  <c r="CO618" i="1" a="1"/>
  <c r="CO618" i="1" s="1"/>
  <c r="CQ618" i="1" s="1"/>
  <c r="CP618" i="1" a="1"/>
  <c r="CP618" i="1" s="1"/>
  <c r="CO615" i="1" a="1"/>
  <c r="CO615" i="1" s="1"/>
  <c r="CQ615" i="1" s="1"/>
  <c r="CP615" i="1" a="1"/>
  <c r="CP615" i="1" s="1"/>
  <c r="BL677" i="1"/>
  <c r="BL674" i="1"/>
  <c r="BL671" i="1"/>
  <c r="BL668" i="1"/>
  <c r="BL665" i="1"/>
  <c r="BI659" i="1"/>
  <c r="AJ659" i="1"/>
  <c r="AL659" i="1" s="1"/>
  <c r="AH658" i="1"/>
  <c r="AH657" i="1"/>
  <c r="BF655" i="1"/>
  <c r="CE654" i="1"/>
  <c r="BJ652" i="1"/>
  <c r="BK650" i="1"/>
  <c r="AW650" i="1"/>
  <c r="BM648" i="1"/>
  <c r="BC646" i="1"/>
  <c r="AH644" i="1"/>
  <c r="BF643" i="1"/>
  <c r="BE643" i="1"/>
  <c r="AL639" i="1"/>
  <c r="AX635" i="1"/>
  <c r="AH635" i="1"/>
  <c r="AK629" i="1"/>
  <c r="BH621" i="1"/>
  <c r="CP617" i="1" a="1"/>
  <c r="CP617" i="1" s="1"/>
  <c r="CO614" i="1" a="1"/>
  <c r="CO614" i="1" s="1"/>
  <c r="CQ614" i="1" s="1"/>
  <c r="CP614" i="1" a="1"/>
  <c r="CP614" i="1" s="1"/>
  <c r="CO613" i="1" a="1"/>
  <c r="CO613" i="1" s="1"/>
  <c r="CP613" i="1" a="1"/>
  <c r="CP613" i="1" s="1"/>
  <c r="CQ596" i="1"/>
  <c r="BK649" i="1"/>
  <c r="BJ649" i="1"/>
  <c r="CE642" i="1"/>
  <c r="CE636" i="1"/>
  <c r="BF628" i="1"/>
  <c r="BB628" i="1"/>
  <c r="BD627" i="1"/>
  <c r="BE627" i="1"/>
  <c r="BG627" i="1"/>
  <c r="BC627" i="1"/>
  <c r="BF625" i="1"/>
  <c r="BE625" i="1"/>
  <c r="BA625" i="1"/>
  <c r="BD625" i="1"/>
  <c r="CO624" i="1" a="1"/>
  <c r="CO624" i="1" s="1"/>
  <c r="CQ624" i="1" s="1"/>
  <c r="BF624" i="1"/>
  <c r="AX615" i="1"/>
  <c r="BJ615" i="1"/>
  <c r="BI615" i="1"/>
  <c r="AH615" i="1"/>
  <c r="BK615" i="1"/>
  <c r="AW615" i="1"/>
  <c r="BL615" i="1"/>
  <c r="BN615" i="1"/>
  <c r="CQ613" i="1"/>
  <c r="BD655" i="1"/>
  <c r="AL644" i="1"/>
  <c r="AH643" i="1"/>
  <c r="BL643" i="1"/>
  <c r="BK643" i="1"/>
  <c r="BJ639" i="1"/>
  <c r="AH639" i="1"/>
  <c r="BH639" i="1"/>
  <c r="BM639" i="1"/>
  <c r="CQ637" i="1"/>
  <c r="BG634" i="1"/>
  <c r="CO633" i="1" a="1"/>
  <c r="CO633" i="1" s="1"/>
  <c r="CQ633" i="1" s="1"/>
  <c r="AJ631" i="1"/>
  <c r="AL631" i="1" s="1"/>
  <c r="CP628" i="1" a="1"/>
  <c r="CP628" i="1" s="1"/>
  <c r="CO621" i="1" a="1"/>
  <c r="CO621" i="1" s="1"/>
  <c r="CQ621" i="1" s="1"/>
  <c r="CE619" i="1"/>
  <c r="BL616" i="1"/>
  <c r="AH616" i="1"/>
  <c r="BK616" i="1"/>
  <c r="BN616" i="1"/>
  <c r="BH616" i="1"/>
  <c r="AJ616" i="1"/>
  <c r="AL616" i="1" s="1"/>
  <c r="BJ616" i="1"/>
  <c r="BA577" i="1"/>
  <c r="BC577" i="1"/>
  <c r="BF577" i="1"/>
  <c r="BG577" i="1"/>
  <c r="BB577" i="1"/>
  <c r="BD577" i="1"/>
  <c r="BE577" i="1"/>
  <c r="BE655" i="1"/>
  <c r="BN653" i="1"/>
  <c r="BI695" i="1"/>
  <c r="BI692" i="1"/>
  <c r="BI689" i="1"/>
  <c r="BI686" i="1"/>
  <c r="BI683" i="1"/>
  <c r="BI680" i="1"/>
  <c r="BI677" i="1"/>
  <c r="BI674" i="1"/>
  <c r="BI671" i="1"/>
  <c r="BI668" i="1"/>
  <c r="BI665" i="1"/>
  <c r="BE663" i="1"/>
  <c r="BF660" i="1"/>
  <c r="CP658" i="1" a="1"/>
  <c r="CP658" i="1" s="1"/>
  <c r="CE658" i="1"/>
  <c r="AL658" i="1"/>
  <c r="BC655" i="1"/>
  <c r="BJ655" i="1"/>
  <c r="BM653" i="1"/>
  <c r="BM652" i="1"/>
  <c r="BK651" i="1"/>
  <c r="BJ648" i="1"/>
  <c r="AJ648" i="1"/>
  <c r="AL648" i="1" s="1"/>
  <c r="CP647" i="1" a="1"/>
  <c r="CP647" i="1" s="1"/>
  <c r="BN646" i="1"/>
  <c r="BF645" i="1"/>
  <c r="BG643" i="1"/>
  <c r="BI639" i="1"/>
  <c r="BK637" i="1"/>
  <c r="W636" i="1"/>
  <c r="BL635" i="1"/>
  <c r="BE634" i="1"/>
  <c r="AK633" i="1"/>
  <c r="CP629" i="1" a="1"/>
  <c r="CP629" i="1" s="1"/>
  <c r="BL628" i="1"/>
  <c r="AH628" i="1"/>
  <c r="BI628" i="1"/>
  <c r="BK628" i="1"/>
  <c r="BM628" i="1"/>
  <c r="BN628" i="1"/>
  <c r="BH628" i="1"/>
  <c r="CP626" i="1" a="1"/>
  <c r="CP626" i="1" s="1"/>
  <c r="BL622" i="1"/>
  <c r="AH622" i="1"/>
  <c r="BI622" i="1"/>
  <c r="AJ622" i="1"/>
  <c r="AL622" i="1" s="1"/>
  <c r="BJ622" i="1"/>
  <c r="BK622" i="1"/>
  <c r="CE618" i="1"/>
  <c r="CE612" i="1"/>
  <c r="CO608" i="1" a="1"/>
  <c r="CO608" i="1" s="1"/>
  <c r="CQ608" i="1" s="1"/>
  <c r="CP608" i="1" a="1"/>
  <c r="CP608" i="1" s="1"/>
  <c r="CQ599" i="1"/>
  <c r="CP660" i="1" a="1"/>
  <c r="CP660" i="1" s="1"/>
  <c r="AH656" i="1"/>
  <c r="BB655" i="1"/>
  <c r="BM654" i="1"/>
  <c r="BL653" i="1"/>
  <c r="BI648" i="1"/>
  <c r="AH647" i="1"/>
  <c r="BE645" i="1"/>
  <c r="BJ645" i="1"/>
  <c r="BN645" i="1"/>
  <c r="BM645" i="1"/>
  <c r="BN644" i="1"/>
  <c r="BL644" i="1"/>
  <c r="AX644" i="1"/>
  <c r="BK644" i="1"/>
  <c r="CP642" i="1" a="1"/>
  <c r="CP642" i="1" s="1"/>
  <c r="AH641" i="1"/>
  <c r="AW638" i="1"/>
  <c r="AJ638" i="1"/>
  <c r="AL638" i="1" s="1"/>
  <c r="CE635" i="1"/>
  <c r="BD634" i="1"/>
  <c r="CE614" i="1"/>
  <c r="BL610" i="1"/>
  <c r="AH610" i="1"/>
  <c r="BH610" i="1"/>
  <c r="BI610" i="1"/>
  <c r="AJ610" i="1"/>
  <c r="AL610" i="1" s="1"/>
  <c r="BJ610" i="1"/>
  <c r="BK610" i="1"/>
  <c r="BM610" i="1"/>
  <c r="BN610" i="1"/>
  <c r="CE609" i="1"/>
  <c r="BF604" i="1"/>
  <c r="BA604" i="1"/>
  <c r="BB604" i="1"/>
  <c r="BC604" i="1"/>
  <c r="BD604" i="1"/>
  <c r="BE604" i="1"/>
  <c r="BG604" i="1"/>
  <c r="BF601" i="1"/>
  <c r="BA601" i="1"/>
  <c r="BB601" i="1"/>
  <c r="BC601" i="1"/>
  <c r="BD601" i="1"/>
  <c r="BE601" i="1"/>
  <c r="BG601" i="1"/>
  <c r="CE695" i="1"/>
  <c r="CE692" i="1"/>
  <c r="CP680" i="1" a="1"/>
  <c r="CP680" i="1" s="1"/>
  <c r="CE680" i="1"/>
  <c r="CP671" i="1" a="1"/>
  <c r="CP671" i="1" s="1"/>
  <c r="CE671" i="1"/>
  <c r="CP665" i="1" a="1"/>
  <c r="CP665" i="1" s="1"/>
  <c r="CE665" i="1"/>
  <c r="BC663" i="1"/>
  <c r="CP662" i="1" a="1"/>
  <c r="CP662" i="1" s="1"/>
  <c r="CE662" i="1"/>
  <c r="CP661" i="1" a="1"/>
  <c r="CP661" i="1" s="1"/>
  <c r="CE661" i="1"/>
  <c r="AL661" i="1"/>
  <c r="BD660" i="1"/>
  <c r="CP659" i="1" a="1"/>
  <c r="CP659" i="1" s="1"/>
  <c r="BJ658" i="1"/>
  <c r="BN656" i="1"/>
  <c r="BL654" i="1"/>
  <c r="BK653" i="1"/>
  <c r="AX653" i="1"/>
  <c r="BK652" i="1"/>
  <c r="AJ652" i="1"/>
  <c r="AL652" i="1" s="1"/>
  <c r="BI651" i="1"/>
  <c r="AJ651" i="1"/>
  <c r="AL651" i="1" s="1"/>
  <c r="CP650" i="1" a="1"/>
  <c r="CP650" i="1" s="1"/>
  <c r="BN649" i="1"/>
  <c r="BH648" i="1"/>
  <c r="AH648" i="1"/>
  <c r="BL646" i="1"/>
  <c r="BD645" i="1"/>
  <c r="BC643" i="1"/>
  <c r="BM641" i="1"/>
  <c r="CP640" i="1" a="1"/>
  <c r="CP640" i="1" s="1"/>
  <c r="CP637" i="1" a="1"/>
  <c r="CP637" i="1" s="1"/>
  <c r="AH637" i="1"/>
  <c r="BJ637" i="1"/>
  <c r="BL637" i="1"/>
  <c r="BN635" i="1"/>
  <c r="BH635" i="1"/>
  <c r="AW635" i="1"/>
  <c r="BJ635" i="1"/>
  <c r="AL629" i="1"/>
  <c r="CE628" i="1"/>
  <c r="CQ626" i="1"/>
  <c r="W614" i="1"/>
  <c r="X611" i="1"/>
  <c r="AZ611" i="1"/>
  <c r="Z611" i="1" s="1"/>
  <c r="CQ589" i="1"/>
  <c r="CE689" i="1"/>
  <c r="CE686" i="1"/>
  <c r="CP677" i="1" a="1"/>
  <c r="CP677" i="1" s="1"/>
  <c r="CE677" i="1"/>
  <c r="BC660" i="1"/>
  <c r="BM656" i="1"/>
  <c r="BK654" i="1"/>
  <c r="BJ653" i="1"/>
  <c r="AW653" i="1"/>
  <c r="AH650" i="1"/>
  <c r="BM649" i="1"/>
  <c r="AJ649" i="1"/>
  <c r="AL649" i="1" s="1"/>
  <c r="CE647" i="1"/>
  <c r="BC645" i="1"/>
  <c r="CP636" i="1" a="1"/>
  <c r="CP636" i="1" s="1"/>
  <c r="BF634" i="1"/>
  <c r="BC634" i="1"/>
  <c r="BB634" i="1"/>
  <c r="BD624" i="1"/>
  <c r="BB624" i="1"/>
  <c r="BC624" i="1"/>
  <c r="BE624" i="1"/>
  <c r="BG624" i="1"/>
  <c r="AX621" i="1"/>
  <c r="BJ621" i="1"/>
  <c r="AJ621" i="1"/>
  <c r="AW621" i="1"/>
  <c r="BL621" i="1"/>
  <c r="BN621" i="1"/>
  <c r="BK621" i="1"/>
  <c r="CE617" i="1"/>
  <c r="CO610" i="1" a="1"/>
  <c r="CO610" i="1" s="1"/>
  <c r="CQ610" i="1" s="1"/>
  <c r="CP610" i="1" a="1"/>
  <c r="CP610" i="1" s="1"/>
  <c r="AG3" i="2"/>
  <c r="CP674" i="1" a="1"/>
  <c r="CP674" i="1" s="1"/>
  <c r="CE674" i="1"/>
  <c r="BM678" i="1"/>
  <c r="CO668" i="1" a="1"/>
  <c r="CO668" i="1" s="1"/>
  <c r="CQ668" i="1" s="1"/>
  <c r="BA663" i="1"/>
  <c r="BJ661" i="1"/>
  <c r="BA660" i="1"/>
  <c r="BN659" i="1"/>
  <c r="BJ654" i="1"/>
  <c r="AJ654" i="1"/>
  <c r="AL654" i="1" s="1"/>
  <c r="BI653" i="1"/>
  <c r="AJ653" i="1"/>
  <c r="AL653" i="1" s="1"/>
  <c r="BL649" i="1"/>
  <c r="BB645" i="1"/>
  <c r="BL638" i="1"/>
  <c r="CE637" i="1"/>
  <c r="CP634" i="1" a="1"/>
  <c r="CP634" i="1" s="1"/>
  <c r="CQ631" i="1"/>
  <c r="AH631" i="1"/>
  <c r="BN631" i="1"/>
  <c r="BH631" i="1"/>
  <c r="BM631" i="1"/>
  <c r="BF627" i="1"/>
  <c r="CO625" i="1" a="1"/>
  <c r="CO625" i="1" s="1"/>
  <c r="CQ625" i="1" s="1"/>
  <c r="CP625" i="1" a="1"/>
  <c r="CP625" i="1" s="1"/>
  <c r="CE683" i="1"/>
  <c r="CE668" i="1"/>
  <c r="BM666" i="1"/>
  <c r="BL656" i="1"/>
  <c r="BH694" i="1"/>
  <c r="BH691" i="1"/>
  <c r="BH688" i="1"/>
  <c r="BH685" i="1"/>
  <c r="BH682" i="1"/>
  <c r="BH679" i="1"/>
  <c r="BH676" i="1"/>
  <c r="BH673" i="1"/>
  <c r="BH670" i="1"/>
  <c r="BH667" i="1"/>
  <c r="BH664" i="1"/>
  <c r="AH662" i="1"/>
  <c r="BM660" i="1"/>
  <c r="BM659" i="1"/>
  <c r="BK656" i="1"/>
  <c r="BI654" i="1"/>
  <c r="BH653" i="1"/>
  <c r="CE650" i="1"/>
  <c r="BI649" i="1"/>
  <c r="AH649" i="1"/>
  <c r="BM647" i="1"/>
  <c r="BJ638" i="1"/>
  <c r="BN636" i="1"/>
  <c r="BI631" i="1"/>
  <c r="CO630" i="1" a="1"/>
  <c r="CO630" i="1" s="1"/>
  <c r="CQ630" i="1" s="1"/>
  <c r="CP630" i="1" a="1"/>
  <c r="CP630" i="1" s="1"/>
  <c r="BG628" i="1"/>
  <c r="BB627" i="1"/>
  <c r="AJ626" i="1"/>
  <c r="AL626" i="1" s="1"/>
  <c r="BH626" i="1"/>
  <c r="BN626" i="1"/>
  <c r="BL626" i="1"/>
  <c r="BK626" i="1"/>
  <c r="CP623" i="1" a="1"/>
  <c r="CP623" i="1" s="1"/>
  <c r="BH622" i="1"/>
  <c r="CO619" i="1" a="1"/>
  <c r="CO619" i="1" s="1"/>
  <c r="CQ619" i="1" s="1"/>
  <c r="BA619" i="1"/>
  <c r="BM616" i="1"/>
  <c r="BH615" i="1"/>
  <c r="CQ598" i="1"/>
  <c r="BJ656" i="1"/>
  <c r="BH654" i="1"/>
  <c r="AH654" i="1"/>
  <c r="CE651" i="1"/>
  <c r="BH649" i="1"/>
  <c r="CQ643" i="1"/>
  <c r="BN641" i="1"/>
  <c r="AJ641" i="1"/>
  <c r="AL641" i="1" s="1"/>
  <c r="BJ641" i="1"/>
  <c r="BI641" i="1"/>
  <c r="BI638" i="1"/>
  <c r="BE628" i="1"/>
  <c r="BA627" i="1"/>
  <c r="BG625" i="1"/>
  <c r="AJ620" i="1"/>
  <c r="AL620" i="1" s="1"/>
  <c r="BH620" i="1"/>
  <c r="BN620" i="1"/>
  <c r="AH620" i="1"/>
  <c r="BI620" i="1"/>
  <c r="BJ620" i="1"/>
  <c r="BL620" i="1"/>
  <c r="BM620" i="1"/>
  <c r="BI616" i="1"/>
  <c r="AJ615" i="1"/>
  <c r="BF595" i="1"/>
  <c r="BD595" i="1"/>
  <c r="BE595" i="1"/>
  <c r="BG595" i="1"/>
  <c r="BA595" i="1"/>
  <c r="BB595" i="1"/>
  <c r="BC595" i="1"/>
  <c r="BF589" i="1"/>
  <c r="BA589" i="1"/>
  <c r="BB589" i="1"/>
  <c r="BC589" i="1"/>
  <c r="BD589" i="1"/>
  <c r="BE589" i="1"/>
  <c r="BG589" i="1"/>
  <c r="BC583" i="1"/>
  <c r="BF583" i="1"/>
  <c r="BG583" i="1"/>
  <c r="BA583" i="1"/>
  <c r="BB583" i="1"/>
  <c r="BD583" i="1"/>
  <c r="BE583" i="1"/>
  <c r="BH640" i="1"/>
  <c r="CO634" i="1" a="1"/>
  <c r="CO634" i="1" s="1"/>
  <c r="CQ634" i="1" s="1"/>
  <c r="AH634" i="1"/>
  <c r="BK629" i="1"/>
  <c r="AX629" i="1"/>
  <c r="BJ627" i="1"/>
  <c r="BL625" i="1"/>
  <c r="AH625" i="1"/>
  <c r="BM619" i="1"/>
  <c r="BL614" i="1"/>
  <c r="BJ611" i="1"/>
  <c r="BN609" i="1"/>
  <c r="BK606" i="1"/>
  <c r="AJ605" i="1"/>
  <c r="AL605" i="1" s="1"/>
  <c r="BH605" i="1"/>
  <c r="BN605" i="1"/>
  <c r="BC600" i="1"/>
  <c r="BJ600" i="1"/>
  <c r="BK599" i="1"/>
  <c r="BI596" i="1"/>
  <c r="BL595" i="1"/>
  <c r="AH595" i="1"/>
  <c r="AY594" i="1"/>
  <c r="Y594" i="1" s="1"/>
  <c r="CO592" i="1" a="1"/>
  <c r="CO592" i="1" s="1"/>
  <c r="CQ592" i="1" s="1"/>
  <c r="AY592" i="1"/>
  <c r="Y592" i="1" s="1"/>
  <c r="BI591" i="1"/>
  <c r="CE590" i="1"/>
  <c r="AJ590" i="1"/>
  <c r="AL590" i="1" s="1"/>
  <c r="BH590" i="1"/>
  <c r="BN590" i="1"/>
  <c r="BK589" i="1"/>
  <c r="BM587" i="1"/>
  <c r="AW587" i="1"/>
  <c r="AJ584" i="1"/>
  <c r="AL584" i="1" s="1"/>
  <c r="BH584" i="1"/>
  <c r="BK584" i="1"/>
  <c r="BN584" i="1"/>
  <c r="BK583" i="1"/>
  <c r="BL583" i="1"/>
  <c r="AH583" i="1"/>
  <c r="BF582" i="1"/>
  <c r="CP580" i="1" a="1"/>
  <c r="CP580" i="1" s="1"/>
  <c r="CO576" i="1" a="1"/>
  <c r="CO576" i="1" s="1"/>
  <c r="CQ576" i="1" s="1"/>
  <c r="BN572" i="1"/>
  <c r="BI572" i="1"/>
  <c r="AJ572" i="1"/>
  <c r="AL572" i="1" s="1"/>
  <c r="AW572" i="1"/>
  <c r="BJ572" i="1"/>
  <c r="AX572" i="1"/>
  <c r="BK572" i="1"/>
  <c r="BL572" i="1"/>
  <c r="BM572" i="1"/>
  <c r="BF570" i="1"/>
  <c r="CP565" i="1" a="1"/>
  <c r="CP565" i="1" s="1"/>
  <c r="CO558" i="1" a="1"/>
  <c r="CO558" i="1" s="1"/>
  <c r="CQ558" i="1" s="1"/>
  <c r="BB530" i="1"/>
  <c r="BE530" i="1"/>
  <c r="BF530" i="1"/>
  <c r="BG530" i="1"/>
  <c r="BA530" i="1"/>
  <c r="BC530" i="1"/>
  <c r="BD530" i="1"/>
  <c r="BN607" i="1"/>
  <c r="BM602" i="1"/>
  <c r="BB600" i="1"/>
  <c r="AL588" i="1"/>
  <c r="BJ585" i="1"/>
  <c r="CE582" i="1"/>
  <c r="BF574" i="1"/>
  <c r="BA574" i="1"/>
  <c r="BB574" i="1"/>
  <c r="BC574" i="1"/>
  <c r="BD574" i="1"/>
  <c r="BF568" i="1"/>
  <c r="BE568" i="1"/>
  <c r="BG568" i="1"/>
  <c r="BA568" i="1"/>
  <c r="BB568" i="1"/>
  <c r="BC568" i="1"/>
  <c r="CQ565" i="1"/>
  <c r="BM607" i="1"/>
  <c r="AX607" i="1"/>
  <c r="BL602" i="1"/>
  <c r="BA600" i="1"/>
  <c r="BL598" i="1"/>
  <c r="AH598" i="1"/>
  <c r="BM597" i="1"/>
  <c r="CP595" i="1" a="1"/>
  <c r="CP595" i="1" s="1"/>
  <c r="AJ593" i="1"/>
  <c r="AL593" i="1" s="1"/>
  <c r="BH593" i="1"/>
  <c r="BN593" i="1"/>
  <c r="X592" i="1"/>
  <c r="CP585" i="1" a="1"/>
  <c r="CP585" i="1" s="1"/>
  <c r="BG570" i="1"/>
  <c r="BB570" i="1"/>
  <c r="BC570" i="1"/>
  <c r="BD570" i="1"/>
  <c r="BB569" i="1"/>
  <c r="BF569" i="1"/>
  <c r="BG569" i="1"/>
  <c r="BA569" i="1"/>
  <c r="BC569" i="1"/>
  <c r="BD569" i="1"/>
  <c r="BA558" i="1"/>
  <c r="BB558" i="1"/>
  <c r="BC558" i="1"/>
  <c r="BD558" i="1"/>
  <c r="BE558" i="1"/>
  <c r="BF558" i="1"/>
  <c r="AJ623" i="1"/>
  <c r="AL623" i="1" s="1"/>
  <c r="BH623" i="1"/>
  <c r="BN623" i="1"/>
  <c r="BL613" i="1"/>
  <c r="AH613" i="1"/>
  <c r="AJ608" i="1"/>
  <c r="AL608" i="1" s="1"/>
  <c r="BH608" i="1"/>
  <c r="BN608" i="1"/>
  <c r="BK607" i="1"/>
  <c r="AW607" i="1"/>
  <c r="BJ603" i="1"/>
  <c r="BK602" i="1"/>
  <c r="BL597" i="1"/>
  <c r="AJ597" i="1"/>
  <c r="CE593" i="1"/>
  <c r="AL591" i="1"/>
  <c r="AY590" i="1"/>
  <c r="Y590" i="1" s="1"/>
  <c r="CF590" i="1" s="1"/>
  <c r="BJ588" i="1"/>
  <c r="CP586" i="1" a="1"/>
  <c r="CP586" i="1" s="1"/>
  <c r="BM586" i="1"/>
  <c r="CE585" i="1"/>
  <c r="BM578" i="1"/>
  <c r="CP575" i="1" a="1"/>
  <c r="CP575" i="1" s="1"/>
  <c r="CO560" i="1" a="1"/>
  <c r="CO560" i="1" s="1"/>
  <c r="CQ560" i="1" s="1"/>
  <c r="CP560" i="1" a="1"/>
  <c r="CP560" i="1" s="1"/>
  <c r="AL539" i="1"/>
  <c r="AL621" i="1"/>
  <c r="BJ618" i="1"/>
  <c r="CE613" i="1"/>
  <c r="BJ607" i="1"/>
  <c r="AJ607" i="1"/>
  <c r="AL607" i="1" s="1"/>
  <c r="BM605" i="1"/>
  <c r="CE603" i="1"/>
  <c r="BJ602" i="1"/>
  <c r="BL601" i="1"/>
  <c r="AH601" i="1"/>
  <c r="BM600" i="1"/>
  <c r="CP598" i="1" a="1"/>
  <c r="CP598" i="1" s="1"/>
  <c r="BK597" i="1"/>
  <c r="CP593" i="1" a="1"/>
  <c r="CP593" i="1" s="1"/>
  <c r="BK586" i="1"/>
  <c r="AJ586" i="1"/>
  <c r="AL586" i="1" s="1"/>
  <c r="CP584" i="1" a="1"/>
  <c r="CP584" i="1" s="1"/>
  <c r="AH581" i="1"/>
  <c r="BK580" i="1"/>
  <c r="BL580" i="1"/>
  <c r="AH580" i="1"/>
  <c r="BL578" i="1"/>
  <c r="CE570" i="1"/>
  <c r="CE569" i="1"/>
  <c r="CP557" i="1" a="1"/>
  <c r="CP557" i="1" s="1"/>
  <c r="AY557" i="1"/>
  <c r="Y557" i="1" s="1"/>
  <c r="W557" i="1"/>
  <c r="AL642" i="1"/>
  <c r="AH640" i="1"/>
  <c r="BI607" i="1"/>
  <c r="CF605" i="1"/>
  <c r="BI602" i="1"/>
  <c r="BN598" i="1"/>
  <c r="BI597" i="1"/>
  <c r="AH597" i="1"/>
  <c r="CE596" i="1"/>
  <c r="AJ596" i="1"/>
  <c r="AL596" i="1" s="1"/>
  <c r="BH596" i="1"/>
  <c r="BN596" i="1"/>
  <c r="BJ591" i="1"/>
  <c r="BJ586" i="1"/>
  <c r="CP582" i="1" a="1"/>
  <c r="CP582" i="1" s="1"/>
  <c r="AY582" i="1"/>
  <c r="Y582" i="1" s="1"/>
  <c r="BM581" i="1"/>
  <c r="BC579" i="1"/>
  <c r="BD579" i="1"/>
  <c r="BG579" i="1"/>
  <c r="CO555" i="1" a="1"/>
  <c r="CO555" i="1" s="1"/>
  <c r="CQ555" i="1" s="1"/>
  <c r="CP555" i="1" a="1"/>
  <c r="CP555" i="1" s="1"/>
  <c r="CE555" i="1"/>
  <c r="BB551" i="1"/>
  <c r="BC551" i="1"/>
  <c r="BF551" i="1"/>
  <c r="BG551" i="1"/>
  <c r="BA551" i="1"/>
  <c r="BD551" i="1"/>
  <c r="BE551" i="1"/>
  <c r="BF544" i="1"/>
  <c r="BA544" i="1"/>
  <c r="BB544" i="1"/>
  <c r="BC544" i="1"/>
  <c r="BD544" i="1"/>
  <c r="BE544" i="1"/>
  <c r="BG544" i="1"/>
  <c r="AJ611" i="1"/>
  <c r="AL611" i="1" s="1"/>
  <c r="BH611" i="1"/>
  <c r="BN611" i="1"/>
  <c r="AL609" i="1"/>
  <c r="BM608" i="1"/>
  <c r="BJ606" i="1"/>
  <c r="BN603" i="1"/>
  <c r="BM598" i="1"/>
  <c r="CP596" i="1" a="1"/>
  <c r="CP596" i="1" s="1"/>
  <c r="AL594" i="1"/>
  <c r="BM593" i="1"/>
  <c r="BG592" i="1"/>
  <c r="CP591" i="1" a="1"/>
  <c r="CP591" i="1" s="1"/>
  <c r="BX590" i="1"/>
  <c r="AJ587" i="1"/>
  <c r="AL587" i="1" s="1"/>
  <c r="BH587" i="1"/>
  <c r="BK587" i="1"/>
  <c r="BN587" i="1"/>
  <c r="BI586" i="1"/>
  <c r="BN585" i="1"/>
  <c r="AJ578" i="1"/>
  <c r="AL578" i="1" s="1"/>
  <c r="BH578" i="1"/>
  <c r="BK578" i="1"/>
  <c r="BN578" i="1"/>
  <c r="BO569" i="1"/>
  <c r="AL630" i="1"/>
  <c r="BI627" i="1"/>
  <c r="AH627" i="1"/>
  <c r="CE626" i="1"/>
  <c r="BJ625" i="1"/>
  <c r="BL623" i="1"/>
  <c r="CP621" i="1" a="1"/>
  <c r="CP621" i="1" s="1"/>
  <c r="CE621" i="1"/>
  <c r="BN618" i="1"/>
  <c r="CE616" i="1"/>
  <c r="BM613" i="1"/>
  <c r="CP611" i="1" a="1"/>
  <c r="CP611" i="1" s="1"/>
  <c r="BL608" i="1"/>
  <c r="CE606" i="1"/>
  <c r="BJ605" i="1"/>
  <c r="AH605" i="1"/>
  <c r="BL604" i="1"/>
  <c r="AH604" i="1"/>
  <c r="BM603" i="1"/>
  <c r="CP601" i="1" a="1"/>
  <c r="CP601" i="1" s="1"/>
  <c r="AJ599" i="1"/>
  <c r="AL599" i="1" s="1"/>
  <c r="BH599" i="1"/>
  <c r="BN599" i="1"/>
  <c r="BK598" i="1"/>
  <c r="BL593" i="1"/>
  <c r="BE592" i="1"/>
  <c r="BL589" i="1"/>
  <c r="AH589" i="1"/>
  <c r="BM588" i="1"/>
  <c r="BM585" i="1"/>
  <c r="AJ585" i="1"/>
  <c r="AL585" i="1" s="1"/>
  <c r="CO581" i="1" a="1"/>
  <c r="CO581" i="1" s="1"/>
  <c r="CQ581" i="1" s="1"/>
  <c r="BJ581" i="1"/>
  <c r="CO578" i="1" a="1"/>
  <c r="CO578" i="1" s="1"/>
  <c r="CQ578" i="1" s="1"/>
  <c r="BJ624" i="1"/>
  <c r="BK623" i="1"/>
  <c r="BL619" i="1"/>
  <c r="AH619" i="1"/>
  <c r="BM618" i="1"/>
  <c r="CP616" i="1" a="1"/>
  <c r="CP616" i="1" s="1"/>
  <c r="AJ614" i="1"/>
  <c r="AL614" i="1" s="1"/>
  <c r="BH614" i="1"/>
  <c r="BN614" i="1"/>
  <c r="BK613" i="1"/>
  <c r="AX609" i="1"/>
  <c r="BJ609" i="1"/>
  <c r="BK608" i="1"/>
  <c r="AG605" i="1"/>
  <c r="AI605" i="1" s="1"/>
  <c r="BL603" i="1"/>
  <c r="AJ603" i="1"/>
  <c r="AL603" i="1" s="1"/>
  <c r="BN601" i="1"/>
  <c r="BH600" i="1"/>
  <c r="BJ598" i="1"/>
  <c r="AJ598" i="1"/>
  <c r="AL598" i="1" s="1"/>
  <c r="AL597" i="1"/>
  <c r="BM596" i="1"/>
  <c r="AY596" i="1"/>
  <c r="Y596" i="1" s="1"/>
  <c r="BH595" i="1"/>
  <c r="AX594" i="1"/>
  <c r="BJ594" i="1"/>
  <c r="BK593" i="1"/>
  <c r="BD592" i="1"/>
  <c r="BN591" i="1"/>
  <c r="CE589" i="1"/>
  <c r="BL588" i="1"/>
  <c r="AJ588" i="1"/>
  <c r="CO585" i="1" a="1"/>
  <c r="CO585" i="1" s="1"/>
  <c r="CQ585" i="1" s="1"/>
  <c r="BL585" i="1"/>
  <c r="AH585" i="1"/>
  <c r="CP579" i="1" a="1"/>
  <c r="CP579" i="1" s="1"/>
  <c r="CO574" i="1" a="1"/>
  <c r="CO574" i="1" s="1"/>
  <c r="CQ574" i="1" s="1"/>
  <c r="CP574" i="1" a="1"/>
  <c r="CP574" i="1" s="1"/>
  <c r="CP573" i="1" a="1"/>
  <c r="CP573" i="1" s="1"/>
  <c r="CQ556" i="1"/>
  <c r="BP534" i="1"/>
  <c r="AL633" i="1"/>
  <c r="BJ630" i="1"/>
  <c r="CP624" i="1" a="1"/>
  <c r="CP624" i="1" s="1"/>
  <c r="BJ623" i="1"/>
  <c r="BL618" i="1"/>
  <c r="AJ618" i="1"/>
  <c r="AL618" i="1" s="1"/>
  <c r="BJ613" i="1"/>
  <c r="AJ613" i="1"/>
  <c r="AL613" i="1" s="1"/>
  <c r="AL612" i="1"/>
  <c r="BM611" i="1"/>
  <c r="BJ608" i="1"/>
  <c r="BN606" i="1"/>
  <c r="BK603" i="1"/>
  <c r="BM601" i="1"/>
  <c r="BG600" i="1"/>
  <c r="BI598" i="1"/>
  <c r="BL596" i="1"/>
  <c r="AX596" i="1"/>
  <c r="CP594" i="1" a="1"/>
  <c r="CP594" i="1" s="1"/>
  <c r="CE594" i="1"/>
  <c r="BJ593" i="1"/>
  <c r="AH593" i="1"/>
  <c r="BC592" i="1"/>
  <c r="BL592" i="1"/>
  <c r="AH592" i="1"/>
  <c r="BM591" i="1"/>
  <c r="BK585" i="1"/>
  <c r="BC582" i="1"/>
  <c r="BD582" i="1"/>
  <c r="BG582" i="1"/>
  <c r="AJ581" i="1"/>
  <c r="AL581" i="1" s="1"/>
  <c r="BH581" i="1"/>
  <c r="BK581" i="1"/>
  <c r="BN581" i="1"/>
  <c r="CP577" i="1" a="1"/>
  <c r="CP577" i="1" s="1"/>
  <c r="BG574" i="1"/>
  <c r="BB560" i="1"/>
  <c r="BC560" i="1"/>
  <c r="BA560" i="1"/>
  <c r="BD560" i="1"/>
  <c r="BE560" i="1"/>
  <c r="BG560" i="1"/>
  <c r="BN554" i="1"/>
  <c r="BI554" i="1"/>
  <c r="AJ554" i="1"/>
  <c r="AL554" i="1" s="1"/>
  <c r="BJ554" i="1"/>
  <c r="BH554" i="1"/>
  <c r="BK554" i="1"/>
  <c r="BL554" i="1"/>
  <c r="AH554" i="1"/>
  <c r="BM554" i="1"/>
  <c r="BF547" i="1"/>
  <c r="BA547" i="1"/>
  <c r="BB547" i="1"/>
  <c r="BC547" i="1"/>
  <c r="BD547" i="1"/>
  <c r="BE547" i="1"/>
  <c r="BG547" i="1"/>
  <c r="BL607" i="1"/>
  <c r="AH607" i="1"/>
  <c r="AJ602" i="1"/>
  <c r="AL602" i="1" s="1"/>
  <c r="BH602" i="1"/>
  <c r="BN602" i="1"/>
  <c r="BJ597" i="1"/>
  <c r="BB592" i="1"/>
  <c r="BL586" i="1"/>
  <c r="AH586" i="1"/>
  <c r="BI585" i="1"/>
  <c r="BE574" i="1"/>
  <c r="BA573" i="1"/>
  <c r="BB573" i="1"/>
  <c r="BC573" i="1"/>
  <c r="BF573" i="1"/>
  <c r="BG573" i="1"/>
  <c r="BF565" i="1"/>
  <c r="BC565" i="1"/>
  <c r="BD565" i="1"/>
  <c r="BE565" i="1"/>
  <c r="BG565" i="1"/>
  <c r="BA565" i="1"/>
  <c r="BF560" i="1"/>
  <c r="AL545" i="1"/>
  <c r="BF529" i="1"/>
  <c r="BC529" i="1"/>
  <c r="BD529" i="1"/>
  <c r="BE529" i="1"/>
  <c r="BG529" i="1"/>
  <c r="BA529" i="1"/>
  <c r="BB529" i="1"/>
  <c r="BI640" i="1"/>
  <c r="AJ640" i="1"/>
  <c r="AL640" i="1" s="1"/>
  <c r="AL636" i="1"/>
  <c r="BJ633" i="1"/>
  <c r="BN630" i="1"/>
  <c r="BL629" i="1"/>
  <c r="BN624" i="1"/>
  <c r="CE622" i="1"/>
  <c r="BN619" i="1"/>
  <c r="BI618" i="1"/>
  <c r="AH618" i="1"/>
  <c r="AJ617" i="1"/>
  <c r="AL617" i="1" s="1"/>
  <c r="BH617" i="1"/>
  <c r="BN617" i="1"/>
  <c r="AL615" i="1"/>
  <c r="BM614" i="1"/>
  <c r="BH613" i="1"/>
  <c r="BJ612" i="1"/>
  <c r="BK611" i="1"/>
  <c r="AW611" i="1"/>
  <c r="CE607" i="1"/>
  <c r="BL606" i="1"/>
  <c r="AJ606" i="1"/>
  <c r="AL606" i="1" s="1"/>
  <c r="BM604" i="1"/>
  <c r="AX604" i="1"/>
  <c r="BH603" i="1"/>
  <c r="BJ601" i="1"/>
  <c r="BE600" i="1"/>
  <c r="BL599" i="1"/>
  <c r="CE597" i="1"/>
  <c r="BJ596" i="1"/>
  <c r="BN594" i="1"/>
  <c r="BA592" i="1"/>
  <c r="BK591" i="1"/>
  <c r="BM589" i="1"/>
  <c r="BH588" i="1"/>
  <c r="AX587" i="1"/>
  <c r="BX585" i="1"/>
  <c r="BH585" i="1"/>
  <c r="AX582" i="1"/>
  <c r="BJ582" i="1"/>
  <c r="AW580" i="1"/>
  <c r="AJ580" i="1"/>
  <c r="AL580" i="1" s="1"/>
  <c r="BJ579" i="1"/>
  <c r="BK579" i="1"/>
  <c r="CE564" i="1"/>
  <c r="CE563" i="1"/>
  <c r="AX567" i="1"/>
  <c r="BJ567" i="1"/>
  <c r="BF559" i="1"/>
  <c r="BB559" i="1"/>
  <c r="BC559" i="1"/>
  <c r="BK551" i="1"/>
  <c r="AH549" i="1"/>
  <c r="BB548" i="1"/>
  <c r="BC548" i="1"/>
  <c r="BD548" i="1"/>
  <c r="BE548" i="1"/>
  <c r="BF548" i="1"/>
  <c r="CO547" i="1" a="1"/>
  <c r="CO547" i="1" s="1"/>
  <c r="CQ547" i="1" s="1"/>
  <c r="CP547" i="1" a="1"/>
  <c r="CP547" i="1" s="1"/>
  <c r="BC537" i="1"/>
  <c r="BN536" i="1"/>
  <c r="BK536" i="1"/>
  <c r="BL536" i="1"/>
  <c r="AH536" i="1"/>
  <c r="BH536" i="1"/>
  <c r="CO535" i="1" a="1"/>
  <c r="CO535" i="1" s="1"/>
  <c r="CQ535" i="1" s="1"/>
  <c r="CE533" i="1"/>
  <c r="BF531" i="1"/>
  <c r="AH524" i="1"/>
  <c r="AK524" i="1"/>
  <c r="BK576" i="1"/>
  <c r="AW576" i="1"/>
  <c r="AJ576" i="1"/>
  <c r="AL576" i="1" s="1"/>
  <c r="BI575" i="1"/>
  <c r="AJ575" i="1"/>
  <c r="AL575" i="1" s="1"/>
  <c r="BI574" i="1"/>
  <c r="AH568" i="1"/>
  <c r="BM566" i="1"/>
  <c r="BM565" i="1"/>
  <c r="BI560" i="1"/>
  <c r="AH560" i="1"/>
  <c r="CE559" i="1"/>
  <c r="BJ558" i="1"/>
  <c r="BN558" i="1"/>
  <c r="CE556" i="1"/>
  <c r="BJ551" i="1"/>
  <c r="BN549" i="1"/>
  <c r="BF546" i="1"/>
  <c r="CO545" i="1" a="1"/>
  <c r="CO545" i="1" s="1"/>
  <c r="CQ545" i="1" s="1"/>
  <c r="AH545" i="1"/>
  <c r="BB542" i="1"/>
  <c r="BD542" i="1"/>
  <c r="BE542" i="1"/>
  <c r="BF532" i="1"/>
  <c r="BB532" i="1"/>
  <c r="BC532" i="1"/>
  <c r="BD532" i="1"/>
  <c r="BE532" i="1"/>
  <c r="AH525" i="1"/>
  <c r="AK525" i="1"/>
  <c r="AH577" i="1"/>
  <c r="BI576" i="1"/>
  <c r="BH575" i="1"/>
  <c r="CE572" i="1"/>
  <c r="CP571" i="1" a="1"/>
  <c r="CP571" i="1" s="1"/>
  <c r="BJ570" i="1"/>
  <c r="BN568" i="1"/>
  <c r="BN567" i="1"/>
  <c r="BL566" i="1"/>
  <c r="BL565" i="1"/>
  <c r="BK564" i="1"/>
  <c r="BI563" i="1"/>
  <c r="AJ563" i="1"/>
  <c r="AL563" i="1" s="1"/>
  <c r="X563" i="1"/>
  <c r="CP562" i="1" a="1"/>
  <c r="CP562" i="1" s="1"/>
  <c r="BN561" i="1"/>
  <c r="BH560" i="1"/>
  <c r="CP556" i="1" a="1"/>
  <c r="CP556" i="1" s="1"/>
  <c r="AH553" i="1"/>
  <c r="BH553" i="1"/>
  <c r="AJ553" i="1"/>
  <c r="AL553" i="1" s="1"/>
  <c r="BI553" i="1"/>
  <c r="BI551" i="1"/>
  <c r="BD550" i="1"/>
  <c r="CP549" i="1" a="1"/>
  <c r="CP549" i="1" s="1"/>
  <c r="BM549" i="1"/>
  <c r="X548" i="1"/>
  <c r="CE541" i="1"/>
  <c r="BL538" i="1"/>
  <c r="BJ534" i="1"/>
  <c r="AJ534" i="1"/>
  <c r="BK534" i="1"/>
  <c r="BL534" i="1"/>
  <c r="CO533" i="1" a="1"/>
  <c r="CO533" i="1" s="1"/>
  <c r="CQ533" i="1" s="1"/>
  <c r="CP533" i="1" a="1"/>
  <c r="CP533" i="1" s="1"/>
  <c r="BG527" i="1"/>
  <c r="AH571" i="1"/>
  <c r="BM567" i="1"/>
  <c r="BK566" i="1"/>
  <c r="AH562" i="1"/>
  <c r="AL552" i="1"/>
  <c r="CP544" i="1" a="1"/>
  <c r="CP544" i="1" s="1"/>
  <c r="BN542" i="1"/>
  <c r="BH542" i="1"/>
  <c r="BJ542" i="1"/>
  <c r="BK542" i="1"/>
  <c r="BL542" i="1"/>
  <c r="BM542" i="1"/>
  <c r="CE540" i="1"/>
  <c r="BK538" i="1"/>
  <c r="AH531" i="1"/>
  <c r="AK531" i="1"/>
  <c r="CQ520" i="1"/>
  <c r="CQ499" i="1"/>
  <c r="CQ488" i="1"/>
  <c r="BN551" i="1"/>
  <c r="AH551" i="1"/>
  <c r="BJ549" i="1"/>
  <c r="BA543" i="1"/>
  <c r="BB543" i="1"/>
  <c r="CE539" i="1"/>
  <c r="BA537" i="1"/>
  <c r="BD537" i="1"/>
  <c r="BF537" i="1"/>
  <c r="BG537" i="1"/>
  <c r="CE534" i="1"/>
  <c r="BG531" i="1"/>
  <c r="BA531" i="1"/>
  <c r="BB531" i="1"/>
  <c r="BC531" i="1"/>
  <c r="BD531" i="1"/>
  <c r="CP529" i="1" a="1"/>
  <c r="CP529" i="1" s="1"/>
  <c r="CO529" i="1" a="1"/>
  <c r="CO529" i="1" s="1"/>
  <c r="CQ529" i="1" s="1"/>
  <c r="BF526" i="1"/>
  <c r="BA526" i="1"/>
  <c r="BB526" i="1"/>
  <c r="BC526" i="1"/>
  <c r="BD526" i="1"/>
  <c r="CE579" i="1"/>
  <c r="CE576" i="1"/>
  <c r="BS576" i="1"/>
  <c r="CE575" i="1"/>
  <c r="CE574" i="1"/>
  <c r="AX573" i="1"/>
  <c r="BJ573" i="1"/>
  <c r="BM571" i="1"/>
  <c r="AZ571" i="1"/>
  <c r="Z571" i="1" s="1"/>
  <c r="BM570" i="1"/>
  <c r="BK569" i="1"/>
  <c r="BK568" i="1"/>
  <c r="BK567" i="1"/>
  <c r="AW567" i="1"/>
  <c r="AJ567" i="1"/>
  <c r="BI566" i="1"/>
  <c r="AJ566" i="1"/>
  <c r="AL566" i="1" s="1"/>
  <c r="BI565" i="1"/>
  <c r="CE562" i="1"/>
  <c r="BI561" i="1"/>
  <c r="AK558" i="1"/>
  <c r="BF557" i="1"/>
  <c r="BN557" i="1"/>
  <c r="CB547" i="1" s="1"/>
  <c r="BL557" i="1"/>
  <c r="BM557" i="1"/>
  <c r="BN555" i="1"/>
  <c r="BJ552" i="1"/>
  <c r="AH552" i="1"/>
  <c r="BH552" i="1"/>
  <c r="BI549" i="1"/>
  <c r="CP545" i="1" a="1"/>
  <c r="CP545" i="1" s="1"/>
  <c r="CP536" i="1" a="1"/>
  <c r="CP536" i="1" s="1"/>
  <c r="BB527" i="1"/>
  <c r="BA527" i="1"/>
  <c r="BC527" i="1"/>
  <c r="BD527" i="1"/>
  <c r="BE527" i="1"/>
  <c r="BD516" i="1"/>
  <c r="BF516" i="1"/>
  <c r="BG516" i="1"/>
  <c r="BA516" i="1"/>
  <c r="BB516" i="1"/>
  <c r="BC516" i="1"/>
  <c r="BE516" i="1"/>
  <c r="CQ515" i="1"/>
  <c r="AL515" i="1"/>
  <c r="CQ512" i="1"/>
  <c r="AH574" i="1"/>
  <c r="BL571" i="1"/>
  <c r="BI567" i="1"/>
  <c r="BH566" i="1"/>
  <c r="CP563" i="1" a="1"/>
  <c r="CP563" i="1" s="1"/>
  <c r="BN562" i="1"/>
  <c r="BE557" i="1"/>
  <c r="AL556" i="1"/>
  <c r="BM555" i="1"/>
  <c r="CE553" i="1"/>
  <c r="BH549" i="1"/>
  <c r="BQ549" i="1"/>
  <c r="CE549" i="1"/>
  <c r="CO548" i="1" a="1"/>
  <c r="CO548" i="1" s="1"/>
  <c r="CQ548" i="1" s="1"/>
  <c r="CP548" i="1" a="1"/>
  <c r="CP548" i="1" s="1"/>
  <c r="CE547" i="1"/>
  <c r="BJ543" i="1"/>
  <c r="BI543" i="1"/>
  <c r="BL543" i="1"/>
  <c r="BM543" i="1"/>
  <c r="BN543" i="1"/>
  <c r="BG541" i="1"/>
  <c r="BZ540" i="1"/>
  <c r="BJ537" i="1"/>
  <c r="BM537" i="1"/>
  <c r="BN537" i="1"/>
  <c r="AH537" i="1"/>
  <c r="BH537" i="1"/>
  <c r="BI537" i="1"/>
  <c r="CO536" i="1" a="1"/>
  <c r="CO536" i="1" s="1"/>
  <c r="CQ536" i="1" s="1"/>
  <c r="AL535" i="1"/>
  <c r="BI534" i="1"/>
  <c r="BX533" i="1"/>
  <c r="AL564" i="1"/>
  <c r="BM562" i="1"/>
  <c r="BG559" i="1"/>
  <c r="BD557" i="1"/>
  <c r="BF550" i="1"/>
  <c r="BB550" i="1"/>
  <c r="BE550" i="1"/>
  <c r="BG550" i="1"/>
  <c r="BA546" i="1"/>
  <c r="BB546" i="1"/>
  <c r="BC546" i="1"/>
  <c r="BD546" i="1"/>
  <c r="BH543" i="1"/>
  <c r="BI542" i="1"/>
  <c r="BE541" i="1"/>
  <c r="CP534" i="1" a="1"/>
  <c r="CP534" i="1" s="1"/>
  <c r="BH534" i="1"/>
  <c r="BA517" i="1"/>
  <c r="BB517" i="1"/>
  <c r="BC517" i="1"/>
  <c r="BD517" i="1"/>
  <c r="BE517" i="1"/>
  <c r="BF517" i="1"/>
  <c r="BG517" i="1"/>
  <c r="BL577" i="1"/>
  <c r="CB576" i="1"/>
  <c r="AX576" i="1"/>
  <c r="BJ576" i="1"/>
  <c r="BJ571" i="1"/>
  <c r="AW571" i="1"/>
  <c r="BL562" i="1"/>
  <c r="AL561" i="1"/>
  <c r="BE559" i="1"/>
  <c r="BC557" i="1"/>
  <c r="AH556" i="1"/>
  <c r="BK556" i="1"/>
  <c r="BY515" i="1" s="1"/>
  <c r="BL556" i="1"/>
  <c r="BM553" i="1"/>
  <c r="CO551" i="1" a="1"/>
  <c r="CO551" i="1" s="1"/>
  <c r="CQ551" i="1" s="1"/>
  <c r="BG543" i="1"/>
  <c r="BB541" i="1"/>
  <c r="AJ536" i="1"/>
  <c r="CO531" i="1" a="1"/>
  <c r="CO531" i="1" s="1"/>
  <c r="CQ531" i="1" s="1"/>
  <c r="BO531" i="1"/>
  <c r="BM575" i="1"/>
  <c r="BM574" i="1"/>
  <c r="AY573" i="1"/>
  <c r="Y573" i="1" s="1"/>
  <c r="BI571" i="1"/>
  <c r="AJ571" i="1"/>
  <c r="AL571" i="1" s="1"/>
  <c r="BH570" i="1"/>
  <c r="AH570" i="1"/>
  <c r="AH569" i="1"/>
  <c r="CE565" i="1"/>
  <c r="BJ564" i="1"/>
  <c r="BK562" i="1"/>
  <c r="BM560" i="1"/>
  <c r="BD559" i="1"/>
  <c r="BA557" i="1"/>
  <c r="X557" i="1"/>
  <c r="AX555" i="1"/>
  <c r="BJ555" i="1"/>
  <c r="AJ555" i="1"/>
  <c r="AL555" i="1" s="1"/>
  <c r="AW555" i="1"/>
  <c r="BK555" i="1"/>
  <c r="BL555" i="1"/>
  <c r="BL553" i="1"/>
  <c r="CE552" i="1"/>
  <c r="CE550" i="1"/>
  <c r="BF543" i="1"/>
  <c r="BF542" i="1"/>
  <c r="BF520" i="1"/>
  <c r="BA520" i="1"/>
  <c r="BB520" i="1"/>
  <c r="BC520" i="1"/>
  <c r="BD520" i="1"/>
  <c r="BE520" i="1"/>
  <c r="BG520" i="1"/>
  <c r="BZ575" i="1"/>
  <c r="AL567" i="1"/>
  <c r="AH565" i="1"/>
  <c r="BJ562" i="1"/>
  <c r="AJ562" i="1"/>
  <c r="AL562" i="1" s="1"/>
  <c r="BJ561" i="1"/>
  <c r="BK561" i="1"/>
  <c r="BL560" i="1"/>
  <c r="CO559" i="1" a="1"/>
  <c r="CO559" i="1" s="1"/>
  <c r="CQ559" i="1" s="1"/>
  <c r="CP559" i="1" a="1"/>
  <c r="CP559" i="1" s="1"/>
  <c r="BA559" i="1"/>
  <c r="BM551" i="1"/>
  <c r="AJ549" i="1"/>
  <c r="BE543" i="1"/>
  <c r="BF541" i="1"/>
  <c r="BC541" i="1"/>
  <c r="BD541" i="1"/>
  <c r="AH538" i="1"/>
  <c r="BM538" i="1"/>
  <c r="BN538" i="1"/>
  <c r="BH538" i="1"/>
  <c r="AJ538" i="1"/>
  <c r="AL538" i="1" s="1"/>
  <c r="BI538" i="1"/>
  <c r="BJ538" i="1"/>
  <c r="AL536" i="1"/>
  <c r="CE535" i="1"/>
  <c r="AH534" i="1"/>
  <c r="BN533" i="1"/>
  <c r="AJ533" i="1"/>
  <c r="AL533" i="1" s="1"/>
  <c r="BI533" i="1"/>
  <c r="BJ533" i="1"/>
  <c r="BM533" i="1"/>
  <c r="CO532" i="1" a="1"/>
  <c r="CO532" i="1" s="1"/>
  <c r="CQ532" i="1" s="1"/>
  <c r="CP532" i="1" a="1"/>
  <c r="CP532" i="1" s="1"/>
  <c r="CE532" i="1"/>
  <c r="BO516" i="1"/>
  <c r="AH544" i="1"/>
  <c r="BL540" i="1"/>
  <c r="BJ539" i="1"/>
  <c r="AH529" i="1"/>
  <c r="BM527" i="1"/>
  <c r="BM526" i="1"/>
  <c r="BX523" i="1"/>
  <c r="BK523" i="1"/>
  <c r="AX523" i="1"/>
  <c r="BK522" i="1"/>
  <c r="AJ522" i="1"/>
  <c r="AL522" i="1" s="1"/>
  <c r="BI521" i="1"/>
  <c r="BH520" i="1"/>
  <c r="BI517" i="1"/>
  <c r="AH517" i="1"/>
  <c r="BM515" i="1"/>
  <c r="BJ513" i="1"/>
  <c r="BL512" i="1"/>
  <c r="CP508" i="1" a="1"/>
  <c r="CP508" i="1" s="1"/>
  <c r="BN508" i="1"/>
  <c r="BE507" i="1"/>
  <c r="BJ507" i="1"/>
  <c r="BN507" i="1"/>
  <c r="BM505" i="1"/>
  <c r="AJ505" i="1"/>
  <c r="AL505" i="1" s="1"/>
  <c r="BC504" i="1"/>
  <c r="BI499" i="1"/>
  <c r="BC486" i="1"/>
  <c r="BD486" i="1"/>
  <c r="BA486" i="1"/>
  <c r="BB486" i="1"/>
  <c r="BE486" i="1"/>
  <c r="BF486" i="1"/>
  <c r="BG486" i="1"/>
  <c r="AH559" i="1"/>
  <c r="CE548" i="1"/>
  <c r="BJ546" i="1"/>
  <c r="BQ550" i="1" s="1"/>
  <c r="BN544" i="1"/>
  <c r="BL541" i="1"/>
  <c r="BK540" i="1"/>
  <c r="AJ540" i="1"/>
  <c r="AL540" i="1" s="1"/>
  <c r="BI539" i="1"/>
  <c r="BP570" i="1" s="1"/>
  <c r="AJ539" i="1"/>
  <c r="BJ531" i="1"/>
  <c r="BN529" i="1"/>
  <c r="BN528" i="1"/>
  <c r="BL527" i="1"/>
  <c r="BL526" i="1"/>
  <c r="BJ523" i="1"/>
  <c r="AW523" i="1"/>
  <c r="BI522" i="1"/>
  <c r="BH521" i="1"/>
  <c r="AH521" i="1"/>
  <c r="BK516" i="1"/>
  <c r="BL515" i="1"/>
  <c r="BK512" i="1"/>
  <c r="AH512" i="1"/>
  <c r="BN510" i="1"/>
  <c r="BM508" i="1"/>
  <c r="BC507" i="1"/>
  <c r="BK505" i="1"/>
  <c r="BB504" i="1"/>
  <c r="CE499" i="1"/>
  <c r="BK497" i="1"/>
  <c r="CE495" i="1"/>
  <c r="BC489" i="1"/>
  <c r="BD489" i="1"/>
  <c r="BE489" i="1"/>
  <c r="BF489" i="1"/>
  <c r="BG489" i="1"/>
  <c r="BA489" i="1"/>
  <c r="AL549" i="1"/>
  <c r="AH547" i="1"/>
  <c r="BM544" i="1"/>
  <c r="BK541" i="1"/>
  <c r="BI540" i="1"/>
  <c r="BH539" i="1"/>
  <c r="AL534" i="1"/>
  <c r="AH532" i="1"/>
  <c r="BM530" i="1"/>
  <c r="BM529" i="1"/>
  <c r="BM528" i="1"/>
  <c r="BK527" i="1"/>
  <c r="BK526" i="1"/>
  <c r="BR601" i="1" s="1"/>
  <c r="BK525" i="1"/>
  <c r="AW525" i="1"/>
  <c r="BI524" i="1"/>
  <c r="AJ524" i="1"/>
  <c r="AL524" i="1" s="1"/>
  <c r="BI523" i="1"/>
  <c r="AJ523" i="1"/>
  <c r="AL523" i="1" s="1"/>
  <c r="BH522" i="1"/>
  <c r="CP519" i="1" a="1"/>
  <c r="CP519" i="1" s="1"/>
  <c r="CE519" i="1"/>
  <c r="AL519" i="1"/>
  <c r="BN518" i="1"/>
  <c r="CP516" i="1" a="1"/>
  <c r="CP516" i="1" s="1"/>
  <c r="BK515" i="1"/>
  <c r="AH515" i="1"/>
  <c r="BN513" i="1"/>
  <c r="BP513" i="1"/>
  <c r="CP511" i="1" a="1"/>
  <c r="CP511" i="1" s="1"/>
  <c r="CE511" i="1"/>
  <c r="BL511" i="1"/>
  <c r="BZ638" i="1" s="1"/>
  <c r="AJ511" i="1"/>
  <c r="AL511" i="1" s="1"/>
  <c r="BI511" i="1"/>
  <c r="BM510" i="1"/>
  <c r="BS509" i="1"/>
  <c r="BK508" i="1"/>
  <c r="AJ508" i="1"/>
  <c r="AL508" i="1" s="1"/>
  <c r="BB507" i="1"/>
  <c r="BJ505" i="1"/>
  <c r="BA504" i="1"/>
  <c r="AX502" i="1"/>
  <c r="AJ496" i="1"/>
  <c r="AL496" i="1" s="1"/>
  <c r="BH496" i="1"/>
  <c r="BL496" i="1"/>
  <c r="AH496" i="1"/>
  <c r="BJ496" i="1"/>
  <c r="BK496" i="1"/>
  <c r="AW496" i="1"/>
  <c r="BM496" i="1"/>
  <c r="AL494" i="1"/>
  <c r="CO481" i="1" a="1"/>
  <c r="CO481" i="1" s="1"/>
  <c r="CQ481" i="1" s="1"/>
  <c r="CP481" i="1" a="1"/>
  <c r="CP481" i="1" s="1"/>
  <c r="BH540" i="1"/>
  <c r="BO540" i="1" s="1"/>
  <c r="AH539" i="1"/>
  <c r="CE536" i="1"/>
  <c r="BL528" i="1"/>
  <c r="BS535" i="1" s="1"/>
  <c r="BJ527" i="1"/>
  <c r="BJ526" i="1"/>
  <c r="BH523" i="1"/>
  <c r="CE520" i="1"/>
  <c r="BM518" i="1"/>
  <c r="CP514" i="1" a="1"/>
  <c r="CP514" i="1" s="1"/>
  <c r="CE514" i="1"/>
  <c r="BL514" i="1"/>
  <c r="AJ514" i="1"/>
  <c r="AL514" i="1" s="1"/>
  <c r="BI514" i="1"/>
  <c r="BP517" i="1" s="1"/>
  <c r="BM513" i="1"/>
  <c r="BL510" i="1"/>
  <c r="BR509" i="1"/>
  <c r="BJ508" i="1"/>
  <c r="BA507" i="1"/>
  <c r="AJ506" i="1"/>
  <c r="AL506" i="1" s="1"/>
  <c r="BH506" i="1"/>
  <c r="BN506" i="1"/>
  <c r="BI505" i="1"/>
  <c r="CP504" i="1" a="1"/>
  <c r="CP504" i="1" s="1"/>
  <c r="CE504" i="1"/>
  <c r="CQ503" i="1"/>
  <c r="CE503" i="1"/>
  <c r="AW502" i="1"/>
  <c r="CE501" i="1"/>
  <c r="AJ497" i="1"/>
  <c r="AL497" i="1" s="1"/>
  <c r="BH497" i="1"/>
  <c r="BN497" i="1"/>
  <c r="BI497" i="1"/>
  <c r="BL497" i="1"/>
  <c r="CO493" i="1" a="1"/>
  <c r="CO493" i="1" s="1"/>
  <c r="CQ493" i="1" s="1"/>
  <c r="CP493" i="1" a="1"/>
  <c r="CP493" i="1" s="1"/>
  <c r="AH484" i="1"/>
  <c r="CP520" i="1" a="1"/>
  <c r="CP520" i="1" s="1"/>
  <c r="BJ519" i="1"/>
  <c r="BL518" i="1"/>
  <c r="BZ513" i="1"/>
  <c r="BO511" i="1"/>
  <c r="CE509" i="1"/>
  <c r="BQ509" i="1"/>
  <c r="AJ509" i="1"/>
  <c r="AL509" i="1" s="1"/>
  <c r="BH509" i="1"/>
  <c r="BI509" i="1"/>
  <c r="BP668" i="1" s="1"/>
  <c r="CO496" i="1" a="1"/>
  <c r="CO496" i="1" s="1"/>
  <c r="CQ496" i="1" s="1"/>
  <c r="CP496" i="1" a="1"/>
  <c r="CP496" i="1" s="1"/>
  <c r="AJ494" i="1"/>
  <c r="BH494" i="1"/>
  <c r="BN494" i="1"/>
  <c r="BL494" i="1"/>
  <c r="AH494" i="1"/>
  <c r="BM494" i="1"/>
  <c r="AK530" i="1"/>
  <c r="BI528" i="1"/>
  <c r="BH527" i="1"/>
  <c r="BH526" i="1"/>
  <c r="BJ518" i="1"/>
  <c r="BL517" i="1"/>
  <c r="BJ517" i="1"/>
  <c r="BX514" i="1"/>
  <c r="BK513" i="1"/>
  <c r="AJ513" i="1"/>
  <c r="AL513" i="1" s="1"/>
  <c r="CP509" i="1" a="1"/>
  <c r="CP509" i="1" s="1"/>
  <c r="BM504" i="1"/>
  <c r="AW504" i="1"/>
  <c r="CP503" i="1" a="1"/>
  <c r="CP503" i="1" s="1"/>
  <c r="CP498" i="1" a="1"/>
  <c r="CP498" i="1" s="1"/>
  <c r="CO484" i="1" a="1"/>
  <c r="CO484" i="1" s="1"/>
  <c r="CP484" i="1" a="1"/>
  <c r="CP484" i="1" s="1"/>
  <c r="BC484" i="1"/>
  <c r="BD484" i="1"/>
  <c r="BA484" i="1"/>
  <c r="BB484" i="1"/>
  <c r="BE484" i="1"/>
  <c r="BF484" i="1"/>
  <c r="BG484" i="1"/>
  <c r="BF482" i="1"/>
  <c r="BA482" i="1"/>
  <c r="BB482" i="1"/>
  <c r="BC482" i="1"/>
  <c r="BD482" i="1"/>
  <c r="BE482" i="1"/>
  <c r="BG482" i="1"/>
  <c r="AJ512" i="1"/>
  <c r="AL512" i="1" s="1"/>
  <c r="BH512" i="1"/>
  <c r="BV543" i="1" s="1"/>
  <c r="BJ512" i="1"/>
  <c r="BL505" i="1"/>
  <c r="AH505" i="1"/>
  <c r="X499" i="1"/>
  <c r="AZ499" i="1"/>
  <c r="Z499" i="1" s="1"/>
  <c r="BD498" i="1"/>
  <c r="BB498" i="1"/>
  <c r="BE498" i="1"/>
  <c r="CE496" i="1"/>
  <c r="X493" i="1"/>
  <c r="AZ493" i="1"/>
  <c r="Z493" i="1" s="1"/>
  <c r="AL525" i="1"/>
  <c r="BJ522" i="1"/>
  <c r="BM519" i="1"/>
  <c r="BR515" i="1"/>
  <c r="AJ515" i="1"/>
  <c r="BH515" i="1"/>
  <c r="BJ515" i="1"/>
  <c r="BN509" i="1"/>
  <c r="CP506" i="1" a="1"/>
  <c r="CP506" i="1" s="1"/>
  <c r="CO500" i="1" a="1"/>
  <c r="CO500" i="1" s="1"/>
  <c r="CQ500" i="1" s="1"/>
  <c r="CE492" i="1"/>
  <c r="CQ484" i="1"/>
  <c r="BJ540" i="1"/>
  <c r="CP527" i="1" a="1"/>
  <c r="CP527" i="1" s="1"/>
  <c r="BP524" i="1"/>
  <c r="BM521" i="1"/>
  <c r="BL519" i="1"/>
  <c r="AL518" i="1"/>
  <c r="BP512" i="1"/>
  <c r="BM509" i="1"/>
  <c r="BT522" i="1" s="1"/>
  <c r="BL508" i="1"/>
  <c r="AH508" i="1"/>
  <c r="AJ502" i="1"/>
  <c r="AL502" i="1" s="1"/>
  <c r="BH502" i="1"/>
  <c r="BL502" i="1"/>
  <c r="AH502" i="1"/>
  <c r="BG498" i="1"/>
  <c r="BK494" i="1"/>
  <c r="AH541" i="1"/>
  <c r="BM539" i="1"/>
  <c r="BK535" i="1"/>
  <c r="BS530" i="1"/>
  <c r="AL528" i="1"/>
  <c r="BQ527" i="1"/>
  <c r="BP526" i="1"/>
  <c r="BP525" i="1"/>
  <c r="AX525" i="1"/>
  <c r="BJ525" i="1"/>
  <c r="BO524" i="1"/>
  <c r="BN523" i="1"/>
  <c r="BN522" i="1"/>
  <c r="BL521" i="1"/>
  <c r="BK520" i="1"/>
  <c r="BK519" i="1"/>
  <c r="AJ519" i="1"/>
  <c r="BN517" i="1"/>
  <c r="BH516" i="1"/>
  <c r="BV516" i="1" s="1"/>
  <c r="CP515" i="1" a="1"/>
  <c r="CP515" i="1" s="1"/>
  <c r="BP515" i="1"/>
  <c r="BY514" i="1"/>
  <c r="BO512" i="1"/>
  <c r="BS510" i="1"/>
  <c r="AJ510" i="1"/>
  <c r="AL510" i="1" s="1"/>
  <c r="BJ510" i="1"/>
  <c r="BL509" i="1"/>
  <c r="BZ686" i="1" s="1"/>
  <c r="AX509" i="1"/>
  <c r="BG504" i="1"/>
  <c r="AJ500" i="1"/>
  <c r="AL500" i="1" s="1"/>
  <c r="BH500" i="1"/>
  <c r="BN500" i="1"/>
  <c r="BI500" i="1"/>
  <c r="BK500" i="1"/>
  <c r="BF498" i="1"/>
  <c r="AL495" i="1"/>
  <c r="BJ494" i="1"/>
  <c r="W486" i="1"/>
  <c r="CP480" i="1" a="1"/>
  <c r="CP480" i="1" s="1"/>
  <c r="AH526" i="1"/>
  <c r="BK521" i="1"/>
  <c r="BY521" i="1" s="1"/>
  <c r="AX521" i="1"/>
  <c r="AJ518" i="1"/>
  <c r="BH518" i="1"/>
  <c r="BK518" i="1"/>
  <c r="BO515" i="1"/>
  <c r="BN512" i="1"/>
  <c r="BK509" i="1"/>
  <c r="AW509" i="1"/>
  <c r="BF504" i="1"/>
  <c r="AX504" i="1"/>
  <c r="BJ504" i="1"/>
  <c r="AH504" i="1"/>
  <c r="BK504" i="1"/>
  <c r="CP499" i="1" a="1"/>
  <c r="CP499" i="1" s="1"/>
  <c r="BC498" i="1"/>
  <c r="BI494" i="1"/>
  <c r="BJ528" i="1"/>
  <c r="BX509" i="1" s="1"/>
  <c r="BJ521" i="1"/>
  <c r="AW521" i="1"/>
  <c r="AJ521" i="1"/>
  <c r="AL521" i="1" s="1"/>
  <c r="BU519" i="1"/>
  <c r="BN515" i="1"/>
  <c r="BR513" i="1"/>
  <c r="BM512" i="1"/>
  <c r="BP510" i="1"/>
  <c r="BN505" i="1"/>
  <c r="CP500" i="1" a="1"/>
  <c r="CP500" i="1" s="1"/>
  <c r="CE500" i="1"/>
  <c r="AJ499" i="1"/>
  <c r="AL499" i="1" s="1"/>
  <c r="BH499" i="1"/>
  <c r="BL499" i="1"/>
  <c r="AH499" i="1"/>
  <c r="AW499" i="1"/>
  <c r="BM499" i="1"/>
  <c r="BA498" i="1"/>
  <c r="X496" i="1"/>
  <c r="AZ496" i="1"/>
  <c r="Z496" i="1" s="1"/>
  <c r="CO495" i="1" a="1"/>
  <c r="CO495" i="1" s="1"/>
  <c r="CQ495" i="1" s="1"/>
  <c r="CP495" i="1" a="1"/>
  <c r="CP495" i="1" s="1"/>
  <c r="CE483" i="1"/>
  <c r="AJ493" i="1"/>
  <c r="AL493" i="1" s="1"/>
  <c r="BH493" i="1"/>
  <c r="BK493" i="1"/>
  <c r="BL493" i="1"/>
  <c r="AH493" i="1"/>
  <c r="BL492" i="1"/>
  <c r="AX492" i="1"/>
  <c r="BJ492" i="1"/>
  <c r="CE491" i="1"/>
  <c r="CP488" i="1" a="1"/>
  <c r="CP488" i="1" s="1"/>
  <c r="BN486" i="1"/>
  <c r="CO482" i="1" a="1"/>
  <c r="CO482" i="1" s="1"/>
  <c r="CQ482" i="1" s="1"/>
  <c r="CP482" i="1" a="1"/>
  <c r="CP482" i="1" s="1"/>
  <c r="BB474" i="1"/>
  <c r="BC474" i="1"/>
  <c r="BD474" i="1"/>
  <c r="BG474" i="1"/>
  <c r="BA474" i="1"/>
  <c r="BB471" i="1"/>
  <c r="BA471" i="1"/>
  <c r="BC471" i="1"/>
  <c r="BE471" i="1"/>
  <c r="BF471" i="1"/>
  <c r="BG471" i="1"/>
  <c r="BF470" i="1"/>
  <c r="BA470" i="1"/>
  <c r="BB470" i="1"/>
  <c r="BD470" i="1"/>
  <c r="BE470" i="1"/>
  <c r="BG470" i="1"/>
  <c r="BH469" i="1"/>
  <c r="CO470" i="1" a="1"/>
  <c r="CO470" i="1" s="1"/>
  <c r="BG451" i="1"/>
  <c r="BA451" i="1"/>
  <c r="BB451" i="1"/>
  <c r="BC451" i="1"/>
  <c r="BD451" i="1"/>
  <c r="BE451" i="1"/>
  <c r="BF451" i="1"/>
  <c r="BI486" i="1"/>
  <c r="CE484" i="1"/>
  <c r="BI477" i="1"/>
  <c r="CQ470" i="1"/>
  <c r="CO467" i="1" a="1"/>
  <c r="CO467" i="1" s="1"/>
  <c r="CP467" i="1" a="1"/>
  <c r="CP467" i="1" s="1"/>
  <c r="AK466" i="1"/>
  <c r="AH466" i="1"/>
  <c r="CP462" i="1" a="1"/>
  <c r="CP462" i="1" s="1"/>
  <c r="AJ503" i="1"/>
  <c r="AL503" i="1" s="1"/>
  <c r="BH503" i="1"/>
  <c r="BN503" i="1"/>
  <c r="BK501" i="1"/>
  <c r="BL495" i="1"/>
  <c r="AX495" i="1"/>
  <c r="BJ495" i="1"/>
  <c r="CE494" i="1"/>
  <c r="CP491" i="1" a="1"/>
  <c r="CP491" i="1" s="1"/>
  <c r="BJ478" i="1"/>
  <c r="AH478" i="1"/>
  <c r="BH478" i="1"/>
  <c r="BL478" i="1"/>
  <c r="BM478" i="1"/>
  <c r="BN478" i="1"/>
  <c r="CE476" i="1"/>
  <c r="CO468" i="1" a="1"/>
  <c r="CO468" i="1" s="1"/>
  <c r="CQ468" i="1" s="1"/>
  <c r="CP468" i="1" a="1"/>
  <c r="CP468" i="1" s="1"/>
  <c r="BN468" i="1"/>
  <c r="BK468" i="1"/>
  <c r="BL468" i="1"/>
  <c r="BM468" i="1"/>
  <c r="AJ468" i="1"/>
  <c r="AL468" i="1" s="1"/>
  <c r="BI468" i="1"/>
  <c r="BJ468" i="1"/>
  <c r="CQ467" i="1"/>
  <c r="AJ487" i="1"/>
  <c r="AL487" i="1" s="1"/>
  <c r="BH487" i="1"/>
  <c r="BK487" i="1"/>
  <c r="BL487" i="1"/>
  <c r="AH487" i="1"/>
  <c r="CP477" i="1" a="1"/>
  <c r="CP477" i="1" s="1"/>
  <c r="AX469" i="1"/>
  <c r="BJ469" i="1"/>
  <c r="BM469" i="1"/>
  <c r="BN469" i="1"/>
  <c r="AJ469" i="1"/>
  <c r="AW469" i="1"/>
  <c r="BK469" i="1"/>
  <c r="BL469" i="1"/>
  <c r="BL486" i="1"/>
  <c r="AX486" i="1"/>
  <c r="BJ486" i="1"/>
  <c r="BB472" i="1"/>
  <c r="BC472" i="1"/>
  <c r="BD472" i="1"/>
  <c r="BF472" i="1"/>
  <c r="BG472" i="1"/>
  <c r="BA472" i="1"/>
  <c r="BJ463" i="1"/>
  <c r="AH463" i="1"/>
  <c r="BH463" i="1"/>
  <c r="BI463" i="1"/>
  <c r="AJ463" i="1"/>
  <c r="BK463" i="1"/>
  <c r="BL463" i="1"/>
  <c r="BM463" i="1"/>
  <c r="BN463" i="1"/>
  <c r="BF461" i="1"/>
  <c r="BE461" i="1"/>
  <c r="BG461" i="1"/>
  <c r="BA461" i="1"/>
  <c r="BB461" i="1"/>
  <c r="BC461" i="1"/>
  <c r="BD461" i="1"/>
  <c r="BG448" i="1"/>
  <c r="BA448" i="1"/>
  <c r="BB448" i="1"/>
  <c r="BC448" i="1"/>
  <c r="BD448" i="1"/>
  <c r="BE448" i="1"/>
  <c r="BF448" i="1"/>
  <c r="AL501" i="1"/>
  <c r="BL498" i="1"/>
  <c r="BJ498" i="1"/>
  <c r="BN493" i="1"/>
  <c r="BN492" i="1"/>
  <c r="AH492" i="1"/>
  <c r="BK491" i="1"/>
  <c r="AJ488" i="1"/>
  <c r="AL488" i="1" s="1"/>
  <c r="BH488" i="1"/>
  <c r="BN488" i="1"/>
  <c r="BT482" i="1"/>
  <c r="AH479" i="1"/>
  <c r="BH479" i="1"/>
  <c r="AJ479" i="1"/>
  <c r="AL479" i="1" s="1"/>
  <c r="BI479" i="1"/>
  <c r="BL479" i="1"/>
  <c r="BM479" i="1"/>
  <c r="BN479" i="1"/>
  <c r="CF467" i="1"/>
  <c r="AL452" i="1"/>
  <c r="CP494" i="1" a="1"/>
  <c r="CP494" i="1" s="1"/>
  <c r="AJ490" i="1"/>
  <c r="AL490" i="1" s="1"/>
  <c r="BH490" i="1"/>
  <c r="BK490" i="1"/>
  <c r="BL490" i="1"/>
  <c r="AH490" i="1"/>
  <c r="BL489" i="1"/>
  <c r="AX489" i="1"/>
  <c r="BJ489" i="1"/>
  <c r="BN485" i="1"/>
  <c r="AL485" i="1"/>
  <c r="CO474" i="1" a="1"/>
  <c r="CO474" i="1" s="1"/>
  <c r="CQ474" i="1" s="1"/>
  <c r="CA474" i="1"/>
  <c r="BD471" i="1"/>
  <c r="CE466" i="1"/>
  <c r="BL501" i="1"/>
  <c r="BJ501" i="1"/>
  <c r="BN495" i="1"/>
  <c r="AW495" i="1"/>
  <c r="AJ495" i="1"/>
  <c r="BJ493" i="1"/>
  <c r="BK492" i="1"/>
  <c r="CO491" i="1" a="1"/>
  <c r="CO491" i="1" s="1"/>
  <c r="CQ491" i="1" s="1"/>
  <c r="CE488" i="1"/>
  <c r="CP485" i="1" a="1"/>
  <c r="CP485" i="1" s="1"/>
  <c r="BB483" i="1"/>
  <c r="BA483" i="1"/>
  <c r="BC483" i="1"/>
  <c r="BJ479" i="1"/>
  <c r="BI478" i="1"/>
  <c r="AL477" i="1"/>
  <c r="BF473" i="1"/>
  <c r="BB473" i="1"/>
  <c r="BC473" i="1"/>
  <c r="BG473" i="1"/>
  <c r="BA473" i="1"/>
  <c r="CQ446" i="1"/>
  <c r="BI492" i="1"/>
  <c r="AL492" i="1"/>
  <c r="AJ491" i="1"/>
  <c r="AL491" i="1" s="1"/>
  <c r="BH491" i="1"/>
  <c r="BN491" i="1"/>
  <c r="AH485" i="1"/>
  <c r="BL485" i="1"/>
  <c r="BM485" i="1"/>
  <c r="AX485" i="1"/>
  <c r="BK485" i="1"/>
  <c r="CP483" i="1" a="1"/>
  <c r="CP483" i="1" s="1"/>
  <c r="BF474" i="1"/>
  <c r="BF467" i="1"/>
  <c r="BB467" i="1"/>
  <c r="BC467" i="1"/>
  <c r="BD467" i="1"/>
  <c r="BE467" i="1"/>
  <c r="BG454" i="1"/>
  <c r="BA454" i="1"/>
  <c r="BB454" i="1"/>
  <c r="BC454" i="1"/>
  <c r="BD454" i="1"/>
  <c r="BE454" i="1"/>
  <c r="BF454" i="1"/>
  <c r="AJ478" i="1"/>
  <c r="AL478" i="1" s="1"/>
  <c r="BN477" i="1"/>
  <c r="AH477" i="1"/>
  <c r="BJ477" i="1"/>
  <c r="BK477" i="1"/>
  <c r="BL477" i="1"/>
  <c r="BM477" i="1"/>
  <c r="CP475" i="1" a="1"/>
  <c r="CP475" i="1" s="1"/>
  <c r="CE475" i="1"/>
  <c r="BE474" i="1"/>
  <c r="BH468" i="1"/>
  <c r="AK465" i="1"/>
  <c r="AH465" i="1"/>
  <c r="BI482" i="1"/>
  <c r="BH481" i="1"/>
  <c r="AH480" i="1"/>
  <c r="CE477" i="1"/>
  <c r="CO475" i="1" a="1"/>
  <c r="CO475" i="1" s="1"/>
  <c r="CQ475" i="1" s="1"/>
  <c r="AX475" i="1"/>
  <c r="BJ475" i="1"/>
  <c r="BN473" i="1"/>
  <c r="BL470" i="1"/>
  <c r="CE462" i="1"/>
  <c r="CE461" i="1"/>
  <c r="CO459" i="1" a="1"/>
  <c r="CO459" i="1" s="1"/>
  <c r="CQ459" i="1" s="1"/>
  <c r="AH458" i="1"/>
  <c r="BM457" i="1"/>
  <c r="AX457" i="1"/>
  <c r="CP455" i="1" a="1"/>
  <c r="CP455" i="1" s="1"/>
  <c r="CP452" i="1" a="1"/>
  <c r="CP452" i="1" s="1"/>
  <c r="CP449" i="1" a="1"/>
  <c r="CP449" i="1" s="1"/>
  <c r="CQ430" i="1"/>
  <c r="CE418" i="1"/>
  <c r="CP414" i="1" a="1"/>
  <c r="CP414" i="1" s="1"/>
  <c r="BK470" i="1"/>
  <c r="AL463" i="1"/>
  <c r="BJ460" i="1"/>
  <c r="BK457" i="1"/>
  <c r="AW457" i="1"/>
  <c r="BH444" i="1"/>
  <c r="BL444" i="1"/>
  <c r="BL442" i="1"/>
  <c r="AH442" i="1"/>
  <c r="BK442" i="1"/>
  <c r="BM442" i="1"/>
  <c r="BC439" i="1"/>
  <c r="BD439" i="1"/>
  <c r="BE439" i="1"/>
  <c r="CP434" i="1" a="1"/>
  <c r="CP434" i="1" s="1"/>
  <c r="AK430" i="1"/>
  <c r="CE420" i="1"/>
  <c r="BD401" i="1"/>
  <c r="BC401" i="1"/>
  <c r="BA401" i="1"/>
  <c r="BB401" i="1"/>
  <c r="BE401" i="1"/>
  <c r="BF401" i="1"/>
  <c r="BG401" i="1"/>
  <c r="BJ457" i="1"/>
  <c r="AJ457" i="1"/>
  <c r="AL457" i="1" s="1"/>
  <c r="AZ452" i="1"/>
  <c r="Z452" i="1" s="1"/>
  <c r="AG452" i="1" s="1"/>
  <c r="BF445" i="1"/>
  <c r="BL445" i="1"/>
  <c r="AH445" i="1"/>
  <c r="BK445" i="1"/>
  <c r="BH442" i="1"/>
  <c r="CE435" i="1"/>
  <c r="CE433" i="1"/>
  <c r="CP423" i="1" a="1"/>
  <c r="CP423" i="1" s="1"/>
  <c r="BA417" i="1"/>
  <c r="BB417" i="1"/>
  <c r="BC417" i="1"/>
  <c r="BE417" i="1"/>
  <c r="BF417" i="1"/>
  <c r="BG417" i="1"/>
  <c r="CP416" i="1" a="1"/>
  <c r="CP416" i="1" s="1"/>
  <c r="AJ446" i="1"/>
  <c r="AL446" i="1" s="1"/>
  <c r="BH446" i="1"/>
  <c r="AH446" i="1"/>
  <c r="BL446" i="1"/>
  <c r="CP441" i="1" a="1"/>
  <c r="CP441" i="1" s="1"/>
  <c r="CO441" i="1" a="1"/>
  <c r="CO441" i="1" s="1"/>
  <c r="CQ441" i="1" s="1"/>
  <c r="AH441" i="1"/>
  <c r="BI441" i="1"/>
  <c r="AJ441" i="1"/>
  <c r="AL441" i="1" s="1"/>
  <c r="BJ441" i="1"/>
  <c r="BM441" i="1"/>
  <c r="BN441" i="1"/>
  <c r="BL426" i="1"/>
  <c r="BH426" i="1"/>
  <c r="BK426" i="1"/>
  <c r="BI426" i="1"/>
  <c r="AJ426" i="1"/>
  <c r="BN426" i="1"/>
  <c r="BD465" i="1"/>
  <c r="CP464" i="1" a="1"/>
  <c r="CP464" i="1" s="1"/>
  <c r="AH464" i="1"/>
  <c r="BM462" i="1"/>
  <c r="BM461" i="1"/>
  <c r="BH456" i="1"/>
  <c r="BH453" i="1"/>
  <c r="BH450" i="1"/>
  <c r="BC445" i="1"/>
  <c r="CP443" i="1" a="1"/>
  <c r="CP443" i="1" s="1"/>
  <c r="BH441" i="1"/>
  <c r="AL434" i="1"/>
  <c r="BD416" i="1"/>
  <c r="BA416" i="1"/>
  <c r="BB416" i="1"/>
  <c r="BC416" i="1"/>
  <c r="BE416" i="1"/>
  <c r="BG416" i="1"/>
  <c r="BJ481" i="1"/>
  <c r="BL476" i="1"/>
  <c r="BD466" i="1"/>
  <c r="BC465" i="1"/>
  <c r="BL462" i="1"/>
  <c r="BL461" i="1"/>
  <c r="BK449" i="1"/>
  <c r="BL448" i="1"/>
  <c r="AH448" i="1"/>
  <c r="BK447" i="1"/>
  <c r="AJ447" i="1"/>
  <c r="AL447" i="1" s="1"/>
  <c r="BT446" i="1"/>
  <c r="BB445" i="1"/>
  <c r="AH440" i="1"/>
  <c r="CE436" i="1"/>
  <c r="BF435" i="1"/>
  <c r="CP427" i="1" a="1"/>
  <c r="CP427" i="1" s="1"/>
  <c r="CO424" i="1" a="1"/>
  <c r="CO424" i="1" s="1"/>
  <c r="CQ424" i="1" s="1"/>
  <c r="CO420" i="1" a="1"/>
  <c r="CO420" i="1" s="1"/>
  <c r="CQ420" i="1" s="1"/>
  <c r="CE485" i="1"/>
  <c r="AH482" i="1"/>
  <c r="BM480" i="1"/>
  <c r="BK476" i="1"/>
  <c r="BI475" i="1"/>
  <c r="BH474" i="1"/>
  <c r="BH473" i="1"/>
  <c r="AL469" i="1"/>
  <c r="BC466" i="1"/>
  <c r="BJ466" i="1"/>
  <c r="BA465" i="1"/>
  <c r="BN464" i="1"/>
  <c r="BK462" i="1"/>
  <c r="BK461" i="1"/>
  <c r="BK460" i="1"/>
  <c r="AJ460" i="1"/>
  <c r="BI459" i="1"/>
  <c r="AJ459" i="1"/>
  <c r="AL459" i="1" s="1"/>
  <c r="BI458" i="1"/>
  <c r="AJ458" i="1"/>
  <c r="AL458" i="1" s="1"/>
  <c r="BJ455" i="1"/>
  <c r="BN453" i="1"/>
  <c r="BJ452" i="1"/>
  <c r="BN450" i="1"/>
  <c r="AZ450" i="1"/>
  <c r="Z450" i="1" s="1"/>
  <c r="BJ449" i="1"/>
  <c r="CP448" i="1" a="1"/>
  <c r="CP448" i="1" s="1"/>
  <c r="BJ447" i="1"/>
  <c r="AH447" i="1"/>
  <c r="CE446" i="1"/>
  <c r="CP444" i="1" a="1"/>
  <c r="CP444" i="1" s="1"/>
  <c r="CE443" i="1"/>
  <c r="BK443" i="1"/>
  <c r="CQ440" i="1"/>
  <c r="AH437" i="1"/>
  <c r="BC435" i="1"/>
  <c r="CP433" i="1" a="1"/>
  <c r="CP433" i="1" s="1"/>
  <c r="AH429" i="1"/>
  <c r="CE417" i="1"/>
  <c r="AY409" i="1"/>
  <c r="Y409" i="1" s="1"/>
  <c r="W409" i="1"/>
  <c r="BJ484" i="1"/>
  <c r="BN482" i="1"/>
  <c r="BN481" i="1"/>
  <c r="BL480" i="1"/>
  <c r="BJ476" i="1"/>
  <c r="AJ476" i="1"/>
  <c r="AL476" i="1" s="1"/>
  <c r="BH475" i="1"/>
  <c r="AH475" i="1"/>
  <c r="AH474" i="1"/>
  <c r="CP471" i="1" a="1"/>
  <c r="CP471" i="1" s="1"/>
  <c r="CE471" i="1"/>
  <c r="CE470" i="1"/>
  <c r="AH467" i="1"/>
  <c r="BM465" i="1"/>
  <c r="AZ465" i="1"/>
  <c r="Z465" i="1" s="1"/>
  <c r="BM464" i="1"/>
  <c r="AZ464" i="1"/>
  <c r="Z464" i="1" s="1"/>
  <c r="BJ462" i="1"/>
  <c r="BJ461" i="1"/>
  <c r="BI460" i="1"/>
  <c r="BH459" i="1"/>
  <c r="BH458" i="1"/>
  <c r="BN456" i="1"/>
  <c r="AZ456" i="1"/>
  <c r="Z456" i="1" s="1"/>
  <c r="CE454" i="1"/>
  <c r="BL454" i="1"/>
  <c r="AH454" i="1"/>
  <c r="BM453" i="1"/>
  <c r="CP451" i="1" a="1"/>
  <c r="CP451" i="1" s="1"/>
  <c r="CE451" i="1"/>
  <c r="BL451" i="1"/>
  <c r="AH451" i="1"/>
  <c r="BM450" i="1"/>
  <c r="CP446" i="1" a="1"/>
  <c r="CP446" i="1" s="1"/>
  <c r="BN444" i="1"/>
  <c r="AJ444" i="1"/>
  <c r="AL444" i="1" s="1"/>
  <c r="AJ442" i="1"/>
  <c r="AL442" i="1" s="1"/>
  <c r="CO439" i="1" a="1"/>
  <c r="CO439" i="1" s="1"/>
  <c r="CQ439" i="1" s="1"/>
  <c r="BL439" i="1"/>
  <c r="AH439" i="1"/>
  <c r="BH439" i="1"/>
  <c r="BM439" i="1"/>
  <c r="BN439" i="1"/>
  <c r="CP436" i="1" a="1"/>
  <c r="CP436" i="1" s="1"/>
  <c r="CQ433" i="1"/>
  <c r="CE430" i="1"/>
  <c r="BM426" i="1"/>
  <c r="CP424" i="1" a="1"/>
  <c r="CP424" i="1" s="1"/>
  <c r="X413" i="1"/>
  <c r="AZ413" i="1"/>
  <c r="Z413" i="1" s="1"/>
  <c r="BD398" i="1"/>
  <c r="BC398" i="1"/>
  <c r="BE398" i="1"/>
  <c r="BA398" i="1"/>
  <c r="BB398" i="1"/>
  <c r="BF398" i="1"/>
  <c r="BG398" i="1"/>
  <c r="BI462" i="1"/>
  <c r="AJ462" i="1"/>
  <c r="AL462" i="1" s="1"/>
  <c r="BL457" i="1"/>
  <c r="AH457" i="1"/>
  <c r="BN446" i="1"/>
  <c r="BG445" i="1"/>
  <c r="BD445" i="1"/>
  <c r="CQ436" i="1"/>
  <c r="AH420" i="1"/>
  <c r="AK420" i="1"/>
  <c r="W414" i="1"/>
  <c r="AY414" i="1"/>
  <c r="Y414" i="1" s="1"/>
  <c r="BA414" i="1"/>
  <c r="BB414" i="1"/>
  <c r="BC414" i="1"/>
  <c r="BD414" i="1"/>
  <c r="BE414" i="1"/>
  <c r="BF414" i="1"/>
  <c r="BG414" i="1"/>
  <c r="AY406" i="1"/>
  <c r="Y406" i="1" s="1"/>
  <c r="W406" i="1"/>
  <c r="CQ398" i="1"/>
  <c r="BR467" i="1"/>
  <c r="BH462" i="1"/>
  <c r="BH461" i="1"/>
  <c r="BK450" i="1"/>
  <c r="AW450" i="1"/>
  <c r="BM446" i="1"/>
  <c r="CE445" i="1"/>
  <c r="BN445" i="1"/>
  <c r="BK444" i="1"/>
  <c r="AJ443" i="1"/>
  <c r="AL443" i="1" s="1"/>
  <c r="BH443" i="1"/>
  <c r="AH443" i="1"/>
  <c r="BL443" i="1"/>
  <c r="BG439" i="1"/>
  <c r="CP438" i="1" a="1"/>
  <c r="CP438" i="1" s="1"/>
  <c r="CO438" i="1" a="1"/>
  <c r="CO438" i="1" s="1"/>
  <c r="CQ438" i="1" s="1"/>
  <c r="AH438" i="1"/>
  <c r="BI438" i="1"/>
  <c r="AJ438" i="1"/>
  <c r="AL438" i="1" s="1"/>
  <c r="BJ438" i="1"/>
  <c r="BM438" i="1"/>
  <c r="BN438" i="1"/>
  <c r="W437" i="1"/>
  <c r="CA432" i="1"/>
  <c r="CE432" i="1"/>
  <c r="CP430" i="1" a="1"/>
  <c r="CP430" i="1" s="1"/>
  <c r="BD413" i="1"/>
  <c r="BA413" i="1"/>
  <c r="BB413" i="1"/>
  <c r="BC413" i="1"/>
  <c r="BE413" i="1"/>
  <c r="BF413" i="1"/>
  <c r="BG413" i="1"/>
  <c r="BK481" i="1"/>
  <c r="AJ481" i="1"/>
  <c r="AL481" i="1" s="1"/>
  <c r="BI480" i="1"/>
  <c r="AJ480" i="1"/>
  <c r="AL480" i="1" s="1"/>
  <c r="AL475" i="1"/>
  <c r="BJ472" i="1"/>
  <c r="BN470" i="1"/>
  <c r="BJ464" i="1"/>
  <c r="AW464" i="1"/>
  <c r="AJ464" i="1"/>
  <c r="AL464" i="1" s="1"/>
  <c r="AH462" i="1"/>
  <c r="CE459" i="1"/>
  <c r="CE458" i="1"/>
  <c r="BK456" i="1"/>
  <c r="AW456" i="1"/>
  <c r="AJ456" i="1"/>
  <c r="AL456" i="1" s="1"/>
  <c r="BJ453" i="1"/>
  <c r="AJ453" i="1"/>
  <c r="AL453" i="1" s="1"/>
  <c r="BJ450" i="1"/>
  <c r="AJ450" i="1"/>
  <c r="AL450" i="1" s="1"/>
  <c r="AJ449" i="1"/>
  <c r="AL449" i="1" s="1"/>
  <c r="BH449" i="1"/>
  <c r="AH449" i="1"/>
  <c r="BK446" i="1"/>
  <c r="CP445" i="1" a="1"/>
  <c r="CP445" i="1" s="1"/>
  <c r="BM445" i="1"/>
  <c r="BJ444" i="1"/>
  <c r="BF439" i="1"/>
  <c r="BA435" i="1"/>
  <c r="BD435" i="1"/>
  <c r="BE435" i="1"/>
  <c r="AH426" i="1"/>
  <c r="CO421" i="1" a="1"/>
  <c r="CO421" i="1" s="1"/>
  <c r="CQ421" i="1" s="1"/>
  <c r="CO419" i="1" a="1"/>
  <c r="CO419" i="1" s="1"/>
  <c r="CQ419" i="1" s="1"/>
  <c r="BD410" i="1"/>
  <c r="BA410" i="1"/>
  <c r="BC410" i="1"/>
  <c r="BE410" i="1"/>
  <c r="BF410" i="1"/>
  <c r="BG410" i="1"/>
  <c r="BB410" i="1"/>
  <c r="BD404" i="1"/>
  <c r="BC404" i="1"/>
  <c r="BA404" i="1"/>
  <c r="BB404" i="1"/>
  <c r="BE404" i="1"/>
  <c r="BF404" i="1"/>
  <c r="BG404" i="1"/>
  <c r="BI481" i="1"/>
  <c r="AH473" i="1"/>
  <c r="BM470" i="1"/>
  <c r="CE460" i="1"/>
  <c r="AL460" i="1"/>
  <c r="BN457" i="1"/>
  <c r="BJ456" i="1"/>
  <c r="AH456" i="1"/>
  <c r="CE455" i="1"/>
  <c r="AJ455" i="1"/>
  <c r="AL455" i="1" s="1"/>
  <c r="BH455" i="1"/>
  <c r="AH455" i="1"/>
  <c r="BI453" i="1"/>
  <c r="AH453" i="1"/>
  <c r="CE452" i="1"/>
  <c r="AJ452" i="1"/>
  <c r="BH452" i="1"/>
  <c r="AH452" i="1"/>
  <c r="BI450" i="1"/>
  <c r="AH450" i="1"/>
  <c r="CE449" i="1"/>
  <c r="BH447" i="1"/>
  <c r="BL447" i="1"/>
  <c r="BJ446" i="1"/>
  <c r="BJ445" i="1"/>
  <c r="BI444" i="1"/>
  <c r="CO442" i="1" a="1"/>
  <c r="CO442" i="1" s="1"/>
  <c r="CQ442" i="1" s="1"/>
  <c r="BN442" i="1"/>
  <c r="BB439" i="1"/>
  <c r="CQ437" i="1"/>
  <c r="AK436" i="1"/>
  <c r="BL429" i="1"/>
  <c r="BH429" i="1"/>
  <c r="BK429" i="1"/>
  <c r="BI429" i="1"/>
  <c r="BJ429" i="1"/>
  <c r="AJ429" i="1"/>
  <c r="AJ422" i="1"/>
  <c r="AL422" i="1" s="1"/>
  <c r="BI422" i="1"/>
  <c r="BL422" i="1"/>
  <c r="AH422" i="1"/>
  <c r="BJ422" i="1"/>
  <c r="BK422" i="1"/>
  <c r="BM422" i="1"/>
  <c r="BN422" i="1"/>
  <c r="BG408" i="1"/>
  <c r="BA408" i="1"/>
  <c r="BC399" i="1"/>
  <c r="BG399" i="1"/>
  <c r="BA399" i="1"/>
  <c r="W398" i="1"/>
  <c r="AY398" i="1"/>
  <c r="Y398" i="1" s="1"/>
  <c r="CE444" i="1"/>
  <c r="CE441" i="1"/>
  <c r="BI440" i="1"/>
  <c r="CE438" i="1"/>
  <c r="BI437" i="1"/>
  <c r="BL435" i="1"/>
  <c r="BH435" i="1"/>
  <c r="BK435" i="1"/>
  <c r="BJ434" i="1"/>
  <c r="AH434" i="1"/>
  <c r="BL432" i="1"/>
  <c r="BH432" i="1"/>
  <c r="BK432" i="1"/>
  <c r="BJ431" i="1"/>
  <c r="AH431" i="1"/>
  <c r="BN421" i="1"/>
  <c r="BE419" i="1"/>
  <c r="CP415" i="1" a="1"/>
  <c r="CP415" i="1" s="1"/>
  <c r="BM415" i="1"/>
  <c r="AH415" i="1"/>
  <c r="CE414" i="1"/>
  <c r="AH414" i="1"/>
  <c r="W413" i="1"/>
  <c r="AY413" i="1"/>
  <c r="Y413" i="1" s="1"/>
  <c r="CP412" i="1" a="1"/>
  <c r="CP412" i="1" s="1"/>
  <c r="AZ410" i="1"/>
  <c r="Z410" i="1" s="1"/>
  <c r="BG407" i="1"/>
  <c r="AX406" i="1"/>
  <c r="BE405" i="1"/>
  <c r="CO397" i="1" a="1"/>
  <c r="CO397" i="1" s="1"/>
  <c r="CQ397" i="1" s="1"/>
  <c r="CE395" i="1"/>
  <c r="CQ374" i="1"/>
  <c r="BN427" i="1"/>
  <c r="BN424" i="1"/>
  <c r="BM421" i="1"/>
  <c r="AJ418" i="1"/>
  <c r="AL418" i="1" s="1"/>
  <c r="BH418" i="1"/>
  <c r="BI418" i="1"/>
  <c r="BL418" i="1"/>
  <c r="BN418" i="1"/>
  <c r="BL417" i="1"/>
  <c r="BH417" i="1"/>
  <c r="BK417" i="1"/>
  <c r="BN417" i="1"/>
  <c r="AJ412" i="1"/>
  <c r="AL412" i="1" s="1"/>
  <c r="BH412" i="1"/>
  <c r="AH412" i="1"/>
  <c r="BI412" i="1"/>
  <c r="BL412" i="1"/>
  <c r="BN412" i="1"/>
  <c r="BL408" i="1"/>
  <c r="AH408" i="1"/>
  <c r="BH408" i="1"/>
  <c r="BK408" i="1"/>
  <c r="BN408" i="1"/>
  <c r="BD405" i="1"/>
  <c r="AJ400" i="1"/>
  <c r="AL400" i="1" s="1"/>
  <c r="BH400" i="1"/>
  <c r="AH400" i="1"/>
  <c r="BI400" i="1"/>
  <c r="BL400" i="1"/>
  <c r="BM400" i="1"/>
  <c r="BN400" i="1"/>
  <c r="BL399" i="1"/>
  <c r="AH399" i="1"/>
  <c r="BH399" i="1"/>
  <c r="AX399" i="1"/>
  <c r="BK399" i="1"/>
  <c r="BM399" i="1"/>
  <c r="BN399" i="1"/>
  <c r="BK421" i="1"/>
  <c r="CP420" i="1" a="1"/>
  <c r="CP420" i="1" s="1"/>
  <c r="W410" i="1"/>
  <c r="AY410" i="1"/>
  <c r="Y410" i="1" s="1"/>
  <c r="CE409" i="1"/>
  <c r="BF408" i="1"/>
  <c r="BQ397" i="1"/>
  <c r="CO392" i="1" a="1"/>
  <c r="CO392" i="1" s="1"/>
  <c r="CQ392" i="1" s="1"/>
  <c r="CP392" i="1" a="1"/>
  <c r="CP392" i="1" s="1"/>
  <c r="BE408" i="1"/>
  <c r="CO399" i="1" a="1"/>
  <c r="CO399" i="1" s="1"/>
  <c r="CQ399" i="1" s="1"/>
  <c r="BJ399" i="1"/>
  <c r="AJ396" i="1"/>
  <c r="AL396" i="1" s="1"/>
  <c r="BH396" i="1"/>
  <c r="BL396" i="1"/>
  <c r="BJ396" i="1"/>
  <c r="AW396" i="1"/>
  <c r="BK396" i="1"/>
  <c r="BN396" i="1"/>
  <c r="BD395" i="1"/>
  <c r="BF395" i="1"/>
  <c r="BG395" i="1"/>
  <c r="BA395" i="1"/>
  <c r="BB395" i="1"/>
  <c r="BC395" i="1"/>
  <c r="BA386" i="1"/>
  <c r="BB386" i="1"/>
  <c r="BG386" i="1"/>
  <c r="BC386" i="1"/>
  <c r="BD386" i="1"/>
  <c r="BE386" i="1"/>
  <c r="BF386" i="1"/>
  <c r="CQ384" i="1"/>
  <c r="CQ365" i="1"/>
  <c r="AJ428" i="1"/>
  <c r="AL428" i="1" s="1"/>
  <c r="BI428" i="1"/>
  <c r="BL428" i="1"/>
  <c r="AJ425" i="1"/>
  <c r="AL425" i="1" s="1"/>
  <c r="BI425" i="1"/>
  <c r="BL425" i="1"/>
  <c r="BD419" i="1"/>
  <c r="BA419" i="1"/>
  <c r="BD408" i="1"/>
  <c r="AL402" i="1"/>
  <c r="AZ395" i="1"/>
  <c r="Z395" i="1" s="1"/>
  <c r="X395" i="1"/>
  <c r="BY442" i="1"/>
  <c r="AJ440" i="1"/>
  <c r="AL440" i="1" s="1"/>
  <c r="BH440" i="1"/>
  <c r="BK440" i="1"/>
  <c r="AJ437" i="1"/>
  <c r="AL437" i="1" s="1"/>
  <c r="BH437" i="1"/>
  <c r="BK437" i="1"/>
  <c r="AJ434" i="1"/>
  <c r="BI434" i="1"/>
  <c r="BL434" i="1"/>
  <c r="AJ431" i="1"/>
  <c r="AL431" i="1" s="1"/>
  <c r="BI431" i="1"/>
  <c r="BL431" i="1"/>
  <c r="CP419" i="1" a="1"/>
  <c r="CP419" i="1" s="1"/>
  <c r="AJ415" i="1"/>
  <c r="AL415" i="1" s="1"/>
  <c r="BH415" i="1"/>
  <c r="BI415" i="1"/>
  <c r="BL415" i="1"/>
  <c r="BN415" i="1"/>
  <c r="BL414" i="1"/>
  <c r="BH414" i="1"/>
  <c r="AX414" i="1"/>
  <c r="BK414" i="1"/>
  <c r="BN414" i="1"/>
  <c r="AJ409" i="1"/>
  <c r="AL409" i="1" s="1"/>
  <c r="BH409" i="1"/>
  <c r="AH409" i="1"/>
  <c r="BI409" i="1"/>
  <c r="BL409" i="1"/>
  <c r="BN409" i="1"/>
  <c r="CB467" i="1" s="1"/>
  <c r="BC408" i="1"/>
  <c r="AJ406" i="1"/>
  <c r="AL406" i="1" s="1"/>
  <c r="BH406" i="1"/>
  <c r="AH406" i="1"/>
  <c r="BI406" i="1"/>
  <c r="BL406" i="1"/>
  <c r="BN406" i="1"/>
  <c r="AJ403" i="1"/>
  <c r="AL403" i="1" s="1"/>
  <c r="BH403" i="1"/>
  <c r="AH403" i="1"/>
  <c r="BI403" i="1"/>
  <c r="BL403" i="1"/>
  <c r="BM403" i="1"/>
  <c r="BN403" i="1"/>
  <c r="W400" i="1"/>
  <c r="BF399" i="1"/>
  <c r="AL411" i="1"/>
  <c r="BB408" i="1"/>
  <c r="BD407" i="1"/>
  <c r="BA407" i="1"/>
  <c r="BJ406" i="1"/>
  <c r="BK403" i="1"/>
  <c r="BL402" i="1"/>
  <c r="AH402" i="1"/>
  <c r="BH402" i="1"/>
  <c r="BK402" i="1"/>
  <c r="BM402" i="1"/>
  <c r="BN402" i="1"/>
  <c r="BE399" i="1"/>
  <c r="BA392" i="1"/>
  <c r="BB392" i="1"/>
  <c r="BG392" i="1"/>
  <c r="BC392" i="1"/>
  <c r="BF392" i="1"/>
  <c r="CP391" i="1" a="1"/>
  <c r="CP391" i="1" s="1"/>
  <c r="AJ421" i="1"/>
  <c r="AL421" i="1" s="1"/>
  <c r="BH421" i="1"/>
  <c r="BI421" i="1"/>
  <c r="BL421" i="1"/>
  <c r="AL420" i="1"/>
  <c r="CP411" i="1" a="1"/>
  <c r="CP411" i="1" s="1"/>
  <c r="W407" i="1"/>
  <c r="AY407" i="1"/>
  <c r="Y407" i="1" s="1"/>
  <c r="BC405" i="1"/>
  <c r="BG405" i="1"/>
  <c r="BA405" i="1"/>
  <c r="X400" i="1"/>
  <c r="AZ400" i="1"/>
  <c r="Z400" i="1" s="1"/>
  <c r="BD399" i="1"/>
  <c r="BN437" i="1"/>
  <c r="CP431" i="1" a="1"/>
  <c r="CP431" i="1" s="1"/>
  <c r="BN428" i="1"/>
  <c r="AJ427" i="1"/>
  <c r="AL427" i="1" s="1"/>
  <c r="BH427" i="1"/>
  <c r="BI427" i="1"/>
  <c r="BL427" i="1"/>
  <c r="BN425" i="1"/>
  <c r="AJ424" i="1"/>
  <c r="AL424" i="1" s="1"/>
  <c r="BH424" i="1"/>
  <c r="BI424" i="1"/>
  <c r="BL424" i="1"/>
  <c r="AL423" i="1"/>
  <c r="CP418" i="1" a="1"/>
  <c r="CP418" i="1" s="1"/>
  <c r="CP417" i="1" a="1"/>
  <c r="CP417" i="1" s="1"/>
  <c r="BL411" i="1"/>
  <c r="AH411" i="1"/>
  <c r="BH411" i="1"/>
  <c r="AX411" i="1"/>
  <c r="BK411" i="1"/>
  <c r="BN411" i="1"/>
  <c r="BB399" i="1"/>
  <c r="CP398" i="1" a="1"/>
  <c r="CP398" i="1" s="1"/>
  <c r="BM440" i="1"/>
  <c r="BM437" i="1"/>
  <c r="AX437" i="1"/>
  <c r="AJ436" i="1"/>
  <c r="AL436" i="1" s="1"/>
  <c r="BH436" i="1"/>
  <c r="BI436" i="1"/>
  <c r="BL436" i="1"/>
  <c r="BN434" i="1"/>
  <c r="AJ433" i="1"/>
  <c r="AL433" i="1" s="1"/>
  <c r="BH433" i="1"/>
  <c r="BI433" i="1"/>
  <c r="BL433" i="1"/>
  <c r="BN431" i="1"/>
  <c r="AJ430" i="1"/>
  <c r="AL430" i="1" s="1"/>
  <c r="BH430" i="1"/>
  <c r="BI430" i="1"/>
  <c r="BL430" i="1"/>
  <c r="AL429" i="1"/>
  <c r="BM428" i="1"/>
  <c r="AL426" i="1"/>
  <c r="BM425" i="1"/>
  <c r="BL420" i="1"/>
  <c r="BH420" i="1"/>
  <c r="AX420" i="1"/>
  <c r="BK420" i="1"/>
  <c r="BK418" i="1"/>
  <c r="BM417" i="1"/>
  <c r="W416" i="1"/>
  <c r="AW412" i="1"/>
  <c r="BI411" i="1"/>
  <c r="BL405" i="1"/>
  <c r="AH405" i="1"/>
  <c r="BH405" i="1"/>
  <c r="BK405" i="1"/>
  <c r="BN405" i="1"/>
  <c r="AW399" i="1"/>
  <c r="CE397" i="1"/>
  <c r="CE391" i="1"/>
  <c r="BA389" i="1"/>
  <c r="BB389" i="1"/>
  <c r="BG389" i="1"/>
  <c r="BE389" i="1"/>
  <c r="BF389" i="1"/>
  <c r="BC389" i="1"/>
  <c r="BD389" i="1"/>
  <c r="AL432" i="1"/>
  <c r="BM431" i="1"/>
  <c r="BK428" i="1"/>
  <c r="BK425" i="1"/>
  <c r="BL423" i="1"/>
  <c r="BH423" i="1"/>
  <c r="BK423" i="1"/>
  <c r="BG419" i="1"/>
  <c r="BJ418" i="1"/>
  <c r="BJ417" i="1"/>
  <c r="AZ409" i="1"/>
  <c r="Z409" i="1" s="1"/>
  <c r="CE405" i="1"/>
  <c r="X398" i="1"/>
  <c r="AZ398" i="1"/>
  <c r="Z398" i="1" s="1"/>
  <c r="CP396" i="1" a="1"/>
  <c r="CP396" i="1" s="1"/>
  <c r="AX396" i="1"/>
  <c r="CE392" i="1"/>
  <c r="BM397" i="1"/>
  <c r="BT390" i="1"/>
  <c r="AK387" i="1"/>
  <c r="BD379" i="1"/>
  <c r="BA379" i="1"/>
  <c r="BG379" i="1"/>
  <c r="CP375" i="1" a="1"/>
  <c r="CP375" i="1" s="1"/>
  <c r="AL373" i="1"/>
  <c r="CO371" i="1" a="1"/>
  <c r="CO371" i="1" s="1"/>
  <c r="CQ371" i="1" s="1"/>
  <c r="CO369" i="1" a="1"/>
  <c r="CO369" i="1" s="1"/>
  <c r="CP369" i="1" a="1"/>
  <c r="CP369" i="1" s="1"/>
  <c r="CE366" i="1"/>
  <c r="AK363" i="1"/>
  <c r="AH363" i="1"/>
  <c r="BL397" i="1"/>
  <c r="AJ393" i="1"/>
  <c r="AL393" i="1" s="1"/>
  <c r="BH393" i="1"/>
  <c r="BK393" i="1"/>
  <c r="BY314" i="1" s="1"/>
  <c r="BL393" i="1"/>
  <c r="CO377" i="1" a="1"/>
  <c r="CO377" i="1" s="1"/>
  <c r="CQ377" i="1" s="1"/>
  <c r="CQ369" i="1"/>
  <c r="AL363" i="1"/>
  <c r="BD361" i="1"/>
  <c r="BG361" i="1"/>
  <c r="BA361" i="1"/>
  <c r="BC361" i="1"/>
  <c r="BE361" i="1"/>
  <c r="BF361" i="1"/>
  <c r="BD349" i="1"/>
  <c r="BF349" i="1"/>
  <c r="BG349" i="1"/>
  <c r="BA349" i="1"/>
  <c r="BB349" i="1"/>
  <c r="BE349" i="1"/>
  <c r="BC349" i="1"/>
  <c r="BL419" i="1"/>
  <c r="BL416" i="1"/>
  <c r="BL413" i="1"/>
  <c r="BL410" i="1"/>
  <c r="BL407" i="1"/>
  <c r="BL404" i="1"/>
  <c r="BL401" i="1"/>
  <c r="BL398" i="1"/>
  <c r="BK397" i="1"/>
  <c r="AY388" i="1"/>
  <c r="Y388" i="1" s="1"/>
  <c r="CF388" i="1" s="1"/>
  <c r="CE387" i="1"/>
  <c r="AK386" i="1"/>
  <c r="AH386" i="1"/>
  <c r="BF383" i="1"/>
  <c r="CP381" i="1" a="1"/>
  <c r="CP381" i="1" s="1"/>
  <c r="CP374" i="1" a="1"/>
  <c r="CP374" i="1" s="1"/>
  <c r="BE370" i="1"/>
  <c r="CE365" i="1"/>
  <c r="BD385" i="1"/>
  <c r="BA385" i="1"/>
  <c r="BB385" i="1"/>
  <c r="BE383" i="1"/>
  <c r="CF382" i="1"/>
  <c r="BL380" i="1"/>
  <c r="AJ380" i="1"/>
  <c r="AL380" i="1" s="1"/>
  <c r="BI380" i="1"/>
  <c r="BJ380" i="1"/>
  <c r="BM380" i="1"/>
  <c r="BN380" i="1"/>
  <c r="BF379" i="1"/>
  <c r="AL378" i="1"/>
  <c r="CE376" i="1"/>
  <c r="CE369" i="1"/>
  <c r="CP367" i="1" a="1"/>
  <c r="CP367" i="1" s="1"/>
  <c r="CO363" i="1" a="1"/>
  <c r="CO363" i="1" s="1"/>
  <c r="CP363" i="1" a="1"/>
  <c r="CP363" i="1" s="1"/>
  <c r="BD355" i="1"/>
  <c r="BC355" i="1"/>
  <c r="BG355" i="1"/>
  <c r="BA355" i="1"/>
  <c r="BB355" i="1"/>
  <c r="BE355" i="1"/>
  <c r="BF355" i="1"/>
  <c r="X352" i="1"/>
  <c r="AZ352" i="1"/>
  <c r="Z352" i="1" s="1"/>
  <c r="BD383" i="1"/>
  <c r="AG382" i="1"/>
  <c r="AI382" i="1" s="1"/>
  <c r="BH380" i="1"/>
  <c r="BE379" i="1"/>
  <c r="CA379" i="1"/>
  <c r="AX377" i="1"/>
  <c r="AL376" i="1"/>
  <c r="CO372" i="1" a="1"/>
  <c r="CO372" i="1" s="1"/>
  <c r="CQ372" i="1" s="1"/>
  <c r="CP372" i="1" a="1"/>
  <c r="CP372" i="1" s="1"/>
  <c r="AK366" i="1"/>
  <c r="CQ363" i="1"/>
  <c r="BI419" i="1"/>
  <c r="BI416" i="1"/>
  <c r="BI413" i="1"/>
  <c r="BI410" i="1"/>
  <c r="BI407" i="1"/>
  <c r="BI404" i="1"/>
  <c r="BI401" i="1"/>
  <c r="BI398" i="1"/>
  <c r="BK395" i="1"/>
  <c r="AW395" i="1"/>
  <c r="CE394" i="1"/>
  <c r="CO391" i="1" a="1"/>
  <c r="CO391" i="1" s="1"/>
  <c r="CQ391" i="1" s="1"/>
  <c r="BG385" i="1"/>
  <c r="CA380" i="1"/>
  <c r="BC379" i="1"/>
  <c r="AJ378" i="1"/>
  <c r="BH378" i="1"/>
  <c r="BJ378" i="1"/>
  <c r="BK378" i="1"/>
  <c r="BM378" i="1"/>
  <c r="BN378" i="1"/>
  <c r="BD367" i="1"/>
  <c r="BB367" i="1"/>
  <c r="BC367" i="1"/>
  <c r="BF367" i="1"/>
  <c r="BG367" i="1"/>
  <c r="BR366" i="1"/>
  <c r="CE363" i="1"/>
  <c r="CP359" i="1" a="1"/>
  <c r="CP359" i="1" s="1"/>
  <c r="CP357" i="1" a="1"/>
  <c r="CP357" i="1" s="1"/>
  <c r="CQ356" i="1"/>
  <c r="BC354" i="1"/>
  <c r="BF354" i="1"/>
  <c r="BA354" i="1"/>
  <c r="BB354" i="1"/>
  <c r="BD354" i="1"/>
  <c r="BE354" i="1"/>
  <c r="BG354" i="1"/>
  <c r="BD352" i="1"/>
  <c r="BG352" i="1"/>
  <c r="BB352" i="1"/>
  <c r="BA352" i="1"/>
  <c r="BC352" i="1"/>
  <c r="BE352" i="1"/>
  <c r="BF352" i="1"/>
  <c r="CP394" i="1" a="1"/>
  <c r="CP394" i="1" s="1"/>
  <c r="CO393" i="1" a="1"/>
  <c r="CO393" i="1" s="1"/>
  <c r="CQ393" i="1" s="1"/>
  <c r="AK389" i="1"/>
  <c r="AH389" i="1"/>
  <c r="BD382" i="1"/>
  <c r="BA382" i="1"/>
  <c r="BB382" i="1"/>
  <c r="BB379" i="1"/>
  <c r="BL378" i="1"/>
  <c r="CO364" i="1" a="1"/>
  <c r="CO364" i="1" s="1"/>
  <c r="CQ364" i="1" s="1"/>
  <c r="CP361" i="1" a="1"/>
  <c r="CP361" i="1" s="1"/>
  <c r="CQ359" i="1"/>
  <c r="AL388" i="1"/>
  <c r="BT386" i="1"/>
  <c r="BE385" i="1"/>
  <c r="AK383" i="1"/>
  <c r="AH383" i="1"/>
  <c r="BI378" i="1"/>
  <c r="CE372" i="1"/>
  <c r="CP352" i="1" a="1"/>
  <c r="CP352" i="1" s="1"/>
  <c r="CO352" i="1" a="1"/>
  <c r="CO352" i="1" s="1"/>
  <c r="CQ352" i="1" s="1"/>
  <c r="BA383" i="1"/>
  <c r="BB383" i="1"/>
  <c r="BG383" i="1"/>
  <c r="BG382" i="1"/>
  <c r="BL377" i="1"/>
  <c r="AJ377" i="1"/>
  <c r="AL377" i="1" s="1"/>
  <c r="BI377" i="1"/>
  <c r="AW377" i="1"/>
  <c r="BJ377" i="1"/>
  <c r="BM377" i="1"/>
  <c r="BN377" i="1"/>
  <c r="AJ375" i="1"/>
  <c r="AL375" i="1" s="1"/>
  <c r="BH375" i="1"/>
  <c r="BJ375" i="1"/>
  <c r="BK375" i="1"/>
  <c r="BM375" i="1"/>
  <c r="BN375" i="1"/>
  <c r="BD370" i="1"/>
  <c r="BB370" i="1"/>
  <c r="BC370" i="1"/>
  <c r="BF370" i="1"/>
  <c r="BG370" i="1"/>
  <c r="CP360" i="1" a="1"/>
  <c r="CP360" i="1" s="1"/>
  <c r="CE359" i="1"/>
  <c r="BF348" i="1"/>
  <c r="BA348" i="1"/>
  <c r="BB348" i="1"/>
  <c r="BC348" i="1"/>
  <c r="BD348" i="1"/>
  <c r="BE348" i="1"/>
  <c r="BG348" i="1"/>
  <c r="AJ397" i="1"/>
  <c r="AL397" i="1" s="1"/>
  <c r="BH397" i="1"/>
  <c r="CO366" i="1" a="1"/>
  <c r="CO366" i="1" s="1"/>
  <c r="CP366" i="1" a="1"/>
  <c r="CP366" i="1" s="1"/>
  <c r="CP393" i="1" a="1"/>
  <c r="CP393" i="1" s="1"/>
  <c r="BJ393" i="1"/>
  <c r="AK392" i="1"/>
  <c r="AH392" i="1"/>
  <c r="BR387" i="1"/>
  <c r="CE384" i="1"/>
  <c r="BE382" i="1"/>
  <c r="CE379" i="1"/>
  <c r="BH377" i="1"/>
  <c r="BL375" i="1"/>
  <c r="BE367" i="1"/>
  <c r="CQ366" i="1"/>
  <c r="AL391" i="1"/>
  <c r="CA388" i="1"/>
  <c r="BC382" i="1"/>
  <c r="AJ381" i="1"/>
  <c r="AL381" i="1" s="1"/>
  <c r="BH381" i="1"/>
  <c r="BJ381" i="1"/>
  <c r="BK381" i="1"/>
  <c r="BM381" i="1"/>
  <c r="BN381" i="1"/>
  <c r="AH380" i="1"/>
  <c r="BI375" i="1"/>
  <c r="CP373" i="1" a="1"/>
  <c r="CP373" i="1" s="1"/>
  <c r="BD364" i="1"/>
  <c r="BA364" i="1"/>
  <c r="BB364" i="1"/>
  <c r="BC364" i="1"/>
  <c r="BF364" i="1"/>
  <c r="BG364" i="1"/>
  <c r="AL356" i="1"/>
  <c r="BL374" i="1"/>
  <c r="BK374" i="1"/>
  <c r="BL371" i="1"/>
  <c r="BK371" i="1"/>
  <c r="BL368" i="1"/>
  <c r="AX368" i="1"/>
  <c r="BK368" i="1"/>
  <c r="BL365" i="1"/>
  <c r="BK365" i="1"/>
  <c r="BL362" i="1"/>
  <c r="BK362" i="1"/>
  <c r="BL359" i="1"/>
  <c r="BK359" i="1"/>
  <c r="BK357" i="1"/>
  <c r="BB334" i="1"/>
  <c r="BC334" i="1"/>
  <c r="BD334" i="1"/>
  <c r="BG334" i="1"/>
  <c r="BF334" i="1"/>
  <c r="BA334" i="1"/>
  <c r="BE334" i="1"/>
  <c r="BA326" i="1"/>
  <c r="BD326" i="1"/>
  <c r="BB326" i="1"/>
  <c r="BC326" i="1"/>
  <c r="BE326" i="1"/>
  <c r="BF326" i="1"/>
  <c r="BG326" i="1"/>
  <c r="BA320" i="1"/>
  <c r="BB320" i="1"/>
  <c r="BC320" i="1"/>
  <c r="BD320" i="1"/>
  <c r="BE320" i="1"/>
  <c r="BF320" i="1"/>
  <c r="BG320" i="1"/>
  <c r="BL356" i="1"/>
  <c r="BS503" i="1" s="1"/>
  <c r="BK356" i="1"/>
  <c r="AH355" i="1"/>
  <c r="BL355" i="1"/>
  <c r="W345" i="1"/>
  <c r="AY345" i="1"/>
  <c r="Y345" i="1" s="1"/>
  <c r="BF345" i="1"/>
  <c r="BA345" i="1"/>
  <c r="BB345" i="1"/>
  <c r="BC345" i="1"/>
  <c r="CP344" i="1" a="1"/>
  <c r="CP344" i="1" s="1"/>
  <c r="BF342" i="1"/>
  <c r="BA342" i="1"/>
  <c r="BB342" i="1"/>
  <c r="BC342" i="1"/>
  <c r="BE342" i="1"/>
  <c r="BG342" i="1"/>
  <c r="AH348" i="1"/>
  <c r="AK348" i="1"/>
  <c r="BX347" i="1"/>
  <c r="CE347" i="1"/>
  <c r="CO342" i="1" a="1"/>
  <c r="CO342" i="1" s="1"/>
  <c r="CQ342" i="1" s="1"/>
  <c r="CP342" i="1" a="1"/>
  <c r="CP342" i="1" s="1"/>
  <c r="BU352" i="1"/>
  <c r="CE352" i="1"/>
  <c r="CP351" i="1" a="1"/>
  <c r="CP351" i="1" s="1"/>
  <c r="BA329" i="1"/>
  <c r="BE329" i="1"/>
  <c r="BC329" i="1"/>
  <c r="BF329" i="1"/>
  <c r="BG329" i="1"/>
  <c r="BB329" i="1"/>
  <c r="BD329" i="1"/>
  <c r="AH358" i="1"/>
  <c r="BL358" i="1"/>
  <c r="AJ357" i="1"/>
  <c r="AL357" i="1" s="1"/>
  <c r="BH357" i="1"/>
  <c r="BL357" i="1"/>
  <c r="BR354" i="1"/>
  <c r="BL353" i="1"/>
  <c r="BM353" i="1"/>
  <c r="BN353" i="1"/>
  <c r="BH353" i="1"/>
  <c r="CQ351" i="1"/>
  <c r="BA351" i="1"/>
  <c r="BC351" i="1"/>
  <c r="BD351" i="1"/>
  <c r="BF351" i="1"/>
  <c r="BR349" i="1"/>
  <c r="CE346" i="1"/>
  <c r="BE341" i="1"/>
  <c r="BA341" i="1"/>
  <c r="BB341" i="1"/>
  <c r="BC341" i="1"/>
  <c r="BD341" i="1"/>
  <c r="BF341" i="1"/>
  <c r="BG341" i="1"/>
  <c r="BF339" i="1"/>
  <c r="BA339" i="1"/>
  <c r="BB339" i="1"/>
  <c r="BC339" i="1"/>
  <c r="BD339" i="1"/>
  <c r="BE339" i="1"/>
  <c r="BG339" i="1"/>
  <c r="CQ338" i="1"/>
  <c r="BH394" i="1"/>
  <c r="AJ394" i="1"/>
  <c r="AL394" i="1" s="1"/>
  <c r="AJ390" i="1"/>
  <c r="AL390" i="1" s="1"/>
  <c r="BH390" i="1"/>
  <c r="AJ387" i="1"/>
  <c r="AL387" i="1" s="1"/>
  <c r="BH387" i="1"/>
  <c r="AJ384" i="1"/>
  <c r="AL384" i="1" s="1"/>
  <c r="BH384" i="1"/>
  <c r="BM374" i="1"/>
  <c r="AJ374" i="1"/>
  <c r="AL374" i="1" s="1"/>
  <c r="AJ372" i="1"/>
  <c r="AL372" i="1" s="1"/>
  <c r="BH372" i="1"/>
  <c r="BL372" i="1"/>
  <c r="BM371" i="1"/>
  <c r="AJ371" i="1"/>
  <c r="AL371" i="1" s="1"/>
  <c r="AJ369" i="1"/>
  <c r="AL369" i="1" s="1"/>
  <c r="BH369" i="1"/>
  <c r="BL369" i="1"/>
  <c r="BM368" i="1"/>
  <c r="AW368" i="1"/>
  <c r="AJ368" i="1"/>
  <c r="AL368" i="1" s="1"/>
  <c r="AJ366" i="1"/>
  <c r="AL366" i="1" s="1"/>
  <c r="BH366" i="1"/>
  <c r="BL366" i="1"/>
  <c r="BM365" i="1"/>
  <c r="AJ365" i="1"/>
  <c r="AL365" i="1" s="1"/>
  <c r="AJ363" i="1"/>
  <c r="BH363" i="1"/>
  <c r="BL363" i="1"/>
  <c r="BM362" i="1"/>
  <c r="AJ362" i="1"/>
  <c r="AL362" i="1" s="1"/>
  <c r="BK360" i="1"/>
  <c r="BJ353" i="1"/>
  <c r="BR352" i="1"/>
  <c r="BJ374" i="1"/>
  <c r="BJ371" i="1"/>
  <c r="BX338" i="1" s="1"/>
  <c r="BJ368" i="1"/>
  <c r="BJ365" i="1"/>
  <c r="BJ362" i="1"/>
  <c r="AH361" i="1"/>
  <c r="BL361" i="1"/>
  <c r="BJ360" i="1"/>
  <c r="BN359" i="1"/>
  <c r="AJ359" i="1"/>
  <c r="BI353" i="1"/>
  <c r="BL350" i="1"/>
  <c r="AJ350" i="1"/>
  <c r="AL350" i="1" s="1"/>
  <c r="BJ350" i="1"/>
  <c r="AW350" i="1"/>
  <c r="BK350" i="1"/>
  <c r="AX350" i="1"/>
  <c r="BM350" i="1"/>
  <c r="CP345" i="1" a="1"/>
  <c r="CP345" i="1" s="1"/>
  <c r="BJ359" i="1"/>
  <c r="AH359" i="1"/>
  <c r="CP358" i="1" a="1"/>
  <c r="CP358" i="1" s="1"/>
  <c r="BM355" i="1"/>
  <c r="CP353" i="1" a="1"/>
  <c r="CP353" i="1" s="1"/>
  <c r="BG351" i="1"/>
  <c r="CE351" i="1"/>
  <c r="BN350" i="1"/>
  <c r="CP349" i="1" a="1"/>
  <c r="CP349" i="1" s="1"/>
  <c r="BD336" i="1"/>
  <c r="BF336" i="1"/>
  <c r="BG336" i="1"/>
  <c r="BA336" i="1"/>
  <c r="BB336" i="1"/>
  <c r="BC336" i="1"/>
  <c r="BE336" i="1"/>
  <c r="CQ335" i="1"/>
  <c r="W363" i="1"/>
  <c r="BI359" i="1"/>
  <c r="BN358" i="1"/>
  <c r="CE356" i="1"/>
  <c r="BN356" i="1"/>
  <c r="AH356" i="1"/>
  <c r="BK355" i="1"/>
  <c r="BE351" i="1"/>
  <c r="CO350" i="1" a="1"/>
  <c r="CO350" i="1" s="1"/>
  <c r="CQ350" i="1" s="1"/>
  <c r="CP350" i="1" a="1"/>
  <c r="CP350" i="1" s="1"/>
  <c r="BI350" i="1"/>
  <c r="CQ345" i="1"/>
  <c r="BG345" i="1"/>
  <c r="AJ360" i="1"/>
  <c r="AL360" i="1" s="1"/>
  <c r="BH360" i="1"/>
  <c r="BL360" i="1"/>
  <c r="AL359" i="1"/>
  <c r="BM358" i="1"/>
  <c r="AJ358" i="1"/>
  <c r="AL358" i="1" s="1"/>
  <c r="CE357" i="1"/>
  <c r="BN357" i="1"/>
  <c r="BM356" i="1"/>
  <c r="BJ355" i="1"/>
  <c r="AJ353" i="1"/>
  <c r="AL353" i="1" s="1"/>
  <c r="BB351" i="1"/>
  <c r="BH350" i="1"/>
  <c r="CP348" i="1" a="1"/>
  <c r="CP348" i="1" s="1"/>
  <c r="BE345" i="1"/>
  <c r="BB340" i="1"/>
  <c r="BD340" i="1"/>
  <c r="BG340" i="1"/>
  <c r="BA340" i="1"/>
  <c r="BC340" i="1"/>
  <c r="BE340" i="1"/>
  <c r="BF340" i="1"/>
  <c r="BI355" i="1"/>
  <c r="CE349" i="1"/>
  <c r="CQ348" i="1"/>
  <c r="BD345" i="1"/>
  <c r="BB337" i="1"/>
  <c r="BD337" i="1"/>
  <c r="BG337" i="1"/>
  <c r="BA337" i="1"/>
  <c r="BC337" i="1"/>
  <c r="BE337" i="1"/>
  <c r="BF337" i="1"/>
  <c r="CE334" i="1"/>
  <c r="BD332" i="1"/>
  <c r="BI327" i="1"/>
  <c r="BH327" i="1"/>
  <c r="BJ327" i="1"/>
  <c r="AH327" i="1"/>
  <c r="BK327" i="1"/>
  <c r="BL327" i="1"/>
  <c r="CE326" i="1"/>
  <c r="BA323" i="1"/>
  <c r="BC323" i="1"/>
  <c r="BB323" i="1"/>
  <c r="BD323" i="1"/>
  <c r="BE323" i="1"/>
  <c r="BF323" i="1"/>
  <c r="AH322" i="1"/>
  <c r="AK322" i="1"/>
  <c r="BN343" i="1"/>
  <c r="BI343" i="1"/>
  <c r="CE337" i="1"/>
  <c r="AH335" i="1"/>
  <c r="BE328" i="1"/>
  <c r="BD328" i="1"/>
  <c r="BA328" i="1"/>
  <c r="BB328" i="1"/>
  <c r="BG328" i="1"/>
  <c r="CA326" i="1"/>
  <c r="AZ323" i="1"/>
  <c r="Z323" i="1" s="1"/>
  <c r="X323" i="1"/>
  <c r="BE322" i="1"/>
  <c r="BB322" i="1"/>
  <c r="BC322" i="1"/>
  <c r="BA322" i="1"/>
  <c r="BD322" i="1"/>
  <c r="BF322" i="1"/>
  <c r="CO318" i="1" a="1"/>
  <c r="CO318" i="1" s="1"/>
  <c r="CQ318" i="1" s="1"/>
  <c r="CP318" i="1" a="1"/>
  <c r="CP318" i="1" s="1"/>
  <c r="AW352" i="1"/>
  <c r="BI352" i="1"/>
  <c r="BI349" i="1"/>
  <c r="BK341" i="1"/>
  <c r="BI338" i="1"/>
  <c r="BF331" i="1"/>
  <c r="BZ326" i="1"/>
  <c r="CO320" i="1" a="1"/>
  <c r="CO320" i="1" s="1"/>
  <c r="CQ320" i="1" s="1"/>
  <c r="BN319" i="1"/>
  <c r="BM319" i="1"/>
  <c r="BH319" i="1"/>
  <c r="BI319" i="1"/>
  <c r="AH319" i="1"/>
  <c r="BJ319" i="1"/>
  <c r="BN346" i="1"/>
  <c r="BI346" i="1"/>
  <c r="BC331" i="1"/>
  <c r="BN327" i="1"/>
  <c r="BG321" i="1"/>
  <c r="AH317" i="1"/>
  <c r="AK317" i="1"/>
  <c r="BA306" i="1"/>
  <c r="BB306" i="1"/>
  <c r="BC306" i="1"/>
  <c r="BE306" i="1"/>
  <c r="BF306" i="1"/>
  <c r="BG306" i="1"/>
  <c r="BD306" i="1"/>
  <c r="BJ338" i="1"/>
  <c r="BL338" i="1"/>
  <c r="BM327" i="1"/>
  <c r="CP324" i="1" a="1"/>
  <c r="CP324" i="1" s="1"/>
  <c r="BT336" i="1"/>
  <c r="AJ335" i="1"/>
  <c r="AL335" i="1" s="1"/>
  <c r="BH335" i="1"/>
  <c r="BJ335" i="1"/>
  <c r="BK335" i="1"/>
  <c r="BL335" i="1"/>
  <c r="CO333" i="1" a="1"/>
  <c r="CO333" i="1" s="1"/>
  <c r="CQ333" i="1" s="1"/>
  <c r="BA332" i="1"/>
  <c r="BC332" i="1"/>
  <c r="BE332" i="1"/>
  <c r="AJ325" i="1"/>
  <c r="AL325" i="1" s="1"/>
  <c r="BJ325" i="1"/>
  <c r="BK325" i="1"/>
  <c r="BL325" i="1"/>
  <c r="BM325" i="1"/>
  <c r="BN325" i="1"/>
  <c r="BL343" i="1"/>
  <c r="AJ343" i="1"/>
  <c r="AL343" i="1" s="1"/>
  <c r="BR342" i="1"/>
  <c r="BJ341" i="1"/>
  <c r="BL341" i="1"/>
  <c r="BN340" i="1"/>
  <c r="BI340" i="1"/>
  <c r="CO336" i="1" a="1"/>
  <c r="CO336" i="1" s="1"/>
  <c r="CQ336" i="1" s="1"/>
  <c r="BI335" i="1"/>
  <c r="BE331" i="1"/>
  <c r="BB331" i="1"/>
  <c r="BD331" i="1"/>
  <c r="BI330" i="1"/>
  <c r="BJ330" i="1"/>
  <c r="AJ330" i="1"/>
  <c r="AL330" i="1" s="1"/>
  <c r="BK330" i="1"/>
  <c r="BL330" i="1"/>
  <c r="BA309" i="1"/>
  <c r="BB309" i="1"/>
  <c r="BC309" i="1"/>
  <c r="BD309" i="1"/>
  <c r="BE309" i="1"/>
  <c r="BF309" i="1"/>
  <c r="BG309" i="1"/>
  <c r="BG344" i="1"/>
  <c r="BK343" i="1"/>
  <c r="BX335" i="1"/>
  <c r="CP327" i="1" a="1"/>
  <c r="CP327" i="1" s="1"/>
  <c r="BB321" i="1"/>
  <c r="BC321" i="1"/>
  <c r="BA321" i="1"/>
  <c r="BD321" i="1"/>
  <c r="BE321" i="1"/>
  <c r="BT333" i="1"/>
  <c r="AL347" i="1"/>
  <c r="BL346" i="1"/>
  <c r="AJ346" i="1"/>
  <c r="AL346" i="1" s="1"/>
  <c r="BF344" i="1"/>
  <c r="BJ344" i="1"/>
  <c r="BL344" i="1"/>
  <c r="BJ343" i="1"/>
  <c r="AH343" i="1"/>
  <c r="CO341" i="1" a="1"/>
  <c r="CO341" i="1" s="1"/>
  <c r="CQ341" i="1" s="1"/>
  <c r="CE340" i="1"/>
  <c r="BS338" i="1"/>
  <c r="CP334" i="1" a="1"/>
  <c r="CP334" i="1" s="1"/>
  <c r="BN330" i="1"/>
  <c r="BO330" i="1"/>
  <c r="BO328" i="1"/>
  <c r="AJ327" i="1"/>
  <c r="AL327" i="1" s="1"/>
  <c r="BL319" i="1"/>
  <c r="BE307" i="1"/>
  <c r="BA307" i="1"/>
  <c r="BB307" i="1"/>
  <c r="BC307" i="1"/>
  <c r="BD307" i="1"/>
  <c r="BF307" i="1"/>
  <c r="BG307" i="1"/>
  <c r="AZ345" i="1"/>
  <c r="Z345" i="1" s="1"/>
  <c r="BD344" i="1"/>
  <c r="BH343" i="1"/>
  <c r="BM330" i="1"/>
  <c r="AL324" i="1"/>
  <c r="BE319" i="1"/>
  <c r="BA319" i="1"/>
  <c r="BB319" i="1"/>
  <c r="BC319" i="1"/>
  <c r="BD319" i="1"/>
  <c r="BG319" i="1"/>
  <c r="BZ350" i="1"/>
  <c r="BJ347" i="1"/>
  <c r="BL347" i="1"/>
  <c r="BJ346" i="1"/>
  <c r="AH346" i="1"/>
  <c r="BC344" i="1"/>
  <c r="AK342" i="1"/>
  <c r="CP340" i="1" a="1"/>
  <c r="CP340" i="1" s="1"/>
  <c r="AJ338" i="1"/>
  <c r="AL338" i="1" s="1"/>
  <c r="BL334" i="1"/>
  <c r="BN334" i="1"/>
  <c r="BI334" i="1"/>
  <c r="BG332" i="1"/>
  <c r="CE331" i="1"/>
  <c r="BH330" i="1"/>
  <c r="CO328" i="1" a="1"/>
  <c r="CO328" i="1" s="1"/>
  <c r="CP328" i="1" a="1"/>
  <c r="CP328" i="1" s="1"/>
  <c r="CO323" i="1" a="1"/>
  <c r="CO323" i="1" s="1"/>
  <c r="CQ323" i="1" s="1"/>
  <c r="CP323" i="1" a="1"/>
  <c r="CP323" i="1" s="1"/>
  <c r="CE323" i="1"/>
  <c r="BV323" i="1"/>
  <c r="BG322" i="1"/>
  <c r="BF319" i="1"/>
  <c r="BB344" i="1"/>
  <c r="CE341" i="1"/>
  <c r="AK339" i="1"/>
  <c r="BN338" i="1"/>
  <c r="BL337" i="1"/>
  <c r="BN337" i="1"/>
  <c r="BI337" i="1"/>
  <c r="BF332" i="1"/>
  <c r="CQ328" i="1"/>
  <c r="CO326" i="1" a="1"/>
  <c r="CO326" i="1" s="1"/>
  <c r="CQ326" i="1" s="1"/>
  <c r="CP326" i="1" a="1"/>
  <c r="CP326" i="1" s="1"/>
  <c r="CO325" i="1" a="1"/>
  <c r="CO325" i="1" s="1"/>
  <c r="CQ325" i="1" s="1"/>
  <c r="CP325" i="1" a="1"/>
  <c r="CP325" i="1" s="1"/>
  <c r="BG323" i="1"/>
  <c r="CE322" i="1"/>
  <c r="AH320" i="1"/>
  <c r="AK320" i="1"/>
  <c r="BU325" i="1"/>
  <c r="BI316" i="1"/>
  <c r="CB315" i="1"/>
  <c r="AW312" i="1"/>
  <c r="BI312" i="1"/>
  <c r="AJ312" i="1"/>
  <c r="AX312" i="1"/>
  <c r="BK312" i="1"/>
  <c r="BL312" i="1"/>
  <c r="BT311" i="1"/>
  <c r="CO307" i="1" a="1"/>
  <c r="CO307" i="1" s="1"/>
  <c r="CQ307" i="1" s="1"/>
  <c r="CP307" i="1" a="1"/>
  <c r="CP307" i="1" s="1"/>
  <c r="CP305" i="1" a="1"/>
  <c r="CP305" i="1" s="1"/>
  <c r="AH304" i="1"/>
  <c r="AK304" i="1"/>
  <c r="AK297" i="1"/>
  <c r="AH297" i="1"/>
  <c r="BA292" i="1"/>
  <c r="BE292" i="1"/>
  <c r="BD292" i="1"/>
  <c r="BF292" i="1"/>
  <c r="BG292" i="1"/>
  <c r="BB292" i="1"/>
  <c r="BC292" i="1"/>
  <c r="CQ285" i="1"/>
  <c r="CO322" i="1" a="1"/>
  <c r="CO322" i="1" s="1"/>
  <c r="CQ322" i="1" s="1"/>
  <c r="BH312" i="1"/>
  <c r="BS311" i="1"/>
  <c r="CE310" i="1"/>
  <c r="BE297" i="1"/>
  <c r="BB297" i="1"/>
  <c r="BC297" i="1"/>
  <c r="BD297" i="1"/>
  <c r="BF297" i="1"/>
  <c r="BG297" i="1"/>
  <c r="CO296" i="1" a="1"/>
  <c r="CO296" i="1" s="1"/>
  <c r="CQ296" i="1" s="1"/>
  <c r="CP296" i="1" a="1"/>
  <c r="CP296" i="1" s="1"/>
  <c r="BK336" i="1"/>
  <c r="BO335" i="1"/>
  <c r="BK333" i="1"/>
  <c r="CE320" i="1"/>
  <c r="AJ318" i="1"/>
  <c r="AL318" i="1" s="1"/>
  <c r="BU312" i="1"/>
  <c r="BQ312" i="1"/>
  <c r="BR311" i="1"/>
  <c r="AZ308" i="1"/>
  <c r="Z308" i="1" s="1"/>
  <c r="X308" i="1"/>
  <c r="BA308" i="1"/>
  <c r="BB308" i="1"/>
  <c r="BC308" i="1"/>
  <c r="BD308" i="1"/>
  <c r="AK300" i="1"/>
  <c r="AH300" i="1"/>
  <c r="BE291" i="1"/>
  <c r="BA291" i="1"/>
  <c r="BB291" i="1"/>
  <c r="BC291" i="1"/>
  <c r="BD291" i="1"/>
  <c r="BF291" i="1"/>
  <c r="BL316" i="1"/>
  <c r="BZ320" i="1" s="1"/>
  <c r="BM316" i="1"/>
  <c r="CA352" i="1" s="1"/>
  <c r="CP313" i="1" a="1"/>
  <c r="CP313" i="1" s="1"/>
  <c r="AK302" i="1"/>
  <c r="AH302" i="1"/>
  <c r="BE300" i="1"/>
  <c r="BB300" i="1"/>
  <c r="BC300" i="1"/>
  <c r="BD300" i="1"/>
  <c r="BF300" i="1"/>
  <c r="AL314" i="1"/>
  <c r="BE313" i="1"/>
  <c r="BB313" i="1"/>
  <c r="CO306" i="1" a="1"/>
  <c r="CO306" i="1" s="1"/>
  <c r="CQ306" i="1" s="1"/>
  <c r="BF305" i="1"/>
  <c r="BA302" i="1"/>
  <c r="BB302" i="1"/>
  <c r="BG302" i="1"/>
  <c r="AK299" i="1"/>
  <c r="AH299" i="1"/>
  <c r="BA293" i="1"/>
  <c r="BB293" i="1"/>
  <c r="BD293" i="1"/>
  <c r="BE293" i="1"/>
  <c r="BF293" i="1"/>
  <c r="BG293" i="1"/>
  <c r="CP292" i="1" a="1"/>
  <c r="CP292" i="1" s="1"/>
  <c r="BH354" i="1"/>
  <c r="BH351" i="1"/>
  <c r="BV458" i="1" s="1"/>
  <c r="BH348" i="1"/>
  <c r="BH345" i="1"/>
  <c r="BH342" i="1"/>
  <c r="BH339" i="1"/>
  <c r="BH336" i="1"/>
  <c r="BH333" i="1"/>
  <c r="AJ333" i="1"/>
  <c r="AL333" i="1" s="1"/>
  <c r="BQ325" i="1"/>
  <c r="AH324" i="1"/>
  <c r="BJ318" i="1"/>
  <c r="BX449" i="1" s="1"/>
  <c r="CP317" i="1" a="1"/>
  <c r="CP317" i="1" s="1"/>
  <c r="BA317" i="1"/>
  <c r="BD317" i="1"/>
  <c r="BT315" i="1"/>
  <c r="BE315" i="1"/>
  <c r="BU315" i="1"/>
  <c r="BT314" i="1"/>
  <c r="CP309" i="1" a="1"/>
  <c r="CP309" i="1" s="1"/>
  <c r="AH308" i="1"/>
  <c r="BE305" i="1"/>
  <c r="CE304" i="1"/>
  <c r="BO319" i="1"/>
  <c r="AL299" i="1"/>
  <c r="AZ274" i="1"/>
  <c r="Z274" i="1" s="1"/>
  <c r="X274" i="1"/>
  <c r="BT329" i="1"/>
  <c r="CP322" i="1" a="1"/>
  <c r="CP322" i="1" s="1"/>
  <c r="CO321" i="1" a="1"/>
  <c r="CO321" i="1" s="1"/>
  <c r="CQ321" i="1" s="1"/>
  <c r="CO319" i="1" a="1"/>
  <c r="CO319" i="1" s="1"/>
  <c r="CQ319" i="1" s="1"/>
  <c r="BS315" i="1"/>
  <c r="BD315" i="1"/>
  <c r="BS314" i="1"/>
  <c r="BG313" i="1"/>
  <c r="BT312" i="1"/>
  <c r="CE311" i="1"/>
  <c r="AL311" i="1"/>
  <c r="AH310" i="1"/>
  <c r="AH306" i="1"/>
  <c r="BD305" i="1"/>
  <c r="BG304" i="1"/>
  <c r="X269" i="1"/>
  <c r="AZ269" i="1"/>
  <c r="Z269" i="1" s="1"/>
  <c r="CE328" i="1"/>
  <c r="BO321" i="1"/>
  <c r="CO316" i="1" a="1"/>
  <c r="CO316" i="1" s="1"/>
  <c r="CQ316" i="1" s="1"/>
  <c r="CP316" i="1" a="1"/>
  <c r="CP316" i="1" s="1"/>
  <c r="BR316" i="1"/>
  <c r="CO315" i="1" a="1"/>
  <c r="CO315" i="1" s="1"/>
  <c r="CQ315" i="1" s="1"/>
  <c r="BB315" i="1"/>
  <c r="BR314" i="1"/>
  <c r="BF313" i="1"/>
  <c r="BS312" i="1"/>
  <c r="AH312" i="1"/>
  <c r="CP311" i="1" a="1"/>
  <c r="CP311" i="1" s="1"/>
  <c r="CE308" i="1"/>
  <c r="BF304" i="1"/>
  <c r="BG303" i="1"/>
  <c r="CQ298" i="1"/>
  <c r="CO324" i="1" a="1"/>
  <c r="CO324" i="1" s="1"/>
  <c r="CQ324" i="1" s="1"/>
  <c r="BO316" i="1"/>
  <c r="BQ315" i="1"/>
  <c r="BA315" i="1"/>
  <c r="BQ314" i="1"/>
  <c r="BT313" i="1"/>
  <c r="BD313" i="1"/>
  <c r="BQ313" i="1"/>
  <c r="BO313" i="1"/>
  <c r="BX313" i="1"/>
  <c r="BR312" i="1"/>
  <c r="AL310" i="1"/>
  <c r="AH309" i="1"/>
  <c r="AZ307" i="1"/>
  <c r="Z307" i="1" s="1"/>
  <c r="X307" i="1"/>
  <c r="BA301" i="1"/>
  <c r="BE301" i="1"/>
  <c r="BF301" i="1"/>
  <c r="BC301" i="1"/>
  <c r="BD301" i="1"/>
  <c r="BA295" i="1"/>
  <c r="BE295" i="1"/>
  <c r="BD295" i="1"/>
  <c r="BG295" i="1"/>
  <c r="BB295" i="1"/>
  <c r="BC295" i="1"/>
  <c r="BA290" i="1"/>
  <c r="BB290" i="1"/>
  <c r="BC290" i="1"/>
  <c r="BD290" i="1"/>
  <c r="BE290" i="1"/>
  <c r="BF290" i="1"/>
  <c r="BG290" i="1"/>
  <c r="CO331" i="1" a="1"/>
  <c r="CO331" i="1" s="1"/>
  <c r="CQ331" i="1" s="1"/>
  <c r="BS324" i="1"/>
  <c r="CE321" i="1"/>
  <c r="BI318" i="1"/>
  <c r="BM318" i="1"/>
  <c r="BN318" i="1"/>
  <c r="BN316" i="1"/>
  <c r="CB483" i="1" s="1"/>
  <c r="AJ316" i="1"/>
  <c r="AL316" i="1" s="1"/>
  <c r="BO315" i="1"/>
  <c r="BP314" i="1"/>
  <c r="BS313" i="1"/>
  <c r="BC313" i="1"/>
  <c r="BP312" i="1"/>
  <c r="AZ304" i="1"/>
  <c r="Z304" i="1" s="1"/>
  <c r="CF304" i="1" s="1"/>
  <c r="BA298" i="1"/>
  <c r="BE298" i="1"/>
  <c r="BF298" i="1"/>
  <c r="BC298" i="1"/>
  <c r="BD298" i="1"/>
  <c r="BA296" i="1"/>
  <c r="BB296" i="1"/>
  <c r="BC296" i="1"/>
  <c r="BE296" i="1"/>
  <c r="BG296" i="1"/>
  <c r="CP295" i="1" a="1"/>
  <c r="CP295" i="1" s="1"/>
  <c r="X295" i="1"/>
  <c r="AZ295" i="1"/>
  <c r="Z295" i="1" s="1"/>
  <c r="AL312" i="1"/>
  <c r="BY311" i="1"/>
  <c r="BO311" i="1"/>
  <c r="BP311" i="1"/>
  <c r="CO310" i="1" a="1"/>
  <c r="CO310" i="1" s="1"/>
  <c r="CQ310" i="1" s="1"/>
  <c r="CP310" i="1" a="1"/>
  <c r="CP310" i="1" s="1"/>
  <c r="AH307" i="1"/>
  <c r="AK305" i="1"/>
  <c r="AH305" i="1"/>
  <c r="BA304" i="1"/>
  <c r="BE304" i="1"/>
  <c r="BC304" i="1"/>
  <c r="BD304" i="1"/>
  <c r="BE303" i="1"/>
  <c r="BB303" i="1"/>
  <c r="BC303" i="1"/>
  <c r="BD303" i="1"/>
  <c r="BF303" i="1"/>
  <c r="AH301" i="1"/>
  <c r="AK301" i="1"/>
  <c r="CQ295" i="1"/>
  <c r="BG289" i="1"/>
  <c r="BA289" i="1"/>
  <c r="BE289" i="1"/>
  <c r="BB289" i="1"/>
  <c r="BC289" i="1"/>
  <c r="BD289" i="1"/>
  <c r="BF289" i="1"/>
  <c r="BA305" i="1"/>
  <c r="BB305" i="1"/>
  <c r="BG305" i="1"/>
  <c r="AH298" i="1"/>
  <c r="AK298" i="1"/>
  <c r="BE294" i="1"/>
  <c r="BA294" i="1"/>
  <c r="BB294" i="1"/>
  <c r="BC294" i="1"/>
  <c r="BD294" i="1"/>
  <c r="BF294" i="1"/>
  <c r="CQ289" i="1"/>
  <c r="BB287" i="1"/>
  <c r="BA287" i="1"/>
  <c r="BF287" i="1"/>
  <c r="BC287" i="1"/>
  <c r="BD287" i="1"/>
  <c r="BE287" i="1"/>
  <c r="BG287" i="1"/>
  <c r="BI321" i="1"/>
  <c r="BU318" i="1"/>
  <c r="BQ316" i="1"/>
  <c r="BX314" i="1"/>
  <c r="BK310" i="1"/>
  <c r="BM303" i="1"/>
  <c r="BM300" i="1"/>
  <c r="BM297" i="1"/>
  <c r="CE295" i="1"/>
  <c r="CE292" i="1"/>
  <c r="AK289" i="1"/>
  <c r="CP285" i="1" a="1"/>
  <c r="CP285" i="1" s="1"/>
  <c r="CO283" i="1" a="1"/>
  <c r="CO283" i="1" s="1"/>
  <c r="CQ283" i="1" s="1"/>
  <c r="BL282" i="1"/>
  <c r="BL280" i="1"/>
  <c r="AL275" i="1"/>
  <c r="BJ274" i="1"/>
  <c r="CP271" i="1" a="1"/>
  <c r="CP271" i="1" s="1"/>
  <c r="BN263" i="1"/>
  <c r="AX263" i="1"/>
  <c r="BK263" i="1"/>
  <c r="AH263" i="1"/>
  <c r="BL263" i="1"/>
  <c r="AW263" i="1"/>
  <c r="BM263" i="1"/>
  <c r="AJ263" i="1"/>
  <c r="BH263" i="1"/>
  <c r="BI263" i="1"/>
  <c r="BJ263" i="1"/>
  <c r="BI324" i="1"/>
  <c r="BX317" i="1"/>
  <c r="BY317" i="1"/>
  <c r="BK313" i="1"/>
  <c r="BY313" i="1" s="1"/>
  <c r="BJ310" i="1"/>
  <c r="BJ309" i="1"/>
  <c r="BI307" i="1"/>
  <c r="BH306" i="1"/>
  <c r="BL303" i="1"/>
  <c r="CE301" i="1"/>
  <c r="BL300" i="1"/>
  <c r="AX300" i="1"/>
  <c r="CE298" i="1"/>
  <c r="BL297" i="1"/>
  <c r="BK294" i="1"/>
  <c r="BK291" i="1"/>
  <c r="CE288" i="1"/>
  <c r="CE287" i="1"/>
  <c r="BG285" i="1"/>
  <c r="BJ285" i="1"/>
  <c r="BM285" i="1"/>
  <c r="CO280" i="1" a="1"/>
  <c r="CO280" i="1" s="1"/>
  <c r="CQ280" i="1" s="1"/>
  <c r="CP280" i="1" a="1"/>
  <c r="CP280" i="1" s="1"/>
  <c r="BJ280" i="1"/>
  <c r="W276" i="1"/>
  <c r="AY276" i="1"/>
  <c r="Y276" i="1" s="1"/>
  <c r="CO261" i="1" a="1"/>
  <c r="CO261" i="1" s="1"/>
  <c r="CQ261" i="1" s="1"/>
  <c r="CP261" i="1" a="1"/>
  <c r="CP261" i="1" s="1"/>
  <c r="AH291" i="1"/>
  <c r="CE290" i="1"/>
  <c r="AW284" i="1"/>
  <c r="AJ284" i="1"/>
  <c r="BJ282" i="1"/>
  <c r="AJ282" i="1"/>
  <c r="AL282" i="1" s="1"/>
  <c r="BK282" i="1"/>
  <c r="BM282" i="1"/>
  <c r="BN281" i="1"/>
  <c r="BK281" i="1"/>
  <c r="AH281" i="1"/>
  <c r="BI281" i="1"/>
  <c r="AJ281" i="1"/>
  <c r="AL281" i="1" s="1"/>
  <c r="BL281" i="1"/>
  <c r="BN275" i="1"/>
  <c r="AH275" i="1"/>
  <c r="BH275" i="1"/>
  <c r="AX275" i="1"/>
  <c r="BL275" i="1"/>
  <c r="BM275" i="1"/>
  <c r="CP274" i="1" a="1"/>
  <c r="CP274" i="1" s="1"/>
  <c r="CO274" i="1" a="1"/>
  <c r="CO274" i="1" s="1"/>
  <c r="CQ274" i="1" s="1"/>
  <c r="BN273" i="1"/>
  <c r="AH271" i="1"/>
  <c r="BL271" i="1"/>
  <c r="BM271" i="1"/>
  <c r="BN271" i="1"/>
  <c r="BH271" i="1"/>
  <c r="AJ271" i="1"/>
  <c r="AL271" i="1" s="1"/>
  <c r="BJ271" i="1"/>
  <c r="BK271" i="1"/>
  <c r="CE266" i="1"/>
  <c r="BF250" i="1"/>
  <c r="BG250" i="1"/>
  <c r="BD250" i="1"/>
  <c r="BA250" i="1"/>
  <c r="BB250" i="1"/>
  <c r="BC250" i="1"/>
  <c r="BE250" i="1"/>
  <c r="AY295" i="1"/>
  <c r="Y295" i="1" s="1"/>
  <c r="BD276" i="1"/>
  <c r="BE276" i="1"/>
  <c r="BG276" i="1"/>
  <c r="AJ274" i="1"/>
  <c r="AL274" i="1" s="1"/>
  <c r="CE272" i="1"/>
  <c r="CE258" i="1"/>
  <c r="CP284" i="1" a="1"/>
  <c r="CP284" i="1" s="1"/>
  <c r="CO284" i="1" a="1"/>
  <c r="CO284" i="1" s="1"/>
  <c r="CQ284" i="1" s="1"/>
  <c r="AH284" i="1"/>
  <c r="BF283" i="1"/>
  <c r="BD283" i="1"/>
  <c r="BB283" i="1"/>
  <c r="CO281" i="1" a="1"/>
  <c r="CO281" i="1" s="1"/>
  <c r="CQ281" i="1" s="1"/>
  <c r="BJ281" i="1"/>
  <c r="CO279" i="1" a="1"/>
  <c r="CO279" i="1" s="1"/>
  <c r="CQ279" i="1" s="1"/>
  <c r="BK275" i="1"/>
  <c r="CP258" i="1" a="1"/>
  <c r="CP258" i="1" s="1"/>
  <c r="CO294" i="1" a="1"/>
  <c r="CO294" i="1" s="1"/>
  <c r="CQ294" i="1" s="1"/>
  <c r="CO291" i="1" a="1"/>
  <c r="CO291" i="1" s="1"/>
  <c r="CQ291" i="1" s="1"/>
  <c r="BC288" i="1"/>
  <c r="BG288" i="1"/>
  <c r="BG286" i="1"/>
  <c r="BL284" i="1"/>
  <c r="BH281" i="1"/>
  <c r="AJ280" i="1"/>
  <c r="CP273" i="1" a="1"/>
  <c r="CP273" i="1" s="1"/>
  <c r="AW306" i="1"/>
  <c r="BI306" i="1"/>
  <c r="CO297" i="1" a="1"/>
  <c r="CO297" i="1" s="1"/>
  <c r="CQ297" i="1" s="1"/>
  <c r="BI294" i="1"/>
  <c r="AZ293" i="1"/>
  <c r="Z293" i="1" s="1"/>
  <c r="BI291" i="1"/>
  <c r="BD286" i="1"/>
  <c r="BJ284" i="1"/>
  <c r="BN278" i="1"/>
  <c r="AJ278" i="1"/>
  <c r="AL278" i="1" s="1"/>
  <c r="BI278" i="1"/>
  <c r="AH278" i="1"/>
  <c r="BH278" i="1"/>
  <c r="BJ278" i="1"/>
  <c r="BI275" i="1"/>
  <c r="W275" i="1"/>
  <c r="CP260" i="1" a="1"/>
  <c r="CP260" i="1" s="1"/>
  <c r="CQ259" i="1"/>
  <c r="BB257" i="1"/>
  <c r="BG257" i="1"/>
  <c r="BD257" i="1"/>
  <c r="BE257" i="1"/>
  <c r="BF257" i="1"/>
  <c r="BA257" i="1"/>
  <c r="BC257" i="1"/>
  <c r="BI309" i="1"/>
  <c r="AZ305" i="1"/>
  <c r="Z305" i="1" s="1"/>
  <c r="BI303" i="1"/>
  <c r="AZ302" i="1"/>
  <c r="Z302" i="1" s="1"/>
  <c r="AW300" i="1"/>
  <c r="BI300" i="1"/>
  <c r="AZ299" i="1"/>
  <c r="Z299" i="1" s="1"/>
  <c r="BI297" i="1"/>
  <c r="CP289" i="1" a="1"/>
  <c r="CP289" i="1" s="1"/>
  <c r="CO289" i="1" a="1"/>
  <c r="CO289" i="1" s="1"/>
  <c r="BF288" i="1"/>
  <c r="AL284" i="1"/>
  <c r="BG283" i="1"/>
  <c r="AX279" i="1"/>
  <c r="BJ279" i="1"/>
  <c r="AJ279" i="1"/>
  <c r="AW279" i="1"/>
  <c r="BK279" i="1"/>
  <c r="BH279" i="1"/>
  <c r="AH279" i="1"/>
  <c r="BL279" i="1"/>
  <c r="BN279" i="1"/>
  <c r="BL278" i="1"/>
  <c r="AH274" i="1"/>
  <c r="BH274" i="1"/>
  <c r="BI274" i="1"/>
  <c r="AW274" i="1"/>
  <c r="BK274" i="1"/>
  <c r="BM274" i="1"/>
  <c r="BN274" i="1"/>
  <c r="CO268" i="1" a="1"/>
  <c r="CO268" i="1" s="1"/>
  <c r="CP268" i="1" a="1"/>
  <c r="CP268" i="1" s="1"/>
  <c r="CE289" i="1"/>
  <c r="AL280" i="1"/>
  <c r="CP277" i="1" a="1"/>
  <c r="CP277" i="1" s="1"/>
  <c r="AL273" i="1"/>
  <c r="CE270" i="1"/>
  <c r="BN269" i="1"/>
  <c r="AJ269" i="1"/>
  <c r="AL269" i="1" s="1"/>
  <c r="BI269" i="1"/>
  <c r="AH269" i="1"/>
  <c r="BJ269" i="1"/>
  <c r="BK269" i="1"/>
  <c r="AW269" i="1"/>
  <c r="BL269" i="1"/>
  <c r="BH269" i="1"/>
  <c r="CQ268" i="1"/>
  <c r="CE264" i="1"/>
  <c r="BF256" i="1"/>
  <c r="BC256" i="1"/>
  <c r="BG256" i="1"/>
  <c r="BE256" i="1"/>
  <c r="BA256" i="1"/>
  <c r="BB256" i="1"/>
  <c r="BD256" i="1"/>
  <c r="BE247" i="1"/>
  <c r="BA247" i="1"/>
  <c r="BD247" i="1"/>
  <c r="BB247" i="1"/>
  <c r="BC247" i="1"/>
  <c r="BF247" i="1"/>
  <c r="BG247" i="1"/>
  <c r="BP316" i="1"/>
  <c r="BI315" i="1"/>
  <c r="BP504" i="1" s="1"/>
  <c r="CB314" i="1"/>
  <c r="BO314" i="1"/>
  <c r="CO295" i="1" a="1"/>
  <c r="CO295" i="1" s="1"/>
  <c r="CP294" i="1" a="1"/>
  <c r="CP294" i="1" s="1"/>
  <c r="CO292" i="1" a="1"/>
  <c r="CO292" i="1" s="1"/>
  <c r="CQ292" i="1" s="1"/>
  <c r="CP291" i="1" a="1"/>
  <c r="CP291" i="1" s="1"/>
  <c r="BD288" i="1"/>
  <c r="BF286" i="1"/>
  <c r="BA286" i="1"/>
  <c r="BC286" i="1"/>
  <c r="BE286" i="1"/>
  <c r="BN284" i="1"/>
  <c r="AX284" i="1"/>
  <c r="BK284" i="1"/>
  <c r="BM284" i="1"/>
  <c r="AH282" i="1"/>
  <c r="CQ277" i="1"/>
  <c r="BF276" i="1"/>
  <c r="BF265" i="1"/>
  <c r="BG265" i="1"/>
  <c r="BC265" i="1"/>
  <c r="BD265" i="1"/>
  <c r="BE265" i="1"/>
  <c r="BA265" i="1"/>
  <c r="BB265" i="1"/>
  <c r="CE259" i="1"/>
  <c r="BB288" i="1"/>
  <c r="CP286" i="1" a="1"/>
  <c r="CP286" i="1" s="1"/>
  <c r="CE285" i="1"/>
  <c r="AH280" i="1"/>
  <c r="BK280" i="1"/>
  <c r="BH280" i="1"/>
  <c r="BI280" i="1"/>
  <c r="BN280" i="1"/>
  <c r="BC276" i="1"/>
  <c r="BJ273" i="1"/>
  <c r="AH273" i="1"/>
  <c r="BI273" i="1"/>
  <c r="BK273" i="1"/>
  <c r="AJ273" i="1"/>
  <c r="BL273" i="1"/>
  <c r="BH273" i="1"/>
  <c r="BF268" i="1"/>
  <c r="BB268" i="1"/>
  <c r="BA268" i="1"/>
  <c r="BC268" i="1"/>
  <c r="BE268" i="1"/>
  <c r="BG268" i="1"/>
  <c r="BB266" i="1"/>
  <c r="BG266" i="1"/>
  <c r="BC266" i="1"/>
  <c r="BD266" i="1"/>
  <c r="BE266" i="1"/>
  <c r="CP265" i="1" a="1"/>
  <c r="CP265" i="1" s="1"/>
  <c r="CO262" i="1" a="1"/>
  <c r="CO262" i="1" s="1"/>
  <c r="CQ262" i="1" s="1"/>
  <c r="CP262" i="1" a="1"/>
  <c r="CP262" i="1" s="1"/>
  <c r="AZ257" i="1"/>
  <c r="Z257" i="1" s="1"/>
  <c r="X257" i="1"/>
  <c r="BN297" i="1"/>
  <c r="BA288" i="1"/>
  <c r="CQ286" i="1"/>
  <c r="BF285" i="1"/>
  <c r="BB285" i="1"/>
  <c r="BD285" i="1"/>
  <c r="CE284" i="1"/>
  <c r="BN282" i="1"/>
  <c r="BM280" i="1"/>
  <c r="BI279" i="1"/>
  <c r="BB276" i="1"/>
  <c r="BL274" i="1"/>
  <c r="CQ272" i="1"/>
  <c r="CP269" i="1" a="1"/>
  <c r="CP269" i="1" s="1"/>
  <c r="CQ264" i="1"/>
  <c r="BJ270" i="1"/>
  <c r="AJ270" i="1"/>
  <c r="AL270" i="1" s="1"/>
  <c r="BM262" i="1"/>
  <c r="AW262" i="1"/>
  <c r="CE261" i="1"/>
  <c r="BG259" i="1"/>
  <c r="CO258" i="1" a="1"/>
  <c r="CO258" i="1" s="1"/>
  <c r="CQ258" i="1" s="1"/>
  <c r="BM258" i="1"/>
  <c r="AJ258" i="1"/>
  <c r="AL258" i="1" s="1"/>
  <c r="BB255" i="1"/>
  <c r="W253" i="1"/>
  <c r="AK251" i="1"/>
  <c r="CO249" i="1" a="1"/>
  <c r="CO249" i="1" s="1"/>
  <c r="CQ249" i="1" s="1"/>
  <c r="AX249" i="1"/>
  <c r="BJ249" i="1"/>
  <c r="BK249" i="1"/>
  <c r="AJ249" i="1"/>
  <c r="AL249" i="1" s="1"/>
  <c r="AW249" i="1"/>
  <c r="BM249" i="1"/>
  <c r="CP238" i="1" a="1"/>
  <c r="CP238" i="1" s="1"/>
  <c r="CP235" i="1" a="1"/>
  <c r="CP235" i="1" s="1"/>
  <c r="AH283" i="1"/>
  <c r="BK276" i="1"/>
  <c r="AX267" i="1"/>
  <c r="BJ267" i="1"/>
  <c r="AH267" i="1"/>
  <c r="BH267" i="1"/>
  <c r="BJ266" i="1"/>
  <c r="BL262" i="1"/>
  <c r="BN261" i="1"/>
  <c r="BE259" i="1"/>
  <c r="BL258" i="1"/>
  <c r="AJ253" i="1"/>
  <c r="AL253" i="1" s="1"/>
  <c r="AH252" i="1"/>
  <c r="BM251" i="1"/>
  <c r="CO247" i="1" a="1"/>
  <c r="CO247" i="1" s="1"/>
  <c r="CQ247" i="1" s="1"/>
  <c r="CP247" i="1" a="1"/>
  <c r="CP247" i="1" s="1"/>
  <c r="CO244" i="1" a="1"/>
  <c r="CO244" i="1" s="1"/>
  <c r="CP244" i="1" a="1"/>
  <c r="CP244" i="1" s="1"/>
  <c r="BJ264" i="1"/>
  <c r="BM264" i="1"/>
  <c r="AL263" i="1"/>
  <c r="BJ262" i="1"/>
  <c r="BM261" i="1"/>
  <c r="AH261" i="1"/>
  <c r="BD259" i="1"/>
  <c r="AY257" i="1"/>
  <c r="Y257" i="1" s="1"/>
  <c r="AZ248" i="1"/>
  <c r="Z248" i="1" s="1"/>
  <c r="X248" i="1"/>
  <c r="BA248" i="1"/>
  <c r="BB248" i="1"/>
  <c r="BC248" i="1"/>
  <c r="BF245" i="1"/>
  <c r="CQ244" i="1"/>
  <c r="BG242" i="1"/>
  <c r="AL240" i="1"/>
  <c r="AH286" i="1"/>
  <c r="BM283" i="1"/>
  <c r="BM277" i="1"/>
  <c r="BL272" i="1"/>
  <c r="BN265" i="1"/>
  <c r="BL261" i="1"/>
  <c r="BM260" i="1"/>
  <c r="CO259" i="1" a="1"/>
  <c r="CO259" i="1" s="1"/>
  <c r="CP256" i="1" a="1"/>
  <c r="CP256" i="1" s="1"/>
  <c r="X256" i="1"/>
  <c r="AG256" i="1" s="1"/>
  <c r="AI256" i="1" s="1"/>
  <c r="BM253" i="1"/>
  <c r="BL252" i="1"/>
  <c r="CO248" i="1" a="1"/>
  <c r="CO248" i="1" s="1"/>
  <c r="CQ248" i="1" s="1"/>
  <c r="W248" i="1"/>
  <c r="CP246" i="1" a="1"/>
  <c r="CP246" i="1" s="1"/>
  <c r="BF242" i="1"/>
  <c r="BE229" i="1"/>
  <c r="BG229" i="1"/>
  <c r="BA229" i="1"/>
  <c r="BB229" i="1"/>
  <c r="BC229" i="1"/>
  <c r="BD229" i="1"/>
  <c r="BF229" i="1"/>
  <c r="BD242" i="1"/>
  <c r="BJ288" i="1"/>
  <c r="BJ272" i="1"/>
  <c r="AJ272" i="1"/>
  <c r="AL272" i="1" s="1"/>
  <c r="BN270" i="1"/>
  <c r="AH262" i="1"/>
  <c r="AX262" i="1"/>
  <c r="BK262" i="1"/>
  <c r="BJ253" i="1"/>
  <c r="BA245" i="1"/>
  <c r="BB245" i="1"/>
  <c r="BE245" i="1"/>
  <c r="BG245" i="1"/>
  <c r="X245" i="1"/>
  <c r="AL279" i="1"/>
  <c r="BJ277" i="1"/>
  <c r="AX276" i="1"/>
  <c r="BJ276" i="1"/>
  <c r="AH276" i="1"/>
  <c r="BH276" i="1"/>
  <c r="BI272" i="1"/>
  <c r="BM270" i="1"/>
  <c r="AY267" i="1"/>
  <c r="Y267" i="1" s="1"/>
  <c r="BN266" i="1"/>
  <c r="AH266" i="1"/>
  <c r="BM266" i="1"/>
  <c r="CP263" i="1" a="1"/>
  <c r="CP263" i="1" s="1"/>
  <c r="CE263" i="1"/>
  <c r="BJ258" i="1"/>
  <c r="AH258" i="1"/>
  <c r="BH258" i="1"/>
  <c r="BJ252" i="1"/>
  <c r="AJ252" i="1"/>
  <c r="AL252" i="1" s="1"/>
  <c r="BK252" i="1"/>
  <c r="BN252" i="1"/>
  <c r="CE250" i="1"/>
  <c r="BL244" i="1"/>
  <c r="BM244" i="1"/>
  <c r="BH244" i="1"/>
  <c r="AJ244" i="1"/>
  <c r="AL244" i="1" s="1"/>
  <c r="BK244" i="1"/>
  <c r="AW244" i="1"/>
  <c r="BN244" i="1"/>
  <c r="AX244" i="1"/>
  <c r="BA221" i="1"/>
  <c r="BG221" i="1"/>
  <c r="BB221" i="1"/>
  <c r="BD221" i="1"/>
  <c r="BE221" i="1"/>
  <c r="BC221" i="1"/>
  <c r="BF221" i="1"/>
  <c r="BN264" i="1"/>
  <c r="AJ264" i="1"/>
  <c r="AL264" i="1" s="1"/>
  <c r="CE262" i="1"/>
  <c r="AX261" i="1"/>
  <c r="BJ261" i="1"/>
  <c r="AJ261" i="1"/>
  <c r="AL261" i="1" s="1"/>
  <c r="AW261" i="1"/>
  <c r="BK261" i="1"/>
  <c r="BF259" i="1"/>
  <c r="BB259" i="1"/>
  <c r="BB254" i="1"/>
  <c r="BA254" i="1"/>
  <c r="BE254" i="1"/>
  <c r="AH253" i="1"/>
  <c r="AX253" i="1"/>
  <c r="BK253" i="1"/>
  <c r="BN253" i="1"/>
  <c r="BN251" i="1"/>
  <c r="AJ251" i="1"/>
  <c r="AL251" i="1" s="1"/>
  <c r="BI251" i="1"/>
  <c r="BL251" i="1"/>
  <c r="AZ247" i="1"/>
  <c r="Z247" i="1" s="1"/>
  <c r="X247" i="1"/>
  <c r="AH243" i="1"/>
  <c r="AH242" i="1"/>
  <c r="AK242" i="1"/>
  <c r="CQ233" i="1"/>
  <c r="BA233" i="1"/>
  <c r="BE233" i="1"/>
  <c r="BF233" i="1"/>
  <c r="BB233" i="1"/>
  <c r="BC233" i="1"/>
  <c r="BD233" i="1"/>
  <c r="BG233" i="1"/>
  <c r="BE223" i="1"/>
  <c r="BA223" i="1"/>
  <c r="BC223" i="1"/>
  <c r="BD223" i="1"/>
  <c r="BG223" i="1"/>
  <c r="BB223" i="1"/>
  <c r="BF223" i="1"/>
  <c r="BC255" i="1"/>
  <c r="BF255" i="1"/>
  <c r="BA242" i="1"/>
  <c r="BE242" i="1"/>
  <c r="BC242" i="1"/>
  <c r="CP272" i="1" a="1"/>
  <c r="CP272" i="1" s="1"/>
  <c r="CE271" i="1"/>
  <c r="BI270" i="1"/>
  <c r="BK264" i="1"/>
  <c r="AH264" i="1"/>
  <c r="BG255" i="1"/>
  <c r="BG254" i="1"/>
  <c r="CE253" i="1"/>
  <c r="X250" i="1"/>
  <c r="AG250" i="1" s="1"/>
  <c r="AI250" i="1" s="1"/>
  <c r="BJ244" i="1"/>
  <c r="AL243" i="1"/>
  <c r="BH270" i="1"/>
  <c r="BI267" i="1"/>
  <c r="AX266" i="1"/>
  <c r="AH265" i="1"/>
  <c r="BM265" i="1"/>
  <c r="BI264" i="1"/>
  <c r="AH256" i="1"/>
  <c r="BM256" i="1"/>
  <c r="BE255" i="1"/>
  <c r="BF254" i="1"/>
  <c r="CO251" i="1" a="1"/>
  <c r="CO251" i="1" s="1"/>
  <c r="CQ251" i="1" s="1"/>
  <c r="BI244" i="1"/>
  <c r="CP243" i="1" a="1"/>
  <c r="CP243" i="1" s="1"/>
  <c r="BD231" i="1"/>
  <c r="BA231" i="1"/>
  <c r="BB231" i="1"/>
  <c r="BC231" i="1"/>
  <c r="BE231" i="1"/>
  <c r="BF231" i="1"/>
  <c r="BG231" i="1"/>
  <c r="AH277" i="1"/>
  <c r="AJ277" i="1"/>
  <c r="AL277" i="1" s="1"/>
  <c r="BI277" i="1"/>
  <c r="AL267" i="1"/>
  <c r="BL266" i="1"/>
  <c r="AW266" i="1"/>
  <c r="BH264" i="1"/>
  <c r="CO263" i="1" a="1"/>
  <c r="CO263" i="1" s="1"/>
  <c r="CQ263" i="1" s="1"/>
  <c r="BN262" i="1"/>
  <c r="AJ262" i="1"/>
  <c r="AL262" i="1" s="1"/>
  <c r="CO260" i="1" a="1"/>
  <c r="CO260" i="1" s="1"/>
  <c r="CQ260" i="1" s="1"/>
  <c r="BN260" i="1"/>
  <c r="AJ260" i="1"/>
  <c r="AL260" i="1" s="1"/>
  <c r="BI260" i="1"/>
  <c r="BN258" i="1"/>
  <c r="BN257" i="1"/>
  <c r="BM257" i="1"/>
  <c r="AH257" i="1"/>
  <c r="BD255" i="1"/>
  <c r="BD254" i="1"/>
  <c r="CE254" i="1"/>
  <c r="AY241" i="1"/>
  <c r="Y241" i="1" s="1"/>
  <c r="W241" i="1"/>
  <c r="AH235" i="1"/>
  <c r="BH235" i="1"/>
  <c r="BI235" i="1"/>
  <c r="BJ234" i="1"/>
  <c r="BJ232" i="1"/>
  <c r="CO231" i="1" a="1"/>
  <c r="CO231" i="1" s="1"/>
  <c r="CQ231" i="1" s="1"/>
  <c r="BI231" i="1"/>
  <c r="AH231" i="1"/>
  <c r="BJ231" i="1"/>
  <c r="BK231" i="1"/>
  <c r="BD230" i="1"/>
  <c r="CP227" i="1" a="1"/>
  <c r="CP227" i="1" s="1"/>
  <c r="AK227" i="1"/>
  <c r="BF224" i="1"/>
  <c r="BD222" i="1"/>
  <c r="BE222" i="1"/>
  <c r="BB222" i="1"/>
  <c r="BI246" i="1"/>
  <c r="BM246" i="1"/>
  <c r="BN246" i="1"/>
  <c r="AL241" i="1"/>
  <c r="BM240" i="1"/>
  <c r="BB239" i="1"/>
  <c r="BI232" i="1"/>
  <c r="BC230" i="1"/>
  <c r="AH228" i="1"/>
  <c r="AL225" i="1"/>
  <c r="BD224" i="1"/>
  <c r="BA222" i="1"/>
  <c r="AW237" i="1"/>
  <c r="BI237" i="1"/>
  <c r="AH237" i="1"/>
  <c r="BH237" i="1"/>
  <c r="BJ237" i="1"/>
  <c r="AW234" i="1"/>
  <c r="BI234" i="1"/>
  <c r="BH232" i="1"/>
  <c r="CE230" i="1"/>
  <c r="CO229" i="1" a="1"/>
  <c r="CO229" i="1" s="1"/>
  <c r="CQ229" i="1" s="1"/>
  <c r="CP229" i="1" a="1"/>
  <c r="CP229" i="1" s="1"/>
  <c r="CP228" i="1" a="1"/>
  <c r="CP228" i="1" s="1"/>
  <c r="BG226" i="1"/>
  <c r="BE220" i="1"/>
  <c r="BD220" i="1"/>
  <c r="BF220" i="1"/>
  <c r="BG220" i="1"/>
  <c r="AX241" i="1"/>
  <c r="BK241" i="1"/>
  <c r="BL241" i="1"/>
  <c r="CO238" i="1" a="1"/>
  <c r="CO238" i="1" s="1"/>
  <c r="CQ238" i="1" s="1"/>
  <c r="AK236" i="1"/>
  <c r="BN228" i="1"/>
  <c r="BF226" i="1"/>
  <c r="CE226" i="1"/>
  <c r="BA224" i="1"/>
  <c r="BE224" i="1"/>
  <c r="BG224" i="1"/>
  <c r="AG218" i="1"/>
  <c r="CR218" i="1" s="1"/>
  <c r="BI240" i="1"/>
  <c r="AJ240" i="1"/>
  <c r="BK240" i="1"/>
  <c r="BL240" i="1"/>
  <c r="CQ230" i="1"/>
  <c r="BA230" i="1"/>
  <c r="BE230" i="1"/>
  <c r="BF230" i="1"/>
  <c r="BA227" i="1"/>
  <c r="BF227" i="1"/>
  <c r="BG227" i="1"/>
  <c r="BD226" i="1"/>
  <c r="CP219" i="1" a="1"/>
  <c r="CP219" i="1" s="1"/>
  <c r="AH268" i="1"/>
  <c r="BI259" i="1"/>
  <c r="BL250" i="1"/>
  <c r="BI243" i="1"/>
  <c r="BL243" i="1"/>
  <c r="BM243" i="1"/>
  <c r="W242" i="1"/>
  <c r="CO241" i="1" a="1"/>
  <c r="CO241" i="1" s="1"/>
  <c r="CQ241" i="1" s="1"/>
  <c r="CE235" i="1"/>
  <c r="BK229" i="1"/>
  <c r="AH229" i="1"/>
  <c r="BI222" i="1"/>
  <c r="AH222" i="1"/>
  <c r="BJ222" i="1"/>
  <c r="BK222" i="1"/>
  <c r="BM222" i="1"/>
  <c r="BN222" i="1"/>
  <c r="BB218" i="1"/>
  <c r="BA218" i="1"/>
  <c r="BC218" i="1"/>
  <c r="BF218" i="1"/>
  <c r="BD218" i="1"/>
  <c r="X208" i="1"/>
  <c r="AZ208" i="1"/>
  <c r="Z208" i="1" s="1"/>
  <c r="AJ246" i="1"/>
  <c r="AL246" i="1" s="1"/>
  <c r="CE237" i="1"/>
  <c r="BG236" i="1"/>
  <c r="BN235" i="1"/>
  <c r="CE234" i="1"/>
  <c r="CP233" i="1" a="1"/>
  <c r="CP233" i="1" s="1"/>
  <c r="CE233" i="1"/>
  <c r="BI228" i="1"/>
  <c r="BK228" i="1"/>
  <c r="AJ228" i="1"/>
  <c r="AL228" i="1" s="1"/>
  <c r="BL228" i="1"/>
  <c r="BE226" i="1"/>
  <c r="BB226" i="1"/>
  <c r="BC226" i="1"/>
  <c r="CQ224" i="1"/>
  <c r="CQ221" i="1"/>
  <c r="CP217" i="1" a="1"/>
  <c r="CP217" i="1" s="1"/>
  <c r="BF236" i="1"/>
  <c r="CP234" i="1" a="1"/>
  <c r="CP234" i="1" s="1"/>
  <c r="CO232" i="1" a="1"/>
  <c r="CO232" i="1" s="1"/>
  <c r="CQ232" i="1" s="1"/>
  <c r="CP232" i="1" a="1"/>
  <c r="CP232" i="1" s="1"/>
  <c r="CO228" i="1" a="1"/>
  <c r="CO228" i="1" s="1"/>
  <c r="CQ228" i="1" s="1"/>
  <c r="BD227" i="1"/>
  <c r="CE222" i="1"/>
  <c r="AH219" i="1"/>
  <c r="AK219" i="1"/>
  <c r="BF217" i="1"/>
  <c r="BA217" i="1"/>
  <c r="BB217" i="1"/>
  <c r="BC217" i="1"/>
  <c r="BD217" i="1"/>
  <c r="BG217" i="1"/>
  <c r="AY215" i="1"/>
  <c r="Y215" i="1" s="1"/>
  <c r="W215" i="1"/>
  <c r="AX255" i="1"/>
  <c r="BJ255" i="1"/>
  <c r="BM247" i="1"/>
  <c r="BN247" i="1"/>
  <c r="BK246" i="1"/>
  <c r="AH246" i="1"/>
  <c r="BG239" i="1"/>
  <c r="BN237" i="1"/>
  <c r="BE236" i="1"/>
  <c r="BL235" i="1"/>
  <c r="AJ235" i="1"/>
  <c r="AL235" i="1" s="1"/>
  <c r="BN234" i="1"/>
  <c r="AJ234" i="1"/>
  <c r="AL234" i="1" s="1"/>
  <c r="AY233" i="1"/>
  <c r="Y233" i="1" s="1"/>
  <c r="CF233" i="1" s="1"/>
  <c r="AX232" i="1"/>
  <c r="BN231" i="1"/>
  <c r="BH229" i="1"/>
  <c r="CE228" i="1"/>
  <c r="BC227" i="1"/>
  <c r="CP224" i="1" a="1"/>
  <c r="CP224" i="1" s="1"/>
  <c r="BB220" i="1"/>
  <c r="W217" i="1"/>
  <c r="AY217" i="1"/>
  <c r="Y217" i="1" s="1"/>
  <c r="BF211" i="1"/>
  <c r="BB211" i="1"/>
  <c r="BG211" i="1"/>
  <c r="BA211" i="1"/>
  <c r="BC211" i="1"/>
  <c r="BD211" i="1"/>
  <c r="BE211" i="1"/>
  <c r="BM237" i="1"/>
  <c r="AX237" i="1"/>
  <c r="AJ237" i="1"/>
  <c r="AL237" i="1" s="1"/>
  <c r="CP236" i="1" a="1"/>
  <c r="CP236" i="1" s="1"/>
  <c r="CE236" i="1"/>
  <c r="BD236" i="1"/>
  <c r="BK235" i="1"/>
  <c r="BM234" i="1"/>
  <c r="AX234" i="1"/>
  <c r="BN232" i="1"/>
  <c r="AW232" i="1"/>
  <c r="AJ232" i="1"/>
  <c r="AL232" i="1" s="1"/>
  <c r="BM231" i="1"/>
  <c r="BB227" i="1"/>
  <c r="CQ226" i="1"/>
  <c r="CO223" i="1" a="1"/>
  <c r="CO223" i="1" s="1"/>
  <c r="CQ223" i="1" s="1"/>
  <c r="CP223" i="1" a="1"/>
  <c r="CP223" i="1" s="1"/>
  <c r="BA220" i="1"/>
  <c r="CO218" i="1" a="1"/>
  <c r="CO218" i="1" s="1"/>
  <c r="CQ218" i="1" s="1"/>
  <c r="CP218" i="1" a="1"/>
  <c r="CP218" i="1" s="1"/>
  <c r="CE218" i="1"/>
  <c r="W227" i="1"/>
  <c r="CO222" i="1" a="1"/>
  <c r="CO222" i="1" s="1"/>
  <c r="CQ222" i="1" s="1"/>
  <c r="CP222" i="1" a="1"/>
  <c r="CP222" i="1" s="1"/>
  <c r="BG222" i="1"/>
  <c r="CP216" i="1" a="1"/>
  <c r="CP216" i="1" s="1"/>
  <c r="CQ213" i="1"/>
  <c r="AH259" i="1"/>
  <c r="BM255" i="1"/>
  <c r="BK254" i="1"/>
  <c r="AX254" i="1"/>
  <c r="CP250" i="1" a="1"/>
  <c r="CP250" i="1" s="1"/>
  <c r="AH250" i="1"/>
  <c r="BJ241" i="1"/>
  <c r="AH241" i="1"/>
  <c r="AH240" i="1"/>
  <c r="CE239" i="1"/>
  <c r="BD239" i="1"/>
  <c r="AJ238" i="1"/>
  <c r="AL238" i="1" s="1"/>
  <c r="AW238" i="1"/>
  <c r="BJ238" i="1"/>
  <c r="AX238" i="1"/>
  <c r="BK238" i="1"/>
  <c r="BK237" i="1"/>
  <c r="BB236" i="1"/>
  <c r="BK234" i="1"/>
  <c r="CO233" i="1" a="1"/>
  <c r="CO233" i="1" s="1"/>
  <c r="BK232" i="1"/>
  <c r="AH232" i="1"/>
  <c r="BH231" i="1"/>
  <c r="BG230" i="1"/>
  <c r="BF222" i="1"/>
  <c r="CP220" i="1" a="1"/>
  <c r="CP220" i="1" s="1"/>
  <c r="AK224" i="1"/>
  <c r="CE205" i="1"/>
  <c r="BF204" i="1"/>
  <c r="BB204" i="1"/>
  <c r="BC204" i="1"/>
  <c r="BD204" i="1"/>
  <c r="BA204" i="1"/>
  <c r="CE203" i="1"/>
  <c r="BB196" i="1"/>
  <c r="BE196" i="1"/>
  <c r="BF196" i="1"/>
  <c r="BD196" i="1"/>
  <c r="BG196" i="1"/>
  <c r="BA196" i="1"/>
  <c r="BC196" i="1"/>
  <c r="AL212" i="1"/>
  <c r="BM225" i="1"/>
  <c r="BB207" i="1"/>
  <c r="BC207" i="1"/>
  <c r="BD207" i="1"/>
  <c r="BE207" i="1"/>
  <c r="BF207" i="1"/>
  <c r="CO235" i="1" a="1"/>
  <c r="CO235" i="1" s="1"/>
  <c r="CQ235" i="1" s="1"/>
  <c r="BL225" i="1"/>
  <c r="CP221" i="1" a="1"/>
  <c r="CP221" i="1" s="1"/>
  <c r="CE219" i="1"/>
  <c r="AY219" i="1"/>
  <c r="Y219" i="1" s="1"/>
  <c r="AW216" i="1"/>
  <c r="AJ216" i="1"/>
  <c r="AL216" i="1" s="1"/>
  <c r="BJ213" i="1"/>
  <c r="AJ213" i="1"/>
  <c r="AL213" i="1" s="1"/>
  <c r="BK213" i="1"/>
  <c r="BL213" i="1"/>
  <c r="BM213" i="1"/>
  <c r="BN213" i="1"/>
  <c r="BN212" i="1"/>
  <c r="AJ212" i="1"/>
  <c r="BI212" i="1"/>
  <c r="BJ212" i="1"/>
  <c r="BK212" i="1"/>
  <c r="BL212" i="1"/>
  <c r="BM212" i="1"/>
  <c r="CE210" i="1"/>
  <c r="AL208" i="1"/>
  <c r="AL202" i="1"/>
  <c r="BG215" i="1"/>
  <c r="CO214" i="1" a="1"/>
  <c r="CO214" i="1" s="1"/>
  <c r="CQ214" i="1" s="1"/>
  <c r="CP207" i="1" a="1"/>
  <c r="CP207" i="1" s="1"/>
  <c r="AL206" i="1"/>
  <c r="AL199" i="1"/>
  <c r="CE221" i="1"/>
  <c r="AH208" i="1"/>
  <c r="BL208" i="1"/>
  <c r="BH208" i="1"/>
  <c r="BI208" i="1"/>
  <c r="AJ208" i="1"/>
  <c r="AW208" i="1"/>
  <c r="BJ208" i="1"/>
  <c r="CQ201" i="1"/>
  <c r="BE186" i="1"/>
  <c r="BF186" i="1"/>
  <c r="BC186" i="1"/>
  <c r="BD186" i="1"/>
  <c r="BG186" i="1"/>
  <c r="BA186" i="1"/>
  <c r="BB186" i="1"/>
  <c r="BK220" i="1"/>
  <c r="BL220" i="1"/>
  <c r="BN206" i="1"/>
  <c r="AH206" i="1"/>
  <c r="BI206" i="1"/>
  <c r="BJ206" i="1"/>
  <c r="AJ206" i="1"/>
  <c r="BK206" i="1"/>
  <c r="BL206" i="1"/>
  <c r="BM206" i="1"/>
  <c r="CO202" i="1" a="1"/>
  <c r="CO202" i="1" s="1"/>
  <c r="CQ202" i="1" s="1"/>
  <c r="BA184" i="1"/>
  <c r="BB184" i="1"/>
  <c r="BF184" i="1"/>
  <c r="BG184" i="1"/>
  <c r="BC184" i="1"/>
  <c r="BD184" i="1"/>
  <c r="BE184" i="1"/>
  <c r="AL210" i="1"/>
  <c r="BN209" i="1"/>
  <c r="BM209" i="1"/>
  <c r="AH209" i="1"/>
  <c r="BH209" i="1"/>
  <c r="BI209" i="1"/>
  <c r="AJ209" i="1"/>
  <c r="AL209" i="1" s="1"/>
  <c r="BJ209" i="1"/>
  <c r="BK209" i="1"/>
  <c r="BN208" i="1"/>
  <c r="BG207" i="1"/>
  <c r="BC219" i="1"/>
  <c r="BD219" i="1"/>
  <c r="BM208" i="1"/>
  <c r="BA207" i="1"/>
  <c r="CP204" i="1" a="1"/>
  <c r="CP204" i="1" s="1"/>
  <c r="CO204" i="1" a="1"/>
  <c r="CO204" i="1" s="1"/>
  <c r="BE204" i="1"/>
  <c r="W202" i="1"/>
  <c r="AX216" i="1"/>
  <c r="BJ216" i="1"/>
  <c r="BN216" i="1"/>
  <c r="CP214" i="1" a="1"/>
  <c r="CP214" i="1" s="1"/>
  <c r="BF214" i="1"/>
  <c r="BD214" i="1"/>
  <c r="BA214" i="1"/>
  <c r="BB214" i="1"/>
  <c r="CP212" i="1" a="1"/>
  <c r="CP212" i="1" s="1"/>
  <c r="BJ210" i="1"/>
  <c r="AH210" i="1"/>
  <c r="BH210" i="1"/>
  <c r="BI210" i="1"/>
  <c r="AJ210" i="1"/>
  <c r="BK210" i="1"/>
  <c r="BL210" i="1"/>
  <c r="BM210" i="1"/>
  <c r="BI225" i="1"/>
  <c r="BF219" i="1"/>
  <c r="CP213" i="1" a="1"/>
  <c r="CP213" i="1" s="1"/>
  <c r="CP211" i="1" a="1"/>
  <c r="CP211" i="1" s="1"/>
  <c r="CQ204" i="1"/>
  <c r="BN203" i="1"/>
  <c r="BJ203" i="1"/>
  <c r="AJ203" i="1"/>
  <c r="AL203" i="1" s="1"/>
  <c r="BK203" i="1"/>
  <c r="BL203" i="1"/>
  <c r="BM203" i="1"/>
  <c r="BH203" i="1"/>
  <c r="AH203" i="1"/>
  <c r="BI203" i="1"/>
  <c r="AL178" i="1"/>
  <c r="BB215" i="1"/>
  <c r="BF215" i="1"/>
  <c r="BA215" i="1"/>
  <c r="BC215" i="1"/>
  <c r="BD215" i="1"/>
  <c r="CP206" i="1" a="1"/>
  <c r="CP206" i="1" s="1"/>
  <c r="AH214" i="1"/>
  <c r="AZ211" i="1"/>
  <c r="Z211" i="1" s="1"/>
  <c r="AG211" i="1" s="1"/>
  <c r="AI211" i="1" s="1"/>
  <c r="BB198" i="1"/>
  <c r="CO194" i="1" a="1"/>
  <c r="CO194" i="1" s="1"/>
  <c r="CQ194" i="1" s="1"/>
  <c r="W194" i="1"/>
  <c r="BL192" i="1"/>
  <c r="BD191" i="1"/>
  <c r="CO190" i="1" a="1"/>
  <c r="CO190" i="1" s="1"/>
  <c r="CQ190" i="1" s="1"/>
  <c r="AH180" i="1"/>
  <c r="BN214" i="1"/>
  <c r="BJ207" i="1"/>
  <c r="AH207" i="1"/>
  <c r="BH207" i="1"/>
  <c r="CE202" i="1"/>
  <c r="AH201" i="1"/>
  <c r="BC200" i="1"/>
  <c r="BK192" i="1"/>
  <c r="CE192" i="1"/>
  <c r="BB189" i="1"/>
  <c r="CP188" i="1" a="1"/>
  <c r="CP188" i="1" s="1"/>
  <c r="CP186" i="1" a="1"/>
  <c r="CP186" i="1" s="1"/>
  <c r="AJ182" i="1"/>
  <c r="BI182" i="1"/>
  <c r="BJ182" i="1"/>
  <c r="BH182" i="1"/>
  <c r="BL182" i="1"/>
  <c r="BM182" i="1"/>
  <c r="BN182" i="1"/>
  <c r="CP202" i="1" a="1"/>
  <c r="CP202" i="1" s="1"/>
  <c r="BN202" i="1"/>
  <c r="AL195" i="1"/>
  <c r="BH192" i="1"/>
  <c r="BN187" i="1"/>
  <c r="AH187" i="1"/>
  <c r="BH187" i="1"/>
  <c r="BJ187" i="1"/>
  <c r="BK187" i="1"/>
  <c r="BL187" i="1"/>
  <c r="AL173" i="1"/>
  <c r="AH217" i="1"/>
  <c r="BL214" i="1"/>
  <c r="AH205" i="1"/>
  <c r="CP203" i="1" a="1"/>
  <c r="CP203" i="1" s="1"/>
  <c r="BM202" i="1"/>
  <c r="CO201" i="1" a="1"/>
  <c r="CO201" i="1" s="1"/>
  <c r="CE197" i="1"/>
  <c r="CO196" i="1" a="1"/>
  <c r="CO196" i="1" s="1"/>
  <c r="CQ196" i="1" s="1"/>
  <c r="CP196" i="1" a="1"/>
  <c r="CP196" i="1" s="1"/>
  <c r="AY196" i="1"/>
  <c r="Y196" i="1" s="1"/>
  <c r="CE190" i="1"/>
  <c r="BN190" i="1"/>
  <c r="AH190" i="1"/>
  <c r="AJ190" i="1"/>
  <c r="AL190" i="1" s="1"/>
  <c r="AW190" i="1"/>
  <c r="BM190" i="1"/>
  <c r="CE182" i="1"/>
  <c r="AL180" i="1"/>
  <c r="BK214" i="1"/>
  <c r="BL202" i="1"/>
  <c r="AX202" i="1"/>
  <c r="AL201" i="1"/>
  <c r="BM199" i="1"/>
  <c r="AX196" i="1"/>
  <c r="AH195" i="1"/>
  <c r="AW195" i="1"/>
  <c r="BI195" i="1"/>
  <c r="AX195" i="1"/>
  <c r="BJ195" i="1"/>
  <c r="BN195" i="1"/>
  <c r="CP193" i="1" a="1"/>
  <c r="CP193" i="1" s="1"/>
  <c r="BI190" i="1"/>
  <c r="CE186" i="1"/>
  <c r="BA194" i="1"/>
  <c r="BB194" i="1"/>
  <c r="CP190" i="1" a="1"/>
  <c r="CP190" i="1" s="1"/>
  <c r="CP189" i="1" a="1"/>
  <c r="CP189" i="1" s="1"/>
  <c r="BF189" i="1"/>
  <c r="BG189" i="1"/>
  <c r="AX188" i="1"/>
  <c r="BJ188" i="1"/>
  <c r="AH188" i="1"/>
  <c r="BH188" i="1"/>
  <c r="BI188" i="1"/>
  <c r="BL188" i="1"/>
  <c r="BM188" i="1"/>
  <c r="BN188" i="1"/>
  <c r="AW188" i="1"/>
  <c r="AJ188" i="1"/>
  <c r="AL188" i="1" s="1"/>
  <c r="CO187" i="1" a="1"/>
  <c r="CO187" i="1" s="1"/>
  <c r="CQ187" i="1" s="1"/>
  <c r="AH185" i="1"/>
  <c r="BF198" i="1"/>
  <c r="BD198" i="1"/>
  <c r="CE196" i="1"/>
  <c r="BE194" i="1"/>
  <c r="BN193" i="1"/>
  <c r="AH193" i="1"/>
  <c r="AJ192" i="1"/>
  <c r="BM187" i="1"/>
  <c r="BE183" i="1"/>
  <c r="BF183" i="1"/>
  <c r="BA183" i="1"/>
  <c r="BC183" i="1"/>
  <c r="BD183" i="1"/>
  <c r="BG183" i="1"/>
  <c r="BA191" i="1"/>
  <c r="BB191" i="1"/>
  <c r="BI187" i="1"/>
  <c r="BK182" i="1"/>
  <c r="CE180" i="1"/>
  <c r="BH202" i="1"/>
  <c r="AH198" i="1"/>
  <c r="BI198" i="1"/>
  <c r="BJ198" i="1"/>
  <c r="AG197" i="1"/>
  <c r="AI197" i="1" s="1"/>
  <c r="BC194" i="1"/>
  <c r="BC193" i="1"/>
  <c r="X190" i="1"/>
  <c r="CP181" i="1" a="1"/>
  <c r="CP181" i="1" s="1"/>
  <c r="AL171" i="1"/>
  <c r="BG198" i="1"/>
  <c r="BN196" i="1"/>
  <c r="AH196" i="1"/>
  <c r="BK196" i="1"/>
  <c r="CP192" i="1" a="1"/>
  <c r="CP192" i="1" s="1"/>
  <c r="AL192" i="1"/>
  <c r="BG191" i="1"/>
  <c r="CE189" i="1"/>
  <c r="AJ187" i="1"/>
  <c r="AL187" i="1" s="1"/>
  <c r="AH182" i="1"/>
  <c r="CP180" i="1" a="1"/>
  <c r="CP180" i="1" s="1"/>
  <c r="CO180" i="1" a="1"/>
  <c r="CO180" i="1" s="1"/>
  <c r="CQ180" i="1" s="1"/>
  <c r="BI219" i="1"/>
  <c r="BH218" i="1"/>
  <c r="BH217" i="1"/>
  <c r="CE214" i="1"/>
  <c r="AH211" i="1"/>
  <c r="BI207" i="1"/>
  <c r="BJ205" i="1"/>
  <c r="AJ205" i="1"/>
  <c r="AL205" i="1" s="1"/>
  <c r="CE204" i="1"/>
  <c r="AX204" i="1"/>
  <c r="BJ204" i="1"/>
  <c r="BF200" i="1"/>
  <c r="BN199" i="1"/>
  <c r="AH199" i="1"/>
  <c r="BE198" i="1"/>
  <c r="AL197" i="1"/>
  <c r="BF191" i="1"/>
  <c r="BE189" i="1"/>
  <c r="BK188" i="1"/>
  <c r="CP187" i="1" a="1"/>
  <c r="CP187" i="1" s="1"/>
  <c r="AW185" i="1"/>
  <c r="BI185" i="1"/>
  <c r="AX185" i="1"/>
  <c r="BJ185" i="1"/>
  <c r="BM185" i="1"/>
  <c r="AJ185" i="1"/>
  <c r="AL185" i="1" s="1"/>
  <c r="BN185" i="1"/>
  <c r="BL185" i="1"/>
  <c r="CE183" i="1"/>
  <c r="BC198" i="1"/>
  <c r="CP195" i="1" a="1"/>
  <c r="CP195" i="1" s="1"/>
  <c r="BB193" i="1"/>
  <c r="BE193" i="1"/>
  <c r="BF193" i="1"/>
  <c r="BD193" i="1"/>
  <c r="AH192" i="1"/>
  <c r="BI192" i="1"/>
  <c r="BJ192" i="1"/>
  <c r="CP191" i="1" a="1"/>
  <c r="CP191" i="1" s="1"/>
  <c r="BE191" i="1"/>
  <c r="AL182" i="1"/>
  <c r="AL177" i="1"/>
  <c r="CO165" i="1" a="1"/>
  <c r="CO165" i="1" s="1"/>
  <c r="CQ165" i="1" s="1"/>
  <c r="CO164" i="1" a="1"/>
  <c r="CO164" i="1" s="1"/>
  <c r="CQ164" i="1" s="1"/>
  <c r="BJ201" i="1"/>
  <c r="CP169" i="1" a="1"/>
  <c r="CP169" i="1" s="1"/>
  <c r="CQ163" i="1"/>
  <c r="CO161" i="1" a="1"/>
  <c r="CO161" i="1" s="1"/>
  <c r="CQ161" i="1" s="1"/>
  <c r="CP161" i="1" a="1"/>
  <c r="CP161" i="1" s="1"/>
  <c r="CE161" i="1"/>
  <c r="AH189" i="1"/>
  <c r="AW189" i="1"/>
  <c r="BI189" i="1"/>
  <c r="AX189" i="1"/>
  <c r="BJ189" i="1"/>
  <c r="CP185" i="1" a="1"/>
  <c r="CP185" i="1" s="1"/>
  <c r="AJ181" i="1"/>
  <c r="AL181" i="1" s="1"/>
  <c r="BH181" i="1"/>
  <c r="BI181" i="1"/>
  <c r="AW181" i="1"/>
  <c r="BJ181" i="1"/>
  <c r="AH181" i="1"/>
  <c r="AX181" i="1"/>
  <c r="BM181" i="1"/>
  <c r="BN181" i="1"/>
  <c r="BH167" i="1"/>
  <c r="AJ167" i="1"/>
  <c r="AL167" i="1" s="1"/>
  <c r="BI167" i="1"/>
  <c r="BJ167" i="1"/>
  <c r="AH167" i="1"/>
  <c r="BM167" i="1"/>
  <c r="BN167" i="1"/>
  <c r="BK167" i="1"/>
  <c r="BK168" i="1"/>
  <c r="CE166" i="1"/>
  <c r="CE164" i="1"/>
  <c r="BL167" i="1"/>
  <c r="BL181" i="1"/>
  <c r="CQ169" i="1"/>
  <c r="AL169" i="1"/>
  <c r="CP167" i="1" a="1"/>
  <c r="CP167" i="1" s="1"/>
  <c r="CO166" i="1" a="1"/>
  <c r="CO166" i="1" s="1"/>
  <c r="CQ166" i="1" s="1"/>
  <c r="CP174" i="1" a="1"/>
  <c r="CP174" i="1" s="1"/>
  <c r="AJ172" i="1"/>
  <c r="AL172" i="1" s="1"/>
  <c r="BH172" i="1"/>
  <c r="AH172" i="1"/>
  <c r="BI172" i="1"/>
  <c r="BJ172" i="1"/>
  <c r="BL165" i="1"/>
  <c r="AH165" i="1"/>
  <c r="BH165" i="1"/>
  <c r="AJ165" i="1"/>
  <c r="AL165" i="1" s="1"/>
  <c r="BI165" i="1"/>
  <c r="BJ165" i="1"/>
  <c r="BK165" i="1"/>
  <c r="BN165" i="1"/>
  <c r="X158" i="1"/>
  <c r="AZ158" i="1"/>
  <c r="Z158" i="1" s="1"/>
  <c r="AL153" i="1"/>
  <c r="AJ169" i="1"/>
  <c r="BH169" i="1"/>
  <c r="AH169" i="1"/>
  <c r="BI169" i="1"/>
  <c r="AW169" i="1"/>
  <c r="BJ169" i="1"/>
  <c r="AX169" i="1"/>
  <c r="BN169" i="1"/>
  <c r="CE165" i="1"/>
  <c r="BD155" i="1"/>
  <c r="BG155" i="1"/>
  <c r="BB155" i="1"/>
  <c r="BC155" i="1"/>
  <c r="BE155" i="1"/>
  <c r="BA155" i="1"/>
  <c r="BF155" i="1"/>
  <c r="BL171" i="1"/>
  <c r="AH171" i="1"/>
  <c r="BH171" i="1"/>
  <c r="AJ171" i="1"/>
  <c r="BI171" i="1"/>
  <c r="BN171" i="1"/>
  <c r="BL168" i="1"/>
  <c r="AH168" i="1"/>
  <c r="BH168" i="1"/>
  <c r="AJ168" i="1"/>
  <c r="AL168" i="1" s="1"/>
  <c r="BI168" i="1"/>
  <c r="BM168" i="1"/>
  <c r="BN168" i="1"/>
  <c r="BJ168" i="1"/>
  <c r="BQ166" i="1"/>
  <c r="BD156" i="1"/>
  <c r="BF156" i="1"/>
  <c r="BG156" i="1"/>
  <c r="BA156" i="1"/>
  <c r="BB156" i="1"/>
  <c r="BC156" i="1"/>
  <c r="BE156" i="1"/>
  <c r="BH161" i="1"/>
  <c r="AJ161" i="1"/>
  <c r="AL161" i="1" s="1"/>
  <c r="BI161" i="1"/>
  <c r="BJ161" i="1"/>
  <c r="BK161" i="1"/>
  <c r="BL161" i="1"/>
  <c r="AH161" i="1"/>
  <c r="BM161" i="1"/>
  <c r="BN161" i="1"/>
  <c r="CE160" i="1"/>
  <c r="AJ166" i="1"/>
  <c r="AL166" i="1" s="1"/>
  <c r="BH166" i="1"/>
  <c r="AH166" i="1"/>
  <c r="BI166" i="1"/>
  <c r="AW166" i="1"/>
  <c r="BJ166" i="1"/>
  <c r="BH164" i="1"/>
  <c r="AJ164" i="1"/>
  <c r="AL164" i="1" s="1"/>
  <c r="BI164" i="1"/>
  <c r="BJ164" i="1"/>
  <c r="CE157" i="1"/>
  <c r="BL156" i="1"/>
  <c r="AH156" i="1"/>
  <c r="BH156" i="1"/>
  <c r="BG148" i="1"/>
  <c r="CP157" i="1" a="1"/>
  <c r="CP157" i="1" s="1"/>
  <c r="BN146" i="1"/>
  <c r="AH146" i="1"/>
  <c r="AJ146" i="1"/>
  <c r="AL146" i="1" s="1"/>
  <c r="BH146" i="1"/>
  <c r="BK146" i="1"/>
  <c r="BL146" i="1"/>
  <c r="BI146" i="1"/>
  <c r="BN143" i="1"/>
  <c r="AH143" i="1"/>
  <c r="AJ143" i="1"/>
  <c r="AL143" i="1" s="1"/>
  <c r="BH143" i="1"/>
  <c r="BK143" i="1"/>
  <c r="BI143" i="1"/>
  <c r="BJ143" i="1"/>
  <c r="BL143" i="1"/>
  <c r="BM143" i="1"/>
  <c r="CE159" i="1"/>
  <c r="AX159" i="1"/>
  <c r="BN158" i="1"/>
  <c r="CP152" i="1" a="1"/>
  <c r="CP152" i="1" s="1"/>
  <c r="CP150" i="1" a="1"/>
  <c r="CP150" i="1" s="1"/>
  <c r="AH145" i="1"/>
  <c r="BJ145" i="1"/>
  <c r="BL145" i="1"/>
  <c r="BK145" i="1"/>
  <c r="AJ145" i="1"/>
  <c r="BH145" i="1"/>
  <c r="BI145" i="1"/>
  <c r="AJ175" i="1"/>
  <c r="AL175" i="1" s="1"/>
  <c r="BH175" i="1"/>
  <c r="AH175" i="1"/>
  <c r="BI175" i="1"/>
  <c r="BJ175" i="1"/>
  <c r="BL174" i="1"/>
  <c r="AH174" i="1"/>
  <c r="BH174" i="1"/>
  <c r="AJ174" i="1"/>
  <c r="AL174" i="1" s="1"/>
  <c r="BI174" i="1"/>
  <c r="BH170" i="1"/>
  <c r="AJ170" i="1"/>
  <c r="AL170" i="1" s="1"/>
  <c r="BI170" i="1"/>
  <c r="BJ170" i="1"/>
  <c r="BN159" i="1"/>
  <c r="AW159" i="1"/>
  <c r="AH151" i="1"/>
  <c r="BJ151" i="1"/>
  <c r="BN151" i="1"/>
  <c r="BL151" i="1"/>
  <c r="AJ151" i="1"/>
  <c r="AL151" i="1" s="1"/>
  <c r="AJ178" i="1"/>
  <c r="BH178" i="1"/>
  <c r="AH178" i="1"/>
  <c r="BI178" i="1"/>
  <c r="BJ178" i="1"/>
  <c r="BL177" i="1"/>
  <c r="AH177" i="1"/>
  <c r="BH177" i="1"/>
  <c r="AJ177" i="1"/>
  <c r="BI177" i="1"/>
  <c r="BH173" i="1"/>
  <c r="AJ173" i="1"/>
  <c r="BI173" i="1"/>
  <c r="BJ173" i="1"/>
  <c r="BM159" i="1"/>
  <c r="AJ157" i="1"/>
  <c r="AL157" i="1" s="1"/>
  <c r="BH157" i="1"/>
  <c r="AH157" i="1"/>
  <c r="BI157" i="1"/>
  <c r="AZ152" i="1"/>
  <c r="Z152" i="1" s="1"/>
  <c r="BF148" i="1"/>
  <c r="BE148" i="1"/>
  <c r="BA148" i="1"/>
  <c r="BD148" i="1"/>
  <c r="CP146" i="1" a="1"/>
  <c r="CP146" i="1" s="1"/>
  <c r="BN200" i="1"/>
  <c r="BN191" i="1"/>
  <c r="BI186" i="1"/>
  <c r="CO183" i="1" a="1"/>
  <c r="CO183" i="1" s="1"/>
  <c r="CQ183" i="1" s="1"/>
  <c r="AH183" i="1"/>
  <c r="BL180" i="1"/>
  <c r="BH180" i="1"/>
  <c r="AJ180" i="1"/>
  <c r="BI180" i="1"/>
  <c r="BH176" i="1"/>
  <c r="AJ176" i="1"/>
  <c r="AL176" i="1" s="1"/>
  <c r="BI176" i="1"/>
  <c r="BJ176" i="1"/>
  <c r="BK159" i="1"/>
  <c r="BB147" i="1"/>
  <c r="BD147" i="1"/>
  <c r="BA147" i="1"/>
  <c r="BF147" i="1"/>
  <c r="BC147" i="1"/>
  <c r="BE147" i="1"/>
  <c r="BG147" i="1"/>
  <c r="CP140" i="1" a="1"/>
  <c r="CP140" i="1" s="1"/>
  <c r="CO140" i="1" a="1"/>
  <c r="CO140" i="1" s="1"/>
  <c r="CQ140" i="1" s="1"/>
  <c r="BH186" i="1"/>
  <c r="CE181" i="1"/>
  <c r="BH179" i="1"/>
  <c r="AJ179" i="1"/>
  <c r="AL179" i="1" s="1"/>
  <c r="BI179" i="1"/>
  <c r="AW179" i="1"/>
  <c r="BJ179" i="1"/>
  <c r="BT178" i="1"/>
  <c r="AH158" i="1"/>
  <c r="BH158" i="1"/>
  <c r="BI158" i="1"/>
  <c r="AJ158" i="1"/>
  <c r="AL158" i="1" s="1"/>
  <c r="AW158" i="1"/>
  <c r="BJ158" i="1"/>
  <c r="BT152" i="1"/>
  <c r="BL159" i="1"/>
  <c r="AH159" i="1"/>
  <c r="BH159" i="1"/>
  <c r="AJ159" i="1"/>
  <c r="AL159" i="1" s="1"/>
  <c r="BI159" i="1"/>
  <c r="CE155" i="1"/>
  <c r="AL154" i="1"/>
  <c r="BB150" i="1"/>
  <c r="BD150" i="1"/>
  <c r="BC150" i="1"/>
  <c r="BG150" i="1"/>
  <c r="BA150" i="1"/>
  <c r="BF150" i="1"/>
  <c r="CO149" i="1" a="1"/>
  <c r="CO149" i="1" s="1"/>
  <c r="CP149" i="1" a="1"/>
  <c r="CP149" i="1" s="1"/>
  <c r="CP143" i="1" a="1"/>
  <c r="CP143" i="1" s="1"/>
  <c r="BQ173" i="1"/>
  <c r="CE171" i="1"/>
  <c r="CE169" i="1"/>
  <c r="CE167" i="1"/>
  <c r="AJ160" i="1"/>
  <c r="AL160" i="1" s="1"/>
  <c r="BH160" i="1"/>
  <c r="AH160" i="1"/>
  <c r="BI160" i="1"/>
  <c r="BJ160" i="1"/>
  <c r="BX196" i="1" s="1"/>
  <c r="CE156" i="1"/>
  <c r="BM156" i="1"/>
  <c r="BT216" i="1" s="1"/>
  <c r="BK151" i="1"/>
  <c r="BR290" i="1" s="1"/>
  <c r="CO150" i="1" a="1"/>
  <c r="CO150" i="1" s="1"/>
  <c r="CQ150" i="1" s="1"/>
  <c r="CE148" i="1"/>
  <c r="BY149" i="1"/>
  <c r="BT151" i="1"/>
  <c r="CO144" i="1" a="1"/>
  <c r="CO144" i="1" s="1"/>
  <c r="CQ144" i="1" s="1"/>
  <c r="CP144" i="1" a="1"/>
  <c r="CP144" i="1" s="1"/>
  <c r="BJ200" i="1"/>
  <c r="AJ163" i="1"/>
  <c r="AL163" i="1" s="1"/>
  <c r="BH163" i="1"/>
  <c r="AH163" i="1"/>
  <c r="BI163" i="1"/>
  <c r="AW163" i="1"/>
  <c r="BJ163" i="1"/>
  <c r="BL162" i="1"/>
  <c r="AH162" i="1"/>
  <c r="BH162" i="1"/>
  <c r="AJ162" i="1"/>
  <c r="AL162" i="1" s="1"/>
  <c r="BI162" i="1"/>
  <c r="BK156" i="1"/>
  <c r="AJ154" i="1"/>
  <c r="BH154" i="1"/>
  <c r="BK154" i="1"/>
  <c r="BJ154" i="1"/>
  <c r="BX201" i="1" s="1"/>
  <c r="AW154" i="1"/>
  <c r="BL154" i="1"/>
  <c r="AX154" i="1"/>
  <c r="BM154" i="1"/>
  <c r="CA295" i="1" s="1"/>
  <c r="BI151" i="1"/>
  <c r="BP287" i="1" s="1"/>
  <c r="BM146" i="1"/>
  <c r="BB144" i="1"/>
  <c r="BD144" i="1"/>
  <c r="BC144" i="1"/>
  <c r="BF144" i="1"/>
  <c r="BG144" i="1"/>
  <c r="BA144" i="1"/>
  <c r="BE144" i="1"/>
  <c r="BJ146" i="1"/>
  <c r="CP142" i="1" a="1"/>
  <c r="CP142" i="1" s="1"/>
  <c r="CP139" i="1" a="1"/>
  <c r="CP139" i="1" s="1"/>
  <c r="BE133" i="1"/>
  <c r="BF133" i="1"/>
  <c r="BB133" i="1"/>
  <c r="BC133" i="1"/>
  <c r="BD133" i="1"/>
  <c r="BG133" i="1"/>
  <c r="BA133" i="1"/>
  <c r="AJ142" i="1"/>
  <c r="AL142" i="1" s="1"/>
  <c r="CP155" i="1" a="1"/>
  <c r="CP155" i="1" s="1"/>
  <c r="BT153" i="1"/>
  <c r="AJ153" i="1"/>
  <c r="BI153" i="1"/>
  <c r="BP155" i="1" s="1"/>
  <c r="BL153" i="1"/>
  <c r="BZ152" i="1"/>
  <c r="AL152" i="1"/>
  <c r="CQ145" i="1"/>
  <c r="X137" i="1"/>
  <c r="AZ137" i="1"/>
  <c r="Z137" i="1" s="1"/>
  <c r="CO153" i="1" a="1"/>
  <c r="CO153" i="1" s="1"/>
  <c r="CQ153" i="1" s="1"/>
  <c r="BX152" i="1"/>
  <c r="BP150" i="1"/>
  <c r="CB150" i="1"/>
  <c r="BQ150" i="1"/>
  <c r="BT150" i="1"/>
  <c r="CQ149" i="1"/>
  <c r="BN149" i="1"/>
  <c r="CB258" i="1" s="1"/>
  <c r="AH149" i="1"/>
  <c r="AJ149" i="1"/>
  <c r="AL149" i="1" s="1"/>
  <c r="BH149" i="1"/>
  <c r="BO261" i="1" s="1"/>
  <c r="BL149" i="1"/>
  <c r="BS291" i="1" s="1"/>
  <c r="AY137" i="1"/>
  <c r="Y137" i="1" s="1"/>
  <c r="W137" i="1"/>
  <c r="AW152" i="1"/>
  <c r="BI152" i="1"/>
  <c r="BP184" i="1" s="1"/>
  <c r="AH152" i="1"/>
  <c r="BH152" i="1"/>
  <c r="BL152" i="1"/>
  <c r="AL138" i="1"/>
  <c r="CO137" i="1" a="1"/>
  <c r="CO137" i="1" s="1"/>
  <c r="CQ137" i="1" s="1"/>
  <c r="CP137" i="1" a="1"/>
  <c r="CP137" i="1" s="1"/>
  <c r="AH142" i="1"/>
  <c r="BJ142" i="1"/>
  <c r="BL142" i="1"/>
  <c r="BI142" i="1"/>
  <c r="BH142" i="1"/>
  <c r="BN142" i="1"/>
  <c r="BF139" i="1"/>
  <c r="BB139" i="1"/>
  <c r="BD139" i="1"/>
  <c r="BC139" i="1"/>
  <c r="BE139" i="1"/>
  <c r="BG139" i="1"/>
  <c r="AY144" i="1"/>
  <c r="Y144" i="1" s="1"/>
  <c r="CQ141" i="1"/>
  <c r="CE138" i="1"/>
  <c r="BP149" i="1"/>
  <c r="BQ151" i="1"/>
  <c r="AL145" i="1"/>
  <c r="BK142" i="1"/>
  <c r="BC130" i="1"/>
  <c r="CE142" i="1"/>
  <c r="BE130" i="1"/>
  <c r="BF130" i="1"/>
  <c r="BA130" i="1"/>
  <c r="BD130" i="1"/>
  <c r="BG130" i="1"/>
  <c r="CP133" i="1" a="1"/>
  <c r="CP133" i="1" s="1"/>
  <c r="AX150" i="1"/>
  <c r="BJ150" i="1"/>
  <c r="BX270" i="1" s="1"/>
  <c r="BN150" i="1"/>
  <c r="CB156" i="1" s="1"/>
  <c r="AX147" i="1"/>
  <c r="BJ147" i="1"/>
  <c r="BN147" i="1"/>
  <c r="BI147" i="1"/>
  <c r="AH139" i="1"/>
  <c r="AX139" i="1"/>
  <c r="BJ139" i="1"/>
  <c r="BL139" i="1"/>
  <c r="BI139" i="1"/>
  <c r="AH136" i="1"/>
  <c r="BJ136" i="1"/>
  <c r="BL136" i="1"/>
  <c r="BH136" i="1"/>
  <c r="BK136" i="1"/>
  <c r="AJ136" i="1"/>
  <c r="AL136" i="1" s="1"/>
  <c r="AH138" i="1"/>
  <c r="AL135" i="1"/>
  <c r="W133" i="1"/>
  <c r="CP141" i="1" a="1"/>
  <c r="CP141" i="1" s="1"/>
  <c r="BM136" i="1"/>
  <c r="CP135" i="1" a="1"/>
  <c r="CP135" i="1" s="1"/>
  <c r="AL132" i="1"/>
  <c r="CO146" i="1" a="1"/>
  <c r="CO146" i="1" s="1"/>
  <c r="CQ146" i="1" s="1"/>
  <c r="AX144" i="1"/>
  <c r="BJ144" i="1"/>
  <c r="BN144" i="1"/>
  <c r="BH144" i="1"/>
  <c r="BJ141" i="1"/>
  <c r="BN141" i="1"/>
  <c r="AJ141" i="1"/>
  <c r="AL141" i="1" s="1"/>
  <c r="BM141" i="1"/>
  <c r="BI136" i="1"/>
  <c r="BI132" i="1"/>
  <c r="BJ132" i="1"/>
  <c r="BN132" i="1"/>
  <c r="AH132" i="1"/>
  <c r="AJ132" i="1"/>
  <c r="BQ149" i="1"/>
  <c r="CP126" i="1" a="1"/>
  <c r="CP126" i="1" s="1"/>
  <c r="CE145" i="1"/>
  <c r="CO143" i="1" a="1"/>
  <c r="CO143" i="1" s="1"/>
  <c r="CQ143" i="1" s="1"/>
  <c r="BN140" i="1"/>
  <c r="AH140" i="1"/>
  <c r="AJ140" i="1"/>
  <c r="AL140" i="1" s="1"/>
  <c r="BH140" i="1"/>
  <c r="BM140" i="1"/>
  <c r="AX138" i="1"/>
  <c r="BJ138" i="1"/>
  <c r="BN138" i="1"/>
  <c r="BH138" i="1"/>
  <c r="AJ138" i="1"/>
  <c r="AW138" i="1"/>
  <c r="BM138" i="1"/>
  <c r="AL129" i="1"/>
  <c r="BA116" i="1"/>
  <c r="BB116" i="1"/>
  <c r="BG116" i="1"/>
  <c r="BC116" i="1"/>
  <c r="BD116" i="1"/>
  <c r="BE116" i="1"/>
  <c r="CQ115" i="1"/>
  <c r="AH129" i="1"/>
  <c r="W126" i="1"/>
  <c r="CO124" i="1" a="1"/>
  <c r="CO124" i="1" s="1"/>
  <c r="CQ124" i="1" s="1"/>
  <c r="CO118" i="1" a="1"/>
  <c r="CO118" i="1" s="1"/>
  <c r="CQ118" i="1" s="1"/>
  <c r="CP118" i="1" a="1"/>
  <c r="CP118" i="1" s="1"/>
  <c r="CO127" i="1" a="1"/>
  <c r="CO127" i="1" s="1"/>
  <c r="CQ127" i="1" s="1"/>
  <c r="CP127" i="1" a="1"/>
  <c r="CP127" i="1" s="1"/>
  <c r="CO126" i="1" a="1"/>
  <c r="CO126" i="1" s="1"/>
  <c r="CQ126" i="1" s="1"/>
  <c r="AG111" i="1"/>
  <c r="AI111" i="1" s="1"/>
  <c r="CE135" i="1"/>
  <c r="AH133" i="1"/>
  <c r="AX133" i="1"/>
  <c r="BJ133" i="1"/>
  <c r="BL133" i="1"/>
  <c r="AZ131" i="1"/>
  <c r="Z131" i="1" s="1"/>
  <c r="AG131" i="1" s="1"/>
  <c r="AI131" i="1" s="1"/>
  <c r="AW129" i="1"/>
  <c r="BI129" i="1"/>
  <c r="AX129" i="1"/>
  <c r="BJ129" i="1"/>
  <c r="BN129" i="1"/>
  <c r="CF128" i="1"/>
  <c r="CF119" i="1"/>
  <c r="AG119" i="1"/>
  <c r="AI119" i="1" s="1"/>
  <c r="AL118" i="1"/>
  <c r="CP117" i="1" a="1"/>
  <c r="CP117" i="1" s="1"/>
  <c r="BF124" i="1"/>
  <c r="BA124" i="1"/>
  <c r="BB124" i="1"/>
  <c r="BC124" i="1"/>
  <c r="BD124" i="1"/>
  <c r="BG124" i="1"/>
  <c r="CO123" i="1" a="1"/>
  <c r="CO123" i="1" s="1"/>
  <c r="CQ123" i="1" s="1"/>
  <c r="CP123" i="1" a="1"/>
  <c r="CP123" i="1" s="1"/>
  <c r="AL126" i="1"/>
  <c r="BB125" i="1"/>
  <c r="BA125" i="1"/>
  <c r="BC125" i="1"/>
  <c r="BD125" i="1"/>
  <c r="BE125" i="1"/>
  <c r="BG125" i="1"/>
  <c r="AL121" i="1"/>
  <c r="AH118" i="1"/>
  <c r="BH118" i="1"/>
  <c r="BI118" i="1"/>
  <c r="BJ118" i="1"/>
  <c r="AJ118" i="1"/>
  <c r="AW118" i="1"/>
  <c r="BK118" i="1"/>
  <c r="AX118" i="1"/>
  <c r="BL118" i="1"/>
  <c r="BM118" i="1"/>
  <c r="BN118" i="1"/>
  <c r="BR149" i="1"/>
  <c r="BT149" i="1"/>
  <c r="AH148" i="1"/>
  <c r="AX148" i="1"/>
  <c r="BJ148" i="1"/>
  <c r="BL148" i="1"/>
  <c r="AW135" i="1"/>
  <c r="BI135" i="1"/>
  <c r="AX135" i="1"/>
  <c r="BJ135" i="1"/>
  <c r="BN135" i="1"/>
  <c r="CE131" i="1"/>
  <c r="CE130" i="1"/>
  <c r="AZ127" i="1"/>
  <c r="Z127" i="1" s="1"/>
  <c r="CF127" i="1" s="1"/>
  <c r="BF125" i="1"/>
  <c r="AG128" i="1"/>
  <c r="AI128" i="1" s="1"/>
  <c r="CO125" i="1" a="1"/>
  <c r="CO125" i="1" s="1"/>
  <c r="CQ125" i="1" s="1"/>
  <c r="CE120" i="1"/>
  <c r="BF127" i="1"/>
  <c r="BA127" i="1"/>
  <c r="BB127" i="1"/>
  <c r="BC127" i="1"/>
  <c r="BG127" i="1"/>
  <c r="BA119" i="1"/>
  <c r="BB119" i="1"/>
  <c r="BC119" i="1"/>
  <c r="BD119" i="1"/>
  <c r="BE119" i="1"/>
  <c r="BF119" i="1"/>
  <c r="BG119" i="1"/>
  <c r="BE115" i="1"/>
  <c r="BF115" i="1"/>
  <c r="BA115" i="1"/>
  <c r="BB115" i="1"/>
  <c r="BC115" i="1"/>
  <c r="BD115" i="1"/>
  <c r="BG115" i="1"/>
  <c r="CQ110" i="1"/>
  <c r="CP114" i="1" a="1"/>
  <c r="CP114" i="1" s="1"/>
  <c r="AK103" i="1"/>
  <c r="AH103" i="1"/>
  <c r="CO102" i="1" a="1"/>
  <c r="CO102" i="1" s="1"/>
  <c r="CQ102" i="1" s="1"/>
  <c r="CP102" i="1" a="1"/>
  <c r="CP102" i="1" s="1"/>
  <c r="X102" i="1"/>
  <c r="AZ102" i="1"/>
  <c r="Z102" i="1" s="1"/>
  <c r="BA99" i="1"/>
  <c r="BD99" i="1"/>
  <c r="BB99" i="1"/>
  <c r="BC99" i="1"/>
  <c r="BE99" i="1"/>
  <c r="BF99" i="1"/>
  <c r="BG99" i="1"/>
  <c r="AK126" i="1"/>
  <c r="BJ125" i="1"/>
  <c r="AK125" i="1"/>
  <c r="AY122" i="1"/>
  <c r="Y122" i="1" s="1"/>
  <c r="BI121" i="1"/>
  <c r="BL117" i="1"/>
  <c r="AH117" i="1"/>
  <c r="X115" i="1"/>
  <c r="BE107" i="1"/>
  <c r="BB107" i="1"/>
  <c r="BC107" i="1"/>
  <c r="BD107" i="1"/>
  <c r="BF107" i="1"/>
  <c r="BG107" i="1"/>
  <c r="BI123" i="1"/>
  <c r="BJ123" i="1"/>
  <c r="BA122" i="1"/>
  <c r="BB122" i="1"/>
  <c r="AH119" i="1"/>
  <c r="BK117" i="1"/>
  <c r="BI113" i="1"/>
  <c r="AH113" i="1"/>
  <c r="BH113" i="1"/>
  <c r="BJ113" i="1"/>
  <c r="CF111" i="1"/>
  <c r="BC109" i="1"/>
  <c r="BE109" i="1"/>
  <c r="BG109" i="1"/>
  <c r="BA102" i="1"/>
  <c r="BD102" i="1"/>
  <c r="BB102" i="1"/>
  <c r="BC102" i="1"/>
  <c r="BE102" i="1"/>
  <c r="BG102" i="1"/>
  <c r="BF102" i="1"/>
  <c r="BH137" i="1"/>
  <c r="AJ137" i="1"/>
  <c r="AL137" i="1" s="1"/>
  <c r="BH134" i="1"/>
  <c r="AJ134" i="1"/>
  <c r="AL134" i="1" s="1"/>
  <c r="BH131" i="1"/>
  <c r="AJ131" i="1"/>
  <c r="AL131" i="1" s="1"/>
  <c r="BL130" i="1"/>
  <c r="BH128" i="1"/>
  <c r="AJ128" i="1"/>
  <c r="AL128" i="1" s="1"/>
  <c r="BI127" i="1"/>
  <c r="CO121" i="1" a="1"/>
  <c r="CO121" i="1" s="1"/>
  <c r="CQ121" i="1" s="1"/>
  <c r="AL117" i="1"/>
  <c r="AZ116" i="1"/>
  <c r="Z116" i="1" s="1"/>
  <c r="CP112" i="1" a="1"/>
  <c r="CP112" i="1" s="1"/>
  <c r="BA108" i="1"/>
  <c r="BC108" i="1"/>
  <c r="BD108" i="1"/>
  <c r="BE108" i="1"/>
  <c r="BF108" i="1"/>
  <c r="BG108" i="1"/>
  <c r="BB106" i="1"/>
  <c r="BC106" i="1"/>
  <c r="BF106" i="1"/>
  <c r="BA106" i="1"/>
  <c r="BD106" i="1"/>
  <c r="BG106" i="1"/>
  <c r="BL120" i="1"/>
  <c r="AH120" i="1"/>
  <c r="AY116" i="1"/>
  <c r="Y116" i="1" s="1"/>
  <c r="AH111" i="1"/>
  <c r="W110" i="1"/>
  <c r="AH137" i="1"/>
  <c r="AH134" i="1"/>
  <c r="AH131" i="1"/>
  <c r="BJ130" i="1"/>
  <c r="AH128" i="1"/>
  <c r="CP125" i="1" a="1"/>
  <c r="CP125" i="1" s="1"/>
  <c r="CP119" i="1" a="1"/>
  <c r="CP119" i="1" s="1"/>
  <c r="BI117" i="1"/>
  <c r="BJ117" i="1"/>
  <c r="BA112" i="1"/>
  <c r="BC112" i="1"/>
  <c r="BE112" i="1"/>
  <c r="BF112" i="1"/>
  <c r="CE108" i="1"/>
  <c r="AH108" i="1"/>
  <c r="CP124" i="1" a="1"/>
  <c r="CP124" i="1" s="1"/>
  <c r="AH124" i="1"/>
  <c r="BN123" i="1"/>
  <c r="AJ123" i="1"/>
  <c r="AL123" i="1" s="1"/>
  <c r="BG122" i="1"/>
  <c r="CE121" i="1"/>
  <c r="BO121" i="1"/>
  <c r="CO115" i="1" a="1"/>
  <c r="CO115" i="1" s="1"/>
  <c r="BF109" i="1"/>
  <c r="CP106" i="1" a="1"/>
  <c r="CP106" i="1" s="1"/>
  <c r="BA105" i="1"/>
  <c r="BB105" i="1"/>
  <c r="BC105" i="1"/>
  <c r="BF105" i="1"/>
  <c r="BD105" i="1"/>
  <c r="BG105" i="1"/>
  <c r="BA93" i="1"/>
  <c r="BD93" i="1"/>
  <c r="BE93" i="1"/>
  <c r="BB93" i="1"/>
  <c r="BC93" i="1"/>
  <c r="BF93" i="1"/>
  <c r="BG93" i="1"/>
  <c r="BM123" i="1"/>
  <c r="BF122" i="1"/>
  <c r="BN121" i="1"/>
  <c r="AL120" i="1"/>
  <c r="AH115" i="1"/>
  <c r="AH114" i="1"/>
  <c r="AJ114" i="1"/>
  <c r="AL114" i="1" s="1"/>
  <c r="BI114" i="1"/>
  <c r="AW114" i="1"/>
  <c r="BJ114" i="1"/>
  <c r="BA111" i="1"/>
  <c r="BB111" i="1"/>
  <c r="BD109" i="1"/>
  <c r="AX126" i="1"/>
  <c r="BJ126" i="1"/>
  <c r="BL123" i="1"/>
  <c r="AH123" i="1"/>
  <c r="BE122" i="1"/>
  <c r="CP121" i="1" a="1"/>
  <c r="CP121" i="1" s="1"/>
  <c r="BM121" i="1"/>
  <c r="AJ113" i="1"/>
  <c r="AL113" i="1" s="1"/>
  <c r="BG111" i="1"/>
  <c r="BB109" i="1"/>
  <c r="CP108" i="1" a="1"/>
  <c r="CP108" i="1" s="1"/>
  <c r="AH127" i="1"/>
  <c r="BK123" i="1"/>
  <c r="BD122" i="1"/>
  <c r="BL121" i="1"/>
  <c r="BI120" i="1"/>
  <c r="BJ120" i="1"/>
  <c r="CE114" i="1"/>
  <c r="BG112" i="1"/>
  <c r="BF111" i="1"/>
  <c r="BA109" i="1"/>
  <c r="BA107" i="1"/>
  <c r="BL125" i="1"/>
  <c r="BH123" i="1"/>
  <c r="BC122" i="1"/>
  <c r="BK121" i="1"/>
  <c r="AJ121" i="1"/>
  <c r="BN117" i="1"/>
  <c r="AJ117" i="1"/>
  <c r="BN113" i="1"/>
  <c r="BD112" i="1"/>
  <c r="BE111" i="1"/>
  <c r="AL110" i="1"/>
  <c r="BA103" i="1"/>
  <c r="BD103" i="1"/>
  <c r="BG103" i="1"/>
  <c r="BB103" i="1"/>
  <c r="BC103" i="1"/>
  <c r="BE103" i="1"/>
  <c r="AX103" i="1"/>
  <c r="CE95" i="1"/>
  <c r="BA88" i="1"/>
  <c r="BB88" i="1"/>
  <c r="BD88" i="1"/>
  <c r="BE88" i="1"/>
  <c r="BF88" i="1"/>
  <c r="BC88" i="1"/>
  <c r="CQ87" i="1"/>
  <c r="AL78" i="1"/>
  <c r="CO97" i="1" a="1"/>
  <c r="CO97" i="1" s="1"/>
  <c r="CQ97" i="1" s="1"/>
  <c r="CP97" i="1" a="1"/>
  <c r="CP97" i="1" s="1"/>
  <c r="BV96" i="1"/>
  <c r="CO91" i="1" a="1"/>
  <c r="CO91" i="1" s="1"/>
  <c r="CQ91" i="1" s="1"/>
  <c r="CP91" i="1" a="1"/>
  <c r="CP91" i="1" s="1"/>
  <c r="CP105" i="1" a="1"/>
  <c r="CP105" i="1" s="1"/>
  <c r="BO105" i="1"/>
  <c r="CE105" i="1"/>
  <c r="AJ104" i="1"/>
  <c r="AL104" i="1" s="1"/>
  <c r="AH100" i="1"/>
  <c r="CP99" i="1" a="1"/>
  <c r="CP99" i="1" s="1"/>
  <c r="CE98" i="1"/>
  <c r="CO104" i="1" a="1"/>
  <c r="CO104" i="1" s="1"/>
  <c r="CP103" i="1" a="1"/>
  <c r="CP103" i="1" s="1"/>
  <c r="AW103" i="1"/>
  <c r="BI103" i="1"/>
  <c r="BM103" i="1"/>
  <c r="BN103" i="1"/>
  <c r="BA97" i="1"/>
  <c r="BB97" i="1"/>
  <c r="BC97" i="1"/>
  <c r="BD97" i="1"/>
  <c r="BE97" i="1"/>
  <c r="BA96" i="1"/>
  <c r="BD96" i="1"/>
  <c r="BE96" i="1"/>
  <c r="BB96" i="1"/>
  <c r="BC96" i="1"/>
  <c r="BG96" i="1"/>
  <c r="CP79" i="1" a="1"/>
  <c r="CP79" i="1" s="1"/>
  <c r="CO79" i="1" a="1"/>
  <c r="CO79" i="1" s="1"/>
  <c r="CQ79" i="1" s="1"/>
  <c r="BI112" i="1"/>
  <c r="BL112" i="1"/>
  <c r="AX110" i="1"/>
  <c r="BK110" i="1"/>
  <c r="CQ104" i="1"/>
  <c r="BV101" i="1"/>
  <c r="BA91" i="1"/>
  <c r="BG91" i="1"/>
  <c r="BB91" i="1"/>
  <c r="BC91" i="1"/>
  <c r="BD91" i="1"/>
  <c r="BE91" i="1"/>
  <c r="BF91" i="1"/>
  <c r="AL79" i="1"/>
  <c r="BC100" i="1"/>
  <c r="BD100" i="1"/>
  <c r="BE100" i="1"/>
  <c r="BF100" i="1"/>
  <c r="AH97" i="1"/>
  <c r="AK94" i="1"/>
  <c r="AH94" i="1"/>
  <c r="AL92" i="1"/>
  <c r="CO110" i="1" a="1"/>
  <c r="CO110" i="1" s="1"/>
  <c r="CP110" i="1" a="1"/>
  <c r="CP110" i="1" s="1"/>
  <c r="CO107" i="1" a="1"/>
  <c r="CO107" i="1" s="1"/>
  <c r="CQ107" i="1" s="1"/>
  <c r="CP107" i="1" a="1"/>
  <c r="CP107" i="1" s="1"/>
  <c r="CO94" i="1" a="1"/>
  <c r="CO94" i="1" s="1"/>
  <c r="CQ94" i="1" s="1"/>
  <c r="BA94" i="1"/>
  <c r="BE94" i="1"/>
  <c r="BB94" i="1"/>
  <c r="BC94" i="1"/>
  <c r="BD94" i="1"/>
  <c r="CO81" i="1" a="1"/>
  <c r="CO81" i="1" s="1"/>
  <c r="CQ81" i="1" s="1"/>
  <c r="CP81" i="1" a="1"/>
  <c r="CP81" i="1" s="1"/>
  <c r="CE106" i="1"/>
  <c r="BN104" i="1"/>
  <c r="BI104" i="1"/>
  <c r="AH101" i="1"/>
  <c r="X93" i="1"/>
  <c r="AZ93" i="1"/>
  <c r="Z93" i="1" s="1"/>
  <c r="CO109" i="1" a="1"/>
  <c r="CO109" i="1" s="1"/>
  <c r="CQ109" i="1" s="1"/>
  <c r="CP100" i="1" a="1"/>
  <c r="CP100" i="1" s="1"/>
  <c r="W99" i="1"/>
  <c r="AY99" i="1"/>
  <c r="Y99" i="1" s="1"/>
  <c r="CE100" i="1"/>
  <c r="CO95" i="1" a="1"/>
  <c r="CO95" i="1" s="1"/>
  <c r="CQ95" i="1" s="1"/>
  <c r="CP95" i="1" a="1"/>
  <c r="CP95" i="1" s="1"/>
  <c r="BK98" i="1"/>
  <c r="AW98" i="1"/>
  <c r="BJ92" i="1"/>
  <c r="BG90" i="1"/>
  <c r="X88" i="1"/>
  <c r="CO82" i="1" a="1"/>
  <c r="CO82" i="1" s="1"/>
  <c r="CE79" i="1"/>
  <c r="CE92" i="1"/>
  <c r="AL85" i="1"/>
  <c r="AJ83" i="1"/>
  <c r="AL83" i="1" s="1"/>
  <c r="BH83" i="1"/>
  <c r="BL83" i="1"/>
  <c r="BN83" i="1"/>
  <c r="BI83" i="1"/>
  <c r="AH83" i="1"/>
  <c r="BJ83" i="1"/>
  <c r="CQ82" i="1"/>
  <c r="BL81" i="1"/>
  <c r="AH81" i="1"/>
  <c r="BH81" i="1"/>
  <c r="BI81" i="1"/>
  <c r="AJ81" i="1"/>
  <c r="AL81" i="1" s="1"/>
  <c r="BJ81" i="1"/>
  <c r="AW81" i="1"/>
  <c r="BK81" i="1"/>
  <c r="AX81" i="1"/>
  <c r="BM81" i="1"/>
  <c r="BJ101" i="1"/>
  <c r="BI100" i="1"/>
  <c r="BL100" i="1"/>
  <c r="BI98" i="1"/>
  <c r="BM95" i="1"/>
  <c r="CP94" i="1" a="1"/>
  <c r="CP94" i="1" s="1"/>
  <c r="CE94" i="1"/>
  <c r="BE90" i="1"/>
  <c r="BO90" i="1"/>
  <c r="AK89" i="1"/>
  <c r="AK77" i="1"/>
  <c r="AH77" i="1"/>
  <c r="BI101" i="1"/>
  <c r="BL95" i="1"/>
  <c r="AH95" i="1"/>
  <c r="AY94" i="1"/>
  <c r="Y94" i="1" s="1"/>
  <c r="AG94" i="1" s="1"/>
  <c r="AH88" i="1"/>
  <c r="CP86" i="1" a="1"/>
  <c r="CP86" i="1" s="1"/>
  <c r="BD84" i="1"/>
  <c r="BB84" i="1"/>
  <c r="BM83" i="1"/>
  <c r="BE73" i="1"/>
  <c r="BC73" i="1"/>
  <c r="BD73" i="1"/>
  <c r="BB73" i="1"/>
  <c r="BF73" i="1"/>
  <c r="BG73" i="1"/>
  <c r="AH71" i="1"/>
  <c r="AK71" i="1"/>
  <c r="CO93" i="1" a="1"/>
  <c r="CO93" i="1" s="1"/>
  <c r="CQ93" i="1" s="1"/>
  <c r="X91" i="1"/>
  <c r="AG91" i="1" s="1"/>
  <c r="AI91" i="1" s="1"/>
  <c r="CO89" i="1" a="1"/>
  <c r="CO89" i="1" s="1"/>
  <c r="CQ89" i="1" s="1"/>
  <c r="BK83" i="1"/>
  <c r="BN81" i="1"/>
  <c r="BA71" i="1"/>
  <c r="BG71" i="1"/>
  <c r="BB71" i="1"/>
  <c r="BF71" i="1"/>
  <c r="BC71" i="1"/>
  <c r="BD71" i="1"/>
  <c r="BE71" i="1"/>
  <c r="CO90" i="1" a="1"/>
  <c r="CO90" i="1" s="1"/>
  <c r="CQ90" i="1" s="1"/>
  <c r="CP87" i="1" a="1"/>
  <c r="CP87" i="1" s="1"/>
  <c r="BD87" i="1"/>
  <c r="BA87" i="1"/>
  <c r="BB87" i="1"/>
  <c r="BI106" i="1"/>
  <c r="CO101" i="1" a="1"/>
  <c r="CO101" i="1" s="1"/>
  <c r="CQ101" i="1" s="1"/>
  <c r="AJ98" i="1"/>
  <c r="AL98" i="1" s="1"/>
  <c r="BH98" i="1"/>
  <c r="CO96" i="1" a="1"/>
  <c r="CO96" i="1" s="1"/>
  <c r="CQ96" i="1" s="1"/>
  <c r="CP84" i="1" a="1"/>
  <c r="CP84" i="1" s="1"/>
  <c r="CO84" i="1" a="1"/>
  <c r="CO84" i="1" s="1"/>
  <c r="CQ84" i="1" s="1"/>
  <c r="BL74" i="1"/>
  <c r="AW109" i="1"/>
  <c r="BI109" i="1"/>
  <c r="AJ101" i="1"/>
  <c r="AL101" i="1" s="1"/>
  <c r="BH101" i="1"/>
  <c r="AJ95" i="1"/>
  <c r="AL95" i="1" s="1"/>
  <c r="BH95" i="1"/>
  <c r="BI95" i="1"/>
  <c r="CE93" i="1"/>
  <c r="CO92" i="1" a="1"/>
  <c r="CO92" i="1" s="1"/>
  <c r="CQ92" i="1" s="1"/>
  <c r="CP92" i="1" a="1"/>
  <c r="CP92" i="1" s="1"/>
  <c r="AH92" i="1"/>
  <c r="AL89" i="1"/>
  <c r="BG84" i="1"/>
  <c r="BJ74" i="1"/>
  <c r="AH74" i="1"/>
  <c r="BH74" i="1"/>
  <c r="BM74" i="1"/>
  <c r="BI74" i="1"/>
  <c r="BN74" i="1"/>
  <c r="AJ74" i="1"/>
  <c r="CP90" i="1" a="1"/>
  <c r="CP90" i="1" s="1"/>
  <c r="BF87" i="1"/>
  <c r="AJ80" i="1"/>
  <c r="AL80" i="1" s="1"/>
  <c r="BH80" i="1"/>
  <c r="BK80" i="1"/>
  <c r="BM80" i="1"/>
  <c r="AH80" i="1"/>
  <c r="BI80" i="1"/>
  <c r="AL69" i="1"/>
  <c r="BD90" i="1"/>
  <c r="BA90" i="1"/>
  <c r="BB90" i="1"/>
  <c r="BE87" i="1"/>
  <c r="AH85" i="1"/>
  <c r="AJ79" i="1"/>
  <c r="BH79" i="1"/>
  <c r="BL79" i="1"/>
  <c r="BI79" i="1"/>
  <c r="BJ79" i="1"/>
  <c r="AH79" i="1"/>
  <c r="BK79" i="1"/>
  <c r="BM79" i="1"/>
  <c r="BN79" i="1"/>
  <c r="BB76" i="1"/>
  <c r="BA76" i="1"/>
  <c r="BC76" i="1"/>
  <c r="BD76" i="1"/>
  <c r="BE76" i="1"/>
  <c r="BF76" i="1"/>
  <c r="AJ92" i="1"/>
  <c r="BH92" i="1"/>
  <c r="BI92" i="1"/>
  <c r="BN80" i="1"/>
  <c r="BO89" i="1"/>
  <c r="AJ89" i="1"/>
  <c r="BH89" i="1"/>
  <c r="AJ86" i="1"/>
  <c r="AL86" i="1" s="1"/>
  <c r="BH86" i="1"/>
  <c r="BN84" i="1"/>
  <c r="CE82" i="1"/>
  <c r="AJ82" i="1"/>
  <c r="AL82" i="1" s="1"/>
  <c r="BH82" i="1"/>
  <c r="BL82" i="1"/>
  <c r="BD77" i="1"/>
  <c r="CE73" i="1"/>
  <c r="CE68" i="1"/>
  <c r="BL97" i="1"/>
  <c r="BL94" i="1"/>
  <c r="BL91" i="1"/>
  <c r="BN89" i="1"/>
  <c r="BN88" i="1"/>
  <c r="BN86" i="1"/>
  <c r="BM84" i="1"/>
  <c r="AX84" i="1"/>
  <c r="CP82" i="1" a="1"/>
  <c r="CP82" i="1" s="1"/>
  <c r="BB77" i="1"/>
  <c r="CP73" i="1" a="1"/>
  <c r="CP73" i="1" s="1"/>
  <c r="BI72" i="1"/>
  <c r="BL72" i="1"/>
  <c r="BM72" i="1"/>
  <c r="AJ72" i="1"/>
  <c r="BN72" i="1"/>
  <c r="AG71" i="1"/>
  <c r="AI71" i="1" s="1"/>
  <c r="BC66" i="1"/>
  <c r="BB66" i="1"/>
  <c r="BD66" i="1"/>
  <c r="BE66" i="1"/>
  <c r="BF66" i="1"/>
  <c r="CP62" i="1" a="1"/>
  <c r="CP62" i="1" s="1"/>
  <c r="BK84" i="1"/>
  <c r="AW84" i="1"/>
  <c r="AJ78" i="1"/>
  <c r="BA77" i="1"/>
  <c r="BA58" i="1"/>
  <c r="BG58" i="1"/>
  <c r="BB58" i="1"/>
  <c r="BC58" i="1"/>
  <c r="BD58" i="1"/>
  <c r="BE58" i="1"/>
  <c r="BN82" i="1"/>
  <c r="AW78" i="1"/>
  <c r="BK72" i="1"/>
  <c r="BI97" i="1"/>
  <c r="BI94" i="1"/>
  <c r="BI91" i="1"/>
  <c r="BK90" i="1"/>
  <c r="BK89" i="1"/>
  <c r="AX89" i="1"/>
  <c r="BJ88" i="1"/>
  <c r="AW88" i="1"/>
  <c r="BI84" i="1"/>
  <c r="CO72" i="1" a="1"/>
  <c r="CO72" i="1" s="1"/>
  <c r="CQ72" i="1" s="1"/>
  <c r="AL74" i="1"/>
  <c r="BH72" i="1"/>
  <c r="CF68" i="1"/>
  <c r="AG68" i="1"/>
  <c r="CP66" i="1" a="1"/>
  <c r="CP66" i="1" s="1"/>
  <c r="X59" i="1"/>
  <c r="AZ59" i="1"/>
  <c r="Z59" i="1" s="1"/>
  <c r="BA65" i="1"/>
  <c r="BC65" i="1"/>
  <c r="BD65" i="1"/>
  <c r="BE65" i="1"/>
  <c r="BF65" i="1"/>
  <c r="BG65" i="1"/>
  <c r="AL62" i="1"/>
  <c r="CP69" i="1" a="1"/>
  <c r="CP69" i="1" s="1"/>
  <c r="BG67" i="1"/>
  <c r="AH78" i="1"/>
  <c r="AX78" i="1"/>
  <c r="BK78" i="1"/>
  <c r="BL78" i="1"/>
  <c r="AH76" i="1"/>
  <c r="AH72" i="1"/>
  <c r="AW69" i="1"/>
  <c r="BI69" i="1"/>
  <c r="AJ69" i="1"/>
  <c r="AX69" i="1"/>
  <c r="BK69" i="1"/>
  <c r="BJ69" i="1"/>
  <c r="AH69" i="1"/>
  <c r="BL69" i="1"/>
  <c r="BM69" i="1"/>
  <c r="CP68" i="1" a="1"/>
  <c r="CP68" i="1" s="1"/>
  <c r="BV74" i="1"/>
  <c r="BE67" i="1"/>
  <c r="BC67" i="1"/>
  <c r="BA67" i="1"/>
  <c r="BB67" i="1"/>
  <c r="BD67" i="1"/>
  <c r="BF77" i="1"/>
  <c r="AH73" i="1"/>
  <c r="CO70" i="1" a="1"/>
  <c r="CO70" i="1" s="1"/>
  <c r="CQ70" i="1" s="1"/>
  <c r="AL70" i="1"/>
  <c r="AL72" i="1"/>
  <c r="AW67" i="1"/>
  <c r="BJ67" i="1"/>
  <c r="BK67" i="1"/>
  <c r="AH67" i="1"/>
  <c r="BL67" i="1"/>
  <c r="AX67" i="1"/>
  <c r="BM67" i="1"/>
  <c r="BC61" i="1"/>
  <c r="W73" i="1"/>
  <c r="AK61" i="1"/>
  <c r="AH61" i="1"/>
  <c r="CO67" i="1" a="1"/>
  <c r="CO67" i="1" s="1"/>
  <c r="CQ67" i="1" s="1"/>
  <c r="CP67" i="1" a="1"/>
  <c r="CP67" i="1" s="1"/>
  <c r="BI62" i="1"/>
  <c r="BL62" i="1"/>
  <c r="AH62" i="1"/>
  <c r="AJ62" i="1"/>
  <c r="BH62" i="1"/>
  <c r="BJ62" i="1"/>
  <c r="X61" i="1"/>
  <c r="AZ61" i="1"/>
  <c r="Z61" i="1" s="1"/>
  <c r="BA61" i="1"/>
  <c r="BD61" i="1"/>
  <c r="BF61" i="1"/>
  <c r="BE61" i="1"/>
  <c r="BG61" i="1"/>
  <c r="AX77" i="1"/>
  <c r="BJ77" i="1"/>
  <c r="BN75" i="1"/>
  <c r="BI73" i="1"/>
  <c r="BV70" i="1"/>
  <c r="CO66" i="1" a="1"/>
  <c r="CO66" i="1" s="1"/>
  <c r="CQ66" i="1" s="1"/>
  <c r="CE63" i="1"/>
  <c r="BK70" i="1"/>
  <c r="BG68" i="1"/>
  <c r="CE66" i="1"/>
  <c r="BD57" i="1"/>
  <c r="BE57" i="1"/>
  <c r="BA57" i="1"/>
  <c r="BB57" i="1"/>
  <c r="BC57" i="1"/>
  <c r="BF57" i="1"/>
  <c r="BD55" i="1"/>
  <c r="BF55" i="1"/>
  <c r="BG55" i="1"/>
  <c r="BB55" i="1"/>
  <c r="BE55" i="1"/>
  <c r="BA55" i="1"/>
  <c r="BC55" i="1"/>
  <c r="BJ75" i="1"/>
  <c r="AJ75" i="1"/>
  <c r="AL75" i="1" s="1"/>
  <c r="BF68" i="1"/>
  <c r="BE60" i="1"/>
  <c r="BA60" i="1"/>
  <c r="BF60" i="1"/>
  <c r="BB60" i="1"/>
  <c r="BC60" i="1"/>
  <c r="BD60" i="1"/>
  <c r="BG60" i="1"/>
  <c r="CP58" i="1" a="1"/>
  <c r="CP58" i="1" s="1"/>
  <c r="BI75" i="1"/>
  <c r="BE68" i="1"/>
  <c r="BN62" i="1"/>
  <c r="AH64" i="1"/>
  <c r="BM62" i="1"/>
  <c r="AL56" i="1"/>
  <c r="CE59" i="1"/>
  <c r="BD52" i="1"/>
  <c r="BA52" i="1"/>
  <c r="BF52" i="1"/>
  <c r="BG52" i="1"/>
  <c r="BB52" i="1"/>
  <c r="BC52" i="1"/>
  <c r="BE52" i="1"/>
  <c r="BL53" i="1"/>
  <c r="AJ53" i="1"/>
  <c r="BI53" i="1"/>
  <c r="BJ53" i="1"/>
  <c r="BN53" i="1"/>
  <c r="BM53" i="1"/>
  <c r="AH53" i="1"/>
  <c r="BA63" i="1"/>
  <c r="BG63" i="1"/>
  <c r="CP61" i="1" a="1"/>
  <c r="CP61" i="1" s="1"/>
  <c r="CE53" i="1"/>
  <c r="BD50" i="1"/>
  <c r="BG50" i="1"/>
  <c r="BB50" i="1"/>
  <c r="BC50" i="1"/>
  <c r="BA50" i="1"/>
  <c r="BE50" i="1"/>
  <c r="BF50" i="1"/>
  <c r="BI66" i="1"/>
  <c r="AK63" i="1"/>
  <c r="AZ50" i="1"/>
  <c r="Z50" i="1" s="1"/>
  <c r="X50" i="1"/>
  <c r="AL51" i="1"/>
  <c r="BL64" i="1"/>
  <c r="AJ56" i="1"/>
  <c r="BH56" i="1"/>
  <c r="BI56" i="1"/>
  <c r="BJ56" i="1"/>
  <c r="BL56" i="1"/>
  <c r="AH56" i="1"/>
  <c r="BM56" i="1"/>
  <c r="CO55" i="1" a="1"/>
  <c r="CO55" i="1" s="1"/>
  <c r="CQ55" i="1" s="1"/>
  <c r="CP55" i="1" a="1"/>
  <c r="CP55" i="1" s="1"/>
  <c r="BK53" i="1"/>
  <c r="BK64" i="1"/>
  <c r="AX64" i="1"/>
  <c r="CP63" i="1" a="1"/>
  <c r="CP63" i="1" s="1"/>
  <c r="BF63" i="1"/>
  <c r="BH53" i="1"/>
  <c r="BJ64" i="1"/>
  <c r="AW64" i="1"/>
  <c r="AJ64" i="1"/>
  <c r="AL64" i="1" s="1"/>
  <c r="BE63" i="1"/>
  <c r="CO61" i="1" a="1"/>
  <c r="CO61" i="1" s="1"/>
  <c r="CQ61" i="1" s="1"/>
  <c r="CE56" i="1"/>
  <c r="BO56" i="1"/>
  <c r="BI64" i="1"/>
  <c r="BD63" i="1"/>
  <c r="CO59" i="1" a="1"/>
  <c r="CO59" i="1" s="1"/>
  <c r="CQ59" i="1" s="1"/>
  <c r="CP59" i="1" a="1"/>
  <c r="CP59" i="1" s="1"/>
  <c r="BK56" i="1"/>
  <c r="AL53" i="1"/>
  <c r="CO52" i="1" a="1"/>
  <c r="CO52" i="1" s="1"/>
  <c r="CQ52" i="1" s="1"/>
  <c r="CP52" i="1" a="1"/>
  <c r="CP52" i="1" s="1"/>
  <c r="CP46" i="1" a="1"/>
  <c r="CP46" i="1" s="1"/>
  <c r="CO46" i="1" a="1"/>
  <c r="CO46" i="1" s="1"/>
  <c r="CQ46" i="1" s="1"/>
  <c r="W46" i="1"/>
  <c r="AY46" i="1"/>
  <c r="Y46" i="1" s="1"/>
  <c r="CO57" i="1" a="1"/>
  <c r="CO57" i="1" s="1"/>
  <c r="CQ57" i="1" s="1"/>
  <c r="AJ51" i="1"/>
  <c r="BH51" i="1"/>
  <c r="AW51" i="1"/>
  <c r="BJ51" i="1"/>
  <c r="AX51" i="1"/>
  <c r="BK51" i="1"/>
  <c r="BM51" i="1"/>
  <c r="BN51" i="1"/>
  <c r="CE46" i="1"/>
  <c r="CO62" i="1" a="1"/>
  <c r="CO62" i="1" s="1"/>
  <c r="CQ62" i="1" s="1"/>
  <c r="BM59" i="1"/>
  <c r="CO56" i="1" a="1"/>
  <c r="CO56" i="1" s="1"/>
  <c r="CQ56" i="1" s="1"/>
  <c r="BL51" i="1"/>
  <c r="CP50" i="1" a="1"/>
  <c r="CP50" i="1" s="1"/>
  <c r="BI51" i="1"/>
  <c r="AL45" i="1"/>
  <c r="AL42" i="1"/>
  <c r="CP57" i="1" a="1"/>
  <c r="CP57" i="1" s="1"/>
  <c r="AJ54" i="1"/>
  <c r="AL54" i="1" s="1"/>
  <c r="BH54" i="1"/>
  <c r="AW54" i="1"/>
  <c r="BJ54" i="1"/>
  <c r="AX54" i="1"/>
  <c r="BK54" i="1"/>
  <c r="BN54" i="1"/>
  <c r="AL49" i="1"/>
  <c r="CO48" i="1" a="1"/>
  <c r="CO48" i="1" s="1"/>
  <c r="CQ48" i="1" s="1"/>
  <c r="CP48" i="1" a="1"/>
  <c r="CP48" i="1" s="1"/>
  <c r="CO60" i="1" a="1"/>
  <c r="CO60" i="1" s="1"/>
  <c r="CQ60" i="1" s="1"/>
  <c r="AJ59" i="1"/>
  <c r="AL59" i="1" s="1"/>
  <c r="BH59" i="1"/>
  <c r="AW59" i="1"/>
  <c r="BI59" i="1"/>
  <c r="CE54" i="1"/>
  <c r="CP53" i="1" a="1"/>
  <c r="CP53" i="1" s="1"/>
  <c r="CE50" i="1"/>
  <c r="CO47" i="1" a="1"/>
  <c r="CO47" i="1" s="1"/>
  <c r="CQ47" i="1" s="1"/>
  <c r="W47" i="1"/>
  <c r="AY47" i="1"/>
  <c r="Y47" i="1" s="1"/>
  <c r="AJ49" i="1"/>
  <c r="BH49" i="1"/>
  <c r="AH49" i="1"/>
  <c r="BM49" i="1"/>
  <c r="BN49" i="1"/>
  <c r="BI49" i="1"/>
  <c r="BJ49" i="1"/>
  <c r="BK49" i="1"/>
  <c r="AH48" i="1"/>
  <c r="X46" i="1"/>
  <c r="AZ46" i="1"/>
  <c r="Z46" i="1" s="1"/>
  <c r="BL47" i="1"/>
  <c r="BN47" i="1"/>
  <c r="AL41" i="1"/>
  <c r="BI61" i="1"/>
  <c r="AW61" i="1"/>
  <c r="BI58" i="1"/>
  <c r="AH55" i="1"/>
  <c r="AH52" i="1"/>
  <c r="BN48" i="1"/>
  <c r="AW48" i="1"/>
  <c r="BK45" i="1"/>
  <c r="BL45" i="1"/>
  <c r="AJ45" i="1"/>
  <c r="BH45" i="1"/>
  <c r="AX45" i="1"/>
  <c r="BJ45" i="1"/>
  <c r="AH43" i="1"/>
  <c r="AK42" i="1"/>
  <c r="CO41" i="1" a="1"/>
  <c r="CO41" i="1" s="1"/>
  <c r="CQ41" i="1" s="1"/>
  <c r="BH61" i="1"/>
  <c r="CE51" i="1"/>
  <c r="BM48" i="1"/>
  <c r="BK47" i="1"/>
  <c r="BY14" i="1" s="1"/>
  <c r="AJ47" i="1"/>
  <c r="AL47" i="1" s="1"/>
  <c r="X47" i="1"/>
  <c r="BM46" i="1"/>
  <c r="CP39" i="1" a="1"/>
  <c r="CP39" i="1" s="1"/>
  <c r="BI44" i="1"/>
  <c r="BN44" i="1"/>
  <c r="BJ44" i="1"/>
  <c r="AJ44" i="1"/>
  <c r="AL44" i="1" s="1"/>
  <c r="BK44" i="1"/>
  <c r="BM44" i="1"/>
  <c r="BL48" i="1"/>
  <c r="AJ48" i="1"/>
  <c r="AL48" i="1" s="1"/>
  <c r="BH48" i="1"/>
  <c r="AX48" i="1"/>
  <c r="BJ48" i="1"/>
  <c r="AK45" i="1"/>
  <c r="BH44" i="1"/>
  <c r="BF43" i="1"/>
  <c r="BE43" i="1"/>
  <c r="AH40" i="1"/>
  <c r="BL40" i="1"/>
  <c r="BI40" i="1"/>
  <c r="AJ40" i="1"/>
  <c r="AL40" i="1" s="1"/>
  <c r="BJ40" i="1"/>
  <c r="BK40" i="1"/>
  <c r="BM40" i="1"/>
  <c r="BN40" i="1"/>
  <c r="BH40" i="1"/>
  <c r="BD29" i="1"/>
  <c r="BF29" i="1"/>
  <c r="BB29" i="1"/>
  <c r="BA29" i="1"/>
  <c r="BC29" i="1"/>
  <c r="BE29" i="1"/>
  <c r="BG29" i="1"/>
  <c r="BK55" i="1"/>
  <c r="AX55" i="1"/>
  <c r="BK52" i="1"/>
  <c r="CE49" i="1"/>
  <c r="AJ46" i="1"/>
  <c r="AL46" i="1" s="1"/>
  <c r="BH46" i="1"/>
  <c r="AH46" i="1"/>
  <c r="AY45" i="1"/>
  <c r="Y45" i="1" s="1"/>
  <c r="W45" i="1"/>
  <c r="CO42" i="1" a="1"/>
  <c r="CO42" i="1" s="1"/>
  <c r="CQ42" i="1" s="1"/>
  <c r="CP42" i="1" a="1"/>
  <c r="CP42" i="1" s="1"/>
  <c r="X42" i="1"/>
  <c r="BJ55" i="1"/>
  <c r="BJ52" i="1"/>
  <c r="BA43" i="1"/>
  <c r="BB43" i="1"/>
  <c r="BK41" i="1"/>
  <c r="AJ41" i="1"/>
  <c r="AQ32" i="1"/>
  <c r="AL30" i="1"/>
  <c r="BB38" i="1"/>
  <c r="BC38" i="1"/>
  <c r="BE35" i="1"/>
  <c r="CQ34" i="1"/>
  <c r="AJ28" i="1"/>
  <c r="AL28" i="1" s="1"/>
  <c r="BH28" i="1"/>
  <c r="BJ28" i="1"/>
  <c r="BL28" i="1"/>
  <c r="AH28" i="1"/>
  <c r="BK28" i="1"/>
  <c r="BM28" i="1"/>
  <c r="BJ42" i="1"/>
  <c r="AW42" i="1"/>
  <c r="AJ42" i="1"/>
  <c r="BH41" i="1"/>
  <c r="BK39" i="1"/>
  <c r="BL33" i="1"/>
  <c r="AH33" i="1"/>
  <c r="BI33" i="1"/>
  <c r="BW108" i="1" s="1"/>
  <c r="BK33" i="1"/>
  <c r="BN33" i="1"/>
  <c r="BH33" i="1"/>
  <c r="CE31" i="1"/>
  <c r="CE45" i="1"/>
  <c r="BI42" i="1"/>
  <c r="BJ36" i="1"/>
  <c r="AH36" i="1"/>
  <c r="BH36" i="1"/>
  <c r="AJ36" i="1"/>
  <c r="AL36" i="1" s="1"/>
  <c r="BK36" i="1"/>
  <c r="BN36" i="1"/>
  <c r="CQ29" i="1"/>
  <c r="AL37" i="1"/>
  <c r="BR35" i="1"/>
  <c r="BM33" i="1"/>
  <c r="CO23" i="1" a="1"/>
  <c r="CO23" i="1" s="1"/>
  <c r="CP23" i="1" a="1"/>
  <c r="CP23" i="1" s="1"/>
  <c r="BJ39" i="1"/>
  <c r="BL39" i="1"/>
  <c r="CP37" i="1" a="1"/>
  <c r="CP37" i="1" s="1"/>
  <c r="AH37" i="1"/>
  <c r="AJ37" i="1"/>
  <c r="BJ37" i="1"/>
  <c r="BL37" i="1"/>
  <c r="BJ33" i="1"/>
  <c r="BI41" i="1"/>
  <c r="BG38" i="1"/>
  <c r="BH37" i="1"/>
  <c r="BO35" i="1"/>
  <c r="AL34" i="1"/>
  <c r="CE27" i="1"/>
  <c r="CP25" i="1" a="1"/>
  <c r="CP25" i="1" s="1"/>
  <c r="BF38" i="1"/>
  <c r="BY37" i="1"/>
  <c r="BB35" i="1"/>
  <c r="BC35" i="1"/>
  <c r="BG35" i="1"/>
  <c r="CO27" i="1" a="1"/>
  <c r="CO27" i="1" s="1"/>
  <c r="CQ27" i="1" s="1"/>
  <c r="CP27" i="1" a="1"/>
  <c r="CP27" i="1" s="1"/>
  <c r="BN41" i="1"/>
  <c r="BE38" i="1"/>
  <c r="BN38" i="1"/>
  <c r="AW38" i="1"/>
  <c r="BJ38" i="1"/>
  <c r="CE35" i="1"/>
  <c r="AH34" i="1"/>
  <c r="BL34" i="1"/>
  <c r="BN34" i="1"/>
  <c r="BH34" i="1"/>
  <c r="BK34" i="1"/>
  <c r="BN28" i="1"/>
  <c r="BD26" i="1"/>
  <c r="BF26" i="1"/>
  <c r="BG26" i="1"/>
  <c r="BA26" i="1"/>
  <c r="BB26" i="1"/>
  <c r="BC26" i="1"/>
  <c r="BE26" i="1"/>
  <c r="BA20" i="1"/>
  <c r="BC20" i="1"/>
  <c r="BD20" i="1"/>
  <c r="BF20" i="1"/>
  <c r="BG20" i="1"/>
  <c r="BB20" i="1"/>
  <c r="BE20" i="1"/>
  <c r="BN42" i="1"/>
  <c r="BM41" i="1"/>
  <c r="CO38" i="1" a="1"/>
  <c r="CO38" i="1" s="1"/>
  <c r="CQ38" i="1" s="1"/>
  <c r="BD38" i="1"/>
  <c r="CP35" i="1" a="1"/>
  <c r="CP35" i="1" s="1"/>
  <c r="BM34" i="1"/>
  <c r="AJ33" i="1"/>
  <c r="AL33" i="1" s="1"/>
  <c r="CP31" i="1" a="1"/>
  <c r="CP31" i="1" s="1"/>
  <c r="AY30" i="1"/>
  <c r="Y30" i="1" s="1"/>
  <c r="W30" i="1"/>
  <c r="BI28" i="1"/>
  <c r="BL41" i="1"/>
  <c r="CE39" i="1"/>
  <c r="AJ39" i="1"/>
  <c r="AL39" i="1" s="1"/>
  <c r="BA38" i="1"/>
  <c r="CO30" i="1" a="1"/>
  <c r="CO30" i="1" s="1"/>
  <c r="CQ30" i="1" s="1"/>
  <c r="CP30" i="1" a="1"/>
  <c r="CP30" i="1" s="1"/>
  <c r="AT37" i="1"/>
  <c r="AT38" i="1" s="1"/>
  <c r="BL35" i="1"/>
  <c r="AX30" i="1"/>
  <c r="AJ30" i="1"/>
  <c r="CE28" i="1"/>
  <c r="CO25" i="1" a="1"/>
  <c r="CO25" i="1" s="1"/>
  <c r="CO24" i="1" a="1"/>
  <c r="CO24" i="1" s="1"/>
  <c r="CQ24" i="1" s="1"/>
  <c r="CP24" i="1" a="1"/>
  <c r="CP24" i="1" s="1"/>
  <c r="CQ23" i="1"/>
  <c r="CQ18" i="1"/>
  <c r="AH26" i="1"/>
  <c r="BK26" i="1"/>
  <c r="BJ26" i="1"/>
  <c r="BI35" i="1"/>
  <c r="BM32" i="1"/>
  <c r="BM30" i="1"/>
  <c r="BM27" i="1"/>
  <c r="AH27" i="1"/>
  <c r="CP21" i="1" a="1"/>
  <c r="CP21" i="1" s="1"/>
  <c r="CO21" i="1" a="1"/>
  <c r="CO21" i="1" s="1"/>
  <c r="CQ21" i="1" s="1"/>
  <c r="BA17" i="1"/>
  <c r="BC17" i="1"/>
  <c r="BG17" i="1"/>
  <c r="BB17" i="1"/>
  <c r="BD17" i="1"/>
  <c r="BE17" i="1"/>
  <c r="BF17" i="1"/>
  <c r="BK27" i="1"/>
  <c r="BK32" i="1"/>
  <c r="AJ32" i="1"/>
  <c r="AL32" i="1" s="1"/>
  <c r="CE29" i="1"/>
  <c r="BI27" i="1"/>
  <c r="BB23" i="1"/>
  <c r="BC23" i="1"/>
  <c r="BG23" i="1"/>
  <c r="BA23" i="1"/>
  <c r="BE23" i="1"/>
  <c r="BF23" i="1"/>
  <c r="BR20" i="1"/>
  <c r="BJ32" i="1"/>
  <c r="BM31" i="1"/>
  <c r="AH31" i="1"/>
  <c r="BL30" i="1"/>
  <c r="BN30" i="1"/>
  <c r="BH30" i="1"/>
  <c r="AZ24" i="1"/>
  <c r="Z24" i="1" s="1"/>
  <c r="X24" i="1"/>
  <c r="BB24" i="1"/>
  <c r="BC24" i="1"/>
  <c r="BD24" i="1"/>
  <c r="BA24" i="1"/>
  <c r="CO22" i="1" a="1"/>
  <c r="CO22" i="1" s="1"/>
  <c r="CQ22" i="1" s="1"/>
  <c r="CP22" i="1" a="1"/>
  <c r="CP22" i="1" s="1"/>
  <c r="AK19" i="1"/>
  <c r="BI32" i="1"/>
  <c r="BL31" i="1"/>
  <c r="BL27" i="1"/>
  <c r="BN27" i="1"/>
  <c r="AJ27" i="1"/>
  <c r="AL27" i="1" s="1"/>
  <c r="BJ27" i="1"/>
  <c r="AL31" i="1"/>
  <c r="BO23" i="1"/>
  <c r="CE23" i="1"/>
  <c r="BD10" i="1"/>
  <c r="BE10" i="1"/>
  <c r="BF10" i="1"/>
  <c r="BA10" i="1"/>
  <c r="BB10" i="1"/>
  <c r="BC10" i="1"/>
  <c r="BG10" i="1"/>
  <c r="AJ31" i="1"/>
  <c r="BH31" i="1"/>
  <c r="BJ31" i="1"/>
  <c r="BN31" i="1"/>
  <c r="CO16" i="1" a="1"/>
  <c r="CO16" i="1" s="1"/>
  <c r="CQ16" i="1" s="1"/>
  <c r="CP16" i="1" a="1"/>
  <c r="CP16" i="1" s="1"/>
  <c r="BM25" i="1"/>
  <c r="CA37" i="1" s="1"/>
  <c r="AH25" i="1"/>
  <c r="BA9" i="1"/>
  <c r="BB9" i="1"/>
  <c r="BD9" i="1"/>
  <c r="BE9" i="1"/>
  <c r="BF9" i="1"/>
  <c r="BC9" i="1"/>
  <c r="BG9" i="1"/>
  <c r="AL22" i="1"/>
  <c r="BL16" i="1"/>
  <c r="BN16" i="1"/>
  <c r="AH16" i="1"/>
  <c r="BH16" i="1"/>
  <c r="BI16" i="1"/>
  <c r="BK16" i="1"/>
  <c r="BY144" i="1" s="1"/>
  <c r="CP15" i="1" a="1"/>
  <c r="CP15" i="1" s="1"/>
  <c r="BD13" i="1"/>
  <c r="BE13" i="1"/>
  <c r="BF13" i="1"/>
  <c r="BA13" i="1"/>
  <c r="BB13" i="1"/>
  <c r="BC13" i="1"/>
  <c r="BG13" i="1"/>
  <c r="BA11" i="1"/>
  <c r="BB11" i="1"/>
  <c r="BD11" i="1"/>
  <c r="BF11" i="1"/>
  <c r="BE11" i="1"/>
  <c r="BG11" i="1"/>
  <c r="CQ10" i="1"/>
  <c r="AU11" i="1"/>
  <c r="CO13" i="1" a="1"/>
  <c r="CO13" i="1" s="1"/>
  <c r="CQ13" i="1" s="1"/>
  <c r="CP13" i="1" a="1"/>
  <c r="CP13" i="1" s="1"/>
  <c r="AP20" i="1"/>
  <c r="AH18" i="1"/>
  <c r="AJ18" i="1"/>
  <c r="AL18" i="1" s="1"/>
  <c r="BI18" i="1"/>
  <c r="AX18" i="1"/>
  <c r="BK18" i="1"/>
  <c r="BY105" i="1" s="1"/>
  <c r="BL18" i="1"/>
  <c r="BN18" i="1"/>
  <c r="CE26" i="1"/>
  <c r="AJ25" i="1"/>
  <c r="AL25" i="1" s="1"/>
  <c r="BH25" i="1"/>
  <c r="AX25" i="1"/>
  <c r="BJ25" i="1"/>
  <c r="BK25" i="1"/>
  <c r="AW21" i="1"/>
  <c r="AJ21" i="1"/>
  <c r="AL21" i="1" s="1"/>
  <c r="BH18" i="1"/>
  <c r="BR13" i="1"/>
  <c r="CE13" i="1"/>
  <c r="CP26" i="1" a="1"/>
  <c r="CP26" i="1" s="1"/>
  <c r="BV18" i="1"/>
  <c r="AH17" i="1"/>
  <c r="AK17" i="1"/>
  <c r="AG15" i="1"/>
  <c r="AI15" i="1" s="1"/>
  <c r="BT13" i="1"/>
  <c r="BL21" i="1"/>
  <c r="BZ50" i="1" s="1"/>
  <c r="CO18" i="1" a="1"/>
  <c r="CO18" i="1" s="1"/>
  <c r="AJ16" i="1"/>
  <c r="AL16" i="1" s="1"/>
  <c r="CO9" i="1" a="1"/>
  <c r="CO9" i="1" s="1"/>
  <c r="CQ9" i="1" s="1"/>
  <c r="CP9" i="1" a="1"/>
  <c r="CP9" i="1" s="1"/>
  <c r="BB19" i="1"/>
  <c r="BA19" i="1"/>
  <c r="CO26" i="1" a="1"/>
  <c r="CO26" i="1" s="1"/>
  <c r="CQ26" i="1" s="1"/>
  <c r="AH21" i="1"/>
  <c r="AX21" i="1"/>
  <c r="BK21" i="1"/>
  <c r="BM21" i="1"/>
  <c r="BN21" i="1"/>
  <c r="BT18" i="1"/>
  <c r="AW18" i="1"/>
  <c r="CO12" i="1" a="1"/>
  <c r="CO12" i="1" s="1"/>
  <c r="CQ12" i="1" s="1"/>
  <c r="CP12" i="1" a="1"/>
  <c r="CP12" i="1" s="1"/>
  <c r="BJ17" i="1"/>
  <c r="BJ15" i="1"/>
  <c r="AJ15" i="1"/>
  <c r="AL15" i="1" s="1"/>
  <c r="CO10" i="1" a="1"/>
  <c r="CO10" i="1" s="1"/>
  <c r="CP8" i="1" a="1"/>
  <c r="CP8" i="1" s="1"/>
  <c r="BD7" i="1"/>
  <c r="BE7" i="1"/>
  <c r="BF7" i="1"/>
  <c r="BG7" i="1"/>
  <c r="BA7" i="1"/>
  <c r="BB7" i="1"/>
  <c r="BJ20" i="1"/>
  <c r="BN17" i="1"/>
  <c r="BH15" i="1"/>
  <c r="BR11" i="1"/>
  <c r="BT11" i="1"/>
  <c r="BU11" i="1"/>
  <c r="CE10" i="1"/>
  <c r="BY8" i="1"/>
  <c r="BR8" i="1"/>
  <c r="BT8" i="1"/>
  <c r="AS9" i="1"/>
  <c r="BR14" i="1"/>
  <c r="BT14" i="1"/>
  <c r="AJ12" i="1"/>
  <c r="AL12" i="1" s="1"/>
  <c r="BH12" i="1"/>
  <c r="BI12" i="1"/>
  <c r="BP145" i="1" s="1"/>
  <c r="BJ12" i="1"/>
  <c r="BL12" i="1"/>
  <c r="BN12" i="1"/>
  <c r="CB94" i="1" s="1"/>
  <c r="AH12" i="1"/>
  <c r="AX23" i="1"/>
  <c r="BJ23" i="1"/>
  <c r="BL17" i="1"/>
  <c r="BP7" i="1"/>
  <c r="BR7" i="1"/>
  <c r="BS7" i="1"/>
  <c r="CE7" i="1"/>
  <c r="BT7" i="1"/>
  <c r="BU7" i="1"/>
  <c r="AS8" i="1"/>
  <c r="CB6" i="1"/>
  <c r="AH24" i="1"/>
  <c r="BT12" i="1"/>
  <c r="AR13" i="1"/>
  <c r="BP12" i="1"/>
  <c r="BR12" i="1"/>
  <c r="CE11" i="1"/>
  <c r="BG8" i="1"/>
  <c r="BL24" i="1"/>
  <c r="BR15" i="1"/>
  <c r="BM12" i="1"/>
  <c r="CP11" i="1" a="1"/>
  <c r="CP11" i="1" s="1"/>
  <c r="BN15" i="1"/>
  <c r="CE8" i="1"/>
  <c r="BC7" i="1"/>
  <c r="BR10" i="1"/>
  <c r="BT10" i="1"/>
  <c r="BT9" i="1"/>
  <c r="BU9" i="1"/>
  <c r="BR9" i="1"/>
  <c r="BA8" i="1"/>
  <c r="BB8" i="1"/>
  <c r="BD8" i="1"/>
  <c r="BE8" i="1"/>
  <c r="BF8" i="1"/>
  <c r="BJ14" i="1"/>
  <c r="AX14" i="1"/>
  <c r="BN13" i="1"/>
  <c r="BJ11" i="1"/>
  <c r="BN10" i="1"/>
  <c r="AH9" i="1"/>
  <c r="BJ8" i="1"/>
  <c r="BQ27" i="1" s="1"/>
  <c r="AX8" i="1"/>
  <c r="BN7" i="1"/>
  <c r="CB136" i="1" s="1"/>
  <c r="BR6" i="1"/>
  <c r="AH6" i="1"/>
  <c r="BI14" i="1"/>
  <c r="BW56" i="1" s="1"/>
  <c r="AW14" i="1"/>
  <c r="AK8" i="1"/>
  <c r="BH14" i="1"/>
  <c r="AJ14" i="1"/>
  <c r="AL14" i="1" s="1"/>
  <c r="BL13" i="1"/>
  <c r="BJ13" i="1"/>
  <c r="AH11" i="1"/>
  <c r="BJ10" i="1"/>
  <c r="AX10" i="1"/>
  <c r="BN9" i="1"/>
  <c r="BL9" i="1"/>
  <c r="BS141" i="1" s="1"/>
  <c r="BN11" i="1"/>
  <c r="CB95" i="1" s="1"/>
  <c r="BJ9" i="1"/>
  <c r="BX138" i="1" s="1"/>
  <c r="AX9" i="1"/>
  <c r="BN8" i="1"/>
  <c r="BU10" i="1" s="1"/>
  <c r="BJ6" i="1"/>
  <c r="BQ134" i="1" s="1"/>
  <c r="AX6" i="1"/>
  <c r="BI9" i="1"/>
  <c r="BP96" i="1" s="1"/>
  <c r="AW9" i="1"/>
  <c r="BU6" i="1"/>
  <c r="BI6" i="1"/>
  <c r="BP134" i="1" s="1"/>
  <c r="AW6" i="1"/>
  <c r="BH9" i="1"/>
  <c r="BT6" i="1"/>
  <c r="BH6" i="1"/>
  <c r="BO143" i="1" s="1"/>
  <c r="AJ6" i="1"/>
  <c r="AL6" i="1" s="1"/>
  <c r="CE6" i="1"/>
  <c r="AQ6" i="2"/>
  <c r="AE6" i="2"/>
  <c r="AQ5" i="2"/>
  <c r="AE5" i="2"/>
  <c r="AQ4" i="2"/>
  <c r="AE4" i="2"/>
  <c r="AP6" i="2"/>
  <c r="AD6" i="2"/>
  <c r="AP5" i="2"/>
  <c r="AD5" i="2"/>
  <c r="AP4" i="2"/>
  <c r="AD4" i="2"/>
  <c r="AO6" i="2"/>
  <c r="AC6" i="2"/>
  <c r="AO5" i="2"/>
  <c r="AC5" i="2"/>
  <c r="AO4" i="2"/>
  <c r="AC4" i="2"/>
  <c r="AQ3" i="2"/>
  <c r="AN6" i="2"/>
  <c r="AB6" i="2"/>
  <c r="AN5" i="2"/>
  <c r="AB5" i="2"/>
  <c r="AN4" i="2"/>
  <c r="AB4" i="2"/>
  <c r="AP3" i="2"/>
  <c r="AM6" i="2"/>
  <c r="AA6" i="2"/>
  <c r="AM5" i="2"/>
  <c r="AA5" i="2"/>
  <c r="AM4" i="2"/>
  <c r="AA4" i="2"/>
  <c r="AF3" i="2"/>
  <c r="AL6" i="2"/>
  <c r="Z6" i="2"/>
  <c r="AL5" i="2"/>
  <c r="Z5" i="2"/>
  <c r="AL4" i="2"/>
  <c r="Z4" i="2"/>
  <c r="AE3" i="2"/>
  <c r="AK6" i="2"/>
  <c r="Y6" i="2"/>
  <c r="AK5" i="2"/>
  <c r="Y5" i="2"/>
  <c r="AK4" i="2"/>
  <c r="Y4" i="2"/>
  <c r="AD3" i="2"/>
  <c r="AJ6" i="2"/>
  <c r="X6" i="2"/>
  <c r="AJ5" i="2"/>
  <c r="X5" i="2"/>
  <c r="AJ4" i="2"/>
  <c r="X4" i="2"/>
  <c r="AC3" i="2"/>
  <c r="AI6" i="2"/>
  <c r="W6" i="2"/>
  <c r="AI5" i="2"/>
  <c r="W5" i="2"/>
  <c r="AI4" i="2"/>
  <c r="W4" i="2"/>
  <c r="AH6" i="2"/>
  <c r="V6" i="2"/>
  <c r="AH5" i="2"/>
  <c r="V5" i="2"/>
  <c r="AH4" i="2"/>
  <c r="V4" i="2"/>
  <c r="AG6" i="2"/>
  <c r="U6" i="2"/>
  <c r="AG5" i="2"/>
  <c r="U5" i="2"/>
  <c r="AG4" i="2"/>
  <c r="U4" i="2"/>
  <c r="AF6" i="2"/>
  <c r="T6" i="2"/>
  <c r="AF5" i="2"/>
  <c r="T5" i="2"/>
  <c r="AF4" i="2"/>
  <c r="T4" i="2"/>
  <c r="CO5" i="1" a="1"/>
  <c r="CO5" i="1" s="1"/>
  <c r="CQ5" i="1" s="1"/>
  <c r="BI5" i="1"/>
  <c r="BP5" i="1" s="1"/>
  <c r="BL5" i="1"/>
  <c r="BS5" i="1" s="1"/>
  <c r="AB3" i="2"/>
  <c r="AA3" i="2"/>
  <c r="AM3" i="2"/>
  <c r="W3" i="2"/>
  <c r="AL3" i="2"/>
  <c r="V3" i="2"/>
  <c r="Z3" i="2"/>
  <c r="X3" i="2"/>
  <c r="AK3" i="2"/>
  <c r="U3" i="2"/>
  <c r="AJ3" i="2"/>
  <c r="T3" i="2"/>
  <c r="Y3" i="2"/>
  <c r="AI3" i="2"/>
  <c r="AO3" i="2"/>
  <c r="AH3" i="2"/>
  <c r="AN3" i="2"/>
  <c r="BK5" i="1"/>
  <c r="BJ5" i="1"/>
  <c r="BQ5" i="1" s="1"/>
  <c r="CE5" i="1"/>
  <c r="BN5" i="1"/>
  <c r="BU5" i="1" s="1"/>
  <c r="AH5" i="1"/>
  <c r="AJ5" i="1"/>
  <c r="AL5" i="1" s="1"/>
  <c r="BM5" i="1"/>
  <c r="BT5" i="1" s="1"/>
  <c r="BH5" i="1"/>
  <c r="CP5" i="1" a="1"/>
  <c r="CP5" i="1" s="1"/>
  <c r="I4" i="4"/>
  <c r="I3" i="4"/>
  <c r="AG226" i="1" l="1"/>
  <c r="AI226" i="1" s="1"/>
  <c r="CF574" i="1"/>
  <c r="CF694" i="1"/>
  <c r="CF226" i="1"/>
  <c r="CF85" i="1"/>
  <c r="AG289" i="1"/>
  <c r="AI289" i="1" s="1"/>
  <c r="CF97" i="1"/>
  <c r="AG293" i="1"/>
  <c r="AI293" i="1" s="1"/>
  <c r="AG219" i="1"/>
  <c r="AI219" i="1" s="1"/>
  <c r="AG323" i="1"/>
  <c r="AI323" i="1" s="1"/>
  <c r="CQ11" i="1"/>
  <c r="CA21" i="1"/>
  <c r="CA79" i="1"/>
  <c r="CA12" i="1"/>
  <c r="CF530" i="1"/>
  <c r="CF563" i="1"/>
  <c r="CF465" i="1"/>
  <c r="AG455" i="1"/>
  <c r="CR455" i="1" s="1"/>
  <c r="AG574" i="1"/>
  <c r="CR574" i="1" s="1"/>
  <c r="CQ25" i="1"/>
  <c r="AG458" i="1"/>
  <c r="CF245" i="1"/>
  <c r="AG239" i="1"/>
  <c r="CF293" i="1"/>
  <c r="CF239" i="1"/>
  <c r="AG257" i="1"/>
  <c r="AI257" i="1" s="1"/>
  <c r="AG304" i="1"/>
  <c r="AI304" i="1" s="1"/>
  <c r="CF91" i="1"/>
  <c r="CF71" i="1"/>
  <c r="AI455" i="1"/>
  <c r="BT77" i="1"/>
  <c r="BT144" i="1"/>
  <c r="BT35" i="1"/>
  <c r="CF131" i="1"/>
  <c r="AG93" i="1"/>
  <c r="AI93" i="1" s="1"/>
  <c r="CF619" i="1"/>
  <c r="CF482" i="1"/>
  <c r="AG548" i="1"/>
  <c r="AI548" i="1" s="1"/>
  <c r="CA9" i="1"/>
  <c r="CF102" i="1"/>
  <c r="BT59" i="1"/>
  <c r="CF115" i="1"/>
  <c r="CR226" i="1"/>
  <c r="CF493" i="1"/>
  <c r="AG619" i="1"/>
  <c r="AI619" i="1" s="1"/>
  <c r="AG115" i="1"/>
  <c r="AI115" i="1" s="1"/>
  <c r="CF219" i="1"/>
  <c r="AG563" i="1"/>
  <c r="AI563" i="1" s="1"/>
  <c r="AI574" i="1"/>
  <c r="CR111" i="1"/>
  <c r="CR467" i="1"/>
  <c r="AI467" i="1"/>
  <c r="AI482" i="1"/>
  <c r="CR482" i="1"/>
  <c r="AG247" i="1"/>
  <c r="AI247" i="1" s="1"/>
  <c r="CC314" i="1"/>
  <c r="AG50" i="1"/>
  <c r="AI50" i="1" s="1"/>
  <c r="AG245" i="1"/>
  <c r="AI245" i="1" s="1"/>
  <c r="CR91" i="1"/>
  <c r="CR85" i="1"/>
  <c r="AG233" i="1"/>
  <c r="AI233" i="1" s="1"/>
  <c r="CR694" i="1"/>
  <c r="CR15" i="1"/>
  <c r="AI218" i="1"/>
  <c r="CF93" i="1"/>
  <c r="CF122" i="1"/>
  <c r="CR131" i="1"/>
  <c r="CR619" i="1"/>
  <c r="BD36" i="1"/>
  <c r="BA36" i="1"/>
  <c r="BB36" i="1"/>
  <c r="BC36" i="1"/>
  <c r="BE36" i="1"/>
  <c r="BF36" i="1"/>
  <c r="BG36" i="1"/>
  <c r="BC28" i="1"/>
  <c r="BG28" i="1"/>
  <c r="BA28" i="1"/>
  <c r="BB28" i="1"/>
  <c r="BE28" i="1"/>
  <c r="BF28" i="1"/>
  <c r="BD28" i="1"/>
  <c r="BF75" i="1"/>
  <c r="BA75" i="1"/>
  <c r="BB75" i="1"/>
  <c r="BC75" i="1"/>
  <c r="BD75" i="1"/>
  <c r="BE75" i="1"/>
  <c r="BG75" i="1"/>
  <c r="BE136" i="1"/>
  <c r="BF136" i="1"/>
  <c r="BC136" i="1"/>
  <c r="BD136" i="1"/>
  <c r="BG136" i="1"/>
  <c r="BA136" i="1"/>
  <c r="BB136" i="1"/>
  <c r="BD167" i="1"/>
  <c r="BA167" i="1"/>
  <c r="BB167" i="1"/>
  <c r="BC167" i="1"/>
  <c r="BE167" i="1"/>
  <c r="BF167" i="1"/>
  <c r="BG167" i="1"/>
  <c r="BB187" i="1"/>
  <c r="BG187" i="1"/>
  <c r="BD187" i="1"/>
  <c r="BE187" i="1"/>
  <c r="BA187" i="1"/>
  <c r="BC187" i="1"/>
  <c r="BF187" i="1"/>
  <c r="BD270" i="1"/>
  <c r="BG270" i="1"/>
  <c r="BB270" i="1"/>
  <c r="BE270" i="1"/>
  <c r="BF270" i="1"/>
  <c r="BA270" i="1"/>
  <c r="BC270" i="1"/>
  <c r="BF14" i="1"/>
  <c r="BA14" i="1"/>
  <c r="BC14" i="1"/>
  <c r="BD14" i="1"/>
  <c r="BE14" i="1"/>
  <c r="BG14" i="1"/>
  <c r="BB14" i="1"/>
  <c r="BG216" i="1"/>
  <c r="BA216" i="1"/>
  <c r="BB216" i="1"/>
  <c r="BD216" i="1"/>
  <c r="BE216" i="1"/>
  <c r="BF216" i="1"/>
  <c r="BC216" i="1"/>
  <c r="BF18" i="1"/>
  <c r="BA18" i="1"/>
  <c r="BC18" i="1"/>
  <c r="BD18" i="1"/>
  <c r="BG18" i="1"/>
  <c r="BB18" i="1"/>
  <c r="BE18" i="1"/>
  <c r="BD39" i="1"/>
  <c r="BA39" i="1"/>
  <c r="BB39" i="1"/>
  <c r="BC39" i="1"/>
  <c r="BE39" i="1"/>
  <c r="BF39" i="1"/>
  <c r="BG39" i="1"/>
  <c r="BB48" i="1"/>
  <c r="BC48" i="1"/>
  <c r="BE48" i="1"/>
  <c r="BF48" i="1"/>
  <c r="BA48" i="1"/>
  <c r="BD48" i="1"/>
  <c r="BG48" i="1"/>
  <c r="BE82" i="1"/>
  <c r="BG82" i="1"/>
  <c r="BA82" i="1"/>
  <c r="BB82" i="1"/>
  <c r="BC82" i="1"/>
  <c r="BF82" i="1"/>
  <c r="BD82" i="1"/>
  <c r="BG6" i="1"/>
  <c r="BA6" i="1"/>
  <c r="BB6" i="1"/>
  <c r="BD6" i="1"/>
  <c r="BE6" i="1"/>
  <c r="BF6" i="1"/>
  <c r="BC6" i="1"/>
  <c r="BF21" i="1"/>
  <c r="BA21" i="1"/>
  <c r="BC21" i="1"/>
  <c r="BB21" i="1"/>
  <c r="BE21" i="1"/>
  <c r="BG21" i="1"/>
  <c r="BD21" i="1"/>
  <c r="BD81" i="1"/>
  <c r="BA81" i="1"/>
  <c r="BC81" i="1"/>
  <c r="BE81" i="1"/>
  <c r="BF81" i="1"/>
  <c r="BG81" i="1"/>
  <c r="BB81" i="1"/>
  <c r="BB281" i="1"/>
  <c r="BA281" i="1"/>
  <c r="BG281" i="1"/>
  <c r="BC281" i="1"/>
  <c r="BD281" i="1"/>
  <c r="BE281" i="1"/>
  <c r="BF281" i="1"/>
  <c r="BG166" i="1"/>
  <c r="BA166" i="1"/>
  <c r="BB166" i="1"/>
  <c r="BC166" i="1"/>
  <c r="BD166" i="1"/>
  <c r="BE166" i="1"/>
  <c r="BF166" i="1"/>
  <c r="BB272" i="1"/>
  <c r="BE272" i="1"/>
  <c r="BC272" i="1"/>
  <c r="BD272" i="1"/>
  <c r="BF272" i="1"/>
  <c r="BA272" i="1"/>
  <c r="BG272" i="1"/>
  <c r="BA188" i="1"/>
  <c r="BB188" i="1"/>
  <c r="BG188" i="1"/>
  <c r="BC188" i="1"/>
  <c r="BD188" i="1"/>
  <c r="BE188" i="1"/>
  <c r="BF188" i="1"/>
  <c r="BF277" i="1"/>
  <c r="BC277" i="1"/>
  <c r="BD277" i="1"/>
  <c r="BA277" i="1"/>
  <c r="BB277" i="1"/>
  <c r="BE277" i="1"/>
  <c r="BG277" i="1"/>
  <c r="BA44" i="1"/>
  <c r="BB44" i="1"/>
  <c r="BD44" i="1"/>
  <c r="BE44" i="1"/>
  <c r="BF44" i="1"/>
  <c r="BG44" i="1"/>
  <c r="BC44" i="1"/>
  <c r="BA86" i="1"/>
  <c r="BB86" i="1"/>
  <c r="BD86" i="1"/>
  <c r="BE86" i="1"/>
  <c r="BF86" i="1"/>
  <c r="BG86" i="1"/>
  <c r="BC86" i="1"/>
  <c r="AI94" i="1"/>
  <c r="CR94" i="1"/>
  <c r="BF142" i="1"/>
  <c r="BA142" i="1"/>
  <c r="BD142" i="1"/>
  <c r="BB142" i="1"/>
  <c r="BC142" i="1"/>
  <c r="BG142" i="1"/>
  <c r="BE142" i="1"/>
  <c r="BB185" i="1"/>
  <c r="BC185" i="1"/>
  <c r="BD185" i="1"/>
  <c r="BA185" i="1"/>
  <c r="BE185" i="1"/>
  <c r="BF185" i="1"/>
  <c r="BG185" i="1"/>
  <c r="BB260" i="1"/>
  <c r="BC260" i="1"/>
  <c r="BD260" i="1"/>
  <c r="BE260" i="1"/>
  <c r="BF260" i="1"/>
  <c r="BA260" i="1"/>
  <c r="BG260" i="1"/>
  <c r="BD261" i="1"/>
  <c r="BA261" i="1"/>
  <c r="BB261" i="1"/>
  <c r="BC261" i="1"/>
  <c r="BF261" i="1"/>
  <c r="BG261" i="1"/>
  <c r="BE261" i="1"/>
  <c r="BB258" i="1"/>
  <c r="BA258" i="1"/>
  <c r="BD258" i="1"/>
  <c r="BE258" i="1"/>
  <c r="BF258" i="1"/>
  <c r="BC258" i="1"/>
  <c r="BG258" i="1"/>
  <c r="BD113" i="1"/>
  <c r="BF113" i="1"/>
  <c r="BA113" i="1"/>
  <c r="BB113" i="1"/>
  <c r="BC113" i="1"/>
  <c r="BE113" i="1"/>
  <c r="BG113" i="1"/>
  <c r="BA131" i="1"/>
  <c r="BB131" i="1"/>
  <c r="BF131" i="1"/>
  <c r="BC131" i="1"/>
  <c r="BG131" i="1"/>
  <c r="BD131" i="1"/>
  <c r="BE131" i="1"/>
  <c r="BB140" i="1"/>
  <c r="BF140" i="1"/>
  <c r="BE140" i="1"/>
  <c r="BA140" i="1"/>
  <c r="BG140" i="1"/>
  <c r="BD140" i="1"/>
  <c r="BC140" i="1"/>
  <c r="BG175" i="1"/>
  <c r="BA175" i="1"/>
  <c r="BC175" i="1"/>
  <c r="BD175" i="1"/>
  <c r="BE175" i="1"/>
  <c r="BF175" i="1"/>
  <c r="BB175" i="1"/>
  <c r="BG172" i="1"/>
  <c r="BB172" i="1"/>
  <c r="BC172" i="1"/>
  <c r="BD172" i="1"/>
  <c r="BE172" i="1"/>
  <c r="BF172" i="1"/>
  <c r="BA172" i="1"/>
  <c r="BA246" i="1"/>
  <c r="BG246" i="1"/>
  <c r="BB246" i="1"/>
  <c r="BE246" i="1"/>
  <c r="BC246" i="1"/>
  <c r="BD246" i="1"/>
  <c r="BF246" i="1"/>
  <c r="BF274" i="1"/>
  <c r="BG274" i="1"/>
  <c r="BA274" i="1"/>
  <c r="BB274" i="1"/>
  <c r="BC274" i="1"/>
  <c r="BD274" i="1"/>
  <c r="BE274" i="1"/>
  <c r="BG33" i="1"/>
  <c r="BA33" i="1"/>
  <c r="BB33" i="1"/>
  <c r="BD33" i="1"/>
  <c r="BC33" i="1"/>
  <c r="BE33" i="1"/>
  <c r="BF33" i="1"/>
  <c r="BA54" i="1"/>
  <c r="BE54" i="1"/>
  <c r="BF54" i="1"/>
  <c r="BB54" i="1"/>
  <c r="BC54" i="1"/>
  <c r="BD54" i="1"/>
  <c r="BG54" i="1"/>
  <c r="BD25" i="1"/>
  <c r="BE25" i="1"/>
  <c r="BA25" i="1"/>
  <c r="BB25" i="1"/>
  <c r="BC25" i="1"/>
  <c r="BF25" i="1"/>
  <c r="BG25" i="1"/>
  <c r="BG163" i="1"/>
  <c r="BF163" i="1"/>
  <c r="BD163" i="1"/>
  <c r="BA163" i="1"/>
  <c r="BB163" i="1"/>
  <c r="BC163" i="1"/>
  <c r="BE163" i="1"/>
  <c r="BD170" i="1"/>
  <c r="BA170" i="1"/>
  <c r="BB170" i="1"/>
  <c r="BC170" i="1"/>
  <c r="BE170" i="1"/>
  <c r="BG170" i="1"/>
  <c r="BF170" i="1"/>
  <c r="BD164" i="1"/>
  <c r="BG164" i="1"/>
  <c r="BE164" i="1"/>
  <c r="BA164" i="1"/>
  <c r="BB164" i="1"/>
  <c r="BC164" i="1"/>
  <c r="BF164" i="1"/>
  <c r="BF262" i="1"/>
  <c r="BD262" i="1"/>
  <c r="BA262" i="1"/>
  <c r="BC262" i="1"/>
  <c r="BE262" i="1"/>
  <c r="BG262" i="1"/>
  <c r="BB262" i="1"/>
  <c r="BA252" i="1"/>
  <c r="BD252" i="1"/>
  <c r="BB252" i="1"/>
  <c r="BC252" i="1"/>
  <c r="BE252" i="1"/>
  <c r="BF252" i="1"/>
  <c r="BG252" i="1"/>
  <c r="BB12" i="1"/>
  <c r="BD12" i="1"/>
  <c r="BE12" i="1"/>
  <c r="BF12" i="1"/>
  <c r="BA12" i="1"/>
  <c r="BG12" i="1"/>
  <c r="BC12" i="1"/>
  <c r="BE95" i="1"/>
  <c r="BA95" i="1"/>
  <c r="BF95" i="1"/>
  <c r="BG95" i="1"/>
  <c r="BB95" i="1"/>
  <c r="BC95" i="1"/>
  <c r="BD95" i="1"/>
  <c r="BB141" i="1"/>
  <c r="BD141" i="1"/>
  <c r="BC141" i="1"/>
  <c r="BE141" i="1"/>
  <c r="BF141" i="1"/>
  <c r="BA141" i="1"/>
  <c r="BG141" i="1"/>
  <c r="BB146" i="1"/>
  <c r="BF146" i="1"/>
  <c r="BC146" i="1"/>
  <c r="BA146" i="1"/>
  <c r="BD146" i="1"/>
  <c r="BE146" i="1"/>
  <c r="BG146" i="1"/>
  <c r="BE238" i="1"/>
  <c r="BA238" i="1"/>
  <c r="BB238" i="1"/>
  <c r="BC238" i="1"/>
  <c r="BD238" i="1"/>
  <c r="BF238" i="1"/>
  <c r="BG238" i="1"/>
  <c r="BA237" i="1"/>
  <c r="BB237" i="1"/>
  <c r="BC237" i="1"/>
  <c r="BD237" i="1"/>
  <c r="BE237" i="1"/>
  <c r="BF237" i="1"/>
  <c r="BG237" i="1"/>
  <c r="BE235" i="1"/>
  <c r="BG235" i="1"/>
  <c r="BA235" i="1"/>
  <c r="BB235" i="1"/>
  <c r="BC235" i="1"/>
  <c r="BD235" i="1"/>
  <c r="BF235" i="1"/>
  <c r="BF264" i="1"/>
  <c r="BA264" i="1"/>
  <c r="BC264" i="1"/>
  <c r="BD264" i="1"/>
  <c r="BE264" i="1"/>
  <c r="BG264" i="1"/>
  <c r="BB264" i="1"/>
  <c r="BB249" i="1"/>
  <c r="BE249" i="1"/>
  <c r="BA249" i="1"/>
  <c r="BC249" i="1"/>
  <c r="BD249" i="1"/>
  <c r="BF249" i="1"/>
  <c r="BG249" i="1"/>
  <c r="BA123" i="1"/>
  <c r="BB123" i="1"/>
  <c r="BC123" i="1"/>
  <c r="BD123" i="1"/>
  <c r="BE123" i="1"/>
  <c r="BF123" i="1"/>
  <c r="BG123" i="1"/>
  <c r="BA181" i="1"/>
  <c r="BB181" i="1"/>
  <c r="BC181" i="1"/>
  <c r="BD181" i="1"/>
  <c r="BE181" i="1"/>
  <c r="BF181" i="1"/>
  <c r="BG181" i="1"/>
  <c r="BB209" i="1"/>
  <c r="BG209" i="1"/>
  <c r="BA209" i="1"/>
  <c r="BC209" i="1"/>
  <c r="BD209" i="1"/>
  <c r="BE209" i="1"/>
  <c r="BF209" i="1"/>
  <c r="BD228" i="1"/>
  <c r="BB228" i="1"/>
  <c r="BA228" i="1"/>
  <c r="BC228" i="1"/>
  <c r="BE228" i="1"/>
  <c r="BF228" i="1"/>
  <c r="BG228" i="1"/>
  <c r="BE101" i="1"/>
  <c r="BC101" i="1"/>
  <c r="BD101" i="1"/>
  <c r="BA101" i="1"/>
  <c r="BB101" i="1"/>
  <c r="BF101" i="1"/>
  <c r="BG101" i="1"/>
  <c r="BG162" i="1"/>
  <c r="BE162" i="1"/>
  <c r="BF162" i="1"/>
  <c r="BA162" i="1"/>
  <c r="BC162" i="1"/>
  <c r="BB162" i="1"/>
  <c r="BD162" i="1"/>
  <c r="BD158" i="1"/>
  <c r="BB158" i="1"/>
  <c r="BC158" i="1"/>
  <c r="BE158" i="1"/>
  <c r="BF158" i="1"/>
  <c r="BG158" i="1"/>
  <c r="BA158" i="1"/>
  <c r="BF151" i="1"/>
  <c r="BC151" i="1"/>
  <c r="BG151" i="1"/>
  <c r="BA151" i="1"/>
  <c r="BB151" i="1"/>
  <c r="BD151" i="1"/>
  <c r="BE151" i="1"/>
  <c r="BG174" i="1"/>
  <c r="BB174" i="1"/>
  <c r="BC174" i="1"/>
  <c r="BD174" i="1"/>
  <c r="BE174" i="1"/>
  <c r="BA174" i="1"/>
  <c r="BF174" i="1"/>
  <c r="BD213" i="1"/>
  <c r="BA213" i="1"/>
  <c r="BB213" i="1"/>
  <c r="BC213" i="1"/>
  <c r="BE213" i="1"/>
  <c r="BF213" i="1"/>
  <c r="BG213" i="1"/>
  <c r="BE244" i="1"/>
  <c r="BA244" i="1"/>
  <c r="BB244" i="1"/>
  <c r="BF244" i="1"/>
  <c r="BG244" i="1"/>
  <c r="BC244" i="1"/>
  <c r="BD244" i="1"/>
  <c r="BV9" i="1"/>
  <c r="CB10" i="1"/>
  <c r="BQ12" i="1"/>
  <c r="BY7" i="1"/>
  <c r="BQ7" i="1"/>
  <c r="CA10" i="1"/>
  <c r="BV14" i="1"/>
  <c r="BP8" i="1"/>
  <c r="BY11" i="1"/>
  <c r="BZ16" i="1"/>
  <c r="BZ18" i="1"/>
  <c r="BY18" i="1"/>
  <c r="BZ13" i="1"/>
  <c r="BO22" i="1"/>
  <c r="CB26" i="1"/>
  <c r="BP23" i="1"/>
  <c r="BX33" i="1"/>
  <c r="CB29" i="1"/>
  <c r="BY28" i="1"/>
  <c r="BV36" i="1"/>
  <c r="CB32" i="1"/>
  <c r="BP38" i="1"/>
  <c r="BP39" i="1"/>
  <c r="BR39" i="1"/>
  <c r="CB37" i="1"/>
  <c r="BP27" i="1"/>
  <c r="BX27" i="1"/>
  <c r="BV30" i="1"/>
  <c r="BR31" i="1"/>
  <c r="BY35" i="1"/>
  <c r="AT46" i="1"/>
  <c r="AT47" i="1" s="1"/>
  <c r="AT48" i="1" s="1"/>
  <c r="BT55" i="1"/>
  <c r="BO62" i="1"/>
  <c r="CA51" i="1"/>
  <c r="BW46" i="1"/>
  <c r="CB46" i="1"/>
  <c r="CB48" i="1"/>
  <c r="BY60" i="1"/>
  <c r="BU65" i="1"/>
  <c r="BO59" i="1"/>
  <c r="BY58" i="1"/>
  <c r="CB59" i="1"/>
  <c r="BX70" i="1"/>
  <c r="BO67" i="1"/>
  <c r="BR67" i="1"/>
  <c r="BA72" i="1"/>
  <c r="BD72" i="1"/>
  <c r="BF72" i="1"/>
  <c r="BB72" i="1"/>
  <c r="BC72" i="1"/>
  <c r="BE72" i="1"/>
  <c r="BG72" i="1"/>
  <c r="BX78" i="1"/>
  <c r="BT74" i="1"/>
  <c r="BT66" i="1"/>
  <c r="X89" i="1"/>
  <c r="AZ89" i="1"/>
  <c r="Z89" i="1" s="1"/>
  <c r="CB72" i="1"/>
  <c r="AY78" i="1"/>
  <c r="Y78" i="1" s="1"/>
  <c r="W78" i="1"/>
  <c r="BS70" i="1"/>
  <c r="BT89" i="1"/>
  <c r="BU68" i="1"/>
  <c r="BP84" i="1"/>
  <c r="BY80" i="1"/>
  <c r="CA92" i="1"/>
  <c r="CA88" i="1"/>
  <c r="BD80" i="1"/>
  <c r="BC80" i="1"/>
  <c r="BE80" i="1"/>
  <c r="BF80" i="1"/>
  <c r="BG80" i="1"/>
  <c r="BA80" i="1"/>
  <c r="BB80" i="1"/>
  <c r="BZ94" i="1"/>
  <c r="BE98" i="1"/>
  <c r="BB98" i="1"/>
  <c r="BC98" i="1"/>
  <c r="BG98" i="1"/>
  <c r="BA98" i="1"/>
  <c r="BD98" i="1"/>
  <c r="BF98" i="1"/>
  <c r="BR81" i="1"/>
  <c r="CB83" i="1"/>
  <c r="BO94" i="1"/>
  <c r="BP94" i="1"/>
  <c r="BA85" i="1"/>
  <c r="BB85" i="1"/>
  <c r="BC85" i="1"/>
  <c r="BD85" i="1"/>
  <c r="BE85" i="1"/>
  <c r="BF85" i="1"/>
  <c r="BG85" i="1"/>
  <c r="BS100" i="1"/>
  <c r="BS101" i="1"/>
  <c r="BO99" i="1"/>
  <c r="X110" i="1"/>
  <c r="AZ110" i="1"/>
  <c r="Z110" i="1" s="1"/>
  <c r="BR98" i="1"/>
  <c r="BR105" i="1"/>
  <c r="BW106" i="1"/>
  <c r="BX96" i="1"/>
  <c r="BU95" i="1"/>
  <c r="BY121" i="1"/>
  <c r="BU116" i="1"/>
  <c r="BR113" i="1"/>
  <c r="BD120" i="1"/>
  <c r="BE120" i="1"/>
  <c r="BF120" i="1"/>
  <c r="BG120" i="1"/>
  <c r="BA120" i="1"/>
  <c r="BB120" i="1"/>
  <c r="BC120" i="1"/>
  <c r="BR121" i="1"/>
  <c r="BU113" i="1"/>
  <c r="BO98" i="1"/>
  <c r="BY108" i="1"/>
  <c r="BS121" i="1"/>
  <c r="BV135" i="1"/>
  <c r="AZ148" i="1"/>
  <c r="Z148" i="1" s="1"/>
  <c r="X148" i="1"/>
  <c r="BP120" i="1"/>
  <c r="BV120" i="1"/>
  <c r="BV133" i="1"/>
  <c r="CB127" i="1"/>
  <c r="BZ131" i="1"/>
  <c r="BU128" i="1"/>
  <c r="BR145" i="1"/>
  <c r="BZ134" i="1"/>
  <c r="BW151" i="1"/>
  <c r="BB135" i="1"/>
  <c r="BD135" i="1"/>
  <c r="BE135" i="1"/>
  <c r="BG135" i="1"/>
  <c r="BF135" i="1"/>
  <c r="BA135" i="1"/>
  <c r="BC135" i="1"/>
  <c r="BW128" i="1"/>
  <c r="BQ138" i="1"/>
  <c r="BQ152" i="1"/>
  <c r="BV144" i="1"/>
  <c r="BO150" i="1"/>
  <c r="BP147" i="1"/>
  <c r="AY154" i="1"/>
  <c r="Y154" i="1" s="1"/>
  <c r="W154" i="1"/>
  <c r="BX159" i="1"/>
  <c r="BV151" i="1"/>
  <c r="BS152" i="1"/>
  <c r="BX148" i="1"/>
  <c r="BU158" i="1"/>
  <c r="BO169" i="1"/>
  <c r="BQ155" i="1"/>
  <c r="BO156" i="1"/>
  <c r="BX177" i="1"/>
  <c r="BU170" i="1"/>
  <c r="BV167" i="1"/>
  <c r="BW172" i="1"/>
  <c r="BT169" i="1"/>
  <c r="BQ156" i="1"/>
  <c r="BV160" i="1"/>
  <c r="BD161" i="1"/>
  <c r="BF161" i="1"/>
  <c r="BG161" i="1"/>
  <c r="BA161" i="1"/>
  <c r="BC161" i="1"/>
  <c r="BB161" i="1"/>
  <c r="BE161" i="1"/>
  <c r="BY165" i="1"/>
  <c r="BS161" i="1"/>
  <c r="BX166" i="1"/>
  <c r="BQ176" i="1"/>
  <c r="BY159" i="1"/>
  <c r="BP164" i="1"/>
  <c r="BT161" i="1"/>
  <c r="BP161" i="1"/>
  <c r="BR198" i="1"/>
  <c r="CA196" i="1"/>
  <c r="BA197" i="1"/>
  <c r="BB197" i="1"/>
  <c r="BF197" i="1"/>
  <c r="BG197" i="1"/>
  <c r="BC197" i="1"/>
  <c r="BD197" i="1"/>
  <c r="BE197" i="1"/>
  <c r="BF205" i="1"/>
  <c r="BG205" i="1"/>
  <c r="BB205" i="1"/>
  <c r="BC205" i="1"/>
  <c r="BD205" i="1"/>
  <c r="BE205" i="1"/>
  <c r="BA205" i="1"/>
  <c r="BQ213" i="1"/>
  <c r="BZ193" i="1"/>
  <c r="BY199" i="1"/>
  <c r="BS180" i="1"/>
  <c r="BV186" i="1"/>
  <c r="CB182" i="1"/>
  <c r="BX184" i="1"/>
  <c r="BR192" i="1"/>
  <c r="BQ202" i="1"/>
  <c r="BO166" i="1"/>
  <c r="BP199" i="1"/>
  <c r="BZ210" i="1"/>
  <c r="BR180" i="1"/>
  <c r="BT201" i="1"/>
  <c r="BQ197" i="1"/>
  <c r="BS221" i="1"/>
  <c r="BF202" i="1"/>
  <c r="BD202" i="1"/>
  <c r="BC202" i="1"/>
  <c r="BE202" i="1"/>
  <c r="BG202" i="1"/>
  <c r="BA202" i="1"/>
  <c r="BB202" i="1"/>
  <c r="CR219" i="1"/>
  <c r="BY244" i="1"/>
  <c r="BP203" i="1"/>
  <c r="BP225" i="1"/>
  <c r="W238" i="1"/>
  <c r="AY238" i="1"/>
  <c r="Y238" i="1" s="1"/>
  <c r="BO243" i="1"/>
  <c r="CB234" i="1"/>
  <c r="CB228" i="1"/>
  <c r="BO234" i="1"/>
  <c r="BR233" i="1"/>
  <c r="BP237" i="1"/>
  <c r="BP226" i="1"/>
  <c r="AZ241" i="1"/>
  <c r="Z241" i="1" s="1"/>
  <c r="X241" i="1"/>
  <c r="BQ235" i="1"/>
  <c r="BD225" i="1"/>
  <c r="BC225" i="1"/>
  <c r="BA225" i="1"/>
  <c r="BB225" i="1"/>
  <c r="BE225" i="1"/>
  <c r="BF225" i="1"/>
  <c r="BG225" i="1"/>
  <c r="BQ238" i="1"/>
  <c r="BT253" i="1"/>
  <c r="BS257" i="1"/>
  <c r="BU257" i="1"/>
  <c r="CA271" i="1"/>
  <c r="BP262" i="1"/>
  <c r="BZ269" i="1"/>
  <c r="BV278" i="1"/>
  <c r="CF256" i="1"/>
  <c r="BP254" i="1"/>
  <c r="CA277" i="1"/>
  <c r="BV260" i="1"/>
  <c r="CB279" i="1"/>
  <c r="BR295" i="1"/>
  <c r="BT269" i="1"/>
  <c r="CB291" i="1"/>
  <c r="CB259" i="1"/>
  <c r="BS287" i="1"/>
  <c r="BO291" i="1"/>
  <c r="BQ300" i="1"/>
  <c r="BP270" i="1"/>
  <c r="BR278" i="1"/>
  <c r="BY299" i="1"/>
  <c r="BU305" i="1"/>
  <c r="BT289" i="1"/>
  <c r="BT275" i="1"/>
  <c r="BT258" i="1"/>
  <c r="BT272" i="1"/>
  <c r="BZ285" i="1"/>
  <c r="BX266" i="1"/>
  <c r="BY292" i="1"/>
  <c r="BY285" i="1"/>
  <c r="BS299" i="1"/>
  <c r="AZ263" i="1"/>
  <c r="Z263" i="1" s="1"/>
  <c r="X263" i="1"/>
  <c r="BR280" i="1"/>
  <c r="BZ291" i="1"/>
  <c r="CR289" i="1"/>
  <c r="BQ332" i="1"/>
  <c r="BT326" i="1"/>
  <c r="BB369" i="1"/>
  <c r="BC369" i="1"/>
  <c r="BA369" i="1"/>
  <c r="BD369" i="1"/>
  <c r="BE369" i="1"/>
  <c r="BF369" i="1"/>
  <c r="BG369" i="1"/>
  <c r="BX362" i="1"/>
  <c r="BY371" i="1"/>
  <c r="BX368" i="1"/>
  <c r="BD436" i="1"/>
  <c r="BE436" i="1"/>
  <c r="BA436" i="1"/>
  <c r="BB436" i="1"/>
  <c r="BC436" i="1"/>
  <c r="BF436" i="1"/>
  <c r="BG436" i="1"/>
  <c r="BB427" i="1"/>
  <c r="BC427" i="1"/>
  <c r="BD427" i="1"/>
  <c r="BG427" i="1"/>
  <c r="BA427" i="1"/>
  <c r="BE427" i="1"/>
  <c r="BF427" i="1"/>
  <c r="BR408" i="1"/>
  <c r="BC440" i="1"/>
  <c r="BD440" i="1"/>
  <c r="BG440" i="1"/>
  <c r="BA440" i="1"/>
  <c r="BB440" i="1"/>
  <c r="BE440" i="1"/>
  <c r="BF440" i="1"/>
  <c r="BT451" i="1"/>
  <c r="BD434" i="1"/>
  <c r="BC434" i="1"/>
  <c r="BE434" i="1"/>
  <c r="BA434" i="1"/>
  <c r="BB434" i="1"/>
  <c r="BF434" i="1"/>
  <c r="BG434" i="1"/>
  <c r="CR452" i="1"/>
  <c r="AI452" i="1"/>
  <c r="BT455" i="1"/>
  <c r="CA459" i="1"/>
  <c r="BR508" i="1"/>
  <c r="BD500" i="1"/>
  <c r="BB500" i="1"/>
  <c r="BE500" i="1"/>
  <c r="BF500" i="1"/>
  <c r="BG500" i="1"/>
  <c r="BA500" i="1"/>
  <c r="BC500" i="1"/>
  <c r="CB521" i="1"/>
  <c r="BW529" i="1"/>
  <c r="BO522" i="1"/>
  <c r="BV522" i="1"/>
  <c r="BU518" i="1"/>
  <c r="CB524" i="1"/>
  <c r="CB525" i="1"/>
  <c r="CB522" i="1"/>
  <c r="CB517" i="1"/>
  <c r="CB515" i="1"/>
  <c r="CB511" i="1"/>
  <c r="BU513" i="1"/>
  <c r="CB512" i="1"/>
  <c r="BU514" i="1"/>
  <c r="BU526" i="1"/>
  <c r="BU511" i="1"/>
  <c r="BF505" i="1"/>
  <c r="BB505" i="1"/>
  <c r="BA505" i="1"/>
  <c r="BC505" i="1"/>
  <c r="BD505" i="1"/>
  <c r="BE505" i="1"/>
  <c r="BG505" i="1"/>
  <c r="CB529" i="1"/>
  <c r="BB596" i="1"/>
  <c r="BA596" i="1"/>
  <c r="BC596" i="1"/>
  <c r="BD596" i="1"/>
  <c r="BE596" i="1"/>
  <c r="BF596" i="1"/>
  <c r="BG596" i="1"/>
  <c r="BX55" i="1"/>
  <c r="CA53" i="1"/>
  <c r="BY73" i="1"/>
  <c r="BV5" i="1"/>
  <c r="BO15" i="1"/>
  <c r="BV19" i="1"/>
  <c r="BV16" i="1"/>
  <c r="BV25" i="1"/>
  <c r="BO24" i="1"/>
  <c r="BO6" i="1"/>
  <c r="BO7" i="1"/>
  <c r="BO19" i="1"/>
  <c r="BO8" i="1"/>
  <c r="BO9" i="1"/>
  <c r="BO16" i="1"/>
  <c r="BO14" i="1"/>
  <c r="BO17" i="1"/>
  <c r="BO20" i="1"/>
  <c r="BO12" i="1"/>
  <c r="BO21" i="1"/>
  <c r="BO26" i="1"/>
  <c r="BV21" i="1"/>
  <c r="BV26" i="1"/>
  <c r="BO33" i="1"/>
  <c r="BV24" i="1"/>
  <c r="BO18" i="1"/>
  <c r="BO25" i="1"/>
  <c r="BO32" i="1"/>
  <c r="BO44" i="1"/>
  <c r="BO34" i="1"/>
  <c r="BO41" i="1"/>
  <c r="BV38" i="1"/>
  <c r="BV34" i="1"/>
  <c r="BO40" i="1"/>
  <c r="BV42" i="1"/>
  <c r="BO27" i="1"/>
  <c r="BV41" i="1"/>
  <c r="BO38" i="1"/>
  <c r="BO36" i="1"/>
  <c r="BV40" i="1"/>
  <c r="BV45" i="1"/>
  <c r="BO43" i="1"/>
  <c r="BV47" i="1"/>
  <c r="BO42" i="1"/>
  <c r="BO47" i="1"/>
  <c r="BV44" i="1"/>
  <c r="BV55" i="1"/>
  <c r="BV52" i="1"/>
  <c r="BO51" i="1"/>
  <c r="BV54" i="1"/>
  <c r="BO45" i="1"/>
  <c r="BO49" i="1"/>
  <c r="BO50" i="1"/>
  <c r="BV49" i="1"/>
  <c r="BO57" i="1"/>
  <c r="BV62" i="1"/>
  <c r="BV65" i="1"/>
  <c r="BO52" i="1"/>
  <c r="BV51" i="1"/>
  <c r="BO55" i="1"/>
  <c r="BO60" i="1"/>
  <c r="BV57" i="1"/>
  <c r="BV75" i="1"/>
  <c r="BO63" i="1"/>
  <c r="BV71" i="1"/>
  <c r="BV72" i="1"/>
  <c r="BO73" i="1"/>
  <c r="BO70" i="1"/>
  <c r="BV82" i="1"/>
  <c r="BV69" i="1"/>
  <c r="BO68" i="1"/>
  <c r="BO66" i="1"/>
  <c r="BO78" i="1"/>
  <c r="BV66" i="1"/>
  <c r="BV67" i="1"/>
  <c r="BO77" i="1"/>
  <c r="BO82" i="1"/>
  <c r="BV84" i="1"/>
  <c r="BV89" i="1"/>
  <c r="BV91" i="1"/>
  <c r="BO80" i="1"/>
  <c r="BV88" i="1"/>
  <c r="BV87" i="1"/>
  <c r="BO75" i="1"/>
  <c r="BO93" i="1"/>
  <c r="BV99" i="1"/>
  <c r="BO104" i="1"/>
  <c r="BV86" i="1"/>
  <c r="BO91" i="1"/>
  <c r="BO84" i="1"/>
  <c r="BO97" i="1"/>
  <c r="BV78" i="1"/>
  <c r="BO83" i="1"/>
  <c r="BO102" i="1"/>
  <c r="BV85" i="1"/>
  <c r="BV93" i="1"/>
  <c r="BV79" i="1"/>
  <c r="BV104" i="1"/>
  <c r="BV94" i="1"/>
  <c r="BV103" i="1"/>
  <c r="BO110" i="1"/>
  <c r="BO112" i="1"/>
  <c r="BO96" i="1"/>
  <c r="BV97" i="1"/>
  <c r="BV110" i="1"/>
  <c r="BV106" i="1"/>
  <c r="BV105" i="1"/>
  <c r="BV102" i="1"/>
  <c r="BO115" i="1"/>
  <c r="BV118" i="1"/>
  <c r="BO126" i="1"/>
  <c r="BV116" i="1"/>
  <c r="BO125" i="1"/>
  <c r="BO103" i="1"/>
  <c r="BV111" i="1"/>
  <c r="BO123" i="1"/>
  <c r="BV115" i="1"/>
  <c r="BV122" i="1"/>
  <c r="BO116" i="1"/>
  <c r="BO114" i="1"/>
  <c r="BO118" i="1"/>
  <c r="BV112" i="1"/>
  <c r="BV121" i="1"/>
  <c r="BO111" i="1"/>
  <c r="BV119" i="1"/>
  <c r="BO109" i="1"/>
  <c r="BO132" i="1"/>
  <c r="BO128" i="1"/>
  <c r="BO131" i="1"/>
  <c r="BV124" i="1"/>
  <c r="BO130" i="1"/>
  <c r="BO122" i="1"/>
  <c r="BV128" i="1"/>
  <c r="BV125" i="1"/>
  <c r="BV137" i="1"/>
  <c r="BO134" i="1"/>
  <c r="BO135" i="1"/>
  <c r="BO133" i="1"/>
  <c r="BO136" i="1"/>
  <c r="BV131" i="1"/>
  <c r="BO137" i="1"/>
  <c r="BO139" i="1"/>
  <c r="BV146" i="1"/>
  <c r="BO141" i="1"/>
  <c r="BO146" i="1"/>
  <c r="BO144" i="1"/>
  <c r="X9" i="1"/>
  <c r="AZ9" i="1"/>
  <c r="Z9" i="1" s="1"/>
  <c r="AS10" i="1"/>
  <c r="BP10" i="1"/>
  <c r="BT16" i="1"/>
  <c r="CA20" i="1"/>
  <c r="CA24" i="1"/>
  <c r="CA17" i="1"/>
  <c r="CA14" i="1"/>
  <c r="CA15" i="1"/>
  <c r="CA16" i="1"/>
  <c r="CA13" i="1"/>
  <c r="BT22" i="1"/>
  <c r="BT17" i="1"/>
  <c r="BT20" i="1"/>
  <c r="CA25" i="1"/>
  <c r="BT19" i="1"/>
  <c r="BT21" i="1"/>
  <c r="BT26" i="1"/>
  <c r="BT24" i="1"/>
  <c r="BT29" i="1"/>
  <c r="CA19" i="1"/>
  <c r="CA26" i="1"/>
  <c r="CA28" i="1"/>
  <c r="CA36" i="1"/>
  <c r="CA44" i="1"/>
  <c r="CA42" i="1"/>
  <c r="BT38" i="1"/>
  <c r="CA41" i="1"/>
  <c r="CA32" i="1"/>
  <c r="BT36" i="1"/>
  <c r="BT39" i="1"/>
  <c r="CA38" i="1"/>
  <c r="BT41" i="1"/>
  <c r="CA33" i="1"/>
  <c r="CA35" i="1"/>
  <c r="CA47" i="1"/>
  <c r="BT43" i="1"/>
  <c r="CA48" i="1"/>
  <c r="BT44" i="1"/>
  <c r="CA49" i="1"/>
  <c r="CA62" i="1"/>
  <c r="CA55" i="1"/>
  <c r="BT42" i="1"/>
  <c r="BT47" i="1"/>
  <c r="CA45" i="1"/>
  <c r="BT62" i="1"/>
  <c r="CA61" i="1"/>
  <c r="BT60" i="1"/>
  <c r="BT50" i="1"/>
  <c r="BT57" i="1"/>
  <c r="CA64" i="1"/>
  <c r="CA60" i="1"/>
  <c r="CA63" i="1"/>
  <c r="CA67" i="1"/>
  <c r="CA75" i="1"/>
  <c r="BT65" i="1"/>
  <c r="BT67" i="1"/>
  <c r="BT64" i="1"/>
  <c r="CA65" i="1"/>
  <c r="CA71" i="1"/>
  <c r="CA74" i="1"/>
  <c r="BT69" i="1"/>
  <c r="BT70" i="1"/>
  <c r="CA70" i="1"/>
  <c r="BT75" i="1"/>
  <c r="BT68" i="1"/>
  <c r="CA84" i="1"/>
  <c r="BT76" i="1"/>
  <c r="BT88" i="1"/>
  <c r="CA83" i="1"/>
  <c r="BT87" i="1"/>
  <c r="CA91" i="1"/>
  <c r="CA93" i="1"/>
  <c r="BT73" i="1"/>
  <c r="CA104" i="1"/>
  <c r="CA97" i="1"/>
  <c r="CA103" i="1"/>
  <c r="BT78" i="1"/>
  <c r="BT85" i="1"/>
  <c r="BT90" i="1"/>
  <c r="CA99" i="1"/>
  <c r="CA77" i="1"/>
  <c r="BT81" i="1"/>
  <c r="BT84" i="1"/>
  <c r="CA78" i="1"/>
  <c r="BT91" i="1"/>
  <c r="BT103" i="1"/>
  <c r="CA98" i="1"/>
  <c r="CA102" i="1"/>
  <c r="BT97" i="1"/>
  <c r="BT96" i="1"/>
  <c r="BT107" i="1"/>
  <c r="CA111" i="1"/>
  <c r="BT99" i="1"/>
  <c r="BT112" i="1"/>
  <c r="BT94" i="1"/>
  <c r="BT114" i="1"/>
  <c r="BT116" i="1"/>
  <c r="CA126" i="1"/>
  <c r="BT104" i="1"/>
  <c r="CA112" i="1"/>
  <c r="CA119" i="1"/>
  <c r="CA125" i="1"/>
  <c r="BT105" i="1"/>
  <c r="BT109" i="1"/>
  <c r="CA124" i="1"/>
  <c r="BT110" i="1"/>
  <c r="BT111" i="1"/>
  <c r="BT113" i="1"/>
  <c r="BT115" i="1"/>
  <c r="CA114" i="1"/>
  <c r="CA116" i="1"/>
  <c r="CA106" i="1"/>
  <c r="CA110" i="1"/>
  <c r="BT117" i="1"/>
  <c r="BT124" i="1"/>
  <c r="BT125" i="1"/>
  <c r="BT102" i="1"/>
  <c r="CA113" i="1"/>
  <c r="BT119" i="1"/>
  <c r="CA122" i="1"/>
  <c r="CA107" i="1"/>
  <c r="CA115" i="1"/>
  <c r="CA130" i="1"/>
  <c r="CA117" i="1"/>
  <c r="BT126" i="1"/>
  <c r="CA129" i="1"/>
  <c r="BT132" i="1"/>
  <c r="BT118" i="1"/>
  <c r="CA131" i="1"/>
  <c r="CA136" i="1"/>
  <c r="CA132" i="1"/>
  <c r="CA139" i="1"/>
  <c r="BT129" i="1"/>
  <c r="BT130" i="1"/>
  <c r="CA133" i="1"/>
  <c r="BT136" i="1"/>
  <c r="BT135" i="1"/>
  <c r="BT142" i="1"/>
  <c r="BT147" i="1"/>
  <c r="CA145" i="1"/>
  <c r="CA142" i="1"/>
  <c r="CA147" i="1"/>
  <c r="BT141" i="1"/>
  <c r="CA148" i="1"/>
  <c r="CB12" i="1"/>
  <c r="BX7" i="1"/>
  <c r="CB7" i="1"/>
  <c r="BU14" i="1"/>
  <c r="BZ8" i="1"/>
  <c r="BX11" i="1"/>
  <c r="BX18" i="1"/>
  <c r="BY13" i="1"/>
  <c r="CA22" i="1"/>
  <c r="BP26" i="1"/>
  <c r="CB23" i="1"/>
  <c r="BO28" i="1"/>
  <c r="BY21" i="1"/>
  <c r="BP29" i="1"/>
  <c r="BY26" i="1"/>
  <c r="BP32" i="1"/>
  <c r="BX40" i="1"/>
  <c r="BQ23" i="1"/>
  <c r="BZ40" i="1"/>
  <c r="BO37" i="1"/>
  <c r="BF34" i="1"/>
  <c r="BA34" i="1"/>
  <c r="BC34" i="1"/>
  <c r="BE34" i="1"/>
  <c r="BB34" i="1"/>
  <c r="BD34" i="1"/>
  <c r="BG34" i="1"/>
  <c r="BZ30" i="1"/>
  <c r="BP31" i="1"/>
  <c r="W42" i="1"/>
  <c r="AY42" i="1"/>
  <c r="Y42" i="1" s="1"/>
  <c r="BV35" i="1"/>
  <c r="BG46" i="1"/>
  <c r="BD46" i="1"/>
  <c r="BF46" i="1"/>
  <c r="BE46" i="1"/>
  <c r="BA46" i="1"/>
  <c r="BB46" i="1"/>
  <c r="BC46" i="1"/>
  <c r="BD47" i="1"/>
  <c r="BB47" i="1"/>
  <c r="BF47" i="1"/>
  <c r="BG47" i="1"/>
  <c r="BA47" i="1"/>
  <c r="BC47" i="1"/>
  <c r="BE47" i="1"/>
  <c r="BT34" i="1"/>
  <c r="AY48" i="1"/>
  <c r="Y48" i="1" s="1"/>
  <c r="W48" i="1"/>
  <c r="BA41" i="1"/>
  <c r="BB41" i="1"/>
  <c r="BG41" i="1"/>
  <c r="BC41" i="1"/>
  <c r="BD41" i="1"/>
  <c r="BE41" i="1"/>
  <c r="BF41" i="1"/>
  <c r="BQ50" i="1"/>
  <c r="BR54" i="1"/>
  <c r="BS55" i="1"/>
  <c r="BE42" i="1"/>
  <c r="BA42" i="1"/>
  <c r="BC42" i="1"/>
  <c r="BG42" i="1"/>
  <c r="BB42" i="1"/>
  <c r="BD42" i="1"/>
  <c r="BF42" i="1"/>
  <c r="BR47" i="1"/>
  <c r="BP46" i="1"/>
  <c r="BY57" i="1"/>
  <c r="BX49" i="1"/>
  <c r="BX60" i="1"/>
  <c r="BS56" i="1"/>
  <c r="BE64" i="1"/>
  <c r="BB64" i="1"/>
  <c r="BC64" i="1"/>
  <c r="BD64" i="1"/>
  <c r="BF64" i="1"/>
  <c r="BG64" i="1"/>
  <c r="BA64" i="1"/>
  <c r="BR53" i="1"/>
  <c r="BX58" i="1"/>
  <c r="BP59" i="1"/>
  <c r="BQ70" i="1"/>
  <c r="BZ69" i="1"/>
  <c r="BZ63" i="1"/>
  <c r="BO69" i="1"/>
  <c r="BP69" i="1"/>
  <c r="BR69" i="1"/>
  <c r="BW78" i="1"/>
  <c r="W69" i="1"/>
  <c r="AY69" i="1"/>
  <c r="Y69" i="1" s="1"/>
  <c r="BR73" i="1"/>
  <c r="CA72" i="1"/>
  <c r="BS68" i="1"/>
  <c r="BP77" i="1"/>
  <c r="BX84" i="1"/>
  <c r="BT80" i="1"/>
  <c r="BO81" i="1"/>
  <c r="BP83" i="1"/>
  <c r="BZ79" i="1"/>
  <c r="BR100" i="1"/>
  <c r="BR101" i="1"/>
  <c r="CF99" i="1"/>
  <c r="AG99" i="1"/>
  <c r="AI99" i="1" s="1"/>
  <c r="BX111" i="1"/>
  <c r="BP100" i="1"/>
  <c r="BW111" i="1"/>
  <c r="CB105" i="1"/>
  <c r="BS106" i="1"/>
  <c r="BW96" i="1"/>
  <c r="BP82" i="1"/>
  <c r="BT95" i="1"/>
  <c r="BO117" i="1"/>
  <c r="BU108" i="1"/>
  <c r="BY118" i="1"/>
  <c r="BQ121" i="1"/>
  <c r="BZ116" i="1"/>
  <c r="CB111" i="1"/>
  <c r="BO120" i="1"/>
  <c r="BU120" i="1"/>
  <c r="BR133" i="1"/>
  <c r="BO127" i="1"/>
  <c r="CB132" i="1"/>
  <c r="BY131" i="1"/>
  <c r="AG127" i="1"/>
  <c r="AI127" i="1" s="1"/>
  <c r="BY134" i="1"/>
  <c r="BR151" i="1"/>
  <c r="BZ139" i="1"/>
  <c r="CA140" i="1"/>
  <c r="BB152" i="1"/>
  <c r="BD152" i="1"/>
  <c r="BF152" i="1"/>
  <c r="BG152" i="1"/>
  <c r="BA152" i="1"/>
  <c r="BC152" i="1"/>
  <c r="BE152" i="1"/>
  <c r="CA143" i="1"/>
  <c r="BZ147" i="1"/>
  <c r="BS148" i="1"/>
  <c r="BO151" i="1"/>
  <c r="BV148" i="1"/>
  <c r="CB158" i="1"/>
  <c r="BV179" i="1"/>
  <c r="BV157" i="1"/>
  <c r="CA159" i="1"/>
  <c r="BW178" i="1"/>
  <c r="CB170" i="1"/>
  <c r="BV185" i="1"/>
  <c r="BU167" i="1"/>
  <c r="BV172" i="1"/>
  <c r="AZ159" i="1"/>
  <c r="Z159" i="1" s="1"/>
  <c r="X159" i="1"/>
  <c r="BX156" i="1"/>
  <c r="CA156" i="1"/>
  <c r="BS160" i="1"/>
  <c r="BU160" i="1"/>
  <c r="CA166" i="1"/>
  <c r="BQ165" i="1"/>
  <c r="X169" i="1"/>
  <c r="AZ169" i="1"/>
  <c r="Z169" i="1" s="1"/>
  <c r="BT170" i="1"/>
  <c r="BY166" i="1"/>
  <c r="BW176" i="1"/>
  <c r="BX164" i="1"/>
  <c r="BR161" i="1"/>
  <c r="BO183" i="1"/>
  <c r="AZ185" i="1"/>
  <c r="Z185" i="1" s="1"/>
  <c r="X185" i="1"/>
  <c r="BT197" i="1"/>
  <c r="BQ214" i="1"/>
  <c r="BF192" i="1"/>
  <c r="BG192" i="1"/>
  <c r="BB192" i="1"/>
  <c r="BA192" i="1"/>
  <c r="BC192" i="1"/>
  <c r="BD192" i="1"/>
  <c r="BE192" i="1"/>
  <c r="BX199" i="1"/>
  <c r="BQ180" i="1"/>
  <c r="BY180" i="1"/>
  <c r="X195" i="1"/>
  <c r="AZ195" i="1"/>
  <c r="Z195" i="1" s="1"/>
  <c r="BP207" i="1"/>
  <c r="CA182" i="1"/>
  <c r="BW184" i="1"/>
  <c r="BX220" i="1"/>
  <c r="BR214" i="1"/>
  <c r="BR202" i="1"/>
  <c r="BR199" i="1"/>
  <c r="BY210" i="1"/>
  <c r="BX221" i="1"/>
  <c r="BZ205" i="1"/>
  <c r="CB223" i="1"/>
  <c r="AY208" i="1"/>
  <c r="Y208" i="1" s="1"/>
  <c r="W208" i="1"/>
  <c r="BY221" i="1"/>
  <c r="BF208" i="1"/>
  <c r="BE208" i="1"/>
  <c r="BG208" i="1"/>
  <c r="BC208" i="1"/>
  <c r="BD208" i="1"/>
  <c r="BA208" i="1"/>
  <c r="BB208" i="1"/>
  <c r="BY245" i="1"/>
  <c r="CB217" i="1"/>
  <c r="BY231" i="1"/>
  <c r="CB203" i="1"/>
  <c r="BT205" i="1"/>
  <c r="BU225" i="1"/>
  <c r="CA233" i="1"/>
  <c r="BY218" i="1"/>
  <c r="BP228" i="1"/>
  <c r="CA235" i="1"/>
  <c r="BS222" i="1"/>
  <c r="CF242" i="1"/>
  <c r="AG242" i="1"/>
  <c r="AI242" i="1" s="1"/>
  <c r="BR265" i="1"/>
  <c r="BV226" i="1"/>
  <c r="BS210" i="1"/>
  <c r="BQ230" i="1"/>
  <c r="BZ226" i="1"/>
  <c r="BW239" i="1"/>
  <c r="BW235" i="1"/>
  <c r="AY266" i="1"/>
  <c r="Y266" i="1" s="1"/>
  <c r="W266" i="1"/>
  <c r="BT260" i="1"/>
  <c r="BQ252" i="1"/>
  <c r="BR263" i="1"/>
  <c r="BZ278" i="1"/>
  <c r="CB267" i="1"/>
  <c r="BP260" i="1"/>
  <c r="CA281" i="1"/>
  <c r="BZ276" i="1"/>
  <c r="BW259" i="1"/>
  <c r="BO259" i="1"/>
  <c r="BU279" i="1"/>
  <c r="CB287" i="1"/>
  <c r="BP264" i="1"/>
  <c r="W269" i="1"/>
  <c r="AY269" i="1"/>
  <c r="Y269" i="1" s="1"/>
  <c r="CB270" i="1"/>
  <c r="BF280" i="1"/>
  <c r="BA280" i="1"/>
  <c r="BC280" i="1"/>
  <c r="BE280" i="1"/>
  <c r="BB280" i="1"/>
  <c r="BD280" i="1"/>
  <c r="BG280" i="1"/>
  <c r="BU295" i="1"/>
  <c r="BB284" i="1"/>
  <c r="BE284" i="1"/>
  <c r="BC284" i="1"/>
  <c r="BD284" i="1"/>
  <c r="BF284" i="1"/>
  <c r="BG284" i="1"/>
  <c r="BA284" i="1"/>
  <c r="BU299" i="1"/>
  <c r="CF305" i="1"/>
  <c r="AG305" i="1"/>
  <c r="AI305" i="1" s="1"/>
  <c r="BB278" i="1"/>
  <c r="BA278" i="1"/>
  <c r="BD278" i="1"/>
  <c r="BF278" i="1"/>
  <c r="BC278" i="1"/>
  <c r="BE278" i="1"/>
  <c r="BG278" i="1"/>
  <c r="BX298" i="1"/>
  <c r="BZ275" i="1"/>
  <c r="BS258" i="1"/>
  <c r="BQ272" i="1"/>
  <c r="BS285" i="1"/>
  <c r="BU266" i="1"/>
  <c r="BD282" i="1"/>
  <c r="BB282" i="1"/>
  <c r="BA282" i="1"/>
  <c r="BC282" i="1"/>
  <c r="BE282" i="1"/>
  <c r="BF282" i="1"/>
  <c r="BG282" i="1"/>
  <c r="BY295" i="1"/>
  <c r="X300" i="1"/>
  <c r="AZ300" i="1"/>
  <c r="Z300" i="1" s="1"/>
  <c r="CA303" i="1"/>
  <c r="BE316" i="1"/>
  <c r="BC316" i="1"/>
  <c r="BA316" i="1"/>
  <c r="BB316" i="1"/>
  <c r="BF316" i="1"/>
  <c r="BG316" i="1"/>
  <c r="BD316" i="1"/>
  <c r="BP304" i="1"/>
  <c r="BP497" i="1"/>
  <c r="BG371" i="1"/>
  <c r="BD371" i="1"/>
  <c r="BE371" i="1"/>
  <c r="BF371" i="1"/>
  <c r="BA371" i="1"/>
  <c r="BB371" i="1"/>
  <c r="BC371" i="1"/>
  <c r="BA390" i="1"/>
  <c r="BB390" i="1"/>
  <c r="BG390" i="1"/>
  <c r="BF390" i="1"/>
  <c r="BC390" i="1"/>
  <c r="BD390" i="1"/>
  <c r="BE390" i="1"/>
  <c r="BA378" i="1"/>
  <c r="BF378" i="1"/>
  <c r="BC378" i="1"/>
  <c r="BD378" i="1"/>
  <c r="BE378" i="1"/>
  <c r="BG378" i="1"/>
  <c r="BB378" i="1"/>
  <c r="CB371" i="1"/>
  <c r="BD428" i="1"/>
  <c r="BB428" i="1"/>
  <c r="BC428" i="1"/>
  <c r="BG428" i="1"/>
  <c r="BE428" i="1"/>
  <c r="BF428" i="1"/>
  <c r="BA428" i="1"/>
  <c r="BP405" i="1"/>
  <c r="BU478" i="1"/>
  <c r="BB462" i="1"/>
  <c r="BF462" i="1"/>
  <c r="BG462" i="1"/>
  <c r="BA462" i="1"/>
  <c r="BC462" i="1"/>
  <c r="BD462" i="1"/>
  <c r="BE462" i="1"/>
  <c r="BZ436" i="1"/>
  <c r="BF487" i="1"/>
  <c r="BA487" i="1"/>
  <c r="BB487" i="1"/>
  <c r="BC487" i="1"/>
  <c r="BD487" i="1"/>
  <c r="BE487" i="1"/>
  <c r="BG487" i="1"/>
  <c r="BF502" i="1"/>
  <c r="BA502" i="1"/>
  <c r="BC502" i="1"/>
  <c r="BG502" i="1"/>
  <c r="BD502" i="1"/>
  <c r="BE502" i="1"/>
  <c r="BB502" i="1"/>
  <c r="BS492" i="1"/>
  <c r="BF523" i="1"/>
  <c r="BA523" i="1"/>
  <c r="BB523" i="1"/>
  <c r="BC523" i="1"/>
  <c r="BE523" i="1"/>
  <c r="BG523" i="1"/>
  <c r="BD523" i="1"/>
  <c r="AI530" i="1"/>
  <c r="CR530" i="1"/>
  <c r="CA626" i="1"/>
  <c r="BZ626" i="1"/>
  <c r="BU607" i="1"/>
  <c r="BZ593" i="1"/>
  <c r="BB641" i="1"/>
  <c r="BD641" i="1"/>
  <c r="BG641" i="1"/>
  <c r="BA641" i="1"/>
  <c r="BC641" i="1"/>
  <c r="BE641" i="1"/>
  <c r="BF641" i="1"/>
  <c r="BZ154" i="1"/>
  <c r="BY150" i="1"/>
  <c r="BR148" i="1"/>
  <c r="BP158" i="1"/>
  <c r="BO170" i="1"/>
  <c r="BU179" i="1"/>
  <c r="BS155" i="1"/>
  <c r="BU157" i="1"/>
  <c r="BP168" i="1"/>
  <c r="BV178" i="1"/>
  <c r="BW187" i="1"/>
  <c r="CA150" i="1"/>
  <c r="BP170" i="1"/>
  <c r="BD176" i="1"/>
  <c r="BA176" i="1"/>
  <c r="BC176" i="1"/>
  <c r="BE176" i="1"/>
  <c r="BF176" i="1"/>
  <c r="BG176" i="1"/>
  <c r="BB176" i="1"/>
  <c r="BU185" i="1"/>
  <c r="CB167" i="1"/>
  <c r="BU172" i="1"/>
  <c r="BZ178" i="1"/>
  <c r="BO159" i="1"/>
  <c r="BO157" i="1"/>
  <c r="BQ160" i="1"/>
  <c r="BT160" i="1"/>
  <c r="BS166" i="1"/>
  <c r="BP165" i="1"/>
  <c r="BV176" i="1"/>
  <c r="BQ164" i="1"/>
  <c r="BQ161" i="1"/>
  <c r="BR196" i="1"/>
  <c r="BR184" i="1"/>
  <c r="CB201" i="1"/>
  <c r="BP201" i="1"/>
  <c r="BV195" i="1"/>
  <c r="X188" i="1"/>
  <c r="AZ188" i="1"/>
  <c r="Z188" i="1" s="1"/>
  <c r="BT186" i="1"/>
  <c r="BV211" i="1"/>
  <c r="BZ182" i="1"/>
  <c r="BV184" i="1"/>
  <c r="CB193" i="1"/>
  <c r="BR165" i="1"/>
  <c r="BT196" i="1"/>
  <c r="CB204" i="1"/>
  <c r="BQ199" i="1"/>
  <c r="BX210" i="1"/>
  <c r="BQ216" i="1"/>
  <c r="BB203" i="1"/>
  <c r="BE203" i="1"/>
  <c r="BA203" i="1"/>
  <c r="BD203" i="1"/>
  <c r="BF203" i="1"/>
  <c r="BG203" i="1"/>
  <c r="BC203" i="1"/>
  <c r="BW223" i="1"/>
  <c r="BW208" i="1"/>
  <c r="BP183" i="1"/>
  <c r="BX223" i="1"/>
  <c r="BZ246" i="1"/>
  <c r="BO217" i="1"/>
  <c r="BX232" i="1"/>
  <c r="BV205" i="1"/>
  <c r="BR205" i="1"/>
  <c r="BW218" i="1"/>
  <c r="BZ235" i="1"/>
  <c r="BS227" i="1"/>
  <c r="BU228" i="1"/>
  <c r="BV249" i="1"/>
  <c r="CB222" i="1"/>
  <c r="CB235" i="1"/>
  <c r="BY240" i="1"/>
  <c r="BQ234" i="1"/>
  <c r="BX226" i="1"/>
  <c r="BW230" i="1"/>
  <c r="BV239" i="1"/>
  <c r="BU236" i="1"/>
  <c r="BR254" i="1"/>
  <c r="BP279" i="1"/>
  <c r="BR261" i="1"/>
  <c r="BX279" i="1"/>
  <c r="BQ253" i="1"/>
  <c r="CR247" i="1"/>
  <c r="BQ262" i="1"/>
  <c r="BZ263" i="1"/>
  <c r="BB279" i="1"/>
  <c r="BC279" i="1"/>
  <c r="BG279" i="1"/>
  <c r="BA279" i="1"/>
  <c r="BD279" i="1"/>
  <c r="BE279" i="1"/>
  <c r="BF279" i="1"/>
  <c r="BO255" i="1"/>
  <c r="BO267" i="1"/>
  <c r="BZ279" i="1"/>
  <c r="BZ260" i="1"/>
  <c r="X267" i="1"/>
  <c r="AZ267" i="1"/>
  <c r="Z267" i="1" s="1"/>
  <c r="BY271" i="1"/>
  <c r="BU259" i="1"/>
  <c r="BR259" i="1"/>
  <c r="BO287" i="1"/>
  <c r="BU301" i="1"/>
  <c r="BV301" i="1"/>
  <c r="BP285" i="1"/>
  <c r="CF299" i="1"/>
  <c r="CB306" i="1"/>
  <c r="BT300" i="1"/>
  <c r="BW282" i="1"/>
  <c r="BX295" i="1"/>
  <c r="BQ258" i="1"/>
  <c r="BR266" i="1"/>
  <c r="BW309" i="1"/>
  <c r="BR257" i="1"/>
  <c r="CR293" i="1"/>
  <c r="AG299" i="1"/>
  <c r="AI299" i="1" s="1"/>
  <c r="BO292" i="1"/>
  <c r="CB336" i="1"/>
  <c r="BU332" i="1"/>
  <c r="CB345" i="1"/>
  <c r="CB335" i="1"/>
  <c r="BU336" i="1"/>
  <c r="CB342" i="1"/>
  <c r="BU316" i="1"/>
  <c r="CB332" i="1"/>
  <c r="BU333" i="1"/>
  <c r="BU344" i="1"/>
  <c r="CB316" i="1"/>
  <c r="BU319" i="1"/>
  <c r="BU338" i="1"/>
  <c r="BU339" i="1"/>
  <c r="BU341" i="1"/>
  <c r="CB318" i="1"/>
  <c r="BU342" i="1"/>
  <c r="CB344" i="1"/>
  <c r="BU323" i="1"/>
  <c r="CB339" i="1"/>
  <c r="CB341" i="1"/>
  <c r="CB329" i="1"/>
  <c r="BU335" i="1"/>
  <c r="BU351" i="1"/>
  <c r="BU353" i="1"/>
  <c r="BU360" i="1"/>
  <c r="CB347" i="1"/>
  <c r="BU357" i="1"/>
  <c r="BU348" i="1"/>
  <c r="BU361" i="1"/>
  <c r="BU364" i="1"/>
  <c r="BU367" i="1"/>
  <c r="BU370" i="1"/>
  <c r="BU373" i="1"/>
  <c r="BU358" i="1"/>
  <c r="CB360" i="1"/>
  <c r="BU354" i="1"/>
  <c r="BU355" i="1"/>
  <c r="BU345" i="1"/>
  <c r="CB348" i="1"/>
  <c r="CB350" i="1"/>
  <c r="CB357" i="1"/>
  <c r="BU389" i="1"/>
  <c r="CB378" i="1"/>
  <c r="CB393" i="1"/>
  <c r="BU380" i="1"/>
  <c r="BU363" i="1"/>
  <c r="CB368" i="1"/>
  <c r="BU376" i="1"/>
  <c r="CB359" i="1"/>
  <c r="CB362" i="1"/>
  <c r="CB380" i="1"/>
  <c r="BU381" i="1"/>
  <c r="BU386" i="1"/>
  <c r="CB396" i="1"/>
  <c r="CB356" i="1"/>
  <c r="BU398" i="1"/>
  <c r="BU400" i="1"/>
  <c r="BU401" i="1"/>
  <c r="BU404" i="1"/>
  <c r="BU407" i="1"/>
  <c r="BU410" i="1"/>
  <c r="BU413" i="1"/>
  <c r="BU375" i="1"/>
  <c r="CB381" i="1"/>
  <c r="BU366" i="1"/>
  <c r="BU377" i="1"/>
  <c r="BU379" i="1"/>
  <c r="CB375" i="1"/>
  <c r="CB377" i="1"/>
  <c r="BU378" i="1"/>
  <c r="CB411" i="1"/>
  <c r="BU393" i="1"/>
  <c r="CB399" i="1"/>
  <c r="CB437" i="1"/>
  <c r="CB400" i="1"/>
  <c r="BU415" i="1"/>
  <c r="BU394" i="1"/>
  <c r="CB424" i="1"/>
  <c r="CB421" i="1"/>
  <c r="BU422" i="1"/>
  <c r="CB402" i="1"/>
  <c r="CB403" i="1"/>
  <c r="BU427" i="1"/>
  <c r="CB457" i="1"/>
  <c r="CB472" i="1"/>
  <c r="BU479" i="1"/>
  <c r="BU480" i="1"/>
  <c r="CB429" i="1"/>
  <c r="CB436" i="1"/>
  <c r="CB440" i="1"/>
  <c r="BU441" i="1"/>
  <c r="BU425" i="1"/>
  <c r="CB448" i="1"/>
  <c r="BU461" i="1"/>
  <c r="BU462" i="1"/>
  <c r="CB469" i="1"/>
  <c r="CB470" i="1"/>
  <c r="CB427" i="1"/>
  <c r="BU434" i="1"/>
  <c r="BU442" i="1"/>
  <c r="BU416" i="1"/>
  <c r="CB481" i="1"/>
  <c r="BU428" i="1"/>
  <c r="BU437" i="1"/>
  <c r="BU457" i="1"/>
  <c r="CB464" i="1"/>
  <c r="BU472" i="1"/>
  <c r="CB480" i="1"/>
  <c r="CB414" i="1"/>
  <c r="BU438" i="1"/>
  <c r="BU445" i="1"/>
  <c r="BU451" i="1"/>
  <c r="BU470" i="1"/>
  <c r="BU471" i="1"/>
  <c r="BU421" i="1"/>
  <c r="CB442" i="1"/>
  <c r="BU448" i="1"/>
  <c r="BU419" i="1"/>
  <c r="CB426" i="1"/>
  <c r="CB430" i="1"/>
  <c r="BU439" i="1"/>
  <c r="CB452" i="1"/>
  <c r="CB455" i="1"/>
  <c r="CB461" i="1"/>
  <c r="BU431" i="1"/>
  <c r="BU440" i="1"/>
  <c r="CB423" i="1"/>
  <c r="BU424" i="1"/>
  <c r="BU464" i="1"/>
  <c r="BU481" i="1"/>
  <c r="BU477" i="1"/>
  <c r="BU489" i="1"/>
  <c r="BU490" i="1"/>
  <c r="BU469" i="1"/>
  <c r="CB477" i="1"/>
  <c r="BU488" i="1"/>
  <c r="CB493" i="1"/>
  <c r="BU468" i="1"/>
  <c r="BU467" i="1"/>
  <c r="CB468" i="1"/>
  <c r="BU486" i="1"/>
  <c r="BU487" i="1"/>
  <c r="BU482" i="1"/>
  <c r="CB462" i="1"/>
  <c r="BU476" i="1"/>
  <c r="BU485" i="1"/>
  <c r="CB478" i="1"/>
  <c r="CB485" i="1"/>
  <c r="BU498" i="1"/>
  <c r="BU507" i="1"/>
  <c r="BU504" i="1"/>
  <c r="BU491" i="1"/>
  <c r="CB502" i="1"/>
  <c r="CB506" i="1"/>
  <c r="CB476" i="1"/>
  <c r="CB479" i="1"/>
  <c r="BU493" i="1"/>
  <c r="BU495" i="1"/>
  <c r="CB487" i="1"/>
  <c r="BU494" i="1"/>
  <c r="BU499" i="1"/>
  <c r="CB503" i="1"/>
  <c r="BU505" i="1"/>
  <c r="CB490" i="1"/>
  <c r="BU492" i="1"/>
  <c r="BU502" i="1"/>
  <c r="BU503" i="1"/>
  <c r="CB505" i="1"/>
  <c r="BU501" i="1"/>
  <c r="CB500" i="1"/>
  <c r="CB491" i="1"/>
  <c r="CB494" i="1"/>
  <c r="CB459" i="1"/>
  <c r="BU435" i="1"/>
  <c r="BU417" i="1"/>
  <c r="CB412" i="1"/>
  <c r="CB454" i="1"/>
  <c r="BU423" i="1"/>
  <c r="BU408" i="1"/>
  <c r="BU409" i="1"/>
  <c r="CB413" i="1"/>
  <c r="CB379" i="1"/>
  <c r="BU402" i="1"/>
  <c r="BU372" i="1"/>
  <c r="BU326" i="1"/>
  <c r="BU322" i="1"/>
  <c r="CB492" i="1"/>
  <c r="BU474" i="1"/>
  <c r="CB466" i="1"/>
  <c r="BU475" i="1"/>
  <c r="CB408" i="1"/>
  <c r="BU458" i="1"/>
  <c r="BU430" i="1"/>
  <c r="CB391" i="1"/>
  <c r="CB447" i="1"/>
  <c r="BU392" i="1"/>
  <c r="CB392" i="1"/>
  <c r="BU396" i="1"/>
  <c r="CB425" i="1"/>
  <c r="CB369" i="1"/>
  <c r="BU350" i="1"/>
  <c r="CB349" i="1"/>
  <c r="CB361" i="1"/>
  <c r="CB331" i="1"/>
  <c r="CB323" i="1"/>
  <c r="BU317" i="1"/>
  <c r="CB319" i="1"/>
  <c r="CB317" i="1"/>
  <c r="BU320" i="1"/>
  <c r="BU496" i="1"/>
  <c r="CB418" i="1"/>
  <c r="BU420" i="1"/>
  <c r="BU454" i="1"/>
  <c r="CB450" i="1"/>
  <c r="CB417" i="1"/>
  <c r="CB445" i="1"/>
  <c r="CB401" i="1"/>
  <c r="BU382" i="1"/>
  <c r="CB388" i="1"/>
  <c r="BU349" i="1"/>
  <c r="CB346" i="1"/>
  <c r="CB334" i="1"/>
  <c r="CB320" i="1"/>
  <c r="CB507" i="1"/>
  <c r="BU484" i="1"/>
  <c r="BU433" i="1"/>
  <c r="BU436" i="1"/>
  <c r="BU450" i="1"/>
  <c r="CB438" i="1"/>
  <c r="CB444" i="1"/>
  <c r="BU447" i="1"/>
  <c r="CB422" i="1"/>
  <c r="CB410" i="1"/>
  <c r="BU399" i="1"/>
  <c r="BU369" i="1"/>
  <c r="CB386" i="1"/>
  <c r="CB387" i="1"/>
  <c r="BU359" i="1"/>
  <c r="CB352" i="1"/>
  <c r="BU356" i="1"/>
  <c r="BU346" i="1"/>
  <c r="CB358" i="1"/>
  <c r="CB322" i="1"/>
  <c r="CB311" i="1"/>
  <c r="CB504" i="1"/>
  <c r="BU506" i="1"/>
  <c r="BU455" i="1"/>
  <c r="CB463" i="1"/>
  <c r="CB432" i="1"/>
  <c r="BU446" i="1"/>
  <c r="CB453" i="1"/>
  <c r="CB451" i="1"/>
  <c r="CB415" i="1"/>
  <c r="BU397" i="1"/>
  <c r="BU391" i="1"/>
  <c r="CB397" i="1"/>
  <c r="CB383" i="1"/>
  <c r="BU383" i="1"/>
  <c r="BU384" i="1"/>
  <c r="CB365" i="1"/>
  <c r="BU387" i="1"/>
  <c r="BU371" i="1"/>
  <c r="BU334" i="1"/>
  <c r="CB337" i="1"/>
  <c r="CB373" i="1"/>
  <c r="CB355" i="1"/>
  <c r="CB330" i="1"/>
  <c r="BU329" i="1"/>
  <c r="CB328" i="1"/>
  <c r="CB495" i="1"/>
  <c r="CB501" i="1"/>
  <c r="CB474" i="1"/>
  <c r="CB488" i="1"/>
  <c r="CB489" i="1"/>
  <c r="CB475" i="1"/>
  <c r="BU453" i="1"/>
  <c r="CB435" i="1"/>
  <c r="BU443" i="1"/>
  <c r="BU395" i="1"/>
  <c r="BU414" i="1"/>
  <c r="CB419" i="1"/>
  <c r="CB407" i="1"/>
  <c r="BU368" i="1"/>
  <c r="CB376" i="1"/>
  <c r="BU388" i="1"/>
  <c r="BU327" i="1"/>
  <c r="BU324" i="1"/>
  <c r="CB508" i="1"/>
  <c r="BU466" i="1"/>
  <c r="BU465" i="1"/>
  <c r="CB443" i="1"/>
  <c r="CB446" i="1"/>
  <c r="BU405" i="1"/>
  <c r="BU411" i="1"/>
  <c r="CB434" i="1"/>
  <c r="CB398" i="1"/>
  <c r="CB385" i="1"/>
  <c r="BU362" i="1"/>
  <c r="BU347" i="1"/>
  <c r="CB326" i="1"/>
  <c r="CB370" i="1"/>
  <c r="BU340" i="1"/>
  <c r="CB353" i="1"/>
  <c r="CB325" i="1"/>
  <c r="CB497" i="1"/>
  <c r="BU497" i="1"/>
  <c r="CB482" i="1"/>
  <c r="CB484" i="1"/>
  <c r="CB498" i="1"/>
  <c r="CB420" i="1"/>
  <c r="CB486" i="1"/>
  <c r="CB405" i="1"/>
  <c r="BU426" i="1"/>
  <c r="CB439" i="1"/>
  <c r="CB406" i="1"/>
  <c r="CB390" i="1"/>
  <c r="CB374" i="1"/>
  <c r="CB394" i="1"/>
  <c r="CB354" i="1"/>
  <c r="BU337" i="1"/>
  <c r="CB343" i="1"/>
  <c r="BU331" i="1"/>
  <c r="BU483" i="1"/>
  <c r="CB499" i="1"/>
  <c r="BU418" i="1"/>
  <c r="BU452" i="1"/>
  <c r="CB465" i="1"/>
  <c r="CB456" i="1"/>
  <c r="BU459" i="1"/>
  <c r="CB433" i="1"/>
  <c r="BU463" i="1"/>
  <c r="CB441" i="1"/>
  <c r="CB409" i="1"/>
  <c r="BU406" i="1"/>
  <c r="BU390" i="1"/>
  <c r="CB431" i="1"/>
  <c r="CB416" i="1"/>
  <c r="CB404" i="1"/>
  <c r="CB351" i="1"/>
  <c r="CB382" i="1"/>
  <c r="CB367" i="1"/>
  <c r="BU343" i="1"/>
  <c r="BU321" i="1"/>
  <c r="BU500" i="1"/>
  <c r="BU456" i="1"/>
  <c r="CB363" i="1"/>
  <c r="BU403" i="1"/>
  <c r="CB324" i="1"/>
  <c r="CB496" i="1"/>
  <c r="CB460" i="1"/>
  <c r="BU473" i="1"/>
  <c r="BU460" i="1"/>
  <c r="BU432" i="1"/>
  <c r="CB471" i="1"/>
  <c r="CB473" i="1"/>
  <c r="CB366" i="1"/>
  <c r="BU374" i="1"/>
  <c r="BU365" i="1"/>
  <c r="CB428" i="1"/>
  <c r="BU385" i="1"/>
  <c r="CB372" i="1"/>
  <c r="CB389" i="1"/>
  <c r="CB364" i="1"/>
  <c r="CB338" i="1"/>
  <c r="CB333" i="1"/>
  <c r="BU330" i="1"/>
  <c r="CB321" i="1"/>
  <c r="CB313" i="1"/>
  <c r="BP317" i="1"/>
  <c r="BQ336" i="1"/>
  <c r="BQ355" i="1"/>
  <c r="BQ333" i="1"/>
  <c r="BX343" i="1"/>
  <c r="BQ348" i="1"/>
  <c r="BQ339" i="1"/>
  <c r="BX336" i="1"/>
  <c r="BQ345" i="1"/>
  <c r="BX333" i="1"/>
  <c r="BX340" i="1"/>
  <c r="BQ342" i="1"/>
  <c r="BX339" i="1"/>
  <c r="BQ343" i="1"/>
  <c r="BX348" i="1"/>
  <c r="BX345" i="1"/>
  <c r="BX328" i="1"/>
  <c r="BX342" i="1"/>
  <c r="BQ364" i="1"/>
  <c r="BQ367" i="1"/>
  <c r="BQ370" i="1"/>
  <c r="BQ373" i="1"/>
  <c r="BX351" i="1"/>
  <c r="BQ357" i="1"/>
  <c r="BQ361" i="1"/>
  <c r="BX375" i="1"/>
  <c r="BX378" i="1"/>
  <c r="BX381" i="1"/>
  <c r="BX357" i="1"/>
  <c r="BX349" i="1"/>
  <c r="BX355" i="1"/>
  <c r="BQ360" i="1"/>
  <c r="BQ393" i="1"/>
  <c r="BQ358" i="1"/>
  <c r="BX367" i="1"/>
  <c r="BQ362" i="1"/>
  <c r="BQ398" i="1"/>
  <c r="BQ401" i="1"/>
  <c r="BQ404" i="1"/>
  <c r="BX358" i="1"/>
  <c r="BQ365" i="1"/>
  <c r="BQ381" i="1"/>
  <c r="BQ385" i="1"/>
  <c r="BX372" i="1"/>
  <c r="BQ374" i="1"/>
  <c r="BQ356" i="1"/>
  <c r="BX360" i="1"/>
  <c r="BX364" i="1"/>
  <c r="BX373" i="1"/>
  <c r="BQ375" i="1"/>
  <c r="BQ384" i="1"/>
  <c r="BX363" i="1"/>
  <c r="BQ377" i="1"/>
  <c r="BQ379" i="1"/>
  <c r="BQ383" i="1"/>
  <c r="BQ394" i="1"/>
  <c r="BX370" i="1"/>
  <c r="BQ378" i="1"/>
  <c r="BQ390" i="1"/>
  <c r="BX361" i="1"/>
  <c r="BQ388" i="1"/>
  <c r="BX394" i="1"/>
  <c r="BQ380" i="1"/>
  <c r="BQ382" i="1"/>
  <c r="BQ413" i="1"/>
  <c r="BQ424" i="1"/>
  <c r="BQ427" i="1"/>
  <c r="BX398" i="1"/>
  <c r="BX419" i="1"/>
  <c r="BQ421" i="1"/>
  <c r="BX400" i="1"/>
  <c r="BX409" i="1"/>
  <c r="BX410" i="1"/>
  <c r="BQ416" i="1"/>
  <c r="BX404" i="1"/>
  <c r="BQ396" i="1"/>
  <c r="BQ402" i="1"/>
  <c r="BQ407" i="1"/>
  <c r="BX413" i="1"/>
  <c r="BQ422" i="1"/>
  <c r="BX424" i="1"/>
  <c r="BX427" i="1"/>
  <c r="BQ437" i="1"/>
  <c r="BQ440" i="1"/>
  <c r="BQ403" i="1"/>
  <c r="BQ411" i="1"/>
  <c r="BX421" i="1"/>
  <c r="BX438" i="1"/>
  <c r="BX441" i="1"/>
  <c r="BX401" i="1"/>
  <c r="BQ423" i="1"/>
  <c r="BQ399" i="1"/>
  <c r="BX416" i="1"/>
  <c r="BX431" i="1"/>
  <c r="BX434" i="1"/>
  <c r="BQ444" i="1"/>
  <c r="BX403" i="1"/>
  <c r="BX407" i="1"/>
  <c r="BQ410" i="1"/>
  <c r="BX425" i="1"/>
  <c r="BX428" i="1"/>
  <c r="BX437" i="1"/>
  <c r="BX440" i="1"/>
  <c r="BQ400" i="1"/>
  <c r="BQ409" i="1"/>
  <c r="BQ425" i="1"/>
  <c r="BX436" i="1"/>
  <c r="BX456" i="1"/>
  <c r="BX468" i="1"/>
  <c r="BX443" i="1"/>
  <c r="BX450" i="1"/>
  <c r="BX453" i="1"/>
  <c r="BX481" i="1"/>
  <c r="BQ434" i="1"/>
  <c r="BX464" i="1"/>
  <c r="BQ472" i="1"/>
  <c r="BQ457" i="1"/>
  <c r="BX463" i="1"/>
  <c r="BQ428" i="1"/>
  <c r="BX447" i="1"/>
  <c r="BQ438" i="1"/>
  <c r="BQ448" i="1"/>
  <c r="BX487" i="1"/>
  <c r="BX490" i="1"/>
  <c r="BX493" i="1"/>
  <c r="BQ426" i="1"/>
  <c r="BQ430" i="1"/>
  <c r="BQ446" i="1"/>
  <c r="BQ456" i="1"/>
  <c r="BQ467" i="1"/>
  <c r="BQ439" i="1"/>
  <c r="BQ450" i="1"/>
  <c r="BQ453" i="1"/>
  <c r="BQ419" i="1"/>
  <c r="BX430" i="1"/>
  <c r="BQ431" i="1"/>
  <c r="BX422" i="1"/>
  <c r="BQ436" i="1"/>
  <c r="BQ463" i="1"/>
  <c r="BQ429" i="1"/>
  <c r="BX444" i="1"/>
  <c r="BQ447" i="1"/>
  <c r="BQ462" i="1"/>
  <c r="BX469" i="1"/>
  <c r="BX470" i="1"/>
  <c r="BX471" i="1"/>
  <c r="BQ433" i="1"/>
  <c r="BQ441" i="1"/>
  <c r="BX446" i="1"/>
  <c r="BX473" i="1"/>
  <c r="BX480" i="1"/>
  <c r="BQ487" i="1"/>
  <c r="BQ464" i="1"/>
  <c r="BX472" i="1"/>
  <c r="BQ478" i="1"/>
  <c r="BX488" i="1"/>
  <c r="BQ479" i="1"/>
  <c r="BQ493" i="1"/>
  <c r="BX478" i="1"/>
  <c r="BX479" i="1"/>
  <c r="BQ480" i="1"/>
  <c r="BQ481" i="1"/>
  <c r="BQ477" i="1"/>
  <c r="BQ490" i="1"/>
  <c r="BQ491" i="1"/>
  <c r="BQ497" i="1"/>
  <c r="BQ486" i="1"/>
  <c r="BX503" i="1"/>
  <c r="BQ505" i="1"/>
  <c r="BX507" i="1"/>
  <c r="BQ473" i="1"/>
  <c r="BX504" i="1"/>
  <c r="BQ499" i="1"/>
  <c r="BQ489" i="1"/>
  <c r="BQ492" i="1"/>
  <c r="BQ506" i="1"/>
  <c r="BX494" i="1"/>
  <c r="BQ471" i="1"/>
  <c r="BQ502" i="1"/>
  <c r="BQ507" i="1"/>
  <c r="BQ488" i="1"/>
  <c r="BQ498" i="1"/>
  <c r="BX497" i="1"/>
  <c r="BQ432" i="1"/>
  <c r="BQ461" i="1"/>
  <c r="BQ445" i="1"/>
  <c r="BX433" i="1"/>
  <c r="BX412" i="1"/>
  <c r="BX393" i="1"/>
  <c r="BQ415" i="1"/>
  <c r="BQ371" i="1"/>
  <c r="BQ363" i="1"/>
  <c r="BX387" i="1"/>
  <c r="BX377" i="1"/>
  <c r="BX341" i="1"/>
  <c r="BQ318" i="1"/>
  <c r="BQ320" i="1"/>
  <c r="BX505" i="1"/>
  <c r="BQ476" i="1"/>
  <c r="BQ469" i="1"/>
  <c r="BQ460" i="1"/>
  <c r="BX420" i="1"/>
  <c r="BQ465" i="1"/>
  <c r="BX454" i="1"/>
  <c r="BQ452" i="1"/>
  <c r="BQ405" i="1"/>
  <c r="BX406" i="1"/>
  <c r="BX383" i="1"/>
  <c r="BQ366" i="1"/>
  <c r="BX384" i="1"/>
  <c r="BX369" i="1"/>
  <c r="BX396" i="1"/>
  <c r="BQ372" i="1"/>
  <c r="BX352" i="1"/>
  <c r="BQ322" i="1"/>
  <c r="BQ341" i="1"/>
  <c r="BX483" i="1"/>
  <c r="BX489" i="1"/>
  <c r="BX395" i="1"/>
  <c r="BX391" i="1"/>
  <c r="BQ414" i="1"/>
  <c r="BX379" i="1"/>
  <c r="BQ359" i="1"/>
  <c r="BX354" i="1"/>
  <c r="BQ354" i="1"/>
  <c r="BX326" i="1"/>
  <c r="BX337" i="1"/>
  <c r="BX330" i="1"/>
  <c r="BX344" i="1"/>
  <c r="BX316" i="1"/>
  <c r="BQ329" i="1"/>
  <c r="BQ508" i="1"/>
  <c r="BQ496" i="1"/>
  <c r="BX508" i="1"/>
  <c r="BX500" i="1"/>
  <c r="BQ494" i="1"/>
  <c r="BX486" i="1"/>
  <c r="BQ466" i="1"/>
  <c r="BX475" i="1"/>
  <c r="BQ468" i="1"/>
  <c r="BX462" i="1"/>
  <c r="BQ470" i="1"/>
  <c r="BX451" i="1"/>
  <c r="BQ435" i="1"/>
  <c r="BX405" i="1"/>
  <c r="BX397" i="1"/>
  <c r="BX429" i="1"/>
  <c r="BX371" i="1"/>
  <c r="BX388" i="1"/>
  <c r="BQ344" i="1"/>
  <c r="BQ323" i="1"/>
  <c r="BX319" i="1"/>
  <c r="BX329" i="1"/>
  <c r="BX320" i="1"/>
  <c r="BX482" i="1"/>
  <c r="BX484" i="1"/>
  <c r="BQ482" i="1"/>
  <c r="BX485" i="1"/>
  <c r="BX465" i="1"/>
  <c r="BQ458" i="1"/>
  <c r="BQ455" i="1"/>
  <c r="BX414" i="1"/>
  <c r="BX390" i="1"/>
  <c r="BQ386" i="1"/>
  <c r="BQ347" i="1"/>
  <c r="BX356" i="1"/>
  <c r="BX322" i="1"/>
  <c r="BX498" i="1"/>
  <c r="BX461" i="1"/>
  <c r="BX457" i="1"/>
  <c r="BQ392" i="1"/>
  <c r="BQ376" i="1"/>
  <c r="BQ351" i="1"/>
  <c r="BQ330" i="1"/>
  <c r="BX321" i="1"/>
  <c r="BX318" i="1"/>
  <c r="BQ328" i="1"/>
  <c r="BX499" i="1"/>
  <c r="BQ504" i="1"/>
  <c r="BX496" i="1"/>
  <c r="BQ418" i="1"/>
  <c r="BX452" i="1"/>
  <c r="BQ417" i="1"/>
  <c r="BQ442" i="1"/>
  <c r="BX426" i="1"/>
  <c r="BQ408" i="1"/>
  <c r="BQ368" i="1"/>
  <c r="BX389" i="1"/>
  <c r="BQ387" i="1"/>
  <c r="BQ327" i="1"/>
  <c r="BQ338" i="1"/>
  <c r="BX353" i="1"/>
  <c r="BQ331" i="1"/>
  <c r="BQ319" i="1"/>
  <c r="BQ503" i="1"/>
  <c r="BQ483" i="1"/>
  <c r="BX402" i="1"/>
  <c r="BX366" i="1"/>
  <c r="BX385" i="1"/>
  <c r="BX376" i="1"/>
  <c r="BQ349" i="1"/>
  <c r="BQ337" i="1"/>
  <c r="BQ353" i="1"/>
  <c r="BX492" i="1"/>
  <c r="BQ501" i="1"/>
  <c r="BX476" i="1"/>
  <c r="BX502" i="1"/>
  <c r="BX466" i="1"/>
  <c r="BX491" i="1"/>
  <c r="BX445" i="1"/>
  <c r="BX460" i="1"/>
  <c r="BQ449" i="1"/>
  <c r="BQ443" i="1"/>
  <c r="BQ391" i="1"/>
  <c r="BX442" i="1"/>
  <c r="BQ412" i="1"/>
  <c r="BX392" i="1"/>
  <c r="BX374" i="1"/>
  <c r="BX365" i="1"/>
  <c r="BQ352" i="1"/>
  <c r="BX334" i="1"/>
  <c r="BQ326" i="1"/>
  <c r="BX350" i="1"/>
  <c r="BQ340" i="1"/>
  <c r="BQ321" i="1"/>
  <c r="BQ500" i="1"/>
  <c r="BQ475" i="1"/>
  <c r="BX459" i="1"/>
  <c r="BX448" i="1"/>
  <c r="BX432" i="1"/>
  <c r="BX408" i="1"/>
  <c r="BX439" i="1"/>
  <c r="BX415" i="1"/>
  <c r="BX399" i="1"/>
  <c r="BX382" i="1"/>
  <c r="BQ324" i="1"/>
  <c r="BX380" i="1"/>
  <c r="BX327" i="1"/>
  <c r="BX315" i="1"/>
  <c r="BQ350" i="1"/>
  <c r="BX331" i="1"/>
  <c r="BX323" i="1"/>
  <c r="BX312" i="1"/>
  <c r="BX324" i="1"/>
  <c r="BX325" i="1"/>
  <c r="BX506" i="1"/>
  <c r="BQ495" i="1"/>
  <c r="BX474" i="1"/>
  <c r="BQ451" i="1"/>
  <c r="BQ474" i="1"/>
  <c r="BX418" i="1"/>
  <c r="BQ420" i="1"/>
  <c r="BX435" i="1"/>
  <c r="BX458" i="1"/>
  <c r="BQ485" i="1"/>
  <c r="BX455" i="1"/>
  <c r="BX417" i="1"/>
  <c r="BQ459" i="1"/>
  <c r="BX423" i="1"/>
  <c r="BQ395" i="1"/>
  <c r="BQ406" i="1"/>
  <c r="BQ389" i="1"/>
  <c r="BX386" i="1"/>
  <c r="BQ334" i="1"/>
  <c r="BX311" i="1"/>
  <c r="BQ335" i="1"/>
  <c r="CB312" i="1"/>
  <c r="BW326" i="1"/>
  <c r="BV349" i="1"/>
  <c r="BG365" i="1"/>
  <c r="BD365" i="1"/>
  <c r="BA365" i="1"/>
  <c r="BB365" i="1"/>
  <c r="BC365" i="1"/>
  <c r="BE365" i="1"/>
  <c r="BF365" i="1"/>
  <c r="BD397" i="1"/>
  <c r="BA397" i="1"/>
  <c r="BB397" i="1"/>
  <c r="BF397" i="1"/>
  <c r="BG397" i="1"/>
  <c r="BC397" i="1"/>
  <c r="BE397" i="1"/>
  <c r="BW372" i="1"/>
  <c r="BO366" i="1"/>
  <c r="BY399" i="1"/>
  <c r="BC430" i="1"/>
  <c r="BD430" i="1"/>
  <c r="BE430" i="1"/>
  <c r="BA430" i="1"/>
  <c r="BF430" i="1"/>
  <c r="BG430" i="1"/>
  <c r="BB430" i="1"/>
  <c r="CA415" i="1"/>
  <c r="CA400" i="1"/>
  <c r="BB480" i="1"/>
  <c r="BA480" i="1"/>
  <c r="BG480" i="1"/>
  <c r="BC480" i="1"/>
  <c r="BD480" i="1"/>
  <c r="BE480" i="1"/>
  <c r="BF480" i="1"/>
  <c r="BY491" i="1"/>
  <c r="BT466" i="1"/>
  <c r="BQ454" i="1"/>
  <c r="CA500" i="1"/>
  <c r="BR652" i="1"/>
  <c r="BD513" i="1"/>
  <c r="BC513" i="1"/>
  <c r="BE513" i="1"/>
  <c r="BF513" i="1"/>
  <c r="BG513" i="1"/>
  <c r="BA513" i="1"/>
  <c r="BB513" i="1"/>
  <c r="CA528" i="1"/>
  <c r="BW572" i="1"/>
  <c r="BA515" i="1"/>
  <c r="BB515" i="1"/>
  <c r="BC515" i="1"/>
  <c r="BD515" i="1"/>
  <c r="BE515" i="1"/>
  <c r="BF515" i="1"/>
  <c r="BG515" i="1"/>
  <c r="BW610" i="1"/>
  <c r="CF592" i="1"/>
  <c r="AG592" i="1"/>
  <c r="AI592" i="1" s="1"/>
  <c r="BB572" i="1"/>
  <c r="BA572" i="1"/>
  <c r="BD572" i="1"/>
  <c r="BE572" i="1"/>
  <c r="BF572" i="1"/>
  <c r="BC572" i="1"/>
  <c r="BG572" i="1"/>
  <c r="BG584" i="1"/>
  <c r="BB584" i="1"/>
  <c r="BF584" i="1"/>
  <c r="BA584" i="1"/>
  <c r="BC584" i="1"/>
  <c r="BD584" i="1"/>
  <c r="BE584" i="1"/>
  <c r="BG647" i="1"/>
  <c r="BF647" i="1"/>
  <c r="BA647" i="1"/>
  <c r="BB647" i="1"/>
  <c r="BC647" i="1"/>
  <c r="BD647" i="1"/>
  <c r="BE647" i="1"/>
  <c r="BT46" i="1"/>
  <c r="BQ60" i="1"/>
  <c r="CB64" i="1"/>
  <c r="CB82" i="1"/>
  <c r="BS94" i="1"/>
  <c r="BY111" i="1"/>
  <c r="BR94" i="1"/>
  <c r="BE110" i="1"/>
  <c r="BC110" i="1"/>
  <c r="BB110" i="1"/>
  <c r="BF110" i="1"/>
  <c r="BG110" i="1"/>
  <c r="BA110" i="1"/>
  <c r="BD110" i="1"/>
  <c r="CB120" i="1"/>
  <c r="BY135" i="1"/>
  <c r="BB132" i="1"/>
  <c r="BD132" i="1"/>
  <c r="BA132" i="1"/>
  <c r="BC132" i="1"/>
  <c r="BE132" i="1"/>
  <c r="BF132" i="1"/>
  <c r="BG132" i="1"/>
  <c r="BW144" i="1"/>
  <c r="BS158" i="1"/>
  <c r="BZ162" i="1"/>
  <c r="BS179" i="1"/>
  <c r="BS150" i="1"/>
  <c r="BZ159" i="1"/>
  <c r="BZ158" i="1"/>
  <c r="BS173" i="1"/>
  <c r="BS175" i="1"/>
  <c r="BS177" i="1"/>
  <c r="BS154" i="1"/>
  <c r="BS170" i="1"/>
  <c r="BS172" i="1"/>
  <c r="BS174" i="1"/>
  <c r="BZ191" i="1"/>
  <c r="BS167" i="1"/>
  <c r="BS171" i="1"/>
  <c r="BZ179" i="1"/>
  <c r="BZ151" i="1"/>
  <c r="BZ153" i="1"/>
  <c r="BS168" i="1"/>
  <c r="BZ175" i="1"/>
  <c r="BZ177" i="1"/>
  <c r="BS149" i="1"/>
  <c r="BS162" i="1"/>
  <c r="BZ168" i="1"/>
  <c r="BZ165" i="1"/>
  <c r="BZ169" i="1"/>
  <c r="BS159" i="1"/>
  <c r="BZ174" i="1"/>
  <c r="BS163" i="1"/>
  <c r="BS188" i="1"/>
  <c r="BZ167" i="1"/>
  <c r="BZ171" i="1"/>
  <c r="BZ173" i="1"/>
  <c r="BS190" i="1"/>
  <c r="BS195" i="1"/>
  <c r="BS197" i="1"/>
  <c r="BS200" i="1"/>
  <c r="BZ201" i="1"/>
  <c r="BS202" i="1"/>
  <c r="BZ172" i="1"/>
  <c r="BZ185" i="1"/>
  <c r="BZ198" i="1"/>
  <c r="BS176" i="1"/>
  <c r="BZ186" i="1"/>
  <c r="BS194" i="1"/>
  <c r="BZ195" i="1"/>
  <c r="BS178" i="1"/>
  <c r="BS181" i="1"/>
  <c r="BZ183" i="1"/>
  <c r="BZ202" i="1"/>
  <c r="BZ181" i="1"/>
  <c r="BZ192" i="1"/>
  <c r="BS182" i="1"/>
  <c r="BS199" i="1"/>
  <c r="BZ213" i="1"/>
  <c r="BZ214" i="1"/>
  <c r="BS185" i="1"/>
  <c r="BS187" i="1"/>
  <c r="BZ170" i="1"/>
  <c r="BS191" i="1"/>
  <c r="BS198" i="1"/>
  <c r="BZ211" i="1"/>
  <c r="BZ207" i="1"/>
  <c r="BZ224" i="1"/>
  <c r="BZ216" i="1"/>
  <c r="BS201" i="1"/>
  <c r="BS209" i="1"/>
  <c r="BZ247" i="1"/>
  <c r="BZ208" i="1"/>
  <c r="BS213" i="1"/>
  <c r="BS216" i="1"/>
  <c r="BZ220" i="1"/>
  <c r="BZ244" i="1"/>
  <c r="BZ245" i="1"/>
  <c r="BS211" i="1"/>
  <c r="BS212" i="1"/>
  <c r="BS206" i="1"/>
  <c r="BS214" i="1"/>
  <c r="BS219" i="1"/>
  <c r="BZ256" i="1"/>
  <c r="BZ221" i="1"/>
  <c r="BZ229" i="1"/>
  <c r="BS232" i="1"/>
  <c r="BS240" i="1"/>
  <c r="BS243" i="1"/>
  <c r="BS226" i="1"/>
  <c r="BS245" i="1"/>
  <c r="BS231" i="1"/>
  <c r="BS241" i="1"/>
  <c r="BZ242" i="1"/>
  <c r="BS249" i="1"/>
  <c r="BZ265" i="1"/>
  <c r="BZ227" i="1"/>
  <c r="BZ239" i="1"/>
  <c r="BS238" i="1"/>
  <c r="BZ240" i="1"/>
  <c r="BS235" i="1"/>
  <c r="BZ236" i="1"/>
  <c r="BZ223" i="1"/>
  <c r="BS225" i="1"/>
  <c r="BS229" i="1"/>
  <c r="BS230" i="1"/>
  <c r="BZ231" i="1"/>
  <c r="BZ232" i="1"/>
  <c r="BS220" i="1"/>
  <c r="BS228" i="1"/>
  <c r="BS248" i="1"/>
  <c r="BS265" i="1"/>
  <c r="BS246" i="1"/>
  <c r="BS252" i="1"/>
  <c r="BS277" i="1"/>
  <c r="BS251" i="1"/>
  <c r="BS261" i="1"/>
  <c r="BZ267" i="1"/>
  <c r="BZ273" i="1"/>
  <c r="BS244" i="1"/>
  <c r="BS247" i="1"/>
  <c r="BZ253" i="1"/>
  <c r="BS263" i="1"/>
  <c r="BZ252" i="1"/>
  <c r="BZ238" i="1"/>
  <c r="BZ241" i="1"/>
  <c r="BS242" i="1"/>
  <c r="BZ283" i="1"/>
  <c r="BS256" i="1"/>
  <c r="BS267" i="1"/>
  <c r="BZ268" i="1"/>
  <c r="BZ249" i="1"/>
  <c r="BS254" i="1"/>
  <c r="BS268" i="1"/>
  <c r="BS269" i="1"/>
  <c r="BS283" i="1"/>
  <c r="BS298" i="1"/>
  <c r="BS301" i="1"/>
  <c r="BS292" i="1"/>
  <c r="BS274" i="1"/>
  <c r="BS280" i="1"/>
  <c r="BS288" i="1"/>
  <c r="BZ307" i="1"/>
  <c r="BS282" i="1"/>
  <c r="BZ296" i="1"/>
  <c r="BZ299" i="1"/>
  <c r="BZ302" i="1"/>
  <c r="BZ305" i="1"/>
  <c r="BS279" i="1"/>
  <c r="BZ293" i="1"/>
  <c r="BZ274" i="1"/>
  <c r="BZ288" i="1"/>
  <c r="BZ261" i="1"/>
  <c r="BS278" i="1"/>
  <c r="BS284" i="1"/>
  <c r="BZ286" i="1"/>
  <c r="BS262" i="1"/>
  <c r="BS275" i="1"/>
  <c r="BZ277" i="1"/>
  <c r="BS281" i="1"/>
  <c r="BS293" i="1"/>
  <c r="BZ295" i="1"/>
  <c r="BZ298" i="1"/>
  <c r="BZ301" i="1"/>
  <c r="BS304" i="1"/>
  <c r="BS307" i="1"/>
  <c r="BS309" i="1"/>
  <c r="BZ304" i="1"/>
  <c r="BZ292" i="1"/>
  <c r="BZ309" i="1"/>
  <c r="BS306" i="1"/>
  <c r="BS295" i="1"/>
  <c r="BS308" i="1"/>
  <c r="BZ310" i="1"/>
  <c r="BZ303" i="1"/>
  <c r="BS272" i="1"/>
  <c r="BS310" i="1"/>
  <c r="BS297" i="1"/>
  <c r="BZ294" i="1"/>
  <c r="BS296" i="1"/>
  <c r="BS266" i="1"/>
  <c r="BZ280" i="1"/>
  <c r="BZ270" i="1"/>
  <c r="BS300" i="1"/>
  <c r="BZ300" i="1"/>
  <c r="BZ258" i="1"/>
  <c r="BZ308" i="1"/>
  <c r="BS303" i="1"/>
  <c r="W14" i="1"/>
  <c r="AY14" i="1"/>
  <c r="Y14" i="1" s="1"/>
  <c r="X14" i="1"/>
  <c r="AZ14" i="1"/>
  <c r="Z14" i="1" s="1"/>
  <c r="CB15" i="1"/>
  <c r="BZ12" i="1"/>
  <c r="BV7" i="1"/>
  <c r="BW10" i="1"/>
  <c r="BX8" i="1"/>
  <c r="BY16" i="1"/>
  <c r="CA7" i="1"/>
  <c r="BR18" i="1"/>
  <c r="BV13" i="1"/>
  <c r="BZ22" i="1"/>
  <c r="BB22" i="1"/>
  <c r="BA22" i="1"/>
  <c r="BC22" i="1"/>
  <c r="BD22" i="1"/>
  <c r="BF22" i="1"/>
  <c r="BG22" i="1"/>
  <c r="BE22" i="1"/>
  <c r="BZ23" i="1"/>
  <c r="BR17" i="1"/>
  <c r="BZ28" i="1"/>
  <c r="BU34" i="1"/>
  <c r="BO39" i="1"/>
  <c r="BQ42" i="1"/>
  <c r="BU41" i="1"/>
  <c r="BW37" i="1"/>
  <c r="CA27" i="1"/>
  <c r="BS31" i="1"/>
  <c r="BZ31" i="1"/>
  <c r="BV43" i="1"/>
  <c r="BP35" i="1"/>
  <c r="BW51" i="1"/>
  <c r="BV48" i="1"/>
  <c r="BF40" i="1"/>
  <c r="BA40" i="1"/>
  <c r="BB40" i="1"/>
  <c r="BD40" i="1"/>
  <c r="BE40" i="1"/>
  <c r="BC40" i="1"/>
  <c r="BG40" i="1"/>
  <c r="BW39" i="1"/>
  <c r="BY49" i="1"/>
  <c r="BY50" i="1"/>
  <c r="BX54" i="1"/>
  <c r="BD49" i="1"/>
  <c r="BF49" i="1"/>
  <c r="BA49" i="1"/>
  <c r="BB49" i="1"/>
  <c r="BC49" i="1"/>
  <c r="BE49" i="1"/>
  <c r="BG49" i="1"/>
  <c r="BW55" i="1"/>
  <c r="BQ54" i="1"/>
  <c r="BV46" i="1"/>
  <c r="BQ57" i="1"/>
  <c r="BV61" i="1"/>
  <c r="BO53" i="1"/>
  <c r="CB58" i="1"/>
  <c r="BW53" i="1"/>
  <c r="BV63" i="1"/>
  <c r="BO64" i="1"/>
  <c r="BY66" i="1"/>
  <c r="BW67" i="1"/>
  <c r="BE70" i="1"/>
  <c r="BB70" i="1"/>
  <c r="BC70" i="1"/>
  <c r="BD70" i="1"/>
  <c r="BA70" i="1"/>
  <c r="BF70" i="1"/>
  <c r="BG70" i="1"/>
  <c r="BZ72" i="1"/>
  <c r="BQ73" i="1"/>
  <c r="BU72" i="1"/>
  <c r="CB87" i="1"/>
  <c r="BX77" i="1"/>
  <c r="BO85" i="1"/>
  <c r="CB89" i="1"/>
  <c r="BP80" i="1"/>
  <c r="BQ74" i="1"/>
  <c r="BZ87" i="1"/>
  <c r="BU103" i="1"/>
  <c r="BR92" i="1"/>
  <c r="BP81" i="1"/>
  <c r="BX97" i="1"/>
  <c r="CA90" i="1"/>
  <c r="BU92" i="1"/>
  <c r="BY79" i="1"/>
  <c r="BW93" i="1"/>
  <c r="BQ100" i="1"/>
  <c r="BT101" i="1"/>
  <c r="BP101" i="1"/>
  <c r="BU112" i="1"/>
  <c r="BO100" i="1"/>
  <c r="AY103" i="1"/>
  <c r="Y103" i="1" s="1"/>
  <c r="W103" i="1"/>
  <c r="BT98" i="1"/>
  <c r="CA105" i="1"/>
  <c r="CB106" i="1"/>
  <c r="BU96" i="1"/>
  <c r="BX109" i="1"/>
  <c r="CR97" i="1"/>
  <c r="CA118" i="1"/>
  <c r="BW121" i="1"/>
  <c r="BT108" i="1"/>
  <c r="BO124" i="1"/>
  <c r="BR132" i="1"/>
  <c r="BQ129" i="1"/>
  <c r="CA120" i="1"/>
  <c r="BR127" i="1"/>
  <c r="BZ132" i="1"/>
  <c r="BR128" i="1"/>
  <c r="CA134" i="1"/>
  <c r="CR128" i="1"/>
  <c r="BQ139" i="1"/>
  <c r="BY133" i="1"/>
  <c r="AZ139" i="1"/>
  <c r="Z139" i="1" s="1"/>
  <c r="X139" i="1"/>
  <c r="AZ147" i="1"/>
  <c r="Z147" i="1" s="1"/>
  <c r="X147" i="1"/>
  <c r="BR144" i="1"/>
  <c r="BO138" i="1"/>
  <c r="BB138" i="1"/>
  <c r="BD138" i="1"/>
  <c r="BF138" i="1"/>
  <c r="BA138" i="1"/>
  <c r="BC138" i="1"/>
  <c r="BE138" i="1"/>
  <c r="BG138" i="1"/>
  <c r="BU140" i="1"/>
  <c r="BT143" i="1"/>
  <c r="BZ163" i="1"/>
  <c r="CA149" i="1"/>
  <c r="BO171" i="1"/>
  <c r="CB179" i="1"/>
  <c r="CB155" i="1"/>
  <c r="BS157" i="1"/>
  <c r="BQ169" i="1"/>
  <c r="BU178" i="1"/>
  <c r="BY188" i="1"/>
  <c r="CA152" i="1"/>
  <c r="BV174" i="1"/>
  <c r="CA155" i="1"/>
  <c r="BP167" i="1"/>
  <c r="BT172" i="1"/>
  <c r="BW181" i="1"/>
  <c r="W159" i="1"/>
  <c r="AY159" i="1"/>
  <c r="Y159" i="1" s="1"/>
  <c r="BP160" i="1"/>
  <c r="BR166" i="1"/>
  <c r="BG168" i="1"/>
  <c r="BA168" i="1"/>
  <c r="BB168" i="1"/>
  <c r="BC168" i="1"/>
  <c r="BD168" i="1"/>
  <c r="BE168" i="1"/>
  <c r="BF168" i="1"/>
  <c r="W169" i="1"/>
  <c r="AY169" i="1"/>
  <c r="Y169" i="1" s="1"/>
  <c r="BU176" i="1"/>
  <c r="BO164" i="1"/>
  <c r="BO161" i="1"/>
  <c r="BZ157" i="1"/>
  <c r="BQ196" i="1"/>
  <c r="CB183" i="1"/>
  <c r="AY185" i="1"/>
  <c r="Y185" i="1" s="1"/>
  <c r="W185" i="1"/>
  <c r="BT206" i="1"/>
  <c r="BS215" i="1"/>
  <c r="BT193" i="1"/>
  <c r="BG171" i="1"/>
  <c r="BA171" i="1"/>
  <c r="BB171" i="1"/>
  <c r="BC171" i="1"/>
  <c r="BD171" i="1"/>
  <c r="BE171" i="1"/>
  <c r="BF171" i="1"/>
  <c r="BY196" i="1"/>
  <c r="BP180" i="1"/>
  <c r="CR197" i="1"/>
  <c r="BS186" i="1"/>
  <c r="AY195" i="1"/>
  <c r="Y195" i="1" s="1"/>
  <c r="W195" i="1"/>
  <c r="BX182" i="1"/>
  <c r="BT184" i="1"/>
  <c r="BZ204" i="1"/>
  <c r="BD173" i="1"/>
  <c r="BB173" i="1"/>
  <c r="BC173" i="1"/>
  <c r="BE173" i="1"/>
  <c r="BF173" i="1"/>
  <c r="BA173" i="1"/>
  <c r="BG173" i="1"/>
  <c r="BF195" i="1"/>
  <c r="BB195" i="1"/>
  <c r="BC195" i="1"/>
  <c r="BD195" i="1"/>
  <c r="BE195" i="1"/>
  <c r="BG195" i="1"/>
  <c r="BA195" i="1"/>
  <c r="BT199" i="1"/>
  <c r="BZ199" i="1"/>
  <c r="BW210" i="1"/>
  <c r="BG178" i="1"/>
  <c r="BA178" i="1"/>
  <c r="BB178" i="1"/>
  <c r="BD178" i="1"/>
  <c r="BE178" i="1"/>
  <c r="BF178" i="1"/>
  <c r="BC178" i="1"/>
  <c r="BT224" i="1"/>
  <c r="BV208" i="1"/>
  <c r="BQ223" i="1"/>
  <c r="BQ247" i="1"/>
  <c r="CA217" i="1"/>
  <c r="BQ232" i="1"/>
  <c r="CA203" i="1"/>
  <c r="BU205" i="1"/>
  <c r="CB219" i="1"/>
  <c r="BY238" i="1"/>
  <c r="BP218" i="1"/>
  <c r="BR227" i="1"/>
  <c r="BQ236" i="1"/>
  <c r="BZ251" i="1"/>
  <c r="BP222" i="1"/>
  <c r="BQ233" i="1"/>
  <c r="BX240" i="1"/>
  <c r="BO235" i="1"/>
  <c r="BT234" i="1"/>
  <c r="BQ226" i="1"/>
  <c r="BT230" i="1"/>
  <c r="BY239" i="1"/>
  <c r="BT236" i="1"/>
  <c r="CB254" i="1"/>
  <c r="BB267" i="1"/>
  <c r="BG267" i="1"/>
  <c r="BC267" i="1"/>
  <c r="BD267" i="1"/>
  <c r="BE267" i="1"/>
  <c r="BF267" i="1"/>
  <c r="BA267" i="1"/>
  <c r="BO281" i="1"/>
  <c r="BP250" i="1"/>
  <c r="BO262" i="1"/>
  <c r="BV279" i="1"/>
  <c r="CA253" i="1"/>
  <c r="BR262" i="1"/>
  <c r="AZ262" i="1"/>
  <c r="Z262" i="1" s="1"/>
  <c r="X262" i="1"/>
  <c r="BU267" i="1"/>
  <c r="BW281" i="1"/>
  <c r="BZ262" i="1"/>
  <c r="CA268" i="1"/>
  <c r="BS286" i="1"/>
  <c r="BV254" i="1"/>
  <c r="BQ287" i="1"/>
  <c r="CB297" i="1"/>
  <c r="BT259" i="1"/>
  <c r="BU287" i="1"/>
  <c r="BO294" i="1"/>
  <c r="BU303" i="1"/>
  <c r="BO264" i="1"/>
  <c r="CA270" i="1"/>
  <c r="BQ289" i="1"/>
  <c r="BU306" i="1"/>
  <c r="CB307" i="1"/>
  <c r="BW292" i="1"/>
  <c r="BX301" i="1"/>
  <c r="BS253" i="1"/>
  <c r="BR272" i="1"/>
  <c r="BV285" i="1"/>
  <c r="BZ289" i="1"/>
  <c r="BP295" i="1"/>
  <c r="CF307" i="1"/>
  <c r="AG307" i="1"/>
  <c r="AI307" i="1" s="1"/>
  <c r="BR291" i="1"/>
  <c r="BB346" i="1"/>
  <c r="BD346" i="1"/>
  <c r="BC346" i="1"/>
  <c r="BE346" i="1"/>
  <c r="BA346" i="1"/>
  <c r="BF346" i="1"/>
  <c r="BG346" i="1"/>
  <c r="BE353" i="1"/>
  <c r="BB353" i="1"/>
  <c r="BA353" i="1"/>
  <c r="BC353" i="1"/>
  <c r="BD353" i="1"/>
  <c r="BF353" i="1"/>
  <c r="BG353" i="1"/>
  <c r="BA381" i="1"/>
  <c r="BF381" i="1"/>
  <c r="BB381" i="1"/>
  <c r="BC381" i="1"/>
  <c r="BD381" i="1"/>
  <c r="BE381" i="1"/>
  <c r="BG381" i="1"/>
  <c r="BF423" i="1"/>
  <c r="BG423" i="1"/>
  <c r="BB423" i="1"/>
  <c r="BC423" i="1"/>
  <c r="BD423" i="1"/>
  <c r="BA423" i="1"/>
  <c r="BE423" i="1"/>
  <c r="BV379" i="1"/>
  <c r="BD431" i="1"/>
  <c r="BC431" i="1"/>
  <c r="BE431" i="1"/>
  <c r="BA431" i="1"/>
  <c r="BB431" i="1"/>
  <c r="BF431" i="1"/>
  <c r="BG431" i="1"/>
  <c r="BA418" i="1"/>
  <c r="BB418" i="1"/>
  <c r="BD418" i="1"/>
  <c r="BE418" i="1"/>
  <c r="BF418" i="1"/>
  <c r="BC418" i="1"/>
  <c r="BG418" i="1"/>
  <c r="BP409" i="1"/>
  <c r="BS438" i="1"/>
  <c r="BP445" i="1"/>
  <c r="BX477" i="1"/>
  <c r="BZ433" i="1"/>
  <c r="BV507" i="1"/>
  <c r="BB524" i="1"/>
  <c r="BA524" i="1"/>
  <c r="BC524" i="1"/>
  <c r="BD524" i="1"/>
  <c r="BF524" i="1"/>
  <c r="BG524" i="1"/>
  <c r="BE524" i="1"/>
  <c r="BR602" i="1"/>
  <c r="BV589" i="1"/>
  <c r="BB608" i="1"/>
  <c r="BG608" i="1"/>
  <c r="BA608" i="1"/>
  <c r="BC608" i="1"/>
  <c r="BD608" i="1"/>
  <c r="BE608" i="1"/>
  <c r="BF608" i="1"/>
  <c r="BO577" i="1"/>
  <c r="BR186" i="1"/>
  <c r="BW182" i="1"/>
  <c r="BS184" i="1"/>
  <c r="BP196" i="1"/>
  <c r="BS196" i="1"/>
  <c r="CA200" i="1"/>
  <c r="BS204" i="1"/>
  <c r="BU210" i="1"/>
  <c r="BX193" i="1"/>
  <c r="BY224" i="1"/>
  <c r="BU208" i="1"/>
  <c r="BW196" i="1"/>
  <c r="BU217" i="1"/>
  <c r="BY242" i="1"/>
  <c r="BY203" i="1"/>
  <c r="BS205" i="1"/>
  <c r="BP219" i="1"/>
  <c r="BZ234" i="1"/>
  <c r="BV251" i="1"/>
  <c r="BR223" i="1"/>
  <c r="CB218" i="1"/>
  <c r="BZ230" i="1"/>
  <c r="BP236" i="1"/>
  <c r="BX227" i="1"/>
  <c r="CA230" i="1"/>
  <c r="BV252" i="1"/>
  <c r="BU222" i="1"/>
  <c r="BT233" i="1"/>
  <c r="BU240" i="1"/>
  <c r="BS234" i="1"/>
  <c r="BY230" i="1"/>
  <c r="BY236" i="1"/>
  <c r="BO254" i="1"/>
  <c r="CB268" i="1"/>
  <c r="BX281" i="1"/>
  <c r="BX253" i="1"/>
  <c r="BV240" i="1"/>
  <c r="CF247" i="1"/>
  <c r="BV267" i="1"/>
  <c r="BR283" i="1"/>
  <c r="BB263" i="1"/>
  <c r="BE263" i="1"/>
  <c r="BA263" i="1"/>
  <c r="BC263" i="1"/>
  <c r="BD263" i="1"/>
  <c r="BG263" i="1"/>
  <c r="BF263" i="1"/>
  <c r="BW269" i="1"/>
  <c r="BS259" i="1"/>
  <c r="BZ287" i="1"/>
  <c r="BQ303" i="1"/>
  <c r="CR257" i="1"/>
  <c r="CA264" i="1"/>
  <c r="BY289" i="1"/>
  <c r="BY276" i="1"/>
  <c r="W300" i="1"/>
  <c r="AY300" i="1"/>
  <c r="Y300" i="1" s="1"/>
  <c r="BU262" i="1"/>
  <c r="BU282" i="1"/>
  <c r="BY293" i="1"/>
  <c r="BT303" i="1"/>
  <c r="BT285" i="1"/>
  <c r="BP258" i="1"/>
  <c r="BZ272" i="1"/>
  <c r="BW289" i="1"/>
  <c r="BP266" i="1"/>
  <c r="BS302" i="1"/>
  <c r="CB272" i="1"/>
  <c r="BZ314" i="1"/>
  <c r="BP351" i="1"/>
  <c r="BW429" i="1"/>
  <c r="BU444" i="1"/>
  <c r="BU412" i="1"/>
  <c r="BC400" i="1"/>
  <c r="BG400" i="1"/>
  <c r="BA400" i="1"/>
  <c r="BB400" i="1"/>
  <c r="BD400" i="1"/>
  <c r="BE400" i="1"/>
  <c r="BF400" i="1"/>
  <c r="BG455" i="1"/>
  <c r="BC455" i="1"/>
  <c r="BD455" i="1"/>
  <c r="BE455" i="1"/>
  <c r="BF455" i="1"/>
  <c r="BA455" i="1"/>
  <c r="BB455" i="1"/>
  <c r="BA481" i="1"/>
  <c r="BB481" i="1"/>
  <c r="BC481" i="1"/>
  <c r="BD481" i="1"/>
  <c r="BE481" i="1"/>
  <c r="BF481" i="1"/>
  <c r="BG481" i="1"/>
  <c r="BP453" i="1"/>
  <c r="BV478" i="1"/>
  <c r="CB458" i="1"/>
  <c r="BG452" i="1"/>
  <c r="BC452" i="1"/>
  <c r="BD452" i="1"/>
  <c r="BE452" i="1"/>
  <c r="BF452" i="1"/>
  <c r="BA452" i="1"/>
  <c r="BB452" i="1"/>
  <c r="BD488" i="1"/>
  <c r="BG488" i="1"/>
  <c r="BB488" i="1"/>
  <c r="BA488" i="1"/>
  <c r="BC488" i="1"/>
  <c r="BE488" i="1"/>
  <c r="BF488" i="1"/>
  <c r="BW482" i="1"/>
  <c r="BV496" i="1"/>
  <c r="CA525" i="1"/>
  <c r="CA526" i="1"/>
  <c r="BT529" i="1"/>
  <c r="BT530" i="1"/>
  <c r="CA537" i="1"/>
  <c r="CA538" i="1"/>
  <c r="CA511" i="1"/>
  <c r="CA519" i="1"/>
  <c r="CA520" i="1"/>
  <c r="CA548" i="1"/>
  <c r="BT523" i="1"/>
  <c r="BT524" i="1"/>
  <c r="BT538" i="1"/>
  <c r="CA546" i="1"/>
  <c r="CA558" i="1"/>
  <c r="CA557" i="1"/>
  <c r="CA542" i="1"/>
  <c r="BT527" i="1"/>
  <c r="BT526" i="1"/>
  <c r="CA536" i="1"/>
  <c r="BT541" i="1"/>
  <c r="BT545" i="1"/>
  <c r="CA541" i="1"/>
  <c r="BT547" i="1"/>
  <c r="CA554" i="1"/>
  <c r="BT561" i="1"/>
  <c r="BT567" i="1"/>
  <c r="CA574" i="1"/>
  <c r="BT578" i="1"/>
  <c r="BT581" i="1"/>
  <c r="BT584" i="1"/>
  <c r="CA562" i="1"/>
  <c r="BT565" i="1"/>
  <c r="BT566" i="1"/>
  <c r="CA573" i="1"/>
  <c r="BT544" i="1"/>
  <c r="CA549" i="1"/>
  <c r="BT557" i="1"/>
  <c r="CA572" i="1"/>
  <c r="BT532" i="1"/>
  <c r="CA535" i="1"/>
  <c r="BT542" i="1"/>
  <c r="BT546" i="1"/>
  <c r="CA561" i="1"/>
  <c r="BT548" i="1"/>
  <c r="BT562" i="1"/>
  <c r="CA567" i="1"/>
  <c r="BT528" i="1"/>
  <c r="BT543" i="1"/>
  <c r="CA551" i="1"/>
  <c r="BT558" i="1"/>
  <c r="CA566" i="1"/>
  <c r="CA578" i="1"/>
  <c r="CA532" i="1"/>
  <c r="BT554" i="1"/>
  <c r="CA565" i="1"/>
  <c r="CA630" i="1"/>
  <c r="CA645" i="1"/>
  <c r="BT563" i="1"/>
  <c r="BT576" i="1"/>
  <c r="BT580" i="1"/>
  <c r="CA584" i="1"/>
  <c r="BT586" i="1"/>
  <c r="BT595" i="1"/>
  <c r="BT600" i="1"/>
  <c r="CA606" i="1"/>
  <c r="CA556" i="1"/>
  <c r="CA591" i="1"/>
  <c r="BT575" i="1"/>
  <c r="CA581" i="1"/>
  <c r="BT597" i="1"/>
  <c r="BT607" i="1"/>
  <c r="BT622" i="1"/>
  <c r="CA550" i="1"/>
  <c r="BT560" i="1"/>
  <c r="CA588" i="1"/>
  <c r="BT592" i="1"/>
  <c r="CA593" i="1"/>
  <c r="BT577" i="1"/>
  <c r="CA598" i="1"/>
  <c r="BT579" i="1"/>
  <c r="BT589" i="1"/>
  <c r="BT604" i="1"/>
  <c r="BT630" i="1"/>
  <c r="CA638" i="1"/>
  <c r="BT571" i="1"/>
  <c r="BT572" i="1"/>
  <c r="BT616" i="1"/>
  <c r="BT621" i="1"/>
  <c r="CA571" i="1"/>
  <c r="BT574" i="1"/>
  <c r="BT591" i="1"/>
  <c r="BT601" i="1"/>
  <c r="CA534" i="1"/>
  <c r="BT583" i="1"/>
  <c r="BT585" i="1"/>
  <c r="CA587" i="1"/>
  <c r="CA597" i="1"/>
  <c r="CA602" i="1"/>
  <c r="CA607" i="1"/>
  <c r="BT588" i="1"/>
  <c r="CA592" i="1"/>
  <c r="BT603" i="1"/>
  <c r="CA564" i="1"/>
  <c r="BT598" i="1"/>
  <c r="CA627" i="1"/>
  <c r="BT640" i="1"/>
  <c r="BT646" i="1"/>
  <c r="BT653" i="1"/>
  <c r="CA661" i="1"/>
  <c r="CA662" i="1"/>
  <c r="CA676" i="1"/>
  <c r="CA685" i="1"/>
  <c r="CA641" i="1"/>
  <c r="BT644" i="1"/>
  <c r="CA659" i="1"/>
  <c r="BT624" i="1"/>
  <c r="BT648" i="1"/>
  <c r="CA658" i="1"/>
  <c r="CA688" i="1"/>
  <c r="CA621" i="1"/>
  <c r="CA635" i="1"/>
  <c r="BT643" i="1"/>
  <c r="CA649" i="1"/>
  <c r="CA657" i="1"/>
  <c r="CA616" i="1"/>
  <c r="BT618" i="1"/>
  <c r="BT629" i="1"/>
  <c r="CA640" i="1"/>
  <c r="CA655" i="1"/>
  <c r="CA615" i="1"/>
  <c r="CA639" i="1"/>
  <c r="CA644" i="1"/>
  <c r="BT645" i="1"/>
  <c r="CA646" i="1"/>
  <c r="CA654" i="1"/>
  <c r="BT662" i="1"/>
  <c r="BT613" i="1"/>
  <c r="CA622" i="1"/>
  <c r="CA664" i="1"/>
  <c r="CA667" i="1"/>
  <c r="CA670" i="1"/>
  <c r="CA673" i="1"/>
  <c r="CA679" i="1"/>
  <c r="CA682" i="1"/>
  <c r="BT631" i="1"/>
  <c r="CA652" i="1"/>
  <c r="CA653" i="1"/>
  <c r="BT659" i="1"/>
  <c r="BT660" i="1"/>
  <c r="BT658" i="1"/>
  <c r="CA691" i="1"/>
  <c r="CA694" i="1"/>
  <c r="CA611" i="1"/>
  <c r="BT619" i="1"/>
  <c r="CA629" i="1"/>
  <c r="CA643" i="1"/>
  <c r="CA651" i="1"/>
  <c r="BT657" i="1"/>
  <c r="BT627" i="1"/>
  <c r="BT649" i="1"/>
  <c r="BT655" i="1"/>
  <c r="BT635" i="1"/>
  <c r="BT637" i="1"/>
  <c r="CA650" i="1"/>
  <c r="BT654" i="1"/>
  <c r="CA656" i="1"/>
  <c r="CA660" i="1"/>
  <c r="BT688" i="1"/>
  <c r="BT633" i="1"/>
  <c r="BT641" i="1"/>
  <c r="BT642" i="1"/>
  <c r="BT628" i="1"/>
  <c r="BT665" i="1"/>
  <c r="CA570" i="1"/>
  <c r="CA672" i="1"/>
  <c r="CA692" i="1"/>
  <c r="CA595" i="1"/>
  <c r="BT608" i="1"/>
  <c r="CA603" i="1"/>
  <c r="BT587" i="1"/>
  <c r="CA599" i="1"/>
  <c r="BT550" i="1"/>
  <c r="BT537" i="1"/>
  <c r="BT517" i="1"/>
  <c r="BT525" i="1"/>
  <c r="CA636" i="1"/>
  <c r="BT676" i="1"/>
  <c r="BT675" i="1"/>
  <c r="CA619" i="1"/>
  <c r="CA618" i="1"/>
  <c r="BT639" i="1"/>
  <c r="BT686" i="1"/>
  <c r="BT683" i="1"/>
  <c r="CA678" i="1"/>
  <c r="BT652" i="1"/>
  <c r="CA689" i="1"/>
  <c r="CA608" i="1"/>
  <c r="BT556" i="1"/>
  <c r="CA604" i="1"/>
  <c r="BT573" i="1"/>
  <c r="CA516" i="1"/>
  <c r="BT515" i="1"/>
  <c r="BT511" i="1"/>
  <c r="CA609" i="1"/>
  <c r="BT650" i="1"/>
  <c r="BT667" i="1"/>
  <c r="BT690" i="1"/>
  <c r="BT612" i="1"/>
  <c r="BT614" i="1"/>
  <c r="CA614" i="1"/>
  <c r="CA663" i="1"/>
  <c r="CA617" i="1"/>
  <c r="BT674" i="1"/>
  <c r="CA669" i="1"/>
  <c r="CA686" i="1"/>
  <c r="BT602" i="1"/>
  <c r="BT611" i="1"/>
  <c r="BT555" i="1"/>
  <c r="CA577" i="1"/>
  <c r="CA547" i="1"/>
  <c r="BT533" i="1"/>
  <c r="CA515" i="1"/>
  <c r="CA529" i="1"/>
  <c r="BT510" i="1"/>
  <c r="BT682" i="1"/>
  <c r="CA637" i="1"/>
  <c r="BT681" i="1"/>
  <c r="CA690" i="1"/>
  <c r="CA683" i="1"/>
  <c r="BT582" i="1"/>
  <c r="BT593" i="1"/>
  <c r="CA555" i="1"/>
  <c r="CA569" i="1"/>
  <c r="BT626" i="1"/>
  <c r="CA585" i="1"/>
  <c r="CA596" i="1"/>
  <c r="CA553" i="1"/>
  <c r="CA509" i="1"/>
  <c r="BT531" i="1"/>
  <c r="CA680" i="1"/>
  <c r="BT666" i="1"/>
  <c r="CA648" i="1"/>
  <c r="CA687" i="1"/>
  <c r="BT617" i="1"/>
  <c r="CA696" i="1"/>
  <c r="CA666" i="1"/>
  <c r="CA671" i="1"/>
  <c r="CA594" i="1"/>
  <c r="BT670" i="1"/>
  <c r="BT691" i="1"/>
  <c r="BT656" i="1"/>
  <c r="BT661" i="1"/>
  <c r="BT636" i="1"/>
  <c r="CA632" i="1"/>
  <c r="CA633" i="1"/>
  <c r="BT590" i="1"/>
  <c r="CA605" i="1"/>
  <c r="CA568" i="1"/>
  <c r="CA601" i="1"/>
  <c r="CA559" i="1"/>
  <c r="CA530" i="1"/>
  <c r="BT535" i="1"/>
  <c r="BT521" i="1"/>
  <c r="BT513" i="1"/>
  <c r="BT664" i="1"/>
  <c r="BT685" i="1"/>
  <c r="CA665" i="1"/>
  <c r="CA624" i="1"/>
  <c r="BT696" i="1"/>
  <c r="BT672" i="1"/>
  <c r="BT625" i="1"/>
  <c r="BT695" i="1"/>
  <c r="BT632" i="1"/>
  <c r="BT540" i="1"/>
  <c r="BT606" i="1"/>
  <c r="CA590" i="1"/>
  <c r="BT623" i="1"/>
  <c r="BT559" i="1"/>
  <c r="CA575" i="1"/>
  <c r="CA524" i="1"/>
  <c r="BT519" i="1"/>
  <c r="CA522" i="1"/>
  <c r="BT516" i="1"/>
  <c r="BT687" i="1"/>
  <c r="BT634" i="1"/>
  <c r="CA684" i="1"/>
  <c r="BT638" i="1"/>
  <c r="BT553" i="1"/>
  <c r="BT552" i="1"/>
  <c r="CA510" i="1"/>
  <c r="BT694" i="1"/>
  <c r="BT678" i="1"/>
  <c r="BT647" i="1"/>
  <c r="CA612" i="1"/>
  <c r="BT689" i="1"/>
  <c r="BT692" i="1"/>
  <c r="BT677" i="1"/>
  <c r="CA620" i="1"/>
  <c r="BT570" i="1"/>
  <c r="CA623" i="1"/>
  <c r="CA613" i="1"/>
  <c r="CA523" i="1"/>
  <c r="BT549" i="1"/>
  <c r="BT518" i="1"/>
  <c r="CA543" i="1"/>
  <c r="BT536" i="1"/>
  <c r="CA634" i="1"/>
  <c r="CA677" i="1"/>
  <c r="BT663" i="1"/>
  <c r="BT615" i="1"/>
  <c r="BT680" i="1"/>
  <c r="BT651" i="1"/>
  <c r="CA647" i="1"/>
  <c r="CA586" i="1"/>
  <c r="CA582" i="1"/>
  <c r="BT605" i="1"/>
  <c r="CA589" i="1"/>
  <c r="CA583" i="1"/>
  <c r="CA540" i="1"/>
  <c r="CA560" i="1"/>
  <c r="CA579" i="1"/>
  <c r="CA527" i="1"/>
  <c r="CA531" i="1"/>
  <c r="CA513" i="1"/>
  <c r="CA514" i="1"/>
  <c r="CA521" i="1"/>
  <c r="BT673" i="1"/>
  <c r="BT679" i="1"/>
  <c r="CA674" i="1"/>
  <c r="BT693" i="1"/>
  <c r="BT671" i="1"/>
  <c r="CA625" i="1"/>
  <c r="CA675" i="1"/>
  <c r="BT609" i="1"/>
  <c r="BT594" i="1"/>
  <c r="BT569" i="1"/>
  <c r="BT596" i="1"/>
  <c r="BT599" i="1"/>
  <c r="CA563" i="1"/>
  <c r="CA533" i="1"/>
  <c r="CA552" i="1"/>
  <c r="BT539" i="1"/>
  <c r="BT551" i="1"/>
  <c r="CA576" i="1"/>
  <c r="BT568" i="1"/>
  <c r="CA518" i="1"/>
  <c r="CA642" i="1"/>
  <c r="CA668" i="1"/>
  <c r="BT684" i="1"/>
  <c r="BT669" i="1"/>
  <c r="BT668" i="1"/>
  <c r="CA693" i="1"/>
  <c r="CA628" i="1"/>
  <c r="CA681" i="1"/>
  <c r="CA695" i="1"/>
  <c r="BT620" i="1"/>
  <c r="CA610" i="1"/>
  <c r="CA631" i="1"/>
  <c r="CA580" i="1"/>
  <c r="CA545" i="1"/>
  <c r="BT520" i="1"/>
  <c r="BT509" i="1"/>
  <c r="BT512" i="1"/>
  <c r="CA512" i="1"/>
  <c r="BA512" i="1"/>
  <c r="BB512" i="1"/>
  <c r="BC512" i="1"/>
  <c r="BD512" i="1"/>
  <c r="BE512" i="1"/>
  <c r="BF512" i="1"/>
  <c r="BG512" i="1"/>
  <c r="BX495" i="1"/>
  <c r="BA522" i="1"/>
  <c r="BB522" i="1"/>
  <c r="BC522" i="1"/>
  <c r="BD522" i="1"/>
  <c r="BE522" i="1"/>
  <c r="BF522" i="1"/>
  <c r="BG522" i="1"/>
  <c r="BT534" i="1"/>
  <c r="BT564" i="1"/>
  <c r="BW603" i="1"/>
  <c r="BO555" i="1"/>
  <c r="BB599" i="1"/>
  <c r="BA599" i="1"/>
  <c r="BC599" i="1"/>
  <c r="BD599" i="1"/>
  <c r="BE599" i="1"/>
  <c r="BF599" i="1"/>
  <c r="BG599" i="1"/>
  <c r="AU25" i="1"/>
  <c r="BX34" i="1"/>
  <c r="BX57" i="1"/>
  <c r="BW59" i="1"/>
  <c r="BX89" i="1"/>
  <c r="BY112" i="1"/>
  <c r="BT128" i="1"/>
  <c r="BV143" i="1"/>
  <c r="BS12" i="1"/>
  <c r="BS15" i="1"/>
  <c r="BZ20" i="1"/>
  <c r="BZ21" i="1"/>
  <c r="BZ24" i="1"/>
  <c r="BZ14" i="1"/>
  <c r="BZ26" i="1"/>
  <c r="BS13" i="1"/>
  <c r="BS14" i="1"/>
  <c r="BZ15" i="1"/>
  <c r="BS25" i="1"/>
  <c r="BS21" i="1"/>
  <c r="BS17" i="1"/>
  <c r="BS10" i="1"/>
  <c r="BS19" i="1"/>
  <c r="BZ17" i="1"/>
  <c r="BS24" i="1"/>
  <c r="BZ25" i="1"/>
  <c r="BS16" i="1"/>
  <c r="BS28" i="1"/>
  <c r="BS22" i="1"/>
  <c r="BZ42" i="1"/>
  <c r="BS38" i="1"/>
  <c r="BZ41" i="1"/>
  <c r="BS36" i="1"/>
  <c r="BS39" i="1"/>
  <c r="BZ36" i="1"/>
  <c r="BZ29" i="1"/>
  <c r="BS33" i="1"/>
  <c r="BZ39" i="1"/>
  <c r="BS40" i="1"/>
  <c r="BS20" i="1"/>
  <c r="BS37" i="1"/>
  <c r="BZ44" i="1"/>
  <c r="BZ51" i="1"/>
  <c r="BS43" i="1"/>
  <c r="BS49" i="1"/>
  <c r="BS42" i="1"/>
  <c r="BZ45" i="1"/>
  <c r="BS41" i="1"/>
  <c r="BS44" i="1"/>
  <c r="BZ55" i="1"/>
  <c r="BS62" i="1"/>
  <c r="BZ46" i="1"/>
  <c r="BS48" i="1"/>
  <c r="BZ48" i="1"/>
  <c r="BZ61" i="1"/>
  <c r="BZ54" i="1"/>
  <c r="BS50" i="1"/>
  <c r="BS57" i="1"/>
  <c r="BZ57" i="1"/>
  <c r="BS61" i="1"/>
  <c r="BZ64" i="1"/>
  <c r="BZ67" i="1"/>
  <c r="BS65" i="1"/>
  <c r="BS66" i="1"/>
  <c r="BS67" i="1"/>
  <c r="BS59" i="1"/>
  <c r="BZ75" i="1"/>
  <c r="BS82" i="1"/>
  <c r="BS69" i="1"/>
  <c r="BZ65" i="1"/>
  <c r="BZ62" i="1"/>
  <c r="BZ70" i="1"/>
  <c r="BS75" i="1"/>
  <c r="BZ84" i="1"/>
  <c r="BZ85" i="1"/>
  <c r="BZ86" i="1"/>
  <c r="BZ88" i="1"/>
  <c r="BZ89" i="1"/>
  <c r="BS76" i="1"/>
  <c r="BS64" i="1"/>
  <c r="BZ66" i="1"/>
  <c r="BS72" i="1"/>
  <c r="BS78" i="1"/>
  <c r="BS87" i="1"/>
  <c r="BS86" i="1"/>
  <c r="BZ97" i="1"/>
  <c r="BS77" i="1"/>
  <c r="BS85" i="1"/>
  <c r="BS104" i="1"/>
  <c r="BZ77" i="1"/>
  <c r="BS81" i="1"/>
  <c r="BZ82" i="1"/>
  <c r="BS84" i="1"/>
  <c r="BZ78" i="1"/>
  <c r="BS89" i="1"/>
  <c r="BS91" i="1"/>
  <c r="BS88" i="1"/>
  <c r="BS97" i="1"/>
  <c r="BZ98" i="1"/>
  <c r="BZ102" i="1"/>
  <c r="BS103" i="1"/>
  <c r="BZ91" i="1"/>
  <c r="BZ105" i="1"/>
  <c r="BZ104" i="1"/>
  <c r="BS110" i="1"/>
  <c r="BS99" i="1"/>
  <c r="BS112" i="1"/>
  <c r="BS102" i="1"/>
  <c r="BS105" i="1"/>
  <c r="BZ93" i="1"/>
  <c r="BS98" i="1"/>
  <c r="BZ107" i="1"/>
  <c r="BZ112" i="1"/>
  <c r="BZ124" i="1"/>
  <c r="BS111" i="1"/>
  <c r="BS115" i="1"/>
  <c r="BZ108" i="1"/>
  <c r="BZ114" i="1"/>
  <c r="BZ106" i="1"/>
  <c r="BZ110" i="1"/>
  <c r="BZ111" i="1"/>
  <c r="BS117" i="1"/>
  <c r="BZ118" i="1"/>
  <c r="BS126" i="1"/>
  <c r="BZ113" i="1"/>
  <c r="BS119" i="1"/>
  <c r="BZ100" i="1"/>
  <c r="BS107" i="1"/>
  <c r="BZ115" i="1"/>
  <c r="BZ117" i="1"/>
  <c r="BS118" i="1"/>
  <c r="BS127" i="1"/>
  <c r="BS124" i="1"/>
  <c r="BS132" i="1"/>
  <c r="BZ126" i="1"/>
  <c r="BZ127" i="1"/>
  <c r="BS128" i="1"/>
  <c r="BS131" i="1"/>
  <c r="BS125" i="1"/>
  <c r="BS116" i="1"/>
  <c r="BS139" i="1"/>
  <c r="BZ145" i="1"/>
  <c r="BS137" i="1"/>
  <c r="BZ130" i="1"/>
  <c r="BS133" i="1"/>
  <c r="BS136" i="1"/>
  <c r="BS123" i="1"/>
  <c r="BS135" i="1"/>
  <c r="BS145" i="1"/>
  <c r="BS146" i="1"/>
  <c r="BZ148" i="1"/>
  <c r="BZ6" i="1"/>
  <c r="BQ18" i="1"/>
  <c r="BS34" i="1"/>
  <c r="BS51" i="1"/>
  <c r="BY52" i="1"/>
  <c r="BS46" i="1"/>
  <c r="BY64" i="1"/>
  <c r="CA82" i="1"/>
  <c r="BP87" i="1"/>
  <c r="BQ68" i="1"/>
  <c r="BA69" i="1"/>
  <c r="BB69" i="1"/>
  <c r="BD69" i="1"/>
  <c r="BC69" i="1"/>
  <c r="BE69" i="1"/>
  <c r="BF69" i="1"/>
  <c r="BG69" i="1"/>
  <c r="BP92" i="1"/>
  <c r="BR90" i="1"/>
  <c r="CB100" i="1"/>
  <c r="BR107" i="1"/>
  <c r="BO106" i="1"/>
  <c r="BS96" i="1"/>
  <c r="BP109" i="1"/>
  <c r="BO113" i="1"/>
  <c r="BZ123" i="1"/>
  <c r="BS122" i="1"/>
  <c r="BA117" i="1"/>
  <c r="BB117" i="1"/>
  <c r="BC117" i="1"/>
  <c r="BD117" i="1"/>
  <c r="BE117" i="1"/>
  <c r="BF117" i="1"/>
  <c r="BG117" i="1"/>
  <c r="BA134" i="1"/>
  <c r="BB134" i="1"/>
  <c r="BF134" i="1"/>
  <c r="BD134" i="1"/>
  <c r="BE134" i="1"/>
  <c r="BG134" i="1"/>
  <c r="BC134" i="1"/>
  <c r="BZ122" i="1"/>
  <c r="BS108" i="1"/>
  <c r="BT133" i="1"/>
  <c r="CB129" i="1"/>
  <c r="BZ120" i="1"/>
  <c r="BE118" i="1"/>
  <c r="BF118" i="1"/>
  <c r="BG118" i="1"/>
  <c r="BA118" i="1"/>
  <c r="BB118" i="1"/>
  <c r="BC118" i="1"/>
  <c r="BD118" i="1"/>
  <c r="BV132" i="1"/>
  <c r="AZ133" i="1"/>
  <c r="Z133" i="1" s="1"/>
  <c r="X133" i="1"/>
  <c r="AG133" i="1" s="1"/>
  <c r="AI133" i="1" s="1"/>
  <c r="BZ128" i="1"/>
  <c r="BX132" i="1"/>
  <c r="BW134" i="1"/>
  <c r="CB141" i="1"/>
  <c r="BP136" i="1"/>
  <c r="BX139" i="1"/>
  <c r="BF145" i="1"/>
  <c r="BD145" i="1"/>
  <c r="BG145" i="1"/>
  <c r="BA145" i="1"/>
  <c r="BB145" i="1"/>
  <c r="BC145" i="1"/>
  <c r="BE145" i="1"/>
  <c r="CB151" i="1"/>
  <c r="BO140" i="1"/>
  <c r="CA144" i="1"/>
  <c r="BS140" i="1"/>
  <c r="BO152" i="1"/>
  <c r="BO154" i="1"/>
  <c r="BO172" i="1"/>
  <c r="BO173" i="1"/>
  <c r="BO174" i="1"/>
  <c r="BV191" i="1"/>
  <c r="BO163" i="1"/>
  <c r="BO149" i="1"/>
  <c r="BV156" i="1"/>
  <c r="BO162" i="1"/>
  <c r="BO158" i="1"/>
  <c r="BO179" i="1"/>
  <c r="BO177" i="1"/>
  <c r="BO168" i="1"/>
  <c r="BO175" i="1"/>
  <c r="BO185" i="1"/>
  <c r="BO191" i="1"/>
  <c r="BO194" i="1"/>
  <c r="BV196" i="1"/>
  <c r="BV199" i="1"/>
  <c r="BO206" i="1"/>
  <c r="BO186" i="1"/>
  <c r="BO188" i="1"/>
  <c r="BO192" i="1"/>
  <c r="BO176" i="1"/>
  <c r="BV193" i="1"/>
  <c r="BO201" i="1"/>
  <c r="BV202" i="1"/>
  <c r="BO178" i="1"/>
  <c r="BO180" i="1"/>
  <c r="BV183" i="1"/>
  <c r="BO181" i="1"/>
  <c r="BO182" i="1"/>
  <c r="BO187" i="1"/>
  <c r="BO189" i="1"/>
  <c r="BV212" i="1"/>
  <c r="BO198" i="1"/>
  <c r="BO200" i="1"/>
  <c r="BO216" i="1"/>
  <c r="BO195" i="1"/>
  <c r="BV209" i="1"/>
  <c r="BO215" i="1"/>
  <c r="BO167" i="1"/>
  <c r="BO202" i="1"/>
  <c r="BV187" i="1"/>
  <c r="BO193" i="1"/>
  <c r="BO204" i="1"/>
  <c r="BO213" i="1"/>
  <c r="BO205" i="1"/>
  <c r="BV206" i="1"/>
  <c r="BO209" i="1"/>
  <c r="BV219" i="1"/>
  <c r="BO220" i="1"/>
  <c r="BO231" i="1"/>
  <c r="BV214" i="1"/>
  <c r="BO203" i="1"/>
  <c r="BO208" i="1"/>
  <c r="BV215" i="1"/>
  <c r="BO221" i="1"/>
  <c r="BO223" i="1"/>
  <c r="BO212" i="1"/>
  <c r="BV220" i="1"/>
  <c r="BO229" i="1"/>
  <c r="BO207" i="1"/>
  <c r="BO225" i="1"/>
  <c r="BV217" i="1"/>
  <c r="BV225" i="1"/>
  <c r="BV229" i="1"/>
  <c r="BO227" i="1"/>
  <c r="BV228" i="1"/>
  <c r="BO241" i="1"/>
  <c r="BO222" i="1"/>
  <c r="BO233" i="1"/>
  <c r="BV227" i="1"/>
  <c r="BO238" i="1"/>
  <c r="BV242" i="1"/>
  <c r="BO244" i="1"/>
  <c r="BO246" i="1"/>
  <c r="BO224" i="1"/>
  <c r="BV232" i="1"/>
  <c r="BO248" i="1"/>
  <c r="BV223" i="1"/>
  <c r="BO230" i="1"/>
  <c r="BV231" i="1"/>
  <c r="BV233" i="1"/>
  <c r="BV218" i="1"/>
  <c r="BO228" i="1"/>
  <c r="BV224" i="1"/>
  <c r="BO242" i="1"/>
  <c r="BO274" i="1"/>
  <c r="BO247" i="1"/>
  <c r="BO239" i="1"/>
  <c r="BV246" i="1"/>
  <c r="BV248" i="1"/>
  <c r="BV253" i="1"/>
  <c r="BV257" i="1"/>
  <c r="BO263" i="1"/>
  <c r="BV265" i="1"/>
  <c r="BO249" i="1"/>
  <c r="BV250" i="1"/>
  <c r="BO236" i="1"/>
  <c r="BV244" i="1"/>
  <c r="BO245" i="1"/>
  <c r="BV247" i="1"/>
  <c r="BO273" i="1"/>
  <c r="BO278" i="1"/>
  <c r="BV238" i="1"/>
  <c r="BV241" i="1"/>
  <c r="BO256" i="1"/>
  <c r="BV245" i="1"/>
  <c r="BO253" i="1"/>
  <c r="BO260" i="1"/>
  <c r="BO265" i="1"/>
  <c r="BO252" i="1"/>
  <c r="BO277" i="1"/>
  <c r="BO283" i="1"/>
  <c r="BO251" i="1"/>
  <c r="BV256" i="1"/>
  <c r="BV284" i="1"/>
  <c r="BV296" i="1"/>
  <c r="BV299" i="1"/>
  <c r="BV302" i="1"/>
  <c r="BV281" i="1"/>
  <c r="BV293" i="1"/>
  <c r="BO270" i="1"/>
  <c r="BO279" i="1"/>
  <c r="BO286" i="1"/>
  <c r="BO271" i="1"/>
  <c r="BV283" i="1"/>
  <c r="BV287" i="1"/>
  <c r="BV298" i="1"/>
  <c r="BO309" i="1"/>
  <c r="BV286" i="1"/>
  <c r="BO296" i="1"/>
  <c r="BV297" i="1"/>
  <c r="BO284" i="1"/>
  <c r="BV289" i="1"/>
  <c r="BO290" i="1"/>
  <c r="BO275" i="1"/>
  <c r="BV272" i="1"/>
  <c r="BO269" i="1"/>
  <c r="BO301" i="1"/>
  <c r="BO304" i="1"/>
  <c r="BO300" i="1"/>
  <c r="BV291" i="1"/>
  <c r="BO297" i="1"/>
  <c r="BV300" i="1"/>
  <c r="BO305" i="1"/>
  <c r="BV309" i="1"/>
  <c r="BO293" i="1"/>
  <c r="BV294" i="1"/>
  <c r="BV305" i="1"/>
  <c r="BV310" i="1"/>
  <c r="BO299" i="1"/>
  <c r="BO303" i="1"/>
  <c r="BO302" i="1"/>
  <c r="BV303" i="1"/>
  <c r="BO298" i="1"/>
  <c r="BO308" i="1"/>
  <c r="BO307" i="1"/>
  <c r="BO288" i="1"/>
  <c r="BO266" i="1"/>
  <c r="BO285" i="1"/>
  <c r="BO282" i="1"/>
  <c r="BO310" i="1"/>
  <c r="BO280" i="1"/>
  <c r="BV304" i="1"/>
  <c r="BV292" i="1"/>
  <c r="BV307" i="1"/>
  <c r="BV266" i="1"/>
  <c r="BO276" i="1"/>
  <c r="BO306" i="1"/>
  <c r="BZ150" i="1"/>
  <c r="BR143" i="1"/>
  <c r="BQ144" i="1"/>
  <c r="CB181" i="1"/>
  <c r="BR179" i="1"/>
  <c r="BR152" i="1"/>
  <c r="BY158" i="1"/>
  <c r="BR154" i="1"/>
  <c r="BR170" i="1"/>
  <c r="BR172" i="1"/>
  <c r="BR174" i="1"/>
  <c r="BY191" i="1"/>
  <c r="BY157" i="1"/>
  <c r="BR167" i="1"/>
  <c r="BR171" i="1"/>
  <c r="BY179" i="1"/>
  <c r="BY151" i="1"/>
  <c r="BR181" i="1"/>
  <c r="BR185" i="1"/>
  <c r="BY187" i="1"/>
  <c r="BY172" i="1"/>
  <c r="BY173" i="1"/>
  <c r="BY174" i="1"/>
  <c r="BY156" i="1"/>
  <c r="BR158" i="1"/>
  <c r="BR159" i="1"/>
  <c r="BY169" i="1"/>
  <c r="BR162" i="1"/>
  <c r="BY164" i="1"/>
  <c r="BR163" i="1"/>
  <c r="BR177" i="1"/>
  <c r="BY170" i="1"/>
  <c r="BR160" i="1"/>
  <c r="BY167" i="1"/>
  <c r="BY171" i="1"/>
  <c r="BR173" i="1"/>
  <c r="BY181" i="1"/>
  <c r="BY168" i="1"/>
  <c r="BR175" i="1"/>
  <c r="BY189" i="1"/>
  <c r="BY185" i="1"/>
  <c r="BY198" i="1"/>
  <c r="BR204" i="1"/>
  <c r="BY163" i="1"/>
  <c r="BY186" i="1"/>
  <c r="BR194" i="1"/>
  <c r="BY195" i="1"/>
  <c r="BY183" i="1"/>
  <c r="BR188" i="1"/>
  <c r="BY200" i="1"/>
  <c r="BR201" i="1"/>
  <c r="BY190" i="1"/>
  <c r="BY193" i="1"/>
  <c r="BY215" i="1"/>
  <c r="BR182" i="1"/>
  <c r="BY213" i="1"/>
  <c r="BR187" i="1"/>
  <c r="BY206" i="1"/>
  <c r="BR207" i="1"/>
  <c r="BY182" i="1"/>
  <c r="BR191" i="1"/>
  <c r="BY212" i="1"/>
  <c r="BR200" i="1"/>
  <c r="BY201" i="1"/>
  <c r="BY216" i="1"/>
  <c r="BY217" i="1"/>
  <c r="BR225" i="1"/>
  <c r="BY202" i="1"/>
  <c r="BR210" i="1"/>
  <c r="BR215" i="1"/>
  <c r="BR209" i="1"/>
  <c r="BY209" i="1"/>
  <c r="BR213" i="1"/>
  <c r="BR216" i="1"/>
  <c r="BY220" i="1"/>
  <c r="BR212" i="1"/>
  <c r="BR206" i="1"/>
  <c r="BY207" i="1"/>
  <c r="BR219" i="1"/>
  <c r="BY225" i="1"/>
  <c r="BY229" i="1"/>
  <c r="BR239" i="1"/>
  <c r="BR232" i="1"/>
  <c r="BY251" i="1"/>
  <c r="BR236" i="1"/>
  <c r="BY219" i="1"/>
  <c r="BR231" i="1"/>
  <c r="BR241" i="1"/>
  <c r="BR234" i="1"/>
  <c r="BR237" i="1"/>
  <c r="BR238" i="1"/>
  <c r="BR244" i="1"/>
  <c r="BY223" i="1"/>
  <c r="BR224" i="1"/>
  <c r="BR229" i="1"/>
  <c r="BY232" i="1"/>
  <c r="BR220" i="1"/>
  <c r="BR228" i="1"/>
  <c r="BR246" i="1"/>
  <c r="BR252" i="1"/>
  <c r="BY269" i="1"/>
  <c r="BR251" i="1"/>
  <c r="BY267" i="1"/>
  <c r="BY273" i="1"/>
  <c r="BR247" i="1"/>
  <c r="BY256" i="1"/>
  <c r="BY254" i="1"/>
  <c r="BY255" i="1"/>
  <c r="BY246" i="1"/>
  <c r="BY253" i="1"/>
  <c r="BR249" i="1"/>
  <c r="BY252" i="1"/>
  <c r="BY257" i="1"/>
  <c r="BY260" i="1"/>
  <c r="BY265" i="1"/>
  <c r="BR242" i="1"/>
  <c r="BY247" i="1"/>
  <c r="BY250" i="1"/>
  <c r="BY261" i="1"/>
  <c r="BR269" i="1"/>
  <c r="BY277" i="1"/>
  <c r="BY235" i="1"/>
  <c r="BR245" i="1"/>
  <c r="BR267" i="1"/>
  <c r="BY249" i="1"/>
  <c r="BY237" i="1"/>
  <c r="BR255" i="1"/>
  <c r="BR248" i="1"/>
  <c r="BR260" i="1"/>
  <c r="BY275" i="1"/>
  <c r="BY281" i="1"/>
  <c r="BR282" i="1"/>
  <c r="BY284" i="1"/>
  <c r="BR258" i="1"/>
  <c r="BR270" i="1"/>
  <c r="BR279" i="1"/>
  <c r="BR297" i="1"/>
  <c r="BR300" i="1"/>
  <c r="BR303" i="1"/>
  <c r="BY283" i="1"/>
  <c r="BY279" i="1"/>
  <c r="BY282" i="1"/>
  <c r="BY286" i="1"/>
  <c r="BY278" i="1"/>
  <c r="BR281" i="1"/>
  <c r="BR302" i="1"/>
  <c r="BY303" i="1"/>
  <c r="BY306" i="1"/>
  <c r="BR296" i="1"/>
  <c r="BR307" i="1"/>
  <c r="BR309" i="1"/>
  <c r="BY297" i="1"/>
  <c r="BY300" i="1"/>
  <c r="BR305" i="1"/>
  <c r="BY309" i="1"/>
  <c r="BY307" i="1"/>
  <c r="BY310" i="1"/>
  <c r="BR306" i="1"/>
  <c r="BR299" i="1"/>
  <c r="BY304" i="1"/>
  <c r="BY270" i="1"/>
  <c r="BR294" i="1"/>
  <c r="BR301" i="1"/>
  <c r="BR275" i="1"/>
  <c r="BY290" i="1"/>
  <c r="BR308" i="1"/>
  <c r="BY296" i="1"/>
  <c r="BY308" i="1"/>
  <c r="BR293" i="1"/>
  <c r="BR304" i="1"/>
  <c r="BP179" i="1"/>
  <c r="BW173" i="1"/>
  <c r="BZ155" i="1"/>
  <c r="BU174" i="1"/>
  <c r="BR156" i="1"/>
  <c r="BR168" i="1"/>
  <c r="BV181" i="1"/>
  <c r="BP162" i="1"/>
  <c r="BW152" i="1"/>
  <c r="BV162" i="1"/>
  <c r="BT164" i="1"/>
  <c r="BO165" i="1"/>
  <c r="BG169" i="1"/>
  <c r="BA169" i="1"/>
  <c r="BB169" i="1"/>
  <c r="BC169" i="1"/>
  <c r="BD169" i="1"/>
  <c r="BE169" i="1"/>
  <c r="BF169" i="1"/>
  <c r="CB176" i="1"/>
  <c r="CA151" i="1"/>
  <c r="BS164" i="1"/>
  <c r="BZ196" i="1"/>
  <c r="BR183" i="1"/>
  <c r="BZ206" i="1"/>
  <c r="CB189" i="1"/>
  <c r="BV201" i="1"/>
  <c r="BV180" i="1"/>
  <c r="BU195" i="1"/>
  <c r="Q4" i="2"/>
  <c r="BW6" i="1"/>
  <c r="BP6" i="1"/>
  <c r="BP14" i="1"/>
  <c r="BW14" i="1"/>
  <c r="BW16" i="1"/>
  <c r="BW25" i="1"/>
  <c r="BP20" i="1"/>
  <c r="BW7" i="1"/>
  <c r="BP17" i="1"/>
  <c r="BW20" i="1"/>
  <c r="BW19" i="1"/>
  <c r="BW24" i="1"/>
  <c r="BW17" i="1"/>
  <c r="BW21" i="1"/>
  <c r="BP24" i="1"/>
  <c r="BP16" i="1"/>
  <c r="BW22" i="1"/>
  <c r="BW15" i="1"/>
  <c r="BP25" i="1"/>
  <c r="BW33" i="1"/>
  <c r="BP19" i="1"/>
  <c r="BP28" i="1"/>
  <c r="BW26" i="1"/>
  <c r="BW18" i="1"/>
  <c r="BP36" i="1"/>
  <c r="BW45" i="1"/>
  <c r="BP22" i="1"/>
  <c r="BW28" i="1"/>
  <c r="BP42" i="1"/>
  <c r="BW36" i="1"/>
  <c r="BP30" i="1"/>
  <c r="BW34" i="1"/>
  <c r="BW44" i="1"/>
  <c r="BW42" i="1"/>
  <c r="BP45" i="1"/>
  <c r="BP43" i="1"/>
  <c r="BP41" i="1"/>
  <c r="BW48" i="1"/>
  <c r="BP44" i="1"/>
  <c r="BW41" i="1"/>
  <c r="BW49" i="1"/>
  <c r="BW50" i="1"/>
  <c r="BP48" i="1"/>
  <c r="BW43" i="1"/>
  <c r="BP51" i="1"/>
  <c r="BW47" i="1"/>
  <c r="BP60" i="1"/>
  <c r="BP58" i="1"/>
  <c r="BW62" i="1"/>
  <c r="BP61" i="1"/>
  <c r="BP54" i="1"/>
  <c r="BW63" i="1"/>
  <c r="BW60" i="1"/>
  <c r="BP70" i="1"/>
  <c r="BW75" i="1"/>
  <c r="BP64" i="1"/>
  <c r="BW58" i="1"/>
  <c r="BP63" i="1"/>
  <c r="BW61" i="1"/>
  <c r="BP65" i="1"/>
  <c r="BW77" i="1"/>
  <c r="BW70" i="1"/>
  <c r="BP74" i="1"/>
  <c r="BP76" i="1"/>
  <c r="BW84" i="1"/>
  <c r="BW85" i="1"/>
  <c r="BP68" i="1"/>
  <c r="BP71" i="1"/>
  <c r="BP72" i="1"/>
  <c r="BW91" i="1"/>
  <c r="BW90" i="1"/>
  <c r="BP86" i="1"/>
  <c r="BW89" i="1"/>
  <c r="BW69" i="1"/>
  <c r="BP85" i="1"/>
  <c r="BW102" i="1"/>
  <c r="BW87" i="1"/>
  <c r="BP75" i="1"/>
  <c r="BW82" i="1"/>
  <c r="BW86" i="1"/>
  <c r="BP89" i="1"/>
  <c r="BP91" i="1"/>
  <c r="BP88" i="1"/>
  <c r="BP97" i="1"/>
  <c r="BW94" i="1"/>
  <c r="BW103" i="1"/>
  <c r="BW97" i="1"/>
  <c r="BP105" i="1"/>
  <c r="BW99" i="1"/>
  <c r="BP104" i="1"/>
  <c r="BP103" i="1"/>
  <c r="BW104" i="1"/>
  <c r="BW114" i="1"/>
  <c r="BP113" i="1"/>
  <c r="BP115" i="1"/>
  <c r="BP117" i="1"/>
  <c r="BP126" i="1"/>
  <c r="BW105" i="1"/>
  <c r="BW109" i="1"/>
  <c r="BP125" i="1"/>
  <c r="BW110" i="1"/>
  <c r="BP119" i="1"/>
  <c r="BP121" i="1"/>
  <c r="BP112" i="1"/>
  <c r="BW115" i="1"/>
  <c r="BW117" i="1"/>
  <c r="BW122" i="1"/>
  <c r="BP116" i="1"/>
  <c r="BW126" i="1"/>
  <c r="BP114" i="1"/>
  <c r="BP118" i="1"/>
  <c r="BW112" i="1"/>
  <c r="BW125" i="1"/>
  <c r="BP111" i="1"/>
  <c r="BW123" i="1"/>
  <c r="BW129" i="1"/>
  <c r="BP133" i="1"/>
  <c r="BW135" i="1"/>
  <c r="BP128" i="1"/>
  <c r="BP131" i="1"/>
  <c r="BW133" i="1"/>
  <c r="BW132" i="1"/>
  <c r="BW119" i="1"/>
  <c r="BW130" i="1"/>
  <c r="BW131" i="1"/>
  <c r="BW141" i="1"/>
  <c r="BP146" i="1"/>
  <c r="BW137" i="1"/>
  <c r="BW142" i="1"/>
  <c r="BW136" i="1"/>
  <c r="BW145" i="1"/>
  <c r="BP139" i="1"/>
  <c r="BW146" i="1"/>
  <c r="BW139" i="1"/>
  <c r="BP143" i="1"/>
  <c r="BW143" i="1"/>
  <c r="BW8" i="1"/>
  <c r="BZ10" i="1"/>
  <c r="BS11" i="1"/>
  <c r="BX21" i="1"/>
  <c r="BV12" i="1"/>
  <c r="AS16" i="1"/>
  <c r="BZ19" i="1"/>
  <c r="BV8" i="1"/>
  <c r="BV11" i="1"/>
  <c r="BV17" i="1"/>
  <c r="BU18" i="1"/>
  <c r="AS14" i="1"/>
  <c r="BQ13" i="1"/>
  <c r="AZ18" i="1"/>
  <c r="Z18" i="1" s="1"/>
  <c r="X18" i="1"/>
  <c r="CB33" i="1"/>
  <c r="BR22" i="1"/>
  <c r="BX28" i="1"/>
  <c r="BT28" i="1"/>
  <c r="BZ32" i="1"/>
  <c r="BP34" i="1"/>
  <c r="BW40" i="1"/>
  <c r="CA43" i="1"/>
  <c r="BV27" i="1"/>
  <c r="BR30" i="1"/>
  <c r="BZ34" i="1"/>
  <c r="CB31" i="1"/>
  <c r="BX35" i="1"/>
  <c r="BX48" i="1"/>
  <c r="BZ47" i="1"/>
  <c r="BO48" i="1"/>
  <c r="BU50" i="1"/>
  <c r="BT54" i="1"/>
  <c r="BP55" i="1"/>
  <c r="BS52" i="1"/>
  <c r="BQ46" i="1"/>
  <c r="BP57" i="1"/>
  <c r="BO61" i="1"/>
  <c r="BZ56" i="1"/>
  <c r="BS58" i="1"/>
  <c r="BZ53" i="1"/>
  <c r="BX53" i="1"/>
  <c r="BR63" i="1"/>
  <c r="BX64" i="1"/>
  <c r="BR75" i="1"/>
  <c r="BU66" i="1"/>
  <c r="AG73" i="1"/>
  <c r="AI73" i="1" s="1"/>
  <c r="CF73" i="1"/>
  <c r="CB71" i="1"/>
  <c r="BW72" i="1"/>
  <c r="BV73" i="1"/>
  <c r="BV68" i="1"/>
  <c r="BW79" i="1"/>
  <c r="CA73" i="1"/>
  <c r="BQ93" i="1"/>
  <c r="BX83" i="1"/>
  <c r="BZ99" i="1"/>
  <c r="BX90" i="1"/>
  <c r="AZ81" i="1"/>
  <c r="Z81" i="1" s="1"/>
  <c r="X81" i="1"/>
  <c r="BP79" i="1"/>
  <c r="CA100" i="1"/>
  <c r="BZ80" i="1"/>
  <c r="CR93" i="1"/>
  <c r="BW107" i="1"/>
  <c r="BU106" i="1"/>
  <c r="BR96" i="1"/>
  <c r="BU109" i="1"/>
  <c r="BU98" i="1"/>
  <c r="BX123" i="1"/>
  <c r="BV114" i="1"/>
  <c r="BR124" i="1"/>
  <c r="BT122" i="1"/>
  <c r="BT121" i="1"/>
  <c r="BY122" i="1"/>
  <c r="BR108" i="1"/>
  <c r="BU127" i="1"/>
  <c r="BZ149" i="1"/>
  <c r="BP129" i="1"/>
  <c r="BY120" i="1"/>
  <c r="CR119" i="1"/>
  <c r="BU132" i="1"/>
  <c r="BY128" i="1"/>
  <c r="BX130" i="1"/>
  <c r="AG122" i="1"/>
  <c r="BV134" i="1"/>
  <c r="BP141" i="1"/>
  <c r="BP137" i="1"/>
  <c r="BV139" i="1"/>
  <c r="BS142" i="1"/>
  <c r="BQ178" i="1"/>
  <c r="BX158" i="1"/>
  <c r="BQ154" i="1"/>
  <c r="BX155" i="1"/>
  <c r="BX157" i="1"/>
  <c r="BQ167" i="1"/>
  <c r="BQ171" i="1"/>
  <c r="BX178" i="1"/>
  <c r="BX179" i="1"/>
  <c r="BX151" i="1"/>
  <c r="BX175" i="1"/>
  <c r="BQ185" i="1"/>
  <c r="BX153" i="1"/>
  <c r="BX172" i="1"/>
  <c r="BX154" i="1"/>
  <c r="BX169" i="1"/>
  <c r="BX170" i="1"/>
  <c r="BQ162" i="1"/>
  <c r="BQ158" i="1"/>
  <c r="BX163" i="1"/>
  <c r="BQ159" i="1"/>
  <c r="BQ172" i="1"/>
  <c r="BQ163" i="1"/>
  <c r="BQ174" i="1"/>
  <c r="BX161" i="1"/>
  <c r="BQ170" i="1"/>
  <c r="BX167" i="1"/>
  <c r="BX181" i="1"/>
  <c r="BX160" i="1"/>
  <c r="BX185" i="1"/>
  <c r="BX198" i="1"/>
  <c r="BX191" i="1"/>
  <c r="BQ206" i="1"/>
  <c r="BQ194" i="1"/>
  <c r="BX195" i="1"/>
  <c r="BQ188" i="1"/>
  <c r="BQ192" i="1"/>
  <c r="BX202" i="1"/>
  <c r="BX188" i="1"/>
  <c r="BX192" i="1"/>
  <c r="BX213" i="1"/>
  <c r="BQ187" i="1"/>
  <c r="BQ189" i="1"/>
  <c r="BX206" i="1"/>
  <c r="BQ207" i="1"/>
  <c r="BQ191" i="1"/>
  <c r="BX194" i="1"/>
  <c r="BX211" i="1"/>
  <c r="BX212" i="1"/>
  <c r="BQ198" i="1"/>
  <c r="BQ200" i="1"/>
  <c r="BQ179" i="1"/>
  <c r="BX189" i="1"/>
  <c r="BQ195" i="1"/>
  <c r="BX209" i="1"/>
  <c r="BQ215" i="1"/>
  <c r="BX204" i="1"/>
  <c r="BX216" i="1"/>
  <c r="BQ210" i="1"/>
  <c r="BQ201" i="1"/>
  <c r="BQ209" i="1"/>
  <c r="BX219" i="1"/>
  <c r="BX200" i="1"/>
  <c r="BQ224" i="1"/>
  <c r="BX225" i="1"/>
  <c r="BQ208" i="1"/>
  <c r="BX215" i="1"/>
  <c r="BQ212" i="1"/>
  <c r="BX245" i="1"/>
  <c r="BQ211" i="1"/>
  <c r="BX242" i="1"/>
  <c r="BQ242" i="1"/>
  <c r="BX217" i="1"/>
  <c r="BX230" i="1"/>
  <c r="BQ227" i="1"/>
  <c r="BX228" i="1"/>
  <c r="BQ245" i="1"/>
  <c r="BQ231" i="1"/>
  <c r="BQ246" i="1"/>
  <c r="BX247" i="1"/>
  <c r="BQ225" i="1"/>
  <c r="BX224" i="1"/>
  <c r="BQ251" i="1"/>
  <c r="BX267" i="1"/>
  <c r="BX273" i="1"/>
  <c r="BQ277" i="1"/>
  <c r="BQ283" i="1"/>
  <c r="BX256" i="1"/>
  <c r="BX278" i="1"/>
  <c r="BQ279" i="1"/>
  <c r="BX255" i="1"/>
  <c r="BQ268" i="1"/>
  <c r="BQ239" i="1"/>
  <c r="BQ240" i="1"/>
  <c r="BX246" i="1"/>
  <c r="BX248" i="1"/>
  <c r="BQ249" i="1"/>
  <c r="BX257" i="1"/>
  <c r="BX260" i="1"/>
  <c r="BQ263" i="1"/>
  <c r="BX265" i="1"/>
  <c r="BX250" i="1"/>
  <c r="BQ269" i="1"/>
  <c r="BX277" i="1"/>
  <c r="BX244" i="1"/>
  <c r="BX251" i="1"/>
  <c r="BX283" i="1"/>
  <c r="BX249" i="1"/>
  <c r="BQ256" i="1"/>
  <c r="BQ254" i="1"/>
  <c r="BQ255" i="1"/>
  <c r="BQ243" i="1"/>
  <c r="BQ248" i="1"/>
  <c r="BQ257" i="1"/>
  <c r="BQ260" i="1"/>
  <c r="BX243" i="1"/>
  <c r="BQ265" i="1"/>
  <c r="BX269" i="1"/>
  <c r="BX275" i="1"/>
  <c r="BX268" i="1"/>
  <c r="BQ274" i="1"/>
  <c r="BX296" i="1"/>
  <c r="BX299" i="1"/>
  <c r="BX302" i="1"/>
  <c r="BX305" i="1"/>
  <c r="BQ259" i="1"/>
  <c r="BQ286" i="1"/>
  <c r="BX290" i="1"/>
  <c r="BX293" i="1"/>
  <c r="BX258" i="1"/>
  <c r="BX274" i="1"/>
  <c r="BQ309" i="1"/>
  <c r="BQ278" i="1"/>
  <c r="BX292" i="1"/>
  <c r="BQ267" i="1"/>
  <c r="BX286" i="1"/>
  <c r="BQ284" i="1"/>
  <c r="BQ296" i="1"/>
  <c r="BX297" i="1"/>
  <c r="BQ299" i="1"/>
  <c r="BX300" i="1"/>
  <c r="BQ275" i="1"/>
  <c r="BQ276" i="1"/>
  <c r="BQ281" i="1"/>
  <c r="BQ293" i="1"/>
  <c r="BX294" i="1"/>
  <c r="BQ273" i="1"/>
  <c r="BX276" i="1"/>
  <c r="BX309" i="1"/>
  <c r="BQ302" i="1"/>
  <c r="BX303" i="1"/>
  <c r="BX306" i="1"/>
  <c r="BQ305" i="1"/>
  <c r="BX307" i="1"/>
  <c r="BQ306" i="1"/>
  <c r="BQ310" i="1"/>
  <c r="BQ295" i="1"/>
  <c r="BQ298" i="1"/>
  <c r="BQ304" i="1"/>
  <c r="BQ308" i="1"/>
  <c r="BX288" i="1"/>
  <c r="BQ280" i="1"/>
  <c r="BX285" i="1"/>
  <c r="BX304" i="1"/>
  <c r="BQ264" i="1"/>
  <c r="BY138" i="1"/>
  <c r="BQ140" i="1"/>
  <c r="BB149" i="1"/>
  <c r="BF149" i="1"/>
  <c r="BA149" i="1"/>
  <c r="BD149" i="1"/>
  <c r="BC149" i="1"/>
  <c r="BE149" i="1"/>
  <c r="BG149" i="1"/>
  <c r="BV150" i="1"/>
  <c r="BZ143" i="1"/>
  <c r="BT187" i="1"/>
  <c r="BP148" i="1"/>
  <c r="CB153" i="1"/>
  <c r="BW155" i="1"/>
  <c r="BP172" i="1"/>
  <c r="BT157" i="1"/>
  <c r="BV173" i="1"/>
  <c r="BP156" i="1"/>
  <c r="BT174" i="1"/>
  <c r="BX187" i="1"/>
  <c r="BS169" i="1"/>
  <c r="BT181" i="1"/>
  <c r="BV168" i="1"/>
  <c r="BS153" i="1"/>
  <c r="BU162" i="1"/>
  <c r="BO160" i="1"/>
  <c r="BW165" i="1"/>
  <c r="BP166" i="1"/>
  <c r="CB165" i="1"/>
  <c r="BP176" i="1"/>
  <c r="CA164" i="1"/>
  <c r="BT158" i="1"/>
  <c r="BT173" i="1"/>
  <c r="CA161" i="1"/>
  <c r="BY175" i="1"/>
  <c r="BQ183" i="1"/>
  <c r="BW199" i="1"/>
  <c r="BV189" i="1"/>
  <c r="BU184" i="1"/>
  <c r="BX197" i="1"/>
  <c r="BU180" i="1"/>
  <c r="BR195" i="1"/>
  <c r="AY188" i="1"/>
  <c r="Y188" i="1" s="1"/>
  <c r="W188" i="1"/>
  <c r="BZ180" i="1"/>
  <c r="BQ186" i="1"/>
  <c r="X196" i="1"/>
  <c r="AZ196" i="1"/>
  <c r="Z196" i="1" s="1"/>
  <c r="BX214" i="1"/>
  <c r="BV182" i="1"/>
  <c r="CD182" i="1" s="1"/>
  <c r="BZ184" i="1"/>
  <c r="BU197" i="1"/>
  <c r="BZ200" i="1"/>
  <c r="BV204" i="1"/>
  <c r="CB195" i="1"/>
  <c r="BT208" i="1"/>
  <c r="BB199" i="1"/>
  <c r="BE199" i="1"/>
  <c r="BF199" i="1"/>
  <c r="BD199" i="1"/>
  <c r="BG199" i="1"/>
  <c r="BA199" i="1"/>
  <c r="BC199" i="1"/>
  <c r="BR217" i="1"/>
  <c r="BQ244" i="1"/>
  <c r="BX203" i="1"/>
  <c r="BQ205" i="1"/>
  <c r="CA219" i="1"/>
  <c r="BS224" i="1"/>
  <c r="BX235" i="1"/>
  <c r="BP239" i="1"/>
  <c r="BX252" i="1"/>
  <c r="BO218" i="1"/>
  <c r="BT227" i="1"/>
  <c r="CB238" i="1"/>
  <c r="BO237" i="1"/>
  <c r="BY233" i="1"/>
  <c r="BV236" i="1"/>
  <c r="BV222" i="1"/>
  <c r="BX231" i="1"/>
  <c r="BX233" i="1"/>
  <c r="BS233" i="1"/>
  <c r="BX254" i="1"/>
  <c r="BS260" i="1"/>
  <c r="BO268" i="1"/>
  <c r="BU253" i="1"/>
  <c r="BZ281" i="1"/>
  <c r="BR253" i="1"/>
  <c r="BQ271" i="1"/>
  <c r="BS218" i="1"/>
  <c r="AZ244" i="1"/>
  <c r="Z244" i="1" s="1"/>
  <c r="X244" i="1"/>
  <c r="BS273" i="1"/>
  <c r="BV262" i="1"/>
  <c r="BO257" i="1"/>
  <c r="BY268" i="1"/>
  <c r="BF253" i="1"/>
  <c r="BA253" i="1"/>
  <c r="BD253" i="1"/>
  <c r="BB253" i="1"/>
  <c r="BC253" i="1"/>
  <c r="BE253" i="1"/>
  <c r="BG253" i="1"/>
  <c r="BX271" i="1"/>
  <c r="BS255" i="1"/>
  <c r="BP284" i="1"/>
  <c r="BQ288" i="1"/>
  <c r="BP259" i="1"/>
  <c r="BT288" i="1"/>
  <c r="BT295" i="1"/>
  <c r="CF257" i="1"/>
  <c r="BY264" i="1"/>
  <c r="BW270" i="1"/>
  <c r="BW276" i="1"/>
  <c r="BW301" i="1"/>
  <c r="BU293" i="1"/>
  <c r="BU285" i="1"/>
  <c r="BU258" i="1"/>
  <c r="BW291" i="1"/>
  <c r="CA266" i="1"/>
  <c r="W284" i="1"/>
  <c r="AY284" i="1"/>
  <c r="Y284" i="1" s="1"/>
  <c r="BR273" i="1"/>
  <c r="CA285" i="1"/>
  <c r="BX332" i="1"/>
  <c r="CB305" i="1"/>
  <c r="BV308" i="1"/>
  <c r="BZ321" i="1"/>
  <c r="BP322" i="1"/>
  <c r="BE350" i="1"/>
  <c r="BA350" i="1"/>
  <c r="BG350" i="1"/>
  <c r="BF350" i="1"/>
  <c r="BB350" i="1"/>
  <c r="BC350" i="1"/>
  <c r="BD350" i="1"/>
  <c r="BB372" i="1"/>
  <c r="BC372" i="1"/>
  <c r="BA372" i="1"/>
  <c r="BD372" i="1"/>
  <c r="BE372" i="1"/>
  <c r="BF372" i="1"/>
  <c r="BG372" i="1"/>
  <c r="BA377" i="1"/>
  <c r="BF377" i="1"/>
  <c r="BG377" i="1"/>
  <c r="BB377" i="1"/>
  <c r="BC377" i="1"/>
  <c r="BD377" i="1"/>
  <c r="BE377" i="1"/>
  <c r="BO379" i="1"/>
  <c r="BO391" i="1"/>
  <c r="CA435" i="1"/>
  <c r="CA489" i="1"/>
  <c r="BQ484" i="1"/>
  <c r="BB503" i="1"/>
  <c r="BC503" i="1"/>
  <c r="BF503" i="1"/>
  <c r="BG503" i="1"/>
  <c r="BA503" i="1"/>
  <c r="BD503" i="1"/>
  <c r="BE503" i="1"/>
  <c r="CB510" i="1"/>
  <c r="CA517" i="1"/>
  <c r="BD510" i="1"/>
  <c r="BB510" i="1"/>
  <c r="BC510" i="1"/>
  <c r="BE510" i="1"/>
  <c r="BF510" i="1"/>
  <c r="BG510" i="1"/>
  <c r="BA510" i="1"/>
  <c r="BU508" i="1"/>
  <c r="BF508" i="1"/>
  <c r="BD508" i="1"/>
  <c r="BA508" i="1"/>
  <c r="BB508" i="1"/>
  <c r="BC508" i="1"/>
  <c r="BE508" i="1"/>
  <c r="BG508" i="1"/>
  <c r="BO568" i="1"/>
  <c r="BX600" i="1"/>
  <c r="BB539" i="1"/>
  <c r="BA539" i="1"/>
  <c r="BE539" i="1"/>
  <c r="BG539" i="1"/>
  <c r="BC539" i="1"/>
  <c r="BD539" i="1"/>
  <c r="BF539" i="1"/>
  <c r="BA649" i="1"/>
  <c r="BB649" i="1"/>
  <c r="BC649" i="1"/>
  <c r="BD649" i="1"/>
  <c r="BE649" i="1"/>
  <c r="BF649" i="1"/>
  <c r="BG649" i="1"/>
  <c r="BG159" i="1"/>
  <c r="BD159" i="1"/>
  <c r="BE159" i="1"/>
  <c r="BF159" i="1"/>
  <c r="BB159" i="1"/>
  <c r="BC159" i="1"/>
  <c r="BA159" i="1"/>
  <c r="BU173" i="1"/>
  <c r="W179" i="1"/>
  <c r="AY179" i="1"/>
  <c r="Y179" i="1" s="1"/>
  <c r="CA158" i="1"/>
  <c r="BX174" i="1"/>
  <c r="BZ188" i="1"/>
  <c r="BY177" i="1"/>
  <c r="BZ187" i="1"/>
  <c r="BU168" i="1"/>
  <c r="BT154" i="1"/>
  <c r="BT162" i="1"/>
  <c r="CB160" i="1"/>
  <c r="BW166" i="1"/>
  <c r="CA165" i="1"/>
  <c r="BZ176" i="1"/>
  <c r="BZ164" i="1"/>
  <c r="X189" i="1"/>
  <c r="AZ189" i="1"/>
  <c r="Z189" i="1" s="1"/>
  <c r="BZ161" i="1"/>
  <c r="BZ194" i="1"/>
  <c r="BS165" i="1"/>
  <c r="BQ184" i="1"/>
  <c r="BX207" i="1"/>
  <c r="BU189" i="1"/>
  <c r="BR164" i="1"/>
  <c r="BX180" i="1"/>
  <c r="BR190" i="1"/>
  <c r="BQ182" i="1"/>
  <c r="BO196" i="1"/>
  <c r="BV216" i="1"/>
  <c r="BY184" i="1"/>
  <c r="BU207" i="1"/>
  <c r="BZ197" i="1"/>
  <c r="BT192" i="1"/>
  <c r="BV200" i="1"/>
  <c r="BR211" i="1"/>
  <c r="CB210" i="1"/>
  <c r="CA205" i="1"/>
  <c r="BS208" i="1"/>
  <c r="BB206" i="1"/>
  <c r="BG206" i="1"/>
  <c r="BA206" i="1"/>
  <c r="BC206" i="1"/>
  <c r="BD206" i="1"/>
  <c r="BE206" i="1"/>
  <c r="BF206" i="1"/>
  <c r="BZ225" i="1"/>
  <c r="BP189" i="1"/>
  <c r="BQ219" i="1"/>
  <c r="BU246" i="1"/>
  <c r="BO219" i="1"/>
  <c r="CB226" i="1"/>
  <c r="X254" i="1"/>
  <c r="AZ254" i="1"/>
  <c r="Z254" i="1" s="1"/>
  <c r="CF227" i="1"/>
  <c r="AG227" i="1"/>
  <c r="AI227" i="1" s="1"/>
  <c r="BU218" i="1"/>
  <c r="BE232" i="1"/>
  <c r="BA232" i="1"/>
  <c r="BB232" i="1"/>
  <c r="BC232" i="1"/>
  <c r="BD232" i="1"/>
  <c r="BF232" i="1"/>
  <c r="BG232" i="1"/>
  <c r="BY227" i="1"/>
  <c r="AZ232" i="1"/>
  <c r="Z232" i="1" s="1"/>
  <c r="X232" i="1"/>
  <c r="AZ255" i="1"/>
  <c r="Z255" i="1" s="1"/>
  <c r="X255" i="1"/>
  <c r="BQ221" i="1"/>
  <c r="BZ243" i="1"/>
  <c r="BQ237" i="1"/>
  <c r="BV243" i="1"/>
  <c r="BU234" i="1"/>
  <c r="BR235" i="1"/>
  <c r="BZ222" i="1"/>
  <c r="AY237" i="1"/>
  <c r="Y237" i="1" s="1"/>
  <c r="W237" i="1"/>
  <c r="BX234" i="1"/>
  <c r="CB240" i="1"/>
  <c r="CA226" i="1"/>
  <c r="BZ233" i="1"/>
  <c r="BV234" i="1"/>
  <c r="BZ254" i="1"/>
  <c r="BV268" i="1"/>
  <c r="BR271" i="1"/>
  <c r="BB251" i="1"/>
  <c r="BC251" i="1"/>
  <c r="BA251" i="1"/>
  <c r="BD251" i="1"/>
  <c r="BE251" i="1"/>
  <c r="BF251" i="1"/>
  <c r="BG251" i="1"/>
  <c r="BZ250" i="1"/>
  <c r="BV273" i="1"/>
  <c r="BT257" i="1"/>
  <c r="CA262" i="1"/>
  <c r="BU273" i="1"/>
  <c r="CA284" i="1"/>
  <c r="CB289" i="1"/>
  <c r="AZ284" i="1"/>
  <c r="Z284" i="1" s="1"/>
  <c r="X284" i="1"/>
  <c r="BP288" i="1"/>
  <c r="BZ306" i="1"/>
  <c r="BX264" i="1"/>
  <c r="BU270" i="1"/>
  <c r="BS289" i="1"/>
  <c r="BS276" i="1"/>
  <c r="W279" i="1"/>
  <c r="AY279" i="1"/>
  <c r="Y279" i="1" s="1"/>
  <c r="BZ290" i="1"/>
  <c r="BY302" i="1"/>
  <c r="BR285" i="1"/>
  <c r="W306" i="1"/>
  <c r="AY306" i="1"/>
  <c r="Y306" i="1" s="1"/>
  <c r="BY287" i="1"/>
  <c r="BS271" i="1"/>
  <c r="CB282" i="1"/>
  <c r="CA287" i="1"/>
  <c r="BW294" i="1"/>
  <c r="BT266" i="1"/>
  <c r="BX289" i="1"/>
  <c r="BY291" i="1"/>
  <c r="BW314" i="1"/>
  <c r="CA297" i="1"/>
  <c r="CR304" i="1"/>
  <c r="BV318" i="1"/>
  <c r="BV312" i="1"/>
  <c r="BD333" i="1"/>
  <c r="BF333" i="1"/>
  <c r="BG333" i="1"/>
  <c r="BA333" i="1"/>
  <c r="BB333" i="1"/>
  <c r="BC333" i="1"/>
  <c r="BE333" i="1"/>
  <c r="BX310" i="1"/>
  <c r="BP337" i="1"/>
  <c r="BY326" i="1"/>
  <c r="BB366" i="1"/>
  <c r="BC366" i="1"/>
  <c r="BA366" i="1"/>
  <c r="BD366" i="1"/>
  <c r="BE366" i="1"/>
  <c r="BF366" i="1"/>
  <c r="BG366" i="1"/>
  <c r="BG374" i="1"/>
  <c r="BD374" i="1"/>
  <c r="BA374" i="1"/>
  <c r="BB374" i="1"/>
  <c r="BC374" i="1"/>
  <c r="BE374" i="1"/>
  <c r="BF374" i="1"/>
  <c r="BE393" i="1"/>
  <c r="BA393" i="1"/>
  <c r="BD393" i="1"/>
  <c r="BF393" i="1"/>
  <c r="BG393" i="1"/>
  <c r="BB393" i="1"/>
  <c r="BC393" i="1"/>
  <c r="BG412" i="1"/>
  <c r="BA412" i="1"/>
  <c r="BB412" i="1"/>
  <c r="BC412" i="1"/>
  <c r="BD412" i="1"/>
  <c r="BE412" i="1"/>
  <c r="BF412" i="1"/>
  <c r="BW433" i="1"/>
  <c r="BF464" i="1"/>
  <c r="BA464" i="1"/>
  <c r="BB464" i="1"/>
  <c r="BC464" i="1"/>
  <c r="BG464" i="1"/>
  <c r="BE464" i="1"/>
  <c r="BD464" i="1"/>
  <c r="BO486" i="1"/>
  <c r="BV486" i="1"/>
  <c r="BY520" i="1"/>
  <c r="BD495" i="1"/>
  <c r="BA495" i="1"/>
  <c r="BE495" i="1"/>
  <c r="BB495" i="1"/>
  <c r="BC495" i="1"/>
  <c r="BF495" i="1"/>
  <c r="BG495" i="1"/>
  <c r="BC518" i="1"/>
  <c r="BD518" i="1"/>
  <c r="BE518" i="1"/>
  <c r="BF518" i="1"/>
  <c r="BG518" i="1"/>
  <c r="BA518" i="1"/>
  <c r="BB518" i="1"/>
  <c r="CB633" i="1"/>
  <c r="CB546" i="1"/>
  <c r="BW515" i="1"/>
  <c r="BW516" i="1"/>
  <c r="BW511" i="1"/>
  <c r="BW514" i="1"/>
  <c r="BW519" i="1"/>
  <c r="BF640" i="1"/>
  <c r="BB640" i="1"/>
  <c r="BC640" i="1"/>
  <c r="BD640" i="1"/>
  <c r="BE640" i="1"/>
  <c r="BG640" i="1"/>
  <c r="BA640" i="1"/>
  <c r="BB614" i="1"/>
  <c r="BA614" i="1"/>
  <c r="BC614" i="1"/>
  <c r="BD614" i="1"/>
  <c r="BF614" i="1"/>
  <c r="BG614" i="1"/>
  <c r="BE614" i="1"/>
  <c r="BD585" i="1"/>
  <c r="BG585" i="1"/>
  <c r="BA585" i="1"/>
  <c r="BB585" i="1"/>
  <c r="BC585" i="1"/>
  <c r="BE585" i="1"/>
  <c r="BF585" i="1"/>
  <c r="CA600" i="1"/>
  <c r="BD588" i="1"/>
  <c r="BA588" i="1"/>
  <c r="BB588" i="1"/>
  <c r="BC588" i="1"/>
  <c r="BE588" i="1"/>
  <c r="BF588" i="1"/>
  <c r="BG588" i="1"/>
  <c r="BF653" i="1"/>
  <c r="BG653" i="1"/>
  <c r="BA653" i="1"/>
  <c r="BB653" i="1"/>
  <c r="BC653" i="1"/>
  <c r="BD653" i="1"/>
  <c r="BE653" i="1"/>
  <c r="BX13" i="1"/>
  <c r="CB27" i="1"/>
  <c r="BG45" i="1"/>
  <c r="BA45" i="1"/>
  <c r="BB45" i="1"/>
  <c r="BC45" i="1"/>
  <c r="BD45" i="1"/>
  <c r="BF45" i="1"/>
  <c r="BE45" i="1"/>
  <c r="W64" i="1"/>
  <c r="AY64" i="1"/>
  <c r="Y64" i="1" s="1"/>
  <c r="BY63" i="1"/>
  <c r="BY72" i="1"/>
  <c r="BR68" i="1"/>
  <c r="BY95" i="1"/>
  <c r="W6" i="1"/>
  <c r="AY6" i="1"/>
  <c r="Y6" i="1" s="1"/>
  <c r="BV20" i="1"/>
  <c r="BS9" i="1"/>
  <c r="X25" i="1"/>
  <c r="AZ25" i="1"/>
  <c r="Z25" i="1" s="1"/>
  <c r="BR25" i="1"/>
  <c r="BY25" i="1"/>
  <c r="BR19" i="1"/>
  <c r="BR28" i="1"/>
  <c r="BR33" i="1"/>
  <c r="BR38" i="1"/>
  <c r="BY41" i="1"/>
  <c r="BR36" i="1"/>
  <c r="BY23" i="1"/>
  <c r="BY36" i="1"/>
  <c r="BY29" i="1"/>
  <c r="BY38" i="1"/>
  <c r="BY30" i="1"/>
  <c r="BY31" i="1"/>
  <c r="BY33" i="1"/>
  <c r="BY42" i="1"/>
  <c r="BY44" i="1"/>
  <c r="BR48" i="1"/>
  <c r="BR45" i="1"/>
  <c r="BR43" i="1"/>
  <c r="BY47" i="1"/>
  <c r="BR42" i="1"/>
  <c r="BY45" i="1"/>
  <c r="BR41" i="1"/>
  <c r="BR44" i="1"/>
  <c r="BR57" i="1"/>
  <c r="BY48" i="1"/>
  <c r="BY55" i="1"/>
  <c r="BY54" i="1"/>
  <c r="BR60" i="1"/>
  <c r="BR58" i="1"/>
  <c r="BY51" i="1"/>
  <c r="BR52" i="1"/>
  <c r="BR55" i="1"/>
  <c r="BR62" i="1"/>
  <c r="BR70" i="1"/>
  <c r="BY62" i="1"/>
  <c r="BR65" i="1"/>
  <c r="BR64" i="1"/>
  <c r="BY70" i="1"/>
  <c r="BY59" i="1"/>
  <c r="BY78" i="1"/>
  <c r="BY84" i="1"/>
  <c r="BY85" i="1"/>
  <c r="BY86" i="1"/>
  <c r="BY87" i="1"/>
  <c r="BR74" i="1"/>
  <c r="BR76" i="1"/>
  <c r="BR78" i="1"/>
  <c r="BY67" i="1"/>
  <c r="BY75" i="1"/>
  <c r="BR77" i="1"/>
  <c r="BY83" i="1"/>
  <c r="BR87" i="1"/>
  <c r="BY76" i="1"/>
  <c r="BY90" i="1"/>
  <c r="BY89" i="1"/>
  <c r="BR82" i="1"/>
  <c r="BR85" i="1"/>
  <c r="BY82" i="1"/>
  <c r="BR84" i="1"/>
  <c r="BR89" i="1"/>
  <c r="BR91" i="1"/>
  <c r="BR88" i="1"/>
  <c r="BY92" i="1"/>
  <c r="BR97" i="1"/>
  <c r="BR83" i="1"/>
  <c r="BR102" i="1"/>
  <c r="BY104" i="1"/>
  <c r="BR99" i="1"/>
  <c r="BY88" i="1"/>
  <c r="BY97" i="1"/>
  <c r="BR95" i="1"/>
  <c r="BR86" i="1"/>
  <c r="BR104" i="1"/>
  <c r="BY110" i="1"/>
  <c r="BY106" i="1"/>
  <c r="BR103" i="1"/>
  <c r="BY125" i="1"/>
  <c r="BR109" i="1"/>
  <c r="BR111" i="1"/>
  <c r="BR110" i="1"/>
  <c r="BR122" i="1"/>
  <c r="BY114" i="1"/>
  <c r="BY103" i="1"/>
  <c r="BR117" i="1"/>
  <c r="BR125" i="1"/>
  <c r="BY113" i="1"/>
  <c r="BR119" i="1"/>
  <c r="BR112" i="1"/>
  <c r="BR123" i="1"/>
  <c r="BY115" i="1"/>
  <c r="BY117" i="1"/>
  <c r="BY107" i="1"/>
  <c r="BR116" i="1"/>
  <c r="BY126" i="1"/>
  <c r="BR114" i="1"/>
  <c r="BR126" i="1"/>
  <c r="BY127" i="1"/>
  <c r="BR129" i="1"/>
  <c r="BY132" i="1"/>
  <c r="BY137" i="1"/>
  <c r="BR135" i="1"/>
  <c r="BR141" i="1"/>
  <c r="BY143" i="1"/>
  <c r="BY136" i="1"/>
  <c r="BY141" i="1"/>
  <c r="BR147" i="1"/>
  <c r="BY145" i="1"/>
  <c r="BY140" i="1"/>
  <c r="BY142" i="1"/>
  <c r="BY146" i="1"/>
  <c r="BY148" i="1"/>
  <c r="CA29" i="1"/>
  <c r="BQ39" i="1"/>
  <c r="BO31" i="1"/>
  <c r="BR49" i="1"/>
  <c r="AZ45" i="1"/>
  <c r="Z45" i="1" s="1"/>
  <c r="X45" i="1"/>
  <c r="CA57" i="1"/>
  <c r="BO58" i="1"/>
  <c r="BQ58" i="1"/>
  <c r="BZ71" i="1"/>
  <c r="BT82" i="1"/>
  <c r="BX71" i="1"/>
  <c r="BW83" i="1"/>
  <c r="CA96" i="1"/>
  <c r="BP123" i="1"/>
  <c r="BR118" i="1"/>
  <c r="BQ108" i="1"/>
  <c r="BE121" i="1"/>
  <c r="BF121" i="1"/>
  <c r="BA121" i="1"/>
  <c r="BB121" i="1"/>
  <c r="BC121" i="1"/>
  <c r="BD121" i="1"/>
  <c r="BG121" i="1"/>
  <c r="BR139" i="1"/>
  <c r="W9" i="1"/>
  <c r="AY9" i="1"/>
  <c r="Y9" i="1" s="1"/>
  <c r="BU17" i="1"/>
  <c r="CB19" i="1"/>
  <c r="CB14" i="1"/>
  <c r="CB16" i="1"/>
  <c r="CB17" i="1"/>
  <c r="BU19" i="1"/>
  <c r="CB21" i="1"/>
  <c r="BU15" i="1"/>
  <c r="BU16" i="1"/>
  <c r="BU25" i="1"/>
  <c r="BU21" i="1"/>
  <c r="BU20" i="1"/>
  <c r="CB25" i="1"/>
  <c r="CB28" i="1"/>
  <c r="CB20" i="1"/>
  <c r="BU26" i="1"/>
  <c r="BU24" i="1"/>
  <c r="BU29" i="1"/>
  <c r="BU36" i="1"/>
  <c r="CB24" i="1"/>
  <c r="BU28" i="1"/>
  <c r="CB18" i="1"/>
  <c r="BU22" i="1"/>
  <c r="CB44" i="1"/>
  <c r="BU38" i="1"/>
  <c r="CB41" i="1"/>
  <c r="CB40" i="1"/>
  <c r="BU39" i="1"/>
  <c r="CB36" i="1"/>
  <c r="CB34" i="1"/>
  <c r="CB38" i="1"/>
  <c r="BU33" i="1"/>
  <c r="BU27" i="1"/>
  <c r="CB39" i="1"/>
  <c r="BU47" i="1"/>
  <c r="BU45" i="1"/>
  <c r="BU48" i="1"/>
  <c r="BU40" i="1"/>
  <c r="BU42" i="1"/>
  <c r="CB43" i="1"/>
  <c r="CB45" i="1"/>
  <c r="CB42" i="1"/>
  <c r="CB51" i="1"/>
  <c r="BU52" i="1"/>
  <c r="BU49" i="1"/>
  <c r="BU54" i="1"/>
  <c r="CB54" i="1"/>
  <c r="CB61" i="1"/>
  <c r="BU60" i="1"/>
  <c r="BU57" i="1"/>
  <c r="BU51" i="1"/>
  <c r="BU55" i="1"/>
  <c r="CB63" i="1"/>
  <c r="BU64" i="1"/>
  <c r="CB75" i="1"/>
  <c r="BU78" i="1"/>
  <c r="CB69" i="1"/>
  <c r="CB77" i="1"/>
  <c r="BU67" i="1"/>
  <c r="CB70" i="1"/>
  <c r="CB73" i="1"/>
  <c r="BU75" i="1"/>
  <c r="CB68" i="1"/>
  <c r="BU76" i="1"/>
  <c r="BU88" i="1"/>
  <c r="BU70" i="1"/>
  <c r="BU73" i="1"/>
  <c r="BU99" i="1"/>
  <c r="BU86" i="1"/>
  <c r="CB104" i="1"/>
  <c r="BU82" i="1"/>
  <c r="BU77" i="1"/>
  <c r="BU85" i="1"/>
  <c r="BU79" i="1"/>
  <c r="BU90" i="1"/>
  <c r="BU81" i="1"/>
  <c r="BU84" i="1"/>
  <c r="BU89" i="1"/>
  <c r="BU111" i="1"/>
  <c r="CB91" i="1"/>
  <c r="CB103" i="1"/>
  <c r="BU110" i="1"/>
  <c r="CB97" i="1"/>
  <c r="CB92" i="1"/>
  <c r="BU87" i="1"/>
  <c r="BU102" i="1"/>
  <c r="BU104" i="1"/>
  <c r="CB115" i="1"/>
  <c r="CB117" i="1"/>
  <c r="CB126" i="1"/>
  <c r="CB112" i="1"/>
  <c r="CB119" i="1"/>
  <c r="CB125" i="1"/>
  <c r="BU101" i="1"/>
  <c r="BU115" i="1"/>
  <c r="BU122" i="1"/>
  <c r="CB114" i="1"/>
  <c r="CB116" i="1"/>
  <c r="CB110" i="1"/>
  <c r="CB118" i="1"/>
  <c r="BU126" i="1"/>
  <c r="BU121" i="1"/>
  <c r="BU124" i="1"/>
  <c r="BU125" i="1"/>
  <c r="CB113" i="1"/>
  <c r="BU119" i="1"/>
  <c r="CB122" i="1"/>
  <c r="CB131" i="1"/>
  <c r="CB142" i="1"/>
  <c r="BU139" i="1"/>
  <c r="BU137" i="1"/>
  <c r="CB139" i="1"/>
  <c r="BU130" i="1"/>
  <c r="CB137" i="1"/>
  <c r="BU146" i="1"/>
  <c r="CB130" i="1"/>
  <c r="CB128" i="1"/>
  <c r="BU131" i="1"/>
  <c r="CB133" i="1"/>
  <c r="CB134" i="1"/>
  <c r="BU136" i="1"/>
  <c r="BU141" i="1"/>
  <c r="CB143" i="1"/>
  <c r="BU144" i="1"/>
  <c r="BU145" i="1"/>
  <c r="BU142" i="1"/>
  <c r="BU147" i="1"/>
  <c r="CB145" i="1"/>
  <c r="CB140" i="1"/>
  <c r="CB146" i="1"/>
  <c r="CB9" i="1"/>
  <c r="BX10" i="1"/>
  <c r="BW11" i="1"/>
  <c r="AR18" i="1"/>
  <c r="BY6" i="1"/>
  <c r="BU8" i="1"/>
  <c r="BY17" i="1"/>
  <c r="BP13" i="1"/>
  <c r="BT23" i="1"/>
  <c r="BZ33" i="1"/>
  <c r="BV22" i="1"/>
  <c r="BY20" i="1"/>
  <c r="BO29" i="1"/>
  <c r="BW38" i="1"/>
  <c r="BX23" i="1"/>
  <c r="BX32" i="1"/>
  <c r="BY34" i="1"/>
  <c r="BZ43" i="1"/>
  <c r="BV37" i="1"/>
  <c r="BY39" i="1"/>
  <c r="BT27" i="1"/>
  <c r="CA30" i="1"/>
  <c r="BF37" i="1"/>
  <c r="BB37" i="1"/>
  <c r="BC37" i="1"/>
  <c r="BD37" i="1"/>
  <c r="BE37" i="1"/>
  <c r="BG37" i="1"/>
  <c r="BA37" i="1"/>
  <c r="BV31" i="1"/>
  <c r="BP37" i="1"/>
  <c r="BX51" i="1"/>
  <c r="BT32" i="1"/>
  <c r="CB49" i="1"/>
  <c r="CB47" i="1"/>
  <c r="CB50" i="1"/>
  <c r="X54" i="1"/>
  <c r="AZ54" i="1"/>
  <c r="Z54" i="1" s="1"/>
  <c r="BX52" i="1"/>
  <c r="BQ62" i="1"/>
  <c r="CB56" i="1"/>
  <c r="BA51" i="1"/>
  <c r="BE51" i="1"/>
  <c r="BF51" i="1"/>
  <c r="BB51" i="1"/>
  <c r="BC51" i="1"/>
  <c r="BD51" i="1"/>
  <c r="BG51" i="1"/>
  <c r="CB65" i="1"/>
  <c r="BT53" i="1"/>
  <c r="CA58" i="1"/>
  <c r="BO54" i="1"/>
  <c r="CA66" i="1"/>
  <c r="BV64" i="1"/>
  <c r="BU71" i="1"/>
  <c r="BY74" i="1"/>
  <c r="BX86" i="1"/>
  <c r="BO76" i="1"/>
  <c r="W84" i="1"/>
  <c r="AY84" i="1"/>
  <c r="Y84" i="1" s="1"/>
  <c r="CA68" i="1"/>
  <c r="BO86" i="1"/>
  <c r="BV80" i="1"/>
  <c r="BZ103" i="1"/>
  <c r="BP93" i="1"/>
  <c r="CA85" i="1"/>
  <c r="BS93" i="1"/>
  <c r="CA81" i="1"/>
  <c r="BV83" i="1"/>
  <c r="BS90" i="1"/>
  <c r="CB102" i="1"/>
  <c r="BP90" i="1"/>
  <c r="CB99" i="1"/>
  <c r="W81" i="1"/>
  <c r="AY81" i="1"/>
  <c r="Y81" i="1" s="1"/>
  <c r="BQ92" i="1"/>
  <c r="BT79" i="1"/>
  <c r="BU100" i="1"/>
  <c r="BV109" i="1"/>
  <c r="CB107" i="1"/>
  <c r="BZ109" i="1"/>
  <c r="BW100" i="1"/>
  <c r="BV107" i="1"/>
  <c r="CB109" i="1"/>
  <c r="BQ96" i="1"/>
  <c r="CA95" i="1"/>
  <c r="BZ125" i="1"/>
  <c r="BW118" i="1"/>
  <c r="X126" i="1"/>
  <c r="AZ126" i="1"/>
  <c r="Z126" i="1" s="1"/>
  <c r="BW116" i="1"/>
  <c r="CA123" i="1"/>
  <c r="BQ118" i="1"/>
  <c r="BW124" i="1"/>
  <c r="BX129" i="1"/>
  <c r="X135" i="1"/>
  <c r="AZ135" i="1"/>
  <c r="Z135" i="1" s="1"/>
  <c r="BV129" i="1"/>
  <c r="BW120" i="1"/>
  <c r="BZ133" i="1"/>
  <c r="BR130" i="1"/>
  <c r="CA128" i="1"/>
  <c r="BT145" i="1"/>
  <c r="BU134" i="1"/>
  <c r="BV141" i="1"/>
  <c r="BX137" i="1"/>
  <c r="BX136" i="1"/>
  <c r="CA146" i="1"/>
  <c r="BS134" i="1"/>
  <c r="BO142" i="1"/>
  <c r="BW154" i="1"/>
  <c r="BU138" i="1"/>
  <c r="BY152" i="1"/>
  <c r="BX144" i="1"/>
  <c r="AY152" i="1"/>
  <c r="Y152" i="1" s="1"/>
  <c r="W152" i="1"/>
  <c r="BP140" i="1"/>
  <c r="BU153" i="1"/>
  <c r="CB162" i="1"/>
  <c r="CB159" i="1"/>
  <c r="CB152" i="1"/>
  <c r="BU154" i="1"/>
  <c r="CB154" i="1"/>
  <c r="BU149" i="1"/>
  <c r="CB149" i="1"/>
  <c r="CB168" i="1"/>
  <c r="CB171" i="1"/>
  <c r="CB169" i="1"/>
  <c r="CB178" i="1"/>
  <c r="CB172" i="1"/>
  <c r="CB163" i="1"/>
  <c r="CB187" i="1"/>
  <c r="CB175" i="1"/>
  <c r="BU191" i="1"/>
  <c r="BU200" i="1"/>
  <c r="BU202" i="1"/>
  <c r="CB174" i="1"/>
  <c r="BU186" i="1"/>
  <c r="CB177" i="1"/>
  <c r="CB191" i="1"/>
  <c r="CB184" i="1"/>
  <c r="CB198" i="1"/>
  <c r="CB199" i="1"/>
  <c r="BU181" i="1"/>
  <c r="CB188" i="1"/>
  <c r="BU194" i="1"/>
  <c r="BU209" i="1"/>
  <c r="CB216" i="1"/>
  <c r="CB166" i="1"/>
  <c r="CB202" i="1"/>
  <c r="CB192" i="1"/>
  <c r="CB194" i="1"/>
  <c r="BU199" i="1"/>
  <c r="CB206" i="1"/>
  <c r="CB213" i="1"/>
  <c r="BU206" i="1"/>
  <c r="BU211" i="1"/>
  <c r="BU212" i="1"/>
  <c r="CB212" i="1"/>
  <c r="BU214" i="1"/>
  <c r="BU229" i="1"/>
  <c r="CB207" i="1"/>
  <c r="CB196" i="1"/>
  <c r="CB200" i="1"/>
  <c r="BU220" i="1"/>
  <c r="CB209" i="1"/>
  <c r="CB215" i="1"/>
  <c r="BU204" i="1"/>
  <c r="CB208" i="1"/>
  <c r="BU213" i="1"/>
  <c r="CB220" i="1"/>
  <c r="BU215" i="1"/>
  <c r="BU221" i="1"/>
  <c r="CB232" i="1"/>
  <c r="CB224" i="1"/>
  <c r="CB233" i="1"/>
  <c r="CB244" i="1"/>
  <c r="CB246" i="1"/>
  <c r="CB221" i="1"/>
  <c r="BU227" i="1"/>
  <c r="CB230" i="1"/>
  <c r="BU242" i="1"/>
  <c r="CB229" i="1"/>
  <c r="BU239" i="1"/>
  <c r="BU232" i="1"/>
  <c r="BU233" i="1"/>
  <c r="BU245" i="1"/>
  <c r="BU241" i="1"/>
  <c r="CB242" i="1"/>
  <c r="BU216" i="1"/>
  <c r="CB227" i="1"/>
  <c r="CB239" i="1"/>
  <c r="BU238" i="1"/>
  <c r="CB243" i="1"/>
  <c r="BU244" i="1"/>
  <c r="CB236" i="1"/>
  <c r="BU254" i="1"/>
  <c r="BU255" i="1"/>
  <c r="BU286" i="1"/>
  <c r="BU248" i="1"/>
  <c r="BU265" i="1"/>
  <c r="BU260" i="1"/>
  <c r="CB269" i="1"/>
  <c r="CB271" i="1"/>
  <c r="BU250" i="1"/>
  <c r="BU252" i="1"/>
  <c r="BU247" i="1"/>
  <c r="CB248" i="1"/>
  <c r="BU251" i="1"/>
  <c r="CB256" i="1"/>
  <c r="BU261" i="1"/>
  <c r="CB255" i="1"/>
  <c r="CB253" i="1"/>
  <c r="CB257" i="1"/>
  <c r="CB247" i="1"/>
  <c r="BU249" i="1"/>
  <c r="CB252" i="1"/>
  <c r="CB241" i="1"/>
  <c r="CB251" i="1"/>
  <c r="CB261" i="1"/>
  <c r="CB245" i="1"/>
  <c r="BU256" i="1"/>
  <c r="CB283" i="1"/>
  <c r="CB249" i="1"/>
  <c r="CB274" i="1"/>
  <c r="CB277" i="1"/>
  <c r="CB300" i="1"/>
  <c r="BU269" i="1"/>
  <c r="CB273" i="1"/>
  <c r="CB294" i="1"/>
  <c r="CB260" i="1"/>
  <c r="BU283" i="1"/>
  <c r="BU274" i="1"/>
  <c r="BU280" i="1"/>
  <c r="CB281" i="1"/>
  <c r="CB284" i="1"/>
  <c r="BU288" i="1"/>
  <c r="BU292" i="1"/>
  <c r="CB309" i="1"/>
  <c r="BU263" i="1"/>
  <c r="BU271" i="1"/>
  <c r="CB296" i="1"/>
  <c r="CB290" i="1"/>
  <c r="CB293" i="1"/>
  <c r="BU272" i="1"/>
  <c r="BU278" i="1"/>
  <c r="CB288" i="1"/>
  <c r="CB298" i="1"/>
  <c r="CB301" i="1"/>
  <c r="BU277" i="1"/>
  <c r="CB292" i="1"/>
  <c r="CB295" i="1"/>
  <c r="CB265" i="1"/>
  <c r="CB286" i="1"/>
  <c r="CB278" i="1"/>
  <c r="BU284" i="1"/>
  <c r="CB303" i="1"/>
  <c r="BU307" i="1"/>
  <c r="CB304" i="1"/>
  <c r="CB308" i="1"/>
  <c r="CB264" i="1"/>
  <c r="BU308" i="1"/>
  <c r="BU304" i="1"/>
  <c r="BU281" i="1"/>
  <c r="CB250" i="1"/>
  <c r="BU302" i="1"/>
  <c r="CB276" i="1"/>
  <c r="BU310" i="1"/>
  <c r="CB299" i="1"/>
  <c r="CB302" i="1"/>
  <c r="BW147" i="1"/>
  <c r="BY162" i="1"/>
  <c r="BR153" i="1"/>
  <c r="BX149" i="1"/>
  <c r="BP174" i="1"/>
  <c r="BU187" i="1"/>
  <c r="W158" i="1"/>
  <c r="AY158" i="1"/>
  <c r="Y158" i="1" s="1"/>
  <c r="CB173" i="1"/>
  <c r="BW175" i="1"/>
  <c r="BV171" i="1"/>
  <c r="BV188" i="1"/>
  <c r="BT168" i="1"/>
  <c r="BO155" i="1"/>
  <c r="BX162" i="1"/>
  <c r="W166" i="1"/>
  <c r="AY166" i="1"/>
  <c r="Y166" i="1" s="1"/>
  <c r="BV166" i="1"/>
  <c r="BV165" i="1"/>
  <c r="BG165" i="1"/>
  <c r="BA165" i="1"/>
  <c r="BE165" i="1"/>
  <c r="BB165" i="1"/>
  <c r="BC165" i="1"/>
  <c r="BF165" i="1"/>
  <c r="BD165" i="1"/>
  <c r="BY176" i="1"/>
  <c r="BW164" i="1"/>
  <c r="BY161" i="1"/>
  <c r="BY194" i="1"/>
  <c r="BX183" i="1"/>
  <c r="BZ189" i="1"/>
  <c r="CA201" i="1"/>
  <c r="BZ209" i="1"/>
  <c r="CB180" i="1"/>
  <c r="BX190" i="1"/>
  <c r="BQ190" i="1"/>
  <c r="CA183" i="1"/>
  <c r="BU182" i="1"/>
  <c r="BO197" i="1"/>
  <c r="BV207" i="1"/>
  <c r="BY197" i="1"/>
  <c r="BY211" i="1"/>
  <c r="CF194" i="1"/>
  <c r="AG194" i="1"/>
  <c r="AI194" i="1" s="1"/>
  <c r="CF211" i="1"/>
  <c r="CR211" i="1"/>
  <c r="BO210" i="1"/>
  <c r="BY208" i="1"/>
  <c r="BX229" i="1"/>
  <c r="BR221" i="1"/>
  <c r="CA208" i="1"/>
  <c r="BW203" i="1"/>
  <c r="BR203" i="1"/>
  <c r="BP205" i="1"/>
  <c r="BU219" i="1"/>
  <c r="CA234" i="1"/>
  <c r="BZ218" i="1"/>
  <c r="W232" i="1"/>
  <c r="AY232" i="1"/>
  <c r="Y232" i="1" s="1"/>
  <c r="BS239" i="1"/>
  <c r="BX208" i="1"/>
  <c r="BO226" i="1"/>
  <c r="BY243" i="1"/>
  <c r="BP234" i="1"/>
  <c r="BP238" i="1"/>
  <c r="CA248" i="1"/>
  <c r="BU226" i="1"/>
  <c r="BW237" i="1"/>
  <c r="BT237" i="1"/>
  <c r="CA236" i="1"/>
  <c r="BE241" i="1"/>
  <c r="BA241" i="1"/>
  <c r="BB241" i="1"/>
  <c r="BC241" i="1"/>
  <c r="BD241" i="1"/>
  <c r="BF241" i="1"/>
  <c r="BG241" i="1"/>
  <c r="BP261" i="1"/>
  <c r="BR268" i="1"/>
  <c r="AZ266" i="1"/>
  <c r="Z266" i="1" s="1"/>
  <c r="X266" i="1"/>
  <c r="BC243" i="1"/>
  <c r="BD243" i="1"/>
  <c r="BE243" i="1"/>
  <c r="BF243" i="1"/>
  <c r="BG243" i="1"/>
  <c r="BA243" i="1"/>
  <c r="BB243" i="1"/>
  <c r="W261" i="1"/>
  <c r="AY261" i="1"/>
  <c r="Y261" i="1" s="1"/>
  <c r="AY244" i="1"/>
  <c r="Y244" i="1" s="1"/>
  <c r="W244" i="1"/>
  <c r="BW250" i="1"/>
  <c r="BT271" i="1"/>
  <c r="CR256" i="1"/>
  <c r="AG248" i="1"/>
  <c r="AI248" i="1" s="1"/>
  <c r="CF248" i="1"/>
  <c r="BV271" i="1"/>
  <c r="BR222" i="1"/>
  <c r="CA257" i="1"/>
  <c r="BY263" i="1"/>
  <c r="CA274" i="1"/>
  <c r="AY249" i="1"/>
  <c r="Y249" i="1" s="1"/>
  <c r="W249" i="1"/>
  <c r="BP255" i="1"/>
  <c r="AY262" i="1"/>
  <c r="Y262" i="1" s="1"/>
  <c r="W262" i="1"/>
  <c r="BX284" i="1"/>
  <c r="BT290" i="1"/>
  <c r="BW261" i="1"/>
  <c r="BW288" i="1"/>
  <c r="BU297" i="1"/>
  <c r="BQ307" i="1"/>
  <c r="BZ264" i="1"/>
  <c r="BB269" i="1"/>
  <c r="BC269" i="1"/>
  <c r="BA269" i="1"/>
  <c r="BE269" i="1"/>
  <c r="BG269" i="1"/>
  <c r="BD269" i="1"/>
  <c r="BF269" i="1"/>
  <c r="BQ270" i="1"/>
  <c r="BU291" i="1"/>
  <c r="BR276" i="1"/>
  <c r="CF302" i="1"/>
  <c r="AG302" i="1"/>
  <c r="AI302" i="1" s="1"/>
  <c r="BP286" i="1"/>
  <c r="BP306" i="1"/>
  <c r="BP275" i="1"/>
  <c r="BZ282" i="1"/>
  <c r="CA288" i="1"/>
  <c r="BO258" i="1"/>
  <c r="BZ266" i="1"/>
  <c r="BQ290" i="1"/>
  <c r="BY316" i="1"/>
  <c r="BV311" i="1"/>
  <c r="BX308" i="1"/>
  <c r="BR310" i="1"/>
  <c r="BT344" i="1"/>
  <c r="BT340" i="1"/>
  <c r="BT338" i="1"/>
  <c r="BT341" i="1"/>
  <c r="CA343" i="1"/>
  <c r="BT355" i="1"/>
  <c r="BT358" i="1"/>
  <c r="BT361" i="1"/>
  <c r="CA321" i="1"/>
  <c r="BT325" i="1"/>
  <c r="CA336" i="1"/>
  <c r="CA333" i="1"/>
  <c r="BT323" i="1"/>
  <c r="BT328" i="1"/>
  <c r="BT331" i="1"/>
  <c r="CA340" i="1"/>
  <c r="CA339" i="1"/>
  <c r="BT320" i="1"/>
  <c r="CA323" i="1"/>
  <c r="BT327" i="1"/>
  <c r="CA331" i="1"/>
  <c r="CA337" i="1"/>
  <c r="BT343" i="1"/>
  <c r="CA345" i="1"/>
  <c r="CA355" i="1"/>
  <c r="BT393" i="1"/>
  <c r="CA344" i="1"/>
  <c r="BT364" i="1"/>
  <c r="BT367" i="1"/>
  <c r="BT370" i="1"/>
  <c r="BT373" i="1"/>
  <c r="CA375" i="1"/>
  <c r="BT350" i="1"/>
  <c r="BT352" i="1"/>
  <c r="CA348" i="1"/>
  <c r="CA349" i="1"/>
  <c r="BT353" i="1"/>
  <c r="CA361" i="1"/>
  <c r="CA364" i="1"/>
  <c r="CA367" i="1"/>
  <c r="CA370" i="1"/>
  <c r="CA373" i="1"/>
  <c r="BT380" i="1"/>
  <c r="CA357" i="1"/>
  <c r="BT359" i="1"/>
  <c r="BT382" i="1"/>
  <c r="CA351" i="1"/>
  <c r="CA358" i="1"/>
  <c r="BT365" i="1"/>
  <c r="BT385" i="1"/>
  <c r="BT399" i="1"/>
  <c r="BT437" i="1"/>
  <c r="BT440" i="1"/>
  <c r="BT377" i="1"/>
  <c r="CA398" i="1"/>
  <c r="CA401" i="1"/>
  <c r="CA404" i="1"/>
  <c r="CA407" i="1"/>
  <c r="CA410" i="1"/>
  <c r="CA413" i="1"/>
  <c r="CA416" i="1"/>
  <c r="CA419" i="1"/>
  <c r="CA425" i="1"/>
  <c r="CA428" i="1"/>
  <c r="BT410" i="1"/>
  <c r="CA422" i="1"/>
  <c r="CA437" i="1"/>
  <c r="CA440" i="1"/>
  <c r="BT404" i="1"/>
  <c r="CA429" i="1"/>
  <c r="CA393" i="1"/>
  <c r="BT413" i="1"/>
  <c r="BT414" i="1"/>
  <c r="CA423" i="1"/>
  <c r="CA395" i="1"/>
  <c r="BT401" i="1"/>
  <c r="BT416" i="1"/>
  <c r="BT431" i="1"/>
  <c r="BT434" i="1"/>
  <c r="CA396" i="1"/>
  <c r="BT407" i="1"/>
  <c r="CA421" i="1"/>
  <c r="BT422" i="1"/>
  <c r="CA438" i="1"/>
  <c r="CA441" i="1"/>
  <c r="BT419" i="1"/>
  <c r="BT398" i="1"/>
  <c r="CA431" i="1"/>
  <c r="BT441" i="1"/>
  <c r="CA444" i="1"/>
  <c r="BT463" i="1"/>
  <c r="CA471" i="1"/>
  <c r="BT478" i="1"/>
  <c r="CA424" i="1"/>
  <c r="BT425" i="1"/>
  <c r="CA446" i="1"/>
  <c r="BT447" i="1"/>
  <c r="CA448" i="1"/>
  <c r="CA469" i="1"/>
  <c r="BT487" i="1"/>
  <c r="BT490" i="1"/>
  <c r="BT493" i="1"/>
  <c r="CA427" i="1"/>
  <c r="CA468" i="1"/>
  <c r="CA443" i="1"/>
  <c r="CA456" i="1"/>
  <c r="BT458" i="1"/>
  <c r="CA481" i="1"/>
  <c r="BT428" i="1"/>
  <c r="CA464" i="1"/>
  <c r="BT472" i="1"/>
  <c r="CA480" i="1"/>
  <c r="CA434" i="1"/>
  <c r="BT438" i="1"/>
  <c r="CA447" i="1"/>
  <c r="CA463" i="1"/>
  <c r="BT470" i="1"/>
  <c r="BT471" i="1"/>
  <c r="CA478" i="1"/>
  <c r="CA479" i="1"/>
  <c r="BT426" i="1"/>
  <c r="CA442" i="1"/>
  <c r="BT444" i="1"/>
  <c r="BT469" i="1"/>
  <c r="CA477" i="1"/>
  <c r="CA426" i="1"/>
  <c r="BT439" i="1"/>
  <c r="CA449" i="1"/>
  <c r="CA452" i="1"/>
  <c r="CA455" i="1"/>
  <c r="CA460" i="1"/>
  <c r="CA461" i="1"/>
  <c r="BT456" i="1"/>
  <c r="BT423" i="1"/>
  <c r="BT450" i="1"/>
  <c r="BT453" i="1"/>
  <c r="BT464" i="1"/>
  <c r="CA420" i="1"/>
  <c r="CA457" i="1"/>
  <c r="CA472" i="1"/>
  <c r="BT479" i="1"/>
  <c r="BT480" i="1"/>
  <c r="BT481" i="1"/>
  <c r="CA493" i="1"/>
  <c r="BT468" i="1"/>
  <c r="BT467" i="1"/>
  <c r="BT486" i="1"/>
  <c r="CA491" i="1"/>
  <c r="CA467" i="1"/>
  <c r="BT475" i="1"/>
  <c r="BT485" i="1"/>
  <c r="CA475" i="1"/>
  <c r="CA488" i="1"/>
  <c r="BT504" i="1"/>
  <c r="CA502" i="1"/>
  <c r="CA506" i="1"/>
  <c r="CA485" i="1"/>
  <c r="CA498" i="1"/>
  <c r="CA487" i="1"/>
  <c r="CA503" i="1"/>
  <c r="BT505" i="1"/>
  <c r="CA490" i="1"/>
  <c r="CA504" i="1"/>
  <c r="CA507" i="1"/>
  <c r="BT489" i="1"/>
  <c r="BT492" i="1"/>
  <c r="CA495" i="1"/>
  <c r="CA497" i="1"/>
  <c r="CA494" i="1"/>
  <c r="CA499" i="1"/>
  <c r="CA505" i="1"/>
  <c r="BT507" i="1"/>
  <c r="BT495" i="1"/>
  <c r="BT506" i="1"/>
  <c r="BT474" i="1"/>
  <c r="BT429" i="1"/>
  <c r="BT459" i="1"/>
  <c r="BT461" i="1"/>
  <c r="CA439" i="1"/>
  <c r="CA406" i="1"/>
  <c r="CA369" i="1"/>
  <c r="BT384" i="1"/>
  <c r="BT396" i="1"/>
  <c r="CA382" i="1"/>
  <c r="BT389" i="1"/>
  <c r="CA341" i="1"/>
  <c r="CA334" i="1"/>
  <c r="BT332" i="1"/>
  <c r="BT330" i="1"/>
  <c r="CA329" i="1"/>
  <c r="CA320" i="1"/>
  <c r="BT321" i="1"/>
  <c r="BT500" i="1"/>
  <c r="CA470" i="1"/>
  <c r="CA418" i="1"/>
  <c r="BT415" i="1"/>
  <c r="BT421" i="1"/>
  <c r="BT424" i="1"/>
  <c r="CA386" i="1"/>
  <c r="CA387" i="1"/>
  <c r="BT368" i="1"/>
  <c r="CA356" i="1"/>
  <c r="BT356" i="1"/>
  <c r="BT375" i="1"/>
  <c r="CA347" i="1"/>
  <c r="BT335" i="1"/>
  <c r="BT345" i="1"/>
  <c r="CA315" i="1"/>
  <c r="CA417" i="1"/>
  <c r="BT454" i="1"/>
  <c r="BT397" i="1"/>
  <c r="CA408" i="1"/>
  <c r="BT392" i="1"/>
  <c r="CA374" i="1"/>
  <c r="CA365" i="1"/>
  <c r="CA384" i="1"/>
  <c r="BT374" i="1"/>
  <c r="BT351" i="1"/>
  <c r="BT339" i="1"/>
  <c r="BT324" i="1"/>
  <c r="CA353" i="1"/>
  <c r="CA316" i="1"/>
  <c r="CA314" i="1"/>
  <c r="CA332" i="1"/>
  <c r="BT319" i="1"/>
  <c r="BT318" i="1"/>
  <c r="BT498" i="1"/>
  <c r="BT491" i="1"/>
  <c r="BT494" i="1"/>
  <c r="CA473" i="1"/>
  <c r="BT449" i="1"/>
  <c r="CA486" i="1"/>
  <c r="CA430" i="1"/>
  <c r="CA391" i="1"/>
  <c r="BT412" i="1"/>
  <c r="BT388" i="1"/>
  <c r="CA409" i="1"/>
  <c r="CA383" i="1"/>
  <c r="BT349" i="1"/>
  <c r="CA328" i="1"/>
  <c r="CA318" i="1"/>
  <c r="BT503" i="1"/>
  <c r="BT508" i="1"/>
  <c r="CA466" i="1"/>
  <c r="CA465" i="1"/>
  <c r="CA436" i="1"/>
  <c r="BT477" i="1"/>
  <c r="CA451" i="1"/>
  <c r="BT443" i="1"/>
  <c r="BT395" i="1"/>
  <c r="CA403" i="1"/>
  <c r="BT442" i="1"/>
  <c r="BT411" i="1"/>
  <c r="BT379" i="1"/>
  <c r="CA330" i="1"/>
  <c r="BT342" i="1"/>
  <c r="CA313" i="1"/>
  <c r="BT348" i="1"/>
  <c r="CA342" i="1"/>
  <c r="CA324" i="1"/>
  <c r="CA312" i="1"/>
  <c r="CA311" i="1"/>
  <c r="BT499" i="1"/>
  <c r="BT496" i="1"/>
  <c r="CA482" i="1"/>
  <c r="BT484" i="1"/>
  <c r="CA445" i="1"/>
  <c r="CA433" i="1"/>
  <c r="BT417" i="1"/>
  <c r="BT405" i="1"/>
  <c r="CA390" i="1"/>
  <c r="BT383" i="1"/>
  <c r="BT363" i="1"/>
  <c r="CA378" i="1"/>
  <c r="BT362" i="1"/>
  <c r="BT360" i="1"/>
  <c r="BT347" i="1"/>
  <c r="CA338" i="1"/>
  <c r="BT317" i="1"/>
  <c r="CA319" i="1"/>
  <c r="BT476" i="1"/>
  <c r="BT465" i="1"/>
  <c r="CA450" i="1"/>
  <c r="BT457" i="1"/>
  <c r="CA399" i="1"/>
  <c r="BT406" i="1"/>
  <c r="BT427" i="1"/>
  <c r="BT403" i="1"/>
  <c r="CA381" i="1"/>
  <c r="CA354" i="1"/>
  <c r="CA346" i="1"/>
  <c r="CA317" i="1"/>
  <c r="CA483" i="1"/>
  <c r="BT502" i="1"/>
  <c r="BT452" i="1"/>
  <c r="BT430" i="1"/>
  <c r="CA412" i="1"/>
  <c r="CA414" i="1"/>
  <c r="BT366" i="1"/>
  <c r="BT372" i="1"/>
  <c r="CA371" i="1"/>
  <c r="CA377" i="1"/>
  <c r="BT381" i="1"/>
  <c r="BT357" i="1"/>
  <c r="CA322" i="1"/>
  <c r="CA350" i="1"/>
  <c r="BT497" i="1"/>
  <c r="BT501" i="1"/>
  <c r="BT435" i="1"/>
  <c r="BT473" i="1"/>
  <c r="BT432" i="1"/>
  <c r="CA454" i="1"/>
  <c r="CA405" i="1"/>
  <c r="CA397" i="1"/>
  <c r="CA402" i="1"/>
  <c r="CA411" i="1"/>
  <c r="BT400" i="1"/>
  <c r="BT371" i="1"/>
  <c r="CA368" i="1"/>
  <c r="CA363" i="1"/>
  <c r="CA385" i="1"/>
  <c r="CA359" i="1"/>
  <c r="CA394" i="1"/>
  <c r="CA389" i="1"/>
  <c r="BT354" i="1"/>
  <c r="CA360" i="1"/>
  <c r="BT346" i="1"/>
  <c r="BT337" i="1"/>
  <c r="BT316" i="1"/>
  <c r="CA508" i="1"/>
  <c r="CA496" i="1"/>
  <c r="CA476" i="1"/>
  <c r="CA458" i="1"/>
  <c r="BT488" i="1"/>
  <c r="BT418" i="1"/>
  <c r="BT433" i="1"/>
  <c r="BT445" i="1"/>
  <c r="CA453" i="1"/>
  <c r="BT460" i="1"/>
  <c r="BT462" i="1"/>
  <c r="BT391" i="1"/>
  <c r="CA366" i="1"/>
  <c r="BT369" i="1"/>
  <c r="CA372" i="1"/>
  <c r="CA376" i="1"/>
  <c r="CA362" i="1"/>
  <c r="BT334" i="1"/>
  <c r="CA335" i="1"/>
  <c r="CA325" i="1"/>
  <c r="CA501" i="1"/>
  <c r="CA492" i="1"/>
  <c r="CA484" i="1"/>
  <c r="BT483" i="1"/>
  <c r="CA462" i="1"/>
  <c r="BT436" i="1"/>
  <c r="BT448" i="1"/>
  <c r="BT408" i="1"/>
  <c r="BT409" i="1"/>
  <c r="CA392" i="1"/>
  <c r="BT394" i="1"/>
  <c r="BT402" i="1"/>
  <c r="BT387" i="1"/>
  <c r="BT376" i="1"/>
  <c r="BT378" i="1"/>
  <c r="BT322" i="1"/>
  <c r="CA327" i="1"/>
  <c r="BU328" i="1"/>
  <c r="CB310" i="1"/>
  <c r="CB327" i="1"/>
  <c r="CB340" i="1"/>
  <c r="BG368" i="1"/>
  <c r="BD368" i="1"/>
  <c r="BA368" i="1"/>
  <c r="BB368" i="1"/>
  <c r="BC368" i="1"/>
  <c r="BE368" i="1"/>
  <c r="BF368" i="1"/>
  <c r="BQ346" i="1"/>
  <c r="BX411" i="1"/>
  <c r="BC433" i="1"/>
  <c r="BD433" i="1"/>
  <c r="BE433" i="1"/>
  <c r="BA433" i="1"/>
  <c r="BB433" i="1"/>
  <c r="BF433" i="1"/>
  <c r="BG433" i="1"/>
  <c r="BB424" i="1"/>
  <c r="BC424" i="1"/>
  <c r="BD424" i="1"/>
  <c r="BG424" i="1"/>
  <c r="BA424" i="1"/>
  <c r="BE424" i="1"/>
  <c r="BF424" i="1"/>
  <c r="BA421" i="1"/>
  <c r="BB421" i="1"/>
  <c r="BC421" i="1"/>
  <c r="BD421" i="1"/>
  <c r="BF421" i="1"/>
  <c r="BG421" i="1"/>
  <c r="BE421" i="1"/>
  <c r="BU429" i="1"/>
  <c r="BW387" i="1"/>
  <c r="BB540" i="1"/>
  <c r="BC540" i="1"/>
  <c r="BF540" i="1"/>
  <c r="BA540" i="1"/>
  <c r="BD540" i="1"/>
  <c r="BE540" i="1"/>
  <c r="BG540" i="1"/>
  <c r="BF538" i="1"/>
  <c r="BA538" i="1"/>
  <c r="BD538" i="1"/>
  <c r="BG538" i="1"/>
  <c r="BB538" i="1"/>
  <c r="BC538" i="1"/>
  <c r="BE538" i="1"/>
  <c r="CA544" i="1"/>
  <c r="BF553" i="1"/>
  <c r="BA553" i="1"/>
  <c r="BC553" i="1"/>
  <c r="BD553" i="1"/>
  <c r="BE553" i="1"/>
  <c r="BG553" i="1"/>
  <c r="BB553" i="1"/>
  <c r="BD606" i="1"/>
  <c r="BA606" i="1"/>
  <c r="BB606" i="1"/>
  <c r="BC606" i="1"/>
  <c r="BE606" i="1"/>
  <c r="BF606" i="1"/>
  <c r="BG606" i="1"/>
  <c r="BF652" i="1"/>
  <c r="BG652" i="1"/>
  <c r="BA652" i="1"/>
  <c r="BB652" i="1"/>
  <c r="BC652" i="1"/>
  <c r="BD652" i="1"/>
  <c r="BE652" i="1"/>
  <c r="BX22" i="1"/>
  <c r="BQ28" i="1"/>
  <c r="AZ48" i="1"/>
  <c r="Z48" i="1" s="1"/>
  <c r="X48" i="1"/>
  <c r="BY77" i="1"/>
  <c r="CB81" i="1"/>
  <c r="BP98" i="1"/>
  <c r="CB121" i="1"/>
  <c r="CA127" i="1"/>
  <c r="BT139" i="1"/>
  <c r="BW140" i="1"/>
  <c r="BV15" i="1"/>
  <c r="BV28" i="1"/>
  <c r="BR37" i="1"/>
  <c r="BP33" i="1"/>
  <c r="BT48" i="1"/>
  <c r="BS45" i="1"/>
  <c r="BS47" i="1"/>
  <c r="CB57" i="1"/>
  <c r="BV53" i="1"/>
  <c r="BY91" i="1"/>
  <c r="BW9" i="1"/>
  <c r="BU12" i="1"/>
  <c r="BY15" i="1"/>
  <c r="BW35" i="1"/>
  <c r="BW57" i="1"/>
  <c r="BU61" i="1"/>
  <c r="BR59" i="1"/>
  <c r="BQ63" i="1"/>
  <c r="BX91" i="1"/>
  <c r="CB93" i="1"/>
  <c r="BX79" i="1"/>
  <c r="BT106" i="1"/>
  <c r="BF78" i="1"/>
  <c r="BC78" i="1"/>
  <c r="BE78" i="1"/>
  <c r="BA78" i="1"/>
  <c r="BB78" i="1"/>
  <c r="BD78" i="1"/>
  <c r="BG78" i="1"/>
  <c r="BU114" i="1"/>
  <c r="BV130" i="1"/>
  <c r="W138" i="1"/>
  <c r="AY138" i="1"/>
  <c r="Y138" i="1" s="1"/>
  <c r="AZ8" i="1"/>
  <c r="Z8" i="1" s="1"/>
  <c r="X8" i="1"/>
  <c r="BP9" i="1"/>
  <c r="CC9" i="1" s="1"/>
  <c r="BV10" i="1"/>
  <c r="AZ23" i="1"/>
  <c r="Z23" i="1" s="1"/>
  <c r="X23" i="1"/>
  <c r="CC12" i="1"/>
  <c r="BR23" i="1"/>
  <c r="BR16" i="1"/>
  <c r="BW29" i="1"/>
  <c r="BS23" i="1"/>
  <c r="CF24" i="1"/>
  <c r="AZ30" i="1"/>
  <c r="Z30" i="1" s="1"/>
  <c r="X30" i="1"/>
  <c r="BV32" i="1"/>
  <c r="BU44" i="1"/>
  <c r="BV29" i="1"/>
  <c r="BV39" i="1"/>
  <c r="BR27" i="1"/>
  <c r="BQ35" i="1"/>
  <c r="BY40" i="1"/>
  <c r="BW30" i="1"/>
  <c r="BT31" i="1"/>
  <c r="BY43" i="1"/>
  <c r="BP49" i="1"/>
  <c r="BP47" i="1"/>
  <c r="BP50" i="1"/>
  <c r="AY59" i="1"/>
  <c r="Y59" i="1" s="1"/>
  <c r="W59" i="1"/>
  <c r="BZ52" i="1"/>
  <c r="BW52" i="1"/>
  <c r="CB62" i="1"/>
  <c r="CA46" i="1"/>
  <c r="X51" i="1"/>
  <c r="AZ51" i="1"/>
  <c r="Z51" i="1" s="1"/>
  <c r="BT61" i="1"/>
  <c r="BP56" i="1"/>
  <c r="BY53" i="1"/>
  <c r="BQ53" i="1"/>
  <c r="BZ58" i="1"/>
  <c r="CB67" i="1"/>
  <c r="BU63" i="1"/>
  <c r="BQ64" i="1"/>
  <c r="X77" i="1"/>
  <c r="AZ77" i="1"/>
  <c r="Z77" i="1" s="1"/>
  <c r="BX69" i="1"/>
  <c r="CB60" i="1"/>
  <c r="BT71" i="1"/>
  <c r="CB74" i="1"/>
  <c r="BX87" i="1"/>
  <c r="BO71" i="1"/>
  <c r="BW76" i="1"/>
  <c r="CR71" i="1"/>
  <c r="BS74" i="1"/>
  <c r="CB86" i="1"/>
  <c r="BU80" i="1"/>
  <c r="BO92" i="1"/>
  <c r="BQ104" i="1"/>
  <c r="BY93" i="1"/>
  <c r="CA86" i="1"/>
  <c r="BZ81" i="1"/>
  <c r="BU83" i="1"/>
  <c r="BP102" i="1"/>
  <c r="BP99" i="1"/>
  <c r="BY94" i="1"/>
  <c r="BZ92" i="1"/>
  <c r="BZ101" i="1"/>
  <c r="CB98" i="1"/>
  <c r="BX110" i="1"/>
  <c r="BO107" i="1"/>
  <c r="BR93" i="1"/>
  <c r="BY98" i="1"/>
  <c r="CB101" i="1"/>
  <c r="CA109" i="1"/>
  <c r="CB96" i="1"/>
  <c r="BZ95" i="1"/>
  <c r="BU118" i="1"/>
  <c r="BS114" i="1"/>
  <c r="BZ121" i="1"/>
  <c r="BZ119" i="1"/>
  <c r="BX108" i="1"/>
  <c r="BV117" i="1"/>
  <c r="CB124" i="1"/>
  <c r="CB123" i="1"/>
  <c r="BW113" i="1"/>
  <c r="BV123" i="1"/>
  <c r="BO101" i="1"/>
  <c r="CA108" i="1"/>
  <c r="BU129" i="1"/>
  <c r="BT120" i="1"/>
  <c r="BW127" i="1"/>
  <c r="X129" i="1"/>
  <c r="AZ129" i="1"/>
  <c r="Z129" i="1" s="1"/>
  <c r="BS130" i="1"/>
  <c r="BQ130" i="1"/>
  <c r="BT137" i="1"/>
  <c r="BV136" i="1"/>
  <c r="BO129" i="1"/>
  <c r="BZ142" i="1"/>
  <c r="BU151" i="1"/>
  <c r="CB138" i="1"/>
  <c r="BV152" i="1"/>
  <c r="BS144" i="1"/>
  <c r="BY153" i="1"/>
  <c r="BT140" i="1"/>
  <c r="BS147" i="1"/>
  <c r="BP157" i="1"/>
  <c r="BW159" i="1"/>
  <c r="BP175" i="1"/>
  <c r="BP177" i="1"/>
  <c r="BP152" i="1"/>
  <c r="BP154" i="1"/>
  <c r="BW191" i="1"/>
  <c r="BP153" i="1"/>
  <c r="BW157" i="1"/>
  <c r="BW150" i="1"/>
  <c r="BP151" i="1"/>
  <c r="BP185" i="1"/>
  <c r="BW153" i="1"/>
  <c r="BP163" i="1"/>
  <c r="BW171" i="1"/>
  <c r="BP159" i="1"/>
  <c r="BW149" i="1"/>
  <c r="BW162" i="1"/>
  <c r="BP171" i="1"/>
  <c r="BW168" i="1"/>
  <c r="BP169" i="1"/>
  <c r="BW185" i="1"/>
  <c r="BP193" i="1"/>
  <c r="BW198" i="1"/>
  <c r="BP204" i="1"/>
  <c r="BP206" i="1"/>
  <c r="BP186" i="1"/>
  <c r="BP194" i="1"/>
  <c r="BW195" i="1"/>
  <c r="BP188" i="1"/>
  <c r="BP192" i="1"/>
  <c r="BW200" i="1"/>
  <c r="BW193" i="1"/>
  <c r="BP178" i="1"/>
  <c r="BW204" i="1"/>
  <c r="BP182" i="1"/>
  <c r="BP187" i="1"/>
  <c r="BW206" i="1"/>
  <c r="BW220" i="1"/>
  <c r="BP191" i="1"/>
  <c r="BW194" i="1"/>
  <c r="BW212" i="1"/>
  <c r="BP197" i="1"/>
  <c r="BP198" i="1"/>
  <c r="BP200" i="1"/>
  <c r="BW201" i="1"/>
  <c r="BW189" i="1"/>
  <c r="BP195" i="1"/>
  <c r="BW209" i="1"/>
  <c r="BP190" i="1"/>
  <c r="BP202" i="1"/>
  <c r="BP210" i="1"/>
  <c r="BW213" i="1"/>
  <c r="BW202" i="1"/>
  <c r="BP209" i="1"/>
  <c r="BW214" i="1"/>
  <c r="BP208" i="1"/>
  <c r="BW215" i="1"/>
  <c r="BP217" i="1"/>
  <c r="BP213" i="1"/>
  <c r="BP216" i="1"/>
  <c r="BP211" i="1"/>
  <c r="BP229" i="1"/>
  <c r="BP232" i="1"/>
  <c r="BW249" i="1"/>
  <c r="BW207" i="1"/>
  <c r="BW216" i="1"/>
  <c r="BW217" i="1"/>
  <c r="BW224" i="1"/>
  <c r="BW244" i="1"/>
  <c r="BW246" i="1"/>
  <c r="BP247" i="1"/>
  <c r="BW221" i="1"/>
  <c r="BW225" i="1"/>
  <c r="BW229" i="1"/>
  <c r="BP227" i="1"/>
  <c r="BW228" i="1"/>
  <c r="BW248" i="1"/>
  <c r="BP249" i="1"/>
  <c r="BP256" i="1"/>
  <c r="BW219" i="1"/>
  <c r="BP241" i="1"/>
  <c r="BP233" i="1"/>
  <c r="BP223" i="1"/>
  <c r="BP244" i="1"/>
  <c r="BP246" i="1"/>
  <c r="BW247" i="1"/>
  <c r="BP235" i="1"/>
  <c r="BW236" i="1"/>
  <c r="BW240" i="1"/>
  <c r="BW243" i="1"/>
  <c r="BW222" i="1"/>
  <c r="BP224" i="1"/>
  <c r="BW226" i="1"/>
  <c r="BW232" i="1"/>
  <c r="BP214" i="1"/>
  <c r="BP220" i="1"/>
  <c r="BP230" i="1"/>
  <c r="BW231" i="1"/>
  <c r="BW233" i="1"/>
  <c r="BW241" i="1"/>
  <c r="BP221" i="1"/>
  <c r="BW256" i="1"/>
  <c r="BW278" i="1"/>
  <c r="BP274" i="1"/>
  <c r="BP281" i="1"/>
  <c r="BP240" i="1"/>
  <c r="BW254" i="1"/>
  <c r="BW253" i="1"/>
  <c r="BW252" i="1"/>
  <c r="BP242" i="1"/>
  <c r="BW251" i="1"/>
  <c r="BP245" i="1"/>
  <c r="BP267" i="1"/>
  <c r="BW268" i="1"/>
  <c r="BP273" i="1"/>
  <c r="BW274" i="1"/>
  <c r="BP278" i="1"/>
  <c r="BP243" i="1"/>
  <c r="BW245" i="1"/>
  <c r="BP248" i="1"/>
  <c r="BP257" i="1"/>
  <c r="BW263" i="1"/>
  <c r="BP253" i="1"/>
  <c r="BP265" i="1"/>
  <c r="BP252" i="1"/>
  <c r="BW267" i="1"/>
  <c r="BW273" i="1"/>
  <c r="BW260" i="1"/>
  <c r="BP280" i="1"/>
  <c r="BP282" i="1"/>
  <c r="BW284" i="1"/>
  <c r="BW293" i="1"/>
  <c r="BP297" i="1"/>
  <c r="BP300" i="1"/>
  <c r="BP303" i="1"/>
  <c r="BP263" i="1"/>
  <c r="BP289" i="1"/>
  <c r="BP291" i="1"/>
  <c r="BP294" i="1"/>
  <c r="BP271" i="1"/>
  <c r="BW283" i="1"/>
  <c r="BW271" i="1"/>
  <c r="BW286" i="1"/>
  <c r="BP277" i="1"/>
  <c r="BP276" i="1"/>
  <c r="BW285" i="1"/>
  <c r="BP293" i="1"/>
  <c r="BW257" i="1"/>
  <c r="BW265" i="1"/>
  <c r="BW277" i="1"/>
  <c r="BW262" i="1"/>
  <c r="BW275" i="1"/>
  <c r="BP283" i="1"/>
  <c r="BW307" i="1"/>
  <c r="BP296" i="1"/>
  <c r="BW308" i="1"/>
  <c r="BW302" i="1"/>
  <c r="BW296" i="1"/>
  <c r="BW297" i="1"/>
  <c r="BW300" i="1"/>
  <c r="BP305" i="1"/>
  <c r="BW305" i="1"/>
  <c r="BP299" i="1"/>
  <c r="BW299" i="1"/>
  <c r="BP302" i="1"/>
  <c r="BW303" i="1"/>
  <c r="BW287" i="1"/>
  <c r="BW306" i="1"/>
  <c r="BW280" i="1"/>
  <c r="BP308" i="1"/>
  <c r="BP310" i="1"/>
  <c r="BW258" i="1"/>
  <c r="BP309" i="1"/>
  <c r="BP290" i="1"/>
  <c r="BW304" i="1"/>
  <c r="BW310" i="1"/>
  <c r="BP292" i="1"/>
  <c r="BW266" i="1"/>
  <c r="BP272" i="1"/>
  <c r="BP298" i="1"/>
  <c r="BP301" i="1"/>
  <c r="BQ157" i="1"/>
  <c r="BS151" i="1"/>
  <c r="BW148" i="1"/>
  <c r="BR157" i="1"/>
  <c r="BQ175" i="1"/>
  <c r="BW188" i="1"/>
  <c r="BP173" i="1"/>
  <c r="BD179" i="1"/>
  <c r="BA179" i="1"/>
  <c r="BB179" i="1"/>
  <c r="BE179" i="1"/>
  <c r="BF179" i="1"/>
  <c r="BG179" i="1"/>
  <c r="BC179" i="1"/>
  <c r="BQ168" i="1"/>
  <c r="BV175" i="1"/>
  <c r="BU171" i="1"/>
  <c r="BX168" i="1"/>
  <c r="BU156" i="1"/>
  <c r="BW163" i="1"/>
  <c r="CA160" i="1"/>
  <c r="BU166" i="1"/>
  <c r="BU165" i="1"/>
  <c r="BZ166" i="1"/>
  <c r="X181" i="1"/>
  <c r="AZ181" i="1"/>
  <c r="Z181" i="1" s="1"/>
  <c r="W189" i="1"/>
  <c r="AY189" i="1"/>
  <c r="Y189" i="1" s="1"/>
  <c r="BW161" i="1"/>
  <c r="BY178" i="1"/>
  <c r="BW183" i="1"/>
  <c r="BT190" i="1"/>
  <c r="BV190" i="1"/>
  <c r="CA180" i="1"/>
  <c r="CB197" i="1"/>
  <c r="CA190" i="1"/>
  <c r="BY192" i="1"/>
  <c r="BC201" i="1"/>
  <c r="BA201" i="1"/>
  <c r="BD201" i="1"/>
  <c r="BF201" i="1"/>
  <c r="BG201" i="1"/>
  <c r="BB201" i="1"/>
  <c r="BE201" i="1"/>
  <c r="BW177" i="1"/>
  <c r="BW211" i="1"/>
  <c r="BV197" i="1"/>
  <c r="BV192" i="1"/>
  <c r="BZ212" i="1"/>
  <c r="BV210" i="1"/>
  <c r="CB231" i="1"/>
  <c r="BS207" i="1"/>
  <c r="BP215" i="1"/>
  <c r="BQ229" i="1"/>
  <c r="BS223" i="1"/>
  <c r="BB212" i="1"/>
  <c r="BC212" i="1"/>
  <c r="BA212" i="1"/>
  <c r="BD212" i="1"/>
  <c r="BE212" i="1"/>
  <c r="BG212" i="1"/>
  <c r="BF212" i="1"/>
  <c r="BV203" i="1"/>
  <c r="BZ203" i="1"/>
  <c r="CB205" i="1"/>
  <c r="BV221" i="1"/>
  <c r="BZ237" i="1"/>
  <c r="BO240" i="1"/>
  <c r="BT218" i="1"/>
  <c r="AZ237" i="1"/>
  <c r="Z237" i="1" s="1"/>
  <c r="X237" i="1"/>
  <c r="BZ228" i="1"/>
  <c r="BF234" i="1"/>
  <c r="BG234" i="1"/>
  <c r="BA234" i="1"/>
  <c r="BB234" i="1"/>
  <c r="BC234" i="1"/>
  <c r="BD234" i="1"/>
  <c r="BE234" i="1"/>
  <c r="BR240" i="1"/>
  <c r="CF215" i="1"/>
  <c r="AG215" i="1"/>
  <c r="AI215" i="1" s="1"/>
  <c r="BQ222" i="1"/>
  <c r="BU243" i="1"/>
  <c r="BX239" i="1"/>
  <c r="BZ248" i="1"/>
  <c r="BV237" i="1"/>
  <c r="BX236" i="1"/>
  <c r="AY234" i="1"/>
  <c r="Y234" i="1" s="1"/>
  <c r="W234" i="1"/>
  <c r="BY234" i="1"/>
  <c r="AG241" i="1"/>
  <c r="AI241" i="1" s="1"/>
  <c r="CF241" i="1"/>
  <c r="BZ271" i="1"/>
  <c r="BW255" i="1"/>
  <c r="BX261" i="1"/>
  <c r="BY226" i="1"/>
  <c r="BT250" i="1"/>
  <c r="BU268" i="1"/>
  <c r="BU230" i="1"/>
  <c r="BZ257" i="1"/>
  <c r="BZ255" i="1"/>
  <c r="CA291" i="1"/>
  <c r="BR287" i="1"/>
  <c r="BZ259" i="1"/>
  <c r="BV288" i="1"/>
  <c r="BQ297" i="1"/>
  <c r="BU309" i="1"/>
  <c r="BW264" i="1"/>
  <c r="BS264" i="1"/>
  <c r="BV270" i="1"/>
  <c r="BQ291" i="1"/>
  <c r="BV295" i="1"/>
  <c r="BP307" i="1"/>
  <c r="BX282" i="1"/>
  <c r="BV258" i="1"/>
  <c r="BV263" i="1"/>
  <c r="BP268" i="1"/>
  <c r="BY294" i="1"/>
  <c r="BS305" i="1"/>
  <c r="W263" i="1"/>
  <c r="AY263" i="1"/>
  <c r="Y263" i="1" s="1"/>
  <c r="BR298" i="1"/>
  <c r="BZ315" i="1"/>
  <c r="BZ317" i="1"/>
  <c r="BZ316" i="1"/>
  <c r="BO383" i="1"/>
  <c r="BG478" i="1"/>
  <c r="BA478" i="1"/>
  <c r="BB478" i="1"/>
  <c r="BF478" i="1"/>
  <c r="BD478" i="1"/>
  <c r="BE478" i="1"/>
  <c r="BC478" i="1"/>
  <c r="BY496" i="1"/>
  <c r="BV567" i="1"/>
  <c r="BD603" i="1"/>
  <c r="BA603" i="1"/>
  <c r="BB603" i="1"/>
  <c r="BC603" i="1"/>
  <c r="BE603" i="1"/>
  <c r="BF603" i="1"/>
  <c r="BG603" i="1"/>
  <c r="BV588" i="1"/>
  <c r="BB623" i="1"/>
  <c r="BG623" i="1"/>
  <c r="BA623" i="1"/>
  <c r="BC623" i="1"/>
  <c r="BF623" i="1"/>
  <c r="BD623" i="1"/>
  <c r="BE623" i="1"/>
  <c r="BB590" i="1"/>
  <c r="BD590" i="1"/>
  <c r="BE590" i="1"/>
  <c r="BF590" i="1"/>
  <c r="BG590" i="1"/>
  <c r="BA590" i="1"/>
  <c r="BC590" i="1"/>
  <c r="BB654" i="1"/>
  <c r="BA654" i="1"/>
  <c r="BC654" i="1"/>
  <c r="BD654" i="1"/>
  <c r="BE654" i="1"/>
  <c r="BF654" i="1"/>
  <c r="BG654" i="1"/>
  <c r="BF659" i="1"/>
  <c r="BA659" i="1"/>
  <c r="BB659" i="1"/>
  <c r="BC659" i="1"/>
  <c r="BD659" i="1"/>
  <c r="BE659" i="1"/>
  <c r="BG659" i="1"/>
  <c r="CA54" i="1"/>
  <c r="BY56" i="1"/>
  <c r="BP67" i="1"/>
  <c r="AI68" i="1"/>
  <c r="CR68" i="1"/>
  <c r="CB80" i="1"/>
  <c r="BP106" i="1"/>
  <c r="BP122" i="1"/>
  <c r="W114" i="1"/>
  <c r="AY114" i="1"/>
  <c r="Y114" i="1" s="1"/>
  <c r="BP132" i="1"/>
  <c r="BB129" i="1"/>
  <c r="BD129" i="1"/>
  <c r="BE129" i="1"/>
  <c r="BA129" i="1"/>
  <c r="BC129" i="1"/>
  <c r="BF129" i="1"/>
  <c r="BG129" i="1"/>
  <c r="BX12" i="1"/>
  <c r="BY24" i="1"/>
  <c r="BQ32" i="1"/>
  <c r="BX31" i="1"/>
  <c r="CB55" i="1"/>
  <c r="BV59" i="1"/>
  <c r="BD56" i="1"/>
  <c r="BE56" i="1"/>
  <c r="BA56" i="1"/>
  <c r="BG56" i="1"/>
  <c r="BC56" i="1"/>
  <c r="BF56" i="1"/>
  <c r="BB56" i="1"/>
  <c r="BP73" i="1"/>
  <c r="BV77" i="1"/>
  <c r="BX81" i="1"/>
  <c r="BU97" i="1"/>
  <c r="BQ101" i="1"/>
  <c r="BE92" i="1"/>
  <c r="BG92" i="1"/>
  <c r="BA92" i="1"/>
  <c r="BB92" i="1"/>
  <c r="BC92" i="1"/>
  <c r="BD92" i="1"/>
  <c r="BF92" i="1"/>
  <c r="BG79" i="1"/>
  <c r="BA79" i="1"/>
  <c r="BC79" i="1"/>
  <c r="BB79" i="1"/>
  <c r="BD79" i="1"/>
  <c r="BE79" i="1"/>
  <c r="BF79" i="1"/>
  <c r="BQ98" i="1"/>
  <c r="BO95" i="1"/>
  <c r="BE114" i="1"/>
  <c r="BG114" i="1"/>
  <c r="BC114" i="1"/>
  <c r="BD114" i="1"/>
  <c r="BF114" i="1"/>
  <c r="BA114" i="1"/>
  <c r="BB114" i="1"/>
  <c r="BY10" i="1"/>
  <c r="BY19" i="1"/>
  <c r="BU23" i="1"/>
  <c r="CB30" i="1"/>
  <c r="BX47" i="1"/>
  <c r="BO46" i="1"/>
  <c r="BW64" i="1"/>
  <c r="CB76" i="1"/>
  <c r="BW80" i="1"/>
  <c r="BO79" i="1"/>
  <c r="BX100" i="1"/>
  <c r="BP107" i="1"/>
  <c r="BR106" i="1"/>
  <c r="AZ103" i="1"/>
  <c r="Z103" i="1" s="1"/>
  <c r="X103" i="1"/>
  <c r="BZ129" i="1"/>
  <c r="BO119" i="1"/>
  <c r="BZ141" i="1"/>
  <c r="BZ136" i="1"/>
  <c r="BW138" i="1"/>
  <c r="BV155" i="1"/>
  <c r="BY154" i="1"/>
  <c r="BR21" i="1"/>
  <c r="BP21" i="1"/>
  <c r="BZ38" i="1"/>
  <c r="CA40" i="1"/>
  <c r="BR40" i="1"/>
  <c r="BU31" i="1"/>
  <c r="BT30" i="1"/>
  <c r="BY46" i="1"/>
  <c r="CF46" i="1"/>
  <c r="AG46" i="1"/>
  <c r="AI46" i="1" s="1"/>
  <c r="BU56" i="1"/>
  <c r="X64" i="1"/>
  <c r="AZ64" i="1"/>
  <c r="Z64" i="1" s="1"/>
  <c r="BP53" i="1"/>
  <c r="CA59" i="1"/>
  <c r="BS71" i="1"/>
  <c r="BO74" i="1"/>
  <c r="BT72" i="1"/>
  <c r="BX85" i="1"/>
  <c r="BR71" i="1"/>
  <c r="BS80" i="1"/>
  <c r="CA94" i="1"/>
  <c r="BS83" i="1"/>
  <c r="BW92" i="1"/>
  <c r="BU91" i="1"/>
  <c r="BY99" i="1"/>
  <c r="BX94" i="1"/>
  <c r="BS79" i="1"/>
  <c r="BY101" i="1"/>
  <c r="BP110" i="1"/>
  <c r="BQ107" i="1"/>
  <c r="BV100" i="1"/>
  <c r="BX98" i="1"/>
  <c r="BE104" i="1"/>
  <c r="BA104" i="1"/>
  <c r="BB104" i="1"/>
  <c r="BF104" i="1"/>
  <c r="BD104" i="1"/>
  <c r="BG104" i="1"/>
  <c r="BC104" i="1"/>
  <c r="BS95" i="1"/>
  <c r="BX95" i="1"/>
  <c r="BV126" i="1"/>
  <c r="BY119" i="1"/>
  <c r="BQ103" i="1"/>
  <c r="BV113" i="1"/>
  <c r="BU123" i="1"/>
  <c r="BV108" i="1"/>
  <c r="CF116" i="1"/>
  <c r="CB135" i="1"/>
  <c r="AY135" i="1"/>
  <c r="Y135" i="1" s="1"/>
  <c r="W135" i="1"/>
  <c r="X118" i="1"/>
  <c r="AZ118" i="1"/>
  <c r="Z118" i="1" s="1"/>
  <c r="BS120" i="1"/>
  <c r="BV127" i="1"/>
  <c r="BS129" i="1"/>
  <c r="BO145" i="1"/>
  <c r="BT134" i="1"/>
  <c r="BR137" i="1"/>
  <c r="BR136" i="1"/>
  <c r="BP142" i="1"/>
  <c r="BT146" i="1"/>
  <c r="BX142" i="1"/>
  <c r="BV149" i="1"/>
  <c r="BP138" i="1"/>
  <c r="BU152" i="1"/>
  <c r="CB144" i="1"/>
  <c r="BV153" i="1"/>
  <c r="BR140" i="1"/>
  <c r="BX143" i="1"/>
  <c r="BO147" i="1"/>
  <c r="CA185" i="1"/>
  <c r="CA188" i="1"/>
  <c r="CA157" i="1"/>
  <c r="BT167" i="1"/>
  <c r="CA178" i="1"/>
  <c r="CA179" i="1"/>
  <c r="CA168" i="1"/>
  <c r="CA171" i="1"/>
  <c r="CA173" i="1"/>
  <c r="CA175" i="1"/>
  <c r="CA169" i="1"/>
  <c r="CA162" i="1"/>
  <c r="CA172" i="1"/>
  <c r="CA176" i="1"/>
  <c r="BT188" i="1"/>
  <c r="BT198" i="1"/>
  <c r="CA170" i="1"/>
  <c r="BT179" i="1"/>
  <c r="CA187" i="1"/>
  <c r="BT191" i="1"/>
  <c r="BT200" i="1"/>
  <c r="BT202" i="1"/>
  <c r="CA209" i="1"/>
  <c r="CA174" i="1"/>
  <c r="CA189" i="1"/>
  <c r="CA177" i="1"/>
  <c r="CA191" i="1"/>
  <c r="CA184" i="1"/>
  <c r="CA186" i="1"/>
  <c r="BT194" i="1"/>
  <c r="CA195" i="1"/>
  <c r="BT209" i="1"/>
  <c r="CA216" i="1"/>
  <c r="CA202" i="1"/>
  <c r="CA215" i="1"/>
  <c r="CA181" i="1"/>
  <c r="BT189" i="1"/>
  <c r="CA192" i="1"/>
  <c r="CA204" i="1"/>
  <c r="CA194" i="1"/>
  <c r="CA206" i="1"/>
  <c r="CA213" i="1"/>
  <c r="BT185" i="1"/>
  <c r="BT207" i="1"/>
  <c r="CA212" i="1"/>
  <c r="CA199" i="1"/>
  <c r="BT214" i="1"/>
  <c r="CA207" i="1"/>
  <c r="CA211" i="1"/>
  <c r="CA198" i="1"/>
  <c r="BT215" i="1"/>
  <c r="BT210" i="1"/>
  <c r="CA210" i="1"/>
  <c r="BT220" i="1"/>
  <c r="CA197" i="1"/>
  <c r="BT217" i="1"/>
  <c r="CA246" i="1"/>
  <c r="CA247" i="1"/>
  <c r="BT204" i="1"/>
  <c r="BT211" i="1"/>
  <c r="BT212" i="1"/>
  <c r="CA220" i="1"/>
  <c r="CA224" i="1"/>
  <c r="BT228" i="1"/>
  <c r="CA241" i="1"/>
  <c r="BT248" i="1"/>
  <c r="CA249" i="1"/>
  <c r="BT265" i="1"/>
  <c r="CA238" i="1"/>
  <c r="BT219" i="1"/>
  <c r="CA221" i="1"/>
  <c r="BT242" i="1"/>
  <c r="BT247" i="1"/>
  <c r="CA252" i="1"/>
  <c r="CA228" i="1"/>
  <c r="CA229" i="1"/>
  <c r="BT239" i="1"/>
  <c r="BT232" i="1"/>
  <c r="BT240" i="1"/>
  <c r="BT245" i="1"/>
  <c r="BT256" i="1"/>
  <c r="BT223" i="1"/>
  <c r="BT231" i="1"/>
  <c r="BT241" i="1"/>
  <c r="CA242" i="1"/>
  <c r="CA227" i="1"/>
  <c r="CA239" i="1"/>
  <c r="BT238" i="1"/>
  <c r="CA245" i="1"/>
  <c r="BT246" i="1"/>
  <c r="BT213" i="1"/>
  <c r="CA218" i="1"/>
  <c r="CA223" i="1"/>
  <c r="BT225" i="1"/>
  <c r="BT229" i="1"/>
  <c r="CA231" i="1"/>
  <c r="CA232" i="1"/>
  <c r="CA243" i="1"/>
  <c r="BT252" i="1"/>
  <c r="BT251" i="1"/>
  <c r="CA240" i="1"/>
  <c r="BT244" i="1"/>
  <c r="CA254" i="1"/>
  <c r="CA255" i="1"/>
  <c r="BT262" i="1"/>
  <c r="BT268" i="1"/>
  <c r="BT249" i="1"/>
  <c r="CA260" i="1"/>
  <c r="BT263" i="1"/>
  <c r="CA265" i="1"/>
  <c r="CA286" i="1"/>
  <c r="CA244" i="1"/>
  <c r="CA250" i="1"/>
  <c r="CA251" i="1"/>
  <c r="BT267" i="1"/>
  <c r="CA237" i="1"/>
  <c r="BT254" i="1"/>
  <c r="BT255" i="1"/>
  <c r="CA263" i="1"/>
  <c r="CA256" i="1"/>
  <c r="CA273" i="1"/>
  <c r="BT281" i="1"/>
  <c r="BT293" i="1"/>
  <c r="BT283" i="1"/>
  <c r="BT287" i="1"/>
  <c r="BT292" i="1"/>
  <c r="CA309" i="1"/>
  <c r="CA306" i="1"/>
  <c r="CA307" i="1"/>
  <c r="CA259" i="1"/>
  <c r="BT286" i="1"/>
  <c r="CA296" i="1"/>
  <c r="CA299" i="1"/>
  <c r="CA302" i="1"/>
  <c r="CA305" i="1"/>
  <c r="BT279" i="1"/>
  <c r="CA293" i="1"/>
  <c r="BT261" i="1"/>
  <c r="CA280" i="1"/>
  <c r="CA283" i="1"/>
  <c r="CA279" i="1"/>
  <c r="CA267" i="1"/>
  <c r="BT277" i="1"/>
  <c r="CA282" i="1"/>
  <c r="CA292" i="1"/>
  <c r="CA278" i="1"/>
  <c r="BT284" i="1"/>
  <c r="BT273" i="1"/>
  <c r="BT296" i="1"/>
  <c r="BT305" i="1"/>
  <c r="BT298" i="1"/>
  <c r="BT308" i="1"/>
  <c r="BT301" i="1"/>
  <c r="CA298" i="1"/>
  <c r="CA301" i="1"/>
  <c r="BT304" i="1"/>
  <c r="BT307" i="1"/>
  <c r="BT309" i="1"/>
  <c r="CA304" i="1"/>
  <c r="BT306" i="1"/>
  <c r="CA275" i="1"/>
  <c r="BT294" i="1"/>
  <c r="CA310" i="1"/>
  <c r="CA272" i="1"/>
  <c r="BT297" i="1"/>
  <c r="BT310" i="1"/>
  <c r="CA300" i="1"/>
  <c r="BT280" i="1"/>
  <c r="BT276" i="1"/>
  <c r="CA290" i="1"/>
  <c r="CA308" i="1"/>
  <c r="BV159" i="1"/>
  <c r="W163" i="1"/>
  <c r="AY163" i="1"/>
  <c r="Y163" i="1" s="1"/>
  <c r="BO148" i="1"/>
  <c r="BQ148" i="1"/>
  <c r="BW158" i="1"/>
  <c r="BG160" i="1"/>
  <c r="BE160" i="1"/>
  <c r="BF160" i="1"/>
  <c r="BA160" i="1"/>
  <c r="BC160" i="1"/>
  <c r="BB160" i="1"/>
  <c r="BD160" i="1"/>
  <c r="BQ177" i="1"/>
  <c r="BG154" i="1"/>
  <c r="BA154" i="1"/>
  <c r="BB154" i="1"/>
  <c r="BC154" i="1"/>
  <c r="BD154" i="1"/>
  <c r="BE154" i="1"/>
  <c r="BF154" i="1"/>
  <c r="BV177" i="1"/>
  <c r="BR169" i="1"/>
  <c r="BU175" i="1"/>
  <c r="BF157" i="1"/>
  <c r="BG157" i="1"/>
  <c r="BA157" i="1"/>
  <c r="BB157" i="1"/>
  <c r="BC157" i="1"/>
  <c r="BD157" i="1"/>
  <c r="BE157" i="1"/>
  <c r="BT171" i="1"/>
  <c r="BW169" i="1"/>
  <c r="CA153" i="1"/>
  <c r="BT156" i="1"/>
  <c r="BV163" i="1"/>
  <c r="BZ160" i="1"/>
  <c r="BT166" i="1"/>
  <c r="BE153" i="1"/>
  <c r="BB153" i="1"/>
  <c r="BC153" i="1"/>
  <c r="BD153" i="1"/>
  <c r="BA153" i="1"/>
  <c r="BF153" i="1"/>
  <c r="BG153" i="1"/>
  <c r="BW174" i="1"/>
  <c r="BX176" i="1"/>
  <c r="BV164" i="1"/>
  <c r="BV161" i="1"/>
  <c r="BV194" i="1"/>
  <c r="BG177" i="1"/>
  <c r="BA177" i="1"/>
  <c r="BC177" i="1"/>
  <c r="BD177" i="1"/>
  <c r="BE177" i="1"/>
  <c r="BF177" i="1"/>
  <c r="BB177" i="1"/>
  <c r="BU183" i="1"/>
  <c r="X204" i="1"/>
  <c r="AZ204" i="1"/>
  <c r="Z204" i="1" s="1"/>
  <c r="BO211" i="1"/>
  <c r="BS189" i="1"/>
  <c r="BU193" i="1"/>
  <c r="BW190" i="1"/>
  <c r="BW192" i="1"/>
  <c r="BO190" i="1"/>
  <c r="CB186" i="1"/>
  <c r="CA193" i="1"/>
  <c r="X202" i="1"/>
  <c r="AZ202" i="1"/>
  <c r="Z202" i="1" s="1"/>
  <c r="BA180" i="1"/>
  <c r="BB180" i="1"/>
  <c r="BD180" i="1"/>
  <c r="BE180" i="1"/>
  <c r="BF180" i="1"/>
  <c r="BC180" i="1"/>
  <c r="BG180" i="1"/>
  <c r="AY190" i="1"/>
  <c r="Y190" i="1" s="1"/>
  <c r="W190" i="1"/>
  <c r="BU192" i="1"/>
  <c r="BV213" i="1"/>
  <c r="BU196" i="1"/>
  <c r="BO214" i="1"/>
  <c r="BP231" i="1"/>
  <c r="AZ216" i="1"/>
  <c r="Z216" i="1" s="1"/>
  <c r="X216" i="1"/>
  <c r="BR208" i="1"/>
  <c r="BZ219" i="1"/>
  <c r="CA214" i="1"/>
  <c r="BO232" i="1"/>
  <c r="BU224" i="1"/>
  <c r="BU203" i="1"/>
  <c r="BY205" i="1"/>
  <c r="BU223" i="1"/>
  <c r="BV230" i="1"/>
  <c r="BR256" i="1"/>
  <c r="BR218" i="1"/>
  <c r="AG217" i="1"/>
  <c r="AI217" i="1" s="1"/>
  <c r="CF217" i="1"/>
  <c r="BY228" i="1"/>
  <c r="BR243" i="1"/>
  <c r="CA222" i="1"/>
  <c r="BY241" i="1"/>
  <c r="BY248" i="1"/>
  <c r="BW234" i="1"/>
  <c r="BX218" i="1"/>
  <c r="BX237" i="1"/>
  <c r="BT274" i="1"/>
  <c r="CA269" i="1"/>
  <c r="CF250" i="1"/>
  <c r="CR250" i="1"/>
  <c r="BW227" i="1"/>
  <c r="BS237" i="1"/>
  <c r="CA261" i="1"/>
  <c r="BC240" i="1"/>
  <c r="BD240" i="1"/>
  <c r="BE240" i="1"/>
  <c r="BF240" i="1"/>
  <c r="BG240" i="1"/>
  <c r="BA240" i="1"/>
  <c r="BB240" i="1"/>
  <c r="BT243" i="1"/>
  <c r="BV277" i="1"/>
  <c r="BV255" i="1"/>
  <c r="CB262" i="1"/>
  <c r="BR284" i="1"/>
  <c r="BR292" i="1"/>
  <c r="BY259" i="1"/>
  <c r="BU264" i="1"/>
  <c r="BV264" i="1"/>
  <c r="BT270" i="1"/>
  <c r="BF273" i="1"/>
  <c r="BA273" i="1"/>
  <c r="BB273" i="1"/>
  <c r="BD273" i="1"/>
  <c r="BG273" i="1"/>
  <c r="BC273" i="1"/>
  <c r="BE273" i="1"/>
  <c r="CA276" i="1"/>
  <c r="AZ279" i="1"/>
  <c r="Z279" i="1" s="1"/>
  <c r="X279" i="1"/>
  <c r="BX287" i="1"/>
  <c r="BS294" i="1"/>
  <c r="BQ266" i="1"/>
  <c r="BU289" i="1"/>
  <c r="CB275" i="1"/>
  <c r="BQ282" i="1"/>
  <c r="BO272" i="1"/>
  <c r="BY298" i="1"/>
  <c r="CB266" i="1"/>
  <c r="CB280" i="1"/>
  <c r="BT299" i="1"/>
  <c r="BO295" i="1"/>
  <c r="BV327" i="1"/>
  <c r="BR289" i="1"/>
  <c r="BS506" i="1"/>
  <c r="BW343" i="1"/>
  <c r="BF362" i="1"/>
  <c r="BG362" i="1"/>
  <c r="BA362" i="1"/>
  <c r="BD362" i="1"/>
  <c r="BB362" i="1"/>
  <c r="BC362" i="1"/>
  <c r="BE362" i="1"/>
  <c r="BA384" i="1"/>
  <c r="BB384" i="1"/>
  <c r="BG384" i="1"/>
  <c r="BC384" i="1"/>
  <c r="BD384" i="1"/>
  <c r="BE384" i="1"/>
  <c r="BF384" i="1"/>
  <c r="BC357" i="1"/>
  <c r="BF357" i="1"/>
  <c r="BB357" i="1"/>
  <c r="BD357" i="1"/>
  <c r="BE357" i="1"/>
  <c r="BG357" i="1"/>
  <c r="BA357" i="1"/>
  <c r="BP402" i="1"/>
  <c r="CB384" i="1"/>
  <c r="BC437" i="1"/>
  <c r="BD437" i="1"/>
  <c r="BG437" i="1"/>
  <c r="BF437" i="1"/>
  <c r="BA437" i="1"/>
  <c r="BB437" i="1"/>
  <c r="BE437" i="1"/>
  <c r="BR452" i="1"/>
  <c r="BY467" i="1"/>
  <c r="BD441" i="1"/>
  <c r="BG441" i="1"/>
  <c r="BC441" i="1"/>
  <c r="BA441" i="1"/>
  <c r="BB441" i="1"/>
  <c r="BE441" i="1"/>
  <c r="BF441" i="1"/>
  <c r="BU449" i="1"/>
  <c r="BY470" i="1"/>
  <c r="BZ494" i="1"/>
  <c r="AY523" i="1"/>
  <c r="Y523" i="1" s="1"/>
  <c r="W523" i="1"/>
  <c r="BT514" i="1"/>
  <c r="BF613" i="1"/>
  <c r="BA613" i="1"/>
  <c r="BB613" i="1"/>
  <c r="BC613" i="1"/>
  <c r="BD613" i="1"/>
  <c r="BG613" i="1"/>
  <c r="BE613" i="1"/>
  <c r="BF656" i="1"/>
  <c r="BA656" i="1"/>
  <c r="BB656" i="1"/>
  <c r="BC656" i="1"/>
  <c r="BD656" i="1"/>
  <c r="BE656" i="1"/>
  <c r="BG656" i="1"/>
  <c r="BS29" i="1"/>
  <c r="BX30" i="1"/>
  <c r="BY65" i="1"/>
  <c r="BU59" i="1"/>
  <c r="BP66" i="1"/>
  <c r="CA87" i="1"/>
  <c r="BY116" i="1"/>
  <c r="BA126" i="1"/>
  <c r="BB126" i="1"/>
  <c r="BC126" i="1"/>
  <c r="BD126" i="1"/>
  <c r="BF126" i="1"/>
  <c r="BE126" i="1"/>
  <c r="BG126" i="1"/>
  <c r="BV147" i="1"/>
  <c r="CA8" i="1"/>
  <c r="BW27" i="1"/>
  <c r="BT45" i="1"/>
  <c r="BV50" i="1"/>
  <c r="BT52" i="1"/>
  <c r="BU46" i="1"/>
  <c r="BA53" i="1"/>
  <c r="BE53" i="1"/>
  <c r="BF53" i="1"/>
  <c r="BC53" i="1"/>
  <c r="BB53" i="1"/>
  <c r="BD53" i="1"/>
  <c r="BG53" i="1"/>
  <c r="BR61" i="1"/>
  <c r="BW66" i="1"/>
  <c r="W67" i="1"/>
  <c r="AY67" i="1"/>
  <c r="Y67" i="1" s="1"/>
  <c r="CB85" i="1"/>
  <c r="BZ90" i="1"/>
  <c r="BR79" i="1"/>
  <c r="AY98" i="1"/>
  <c r="Y98" i="1" s="1"/>
  <c r="W98" i="1"/>
  <c r="BS109" i="1"/>
  <c r="BQ106" i="1"/>
  <c r="X10" i="1"/>
  <c r="AZ10" i="1"/>
  <c r="Z10" i="1" s="1"/>
  <c r="BQ9" i="1"/>
  <c r="CB13" i="1"/>
  <c r="BA31" i="1"/>
  <c r="BF31" i="1"/>
  <c r="BB31" i="1"/>
  <c r="BE31" i="1"/>
  <c r="BC31" i="1"/>
  <c r="BD31" i="1"/>
  <c r="BG31" i="1"/>
  <c r="CA34" i="1"/>
  <c r="BZ49" i="1"/>
  <c r="CA52" i="1"/>
  <c r="BQ56" i="1"/>
  <c r="BU53" i="1"/>
  <c r="CA76" i="1"/>
  <c r="BG74" i="1"/>
  <c r="BB74" i="1"/>
  <c r="BD74" i="1"/>
  <c r="BE74" i="1"/>
  <c r="BF74" i="1"/>
  <c r="BA74" i="1"/>
  <c r="BC74" i="1"/>
  <c r="CA89" i="1"/>
  <c r="BA89" i="1"/>
  <c r="BB89" i="1"/>
  <c r="BE89" i="1"/>
  <c r="BF89" i="1"/>
  <c r="BG89" i="1"/>
  <c r="BC89" i="1"/>
  <c r="BD89" i="1"/>
  <c r="CB90" i="1"/>
  <c r="BS92" i="1"/>
  <c r="BY124" i="1"/>
  <c r="CA137" i="1"/>
  <c r="Q5" i="2"/>
  <c r="X6" i="1"/>
  <c r="AZ6" i="1"/>
  <c r="Z6" i="1" s="1"/>
  <c r="CB11" i="1"/>
  <c r="BW13" i="1"/>
  <c r="BQ29" i="1"/>
  <c r="AG24" i="1"/>
  <c r="AI24" i="1" s="1"/>
  <c r="BS32" i="1"/>
  <c r="BU37" i="1"/>
  <c r="W38" i="1"/>
  <c r="AY38" i="1"/>
  <c r="Y38" i="1" s="1"/>
  <c r="CA39" i="1"/>
  <c r="BB30" i="1"/>
  <c r="BG30" i="1"/>
  <c r="BA30" i="1"/>
  <c r="BD30" i="1"/>
  <c r="BF30" i="1"/>
  <c r="BC30" i="1"/>
  <c r="BE30" i="1"/>
  <c r="BT49" i="1"/>
  <c r="CB52" i="1"/>
  <c r="BP62" i="1"/>
  <c r="BY61" i="1"/>
  <c r="BV58" i="1"/>
  <c r="CR50" i="1"/>
  <c r="CB66" i="1"/>
  <c r="BO65" i="1"/>
  <c r="BU69" i="1"/>
  <c r="BZ73" i="1"/>
  <c r="AY88" i="1"/>
  <c r="Y88" i="1" s="1"/>
  <c r="W88" i="1"/>
  <c r="BV76" i="1"/>
  <c r="BZ68" i="1"/>
  <c r="BQ82" i="1"/>
  <c r="BO87" i="1"/>
  <c r="BY81" i="1"/>
  <c r="BY102" i="1"/>
  <c r="BX6" i="1"/>
  <c r="BQ6" i="1"/>
  <c r="BQ14" i="1"/>
  <c r="BX20" i="1"/>
  <c r="BX24" i="1"/>
  <c r="BX17" i="1"/>
  <c r="BX19" i="1"/>
  <c r="BX14" i="1"/>
  <c r="BQ15" i="1"/>
  <c r="BQ16" i="1"/>
  <c r="BQ11" i="1"/>
  <c r="BX16" i="1"/>
  <c r="BQ21" i="1"/>
  <c r="BQ22" i="1"/>
  <c r="BQ26" i="1"/>
  <c r="BQ17" i="1"/>
  <c r="BQ19" i="1"/>
  <c r="BQ24" i="1"/>
  <c r="BQ20" i="1"/>
  <c r="BQ36" i="1"/>
  <c r="BX25" i="1"/>
  <c r="BX26" i="1"/>
  <c r="BX29" i="1"/>
  <c r="BX36" i="1"/>
  <c r="BX45" i="1"/>
  <c r="BQ34" i="1"/>
  <c r="BX37" i="1"/>
  <c r="BX38" i="1"/>
  <c r="BQ31" i="1"/>
  <c r="CC31" i="1" s="1"/>
  <c r="BQ30" i="1"/>
  <c r="BQ33" i="1"/>
  <c r="BQ25" i="1"/>
  <c r="BQ37" i="1"/>
  <c r="BQ38" i="1"/>
  <c r="BX41" i="1"/>
  <c r="BX43" i="1"/>
  <c r="BQ48" i="1"/>
  <c r="BQ45" i="1"/>
  <c r="BX39" i="1"/>
  <c r="BQ43" i="1"/>
  <c r="BQ49" i="1"/>
  <c r="BQ40" i="1"/>
  <c r="BQ41" i="1"/>
  <c r="CC41" i="1" s="1"/>
  <c r="BX42" i="1"/>
  <c r="BQ47" i="1"/>
  <c r="BQ51" i="1"/>
  <c r="BX62" i="1"/>
  <c r="BQ52" i="1"/>
  <c r="BQ44" i="1"/>
  <c r="BX56" i="1"/>
  <c r="BX63" i="1"/>
  <c r="BQ61" i="1"/>
  <c r="BX61" i="1"/>
  <c r="BQ65" i="1"/>
  <c r="BQ55" i="1"/>
  <c r="BX74" i="1"/>
  <c r="BQ69" i="1"/>
  <c r="BX76" i="1"/>
  <c r="BQ84" i="1"/>
  <c r="BX72" i="1"/>
  <c r="BX65" i="1"/>
  <c r="BQ75" i="1"/>
  <c r="BX73" i="1"/>
  <c r="BQ76" i="1"/>
  <c r="BQ78" i="1"/>
  <c r="BX66" i="1"/>
  <c r="BX67" i="1"/>
  <c r="BQ72" i="1"/>
  <c r="BX75" i="1"/>
  <c r="BQ77" i="1"/>
  <c r="BX93" i="1"/>
  <c r="BQ80" i="1"/>
  <c r="BQ86" i="1"/>
  <c r="BQ85" i="1"/>
  <c r="BX102" i="1"/>
  <c r="BQ90" i="1"/>
  <c r="BQ81" i="1"/>
  <c r="BQ89" i="1"/>
  <c r="BQ91" i="1"/>
  <c r="BQ79" i="1"/>
  <c r="BQ88" i="1"/>
  <c r="BQ97" i="1"/>
  <c r="BQ83" i="1"/>
  <c r="BQ94" i="1"/>
  <c r="BQ102" i="1"/>
  <c r="BQ87" i="1"/>
  <c r="BX104" i="1"/>
  <c r="BX105" i="1"/>
  <c r="BQ99" i="1"/>
  <c r="BX103" i="1"/>
  <c r="BQ112" i="1"/>
  <c r="BX80" i="1"/>
  <c r="BQ105" i="1"/>
  <c r="BX99" i="1"/>
  <c r="BX107" i="1"/>
  <c r="BQ109" i="1"/>
  <c r="BQ111" i="1"/>
  <c r="BX119" i="1"/>
  <c r="BQ122" i="1"/>
  <c r="BX114" i="1"/>
  <c r="BQ117" i="1"/>
  <c r="BQ126" i="1"/>
  <c r="BX106" i="1"/>
  <c r="BX116" i="1"/>
  <c r="BQ125" i="1"/>
  <c r="BX113" i="1"/>
  <c r="BQ119" i="1"/>
  <c r="BQ124" i="1"/>
  <c r="BQ123" i="1"/>
  <c r="BX115" i="1"/>
  <c r="BX117" i="1"/>
  <c r="BX122" i="1"/>
  <c r="BQ116" i="1"/>
  <c r="BQ114" i="1"/>
  <c r="BX112" i="1"/>
  <c r="BQ120" i="1"/>
  <c r="BX126" i="1"/>
  <c r="BX124" i="1"/>
  <c r="BQ128" i="1"/>
  <c r="BQ131" i="1"/>
  <c r="BX121" i="1"/>
  <c r="BX125" i="1"/>
  <c r="BX128" i="1"/>
  <c r="BQ132" i="1"/>
  <c r="BQ137" i="1"/>
  <c r="BX141" i="1"/>
  <c r="BQ135" i="1"/>
  <c r="BX134" i="1"/>
  <c r="BQ127" i="1"/>
  <c r="BX131" i="1"/>
  <c r="BQ146" i="1"/>
  <c r="BQ147" i="1"/>
  <c r="BQ142" i="1"/>
  <c r="BX135" i="1"/>
  <c r="BX140" i="1"/>
  <c r="BX146" i="1"/>
  <c r="BX147" i="1"/>
  <c r="BQ145" i="1"/>
  <c r="BQ141" i="1"/>
  <c r="BQ143" i="1"/>
  <c r="BO11" i="1"/>
  <c r="BY9" i="1"/>
  <c r="BO10" i="1"/>
  <c r="CC10" i="1" s="1"/>
  <c r="BY12" i="1"/>
  <c r="BQ8" i="1"/>
  <c r="BP11" i="1"/>
  <c r="CA6" i="1"/>
  <c r="BB16" i="1"/>
  <c r="BF16" i="1"/>
  <c r="BA16" i="1"/>
  <c r="BC16" i="1"/>
  <c r="BD16" i="1"/>
  <c r="BE16" i="1"/>
  <c r="BG16" i="1"/>
  <c r="BP18" i="1"/>
  <c r="BU13" i="1"/>
  <c r="W21" i="1"/>
  <c r="AY21" i="1"/>
  <c r="Y21" i="1" s="1"/>
  <c r="BS26" i="1"/>
  <c r="BT15" i="1"/>
  <c r="CC16" i="1"/>
  <c r="CA23" i="1"/>
  <c r="BY22" i="1"/>
  <c r="AP30" i="1"/>
  <c r="BW12" i="1"/>
  <c r="BU32" i="1"/>
  <c r="CB35" i="1"/>
  <c r="BW32" i="1"/>
  <c r="BS27" i="1"/>
  <c r="BU30" i="1"/>
  <c r="BU35" i="1"/>
  <c r="BT40" i="1"/>
  <c r="AZ55" i="1"/>
  <c r="Z55" i="1" s="1"/>
  <c r="X55" i="1"/>
  <c r="BT51" i="1"/>
  <c r="BR51" i="1"/>
  <c r="BD59" i="1"/>
  <c r="BE59" i="1"/>
  <c r="BF59" i="1"/>
  <c r="BB59" i="1"/>
  <c r="BC59" i="1"/>
  <c r="BA59" i="1"/>
  <c r="BG59" i="1"/>
  <c r="BP52" i="1"/>
  <c r="BU62" i="1"/>
  <c r="BX46" i="1"/>
  <c r="W51" i="1"/>
  <c r="AY51" i="1"/>
  <c r="Y51" i="1" s="1"/>
  <c r="BV60" i="1"/>
  <c r="BT56" i="1"/>
  <c r="BU58" i="1"/>
  <c r="CF50" i="1"/>
  <c r="BZ59" i="1"/>
  <c r="BX59" i="1"/>
  <c r="CA69" i="1"/>
  <c r="BS63" i="1"/>
  <c r="BR66" i="1"/>
  <c r="BR56" i="1"/>
  <c r="X67" i="1"/>
  <c r="AZ67" i="1"/>
  <c r="Z67" i="1" s="1"/>
  <c r="BW71" i="1"/>
  <c r="CB78" i="1"/>
  <c r="BZ74" i="1"/>
  <c r="X69" i="1"/>
  <c r="AZ69" i="1"/>
  <c r="Z69" i="1" s="1"/>
  <c r="AZ78" i="1"/>
  <c r="Z78" i="1" s="1"/>
  <c r="X78" i="1"/>
  <c r="BW73" i="1"/>
  <c r="BR72" i="1"/>
  <c r="BZ76" i="1"/>
  <c r="BT86" i="1"/>
  <c r="BQ71" i="1"/>
  <c r="BX68" i="1"/>
  <c r="BO88" i="1"/>
  <c r="BR80" i="1"/>
  <c r="W109" i="1"/>
  <c r="AY109" i="1"/>
  <c r="Y109" i="1" s="1"/>
  <c r="BW81" i="1"/>
  <c r="BZ83" i="1"/>
  <c r="BT93" i="1"/>
  <c r="BX92" i="1"/>
  <c r="BU94" i="1"/>
  <c r="BX101" i="1"/>
  <c r="CF94" i="1"/>
  <c r="BQ110" i="1"/>
  <c r="BY109" i="1"/>
  <c r="CA101" i="1"/>
  <c r="BW98" i="1"/>
  <c r="BU105" i="1"/>
  <c r="BY100" i="1"/>
  <c r="BV95" i="1"/>
  <c r="BY96" i="1"/>
  <c r="BW95" i="1"/>
  <c r="BR115" i="1"/>
  <c r="BU117" i="1"/>
  <c r="BP124" i="1"/>
  <c r="BU107" i="1"/>
  <c r="BS113" i="1"/>
  <c r="CB108" i="1"/>
  <c r="AG116" i="1"/>
  <c r="AI116" i="1" s="1"/>
  <c r="BP135" i="1"/>
  <c r="BX127" i="1"/>
  <c r="BU133" i="1"/>
  <c r="BR120" i="1"/>
  <c r="BT127" i="1"/>
  <c r="W129" i="1"/>
  <c r="AY129" i="1"/>
  <c r="Y129" i="1" s="1"/>
  <c r="BT131" i="1"/>
  <c r="BX145" i="1"/>
  <c r="BZ137" i="1"/>
  <c r="AZ144" i="1"/>
  <c r="Z144" i="1" s="1"/>
  <c r="X144" i="1"/>
  <c r="BQ136" i="1"/>
  <c r="BY130" i="1"/>
  <c r="BR146" i="1"/>
  <c r="BV142" i="1"/>
  <c r="BS138" i="1"/>
  <c r="BZ138" i="1"/>
  <c r="BP144" i="1"/>
  <c r="BQ153" i="1"/>
  <c r="BZ140" i="1"/>
  <c r="BX150" i="1"/>
  <c r="BU143" i="1"/>
  <c r="BY147" i="1"/>
  <c r="BT138" i="1"/>
  <c r="BU155" i="1"/>
  <c r="X154" i="1"/>
  <c r="AZ154" i="1"/>
  <c r="Z154" i="1" s="1"/>
  <c r="BU159" i="1"/>
  <c r="BT148" i="1"/>
  <c r="BV154" i="1"/>
  <c r="BV158" i="1"/>
  <c r="CA163" i="1"/>
  <c r="BR178" i="1"/>
  <c r="BT155" i="1"/>
  <c r="BU177" i="1"/>
  <c r="BW170" i="1"/>
  <c r="BT175" i="1"/>
  <c r="BQ181" i="1"/>
  <c r="BX171" i="1"/>
  <c r="BX173" i="1"/>
  <c r="BV169" i="1"/>
  <c r="CC145" i="1"/>
  <c r="BW156" i="1"/>
  <c r="BU163" i="1"/>
  <c r="BY160" i="1"/>
  <c r="BT165" i="1"/>
  <c r="BT176" i="1"/>
  <c r="BZ156" i="1"/>
  <c r="BU164" i="1"/>
  <c r="BU161" i="1"/>
  <c r="BV198" i="1"/>
  <c r="BD182" i="1"/>
  <c r="BG182" i="1"/>
  <c r="BE182" i="1"/>
  <c r="BF182" i="1"/>
  <c r="BA182" i="1"/>
  <c r="BB182" i="1"/>
  <c r="BC182" i="1"/>
  <c r="BT183" i="1"/>
  <c r="BS193" i="1"/>
  <c r="BQ204" i="1"/>
  <c r="CB211" i="1"/>
  <c r="BR189" i="1"/>
  <c r="BW197" i="1"/>
  <c r="BR193" i="1"/>
  <c r="BW180" i="1"/>
  <c r="BZ190" i="1"/>
  <c r="BX186" i="1"/>
  <c r="BB190" i="1"/>
  <c r="BC190" i="1"/>
  <c r="BE190" i="1"/>
  <c r="BF190" i="1"/>
  <c r="BA190" i="1"/>
  <c r="BD190" i="1"/>
  <c r="BG190" i="1"/>
  <c r="BO199" i="1"/>
  <c r="BY214" i="1"/>
  <c r="BR197" i="1"/>
  <c r="CB214" i="1"/>
  <c r="BZ217" i="1"/>
  <c r="BB210" i="1"/>
  <c r="BA210" i="1"/>
  <c r="BC210" i="1"/>
  <c r="BD210" i="1"/>
  <c r="BE210" i="1"/>
  <c r="BF210" i="1"/>
  <c r="BG210" i="1"/>
  <c r="BT221" i="1"/>
  <c r="BQ217" i="1"/>
  <c r="W216" i="1"/>
  <c r="AY216" i="1"/>
  <c r="Y216" i="1" s="1"/>
  <c r="BT203" i="1"/>
  <c r="BX205" i="1"/>
  <c r="X238" i="1"/>
  <c r="AZ238" i="1"/>
  <c r="Z238" i="1" s="1"/>
  <c r="BQ218" i="1"/>
  <c r="AZ234" i="1"/>
  <c r="Z234" i="1" s="1"/>
  <c r="X234" i="1"/>
  <c r="CB237" i="1"/>
  <c r="BY222" i="1"/>
  <c r="BT222" i="1"/>
  <c r="BX241" i="1"/>
  <c r="BU237" i="1"/>
  <c r="BR226" i="1"/>
  <c r="BV235" i="1"/>
  <c r="CD235" i="1" s="1"/>
  <c r="BX238" i="1"/>
  <c r="BO250" i="1"/>
  <c r="CB263" i="1"/>
  <c r="BR274" i="1"/>
  <c r="BQ250" i="1"/>
  <c r="BQ261" i="1"/>
  <c r="X253" i="1"/>
  <c r="AZ253" i="1"/>
  <c r="Z253" i="1" s="1"/>
  <c r="X261" i="1"/>
  <c r="AZ261" i="1"/>
  <c r="Z261" i="1" s="1"/>
  <c r="BS250" i="1"/>
  <c r="BP269" i="1"/>
  <c r="X276" i="1"/>
  <c r="AZ276" i="1"/>
  <c r="Z276" i="1" s="1"/>
  <c r="BW279" i="1"/>
  <c r="BY274" i="1"/>
  <c r="BR277" i="1"/>
  <c r="BZ284" i="1"/>
  <c r="CA294" i="1"/>
  <c r="BR288" i="1"/>
  <c r="BX259" i="1"/>
  <c r="BV274" i="1"/>
  <c r="BO289" i="1"/>
  <c r="BU298" i="1"/>
  <c r="BT264" i="1"/>
  <c r="BS270" i="1"/>
  <c r="BU294" i="1"/>
  <c r="BU276" i="1"/>
  <c r="BY280" i="1"/>
  <c r="BW295" i="1"/>
  <c r="BU290" i="1"/>
  <c r="BV275" i="1"/>
  <c r="BV282" i="1"/>
  <c r="CA258" i="1"/>
  <c r="BX272" i="1"/>
  <c r="BQ285" i="1"/>
  <c r="BQ301" i="1"/>
  <c r="BX291" i="1"/>
  <c r="BZ297" i="1"/>
  <c r="BZ318" i="1"/>
  <c r="BV280" i="1"/>
  <c r="CA289" i="1"/>
  <c r="BP321" i="1"/>
  <c r="BY476" i="1"/>
  <c r="BP355" i="1"/>
  <c r="BD425" i="1"/>
  <c r="BB425" i="1"/>
  <c r="BC425" i="1"/>
  <c r="BG425" i="1"/>
  <c r="BA425" i="1"/>
  <c r="BE425" i="1"/>
  <c r="BF425" i="1"/>
  <c r="CB395" i="1"/>
  <c r="BO417" i="1"/>
  <c r="BW459" i="1"/>
  <c r="BF555" i="1"/>
  <c r="BG555" i="1"/>
  <c r="BA555" i="1"/>
  <c r="BB555" i="1"/>
  <c r="BC555" i="1"/>
  <c r="BD555" i="1"/>
  <c r="BE555" i="1"/>
  <c r="BB576" i="1"/>
  <c r="BC576" i="1"/>
  <c r="BD576" i="1"/>
  <c r="BF576" i="1"/>
  <c r="BA576" i="1"/>
  <c r="BE576" i="1"/>
  <c r="BG576" i="1"/>
  <c r="BT610" i="1"/>
  <c r="BV600" i="1"/>
  <c r="BB605" i="1"/>
  <c r="BE605" i="1"/>
  <c r="BF605" i="1"/>
  <c r="BG605" i="1"/>
  <c r="BA605" i="1"/>
  <c r="BC605" i="1"/>
  <c r="BD605" i="1"/>
  <c r="CD70" i="1"/>
  <c r="BD62" i="1"/>
  <c r="BE62" i="1"/>
  <c r="BB62" i="1"/>
  <c r="BA62" i="1"/>
  <c r="BC62" i="1"/>
  <c r="BG62" i="1"/>
  <c r="BF62" i="1"/>
  <c r="BQ95" i="1"/>
  <c r="BU135" i="1"/>
  <c r="BQ133" i="1"/>
  <c r="BP15" i="1"/>
  <c r="BV23" i="1"/>
  <c r="BD32" i="1"/>
  <c r="BF32" i="1"/>
  <c r="BG32" i="1"/>
  <c r="BB32" i="1"/>
  <c r="BE32" i="1"/>
  <c r="BA32" i="1"/>
  <c r="BC32" i="1"/>
  <c r="BZ35" i="1"/>
  <c r="BW54" i="1"/>
  <c r="BT63" i="1"/>
  <c r="BQ67" i="1"/>
  <c r="BX82" i="1"/>
  <c r="BT92" i="1"/>
  <c r="W18" i="1"/>
  <c r="AY18" i="1"/>
  <c r="Y18" i="1" s="1"/>
  <c r="BY32" i="1"/>
  <c r="BS35" i="1"/>
  <c r="BX50" i="1"/>
  <c r="CA56" i="1"/>
  <c r="BY68" i="1"/>
  <c r="BV92" i="1"/>
  <c r="BV90" i="1"/>
  <c r="BB137" i="1"/>
  <c r="BF137" i="1"/>
  <c r="BA137" i="1"/>
  <c r="BC137" i="1"/>
  <c r="BD137" i="1"/>
  <c r="BE137" i="1"/>
  <c r="BG137" i="1"/>
  <c r="BX120" i="1"/>
  <c r="X150" i="1"/>
  <c r="AZ150" i="1"/>
  <c r="Z150" i="1" s="1"/>
  <c r="BV140" i="1"/>
  <c r="BU188" i="1"/>
  <c r="BU150" i="1"/>
  <c r="CB185" i="1"/>
  <c r="Q6" i="2"/>
  <c r="BZ9" i="1"/>
  <c r="BD15" i="1"/>
  <c r="BF15" i="1"/>
  <c r="BA15" i="1"/>
  <c r="BC15" i="1"/>
  <c r="BE15" i="1"/>
  <c r="BB15" i="1"/>
  <c r="BG15" i="1"/>
  <c r="BB27" i="1"/>
  <c r="BE27" i="1"/>
  <c r="BD27" i="1"/>
  <c r="BC27" i="1"/>
  <c r="BF27" i="1"/>
  <c r="BG27" i="1"/>
  <c r="BA27" i="1"/>
  <c r="BR24" i="1"/>
  <c r="BV33" i="1"/>
  <c r="CD33" i="1" s="1"/>
  <c r="BR34" i="1"/>
  <c r="BY27" i="1"/>
  <c r="BS30" i="1"/>
  <c r="BU43" i="1"/>
  <c r="BX44" i="1"/>
  <c r="W61" i="1"/>
  <c r="AY61" i="1"/>
  <c r="Y61" i="1" s="1"/>
  <c r="CF47" i="1"/>
  <c r="AG47" i="1"/>
  <c r="AI47" i="1" s="1"/>
  <c r="W54" i="1"/>
  <c r="AY54" i="1"/>
  <c r="Y54" i="1" s="1"/>
  <c r="BZ60" i="1"/>
  <c r="BV6" i="1"/>
  <c r="BX9" i="1"/>
  <c r="BQ10" i="1"/>
  <c r="CA11" i="1"/>
  <c r="BZ7" i="1"/>
  <c r="CB8" i="1"/>
  <c r="BZ11" i="1"/>
  <c r="BX15" i="1"/>
  <c r="AZ21" i="1"/>
  <c r="Z21" i="1" s="1"/>
  <c r="X21" i="1"/>
  <c r="CA18" i="1"/>
  <c r="BO13" i="1"/>
  <c r="CB22" i="1"/>
  <c r="BR26" i="1"/>
  <c r="BS18" i="1"/>
  <c r="BW23" i="1"/>
  <c r="BT33" i="1"/>
  <c r="BR29" i="1"/>
  <c r="BT25" i="1"/>
  <c r="BR32" i="1"/>
  <c r="BT37" i="1"/>
  <c r="BZ27" i="1"/>
  <c r="BO30" i="1"/>
  <c r="BW31" i="1"/>
  <c r="AQ43" i="1"/>
  <c r="BP40" i="1"/>
  <c r="BZ37" i="1"/>
  <c r="CA31" i="1"/>
  <c r="BR50" i="1"/>
  <c r="BS54" i="1"/>
  <c r="BR46" i="1"/>
  <c r="BS60" i="1"/>
  <c r="BW65" i="1"/>
  <c r="BV56" i="1"/>
  <c r="CB53" i="1"/>
  <c r="BS53" i="1"/>
  <c r="BT58" i="1"/>
  <c r="CA50" i="1"/>
  <c r="BQ59" i="1"/>
  <c r="BY69" i="1"/>
  <c r="BQ66" i="1"/>
  <c r="BY71" i="1"/>
  <c r="BP78" i="1"/>
  <c r="BU74" i="1"/>
  <c r="BS73" i="1"/>
  <c r="BW88" i="1"/>
  <c r="BO72" i="1"/>
  <c r="BX88" i="1"/>
  <c r="AZ84" i="1"/>
  <c r="Z84" i="1" s="1"/>
  <c r="X84" i="1"/>
  <c r="BW68" i="1"/>
  <c r="BW74" i="1"/>
  <c r="CB84" i="1"/>
  <c r="CB88" i="1"/>
  <c r="CA80" i="1"/>
  <c r="BV81" i="1"/>
  <c r="BT83" i="1"/>
  <c r="BU93" i="1"/>
  <c r="BD83" i="1"/>
  <c r="BE83" i="1"/>
  <c r="BF83" i="1"/>
  <c r="BG83" i="1"/>
  <c r="BA83" i="1"/>
  <c r="BB83" i="1"/>
  <c r="BC83" i="1"/>
  <c r="CB79" i="1"/>
  <c r="BT100" i="1"/>
  <c r="BW101" i="1"/>
  <c r="AG102" i="1"/>
  <c r="BV98" i="1"/>
  <c r="BZ96" i="1"/>
  <c r="BP95" i="1"/>
  <c r="BP108" i="1"/>
  <c r="BQ115" i="1"/>
  <c r="BY123" i="1"/>
  <c r="CA121" i="1"/>
  <c r="BX118" i="1"/>
  <c r="AG110" i="1"/>
  <c r="AI110" i="1" s="1"/>
  <c r="CF110" i="1"/>
  <c r="BQ113" i="1"/>
  <c r="BA128" i="1"/>
  <c r="BB128" i="1"/>
  <c r="BF128" i="1"/>
  <c r="BC128" i="1"/>
  <c r="BD128" i="1"/>
  <c r="BE128" i="1"/>
  <c r="BG128" i="1"/>
  <c r="BO108" i="1"/>
  <c r="BZ135" i="1"/>
  <c r="BY129" i="1"/>
  <c r="W118" i="1"/>
  <c r="AY118" i="1"/>
  <c r="Y118" i="1" s="1"/>
  <c r="CA135" i="1"/>
  <c r="BX133" i="1"/>
  <c r="BP127" i="1"/>
  <c r="BP130" i="1"/>
  <c r="BR131" i="1"/>
  <c r="BT123" i="1"/>
  <c r="X138" i="1"/>
  <c r="AZ138" i="1"/>
  <c r="Z138" i="1" s="1"/>
  <c r="BV145" i="1"/>
  <c r="BR134" i="1"/>
  <c r="BY139" i="1"/>
  <c r="CF133" i="1"/>
  <c r="BZ146" i="1"/>
  <c r="BR142" i="1"/>
  <c r="BR138" i="1"/>
  <c r="BV138" i="1"/>
  <c r="BZ144" i="1"/>
  <c r="CF137" i="1"/>
  <c r="AG137" i="1"/>
  <c r="AI137" i="1" s="1"/>
  <c r="CA141" i="1"/>
  <c r="BS143" i="1"/>
  <c r="CB147" i="1"/>
  <c r="CA138" i="1"/>
  <c r="BT159" i="1"/>
  <c r="CA154" i="1"/>
  <c r="BO153" i="1"/>
  <c r="BU148" i="1"/>
  <c r="BW179" i="1"/>
  <c r="BR155" i="1"/>
  <c r="BT177" i="1"/>
  <c r="BP181" i="1"/>
  <c r="BV170" i="1"/>
  <c r="BW167" i="1"/>
  <c r="BU169" i="1"/>
  <c r="CB157" i="1"/>
  <c r="BS156" i="1"/>
  <c r="BB143" i="1"/>
  <c r="BF143" i="1"/>
  <c r="BE143" i="1"/>
  <c r="BA143" i="1"/>
  <c r="BD143" i="1"/>
  <c r="BC143" i="1"/>
  <c r="BG143" i="1"/>
  <c r="BT163" i="1"/>
  <c r="BW160" i="1"/>
  <c r="BX165" i="1"/>
  <c r="CB148" i="1"/>
  <c r="BR176" i="1"/>
  <c r="CB164" i="1"/>
  <c r="W181" i="1"/>
  <c r="AY181" i="1"/>
  <c r="Y181" i="1" s="1"/>
  <c r="BY155" i="1"/>
  <c r="CB161" i="1"/>
  <c r="BU198" i="1"/>
  <c r="BS183" i="1"/>
  <c r="BT195" i="1"/>
  <c r="BP212" i="1"/>
  <c r="BU190" i="1"/>
  <c r="BQ193" i="1"/>
  <c r="BT180" i="1"/>
  <c r="CA167" i="1"/>
  <c r="BW186" i="1"/>
  <c r="BY204" i="1"/>
  <c r="BT182" i="1"/>
  <c r="BO184" i="1"/>
  <c r="BU201" i="1"/>
  <c r="BZ215" i="1"/>
  <c r="BS192" i="1"/>
  <c r="BU231" i="1"/>
  <c r="CB190" i="1"/>
  <c r="BQ203" i="1"/>
  <c r="BS217" i="1"/>
  <c r="BW242" i="1"/>
  <c r="CA225" i="1"/>
  <c r="BS203" i="1"/>
  <c r="BW205" i="1"/>
  <c r="CB225" i="1"/>
  <c r="BQ228" i="1"/>
  <c r="BX222" i="1"/>
  <c r="BQ220" i="1"/>
  <c r="BS236" i="1"/>
  <c r="BT226" i="1"/>
  <c r="BQ241" i="1"/>
  <c r="BR230" i="1"/>
  <c r="BU235" i="1"/>
  <c r="BW238" i="1"/>
  <c r="BT235" i="1"/>
  <c r="BP251" i="1"/>
  <c r="BV261" i="1"/>
  <c r="BX262" i="1"/>
  <c r="BR250" i="1"/>
  <c r="BX263" i="1"/>
  <c r="BV269" i="1"/>
  <c r="BR286" i="1"/>
  <c r="BY262" i="1"/>
  <c r="BT278" i="1"/>
  <c r="CC278" i="1" s="1"/>
  <c r="AZ249" i="1"/>
  <c r="Z249" i="1" s="1"/>
  <c r="X249" i="1"/>
  <c r="BV290" i="1"/>
  <c r="BV259" i="1"/>
  <c r="BW290" i="1"/>
  <c r="BU300" i="1"/>
  <c r="BW333" i="1"/>
  <c r="BP315" i="1"/>
  <c r="BW320" i="1"/>
  <c r="BP323" i="1"/>
  <c r="BW316" i="1"/>
  <c r="BP340" i="1"/>
  <c r="BW328" i="1"/>
  <c r="BP328" i="1"/>
  <c r="BW313" i="1"/>
  <c r="BP367" i="1"/>
  <c r="BW331" i="1"/>
  <c r="BW323" i="1"/>
  <c r="BW319" i="1"/>
  <c r="BP325" i="1"/>
  <c r="BW311" i="1"/>
  <c r="BW324" i="1"/>
  <c r="BP319" i="1"/>
  <c r="BR264" i="1"/>
  <c r="BQ294" i="1"/>
  <c r="W274" i="1"/>
  <c r="AY274" i="1"/>
  <c r="Y274" i="1" s="1"/>
  <c r="BV276" i="1"/>
  <c r="BT282" i="1"/>
  <c r="BW298" i="1"/>
  <c r="BY305" i="1"/>
  <c r="BY288" i="1"/>
  <c r="BU296" i="1"/>
  <c r="BT291" i="1"/>
  <c r="BU275" i="1"/>
  <c r="BY258" i="1"/>
  <c r="BW272" i="1"/>
  <c r="CB285" i="1"/>
  <c r="BY301" i="1"/>
  <c r="BY266" i="1"/>
  <c r="BQ292" i="1"/>
  <c r="BV306" i="1"/>
  <c r="BX280" i="1"/>
  <c r="BS290" i="1"/>
  <c r="BT302" i="1"/>
  <c r="BY272" i="1"/>
  <c r="BV500" i="1"/>
  <c r="X312" i="1"/>
  <c r="AZ312" i="1"/>
  <c r="Z312" i="1" s="1"/>
  <c r="BE325" i="1"/>
  <c r="BC325" i="1"/>
  <c r="BD325" i="1"/>
  <c r="BG325" i="1"/>
  <c r="BB325" i="1"/>
  <c r="BF325" i="1"/>
  <c r="BA325" i="1"/>
  <c r="BP373" i="1"/>
  <c r="BX346" i="1"/>
  <c r="BA387" i="1"/>
  <c r="BB387" i="1"/>
  <c r="BG387" i="1"/>
  <c r="BC387" i="1"/>
  <c r="BD387" i="1"/>
  <c r="BE387" i="1"/>
  <c r="BF387" i="1"/>
  <c r="BX359" i="1"/>
  <c r="BA375" i="1"/>
  <c r="BF375" i="1"/>
  <c r="BB375" i="1"/>
  <c r="BC375" i="1"/>
  <c r="BD375" i="1"/>
  <c r="BE375" i="1"/>
  <c r="BG375" i="1"/>
  <c r="BQ369" i="1"/>
  <c r="BB363" i="1"/>
  <c r="BC363" i="1"/>
  <c r="BA363" i="1"/>
  <c r="BD363" i="1"/>
  <c r="BE363" i="1"/>
  <c r="BF363" i="1"/>
  <c r="BG363" i="1"/>
  <c r="BA415" i="1"/>
  <c r="BB415" i="1"/>
  <c r="BC415" i="1"/>
  <c r="BD415" i="1"/>
  <c r="BE415" i="1"/>
  <c r="BF415" i="1"/>
  <c r="BG415" i="1"/>
  <c r="BX467" i="1"/>
  <c r="BF476" i="1"/>
  <c r="BE476" i="1"/>
  <c r="BG476" i="1"/>
  <c r="BC476" i="1"/>
  <c r="BD476" i="1"/>
  <c r="BA476" i="1"/>
  <c r="BB476" i="1"/>
  <c r="CB449" i="1"/>
  <c r="BT420" i="1"/>
  <c r="BY475" i="1"/>
  <c r="BB521" i="1"/>
  <c r="BA521" i="1"/>
  <c r="BC521" i="1"/>
  <c r="BD521" i="1"/>
  <c r="BE521" i="1"/>
  <c r="BF521" i="1"/>
  <c r="BG521" i="1"/>
  <c r="BX501" i="1"/>
  <c r="AY504" i="1"/>
  <c r="Y504" i="1" s="1"/>
  <c r="W504" i="1"/>
  <c r="BO683" i="1"/>
  <c r="BZ511" i="1"/>
  <c r="BZ509" i="1"/>
  <c r="BZ524" i="1"/>
  <c r="BZ517" i="1"/>
  <c r="BZ520" i="1"/>
  <c r="BS518" i="1"/>
  <c r="BZ514" i="1"/>
  <c r="BS513" i="1"/>
  <c r="BZ518" i="1"/>
  <c r="BZ519" i="1"/>
  <c r="BZ528" i="1"/>
  <c r="BZ521" i="1"/>
  <c r="BZ537" i="1"/>
  <c r="CA539" i="1"/>
  <c r="BZ541" i="1"/>
  <c r="BD618" i="1"/>
  <c r="BB618" i="1"/>
  <c r="BC618" i="1"/>
  <c r="BE618" i="1"/>
  <c r="BF618" i="1"/>
  <c r="BG618" i="1"/>
  <c r="BA618" i="1"/>
  <c r="BV313" i="1"/>
  <c r="BY320" i="1"/>
  <c r="BY312" i="1"/>
  <c r="BY319" i="1"/>
  <c r="BY323" i="1"/>
  <c r="BY331" i="1"/>
  <c r="BV341" i="1"/>
  <c r="BR334" i="1"/>
  <c r="BY327" i="1"/>
  <c r="BR326" i="1"/>
  <c r="BO334" i="1"/>
  <c r="BS347" i="1"/>
  <c r="BZ354" i="1"/>
  <c r="BV360" i="1"/>
  <c r="W350" i="1"/>
  <c r="AY350" i="1"/>
  <c r="Y350" i="1" s="1"/>
  <c r="BD394" i="1"/>
  <c r="BG394" i="1"/>
  <c r="BA394" i="1"/>
  <c r="BB394" i="1"/>
  <c r="BF394" i="1"/>
  <c r="BE394" i="1"/>
  <c r="BC394" i="1"/>
  <c r="BS354" i="1"/>
  <c r="BZ347" i="1"/>
  <c r="BO374" i="1"/>
  <c r="BY382" i="1"/>
  <c r="BO359" i="1"/>
  <c r="BP363" i="1"/>
  <c r="BV403" i="1"/>
  <c r="BP379" i="1"/>
  <c r="BW356" i="1"/>
  <c r="BY369" i="1"/>
  <c r="BV366" i="1"/>
  <c r="BY402" i="1"/>
  <c r="BP413" i="1"/>
  <c r="BS391" i="1"/>
  <c r="CF416" i="1"/>
  <c r="AG416" i="1"/>
  <c r="AI416" i="1" s="1"/>
  <c r="BY406" i="1"/>
  <c r="CF400" i="1"/>
  <c r="AG400" i="1"/>
  <c r="AI400" i="1" s="1"/>
  <c r="BO371" i="1"/>
  <c r="BZ414" i="1"/>
  <c r="BO439" i="1"/>
  <c r="BV391" i="1"/>
  <c r="BR455" i="1"/>
  <c r="BS459" i="1"/>
  <c r="BR430" i="1"/>
  <c r="BY463" i="1"/>
  <c r="BZ480" i="1"/>
  <c r="BW417" i="1"/>
  <c r="BR445" i="1"/>
  <c r="BV432" i="1"/>
  <c r="BY445" i="1"/>
  <c r="BZ418" i="1"/>
  <c r="BV433" i="1"/>
  <c r="BV418" i="1"/>
  <c r="X475" i="1"/>
  <c r="AZ475" i="1"/>
  <c r="Z475" i="1" s="1"/>
  <c r="BR475" i="1"/>
  <c r="AG465" i="1"/>
  <c r="AI465" i="1" s="1"/>
  <c r="BD491" i="1"/>
  <c r="BG491" i="1"/>
  <c r="BB491" i="1"/>
  <c r="BF491" i="1"/>
  <c r="BC491" i="1"/>
  <c r="BA491" i="1"/>
  <c r="BE491" i="1"/>
  <c r="BZ488" i="1"/>
  <c r="W495" i="1"/>
  <c r="AY495" i="1"/>
  <c r="Y495" i="1" s="1"/>
  <c r="BZ466" i="1"/>
  <c r="BY489" i="1"/>
  <c r="BD501" i="1"/>
  <c r="BE501" i="1"/>
  <c r="BG501" i="1"/>
  <c r="BA501" i="1"/>
  <c r="BB501" i="1"/>
  <c r="BC501" i="1"/>
  <c r="BF501" i="1"/>
  <c r="BB468" i="1"/>
  <c r="BC468" i="1"/>
  <c r="BD468" i="1"/>
  <c r="BE468" i="1"/>
  <c r="BF468" i="1"/>
  <c r="BG468" i="1"/>
  <c r="BA468" i="1"/>
  <c r="BZ476" i="1"/>
  <c r="BP494" i="1"/>
  <c r="BP491" i="1"/>
  <c r="AY499" i="1"/>
  <c r="Y499" i="1" s="1"/>
  <c r="W499" i="1"/>
  <c r="BP500" i="1"/>
  <c r="BV525" i="1"/>
  <c r="BW502" i="1"/>
  <c r="BR518" i="1"/>
  <c r="BQ518" i="1"/>
  <c r="BX521" i="1"/>
  <c r="BQ528" i="1"/>
  <c r="BQ529" i="1"/>
  <c r="BQ542" i="1"/>
  <c r="BQ526" i="1"/>
  <c r="BQ524" i="1"/>
  <c r="BX513" i="1"/>
  <c r="BQ517" i="1"/>
  <c r="BQ522" i="1"/>
  <c r="BQ538" i="1"/>
  <c r="BX528" i="1"/>
  <c r="BX542" i="1"/>
  <c r="BX538" i="1"/>
  <c r="BX548" i="1"/>
  <c r="BX554" i="1"/>
  <c r="BX558" i="1"/>
  <c r="BX562" i="1"/>
  <c r="BQ566" i="1"/>
  <c r="BX573" i="1"/>
  <c r="BX549" i="1"/>
  <c r="BQ557" i="1"/>
  <c r="BQ544" i="1"/>
  <c r="BQ551" i="1"/>
  <c r="BX572" i="1"/>
  <c r="BX577" i="1"/>
  <c r="BX580" i="1"/>
  <c r="BX529" i="1"/>
  <c r="BQ560" i="1"/>
  <c r="BX571" i="1"/>
  <c r="BX545" i="1"/>
  <c r="BX561" i="1"/>
  <c r="BQ523" i="1"/>
  <c r="BX537" i="1"/>
  <c r="BQ543" i="1"/>
  <c r="BX547" i="1"/>
  <c r="BX552" i="1"/>
  <c r="BQ530" i="1"/>
  <c r="BX544" i="1"/>
  <c r="BX551" i="1"/>
  <c r="BQ554" i="1"/>
  <c r="BQ562" i="1"/>
  <c r="BX565" i="1"/>
  <c r="BX566" i="1"/>
  <c r="BQ572" i="1"/>
  <c r="BX531" i="1"/>
  <c r="BX532" i="1"/>
  <c r="BX557" i="1"/>
  <c r="BQ536" i="1"/>
  <c r="BQ571" i="1"/>
  <c r="BX530" i="1"/>
  <c r="BQ545" i="1"/>
  <c r="BX546" i="1"/>
  <c r="BX560" i="1"/>
  <c r="BQ553" i="1"/>
  <c r="BQ573" i="1"/>
  <c r="BQ580" i="1"/>
  <c r="BQ556" i="1"/>
  <c r="BQ561" i="1"/>
  <c r="BX581" i="1"/>
  <c r="BX588" i="1"/>
  <c r="BQ602" i="1"/>
  <c r="BX603" i="1"/>
  <c r="BQ607" i="1"/>
  <c r="BX543" i="1"/>
  <c r="BX578" i="1"/>
  <c r="BQ587" i="1"/>
  <c r="BQ592" i="1"/>
  <c r="BQ567" i="1"/>
  <c r="BX576" i="1"/>
  <c r="BQ630" i="1"/>
  <c r="BQ558" i="1"/>
  <c r="BQ577" i="1"/>
  <c r="BQ579" i="1"/>
  <c r="BQ599" i="1"/>
  <c r="BQ604" i="1"/>
  <c r="BQ629" i="1"/>
  <c r="BX638" i="1"/>
  <c r="BQ568" i="1"/>
  <c r="BX575" i="1"/>
  <c r="BQ591" i="1"/>
  <c r="BQ611" i="1"/>
  <c r="BX597" i="1"/>
  <c r="BQ601" i="1"/>
  <c r="BQ583" i="1"/>
  <c r="BQ584" i="1"/>
  <c r="BX587" i="1"/>
  <c r="BQ588" i="1"/>
  <c r="BX579" i="1"/>
  <c r="BQ608" i="1"/>
  <c r="BQ613" i="1"/>
  <c r="BQ615" i="1"/>
  <c r="BQ623" i="1"/>
  <c r="BQ559" i="1"/>
  <c r="BQ581" i="1"/>
  <c r="BQ598" i="1"/>
  <c r="BX574" i="1"/>
  <c r="BQ578" i="1"/>
  <c r="BX599" i="1"/>
  <c r="BQ600" i="1"/>
  <c r="BQ605" i="1"/>
  <c r="BX606" i="1"/>
  <c r="BX584" i="1"/>
  <c r="BQ586" i="1"/>
  <c r="BX629" i="1"/>
  <c r="BX644" i="1"/>
  <c r="BX649" i="1"/>
  <c r="BX655" i="1"/>
  <c r="BX685" i="1"/>
  <c r="BQ616" i="1"/>
  <c r="BX621" i="1"/>
  <c r="BX626" i="1"/>
  <c r="BX637" i="1"/>
  <c r="BX640" i="1"/>
  <c r="BQ643" i="1"/>
  <c r="BQ645" i="1"/>
  <c r="BX646" i="1"/>
  <c r="BX679" i="1"/>
  <c r="BX688" i="1"/>
  <c r="BQ609" i="1"/>
  <c r="BQ634" i="1"/>
  <c r="BX639" i="1"/>
  <c r="BQ650" i="1"/>
  <c r="BX682" i="1"/>
  <c r="BX691" i="1"/>
  <c r="BQ622" i="1"/>
  <c r="BQ628" i="1"/>
  <c r="BX632" i="1"/>
  <c r="BX653" i="1"/>
  <c r="BQ638" i="1"/>
  <c r="BQ658" i="1"/>
  <c r="BQ659" i="1"/>
  <c r="BX664" i="1"/>
  <c r="BX667" i="1"/>
  <c r="BX670" i="1"/>
  <c r="BX673" i="1"/>
  <c r="BX676" i="1"/>
  <c r="BX694" i="1"/>
  <c r="BX630" i="1"/>
  <c r="BQ631" i="1"/>
  <c r="BQ649" i="1"/>
  <c r="BQ625" i="1"/>
  <c r="BX634" i="1"/>
  <c r="BQ655" i="1"/>
  <c r="BQ656" i="1"/>
  <c r="BX645" i="1"/>
  <c r="BX650" i="1"/>
  <c r="BQ654" i="1"/>
  <c r="BQ610" i="1"/>
  <c r="BQ620" i="1"/>
  <c r="BQ646" i="1"/>
  <c r="BX631" i="1"/>
  <c r="BX633" i="1"/>
  <c r="BQ640" i="1"/>
  <c r="BQ653" i="1"/>
  <c r="BQ639" i="1"/>
  <c r="BX641" i="1"/>
  <c r="BQ644" i="1"/>
  <c r="BQ648" i="1"/>
  <c r="BX658" i="1"/>
  <c r="BX659" i="1"/>
  <c r="BX660" i="1"/>
  <c r="BX520" i="1"/>
  <c r="BQ512" i="1"/>
  <c r="BV518" i="1"/>
  <c r="BA525" i="1"/>
  <c r="BB525" i="1"/>
  <c r="BC525" i="1"/>
  <c r="BD525" i="1"/>
  <c r="BE525" i="1"/>
  <c r="BG525" i="1"/>
  <c r="BF525" i="1"/>
  <c r="BV497" i="1"/>
  <c r="BW508" i="1"/>
  <c r="BZ548" i="1"/>
  <c r="AG493" i="1"/>
  <c r="AI493" i="1" s="1"/>
  <c r="BV512" i="1"/>
  <c r="BW525" i="1"/>
  <c r="BO496" i="1"/>
  <c r="BW513" i="1"/>
  <c r="CB518" i="1"/>
  <c r="BV558" i="1"/>
  <c r="BW506" i="1"/>
  <c r="BO513" i="1"/>
  <c r="BZ542" i="1"/>
  <c r="BZ557" i="1"/>
  <c r="BV521" i="1"/>
  <c r="BZ526" i="1"/>
  <c r="BP532" i="1"/>
  <c r="BY535" i="1"/>
  <c r="BR556" i="1"/>
  <c r="BY540" i="1"/>
  <c r="BZ573" i="1"/>
  <c r="BU533" i="1"/>
  <c r="BV573" i="1"/>
  <c r="BR547" i="1"/>
  <c r="BP550" i="1"/>
  <c r="BY533" i="1"/>
  <c r="BW552" i="1"/>
  <c r="BX567" i="1"/>
  <c r="BQ534" i="1"/>
  <c r="BU539" i="1"/>
  <c r="BS550" i="1"/>
  <c r="BR568" i="1"/>
  <c r="BV579" i="1"/>
  <c r="BP533" i="1"/>
  <c r="BO563" i="1"/>
  <c r="BP564" i="1"/>
  <c r="AY580" i="1"/>
  <c r="Y580" i="1" s="1"/>
  <c r="W580" i="1"/>
  <c r="BZ599" i="1"/>
  <c r="BR604" i="1"/>
  <c r="BD612" i="1"/>
  <c r="BC612" i="1"/>
  <c r="BF612" i="1"/>
  <c r="BG612" i="1"/>
  <c r="BB612" i="1"/>
  <c r="BA612" i="1"/>
  <c r="BE612" i="1"/>
  <c r="BX623" i="1"/>
  <c r="BY593" i="1"/>
  <c r="BY598" i="1"/>
  <c r="CB606" i="1"/>
  <c r="BZ613" i="1"/>
  <c r="BV621" i="1"/>
  <c r="BR570" i="1"/>
  <c r="BZ596" i="1"/>
  <c r="BU622" i="1"/>
  <c r="BR640" i="1"/>
  <c r="BU569" i="1"/>
  <c r="BX570" i="1"/>
  <c r="BD594" i="1"/>
  <c r="BA594" i="1"/>
  <c r="BB594" i="1"/>
  <c r="BC594" i="1"/>
  <c r="BE594" i="1"/>
  <c r="BF594" i="1"/>
  <c r="BG594" i="1"/>
  <c r="BY555" i="1"/>
  <c r="BZ600" i="1"/>
  <c r="CF557" i="1"/>
  <c r="AG557" i="1"/>
  <c r="AI557" i="1" s="1"/>
  <c r="BR582" i="1"/>
  <c r="BR596" i="1"/>
  <c r="BX602" i="1"/>
  <c r="BO615" i="1"/>
  <c r="CB585" i="1"/>
  <c r="BX594" i="1"/>
  <c r="BO573" i="1"/>
  <c r="BR595" i="1"/>
  <c r="CB582" i="1"/>
  <c r="BV597" i="1"/>
  <c r="BY616" i="1"/>
  <c r="BR631" i="1"/>
  <c r="BS652" i="1"/>
  <c r="BQ621" i="1"/>
  <c r="BP643" i="1"/>
  <c r="CB661" i="1"/>
  <c r="CB674" i="1"/>
  <c r="BZ657" i="1"/>
  <c r="BQ680" i="1"/>
  <c r="BQ661" i="1"/>
  <c r="BZ687" i="1"/>
  <c r="BU609" i="1"/>
  <c r="BO636" i="1"/>
  <c r="BO660" i="1"/>
  <c r="BY672" i="1"/>
  <c r="BZ666" i="1"/>
  <c r="BV688" i="1"/>
  <c r="BS674" i="1"/>
  <c r="BV617" i="1"/>
  <c r="W621" i="1"/>
  <c r="AY621" i="1"/>
  <c r="Y621" i="1" s="1"/>
  <c r="BP636" i="1"/>
  <c r="BO675" i="1"/>
  <c r="CB625" i="1"/>
  <c r="BX627" i="1"/>
  <c r="BZ632" i="1"/>
  <c r="BR661" i="1"/>
  <c r="BV614" i="1"/>
  <c r="BO639" i="1"/>
  <c r="BR643" i="1"/>
  <c r="BQ647" i="1"/>
  <c r="CB612" i="1"/>
  <c r="BX618" i="1"/>
  <c r="BY682" i="1"/>
  <c r="BY691" i="1"/>
  <c r="BV683" i="1"/>
  <c r="BQ603" i="1"/>
  <c r="BV619" i="1"/>
  <c r="BZ651" i="1"/>
  <c r="BR690" i="1"/>
  <c r="BY636" i="1"/>
  <c r="CB651" i="1"/>
  <c r="BX661" i="1"/>
  <c r="CB676" i="1"/>
  <c r="BX692" i="1"/>
  <c r="BR673" i="1"/>
  <c r="BP633" i="1"/>
  <c r="AY659" i="1"/>
  <c r="Y659" i="1" s="1"/>
  <c r="W659" i="1"/>
  <c r="BU666" i="1"/>
  <c r="BU675" i="1"/>
  <c r="BU684" i="1"/>
  <c r="BU693" i="1"/>
  <c r="BO674" i="1"/>
  <c r="BQ624" i="1"/>
  <c r="BR691" i="1"/>
  <c r="BP658" i="1"/>
  <c r="BP655" i="1"/>
  <c r="BX696" i="1"/>
  <c r="BV320" i="1"/>
  <c r="BO318" i="1"/>
  <c r="BZ328" i="1"/>
  <c r="BZ325" i="1"/>
  <c r="BS329" i="1"/>
  <c r="BS333" i="1"/>
  <c r="BS336" i="1"/>
  <c r="BZ313" i="1"/>
  <c r="BZ312" i="1"/>
  <c r="BZ335" i="1"/>
  <c r="BS344" i="1"/>
  <c r="BZ332" i="1"/>
  <c r="BZ324" i="1"/>
  <c r="BS341" i="1"/>
  <c r="BS339" i="1"/>
  <c r="BS348" i="1"/>
  <c r="BZ319" i="1"/>
  <c r="BZ336" i="1"/>
  <c r="BS318" i="1"/>
  <c r="BZ333" i="1"/>
  <c r="BS328" i="1"/>
  <c r="BS331" i="1"/>
  <c r="BZ339" i="1"/>
  <c r="BZ341" i="1"/>
  <c r="BZ348" i="1"/>
  <c r="BS320" i="1"/>
  <c r="BZ323" i="1"/>
  <c r="BS327" i="1"/>
  <c r="BZ329" i="1"/>
  <c r="BZ331" i="1"/>
  <c r="BS335" i="1"/>
  <c r="BS343" i="1"/>
  <c r="BZ345" i="1"/>
  <c r="BS332" i="1"/>
  <c r="BZ355" i="1"/>
  <c r="BZ353" i="1"/>
  <c r="BZ344" i="1"/>
  <c r="BS361" i="1"/>
  <c r="BZ375" i="1"/>
  <c r="BZ377" i="1"/>
  <c r="BZ378" i="1"/>
  <c r="BZ380" i="1"/>
  <c r="BZ381" i="1"/>
  <c r="BS342" i="1"/>
  <c r="BS350" i="1"/>
  <c r="BS358" i="1"/>
  <c r="BS355" i="1"/>
  <c r="BS349" i="1"/>
  <c r="BS345" i="1"/>
  <c r="BZ349" i="1"/>
  <c r="BZ352" i="1"/>
  <c r="BS353" i="1"/>
  <c r="BZ356" i="1"/>
  <c r="BZ358" i="1"/>
  <c r="BS375" i="1"/>
  <c r="BS377" i="1"/>
  <c r="BS378" i="1"/>
  <c r="BS380" i="1"/>
  <c r="BS381" i="1"/>
  <c r="BS368" i="1"/>
  <c r="BS372" i="1"/>
  <c r="BS388" i="1"/>
  <c r="BZ357" i="1"/>
  <c r="BS364" i="1"/>
  <c r="BZ367" i="1"/>
  <c r="BS373" i="1"/>
  <c r="BS382" i="1"/>
  <c r="BS362" i="1"/>
  <c r="BS363" i="1"/>
  <c r="BS376" i="1"/>
  <c r="BS387" i="1"/>
  <c r="BZ390" i="1"/>
  <c r="BZ396" i="1"/>
  <c r="BS365" i="1"/>
  <c r="BS386" i="1"/>
  <c r="BZ389" i="1"/>
  <c r="BS369" i="1"/>
  <c r="BZ372" i="1"/>
  <c r="BS385" i="1"/>
  <c r="BZ364" i="1"/>
  <c r="BS370" i="1"/>
  <c r="BZ373" i="1"/>
  <c r="BZ382" i="1"/>
  <c r="BZ388" i="1"/>
  <c r="BS384" i="1"/>
  <c r="BS379" i="1"/>
  <c r="BZ386" i="1"/>
  <c r="BZ369" i="1"/>
  <c r="BS367" i="1"/>
  <c r="BZ370" i="1"/>
  <c r="BZ384" i="1"/>
  <c r="BZ398" i="1"/>
  <c r="BZ399" i="1"/>
  <c r="BZ400" i="1"/>
  <c r="BZ401" i="1"/>
  <c r="BZ402" i="1"/>
  <c r="BZ403" i="1"/>
  <c r="BZ361" i="1"/>
  <c r="BZ366" i="1"/>
  <c r="BZ383" i="1"/>
  <c r="BS389" i="1"/>
  <c r="BZ393" i="1"/>
  <c r="BS410" i="1"/>
  <c r="BZ422" i="1"/>
  <c r="BS393" i="1"/>
  <c r="BS400" i="1"/>
  <c r="BS404" i="1"/>
  <c r="BZ429" i="1"/>
  <c r="BS395" i="1"/>
  <c r="BS413" i="1"/>
  <c r="BZ419" i="1"/>
  <c r="BZ423" i="1"/>
  <c r="BS424" i="1"/>
  <c r="BZ426" i="1"/>
  <c r="BS427" i="1"/>
  <c r="BS415" i="1"/>
  <c r="BS421" i="1"/>
  <c r="BZ410" i="1"/>
  <c r="BS401" i="1"/>
  <c r="BZ404" i="1"/>
  <c r="BS416" i="1"/>
  <c r="BS431" i="1"/>
  <c r="BS434" i="1"/>
  <c r="BZ413" i="1"/>
  <c r="BZ424" i="1"/>
  <c r="BS425" i="1"/>
  <c r="BZ427" i="1"/>
  <c r="BS428" i="1"/>
  <c r="BZ442" i="1"/>
  <c r="BS402" i="1"/>
  <c r="BS407" i="1"/>
  <c r="BZ408" i="1"/>
  <c r="BZ412" i="1"/>
  <c r="BS403" i="1"/>
  <c r="BS411" i="1"/>
  <c r="BZ394" i="1"/>
  <c r="BS419" i="1"/>
  <c r="BS429" i="1"/>
  <c r="BS398" i="1"/>
  <c r="BZ416" i="1"/>
  <c r="BS423" i="1"/>
  <c r="BZ431" i="1"/>
  <c r="BZ434" i="1"/>
  <c r="BS399" i="1"/>
  <c r="BZ407" i="1"/>
  <c r="BZ411" i="1"/>
  <c r="BZ439" i="1"/>
  <c r="BZ440" i="1"/>
  <c r="BZ446" i="1"/>
  <c r="BS447" i="1"/>
  <c r="BZ448" i="1"/>
  <c r="BS461" i="1"/>
  <c r="BS462" i="1"/>
  <c r="BZ469" i="1"/>
  <c r="BZ470" i="1"/>
  <c r="BS477" i="1"/>
  <c r="BZ485" i="1"/>
  <c r="BS449" i="1"/>
  <c r="BS452" i="1"/>
  <c r="BS455" i="1"/>
  <c r="BZ456" i="1"/>
  <c r="BZ467" i="1"/>
  <c r="BZ415" i="1"/>
  <c r="BZ425" i="1"/>
  <c r="BS442" i="1"/>
  <c r="BZ450" i="1"/>
  <c r="BZ453" i="1"/>
  <c r="BZ441" i="1"/>
  <c r="BS437" i="1"/>
  <c r="BZ447" i="1"/>
  <c r="BS471" i="1"/>
  <c r="BZ479" i="1"/>
  <c r="BS444" i="1"/>
  <c r="BS451" i="1"/>
  <c r="BS469" i="1"/>
  <c r="BZ428" i="1"/>
  <c r="BS448" i="1"/>
  <c r="BZ449" i="1"/>
  <c r="BZ452" i="1"/>
  <c r="BZ455" i="1"/>
  <c r="BZ461" i="1"/>
  <c r="BS467" i="1"/>
  <c r="BS468" i="1"/>
  <c r="BS422" i="1"/>
  <c r="BZ437" i="1"/>
  <c r="BS446" i="1"/>
  <c r="BS456" i="1"/>
  <c r="BZ421" i="1"/>
  <c r="BS440" i="1"/>
  <c r="BS450" i="1"/>
  <c r="BS453" i="1"/>
  <c r="BZ458" i="1"/>
  <c r="BS420" i="1"/>
  <c r="BZ438" i="1"/>
  <c r="BS443" i="1"/>
  <c r="BZ457" i="1"/>
  <c r="BZ472" i="1"/>
  <c r="BZ473" i="1"/>
  <c r="BZ444" i="1"/>
  <c r="BS465" i="1"/>
  <c r="BZ481" i="1"/>
  <c r="BS486" i="1"/>
  <c r="BS487" i="1"/>
  <c r="BZ490" i="1"/>
  <c r="BS502" i="1"/>
  <c r="BS464" i="1"/>
  <c r="BS485" i="1"/>
  <c r="BS479" i="1"/>
  <c r="BZ486" i="1"/>
  <c r="BZ487" i="1"/>
  <c r="BS473" i="1"/>
  <c r="BS480" i="1"/>
  <c r="BS481" i="1"/>
  <c r="BS489" i="1"/>
  <c r="BZ502" i="1"/>
  <c r="BS493" i="1"/>
  <c r="BS495" i="1"/>
  <c r="BZ498" i="1"/>
  <c r="BS505" i="1"/>
  <c r="BS490" i="1"/>
  <c r="BZ504" i="1"/>
  <c r="BZ507" i="1"/>
  <c r="BZ493" i="1"/>
  <c r="BZ501" i="1"/>
  <c r="BZ495" i="1"/>
  <c r="BZ499" i="1"/>
  <c r="BZ505" i="1"/>
  <c r="BS507" i="1"/>
  <c r="BS498" i="1"/>
  <c r="BS504" i="1"/>
  <c r="BR320" i="1"/>
  <c r="BO340" i="1"/>
  <c r="BP338" i="1"/>
  <c r="BS322" i="1"/>
  <c r="BV337" i="1"/>
  <c r="BP364" i="1"/>
  <c r="BY334" i="1"/>
  <c r="BZ334" i="1"/>
  <c r="BF359" i="1"/>
  <c r="BA359" i="1"/>
  <c r="BB359" i="1"/>
  <c r="BE359" i="1"/>
  <c r="BC359" i="1"/>
  <c r="BD359" i="1"/>
  <c r="BG359" i="1"/>
  <c r="CF363" i="1"/>
  <c r="AG363" i="1"/>
  <c r="AI363" i="1" s="1"/>
  <c r="BS357" i="1"/>
  <c r="BS352" i="1"/>
  <c r="BP354" i="1"/>
  <c r="AZ368" i="1"/>
  <c r="Z368" i="1" s="1"/>
  <c r="X368" i="1"/>
  <c r="BO389" i="1"/>
  <c r="BO385" i="1"/>
  <c r="BD388" i="1"/>
  <c r="BA388" i="1"/>
  <c r="BB388" i="1"/>
  <c r="BE388" i="1"/>
  <c r="BF388" i="1"/>
  <c r="BG388" i="1"/>
  <c r="BC388" i="1"/>
  <c r="BR368" i="1"/>
  <c r="BR390" i="1"/>
  <c r="BY403" i="1"/>
  <c r="BP428" i="1"/>
  <c r="BY365" i="1"/>
  <c r="BY374" i="1"/>
  <c r="BP387" i="1"/>
  <c r="BZ392" i="1"/>
  <c r="BW392" i="1"/>
  <c r="BR409" i="1"/>
  <c r="BV426" i="1"/>
  <c r="BF426" i="1"/>
  <c r="BG426" i="1"/>
  <c r="BC426" i="1"/>
  <c r="BD426" i="1"/>
  <c r="BA426" i="1"/>
  <c r="BB426" i="1"/>
  <c r="BE426" i="1"/>
  <c r="X437" i="1"/>
  <c r="AZ437" i="1"/>
  <c r="Z437" i="1" s="1"/>
  <c r="BZ385" i="1"/>
  <c r="BV406" i="1"/>
  <c r="BG409" i="1"/>
  <c r="BA409" i="1"/>
  <c r="BB409" i="1"/>
  <c r="BC409" i="1"/>
  <c r="BD409" i="1"/>
  <c r="BE409" i="1"/>
  <c r="BF409" i="1"/>
  <c r="BV376" i="1"/>
  <c r="BO395" i="1"/>
  <c r="BO414" i="1"/>
  <c r="BO424" i="1"/>
  <c r="BS441" i="1"/>
  <c r="BE460" i="1"/>
  <c r="BF460" i="1"/>
  <c r="BG460" i="1"/>
  <c r="BA460" i="1"/>
  <c r="BB460" i="1"/>
  <c r="BC460" i="1"/>
  <c r="BD460" i="1"/>
  <c r="BD456" i="1"/>
  <c r="BA456" i="1"/>
  <c r="BB456" i="1"/>
  <c r="BC456" i="1"/>
  <c r="BE456" i="1"/>
  <c r="BF456" i="1"/>
  <c r="BG456" i="1"/>
  <c r="BR485" i="1"/>
  <c r="BY430" i="1"/>
  <c r="BS472" i="1"/>
  <c r="BV417" i="1"/>
  <c r="BP446" i="1"/>
  <c r="BR451" i="1"/>
  <c r="BO465" i="1"/>
  <c r="BV463" i="1"/>
  <c r="BS397" i="1"/>
  <c r="BZ445" i="1"/>
  <c r="BW418" i="1"/>
  <c r="BZ454" i="1"/>
  <c r="BR462" i="1"/>
  <c r="BO463" i="1"/>
  <c r="BY466" i="1"/>
  <c r="BP474" i="1"/>
  <c r="BZ489" i="1"/>
  <c r="BR502" i="1"/>
  <c r="AZ486" i="1"/>
  <c r="Z486" i="1" s="1"/>
  <c r="X486" i="1"/>
  <c r="BV482" i="1"/>
  <c r="BS483" i="1"/>
  <c r="BR538" i="1"/>
  <c r="BO492" i="1"/>
  <c r="BV513" i="1"/>
  <c r="BW501" i="1"/>
  <c r="BZ497" i="1"/>
  <c r="AY502" i="1"/>
  <c r="Y502" i="1" s="1"/>
  <c r="W502" i="1"/>
  <c r="BV531" i="1"/>
  <c r="CB513" i="1"/>
  <c r="BA519" i="1"/>
  <c r="BB519" i="1"/>
  <c r="BC519" i="1"/>
  <c r="BD519" i="1"/>
  <c r="BE519" i="1"/>
  <c r="BF519" i="1"/>
  <c r="BG519" i="1"/>
  <c r="BO499" i="1"/>
  <c r="BS514" i="1"/>
  <c r="BY526" i="1"/>
  <c r="BY542" i="1"/>
  <c r="CB558" i="1"/>
  <c r="BW500" i="1"/>
  <c r="BY517" i="1"/>
  <c r="CB532" i="1"/>
  <c r="BB533" i="1"/>
  <c r="BC533" i="1"/>
  <c r="BD533" i="1"/>
  <c r="BE533" i="1"/>
  <c r="BF533" i="1"/>
  <c r="BA533" i="1"/>
  <c r="BG533" i="1"/>
  <c r="BX535" i="1"/>
  <c r="BP559" i="1"/>
  <c r="BX540" i="1"/>
  <c r="BU559" i="1"/>
  <c r="BR574" i="1"/>
  <c r="BQ576" i="1"/>
  <c r="BQ575" i="1"/>
  <c r="BP553" i="1"/>
  <c r="BS562" i="1"/>
  <c r="X573" i="1"/>
  <c r="AZ573" i="1"/>
  <c r="Z573" i="1" s="1"/>
  <c r="BO583" i="1"/>
  <c r="CB534" i="1"/>
  <c r="CB550" i="1"/>
  <c r="BQ541" i="1"/>
  <c r="BR572" i="1"/>
  <c r="BR583" i="1"/>
  <c r="BV574" i="1"/>
  <c r="BX563" i="1"/>
  <c r="CB564" i="1"/>
  <c r="BS595" i="1"/>
  <c r="BS600" i="1"/>
  <c r="BS620" i="1"/>
  <c r="BX593" i="1"/>
  <c r="BX604" i="1"/>
  <c r="BP606" i="1"/>
  <c r="CB621" i="1"/>
  <c r="BQ589" i="1"/>
  <c r="BS553" i="1"/>
  <c r="BW570" i="1"/>
  <c r="BS555" i="1"/>
  <c r="BX555" i="1"/>
  <c r="BO593" i="1"/>
  <c r="BR613" i="1"/>
  <c r="BP585" i="1"/>
  <c r="CB595" i="1"/>
  <c r="BU582" i="1"/>
  <c r="BX595" i="1"/>
  <c r="BZ605" i="1"/>
  <c r="BP582" i="1"/>
  <c r="BR586" i="1"/>
  <c r="CB597" i="1"/>
  <c r="BP689" i="1"/>
  <c r="BV658" i="1"/>
  <c r="BY681" i="1"/>
  <c r="BQ662" i="1"/>
  <c r="BR689" i="1"/>
  <c r="BS683" i="1"/>
  <c r="CB660" i="1"/>
  <c r="BU673" i="1"/>
  <c r="BV667" i="1"/>
  <c r="BZ690" i="1"/>
  <c r="BQ596" i="1"/>
  <c r="BU617" i="1"/>
  <c r="BU651" i="1"/>
  <c r="BW627" i="1"/>
  <c r="BZ628" i="1"/>
  <c r="BS634" i="1"/>
  <c r="BV648" i="1"/>
  <c r="BS671" i="1"/>
  <c r="BS695" i="1"/>
  <c r="BU614" i="1"/>
  <c r="BZ639" i="1"/>
  <c r="BP612" i="1"/>
  <c r="BV618" i="1"/>
  <c r="BZ652" i="1"/>
  <c r="BR658" i="1"/>
  <c r="BU665" i="1"/>
  <c r="BU674" i="1"/>
  <c r="BR684" i="1"/>
  <c r="BU619" i="1"/>
  <c r="BV692" i="1"/>
  <c r="W615" i="1"/>
  <c r="AY615" i="1"/>
  <c r="Y615" i="1" s="1"/>
  <c r="BW636" i="1"/>
  <c r="BX662" i="1"/>
  <c r="BP670" i="1"/>
  <c r="BP685" i="1"/>
  <c r="BZ677" i="1"/>
  <c r="BO677" i="1"/>
  <c r="BZ619" i="1"/>
  <c r="BV633" i="1"/>
  <c r="BP637" i="1"/>
  <c r="AZ650" i="1"/>
  <c r="Z650" i="1" s="1"/>
  <c r="X650" i="1"/>
  <c r="BQ667" i="1"/>
  <c r="BQ676" i="1"/>
  <c r="BQ685" i="1"/>
  <c r="CB642" i="1"/>
  <c r="BV663" i="1"/>
  <c r="BV693" i="1"/>
  <c r="BO654" i="1"/>
  <c r="BO689" i="1"/>
  <c r="BA314" i="1"/>
  <c r="BC314" i="1"/>
  <c r="BB314" i="1"/>
  <c r="BD314" i="1"/>
  <c r="BE314" i="1"/>
  <c r="BF314" i="1"/>
  <c r="BG314" i="1"/>
  <c r="BR313" i="1"/>
  <c r="BY325" i="1"/>
  <c r="BR319" i="1"/>
  <c r="BR321" i="1"/>
  <c r="BR333" i="1"/>
  <c r="BR336" i="1"/>
  <c r="BR339" i="1"/>
  <c r="BR317" i="1"/>
  <c r="BY321" i="1"/>
  <c r="BY333" i="1"/>
  <c r="BY336" i="1"/>
  <c r="BY339" i="1"/>
  <c r="BY335" i="1"/>
  <c r="BR344" i="1"/>
  <c r="BY350" i="1"/>
  <c r="BR324" i="1"/>
  <c r="BY332" i="1"/>
  <c r="BY324" i="1"/>
  <c r="BR338" i="1"/>
  <c r="BR340" i="1"/>
  <c r="BR341" i="1"/>
  <c r="BR348" i="1"/>
  <c r="BR318" i="1"/>
  <c r="BR325" i="1"/>
  <c r="BR330" i="1"/>
  <c r="BY344" i="1"/>
  <c r="BR337" i="1"/>
  <c r="BR329" i="1"/>
  <c r="BY338" i="1"/>
  <c r="BY340" i="1"/>
  <c r="BR322" i="1"/>
  <c r="BR335" i="1"/>
  <c r="BY355" i="1"/>
  <c r="BY358" i="1"/>
  <c r="BY361" i="1"/>
  <c r="BY364" i="1"/>
  <c r="BY367" i="1"/>
  <c r="BY370" i="1"/>
  <c r="BY373" i="1"/>
  <c r="BR332" i="1"/>
  <c r="BY337" i="1"/>
  <c r="BY328" i="1"/>
  <c r="BY353" i="1"/>
  <c r="BR364" i="1"/>
  <c r="BR367" i="1"/>
  <c r="BR370" i="1"/>
  <c r="BR373" i="1"/>
  <c r="BR346" i="1"/>
  <c r="BR350" i="1"/>
  <c r="BR358" i="1"/>
  <c r="BR355" i="1"/>
  <c r="BR353" i="1"/>
  <c r="BY341" i="1"/>
  <c r="BR347" i="1"/>
  <c r="BR351" i="1"/>
  <c r="BR357" i="1"/>
  <c r="BY378" i="1"/>
  <c r="BR380" i="1"/>
  <c r="BR382" i="1"/>
  <c r="BR359" i="1"/>
  <c r="BR363" i="1"/>
  <c r="BR386" i="1"/>
  <c r="BY389" i="1"/>
  <c r="BR398" i="1"/>
  <c r="BR360" i="1"/>
  <c r="BR369" i="1"/>
  <c r="BY380" i="1"/>
  <c r="BR381" i="1"/>
  <c r="BR385" i="1"/>
  <c r="BY388" i="1"/>
  <c r="BR375" i="1"/>
  <c r="BR384" i="1"/>
  <c r="BR377" i="1"/>
  <c r="BR379" i="1"/>
  <c r="BY381" i="1"/>
  <c r="BY386" i="1"/>
  <c r="BR393" i="1"/>
  <c r="BR394" i="1"/>
  <c r="BY375" i="1"/>
  <c r="BY385" i="1"/>
  <c r="BR361" i="1"/>
  <c r="BY377" i="1"/>
  <c r="BR378" i="1"/>
  <c r="BY398" i="1"/>
  <c r="BY401" i="1"/>
  <c r="BY404" i="1"/>
  <c r="BY407" i="1"/>
  <c r="BY410" i="1"/>
  <c r="BY413" i="1"/>
  <c r="BY416" i="1"/>
  <c r="BY419" i="1"/>
  <c r="BY422" i="1"/>
  <c r="BY425" i="1"/>
  <c r="BY428" i="1"/>
  <c r="BY431" i="1"/>
  <c r="BY434" i="1"/>
  <c r="BY379" i="1"/>
  <c r="BY383" i="1"/>
  <c r="BR389" i="1"/>
  <c r="BY393" i="1"/>
  <c r="BR388" i="1"/>
  <c r="BY394" i="1"/>
  <c r="BR400" i="1"/>
  <c r="BR404" i="1"/>
  <c r="BR413" i="1"/>
  <c r="BR438" i="1"/>
  <c r="BR441" i="1"/>
  <c r="BR421" i="1"/>
  <c r="BR401" i="1"/>
  <c r="BR416" i="1"/>
  <c r="BR425" i="1"/>
  <c r="BR428" i="1"/>
  <c r="BY444" i="1"/>
  <c r="BY447" i="1"/>
  <c r="BR396" i="1"/>
  <c r="BR402" i="1"/>
  <c r="BR407" i="1"/>
  <c r="BR422" i="1"/>
  <c r="BR437" i="1"/>
  <c r="BR440" i="1"/>
  <c r="BR403" i="1"/>
  <c r="BR411" i="1"/>
  <c r="BR397" i="1"/>
  <c r="BR419" i="1"/>
  <c r="BR423" i="1"/>
  <c r="BR426" i="1"/>
  <c r="BR399" i="1"/>
  <c r="BR391" i="1"/>
  <c r="BR410" i="1"/>
  <c r="BY485" i="1"/>
  <c r="BY456" i="1"/>
  <c r="BY468" i="1"/>
  <c r="BR442" i="1"/>
  <c r="BY450" i="1"/>
  <c r="BY453" i="1"/>
  <c r="BR434" i="1"/>
  <c r="BY441" i="1"/>
  <c r="BY464" i="1"/>
  <c r="BY465" i="1"/>
  <c r="BY480" i="1"/>
  <c r="BR469" i="1"/>
  <c r="BR448" i="1"/>
  <c r="BY455" i="1"/>
  <c r="BY461" i="1"/>
  <c r="BY462" i="1"/>
  <c r="BR468" i="1"/>
  <c r="BY477" i="1"/>
  <c r="BY437" i="1"/>
  <c r="BR446" i="1"/>
  <c r="BR456" i="1"/>
  <c r="BR450" i="1"/>
  <c r="BR453" i="1"/>
  <c r="BY458" i="1"/>
  <c r="BY459" i="1"/>
  <c r="BR431" i="1"/>
  <c r="BY438" i="1"/>
  <c r="BR443" i="1"/>
  <c r="BY457" i="1"/>
  <c r="BR436" i="1"/>
  <c r="BY451" i="1"/>
  <c r="BR463" i="1"/>
  <c r="BR429" i="1"/>
  <c r="BY439" i="1"/>
  <c r="BY440" i="1"/>
  <c r="BR447" i="1"/>
  <c r="BY448" i="1"/>
  <c r="BY469" i="1"/>
  <c r="BY471" i="1"/>
  <c r="BR487" i="1"/>
  <c r="BR490" i="1"/>
  <c r="BR465" i="1"/>
  <c r="BY473" i="1"/>
  <c r="BY481" i="1"/>
  <c r="BR486" i="1"/>
  <c r="BR488" i="1"/>
  <c r="BR498" i="1"/>
  <c r="BY490" i="1"/>
  <c r="BR472" i="1"/>
  <c r="BY472" i="1"/>
  <c r="BR478" i="1"/>
  <c r="BY486" i="1"/>
  <c r="BY487" i="1"/>
  <c r="BY493" i="1"/>
  <c r="BY500" i="1"/>
  <c r="BY506" i="1"/>
  <c r="BY474" i="1"/>
  <c r="BR491" i="1"/>
  <c r="BR495" i="1"/>
  <c r="BR481" i="1"/>
  <c r="BY503" i="1"/>
  <c r="BY507" i="1"/>
  <c r="BR494" i="1"/>
  <c r="BY495" i="1"/>
  <c r="BR489" i="1"/>
  <c r="BR492" i="1"/>
  <c r="BY497" i="1"/>
  <c r="BR500" i="1"/>
  <c r="BR506" i="1"/>
  <c r="BY508" i="1"/>
  <c r="BY494" i="1"/>
  <c r="BY499" i="1"/>
  <c r="BY505" i="1"/>
  <c r="BR480" i="1"/>
  <c r="BR507" i="1"/>
  <c r="BY488" i="1"/>
  <c r="BY502" i="1"/>
  <c r="BO341" i="1"/>
  <c r="BD327" i="1"/>
  <c r="BG327" i="1"/>
  <c r="BA327" i="1"/>
  <c r="BC327" i="1"/>
  <c r="BB327" i="1"/>
  <c r="BE327" i="1"/>
  <c r="BF327" i="1"/>
  <c r="BE347" i="1"/>
  <c r="BD347" i="1"/>
  <c r="BF347" i="1"/>
  <c r="BG347" i="1"/>
  <c r="BA347" i="1"/>
  <c r="BB347" i="1"/>
  <c r="BC347" i="1"/>
  <c r="BW327" i="1"/>
  <c r="BV351" i="1"/>
  <c r="BZ351" i="1"/>
  <c r="BP357" i="1"/>
  <c r="BY347" i="1"/>
  <c r="CF345" i="1"/>
  <c r="AG345" i="1"/>
  <c r="AI345" i="1" s="1"/>
  <c r="BZ362" i="1"/>
  <c r="BR376" i="1"/>
  <c r="BR371" i="1"/>
  <c r="BZ376" i="1"/>
  <c r="BY372" i="1"/>
  <c r="BS394" i="1"/>
  <c r="BS371" i="1"/>
  <c r="BA380" i="1"/>
  <c r="BF380" i="1"/>
  <c r="BB380" i="1"/>
  <c r="BC380" i="1"/>
  <c r="BD380" i="1"/>
  <c r="BE380" i="1"/>
  <c r="BG380" i="1"/>
  <c r="BS396" i="1"/>
  <c r="BY366" i="1"/>
  <c r="BY392" i="1"/>
  <c r="BY427" i="1"/>
  <c r="BW426" i="1"/>
  <c r="BW394" i="1"/>
  <c r="BR412" i="1"/>
  <c r="BA396" i="1"/>
  <c r="BB396" i="1"/>
  <c r="BE396" i="1"/>
  <c r="BF396" i="1"/>
  <c r="BG396" i="1"/>
  <c r="BC396" i="1"/>
  <c r="BD396" i="1"/>
  <c r="AZ399" i="1"/>
  <c r="Z399" i="1" s="1"/>
  <c r="X399" i="1"/>
  <c r="BY426" i="1"/>
  <c r="BZ395" i="1"/>
  <c r="BO427" i="1"/>
  <c r="BG449" i="1"/>
  <c r="BC449" i="1"/>
  <c r="BD449" i="1"/>
  <c r="BE449" i="1"/>
  <c r="BF449" i="1"/>
  <c r="BA449" i="1"/>
  <c r="BB449" i="1"/>
  <c r="W456" i="1"/>
  <c r="AY456" i="1"/>
  <c r="Y456" i="1" s="1"/>
  <c r="BR439" i="1"/>
  <c r="BV430" i="1"/>
  <c r="BG442" i="1"/>
  <c r="BC442" i="1"/>
  <c r="BD442" i="1"/>
  <c r="BA442" i="1"/>
  <c r="BB442" i="1"/>
  <c r="BE442" i="1"/>
  <c r="BF442" i="1"/>
  <c r="BW449" i="1"/>
  <c r="BV481" i="1"/>
  <c r="BS417" i="1"/>
  <c r="BP486" i="1"/>
  <c r="BZ460" i="1"/>
  <c r="BG446" i="1"/>
  <c r="BA446" i="1"/>
  <c r="BB446" i="1"/>
  <c r="BC446" i="1"/>
  <c r="BD446" i="1"/>
  <c r="BE446" i="1"/>
  <c r="BF446" i="1"/>
  <c r="BP420" i="1"/>
  <c r="BP460" i="1"/>
  <c r="BR424" i="1"/>
  <c r="BV498" i="1"/>
  <c r="BZ474" i="1"/>
  <c r="AZ469" i="1"/>
  <c r="Z469" i="1" s="1"/>
  <c r="X469" i="1"/>
  <c r="BZ482" i="1"/>
  <c r="AZ495" i="1"/>
  <c r="Z495" i="1" s="1"/>
  <c r="X495" i="1"/>
  <c r="BP482" i="1"/>
  <c r="BP485" i="1"/>
  <c r="AZ492" i="1"/>
  <c r="Z492" i="1" s="1"/>
  <c r="X492" i="1"/>
  <c r="BR483" i="1"/>
  <c r="X521" i="1"/>
  <c r="AZ521" i="1"/>
  <c r="Z521" i="1" s="1"/>
  <c r="BW489" i="1"/>
  <c r="BX510" i="1"/>
  <c r="BZ496" i="1"/>
  <c r="BY510" i="1"/>
  <c r="BB506" i="1"/>
  <c r="BG506" i="1"/>
  <c r="BA506" i="1"/>
  <c r="BC506" i="1"/>
  <c r="BD506" i="1"/>
  <c r="BE506" i="1"/>
  <c r="BF506" i="1"/>
  <c r="BD494" i="1"/>
  <c r="BG494" i="1"/>
  <c r="BB494" i="1"/>
  <c r="BC494" i="1"/>
  <c r="BF494" i="1"/>
  <c r="BA494" i="1"/>
  <c r="BE494" i="1"/>
  <c r="X502" i="1"/>
  <c r="AZ502" i="1"/>
  <c r="Z502" i="1" s="1"/>
  <c r="BR519" i="1"/>
  <c r="BV524" i="1"/>
  <c r="BR529" i="1"/>
  <c r="BS466" i="1"/>
  <c r="BO495" i="1"/>
  <c r="BZ527" i="1"/>
  <c r="BP531" i="1"/>
  <c r="BO501" i="1"/>
  <c r="BX518" i="1"/>
  <c r="BO532" i="1"/>
  <c r="BR535" i="1"/>
  <c r="BF562" i="1"/>
  <c r="BG562" i="1"/>
  <c r="BA562" i="1"/>
  <c r="BC562" i="1"/>
  <c r="BD562" i="1"/>
  <c r="BE562" i="1"/>
  <c r="BB562" i="1"/>
  <c r="X555" i="1"/>
  <c r="AZ555" i="1"/>
  <c r="Z555" i="1" s="1"/>
  <c r="BW540" i="1"/>
  <c r="BQ552" i="1"/>
  <c r="BO575" i="1"/>
  <c r="BS551" i="1"/>
  <c r="BU565" i="1"/>
  <c r="BW492" i="1"/>
  <c r="BO554" i="1"/>
  <c r="BR562" i="1"/>
  <c r="BP573" i="1"/>
  <c r="BO534" i="1"/>
  <c r="BQ514" i="1"/>
  <c r="BO550" i="1"/>
  <c r="BZ587" i="1"/>
  <c r="BW534" i="1"/>
  <c r="BW553" i="1"/>
  <c r="BW560" i="1"/>
  <c r="BB575" i="1"/>
  <c r="BA575" i="1"/>
  <c r="BC575" i="1"/>
  <c r="BD575" i="1"/>
  <c r="BE575" i="1"/>
  <c r="BF575" i="1"/>
  <c r="BG575" i="1"/>
  <c r="BW533" i="1"/>
  <c r="BW563" i="1"/>
  <c r="BZ563" i="1"/>
  <c r="BO564" i="1"/>
  <c r="AZ582" i="1"/>
  <c r="Z582" i="1" s="1"/>
  <c r="X582" i="1"/>
  <c r="BV613" i="1"/>
  <c r="BZ621" i="1"/>
  <c r="BV605" i="1"/>
  <c r="BO626" i="1"/>
  <c r="AZ594" i="1"/>
  <c r="Z594" i="1" s="1"/>
  <c r="X594" i="1"/>
  <c r="BW600" i="1"/>
  <c r="BP621" i="1"/>
  <c r="BU570" i="1"/>
  <c r="BY595" i="1"/>
  <c r="BR555" i="1"/>
  <c r="BV555" i="1"/>
  <c r="BQ582" i="1"/>
  <c r="BU594" i="1"/>
  <c r="BV603" i="1"/>
  <c r="BX613" i="1"/>
  <c r="BQ585" i="1"/>
  <c r="BX583" i="1"/>
  <c r="BP597" i="1"/>
  <c r="BY621" i="1"/>
  <c r="BO662" i="1"/>
  <c r="CB677" i="1"/>
  <c r="CB689" i="1"/>
  <c r="BQ665" i="1"/>
  <c r="BU682" i="1"/>
  <c r="BZ663" i="1"/>
  <c r="BR692" i="1"/>
  <c r="BS609" i="1"/>
  <c r="BQ637" i="1"/>
  <c r="BU676" i="1"/>
  <c r="BR668" i="1"/>
  <c r="BV691" i="1"/>
  <c r="BR600" i="1"/>
  <c r="BS617" i="1"/>
  <c r="BW652" i="1"/>
  <c r="BS677" i="1"/>
  <c r="AG590" i="1"/>
  <c r="AI590" i="1" s="1"/>
  <c r="BY625" i="1"/>
  <c r="BU627" i="1"/>
  <c r="BW628" i="1"/>
  <c r="BY654" i="1"/>
  <c r="BR614" i="1"/>
  <c r="BU639" i="1"/>
  <c r="X644" i="1"/>
  <c r="AZ644" i="1"/>
  <c r="Z644" i="1" s="1"/>
  <c r="BQ612" i="1"/>
  <c r="CB618" i="1"/>
  <c r="BQ633" i="1"/>
  <c r="BQ666" i="1"/>
  <c r="BQ675" i="1"/>
  <c r="BU683" i="1"/>
  <c r="BU692" i="1"/>
  <c r="BZ685" i="1"/>
  <c r="BS619" i="1"/>
  <c r="CB634" i="1"/>
  <c r="BV665" i="1"/>
  <c r="BR693" i="1"/>
  <c r="BZ625" i="1"/>
  <c r="CB643" i="1"/>
  <c r="CB670" i="1"/>
  <c r="BX677" i="1"/>
  <c r="CB685" i="1"/>
  <c r="BP694" i="1"/>
  <c r="BZ680" i="1"/>
  <c r="BR620" i="1"/>
  <c r="BV641" i="1"/>
  <c r="AY644" i="1"/>
  <c r="Y644" i="1" s="1"/>
  <c r="W644" i="1"/>
  <c r="BY668" i="1"/>
  <c r="BY677" i="1"/>
  <c r="BY686" i="1"/>
  <c r="BQ694" i="1"/>
  <c r="BV624" i="1"/>
  <c r="BZ674" i="1"/>
  <c r="BR694" i="1"/>
  <c r="BX669" i="1"/>
  <c r="BQ627" i="1"/>
  <c r="BX666" i="1"/>
  <c r="BO617" i="1"/>
  <c r="BX678" i="1"/>
  <c r="BZ634" i="1"/>
  <c r="BO326" i="1"/>
  <c r="BS330" i="1"/>
  <c r="BS346" i="1"/>
  <c r="BS351" i="1"/>
  <c r="BY352" i="1"/>
  <c r="BY356" i="1"/>
  <c r="BW347" i="1"/>
  <c r="BY360" i="1"/>
  <c r="BV362" i="1"/>
  <c r="BW389" i="1"/>
  <c r="BP382" i="1"/>
  <c r="BY396" i="1"/>
  <c r="BZ359" i="1"/>
  <c r="BZ363" i="1"/>
  <c r="BZ368" i="1"/>
  <c r="BP404" i="1"/>
  <c r="BP416" i="1"/>
  <c r="BP431" i="1"/>
  <c r="BV392" i="1"/>
  <c r="X396" i="1"/>
  <c r="AZ396" i="1"/>
  <c r="Z396" i="1" s="1"/>
  <c r="BY411" i="1"/>
  <c r="BV427" i="1"/>
  <c r="BV439" i="1"/>
  <c r="BS414" i="1"/>
  <c r="BP406" i="1"/>
  <c r="BS408" i="1"/>
  <c r="BW412" i="1"/>
  <c r="BZ397" i="1"/>
  <c r="BO409" i="1"/>
  <c r="BY395" i="1"/>
  <c r="BP441" i="1"/>
  <c r="BY405" i="1"/>
  <c r="BP443" i="1"/>
  <c r="BR460" i="1"/>
  <c r="BR435" i="1"/>
  <c r="BR449" i="1"/>
  <c r="BP472" i="1"/>
  <c r="BS432" i="1"/>
  <c r="BV435" i="1"/>
  <c r="BZ465" i="1"/>
  <c r="BZ464" i="1"/>
  <c r="BR417" i="1"/>
  <c r="BR432" i="1"/>
  <c r="BP456" i="1"/>
  <c r="BP436" i="1"/>
  <c r="BY449" i="1"/>
  <c r="BP465" i="1"/>
  <c r="BR461" i="1"/>
  <c r="BZ459" i="1"/>
  <c r="BP433" i="1"/>
  <c r="BS435" i="1"/>
  <c r="BG463" i="1"/>
  <c r="BA463" i="1"/>
  <c r="BB463" i="1"/>
  <c r="BD463" i="1"/>
  <c r="BE463" i="1"/>
  <c r="BF463" i="1"/>
  <c r="BC463" i="1"/>
  <c r="BR418" i="1"/>
  <c r="BR427" i="1"/>
  <c r="AZ457" i="1"/>
  <c r="Z457" i="1" s="1"/>
  <c r="X457" i="1"/>
  <c r="BS463" i="1"/>
  <c r="BV475" i="1"/>
  <c r="BC492" i="1"/>
  <c r="BD492" i="1"/>
  <c r="BA492" i="1"/>
  <c r="BG492" i="1"/>
  <c r="BB492" i="1"/>
  <c r="BE492" i="1"/>
  <c r="BF492" i="1"/>
  <c r="BB477" i="1"/>
  <c r="BF477" i="1"/>
  <c r="BG477" i="1"/>
  <c r="BE477" i="1"/>
  <c r="BA477" i="1"/>
  <c r="BC477" i="1"/>
  <c r="BD477" i="1"/>
  <c r="BW466" i="1"/>
  <c r="BV466" i="1"/>
  <c r="BF479" i="1"/>
  <c r="BA479" i="1"/>
  <c r="BG479" i="1"/>
  <c r="BD479" i="1"/>
  <c r="BE479" i="1"/>
  <c r="BC479" i="1"/>
  <c r="BB479" i="1"/>
  <c r="BW476" i="1"/>
  <c r="BY518" i="1"/>
  <c r="BR496" i="1"/>
  <c r="BV511" i="1"/>
  <c r="BQ519" i="1"/>
  <c r="BW526" i="1"/>
  <c r="BR536" i="1"/>
  <c r="W525" i="1"/>
  <c r="AY525" i="1"/>
  <c r="Y525" i="1" s="1"/>
  <c r="BR499" i="1"/>
  <c r="BU521" i="1"/>
  <c r="BY504" i="1"/>
  <c r="BZ512" i="1"/>
  <c r="BO528" i="1"/>
  <c r="BZ532" i="1"/>
  <c r="BB536" i="1"/>
  <c r="BC536" i="1"/>
  <c r="BE536" i="1"/>
  <c r="BF536" i="1"/>
  <c r="BG536" i="1"/>
  <c r="BA536" i="1"/>
  <c r="BD536" i="1"/>
  <c r="CB559" i="1"/>
  <c r="BU540" i="1"/>
  <c r="BO560" i="1"/>
  <c r="CB575" i="1"/>
  <c r="BU552" i="1"/>
  <c r="BR510" i="1"/>
  <c r="BP551" i="1"/>
  <c r="BX568" i="1"/>
  <c r="BQ574" i="1"/>
  <c r="BY513" i="1"/>
  <c r="BY534" i="1"/>
  <c r="BR539" i="1"/>
  <c r="BR550" i="1"/>
  <c r="BU534" i="1"/>
  <c r="BP541" i="1"/>
  <c r="BX539" i="1"/>
  <c r="BW554" i="1"/>
  <c r="BV533" i="1"/>
  <c r="BV563" i="1"/>
  <c r="BZ564" i="1"/>
  <c r="BR590" i="1"/>
  <c r="BZ606" i="1"/>
  <c r="BP622" i="1"/>
  <c r="BE636" i="1"/>
  <c r="BD636" i="1"/>
  <c r="BA636" i="1"/>
  <c r="BB636" i="1"/>
  <c r="BC636" i="1"/>
  <c r="BF636" i="1"/>
  <c r="BG636" i="1"/>
  <c r="BV594" i="1"/>
  <c r="BU600" i="1"/>
  <c r="BY613" i="1"/>
  <c r="BZ588" i="1"/>
  <c r="BR594" i="1"/>
  <c r="BW590" i="1"/>
  <c r="BS569" i="1"/>
  <c r="BQ555" i="1"/>
  <c r="BZ595" i="1"/>
  <c r="CB603" i="1"/>
  <c r="BC586" i="1"/>
  <c r="BF586" i="1"/>
  <c r="BB586" i="1"/>
  <c r="BD586" i="1"/>
  <c r="BE586" i="1"/>
  <c r="BG586" i="1"/>
  <c r="BA586" i="1"/>
  <c r="BR598" i="1"/>
  <c r="CB605" i="1"/>
  <c r="BZ584" i="1"/>
  <c r="AZ607" i="1"/>
  <c r="Z607" i="1" s="1"/>
  <c r="X607" i="1"/>
  <c r="BO582" i="1"/>
  <c r="BO586" i="1"/>
  <c r="BY606" i="1"/>
  <c r="BR622" i="1"/>
  <c r="BS601" i="1"/>
  <c r="BO624" i="1"/>
  <c r="BS648" i="1"/>
  <c r="BV654" i="1"/>
  <c r="CB662" i="1"/>
  <c r="BQ683" i="1"/>
  <c r="BZ669" i="1"/>
  <c r="BV694" i="1"/>
  <c r="BR609" i="1"/>
  <c r="BY637" i="1"/>
  <c r="BU652" i="1"/>
  <c r="BV670" i="1"/>
  <c r="BO684" i="1"/>
  <c r="AZ621" i="1"/>
  <c r="Z621" i="1" s="1"/>
  <c r="X621" i="1"/>
  <c r="BP642" i="1"/>
  <c r="W653" i="1"/>
  <c r="AY653" i="1"/>
  <c r="Y653" i="1" s="1"/>
  <c r="BW625" i="1"/>
  <c r="BS627" i="1"/>
  <c r="BR628" i="1"/>
  <c r="W635" i="1"/>
  <c r="AY635" i="1"/>
  <c r="Y635" i="1" s="1"/>
  <c r="BV655" i="1"/>
  <c r="BF610" i="1"/>
  <c r="BE610" i="1"/>
  <c r="BA610" i="1"/>
  <c r="BB610" i="1"/>
  <c r="BD610" i="1"/>
  <c r="BC610" i="1"/>
  <c r="BG610" i="1"/>
  <c r="BV639" i="1"/>
  <c r="BW651" i="1"/>
  <c r="BW617" i="1"/>
  <c r="BP618" i="1"/>
  <c r="BR653" i="1"/>
  <c r="BY667" i="1"/>
  <c r="BY676" i="1"/>
  <c r="BQ684" i="1"/>
  <c r="BQ693" i="1"/>
  <c r="BV686" i="1"/>
  <c r="BX582" i="1"/>
  <c r="BF616" i="1"/>
  <c r="BA616" i="1"/>
  <c r="BB616" i="1"/>
  <c r="BD616" i="1"/>
  <c r="BE616" i="1"/>
  <c r="BG616" i="1"/>
  <c r="BC616" i="1"/>
  <c r="BQ619" i="1"/>
  <c r="BO634" i="1"/>
  <c r="BV695" i="1"/>
  <c r="BX591" i="1"/>
  <c r="BR654" i="1"/>
  <c r="BP664" i="1"/>
  <c r="BX686" i="1"/>
  <c r="CB694" i="1"/>
  <c r="BV681" i="1"/>
  <c r="BY569" i="1"/>
  <c r="BB635" i="1"/>
  <c r="BD635" i="1"/>
  <c r="BC635" i="1"/>
  <c r="BA635" i="1"/>
  <c r="BE635" i="1"/>
  <c r="BF635" i="1"/>
  <c r="BG635" i="1"/>
  <c r="BQ641" i="1"/>
  <c r="BP651" i="1"/>
  <c r="BW660" i="1"/>
  <c r="BY695" i="1"/>
  <c r="BQ593" i="1"/>
  <c r="CB624" i="1"/>
  <c r="BY647" i="1"/>
  <c r="BV675" i="1"/>
  <c r="BV696" i="1"/>
  <c r="BG670" i="1"/>
  <c r="BA670" i="1"/>
  <c r="BB670" i="1"/>
  <c r="BC670" i="1"/>
  <c r="BD670" i="1"/>
  <c r="BF670" i="1"/>
  <c r="BE670" i="1"/>
  <c r="BO686" i="1"/>
  <c r="BB275" i="1"/>
  <c r="BG275" i="1"/>
  <c r="BF275" i="1"/>
  <c r="BA275" i="1"/>
  <c r="BD275" i="1"/>
  <c r="BC275" i="1"/>
  <c r="BE275" i="1"/>
  <c r="BR315" i="1"/>
  <c r="CC315" i="1" s="1"/>
  <c r="BR328" i="1"/>
  <c r="BS316" i="1"/>
  <c r="CC316" i="1" s="1"/>
  <c r="BO312" i="1"/>
  <c r="BP324" i="1"/>
  <c r="BZ342" i="1"/>
  <c r="BP341" i="1"/>
  <c r="BY343" i="1"/>
  <c r="BG330" i="1"/>
  <c r="BB330" i="1"/>
  <c r="BD330" i="1"/>
  <c r="BF330" i="1"/>
  <c r="BA330" i="1"/>
  <c r="BC330" i="1"/>
  <c r="BE330" i="1"/>
  <c r="BZ322" i="1"/>
  <c r="BP343" i="1"/>
  <c r="BO349" i="1"/>
  <c r="BF360" i="1"/>
  <c r="BD360" i="1"/>
  <c r="BE360" i="1"/>
  <c r="BG360" i="1"/>
  <c r="BB360" i="1"/>
  <c r="BA360" i="1"/>
  <c r="BC360" i="1"/>
  <c r="BO356" i="1"/>
  <c r="BV346" i="1"/>
  <c r="BR343" i="1"/>
  <c r="W368" i="1"/>
  <c r="AY368" i="1"/>
  <c r="Y368" i="1" s="1"/>
  <c r="BW352" i="1"/>
  <c r="BS356" i="1"/>
  <c r="BS360" i="1"/>
  <c r="BP399" i="1"/>
  <c r="BZ371" i="1"/>
  <c r="BW359" i="1"/>
  <c r="BW376" i="1"/>
  <c r="BS374" i="1"/>
  <c r="BY363" i="1"/>
  <c r="BV368" i="1"/>
  <c r="BP394" i="1"/>
  <c r="BD376" i="1"/>
  <c r="BA376" i="1"/>
  <c r="BG376" i="1"/>
  <c r="BB376" i="1"/>
  <c r="BC376" i="1"/>
  <c r="BE376" i="1"/>
  <c r="BF376" i="1"/>
  <c r="CR382" i="1"/>
  <c r="BO390" i="1"/>
  <c r="BR392" i="1"/>
  <c r="BZ406" i="1"/>
  <c r="AZ420" i="1"/>
  <c r="Z420" i="1" s="1"/>
  <c r="X420" i="1"/>
  <c r="BR415" i="1"/>
  <c r="BY414" i="1"/>
  <c r="BC406" i="1"/>
  <c r="BG406" i="1"/>
  <c r="BA406" i="1"/>
  <c r="BB406" i="1"/>
  <c r="BD406" i="1"/>
  <c r="BE406" i="1"/>
  <c r="BF406" i="1"/>
  <c r="BY412" i="1"/>
  <c r="BZ391" i="1"/>
  <c r="BY397" i="1"/>
  <c r="AG410" i="1"/>
  <c r="AI410" i="1" s="1"/>
  <c r="CF410" i="1"/>
  <c r="BW395" i="1"/>
  <c r="X406" i="1"/>
  <c r="AZ406" i="1"/>
  <c r="Z406" i="1" s="1"/>
  <c r="BY443" i="1"/>
  <c r="BD450" i="1"/>
  <c r="BA450" i="1"/>
  <c r="BB450" i="1"/>
  <c r="BC450" i="1"/>
  <c r="BE450" i="1"/>
  <c r="BF450" i="1"/>
  <c r="BG450" i="1"/>
  <c r="W464" i="1"/>
  <c r="AY464" i="1"/>
  <c r="Y464" i="1" s="1"/>
  <c r="BP473" i="1"/>
  <c r="BS457" i="1"/>
  <c r="BO436" i="1"/>
  <c r="BS445" i="1"/>
  <c r="BY452" i="1"/>
  <c r="BV460" i="1"/>
  <c r="BO433" i="1"/>
  <c r="BZ420" i="1"/>
  <c r="BY454" i="1"/>
  <c r="BP475" i="1"/>
  <c r="BV489" i="1"/>
  <c r="BS488" i="1"/>
  <c r="BP498" i="1"/>
  <c r="BS482" i="1"/>
  <c r="BO460" i="1"/>
  <c r="BY498" i="1"/>
  <c r="BO482" i="1"/>
  <c r="BF499" i="1"/>
  <c r="BC499" i="1"/>
  <c r="BA499" i="1"/>
  <c r="BB499" i="1"/>
  <c r="BD499" i="1"/>
  <c r="BE499" i="1"/>
  <c r="BG499" i="1"/>
  <c r="BS475" i="1"/>
  <c r="AZ504" i="1"/>
  <c r="Z504" i="1" s="1"/>
  <c r="X504" i="1"/>
  <c r="BR523" i="1"/>
  <c r="BC528" i="1"/>
  <c r="BD528" i="1"/>
  <c r="BE528" i="1"/>
  <c r="BF528" i="1"/>
  <c r="BA528" i="1"/>
  <c r="BB528" i="1"/>
  <c r="BG528" i="1"/>
  <c r="BQ515" i="1"/>
  <c r="BR520" i="1"/>
  <c r="BV501" i="1"/>
  <c r="CB519" i="1"/>
  <c r="BU527" i="1"/>
  <c r="BX511" i="1"/>
  <c r="BZ503" i="1"/>
  <c r="BG514" i="1"/>
  <c r="BA514" i="1"/>
  <c r="BB514" i="1"/>
  <c r="BC514" i="1"/>
  <c r="BD514" i="1"/>
  <c r="BE514" i="1"/>
  <c r="BF514" i="1"/>
  <c r="BQ520" i="1"/>
  <c r="AY496" i="1"/>
  <c r="Y496" i="1" s="1"/>
  <c r="W496" i="1"/>
  <c r="BR514" i="1"/>
  <c r="BZ529" i="1"/>
  <c r="BV495" i="1"/>
  <c r="BY527" i="1"/>
  <c r="BU537" i="1"/>
  <c r="BP518" i="1"/>
  <c r="BX522" i="1"/>
  <c r="CB528" i="1"/>
  <c r="BP545" i="1"/>
  <c r="BW532" i="1"/>
  <c r="BU535" i="1"/>
  <c r="BO559" i="1"/>
  <c r="BP552" i="1"/>
  <c r="BP509" i="1"/>
  <c r="BS540" i="1"/>
  <c r="BZ560" i="1"/>
  <c r="CB541" i="1"/>
  <c r="BO525" i="1"/>
  <c r="BS549" i="1"/>
  <c r="BZ551" i="1"/>
  <c r="BO519" i="1"/>
  <c r="BZ556" i="1"/>
  <c r="BR503" i="1"/>
  <c r="BX534" i="1"/>
  <c r="BG552" i="1"/>
  <c r="BA552" i="1"/>
  <c r="BB552" i="1"/>
  <c r="BC552" i="1"/>
  <c r="BD552" i="1"/>
  <c r="BE552" i="1"/>
  <c r="BF552" i="1"/>
  <c r="BP511" i="1"/>
  <c r="BP536" i="1"/>
  <c r="BR541" i="1"/>
  <c r="BY565" i="1"/>
  <c r="BS573" i="1"/>
  <c r="BR517" i="1"/>
  <c r="BV554" i="1"/>
  <c r="BZ565" i="1"/>
  <c r="BV575" i="1"/>
  <c r="BZ533" i="1"/>
  <c r="BU538" i="1"/>
  <c r="BU563" i="1"/>
  <c r="BY564" i="1"/>
  <c r="BV564" i="1"/>
  <c r="BY582" i="1"/>
  <c r="BX596" i="1"/>
  <c r="BY601" i="1"/>
  <c r="BP607" i="1"/>
  <c r="BD615" i="1"/>
  <c r="BG615" i="1"/>
  <c r="BA615" i="1"/>
  <c r="BB615" i="1"/>
  <c r="BC615" i="1"/>
  <c r="BF615" i="1"/>
  <c r="BE615" i="1"/>
  <c r="CB594" i="1"/>
  <c r="BR589" i="1"/>
  <c r="BX615" i="1"/>
  <c r="CB601" i="1"/>
  <c r="BY608" i="1"/>
  <c r="BY615" i="1"/>
  <c r="BV591" i="1"/>
  <c r="BQ569" i="1"/>
  <c r="BZ569" i="1"/>
  <c r="BV570" i="1"/>
  <c r="CB608" i="1"/>
  <c r="BO546" i="1"/>
  <c r="BO585" i="1"/>
  <c r="BP603" i="1"/>
  <c r="BZ623" i="1"/>
  <c r="BX598" i="1"/>
  <c r="CB620" i="1"/>
  <c r="BO576" i="1"/>
  <c r="BR610" i="1"/>
  <c r="X572" i="1"/>
  <c r="AZ572" i="1"/>
  <c r="Z572" i="1" s="1"/>
  <c r="BX586" i="1"/>
  <c r="BR607" i="1"/>
  <c r="BX622" i="1"/>
  <c r="BU640" i="1"/>
  <c r="BY666" i="1"/>
  <c r="BQ686" i="1"/>
  <c r="BR671" i="1"/>
  <c r="BO609" i="1"/>
  <c r="BW637" i="1"/>
  <c r="BP661" i="1"/>
  <c r="BY678" i="1"/>
  <c r="BZ672" i="1"/>
  <c r="BZ693" i="1"/>
  <c r="BS610" i="1"/>
  <c r="BV625" i="1"/>
  <c r="BV627" i="1"/>
  <c r="BX628" i="1"/>
  <c r="BB651" i="1"/>
  <c r="BE651" i="1"/>
  <c r="BF651" i="1"/>
  <c r="BG651" i="1"/>
  <c r="BA651" i="1"/>
  <c r="BC651" i="1"/>
  <c r="BD651" i="1"/>
  <c r="BS662" i="1"/>
  <c r="BS680" i="1"/>
  <c r="BQ614" i="1"/>
  <c r="BY652" i="1"/>
  <c r="BZ612" i="1"/>
  <c r="BW618" i="1"/>
  <c r="BV634" i="1"/>
  <c r="BY685" i="1"/>
  <c r="BY694" i="1"/>
  <c r="BR687" i="1"/>
  <c r="BW634" i="1"/>
  <c r="BV668" i="1"/>
  <c r="BR696" i="1"/>
  <c r="BR636" i="1"/>
  <c r="BU633" i="1"/>
  <c r="CB664" i="1"/>
  <c r="BX671" i="1"/>
  <c r="BX695" i="1"/>
  <c r="BR682" i="1"/>
  <c r="BS635" i="1"/>
  <c r="BW641" i="1"/>
  <c r="BQ652" i="1"/>
  <c r="BU669" i="1"/>
  <c r="BU678" i="1"/>
  <c r="BU687" i="1"/>
  <c r="BP624" i="1"/>
  <c r="BR676" i="1"/>
  <c r="BO665" i="1"/>
  <c r="BX663" i="1"/>
  <c r="BO671" i="1"/>
  <c r="BC679" i="1"/>
  <c r="BA679" i="1"/>
  <c r="BB679" i="1"/>
  <c r="BD679" i="1"/>
  <c r="BF679" i="1"/>
  <c r="BE679" i="1"/>
  <c r="BG679" i="1"/>
  <c r="CF295" i="1"/>
  <c r="CC311" i="1"/>
  <c r="BO317" i="1"/>
  <c r="BP329" i="1"/>
  <c r="BP333" i="1"/>
  <c r="BP336" i="1"/>
  <c r="BW318" i="1"/>
  <c r="BW332" i="1"/>
  <c r="BW335" i="1"/>
  <c r="BW312" i="1"/>
  <c r="BW315" i="1"/>
  <c r="BW336" i="1"/>
  <c r="BW339" i="1"/>
  <c r="BP318" i="1"/>
  <c r="BP348" i="1"/>
  <c r="BP339" i="1"/>
  <c r="BP345" i="1"/>
  <c r="BW321" i="1"/>
  <c r="BP330" i="1"/>
  <c r="BW344" i="1"/>
  <c r="BP353" i="1"/>
  <c r="BW340" i="1"/>
  <c r="BP342" i="1"/>
  <c r="BP313" i="1"/>
  <c r="CC313" i="1" s="1"/>
  <c r="BP331" i="1"/>
  <c r="BW338" i="1"/>
  <c r="BW341" i="1"/>
  <c r="BW325" i="1"/>
  <c r="BP335" i="1"/>
  <c r="BW345" i="1"/>
  <c r="BW317" i="1"/>
  <c r="BP327" i="1"/>
  <c r="BW329" i="1"/>
  <c r="BP332" i="1"/>
  <c r="BW342" i="1"/>
  <c r="BW322" i="1"/>
  <c r="BW353" i="1"/>
  <c r="BW351" i="1"/>
  <c r="BW375" i="1"/>
  <c r="BW378" i="1"/>
  <c r="BW381" i="1"/>
  <c r="BP344" i="1"/>
  <c r="BW360" i="1"/>
  <c r="BW377" i="1"/>
  <c r="BW380" i="1"/>
  <c r="BW393" i="1"/>
  <c r="BW357" i="1"/>
  <c r="BW348" i="1"/>
  <c r="BW361" i="1"/>
  <c r="BW350" i="1"/>
  <c r="BW354" i="1"/>
  <c r="BW355" i="1"/>
  <c r="BP362" i="1"/>
  <c r="BP386" i="1"/>
  <c r="BW358" i="1"/>
  <c r="BP365" i="1"/>
  <c r="BP381" i="1"/>
  <c r="BP360" i="1"/>
  <c r="BW368" i="1"/>
  <c r="BP374" i="1"/>
  <c r="BW362" i="1"/>
  <c r="BW364" i="1"/>
  <c r="BW373" i="1"/>
  <c r="BP375" i="1"/>
  <c r="BP384" i="1"/>
  <c r="BW388" i="1"/>
  <c r="BP377" i="1"/>
  <c r="BW382" i="1"/>
  <c r="BP393" i="1"/>
  <c r="BP350" i="1"/>
  <c r="BP371" i="1"/>
  <c r="BW374" i="1"/>
  <c r="BW370" i="1"/>
  <c r="BP378" i="1"/>
  <c r="BW385" i="1"/>
  <c r="BW384" i="1"/>
  <c r="BP389" i="1"/>
  <c r="BW437" i="1"/>
  <c r="BW440" i="1"/>
  <c r="BP368" i="1"/>
  <c r="BP380" i="1"/>
  <c r="BW367" i="1"/>
  <c r="BW398" i="1"/>
  <c r="BW419" i="1"/>
  <c r="BP421" i="1"/>
  <c r="BW399" i="1"/>
  <c r="BW423" i="1"/>
  <c r="BW400" i="1"/>
  <c r="BW410" i="1"/>
  <c r="BW404" i="1"/>
  <c r="BW413" i="1"/>
  <c r="BP411" i="1"/>
  <c r="BW421" i="1"/>
  <c r="BW438" i="1"/>
  <c r="BW441" i="1"/>
  <c r="BP429" i="1"/>
  <c r="BP390" i="1"/>
  <c r="BW396" i="1"/>
  <c r="BW401" i="1"/>
  <c r="BW416" i="1"/>
  <c r="BW402" i="1"/>
  <c r="BW403" i="1"/>
  <c r="BW407" i="1"/>
  <c r="BW425" i="1"/>
  <c r="BW428" i="1"/>
  <c r="BW411" i="1"/>
  <c r="BW422" i="1"/>
  <c r="BW406" i="1"/>
  <c r="BW424" i="1"/>
  <c r="BW443" i="1"/>
  <c r="BW450" i="1"/>
  <c r="BW453" i="1"/>
  <c r="BW481" i="1"/>
  <c r="BW427" i="1"/>
  <c r="BW464" i="1"/>
  <c r="BP457" i="1"/>
  <c r="BW463" i="1"/>
  <c r="BP471" i="1"/>
  <c r="BW435" i="1"/>
  <c r="BW447" i="1"/>
  <c r="BP451" i="1"/>
  <c r="BP454" i="1"/>
  <c r="BP437" i="1"/>
  <c r="BP448" i="1"/>
  <c r="BW487" i="1"/>
  <c r="BW490" i="1"/>
  <c r="BW493" i="1"/>
  <c r="BP426" i="1"/>
  <c r="BW434" i="1"/>
  <c r="BP414" i="1"/>
  <c r="BP439" i="1"/>
  <c r="BW442" i="1"/>
  <c r="BP481" i="1"/>
  <c r="BW430" i="1"/>
  <c r="BP464" i="1"/>
  <c r="BW472" i="1"/>
  <c r="BW473" i="1"/>
  <c r="BP440" i="1"/>
  <c r="BW457" i="1"/>
  <c r="BP423" i="1"/>
  <c r="BW444" i="1"/>
  <c r="BW451" i="1"/>
  <c r="BW454" i="1"/>
  <c r="BP462" i="1"/>
  <c r="BP424" i="1"/>
  <c r="BW439" i="1"/>
  <c r="BW446" i="1"/>
  <c r="BW448" i="1"/>
  <c r="BP427" i="1"/>
  <c r="BW431" i="1"/>
  <c r="BW436" i="1"/>
  <c r="BP449" i="1"/>
  <c r="BW456" i="1"/>
  <c r="BW468" i="1"/>
  <c r="BW471" i="1"/>
  <c r="BW480" i="1"/>
  <c r="BP469" i="1"/>
  <c r="BP487" i="1"/>
  <c r="BP502" i="1"/>
  <c r="BW469" i="1"/>
  <c r="BP470" i="1"/>
  <c r="BP478" i="1"/>
  <c r="BW488" i="1"/>
  <c r="BP479" i="1"/>
  <c r="BW484" i="1"/>
  <c r="BW486" i="1"/>
  <c r="BW470" i="1"/>
  <c r="BP463" i="1"/>
  <c r="BW478" i="1"/>
  <c r="BP505" i="1"/>
  <c r="BW479" i="1"/>
  <c r="BP480" i="1"/>
  <c r="BW485" i="1"/>
  <c r="BP493" i="1"/>
  <c r="BW498" i="1"/>
  <c r="BW503" i="1"/>
  <c r="BW507" i="1"/>
  <c r="BP508" i="1"/>
  <c r="BW504" i="1"/>
  <c r="BP490" i="1"/>
  <c r="BW491" i="1"/>
  <c r="BP499" i="1"/>
  <c r="BW495" i="1"/>
  <c r="BW497" i="1"/>
  <c r="BP506" i="1"/>
  <c r="BW494" i="1"/>
  <c r="BP477" i="1"/>
  <c r="BW499" i="1"/>
  <c r="BW505" i="1"/>
  <c r="BP503" i="1"/>
  <c r="BS321" i="1"/>
  <c r="BS323" i="1"/>
  <c r="BY348" i="1"/>
  <c r="BS325" i="1"/>
  <c r="BY342" i="1"/>
  <c r="BY322" i="1"/>
  <c r="BZ343" i="1"/>
  <c r="W352" i="1"/>
  <c r="AY352" i="1"/>
  <c r="Y352" i="1" s="1"/>
  <c r="BP370" i="1"/>
  <c r="CR323" i="1"/>
  <c r="BS337" i="1"/>
  <c r="BY349" i="1"/>
  <c r="BO352" i="1"/>
  <c r="BW346" i="1"/>
  <c r="BV352" i="1"/>
  <c r="BP356" i="1"/>
  <c r="BW390" i="1"/>
  <c r="BP400" i="1"/>
  <c r="BV371" i="1"/>
  <c r="BY359" i="1"/>
  <c r="BV354" i="1"/>
  <c r="BP385" i="1"/>
  <c r="BY387" i="1"/>
  <c r="W395" i="1"/>
  <c r="AY395" i="1"/>
  <c r="Y395" i="1" s="1"/>
  <c r="AZ377" i="1"/>
  <c r="Z377" i="1" s="1"/>
  <c r="X377" i="1"/>
  <c r="BS383" i="1"/>
  <c r="BW369" i="1"/>
  <c r="BP398" i="1"/>
  <c r="BP434" i="1"/>
  <c r="BS390" i="1"/>
  <c r="BP408" i="1"/>
  <c r="BG429" i="1"/>
  <c r="BA429" i="1"/>
  <c r="BD429" i="1"/>
  <c r="BE429" i="1"/>
  <c r="BB429" i="1"/>
  <c r="BC429" i="1"/>
  <c r="BF429" i="1"/>
  <c r="BW409" i="1"/>
  <c r="AG388" i="1"/>
  <c r="BG411" i="1"/>
  <c r="BA411" i="1"/>
  <c r="BF411" i="1"/>
  <c r="BB411" i="1"/>
  <c r="BC411" i="1"/>
  <c r="BD411" i="1"/>
  <c r="BE411" i="1"/>
  <c r="BC402" i="1"/>
  <c r="BG402" i="1"/>
  <c r="BA402" i="1"/>
  <c r="BE402" i="1"/>
  <c r="BF402" i="1"/>
  <c r="BB402" i="1"/>
  <c r="BD402" i="1"/>
  <c r="BV412" i="1"/>
  <c r="BY391" i="1"/>
  <c r="BV397" i="1"/>
  <c r="BZ405" i="1"/>
  <c r="BS406" i="1"/>
  <c r="BD475" i="1"/>
  <c r="BE475" i="1"/>
  <c r="BB475" i="1"/>
  <c r="BC475" i="1"/>
  <c r="BA475" i="1"/>
  <c r="BG475" i="1"/>
  <c r="BF475" i="1"/>
  <c r="BP432" i="1"/>
  <c r="W450" i="1"/>
  <c r="AY450" i="1"/>
  <c r="Y450" i="1" s="1"/>
  <c r="BP430" i="1"/>
  <c r="BD444" i="1"/>
  <c r="BC444" i="1"/>
  <c r="BE444" i="1"/>
  <c r="BA444" i="1"/>
  <c r="BB444" i="1"/>
  <c r="BF444" i="1"/>
  <c r="BG444" i="1"/>
  <c r="BW455" i="1"/>
  <c r="BW460" i="1"/>
  <c r="BP417" i="1"/>
  <c r="BF458" i="1"/>
  <c r="BC458" i="1"/>
  <c r="BD458" i="1"/>
  <c r="BE458" i="1"/>
  <c r="BG458" i="1"/>
  <c r="BA458" i="1"/>
  <c r="BB458" i="1"/>
  <c r="BY446" i="1"/>
  <c r="BS454" i="1"/>
  <c r="BS418" i="1"/>
  <c r="BS392" i="1"/>
  <c r="BP435" i="1"/>
  <c r="BW420" i="1"/>
  <c r="BP418" i="1"/>
  <c r="BW467" i="1"/>
  <c r="BF490" i="1"/>
  <c r="BC490" i="1"/>
  <c r="BD490" i="1"/>
  <c r="BE490" i="1"/>
  <c r="BG490" i="1"/>
  <c r="BA490" i="1"/>
  <c r="BB490" i="1"/>
  <c r="BS478" i="1"/>
  <c r="BZ475" i="1"/>
  <c r="BS476" i="1"/>
  <c r="BO491" i="1"/>
  <c r="BV483" i="1"/>
  <c r="BR477" i="1"/>
  <c r="BR528" i="1"/>
  <c r="BO523" i="1"/>
  <c r="BY501" i="1"/>
  <c r="BV519" i="1"/>
  <c r="CB520" i="1"/>
  <c r="BP519" i="1"/>
  <c r="BS537" i="1"/>
  <c r="BS520" i="1"/>
  <c r="BX525" i="1"/>
  <c r="BR544" i="1"/>
  <c r="BZ515" i="1"/>
  <c r="BV528" i="1"/>
  <c r="BV538" i="1"/>
  <c r="BO545" i="1"/>
  <c r="BV504" i="1"/>
  <c r="AZ523" i="1"/>
  <c r="Z523" i="1" s="1"/>
  <c r="X523" i="1"/>
  <c r="BV532" i="1"/>
  <c r="BR559" i="1"/>
  <c r="BP565" i="1"/>
  <c r="BF571" i="1"/>
  <c r="BB571" i="1"/>
  <c r="BC571" i="1"/>
  <c r="BD571" i="1"/>
  <c r="BA571" i="1"/>
  <c r="BE571" i="1"/>
  <c r="BG571" i="1"/>
  <c r="BP540" i="1"/>
  <c r="CB553" i="1"/>
  <c r="BD561" i="1"/>
  <c r="BE561" i="1"/>
  <c r="BF561" i="1"/>
  <c r="BG561" i="1"/>
  <c r="BA561" i="1"/>
  <c r="BB561" i="1"/>
  <c r="BC561" i="1"/>
  <c r="AZ576" i="1"/>
  <c r="Z576" i="1" s="1"/>
  <c r="X576" i="1"/>
  <c r="BV552" i="1"/>
  <c r="BQ547" i="1"/>
  <c r="BO553" i="1"/>
  <c r="BV565" i="1"/>
  <c r="BR575" i="1"/>
  <c r="BV534" i="1"/>
  <c r="CB539" i="1"/>
  <c r="BV553" i="1"/>
  <c r="CB556" i="1"/>
  <c r="CR548" i="1"/>
  <c r="BZ566" i="1"/>
  <c r="BU574" i="1"/>
  <c r="BO520" i="1"/>
  <c r="BZ554" i="1"/>
  <c r="BY539" i="1"/>
  <c r="BX553" i="1"/>
  <c r="BS563" i="1"/>
  <c r="BX564" i="1"/>
  <c r="BQ597" i="1"/>
  <c r="BP602" i="1"/>
  <c r="BU615" i="1"/>
  <c r="BV623" i="1"/>
  <c r="BP594" i="1"/>
  <c r="BB554" i="1"/>
  <c r="BG554" i="1"/>
  <c r="BA554" i="1"/>
  <c r="BC554" i="1"/>
  <c r="BD554" i="1"/>
  <c r="BE554" i="1"/>
  <c r="BF554" i="1"/>
  <c r="BX589" i="1"/>
  <c r="BU595" i="1"/>
  <c r="BS607" i="1"/>
  <c r="CB616" i="1"/>
  <c r="BC633" i="1"/>
  <c r="BG633" i="1"/>
  <c r="BB633" i="1"/>
  <c r="BA633" i="1"/>
  <c r="BD633" i="1"/>
  <c r="BE633" i="1"/>
  <c r="BF633" i="1"/>
  <c r="BV590" i="1"/>
  <c r="BV595" i="1"/>
  <c r="BR616" i="1"/>
  <c r="CB591" i="1"/>
  <c r="BX605" i="1"/>
  <c r="BZ615" i="1"/>
  <c r="BP569" i="1"/>
  <c r="BB587" i="1"/>
  <c r="BA587" i="1"/>
  <c r="BC587" i="1"/>
  <c r="BD587" i="1"/>
  <c r="BE587" i="1"/>
  <c r="BF587" i="1"/>
  <c r="BG587" i="1"/>
  <c r="BD609" i="1"/>
  <c r="BA609" i="1"/>
  <c r="BC609" i="1"/>
  <c r="BE609" i="1"/>
  <c r="BF609" i="1"/>
  <c r="BG609" i="1"/>
  <c r="BB609" i="1"/>
  <c r="BP548" i="1"/>
  <c r="BP555" i="1"/>
  <c r="BD621" i="1"/>
  <c r="BA621" i="1"/>
  <c r="BB621" i="1"/>
  <c r="BE621" i="1"/>
  <c r="BF621" i="1"/>
  <c r="BG621" i="1"/>
  <c r="BC621" i="1"/>
  <c r="BX610" i="1"/>
  <c r="BZ590" i="1"/>
  <c r="BU593" i="1"/>
  <c r="BX607" i="1"/>
  <c r="BR605" i="1"/>
  <c r="BZ660" i="1"/>
  <c r="CB665" i="1"/>
  <c r="CB680" i="1"/>
  <c r="BP692" i="1"/>
  <c r="BU667" i="1"/>
  <c r="BY687" i="1"/>
  <c r="BV673" i="1"/>
  <c r="BZ696" i="1"/>
  <c r="BV609" i="1"/>
  <c r="BS637" i="1"/>
  <c r="BP662" i="1"/>
  <c r="BU679" i="1"/>
  <c r="BZ675" i="1"/>
  <c r="BS686" i="1"/>
  <c r="BQ617" i="1"/>
  <c r="BR647" i="1"/>
  <c r="CB627" i="1"/>
  <c r="BB629" i="1"/>
  <c r="BA629" i="1"/>
  <c r="BC629" i="1"/>
  <c r="BD629" i="1"/>
  <c r="BF629" i="1"/>
  <c r="BE629" i="1"/>
  <c r="BG629" i="1"/>
  <c r="BQ642" i="1"/>
  <c r="CB657" i="1"/>
  <c r="BP614" i="1"/>
  <c r="BY612" i="1"/>
  <c r="BC648" i="1"/>
  <c r="BB648" i="1"/>
  <c r="BD648" i="1"/>
  <c r="BE648" i="1"/>
  <c r="BF648" i="1"/>
  <c r="BG648" i="1"/>
  <c r="BA648" i="1"/>
  <c r="CB654" i="1"/>
  <c r="BS660" i="1"/>
  <c r="BU668" i="1"/>
  <c r="BU677" i="1"/>
  <c r="BZ691" i="1"/>
  <c r="BP619" i="1"/>
  <c r="BU642" i="1"/>
  <c r="BV671" i="1"/>
  <c r="BW585" i="1"/>
  <c r="BV636" i="1"/>
  <c r="BW647" i="1"/>
  <c r="BP679" i="1"/>
  <c r="BV684" i="1"/>
  <c r="BZ641" i="1"/>
  <c r="BY661" i="1"/>
  <c r="BQ670" i="1"/>
  <c r="BQ679" i="1"/>
  <c r="BQ688" i="1"/>
  <c r="BU696" i="1"/>
  <c r="BV678" i="1"/>
  <c r="BZ642" i="1"/>
  <c r="BX687" i="1"/>
  <c r="BY619" i="1"/>
  <c r="BO657" i="1"/>
  <c r="BP665" i="1"/>
  <c r="BF271" i="1"/>
  <c r="BD271" i="1"/>
  <c r="BC271" i="1"/>
  <c r="BE271" i="1"/>
  <c r="BB271" i="1"/>
  <c r="BG271" i="1"/>
  <c r="BA271" i="1"/>
  <c r="AZ275" i="1"/>
  <c r="Z275" i="1" s="1"/>
  <c r="X275" i="1"/>
  <c r="AG295" i="1"/>
  <c r="AI295" i="1" s="1"/>
  <c r="BE310" i="1"/>
  <c r="BA310" i="1"/>
  <c r="BB310" i="1"/>
  <c r="BC310" i="1"/>
  <c r="BD310" i="1"/>
  <c r="BF310" i="1"/>
  <c r="BG310" i="1"/>
  <c r="BA311" i="1"/>
  <c r="BB311" i="1"/>
  <c r="BC311" i="1"/>
  <c r="BD311" i="1"/>
  <c r="BE311" i="1"/>
  <c r="BF311" i="1"/>
  <c r="BG311" i="1"/>
  <c r="BS319" i="1"/>
  <c r="AG308" i="1"/>
  <c r="AI308" i="1" s="1"/>
  <c r="CF308" i="1"/>
  <c r="W312" i="1"/>
  <c r="AY312" i="1"/>
  <c r="Y312" i="1" s="1"/>
  <c r="BO324" i="1"/>
  <c r="BZ311" i="1"/>
  <c r="BR323" i="1"/>
  <c r="BS340" i="1"/>
  <c r="BO338" i="1"/>
  <c r="BC335" i="1"/>
  <c r="BE335" i="1"/>
  <c r="BA335" i="1"/>
  <c r="BB335" i="1"/>
  <c r="BD335" i="1"/>
  <c r="BF335" i="1"/>
  <c r="BG335" i="1"/>
  <c r="CF323" i="1"/>
  <c r="BP326" i="1"/>
  <c r="BY346" i="1"/>
  <c r="BW349" i="1"/>
  <c r="BV353" i="1"/>
  <c r="BY362" i="1"/>
  <c r="BO388" i="1"/>
  <c r="BD391" i="1"/>
  <c r="BA391" i="1"/>
  <c r="BB391" i="1"/>
  <c r="BF391" i="1"/>
  <c r="BG391" i="1"/>
  <c r="BC391" i="1"/>
  <c r="BE391" i="1"/>
  <c r="BS359" i="1"/>
  <c r="BP376" i="1"/>
  <c r="BW365" i="1"/>
  <c r="BY368" i="1"/>
  <c r="BV383" i="1"/>
  <c r="BP407" i="1"/>
  <c r="BP419" i="1"/>
  <c r="BW371" i="1"/>
  <c r="BP392" i="1"/>
  <c r="BS409" i="1"/>
  <c r="AG407" i="1"/>
  <c r="AI407" i="1" s="1"/>
  <c r="CF407" i="1"/>
  <c r="BS412" i="1"/>
  <c r="BV408" i="1"/>
  <c r="AZ414" i="1"/>
  <c r="Z414" i="1" s="1"/>
  <c r="X414" i="1"/>
  <c r="BS405" i="1"/>
  <c r="BR406" i="1"/>
  <c r="BY429" i="1"/>
  <c r="BR372" i="1"/>
  <c r="BV465" i="1"/>
  <c r="BW465" i="1"/>
  <c r="BO432" i="1"/>
  <c r="BO430" i="1"/>
  <c r="BP467" i="1"/>
  <c r="BW458" i="1"/>
  <c r="BZ477" i="1"/>
  <c r="CF452" i="1"/>
  <c r="BO435" i="1"/>
  <c r="BV420" i="1"/>
  <c r="BO458" i="1"/>
  <c r="BO475" i="1"/>
  <c r="BP489" i="1"/>
  <c r="BR457" i="1"/>
  <c r="BP488" i="1"/>
  <c r="BR466" i="1"/>
  <c r="BO474" i="1"/>
  <c r="BF485" i="1"/>
  <c r="BC485" i="1"/>
  <c r="BD485" i="1"/>
  <c r="BA485" i="1"/>
  <c r="BG485" i="1"/>
  <c r="BB485" i="1"/>
  <c r="BE485" i="1"/>
  <c r="BO476" i="1"/>
  <c r="BR476" i="1"/>
  <c r="BZ491" i="1"/>
  <c r="BP483" i="1"/>
  <c r="BO500" i="1"/>
  <c r="BW510" i="1"/>
  <c r="BS508" i="1"/>
  <c r="BU516" i="1"/>
  <c r="BS501" i="1"/>
  <c r="BS529" i="1"/>
  <c r="BO517" i="1"/>
  <c r="CB523" i="1"/>
  <c r="BY492" i="1"/>
  <c r="BO521" i="1"/>
  <c r="BP501" i="1"/>
  <c r="BV514" i="1"/>
  <c r="BW528" i="1"/>
  <c r="BU512" i="1"/>
  <c r="BP520" i="1"/>
  <c r="BZ508" i="1"/>
  <c r="BS521" i="1"/>
  <c r="BW527" i="1"/>
  <c r="BF511" i="1"/>
  <c r="BG511" i="1"/>
  <c r="BA511" i="1"/>
  <c r="BB511" i="1"/>
  <c r="BC511" i="1"/>
  <c r="BD511" i="1"/>
  <c r="BE511" i="1"/>
  <c r="CB531" i="1"/>
  <c r="BP495" i="1"/>
  <c r="BU509" i="1"/>
  <c r="BW522" i="1"/>
  <c r="CB545" i="1"/>
  <c r="BQ513" i="1"/>
  <c r="BO529" i="1"/>
  <c r="BQ546" i="1"/>
  <c r="BR532" i="1"/>
  <c r="BE567" i="1"/>
  <c r="BF567" i="1"/>
  <c r="BG567" i="1"/>
  <c r="BA567" i="1"/>
  <c r="BB567" i="1"/>
  <c r="BC567" i="1"/>
  <c r="BD567" i="1"/>
  <c r="CB540" i="1"/>
  <c r="BP576" i="1"/>
  <c r="BP547" i="1"/>
  <c r="BR549" i="1"/>
  <c r="BB566" i="1"/>
  <c r="BD566" i="1"/>
  <c r="BE566" i="1"/>
  <c r="BF566" i="1"/>
  <c r="BG566" i="1"/>
  <c r="BA566" i="1"/>
  <c r="BC566" i="1"/>
  <c r="BO539" i="1"/>
  <c r="BU553" i="1"/>
  <c r="BO558" i="1"/>
  <c r="BS539" i="1"/>
  <c r="BO556" i="1"/>
  <c r="W576" i="1"/>
  <c r="AY576" i="1"/>
  <c r="Y576" i="1" s="1"/>
  <c r="BZ534" i="1"/>
  <c r="BW564" i="1"/>
  <c r="BY591" i="1"/>
  <c r="BV608" i="1"/>
  <c r="BZ616" i="1"/>
  <c r="BB545" i="1"/>
  <c r="BA545" i="1"/>
  <c r="BC545" i="1"/>
  <c r="BD545" i="1"/>
  <c r="BE545" i="1"/>
  <c r="BF545" i="1"/>
  <c r="BG545" i="1"/>
  <c r="BU590" i="1"/>
  <c r="X596" i="1"/>
  <c r="AZ596" i="1"/>
  <c r="Z596" i="1" s="1"/>
  <c r="X609" i="1"/>
  <c r="AZ609" i="1"/>
  <c r="Z609" i="1" s="1"/>
  <c r="BX616" i="1"/>
  <c r="BP591" i="1"/>
  <c r="CB569" i="1"/>
  <c r="BQ570" i="1"/>
  <c r="BS589" i="1"/>
  <c r="BY600" i="1"/>
  <c r="CB555" i="1"/>
  <c r="BS626" i="1"/>
  <c r="BF607" i="1"/>
  <c r="BB607" i="1"/>
  <c r="BC607" i="1"/>
  <c r="BD607" i="1"/>
  <c r="BE607" i="1"/>
  <c r="BG607" i="1"/>
  <c r="BA607" i="1"/>
  <c r="W572" i="1"/>
  <c r="AY572" i="1"/>
  <c r="Y572" i="1" s="1"/>
  <c r="AY587" i="1"/>
  <c r="Y587" i="1" s="1"/>
  <c r="W587" i="1"/>
  <c r="BU608" i="1"/>
  <c r="BV661" i="1"/>
  <c r="BR650" i="1"/>
  <c r="BX656" i="1"/>
  <c r="CB692" i="1"/>
  <c r="BU688" i="1"/>
  <c r="BR674" i="1"/>
  <c r="BO666" i="1"/>
  <c r="BU588" i="1"/>
  <c r="CB609" i="1"/>
  <c r="BY684" i="1"/>
  <c r="BR677" i="1"/>
  <c r="BR695" i="1"/>
  <c r="BO696" i="1"/>
  <c r="BZ617" i="1"/>
  <c r="BO687" i="1"/>
  <c r="BP627" i="1"/>
  <c r="BV651" i="1"/>
  <c r="CB614" i="1"/>
  <c r="BS642" i="1"/>
  <c r="BZ654" i="1"/>
  <c r="BX612" i="1"/>
  <c r="BS618" i="1"/>
  <c r="BQ669" i="1"/>
  <c r="BQ678" i="1"/>
  <c r="BU686" i="1"/>
  <c r="BU695" i="1"/>
  <c r="BZ694" i="1"/>
  <c r="CB619" i="1"/>
  <c r="BU634" i="1"/>
  <c r="BV674" i="1"/>
  <c r="BP589" i="1"/>
  <c r="BX642" i="1"/>
  <c r="X635" i="1"/>
  <c r="AZ635" i="1"/>
  <c r="Z635" i="1" s="1"/>
  <c r="BZ648" i="1"/>
  <c r="BX665" i="1"/>
  <c r="BP673" i="1"/>
  <c r="CB679" i="1"/>
  <c r="BP688" i="1"/>
  <c r="BZ665" i="1"/>
  <c r="BR685" i="1"/>
  <c r="BQ606" i="1"/>
  <c r="BS654" i="1"/>
  <c r="BY662" i="1"/>
  <c r="BY671" i="1"/>
  <c r="BY680" i="1"/>
  <c r="BY689" i="1"/>
  <c r="BZ661" i="1"/>
  <c r="CR605" i="1"/>
  <c r="BX624" i="1"/>
  <c r="BQ626" i="1"/>
  <c r="BQ651" i="1"/>
  <c r="BR679" i="1"/>
  <c r="BO680" i="1"/>
  <c r="BP674" i="1"/>
  <c r="BG688" i="1"/>
  <c r="BA688" i="1"/>
  <c r="BB688" i="1"/>
  <c r="BC688" i="1"/>
  <c r="BD688" i="1"/>
  <c r="BE688" i="1"/>
  <c r="BF688" i="1"/>
  <c r="BP625" i="1"/>
  <c r="BA664" i="1"/>
  <c r="BB664" i="1"/>
  <c r="BC664" i="1"/>
  <c r="BD664" i="1"/>
  <c r="BG664" i="1"/>
  <c r="BE664" i="1"/>
  <c r="BF664" i="1"/>
  <c r="BW601" i="1"/>
  <c r="BY626" i="1"/>
  <c r="BQ590" i="1"/>
  <c r="BB620" i="1"/>
  <c r="BE620" i="1"/>
  <c r="BG620" i="1"/>
  <c r="BD620" i="1"/>
  <c r="BA620" i="1"/>
  <c r="BC620" i="1"/>
  <c r="BF620" i="1"/>
  <c r="BX635" i="1"/>
  <c r="BX657" i="1"/>
  <c r="CB668" i="1"/>
  <c r="BP683" i="1"/>
  <c r="BQ668" i="1"/>
  <c r="BQ689" i="1"/>
  <c r="BV676" i="1"/>
  <c r="BS668" i="1"/>
  <c r="BP609" i="1"/>
  <c r="BP635" i="1"/>
  <c r="BR637" i="1"/>
  <c r="BY663" i="1"/>
  <c r="BU685" i="1"/>
  <c r="BV679" i="1"/>
  <c r="BP617" i="1"/>
  <c r="BS647" i="1"/>
  <c r="BX654" i="1"/>
  <c r="BR625" i="1"/>
  <c r="BV628" i="1"/>
  <c r="BU632" i="1"/>
  <c r="BS636" i="1"/>
  <c r="BU643" i="1"/>
  <c r="BO690" i="1"/>
  <c r="BZ614" i="1"/>
  <c r="CB637" i="1"/>
  <c r="BW612" i="1"/>
  <c r="BR618" i="1"/>
  <c r="BF622" i="1"/>
  <c r="BB622" i="1"/>
  <c r="BD622" i="1"/>
  <c r="BE622" i="1"/>
  <c r="BG622" i="1"/>
  <c r="BA622" i="1"/>
  <c r="BC622" i="1"/>
  <c r="BU636" i="1"/>
  <c r="BX648" i="1"/>
  <c r="BU662" i="1"/>
  <c r="BY670" i="1"/>
  <c r="BY679" i="1"/>
  <c r="BQ687" i="1"/>
  <c r="BQ696" i="1"/>
  <c r="BR619" i="1"/>
  <c r="BP634" i="1"/>
  <c r="BR675" i="1"/>
  <c r="BQ595" i="1"/>
  <c r="X615" i="1"/>
  <c r="AZ615" i="1"/>
  <c r="Z615" i="1" s="1"/>
  <c r="BR635" i="1"/>
  <c r="CB673" i="1"/>
  <c r="BX680" i="1"/>
  <c r="CB688" i="1"/>
  <c r="BV666" i="1"/>
  <c r="BZ689" i="1"/>
  <c r="BP613" i="1"/>
  <c r="BR662" i="1"/>
  <c r="BW624" i="1"/>
  <c r="BO661" i="1"/>
  <c r="BX693" i="1"/>
  <c r="BY632" i="1"/>
  <c r="BX690" i="1"/>
  <c r="BX675" i="1"/>
  <c r="BB312" i="1"/>
  <c r="BD312" i="1"/>
  <c r="BA312" i="1"/>
  <c r="BC312" i="1"/>
  <c r="BE312" i="1"/>
  <c r="BF312" i="1"/>
  <c r="BG312" i="1"/>
  <c r="BY318" i="1"/>
  <c r="BV324" i="1"/>
  <c r="BV332" i="1"/>
  <c r="BV335" i="1"/>
  <c r="BV315" i="1"/>
  <c r="BV314" i="1"/>
  <c r="CD314" i="1" s="1"/>
  <c r="AW314" i="1" s="1"/>
  <c r="BV316" i="1"/>
  <c r="BV319" i="1"/>
  <c r="CD319" i="1" s="1"/>
  <c r="CC312" i="1"/>
  <c r="BO336" i="1"/>
  <c r="BV343" i="1"/>
  <c r="BO348" i="1"/>
  <c r="BO333" i="1"/>
  <c r="BO339" i="1"/>
  <c r="BO345" i="1"/>
  <c r="BV321" i="1"/>
  <c r="BV336" i="1"/>
  <c r="BO325" i="1"/>
  <c r="BV333" i="1"/>
  <c r="CD333" i="1" s="1"/>
  <c r="BV340" i="1"/>
  <c r="BO342" i="1"/>
  <c r="CC342" i="1" s="1"/>
  <c r="BO350" i="1"/>
  <c r="BO329" i="1"/>
  <c r="CC329" i="1" s="1"/>
  <c r="BV339" i="1"/>
  <c r="BV325" i="1"/>
  <c r="BV330" i="1"/>
  <c r="BV317" i="1"/>
  <c r="BV329" i="1"/>
  <c r="BV328" i="1"/>
  <c r="BV331" i="1"/>
  <c r="BV322" i="1"/>
  <c r="BO344" i="1"/>
  <c r="BO364" i="1"/>
  <c r="BO343" i="1"/>
  <c r="BO346" i="1"/>
  <c r="BO357" i="1"/>
  <c r="BO361" i="1"/>
  <c r="BV377" i="1"/>
  <c r="CD377" i="1" s="1"/>
  <c r="BV380" i="1"/>
  <c r="BO358" i="1"/>
  <c r="BO355" i="1"/>
  <c r="BV357" i="1"/>
  <c r="BV348" i="1"/>
  <c r="BV361" i="1"/>
  <c r="BV350" i="1"/>
  <c r="BO353" i="1"/>
  <c r="BV356" i="1"/>
  <c r="BV358" i="1"/>
  <c r="BV355" i="1"/>
  <c r="BO351" i="1"/>
  <c r="BV345" i="1"/>
  <c r="BO363" i="1"/>
  <c r="CC363" i="1" s="1"/>
  <c r="BO365" i="1"/>
  <c r="BO373" i="1"/>
  <c r="BO381" i="1"/>
  <c r="BO360" i="1"/>
  <c r="BV364" i="1"/>
  <c r="CD364" i="1" s="1"/>
  <c r="BO369" i="1"/>
  <c r="BV372" i="1"/>
  <c r="BV373" i="1"/>
  <c r="BO375" i="1"/>
  <c r="BV388" i="1"/>
  <c r="BV359" i="1"/>
  <c r="BO377" i="1"/>
  <c r="BV382" i="1"/>
  <c r="BV387" i="1"/>
  <c r="BV363" i="1"/>
  <c r="BO370" i="1"/>
  <c r="BO393" i="1"/>
  <c r="CC393" i="1" s="1"/>
  <c r="BO394" i="1"/>
  <c r="BV381" i="1"/>
  <c r="CD381" i="1" s="1"/>
  <c r="BV386" i="1"/>
  <c r="BO396" i="1"/>
  <c r="BV369" i="1"/>
  <c r="BV370" i="1"/>
  <c r="BO378" i="1"/>
  <c r="BV385" i="1"/>
  <c r="BV398" i="1"/>
  <c r="CD398" i="1" s="1"/>
  <c r="BV401" i="1"/>
  <c r="BV404" i="1"/>
  <c r="BV407" i="1"/>
  <c r="BV410" i="1"/>
  <c r="BV413" i="1"/>
  <c r="BV416" i="1"/>
  <c r="BV419" i="1"/>
  <c r="BV422" i="1"/>
  <c r="BV425" i="1"/>
  <c r="CD425" i="1" s="1"/>
  <c r="BV428" i="1"/>
  <c r="CD428" i="1" s="1"/>
  <c r="BV431" i="1"/>
  <c r="BV434" i="1"/>
  <c r="BV375" i="1"/>
  <c r="BV384" i="1"/>
  <c r="BO367" i="1"/>
  <c r="BO380" i="1"/>
  <c r="BV393" i="1"/>
  <c r="BV367" i="1"/>
  <c r="BO372" i="1"/>
  <c r="BV378" i="1"/>
  <c r="BV390" i="1"/>
  <c r="BV399" i="1"/>
  <c r="BV423" i="1"/>
  <c r="BO416" i="1"/>
  <c r="BO431" i="1"/>
  <c r="BO434" i="1"/>
  <c r="BV395" i="1"/>
  <c r="BO401" i="1"/>
  <c r="BO402" i="1"/>
  <c r="BO407" i="1"/>
  <c r="BO411" i="1"/>
  <c r="CC411" i="1" s="1"/>
  <c r="BV414" i="1"/>
  <c r="BO403" i="1"/>
  <c r="BO429" i="1"/>
  <c r="BO419" i="1"/>
  <c r="BO423" i="1"/>
  <c r="BO426" i="1"/>
  <c r="BO406" i="1"/>
  <c r="BV394" i="1"/>
  <c r="BO399" i="1"/>
  <c r="BV402" i="1"/>
  <c r="CD402" i="1" s="1"/>
  <c r="BO398" i="1"/>
  <c r="BO410" i="1"/>
  <c r="BV411" i="1"/>
  <c r="BV437" i="1"/>
  <c r="BV440" i="1"/>
  <c r="BO400" i="1"/>
  <c r="BO404" i="1"/>
  <c r="BV429" i="1"/>
  <c r="BV464" i="1"/>
  <c r="BO472" i="1"/>
  <c r="BO442" i="1"/>
  <c r="BO457" i="1"/>
  <c r="BV479" i="1"/>
  <c r="BV480" i="1"/>
  <c r="BO415" i="1"/>
  <c r="BV441" i="1"/>
  <c r="BV447" i="1"/>
  <c r="BO451" i="1"/>
  <c r="BO454" i="1"/>
  <c r="BO469" i="1"/>
  <c r="BO470" i="1"/>
  <c r="BO428" i="1"/>
  <c r="BO437" i="1"/>
  <c r="BO445" i="1"/>
  <c r="BO448" i="1"/>
  <c r="BV449" i="1"/>
  <c r="BV452" i="1"/>
  <c r="BV455" i="1"/>
  <c r="BV461" i="1"/>
  <c r="BV462" i="1"/>
  <c r="BO438" i="1"/>
  <c r="BV442" i="1"/>
  <c r="CD442" i="1" s="1"/>
  <c r="BO444" i="1"/>
  <c r="BO456" i="1"/>
  <c r="BO481" i="1"/>
  <c r="BO450" i="1"/>
  <c r="BO453" i="1"/>
  <c r="BO464" i="1"/>
  <c r="BV473" i="1"/>
  <c r="BO480" i="1"/>
  <c r="BO421" i="1"/>
  <c r="BO422" i="1"/>
  <c r="BO440" i="1"/>
  <c r="BV457" i="1"/>
  <c r="BO478" i="1"/>
  <c r="BV438" i="1"/>
  <c r="BO443" i="1"/>
  <c r="CC443" i="1" s="1"/>
  <c r="BV444" i="1"/>
  <c r="CD444" i="1" s="1"/>
  <c r="BV445" i="1"/>
  <c r="BV451" i="1"/>
  <c r="BV454" i="1"/>
  <c r="BO462" i="1"/>
  <c r="BO420" i="1"/>
  <c r="BV446" i="1"/>
  <c r="BO447" i="1"/>
  <c r="BV448" i="1"/>
  <c r="BO461" i="1"/>
  <c r="BO413" i="1"/>
  <c r="BO441" i="1"/>
  <c r="BO449" i="1"/>
  <c r="BO452" i="1"/>
  <c r="BO455" i="1"/>
  <c r="BV456" i="1"/>
  <c r="BV467" i="1"/>
  <c r="BV468" i="1"/>
  <c r="BO425" i="1"/>
  <c r="BV443" i="1"/>
  <c r="BV450" i="1"/>
  <c r="BV453" i="1"/>
  <c r="BO468" i="1"/>
  <c r="BV477" i="1"/>
  <c r="BV490" i="1"/>
  <c r="BV488" i="1"/>
  <c r="BO494" i="1"/>
  <c r="BO479" i="1"/>
  <c r="BO485" i="1"/>
  <c r="BV470" i="1"/>
  <c r="BV487" i="1"/>
  <c r="BV494" i="1"/>
  <c r="BV485" i="1"/>
  <c r="BO477" i="1"/>
  <c r="BV471" i="1"/>
  <c r="BO488" i="1"/>
  <c r="BV491" i="1"/>
  <c r="BO493" i="1"/>
  <c r="BO497" i="1"/>
  <c r="BV503" i="1"/>
  <c r="BO508" i="1"/>
  <c r="BO505" i="1"/>
  <c r="BO484" i="1"/>
  <c r="BO490" i="1"/>
  <c r="BO487" i="1"/>
  <c r="BV493" i="1"/>
  <c r="BO506" i="1"/>
  <c r="BV508" i="1"/>
  <c r="BV499" i="1"/>
  <c r="CD499" i="1" s="1"/>
  <c r="BV505" i="1"/>
  <c r="BO502" i="1"/>
  <c r="BO503" i="1"/>
  <c r="BO507" i="1"/>
  <c r="BO498" i="1"/>
  <c r="BV502" i="1"/>
  <c r="BC324" i="1"/>
  <c r="BE324" i="1"/>
  <c r="BF324" i="1"/>
  <c r="BG324" i="1"/>
  <c r="BA324" i="1"/>
  <c r="BB324" i="1"/>
  <c r="BD324" i="1"/>
  <c r="BY330" i="1"/>
  <c r="BO337" i="1"/>
  <c r="BB343" i="1"/>
  <c r="BD343" i="1"/>
  <c r="BF343" i="1"/>
  <c r="BG343" i="1"/>
  <c r="BA343" i="1"/>
  <c r="BC343" i="1"/>
  <c r="BE343" i="1"/>
  <c r="BP320" i="1"/>
  <c r="BR327" i="1"/>
  <c r="BZ337" i="1"/>
  <c r="BS334" i="1"/>
  <c r="BY351" i="1"/>
  <c r="BO354" i="1"/>
  <c r="BZ360" i="1"/>
  <c r="BV347" i="1"/>
  <c r="BY390" i="1"/>
  <c r="BR383" i="1"/>
  <c r="BZ379" i="1"/>
  <c r="BO384" i="1"/>
  <c r="BP369" i="1"/>
  <c r="BY400" i="1"/>
  <c r="BR365" i="1"/>
  <c r="BR374" i="1"/>
  <c r="BW366" i="1"/>
  <c r="BO412" i="1"/>
  <c r="BY424" i="1"/>
  <c r="W399" i="1"/>
  <c r="AY399" i="1"/>
  <c r="Y399" i="1" s="1"/>
  <c r="AY412" i="1"/>
  <c r="Y412" i="1" s="1"/>
  <c r="W412" i="1"/>
  <c r="BY421" i="1"/>
  <c r="BY415" i="1"/>
  <c r="BC403" i="1"/>
  <c r="BG403" i="1"/>
  <c r="BA403" i="1"/>
  <c r="BD403" i="1"/>
  <c r="BE403" i="1"/>
  <c r="BF403" i="1"/>
  <c r="BB403" i="1"/>
  <c r="BW408" i="1"/>
  <c r="BV405" i="1"/>
  <c r="BO397" i="1"/>
  <c r="BP395" i="1"/>
  <c r="BR470" i="1"/>
  <c r="BR459" i="1"/>
  <c r="BZ468" i="1"/>
  <c r="BD438" i="1"/>
  <c r="BG438" i="1"/>
  <c r="BC438" i="1"/>
  <c r="BF438" i="1"/>
  <c r="BA438" i="1"/>
  <c r="BB438" i="1"/>
  <c r="BE438" i="1"/>
  <c r="BG443" i="1"/>
  <c r="BC443" i="1"/>
  <c r="BD443" i="1"/>
  <c r="BB443" i="1"/>
  <c r="BE443" i="1"/>
  <c r="BF443" i="1"/>
  <c r="BA443" i="1"/>
  <c r="BO446" i="1"/>
  <c r="BW461" i="1"/>
  <c r="BB459" i="1"/>
  <c r="BD459" i="1"/>
  <c r="BE459" i="1"/>
  <c r="BF459" i="1"/>
  <c r="BG459" i="1"/>
  <c r="BA459" i="1"/>
  <c r="BC459" i="1"/>
  <c r="BZ478" i="1"/>
  <c r="BD447" i="1"/>
  <c r="BC447" i="1"/>
  <c r="BE447" i="1"/>
  <c r="BF447" i="1"/>
  <c r="BG447" i="1"/>
  <c r="BA447" i="1"/>
  <c r="BB447" i="1"/>
  <c r="BY460" i="1"/>
  <c r="BY420" i="1"/>
  <c r="AY457" i="1"/>
  <c r="Y457" i="1" s="1"/>
  <c r="W457" i="1"/>
  <c r="BR473" i="1"/>
  <c r="BO418" i="1"/>
  <c r="BP459" i="1"/>
  <c r="BZ471" i="1"/>
  <c r="BP452" i="1"/>
  <c r="BO489" i="1"/>
  <c r="BW474" i="1"/>
  <c r="BP484" i="1"/>
  <c r="BY482" i="1"/>
  <c r="BR482" i="1"/>
  <c r="BF493" i="1"/>
  <c r="BA493" i="1"/>
  <c r="BE493" i="1"/>
  <c r="BB493" i="1"/>
  <c r="BC493" i="1"/>
  <c r="BD493" i="1"/>
  <c r="BG493" i="1"/>
  <c r="BO483" i="1"/>
  <c r="BW496" i="1"/>
  <c r="BS497" i="1"/>
  <c r="BQ525" i="1"/>
  <c r="CB527" i="1"/>
  <c r="CB526" i="1"/>
  <c r="BU531" i="1"/>
  <c r="CB514" i="1"/>
  <c r="BU542" i="1"/>
  <c r="BU525" i="1"/>
  <c r="CB543" i="1"/>
  <c r="CB544" i="1"/>
  <c r="CB560" i="1"/>
  <c r="BU571" i="1"/>
  <c r="BU529" i="1"/>
  <c r="CB536" i="1"/>
  <c r="CB538" i="1"/>
  <c r="BU545" i="1"/>
  <c r="CB548" i="1"/>
  <c r="BU547" i="1"/>
  <c r="CB554" i="1"/>
  <c r="BU561" i="1"/>
  <c r="BU567" i="1"/>
  <c r="CB574" i="1"/>
  <c r="BU551" i="1"/>
  <c r="CB562" i="1"/>
  <c r="BU566" i="1"/>
  <c r="BU544" i="1"/>
  <c r="BU557" i="1"/>
  <c r="CB533" i="1"/>
  <c r="BU532" i="1"/>
  <c r="CB537" i="1"/>
  <c r="BU560" i="1"/>
  <c r="CB571" i="1"/>
  <c r="BU530" i="1"/>
  <c r="BU546" i="1"/>
  <c r="CB561" i="1"/>
  <c r="CB542" i="1"/>
  <c r="BU548" i="1"/>
  <c r="CB557" i="1"/>
  <c r="BU562" i="1"/>
  <c r="CB567" i="1"/>
  <c r="BU528" i="1"/>
  <c r="BU543" i="1"/>
  <c r="CB551" i="1"/>
  <c r="CB552" i="1"/>
  <c r="BU558" i="1"/>
  <c r="CB566" i="1"/>
  <c r="BU578" i="1"/>
  <c r="CB589" i="1"/>
  <c r="CB599" i="1"/>
  <c r="CB604" i="1"/>
  <c r="BU605" i="1"/>
  <c r="BU573" i="1"/>
  <c r="BU576" i="1"/>
  <c r="BU580" i="1"/>
  <c r="CB583" i="1"/>
  <c r="CB584" i="1"/>
  <c r="BU586" i="1"/>
  <c r="CB629" i="1"/>
  <c r="CB578" i="1"/>
  <c r="CB581" i="1"/>
  <c r="BU597" i="1"/>
  <c r="BU602" i="1"/>
  <c r="BU549" i="1"/>
  <c r="BU587" i="1"/>
  <c r="BU592" i="1"/>
  <c r="CB613" i="1"/>
  <c r="BU577" i="1"/>
  <c r="CB580" i="1"/>
  <c r="BU631" i="1"/>
  <c r="BU554" i="1"/>
  <c r="BU579" i="1"/>
  <c r="CB586" i="1"/>
  <c r="BU589" i="1"/>
  <c r="BU599" i="1"/>
  <c r="BU604" i="1"/>
  <c r="BU572" i="1"/>
  <c r="BU606" i="1"/>
  <c r="BU611" i="1"/>
  <c r="BU616" i="1"/>
  <c r="BU621" i="1"/>
  <c r="CB565" i="1"/>
  <c r="CB577" i="1"/>
  <c r="BU584" i="1"/>
  <c r="BU591" i="1"/>
  <c r="BU596" i="1"/>
  <c r="BU601" i="1"/>
  <c r="BU564" i="1"/>
  <c r="BU583" i="1"/>
  <c r="BU585" i="1"/>
  <c r="CB587" i="1"/>
  <c r="CB602" i="1"/>
  <c r="CB607" i="1"/>
  <c r="BU581" i="1"/>
  <c r="CB592" i="1"/>
  <c r="BU626" i="1"/>
  <c r="CB631" i="1"/>
  <c r="BU637" i="1"/>
  <c r="CB650" i="1"/>
  <c r="BU654" i="1"/>
  <c r="BU646" i="1"/>
  <c r="BU653" i="1"/>
  <c r="CB681" i="1"/>
  <c r="CB690" i="1"/>
  <c r="CB641" i="1"/>
  <c r="BU644" i="1"/>
  <c r="CB659" i="1"/>
  <c r="CB675" i="1"/>
  <c r="CB626" i="1"/>
  <c r="BU648" i="1"/>
  <c r="CB658" i="1"/>
  <c r="CB678" i="1"/>
  <c r="CB687" i="1"/>
  <c r="CB696" i="1"/>
  <c r="BU630" i="1"/>
  <c r="CB649" i="1"/>
  <c r="CB693" i="1"/>
  <c r="BU618" i="1"/>
  <c r="BU629" i="1"/>
  <c r="BU650" i="1"/>
  <c r="CB655" i="1"/>
  <c r="CB656" i="1"/>
  <c r="CB663" i="1"/>
  <c r="CB666" i="1"/>
  <c r="CB669" i="1"/>
  <c r="CB672" i="1"/>
  <c r="CB684" i="1"/>
  <c r="CB644" i="1"/>
  <c r="BU645" i="1"/>
  <c r="CB646" i="1"/>
  <c r="BU647" i="1"/>
  <c r="BU661" i="1"/>
  <c r="BU659" i="1"/>
  <c r="CB622" i="1"/>
  <c r="BU628" i="1"/>
  <c r="BU638" i="1"/>
  <c r="BU660" i="1"/>
  <c r="BU625" i="1"/>
  <c r="CB630" i="1"/>
  <c r="CB648" i="1"/>
  <c r="CB652" i="1"/>
  <c r="CB653" i="1"/>
  <c r="BU658" i="1"/>
  <c r="BU610" i="1"/>
  <c r="BU620" i="1"/>
  <c r="CB623" i="1"/>
  <c r="BU641" i="1"/>
  <c r="CB645" i="1"/>
  <c r="BU657" i="1"/>
  <c r="CB638" i="1"/>
  <c r="BU649" i="1"/>
  <c r="BU655" i="1"/>
  <c r="BY516" i="1"/>
  <c r="BO514" i="1"/>
  <c r="BR522" i="1"/>
  <c r="BW521" i="1"/>
  <c r="BP528" i="1"/>
  <c r="BP529" i="1"/>
  <c r="BW520" i="1"/>
  <c r="BP527" i="1"/>
  <c r="BW518" i="1"/>
  <c r="BP521" i="1"/>
  <c r="BW543" i="1"/>
  <c r="BW544" i="1"/>
  <c r="BW545" i="1"/>
  <c r="BW542" i="1"/>
  <c r="BW561" i="1"/>
  <c r="BW538" i="1"/>
  <c r="BW549" i="1"/>
  <c r="BP557" i="1"/>
  <c r="BP544" i="1"/>
  <c r="BW577" i="1"/>
  <c r="BW580" i="1"/>
  <c r="BW583" i="1"/>
  <c r="BP560" i="1"/>
  <c r="BW571" i="1"/>
  <c r="BP535" i="1"/>
  <c r="BP537" i="1"/>
  <c r="BP575" i="1"/>
  <c r="BW559" i="1"/>
  <c r="BW567" i="1"/>
  <c r="BW535" i="1"/>
  <c r="BP542" i="1"/>
  <c r="BP543" i="1"/>
  <c r="BW547" i="1"/>
  <c r="BP558" i="1"/>
  <c r="BW578" i="1"/>
  <c r="BW581" i="1"/>
  <c r="BW584" i="1"/>
  <c r="BW587" i="1"/>
  <c r="BP539" i="1"/>
  <c r="BW551" i="1"/>
  <c r="BW531" i="1"/>
  <c r="BW550" i="1"/>
  <c r="BW557" i="1"/>
  <c r="BP571" i="1"/>
  <c r="BW546" i="1"/>
  <c r="BW579" i="1"/>
  <c r="BP538" i="1"/>
  <c r="BP549" i="1"/>
  <c r="BP556" i="1"/>
  <c r="BP561" i="1"/>
  <c r="BP567" i="1"/>
  <c r="BP568" i="1"/>
  <c r="BW548" i="1"/>
  <c r="BW646" i="1"/>
  <c r="BW649" i="1"/>
  <c r="BP587" i="1"/>
  <c r="BP592" i="1"/>
  <c r="BW593" i="1"/>
  <c r="BP630" i="1"/>
  <c r="BP631" i="1"/>
  <c r="BW573" i="1"/>
  <c r="BP577" i="1"/>
  <c r="BP599" i="1"/>
  <c r="BP604" i="1"/>
  <c r="BP626" i="1"/>
  <c r="BP629" i="1"/>
  <c r="BP566" i="1"/>
  <c r="BW575" i="1"/>
  <c r="BW586" i="1"/>
  <c r="BW558" i="1"/>
  <c r="BW566" i="1"/>
  <c r="BP596" i="1"/>
  <c r="BW597" i="1"/>
  <c r="BP601" i="1"/>
  <c r="BP554" i="1"/>
  <c r="BP572" i="1"/>
  <c r="BP583" i="1"/>
  <c r="BP584" i="1"/>
  <c r="BW602" i="1"/>
  <c r="BW607" i="1"/>
  <c r="BW622" i="1"/>
  <c r="BW592" i="1"/>
  <c r="BP593" i="1"/>
  <c r="BP623" i="1"/>
  <c r="BW565" i="1"/>
  <c r="BP581" i="1"/>
  <c r="BP598" i="1"/>
  <c r="BW536" i="1"/>
  <c r="BW574" i="1"/>
  <c r="BP578" i="1"/>
  <c r="BW589" i="1"/>
  <c r="BW599" i="1"/>
  <c r="BW604" i="1"/>
  <c r="BP605" i="1"/>
  <c r="BW606" i="1"/>
  <c r="BP610" i="1"/>
  <c r="BP562" i="1"/>
  <c r="BW582" i="1"/>
  <c r="BP586" i="1"/>
  <c r="BP590" i="1"/>
  <c r="BW591" i="1"/>
  <c r="BP595" i="1"/>
  <c r="BW562" i="1"/>
  <c r="BP580" i="1"/>
  <c r="BW655" i="1"/>
  <c r="BW656" i="1"/>
  <c r="BW657" i="1"/>
  <c r="BW663" i="1"/>
  <c r="BW672" i="1"/>
  <c r="BW684" i="1"/>
  <c r="BW687" i="1"/>
  <c r="BW690" i="1"/>
  <c r="BW693" i="1"/>
  <c r="BW696" i="1"/>
  <c r="BW621" i="1"/>
  <c r="BW626" i="1"/>
  <c r="BW640" i="1"/>
  <c r="BP645" i="1"/>
  <c r="BW679" i="1"/>
  <c r="BW682" i="1"/>
  <c r="BP678" i="1"/>
  <c r="BP696" i="1"/>
  <c r="BW639" i="1"/>
  <c r="BP650" i="1"/>
  <c r="BW667" i="1"/>
  <c r="BW670" i="1"/>
  <c r="BW673" i="1"/>
  <c r="BW685" i="1"/>
  <c r="BP684" i="1"/>
  <c r="BP693" i="1"/>
  <c r="BW680" i="1"/>
  <c r="BW692" i="1"/>
  <c r="BW608" i="1"/>
  <c r="BW616" i="1"/>
  <c r="BW632" i="1"/>
  <c r="BW653" i="1"/>
  <c r="BW676" i="1"/>
  <c r="BW688" i="1"/>
  <c r="BP675" i="1"/>
  <c r="BW615" i="1"/>
  <c r="BP638" i="1"/>
  <c r="BW644" i="1"/>
  <c r="BW664" i="1"/>
  <c r="BW691" i="1"/>
  <c r="BW694" i="1"/>
  <c r="BP687" i="1"/>
  <c r="BW630" i="1"/>
  <c r="BW648" i="1"/>
  <c r="BP657" i="1"/>
  <c r="BP663" i="1"/>
  <c r="BP666" i="1"/>
  <c r="BP669" i="1"/>
  <c r="BP672" i="1"/>
  <c r="BP681" i="1"/>
  <c r="BP690" i="1"/>
  <c r="BP649" i="1"/>
  <c r="BW650" i="1"/>
  <c r="BP654" i="1"/>
  <c r="BW661" i="1"/>
  <c r="BW668" i="1"/>
  <c r="BW671" i="1"/>
  <c r="BW674" i="1"/>
  <c r="BW686" i="1"/>
  <c r="BW611" i="1"/>
  <c r="BW613" i="1"/>
  <c r="BW629" i="1"/>
  <c r="BW645" i="1"/>
  <c r="BW662" i="1"/>
  <c r="BW665" i="1"/>
  <c r="BP620" i="1"/>
  <c r="BW642" i="1"/>
  <c r="BP646" i="1"/>
  <c r="BW623" i="1"/>
  <c r="BW631" i="1"/>
  <c r="BW638" i="1"/>
  <c r="BP640" i="1"/>
  <c r="BP653" i="1"/>
  <c r="BW669" i="1"/>
  <c r="BW678" i="1"/>
  <c r="BW683" i="1"/>
  <c r="BW689" i="1"/>
  <c r="BW695" i="1"/>
  <c r="BP639" i="1"/>
  <c r="BP644" i="1"/>
  <c r="BW658" i="1"/>
  <c r="BW659" i="1"/>
  <c r="BW675" i="1"/>
  <c r="BP632" i="1"/>
  <c r="BW666" i="1"/>
  <c r="BW681" i="1"/>
  <c r="BP514" i="1"/>
  <c r="BV476" i="1"/>
  <c r="CD476" i="1" s="1"/>
  <c r="BO504" i="1"/>
  <c r="BX516" i="1"/>
  <c r="BY528" i="1"/>
  <c r="BZ545" i="1"/>
  <c r="BQ511" i="1"/>
  <c r="BQ516" i="1"/>
  <c r="BU522" i="1"/>
  <c r="BX526" i="1"/>
  <c r="BB534" i="1"/>
  <c r="BD534" i="1"/>
  <c r="BE534" i="1"/>
  <c r="BF534" i="1"/>
  <c r="BG534" i="1"/>
  <c r="BA534" i="1"/>
  <c r="BC534" i="1"/>
  <c r="BR511" i="1"/>
  <c r="BR516" i="1"/>
  <c r="BW509" i="1"/>
  <c r="BX524" i="1"/>
  <c r="BP530" i="1"/>
  <c r="BZ553" i="1"/>
  <c r="BO533" i="1"/>
  <c r="BS565" i="1"/>
  <c r="BO547" i="1"/>
  <c r="CB549" i="1"/>
  <c r="BF556" i="1"/>
  <c r="BC556" i="1"/>
  <c r="BD556" i="1"/>
  <c r="BE556" i="1"/>
  <c r="BG556" i="1"/>
  <c r="BA556" i="1"/>
  <c r="BB556" i="1"/>
  <c r="BW568" i="1"/>
  <c r="BV566" i="1"/>
  <c r="BR571" i="1"/>
  <c r="BS534" i="1"/>
  <c r="BZ539" i="1"/>
  <c r="BR553" i="1"/>
  <c r="BY541" i="1"/>
  <c r="BU575" i="1"/>
  <c r="CB568" i="1"/>
  <c r="BW576" i="1"/>
  <c r="BS533" i="1"/>
  <c r="BR563" i="1"/>
  <c r="BS564" i="1"/>
  <c r="BS586" i="1"/>
  <c r="BR592" i="1"/>
  <c r="BU598" i="1"/>
  <c r="AZ604" i="1"/>
  <c r="Z604" i="1" s="1"/>
  <c r="X604" i="1"/>
  <c r="W611" i="1"/>
  <c r="AY611" i="1"/>
  <c r="Y611" i="1" s="1"/>
  <c r="BZ629" i="1"/>
  <c r="BV640" i="1"/>
  <c r="BX550" i="1"/>
  <c r="BX608" i="1"/>
  <c r="CB596" i="1"/>
  <c r="BZ603" i="1"/>
  <c r="BZ611" i="1"/>
  <c r="BO601" i="1"/>
  <c r="BX620" i="1"/>
  <c r="CB570" i="1"/>
  <c r="BG578" i="1"/>
  <c r="BB578" i="1"/>
  <c r="BC578" i="1"/>
  <c r="BA578" i="1"/>
  <c r="BD578" i="1"/>
  <c r="BE578" i="1"/>
  <c r="BF578" i="1"/>
  <c r="BX601" i="1"/>
  <c r="BB611" i="1"/>
  <c r="BA611" i="1"/>
  <c r="BC611" i="1"/>
  <c r="BD611" i="1"/>
  <c r="BE611" i="1"/>
  <c r="BF611" i="1"/>
  <c r="BG611" i="1"/>
  <c r="BP574" i="1"/>
  <c r="CB588" i="1"/>
  <c r="CB610" i="1"/>
  <c r="BV615" i="1"/>
  <c r="CB600" i="1"/>
  <c r="BO579" i="1"/>
  <c r="BZ602" i="1"/>
  <c r="BQ594" i="1"/>
  <c r="BS650" i="1"/>
  <c r="BZ658" i="1"/>
  <c r="CB683" i="1"/>
  <c r="BP695" i="1"/>
  <c r="BQ671" i="1"/>
  <c r="BQ692" i="1"/>
  <c r="BZ678" i="1"/>
  <c r="BZ609" i="1"/>
  <c r="BW635" i="1"/>
  <c r="BU664" i="1"/>
  <c r="BY690" i="1"/>
  <c r="BR680" i="1"/>
  <c r="BO669" i="1"/>
  <c r="CB617" i="1"/>
  <c r="BR656" i="1"/>
  <c r="BS689" i="1"/>
  <c r="CF614" i="1"/>
  <c r="AG614" i="1"/>
  <c r="AI614" i="1" s="1"/>
  <c r="BX625" i="1"/>
  <c r="BS632" i="1"/>
  <c r="BO663" i="1"/>
  <c r="BB638" i="1"/>
  <c r="BG638" i="1"/>
  <c r="BF638" i="1"/>
  <c r="BA638" i="1"/>
  <c r="BC638" i="1"/>
  <c r="BD638" i="1"/>
  <c r="BE638" i="1"/>
  <c r="BX643" i="1"/>
  <c r="BU612" i="1"/>
  <c r="BV650" i="1"/>
  <c r="BY688" i="1"/>
  <c r="BV652" i="1"/>
  <c r="BX619" i="1"/>
  <c r="BR634" i="1"/>
  <c r="BV680" i="1"/>
  <c r="BO648" i="1"/>
  <c r="BP667" i="1"/>
  <c r="BX689" i="1"/>
  <c r="BV690" i="1"/>
  <c r="BO633" i="1"/>
  <c r="BU663" i="1"/>
  <c r="BU672" i="1"/>
  <c r="BU681" i="1"/>
  <c r="BU690" i="1"/>
  <c r="BZ668" i="1"/>
  <c r="BP611" i="1"/>
  <c r="BU624" i="1"/>
  <c r="BZ683" i="1"/>
  <c r="BS628" i="1"/>
  <c r="BA676" i="1"/>
  <c r="BB676" i="1"/>
  <c r="BD676" i="1"/>
  <c r="BC676" i="1"/>
  <c r="BE676" i="1"/>
  <c r="BF676" i="1"/>
  <c r="BG676" i="1"/>
  <c r="AG689" i="1"/>
  <c r="AI689" i="1" s="1"/>
  <c r="CF689" i="1"/>
  <c r="BA299" i="1"/>
  <c r="BB299" i="1"/>
  <c r="BE299" i="1"/>
  <c r="BG299" i="1"/>
  <c r="BF299" i="1"/>
  <c r="BC299" i="1"/>
  <c r="BD299" i="1"/>
  <c r="BY315" i="1"/>
  <c r="BR331" i="1"/>
  <c r="BZ340" i="1"/>
  <c r="BY345" i="1"/>
  <c r="BV338" i="1"/>
  <c r="BO322" i="1"/>
  <c r="BZ330" i="1"/>
  <c r="BO327" i="1"/>
  <c r="BW334" i="1"/>
  <c r="BP358" i="1"/>
  <c r="BP352" i="1"/>
  <c r="BP347" i="1"/>
  <c r="BC356" i="1"/>
  <c r="BF356" i="1"/>
  <c r="BA356" i="1"/>
  <c r="BB356" i="1"/>
  <c r="BD356" i="1"/>
  <c r="BE356" i="1"/>
  <c r="BG356" i="1"/>
  <c r="BP403" i="1"/>
  <c r="BO387" i="1"/>
  <c r="BO386" i="1"/>
  <c r="BW363" i="1"/>
  <c r="BV400" i="1"/>
  <c r="BS366" i="1"/>
  <c r="BP410" i="1"/>
  <c r="BP422" i="1"/>
  <c r="BD373" i="1"/>
  <c r="BB373" i="1"/>
  <c r="BC373" i="1"/>
  <c r="BF373" i="1"/>
  <c r="BG373" i="1"/>
  <c r="BA373" i="1"/>
  <c r="BE373" i="1"/>
  <c r="BW383" i="1"/>
  <c r="BV396" i="1"/>
  <c r="BV424" i="1"/>
  <c r="BP412" i="1"/>
  <c r="BV421" i="1"/>
  <c r="AZ411" i="1"/>
  <c r="Z411" i="1" s="1"/>
  <c r="X411" i="1"/>
  <c r="BY409" i="1"/>
  <c r="BV415" i="1"/>
  <c r="BR405" i="1"/>
  <c r="BP444" i="1"/>
  <c r="W396" i="1"/>
  <c r="AY396" i="1"/>
  <c r="Y396" i="1" s="1"/>
  <c r="BO368" i="1"/>
  <c r="BY384" i="1"/>
  <c r="BP438" i="1"/>
  <c r="BD422" i="1"/>
  <c r="BA422" i="1"/>
  <c r="BB422" i="1"/>
  <c r="BE422" i="1"/>
  <c r="BF422" i="1"/>
  <c r="BG422" i="1"/>
  <c r="BC422" i="1"/>
  <c r="BD453" i="1"/>
  <c r="BA453" i="1"/>
  <c r="BB453" i="1"/>
  <c r="BC453" i="1"/>
  <c r="BE453" i="1"/>
  <c r="BF453" i="1"/>
  <c r="BG453" i="1"/>
  <c r="BV469" i="1"/>
  <c r="BZ432" i="1"/>
  <c r="BZ430" i="1"/>
  <c r="BW477" i="1"/>
  <c r="CF409" i="1"/>
  <c r="AG409" i="1"/>
  <c r="AI409" i="1" s="1"/>
  <c r="BR454" i="1"/>
  <c r="BZ463" i="1"/>
  <c r="BA469" i="1"/>
  <c r="BB469" i="1"/>
  <c r="BD469" i="1"/>
  <c r="BE469" i="1"/>
  <c r="BF469" i="1"/>
  <c r="BG469" i="1"/>
  <c r="BC469" i="1"/>
  <c r="BR479" i="1"/>
  <c r="BS426" i="1"/>
  <c r="BS436" i="1"/>
  <c r="BP442" i="1"/>
  <c r="BS433" i="1"/>
  <c r="BZ435" i="1"/>
  <c r="BG457" i="1"/>
  <c r="BA457" i="1"/>
  <c r="BB457" i="1"/>
  <c r="BC457" i="1"/>
  <c r="BD457" i="1"/>
  <c r="BE457" i="1"/>
  <c r="BF457" i="1"/>
  <c r="BW414" i="1"/>
  <c r="BV472" i="1"/>
  <c r="BW475" i="1"/>
  <c r="BR484" i="1"/>
  <c r="BP466" i="1"/>
  <c r="BV474" i="1"/>
  <c r="BP468" i="1"/>
  <c r="BZ484" i="1"/>
  <c r="W469" i="1"/>
  <c r="AY469" i="1"/>
  <c r="Y469" i="1" s="1"/>
  <c r="BR505" i="1"/>
  <c r="BO467" i="1"/>
  <c r="BZ500" i="1"/>
  <c r="BQ510" i="1"/>
  <c r="AY521" i="1"/>
  <c r="Y521" i="1" s="1"/>
  <c r="W521" i="1"/>
  <c r="W509" i="1"/>
  <c r="AY509" i="1"/>
  <c r="Y509" i="1" s="1"/>
  <c r="X509" i="1"/>
  <c r="AZ509" i="1"/>
  <c r="Z509" i="1" s="1"/>
  <c r="BX519" i="1"/>
  <c r="BV492" i="1"/>
  <c r="CB509" i="1"/>
  <c r="BW517" i="1"/>
  <c r="BV506" i="1"/>
  <c r="BU515" i="1"/>
  <c r="BS523" i="1"/>
  <c r="BW530" i="1"/>
  <c r="BV515" i="1"/>
  <c r="BD497" i="1"/>
  <c r="BB497" i="1"/>
  <c r="BF497" i="1"/>
  <c r="BA497" i="1"/>
  <c r="BC497" i="1"/>
  <c r="BE497" i="1"/>
  <c r="BG497" i="1"/>
  <c r="CB516" i="1"/>
  <c r="BY529" i="1"/>
  <c r="BV546" i="1"/>
  <c r="BP507" i="1"/>
  <c r="BS536" i="1"/>
  <c r="BQ548" i="1"/>
  <c r="BZ492" i="1"/>
  <c r="BR504" i="1"/>
  <c r="BV517" i="1"/>
  <c r="BW523" i="1"/>
  <c r="BP546" i="1"/>
  <c r="BO510" i="1"/>
  <c r="BU520" i="1"/>
  <c r="BZ525" i="1"/>
  <c r="BQ531" i="1"/>
  <c r="BS532" i="1"/>
  <c r="BQ535" i="1"/>
  <c r="BY556" i="1"/>
  <c r="BS512" i="1"/>
  <c r="BY573" i="1"/>
  <c r="BV540" i="1"/>
  <c r="CD540" i="1" s="1"/>
  <c r="BU568" i="1"/>
  <c r="BP579" i="1"/>
  <c r="BF535" i="1"/>
  <c r="BB535" i="1"/>
  <c r="BD535" i="1"/>
  <c r="BE535" i="1"/>
  <c r="BG535" i="1"/>
  <c r="BA535" i="1"/>
  <c r="BC535" i="1"/>
  <c r="BO549" i="1"/>
  <c r="BW556" i="1"/>
  <c r="CF548" i="1"/>
  <c r="BX541" i="1"/>
  <c r="BS572" i="1"/>
  <c r="BR565" i="1"/>
  <c r="BQ563" i="1"/>
  <c r="X587" i="1"/>
  <c r="AZ587" i="1"/>
  <c r="Z587" i="1" s="1"/>
  <c r="BX592" i="1"/>
  <c r="BB617" i="1"/>
  <c r="BC617" i="1"/>
  <c r="BE617" i="1"/>
  <c r="BF617" i="1"/>
  <c r="BG617" i="1"/>
  <c r="BA617" i="1"/>
  <c r="BD617" i="1"/>
  <c r="BZ644" i="1"/>
  <c r="BV610" i="1"/>
  <c r="BV620" i="1"/>
  <c r="BD597" i="1"/>
  <c r="BB597" i="1"/>
  <c r="BC597" i="1"/>
  <c r="BE597" i="1"/>
  <c r="BF597" i="1"/>
  <c r="BG597" i="1"/>
  <c r="BA597" i="1"/>
  <c r="BX569" i="1"/>
  <c r="BO570" i="1"/>
  <c r="BZ555" i="1"/>
  <c r="BP588" i="1"/>
  <c r="BZ608" i="1"/>
  <c r="CB640" i="1"/>
  <c r="BS552" i="1"/>
  <c r="BV585" i="1"/>
  <c r="CB590" i="1"/>
  <c r="CB615" i="1"/>
  <c r="BP600" i="1"/>
  <c r="BV582" i="1"/>
  <c r="BZ589" i="1"/>
  <c r="BX611" i="1"/>
  <c r="BV637" i="1"/>
  <c r="BS651" i="1"/>
  <c r="BR659" i="1"/>
  <c r="BP671" i="1"/>
  <c r="CB695" i="1"/>
  <c r="BQ674" i="1"/>
  <c r="BY693" i="1"/>
  <c r="BZ681" i="1"/>
  <c r="BO678" i="1"/>
  <c r="BY609" i="1"/>
  <c r="BU635" i="1"/>
  <c r="BO642" i="1"/>
  <c r="BW654" i="1"/>
  <c r="BU691" i="1"/>
  <c r="BV682" i="1"/>
  <c r="BZ624" i="1"/>
  <c r="BQ632" i="1"/>
  <c r="BS692" i="1"/>
  <c r="W638" i="1"/>
  <c r="AY638" i="1"/>
  <c r="Y638" i="1" s="1"/>
  <c r="BQ618" i="1"/>
  <c r="BP656" i="1"/>
  <c r="BU671" i="1"/>
  <c r="BU680" i="1"/>
  <c r="BR681" i="1"/>
  <c r="BP608" i="1"/>
  <c r="BU623" i="1"/>
  <c r="BR642" i="1"/>
  <c r="BO637" i="1"/>
  <c r="CB667" i="1"/>
  <c r="BX674" i="1"/>
  <c r="BP682" i="1"/>
  <c r="BR667" i="1"/>
  <c r="BZ692" i="1"/>
  <c r="BW633" i="1"/>
  <c r="X636" i="1"/>
  <c r="AZ636" i="1"/>
  <c r="Z636" i="1" s="1"/>
  <c r="BU656" i="1"/>
  <c r="BQ664" i="1"/>
  <c r="BQ673" i="1"/>
  <c r="BQ682" i="1"/>
  <c r="BQ691" i="1"/>
  <c r="BZ671" i="1"/>
  <c r="BS624" i="1"/>
  <c r="BP677" i="1"/>
  <c r="BW643" i="1"/>
  <c r="BO692" i="1"/>
  <c r="BP680" i="1"/>
  <c r="BO320" i="1"/>
  <c r="BS317" i="1"/>
  <c r="BY329" i="1"/>
  <c r="BV344" i="1"/>
  <c r="BW330" i="1"/>
  <c r="BW337" i="1"/>
  <c r="BV326" i="1"/>
  <c r="CD326" i="1" s="1"/>
  <c r="BP334" i="1"/>
  <c r="BP346" i="1"/>
  <c r="BD358" i="1"/>
  <c r="BG358" i="1"/>
  <c r="BB358" i="1"/>
  <c r="BC358" i="1"/>
  <c r="BE358" i="1"/>
  <c r="BF358" i="1"/>
  <c r="BA358" i="1"/>
  <c r="AZ350" i="1"/>
  <c r="Z350" i="1" s="1"/>
  <c r="X350" i="1"/>
  <c r="BR356" i="1"/>
  <c r="BV342" i="1"/>
  <c r="BY354" i="1"/>
  <c r="BR362" i="1"/>
  <c r="BP388" i="1"/>
  <c r="BO382" i="1"/>
  <c r="AY377" i="1"/>
  <c r="Y377" i="1" s="1"/>
  <c r="W377" i="1"/>
  <c r="BZ387" i="1"/>
  <c r="BW379" i="1"/>
  <c r="BP401" i="1"/>
  <c r="BZ365" i="1"/>
  <c r="BZ374" i="1"/>
  <c r="BG432" i="1"/>
  <c r="BA432" i="1"/>
  <c r="BD432" i="1"/>
  <c r="BE432" i="1"/>
  <c r="BB432" i="1"/>
  <c r="BC432" i="1"/>
  <c r="BF432" i="1"/>
  <c r="BR414" i="1"/>
  <c r="BO405" i="1"/>
  <c r="BV409" i="1"/>
  <c r="BP396" i="1"/>
  <c r="BY408" i="1"/>
  <c r="BP397" i="1"/>
  <c r="BV389" i="1"/>
  <c r="BR395" i="1"/>
  <c r="BY423" i="1"/>
  <c r="BS439" i="1"/>
  <c r="CF398" i="1"/>
  <c r="AG398" i="1"/>
  <c r="AI398" i="1" s="1"/>
  <c r="BS460" i="1"/>
  <c r="BW432" i="1"/>
  <c r="BR471" i="1"/>
  <c r="BY478" i="1"/>
  <c r="BY417" i="1"/>
  <c r="BP450" i="1"/>
  <c r="BV459" i="1"/>
  <c r="BR464" i="1"/>
  <c r="BS470" i="1"/>
  <c r="BY436" i="1"/>
  <c r="BZ462" i="1"/>
  <c r="BW415" i="1"/>
  <c r="BR444" i="1"/>
  <c r="BR433" i="1"/>
  <c r="BY435" i="1"/>
  <c r="BO459" i="1"/>
  <c r="BZ451" i="1"/>
  <c r="BS484" i="1"/>
  <c r="BZ443" i="1"/>
  <c r="AZ489" i="1"/>
  <c r="Z489" i="1" s="1"/>
  <c r="X489" i="1"/>
  <c r="BY484" i="1"/>
  <c r="BS494" i="1"/>
  <c r="BS491" i="1"/>
  <c r="BW483" i="1"/>
  <c r="BY522" i="1"/>
  <c r="BY523" i="1"/>
  <c r="BY524" i="1"/>
  <c r="BR530" i="1"/>
  <c r="BR527" i="1"/>
  <c r="BY536" i="1"/>
  <c r="BR542" i="1"/>
  <c r="BR525" i="1"/>
  <c r="BR512" i="1"/>
  <c r="BY546" i="1"/>
  <c r="BR521" i="1"/>
  <c r="BY543" i="1"/>
  <c r="BY544" i="1"/>
  <c r="BY545" i="1"/>
  <c r="BY557" i="1"/>
  <c r="BR561" i="1"/>
  <c r="BR567" i="1"/>
  <c r="BY574" i="1"/>
  <c r="BY575" i="1"/>
  <c r="BY538" i="1"/>
  <c r="BY548" i="1"/>
  <c r="BY554" i="1"/>
  <c r="BY558" i="1"/>
  <c r="BY562" i="1"/>
  <c r="BR566" i="1"/>
  <c r="BR524" i="1"/>
  <c r="BR540" i="1"/>
  <c r="BY549" i="1"/>
  <c r="BR557" i="1"/>
  <c r="BR551" i="1"/>
  <c r="BR552" i="1"/>
  <c r="BY572" i="1"/>
  <c r="BY577" i="1"/>
  <c r="BR537" i="1"/>
  <c r="BR560" i="1"/>
  <c r="BY571" i="1"/>
  <c r="BR531" i="1"/>
  <c r="BR546" i="1"/>
  <c r="BY561" i="1"/>
  <c r="BY537" i="1"/>
  <c r="BR543" i="1"/>
  <c r="BY552" i="1"/>
  <c r="BR558" i="1"/>
  <c r="BY551" i="1"/>
  <c r="BR554" i="1"/>
  <c r="BY566" i="1"/>
  <c r="BR577" i="1"/>
  <c r="BR580" i="1"/>
  <c r="BY532" i="1"/>
  <c r="BR576" i="1"/>
  <c r="BY583" i="1"/>
  <c r="BY584" i="1"/>
  <c r="BY629" i="1"/>
  <c r="BY644" i="1"/>
  <c r="BY553" i="1"/>
  <c r="BR573" i="1"/>
  <c r="BY585" i="1"/>
  <c r="BY596" i="1"/>
  <c r="BR597" i="1"/>
  <c r="BY563" i="1"/>
  <c r="BY581" i="1"/>
  <c r="BY588" i="1"/>
  <c r="BY578" i="1"/>
  <c r="BR587" i="1"/>
  <c r="BY623" i="1"/>
  <c r="BY567" i="1"/>
  <c r="BY576" i="1"/>
  <c r="BY580" i="1"/>
  <c r="BR630" i="1"/>
  <c r="BY560" i="1"/>
  <c r="BR569" i="1"/>
  <c r="BR579" i="1"/>
  <c r="BY586" i="1"/>
  <c r="BR599" i="1"/>
  <c r="BR606" i="1"/>
  <c r="BY568" i="1"/>
  <c r="BR591" i="1"/>
  <c r="BR611" i="1"/>
  <c r="BY597" i="1"/>
  <c r="BY607" i="1"/>
  <c r="BY622" i="1"/>
  <c r="BR545" i="1"/>
  <c r="BR584" i="1"/>
  <c r="BR585" i="1"/>
  <c r="BY587" i="1"/>
  <c r="BR588" i="1"/>
  <c r="BY592" i="1"/>
  <c r="BY602" i="1"/>
  <c r="BR603" i="1"/>
  <c r="BY579" i="1"/>
  <c r="BR593" i="1"/>
  <c r="BR608" i="1"/>
  <c r="BR615" i="1"/>
  <c r="BY559" i="1"/>
  <c r="BR581" i="1"/>
  <c r="BY589" i="1"/>
  <c r="BY604" i="1"/>
  <c r="BR578" i="1"/>
  <c r="BY599" i="1"/>
  <c r="BR621" i="1"/>
  <c r="BR632" i="1"/>
  <c r="BR639" i="1"/>
  <c r="BY641" i="1"/>
  <c r="BR644" i="1"/>
  <c r="BR648" i="1"/>
  <c r="BY658" i="1"/>
  <c r="BY659" i="1"/>
  <c r="BY660" i="1"/>
  <c r="BY649" i="1"/>
  <c r="BY635" i="1"/>
  <c r="BY655" i="1"/>
  <c r="BY657" i="1"/>
  <c r="BY624" i="1"/>
  <c r="BR629" i="1"/>
  <c r="BY640" i="1"/>
  <c r="BR645" i="1"/>
  <c r="BY646" i="1"/>
  <c r="BY639" i="1"/>
  <c r="BY653" i="1"/>
  <c r="BR660" i="1"/>
  <c r="BY614" i="1"/>
  <c r="BY618" i="1"/>
  <c r="BR638" i="1"/>
  <c r="BY648" i="1"/>
  <c r="BY651" i="1"/>
  <c r="BR655" i="1"/>
  <c r="BR623" i="1"/>
  <c r="BY630" i="1"/>
  <c r="BR633" i="1"/>
  <c r="BR641" i="1"/>
  <c r="BR657" i="1"/>
  <c r="BR663" i="1"/>
  <c r="BR666" i="1"/>
  <c r="BR669" i="1"/>
  <c r="BR672" i="1"/>
  <c r="BY628" i="1"/>
  <c r="BY634" i="1"/>
  <c r="BR649" i="1"/>
  <c r="BY645" i="1"/>
  <c r="BY650" i="1"/>
  <c r="BY638" i="1"/>
  <c r="BR646" i="1"/>
  <c r="BY620" i="1"/>
  <c r="BR626" i="1"/>
  <c r="BY627" i="1"/>
  <c r="BY631" i="1"/>
  <c r="BY633" i="1"/>
  <c r="BR664" i="1"/>
  <c r="BR474" i="1"/>
  <c r="BR497" i="1"/>
  <c r="BZ522" i="1"/>
  <c r="BZ523" i="1"/>
  <c r="BZ538" i="1"/>
  <c r="BS528" i="1"/>
  <c r="BS515" i="1"/>
  <c r="BZ516" i="1"/>
  <c r="BS522" i="1"/>
  <c r="BZ543" i="1"/>
  <c r="BZ544" i="1"/>
  <c r="BS548" i="1"/>
  <c r="BS526" i="1"/>
  <c r="BS545" i="1"/>
  <c r="BS556" i="1"/>
  <c r="BS559" i="1"/>
  <c r="BS568" i="1"/>
  <c r="BS525" i="1"/>
  <c r="BS547" i="1"/>
  <c r="BS561" i="1"/>
  <c r="BS567" i="1"/>
  <c r="BS578" i="1"/>
  <c r="BS581" i="1"/>
  <c r="BS584" i="1"/>
  <c r="BZ558" i="1"/>
  <c r="BZ562" i="1"/>
  <c r="BS566" i="1"/>
  <c r="BS544" i="1"/>
  <c r="BZ549" i="1"/>
  <c r="BS557" i="1"/>
  <c r="BZ571" i="1"/>
  <c r="BS531" i="1"/>
  <c r="BZ535" i="1"/>
  <c r="BS542" i="1"/>
  <c r="BS546" i="1"/>
  <c r="BZ547" i="1"/>
  <c r="BZ559" i="1"/>
  <c r="BZ567" i="1"/>
  <c r="BZ568" i="1"/>
  <c r="BS543" i="1"/>
  <c r="BS558" i="1"/>
  <c r="BZ578" i="1"/>
  <c r="BZ581" i="1"/>
  <c r="BZ531" i="1"/>
  <c r="BS554" i="1"/>
  <c r="BS577" i="1"/>
  <c r="BS580" i="1"/>
  <c r="BS527" i="1"/>
  <c r="BZ550" i="1"/>
  <c r="BZ583" i="1"/>
  <c r="BS590" i="1"/>
  <c r="BZ591" i="1"/>
  <c r="BZ601" i="1"/>
  <c r="BZ561" i="1"/>
  <c r="BS575" i="1"/>
  <c r="BZ585" i="1"/>
  <c r="BS597" i="1"/>
  <c r="BS622" i="1"/>
  <c r="BS592" i="1"/>
  <c r="BS602" i="1"/>
  <c r="BS587" i="1"/>
  <c r="BZ598" i="1"/>
  <c r="BS631" i="1"/>
  <c r="BZ640" i="1"/>
  <c r="BS538" i="1"/>
  <c r="BS570" i="1"/>
  <c r="BZ576" i="1"/>
  <c r="BZ580" i="1"/>
  <c r="BS604" i="1"/>
  <c r="BZ610" i="1"/>
  <c r="BZ546" i="1"/>
  <c r="BS571" i="1"/>
  <c r="BZ586" i="1"/>
  <c r="BS599" i="1"/>
  <c r="BS606" i="1"/>
  <c r="BS616" i="1"/>
  <c r="BS621" i="1"/>
  <c r="BS629" i="1"/>
  <c r="BS644" i="1"/>
  <c r="BS574" i="1"/>
  <c r="BS591" i="1"/>
  <c r="BZ577" i="1"/>
  <c r="BS583" i="1"/>
  <c r="BS596" i="1"/>
  <c r="BZ597" i="1"/>
  <c r="BZ607" i="1"/>
  <c r="BZ622" i="1"/>
  <c r="BS588" i="1"/>
  <c r="BZ592" i="1"/>
  <c r="BS603" i="1"/>
  <c r="BS613" i="1"/>
  <c r="BS541" i="1"/>
  <c r="BZ579" i="1"/>
  <c r="BS593" i="1"/>
  <c r="BZ594" i="1"/>
  <c r="BS598" i="1"/>
  <c r="BS608" i="1"/>
  <c r="BZ604" i="1"/>
  <c r="BZ630" i="1"/>
  <c r="BZ631" i="1"/>
  <c r="BS638" i="1"/>
  <c r="BZ645" i="1"/>
  <c r="BZ633" i="1"/>
  <c r="BZ647" i="1"/>
  <c r="BS667" i="1"/>
  <c r="BS670" i="1"/>
  <c r="BS673" i="1"/>
  <c r="BS685" i="1"/>
  <c r="BS688" i="1"/>
  <c r="BS691" i="1"/>
  <c r="BS694" i="1"/>
  <c r="BS639" i="1"/>
  <c r="BZ659" i="1"/>
  <c r="BS684" i="1"/>
  <c r="BS687" i="1"/>
  <c r="BZ649" i="1"/>
  <c r="BS696" i="1"/>
  <c r="BS615" i="1"/>
  <c r="BS630" i="1"/>
  <c r="BZ637" i="1"/>
  <c r="BZ655" i="1"/>
  <c r="BZ656" i="1"/>
  <c r="BS645" i="1"/>
  <c r="BZ646" i="1"/>
  <c r="BS681" i="1"/>
  <c r="BS614" i="1"/>
  <c r="BS661" i="1"/>
  <c r="BS690" i="1"/>
  <c r="BZ653" i="1"/>
  <c r="BS659" i="1"/>
  <c r="BZ664" i="1"/>
  <c r="BZ667" i="1"/>
  <c r="BZ670" i="1"/>
  <c r="BZ673" i="1"/>
  <c r="BZ679" i="1"/>
  <c r="BS657" i="1"/>
  <c r="BS663" i="1"/>
  <c r="BS666" i="1"/>
  <c r="BS669" i="1"/>
  <c r="BS672" i="1"/>
  <c r="BS675" i="1"/>
  <c r="BS658" i="1"/>
  <c r="BZ676" i="1"/>
  <c r="BZ682" i="1"/>
  <c r="BS656" i="1"/>
  <c r="BS623" i="1"/>
  <c r="BS633" i="1"/>
  <c r="BZ636" i="1"/>
  <c r="BS641" i="1"/>
  <c r="BS612" i="1"/>
  <c r="BS649" i="1"/>
  <c r="BS655" i="1"/>
  <c r="BZ662" i="1"/>
  <c r="BS664" i="1"/>
  <c r="BS678" i="1"/>
  <c r="BS693" i="1"/>
  <c r="BZ650" i="1"/>
  <c r="BS640" i="1"/>
  <c r="BS646" i="1"/>
  <c r="BS653" i="1"/>
  <c r="BS676" i="1"/>
  <c r="BS679" i="1"/>
  <c r="BS682" i="1"/>
  <c r="X525" i="1"/>
  <c r="AZ525" i="1"/>
  <c r="Z525" i="1" s="1"/>
  <c r="BY511" i="1"/>
  <c r="BY519" i="1"/>
  <c r="BZ536" i="1"/>
  <c r="BU510" i="1"/>
  <c r="BX517" i="1"/>
  <c r="BP522" i="1"/>
  <c r="BV509" i="1"/>
  <c r="BZ506" i="1"/>
  <c r="BS524" i="1"/>
  <c r="BY531" i="1"/>
  <c r="BV520" i="1"/>
  <c r="BO527" i="1"/>
  <c r="BO526" i="1"/>
  <c r="BO509" i="1"/>
  <c r="BV510" i="1"/>
  <c r="BV526" i="1"/>
  <c r="BV527" i="1"/>
  <c r="BV561" i="1"/>
  <c r="BO543" i="1"/>
  <c r="BO544" i="1"/>
  <c r="BO552" i="1"/>
  <c r="BV572" i="1"/>
  <c r="BV541" i="1"/>
  <c r="BO551" i="1"/>
  <c r="BV571" i="1"/>
  <c r="BV529" i="1"/>
  <c r="BO537" i="1"/>
  <c r="BV545" i="1"/>
  <c r="BV556" i="1"/>
  <c r="BV559" i="1"/>
  <c r="BV568" i="1"/>
  <c r="BO574" i="1"/>
  <c r="BV535" i="1"/>
  <c r="BO542" i="1"/>
  <c r="BV547" i="1"/>
  <c r="BV551" i="1"/>
  <c r="BO562" i="1"/>
  <c r="BV544" i="1"/>
  <c r="BV550" i="1"/>
  <c r="BO548" i="1"/>
  <c r="BO571" i="1"/>
  <c r="BO536" i="1"/>
  <c r="BV542" i="1"/>
  <c r="BV560" i="1"/>
  <c r="BV530" i="1"/>
  <c r="BO538" i="1"/>
  <c r="BO561" i="1"/>
  <c r="BO567" i="1"/>
  <c r="BO578" i="1"/>
  <c r="CC578" i="1" s="1"/>
  <c r="BV536" i="1"/>
  <c r="BO541" i="1"/>
  <c r="BV548" i="1"/>
  <c r="BV562" i="1"/>
  <c r="BO566" i="1"/>
  <c r="BV581" i="1"/>
  <c r="BO587" i="1"/>
  <c r="BO592" i="1"/>
  <c r="BV578" i="1"/>
  <c r="BO594" i="1"/>
  <c r="BV598" i="1"/>
  <c r="BO557" i="1"/>
  <c r="BO589" i="1"/>
  <c r="CC589" i="1" s="1"/>
  <c r="BO599" i="1"/>
  <c r="BO604" i="1"/>
  <c r="BO629" i="1"/>
  <c r="BV557" i="1"/>
  <c r="BV580" i="1"/>
  <c r="BV586" i="1"/>
  <c r="BO606" i="1"/>
  <c r="BO611" i="1"/>
  <c r="BO616" i="1"/>
  <c r="BO621" i="1"/>
  <c r="BO591" i="1"/>
  <c r="BO596" i="1"/>
  <c r="BO584" i="1"/>
  <c r="BV602" i="1"/>
  <c r="BV607" i="1"/>
  <c r="BV587" i="1"/>
  <c r="BO588" i="1"/>
  <c r="BV592" i="1"/>
  <c r="BO603" i="1"/>
  <c r="BO608" i="1"/>
  <c r="BO613" i="1"/>
  <c r="BO623" i="1"/>
  <c r="BO565" i="1"/>
  <c r="BV577" i="1"/>
  <c r="BO581" i="1"/>
  <c r="BO598" i="1"/>
  <c r="BV599" i="1"/>
  <c r="BV604" i="1"/>
  <c r="BO610" i="1"/>
  <c r="BO620" i="1"/>
  <c r="BV626" i="1"/>
  <c r="BO590" i="1"/>
  <c r="BO595" i="1"/>
  <c r="BO600" i="1"/>
  <c r="BV611" i="1"/>
  <c r="BV616" i="1"/>
  <c r="BV584" i="1"/>
  <c r="CD584" i="1" s="1"/>
  <c r="BV596" i="1"/>
  <c r="BV601" i="1"/>
  <c r="BV583" i="1"/>
  <c r="BO597" i="1"/>
  <c r="BO602" i="1"/>
  <c r="BO607" i="1"/>
  <c r="BO622" i="1"/>
  <c r="BV646" i="1"/>
  <c r="BV649" i="1"/>
  <c r="BV635" i="1"/>
  <c r="BO643" i="1"/>
  <c r="BO645" i="1"/>
  <c r="BO650" i="1"/>
  <c r="BV664" i="1"/>
  <c r="BO679" i="1"/>
  <c r="BO630" i="1"/>
  <c r="BV632" i="1"/>
  <c r="BV653" i="1"/>
  <c r="BO685" i="1"/>
  <c r="BO618" i="1"/>
  <c r="BO628" i="1"/>
  <c r="BO638" i="1"/>
  <c r="BV644" i="1"/>
  <c r="BO647" i="1"/>
  <c r="BO658" i="1"/>
  <c r="BO659" i="1"/>
  <c r="BO614" i="1"/>
  <c r="BV622" i="1"/>
  <c r="BO631" i="1"/>
  <c r="BO641" i="1"/>
  <c r="BV643" i="1"/>
  <c r="BO649" i="1"/>
  <c r="BO655" i="1"/>
  <c r="BO656" i="1"/>
  <c r="BV629" i="1"/>
  <c r="BO667" i="1"/>
  <c r="BO670" i="1"/>
  <c r="BO673" i="1"/>
  <c r="BO691" i="1"/>
  <c r="BO694" i="1"/>
  <c r="BO619" i="1"/>
  <c r="BO646" i="1"/>
  <c r="BV662" i="1"/>
  <c r="BO664" i="1"/>
  <c r="BO688" i="1"/>
  <c r="BO612" i="1"/>
  <c r="BO627" i="1"/>
  <c r="BV631" i="1"/>
  <c r="BO635" i="1"/>
  <c r="BV638" i="1"/>
  <c r="BV647" i="1"/>
  <c r="BO652" i="1"/>
  <c r="BO653" i="1"/>
  <c r="BO644" i="1"/>
  <c r="BV659" i="1"/>
  <c r="BO682" i="1"/>
  <c r="BV656" i="1"/>
  <c r="BV657" i="1"/>
  <c r="BO676" i="1"/>
  <c r="BS517" i="1"/>
  <c r="BP516" i="1"/>
  <c r="BU523" i="1"/>
  <c r="BZ530" i="1"/>
  <c r="BU517" i="1"/>
  <c r="BB549" i="1"/>
  <c r="BD549" i="1"/>
  <c r="BE549" i="1"/>
  <c r="BF549" i="1"/>
  <c r="BG549" i="1"/>
  <c r="BA549" i="1"/>
  <c r="BC549" i="1"/>
  <c r="BR493" i="1"/>
  <c r="BO518" i="1"/>
  <c r="CC518" i="1" s="1"/>
  <c r="BW524" i="1"/>
  <c r="BO530" i="1"/>
  <c r="BR548" i="1"/>
  <c r="BS516" i="1"/>
  <c r="BR526" i="1"/>
  <c r="BU536" i="1"/>
  <c r="CB535" i="1"/>
  <c r="BX556" i="1"/>
  <c r="BX515" i="1"/>
  <c r="BU556" i="1"/>
  <c r="W571" i="1"/>
  <c r="AY571" i="1"/>
  <c r="Y571" i="1" s="1"/>
  <c r="CB579" i="1"/>
  <c r="BB564" i="1"/>
  <c r="BC564" i="1"/>
  <c r="BD564" i="1"/>
  <c r="BE564" i="1"/>
  <c r="BF564" i="1"/>
  <c r="BG564" i="1"/>
  <c r="BA564" i="1"/>
  <c r="BY547" i="1"/>
  <c r="BV549" i="1"/>
  <c r="BZ572" i="1"/>
  <c r="BX559" i="1"/>
  <c r="W567" i="1"/>
  <c r="AY567" i="1"/>
  <c r="Y567" i="1" s="1"/>
  <c r="BS579" i="1"/>
  <c r="BR534" i="1"/>
  <c r="BW539" i="1"/>
  <c r="BU550" i="1"/>
  <c r="BW541" i="1"/>
  <c r="BZ552" i="1"/>
  <c r="CR563" i="1"/>
  <c r="BV576" i="1"/>
  <c r="BR533" i="1"/>
  <c r="BP563" i="1"/>
  <c r="BR564" i="1"/>
  <c r="BY611" i="1"/>
  <c r="BV630" i="1"/>
  <c r="BV645" i="1"/>
  <c r="BZ582" i="1"/>
  <c r="BB602" i="1"/>
  <c r="BA602" i="1"/>
  <c r="BC602" i="1"/>
  <c r="BD602" i="1"/>
  <c r="BE602" i="1"/>
  <c r="BF602" i="1"/>
  <c r="BG602" i="1"/>
  <c r="BG581" i="1"/>
  <c r="BB581" i="1"/>
  <c r="BD581" i="1"/>
  <c r="BE581" i="1"/>
  <c r="BF581" i="1"/>
  <c r="BA581" i="1"/>
  <c r="BC581" i="1"/>
  <c r="BY603" i="1"/>
  <c r="BF598" i="1"/>
  <c r="BG598" i="1"/>
  <c r="BA598" i="1"/>
  <c r="BB598" i="1"/>
  <c r="BC598" i="1"/>
  <c r="BD598" i="1"/>
  <c r="BE598" i="1"/>
  <c r="BW605" i="1"/>
  <c r="BQ539" i="1"/>
  <c r="BS594" i="1"/>
  <c r="BA630" i="1"/>
  <c r="BC630" i="1"/>
  <c r="BD630" i="1"/>
  <c r="BE630" i="1"/>
  <c r="BG630" i="1"/>
  <c r="BB630" i="1"/>
  <c r="BF630" i="1"/>
  <c r="BW569" i="1"/>
  <c r="BZ570" i="1"/>
  <c r="BO580" i="1"/>
  <c r="BW555" i="1"/>
  <c r="BY590" i="1"/>
  <c r="BE642" i="1"/>
  <c r="BA642" i="1"/>
  <c r="BB642" i="1"/>
  <c r="BC642" i="1"/>
  <c r="BD642" i="1"/>
  <c r="BF642" i="1"/>
  <c r="BG642" i="1"/>
  <c r="BW594" i="1"/>
  <c r="BS611" i="1"/>
  <c r="BD591" i="1"/>
  <c r="BA591" i="1"/>
  <c r="BB591" i="1"/>
  <c r="BC591" i="1"/>
  <c r="BE591" i="1"/>
  <c r="BF591" i="1"/>
  <c r="BG591" i="1"/>
  <c r="BO605" i="1"/>
  <c r="BP615" i="1"/>
  <c r="BB593" i="1"/>
  <c r="BG593" i="1"/>
  <c r="BA593" i="1"/>
  <c r="BC593" i="1"/>
  <c r="BD593" i="1"/>
  <c r="BE593" i="1"/>
  <c r="BF593" i="1"/>
  <c r="BU603" i="1"/>
  <c r="BU613" i="1"/>
  <c r="X629" i="1"/>
  <c r="AZ629" i="1"/>
  <c r="Z629" i="1" s="1"/>
  <c r="BR651" i="1"/>
  <c r="CB671" i="1"/>
  <c r="BP686" i="1"/>
  <c r="BY675" i="1"/>
  <c r="BQ695" i="1"/>
  <c r="BR683" i="1"/>
  <c r="BX609" i="1"/>
  <c r="BQ635" i="1"/>
  <c r="BY669" i="1"/>
  <c r="BU694" i="1"/>
  <c r="BZ684" i="1"/>
  <c r="BO672" i="1"/>
  <c r="BY617" i="1"/>
  <c r="BS625" i="1"/>
  <c r="BR627" i="1"/>
  <c r="BP628" i="1"/>
  <c r="CB632" i="1"/>
  <c r="BX652" i="1"/>
  <c r="BQ660" i="1"/>
  <c r="BS665" i="1"/>
  <c r="BX614" i="1"/>
  <c r="BP616" i="1"/>
  <c r="BS643" i="1"/>
  <c r="BR612" i="1"/>
  <c r="BP641" i="1"/>
  <c r="BQ657" i="1"/>
  <c r="BQ663" i="1"/>
  <c r="BQ672" i="1"/>
  <c r="BU689" i="1"/>
  <c r="BV677" i="1"/>
  <c r="BX636" i="1"/>
  <c r="BZ643" i="1"/>
  <c r="BZ688" i="1"/>
  <c r="BY642" i="1"/>
  <c r="BB639" i="1"/>
  <c r="BG639" i="1"/>
  <c r="BA639" i="1"/>
  <c r="BC639" i="1"/>
  <c r="BD639" i="1"/>
  <c r="BE639" i="1"/>
  <c r="BF639" i="1"/>
  <c r="W650" i="1"/>
  <c r="AY650" i="1"/>
  <c r="Y650" i="1" s="1"/>
  <c r="CB682" i="1"/>
  <c r="BP691" i="1"/>
  <c r="BV669" i="1"/>
  <c r="BZ695" i="1"/>
  <c r="CB636" i="1"/>
  <c r="BY665" i="1"/>
  <c r="BY674" i="1"/>
  <c r="BY683" i="1"/>
  <c r="BY692" i="1"/>
  <c r="BV672" i="1"/>
  <c r="BR624" i="1"/>
  <c r="BV687" i="1"/>
  <c r="BX672" i="1"/>
  <c r="BP652" i="1"/>
  <c r="BP648" i="1"/>
  <c r="BA318" i="1"/>
  <c r="BE318" i="1"/>
  <c r="BF318" i="1"/>
  <c r="BG318" i="1"/>
  <c r="BB318" i="1"/>
  <c r="BC318" i="1"/>
  <c r="BD318" i="1"/>
  <c r="BO323" i="1"/>
  <c r="CC323" i="1" s="1"/>
  <c r="BO331" i="1"/>
  <c r="BC338" i="1"/>
  <c r="BE338" i="1"/>
  <c r="BA338" i="1"/>
  <c r="BB338" i="1"/>
  <c r="BD338" i="1"/>
  <c r="BF338" i="1"/>
  <c r="BG338" i="1"/>
  <c r="BO332" i="1"/>
  <c r="BR345" i="1"/>
  <c r="BV334" i="1"/>
  <c r="CD334" i="1" s="1"/>
  <c r="BZ327" i="1"/>
  <c r="BP361" i="1"/>
  <c r="BS326" i="1"/>
  <c r="BZ338" i="1"/>
  <c r="BZ346" i="1"/>
  <c r="BP349" i="1"/>
  <c r="BY357" i="1"/>
  <c r="BO347" i="1"/>
  <c r="BO362" i="1"/>
  <c r="BP359" i="1"/>
  <c r="BP372" i="1"/>
  <c r="BP383" i="1"/>
  <c r="BW386" i="1"/>
  <c r="BY376" i="1"/>
  <c r="BP425" i="1"/>
  <c r="BV365" i="1"/>
  <c r="BV374" i="1"/>
  <c r="BP366" i="1"/>
  <c r="BO376" i="1"/>
  <c r="CC376" i="1" s="1"/>
  <c r="BO392" i="1"/>
  <c r="CC392" i="1" s="1"/>
  <c r="BO408" i="1"/>
  <c r="CC408" i="1" s="1"/>
  <c r="BP415" i="1"/>
  <c r="BE420" i="1"/>
  <c r="BF420" i="1"/>
  <c r="BG420" i="1"/>
  <c r="BA420" i="1"/>
  <c r="BB420" i="1"/>
  <c r="BC420" i="1"/>
  <c r="BD420" i="1"/>
  <c r="BP447" i="1"/>
  <c r="BW391" i="1"/>
  <c r="BP391" i="1"/>
  <c r="BW405" i="1"/>
  <c r="BW397" i="1"/>
  <c r="AG413" i="1"/>
  <c r="AI413" i="1" s="1"/>
  <c r="CF413" i="1"/>
  <c r="BP458" i="1"/>
  <c r="BO473" i="1"/>
  <c r="BO471" i="1"/>
  <c r="BY432" i="1"/>
  <c r="BS458" i="1"/>
  <c r="BZ409" i="1"/>
  <c r="BS430" i="1"/>
  <c r="BW452" i="1"/>
  <c r="BW462" i="1"/>
  <c r="BY479" i="1"/>
  <c r="BZ417" i="1"/>
  <c r="BV436" i="1"/>
  <c r="BY433" i="1"/>
  <c r="BR458" i="1"/>
  <c r="BR420" i="1"/>
  <c r="CC444" i="1"/>
  <c r="BY418" i="1"/>
  <c r="BP461" i="1"/>
  <c r="AZ485" i="1"/>
  <c r="Z485" i="1" s="1"/>
  <c r="X485" i="1"/>
  <c r="BP455" i="1"/>
  <c r="BO466" i="1"/>
  <c r="BV484" i="1"/>
  <c r="BP476" i="1"/>
  <c r="BW445" i="1"/>
  <c r="BS474" i="1"/>
  <c r="BY483" i="1"/>
  <c r="BZ483" i="1"/>
  <c r="BR501" i="1"/>
  <c r="BY509" i="1"/>
  <c r="BX536" i="1"/>
  <c r="BW512" i="1"/>
  <c r="BV537" i="1"/>
  <c r="BP492" i="1"/>
  <c r="BP523" i="1"/>
  <c r="BP496" i="1"/>
  <c r="BA509" i="1"/>
  <c r="BB509" i="1"/>
  <c r="BC509" i="1"/>
  <c r="BD509" i="1"/>
  <c r="BE509" i="1"/>
  <c r="BF509" i="1"/>
  <c r="BG509" i="1"/>
  <c r="BS500" i="1"/>
  <c r="BZ510" i="1"/>
  <c r="BU524" i="1"/>
  <c r="BY530" i="1"/>
  <c r="BF496" i="1"/>
  <c r="BA496" i="1"/>
  <c r="BB496" i="1"/>
  <c r="BC496" i="1"/>
  <c r="BD496" i="1"/>
  <c r="BE496" i="1"/>
  <c r="BG496" i="1"/>
  <c r="BX512" i="1"/>
  <c r="BV523" i="1"/>
  <c r="BX527" i="1"/>
  <c r="BS499" i="1"/>
  <c r="BY512" i="1"/>
  <c r="BS519" i="1"/>
  <c r="BY525" i="1"/>
  <c r="CB530" i="1"/>
  <c r="BS496" i="1"/>
  <c r="BS511" i="1"/>
  <c r="BW537" i="1"/>
  <c r="BQ532" i="1"/>
  <c r="BO535" i="1"/>
  <c r="BQ540" i="1"/>
  <c r="W555" i="1"/>
  <c r="AY555" i="1"/>
  <c r="Y555" i="1" s="1"/>
  <c r="BQ565" i="1"/>
  <c r="BZ574" i="1"/>
  <c r="BQ537" i="1"/>
  <c r="BQ521" i="1"/>
  <c r="CB573" i="1"/>
  <c r="CB572" i="1"/>
  <c r="BV539" i="1"/>
  <c r="BU541" i="1"/>
  <c r="BB563" i="1"/>
  <c r="BA563" i="1"/>
  <c r="BC563" i="1"/>
  <c r="BD563" i="1"/>
  <c r="BE563" i="1"/>
  <c r="BF563" i="1"/>
  <c r="BG563" i="1"/>
  <c r="BY550" i="1"/>
  <c r="BQ533" i="1"/>
  <c r="AZ567" i="1"/>
  <c r="Z567" i="1" s="1"/>
  <c r="X567" i="1"/>
  <c r="CB563" i="1"/>
  <c r="BQ564" i="1"/>
  <c r="BC580" i="1"/>
  <c r="BF580" i="1"/>
  <c r="BG580" i="1"/>
  <c r="BA580" i="1"/>
  <c r="BB580" i="1"/>
  <c r="BD580" i="1"/>
  <c r="BE580" i="1"/>
  <c r="BW588" i="1"/>
  <c r="BV593" i="1"/>
  <c r="BS605" i="1"/>
  <c r="BW598" i="1"/>
  <c r="CB611" i="1"/>
  <c r="BV606" i="1"/>
  <c r="BW620" i="1"/>
  <c r="BW595" i="1"/>
  <c r="BY610" i="1"/>
  <c r="BV569" i="1"/>
  <c r="BY570" i="1"/>
  <c r="CB593" i="1"/>
  <c r="BY605" i="1"/>
  <c r="BU555" i="1"/>
  <c r="CB598" i="1"/>
  <c r="BS560" i="1"/>
  <c r="BS585" i="1"/>
  <c r="W607" i="1"/>
  <c r="AY607" i="1"/>
  <c r="Y607" i="1" s="1"/>
  <c r="BZ620" i="1"/>
  <c r="BO572" i="1"/>
  <c r="BY594" i="1"/>
  <c r="BS582" i="1"/>
  <c r="BW596" i="1"/>
  <c r="BB626" i="1"/>
  <c r="BA626" i="1"/>
  <c r="BC626" i="1"/>
  <c r="BE626" i="1"/>
  <c r="BG626" i="1"/>
  <c r="BD626" i="1"/>
  <c r="BF626" i="1"/>
  <c r="BO640" i="1"/>
  <c r="CB686" i="1"/>
  <c r="BY656" i="1"/>
  <c r="BQ677" i="1"/>
  <c r="BY696" i="1"/>
  <c r="BV685" i="1"/>
  <c r="BO681" i="1"/>
  <c r="BW609" i="1"/>
  <c r="BZ635" i="1"/>
  <c r="CB647" i="1"/>
  <c r="BU670" i="1"/>
  <c r="BR665" i="1"/>
  <c r="BR686" i="1"/>
  <c r="BW677" i="1"/>
  <c r="BX617" i="1"/>
  <c r="BP660" i="1"/>
  <c r="BO625" i="1"/>
  <c r="BZ627" i="1"/>
  <c r="CB628" i="1"/>
  <c r="BO632" i="1"/>
  <c r="X653" i="1"/>
  <c r="AZ653" i="1"/>
  <c r="Z653" i="1" s="1"/>
  <c r="BA661" i="1"/>
  <c r="BB661" i="1"/>
  <c r="BD661" i="1"/>
  <c r="BC661" i="1"/>
  <c r="BE661" i="1"/>
  <c r="BF661" i="1"/>
  <c r="BG661" i="1"/>
  <c r="BO693" i="1"/>
  <c r="BW614" i="1"/>
  <c r="BR617" i="1"/>
  <c r="CB639" i="1"/>
  <c r="BY643" i="1"/>
  <c r="BV612" i="1"/>
  <c r="CD612" i="1" s="1"/>
  <c r="BZ618" i="1"/>
  <c r="BX651" i="1"/>
  <c r="BA658" i="1"/>
  <c r="BB658" i="1"/>
  <c r="BC658" i="1"/>
  <c r="BD658" i="1"/>
  <c r="BE658" i="1"/>
  <c r="BF658" i="1"/>
  <c r="BG658" i="1"/>
  <c r="BY664" i="1"/>
  <c r="BY673" i="1"/>
  <c r="BQ681" i="1"/>
  <c r="BQ690" i="1"/>
  <c r="BR678" i="1"/>
  <c r="BW619" i="1"/>
  <c r="BF631" i="1"/>
  <c r="BA631" i="1"/>
  <c r="BC631" i="1"/>
  <c r="BE631" i="1"/>
  <c r="BG631" i="1"/>
  <c r="BB631" i="1"/>
  <c r="BD631" i="1"/>
  <c r="BB644" i="1"/>
  <c r="BF644" i="1"/>
  <c r="BA644" i="1"/>
  <c r="BC644" i="1"/>
  <c r="BD644" i="1"/>
  <c r="BE644" i="1"/>
  <c r="BG644" i="1"/>
  <c r="BV689" i="1"/>
  <c r="BQ636" i="1"/>
  <c r="BV642" i="1"/>
  <c r="BV660" i="1"/>
  <c r="CD660" i="1" s="1"/>
  <c r="BX668" i="1"/>
  <c r="BP676" i="1"/>
  <c r="BX683" i="1"/>
  <c r="CB691" i="1"/>
  <c r="BR670" i="1"/>
  <c r="BO668" i="1"/>
  <c r="BF637" i="1"/>
  <c r="BE637" i="1"/>
  <c r="BD637" i="1"/>
  <c r="BA637" i="1"/>
  <c r="BB637" i="1"/>
  <c r="BC637" i="1"/>
  <c r="BG637" i="1"/>
  <c r="BX647" i="1"/>
  <c r="AZ638" i="1"/>
  <c r="Z638" i="1" s="1"/>
  <c r="X638" i="1"/>
  <c r="BR688" i="1"/>
  <c r="BX684" i="1"/>
  <c r="CB635" i="1"/>
  <c r="BX681" i="1"/>
  <c r="BP647" i="1"/>
  <c r="BO651" i="1"/>
  <c r="BP659" i="1"/>
  <c r="BO695" i="1"/>
  <c r="R4" i="2"/>
  <c r="S4" i="2"/>
  <c r="R5" i="2"/>
  <c r="S5" i="2"/>
  <c r="R6" i="2"/>
  <c r="S6" i="2"/>
  <c r="BZ5" i="1"/>
  <c r="BW5" i="1"/>
  <c r="Q3" i="2"/>
  <c r="R3" i="2"/>
  <c r="S3" i="2"/>
  <c r="BY5" i="1"/>
  <c r="BR5" i="1"/>
  <c r="BC5" i="1"/>
  <c r="BD5" i="1"/>
  <c r="BE5" i="1"/>
  <c r="BF5" i="1"/>
  <c r="BG5" i="1"/>
  <c r="BB5" i="1"/>
  <c r="BA5" i="1"/>
  <c r="CA5" i="1"/>
  <c r="CB5" i="1"/>
  <c r="BX5" i="1"/>
  <c r="BO5" i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9" i="5"/>
  <c r="F940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3" i="5"/>
  <c r="F1004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5" i="5"/>
  <c r="F1036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7" i="5"/>
  <c r="F1068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4" i="5"/>
  <c r="F1095" i="5"/>
  <c r="F1096" i="5"/>
  <c r="F1097" i="5"/>
  <c r="F1099" i="5"/>
  <c r="F1100" i="5"/>
  <c r="F1102" i="5"/>
  <c r="F1103" i="5"/>
  <c r="F1104" i="5"/>
  <c r="F1105" i="5"/>
  <c r="F1107" i="5"/>
  <c r="F1108" i="5"/>
  <c r="F1109" i="5"/>
  <c r="F1110" i="5"/>
  <c r="F1111" i="5"/>
  <c r="F1113" i="5"/>
  <c r="F1114" i="5"/>
  <c r="F1115" i="5"/>
  <c r="F1118" i="5"/>
  <c r="F1119" i="5"/>
  <c r="F1120" i="5"/>
  <c r="F1122" i="5"/>
  <c r="F1123" i="5"/>
  <c r="F1124" i="5"/>
  <c r="F1125" i="5"/>
  <c r="F1126" i="5"/>
  <c r="F1127" i="5"/>
  <c r="F1128" i="5"/>
  <c r="F1130" i="5"/>
  <c r="F1131" i="5"/>
  <c r="F1134" i="5"/>
  <c r="F1135" i="5"/>
  <c r="F1136" i="5"/>
  <c r="F1138" i="5"/>
  <c r="F1139" i="5"/>
  <c r="F1140" i="5"/>
  <c r="F1141" i="5"/>
  <c r="F1142" i="5"/>
  <c r="F1143" i="5"/>
  <c r="F1144" i="5"/>
  <c r="F1145" i="5"/>
  <c r="F1146" i="5"/>
  <c r="F1147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2" i="5"/>
  <c r="F1163" i="5"/>
  <c r="F1166" i="5"/>
  <c r="F1167" i="5"/>
  <c r="F1168" i="5"/>
  <c r="F1170" i="5"/>
  <c r="F1171" i="5"/>
  <c r="F1172" i="5"/>
  <c r="F1173" i="5"/>
  <c r="F1174" i="5"/>
  <c r="F1175" i="5"/>
  <c r="F1176" i="5"/>
  <c r="F1177" i="5"/>
  <c r="F1178" i="5"/>
  <c r="F1179" i="5"/>
  <c r="F1181" i="5"/>
  <c r="F1182" i="5"/>
  <c r="F1183" i="5"/>
  <c r="F1184" i="5"/>
  <c r="F1185" i="5"/>
  <c r="F1186" i="5"/>
  <c r="F1188" i="5"/>
  <c r="F1189" i="5"/>
  <c r="F1190" i="5"/>
  <c r="F1191" i="5"/>
  <c r="F1192" i="5"/>
  <c r="F1195" i="5"/>
  <c r="F1197" i="5"/>
  <c r="F1198" i="5"/>
  <c r="F1199" i="5"/>
  <c r="F1200" i="5"/>
  <c r="F1202" i="5"/>
  <c r="F1203" i="5"/>
  <c r="F1204" i="5"/>
  <c r="F1205" i="5"/>
  <c r="F1206" i="5"/>
  <c r="F1207" i="5"/>
  <c r="F1208" i="5"/>
  <c r="F1209" i="5"/>
  <c r="F1211" i="5"/>
  <c r="F1214" i="5"/>
  <c r="F1215" i="5"/>
  <c r="F1216" i="5"/>
  <c r="F1218" i="5"/>
  <c r="F1219" i="5"/>
  <c r="F1220" i="5"/>
  <c r="F1221" i="5"/>
  <c r="F1222" i="5"/>
  <c r="F1223" i="5"/>
  <c r="F1224" i="5"/>
  <c r="F1225" i="5"/>
  <c r="F1226" i="5"/>
  <c r="F1227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5" i="5"/>
  <c r="F1246" i="5"/>
  <c r="F1247" i="5"/>
  <c r="F1248" i="5"/>
  <c r="F1249" i="5"/>
  <c r="F1250" i="5"/>
  <c r="F1252" i="5"/>
  <c r="F1253" i="5"/>
  <c r="F1254" i="5"/>
  <c r="F1255" i="5"/>
  <c r="F1256" i="5"/>
  <c r="F1257" i="5"/>
  <c r="F1259" i="5"/>
  <c r="F1262" i="5"/>
  <c r="F1263" i="5"/>
  <c r="F1264" i="5"/>
  <c r="F1266" i="5"/>
  <c r="F1268" i="5"/>
  <c r="F1269" i="5"/>
  <c r="F1270" i="5"/>
  <c r="F1271" i="5"/>
  <c r="F1272" i="5"/>
  <c r="F1273" i="5"/>
  <c r="F1275" i="5"/>
  <c r="F1277" i="5"/>
  <c r="F1278" i="5"/>
  <c r="F1279" i="5"/>
  <c r="F1280" i="5"/>
  <c r="F1282" i="5"/>
  <c r="F1284" i="5"/>
  <c r="F1285" i="5"/>
  <c r="F1286" i="5"/>
  <c r="F1287" i="5"/>
  <c r="F1288" i="5"/>
  <c r="F1289" i="5"/>
  <c r="F1291" i="5"/>
  <c r="F1294" i="5"/>
  <c r="F1295" i="5"/>
  <c r="F1296" i="5"/>
  <c r="F1298" i="5"/>
  <c r="F1299" i="5"/>
  <c r="F1300" i="5"/>
  <c r="F1301" i="5"/>
  <c r="F1302" i="5"/>
  <c r="F1303" i="5"/>
  <c r="F1304" i="5"/>
  <c r="F1305" i="5"/>
  <c r="F1306" i="5"/>
  <c r="F1307" i="5"/>
  <c r="F1310" i="5"/>
  <c r="F1311" i="5"/>
  <c r="F1312" i="5"/>
  <c r="F1314" i="5"/>
  <c r="F1315" i="5"/>
  <c r="F1316" i="5"/>
  <c r="F1317" i="5"/>
  <c r="F1318" i="5"/>
  <c r="F1319" i="5"/>
  <c r="F1320" i="5"/>
  <c r="F1321" i="5"/>
  <c r="F1323" i="5"/>
  <c r="F1325" i="5"/>
  <c r="F1326" i="5"/>
  <c r="F1327" i="5"/>
  <c r="F1328" i="5"/>
  <c r="F1330" i="5"/>
  <c r="F1331" i="5"/>
  <c r="F1332" i="5"/>
  <c r="F1333" i="5"/>
  <c r="F1334" i="5"/>
  <c r="F1335" i="5"/>
  <c r="F1336" i="5"/>
  <c r="F1337" i="5"/>
  <c r="F1339" i="5"/>
  <c r="F1342" i="5"/>
  <c r="F1343" i="5"/>
  <c r="F1344" i="5"/>
  <c r="F1346" i="5"/>
  <c r="F1347" i="5"/>
  <c r="F1348" i="5"/>
  <c r="F1349" i="5"/>
  <c r="F1350" i="5"/>
  <c r="F1351" i="5"/>
  <c r="F1352" i="5"/>
  <c r="F1353" i="5"/>
  <c r="F1354" i="5"/>
  <c r="F1355" i="5"/>
  <c r="F1357" i="5"/>
  <c r="F1358" i="5"/>
  <c r="F1359" i="5"/>
  <c r="F1360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4" i="5"/>
  <c r="F2115" i="5"/>
  <c r="F2116" i="5"/>
  <c r="F2117" i="5"/>
  <c r="F2118" i="5"/>
  <c r="F2121" i="5"/>
  <c r="F2122" i="5"/>
  <c r="F2124" i="5"/>
  <c r="F2125" i="5"/>
  <c r="F2126" i="5"/>
  <c r="F2127" i="5"/>
  <c r="F2128" i="5"/>
  <c r="F2129" i="5"/>
  <c r="F2131" i="5"/>
  <c r="F2132" i="5"/>
  <c r="F2133" i="5"/>
  <c r="F2134" i="5"/>
  <c r="F2135" i="5"/>
  <c r="F2136" i="5"/>
  <c r="F2137" i="5"/>
  <c r="F2138" i="5"/>
  <c r="F2140" i="5"/>
  <c r="F2141" i="5"/>
  <c r="F2142" i="5"/>
  <c r="F2143" i="5"/>
  <c r="F2144" i="5"/>
  <c r="F2145" i="5"/>
  <c r="F2146" i="5"/>
  <c r="F2147" i="5"/>
  <c r="F2148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10" i="5"/>
  <c r="F2311" i="5"/>
  <c r="F2312" i="5"/>
  <c r="F2313" i="5"/>
  <c r="F2314" i="5"/>
  <c r="F2315" i="5"/>
  <c r="F2316" i="5"/>
  <c r="F2317" i="5"/>
  <c r="F2318" i="5"/>
  <c r="F2320" i="5"/>
  <c r="F2321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6" i="5"/>
  <c r="F2337" i="5"/>
  <c r="F2339" i="5"/>
  <c r="F2340" i="5"/>
  <c r="F2341" i="5"/>
  <c r="F2343" i="5"/>
  <c r="F2344" i="5"/>
  <c r="F2345" i="5"/>
  <c r="F2346" i="5"/>
  <c r="F2347" i="5"/>
  <c r="F2348" i="5"/>
  <c r="F2349" i="5"/>
  <c r="F2350" i="5"/>
  <c r="F2352" i="5"/>
  <c r="F2353" i="5"/>
  <c r="F2354" i="5"/>
  <c r="F2355" i="5"/>
  <c r="F2356" i="5"/>
  <c r="F2357" i="5"/>
  <c r="F2359" i="5"/>
  <c r="F2360" i="5"/>
  <c r="F2361" i="5"/>
  <c r="F2362" i="5"/>
  <c r="F2363" i="5"/>
  <c r="F2364" i="5"/>
  <c r="F2365" i="5"/>
  <c r="F2366" i="5"/>
  <c r="F2367" i="5"/>
  <c r="F2368" i="5"/>
  <c r="F2369" i="5"/>
  <c r="F2371" i="5"/>
  <c r="F2372" i="5"/>
  <c r="F2373" i="5"/>
  <c r="F2375" i="5"/>
  <c r="F2376" i="5"/>
  <c r="F2377" i="5"/>
  <c r="F2378" i="5"/>
  <c r="F2379" i="5"/>
  <c r="F2380" i="5"/>
  <c r="F2381" i="5"/>
  <c r="F2382" i="5"/>
  <c r="F2383" i="5"/>
  <c r="F2384" i="5"/>
  <c r="F2385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6" i="5"/>
  <c r="F3207" i="5"/>
  <c r="F3209" i="5"/>
  <c r="F3210" i="5"/>
  <c r="F3211" i="5"/>
  <c r="F3212" i="5"/>
  <c r="F3213" i="5"/>
  <c r="F3215" i="5"/>
  <c r="F3216" i="5"/>
  <c r="F3217" i="5"/>
  <c r="F3218" i="5"/>
  <c r="F3219" i="5"/>
  <c r="F3220" i="5"/>
  <c r="F3222" i="5"/>
  <c r="F3223" i="5"/>
  <c r="F3225" i="5"/>
  <c r="F3226" i="5"/>
  <c r="F3227" i="5"/>
  <c r="F3228" i="5"/>
  <c r="F3229" i="5"/>
  <c r="F3231" i="5"/>
  <c r="F3232" i="5"/>
  <c r="F3233" i="5"/>
  <c r="F3234" i="5"/>
  <c r="F3235" i="5"/>
  <c r="F3236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70" i="5"/>
  <c r="F3271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9" i="5"/>
  <c r="F3300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1" i="5"/>
  <c r="F3332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7" i="5"/>
  <c r="F3428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3" i="5"/>
  <c r="F3474" i="5"/>
  <c r="F3475" i="5"/>
  <c r="F3476" i="5"/>
  <c r="F3477" i="5"/>
  <c r="F3478" i="5"/>
  <c r="F3479" i="5"/>
  <c r="F3480" i="5"/>
  <c r="F3482" i="5"/>
  <c r="F3483" i="5"/>
  <c r="F3484" i="5"/>
  <c r="F3485" i="5"/>
  <c r="F3486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2" i="5"/>
  <c r="F4413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8" i="5"/>
  <c r="F4429" i="5"/>
  <c r="F4431" i="5"/>
  <c r="F4432" i="5"/>
  <c r="F4433" i="5"/>
  <c r="F4435" i="5"/>
  <c r="F4436" i="5"/>
  <c r="F4437" i="5"/>
  <c r="F4438" i="5"/>
  <c r="F4439" i="5"/>
  <c r="F4441" i="5"/>
  <c r="F4442" i="5"/>
  <c r="F4443" i="5"/>
  <c r="F4444" i="5"/>
  <c r="F4445" i="5"/>
  <c r="F4446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7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1" i="5"/>
  <c r="F4532" i="5"/>
  <c r="F4533" i="5"/>
  <c r="F4535" i="5"/>
  <c r="F4536" i="5"/>
  <c r="F4537" i="5"/>
  <c r="F4538" i="5"/>
  <c r="F4539" i="5"/>
  <c r="F4540" i="5"/>
  <c r="F4541" i="5"/>
  <c r="F4542" i="5"/>
  <c r="F4543" i="5"/>
  <c r="F4544" i="5"/>
  <c r="F4545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4" i="5"/>
  <c r="F4565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80" i="5"/>
  <c r="F4581" i="5"/>
  <c r="F4582" i="5"/>
  <c r="F4583" i="5"/>
  <c r="F4584" i="5"/>
  <c r="F4585" i="5"/>
  <c r="F4587" i="5"/>
  <c r="F4588" i="5"/>
  <c r="F4589" i="5"/>
  <c r="F4590" i="5"/>
  <c r="F4591" i="5"/>
  <c r="F4592" i="5"/>
  <c r="F4593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6" i="5"/>
  <c r="F5467" i="5"/>
  <c r="F5468" i="5"/>
  <c r="F5469" i="5"/>
  <c r="F5470" i="5"/>
  <c r="F5472" i="5"/>
  <c r="F5473" i="5"/>
  <c r="F5474" i="5"/>
  <c r="F5476" i="5"/>
  <c r="F5477" i="5"/>
  <c r="F5478" i="5"/>
  <c r="F5479" i="5"/>
  <c r="F5480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7" i="5"/>
  <c r="F5548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3" i="5"/>
  <c r="F5644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5" i="5"/>
  <c r="F5676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6" i="5"/>
  <c r="F5727" i="5"/>
  <c r="F5728" i="5"/>
  <c r="F5729" i="5"/>
  <c r="F5730" i="5"/>
  <c r="F5731" i="5"/>
  <c r="F5732" i="5"/>
  <c r="F5733" i="5"/>
  <c r="F5734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6571" i="5"/>
  <c r="F6572" i="5"/>
  <c r="F6573" i="5"/>
  <c r="F6574" i="5"/>
  <c r="F6575" i="5"/>
  <c r="F6576" i="5"/>
  <c r="F6577" i="5"/>
  <c r="F6578" i="5"/>
  <c r="F6579" i="5"/>
  <c r="F6580" i="5"/>
  <c r="F6581" i="5"/>
  <c r="F6582" i="5"/>
  <c r="F6583" i="5"/>
  <c r="F6584" i="5"/>
  <c r="F6585" i="5"/>
  <c r="F6586" i="5"/>
  <c r="F6587" i="5"/>
  <c r="F6588" i="5"/>
  <c r="F6589" i="5"/>
  <c r="F6590" i="5"/>
  <c r="F6591" i="5"/>
  <c r="F6592" i="5"/>
  <c r="F6593" i="5"/>
  <c r="F6594" i="5"/>
  <c r="F6595" i="5"/>
  <c r="F6596" i="5"/>
  <c r="F6597" i="5"/>
  <c r="F6598" i="5"/>
  <c r="F6599" i="5"/>
  <c r="F6600" i="5"/>
  <c r="F6601" i="5"/>
  <c r="F6602" i="5"/>
  <c r="F6603" i="5"/>
  <c r="F6604" i="5"/>
  <c r="F6605" i="5"/>
  <c r="F6606" i="5"/>
  <c r="F6607" i="5"/>
  <c r="F6608" i="5"/>
  <c r="F6609" i="5"/>
  <c r="F6610" i="5"/>
  <c r="F6611" i="5"/>
  <c r="F6613" i="5"/>
  <c r="F6614" i="5"/>
  <c r="F6615" i="5"/>
  <c r="F6616" i="5"/>
  <c r="F6617" i="5"/>
  <c r="F6618" i="5"/>
  <c r="F6619" i="5"/>
  <c r="F6620" i="5"/>
  <c r="F6621" i="5"/>
  <c r="F6622" i="5"/>
  <c r="F6623" i="5"/>
  <c r="F6624" i="5"/>
  <c r="F6626" i="5"/>
  <c r="F6628" i="5"/>
  <c r="F6629" i="5"/>
  <c r="F6630" i="5"/>
  <c r="F6631" i="5"/>
  <c r="F6632" i="5"/>
  <c r="F6633" i="5"/>
  <c r="F6634" i="5"/>
  <c r="F6635" i="5"/>
  <c r="F6636" i="5"/>
  <c r="F6637" i="5"/>
  <c r="F6638" i="5"/>
  <c r="F6639" i="5"/>
  <c r="F6640" i="5"/>
  <c r="F6642" i="5"/>
  <c r="F6643" i="5"/>
  <c r="F6645" i="5"/>
  <c r="F6646" i="5"/>
  <c r="F6647" i="5"/>
  <c r="F6648" i="5"/>
  <c r="F6649" i="5"/>
  <c r="F6650" i="5"/>
  <c r="F6651" i="5"/>
  <c r="F6652" i="5"/>
  <c r="F6653" i="5"/>
  <c r="F6654" i="5"/>
  <c r="F6655" i="5"/>
  <c r="F6656" i="5"/>
  <c r="F6657" i="5"/>
  <c r="F6658" i="5"/>
  <c r="F6659" i="5"/>
  <c r="F6661" i="5"/>
  <c r="F6662" i="5"/>
  <c r="F6663" i="5"/>
  <c r="F6664" i="5"/>
  <c r="F6665" i="5"/>
  <c r="F6666" i="5"/>
  <c r="F6667" i="5"/>
  <c r="F6668" i="5"/>
  <c r="F6669" i="5"/>
  <c r="F6670" i="5"/>
  <c r="F6671" i="5"/>
  <c r="F6672" i="5"/>
  <c r="F6673" i="5"/>
  <c r="F6674" i="5"/>
  <c r="F6675" i="5"/>
  <c r="F6677" i="5"/>
  <c r="F6678" i="5"/>
  <c r="F6679" i="5"/>
  <c r="F6680" i="5"/>
  <c r="F6681" i="5"/>
  <c r="F6682" i="5"/>
  <c r="F6683" i="5"/>
  <c r="F6684" i="5"/>
  <c r="F6685" i="5"/>
  <c r="F6686" i="5"/>
  <c r="F6687" i="5"/>
  <c r="F6688" i="5"/>
  <c r="F6690" i="5"/>
  <c r="F6691" i="5"/>
  <c r="F6693" i="5"/>
  <c r="F6694" i="5"/>
  <c r="F6695" i="5"/>
  <c r="F6696" i="5"/>
  <c r="F6697" i="5"/>
  <c r="F6698" i="5"/>
  <c r="F6699" i="5"/>
  <c r="F6700" i="5"/>
  <c r="F6701" i="5"/>
  <c r="F6702" i="5"/>
  <c r="F6703" i="5"/>
  <c r="F6704" i="5"/>
  <c r="F6706" i="5"/>
  <c r="F6707" i="5"/>
  <c r="F6708" i="5"/>
  <c r="F6709" i="5"/>
  <c r="F6710" i="5"/>
  <c r="F6711" i="5"/>
  <c r="F6712" i="5"/>
  <c r="F6713" i="5"/>
  <c r="F6714" i="5"/>
  <c r="F6715" i="5"/>
  <c r="F6716" i="5"/>
  <c r="F6717" i="5"/>
  <c r="F6718" i="5"/>
  <c r="F6719" i="5"/>
  <c r="F6720" i="5"/>
  <c r="F6722" i="5"/>
  <c r="F6723" i="5"/>
  <c r="F6725" i="5"/>
  <c r="F6726" i="5"/>
  <c r="F6727" i="5"/>
  <c r="F6728" i="5"/>
  <c r="F6729" i="5"/>
  <c r="F6730" i="5"/>
  <c r="F6731" i="5"/>
  <c r="F6732" i="5"/>
  <c r="F6733" i="5"/>
  <c r="F6734" i="5"/>
  <c r="F6735" i="5"/>
  <c r="F6736" i="5"/>
  <c r="F6738" i="5"/>
  <c r="F6739" i="5"/>
  <c r="F6740" i="5"/>
  <c r="F6741" i="5"/>
  <c r="F6742" i="5"/>
  <c r="F6743" i="5"/>
  <c r="F6744" i="5"/>
  <c r="F6745" i="5"/>
  <c r="F6746" i="5"/>
  <c r="F6747" i="5"/>
  <c r="F6748" i="5"/>
  <c r="F6749" i="5"/>
  <c r="F6750" i="5"/>
  <c r="F6751" i="5"/>
  <c r="F6752" i="5"/>
  <c r="F6754" i="5"/>
  <c r="F6755" i="5"/>
  <c r="F6756" i="5"/>
  <c r="F6757" i="5"/>
  <c r="F6758" i="5"/>
  <c r="F6759" i="5"/>
  <c r="F6760" i="5"/>
  <c r="F6761" i="5"/>
  <c r="F6762" i="5"/>
  <c r="F6763" i="5"/>
  <c r="F6764" i="5"/>
  <c r="F6765" i="5"/>
  <c r="F6766" i="5"/>
  <c r="F6767" i="5"/>
  <c r="F6768" i="5"/>
  <c r="F6770" i="5"/>
  <c r="F6771" i="5"/>
  <c r="F6773" i="5"/>
  <c r="F6774" i="5"/>
  <c r="F6775" i="5"/>
  <c r="F6776" i="5"/>
  <c r="F6777" i="5"/>
  <c r="F6778" i="5"/>
  <c r="F6779" i="5"/>
  <c r="F6780" i="5"/>
  <c r="F6781" i="5"/>
  <c r="F6782" i="5"/>
  <c r="F6783" i="5"/>
  <c r="F6784" i="5"/>
  <c r="F6786" i="5"/>
  <c r="F6787" i="5"/>
  <c r="F6789" i="5"/>
  <c r="F6790" i="5"/>
  <c r="F6791" i="5"/>
  <c r="F6792" i="5"/>
  <c r="F6793" i="5"/>
  <c r="F6794" i="5"/>
  <c r="F6795" i="5"/>
  <c r="F6796" i="5"/>
  <c r="F6797" i="5"/>
  <c r="F6798" i="5"/>
  <c r="F6799" i="5"/>
  <c r="F6800" i="5"/>
  <c r="F6802" i="5"/>
  <c r="F6803" i="5"/>
  <c r="F6805" i="5"/>
  <c r="F6806" i="5"/>
  <c r="F6807" i="5"/>
  <c r="F6808" i="5"/>
  <c r="F6809" i="5"/>
  <c r="F6810" i="5"/>
  <c r="F6811" i="5"/>
  <c r="F6812" i="5"/>
  <c r="F6813" i="5"/>
  <c r="F6814" i="5"/>
  <c r="F6815" i="5"/>
  <c r="F6816" i="5"/>
  <c r="F6817" i="5"/>
  <c r="F6818" i="5"/>
  <c r="F6819" i="5"/>
  <c r="F6820" i="5"/>
  <c r="F6821" i="5"/>
  <c r="F6822" i="5"/>
  <c r="F6823" i="5"/>
  <c r="F6824" i="5"/>
  <c r="F6825" i="5"/>
  <c r="F6826" i="5"/>
  <c r="F6827" i="5"/>
  <c r="F6828" i="5"/>
  <c r="F6829" i="5"/>
  <c r="F6830" i="5"/>
  <c r="F6831" i="5"/>
  <c r="F6832" i="5"/>
  <c r="F6833" i="5"/>
  <c r="F6834" i="5"/>
  <c r="F6835" i="5"/>
  <c r="F6837" i="5"/>
  <c r="F6838" i="5"/>
  <c r="F6839" i="5"/>
  <c r="F6840" i="5"/>
  <c r="F6841" i="5"/>
  <c r="F6842" i="5"/>
  <c r="F6843" i="5"/>
  <c r="F6844" i="5"/>
  <c r="F6845" i="5"/>
  <c r="F6846" i="5"/>
  <c r="F6847" i="5"/>
  <c r="F6848" i="5"/>
  <c r="F6849" i="5"/>
  <c r="F6850" i="5"/>
  <c r="F6851" i="5"/>
  <c r="F6852" i="5"/>
  <c r="F6853" i="5"/>
  <c r="F6854" i="5"/>
  <c r="F6855" i="5"/>
  <c r="F6856" i="5"/>
  <c r="F6857" i="5"/>
  <c r="F6858" i="5"/>
  <c r="F6859" i="5"/>
  <c r="F6860" i="5"/>
  <c r="F6861" i="5"/>
  <c r="F6862" i="5"/>
  <c r="F6863" i="5"/>
  <c r="F6864" i="5"/>
  <c r="F6865" i="5"/>
  <c r="F6866" i="5"/>
  <c r="F6867" i="5"/>
  <c r="F6869" i="5"/>
  <c r="F6870" i="5"/>
  <c r="F6871" i="5"/>
  <c r="F6872" i="5"/>
  <c r="F6873" i="5"/>
  <c r="F6874" i="5"/>
  <c r="F6875" i="5"/>
  <c r="F6876" i="5"/>
  <c r="F6877" i="5"/>
  <c r="F6879" i="5"/>
  <c r="F6880" i="5"/>
  <c r="F6881" i="5"/>
  <c r="F6882" i="5"/>
  <c r="F6883" i="5"/>
  <c r="F6884" i="5"/>
  <c r="F6885" i="5"/>
  <c r="F6886" i="5"/>
  <c r="F6887" i="5"/>
  <c r="F6888" i="5"/>
  <c r="F6889" i="5"/>
  <c r="F6890" i="5"/>
  <c r="F6891" i="5"/>
  <c r="F6892" i="5"/>
  <c r="F6893" i="5"/>
  <c r="F6894" i="5"/>
  <c r="F6895" i="5"/>
  <c r="F6896" i="5"/>
  <c r="F6897" i="5"/>
  <c r="F6898" i="5"/>
  <c r="F6899" i="5"/>
  <c r="F6900" i="5"/>
  <c r="F6901" i="5"/>
  <c r="F6902" i="5"/>
  <c r="F6903" i="5"/>
  <c r="F6904" i="5"/>
  <c r="F6905" i="5"/>
  <c r="F6906" i="5"/>
  <c r="F6907" i="5"/>
  <c r="F6908" i="5"/>
  <c r="F6909" i="5"/>
  <c r="F6910" i="5"/>
  <c r="F6911" i="5"/>
  <c r="F6912" i="5"/>
  <c r="F6913" i="5"/>
  <c r="F6914" i="5"/>
  <c r="F6915" i="5"/>
  <c r="F6916" i="5"/>
  <c r="F6917" i="5"/>
  <c r="F6918" i="5"/>
  <c r="F6919" i="5"/>
  <c r="F6920" i="5"/>
  <c r="F6921" i="5"/>
  <c r="F6922" i="5"/>
  <c r="F6923" i="5"/>
  <c r="F6924" i="5"/>
  <c r="F6925" i="5"/>
  <c r="F6926" i="5"/>
  <c r="F6927" i="5"/>
  <c r="F6928" i="5"/>
  <c r="F6929" i="5"/>
  <c r="F6930" i="5"/>
  <c r="F6931" i="5"/>
  <c r="F6932" i="5"/>
  <c r="F6933" i="5"/>
  <c r="F6934" i="5"/>
  <c r="F6935" i="5"/>
  <c r="F6936" i="5"/>
  <c r="F6937" i="5"/>
  <c r="F6938" i="5"/>
  <c r="F6939" i="5"/>
  <c r="F6940" i="5"/>
  <c r="F6941" i="5"/>
  <c r="F6942" i="5"/>
  <c r="F6943" i="5"/>
  <c r="F6944" i="5"/>
  <c r="F6945" i="5"/>
  <c r="F6946" i="5"/>
  <c r="F6947" i="5"/>
  <c r="F6948" i="5"/>
  <c r="F6949" i="5"/>
  <c r="F6950" i="5"/>
  <c r="F6951" i="5"/>
  <c r="F6952" i="5"/>
  <c r="F6953" i="5"/>
  <c r="F6954" i="5"/>
  <c r="F6955" i="5"/>
  <c r="F6956" i="5"/>
  <c r="F6957" i="5"/>
  <c r="F6958" i="5"/>
  <c r="F6959" i="5"/>
  <c r="F6960" i="5"/>
  <c r="F6961" i="5"/>
  <c r="F6962" i="5"/>
  <c r="F6963" i="5"/>
  <c r="F6964" i="5"/>
  <c r="F6965" i="5"/>
  <c r="F6966" i="5"/>
  <c r="F6967" i="5"/>
  <c r="F6968" i="5"/>
  <c r="F6969" i="5"/>
  <c r="F6970" i="5"/>
  <c r="F6971" i="5"/>
  <c r="F6972" i="5"/>
  <c r="F6973" i="5"/>
  <c r="F6974" i="5"/>
  <c r="F6975" i="5"/>
  <c r="F6976" i="5"/>
  <c r="F6977" i="5"/>
  <c r="F6978" i="5"/>
  <c r="F6979" i="5"/>
  <c r="F6980" i="5"/>
  <c r="F6981" i="5"/>
  <c r="F6982" i="5"/>
  <c r="F6983" i="5"/>
  <c r="F6984" i="5"/>
  <c r="F6985" i="5"/>
  <c r="F6986" i="5"/>
  <c r="F6987" i="5"/>
  <c r="F6988" i="5"/>
  <c r="F6989" i="5"/>
  <c r="F6990" i="5"/>
  <c r="F6991" i="5"/>
  <c r="F6992" i="5"/>
  <c r="F6993" i="5"/>
  <c r="F6994" i="5"/>
  <c r="F6995" i="5"/>
  <c r="F6996" i="5"/>
  <c r="F6997" i="5"/>
  <c r="F6998" i="5"/>
  <c r="F6999" i="5"/>
  <c r="F7000" i="5"/>
  <c r="F7001" i="5"/>
  <c r="F7002" i="5"/>
  <c r="F7003" i="5"/>
  <c r="F7004" i="5"/>
  <c r="F7005" i="5"/>
  <c r="F7006" i="5"/>
  <c r="F7007" i="5"/>
  <c r="F7008" i="5"/>
  <c r="F7009" i="5"/>
  <c r="F7010" i="5"/>
  <c r="F7011" i="5"/>
  <c r="F7012" i="5"/>
  <c r="F7013" i="5"/>
  <c r="F7014" i="5"/>
  <c r="F7015" i="5"/>
  <c r="F7016" i="5"/>
  <c r="F7017" i="5"/>
  <c r="F7018" i="5"/>
  <c r="F7019" i="5"/>
  <c r="F7020" i="5"/>
  <c r="F7021" i="5"/>
  <c r="F7022" i="5"/>
  <c r="F7023" i="5"/>
  <c r="F7024" i="5"/>
  <c r="F7025" i="5"/>
  <c r="F7026" i="5"/>
  <c r="F7027" i="5"/>
  <c r="F7028" i="5"/>
  <c r="F7029" i="5"/>
  <c r="F7030" i="5"/>
  <c r="F7031" i="5"/>
  <c r="F7032" i="5"/>
  <c r="F7033" i="5"/>
  <c r="F7034" i="5"/>
  <c r="F7035" i="5"/>
  <c r="F7036" i="5"/>
  <c r="F7037" i="5"/>
  <c r="F7038" i="5"/>
  <c r="F7039" i="5"/>
  <c r="F7040" i="5"/>
  <c r="F7041" i="5"/>
  <c r="F7042" i="5"/>
  <c r="F7043" i="5"/>
  <c r="F7044" i="5"/>
  <c r="F7045" i="5"/>
  <c r="F7046" i="5"/>
  <c r="F7047" i="5"/>
  <c r="F7048" i="5"/>
  <c r="F7049" i="5"/>
  <c r="F7050" i="5"/>
  <c r="F7051" i="5"/>
  <c r="F7052" i="5"/>
  <c r="F7053" i="5"/>
  <c r="F7054" i="5"/>
  <c r="F7055" i="5"/>
  <c r="F7056" i="5"/>
  <c r="F7057" i="5"/>
  <c r="F7058" i="5"/>
  <c r="F7059" i="5"/>
  <c r="F7060" i="5"/>
  <c r="F7061" i="5"/>
  <c r="F7062" i="5"/>
  <c r="F7063" i="5"/>
  <c r="F7064" i="5"/>
  <c r="F7065" i="5"/>
  <c r="F7066" i="5"/>
  <c r="F7067" i="5"/>
  <c r="F7068" i="5"/>
  <c r="F7069" i="5"/>
  <c r="F7070" i="5"/>
  <c r="F7071" i="5"/>
  <c r="F7072" i="5"/>
  <c r="F7073" i="5"/>
  <c r="F7074" i="5"/>
  <c r="F7075" i="5"/>
  <c r="F7076" i="5"/>
  <c r="F7077" i="5"/>
  <c r="F7078" i="5"/>
  <c r="F7079" i="5"/>
  <c r="F7080" i="5"/>
  <c r="F7081" i="5"/>
  <c r="F7082" i="5"/>
  <c r="F7083" i="5"/>
  <c r="F7084" i="5"/>
  <c r="F7085" i="5"/>
  <c r="F7086" i="5"/>
  <c r="F7087" i="5"/>
  <c r="F7088" i="5"/>
  <c r="F7089" i="5"/>
  <c r="F7090" i="5"/>
  <c r="F7091" i="5"/>
  <c r="F7092" i="5"/>
  <c r="F7093" i="5"/>
  <c r="F7094" i="5"/>
  <c r="F7095" i="5"/>
  <c r="F7096" i="5"/>
  <c r="F7097" i="5"/>
  <c r="F7098" i="5"/>
  <c r="F7099" i="5"/>
  <c r="F7100" i="5"/>
  <c r="F7101" i="5"/>
  <c r="F7102" i="5"/>
  <c r="F7103" i="5"/>
  <c r="F7104" i="5"/>
  <c r="F7105" i="5"/>
  <c r="F7106" i="5"/>
  <c r="F7107" i="5"/>
  <c r="F7108" i="5"/>
  <c r="F7109" i="5"/>
  <c r="F7110" i="5"/>
  <c r="F7111" i="5"/>
  <c r="F7112" i="5"/>
  <c r="F7113" i="5"/>
  <c r="F7114" i="5"/>
  <c r="F7115" i="5"/>
  <c r="F7116" i="5"/>
  <c r="F7117" i="5"/>
  <c r="F7118" i="5"/>
  <c r="F7119" i="5"/>
  <c r="F7120" i="5"/>
  <c r="F7121" i="5"/>
  <c r="F7122" i="5"/>
  <c r="F7123" i="5"/>
  <c r="F7124" i="5"/>
  <c r="F7125" i="5"/>
  <c r="F7126" i="5"/>
  <c r="F7127" i="5"/>
  <c r="F7128" i="5"/>
  <c r="F7129" i="5"/>
  <c r="F7130" i="5"/>
  <c r="F7131" i="5"/>
  <c r="F7132" i="5"/>
  <c r="F7133" i="5"/>
  <c r="F7134" i="5"/>
  <c r="F7135" i="5"/>
  <c r="F7136" i="5"/>
  <c r="F7137" i="5"/>
  <c r="F7138" i="5"/>
  <c r="F7139" i="5"/>
  <c r="F7140" i="5"/>
  <c r="F7141" i="5"/>
  <c r="F7142" i="5"/>
  <c r="F7143" i="5"/>
  <c r="F7144" i="5"/>
  <c r="F7145" i="5"/>
  <c r="F7146" i="5"/>
  <c r="F7147" i="5"/>
  <c r="F7148" i="5"/>
  <c r="F7149" i="5"/>
  <c r="F7150" i="5"/>
  <c r="F7151" i="5"/>
  <c r="F7152" i="5"/>
  <c r="F7153" i="5"/>
  <c r="F7154" i="5"/>
  <c r="F7155" i="5"/>
  <c r="F7156" i="5"/>
  <c r="F7157" i="5"/>
  <c r="F7158" i="5"/>
  <c r="F7159" i="5"/>
  <c r="F7160" i="5"/>
  <c r="F7161" i="5"/>
  <c r="F7162" i="5"/>
  <c r="F7163" i="5"/>
  <c r="F7164" i="5"/>
  <c r="F7165" i="5"/>
  <c r="F7166" i="5"/>
  <c r="F7167" i="5"/>
  <c r="F7168" i="5"/>
  <c r="F7169" i="5"/>
  <c r="F7170" i="5"/>
  <c r="F7171" i="5"/>
  <c r="F7172" i="5"/>
  <c r="F7173" i="5"/>
  <c r="F7174" i="5"/>
  <c r="F7175" i="5"/>
  <c r="F7176" i="5"/>
  <c r="F7177" i="5"/>
  <c r="F7178" i="5"/>
  <c r="F7179" i="5"/>
  <c r="F7180" i="5"/>
  <c r="F7181" i="5"/>
  <c r="F7182" i="5"/>
  <c r="F7183" i="5"/>
  <c r="F7184" i="5"/>
  <c r="F7185" i="5"/>
  <c r="F7186" i="5"/>
  <c r="F7187" i="5"/>
  <c r="F7188" i="5"/>
  <c r="F7189" i="5"/>
  <c r="F7190" i="5"/>
  <c r="F7191" i="5"/>
  <c r="F7192" i="5"/>
  <c r="F7193" i="5"/>
  <c r="F7194" i="5"/>
  <c r="F7195" i="5"/>
  <c r="F7196" i="5"/>
  <c r="F7197" i="5"/>
  <c r="F7198" i="5"/>
  <c r="F7199" i="5"/>
  <c r="F7200" i="5"/>
  <c r="F7201" i="5"/>
  <c r="F7202" i="5"/>
  <c r="F7203" i="5"/>
  <c r="F7204" i="5"/>
  <c r="F7205" i="5"/>
  <c r="F7206" i="5"/>
  <c r="F7207" i="5"/>
  <c r="F7208" i="5"/>
  <c r="F7209" i="5"/>
  <c r="F7210" i="5"/>
  <c r="F7211" i="5"/>
  <c r="F7212" i="5"/>
  <c r="F7213" i="5"/>
  <c r="F7214" i="5"/>
  <c r="F7215" i="5"/>
  <c r="F7216" i="5"/>
  <c r="F7217" i="5"/>
  <c r="F7218" i="5"/>
  <c r="F7219" i="5"/>
  <c r="F7220" i="5"/>
  <c r="F7221" i="5"/>
  <c r="F7222" i="5"/>
  <c r="F7223" i="5"/>
  <c r="F7224" i="5"/>
  <c r="F7225" i="5"/>
  <c r="F7226" i="5"/>
  <c r="F7227" i="5"/>
  <c r="F7228" i="5"/>
  <c r="F7229" i="5"/>
  <c r="F7230" i="5"/>
  <c r="F7231" i="5"/>
  <c r="F7232" i="5"/>
  <c r="F7233" i="5"/>
  <c r="F7234" i="5"/>
  <c r="F7235" i="5"/>
  <c r="F7236" i="5"/>
  <c r="F7237" i="5"/>
  <c r="F7238" i="5"/>
  <c r="F7239" i="5"/>
  <c r="F7240" i="5"/>
  <c r="F7241" i="5"/>
  <c r="F7242" i="5"/>
  <c r="F7243" i="5"/>
  <c r="F7244" i="5"/>
  <c r="F7245" i="5"/>
  <c r="F7246" i="5"/>
  <c r="F7247" i="5"/>
  <c r="F7248" i="5"/>
  <c r="F7249" i="5"/>
  <c r="F7250" i="5"/>
  <c r="F7251" i="5"/>
  <c r="F7252" i="5"/>
  <c r="F7253" i="5"/>
  <c r="F7254" i="5"/>
  <c r="F7255" i="5"/>
  <c r="F7256" i="5"/>
  <c r="F7257" i="5"/>
  <c r="F7258" i="5"/>
  <c r="F7259" i="5"/>
  <c r="F7260" i="5"/>
  <c r="F7261" i="5"/>
  <c r="F7262" i="5"/>
  <c r="F7263" i="5"/>
  <c r="F7264" i="5"/>
  <c r="F7265" i="5"/>
  <c r="F7266" i="5"/>
  <c r="F7267" i="5"/>
  <c r="F7268" i="5"/>
  <c r="F7269" i="5"/>
  <c r="F7270" i="5"/>
  <c r="F7271" i="5"/>
  <c r="F7272" i="5"/>
  <c r="F7273" i="5"/>
  <c r="F7274" i="5"/>
  <c r="F7275" i="5"/>
  <c r="F7276" i="5"/>
  <c r="F7277" i="5"/>
  <c r="F7278" i="5"/>
  <c r="F7279" i="5"/>
  <c r="F7280" i="5"/>
  <c r="F7281" i="5"/>
  <c r="F7282" i="5"/>
  <c r="F7283" i="5"/>
  <c r="F7284" i="5"/>
  <c r="F7285" i="5"/>
  <c r="F7286" i="5"/>
  <c r="F7287" i="5"/>
  <c r="F7288" i="5"/>
  <c r="F7289" i="5"/>
  <c r="F7290" i="5"/>
  <c r="F7291" i="5"/>
  <c r="F7292" i="5"/>
  <c r="F7293" i="5"/>
  <c r="F7294" i="5"/>
  <c r="F7295" i="5"/>
  <c r="F7296" i="5"/>
  <c r="F7297" i="5"/>
  <c r="F7298" i="5"/>
  <c r="F7299" i="5"/>
  <c r="F7300" i="5"/>
  <c r="F7301" i="5"/>
  <c r="F7302" i="5"/>
  <c r="F7303" i="5"/>
  <c r="F7304" i="5"/>
  <c r="F7305" i="5"/>
  <c r="F7306" i="5"/>
  <c r="F7307" i="5"/>
  <c r="F7308" i="5"/>
  <c r="F7309" i="5"/>
  <c r="F7310" i="5"/>
  <c r="F7311" i="5"/>
  <c r="F7312" i="5"/>
  <c r="F7313" i="5"/>
  <c r="F7314" i="5"/>
  <c r="F7315" i="5"/>
  <c r="F7316" i="5"/>
  <c r="F7317" i="5"/>
  <c r="F7318" i="5"/>
  <c r="F7319" i="5"/>
  <c r="F7320" i="5"/>
  <c r="F7321" i="5"/>
  <c r="F7322" i="5"/>
  <c r="F7323" i="5"/>
  <c r="F7324" i="5"/>
  <c r="F7325" i="5"/>
  <c r="F7326" i="5"/>
  <c r="F7327" i="5"/>
  <c r="F7328" i="5"/>
  <c r="F7329" i="5"/>
  <c r="F7330" i="5"/>
  <c r="F7331" i="5"/>
  <c r="F7332" i="5"/>
  <c r="F7333" i="5"/>
  <c r="F7334" i="5"/>
  <c r="F7335" i="5"/>
  <c r="F7336" i="5"/>
  <c r="F7337" i="5"/>
  <c r="F7338" i="5"/>
  <c r="F7339" i="5"/>
  <c r="F7340" i="5"/>
  <c r="F7341" i="5"/>
  <c r="F7342" i="5"/>
  <c r="F7343" i="5"/>
  <c r="F7344" i="5"/>
  <c r="F7345" i="5"/>
  <c r="F7346" i="5"/>
  <c r="F7347" i="5"/>
  <c r="F7348" i="5"/>
  <c r="F7349" i="5"/>
  <c r="F7350" i="5"/>
  <c r="F7351" i="5"/>
  <c r="F7352" i="5"/>
  <c r="F7353" i="5"/>
  <c r="F7354" i="5"/>
  <c r="F7355" i="5"/>
  <c r="F7356" i="5"/>
  <c r="F7357" i="5"/>
  <c r="F7358" i="5"/>
  <c r="F7359" i="5"/>
  <c r="F7360" i="5"/>
  <c r="F7361" i="5"/>
  <c r="F7362" i="5"/>
  <c r="F7363" i="5"/>
  <c r="F7364" i="5"/>
  <c r="F7365" i="5"/>
  <c r="F7366" i="5"/>
  <c r="F7367" i="5"/>
  <c r="F7368" i="5"/>
  <c r="F7369" i="5"/>
  <c r="F7370" i="5"/>
  <c r="F7371" i="5"/>
  <c r="F7372" i="5"/>
  <c r="F7373" i="5"/>
  <c r="F7374" i="5"/>
  <c r="F7375" i="5"/>
  <c r="F7376" i="5"/>
  <c r="F7377" i="5"/>
  <c r="F7378" i="5"/>
  <c r="F7379" i="5"/>
  <c r="F7380" i="5"/>
  <c r="F7381" i="5"/>
  <c r="F7382" i="5"/>
  <c r="F7383" i="5"/>
  <c r="F7384" i="5"/>
  <c r="F7385" i="5"/>
  <c r="F7386" i="5"/>
  <c r="F7387" i="5"/>
  <c r="F7388" i="5"/>
  <c r="F7389" i="5"/>
  <c r="F7390" i="5"/>
  <c r="F7391" i="5"/>
  <c r="F7392" i="5"/>
  <c r="F7393" i="5"/>
  <c r="F7394" i="5"/>
  <c r="F7395" i="5"/>
  <c r="F7396" i="5"/>
  <c r="F7397" i="5"/>
  <c r="F7398" i="5"/>
  <c r="F7399" i="5"/>
  <c r="F7400" i="5"/>
  <c r="F7401" i="5"/>
  <c r="F7402" i="5"/>
  <c r="F7403" i="5"/>
  <c r="F7404" i="5"/>
  <c r="F7405" i="5"/>
  <c r="F7406" i="5"/>
  <c r="F7407" i="5"/>
  <c r="F7408" i="5"/>
  <c r="F7409" i="5"/>
  <c r="F7410" i="5"/>
  <c r="F7411" i="5"/>
  <c r="F7412" i="5"/>
  <c r="F7413" i="5"/>
  <c r="F7414" i="5"/>
  <c r="F7415" i="5"/>
  <c r="F7416" i="5"/>
  <c r="F7417" i="5"/>
  <c r="F7418" i="5"/>
  <c r="F7419" i="5"/>
  <c r="F7420" i="5"/>
  <c r="F7421" i="5"/>
  <c r="F7422" i="5"/>
  <c r="F7423" i="5"/>
  <c r="F7424" i="5"/>
  <c r="F7425" i="5"/>
  <c r="F7426" i="5"/>
  <c r="F7427" i="5"/>
  <c r="F7428" i="5"/>
  <c r="F7429" i="5"/>
  <c r="F7430" i="5"/>
  <c r="F7431" i="5"/>
  <c r="F7432" i="5"/>
  <c r="F7433" i="5"/>
  <c r="F7434" i="5"/>
  <c r="F7435" i="5"/>
  <c r="F7436" i="5"/>
  <c r="F7437" i="5"/>
  <c r="F7438" i="5"/>
  <c r="F7439" i="5"/>
  <c r="F7440" i="5"/>
  <c r="F7441" i="5"/>
  <c r="F7442" i="5"/>
  <c r="F7443" i="5"/>
  <c r="F7444" i="5"/>
  <c r="F7445" i="5"/>
  <c r="F7446" i="5"/>
  <c r="F7447" i="5"/>
  <c r="F7448" i="5"/>
  <c r="F7449" i="5"/>
  <c r="F7450" i="5"/>
  <c r="F7451" i="5"/>
  <c r="F7452" i="5"/>
  <c r="F7453" i="5"/>
  <c r="F7454" i="5"/>
  <c r="F7455" i="5"/>
  <c r="F7456" i="5"/>
  <c r="F7457" i="5"/>
  <c r="F7458" i="5"/>
  <c r="F7459" i="5"/>
  <c r="F7460" i="5"/>
  <c r="F7461" i="5"/>
  <c r="F7462" i="5"/>
  <c r="F7463" i="5"/>
  <c r="F7464" i="5"/>
  <c r="F7465" i="5"/>
  <c r="F7466" i="5"/>
  <c r="F7467" i="5"/>
  <c r="F7468" i="5"/>
  <c r="F7469" i="5"/>
  <c r="F7470" i="5"/>
  <c r="F7471" i="5"/>
  <c r="F7472" i="5"/>
  <c r="F7473" i="5"/>
  <c r="F7474" i="5"/>
  <c r="F7475" i="5"/>
  <c r="F7476" i="5"/>
  <c r="F7477" i="5"/>
  <c r="F7478" i="5"/>
  <c r="F7479" i="5"/>
  <c r="F7480" i="5"/>
  <c r="F7481" i="5"/>
  <c r="F7482" i="5"/>
  <c r="F7483" i="5"/>
  <c r="F7484" i="5"/>
  <c r="F7485" i="5"/>
  <c r="F7486" i="5"/>
  <c r="F7487" i="5"/>
  <c r="F7488" i="5"/>
  <c r="F7489" i="5"/>
  <c r="F7490" i="5"/>
  <c r="F7491" i="5"/>
  <c r="F7492" i="5"/>
  <c r="F7493" i="5"/>
  <c r="F7494" i="5"/>
  <c r="F7495" i="5"/>
  <c r="F7496" i="5"/>
  <c r="F7497" i="5"/>
  <c r="F7498" i="5"/>
  <c r="F7499" i="5"/>
  <c r="F7500" i="5"/>
  <c r="F7501" i="5"/>
  <c r="F7502" i="5"/>
  <c r="F7503" i="5"/>
  <c r="F7504" i="5"/>
  <c r="F7505" i="5"/>
  <c r="F7506" i="5"/>
  <c r="F7507" i="5"/>
  <c r="F7508" i="5"/>
  <c r="F7509" i="5"/>
  <c r="F7510" i="5"/>
  <c r="F7511" i="5"/>
  <c r="F7512" i="5"/>
  <c r="F7513" i="5"/>
  <c r="F7514" i="5"/>
  <c r="F7515" i="5"/>
  <c r="F7516" i="5"/>
  <c r="F7517" i="5"/>
  <c r="F7518" i="5"/>
  <c r="F7519" i="5"/>
  <c r="F7520" i="5"/>
  <c r="F7521" i="5"/>
  <c r="F7522" i="5"/>
  <c r="F7523" i="5"/>
  <c r="F7524" i="5"/>
  <c r="F7525" i="5"/>
  <c r="F7526" i="5"/>
  <c r="F7527" i="5"/>
  <c r="F7528" i="5"/>
  <c r="F7529" i="5"/>
  <c r="F7530" i="5"/>
  <c r="F7531" i="5"/>
  <c r="F7532" i="5"/>
  <c r="F7533" i="5"/>
  <c r="F7534" i="5"/>
  <c r="F7535" i="5"/>
  <c r="F7536" i="5"/>
  <c r="F7537" i="5"/>
  <c r="F7538" i="5"/>
  <c r="F7539" i="5"/>
  <c r="F7540" i="5"/>
  <c r="F7541" i="5"/>
  <c r="F7542" i="5"/>
  <c r="F7543" i="5"/>
  <c r="F7544" i="5"/>
  <c r="F7545" i="5"/>
  <c r="F7546" i="5"/>
  <c r="F7547" i="5"/>
  <c r="F7548" i="5"/>
  <c r="F7549" i="5"/>
  <c r="F7550" i="5"/>
  <c r="F7551" i="5"/>
  <c r="F7552" i="5"/>
  <c r="F7553" i="5"/>
  <c r="F7554" i="5"/>
  <c r="F7555" i="5"/>
  <c r="F7556" i="5"/>
  <c r="F7557" i="5"/>
  <c r="F7558" i="5"/>
  <c r="F7559" i="5"/>
  <c r="F7560" i="5"/>
  <c r="F7561" i="5"/>
  <c r="F7562" i="5"/>
  <c r="F7563" i="5"/>
  <c r="F7564" i="5"/>
  <c r="F7565" i="5"/>
  <c r="F7566" i="5"/>
  <c r="F7567" i="5"/>
  <c r="F7568" i="5"/>
  <c r="F7569" i="5"/>
  <c r="F7570" i="5"/>
  <c r="F7571" i="5"/>
  <c r="F7572" i="5"/>
  <c r="F7573" i="5"/>
  <c r="F7574" i="5"/>
  <c r="F7575" i="5"/>
  <c r="F7576" i="5"/>
  <c r="F7577" i="5"/>
  <c r="F7578" i="5"/>
  <c r="F7579" i="5"/>
  <c r="F7580" i="5"/>
  <c r="F7581" i="5"/>
  <c r="F7582" i="5"/>
  <c r="F7583" i="5"/>
  <c r="F7584" i="5"/>
  <c r="F7585" i="5"/>
  <c r="F7586" i="5"/>
  <c r="F7587" i="5"/>
  <c r="F7588" i="5"/>
  <c r="F7589" i="5"/>
  <c r="F7590" i="5"/>
  <c r="F7591" i="5"/>
  <c r="F7592" i="5"/>
  <c r="F7593" i="5"/>
  <c r="F7594" i="5"/>
  <c r="F7595" i="5"/>
  <c r="F7596" i="5"/>
  <c r="F7597" i="5"/>
  <c r="F7598" i="5"/>
  <c r="F7599" i="5"/>
  <c r="F7600" i="5"/>
  <c r="F7601" i="5"/>
  <c r="F7602" i="5"/>
  <c r="F7603" i="5"/>
  <c r="F7604" i="5"/>
  <c r="F7605" i="5"/>
  <c r="F7606" i="5"/>
  <c r="F7607" i="5"/>
  <c r="F7608" i="5"/>
  <c r="F7609" i="5"/>
  <c r="F7610" i="5"/>
  <c r="F7611" i="5"/>
  <c r="F7612" i="5"/>
  <c r="F7613" i="5"/>
  <c r="F7614" i="5"/>
  <c r="F7615" i="5"/>
  <c r="F7616" i="5"/>
  <c r="F7617" i="5"/>
  <c r="F7618" i="5"/>
  <c r="F7619" i="5"/>
  <c r="F7620" i="5"/>
  <c r="F7621" i="5"/>
  <c r="F7622" i="5"/>
  <c r="F7623" i="5"/>
  <c r="F7624" i="5"/>
  <c r="F7625" i="5"/>
  <c r="F7626" i="5"/>
  <c r="F7627" i="5"/>
  <c r="F7628" i="5"/>
  <c r="F7629" i="5"/>
  <c r="F7630" i="5"/>
  <c r="F7631" i="5"/>
  <c r="F7632" i="5"/>
  <c r="F7633" i="5"/>
  <c r="F7634" i="5"/>
  <c r="F7635" i="5"/>
  <c r="F7636" i="5"/>
  <c r="F7637" i="5"/>
  <c r="F7638" i="5"/>
  <c r="F7639" i="5"/>
  <c r="F7640" i="5"/>
  <c r="F7641" i="5"/>
  <c r="F7642" i="5"/>
  <c r="F7643" i="5"/>
  <c r="F7644" i="5"/>
  <c r="F7645" i="5"/>
  <c r="F7646" i="5"/>
  <c r="F7647" i="5"/>
  <c r="F7648" i="5"/>
  <c r="F7649" i="5"/>
  <c r="F7650" i="5"/>
  <c r="F7651" i="5"/>
  <c r="F7652" i="5"/>
  <c r="F7653" i="5"/>
  <c r="F7654" i="5"/>
  <c r="F7655" i="5"/>
  <c r="F7656" i="5"/>
  <c r="F7657" i="5"/>
  <c r="F7658" i="5"/>
  <c r="F7659" i="5"/>
  <c r="F7660" i="5"/>
  <c r="F7661" i="5"/>
  <c r="F7662" i="5"/>
  <c r="F7663" i="5"/>
  <c r="F7664" i="5"/>
  <c r="F7665" i="5"/>
  <c r="F7666" i="5"/>
  <c r="F7667" i="5"/>
  <c r="F7668" i="5"/>
  <c r="F7669" i="5"/>
  <c r="F7670" i="5"/>
  <c r="F7671" i="5"/>
  <c r="F7672" i="5"/>
  <c r="F7673" i="5"/>
  <c r="F7674" i="5"/>
  <c r="F7675" i="5"/>
  <c r="F7676" i="5"/>
  <c r="F7677" i="5"/>
  <c r="F7678" i="5"/>
  <c r="F7679" i="5"/>
  <c r="F7680" i="5"/>
  <c r="F7681" i="5"/>
  <c r="F7682" i="5"/>
  <c r="F7683" i="5"/>
  <c r="F7684" i="5"/>
  <c r="F7685" i="5"/>
  <c r="F7686" i="5"/>
  <c r="F7687" i="5"/>
  <c r="F7688" i="5"/>
  <c r="F7689" i="5"/>
  <c r="F7690" i="5"/>
  <c r="F7691" i="5"/>
  <c r="F7692" i="5"/>
  <c r="F7693" i="5"/>
  <c r="F7694" i="5"/>
  <c r="F7695" i="5"/>
  <c r="F7696" i="5"/>
  <c r="F7697" i="5"/>
  <c r="F7698" i="5"/>
  <c r="F7699" i="5"/>
  <c r="F7700" i="5"/>
  <c r="F7701" i="5"/>
  <c r="F7702" i="5"/>
  <c r="F7703" i="5"/>
  <c r="F7704" i="5"/>
  <c r="F7705" i="5"/>
  <c r="F7706" i="5"/>
  <c r="F7707" i="5"/>
  <c r="F7708" i="5"/>
  <c r="F7709" i="5"/>
  <c r="F7710" i="5"/>
  <c r="F7711" i="5"/>
  <c r="F7712" i="5"/>
  <c r="F7713" i="5"/>
  <c r="F7714" i="5"/>
  <c r="F7715" i="5"/>
  <c r="F7716" i="5"/>
  <c r="F7717" i="5"/>
  <c r="F7718" i="5"/>
  <c r="F7719" i="5"/>
  <c r="F7720" i="5"/>
  <c r="F7721" i="5"/>
  <c r="F7722" i="5"/>
  <c r="F7723" i="5"/>
  <c r="F7724" i="5"/>
  <c r="F7725" i="5"/>
  <c r="F7726" i="5"/>
  <c r="F7727" i="5"/>
  <c r="F7728" i="5"/>
  <c r="F7729" i="5"/>
  <c r="F7730" i="5"/>
  <c r="F7731" i="5"/>
  <c r="F7732" i="5"/>
  <c r="F7733" i="5"/>
  <c r="F7734" i="5"/>
  <c r="F7735" i="5"/>
  <c r="F7736" i="5"/>
  <c r="F7737" i="5"/>
  <c r="F7738" i="5"/>
  <c r="F7739" i="5"/>
  <c r="F7740" i="5"/>
  <c r="F7741" i="5"/>
  <c r="F7742" i="5"/>
  <c r="F7743" i="5"/>
  <c r="F7744" i="5"/>
  <c r="F7745" i="5"/>
  <c r="F7746" i="5"/>
  <c r="F7747" i="5"/>
  <c r="F7748" i="5"/>
  <c r="F7749" i="5"/>
  <c r="F7750" i="5"/>
  <c r="F7751" i="5"/>
  <c r="F7752" i="5"/>
  <c r="F7753" i="5"/>
  <c r="F7754" i="5"/>
  <c r="F7755" i="5"/>
  <c r="F7756" i="5"/>
  <c r="F7757" i="5"/>
  <c r="F7758" i="5"/>
  <c r="F7759" i="5"/>
  <c r="F7760" i="5"/>
  <c r="F7761" i="5"/>
  <c r="F7762" i="5"/>
  <c r="F7763" i="5"/>
  <c r="F7764" i="5"/>
  <c r="F7765" i="5"/>
  <c r="F7766" i="5"/>
  <c r="F7767" i="5"/>
  <c r="F7768" i="5"/>
  <c r="F7769" i="5"/>
  <c r="F7770" i="5"/>
  <c r="F7771" i="5"/>
  <c r="F7772" i="5"/>
  <c r="F7773" i="5"/>
  <c r="F7774" i="5"/>
  <c r="F7775" i="5"/>
  <c r="F7776" i="5"/>
  <c r="F7777" i="5"/>
  <c r="F7778" i="5"/>
  <c r="F7779" i="5"/>
  <c r="F7780" i="5"/>
  <c r="F7781" i="5"/>
  <c r="F7782" i="5"/>
  <c r="F7783" i="5"/>
  <c r="F7784" i="5"/>
  <c r="F7785" i="5"/>
  <c r="F7786" i="5"/>
  <c r="F7787" i="5"/>
  <c r="F7788" i="5"/>
  <c r="F7789" i="5"/>
  <c r="F7791" i="5"/>
  <c r="F7792" i="5"/>
  <c r="F7794" i="5"/>
  <c r="F7795" i="5"/>
  <c r="F7796" i="5"/>
  <c r="F7797" i="5"/>
  <c r="F7798" i="5"/>
  <c r="F7799" i="5"/>
  <c r="F7800" i="5"/>
  <c r="F7801" i="5"/>
  <c r="F7802" i="5"/>
  <c r="F7803" i="5"/>
  <c r="F7804" i="5"/>
  <c r="F7805" i="5"/>
  <c r="F7807" i="5"/>
  <c r="F7808" i="5"/>
  <c r="F7810" i="5"/>
  <c r="F7811" i="5"/>
  <c r="F7812" i="5"/>
  <c r="F7813" i="5"/>
  <c r="F7814" i="5"/>
  <c r="F7815" i="5"/>
  <c r="F7816" i="5"/>
  <c r="F7817" i="5"/>
  <c r="F7818" i="5"/>
  <c r="F7819" i="5"/>
  <c r="F7820" i="5"/>
  <c r="F7821" i="5"/>
  <c r="F7823" i="5"/>
  <c r="F7824" i="5"/>
  <c r="F7825" i="5"/>
  <c r="F7826" i="5"/>
  <c r="F7827" i="5"/>
  <c r="F7828" i="5"/>
  <c r="F7830" i="5"/>
  <c r="F7831" i="5"/>
  <c r="F7832" i="5"/>
  <c r="F7833" i="5"/>
  <c r="F7834" i="5"/>
  <c r="F7835" i="5"/>
  <c r="F7836" i="5"/>
  <c r="F7837" i="5"/>
  <c r="F7839" i="5"/>
  <c r="F7840" i="5"/>
  <c r="F7841" i="5"/>
  <c r="F7842" i="5"/>
  <c r="F7843" i="5"/>
  <c r="F7844" i="5"/>
  <c r="F7846" i="5"/>
  <c r="F7847" i="5"/>
  <c r="F7848" i="5"/>
  <c r="F7849" i="5"/>
  <c r="F7850" i="5"/>
  <c r="F7851" i="5"/>
  <c r="F7852" i="5"/>
  <c r="F7853" i="5"/>
  <c r="F7854" i="5"/>
  <c r="F7855" i="5"/>
  <c r="F7856" i="5"/>
  <c r="F7857" i="5"/>
  <c r="F7858" i="5"/>
  <c r="F7859" i="5"/>
  <c r="F7860" i="5"/>
  <c r="F7861" i="5"/>
  <c r="F7862" i="5"/>
  <c r="F7863" i="5"/>
  <c r="F7865" i="5"/>
  <c r="F7866" i="5"/>
  <c r="F7867" i="5"/>
  <c r="F7868" i="5"/>
  <c r="F7869" i="5"/>
  <c r="F7870" i="5"/>
  <c r="F7871" i="5"/>
  <c r="F7872" i="5"/>
  <c r="F7873" i="5"/>
  <c r="F7874" i="5"/>
  <c r="F7875" i="5"/>
  <c r="F7876" i="5"/>
  <c r="F7878" i="5"/>
  <c r="F7879" i="5"/>
  <c r="F7881" i="5"/>
  <c r="F7882" i="5"/>
  <c r="F7883" i="5"/>
  <c r="F7884" i="5"/>
  <c r="F7885" i="5"/>
  <c r="F7886" i="5"/>
  <c r="F7887" i="5"/>
  <c r="F7888" i="5"/>
  <c r="F7889" i="5"/>
  <c r="F7890" i="5"/>
  <c r="F7891" i="5"/>
  <c r="F7892" i="5"/>
  <c r="F7894" i="5"/>
  <c r="F7895" i="5"/>
  <c r="F7897" i="5"/>
  <c r="F7898" i="5"/>
  <c r="F7899" i="5"/>
  <c r="F7900" i="5"/>
  <c r="F7901" i="5"/>
  <c r="F7902" i="5"/>
  <c r="F7903" i="5"/>
  <c r="F7904" i="5"/>
  <c r="F7905" i="5"/>
  <c r="F7906" i="5"/>
  <c r="F7907" i="5"/>
  <c r="F7908" i="5"/>
  <c r="F7909" i="5"/>
  <c r="F7910" i="5"/>
  <c r="F7911" i="5"/>
  <c r="F7913" i="5"/>
  <c r="F7914" i="5"/>
  <c r="F7915" i="5"/>
  <c r="F7916" i="5"/>
  <c r="F7917" i="5"/>
  <c r="F7918" i="5"/>
  <c r="F7919" i="5"/>
  <c r="F7920" i="5"/>
  <c r="F7921" i="5"/>
  <c r="F7922" i="5"/>
  <c r="F7923" i="5"/>
  <c r="F7924" i="5"/>
  <c r="F7926" i="5"/>
  <c r="F7927" i="5"/>
  <c r="F7929" i="5"/>
  <c r="F7930" i="5"/>
  <c r="F7931" i="5"/>
  <c r="F7932" i="5"/>
  <c r="F7933" i="5"/>
  <c r="F7934" i="5"/>
  <c r="F7935" i="5"/>
  <c r="F7936" i="5"/>
  <c r="F7937" i="5"/>
  <c r="F7938" i="5"/>
  <c r="F7939" i="5"/>
  <c r="F7940" i="5"/>
  <c r="F7942" i="5"/>
  <c r="F7943" i="5"/>
  <c r="F7945" i="5"/>
  <c r="F7946" i="5"/>
  <c r="F7947" i="5"/>
  <c r="F7948" i="5"/>
  <c r="F7949" i="5"/>
  <c r="F7950" i="5"/>
  <c r="F7951" i="5"/>
  <c r="F7952" i="5"/>
  <c r="F7953" i="5"/>
  <c r="F7954" i="5"/>
  <c r="F7955" i="5"/>
  <c r="F7956" i="5"/>
  <c r="F7958" i="5"/>
  <c r="F7959" i="5"/>
  <c r="F7960" i="5"/>
  <c r="F7961" i="5"/>
  <c r="F7962" i="5"/>
  <c r="F7963" i="5"/>
  <c r="F7964" i="5"/>
  <c r="F7965" i="5"/>
  <c r="F7966" i="5"/>
  <c r="F7967" i="5"/>
  <c r="F7968" i="5"/>
  <c r="F7969" i="5"/>
  <c r="F7970" i="5"/>
  <c r="F7971" i="5"/>
  <c r="F7972" i="5"/>
  <c r="F7974" i="5"/>
  <c r="F7975" i="5"/>
  <c r="F7977" i="5"/>
  <c r="F7978" i="5"/>
  <c r="F7979" i="5"/>
  <c r="F7980" i="5"/>
  <c r="F7981" i="5"/>
  <c r="F7982" i="5"/>
  <c r="F7983" i="5"/>
  <c r="F7984" i="5"/>
  <c r="F7985" i="5"/>
  <c r="F7986" i="5"/>
  <c r="F7987" i="5"/>
  <c r="F7988" i="5"/>
  <c r="F7990" i="5"/>
  <c r="F7991" i="5"/>
  <c r="F7992" i="5"/>
  <c r="F7993" i="5"/>
  <c r="F7994" i="5"/>
  <c r="F7995" i="5"/>
  <c r="F7996" i="5"/>
  <c r="F7997" i="5"/>
  <c r="F7998" i="5"/>
  <c r="F7999" i="5"/>
  <c r="F8000" i="5"/>
  <c r="F8001" i="5"/>
  <c r="F8002" i="5"/>
  <c r="F8003" i="5"/>
  <c r="F8004" i="5"/>
  <c r="F8006" i="5"/>
  <c r="F8007" i="5"/>
  <c r="F8009" i="5"/>
  <c r="F8010" i="5"/>
  <c r="F8011" i="5"/>
  <c r="F8012" i="5"/>
  <c r="F8013" i="5"/>
  <c r="F8014" i="5"/>
  <c r="F8015" i="5"/>
  <c r="F8016" i="5"/>
  <c r="F8017" i="5"/>
  <c r="F8018" i="5"/>
  <c r="F8019" i="5"/>
  <c r="F8020" i="5"/>
  <c r="F8022" i="5"/>
  <c r="F8023" i="5"/>
  <c r="F8025" i="5"/>
  <c r="F8026" i="5"/>
  <c r="F8027" i="5"/>
  <c r="F8028" i="5"/>
  <c r="F8029" i="5"/>
  <c r="F8030" i="5"/>
  <c r="F8031" i="5"/>
  <c r="F8032" i="5"/>
  <c r="F8033" i="5"/>
  <c r="F8034" i="5"/>
  <c r="F8035" i="5"/>
  <c r="F8036" i="5"/>
  <c r="F8037" i="5"/>
  <c r="F8038" i="5"/>
  <c r="F8039" i="5"/>
  <c r="F8041" i="5"/>
  <c r="F8042" i="5"/>
  <c r="F8043" i="5"/>
  <c r="F8044" i="5"/>
  <c r="F8045" i="5"/>
  <c r="F8046" i="5"/>
  <c r="F8047" i="5"/>
  <c r="F8048" i="5"/>
  <c r="F8049" i="5"/>
  <c r="F8050" i="5"/>
  <c r="F8051" i="5"/>
  <c r="F8052" i="5"/>
  <c r="F8053" i="5"/>
  <c r="F8054" i="5"/>
  <c r="F8055" i="5"/>
  <c r="F8056" i="5"/>
  <c r="F8057" i="5"/>
  <c r="F8058" i="5"/>
  <c r="F8059" i="5"/>
  <c r="F8060" i="5"/>
  <c r="F8061" i="5"/>
  <c r="F8062" i="5"/>
  <c r="F8063" i="5"/>
  <c r="F8064" i="5"/>
  <c r="F8065" i="5"/>
  <c r="F8066" i="5"/>
  <c r="F8067" i="5"/>
  <c r="F8068" i="5"/>
  <c r="F8069" i="5"/>
  <c r="F8070" i="5"/>
  <c r="F8071" i="5"/>
  <c r="F8073" i="5"/>
  <c r="F8074" i="5"/>
  <c r="F8075" i="5"/>
  <c r="F8076" i="5"/>
  <c r="F8077" i="5"/>
  <c r="F8078" i="5"/>
  <c r="F8079" i="5"/>
  <c r="F8080" i="5"/>
  <c r="F8081" i="5"/>
  <c r="F8082" i="5"/>
  <c r="F8083" i="5"/>
  <c r="F8084" i="5"/>
  <c r="F8086" i="5"/>
  <c r="F8087" i="5"/>
  <c r="F8089" i="5"/>
  <c r="F8090" i="5"/>
  <c r="F8091" i="5"/>
  <c r="F8093" i="5"/>
  <c r="F8094" i="5"/>
  <c r="F8096" i="5"/>
  <c r="F8097" i="5"/>
  <c r="F8098" i="5"/>
  <c r="F8099" i="5"/>
  <c r="F8100" i="5"/>
  <c r="F8101" i="5"/>
  <c r="F8102" i="5"/>
  <c r="F8103" i="5"/>
  <c r="F8104" i="5"/>
  <c r="F8105" i="5"/>
  <c r="F8106" i="5"/>
  <c r="F8107" i="5"/>
  <c r="F8109" i="5"/>
  <c r="F8110" i="5"/>
  <c r="F8112" i="5"/>
  <c r="F8113" i="5"/>
  <c r="F8114" i="5"/>
  <c r="F8115" i="5"/>
  <c r="F8116" i="5"/>
  <c r="F8117" i="5"/>
  <c r="F8118" i="5"/>
  <c r="F8119" i="5"/>
  <c r="F8120" i="5"/>
  <c r="F8121" i="5"/>
  <c r="F8122" i="5"/>
  <c r="F8123" i="5"/>
  <c r="F8124" i="5"/>
  <c r="F8125" i="5"/>
  <c r="F8126" i="5"/>
  <c r="F8127" i="5"/>
  <c r="F8128" i="5"/>
  <c r="F8129" i="5"/>
  <c r="F8130" i="5"/>
  <c r="F8131" i="5"/>
  <c r="F8132" i="5"/>
  <c r="F8133" i="5"/>
  <c r="F8134" i="5"/>
  <c r="F8135" i="5"/>
  <c r="F8136" i="5"/>
  <c r="F8137" i="5"/>
  <c r="F8138" i="5"/>
  <c r="F8139" i="5"/>
  <c r="F8140" i="5"/>
  <c r="F8141" i="5"/>
  <c r="F8142" i="5"/>
  <c r="F8143" i="5"/>
  <c r="F8144" i="5"/>
  <c r="F8145" i="5"/>
  <c r="F8146" i="5"/>
  <c r="F8147" i="5"/>
  <c r="F8148" i="5"/>
  <c r="F8149" i="5"/>
  <c r="F8150" i="5"/>
  <c r="F8151" i="5"/>
  <c r="F8152" i="5"/>
  <c r="F8153" i="5"/>
  <c r="F8154" i="5"/>
  <c r="F8155" i="5"/>
  <c r="F8156" i="5"/>
  <c r="F8157" i="5"/>
  <c r="F8158" i="5"/>
  <c r="F8159" i="5"/>
  <c r="F8160" i="5"/>
  <c r="F8161" i="5"/>
  <c r="F8162" i="5"/>
  <c r="F8163" i="5"/>
  <c r="F8164" i="5"/>
  <c r="F8165" i="5"/>
  <c r="F8166" i="5"/>
  <c r="F8167" i="5"/>
  <c r="F8168" i="5"/>
  <c r="F8169" i="5"/>
  <c r="F8170" i="5"/>
  <c r="F8171" i="5"/>
  <c r="F8172" i="5"/>
  <c r="F8173" i="5"/>
  <c r="F8174" i="5"/>
  <c r="F8175" i="5"/>
  <c r="F8176" i="5"/>
  <c r="F8177" i="5"/>
  <c r="F8178" i="5"/>
  <c r="F8179" i="5"/>
  <c r="F8180" i="5"/>
  <c r="F8181" i="5"/>
  <c r="F8182" i="5"/>
  <c r="F8183" i="5"/>
  <c r="F8184" i="5"/>
  <c r="F8185" i="5"/>
  <c r="F8186" i="5"/>
  <c r="F8187" i="5"/>
  <c r="F8188" i="5"/>
  <c r="F8189" i="5"/>
  <c r="F8190" i="5"/>
  <c r="F8191" i="5"/>
  <c r="F8192" i="5"/>
  <c r="F8193" i="5"/>
  <c r="F8194" i="5"/>
  <c r="F8195" i="5"/>
  <c r="F8196" i="5"/>
  <c r="F8197" i="5"/>
  <c r="F8198" i="5"/>
  <c r="F8199" i="5"/>
  <c r="F8200" i="5"/>
  <c r="F8201" i="5"/>
  <c r="F8202" i="5"/>
  <c r="F8203" i="5"/>
  <c r="F8204" i="5"/>
  <c r="F8205" i="5"/>
  <c r="F8206" i="5"/>
  <c r="F8207" i="5"/>
  <c r="F8208" i="5"/>
  <c r="F8209" i="5"/>
  <c r="F8210" i="5"/>
  <c r="F8211" i="5"/>
  <c r="F8212" i="5"/>
  <c r="F8213" i="5"/>
  <c r="F8214" i="5"/>
  <c r="F8215" i="5"/>
  <c r="F8216" i="5"/>
  <c r="F8217" i="5"/>
  <c r="F8218" i="5"/>
  <c r="F8219" i="5"/>
  <c r="F8220" i="5"/>
  <c r="F8221" i="5"/>
  <c r="F8222" i="5"/>
  <c r="F8223" i="5"/>
  <c r="F8224" i="5"/>
  <c r="F8225" i="5"/>
  <c r="F8226" i="5"/>
  <c r="F8227" i="5"/>
  <c r="F8228" i="5"/>
  <c r="F8229" i="5"/>
  <c r="F8230" i="5"/>
  <c r="F8231" i="5"/>
  <c r="F8232" i="5"/>
  <c r="F8233" i="5"/>
  <c r="F8234" i="5"/>
  <c r="F8235" i="5"/>
  <c r="F8236" i="5"/>
  <c r="F8237" i="5"/>
  <c r="F8238" i="5"/>
  <c r="F8239" i="5"/>
  <c r="F8240" i="5"/>
  <c r="F8241" i="5"/>
  <c r="F8242" i="5"/>
  <c r="F8243" i="5"/>
  <c r="F8244" i="5"/>
  <c r="F8245" i="5"/>
  <c r="F8246" i="5"/>
  <c r="F8247" i="5"/>
  <c r="F8248" i="5"/>
  <c r="F8249" i="5"/>
  <c r="F8250" i="5"/>
  <c r="F8251" i="5"/>
  <c r="F8252" i="5"/>
  <c r="F8253" i="5"/>
  <c r="F8254" i="5"/>
  <c r="F8255" i="5"/>
  <c r="F8256" i="5"/>
  <c r="F8257" i="5"/>
  <c r="F8258" i="5"/>
  <c r="F8259" i="5"/>
  <c r="F8260" i="5"/>
  <c r="F8261" i="5"/>
  <c r="F8262" i="5"/>
  <c r="F8263" i="5"/>
  <c r="F8264" i="5"/>
  <c r="F8265" i="5"/>
  <c r="F8266" i="5"/>
  <c r="F8267" i="5"/>
  <c r="F8268" i="5"/>
  <c r="F8269" i="5"/>
  <c r="F8270" i="5"/>
  <c r="F8271" i="5"/>
  <c r="F8272" i="5"/>
  <c r="F8273" i="5"/>
  <c r="F8274" i="5"/>
  <c r="F8275" i="5"/>
  <c r="F8276" i="5"/>
  <c r="F8277" i="5"/>
  <c r="F8278" i="5"/>
  <c r="F8279" i="5"/>
  <c r="F8280" i="5"/>
  <c r="F8281" i="5"/>
  <c r="F8282" i="5"/>
  <c r="F8283" i="5"/>
  <c r="F8284" i="5"/>
  <c r="F8285" i="5"/>
  <c r="F8286" i="5"/>
  <c r="F8287" i="5"/>
  <c r="F8288" i="5"/>
  <c r="F8289" i="5"/>
  <c r="F8290" i="5"/>
  <c r="F8291" i="5"/>
  <c r="F8292" i="5"/>
  <c r="F8293" i="5"/>
  <c r="F8294" i="5"/>
  <c r="F8295" i="5"/>
  <c r="F8296" i="5"/>
  <c r="F8297" i="5"/>
  <c r="F8298" i="5"/>
  <c r="F8299" i="5"/>
  <c r="F8300" i="5"/>
  <c r="F8301" i="5"/>
  <c r="F8302" i="5"/>
  <c r="F8303" i="5"/>
  <c r="F8304" i="5"/>
  <c r="F8305" i="5"/>
  <c r="F8306" i="5"/>
  <c r="F8307" i="5"/>
  <c r="F8308" i="5"/>
  <c r="F8309" i="5"/>
  <c r="F8310" i="5"/>
  <c r="F8311" i="5"/>
  <c r="F8312" i="5"/>
  <c r="F8313" i="5"/>
  <c r="F8314" i="5"/>
  <c r="F8315" i="5"/>
  <c r="F8316" i="5"/>
  <c r="F8317" i="5"/>
  <c r="F8318" i="5"/>
  <c r="F8319" i="5"/>
  <c r="F8320" i="5"/>
  <c r="F8321" i="5"/>
  <c r="F8322" i="5"/>
  <c r="F8323" i="5"/>
  <c r="F8324" i="5"/>
  <c r="F8325" i="5"/>
  <c r="F8326" i="5"/>
  <c r="F8327" i="5"/>
  <c r="F8328" i="5"/>
  <c r="F8329" i="5"/>
  <c r="F8330" i="5"/>
  <c r="F8331" i="5"/>
  <c r="F8332" i="5"/>
  <c r="F8333" i="5"/>
  <c r="F8334" i="5"/>
  <c r="F8335" i="5"/>
  <c r="F8336" i="5"/>
  <c r="F8337" i="5"/>
  <c r="F8338" i="5"/>
  <c r="F8339" i="5"/>
  <c r="F8340" i="5"/>
  <c r="F8341" i="5"/>
  <c r="F8342" i="5"/>
  <c r="F8343" i="5"/>
  <c r="F8344" i="5"/>
  <c r="F8345" i="5"/>
  <c r="F8346" i="5"/>
  <c r="F8347" i="5"/>
  <c r="F8348" i="5"/>
  <c r="F8349" i="5"/>
  <c r="F8350" i="5"/>
  <c r="F8351" i="5"/>
  <c r="F8352" i="5"/>
  <c r="F8353" i="5"/>
  <c r="F8354" i="5"/>
  <c r="F8355" i="5"/>
  <c r="F8356" i="5"/>
  <c r="F8357" i="5"/>
  <c r="F8358" i="5"/>
  <c r="F8359" i="5"/>
  <c r="F8360" i="5"/>
  <c r="F8361" i="5"/>
  <c r="F8362" i="5"/>
  <c r="F8363" i="5"/>
  <c r="F8364" i="5"/>
  <c r="F8365" i="5"/>
  <c r="F8366" i="5"/>
  <c r="F8367" i="5"/>
  <c r="F8368" i="5"/>
  <c r="F8369" i="5"/>
  <c r="F8370" i="5"/>
  <c r="F8371" i="5"/>
  <c r="F8372" i="5"/>
  <c r="F8373" i="5"/>
  <c r="F8374" i="5"/>
  <c r="F8375" i="5"/>
  <c r="F8376" i="5"/>
  <c r="F8377" i="5"/>
  <c r="F8378" i="5"/>
  <c r="F8379" i="5"/>
  <c r="F8380" i="5"/>
  <c r="F8381" i="5"/>
  <c r="F8382" i="5"/>
  <c r="F8383" i="5"/>
  <c r="F8384" i="5"/>
  <c r="F8385" i="5"/>
  <c r="F8386" i="5"/>
  <c r="F8387" i="5"/>
  <c r="F8388" i="5"/>
  <c r="F8389" i="5"/>
  <c r="F8390" i="5"/>
  <c r="F8391" i="5"/>
  <c r="F8392" i="5"/>
  <c r="F8393" i="5"/>
  <c r="F8394" i="5"/>
  <c r="F8395" i="5"/>
  <c r="F8396" i="5"/>
  <c r="F8397" i="5"/>
  <c r="F8398" i="5"/>
  <c r="F8399" i="5"/>
  <c r="F8400" i="5"/>
  <c r="F8401" i="5"/>
  <c r="F8402" i="5"/>
  <c r="F8403" i="5"/>
  <c r="F8404" i="5"/>
  <c r="F8405" i="5"/>
  <c r="F8406" i="5"/>
  <c r="F8407" i="5"/>
  <c r="F8408" i="5"/>
  <c r="F8409" i="5"/>
  <c r="F8410" i="5"/>
  <c r="F8411" i="5"/>
  <c r="F8412" i="5"/>
  <c r="F8413" i="5"/>
  <c r="F8414" i="5"/>
  <c r="F8415" i="5"/>
  <c r="F8416" i="5"/>
  <c r="F8417" i="5"/>
  <c r="F8418" i="5"/>
  <c r="F8419" i="5"/>
  <c r="F8420" i="5"/>
  <c r="F8421" i="5"/>
  <c r="F8422" i="5"/>
  <c r="F8423" i="5"/>
  <c r="F8424" i="5"/>
  <c r="F8425" i="5"/>
  <c r="F8426" i="5"/>
  <c r="F8427" i="5"/>
  <c r="F8428" i="5"/>
  <c r="F8429" i="5"/>
  <c r="F8430" i="5"/>
  <c r="F8431" i="5"/>
  <c r="F8432" i="5"/>
  <c r="F8433" i="5"/>
  <c r="F8434" i="5"/>
  <c r="F8435" i="5"/>
  <c r="F8436" i="5"/>
  <c r="F8437" i="5"/>
  <c r="F8438" i="5"/>
  <c r="F8439" i="5"/>
  <c r="F8440" i="5"/>
  <c r="F8441" i="5"/>
  <c r="F8442" i="5"/>
  <c r="F8443" i="5"/>
  <c r="F8444" i="5"/>
  <c r="F8445" i="5"/>
  <c r="F8446" i="5"/>
  <c r="F8447" i="5"/>
  <c r="F8448" i="5"/>
  <c r="F8449" i="5"/>
  <c r="F8450" i="5"/>
  <c r="F8451" i="5"/>
  <c r="F8452" i="5"/>
  <c r="F8453" i="5"/>
  <c r="F8454" i="5"/>
  <c r="F8455" i="5"/>
  <c r="F8456" i="5"/>
  <c r="F8457" i="5"/>
  <c r="F8458" i="5"/>
  <c r="F8459" i="5"/>
  <c r="F8460" i="5"/>
  <c r="F8461" i="5"/>
  <c r="F8462" i="5"/>
  <c r="F8463" i="5"/>
  <c r="F8464" i="5"/>
  <c r="F8465" i="5"/>
  <c r="F8466" i="5"/>
  <c r="F8467" i="5"/>
  <c r="F8468" i="5"/>
  <c r="F8469" i="5"/>
  <c r="F8470" i="5"/>
  <c r="F8471" i="5"/>
  <c r="F8472" i="5"/>
  <c r="F8473" i="5"/>
  <c r="F8474" i="5"/>
  <c r="F8475" i="5"/>
  <c r="F8476" i="5"/>
  <c r="F8477" i="5"/>
  <c r="F8478" i="5"/>
  <c r="F8479" i="5"/>
  <c r="F8480" i="5"/>
  <c r="F8481" i="5"/>
  <c r="F8482" i="5"/>
  <c r="F8483" i="5"/>
  <c r="F8484" i="5"/>
  <c r="F8485" i="5"/>
  <c r="F8486" i="5"/>
  <c r="F8487" i="5"/>
  <c r="F8488" i="5"/>
  <c r="F8489" i="5"/>
  <c r="F8490" i="5"/>
  <c r="F8491" i="5"/>
  <c r="F8492" i="5"/>
  <c r="F8493" i="5"/>
  <c r="F8494" i="5"/>
  <c r="F8495" i="5"/>
  <c r="F8496" i="5"/>
  <c r="F8497" i="5"/>
  <c r="F8498" i="5"/>
  <c r="F8499" i="5"/>
  <c r="F8500" i="5"/>
  <c r="F8501" i="5"/>
  <c r="F8502" i="5"/>
  <c r="F8503" i="5"/>
  <c r="F8504" i="5"/>
  <c r="F8505" i="5"/>
  <c r="F8506" i="5"/>
  <c r="F8507" i="5"/>
  <c r="F8508" i="5"/>
  <c r="F8509" i="5"/>
  <c r="F8510" i="5"/>
  <c r="F8511" i="5"/>
  <c r="F8512" i="5"/>
  <c r="F8513" i="5"/>
  <c r="F8514" i="5"/>
  <c r="F8515" i="5"/>
  <c r="F8516" i="5"/>
  <c r="F8517" i="5"/>
  <c r="F8518" i="5"/>
  <c r="F8519" i="5"/>
  <c r="F8520" i="5"/>
  <c r="F8521" i="5"/>
  <c r="F8522" i="5"/>
  <c r="F8523" i="5"/>
  <c r="F8524" i="5"/>
  <c r="F8525" i="5"/>
  <c r="F8526" i="5"/>
  <c r="F8527" i="5"/>
  <c r="F8528" i="5"/>
  <c r="F8529" i="5"/>
  <c r="F8530" i="5"/>
  <c r="F8531" i="5"/>
  <c r="F8532" i="5"/>
  <c r="F8533" i="5"/>
  <c r="F8534" i="5"/>
  <c r="F8535" i="5"/>
  <c r="F8536" i="5"/>
  <c r="F8537" i="5"/>
  <c r="F8538" i="5"/>
  <c r="F8539" i="5"/>
  <c r="F8540" i="5"/>
  <c r="F8541" i="5"/>
  <c r="F8542" i="5"/>
  <c r="F8543" i="5"/>
  <c r="F8544" i="5"/>
  <c r="F8545" i="5"/>
  <c r="F8546" i="5"/>
  <c r="F8547" i="5"/>
  <c r="F8548" i="5"/>
  <c r="F8549" i="5"/>
  <c r="F8550" i="5"/>
  <c r="F8551" i="5"/>
  <c r="F8552" i="5"/>
  <c r="F8553" i="5"/>
  <c r="F8554" i="5"/>
  <c r="F8555" i="5"/>
  <c r="F8556" i="5"/>
  <c r="F8557" i="5"/>
  <c r="F8558" i="5"/>
  <c r="F8559" i="5"/>
  <c r="F8560" i="5"/>
  <c r="F8561" i="5"/>
  <c r="F8562" i="5"/>
  <c r="F8563" i="5"/>
  <c r="F8564" i="5"/>
  <c r="F8565" i="5"/>
  <c r="F8566" i="5"/>
  <c r="F8567" i="5"/>
  <c r="F8568" i="5"/>
  <c r="F8569" i="5"/>
  <c r="F8570" i="5"/>
  <c r="F8571" i="5"/>
  <c r="F8572" i="5"/>
  <c r="F8573" i="5"/>
  <c r="F8574" i="5"/>
  <c r="F8575" i="5"/>
  <c r="F8576" i="5"/>
  <c r="F8577" i="5"/>
  <c r="F8578" i="5"/>
  <c r="F8579" i="5"/>
  <c r="F8580" i="5"/>
  <c r="F8581" i="5"/>
  <c r="F8582" i="5"/>
  <c r="F8583" i="5"/>
  <c r="F8584" i="5"/>
  <c r="F8585" i="5"/>
  <c r="F8586" i="5"/>
  <c r="F8587" i="5"/>
  <c r="F8588" i="5"/>
  <c r="F8589" i="5"/>
  <c r="F8590" i="5"/>
  <c r="F8591" i="5"/>
  <c r="F8592" i="5"/>
  <c r="F8593" i="5"/>
  <c r="F8594" i="5"/>
  <c r="F8595" i="5"/>
  <c r="F8596" i="5"/>
  <c r="F8597" i="5"/>
  <c r="F8598" i="5"/>
  <c r="F8599" i="5"/>
  <c r="F8600" i="5"/>
  <c r="F8601" i="5"/>
  <c r="F8602" i="5"/>
  <c r="F8603" i="5"/>
  <c r="F8604" i="5"/>
  <c r="F8605" i="5"/>
  <c r="F8606" i="5"/>
  <c r="F8607" i="5"/>
  <c r="F8608" i="5"/>
  <c r="F8609" i="5"/>
  <c r="F8610" i="5"/>
  <c r="F8611" i="5"/>
  <c r="F8612" i="5"/>
  <c r="F8613" i="5"/>
  <c r="F8614" i="5"/>
  <c r="F8615" i="5"/>
  <c r="F8616" i="5"/>
  <c r="F8617" i="5"/>
  <c r="F8618" i="5"/>
  <c r="F8619" i="5"/>
  <c r="F8620" i="5"/>
  <c r="F8621" i="5"/>
  <c r="F8622" i="5"/>
  <c r="F8623" i="5"/>
  <c r="F8624" i="5"/>
  <c r="F8625" i="5"/>
  <c r="F8626" i="5"/>
  <c r="F8627" i="5"/>
  <c r="F8628" i="5"/>
  <c r="F8629" i="5"/>
  <c r="F8630" i="5"/>
  <c r="F8631" i="5"/>
  <c r="F8632" i="5"/>
  <c r="F8633" i="5"/>
  <c r="F8634" i="5"/>
  <c r="F8635" i="5"/>
  <c r="F8636" i="5"/>
  <c r="F8637" i="5"/>
  <c r="F8638" i="5"/>
  <c r="F8639" i="5"/>
  <c r="F8640" i="5"/>
  <c r="F8641" i="5"/>
  <c r="F8642" i="5"/>
  <c r="F8643" i="5"/>
  <c r="F8644" i="5"/>
  <c r="F8645" i="5"/>
  <c r="F8646" i="5"/>
  <c r="F8647" i="5"/>
  <c r="F8648" i="5"/>
  <c r="F8649" i="5"/>
  <c r="F8650" i="5"/>
  <c r="F8651" i="5"/>
  <c r="F8652" i="5"/>
  <c r="F8653" i="5"/>
  <c r="F8654" i="5"/>
  <c r="F8655" i="5"/>
  <c r="F8656" i="5"/>
  <c r="F8657" i="5"/>
  <c r="F8658" i="5"/>
  <c r="F8659" i="5"/>
  <c r="F8660" i="5"/>
  <c r="F8661" i="5"/>
  <c r="F8662" i="5"/>
  <c r="F8663" i="5"/>
  <c r="F8664" i="5"/>
  <c r="F8665" i="5"/>
  <c r="F8666" i="5"/>
  <c r="F8667" i="5"/>
  <c r="F8668" i="5"/>
  <c r="F8669" i="5"/>
  <c r="F8670" i="5"/>
  <c r="F8671" i="5"/>
  <c r="F8672" i="5"/>
  <c r="F8673" i="5"/>
  <c r="F8674" i="5"/>
  <c r="F8675" i="5"/>
  <c r="F8676" i="5"/>
  <c r="F8677" i="5"/>
  <c r="F8678" i="5"/>
  <c r="F8679" i="5"/>
  <c r="F8680" i="5"/>
  <c r="F8681" i="5"/>
  <c r="F8682" i="5"/>
  <c r="F8683" i="5"/>
  <c r="F8684" i="5"/>
  <c r="F8685" i="5"/>
  <c r="F8686" i="5"/>
  <c r="F8687" i="5"/>
  <c r="F8688" i="5"/>
  <c r="F8689" i="5"/>
  <c r="F8690" i="5"/>
  <c r="F8691" i="5"/>
  <c r="F8692" i="5"/>
  <c r="F8693" i="5"/>
  <c r="F8694" i="5"/>
  <c r="F8695" i="5"/>
  <c r="F8696" i="5"/>
  <c r="F8697" i="5"/>
  <c r="F8698" i="5"/>
  <c r="F8699" i="5"/>
  <c r="F8700" i="5"/>
  <c r="F8701" i="5"/>
  <c r="F8702" i="5"/>
  <c r="F8703" i="5"/>
  <c r="F8704" i="5"/>
  <c r="F8705" i="5"/>
  <c r="F8706" i="5"/>
  <c r="F8707" i="5"/>
  <c r="F8708" i="5"/>
  <c r="F8709" i="5"/>
  <c r="F8710" i="5"/>
  <c r="F8711" i="5"/>
  <c r="F8712" i="5"/>
  <c r="F8713" i="5"/>
  <c r="F8714" i="5"/>
  <c r="F8715" i="5"/>
  <c r="F8716" i="5"/>
  <c r="F8717" i="5"/>
  <c r="F8718" i="5"/>
  <c r="F8719" i="5"/>
  <c r="F8720" i="5"/>
  <c r="F8721" i="5"/>
  <c r="F8722" i="5"/>
  <c r="F8723" i="5"/>
  <c r="F8724" i="5"/>
  <c r="F8725" i="5"/>
  <c r="F8726" i="5"/>
  <c r="F8727" i="5"/>
  <c r="F8728" i="5"/>
  <c r="F8729" i="5"/>
  <c r="F8730" i="5"/>
  <c r="F8731" i="5"/>
  <c r="F8732" i="5"/>
  <c r="F8733" i="5"/>
  <c r="F8734" i="5"/>
  <c r="F8735" i="5"/>
  <c r="F8736" i="5"/>
  <c r="F8737" i="5"/>
  <c r="F8738" i="5"/>
  <c r="F8739" i="5"/>
  <c r="F8740" i="5"/>
  <c r="F8741" i="5"/>
  <c r="F8742" i="5"/>
  <c r="F8743" i="5"/>
  <c r="F8744" i="5"/>
  <c r="F8745" i="5"/>
  <c r="F8746" i="5"/>
  <c r="F8747" i="5"/>
  <c r="F8748" i="5"/>
  <c r="F8749" i="5"/>
  <c r="F8750" i="5"/>
  <c r="F8751" i="5"/>
  <c r="F8752" i="5"/>
  <c r="F8753" i="5"/>
  <c r="F8754" i="5"/>
  <c r="F8755" i="5"/>
  <c r="F8756" i="5"/>
  <c r="F8757" i="5"/>
  <c r="F8758" i="5"/>
  <c r="F8759" i="5"/>
  <c r="F8760" i="5"/>
  <c r="F8761" i="5"/>
  <c r="F8762" i="5"/>
  <c r="F8763" i="5"/>
  <c r="F8764" i="5"/>
  <c r="F8765" i="5"/>
  <c r="F8766" i="5"/>
  <c r="F8767" i="5"/>
  <c r="F8768" i="5"/>
  <c r="F8769" i="5"/>
  <c r="F8770" i="5"/>
  <c r="F8771" i="5"/>
  <c r="F8772" i="5"/>
  <c r="F8773" i="5"/>
  <c r="F8774" i="5"/>
  <c r="F8775" i="5"/>
  <c r="F8776" i="5"/>
  <c r="F8777" i="5"/>
  <c r="F8778" i="5"/>
  <c r="F8779" i="5"/>
  <c r="F8780" i="5"/>
  <c r="F8781" i="5"/>
  <c r="F8782" i="5"/>
  <c r="F8783" i="5"/>
  <c r="F8784" i="5"/>
  <c r="F8785" i="5"/>
  <c r="F8786" i="5"/>
  <c r="F8787" i="5"/>
  <c r="F8788" i="5"/>
  <c r="F8789" i="5"/>
  <c r="F8790" i="5"/>
  <c r="F8791" i="5"/>
  <c r="F8792" i="5"/>
  <c r="F8793" i="5"/>
  <c r="F8794" i="5"/>
  <c r="F8795" i="5"/>
  <c r="F8796" i="5"/>
  <c r="F8797" i="5"/>
  <c r="F8798" i="5"/>
  <c r="F8799" i="5"/>
  <c r="F8800" i="5"/>
  <c r="F8801" i="5"/>
  <c r="F8802" i="5"/>
  <c r="F8803" i="5"/>
  <c r="F8804" i="5"/>
  <c r="F8805" i="5"/>
  <c r="F8806" i="5"/>
  <c r="F8807" i="5"/>
  <c r="F8808" i="5"/>
  <c r="F8809" i="5"/>
  <c r="F8810" i="5"/>
  <c r="F8811" i="5"/>
  <c r="F8812" i="5"/>
  <c r="F8813" i="5"/>
  <c r="F8814" i="5"/>
  <c r="F8815" i="5"/>
  <c r="F8816" i="5"/>
  <c r="F8817" i="5"/>
  <c r="F8818" i="5"/>
  <c r="F8819" i="5"/>
  <c r="F8820" i="5"/>
  <c r="F8821" i="5"/>
  <c r="F8822" i="5"/>
  <c r="F8823" i="5"/>
  <c r="F8824" i="5"/>
  <c r="F8825" i="5"/>
  <c r="F8826" i="5"/>
  <c r="F8827" i="5"/>
  <c r="F8828" i="5"/>
  <c r="F8829" i="5"/>
  <c r="F8830" i="5"/>
  <c r="F8831" i="5"/>
  <c r="F8832" i="5"/>
  <c r="F8833" i="5"/>
  <c r="F8834" i="5"/>
  <c r="F8835" i="5"/>
  <c r="F8836" i="5"/>
  <c r="F8837" i="5"/>
  <c r="F8838" i="5"/>
  <c r="F8839" i="5"/>
  <c r="F8840" i="5"/>
  <c r="F8841" i="5"/>
  <c r="F8842" i="5"/>
  <c r="F8843" i="5"/>
  <c r="F8844" i="5"/>
  <c r="F8845" i="5"/>
  <c r="F8846" i="5"/>
  <c r="F8847" i="5"/>
  <c r="F8848" i="5"/>
  <c r="F8849" i="5"/>
  <c r="F8850" i="5"/>
  <c r="F8851" i="5"/>
  <c r="F8852" i="5"/>
  <c r="F8853" i="5"/>
  <c r="F8854" i="5"/>
  <c r="F8855" i="5"/>
  <c r="F8856" i="5"/>
  <c r="F8857" i="5"/>
  <c r="F8858" i="5"/>
  <c r="F8859" i="5"/>
  <c r="F8860" i="5"/>
  <c r="F8861" i="5"/>
  <c r="F8862" i="5"/>
  <c r="F8863" i="5"/>
  <c r="F8864" i="5"/>
  <c r="F8865" i="5"/>
  <c r="F8866" i="5"/>
  <c r="F8867" i="5"/>
  <c r="F8868" i="5"/>
  <c r="F8869" i="5"/>
  <c r="F8870" i="5"/>
  <c r="F8871" i="5"/>
  <c r="F8872" i="5"/>
  <c r="F8873" i="5"/>
  <c r="F8874" i="5"/>
  <c r="F8875" i="5"/>
  <c r="F8876" i="5"/>
  <c r="F8877" i="5"/>
  <c r="F8878" i="5"/>
  <c r="F8879" i="5"/>
  <c r="F8880" i="5"/>
  <c r="F8882" i="5"/>
  <c r="F8883" i="5"/>
  <c r="F8884" i="5"/>
  <c r="F8885" i="5"/>
  <c r="F8886" i="5"/>
  <c r="F8887" i="5"/>
  <c r="F8888" i="5"/>
  <c r="F8889" i="5"/>
  <c r="F8890" i="5"/>
  <c r="F8891" i="5"/>
  <c r="F8892" i="5"/>
  <c r="F8893" i="5"/>
  <c r="F8894" i="5"/>
  <c r="F8895" i="5"/>
  <c r="F8896" i="5"/>
  <c r="F8897" i="5"/>
  <c r="F8898" i="5"/>
  <c r="F8899" i="5"/>
  <c r="F8900" i="5"/>
  <c r="F8901" i="5"/>
  <c r="F8902" i="5"/>
  <c r="F8903" i="5"/>
  <c r="F8904" i="5"/>
  <c r="F8905" i="5"/>
  <c r="F8906" i="5"/>
  <c r="F8907" i="5"/>
  <c r="F8908" i="5"/>
  <c r="F8909" i="5"/>
  <c r="F8910" i="5"/>
  <c r="F8911" i="5"/>
  <c r="F8912" i="5"/>
  <c r="F8914" i="5"/>
  <c r="F8915" i="5"/>
  <c r="F8916" i="5"/>
  <c r="F8917" i="5"/>
  <c r="F8918" i="5"/>
  <c r="F8919" i="5"/>
  <c r="F8920" i="5"/>
  <c r="F8921" i="5"/>
  <c r="F8922" i="5"/>
  <c r="F8923" i="5"/>
  <c r="F8924" i="5"/>
  <c r="F8925" i="5"/>
  <c r="F8926" i="5"/>
  <c r="F8927" i="5"/>
  <c r="F8928" i="5"/>
  <c r="F8929" i="5"/>
  <c r="F8930" i="5"/>
  <c r="F8931" i="5"/>
  <c r="F8932" i="5"/>
  <c r="F8933" i="5"/>
  <c r="F8934" i="5"/>
  <c r="F8935" i="5"/>
  <c r="F8936" i="5"/>
  <c r="F8937" i="5"/>
  <c r="F8938" i="5"/>
  <c r="F8939" i="5"/>
  <c r="F8940" i="5"/>
  <c r="F8941" i="5"/>
  <c r="F8942" i="5"/>
  <c r="F8943" i="5"/>
  <c r="F8944" i="5"/>
  <c r="F8945" i="5"/>
  <c r="F8946" i="5"/>
  <c r="F8947" i="5"/>
  <c r="F8948" i="5"/>
  <c r="F8949" i="5"/>
  <c r="F8950" i="5"/>
  <c r="F8951" i="5"/>
  <c r="F8952" i="5"/>
  <c r="F8953" i="5"/>
  <c r="F8954" i="5"/>
  <c r="F8955" i="5"/>
  <c r="F8956" i="5"/>
  <c r="F8957" i="5"/>
  <c r="F8958" i="5"/>
  <c r="F8959" i="5"/>
  <c r="F8960" i="5"/>
  <c r="F8961" i="5"/>
  <c r="F8962" i="5"/>
  <c r="F8963" i="5"/>
  <c r="F8964" i="5"/>
  <c r="F8965" i="5"/>
  <c r="F8966" i="5"/>
  <c r="F8967" i="5"/>
  <c r="F8968" i="5"/>
  <c r="F8969" i="5"/>
  <c r="F8970" i="5"/>
  <c r="F8971" i="5"/>
  <c r="F8972" i="5"/>
  <c r="F8973" i="5"/>
  <c r="F8974" i="5"/>
  <c r="F8975" i="5"/>
  <c r="F8976" i="5"/>
  <c r="F8977" i="5"/>
  <c r="F8978" i="5"/>
  <c r="F8979" i="5"/>
  <c r="F8980" i="5"/>
  <c r="F8981" i="5"/>
  <c r="F8982" i="5"/>
  <c r="F8983" i="5"/>
  <c r="F8984" i="5"/>
  <c r="F8985" i="5"/>
  <c r="F8986" i="5"/>
  <c r="F8987" i="5"/>
  <c r="F8988" i="5"/>
  <c r="F8989" i="5"/>
  <c r="F8990" i="5"/>
  <c r="F8991" i="5"/>
  <c r="F8992" i="5"/>
  <c r="F8994" i="5"/>
  <c r="F8995" i="5"/>
  <c r="F8996" i="5"/>
  <c r="F8997" i="5"/>
  <c r="F8998" i="5"/>
  <c r="F8999" i="5"/>
  <c r="F9001" i="5"/>
  <c r="F9002" i="5"/>
  <c r="F9003" i="5"/>
  <c r="F9004" i="5"/>
  <c r="F9005" i="5"/>
  <c r="F9006" i="5"/>
  <c r="F9008" i="5"/>
  <c r="F9010" i="5"/>
  <c r="F9011" i="5"/>
  <c r="F9012" i="5"/>
  <c r="F9013" i="5"/>
  <c r="F9014" i="5"/>
  <c r="F9015" i="5"/>
  <c r="F9017" i="5"/>
  <c r="F9018" i="5"/>
  <c r="F9019" i="5"/>
  <c r="F9021" i="5"/>
  <c r="F9022" i="5"/>
  <c r="F9024" i="5"/>
  <c r="F9026" i="5"/>
  <c r="F9027" i="5"/>
  <c r="F9028" i="5"/>
  <c r="F9029" i="5"/>
  <c r="F9030" i="5"/>
  <c r="F9031" i="5"/>
  <c r="F9033" i="5"/>
  <c r="F9034" i="5"/>
  <c r="F9035" i="5"/>
  <c r="F9037" i="5"/>
  <c r="F9038" i="5"/>
  <c r="F9040" i="5"/>
  <c r="F9041" i="5"/>
  <c r="F9042" i="5"/>
  <c r="F9043" i="5"/>
  <c r="F9044" i="5"/>
  <c r="F9045" i="5"/>
  <c r="F9046" i="5"/>
  <c r="F9047" i="5"/>
  <c r="F9048" i="5"/>
  <c r="F9049" i="5"/>
  <c r="F9050" i="5"/>
  <c r="F9051" i="5"/>
  <c r="F9053" i="5"/>
  <c r="F9054" i="5"/>
  <c r="F9055" i="5"/>
  <c r="F9056" i="5"/>
  <c r="F9057" i="5"/>
  <c r="F9058" i="5"/>
  <c r="F9059" i="5"/>
  <c r="F9060" i="5"/>
  <c r="F9061" i="5"/>
  <c r="F9062" i="5"/>
  <c r="F9063" i="5"/>
  <c r="F9064" i="5"/>
  <c r="F9065" i="5"/>
  <c r="F9066" i="5"/>
  <c r="F9067" i="5"/>
  <c r="F9068" i="5"/>
  <c r="F9069" i="5"/>
  <c r="F9070" i="5"/>
  <c r="F9071" i="5"/>
  <c r="F9072" i="5"/>
  <c r="F9073" i="5"/>
  <c r="F9074" i="5"/>
  <c r="F9075" i="5"/>
  <c r="F9076" i="5"/>
  <c r="F9077" i="5"/>
  <c r="F9078" i="5"/>
  <c r="F9079" i="5"/>
  <c r="F9080" i="5"/>
  <c r="F9081" i="5"/>
  <c r="F9082" i="5"/>
  <c r="F9083" i="5"/>
  <c r="F9085" i="5"/>
  <c r="F9086" i="5"/>
  <c r="F9087" i="5"/>
  <c r="F9088" i="5"/>
  <c r="F9089" i="5"/>
  <c r="F9090" i="5"/>
  <c r="F9091" i="5"/>
  <c r="F9092" i="5"/>
  <c r="F9093" i="5"/>
  <c r="F9094" i="5"/>
  <c r="F9095" i="5"/>
  <c r="F9096" i="5"/>
  <c r="F9097" i="5"/>
  <c r="F9098" i="5"/>
  <c r="F9099" i="5"/>
  <c r="F9101" i="5"/>
  <c r="F9102" i="5"/>
  <c r="F9104" i="5"/>
  <c r="F9105" i="5"/>
  <c r="F9106" i="5"/>
  <c r="F9107" i="5"/>
  <c r="F9108" i="5"/>
  <c r="F9109" i="5"/>
  <c r="F9110" i="5"/>
  <c r="F9111" i="5"/>
  <c r="F9112" i="5"/>
  <c r="F9113" i="5"/>
  <c r="F9114" i="5"/>
  <c r="F9115" i="5"/>
  <c r="F9117" i="5"/>
  <c r="F9118" i="5"/>
  <c r="F9120" i="5"/>
  <c r="F9121" i="5"/>
  <c r="F9122" i="5"/>
  <c r="F9123" i="5"/>
  <c r="F9124" i="5"/>
  <c r="F9125" i="5"/>
  <c r="F9126" i="5"/>
  <c r="F9127" i="5"/>
  <c r="F9128" i="5"/>
  <c r="F9129" i="5"/>
  <c r="F9130" i="5"/>
  <c r="F9131" i="5"/>
  <c r="F9132" i="5"/>
  <c r="F9133" i="5"/>
  <c r="F9134" i="5"/>
  <c r="F9136" i="5"/>
  <c r="F9137" i="5"/>
  <c r="F9138" i="5"/>
  <c r="F9139" i="5"/>
  <c r="F9140" i="5"/>
  <c r="F9141" i="5"/>
  <c r="F9142" i="5"/>
  <c r="F9143" i="5"/>
  <c r="F9144" i="5"/>
  <c r="F9145" i="5"/>
  <c r="F9146" i="5"/>
  <c r="F9147" i="5"/>
  <c r="F9148" i="5"/>
  <c r="F9149" i="5"/>
  <c r="F9150" i="5"/>
  <c r="F9151" i="5"/>
  <c r="F9152" i="5"/>
  <c r="F9153" i="5"/>
  <c r="F9154" i="5"/>
  <c r="F9155" i="5"/>
  <c r="F9156" i="5"/>
  <c r="F9157" i="5"/>
  <c r="F9158" i="5"/>
  <c r="F9159" i="5"/>
  <c r="F9160" i="5"/>
  <c r="F9161" i="5"/>
  <c r="F9162" i="5"/>
  <c r="F9163" i="5"/>
  <c r="F9164" i="5"/>
  <c r="F9165" i="5"/>
  <c r="F9166" i="5"/>
  <c r="F9167" i="5"/>
  <c r="F9168" i="5"/>
  <c r="F9169" i="5"/>
  <c r="F9170" i="5"/>
  <c r="F9171" i="5"/>
  <c r="F9172" i="5"/>
  <c r="F9173" i="5"/>
  <c r="F9174" i="5"/>
  <c r="F9175" i="5"/>
  <c r="F9176" i="5"/>
  <c r="F9177" i="5"/>
  <c r="F9178" i="5"/>
  <c r="F9179" i="5"/>
  <c r="F9181" i="5"/>
  <c r="F9182" i="5"/>
  <c r="F9184" i="5"/>
  <c r="F9185" i="5"/>
  <c r="F9186" i="5"/>
  <c r="F9187" i="5"/>
  <c r="F9188" i="5"/>
  <c r="F9189" i="5"/>
  <c r="F9190" i="5"/>
  <c r="F9191" i="5"/>
  <c r="F9192" i="5"/>
  <c r="F9193" i="5"/>
  <c r="F9194" i="5"/>
  <c r="F9195" i="5"/>
  <c r="F9196" i="5"/>
  <c r="F9197" i="5"/>
  <c r="F9198" i="5"/>
  <c r="F9200" i="5"/>
  <c r="F9201" i="5"/>
  <c r="F9202" i="5"/>
  <c r="F9203" i="5"/>
  <c r="F9204" i="5"/>
  <c r="F9205" i="5"/>
  <c r="F9206" i="5"/>
  <c r="F9207" i="5"/>
  <c r="F9208" i="5"/>
  <c r="F9209" i="5"/>
  <c r="F9210" i="5"/>
  <c r="F9211" i="5"/>
  <c r="F9213" i="5"/>
  <c r="F9214" i="5"/>
  <c r="F9216" i="5"/>
  <c r="F9217" i="5"/>
  <c r="F9218" i="5"/>
  <c r="F9219" i="5"/>
  <c r="F9220" i="5"/>
  <c r="F9221" i="5"/>
  <c r="F9222" i="5"/>
  <c r="F9223" i="5"/>
  <c r="F9224" i="5"/>
  <c r="F9225" i="5"/>
  <c r="F9226" i="5"/>
  <c r="F9227" i="5"/>
  <c r="F9229" i="5"/>
  <c r="F9230" i="5"/>
  <c r="F9232" i="5"/>
  <c r="F9233" i="5"/>
  <c r="F9234" i="5"/>
  <c r="F9235" i="5"/>
  <c r="F9236" i="5"/>
  <c r="F9237" i="5"/>
  <c r="F9238" i="5"/>
  <c r="F9239" i="5"/>
  <c r="F9240" i="5"/>
  <c r="F9241" i="5"/>
  <c r="F9242" i="5"/>
  <c r="F9243" i="5"/>
  <c r="F9244" i="5"/>
  <c r="F9245" i="5"/>
  <c r="F9246" i="5"/>
  <c r="F9247" i="5"/>
  <c r="F9248" i="5"/>
  <c r="F9249" i="5"/>
  <c r="F9250" i="5"/>
  <c r="F9251" i="5"/>
  <c r="F9252" i="5"/>
  <c r="F9253" i="5"/>
  <c r="F9254" i="5"/>
  <c r="F9255" i="5"/>
  <c r="F9256" i="5"/>
  <c r="F9258" i="5"/>
  <c r="F9259" i="5"/>
  <c r="F9260" i="5"/>
  <c r="F9261" i="5"/>
  <c r="F9262" i="5"/>
  <c r="F9264" i="5"/>
  <c r="F9265" i="5"/>
  <c r="F9266" i="5"/>
  <c r="F9267" i="5"/>
  <c r="F9268" i="5"/>
  <c r="F9269" i="5"/>
  <c r="F9271" i="5"/>
  <c r="F9272" i="5"/>
  <c r="F9273" i="5"/>
  <c r="F9274" i="5"/>
  <c r="F9275" i="5"/>
  <c r="F9276" i="5"/>
  <c r="F9277" i="5"/>
  <c r="F9278" i="5"/>
  <c r="F9279" i="5"/>
  <c r="F9280" i="5"/>
  <c r="F9281" i="5"/>
  <c r="F9282" i="5"/>
  <c r="F9283" i="5"/>
  <c r="F9284" i="5"/>
  <c r="F9285" i="5"/>
  <c r="F9286" i="5"/>
  <c r="F9287" i="5"/>
  <c r="F9288" i="5"/>
  <c r="F9290" i="5"/>
  <c r="F9291" i="5"/>
  <c r="F9292" i="5"/>
  <c r="F9294" i="5"/>
  <c r="F9295" i="5"/>
  <c r="F9296" i="5"/>
  <c r="F9297" i="5"/>
  <c r="F9298" i="5"/>
  <c r="F9299" i="5"/>
  <c r="F9300" i="5"/>
  <c r="F9301" i="5"/>
  <c r="F9302" i="5"/>
  <c r="F9303" i="5"/>
  <c r="F9304" i="5"/>
  <c r="F9305" i="5"/>
  <c r="F9306" i="5"/>
  <c r="F9307" i="5"/>
  <c r="F9308" i="5"/>
  <c r="F9309" i="5"/>
  <c r="F9310" i="5"/>
  <c r="F9311" i="5"/>
  <c r="F9312" i="5"/>
  <c r="F9313" i="5"/>
  <c r="F9314" i="5"/>
  <c r="F9315" i="5"/>
  <c r="F9316" i="5"/>
  <c r="F9317" i="5"/>
  <c r="F9318" i="5"/>
  <c r="F9319" i="5"/>
  <c r="F9320" i="5"/>
  <c r="F9321" i="5"/>
  <c r="F9322" i="5"/>
  <c r="F9323" i="5"/>
  <c r="F9324" i="5"/>
  <c r="F9325" i="5"/>
  <c r="F9326" i="5"/>
  <c r="F9327" i="5"/>
  <c r="F9328" i="5"/>
  <c r="F9329" i="5"/>
  <c r="F9330" i="5"/>
  <c r="F9331" i="5"/>
  <c r="F9332" i="5"/>
  <c r="F9333" i="5"/>
  <c r="F9334" i="5"/>
  <c r="F9335" i="5"/>
  <c r="F9336" i="5"/>
  <c r="F9337" i="5"/>
  <c r="F9338" i="5"/>
  <c r="F9339" i="5"/>
  <c r="F9340" i="5"/>
  <c r="F9341" i="5"/>
  <c r="F9342" i="5"/>
  <c r="F9343" i="5"/>
  <c r="F9344" i="5"/>
  <c r="F9345" i="5"/>
  <c r="F9346" i="5"/>
  <c r="F9347" i="5"/>
  <c r="F9348" i="5"/>
  <c r="F9349" i="5"/>
  <c r="F9350" i="5"/>
  <c r="F9351" i="5"/>
  <c r="F9352" i="5"/>
  <c r="F9353" i="5"/>
  <c r="F9354" i="5"/>
  <c r="F9355" i="5"/>
  <c r="F9356" i="5"/>
  <c r="F9357" i="5"/>
  <c r="F9358" i="5"/>
  <c r="F9359" i="5"/>
  <c r="F9360" i="5"/>
  <c r="F9361" i="5"/>
  <c r="F9362" i="5"/>
  <c r="F9363" i="5"/>
  <c r="F9364" i="5"/>
  <c r="F9365" i="5"/>
  <c r="F9366" i="5"/>
  <c r="F9367" i="5"/>
  <c r="F9368" i="5"/>
  <c r="F9369" i="5"/>
  <c r="F9370" i="5"/>
  <c r="F9371" i="5"/>
  <c r="F9372" i="5"/>
  <c r="F9373" i="5"/>
  <c r="F9374" i="5"/>
  <c r="F9375" i="5"/>
  <c r="F9376" i="5"/>
  <c r="F9377" i="5"/>
  <c r="F9378" i="5"/>
  <c r="F9379" i="5"/>
  <c r="F9380" i="5"/>
  <c r="F9381" i="5"/>
  <c r="F9382" i="5"/>
  <c r="F9383" i="5"/>
  <c r="F9384" i="5"/>
  <c r="F9385" i="5"/>
  <c r="F9386" i="5"/>
  <c r="F9387" i="5"/>
  <c r="F9388" i="5"/>
  <c r="F9389" i="5"/>
  <c r="F9390" i="5"/>
  <c r="F9391" i="5"/>
  <c r="F9392" i="5"/>
  <c r="F9393" i="5"/>
  <c r="F9394" i="5"/>
  <c r="F9395" i="5"/>
  <c r="F9396" i="5"/>
  <c r="F9397" i="5"/>
  <c r="F9398" i="5"/>
  <c r="F9399" i="5"/>
  <c r="F9400" i="5"/>
  <c r="F9401" i="5"/>
  <c r="F9402" i="5"/>
  <c r="F9403" i="5"/>
  <c r="F9404" i="5"/>
  <c r="F9405" i="5"/>
  <c r="F9406" i="5"/>
  <c r="F9407" i="5"/>
  <c r="F9408" i="5"/>
  <c r="F9409" i="5"/>
  <c r="F9410" i="5"/>
  <c r="F9411" i="5"/>
  <c r="F9412" i="5"/>
  <c r="F9413" i="5"/>
  <c r="F9414" i="5"/>
  <c r="F9415" i="5"/>
  <c r="F9416" i="5"/>
  <c r="F9417" i="5"/>
  <c r="F9418" i="5"/>
  <c r="F9419" i="5"/>
  <c r="F9420" i="5"/>
  <c r="F9421" i="5"/>
  <c r="F9422" i="5"/>
  <c r="F9423" i="5"/>
  <c r="F9424" i="5"/>
  <c r="F9425" i="5"/>
  <c r="F9426" i="5"/>
  <c r="F9427" i="5"/>
  <c r="F9428" i="5"/>
  <c r="F9429" i="5"/>
  <c r="F9430" i="5"/>
  <c r="F9431" i="5"/>
  <c r="F9432" i="5"/>
  <c r="F9433" i="5"/>
  <c r="F9434" i="5"/>
  <c r="F9435" i="5"/>
  <c r="F9436" i="5"/>
  <c r="F9437" i="5"/>
  <c r="F9438" i="5"/>
  <c r="F9439" i="5"/>
  <c r="F9440" i="5"/>
  <c r="F9441" i="5"/>
  <c r="F9442" i="5"/>
  <c r="F9443" i="5"/>
  <c r="F9444" i="5"/>
  <c r="F9445" i="5"/>
  <c r="F9446" i="5"/>
  <c r="F9447" i="5"/>
  <c r="F9448" i="5"/>
  <c r="F9449" i="5"/>
  <c r="F9450" i="5"/>
  <c r="F9451" i="5"/>
  <c r="F9452" i="5"/>
  <c r="F9453" i="5"/>
  <c r="F9454" i="5"/>
  <c r="F9455" i="5"/>
  <c r="F9456" i="5"/>
  <c r="F9457" i="5"/>
  <c r="F9458" i="5"/>
  <c r="F9459" i="5"/>
  <c r="F9460" i="5"/>
  <c r="F9461" i="5"/>
  <c r="F9462" i="5"/>
  <c r="F9463" i="5"/>
  <c r="F9464" i="5"/>
  <c r="F9465" i="5"/>
  <c r="F9466" i="5"/>
  <c r="F9467" i="5"/>
  <c r="F9468" i="5"/>
  <c r="F9469" i="5"/>
  <c r="F9470" i="5"/>
  <c r="F9471" i="5"/>
  <c r="F9472" i="5"/>
  <c r="F9473" i="5"/>
  <c r="F9474" i="5"/>
  <c r="F9475" i="5"/>
  <c r="F9476" i="5"/>
  <c r="F9477" i="5"/>
  <c r="F9478" i="5"/>
  <c r="F9479" i="5"/>
  <c r="F9480" i="5"/>
  <c r="F9481" i="5"/>
  <c r="F9482" i="5"/>
  <c r="F9483" i="5"/>
  <c r="F9484" i="5"/>
  <c r="F9485" i="5"/>
  <c r="F9486" i="5"/>
  <c r="F9487" i="5"/>
  <c r="F9488" i="5"/>
  <c r="F9489" i="5"/>
  <c r="F9490" i="5"/>
  <c r="F9491" i="5"/>
  <c r="F9492" i="5"/>
  <c r="F9493" i="5"/>
  <c r="F9494" i="5"/>
  <c r="F9495" i="5"/>
  <c r="F9496" i="5"/>
  <c r="F9497" i="5"/>
  <c r="F9498" i="5"/>
  <c r="F9499" i="5"/>
  <c r="F9500" i="5"/>
  <c r="F9501" i="5"/>
  <c r="F9502" i="5"/>
  <c r="F9503" i="5"/>
  <c r="F9504" i="5"/>
  <c r="F9505" i="5"/>
  <c r="F9506" i="5"/>
  <c r="F9507" i="5"/>
  <c r="F9508" i="5"/>
  <c r="F9509" i="5"/>
  <c r="F9510" i="5"/>
  <c r="F9511" i="5"/>
  <c r="F9512" i="5"/>
  <c r="F9513" i="5"/>
  <c r="F9514" i="5"/>
  <c r="F9515" i="5"/>
  <c r="F9516" i="5"/>
  <c r="F9517" i="5"/>
  <c r="F9518" i="5"/>
  <c r="F9519" i="5"/>
  <c r="F9520" i="5"/>
  <c r="F9521" i="5"/>
  <c r="F9522" i="5"/>
  <c r="F9523" i="5"/>
  <c r="F9524" i="5"/>
  <c r="F9525" i="5"/>
  <c r="F9526" i="5"/>
  <c r="F9527" i="5"/>
  <c r="F9528" i="5"/>
  <c r="F9529" i="5"/>
  <c r="F9530" i="5"/>
  <c r="F9531" i="5"/>
  <c r="F9532" i="5"/>
  <c r="F9533" i="5"/>
  <c r="F9534" i="5"/>
  <c r="F9535" i="5"/>
  <c r="F9536" i="5"/>
  <c r="F9537" i="5"/>
  <c r="F9538" i="5"/>
  <c r="F9539" i="5"/>
  <c r="F9540" i="5"/>
  <c r="F9541" i="5"/>
  <c r="F9542" i="5"/>
  <c r="F9543" i="5"/>
  <c r="F9544" i="5"/>
  <c r="F9545" i="5"/>
  <c r="F9546" i="5"/>
  <c r="F9547" i="5"/>
  <c r="F9548" i="5"/>
  <c r="F9549" i="5"/>
  <c r="F9550" i="5"/>
  <c r="F9551" i="5"/>
  <c r="F9552" i="5"/>
  <c r="F9553" i="5"/>
  <c r="F9554" i="5"/>
  <c r="F9555" i="5"/>
  <c r="F9556" i="5"/>
  <c r="F9557" i="5"/>
  <c r="F9558" i="5"/>
  <c r="F9559" i="5"/>
  <c r="F9560" i="5"/>
  <c r="F9561" i="5"/>
  <c r="F9562" i="5"/>
  <c r="F9563" i="5"/>
  <c r="F9564" i="5"/>
  <c r="F9565" i="5"/>
  <c r="F9566" i="5"/>
  <c r="F9567" i="5"/>
  <c r="F9568" i="5"/>
  <c r="F9569" i="5"/>
  <c r="F9570" i="5"/>
  <c r="F9571" i="5"/>
  <c r="F9572" i="5"/>
  <c r="F9573" i="5"/>
  <c r="F9574" i="5"/>
  <c r="F9575" i="5"/>
  <c r="F9576" i="5"/>
  <c r="F9577" i="5"/>
  <c r="F9578" i="5"/>
  <c r="F9579" i="5"/>
  <c r="F9580" i="5"/>
  <c r="F9581" i="5"/>
  <c r="F9582" i="5"/>
  <c r="F9583" i="5"/>
  <c r="F9584" i="5"/>
  <c r="F9585" i="5"/>
  <c r="F9586" i="5"/>
  <c r="F9587" i="5"/>
  <c r="F9588" i="5"/>
  <c r="F9589" i="5"/>
  <c r="F9590" i="5"/>
  <c r="F9591" i="5"/>
  <c r="F9592" i="5"/>
  <c r="F9593" i="5"/>
  <c r="F9594" i="5"/>
  <c r="F9595" i="5"/>
  <c r="F9596" i="5"/>
  <c r="F9597" i="5"/>
  <c r="F9598" i="5"/>
  <c r="F9599" i="5"/>
  <c r="F9600" i="5"/>
  <c r="F9601" i="5"/>
  <c r="F9602" i="5"/>
  <c r="F9603" i="5"/>
  <c r="F9604" i="5"/>
  <c r="F9605" i="5"/>
  <c r="F9606" i="5"/>
  <c r="F9607" i="5"/>
  <c r="F9608" i="5"/>
  <c r="F9609" i="5"/>
  <c r="F9610" i="5"/>
  <c r="F9611" i="5"/>
  <c r="F9612" i="5"/>
  <c r="F9613" i="5"/>
  <c r="F9614" i="5"/>
  <c r="F9615" i="5"/>
  <c r="F9616" i="5"/>
  <c r="F9617" i="5"/>
  <c r="F9618" i="5"/>
  <c r="F9619" i="5"/>
  <c r="F9620" i="5"/>
  <c r="F9621" i="5"/>
  <c r="F9622" i="5"/>
  <c r="F9623" i="5"/>
  <c r="F9624" i="5"/>
  <c r="F9625" i="5"/>
  <c r="F9626" i="5"/>
  <c r="F9627" i="5"/>
  <c r="F9628" i="5"/>
  <c r="F9629" i="5"/>
  <c r="F9630" i="5"/>
  <c r="F9631" i="5"/>
  <c r="F9632" i="5"/>
  <c r="F9633" i="5"/>
  <c r="F9634" i="5"/>
  <c r="F9635" i="5"/>
  <c r="F9636" i="5"/>
  <c r="F9637" i="5"/>
  <c r="F9638" i="5"/>
  <c r="F9639" i="5"/>
  <c r="F9640" i="5"/>
  <c r="F9641" i="5"/>
  <c r="F9642" i="5"/>
  <c r="F9643" i="5"/>
  <c r="F9644" i="5"/>
  <c r="F9645" i="5"/>
  <c r="F9646" i="5"/>
  <c r="F9647" i="5"/>
  <c r="F9648" i="5"/>
  <c r="F9649" i="5"/>
  <c r="F9650" i="5"/>
  <c r="F9651" i="5"/>
  <c r="F9652" i="5"/>
  <c r="F9653" i="5"/>
  <c r="F9654" i="5"/>
  <c r="F9655" i="5"/>
  <c r="F9656" i="5"/>
  <c r="F9657" i="5"/>
  <c r="F9658" i="5"/>
  <c r="F9659" i="5"/>
  <c r="F9660" i="5"/>
  <c r="F9661" i="5"/>
  <c r="F9662" i="5"/>
  <c r="F9663" i="5"/>
  <c r="F9664" i="5"/>
  <c r="F9665" i="5"/>
  <c r="F9666" i="5"/>
  <c r="F9667" i="5"/>
  <c r="F9668" i="5"/>
  <c r="F9669" i="5"/>
  <c r="F9670" i="5"/>
  <c r="F9671" i="5"/>
  <c r="F9672" i="5"/>
  <c r="F9673" i="5"/>
  <c r="F9674" i="5"/>
  <c r="F9675" i="5"/>
  <c r="F9676" i="5"/>
  <c r="F9677" i="5"/>
  <c r="F9678" i="5"/>
  <c r="F9679" i="5"/>
  <c r="F9680" i="5"/>
  <c r="F9681" i="5"/>
  <c r="F9682" i="5"/>
  <c r="F9683" i="5"/>
  <c r="F9684" i="5"/>
  <c r="F9685" i="5"/>
  <c r="F9686" i="5"/>
  <c r="F9687" i="5"/>
  <c r="F9688" i="5"/>
  <c r="F9689" i="5"/>
  <c r="F9690" i="5"/>
  <c r="F9691" i="5"/>
  <c r="F9692" i="5"/>
  <c r="F9693" i="5"/>
  <c r="F9694" i="5"/>
  <c r="F9695" i="5"/>
  <c r="F9696" i="5"/>
  <c r="F9697" i="5"/>
  <c r="F9698" i="5"/>
  <c r="F9699" i="5"/>
  <c r="F9700" i="5"/>
  <c r="F9701" i="5"/>
  <c r="F9702" i="5"/>
  <c r="F9703" i="5"/>
  <c r="F9704" i="5"/>
  <c r="F9705" i="5"/>
  <c r="F9706" i="5"/>
  <c r="F9707" i="5"/>
  <c r="F9708" i="5"/>
  <c r="F9709" i="5"/>
  <c r="F9710" i="5"/>
  <c r="F9711" i="5"/>
  <c r="F9712" i="5"/>
  <c r="F9713" i="5"/>
  <c r="F9714" i="5"/>
  <c r="F9715" i="5"/>
  <c r="F9716" i="5"/>
  <c r="F9717" i="5"/>
  <c r="F9718" i="5"/>
  <c r="F9719" i="5"/>
  <c r="F9720" i="5"/>
  <c r="F9721" i="5"/>
  <c r="F9722" i="5"/>
  <c r="F9723" i="5"/>
  <c r="F9724" i="5"/>
  <c r="F9725" i="5"/>
  <c r="F9726" i="5"/>
  <c r="F9727" i="5"/>
  <c r="F9728" i="5"/>
  <c r="F9729" i="5"/>
  <c r="F9730" i="5"/>
  <c r="F9731" i="5"/>
  <c r="F9732" i="5"/>
  <c r="F9733" i="5"/>
  <c r="F9734" i="5"/>
  <c r="F9735" i="5"/>
  <c r="F9736" i="5"/>
  <c r="F9737" i="5"/>
  <c r="F9738" i="5"/>
  <c r="F9739" i="5"/>
  <c r="F9740" i="5"/>
  <c r="F9741" i="5"/>
  <c r="F9742" i="5"/>
  <c r="F9743" i="5"/>
  <c r="F9744" i="5"/>
  <c r="F9745" i="5"/>
  <c r="F9746" i="5"/>
  <c r="F9747" i="5"/>
  <c r="F9748" i="5"/>
  <c r="F9749" i="5"/>
  <c r="F9750" i="5"/>
  <c r="F9751" i="5"/>
  <c r="F9752" i="5"/>
  <c r="F9753" i="5"/>
  <c r="F9754" i="5"/>
  <c r="F9755" i="5"/>
  <c r="F9756" i="5"/>
  <c r="F9757" i="5"/>
  <c r="F9758" i="5"/>
  <c r="F9759" i="5"/>
  <c r="F9760" i="5"/>
  <c r="F9761" i="5"/>
  <c r="F9762" i="5"/>
  <c r="F9763" i="5"/>
  <c r="F9764" i="5"/>
  <c r="F9765" i="5"/>
  <c r="F9766" i="5"/>
  <c r="F9767" i="5"/>
  <c r="F9768" i="5"/>
  <c r="F9769" i="5"/>
  <c r="F9770" i="5"/>
  <c r="F9771" i="5"/>
  <c r="F9772" i="5"/>
  <c r="F9773" i="5"/>
  <c r="F9774" i="5"/>
  <c r="F9775" i="5"/>
  <c r="F9776" i="5"/>
  <c r="F9777" i="5"/>
  <c r="F9778" i="5"/>
  <c r="F9779" i="5"/>
  <c r="F9780" i="5"/>
  <c r="F9781" i="5"/>
  <c r="F9782" i="5"/>
  <c r="F9783" i="5"/>
  <c r="F9784" i="5"/>
  <c r="F9785" i="5"/>
  <c r="F9786" i="5"/>
  <c r="F9787" i="5"/>
  <c r="F9788" i="5"/>
  <c r="F9789" i="5"/>
  <c r="F9790" i="5"/>
  <c r="F9791" i="5"/>
  <c r="F9792" i="5"/>
  <c r="F9793" i="5"/>
  <c r="F9794" i="5"/>
  <c r="F9795" i="5"/>
  <c r="F9796" i="5"/>
  <c r="F9797" i="5"/>
  <c r="F9798" i="5"/>
  <c r="F9799" i="5"/>
  <c r="F9800" i="5"/>
  <c r="F9801" i="5"/>
  <c r="F9802" i="5"/>
  <c r="F9803" i="5"/>
  <c r="F9804" i="5"/>
  <c r="F9805" i="5"/>
  <c r="F9806" i="5"/>
  <c r="F9807" i="5"/>
  <c r="F9808" i="5"/>
  <c r="F9809" i="5"/>
  <c r="F9810" i="5"/>
  <c r="F9811" i="5"/>
  <c r="F9812" i="5"/>
  <c r="F9813" i="5"/>
  <c r="F9814" i="5"/>
  <c r="F9815" i="5"/>
  <c r="F9816" i="5"/>
  <c r="F9817" i="5"/>
  <c r="F9818" i="5"/>
  <c r="F9819" i="5"/>
  <c r="F9820" i="5"/>
  <c r="F9821" i="5"/>
  <c r="F9822" i="5"/>
  <c r="F9823" i="5"/>
  <c r="F9824" i="5"/>
  <c r="F9825" i="5"/>
  <c r="F9826" i="5"/>
  <c r="F9827" i="5"/>
  <c r="F9828" i="5"/>
  <c r="F9829" i="5"/>
  <c r="F9830" i="5"/>
  <c r="F9831" i="5"/>
  <c r="F9832" i="5"/>
  <c r="F9833" i="5"/>
  <c r="F9834" i="5"/>
  <c r="F9835" i="5"/>
  <c r="F9836" i="5"/>
  <c r="F9837" i="5"/>
  <c r="F9838" i="5"/>
  <c r="F9839" i="5"/>
  <c r="F9840" i="5"/>
  <c r="F9841" i="5"/>
  <c r="F9842" i="5"/>
  <c r="F9843" i="5"/>
  <c r="F9844" i="5"/>
  <c r="F9845" i="5"/>
  <c r="F9846" i="5"/>
  <c r="F9847" i="5"/>
  <c r="F9848" i="5"/>
  <c r="F9849" i="5"/>
  <c r="F9850" i="5"/>
  <c r="F9851" i="5"/>
  <c r="F9852" i="5"/>
  <c r="F9853" i="5"/>
  <c r="F9854" i="5"/>
  <c r="F9855" i="5"/>
  <c r="F9856" i="5"/>
  <c r="F9857" i="5"/>
  <c r="F9858" i="5"/>
  <c r="F9859" i="5"/>
  <c r="F9860" i="5"/>
  <c r="F9861" i="5"/>
  <c r="F9862" i="5"/>
  <c r="F9863" i="5"/>
  <c r="F9864" i="5"/>
  <c r="F9865" i="5"/>
  <c r="F9866" i="5"/>
  <c r="F9867" i="5"/>
  <c r="F9868" i="5"/>
  <c r="F9869" i="5"/>
  <c r="F9870" i="5"/>
  <c r="F9871" i="5"/>
  <c r="F9872" i="5"/>
  <c r="F9873" i="5"/>
  <c r="F9874" i="5"/>
  <c r="F9875" i="5"/>
  <c r="F9876" i="5"/>
  <c r="F9877" i="5"/>
  <c r="F9878" i="5"/>
  <c r="F9879" i="5"/>
  <c r="F9880" i="5"/>
  <c r="F9881" i="5"/>
  <c r="F9882" i="5"/>
  <c r="F9883" i="5"/>
  <c r="F9884" i="5"/>
  <c r="F9885" i="5"/>
  <c r="F9886" i="5"/>
  <c r="F9887" i="5"/>
  <c r="F9888" i="5"/>
  <c r="F9889" i="5"/>
  <c r="F9890" i="5"/>
  <c r="F9891" i="5"/>
  <c r="F9892" i="5"/>
  <c r="F9893" i="5"/>
  <c r="F9894" i="5"/>
  <c r="F9895" i="5"/>
  <c r="F9896" i="5"/>
  <c r="F9897" i="5"/>
  <c r="F9898" i="5"/>
  <c r="F9899" i="5"/>
  <c r="F9900" i="5"/>
  <c r="F9901" i="5"/>
  <c r="F9902" i="5"/>
  <c r="F9903" i="5"/>
  <c r="F9904" i="5"/>
  <c r="F9905" i="5"/>
  <c r="F9906" i="5"/>
  <c r="F9907" i="5"/>
  <c r="F9908" i="5"/>
  <c r="F9909" i="5"/>
  <c r="F9910" i="5"/>
  <c r="F9911" i="5"/>
  <c r="F9912" i="5"/>
  <c r="F9913" i="5"/>
  <c r="F9914" i="5"/>
  <c r="F9915" i="5"/>
  <c r="F9916" i="5"/>
  <c r="F9917" i="5"/>
  <c r="F9918" i="5"/>
  <c r="F9919" i="5"/>
  <c r="F9920" i="5"/>
  <c r="F9921" i="5"/>
  <c r="F9922" i="5"/>
  <c r="F9923" i="5"/>
  <c r="F9924" i="5"/>
  <c r="F9925" i="5"/>
  <c r="F9926" i="5"/>
  <c r="F9927" i="5"/>
  <c r="F9928" i="5"/>
  <c r="F9929" i="5"/>
  <c r="F9930" i="5"/>
  <c r="F9931" i="5"/>
  <c r="F9932" i="5"/>
  <c r="F9933" i="5"/>
  <c r="F9934" i="5"/>
  <c r="F9935" i="5"/>
  <c r="F9936" i="5"/>
  <c r="F9937" i="5"/>
  <c r="F9938" i="5"/>
  <c r="F9939" i="5"/>
  <c r="F9940" i="5"/>
  <c r="F9941" i="5"/>
  <c r="F9942" i="5"/>
  <c r="F9943" i="5"/>
  <c r="F9944" i="5"/>
  <c r="F9945" i="5"/>
  <c r="F9946" i="5"/>
  <c r="F9947" i="5"/>
  <c r="F9948" i="5"/>
  <c r="F9949" i="5"/>
  <c r="F9950" i="5"/>
  <c r="F9951" i="5"/>
  <c r="F9952" i="5"/>
  <c r="F9953" i="5"/>
  <c r="F9954" i="5"/>
  <c r="F9955" i="5"/>
  <c r="F9956" i="5"/>
  <c r="F9957" i="5"/>
  <c r="F9958" i="5"/>
  <c r="F9959" i="5"/>
  <c r="F9960" i="5"/>
  <c r="F9961" i="5"/>
  <c r="F9962" i="5"/>
  <c r="F9963" i="5"/>
  <c r="F9964" i="5"/>
  <c r="F9965" i="5"/>
  <c r="F9966" i="5"/>
  <c r="F9967" i="5"/>
  <c r="F9968" i="5"/>
  <c r="F9969" i="5"/>
  <c r="F9970" i="5"/>
  <c r="F9971" i="5"/>
  <c r="F9972" i="5"/>
  <c r="F9973" i="5"/>
  <c r="F9974" i="5"/>
  <c r="F9975" i="5"/>
  <c r="F9976" i="5"/>
  <c r="F9977" i="5"/>
  <c r="F9978" i="5"/>
  <c r="F9979" i="5"/>
  <c r="F9980" i="5"/>
  <c r="F9981" i="5"/>
  <c r="F9982" i="5"/>
  <c r="F9983" i="5"/>
  <c r="F9984" i="5"/>
  <c r="F9985" i="5"/>
  <c r="F9986" i="5"/>
  <c r="F9987" i="5"/>
  <c r="F9988" i="5"/>
  <c r="F9989" i="5"/>
  <c r="F9990" i="5"/>
  <c r="F9991" i="5"/>
  <c r="F9992" i="5"/>
  <c r="F9993" i="5"/>
  <c r="F9994" i="5"/>
  <c r="F9995" i="5"/>
  <c r="F9996" i="5"/>
  <c r="F9997" i="5"/>
  <c r="F9998" i="5"/>
  <c r="F9999" i="5"/>
  <c r="F10000" i="5"/>
  <c r="F10001" i="5"/>
  <c r="F10002" i="5"/>
  <c r="F10003" i="5"/>
  <c r="F10004" i="5"/>
  <c r="F10005" i="5"/>
  <c r="F10006" i="5"/>
  <c r="F10007" i="5"/>
  <c r="F10008" i="5"/>
  <c r="F10009" i="5"/>
  <c r="F10010" i="5"/>
  <c r="F10011" i="5"/>
  <c r="F10012" i="5"/>
  <c r="F10013" i="5"/>
  <c r="F10014" i="5"/>
  <c r="F10015" i="5"/>
  <c r="F10016" i="5"/>
  <c r="F10017" i="5"/>
  <c r="F10018" i="5"/>
  <c r="F10019" i="5"/>
  <c r="F10020" i="5"/>
  <c r="F10021" i="5"/>
  <c r="F10022" i="5"/>
  <c r="F10023" i="5"/>
  <c r="F10024" i="5"/>
  <c r="F10025" i="5"/>
  <c r="F10026" i="5"/>
  <c r="F10027" i="5"/>
  <c r="F10028" i="5"/>
  <c r="F10029" i="5"/>
  <c r="F10030" i="5"/>
  <c r="F10031" i="5"/>
  <c r="F10032" i="5"/>
  <c r="F10033" i="5"/>
  <c r="F10034" i="5"/>
  <c r="F10035" i="5"/>
  <c r="F10036" i="5"/>
  <c r="F10037" i="5"/>
  <c r="F10038" i="5"/>
  <c r="F10039" i="5"/>
  <c r="F10040" i="5"/>
  <c r="F10041" i="5"/>
  <c r="F10042" i="5"/>
  <c r="F10043" i="5"/>
  <c r="F10044" i="5"/>
  <c r="F10045" i="5"/>
  <c r="F10046" i="5"/>
  <c r="F10047" i="5"/>
  <c r="F10048" i="5"/>
  <c r="F10049" i="5"/>
  <c r="F10050" i="5"/>
  <c r="F10051" i="5"/>
  <c r="F10052" i="5"/>
  <c r="F10053" i="5"/>
  <c r="F10054" i="5"/>
  <c r="F10055" i="5"/>
  <c r="F10056" i="5"/>
  <c r="F10057" i="5"/>
  <c r="F10058" i="5"/>
  <c r="F10059" i="5"/>
  <c r="F10060" i="5"/>
  <c r="F10061" i="5"/>
  <c r="F10062" i="5"/>
  <c r="F10063" i="5"/>
  <c r="F10064" i="5"/>
  <c r="F10065" i="5"/>
  <c r="F10066" i="5"/>
  <c r="F10067" i="5"/>
  <c r="F10068" i="5"/>
  <c r="F10069" i="5"/>
  <c r="F10070" i="5"/>
  <c r="F10071" i="5"/>
  <c r="F10072" i="5"/>
  <c r="F10073" i="5"/>
  <c r="F10074" i="5"/>
  <c r="F10075" i="5"/>
  <c r="F10076" i="5"/>
  <c r="F10077" i="5"/>
  <c r="F10078" i="5"/>
  <c r="F10079" i="5"/>
  <c r="F10080" i="5"/>
  <c r="F10081" i="5"/>
  <c r="F10082" i="5"/>
  <c r="F10083" i="5"/>
  <c r="F10084" i="5"/>
  <c r="F10085" i="5"/>
  <c r="F10086" i="5"/>
  <c r="F10087" i="5"/>
  <c r="F10088" i="5"/>
  <c r="F10089" i="5"/>
  <c r="F10090" i="5"/>
  <c r="F10091" i="5"/>
  <c r="F10092" i="5"/>
  <c r="F10093" i="5"/>
  <c r="F10094" i="5"/>
  <c r="F10095" i="5"/>
  <c r="F10096" i="5"/>
  <c r="F10097" i="5"/>
  <c r="F10098" i="5"/>
  <c r="F10099" i="5"/>
  <c r="F10100" i="5"/>
  <c r="F10101" i="5"/>
  <c r="F10102" i="5"/>
  <c r="F10103" i="5"/>
  <c r="F10104" i="5"/>
  <c r="F10105" i="5"/>
  <c r="F10106" i="5"/>
  <c r="F10107" i="5"/>
  <c r="F10108" i="5"/>
  <c r="F10109" i="5"/>
  <c r="F10110" i="5"/>
  <c r="F10111" i="5"/>
  <c r="F10112" i="5"/>
  <c r="F10113" i="5"/>
  <c r="F10114" i="5"/>
  <c r="F10115" i="5"/>
  <c r="F10116" i="5"/>
  <c r="F10117" i="5"/>
  <c r="F10118" i="5"/>
  <c r="F10119" i="5"/>
  <c r="F10120" i="5"/>
  <c r="F10121" i="5"/>
  <c r="F10122" i="5"/>
  <c r="F10123" i="5"/>
  <c r="F10124" i="5"/>
  <c r="F10125" i="5"/>
  <c r="F10126" i="5"/>
  <c r="F10127" i="5"/>
  <c r="F10128" i="5"/>
  <c r="F10129" i="5"/>
  <c r="F10130" i="5"/>
  <c r="F10131" i="5"/>
  <c r="F10132" i="5"/>
  <c r="F10133" i="5"/>
  <c r="F10134" i="5"/>
  <c r="F10135" i="5"/>
  <c r="F10136" i="5"/>
  <c r="F10137" i="5"/>
  <c r="F10138" i="5"/>
  <c r="F10139" i="5"/>
  <c r="F10140" i="5"/>
  <c r="F10141" i="5"/>
  <c r="F10142" i="5"/>
  <c r="F10143" i="5"/>
  <c r="F10144" i="5"/>
  <c r="F10145" i="5"/>
  <c r="F10146" i="5"/>
  <c r="F10147" i="5"/>
  <c r="F10148" i="5"/>
  <c r="F10149" i="5"/>
  <c r="F10150" i="5"/>
  <c r="F10151" i="5"/>
  <c r="F10152" i="5"/>
  <c r="F10153" i="5"/>
  <c r="F10154" i="5"/>
  <c r="F10155" i="5"/>
  <c r="F10156" i="5"/>
  <c r="F10157" i="5"/>
  <c r="F10158" i="5"/>
  <c r="F10159" i="5"/>
  <c r="F10160" i="5"/>
  <c r="F10161" i="5"/>
  <c r="F10162" i="5"/>
  <c r="F10163" i="5"/>
  <c r="F10164" i="5"/>
  <c r="F10165" i="5"/>
  <c r="F10166" i="5"/>
  <c r="F10167" i="5"/>
  <c r="F10168" i="5"/>
  <c r="F10169" i="5"/>
  <c r="F10170" i="5"/>
  <c r="F10171" i="5"/>
  <c r="F10172" i="5"/>
  <c r="F10173" i="5"/>
  <c r="F10174" i="5"/>
  <c r="F10175" i="5"/>
  <c r="F10176" i="5"/>
  <c r="F10177" i="5"/>
  <c r="F10178" i="5"/>
  <c r="F10179" i="5"/>
  <c r="F10180" i="5"/>
  <c r="F10181" i="5"/>
  <c r="F10182" i="5"/>
  <c r="F10183" i="5"/>
  <c r="F10184" i="5"/>
  <c r="F10185" i="5"/>
  <c r="F10186" i="5"/>
  <c r="F10187" i="5"/>
  <c r="F10188" i="5"/>
  <c r="F10189" i="5"/>
  <c r="F10190" i="5"/>
  <c r="F10191" i="5"/>
  <c r="F10192" i="5"/>
  <c r="F10193" i="5"/>
  <c r="F10194" i="5"/>
  <c r="F10195" i="5"/>
  <c r="F10196" i="5"/>
  <c r="F10197" i="5"/>
  <c r="F10198" i="5"/>
  <c r="F10199" i="5"/>
  <c r="F10200" i="5"/>
  <c r="F10201" i="5"/>
  <c r="F10202" i="5"/>
  <c r="F10203" i="5"/>
  <c r="F10204" i="5"/>
  <c r="F10205" i="5"/>
  <c r="F10206" i="5"/>
  <c r="F10207" i="5"/>
  <c r="F10208" i="5"/>
  <c r="F10209" i="5"/>
  <c r="F10210" i="5"/>
  <c r="F10211" i="5"/>
  <c r="F10212" i="5"/>
  <c r="F10213" i="5"/>
  <c r="F10214" i="5"/>
  <c r="F10215" i="5"/>
  <c r="F10216" i="5"/>
  <c r="F10217" i="5"/>
  <c r="F10218" i="5"/>
  <c r="F10219" i="5"/>
  <c r="F10220" i="5"/>
  <c r="F10221" i="5"/>
  <c r="F10222" i="5"/>
  <c r="F10223" i="5"/>
  <c r="F10224" i="5"/>
  <c r="F10225" i="5"/>
  <c r="F10226" i="5"/>
  <c r="F10227" i="5"/>
  <c r="F10228" i="5"/>
  <c r="F10229" i="5"/>
  <c r="F10230" i="5"/>
  <c r="F10231" i="5"/>
  <c r="F10232" i="5"/>
  <c r="F10233" i="5"/>
  <c r="F10234" i="5"/>
  <c r="F10235" i="5"/>
  <c r="F10236" i="5"/>
  <c r="F10237" i="5"/>
  <c r="F10238" i="5"/>
  <c r="F10239" i="5"/>
  <c r="F10240" i="5"/>
  <c r="F10241" i="5"/>
  <c r="F10242" i="5"/>
  <c r="F10243" i="5"/>
  <c r="F10244" i="5"/>
  <c r="F10245" i="5"/>
  <c r="F10246" i="5"/>
  <c r="F10247" i="5"/>
  <c r="F10248" i="5"/>
  <c r="F10249" i="5"/>
  <c r="F10250" i="5"/>
  <c r="F10251" i="5"/>
  <c r="F10252" i="5"/>
  <c r="F10253" i="5"/>
  <c r="F10254" i="5"/>
  <c r="F10255" i="5"/>
  <c r="F10256" i="5"/>
  <c r="F10257" i="5"/>
  <c r="F10258" i="5"/>
  <c r="F10259" i="5"/>
  <c r="F10260" i="5"/>
  <c r="F10261" i="5"/>
  <c r="F10262" i="5"/>
  <c r="F10263" i="5"/>
  <c r="F10264" i="5"/>
  <c r="F10265" i="5"/>
  <c r="F10266" i="5"/>
  <c r="F10267" i="5"/>
  <c r="F10268" i="5"/>
  <c r="F10269" i="5"/>
  <c r="F10270" i="5"/>
  <c r="F10271" i="5"/>
  <c r="F10272" i="5"/>
  <c r="F10273" i="5"/>
  <c r="F10274" i="5"/>
  <c r="F10275" i="5"/>
  <c r="F10276" i="5"/>
  <c r="F10277" i="5"/>
  <c r="F10278" i="5"/>
  <c r="F10279" i="5"/>
  <c r="F10280" i="5"/>
  <c r="F10281" i="5"/>
  <c r="F10282" i="5"/>
  <c r="F10283" i="5"/>
  <c r="F10284" i="5"/>
  <c r="F10285" i="5"/>
  <c r="F10286" i="5"/>
  <c r="F10287" i="5"/>
  <c r="F10288" i="5"/>
  <c r="F10289" i="5"/>
  <c r="F10290" i="5"/>
  <c r="F10291" i="5"/>
  <c r="F10292" i="5"/>
  <c r="F10293" i="5"/>
  <c r="F10294" i="5"/>
  <c r="F10295" i="5"/>
  <c r="F10296" i="5"/>
  <c r="F10297" i="5"/>
  <c r="F10298" i="5"/>
  <c r="F10299" i="5"/>
  <c r="F10300" i="5"/>
  <c r="F10301" i="5"/>
  <c r="F10302" i="5"/>
  <c r="F10303" i="5"/>
  <c r="F10304" i="5"/>
  <c r="F10305" i="5"/>
  <c r="F10306" i="5"/>
  <c r="F10307" i="5"/>
  <c r="F10308" i="5"/>
  <c r="F10309" i="5"/>
  <c r="F10310" i="5"/>
  <c r="F10311" i="5"/>
  <c r="F10313" i="5"/>
  <c r="F10314" i="5"/>
  <c r="F10315" i="5"/>
  <c r="F10316" i="5"/>
  <c r="F10317" i="5"/>
  <c r="F10318" i="5"/>
  <c r="F10319" i="5"/>
  <c r="F10320" i="5"/>
  <c r="F10321" i="5"/>
  <c r="F10322" i="5"/>
  <c r="F10323" i="5"/>
  <c r="F10324" i="5"/>
  <c r="F10326" i="5"/>
  <c r="F10327" i="5"/>
  <c r="F10330" i="5"/>
  <c r="F10331" i="5"/>
  <c r="F10332" i="5"/>
  <c r="F10333" i="5"/>
  <c r="F10334" i="5"/>
  <c r="F10335" i="5"/>
  <c r="F10336" i="5"/>
  <c r="F10337" i="5"/>
  <c r="F10338" i="5"/>
  <c r="F10339" i="5"/>
  <c r="F10340" i="5"/>
  <c r="F10342" i="5"/>
  <c r="F10343" i="5"/>
  <c r="F10346" i="5"/>
  <c r="F10347" i="5"/>
  <c r="F10348" i="5"/>
  <c r="F10349" i="5"/>
  <c r="F10350" i="5"/>
  <c r="F10351" i="5"/>
  <c r="F10352" i="5"/>
  <c r="F10353" i="5"/>
  <c r="F10354" i="5"/>
  <c r="F10355" i="5"/>
  <c r="F10356" i="5"/>
  <c r="F10358" i="5"/>
  <c r="F10359" i="5"/>
  <c r="F10362" i="5"/>
  <c r="F10363" i="5"/>
  <c r="F10364" i="5"/>
  <c r="F10365" i="5"/>
  <c r="F10366" i="5"/>
  <c r="F10367" i="5"/>
  <c r="F10368" i="5"/>
  <c r="F10369" i="5"/>
  <c r="F10370" i="5"/>
  <c r="F10371" i="5"/>
  <c r="F10372" i="5"/>
  <c r="F10374" i="5"/>
  <c r="F10375" i="5"/>
  <c r="F10376" i="5"/>
  <c r="F10377" i="5"/>
  <c r="F10378" i="5"/>
  <c r="F10379" i="5"/>
  <c r="F10380" i="5"/>
  <c r="F10381" i="5"/>
  <c r="F10382" i="5"/>
  <c r="F10383" i="5"/>
  <c r="F10384" i="5"/>
  <c r="F10385" i="5"/>
  <c r="F10386" i="5"/>
  <c r="F10387" i="5"/>
  <c r="F10388" i="5"/>
  <c r="F10389" i="5"/>
  <c r="F10390" i="5"/>
  <c r="F10391" i="5"/>
  <c r="F10392" i="5"/>
  <c r="F10394" i="5"/>
  <c r="F10395" i="5"/>
  <c r="F10396" i="5"/>
  <c r="F10397" i="5"/>
  <c r="F10398" i="5"/>
  <c r="F10399" i="5"/>
  <c r="F10400" i="5"/>
  <c r="F10401" i="5"/>
  <c r="F10402" i="5"/>
  <c r="F10403" i="5"/>
  <c r="F10404" i="5"/>
  <c r="F10405" i="5"/>
  <c r="F10407" i="5"/>
  <c r="F10408" i="5"/>
  <c r="F10410" i="5"/>
  <c r="F10411" i="5"/>
  <c r="F10412" i="5"/>
  <c r="F10414" i="5"/>
  <c r="F10415" i="5"/>
  <c r="F10416" i="5"/>
  <c r="F10417" i="5"/>
  <c r="F10418" i="5"/>
  <c r="F10419" i="5"/>
  <c r="F10420" i="5"/>
  <c r="F10421" i="5"/>
  <c r="F10423" i="5"/>
  <c r="F10424" i="5"/>
  <c r="F10425" i="5"/>
  <c r="F10426" i="5"/>
  <c r="F10427" i="5"/>
  <c r="F10428" i="5"/>
  <c r="F10429" i="5"/>
  <c r="F10430" i="5"/>
  <c r="F10431" i="5"/>
  <c r="F10432" i="5"/>
  <c r="F10433" i="5"/>
  <c r="F10434" i="5"/>
  <c r="F10435" i="5"/>
  <c r="F10436" i="5"/>
  <c r="F10437" i="5"/>
  <c r="F10438" i="5"/>
  <c r="F10439" i="5"/>
  <c r="F10440" i="5"/>
  <c r="F10442" i="5"/>
  <c r="F10443" i="5"/>
  <c r="F10444" i="5"/>
  <c r="F10446" i="5"/>
  <c r="F10447" i="5"/>
  <c r="F10448" i="5"/>
  <c r="F10449" i="5"/>
  <c r="F10450" i="5"/>
  <c r="F10451" i="5"/>
  <c r="F10452" i="5"/>
  <c r="F10453" i="5"/>
  <c r="F10454" i="5"/>
  <c r="F10455" i="5"/>
  <c r="F10456" i="5"/>
  <c r="F10458" i="5"/>
  <c r="F10459" i="5"/>
  <c r="F10460" i="5"/>
  <c r="F10462" i="5"/>
  <c r="F10463" i="5"/>
  <c r="F10464" i="5"/>
  <c r="F10465" i="5"/>
  <c r="F10466" i="5"/>
  <c r="F10467" i="5"/>
  <c r="F10468" i="5"/>
  <c r="F10469" i="5"/>
  <c r="F10470" i="5"/>
  <c r="F10471" i="5"/>
  <c r="F10472" i="5"/>
  <c r="F10473" i="5"/>
  <c r="F10475" i="5"/>
  <c r="F10476" i="5"/>
  <c r="F10477" i="5"/>
  <c r="F10478" i="5"/>
  <c r="F10479" i="5"/>
  <c r="F10480" i="5"/>
  <c r="F10481" i="5"/>
  <c r="F10482" i="5"/>
  <c r="F10483" i="5"/>
  <c r="F10484" i="5"/>
  <c r="F10485" i="5"/>
  <c r="F10486" i="5"/>
  <c r="F10487" i="5"/>
  <c r="F10488" i="5"/>
  <c r="F10489" i="5"/>
  <c r="F10490" i="5"/>
  <c r="F10491" i="5"/>
  <c r="F10492" i="5"/>
  <c r="F10493" i="5"/>
  <c r="F10494" i="5"/>
  <c r="F10495" i="5"/>
  <c r="F10496" i="5"/>
  <c r="F10497" i="5"/>
  <c r="F10498" i="5"/>
  <c r="F10499" i="5"/>
  <c r="F10500" i="5"/>
  <c r="F10501" i="5"/>
  <c r="F10502" i="5"/>
  <c r="F10503" i="5"/>
  <c r="F10504" i="5"/>
  <c r="F10505" i="5"/>
  <c r="F10506" i="5"/>
  <c r="F10507" i="5"/>
  <c r="F10508" i="5"/>
  <c r="F10509" i="5"/>
  <c r="F10510" i="5"/>
  <c r="F10511" i="5"/>
  <c r="F10512" i="5"/>
  <c r="F10513" i="5"/>
  <c r="F10514" i="5"/>
  <c r="F10515" i="5"/>
  <c r="F10516" i="5"/>
  <c r="F10517" i="5"/>
  <c r="F10518" i="5"/>
  <c r="F10519" i="5"/>
  <c r="F10520" i="5"/>
  <c r="F10521" i="5"/>
  <c r="F10522" i="5"/>
  <c r="F10523" i="5"/>
  <c r="F10524" i="5"/>
  <c r="F10525" i="5"/>
  <c r="F10526" i="5"/>
  <c r="F10527" i="5"/>
  <c r="F10528" i="5"/>
  <c r="F10529" i="5"/>
  <c r="F10530" i="5"/>
  <c r="F10531" i="5"/>
  <c r="F10532" i="5"/>
  <c r="F10533" i="5"/>
  <c r="F10534" i="5"/>
  <c r="F10535" i="5"/>
  <c r="F10536" i="5"/>
  <c r="F10537" i="5"/>
  <c r="F10538" i="5"/>
  <c r="F10539" i="5"/>
  <c r="F10540" i="5"/>
  <c r="F10541" i="5"/>
  <c r="F10542" i="5"/>
  <c r="F10543" i="5"/>
  <c r="F10544" i="5"/>
  <c r="F10545" i="5"/>
  <c r="F10546" i="5"/>
  <c r="F10547" i="5"/>
  <c r="F10548" i="5"/>
  <c r="F10549" i="5"/>
  <c r="F10550" i="5"/>
  <c r="F10551" i="5"/>
  <c r="F10552" i="5"/>
  <c r="F10553" i="5"/>
  <c r="F10554" i="5"/>
  <c r="F10555" i="5"/>
  <c r="F10556" i="5"/>
  <c r="F10557" i="5"/>
  <c r="F10558" i="5"/>
  <c r="F10559" i="5"/>
  <c r="F10560" i="5"/>
  <c r="F10561" i="5"/>
  <c r="F10562" i="5"/>
  <c r="F10563" i="5"/>
  <c r="F10564" i="5"/>
  <c r="F10565" i="5"/>
  <c r="F10566" i="5"/>
  <c r="F10567" i="5"/>
  <c r="F10568" i="5"/>
  <c r="F10569" i="5"/>
  <c r="F10570" i="5"/>
  <c r="F10571" i="5"/>
  <c r="F10572" i="5"/>
  <c r="F10573" i="5"/>
  <c r="F10574" i="5"/>
  <c r="F10575" i="5"/>
  <c r="F10576" i="5"/>
  <c r="F10577" i="5"/>
  <c r="F10578" i="5"/>
  <c r="F10579" i="5"/>
  <c r="F10580" i="5"/>
  <c r="F10581" i="5"/>
  <c r="F10582" i="5"/>
  <c r="F10583" i="5"/>
  <c r="F10584" i="5"/>
  <c r="F10585" i="5"/>
  <c r="F10586" i="5"/>
  <c r="F10587" i="5"/>
  <c r="F10588" i="5"/>
  <c r="F10589" i="5"/>
  <c r="F10590" i="5"/>
  <c r="F10591" i="5"/>
  <c r="F10592" i="5"/>
  <c r="F10593" i="5"/>
  <c r="F10594" i="5"/>
  <c r="F10595" i="5"/>
  <c r="F10596" i="5"/>
  <c r="F10597" i="5"/>
  <c r="F10598" i="5"/>
  <c r="F10599" i="5"/>
  <c r="F10600" i="5"/>
  <c r="F10601" i="5"/>
  <c r="F10602" i="5"/>
  <c r="F10603" i="5"/>
  <c r="F10604" i="5"/>
  <c r="F10605" i="5"/>
  <c r="F10606" i="5"/>
  <c r="F10607" i="5"/>
  <c r="F10608" i="5"/>
  <c r="F10609" i="5"/>
  <c r="F10610" i="5"/>
  <c r="F10611" i="5"/>
  <c r="F10612" i="5"/>
  <c r="F10613" i="5"/>
  <c r="F10614" i="5"/>
  <c r="F10615" i="5"/>
  <c r="F10616" i="5"/>
  <c r="F10617" i="5"/>
  <c r="F10618" i="5"/>
  <c r="F10619" i="5"/>
  <c r="F10620" i="5"/>
  <c r="F10621" i="5"/>
  <c r="F10622" i="5"/>
  <c r="F10623" i="5"/>
  <c r="F10624" i="5"/>
  <c r="F10625" i="5"/>
  <c r="F10626" i="5"/>
  <c r="F10627" i="5"/>
  <c r="F10628" i="5"/>
  <c r="F10629" i="5"/>
  <c r="F10630" i="5"/>
  <c r="F10631" i="5"/>
  <c r="F10632" i="5"/>
  <c r="F10633" i="5"/>
  <c r="F10634" i="5"/>
  <c r="F10635" i="5"/>
  <c r="F10636" i="5"/>
  <c r="F10637" i="5"/>
  <c r="F10638" i="5"/>
  <c r="F10639" i="5"/>
  <c r="F10640" i="5"/>
  <c r="F10641" i="5"/>
  <c r="F10642" i="5"/>
  <c r="F10643" i="5"/>
  <c r="F10644" i="5"/>
  <c r="F10645" i="5"/>
  <c r="F10646" i="5"/>
  <c r="F10647" i="5"/>
  <c r="F10648" i="5"/>
  <c r="F10649" i="5"/>
  <c r="F10650" i="5"/>
  <c r="F10651" i="5"/>
  <c r="F10652" i="5"/>
  <c r="F10653" i="5"/>
  <c r="F10654" i="5"/>
  <c r="F10655" i="5"/>
  <c r="F10656" i="5"/>
  <c r="F10657" i="5"/>
  <c r="F10658" i="5"/>
  <c r="F10659" i="5"/>
  <c r="F10660" i="5"/>
  <c r="F10661" i="5"/>
  <c r="F10662" i="5"/>
  <c r="F10663" i="5"/>
  <c r="F10664" i="5"/>
  <c r="F10665" i="5"/>
  <c r="F10666" i="5"/>
  <c r="F10667" i="5"/>
  <c r="F10668" i="5"/>
  <c r="F10669" i="5"/>
  <c r="F10670" i="5"/>
  <c r="F10671" i="5"/>
  <c r="F10672" i="5"/>
  <c r="F10673" i="5"/>
  <c r="F10674" i="5"/>
  <c r="F10675" i="5"/>
  <c r="F10676" i="5"/>
  <c r="F10677" i="5"/>
  <c r="F10678" i="5"/>
  <c r="F10679" i="5"/>
  <c r="F10680" i="5"/>
  <c r="F10681" i="5"/>
  <c r="F10682" i="5"/>
  <c r="F10683" i="5"/>
  <c r="F10684" i="5"/>
  <c r="F10685" i="5"/>
  <c r="F10686" i="5"/>
  <c r="F10687" i="5"/>
  <c r="F10688" i="5"/>
  <c r="F10689" i="5"/>
  <c r="F10690" i="5"/>
  <c r="F10691" i="5"/>
  <c r="F10692" i="5"/>
  <c r="F10693" i="5"/>
  <c r="F10694" i="5"/>
  <c r="F10695" i="5"/>
  <c r="F10696" i="5"/>
  <c r="F10697" i="5"/>
  <c r="F10698" i="5"/>
  <c r="F10699" i="5"/>
  <c r="F10700" i="5"/>
  <c r="F10701" i="5"/>
  <c r="F10702" i="5"/>
  <c r="F10703" i="5"/>
  <c r="F10704" i="5"/>
  <c r="F10705" i="5"/>
  <c r="F10706" i="5"/>
  <c r="F10707" i="5"/>
  <c r="F10708" i="5"/>
  <c r="F10709" i="5"/>
  <c r="F10710" i="5"/>
  <c r="F10711" i="5"/>
  <c r="F10712" i="5"/>
  <c r="F10713" i="5"/>
  <c r="F10714" i="5"/>
  <c r="F10715" i="5"/>
  <c r="F10716" i="5"/>
  <c r="F10717" i="5"/>
  <c r="F10718" i="5"/>
  <c r="F10719" i="5"/>
  <c r="F10720" i="5"/>
  <c r="F10721" i="5"/>
  <c r="F10722" i="5"/>
  <c r="F10723" i="5"/>
  <c r="F10724" i="5"/>
  <c r="F10725" i="5"/>
  <c r="F10726" i="5"/>
  <c r="F10727" i="5"/>
  <c r="F10728" i="5"/>
  <c r="F10729" i="5"/>
  <c r="F10730" i="5"/>
  <c r="F10731" i="5"/>
  <c r="F10732" i="5"/>
  <c r="F10733" i="5"/>
  <c r="F10734" i="5"/>
  <c r="F10735" i="5"/>
  <c r="F10736" i="5"/>
  <c r="F10737" i="5"/>
  <c r="F10738" i="5"/>
  <c r="F10739" i="5"/>
  <c r="F10740" i="5"/>
  <c r="F10741" i="5"/>
  <c r="F10742" i="5"/>
  <c r="F10743" i="5"/>
  <c r="F10744" i="5"/>
  <c r="F10745" i="5"/>
  <c r="F10746" i="5"/>
  <c r="F10747" i="5"/>
  <c r="F10748" i="5"/>
  <c r="F10749" i="5"/>
  <c r="F10750" i="5"/>
  <c r="F10751" i="5"/>
  <c r="F10752" i="5"/>
  <c r="F10753" i="5"/>
  <c r="F10754" i="5"/>
  <c r="F10755" i="5"/>
  <c r="F10756" i="5"/>
  <c r="F10757" i="5"/>
  <c r="F10758" i="5"/>
  <c r="F10759" i="5"/>
  <c r="F10760" i="5"/>
  <c r="F10761" i="5"/>
  <c r="F10762" i="5"/>
  <c r="F10763" i="5"/>
  <c r="F10764" i="5"/>
  <c r="F10765" i="5"/>
  <c r="F10766" i="5"/>
  <c r="F10767" i="5"/>
  <c r="F10768" i="5"/>
  <c r="F10769" i="5"/>
  <c r="F10770" i="5"/>
  <c r="F10771" i="5"/>
  <c r="F10772" i="5"/>
  <c r="F10773" i="5"/>
  <c r="F10774" i="5"/>
  <c r="F10775" i="5"/>
  <c r="F10776" i="5"/>
  <c r="F10777" i="5"/>
  <c r="F10778" i="5"/>
  <c r="F10779" i="5"/>
  <c r="F10780" i="5"/>
  <c r="F10781" i="5"/>
  <c r="F10782" i="5"/>
  <c r="F10783" i="5"/>
  <c r="F10784" i="5"/>
  <c r="F10785" i="5"/>
  <c r="F10786" i="5"/>
  <c r="F10787" i="5"/>
  <c r="F10788" i="5"/>
  <c r="F10789" i="5"/>
  <c r="F10790" i="5"/>
  <c r="F10791" i="5"/>
  <c r="F10792" i="5"/>
  <c r="F10793" i="5"/>
  <c r="F10794" i="5"/>
  <c r="F10795" i="5"/>
  <c r="F10796" i="5"/>
  <c r="F10797" i="5"/>
  <c r="F10798" i="5"/>
  <c r="F10799" i="5"/>
  <c r="F10800" i="5"/>
  <c r="F10801" i="5"/>
  <c r="F10802" i="5"/>
  <c r="F10803" i="5"/>
  <c r="F10804" i="5"/>
  <c r="F10805" i="5"/>
  <c r="F10806" i="5"/>
  <c r="F10807" i="5"/>
  <c r="F10808" i="5"/>
  <c r="F10809" i="5"/>
  <c r="F10810" i="5"/>
  <c r="F10811" i="5"/>
  <c r="F10812" i="5"/>
  <c r="F10813" i="5"/>
  <c r="F10814" i="5"/>
  <c r="F10815" i="5"/>
  <c r="F10816" i="5"/>
  <c r="F10817" i="5"/>
  <c r="F10818" i="5"/>
  <c r="F10819" i="5"/>
  <c r="F10820" i="5"/>
  <c r="F10821" i="5"/>
  <c r="F10822" i="5"/>
  <c r="F10823" i="5"/>
  <c r="F10824" i="5"/>
  <c r="F10825" i="5"/>
  <c r="F10826" i="5"/>
  <c r="F10827" i="5"/>
  <c r="F10828" i="5"/>
  <c r="F10829" i="5"/>
  <c r="F10830" i="5"/>
  <c r="F10831" i="5"/>
  <c r="F10832" i="5"/>
  <c r="F10833" i="5"/>
  <c r="F10834" i="5"/>
  <c r="F10835" i="5"/>
  <c r="F10836" i="5"/>
  <c r="F10837" i="5"/>
  <c r="F10838" i="5"/>
  <c r="F10839" i="5"/>
  <c r="F10840" i="5"/>
  <c r="F10841" i="5"/>
  <c r="F10842" i="5"/>
  <c r="F10843" i="5"/>
  <c r="F10844" i="5"/>
  <c r="F10845" i="5"/>
  <c r="F10846" i="5"/>
  <c r="F10847" i="5"/>
  <c r="F10848" i="5"/>
  <c r="F10849" i="5"/>
  <c r="F10850" i="5"/>
  <c r="F10851" i="5"/>
  <c r="F10852" i="5"/>
  <c r="F10853" i="5"/>
  <c r="F10854" i="5"/>
  <c r="F10855" i="5"/>
  <c r="F10856" i="5"/>
  <c r="F10857" i="5"/>
  <c r="F10858" i="5"/>
  <c r="F10859" i="5"/>
  <c r="F10860" i="5"/>
  <c r="F10861" i="5"/>
  <c r="F10862" i="5"/>
  <c r="F10863" i="5"/>
  <c r="F10864" i="5"/>
  <c r="F10865" i="5"/>
  <c r="F10866" i="5"/>
  <c r="F10867" i="5"/>
  <c r="F10868" i="5"/>
  <c r="F10869" i="5"/>
  <c r="F10870" i="5"/>
  <c r="F10871" i="5"/>
  <c r="F10872" i="5"/>
  <c r="F10873" i="5"/>
  <c r="F10874" i="5"/>
  <c r="F10875" i="5"/>
  <c r="F10876" i="5"/>
  <c r="F10877" i="5"/>
  <c r="F10878" i="5"/>
  <c r="F10879" i="5"/>
  <c r="F10880" i="5"/>
  <c r="F10881" i="5"/>
  <c r="F10882" i="5"/>
  <c r="F10883" i="5"/>
  <c r="F10884" i="5"/>
  <c r="F10885" i="5"/>
  <c r="F10886" i="5"/>
  <c r="F10887" i="5"/>
  <c r="F10888" i="5"/>
  <c r="F10889" i="5"/>
  <c r="F10890" i="5"/>
  <c r="F10891" i="5"/>
  <c r="F10892" i="5"/>
  <c r="F10893" i="5"/>
  <c r="F10894" i="5"/>
  <c r="F10895" i="5"/>
  <c r="F10896" i="5"/>
  <c r="F10897" i="5"/>
  <c r="F10898" i="5"/>
  <c r="F10899" i="5"/>
  <c r="F10900" i="5"/>
  <c r="F10901" i="5"/>
  <c r="F10902" i="5"/>
  <c r="F10903" i="5"/>
  <c r="F10904" i="5"/>
  <c r="F10905" i="5"/>
  <c r="F10906" i="5"/>
  <c r="F10907" i="5"/>
  <c r="F10908" i="5"/>
  <c r="F10909" i="5"/>
  <c r="F10910" i="5"/>
  <c r="F10911" i="5"/>
  <c r="F10912" i="5"/>
  <c r="F10913" i="5"/>
  <c r="F10914" i="5"/>
  <c r="F10915" i="5"/>
  <c r="F10916" i="5"/>
  <c r="F10917" i="5"/>
  <c r="F10918" i="5"/>
  <c r="F10919" i="5"/>
  <c r="F10920" i="5"/>
  <c r="F10921" i="5"/>
  <c r="F10922" i="5"/>
  <c r="F10923" i="5"/>
  <c r="F10924" i="5"/>
  <c r="F10925" i="5"/>
  <c r="F10926" i="5"/>
  <c r="F10927" i="5"/>
  <c r="F10928" i="5"/>
  <c r="F10929" i="5"/>
  <c r="F10930" i="5"/>
  <c r="F10931" i="5"/>
  <c r="F10932" i="5"/>
  <c r="F10933" i="5"/>
  <c r="F10934" i="5"/>
  <c r="F10935" i="5"/>
  <c r="F10936" i="5"/>
  <c r="F10937" i="5"/>
  <c r="F10938" i="5"/>
  <c r="F10939" i="5"/>
  <c r="F10940" i="5"/>
  <c r="F10941" i="5"/>
  <c r="F10942" i="5"/>
  <c r="F10943" i="5"/>
  <c r="F10944" i="5"/>
  <c r="F10945" i="5"/>
  <c r="F10946" i="5"/>
  <c r="F10947" i="5"/>
  <c r="F10948" i="5"/>
  <c r="F10949" i="5"/>
  <c r="F10950" i="5"/>
  <c r="F10951" i="5"/>
  <c r="F10952" i="5"/>
  <c r="F10953" i="5"/>
  <c r="F10954" i="5"/>
  <c r="F10955" i="5"/>
  <c r="F10956" i="5"/>
  <c r="F10957" i="5"/>
  <c r="F10958" i="5"/>
  <c r="F10959" i="5"/>
  <c r="F10960" i="5"/>
  <c r="F10961" i="5"/>
  <c r="F10962" i="5"/>
  <c r="F10963" i="5"/>
  <c r="F10964" i="5"/>
  <c r="F10965" i="5"/>
  <c r="F10966" i="5"/>
  <c r="F10967" i="5"/>
  <c r="F10968" i="5"/>
  <c r="F10969" i="5"/>
  <c r="F10970" i="5"/>
  <c r="F10971" i="5"/>
  <c r="F10972" i="5"/>
  <c r="F10973" i="5"/>
  <c r="F10974" i="5"/>
  <c r="F10975" i="5"/>
  <c r="F10976" i="5"/>
  <c r="F10977" i="5"/>
  <c r="F10978" i="5"/>
  <c r="F10979" i="5"/>
  <c r="F10980" i="5"/>
  <c r="F10981" i="5"/>
  <c r="F10982" i="5"/>
  <c r="F10983" i="5"/>
  <c r="F10984" i="5"/>
  <c r="F10985" i="5"/>
  <c r="F10986" i="5"/>
  <c r="F10987" i="5"/>
  <c r="F10988" i="5"/>
  <c r="F10989" i="5"/>
  <c r="F10990" i="5"/>
  <c r="F10991" i="5"/>
  <c r="F10992" i="5"/>
  <c r="F10993" i="5"/>
  <c r="F10994" i="5"/>
  <c r="F10995" i="5"/>
  <c r="F10996" i="5"/>
  <c r="F10997" i="5"/>
  <c r="F10998" i="5"/>
  <c r="F10999" i="5"/>
  <c r="F11000" i="5"/>
  <c r="F11001" i="5"/>
  <c r="F11002" i="5"/>
  <c r="F11003" i="5"/>
  <c r="F11004" i="5"/>
  <c r="F11005" i="5"/>
  <c r="F11006" i="5"/>
  <c r="F11007" i="5"/>
  <c r="F11008" i="5"/>
  <c r="F11009" i="5"/>
  <c r="F11010" i="5"/>
  <c r="F11011" i="5"/>
  <c r="F11012" i="5"/>
  <c r="F11013" i="5"/>
  <c r="F11014" i="5"/>
  <c r="F11015" i="5"/>
  <c r="F11016" i="5"/>
  <c r="F11017" i="5"/>
  <c r="F11018" i="5"/>
  <c r="F11019" i="5"/>
  <c r="F11020" i="5"/>
  <c r="F11021" i="5"/>
  <c r="F11022" i="5"/>
  <c r="F11023" i="5"/>
  <c r="F11024" i="5"/>
  <c r="F11025" i="5"/>
  <c r="F11026" i="5"/>
  <c r="F11027" i="5"/>
  <c r="F11028" i="5"/>
  <c r="F11029" i="5"/>
  <c r="F11030" i="5"/>
  <c r="F11031" i="5"/>
  <c r="F11032" i="5"/>
  <c r="F11033" i="5"/>
  <c r="F11034" i="5"/>
  <c r="F11035" i="5"/>
  <c r="F11036" i="5"/>
  <c r="F11037" i="5"/>
  <c r="F11038" i="5"/>
  <c r="F11039" i="5"/>
  <c r="F11040" i="5"/>
  <c r="F11041" i="5"/>
  <c r="F11042" i="5"/>
  <c r="F11043" i="5"/>
  <c r="F11044" i="5"/>
  <c r="F11045" i="5"/>
  <c r="F11046" i="5"/>
  <c r="F11047" i="5"/>
  <c r="F11048" i="5"/>
  <c r="F11049" i="5"/>
  <c r="F11050" i="5"/>
  <c r="F11051" i="5"/>
  <c r="F11052" i="5"/>
  <c r="F11053" i="5"/>
  <c r="F11054" i="5"/>
  <c r="F11055" i="5"/>
  <c r="F11056" i="5"/>
  <c r="F11057" i="5"/>
  <c r="F11058" i="5"/>
  <c r="F11059" i="5"/>
  <c r="F11060" i="5"/>
  <c r="F11061" i="5"/>
  <c r="F11062" i="5"/>
  <c r="F11063" i="5"/>
  <c r="F11064" i="5"/>
  <c r="F11065" i="5"/>
  <c r="F11066" i="5"/>
  <c r="F11067" i="5"/>
  <c r="F11068" i="5"/>
  <c r="F11069" i="5"/>
  <c r="F11070" i="5"/>
  <c r="F11071" i="5"/>
  <c r="F11072" i="5"/>
  <c r="F11073" i="5"/>
  <c r="F11074" i="5"/>
  <c r="F11075" i="5"/>
  <c r="F11076" i="5"/>
  <c r="F11077" i="5"/>
  <c r="F11078" i="5"/>
  <c r="F11079" i="5"/>
  <c r="F11080" i="5"/>
  <c r="F11081" i="5"/>
  <c r="F11082" i="5"/>
  <c r="F11083" i="5"/>
  <c r="F11084" i="5"/>
  <c r="F11085" i="5"/>
  <c r="F11086" i="5"/>
  <c r="F11087" i="5"/>
  <c r="F11088" i="5"/>
  <c r="F11089" i="5"/>
  <c r="F11090" i="5"/>
  <c r="F11091" i="5"/>
  <c r="F11092" i="5"/>
  <c r="F11093" i="5"/>
  <c r="F11094" i="5"/>
  <c r="F11095" i="5"/>
  <c r="F11096" i="5"/>
  <c r="F11097" i="5"/>
  <c r="F11098" i="5"/>
  <c r="F11099" i="5"/>
  <c r="F11100" i="5"/>
  <c r="F11101" i="5"/>
  <c r="F11102" i="5"/>
  <c r="F11103" i="5"/>
  <c r="F11104" i="5"/>
  <c r="F11105" i="5"/>
  <c r="F11106" i="5"/>
  <c r="F11107" i="5"/>
  <c r="F11108" i="5"/>
  <c r="F11109" i="5"/>
  <c r="F11110" i="5"/>
  <c r="F11111" i="5"/>
  <c r="F11112" i="5"/>
  <c r="F11113" i="5"/>
  <c r="F11114" i="5"/>
  <c r="F11115" i="5"/>
  <c r="F11116" i="5"/>
  <c r="F11117" i="5"/>
  <c r="F11118" i="5"/>
  <c r="F11119" i="5"/>
  <c r="F11120" i="5"/>
  <c r="F11121" i="5"/>
  <c r="F11122" i="5"/>
  <c r="F11123" i="5"/>
  <c r="F11124" i="5"/>
  <c r="F11125" i="5"/>
  <c r="F11126" i="5"/>
  <c r="F11127" i="5"/>
  <c r="F11128" i="5"/>
  <c r="F11129" i="5"/>
  <c r="F11130" i="5"/>
  <c r="F11131" i="5"/>
  <c r="F11132" i="5"/>
  <c r="F11133" i="5"/>
  <c r="F11134" i="5"/>
  <c r="F11135" i="5"/>
  <c r="F11136" i="5"/>
  <c r="F11137" i="5"/>
  <c r="F11138" i="5"/>
  <c r="F11139" i="5"/>
  <c r="F11140" i="5"/>
  <c r="F11141" i="5"/>
  <c r="F11142" i="5"/>
  <c r="F11143" i="5"/>
  <c r="F11144" i="5"/>
  <c r="F11145" i="5"/>
  <c r="F11146" i="5"/>
  <c r="F11147" i="5"/>
  <c r="F11148" i="5"/>
  <c r="F11149" i="5"/>
  <c r="F11150" i="5"/>
  <c r="F11151" i="5"/>
  <c r="F11152" i="5"/>
  <c r="F11153" i="5"/>
  <c r="F11154" i="5"/>
  <c r="F11155" i="5"/>
  <c r="F11156" i="5"/>
  <c r="F11157" i="5"/>
  <c r="F11158" i="5"/>
  <c r="F11159" i="5"/>
  <c r="F11160" i="5"/>
  <c r="F11161" i="5"/>
  <c r="F11162" i="5"/>
  <c r="F11163" i="5"/>
  <c r="F11164" i="5"/>
  <c r="F11165" i="5"/>
  <c r="F11166" i="5"/>
  <c r="F11167" i="5"/>
  <c r="F11168" i="5"/>
  <c r="F11169" i="5"/>
  <c r="F11170" i="5"/>
  <c r="F11171" i="5"/>
  <c r="F11172" i="5"/>
  <c r="F11173" i="5"/>
  <c r="F11174" i="5"/>
  <c r="F11175" i="5"/>
  <c r="F11176" i="5"/>
  <c r="F11177" i="5"/>
  <c r="F11178" i="5"/>
  <c r="F11179" i="5"/>
  <c r="F11180" i="5"/>
  <c r="F11181" i="5"/>
  <c r="F11182" i="5"/>
  <c r="F11183" i="5"/>
  <c r="F11184" i="5"/>
  <c r="F11185" i="5"/>
  <c r="F11186" i="5"/>
  <c r="F11187" i="5"/>
  <c r="F11188" i="5"/>
  <c r="F11189" i="5"/>
  <c r="F11190" i="5"/>
  <c r="F11191" i="5"/>
  <c r="F11192" i="5"/>
  <c r="F11193" i="5"/>
  <c r="F11194" i="5"/>
  <c r="F11195" i="5"/>
  <c r="F11196" i="5"/>
  <c r="F11197" i="5"/>
  <c r="F11198" i="5"/>
  <c r="F11199" i="5"/>
  <c r="F11200" i="5"/>
  <c r="F11201" i="5"/>
  <c r="F11202" i="5"/>
  <c r="F11203" i="5"/>
  <c r="F11204" i="5"/>
  <c r="F11205" i="5"/>
  <c r="F11206" i="5"/>
  <c r="F11207" i="5"/>
  <c r="F11208" i="5"/>
  <c r="F11209" i="5"/>
  <c r="F11210" i="5"/>
  <c r="F11211" i="5"/>
  <c r="F11212" i="5"/>
  <c r="F11213" i="5"/>
  <c r="F11214" i="5"/>
  <c r="F11215" i="5"/>
  <c r="F11216" i="5"/>
  <c r="F11217" i="5"/>
  <c r="F11218" i="5"/>
  <c r="F11219" i="5"/>
  <c r="F11220" i="5"/>
  <c r="F11221" i="5"/>
  <c r="F11222" i="5"/>
  <c r="F11223" i="5"/>
  <c r="F11224" i="5"/>
  <c r="F11225" i="5"/>
  <c r="F11226" i="5"/>
  <c r="F11227" i="5"/>
  <c r="F11228" i="5"/>
  <c r="F11229" i="5"/>
  <c r="F11230" i="5"/>
  <c r="F11231" i="5"/>
  <c r="F11232" i="5"/>
  <c r="F11233" i="5"/>
  <c r="F11234" i="5"/>
  <c r="F11235" i="5"/>
  <c r="F11236" i="5"/>
  <c r="F11237" i="5"/>
  <c r="F11238" i="5"/>
  <c r="F11239" i="5"/>
  <c r="F11240" i="5"/>
  <c r="F11241" i="5"/>
  <c r="F11242" i="5"/>
  <c r="F11243" i="5"/>
  <c r="F11244" i="5"/>
  <c r="F11245" i="5"/>
  <c r="F11246" i="5"/>
  <c r="F11247" i="5"/>
  <c r="F11248" i="5"/>
  <c r="F11249" i="5"/>
  <c r="F11250" i="5"/>
  <c r="F11251" i="5"/>
  <c r="F11252" i="5"/>
  <c r="F11253" i="5"/>
  <c r="F11254" i="5"/>
  <c r="F11255" i="5"/>
  <c r="F11256" i="5"/>
  <c r="F11257" i="5"/>
  <c r="F11258" i="5"/>
  <c r="F11259" i="5"/>
  <c r="F11260" i="5"/>
  <c r="F11261" i="5"/>
  <c r="F11262" i="5"/>
  <c r="F11263" i="5"/>
  <c r="F11264" i="5"/>
  <c r="F11265" i="5"/>
  <c r="F11266" i="5"/>
  <c r="F11267" i="5"/>
  <c r="F11268" i="5"/>
  <c r="F11269" i="5"/>
  <c r="F11270" i="5"/>
  <c r="F11271" i="5"/>
  <c r="F11272" i="5"/>
  <c r="F11273" i="5"/>
  <c r="F11274" i="5"/>
  <c r="F11275" i="5"/>
  <c r="F11276" i="5"/>
  <c r="F11277" i="5"/>
  <c r="F11278" i="5"/>
  <c r="F11279" i="5"/>
  <c r="F11280" i="5"/>
  <c r="F11281" i="5"/>
  <c r="F11282" i="5"/>
  <c r="F11283" i="5"/>
  <c r="F11284" i="5"/>
  <c r="F11285" i="5"/>
  <c r="F11286" i="5"/>
  <c r="F11287" i="5"/>
  <c r="F11288" i="5"/>
  <c r="F11289" i="5"/>
  <c r="F11290" i="5"/>
  <c r="F11291" i="5"/>
  <c r="F11292" i="5"/>
  <c r="F11293" i="5"/>
  <c r="F11294" i="5"/>
  <c r="F11295" i="5"/>
  <c r="F11296" i="5"/>
  <c r="F11297" i="5"/>
  <c r="F11298" i="5"/>
  <c r="F11299" i="5"/>
  <c r="F11300" i="5"/>
  <c r="F11301" i="5"/>
  <c r="F11302" i="5"/>
  <c r="F11303" i="5"/>
  <c r="F11304" i="5"/>
  <c r="F11305" i="5"/>
  <c r="F11306" i="5"/>
  <c r="F11307" i="5"/>
  <c r="F11308" i="5"/>
  <c r="F11309" i="5"/>
  <c r="F11310" i="5"/>
  <c r="F11311" i="5"/>
  <c r="F11312" i="5"/>
  <c r="F11313" i="5"/>
  <c r="F11314" i="5"/>
  <c r="F11315" i="5"/>
  <c r="F11316" i="5"/>
  <c r="F11317" i="5"/>
  <c r="F11318" i="5"/>
  <c r="F11319" i="5"/>
  <c r="F11320" i="5"/>
  <c r="F11321" i="5"/>
  <c r="F11322" i="5"/>
  <c r="F11323" i="5"/>
  <c r="F11324" i="5"/>
  <c r="F11325" i="5"/>
  <c r="F11326" i="5"/>
  <c r="F11327" i="5"/>
  <c r="F11328" i="5"/>
  <c r="F11329" i="5"/>
  <c r="F11330" i="5"/>
  <c r="F11331" i="5"/>
  <c r="F11332" i="5"/>
  <c r="F11333" i="5"/>
  <c r="F11334" i="5"/>
  <c r="F11335" i="5"/>
  <c r="F11336" i="5"/>
  <c r="F11337" i="5"/>
  <c r="F11338" i="5"/>
  <c r="F11339" i="5"/>
  <c r="F11340" i="5"/>
  <c r="F11341" i="5"/>
  <c r="F11342" i="5"/>
  <c r="F11343" i="5"/>
  <c r="F11344" i="5"/>
  <c r="F11345" i="5"/>
  <c r="F11346" i="5"/>
  <c r="F11347" i="5"/>
  <c r="F11348" i="5"/>
  <c r="F11349" i="5"/>
  <c r="F11350" i="5"/>
  <c r="F11351" i="5"/>
  <c r="F11352" i="5"/>
  <c r="F11353" i="5"/>
  <c r="F11354" i="5"/>
  <c r="F11355" i="5"/>
  <c r="F11356" i="5"/>
  <c r="F11357" i="5"/>
  <c r="F11358" i="5"/>
  <c r="F11359" i="5"/>
  <c r="F11360" i="5"/>
  <c r="F11361" i="5"/>
  <c r="F11362" i="5"/>
  <c r="F11363" i="5"/>
  <c r="F11364" i="5"/>
  <c r="F11365" i="5"/>
  <c r="F11366" i="5"/>
  <c r="F11367" i="5"/>
  <c r="F11368" i="5"/>
  <c r="F11369" i="5"/>
  <c r="F11370" i="5"/>
  <c r="F11371" i="5"/>
  <c r="F11372" i="5"/>
  <c r="F11373" i="5"/>
  <c r="F11374" i="5"/>
  <c r="F11375" i="5"/>
  <c r="F11376" i="5"/>
  <c r="F11377" i="5"/>
  <c r="F11378" i="5"/>
  <c r="F11379" i="5"/>
  <c r="F11380" i="5"/>
  <c r="F11381" i="5"/>
  <c r="F11382" i="5"/>
  <c r="F11383" i="5"/>
  <c r="F11384" i="5"/>
  <c r="F11385" i="5"/>
  <c r="F11386" i="5"/>
  <c r="F11387" i="5"/>
  <c r="F11388" i="5"/>
  <c r="F11389" i="5"/>
  <c r="F11390" i="5"/>
  <c r="F11391" i="5"/>
  <c r="F11392" i="5"/>
  <c r="F11393" i="5"/>
  <c r="F11394" i="5"/>
  <c r="F11395" i="5"/>
  <c r="F11396" i="5"/>
  <c r="F11397" i="5"/>
  <c r="F11398" i="5"/>
  <c r="F11399" i="5"/>
  <c r="F11400" i="5"/>
  <c r="F11401" i="5"/>
  <c r="F11402" i="5"/>
  <c r="F11403" i="5"/>
  <c r="F11404" i="5"/>
  <c r="F11405" i="5"/>
  <c r="F11406" i="5"/>
  <c r="F11407" i="5"/>
  <c r="F11408" i="5"/>
  <c r="F11409" i="5"/>
  <c r="F11410" i="5"/>
  <c r="F11411" i="5"/>
  <c r="F11412" i="5"/>
  <c r="F11413" i="5"/>
  <c r="F11414" i="5"/>
  <c r="F11415" i="5"/>
  <c r="F11416" i="5"/>
  <c r="F11417" i="5"/>
  <c r="F11418" i="5"/>
  <c r="F11419" i="5"/>
  <c r="F11420" i="5"/>
  <c r="F11421" i="5"/>
  <c r="F11422" i="5"/>
  <c r="F11423" i="5"/>
  <c r="F11424" i="5"/>
  <c r="F11425" i="5"/>
  <c r="F11426" i="5"/>
  <c r="F11427" i="5"/>
  <c r="F11428" i="5"/>
  <c r="F11429" i="5"/>
  <c r="F11430" i="5"/>
  <c r="F11431" i="5"/>
  <c r="F11432" i="5"/>
  <c r="F11433" i="5"/>
  <c r="F11434" i="5"/>
  <c r="F11435" i="5"/>
  <c r="F11436" i="5"/>
  <c r="F11437" i="5"/>
  <c r="F11438" i="5"/>
  <c r="F11439" i="5"/>
  <c r="F11440" i="5"/>
  <c r="F11441" i="5"/>
  <c r="F11442" i="5"/>
  <c r="F11443" i="5"/>
  <c r="F11444" i="5"/>
  <c r="F11445" i="5"/>
  <c r="F11446" i="5"/>
  <c r="F11447" i="5"/>
  <c r="F11448" i="5"/>
  <c r="F11449" i="5"/>
  <c r="F11450" i="5"/>
  <c r="F11451" i="5"/>
  <c r="F11452" i="5"/>
  <c r="F11453" i="5"/>
  <c r="F11454" i="5"/>
  <c r="F11455" i="5"/>
  <c r="F11456" i="5"/>
  <c r="F11457" i="5"/>
  <c r="F11458" i="5"/>
  <c r="F11459" i="5"/>
  <c r="F11460" i="5"/>
  <c r="F11461" i="5"/>
  <c r="F11462" i="5"/>
  <c r="F11463" i="5"/>
  <c r="F11464" i="5"/>
  <c r="F11465" i="5"/>
  <c r="F11466" i="5"/>
  <c r="F11467" i="5"/>
  <c r="F11468" i="5"/>
  <c r="F11469" i="5"/>
  <c r="F11470" i="5"/>
  <c r="F11471" i="5"/>
  <c r="F11472" i="5"/>
  <c r="F11473" i="5"/>
  <c r="F11474" i="5"/>
  <c r="F11475" i="5"/>
  <c r="F11476" i="5"/>
  <c r="F11477" i="5"/>
  <c r="F11478" i="5"/>
  <c r="F11479" i="5"/>
  <c r="F11480" i="5"/>
  <c r="F11481" i="5"/>
  <c r="F11482" i="5"/>
  <c r="F11483" i="5"/>
  <c r="F11484" i="5"/>
  <c r="F11485" i="5"/>
  <c r="F11486" i="5"/>
  <c r="F11487" i="5"/>
  <c r="F11488" i="5"/>
  <c r="F11489" i="5"/>
  <c r="F11490" i="5"/>
  <c r="F11491" i="5"/>
  <c r="F11492" i="5"/>
  <c r="F11493" i="5"/>
  <c r="F11494" i="5"/>
  <c r="F11495" i="5"/>
  <c r="F11496" i="5"/>
  <c r="F11497" i="5"/>
  <c r="F11498" i="5"/>
  <c r="F11499" i="5"/>
  <c r="F11500" i="5"/>
  <c r="F11501" i="5"/>
  <c r="F11502" i="5"/>
  <c r="F11503" i="5"/>
  <c r="F11504" i="5"/>
  <c r="F11505" i="5"/>
  <c r="F11506" i="5"/>
  <c r="F11507" i="5"/>
  <c r="F11508" i="5"/>
  <c r="F11509" i="5"/>
  <c r="F11510" i="5"/>
  <c r="F11511" i="5"/>
  <c r="F11512" i="5"/>
  <c r="F11513" i="5"/>
  <c r="F11514" i="5"/>
  <c r="F11515" i="5"/>
  <c r="F11516" i="5"/>
  <c r="F11517" i="5"/>
  <c r="F11518" i="5"/>
  <c r="F11519" i="5"/>
  <c r="F11520" i="5"/>
  <c r="F11521" i="5"/>
  <c r="F11522" i="5"/>
  <c r="F11523" i="5"/>
  <c r="F11524" i="5"/>
  <c r="F11525" i="5"/>
  <c r="F11526" i="5"/>
  <c r="F11527" i="5"/>
  <c r="F11528" i="5"/>
  <c r="F11529" i="5"/>
  <c r="F11530" i="5"/>
  <c r="F11531" i="5"/>
  <c r="F11532" i="5"/>
  <c r="F11533" i="5"/>
  <c r="F11534" i="5"/>
  <c r="F11535" i="5"/>
  <c r="F11536" i="5"/>
  <c r="F11537" i="5"/>
  <c r="F11538" i="5"/>
  <c r="F11539" i="5"/>
  <c r="F11540" i="5"/>
  <c r="F11541" i="5"/>
  <c r="F11542" i="5"/>
  <c r="F11543" i="5"/>
  <c r="F11544" i="5"/>
  <c r="F11545" i="5"/>
  <c r="F11546" i="5"/>
  <c r="F11547" i="5"/>
  <c r="F11548" i="5"/>
  <c r="F11549" i="5"/>
  <c r="F11550" i="5"/>
  <c r="F11551" i="5"/>
  <c r="F11552" i="5"/>
  <c r="F11553" i="5"/>
  <c r="F11554" i="5"/>
  <c r="F11555" i="5"/>
  <c r="F11556" i="5"/>
  <c r="F11557" i="5"/>
  <c r="F11558" i="5"/>
  <c r="F11559" i="5"/>
  <c r="F11560" i="5"/>
  <c r="F11561" i="5"/>
  <c r="F11562" i="5"/>
  <c r="F11563" i="5"/>
  <c r="F11564" i="5"/>
  <c r="F11565" i="5"/>
  <c r="F11566" i="5"/>
  <c r="F11567" i="5"/>
  <c r="F11568" i="5"/>
  <c r="F11569" i="5"/>
  <c r="F11570" i="5"/>
  <c r="F11571" i="5"/>
  <c r="F11572" i="5"/>
  <c r="F11573" i="5"/>
  <c r="F11574" i="5"/>
  <c r="F11575" i="5"/>
  <c r="F11576" i="5"/>
  <c r="F11577" i="5"/>
  <c r="F11578" i="5"/>
  <c r="F11579" i="5"/>
  <c r="F11580" i="5"/>
  <c r="F11581" i="5"/>
  <c r="F11582" i="5"/>
  <c r="F11583" i="5"/>
  <c r="F11584" i="5"/>
  <c r="F11585" i="5"/>
  <c r="F11586" i="5"/>
  <c r="F11587" i="5"/>
  <c r="F11588" i="5"/>
  <c r="F11589" i="5"/>
  <c r="F11590" i="5"/>
  <c r="F11591" i="5"/>
  <c r="F11592" i="5"/>
  <c r="F11593" i="5"/>
  <c r="F11594" i="5"/>
  <c r="F11595" i="5"/>
  <c r="F11596" i="5"/>
  <c r="F11597" i="5"/>
  <c r="F11598" i="5"/>
  <c r="F11599" i="5"/>
  <c r="F11600" i="5"/>
  <c r="F11601" i="5"/>
  <c r="F11602" i="5"/>
  <c r="F11603" i="5"/>
  <c r="F11604" i="5"/>
  <c r="F11605" i="5"/>
  <c r="F11606" i="5"/>
  <c r="F11607" i="5"/>
  <c r="F11608" i="5"/>
  <c r="F11609" i="5"/>
  <c r="F11610" i="5"/>
  <c r="F11611" i="5"/>
  <c r="F11612" i="5"/>
  <c r="F11613" i="5"/>
  <c r="F11614" i="5"/>
  <c r="F11615" i="5"/>
  <c r="F11616" i="5"/>
  <c r="F11617" i="5"/>
  <c r="F11618" i="5"/>
  <c r="F11619" i="5"/>
  <c r="F11620" i="5"/>
  <c r="F11621" i="5"/>
  <c r="F11622" i="5"/>
  <c r="F11623" i="5"/>
  <c r="F11624" i="5"/>
  <c r="F11625" i="5"/>
  <c r="F11626" i="5"/>
  <c r="F11627" i="5"/>
  <c r="F11628" i="5"/>
  <c r="F11629" i="5"/>
  <c r="F11630" i="5"/>
  <c r="F11631" i="5"/>
  <c r="F11632" i="5"/>
  <c r="F11633" i="5"/>
  <c r="F11634" i="5"/>
  <c r="F11635" i="5"/>
  <c r="F11636" i="5"/>
  <c r="F11637" i="5"/>
  <c r="F11638" i="5"/>
  <c r="F11639" i="5"/>
  <c r="F11640" i="5"/>
  <c r="F11641" i="5"/>
  <c r="F11642" i="5"/>
  <c r="F11643" i="5"/>
  <c r="F11644" i="5"/>
  <c r="F11645" i="5"/>
  <c r="F11646" i="5"/>
  <c r="F11647" i="5"/>
  <c r="F11648" i="5"/>
  <c r="F11649" i="5"/>
  <c r="F11650" i="5"/>
  <c r="F11651" i="5"/>
  <c r="F11652" i="5"/>
  <c r="F11653" i="5"/>
  <c r="F11654" i="5"/>
  <c r="F11655" i="5"/>
  <c r="F11656" i="5"/>
  <c r="F11657" i="5"/>
  <c r="F11658" i="5"/>
  <c r="F11659" i="5"/>
  <c r="F11660" i="5"/>
  <c r="F11661" i="5"/>
  <c r="F11662" i="5"/>
  <c r="F11663" i="5"/>
  <c r="F11664" i="5"/>
  <c r="F11665" i="5"/>
  <c r="F11667" i="5"/>
  <c r="F11668" i="5"/>
  <c r="F11669" i="5"/>
  <c r="F11670" i="5"/>
  <c r="F11671" i="5"/>
  <c r="F11672" i="5"/>
  <c r="F11673" i="5"/>
  <c r="F11674" i="5"/>
  <c r="F11676" i="5"/>
  <c r="F11677" i="5"/>
  <c r="F11678" i="5"/>
  <c r="F11679" i="5"/>
  <c r="F11680" i="5"/>
  <c r="F11681" i="5"/>
  <c r="F11683" i="5"/>
  <c r="F11684" i="5"/>
  <c r="F11685" i="5"/>
  <c r="F11686" i="5"/>
  <c r="F11687" i="5"/>
  <c r="F11688" i="5"/>
  <c r="F11689" i="5"/>
  <c r="F11690" i="5"/>
  <c r="F11692" i="5"/>
  <c r="F11693" i="5"/>
  <c r="F11694" i="5"/>
  <c r="F11695" i="5"/>
  <c r="F11696" i="5"/>
  <c r="F11699" i="5"/>
  <c r="F11700" i="5"/>
  <c r="F11701" i="5"/>
  <c r="F11702" i="5"/>
  <c r="F11703" i="5"/>
  <c r="F11704" i="5"/>
  <c r="F11705" i="5"/>
  <c r="F11706" i="5"/>
  <c r="F11707" i="5"/>
  <c r="F11708" i="5"/>
  <c r="F11709" i="5"/>
  <c r="F11710" i="5"/>
  <c r="F11712" i="5"/>
  <c r="F11715" i="5"/>
  <c r="F11716" i="5"/>
  <c r="F11717" i="5"/>
  <c r="F11718" i="5"/>
  <c r="F11719" i="5"/>
  <c r="F11720" i="5"/>
  <c r="F11721" i="5"/>
  <c r="F11722" i="5"/>
  <c r="F11723" i="5"/>
  <c r="F11724" i="5"/>
  <c r="F11725" i="5"/>
  <c r="F11726" i="5"/>
  <c r="F11728" i="5"/>
  <c r="F11729" i="5"/>
  <c r="F11731" i="5"/>
  <c r="F11732" i="5"/>
  <c r="F11733" i="5"/>
  <c r="F11734" i="5"/>
  <c r="F11735" i="5"/>
  <c r="F11736" i="5"/>
  <c r="F11737" i="5"/>
  <c r="F11738" i="5"/>
  <c r="F11739" i="5"/>
  <c r="F11740" i="5"/>
  <c r="F11741" i="5"/>
  <c r="F11742" i="5"/>
  <c r="F11743" i="5"/>
  <c r="F11744" i="5"/>
  <c r="F11745" i="5"/>
  <c r="F11747" i="5"/>
  <c r="F11748" i="5"/>
  <c r="F11749" i="5"/>
  <c r="F11750" i="5"/>
  <c r="F11751" i="5"/>
  <c r="F11752" i="5"/>
  <c r="F11753" i="5"/>
  <c r="F11754" i="5"/>
  <c r="F11755" i="5"/>
  <c r="F11756" i="5"/>
  <c r="F11757" i="5"/>
  <c r="F11758" i="5"/>
  <c r="F11760" i="5"/>
  <c r="F11761" i="5"/>
  <c r="F11763" i="5"/>
  <c r="F11764" i="5"/>
  <c r="F11765" i="5"/>
  <c r="F11766" i="5"/>
  <c r="F11767" i="5"/>
  <c r="F11768" i="5"/>
  <c r="F11769" i="5"/>
  <c r="F11770" i="5"/>
  <c r="F11771" i="5"/>
  <c r="F11772" i="5"/>
  <c r="F11773" i="5"/>
  <c r="F11774" i="5"/>
  <c r="F11776" i="5"/>
  <c r="F11777" i="5"/>
  <c r="F11779" i="5"/>
  <c r="F11780" i="5"/>
  <c r="F11781" i="5"/>
  <c r="F11782" i="5"/>
  <c r="F11783" i="5"/>
  <c r="F11784" i="5"/>
  <c r="F11785" i="5"/>
  <c r="F11786" i="5"/>
  <c r="F11787" i="5"/>
  <c r="F11788" i="5"/>
  <c r="F11789" i="5"/>
  <c r="F11790" i="5"/>
  <c r="F11792" i="5"/>
  <c r="F11793" i="5"/>
  <c r="F11795" i="5"/>
  <c r="F11796" i="5"/>
  <c r="F11797" i="5"/>
  <c r="F11798" i="5"/>
  <c r="F11799" i="5"/>
  <c r="F11800" i="5"/>
  <c r="F11801" i="5"/>
  <c r="F11802" i="5"/>
  <c r="F11803" i="5"/>
  <c r="F11804" i="5"/>
  <c r="F11805" i="5"/>
  <c r="F11806" i="5"/>
  <c r="F11808" i="5"/>
  <c r="F11809" i="5"/>
  <c r="F11811" i="5"/>
  <c r="F11812" i="5"/>
  <c r="F11813" i="5"/>
  <c r="F11814" i="5"/>
  <c r="F11815" i="5"/>
  <c r="F11816" i="5"/>
  <c r="F11817" i="5"/>
  <c r="F11818" i="5"/>
  <c r="F11819" i="5"/>
  <c r="F11820" i="5"/>
  <c r="F11821" i="5"/>
  <c r="F11822" i="5"/>
  <c r="F11824" i="5"/>
  <c r="F11825" i="5"/>
  <c r="F11826" i="5"/>
  <c r="F11827" i="5"/>
  <c r="F11828" i="5"/>
  <c r="F11829" i="5"/>
  <c r="F11830" i="5"/>
  <c r="F11831" i="5"/>
  <c r="F11832" i="5"/>
  <c r="F11833" i="5"/>
  <c r="F11834" i="5"/>
  <c r="F11835" i="5"/>
  <c r="F11836" i="5"/>
  <c r="F11837" i="5"/>
  <c r="F11838" i="5"/>
  <c r="F11840" i="5"/>
  <c r="F11841" i="5"/>
  <c r="F11843" i="5"/>
  <c r="F11844" i="5"/>
  <c r="F11845" i="5"/>
  <c r="F11846" i="5"/>
  <c r="F11847" i="5"/>
  <c r="F11848" i="5"/>
  <c r="F11849" i="5"/>
  <c r="F11850" i="5"/>
  <c r="F11851" i="5"/>
  <c r="F11852" i="5"/>
  <c r="F11853" i="5"/>
  <c r="F11854" i="5"/>
  <c r="F11856" i="5"/>
  <c r="F11857" i="5"/>
  <c r="F11859" i="5"/>
  <c r="F11860" i="5"/>
  <c r="F11861" i="5"/>
  <c r="F11862" i="5"/>
  <c r="F11863" i="5"/>
  <c r="F11864" i="5"/>
  <c r="F11865" i="5"/>
  <c r="F11866" i="5"/>
  <c r="F11867" i="5"/>
  <c r="F11868" i="5"/>
  <c r="F11869" i="5"/>
  <c r="F11870" i="5"/>
  <c r="F11871" i="5"/>
  <c r="F11872" i="5"/>
  <c r="F11873" i="5"/>
  <c r="F11875" i="5"/>
  <c r="F11876" i="5"/>
  <c r="F11877" i="5"/>
  <c r="F11878" i="5"/>
  <c r="F11879" i="5"/>
  <c r="F11880" i="5"/>
  <c r="F11881" i="5"/>
  <c r="F11882" i="5"/>
  <c r="F11883" i="5"/>
  <c r="F11884" i="5"/>
  <c r="F11885" i="5"/>
  <c r="F11886" i="5"/>
  <c r="F11888" i="5"/>
  <c r="F11889" i="5"/>
  <c r="F11891" i="5"/>
  <c r="F11892" i="5"/>
  <c r="F11893" i="5"/>
  <c r="F11894" i="5"/>
  <c r="F11895" i="5"/>
  <c r="F11896" i="5"/>
  <c r="F11897" i="5"/>
  <c r="F11898" i="5"/>
  <c r="F11899" i="5"/>
  <c r="F11900" i="5"/>
  <c r="F11901" i="5"/>
  <c r="F11902" i="5"/>
  <c r="F11904" i="5"/>
  <c r="F11905" i="5"/>
  <c r="F11906" i="5"/>
  <c r="F11907" i="5"/>
  <c r="F11908" i="5"/>
  <c r="F11909" i="5"/>
  <c r="F11910" i="5"/>
  <c r="F11911" i="5"/>
  <c r="F11912" i="5"/>
  <c r="F11913" i="5"/>
  <c r="F11914" i="5"/>
  <c r="F11915" i="5"/>
  <c r="F11916" i="5"/>
  <c r="F11917" i="5"/>
  <c r="F11918" i="5"/>
  <c r="F11920" i="5"/>
  <c r="F11921" i="5"/>
  <c r="F11923" i="5"/>
  <c r="F11924" i="5"/>
  <c r="F11925" i="5"/>
  <c r="F11926" i="5"/>
  <c r="F11927" i="5"/>
  <c r="F11928" i="5"/>
  <c r="F11929" i="5"/>
  <c r="F11930" i="5"/>
  <c r="F11931" i="5"/>
  <c r="F11932" i="5"/>
  <c r="F11933" i="5"/>
  <c r="F11934" i="5"/>
  <c r="F11936" i="5"/>
  <c r="F11937" i="5"/>
  <c r="F11938" i="5"/>
  <c r="F11939" i="5"/>
  <c r="F11940" i="5"/>
  <c r="F11941" i="5"/>
  <c r="F11942" i="5"/>
  <c r="F11943" i="5"/>
  <c r="F11944" i="5"/>
  <c r="F11945" i="5"/>
  <c r="F11946" i="5"/>
  <c r="F11947" i="5"/>
  <c r="F11948" i="5"/>
  <c r="F11949" i="5"/>
  <c r="F11950" i="5"/>
  <c r="F11952" i="5"/>
  <c r="F11953" i="5"/>
  <c r="F11955" i="5"/>
  <c r="F11956" i="5"/>
  <c r="F11957" i="5"/>
  <c r="F11958" i="5"/>
  <c r="F11959" i="5"/>
  <c r="F11960" i="5"/>
  <c r="F11961" i="5"/>
  <c r="F11962" i="5"/>
  <c r="F11963" i="5"/>
  <c r="F11964" i="5"/>
  <c r="F11965" i="5"/>
  <c r="F11966" i="5"/>
  <c r="F11968" i="5"/>
  <c r="F11969" i="5"/>
  <c r="F11971" i="5"/>
  <c r="F11972" i="5"/>
  <c r="F11973" i="5"/>
  <c r="F11974" i="5"/>
  <c r="F11975" i="5"/>
  <c r="F11976" i="5"/>
  <c r="F11977" i="5"/>
  <c r="F11978" i="5"/>
  <c r="F11979" i="5"/>
  <c r="F11980" i="5"/>
  <c r="F11981" i="5"/>
  <c r="F11982" i="5"/>
  <c r="F11983" i="5"/>
  <c r="F11984" i="5"/>
  <c r="F11985" i="5"/>
  <c r="F11987" i="5"/>
  <c r="F11988" i="5"/>
  <c r="F11989" i="5"/>
  <c r="F11990" i="5"/>
  <c r="F11991" i="5"/>
  <c r="F11992" i="5"/>
  <c r="F11993" i="5"/>
  <c r="F11994" i="5"/>
  <c r="F11995" i="5"/>
  <c r="F11996" i="5"/>
  <c r="F11997" i="5"/>
  <c r="F11998" i="5"/>
  <c r="F12000" i="5"/>
  <c r="F12001" i="5"/>
  <c r="F12003" i="5"/>
  <c r="F12004" i="5"/>
  <c r="F12005" i="5"/>
  <c r="F12006" i="5"/>
  <c r="F12007" i="5"/>
  <c r="F12008" i="5"/>
  <c r="F12009" i="5"/>
  <c r="F12010" i="5"/>
  <c r="F12011" i="5"/>
  <c r="F12012" i="5"/>
  <c r="F12013" i="5"/>
  <c r="F12014" i="5"/>
  <c r="F12015" i="5"/>
  <c r="F12016" i="5"/>
  <c r="F12017" i="5"/>
  <c r="F12018" i="5"/>
  <c r="F12019" i="5"/>
  <c r="F12020" i="5"/>
  <c r="F12021" i="5"/>
  <c r="F12022" i="5"/>
  <c r="F12023" i="5"/>
  <c r="F12024" i="5"/>
  <c r="F12025" i="5"/>
  <c r="F12026" i="5"/>
  <c r="F12027" i="5"/>
  <c r="F12029" i="5"/>
  <c r="F12030" i="5"/>
  <c r="F12031" i="5"/>
  <c r="F12032" i="5"/>
  <c r="F12033" i="5"/>
  <c r="F12034" i="5"/>
  <c r="F12035" i="5"/>
  <c r="F12036" i="5"/>
  <c r="F12037" i="5"/>
  <c r="F12038" i="5"/>
  <c r="F12039" i="5"/>
  <c r="F12040" i="5"/>
  <c r="F12042" i="5"/>
  <c r="F12043" i="5"/>
  <c r="F12044" i="5"/>
  <c r="F12045" i="5"/>
  <c r="F12046" i="5"/>
  <c r="F12047" i="5"/>
  <c r="F12048" i="5"/>
  <c r="F12049" i="5"/>
  <c r="F12050" i="5"/>
  <c r="F12052" i="5"/>
  <c r="F12053" i="5"/>
  <c r="F12054" i="5"/>
  <c r="F12055" i="5"/>
  <c r="F12056" i="5"/>
  <c r="F12057" i="5"/>
  <c r="F12058" i="5"/>
  <c r="F12059" i="5"/>
  <c r="F12060" i="5"/>
  <c r="F12061" i="5"/>
  <c r="F12062" i="5"/>
  <c r="F12063" i="5"/>
  <c r="F12064" i="5"/>
  <c r="F12065" i="5"/>
  <c r="F12066" i="5"/>
  <c r="F12067" i="5"/>
  <c r="F12068" i="5"/>
  <c r="F12069" i="5"/>
  <c r="F12070" i="5"/>
  <c r="F12071" i="5"/>
  <c r="F12072" i="5"/>
  <c r="F12073" i="5"/>
  <c r="F12074" i="5"/>
  <c r="F12075" i="5"/>
  <c r="F12076" i="5"/>
  <c r="F12077" i="5"/>
  <c r="F12078" i="5"/>
  <c r="F12079" i="5"/>
  <c r="F12080" i="5"/>
  <c r="F12081" i="5"/>
  <c r="F12082" i="5"/>
  <c r="F12083" i="5"/>
  <c r="F12084" i="5"/>
  <c r="F12085" i="5"/>
  <c r="F12086" i="5"/>
  <c r="F12087" i="5"/>
  <c r="F12088" i="5"/>
  <c r="F12089" i="5"/>
  <c r="F12090" i="5"/>
  <c r="F12091" i="5"/>
  <c r="F12092" i="5"/>
  <c r="F12093" i="5"/>
  <c r="F12094" i="5"/>
  <c r="F12095" i="5"/>
  <c r="F12096" i="5"/>
  <c r="F12097" i="5"/>
  <c r="F12098" i="5"/>
  <c r="F12099" i="5"/>
  <c r="F12100" i="5"/>
  <c r="F12101" i="5"/>
  <c r="F12102" i="5"/>
  <c r="F12103" i="5"/>
  <c r="F12104" i="5"/>
  <c r="F12105" i="5"/>
  <c r="F12106" i="5"/>
  <c r="F12107" i="5"/>
  <c r="F12108" i="5"/>
  <c r="F12109" i="5"/>
  <c r="F12110" i="5"/>
  <c r="F12111" i="5"/>
  <c r="F12112" i="5"/>
  <c r="F12113" i="5"/>
  <c r="F12114" i="5"/>
  <c r="F12115" i="5"/>
  <c r="F12116" i="5"/>
  <c r="F12117" i="5"/>
  <c r="F12118" i="5"/>
  <c r="F12119" i="5"/>
  <c r="F12120" i="5"/>
  <c r="F12121" i="5"/>
  <c r="F12122" i="5"/>
  <c r="F12123" i="5"/>
  <c r="F12124" i="5"/>
  <c r="F12125" i="5"/>
  <c r="F12126" i="5"/>
  <c r="F12127" i="5"/>
  <c r="F12128" i="5"/>
  <c r="F12129" i="5"/>
  <c r="F12130" i="5"/>
  <c r="F12131" i="5"/>
  <c r="F12132" i="5"/>
  <c r="F12133" i="5"/>
  <c r="F12134" i="5"/>
  <c r="F12135" i="5"/>
  <c r="F12136" i="5"/>
  <c r="F12137" i="5"/>
  <c r="F12138" i="5"/>
  <c r="F12139" i="5"/>
  <c r="F12140" i="5"/>
  <c r="F12141" i="5"/>
  <c r="F12142" i="5"/>
  <c r="F12143" i="5"/>
  <c r="F12144" i="5"/>
  <c r="F12145" i="5"/>
  <c r="F12146" i="5"/>
  <c r="F12147" i="5"/>
  <c r="F12148" i="5"/>
  <c r="F12149" i="5"/>
  <c r="F12150" i="5"/>
  <c r="F12151" i="5"/>
  <c r="F12152" i="5"/>
  <c r="F12153" i="5"/>
  <c r="F12154" i="5"/>
  <c r="F12155" i="5"/>
  <c r="F12156" i="5"/>
  <c r="F12157" i="5"/>
  <c r="F12158" i="5"/>
  <c r="F12159" i="5"/>
  <c r="F12160" i="5"/>
  <c r="F12161" i="5"/>
  <c r="F12162" i="5"/>
  <c r="F12163" i="5"/>
  <c r="F12164" i="5"/>
  <c r="F12165" i="5"/>
  <c r="F12166" i="5"/>
  <c r="F12167" i="5"/>
  <c r="F12168" i="5"/>
  <c r="F12169" i="5"/>
  <c r="F12170" i="5"/>
  <c r="F12171" i="5"/>
  <c r="F12172" i="5"/>
  <c r="F12173" i="5"/>
  <c r="F12174" i="5"/>
  <c r="F12175" i="5"/>
  <c r="F12176" i="5"/>
  <c r="F12177" i="5"/>
  <c r="F12178" i="5"/>
  <c r="F12179" i="5"/>
  <c r="F12180" i="5"/>
  <c r="F12181" i="5"/>
  <c r="F12182" i="5"/>
  <c r="F12183" i="5"/>
  <c r="F12184" i="5"/>
  <c r="F12185" i="5"/>
  <c r="F12186" i="5"/>
  <c r="F12187" i="5"/>
  <c r="F12188" i="5"/>
  <c r="F12189" i="5"/>
  <c r="F12190" i="5"/>
  <c r="F12191" i="5"/>
  <c r="F12192" i="5"/>
  <c r="F12193" i="5"/>
  <c r="F12194" i="5"/>
  <c r="F12195" i="5"/>
  <c r="F12196" i="5"/>
  <c r="F12197" i="5"/>
  <c r="F12198" i="5"/>
  <c r="F12199" i="5"/>
  <c r="F12200" i="5"/>
  <c r="F12201" i="5"/>
  <c r="F12202" i="5"/>
  <c r="F12203" i="5"/>
  <c r="F12204" i="5"/>
  <c r="F12205" i="5"/>
  <c r="F12206" i="5"/>
  <c r="F12207" i="5"/>
  <c r="F12208" i="5"/>
  <c r="F12209" i="5"/>
  <c r="F12210" i="5"/>
  <c r="F12211" i="5"/>
  <c r="F12212" i="5"/>
  <c r="F12213" i="5"/>
  <c r="F12214" i="5"/>
  <c r="F12215" i="5"/>
  <c r="F12216" i="5"/>
  <c r="F12217" i="5"/>
  <c r="F12218" i="5"/>
  <c r="F12219" i="5"/>
  <c r="F12220" i="5"/>
  <c r="F12221" i="5"/>
  <c r="F12222" i="5"/>
  <c r="F12223" i="5"/>
  <c r="F12224" i="5"/>
  <c r="F12225" i="5"/>
  <c r="F12226" i="5"/>
  <c r="F12227" i="5"/>
  <c r="F12228" i="5"/>
  <c r="F12229" i="5"/>
  <c r="F12230" i="5"/>
  <c r="F12231" i="5"/>
  <c r="F12232" i="5"/>
  <c r="F12233" i="5"/>
  <c r="F12234" i="5"/>
  <c r="F12235" i="5"/>
  <c r="F12236" i="5"/>
  <c r="F12237" i="5"/>
  <c r="F12238" i="5"/>
  <c r="F12239" i="5"/>
  <c r="F12240" i="5"/>
  <c r="F12241" i="5"/>
  <c r="F12242" i="5"/>
  <c r="F12243" i="5"/>
  <c r="F12244" i="5"/>
  <c r="F12245" i="5"/>
  <c r="F12246" i="5"/>
  <c r="F12247" i="5"/>
  <c r="F12248" i="5"/>
  <c r="F12249" i="5"/>
  <c r="F12250" i="5"/>
  <c r="F12251" i="5"/>
  <c r="F12252" i="5"/>
  <c r="F12253" i="5"/>
  <c r="F12254" i="5"/>
  <c r="F12255" i="5"/>
  <c r="F12256" i="5"/>
  <c r="F12257" i="5"/>
  <c r="F12258" i="5"/>
  <c r="F12259" i="5"/>
  <c r="F12260" i="5"/>
  <c r="F12261" i="5"/>
  <c r="F12262" i="5"/>
  <c r="F12263" i="5"/>
  <c r="F12264" i="5"/>
  <c r="F12265" i="5"/>
  <c r="F12266" i="5"/>
  <c r="F12267" i="5"/>
  <c r="F12268" i="5"/>
  <c r="F12269" i="5"/>
  <c r="F12270" i="5"/>
  <c r="F12271" i="5"/>
  <c r="F12272" i="5"/>
  <c r="F12273" i="5"/>
  <c r="F12274" i="5"/>
  <c r="F12275" i="5"/>
  <c r="F12276" i="5"/>
  <c r="F12277" i="5"/>
  <c r="F12278" i="5"/>
  <c r="F12279" i="5"/>
  <c r="F12280" i="5"/>
  <c r="F12281" i="5"/>
  <c r="F12282" i="5"/>
  <c r="F12283" i="5"/>
  <c r="F12284" i="5"/>
  <c r="F12285" i="5"/>
  <c r="F12286" i="5"/>
  <c r="F12287" i="5"/>
  <c r="F12288" i="5"/>
  <c r="F12289" i="5"/>
  <c r="F12290" i="5"/>
  <c r="F12291" i="5"/>
  <c r="F12292" i="5"/>
  <c r="F12293" i="5"/>
  <c r="F12294" i="5"/>
  <c r="F12295" i="5"/>
  <c r="F12296" i="5"/>
  <c r="F12297" i="5"/>
  <c r="F12298" i="5"/>
  <c r="F12299" i="5"/>
  <c r="F12300" i="5"/>
  <c r="F12301" i="5"/>
  <c r="F12302" i="5"/>
  <c r="F12303" i="5"/>
  <c r="F12304" i="5"/>
  <c r="F12305" i="5"/>
  <c r="F12306" i="5"/>
  <c r="F12307" i="5"/>
  <c r="F12308" i="5"/>
  <c r="F12309" i="5"/>
  <c r="F12310" i="5"/>
  <c r="F12311" i="5"/>
  <c r="F12312" i="5"/>
  <c r="F12313" i="5"/>
  <c r="F12314" i="5"/>
  <c r="F12315" i="5"/>
  <c r="F12316" i="5"/>
  <c r="F12317" i="5"/>
  <c r="F12318" i="5"/>
  <c r="F12319" i="5"/>
  <c r="F12320" i="5"/>
  <c r="F12321" i="5"/>
  <c r="F12322" i="5"/>
  <c r="F12323" i="5"/>
  <c r="F12324" i="5"/>
  <c r="F12325" i="5"/>
  <c r="F12326" i="5"/>
  <c r="F12327" i="5"/>
  <c r="F12328" i="5"/>
  <c r="F12329" i="5"/>
  <c r="F12330" i="5"/>
  <c r="F12331" i="5"/>
  <c r="F12332" i="5"/>
  <c r="F12333" i="5"/>
  <c r="F12334" i="5"/>
  <c r="F12335" i="5"/>
  <c r="F12336" i="5"/>
  <c r="F12337" i="5"/>
  <c r="F12338" i="5"/>
  <c r="F12339" i="5"/>
  <c r="F12340" i="5"/>
  <c r="F12341" i="5"/>
  <c r="F12342" i="5"/>
  <c r="F12343" i="5"/>
  <c r="F12344" i="5"/>
  <c r="F12345" i="5"/>
  <c r="F12346" i="5"/>
  <c r="F12347" i="5"/>
  <c r="F12348" i="5"/>
  <c r="F12349" i="5"/>
  <c r="F12350" i="5"/>
  <c r="F12351" i="5"/>
  <c r="F12352" i="5"/>
  <c r="F12353" i="5"/>
  <c r="F12354" i="5"/>
  <c r="F12355" i="5"/>
  <c r="F12356" i="5"/>
  <c r="F12357" i="5"/>
  <c r="F12358" i="5"/>
  <c r="F12359" i="5"/>
  <c r="F12360" i="5"/>
  <c r="F12361" i="5"/>
  <c r="F12362" i="5"/>
  <c r="F12363" i="5"/>
  <c r="F12364" i="5"/>
  <c r="F12365" i="5"/>
  <c r="F12366" i="5"/>
  <c r="F12367" i="5"/>
  <c r="F12368" i="5"/>
  <c r="F12369" i="5"/>
  <c r="F12370" i="5"/>
  <c r="F12371" i="5"/>
  <c r="F12372" i="5"/>
  <c r="F12373" i="5"/>
  <c r="F12374" i="5"/>
  <c r="F12375" i="5"/>
  <c r="F12376" i="5"/>
  <c r="F12377" i="5"/>
  <c r="F12378" i="5"/>
  <c r="F12379" i="5"/>
  <c r="F12380" i="5"/>
  <c r="F12381" i="5"/>
  <c r="F12382" i="5"/>
  <c r="F12383" i="5"/>
  <c r="F12384" i="5"/>
  <c r="F12385" i="5"/>
  <c r="F12386" i="5"/>
  <c r="F12387" i="5"/>
  <c r="F12388" i="5"/>
  <c r="F12389" i="5"/>
  <c r="F12390" i="5"/>
  <c r="F12391" i="5"/>
  <c r="F12392" i="5"/>
  <c r="F12393" i="5"/>
  <c r="F12394" i="5"/>
  <c r="F12395" i="5"/>
  <c r="F12396" i="5"/>
  <c r="F12397" i="5"/>
  <c r="F12398" i="5"/>
  <c r="F12399" i="5"/>
  <c r="F12400" i="5"/>
  <c r="F12401" i="5"/>
  <c r="F12402" i="5"/>
  <c r="F12403" i="5"/>
  <c r="F12404" i="5"/>
  <c r="F12405" i="5"/>
  <c r="F12406" i="5"/>
  <c r="F12407" i="5"/>
  <c r="F12408" i="5"/>
  <c r="F12409" i="5"/>
  <c r="F12410" i="5"/>
  <c r="F12411" i="5"/>
  <c r="F12412" i="5"/>
  <c r="F12413" i="5"/>
  <c r="F12414" i="5"/>
  <c r="F12415" i="5"/>
  <c r="F12416" i="5"/>
  <c r="F12417" i="5"/>
  <c r="F12418" i="5"/>
  <c r="F12419" i="5"/>
  <c r="F12420" i="5"/>
  <c r="F12421" i="5"/>
  <c r="F12422" i="5"/>
  <c r="F12423" i="5"/>
  <c r="F12424" i="5"/>
  <c r="F12425" i="5"/>
  <c r="F12426" i="5"/>
  <c r="F12427" i="5"/>
  <c r="F12428" i="5"/>
  <c r="F12429" i="5"/>
  <c r="F12430" i="5"/>
  <c r="F12431" i="5"/>
  <c r="F12432" i="5"/>
  <c r="F12433" i="5"/>
  <c r="F12434" i="5"/>
  <c r="F12435" i="5"/>
  <c r="F12436" i="5"/>
  <c r="F12437" i="5"/>
  <c r="F12438" i="5"/>
  <c r="F12439" i="5"/>
  <c r="F12440" i="5"/>
  <c r="F12441" i="5"/>
  <c r="F12442" i="5"/>
  <c r="F12443" i="5"/>
  <c r="F12444" i="5"/>
  <c r="F12445" i="5"/>
  <c r="F12446" i="5"/>
  <c r="F12447" i="5"/>
  <c r="F12448" i="5"/>
  <c r="F12449" i="5"/>
  <c r="F12450" i="5"/>
  <c r="F12451" i="5"/>
  <c r="F12452" i="5"/>
  <c r="F12453" i="5"/>
  <c r="F12454" i="5"/>
  <c r="F12455" i="5"/>
  <c r="F12456" i="5"/>
  <c r="F12457" i="5"/>
  <c r="F12458" i="5"/>
  <c r="F12459" i="5"/>
  <c r="F12460" i="5"/>
  <c r="F12461" i="5"/>
  <c r="F12462" i="5"/>
  <c r="F12463" i="5"/>
  <c r="F12464" i="5"/>
  <c r="F12465" i="5"/>
  <c r="F12466" i="5"/>
  <c r="F12467" i="5"/>
  <c r="F12468" i="5"/>
  <c r="F12469" i="5"/>
  <c r="F12470" i="5"/>
  <c r="F12471" i="5"/>
  <c r="F12472" i="5"/>
  <c r="F12473" i="5"/>
  <c r="F12474" i="5"/>
  <c r="F12475" i="5"/>
  <c r="F12476" i="5"/>
  <c r="F12477" i="5"/>
  <c r="F12478" i="5"/>
  <c r="F12479" i="5"/>
  <c r="F12480" i="5"/>
  <c r="F12481" i="5"/>
  <c r="F12482" i="5"/>
  <c r="F12483" i="5"/>
  <c r="F12484" i="5"/>
  <c r="F12485" i="5"/>
  <c r="F12486" i="5"/>
  <c r="F12487" i="5"/>
  <c r="F12488" i="5"/>
  <c r="F12489" i="5"/>
  <c r="F12490" i="5"/>
  <c r="F12491" i="5"/>
  <c r="F12492" i="5"/>
  <c r="F12493" i="5"/>
  <c r="F12494" i="5"/>
  <c r="F12495" i="5"/>
  <c r="F12496" i="5"/>
  <c r="F12497" i="5"/>
  <c r="F12498" i="5"/>
  <c r="F12499" i="5"/>
  <c r="F12500" i="5"/>
  <c r="F12501" i="5"/>
  <c r="F12502" i="5"/>
  <c r="F12503" i="5"/>
  <c r="F12504" i="5"/>
  <c r="F12505" i="5"/>
  <c r="F12506" i="5"/>
  <c r="F12507" i="5"/>
  <c r="F12508" i="5"/>
  <c r="F12509" i="5"/>
  <c r="F12510" i="5"/>
  <c r="F12511" i="5"/>
  <c r="F12512" i="5"/>
  <c r="F12513" i="5"/>
  <c r="F12514" i="5"/>
  <c r="F12515" i="5"/>
  <c r="F12516" i="5"/>
  <c r="F12517" i="5"/>
  <c r="F12518" i="5"/>
  <c r="F12519" i="5"/>
  <c r="F12520" i="5"/>
  <c r="F12521" i="5"/>
  <c r="F12522" i="5"/>
  <c r="F12523" i="5"/>
  <c r="F12524" i="5"/>
  <c r="F12525" i="5"/>
  <c r="F12526" i="5"/>
  <c r="F12527" i="5"/>
  <c r="F12528" i="5"/>
  <c r="F12529" i="5"/>
  <c r="F12530" i="5"/>
  <c r="F12531" i="5"/>
  <c r="F12532" i="5"/>
  <c r="F12533" i="5"/>
  <c r="F12534" i="5"/>
  <c r="F12535" i="5"/>
  <c r="F12536" i="5"/>
  <c r="F12537" i="5"/>
  <c r="F12538" i="5"/>
  <c r="F12539" i="5"/>
  <c r="F12540" i="5"/>
  <c r="F12541" i="5"/>
  <c r="F12542" i="5"/>
  <c r="F12543" i="5"/>
  <c r="F12544" i="5"/>
  <c r="F12545" i="5"/>
  <c r="F12546" i="5"/>
  <c r="F12547" i="5"/>
  <c r="F12548" i="5"/>
  <c r="F12549" i="5"/>
  <c r="F12550" i="5"/>
  <c r="F12551" i="5"/>
  <c r="F12552" i="5"/>
  <c r="F12553" i="5"/>
  <c r="F12554" i="5"/>
  <c r="F12555" i="5"/>
  <c r="F12556" i="5"/>
  <c r="F12557" i="5"/>
  <c r="F12558" i="5"/>
  <c r="F12559" i="5"/>
  <c r="F12560" i="5"/>
  <c r="F12561" i="5"/>
  <c r="F12562" i="5"/>
  <c r="F12563" i="5"/>
  <c r="F12564" i="5"/>
  <c r="F12565" i="5"/>
  <c r="F12566" i="5"/>
  <c r="F12567" i="5"/>
  <c r="F12568" i="5"/>
  <c r="F12569" i="5"/>
  <c r="F12570" i="5"/>
  <c r="F12571" i="5"/>
  <c r="F12572" i="5"/>
  <c r="F12573" i="5"/>
  <c r="F12574" i="5"/>
  <c r="F12575" i="5"/>
  <c r="F12576" i="5"/>
  <c r="F12577" i="5"/>
  <c r="F12578" i="5"/>
  <c r="F12579" i="5"/>
  <c r="F12580" i="5"/>
  <c r="F12581" i="5"/>
  <c r="F12582" i="5"/>
  <c r="F12583" i="5"/>
  <c r="F12584" i="5"/>
  <c r="F12585" i="5"/>
  <c r="F12586" i="5"/>
  <c r="F12587" i="5"/>
  <c r="F12588" i="5"/>
  <c r="F12589" i="5"/>
  <c r="F12590" i="5"/>
  <c r="F12591" i="5"/>
  <c r="F12592" i="5"/>
  <c r="F12593" i="5"/>
  <c r="F12594" i="5"/>
  <c r="F12595" i="5"/>
  <c r="F12596" i="5"/>
  <c r="F12597" i="5"/>
  <c r="F12598" i="5"/>
  <c r="F12599" i="5"/>
  <c r="F12600" i="5"/>
  <c r="F12601" i="5"/>
  <c r="F12602" i="5"/>
  <c r="F12603" i="5"/>
  <c r="F12604" i="5"/>
  <c r="F12605" i="5"/>
  <c r="F12606" i="5"/>
  <c r="F12607" i="5"/>
  <c r="F12608" i="5"/>
  <c r="F12609" i="5"/>
  <c r="F12610" i="5"/>
  <c r="F12611" i="5"/>
  <c r="F12612" i="5"/>
  <c r="F12613" i="5"/>
  <c r="F12614" i="5"/>
  <c r="F12615" i="5"/>
  <c r="F12616" i="5"/>
  <c r="F12617" i="5"/>
  <c r="F12618" i="5"/>
  <c r="F12619" i="5"/>
  <c r="F12620" i="5"/>
  <c r="F12621" i="5"/>
  <c r="F12622" i="5"/>
  <c r="F12623" i="5"/>
  <c r="F12624" i="5"/>
  <c r="F12625" i="5"/>
  <c r="F12626" i="5"/>
  <c r="F12627" i="5"/>
  <c r="F12628" i="5"/>
  <c r="F12629" i="5"/>
  <c r="F12630" i="5"/>
  <c r="F12631" i="5"/>
  <c r="F12632" i="5"/>
  <c r="F12633" i="5"/>
  <c r="F12634" i="5"/>
  <c r="F12635" i="5"/>
  <c r="F12636" i="5"/>
  <c r="F12637" i="5"/>
  <c r="F12638" i="5"/>
  <c r="F12639" i="5"/>
  <c r="F12640" i="5"/>
  <c r="F12641" i="5"/>
  <c r="F12642" i="5"/>
  <c r="F12643" i="5"/>
  <c r="F12644" i="5"/>
  <c r="F12645" i="5"/>
  <c r="F12646" i="5"/>
  <c r="F12647" i="5"/>
  <c r="F12648" i="5"/>
  <c r="F12649" i="5"/>
  <c r="F12650" i="5"/>
  <c r="F12651" i="5"/>
  <c r="F12652" i="5"/>
  <c r="F12653" i="5"/>
  <c r="F12654" i="5"/>
  <c r="F12655" i="5"/>
  <c r="F12656" i="5"/>
  <c r="F12657" i="5"/>
  <c r="F12658" i="5"/>
  <c r="F12659" i="5"/>
  <c r="F12660" i="5"/>
  <c r="F12661" i="5"/>
  <c r="F12662" i="5"/>
  <c r="F12663" i="5"/>
  <c r="F12664" i="5"/>
  <c r="F12665" i="5"/>
  <c r="F12666" i="5"/>
  <c r="F12667" i="5"/>
  <c r="F12668" i="5"/>
  <c r="F12669" i="5"/>
  <c r="F12670" i="5"/>
  <c r="F12671" i="5"/>
  <c r="F12672" i="5"/>
  <c r="F12673" i="5"/>
  <c r="F12674" i="5"/>
  <c r="F12675" i="5"/>
  <c r="F12676" i="5"/>
  <c r="F12677" i="5"/>
  <c r="F12678" i="5"/>
  <c r="F12679" i="5"/>
  <c r="F12680" i="5"/>
  <c r="F12681" i="5"/>
  <c r="F12682" i="5"/>
  <c r="F12683" i="5"/>
  <c r="F12684" i="5"/>
  <c r="F12685" i="5"/>
  <c r="F12686" i="5"/>
  <c r="F12687" i="5"/>
  <c r="F12688" i="5"/>
  <c r="F12689" i="5"/>
  <c r="F12690" i="5"/>
  <c r="F12691" i="5"/>
  <c r="F12692" i="5"/>
  <c r="F12693" i="5"/>
  <c r="F12694" i="5"/>
  <c r="F12695" i="5"/>
  <c r="F12696" i="5"/>
  <c r="F12697" i="5"/>
  <c r="F12698" i="5"/>
  <c r="F12699" i="5"/>
  <c r="F12700" i="5"/>
  <c r="F12701" i="5"/>
  <c r="F12702" i="5"/>
  <c r="F12703" i="5"/>
  <c r="F12704" i="5"/>
  <c r="F12705" i="5"/>
  <c r="F12706" i="5"/>
  <c r="F12707" i="5"/>
  <c r="F12708" i="5"/>
  <c r="F12709" i="5"/>
  <c r="F12710" i="5"/>
  <c r="F12711" i="5"/>
  <c r="F12712" i="5"/>
  <c r="F12713" i="5"/>
  <c r="F12714" i="5"/>
  <c r="F12715" i="5"/>
  <c r="F12716" i="5"/>
  <c r="F12717" i="5"/>
  <c r="F12718" i="5"/>
  <c r="F12719" i="5"/>
  <c r="F12720" i="5"/>
  <c r="F12721" i="5"/>
  <c r="F12722" i="5"/>
  <c r="F12723" i="5"/>
  <c r="F12724" i="5"/>
  <c r="F12725" i="5"/>
  <c r="F12726" i="5"/>
  <c r="F12727" i="5"/>
  <c r="F12728" i="5"/>
  <c r="F12729" i="5"/>
  <c r="F12730" i="5"/>
  <c r="F12731" i="5"/>
  <c r="F12732" i="5"/>
  <c r="F12733" i="5"/>
  <c r="F12734" i="5"/>
  <c r="F12735" i="5"/>
  <c r="F12736" i="5"/>
  <c r="F12737" i="5"/>
  <c r="F12738" i="5"/>
  <c r="F12739" i="5"/>
  <c r="F12740" i="5"/>
  <c r="F12741" i="5"/>
  <c r="F12742" i="5"/>
  <c r="F12743" i="5"/>
  <c r="F12744" i="5"/>
  <c r="F12745" i="5"/>
  <c r="F12746" i="5"/>
  <c r="F12747" i="5"/>
  <c r="F12748" i="5"/>
  <c r="F12749" i="5"/>
  <c r="F12750" i="5"/>
  <c r="F12751" i="5"/>
  <c r="F12752" i="5"/>
  <c r="F12753" i="5"/>
  <c r="F12754" i="5"/>
  <c r="F12755" i="5"/>
  <c r="F12756" i="5"/>
  <c r="F12757" i="5"/>
  <c r="F12758" i="5"/>
  <c r="F12759" i="5"/>
  <c r="F12760" i="5"/>
  <c r="F12761" i="5"/>
  <c r="F12762" i="5"/>
  <c r="F12763" i="5"/>
  <c r="F12764" i="5"/>
  <c r="F12765" i="5"/>
  <c r="F12766" i="5"/>
  <c r="F12767" i="5"/>
  <c r="F12768" i="5"/>
  <c r="F12769" i="5"/>
  <c r="F12770" i="5"/>
  <c r="F12771" i="5"/>
  <c r="F12772" i="5"/>
  <c r="F12773" i="5"/>
  <c r="F12774" i="5"/>
  <c r="F12775" i="5"/>
  <c r="F12776" i="5"/>
  <c r="F12777" i="5"/>
  <c r="F12778" i="5"/>
  <c r="F12779" i="5"/>
  <c r="F12780" i="5"/>
  <c r="F12781" i="5"/>
  <c r="F12782" i="5"/>
  <c r="F12783" i="5"/>
  <c r="F12784" i="5"/>
  <c r="F12785" i="5"/>
  <c r="F12786" i="5"/>
  <c r="F12787" i="5"/>
  <c r="F12788" i="5"/>
  <c r="F12789" i="5"/>
  <c r="F12790" i="5"/>
  <c r="F12791" i="5"/>
  <c r="F12792" i="5"/>
  <c r="F12793" i="5"/>
  <c r="F12794" i="5"/>
  <c r="F12795" i="5"/>
  <c r="F12796" i="5"/>
  <c r="F12797" i="5"/>
  <c r="F12798" i="5"/>
  <c r="F12799" i="5"/>
  <c r="F12800" i="5"/>
  <c r="F12801" i="5"/>
  <c r="F12802" i="5"/>
  <c r="F12803" i="5"/>
  <c r="F12804" i="5"/>
  <c r="F12805" i="5"/>
  <c r="F12806" i="5"/>
  <c r="F12807" i="5"/>
  <c r="F12808" i="5"/>
  <c r="F12809" i="5"/>
  <c r="F12810" i="5"/>
  <c r="F12811" i="5"/>
  <c r="F12812" i="5"/>
  <c r="F12813" i="5"/>
  <c r="F12814" i="5"/>
  <c r="F12815" i="5"/>
  <c r="F12816" i="5"/>
  <c r="F12817" i="5"/>
  <c r="F12818" i="5"/>
  <c r="F12819" i="5"/>
  <c r="F12820" i="5"/>
  <c r="F12821" i="5"/>
  <c r="F12822" i="5"/>
  <c r="F12823" i="5"/>
  <c r="F12824" i="5"/>
  <c r="F12825" i="5"/>
  <c r="F12826" i="5"/>
  <c r="F12827" i="5"/>
  <c r="F12828" i="5"/>
  <c r="F12829" i="5"/>
  <c r="F12830" i="5"/>
  <c r="F12831" i="5"/>
  <c r="F12832" i="5"/>
  <c r="F12833" i="5"/>
  <c r="F12834" i="5"/>
  <c r="F12835" i="5"/>
  <c r="F12836" i="5"/>
  <c r="F12837" i="5"/>
  <c r="F12838" i="5"/>
  <c r="F12839" i="5"/>
  <c r="F12840" i="5"/>
  <c r="F12841" i="5"/>
  <c r="F12842" i="5"/>
  <c r="F12843" i="5"/>
  <c r="F12844" i="5"/>
  <c r="F12845" i="5"/>
  <c r="F12846" i="5"/>
  <c r="F12847" i="5"/>
  <c r="F12848" i="5"/>
  <c r="F12849" i="5"/>
  <c r="F12850" i="5"/>
  <c r="F12851" i="5"/>
  <c r="F12852" i="5"/>
  <c r="F12853" i="5"/>
  <c r="F12854" i="5"/>
  <c r="F12855" i="5"/>
  <c r="F12856" i="5"/>
  <c r="F12857" i="5"/>
  <c r="F12858" i="5"/>
  <c r="F12859" i="5"/>
  <c r="F12860" i="5"/>
  <c r="F12861" i="5"/>
  <c r="F12862" i="5"/>
  <c r="F12863" i="5"/>
  <c r="F12864" i="5"/>
  <c r="F12865" i="5"/>
  <c r="F12866" i="5"/>
  <c r="F12867" i="5"/>
  <c r="F12868" i="5"/>
  <c r="F12869" i="5"/>
  <c r="F12870" i="5"/>
  <c r="F12871" i="5"/>
  <c r="F12872" i="5"/>
  <c r="F12873" i="5"/>
  <c r="F12874" i="5"/>
  <c r="F12875" i="5"/>
  <c r="F12876" i="5"/>
  <c r="F12877" i="5"/>
  <c r="F12878" i="5"/>
  <c r="F12879" i="5"/>
  <c r="F12880" i="5"/>
  <c r="F12881" i="5"/>
  <c r="F12882" i="5"/>
  <c r="F12883" i="5"/>
  <c r="F12884" i="5"/>
  <c r="F12885" i="5"/>
  <c r="F12886" i="5"/>
  <c r="F12887" i="5"/>
  <c r="F12888" i="5"/>
  <c r="F12889" i="5"/>
  <c r="F12890" i="5"/>
  <c r="F12891" i="5"/>
  <c r="F12892" i="5"/>
  <c r="F12893" i="5"/>
  <c r="F12894" i="5"/>
  <c r="F12895" i="5"/>
  <c r="F12896" i="5"/>
  <c r="F12897" i="5"/>
  <c r="F12898" i="5"/>
  <c r="F12899" i="5"/>
  <c r="F12900" i="5"/>
  <c r="F12901" i="5"/>
  <c r="F12902" i="5"/>
  <c r="F12903" i="5"/>
  <c r="F12904" i="5"/>
  <c r="F12905" i="5"/>
  <c r="F12906" i="5"/>
  <c r="F12907" i="5"/>
  <c r="F12908" i="5"/>
  <c r="F12909" i="5"/>
  <c r="F12910" i="5"/>
  <c r="F12911" i="5"/>
  <c r="F12912" i="5"/>
  <c r="F12913" i="5"/>
  <c r="F12914" i="5"/>
  <c r="F12915" i="5"/>
  <c r="F12916" i="5"/>
  <c r="F12917" i="5"/>
  <c r="F12918" i="5"/>
  <c r="F12919" i="5"/>
  <c r="F12920" i="5"/>
  <c r="F12921" i="5"/>
  <c r="F12922" i="5"/>
  <c r="F12923" i="5"/>
  <c r="F12924" i="5"/>
  <c r="F12925" i="5"/>
  <c r="F12926" i="5"/>
  <c r="F12927" i="5"/>
  <c r="F12928" i="5"/>
  <c r="F12929" i="5"/>
  <c r="F12930" i="5"/>
  <c r="F12931" i="5"/>
  <c r="F12932" i="5"/>
  <c r="F12933" i="5"/>
  <c r="F12934" i="5"/>
  <c r="F12935" i="5"/>
  <c r="F12936" i="5"/>
  <c r="F12937" i="5"/>
  <c r="F12938" i="5"/>
  <c r="F12939" i="5"/>
  <c r="F12940" i="5"/>
  <c r="F12941" i="5"/>
  <c r="F12942" i="5"/>
  <c r="F12943" i="5"/>
  <c r="F12944" i="5"/>
  <c r="F12945" i="5"/>
  <c r="F12946" i="5"/>
  <c r="F12947" i="5"/>
  <c r="F12948" i="5"/>
  <c r="F12949" i="5"/>
  <c r="F12950" i="5"/>
  <c r="F12951" i="5"/>
  <c r="F12952" i="5"/>
  <c r="F12953" i="5"/>
  <c r="F12954" i="5"/>
  <c r="F12955" i="5"/>
  <c r="F12956" i="5"/>
  <c r="F12957" i="5"/>
  <c r="F12958" i="5"/>
  <c r="F12959" i="5"/>
  <c r="F12960" i="5"/>
  <c r="F12961" i="5"/>
  <c r="F12962" i="5"/>
  <c r="F12963" i="5"/>
  <c r="F12964" i="5"/>
  <c r="F12965" i="5"/>
  <c r="F12966" i="5"/>
  <c r="F12967" i="5"/>
  <c r="F12968" i="5"/>
  <c r="F12969" i="5"/>
  <c r="F12970" i="5"/>
  <c r="F12971" i="5"/>
  <c r="F12972" i="5"/>
  <c r="F12973" i="5"/>
  <c r="F12974" i="5"/>
  <c r="F12975" i="5"/>
  <c r="F12976" i="5"/>
  <c r="F12977" i="5"/>
  <c r="F12978" i="5"/>
  <c r="F12979" i="5"/>
  <c r="F12980" i="5"/>
  <c r="F12981" i="5"/>
  <c r="F12982" i="5"/>
  <c r="F12983" i="5"/>
  <c r="F12984" i="5"/>
  <c r="F12985" i="5"/>
  <c r="F12986" i="5"/>
  <c r="F12987" i="5"/>
  <c r="F12988" i="5"/>
  <c r="F12989" i="5"/>
  <c r="F12990" i="5"/>
  <c r="F12991" i="5"/>
  <c r="F12992" i="5"/>
  <c r="F12993" i="5"/>
  <c r="F12994" i="5"/>
  <c r="F12995" i="5"/>
  <c r="F12996" i="5"/>
  <c r="F12997" i="5"/>
  <c r="F12998" i="5"/>
  <c r="F12999" i="5"/>
  <c r="F13000" i="5"/>
  <c r="F13001" i="5"/>
  <c r="F13002" i="5"/>
  <c r="F13003" i="5"/>
  <c r="F13004" i="5"/>
  <c r="F13005" i="5"/>
  <c r="F13006" i="5"/>
  <c r="F13007" i="5"/>
  <c r="F13008" i="5"/>
  <c r="F13009" i="5"/>
  <c r="F13010" i="5"/>
  <c r="F13011" i="5"/>
  <c r="F13012" i="5"/>
  <c r="F13013" i="5"/>
  <c r="F13014" i="5"/>
  <c r="F13015" i="5"/>
  <c r="F13016" i="5"/>
  <c r="F13017" i="5"/>
  <c r="F13018" i="5"/>
  <c r="F13019" i="5"/>
  <c r="F13020" i="5"/>
  <c r="F13021" i="5"/>
  <c r="F13022" i="5"/>
  <c r="F13023" i="5"/>
  <c r="F13024" i="5"/>
  <c r="F13025" i="5"/>
  <c r="F13026" i="5"/>
  <c r="F13027" i="5"/>
  <c r="F13028" i="5"/>
  <c r="F13029" i="5"/>
  <c r="F13030" i="5"/>
  <c r="F13031" i="5"/>
  <c r="F13032" i="5"/>
  <c r="F13033" i="5"/>
  <c r="F13034" i="5"/>
  <c r="F13035" i="5"/>
  <c r="F13036" i="5"/>
  <c r="F13037" i="5"/>
  <c r="F13038" i="5"/>
  <c r="F13039" i="5"/>
  <c r="F13040" i="5"/>
  <c r="F13041" i="5"/>
  <c r="F13042" i="5"/>
  <c r="F13043" i="5"/>
  <c r="F13044" i="5"/>
  <c r="F13045" i="5"/>
  <c r="F13046" i="5"/>
  <c r="F13047" i="5"/>
  <c r="F13048" i="5"/>
  <c r="F13049" i="5"/>
  <c r="F13050" i="5"/>
  <c r="F13051" i="5"/>
  <c r="F13052" i="5"/>
  <c r="F13053" i="5"/>
  <c r="F13054" i="5"/>
  <c r="F13055" i="5"/>
  <c r="F13056" i="5"/>
  <c r="F13057" i="5"/>
  <c r="F13058" i="5"/>
  <c r="F13059" i="5"/>
  <c r="F13060" i="5"/>
  <c r="F13061" i="5"/>
  <c r="F13062" i="5"/>
  <c r="F13063" i="5"/>
  <c r="F13064" i="5"/>
  <c r="F13065" i="5"/>
  <c r="F13066" i="5"/>
  <c r="F13067" i="5"/>
  <c r="F13068" i="5"/>
  <c r="F13069" i="5"/>
  <c r="F13070" i="5"/>
  <c r="F13071" i="5"/>
  <c r="F13072" i="5"/>
  <c r="F13073" i="5"/>
  <c r="F13074" i="5"/>
  <c r="F13075" i="5"/>
  <c r="F13076" i="5"/>
  <c r="F13077" i="5"/>
  <c r="F13078" i="5"/>
  <c r="F13079" i="5"/>
  <c r="F13080" i="5"/>
  <c r="F13081" i="5"/>
  <c r="F13082" i="5"/>
  <c r="F13083" i="5"/>
  <c r="F13084" i="5"/>
  <c r="F13085" i="5"/>
  <c r="F13086" i="5"/>
  <c r="F13087" i="5"/>
  <c r="F13088" i="5"/>
  <c r="F13089" i="5"/>
  <c r="F13090" i="5"/>
  <c r="F13091" i="5"/>
  <c r="F13092" i="5"/>
  <c r="F13093" i="5"/>
  <c r="F13094" i="5"/>
  <c r="F13095" i="5"/>
  <c r="F13096" i="5"/>
  <c r="F13097" i="5"/>
  <c r="F13098" i="5"/>
  <c r="F13099" i="5"/>
  <c r="F13100" i="5"/>
  <c r="F13101" i="5"/>
  <c r="F13102" i="5"/>
  <c r="F13103" i="5"/>
  <c r="F13104" i="5"/>
  <c r="F13105" i="5"/>
  <c r="F13106" i="5"/>
  <c r="F13107" i="5"/>
  <c r="F13108" i="5"/>
  <c r="F13109" i="5"/>
  <c r="F13110" i="5"/>
  <c r="F13111" i="5"/>
  <c r="F13112" i="5"/>
  <c r="F13113" i="5"/>
  <c r="F13114" i="5"/>
  <c r="F13115" i="5"/>
  <c r="F13116" i="5"/>
  <c r="F13117" i="5"/>
  <c r="F13118" i="5"/>
  <c r="F13119" i="5"/>
  <c r="F13120" i="5"/>
  <c r="F13121" i="5"/>
  <c r="F13122" i="5"/>
  <c r="F13123" i="5"/>
  <c r="F13124" i="5"/>
  <c r="F13125" i="5"/>
  <c r="F13126" i="5"/>
  <c r="F13127" i="5"/>
  <c r="F13128" i="5"/>
  <c r="F13129" i="5"/>
  <c r="F13130" i="5"/>
  <c r="F13131" i="5"/>
  <c r="F13132" i="5"/>
  <c r="F13133" i="5"/>
  <c r="F13134" i="5"/>
  <c r="F13135" i="5"/>
  <c r="F13136" i="5"/>
  <c r="F13137" i="5"/>
  <c r="F13138" i="5"/>
  <c r="F13139" i="5"/>
  <c r="F13140" i="5"/>
  <c r="F13141" i="5"/>
  <c r="F13142" i="5"/>
  <c r="F13143" i="5"/>
  <c r="F13144" i="5"/>
  <c r="F13145" i="5"/>
  <c r="F13146" i="5"/>
  <c r="F13147" i="5"/>
  <c r="F13148" i="5"/>
  <c r="F13149" i="5"/>
  <c r="F13150" i="5"/>
  <c r="F13151" i="5"/>
  <c r="F13152" i="5"/>
  <c r="F13153" i="5"/>
  <c r="F13154" i="5"/>
  <c r="F13155" i="5"/>
  <c r="F13156" i="5"/>
  <c r="F13157" i="5"/>
  <c r="F13158" i="5"/>
  <c r="F13159" i="5"/>
  <c r="F13160" i="5"/>
  <c r="F13161" i="5"/>
  <c r="F13162" i="5"/>
  <c r="F13163" i="5"/>
  <c r="F13164" i="5"/>
  <c r="F13166" i="5"/>
  <c r="F13167" i="5"/>
  <c r="F13168" i="5"/>
  <c r="F13169" i="5"/>
  <c r="F13170" i="5"/>
  <c r="F13171" i="5"/>
  <c r="F13172" i="5"/>
  <c r="F13173" i="5"/>
  <c r="F13174" i="5"/>
  <c r="F13175" i="5"/>
  <c r="F13176" i="5"/>
  <c r="F13177" i="5"/>
  <c r="F13179" i="5"/>
  <c r="F13180" i="5"/>
  <c r="F13182" i="5"/>
  <c r="F13183" i="5"/>
  <c r="F13184" i="5"/>
  <c r="F13185" i="5"/>
  <c r="F13186" i="5"/>
  <c r="F13187" i="5"/>
  <c r="F13188" i="5"/>
  <c r="F13189" i="5"/>
  <c r="F13190" i="5"/>
  <c r="F13191" i="5"/>
  <c r="F13192" i="5"/>
  <c r="F13193" i="5"/>
  <c r="F13195" i="5"/>
  <c r="F13196" i="5"/>
  <c r="F13197" i="5"/>
  <c r="F13198" i="5"/>
  <c r="F13199" i="5"/>
  <c r="F13200" i="5"/>
  <c r="F13201" i="5"/>
  <c r="F13202" i="5"/>
  <c r="F13203" i="5"/>
  <c r="F13204" i="5"/>
  <c r="F13205" i="5"/>
  <c r="F13206" i="5"/>
  <c r="F13207" i="5"/>
  <c r="F13208" i="5"/>
  <c r="F13209" i="5"/>
  <c r="F13210" i="5"/>
  <c r="F13211" i="5"/>
  <c r="F13212" i="5"/>
  <c r="F13214" i="5"/>
  <c r="F13215" i="5"/>
  <c r="F13216" i="5"/>
  <c r="F13217" i="5"/>
  <c r="F13218" i="5"/>
  <c r="F13219" i="5"/>
  <c r="F13220" i="5"/>
  <c r="F13221" i="5"/>
  <c r="F13222" i="5"/>
  <c r="F13224" i="5"/>
  <c r="F13225" i="5"/>
  <c r="F13226" i="5"/>
  <c r="F13227" i="5"/>
  <c r="F13228" i="5"/>
  <c r="F13229" i="5"/>
  <c r="F13230" i="5"/>
  <c r="F13231" i="5"/>
  <c r="F13232" i="5"/>
  <c r="F13233" i="5"/>
  <c r="F13234" i="5"/>
  <c r="F13235" i="5"/>
  <c r="F13237" i="5"/>
  <c r="F13238" i="5"/>
  <c r="F13240" i="5"/>
  <c r="F13241" i="5"/>
  <c r="F13242" i="5"/>
  <c r="F13243" i="5"/>
  <c r="F13244" i="5"/>
  <c r="F13245" i="5"/>
  <c r="F13246" i="5"/>
  <c r="F13247" i="5"/>
  <c r="F13248" i="5"/>
  <c r="F13249" i="5"/>
  <c r="F13250" i="5"/>
  <c r="F13251" i="5"/>
  <c r="F13253" i="5"/>
  <c r="F13254" i="5"/>
  <c r="F13255" i="5"/>
  <c r="F13256" i="5"/>
  <c r="F13257" i="5"/>
  <c r="F13258" i="5"/>
  <c r="F13259" i="5"/>
  <c r="F13260" i="5"/>
  <c r="F13261" i="5"/>
  <c r="F13262" i="5"/>
  <c r="F13263" i="5"/>
  <c r="F13264" i="5"/>
  <c r="F13265" i="5"/>
  <c r="F13266" i="5"/>
  <c r="F13267" i="5"/>
  <c r="F13268" i="5"/>
  <c r="F13269" i="5"/>
  <c r="F13270" i="5"/>
  <c r="F13272" i="5"/>
  <c r="F13273" i="5"/>
  <c r="F13274" i="5"/>
  <c r="F13275" i="5"/>
  <c r="F13276" i="5"/>
  <c r="F13277" i="5"/>
  <c r="F13278" i="5"/>
  <c r="F13279" i="5"/>
  <c r="F13280" i="5"/>
  <c r="F13281" i="5"/>
  <c r="F13282" i="5"/>
  <c r="F13283" i="5"/>
  <c r="F13284" i="5"/>
  <c r="F13285" i="5"/>
  <c r="F13286" i="5"/>
  <c r="F13288" i="5"/>
  <c r="F13289" i="5"/>
  <c r="F13290" i="5"/>
  <c r="F13291" i="5"/>
  <c r="F13292" i="5"/>
  <c r="F13293" i="5"/>
  <c r="F13294" i="5"/>
  <c r="F13295" i="5"/>
  <c r="F13296" i="5"/>
  <c r="F13297" i="5"/>
  <c r="F13298" i="5"/>
  <c r="F13299" i="5"/>
  <c r="F13301" i="5"/>
  <c r="F13302" i="5"/>
  <c r="F13304" i="5"/>
  <c r="F13305" i="5"/>
  <c r="F13306" i="5"/>
  <c r="F13307" i="5"/>
  <c r="F13308" i="5"/>
  <c r="F13309" i="5"/>
  <c r="F13310" i="5"/>
  <c r="F13311" i="5"/>
  <c r="F13312" i="5"/>
  <c r="F13313" i="5"/>
  <c r="F13314" i="5"/>
  <c r="F13315" i="5"/>
  <c r="F13316" i="5"/>
  <c r="F13317" i="5"/>
  <c r="F13318" i="5"/>
  <c r="F13320" i="5"/>
  <c r="F13321" i="5"/>
  <c r="F13322" i="5"/>
  <c r="F13323" i="5"/>
  <c r="F13324" i="5"/>
  <c r="F13325" i="5"/>
  <c r="F13326" i="5"/>
  <c r="F13327" i="5"/>
  <c r="F13328" i="5"/>
  <c r="F13329" i="5"/>
  <c r="F13330" i="5"/>
  <c r="F13331" i="5"/>
  <c r="F13333" i="5"/>
  <c r="F13334" i="5"/>
  <c r="F13336" i="5"/>
  <c r="F13337" i="5"/>
  <c r="F13338" i="5"/>
  <c r="F13339" i="5"/>
  <c r="F13340" i="5"/>
  <c r="F13341" i="5"/>
  <c r="F13342" i="5"/>
  <c r="F13343" i="5"/>
  <c r="F13344" i="5"/>
  <c r="F13345" i="5"/>
  <c r="F13346" i="5"/>
  <c r="F13347" i="5"/>
  <c r="F13348" i="5"/>
  <c r="F13349" i="5"/>
  <c r="F13350" i="5"/>
  <c r="F13352" i="5"/>
  <c r="F13353" i="5"/>
  <c r="F13354" i="5"/>
  <c r="F13355" i="5"/>
  <c r="F13356" i="5"/>
  <c r="F13357" i="5"/>
  <c r="F13358" i="5"/>
  <c r="F13359" i="5"/>
  <c r="F13360" i="5"/>
  <c r="F13361" i="5"/>
  <c r="F13362" i="5"/>
  <c r="F13363" i="5"/>
  <c r="F13365" i="5"/>
  <c r="F13366" i="5"/>
  <c r="F13367" i="5"/>
  <c r="F13368" i="5"/>
  <c r="F13369" i="5"/>
  <c r="F13370" i="5"/>
  <c r="F13371" i="5"/>
  <c r="F13372" i="5"/>
  <c r="F13373" i="5"/>
  <c r="F13374" i="5"/>
  <c r="F13375" i="5"/>
  <c r="F13376" i="5"/>
  <c r="F13377" i="5"/>
  <c r="F13378" i="5"/>
  <c r="F13379" i="5"/>
  <c r="F13381" i="5"/>
  <c r="F13382" i="5"/>
  <c r="F13384" i="5"/>
  <c r="F13385" i="5"/>
  <c r="F13386" i="5"/>
  <c r="F13387" i="5"/>
  <c r="F13388" i="5"/>
  <c r="F13389" i="5"/>
  <c r="F13390" i="5"/>
  <c r="F13391" i="5"/>
  <c r="F13392" i="5"/>
  <c r="F13393" i="5"/>
  <c r="F13394" i="5"/>
  <c r="F13395" i="5"/>
  <c r="F13397" i="5"/>
  <c r="F13398" i="5"/>
  <c r="F13400" i="5"/>
  <c r="F13401" i="5"/>
  <c r="F13402" i="5"/>
  <c r="F13403" i="5"/>
  <c r="F13404" i="5"/>
  <c r="F13405" i="5"/>
  <c r="F13406" i="5"/>
  <c r="F13407" i="5"/>
  <c r="F13408" i="5"/>
  <c r="F13409" i="5"/>
  <c r="F13410" i="5"/>
  <c r="F13411" i="5"/>
  <c r="F13412" i="5"/>
  <c r="F13413" i="5"/>
  <c r="F13414" i="5"/>
  <c r="F13416" i="5"/>
  <c r="F13417" i="5"/>
  <c r="F13418" i="5"/>
  <c r="F13419" i="5"/>
  <c r="F13420" i="5"/>
  <c r="F13421" i="5"/>
  <c r="F13422" i="5"/>
  <c r="F13423" i="5"/>
  <c r="F13424" i="5"/>
  <c r="F13425" i="5"/>
  <c r="F13426" i="5"/>
  <c r="F13427" i="5"/>
  <c r="F13429" i="5"/>
  <c r="F13430" i="5"/>
  <c r="F13432" i="5"/>
  <c r="F13433" i="5"/>
  <c r="F13434" i="5"/>
  <c r="F13435" i="5"/>
  <c r="F13436" i="5"/>
  <c r="F13437" i="5"/>
  <c r="F13438" i="5"/>
  <c r="F13439" i="5"/>
  <c r="F13440" i="5"/>
  <c r="F13441" i="5"/>
  <c r="F13442" i="5"/>
  <c r="F13443" i="5"/>
  <c r="F13445" i="5"/>
  <c r="F13446" i="5"/>
  <c r="F13448" i="5"/>
  <c r="F13449" i="5"/>
  <c r="F13450" i="5"/>
  <c r="F13451" i="5"/>
  <c r="F13452" i="5"/>
  <c r="F13453" i="5"/>
  <c r="F13454" i="5"/>
  <c r="F13455" i="5"/>
  <c r="F13456" i="5"/>
  <c r="F13457" i="5"/>
  <c r="F13458" i="5"/>
  <c r="F13459" i="5"/>
  <c r="F13461" i="5"/>
  <c r="F13462" i="5"/>
  <c r="F13464" i="5"/>
  <c r="F13465" i="5"/>
  <c r="F13466" i="5"/>
  <c r="F13467" i="5"/>
  <c r="F13468" i="5"/>
  <c r="F13469" i="5"/>
  <c r="F13470" i="5"/>
  <c r="F13471" i="5"/>
  <c r="F13472" i="5"/>
  <c r="F13473" i="5"/>
  <c r="F13474" i="5"/>
  <c r="F13475" i="5"/>
  <c r="F13477" i="5"/>
  <c r="F13478" i="5"/>
  <c r="F13480" i="5"/>
  <c r="F13481" i="5"/>
  <c r="F13482" i="5"/>
  <c r="F13483" i="5"/>
  <c r="F13484" i="5"/>
  <c r="F13485" i="5"/>
  <c r="F13486" i="5"/>
  <c r="F13487" i="5"/>
  <c r="F13488" i="5"/>
  <c r="F13489" i="5"/>
  <c r="F13490" i="5"/>
  <c r="F13491" i="5"/>
  <c r="F13493" i="5"/>
  <c r="F13494" i="5"/>
  <c r="F13496" i="5"/>
  <c r="F13497" i="5"/>
  <c r="F13498" i="5"/>
  <c r="F13499" i="5"/>
  <c r="F13500" i="5"/>
  <c r="F13501" i="5"/>
  <c r="F13502" i="5"/>
  <c r="F13503" i="5"/>
  <c r="F13504" i="5"/>
  <c r="F13505" i="5"/>
  <c r="F13506" i="5"/>
  <c r="F13507" i="5"/>
  <c r="F13509" i="5"/>
  <c r="F13510" i="5"/>
  <c r="F13512" i="5"/>
  <c r="F13513" i="5"/>
  <c r="F13514" i="5"/>
  <c r="F13515" i="5"/>
  <c r="F13516" i="5"/>
  <c r="F13517" i="5"/>
  <c r="F13518" i="5"/>
  <c r="F13519" i="5"/>
  <c r="F13520" i="5"/>
  <c r="F13521" i="5"/>
  <c r="F13522" i="5"/>
  <c r="F13523" i="5"/>
  <c r="F13525" i="5"/>
  <c r="F13526" i="5"/>
  <c r="F13528" i="5"/>
  <c r="F13529" i="5"/>
  <c r="F13530" i="5"/>
  <c r="F13531" i="5"/>
  <c r="F13532" i="5"/>
  <c r="F13533" i="5"/>
  <c r="F13534" i="5"/>
  <c r="F13535" i="5"/>
  <c r="F13536" i="5"/>
  <c r="F13537" i="5"/>
  <c r="F13538" i="5"/>
  <c r="F13539" i="5"/>
  <c r="F13541" i="5"/>
  <c r="F13542" i="5"/>
  <c r="F13544" i="5"/>
  <c r="F13545" i="5"/>
  <c r="F13546" i="5"/>
  <c r="F13547" i="5"/>
  <c r="F13548" i="5"/>
  <c r="F13549" i="5"/>
  <c r="F13550" i="5"/>
  <c r="F13551" i="5"/>
  <c r="F13552" i="5"/>
  <c r="F13553" i="5"/>
  <c r="F13554" i="5"/>
  <c r="F13555" i="5"/>
  <c r="F13557" i="5"/>
  <c r="F13558" i="5"/>
  <c r="F13560" i="5"/>
  <c r="F13561" i="5"/>
  <c r="F13562" i="5"/>
  <c r="F13563" i="5"/>
  <c r="F13564" i="5"/>
  <c r="F13565" i="5"/>
  <c r="F13566" i="5"/>
  <c r="F13567" i="5"/>
  <c r="F13568" i="5"/>
  <c r="F13569" i="5"/>
  <c r="F13570" i="5"/>
  <c r="F13571" i="5"/>
  <c r="F13573" i="5"/>
  <c r="F13574" i="5"/>
  <c r="F13576" i="5"/>
  <c r="F13577" i="5"/>
  <c r="F13578" i="5"/>
  <c r="F13579" i="5"/>
  <c r="F13580" i="5"/>
  <c r="F13581" i="5"/>
  <c r="F13582" i="5"/>
  <c r="F13583" i="5"/>
  <c r="F13584" i="5"/>
  <c r="F13585" i="5"/>
  <c r="F13586" i="5"/>
  <c r="F13587" i="5"/>
  <c r="F13589" i="5"/>
  <c r="F13590" i="5"/>
  <c r="F13593" i="5"/>
  <c r="F13594" i="5"/>
  <c r="F13595" i="5"/>
  <c r="F13596" i="5"/>
  <c r="F13597" i="5"/>
  <c r="F13598" i="5"/>
  <c r="F13599" i="5"/>
  <c r="F13600" i="5"/>
  <c r="F13601" i="5"/>
  <c r="F13603" i="5"/>
  <c r="F13605" i="5"/>
  <c r="F13606" i="5"/>
  <c r="F13607" i="5"/>
  <c r="F13608" i="5"/>
  <c r="F13609" i="5"/>
  <c r="F13610" i="5"/>
  <c r="F13611" i="5"/>
  <c r="F13612" i="5"/>
  <c r="F13613" i="5"/>
  <c r="F13614" i="5"/>
  <c r="F13615" i="5"/>
  <c r="F13616" i="5"/>
  <c r="F13618" i="5"/>
  <c r="F13619" i="5"/>
  <c r="F13621" i="5"/>
  <c r="F13622" i="5"/>
  <c r="F13623" i="5"/>
  <c r="F13625" i="5"/>
  <c r="F13626" i="5"/>
  <c r="F13627" i="5"/>
  <c r="F13628" i="5"/>
  <c r="F13629" i="5"/>
  <c r="F13630" i="5"/>
  <c r="F13631" i="5"/>
  <c r="F13632" i="5"/>
  <c r="F13633" i="5"/>
  <c r="F13634" i="5"/>
  <c r="F13635" i="5"/>
  <c r="F13636" i="5"/>
  <c r="F13637" i="5"/>
  <c r="F13638" i="5"/>
  <c r="F13639" i="5"/>
  <c r="F13640" i="5"/>
  <c r="F13641" i="5"/>
  <c r="F13642" i="5"/>
  <c r="F13643" i="5"/>
  <c r="F13644" i="5"/>
  <c r="F13645" i="5"/>
  <c r="F13646" i="5"/>
  <c r="F13647" i="5"/>
  <c r="F13648" i="5"/>
  <c r="F13649" i="5"/>
  <c r="F13650" i="5"/>
  <c r="F13651" i="5"/>
  <c r="F13652" i="5"/>
  <c r="F13653" i="5"/>
  <c r="F13654" i="5"/>
  <c r="F13655" i="5"/>
  <c r="F13656" i="5"/>
  <c r="F13657" i="5"/>
  <c r="F13658" i="5"/>
  <c r="F13659" i="5"/>
  <c r="F13660" i="5"/>
  <c r="F13661" i="5"/>
  <c r="F13662" i="5"/>
  <c r="F13663" i="5"/>
  <c r="F13664" i="5"/>
  <c r="F13665" i="5"/>
  <c r="F13666" i="5"/>
  <c r="F13667" i="5"/>
  <c r="F13668" i="5"/>
  <c r="F13669" i="5"/>
  <c r="F13670" i="5"/>
  <c r="F13671" i="5"/>
  <c r="F13672" i="5"/>
  <c r="F13673" i="5"/>
  <c r="F13674" i="5"/>
  <c r="F13675" i="5"/>
  <c r="F13676" i="5"/>
  <c r="F13677" i="5"/>
  <c r="F13678" i="5"/>
  <c r="F13679" i="5"/>
  <c r="F13680" i="5"/>
  <c r="F13681" i="5"/>
  <c r="F13682" i="5"/>
  <c r="F13683" i="5"/>
  <c r="F13684" i="5"/>
  <c r="F13685" i="5"/>
  <c r="F13686" i="5"/>
  <c r="F13687" i="5"/>
  <c r="F13688" i="5"/>
  <c r="F13689" i="5"/>
  <c r="F13690" i="5"/>
  <c r="F13691" i="5"/>
  <c r="F13692" i="5"/>
  <c r="F13693" i="5"/>
  <c r="F13694" i="5"/>
  <c r="F13695" i="5"/>
  <c r="F13696" i="5"/>
  <c r="F13697" i="5"/>
  <c r="F13698" i="5"/>
  <c r="F13699" i="5"/>
  <c r="F13700" i="5"/>
  <c r="F13701" i="5"/>
  <c r="F13702" i="5"/>
  <c r="F13703" i="5"/>
  <c r="F13704" i="5"/>
  <c r="F13705" i="5"/>
  <c r="F13706" i="5"/>
  <c r="F13707" i="5"/>
  <c r="F13708" i="5"/>
  <c r="F13709" i="5"/>
  <c r="F13710" i="5"/>
  <c r="F13711" i="5"/>
  <c r="F13712" i="5"/>
  <c r="F13713" i="5"/>
  <c r="F13714" i="5"/>
  <c r="F13715" i="5"/>
  <c r="F13716" i="5"/>
  <c r="F13717" i="5"/>
  <c r="F13718" i="5"/>
  <c r="F13719" i="5"/>
  <c r="F13720" i="5"/>
  <c r="F13721" i="5"/>
  <c r="F13722" i="5"/>
  <c r="F13723" i="5"/>
  <c r="F13724" i="5"/>
  <c r="F13725" i="5"/>
  <c r="F13726" i="5"/>
  <c r="F13727" i="5"/>
  <c r="F13728" i="5"/>
  <c r="F13729" i="5"/>
  <c r="F13730" i="5"/>
  <c r="F13731" i="5"/>
  <c r="F13732" i="5"/>
  <c r="F13733" i="5"/>
  <c r="F13734" i="5"/>
  <c r="F13735" i="5"/>
  <c r="F13736" i="5"/>
  <c r="F13737" i="5"/>
  <c r="F13738" i="5"/>
  <c r="F13739" i="5"/>
  <c r="F13740" i="5"/>
  <c r="F13741" i="5"/>
  <c r="F13742" i="5"/>
  <c r="F13743" i="5"/>
  <c r="F13744" i="5"/>
  <c r="F13745" i="5"/>
  <c r="F13746" i="5"/>
  <c r="F13747" i="5"/>
  <c r="F13748" i="5"/>
  <c r="F13749" i="5"/>
  <c r="F13750" i="5"/>
  <c r="F13751" i="5"/>
  <c r="F13752" i="5"/>
  <c r="F13753" i="5"/>
  <c r="F13754" i="5"/>
  <c r="F13755" i="5"/>
  <c r="F13756" i="5"/>
  <c r="F13757" i="5"/>
  <c r="F13758" i="5"/>
  <c r="F13759" i="5"/>
  <c r="F13760" i="5"/>
  <c r="F13761" i="5"/>
  <c r="F13762" i="5"/>
  <c r="F13763" i="5"/>
  <c r="F13764" i="5"/>
  <c r="F13765" i="5"/>
  <c r="F13766" i="5"/>
  <c r="F13767" i="5"/>
  <c r="F13768" i="5"/>
  <c r="F13769" i="5"/>
  <c r="F13770" i="5"/>
  <c r="F13771" i="5"/>
  <c r="F13772" i="5"/>
  <c r="F13773" i="5"/>
  <c r="F13774" i="5"/>
  <c r="F13775" i="5"/>
  <c r="F13776" i="5"/>
  <c r="F13777" i="5"/>
  <c r="F13778" i="5"/>
  <c r="F13779" i="5"/>
  <c r="F13780" i="5"/>
  <c r="F13781" i="5"/>
  <c r="F13782" i="5"/>
  <c r="F13783" i="5"/>
  <c r="F13784" i="5"/>
  <c r="F13785" i="5"/>
  <c r="F13786" i="5"/>
  <c r="F13787" i="5"/>
  <c r="F13788" i="5"/>
  <c r="F13789" i="5"/>
  <c r="F13790" i="5"/>
  <c r="F13791" i="5"/>
  <c r="F13792" i="5"/>
  <c r="F13793" i="5"/>
  <c r="F13794" i="5"/>
  <c r="F13795" i="5"/>
  <c r="F13796" i="5"/>
  <c r="F13797" i="5"/>
  <c r="F13798" i="5"/>
  <c r="F13799" i="5"/>
  <c r="F13800" i="5"/>
  <c r="F13801" i="5"/>
  <c r="F13802" i="5"/>
  <c r="F13803" i="5"/>
  <c r="F13804" i="5"/>
  <c r="F13805" i="5"/>
  <c r="F13806" i="5"/>
  <c r="F13807" i="5"/>
  <c r="F13808" i="5"/>
  <c r="F13809" i="5"/>
  <c r="F13810" i="5"/>
  <c r="F13811" i="5"/>
  <c r="F13812" i="5"/>
  <c r="F13813" i="5"/>
  <c r="F13814" i="5"/>
  <c r="F13815" i="5"/>
  <c r="F13816" i="5"/>
  <c r="F13817" i="5"/>
  <c r="F13818" i="5"/>
  <c r="F13819" i="5"/>
  <c r="F13820" i="5"/>
  <c r="F13821" i="5"/>
  <c r="F13822" i="5"/>
  <c r="F13823" i="5"/>
  <c r="F13824" i="5"/>
  <c r="F13825" i="5"/>
  <c r="F13826" i="5"/>
  <c r="F13827" i="5"/>
  <c r="F13828" i="5"/>
  <c r="F13829" i="5"/>
  <c r="F13830" i="5"/>
  <c r="F13831" i="5"/>
  <c r="F13832" i="5"/>
  <c r="F13833" i="5"/>
  <c r="F13834" i="5"/>
  <c r="F13835" i="5"/>
  <c r="F13836" i="5"/>
  <c r="F13837" i="5"/>
  <c r="F13838" i="5"/>
  <c r="F13839" i="5"/>
  <c r="F13840" i="5"/>
  <c r="F13841" i="5"/>
  <c r="F13842" i="5"/>
  <c r="F13843" i="5"/>
  <c r="F13844" i="5"/>
  <c r="F13845" i="5"/>
  <c r="F13846" i="5"/>
  <c r="F13847" i="5"/>
  <c r="F13848" i="5"/>
  <c r="F13849" i="5"/>
  <c r="F13850" i="5"/>
  <c r="F13851" i="5"/>
  <c r="F13852" i="5"/>
  <c r="F13853" i="5"/>
  <c r="F13854" i="5"/>
  <c r="F13855" i="5"/>
  <c r="F13856" i="5"/>
  <c r="F13857" i="5"/>
  <c r="F13858" i="5"/>
  <c r="F13859" i="5"/>
  <c r="F13860" i="5"/>
  <c r="F13861" i="5"/>
  <c r="F13862" i="5"/>
  <c r="F13863" i="5"/>
  <c r="F13864" i="5"/>
  <c r="F13865" i="5"/>
  <c r="F13866" i="5"/>
  <c r="F13867" i="5"/>
  <c r="F13868" i="5"/>
  <c r="F13869" i="5"/>
  <c r="F13870" i="5"/>
  <c r="F13871" i="5"/>
  <c r="F13872" i="5"/>
  <c r="F13873" i="5"/>
  <c r="F13874" i="5"/>
  <c r="F13875" i="5"/>
  <c r="F13876" i="5"/>
  <c r="F13877" i="5"/>
  <c r="F13878" i="5"/>
  <c r="F13879" i="5"/>
  <c r="F13880" i="5"/>
  <c r="F13881" i="5"/>
  <c r="F13882" i="5"/>
  <c r="F13883" i="5"/>
  <c r="F13884" i="5"/>
  <c r="F13885" i="5"/>
  <c r="F13886" i="5"/>
  <c r="F13887" i="5"/>
  <c r="F13888" i="5"/>
  <c r="F13889" i="5"/>
  <c r="F13890" i="5"/>
  <c r="F13891" i="5"/>
  <c r="F13892" i="5"/>
  <c r="F13893" i="5"/>
  <c r="F13894" i="5"/>
  <c r="F13895" i="5"/>
  <c r="F13896" i="5"/>
  <c r="F13897" i="5"/>
  <c r="F13898" i="5"/>
  <c r="F13899" i="5"/>
  <c r="F13900" i="5"/>
  <c r="F13901" i="5"/>
  <c r="F13902" i="5"/>
  <c r="F13903" i="5"/>
  <c r="F13904" i="5"/>
  <c r="F13905" i="5"/>
  <c r="F13906" i="5"/>
  <c r="F13907" i="5"/>
  <c r="F13908" i="5"/>
  <c r="F13909" i="5"/>
  <c r="F13910" i="5"/>
  <c r="F13911" i="5"/>
  <c r="F13912" i="5"/>
  <c r="F13913" i="5"/>
  <c r="F13914" i="5"/>
  <c r="F13915" i="5"/>
  <c r="F13916" i="5"/>
  <c r="F13917" i="5"/>
  <c r="F13918" i="5"/>
  <c r="F13919" i="5"/>
  <c r="F13920" i="5"/>
  <c r="F13921" i="5"/>
  <c r="F13922" i="5"/>
  <c r="F13923" i="5"/>
  <c r="F13924" i="5"/>
  <c r="F13925" i="5"/>
  <c r="F13926" i="5"/>
  <c r="F13927" i="5"/>
  <c r="F13928" i="5"/>
  <c r="F13929" i="5"/>
  <c r="F13930" i="5"/>
  <c r="F13931" i="5"/>
  <c r="F13932" i="5"/>
  <c r="F13933" i="5"/>
  <c r="F13934" i="5"/>
  <c r="F13935" i="5"/>
  <c r="F13936" i="5"/>
  <c r="F13937" i="5"/>
  <c r="F13938" i="5"/>
  <c r="F13939" i="5"/>
  <c r="F13940" i="5"/>
  <c r="F13941" i="5"/>
  <c r="F13942" i="5"/>
  <c r="F13943" i="5"/>
  <c r="F13944" i="5"/>
  <c r="F13945" i="5"/>
  <c r="F13946" i="5"/>
  <c r="F13947" i="5"/>
  <c r="F13948" i="5"/>
  <c r="F13949" i="5"/>
  <c r="F13950" i="5"/>
  <c r="F13951" i="5"/>
  <c r="F13952" i="5"/>
  <c r="F13953" i="5"/>
  <c r="F13954" i="5"/>
  <c r="F13955" i="5"/>
  <c r="F13956" i="5"/>
  <c r="F13957" i="5"/>
  <c r="F13958" i="5"/>
  <c r="F13959" i="5"/>
  <c r="F13960" i="5"/>
  <c r="F13961" i="5"/>
  <c r="F13962" i="5"/>
  <c r="F13963" i="5"/>
  <c r="F13964" i="5"/>
  <c r="F13965" i="5"/>
  <c r="F13966" i="5"/>
  <c r="F13967" i="5"/>
  <c r="F13968" i="5"/>
  <c r="F13969" i="5"/>
  <c r="F13970" i="5"/>
  <c r="F13971" i="5"/>
  <c r="F13972" i="5"/>
  <c r="F13973" i="5"/>
  <c r="F13974" i="5"/>
  <c r="F13975" i="5"/>
  <c r="F13976" i="5"/>
  <c r="F13977" i="5"/>
  <c r="F13978" i="5"/>
  <c r="F13979" i="5"/>
  <c r="F13980" i="5"/>
  <c r="F13981" i="5"/>
  <c r="F13982" i="5"/>
  <c r="F13983" i="5"/>
  <c r="F13984" i="5"/>
  <c r="F13985" i="5"/>
  <c r="F13986" i="5"/>
  <c r="F13987" i="5"/>
  <c r="F13988" i="5"/>
  <c r="F13989" i="5"/>
  <c r="F13990" i="5"/>
  <c r="F13991" i="5"/>
  <c r="F13992" i="5"/>
  <c r="F13993" i="5"/>
  <c r="F13994" i="5"/>
  <c r="F13995" i="5"/>
  <c r="F13996" i="5"/>
  <c r="F13997" i="5"/>
  <c r="F13998" i="5"/>
  <c r="F13999" i="5"/>
  <c r="F14000" i="5"/>
  <c r="F14001" i="5"/>
  <c r="F14002" i="5"/>
  <c r="F14003" i="5"/>
  <c r="F14004" i="5"/>
  <c r="F14005" i="5"/>
  <c r="F14006" i="5"/>
  <c r="F14007" i="5"/>
  <c r="F14008" i="5"/>
  <c r="F14009" i="5"/>
  <c r="F14010" i="5"/>
  <c r="F14011" i="5"/>
  <c r="F14012" i="5"/>
  <c r="F14013" i="5"/>
  <c r="F14014" i="5"/>
  <c r="F14015" i="5"/>
  <c r="F14016" i="5"/>
  <c r="F14017" i="5"/>
  <c r="F14018" i="5"/>
  <c r="F14019" i="5"/>
  <c r="F14020" i="5"/>
  <c r="F14021" i="5"/>
  <c r="F14022" i="5"/>
  <c r="F14023" i="5"/>
  <c r="F14024" i="5"/>
  <c r="F14025" i="5"/>
  <c r="F14026" i="5"/>
  <c r="F14027" i="5"/>
  <c r="F14028" i="5"/>
  <c r="F14029" i="5"/>
  <c r="F14030" i="5"/>
  <c r="F14031" i="5"/>
  <c r="F14032" i="5"/>
  <c r="F14033" i="5"/>
  <c r="F14034" i="5"/>
  <c r="F14035" i="5"/>
  <c r="F14036" i="5"/>
  <c r="F14037" i="5"/>
  <c r="F14038" i="5"/>
  <c r="F14039" i="5"/>
  <c r="F14040" i="5"/>
  <c r="F14041" i="5"/>
  <c r="F14042" i="5"/>
  <c r="F14043" i="5"/>
  <c r="F14044" i="5"/>
  <c r="F14045" i="5"/>
  <c r="F14046" i="5"/>
  <c r="F14047" i="5"/>
  <c r="F14048" i="5"/>
  <c r="F14049" i="5"/>
  <c r="F14050" i="5"/>
  <c r="F14051" i="5"/>
  <c r="F14052" i="5"/>
  <c r="F14053" i="5"/>
  <c r="F14054" i="5"/>
  <c r="F14055" i="5"/>
  <c r="F14056" i="5"/>
  <c r="F14057" i="5"/>
  <c r="F14058" i="5"/>
  <c r="F14059" i="5"/>
  <c r="F14060" i="5"/>
  <c r="F14061" i="5"/>
  <c r="F14062" i="5"/>
  <c r="F14063" i="5"/>
  <c r="F14064" i="5"/>
  <c r="F14065" i="5"/>
  <c r="F14066" i="5"/>
  <c r="F14067" i="5"/>
  <c r="F14068" i="5"/>
  <c r="F14069" i="5"/>
  <c r="F14070" i="5"/>
  <c r="F14071" i="5"/>
  <c r="F14072" i="5"/>
  <c r="F14073" i="5"/>
  <c r="F14074" i="5"/>
  <c r="F14075" i="5"/>
  <c r="F14076" i="5"/>
  <c r="F14077" i="5"/>
  <c r="F14078" i="5"/>
  <c r="F14079" i="5"/>
  <c r="F14080" i="5"/>
  <c r="F14081" i="5"/>
  <c r="F14082" i="5"/>
  <c r="F14083" i="5"/>
  <c r="F14084" i="5"/>
  <c r="F14085" i="5"/>
  <c r="F14086" i="5"/>
  <c r="F14087" i="5"/>
  <c r="F14088" i="5"/>
  <c r="F14089" i="5"/>
  <c r="F14090" i="5"/>
  <c r="F14091" i="5"/>
  <c r="F14092" i="5"/>
  <c r="F14093" i="5"/>
  <c r="F14094" i="5"/>
  <c r="F14095" i="5"/>
  <c r="F14096" i="5"/>
  <c r="F14097" i="5"/>
  <c r="F14098" i="5"/>
  <c r="F14099" i="5"/>
  <c r="F14100" i="5"/>
  <c r="F14101" i="5"/>
  <c r="F14102" i="5"/>
  <c r="F14103" i="5"/>
  <c r="F14104" i="5"/>
  <c r="F14105" i="5"/>
  <c r="F14106" i="5"/>
  <c r="F14107" i="5"/>
  <c r="F14108" i="5"/>
  <c r="F14109" i="5"/>
  <c r="F14110" i="5"/>
  <c r="F14111" i="5"/>
  <c r="F14112" i="5"/>
  <c r="F14113" i="5"/>
  <c r="F14114" i="5"/>
  <c r="F14115" i="5"/>
  <c r="F14116" i="5"/>
  <c r="F14117" i="5"/>
  <c r="F14118" i="5"/>
  <c r="F14119" i="5"/>
  <c r="F14120" i="5"/>
  <c r="F14121" i="5"/>
  <c r="F14122" i="5"/>
  <c r="F14123" i="5"/>
  <c r="F14124" i="5"/>
  <c r="F14125" i="5"/>
  <c r="F14126" i="5"/>
  <c r="F14127" i="5"/>
  <c r="F14128" i="5"/>
  <c r="F14129" i="5"/>
  <c r="F14130" i="5"/>
  <c r="F14131" i="5"/>
  <c r="F14132" i="5"/>
  <c r="F14133" i="5"/>
  <c r="F14134" i="5"/>
  <c r="F14135" i="5"/>
  <c r="F14136" i="5"/>
  <c r="F14137" i="5"/>
  <c r="F14138" i="5"/>
  <c r="F14139" i="5"/>
  <c r="F14140" i="5"/>
  <c r="F14141" i="5"/>
  <c r="F14142" i="5"/>
  <c r="F14143" i="5"/>
  <c r="F14144" i="5"/>
  <c r="F14145" i="5"/>
  <c r="F14146" i="5"/>
  <c r="F14147" i="5"/>
  <c r="F14148" i="5"/>
  <c r="F14149" i="5"/>
  <c r="F14150" i="5"/>
  <c r="F14151" i="5"/>
  <c r="F14152" i="5"/>
  <c r="F14153" i="5"/>
  <c r="F14154" i="5"/>
  <c r="F14155" i="5"/>
  <c r="F14156" i="5"/>
  <c r="F14157" i="5"/>
  <c r="F14158" i="5"/>
  <c r="F14159" i="5"/>
  <c r="F14160" i="5"/>
  <c r="F14161" i="5"/>
  <c r="F14162" i="5"/>
  <c r="F14163" i="5"/>
  <c r="F14164" i="5"/>
  <c r="F14165" i="5"/>
  <c r="F14166" i="5"/>
  <c r="F14167" i="5"/>
  <c r="F14168" i="5"/>
  <c r="F14169" i="5"/>
  <c r="F14170" i="5"/>
  <c r="F14171" i="5"/>
  <c r="F14172" i="5"/>
  <c r="F14173" i="5"/>
  <c r="F14174" i="5"/>
  <c r="F14175" i="5"/>
  <c r="F14176" i="5"/>
  <c r="F14177" i="5"/>
  <c r="F14178" i="5"/>
  <c r="F14179" i="5"/>
  <c r="F14180" i="5"/>
  <c r="F14181" i="5"/>
  <c r="F14182" i="5"/>
  <c r="F14183" i="5"/>
  <c r="F14184" i="5"/>
  <c r="F14185" i="5"/>
  <c r="F14186" i="5"/>
  <c r="F14187" i="5"/>
  <c r="F14188" i="5"/>
  <c r="F14189" i="5"/>
  <c r="F14190" i="5"/>
  <c r="F14191" i="5"/>
  <c r="F14192" i="5"/>
  <c r="F14193" i="5"/>
  <c r="F14194" i="5"/>
  <c r="F14195" i="5"/>
  <c r="F14196" i="5"/>
  <c r="F14197" i="5"/>
  <c r="F14198" i="5"/>
  <c r="F14199" i="5"/>
  <c r="F14200" i="5"/>
  <c r="F14201" i="5"/>
  <c r="F14202" i="5"/>
  <c r="F14203" i="5"/>
  <c r="F14204" i="5"/>
  <c r="F14205" i="5"/>
  <c r="F14206" i="5"/>
  <c r="F14207" i="5"/>
  <c r="F14208" i="5"/>
  <c r="F14209" i="5"/>
  <c r="F14210" i="5"/>
  <c r="F14211" i="5"/>
  <c r="F14212" i="5"/>
  <c r="F14213" i="5"/>
  <c r="F14214" i="5"/>
  <c r="F14215" i="5"/>
  <c r="F14216" i="5"/>
  <c r="F14217" i="5"/>
  <c r="F14218" i="5"/>
  <c r="F14219" i="5"/>
  <c r="F14220" i="5"/>
  <c r="F14221" i="5"/>
  <c r="F14222" i="5"/>
  <c r="F14223" i="5"/>
  <c r="F14224" i="5"/>
  <c r="F14225" i="5"/>
  <c r="F14226" i="5"/>
  <c r="F14227" i="5"/>
  <c r="F14228" i="5"/>
  <c r="F14229" i="5"/>
  <c r="F14230" i="5"/>
  <c r="F14231" i="5"/>
  <c r="F14232" i="5"/>
  <c r="F14233" i="5"/>
  <c r="F14234" i="5"/>
  <c r="F14235" i="5"/>
  <c r="F14236" i="5"/>
  <c r="F14237" i="5"/>
  <c r="F14238" i="5"/>
  <c r="F14239" i="5"/>
  <c r="F14240" i="5"/>
  <c r="F14241" i="5"/>
  <c r="F14242" i="5"/>
  <c r="F14243" i="5"/>
  <c r="F14244" i="5"/>
  <c r="F14245" i="5"/>
  <c r="F14246" i="5"/>
  <c r="F14247" i="5"/>
  <c r="F14248" i="5"/>
  <c r="F14249" i="5"/>
  <c r="F14250" i="5"/>
  <c r="F14251" i="5"/>
  <c r="F14252" i="5"/>
  <c r="F14253" i="5"/>
  <c r="F14254" i="5"/>
  <c r="F14255" i="5"/>
  <c r="F14256" i="5"/>
  <c r="F14257" i="5"/>
  <c r="F14258" i="5"/>
  <c r="F14259" i="5"/>
  <c r="F14260" i="5"/>
  <c r="F14261" i="5"/>
  <c r="F14262" i="5"/>
  <c r="F14263" i="5"/>
  <c r="F14264" i="5"/>
  <c r="F14265" i="5"/>
  <c r="F14266" i="5"/>
  <c r="F14267" i="5"/>
  <c r="F14268" i="5"/>
  <c r="F14269" i="5"/>
  <c r="F14270" i="5"/>
  <c r="F14271" i="5"/>
  <c r="F14272" i="5"/>
  <c r="F14273" i="5"/>
  <c r="F14274" i="5"/>
  <c r="F14275" i="5"/>
  <c r="F14276" i="5"/>
  <c r="F14277" i="5"/>
  <c r="F14278" i="5"/>
  <c r="F14279" i="5"/>
  <c r="F14280" i="5"/>
  <c r="F14281" i="5"/>
  <c r="F14282" i="5"/>
  <c r="F14283" i="5"/>
  <c r="F14284" i="5"/>
  <c r="F14285" i="5"/>
  <c r="F14286" i="5"/>
  <c r="F14287" i="5"/>
  <c r="F14288" i="5"/>
  <c r="F14289" i="5"/>
  <c r="F14290" i="5"/>
  <c r="F14291" i="5"/>
  <c r="F14292" i="5"/>
  <c r="F14293" i="5"/>
  <c r="F14294" i="5"/>
  <c r="F14295" i="5"/>
  <c r="F14296" i="5"/>
  <c r="F14297" i="5"/>
  <c r="F14298" i="5"/>
  <c r="F14299" i="5"/>
  <c r="F14300" i="5"/>
  <c r="F14301" i="5"/>
  <c r="F14302" i="5"/>
  <c r="F14303" i="5"/>
  <c r="F14304" i="5"/>
  <c r="F14305" i="5"/>
  <c r="F14306" i="5"/>
  <c r="F14307" i="5"/>
  <c r="F14308" i="5"/>
  <c r="F14309" i="5"/>
  <c r="F14310" i="5"/>
  <c r="F14311" i="5"/>
  <c r="F14312" i="5"/>
  <c r="F14313" i="5"/>
  <c r="F14314" i="5"/>
  <c r="F14315" i="5"/>
  <c r="F14316" i="5"/>
  <c r="F14317" i="5"/>
  <c r="F14318" i="5"/>
  <c r="F14319" i="5"/>
  <c r="F14320" i="5"/>
  <c r="F14321" i="5"/>
  <c r="F14322" i="5"/>
  <c r="F14323" i="5"/>
  <c r="F14324" i="5"/>
  <c r="F14325" i="5"/>
  <c r="F14326" i="5"/>
  <c r="F14327" i="5"/>
  <c r="F14328" i="5"/>
  <c r="F14329" i="5"/>
  <c r="F14330" i="5"/>
  <c r="F14331" i="5"/>
  <c r="F14332" i="5"/>
  <c r="F14333" i="5"/>
  <c r="F14334" i="5"/>
  <c r="F14335" i="5"/>
  <c r="F14336" i="5"/>
  <c r="F14337" i="5"/>
  <c r="F14338" i="5"/>
  <c r="F14339" i="5"/>
  <c r="F14340" i="5"/>
  <c r="F14341" i="5"/>
  <c r="F14342" i="5"/>
  <c r="F14343" i="5"/>
  <c r="F14344" i="5"/>
  <c r="F14345" i="5"/>
  <c r="F14346" i="5"/>
  <c r="F14347" i="5"/>
  <c r="F14348" i="5"/>
  <c r="F14349" i="5"/>
  <c r="F14350" i="5"/>
  <c r="F14351" i="5"/>
  <c r="F14352" i="5"/>
  <c r="F14353" i="5"/>
  <c r="F14354" i="5"/>
  <c r="F14355" i="5"/>
  <c r="F14356" i="5"/>
  <c r="F14357" i="5"/>
  <c r="F14358" i="5"/>
  <c r="F14359" i="5"/>
  <c r="F14360" i="5"/>
  <c r="F14361" i="5"/>
  <c r="F14362" i="5"/>
  <c r="F14363" i="5"/>
  <c r="F14364" i="5"/>
  <c r="F14365" i="5"/>
  <c r="F14366" i="5"/>
  <c r="F14367" i="5"/>
  <c r="F14368" i="5"/>
  <c r="F14369" i="5"/>
  <c r="F14370" i="5"/>
  <c r="F14371" i="5"/>
  <c r="F14372" i="5"/>
  <c r="F14373" i="5"/>
  <c r="F14374" i="5"/>
  <c r="F14375" i="5"/>
  <c r="F14376" i="5"/>
  <c r="F14377" i="5"/>
  <c r="F14378" i="5"/>
  <c r="F14379" i="5"/>
  <c r="F14380" i="5"/>
  <c r="F14381" i="5"/>
  <c r="F14382" i="5"/>
  <c r="F14383" i="5"/>
  <c r="F14384" i="5"/>
  <c r="F14385" i="5"/>
  <c r="F14386" i="5"/>
  <c r="F14387" i="5"/>
  <c r="F14388" i="5"/>
  <c r="F14389" i="5"/>
  <c r="F14390" i="5"/>
  <c r="F14391" i="5"/>
  <c r="F14392" i="5"/>
  <c r="F14393" i="5"/>
  <c r="F14394" i="5"/>
  <c r="F14395" i="5"/>
  <c r="F14396" i="5"/>
  <c r="F14397" i="5"/>
  <c r="F14398" i="5"/>
  <c r="F14399" i="5"/>
  <c r="F14400" i="5"/>
  <c r="F14401" i="5"/>
  <c r="F14402" i="5"/>
  <c r="F14403" i="5"/>
  <c r="F14404" i="5"/>
  <c r="F14405" i="5"/>
  <c r="F14406" i="5"/>
  <c r="F14407" i="5"/>
  <c r="F14408" i="5"/>
  <c r="F14410" i="5"/>
  <c r="F14411" i="5"/>
  <c r="F14413" i="5"/>
  <c r="F14414" i="5"/>
  <c r="F14415" i="5"/>
  <c r="F14416" i="5"/>
  <c r="F14417" i="5"/>
  <c r="F14418" i="5"/>
  <c r="F14420" i="5"/>
  <c r="F14421" i="5"/>
  <c r="F14422" i="5"/>
  <c r="F14423" i="5"/>
  <c r="F14424" i="5"/>
  <c r="F14425" i="5"/>
  <c r="F14427" i="5"/>
  <c r="F14430" i="5"/>
  <c r="F14431" i="5"/>
  <c r="F14432" i="5"/>
  <c r="F14433" i="5"/>
  <c r="F14434" i="5"/>
  <c r="F14436" i="5"/>
  <c r="F14437" i="5"/>
  <c r="F14438" i="5"/>
  <c r="F14439" i="5"/>
  <c r="F14440" i="5"/>
  <c r="F14443" i="5"/>
  <c r="F14444" i="5"/>
  <c r="F14446" i="5"/>
  <c r="F14447" i="5"/>
  <c r="F14448" i="5"/>
  <c r="F14449" i="5"/>
  <c r="F14450" i="5"/>
  <c r="F14451" i="5"/>
  <c r="F14452" i="5"/>
  <c r="F14453" i="5"/>
  <c r="F14454" i="5"/>
  <c r="F14455" i="5"/>
  <c r="F14456" i="5"/>
  <c r="F14457" i="5"/>
  <c r="F14458" i="5"/>
  <c r="F14459" i="5"/>
  <c r="F14460" i="5"/>
  <c r="F14461" i="5"/>
  <c r="F14462" i="5"/>
  <c r="F14463" i="5"/>
  <c r="F14464" i="5"/>
  <c r="F14465" i="5"/>
  <c r="F14466" i="5"/>
  <c r="F14467" i="5"/>
  <c r="F14468" i="5"/>
  <c r="F14469" i="5"/>
  <c r="F14470" i="5"/>
  <c r="F14471" i="5"/>
  <c r="F14472" i="5"/>
  <c r="F14473" i="5"/>
  <c r="F14474" i="5"/>
  <c r="F14475" i="5"/>
  <c r="F14476" i="5"/>
  <c r="F14478" i="5"/>
  <c r="F14479" i="5"/>
  <c r="F14480" i="5"/>
  <c r="F14481" i="5"/>
  <c r="F14482" i="5"/>
  <c r="F14483" i="5"/>
  <c r="F14484" i="5"/>
  <c r="F14485" i="5"/>
  <c r="F14486" i="5"/>
  <c r="F14487" i="5"/>
  <c r="F14488" i="5"/>
  <c r="F14489" i="5"/>
  <c r="F14491" i="5"/>
  <c r="F14492" i="5"/>
  <c r="F14494" i="5"/>
  <c r="F14495" i="5"/>
  <c r="F14496" i="5"/>
  <c r="F14497" i="5"/>
  <c r="F14498" i="5"/>
  <c r="F14499" i="5"/>
  <c r="F14500" i="5"/>
  <c r="F14501" i="5"/>
  <c r="F14502" i="5"/>
  <c r="F14503" i="5"/>
  <c r="F14504" i="5"/>
  <c r="F14505" i="5"/>
  <c r="F14507" i="5"/>
  <c r="F14508" i="5"/>
  <c r="F14510" i="5"/>
  <c r="F14511" i="5"/>
  <c r="F14512" i="5"/>
  <c r="F14513" i="5"/>
  <c r="F14514" i="5"/>
  <c r="F14515" i="5"/>
  <c r="F14516" i="5"/>
  <c r="F14517" i="5"/>
  <c r="F14518" i="5"/>
  <c r="F14519" i="5"/>
  <c r="F14520" i="5"/>
  <c r="F14521" i="5"/>
  <c r="F14523" i="5"/>
  <c r="F14524" i="5"/>
  <c r="F14525" i="5"/>
  <c r="F14526" i="5"/>
  <c r="F14527" i="5"/>
  <c r="F14528" i="5"/>
  <c r="F14529" i="5"/>
  <c r="F14530" i="5"/>
  <c r="F14531" i="5"/>
  <c r="F14532" i="5"/>
  <c r="F14533" i="5"/>
  <c r="F14534" i="5"/>
  <c r="F14535" i="5"/>
  <c r="F14536" i="5"/>
  <c r="F14537" i="5"/>
  <c r="F14538" i="5"/>
  <c r="F14539" i="5"/>
  <c r="F14540" i="5"/>
  <c r="F14542" i="5"/>
  <c r="F14543" i="5"/>
  <c r="F14544" i="5"/>
  <c r="F14545" i="5"/>
  <c r="F14546" i="5"/>
  <c r="F14547" i="5"/>
  <c r="F14548" i="5"/>
  <c r="F14549" i="5"/>
  <c r="F14550" i="5"/>
  <c r="F14551" i="5"/>
  <c r="F14552" i="5"/>
  <c r="F14553" i="5"/>
  <c r="F14554" i="5"/>
  <c r="F14555" i="5"/>
  <c r="F14556" i="5"/>
  <c r="F14558" i="5"/>
  <c r="F14559" i="5"/>
  <c r="F14560" i="5"/>
  <c r="F14561" i="5"/>
  <c r="F14562" i="5"/>
  <c r="F14563" i="5"/>
  <c r="F14564" i="5"/>
  <c r="F14565" i="5"/>
  <c r="F14566" i="5"/>
  <c r="F14567" i="5"/>
  <c r="F14568" i="5"/>
  <c r="F14569" i="5"/>
  <c r="F14570" i="5"/>
  <c r="F14571" i="5"/>
  <c r="F14572" i="5"/>
  <c r="F14573" i="5"/>
  <c r="F14574" i="5"/>
  <c r="F14575" i="5"/>
  <c r="F14576" i="5"/>
  <c r="F14577" i="5"/>
  <c r="F14578" i="5"/>
  <c r="F14579" i="5"/>
  <c r="F14580" i="5"/>
  <c r="F14581" i="5"/>
  <c r="F14582" i="5"/>
  <c r="F14583" i="5"/>
  <c r="F14584" i="5"/>
  <c r="F14585" i="5"/>
  <c r="F14587" i="5"/>
  <c r="F14588" i="5"/>
  <c r="F14589" i="5"/>
  <c r="F14590" i="5"/>
  <c r="F14591" i="5"/>
  <c r="F14592" i="5"/>
  <c r="F14593" i="5"/>
  <c r="F14594" i="5"/>
  <c r="F14595" i="5"/>
  <c r="F14596" i="5"/>
  <c r="F14597" i="5"/>
  <c r="F14598" i="5"/>
  <c r="F14599" i="5"/>
  <c r="F14600" i="5"/>
  <c r="F14601" i="5"/>
  <c r="F14602" i="5"/>
  <c r="F14603" i="5"/>
  <c r="F14604" i="5"/>
  <c r="F14605" i="5"/>
  <c r="F14606" i="5"/>
  <c r="F14607" i="5"/>
  <c r="F14608" i="5"/>
  <c r="F14609" i="5"/>
  <c r="F14610" i="5"/>
  <c r="F14611" i="5"/>
  <c r="F14612" i="5"/>
  <c r="F14613" i="5"/>
  <c r="F14614" i="5"/>
  <c r="F14615" i="5"/>
  <c r="F14616" i="5"/>
  <c r="F14617" i="5"/>
  <c r="F14618" i="5"/>
  <c r="F14619" i="5"/>
  <c r="F14620" i="5"/>
  <c r="F14622" i="5"/>
  <c r="F14623" i="5"/>
  <c r="F14624" i="5"/>
  <c r="F14625" i="5"/>
  <c r="F14626" i="5"/>
  <c r="F14627" i="5"/>
  <c r="F14628" i="5"/>
  <c r="F14629" i="5"/>
  <c r="F14630" i="5"/>
  <c r="F14631" i="5"/>
  <c r="F14632" i="5"/>
  <c r="F14633" i="5"/>
  <c r="F14634" i="5"/>
  <c r="F14635" i="5"/>
  <c r="F14636" i="5"/>
  <c r="F14637" i="5"/>
  <c r="F14638" i="5"/>
  <c r="F14639" i="5"/>
  <c r="F14640" i="5"/>
  <c r="F14641" i="5"/>
  <c r="F14642" i="5"/>
  <c r="F14643" i="5"/>
  <c r="F14644" i="5"/>
  <c r="F14645" i="5"/>
  <c r="F14646" i="5"/>
  <c r="F14647" i="5"/>
  <c r="F14648" i="5"/>
  <c r="F14649" i="5"/>
  <c r="F14650" i="5"/>
  <c r="F14651" i="5"/>
  <c r="F14652" i="5"/>
  <c r="F14653" i="5"/>
  <c r="F14654" i="5"/>
  <c r="F14655" i="5"/>
  <c r="F14656" i="5"/>
  <c r="F14657" i="5"/>
  <c r="F14658" i="5"/>
  <c r="F14659" i="5"/>
  <c r="F14660" i="5"/>
  <c r="F14661" i="5"/>
  <c r="F14662" i="5"/>
  <c r="F14663" i="5"/>
  <c r="F14664" i="5"/>
  <c r="F14665" i="5"/>
  <c r="F14666" i="5"/>
  <c r="F14667" i="5"/>
  <c r="F14668" i="5"/>
  <c r="F14670" i="5"/>
  <c r="F14671" i="5"/>
  <c r="F14672" i="5"/>
  <c r="F14673" i="5"/>
  <c r="F14674" i="5"/>
  <c r="F14675" i="5"/>
  <c r="F14676" i="5"/>
  <c r="F14677" i="5"/>
  <c r="F14678" i="5"/>
  <c r="F14679" i="5"/>
  <c r="F14680" i="5"/>
  <c r="F14681" i="5"/>
  <c r="F14682" i="5"/>
  <c r="F14683" i="5"/>
  <c r="F14684" i="5"/>
  <c r="F14686" i="5"/>
  <c r="F14687" i="5"/>
  <c r="F14688" i="5"/>
  <c r="F14689" i="5"/>
  <c r="F14690" i="5"/>
  <c r="F14691" i="5"/>
  <c r="F14692" i="5"/>
  <c r="F14693" i="5"/>
  <c r="F14694" i="5"/>
  <c r="F14695" i="5"/>
  <c r="F14696" i="5"/>
  <c r="F14697" i="5"/>
  <c r="F14698" i="5"/>
  <c r="F14699" i="5"/>
  <c r="F14700" i="5"/>
  <c r="F14702" i="5"/>
  <c r="F14703" i="5"/>
  <c r="F14704" i="5"/>
  <c r="F14705" i="5"/>
  <c r="F14706" i="5"/>
  <c r="F14707" i="5"/>
  <c r="F14708" i="5"/>
  <c r="F14709" i="5"/>
  <c r="F14710" i="5"/>
  <c r="F14712" i="5"/>
  <c r="F14713" i="5"/>
  <c r="F14714" i="5"/>
  <c r="F14716" i="5"/>
  <c r="F14717" i="5"/>
  <c r="F14718" i="5"/>
  <c r="F14719" i="5"/>
  <c r="F14720" i="5"/>
  <c r="F14721" i="5"/>
  <c r="F14722" i="5"/>
  <c r="F14723" i="5"/>
  <c r="F14724" i="5"/>
  <c r="F14725" i="5"/>
  <c r="F14726" i="5"/>
  <c r="F14727" i="5"/>
  <c r="F14728" i="5"/>
  <c r="F14729" i="5"/>
  <c r="F14730" i="5"/>
  <c r="F14731" i="5"/>
  <c r="F14732" i="5"/>
  <c r="F14733" i="5"/>
  <c r="F14734" i="5"/>
  <c r="F14735" i="5"/>
  <c r="F14736" i="5"/>
  <c r="F14737" i="5"/>
  <c r="F14738" i="5"/>
  <c r="F14739" i="5"/>
  <c r="F14740" i="5"/>
  <c r="F14741" i="5"/>
  <c r="F14742" i="5"/>
  <c r="F14743" i="5"/>
  <c r="F14744" i="5"/>
  <c r="F14745" i="5"/>
  <c r="F14746" i="5"/>
  <c r="F14747" i="5"/>
  <c r="F14748" i="5"/>
  <c r="F14749" i="5"/>
  <c r="F14750" i="5"/>
  <c r="F14751" i="5"/>
  <c r="F14752" i="5"/>
  <c r="F14754" i="5"/>
  <c r="F14755" i="5"/>
  <c r="F14756" i="5"/>
  <c r="F14757" i="5"/>
  <c r="F14758" i="5"/>
  <c r="F14759" i="5"/>
  <c r="F14760" i="5"/>
  <c r="F14761" i="5"/>
  <c r="F14762" i="5"/>
  <c r="F14763" i="5"/>
  <c r="F14764" i="5"/>
  <c r="F14765" i="5"/>
  <c r="F14766" i="5"/>
  <c r="F14767" i="5"/>
  <c r="F14768" i="5"/>
  <c r="F14769" i="5"/>
  <c r="F14770" i="5"/>
  <c r="F14771" i="5"/>
  <c r="F14772" i="5"/>
  <c r="F14773" i="5"/>
  <c r="F14774" i="5"/>
  <c r="F14775" i="5"/>
  <c r="F14776" i="5"/>
  <c r="F14777" i="5"/>
  <c r="F14778" i="5"/>
  <c r="F14779" i="5"/>
  <c r="F14780" i="5"/>
  <c r="F14781" i="5"/>
  <c r="F14782" i="5"/>
  <c r="F14783" i="5"/>
  <c r="F14784" i="5"/>
  <c r="F14785" i="5"/>
  <c r="F14786" i="5"/>
  <c r="F14787" i="5"/>
  <c r="F14788" i="5"/>
  <c r="F14789" i="5"/>
  <c r="F14790" i="5"/>
  <c r="F14791" i="5"/>
  <c r="F14792" i="5"/>
  <c r="F14793" i="5"/>
  <c r="F14794" i="5"/>
  <c r="F14795" i="5"/>
  <c r="F14796" i="5"/>
  <c r="F14797" i="5"/>
  <c r="F14798" i="5"/>
  <c r="F14799" i="5"/>
  <c r="F14800" i="5"/>
  <c r="F14801" i="5"/>
  <c r="F14802" i="5"/>
  <c r="F14803" i="5"/>
  <c r="F14804" i="5"/>
  <c r="F14805" i="5"/>
  <c r="F14806" i="5"/>
  <c r="F14807" i="5"/>
  <c r="F14808" i="5"/>
  <c r="F14809" i="5"/>
  <c r="F14810" i="5"/>
  <c r="F14811" i="5"/>
  <c r="F14812" i="5"/>
  <c r="F14813" i="5"/>
  <c r="F14814" i="5"/>
  <c r="F14815" i="5"/>
  <c r="F14816" i="5"/>
  <c r="F14817" i="5"/>
  <c r="F14818" i="5"/>
  <c r="F14819" i="5"/>
  <c r="F14820" i="5"/>
  <c r="F14821" i="5"/>
  <c r="F14822" i="5"/>
  <c r="F14823" i="5"/>
  <c r="F14824" i="5"/>
  <c r="F14825" i="5"/>
  <c r="F14826" i="5"/>
  <c r="F14827" i="5"/>
  <c r="F14828" i="5"/>
  <c r="F14829" i="5"/>
  <c r="F14830" i="5"/>
  <c r="F14831" i="5"/>
  <c r="F14832" i="5"/>
  <c r="F14833" i="5"/>
  <c r="F14834" i="5"/>
  <c r="F14835" i="5"/>
  <c r="F14836" i="5"/>
  <c r="F14837" i="5"/>
  <c r="F14838" i="5"/>
  <c r="F14839" i="5"/>
  <c r="F14840" i="5"/>
  <c r="F14841" i="5"/>
  <c r="F14842" i="5"/>
  <c r="F14843" i="5"/>
  <c r="F14844" i="5"/>
  <c r="F14845" i="5"/>
  <c r="F14846" i="5"/>
  <c r="F14847" i="5"/>
  <c r="F14848" i="5"/>
  <c r="F14849" i="5"/>
  <c r="F14850" i="5"/>
  <c r="F14851" i="5"/>
  <c r="F14852" i="5"/>
  <c r="F14853" i="5"/>
  <c r="F14854" i="5"/>
  <c r="F14855" i="5"/>
  <c r="F14856" i="5"/>
  <c r="F14857" i="5"/>
  <c r="F14858" i="5"/>
  <c r="F14859" i="5"/>
  <c r="F14860" i="5"/>
  <c r="F14861" i="5"/>
  <c r="F14862" i="5"/>
  <c r="F14863" i="5"/>
  <c r="F14864" i="5"/>
  <c r="F14865" i="5"/>
  <c r="F14866" i="5"/>
  <c r="F14867" i="5"/>
  <c r="F14868" i="5"/>
  <c r="F14869" i="5"/>
  <c r="F14870" i="5"/>
  <c r="F14871" i="5"/>
  <c r="F14872" i="5"/>
  <c r="F14873" i="5"/>
  <c r="F14874" i="5"/>
  <c r="F14875" i="5"/>
  <c r="F14876" i="5"/>
  <c r="F14877" i="5"/>
  <c r="F14878" i="5"/>
  <c r="F14879" i="5"/>
  <c r="F14880" i="5"/>
  <c r="F14881" i="5"/>
  <c r="F14882" i="5"/>
  <c r="F14883" i="5"/>
  <c r="F14884" i="5"/>
  <c r="F14885" i="5"/>
  <c r="F14886" i="5"/>
  <c r="F14887" i="5"/>
  <c r="F14888" i="5"/>
  <c r="F14889" i="5"/>
  <c r="F14890" i="5"/>
  <c r="F14891" i="5"/>
  <c r="F14892" i="5"/>
  <c r="F14893" i="5"/>
  <c r="F14894" i="5"/>
  <c r="F14895" i="5"/>
  <c r="F14896" i="5"/>
  <c r="F14897" i="5"/>
  <c r="F14898" i="5"/>
  <c r="F14899" i="5"/>
  <c r="F14900" i="5"/>
  <c r="F14901" i="5"/>
  <c r="F14902" i="5"/>
  <c r="F14903" i="5"/>
  <c r="F14904" i="5"/>
  <c r="F14905" i="5"/>
  <c r="F14906" i="5"/>
  <c r="F14907" i="5"/>
  <c r="F14908" i="5"/>
  <c r="F14909" i="5"/>
  <c r="F14910" i="5"/>
  <c r="F14911" i="5"/>
  <c r="F14912" i="5"/>
  <c r="F14913" i="5"/>
  <c r="F14914" i="5"/>
  <c r="F14915" i="5"/>
  <c r="F14916" i="5"/>
  <c r="F14917" i="5"/>
  <c r="F14918" i="5"/>
  <c r="F14919" i="5"/>
  <c r="F14920" i="5"/>
  <c r="F14921" i="5"/>
  <c r="F14922" i="5"/>
  <c r="F14923" i="5"/>
  <c r="F14924" i="5"/>
  <c r="F14925" i="5"/>
  <c r="F14926" i="5"/>
  <c r="F14927" i="5"/>
  <c r="F14928" i="5"/>
  <c r="F14929" i="5"/>
  <c r="F14930" i="5"/>
  <c r="F14931" i="5"/>
  <c r="F14932" i="5"/>
  <c r="F14933" i="5"/>
  <c r="F14934" i="5"/>
  <c r="F14935" i="5"/>
  <c r="F14936" i="5"/>
  <c r="F14937" i="5"/>
  <c r="F14938" i="5"/>
  <c r="F14939" i="5"/>
  <c r="F14940" i="5"/>
  <c r="F14941" i="5"/>
  <c r="F14942" i="5"/>
  <c r="F14943" i="5"/>
  <c r="F14944" i="5"/>
  <c r="F14945" i="5"/>
  <c r="F14946" i="5"/>
  <c r="F14947" i="5"/>
  <c r="F14948" i="5"/>
  <c r="F14949" i="5"/>
  <c r="F14950" i="5"/>
  <c r="F14951" i="5"/>
  <c r="F14952" i="5"/>
  <c r="F14953" i="5"/>
  <c r="F14954" i="5"/>
  <c r="F14955" i="5"/>
  <c r="F14956" i="5"/>
  <c r="F14957" i="5"/>
  <c r="F14958" i="5"/>
  <c r="F14959" i="5"/>
  <c r="F14960" i="5"/>
  <c r="F14961" i="5"/>
  <c r="F14962" i="5"/>
  <c r="F14963" i="5"/>
  <c r="F14964" i="5"/>
  <c r="F14965" i="5"/>
  <c r="F14966" i="5"/>
  <c r="F14967" i="5"/>
  <c r="F14968" i="5"/>
  <c r="F14969" i="5"/>
  <c r="F14970" i="5"/>
  <c r="F14971" i="5"/>
  <c r="F14972" i="5"/>
  <c r="F14973" i="5"/>
  <c r="F14974" i="5"/>
  <c r="F14975" i="5"/>
  <c r="F14976" i="5"/>
  <c r="F14977" i="5"/>
  <c r="F14978" i="5"/>
  <c r="F14979" i="5"/>
  <c r="F14980" i="5"/>
  <c r="F14981" i="5"/>
  <c r="F14982" i="5"/>
  <c r="F14983" i="5"/>
  <c r="F14984" i="5"/>
  <c r="F14985" i="5"/>
  <c r="F14986" i="5"/>
  <c r="F14987" i="5"/>
  <c r="F14988" i="5"/>
  <c r="F14989" i="5"/>
  <c r="F14990" i="5"/>
  <c r="F14991" i="5"/>
  <c r="F14992" i="5"/>
  <c r="F14993" i="5"/>
  <c r="F14994" i="5"/>
  <c r="F14995" i="5"/>
  <c r="F14996" i="5"/>
  <c r="F14997" i="5"/>
  <c r="F14998" i="5"/>
  <c r="F14999" i="5"/>
  <c r="F15000" i="5"/>
  <c r="F15001" i="5"/>
  <c r="F15002" i="5"/>
  <c r="F15003" i="5"/>
  <c r="F15004" i="5"/>
  <c r="F15005" i="5"/>
  <c r="F15006" i="5"/>
  <c r="F15007" i="5"/>
  <c r="F15008" i="5"/>
  <c r="F15009" i="5"/>
  <c r="F15010" i="5"/>
  <c r="F15011" i="5"/>
  <c r="F15012" i="5"/>
  <c r="F15013" i="5"/>
  <c r="F15014" i="5"/>
  <c r="F15015" i="5"/>
  <c r="F15016" i="5"/>
  <c r="F15017" i="5"/>
  <c r="F15018" i="5"/>
  <c r="F15019" i="5"/>
  <c r="F15020" i="5"/>
  <c r="F15021" i="5"/>
  <c r="F15022" i="5"/>
  <c r="F15023" i="5"/>
  <c r="F15024" i="5"/>
  <c r="F15025" i="5"/>
  <c r="F15026" i="5"/>
  <c r="F15027" i="5"/>
  <c r="F15028" i="5"/>
  <c r="F15029" i="5"/>
  <c r="F15030" i="5"/>
  <c r="F15031" i="5"/>
  <c r="F15032" i="5"/>
  <c r="F15033" i="5"/>
  <c r="F15034" i="5"/>
  <c r="F15035" i="5"/>
  <c r="F15036" i="5"/>
  <c r="F15037" i="5"/>
  <c r="F15038" i="5"/>
  <c r="F15039" i="5"/>
  <c r="F15040" i="5"/>
  <c r="F15041" i="5"/>
  <c r="F15042" i="5"/>
  <c r="F15043" i="5"/>
  <c r="F15044" i="5"/>
  <c r="F15045" i="5"/>
  <c r="F15046" i="5"/>
  <c r="F15047" i="5"/>
  <c r="F15048" i="5"/>
  <c r="F15049" i="5"/>
  <c r="F15050" i="5"/>
  <c r="F15051" i="5"/>
  <c r="F15052" i="5"/>
  <c r="F15053" i="5"/>
  <c r="F15054" i="5"/>
  <c r="F15055" i="5"/>
  <c r="F15056" i="5"/>
  <c r="F15057" i="5"/>
  <c r="F15058" i="5"/>
  <c r="F15059" i="5"/>
  <c r="F15060" i="5"/>
  <c r="F15061" i="5"/>
  <c r="F15062" i="5"/>
  <c r="F15063" i="5"/>
  <c r="F15064" i="5"/>
  <c r="F15065" i="5"/>
  <c r="F15066" i="5"/>
  <c r="F15067" i="5"/>
  <c r="F15068" i="5"/>
  <c r="F15069" i="5"/>
  <c r="F15070" i="5"/>
  <c r="F15071" i="5"/>
  <c r="F15072" i="5"/>
  <c r="F15073" i="5"/>
  <c r="F15074" i="5"/>
  <c r="F15075" i="5"/>
  <c r="F15076" i="5"/>
  <c r="F15077" i="5"/>
  <c r="F15078" i="5"/>
  <c r="F15079" i="5"/>
  <c r="F15080" i="5"/>
  <c r="F15081" i="5"/>
  <c r="F15082" i="5"/>
  <c r="F15083" i="5"/>
  <c r="F15084" i="5"/>
  <c r="F15085" i="5"/>
  <c r="F15086" i="5"/>
  <c r="F15087" i="5"/>
  <c r="F15088" i="5"/>
  <c r="F15089" i="5"/>
  <c r="F15090" i="5"/>
  <c r="F15091" i="5"/>
  <c r="F15092" i="5"/>
  <c r="F15093" i="5"/>
  <c r="F15094" i="5"/>
  <c r="F15095" i="5"/>
  <c r="F15096" i="5"/>
  <c r="F15097" i="5"/>
  <c r="F15098" i="5"/>
  <c r="F15099" i="5"/>
  <c r="F15100" i="5"/>
  <c r="F15101" i="5"/>
  <c r="F15102" i="5"/>
  <c r="F15103" i="5"/>
  <c r="F15104" i="5"/>
  <c r="F15105" i="5"/>
  <c r="F15106" i="5"/>
  <c r="F15107" i="5"/>
  <c r="F15108" i="5"/>
  <c r="F15109" i="5"/>
  <c r="F15110" i="5"/>
  <c r="F15111" i="5"/>
  <c r="F15112" i="5"/>
  <c r="F15113" i="5"/>
  <c r="F15114" i="5"/>
  <c r="F15115" i="5"/>
  <c r="F15116" i="5"/>
  <c r="F15117" i="5"/>
  <c r="F15118" i="5"/>
  <c r="F15119" i="5"/>
  <c r="F15120" i="5"/>
  <c r="F15121" i="5"/>
  <c r="F15122" i="5"/>
  <c r="F15123" i="5"/>
  <c r="F15124" i="5"/>
  <c r="F15125" i="5"/>
  <c r="F15126" i="5"/>
  <c r="F15127" i="5"/>
  <c r="F15128" i="5"/>
  <c r="F15129" i="5"/>
  <c r="F15130" i="5"/>
  <c r="F15131" i="5"/>
  <c r="F15132" i="5"/>
  <c r="F15133" i="5"/>
  <c r="F15134" i="5"/>
  <c r="F15135" i="5"/>
  <c r="F15136" i="5"/>
  <c r="F15137" i="5"/>
  <c r="F15138" i="5"/>
  <c r="F15139" i="5"/>
  <c r="F15140" i="5"/>
  <c r="F15141" i="5"/>
  <c r="F15142" i="5"/>
  <c r="F15143" i="5"/>
  <c r="F15144" i="5"/>
  <c r="F15145" i="5"/>
  <c r="F15146" i="5"/>
  <c r="F15147" i="5"/>
  <c r="F15148" i="5"/>
  <c r="F15149" i="5"/>
  <c r="F15150" i="5"/>
  <c r="F15151" i="5"/>
  <c r="F15152" i="5"/>
  <c r="F15153" i="5"/>
  <c r="F15154" i="5"/>
  <c r="F15155" i="5"/>
  <c r="F15156" i="5"/>
  <c r="F15157" i="5"/>
  <c r="F15158" i="5"/>
  <c r="F15159" i="5"/>
  <c r="F15160" i="5"/>
  <c r="F15161" i="5"/>
  <c r="F15162" i="5"/>
  <c r="F15163" i="5"/>
  <c r="F15164" i="5"/>
  <c r="F15165" i="5"/>
  <c r="F15166" i="5"/>
  <c r="F15167" i="5"/>
  <c r="F15168" i="5"/>
  <c r="F15169" i="5"/>
  <c r="F15170" i="5"/>
  <c r="F15171" i="5"/>
  <c r="F15172" i="5"/>
  <c r="F15173" i="5"/>
  <c r="F15174" i="5"/>
  <c r="F15175" i="5"/>
  <c r="F15176" i="5"/>
  <c r="F15177" i="5"/>
  <c r="F15178" i="5"/>
  <c r="F15179" i="5"/>
  <c r="F15180" i="5"/>
  <c r="F15181" i="5"/>
  <c r="F15182" i="5"/>
  <c r="F15183" i="5"/>
  <c r="F15184" i="5"/>
  <c r="F15185" i="5"/>
  <c r="F15186" i="5"/>
  <c r="F15187" i="5"/>
  <c r="F15188" i="5"/>
  <c r="F15189" i="5"/>
  <c r="F15190" i="5"/>
  <c r="F15191" i="5"/>
  <c r="F15192" i="5"/>
  <c r="F15193" i="5"/>
  <c r="F15194" i="5"/>
  <c r="F15195" i="5"/>
  <c r="F15196" i="5"/>
  <c r="F15197" i="5"/>
  <c r="F15198" i="5"/>
  <c r="F15199" i="5"/>
  <c r="F15200" i="5"/>
  <c r="F15201" i="5"/>
  <c r="F15202" i="5"/>
  <c r="F15203" i="5"/>
  <c r="F15204" i="5"/>
  <c r="F15205" i="5"/>
  <c r="F15206" i="5"/>
  <c r="F15207" i="5"/>
  <c r="F15208" i="5"/>
  <c r="F15209" i="5"/>
  <c r="F15210" i="5"/>
  <c r="F15211" i="5"/>
  <c r="F15212" i="5"/>
  <c r="F15213" i="5"/>
  <c r="F15214" i="5"/>
  <c r="F15215" i="5"/>
  <c r="F15216" i="5"/>
  <c r="F15217" i="5"/>
  <c r="F15218" i="5"/>
  <c r="F15219" i="5"/>
  <c r="F15220" i="5"/>
  <c r="F15221" i="5"/>
  <c r="F15222" i="5"/>
  <c r="F15223" i="5"/>
  <c r="F15224" i="5"/>
  <c r="F15225" i="5"/>
  <c r="F15226" i="5"/>
  <c r="F15227" i="5"/>
  <c r="F15228" i="5"/>
  <c r="F15229" i="5"/>
  <c r="F15230" i="5"/>
  <c r="F15231" i="5"/>
  <c r="F15232" i="5"/>
  <c r="F15233" i="5"/>
  <c r="F15234" i="5"/>
  <c r="F15235" i="5"/>
  <c r="F15236" i="5"/>
  <c r="F15237" i="5"/>
  <c r="F15238" i="5"/>
  <c r="F15239" i="5"/>
  <c r="F15240" i="5"/>
  <c r="F15241" i="5"/>
  <c r="F15242" i="5"/>
  <c r="F15243" i="5"/>
  <c r="F15244" i="5"/>
  <c r="F15245" i="5"/>
  <c r="F15246" i="5"/>
  <c r="F15247" i="5"/>
  <c r="F15248" i="5"/>
  <c r="F15249" i="5"/>
  <c r="F15250" i="5"/>
  <c r="F15251" i="5"/>
  <c r="F15252" i="5"/>
  <c r="F15253" i="5"/>
  <c r="F15254" i="5"/>
  <c r="F15255" i="5"/>
  <c r="F15256" i="5"/>
  <c r="F15257" i="5"/>
  <c r="F15258" i="5"/>
  <c r="F15259" i="5"/>
  <c r="F15260" i="5"/>
  <c r="F15261" i="5"/>
  <c r="F15262" i="5"/>
  <c r="F15263" i="5"/>
  <c r="F15264" i="5"/>
  <c r="F15265" i="5"/>
  <c r="F15266" i="5"/>
  <c r="F15267" i="5"/>
  <c r="F15268" i="5"/>
  <c r="F15269" i="5"/>
  <c r="F15270" i="5"/>
  <c r="F15271" i="5"/>
  <c r="F15272" i="5"/>
  <c r="F15273" i="5"/>
  <c r="F15274" i="5"/>
  <c r="F15275" i="5"/>
  <c r="F15276" i="5"/>
  <c r="F15277" i="5"/>
  <c r="F15278" i="5"/>
  <c r="F15279" i="5"/>
  <c r="F15280" i="5"/>
  <c r="F15281" i="5"/>
  <c r="F15282" i="5"/>
  <c r="F15283" i="5"/>
  <c r="F15284" i="5"/>
  <c r="F15285" i="5"/>
  <c r="F15286" i="5"/>
  <c r="F15287" i="5"/>
  <c r="F15288" i="5"/>
  <c r="F15289" i="5"/>
  <c r="F15290" i="5"/>
  <c r="F15291" i="5"/>
  <c r="F15292" i="5"/>
  <c r="F15293" i="5"/>
  <c r="F15294" i="5"/>
  <c r="F15295" i="5"/>
  <c r="F15296" i="5"/>
  <c r="F15297" i="5"/>
  <c r="F15298" i="5"/>
  <c r="F15299" i="5"/>
  <c r="F15300" i="5"/>
  <c r="F15301" i="5"/>
  <c r="F15302" i="5"/>
  <c r="F15303" i="5"/>
  <c r="F15304" i="5"/>
  <c r="F15305" i="5"/>
  <c r="F15306" i="5"/>
  <c r="F15307" i="5"/>
  <c r="F15308" i="5"/>
  <c r="F15309" i="5"/>
  <c r="F15310" i="5"/>
  <c r="F15311" i="5"/>
  <c r="F15312" i="5"/>
  <c r="F15313" i="5"/>
  <c r="F15314" i="5"/>
  <c r="F15315" i="5"/>
  <c r="F15316" i="5"/>
  <c r="F15317" i="5"/>
  <c r="F15318" i="5"/>
  <c r="F15319" i="5"/>
  <c r="F15320" i="5"/>
  <c r="F15321" i="5"/>
  <c r="F15322" i="5"/>
  <c r="F15323" i="5"/>
  <c r="F15324" i="5"/>
  <c r="F15325" i="5"/>
  <c r="F15326" i="5"/>
  <c r="F15327" i="5"/>
  <c r="F15328" i="5"/>
  <c r="F15329" i="5"/>
  <c r="F15330" i="5"/>
  <c r="F15331" i="5"/>
  <c r="F15332" i="5"/>
  <c r="F15333" i="5"/>
  <c r="F15334" i="5"/>
  <c r="F15335" i="5"/>
  <c r="F15336" i="5"/>
  <c r="F15337" i="5"/>
  <c r="F15338" i="5"/>
  <c r="F15339" i="5"/>
  <c r="F15340" i="5"/>
  <c r="F15341" i="5"/>
  <c r="F15342" i="5"/>
  <c r="F15343" i="5"/>
  <c r="F15344" i="5"/>
  <c r="F15345" i="5"/>
  <c r="F15346" i="5"/>
  <c r="F15347" i="5"/>
  <c r="F15348" i="5"/>
  <c r="F15349" i="5"/>
  <c r="F15350" i="5"/>
  <c r="F15351" i="5"/>
  <c r="F15352" i="5"/>
  <c r="F15353" i="5"/>
  <c r="F15354" i="5"/>
  <c r="F15355" i="5"/>
  <c r="F15356" i="5"/>
  <c r="F15357" i="5"/>
  <c r="F15358" i="5"/>
  <c r="F15359" i="5"/>
  <c r="F15360" i="5"/>
  <c r="F15361" i="5"/>
  <c r="F15362" i="5"/>
  <c r="F15363" i="5"/>
  <c r="F15364" i="5"/>
  <c r="F15365" i="5"/>
  <c r="F15366" i="5"/>
  <c r="F15367" i="5"/>
  <c r="F15368" i="5"/>
  <c r="F15369" i="5"/>
  <c r="F15370" i="5"/>
  <c r="F15371" i="5"/>
  <c r="F15372" i="5"/>
  <c r="F15373" i="5"/>
  <c r="F15374" i="5"/>
  <c r="F15375" i="5"/>
  <c r="F15376" i="5"/>
  <c r="F15377" i="5"/>
  <c r="F15378" i="5"/>
  <c r="F15379" i="5"/>
  <c r="F15380" i="5"/>
  <c r="F15381" i="5"/>
  <c r="F15382" i="5"/>
  <c r="F15383" i="5"/>
  <c r="F15384" i="5"/>
  <c r="F15385" i="5"/>
  <c r="F15386" i="5"/>
  <c r="F15387" i="5"/>
  <c r="F15388" i="5"/>
  <c r="F15389" i="5"/>
  <c r="F15390" i="5"/>
  <c r="F15391" i="5"/>
  <c r="F15392" i="5"/>
  <c r="F15393" i="5"/>
  <c r="F15394" i="5"/>
  <c r="F15395" i="5"/>
  <c r="F15396" i="5"/>
  <c r="F15397" i="5"/>
  <c r="F15398" i="5"/>
  <c r="F15399" i="5"/>
  <c r="F15400" i="5"/>
  <c r="F15401" i="5"/>
  <c r="F15402" i="5"/>
  <c r="F15403" i="5"/>
  <c r="F15404" i="5"/>
  <c r="F15405" i="5"/>
  <c r="F15406" i="5"/>
  <c r="F15407" i="5"/>
  <c r="F15408" i="5"/>
  <c r="F15409" i="5"/>
  <c r="F15410" i="5"/>
  <c r="F15411" i="5"/>
  <c r="F15412" i="5"/>
  <c r="F15413" i="5"/>
  <c r="F15414" i="5"/>
  <c r="F15415" i="5"/>
  <c r="F15416" i="5"/>
  <c r="F15417" i="5"/>
  <c r="F15418" i="5"/>
  <c r="F15419" i="5"/>
  <c r="F15420" i="5"/>
  <c r="F15421" i="5"/>
  <c r="F15422" i="5"/>
  <c r="F15423" i="5"/>
  <c r="F15424" i="5"/>
  <c r="F15425" i="5"/>
  <c r="F15426" i="5"/>
  <c r="F15427" i="5"/>
  <c r="F15428" i="5"/>
  <c r="F15429" i="5"/>
  <c r="F15430" i="5"/>
  <c r="F15431" i="5"/>
  <c r="F15432" i="5"/>
  <c r="F15433" i="5"/>
  <c r="F15434" i="5"/>
  <c r="F15435" i="5"/>
  <c r="F15436" i="5"/>
  <c r="F15437" i="5"/>
  <c r="F15438" i="5"/>
  <c r="F15439" i="5"/>
  <c r="F15440" i="5"/>
  <c r="F15441" i="5"/>
  <c r="F15442" i="5"/>
  <c r="F15443" i="5"/>
  <c r="F15444" i="5"/>
  <c r="F15445" i="5"/>
  <c r="F15446" i="5"/>
  <c r="F15447" i="5"/>
  <c r="F15448" i="5"/>
  <c r="F15449" i="5"/>
  <c r="F15450" i="5"/>
  <c r="F15451" i="5"/>
  <c r="F15452" i="5"/>
  <c r="F15453" i="5"/>
  <c r="F15454" i="5"/>
  <c r="F15455" i="5"/>
  <c r="F15456" i="5"/>
  <c r="F15457" i="5"/>
  <c r="F15458" i="5"/>
  <c r="F15459" i="5"/>
  <c r="F15460" i="5"/>
  <c r="F15461" i="5"/>
  <c r="F15462" i="5"/>
  <c r="F15463" i="5"/>
  <c r="F15464" i="5"/>
  <c r="F15465" i="5"/>
  <c r="F15466" i="5"/>
  <c r="F15467" i="5"/>
  <c r="F15468" i="5"/>
  <c r="F15469" i="5"/>
  <c r="F15470" i="5"/>
  <c r="F15471" i="5"/>
  <c r="F15472" i="5"/>
  <c r="F15473" i="5"/>
  <c r="F15474" i="5"/>
  <c r="F15475" i="5"/>
  <c r="F15476" i="5"/>
  <c r="F15477" i="5"/>
  <c r="F15478" i="5"/>
  <c r="F15479" i="5"/>
  <c r="F15480" i="5"/>
  <c r="F15481" i="5"/>
  <c r="F15482" i="5"/>
  <c r="F15483" i="5"/>
  <c r="F15484" i="5"/>
  <c r="F15485" i="5"/>
  <c r="F15486" i="5"/>
  <c r="F15487" i="5"/>
  <c r="F15488" i="5"/>
  <c r="F15489" i="5"/>
  <c r="F15490" i="5"/>
  <c r="F15491" i="5"/>
  <c r="F15492" i="5"/>
  <c r="F15493" i="5"/>
  <c r="F15494" i="5"/>
  <c r="F15495" i="5"/>
  <c r="F15496" i="5"/>
  <c r="F15497" i="5"/>
  <c r="F15498" i="5"/>
  <c r="F15499" i="5"/>
  <c r="F15500" i="5"/>
  <c r="F15501" i="5"/>
  <c r="F15502" i="5"/>
  <c r="F15503" i="5"/>
  <c r="F15504" i="5"/>
  <c r="F15505" i="5"/>
  <c r="F15506" i="5"/>
  <c r="F15507" i="5"/>
  <c r="F15508" i="5"/>
  <c r="F15509" i="5"/>
  <c r="F15510" i="5"/>
  <c r="F15511" i="5"/>
  <c r="F15512" i="5"/>
  <c r="F15513" i="5"/>
  <c r="F15514" i="5"/>
  <c r="F15515" i="5"/>
  <c r="F15516" i="5"/>
  <c r="F15517" i="5"/>
  <c r="F15518" i="5"/>
  <c r="F15519" i="5"/>
  <c r="F15520" i="5"/>
  <c r="F15521" i="5"/>
  <c r="F15522" i="5"/>
  <c r="F15523" i="5"/>
  <c r="F15524" i="5"/>
  <c r="F15525" i="5"/>
  <c r="F15526" i="5"/>
  <c r="F15527" i="5"/>
  <c r="F15528" i="5"/>
  <c r="F15529" i="5"/>
  <c r="F15530" i="5"/>
  <c r="F15531" i="5"/>
  <c r="F15532" i="5"/>
  <c r="F15533" i="5"/>
  <c r="F15534" i="5"/>
  <c r="F15535" i="5"/>
  <c r="F15536" i="5"/>
  <c r="F15537" i="5"/>
  <c r="F15538" i="5"/>
  <c r="F15539" i="5"/>
  <c r="F15540" i="5"/>
  <c r="F15541" i="5"/>
  <c r="F15542" i="5"/>
  <c r="F15543" i="5"/>
  <c r="F15544" i="5"/>
  <c r="F15545" i="5"/>
  <c r="F15546" i="5"/>
  <c r="F15547" i="5"/>
  <c r="F15548" i="5"/>
  <c r="F15549" i="5"/>
  <c r="F15550" i="5"/>
  <c r="F15551" i="5"/>
  <c r="F15552" i="5"/>
  <c r="F15553" i="5"/>
  <c r="F15554" i="5"/>
  <c r="F15555" i="5"/>
  <c r="F15556" i="5"/>
  <c r="F15557" i="5"/>
  <c r="F15558" i="5"/>
  <c r="F15559" i="5"/>
  <c r="F15560" i="5"/>
  <c r="F15561" i="5"/>
  <c r="F15562" i="5"/>
  <c r="F15563" i="5"/>
  <c r="F15564" i="5"/>
  <c r="F15565" i="5"/>
  <c r="F15566" i="5"/>
  <c r="F15567" i="5"/>
  <c r="F15568" i="5"/>
  <c r="F15569" i="5"/>
  <c r="F15570" i="5"/>
  <c r="F15571" i="5"/>
  <c r="F15572" i="5"/>
  <c r="F15573" i="5"/>
  <c r="F15574" i="5"/>
  <c r="F15575" i="5"/>
  <c r="F15576" i="5"/>
  <c r="F15577" i="5"/>
  <c r="F15578" i="5"/>
  <c r="F15579" i="5"/>
  <c r="F15580" i="5"/>
  <c r="F15581" i="5"/>
  <c r="F15582" i="5"/>
  <c r="F15583" i="5"/>
  <c r="F15584" i="5"/>
  <c r="F15585" i="5"/>
  <c r="F15586" i="5"/>
  <c r="F15587" i="5"/>
  <c r="F15588" i="5"/>
  <c r="F15589" i="5"/>
  <c r="F15590" i="5"/>
  <c r="F15591" i="5"/>
  <c r="F15592" i="5"/>
  <c r="F15593" i="5"/>
  <c r="F15594" i="5"/>
  <c r="F15595" i="5"/>
  <c r="F15596" i="5"/>
  <c r="F15597" i="5"/>
  <c r="F15598" i="5"/>
  <c r="F15599" i="5"/>
  <c r="F15600" i="5"/>
  <c r="F15601" i="5"/>
  <c r="F15602" i="5"/>
  <c r="F15603" i="5"/>
  <c r="F15604" i="5"/>
  <c r="F15605" i="5"/>
  <c r="F15606" i="5"/>
  <c r="F15607" i="5"/>
  <c r="F15608" i="5"/>
  <c r="F15609" i="5"/>
  <c r="F15610" i="5"/>
  <c r="F15611" i="5"/>
  <c r="F15612" i="5"/>
  <c r="F15613" i="5"/>
  <c r="F15614" i="5"/>
  <c r="F15615" i="5"/>
  <c r="F15616" i="5"/>
  <c r="F15617" i="5"/>
  <c r="F15618" i="5"/>
  <c r="F15619" i="5"/>
  <c r="F15620" i="5"/>
  <c r="F15621" i="5"/>
  <c r="F15622" i="5"/>
  <c r="F15623" i="5"/>
  <c r="F15624" i="5"/>
  <c r="F15625" i="5"/>
  <c r="F15626" i="5"/>
  <c r="F15627" i="5"/>
  <c r="F15628" i="5"/>
  <c r="F15629" i="5"/>
  <c r="F15630" i="5"/>
  <c r="F15631" i="5"/>
  <c r="F15632" i="5"/>
  <c r="F15633" i="5"/>
  <c r="F15634" i="5"/>
  <c r="F15635" i="5"/>
  <c r="F15636" i="5"/>
  <c r="F15637" i="5"/>
  <c r="F15638" i="5"/>
  <c r="F15639" i="5"/>
  <c r="F15640" i="5"/>
  <c r="F15641" i="5"/>
  <c r="F15642" i="5"/>
  <c r="F15643" i="5"/>
  <c r="F15644" i="5"/>
  <c r="F15645" i="5"/>
  <c r="F15646" i="5"/>
  <c r="F15647" i="5"/>
  <c r="F15648" i="5"/>
  <c r="F15649" i="5"/>
  <c r="F15650" i="5"/>
  <c r="F15651" i="5"/>
  <c r="F15652" i="5"/>
  <c r="F15653" i="5"/>
  <c r="F15654" i="5"/>
  <c r="F15655" i="5"/>
  <c r="F15656" i="5"/>
  <c r="F15657" i="5"/>
  <c r="F15658" i="5"/>
  <c r="F15659" i="5"/>
  <c r="F15660" i="5"/>
  <c r="F15661" i="5"/>
  <c r="F15662" i="5"/>
  <c r="F15663" i="5"/>
  <c r="F15664" i="5"/>
  <c r="F15665" i="5"/>
  <c r="F15666" i="5"/>
  <c r="F15667" i="5"/>
  <c r="F15668" i="5"/>
  <c r="F15669" i="5"/>
  <c r="F15670" i="5"/>
  <c r="F15671" i="5"/>
  <c r="F15672" i="5"/>
  <c r="F15673" i="5"/>
  <c r="F15674" i="5"/>
  <c r="F15675" i="5"/>
  <c r="F15676" i="5"/>
  <c r="F15677" i="5"/>
  <c r="F15678" i="5"/>
  <c r="F15679" i="5"/>
  <c r="F15680" i="5"/>
  <c r="F15681" i="5"/>
  <c r="F15682" i="5"/>
  <c r="F15683" i="5"/>
  <c r="F15684" i="5"/>
  <c r="F15685" i="5"/>
  <c r="F15686" i="5"/>
  <c r="F15687" i="5"/>
  <c r="F15688" i="5"/>
  <c r="F15689" i="5"/>
  <c r="F15690" i="5"/>
  <c r="F15691" i="5"/>
  <c r="F15692" i="5"/>
  <c r="F15693" i="5"/>
  <c r="F15694" i="5"/>
  <c r="F15695" i="5"/>
  <c r="F15696" i="5"/>
  <c r="F15697" i="5"/>
  <c r="F15698" i="5"/>
  <c r="F15699" i="5"/>
  <c r="F15700" i="5"/>
  <c r="F15701" i="5"/>
  <c r="F15702" i="5"/>
  <c r="F15703" i="5"/>
  <c r="F15704" i="5"/>
  <c r="F15705" i="5"/>
  <c r="F15706" i="5"/>
  <c r="F15707" i="5"/>
  <c r="F15708" i="5"/>
  <c r="F15709" i="5"/>
  <c r="F15710" i="5"/>
  <c r="F15711" i="5"/>
  <c r="F15712" i="5"/>
  <c r="F15713" i="5"/>
  <c r="F15714" i="5"/>
  <c r="F15715" i="5"/>
  <c r="F15716" i="5"/>
  <c r="F15717" i="5"/>
  <c r="F15718" i="5"/>
  <c r="F15719" i="5"/>
  <c r="F15720" i="5"/>
  <c r="F15721" i="5"/>
  <c r="F15722" i="5"/>
  <c r="F15723" i="5"/>
  <c r="F15724" i="5"/>
  <c r="F15725" i="5"/>
  <c r="F15726" i="5"/>
  <c r="F15727" i="5"/>
  <c r="F15728" i="5"/>
  <c r="F15729" i="5"/>
  <c r="F15730" i="5"/>
  <c r="F15731" i="5"/>
  <c r="F15732" i="5"/>
  <c r="F15733" i="5"/>
  <c r="F15734" i="5"/>
  <c r="F15735" i="5"/>
  <c r="F15736" i="5"/>
  <c r="F15737" i="5"/>
  <c r="F15738" i="5"/>
  <c r="F15739" i="5"/>
  <c r="F15740" i="5"/>
  <c r="F15741" i="5"/>
  <c r="F15742" i="5"/>
  <c r="F15743" i="5"/>
  <c r="F15744" i="5"/>
  <c r="F15745" i="5"/>
  <c r="F15746" i="5"/>
  <c r="F15747" i="5"/>
  <c r="F15748" i="5"/>
  <c r="F15749" i="5"/>
  <c r="F15750" i="5"/>
  <c r="F15751" i="5"/>
  <c r="F15752" i="5"/>
  <c r="F15753" i="5"/>
  <c r="F15754" i="5"/>
  <c r="F15755" i="5"/>
  <c r="F15756" i="5"/>
  <c r="F15757" i="5"/>
  <c r="F15758" i="5"/>
  <c r="F15759" i="5"/>
  <c r="F15760" i="5"/>
  <c r="F15761" i="5"/>
  <c r="F15762" i="5"/>
  <c r="F15763" i="5"/>
  <c r="F15764" i="5"/>
  <c r="F15765" i="5"/>
  <c r="F15766" i="5"/>
  <c r="F15767" i="5"/>
  <c r="F15768" i="5"/>
  <c r="F15769" i="5"/>
  <c r="F15770" i="5"/>
  <c r="F15771" i="5"/>
  <c r="F15772" i="5"/>
  <c r="F15773" i="5"/>
  <c r="F15774" i="5"/>
  <c r="F15775" i="5"/>
  <c r="F15776" i="5"/>
  <c r="F15777" i="5"/>
  <c r="F15778" i="5"/>
  <c r="F15779" i="5"/>
  <c r="F15780" i="5"/>
  <c r="F15781" i="5"/>
  <c r="F15782" i="5"/>
  <c r="F15783" i="5"/>
  <c r="F15784" i="5"/>
  <c r="F15785" i="5"/>
  <c r="F15786" i="5"/>
  <c r="F15787" i="5"/>
  <c r="F15788" i="5"/>
  <c r="F15789" i="5"/>
  <c r="F15790" i="5"/>
  <c r="F15791" i="5"/>
  <c r="F15792" i="5"/>
  <c r="F15793" i="5"/>
  <c r="F15794" i="5"/>
  <c r="F15795" i="5"/>
  <c r="F15796" i="5"/>
  <c r="F15797" i="5"/>
  <c r="F15798" i="5"/>
  <c r="F15799" i="5"/>
  <c r="F15800" i="5"/>
  <c r="F15801" i="5"/>
  <c r="F15802" i="5"/>
  <c r="F15803" i="5"/>
  <c r="F15804" i="5"/>
  <c r="F15805" i="5"/>
  <c r="F15806" i="5"/>
  <c r="F15807" i="5"/>
  <c r="F15808" i="5"/>
  <c r="F15809" i="5"/>
  <c r="F15810" i="5"/>
  <c r="F15811" i="5"/>
  <c r="F15812" i="5"/>
  <c r="F15813" i="5"/>
  <c r="F15814" i="5"/>
  <c r="F15815" i="5"/>
  <c r="F15816" i="5"/>
  <c r="F15817" i="5"/>
  <c r="F15818" i="5"/>
  <c r="F15819" i="5"/>
  <c r="F15820" i="5"/>
  <c r="F15821" i="5"/>
  <c r="F15822" i="5"/>
  <c r="F15823" i="5"/>
  <c r="F15824" i="5"/>
  <c r="F15825" i="5"/>
  <c r="F15826" i="5"/>
  <c r="F15827" i="5"/>
  <c r="F15828" i="5"/>
  <c r="F15829" i="5"/>
  <c r="F15830" i="5"/>
  <c r="F15831" i="5"/>
  <c r="F15832" i="5"/>
  <c r="F15833" i="5"/>
  <c r="F15834" i="5"/>
  <c r="F15835" i="5"/>
  <c r="F15836" i="5"/>
  <c r="F15837" i="5"/>
  <c r="F15838" i="5"/>
  <c r="F15839" i="5"/>
  <c r="F15840" i="5"/>
  <c r="F15841" i="5"/>
  <c r="F15842" i="5"/>
  <c r="F15843" i="5"/>
  <c r="F15844" i="5"/>
  <c r="F15845" i="5"/>
  <c r="F15846" i="5"/>
  <c r="F15847" i="5"/>
  <c r="F15848" i="5"/>
  <c r="F15849" i="5"/>
  <c r="F15850" i="5"/>
  <c r="F15851" i="5"/>
  <c r="F15852" i="5"/>
  <c r="F15853" i="5"/>
  <c r="F15854" i="5"/>
  <c r="F15855" i="5"/>
  <c r="F15856" i="5"/>
  <c r="F15857" i="5"/>
  <c r="F15858" i="5"/>
  <c r="F15859" i="5"/>
  <c r="F15860" i="5"/>
  <c r="F15861" i="5"/>
  <c r="F15862" i="5"/>
  <c r="F15863" i="5"/>
  <c r="F15864" i="5"/>
  <c r="F15865" i="5"/>
  <c r="F15866" i="5"/>
  <c r="F15867" i="5"/>
  <c r="F15868" i="5"/>
  <c r="F15869" i="5"/>
  <c r="F15870" i="5"/>
  <c r="F15871" i="5"/>
  <c r="F15873" i="5"/>
  <c r="F15874" i="5"/>
  <c r="F15876" i="5"/>
  <c r="F15877" i="5"/>
  <c r="F15878" i="5"/>
  <c r="F15879" i="5"/>
  <c r="F15880" i="5"/>
  <c r="F15881" i="5"/>
  <c r="F15883" i="5"/>
  <c r="F15884" i="5"/>
  <c r="F15885" i="5"/>
  <c r="F15886" i="5"/>
  <c r="F15887" i="5"/>
  <c r="F15888" i="5"/>
  <c r="F15889" i="5"/>
  <c r="F15890" i="5"/>
  <c r="F15892" i="5"/>
  <c r="F15893" i="5"/>
  <c r="F15894" i="5"/>
  <c r="F15895" i="5"/>
  <c r="F15896" i="5"/>
  <c r="F15897" i="5"/>
  <c r="F15899" i="5"/>
  <c r="F15900" i="5"/>
  <c r="F15901" i="5"/>
  <c r="F15902" i="5"/>
  <c r="F15903" i="5"/>
  <c r="F15905" i="5"/>
  <c r="F15906" i="5"/>
  <c r="F15907" i="5"/>
  <c r="F15909" i="5"/>
  <c r="F15910" i="5"/>
  <c r="F15911" i="5"/>
  <c r="F15912" i="5"/>
  <c r="F15913" i="5"/>
  <c r="F15915" i="5"/>
  <c r="F15916" i="5"/>
  <c r="F15917" i="5"/>
  <c r="F15918" i="5"/>
  <c r="F15919" i="5"/>
  <c r="F15920" i="5"/>
  <c r="F15921" i="5"/>
  <c r="F15922" i="5"/>
  <c r="F15925" i="5"/>
  <c r="F15926" i="5"/>
  <c r="F15927" i="5"/>
  <c r="F15928" i="5"/>
  <c r="F15929" i="5"/>
  <c r="F15930" i="5"/>
  <c r="F15931" i="5"/>
  <c r="F15932" i="5"/>
  <c r="F15933" i="5"/>
  <c r="F15934" i="5"/>
  <c r="F15935" i="5"/>
  <c r="F15936" i="5"/>
  <c r="F15938" i="5"/>
  <c r="F15939" i="5"/>
  <c r="F15940" i="5"/>
  <c r="F15941" i="5"/>
  <c r="F15942" i="5"/>
  <c r="F15943" i="5"/>
  <c r="F15944" i="5"/>
  <c r="F15945" i="5"/>
  <c r="F15946" i="5"/>
  <c r="F15947" i="5"/>
  <c r="F15948" i="5"/>
  <c r="F15949" i="5"/>
  <c r="F15951" i="5"/>
  <c r="F15952" i="5"/>
  <c r="F15954" i="5"/>
  <c r="F15955" i="5"/>
  <c r="F15956" i="5"/>
  <c r="F15957" i="5"/>
  <c r="F15958" i="5"/>
  <c r="F15959" i="5"/>
  <c r="F15960" i="5"/>
  <c r="F15961" i="5"/>
  <c r="F15962" i="5"/>
  <c r="F15963" i="5"/>
  <c r="F15964" i="5"/>
  <c r="F15965" i="5"/>
  <c r="F15967" i="5"/>
  <c r="F15968" i="5"/>
  <c r="F15970" i="5"/>
  <c r="F15971" i="5"/>
  <c r="F15972" i="5"/>
  <c r="F15973" i="5"/>
  <c r="F15974" i="5"/>
  <c r="F15975" i="5"/>
  <c r="F15976" i="5"/>
  <c r="F15977" i="5"/>
  <c r="F15978" i="5"/>
  <c r="F15979" i="5"/>
  <c r="F15980" i="5"/>
  <c r="F15981" i="5"/>
  <c r="F15983" i="5"/>
  <c r="F15984" i="5"/>
  <c r="F15986" i="5"/>
  <c r="F15987" i="5"/>
  <c r="F15988" i="5"/>
  <c r="F15989" i="5"/>
  <c r="F15990" i="5"/>
  <c r="F15991" i="5"/>
  <c r="F15992" i="5"/>
  <c r="F15993" i="5"/>
  <c r="F15994" i="5"/>
  <c r="F15995" i="5"/>
  <c r="F15996" i="5"/>
  <c r="F15997" i="5"/>
  <c r="F15999" i="5"/>
  <c r="F16000" i="5"/>
  <c r="F16002" i="5"/>
  <c r="F16003" i="5"/>
  <c r="F16004" i="5"/>
  <c r="F16005" i="5"/>
  <c r="F16006" i="5"/>
  <c r="F16007" i="5"/>
  <c r="F16008" i="5"/>
  <c r="F16009" i="5"/>
  <c r="F16010" i="5"/>
  <c r="F16011" i="5"/>
  <c r="F16012" i="5"/>
  <c r="F16013" i="5"/>
  <c r="F16015" i="5"/>
  <c r="F16016" i="5"/>
  <c r="F16017" i="5"/>
  <c r="F16018" i="5"/>
  <c r="F16019" i="5"/>
  <c r="F16020" i="5"/>
  <c r="F16021" i="5"/>
  <c r="F16022" i="5"/>
  <c r="F16023" i="5"/>
  <c r="F16024" i="5"/>
  <c r="F16025" i="5"/>
  <c r="F16026" i="5"/>
  <c r="F16027" i="5"/>
  <c r="F16028" i="5"/>
  <c r="F16029" i="5"/>
  <c r="F16031" i="5"/>
  <c r="F16032" i="5"/>
  <c r="F16034" i="5"/>
  <c r="F16035" i="5"/>
  <c r="F16036" i="5"/>
  <c r="F16037" i="5"/>
  <c r="F16038" i="5"/>
  <c r="F16039" i="5"/>
  <c r="F16040" i="5"/>
  <c r="F16041" i="5"/>
  <c r="F16042" i="5"/>
  <c r="F16043" i="5"/>
  <c r="F16044" i="5"/>
  <c r="F16045" i="5"/>
  <c r="F16047" i="5"/>
  <c r="F16048" i="5"/>
  <c r="F16050" i="5"/>
  <c r="F16051" i="5"/>
  <c r="F16052" i="5"/>
  <c r="F16053" i="5"/>
  <c r="F16054" i="5"/>
  <c r="F16055" i="5"/>
  <c r="F16056" i="5"/>
  <c r="F16057" i="5"/>
  <c r="F16058" i="5"/>
  <c r="F16059" i="5"/>
  <c r="F16060" i="5"/>
  <c r="F16061" i="5"/>
  <c r="F16063" i="5"/>
  <c r="F16064" i="5"/>
  <c r="F16065" i="5"/>
  <c r="F16066" i="5"/>
  <c r="F16067" i="5"/>
  <c r="F16068" i="5"/>
  <c r="F16069" i="5"/>
  <c r="F16070" i="5"/>
  <c r="F16071" i="5"/>
  <c r="F16072" i="5"/>
  <c r="F16073" i="5"/>
  <c r="F16074" i="5"/>
  <c r="F16075" i="5"/>
  <c r="F16076" i="5"/>
  <c r="F16077" i="5"/>
  <c r="F16079" i="5"/>
  <c r="F16080" i="5"/>
  <c r="F16082" i="5"/>
  <c r="F16083" i="5"/>
  <c r="F16084" i="5"/>
  <c r="F16085" i="5"/>
  <c r="F16086" i="5"/>
  <c r="F16087" i="5"/>
  <c r="F16088" i="5"/>
  <c r="F16089" i="5"/>
  <c r="F16090" i="5"/>
  <c r="F16091" i="5"/>
  <c r="F16092" i="5"/>
  <c r="F16093" i="5"/>
  <c r="F16094" i="5"/>
  <c r="F16095" i="5"/>
  <c r="F16096" i="5"/>
  <c r="F16098" i="5"/>
  <c r="F16099" i="5"/>
  <c r="F16100" i="5"/>
  <c r="F16101" i="5"/>
  <c r="F16102" i="5"/>
  <c r="F16103" i="5"/>
  <c r="F16104" i="5"/>
  <c r="F16105" i="5"/>
  <c r="F16106" i="5"/>
  <c r="F16107" i="5"/>
  <c r="F16108" i="5"/>
  <c r="F16109" i="5"/>
  <c r="F16110" i="5"/>
  <c r="F16111" i="5"/>
  <c r="F16112" i="5"/>
  <c r="F16113" i="5"/>
  <c r="F16114" i="5"/>
  <c r="F16115" i="5"/>
  <c r="F16116" i="5"/>
  <c r="F16117" i="5"/>
  <c r="F16118" i="5"/>
  <c r="F16119" i="5"/>
  <c r="F16120" i="5"/>
  <c r="F16121" i="5"/>
  <c r="F16122" i="5"/>
  <c r="F16123" i="5"/>
  <c r="F16124" i="5"/>
  <c r="F16125" i="5"/>
  <c r="F16127" i="5"/>
  <c r="F16128" i="5"/>
  <c r="F16129" i="5"/>
  <c r="F16130" i="5"/>
  <c r="F16131" i="5"/>
  <c r="F16132" i="5"/>
  <c r="F16133" i="5"/>
  <c r="F16134" i="5"/>
  <c r="F16135" i="5"/>
  <c r="F16136" i="5"/>
  <c r="F16137" i="5"/>
  <c r="F16138" i="5"/>
  <c r="F16139" i="5"/>
  <c r="F16140" i="5"/>
  <c r="F16141" i="5"/>
  <c r="F16142" i="5"/>
  <c r="F16143" i="5"/>
  <c r="F16144" i="5"/>
  <c r="F16146" i="5"/>
  <c r="F16147" i="5"/>
  <c r="F16148" i="5"/>
  <c r="F16149" i="5"/>
  <c r="F16150" i="5"/>
  <c r="F16151" i="5"/>
  <c r="F16152" i="5"/>
  <c r="F16153" i="5"/>
  <c r="F16154" i="5"/>
  <c r="F16155" i="5"/>
  <c r="F16156" i="5"/>
  <c r="F16157" i="5"/>
  <c r="F16158" i="5"/>
  <c r="F16159" i="5"/>
  <c r="F16160" i="5"/>
  <c r="F16161" i="5"/>
  <c r="F16162" i="5"/>
  <c r="F16163" i="5"/>
  <c r="F16164" i="5"/>
  <c r="F16165" i="5"/>
  <c r="F16166" i="5"/>
  <c r="F16167" i="5"/>
  <c r="F16168" i="5"/>
  <c r="F16169" i="5"/>
  <c r="F16170" i="5"/>
  <c r="F16171" i="5"/>
  <c r="F16172" i="5"/>
  <c r="F16173" i="5"/>
  <c r="F16174" i="5"/>
  <c r="F16175" i="5"/>
  <c r="F16176" i="5"/>
  <c r="F16178" i="5"/>
  <c r="F16179" i="5"/>
  <c r="F16180" i="5"/>
  <c r="F16181" i="5"/>
  <c r="F16182" i="5"/>
  <c r="F16183" i="5"/>
  <c r="F16184" i="5"/>
  <c r="F16185" i="5"/>
  <c r="F16186" i="5"/>
  <c r="F16187" i="5"/>
  <c r="F16188" i="5"/>
  <c r="F16189" i="5"/>
  <c r="F16191" i="5"/>
  <c r="F16192" i="5"/>
  <c r="F16194" i="5"/>
  <c r="F16195" i="5"/>
  <c r="F16196" i="5"/>
  <c r="F16197" i="5"/>
  <c r="F16198" i="5"/>
  <c r="F16199" i="5"/>
  <c r="F16200" i="5"/>
  <c r="F16201" i="5"/>
  <c r="F16202" i="5"/>
  <c r="F16203" i="5"/>
  <c r="F16204" i="5"/>
  <c r="F16205" i="5"/>
  <c r="F16206" i="5"/>
  <c r="F16207" i="5"/>
  <c r="F16208" i="5"/>
  <c r="F16210" i="5"/>
  <c r="F16211" i="5"/>
  <c r="F16212" i="5"/>
  <c r="F16213" i="5"/>
  <c r="F16214" i="5"/>
  <c r="F16215" i="5"/>
  <c r="F16216" i="5"/>
  <c r="F16217" i="5"/>
  <c r="F16218" i="5"/>
  <c r="F16219" i="5"/>
  <c r="F16220" i="5"/>
  <c r="F16221" i="5"/>
  <c r="F16223" i="5"/>
  <c r="F16224" i="5"/>
  <c r="F16226" i="5"/>
  <c r="F16227" i="5"/>
  <c r="F16228" i="5"/>
  <c r="F16229" i="5"/>
  <c r="F16230" i="5"/>
  <c r="F16231" i="5"/>
  <c r="F16232" i="5"/>
  <c r="F16233" i="5"/>
  <c r="F16234" i="5"/>
  <c r="F16235" i="5"/>
  <c r="F16236" i="5"/>
  <c r="F16237" i="5"/>
  <c r="F16239" i="5"/>
  <c r="F16240" i="5"/>
  <c r="F16242" i="5"/>
  <c r="F16243" i="5"/>
  <c r="F16244" i="5"/>
  <c r="F16245" i="5"/>
  <c r="F16246" i="5"/>
  <c r="F16247" i="5"/>
  <c r="F16248" i="5"/>
  <c r="F16249" i="5"/>
  <c r="F16250" i="5"/>
  <c r="F16251" i="5"/>
  <c r="F16252" i="5"/>
  <c r="F16253" i="5"/>
  <c r="F16255" i="5"/>
  <c r="F16256" i="5"/>
  <c r="F16258" i="5"/>
  <c r="F16259" i="5"/>
  <c r="F16260" i="5"/>
  <c r="F16261" i="5"/>
  <c r="F16262" i="5"/>
  <c r="F16263" i="5"/>
  <c r="F16264" i="5"/>
  <c r="F16265" i="5"/>
  <c r="F16266" i="5"/>
  <c r="F16267" i="5"/>
  <c r="F16268" i="5"/>
  <c r="F16269" i="5"/>
  <c r="F16270" i="5"/>
  <c r="F16271" i="5"/>
  <c r="F16272" i="5"/>
  <c r="F16273" i="5"/>
  <c r="F16275" i="5"/>
  <c r="F16276" i="5"/>
  <c r="F16277" i="5"/>
  <c r="F16278" i="5"/>
  <c r="F16279" i="5"/>
  <c r="F16281" i="5"/>
  <c r="F16282" i="5"/>
  <c r="F16283" i="5"/>
  <c r="F16284" i="5"/>
  <c r="F16285" i="5"/>
  <c r="F16286" i="5"/>
  <c r="F16287" i="5"/>
  <c r="F16288" i="5"/>
  <c r="F16289" i="5"/>
  <c r="F16291" i="5"/>
  <c r="F16292" i="5"/>
  <c r="F16293" i="5"/>
  <c r="F16294" i="5"/>
  <c r="F16295" i="5"/>
  <c r="F16296" i="5"/>
  <c r="F16297" i="5"/>
  <c r="F16298" i="5"/>
  <c r="F16299" i="5"/>
  <c r="F16300" i="5"/>
  <c r="F16301" i="5"/>
  <c r="F16302" i="5"/>
  <c r="F16303" i="5"/>
  <c r="F16304" i="5"/>
  <c r="F16305" i="5"/>
  <c r="F16306" i="5"/>
  <c r="F16307" i="5"/>
  <c r="F16308" i="5"/>
  <c r="F16309" i="5"/>
  <c r="F16310" i="5"/>
  <c r="F16311" i="5"/>
  <c r="F16312" i="5"/>
  <c r="F16313" i="5"/>
  <c r="F16314" i="5"/>
  <c r="F16315" i="5"/>
  <c r="F16316" i="5"/>
  <c r="F16317" i="5"/>
  <c r="F16318" i="5"/>
  <c r="F16319" i="5"/>
  <c r="F16320" i="5"/>
  <c r="F16321" i="5"/>
  <c r="F16322" i="5"/>
  <c r="F16323" i="5"/>
  <c r="F16324" i="5"/>
  <c r="F16325" i="5"/>
  <c r="F16326" i="5"/>
  <c r="F16327" i="5"/>
  <c r="F16328" i="5"/>
  <c r="F16329" i="5"/>
  <c r="F16330" i="5"/>
  <c r="F16331" i="5"/>
  <c r="F16332" i="5"/>
  <c r="F16333" i="5"/>
  <c r="F16334" i="5"/>
  <c r="F16335" i="5"/>
  <c r="F16336" i="5"/>
  <c r="F16337" i="5"/>
  <c r="F16338" i="5"/>
  <c r="F16339" i="5"/>
  <c r="F16340" i="5"/>
  <c r="F16341" i="5"/>
  <c r="F16342" i="5"/>
  <c r="F16343" i="5"/>
  <c r="F16344" i="5"/>
  <c r="F16345" i="5"/>
  <c r="F16346" i="5"/>
  <c r="F16347" i="5"/>
  <c r="F16348" i="5"/>
  <c r="F16349" i="5"/>
  <c r="F16350" i="5"/>
  <c r="F16351" i="5"/>
  <c r="F16352" i="5"/>
  <c r="F16353" i="5"/>
  <c r="F16354" i="5"/>
  <c r="F16355" i="5"/>
  <c r="F16356" i="5"/>
  <c r="F16357" i="5"/>
  <c r="F16358" i="5"/>
  <c r="F16359" i="5"/>
  <c r="F16360" i="5"/>
  <c r="F16361" i="5"/>
  <c r="F16362" i="5"/>
  <c r="F16363" i="5"/>
  <c r="F16364" i="5"/>
  <c r="F16365" i="5"/>
  <c r="F16366" i="5"/>
  <c r="F16367" i="5"/>
  <c r="F16368" i="5"/>
  <c r="F16369" i="5"/>
  <c r="F16370" i="5"/>
  <c r="F16371" i="5"/>
  <c r="F16372" i="5"/>
  <c r="F16373" i="5"/>
  <c r="F16374" i="5"/>
  <c r="F16375" i="5"/>
  <c r="F16376" i="5"/>
  <c r="F16377" i="5"/>
  <c r="F16378" i="5"/>
  <c r="F16379" i="5"/>
  <c r="F16380" i="5"/>
  <c r="F16381" i="5"/>
  <c r="F16382" i="5"/>
  <c r="F16383" i="5"/>
  <c r="F16384" i="5"/>
  <c r="F16385" i="5"/>
  <c r="F16386" i="5"/>
  <c r="F16387" i="5"/>
  <c r="F16388" i="5"/>
  <c r="F16389" i="5"/>
  <c r="F16390" i="5"/>
  <c r="F16391" i="5"/>
  <c r="F16392" i="5"/>
  <c r="F16393" i="5"/>
  <c r="F16394" i="5"/>
  <c r="F16395" i="5"/>
  <c r="F16396" i="5"/>
  <c r="F16397" i="5"/>
  <c r="F16398" i="5"/>
  <c r="F16399" i="5"/>
  <c r="F16400" i="5"/>
  <c r="F16401" i="5"/>
  <c r="F16402" i="5"/>
  <c r="F16403" i="5"/>
  <c r="F16404" i="5"/>
  <c r="F16405" i="5"/>
  <c r="F16406" i="5"/>
  <c r="F16407" i="5"/>
  <c r="F16408" i="5"/>
  <c r="F16409" i="5"/>
  <c r="F16410" i="5"/>
  <c r="F16411" i="5"/>
  <c r="F16412" i="5"/>
  <c r="F16413" i="5"/>
  <c r="F16414" i="5"/>
  <c r="F16415" i="5"/>
  <c r="F16416" i="5"/>
  <c r="F16417" i="5"/>
  <c r="F16418" i="5"/>
  <c r="F16419" i="5"/>
  <c r="F16420" i="5"/>
  <c r="F16421" i="5"/>
  <c r="F16422" i="5"/>
  <c r="F16423" i="5"/>
  <c r="F16424" i="5"/>
  <c r="F16425" i="5"/>
  <c r="F16426" i="5"/>
  <c r="F16427" i="5"/>
  <c r="F16428" i="5"/>
  <c r="F16429" i="5"/>
  <c r="F16430" i="5"/>
  <c r="F16431" i="5"/>
  <c r="F16432" i="5"/>
  <c r="F16433" i="5"/>
  <c r="F16434" i="5"/>
  <c r="F16435" i="5"/>
  <c r="F16436" i="5"/>
  <c r="F16437" i="5"/>
  <c r="F16438" i="5"/>
  <c r="F16439" i="5"/>
  <c r="F16440" i="5"/>
  <c r="F16441" i="5"/>
  <c r="F16442" i="5"/>
  <c r="F16443" i="5"/>
  <c r="F16444" i="5"/>
  <c r="F16445" i="5"/>
  <c r="F16446" i="5"/>
  <c r="F16447" i="5"/>
  <c r="F16448" i="5"/>
  <c r="F16449" i="5"/>
  <c r="F16450" i="5"/>
  <c r="F16451" i="5"/>
  <c r="F16452" i="5"/>
  <c r="F16453" i="5"/>
  <c r="F16454" i="5"/>
  <c r="F16455" i="5"/>
  <c r="F16456" i="5"/>
  <c r="F16457" i="5"/>
  <c r="F16458" i="5"/>
  <c r="F16459" i="5"/>
  <c r="F16460" i="5"/>
  <c r="F16461" i="5"/>
  <c r="F16462" i="5"/>
  <c r="F16463" i="5"/>
  <c r="F16464" i="5"/>
  <c r="F16465" i="5"/>
  <c r="F16466" i="5"/>
  <c r="F16467" i="5"/>
  <c r="F16468" i="5"/>
  <c r="F16469" i="5"/>
  <c r="F16470" i="5"/>
  <c r="F16471" i="5"/>
  <c r="F16472" i="5"/>
  <c r="F16473" i="5"/>
  <c r="F16474" i="5"/>
  <c r="F16475" i="5"/>
  <c r="F16476" i="5"/>
  <c r="F16477" i="5"/>
  <c r="F16478" i="5"/>
  <c r="F16479" i="5"/>
  <c r="F16480" i="5"/>
  <c r="F16481" i="5"/>
  <c r="F16482" i="5"/>
  <c r="F16483" i="5"/>
  <c r="F16484" i="5"/>
  <c r="F16485" i="5"/>
  <c r="F16486" i="5"/>
  <c r="F16487" i="5"/>
  <c r="F16488" i="5"/>
  <c r="F16489" i="5"/>
  <c r="F16490" i="5"/>
  <c r="F16491" i="5"/>
  <c r="F16492" i="5"/>
  <c r="F16493" i="5"/>
  <c r="F16494" i="5"/>
  <c r="F16495" i="5"/>
  <c r="F16496" i="5"/>
  <c r="F16497" i="5"/>
  <c r="F16498" i="5"/>
  <c r="F16499" i="5"/>
  <c r="F16500" i="5"/>
  <c r="F16501" i="5"/>
  <c r="F16502" i="5"/>
  <c r="F16503" i="5"/>
  <c r="F16504" i="5"/>
  <c r="F16505" i="5"/>
  <c r="F16506" i="5"/>
  <c r="F16507" i="5"/>
  <c r="F16508" i="5"/>
  <c r="F16509" i="5"/>
  <c r="F16510" i="5"/>
  <c r="F16511" i="5"/>
  <c r="F16512" i="5"/>
  <c r="F16513" i="5"/>
  <c r="F16514" i="5"/>
  <c r="F16515" i="5"/>
  <c r="F16516" i="5"/>
  <c r="F16517" i="5"/>
  <c r="F16518" i="5"/>
  <c r="F16519" i="5"/>
  <c r="F16520" i="5"/>
  <c r="F16521" i="5"/>
  <c r="F16522" i="5"/>
  <c r="F16523" i="5"/>
  <c r="F16524" i="5"/>
  <c r="F16525" i="5"/>
  <c r="F16526" i="5"/>
  <c r="F16527" i="5"/>
  <c r="F16528" i="5"/>
  <c r="F16529" i="5"/>
  <c r="F16530" i="5"/>
  <c r="F16531" i="5"/>
  <c r="F16532" i="5"/>
  <c r="F16533" i="5"/>
  <c r="F16534" i="5"/>
  <c r="F16535" i="5"/>
  <c r="F16536" i="5"/>
  <c r="F16537" i="5"/>
  <c r="F16538" i="5"/>
  <c r="F16539" i="5"/>
  <c r="F16540" i="5"/>
  <c r="F16541" i="5"/>
  <c r="F16542" i="5"/>
  <c r="F16543" i="5"/>
  <c r="F16544" i="5"/>
  <c r="F16545" i="5"/>
  <c r="F16546" i="5"/>
  <c r="F16547" i="5"/>
  <c r="F16548" i="5"/>
  <c r="F16549" i="5"/>
  <c r="F16550" i="5"/>
  <c r="F16551" i="5"/>
  <c r="F16552" i="5"/>
  <c r="F16553" i="5"/>
  <c r="F16554" i="5"/>
  <c r="F16555" i="5"/>
  <c r="F16556" i="5"/>
  <c r="F16557" i="5"/>
  <c r="F16558" i="5"/>
  <c r="F16559" i="5"/>
  <c r="F16560" i="5"/>
  <c r="F16561" i="5"/>
  <c r="F16562" i="5"/>
  <c r="F16563" i="5"/>
  <c r="F16564" i="5"/>
  <c r="F16565" i="5"/>
  <c r="F16566" i="5"/>
  <c r="F16567" i="5"/>
  <c r="F16568" i="5"/>
  <c r="F16569" i="5"/>
  <c r="F16570" i="5"/>
  <c r="F16571" i="5"/>
  <c r="F16572" i="5"/>
  <c r="F16573" i="5"/>
  <c r="F16574" i="5"/>
  <c r="F16575" i="5"/>
  <c r="F16576" i="5"/>
  <c r="F16577" i="5"/>
  <c r="F16578" i="5"/>
  <c r="F16579" i="5"/>
  <c r="F16580" i="5"/>
  <c r="F16581" i="5"/>
  <c r="F16582" i="5"/>
  <c r="F16583" i="5"/>
  <c r="F16584" i="5"/>
  <c r="F16585" i="5"/>
  <c r="F16586" i="5"/>
  <c r="F16587" i="5"/>
  <c r="F16588" i="5"/>
  <c r="F16589" i="5"/>
  <c r="F16590" i="5"/>
  <c r="F16591" i="5"/>
  <c r="F16592" i="5"/>
  <c r="F16593" i="5"/>
  <c r="F16594" i="5"/>
  <c r="F16595" i="5"/>
  <c r="F16596" i="5"/>
  <c r="F16597" i="5"/>
  <c r="F16598" i="5"/>
  <c r="F16599" i="5"/>
  <c r="F16600" i="5"/>
  <c r="F16601" i="5"/>
  <c r="F16602" i="5"/>
  <c r="F16603" i="5"/>
  <c r="F16604" i="5"/>
  <c r="F16605" i="5"/>
  <c r="F16606" i="5"/>
  <c r="F16607" i="5"/>
  <c r="F16608" i="5"/>
  <c r="F16609" i="5"/>
  <c r="F16610" i="5"/>
  <c r="F16611" i="5"/>
  <c r="F16612" i="5"/>
  <c r="F16613" i="5"/>
  <c r="F16614" i="5"/>
  <c r="F16615" i="5"/>
  <c r="F16616" i="5"/>
  <c r="F16617" i="5"/>
  <c r="F16618" i="5"/>
  <c r="F16619" i="5"/>
  <c r="F16620" i="5"/>
  <c r="F16621" i="5"/>
  <c r="F16622" i="5"/>
  <c r="F16623" i="5"/>
  <c r="F16624" i="5"/>
  <c r="F16625" i="5"/>
  <c r="F16626" i="5"/>
  <c r="F16627" i="5"/>
  <c r="F16628" i="5"/>
  <c r="F16629" i="5"/>
  <c r="F16630" i="5"/>
  <c r="F16631" i="5"/>
  <c r="F16632" i="5"/>
  <c r="F16633" i="5"/>
  <c r="F16634" i="5"/>
  <c r="F16635" i="5"/>
  <c r="F16636" i="5"/>
  <c r="F16637" i="5"/>
  <c r="F16638" i="5"/>
  <c r="F16639" i="5"/>
  <c r="F16640" i="5"/>
  <c r="F16641" i="5"/>
  <c r="F16642" i="5"/>
  <c r="F16643" i="5"/>
  <c r="F16644" i="5"/>
  <c r="F16645" i="5"/>
  <c r="F16646" i="5"/>
  <c r="F16647" i="5"/>
  <c r="F16648" i="5"/>
  <c r="F16649" i="5"/>
  <c r="F16650" i="5"/>
  <c r="F16651" i="5"/>
  <c r="F16652" i="5"/>
  <c r="F16653" i="5"/>
  <c r="F16654" i="5"/>
  <c r="F16655" i="5"/>
  <c r="F16656" i="5"/>
  <c r="F16657" i="5"/>
  <c r="F16658" i="5"/>
  <c r="F16659" i="5"/>
  <c r="F16660" i="5"/>
  <c r="F16661" i="5"/>
  <c r="F16662" i="5"/>
  <c r="F16663" i="5"/>
  <c r="F16664" i="5"/>
  <c r="F16665" i="5"/>
  <c r="F16666" i="5"/>
  <c r="F16667" i="5"/>
  <c r="F16668" i="5"/>
  <c r="F16669" i="5"/>
  <c r="F16670" i="5"/>
  <c r="F16671" i="5"/>
  <c r="F16672" i="5"/>
  <c r="F16673" i="5"/>
  <c r="F16674" i="5"/>
  <c r="F16675" i="5"/>
  <c r="F16676" i="5"/>
  <c r="F16677" i="5"/>
  <c r="F16678" i="5"/>
  <c r="F16679" i="5"/>
  <c r="F16680" i="5"/>
  <c r="F16681" i="5"/>
  <c r="F16682" i="5"/>
  <c r="F16683" i="5"/>
  <c r="F16684" i="5"/>
  <c r="F16685" i="5"/>
  <c r="F16686" i="5"/>
  <c r="F16687" i="5"/>
  <c r="F16688" i="5"/>
  <c r="F16689" i="5"/>
  <c r="F16690" i="5"/>
  <c r="F16691" i="5"/>
  <c r="F16692" i="5"/>
  <c r="F16693" i="5"/>
  <c r="F16694" i="5"/>
  <c r="F16695" i="5"/>
  <c r="F16696" i="5"/>
  <c r="F16697" i="5"/>
  <c r="F16698" i="5"/>
  <c r="F16699" i="5"/>
  <c r="F16700" i="5"/>
  <c r="F16701" i="5"/>
  <c r="F16702" i="5"/>
  <c r="F16703" i="5"/>
  <c r="F16704" i="5"/>
  <c r="F16705" i="5"/>
  <c r="F16706" i="5"/>
  <c r="F16707" i="5"/>
  <c r="F16708" i="5"/>
  <c r="F16709" i="5"/>
  <c r="F16710" i="5"/>
  <c r="F16711" i="5"/>
  <c r="F16712" i="5"/>
  <c r="F16713" i="5"/>
  <c r="F16714" i="5"/>
  <c r="F16715" i="5"/>
  <c r="F16716" i="5"/>
  <c r="F16717" i="5"/>
  <c r="F16718" i="5"/>
  <c r="F16719" i="5"/>
  <c r="F16720" i="5"/>
  <c r="F16721" i="5"/>
  <c r="F16722" i="5"/>
  <c r="F16723" i="5"/>
  <c r="F16724" i="5"/>
  <c r="F16725" i="5"/>
  <c r="F16726" i="5"/>
  <c r="F16727" i="5"/>
  <c r="F16728" i="5"/>
  <c r="F16729" i="5"/>
  <c r="F16730" i="5"/>
  <c r="F16731" i="5"/>
  <c r="F16732" i="5"/>
  <c r="F16733" i="5"/>
  <c r="F16734" i="5"/>
  <c r="F16735" i="5"/>
  <c r="F16736" i="5"/>
  <c r="F16737" i="5"/>
  <c r="F16738" i="5"/>
  <c r="F16739" i="5"/>
  <c r="F16740" i="5"/>
  <c r="F16741" i="5"/>
  <c r="F16742" i="5"/>
  <c r="F16743" i="5"/>
  <c r="F16744" i="5"/>
  <c r="F16745" i="5"/>
  <c r="F16746" i="5"/>
  <c r="F16747" i="5"/>
  <c r="F16748" i="5"/>
  <c r="F16749" i="5"/>
  <c r="F16750" i="5"/>
  <c r="F16751" i="5"/>
  <c r="F16752" i="5"/>
  <c r="F16753" i="5"/>
  <c r="F16754" i="5"/>
  <c r="F16755" i="5"/>
  <c r="F16756" i="5"/>
  <c r="F16757" i="5"/>
  <c r="F16758" i="5"/>
  <c r="F16759" i="5"/>
  <c r="F16760" i="5"/>
  <c r="F16761" i="5"/>
  <c r="F16762" i="5"/>
  <c r="F16763" i="5"/>
  <c r="F16764" i="5"/>
  <c r="F16765" i="5"/>
  <c r="F16766" i="5"/>
  <c r="F16767" i="5"/>
  <c r="F16768" i="5"/>
  <c r="F16769" i="5"/>
  <c r="F16770" i="5"/>
  <c r="F16771" i="5"/>
  <c r="F16772" i="5"/>
  <c r="F16773" i="5"/>
  <c r="F16774" i="5"/>
  <c r="F16775" i="5"/>
  <c r="F16776" i="5"/>
  <c r="F16777" i="5"/>
  <c r="F16778" i="5"/>
  <c r="F16779" i="5"/>
  <c r="F16780" i="5"/>
  <c r="F16781" i="5"/>
  <c r="F16782" i="5"/>
  <c r="F16783" i="5"/>
  <c r="F16784" i="5"/>
  <c r="F16785" i="5"/>
  <c r="F16786" i="5"/>
  <c r="F16787" i="5"/>
  <c r="F16788" i="5"/>
  <c r="F16789" i="5"/>
  <c r="F16790" i="5"/>
  <c r="F16791" i="5"/>
  <c r="F16792" i="5"/>
  <c r="F16793" i="5"/>
  <c r="F16794" i="5"/>
  <c r="F16795" i="5"/>
  <c r="F16796" i="5"/>
  <c r="F16797" i="5"/>
  <c r="F16798" i="5"/>
  <c r="F16799" i="5"/>
  <c r="F16800" i="5"/>
  <c r="F16801" i="5"/>
  <c r="F16802" i="5"/>
  <c r="F16803" i="5"/>
  <c r="F16804" i="5"/>
  <c r="F16805" i="5"/>
  <c r="F16806" i="5"/>
  <c r="F16807" i="5"/>
  <c r="F16808" i="5"/>
  <c r="F16809" i="5"/>
  <c r="F16810" i="5"/>
  <c r="F16811" i="5"/>
  <c r="F16812" i="5"/>
  <c r="F16813" i="5"/>
  <c r="F16814" i="5"/>
  <c r="F16815" i="5"/>
  <c r="F16816" i="5"/>
  <c r="F16817" i="5"/>
  <c r="F16818" i="5"/>
  <c r="F16819" i="5"/>
  <c r="F16820" i="5"/>
  <c r="F16821" i="5"/>
  <c r="F16822" i="5"/>
  <c r="F16823" i="5"/>
  <c r="F16824" i="5"/>
  <c r="F16825" i="5"/>
  <c r="F16826" i="5"/>
  <c r="F16827" i="5"/>
  <c r="F16828" i="5"/>
  <c r="F16829" i="5"/>
  <c r="F16830" i="5"/>
  <c r="F16831" i="5"/>
  <c r="F16832" i="5"/>
  <c r="F16833" i="5"/>
  <c r="F16834" i="5"/>
  <c r="F16835" i="5"/>
  <c r="F16836" i="5"/>
  <c r="F16837" i="5"/>
  <c r="F16838" i="5"/>
  <c r="F16839" i="5"/>
  <c r="F16840" i="5"/>
  <c r="F16841" i="5"/>
  <c r="F16842" i="5"/>
  <c r="F16843" i="5"/>
  <c r="F16844" i="5"/>
  <c r="F16845" i="5"/>
  <c r="F16846" i="5"/>
  <c r="F16847" i="5"/>
  <c r="F16848" i="5"/>
  <c r="F16849" i="5"/>
  <c r="F16850" i="5"/>
  <c r="F16851" i="5"/>
  <c r="F16852" i="5"/>
  <c r="F16853" i="5"/>
  <c r="F16854" i="5"/>
  <c r="F16855" i="5"/>
  <c r="F16856" i="5"/>
  <c r="F16857" i="5"/>
  <c r="F16858" i="5"/>
  <c r="F16859" i="5"/>
  <c r="F16860" i="5"/>
  <c r="F16861" i="5"/>
  <c r="F16862" i="5"/>
  <c r="F16863" i="5"/>
  <c r="F16864" i="5"/>
  <c r="F16865" i="5"/>
  <c r="F16866" i="5"/>
  <c r="F16867" i="5"/>
  <c r="F16868" i="5"/>
  <c r="F16869" i="5"/>
  <c r="F16870" i="5"/>
  <c r="F16871" i="5"/>
  <c r="F16872" i="5"/>
  <c r="F16873" i="5"/>
  <c r="F16874" i="5"/>
  <c r="F16875" i="5"/>
  <c r="F16876" i="5"/>
  <c r="F16877" i="5"/>
  <c r="F16878" i="5"/>
  <c r="F16879" i="5"/>
  <c r="F16880" i="5"/>
  <c r="F16881" i="5"/>
  <c r="F16882" i="5"/>
  <c r="F16883" i="5"/>
  <c r="F16884" i="5"/>
  <c r="F16885" i="5"/>
  <c r="F16886" i="5"/>
  <c r="F16887" i="5"/>
  <c r="F16888" i="5"/>
  <c r="F16889" i="5"/>
  <c r="F16890" i="5"/>
  <c r="F16891" i="5"/>
  <c r="F16892" i="5"/>
  <c r="F16893" i="5"/>
  <c r="F16894" i="5"/>
  <c r="F16895" i="5"/>
  <c r="F16896" i="5"/>
  <c r="F16897" i="5"/>
  <c r="F16898" i="5"/>
  <c r="F16899" i="5"/>
  <c r="F16900" i="5"/>
  <c r="F16901" i="5"/>
  <c r="F16902" i="5"/>
  <c r="F16903" i="5"/>
  <c r="F16904" i="5"/>
  <c r="F16905" i="5"/>
  <c r="F16906" i="5"/>
  <c r="F16907" i="5"/>
  <c r="F16908" i="5"/>
  <c r="F16909" i="5"/>
  <c r="F16910" i="5"/>
  <c r="F16911" i="5"/>
  <c r="F16912" i="5"/>
  <c r="F16913" i="5"/>
  <c r="F16914" i="5"/>
  <c r="F16915" i="5"/>
  <c r="F16916" i="5"/>
  <c r="F16917" i="5"/>
  <c r="F16918" i="5"/>
  <c r="F16919" i="5"/>
  <c r="F16920" i="5"/>
  <c r="F16921" i="5"/>
  <c r="F16922" i="5"/>
  <c r="F16923" i="5"/>
  <c r="F16924" i="5"/>
  <c r="F16925" i="5"/>
  <c r="F16926" i="5"/>
  <c r="F16927" i="5"/>
  <c r="F16928" i="5"/>
  <c r="F16929" i="5"/>
  <c r="F16930" i="5"/>
  <c r="F16931" i="5"/>
  <c r="F16932" i="5"/>
  <c r="F16933" i="5"/>
  <c r="F16934" i="5"/>
  <c r="F16935" i="5"/>
  <c r="F16936" i="5"/>
  <c r="F16937" i="5"/>
  <c r="F16938" i="5"/>
  <c r="F16939" i="5"/>
  <c r="F16940" i="5"/>
  <c r="F16941" i="5"/>
  <c r="F16942" i="5"/>
  <c r="F16943" i="5"/>
  <c r="F16944" i="5"/>
  <c r="F16945" i="5"/>
  <c r="F16946" i="5"/>
  <c r="F16947" i="5"/>
  <c r="F16948" i="5"/>
  <c r="F16949" i="5"/>
  <c r="F16950" i="5"/>
  <c r="F16951" i="5"/>
  <c r="F16952" i="5"/>
  <c r="F16953" i="5"/>
  <c r="F16954" i="5"/>
  <c r="F16955" i="5"/>
  <c r="F16956" i="5"/>
  <c r="F16957" i="5"/>
  <c r="F16958" i="5"/>
  <c r="F16959" i="5"/>
  <c r="F16960" i="5"/>
  <c r="F16961" i="5"/>
  <c r="F16962" i="5"/>
  <c r="F16963" i="5"/>
  <c r="F16964" i="5"/>
  <c r="F16965" i="5"/>
  <c r="F16966" i="5"/>
  <c r="F16967" i="5"/>
  <c r="F16968" i="5"/>
  <c r="F16969" i="5"/>
  <c r="F16970" i="5"/>
  <c r="F16971" i="5"/>
  <c r="F16972" i="5"/>
  <c r="F16973" i="5"/>
  <c r="F16974" i="5"/>
  <c r="F16975" i="5"/>
  <c r="F16976" i="5"/>
  <c r="F16977" i="5"/>
  <c r="F16978" i="5"/>
  <c r="F16979" i="5"/>
  <c r="F16980" i="5"/>
  <c r="F16981" i="5"/>
  <c r="F16982" i="5"/>
  <c r="F16983" i="5"/>
  <c r="F16984" i="5"/>
  <c r="F16985" i="5"/>
  <c r="F16986" i="5"/>
  <c r="F16987" i="5"/>
  <c r="F16988" i="5"/>
  <c r="F16989" i="5"/>
  <c r="F16990" i="5"/>
  <c r="F16991" i="5"/>
  <c r="F16992" i="5"/>
  <c r="F16993" i="5"/>
  <c r="F16994" i="5"/>
  <c r="F16995" i="5"/>
  <c r="F16996" i="5"/>
  <c r="F16997" i="5"/>
  <c r="F16998" i="5"/>
  <c r="F16999" i="5"/>
  <c r="F17000" i="5"/>
  <c r="F17001" i="5"/>
  <c r="F17002" i="5"/>
  <c r="F17003" i="5"/>
  <c r="F17004" i="5"/>
  <c r="F17005" i="5"/>
  <c r="F17006" i="5"/>
  <c r="F17007" i="5"/>
  <c r="F17008" i="5"/>
  <c r="F17009" i="5"/>
  <c r="F17010" i="5"/>
  <c r="F17011" i="5"/>
  <c r="F17012" i="5"/>
  <c r="F17013" i="5"/>
  <c r="F17014" i="5"/>
  <c r="F17015" i="5"/>
  <c r="F17016" i="5"/>
  <c r="F17017" i="5"/>
  <c r="F17018" i="5"/>
  <c r="F17019" i="5"/>
  <c r="F17020" i="5"/>
  <c r="F17021" i="5"/>
  <c r="F17022" i="5"/>
  <c r="F17023" i="5"/>
  <c r="F17024" i="5"/>
  <c r="F17025" i="5"/>
  <c r="F17026" i="5"/>
  <c r="F17027" i="5"/>
  <c r="F17028" i="5"/>
  <c r="F17029" i="5"/>
  <c r="F17030" i="5"/>
  <c r="F17031" i="5"/>
  <c r="F17032" i="5"/>
  <c r="F17033" i="5"/>
  <c r="F17034" i="5"/>
  <c r="F17035" i="5"/>
  <c r="F17036" i="5"/>
  <c r="F17037" i="5"/>
  <c r="F17038" i="5"/>
  <c r="F17039" i="5"/>
  <c r="F17040" i="5"/>
  <c r="F17041" i="5"/>
  <c r="F17042" i="5"/>
  <c r="F17043" i="5"/>
  <c r="F17044" i="5"/>
  <c r="F17045" i="5"/>
  <c r="F17046" i="5"/>
  <c r="F17047" i="5"/>
  <c r="F17048" i="5"/>
  <c r="F17049" i="5"/>
  <c r="F17050" i="5"/>
  <c r="F17051" i="5"/>
  <c r="F17052" i="5"/>
  <c r="F17053" i="5"/>
  <c r="F17054" i="5"/>
  <c r="F17055" i="5"/>
  <c r="F17056" i="5"/>
  <c r="F17057" i="5"/>
  <c r="F17058" i="5"/>
  <c r="F17059" i="5"/>
  <c r="F17060" i="5"/>
  <c r="F17061" i="5"/>
  <c r="F17062" i="5"/>
  <c r="F17063" i="5"/>
  <c r="F17064" i="5"/>
  <c r="F17065" i="5"/>
  <c r="F17066" i="5"/>
  <c r="F17067" i="5"/>
  <c r="F17068" i="5"/>
  <c r="F17069" i="5"/>
  <c r="F17070" i="5"/>
  <c r="F17071" i="5"/>
  <c r="F17072" i="5"/>
  <c r="F17073" i="5"/>
  <c r="F17074" i="5"/>
  <c r="F17075" i="5"/>
  <c r="F17076" i="5"/>
  <c r="F17077" i="5"/>
  <c r="F17078" i="5"/>
  <c r="F17079" i="5"/>
  <c r="F17080" i="5"/>
  <c r="F17081" i="5"/>
  <c r="F17082" i="5"/>
  <c r="F17083" i="5"/>
  <c r="F17084" i="5"/>
  <c r="F17085" i="5"/>
  <c r="F17086" i="5"/>
  <c r="F17087" i="5"/>
  <c r="F17088" i="5"/>
  <c r="F17089" i="5"/>
  <c r="F17090" i="5"/>
  <c r="F17091" i="5"/>
  <c r="F17092" i="5"/>
  <c r="F17093" i="5"/>
  <c r="F17094" i="5"/>
  <c r="F17095" i="5"/>
  <c r="F17096" i="5"/>
  <c r="F17097" i="5"/>
  <c r="F17098" i="5"/>
  <c r="F17099" i="5"/>
  <c r="F17100" i="5"/>
  <c r="F17101" i="5"/>
  <c r="F17102" i="5"/>
  <c r="F17103" i="5"/>
  <c r="F17104" i="5"/>
  <c r="F17105" i="5"/>
  <c r="F17106" i="5"/>
  <c r="F17107" i="5"/>
  <c r="F17108" i="5"/>
  <c r="F17109" i="5"/>
  <c r="F17110" i="5"/>
  <c r="F17111" i="5"/>
  <c r="F17112" i="5"/>
  <c r="F17113" i="5"/>
  <c r="F17114" i="5"/>
  <c r="F17115" i="5"/>
  <c r="F17116" i="5"/>
  <c r="F17117" i="5"/>
  <c r="F17118" i="5"/>
  <c r="F17119" i="5"/>
  <c r="F17120" i="5"/>
  <c r="F17121" i="5"/>
  <c r="F17122" i="5"/>
  <c r="F17123" i="5"/>
  <c r="F17124" i="5"/>
  <c r="F17125" i="5"/>
  <c r="F17126" i="5"/>
  <c r="F17127" i="5"/>
  <c r="F17128" i="5"/>
  <c r="F17129" i="5"/>
  <c r="F17130" i="5"/>
  <c r="F17131" i="5"/>
  <c r="F17132" i="5"/>
  <c r="F17133" i="5"/>
  <c r="F17134" i="5"/>
  <c r="F17135" i="5"/>
  <c r="F17136" i="5"/>
  <c r="F17137" i="5"/>
  <c r="F17138" i="5"/>
  <c r="F17139" i="5"/>
  <c r="F17140" i="5"/>
  <c r="F17141" i="5"/>
  <c r="F17142" i="5"/>
  <c r="F17143" i="5"/>
  <c r="F17144" i="5"/>
  <c r="F17145" i="5"/>
  <c r="F17146" i="5"/>
  <c r="F17147" i="5"/>
  <c r="F17148" i="5"/>
  <c r="F17149" i="5"/>
  <c r="F17150" i="5"/>
  <c r="F17151" i="5"/>
  <c r="F17152" i="5"/>
  <c r="F17153" i="5"/>
  <c r="F17154" i="5"/>
  <c r="F17155" i="5"/>
  <c r="F17156" i="5"/>
  <c r="F17157" i="5"/>
  <c r="F17158" i="5"/>
  <c r="F17159" i="5"/>
  <c r="F17160" i="5"/>
  <c r="F17161" i="5"/>
  <c r="F17162" i="5"/>
  <c r="F17163" i="5"/>
  <c r="F17164" i="5"/>
  <c r="F17165" i="5"/>
  <c r="F17166" i="5"/>
  <c r="F17167" i="5"/>
  <c r="F17168" i="5"/>
  <c r="F17169" i="5"/>
  <c r="F17170" i="5"/>
  <c r="F17171" i="5"/>
  <c r="F17172" i="5"/>
  <c r="F17173" i="5"/>
  <c r="F17174" i="5"/>
  <c r="F17175" i="5"/>
  <c r="F17176" i="5"/>
  <c r="F17177" i="5"/>
  <c r="F17178" i="5"/>
  <c r="F17179" i="5"/>
  <c r="F17180" i="5"/>
  <c r="F17181" i="5"/>
  <c r="F17182" i="5"/>
  <c r="F17183" i="5"/>
  <c r="F17184" i="5"/>
  <c r="F17185" i="5"/>
  <c r="F17186" i="5"/>
  <c r="F17187" i="5"/>
  <c r="F17188" i="5"/>
  <c r="F17189" i="5"/>
  <c r="F17190" i="5"/>
  <c r="F17191" i="5"/>
  <c r="F17192" i="5"/>
  <c r="F17193" i="5"/>
  <c r="F17194" i="5"/>
  <c r="F17195" i="5"/>
  <c r="F17196" i="5"/>
  <c r="F17197" i="5"/>
  <c r="F17198" i="5"/>
  <c r="F17199" i="5"/>
  <c r="F17200" i="5"/>
  <c r="F17201" i="5"/>
  <c r="F17202" i="5"/>
  <c r="F17203" i="5"/>
  <c r="F17204" i="5"/>
  <c r="F17205" i="5"/>
  <c r="F17206" i="5"/>
  <c r="F17207" i="5"/>
  <c r="F17208" i="5"/>
  <c r="F17209" i="5"/>
  <c r="F17210" i="5"/>
  <c r="F17211" i="5"/>
  <c r="F17212" i="5"/>
  <c r="F17213" i="5"/>
  <c r="F17214" i="5"/>
  <c r="F17215" i="5"/>
  <c r="F17216" i="5"/>
  <c r="F17217" i="5"/>
  <c r="F17218" i="5"/>
  <c r="F17219" i="5"/>
  <c r="F17220" i="5"/>
  <c r="F17221" i="5"/>
  <c r="F17222" i="5"/>
  <c r="F17223" i="5"/>
  <c r="F17224" i="5"/>
  <c r="F17225" i="5"/>
  <c r="F17226" i="5"/>
  <c r="F17227" i="5"/>
  <c r="F17228" i="5"/>
  <c r="F17229" i="5"/>
  <c r="F17230" i="5"/>
  <c r="F17231" i="5"/>
  <c r="F17232" i="5"/>
  <c r="F17233" i="5"/>
  <c r="F17234" i="5"/>
  <c r="F17235" i="5"/>
  <c r="F17236" i="5"/>
  <c r="F17237" i="5"/>
  <c r="F17238" i="5"/>
  <c r="F17239" i="5"/>
  <c r="F17240" i="5"/>
  <c r="F17241" i="5"/>
  <c r="F17242" i="5"/>
  <c r="F17243" i="5"/>
  <c r="F17244" i="5"/>
  <c r="F17245" i="5"/>
  <c r="F17246" i="5"/>
  <c r="F17247" i="5"/>
  <c r="F17248" i="5"/>
  <c r="F17249" i="5"/>
  <c r="F17250" i="5"/>
  <c r="F17251" i="5"/>
  <c r="F17252" i="5"/>
  <c r="F17253" i="5"/>
  <c r="F17254" i="5"/>
  <c r="F17255" i="5"/>
  <c r="F17256" i="5"/>
  <c r="F17257" i="5"/>
  <c r="F17258" i="5"/>
  <c r="F17259" i="5"/>
  <c r="F17260" i="5"/>
  <c r="F17261" i="5"/>
  <c r="F17262" i="5"/>
  <c r="F17263" i="5"/>
  <c r="F17264" i="5"/>
  <c r="F17265" i="5"/>
  <c r="F17266" i="5"/>
  <c r="F17267" i="5"/>
  <c r="F17268" i="5"/>
  <c r="F17269" i="5"/>
  <c r="F17270" i="5"/>
  <c r="F17271" i="5"/>
  <c r="F17272" i="5"/>
  <c r="F17273" i="5"/>
  <c r="F17274" i="5"/>
  <c r="F17275" i="5"/>
  <c r="F17276" i="5"/>
  <c r="F17277" i="5"/>
  <c r="F17278" i="5"/>
  <c r="F17279" i="5"/>
  <c r="F17280" i="5"/>
  <c r="F17281" i="5"/>
  <c r="F17282" i="5"/>
  <c r="F17283" i="5"/>
  <c r="F17284" i="5"/>
  <c r="F17285" i="5"/>
  <c r="F17286" i="5"/>
  <c r="F17287" i="5"/>
  <c r="F17288" i="5"/>
  <c r="F17289" i="5"/>
  <c r="F17290" i="5"/>
  <c r="F17292" i="5"/>
  <c r="F17293" i="5"/>
  <c r="F17294" i="5"/>
  <c r="F17295" i="5"/>
  <c r="F17296" i="5"/>
  <c r="F17297" i="5"/>
  <c r="F17298" i="5"/>
  <c r="F17299" i="5"/>
  <c r="F17300" i="5"/>
  <c r="F17301" i="5"/>
  <c r="F17302" i="5"/>
  <c r="F17303" i="5"/>
  <c r="F17304" i="5"/>
  <c r="F17305" i="5"/>
  <c r="F17308" i="5"/>
  <c r="F17309" i="5"/>
  <c r="F17310" i="5"/>
  <c r="F17311" i="5"/>
  <c r="F17312" i="5"/>
  <c r="F17313" i="5"/>
  <c r="F17314" i="5"/>
  <c r="F17315" i="5"/>
  <c r="F17316" i="5"/>
  <c r="F17317" i="5"/>
  <c r="F17318" i="5"/>
  <c r="F17319" i="5"/>
  <c r="F17320" i="5"/>
  <c r="F17321" i="5"/>
  <c r="F17322" i="5"/>
  <c r="F17324" i="5"/>
  <c r="F17325" i="5"/>
  <c r="F17326" i="5"/>
  <c r="F17327" i="5"/>
  <c r="F17328" i="5"/>
  <c r="F17329" i="5"/>
  <c r="F17330" i="5"/>
  <c r="F17331" i="5"/>
  <c r="F17332" i="5"/>
  <c r="F17333" i="5"/>
  <c r="F17334" i="5"/>
  <c r="F17335" i="5"/>
  <c r="F17336" i="5"/>
  <c r="F17337" i="5"/>
  <c r="F17338" i="5"/>
  <c r="F17339" i="5"/>
  <c r="F17340" i="5"/>
  <c r="F17341" i="5"/>
  <c r="F17342" i="5"/>
  <c r="F17343" i="5"/>
  <c r="F17344" i="5"/>
  <c r="F17345" i="5"/>
  <c r="F17346" i="5"/>
  <c r="F17347" i="5"/>
  <c r="F17348" i="5"/>
  <c r="F17349" i="5"/>
  <c r="F17350" i="5"/>
  <c r="F17351" i="5"/>
  <c r="F17353" i="5"/>
  <c r="F17356" i="5"/>
  <c r="F17357" i="5"/>
  <c r="F17358" i="5"/>
  <c r="F17359" i="5"/>
  <c r="F17360" i="5"/>
  <c r="F17361" i="5"/>
  <c r="F17362" i="5"/>
  <c r="F17363" i="5"/>
  <c r="F17364" i="5"/>
  <c r="F17365" i="5"/>
  <c r="F17366" i="5"/>
  <c r="F17367" i="5"/>
  <c r="F17368" i="5"/>
  <c r="F17369" i="5"/>
  <c r="F17372" i="5"/>
  <c r="F17373" i="5"/>
  <c r="F17374" i="5"/>
  <c r="F17375" i="5"/>
  <c r="F17376" i="5"/>
  <c r="F17377" i="5"/>
  <c r="F17378" i="5"/>
  <c r="F17379" i="5"/>
  <c r="F17380" i="5"/>
  <c r="F17381" i="5"/>
  <c r="F17382" i="5"/>
  <c r="F17383" i="5"/>
  <c r="F17385" i="5"/>
  <c r="F17387" i="5"/>
  <c r="F17388" i="5"/>
  <c r="F17389" i="5"/>
  <c r="F17390" i="5"/>
  <c r="F17391" i="5"/>
  <c r="F17392" i="5"/>
  <c r="F17393" i="5"/>
  <c r="F17394" i="5"/>
  <c r="F17395" i="5"/>
  <c r="F17396" i="5"/>
  <c r="F17397" i="5"/>
  <c r="F17398" i="5"/>
  <c r="F17399" i="5"/>
  <c r="F17400" i="5"/>
  <c r="F17401" i="5"/>
  <c r="F17402" i="5"/>
  <c r="F17404" i="5"/>
  <c r="F17405" i="5"/>
  <c r="F17406" i="5"/>
  <c r="F17407" i="5"/>
  <c r="F17408" i="5"/>
  <c r="F17409" i="5"/>
  <c r="F17410" i="5"/>
  <c r="F17411" i="5"/>
  <c r="F17412" i="5"/>
  <c r="F17413" i="5"/>
  <c r="F17414" i="5"/>
  <c r="F17415" i="5"/>
  <c r="F17417" i="5"/>
  <c r="F17418" i="5"/>
  <c r="F17419" i="5"/>
  <c r="F17420" i="5"/>
  <c r="F17421" i="5"/>
  <c r="F17422" i="5"/>
  <c r="F17423" i="5"/>
  <c r="F17424" i="5"/>
  <c r="F17425" i="5"/>
  <c r="F17426" i="5"/>
  <c r="F17427" i="5"/>
  <c r="F17428" i="5"/>
  <c r="F17429" i="5"/>
  <c r="F17430" i="5"/>
  <c r="F17431" i="5"/>
  <c r="F17433" i="5"/>
  <c r="F17434" i="5"/>
  <c r="F17436" i="5"/>
  <c r="F17437" i="5"/>
  <c r="F17438" i="5"/>
  <c r="F17439" i="5"/>
  <c r="F17440" i="5"/>
  <c r="F17441" i="5"/>
  <c r="F17442" i="5"/>
  <c r="F17443" i="5"/>
  <c r="F17444" i="5"/>
  <c r="F17445" i="5"/>
  <c r="F17446" i="5"/>
  <c r="F17447" i="5"/>
  <c r="F17449" i="5"/>
  <c r="F17450" i="5"/>
  <c r="F17452" i="5"/>
  <c r="F17453" i="5"/>
  <c r="F17454" i="5"/>
  <c r="F17455" i="5"/>
  <c r="F17456" i="5"/>
  <c r="F17457" i="5"/>
  <c r="F17458" i="5"/>
  <c r="F17459" i="5"/>
  <c r="F17460" i="5"/>
  <c r="F17461" i="5"/>
  <c r="F17462" i="5"/>
  <c r="F17463" i="5"/>
  <c r="F17465" i="5"/>
  <c r="F17466" i="5"/>
  <c r="F17468" i="5"/>
  <c r="F17469" i="5"/>
  <c r="F17470" i="5"/>
  <c r="F17471" i="5"/>
  <c r="F17472" i="5"/>
  <c r="F17473" i="5"/>
  <c r="F17474" i="5"/>
  <c r="F17475" i="5"/>
  <c r="F17476" i="5"/>
  <c r="F17477" i="5"/>
  <c r="F17478" i="5"/>
  <c r="F17479" i="5"/>
  <c r="F17481" i="5"/>
  <c r="F17482" i="5"/>
  <c r="F17484" i="5"/>
  <c r="F17485" i="5"/>
  <c r="F17486" i="5"/>
  <c r="F17487" i="5"/>
  <c r="F17488" i="5"/>
  <c r="F17489" i="5"/>
  <c r="F17490" i="5"/>
  <c r="F17491" i="5"/>
  <c r="F17492" i="5"/>
  <c r="F17493" i="5"/>
  <c r="F17494" i="5"/>
  <c r="F17495" i="5"/>
  <c r="F17496" i="5"/>
  <c r="F17497" i="5"/>
  <c r="F17498" i="5"/>
  <c r="F17499" i="5"/>
  <c r="F17500" i="5"/>
  <c r="F17501" i="5"/>
  <c r="F17502" i="5"/>
  <c r="F17503" i="5"/>
  <c r="F17504" i="5"/>
  <c r="F17505" i="5"/>
  <c r="F17506" i="5"/>
  <c r="F17507" i="5"/>
  <c r="F17508" i="5"/>
  <c r="F17509" i="5"/>
  <c r="F17510" i="5"/>
  <c r="F17511" i="5"/>
  <c r="F17512" i="5"/>
  <c r="F17513" i="5"/>
  <c r="F17514" i="5"/>
  <c r="F17515" i="5"/>
  <c r="F17516" i="5"/>
  <c r="F17517" i="5"/>
  <c r="F17518" i="5"/>
  <c r="F17519" i="5"/>
  <c r="F17520" i="5"/>
  <c r="F17521" i="5"/>
  <c r="F17522" i="5"/>
  <c r="F17523" i="5"/>
  <c r="F17524" i="5"/>
  <c r="F17525" i="5"/>
  <c r="F17526" i="5"/>
  <c r="F17527" i="5"/>
  <c r="F17529" i="5"/>
  <c r="F17530" i="5"/>
  <c r="F17532" i="5"/>
  <c r="F17533" i="5"/>
  <c r="F17534" i="5"/>
  <c r="F17535" i="5"/>
  <c r="F17536" i="5"/>
  <c r="F17537" i="5"/>
  <c r="F17538" i="5"/>
  <c r="F17539" i="5"/>
  <c r="F17540" i="5"/>
  <c r="F17541" i="5"/>
  <c r="F17542" i="5"/>
  <c r="F17543" i="5"/>
  <c r="F17544" i="5"/>
  <c r="F17545" i="5"/>
  <c r="F17546" i="5"/>
  <c r="F17548" i="5"/>
  <c r="F17549" i="5"/>
  <c r="F17550" i="5"/>
  <c r="F17551" i="5"/>
  <c r="F17552" i="5"/>
  <c r="F17553" i="5"/>
  <c r="F17554" i="5"/>
  <c r="F17555" i="5"/>
  <c r="F17556" i="5"/>
  <c r="F17557" i="5"/>
  <c r="F17558" i="5"/>
  <c r="F17559" i="5"/>
  <c r="F17561" i="5"/>
  <c r="F17562" i="5"/>
  <c r="F17563" i="5"/>
  <c r="F17564" i="5"/>
  <c r="F17565" i="5"/>
  <c r="F17566" i="5"/>
  <c r="F17567" i="5"/>
  <c r="F17568" i="5"/>
  <c r="F17569" i="5"/>
  <c r="F17570" i="5"/>
  <c r="F17571" i="5"/>
  <c r="F17572" i="5"/>
  <c r="F17573" i="5"/>
  <c r="F17574" i="5"/>
  <c r="F17575" i="5"/>
  <c r="F17577" i="5"/>
  <c r="F17578" i="5"/>
  <c r="F17579" i="5"/>
  <c r="F17580" i="5"/>
  <c r="F17581" i="5"/>
  <c r="F17582" i="5"/>
  <c r="F17583" i="5"/>
  <c r="F17584" i="5"/>
  <c r="F17585" i="5"/>
  <c r="F17586" i="5"/>
  <c r="F17587" i="5"/>
  <c r="F17588" i="5"/>
  <c r="F17589" i="5"/>
  <c r="F17590" i="5"/>
  <c r="F17591" i="5"/>
  <c r="F17593" i="5"/>
  <c r="F17594" i="5"/>
  <c r="F17595" i="5"/>
  <c r="F17596" i="5"/>
  <c r="F17597" i="5"/>
  <c r="F17598" i="5"/>
  <c r="F17599" i="5"/>
  <c r="F17600" i="5"/>
  <c r="F17601" i="5"/>
  <c r="F17602" i="5"/>
  <c r="F17603" i="5"/>
  <c r="F17604" i="5"/>
  <c r="F17605" i="5"/>
  <c r="F17606" i="5"/>
  <c r="F17607" i="5"/>
  <c r="F17609" i="5"/>
  <c r="F17610" i="5"/>
  <c r="F17612" i="5"/>
  <c r="F17613" i="5"/>
  <c r="F17614" i="5"/>
  <c r="F17615" i="5"/>
  <c r="F17616" i="5"/>
  <c r="F17617" i="5"/>
  <c r="F17618" i="5"/>
  <c r="F17619" i="5"/>
  <c r="F17620" i="5"/>
  <c r="F17621" i="5"/>
  <c r="F17622" i="5"/>
  <c r="F17623" i="5"/>
  <c r="F17624" i="5"/>
  <c r="F17625" i="5"/>
  <c r="F17626" i="5"/>
  <c r="F17628" i="5"/>
  <c r="F17629" i="5"/>
  <c r="F17630" i="5"/>
  <c r="F17631" i="5"/>
  <c r="F17632" i="5"/>
  <c r="F17633" i="5"/>
  <c r="F17634" i="5"/>
  <c r="F17635" i="5"/>
  <c r="F17636" i="5"/>
  <c r="F17637" i="5"/>
  <c r="F17638" i="5"/>
  <c r="F17639" i="5"/>
  <c r="F17640" i="5"/>
  <c r="F17641" i="5"/>
  <c r="F17642" i="5"/>
  <c r="F17643" i="5"/>
  <c r="F17644" i="5"/>
  <c r="F17645" i="5"/>
  <c r="F17646" i="5"/>
  <c r="F17647" i="5"/>
  <c r="F17648" i="5"/>
  <c r="F17649" i="5"/>
  <c r="F17650" i="5"/>
  <c r="F17651" i="5"/>
  <c r="F17652" i="5"/>
  <c r="F17653" i="5"/>
  <c r="F17654" i="5"/>
  <c r="F17655" i="5"/>
  <c r="F17657" i="5"/>
  <c r="F17658" i="5"/>
  <c r="F17660" i="5"/>
  <c r="F17661" i="5"/>
  <c r="F17662" i="5"/>
  <c r="F17663" i="5"/>
  <c r="F17664" i="5"/>
  <c r="F17665" i="5"/>
  <c r="F17666" i="5"/>
  <c r="F17667" i="5"/>
  <c r="F17668" i="5"/>
  <c r="F17669" i="5"/>
  <c r="F17670" i="5"/>
  <c r="F17671" i="5"/>
  <c r="F17672" i="5"/>
  <c r="F17673" i="5"/>
  <c r="F17674" i="5"/>
  <c r="F17676" i="5"/>
  <c r="F17677" i="5"/>
  <c r="F17678" i="5"/>
  <c r="F17679" i="5"/>
  <c r="F17680" i="5"/>
  <c r="F17681" i="5"/>
  <c r="F17682" i="5"/>
  <c r="F17683" i="5"/>
  <c r="F17684" i="5"/>
  <c r="F17685" i="5"/>
  <c r="F17686" i="5"/>
  <c r="F17687" i="5"/>
  <c r="F17689" i="5"/>
  <c r="F17690" i="5"/>
  <c r="F17691" i="5"/>
  <c r="F17692" i="5"/>
  <c r="F17693" i="5"/>
  <c r="F17694" i="5"/>
  <c r="F17696" i="5"/>
  <c r="F17697" i="5"/>
  <c r="F17698" i="5"/>
  <c r="F17699" i="5"/>
  <c r="F17700" i="5"/>
  <c r="F17701" i="5"/>
  <c r="F17702" i="5"/>
  <c r="F17703" i="5"/>
  <c r="F17705" i="5"/>
  <c r="F17706" i="5"/>
  <c r="F17707" i="5"/>
  <c r="F17708" i="5"/>
  <c r="F17709" i="5"/>
  <c r="F17710" i="5"/>
  <c r="F17711" i="5"/>
  <c r="F17712" i="5"/>
  <c r="F17713" i="5"/>
  <c r="F17714" i="5"/>
  <c r="F17715" i="5"/>
  <c r="F17716" i="5"/>
  <c r="F17717" i="5"/>
  <c r="F17718" i="5"/>
  <c r="F17719" i="5"/>
  <c r="F17720" i="5"/>
  <c r="F17721" i="5"/>
  <c r="F17722" i="5"/>
  <c r="F17723" i="5"/>
  <c r="F17724" i="5"/>
  <c r="F17725" i="5"/>
  <c r="F17726" i="5"/>
  <c r="F17727" i="5"/>
  <c r="F17728" i="5"/>
  <c r="F17729" i="5"/>
  <c r="F17730" i="5"/>
  <c r="F17731" i="5"/>
  <c r="F17732" i="5"/>
  <c r="F17733" i="5"/>
  <c r="F17734" i="5"/>
  <c r="F17735" i="5"/>
  <c r="F17736" i="5"/>
  <c r="F17737" i="5"/>
  <c r="F17738" i="5"/>
  <c r="F17739" i="5"/>
  <c r="F17740" i="5"/>
  <c r="F17741" i="5"/>
  <c r="F17742" i="5"/>
  <c r="F17743" i="5"/>
  <c r="F17744" i="5"/>
  <c r="F17745" i="5"/>
  <c r="F17746" i="5"/>
  <c r="F17747" i="5"/>
  <c r="F17748" i="5"/>
  <c r="F17749" i="5"/>
  <c r="F17750" i="5"/>
  <c r="F17751" i="5"/>
  <c r="F17752" i="5"/>
  <c r="F17753" i="5"/>
  <c r="F17754" i="5"/>
  <c r="F17755" i="5"/>
  <c r="F17756" i="5"/>
  <c r="F17757" i="5"/>
  <c r="F17758" i="5"/>
  <c r="F17759" i="5"/>
  <c r="F17760" i="5"/>
  <c r="F17761" i="5"/>
  <c r="F17762" i="5"/>
  <c r="F17763" i="5"/>
  <c r="F17764" i="5"/>
  <c r="F17765" i="5"/>
  <c r="F17766" i="5"/>
  <c r="F17767" i="5"/>
  <c r="F17768" i="5"/>
  <c r="F17769" i="5"/>
  <c r="F17770" i="5"/>
  <c r="F17771" i="5"/>
  <c r="F17772" i="5"/>
  <c r="F17773" i="5"/>
  <c r="F17774" i="5"/>
  <c r="F17775" i="5"/>
  <c r="F17776" i="5"/>
  <c r="F17777" i="5"/>
  <c r="F17778" i="5"/>
  <c r="F17779" i="5"/>
  <c r="F17780" i="5"/>
  <c r="F17781" i="5"/>
  <c r="F17782" i="5"/>
  <c r="F17783" i="5"/>
  <c r="F17784" i="5"/>
  <c r="F17785" i="5"/>
  <c r="F17786" i="5"/>
  <c r="F17787" i="5"/>
  <c r="F17788" i="5"/>
  <c r="F17789" i="5"/>
  <c r="F17790" i="5"/>
  <c r="F17791" i="5"/>
  <c r="F17792" i="5"/>
  <c r="F17793" i="5"/>
  <c r="F17794" i="5"/>
  <c r="F17795" i="5"/>
  <c r="F17796" i="5"/>
  <c r="F17797" i="5"/>
  <c r="F17798" i="5"/>
  <c r="F17799" i="5"/>
  <c r="F17800" i="5"/>
  <c r="F17801" i="5"/>
  <c r="F17802" i="5"/>
  <c r="F17803" i="5"/>
  <c r="F17804" i="5"/>
  <c r="F17805" i="5"/>
  <c r="F17806" i="5"/>
  <c r="F17807" i="5"/>
  <c r="F17808" i="5"/>
  <c r="F17809" i="5"/>
  <c r="F17810" i="5"/>
  <c r="F17811" i="5"/>
  <c r="F17812" i="5"/>
  <c r="F17813" i="5"/>
  <c r="F17814" i="5"/>
  <c r="F17815" i="5"/>
  <c r="F17816" i="5"/>
  <c r="F17817" i="5"/>
  <c r="F17818" i="5"/>
  <c r="F17819" i="5"/>
  <c r="F17820" i="5"/>
  <c r="F17821" i="5"/>
  <c r="F17822" i="5"/>
  <c r="F17823" i="5"/>
  <c r="F17824" i="5"/>
  <c r="F17825" i="5"/>
  <c r="F17826" i="5"/>
  <c r="F17827" i="5"/>
  <c r="F17828" i="5"/>
  <c r="F17829" i="5"/>
  <c r="F17830" i="5"/>
  <c r="F17831" i="5"/>
  <c r="F17832" i="5"/>
  <c r="F17833" i="5"/>
  <c r="F17834" i="5"/>
  <c r="F17835" i="5"/>
  <c r="F17836" i="5"/>
  <c r="F17837" i="5"/>
  <c r="F17838" i="5"/>
  <c r="F17839" i="5"/>
  <c r="F17840" i="5"/>
  <c r="F17841" i="5"/>
  <c r="F17842" i="5"/>
  <c r="F17843" i="5"/>
  <c r="F17844" i="5"/>
  <c r="F17845" i="5"/>
  <c r="F17846" i="5"/>
  <c r="F17847" i="5"/>
  <c r="F17848" i="5"/>
  <c r="F17849" i="5"/>
  <c r="F17850" i="5"/>
  <c r="F17851" i="5"/>
  <c r="F17852" i="5"/>
  <c r="F17853" i="5"/>
  <c r="F17854" i="5"/>
  <c r="F17855" i="5"/>
  <c r="F17856" i="5"/>
  <c r="F17857" i="5"/>
  <c r="F17858" i="5"/>
  <c r="F17859" i="5"/>
  <c r="F17860" i="5"/>
  <c r="F17861" i="5"/>
  <c r="F17862" i="5"/>
  <c r="F17863" i="5"/>
  <c r="F17864" i="5"/>
  <c r="F17865" i="5"/>
  <c r="F17866" i="5"/>
  <c r="F17867" i="5"/>
  <c r="F17868" i="5"/>
  <c r="F17869" i="5"/>
  <c r="F17870" i="5"/>
  <c r="F17871" i="5"/>
  <c r="F17872" i="5"/>
  <c r="F17873" i="5"/>
  <c r="F17874" i="5"/>
  <c r="F17875" i="5"/>
  <c r="F17876" i="5"/>
  <c r="F17877" i="5"/>
  <c r="F17878" i="5"/>
  <c r="F17879" i="5"/>
  <c r="F17880" i="5"/>
  <c r="F17881" i="5"/>
  <c r="F17882" i="5"/>
  <c r="F17883" i="5"/>
  <c r="F17884" i="5"/>
  <c r="F17885" i="5"/>
  <c r="F17886" i="5"/>
  <c r="F17887" i="5"/>
  <c r="F17888" i="5"/>
  <c r="F17889" i="5"/>
  <c r="F17890" i="5"/>
  <c r="F17891" i="5"/>
  <c r="F17892" i="5"/>
  <c r="F17893" i="5"/>
  <c r="F17894" i="5"/>
  <c r="F17895" i="5"/>
  <c r="F17896" i="5"/>
  <c r="F17897" i="5"/>
  <c r="F17898" i="5"/>
  <c r="F17899" i="5"/>
  <c r="F17900" i="5"/>
  <c r="F17901" i="5"/>
  <c r="F17902" i="5"/>
  <c r="F17903" i="5"/>
  <c r="F17904" i="5"/>
  <c r="F17905" i="5"/>
  <c r="F17906" i="5"/>
  <c r="F17907" i="5"/>
  <c r="F17908" i="5"/>
  <c r="F17909" i="5"/>
  <c r="F17910" i="5"/>
  <c r="F17911" i="5"/>
  <c r="F17912" i="5"/>
  <c r="F17913" i="5"/>
  <c r="F17914" i="5"/>
  <c r="F17915" i="5"/>
  <c r="F17916" i="5"/>
  <c r="F17917" i="5"/>
  <c r="F17918" i="5"/>
  <c r="F17919" i="5"/>
  <c r="F17920" i="5"/>
  <c r="F17921" i="5"/>
  <c r="F17922" i="5"/>
  <c r="F17923" i="5"/>
  <c r="F17924" i="5"/>
  <c r="F17925" i="5"/>
  <c r="F17926" i="5"/>
  <c r="F17927" i="5"/>
  <c r="F17928" i="5"/>
  <c r="F17929" i="5"/>
  <c r="F17930" i="5"/>
  <c r="F17931" i="5"/>
  <c r="F17932" i="5"/>
  <c r="F17933" i="5"/>
  <c r="F17934" i="5"/>
  <c r="F17935" i="5"/>
  <c r="F17936" i="5"/>
  <c r="F17937" i="5"/>
  <c r="F17938" i="5"/>
  <c r="F17939" i="5"/>
  <c r="F17940" i="5"/>
  <c r="F17941" i="5"/>
  <c r="F17942" i="5"/>
  <c r="F17943" i="5"/>
  <c r="F17944" i="5"/>
  <c r="F17945" i="5"/>
  <c r="F17946" i="5"/>
  <c r="F17947" i="5"/>
  <c r="F17948" i="5"/>
  <c r="F17949" i="5"/>
  <c r="F17950" i="5"/>
  <c r="F17951" i="5"/>
  <c r="F17952" i="5"/>
  <c r="F17953" i="5"/>
  <c r="F17954" i="5"/>
  <c r="F17955" i="5"/>
  <c r="F17956" i="5"/>
  <c r="F17957" i="5"/>
  <c r="F17958" i="5"/>
  <c r="F17959" i="5"/>
  <c r="F17960" i="5"/>
  <c r="F17961" i="5"/>
  <c r="F17962" i="5"/>
  <c r="F17963" i="5"/>
  <c r="F17964" i="5"/>
  <c r="F17965" i="5"/>
  <c r="F17966" i="5"/>
  <c r="F17967" i="5"/>
  <c r="F17968" i="5"/>
  <c r="F17969" i="5"/>
  <c r="F17970" i="5"/>
  <c r="F17971" i="5"/>
  <c r="F17972" i="5"/>
  <c r="F17973" i="5"/>
  <c r="F17974" i="5"/>
  <c r="F17975" i="5"/>
  <c r="F17976" i="5"/>
  <c r="F17977" i="5"/>
  <c r="F17978" i="5"/>
  <c r="F17979" i="5"/>
  <c r="F17980" i="5"/>
  <c r="F17981" i="5"/>
  <c r="F17982" i="5"/>
  <c r="F17983" i="5"/>
  <c r="F17984" i="5"/>
  <c r="F17985" i="5"/>
  <c r="F17986" i="5"/>
  <c r="F17987" i="5"/>
  <c r="F17988" i="5"/>
  <c r="F17989" i="5"/>
  <c r="F17990" i="5"/>
  <c r="F17991" i="5"/>
  <c r="F17992" i="5"/>
  <c r="F17993" i="5"/>
  <c r="F17994" i="5"/>
  <c r="F17995" i="5"/>
  <c r="F17996" i="5"/>
  <c r="F17997" i="5"/>
  <c r="F17998" i="5"/>
  <c r="F17999" i="5"/>
  <c r="F18000" i="5"/>
  <c r="F18001" i="5"/>
  <c r="F18002" i="5"/>
  <c r="F18003" i="5"/>
  <c r="F18004" i="5"/>
  <c r="F18005" i="5"/>
  <c r="F18006" i="5"/>
  <c r="F18007" i="5"/>
  <c r="F18008" i="5"/>
  <c r="F18009" i="5"/>
  <c r="F18010" i="5"/>
  <c r="F18011" i="5"/>
  <c r="F18012" i="5"/>
  <c r="F18013" i="5"/>
  <c r="F18014" i="5"/>
  <c r="F18015" i="5"/>
  <c r="F18016" i="5"/>
  <c r="F18017" i="5"/>
  <c r="F18018" i="5"/>
  <c r="F18019" i="5"/>
  <c r="F18020" i="5"/>
  <c r="F18021" i="5"/>
  <c r="F18022" i="5"/>
  <c r="F18023" i="5"/>
  <c r="F18024" i="5"/>
  <c r="F18025" i="5"/>
  <c r="F18026" i="5"/>
  <c r="F18027" i="5"/>
  <c r="F18028" i="5"/>
  <c r="F18029" i="5"/>
  <c r="F18030" i="5"/>
  <c r="F18031" i="5"/>
  <c r="F18032" i="5"/>
  <c r="F18033" i="5"/>
  <c r="F18034" i="5"/>
  <c r="F18035" i="5"/>
  <c r="F18036" i="5"/>
  <c r="F18037" i="5"/>
  <c r="F18038" i="5"/>
  <c r="F18039" i="5"/>
  <c r="F18040" i="5"/>
  <c r="F18041" i="5"/>
  <c r="F18042" i="5"/>
  <c r="F18043" i="5"/>
  <c r="F18044" i="5"/>
  <c r="F18045" i="5"/>
  <c r="F18046" i="5"/>
  <c r="F18047" i="5"/>
  <c r="F18048" i="5"/>
  <c r="F18049" i="5"/>
  <c r="F18050" i="5"/>
  <c r="F18051" i="5"/>
  <c r="F18052" i="5"/>
  <c r="F18053" i="5"/>
  <c r="F18054" i="5"/>
  <c r="F18055" i="5"/>
  <c r="F18056" i="5"/>
  <c r="F18057" i="5"/>
  <c r="F18058" i="5"/>
  <c r="F18059" i="5"/>
  <c r="F18060" i="5"/>
  <c r="F18061" i="5"/>
  <c r="F18062" i="5"/>
  <c r="F18063" i="5"/>
  <c r="F18064" i="5"/>
  <c r="F18065" i="5"/>
  <c r="F18066" i="5"/>
  <c r="F18067" i="5"/>
  <c r="F18068" i="5"/>
  <c r="F18069" i="5"/>
  <c r="F18070" i="5"/>
  <c r="F18071" i="5"/>
  <c r="F18072" i="5"/>
  <c r="F18073" i="5"/>
  <c r="F18074" i="5"/>
  <c r="F18075" i="5"/>
  <c r="F18076" i="5"/>
  <c r="F18077" i="5"/>
  <c r="F18078" i="5"/>
  <c r="F18079" i="5"/>
  <c r="F18080" i="5"/>
  <c r="F18081" i="5"/>
  <c r="F18082" i="5"/>
  <c r="F18083" i="5"/>
  <c r="F18084" i="5"/>
  <c r="F18085" i="5"/>
  <c r="F18086" i="5"/>
  <c r="F18087" i="5"/>
  <c r="F18088" i="5"/>
  <c r="F18089" i="5"/>
  <c r="F18090" i="5"/>
  <c r="F18091" i="5"/>
  <c r="F18092" i="5"/>
  <c r="F18093" i="5"/>
  <c r="F18094" i="5"/>
  <c r="F18095" i="5"/>
  <c r="F18096" i="5"/>
  <c r="F18097" i="5"/>
  <c r="F18098" i="5"/>
  <c r="F18099" i="5"/>
  <c r="F18100" i="5"/>
  <c r="F18101" i="5"/>
  <c r="F18102" i="5"/>
  <c r="F18103" i="5"/>
  <c r="F18104" i="5"/>
  <c r="F18105" i="5"/>
  <c r="F18106" i="5"/>
  <c r="F18107" i="5"/>
  <c r="F18108" i="5"/>
  <c r="F18109" i="5"/>
  <c r="F18110" i="5"/>
  <c r="F18111" i="5"/>
  <c r="F18112" i="5"/>
  <c r="F18113" i="5"/>
  <c r="F18114" i="5"/>
  <c r="F18115" i="5"/>
  <c r="F18116" i="5"/>
  <c r="F18117" i="5"/>
  <c r="F18118" i="5"/>
  <c r="F18119" i="5"/>
  <c r="F18120" i="5"/>
  <c r="F18121" i="5"/>
  <c r="F18122" i="5"/>
  <c r="F18123" i="5"/>
  <c r="F18124" i="5"/>
  <c r="F18125" i="5"/>
  <c r="F18126" i="5"/>
  <c r="F18127" i="5"/>
  <c r="F18128" i="5"/>
  <c r="F18129" i="5"/>
  <c r="F18130" i="5"/>
  <c r="F18131" i="5"/>
  <c r="F18132" i="5"/>
  <c r="F18133" i="5"/>
  <c r="F18134" i="5"/>
  <c r="F18135" i="5"/>
  <c r="F18136" i="5"/>
  <c r="F18137" i="5"/>
  <c r="F18138" i="5"/>
  <c r="F18139" i="5"/>
  <c r="F18140" i="5"/>
  <c r="F18141" i="5"/>
  <c r="F18142" i="5"/>
  <c r="F18143" i="5"/>
  <c r="F18144" i="5"/>
  <c r="F18145" i="5"/>
  <c r="F18146" i="5"/>
  <c r="F18147" i="5"/>
  <c r="F18148" i="5"/>
  <c r="F18149" i="5"/>
  <c r="F18150" i="5"/>
  <c r="F18151" i="5"/>
  <c r="F18152" i="5"/>
  <c r="F18153" i="5"/>
  <c r="F18154" i="5"/>
  <c r="F18155" i="5"/>
  <c r="F18156" i="5"/>
  <c r="F18157" i="5"/>
  <c r="F18158" i="5"/>
  <c r="F18159" i="5"/>
  <c r="F18160" i="5"/>
  <c r="F18161" i="5"/>
  <c r="F18162" i="5"/>
  <c r="F18163" i="5"/>
  <c r="F18164" i="5"/>
  <c r="F18165" i="5"/>
  <c r="F18166" i="5"/>
  <c r="F18167" i="5"/>
  <c r="F18168" i="5"/>
  <c r="F18169" i="5"/>
  <c r="F18170" i="5"/>
  <c r="F18171" i="5"/>
  <c r="F18172" i="5"/>
  <c r="F18173" i="5"/>
  <c r="F18174" i="5"/>
  <c r="F18175" i="5"/>
  <c r="F18176" i="5"/>
  <c r="F18177" i="5"/>
  <c r="F18178" i="5"/>
  <c r="F18179" i="5"/>
  <c r="F18180" i="5"/>
  <c r="F18181" i="5"/>
  <c r="F18182" i="5"/>
  <c r="F18183" i="5"/>
  <c r="F18184" i="5"/>
  <c r="F18185" i="5"/>
  <c r="F18186" i="5"/>
  <c r="F18187" i="5"/>
  <c r="F18188" i="5"/>
  <c r="F18189" i="5"/>
  <c r="F18190" i="5"/>
  <c r="F18191" i="5"/>
  <c r="F18192" i="5"/>
  <c r="F18193" i="5"/>
  <c r="F18194" i="5"/>
  <c r="F18195" i="5"/>
  <c r="F18196" i="5"/>
  <c r="F18197" i="5"/>
  <c r="F18198" i="5"/>
  <c r="F18199" i="5"/>
  <c r="F18200" i="5"/>
  <c r="F18201" i="5"/>
  <c r="F18202" i="5"/>
  <c r="F18203" i="5"/>
  <c r="F18204" i="5"/>
  <c r="F18205" i="5"/>
  <c r="F18206" i="5"/>
  <c r="F18207" i="5"/>
  <c r="F18208" i="5"/>
  <c r="F18209" i="5"/>
  <c r="F18210" i="5"/>
  <c r="F18211" i="5"/>
  <c r="F18212" i="5"/>
  <c r="F18213" i="5"/>
  <c r="F18214" i="5"/>
  <c r="F18215" i="5"/>
  <c r="F18216" i="5"/>
  <c r="F18217" i="5"/>
  <c r="F18218" i="5"/>
  <c r="F18219" i="5"/>
  <c r="F18220" i="5"/>
  <c r="F18221" i="5"/>
  <c r="F18222" i="5"/>
  <c r="F18223" i="5"/>
  <c r="F18224" i="5"/>
  <c r="F18225" i="5"/>
  <c r="F18226" i="5"/>
  <c r="F18227" i="5"/>
  <c r="F18228" i="5"/>
  <c r="F18229" i="5"/>
  <c r="F18230" i="5"/>
  <c r="F18231" i="5"/>
  <c r="F18232" i="5"/>
  <c r="F18233" i="5"/>
  <c r="F18234" i="5"/>
  <c r="F18235" i="5"/>
  <c r="F18236" i="5"/>
  <c r="F18237" i="5"/>
  <c r="F18238" i="5"/>
  <c r="F18239" i="5"/>
  <c r="F18240" i="5"/>
  <c r="F18241" i="5"/>
  <c r="F18242" i="5"/>
  <c r="F18243" i="5"/>
  <c r="F18244" i="5"/>
  <c r="F18245" i="5"/>
  <c r="F18246" i="5"/>
  <c r="F18247" i="5"/>
  <c r="F18248" i="5"/>
  <c r="F18249" i="5"/>
  <c r="F18250" i="5"/>
  <c r="F18251" i="5"/>
  <c r="F18252" i="5"/>
  <c r="F18253" i="5"/>
  <c r="F18254" i="5"/>
  <c r="F18255" i="5"/>
  <c r="F18256" i="5"/>
  <c r="F18257" i="5"/>
  <c r="F18258" i="5"/>
  <c r="F18259" i="5"/>
  <c r="F18260" i="5"/>
  <c r="F18261" i="5"/>
  <c r="F18262" i="5"/>
  <c r="F18263" i="5"/>
  <c r="F18264" i="5"/>
  <c r="F18265" i="5"/>
  <c r="F18266" i="5"/>
  <c r="F18267" i="5"/>
  <c r="F18268" i="5"/>
  <c r="F18269" i="5"/>
  <c r="F18270" i="5"/>
  <c r="F18271" i="5"/>
  <c r="F18272" i="5"/>
  <c r="F18273" i="5"/>
  <c r="F18274" i="5"/>
  <c r="F18275" i="5"/>
  <c r="F18276" i="5"/>
  <c r="F18277" i="5"/>
  <c r="F18278" i="5"/>
  <c r="F18279" i="5"/>
  <c r="F18280" i="5"/>
  <c r="F18281" i="5"/>
  <c r="F18282" i="5"/>
  <c r="F18283" i="5"/>
  <c r="F18284" i="5"/>
  <c r="F18285" i="5"/>
  <c r="F18286" i="5"/>
  <c r="F18287" i="5"/>
  <c r="F18288" i="5"/>
  <c r="F18289" i="5"/>
  <c r="F18290" i="5"/>
  <c r="F18291" i="5"/>
  <c r="F18292" i="5"/>
  <c r="F18293" i="5"/>
  <c r="F18294" i="5"/>
  <c r="F18295" i="5"/>
  <c r="F18296" i="5"/>
  <c r="F18297" i="5"/>
  <c r="F18298" i="5"/>
  <c r="F18299" i="5"/>
  <c r="F18300" i="5"/>
  <c r="F18301" i="5"/>
  <c r="F18302" i="5"/>
  <c r="F18303" i="5"/>
  <c r="F18304" i="5"/>
  <c r="F18305" i="5"/>
  <c r="F18306" i="5"/>
  <c r="F18307" i="5"/>
  <c r="F18308" i="5"/>
  <c r="F18309" i="5"/>
  <c r="F18310" i="5"/>
  <c r="F18311" i="5"/>
  <c r="F18312" i="5"/>
  <c r="F18313" i="5"/>
  <c r="F18314" i="5"/>
  <c r="F18315" i="5"/>
  <c r="F18316" i="5"/>
  <c r="F18317" i="5"/>
  <c r="F18318" i="5"/>
  <c r="F18319" i="5"/>
  <c r="F18320" i="5"/>
  <c r="F18321" i="5"/>
  <c r="F18322" i="5"/>
  <c r="F18323" i="5"/>
  <c r="F18324" i="5"/>
  <c r="F18325" i="5"/>
  <c r="F18326" i="5"/>
  <c r="F18327" i="5"/>
  <c r="F18328" i="5"/>
  <c r="F18329" i="5"/>
  <c r="F18330" i="5"/>
  <c r="F18331" i="5"/>
  <c r="F18332" i="5"/>
  <c r="F18333" i="5"/>
  <c r="F18334" i="5"/>
  <c r="F18335" i="5"/>
  <c r="F18336" i="5"/>
  <c r="F18337" i="5"/>
  <c r="F18338" i="5"/>
  <c r="F18339" i="5"/>
  <c r="F18340" i="5"/>
  <c r="F18341" i="5"/>
  <c r="F18342" i="5"/>
  <c r="F18343" i="5"/>
  <c r="F18344" i="5"/>
  <c r="F18345" i="5"/>
  <c r="F18346" i="5"/>
  <c r="F18347" i="5"/>
  <c r="F18348" i="5"/>
  <c r="F18349" i="5"/>
  <c r="F18350" i="5"/>
  <c r="F18351" i="5"/>
  <c r="F18352" i="5"/>
  <c r="F18353" i="5"/>
  <c r="F18354" i="5"/>
  <c r="F18355" i="5"/>
  <c r="F18356" i="5"/>
  <c r="F18357" i="5"/>
  <c r="F18358" i="5"/>
  <c r="F18359" i="5"/>
  <c r="F18360" i="5"/>
  <c r="F18361" i="5"/>
  <c r="F18362" i="5"/>
  <c r="F18363" i="5"/>
  <c r="F18364" i="5"/>
  <c r="F18365" i="5"/>
  <c r="F18366" i="5"/>
  <c r="F18367" i="5"/>
  <c r="F18368" i="5"/>
  <c r="F18369" i="5"/>
  <c r="F18370" i="5"/>
  <c r="F18371" i="5"/>
  <c r="F18372" i="5"/>
  <c r="F18373" i="5"/>
  <c r="F18374" i="5"/>
  <c r="F18375" i="5"/>
  <c r="F18376" i="5"/>
  <c r="F18377" i="5"/>
  <c r="F18378" i="5"/>
  <c r="F18379" i="5"/>
  <c r="F18380" i="5"/>
  <c r="F18381" i="5"/>
  <c r="F18382" i="5"/>
  <c r="F18383" i="5"/>
  <c r="F18384" i="5"/>
  <c r="F18385" i="5"/>
  <c r="F18386" i="5"/>
  <c r="F18387" i="5"/>
  <c r="F18388" i="5"/>
  <c r="F18389" i="5"/>
  <c r="F18390" i="5"/>
  <c r="F18391" i="5"/>
  <c r="F18392" i="5"/>
  <c r="F18393" i="5"/>
  <c r="F18394" i="5"/>
  <c r="F18395" i="5"/>
  <c r="F18396" i="5"/>
  <c r="F18397" i="5"/>
  <c r="F18398" i="5"/>
  <c r="F18399" i="5"/>
  <c r="F18400" i="5"/>
  <c r="F18401" i="5"/>
  <c r="F18402" i="5"/>
  <c r="F18403" i="5"/>
  <c r="F18404" i="5"/>
  <c r="F18405" i="5"/>
  <c r="F18406" i="5"/>
  <c r="F18407" i="5"/>
  <c r="F18408" i="5"/>
  <c r="F18409" i="5"/>
  <c r="F18410" i="5"/>
  <c r="F18411" i="5"/>
  <c r="F18412" i="5"/>
  <c r="F18413" i="5"/>
  <c r="F18414" i="5"/>
  <c r="F18415" i="5"/>
  <c r="F18416" i="5"/>
  <c r="F18417" i="5"/>
  <c r="F18418" i="5"/>
  <c r="F18419" i="5"/>
  <c r="F18420" i="5"/>
  <c r="F18421" i="5"/>
  <c r="F18422" i="5"/>
  <c r="F18423" i="5"/>
  <c r="F18424" i="5"/>
  <c r="F18425" i="5"/>
  <c r="F18426" i="5"/>
  <c r="F18427" i="5"/>
  <c r="F18428" i="5"/>
  <c r="F18429" i="5"/>
  <c r="F18430" i="5"/>
  <c r="F18431" i="5"/>
  <c r="F18432" i="5"/>
  <c r="F18433" i="5"/>
  <c r="F18434" i="5"/>
  <c r="F18435" i="5"/>
  <c r="F18436" i="5"/>
  <c r="F18437" i="5"/>
  <c r="F18438" i="5"/>
  <c r="F18439" i="5"/>
  <c r="F18440" i="5"/>
  <c r="F18441" i="5"/>
  <c r="F18442" i="5"/>
  <c r="F18443" i="5"/>
  <c r="F18444" i="5"/>
  <c r="F18445" i="5"/>
  <c r="F18446" i="5"/>
  <c r="F18447" i="5"/>
  <c r="F18448" i="5"/>
  <c r="F18449" i="5"/>
  <c r="F18450" i="5"/>
  <c r="F18451" i="5"/>
  <c r="F18452" i="5"/>
  <c r="F18453" i="5"/>
  <c r="F18454" i="5"/>
  <c r="F18455" i="5"/>
  <c r="F18456" i="5"/>
  <c r="F18457" i="5"/>
  <c r="F18458" i="5"/>
  <c r="F18459" i="5"/>
  <c r="F18460" i="5"/>
  <c r="F18461" i="5"/>
  <c r="F18462" i="5"/>
  <c r="F18463" i="5"/>
  <c r="F18464" i="5"/>
  <c r="F18465" i="5"/>
  <c r="F18466" i="5"/>
  <c r="F18467" i="5"/>
  <c r="F18468" i="5"/>
  <c r="F18469" i="5"/>
  <c r="F18470" i="5"/>
  <c r="F18471" i="5"/>
  <c r="F18472" i="5"/>
  <c r="F18473" i="5"/>
  <c r="F18474" i="5"/>
  <c r="F18475" i="5"/>
  <c r="F18476" i="5"/>
  <c r="F18477" i="5"/>
  <c r="F18478" i="5"/>
  <c r="F18479" i="5"/>
  <c r="F18480" i="5"/>
  <c r="F18481" i="5"/>
  <c r="F18482" i="5"/>
  <c r="F18483" i="5"/>
  <c r="F18484" i="5"/>
  <c r="F18485" i="5"/>
  <c r="F18486" i="5"/>
  <c r="F18487" i="5"/>
  <c r="F18488" i="5"/>
  <c r="F18489" i="5"/>
  <c r="F18490" i="5"/>
  <c r="F18491" i="5"/>
  <c r="F18492" i="5"/>
  <c r="F18493" i="5"/>
  <c r="F18494" i="5"/>
  <c r="F18495" i="5"/>
  <c r="F18496" i="5"/>
  <c r="F18497" i="5"/>
  <c r="F18498" i="5"/>
  <c r="F18499" i="5"/>
  <c r="F18500" i="5"/>
  <c r="F18501" i="5"/>
  <c r="F18502" i="5"/>
  <c r="F18503" i="5"/>
  <c r="F18504" i="5"/>
  <c r="F18505" i="5"/>
  <c r="F18506" i="5"/>
  <c r="F18507" i="5"/>
  <c r="F18508" i="5"/>
  <c r="F18509" i="5"/>
  <c r="F18510" i="5"/>
  <c r="F18511" i="5"/>
  <c r="F18512" i="5"/>
  <c r="F18513" i="5"/>
  <c r="F18514" i="5"/>
  <c r="F18515" i="5"/>
  <c r="F18516" i="5"/>
  <c r="F18517" i="5"/>
  <c r="F18518" i="5"/>
  <c r="F18519" i="5"/>
  <c r="F18520" i="5"/>
  <c r="F18521" i="5"/>
  <c r="F18522" i="5"/>
  <c r="F18523" i="5"/>
  <c r="F18524" i="5"/>
  <c r="F18525" i="5"/>
  <c r="F18526" i="5"/>
  <c r="F18527" i="5"/>
  <c r="F18528" i="5"/>
  <c r="F18529" i="5"/>
  <c r="F18530" i="5"/>
  <c r="F18531" i="5"/>
  <c r="F18532" i="5"/>
  <c r="F18533" i="5"/>
  <c r="F18534" i="5"/>
  <c r="F18535" i="5"/>
  <c r="F18536" i="5"/>
  <c r="F18537" i="5"/>
  <c r="F18538" i="5"/>
  <c r="F18539" i="5"/>
  <c r="F18540" i="5"/>
  <c r="F18541" i="5"/>
  <c r="F18542" i="5"/>
  <c r="F18543" i="5"/>
  <c r="F18544" i="5"/>
  <c r="F18545" i="5"/>
  <c r="F18546" i="5"/>
  <c r="F18547" i="5"/>
  <c r="F18548" i="5"/>
  <c r="F18549" i="5"/>
  <c r="F18550" i="5"/>
  <c r="F18551" i="5"/>
  <c r="F18552" i="5"/>
  <c r="F18553" i="5"/>
  <c r="F18554" i="5"/>
  <c r="F18555" i="5"/>
  <c r="F18556" i="5"/>
  <c r="F18557" i="5"/>
  <c r="F18558" i="5"/>
  <c r="F18559" i="5"/>
  <c r="F18560" i="5"/>
  <c r="F18561" i="5"/>
  <c r="F18562" i="5"/>
  <c r="F18563" i="5"/>
  <c r="F18564" i="5"/>
  <c r="F18565" i="5"/>
  <c r="F18566" i="5"/>
  <c r="F18567" i="5"/>
  <c r="F18568" i="5"/>
  <c r="F18569" i="5"/>
  <c r="F18570" i="5"/>
  <c r="F18571" i="5"/>
  <c r="F18572" i="5"/>
  <c r="F18573" i="5"/>
  <c r="F18574" i="5"/>
  <c r="F18575" i="5"/>
  <c r="F18576" i="5"/>
  <c r="F18577" i="5"/>
  <c r="F18578" i="5"/>
  <c r="F18579" i="5"/>
  <c r="F18580" i="5"/>
  <c r="F18581" i="5"/>
  <c r="F18582" i="5"/>
  <c r="F18583" i="5"/>
  <c r="F18584" i="5"/>
  <c r="F18585" i="5"/>
  <c r="F18586" i="5"/>
  <c r="F18587" i="5"/>
  <c r="F18588" i="5"/>
  <c r="F18589" i="5"/>
  <c r="F18590" i="5"/>
  <c r="F18591" i="5"/>
  <c r="F18592" i="5"/>
  <c r="F18593" i="5"/>
  <c r="F18594" i="5"/>
  <c r="F18595" i="5"/>
  <c r="F18596" i="5"/>
  <c r="F18597" i="5"/>
  <c r="F18598" i="5"/>
  <c r="F18599" i="5"/>
  <c r="F18600" i="5"/>
  <c r="F18601" i="5"/>
  <c r="F18602" i="5"/>
  <c r="F18603" i="5"/>
  <c r="F18604" i="5"/>
  <c r="F18605" i="5"/>
  <c r="F18606" i="5"/>
  <c r="F18607" i="5"/>
  <c r="F18608" i="5"/>
  <c r="F18609" i="5"/>
  <c r="F18610" i="5"/>
  <c r="F18611" i="5"/>
  <c r="F18612" i="5"/>
  <c r="F18613" i="5"/>
  <c r="F18614" i="5"/>
  <c r="F18615" i="5"/>
  <c r="F18616" i="5"/>
  <c r="F18617" i="5"/>
  <c r="F18618" i="5"/>
  <c r="F18619" i="5"/>
  <c r="F18620" i="5"/>
  <c r="F18621" i="5"/>
  <c r="F18622" i="5"/>
  <c r="F18623" i="5"/>
  <c r="F18624" i="5"/>
  <c r="F18625" i="5"/>
  <c r="F18626" i="5"/>
  <c r="F18627" i="5"/>
  <c r="F18628" i="5"/>
  <c r="F18629" i="5"/>
  <c r="F18630" i="5"/>
  <c r="F18631" i="5"/>
  <c r="F18632" i="5"/>
  <c r="F18633" i="5"/>
  <c r="F18634" i="5"/>
  <c r="F18635" i="5"/>
  <c r="F18636" i="5"/>
  <c r="F18637" i="5"/>
  <c r="F18638" i="5"/>
  <c r="F18639" i="5"/>
  <c r="F18640" i="5"/>
  <c r="F18641" i="5"/>
  <c r="F18642" i="5"/>
  <c r="F18643" i="5"/>
  <c r="F18644" i="5"/>
  <c r="F18645" i="5"/>
  <c r="F18646" i="5"/>
  <c r="F18647" i="5"/>
  <c r="F18648" i="5"/>
  <c r="F18649" i="5"/>
  <c r="F18650" i="5"/>
  <c r="F18651" i="5"/>
  <c r="F18652" i="5"/>
  <c r="F18653" i="5"/>
  <c r="F18654" i="5"/>
  <c r="F18655" i="5"/>
  <c r="F18656" i="5"/>
  <c r="F18657" i="5"/>
  <c r="F18658" i="5"/>
  <c r="F18659" i="5"/>
  <c r="F18660" i="5"/>
  <c r="F18661" i="5"/>
  <c r="F18662" i="5"/>
  <c r="F18663" i="5"/>
  <c r="F18664" i="5"/>
  <c r="F18665" i="5"/>
  <c r="F18666" i="5"/>
  <c r="F18667" i="5"/>
  <c r="F18668" i="5"/>
  <c r="F18669" i="5"/>
  <c r="F18670" i="5"/>
  <c r="F18671" i="5"/>
  <c r="F18672" i="5"/>
  <c r="F18673" i="5"/>
  <c r="F18674" i="5"/>
  <c r="F18675" i="5"/>
  <c r="F18676" i="5"/>
  <c r="F18677" i="5"/>
  <c r="F18678" i="5"/>
  <c r="F18679" i="5"/>
  <c r="F18680" i="5"/>
  <c r="F18681" i="5"/>
  <c r="F18682" i="5"/>
  <c r="F18683" i="5"/>
  <c r="F18684" i="5"/>
  <c r="F18685" i="5"/>
  <c r="F18686" i="5"/>
  <c r="F18687" i="5"/>
  <c r="F18688" i="5"/>
  <c r="F18689" i="5"/>
  <c r="F18690" i="5"/>
  <c r="F18691" i="5"/>
  <c r="F18692" i="5"/>
  <c r="F18693" i="5"/>
  <c r="F18694" i="5"/>
  <c r="F18695" i="5"/>
  <c r="F18696" i="5"/>
  <c r="F18697" i="5"/>
  <c r="F18698" i="5"/>
  <c r="F18699" i="5"/>
  <c r="F18700" i="5"/>
  <c r="F18701" i="5"/>
  <c r="F18702" i="5"/>
  <c r="F18703" i="5"/>
  <c r="F18704" i="5"/>
  <c r="F18705" i="5"/>
  <c r="F18706" i="5"/>
  <c r="F18707" i="5"/>
  <c r="F18708" i="5"/>
  <c r="F18709" i="5"/>
  <c r="F18710" i="5"/>
  <c r="F18711" i="5"/>
  <c r="F18712" i="5"/>
  <c r="F18713" i="5"/>
  <c r="F18714" i="5"/>
  <c r="F18715" i="5"/>
  <c r="F18716" i="5"/>
  <c r="F18717" i="5"/>
  <c r="F18718" i="5"/>
  <c r="F18719" i="5"/>
  <c r="F18720" i="5"/>
  <c r="F18721" i="5"/>
  <c r="F18722" i="5"/>
  <c r="F18723" i="5"/>
  <c r="F18724" i="5"/>
  <c r="F18725" i="5"/>
  <c r="F18726" i="5"/>
  <c r="F18727" i="5"/>
  <c r="F18728" i="5"/>
  <c r="F18729" i="5"/>
  <c r="F18730" i="5"/>
  <c r="F18731" i="5"/>
  <c r="F18732" i="5"/>
  <c r="F18733" i="5"/>
  <c r="F18734" i="5"/>
  <c r="F18735" i="5"/>
  <c r="F18736" i="5"/>
  <c r="F18737" i="5"/>
  <c r="F18738" i="5"/>
  <c r="F18739" i="5"/>
  <c r="F18740" i="5"/>
  <c r="F18741" i="5"/>
  <c r="F18742" i="5"/>
  <c r="F18743" i="5"/>
  <c r="F18744" i="5"/>
  <c r="F18745" i="5"/>
  <c r="F18746" i="5"/>
  <c r="F18747" i="5"/>
  <c r="F18748" i="5"/>
  <c r="F18749" i="5"/>
  <c r="F18750" i="5"/>
  <c r="F18751" i="5"/>
  <c r="F18752" i="5"/>
  <c r="F18753" i="5"/>
  <c r="F18754" i="5"/>
  <c r="F18755" i="5"/>
  <c r="F18756" i="5"/>
  <c r="F18757" i="5"/>
  <c r="F18758" i="5"/>
  <c r="F18759" i="5"/>
  <c r="F18760" i="5"/>
  <c r="F18761" i="5"/>
  <c r="F18762" i="5"/>
  <c r="F18763" i="5"/>
  <c r="F18764" i="5"/>
  <c r="F18765" i="5"/>
  <c r="F18766" i="5"/>
  <c r="F18767" i="5"/>
  <c r="F18768" i="5"/>
  <c r="F18769" i="5"/>
  <c r="F18770" i="5"/>
  <c r="F18771" i="5"/>
  <c r="F18772" i="5"/>
  <c r="F18773" i="5"/>
  <c r="F18774" i="5"/>
  <c r="F18775" i="5"/>
  <c r="F18776" i="5"/>
  <c r="F18777" i="5"/>
  <c r="F18779" i="5"/>
  <c r="F18780" i="5"/>
  <c r="F18781" i="5"/>
  <c r="F18782" i="5"/>
  <c r="F18783" i="5"/>
  <c r="F18784" i="5"/>
  <c r="F18785" i="5"/>
  <c r="F18786" i="5"/>
  <c r="F18787" i="5"/>
  <c r="F18788" i="5"/>
  <c r="F18789" i="5"/>
  <c r="F18790" i="5"/>
  <c r="F18792" i="5"/>
  <c r="F18793" i="5"/>
  <c r="F18794" i="5"/>
  <c r="F18795" i="5"/>
  <c r="F18796" i="5"/>
  <c r="F18797" i="5"/>
  <c r="F18798" i="5"/>
  <c r="F18799" i="5"/>
  <c r="F18800" i="5"/>
  <c r="F18801" i="5"/>
  <c r="F18802" i="5"/>
  <c r="F18803" i="5"/>
  <c r="F18804" i="5"/>
  <c r="F18805" i="5"/>
  <c r="F18806" i="5"/>
  <c r="F18807" i="5"/>
  <c r="F18808" i="5"/>
  <c r="F18809" i="5"/>
  <c r="F18811" i="5"/>
  <c r="F18812" i="5"/>
  <c r="F18813" i="5"/>
  <c r="F18814" i="5"/>
  <c r="F18815" i="5"/>
  <c r="F18816" i="5"/>
  <c r="F18817" i="5"/>
  <c r="F18818" i="5"/>
  <c r="F18819" i="5"/>
  <c r="F18820" i="5"/>
  <c r="F18821" i="5"/>
  <c r="F18822" i="5"/>
  <c r="F18823" i="5"/>
  <c r="F18824" i="5"/>
  <c r="F18825" i="5"/>
  <c r="F18827" i="5"/>
  <c r="F18828" i="5"/>
  <c r="F18829" i="5"/>
  <c r="F18830" i="5"/>
  <c r="F18831" i="5"/>
  <c r="F18832" i="5"/>
  <c r="F18833" i="5"/>
  <c r="F18834" i="5"/>
  <c r="F18835" i="5"/>
  <c r="F18836" i="5"/>
  <c r="F18837" i="5"/>
  <c r="F18839" i="5"/>
  <c r="F18840" i="5"/>
  <c r="F18841" i="5"/>
  <c r="F18843" i="5"/>
  <c r="F18844" i="5"/>
  <c r="F18845" i="5"/>
  <c r="F18846" i="5"/>
  <c r="F18847" i="5"/>
  <c r="F18848" i="5"/>
  <c r="F18849" i="5"/>
  <c r="F18850" i="5"/>
  <c r="F18851" i="5"/>
  <c r="F18852" i="5"/>
  <c r="F18853" i="5"/>
  <c r="F18855" i="5"/>
  <c r="F18856" i="5"/>
  <c r="F18857" i="5"/>
  <c r="F18859" i="5"/>
  <c r="F18860" i="5"/>
  <c r="F18861" i="5"/>
  <c r="F18862" i="5"/>
  <c r="F18863" i="5"/>
  <c r="F18864" i="5"/>
  <c r="F18865" i="5"/>
  <c r="F18866" i="5"/>
  <c r="F18868" i="5"/>
  <c r="F18869" i="5"/>
  <c r="F18872" i="5"/>
  <c r="F18873" i="5"/>
  <c r="F18875" i="5"/>
  <c r="F18876" i="5"/>
  <c r="F18877" i="5"/>
  <c r="F18878" i="5"/>
  <c r="F18879" i="5"/>
  <c r="F18880" i="5"/>
  <c r="F18881" i="5"/>
  <c r="F18882" i="5"/>
  <c r="F18883" i="5"/>
  <c r="F18884" i="5"/>
  <c r="F18885" i="5"/>
  <c r="F18886" i="5"/>
  <c r="F18888" i="5"/>
  <c r="F18889" i="5"/>
  <c r="F18890" i="5"/>
  <c r="F18891" i="5"/>
  <c r="F18892" i="5"/>
  <c r="F18893" i="5"/>
  <c r="F18894" i="5"/>
  <c r="F18895" i="5"/>
  <c r="F18896" i="5"/>
  <c r="F18897" i="5"/>
  <c r="F18898" i="5"/>
  <c r="F18899" i="5"/>
  <c r="F18900" i="5"/>
  <c r="F18901" i="5"/>
  <c r="F18902" i="5"/>
  <c r="F18903" i="5"/>
  <c r="F18904" i="5"/>
  <c r="F18905" i="5"/>
  <c r="F18907" i="5"/>
  <c r="F18908" i="5"/>
  <c r="F18909" i="5"/>
  <c r="F18910" i="5"/>
  <c r="F18911" i="5"/>
  <c r="F18912" i="5"/>
  <c r="F18913" i="5"/>
  <c r="F18914" i="5"/>
  <c r="F18915" i="5"/>
  <c r="F18916" i="5"/>
  <c r="F18917" i="5"/>
  <c r="F18918" i="5"/>
  <c r="F18920" i="5"/>
  <c r="F18921" i="5"/>
  <c r="F18923" i="5"/>
  <c r="F18924" i="5"/>
  <c r="F18925" i="5"/>
  <c r="F18926" i="5"/>
  <c r="F18927" i="5"/>
  <c r="F18928" i="5"/>
  <c r="F18929" i="5"/>
  <c r="F18930" i="5"/>
  <c r="F18931" i="5"/>
  <c r="F18932" i="5"/>
  <c r="F18933" i="5"/>
  <c r="F18934" i="5"/>
  <c r="F18935" i="5"/>
  <c r="F18936" i="5"/>
  <c r="F18937" i="5"/>
  <c r="F18939" i="5"/>
  <c r="F18940" i="5"/>
  <c r="F18941" i="5"/>
  <c r="F18942" i="5"/>
  <c r="F18943" i="5"/>
  <c r="F18944" i="5"/>
  <c r="F18945" i="5"/>
  <c r="F18946" i="5"/>
  <c r="F18947" i="5"/>
  <c r="F18948" i="5"/>
  <c r="F18949" i="5"/>
  <c r="F18950" i="5"/>
  <c r="F18952" i="5"/>
  <c r="F18953" i="5"/>
  <c r="F18955" i="5"/>
  <c r="F18956" i="5"/>
  <c r="F18957" i="5"/>
  <c r="F18958" i="5"/>
  <c r="F18959" i="5"/>
  <c r="F18960" i="5"/>
  <c r="F18961" i="5"/>
  <c r="F18962" i="5"/>
  <c r="F18963" i="5"/>
  <c r="F18964" i="5"/>
  <c r="F18965" i="5"/>
  <c r="F18966" i="5"/>
  <c r="F18968" i="5"/>
  <c r="F18969" i="5"/>
  <c r="F18971" i="5"/>
  <c r="F18972" i="5"/>
  <c r="F18973" i="5"/>
  <c r="F18974" i="5"/>
  <c r="F18975" i="5"/>
  <c r="F18976" i="5"/>
  <c r="F18977" i="5"/>
  <c r="F18978" i="5"/>
  <c r="F18979" i="5"/>
  <c r="F18980" i="5"/>
  <c r="F18981" i="5"/>
  <c r="F18982" i="5"/>
  <c r="F18984" i="5"/>
  <c r="F18985" i="5"/>
  <c r="F18987" i="5"/>
  <c r="F18988" i="5"/>
  <c r="F18989" i="5"/>
  <c r="F18990" i="5"/>
  <c r="F18991" i="5"/>
  <c r="F18992" i="5"/>
  <c r="F18993" i="5"/>
  <c r="F18994" i="5"/>
  <c r="F18995" i="5"/>
  <c r="F18996" i="5"/>
  <c r="F18997" i="5"/>
  <c r="F18998" i="5"/>
  <c r="F19000" i="5"/>
  <c r="F19001" i="5"/>
  <c r="F19003" i="5"/>
  <c r="F19004" i="5"/>
  <c r="F19005" i="5"/>
  <c r="F19006" i="5"/>
  <c r="F19007" i="5"/>
  <c r="F19008" i="5"/>
  <c r="F19009" i="5"/>
  <c r="F19010" i="5"/>
  <c r="F19011" i="5"/>
  <c r="F19012" i="5"/>
  <c r="F19013" i="5"/>
  <c r="F19014" i="5"/>
  <c r="F19016" i="5"/>
  <c r="F19017" i="5"/>
  <c r="F19018" i="5"/>
  <c r="F19019" i="5"/>
  <c r="F19020" i="5"/>
  <c r="F19021" i="5"/>
  <c r="F19022" i="5"/>
  <c r="F19023" i="5"/>
  <c r="F19024" i="5"/>
  <c r="F19025" i="5"/>
  <c r="F19026" i="5"/>
  <c r="F19027" i="5"/>
  <c r="F19028" i="5"/>
  <c r="F19029" i="5"/>
  <c r="F19030" i="5"/>
  <c r="F19032" i="5"/>
  <c r="F19033" i="5"/>
  <c r="F19035" i="5"/>
  <c r="F19036" i="5"/>
  <c r="F19037" i="5"/>
  <c r="F19038" i="5"/>
  <c r="F19039" i="5"/>
  <c r="F19040" i="5"/>
  <c r="F19041" i="5"/>
  <c r="F19042" i="5"/>
  <c r="F19043" i="5"/>
  <c r="F19044" i="5"/>
  <c r="F19045" i="5"/>
  <c r="F19046" i="5"/>
  <c r="F19048" i="5"/>
  <c r="F19049" i="5"/>
  <c r="F19051" i="5"/>
  <c r="F19052" i="5"/>
  <c r="F19053" i="5"/>
  <c r="F19054" i="5"/>
  <c r="F19055" i="5"/>
  <c r="F19056" i="5"/>
  <c r="F19057" i="5"/>
  <c r="F19058" i="5"/>
  <c r="F19059" i="5"/>
  <c r="F19060" i="5"/>
  <c r="F19061" i="5"/>
  <c r="F19062" i="5"/>
  <c r="F19063" i="5"/>
  <c r="F19064" i="5"/>
  <c r="F19065" i="5"/>
  <c r="F19067" i="5"/>
  <c r="F19068" i="5"/>
  <c r="F19069" i="5"/>
  <c r="F19070" i="5"/>
  <c r="F19071" i="5"/>
  <c r="F19072" i="5"/>
  <c r="F19073" i="5"/>
  <c r="F19074" i="5"/>
  <c r="F19075" i="5"/>
  <c r="F19076" i="5"/>
  <c r="F19077" i="5"/>
  <c r="F19078" i="5"/>
  <c r="F19080" i="5"/>
  <c r="F19081" i="5"/>
  <c r="F19083" i="5"/>
  <c r="F19084" i="5"/>
  <c r="F19085" i="5"/>
  <c r="F19086" i="5"/>
  <c r="F19087" i="5"/>
  <c r="F19088" i="5"/>
  <c r="F19089" i="5"/>
  <c r="F19090" i="5"/>
  <c r="F19091" i="5"/>
  <c r="F19092" i="5"/>
  <c r="F19093" i="5"/>
  <c r="F19094" i="5"/>
  <c r="F19096" i="5"/>
  <c r="F19097" i="5"/>
  <c r="F19099" i="5"/>
  <c r="F19100" i="5"/>
  <c r="F19101" i="5"/>
  <c r="F19102" i="5"/>
  <c r="F19103" i="5"/>
  <c r="F19104" i="5"/>
  <c r="F19105" i="5"/>
  <c r="F19106" i="5"/>
  <c r="F19107" i="5"/>
  <c r="F19108" i="5"/>
  <c r="F19109" i="5"/>
  <c r="F19110" i="5"/>
  <c r="F19112" i="5"/>
  <c r="F19113" i="5"/>
  <c r="F19115" i="5"/>
  <c r="F19116" i="5"/>
  <c r="F19117" i="5"/>
  <c r="F19118" i="5"/>
  <c r="F19119" i="5"/>
  <c r="F19120" i="5"/>
  <c r="F19121" i="5"/>
  <c r="F19122" i="5"/>
  <c r="F19123" i="5"/>
  <c r="F19124" i="5"/>
  <c r="F19126" i="5"/>
  <c r="F19128" i="5"/>
  <c r="F19129" i="5"/>
  <c r="F19131" i="5"/>
  <c r="F19132" i="5"/>
  <c r="F19133" i="5"/>
  <c r="F19134" i="5"/>
  <c r="F19135" i="5"/>
  <c r="F19136" i="5"/>
  <c r="F19137" i="5"/>
  <c r="F19138" i="5"/>
  <c r="F19139" i="5"/>
  <c r="F19140" i="5"/>
  <c r="F19141" i="5"/>
  <c r="F19142" i="5"/>
  <c r="F19144" i="5"/>
  <c r="F19145" i="5"/>
  <c r="F19148" i="5"/>
  <c r="F19149" i="5"/>
  <c r="F19150" i="5"/>
  <c r="F19151" i="5"/>
  <c r="F19152" i="5"/>
  <c r="F19153" i="5"/>
  <c r="F19154" i="5"/>
  <c r="F19155" i="5"/>
  <c r="F19156" i="5"/>
  <c r="F19158" i="5"/>
  <c r="F19159" i="5"/>
  <c r="F19160" i="5"/>
  <c r="F19161" i="5"/>
  <c r="F19162" i="5"/>
  <c r="F19163" i="5"/>
  <c r="F19164" i="5"/>
  <c r="F19165" i="5"/>
  <c r="F19166" i="5"/>
  <c r="F19167" i="5"/>
  <c r="F19168" i="5"/>
  <c r="F19169" i="5"/>
  <c r="F19170" i="5"/>
  <c r="F19171" i="5"/>
  <c r="F19174" i="5"/>
  <c r="F19175" i="5"/>
  <c r="F19176" i="5"/>
  <c r="F19177" i="5"/>
  <c r="F19178" i="5"/>
  <c r="F19180" i="5"/>
  <c r="F19181" i="5"/>
  <c r="F19182" i="5"/>
  <c r="F19183" i="5"/>
  <c r="F19184" i="5"/>
  <c r="F19185" i="5"/>
  <c r="F19186" i="5"/>
  <c r="F19187" i="5"/>
  <c r="F19189" i="5"/>
  <c r="F19190" i="5"/>
  <c r="F19191" i="5"/>
  <c r="F19192" i="5"/>
  <c r="F19193" i="5"/>
  <c r="F19194" i="5"/>
  <c r="F19196" i="5"/>
  <c r="F19197" i="5"/>
  <c r="F19198" i="5"/>
  <c r="F19199" i="5"/>
  <c r="F19200" i="5"/>
  <c r="F19201" i="5"/>
  <c r="F19202" i="5"/>
  <c r="F19203" i="5"/>
  <c r="F19205" i="5"/>
  <c r="F19206" i="5"/>
  <c r="F19207" i="5"/>
  <c r="F19208" i="5"/>
  <c r="F19209" i="5"/>
  <c r="F19210" i="5"/>
  <c r="F19212" i="5"/>
  <c r="F19213" i="5"/>
  <c r="F19214" i="5"/>
  <c r="F19215" i="5"/>
  <c r="F19216" i="5"/>
  <c r="F19217" i="5"/>
  <c r="F19218" i="5"/>
  <c r="F19219" i="5"/>
  <c r="F19221" i="5"/>
  <c r="F19222" i="5"/>
  <c r="F19223" i="5"/>
  <c r="F19224" i="5"/>
  <c r="F19225" i="5"/>
  <c r="F19226" i="5"/>
  <c r="F19228" i="5"/>
  <c r="F19229" i="5"/>
  <c r="F19230" i="5"/>
  <c r="F19231" i="5"/>
  <c r="F19232" i="5"/>
  <c r="F19233" i="5"/>
  <c r="F19234" i="5"/>
  <c r="F19235" i="5"/>
  <c r="F19236" i="5"/>
  <c r="F19237" i="5"/>
  <c r="F19238" i="5"/>
  <c r="F19239" i="5"/>
  <c r="F19240" i="5"/>
  <c r="F19241" i="5"/>
  <c r="F19242" i="5"/>
  <c r="F19243" i="5"/>
  <c r="F19244" i="5"/>
  <c r="F19245" i="5"/>
  <c r="F19246" i="5"/>
  <c r="F19247" i="5"/>
  <c r="F19248" i="5"/>
  <c r="F19249" i="5"/>
  <c r="F19250" i="5"/>
  <c r="F19251" i="5"/>
  <c r="F19252" i="5"/>
  <c r="F19253" i="5"/>
  <c r="F19254" i="5"/>
  <c r="F19255" i="5"/>
  <c r="F19256" i="5"/>
  <c r="F19257" i="5"/>
  <c r="F19258" i="5"/>
  <c r="F19259" i="5"/>
  <c r="F19260" i="5"/>
  <c r="F19261" i="5"/>
  <c r="F19262" i="5"/>
  <c r="F19263" i="5"/>
  <c r="F19264" i="5"/>
  <c r="F19265" i="5"/>
  <c r="F19266" i="5"/>
  <c r="F19267" i="5"/>
  <c r="F19268" i="5"/>
  <c r="F19269" i="5"/>
  <c r="F19270" i="5"/>
  <c r="F19271" i="5"/>
  <c r="F19272" i="5"/>
  <c r="F19273" i="5"/>
  <c r="F19274" i="5"/>
  <c r="F19275" i="5"/>
  <c r="F19276" i="5"/>
  <c r="F19277" i="5"/>
  <c r="F19278" i="5"/>
  <c r="F19279" i="5"/>
  <c r="F19280" i="5"/>
  <c r="F19281" i="5"/>
  <c r="F19282" i="5"/>
  <c r="F19283" i="5"/>
  <c r="F19284" i="5"/>
  <c r="F19285" i="5"/>
  <c r="F19286" i="5"/>
  <c r="F19287" i="5"/>
  <c r="F19288" i="5"/>
  <c r="F19289" i="5"/>
  <c r="F19290" i="5"/>
  <c r="F19291" i="5"/>
  <c r="F19292" i="5"/>
  <c r="F19293" i="5"/>
  <c r="F19294" i="5"/>
  <c r="F19295" i="5"/>
  <c r="F19296" i="5"/>
  <c r="F19297" i="5"/>
  <c r="F19298" i="5"/>
  <c r="F19299" i="5"/>
  <c r="F19300" i="5"/>
  <c r="F19301" i="5"/>
  <c r="F19302" i="5"/>
  <c r="F19303" i="5"/>
  <c r="F19304" i="5"/>
  <c r="F19305" i="5"/>
  <c r="F19306" i="5"/>
  <c r="F19307" i="5"/>
  <c r="F19308" i="5"/>
  <c r="F19309" i="5"/>
  <c r="F19310" i="5"/>
  <c r="F19311" i="5"/>
  <c r="F19312" i="5"/>
  <c r="F19313" i="5"/>
  <c r="F19314" i="5"/>
  <c r="F19315" i="5"/>
  <c r="F19316" i="5"/>
  <c r="F19317" i="5"/>
  <c r="F19318" i="5"/>
  <c r="F19319" i="5"/>
  <c r="F19320" i="5"/>
  <c r="F19321" i="5"/>
  <c r="F19322" i="5"/>
  <c r="F19323" i="5"/>
  <c r="F19324" i="5"/>
  <c r="F19325" i="5"/>
  <c r="F19326" i="5"/>
  <c r="F19327" i="5"/>
  <c r="F19328" i="5"/>
  <c r="F19329" i="5"/>
  <c r="F19330" i="5"/>
  <c r="F19331" i="5"/>
  <c r="F19332" i="5"/>
  <c r="F19333" i="5"/>
  <c r="F19334" i="5"/>
  <c r="F19335" i="5"/>
  <c r="F19336" i="5"/>
  <c r="F19337" i="5"/>
  <c r="F19338" i="5"/>
  <c r="F19339" i="5"/>
  <c r="F19340" i="5"/>
  <c r="F19341" i="5"/>
  <c r="F19342" i="5"/>
  <c r="F19343" i="5"/>
  <c r="F19344" i="5"/>
  <c r="F19345" i="5"/>
  <c r="F19346" i="5"/>
  <c r="F19347" i="5"/>
  <c r="F19348" i="5"/>
  <c r="F19349" i="5"/>
  <c r="F19350" i="5"/>
  <c r="F19351" i="5"/>
  <c r="F19352" i="5"/>
  <c r="F19353" i="5"/>
  <c r="F19354" i="5"/>
  <c r="F19355" i="5"/>
  <c r="F19356" i="5"/>
  <c r="F19357" i="5"/>
  <c r="F19358" i="5"/>
  <c r="F19359" i="5"/>
  <c r="F19360" i="5"/>
  <c r="F19361" i="5"/>
  <c r="F19362" i="5"/>
  <c r="F19363" i="5"/>
  <c r="F19364" i="5"/>
  <c r="F19365" i="5"/>
  <c r="F19366" i="5"/>
  <c r="F19367" i="5"/>
  <c r="F19368" i="5"/>
  <c r="F19369" i="5"/>
  <c r="F19370" i="5"/>
  <c r="F19371" i="5"/>
  <c r="F19372" i="5"/>
  <c r="F19373" i="5"/>
  <c r="F19374" i="5"/>
  <c r="F19375" i="5"/>
  <c r="F19376" i="5"/>
  <c r="F19377" i="5"/>
  <c r="F19378" i="5"/>
  <c r="F19379" i="5"/>
  <c r="F19380" i="5"/>
  <c r="F19381" i="5"/>
  <c r="F19382" i="5"/>
  <c r="F19383" i="5"/>
  <c r="F19384" i="5"/>
  <c r="F19385" i="5"/>
  <c r="F19386" i="5"/>
  <c r="F19387" i="5"/>
  <c r="F19388" i="5"/>
  <c r="F19389" i="5"/>
  <c r="F19390" i="5"/>
  <c r="F19391" i="5"/>
  <c r="F19392" i="5"/>
  <c r="F19393" i="5"/>
  <c r="F19394" i="5"/>
  <c r="F19395" i="5"/>
  <c r="F19396" i="5"/>
  <c r="F19397" i="5"/>
  <c r="F19398" i="5"/>
  <c r="F19399" i="5"/>
  <c r="F19400" i="5"/>
  <c r="F19401" i="5"/>
  <c r="F19402" i="5"/>
  <c r="F19403" i="5"/>
  <c r="F19404" i="5"/>
  <c r="F19405" i="5"/>
  <c r="F19406" i="5"/>
  <c r="F19407" i="5"/>
  <c r="F19408" i="5"/>
  <c r="F19409" i="5"/>
  <c r="F19410" i="5"/>
  <c r="F19411" i="5"/>
  <c r="F19412" i="5"/>
  <c r="F19413" i="5"/>
  <c r="F19414" i="5"/>
  <c r="F19415" i="5"/>
  <c r="F19416" i="5"/>
  <c r="F19417" i="5"/>
  <c r="F19418" i="5"/>
  <c r="F19419" i="5"/>
  <c r="F19420" i="5"/>
  <c r="F19421" i="5"/>
  <c r="F19422" i="5"/>
  <c r="F19423" i="5"/>
  <c r="F19424" i="5"/>
  <c r="F19425" i="5"/>
  <c r="F19426" i="5"/>
  <c r="F19427" i="5"/>
  <c r="F19428" i="5"/>
  <c r="F19429" i="5"/>
  <c r="F19430" i="5"/>
  <c r="F19431" i="5"/>
  <c r="F19432" i="5"/>
  <c r="F19433" i="5"/>
  <c r="F19434" i="5"/>
  <c r="F19435" i="5"/>
  <c r="F19436" i="5"/>
  <c r="F19437" i="5"/>
  <c r="F19438" i="5"/>
  <c r="F19439" i="5"/>
  <c r="F19440" i="5"/>
  <c r="F19441" i="5"/>
  <c r="F19442" i="5"/>
  <c r="F19443" i="5"/>
  <c r="F19444" i="5"/>
  <c r="F19445" i="5"/>
  <c r="F19446" i="5"/>
  <c r="F19447" i="5"/>
  <c r="F19448" i="5"/>
  <c r="F19449" i="5"/>
  <c r="F19450" i="5"/>
  <c r="F19451" i="5"/>
  <c r="F19452" i="5"/>
  <c r="F19453" i="5"/>
  <c r="F19454" i="5"/>
  <c r="F19455" i="5"/>
  <c r="F19456" i="5"/>
  <c r="F19457" i="5"/>
  <c r="F19458" i="5"/>
  <c r="F19459" i="5"/>
  <c r="F19460" i="5"/>
  <c r="F19461" i="5"/>
  <c r="F19462" i="5"/>
  <c r="F19463" i="5"/>
  <c r="F19464" i="5"/>
  <c r="F19465" i="5"/>
  <c r="F19466" i="5"/>
  <c r="F19467" i="5"/>
  <c r="F19468" i="5"/>
  <c r="F19469" i="5"/>
  <c r="F19470" i="5"/>
  <c r="F19471" i="5"/>
  <c r="F19472" i="5"/>
  <c r="F19473" i="5"/>
  <c r="F19474" i="5"/>
  <c r="F19475" i="5"/>
  <c r="F19476" i="5"/>
  <c r="F19477" i="5"/>
  <c r="F19478" i="5"/>
  <c r="F19479" i="5"/>
  <c r="F19480" i="5"/>
  <c r="F19481" i="5"/>
  <c r="F19482" i="5"/>
  <c r="F19483" i="5"/>
  <c r="F19484" i="5"/>
  <c r="F19485" i="5"/>
  <c r="F19486" i="5"/>
  <c r="F19487" i="5"/>
  <c r="F19488" i="5"/>
  <c r="F19489" i="5"/>
  <c r="F19490" i="5"/>
  <c r="F19491" i="5"/>
  <c r="F19492" i="5"/>
  <c r="F19493" i="5"/>
  <c r="F19494" i="5"/>
  <c r="F19495" i="5"/>
  <c r="F19496" i="5"/>
  <c r="F19497" i="5"/>
  <c r="F19498" i="5"/>
  <c r="F19499" i="5"/>
  <c r="F19500" i="5"/>
  <c r="F19501" i="5"/>
  <c r="F19502" i="5"/>
  <c r="F19503" i="5"/>
  <c r="F19504" i="5"/>
  <c r="F19505" i="5"/>
  <c r="F19506" i="5"/>
  <c r="F19507" i="5"/>
  <c r="F19508" i="5"/>
  <c r="F19509" i="5"/>
  <c r="F19510" i="5"/>
  <c r="F19511" i="5"/>
  <c r="F19512" i="5"/>
  <c r="F19513" i="5"/>
  <c r="F19514" i="5"/>
  <c r="F19515" i="5"/>
  <c r="F19516" i="5"/>
  <c r="F19517" i="5"/>
  <c r="F19518" i="5"/>
  <c r="F19519" i="5"/>
  <c r="F19520" i="5"/>
  <c r="F19521" i="5"/>
  <c r="F19522" i="5"/>
  <c r="F19523" i="5"/>
  <c r="F19524" i="5"/>
  <c r="F19525" i="5"/>
  <c r="F19526" i="5"/>
  <c r="F19527" i="5"/>
  <c r="F19528" i="5"/>
  <c r="F19529" i="5"/>
  <c r="F19530" i="5"/>
  <c r="F19531" i="5"/>
  <c r="F19532" i="5"/>
  <c r="F19533" i="5"/>
  <c r="F19534" i="5"/>
  <c r="F19535" i="5"/>
  <c r="F19536" i="5"/>
  <c r="F19537" i="5"/>
  <c r="F19538" i="5"/>
  <c r="F19539" i="5"/>
  <c r="F19540" i="5"/>
  <c r="F19541" i="5"/>
  <c r="F19542" i="5"/>
  <c r="F19543" i="5"/>
  <c r="F19544" i="5"/>
  <c r="F19545" i="5"/>
  <c r="F19546" i="5"/>
  <c r="F19547" i="5"/>
  <c r="F19548" i="5"/>
  <c r="F19549" i="5"/>
  <c r="F19550" i="5"/>
  <c r="F19551" i="5"/>
  <c r="F19552" i="5"/>
  <c r="F19553" i="5"/>
  <c r="F19554" i="5"/>
  <c r="F19555" i="5"/>
  <c r="F19556" i="5"/>
  <c r="F19557" i="5"/>
  <c r="F19558" i="5"/>
  <c r="F19559" i="5"/>
  <c r="F19560" i="5"/>
  <c r="F19561" i="5"/>
  <c r="F19562" i="5"/>
  <c r="F19563" i="5"/>
  <c r="F19564" i="5"/>
  <c r="F19565" i="5"/>
  <c r="F19566" i="5"/>
  <c r="F19567" i="5"/>
  <c r="F19568" i="5"/>
  <c r="F19569" i="5"/>
  <c r="F19570" i="5"/>
  <c r="F19571" i="5"/>
  <c r="F19572" i="5"/>
  <c r="F19573" i="5"/>
  <c r="F19574" i="5"/>
  <c r="F19575" i="5"/>
  <c r="F19576" i="5"/>
  <c r="F19577" i="5"/>
  <c r="F19578" i="5"/>
  <c r="F19579" i="5"/>
  <c r="F19580" i="5"/>
  <c r="F19581" i="5"/>
  <c r="F19582" i="5"/>
  <c r="F19583" i="5"/>
  <c r="F19584" i="5"/>
  <c r="F19585" i="5"/>
  <c r="F19586" i="5"/>
  <c r="F19587" i="5"/>
  <c r="F19588" i="5"/>
  <c r="F19589" i="5"/>
  <c r="F19590" i="5"/>
  <c r="F19591" i="5"/>
  <c r="F19592" i="5"/>
  <c r="F19593" i="5"/>
  <c r="F19594" i="5"/>
  <c r="F19595" i="5"/>
  <c r="F19596" i="5"/>
  <c r="F19597" i="5"/>
  <c r="F19598" i="5"/>
  <c r="F19599" i="5"/>
  <c r="F19600" i="5"/>
  <c r="F19601" i="5"/>
  <c r="F19602" i="5"/>
  <c r="F19603" i="5"/>
  <c r="F19604" i="5"/>
  <c r="F19605" i="5"/>
  <c r="F19606" i="5"/>
  <c r="F19607" i="5"/>
  <c r="F19608" i="5"/>
  <c r="F19609" i="5"/>
  <c r="F19610" i="5"/>
  <c r="F19611" i="5"/>
  <c r="F19612" i="5"/>
  <c r="F19613" i="5"/>
  <c r="F19614" i="5"/>
  <c r="F19615" i="5"/>
  <c r="F19616" i="5"/>
  <c r="F19617" i="5"/>
  <c r="F19618" i="5"/>
  <c r="F19619" i="5"/>
  <c r="F19620" i="5"/>
  <c r="F19621" i="5"/>
  <c r="F19622" i="5"/>
  <c r="F19623" i="5"/>
  <c r="F19624" i="5"/>
  <c r="F19625" i="5"/>
  <c r="F19626" i="5"/>
  <c r="F19627" i="5"/>
  <c r="F19628" i="5"/>
  <c r="F19629" i="5"/>
  <c r="F19630" i="5"/>
  <c r="F19631" i="5"/>
  <c r="F19632" i="5"/>
  <c r="F19633" i="5"/>
  <c r="F19634" i="5"/>
  <c r="F19635" i="5"/>
  <c r="F19636" i="5"/>
  <c r="F19637" i="5"/>
  <c r="F19638" i="5"/>
  <c r="F19639" i="5"/>
  <c r="F19640" i="5"/>
  <c r="F19641" i="5"/>
  <c r="F19642" i="5"/>
  <c r="F19643" i="5"/>
  <c r="F19644" i="5"/>
  <c r="F19645" i="5"/>
  <c r="F19646" i="5"/>
  <c r="F19647" i="5"/>
  <c r="F19648" i="5"/>
  <c r="F19649" i="5"/>
  <c r="F19650" i="5"/>
  <c r="F19651" i="5"/>
  <c r="F19652" i="5"/>
  <c r="F19653" i="5"/>
  <c r="F19654" i="5"/>
  <c r="F19655" i="5"/>
  <c r="F19656" i="5"/>
  <c r="F19657" i="5"/>
  <c r="F19658" i="5"/>
  <c r="F19659" i="5"/>
  <c r="F19660" i="5"/>
  <c r="F19661" i="5"/>
  <c r="F19662" i="5"/>
  <c r="F19663" i="5"/>
  <c r="F19664" i="5"/>
  <c r="F19665" i="5"/>
  <c r="F19666" i="5"/>
  <c r="F19667" i="5"/>
  <c r="F19668" i="5"/>
  <c r="F19669" i="5"/>
  <c r="F19670" i="5"/>
  <c r="F19671" i="5"/>
  <c r="F19672" i="5"/>
  <c r="F19673" i="5"/>
  <c r="F19674" i="5"/>
  <c r="F19675" i="5"/>
  <c r="F19676" i="5"/>
  <c r="F19677" i="5"/>
  <c r="F19678" i="5"/>
  <c r="F19679" i="5"/>
  <c r="F19680" i="5"/>
  <c r="F19681" i="5"/>
  <c r="F19682" i="5"/>
  <c r="F19683" i="5"/>
  <c r="F19684" i="5"/>
  <c r="F19685" i="5"/>
  <c r="F19686" i="5"/>
  <c r="F19687" i="5"/>
  <c r="F19688" i="5"/>
  <c r="F19689" i="5"/>
  <c r="F19690" i="5"/>
  <c r="F19691" i="5"/>
  <c r="F19692" i="5"/>
  <c r="F19693" i="5"/>
  <c r="F19694" i="5"/>
  <c r="F19695" i="5"/>
  <c r="F19696" i="5"/>
  <c r="F19697" i="5"/>
  <c r="F19698" i="5"/>
  <c r="F19699" i="5"/>
  <c r="F19700" i="5"/>
  <c r="F19701" i="5"/>
  <c r="F19702" i="5"/>
  <c r="F19703" i="5"/>
  <c r="F19704" i="5"/>
  <c r="F19705" i="5"/>
  <c r="F19706" i="5"/>
  <c r="F19707" i="5"/>
  <c r="F19708" i="5"/>
  <c r="F19709" i="5"/>
  <c r="F19710" i="5"/>
  <c r="F19711" i="5"/>
  <c r="F19712" i="5"/>
  <c r="F19713" i="5"/>
  <c r="F19714" i="5"/>
  <c r="F19715" i="5"/>
  <c r="F19716" i="5"/>
  <c r="F19717" i="5"/>
  <c r="F19718" i="5"/>
  <c r="F19719" i="5"/>
  <c r="F19720" i="5"/>
  <c r="F19721" i="5"/>
  <c r="F19722" i="5"/>
  <c r="F19723" i="5"/>
  <c r="F19724" i="5"/>
  <c r="F19725" i="5"/>
  <c r="F19726" i="5"/>
  <c r="F19727" i="5"/>
  <c r="F19728" i="5"/>
  <c r="F19729" i="5"/>
  <c r="F19730" i="5"/>
  <c r="F19731" i="5"/>
  <c r="F19732" i="5"/>
  <c r="F19733" i="5"/>
  <c r="F19734" i="5"/>
  <c r="F19735" i="5"/>
  <c r="F19736" i="5"/>
  <c r="F19737" i="5"/>
  <c r="F19738" i="5"/>
  <c r="F19739" i="5"/>
  <c r="F19740" i="5"/>
  <c r="F19741" i="5"/>
  <c r="F19742" i="5"/>
  <c r="F19743" i="5"/>
  <c r="F19744" i="5"/>
  <c r="F19745" i="5"/>
  <c r="F19746" i="5"/>
  <c r="F19747" i="5"/>
  <c r="F19748" i="5"/>
  <c r="F19749" i="5"/>
  <c r="F19750" i="5"/>
  <c r="F19751" i="5"/>
  <c r="F19752" i="5"/>
  <c r="F19753" i="5"/>
  <c r="F19754" i="5"/>
  <c r="F19755" i="5"/>
  <c r="F19756" i="5"/>
  <c r="F19757" i="5"/>
  <c r="F19758" i="5"/>
  <c r="F19759" i="5"/>
  <c r="F19760" i="5"/>
  <c r="F19761" i="5"/>
  <c r="F19762" i="5"/>
  <c r="F19763" i="5"/>
  <c r="F19764" i="5"/>
  <c r="F19765" i="5"/>
  <c r="F19766" i="5"/>
  <c r="F19767" i="5"/>
  <c r="F19768" i="5"/>
  <c r="F19769" i="5"/>
  <c r="F19770" i="5"/>
  <c r="F19771" i="5"/>
  <c r="F19772" i="5"/>
  <c r="F19773" i="5"/>
  <c r="F19774" i="5"/>
  <c r="F19775" i="5"/>
  <c r="F19776" i="5"/>
  <c r="F19777" i="5"/>
  <c r="F19778" i="5"/>
  <c r="F19779" i="5"/>
  <c r="F19780" i="5"/>
  <c r="F19781" i="5"/>
  <c r="F19782" i="5"/>
  <c r="F19783" i="5"/>
  <c r="F19784" i="5"/>
  <c r="F19785" i="5"/>
  <c r="F19786" i="5"/>
  <c r="F19787" i="5"/>
  <c r="F19788" i="5"/>
  <c r="F19789" i="5"/>
  <c r="F19790" i="5"/>
  <c r="F19791" i="5"/>
  <c r="F19792" i="5"/>
  <c r="F19793" i="5"/>
  <c r="F19794" i="5"/>
  <c r="F19795" i="5"/>
  <c r="F19796" i="5"/>
  <c r="F19797" i="5"/>
  <c r="F19798" i="5"/>
  <c r="F19799" i="5"/>
  <c r="F19800" i="5"/>
  <c r="F19801" i="5"/>
  <c r="F19802" i="5"/>
  <c r="F19803" i="5"/>
  <c r="F19804" i="5"/>
  <c r="F19805" i="5"/>
  <c r="F19806" i="5"/>
  <c r="F19807" i="5"/>
  <c r="F19808" i="5"/>
  <c r="F19809" i="5"/>
  <c r="F19810" i="5"/>
  <c r="F19811" i="5"/>
  <c r="F19812" i="5"/>
  <c r="F19813" i="5"/>
  <c r="F19814" i="5"/>
  <c r="F19815" i="5"/>
  <c r="F19816" i="5"/>
  <c r="F19817" i="5"/>
  <c r="F19818" i="5"/>
  <c r="F19819" i="5"/>
  <c r="F19820" i="5"/>
  <c r="F19821" i="5"/>
  <c r="F19822" i="5"/>
  <c r="F19823" i="5"/>
  <c r="F19824" i="5"/>
  <c r="F19825" i="5"/>
  <c r="F19826" i="5"/>
  <c r="F19827" i="5"/>
  <c r="F19828" i="5"/>
  <c r="F19829" i="5"/>
  <c r="F19830" i="5"/>
  <c r="F19831" i="5"/>
  <c r="F19832" i="5"/>
  <c r="F19833" i="5"/>
  <c r="F19834" i="5"/>
  <c r="F19835" i="5"/>
  <c r="F19836" i="5"/>
  <c r="F19837" i="5"/>
  <c r="F19838" i="5"/>
  <c r="F19839" i="5"/>
  <c r="F19840" i="5"/>
  <c r="F19841" i="5"/>
  <c r="F19842" i="5"/>
  <c r="F19843" i="5"/>
  <c r="F19844" i="5"/>
  <c r="F19845" i="5"/>
  <c r="F19846" i="5"/>
  <c r="F19847" i="5"/>
  <c r="F19848" i="5"/>
  <c r="F19849" i="5"/>
  <c r="F19850" i="5"/>
  <c r="F19851" i="5"/>
  <c r="F19852" i="5"/>
  <c r="F19853" i="5"/>
  <c r="F19854" i="5"/>
  <c r="F19855" i="5"/>
  <c r="F19856" i="5"/>
  <c r="F19857" i="5"/>
  <c r="F19858" i="5"/>
  <c r="F19859" i="5"/>
  <c r="F19860" i="5"/>
  <c r="F19861" i="5"/>
  <c r="F19862" i="5"/>
  <c r="F19863" i="5"/>
  <c r="F19864" i="5"/>
  <c r="F19865" i="5"/>
  <c r="F19866" i="5"/>
  <c r="F19867" i="5"/>
  <c r="F19868" i="5"/>
  <c r="F19869" i="5"/>
  <c r="F19870" i="5"/>
  <c r="F19871" i="5"/>
  <c r="F19872" i="5"/>
  <c r="F19873" i="5"/>
  <c r="F19874" i="5"/>
  <c r="F19875" i="5"/>
  <c r="F19876" i="5"/>
  <c r="F19877" i="5"/>
  <c r="F19878" i="5"/>
  <c r="F19879" i="5"/>
  <c r="F19880" i="5"/>
  <c r="F19881" i="5"/>
  <c r="F19882" i="5"/>
  <c r="F19883" i="5"/>
  <c r="F19884" i="5"/>
  <c r="F19885" i="5"/>
  <c r="F19886" i="5"/>
  <c r="F19887" i="5"/>
  <c r="F19888" i="5"/>
  <c r="F19889" i="5"/>
  <c r="F19890" i="5"/>
  <c r="F19891" i="5"/>
  <c r="F19892" i="5"/>
  <c r="F19893" i="5"/>
  <c r="F19894" i="5"/>
  <c r="F19895" i="5"/>
  <c r="F19896" i="5"/>
  <c r="F19897" i="5"/>
  <c r="F19898" i="5"/>
  <c r="F19899" i="5"/>
  <c r="F19900" i="5"/>
  <c r="F19901" i="5"/>
  <c r="F19902" i="5"/>
  <c r="F19903" i="5"/>
  <c r="F19904" i="5"/>
  <c r="F19905" i="5"/>
  <c r="F19906" i="5"/>
  <c r="F19907" i="5"/>
  <c r="F19908" i="5"/>
  <c r="F19909" i="5"/>
  <c r="F19910" i="5"/>
  <c r="F19911" i="5"/>
  <c r="F19912" i="5"/>
  <c r="F19913" i="5"/>
  <c r="F19914" i="5"/>
  <c r="F19915" i="5"/>
  <c r="F19916" i="5"/>
  <c r="F19917" i="5"/>
  <c r="F19918" i="5"/>
  <c r="F19919" i="5"/>
  <c r="F19920" i="5"/>
  <c r="F19921" i="5"/>
  <c r="F19922" i="5"/>
  <c r="F19923" i="5"/>
  <c r="F19924" i="5"/>
  <c r="F19925" i="5"/>
  <c r="F19926" i="5"/>
  <c r="F19927" i="5"/>
  <c r="F19928" i="5"/>
  <c r="F19929" i="5"/>
  <c r="F19930" i="5"/>
  <c r="F19931" i="5"/>
  <c r="F19932" i="5"/>
  <c r="F19933" i="5"/>
  <c r="F19934" i="5"/>
  <c r="F19935" i="5"/>
  <c r="F19936" i="5"/>
  <c r="F19937" i="5"/>
  <c r="F19938" i="5"/>
  <c r="F19939" i="5"/>
  <c r="F19940" i="5"/>
  <c r="F19941" i="5"/>
  <c r="F19942" i="5"/>
  <c r="F19943" i="5"/>
  <c r="F19944" i="5"/>
  <c r="F19945" i="5"/>
  <c r="F19946" i="5"/>
  <c r="F19947" i="5"/>
  <c r="F19948" i="5"/>
  <c r="F19949" i="5"/>
  <c r="F19950" i="5"/>
  <c r="F19951" i="5"/>
  <c r="F19952" i="5"/>
  <c r="F19953" i="5"/>
  <c r="F19954" i="5"/>
  <c r="F19955" i="5"/>
  <c r="F19956" i="5"/>
  <c r="F19957" i="5"/>
  <c r="F19958" i="5"/>
  <c r="F19959" i="5"/>
  <c r="F19960" i="5"/>
  <c r="F19961" i="5"/>
  <c r="F19962" i="5"/>
  <c r="F19963" i="5"/>
  <c r="F19964" i="5"/>
  <c r="F19965" i="5"/>
  <c r="F19966" i="5"/>
  <c r="F19967" i="5"/>
  <c r="F19968" i="5"/>
  <c r="F19969" i="5"/>
  <c r="F19970" i="5"/>
  <c r="F19971" i="5"/>
  <c r="F19972" i="5"/>
  <c r="F19973" i="5"/>
  <c r="F19974" i="5"/>
  <c r="F19975" i="5"/>
  <c r="F19976" i="5"/>
  <c r="F19977" i="5"/>
  <c r="F19978" i="5"/>
  <c r="F19979" i="5"/>
  <c r="F19980" i="5"/>
  <c r="F19981" i="5"/>
  <c r="F19982" i="5"/>
  <c r="F19983" i="5"/>
  <c r="F19984" i="5"/>
  <c r="F19985" i="5"/>
  <c r="F19986" i="5"/>
  <c r="F19987" i="5"/>
  <c r="F19988" i="5"/>
  <c r="F19989" i="5"/>
  <c r="F19990" i="5"/>
  <c r="F19991" i="5"/>
  <c r="F19992" i="5"/>
  <c r="F19993" i="5"/>
  <c r="F19994" i="5"/>
  <c r="F19995" i="5"/>
  <c r="F19996" i="5"/>
  <c r="F19997" i="5"/>
  <c r="F19998" i="5"/>
  <c r="F19999" i="5"/>
  <c r="F20000" i="5"/>
  <c r="F20001" i="5"/>
  <c r="F20002" i="5"/>
  <c r="F20003" i="5"/>
  <c r="F20004" i="5"/>
  <c r="F20005" i="5"/>
  <c r="F20006" i="5"/>
  <c r="F20007" i="5"/>
  <c r="F20008" i="5"/>
  <c r="F20009" i="5"/>
  <c r="F20010" i="5"/>
  <c r="F20011" i="5"/>
  <c r="F20012" i="5"/>
  <c r="F20013" i="5"/>
  <c r="F20014" i="5"/>
  <c r="F20015" i="5"/>
  <c r="F20016" i="5"/>
  <c r="F20017" i="5"/>
  <c r="F20018" i="5"/>
  <c r="F20019" i="5"/>
  <c r="F20020" i="5"/>
  <c r="F20021" i="5"/>
  <c r="F20022" i="5"/>
  <c r="F20023" i="5"/>
  <c r="F20024" i="5"/>
  <c r="F20025" i="5"/>
  <c r="F20026" i="5"/>
  <c r="F20027" i="5"/>
  <c r="F20028" i="5"/>
  <c r="F20029" i="5"/>
  <c r="F20030" i="5"/>
  <c r="F20031" i="5"/>
  <c r="F20032" i="5"/>
  <c r="F20033" i="5"/>
  <c r="F20034" i="5"/>
  <c r="F20035" i="5"/>
  <c r="F20036" i="5"/>
  <c r="F20037" i="5"/>
  <c r="F20038" i="5"/>
  <c r="F20039" i="5"/>
  <c r="F20040" i="5"/>
  <c r="F20041" i="5"/>
  <c r="F20042" i="5"/>
  <c r="F20043" i="5"/>
  <c r="F20044" i="5"/>
  <c r="F20045" i="5"/>
  <c r="F20046" i="5"/>
  <c r="F20047" i="5"/>
  <c r="F20048" i="5"/>
  <c r="F20049" i="5"/>
  <c r="F20050" i="5"/>
  <c r="F20051" i="5"/>
  <c r="F20052" i="5"/>
  <c r="F20053" i="5"/>
  <c r="F20054" i="5"/>
  <c r="F20055" i="5"/>
  <c r="F20056" i="5"/>
  <c r="F20057" i="5"/>
  <c r="F20058" i="5"/>
  <c r="F20059" i="5"/>
  <c r="F20060" i="5"/>
  <c r="F20061" i="5"/>
  <c r="F20062" i="5"/>
  <c r="F20063" i="5"/>
  <c r="F20064" i="5"/>
  <c r="F20065" i="5"/>
  <c r="F20066" i="5"/>
  <c r="F20067" i="5"/>
  <c r="F20068" i="5"/>
  <c r="F20069" i="5"/>
  <c r="F20070" i="5"/>
  <c r="F20071" i="5"/>
  <c r="F20072" i="5"/>
  <c r="F20073" i="5"/>
  <c r="F20074" i="5"/>
  <c r="F20075" i="5"/>
  <c r="F20076" i="5"/>
  <c r="F20077" i="5"/>
  <c r="F20078" i="5"/>
  <c r="F20079" i="5"/>
  <c r="F20080" i="5"/>
  <c r="F20081" i="5"/>
  <c r="F20082" i="5"/>
  <c r="F20083" i="5"/>
  <c r="F20084" i="5"/>
  <c r="F20085" i="5"/>
  <c r="F20086" i="5"/>
  <c r="F20087" i="5"/>
  <c r="F20088" i="5"/>
  <c r="F20089" i="5"/>
  <c r="F20090" i="5"/>
  <c r="F20091" i="5"/>
  <c r="F20092" i="5"/>
  <c r="F20093" i="5"/>
  <c r="F20094" i="5"/>
  <c r="F20095" i="5"/>
  <c r="F20096" i="5"/>
  <c r="F20097" i="5"/>
  <c r="F20098" i="5"/>
  <c r="F20099" i="5"/>
  <c r="F20100" i="5"/>
  <c r="F20101" i="5"/>
  <c r="F20102" i="5"/>
  <c r="F20103" i="5"/>
  <c r="F20104" i="5"/>
  <c r="F20105" i="5"/>
  <c r="F20106" i="5"/>
  <c r="F20107" i="5"/>
  <c r="F20108" i="5"/>
  <c r="F20109" i="5"/>
  <c r="F20110" i="5"/>
  <c r="F20111" i="5"/>
  <c r="F20112" i="5"/>
  <c r="F20113" i="5"/>
  <c r="F20114" i="5"/>
  <c r="F20115" i="5"/>
  <c r="F20116" i="5"/>
  <c r="F20117" i="5"/>
  <c r="F20118" i="5"/>
  <c r="F20119" i="5"/>
  <c r="F20120" i="5"/>
  <c r="F20121" i="5"/>
  <c r="F20122" i="5"/>
  <c r="F20123" i="5"/>
  <c r="F20124" i="5"/>
  <c r="F20125" i="5"/>
  <c r="F20126" i="5"/>
  <c r="F20127" i="5"/>
  <c r="F20128" i="5"/>
  <c r="F20129" i="5"/>
  <c r="F20130" i="5"/>
  <c r="F20131" i="5"/>
  <c r="F20132" i="5"/>
  <c r="F20133" i="5"/>
  <c r="F20134" i="5"/>
  <c r="F20135" i="5"/>
  <c r="F20136" i="5"/>
  <c r="F20137" i="5"/>
  <c r="F20138" i="5"/>
  <c r="F20139" i="5"/>
  <c r="F20140" i="5"/>
  <c r="F20141" i="5"/>
  <c r="F20142" i="5"/>
  <c r="F20143" i="5"/>
  <c r="F20144" i="5"/>
  <c r="F20145" i="5"/>
  <c r="F20146" i="5"/>
  <c r="F20147" i="5"/>
  <c r="F20148" i="5"/>
  <c r="F20149" i="5"/>
  <c r="F20150" i="5"/>
  <c r="F20151" i="5"/>
  <c r="F20152" i="5"/>
  <c r="F20153" i="5"/>
  <c r="F20154" i="5"/>
  <c r="F20155" i="5"/>
  <c r="F20156" i="5"/>
  <c r="F20157" i="5"/>
  <c r="F20158" i="5"/>
  <c r="F20159" i="5"/>
  <c r="F20160" i="5"/>
  <c r="F20161" i="5"/>
  <c r="F20162" i="5"/>
  <c r="F20163" i="5"/>
  <c r="F20164" i="5"/>
  <c r="F20165" i="5"/>
  <c r="F20166" i="5"/>
  <c r="F20167" i="5"/>
  <c r="F20168" i="5"/>
  <c r="F20169" i="5"/>
  <c r="F20170" i="5"/>
  <c r="F20171" i="5"/>
  <c r="F20172" i="5"/>
  <c r="F20173" i="5"/>
  <c r="F20174" i="5"/>
  <c r="F20175" i="5"/>
  <c r="F20176" i="5"/>
  <c r="F20177" i="5"/>
  <c r="F20178" i="5"/>
  <c r="F20179" i="5"/>
  <c r="F20180" i="5"/>
  <c r="F20181" i="5"/>
  <c r="F20182" i="5"/>
  <c r="F20183" i="5"/>
  <c r="F20184" i="5"/>
  <c r="F20185" i="5"/>
  <c r="F20186" i="5"/>
  <c r="F20187" i="5"/>
  <c r="F20188" i="5"/>
  <c r="F20189" i="5"/>
  <c r="F20190" i="5"/>
  <c r="F20191" i="5"/>
  <c r="F20192" i="5"/>
  <c r="F20193" i="5"/>
  <c r="F20194" i="5"/>
  <c r="F20195" i="5"/>
  <c r="F20196" i="5"/>
  <c r="F20197" i="5"/>
  <c r="F20198" i="5"/>
  <c r="F20199" i="5"/>
  <c r="F20200" i="5"/>
  <c r="F20201" i="5"/>
  <c r="F20202" i="5"/>
  <c r="F20203" i="5"/>
  <c r="F20204" i="5"/>
  <c r="F20205" i="5"/>
  <c r="F20206" i="5"/>
  <c r="F20207" i="5"/>
  <c r="F20208" i="5"/>
  <c r="F20209" i="5"/>
  <c r="F20210" i="5"/>
  <c r="F20211" i="5"/>
  <c r="F20212" i="5"/>
  <c r="F20213" i="5"/>
  <c r="F20214" i="5"/>
  <c r="F20215" i="5"/>
  <c r="F20216" i="5"/>
  <c r="F20217" i="5"/>
  <c r="F20218" i="5"/>
  <c r="F20219" i="5"/>
  <c r="F20220" i="5"/>
  <c r="F20221" i="5"/>
  <c r="F20222" i="5"/>
  <c r="F20223" i="5"/>
  <c r="F20224" i="5"/>
  <c r="F20225" i="5"/>
  <c r="F20226" i="5"/>
  <c r="F20227" i="5"/>
  <c r="F20228" i="5"/>
  <c r="F20229" i="5"/>
  <c r="F20230" i="5"/>
  <c r="F20231" i="5"/>
  <c r="F20232" i="5"/>
  <c r="F20233" i="5"/>
  <c r="F20234" i="5"/>
  <c r="F20235" i="5"/>
  <c r="F20236" i="5"/>
  <c r="F20237" i="5"/>
  <c r="F20238" i="5"/>
  <c r="F20239" i="5"/>
  <c r="F20240" i="5"/>
  <c r="F20241" i="5"/>
  <c r="F20242" i="5"/>
  <c r="F20243" i="5"/>
  <c r="F20244" i="5"/>
  <c r="F20245" i="5"/>
  <c r="F20246" i="5"/>
  <c r="F20247" i="5"/>
  <c r="F20248" i="5"/>
  <c r="F20249" i="5"/>
  <c r="F20250" i="5"/>
  <c r="F20251" i="5"/>
  <c r="F20252" i="5"/>
  <c r="F20253" i="5"/>
  <c r="F20254" i="5"/>
  <c r="F20255" i="5"/>
  <c r="F20256" i="5"/>
  <c r="F20257" i="5"/>
  <c r="F20258" i="5"/>
  <c r="F20259" i="5"/>
  <c r="F20260" i="5"/>
  <c r="F20261" i="5"/>
  <c r="F20262" i="5"/>
  <c r="F20263" i="5"/>
  <c r="F20264" i="5"/>
  <c r="F20265" i="5"/>
  <c r="F20266" i="5"/>
  <c r="F20267" i="5"/>
  <c r="F20268" i="5"/>
  <c r="F20269" i="5"/>
  <c r="F20270" i="5"/>
  <c r="F20271" i="5"/>
  <c r="F20272" i="5"/>
  <c r="F20273" i="5"/>
  <c r="F20274" i="5"/>
  <c r="F20275" i="5"/>
  <c r="F20276" i="5"/>
  <c r="F20277" i="5"/>
  <c r="F20278" i="5"/>
  <c r="F20279" i="5"/>
  <c r="F20280" i="5"/>
  <c r="F20281" i="5"/>
  <c r="F20282" i="5"/>
  <c r="F20283" i="5"/>
  <c r="F20284" i="5"/>
  <c r="F20285" i="5"/>
  <c r="F20286" i="5"/>
  <c r="F20287" i="5"/>
  <c r="F20288" i="5"/>
  <c r="F20289" i="5"/>
  <c r="F20290" i="5"/>
  <c r="F20291" i="5"/>
  <c r="F20292" i="5"/>
  <c r="F20293" i="5"/>
  <c r="F20294" i="5"/>
  <c r="F20295" i="5"/>
  <c r="F20296" i="5"/>
  <c r="F20297" i="5"/>
  <c r="F20298" i="5"/>
  <c r="F20299" i="5"/>
  <c r="F20300" i="5"/>
  <c r="F20301" i="5"/>
  <c r="F20302" i="5"/>
  <c r="F20303" i="5"/>
  <c r="F20304" i="5"/>
  <c r="F20305" i="5"/>
  <c r="F20306" i="5"/>
  <c r="F20307" i="5"/>
  <c r="F20308" i="5"/>
  <c r="F20309" i="5"/>
  <c r="F20310" i="5"/>
  <c r="F20311" i="5"/>
  <c r="F20312" i="5"/>
  <c r="F20313" i="5"/>
  <c r="F20314" i="5"/>
  <c r="F20315" i="5"/>
  <c r="F20316" i="5"/>
  <c r="F20317" i="5"/>
  <c r="F20318" i="5"/>
  <c r="F20319" i="5"/>
  <c r="F20320" i="5"/>
  <c r="F20321" i="5"/>
  <c r="F20322" i="5"/>
  <c r="F20323" i="5"/>
  <c r="F20324" i="5"/>
  <c r="F20325" i="5"/>
  <c r="F20326" i="5"/>
  <c r="F20327" i="5"/>
  <c r="F20328" i="5"/>
  <c r="F20329" i="5"/>
  <c r="F20330" i="5"/>
  <c r="F20331" i="5"/>
  <c r="F20332" i="5"/>
  <c r="F20333" i="5"/>
  <c r="F20334" i="5"/>
  <c r="F20335" i="5"/>
  <c r="F20336" i="5"/>
  <c r="F20337" i="5"/>
  <c r="F20338" i="5"/>
  <c r="F20339" i="5"/>
  <c r="F20340" i="5"/>
  <c r="F20341" i="5"/>
  <c r="F20342" i="5"/>
  <c r="F20343" i="5"/>
  <c r="F20344" i="5"/>
  <c r="F20345" i="5"/>
  <c r="F20346" i="5"/>
  <c r="F20347" i="5"/>
  <c r="F20348" i="5"/>
  <c r="F20349" i="5"/>
  <c r="F20350" i="5"/>
  <c r="F20351" i="5"/>
  <c r="F20352" i="5"/>
  <c r="F20353" i="5"/>
  <c r="F20354" i="5"/>
  <c r="F20355" i="5"/>
  <c r="F20356" i="5"/>
  <c r="F20357" i="5"/>
  <c r="F20358" i="5"/>
  <c r="F20359" i="5"/>
  <c r="F20360" i="5"/>
  <c r="F20361" i="5"/>
  <c r="F20362" i="5"/>
  <c r="F20363" i="5"/>
  <c r="F20364" i="5"/>
  <c r="F20365" i="5"/>
  <c r="F20366" i="5"/>
  <c r="F20367" i="5"/>
  <c r="F20368" i="5"/>
  <c r="F20369" i="5"/>
  <c r="F20370" i="5"/>
  <c r="F20371" i="5"/>
  <c r="F20372" i="5"/>
  <c r="F20373" i="5"/>
  <c r="F20374" i="5"/>
  <c r="F20375" i="5"/>
  <c r="F20376" i="5"/>
  <c r="F20377" i="5"/>
  <c r="F20378" i="5"/>
  <c r="F20379" i="5"/>
  <c r="F20380" i="5"/>
  <c r="F20381" i="5"/>
  <c r="F20382" i="5"/>
  <c r="F20383" i="5"/>
  <c r="F20384" i="5"/>
  <c r="F20385" i="5"/>
  <c r="F20386" i="5"/>
  <c r="F20387" i="5"/>
  <c r="F20388" i="5"/>
  <c r="F20389" i="5"/>
  <c r="F20390" i="5"/>
  <c r="F20391" i="5"/>
  <c r="F20392" i="5"/>
  <c r="F20393" i="5"/>
  <c r="F20394" i="5"/>
  <c r="F20395" i="5"/>
  <c r="F20396" i="5"/>
  <c r="F20397" i="5"/>
  <c r="F20398" i="5"/>
  <c r="F20399" i="5"/>
  <c r="F20400" i="5"/>
  <c r="F20401" i="5"/>
  <c r="F20402" i="5"/>
  <c r="F20403" i="5"/>
  <c r="F20404" i="5"/>
  <c r="F20405" i="5"/>
  <c r="F20406" i="5"/>
  <c r="F20407" i="5"/>
  <c r="F20408" i="5"/>
  <c r="F20409" i="5"/>
  <c r="F20410" i="5"/>
  <c r="F20411" i="5"/>
  <c r="F20412" i="5"/>
  <c r="F20413" i="5"/>
  <c r="F20414" i="5"/>
  <c r="F20415" i="5"/>
  <c r="F20416" i="5"/>
  <c r="F20417" i="5"/>
  <c r="F20418" i="5"/>
  <c r="F20419" i="5"/>
  <c r="F20420" i="5"/>
  <c r="F20421" i="5"/>
  <c r="F20422" i="5"/>
  <c r="F20423" i="5"/>
  <c r="F20424" i="5"/>
  <c r="F20425" i="5"/>
  <c r="F20426" i="5"/>
  <c r="F20427" i="5"/>
  <c r="F20428" i="5"/>
  <c r="F20429" i="5"/>
  <c r="F20430" i="5"/>
  <c r="F20431" i="5"/>
  <c r="F20432" i="5"/>
  <c r="F20433" i="5"/>
  <c r="F20434" i="5"/>
  <c r="F20435" i="5"/>
  <c r="F20436" i="5"/>
  <c r="F20437" i="5"/>
  <c r="F20438" i="5"/>
  <c r="F20439" i="5"/>
  <c r="F20440" i="5"/>
  <c r="F20441" i="5"/>
  <c r="F20442" i="5"/>
  <c r="F20443" i="5"/>
  <c r="F20444" i="5"/>
  <c r="F20445" i="5"/>
  <c r="F20446" i="5"/>
  <c r="F20447" i="5"/>
  <c r="F20448" i="5"/>
  <c r="F20449" i="5"/>
  <c r="F20450" i="5"/>
  <c r="F20451" i="5"/>
  <c r="F20452" i="5"/>
  <c r="F20453" i="5"/>
  <c r="F20454" i="5"/>
  <c r="F20455" i="5"/>
  <c r="F20456" i="5"/>
  <c r="F20457" i="5"/>
  <c r="F20458" i="5"/>
  <c r="F20459" i="5"/>
  <c r="F20460" i="5"/>
  <c r="F20461" i="5"/>
  <c r="F20462" i="5"/>
  <c r="F20463" i="5"/>
  <c r="F20464" i="5"/>
  <c r="F20465" i="5"/>
  <c r="F20466" i="5"/>
  <c r="F20467" i="5"/>
  <c r="F20468" i="5"/>
  <c r="F20469" i="5"/>
  <c r="F20470" i="5"/>
  <c r="F20471" i="5"/>
  <c r="F20472" i="5"/>
  <c r="F20473" i="5"/>
  <c r="F20474" i="5"/>
  <c r="F20475" i="5"/>
  <c r="F20476" i="5"/>
  <c r="F20477" i="5"/>
  <c r="F20478" i="5"/>
  <c r="F20479" i="5"/>
  <c r="F20480" i="5"/>
  <c r="F20481" i="5"/>
  <c r="F20482" i="5"/>
  <c r="F20483" i="5"/>
  <c r="F20484" i="5"/>
  <c r="F20485" i="5"/>
  <c r="F20486" i="5"/>
  <c r="F20487" i="5"/>
  <c r="F20488" i="5"/>
  <c r="F20489" i="5"/>
  <c r="F20490" i="5"/>
  <c r="F20491" i="5"/>
  <c r="F20492" i="5"/>
  <c r="F20493" i="5"/>
  <c r="F20494" i="5"/>
  <c r="F20495" i="5"/>
  <c r="F20496" i="5"/>
  <c r="F20497" i="5"/>
  <c r="F20498" i="5"/>
  <c r="F20499" i="5"/>
  <c r="F20500" i="5"/>
  <c r="F20501" i="5"/>
  <c r="F20502" i="5"/>
  <c r="F20503" i="5"/>
  <c r="F20504" i="5"/>
  <c r="F20505" i="5"/>
  <c r="F20506" i="5"/>
  <c r="F20507" i="5"/>
  <c r="F20508" i="5"/>
  <c r="F20509" i="5"/>
  <c r="F20510" i="5"/>
  <c r="F20511" i="5"/>
  <c r="F20512" i="5"/>
  <c r="F20513" i="5"/>
  <c r="F20514" i="5"/>
  <c r="F20515" i="5"/>
  <c r="F20516" i="5"/>
  <c r="F20517" i="5"/>
  <c r="F20518" i="5"/>
  <c r="F20519" i="5"/>
  <c r="F20520" i="5"/>
  <c r="F20521" i="5"/>
  <c r="F20522" i="5"/>
  <c r="F20523" i="5"/>
  <c r="F20524" i="5"/>
  <c r="F20525" i="5"/>
  <c r="F20526" i="5"/>
  <c r="F20527" i="5"/>
  <c r="F20528" i="5"/>
  <c r="F20529" i="5"/>
  <c r="F20530" i="5"/>
  <c r="F20531" i="5"/>
  <c r="F20532" i="5"/>
  <c r="F20533" i="5"/>
  <c r="F20534" i="5"/>
  <c r="F20535" i="5"/>
  <c r="F20536" i="5"/>
  <c r="F20537" i="5"/>
  <c r="F20538" i="5"/>
  <c r="F20539" i="5"/>
  <c r="F20540" i="5"/>
  <c r="F20541" i="5"/>
  <c r="F20542" i="5"/>
  <c r="F20543" i="5"/>
  <c r="F20544" i="5"/>
  <c r="F20545" i="5"/>
  <c r="F20546" i="5"/>
  <c r="F20547" i="5"/>
  <c r="F20548" i="5"/>
  <c r="F20549" i="5"/>
  <c r="F20550" i="5"/>
  <c r="F20551" i="5"/>
  <c r="F20552" i="5"/>
  <c r="F20553" i="5"/>
  <c r="F20554" i="5"/>
  <c r="F20555" i="5"/>
  <c r="F20556" i="5"/>
  <c r="F20557" i="5"/>
  <c r="F20558" i="5"/>
  <c r="F20559" i="5"/>
  <c r="F20560" i="5"/>
  <c r="F20561" i="5"/>
  <c r="F20562" i="5"/>
  <c r="F20563" i="5"/>
  <c r="F20564" i="5"/>
  <c r="F20565" i="5"/>
  <c r="F20566" i="5"/>
  <c r="F20567" i="5"/>
  <c r="F20568" i="5"/>
  <c r="F20569" i="5"/>
  <c r="F20570" i="5"/>
  <c r="F20571" i="5"/>
  <c r="F20572" i="5"/>
  <c r="F20573" i="5"/>
  <c r="F20574" i="5"/>
  <c r="F20575" i="5"/>
  <c r="F20576" i="5"/>
  <c r="F20577" i="5"/>
  <c r="F20578" i="5"/>
  <c r="F20579" i="5"/>
  <c r="F20580" i="5"/>
  <c r="F20581" i="5"/>
  <c r="F20582" i="5"/>
  <c r="F20583" i="5"/>
  <c r="F20584" i="5"/>
  <c r="F20585" i="5"/>
  <c r="F20586" i="5"/>
  <c r="F20587" i="5"/>
  <c r="F20588" i="5"/>
  <c r="F20589" i="5"/>
  <c r="F20590" i="5"/>
  <c r="F20591" i="5"/>
  <c r="F20592" i="5"/>
  <c r="F20593" i="5"/>
  <c r="F20594" i="5"/>
  <c r="F20595" i="5"/>
  <c r="F20596" i="5"/>
  <c r="F20597" i="5"/>
  <c r="F20598" i="5"/>
  <c r="F20599" i="5"/>
  <c r="F20600" i="5"/>
  <c r="F20601" i="5"/>
  <c r="F20602" i="5"/>
  <c r="F20603" i="5"/>
  <c r="F20604" i="5"/>
  <c r="F20605" i="5"/>
  <c r="F20606" i="5"/>
  <c r="F20607" i="5"/>
  <c r="F20608" i="5"/>
  <c r="F20609" i="5"/>
  <c r="F20610" i="5"/>
  <c r="F20611" i="5"/>
  <c r="F20612" i="5"/>
  <c r="F20613" i="5"/>
  <c r="F20614" i="5"/>
  <c r="F20615" i="5"/>
  <c r="F20616" i="5"/>
  <c r="F20617" i="5"/>
  <c r="F20618" i="5"/>
  <c r="F20619" i="5"/>
  <c r="F20620" i="5"/>
  <c r="F20621" i="5"/>
  <c r="F20622" i="5"/>
  <c r="F20623" i="5"/>
  <c r="F20624" i="5"/>
  <c r="F20625" i="5"/>
  <c r="F20626" i="5"/>
  <c r="F20627" i="5"/>
  <c r="F20628" i="5"/>
  <c r="F20629" i="5"/>
  <c r="F20630" i="5"/>
  <c r="F20631" i="5"/>
  <c r="F20632" i="5"/>
  <c r="F20633" i="5"/>
  <c r="F20634" i="5"/>
  <c r="F20635" i="5"/>
  <c r="F20636" i="5"/>
  <c r="F20637" i="5"/>
  <c r="F20638" i="5"/>
  <c r="F20639" i="5"/>
  <c r="F20640" i="5"/>
  <c r="F20641" i="5"/>
  <c r="F20642" i="5"/>
  <c r="F20643" i="5"/>
  <c r="F20644" i="5"/>
  <c r="F20645" i="5"/>
  <c r="F20646" i="5"/>
  <c r="F20647" i="5"/>
  <c r="F20648" i="5"/>
  <c r="F20649" i="5"/>
  <c r="F20650" i="5"/>
  <c r="F20651" i="5"/>
  <c r="F20652" i="5"/>
  <c r="F20653" i="5"/>
  <c r="F20654" i="5"/>
  <c r="F20655" i="5"/>
  <c r="F20656" i="5"/>
  <c r="F20657" i="5"/>
  <c r="F20658" i="5"/>
  <c r="F20659" i="5"/>
  <c r="F20660" i="5"/>
  <c r="F20661" i="5"/>
  <c r="F20662" i="5"/>
  <c r="F20663" i="5"/>
  <c r="F20664" i="5"/>
  <c r="F20665" i="5"/>
  <c r="F20666" i="5"/>
  <c r="F20667" i="5"/>
  <c r="F20668" i="5"/>
  <c r="F20669" i="5"/>
  <c r="F20670" i="5"/>
  <c r="F20671" i="5"/>
  <c r="F20672" i="5"/>
  <c r="F20673" i="5"/>
  <c r="F20674" i="5"/>
  <c r="F20675" i="5"/>
  <c r="F20676" i="5"/>
  <c r="F20677" i="5"/>
  <c r="F20678" i="5"/>
  <c r="F20679" i="5"/>
  <c r="F20680" i="5"/>
  <c r="F20681" i="5"/>
  <c r="F20682" i="5"/>
  <c r="F20683" i="5"/>
  <c r="F20684" i="5"/>
  <c r="F20685" i="5"/>
  <c r="F20686" i="5"/>
  <c r="F20687" i="5"/>
  <c r="F20688" i="5"/>
  <c r="F20689" i="5"/>
  <c r="F20690" i="5"/>
  <c r="F20691" i="5"/>
  <c r="F20692" i="5"/>
  <c r="F20693" i="5"/>
  <c r="F20694" i="5"/>
  <c r="F20695" i="5"/>
  <c r="F20696" i="5"/>
  <c r="F20697" i="5"/>
  <c r="F20698" i="5"/>
  <c r="F20699" i="5"/>
  <c r="F20700" i="5"/>
  <c r="F20701" i="5"/>
  <c r="F20702" i="5"/>
  <c r="F20703" i="5"/>
  <c r="F20704" i="5"/>
  <c r="F20705" i="5"/>
  <c r="F20706" i="5"/>
  <c r="F20707" i="5"/>
  <c r="F20708" i="5"/>
  <c r="F20709" i="5"/>
  <c r="F20710" i="5"/>
  <c r="F20711" i="5"/>
  <c r="F20712" i="5"/>
  <c r="F20713" i="5"/>
  <c r="F20714" i="5"/>
  <c r="F20715" i="5"/>
  <c r="F20716" i="5"/>
  <c r="F20717" i="5"/>
  <c r="F20718" i="5"/>
  <c r="F20719" i="5"/>
  <c r="F20720" i="5"/>
  <c r="F20721" i="5"/>
  <c r="F20722" i="5"/>
  <c r="F20723" i="5"/>
  <c r="F20724" i="5"/>
  <c r="F20725" i="5"/>
  <c r="F20726" i="5"/>
  <c r="F20727" i="5"/>
  <c r="F20728" i="5"/>
  <c r="F20729" i="5"/>
  <c r="F20730" i="5"/>
  <c r="F20731" i="5"/>
  <c r="F20732" i="5"/>
  <c r="F20733" i="5"/>
  <c r="F20734" i="5"/>
  <c r="F20735" i="5"/>
  <c r="F20736" i="5"/>
  <c r="F20737" i="5"/>
  <c r="F20738" i="5"/>
  <c r="F20739" i="5"/>
  <c r="F20740" i="5"/>
  <c r="F20741" i="5"/>
  <c r="F20742" i="5"/>
  <c r="F20743" i="5"/>
  <c r="F20744" i="5"/>
  <c r="F20745" i="5"/>
  <c r="F20746" i="5"/>
  <c r="F20747" i="5"/>
  <c r="F20748" i="5"/>
  <c r="F20749" i="5"/>
  <c r="F20750" i="5"/>
  <c r="F20751" i="5"/>
  <c r="F20752" i="5"/>
  <c r="F20753" i="5"/>
  <c r="F20754" i="5"/>
  <c r="F20755" i="5"/>
  <c r="F20756" i="5"/>
  <c r="F20757" i="5"/>
  <c r="F20758" i="5"/>
  <c r="F20759" i="5"/>
  <c r="F20760" i="5"/>
  <c r="F20761" i="5"/>
  <c r="F20762" i="5"/>
  <c r="F20763" i="5"/>
  <c r="F20764" i="5"/>
  <c r="F20765" i="5"/>
  <c r="F20766" i="5"/>
  <c r="F20767" i="5"/>
  <c r="F20768" i="5"/>
  <c r="F20769" i="5"/>
  <c r="F20770" i="5"/>
  <c r="F20771" i="5"/>
  <c r="F20772" i="5"/>
  <c r="F20773" i="5"/>
  <c r="F20774" i="5"/>
  <c r="F20775" i="5"/>
  <c r="F20776" i="5"/>
  <c r="F20777" i="5"/>
  <c r="F20778" i="5"/>
  <c r="F20779" i="5"/>
  <c r="F20780" i="5"/>
  <c r="F20781" i="5"/>
  <c r="F20782" i="5"/>
  <c r="F20783" i="5"/>
  <c r="F20784" i="5"/>
  <c r="F20785" i="5"/>
  <c r="F20786" i="5"/>
  <c r="F20787" i="5"/>
  <c r="F20788" i="5"/>
  <c r="F20789" i="5"/>
  <c r="F20790" i="5"/>
  <c r="F20791" i="5"/>
  <c r="F20792" i="5"/>
  <c r="F20793" i="5"/>
  <c r="F20794" i="5"/>
  <c r="F20795" i="5"/>
  <c r="F20796" i="5"/>
  <c r="F20797" i="5"/>
  <c r="F20798" i="5"/>
  <c r="F20799" i="5"/>
  <c r="F20800" i="5"/>
  <c r="F20801" i="5"/>
  <c r="F20802" i="5"/>
  <c r="F20803" i="5"/>
  <c r="F20804" i="5"/>
  <c r="F20805" i="5"/>
  <c r="F20806" i="5"/>
  <c r="F20807" i="5"/>
  <c r="F20808" i="5"/>
  <c r="F20809" i="5"/>
  <c r="F20810" i="5"/>
  <c r="F20811" i="5"/>
  <c r="F20812" i="5"/>
  <c r="F20813" i="5"/>
  <c r="F20814" i="5"/>
  <c r="F20815" i="5"/>
  <c r="F20816" i="5"/>
  <c r="F20817" i="5"/>
  <c r="F20818" i="5"/>
  <c r="F20819" i="5"/>
  <c r="F20820" i="5"/>
  <c r="F20821" i="5"/>
  <c r="F20822" i="5"/>
  <c r="F20823" i="5"/>
  <c r="F20824" i="5"/>
  <c r="F20825" i="5"/>
  <c r="F20826" i="5"/>
  <c r="F20827" i="5"/>
  <c r="F20828" i="5"/>
  <c r="F20829" i="5"/>
  <c r="F20830" i="5"/>
  <c r="F20831" i="5"/>
  <c r="F20832" i="5"/>
  <c r="F20833" i="5"/>
  <c r="F20834" i="5"/>
  <c r="F20835" i="5"/>
  <c r="F20836" i="5"/>
  <c r="F20837" i="5"/>
  <c r="F20838" i="5"/>
  <c r="F20839" i="5"/>
  <c r="F20840" i="5"/>
  <c r="F20841" i="5"/>
  <c r="F20842" i="5"/>
  <c r="F20843" i="5"/>
  <c r="F20844" i="5"/>
  <c r="F20845" i="5"/>
  <c r="F20846" i="5"/>
  <c r="F20847" i="5"/>
  <c r="F20848" i="5"/>
  <c r="F20849" i="5"/>
  <c r="F20850" i="5"/>
  <c r="F20851" i="5"/>
  <c r="F20852" i="5"/>
  <c r="F20853" i="5"/>
  <c r="F20854" i="5"/>
  <c r="F20855" i="5"/>
  <c r="F20856" i="5"/>
  <c r="F20857" i="5"/>
  <c r="F20858" i="5"/>
  <c r="F20859" i="5"/>
  <c r="F20860" i="5"/>
  <c r="F20861" i="5"/>
  <c r="F20862" i="5"/>
  <c r="F20863" i="5"/>
  <c r="F20864" i="5"/>
  <c r="F20865" i="5"/>
  <c r="F20866" i="5"/>
  <c r="F20867" i="5"/>
  <c r="F20868" i="5"/>
  <c r="F20869" i="5"/>
  <c r="F20870" i="5"/>
  <c r="F20871" i="5"/>
  <c r="F20872" i="5"/>
  <c r="F20873" i="5"/>
  <c r="F20874" i="5"/>
  <c r="F20875" i="5"/>
  <c r="F20876" i="5"/>
  <c r="F20877" i="5"/>
  <c r="F20878" i="5"/>
  <c r="F20879" i="5"/>
  <c r="F20880" i="5"/>
  <c r="F20881" i="5"/>
  <c r="F20882" i="5"/>
  <c r="F20883" i="5"/>
  <c r="F20884" i="5"/>
  <c r="F20885" i="5"/>
  <c r="F20886" i="5"/>
  <c r="F20887" i="5"/>
  <c r="F20888" i="5"/>
  <c r="F20889" i="5"/>
  <c r="F20890" i="5"/>
  <c r="F20891" i="5"/>
  <c r="F20892" i="5"/>
  <c r="F20893" i="5"/>
  <c r="F20894" i="5"/>
  <c r="F20895" i="5"/>
  <c r="F20896" i="5"/>
  <c r="F20897" i="5"/>
  <c r="F20898" i="5"/>
  <c r="F20899" i="5"/>
  <c r="F20900" i="5"/>
  <c r="F20901" i="5"/>
  <c r="F20902" i="5"/>
  <c r="F20903" i="5"/>
  <c r="F20904" i="5"/>
  <c r="F20905" i="5"/>
  <c r="F20906" i="5"/>
  <c r="F20907" i="5"/>
  <c r="F20908" i="5"/>
  <c r="F20909" i="5"/>
  <c r="F20910" i="5"/>
  <c r="F20911" i="5"/>
  <c r="F20912" i="5"/>
  <c r="F20913" i="5"/>
  <c r="F20914" i="5"/>
  <c r="F20915" i="5"/>
  <c r="F20916" i="5"/>
  <c r="F20917" i="5"/>
  <c r="F20918" i="5"/>
  <c r="F20919" i="5"/>
  <c r="F20920" i="5"/>
  <c r="F20921" i="5"/>
  <c r="F20922" i="5"/>
  <c r="F20923" i="5"/>
  <c r="F20924" i="5"/>
  <c r="F20925" i="5"/>
  <c r="F20926" i="5"/>
  <c r="F20927" i="5"/>
  <c r="F20928" i="5"/>
  <c r="F20929" i="5"/>
  <c r="F20930" i="5"/>
  <c r="F20931" i="5"/>
  <c r="F20932" i="5"/>
  <c r="F20933" i="5"/>
  <c r="F20934" i="5"/>
  <c r="F20935" i="5"/>
  <c r="F20936" i="5"/>
  <c r="F20937" i="5"/>
  <c r="F20938" i="5"/>
  <c r="F20939" i="5"/>
  <c r="F20940" i="5"/>
  <c r="F20941" i="5"/>
  <c r="F20942" i="5"/>
  <c r="F20943" i="5"/>
  <c r="F20944" i="5"/>
  <c r="F20945" i="5"/>
  <c r="F20946" i="5"/>
  <c r="F20947" i="5"/>
  <c r="F20948" i="5"/>
  <c r="F20949" i="5"/>
  <c r="F20950" i="5"/>
  <c r="F20951" i="5"/>
  <c r="F20952" i="5"/>
  <c r="F20953" i="5"/>
  <c r="F20954" i="5"/>
  <c r="F20955" i="5"/>
  <c r="F20956" i="5"/>
  <c r="F20957" i="5"/>
  <c r="F20958" i="5"/>
  <c r="F20959" i="5"/>
  <c r="F20960" i="5"/>
  <c r="F20961" i="5"/>
  <c r="F20962" i="5"/>
  <c r="F20964" i="5"/>
  <c r="F20965" i="5"/>
  <c r="F20967" i="5"/>
  <c r="F20968" i="5"/>
  <c r="F20969" i="5"/>
  <c r="F20970" i="5"/>
  <c r="F20971" i="5"/>
  <c r="F20972" i="5"/>
  <c r="F20973" i="5"/>
  <c r="F20974" i="5"/>
  <c r="F20975" i="5"/>
  <c r="F20976" i="5"/>
  <c r="F20977" i="5"/>
  <c r="F20978" i="5"/>
  <c r="F20979" i="5"/>
  <c r="F20980" i="5"/>
  <c r="F20981" i="5"/>
  <c r="F20983" i="5"/>
  <c r="F20984" i="5"/>
  <c r="F20985" i="5"/>
  <c r="F20986" i="5"/>
  <c r="F20987" i="5"/>
  <c r="F20988" i="5"/>
  <c r="F20989" i="5"/>
  <c r="F20990" i="5"/>
  <c r="F20991" i="5"/>
  <c r="F20992" i="5"/>
  <c r="F20993" i="5"/>
  <c r="F20994" i="5"/>
  <c r="F20995" i="5"/>
  <c r="F20996" i="5"/>
  <c r="F20997" i="5"/>
  <c r="F20999" i="5"/>
  <c r="F21000" i="5"/>
  <c r="F21001" i="5"/>
  <c r="F21002" i="5"/>
  <c r="F21003" i="5"/>
  <c r="F21004" i="5"/>
  <c r="F21005" i="5"/>
  <c r="F21006" i="5"/>
  <c r="F21007" i="5"/>
  <c r="F21008" i="5"/>
  <c r="F21009" i="5"/>
  <c r="F21010" i="5"/>
  <c r="F21011" i="5"/>
  <c r="F21012" i="5"/>
  <c r="F21013" i="5"/>
  <c r="F21015" i="5"/>
  <c r="F21016" i="5"/>
  <c r="F21017" i="5"/>
  <c r="F21018" i="5"/>
  <c r="F21019" i="5"/>
  <c r="F21020" i="5"/>
  <c r="F21021" i="5"/>
  <c r="F21022" i="5"/>
  <c r="F21023" i="5"/>
  <c r="F21024" i="5"/>
  <c r="F21025" i="5"/>
  <c r="F21026" i="5"/>
  <c r="F21027" i="5"/>
  <c r="F21028" i="5"/>
  <c r="F21029" i="5"/>
  <c r="F21031" i="5"/>
  <c r="F21032" i="5"/>
  <c r="F21033" i="5"/>
  <c r="F21034" i="5"/>
  <c r="F21035" i="5"/>
  <c r="F21036" i="5"/>
  <c r="F21037" i="5"/>
  <c r="F21038" i="5"/>
  <c r="F21039" i="5"/>
  <c r="F21040" i="5"/>
  <c r="F21041" i="5"/>
  <c r="F21042" i="5"/>
  <c r="F21044" i="5"/>
  <c r="F21045" i="5"/>
  <c r="F21046" i="5"/>
  <c r="F21047" i="5"/>
  <c r="F21048" i="5"/>
  <c r="F21049" i="5"/>
  <c r="F21050" i="5"/>
  <c r="F21051" i="5"/>
  <c r="F21052" i="5"/>
  <c r="F21053" i="5"/>
  <c r="F21054" i="5"/>
  <c r="F21055" i="5"/>
  <c r="F21057" i="5"/>
  <c r="F21058" i="5"/>
  <c r="F21060" i="5"/>
  <c r="F21061" i="5"/>
  <c r="F21062" i="5"/>
  <c r="F21063" i="5"/>
  <c r="F21064" i="5"/>
  <c r="F21065" i="5"/>
  <c r="F21066" i="5"/>
  <c r="F21067" i="5"/>
  <c r="F21068" i="5"/>
  <c r="F21069" i="5"/>
  <c r="F21070" i="5"/>
  <c r="F21071" i="5"/>
  <c r="F21073" i="5"/>
  <c r="F21074" i="5"/>
  <c r="F21076" i="5"/>
  <c r="F21077" i="5"/>
  <c r="F21078" i="5"/>
  <c r="F21079" i="5"/>
  <c r="F21080" i="5"/>
  <c r="F21081" i="5"/>
  <c r="F21082" i="5"/>
  <c r="F21083" i="5"/>
  <c r="F21084" i="5"/>
  <c r="F21085" i="5"/>
  <c r="F21086" i="5"/>
  <c r="F21087" i="5"/>
  <c r="F21089" i="5"/>
  <c r="F21090" i="5"/>
  <c r="F21091" i="5"/>
  <c r="F21092" i="5"/>
  <c r="F21093" i="5"/>
  <c r="F21094" i="5"/>
  <c r="F21095" i="5"/>
  <c r="F21096" i="5"/>
  <c r="F21097" i="5"/>
  <c r="F21098" i="5"/>
  <c r="F21099" i="5"/>
  <c r="F21100" i="5"/>
  <c r="F21101" i="5"/>
  <c r="F21102" i="5"/>
  <c r="F21103" i="5"/>
  <c r="F21105" i="5"/>
  <c r="F21106" i="5"/>
  <c r="F21107" i="5"/>
  <c r="F21108" i="5"/>
  <c r="F21109" i="5"/>
  <c r="F21110" i="5"/>
  <c r="F21111" i="5"/>
  <c r="F21112" i="5"/>
  <c r="F21113" i="5"/>
  <c r="F21114" i="5"/>
  <c r="F21115" i="5"/>
  <c r="F21116" i="5"/>
  <c r="F21117" i="5"/>
  <c r="F21118" i="5"/>
  <c r="F21119" i="5"/>
  <c r="F21121" i="5"/>
  <c r="F21122" i="5"/>
  <c r="F21123" i="5"/>
  <c r="F21124" i="5"/>
  <c r="F21125" i="5"/>
  <c r="F21126" i="5"/>
  <c r="F21127" i="5"/>
  <c r="F21128" i="5"/>
  <c r="F21129" i="5"/>
  <c r="F21130" i="5"/>
  <c r="F21131" i="5"/>
  <c r="F21132" i="5"/>
  <c r="F21133" i="5"/>
  <c r="F21134" i="5"/>
  <c r="F21135" i="5"/>
  <c r="F21137" i="5"/>
  <c r="F21138" i="5"/>
  <c r="F21139" i="5"/>
  <c r="F21140" i="5"/>
  <c r="F21141" i="5"/>
  <c r="F21142" i="5"/>
  <c r="F21143" i="5"/>
  <c r="F21144" i="5"/>
  <c r="F21145" i="5"/>
  <c r="F21146" i="5"/>
  <c r="F21147" i="5"/>
  <c r="F21148" i="5"/>
  <c r="F21149" i="5"/>
  <c r="F21150" i="5"/>
  <c r="F21151" i="5"/>
  <c r="F21153" i="5"/>
  <c r="F21154" i="5"/>
  <c r="F21156" i="5"/>
  <c r="F21157" i="5"/>
  <c r="F21158" i="5"/>
  <c r="F21159" i="5"/>
  <c r="F21160" i="5"/>
  <c r="F21161" i="5"/>
  <c r="F21162" i="5"/>
  <c r="F21163" i="5"/>
  <c r="F21164" i="5"/>
  <c r="F21165" i="5"/>
  <c r="F21166" i="5"/>
  <c r="F21167" i="5"/>
  <c r="F21168" i="5"/>
  <c r="F21169" i="5"/>
  <c r="F21170" i="5"/>
  <c r="F21172" i="5"/>
  <c r="F21173" i="5"/>
  <c r="F21174" i="5"/>
  <c r="F21175" i="5"/>
  <c r="F21176" i="5"/>
  <c r="F21177" i="5"/>
  <c r="F21178" i="5"/>
  <c r="F21179" i="5"/>
  <c r="F21180" i="5"/>
  <c r="F21181" i="5"/>
  <c r="F21182" i="5"/>
  <c r="F21183" i="5"/>
  <c r="F21185" i="5"/>
  <c r="F21186" i="5"/>
  <c r="F21188" i="5"/>
  <c r="F21189" i="5"/>
  <c r="F21190" i="5"/>
  <c r="F21191" i="5"/>
  <c r="F21192" i="5"/>
  <c r="F21193" i="5"/>
  <c r="F21194" i="5"/>
  <c r="F21195" i="5"/>
  <c r="F21196" i="5"/>
  <c r="F21197" i="5"/>
  <c r="F21198" i="5"/>
  <c r="F21199" i="5"/>
  <c r="F21201" i="5"/>
  <c r="F21202" i="5"/>
  <c r="F21204" i="5"/>
  <c r="F21205" i="5"/>
  <c r="F21206" i="5"/>
  <c r="F21207" i="5"/>
  <c r="F21208" i="5"/>
  <c r="F21209" i="5"/>
  <c r="F21210" i="5"/>
  <c r="F21211" i="5"/>
  <c r="F21212" i="5"/>
  <c r="F21213" i="5"/>
  <c r="F21214" i="5"/>
  <c r="F21215" i="5"/>
  <c r="F21217" i="5"/>
  <c r="F21218" i="5"/>
  <c r="F21219" i="5"/>
  <c r="F21220" i="5"/>
  <c r="F21221" i="5"/>
  <c r="F21222" i="5"/>
  <c r="F21223" i="5"/>
  <c r="F21224" i="5"/>
  <c r="F21225" i="5"/>
  <c r="F21226" i="5"/>
  <c r="F21227" i="5"/>
  <c r="F21228" i="5"/>
  <c r="F21229" i="5"/>
  <c r="F21230" i="5"/>
  <c r="F21231" i="5"/>
  <c r="F21233" i="5"/>
  <c r="F21234" i="5"/>
  <c r="F21235" i="5"/>
  <c r="F21236" i="5"/>
  <c r="F21237" i="5"/>
  <c r="F21238" i="5"/>
  <c r="F21239" i="5"/>
  <c r="F21240" i="5"/>
  <c r="F21241" i="5"/>
  <c r="F21242" i="5"/>
  <c r="F21243" i="5"/>
  <c r="F21244" i="5"/>
  <c r="F21245" i="5"/>
  <c r="F21246" i="5"/>
  <c r="F21247" i="5"/>
  <c r="F21249" i="5"/>
  <c r="F21250" i="5"/>
  <c r="F21251" i="5"/>
  <c r="F21252" i="5"/>
  <c r="F21253" i="5"/>
  <c r="F21254" i="5"/>
  <c r="F21255" i="5"/>
  <c r="F21256" i="5"/>
  <c r="F21257" i="5"/>
  <c r="F21258" i="5"/>
  <c r="F21259" i="5"/>
  <c r="F21260" i="5"/>
  <c r="F21261" i="5"/>
  <c r="F21262" i="5"/>
  <c r="F21263" i="5"/>
  <c r="F21265" i="5"/>
  <c r="F21266" i="5"/>
  <c r="F21267" i="5"/>
  <c r="F21268" i="5"/>
  <c r="F21269" i="5"/>
  <c r="F21270" i="5"/>
  <c r="F21271" i="5"/>
  <c r="F21272" i="5"/>
  <c r="F21273" i="5"/>
  <c r="F21274" i="5"/>
  <c r="F21275" i="5"/>
  <c r="F21276" i="5"/>
  <c r="F21277" i="5"/>
  <c r="F21278" i="5"/>
  <c r="F21279" i="5"/>
  <c r="F21281" i="5"/>
  <c r="F21282" i="5"/>
  <c r="F21284" i="5"/>
  <c r="F21285" i="5"/>
  <c r="F21286" i="5"/>
  <c r="F21287" i="5"/>
  <c r="F21288" i="5"/>
  <c r="F21289" i="5"/>
  <c r="F21290" i="5"/>
  <c r="F21291" i="5"/>
  <c r="F21292" i="5"/>
  <c r="F21293" i="5"/>
  <c r="F21294" i="5"/>
  <c r="F21295" i="5"/>
  <c r="F21296" i="5"/>
  <c r="F21297" i="5"/>
  <c r="F21298" i="5"/>
  <c r="F21300" i="5"/>
  <c r="F21301" i="5"/>
  <c r="F21302" i="5"/>
  <c r="F21303" i="5"/>
  <c r="F21304" i="5"/>
  <c r="F21305" i="5"/>
  <c r="F21306" i="5"/>
  <c r="F21307" i="5"/>
  <c r="F21308" i="5"/>
  <c r="F21309" i="5"/>
  <c r="F21310" i="5"/>
  <c r="F21311" i="5"/>
  <c r="F21313" i="5"/>
  <c r="F21314" i="5"/>
  <c r="F21316" i="5"/>
  <c r="F21317" i="5"/>
  <c r="F21318" i="5"/>
  <c r="F21319" i="5"/>
  <c r="F21320" i="5"/>
  <c r="F21321" i="5"/>
  <c r="F21322" i="5"/>
  <c r="F21323" i="5"/>
  <c r="F21324" i="5"/>
  <c r="F21325" i="5"/>
  <c r="F21326" i="5"/>
  <c r="F21327" i="5"/>
  <c r="F21329" i="5"/>
  <c r="F21330" i="5"/>
  <c r="F21332" i="5"/>
  <c r="F21333" i="5"/>
  <c r="F21334" i="5"/>
  <c r="F21335" i="5"/>
  <c r="F21336" i="5"/>
  <c r="F21337" i="5"/>
  <c r="F21338" i="5"/>
  <c r="F21339" i="5"/>
  <c r="F21340" i="5"/>
  <c r="F21341" i="5"/>
  <c r="F21342" i="5"/>
  <c r="F21343" i="5"/>
  <c r="F21345" i="5"/>
  <c r="F21346" i="5"/>
  <c r="F21347" i="5"/>
  <c r="F21348" i="5"/>
  <c r="F21349" i="5"/>
  <c r="F21350" i="5"/>
  <c r="F21351" i="5"/>
  <c r="F21352" i="5"/>
  <c r="F21353" i="5"/>
  <c r="F21354" i="5"/>
  <c r="F21355" i="5"/>
  <c r="F21356" i="5"/>
  <c r="F21357" i="5"/>
  <c r="F21358" i="5"/>
  <c r="F21359" i="5"/>
  <c r="F21361" i="5"/>
  <c r="F21362" i="5"/>
  <c r="F21364" i="5"/>
  <c r="F21365" i="5"/>
  <c r="F21366" i="5"/>
  <c r="F21367" i="5"/>
  <c r="F21368" i="5"/>
  <c r="F21369" i="5"/>
  <c r="F21370" i="5"/>
  <c r="F21371" i="5"/>
  <c r="F21372" i="5"/>
  <c r="F21373" i="5"/>
  <c r="F21374" i="5"/>
  <c r="F21375" i="5"/>
  <c r="F21377" i="5"/>
  <c r="F21378" i="5"/>
  <c r="F21379" i="5"/>
  <c r="F21380" i="5"/>
  <c r="F21381" i="5"/>
  <c r="F21382" i="5"/>
  <c r="F21383" i="5"/>
  <c r="F21384" i="5"/>
  <c r="F21385" i="5"/>
  <c r="F21386" i="5"/>
  <c r="F21387" i="5"/>
  <c r="F21388" i="5"/>
  <c r="F21389" i="5"/>
  <c r="F21390" i="5"/>
  <c r="F21391" i="5"/>
  <c r="F21393" i="5"/>
  <c r="F21394" i="5"/>
  <c r="F21396" i="5"/>
  <c r="F21397" i="5"/>
  <c r="F21398" i="5"/>
  <c r="F21399" i="5"/>
  <c r="F21400" i="5"/>
  <c r="F21401" i="5"/>
  <c r="F21402" i="5"/>
  <c r="F21403" i="5"/>
  <c r="F21404" i="5"/>
  <c r="F21405" i="5"/>
  <c r="F21406" i="5"/>
  <c r="F21407" i="5"/>
  <c r="F21409" i="5"/>
  <c r="F21410" i="5"/>
  <c r="F21412" i="5"/>
  <c r="F21413" i="5"/>
  <c r="F21414" i="5"/>
  <c r="F21415" i="5"/>
  <c r="F21416" i="5"/>
  <c r="F21417" i="5"/>
  <c r="F21418" i="5"/>
  <c r="F21419" i="5"/>
  <c r="F21420" i="5"/>
  <c r="F21421" i="5"/>
  <c r="F21422" i="5"/>
  <c r="F21423" i="5"/>
  <c r="F21424" i="5"/>
  <c r="F21425" i="5"/>
  <c r="F21426" i="5"/>
  <c r="F21428" i="5"/>
  <c r="F21429" i="5"/>
  <c r="F21430" i="5"/>
  <c r="F21431" i="5"/>
  <c r="F21432" i="5"/>
  <c r="F21433" i="5"/>
  <c r="F21434" i="5"/>
  <c r="F21435" i="5"/>
  <c r="F21436" i="5"/>
  <c r="F21437" i="5"/>
  <c r="F21438" i="5"/>
  <c r="F21439" i="5"/>
  <c r="F21441" i="5"/>
  <c r="F21442" i="5"/>
  <c r="F21444" i="5"/>
  <c r="F21445" i="5"/>
  <c r="F21446" i="5"/>
  <c r="F21447" i="5"/>
  <c r="F21448" i="5"/>
  <c r="F21449" i="5"/>
  <c r="F21450" i="5"/>
  <c r="F21451" i="5"/>
  <c r="F21452" i="5"/>
  <c r="F21453" i="5"/>
  <c r="F21454" i="5"/>
  <c r="F21455" i="5"/>
  <c r="F21457" i="5"/>
  <c r="F21458" i="5"/>
  <c r="F21460" i="5"/>
  <c r="F21461" i="5"/>
  <c r="F21462" i="5"/>
  <c r="F21463" i="5"/>
  <c r="F21464" i="5"/>
  <c r="F21465" i="5"/>
  <c r="F21466" i="5"/>
  <c r="F21467" i="5"/>
  <c r="F21468" i="5"/>
  <c r="F21469" i="5"/>
  <c r="F21470" i="5"/>
  <c r="F21471" i="5"/>
  <c r="F21473" i="5"/>
  <c r="F21474" i="5"/>
  <c r="F21476" i="5"/>
  <c r="F21477" i="5"/>
  <c r="F21478" i="5"/>
  <c r="F21479" i="5"/>
  <c r="F21480" i="5"/>
  <c r="F21481" i="5"/>
  <c r="F21482" i="5"/>
  <c r="F21483" i="5"/>
  <c r="F21484" i="5"/>
  <c r="F21485" i="5"/>
  <c r="F21486" i="5"/>
  <c r="F21487" i="5"/>
  <c r="F21489" i="5"/>
  <c r="F21490" i="5"/>
  <c r="F21492" i="5"/>
  <c r="F21493" i="5"/>
  <c r="F21494" i="5"/>
  <c r="F21496" i="5"/>
  <c r="F21497" i="5"/>
  <c r="F21498" i="5"/>
  <c r="F21499" i="5"/>
  <c r="F21500" i="5"/>
  <c r="F21501" i="5"/>
  <c r="F21502" i="5"/>
  <c r="F21503" i="5"/>
  <c r="F21504" i="5"/>
  <c r="F21505" i="5"/>
  <c r="F21506" i="5"/>
  <c r="F21507" i="5"/>
  <c r="F21509" i="5"/>
  <c r="F21510" i="5"/>
  <c r="F21511" i="5"/>
  <c r="F21512" i="5"/>
  <c r="F21513" i="5"/>
  <c r="F21514" i="5"/>
  <c r="F21515" i="5"/>
  <c r="F21516" i="5"/>
  <c r="F21517" i="5"/>
  <c r="F21518" i="5"/>
  <c r="F21519" i="5"/>
  <c r="F21520" i="5"/>
  <c r="F21521" i="5"/>
  <c r="F21522" i="5"/>
  <c r="F21523" i="5"/>
  <c r="F21524" i="5"/>
  <c r="F21525" i="5"/>
  <c r="F21526" i="5"/>
  <c r="F21528" i="5"/>
  <c r="F21529" i="5"/>
  <c r="F21530" i="5"/>
  <c r="F21531" i="5"/>
  <c r="F21532" i="5"/>
  <c r="F21533" i="5"/>
  <c r="F21534" i="5"/>
  <c r="F21535" i="5"/>
  <c r="F21536" i="5"/>
  <c r="F21537" i="5"/>
  <c r="F21538" i="5"/>
  <c r="F21539" i="5"/>
  <c r="F21540" i="5"/>
  <c r="F21541" i="5"/>
  <c r="F21542" i="5"/>
  <c r="F21543" i="5"/>
  <c r="F21544" i="5"/>
  <c r="F21545" i="5"/>
  <c r="F21546" i="5"/>
  <c r="F21547" i="5"/>
  <c r="F21548" i="5"/>
  <c r="F21549" i="5"/>
  <c r="F21550" i="5"/>
  <c r="F21551" i="5"/>
  <c r="F21552" i="5"/>
  <c r="F21554" i="5"/>
  <c r="F21555" i="5"/>
  <c r="F21556" i="5"/>
  <c r="F21557" i="5"/>
  <c r="F21558" i="5"/>
  <c r="F21559" i="5"/>
  <c r="F21560" i="5"/>
  <c r="F21561" i="5"/>
  <c r="F21562" i="5"/>
  <c r="F21563" i="5"/>
  <c r="F21564" i="5"/>
  <c r="F21565" i="5"/>
  <c r="F21566" i="5"/>
  <c r="F21567" i="5"/>
  <c r="F21568" i="5"/>
  <c r="F21569" i="5"/>
  <c r="F21570" i="5"/>
  <c r="F21571" i="5"/>
  <c r="F21572" i="5"/>
  <c r="F21573" i="5"/>
  <c r="F21574" i="5"/>
  <c r="F21575" i="5"/>
  <c r="F21576" i="5"/>
  <c r="F21577" i="5"/>
  <c r="F21578" i="5"/>
  <c r="F21579" i="5"/>
  <c r="F21580" i="5"/>
  <c r="F21581" i="5"/>
  <c r="F21582" i="5"/>
  <c r="F21583" i="5"/>
  <c r="F21584" i="5"/>
  <c r="F21585" i="5"/>
  <c r="F21586" i="5"/>
  <c r="F21587" i="5"/>
  <c r="F21588" i="5"/>
  <c r="F21589" i="5"/>
  <c r="F21590" i="5"/>
  <c r="F21591" i="5"/>
  <c r="F21592" i="5"/>
  <c r="F21593" i="5"/>
  <c r="F21594" i="5"/>
  <c r="F21595" i="5"/>
  <c r="F21596" i="5"/>
  <c r="F21597" i="5"/>
  <c r="F21598" i="5"/>
  <c r="F21599" i="5"/>
  <c r="F21600" i="5"/>
  <c r="F21601" i="5"/>
  <c r="F21602" i="5"/>
  <c r="F21603" i="5"/>
  <c r="F21604" i="5"/>
  <c r="F21605" i="5"/>
  <c r="F21606" i="5"/>
  <c r="F21607" i="5"/>
  <c r="F21608" i="5"/>
  <c r="F21609" i="5"/>
  <c r="F21610" i="5"/>
  <c r="F21611" i="5"/>
  <c r="F21612" i="5"/>
  <c r="F21613" i="5"/>
  <c r="F21614" i="5"/>
  <c r="F21615" i="5"/>
  <c r="F21616" i="5"/>
  <c r="F21617" i="5"/>
  <c r="F21618" i="5"/>
  <c r="F21619" i="5"/>
  <c r="F21620" i="5"/>
  <c r="F21621" i="5"/>
  <c r="F21622" i="5"/>
  <c r="F21623" i="5"/>
  <c r="F21624" i="5"/>
  <c r="F21625" i="5"/>
  <c r="F21626" i="5"/>
  <c r="F21627" i="5"/>
  <c r="F21628" i="5"/>
  <c r="F21629" i="5"/>
  <c r="F21630" i="5"/>
  <c r="F21631" i="5"/>
  <c r="F21632" i="5"/>
  <c r="F21633" i="5"/>
  <c r="F21634" i="5"/>
  <c r="F21635" i="5"/>
  <c r="F21636" i="5"/>
  <c r="F21637" i="5"/>
  <c r="F21638" i="5"/>
  <c r="F21639" i="5"/>
  <c r="F21640" i="5"/>
  <c r="F21641" i="5"/>
  <c r="F21642" i="5"/>
  <c r="F21643" i="5"/>
  <c r="F21644" i="5"/>
  <c r="F21645" i="5"/>
  <c r="F21646" i="5"/>
  <c r="F21647" i="5"/>
  <c r="F21648" i="5"/>
  <c r="F21649" i="5"/>
  <c r="F21650" i="5"/>
  <c r="F21651" i="5"/>
  <c r="F21652" i="5"/>
  <c r="F21653" i="5"/>
  <c r="F21654" i="5"/>
  <c r="F21655" i="5"/>
  <c r="F21656" i="5"/>
  <c r="F21657" i="5"/>
  <c r="F21658" i="5"/>
  <c r="F21659" i="5"/>
  <c r="F21660" i="5"/>
  <c r="F21661" i="5"/>
  <c r="F21662" i="5"/>
  <c r="F21663" i="5"/>
  <c r="F21664" i="5"/>
  <c r="F21665" i="5"/>
  <c r="F21666" i="5"/>
  <c r="F21667" i="5"/>
  <c r="F21668" i="5"/>
  <c r="F21669" i="5"/>
  <c r="F21670" i="5"/>
  <c r="F21671" i="5"/>
  <c r="F21672" i="5"/>
  <c r="F21673" i="5"/>
  <c r="F21674" i="5"/>
  <c r="F21675" i="5"/>
  <c r="F21676" i="5"/>
  <c r="F21677" i="5"/>
  <c r="F21678" i="5"/>
  <c r="F21679" i="5"/>
  <c r="F21680" i="5"/>
  <c r="F21681" i="5"/>
  <c r="F21682" i="5"/>
  <c r="F21683" i="5"/>
  <c r="F21684" i="5"/>
  <c r="F21685" i="5"/>
  <c r="F21686" i="5"/>
  <c r="F21687" i="5"/>
  <c r="F21688" i="5"/>
  <c r="F21689" i="5"/>
  <c r="F21690" i="5"/>
  <c r="F21691" i="5"/>
  <c r="F21692" i="5"/>
  <c r="F21693" i="5"/>
  <c r="F21694" i="5"/>
  <c r="F21695" i="5"/>
  <c r="F21696" i="5"/>
  <c r="F21697" i="5"/>
  <c r="F21698" i="5"/>
  <c r="F21699" i="5"/>
  <c r="F21700" i="5"/>
  <c r="F21701" i="5"/>
  <c r="F21702" i="5"/>
  <c r="F21703" i="5"/>
  <c r="F21704" i="5"/>
  <c r="F21705" i="5"/>
  <c r="F21706" i="5"/>
  <c r="F21707" i="5"/>
  <c r="F21708" i="5"/>
  <c r="F21709" i="5"/>
  <c r="F21710" i="5"/>
  <c r="F21711" i="5"/>
  <c r="F21712" i="5"/>
  <c r="F21713" i="5"/>
  <c r="F21714" i="5"/>
  <c r="F21715" i="5"/>
  <c r="F21716" i="5"/>
  <c r="F21717" i="5"/>
  <c r="F21718" i="5"/>
  <c r="F21719" i="5"/>
  <c r="F21720" i="5"/>
  <c r="F21721" i="5"/>
  <c r="F21722" i="5"/>
  <c r="F21723" i="5"/>
  <c r="F21724" i="5"/>
  <c r="F21725" i="5"/>
  <c r="F21726" i="5"/>
  <c r="F21727" i="5"/>
  <c r="F21728" i="5"/>
  <c r="F21729" i="5"/>
  <c r="F21730" i="5"/>
  <c r="F21731" i="5"/>
  <c r="F21732" i="5"/>
  <c r="F21733" i="5"/>
  <c r="F21734" i="5"/>
  <c r="F21735" i="5"/>
  <c r="F21736" i="5"/>
  <c r="F21737" i="5"/>
  <c r="F21738" i="5"/>
  <c r="F21739" i="5"/>
  <c r="F21740" i="5"/>
  <c r="F21741" i="5"/>
  <c r="F21742" i="5"/>
  <c r="F21743" i="5"/>
  <c r="F21744" i="5"/>
  <c r="F21745" i="5"/>
  <c r="F21746" i="5"/>
  <c r="F21747" i="5"/>
  <c r="F21748" i="5"/>
  <c r="F21749" i="5"/>
  <c r="F21750" i="5"/>
  <c r="F21751" i="5"/>
  <c r="F21752" i="5"/>
  <c r="F21753" i="5"/>
  <c r="F21754" i="5"/>
  <c r="F21755" i="5"/>
  <c r="F21756" i="5"/>
  <c r="F21757" i="5"/>
  <c r="F21758" i="5"/>
  <c r="F21759" i="5"/>
  <c r="F21760" i="5"/>
  <c r="F21761" i="5"/>
  <c r="F21762" i="5"/>
  <c r="F21763" i="5"/>
  <c r="F21764" i="5"/>
  <c r="F21765" i="5"/>
  <c r="F21766" i="5"/>
  <c r="F21767" i="5"/>
  <c r="F21768" i="5"/>
  <c r="F21769" i="5"/>
  <c r="F21770" i="5"/>
  <c r="F21771" i="5"/>
  <c r="F21772" i="5"/>
  <c r="F21773" i="5"/>
  <c r="F21774" i="5"/>
  <c r="F21775" i="5"/>
  <c r="F21776" i="5"/>
  <c r="F21777" i="5"/>
  <c r="F21778" i="5"/>
  <c r="F21779" i="5"/>
  <c r="F21780" i="5"/>
  <c r="F21781" i="5"/>
  <c r="F21782" i="5"/>
  <c r="F21783" i="5"/>
  <c r="F21784" i="5"/>
  <c r="F21785" i="5"/>
  <c r="F21786" i="5"/>
  <c r="F21787" i="5"/>
  <c r="F21788" i="5"/>
  <c r="F21789" i="5"/>
  <c r="F21790" i="5"/>
  <c r="F21791" i="5"/>
  <c r="F21792" i="5"/>
  <c r="F21793" i="5"/>
  <c r="F21794" i="5"/>
  <c r="F21795" i="5"/>
  <c r="F21796" i="5"/>
  <c r="F21797" i="5"/>
  <c r="F21798" i="5"/>
  <c r="F21799" i="5"/>
  <c r="F21800" i="5"/>
  <c r="F21801" i="5"/>
  <c r="F21802" i="5"/>
  <c r="F21803" i="5"/>
  <c r="F21804" i="5"/>
  <c r="F21805" i="5"/>
  <c r="F21806" i="5"/>
  <c r="F21807" i="5"/>
  <c r="F21808" i="5"/>
  <c r="F21809" i="5"/>
  <c r="F21810" i="5"/>
  <c r="F21811" i="5"/>
  <c r="F21812" i="5"/>
  <c r="F21813" i="5"/>
  <c r="F21814" i="5"/>
  <c r="F21815" i="5"/>
  <c r="F21816" i="5"/>
  <c r="F21817" i="5"/>
  <c r="F21818" i="5"/>
  <c r="F21819" i="5"/>
  <c r="F21820" i="5"/>
  <c r="F21821" i="5"/>
  <c r="F21822" i="5"/>
  <c r="F21823" i="5"/>
  <c r="F21824" i="5"/>
  <c r="F21825" i="5"/>
  <c r="F21826" i="5"/>
  <c r="F21827" i="5"/>
  <c r="F21828" i="5"/>
  <c r="F21829" i="5"/>
  <c r="F21830" i="5"/>
  <c r="F21831" i="5"/>
  <c r="F21832" i="5"/>
  <c r="F21833" i="5"/>
  <c r="F21834" i="5"/>
  <c r="F21835" i="5"/>
  <c r="F21836" i="5"/>
  <c r="F21837" i="5"/>
  <c r="F21838" i="5"/>
  <c r="F21839" i="5"/>
  <c r="F21840" i="5"/>
  <c r="F21841" i="5"/>
  <c r="F21842" i="5"/>
  <c r="F21843" i="5"/>
  <c r="F21844" i="5"/>
  <c r="F21845" i="5"/>
  <c r="F21846" i="5"/>
  <c r="F21847" i="5"/>
  <c r="F21848" i="5"/>
  <c r="F21849" i="5"/>
  <c r="F21850" i="5"/>
  <c r="F21851" i="5"/>
  <c r="F21852" i="5"/>
  <c r="F21853" i="5"/>
  <c r="F21854" i="5"/>
  <c r="F21855" i="5"/>
  <c r="F21856" i="5"/>
  <c r="F21857" i="5"/>
  <c r="F21858" i="5"/>
  <c r="F21859" i="5"/>
  <c r="F21860" i="5"/>
  <c r="F21861" i="5"/>
  <c r="F21862" i="5"/>
  <c r="F21863" i="5"/>
  <c r="F21864" i="5"/>
  <c r="F21865" i="5"/>
  <c r="F21866" i="5"/>
  <c r="F21867" i="5"/>
  <c r="F21868" i="5"/>
  <c r="F21869" i="5"/>
  <c r="F21870" i="5"/>
  <c r="F21871" i="5"/>
  <c r="F21872" i="5"/>
  <c r="F21873" i="5"/>
  <c r="F21874" i="5"/>
  <c r="F21875" i="5"/>
  <c r="F21876" i="5"/>
  <c r="F21877" i="5"/>
  <c r="F21878" i="5"/>
  <c r="F21879" i="5"/>
  <c r="F21880" i="5"/>
  <c r="F21881" i="5"/>
  <c r="F21882" i="5"/>
  <c r="F21883" i="5"/>
  <c r="F21884" i="5"/>
  <c r="F21885" i="5"/>
  <c r="F21886" i="5"/>
  <c r="F21887" i="5"/>
  <c r="F21888" i="5"/>
  <c r="F21889" i="5"/>
  <c r="F21890" i="5"/>
  <c r="F21891" i="5"/>
  <c r="F21892" i="5"/>
  <c r="F21893" i="5"/>
  <c r="F21894" i="5"/>
  <c r="F21895" i="5"/>
  <c r="F21896" i="5"/>
  <c r="F21897" i="5"/>
  <c r="F21898" i="5"/>
  <c r="F21899" i="5"/>
  <c r="F21900" i="5"/>
  <c r="F21901" i="5"/>
  <c r="F21902" i="5"/>
  <c r="F21903" i="5"/>
  <c r="F21904" i="5"/>
  <c r="F21905" i="5"/>
  <c r="F21906" i="5"/>
  <c r="F21907" i="5"/>
  <c r="F21908" i="5"/>
  <c r="F21909" i="5"/>
  <c r="F21910" i="5"/>
  <c r="F21911" i="5"/>
  <c r="F21912" i="5"/>
  <c r="F21913" i="5"/>
  <c r="F21914" i="5"/>
  <c r="F21915" i="5"/>
  <c r="F21916" i="5"/>
  <c r="F21917" i="5"/>
  <c r="F21918" i="5"/>
  <c r="F21919" i="5"/>
  <c r="F21920" i="5"/>
  <c r="F21921" i="5"/>
  <c r="F21922" i="5"/>
  <c r="F21923" i="5"/>
  <c r="F21924" i="5"/>
  <c r="F21925" i="5"/>
  <c r="F21926" i="5"/>
  <c r="F21927" i="5"/>
  <c r="F21928" i="5"/>
  <c r="F21929" i="5"/>
  <c r="F21930" i="5"/>
  <c r="F21931" i="5"/>
  <c r="F21932" i="5"/>
  <c r="F21933" i="5"/>
  <c r="F21934" i="5"/>
  <c r="F21935" i="5"/>
  <c r="F21936" i="5"/>
  <c r="F21937" i="5"/>
  <c r="F21938" i="5"/>
  <c r="F21939" i="5"/>
  <c r="F21940" i="5"/>
  <c r="F21941" i="5"/>
  <c r="F21942" i="5"/>
  <c r="F21943" i="5"/>
  <c r="F21944" i="5"/>
  <c r="F21945" i="5"/>
  <c r="F21946" i="5"/>
  <c r="F21947" i="5"/>
  <c r="F21948" i="5"/>
  <c r="F21949" i="5"/>
  <c r="F21950" i="5"/>
  <c r="F21951" i="5"/>
  <c r="F21952" i="5"/>
  <c r="F21953" i="5"/>
  <c r="F21954" i="5"/>
  <c r="F21955" i="5"/>
  <c r="F21956" i="5"/>
  <c r="F21957" i="5"/>
  <c r="F21958" i="5"/>
  <c r="F21959" i="5"/>
  <c r="F21960" i="5"/>
  <c r="F21961" i="5"/>
  <c r="F21962" i="5"/>
  <c r="F21963" i="5"/>
  <c r="F21964" i="5"/>
  <c r="F21965" i="5"/>
  <c r="F21966" i="5"/>
  <c r="F21967" i="5"/>
  <c r="F21968" i="5"/>
  <c r="F21969" i="5"/>
  <c r="F21970" i="5"/>
  <c r="F21971" i="5"/>
  <c r="F21972" i="5"/>
  <c r="F21973" i="5"/>
  <c r="F21974" i="5"/>
  <c r="F21975" i="5"/>
  <c r="F21976" i="5"/>
  <c r="F21977" i="5"/>
  <c r="F21978" i="5"/>
  <c r="F21979" i="5"/>
  <c r="F21980" i="5"/>
  <c r="F21981" i="5"/>
  <c r="F21982" i="5"/>
  <c r="F21983" i="5"/>
  <c r="F21984" i="5"/>
  <c r="F21985" i="5"/>
  <c r="F21986" i="5"/>
  <c r="F21987" i="5"/>
  <c r="F21988" i="5"/>
  <c r="F21989" i="5"/>
  <c r="F21990" i="5"/>
  <c r="F21991" i="5"/>
  <c r="F21992" i="5"/>
  <c r="F21993" i="5"/>
  <c r="F21994" i="5"/>
  <c r="F21995" i="5"/>
  <c r="F21996" i="5"/>
  <c r="F21997" i="5"/>
  <c r="F21998" i="5"/>
  <c r="F21999" i="5"/>
  <c r="F22000" i="5"/>
  <c r="F22001" i="5"/>
  <c r="F22002" i="5"/>
  <c r="F22003" i="5"/>
  <c r="F22004" i="5"/>
  <c r="F22005" i="5"/>
  <c r="F22006" i="5"/>
  <c r="F22007" i="5"/>
  <c r="F22008" i="5"/>
  <c r="F22009" i="5"/>
  <c r="F22010" i="5"/>
  <c r="F22011" i="5"/>
  <c r="F22012" i="5"/>
  <c r="F22013" i="5"/>
  <c r="F22014" i="5"/>
  <c r="F22015" i="5"/>
  <c r="F22016" i="5"/>
  <c r="F22017" i="5"/>
  <c r="F22018" i="5"/>
  <c r="F22019" i="5"/>
  <c r="F22020" i="5"/>
  <c r="F22021" i="5"/>
  <c r="F22022" i="5"/>
  <c r="F22023" i="5"/>
  <c r="F22024" i="5"/>
  <c r="F22025" i="5"/>
  <c r="F22026" i="5"/>
  <c r="F22027" i="5"/>
  <c r="F22028" i="5"/>
  <c r="F22029" i="5"/>
  <c r="F22030" i="5"/>
  <c r="F22031" i="5"/>
  <c r="F22032" i="5"/>
  <c r="F22033" i="5"/>
  <c r="F22034" i="5"/>
  <c r="F22035" i="5"/>
  <c r="F22036" i="5"/>
  <c r="F22037" i="5"/>
  <c r="F22038" i="5"/>
  <c r="F22039" i="5"/>
  <c r="F22040" i="5"/>
  <c r="F22041" i="5"/>
  <c r="F22042" i="5"/>
  <c r="F22043" i="5"/>
  <c r="F22044" i="5"/>
  <c r="F22045" i="5"/>
  <c r="F22046" i="5"/>
  <c r="F22047" i="5"/>
  <c r="F22048" i="5"/>
  <c r="F22049" i="5"/>
  <c r="F22050" i="5"/>
  <c r="F22051" i="5"/>
  <c r="F22052" i="5"/>
  <c r="F22053" i="5"/>
  <c r="F22054" i="5"/>
  <c r="F22055" i="5"/>
  <c r="F22056" i="5"/>
  <c r="F22057" i="5"/>
  <c r="F22058" i="5"/>
  <c r="F22059" i="5"/>
  <c r="F22060" i="5"/>
  <c r="F22061" i="5"/>
  <c r="F22062" i="5"/>
  <c r="F22063" i="5"/>
  <c r="F22064" i="5"/>
  <c r="F22065" i="5"/>
  <c r="F22066" i="5"/>
  <c r="F22067" i="5"/>
  <c r="F22068" i="5"/>
  <c r="F22069" i="5"/>
  <c r="F22070" i="5"/>
  <c r="F22071" i="5"/>
  <c r="F22072" i="5"/>
  <c r="F22073" i="5"/>
  <c r="F22074" i="5"/>
  <c r="F22075" i="5"/>
  <c r="F22076" i="5"/>
  <c r="F22077" i="5"/>
  <c r="F22078" i="5"/>
  <c r="F22079" i="5"/>
  <c r="F22080" i="5"/>
  <c r="F22081" i="5"/>
  <c r="F22082" i="5"/>
  <c r="F22083" i="5"/>
  <c r="F22084" i="5"/>
  <c r="F22085" i="5"/>
  <c r="F22086" i="5"/>
  <c r="F22087" i="5"/>
  <c r="F22088" i="5"/>
  <c r="F22089" i="5"/>
  <c r="F22090" i="5"/>
  <c r="F22091" i="5"/>
  <c r="F22092" i="5"/>
  <c r="F22093" i="5"/>
  <c r="F22094" i="5"/>
  <c r="F22095" i="5"/>
  <c r="F22096" i="5"/>
  <c r="F22097" i="5"/>
  <c r="F22098" i="5"/>
  <c r="F22099" i="5"/>
  <c r="F22100" i="5"/>
  <c r="F22101" i="5"/>
  <c r="F22102" i="5"/>
  <c r="F22103" i="5"/>
  <c r="F22104" i="5"/>
  <c r="F22105" i="5"/>
  <c r="F22106" i="5"/>
  <c r="F22107" i="5"/>
  <c r="F22108" i="5"/>
  <c r="F22109" i="5"/>
  <c r="F22110" i="5"/>
  <c r="F22111" i="5"/>
  <c r="F22112" i="5"/>
  <c r="F22113" i="5"/>
  <c r="F22114" i="5"/>
  <c r="F22115" i="5"/>
  <c r="F22116" i="5"/>
  <c r="F22117" i="5"/>
  <c r="F22118" i="5"/>
  <c r="F22119" i="5"/>
  <c r="F22120" i="5"/>
  <c r="F22121" i="5"/>
  <c r="F22122" i="5"/>
  <c r="F22123" i="5"/>
  <c r="F22124" i="5"/>
  <c r="F22125" i="5"/>
  <c r="F22126" i="5"/>
  <c r="F22127" i="5"/>
  <c r="F22128" i="5"/>
  <c r="F22129" i="5"/>
  <c r="F22130" i="5"/>
  <c r="F22131" i="5"/>
  <c r="F22132" i="5"/>
  <c r="F22133" i="5"/>
  <c r="F22134" i="5"/>
  <c r="F22135" i="5"/>
  <c r="F22136" i="5"/>
  <c r="F22137" i="5"/>
  <c r="F22138" i="5"/>
  <c r="F22139" i="5"/>
  <c r="F22140" i="5"/>
  <c r="F22141" i="5"/>
  <c r="F22142" i="5"/>
  <c r="F22143" i="5"/>
  <c r="F22144" i="5"/>
  <c r="F22145" i="5"/>
  <c r="F22146" i="5"/>
  <c r="F22147" i="5"/>
  <c r="F22148" i="5"/>
  <c r="F22149" i="5"/>
  <c r="F22150" i="5"/>
  <c r="F22151" i="5"/>
  <c r="F22152" i="5"/>
  <c r="F22153" i="5"/>
  <c r="F22154" i="5"/>
  <c r="F22155" i="5"/>
  <c r="F22156" i="5"/>
  <c r="F22157" i="5"/>
  <c r="F22158" i="5"/>
  <c r="F22159" i="5"/>
  <c r="F22160" i="5"/>
  <c r="F22161" i="5"/>
  <c r="F22162" i="5"/>
  <c r="F22163" i="5"/>
  <c r="F22164" i="5"/>
  <c r="F22165" i="5"/>
  <c r="F22166" i="5"/>
  <c r="F22167" i="5"/>
  <c r="F22168" i="5"/>
  <c r="F22169" i="5"/>
  <c r="F22170" i="5"/>
  <c r="F22171" i="5"/>
  <c r="F22172" i="5"/>
  <c r="F22173" i="5"/>
  <c r="F22174" i="5"/>
  <c r="F22175" i="5"/>
  <c r="F22176" i="5"/>
  <c r="F22177" i="5"/>
  <c r="F22178" i="5"/>
  <c r="F22179" i="5"/>
  <c r="F22180" i="5"/>
  <c r="F22181" i="5"/>
  <c r="F22182" i="5"/>
  <c r="F22183" i="5"/>
  <c r="F22184" i="5"/>
  <c r="F22185" i="5"/>
  <c r="F22186" i="5"/>
  <c r="F22187" i="5"/>
  <c r="F22188" i="5"/>
  <c r="F22189" i="5"/>
  <c r="F22190" i="5"/>
  <c r="F22191" i="5"/>
  <c r="F22192" i="5"/>
  <c r="F22193" i="5"/>
  <c r="F22194" i="5"/>
  <c r="F22195" i="5"/>
  <c r="F22196" i="5"/>
  <c r="F22197" i="5"/>
  <c r="F22198" i="5"/>
  <c r="F22199" i="5"/>
  <c r="F22200" i="5"/>
  <c r="F22201" i="5"/>
  <c r="F22202" i="5"/>
  <c r="F22203" i="5"/>
  <c r="F22204" i="5"/>
  <c r="F22205" i="5"/>
  <c r="F22206" i="5"/>
  <c r="F22207" i="5"/>
  <c r="F22208" i="5"/>
  <c r="F22209" i="5"/>
  <c r="F22210" i="5"/>
  <c r="F22211" i="5"/>
  <c r="F22212" i="5"/>
  <c r="F22213" i="5"/>
  <c r="F22214" i="5"/>
  <c r="F22215" i="5"/>
  <c r="F22216" i="5"/>
  <c r="F22217" i="5"/>
  <c r="F22218" i="5"/>
  <c r="F22219" i="5"/>
  <c r="F22220" i="5"/>
  <c r="F22221" i="5"/>
  <c r="F22222" i="5"/>
  <c r="F22223" i="5"/>
  <c r="F22224" i="5"/>
  <c r="F22225" i="5"/>
  <c r="F22226" i="5"/>
  <c r="F22227" i="5"/>
  <c r="F22228" i="5"/>
  <c r="F22229" i="5"/>
  <c r="F22230" i="5"/>
  <c r="F22231" i="5"/>
  <c r="F22232" i="5"/>
  <c r="F22233" i="5"/>
  <c r="F22234" i="5"/>
  <c r="F22235" i="5"/>
  <c r="F22236" i="5"/>
  <c r="F22237" i="5"/>
  <c r="F22238" i="5"/>
  <c r="F22239" i="5"/>
  <c r="F22240" i="5"/>
  <c r="F22241" i="5"/>
  <c r="F22242" i="5"/>
  <c r="F22243" i="5"/>
  <c r="F22244" i="5"/>
  <c r="F22245" i="5"/>
  <c r="F22246" i="5"/>
  <c r="F22247" i="5"/>
  <c r="F22248" i="5"/>
  <c r="F22249" i="5"/>
  <c r="F22250" i="5"/>
  <c r="F22251" i="5"/>
  <c r="F22252" i="5"/>
  <c r="F22253" i="5"/>
  <c r="F22254" i="5"/>
  <c r="F22255" i="5"/>
  <c r="F22256" i="5"/>
  <c r="F22257" i="5"/>
  <c r="F22258" i="5"/>
  <c r="F22259" i="5"/>
  <c r="F22260" i="5"/>
  <c r="F22261" i="5"/>
  <c r="F22262" i="5"/>
  <c r="F22263" i="5"/>
  <c r="F22264" i="5"/>
  <c r="F22265" i="5"/>
  <c r="F22266" i="5"/>
  <c r="F22267" i="5"/>
  <c r="F22268" i="5"/>
  <c r="F22269" i="5"/>
  <c r="F22270" i="5"/>
  <c r="F22271" i="5"/>
  <c r="F22272" i="5"/>
  <c r="F22273" i="5"/>
  <c r="F22274" i="5"/>
  <c r="F22275" i="5"/>
  <c r="F22276" i="5"/>
  <c r="F22277" i="5"/>
  <c r="F22278" i="5"/>
  <c r="F22279" i="5"/>
  <c r="F22280" i="5"/>
  <c r="F22281" i="5"/>
  <c r="F22282" i="5"/>
  <c r="F22283" i="5"/>
  <c r="F22284" i="5"/>
  <c r="F22285" i="5"/>
  <c r="F22286" i="5"/>
  <c r="F22287" i="5"/>
  <c r="F22288" i="5"/>
  <c r="F22289" i="5"/>
  <c r="F22290" i="5"/>
  <c r="F22291" i="5"/>
  <c r="F22292" i="5"/>
  <c r="F22293" i="5"/>
  <c r="F22294" i="5"/>
  <c r="F22295" i="5"/>
  <c r="F22296" i="5"/>
  <c r="F22297" i="5"/>
  <c r="F22298" i="5"/>
  <c r="F22299" i="5"/>
  <c r="F22300" i="5"/>
  <c r="F22301" i="5"/>
  <c r="F22302" i="5"/>
  <c r="F22303" i="5"/>
  <c r="F22304" i="5"/>
  <c r="F22305" i="5"/>
  <c r="F22306" i="5"/>
  <c r="F22307" i="5"/>
  <c r="F22308" i="5"/>
  <c r="F22309" i="5"/>
  <c r="F22310" i="5"/>
  <c r="F22311" i="5"/>
  <c r="F22312" i="5"/>
  <c r="F22313" i="5"/>
  <c r="F22314" i="5"/>
  <c r="F22315" i="5"/>
  <c r="F22316" i="5"/>
  <c r="F22317" i="5"/>
  <c r="F22318" i="5"/>
  <c r="F22319" i="5"/>
  <c r="F22320" i="5"/>
  <c r="F22321" i="5"/>
  <c r="F22322" i="5"/>
  <c r="F22323" i="5"/>
  <c r="F22324" i="5"/>
  <c r="F22325" i="5"/>
  <c r="F22326" i="5"/>
  <c r="F22327" i="5"/>
  <c r="F22328" i="5"/>
  <c r="F22329" i="5"/>
  <c r="F22330" i="5"/>
  <c r="F22331" i="5"/>
  <c r="F22332" i="5"/>
  <c r="F22333" i="5"/>
  <c r="F22334" i="5"/>
  <c r="F22335" i="5"/>
  <c r="F22336" i="5"/>
  <c r="F22337" i="5"/>
  <c r="F22338" i="5"/>
  <c r="F22339" i="5"/>
  <c r="F22340" i="5"/>
  <c r="F22341" i="5"/>
  <c r="F22342" i="5"/>
  <c r="F22343" i="5"/>
  <c r="F22344" i="5"/>
  <c r="F22345" i="5"/>
  <c r="F22346" i="5"/>
  <c r="F22347" i="5"/>
  <c r="F22348" i="5"/>
  <c r="F22349" i="5"/>
  <c r="F22350" i="5"/>
  <c r="F22351" i="5"/>
  <c r="F22352" i="5"/>
  <c r="F22353" i="5"/>
  <c r="F22354" i="5"/>
  <c r="F22355" i="5"/>
  <c r="F22356" i="5"/>
  <c r="F22357" i="5"/>
  <c r="F22358" i="5"/>
  <c r="F22359" i="5"/>
  <c r="F22360" i="5"/>
  <c r="F22361" i="5"/>
  <c r="F22362" i="5"/>
  <c r="F22363" i="5"/>
  <c r="F22364" i="5"/>
  <c r="F22365" i="5"/>
  <c r="F22366" i="5"/>
  <c r="F22367" i="5"/>
  <c r="F22368" i="5"/>
  <c r="F22369" i="5"/>
  <c r="F22370" i="5"/>
  <c r="F22371" i="5"/>
  <c r="F22372" i="5"/>
  <c r="F22373" i="5"/>
  <c r="F22374" i="5"/>
  <c r="F22375" i="5"/>
  <c r="F22376" i="5"/>
  <c r="F22377" i="5"/>
  <c r="F22378" i="5"/>
  <c r="F22379" i="5"/>
  <c r="F22380" i="5"/>
  <c r="F22381" i="5"/>
  <c r="F22382" i="5"/>
  <c r="F22383" i="5"/>
  <c r="F22384" i="5"/>
  <c r="F22385" i="5"/>
  <c r="F22386" i="5"/>
  <c r="F22387" i="5"/>
  <c r="F22388" i="5"/>
  <c r="F22389" i="5"/>
  <c r="F22390" i="5"/>
  <c r="F22391" i="5"/>
  <c r="F22392" i="5"/>
  <c r="F22393" i="5"/>
  <c r="F22394" i="5"/>
  <c r="F22395" i="5"/>
  <c r="F22396" i="5"/>
  <c r="F22397" i="5"/>
  <c r="F22398" i="5"/>
  <c r="F22399" i="5"/>
  <c r="F22400" i="5"/>
  <c r="F22401" i="5"/>
  <c r="F22402" i="5"/>
  <c r="F22403" i="5"/>
  <c r="F22404" i="5"/>
  <c r="F22405" i="5"/>
  <c r="F22406" i="5"/>
  <c r="F22407" i="5"/>
  <c r="F22408" i="5"/>
  <c r="F22409" i="5"/>
  <c r="F22410" i="5"/>
  <c r="F22411" i="5"/>
  <c r="F22412" i="5"/>
  <c r="F22413" i="5"/>
  <c r="F22414" i="5"/>
  <c r="F22415" i="5"/>
  <c r="F22416" i="5"/>
  <c r="F22417" i="5"/>
  <c r="F22418" i="5"/>
  <c r="F22419" i="5"/>
  <c r="F22420" i="5"/>
  <c r="F22421" i="5"/>
  <c r="F22422" i="5"/>
  <c r="F22423" i="5"/>
  <c r="F22424" i="5"/>
  <c r="F22425" i="5"/>
  <c r="F22426" i="5"/>
  <c r="F22427" i="5"/>
  <c r="F22428" i="5"/>
  <c r="F22429" i="5"/>
  <c r="F22430" i="5"/>
  <c r="F22431" i="5"/>
  <c r="F22432" i="5"/>
  <c r="F22433" i="5"/>
  <c r="F22434" i="5"/>
  <c r="F22435" i="5"/>
  <c r="F22436" i="5"/>
  <c r="F22437" i="5"/>
  <c r="F22438" i="5"/>
  <c r="F22439" i="5"/>
  <c r="F22440" i="5"/>
  <c r="F22441" i="5"/>
  <c r="F22442" i="5"/>
  <c r="F22443" i="5"/>
  <c r="F22444" i="5"/>
  <c r="F22445" i="5"/>
  <c r="F22446" i="5"/>
  <c r="F22447" i="5"/>
  <c r="F22448" i="5"/>
  <c r="F22449" i="5"/>
  <c r="F22450" i="5"/>
  <c r="F22451" i="5"/>
  <c r="F22452" i="5"/>
  <c r="F22453" i="5"/>
  <c r="F22454" i="5"/>
  <c r="F22455" i="5"/>
  <c r="F22456" i="5"/>
  <c r="F22457" i="5"/>
  <c r="F22458" i="5"/>
  <c r="F22459" i="5"/>
  <c r="F22460" i="5"/>
  <c r="F22461" i="5"/>
  <c r="F22462" i="5"/>
  <c r="F22463" i="5"/>
  <c r="F22464" i="5"/>
  <c r="F22465" i="5"/>
  <c r="F22466" i="5"/>
  <c r="F22467" i="5"/>
  <c r="F22468" i="5"/>
  <c r="F22469" i="5"/>
  <c r="F22470" i="5"/>
  <c r="F22471" i="5"/>
  <c r="F22472" i="5"/>
  <c r="F22473" i="5"/>
  <c r="F22474" i="5"/>
  <c r="F22475" i="5"/>
  <c r="F22476" i="5"/>
  <c r="F22477" i="5"/>
  <c r="F22478" i="5"/>
  <c r="F22479" i="5"/>
  <c r="F22480" i="5"/>
  <c r="F22481" i="5"/>
  <c r="F22482" i="5"/>
  <c r="F22483" i="5"/>
  <c r="F22484" i="5"/>
  <c r="F22485" i="5"/>
  <c r="F22486" i="5"/>
  <c r="F22487" i="5"/>
  <c r="F22488" i="5"/>
  <c r="F22489" i="5"/>
  <c r="F22490" i="5"/>
  <c r="F22491" i="5"/>
  <c r="F22492" i="5"/>
  <c r="F22493" i="5"/>
  <c r="F22494" i="5"/>
  <c r="F22495" i="5"/>
  <c r="F22496" i="5"/>
  <c r="F22497" i="5"/>
  <c r="F22498" i="5"/>
  <c r="F22499" i="5"/>
  <c r="F22500" i="5"/>
  <c r="F22501" i="5"/>
  <c r="F22502" i="5"/>
  <c r="F22503" i="5"/>
  <c r="F22504" i="5"/>
  <c r="F22505" i="5"/>
  <c r="F22506" i="5"/>
  <c r="F22507" i="5"/>
  <c r="F22508" i="5"/>
  <c r="F22509" i="5"/>
  <c r="F22510" i="5"/>
  <c r="F22511" i="5"/>
  <c r="F22512" i="5"/>
  <c r="F22513" i="5"/>
  <c r="F22514" i="5"/>
  <c r="F22515" i="5"/>
  <c r="F22516" i="5"/>
  <c r="F22517" i="5"/>
  <c r="F22518" i="5"/>
  <c r="F22519" i="5"/>
  <c r="F22520" i="5"/>
  <c r="F22521" i="5"/>
  <c r="F22522" i="5"/>
  <c r="F22523" i="5"/>
  <c r="F22524" i="5"/>
  <c r="F22525" i="5"/>
  <c r="F22526" i="5"/>
  <c r="F22527" i="5"/>
  <c r="F22528" i="5"/>
  <c r="F22529" i="5"/>
  <c r="F22530" i="5"/>
  <c r="F22531" i="5"/>
  <c r="F22532" i="5"/>
  <c r="F22533" i="5"/>
  <c r="F22534" i="5"/>
  <c r="F22535" i="5"/>
  <c r="F22536" i="5"/>
  <c r="F22537" i="5"/>
  <c r="F22538" i="5"/>
  <c r="F22539" i="5"/>
  <c r="F22540" i="5"/>
  <c r="F22541" i="5"/>
  <c r="F22542" i="5"/>
  <c r="F22543" i="5"/>
  <c r="F22544" i="5"/>
  <c r="F22545" i="5"/>
  <c r="F22546" i="5"/>
  <c r="F22547" i="5"/>
  <c r="F22548" i="5"/>
  <c r="F22549" i="5"/>
  <c r="F22550" i="5"/>
  <c r="F22551" i="5"/>
  <c r="F22552" i="5"/>
  <c r="F22553" i="5"/>
  <c r="F22554" i="5"/>
  <c r="F22555" i="5"/>
  <c r="F22556" i="5"/>
  <c r="F22557" i="5"/>
  <c r="F22558" i="5"/>
  <c r="F22559" i="5"/>
  <c r="F22560" i="5"/>
  <c r="F22561" i="5"/>
  <c r="F22562" i="5"/>
  <c r="F22563" i="5"/>
  <c r="F22564" i="5"/>
  <c r="F22565" i="5"/>
  <c r="F22566" i="5"/>
  <c r="F22567" i="5"/>
  <c r="F22568" i="5"/>
  <c r="F22569" i="5"/>
  <c r="F22570" i="5"/>
  <c r="F22571" i="5"/>
  <c r="F22572" i="5"/>
  <c r="F22573" i="5"/>
  <c r="F22574" i="5"/>
  <c r="F22575" i="5"/>
  <c r="F22576" i="5"/>
  <c r="F22577" i="5"/>
  <c r="F22578" i="5"/>
  <c r="F22579" i="5"/>
  <c r="F22580" i="5"/>
  <c r="F22581" i="5"/>
  <c r="F22582" i="5"/>
  <c r="F22583" i="5"/>
  <c r="F22584" i="5"/>
  <c r="F22585" i="5"/>
  <c r="F22586" i="5"/>
  <c r="F22587" i="5"/>
  <c r="F22588" i="5"/>
  <c r="F22589" i="5"/>
  <c r="F22590" i="5"/>
  <c r="F22591" i="5"/>
  <c r="F22592" i="5"/>
  <c r="F22593" i="5"/>
  <c r="F22594" i="5"/>
  <c r="F22595" i="5"/>
  <c r="F22596" i="5"/>
  <c r="F22597" i="5"/>
  <c r="F22598" i="5"/>
  <c r="F22599" i="5"/>
  <c r="F22600" i="5"/>
  <c r="F22601" i="5"/>
  <c r="F22602" i="5"/>
  <c r="F22603" i="5"/>
  <c r="F22604" i="5"/>
  <c r="F22605" i="5"/>
  <c r="F22606" i="5"/>
  <c r="F22607" i="5"/>
  <c r="F22608" i="5"/>
  <c r="F22609" i="5"/>
  <c r="F22610" i="5"/>
  <c r="F22611" i="5"/>
  <c r="F22612" i="5"/>
  <c r="F22613" i="5"/>
  <c r="F22614" i="5"/>
  <c r="F22615" i="5"/>
  <c r="F22616" i="5"/>
  <c r="F22617" i="5"/>
  <c r="F22618" i="5"/>
  <c r="F22619" i="5"/>
  <c r="F22620" i="5"/>
  <c r="F22621" i="5"/>
  <c r="F22622" i="5"/>
  <c r="F22623" i="5"/>
  <c r="F22624" i="5"/>
  <c r="F22625" i="5"/>
  <c r="F22626" i="5"/>
  <c r="F22627" i="5"/>
  <c r="F22628" i="5"/>
  <c r="F22629" i="5"/>
  <c r="F22630" i="5"/>
  <c r="F22631" i="5"/>
  <c r="F22632" i="5"/>
  <c r="F22633" i="5"/>
  <c r="F22634" i="5"/>
  <c r="F22635" i="5"/>
  <c r="F22636" i="5"/>
  <c r="F22637" i="5"/>
  <c r="F22638" i="5"/>
  <c r="F22639" i="5"/>
  <c r="F22640" i="5"/>
  <c r="F22641" i="5"/>
  <c r="F22642" i="5"/>
  <c r="F22643" i="5"/>
  <c r="F22644" i="5"/>
  <c r="F22645" i="5"/>
  <c r="F22646" i="5"/>
  <c r="F22647" i="5"/>
  <c r="F22648" i="5"/>
  <c r="F22649" i="5"/>
  <c r="F22650" i="5"/>
  <c r="F22651" i="5"/>
  <c r="F22652" i="5"/>
  <c r="F22653" i="5"/>
  <c r="F22654" i="5"/>
  <c r="F22655" i="5"/>
  <c r="F22656" i="5"/>
  <c r="F22657" i="5"/>
  <c r="F22658" i="5"/>
  <c r="F22659" i="5"/>
  <c r="F22660" i="5"/>
  <c r="F22661" i="5"/>
  <c r="F22662" i="5"/>
  <c r="F22663" i="5"/>
  <c r="F22664" i="5"/>
  <c r="F22665" i="5"/>
  <c r="F22666" i="5"/>
  <c r="F22667" i="5"/>
  <c r="F22668" i="5"/>
  <c r="F22669" i="5"/>
  <c r="F22670" i="5"/>
  <c r="F22671" i="5"/>
  <c r="F22672" i="5"/>
  <c r="F22673" i="5"/>
  <c r="F22674" i="5"/>
  <c r="F22675" i="5"/>
  <c r="F22676" i="5"/>
  <c r="F22677" i="5"/>
  <c r="F22678" i="5"/>
  <c r="F22679" i="5"/>
  <c r="F22680" i="5"/>
  <c r="F22681" i="5"/>
  <c r="F22682" i="5"/>
  <c r="F22683" i="5"/>
  <c r="F22684" i="5"/>
  <c r="F22685" i="5"/>
  <c r="F22686" i="5"/>
  <c r="F22687" i="5"/>
  <c r="F22688" i="5"/>
  <c r="F22689" i="5"/>
  <c r="F22690" i="5"/>
  <c r="F22691" i="5"/>
  <c r="F22692" i="5"/>
  <c r="F22693" i="5"/>
  <c r="F22694" i="5"/>
  <c r="F22695" i="5"/>
  <c r="F22696" i="5"/>
  <c r="F22697" i="5"/>
  <c r="F22698" i="5"/>
  <c r="F22699" i="5"/>
  <c r="F22700" i="5"/>
  <c r="F22701" i="5"/>
  <c r="F22702" i="5"/>
  <c r="F22703" i="5"/>
  <c r="F22704" i="5"/>
  <c r="F22705" i="5"/>
  <c r="F22706" i="5"/>
  <c r="F22707" i="5"/>
  <c r="F22708" i="5"/>
  <c r="F22709" i="5"/>
  <c r="F22710" i="5"/>
  <c r="F22711" i="5"/>
  <c r="F22712" i="5"/>
  <c r="F22713" i="5"/>
  <c r="F22714" i="5"/>
  <c r="F22715" i="5"/>
  <c r="F22716" i="5"/>
  <c r="F22717" i="5"/>
  <c r="F22718" i="5"/>
  <c r="F22719" i="5"/>
  <c r="F22720" i="5"/>
  <c r="F22721" i="5"/>
  <c r="F22722" i="5"/>
  <c r="F22723" i="5"/>
  <c r="F22724" i="5"/>
  <c r="F22725" i="5"/>
  <c r="F22726" i="5"/>
  <c r="F22727" i="5"/>
  <c r="F22728" i="5"/>
  <c r="F22729" i="5"/>
  <c r="F22730" i="5"/>
  <c r="F22731" i="5"/>
  <c r="F22732" i="5"/>
  <c r="F22733" i="5"/>
  <c r="F22734" i="5"/>
  <c r="F22735" i="5"/>
  <c r="F22736" i="5"/>
  <c r="F22737" i="5"/>
  <c r="F22738" i="5"/>
  <c r="F22739" i="5"/>
  <c r="F22740" i="5"/>
  <c r="F22741" i="5"/>
  <c r="F22742" i="5"/>
  <c r="F22743" i="5"/>
  <c r="F22744" i="5"/>
  <c r="F22745" i="5"/>
  <c r="F22746" i="5"/>
  <c r="F22747" i="5"/>
  <c r="F22748" i="5"/>
  <c r="F22749" i="5"/>
  <c r="F22750" i="5"/>
  <c r="F22751" i="5"/>
  <c r="F22752" i="5"/>
  <c r="F22753" i="5"/>
  <c r="F22754" i="5"/>
  <c r="F22755" i="5"/>
  <c r="F22756" i="5"/>
  <c r="F22757" i="5"/>
  <c r="F22758" i="5"/>
  <c r="F22759" i="5"/>
  <c r="F22760" i="5"/>
  <c r="F22761" i="5"/>
  <c r="F22762" i="5"/>
  <c r="F22763" i="5"/>
  <c r="F22764" i="5"/>
  <c r="F22765" i="5"/>
  <c r="F22766" i="5"/>
  <c r="F22767" i="5"/>
  <c r="F22768" i="5"/>
  <c r="F22769" i="5"/>
  <c r="F22770" i="5"/>
  <c r="F22771" i="5"/>
  <c r="F22772" i="5"/>
  <c r="F22773" i="5"/>
  <c r="F22774" i="5"/>
  <c r="F22775" i="5"/>
  <c r="F22776" i="5"/>
  <c r="F22777" i="5"/>
  <c r="F22778" i="5"/>
  <c r="F22779" i="5"/>
  <c r="F22780" i="5"/>
  <c r="F22781" i="5"/>
  <c r="F22782" i="5"/>
  <c r="F22783" i="5"/>
  <c r="F22784" i="5"/>
  <c r="F22785" i="5"/>
  <c r="F22786" i="5"/>
  <c r="F22787" i="5"/>
  <c r="F22788" i="5"/>
  <c r="F22789" i="5"/>
  <c r="F22790" i="5"/>
  <c r="F22791" i="5"/>
  <c r="F22792" i="5"/>
  <c r="F22793" i="5"/>
  <c r="F22794" i="5"/>
  <c r="F22795" i="5"/>
  <c r="F22796" i="5"/>
  <c r="F22797" i="5"/>
  <c r="F22798" i="5"/>
  <c r="F22799" i="5"/>
  <c r="F22800" i="5"/>
  <c r="F22801" i="5"/>
  <c r="F22802" i="5"/>
  <c r="F22803" i="5"/>
  <c r="F22804" i="5"/>
  <c r="F22805" i="5"/>
  <c r="F22806" i="5"/>
  <c r="F22807" i="5"/>
  <c r="F22808" i="5"/>
  <c r="F22809" i="5"/>
  <c r="F22810" i="5"/>
  <c r="F22811" i="5"/>
  <c r="F22812" i="5"/>
  <c r="F22813" i="5"/>
  <c r="F22814" i="5"/>
  <c r="F22815" i="5"/>
  <c r="F22816" i="5"/>
  <c r="F22817" i="5"/>
  <c r="F22818" i="5"/>
  <c r="F22819" i="5"/>
  <c r="F22820" i="5"/>
  <c r="F22821" i="5"/>
  <c r="F22822" i="5"/>
  <c r="F22823" i="5"/>
  <c r="F22824" i="5"/>
  <c r="F22825" i="5"/>
  <c r="F22826" i="5"/>
  <c r="F22827" i="5"/>
  <c r="F22828" i="5"/>
  <c r="F22829" i="5"/>
  <c r="F22830" i="5"/>
  <c r="F22831" i="5"/>
  <c r="F22832" i="5"/>
  <c r="F22833" i="5"/>
  <c r="F22834" i="5"/>
  <c r="F22835" i="5"/>
  <c r="F22836" i="5"/>
  <c r="F22837" i="5"/>
  <c r="F22838" i="5"/>
  <c r="F22839" i="5"/>
  <c r="F22840" i="5"/>
  <c r="F22841" i="5"/>
  <c r="F22842" i="5"/>
  <c r="F22843" i="5"/>
  <c r="F22844" i="5"/>
  <c r="F22845" i="5"/>
  <c r="F22846" i="5"/>
  <c r="F22847" i="5"/>
  <c r="F22848" i="5"/>
  <c r="F22849" i="5"/>
  <c r="F22850" i="5"/>
  <c r="F22851" i="5"/>
  <c r="F22852" i="5"/>
  <c r="F22853" i="5"/>
  <c r="F22854" i="5"/>
  <c r="F22855" i="5"/>
  <c r="F22856" i="5"/>
  <c r="F22857" i="5"/>
  <c r="F22858" i="5"/>
  <c r="F22859" i="5"/>
  <c r="F22860" i="5"/>
  <c r="F22861" i="5"/>
  <c r="F22862" i="5"/>
  <c r="F22863" i="5"/>
  <c r="F22864" i="5"/>
  <c r="F22865" i="5"/>
  <c r="F22866" i="5"/>
  <c r="F22867" i="5"/>
  <c r="F22868" i="5"/>
  <c r="F22869" i="5"/>
  <c r="F22870" i="5"/>
  <c r="F22871" i="5"/>
  <c r="F22872" i="5"/>
  <c r="F22873" i="5"/>
  <c r="F22874" i="5"/>
  <c r="F22875" i="5"/>
  <c r="F22876" i="5"/>
  <c r="F22877" i="5"/>
  <c r="F22878" i="5"/>
  <c r="F22879" i="5"/>
  <c r="F22880" i="5"/>
  <c r="F22881" i="5"/>
  <c r="F22882" i="5"/>
  <c r="F22883" i="5"/>
  <c r="F22884" i="5"/>
  <c r="F22885" i="5"/>
  <c r="F22886" i="5"/>
  <c r="F22887" i="5"/>
  <c r="F22888" i="5"/>
  <c r="F22889" i="5"/>
  <c r="F22890" i="5"/>
  <c r="F22891" i="5"/>
  <c r="F22892" i="5"/>
  <c r="F22893" i="5"/>
  <c r="F22894" i="5"/>
  <c r="F22895" i="5"/>
  <c r="F22896" i="5"/>
  <c r="F22897" i="5"/>
  <c r="F22898" i="5"/>
  <c r="F22899" i="5"/>
  <c r="F22900" i="5"/>
  <c r="F22901" i="5"/>
  <c r="F22902" i="5"/>
  <c r="F22903" i="5"/>
  <c r="F22904" i="5"/>
  <c r="F22905" i="5"/>
  <c r="F22906" i="5"/>
  <c r="F22907" i="5"/>
  <c r="F22908" i="5"/>
  <c r="F22909" i="5"/>
  <c r="F22910" i="5"/>
  <c r="F22911" i="5"/>
  <c r="F22912" i="5"/>
  <c r="F22913" i="5"/>
  <c r="F22914" i="5"/>
  <c r="F22915" i="5"/>
  <c r="F22916" i="5"/>
  <c r="F22917" i="5"/>
  <c r="F22918" i="5"/>
  <c r="F22919" i="5"/>
  <c r="F22920" i="5"/>
  <c r="F22921" i="5"/>
  <c r="F22922" i="5"/>
  <c r="F22923" i="5"/>
  <c r="F22924" i="5"/>
  <c r="F22925" i="5"/>
  <c r="F22926" i="5"/>
  <c r="F22927" i="5"/>
  <c r="F22928" i="5"/>
  <c r="F22929" i="5"/>
  <c r="F22930" i="5"/>
  <c r="F22931" i="5"/>
  <c r="F22932" i="5"/>
  <c r="F22933" i="5"/>
  <c r="F22934" i="5"/>
  <c r="F22935" i="5"/>
  <c r="F22936" i="5"/>
  <c r="F22937" i="5"/>
  <c r="F22938" i="5"/>
  <c r="F22939" i="5"/>
  <c r="F22940" i="5"/>
  <c r="F22941" i="5"/>
  <c r="F22942" i="5"/>
  <c r="F22943" i="5"/>
  <c r="F22944" i="5"/>
  <c r="F22945" i="5"/>
  <c r="F22946" i="5"/>
  <c r="F22947" i="5"/>
  <c r="F22948" i="5"/>
  <c r="F22949" i="5"/>
  <c r="F22950" i="5"/>
  <c r="F22951" i="5"/>
  <c r="F22952" i="5"/>
  <c r="F22953" i="5"/>
  <c r="F22954" i="5"/>
  <c r="F22955" i="5"/>
  <c r="F22956" i="5"/>
  <c r="F22957" i="5"/>
  <c r="F22958" i="5"/>
  <c r="F22959" i="5"/>
  <c r="F22960" i="5"/>
  <c r="F22961" i="5"/>
  <c r="F22962" i="5"/>
  <c r="F22963" i="5"/>
  <c r="F22964" i="5"/>
  <c r="F22965" i="5"/>
  <c r="F22966" i="5"/>
  <c r="F22967" i="5"/>
  <c r="F22968" i="5"/>
  <c r="F22969" i="5"/>
  <c r="F22970" i="5"/>
  <c r="F22971" i="5"/>
  <c r="F22972" i="5"/>
  <c r="F22973" i="5"/>
  <c r="F22974" i="5"/>
  <c r="F22975" i="5"/>
  <c r="F22976" i="5"/>
  <c r="F22977" i="5"/>
  <c r="F22978" i="5"/>
  <c r="F22979" i="5"/>
  <c r="F22980" i="5"/>
  <c r="F22981" i="5"/>
  <c r="F22982" i="5"/>
  <c r="F22983" i="5"/>
  <c r="F22984" i="5"/>
  <c r="F22985" i="5"/>
  <c r="F22986" i="5"/>
  <c r="F22987" i="5"/>
  <c r="F22988" i="5"/>
  <c r="F22989" i="5"/>
  <c r="F22990" i="5"/>
  <c r="F22991" i="5"/>
  <c r="F22992" i="5"/>
  <c r="F22993" i="5"/>
  <c r="F22994" i="5"/>
  <c r="F22995" i="5"/>
  <c r="F22996" i="5"/>
  <c r="F22997" i="5"/>
  <c r="F22998" i="5"/>
  <c r="F22999" i="5"/>
  <c r="F23000" i="5"/>
  <c r="F23001" i="5"/>
  <c r="F23002" i="5"/>
  <c r="F23003" i="5"/>
  <c r="F23004" i="5"/>
  <c r="F23005" i="5"/>
  <c r="F23006" i="5"/>
  <c r="F23007" i="5"/>
  <c r="F23008" i="5"/>
  <c r="F23009" i="5"/>
  <c r="F23010" i="5"/>
  <c r="F23011" i="5"/>
  <c r="F23012" i="5"/>
  <c r="F23013" i="5"/>
  <c r="F23014" i="5"/>
  <c r="F23015" i="5"/>
  <c r="F23016" i="5"/>
  <c r="F23017" i="5"/>
  <c r="F23018" i="5"/>
  <c r="F23019" i="5"/>
  <c r="F23020" i="5"/>
  <c r="F23021" i="5"/>
  <c r="F23022" i="5"/>
  <c r="F23023" i="5"/>
  <c r="F23024" i="5"/>
  <c r="F23025" i="5"/>
  <c r="F23026" i="5"/>
  <c r="F23027" i="5"/>
  <c r="F23028" i="5"/>
  <c r="F23029" i="5"/>
  <c r="F23030" i="5"/>
  <c r="F23031" i="5"/>
  <c r="F23032" i="5"/>
  <c r="F23033" i="5"/>
  <c r="F23034" i="5"/>
  <c r="F23035" i="5"/>
  <c r="F23036" i="5"/>
  <c r="F23037" i="5"/>
  <c r="F23038" i="5"/>
  <c r="F23039" i="5"/>
  <c r="F23040" i="5"/>
  <c r="F23041" i="5"/>
  <c r="F23042" i="5"/>
  <c r="F23043" i="5"/>
  <c r="F23044" i="5"/>
  <c r="F23045" i="5"/>
  <c r="F23046" i="5"/>
  <c r="F23047" i="5"/>
  <c r="F23048" i="5"/>
  <c r="F23049" i="5"/>
  <c r="F23050" i="5"/>
  <c r="F23051" i="5"/>
  <c r="F23052" i="5"/>
  <c r="F23053" i="5"/>
  <c r="F23054" i="5"/>
  <c r="F23055" i="5"/>
  <c r="F23056" i="5"/>
  <c r="F23057" i="5"/>
  <c r="F23058" i="5"/>
  <c r="F23059" i="5"/>
  <c r="F23060" i="5"/>
  <c r="F23061" i="5"/>
  <c r="F23062" i="5"/>
  <c r="F23063" i="5"/>
  <c r="F23064" i="5"/>
  <c r="F23065" i="5"/>
  <c r="F23066" i="5"/>
  <c r="F23067" i="5"/>
  <c r="F23068" i="5"/>
  <c r="F23069" i="5"/>
  <c r="F23070" i="5"/>
  <c r="F23071" i="5"/>
  <c r="F23072" i="5"/>
  <c r="F23073" i="5"/>
  <c r="F23074" i="5"/>
  <c r="F23075" i="5"/>
  <c r="F23076" i="5"/>
  <c r="F23077" i="5"/>
  <c r="F23078" i="5"/>
  <c r="F23079" i="5"/>
  <c r="F23080" i="5"/>
  <c r="F23081" i="5"/>
  <c r="F23082" i="5"/>
  <c r="F23083" i="5"/>
  <c r="F23084" i="5"/>
  <c r="F23085" i="5"/>
  <c r="F23086" i="5"/>
  <c r="F23087" i="5"/>
  <c r="F23088" i="5"/>
  <c r="F23089" i="5"/>
  <c r="F23090" i="5"/>
  <c r="F23091" i="5"/>
  <c r="F23092" i="5"/>
  <c r="F23093" i="5"/>
  <c r="F23094" i="5"/>
  <c r="F23095" i="5"/>
  <c r="F23096" i="5"/>
  <c r="F23097" i="5"/>
  <c r="F23098" i="5"/>
  <c r="F23099" i="5"/>
  <c r="F23100" i="5"/>
  <c r="F23101" i="5"/>
  <c r="F23102" i="5"/>
  <c r="F23103" i="5"/>
  <c r="F23104" i="5"/>
  <c r="F23105" i="5"/>
  <c r="F23106" i="5"/>
  <c r="F23107" i="5"/>
  <c r="F23108" i="5"/>
  <c r="F23109" i="5"/>
  <c r="F23110" i="5"/>
  <c r="F23111" i="5"/>
  <c r="F23112" i="5"/>
  <c r="F23113" i="5"/>
  <c r="F23114" i="5"/>
  <c r="F23115" i="5"/>
  <c r="F23116" i="5"/>
  <c r="F23117" i="5"/>
  <c r="F23118" i="5"/>
  <c r="F23119" i="5"/>
  <c r="F23120" i="5"/>
  <c r="F23121" i="5"/>
  <c r="F23122" i="5"/>
  <c r="F23123" i="5"/>
  <c r="F23124" i="5"/>
  <c r="F23125" i="5"/>
  <c r="F23126" i="5"/>
  <c r="F23127" i="5"/>
  <c r="F23128" i="5"/>
  <c r="F23129" i="5"/>
  <c r="F23130" i="5"/>
  <c r="F23131" i="5"/>
  <c r="F23132" i="5"/>
  <c r="F23133" i="5"/>
  <c r="F23134" i="5"/>
  <c r="F23135" i="5"/>
  <c r="F23136" i="5"/>
  <c r="F23137" i="5"/>
  <c r="F23138" i="5"/>
  <c r="F23139" i="5"/>
  <c r="F23140" i="5"/>
  <c r="F23141" i="5"/>
  <c r="F23142" i="5"/>
  <c r="F23143" i="5"/>
  <c r="F23144" i="5"/>
  <c r="F23145" i="5"/>
  <c r="F23146" i="5"/>
  <c r="F23147" i="5"/>
  <c r="F23148" i="5"/>
  <c r="F23149" i="5"/>
  <c r="F23150" i="5"/>
  <c r="F23151" i="5"/>
  <c r="F23152" i="5"/>
  <c r="F23153" i="5"/>
  <c r="F23154" i="5"/>
  <c r="F23155" i="5"/>
  <c r="F23156" i="5"/>
  <c r="F23157" i="5"/>
  <c r="F23158" i="5"/>
  <c r="F23159" i="5"/>
  <c r="F23160" i="5"/>
  <c r="F23161" i="5"/>
  <c r="F23162" i="5"/>
  <c r="F23163" i="5"/>
  <c r="F23164" i="5"/>
  <c r="F23165" i="5"/>
  <c r="F23166" i="5"/>
  <c r="F23167" i="5"/>
  <c r="F23168" i="5"/>
  <c r="F23169" i="5"/>
  <c r="F23170" i="5"/>
  <c r="F23171" i="5"/>
  <c r="F23172" i="5"/>
  <c r="F23173" i="5"/>
  <c r="F23174" i="5"/>
  <c r="F23175" i="5"/>
  <c r="F23176" i="5"/>
  <c r="F23177" i="5"/>
  <c r="F23178" i="5"/>
  <c r="F23179" i="5"/>
  <c r="F23180" i="5"/>
  <c r="F23181" i="5"/>
  <c r="F23182" i="5"/>
  <c r="F23183" i="5"/>
  <c r="F23184" i="5"/>
  <c r="F23185" i="5"/>
  <c r="F23186" i="5"/>
  <c r="F23187" i="5"/>
  <c r="F23188" i="5"/>
  <c r="F23189" i="5"/>
  <c r="F23190" i="5"/>
  <c r="F23191" i="5"/>
  <c r="F23192" i="5"/>
  <c r="F23193" i="5"/>
  <c r="F23194" i="5"/>
  <c r="F23195" i="5"/>
  <c r="F23196" i="5"/>
  <c r="F23197" i="5"/>
  <c r="F23198" i="5"/>
  <c r="F23199" i="5"/>
  <c r="F23200" i="5"/>
  <c r="F23201" i="5"/>
  <c r="F23202" i="5"/>
  <c r="F23203" i="5"/>
  <c r="F23204" i="5"/>
  <c r="F23205" i="5"/>
  <c r="F23206" i="5"/>
  <c r="F23207" i="5"/>
  <c r="F23208" i="5"/>
  <c r="F23209" i="5"/>
  <c r="F23210" i="5"/>
  <c r="F23211" i="5"/>
  <c r="F23212" i="5"/>
  <c r="F23214" i="5"/>
  <c r="F23215" i="5"/>
  <c r="F23216" i="5"/>
  <c r="F23217" i="5"/>
  <c r="F23218" i="5"/>
  <c r="F23219" i="5"/>
  <c r="F23220" i="5"/>
  <c r="F23221" i="5"/>
  <c r="F23222" i="5"/>
  <c r="F23223" i="5"/>
  <c r="F23224" i="5"/>
  <c r="F23225" i="5"/>
  <c r="F23227" i="5"/>
  <c r="F23228" i="5"/>
  <c r="F23230" i="5"/>
  <c r="F23231" i="5"/>
  <c r="F23232" i="5"/>
  <c r="F23233" i="5"/>
  <c r="F23234" i="5"/>
  <c r="F23235" i="5"/>
  <c r="F23236" i="5"/>
  <c r="F23237" i="5"/>
  <c r="F23238" i="5"/>
  <c r="F23239" i="5"/>
  <c r="F23240" i="5"/>
  <c r="F23241" i="5"/>
  <c r="F23243" i="5"/>
  <c r="F23244" i="5"/>
  <c r="F23246" i="5"/>
  <c r="F23247" i="5"/>
  <c r="F23248" i="5"/>
  <c r="F23249" i="5"/>
  <c r="F23250" i="5"/>
  <c r="F23251" i="5"/>
  <c r="F23252" i="5"/>
  <c r="F23253" i="5"/>
  <c r="F23254" i="5"/>
  <c r="F23255" i="5"/>
  <c r="F23256" i="5"/>
  <c r="F23257" i="5"/>
  <c r="F23259" i="5"/>
  <c r="F23260" i="5"/>
  <c r="F23262" i="5"/>
  <c r="F23263" i="5"/>
  <c r="F23264" i="5"/>
  <c r="F23265" i="5"/>
  <c r="F23266" i="5"/>
  <c r="F23267" i="5"/>
  <c r="F23268" i="5"/>
  <c r="F23269" i="5"/>
  <c r="F23270" i="5"/>
  <c r="F23271" i="5"/>
  <c r="F23272" i="5"/>
  <c r="F23273" i="5"/>
  <c r="F23275" i="5"/>
  <c r="F23276" i="5"/>
  <c r="F23278" i="5"/>
  <c r="F23280" i="5"/>
  <c r="F23281" i="5"/>
  <c r="F23282" i="5"/>
  <c r="F23283" i="5"/>
  <c r="F23284" i="5"/>
  <c r="F23285" i="5"/>
  <c r="F23286" i="5"/>
  <c r="F23287" i="5"/>
  <c r="F23288" i="5"/>
  <c r="F23289" i="5"/>
  <c r="F23291" i="5"/>
  <c r="F23292" i="5"/>
  <c r="F23294" i="5"/>
  <c r="F23295" i="5"/>
  <c r="F23296" i="5"/>
  <c r="F23297" i="5"/>
  <c r="F23298" i="5"/>
  <c r="F23299" i="5"/>
  <c r="F23300" i="5"/>
  <c r="F23301" i="5"/>
  <c r="F23302" i="5"/>
  <c r="F23303" i="5"/>
  <c r="F23304" i="5"/>
  <c r="F23305" i="5"/>
  <c r="F23306" i="5"/>
  <c r="F23307" i="5"/>
  <c r="F23308" i="5"/>
  <c r="F23310" i="5"/>
  <c r="F23311" i="5"/>
  <c r="F23312" i="5"/>
  <c r="F23313" i="5"/>
  <c r="F23314" i="5"/>
  <c r="F23315" i="5"/>
  <c r="F23316" i="5"/>
  <c r="F23317" i="5"/>
  <c r="F23318" i="5"/>
  <c r="F23319" i="5"/>
  <c r="F23320" i="5"/>
  <c r="F23321" i="5"/>
  <c r="F23323" i="5"/>
  <c r="F23324" i="5"/>
  <c r="F23325" i="5"/>
  <c r="F23326" i="5"/>
  <c r="F23327" i="5"/>
  <c r="F23328" i="5"/>
  <c r="F23329" i="5"/>
  <c r="F23330" i="5"/>
  <c r="F23331" i="5"/>
  <c r="F23332" i="5"/>
  <c r="F23333" i="5"/>
  <c r="F23334" i="5"/>
  <c r="F23335" i="5"/>
  <c r="F23336" i="5"/>
  <c r="F23337" i="5"/>
  <c r="F23338" i="5"/>
  <c r="F23339" i="5"/>
  <c r="F23340" i="5"/>
  <c r="F23342" i="5"/>
  <c r="F23343" i="5"/>
  <c r="F23344" i="5"/>
  <c r="F23345" i="5"/>
  <c r="F23346" i="5"/>
  <c r="F23347" i="5"/>
  <c r="F23348" i="5"/>
  <c r="F23349" i="5"/>
  <c r="F23350" i="5"/>
  <c r="F23351" i="5"/>
  <c r="F23352" i="5"/>
  <c r="F23353" i="5"/>
  <c r="F23355" i="5"/>
  <c r="F23356" i="5"/>
  <c r="F23357" i="5"/>
  <c r="F23358" i="5"/>
  <c r="F23359" i="5"/>
  <c r="F23360" i="5"/>
  <c r="F23361" i="5"/>
  <c r="F23362" i="5"/>
  <c r="F23363" i="5"/>
  <c r="F23364" i="5"/>
  <c r="F23365" i="5"/>
  <c r="F23366" i="5"/>
  <c r="F23367" i="5"/>
  <c r="F23368" i="5"/>
  <c r="F23369" i="5"/>
  <c r="F23371" i="5"/>
  <c r="F23372" i="5"/>
  <c r="F23373" i="5"/>
  <c r="F23374" i="5"/>
  <c r="F23375" i="5"/>
  <c r="F23376" i="5"/>
  <c r="F23377" i="5"/>
  <c r="F23378" i="5"/>
  <c r="F23379" i="5"/>
  <c r="F23380" i="5"/>
  <c r="F23381" i="5"/>
  <c r="F23382" i="5"/>
  <c r="F23383" i="5"/>
  <c r="F23384" i="5"/>
  <c r="F23385" i="5"/>
  <c r="F23387" i="5"/>
  <c r="F23388" i="5"/>
  <c r="F23390" i="5"/>
  <c r="F23391" i="5"/>
  <c r="F23392" i="5"/>
  <c r="F23393" i="5"/>
  <c r="F23394" i="5"/>
  <c r="F23395" i="5"/>
  <c r="F23396" i="5"/>
  <c r="F23397" i="5"/>
  <c r="F23398" i="5"/>
  <c r="F23399" i="5"/>
  <c r="F23400" i="5"/>
  <c r="F23401" i="5"/>
  <c r="F23402" i="5"/>
  <c r="F23403" i="5"/>
  <c r="F23404" i="5"/>
  <c r="F23406" i="5"/>
  <c r="F23407" i="5"/>
  <c r="F23408" i="5"/>
  <c r="F23409" i="5"/>
  <c r="F23410" i="5"/>
  <c r="F23411" i="5"/>
  <c r="F23412" i="5"/>
  <c r="F23413" i="5"/>
  <c r="F23414" i="5"/>
  <c r="F23415" i="5"/>
  <c r="F23416" i="5"/>
  <c r="F23417" i="5"/>
  <c r="F23419" i="5"/>
  <c r="F23420" i="5"/>
  <c r="F23422" i="5"/>
  <c r="F23423" i="5"/>
  <c r="F23424" i="5"/>
  <c r="F23425" i="5"/>
  <c r="F23426" i="5"/>
  <c r="F23427" i="5"/>
  <c r="F23428" i="5"/>
  <c r="F23429" i="5"/>
  <c r="F23430" i="5"/>
  <c r="F23431" i="5"/>
  <c r="F23432" i="5"/>
  <c r="F23433" i="5"/>
  <c r="F23434" i="5"/>
  <c r="F23435" i="5"/>
  <c r="F23436" i="5"/>
  <c r="F23437" i="5"/>
  <c r="F23438" i="5"/>
  <c r="F23439" i="5"/>
  <c r="F23440" i="5"/>
  <c r="F23441" i="5"/>
  <c r="F23442" i="5"/>
  <c r="F23443" i="5"/>
  <c r="F23444" i="5"/>
  <c r="F23445" i="5"/>
  <c r="F23446" i="5"/>
  <c r="F23447" i="5"/>
  <c r="F23448" i="5"/>
  <c r="F23449" i="5"/>
  <c r="F23451" i="5"/>
  <c r="F23452" i="5"/>
  <c r="F23454" i="5"/>
  <c r="F23455" i="5"/>
  <c r="F23456" i="5"/>
  <c r="F23457" i="5"/>
  <c r="F23458" i="5"/>
  <c r="F23459" i="5"/>
  <c r="F23460" i="5"/>
  <c r="F23461" i="5"/>
  <c r="F23462" i="5"/>
  <c r="F23463" i="5"/>
  <c r="F23464" i="5"/>
  <c r="F23465" i="5"/>
  <c r="F23466" i="5"/>
  <c r="F23467" i="5"/>
  <c r="F23468" i="5"/>
  <c r="F23469" i="5"/>
  <c r="F23470" i="5"/>
  <c r="F23471" i="5"/>
  <c r="F23472" i="5"/>
  <c r="F23473" i="5"/>
  <c r="F23474" i="5"/>
  <c r="F23475" i="5"/>
  <c r="F23476" i="5"/>
  <c r="F23477" i="5"/>
  <c r="F23478" i="5"/>
  <c r="F23479" i="5"/>
  <c r="F23480" i="5"/>
  <c r="F23481" i="5"/>
  <c r="F23483" i="5"/>
  <c r="F23484" i="5"/>
  <c r="F23485" i="5"/>
  <c r="F23486" i="5"/>
  <c r="F23487" i="5"/>
  <c r="F23488" i="5"/>
  <c r="F23489" i="5"/>
  <c r="F23490" i="5"/>
  <c r="F23491" i="5"/>
  <c r="F23492" i="5"/>
  <c r="F23493" i="5"/>
  <c r="F23494" i="5"/>
  <c r="F23495" i="5"/>
  <c r="F23496" i="5"/>
  <c r="F23497" i="5"/>
  <c r="F23498" i="5"/>
  <c r="F23499" i="5"/>
  <c r="F23500" i="5"/>
  <c r="F23501" i="5"/>
  <c r="F23502" i="5"/>
  <c r="F23503" i="5"/>
  <c r="F23504" i="5"/>
  <c r="F23505" i="5"/>
  <c r="F23506" i="5"/>
  <c r="F23507" i="5"/>
  <c r="F23508" i="5"/>
  <c r="F23509" i="5"/>
  <c r="F23510" i="5"/>
  <c r="F23511" i="5"/>
  <c r="F23512" i="5"/>
  <c r="F23513" i="5"/>
  <c r="F23515" i="5"/>
  <c r="F23516" i="5"/>
  <c r="F23517" i="5"/>
  <c r="F23518" i="5"/>
  <c r="F23519" i="5"/>
  <c r="F23520" i="5"/>
  <c r="F23521" i="5"/>
  <c r="F23522" i="5"/>
  <c r="F23523" i="5"/>
  <c r="F23524" i="5"/>
  <c r="F23525" i="5"/>
  <c r="F23526" i="5"/>
  <c r="F23527" i="5"/>
  <c r="F23528" i="5"/>
  <c r="F23529" i="5"/>
  <c r="F23531" i="5"/>
  <c r="F23532" i="5"/>
  <c r="F23534" i="5"/>
  <c r="F23535" i="5"/>
  <c r="F23536" i="5"/>
  <c r="F23537" i="5"/>
  <c r="F23538" i="5"/>
  <c r="F23539" i="5"/>
  <c r="F23540" i="5"/>
  <c r="F23541" i="5"/>
  <c r="F23542" i="5"/>
  <c r="F23543" i="5"/>
  <c r="F23544" i="5"/>
  <c r="F23545" i="5"/>
  <c r="F23547" i="5"/>
  <c r="F23548" i="5"/>
  <c r="F23550" i="5"/>
  <c r="F23551" i="5"/>
  <c r="F23552" i="5"/>
  <c r="F23553" i="5"/>
  <c r="F23554" i="5"/>
  <c r="F23555" i="5"/>
  <c r="F23556" i="5"/>
  <c r="F23557" i="5"/>
  <c r="F23558" i="5"/>
  <c r="F23559" i="5"/>
  <c r="F23560" i="5"/>
  <c r="F23561" i="5"/>
  <c r="F23563" i="5"/>
  <c r="F23564" i="5"/>
  <c r="F23566" i="5"/>
  <c r="F23567" i="5"/>
  <c r="F23568" i="5"/>
  <c r="F23569" i="5"/>
  <c r="F23570" i="5"/>
  <c r="F23571" i="5"/>
  <c r="F23572" i="5"/>
  <c r="F23573" i="5"/>
  <c r="F23574" i="5"/>
  <c r="F23575" i="5"/>
  <c r="F23576" i="5"/>
  <c r="F23577" i="5"/>
  <c r="F23579" i="5"/>
  <c r="F23580" i="5"/>
  <c r="F23581" i="5"/>
  <c r="F23582" i="5"/>
  <c r="F23583" i="5"/>
  <c r="F23584" i="5"/>
  <c r="F23585" i="5"/>
  <c r="F23586" i="5"/>
  <c r="F23587" i="5"/>
  <c r="F23588" i="5"/>
  <c r="F23589" i="5"/>
  <c r="F23590" i="5"/>
  <c r="F23591" i="5"/>
  <c r="F23592" i="5"/>
  <c r="F23593" i="5"/>
  <c r="F23594" i="5"/>
  <c r="F23595" i="5"/>
  <c r="F23596" i="5"/>
  <c r="F23597" i="5"/>
  <c r="F23598" i="5"/>
  <c r="F23599" i="5"/>
  <c r="F23600" i="5"/>
  <c r="F23601" i="5"/>
  <c r="F23602" i="5"/>
  <c r="F23603" i="5"/>
  <c r="F23604" i="5"/>
  <c r="F23605" i="5"/>
  <c r="F23606" i="5"/>
  <c r="F23607" i="5"/>
  <c r="F23608" i="5"/>
  <c r="F23609" i="5"/>
  <c r="F23611" i="5"/>
  <c r="F23612" i="5"/>
  <c r="F23613" i="5"/>
  <c r="F23614" i="5"/>
  <c r="F23615" i="5"/>
  <c r="F23616" i="5"/>
  <c r="F23617" i="5"/>
  <c r="F23618" i="5"/>
  <c r="F23619" i="5"/>
  <c r="F23620" i="5"/>
  <c r="F23621" i="5"/>
  <c r="F23622" i="5"/>
  <c r="F23623" i="5"/>
  <c r="F23624" i="5"/>
  <c r="F23625" i="5"/>
  <c r="F23627" i="5"/>
  <c r="F23628" i="5"/>
  <c r="F23629" i="5"/>
  <c r="F23630" i="5"/>
  <c r="F23631" i="5"/>
  <c r="F23632" i="5"/>
  <c r="F23633" i="5"/>
  <c r="F23634" i="5"/>
  <c r="F23635" i="5"/>
  <c r="F23636" i="5"/>
  <c r="F23637" i="5"/>
  <c r="F23638" i="5"/>
  <c r="F23639" i="5"/>
  <c r="F23640" i="5"/>
  <c r="F23641" i="5"/>
  <c r="F23643" i="5"/>
  <c r="F23644" i="5"/>
  <c r="F23646" i="5"/>
  <c r="F23647" i="5"/>
  <c r="F23648" i="5"/>
  <c r="F23649" i="5"/>
  <c r="F23650" i="5"/>
  <c r="F23651" i="5"/>
  <c r="F23652" i="5"/>
  <c r="F23653" i="5"/>
  <c r="F23654" i="5"/>
  <c r="F23655" i="5"/>
  <c r="F23656" i="5"/>
  <c r="F23657" i="5"/>
  <c r="F23658" i="5"/>
  <c r="F23659" i="5"/>
  <c r="F23660" i="5"/>
  <c r="F23662" i="5"/>
  <c r="F23663" i="5"/>
  <c r="F23664" i="5"/>
  <c r="F23665" i="5"/>
  <c r="F23666" i="5"/>
  <c r="F23667" i="5"/>
  <c r="F23668" i="5"/>
  <c r="F23669" i="5"/>
  <c r="F23670" i="5"/>
  <c r="F23671" i="5"/>
  <c r="F23672" i="5"/>
  <c r="F23673" i="5"/>
  <c r="F23675" i="5"/>
  <c r="F23676" i="5"/>
  <c r="F23678" i="5"/>
  <c r="F23679" i="5"/>
  <c r="F23680" i="5"/>
  <c r="F23681" i="5"/>
  <c r="F23682" i="5"/>
  <c r="F23683" i="5"/>
  <c r="F23684" i="5"/>
  <c r="F23685" i="5"/>
  <c r="F23686" i="5"/>
  <c r="F23687" i="5"/>
  <c r="F23688" i="5"/>
  <c r="F23689" i="5"/>
  <c r="F23691" i="5"/>
  <c r="F23692" i="5"/>
  <c r="F23693" i="5"/>
  <c r="F23694" i="5"/>
  <c r="F23695" i="5"/>
  <c r="F23696" i="5"/>
  <c r="F23697" i="5"/>
  <c r="F23698" i="5"/>
  <c r="F23699" i="5"/>
  <c r="F23700" i="5"/>
  <c r="F23701" i="5"/>
  <c r="F23702" i="5"/>
  <c r="F23703" i="5"/>
  <c r="F23704" i="5"/>
  <c r="F23705" i="5"/>
  <c r="F23706" i="5"/>
  <c r="F23707" i="5"/>
  <c r="F23708" i="5"/>
  <c r="F23710" i="5"/>
  <c r="F23711" i="5"/>
  <c r="F23712" i="5"/>
  <c r="F23713" i="5"/>
  <c r="F23714" i="5"/>
  <c r="F23715" i="5"/>
  <c r="F23716" i="5"/>
  <c r="F23717" i="5"/>
  <c r="F23718" i="5"/>
  <c r="F23719" i="5"/>
  <c r="F23720" i="5"/>
  <c r="F23721" i="5"/>
  <c r="F23722" i="5"/>
  <c r="F23723" i="5"/>
  <c r="F23724" i="5"/>
  <c r="F23725" i="5"/>
  <c r="F23726" i="5"/>
  <c r="F23727" i="5"/>
  <c r="F23728" i="5"/>
  <c r="F23729" i="5"/>
  <c r="F23730" i="5"/>
  <c r="F23731" i="5"/>
  <c r="F23732" i="5"/>
  <c r="F23733" i="5"/>
  <c r="F23734" i="5"/>
  <c r="F23735" i="5"/>
  <c r="F23736" i="5"/>
  <c r="F23737" i="5"/>
  <c r="F23739" i="5"/>
  <c r="F23740" i="5"/>
  <c r="F23741" i="5"/>
  <c r="F23742" i="5"/>
  <c r="F23743" i="5"/>
  <c r="F23744" i="5"/>
  <c r="F23745" i="5"/>
  <c r="F23746" i="5"/>
  <c r="F23747" i="5"/>
  <c r="F23748" i="5"/>
  <c r="F23749" i="5"/>
  <c r="F23750" i="5"/>
  <c r="F23751" i="5"/>
  <c r="F23752" i="5"/>
  <c r="F23753" i="5"/>
  <c r="F23754" i="5"/>
  <c r="F23755" i="5"/>
  <c r="F23756" i="5"/>
  <c r="F23757" i="5"/>
  <c r="F23758" i="5"/>
  <c r="F23759" i="5"/>
  <c r="F23760" i="5"/>
  <c r="F23761" i="5"/>
  <c r="F23762" i="5"/>
  <c r="F23763" i="5"/>
  <c r="F23764" i="5"/>
  <c r="F23765" i="5"/>
  <c r="F23766" i="5"/>
  <c r="F23768" i="5"/>
  <c r="F23769" i="5"/>
  <c r="F23771" i="5"/>
  <c r="F23772" i="5"/>
  <c r="F23773" i="5"/>
  <c r="F23774" i="5"/>
  <c r="F23775" i="5"/>
  <c r="F23776" i="5"/>
  <c r="F23777" i="5"/>
  <c r="F23778" i="5"/>
  <c r="F23779" i="5"/>
  <c r="F23780" i="5"/>
  <c r="F23781" i="5"/>
  <c r="F23782" i="5"/>
  <c r="F23784" i="5"/>
  <c r="F23785" i="5"/>
  <c r="F23787" i="5"/>
  <c r="F23788" i="5"/>
  <c r="F23789" i="5"/>
  <c r="F23791" i="5"/>
  <c r="F23792" i="5"/>
  <c r="F23793" i="5"/>
  <c r="F23794" i="5"/>
  <c r="F23795" i="5"/>
  <c r="F23796" i="5"/>
  <c r="F23797" i="5"/>
  <c r="F23798" i="5"/>
  <c r="F23799" i="5"/>
  <c r="F23800" i="5"/>
  <c r="F23801" i="5"/>
  <c r="F23803" i="5"/>
  <c r="F23804" i="5"/>
  <c r="F23805" i="5"/>
  <c r="F23806" i="5"/>
  <c r="F23807" i="5"/>
  <c r="F23808" i="5"/>
  <c r="F23810" i="5"/>
  <c r="F23811" i="5"/>
  <c r="F23812" i="5"/>
  <c r="F23813" i="5"/>
  <c r="F23814" i="5"/>
  <c r="F23815" i="5"/>
  <c r="F23816" i="5"/>
  <c r="F23817" i="5"/>
  <c r="F23819" i="5"/>
  <c r="F23820" i="5"/>
  <c r="F23821" i="5"/>
  <c r="F23822" i="5"/>
  <c r="F23823" i="5"/>
  <c r="F23824" i="5"/>
  <c r="F23825" i="5"/>
  <c r="F23826" i="5"/>
  <c r="F23827" i="5"/>
  <c r="F23828" i="5"/>
  <c r="F23829" i="5"/>
  <c r="F23830" i="5"/>
  <c r="F23831" i="5"/>
  <c r="F23832" i="5"/>
  <c r="F23833" i="5"/>
  <c r="F23834" i="5"/>
  <c r="F23835" i="5"/>
  <c r="F23836" i="5"/>
  <c r="F23837" i="5"/>
  <c r="F23838" i="5"/>
  <c r="F23839" i="5"/>
  <c r="F23840" i="5"/>
  <c r="F23841" i="5"/>
  <c r="F23842" i="5"/>
  <c r="F23843" i="5"/>
  <c r="F23844" i="5"/>
  <c r="F23845" i="5"/>
  <c r="F23846" i="5"/>
  <c r="F23847" i="5"/>
  <c r="F23848" i="5"/>
  <c r="F23849" i="5"/>
  <c r="F23850" i="5"/>
  <c r="F23851" i="5"/>
  <c r="F23852" i="5"/>
  <c r="F23853" i="5"/>
  <c r="F23854" i="5"/>
  <c r="F23855" i="5"/>
  <c r="F23856" i="5"/>
  <c r="F23857" i="5"/>
  <c r="F23858" i="5"/>
  <c r="F23859" i="5"/>
  <c r="F23860" i="5"/>
  <c r="F23861" i="5"/>
  <c r="F23862" i="5"/>
  <c r="F23863" i="5"/>
  <c r="F23864" i="5"/>
  <c r="F23865" i="5"/>
  <c r="F23866" i="5"/>
  <c r="F23867" i="5"/>
  <c r="F23868" i="5"/>
  <c r="F23869" i="5"/>
  <c r="F23870" i="5"/>
  <c r="F23871" i="5"/>
  <c r="F23872" i="5"/>
  <c r="F23873" i="5"/>
  <c r="F23874" i="5"/>
  <c r="F23875" i="5"/>
  <c r="F23876" i="5"/>
  <c r="F23877" i="5"/>
  <c r="F23878" i="5"/>
  <c r="F23879" i="5"/>
  <c r="F23880" i="5"/>
  <c r="F23881" i="5"/>
  <c r="F23882" i="5"/>
  <c r="F23883" i="5"/>
  <c r="F23884" i="5"/>
  <c r="F23885" i="5"/>
  <c r="F23886" i="5"/>
  <c r="F23887" i="5"/>
  <c r="F23888" i="5"/>
  <c r="F23889" i="5"/>
  <c r="F23890" i="5"/>
  <c r="F23891" i="5"/>
  <c r="F23892" i="5"/>
  <c r="F23893" i="5"/>
  <c r="F23894" i="5"/>
  <c r="F23895" i="5"/>
  <c r="F23896" i="5"/>
  <c r="F23897" i="5"/>
  <c r="F23898" i="5"/>
  <c r="F23899" i="5"/>
  <c r="F23900" i="5"/>
  <c r="F23901" i="5"/>
  <c r="F23902" i="5"/>
  <c r="F23903" i="5"/>
  <c r="F23904" i="5"/>
  <c r="F23905" i="5"/>
  <c r="F23906" i="5"/>
  <c r="F23907" i="5"/>
  <c r="F23908" i="5"/>
  <c r="F23909" i="5"/>
  <c r="F23910" i="5"/>
  <c r="F23911" i="5"/>
  <c r="F23912" i="5"/>
  <c r="F23913" i="5"/>
  <c r="F23914" i="5"/>
  <c r="F23915" i="5"/>
  <c r="F23916" i="5"/>
  <c r="F23917" i="5"/>
  <c r="F23918" i="5"/>
  <c r="F23919" i="5"/>
  <c r="F23920" i="5"/>
  <c r="F23921" i="5"/>
  <c r="F23922" i="5"/>
  <c r="F23923" i="5"/>
  <c r="F23924" i="5"/>
  <c r="F23925" i="5"/>
  <c r="F23926" i="5"/>
  <c r="F23927" i="5"/>
  <c r="F23928" i="5"/>
  <c r="F23929" i="5"/>
  <c r="F23930" i="5"/>
  <c r="F23931" i="5"/>
  <c r="F23932" i="5"/>
  <c r="F23933" i="5"/>
  <c r="F23934" i="5"/>
  <c r="F23935" i="5"/>
  <c r="F23936" i="5"/>
  <c r="F23937" i="5"/>
  <c r="F23938" i="5"/>
  <c r="F23939" i="5"/>
  <c r="F23940" i="5"/>
  <c r="F23941" i="5"/>
  <c r="F23942" i="5"/>
  <c r="F23943" i="5"/>
  <c r="F23944" i="5"/>
  <c r="F23945" i="5"/>
  <c r="F23946" i="5"/>
  <c r="F23947" i="5"/>
  <c r="F23948" i="5"/>
  <c r="F23949" i="5"/>
  <c r="F23950" i="5"/>
  <c r="F23951" i="5"/>
  <c r="F23952" i="5"/>
  <c r="F23953" i="5"/>
  <c r="F23954" i="5"/>
  <c r="F23955" i="5"/>
  <c r="F23956" i="5"/>
  <c r="F23957" i="5"/>
  <c r="F23958" i="5"/>
  <c r="F23959" i="5"/>
  <c r="F23960" i="5"/>
  <c r="F23961" i="5"/>
  <c r="F23962" i="5"/>
  <c r="F23963" i="5"/>
  <c r="F23964" i="5"/>
  <c r="F23965" i="5"/>
  <c r="F23966" i="5"/>
  <c r="F23967" i="5"/>
  <c r="F23968" i="5"/>
  <c r="F23969" i="5"/>
  <c r="F23970" i="5"/>
  <c r="F23971" i="5"/>
  <c r="F23972" i="5"/>
  <c r="F23973" i="5"/>
  <c r="F23974" i="5"/>
  <c r="F23975" i="5"/>
  <c r="F23976" i="5"/>
  <c r="F23977" i="5"/>
  <c r="F23978" i="5"/>
  <c r="F23979" i="5"/>
  <c r="F23980" i="5"/>
  <c r="F23981" i="5"/>
  <c r="F23982" i="5"/>
  <c r="F23983" i="5"/>
  <c r="F23984" i="5"/>
  <c r="F23985" i="5"/>
  <c r="F23986" i="5"/>
  <c r="F23987" i="5"/>
  <c r="F23988" i="5"/>
  <c r="F23989" i="5"/>
  <c r="F23990" i="5"/>
  <c r="F23991" i="5"/>
  <c r="F23992" i="5"/>
  <c r="F23993" i="5"/>
  <c r="F23994" i="5"/>
  <c r="F23995" i="5"/>
  <c r="F23996" i="5"/>
  <c r="F23997" i="5"/>
  <c r="F23998" i="5"/>
  <c r="F23999" i="5"/>
  <c r="F24000" i="5"/>
  <c r="F24001" i="5"/>
  <c r="F24002" i="5"/>
  <c r="F24003" i="5"/>
  <c r="F24004" i="5"/>
  <c r="F24005" i="5"/>
  <c r="F24006" i="5"/>
  <c r="F24007" i="5"/>
  <c r="F24008" i="5"/>
  <c r="F24009" i="5"/>
  <c r="F24010" i="5"/>
  <c r="F24011" i="5"/>
  <c r="F24012" i="5"/>
  <c r="F24013" i="5"/>
  <c r="F24014" i="5"/>
  <c r="F24015" i="5"/>
  <c r="F24016" i="5"/>
  <c r="F24017" i="5"/>
  <c r="F24018" i="5"/>
  <c r="F24019" i="5"/>
  <c r="F24020" i="5"/>
  <c r="F24021" i="5"/>
  <c r="F24022" i="5"/>
  <c r="F24023" i="5"/>
  <c r="F24024" i="5"/>
  <c r="F24025" i="5"/>
  <c r="F24026" i="5"/>
  <c r="F24027" i="5"/>
  <c r="F24028" i="5"/>
  <c r="F24029" i="5"/>
  <c r="F24030" i="5"/>
  <c r="F24031" i="5"/>
  <c r="F24032" i="5"/>
  <c r="F24033" i="5"/>
  <c r="F24034" i="5"/>
  <c r="F24035" i="5"/>
  <c r="F24036" i="5"/>
  <c r="F24037" i="5"/>
  <c r="F24038" i="5"/>
  <c r="F24039" i="5"/>
  <c r="F24040" i="5"/>
  <c r="F24041" i="5"/>
  <c r="F24042" i="5"/>
  <c r="F24043" i="5"/>
  <c r="F24044" i="5"/>
  <c r="F24045" i="5"/>
  <c r="F24046" i="5"/>
  <c r="F24047" i="5"/>
  <c r="F24048" i="5"/>
  <c r="F24049" i="5"/>
  <c r="F24050" i="5"/>
  <c r="F24051" i="5"/>
  <c r="F24052" i="5"/>
  <c r="F24053" i="5"/>
  <c r="F24054" i="5"/>
  <c r="F24055" i="5"/>
  <c r="F24056" i="5"/>
  <c r="F24057" i="5"/>
  <c r="F24058" i="5"/>
  <c r="F24059" i="5"/>
  <c r="F24060" i="5"/>
  <c r="F24061" i="5"/>
  <c r="F24062" i="5"/>
  <c r="F24063" i="5"/>
  <c r="F24064" i="5"/>
  <c r="F24065" i="5"/>
  <c r="F24066" i="5"/>
  <c r="F24067" i="5"/>
  <c r="F24068" i="5"/>
  <c r="F24069" i="5"/>
  <c r="F24070" i="5"/>
  <c r="F24071" i="5"/>
  <c r="F24072" i="5"/>
  <c r="F24073" i="5"/>
  <c r="F24074" i="5"/>
  <c r="F24075" i="5"/>
  <c r="F24076" i="5"/>
  <c r="F24077" i="5"/>
  <c r="F24078" i="5"/>
  <c r="F24079" i="5"/>
  <c r="F24080" i="5"/>
  <c r="F24081" i="5"/>
  <c r="F24082" i="5"/>
  <c r="F24083" i="5"/>
  <c r="F24084" i="5"/>
  <c r="F24085" i="5"/>
  <c r="F24086" i="5"/>
  <c r="F24087" i="5"/>
  <c r="F24088" i="5"/>
  <c r="F24089" i="5"/>
  <c r="F24090" i="5"/>
  <c r="F24091" i="5"/>
  <c r="F24092" i="5"/>
  <c r="F24093" i="5"/>
  <c r="F24094" i="5"/>
  <c r="F24095" i="5"/>
  <c r="F24096" i="5"/>
  <c r="F24097" i="5"/>
  <c r="F24098" i="5"/>
  <c r="F24099" i="5"/>
  <c r="F24100" i="5"/>
  <c r="F24101" i="5"/>
  <c r="F24102" i="5"/>
  <c r="F24103" i="5"/>
  <c r="F24104" i="5"/>
  <c r="F24105" i="5"/>
  <c r="F24106" i="5"/>
  <c r="F24107" i="5"/>
  <c r="F24108" i="5"/>
  <c r="F24109" i="5"/>
  <c r="F24110" i="5"/>
  <c r="F24111" i="5"/>
  <c r="F24112" i="5"/>
  <c r="F24113" i="5"/>
  <c r="F24114" i="5"/>
  <c r="F24115" i="5"/>
  <c r="F24116" i="5"/>
  <c r="F24117" i="5"/>
  <c r="F24118" i="5"/>
  <c r="F24119" i="5"/>
  <c r="F24120" i="5"/>
  <c r="F24121" i="5"/>
  <c r="F24122" i="5"/>
  <c r="F24123" i="5"/>
  <c r="F24124" i="5"/>
  <c r="F24125" i="5"/>
  <c r="F24126" i="5"/>
  <c r="F24127" i="5"/>
  <c r="F24128" i="5"/>
  <c r="F24129" i="5"/>
  <c r="F24130" i="5"/>
  <c r="F24131" i="5"/>
  <c r="F24132" i="5"/>
  <c r="F24133" i="5"/>
  <c r="F24134" i="5"/>
  <c r="F24135" i="5"/>
  <c r="F24136" i="5"/>
  <c r="F24137" i="5"/>
  <c r="F24138" i="5"/>
  <c r="F24139" i="5"/>
  <c r="F24140" i="5"/>
  <c r="F24141" i="5"/>
  <c r="F24142" i="5"/>
  <c r="F24143" i="5"/>
  <c r="F24144" i="5"/>
  <c r="F24145" i="5"/>
  <c r="F24146" i="5"/>
  <c r="F24147" i="5"/>
  <c r="F24148" i="5"/>
  <c r="F24149" i="5"/>
  <c r="F24150" i="5"/>
  <c r="F24151" i="5"/>
  <c r="F24152" i="5"/>
  <c r="F24153" i="5"/>
  <c r="F24154" i="5"/>
  <c r="F24155" i="5"/>
  <c r="F24156" i="5"/>
  <c r="F24157" i="5"/>
  <c r="F24158" i="5"/>
  <c r="F24159" i="5"/>
  <c r="F24160" i="5"/>
  <c r="F24161" i="5"/>
  <c r="F24162" i="5"/>
  <c r="F24163" i="5"/>
  <c r="F24164" i="5"/>
  <c r="F24165" i="5"/>
  <c r="F24166" i="5"/>
  <c r="F24167" i="5"/>
  <c r="F24168" i="5"/>
  <c r="F24169" i="5"/>
  <c r="F24170" i="5"/>
  <c r="F24171" i="5"/>
  <c r="F24172" i="5"/>
  <c r="F24173" i="5"/>
  <c r="F24174" i="5"/>
  <c r="F24175" i="5"/>
  <c r="F24176" i="5"/>
  <c r="F24177" i="5"/>
  <c r="F24178" i="5"/>
  <c r="F24179" i="5"/>
  <c r="F24180" i="5"/>
  <c r="F24181" i="5"/>
  <c r="F24182" i="5"/>
  <c r="F24183" i="5"/>
  <c r="F24184" i="5"/>
  <c r="F24185" i="5"/>
  <c r="F24186" i="5"/>
  <c r="F24187" i="5"/>
  <c r="F24188" i="5"/>
  <c r="F24189" i="5"/>
  <c r="F24190" i="5"/>
  <c r="F24191" i="5"/>
  <c r="F24192" i="5"/>
  <c r="F24193" i="5"/>
  <c r="F24194" i="5"/>
  <c r="F24195" i="5"/>
  <c r="F24196" i="5"/>
  <c r="F24197" i="5"/>
  <c r="F24198" i="5"/>
  <c r="F24199" i="5"/>
  <c r="F24200" i="5"/>
  <c r="F24201" i="5"/>
  <c r="F24202" i="5"/>
  <c r="F24203" i="5"/>
  <c r="F24204" i="5"/>
  <c r="F24205" i="5"/>
  <c r="F24206" i="5"/>
  <c r="F24207" i="5"/>
  <c r="F24208" i="5"/>
  <c r="F24209" i="5"/>
  <c r="F24210" i="5"/>
  <c r="F24211" i="5"/>
  <c r="F24212" i="5"/>
  <c r="F24213" i="5"/>
  <c r="F24214" i="5"/>
  <c r="F24215" i="5"/>
  <c r="F24216" i="5"/>
  <c r="F24217" i="5"/>
  <c r="F24218" i="5"/>
  <c r="F24219" i="5"/>
  <c r="F24220" i="5"/>
  <c r="F24221" i="5"/>
  <c r="F24222" i="5"/>
  <c r="F24223" i="5"/>
  <c r="F24224" i="5"/>
  <c r="F24225" i="5"/>
  <c r="F24226" i="5"/>
  <c r="F24227" i="5"/>
  <c r="F24228" i="5"/>
  <c r="F24229" i="5"/>
  <c r="F24230" i="5"/>
  <c r="F24231" i="5"/>
  <c r="F24232" i="5"/>
  <c r="F24233" i="5"/>
  <c r="F24234" i="5"/>
  <c r="F24235" i="5"/>
  <c r="F24236" i="5"/>
  <c r="F24237" i="5"/>
  <c r="F24238" i="5"/>
  <c r="F24239" i="5"/>
  <c r="F24240" i="5"/>
  <c r="F24241" i="5"/>
  <c r="F24242" i="5"/>
  <c r="F24243" i="5"/>
  <c r="F24244" i="5"/>
  <c r="F24245" i="5"/>
  <c r="F24246" i="5"/>
  <c r="F24247" i="5"/>
  <c r="F24248" i="5"/>
  <c r="F24249" i="5"/>
  <c r="F24250" i="5"/>
  <c r="F24251" i="5"/>
  <c r="F24252" i="5"/>
  <c r="F24253" i="5"/>
  <c r="F24254" i="5"/>
  <c r="F24255" i="5"/>
  <c r="F24256" i="5"/>
  <c r="F24257" i="5"/>
  <c r="F24258" i="5"/>
  <c r="F24259" i="5"/>
  <c r="F24260" i="5"/>
  <c r="F24261" i="5"/>
  <c r="F24262" i="5"/>
  <c r="F24263" i="5"/>
  <c r="F24264" i="5"/>
  <c r="F24265" i="5"/>
  <c r="F24266" i="5"/>
  <c r="F24267" i="5"/>
  <c r="F24268" i="5"/>
  <c r="F24269" i="5"/>
  <c r="F24270" i="5"/>
  <c r="F24271" i="5"/>
  <c r="F24272" i="5"/>
  <c r="F24273" i="5"/>
  <c r="F24274" i="5"/>
  <c r="F24275" i="5"/>
  <c r="F24276" i="5"/>
  <c r="F24277" i="5"/>
  <c r="F24278" i="5"/>
  <c r="F24279" i="5"/>
  <c r="F24280" i="5"/>
  <c r="F24281" i="5"/>
  <c r="F24282" i="5"/>
  <c r="F24283" i="5"/>
  <c r="F24284" i="5"/>
  <c r="F24285" i="5"/>
  <c r="F24286" i="5"/>
  <c r="F24287" i="5"/>
  <c r="F24288" i="5"/>
  <c r="F24289" i="5"/>
  <c r="F24290" i="5"/>
  <c r="F24291" i="5"/>
  <c r="F24292" i="5"/>
  <c r="F24293" i="5"/>
  <c r="F24294" i="5"/>
  <c r="F24295" i="5"/>
  <c r="F24296" i="5"/>
  <c r="F24297" i="5"/>
  <c r="F24298" i="5"/>
  <c r="F24299" i="5"/>
  <c r="F24300" i="5"/>
  <c r="F24301" i="5"/>
  <c r="F24302" i="5"/>
  <c r="F24303" i="5"/>
  <c r="F24304" i="5"/>
  <c r="F24305" i="5"/>
  <c r="F24306" i="5"/>
  <c r="F24307" i="5"/>
  <c r="F24308" i="5"/>
  <c r="F24309" i="5"/>
  <c r="F24310" i="5"/>
  <c r="F24311" i="5"/>
  <c r="F24312" i="5"/>
  <c r="F24313" i="5"/>
  <c r="F24314" i="5"/>
  <c r="F24315" i="5"/>
  <c r="F24316" i="5"/>
  <c r="F24317" i="5"/>
  <c r="F24318" i="5"/>
  <c r="F24319" i="5"/>
  <c r="F24320" i="5"/>
  <c r="F24321" i="5"/>
  <c r="F24322" i="5"/>
  <c r="F24323" i="5"/>
  <c r="F24324" i="5"/>
  <c r="F24325" i="5"/>
  <c r="F24326" i="5"/>
  <c r="F24327" i="5"/>
  <c r="F24328" i="5"/>
  <c r="F24329" i="5"/>
  <c r="F24330" i="5"/>
  <c r="F24331" i="5"/>
  <c r="F24332" i="5"/>
  <c r="F24333" i="5"/>
  <c r="F24334" i="5"/>
  <c r="F24335" i="5"/>
  <c r="F24336" i="5"/>
  <c r="F24337" i="5"/>
  <c r="F24338" i="5"/>
  <c r="F24339" i="5"/>
  <c r="F24340" i="5"/>
  <c r="F24341" i="5"/>
  <c r="F24342" i="5"/>
  <c r="F24343" i="5"/>
  <c r="F24344" i="5"/>
  <c r="F24345" i="5"/>
  <c r="F24346" i="5"/>
  <c r="F24347" i="5"/>
  <c r="F24348" i="5"/>
  <c r="F24349" i="5"/>
  <c r="F24350" i="5"/>
  <c r="F24351" i="5"/>
  <c r="F24352" i="5"/>
  <c r="F24353" i="5"/>
  <c r="F24354" i="5"/>
  <c r="F24355" i="5"/>
  <c r="F24356" i="5"/>
  <c r="F24357" i="5"/>
  <c r="F24358" i="5"/>
  <c r="F24359" i="5"/>
  <c r="F24360" i="5"/>
  <c r="F24361" i="5"/>
  <c r="F24362" i="5"/>
  <c r="F24363" i="5"/>
  <c r="F24364" i="5"/>
  <c r="F24365" i="5"/>
  <c r="F24366" i="5"/>
  <c r="F24367" i="5"/>
  <c r="F24368" i="5"/>
  <c r="F24369" i="5"/>
  <c r="F24370" i="5"/>
  <c r="F24371" i="5"/>
  <c r="F24372" i="5"/>
  <c r="F24373" i="5"/>
  <c r="F24374" i="5"/>
  <c r="F24375" i="5"/>
  <c r="F24376" i="5"/>
  <c r="F24377" i="5"/>
  <c r="F24378" i="5"/>
  <c r="F24379" i="5"/>
  <c r="F24380" i="5"/>
  <c r="F24381" i="5"/>
  <c r="F24382" i="5"/>
  <c r="F24383" i="5"/>
  <c r="F24384" i="5"/>
  <c r="F24385" i="5"/>
  <c r="F24386" i="5"/>
  <c r="F24387" i="5"/>
  <c r="F24388" i="5"/>
  <c r="F24389" i="5"/>
  <c r="F24390" i="5"/>
  <c r="F24391" i="5"/>
  <c r="F24392" i="5"/>
  <c r="F24393" i="5"/>
  <c r="F24394" i="5"/>
  <c r="F24395" i="5"/>
  <c r="F24396" i="5"/>
  <c r="F24397" i="5"/>
  <c r="F24398" i="5"/>
  <c r="F24399" i="5"/>
  <c r="F24400" i="5"/>
  <c r="F24401" i="5"/>
  <c r="F24402" i="5"/>
  <c r="F24403" i="5"/>
  <c r="F24404" i="5"/>
  <c r="F24405" i="5"/>
  <c r="F24406" i="5"/>
  <c r="F24407" i="5"/>
  <c r="F24408" i="5"/>
  <c r="F24409" i="5"/>
  <c r="F24410" i="5"/>
  <c r="F24411" i="5"/>
  <c r="F24412" i="5"/>
  <c r="F24413" i="5"/>
  <c r="F24414" i="5"/>
  <c r="F24415" i="5"/>
  <c r="F24416" i="5"/>
  <c r="F24417" i="5"/>
  <c r="F24418" i="5"/>
  <c r="F24419" i="5"/>
  <c r="F24420" i="5"/>
  <c r="F24421" i="5"/>
  <c r="F24422" i="5"/>
  <c r="F24423" i="5"/>
  <c r="F24424" i="5"/>
  <c r="F24425" i="5"/>
  <c r="F24426" i="5"/>
  <c r="F24427" i="5"/>
  <c r="F24428" i="5"/>
  <c r="F24429" i="5"/>
  <c r="F24430" i="5"/>
  <c r="F24431" i="5"/>
  <c r="F24432" i="5"/>
  <c r="F24433" i="5"/>
  <c r="F24434" i="5"/>
  <c r="F24435" i="5"/>
  <c r="F24436" i="5"/>
  <c r="F24437" i="5"/>
  <c r="F24438" i="5"/>
  <c r="F24439" i="5"/>
  <c r="F24440" i="5"/>
  <c r="F24441" i="5"/>
  <c r="F24442" i="5"/>
  <c r="F24443" i="5"/>
  <c r="F24444" i="5"/>
  <c r="F24445" i="5"/>
  <c r="F24446" i="5"/>
  <c r="F24447" i="5"/>
  <c r="F24448" i="5"/>
  <c r="F24449" i="5"/>
  <c r="F24450" i="5"/>
  <c r="F24451" i="5"/>
  <c r="F24452" i="5"/>
  <c r="F24453" i="5"/>
  <c r="F24454" i="5"/>
  <c r="F24455" i="5"/>
  <c r="F24456" i="5"/>
  <c r="F24457" i="5"/>
  <c r="F24458" i="5"/>
  <c r="F24459" i="5"/>
  <c r="F24460" i="5"/>
  <c r="F24461" i="5"/>
  <c r="F24462" i="5"/>
  <c r="F24463" i="5"/>
  <c r="F24464" i="5"/>
  <c r="F24465" i="5"/>
  <c r="F24466" i="5"/>
  <c r="F24467" i="5"/>
  <c r="F24468" i="5"/>
  <c r="F24469" i="5"/>
  <c r="F24470" i="5"/>
  <c r="F24471" i="5"/>
  <c r="F24472" i="5"/>
  <c r="F24473" i="5"/>
  <c r="F24474" i="5"/>
  <c r="F24475" i="5"/>
  <c r="F24476" i="5"/>
  <c r="F24477" i="5"/>
  <c r="F24478" i="5"/>
  <c r="F24479" i="5"/>
  <c r="F24480" i="5"/>
  <c r="F24481" i="5"/>
  <c r="F24482" i="5"/>
  <c r="F24483" i="5"/>
  <c r="F24484" i="5"/>
  <c r="F24485" i="5"/>
  <c r="F24486" i="5"/>
  <c r="F24487" i="5"/>
  <c r="F24488" i="5"/>
  <c r="F24489" i="5"/>
  <c r="F24490" i="5"/>
  <c r="F24491" i="5"/>
  <c r="F24492" i="5"/>
  <c r="F24493" i="5"/>
  <c r="F24494" i="5"/>
  <c r="F24495" i="5"/>
  <c r="F24496" i="5"/>
  <c r="F24497" i="5"/>
  <c r="F24498" i="5"/>
  <c r="F24499" i="5"/>
  <c r="F24500" i="5"/>
  <c r="F24501" i="5"/>
  <c r="F24502" i="5"/>
  <c r="F24503" i="5"/>
  <c r="F24504" i="5"/>
  <c r="F24505" i="5"/>
  <c r="F24506" i="5"/>
  <c r="F24507" i="5"/>
  <c r="F24508" i="5"/>
  <c r="F24509" i="5"/>
  <c r="F24510" i="5"/>
  <c r="F24511" i="5"/>
  <c r="F24512" i="5"/>
  <c r="F24513" i="5"/>
  <c r="F24514" i="5"/>
  <c r="F24515" i="5"/>
  <c r="F24516" i="5"/>
  <c r="F24517" i="5"/>
  <c r="F24518" i="5"/>
  <c r="F24519" i="5"/>
  <c r="F24520" i="5"/>
  <c r="F24521" i="5"/>
  <c r="F24522" i="5"/>
  <c r="F24523" i="5"/>
  <c r="F24524" i="5"/>
  <c r="F24525" i="5"/>
  <c r="F24526" i="5"/>
  <c r="F24527" i="5"/>
  <c r="F24528" i="5"/>
  <c r="F24529" i="5"/>
  <c r="F24530" i="5"/>
  <c r="F24531" i="5"/>
  <c r="F24532" i="5"/>
  <c r="F24533" i="5"/>
  <c r="F24534" i="5"/>
  <c r="F24535" i="5"/>
  <c r="F24536" i="5"/>
  <c r="F24537" i="5"/>
  <c r="F24538" i="5"/>
  <c r="F24539" i="5"/>
  <c r="F24540" i="5"/>
  <c r="F24541" i="5"/>
  <c r="F24542" i="5"/>
  <c r="F24543" i="5"/>
  <c r="F24544" i="5"/>
  <c r="F24545" i="5"/>
  <c r="F24546" i="5"/>
  <c r="F24547" i="5"/>
  <c r="F24548" i="5"/>
  <c r="F24549" i="5"/>
  <c r="F24550" i="5"/>
  <c r="F24551" i="5"/>
  <c r="F24552" i="5"/>
  <c r="F24553" i="5"/>
  <c r="F24554" i="5"/>
  <c r="F24555" i="5"/>
  <c r="F24556" i="5"/>
  <c r="F24557" i="5"/>
  <c r="F24558" i="5"/>
  <c r="F24559" i="5"/>
  <c r="F24560" i="5"/>
  <c r="F24561" i="5"/>
  <c r="F24562" i="5"/>
  <c r="F24563" i="5"/>
  <c r="F24564" i="5"/>
  <c r="F24565" i="5"/>
  <c r="F24566" i="5"/>
  <c r="F24567" i="5"/>
  <c r="F24568" i="5"/>
  <c r="F24569" i="5"/>
  <c r="F24570" i="5"/>
  <c r="F24571" i="5"/>
  <c r="F24572" i="5"/>
  <c r="F24573" i="5"/>
  <c r="F24574" i="5"/>
  <c r="F24575" i="5"/>
  <c r="F24576" i="5"/>
  <c r="F24577" i="5"/>
  <c r="F24578" i="5"/>
  <c r="F24579" i="5"/>
  <c r="F24580" i="5"/>
  <c r="F24581" i="5"/>
  <c r="F24582" i="5"/>
  <c r="F24583" i="5"/>
  <c r="F24584" i="5"/>
  <c r="F24585" i="5"/>
  <c r="F24586" i="5"/>
  <c r="F24587" i="5"/>
  <c r="F24588" i="5"/>
  <c r="F24589" i="5"/>
  <c r="F24590" i="5"/>
  <c r="F24591" i="5"/>
  <c r="F24592" i="5"/>
  <c r="F24593" i="5"/>
  <c r="F24594" i="5"/>
  <c r="F24595" i="5"/>
  <c r="F24596" i="5"/>
  <c r="F24597" i="5"/>
  <c r="F24598" i="5"/>
  <c r="F24599" i="5"/>
  <c r="F24600" i="5"/>
  <c r="F24601" i="5"/>
  <c r="F24602" i="5"/>
  <c r="F24603" i="5"/>
  <c r="F24604" i="5"/>
  <c r="F24605" i="5"/>
  <c r="F24606" i="5"/>
  <c r="F24607" i="5"/>
  <c r="F24608" i="5"/>
  <c r="F24609" i="5"/>
  <c r="F24610" i="5"/>
  <c r="F24611" i="5"/>
  <c r="F24612" i="5"/>
  <c r="F24613" i="5"/>
  <c r="F24614" i="5"/>
  <c r="F24615" i="5"/>
  <c r="F24616" i="5"/>
  <c r="F24617" i="5"/>
  <c r="F24618" i="5"/>
  <c r="F24619" i="5"/>
  <c r="F24620" i="5"/>
  <c r="F24621" i="5"/>
  <c r="F24622" i="5"/>
  <c r="F24623" i="5"/>
  <c r="F24624" i="5"/>
  <c r="F24625" i="5"/>
  <c r="F24626" i="5"/>
  <c r="F24627" i="5"/>
  <c r="F24628" i="5"/>
  <c r="F24629" i="5"/>
  <c r="F24630" i="5"/>
  <c r="F24631" i="5"/>
  <c r="F24632" i="5"/>
  <c r="F24633" i="5"/>
  <c r="F24634" i="5"/>
  <c r="F24635" i="5"/>
  <c r="F24636" i="5"/>
  <c r="F24637" i="5"/>
  <c r="F24638" i="5"/>
  <c r="F24639" i="5"/>
  <c r="F24640" i="5"/>
  <c r="F24641" i="5"/>
  <c r="F24642" i="5"/>
  <c r="F24643" i="5"/>
  <c r="F24644" i="5"/>
  <c r="F24645" i="5"/>
  <c r="F24646" i="5"/>
  <c r="F24647" i="5"/>
  <c r="F24648" i="5"/>
  <c r="F24649" i="5"/>
  <c r="F24650" i="5"/>
  <c r="F24651" i="5"/>
  <c r="F24652" i="5"/>
  <c r="F24653" i="5"/>
  <c r="F24654" i="5"/>
  <c r="F24655" i="5"/>
  <c r="F24656" i="5"/>
  <c r="F24657" i="5"/>
  <c r="F24658" i="5"/>
  <c r="F24659" i="5"/>
  <c r="F24660" i="5"/>
  <c r="F24661" i="5"/>
  <c r="F24662" i="5"/>
  <c r="F24663" i="5"/>
  <c r="F24664" i="5"/>
  <c r="F24665" i="5"/>
  <c r="F24666" i="5"/>
  <c r="F24667" i="5"/>
  <c r="F24668" i="5"/>
  <c r="F24669" i="5"/>
  <c r="F24670" i="5"/>
  <c r="F24671" i="5"/>
  <c r="F24672" i="5"/>
  <c r="F24673" i="5"/>
  <c r="F24674" i="5"/>
  <c r="F24675" i="5"/>
  <c r="F24676" i="5"/>
  <c r="F24677" i="5"/>
  <c r="F24678" i="5"/>
  <c r="F24679" i="5"/>
  <c r="F24680" i="5"/>
  <c r="F24681" i="5"/>
  <c r="F24682" i="5"/>
  <c r="F24683" i="5"/>
  <c r="F24684" i="5"/>
  <c r="F24685" i="5"/>
  <c r="F24686" i="5"/>
  <c r="F24687" i="5"/>
  <c r="F24688" i="5"/>
  <c r="F24689" i="5"/>
  <c r="F24690" i="5"/>
  <c r="F24691" i="5"/>
  <c r="F24692" i="5"/>
  <c r="F24693" i="5"/>
  <c r="F24694" i="5"/>
  <c r="F24695" i="5"/>
  <c r="F24696" i="5"/>
  <c r="F24697" i="5"/>
  <c r="F24698" i="5"/>
  <c r="F24699" i="5"/>
  <c r="F24700" i="5"/>
  <c r="F24701" i="5"/>
  <c r="F24702" i="5"/>
  <c r="F24703" i="5"/>
  <c r="F24704" i="5"/>
  <c r="F24705" i="5"/>
  <c r="F24706" i="5"/>
  <c r="F24707" i="5"/>
  <c r="F24708" i="5"/>
  <c r="F24709" i="5"/>
  <c r="F24710" i="5"/>
  <c r="F24711" i="5"/>
  <c r="F24712" i="5"/>
  <c r="F24713" i="5"/>
  <c r="F24714" i="5"/>
  <c r="F24715" i="5"/>
  <c r="F24716" i="5"/>
  <c r="F24717" i="5"/>
  <c r="F24718" i="5"/>
  <c r="F24719" i="5"/>
  <c r="F24720" i="5"/>
  <c r="F24721" i="5"/>
  <c r="F24722" i="5"/>
  <c r="F24723" i="5"/>
  <c r="F24724" i="5"/>
  <c r="F24725" i="5"/>
  <c r="F24726" i="5"/>
  <c r="F24727" i="5"/>
  <c r="F24728" i="5"/>
  <c r="F24729" i="5"/>
  <c r="F24730" i="5"/>
  <c r="F24731" i="5"/>
  <c r="F24732" i="5"/>
  <c r="F24733" i="5"/>
  <c r="F24734" i="5"/>
  <c r="F24735" i="5"/>
  <c r="F24736" i="5"/>
  <c r="F24737" i="5"/>
  <c r="F24738" i="5"/>
  <c r="F24739" i="5"/>
  <c r="F24740" i="5"/>
  <c r="F24741" i="5"/>
  <c r="F24742" i="5"/>
  <c r="F24743" i="5"/>
  <c r="F24744" i="5"/>
  <c r="F24745" i="5"/>
  <c r="F24746" i="5"/>
  <c r="F24747" i="5"/>
  <c r="F24748" i="5"/>
  <c r="F24749" i="5"/>
  <c r="F24750" i="5"/>
  <c r="F24751" i="5"/>
  <c r="F24752" i="5"/>
  <c r="F24753" i="5"/>
  <c r="F24754" i="5"/>
  <c r="F24755" i="5"/>
  <c r="F24756" i="5"/>
  <c r="F24757" i="5"/>
  <c r="F24758" i="5"/>
  <c r="F24759" i="5"/>
  <c r="F24760" i="5"/>
  <c r="F24761" i="5"/>
  <c r="F24762" i="5"/>
  <c r="F24763" i="5"/>
  <c r="F24764" i="5"/>
  <c r="F24765" i="5"/>
  <c r="F24766" i="5"/>
  <c r="F24767" i="5"/>
  <c r="F24768" i="5"/>
  <c r="F24769" i="5"/>
  <c r="F24770" i="5"/>
  <c r="F24771" i="5"/>
  <c r="F24772" i="5"/>
  <c r="F24773" i="5"/>
  <c r="F24774" i="5"/>
  <c r="F24775" i="5"/>
  <c r="F24776" i="5"/>
  <c r="F24777" i="5"/>
  <c r="F24778" i="5"/>
  <c r="F24779" i="5"/>
  <c r="F24780" i="5"/>
  <c r="F24781" i="5"/>
  <c r="F24782" i="5"/>
  <c r="F24783" i="5"/>
  <c r="F24784" i="5"/>
  <c r="F24785" i="5"/>
  <c r="F24786" i="5"/>
  <c r="F24787" i="5"/>
  <c r="F24788" i="5"/>
  <c r="F24789" i="5"/>
  <c r="F24790" i="5"/>
  <c r="F24791" i="5"/>
  <c r="F24792" i="5"/>
  <c r="F24793" i="5"/>
  <c r="F24794" i="5"/>
  <c r="F24795" i="5"/>
  <c r="F24796" i="5"/>
  <c r="F24797" i="5"/>
  <c r="F24798" i="5"/>
  <c r="F24799" i="5"/>
  <c r="F24800" i="5"/>
  <c r="F24801" i="5"/>
  <c r="F24802" i="5"/>
  <c r="F24803" i="5"/>
  <c r="F24804" i="5"/>
  <c r="F24805" i="5"/>
  <c r="F24806" i="5"/>
  <c r="F24807" i="5"/>
  <c r="F24808" i="5"/>
  <c r="F24809" i="5"/>
  <c r="F24810" i="5"/>
  <c r="F24811" i="5"/>
  <c r="F24812" i="5"/>
  <c r="F24813" i="5"/>
  <c r="F24814" i="5"/>
  <c r="F24815" i="5"/>
  <c r="F24816" i="5"/>
  <c r="F24817" i="5"/>
  <c r="F24818" i="5"/>
  <c r="F24819" i="5"/>
  <c r="F24820" i="5"/>
  <c r="F24821" i="5"/>
  <c r="F24822" i="5"/>
  <c r="F24823" i="5"/>
  <c r="F24824" i="5"/>
  <c r="F24825" i="5"/>
  <c r="F24826" i="5"/>
  <c r="F24827" i="5"/>
  <c r="F24828" i="5"/>
  <c r="F24829" i="5"/>
  <c r="F24830" i="5"/>
  <c r="F24831" i="5"/>
  <c r="F24832" i="5"/>
  <c r="F24833" i="5"/>
  <c r="F24834" i="5"/>
  <c r="F24835" i="5"/>
  <c r="F24836" i="5"/>
  <c r="F24837" i="5"/>
  <c r="F24838" i="5"/>
  <c r="F24839" i="5"/>
  <c r="F24840" i="5"/>
  <c r="F24841" i="5"/>
  <c r="F24842" i="5"/>
  <c r="F24843" i="5"/>
  <c r="F24844" i="5"/>
  <c r="F24845" i="5"/>
  <c r="F24846" i="5"/>
  <c r="F24847" i="5"/>
  <c r="F24848" i="5"/>
  <c r="F24849" i="5"/>
  <c r="F24850" i="5"/>
  <c r="F24851" i="5"/>
  <c r="F24852" i="5"/>
  <c r="F24853" i="5"/>
  <c r="F24854" i="5"/>
  <c r="F24855" i="5"/>
  <c r="F24856" i="5"/>
  <c r="F24857" i="5"/>
  <c r="F24858" i="5"/>
  <c r="F24859" i="5"/>
  <c r="F24860" i="5"/>
  <c r="F24861" i="5"/>
  <c r="F24862" i="5"/>
  <c r="F24863" i="5"/>
  <c r="F24864" i="5"/>
  <c r="F24865" i="5"/>
  <c r="F24866" i="5"/>
  <c r="F24867" i="5"/>
  <c r="F24868" i="5"/>
  <c r="F24869" i="5"/>
  <c r="F24870" i="5"/>
  <c r="F24871" i="5"/>
  <c r="F24872" i="5"/>
  <c r="F24873" i="5"/>
  <c r="F24874" i="5"/>
  <c r="F24875" i="5"/>
  <c r="F24876" i="5"/>
  <c r="F24877" i="5"/>
  <c r="F24878" i="5"/>
  <c r="F24879" i="5"/>
  <c r="F24880" i="5"/>
  <c r="F24881" i="5"/>
  <c r="F24882" i="5"/>
  <c r="F24883" i="5"/>
  <c r="F24884" i="5"/>
  <c r="F24885" i="5"/>
  <c r="F24886" i="5"/>
  <c r="F24887" i="5"/>
  <c r="F24888" i="5"/>
  <c r="F24889" i="5"/>
  <c r="F24890" i="5"/>
  <c r="F24891" i="5"/>
  <c r="F24892" i="5"/>
  <c r="F24893" i="5"/>
  <c r="F24894" i="5"/>
  <c r="F24895" i="5"/>
  <c r="F24896" i="5"/>
  <c r="F24897" i="5"/>
  <c r="F24898" i="5"/>
  <c r="F24899" i="5"/>
  <c r="F24900" i="5"/>
  <c r="F24901" i="5"/>
  <c r="F24902" i="5"/>
  <c r="F24903" i="5"/>
  <c r="F24904" i="5"/>
  <c r="F24905" i="5"/>
  <c r="F24906" i="5"/>
  <c r="F24907" i="5"/>
  <c r="F24908" i="5"/>
  <c r="F24909" i="5"/>
  <c r="F24910" i="5"/>
  <c r="F24911" i="5"/>
  <c r="F24912" i="5"/>
  <c r="F24913" i="5"/>
  <c r="F24914" i="5"/>
  <c r="F24915" i="5"/>
  <c r="F24916" i="5"/>
  <c r="F24917" i="5"/>
  <c r="F24918" i="5"/>
  <c r="F24919" i="5"/>
  <c r="F24920" i="5"/>
  <c r="F24921" i="5"/>
  <c r="F24922" i="5"/>
  <c r="F24923" i="5"/>
  <c r="F24924" i="5"/>
  <c r="F24925" i="5"/>
  <c r="F24926" i="5"/>
  <c r="F24927" i="5"/>
  <c r="F24928" i="5"/>
  <c r="F24929" i="5"/>
  <c r="F24930" i="5"/>
  <c r="F24931" i="5"/>
  <c r="F24932" i="5"/>
  <c r="F24933" i="5"/>
  <c r="F24934" i="5"/>
  <c r="F24935" i="5"/>
  <c r="F24936" i="5"/>
  <c r="F24937" i="5"/>
  <c r="F24938" i="5"/>
  <c r="F24939" i="5"/>
  <c r="F24940" i="5"/>
  <c r="F24941" i="5"/>
  <c r="F24942" i="5"/>
  <c r="F24943" i="5"/>
  <c r="F24944" i="5"/>
  <c r="F24945" i="5"/>
  <c r="F24946" i="5"/>
  <c r="F24947" i="5"/>
  <c r="F24948" i="5"/>
  <c r="F24949" i="5"/>
  <c r="F24950" i="5"/>
  <c r="F24951" i="5"/>
  <c r="F24952" i="5"/>
  <c r="F24953" i="5"/>
  <c r="F24954" i="5"/>
  <c r="F24955" i="5"/>
  <c r="F24956" i="5"/>
  <c r="F24957" i="5"/>
  <c r="F24958" i="5"/>
  <c r="F24959" i="5"/>
  <c r="F24960" i="5"/>
  <c r="F24961" i="5"/>
  <c r="F24962" i="5"/>
  <c r="F24963" i="5"/>
  <c r="F24964" i="5"/>
  <c r="F24965" i="5"/>
  <c r="F24966" i="5"/>
  <c r="F24967" i="5"/>
  <c r="F24968" i="5"/>
  <c r="F24969" i="5"/>
  <c r="F24970" i="5"/>
  <c r="F24971" i="5"/>
  <c r="F24972" i="5"/>
  <c r="F24973" i="5"/>
  <c r="F24974" i="5"/>
  <c r="F24975" i="5"/>
  <c r="F24976" i="5"/>
  <c r="F24977" i="5"/>
  <c r="F24978" i="5"/>
  <c r="F24979" i="5"/>
  <c r="F24980" i="5"/>
  <c r="F24981" i="5"/>
  <c r="F24982" i="5"/>
  <c r="F24983" i="5"/>
  <c r="F24984" i="5"/>
  <c r="F24985" i="5"/>
  <c r="F24986" i="5"/>
  <c r="F24987" i="5"/>
  <c r="F24988" i="5"/>
  <c r="F24989" i="5"/>
  <c r="F24990" i="5"/>
  <c r="F24991" i="5"/>
  <c r="F24992" i="5"/>
  <c r="F24993" i="5"/>
  <c r="F24994" i="5"/>
  <c r="F24995" i="5"/>
  <c r="F24996" i="5"/>
  <c r="F24997" i="5"/>
  <c r="F24998" i="5"/>
  <c r="F24999" i="5"/>
  <c r="F25000" i="5"/>
  <c r="F25001" i="5"/>
  <c r="F25002" i="5"/>
  <c r="F25003" i="5"/>
  <c r="F25004" i="5"/>
  <c r="F25005" i="5"/>
  <c r="F25006" i="5"/>
  <c r="F25007" i="5"/>
  <c r="F25008" i="5"/>
  <c r="F25009" i="5"/>
  <c r="F25010" i="5"/>
  <c r="F25011" i="5"/>
  <c r="F25012" i="5"/>
  <c r="F25013" i="5"/>
  <c r="F25014" i="5"/>
  <c r="F25015" i="5"/>
  <c r="F25016" i="5"/>
  <c r="F25017" i="5"/>
  <c r="F25018" i="5"/>
  <c r="F25019" i="5"/>
  <c r="F25020" i="5"/>
  <c r="F25021" i="5"/>
  <c r="F25022" i="5"/>
  <c r="F25023" i="5"/>
  <c r="F25024" i="5"/>
  <c r="F25025" i="5"/>
  <c r="F25026" i="5"/>
  <c r="F25027" i="5"/>
  <c r="F25028" i="5"/>
  <c r="F25029" i="5"/>
  <c r="F25030" i="5"/>
  <c r="F25031" i="5"/>
  <c r="F25032" i="5"/>
  <c r="F25033" i="5"/>
  <c r="F25034" i="5"/>
  <c r="F25035" i="5"/>
  <c r="F25036" i="5"/>
  <c r="F25037" i="5"/>
  <c r="F25038" i="5"/>
  <c r="F25039" i="5"/>
  <c r="F25040" i="5"/>
  <c r="F25041" i="5"/>
  <c r="F25042" i="5"/>
  <c r="F25043" i="5"/>
  <c r="F25044" i="5"/>
  <c r="F25045" i="5"/>
  <c r="F25046" i="5"/>
  <c r="F25047" i="5"/>
  <c r="F25048" i="5"/>
  <c r="F25049" i="5"/>
  <c r="F25050" i="5"/>
  <c r="F25051" i="5"/>
  <c r="F25052" i="5"/>
  <c r="F25053" i="5"/>
  <c r="F25054" i="5"/>
  <c r="F25055" i="5"/>
  <c r="F25056" i="5"/>
  <c r="F25057" i="5"/>
  <c r="F25058" i="5"/>
  <c r="F25059" i="5"/>
  <c r="F25060" i="5"/>
  <c r="F25061" i="5"/>
  <c r="F25062" i="5"/>
  <c r="F25063" i="5"/>
  <c r="F25064" i="5"/>
  <c r="F25065" i="5"/>
  <c r="F25066" i="5"/>
  <c r="F25067" i="5"/>
  <c r="F25068" i="5"/>
  <c r="F25069" i="5"/>
  <c r="F25070" i="5"/>
  <c r="F25071" i="5"/>
  <c r="F25072" i="5"/>
  <c r="F25073" i="5"/>
  <c r="F25074" i="5"/>
  <c r="F25075" i="5"/>
  <c r="F25076" i="5"/>
  <c r="F25077" i="5"/>
  <c r="F25078" i="5"/>
  <c r="F25079" i="5"/>
  <c r="F25080" i="5"/>
  <c r="F25081" i="5"/>
  <c r="F25082" i="5"/>
  <c r="F25083" i="5"/>
  <c r="F25084" i="5"/>
  <c r="F25085" i="5"/>
  <c r="F25086" i="5"/>
  <c r="F25087" i="5"/>
  <c r="F25088" i="5"/>
  <c r="F25089" i="5"/>
  <c r="F25090" i="5"/>
  <c r="F25091" i="5"/>
  <c r="F25092" i="5"/>
  <c r="F25093" i="5"/>
  <c r="F25094" i="5"/>
  <c r="F25095" i="5"/>
  <c r="F25096" i="5"/>
  <c r="F25097" i="5"/>
  <c r="F25098" i="5"/>
  <c r="F25099" i="5"/>
  <c r="F25100" i="5"/>
  <c r="F25101" i="5"/>
  <c r="F25102" i="5"/>
  <c r="F25103" i="5"/>
  <c r="F25104" i="5"/>
  <c r="F25105" i="5"/>
  <c r="F25106" i="5"/>
  <c r="F25107" i="5"/>
  <c r="F25108" i="5"/>
  <c r="F25109" i="5"/>
  <c r="F25110" i="5"/>
  <c r="F25111" i="5"/>
  <c r="F25112" i="5"/>
  <c r="F25113" i="5"/>
  <c r="F25114" i="5"/>
  <c r="F25115" i="5"/>
  <c r="F25116" i="5"/>
  <c r="F25117" i="5"/>
  <c r="F25118" i="5"/>
  <c r="F25119" i="5"/>
  <c r="F25120" i="5"/>
  <c r="F25121" i="5"/>
  <c r="F25122" i="5"/>
  <c r="F25123" i="5"/>
  <c r="F25124" i="5"/>
  <c r="F25125" i="5"/>
  <c r="F25126" i="5"/>
  <c r="F25127" i="5"/>
  <c r="F25128" i="5"/>
  <c r="F25129" i="5"/>
  <c r="F25130" i="5"/>
  <c r="F25131" i="5"/>
  <c r="F25132" i="5"/>
  <c r="F25133" i="5"/>
  <c r="F25134" i="5"/>
  <c r="F25135" i="5"/>
  <c r="F25136" i="5"/>
  <c r="F25137" i="5"/>
  <c r="F25138" i="5"/>
  <c r="F25139" i="5"/>
  <c r="F25140" i="5"/>
  <c r="F25141" i="5"/>
  <c r="F25142" i="5"/>
  <c r="F25143" i="5"/>
  <c r="F25144" i="5"/>
  <c r="F25145" i="5"/>
  <c r="F25146" i="5"/>
  <c r="F25147" i="5"/>
  <c r="F25148" i="5"/>
  <c r="F25149" i="5"/>
  <c r="F25150" i="5"/>
  <c r="F25151" i="5"/>
  <c r="F25152" i="5"/>
  <c r="F25153" i="5"/>
  <c r="F25154" i="5"/>
  <c r="F25155" i="5"/>
  <c r="F25156" i="5"/>
  <c r="F25157" i="5"/>
  <c r="F25158" i="5"/>
  <c r="F25159" i="5"/>
  <c r="F25160" i="5"/>
  <c r="F25161" i="5"/>
  <c r="F25162" i="5"/>
  <c r="F25163" i="5"/>
  <c r="F25164" i="5"/>
  <c r="F25165" i="5"/>
  <c r="F25166" i="5"/>
  <c r="F25167" i="5"/>
  <c r="F25168" i="5"/>
  <c r="F25169" i="5"/>
  <c r="F25170" i="5"/>
  <c r="F25171" i="5"/>
  <c r="F25172" i="5"/>
  <c r="F25173" i="5"/>
  <c r="F25174" i="5"/>
  <c r="F25175" i="5"/>
  <c r="F25176" i="5"/>
  <c r="F25177" i="5"/>
  <c r="F25178" i="5"/>
  <c r="F25179" i="5"/>
  <c r="F25180" i="5"/>
  <c r="F25181" i="5"/>
  <c r="F25182" i="5"/>
  <c r="F25183" i="5"/>
  <c r="F25184" i="5"/>
  <c r="F25185" i="5"/>
  <c r="F25186" i="5"/>
  <c r="F25187" i="5"/>
  <c r="F25188" i="5"/>
  <c r="F25189" i="5"/>
  <c r="F25190" i="5"/>
  <c r="F25191" i="5"/>
  <c r="F25192" i="5"/>
  <c r="F25193" i="5"/>
  <c r="F25194" i="5"/>
  <c r="F25195" i="5"/>
  <c r="F25196" i="5"/>
  <c r="F25197" i="5"/>
  <c r="F25198" i="5"/>
  <c r="F25199" i="5"/>
  <c r="F25200" i="5"/>
  <c r="F25201" i="5"/>
  <c r="F25202" i="5"/>
  <c r="F25203" i="5"/>
  <c r="F25204" i="5"/>
  <c r="F25205" i="5"/>
  <c r="F25206" i="5"/>
  <c r="F25207" i="5"/>
  <c r="F25208" i="5"/>
  <c r="F25209" i="5"/>
  <c r="F25210" i="5"/>
  <c r="F25211" i="5"/>
  <c r="F25212" i="5"/>
  <c r="F25213" i="5"/>
  <c r="F25214" i="5"/>
  <c r="F25215" i="5"/>
  <c r="F25216" i="5"/>
  <c r="F25217" i="5"/>
  <c r="F25218" i="5"/>
  <c r="F25219" i="5"/>
  <c r="F25220" i="5"/>
  <c r="F25221" i="5"/>
  <c r="F25222" i="5"/>
  <c r="F25223" i="5"/>
  <c r="F25224" i="5"/>
  <c r="F25225" i="5"/>
  <c r="F25226" i="5"/>
  <c r="F25227" i="5"/>
  <c r="F25228" i="5"/>
  <c r="F25229" i="5"/>
  <c r="F25230" i="5"/>
  <c r="F25231" i="5"/>
  <c r="F25232" i="5"/>
  <c r="F25233" i="5"/>
  <c r="F25234" i="5"/>
  <c r="F25235" i="5"/>
  <c r="F25236" i="5"/>
  <c r="F25237" i="5"/>
  <c r="F25238" i="5"/>
  <c r="F25239" i="5"/>
  <c r="F25240" i="5"/>
  <c r="F25241" i="5"/>
  <c r="F25242" i="5"/>
  <c r="F25243" i="5"/>
  <c r="F25244" i="5"/>
  <c r="F25245" i="5"/>
  <c r="F25246" i="5"/>
  <c r="F25247" i="5"/>
  <c r="F25248" i="5"/>
  <c r="F25249" i="5"/>
  <c r="F25250" i="5"/>
  <c r="F25251" i="5"/>
  <c r="F25252" i="5"/>
  <c r="F25253" i="5"/>
  <c r="F25254" i="5"/>
  <c r="F25255" i="5"/>
  <c r="F25256" i="5"/>
  <c r="F25257" i="5"/>
  <c r="F25258" i="5"/>
  <c r="F25259" i="5"/>
  <c r="F25260" i="5"/>
  <c r="F25261" i="5"/>
  <c r="F25262" i="5"/>
  <c r="F25263" i="5"/>
  <c r="F25264" i="5"/>
  <c r="F25265" i="5"/>
  <c r="F25266" i="5"/>
  <c r="F25267" i="5"/>
  <c r="F25268" i="5"/>
  <c r="F25269" i="5"/>
  <c r="F25270" i="5"/>
  <c r="F25271" i="5"/>
  <c r="F25272" i="5"/>
  <c r="F25273" i="5"/>
  <c r="F25274" i="5"/>
  <c r="F25275" i="5"/>
  <c r="F25276" i="5"/>
  <c r="F25277" i="5"/>
  <c r="F25278" i="5"/>
  <c r="F25279" i="5"/>
  <c r="F25280" i="5"/>
  <c r="F25281" i="5"/>
  <c r="F25282" i="5"/>
  <c r="F25283" i="5"/>
  <c r="F25284" i="5"/>
  <c r="F25285" i="5"/>
  <c r="F25286" i="5"/>
  <c r="F25287" i="5"/>
  <c r="F25288" i="5"/>
  <c r="F25289" i="5"/>
  <c r="F25290" i="5"/>
  <c r="F25291" i="5"/>
  <c r="F25292" i="5"/>
  <c r="F25293" i="5"/>
  <c r="F25294" i="5"/>
  <c r="F25295" i="5"/>
  <c r="F25296" i="5"/>
  <c r="F25297" i="5"/>
  <c r="F25298" i="5"/>
  <c r="F25299" i="5"/>
  <c r="F25300" i="5"/>
  <c r="F25301" i="5"/>
  <c r="F25302" i="5"/>
  <c r="F25303" i="5"/>
  <c r="F25304" i="5"/>
  <c r="F25305" i="5"/>
  <c r="F25306" i="5"/>
  <c r="F25307" i="5"/>
  <c r="F25308" i="5"/>
  <c r="F25309" i="5"/>
  <c r="F25310" i="5"/>
  <c r="F25311" i="5"/>
  <c r="F25312" i="5"/>
  <c r="F25313" i="5"/>
  <c r="F25314" i="5"/>
  <c r="F25315" i="5"/>
  <c r="F25316" i="5"/>
  <c r="F25317" i="5"/>
  <c r="F25318" i="5"/>
  <c r="F25319" i="5"/>
  <c r="F25320" i="5"/>
  <c r="F25321" i="5"/>
  <c r="F25322" i="5"/>
  <c r="F25323" i="5"/>
  <c r="F25324" i="5"/>
  <c r="F25325" i="5"/>
  <c r="F25326" i="5"/>
  <c r="F25327" i="5"/>
  <c r="F25328" i="5"/>
  <c r="F25329" i="5"/>
  <c r="F25330" i="5"/>
  <c r="F25331" i="5"/>
  <c r="F25332" i="5"/>
  <c r="F25333" i="5"/>
  <c r="F25334" i="5"/>
  <c r="F25335" i="5"/>
  <c r="F25336" i="5"/>
  <c r="F25337" i="5"/>
  <c r="F25338" i="5"/>
  <c r="F25339" i="5"/>
  <c r="F25340" i="5"/>
  <c r="F25341" i="5"/>
  <c r="F25342" i="5"/>
  <c r="F25343" i="5"/>
  <c r="F25344" i="5"/>
  <c r="F25345" i="5"/>
  <c r="F25346" i="5"/>
  <c r="F25347" i="5"/>
  <c r="F25348" i="5"/>
  <c r="F25349" i="5"/>
  <c r="F25350" i="5"/>
  <c r="F25351" i="5"/>
  <c r="F25352" i="5"/>
  <c r="F25353" i="5"/>
  <c r="F25354" i="5"/>
  <c r="F25355" i="5"/>
  <c r="F25356" i="5"/>
  <c r="F25357" i="5"/>
  <c r="F25358" i="5"/>
  <c r="F25359" i="5"/>
  <c r="F25360" i="5"/>
  <c r="F25361" i="5"/>
  <c r="F25362" i="5"/>
  <c r="F25363" i="5"/>
  <c r="F25364" i="5"/>
  <c r="F25365" i="5"/>
  <c r="F25366" i="5"/>
  <c r="F25367" i="5"/>
  <c r="F25368" i="5"/>
  <c r="F25369" i="5"/>
  <c r="F25370" i="5"/>
  <c r="F25371" i="5"/>
  <c r="F25372" i="5"/>
  <c r="F25373" i="5"/>
  <c r="F25374" i="5"/>
  <c r="F25375" i="5"/>
  <c r="F25376" i="5"/>
  <c r="F25377" i="5"/>
  <c r="F25378" i="5"/>
  <c r="F25379" i="5"/>
  <c r="F25380" i="5"/>
  <c r="F25381" i="5"/>
  <c r="F25382" i="5"/>
  <c r="F25383" i="5"/>
  <c r="F25384" i="5"/>
  <c r="F25385" i="5"/>
  <c r="F25386" i="5"/>
  <c r="F25387" i="5"/>
  <c r="F25388" i="5"/>
  <c r="F25389" i="5"/>
  <c r="F25390" i="5"/>
  <c r="F25391" i="5"/>
  <c r="F25392" i="5"/>
  <c r="F25393" i="5"/>
  <c r="F25394" i="5"/>
  <c r="F25395" i="5"/>
  <c r="F25396" i="5"/>
  <c r="F25397" i="5"/>
  <c r="F25398" i="5"/>
  <c r="F25399" i="5"/>
  <c r="F25400" i="5"/>
  <c r="F25401" i="5"/>
  <c r="F25402" i="5"/>
  <c r="F25403" i="5"/>
  <c r="F25404" i="5"/>
  <c r="F25405" i="5"/>
  <c r="F25406" i="5"/>
  <c r="F25407" i="5"/>
  <c r="F25408" i="5"/>
  <c r="F25409" i="5"/>
  <c r="F25410" i="5"/>
  <c r="F25411" i="5"/>
  <c r="F25412" i="5"/>
  <c r="F25413" i="5"/>
  <c r="F25414" i="5"/>
  <c r="F25415" i="5"/>
  <c r="F25416" i="5"/>
  <c r="F25417" i="5"/>
  <c r="F25418" i="5"/>
  <c r="F25419" i="5"/>
  <c r="F25420" i="5"/>
  <c r="F25421" i="5"/>
  <c r="F25422" i="5"/>
  <c r="F25423" i="5"/>
  <c r="F25424" i="5"/>
  <c r="F25425" i="5"/>
  <c r="F25426" i="5"/>
  <c r="F25427" i="5"/>
  <c r="F25428" i="5"/>
  <c r="F25429" i="5"/>
  <c r="F25430" i="5"/>
  <c r="F25431" i="5"/>
  <c r="F25432" i="5"/>
  <c r="F25433" i="5"/>
  <c r="F25434" i="5"/>
  <c r="F25435" i="5"/>
  <c r="F25436" i="5"/>
  <c r="F25437" i="5"/>
  <c r="F25438" i="5"/>
  <c r="F25439" i="5"/>
  <c r="F25440" i="5"/>
  <c r="F25441" i="5"/>
  <c r="F25442" i="5"/>
  <c r="F25443" i="5"/>
  <c r="F25444" i="5"/>
  <c r="F25445" i="5"/>
  <c r="F25446" i="5"/>
  <c r="F25447" i="5"/>
  <c r="F25448" i="5"/>
  <c r="F25449" i="5"/>
  <c r="F25450" i="5"/>
  <c r="F25451" i="5"/>
  <c r="F25452" i="5"/>
  <c r="F25453" i="5"/>
  <c r="F25454" i="5"/>
  <c r="F25455" i="5"/>
  <c r="F25456" i="5"/>
  <c r="F25457" i="5"/>
  <c r="F25458" i="5"/>
  <c r="F25459" i="5"/>
  <c r="F25460" i="5"/>
  <c r="F25461" i="5"/>
  <c r="F25462" i="5"/>
  <c r="F25463" i="5"/>
  <c r="F25464" i="5"/>
  <c r="F25465" i="5"/>
  <c r="F25466" i="5"/>
  <c r="F25467" i="5"/>
  <c r="F25468" i="5"/>
  <c r="F25469" i="5"/>
  <c r="F25470" i="5"/>
  <c r="F25471" i="5"/>
  <c r="F25472" i="5"/>
  <c r="F25473" i="5"/>
  <c r="F25474" i="5"/>
  <c r="F25475" i="5"/>
  <c r="F25476" i="5"/>
  <c r="F25477" i="5"/>
  <c r="F25478" i="5"/>
  <c r="F25479" i="5"/>
  <c r="F25480" i="5"/>
  <c r="F25481" i="5"/>
  <c r="F25482" i="5"/>
  <c r="F25483" i="5"/>
  <c r="F25484" i="5"/>
  <c r="F25485" i="5"/>
  <c r="F25486" i="5"/>
  <c r="F25487" i="5"/>
  <c r="F25488" i="5"/>
  <c r="F25489" i="5"/>
  <c r="F25490" i="5"/>
  <c r="F25491" i="5"/>
  <c r="F25492" i="5"/>
  <c r="F25493" i="5"/>
  <c r="F25494" i="5"/>
  <c r="F25495" i="5"/>
  <c r="F25496" i="5"/>
  <c r="F25497" i="5"/>
  <c r="F25498" i="5"/>
  <c r="F25499" i="5"/>
  <c r="F25500" i="5"/>
  <c r="F25501" i="5"/>
  <c r="F25502" i="5"/>
  <c r="F25503" i="5"/>
  <c r="F25504" i="5"/>
  <c r="F25505" i="5"/>
  <c r="F25506" i="5"/>
  <c r="F25507" i="5"/>
  <c r="F25508" i="5"/>
  <c r="F25509" i="5"/>
  <c r="F25510" i="5"/>
  <c r="F25511" i="5"/>
  <c r="F25512" i="5"/>
  <c r="F25513" i="5"/>
  <c r="F25514" i="5"/>
  <c r="F25515" i="5"/>
  <c r="F25516" i="5"/>
  <c r="F25517" i="5"/>
  <c r="F25518" i="5"/>
  <c r="F25519" i="5"/>
  <c r="F25520" i="5"/>
  <c r="F25521" i="5"/>
  <c r="F25522" i="5"/>
  <c r="F25523" i="5"/>
  <c r="F25524" i="5"/>
  <c r="F25525" i="5"/>
  <c r="F25526" i="5"/>
  <c r="F25527" i="5"/>
  <c r="F25528" i="5"/>
  <c r="F25529" i="5"/>
  <c r="F25530" i="5"/>
  <c r="F25531" i="5"/>
  <c r="F25532" i="5"/>
  <c r="F25533" i="5"/>
  <c r="F25534" i="5"/>
  <c r="F25535" i="5"/>
  <c r="F25536" i="5"/>
  <c r="F25537" i="5"/>
  <c r="F25538" i="5"/>
  <c r="F25539" i="5"/>
  <c r="F25540" i="5"/>
  <c r="F25541" i="5"/>
  <c r="F25542" i="5"/>
  <c r="F25543" i="5"/>
  <c r="F25544" i="5"/>
  <c r="F25545" i="5"/>
  <c r="F25546" i="5"/>
  <c r="F25547" i="5"/>
  <c r="F25548" i="5"/>
  <c r="F25549" i="5"/>
  <c r="F25550" i="5"/>
  <c r="F25551" i="5"/>
  <c r="F25552" i="5"/>
  <c r="F25553" i="5"/>
  <c r="F25554" i="5"/>
  <c r="F25555" i="5"/>
  <c r="F25556" i="5"/>
  <c r="F25557" i="5"/>
  <c r="F25558" i="5"/>
  <c r="F25559" i="5"/>
  <c r="F25560" i="5"/>
  <c r="F25561" i="5"/>
  <c r="F25562" i="5"/>
  <c r="F25563" i="5"/>
  <c r="F25564" i="5"/>
  <c r="F25565" i="5"/>
  <c r="F25566" i="5"/>
  <c r="F25567" i="5"/>
  <c r="F25568" i="5"/>
  <c r="F25569" i="5"/>
  <c r="F25570" i="5"/>
  <c r="F25571" i="5"/>
  <c r="F25572" i="5"/>
  <c r="F25573" i="5"/>
  <c r="F25574" i="5"/>
  <c r="F25575" i="5"/>
  <c r="F25576" i="5"/>
  <c r="F25577" i="5"/>
  <c r="F25578" i="5"/>
  <c r="F25579" i="5"/>
  <c r="F25580" i="5"/>
  <c r="F25581" i="5"/>
  <c r="F25582" i="5"/>
  <c r="F25583" i="5"/>
  <c r="F25584" i="5"/>
  <c r="F25585" i="5"/>
  <c r="F25586" i="5"/>
  <c r="F25587" i="5"/>
  <c r="F25588" i="5"/>
  <c r="F25589" i="5"/>
  <c r="F25590" i="5"/>
  <c r="F25591" i="5"/>
  <c r="F25592" i="5"/>
  <c r="F25593" i="5"/>
  <c r="F25594" i="5"/>
  <c r="F25595" i="5"/>
  <c r="F25596" i="5"/>
  <c r="F25597" i="5"/>
  <c r="F25598" i="5"/>
  <c r="F25599" i="5"/>
  <c r="F25600" i="5"/>
  <c r="F25601" i="5"/>
  <c r="F25602" i="5"/>
  <c r="F25603" i="5"/>
  <c r="F25604" i="5"/>
  <c r="F25605" i="5"/>
  <c r="F25606" i="5"/>
  <c r="F25607" i="5"/>
  <c r="F25608" i="5"/>
  <c r="F25609" i="5"/>
  <c r="F25610" i="5"/>
  <c r="F25611" i="5"/>
  <c r="F25612" i="5"/>
  <c r="F25613" i="5"/>
  <c r="F25614" i="5"/>
  <c r="F25615" i="5"/>
  <c r="F25616" i="5"/>
  <c r="F25617" i="5"/>
  <c r="F25618" i="5"/>
  <c r="F25619" i="5"/>
  <c r="F25620" i="5"/>
  <c r="F25621" i="5"/>
  <c r="F25622" i="5"/>
  <c r="F25623" i="5"/>
  <c r="F25624" i="5"/>
  <c r="F25625" i="5"/>
  <c r="F25626" i="5"/>
  <c r="F25627" i="5"/>
  <c r="F25628" i="5"/>
  <c r="F25629" i="5"/>
  <c r="F25630" i="5"/>
  <c r="F25631" i="5"/>
  <c r="F25632" i="5"/>
  <c r="F25633" i="5"/>
  <c r="F25634" i="5"/>
  <c r="F25635" i="5"/>
  <c r="F25636" i="5"/>
  <c r="F25637" i="5"/>
  <c r="F25638" i="5"/>
  <c r="F25641" i="5"/>
  <c r="F25642" i="5"/>
  <c r="F25644" i="5"/>
  <c r="F25645" i="5"/>
  <c r="F25646" i="5"/>
  <c r="F25647" i="5"/>
  <c r="F25648" i="5"/>
  <c r="F25649" i="5"/>
  <c r="F25650" i="5"/>
  <c r="F25651" i="5"/>
  <c r="F25653" i="5"/>
  <c r="F25654" i="5"/>
  <c r="F25656" i="5"/>
  <c r="F25657" i="5"/>
  <c r="F25658" i="5"/>
  <c r="F25660" i="5"/>
  <c r="F25661" i="5"/>
  <c r="F25662" i="5"/>
  <c r="F25663" i="5"/>
  <c r="F25664" i="5"/>
  <c r="F25665" i="5"/>
  <c r="F25666" i="5"/>
  <c r="F25667" i="5"/>
  <c r="F25668" i="5"/>
  <c r="F25669" i="5"/>
  <c r="F25670" i="5"/>
  <c r="F25671" i="5"/>
  <c r="F25672" i="5"/>
  <c r="F25673" i="5"/>
  <c r="F25674" i="5"/>
  <c r="F25676" i="5"/>
  <c r="F25677" i="5"/>
  <c r="F25678" i="5"/>
  <c r="F25679" i="5"/>
  <c r="F25680" i="5"/>
  <c r="F25681" i="5"/>
  <c r="F25682" i="5"/>
  <c r="F25683" i="5"/>
  <c r="F25684" i="5"/>
  <c r="F25685" i="5"/>
  <c r="F25686" i="5"/>
  <c r="F25687" i="5"/>
  <c r="F25689" i="5"/>
  <c r="F25690" i="5"/>
  <c r="F25692" i="5"/>
  <c r="F25693" i="5"/>
  <c r="F25694" i="5"/>
  <c r="F25695" i="5"/>
  <c r="F25696" i="5"/>
  <c r="F25697" i="5"/>
  <c r="F25698" i="5"/>
  <c r="F25699" i="5"/>
  <c r="F25700" i="5"/>
  <c r="F25701" i="5"/>
  <c r="F25702" i="5"/>
  <c r="F25703" i="5"/>
  <c r="F25704" i="5"/>
  <c r="F25705" i="5"/>
  <c r="F25706" i="5"/>
  <c r="F25708" i="5"/>
  <c r="F25709" i="5"/>
  <c r="F25710" i="5"/>
  <c r="F25711" i="5"/>
  <c r="F25712" i="5"/>
  <c r="F25713" i="5"/>
  <c r="F25714" i="5"/>
  <c r="F25715" i="5"/>
  <c r="F25716" i="5"/>
  <c r="F25717" i="5"/>
  <c r="F25718" i="5"/>
  <c r="F25719" i="5"/>
  <c r="F25721" i="5"/>
  <c r="F25722" i="5"/>
  <c r="F25724" i="5"/>
  <c r="F25725" i="5"/>
  <c r="F25726" i="5"/>
  <c r="F25727" i="5"/>
  <c r="F25728" i="5"/>
  <c r="F25729" i="5"/>
  <c r="F25730" i="5"/>
  <c r="F25731" i="5"/>
  <c r="F25732" i="5"/>
  <c r="F25733" i="5"/>
  <c r="F25734" i="5"/>
  <c r="F25735" i="5"/>
  <c r="F25737" i="5"/>
  <c r="F25738" i="5"/>
  <c r="F25739" i="5"/>
  <c r="F25740" i="5"/>
  <c r="F25741" i="5"/>
  <c r="F25742" i="5"/>
  <c r="F25743" i="5"/>
  <c r="F25744" i="5"/>
  <c r="F25745" i="5"/>
  <c r="F25746" i="5"/>
  <c r="F25747" i="5"/>
  <c r="F25748" i="5"/>
  <c r="F25749" i="5"/>
  <c r="F25750" i="5"/>
  <c r="F25751" i="5"/>
  <c r="F25753" i="5"/>
  <c r="F25754" i="5"/>
  <c r="F25755" i="5"/>
  <c r="F25756" i="5"/>
  <c r="F25757" i="5"/>
  <c r="F25758" i="5"/>
  <c r="F25759" i="5"/>
  <c r="F25760" i="5"/>
  <c r="F25761" i="5"/>
  <c r="F25762" i="5"/>
  <c r="F25763" i="5"/>
  <c r="F25764" i="5"/>
  <c r="F25765" i="5"/>
  <c r="F25766" i="5"/>
  <c r="F25767" i="5"/>
  <c r="F25769" i="5"/>
  <c r="F25770" i="5"/>
  <c r="F25772" i="5"/>
  <c r="F25773" i="5"/>
  <c r="F25774" i="5"/>
  <c r="F25775" i="5"/>
  <c r="F25776" i="5"/>
  <c r="F25777" i="5"/>
  <c r="F25778" i="5"/>
  <c r="F25779" i="5"/>
  <c r="F25780" i="5"/>
  <c r="F25781" i="5"/>
  <c r="F25782" i="5"/>
  <c r="F25783" i="5"/>
  <c r="F25785" i="5"/>
  <c r="F25786" i="5"/>
  <c r="F25788" i="5"/>
  <c r="F25789" i="5"/>
  <c r="F25790" i="5"/>
  <c r="F25791" i="5"/>
  <c r="F25792" i="5"/>
  <c r="F25793" i="5"/>
  <c r="F25794" i="5"/>
  <c r="F25795" i="5"/>
  <c r="F25796" i="5"/>
  <c r="F25797" i="5"/>
  <c r="F25798" i="5"/>
  <c r="F25799" i="5"/>
  <c r="F25800" i="5"/>
  <c r="F25801" i="5"/>
  <c r="F25802" i="5"/>
  <c r="F25804" i="5"/>
  <c r="F25805" i="5"/>
  <c r="F25806" i="5"/>
  <c r="F25807" i="5"/>
  <c r="F25808" i="5"/>
  <c r="F25809" i="5"/>
  <c r="F25810" i="5"/>
  <c r="F25811" i="5"/>
  <c r="F25812" i="5"/>
  <c r="F25813" i="5"/>
  <c r="F25814" i="5"/>
  <c r="F25815" i="5"/>
  <c r="F25817" i="5"/>
  <c r="F25818" i="5"/>
  <c r="F25820" i="5"/>
  <c r="F25821" i="5"/>
  <c r="F25822" i="5"/>
  <c r="F25823" i="5"/>
  <c r="F25824" i="5"/>
  <c r="F25825" i="5"/>
  <c r="F25826" i="5"/>
  <c r="F25827" i="5"/>
  <c r="F25828" i="5"/>
  <c r="F25829" i="5"/>
  <c r="F25830" i="5"/>
  <c r="F25831" i="5"/>
  <c r="F25832" i="5"/>
  <c r="F25833" i="5"/>
  <c r="F25834" i="5"/>
  <c r="F25836" i="5"/>
  <c r="F25837" i="5"/>
  <c r="F25838" i="5"/>
  <c r="F25839" i="5"/>
  <c r="F25840" i="5"/>
  <c r="F25841" i="5"/>
  <c r="F25842" i="5"/>
  <c r="F25843" i="5"/>
  <c r="F25844" i="5"/>
  <c r="F25845" i="5"/>
  <c r="F25846" i="5"/>
  <c r="F25847" i="5"/>
  <c r="F25849" i="5"/>
  <c r="F25850" i="5"/>
  <c r="F25851" i="5"/>
  <c r="F25852" i="5"/>
  <c r="F25853" i="5"/>
  <c r="F25854" i="5"/>
  <c r="F25855" i="5"/>
  <c r="F25856" i="5"/>
  <c r="F25857" i="5"/>
  <c r="F25858" i="5"/>
  <c r="F25859" i="5"/>
  <c r="F25860" i="5"/>
  <c r="F25861" i="5"/>
  <c r="F25862" i="5"/>
  <c r="F25863" i="5"/>
  <c r="F25865" i="5"/>
  <c r="F25866" i="5"/>
  <c r="F25867" i="5"/>
  <c r="F25868" i="5"/>
  <c r="F25869" i="5"/>
  <c r="F25870" i="5"/>
  <c r="F25871" i="5"/>
  <c r="F25872" i="5"/>
  <c r="F25873" i="5"/>
  <c r="F25874" i="5"/>
  <c r="F25875" i="5"/>
  <c r="F25876" i="5"/>
  <c r="F25877" i="5"/>
  <c r="F25878" i="5"/>
  <c r="F25879" i="5"/>
  <c r="F25880" i="5"/>
  <c r="F25881" i="5"/>
  <c r="F25882" i="5"/>
  <c r="F25884" i="5"/>
  <c r="F25885" i="5"/>
  <c r="F25886" i="5"/>
  <c r="F25887" i="5"/>
  <c r="F25888" i="5"/>
  <c r="F25889" i="5"/>
  <c r="F25890" i="5"/>
  <c r="F25891" i="5"/>
  <c r="F25892" i="5"/>
  <c r="F25893" i="5"/>
  <c r="F25894" i="5"/>
  <c r="F25895" i="5"/>
  <c r="F25897" i="5"/>
  <c r="F25898" i="5"/>
  <c r="F25900" i="5"/>
  <c r="F25901" i="5"/>
  <c r="F25902" i="5"/>
  <c r="F25903" i="5"/>
  <c r="F25904" i="5"/>
  <c r="F25905" i="5"/>
  <c r="F25906" i="5"/>
  <c r="F25907" i="5"/>
  <c r="F25908" i="5"/>
  <c r="F25909" i="5"/>
  <c r="F25910" i="5"/>
  <c r="F25911" i="5"/>
  <c r="F25913" i="5"/>
  <c r="F25914" i="5"/>
  <c r="F25916" i="5"/>
  <c r="F25917" i="5"/>
  <c r="F25918" i="5"/>
  <c r="F25919" i="5"/>
  <c r="F25920" i="5"/>
  <c r="F25921" i="5"/>
  <c r="F25922" i="5"/>
  <c r="F25923" i="5"/>
  <c r="F25924" i="5"/>
  <c r="F25925" i="5"/>
  <c r="F25926" i="5"/>
  <c r="F25927" i="5"/>
  <c r="F25928" i="5"/>
  <c r="F25929" i="5"/>
  <c r="F25930" i="5"/>
  <c r="F25932" i="5"/>
  <c r="F25933" i="5"/>
  <c r="F25934" i="5"/>
  <c r="F25935" i="5"/>
  <c r="F25936" i="5"/>
  <c r="F25937" i="5"/>
  <c r="F25938" i="5"/>
  <c r="F25939" i="5"/>
  <c r="F25940" i="5"/>
  <c r="F25941" i="5"/>
  <c r="F25942" i="5"/>
  <c r="F25943" i="5"/>
  <c r="F25945" i="5"/>
  <c r="F25946" i="5"/>
  <c r="F25948" i="5"/>
  <c r="F25949" i="5"/>
  <c r="F25950" i="5"/>
  <c r="F25951" i="5"/>
  <c r="F25952" i="5"/>
  <c r="F25953" i="5"/>
  <c r="F25954" i="5"/>
  <c r="F25955" i="5"/>
  <c r="F25956" i="5"/>
  <c r="F25957" i="5"/>
  <c r="F25958" i="5"/>
  <c r="F25959" i="5"/>
  <c r="F25960" i="5"/>
  <c r="F25961" i="5"/>
  <c r="F25962" i="5"/>
  <c r="F25964" i="5"/>
  <c r="F25965" i="5"/>
  <c r="F25966" i="5"/>
  <c r="F25967" i="5"/>
  <c r="F25968" i="5"/>
  <c r="F25969" i="5"/>
  <c r="F25970" i="5"/>
  <c r="F25971" i="5"/>
  <c r="F25972" i="5"/>
  <c r="F25973" i="5"/>
  <c r="F25974" i="5"/>
  <c r="F25975" i="5"/>
  <c r="F25977" i="5"/>
  <c r="F25978" i="5"/>
  <c r="F25979" i="5"/>
  <c r="F25980" i="5"/>
  <c r="F25981" i="5"/>
  <c r="F25982" i="5"/>
  <c r="F25983" i="5"/>
  <c r="F25984" i="5"/>
  <c r="F25985" i="5"/>
  <c r="F25986" i="5"/>
  <c r="F25987" i="5"/>
  <c r="F25988" i="5"/>
  <c r="F25989" i="5"/>
  <c r="F25990" i="5"/>
  <c r="F25991" i="5"/>
  <c r="F25993" i="5"/>
  <c r="F25994" i="5"/>
  <c r="F25995" i="5"/>
  <c r="F25996" i="5"/>
  <c r="F25997" i="5"/>
  <c r="F25998" i="5"/>
  <c r="F25999" i="5"/>
  <c r="F26000" i="5"/>
  <c r="F26001" i="5"/>
  <c r="F26002" i="5"/>
  <c r="F26003" i="5"/>
  <c r="F26004" i="5"/>
  <c r="F26005" i="5"/>
  <c r="F26006" i="5"/>
  <c r="F26007" i="5"/>
  <c r="F26008" i="5"/>
  <c r="F26009" i="5"/>
  <c r="F26010" i="5"/>
  <c r="F26012" i="5"/>
  <c r="F26013" i="5"/>
  <c r="F26014" i="5"/>
  <c r="F26015" i="5"/>
  <c r="F26016" i="5"/>
  <c r="F26017" i="5"/>
  <c r="F26018" i="5"/>
  <c r="F26019" i="5"/>
  <c r="F26020" i="5"/>
  <c r="F26021" i="5"/>
  <c r="F26022" i="5"/>
  <c r="F26023" i="5"/>
  <c r="F26025" i="5"/>
  <c r="F26026" i="5"/>
  <c r="F26028" i="5"/>
  <c r="F26029" i="5"/>
  <c r="F26030" i="5"/>
  <c r="F26031" i="5"/>
  <c r="F26032" i="5"/>
  <c r="F26033" i="5"/>
  <c r="F26034" i="5"/>
  <c r="F26035" i="5"/>
  <c r="F26036" i="5"/>
  <c r="F26037" i="5"/>
  <c r="F26038" i="5"/>
  <c r="F26039" i="5"/>
  <c r="F26040" i="5"/>
  <c r="F26041" i="5"/>
  <c r="F26042" i="5"/>
  <c r="F26044" i="5"/>
  <c r="F26045" i="5"/>
  <c r="F26046" i="5"/>
  <c r="F26047" i="5"/>
  <c r="F26048" i="5"/>
  <c r="F26049" i="5"/>
  <c r="F26050" i="5"/>
  <c r="F26051" i="5"/>
  <c r="F26052" i="5"/>
  <c r="F26053" i="5"/>
  <c r="F26054" i="5"/>
  <c r="F26055" i="5"/>
  <c r="F26056" i="5"/>
  <c r="F26057" i="5"/>
  <c r="F26058" i="5"/>
  <c r="F26060" i="5"/>
  <c r="F26061" i="5"/>
  <c r="F26062" i="5"/>
  <c r="F26063" i="5"/>
  <c r="F26064" i="5"/>
  <c r="F26065" i="5"/>
  <c r="F26066" i="5"/>
  <c r="F26067" i="5"/>
  <c r="F26068" i="5"/>
  <c r="F26069" i="5"/>
  <c r="F26070" i="5"/>
  <c r="F26071" i="5"/>
  <c r="F26073" i="5"/>
  <c r="F26074" i="5"/>
  <c r="F26076" i="5"/>
  <c r="F26077" i="5"/>
  <c r="F26078" i="5"/>
  <c r="F26079" i="5"/>
  <c r="F26080" i="5"/>
  <c r="F26081" i="5"/>
  <c r="F26082" i="5"/>
  <c r="F26083" i="5"/>
  <c r="F26084" i="5"/>
  <c r="F26085" i="5"/>
  <c r="F26086" i="5"/>
  <c r="F26087" i="5"/>
  <c r="F26089" i="5"/>
  <c r="F26090" i="5"/>
  <c r="F26091" i="5"/>
  <c r="F26092" i="5"/>
  <c r="F26093" i="5"/>
  <c r="F26094" i="5"/>
  <c r="F26095" i="5"/>
  <c r="F26096" i="5"/>
  <c r="F26097" i="5"/>
  <c r="F26098" i="5"/>
  <c r="F26099" i="5"/>
  <c r="F26100" i="5"/>
  <c r="F26101" i="5"/>
  <c r="F26102" i="5"/>
  <c r="F26103" i="5"/>
  <c r="F26105" i="5"/>
  <c r="F26106" i="5"/>
  <c r="F26108" i="5"/>
  <c r="F26109" i="5"/>
  <c r="F26110" i="5"/>
  <c r="F26111" i="5"/>
  <c r="F26112" i="5"/>
  <c r="F26113" i="5"/>
  <c r="F26114" i="5"/>
  <c r="F26115" i="5"/>
  <c r="F26116" i="5"/>
  <c r="F26117" i="5"/>
  <c r="F26118" i="5"/>
  <c r="F26119" i="5"/>
  <c r="F26120" i="5"/>
  <c r="F26121" i="5"/>
  <c r="F26122" i="5"/>
  <c r="F26124" i="5"/>
  <c r="F26125" i="5"/>
  <c r="F26126" i="5"/>
  <c r="F26127" i="5"/>
  <c r="F26128" i="5"/>
  <c r="F26129" i="5"/>
  <c r="F26130" i="5"/>
  <c r="F26131" i="5"/>
  <c r="F26132" i="5"/>
  <c r="F26133" i="5"/>
  <c r="F26134" i="5"/>
  <c r="F26135" i="5"/>
  <c r="F26137" i="5"/>
  <c r="F26138" i="5"/>
  <c r="F26139" i="5"/>
  <c r="F26140" i="5"/>
  <c r="F26141" i="5"/>
  <c r="F26142" i="5"/>
  <c r="F26143" i="5"/>
  <c r="F26144" i="5"/>
  <c r="F26145" i="5"/>
  <c r="F26146" i="5"/>
  <c r="F26147" i="5"/>
  <c r="F26148" i="5"/>
  <c r="F26149" i="5"/>
  <c r="F26150" i="5"/>
  <c r="F26151" i="5"/>
  <c r="F26153" i="5"/>
  <c r="F26154" i="5"/>
  <c r="F26155" i="5"/>
  <c r="F26156" i="5"/>
  <c r="F26157" i="5"/>
  <c r="F26158" i="5"/>
  <c r="F26159" i="5"/>
  <c r="F26160" i="5"/>
  <c r="F26161" i="5"/>
  <c r="F26162" i="5"/>
  <c r="F26163" i="5"/>
  <c r="F26164" i="5"/>
  <c r="F26165" i="5"/>
  <c r="F26166" i="5"/>
  <c r="F26167" i="5"/>
  <c r="F26168" i="5"/>
  <c r="F26169" i="5"/>
  <c r="F26170" i="5"/>
  <c r="F26172" i="5"/>
  <c r="F26173" i="5"/>
  <c r="F26174" i="5"/>
  <c r="F26175" i="5"/>
  <c r="F26176" i="5"/>
  <c r="F26177" i="5"/>
  <c r="F26178" i="5"/>
  <c r="F26179" i="5"/>
  <c r="F26180" i="5"/>
  <c r="F26181" i="5"/>
  <c r="F26182" i="5"/>
  <c r="F26183" i="5"/>
  <c r="F26184" i="5"/>
  <c r="F26185" i="5"/>
  <c r="F26186" i="5"/>
  <c r="F26187" i="5"/>
  <c r="F26188" i="5"/>
  <c r="F26189" i="5"/>
  <c r="F26190" i="5"/>
  <c r="F26191" i="5"/>
  <c r="F26192" i="5"/>
  <c r="F26193" i="5"/>
  <c r="F26194" i="5"/>
  <c r="F26195" i="5"/>
  <c r="F26196" i="5"/>
  <c r="F26197" i="5"/>
  <c r="F26198" i="5"/>
  <c r="F26199" i="5"/>
  <c r="F26201" i="5"/>
  <c r="F26202" i="5"/>
  <c r="F26203" i="5"/>
  <c r="F26204" i="5"/>
  <c r="F26205" i="5"/>
  <c r="F26206" i="5"/>
  <c r="F26207" i="5"/>
  <c r="F26208" i="5"/>
  <c r="F26209" i="5"/>
  <c r="F26210" i="5"/>
  <c r="F26211" i="5"/>
  <c r="F26212" i="5"/>
  <c r="F26214" i="5"/>
  <c r="F26215" i="5"/>
  <c r="F26217" i="5"/>
  <c r="F26218" i="5"/>
  <c r="F26219" i="5"/>
  <c r="F26220" i="5"/>
  <c r="F26221" i="5"/>
  <c r="F26222" i="5"/>
  <c r="F26223" i="5"/>
  <c r="F26224" i="5"/>
  <c r="F26225" i="5"/>
  <c r="F26226" i="5"/>
  <c r="F26227" i="5"/>
  <c r="F26228" i="5"/>
  <c r="F26230" i="5"/>
  <c r="F26231" i="5"/>
  <c r="F26232" i="5"/>
  <c r="F26234" i="5"/>
  <c r="F26235" i="5"/>
  <c r="F26236" i="5"/>
  <c r="F26237" i="5"/>
  <c r="F26238" i="5"/>
  <c r="F26239" i="5"/>
  <c r="F26240" i="5"/>
  <c r="F26241" i="5"/>
  <c r="F26242" i="5"/>
  <c r="F26243" i="5"/>
  <c r="F26244" i="5"/>
  <c r="F26245" i="5"/>
  <c r="F26246" i="5"/>
  <c r="F26247" i="5"/>
  <c r="F26248" i="5"/>
  <c r="F26249" i="5"/>
  <c r="F26250" i="5"/>
  <c r="F26251" i="5"/>
  <c r="F26252" i="5"/>
  <c r="F26253" i="5"/>
  <c r="F26254" i="5"/>
  <c r="F26255" i="5"/>
  <c r="F26256" i="5"/>
  <c r="F26257" i="5"/>
  <c r="F26258" i="5"/>
  <c r="F26259" i="5"/>
  <c r="F26260" i="5"/>
  <c r="F26261" i="5"/>
  <c r="F26262" i="5"/>
  <c r="F26263" i="5"/>
  <c r="F26264" i="5"/>
  <c r="F26265" i="5"/>
  <c r="F26266" i="5"/>
  <c r="F26267" i="5"/>
  <c r="F26268" i="5"/>
  <c r="F26269" i="5"/>
  <c r="F26270" i="5"/>
  <c r="F26271" i="5"/>
  <c r="F26272" i="5"/>
  <c r="F26273" i="5"/>
  <c r="F26274" i="5"/>
  <c r="F26275" i="5"/>
  <c r="F26276" i="5"/>
  <c r="F26277" i="5"/>
  <c r="F26278" i="5"/>
  <c r="F26279" i="5"/>
  <c r="F26280" i="5"/>
  <c r="F26281" i="5"/>
  <c r="F26282" i="5"/>
  <c r="F26283" i="5"/>
  <c r="F26284" i="5"/>
  <c r="F26285" i="5"/>
  <c r="F26286" i="5"/>
  <c r="F26287" i="5"/>
  <c r="F26288" i="5"/>
  <c r="F26289" i="5"/>
  <c r="F26290" i="5"/>
  <c r="F26291" i="5"/>
  <c r="F26292" i="5"/>
  <c r="F26293" i="5"/>
  <c r="F26294" i="5"/>
  <c r="F26295" i="5"/>
  <c r="F26296" i="5"/>
  <c r="F26297" i="5"/>
  <c r="F26298" i="5"/>
  <c r="F26299" i="5"/>
  <c r="F26300" i="5"/>
  <c r="F26301" i="5"/>
  <c r="F26302" i="5"/>
  <c r="F26303" i="5"/>
  <c r="F26304" i="5"/>
  <c r="F26305" i="5"/>
  <c r="F26306" i="5"/>
  <c r="F26307" i="5"/>
  <c r="F26308" i="5"/>
  <c r="F26309" i="5"/>
  <c r="F26310" i="5"/>
  <c r="F26311" i="5"/>
  <c r="F26312" i="5"/>
  <c r="F26313" i="5"/>
  <c r="F26314" i="5"/>
  <c r="F26315" i="5"/>
  <c r="F26316" i="5"/>
  <c r="F26317" i="5"/>
  <c r="F26318" i="5"/>
  <c r="F26319" i="5"/>
  <c r="F26320" i="5"/>
  <c r="F26321" i="5"/>
  <c r="F26322" i="5"/>
  <c r="F26323" i="5"/>
  <c r="F26324" i="5"/>
  <c r="F26325" i="5"/>
  <c r="F26326" i="5"/>
  <c r="F26327" i="5"/>
  <c r="F26328" i="5"/>
  <c r="F26329" i="5"/>
  <c r="F26330" i="5"/>
  <c r="F26331" i="5"/>
  <c r="F26332" i="5"/>
  <c r="F26333" i="5"/>
  <c r="F26334" i="5"/>
  <c r="F26335" i="5"/>
  <c r="F26336" i="5"/>
  <c r="F26337" i="5"/>
  <c r="F26338" i="5"/>
  <c r="F26339" i="5"/>
  <c r="F26340" i="5"/>
  <c r="F26341" i="5"/>
  <c r="F26342" i="5"/>
  <c r="F26343" i="5"/>
  <c r="F26344" i="5"/>
  <c r="F26345" i="5"/>
  <c r="F26346" i="5"/>
  <c r="F26347" i="5"/>
  <c r="F26348" i="5"/>
  <c r="F26349" i="5"/>
  <c r="F26350" i="5"/>
  <c r="F26351" i="5"/>
  <c r="F26352" i="5"/>
  <c r="F26353" i="5"/>
  <c r="F26354" i="5"/>
  <c r="F26355" i="5"/>
  <c r="F26356" i="5"/>
  <c r="F26357" i="5"/>
  <c r="F26358" i="5"/>
  <c r="F26359" i="5"/>
  <c r="F26360" i="5"/>
  <c r="F26361" i="5"/>
  <c r="F26362" i="5"/>
  <c r="F26363" i="5"/>
  <c r="F26364" i="5"/>
  <c r="F26365" i="5"/>
  <c r="F26366" i="5"/>
  <c r="F26367" i="5"/>
  <c r="F26368" i="5"/>
  <c r="F26369" i="5"/>
  <c r="F26370" i="5"/>
  <c r="F26371" i="5"/>
  <c r="F26372" i="5"/>
  <c r="F26373" i="5"/>
  <c r="F26374" i="5"/>
  <c r="F26375" i="5"/>
  <c r="F26376" i="5"/>
  <c r="F26377" i="5"/>
  <c r="F26378" i="5"/>
  <c r="F26379" i="5"/>
  <c r="F26380" i="5"/>
  <c r="F26381" i="5"/>
  <c r="F26382" i="5"/>
  <c r="F26383" i="5"/>
  <c r="F26384" i="5"/>
  <c r="F26385" i="5"/>
  <c r="F26386" i="5"/>
  <c r="F26387" i="5"/>
  <c r="F26388" i="5"/>
  <c r="F26389" i="5"/>
  <c r="F26390" i="5"/>
  <c r="F26391" i="5"/>
  <c r="F26392" i="5"/>
  <c r="F26393" i="5"/>
  <c r="F26394" i="5"/>
  <c r="F26395" i="5"/>
  <c r="F26396" i="5"/>
  <c r="F26397" i="5"/>
  <c r="F26398" i="5"/>
  <c r="F26399" i="5"/>
  <c r="F26400" i="5"/>
  <c r="F26401" i="5"/>
  <c r="F26402" i="5"/>
  <c r="F26403" i="5"/>
  <c r="F26404" i="5"/>
  <c r="F26405" i="5"/>
  <c r="F26406" i="5"/>
  <c r="F26407" i="5"/>
  <c r="F26408" i="5"/>
  <c r="F26409" i="5"/>
  <c r="F26410" i="5"/>
  <c r="F26411" i="5"/>
  <c r="F26412" i="5"/>
  <c r="F26413" i="5"/>
  <c r="F26414" i="5"/>
  <c r="F26415" i="5"/>
  <c r="F26416" i="5"/>
  <c r="F26417" i="5"/>
  <c r="F26418" i="5"/>
  <c r="F26419" i="5"/>
  <c r="F26420" i="5"/>
  <c r="F26421" i="5"/>
  <c r="F26422" i="5"/>
  <c r="F26423" i="5"/>
  <c r="F26424" i="5"/>
  <c r="F26425" i="5"/>
  <c r="F26426" i="5"/>
  <c r="F26427" i="5"/>
  <c r="F26428" i="5"/>
  <c r="F26429" i="5"/>
  <c r="F26430" i="5"/>
  <c r="F26431" i="5"/>
  <c r="F26432" i="5"/>
  <c r="F26433" i="5"/>
  <c r="F26434" i="5"/>
  <c r="F26435" i="5"/>
  <c r="F26436" i="5"/>
  <c r="F26437" i="5"/>
  <c r="F26438" i="5"/>
  <c r="F26439" i="5"/>
  <c r="F26440" i="5"/>
  <c r="F26441" i="5"/>
  <c r="F26442" i="5"/>
  <c r="F26443" i="5"/>
  <c r="F26444" i="5"/>
  <c r="F26445" i="5"/>
  <c r="F26446" i="5"/>
  <c r="F26447" i="5"/>
  <c r="F26448" i="5"/>
  <c r="F26449" i="5"/>
  <c r="F26450" i="5"/>
  <c r="F26451" i="5"/>
  <c r="F26452" i="5"/>
  <c r="F26453" i="5"/>
  <c r="F26454" i="5"/>
  <c r="F26455" i="5"/>
  <c r="F26456" i="5"/>
  <c r="F26457" i="5"/>
  <c r="F26458" i="5"/>
  <c r="F26459" i="5"/>
  <c r="F26460" i="5"/>
  <c r="F26461" i="5"/>
  <c r="F26462" i="5"/>
  <c r="F26463" i="5"/>
  <c r="F26464" i="5"/>
  <c r="F26465" i="5"/>
  <c r="F26466" i="5"/>
  <c r="F26467" i="5"/>
  <c r="F26468" i="5"/>
  <c r="F26469" i="5"/>
  <c r="F26470" i="5"/>
  <c r="F26471" i="5"/>
  <c r="F26472" i="5"/>
  <c r="F26473" i="5"/>
  <c r="F26474" i="5"/>
  <c r="F26475" i="5"/>
  <c r="F26476" i="5"/>
  <c r="F26477" i="5"/>
  <c r="F26478" i="5"/>
  <c r="F26479" i="5"/>
  <c r="F26480" i="5"/>
  <c r="F26481" i="5"/>
  <c r="F26482" i="5"/>
  <c r="F26483" i="5"/>
  <c r="F26484" i="5"/>
  <c r="F26485" i="5"/>
  <c r="F26486" i="5"/>
  <c r="F26487" i="5"/>
  <c r="F26488" i="5"/>
  <c r="F26489" i="5"/>
  <c r="F26490" i="5"/>
  <c r="F26491" i="5"/>
  <c r="F26492" i="5"/>
  <c r="F26493" i="5"/>
  <c r="F26494" i="5"/>
  <c r="F26495" i="5"/>
  <c r="F26496" i="5"/>
  <c r="F26497" i="5"/>
  <c r="F26498" i="5"/>
  <c r="F26499" i="5"/>
  <c r="F26500" i="5"/>
  <c r="F26501" i="5"/>
  <c r="F26502" i="5"/>
  <c r="F26503" i="5"/>
  <c r="F26504" i="5"/>
  <c r="F26505" i="5"/>
  <c r="F26506" i="5"/>
  <c r="F26507" i="5"/>
  <c r="F26508" i="5"/>
  <c r="F26509" i="5"/>
  <c r="F26510" i="5"/>
  <c r="F26511" i="5"/>
  <c r="F26512" i="5"/>
  <c r="F26513" i="5"/>
  <c r="F26514" i="5"/>
  <c r="F26515" i="5"/>
  <c r="F26516" i="5"/>
  <c r="F26517" i="5"/>
  <c r="F26518" i="5"/>
  <c r="F26519" i="5"/>
  <c r="F26520" i="5"/>
  <c r="F26521" i="5"/>
  <c r="F26522" i="5"/>
  <c r="F26523" i="5"/>
  <c r="F26524" i="5"/>
  <c r="F26525" i="5"/>
  <c r="F26526" i="5"/>
  <c r="F26527" i="5"/>
  <c r="F26528" i="5"/>
  <c r="F26529" i="5"/>
  <c r="F26530" i="5"/>
  <c r="F26531" i="5"/>
  <c r="F26532" i="5"/>
  <c r="F26533" i="5"/>
  <c r="F26534" i="5"/>
  <c r="F26535" i="5"/>
  <c r="F26536" i="5"/>
  <c r="F26537" i="5"/>
  <c r="F26538" i="5"/>
  <c r="F26539" i="5"/>
  <c r="F26540" i="5"/>
  <c r="F26541" i="5"/>
  <c r="F26542" i="5"/>
  <c r="F26543" i="5"/>
  <c r="F26544" i="5"/>
  <c r="F26545" i="5"/>
  <c r="F26546" i="5"/>
  <c r="F26547" i="5"/>
  <c r="F26548" i="5"/>
  <c r="F26549" i="5"/>
  <c r="F26550" i="5"/>
  <c r="F26551" i="5"/>
  <c r="F26552" i="5"/>
  <c r="F26553" i="5"/>
  <c r="F26554" i="5"/>
  <c r="F26555" i="5"/>
  <c r="F26556" i="5"/>
  <c r="F26557" i="5"/>
  <c r="F26558" i="5"/>
  <c r="F26559" i="5"/>
  <c r="F26560" i="5"/>
  <c r="F26561" i="5"/>
  <c r="F26562" i="5"/>
  <c r="F26563" i="5"/>
  <c r="F26564" i="5"/>
  <c r="F26565" i="5"/>
  <c r="F26566" i="5"/>
  <c r="F26567" i="5"/>
  <c r="F26568" i="5"/>
  <c r="F26569" i="5"/>
  <c r="F26570" i="5"/>
  <c r="F26571" i="5"/>
  <c r="F26572" i="5"/>
  <c r="F26573" i="5"/>
  <c r="F26574" i="5"/>
  <c r="F26575" i="5"/>
  <c r="F26576" i="5"/>
  <c r="F26577" i="5"/>
  <c r="F26578" i="5"/>
  <c r="F26579" i="5"/>
  <c r="F26580" i="5"/>
  <c r="F26581" i="5"/>
  <c r="F26582" i="5"/>
  <c r="F26583" i="5"/>
  <c r="F26584" i="5"/>
  <c r="F26585" i="5"/>
  <c r="F26586" i="5"/>
  <c r="F26587" i="5"/>
  <c r="F26588" i="5"/>
  <c r="F26589" i="5"/>
  <c r="F26590" i="5"/>
  <c r="F26591" i="5"/>
  <c r="F26592" i="5"/>
  <c r="F26593" i="5"/>
  <c r="F26594" i="5"/>
  <c r="F26595" i="5"/>
  <c r="F26596" i="5"/>
  <c r="F26597" i="5"/>
  <c r="F26598" i="5"/>
  <c r="F26599" i="5"/>
  <c r="F26600" i="5"/>
  <c r="F26601" i="5"/>
  <c r="F26602" i="5"/>
  <c r="F26603" i="5"/>
  <c r="F26604" i="5"/>
  <c r="F26605" i="5"/>
  <c r="F26606" i="5"/>
  <c r="F26607" i="5"/>
  <c r="F26608" i="5"/>
  <c r="F26609" i="5"/>
  <c r="F26610" i="5"/>
  <c r="F26611" i="5"/>
  <c r="F26612" i="5"/>
  <c r="F26613" i="5"/>
  <c r="F26614" i="5"/>
  <c r="F26615" i="5"/>
  <c r="F26616" i="5"/>
  <c r="F26617" i="5"/>
  <c r="F26618" i="5"/>
  <c r="F26619" i="5"/>
  <c r="F26620" i="5"/>
  <c r="F26621" i="5"/>
  <c r="F26622" i="5"/>
  <c r="F26623" i="5"/>
  <c r="F26624" i="5"/>
  <c r="F26625" i="5"/>
  <c r="F26626" i="5"/>
  <c r="F26627" i="5"/>
  <c r="F26628" i="5"/>
  <c r="F26629" i="5"/>
  <c r="F26630" i="5"/>
  <c r="F26631" i="5"/>
  <c r="F26632" i="5"/>
  <c r="F26633" i="5"/>
  <c r="F26634" i="5"/>
  <c r="F26635" i="5"/>
  <c r="F26636" i="5"/>
  <c r="F26637" i="5"/>
  <c r="F26638" i="5"/>
  <c r="F26639" i="5"/>
  <c r="F26640" i="5"/>
  <c r="F26641" i="5"/>
  <c r="F26642" i="5"/>
  <c r="F26643" i="5"/>
  <c r="F26644" i="5"/>
  <c r="F26645" i="5"/>
  <c r="F26646" i="5"/>
  <c r="F26647" i="5"/>
  <c r="F26648" i="5"/>
  <c r="F26649" i="5"/>
  <c r="F26650" i="5"/>
  <c r="F26651" i="5"/>
  <c r="F26652" i="5"/>
  <c r="F26653" i="5"/>
  <c r="F26654" i="5"/>
  <c r="F26655" i="5"/>
  <c r="F26656" i="5"/>
  <c r="F26657" i="5"/>
  <c r="F26658" i="5"/>
  <c r="F26659" i="5"/>
  <c r="F26660" i="5"/>
  <c r="F26661" i="5"/>
  <c r="F26662" i="5"/>
  <c r="F26663" i="5"/>
  <c r="F26664" i="5"/>
  <c r="F26665" i="5"/>
  <c r="F26666" i="5"/>
  <c r="F26667" i="5"/>
  <c r="F26668" i="5"/>
  <c r="F26669" i="5"/>
  <c r="F26670" i="5"/>
  <c r="F26671" i="5"/>
  <c r="F26672" i="5"/>
  <c r="F26673" i="5"/>
  <c r="F26674" i="5"/>
  <c r="F26675" i="5"/>
  <c r="F26676" i="5"/>
  <c r="F26677" i="5"/>
  <c r="F26678" i="5"/>
  <c r="F26679" i="5"/>
  <c r="F26680" i="5"/>
  <c r="F26681" i="5"/>
  <c r="F26682" i="5"/>
  <c r="F26683" i="5"/>
  <c r="F26684" i="5"/>
  <c r="F26685" i="5"/>
  <c r="F26686" i="5"/>
  <c r="F26687" i="5"/>
  <c r="F26688" i="5"/>
  <c r="F26689" i="5"/>
  <c r="F26690" i="5"/>
  <c r="F26691" i="5"/>
  <c r="F26692" i="5"/>
  <c r="F26693" i="5"/>
  <c r="F26694" i="5"/>
  <c r="F26695" i="5"/>
  <c r="F26696" i="5"/>
  <c r="F26697" i="5"/>
  <c r="F26698" i="5"/>
  <c r="F26699" i="5"/>
  <c r="F26700" i="5"/>
  <c r="F26701" i="5"/>
  <c r="F26702" i="5"/>
  <c r="F26703" i="5"/>
  <c r="F26704" i="5"/>
  <c r="F26705" i="5"/>
  <c r="F26706" i="5"/>
  <c r="F26707" i="5"/>
  <c r="F26708" i="5"/>
  <c r="F26709" i="5"/>
  <c r="F26710" i="5"/>
  <c r="F26711" i="5"/>
  <c r="F26712" i="5"/>
  <c r="F26713" i="5"/>
  <c r="F26714" i="5"/>
  <c r="F26715" i="5"/>
  <c r="F26716" i="5"/>
  <c r="F26717" i="5"/>
  <c r="F26718" i="5"/>
  <c r="F26719" i="5"/>
  <c r="F26720" i="5"/>
  <c r="F26721" i="5"/>
  <c r="F26722" i="5"/>
  <c r="F26723" i="5"/>
  <c r="F26724" i="5"/>
  <c r="F26725" i="5"/>
  <c r="F26726" i="5"/>
  <c r="F26727" i="5"/>
  <c r="F26728" i="5"/>
  <c r="F26729" i="5"/>
  <c r="F26730" i="5"/>
  <c r="F26731" i="5"/>
  <c r="F26732" i="5"/>
  <c r="F26733" i="5"/>
  <c r="F26734" i="5"/>
  <c r="F26735" i="5"/>
  <c r="F26736" i="5"/>
  <c r="F26737" i="5"/>
  <c r="F26738" i="5"/>
  <c r="F26739" i="5"/>
  <c r="F26740" i="5"/>
  <c r="F26741" i="5"/>
  <c r="F26742" i="5"/>
  <c r="F26743" i="5"/>
  <c r="F26744" i="5"/>
  <c r="F26745" i="5"/>
  <c r="F26746" i="5"/>
  <c r="F26747" i="5"/>
  <c r="F26748" i="5"/>
  <c r="F26749" i="5"/>
  <c r="F26750" i="5"/>
  <c r="F26751" i="5"/>
  <c r="F26752" i="5"/>
  <c r="F26753" i="5"/>
  <c r="F26754" i="5"/>
  <c r="F26755" i="5"/>
  <c r="F26756" i="5"/>
  <c r="F26757" i="5"/>
  <c r="F26758" i="5"/>
  <c r="F26759" i="5"/>
  <c r="F26760" i="5"/>
  <c r="F26761" i="5"/>
  <c r="F26762" i="5"/>
  <c r="F26763" i="5"/>
  <c r="F26764" i="5"/>
  <c r="F26765" i="5"/>
  <c r="F26766" i="5"/>
  <c r="F26767" i="5"/>
  <c r="F26768" i="5"/>
  <c r="F26769" i="5"/>
  <c r="F26770" i="5"/>
  <c r="F26771" i="5"/>
  <c r="F26772" i="5"/>
  <c r="F26773" i="5"/>
  <c r="F26774" i="5"/>
  <c r="F26775" i="5"/>
  <c r="F26776" i="5"/>
  <c r="F26777" i="5"/>
  <c r="F26778" i="5"/>
  <c r="F26779" i="5"/>
  <c r="F26780" i="5"/>
  <c r="F26781" i="5"/>
  <c r="F26782" i="5"/>
  <c r="F26783" i="5"/>
  <c r="F26784" i="5"/>
  <c r="F26785" i="5"/>
  <c r="F26786" i="5"/>
  <c r="F26787" i="5"/>
  <c r="F26788" i="5"/>
  <c r="F26789" i="5"/>
  <c r="F26790" i="5"/>
  <c r="F26791" i="5"/>
  <c r="F26792" i="5"/>
  <c r="F26793" i="5"/>
  <c r="F26794" i="5"/>
  <c r="F26795" i="5"/>
  <c r="F26796" i="5"/>
  <c r="F26797" i="5"/>
  <c r="F26798" i="5"/>
  <c r="F26799" i="5"/>
  <c r="F26800" i="5"/>
  <c r="F26801" i="5"/>
  <c r="F26802" i="5"/>
  <c r="F26803" i="5"/>
  <c r="F26804" i="5"/>
  <c r="F26805" i="5"/>
  <c r="F26806" i="5"/>
  <c r="F26807" i="5"/>
  <c r="F26808" i="5"/>
  <c r="F26809" i="5"/>
  <c r="F26810" i="5"/>
  <c r="F26811" i="5"/>
  <c r="F26812" i="5"/>
  <c r="F26813" i="5"/>
  <c r="F26814" i="5"/>
  <c r="F26815" i="5"/>
  <c r="F26816" i="5"/>
  <c r="F26817" i="5"/>
  <c r="F26818" i="5"/>
  <c r="F26819" i="5"/>
  <c r="F26820" i="5"/>
  <c r="F26821" i="5"/>
  <c r="F26822" i="5"/>
  <c r="F26823" i="5"/>
  <c r="F26824" i="5"/>
  <c r="F26825" i="5"/>
  <c r="F26826" i="5"/>
  <c r="F26827" i="5"/>
  <c r="F26828" i="5"/>
  <c r="F26829" i="5"/>
  <c r="F26830" i="5"/>
  <c r="F26831" i="5"/>
  <c r="F26832" i="5"/>
  <c r="F26833" i="5"/>
  <c r="F26834" i="5"/>
  <c r="F26835" i="5"/>
  <c r="F26836" i="5"/>
  <c r="F26837" i="5"/>
  <c r="F26838" i="5"/>
  <c r="F26839" i="5"/>
  <c r="F26840" i="5"/>
  <c r="F26841" i="5"/>
  <c r="F26842" i="5"/>
  <c r="F26843" i="5"/>
  <c r="F26844" i="5"/>
  <c r="F26845" i="5"/>
  <c r="F26846" i="5"/>
  <c r="F26847" i="5"/>
  <c r="F26848" i="5"/>
  <c r="F26849" i="5"/>
  <c r="F26850" i="5"/>
  <c r="F26851" i="5"/>
  <c r="F26852" i="5"/>
  <c r="F26853" i="5"/>
  <c r="F26854" i="5"/>
  <c r="F26855" i="5"/>
  <c r="F26856" i="5"/>
  <c r="F26857" i="5"/>
  <c r="F26858" i="5"/>
  <c r="F26859" i="5"/>
  <c r="F26860" i="5"/>
  <c r="F26861" i="5"/>
  <c r="F26862" i="5"/>
  <c r="F26863" i="5"/>
  <c r="F26864" i="5"/>
  <c r="F26865" i="5"/>
  <c r="F26866" i="5"/>
  <c r="F26867" i="5"/>
  <c r="F26868" i="5"/>
  <c r="F26869" i="5"/>
  <c r="F26870" i="5"/>
  <c r="F26871" i="5"/>
  <c r="F26872" i="5"/>
  <c r="F26873" i="5"/>
  <c r="F26874" i="5"/>
  <c r="F26875" i="5"/>
  <c r="F26876" i="5"/>
  <c r="F26877" i="5"/>
  <c r="F26878" i="5"/>
  <c r="F26879" i="5"/>
  <c r="F26880" i="5"/>
  <c r="F26881" i="5"/>
  <c r="F26882" i="5"/>
  <c r="F26883" i="5"/>
  <c r="F26884" i="5"/>
  <c r="F26885" i="5"/>
  <c r="F26886" i="5"/>
  <c r="F26887" i="5"/>
  <c r="F26888" i="5"/>
  <c r="F26889" i="5"/>
  <c r="F26890" i="5"/>
  <c r="F26891" i="5"/>
  <c r="F26892" i="5"/>
  <c r="F26893" i="5"/>
  <c r="F26894" i="5"/>
  <c r="F26895" i="5"/>
  <c r="F26896" i="5"/>
  <c r="F26897" i="5"/>
  <c r="F26898" i="5"/>
  <c r="F26899" i="5"/>
  <c r="F26900" i="5"/>
  <c r="F26901" i="5"/>
  <c r="F26902" i="5"/>
  <c r="F26903" i="5"/>
  <c r="F26904" i="5"/>
  <c r="F26905" i="5"/>
  <c r="F26906" i="5"/>
  <c r="F26907" i="5"/>
  <c r="F26908" i="5"/>
  <c r="F26909" i="5"/>
  <c r="F26910" i="5"/>
  <c r="F26911" i="5"/>
  <c r="F26912" i="5"/>
  <c r="F26913" i="5"/>
  <c r="F26914" i="5"/>
  <c r="F26915" i="5"/>
  <c r="F26916" i="5"/>
  <c r="F26917" i="5"/>
  <c r="F26918" i="5"/>
  <c r="F26919" i="5"/>
  <c r="F26920" i="5"/>
  <c r="F26921" i="5"/>
  <c r="F26922" i="5"/>
  <c r="F26923" i="5"/>
  <c r="F26924" i="5"/>
  <c r="F26925" i="5"/>
  <c r="F26926" i="5"/>
  <c r="F26927" i="5"/>
  <c r="F26928" i="5"/>
  <c r="F26929" i="5"/>
  <c r="F26930" i="5"/>
  <c r="F26931" i="5"/>
  <c r="F26932" i="5"/>
  <c r="F26933" i="5"/>
  <c r="F26934" i="5"/>
  <c r="F26935" i="5"/>
  <c r="F26936" i="5"/>
  <c r="F26937" i="5"/>
  <c r="F26938" i="5"/>
  <c r="F26939" i="5"/>
  <c r="F26940" i="5"/>
  <c r="F26941" i="5"/>
  <c r="F26942" i="5"/>
  <c r="F26943" i="5"/>
  <c r="F26944" i="5"/>
  <c r="F26945" i="5"/>
  <c r="F26946" i="5"/>
  <c r="F26947" i="5"/>
  <c r="F26948" i="5"/>
  <c r="F26949" i="5"/>
  <c r="F26950" i="5"/>
  <c r="F26951" i="5"/>
  <c r="F26952" i="5"/>
  <c r="F26953" i="5"/>
  <c r="F26954" i="5"/>
  <c r="F26955" i="5"/>
  <c r="F26956" i="5"/>
  <c r="F26957" i="5"/>
  <c r="F26958" i="5"/>
  <c r="F26959" i="5"/>
  <c r="F26960" i="5"/>
  <c r="F26961" i="5"/>
  <c r="F26962" i="5"/>
  <c r="F26963" i="5"/>
  <c r="F26964" i="5"/>
  <c r="F26965" i="5"/>
  <c r="F26966" i="5"/>
  <c r="F26967" i="5"/>
  <c r="F26968" i="5"/>
  <c r="F26969" i="5"/>
  <c r="F26970" i="5"/>
  <c r="F26971" i="5"/>
  <c r="F26972" i="5"/>
  <c r="F26973" i="5"/>
  <c r="F26974" i="5"/>
  <c r="F26975" i="5"/>
  <c r="F26976" i="5"/>
  <c r="F26977" i="5"/>
  <c r="F26978" i="5"/>
  <c r="F26979" i="5"/>
  <c r="F26980" i="5"/>
  <c r="F26981" i="5"/>
  <c r="F26982" i="5"/>
  <c r="F26983" i="5"/>
  <c r="F26984" i="5"/>
  <c r="F26985" i="5"/>
  <c r="F26986" i="5"/>
  <c r="F26987" i="5"/>
  <c r="F26988" i="5"/>
  <c r="F26989" i="5"/>
  <c r="F26990" i="5"/>
  <c r="F26991" i="5"/>
  <c r="F26992" i="5"/>
  <c r="F26993" i="5"/>
  <c r="F26994" i="5"/>
  <c r="F26995" i="5"/>
  <c r="F26996" i="5"/>
  <c r="F26997" i="5"/>
  <c r="F26998" i="5"/>
  <c r="F26999" i="5"/>
  <c r="F27000" i="5"/>
  <c r="F27001" i="5"/>
  <c r="F27002" i="5"/>
  <c r="F27003" i="5"/>
  <c r="F27004" i="5"/>
  <c r="F27005" i="5"/>
  <c r="F27006" i="5"/>
  <c r="F27007" i="5"/>
  <c r="F27008" i="5"/>
  <c r="F27009" i="5"/>
  <c r="F27010" i="5"/>
  <c r="F27011" i="5"/>
  <c r="F27012" i="5"/>
  <c r="F27013" i="5"/>
  <c r="F27014" i="5"/>
  <c r="F27015" i="5"/>
  <c r="F27016" i="5"/>
  <c r="F27017" i="5"/>
  <c r="F27018" i="5"/>
  <c r="F27019" i="5"/>
  <c r="F27020" i="5"/>
  <c r="F27021" i="5"/>
  <c r="F27022" i="5"/>
  <c r="F27023" i="5"/>
  <c r="F27024" i="5"/>
  <c r="F27025" i="5"/>
  <c r="F27026" i="5"/>
  <c r="F27027" i="5"/>
  <c r="F27028" i="5"/>
  <c r="F27029" i="5"/>
  <c r="F27030" i="5"/>
  <c r="F27031" i="5"/>
  <c r="F27032" i="5"/>
  <c r="F27033" i="5"/>
  <c r="F27034" i="5"/>
  <c r="F27035" i="5"/>
  <c r="F27036" i="5"/>
  <c r="F27037" i="5"/>
  <c r="F27038" i="5"/>
  <c r="F27039" i="5"/>
  <c r="F27040" i="5"/>
  <c r="F27041" i="5"/>
  <c r="F27042" i="5"/>
  <c r="F27043" i="5"/>
  <c r="F27044" i="5"/>
  <c r="F27045" i="5"/>
  <c r="F27046" i="5"/>
  <c r="F27047" i="5"/>
  <c r="F27048" i="5"/>
  <c r="F27049" i="5"/>
  <c r="F27050" i="5"/>
  <c r="F27051" i="5"/>
  <c r="F27052" i="5"/>
  <c r="F27053" i="5"/>
  <c r="F27054" i="5"/>
  <c r="F27055" i="5"/>
  <c r="F27056" i="5"/>
  <c r="F27057" i="5"/>
  <c r="F27058" i="5"/>
  <c r="F27059" i="5"/>
  <c r="F27060" i="5"/>
  <c r="F27061" i="5"/>
  <c r="F27062" i="5"/>
  <c r="F27063" i="5"/>
  <c r="F27064" i="5"/>
  <c r="F27065" i="5"/>
  <c r="F27066" i="5"/>
  <c r="F27067" i="5"/>
  <c r="F27068" i="5"/>
  <c r="F27069" i="5"/>
  <c r="F27070" i="5"/>
  <c r="F27071" i="5"/>
  <c r="F27072" i="5"/>
  <c r="F27073" i="5"/>
  <c r="F27074" i="5"/>
  <c r="F27075" i="5"/>
  <c r="F27076" i="5"/>
  <c r="F27077" i="5"/>
  <c r="F27078" i="5"/>
  <c r="F27079" i="5"/>
  <c r="F27080" i="5"/>
  <c r="F27081" i="5"/>
  <c r="F27082" i="5"/>
  <c r="F27083" i="5"/>
  <c r="F27084" i="5"/>
  <c r="F27085" i="5"/>
  <c r="F27086" i="5"/>
  <c r="F27087" i="5"/>
  <c r="F27088" i="5"/>
  <c r="F27089" i="5"/>
  <c r="F27090" i="5"/>
  <c r="F27091" i="5"/>
  <c r="F27092" i="5"/>
  <c r="F27093" i="5"/>
  <c r="F27094" i="5"/>
  <c r="F27095" i="5"/>
  <c r="F27096" i="5"/>
  <c r="F27097" i="5"/>
  <c r="F27098" i="5"/>
  <c r="F27099" i="5"/>
  <c r="F27100" i="5"/>
  <c r="F27101" i="5"/>
  <c r="F27102" i="5"/>
  <c r="F27103" i="5"/>
  <c r="F27104" i="5"/>
  <c r="F27105" i="5"/>
  <c r="F27106" i="5"/>
  <c r="F27107" i="5"/>
  <c r="F27108" i="5"/>
  <c r="F27109" i="5"/>
  <c r="F27110" i="5"/>
  <c r="F27111" i="5"/>
  <c r="F27112" i="5"/>
  <c r="F27113" i="5"/>
  <c r="F27114" i="5"/>
  <c r="F27115" i="5"/>
  <c r="F27116" i="5"/>
  <c r="F27117" i="5"/>
  <c r="F27118" i="5"/>
  <c r="F27119" i="5"/>
  <c r="F27120" i="5"/>
  <c r="F27121" i="5"/>
  <c r="F27122" i="5"/>
  <c r="F27123" i="5"/>
  <c r="F27124" i="5"/>
  <c r="F27125" i="5"/>
  <c r="F27126" i="5"/>
  <c r="F27127" i="5"/>
  <c r="F27128" i="5"/>
  <c r="F27129" i="5"/>
  <c r="F27130" i="5"/>
  <c r="F27131" i="5"/>
  <c r="F27132" i="5"/>
  <c r="F27133" i="5"/>
  <c r="F27134" i="5"/>
  <c r="F27135" i="5"/>
  <c r="F27136" i="5"/>
  <c r="F27137" i="5"/>
  <c r="F27138" i="5"/>
  <c r="F27139" i="5"/>
  <c r="F27140" i="5"/>
  <c r="F27141" i="5"/>
  <c r="F27142" i="5"/>
  <c r="F27143" i="5"/>
  <c r="F27144" i="5"/>
  <c r="F27145" i="5"/>
  <c r="F27146" i="5"/>
  <c r="F27147" i="5"/>
  <c r="F27148" i="5"/>
  <c r="F27149" i="5"/>
  <c r="F27150" i="5"/>
  <c r="F27151" i="5"/>
  <c r="F27152" i="5"/>
  <c r="F27153" i="5"/>
  <c r="F27154" i="5"/>
  <c r="F27155" i="5"/>
  <c r="F27156" i="5"/>
  <c r="F27157" i="5"/>
  <c r="F27158" i="5"/>
  <c r="F27159" i="5"/>
  <c r="F27160" i="5"/>
  <c r="F27161" i="5"/>
  <c r="F27162" i="5"/>
  <c r="F27163" i="5"/>
  <c r="F27164" i="5"/>
  <c r="F27165" i="5"/>
  <c r="F27166" i="5"/>
  <c r="F27167" i="5"/>
  <c r="F27168" i="5"/>
  <c r="F27169" i="5"/>
  <c r="F27170" i="5"/>
  <c r="F27171" i="5"/>
  <c r="F27172" i="5"/>
  <c r="F27173" i="5"/>
  <c r="F27174" i="5"/>
  <c r="F27175" i="5"/>
  <c r="F27176" i="5"/>
  <c r="F27177" i="5"/>
  <c r="F27178" i="5"/>
  <c r="F27179" i="5"/>
  <c r="F27180" i="5"/>
  <c r="F27181" i="5"/>
  <c r="F27182" i="5"/>
  <c r="F27183" i="5"/>
  <c r="F27184" i="5"/>
  <c r="F27185" i="5"/>
  <c r="F27186" i="5"/>
  <c r="F27187" i="5"/>
  <c r="F27188" i="5"/>
  <c r="F27189" i="5"/>
  <c r="F27190" i="5"/>
  <c r="F27191" i="5"/>
  <c r="F27192" i="5"/>
  <c r="F27193" i="5"/>
  <c r="F27194" i="5"/>
  <c r="F27195" i="5"/>
  <c r="F27196" i="5"/>
  <c r="F27197" i="5"/>
  <c r="F27198" i="5"/>
  <c r="F27199" i="5"/>
  <c r="F27200" i="5"/>
  <c r="F27201" i="5"/>
  <c r="F27202" i="5"/>
  <c r="F27203" i="5"/>
  <c r="F27204" i="5"/>
  <c r="F27205" i="5"/>
  <c r="F27206" i="5"/>
  <c r="F27207" i="5"/>
  <c r="F27208" i="5"/>
  <c r="F27209" i="5"/>
  <c r="F27210" i="5"/>
  <c r="F27211" i="5"/>
  <c r="F27212" i="5"/>
  <c r="F27213" i="5"/>
  <c r="F27214" i="5"/>
  <c r="F27215" i="5"/>
  <c r="F27216" i="5"/>
  <c r="F27217" i="5"/>
  <c r="F27218" i="5"/>
  <c r="F27219" i="5"/>
  <c r="F27220" i="5"/>
  <c r="F27221" i="5"/>
  <c r="F27222" i="5"/>
  <c r="F27223" i="5"/>
  <c r="F27224" i="5"/>
  <c r="F27225" i="5"/>
  <c r="F27226" i="5"/>
  <c r="F27227" i="5"/>
  <c r="F27228" i="5"/>
  <c r="F27229" i="5"/>
  <c r="F27230" i="5"/>
  <c r="F27231" i="5"/>
  <c r="F27232" i="5"/>
  <c r="F27233" i="5"/>
  <c r="F27234" i="5"/>
  <c r="F27235" i="5"/>
  <c r="F27236" i="5"/>
  <c r="F27237" i="5"/>
  <c r="F27238" i="5"/>
  <c r="F27239" i="5"/>
  <c r="F27240" i="5"/>
  <c r="F27241" i="5"/>
  <c r="F27242" i="5"/>
  <c r="F27243" i="5"/>
  <c r="F27244" i="5"/>
  <c r="F27245" i="5"/>
  <c r="F27246" i="5"/>
  <c r="F27247" i="5"/>
  <c r="F27248" i="5"/>
  <c r="F27249" i="5"/>
  <c r="F27250" i="5"/>
  <c r="F27251" i="5"/>
  <c r="F27252" i="5"/>
  <c r="F27253" i="5"/>
  <c r="F27254" i="5"/>
  <c r="F27255" i="5"/>
  <c r="F27256" i="5"/>
  <c r="F27257" i="5"/>
  <c r="F27258" i="5"/>
  <c r="F27259" i="5"/>
  <c r="F27260" i="5"/>
  <c r="F27261" i="5"/>
  <c r="F27262" i="5"/>
  <c r="F27263" i="5"/>
  <c r="F27264" i="5"/>
  <c r="F27265" i="5"/>
  <c r="F27266" i="5"/>
  <c r="F27267" i="5"/>
  <c r="F27268" i="5"/>
  <c r="F27269" i="5"/>
  <c r="F27270" i="5"/>
  <c r="F27271" i="5"/>
  <c r="F27272" i="5"/>
  <c r="F27273" i="5"/>
  <c r="F27274" i="5"/>
  <c r="F27275" i="5"/>
  <c r="F27276" i="5"/>
  <c r="F27277" i="5"/>
  <c r="F27278" i="5"/>
  <c r="F27279" i="5"/>
  <c r="F27280" i="5"/>
  <c r="F27281" i="5"/>
  <c r="F27282" i="5"/>
  <c r="F27283" i="5"/>
  <c r="F27284" i="5"/>
  <c r="F27285" i="5"/>
  <c r="F27286" i="5"/>
  <c r="F27287" i="5"/>
  <c r="F27288" i="5"/>
  <c r="F27289" i="5"/>
  <c r="F27290" i="5"/>
  <c r="F27291" i="5"/>
  <c r="F27292" i="5"/>
  <c r="F27293" i="5"/>
  <c r="F27294" i="5"/>
  <c r="F27295" i="5"/>
  <c r="F27296" i="5"/>
  <c r="F27297" i="5"/>
  <c r="F27298" i="5"/>
  <c r="F27299" i="5"/>
  <c r="F27300" i="5"/>
  <c r="F27301" i="5"/>
  <c r="F27302" i="5"/>
  <c r="F27303" i="5"/>
  <c r="F27304" i="5"/>
  <c r="F27305" i="5"/>
  <c r="F27306" i="5"/>
  <c r="F27307" i="5"/>
  <c r="F27308" i="5"/>
  <c r="F27309" i="5"/>
  <c r="F27310" i="5"/>
  <c r="F27311" i="5"/>
  <c r="F27312" i="5"/>
  <c r="F27313" i="5"/>
  <c r="F27314" i="5"/>
  <c r="F27315" i="5"/>
  <c r="F27316" i="5"/>
  <c r="F27317" i="5"/>
  <c r="F27318" i="5"/>
  <c r="F27319" i="5"/>
  <c r="F27320" i="5"/>
  <c r="F27321" i="5"/>
  <c r="F27322" i="5"/>
  <c r="F27323" i="5"/>
  <c r="F27324" i="5"/>
  <c r="F27325" i="5"/>
  <c r="F27326" i="5"/>
  <c r="F27327" i="5"/>
  <c r="F27328" i="5"/>
  <c r="F27329" i="5"/>
  <c r="F27330" i="5"/>
  <c r="F27331" i="5"/>
  <c r="F27332" i="5"/>
  <c r="F27333" i="5"/>
  <c r="F27334" i="5"/>
  <c r="F27335" i="5"/>
  <c r="F27336" i="5"/>
  <c r="F27337" i="5"/>
  <c r="F27338" i="5"/>
  <c r="F27339" i="5"/>
  <c r="F27340" i="5"/>
  <c r="F27341" i="5"/>
  <c r="F27342" i="5"/>
  <c r="F27343" i="5"/>
  <c r="F27344" i="5"/>
  <c r="F27345" i="5"/>
  <c r="F27346" i="5"/>
  <c r="F27347" i="5"/>
  <c r="F27348" i="5"/>
  <c r="F27349" i="5"/>
  <c r="F27350" i="5"/>
  <c r="F27351" i="5"/>
  <c r="F27352" i="5"/>
  <c r="F27353" i="5"/>
  <c r="F27354" i="5"/>
  <c r="F27355" i="5"/>
  <c r="F27356" i="5"/>
  <c r="F27357" i="5"/>
  <c r="F27358" i="5"/>
  <c r="F27359" i="5"/>
  <c r="F27360" i="5"/>
  <c r="F27361" i="5"/>
  <c r="F27362" i="5"/>
  <c r="F27363" i="5"/>
  <c r="F27364" i="5"/>
  <c r="F27365" i="5"/>
  <c r="F27366" i="5"/>
  <c r="F27367" i="5"/>
  <c r="F27368" i="5"/>
  <c r="F27369" i="5"/>
  <c r="F27370" i="5"/>
  <c r="F27371" i="5"/>
  <c r="F27372" i="5"/>
  <c r="F27373" i="5"/>
  <c r="F27374" i="5"/>
  <c r="F27375" i="5"/>
  <c r="F27376" i="5"/>
  <c r="F27377" i="5"/>
  <c r="F27378" i="5"/>
  <c r="F27379" i="5"/>
  <c r="F27380" i="5"/>
  <c r="F27381" i="5"/>
  <c r="F27382" i="5"/>
  <c r="F27383" i="5"/>
  <c r="F27384" i="5"/>
  <c r="F27385" i="5"/>
  <c r="F27386" i="5"/>
  <c r="F27387" i="5"/>
  <c r="F27388" i="5"/>
  <c r="F27389" i="5"/>
  <c r="F27390" i="5"/>
  <c r="F27391" i="5"/>
  <c r="F27392" i="5"/>
  <c r="F27393" i="5"/>
  <c r="F27394" i="5"/>
  <c r="F27395" i="5"/>
  <c r="F27396" i="5"/>
  <c r="F27397" i="5"/>
  <c r="F27398" i="5"/>
  <c r="F27399" i="5"/>
  <c r="F27400" i="5"/>
  <c r="F27401" i="5"/>
  <c r="F27402" i="5"/>
  <c r="F27403" i="5"/>
  <c r="F27404" i="5"/>
  <c r="F27405" i="5"/>
  <c r="F27406" i="5"/>
  <c r="F27407" i="5"/>
  <c r="F27408" i="5"/>
  <c r="F27409" i="5"/>
  <c r="F27410" i="5"/>
  <c r="F27411" i="5"/>
  <c r="F27412" i="5"/>
  <c r="F27413" i="5"/>
  <c r="F27414" i="5"/>
  <c r="F27415" i="5"/>
  <c r="F27416" i="5"/>
  <c r="F27417" i="5"/>
  <c r="F27418" i="5"/>
  <c r="F27419" i="5"/>
  <c r="F27420" i="5"/>
  <c r="F27421" i="5"/>
  <c r="F27422" i="5"/>
  <c r="F27423" i="5"/>
  <c r="F27424" i="5"/>
  <c r="F27425" i="5"/>
  <c r="F27426" i="5"/>
  <c r="F27427" i="5"/>
  <c r="F27428" i="5"/>
  <c r="F27429" i="5"/>
  <c r="F27430" i="5"/>
  <c r="F27431" i="5"/>
  <c r="F27432" i="5"/>
  <c r="F27433" i="5"/>
  <c r="F27434" i="5"/>
  <c r="F27435" i="5"/>
  <c r="F27436" i="5"/>
  <c r="F27437" i="5"/>
  <c r="F27438" i="5"/>
  <c r="F27439" i="5"/>
  <c r="F27440" i="5"/>
  <c r="F27441" i="5"/>
  <c r="F27442" i="5"/>
  <c r="F27443" i="5"/>
  <c r="F27444" i="5"/>
  <c r="F27445" i="5"/>
  <c r="F27446" i="5"/>
  <c r="F27447" i="5"/>
  <c r="F27448" i="5"/>
  <c r="F27449" i="5"/>
  <c r="F27450" i="5"/>
  <c r="F27451" i="5"/>
  <c r="F27452" i="5"/>
  <c r="F27453" i="5"/>
  <c r="F27454" i="5"/>
  <c r="F27455" i="5"/>
  <c r="F27456" i="5"/>
  <c r="F27457" i="5"/>
  <c r="F27458" i="5"/>
  <c r="F27459" i="5"/>
  <c r="F27460" i="5"/>
  <c r="F27461" i="5"/>
  <c r="F27462" i="5"/>
  <c r="F27463" i="5"/>
  <c r="F27464" i="5"/>
  <c r="F27465" i="5"/>
  <c r="F27466" i="5"/>
  <c r="F27467" i="5"/>
  <c r="F27468" i="5"/>
  <c r="F27469" i="5"/>
  <c r="F27470" i="5"/>
  <c r="F27471" i="5"/>
  <c r="F27472" i="5"/>
  <c r="F27473" i="5"/>
  <c r="F27474" i="5"/>
  <c r="F27475" i="5"/>
  <c r="F27476" i="5"/>
  <c r="F27477" i="5"/>
  <c r="F27478" i="5"/>
  <c r="F27479" i="5"/>
  <c r="F27480" i="5"/>
  <c r="F27481" i="5"/>
  <c r="F27482" i="5"/>
  <c r="F27483" i="5"/>
  <c r="F27484" i="5"/>
  <c r="F27485" i="5"/>
  <c r="F27486" i="5"/>
  <c r="F27487" i="5"/>
  <c r="F27488" i="5"/>
  <c r="F27489" i="5"/>
  <c r="F27490" i="5"/>
  <c r="F27491" i="5"/>
  <c r="F27492" i="5"/>
  <c r="F27493" i="5"/>
  <c r="F27494" i="5"/>
  <c r="F27495" i="5"/>
  <c r="F27496" i="5"/>
  <c r="F27497" i="5"/>
  <c r="F27498" i="5"/>
  <c r="F27499" i="5"/>
  <c r="F27500" i="5"/>
  <c r="F27501" i="5"/>
  <c r="F27502" i="5"/>
  <c r="F27503" i="5"/>
  <c r="F27504" i="5"/>
  <c r="F27505" i="5"/>
  <c r="F27506" i="5"/>
  <c r="F27507" i="5"/>
  <c r="F27508" i="5"/>
  <c r="F27509" i="5"/>
  <c r="F27510" i="5"/>
  <c r="F27511" i="5"/>
  <c r="F27512" i="5"/>
  <c r="F27513" i="5"/>
  <c r="F27514" i="5"/>
  <c r="F27515" i="5"/>
  <c r="F27516" i="5"/>
  <c r="F27517" i="5"/>
  <c r="F27518" i="5"/>
  <c r="F27519" i="5"/>
  <c r="F27520" i="5"/>
  <c r="F27521" i="5"/>
  <c r="F27522" i="5"/>
  <c r="F27523" i="5"/>
  <c r="F27524" i="5"/>
  <c r="F27525" i="5"/>
  <c r="F27526" i="5"/>
  <c r="F27527" i="5"/>
  <c r="F27528" i="5"/>
  <c r="F27529" i="5"/>
  <c r="F27530" i="5"/>
  <c r="F27531" i="5"/>
  <c r="F27532" i="5"/>
  <c r="F27533" i="5"/>
  <c r="F27534" i="5"/>
  <c r="F27535" i="5"/>
  <c r="F27536" i="5"/>
  <c r="F27537" i="5"/>
  <c r="F27538" i="5"/>
  <c r="F27539" i="5"/>
  <c r="F27540" i="5"/>
  <c r="F27541" i="5"/>
  <c r="F27542" i="5"/>
  <c r="F27543" i="5"/>
  <c r="F27544" i="5"/>
  <c r="F27545" i="5"/>
  <c r="F27546" i="5"/>
  <c r="F27547" i="5"/>
  <c r="F27548" i="5"/>
  <c r="F27549" i="5"/>
  <c r="F27550" i="5"/>
  <c r="F27551" i="5"/>
  <c r="F27552" i="5"/>
  <c r="F27553" i="5"/>
  <c r="F27554" i="5"/>
  <c r="F27555" i="5"/>
  <c r="F27556" i="5"/>
  <c r="F27557" i="5"/>
  <c r="F27558" i="5"/>
  <c r="F27559" i="5"/>
  <c r="F27560" i="5"/>
  <c r="F27561" i="5"/>
  <c r="F27562" i="5"/>
  <c r="F27563" i="5"/>
  <c r="F27564" i="5"/>
  <c r="F27565" i="5"/>
  <c r="F27566" i="5"/>
  <c r="F27567" i="5"/>
  <c r="F27568" i="5"/>
  <c r="F27569" i="5"/>
  <c r="F27570" i="5"/>
  <c r="F27571" i="5"/>
  <c r="F27572" i="5"/>
  <c r="F27573" i="5"/>
  <c r="F27574" i="5"/>
  <c r="F27575" i="5"/>
  <c r="F27576" i="5"/>
  <c r="F27577" i="5"/>
  <c r="F27578" i="5"/>
  <c r="F27579" i="5"/>
  <c r="F27580" i="5"/>
  <c r="F27581" i="5"/>
  <c r="F27582" i="5"/>
  <c r="F27583" i="5"/>
  <c r="F27584" i="5"/>
  <c r="F27585" i="5"/>
  <c r="F27586" i="5"/>
  <c r="F27587" i="5"/>
  <c r="F27588" i="5"/>
  <c r="F27589" i="5"/>
  <c r="F27590" i="5"/>
  <c r="F27591" i="5"/>
  <c r="F27592" i="5"/>
  <c r="F27593" i="5"/>
  <c r="F27594" i="5"/>
  <c r="F27595" i="5"/>
  <c r="F27596" i="5"/>
  <c r="F27597" i="5"/>
  <c r="F27598" i="5"/>
  <c r="F27599" i="5"/>
  <c r="F27600" i="5"/>
  <c r="F27601" i="5"/>
  <c r="F27602" i="5"/>
  <c r="F27603" i="5"/>
  <c r="F27604" i="5"/>
  <c r="F27605" i="5"/>
  <c r="F27606" i="5"/>
  <c r="F27607" i="5"/>
  <c r="F27608" i="5"/>
  <c r="F27609" i="5"/>
  <c r="F27610" i="5"/>
  <c r="F27611" i="5"/>
  <c r="F27612" i="5"/>
  <c r="F27613" i="5"/>
  <c r="F27614" i="5"/>
  <c r="F27615" i="5"/>
  <c r="F27616" i="5"/>
  <c r="F27617" i="5"/>
  <c r="F27618" i="5"/>
  <c r="F27619" i="5"/>
  <c r="F27620" i="5"/>
  <c r="F27621" i="5"/>
  <c r="F27622" i="5"/>
  <c r="F27623" i="5"/>
  <c r="F27624" i="5"/>
  <c r="F27625" i="5"/>
  <c r="F27626" i="5"/>
  <c r="F27627" i="5"/>
  <c r="F27628" i="5"/>
  <c r="F27629" i="5"/>
  <c r="F27630" i="5"/>
  <c r="F27631" i="5"/>
  <c r="F27632" i="5"/>
  <c r="F27633" i="5"/>
  <c r="F27634" i="5"/>
  <c r="F27635" i="5"/>
  <c r="F27636" i="5"/>
  <c r="F27637" i="5"/>
  <c r="F27638" i="5"/>
  <c r="F27639" i="5"/>
  <c r="F27640" i="5"/>
  <c r="F27641" i="5"/>
  <c r="F27642" i="5"/>
  <c r="F27643" i="5"/>
  <c r="F27644" i="5"/>
  <c r="F27645" i="5"/>
  <c r="F27646" i="5"/>
  <c r="F27647" i="5"/>
  <c r="F27648" i="5"/>
  <c r="F27649" i="5"/>
  <c r="F27650" i="5"/>
  <c r="F27651" i="5"/>
  <c r="F27652" i="5"/>
  <c r="F27653" i="5"/>
  <c r="F27654" i="5"/>
  <c r="F27655" i="5"/>
  <c r="F27656" i="5"/>
  <c r="F27657" i="5"/>
  <c r="F27658" i="5"/>
  <c r="F27659" i="5"/>
  <c r="F27660" i="5"/>
  <c r="F27661" i="5"/>
  <c r="F27662" i="5"/>
  <c r="F27663" i="5"/>
  <c r="F27664" i="5"/>
  <c r="F27665" i="5"/>
  <c r="F27666" i="5"/>
  <c r="F27667" i="5"/>
  <c r="F27668" i="5"/>
  <c r="F27669" i="5"/>
  <c r="F27670" i="5"/>
  <c r="F27671" i="5"/>
  <c r="F27672" i="5"/>
  <c r="F27673" i="5"/>
  <c r="F27674" i="5"/>
  <c r="F27675" i="5"/>
  <c r="F27676" i="5"/>
  <c r="F27677" i="5"/>
  <c r="F27678" i="5"/>
  <c r="F27679" i="5"/>
  <c r="F27680" i="5"/>
  <c r="F27681" i="5"/>
  <c r="F27682" i="5"/>
  <c r="F27683" i="5"/>
  <c r="F27684" i="5"/>
  <c r="F27685" i="5"/>
  <c r="F27686" i="5"/>
  <c r="F27687" i="5"/>
  <c r="F27688" i="5"/>
  <c r="F27689" i="5"/>
  <c r="F27690" i="5"/>
  <c r="F27691" i="5"/>
  <c r="F27692" i="5"/>
  <c r="F27693" i="5"/>
  <c r="F27694" i="5"/>
  <c r="F27695" i="5"/>
  <c r="F27696" i="5"/>
  <c r="F27697" i="5"/>
  <c r="F27698" i="5"/>
  <c r="F27699" i="5"/>
  <c r="F27700" i="5"/>
  <c r="F27701" i="5"/>
  <c r="F27702" i="5"/>
  <c r="F27703" i="5"/>
  <c r="F27704" i="5"/>
  <c r="F27705" i="5"/>
  <c r="F27706" i="5"/>
  <c r="F27707" i="5"/>
  <c r="F27708" i="5"/>
  <c r="F27709" i="5"/>
  <c r="F27710" i="5"/>
  <c r="F27711" i="5"/>
  <c r="F27712" i="5"/>
  <c r="F27713" i="5"/>
  <c r="F27714" i="5"/>
  <c r="F27715" i="5"/>
  <c r="F27716" i="5"/>
  <c r="F27717" i="5"/>
  <c r="F27718" i="5"/>
  <c r="F27719" i="5"/>
  <c r="F27720" i="5"/>
  <c r="F27721" i="5"/>
  <c r="F27722" i="5"/>
  <c r="F27723" i="5"/>
  <c r="F27724" i="5"/>
  <c r="F27725" i="5"/>
  <c r="F27726" i="5"/>
  <c r="F27727" i="5"/>
  <c r="F27728" i="5"/>
  <c r="F27729" i="5"/>
  <c r="F27730" i="5"/>
  <c r="F27731" i="5"/>
  <c r="F27732" i="5"/>
  <c r="F27733" i="5"/>
  <c r="F27734" i="5"/>
  <c r="F27735" i="5"/>
  <c r="F27736" i="5"/>
  <c r="F27737" i="5"/>
  <c r="F27738" i="5"/>
  <c r="F27739" i="5"/>
  <c r="F27740" i="5"/>
  <c r="F27741" i="5"/>
  <c r="F27742" i="5"/>
  <c r="F27743" i="5"/>
  <c r="F27744" i="5"/>
  <c r="F27745" i="5"/>
  <c r="F27746" i="5"/>
  <c r="F27747" i="5"/>
  <c r="F27748" i="5"/>
  <c r="F27749" i="5"/>
  <c r="F27750" i="5"/>
  <c r="F27751" i="5"/>
  <c r="F27752" i="5"/>
  <c r="F27753" i="5"/>
  <c r="F27754" i="5"/>
  <c r="F27755" i="5"/>
  <c r="F27756" i="5"/>
  <c r="F27757" i="5"/>
  <c r="F27758" i="5"/>
  <c r="F27759" i="5"/>
  <c r="F27760" i="5"/>
  <c r="F27761" i="5"/>
  <c r="F27762" i="5"/>
  <c r="F27763" i="5"/>
  <c r="F27764" i="5"/>
  <c r="F27765" i="5"/>
  <c r="F27766" i="5"/>
  <c r="F27767" i="5"/>
  <c r="F27768" i="5"/>
  <c r="F27769" i="5"/>
  <c r="F27770" i="5"/>
  <c r="F27771" i="5"/>
  <c r="F27772" i="5"/>
  <c r="F27773" i="5"/>
  <c r="F27774" i="5"/>
  <c r="F27775" i="5"/>
  <c r="F27776" i="5"/>
  <c r="F27777" i="5"/>
  <c r="F27778" i="5"/>
  <c r="F27779" i="5"/>
  <c r="F27780" i="5"/>
  <c r="F27781" i="5"/>
  <c r="F27782" i="5"/>
  <c r="F27783" i="5"/>
  <c r="F27784" i="5"/>
  <c r="F27785" i="5"/>
  <c r="F27786" i="5"/>
  <c r="F27787" i="5"/>
  <c r="F27788" i="5"/>
  <c r="F27789" i="5"/>
  <c r="F27790" i="5"/>
  <c r="F27791" i="5"/>
  <c r="F27792" i="5"/>
  <c r="F27793" i="5"/>
  <c r="F27794" i="5"/>
  <c r="F27795" i="5"/>
  <c r="F27796" i="5"/>
  <c r="F27797" i="5"/>
  <c r="F27798" i="5"/>
  <c r="F27799" i="5"/>
  <c r="F27800" i="5"/>
  <c r="F27801" i="5"/>
  <c r="F27802" i="5"/>
  <c r="F27803" i="5"/>
  <c r="F27804" i="5"/>
  <c r="F27805" i="5"/>
  <c r="F27806" i="5"/>
  <c r="F27807" i="5"/>
  <c r="F27808" i="5"/>
  <c r="F27809" i="5"/>
  <c r="F27810" i="5"/>
  <c r="F27811" i="5"/>
  <c r="F27812" i="5"/>
  <c r="F27813" i="5"/>
  <c r="F27814" i="5"/>
  <c r="F27815" i="5"/>
  <c r="F27816" i="5"/>
  <c r="F27817" i="5"/>
  <c r="F27818" i="5"/>
  <c r="F27819" i="5"/>
  <c r="F27820" i="5"/>
  <c r="F27821" i="5"/>
  <c r="F27822" i="5"/>
  <c r="F27823" i="5"/>
  <c r="F27824" i="5"/>
  <c r="F27825" i="5"/>
  <c r="F27826" i="5"/>
  <c r="F27827" i="5"/>
  <c r="F27828" i="5"/>
  <c r="F27829" i="5"/>
  <c r="F27830" i="5"/>
  <c r="F27831" i="5"/>
  <c r="F27832" i="5"/>
  <c r="F27833" i="5"/>
  <c r="F27834" i="5"/>
  <c r="F27835" i="5"/>
  <c r="F27836" i="5"/>
  <c r="F27837" i="5"/>
  <c r="F27838" i="5"/>
  <c r="F27839" i="5"/>
  <c r="F27840" i="5"/>
  <c r="F27841" i="5"/>
  <c r="F27842" i="5"/>
  <c r="F27843" i="5"/>
  <c r="F27844" i="5"/>
  <c r="F27845" i="5"/>
  <c r="F27846" i="5"/>
  <c r="F27847" i="5"/>
  <c r="F27848" i="5"/>
  <c r="F27849" i="5"/>
  <c r="F27850" i="5"/>
  <c r="F27851" i="5"/>
  <c r="F27852" i="5"/>
  <c r="F27853" i="5"/>
  <c r="F27854" i="5"/>
  <c r="F27855" i="5"/>
  <c r="F27856" i="5"/>
  <c r="F27857" i="5"/>
  <c r="F27858" i="5"/>
  <c r="F27859" i="5"/>
  <c r="F27860" i="5"/>
  <c r="F27861" i="5"/>
  <c r="F27862" i="5"/>
  <c r="F27863" i="5"/>
  <c r="F27864" i="5"/>
  <c r="F27865" i="5"/>
  <c r="F27866" i="5"/>
  <c r="F27867" i="5"/>
  <c r="F27868" i="5"/>
  <c r="F27869" i="5"/>
  <c r="F27870" i="5"/>
  <c r="F27871" i="5"/>
  <c r="F27872" i="5"/>
  <c r="F27873" i="5"/>
  <c r="F27874" i="5"/>
  <c r="F27875" i="5"/>
  <c r="F27876" i="5"/>
  <c r="F27877" i="5"/>
  <c r="F27878" i="5"/>
  <c r="F27879" i="5"/>
  <c r="F27880" i="5"/>
  <c r="F27881" i="5"/>
  <c r="F27882" i="5"/>
  <c r="F27883" i="5"/>
  <c r="F27884" i="5"/>
  <c r="F27885" i="5"/>
  <c r="F27886" i="5"/>
  <c r="F27887" i="5"/>
  <c r="F27888" i="5"/>
  <c r="F27889" i="5"/>
  <c r="F27890" i="5"/>
  <c r="F27891" i="5"/>
  <c r="F27892" i="5"/>
  <c r="F27893" i="5"/>
  <c r="F27894" i="5"/>
  <c r="F27895" i="5"/>
  <c r="F27896" i="5"/>
  <c r="F27897" i="5"/>
  <c r="F27898" i="5"/>
  <c r="F27899" i="5"/>
  <c r="F27900" i="5"/>
  <c r="F27901" i="5"/>
  <c r="F27902" i="5"/>
  <c r="F27903" i="5"/>
  <c r="F27904" i="5"/>
  <c r="F27905" i="5"/>
  <c r="F27906" i="5"/>
  <c r="F27907" i="5"/>
  <c r="F27908" i="5"/>
  <c r="F27909" i="5"/>
  <c r="F27910" i="5"/>
  <c r="F27911" i="5"/>
  <c r="F27912" i="5"/>
  <c r="F27913" i="5"/>
  <c r="F27914" i="5"/>
  <c r="F27915" i="5"/>
  <c r="F27916" i="5"/>
  <c r="F27917" i="5"/>
  <c r="F27918" i="5"/>
  <c r="F27919" i="5"/>
  <c r="F27920" i="5"/>
  <c r="F27921" i="5"/>
  <c r="F27922" i="5"/>
  <c r="F27923" i="5"/>
  <c r="F27924" i="5"/>
  <c r="F27925" i="5"/>
  <c r="F27926" i="5"/>
  <c r="F27927" i="5"/>
  <c r="F27928" i="5"/>
  <c r="F27929" i="5"/>
  <c r="F27930" i="5"/>
  <c r="F27931" i="5"/>
  <c r="F27932" i="5"/>
  <c r="F27933" i="5"/>
  <c r="F27934" i="5"/>
  <c r="F27935" i="5"/>
  <c r="F27936" i="5"/>
  <c r="F27937" i="5"/>
  <c r="F27938" i="5"/>
  <c r="F27939" i="5"/>
  <c r="F27940" i="5"/>
  <c r="F27941" i="5"/>
  <c r="F27942" i="5"/>
  <c r="F27943" i="5"/>
  <c r="F27944" i="5"/>
  <c r="F27945" i="5"/>
  <c r="F27946" i="5"/>
  <c r="F27947" i="5"/>
  <c r="F27948" i="5"/>
  <c r="F27949" i="5"/>
  <c r="F27950" i="5"/>
  <c r="F27951" i="5"/>
  <c r="F27952" i="5"/>
  <c r="F27953" i="5"/>
  <c r="F27954" i="5"/>
  <c r="F27955" i="5"/>
  <c r="F27956" i="5"/>
  <c r="F27957" i="5"/>
  <c r="F27958" i="5"/>
  <c r="F27959" i="5"/>
  <c r="F27960" i="5"/>
  <c r="F27961" i="5"/>
  <c r="F27962" i="5"/>
  <c r="F27963" i="5"/>
  <c r="F27964" i="5"/>
  <c r="F27965" i="5"/>
  <c r="F27966" i="5"/>
  <c r="F27967" i="5"/>
  <c r="F27968" i="5"/>
  <c r="F27969" i="5"/>
  <c r="F27970" i="5"/>
  <c r="F27971" i="5"/>
  <c r="F27972" i="5"/>
  <c r="F27973" i="5"/>
  <c r="F27974" i="5"/>
  <c r="F27975" i="5"/>
  <c r="F27976" i="5"/>
  <c r="F27977" i="5"/>
  <c r="F27978" i="5"/>
  <c r="F27979" i="5"/>
  <c r="F27980" i="5"/>
  <c r="F27981" i="5"/>
  <c r="F27982" i="5"/>
  <c r="F27983" i="5"/>
  <c r="F27984" i="5"/>
  <c r="F27985" i="5"/>
  <c r="F27986" i="5"/>
  <c r="F27987" i="5"/>
  <c r="F27988" i="5"/>
  <c r="F27989" i="5"/>
  <c r="F27990" i="5"/>
  <c r="F27991" i="5"/>
  <c r="F27992" i="5"/>
  <c r="F27993" i="5"/>
  <c r="F27994" i="5"/>
  <c r="F27995" i="5"/>
  <c r="F27996" i="5"/>
  <c r="F27997" i="5"/>
  <c r="F27998" i="5"/>
  <c r="F27999" i="5"/>
  <c r="F28000" i="5"/>
  <c r="F28002" i="5"/>
  <c r="F28003" i="5"/>
  <c r="F28005" i="5"/>
  <c r="F28006" i="5"/>
  <c r="F28007" i="5"/>
  <c r="F28008" i="5"/>
  <c r="F28009" i="5"/>
  <c r="F28010" i="5"/>
  <c r="F28011" i="5"/>
  <c r="F28012" i="5"/>
  <c r="F28013" i="5"/>
  <c r="F28014" i="5"/>
  <c r="F28015" i="5"/>
  <c r="F28016" i="5"/>
  <c r="F28018" i="5"/>
  <c r="F28019" i="5"/>
  <c r="F28021" i="5"/>
  <c r="F28022" i="5"/>
  <c r="F28023" i="5"/>
  <c r="F28024" i="5"/>
  <c r="F28025" i="5"/>
  <c r="F28026" i="5"/>
  <c r="F28027" i="5"/>
  <c r="F28028" i="5"/>
  <c r="F28029" i="5"/>
  <c r="F28030" i="5"/>
  <c r="F28031" i="5"/>
  <c r="F28032" i="5"/>
  <c r="F28033" i="5"/>
  <c r="F28034" i="5"/>
  <c r="F28035" i="5"/>
  <c r="F28036" i="5"/>
  <c r="F28037" i="5"/>
  <c r="F28038" i="5"/>
  <c r="F28039" i="5"/>
  <c r="F28041" i="5"/>
  <c r="F28042" i="5"/>
  <c r="F28043" i="5"/>
  <c r="F28044" i="5"/>
  <c r="F28045" i="5"/>
  <c r="F28046" i="5"/>
  <c r="F28047" i="5"/>
  <c r="F28048" i="5"/>
  <c r="F28049" i="5"/>
  <c r="F28050" i="5"/>
  <c r="F28051" i="5"/>
  <c r="F28054" i="5"/>
  <c r="F28055" i="5"/>
  <c r="F28057" i="5"/>
  <c r="F28058" i="5"/>
  <c r="F28059" i="5"/>
  <c r="F28060" i="5"/>
  <c r="F28061" i="5"/>
  <c r="F28063" i="5"/>
  <c r="F28064" i="5"/>
  <c r="F28065" i="5"/>
  <c r="F28066" i="5"/>
  <c r="F28067" i="5"/>
  <c r="F28068" i="5"/>
  <c r="F28069" i="5"/>
  <c r="F28070" i="5"/>
  <c r="F28071" i="5"/>
  <c r="F28072" i="5"/>
  <c r="F28073" i="5"/>
  <c r="F28074" i="5"/>
  <c r="F28075" i="5"/>
  <c r="F28076" i="5"/>
  <c r="F28077" i="5"/>
  <c r="F28078" i="5"/>
  <c r="F28079" i="5"/>
  <c r="F28080" i="5"/>
  <c r="F28081" i="5"/>
  <c r="F28083" i="5"/>
  <c r="F28084" i="5"/>
  <c r="F28086" i="5"/>
  <c r="F28087" i="5"/>
  <c r="F28088" i="5"/>
  <c r="F28089" i="5"/>
  <c r="F28090" i="5"/>
  <c r="F28091" i="5"/>
  <c r="F28092" i="5"/>
  <c r="F28093" i="5"/>
  <c r="F28094" i="5"/>
  <c r="F28095" i="5"/>
  <c r="F28096" i="5"/>
  <c r="F28097" i="5"/>
  <c r="F28098" i="5"/>
  <c r="F28099" i="5"/>
  <c r="F28100" i="5"/>
  <c r="F28102" i="5"/>
  <c r="F28103" i="5"/>
  <c r="F28104" i="5"/>
  <c r="F28105" i="5"/>
  <c r="F28106" i="5"/>
  <c r="F28107" i="5"/>
  <c r="F28108" i="5"/>
  <c r="F28109" i="5"/>
  <c r="F28110" i="5"/>
  <c r="F28111" i="5"/>
  <c r="F28112" i="5"/>
  <c r="F28113" i="5"/>
  <c r="F28115" i="5"/>
  <c r="F28116" i="5"/>
  <c r="F28118" i="5"/>
  <c r="F28119" i="5"/>
  <c r="F28120" i="5"/>
  <c r="F28121" i="5"/>
  <c r="F28122" i="5"/>
  <c r="F28123" i="5"/>
  <c r="F28124" i="5"/>
  <c r="F28125" i="5"/>
  <c r="F28126" i="5"/>
  <c r="F28127" i="5"/>
  <c r="F28128" i="5"/>
  <c r="F28129" i="5"/>
  <c r="F28131" i="5"/>
  <c r="F28132" i="5"/>
  <c r="F28133" i="5"/>
  <c r="F28134" i="5"/>
  <c r="F28135" i="5"/>
  <c r="F28136" i="5"/>
  <c r="F28137" i="5"/>
  <c r="F28138" i="5"/>
  <c r="F28139" i="5"/>
  <c r="F28140" i="5"/>
  <c r="F28141" i="5"/>
  <c r="F28142" i="5"/>
  <c r="F28143" i="5"/>
  <c r="F28144" i="5"/>
  <c r="F28145" i="5"/>
  <c r="F28146" i="5"/>
  <c r="F28147" i="5"/>
  <c r="F28148" i="5"/>
  <c r="F28149" i="5"/>
  <c r="F28150" i="5"/>
  <c r="F28151" i="5"/>
  <c r="F28152" i="5"/>
  <c r="F28153" i="5"/>
  <c r="F28154" i="5"/>
  <c r="F28155" i="5"/>
  <c r="F28156" i="5"/>
  <c r="F28157" i="5"/>
  <c r="F28158" i="5"/>
  <c r="F28159" i="5"/>
  <c r="F28160" i="5"/>
  <c r="F28161" i="5"/>
  <c r="F28163" i="5"/>
  <c r="F28164" i="5"/>
  <c r="F28166" i="5"/>
  <c r="F28167" i="5"/>
  <c r="F28168" i="5"/>
  <c r="F28169" i="5"/>
  <c r="F28170" i="5"/>
  <c r="F28171" i="5"/>
  <c r="F28172" i="5"/>
  <c r="F28173" i="5"/>
  <c r="F28174" i="5"/>
  <c r="F28175" i="5"/>
  <c r="F28176" i="5"/>
  <c r="F28177" i="5"/>
  <c r="F28179" i="5"/>
  <c r="F28180" i="5"/>
  <c r="F28181" i="5"/>
  <c r="F28182" i="5"/>
  <c r="F28183" i="5"/>
  <c r="F28184" i="5"/>
  <c r="F28185" i="5"/>
  <c r="F28186" i="5"/>
  <c r="F28187" i="5"/>
  <c r="F28188" i="5"/>
  <c r="F28189" i="5"/>
  <c r="F28190" i="5"/>
  <c r="F28191" i="5"/>
  <c r="F28192" i="5"/>
  <c r="F28193" i="5"/>
  <c r="F28195" i="5"/>
  <c r="F28196" i="5"/>
  <c r="F28198" i="5"/>
  <c r="F28199" i="5"/>
  <c r="F28200" i="5"/>
  <c r="F28201" i="5"/>
  <c r="F28202" i="5"/>
  <c r="F28203" i="5"/>
  <c r="F28204" i="5"/>
  <c r="F28205" i="5"/>
  <c r="F28206" i="5"/>
  <c r="F28207" i="5"/>
  <c r="F28208" i="5"/>
  <c r="F28209" i="5"/>
  <c r="F28210" i="5"/>
  <c r="F28211" i="5"/>
  <c r="F28212" i="5"/>
  <c r="F28214" i="5"/>
  <c r="F28215" i="5"/>
  <c r="F28216" i="5"/>
  <c r="F28217" i="5"/>
  <c r="F28218" i="5"/>
  <c r="F28219" i="5"/>
  <c r="F28220" i="5"/>
  <c r="F28221" i="5"/>
  <c r="F28222" i="5"/>
  <c r="F28223" i="5"/>
  <c r="F28224" i="5"/>
  <c r="F28225" i="5"/>
  <c r="F28226" i="5"/>
  <c r="F28227" i="5"/>
  <c r="F28228" i="5"/>
  <c r="F28229" i="5"/>
  <c r="F28230" i="5"/>
  <c r="F28231" i="5"/>
  <c r="F28232" i="5"/>
  <c r="F28233" i="5"/>
  <c r="F28234" i="5"/>
  <c r="F28235" i="5"/>
  <c r="F28236" i="5"/>
  <c r="F28237" i="5"/>
  <c r="F28238" i="5"/>
  <c r="F28239" i="5"/>
  <c r="F28240" i="5"/>
  <c r="F28241" i="5"/>
  <c r="F28243" i="5"/>
  <c r="F28244" i="5"/>
  <c r="F28245" i="5"/>
  <c r="F28246" i="5"/>
  <c r="F28247" i="5"/>
  <c r="F28248" i="5"/>
  <c r="F28249" i="5"/>
  <c r="F28250" i="5"/>
  <c r="F28251" i="5"/>
  <c r="F28252" i="5"/>
  <c r="F28253" i="5"/>
  <c r="F28254" i="5"/>
  <c r="F28255" i="5"/>
  <c r="F28256" i="5"/>
  <c r="F28257" i="5"/>
  <c r="F28259" i="5"/>
  <c r="F28260" i="5"/>
  <c r="F28262" i="5"/>
  <c r="F28263" i="5"/>
  <c r="F28264" i="5"/>
  <c r="F28265" i="5"/>
  <c r="F28266" i="5"/>
  <c r="F28267" i="5"/>
  <c r="F28268" i="5"/>
  <c r="F28269" i="5"/>
  <c r="F28270" i="5"/>
  <c r="F28271" i="5"/>
  <c r="F28272" i="5"/>
  <c r="F28273" i="5"/>
  <c r="F28275" i="5"/>
  <c r="F28276" i="5"/>
  <c r="F28277" i="5"/>
  <c r="F28278" i="5"/>
  <c r="F28279" i="5"/>
  <c r="F28280" i="5"/>
  <c r="F28281" i="5"/>
  <c r="F28282" i="5"/>
  <c r="F28283" i="5"/>
  <c r="F28284" i="5"/>
  <c r="F28285" i="5"/>
  <c r="F28286" i="5"/>
  <c r="F28287" i="5"/>
  <c r="F28288" i="5"/>
  <c r="F28289" i="5"/>
  <c r="F28290" i="5"/>
  <c r="F28291" i="5"/>
  <c r="F28292" i="5"/>
  <c r="F28294" i="5"/>
  <c r="F28295" i="5"/>
  <c r="F28296" i="5"/>
  <c r="F28297" i="5"/>
  <c r="F28298" i="5"/>
  <c r="F28299" i="5"/>
  <c r="F28300" i="5"/>
  <c r="F28301" i="5"/>
  <c r="F28302" i="5"/>
  <c r="F28303" i="5"/>
  <c r="F28304" i="5"/>
  <c r="F28305" i="5"/>
  <c r="F28307" i="5"/>
  <c r="F28308" i="5"/>
  <c r="F28310" i="5"/>
  <c r="F28311" i="5"/>
  <c r="F28312" i="5"/>
  <c r="F28313" i="5"/>
  <c r="F28314" i="5"/>
  <c r="F28315" i="5"/>
  <c r="F28316" i="5"/>
  <c r="F28317" i="5"/>
  <c r="F28318" i="5"/>
  <c r="F28319" i="5"/>
  <c r="F28320" i="5"/>
  <c r="F28321" i="5"/>
  <c r="F28323" i="5"/>
  <c r="F28324" i="5"/>
  <c r="F28325" i="5"/>
  <c r="F28326" i="5"/>
  <c r="F28327" i="5"/>
  <c r="F28328" i="5"/>
  <c r="F28329" i="5"/>
  <c r="F28330" i="5"/>
  <c r="F28331" i="5"/>
  <c r="F28332" i="5"/>
  <c r="F28333" i="5"/>
  <c r="F28334" i="5"/>
  <c r="F28335" i="5"/>
  <c r="F28336" i="5"/>
  <c r="F28337" i="5"/>
  <c r="F28339" i="5"/>
  <c r="F28340" i="5"/>
  <c r="F28342" i="5"/>
  <c r="F28343" i="5"/>
  <c r="F28344" i="5"/>
  <c r="F28345" i="5"/>
  <c r="F28346" i="5"/>
  <c r="F28347" i="5"/>
  <c r="F28348" i="5"/>
  <c r="F28349" i="5"/>
  <c r="F28350" i="5"/>
  <c r="F28351" i="5"/>
  <c r="F28352" i="5"/>
  <c r="F28353" i="5"/>
  <c r="F28354" i="5"/>
  <c r="F28355" i="5"/>
  <c r="F28356" i="5"/>
  <c r="F28358" i="5"/>
  <c r="F28359" i="5"/>
  <c r="F28360" i="5"/>
  <c r="F28361" i="5"/>
  <c r="F28362" i="5"/>
  <c r="F28363" i="5"/>
  <c r="F28364" i="5"/>
  <c r="F28365" i="5"/>
  <c r="F28366" i="5"/>
  <c r="F28367" i="5"/>
  <c r="F28368" i="5"/>
  <c r="F28369" i="5"/>
  <c r="F28371" i="5"/>
  <c r="F28372" i="5"/>
  <c r="F28374" i="5"/>
  <c r="F28375" i="5"/>
  <c r="F28376" i="5"/>
  <c r="F28377" i="5"/>
  <c r="F28378" i="5"/>
  <c r="F28379" i="5"/>
  <c r="F28380" i="5"/>
  <c r="F28381" i="5"/>
  <c r="F28382" i="5"/>
  <c r="F28383" i="5"/>
  <c r="F28384" i="5"/>
  <c r="F28385" i="5"/>
  <c r="F28387" i="5"/>
  <c r="F28388" i="5"/>
  <c r="F28389" i="5"/>
  <c r="F28390" i="5"/>
  <c r="F28391" i="5"/>
  <c r="F28392" i="5"/>
  <c r="F28393" i="5"/>
  <c r="F28394" i="5"/>
  <c r="F28395" i="5"/>
  <c r="F28396" i="5"/>
  <c r="F28397" i="5"/>
  <c r="F28398" i="5"/>
  <c r="F28399" i="5"/>
  <c r="F28400" i="5"/>
  <c r="F28401" i="5"/>
  <c r="F28402" i="5"/>
  <c r="F28403" i="5"/>
  <c r="F28404" i="5"/>
  <c r="F28405" i="5"/>
  <c r="F28406" i="5"/>
  <c r="F28407" i="5"/>
  <c r="F28408" i="5"/>
  <c r="F28409" i="5"/>
  <c r="F28410" i="5"/>
  <c r="F28411" i="5"/>
  <c r="F28412" i="5"/>
  <c r="F28413" i="5"/>
  <c r="F28414" i="5"/>
  <c r="F28415" i="5"/>
  <c r="F28416" i="5"/>
  <c r="F28417" i="5"/>
  <c r="F28419" i="5"/>
  <c r="F28420" i="5"/>
  <c r="F28422" i="5"/>
  <c r="F28423" i="5"/>
  <c r="F28424" i="5"/>
  <c r="F28425" i="5"/>
  <c r="F28426" i="5"/>
  <c r="F28427" i="5"/>
  <c r="F28428" i="5"/>
  <c r="F28429" i="5"/>
  <c r="F28430" i="5"/>
  <c r="F28431" i="5"/>
  <c r="F28432" i="5"/>
  <c r="F28433" i="5"/>
  <c r="F28435" i="5"/>
  <c r="F28436" i="5"/>
  <c r="F28438" i="5"/>
  <c r="F28439" i="5"/>
  <c r="F28440" i="5"/>
  <c r="F28441" i="5"/>
  <c r="F28442" i="5"/>
  <c r="F28443" i="5"/>
  <c r="F28444" i="5"/>
  <c r="F28445" i="5"/>
  <c r="F28446" i="5"/>
  <c r="F28447" i="5"/>
  <c r="F28448" i="5"/>
  <c r="F28449" i="5"/>
  <c r="F28450" i="5"/>
  <c r="F28451" i="5"/>
  <c r="F28452" i="5"/>
  <c r="F28454" i="5"/>
  <c r="F28455" i="5"/>
  <c r="F28456" i="5"/>
  <c r="F28457" i="5"/>
  <c r="F28458" i="5"/>
  <c r="F28459" i="5"/>
  <c r="F28460" i="5"/>
  <c r="F28461" i="5"/>
  <c r="F28462" i="5"/>
  <c r="F28463" i="5"/>
  <c r="F28464" i="5"/>
  <c r="F28465" i="5"/>
  <c r="F28466" i="5"/>
  <c r="F28467" i="5"/>
  <c r="F28468" i="5"/>
  <c r="F28469" i="5"/>
  <c r="F28470" i="5"/>
  <c r="F28471" i="5"/>
  <c r="F28472" i="5"/>
  <c r="F28473" i="5"/>
  <c r="F28474" i="5"/>
  <c r="F28475" i="5"/>
  <c r="F28476" i="5"/>
  <c r="F28477" i="5"/>
  <c r="F28478" i="5"/>
  <c r="F28479" i="5"/>
  <c r="F28480" i="5"/>
  <c r="F28481" i="5"/>
  <c r="F28482" i="5"/>
  <c r="F28483" i="5"/>
  <c r="F28484" i="5"/>
  <c r="F28485" i="5"/>
  <c r="F28486" i="5"/>
  <c r="F28487" i="5"/>
  <c r="F28488" i="5"/>
  <c r="F28489" i="5"/>
  <c r="F28490" i="5"/>
  <c r="F28491" i="5"/>
  <c r="F28492" i="5"/>
  <c r="F28493" i="5"/>
  <c r="F28494" i="5"/>
  <c r="F28495" i="5"/>
  <c r="F28496" i="5"/>
  <c r="F28497" i="5"/>
  <c r="F28499" i="5"/>
  <c r="F28500" i="5"/>
  <c r="F28501" i="5"/>
  <c r="F28502" i="5"/>
  <c r="F28503" i="5"/>
  <c r="F28504" i="5"/>
  <c r="F28505" i="5"/>
  <c r="F28506" i="5"/>
  <c r="F28507" i="5"/>
  <c r="F28508" i="5"/>
  <c r="F28509" i="5"/>
  <c r="F28510" i="5"/>
  <c r="F28511" i="5"/>
  <c r="F28512" i="5"/>
  <c r="F28513" i="5"/>
  <c r="F28515" i="5"/>
  <c r="F28516" i="5"/>
  <c r="F28518" i="5"/>
  <c r="F28519" i="5"/>
  <c r="F28520" i="5"/>
  <c r="F28521" i="5"/>
  <c r="F28522" i="5"/>
  <c r="F28523" i="5"/>
  <c r="F28524" i="5"/>
  <c r="F28525" i="5"/>
  <c r="F28526" i="5"/>
  <c r="F28527" i="5"/>
  <c r="F28528" i="5"/>
  <c r="F28529" i="5"/>
  <c r="F28531" i="5"/>
  <c r="F28532" i="5"/>
  <c r="F28533" i="5"/>
  <c r="F28535" i="5"/>
  <c r="F28536" i="5"/>
  <c r="F28538" i="5"/>
  <c r="F28539" i="5"/>
  <c r="F28540" i="5"/>
  <c r="F28541" i="5"/>
  <c r="F28542" i="5"/>
  <c r="F28543" i="5"/>
  <c r="F28544" i="5"/>
  <c r="F28545" i="5"/>
  <c r="F28546" i="5"/>
  <c r="F28547" i="5"/>
  <c r="F28548" i="5"/>
  <c r="F28551" i="5"/>
  <c r="F28552" i="5"/>
  <c r="F28553" i="5"/>
  <c r="F28554" i="5"/>
  <c r="F28555" i="5"/>
  <c r="F28556" i="5"/>
  <c r="F28557" i="5"/>
  <c r="F28558" i="5"/>
  <c r="F28559" i="5"/>
  <c r="F28560" i="5"/>
  <c r="F28561" i="5"/>
  <c r="F28562" i="5"/>
  <c r="F28563" i="5"/>
  <c r="F28564" i="5"/>
  <c r="F28566" i="5"/>
  <c r="F28567" i="5"/>
  <c r="F28568" i="5"/>
  <c r="F28569" i="5"/>
  <c r="F28570" i="5"/>
  <c r="F28571" i="5"/>
  <c r="F28572" i="5"/>
  <c r="F28573" i="5"/>
  <c r="F28574" i="5"/>
  <c r="F28575" i="5"/>
  <c r="F28576" i="5"/>
  <c r="F28577" i="5"/>
  <c r="F28578" i="5"/>
  <c r="F28579" i="5"/>
  <c r="F28580" i="5"/>
  <c r="F28581" i="5"/>
  <c r="F28582" i="5"/>
  <c r="F28583" i="5"/>
  <c r="F28584" i="5"/>
  <c r="F28585" i="5"/>
  <c r="F28586" i="5"/>
  <c r="F28587" i="5"/>
  <c r="F28588" i="5"/>
  <c r="F28589" i="5"/>
  <c r="F28590" i="5"/>
  <c r="F28591" i="5"/>
  <c r="F28592" i="5"/>
  <c r="F28593" i="5"/>
  <c r="F28595" i="5"/>
  <c r="F28596" i="5"/>
  <c r="F28597" i="5"/>
  <c r="F28598" i="5"/>
  <c r="F28599" i="5"/>
  <c r="F28600" i="5"/>
  <c r="F28602" i="5"/>
  <c r="F28603" i="5"/>
  <c r="F28604" i="5"/>
  <c r="F28605" i="5"/>
  <c r="F28606" i="5"/>
  <c r="F28607" i="5"/>
  <c r="F28608" i="5"/>
  <c r="F28609" i="5"/>
  <c r="F28610" i="5"/>
  <c r="F28611" i="5"/>
  <c r="F28612" i="5"/>
  <c r="F28613" i="5"/>
  <c r="F28615" i="5"/>
  <c r="F28616" i="5"/>
  <c r="F28618" i="5"/>
  <c r="F28619" i="5"/>
  <c r="F28620" i="5"/>
  <c r="F28621" i="5"/>
  <c r="F28622" i="5"/>
  <c r="F28623" i="5"/>
  <c r="F28624" i="5"/>
  <c r="F28625" i="5"/>
  <c r="F28627" i="5"/>
  <c r="F28628" i="5"/>
  <c r="F28629" i="5"/>
  <c r="F28630" i="5"/>
  <c r="F28631" i="5"/>
  <c r="F28632" i="5"/>
  <c r="F28633" i="5"/>
  <c r="F28634" i="5"/>
  <c r="F28635" i="5"/>
  <c r="F28636" i="5"/>
  <c r="F28637" i="5"/>
  <c r="F28638" i="5"/>
  <c r="F28639" i="5"/>
  <c r="F28640" i="5"/>
  <c r="F28641" i="5"/>
  <c r="F28643" i="5"/>
  <c r="F28644" i="5"/>
  <c r="F28645" i="5"/>
  <c r="F28646" i="5"/>
  <c r="F28647" i="5"/>
  <c r="F28648" i="5"/>
  <c r="F28650" i="5"/>
  <c r="F28651" i="5"/>
  <c r="F28652" i="5"/>
  <c r="F28653" i="5"/>
  <c r="F28654" i="5"/>
  <c r="F28655" i="5"/>
  <c r="F28656" i="5"/>
  <c r="F28657" i="5"/>
  <c r="F28659" i="5"/>
  <c r="F28660" i="5"/>
  <c r="F28661" i="5"/>
  <c r="F28662" i="5"/>
  <c r="F28663" i="5"/>
  <c r="F28664" i="5"/>
  <c r="F28665" i="5"/>
  <c r="F28666" i="5"/>
  <c r="F28667" i="5"/>
  <c r="F28668" i="5"/>
  <c r="F28669" i="5"/>
  <c r="F28670" i="5"/>
  <c r="F28671" i="5"/>
  <c r="F28672" i="5"/>
  <c r="F28673" i="5"/>
  <c r="F28675" i="5"/>
  <c r="F28676" i="5"/>
  <c r="F28677" i="5"/>
  <c r="F28678" i="5"/>
  <c r="F28679" i="5"/>
  <c r="F28680" i="5"/>
  <c r="F28681" i="5"/>
  <c r="F28682" i="5"/>
  <c r="F28683" i="5"/>
  <c r="F28684" i="5"/>
  <c r="F28685" i="5"/>
  <c r="F28686" i="5"/>
  <c r="F28687" i="5"/>
  <c r="F28688" i="5"/>
  <c r="F28689" i="5"/>
  <c r="F28690" i="5"/>
  <c r="F28691" i="5"/>
  <c r="F28692" i="5"/>
  <c r="F28693" i="5"/>
  <c r="F28694" i="5"/>
  <c r="F28695" i="5"/>
  <c r="F28696" i="5"/>
  <c r="F28697" i="5"/>
  <c r="F28698" i="5"/>
  <c r="F28699" i="5"/>
  <c r="F28700" i="5"/>
  <c r="F28701" i="5"/>
  <c r="F28702" i="5"/>
  <c r="F28703" i="5"/>
  <c r="F28704" i="5"/>
  <c r="F28705" i="5"/>
  <c r="F28706" i="5"/>
  <c r="F28707" i="5"/>
  <c r="F28708" i="5"/>
  <c r="F28709" i="5"/>
  <c r="F28710" i="5"/>
  <c r="F28711" i="5"/>
  <c r="F28712" i="5"/>
  <c r="F28713" i="5"/>
  <c r="F28714" i="5"/>
  <c r="F28715" i="5"/>
  <c r="F28716" i="5"/>
  <c r="F28717" i="5"/>
  <c r="F28718" i="5"/>
  <c r="F28719" i="5"/>
  <c r="F28720" i="5"/>
  <c r="F28721" i="5"/>
  <c r="F28722" i="5"/>
  <c r="F28723" i="5"/>
  <c r="F28724" i="5"/>
  <c r="F28725" i="5"/>
  <c r="F28726" i="5"/>
  <c r="F28727" i="5"/>
  <c r="F28728" i="5"/>
  <c r="F28729" i="5"/>
  <c r="F28730" i="5"/>
  <c r="F28731" i="5"/>
  <c r="F28732" i="5"/>
  <c r="F28733" i="5"/>
  <c r="F28734" i="5"/>
  <c r="F28735" i="5"/>
  <c r="F28736" i="5"/>
  <c r="F28737" i="5"/>
  <c r="F28738" i="5"/>
  <c r="F28739" i="5"/>
  <c r="F28740" i="5"/>
  <c r="F28741" i="5"/>
  <c r="F28742" i="5"/>
  <c r="F28743" i="5"/>
  <c r="F28744" i="5"/>
  <c r="F28745" i="5"/>
  <c r="F28746" i="5"/>
  <c r="F28747" i="5"/>
  <c r="F28748" i="5"/>
  <c r="F28749" i="5"/>
  <c r="F28750" i="5"/>
  <c r="F28751" i="5"/>
  <c r="F28752" i="5"/>
  <c r="F28753" i="5"/>
  <c r="F28754" i="5"/>
  <c r="F28755" i="5"/>
  <c r="F28756" i="5"/>
  <c r="F28757" i="5"/>
  <c r="F28758" i="5"/>
  <c r="F28759" i="5"/>
  <c r="F28760" i="5"/>
  <c r="F28761" i="5"/>
  <c r="F28762" i="5"/>
  <c r="F28763" i="5"/>
  <c r="F28764" i="5"/>
  <c r="F28765" i="5"/>
  <c r="F28766" i="5"/>
  <c r="F28767" i="5"/>
  <c r="F28768" i="5"/>
  <c r="F28769" i="5"/>
  <c r="F28770" i="5"/>
  <c r="F28771" i="5"/>
  <c r="F28772" i="5"/>
  <c r="F28773" i="5"/>
  <c r="F28774" i="5"/>
  <c r="F28775" i="5"/>
  <c r="F28776" i="5"/>
  <c r="F28777" i="5"/>
  <c r="F28778" i="5"/>
  <c r="F28779" i="5"/>
  <c r="F28780" i="5"/>
  <c r="F28781" i="5"/>
  <c r="F28782" i="5"/>
  <c r="F28783" i="5"/>
  <c r="F28784" i="5"/>
  <c r="F28785" i="5"/>
  <c r="F28786" i="5"/>
  <c r="F28787" i="5"/>
  <c r="F28788" i="5"/>
  <c r="F28789" i="5"/>
  <c r="F28790" i="5"/>
  <c r="F28791" i="5"/>
  <c r="F28792" i="5"/>
  <c r="F28793" i="5"/>
  <c r="F28794" i="5"/>
  <c r="F28795" i="5"/>
  <c r="F28796" i="5"/>
  <c r="F28797" i="5"/>
  <c r="F28798" i="5"/>
  <c r="F28799" i="5"/>
  <c r="F28800" i="5"/>
  <c r="F28801" i="5"/>
  <c r="F28802" i="5"/>
  <c r="F28803" i="5"/>
  <c r="F28804" i="5"/>
  <c r="F28805" i="5"/>
  <c r="F28806" i="5"/>
  <c r="F28807" i="5"/>
  <c r="F28808" i="5"/>
  <c r="F28809" i="5"/>
  <c r="F28810" i="5"/>
  <c r="F28811" i="5"/>
  <c r="F28812" i="5"/>
  <c r="F28813" i="5"/>
  <c r="F28814" i="5"/>
  <c r="F28815" i="5"/>
  <c r="F28816" i="5"/>
  <c r="F28817" i="5"/>
  <c r="F28818" i="5"/>
  <c r="F28819" i="5"/>
  <c r="F28820" i="5"/>
  <c r="F28821" i="5"/>
  <c r="F28822" i="5"/>
  <c r="F28823" i="5"/>
  <c r="F28824" i="5"/>
  <c r="F28825" i="5"/>
  <c r="F28826" i="5"/>
  <c r="F28827" i="5"/>
  <c r="F28828" i="5"/>
  <c r="F28829" i="5"/>
  <c r="F28830" i="5"/>
  <c r="F28831" i="5"/>
  <c r="F28832" i="5"/>
  <c r="F28833" i="5"/>
  <c r="F28834" i="5"/>
  <c r="F28835" i="5"/>
  <c r="F28836" i="5"/>
  <c r="F28837" i="5"/>
  <c r="F28838" i="5"/>
  <c r="F28839" i="5"/>
  <c r="F28840" i="5"/>
  <c r="F28841" i="5"/>
  <c r="F28842" i="5"/>
  <c r="F28843" i="5"/>
  <c r="F28844" i="5"/>
  <c r="F28845" i="5"/>
  <c r="F28846" i="5"/>
  <c r="F28847" i="5"/>
  <c r="F28848" i="5"/>
  <c r="F28849" i="5"/>
  <c r="F28850" i="5"/>
  <c r="F28851" i="5"/>
  <c r="F28852" i="5"/>
  <c r="F28853" i="5"/>
  <c r="F28854" i="5"/>
  <c r="F28855" i="5"/>
  <c r="F28856" i="5"/>
  <c r="F28857" i="5"/>
  <c r="F28858" i="5"/>
  <c r="F28859" i="5"/>
  <c r="F28860" i="5"/>
  <c r="F28861" i="5"/>
  <c r="F28862" i="5"/>
  <c r="F28863" i="5"/>
  <c r="F28864" i="5"/>
  <c r="F28865" i="5"/>
  <c r="F28866" i="5"/>
  <c r="F28867" i="5"/>
  <c r="F28868" i="5"/>
  <c r="F28869" i="5"/>
  <c r="F28870" i="5"/>
  <c r="F28871" i="5"/>
  <c r="F28872" i="5"/>
  <c r="F28873" i="5"/>
  <c r="F28874" i="5"/>
  <c r="F28875" i="5"/>
  <c r="F28876" i="5"/>
  <c r="F28877" i="5"/>
  <c r="F28878" i="5"/>
  <c r="F28879" i="5"/>
  <c r="F28880" i="5"/>
  <c r="F28881" i="5"/>
  <c r="F28882" i="5"/>
  <c r="F28883" i="5"/>
  <c r="F28884" i="5"/>
  <c r="F28885" i="5"/>
  <c r="F28886" i="5"/>
  <c r="F28887" i="5"/>
  <c r="F28888" i="5"/>
  <c r="F28889" i="5"/>
  <c r="F28890" i="5"/>
  <c r="F28891" i="5"/>
  <c r="F28892" i="5"/>
  <c r="F28893" i="5"/>
  <c r="F28894" i="5"/>
  <c r="F28895" i="5"/>
  <c r="F28896" i="5"/>
  <c r="F28897" i="5"/>
  <c r="F28898" i="5"/>
  <c r="F28899" i="5"/>
  <c r="F28900" i="5"/>
  <c r="F28901" i="5"/>
  <c r="F28902" i="5"/>
  <c r="F28903" i="5"/>
  <c r="F28904" i="5"/>
  <c r="F28905" i="5"/>
  <c r="F28906" i="5"/>
  <c r="F28907" i="5"/>
  <c r="F28908" i="5"/>
  <c r="F28909" i="5"/>
  <c r="F28910" i="5"/>
  <c r="F28911" i="5"/>
  <c r="F28912" i="5"/>
  <c r="F28913" i="5"/>
  <c r="F28914" i="5"/>
  <c r="F28915" i="5"/>
  <c r="F28916" i="5"/>
  <c r="F28917" i="5"/>
  <c r="F28918" i="5"/>
  <c r="F28919" i="5"/>
  <c r="F28920" i="5"/>
  <c r="F28921" i="5"/>
  <c r="F28922" i="5"/>
  <c r="F28923" i="5"/>
  <c r="F28924" i="5"/>
  <c r="F28925" i="5"/>
  <c r="F28926" i="5"/>
  <c r="F28927" i="5"/>
  <c r="F28928" i="5"/>
  <c r="F28929" i="5"/>
  <c r="F28930" i="5"/>
  <c r="F28931" i="5"/>
  <c r="F28932" i="5"/>
  <c r="F28933" i="5"/>
  <c r="F28934" i="5"/>
  <c r="F28935" i="5"/>
  <c r="F28936" i="5"/>
  <c r="F28937" i="5"/>
  <c r="F28938" i="5"/>
  <c r="F28939" i="5"/>
  <c r="F28940" i="5"/>
  <c r="F28941" i="5"/>
  <c r="F28942" i="5"/>
  <c r="F28943" i="5"/>
  <c r="F28944" i="5"/>
  <c r="F28945" i="5"/>
  <c r="F28946" i="5"/>
  <c r="F28947" i="5"/>
  <c r="F28948" i="5"/>
  <c r="F28949" i="5"/>
  <c r="F28950" i="5"/>
  <c r="F28951" i="5"/>
  <c r="F28952" i="5"/>
  <c r="F28953" i="5"/>
  <c r="F28954" i="5"/>
  <c r="F28955" i="5"/>
  <c r="F28956" i="5"/>
  <c r="F28957" i="5"/>
  <c r="F28958" i="5"/>
  <c r="F28959" i="5"/>
  <c r="F28960" i="5"/>
  <c r="F28961" i="5"/>
  <c r="F28962" i="5"/>
  <c r="F28963" i="5"/>
  <c r="F28964" i="5"/>
  <c r="F28965" i="5"/>
  <c r="F28966" i="5"/>
  <c r="F28967" i="5"/>
  <c r="F28968" i="5"/>
  <c r="F28969" i="5"/>
  <c r="F28970" i="5"/>
  <c r="F28971" i="5"/>
  <c r="F28972" i="5"/>
  <c r="F28973" i="5"/>
  <c r="F28974" i="5"/>
  <c r="F28975" i="5"/>
  <c r="F28976" i="5"/>
  <c r="F28977" i="5"/>
  <c r="F28978" i="5"/>
  <c r="F28979" i="5"/>
  <c r="F28980" i="5"/>
  <c r="F28981" i="5"/>
  <c r="F28982" i="5"/>
  <c r="F28983" i="5"/>
  <c r="F28984" i="5"/>
  <c r="F28985" i="5"/>
  <c r="F28986" i="5"/>
  <c r="F28987" i="5"/>
  <c r="F28988" i="5"/>
  <c r="F28989" i="5"/>
  <c r="F28990" i="5"/>
  <c r="F28991" i="5"/>
  <c r="F28992" i="5"/>
  <c r="F28993" i="5"/>
  <c r="F28994" i="5"/>
  <c r="F28995" i="5"/>
  <c r="F28996" i="5"/>
  <c r="F28997" i="5"/>
  <c r="F28998" i="5"/>
  <c r="F28999" i="5"/>
  <c r="F29000" i="5"/>
  <c r="F29001" i="5"/>
  <c r="F29002" i="5"/>
  <c r="F29003" i="5"/>
  <c r="F29004" i="5"/>
  <c r="F29005" i="5"/>
  <c r="F29006" i="5"/>
  <c r="F29007" i="5"/>
  <c r="F29008" i="5"/>
  <c r="F29009" i="5"/>
  <c r="F29010" i="5"/>
  <c r="F29011" i="5"/>
  <c r="F29012" i="5"/>
  <c r="F29013" i="5"/>
  <c r="F29014" i="5"/>
  <c r="F29015" i="5"/>
  <c r="F29016" i="5"/>
  <c r="F29017" i="5"/>
  <c r="F29018" i="5"/>
  <c r="F29019" i="5"/>
  <c r="F29020" i="5"/>
  <c r="F29021" i="5"/>
  <c r="F29022" i="5"/>
  <c r="F29023" i="5"/>
  <c r="F29024" i="5"/>
  <c r="F29025" i="5"/>
  <c r="F29026" i="5"/>
  <c r="F29027" i="5"/>
  <c r="F29028" i="5"/>
  <c r="F29029" i="5"/>
  <c r="F29030" i="5"/>
  <c r="F29031" i="5"/>
  <c r="F29032" i="5"/>
  <c r="F29033" i="5"/>
  <c r="F29034" i="5"/>
  <c r="F29035" i="5"/>
  <c r="F29036" i="5"/>
  <c r="F29037" i="5"/>
  <c r="F29038" i="5"/>
  <c r="F29039" i="5"/>
  <c r="F29040" i="5"/>
  <c r="F29041" i="5"/>
  <c r="F29042" i="5"/>
  <c r="F29043" i="5"/>
  <c r="F29044" i="5"/>
  <c r="F29045" i="5"/>
  <c r="F29046" i="5"/>
  <c r="F29047" i="5"/>
  <c r="F29048" i="5"/>
  <c r="F29049" i="5"/>
  <c r="F29050" i="5"/>
  <c r="F29051" i="5"/>
  <c r="F29052" i="5"/>
  <c r="F29053" i="5"/>
  <c r="F29054" i="5"/>
  <c r="F29055" i="5"/>
  <c r="F29056" i="5"/>
  <c r="F29057" i="5"/>
  <c r="F29058" i="5"/>
  <c r="F29059" i="5"/>
  <c r="F29060" i="5"/>
  <c r="F29061" i="5"/>
  <c r="F29062" i="5"/>
  <c r="F29063" i="5"/>
  <c r="F29064" i="5"/>
  <c r="F29065" i="5"/>
  <c r="F29066" i="5"/>
  <c r="F29067" i="5"/>
  <c r="F29068" i="5"/>
  <c r="F29069" i="5"/>
  <c r="F29070" i="5"/>
  <c r="F29071" i="5"/>
  <c r="F29072" i="5"/>
  <c r="F29073" i="5"/>
  <c r="F29074" i="5"/>
  <c r="F29075" i="5"/>
  <c r="F29076" i="5"/>
  <c r="F29077" i="5"/>
  <c r="F29078" i="5"/>
  <c r="F29079" i="5"/>
  <c r="F29080" i="5"/>
  <c r="F29081" i="5"/>
  <c r="F29082" i="5"/>
  <c r="F29083" i="5"/>
  <c r="F29084" i="5"/>
  <c r="F29085" i="5"/>
  <c r="F29086" i="5"/>
  <c r="F29087" i="5"/>
  <c r="F29088" i="5"/>
  <c r="F29089" i="5"/>
  <c r="F29090" i="5"/>
  <c r="F29091" i="5"/>
  <c r="F29092" i="5"/>
  <c r="F29093" i="5"/>
  <c r="F29094" i="5"/>
  <c r="F29095" i="5"/>
  <c r="F29096" i="5"/>
  <c r="F29097" i="5"/>
  <c r="F29098" i="5"/>
  <c r="F29099" i="5"/>
  <c r="F29100" i="5"/>
  <c r="F29101" i="5"/>
  <c r="F29102" i="5"/>
  <c r="F29103" i="5"/>
  <c r="F29104" i="5"/>
  <c r="F29105" i="5"/>
  <c r="F29106" i="5"/>
  <c r="F29107" i="5"/>
  <c r="F29108" i="5"/>
  <c r="F29109" i="5"/>
  <c r="F29110" i="5"/>
  <c r="F29111" i="5"/>
  <c r="F29112" i="5"/>
  <c r="F29113" i="5"/>
  <c r="F29114" i="5"/>
  <c r="F29115" i="5"/>
  <c r="F29116" i="5"/>
  <c r="F29117" i="5"/>
  <c r="F29118" i="5"/>
  <c r="F29119" i="5"/>
  <c r="F29120" i="5"/>
  <c r="F29121" i="5"/>
  <c r="F29122" i="5"/>
  <c r="F29123" i="5"/>
  <c r="F29124" i="5"/>
  <c r="F29125" i="5"/>
  <c r="F29126" i="5"/>
  <c r="F29127" i="5"/>
  <c r="F29128" i="5"/>
  <c r="F29129" i="5"/>
  <c r="F29130" i="5"/>
  <c r="F29131" i="5"/>
  <c r="F29132" i="5"/>
  <c r="F29133" i="5"/>
  <c r="F29134" i="5"/>
  <c r="F29135" i="5"/>
  <c r="F29136" i="5"/>
  <c r="F29137" i="5"/>
  <c r="F29138" i="5"/>
  <c r="F29139" i="5"/>
  <c r="F29140" i="5"/>
  <c r="F29141" i="5"/>
  <c r="F29142" i="5"/>
  <c r="F29143" i="5"/>
  <c r="F29144" i="5"/>
  <c r="F29145" i="5"/>
  <c r="F29146" i="5"/>
  <c r="F29147" i="5"/>
  <c r="F29148" i="5"/>
  <c r="F29149" i="5"/>
  <c r="F29150" i="5"/>
  <c r="F29151" i="5"/>
  <c r="F29152" i="5"/>
  <c r="F29153" i="5"/>
  <c r="F29154" i="5"/>
  <c r="F29155" i="5"/>
  <c r="F29156" i="5"/>
  <c r="F29157" i="5"/>
  <c r="F29158" i="5"/>
  <c r="F29159" i="5"/>
  <c r="F29160" i="5"/>
  <c r="F29161" i="5"/>
  <c r="F29162" i="5"/>
  <c r="F29163" i="5"/>
  <c r="F29164" i="5"/>
  <c r="F29165" i="5"/>
  <c r="F29166" i="5"/>
  <c r="F29167" i="5"/>
  <c r="F29168" i="5"/>
  <c r="F29169" i="5"/>
  <c r="F29170" i="5"/>
  <c r="F29171" i="5"/>
  <c r="F29172" i="5"/>
  <c r="F29173" i="5"/>
  <c r="F29174" i="5"/>
  <c r="F29175" i="5"/>
  <c r="F29176" i="5"/>
  <c r="F29177" i="5"/>
  <c r="F29178" i="5"/>
  <c r="F29179" i="5"/>
  <c r="F29180" i="5"/>
  <c r="F29181" i="5"/>
  <c r="F29182" i="5"/>
  <c r="F29183" i="5"/>
  <c r="F29184" i="5"/>
  <c r="F29185" i="5"/>
  <c r="F29186" i="5"/>
  <c r="F29187" i="5"/>
  <c r="F29188" i="5"/>
  <c r="F29189" i="5"/>
  <c r="F29190" i="5"/>
  <c r="F29191" i="5"/>
  <c r="F29192" i="5"/>
  <c r="F29193" i="5"/>
  <c r="F29194" i="5"/>
  <c r="F29195" i="5"/>
  <c r="F29196" i="5"/>
  <c r="F29197" i="5"/>
  <c r="F29198" i="5"/>
  <c r="F29199" i="5"/>
  <c r="F29200" i="5"/>
  <c r="F29201" i="5"/>
  <c r="F29202" i="5"/>
  <c r="F29203" i="5"/>
  <c r="F29204" i="5"/>
  <c r="F29205" i="5"/>
  <c r="F29206" i="5"/>
  <c r="F29207" i="5"/>
  <c r="F29208" i="5"/>
  <c r="F29209" i="5"/>
  <c r="F29210" i="5"/>
  <c r="F29211" i="5"/>
  <c r="F29212" i="5"/>
  <c r="F29213" i="5"/>
  <c r="F29214" i="5"/>
  <c r="F29215" i="5"/>
  <c r="F29216" i="5"/>
  <c r="F29217" i="5"/>
  <c r="F29218" i="5"/>
  <c r="F29219" i="5"/>
  <c r="F29220" i="5"/>
  <c r="F29221" i="5"/>
  <c r="F29222" i="5"/>
  <c r="F29223" i="5"/>
  <c r="F29224" i="5"/>
  <c r="F29225" i="5"/>
  <c r="F29226" i="5"/>
  <c r="F29227" i="5"/>
  <c r="F29228" i="5"/>
  <c r="F29229" i="5"/>
  <c r="F29230" i="5"/>
  <c r="F29231" i="5"/>
  <c r="F29232" i="5"/>
  <c r="F29233" i="5"/>
  <c r="F29234" i="5"/>
  <c r="F29235" i="5"/>
  <c r="F29236" i="5"/>
  <c r="F29237" i="5"/>
  <c r="F29238" i="5"/>
  <c r="F29239" i="5"/>
  <c r="F29240" i="5"/>
  <c r="F29241" i="5"/>
  <c r="F29242" i="5"/>
  <c r="F29243" i="5"/>
  <c r="F29244" i="5"/>
  <c r="F29245" i="5"/>
  <c r="F29246" i="5"/>
  <c r="F29247" i="5"/>
  <c r="F29248" i="5"/>
  <c r="F29249" i="5"/>
  <c r="F29250" i="5"/>
  <c r="F29251" i="5"/>
  <c r="F29252" i="5"/>
  <c r="F29253" i="5"/>
  <c r="F29254" i="5"/>
  <c r="F29255" i="5"/>
  <c r="F29256" i="5"/>
  <c r="F29257" i="5"/>
  <c r="F29258" i="5"/>
  <c r="F29259" i="5"/>
  <c r="F29260" i="5"/>
  <c r="F29261" i="5"/>
  <c r="F29262" i="5"/>
  <c r="F29263" i="5"/>
  <c r="F29264" i="5"/>
  <c r="F29265" i="5"/>
  <c r="F29266" i="5"/>
  <c r="F29267" i="5"/>
  <c r="F29268" i="5"/>
  <c r="F29269" i="5"/>
  <c r="F29270" i="5"/>
  <c r="F29271" i="5"/>
  <c r="F29272" i="5"/>
  <c r="F29273" i="5"/>
  <c r="F29274" i="5"/>
  <c r="F29275" i="5"/>
  <c r="F29276" i="5"/>
  <c r="F29277" i="5"/>
  <c r="F29278" i="5"/>
  <c r="F29279" i="5"/>
  <c r="F29280" i="5"/>
  <c r="F29281" i="5"/>
  <c r="F29282" i="5"/>
  <c r="F29283" i="5"/>
  <c r="F29284" i="5"/>
  <c r="F29285" i="5"/>
  <c r="F29286" i="5"/>
  <c r="F29287" i="5"/>
  <c r="F29288" i="5"/>
  <c r="F29289" i="5"/>
  <c r="F29290" i="5"/>
  <c r="F29291" i="5"/>
  <c r="F29292" i="5"/>
  <c r="F29293" i="5"/>
  <c r="F29294" i="5"/>
  <c r="F29295" i="5"/>
  <c r="F29296" i="5"/>
  <c r="F29297" i="5"/>
  <c r="F29298" i="5"/>
  <c r="F29299" i="5"/>
  <c r="F29300" i="5"/>
  <c r="F29301" i="5"/>
  <c r="F29302" i="5"/>
  <c r="F29303" i="5"/>
  <c r="F29304" i="5"/>
  <c r="F29305" i="5"/>
  <c r="F29306" i="5"/>
  <c r="F29307" i="5"/>
  <c r="F29308" i="5"/>
  <c r="F29309" i="5"/>
  <c r="F29310" i="5"/>
  <c r="F29311" i="5"/>
  <c r="F29312" i="5"/>
  <c r="F29313" i="5"/>
  <c r="F29314" i="5"/>
  <c r="F29315" i="5"/>
  <c r="F29316" i="5"/>
  <c r="F29317" i="5"/>
  <c r="F29318" i="5"/>
  <c r="F29319" i="5"/>
  <c r="F29320" i="5"/>
  <c r="F29321" i="5"/>
  <c r="F29322" i="5"/>
  <c r="F29323" i="5"/>
  <c r="F29324" i="5"/>
  <c r="F29325" i="5"/>
  <c r="F29326" i="5"/>
  <c r="F29327" i="5"/>
  <c r="F29328" i="5"/>
  <c r="F29329" i="5"/>
  <c r="F29330" i="5"/>
  <c r="F29331" i="5"/>
  <c r="F29332" i="5"/>
  <c r="F29333" i="5"/>
  <c r="F29334" i="5"/>
  <c r="F29335" i="5"/>
  <c r="F29336" i="5"/>
  <c r="F29337" i="5"/>
  <c r="F29338" i="5"/>
  <c r="F29339" i="5"/>
  <c r="F29340" i="5"/>
  <c r="F29341" i="5"/>
  <c r="F29342" i="5"/>
  <c r="F29343" i="5"/>
  <c r="F29344" i="5"/>
  <c r="F29345" i="5"/>
  <c r="F29346" i="5"/>
  <c r="F29347" i="5"/>
  <c r="F29348" i="5"/>
  <c r="F29349" i="5"/>
  <c r="F29350" i="5"/>
  <c r="F29351" i="5"/>
  <c r="F29352" i="5"/>
  <c r="F29353" i="5"/>
  <c r="F29354" i="5"/>
  <c r="F29355" i="5"/>
  <c r="F29356" i="5"/>
  <c r="F29357" i="5"/>
  <c r="F29358" i="5"/>
  <c r="F29359" i="5"/>
  <c r="F29360" i="5"/>
  <c r="F29361" i="5"/>
  <c r="F29362" i="5"/>
  <c r="F29363" i="5"/>
  <c r="F29364" i="5"/>
  <c r="F29365" i="5"/>
  <c r="F29366" i="5"/>
  <c r="F29367" i="5"/>
  <c r="F29368" i="5"/>
  <c r="F29369" i="5"/>
  <c r="F29370" i="5"/>
  <c r="F29371" i="5"/>
  <c r="F29372" i="5"/>
  <c r="F29373" i="5"/>
  <c r="F29374" i="5"/>
  <c r="F29375" i="5"/>
  <c r="F29376" i="5"/>
  <c r="F29377" i="5"/>
  <c r="F29378" i="5"/>
  <c r="F29379" i="5"/>
  <c r="F29380" i="5"/>
  <c r="F29381" i="5"/>
  <c r="F29382" i="5"/>
  <c r="F29383" i="5"/>
  <c r="F29384" i="5"/>
  <c r="F29385" i="5"/>
  <c r="F29386" i="5"/>
  <c r="F29387" i="5"/>
  <c r="F29388" i="5"/>
  <c r="F29389" i="5"/>
  <c r="F29390" i="5"/>
  <c r="F29391" i="5"/>
  <c r="F29392" i="5"/>
  <c r="F29393" i="5"/>
  <c r="F29394" i="5"/>
  <c r="F29395" i="5"/>
  <c r="F29396" i="5"/>
  <c r="F29397" i="5"/>
  <c r="F29398" i="5"/>
  <c r="F29399" i="5"/>
  <c r="F29400" i="5"/>
  <c r="F29401" i="5"/>
  <c r="F29402" i="5"/>
  <c r="F29403" i="5"/>
  <c r="F29404" i="5"/>
  <c r="F29405" i="5"/>
  <c r="F29406" i="5"/>
  <c r="F29407" i="5"/>
  <c r="F29408" i="5"/>
  <c r="F29409" i="5"/>
  <c r="F29410" i="5"/>
  <c r="F29411" i="5"/>
  <c r="F29412" i="5"/>
  <c r="F29413" i="5"/>
  <c r="F29414" i="5"/>
  <c r="F29415" i="5"/>
  <c r="F29416" i="5"/>
  <c r="F29417" i="5"/>
  <c r="F29418" i="5"/>
  <c r="F29419" i="5"/>
  <c r="F29420" i="5"/>
  <c r="F29421" i="5"/>
  <c r="F29422" i="5"/>
  <c r="F29423" i="5"/>
  <c r="F29424" i="5"/>
  <c r="F29425" i="5"/>
  <c r="F29426" i="5"/>
  <c r="F29427" i="5"/>
  <c r="F29428" i="5"/>
  <c r="F29429" i="5"/>
  <c r="F29430" i="5"/>
  <c r="F29431" i="5"/>
  <c r="F29432" i="5"/>
  <c r="F29433" i="5"/>
  <c r="F29434" i="5"/>
  <c r="F29435" i="5"/>
  <c r="F29436" i="5"/>
  <c r="F29437" i="5"/>
  <c r="F29438" i="5"/>
  <c r="F29439" i="5"/>
  <c r="F29440" i="5"/>
  <c r="F29441" i="5"/>
  <c r="F29442" i="5"/>
  <c r="F29443" i="5"/>
  <c r="F29444" i="5"/>
  <c r="F29445" i="5"/>
  <c r="F29446" i="5"/>
  <c r="F29447" i="5"/>
  <c r="F29448" i="5"/>
  <c r="F29449" i="5"/>
  <c r="F29450" i="5"/>
  <c r="F29451" i="5"/>
  <c r="F29452" i="5"/>
  <c r="F29453" i="5"/>
  <c r="F29454" i="5"/>
  <c r="F29455" i="5"/>
  <c r="F29456" i="5"/>
  <c r="F29457" i="5"/>
  <c r="F29458" i="5"/>
  <c r="F29459" i="5"/>
  <c r="F29460" i="5"/>
  <c r="F29461" i="5"/>
  <c r="F29462" i="5"/>
  <c r="F29463" i="5"/>
  <c r="F29464" i="5"/>
  <c r="F29465" i="5"/>
  <c r="F29466" i="5"/>
  <c r="F29467" i="5"/>
  <c r="F29468" i="5"/>
  <c r="F29469" i="5"/>
  <c r="F29470" i="5"/>
  <c r="F29471" i="5"/>
  <c r="F29472" i="5"/>
  <c r="F29473" i="5"/>
  <c r="F29474" i="5"/>
  <c r="F29475" i="5"/>
  <c r="F29476" i="5"/>
  <c r="F29477" i="5"/>
  <c r="F29478" i="5"/>
  <c r="F29479" i="5"/>
  <c r="F29480" i="5"/>
  <c r="F29481" i="5"/>
  <c r="F29482" i="5"/>
  <c r="F29483" i="5"/>
  <c r="F29484" i="5"/>
  <c r="F29485" i="5"/>
  <c r="F29486" i="5"/>
  <c r="F29487" i="5"/>
  <c r="F29488" i="5"/>
  <c r="F29489" i="5"/>
  <c r="F29490" i="5"/>
  <c r="F29491" i="5"/>
  <c r="F29492" i="5"/>
  <c r="F29493" i="5"/>
  <c r="F29494" i="5"/>
  <c r="F29495" i="5"/>
  <c r="F29496" i="5"/>
  <c r="F29497" i="5"/>
  <c r="F29498" i="5"/>
  <c r="F29499" i="5"/>
  <c r="F29500" i="5"/>
  <c r="F29501" i="5"/>
  <c r="F29502" i="5"/>
  <c r="F29503" i="5"/>
  <c r="F29504" i="5"/>
  <c r="F29505" i="5"/>
  <c r="F29506" i="5"/>
  <c r="F29507" i="5"/>
  <c r="F29508" i="5"/>
  <c r="F29509" i="5"/>
  <c r="F29510" i="5"/>
  <c r="F29511" i="5"/>
  <c r="F29512" i="5"/>
  <c r="F29513" i="5"/>
  <c r="F29514" i="5"/>
  <c r="F29515" i="5"/>
  <c r="F29516" i="5"/>
  <c r="F29517" i="5"/>
  <c r="F29518" i="5"/>
  <c r="F29519" i="5"/>
  <c r="F29520" i="5"/>
  <c r="F29521" i="5"/>
  <c r="F29522" i="5"/>
  <c r="F29523" i="5"/>
  <c r="F29524" i="5"/>
  <c r="F29525" i="5"/>
  <c r="F29526" i="5"/>
  <c r="F29527" i="5"/>
  <c r="F29528" i="5"/>
  <c r="F29529" i="5"/>
  <c r="F29530" i="5"/>
  <c r="F29531" i="5"/>
  <c r="F29532" i="5"/>
  <c r="F29533" i="5"/>
  <c r="F29534" i="5"/>
  <c r="F29535" i="5"/>
  <c r="F29536" i="5"/>
  <c r="F29537" i="5"/>
  <c r="F29538" i="5"/>
  <c r="F29539" i="5"/>
  <c r="F29540" i="5"/>
  <c r="F29541" i="5"/>
  <c r="F29542" i="5"/>
  <c r="F29543" i="5"/>
  <c r="F29544" i="5"/>
  <c r="F29545" i="5"/>
  <c r="F29546" i="5"/>
  <c r="F29547" i="5"/>
  <c r="F29548" i="5"/>
  <c r="F29549" i="5"/>
  <c r="F29550" i="5"/>
  <c r="F29551" i="5"/>
  <c r="F29552" i="5"/>
  <c r="F29553" i="5"/>
  <c r="F29554" i="5"/>
  <c r="F29555" i="5"/>
  <c r="F29556" i="5"/>
  <c r="F29557" i="5"/>
  <c r="F29558" i="5"/>
  <c r="F29559" i="5"/>
  <c r="F29560" i="5"/>
  <c r="F29561" i="5"/>
  <c r="F29562" i="5"/>
  <c r="F29563" i="5"/>
  <c r="F29564" i="5"/>
  <c r="F29565" i="5"/>
  <c r="F29566" i="5"/>
  <c r="F29567" i="5"/>
  <c r="F29568" i="5"/>
  <c r="F29569" i="5"/>
  <c r="F29570" i="5"/>
  <c r="F29571" i="5"/>
  <c r="F29572" i="5"/>
  <c r="F29573" i="5"/>
  <c r="F29574" i="5"/>
  <c r="F29575" i="5"/>
  <c r="F29576" i="5"/>
  <c r="F29577" i="5"/>
  <c r="F29578" i="5"/>
  <c r="F29579" i="5"/>
  <c r="F29580" i="5"/>
  <c r="F29581" i="5"/>
  <c r="F29582" i="5"/>
  <c r="F29583" i="5"/>
  <c r="F29584" i="5"/>
  <c r="F29585" i="5"/>
  <c r="F29586" i="5"/>
  <c r="F29587" i="5"/>
  <c r="F29588" i="5"/>
  <c r="F29589" i="5"/>
  <c r="F29590" i="5"/>
  <c r="F29591" i="5"/>
  <c r="F29592" i="5"/>
  <c r="F29593" i="5"/>
  <c r="F29594" i="5"/>
  <c r="F29595" i="5"/>
  <c r="F29596" i="5"/>
  <c r="F29597" i="5"/>
  <c r="F29598" i="5"/>
  <c r="F29599" i="5"/>
  <c r="F29600" i="5"/>
  <c r="F29601" i="5"/>
  <c r="F29602" i="5"/>
  <c r="F29603" i="5"/>
  <c r="F29604" i="5"/>
  <c r="F29605" i="5"/>
  <c r="F29606" i="5"/>
  <c r="F29607" i="5"/>
  <c r="F29608" i="5"/>
  <c r="F29609" i="5"/>
  <c r="F29610" i="5"/>
  <c r="F29611" i="5"/>
  <c r="F29612" i="5"/>
  <c r="F29613" i="5"/>
  <c r="F29614" i="5"/>
  <c r="F29615" i="5"/>
  <c r="F29616" i="5"/>
  <c r="F29617" i="5"/>
  <c r="F29618" i="5"/>
  <c r="F29619" i="5"/>
  <c r="F29620" i="5"/>
  <c r="F29621" i="5"/>
  <c r="F29622" i="5"/>
  <c r="F29623" i="5"/>
  <c r="F29624" i="5"/>
  <c r="F29625" i="5"/>
  <c r="F29626" i="5"/>
  <c r="F29627" i="5"/>
  <c r="F29628" i="5"/>
  <c r="F29629" i="5"/>
  <c r="F29630" i="5"/>
  <c r="F29631" i="5"/>
  <c r="F29632" i="5"/>
  <c r="F29633" i="5"/>
  <c r="F29634" i="5"/>
  <c r="F29635" i="5"/>
  <c r="F29636" i="5"/>
  <c r="F29637" i="5"/>
  <c r="F29638" i="5"/>
  <c r="F29639" i="5"/>
  <c r="F29640" i="5"/>
  <c r="F29641" i="5"/>
  <c r="F29642" i="5"/>
  <c r="F29643" i="5"/>
  <c r="F29644" i="5"/>
  <c r="F29645" i="5"/>
  <c r="F29646" i="5"/>
  <c r="F29647" i="5"/>
  <c r="F29648" i="5"/>
  <c r="F29649" i="5"/>
  <c r="F29650" i="5"/>
  <c r="F29651" i="5"/>
  <c r="F29652" i="5"/>
  <c r="F29653" i="5"/>
  <c r="F29654" i="5"/>
  <c r="F29655" i="5"/>
  <c r="F29656" i="5"/>
  <c r="F29657" i="5"/>
  <c r="F29658" i="5"/>
  <c r="F29659" i="5"/>
  <c r="F29660" i="5"/>
  <c r="F29661" i="5"/>
  <c r="F29662" i="5"/>
  <c r="F29663" i="5"/>
  <c r="F29664" i="5"/>
  <c r="F29665" i="5"/>
  <c r="F29666" i="5"/>
  <c r="F29667" i="5"/>
  <c r="F29668" i="5"/>
  <c r="F29669" i="5"/>
  <c r="F29670" i="5"/>
  <c r="F29671" i="5"/>
  <c r="F29672" i="5"/>
  <c r="F29673" i="5"/>
  <c r="F29674" i="5"/>
  <c r="F29675" i="5"/>
  <c r="F29676" i="5"/>
  <c r="F29677" i="5"/>
  <c r="F29678" i="5"/>
  <c r="F29679" i="5"/>
  <c r="F29680" i="5"/>
  <c r="F29681" i="5"/>
  <c r="F29682" i="5"/>
  <c r="F29683" i="5"/>
  <c r="F29684" i="5"/>
  <c r="F29685" i="5"/>
  <c r="F29686" i="5"/>
  <c r="F29687" i="5"/>
  <c r="F29688" i="5"/>
  <c r="F29689" i="5"/>
  <c r="F29690" i="5"/>
  <c r="F29691" i="5"/>
  <c r="F29692" i="5"/>
  <c r="F29693" i="5"/>
  <c r="F29694" i="5"/>
  <c r="F29695" i="5"/>
  <c r="F29696" i="5"/>
  <c r="F29697" i="5"/>
  <c r="F29698" i="5"/>
  <c r="F29699" i="5"/>
  <c r="F29700" i="5"/>
  <c r="F29701" i="5"/>
  <c r="F29702" i="5"/>
  <c r="F29703" i="5"/>
  <c r="F29704" i="5"/>
  <c r="F29705" i="5"/>
  <c r="F29706" i="5"/>
  <c r="F29707" i="5"/>
  <c r="F29708" i="5"/>
  <c r="F29709" i="5"/>
  <c r="F29710" i="5"/>
  <c r="F29711" i="5"/>
  <c r="F29712" i="5"/>
  <c r="F29713" i="5"/>
  <c r="F29714" i="5"/>
  <c r="F29715" i="5"/>
  <c r="F29716" i="5"/>
  <c r="F29717" i="5"/>
  <c r="F29718" i="5"/>
  <c r="F29719" i="5"/>
  <c r="F29720" i="5"/>
  <c r="F29721" i="5"/>
  <c r="F29722" i="5"/>
  <c r="F29723" i="5"/>
  <c r="F29724" i="5"/>
  <c r="F29725" i="5"/>
  <c r="F29726" i="5"/>
  <c r="F29727" i="5"/>
  <c r="F29728" i="5"/>
  <c r="F29729" i="5"/>
  <c r="F29730" i="5"/>
  <c r="F29731" i="5"/>
  <c r="F29732" i="5"/>
  <c r="F29733" i="5"/>
  <c r="F29734" i="5"/>
  <c r="F29735" i="5"/>
  <c r="F29736" i="5"/>
  <c r="F29737" i="5"/>
  <c r="F29738" i="5"/>
  <c r="F29739" i="5"/>
  <c r="F29740" i="5"/>
  <c r="F29741" i="5"/>
  <c r="F29742" i="5"/>
  <c r="F29743" i="5"/>
  <c r="F29744" i="5"/>
  <c r="F29745" i="5"/>
  <c r="F29746" i="5"/>
  <c r="F29747" i="5"/>
  <c r="F29748" i="5"/>
  <c r="F29749" i="5"/>
  <c r="F29750" i="5"/>
  <c r="F29751" i="5"/>
  <c r="F29752" i="5"/>
  <c r="F29753" i="5"/>
  <c r="F29754" i="5"/>
  <c r="F29755" i="5"/>
  <c r="F29756" i="5"/>
  <c r="F29757" i="5"/>
  <c r="F29758" i="5"/>
  <c r="F29759" i="5"/>
  <c r="F29760" i="5"/>
  <c r="F29761" i="5"/>
  <c r="F29762" i="5"/>
  <c r="F29763" i="5"/>
  <c r="F29764" i="5"/>
  <c r="F29765" i="5"/>
  <c r="F29766" i="5"/>
  <c r="F29767" i="5"/>
  <c r="F29768" i="5"/>
  <c r="F29769" i="5"/>
  <c r="F29770" i="5"/>
  <c r="F29771" i="5"/>
  <c r="F29772" i="5"/>
  <c r="F29773" i="5"/>
  <c r="F29774" i="5"/>
  <c r="F29775" i="5"/>
  <c r="F29776" i="5"/>
  <c r="F29777" i="5"/>
  <c r="F29778" i="5"/>
  <c r="F29779" i="5"/>
  <c r="F29780" i="5"/>
  <c r="F29781" i="5"/>
  <c r="F29782" i="5"/>
  <c r="F29783" i="5"/>
  <c r="F29784" i="5"/>
  <c r="F29785" i="5"/>
  <c r="F29786" i="5"/>
  <c r="F29787" i="5"/>
  <c r="F29788" i="5"/>
  <c r="F29789" i="5"/>
  <c r="F29790" i="5"/>
  <c r="F29791" i="5"/>
  <c r="F29792" i="5"/>
  <c r="F29793" i="5"/>
  <c r="F29794" i="5"/>
  <c r="F29795" i="5"/>
  <c r="F29796" i="5"/>
  <c r="F29797" i="5"/>
  <c r="F29798" i="5"/>
  <c r="F29799" i="5"/>
  <c r="F29800" i="5"/>
  <c r="F29801" i="5"/>
  <c r="F29802" i="5"/>
  <c r="F29803" i="5"/>
  <c r="F29804" i="5"/>
  <c r="F29805" i="5"/>
  <c r="F29806" i="5"/>
  <c r="F29807" i="5"/>
  <c r="F29808" i="5"/>
  <c r="F29809" i="5"/>
  <c r="F29810" i="5"/>
  <c r="F29811" i="5"/>
  <c r="F29812" i="5"/>
  <c r="F29813" i="5"/>
  <c r="F29814" i="5"/>
  <c r="F29815" i="5"/>
  <c r="F29816" i="5"/>
  <c r="F29817" i="5"/>
  <c r="F29818" i="5"/>
  <c r="F29819" i="5"/>
  <c r="F29820" i="5"/>
  <c r="F29821" i="5"/>
  <c r="F29822" i="5"/>
  <c r="F29823" i="5"/>
  <c r="F29824" i="5"/>
  <c r="F29825" i="5"/>
  <c r="F29826" i="5"/>
  <c r="F29827" i="5"/>
  <c r="F29828" i="5"/>
  <c r="F29829" i="5"/>
  <c r="F29830" i="5"/>
  <c r="F29831" i="5"/>
  <c r="F29832" i="5"/>
  <c r="F29833" i="5"/>
  <c r="F29834" i="5"/>
  <c r="F29835" i="5"/>
  <c r="F29836" i="5"/>
  <c r="F29837" i="5"/>
  <c r="F29838" i="5"/>
  <c r="F29839" i="5"/>
  <c r="F29840" i="5"/>
  <c r="F29841" i="5"/>
  <c r="F29842" i="5"/>
  <c r="F29843" i="5"/>
  <c r="F29844" i="5"/>
  <c r="F29845" i="5"/>
  <c r="F29846" i="5"/>
  <c r="F29847" i="5"/>
  <c r="F29848" i="5"/>
  <c r="F29849" i="5"/>
  <c r="F29850" i="5"/>
  <c r="F29851" i="5"/>
  <c r="F29852" i="5"/>
  <c r="F29853" i="5"/>
  <c r="F29854" i="5"/>
  <c r="F29855" i="5"/>
  <c r="F29856" i="5"/>
  <c r="F29857" i="5"/>
  <c r="F29858" i="5"/>
  <c r="F29859" i="5"/>
  <c r="F29860" i="5"/>
  <c r="F29861" i="5"/>
  <c r="F29862" i="5"/>
  <c r="F29863" i="5"/>
  <c r="F29864" i="5"/>
  <c r="F29865" i="5"/>
  <c r="F29866" i="5"/>
  <c r="F29867" i="5"/>
  <c r="F29868" i="5"/>
  <c r="F29869" i="5"/>
  <c r="F29870" i="5"/>
  <c r="F29871" i="5"/>
  <c r="F29872" i="5"/>
  <c r="F29873" i="5"/>
  <c r="F29874" i="5"/>
  <c r="F29875" i="5"/>
  <c r="F29876" i="5"/>
  <c r="F29877" i="5"/>
  <c r="F29878" i="5"/>
  <c r="F29879" i="5"/>
  <c r="F29880" i="5"/>
  <c r="F29881" i="5"/>
  <c r="F29882" i="5"/>
  <c r="F29883" i="5"/>
  <c r="F29884" i="5"/>
  <c r="F29885" i="5"/>
  <c r="F29886" i="5"/>
  <c r="F29887" i="5"/>
  <c r="F29888" i="5"/>
  <c r="F29889" i="5"/>
  <c r="F29890" i="5"/>
  <c r="F29891" i="5"/>
  <c r="F29892" i="5"/>
  <c r="F29893" i="5"/>
  <c r="F29894" i="5"/>
  <c r="F29895" i="5"/>
  <c r="F29896" i="5"/>
  <c r="F29897" i="5"/>
  <c r="F29898" i="5"/>
  <c r="F29899" i="5"/>
  <c r="F29900" i="5"/>
  <c r="F29901" i="5"/>
  <c r="F29902" i="5"/>
  <c r="F29903" i="5"/>
  <c r="F29904" i="5"/>
  <c r="F29905" i="5"/>
  <c r="F29906" i="5"/>
  <c r="F29907" i="5"/>
  <c r="F29908" i="5"/>
  <c r="F29909" i="5"/>
  <c r="F29910" i="5"/>
  <c r="F29911" i="5"/>
  <c r="F29912" i="5"/>
  <c r="F29913" i="5"/>
  <c r="F29914" i="5"/>
  <c r="F29915" i="5"/>
  <c r="F29916" i="5"/>
  <c r="F29917" i="5"/>
  <c r="F29918" i="5"/>
  <c r="F29919" i="5"/>
  <c r="F29920" i="5"/>
  <c r="F29921" i="5"/>
  <c r="F29922" i="5"/>
  <c r="F29923" i="5"/>
  <c r="F29924" i="5"/>
  <c r="F29925" i="5"/>
  <c r="F29926" i="5"/>
  <c r="F29927" i="5"/>
  <c r="F29928" i="5"/>
  <c r="F29929" i="5"/>
  <c r="F29930" i="5"/>
  <c r="F29931" i="5"/>
  <c r="F29932" i="5"/>
  <c r="F29933" i="5"/>
  <c r="F29934" i="5"/>
  <c r="F29935" i="5"/>
  <c r="F29936" i="5"/>
  <c r="F29937" i="5"/>
  <c r="F29938" i="5"/>
  <c r="F29939" i="5"/>
  <c r="F29940" i="5"/>
  <c r="F29941" i="5"/>
  <c r="F29942" i="5"/>
  <c r="F29943" i="5"/>
  <c r="F29944" i="5"/>
  <c r="F29945" i="5"/>
  <c r="F29946" i="5"/>
  <c r="F29947" i="5"/>
  <c r="F29948" i="5"/>
  <c r="F29949" i="5"/>
  <c r="F29950" i="5"/>
  <c r="F29951" i="5"/>
  <c r="F29952" i="5"/>
  <c r="F29953" i="5"/>
  <c r="F29954" i="5"/>
  <c r="F29955" i="5"/>
  <c r="F29956" i="5"/>
  <c r="F29957" i="5"/>
  <c r="F29958" i="5"/>
  <c r="F29959" i="5"/>
  <c r="F29960" i="5"/>
  <c r="F29961" i="5"/>
  <c r="F29962" i="5"/>
  <c r="F29963" i="5"/>
  <c r="F29964" i="5"/>
  <c r="F29965" i="5"/>
  <c r="F29966" i="5"/>
  <c r="F29967" i="5"/>
  <c r="F29968" i="5"/>
  <c r="F29969" i="5"/>
  <c r="F29970" i="5"/>
  <c r="F29971" i="5"/>
  <c r="F29972" i="5"/>
  <c r="F29973" i="5"/>
  <c r="F29974" i="5"/>
  <c r="F29975" i="5"/>
  <c r="F29976" i="5"/>
  <c r="F29977" i="5"/>
  <c r="F29978" i="5"/>
  <c r="F29979" i="5"/>
  <c r="F29980" i="5"/>
  <c r="F29981" i="5"/>
  <c r="F29982" i="5"/>
  <c r="F29983" i="5"/>
  <c r="F29984" i="5"/>
  <c r="F29985" i="5"/>
  <c r="F29986" i="5"/>
  <c r="F29987" i="5"/>
  <c r="F29988" i="5"/>
  <c r="F29989" i="5"/>
  <c r="F29990" i="5"/>
  <c r="F29991" i="5"/>
  <c r="F29992" i="5"/>
  <c r="F29993" i="5"/>
  <c r="F29994" i="5"/>
  <c r="F29995" i="5"/>
  <c r="F29996" i="5"/>
  <c r="F29997" i="5"/>
  <c r="F29998" i="5"/>
  <c r="F29999" i="5"/>
  <c r="F30000" i="5"/>
  <c r="F30001" i="5"/>
  <c r="F30002" i="5"/>
  <c r="F30003" i="5"/>
  <c r="F30004" i="5"/>
  <c r="F30005" i="5"/>
  <c r="F30006" i="5"/>
  <c r="F30007" i="5"/>
  <c r="F30008" i="5"/>
  <c r="F30009" i="5"/>
  <c r="F30010" i="5"/>
  <c r="F30011" i="5"/>
  <c r="F30012" i="5"/>
  <c r="F30013" i="5"/>
  <c r="F30014" i="5"/>
  <c r="F30015" i="5"/>
  <c r="F30016" i="5"/>
  <c r="F30017" i="5"/>
  <c r="F30018" i="5"/>
  <c r="F30019" i="5"/>
  <c r="F30020" i="5"/>
  <c r="F30021" i="5"/>
  <c r="F30022" i="5"/>
  <c r="F30023" i="5"/>
  <c r="F30024" i="5"/>
  <c r="F30025" i="5"/>
  <c r="F30026" i="5"/>
  <c r="F30027" i="5"/>
  <c r="F30028" i="5"/>
  <c r="F30029" i="5"/>
  <c r="F30030" i="5"/>
  <c r="F30031" i="5"/>
  <c r="F30032" i="5"/>
  <c r="F30033" i="5"/>
  <c r="F30034" i="5"/>
  <c r="F30035" i="5"/>
  <c r="F30036" i="5"/>
  <c r="F30037" i="5"/>
  <c r="F30038" i="5"/>
  <c r="F30039" i="5"/>
  <c r="F30040" i="5"/>
  <c r="F30041" i="5"/>
  <c r="F30042" i="5"/>
  <c r="F30043" i="5"/>
  <c r="F30044" i="5"/>
  <c r="F30045" i="5"/>
  <c r="F30046" i="5"/>
  <c r="F30047" i="5"/>
  <c r="F30048" i="5"/>
  <c r="F30049" i="5"/>
  <c r="F30050" i="5"/>
  <c r="F30051" i="5"/>
  <c r="F30052" i="5"/>
  <c r="F30053" i="5"/>
  <c r="F30054" i="5"/>
  <c r="F30055" i="5"/>
  <c r="F30056" i="5"/>
  <c r="F30057" i="5"/>
  <c r="F30058" i="5"/>
  <c r="F30059" i="5"/>
  <c r="F30060" i="5"/>
  <c r="F30061" i="5"/>
  <c r="F30062" i="5"/>
  <c r="F30063" i="5"/>
  <c r="F30064" i="5"/>
  <c r="F30065" i="5"/>
  <c r="F30066" i="5"/>
  <c r="F30067" i="5"/>
  <c r="F30068" i="5"/>
  <c r="F30069" i="5"/>
  <c r="F30070" i="5"/>
  <c r="F30071" i="5"/>
  <c r="F30072" i="5"/>
  <c r="F30073" i="5"/>
  <c r="F30074" i="5"/>
  <c r="F30075" i="5"/>
  <c r="F30076" i="5"/>
  <c r="F30077" i="5"/>
  <c r="F30078" i="5"/>
  <c r="F30079" i="5"/>
  <c r="F30080" i="5"/>
  <c r="F30081" i="5"/>
  <c r="F30082" i="5"/>
  <c r="F30083" i="5"/>
  <c r="F30084" i="5"/>
  <c r="F30085" i="5"/>
  <c r="F30086" i="5"/>
  <c r="F30087" i="5"/>
  <c r="F30088" i="5"/>
  <c r="F30089" i="5"/>
  <c r="F30090" i="5"/>
  <c r="F30091" i="5"/>
  <c r="F30092" i="5"/>
  <c r="F30093" i="5"/>
  <c r="F30094" i="5"/>
  <c r="F30095" i="5"/>
  <c r="F30096" i="5"/>
  <c r="F30097" i="5"/>
  <c r="F30098" i="5"/>
  <c r="F30099" i="5"/>
  <c r="F30100" i="5"/>
  <c r="F30101" i="5"/>
  <c r="F30102" i="5"/>
  <c r="F30103" i="5"/>
  <c r="F30104" i="5"/>
  <c r="F30105" i="5"/>
  <c r="F30106" i="5"/>
  <c r="F30107" i="5"/>
  <c r="F30108" i="5"/>
  <c r="F30109" i="5"/>
  <c r="F30110" i="5"/>
  <c r="F30111" i="5"/>
  <c r="F30112" i="5"/>
  <c r="F30113" i="5"/>
  <c r="F30114" i="5"/>
  <c r="F30115" i="5"/>
  <c r="F30116" i="5"/>
  <c r="F30117" i="5"/>
  <c r="F30118" i="5"/>
  <c r="F30119" i="5"/>
  <c r="F30120" i="5"/>
  <c r="F30121" i="5"/>
  <c r="F30122" i="5"/>
  <c r="F30123" i="5"/>
  <c r="F30124" i="5"/>
  <c r="F30125" i="5"/>
  <c r="F30126" i="5"/>
  <c r="F30127" i="5"/>
  <c r="F30128" i="5"/>
  <c r="F30129" i="5"/>
  <c r="F30130" i="5"/>
  <c r="F30131" i="5"/>
  <c r="F30132" i="5"/>
  <c r="F30133" i="5"/>
  <c r="F30134" i="5"/>
  <c r="F30135" i="5"/>
  <c r="F30136" i="5"/>
  <c r="F30137" i="5"/>
  <c r="F30138" i="5"/>
  <c r="F30139" i="5"/>
  <c r="F30140" i="5"/>
  <c r="F30141" i="5"/>
  <c r="F30142" i="5"/>
  <c r="F30143" i="5"/>
  <c r="F30144" i="5"/>
  <c r="F30145" i="5"/>
  <c r="F30146" i="5"/>
  <c r="F30147" i="5"/>
  <c r="F30148" i="5"/>
  <c r="F30149" i="5"/>
  <c r="F30150" i="5"/>
  <c r="F30151" i="5"/>
  <c r="F30152" i="5"/>
  <c r="F30153" i="5"/>
  <c r="F30154" i="5"/>
  <c r="F30155" i="5"/>
  <c r="F30156" i="5"/>
  <c r="F30157" i="5"/>
  <c r="F30158" i="5"/>
  <c r="F30159" i="5"/>
  <c r="F30160" i="5"/>
  <c r="F30161" i="5"/>
  <c r="F30162" i="5"/>
  <c r="F30163" i="5"/>
  <c r="F30164" i="5"/>
  <c r="F30165" i="5"/>
  <c r="F30166" i="5"/>
  <c r="F30167" i="5"/>
  <c r="F30168" i="5"/>
  <c r="F30169" i="5"/>
  <c r="F30170" i="5"/>
  <c r="F30171" i="5"/>
  <c r="F30172" i="5"/>
  <c r="F30173" i="5"/>
  <c r="F30174" i="5"/>
  <c r="F30175" i="5"/>
  <c r="F30176" i="5"/>
  <c r="F30177" i="5"/>
  <c r="F30178" i="5"/>
  <c r="F30179" i="5"/>
  <c r="F30180" i="5"/>
  <c r="F30181" i="5"/>
  <c r="F30182" i="5"/>
  <c r="F30183" i="5"/>
  <c r="F30184" i="5"/>
  <c r="F30185" i="5"/>
  <c r="F30186" i="5"/>
  <c r="F30187" i="5"/>
  <c r="F30188" i="5"/>
  <c r="F30189" i="5"/>
  <c r="F30190" i="5"/>
  <c r="F30191" i="5"/>
  <c r="F30192" i="5"/>
  <c r="F30193" i="5"/>
  <c r="F30194" i="5"/>
  <c r="F30195" i="5"/>
  <c r="F30196" i="5"/>
  <c r="F30197" i="5"/>
  <c r="F30198" i="5"/>
  <c r="F30199" i="5"/>
  <c r="F30200" i="5"/>
  <c r="F30201" i="5"/>
  <c r="F30202" i="5"/>
  <c r="F30203" i="5"/>
  <c r="F30204" i="5"/>
  <c r="F30205" i="5"/>
  <c r="F30206" i="5"/>
  <c r="F30207" i="5"/>
  <c r="F30208" i="5"/>
  <c r="F30209" i="5"/>
  <c r="F30210" i="5"/>
  <c r="F30211" i="5"/>
  <c r="F30212" i="5"/>
  <c r="F30213" i="5"/>
  <c r="F30214" i="5"/>
  <c r="F30215" i="5"/>
  <c r="F30216" i="5"/>
  <c r="F30217" i="5"/>
  <c r="F30218" i="5"/>
  <c r="F30219" i="5"/>
  <c r="F30220" i="5"/>
  <c r="F30221" i="5"/>
  <c r="F30222" i="5"/>
  <c r="F30223" i="5"/>
  <c r="F30224" i="5"/>
  <c r="F30225" i="5"/>
  <c r="F30226" i="5"/>
  <c r="F30227" i="5"/>
  <c r="F30228" i="5"/>
  <c r="F30229" i="5"/>
  <c r="F30230" i="5"/>
  <c r="F30231" i="5"/>
  <c r="F30232" i="5"/>
  <c r="F30233" i="5"/>
  <c r="F30234" i="5"/>
  <c r="F30235" i="5"/>
  <c r="F30236" i="5"/>
  <c r="F30237" i="5"/>
  <c r="F30238" i="5"/>
  <c r="F30239" i="5"/>
  <c r="F30240" i="5"/>
  <c r="F30241" i="5"/>
  <c r="F30242" i="5"/>
  <c r="F30243" i="5"/>
  <c r="F30244" i="5"/>
  <c r="F30245" i="5"/>
  <c r="F30246" i="5"/>
  <c r="F30247" i="5"/>
  <c r="F30248" i="5"/>
  <c r="F30249" i="5"/>
  <c r="F30250" i="5"/>
  <c r="F30251" i="5"/>
  <c r="F30252" i="5"/>
  <c r="F30253" i="5"/>
  <c r="F30254" i="5"/>
  <c r="F30255" i="5"/>
  <c r="F30256" i="5"/>
  <c r="F30257" i="5"/>
  <c r="F30258" i="5"/>
  <c r="F30259" i="5"/>
  <c r="F30260" i="5"/>
  <c r="F30261" i="5"/>
  <c r="F30262" i="5"/>
  <c r="F30263" i="5"/>
  <c r="F30264" i="5"/>
  <c r="F30265" i="5"/>
  <c r="F30266" i="5"/>
  <c r="F30267" i="5"/>
  <c r="F30268" i="5"/>
  <c r="F30269" i="5"/>
  <c r="F30270" i="5"/>
  <c r="F30271" i="5"/>
  <c r="F30272" i="5"/>
  <c r="F30273" i="5"/>
  <c r="F30274" i="5"/>
  <c r="F30275" i="5"/>
  <c r="F30276" i="5"/>
  <c r="F30277" i="5"/>
  <c r="F30278" i="5"/>
  <c r="F30279" i="5"/>
  <c r="F30280" i="5"/>
  <c r="F30281" i="5"/>
  <c r="F30282" i="5"/>
  <c r="F30283" i="5"/>
  <c r="F30284" i="5"/>
  <c r="F30285" i="5"/>
  <c r="F30286" i="5"/>
  <c r="F30287" i="5"/>
  <c r="F30288" i="5"/>
  <c r="F30289" i="5"/>
  <c r="F30290" i="5"/>
  <c r="F30291" i="5"/>
  <c r="F30292" i="5"/>
  <c r="F30293" i="5"/>
  <c r="F30294" i="5"/>
  <c r="F30295" i="5"/>
  <c r="F30296" i="5"/>
  <c r="F30297" i="5"/>
  <c r="F30298" i="5"/>
  <c r="F30299" i="5"/>
  <c r="F30300" i="5"/>
  <c r="F30301" i="5"/>
  <c r="F30302" i="5"/>
  <c r="F30303" i="5"/>
  <c r="F30304" i="5"/>
  <c r="F30305" i="5"/>
  <c r="F30306" i="5"/>
  <c r="F30307" i="5"/>
  <c r="F30308" i="5"/>
  <c r="F30309" i="5"/>
  <c r="F30310" i="5"/>
  <c r="F30311" i="5"/>
  <c r="F30312" i="5"/>
  <c r="F30313" i="5"/>
  <c r="F30314" i="5"/>
  <c r="F30315" i="5"/>
  <c r="F30316" i="5"/>
  <c r="F30317" i="5"/>
  <c r="F30318" i="5"/>
  <c r="F30319" i="5"/>
  <c r="F30320" i="5"/>
  <c r="F30321" i="5"/>
  <c r="F30322" i="5"/>
  <c r="F30323" i="5"/>
  <c r="F30324" i="5"/>
  <c r="F30325" i="5"/>
  <c r="F30326" i="5"/>
  <c r="F30327" i="5"/>
  <c r="F30328" i="5"/>
  <c r="F30329" i="5"/>
  <c r="F30330" i="5"/>
  <c r="F30331" i="5"/>
  <c r="F30332" i="5"/>
  <c r="F30333" i="5"/>
  <c r="F30334" i="5"/>
  <c r="F30335" i="5"/>
  <c r="F30336" i="5"/>
  <c r="F30337" i="5"/>
  <c r="F30338" i="5"/>
  <c r="F30339" i="5"/>
  <c r="F30340" i="5"/>
  <c r="F30341" i="5"/>
  <c r="F30342" i="5"/>
  <c r="F30343" i="5"/>
  <c r="F30344" i="5"/>
  <c r="F30345" i="5"/>
  <c r="F30346" i="5"/>
  <c r="F30347" i="5"/>
  <c r="F30348" i="5"/>
  <c r="F30349" i="5"/>
  <c r="F30350" i="5"/>
  <c r="F30351" i="5"/>
  <c r="F30352" i="5"/>
  <c r="F30353" i="5"/>
  <c r="F30354" i="5"/>
  <c r="F30355" i="5"/>
  <c r="F30356" i="5"/>
  <c r="F30357" i="5"/>
  <c r="F30358" i="5"/>
  <c r="F30359" i="5"/>
  <c r="F30360" i="5"/>
  <c r="F30361" i="5"/>
  <c r="F30362" i="5"/>
  <c r="F30363" i="5"/>
  <c r="F30364" i="5"/>
  <c r="F30365" i="5"/>
  <c r="F30366" i="5"/>
  <c r="F30367" i="5"/>
  <c r="F30368" i="5"/>
  <c r="F30369" i="5"/>
  <c r="F30370" i="5"/>
  <c r="F30371" i="5"/>
  <c r="F30372" i="5"/>
  <c r="F30373" i="5"/>
  <c r="F30374" i="5"/>
  <c r="F30375" i="5"/>
  <c r="F30376" i="5"/>
  <c r="F30378" i="5"/>
  <c r="F30379" i="5"/>
  <c r="F30380" i="5"/>
  <c r="F30381" i="5"/>
  <c r="F30382" i="5"/>
  <c r="F30383" i="5"/>
  <c r="F30384" i="5"/>
  <c r="F30385" i="5"/>
  <c r="F30386" i="5"/>
  <c r="F30387" i="5"/>
  <c r="F30388" i="5"/>
  <c r="F30390" i="5"/>
  <c r="F30391" i="5"/>
  <c r="F30394" i="5"/>
  <c r="F30395" i="5"/>
  <c r="F30396" i="5"/>
  <c r="F30397" i="5"/>
  <c r="F30398" i="5"/>
  <c r="F30399" i="5"/>
  <c r="F30400" i="5"/>
  <c r="F30401" i="5"/>
  <c r="F30402" i="5"/>
  <c r="F30403" i="5"/>
  <c r="F30404" i="5"/>
  <c r="F30406" i="5"/>
  <c r="F30407" i="5"/>
  <c r="F30408" i="5"/>
  <c r="F30410" i="5"/>
  <c r="F30411" i="5"/>
  <c r="F30412" i="5"/>
  <c r="F30413" i="5"/>
  <c r="F30414" i="5"/>
  <c r="F30415" i="5"/>
  <c r="F30416" i="5"/>
  <c r="F30417" i="5"/>
  <c r="F30418" i="5"/>
  <c r="F30419" i="5"/>
  <c r="F30420" i="5"/>
  <c r="F30421" i="5"/>
  <c r="F30423" i="5"/>
  <c r="F30424" i="5"/>
  <c r="F30425" i="5"/>
  <c r="F30426" i="5"/>
  <c r="F30427" i="5"/>
  <c r="F30428" i="5"/>
  <c r="F30429" i="5"/>
  <c r="F30430" i="5"/>
  <c r="F30431" i="5"/>
  <c r="F30432" i="5"/>
  <c r="F30433" i="5"/>
  <c r="F30434" i="5"/>
  <c r="F30435" i="5"/>
  <c r="F30436" i="5"/>
  <c r="F30438" i="5"/>
  <c r="F30439" i="5"/>
  <c r="F30441" i="5"/>
  <c r="F30442" i="5"/>
  <c r="F30443" i="5"/>
  <c r="F30444" i="5"/>
  <c r="F30445" i="5"/>
  <c r="F30446" i="5"/>
  <c r="F30447" i="5"/>
  <c r="F30448" i="5"/>
  <c r="F30449" i="5"/>
  <c r="F30450" i="5"/>
  <c r="F30452" i="5"/>
  <c r="F30453" i="5"/>
  <c r="F30455" i="5"/>
  <c r="F30456" i="5"/>
  <c r="F30457" i="5"/>
  <c r="F30458" i="5"/>
  <c r="F30459" i="5"/>
  <c r="F30460" i="5"/>
  <c r="F30461" i="5"/>
  <c r="F30462" i="5"/>
  <c r="F30463" i="5"/>
  <c r="F30464" i="5"/>
  <c r="F30465" i="5"/>
  <c r="F30466" i="5"/>
  <c r="F30467" i="5"/>
  <c r="F30468" i="5"/>
  <c r="F30469" i="5"/>
  <c r="F30471" i="5"/>
  <c r="F30472" i="5"/>
  <c r="F30473" i="5"/>
  <c r="F30474" i="5"/>
  <c r="F30475" i="5"/>
  <c r="F30476" i="5"/>
  <c r="F30477" i="5"/>
  <c r="F30478" i="5"/>
  <c r="F30479" i="5"/>
  <c r="F30480" i="5"/>
  <c r="F30481" i="5"/>
  <c r="F30482" i="5"/>
  <c r="F30483" i="5"/>
  <c r="F30484" i="5"/>
  <c r="F30485" i="5"/>
  <c r="F30486" i="5"/>
  <c r="F30487" i="5"/>
  <c r="F30488" i="5"/>
  <c r="F30489" i="5"/>
  <c r="F30490" i="5"/>
  <c r="F30491" i="5"/>
  <c r="F30492" i="5"/>
  <c r="F30493" i="5"/>
  <c r="F30494" i="5"/>
  <c r="F30495" i="5"/>
  <c r="F30496" i="5"/>
  <c r="F30497" i="5"/>
  <c r="F30498" i="5"/>
  <c r="F30499" i="5"/>
  <c r="F30500" i="5"/>
  <c r="F30501" i="5"/>
  <c r="F30503" i="5"/>
  <c r="F30504" i="5"/>
  <c r="F30505" i="5"/>
  <c r="F30506" i="5"/>
  <c r="F30507" i="5"/>
  <c r="F30508" i="5"/>
  <c r="F30509" i="5"/>
  <c r="F30510" i="5"/>
  <c r="F30511" i="5"/>
  <c r="F30512" i="5"/>
  <c r="F30513" i="5"/>
  <c r="F30514" i="5"/>
  <c r="F30515" i="5"/>
  <c r="F30516" i="5"/>
  <c r="F30517" i="5"/>
  <c r="F30519" i="5"/>
  <c r="F30520" i="5"/>
  <c r="F30521" i="5"/>
  <c r="F30522" i="5"/>
  <c r="F30523" i="5"/>
  <c r="F30524" i="5"/>
  <c r="F30525" i="5"/>
  <c r="F30526" i="5"/>
  <c r="F30527" i="5"/>
  <c r="F30528" i="5"/>
  <c r="F30529" i="5"/>
  <c r="F30530" i="5"/>
  <c r="F30532" i="5"/>
  <c r="F30533" i="5"/>
  <c r="F30535" i="5"/>
  <c r="F30536" i="5"/>
  <c r="F30537" i="5"/>
  <c r="F30538" i="5"/>
  <c r="F30539" i="5"/>
  <c r="F30540" i="5"/>
  <c r="F30541" i="5"/>
  <c r="F30542" i="5"/>
  <c r="F30543" i="5"/>
  <c r="F30544" i="5"/>
  <c r="F30545" i="5"/>
  <c r="F30546" i="5"/>
  <c r="F30548" i="5"/>
  <c r="F30549" i="5"/>
  <c r="F30551" i="5"/>
  <c r="F30552" i="5"/>
  <c r="F30553" i="5"/>
  <c r="F30554" i="5"/>
  <c r="F30555" i="5"/>
  <c r="F30556" i="5"/>
  <c r="F30557" i="5"/>
  <c r="F30558" i="5"/>
  <c r="F30559" i="5"/>
  <c r="F30560" i="5"/>
  <c r="F30561" i="5"/>
  <c r="F30562" i="5"/>
  <c r="F30563" i="5"/>
  <c r="F30564" i="5"/>
  <c r="F30565" i="5"/>
  <c r="F30566" i="5"/>
  <c r="F30567" i="5"/>
  <c r="F30568" i="5"/>
  <c r="F30569" i="5"/>
  <c r="F30570" i="5"/>
  <c r="F30571" i="5"/>
  <c r="F30572" i="5"/>
  <c r="F30573" i="5"/>
  <c r="F30574" i="5"/>
  <c r="F30575" i="5"/>
  <c r="F30576" i="5"/>
  <c r="F30577" i="5"/>
  <c r="F30578" i="5"/>
  <c r="F30580" i="5"/>
  <c r="F30581" i="5"/>
  <c r="F30583" i="5"/>
  <c r="F30584" i="5"/>
  <c r="F30585" i="5"/>
  <c r="F30586" i="5"/>
  <c r="F30587" i="5"/>
  <c r="F30588" i="5"/>
  <c r="F30589" i="5"/>
  <c r="F30590" i="5"/>
  <c r="F30591" i="5"/>
  <c r="F30592" i="5"/>
  <c r="F30593" i="5"/>
  <c r="F30594" i="5"/>
  <c r="F30595" i="5"/>
  <c r="F30596" i="5"/>
  <c r="F30597" i="5"/>
  <c r="F30599" i="5"/>
  <c r="F30600" i="5"/>
  <c r="F30601" i="5"/>
  <c r="F30602" i="5"/>
  <c r="F30603" i="5"/>
  <c r="F30604" i="5"/>
  <c r="F30605" i="5"/>
  <c r="F30606" i="5"/>
  <c r="F30607" i="5"/>
  <c r="F30608" i="5"/>
  <c r="F30609" i="5"/>
  <c r="F30610" i="5"/>
  <c r="F30611" i="5"/>
  <c r="F30612" i="5"/>
  <c r="F30613" i="5"/>
  <c r="F30614" i="5"/>
  <c r="F30615" i="5"/>
  <c r="F30616" i="5"/>
  <c r="F30617" i="5"/>
  <c r="F30618" i="5"/>
  <c r="F30619" i="5"/>
  <c r="F30620" i="5"/>
  <c r="F30621" i="5"/>
  <c r="F30622" i="5"/>
  <c r="F30623" i="5"/>
  <c r="F30624" i="5"/>
  <c r="F30625" i="5"/>
  <c r="F30626" i="5"/>
  <c r="F30627" i="5"/>
  <c r="F30628" i="5"/>
  <c r="F30629" i="5"/>
  <c r="F30631" i="5"/>
  <c r="F30632" i="5"/>
  <c r="F30633" i="5"/>
  <c r="F30634" i="5"/>
  <c r="F30635" i="5"/>
  <c r="F30636" i="5"/>
  <c r="F30637" i="5"/>
  <c r="F30638" i="5"/>
  <c r="F30639" i="5"/>
  <c r="F30640" i="5"/>
  <c r="F30641" i="5"/>
  <c r="F30642" i="5"/>
  <c r="F30643" i="5"/>
  <c r="F30644" i="5"/>
  <c r="F30645" i="5"/>
  <c r="F30647" i="5"/>
  <c r="F30648" i="5"/>
  <c r="F30649" i="5"/>
  <c r="F30650" i="5"/>
  <c r="F30651" i="5"/>
  <c r="F30652" i="5"/>
  <c r="F30653" i="5"/>
  <c r="F30654" i="5"/>
  <c r="F30655" i="5"/>
  <c r="F30656" i="5"/>
  <c r="F30657" i="5"/>
  <c r="F30658" i="5"/>
  <c r="F30660" i="5"/>
  <c r="F30661" i="5"/>
  <c r="F30663" i="5"/>
  <c r="F30664" i="5"/>
  <c r="F30665" i="5"/>
  <c r="F30666" i="5"/>
  <c r="F30667" i="5"/>
  <c r="F30668" i="5"/>
  <c r="F30669" i="5"/>
  <c r="F30670" i="5"/>
  <c r="F30671" i="5"/>
  <c r="F30672" i="5"/>
  <c r="F30673" i="5"/>
  <c r="F30674" i="5"/>
  <c r="F30676" i="5"/>
  <c r="F30677" i="5"/>
  <c r="F30679" i="5"/>
  <c r="F30680" i="5"/>
  <c r="F30681" i="5"/>
  <c r="F30682" i="5"/>
  <c r="F30683" i="5"/>
  <c r="F30684" i="5"/>
  <c r="F30685" i="5"/>
  <c r="F30686" i="5"/>
  <c r="F30687" i="5"/>
  <c r="F30688" i="5"/>
  <c r="F30689" i="5"/>
  <c r="F30690" i="5"/>
  <c r="F30691" i="5"/>
  <c r="F30692" i="5"/>
  <c r="F30693" i="5"/>
  <c r="F30694" i="5"/>
  <c r="F30695" i="5"/>
  <c r="F30696" i="5"/>
  <c r="F30697" i="5"/>
  <c r="F30698" i="5"/>
  <c r="F30699" i="5"/>
  <c r="F30700" i="5"/>
  <c r="F30701" i="5"/>
  <c r="F30702" i="5"/>
  <c r="F30703" i="5"/>
  <c r="F30704" i="5"/>
  <c r="F30705" i="5"/>
  <c r="F30706" i="5"/>
  <c r="F30708" i="5"/>
  <c r="F30709" i="5"/>
  <c r="F30711" i="5"/>
  <c r="F30712" i="5"/>
  <c r="F30713" i="5"/>
  <c r="F30714" i="5"/>
  <c r="F30715" i="5"/>
  <c r="F30716" i="5"/>
  <c r="F30717" i="5"/>
  <c r="F30718" i="5"/>
  <c r="F30719" i="5"/>
  <c r="F30720" i="5"/>
  <c r="F30721" i="5"/>
  <c r="F30722" i="5"/>
  <c r="F30723" i="5"/>
  <c r="F30724" i="5"/>
  <c r="F30725" i="5"/>
  <c r="F30727" i="5"/>
  <c r="F30728" i="5"/>
  <c r="F30729" i="5"/>
  <c r="F30730" i="5"/>
  <c r="F30731" i="5"/>
  <c r="F30732" i="5"/>
  <c r="F30733" i="5"/>
  <c r="F30734" i="5"/>
  <c r="F30735" i="5"/>
  <c r="F30736" i="5"/>
  <c r="F30737" i="5"/>
  <c r="F30738" i="5"/>
  <c r="F30739" i="5"/>
  <c r="F30740" i="5"/>
  <c r="F30741" i="5"/>
  <c r="F30742" i="5"/>
  <c r="F30743" i="5"/>
  <c r="F30744" i="5"/>
  <c r="F30745" i="5"/>
  <c r="F30746" i="5"/>
  <c r="F30747" i="5"/>
  <c r="F30748" i="5"/>
  <c r="F30749" i="5"/>
  <c r="F30750" i="5"/>
  <c r="F30751" i="5"/>
  <c r="F30752" i="5"/>
  <c r="F30753" i="5"/>
  <c r="F30754" i="5"/>
  <c r="F30755" i="5"/>
  <c r="F30756" i="5"/>
  <c r="F30757" i="5"/>
  <c r="F30759" i="5"/>
  <c r="F30760" i="5"/>
  <c r="F30761" i="5"/>
  <c r="F30762" i="5"/>
  <c r="F30763" i="5"/>
  <c r="F30764" i="5"/>
  <c r="F30765" i="5"/>
  <c r="F30766" i="5"/>
  <c r="F30767" i="5"/>
  <c r="F30768" i="5"/>
  <c r="F30769" i="5"/>
  <c r="F30770" i="5"/>
  <c r="F30771" i="5"/>
  <c r="F30772" i="5"/>
  <c r="F30773" i="5"/>
  <c r="F30775" i="5"/>
  <c r="F30776" i="5"/>
  <c r="F30777" i="5"/>
  <c r="F30778" i="5"/>
  <c r="F30779" i="5"/>
  <c r="F30780" i="5"/>
  <c r="F30781" i="5"/>
  <c r="F30782" i="5"/>
  <c r="F30783" i="5"/>
  <c r="F30784" i="5"/>
  <c r="F30785" i="5"/>
  <c r="F30786" i="5"/>
  <c r="F30788" i="5"/>
  <c r="F30789" i="5"/>
  <c r="F30791" i="5"/>
  <c r="F30792" i="5"/>
  <c r="F30793" i="5"/>
  <c r="F30794" i="5"/>
  <c r="F30795" i="5"/>
  <c r="F30796" i="5"/>
  <c r="F30797" i="5"/>
  <c r="F30798" i="5"/>
  <c r="F30799" i="5"/>
  <c r="F30800" i="5"/>
  <c r="F30801" i="5"/>
  <c r="F30802" i="5"/>
  <c r="F30804" i="5"/>
  <c r="F30805" i="5"/>
  <c r="F30807" i="5"/>
  <c r="F30808" i="5"/>
  <c r="F30809" i="5"/>
  <c r="F30810" i="5"/>
  <c r="F30811" i="5"/>
  <c r="F30812" i="5"/>
  <c r="F30813" i="5"/>
  <c r="F30814" i="5"/>
  <c r="F30815" i="5"/>
  <c r="F30816" i="5"/>
  <c r="F30817" i="5"/>
  <c r="F30818" i="5"/>
  <c r="F30819" i="5"/>
  <c r="F30820" i="5"/>
  <c r="F30821" i="5"/>
  <c r="F30822" i="5"/>
  <c r="F30823" i="5"/>
  <c r="F30824" i="5"/>
  <c r="F30825" i="5"/>
  <c r="F30826" i="5"/>
  <c r="F30827" i="5"/>
  <c r="F30828" i="5"/>
  <c r="F30829" i="5"/>
  <c r="F30830" i="5"/>
  <c r="F30831" i="5"/>
  <c r="F30832" i="5"/>
  <c r="F30833" i="5"/>
  <c r="F30834" i="5"/>
  <c r="F30836" i="5"/>
  <c r="F30837" i="5"/>
  <c r="F30839" i="5"/>
  <c r="F30840" i="5"/>
  <c r="F30841" i="5"/>
  <c r="F30842" i="5"/>
  <c r="F30843" i="5"/>
  <c r="F30844" i="5"/>
  <c r="F30845" i="5"/>
  <c r="F30846" i="5"/>
  <c r="F30847" i="5"/>
  <c r="F30848" i="5"/>
  <c r="F30849" i="5"/>
  <c r="F30850" i="5"/>
  <c r="F30851" i="5"/>
  <c r="F30852" i="5"/>
  <c r="F30853" i="5"/>
  <c r="F30855" i="5"/>
  <c r="F30856" i="5"/>
  <c r="F30857" i="5"/>
  <c r="F30858" i="5"/>
  <c r="F30859" i="5"/>
  <c r="F30860" i="5"/>
  <c r="F30861" i="5"/>
  <c r="F30862" i="5"/>
  <c r="F30863" i="5"/>
  <c r="F30864" i="5"/>
  <c r="F30865" i="5"/>
  <c r="F30866" i="5"/>
  <c r="F30867" i="5"/>
  <c r="F30868" i="5"/>
  <c r="F30869" i="5"/>
  <c r="F30870" i="5"/>
  <c r="F30872" i="5"/>
  <c r="F30873" i="5"/>
  <c r="F30874" i="5"/>
  <c r="F30875" i="5"/>
  <c r="F30876" i="5"/>
  <c r="F30877" i="5"/>
  <c r="F30878" i="5"/>
  <c r="F30879" i="5"/>
  <c r="F30880" i="5"/>
  <c r="F30881" i="5"/>
  <c r="F30882" i="5"/>
  <c r="F30883" i="5"/>
  <c r="F30884" i="5"/>
  <c r="F30885" i="5"/>
  <c r="F30888" i="5"/>
  <c r="F30889" i="5"/>
  <c r="F30890" i="5"/>
  <c r="F30891" i="5"/>
  <c r="F30892" i="5"/>
  <c r="F30893" i="5"/>
  <c r="F30894" i="5"/>
  <c r="F30895" i="5"/>
  <c r="F30896" i="5"/>
  <c r="F30897" i="5"/>
  <c r="F30898" i="5"/>
  <c r="F30899" i="5"/>
  <c r="F30900" i="5"/>
  <c r="F30901" i="5"/>
  <c r="F30904" i="5"/>
  <c r="F30905" i="5"/>
  <c r="F30907" i="5"/>
  <c r="F30908" i="5"/>
  <c r="F30909" i="5"/>
  <c r="F30910" i="5"/>
  <c r="F30911" i="5"/>
  <c r="F30912" i="5"/>
  <c r="F30913" i="5"/>
  <c r="F30914" i="5"/>
  <c r="F30916" i="5"/>
  <c r="F30917" i="5"/>
  <c r="F30919" i="5"/>
  <c r="F30920" i="5"/>
  <c r="F30921" i="5"/>
  <c r="F30922" i="5"/>
  <c r="F30923" i="5"/>
  <c r="F30924" i="5"/>
  <c r="F30925" i="5"/>
  <c r="F30926" i="5"/>
  <c r="F30927" i="5"/>
  <c r="F30928" i="5"/>
  <c r="F30929" i="5"/>
  <c r="F30930" i="5"/>
  <c r="F30932" i="5"/>
  <c r="F30933" i="5"/>
  <c r="F30934" i="5"/>
  <c r="F30935" i="5"/>
  <c r="F30936" i="5"/>
  <c r="F30937" i="5"/>
  <c r="F30939" i="5"/>
  <c r="F30940" i="5"/>
  <c r="F30941" i="5"/>
  <c r="F30942" i="5"/>
  <c r="F30943" i="5"/>
  <c r="F30945" i="5"/>
  <c r="F30946" i="5"/>
  <c r="F30947" i="5"/>
  <c r="F30948" i="5"/>
  <c r="F30949" i="5"/>
  <c r="F30950" i="5"/>
  <c r="F30951" i="5"/>
  <c r="F30952" i="5"/>
  <c r="F30953" i="5"/>
  <c r="F30955" i="5"/>
  <c r="F30956" i="5"/>
  <c r="F30957" i="5"/>
  <c r="F30958" i="5"/>
  <c r="F30959" i="5"/>
  <c r="F30960" i="5"/>
  <c r="F30961" i="5"/>
  <c r="F30962" i="5"/>
  <c r="F30963" i="5"/>
  <c r="F30964" i="5"/>
  <c r="F30965" i="5"/>
  <c r="F30966" i="5"/>
  <c r="F30968" i="5"/>
  <c r="F30969" i="5"/>
  <c r="F30971" i="5"/>
  <c r="F30972" i="5"/>
  <c r="F30973" i="5"/>
  <c r="F30974" i="5"/>
  <c r="F30975" i="5"/>
  <c r="F30976" i="5"/>
  <c r="F30977" i="5"/>
  <c r="F30978" i="5"/>
  <c r="F30979" i="5"/>
  <c r="F30980" i="5"/>
  <c r="F30981" i="5"/>
  <c r="F30982" i="5"/>
  <c r="F30983" i="5"/>
  <c r="F30984" i="5"/>
  <c r="F30985" i="5"/>
  <c r="F30986" i="5"/>
  <c r="F30987" i="5"/>
  <c r="F30988" i="5"/>
  <c r="F30989" i="5"/>
  <c r="F30990" i="5"/>
  <c r="F30991" i="5"/>
  <c r="F30992" i="5"/>
  <c r="F30993" i="5"/>
  <c r="F30994" i="5"/>
  <c r="F30995" i="5"/>
  <c r="F30996" i="5"/>
  <c r="F30997" i="5"/>
  <c r="F30998" i="5"/>
  <c r="F30999" i="5"/>
  <c r="F31000" i="5"/>
  <c r="F31001" i="5"/>
  <c r="F31002" i="5"/>
  <c r="F31003" i="5"/>
  <c r="F31004" i="5"/>
  <c r="F31005" i="5"/>
  <c r="F31006" i="5"/>
  <c r="F31007" i="5"/>
  <c r="F31008" i="5"/>
  <c r="F31009" i="5"/>
  <c r="F31010" i="5"/>
  <c r="F31011" i="5"/>
  <c r="F31012" i="5"/>
  <c r="F31013" i="5"/>
  <c r="F31014" i="5"/>
  <c r="F31015" i="5"/>
  <c r="F31016" i="5"/>
  <c r="F31017" i="5"/>
  <c r="F31018" i="5"/>
  <c r="F31019" i="5"/>
  <c r="F31020" i="5"/>
  <c r="F31021" i="5"/>
  <c r="F31022" i="5"/>
  <c r="F31023" i="5"/>
  <c r="F31024" i="5"/>
  <c r="F31025" i="5"/>
  <c r="F31026" i="5"/>
  <c r="F31027" i="5"/>
  <c r="F31028" i="5"/>
  <c r="F31029" i="5"/>
  <c r="F31030" i="5"/>
  <c r="F31031" i="5"/>
  <c r="F31032" i="5"/>
  <c r="F31033" i="5"/>
  <c r="F31034" i="5"/>
  <c r="F31035" i="5"/>
  <c r="F31036" i="5"/>
  <c r="F31037" i="5"/>
  <c r="F31038" i="5"/>
  <c r="F31039" i="5"/>
  <c r="F31040" i="5"/>
  <c r="F31041" i="5"/>
  <c r="F31042" i="5"/>
  <c r="F31043" i="5"/>
  <c r="F31044" i="5"/>
  <c r="F31045" i="5"/>
  <c r="F31046" i="5"/>
  <c r="F31047" i="5"/>
  <c r="F31048" i="5"/>
  <c r="F31049" i="5"/>
  <c r="F31050" i="5"/>
  <c r="F31051" i="5"/>
  <c r="F31052" i="5"/>
  <c r="F31053" i="5"/>
  <c r="F31054" i="5"/>
  <c r="F31055" i="5"/>
  <c r="F31056" i="5"/>
  <c r="F31057" i="5"/>
  <c r="F31058" i="5"/>
  <c r="F31059" i="5"/>
  <c r="F31060" i="5"/>
  <c r="F31061" i="5"/>
  <c r="F31062" i="5"/>
  <c r="F31063" i="5"/>
  <c r="F31064" i="5"/>
  <c r="F31065" i="5"/>
  <c r="F31066" i="5"/>
  <c r="F31067" i="5"/>
  <c r="F31068" i="5"/>
  <c r="F31069" i="5"/>
  <c r="F31070" i="5"/>
  <c r="F31071" i="5"/>
  <c r="F31072" i="5"/>
  <c r="F31073" i="5"/>
  <c r="F31074" i="5"/>
  <c r="F31075" i="5"/>
  <c r="F31076" i="5"/>
  <c r="F31077" i="5"/>
  <c r="F31078" i="5"/>
  <c r="F31079" i="5"/>
  <c r="F31080" i="5"/>
  <c r="F31081" i="5"/>
  <c r="F31082" i="5"/>
  <c r="F31083" i="5"/>
  <c r="F31084" i="5"/>
  <c r="F31085" i="5"/>
  <c r="F31086" i="5"/>
  <c r="F31087" i="5"/>
  <c r="F31088" i="5"/>
  <c r="F31089" i="5"/>
  <c r="F31090" i="5"/>
  <c r="F31091" i="5"/>
  <c r="F31092" i="5"/>
  <c r="F31093" i="5"/>
  <c r="F31094" i="5"/>
  <c r="F31095" i="5"/>
  <c r="F31096" i="5"/>
  <c r="F31097" i="5"/>
  <c r="F31098" i="5"/>
  <c r="F31099" i="5"/>
  <c r="F31100" i="5"/>
  <c r="F31101" i="5"/>
  <c r="F31102" i="5"/>
  <c r="F31103" i="5"/>
  <c r="F31104" i="5"/>
  <c r="F31105" i="5"/>
  <c r="F31106" i="5"/>
  <c r="F31107" i="5"/>
  <c r="F31108" i="5"/>
  <c r="F31109" i="5"/>
  <c r="F31110" i="5"/>
  <c r="F31111" i="5"/>
  <c r="F31112" i="5"/>
  <c r="F31113" i="5"/>
  <c r="F31114" i="5"/>
  <c r="F31115" i="5"/>
  <c r="F31116" i="5"/>
  <c r="F31117" i="5"/>
  <c r="F31118" i="5"/>
  <c r="F31119" i="5"/>
  <c r="F31120" i="5"/>
  <c r="F31121" i="5"/>
  <c r="F31122" i="5"/>
  <c r="F31123" i="5"/>
  <c r="F31124" i="5"/>
  <c r="F31125" i="5"/>
  <c r="F31126" i="5"/>
  <c r="F31127" i="5"/>
  <c r="F31128" i="5"/>
  <c r="F31129" i="5"/>
  <c r="F31130" i="5"/>
  <c r="F31131" i="5"/>
  <c r="F31132" i="5"/>
  <c r="F31133" i="5"/>
  <c r="F31134" i="5"/>
  <c r="F31135" i="5"/>
  <c r="F31136" i="5"/>
  <c r="F31137" i="5"/>
  <c r="F31138" i="5"/>
  <c r="F31139" i="5"/>
  <c r="F31140" i="5"/>
  <c r="F31141" i="5"/>
  <c r="F31142" i="5"/>
  <c r="F31143" i="5"/>
  <c r="F31144" i="5"/>
  <c r="F31145" i="5"/>
  <c r="F31146" i="5"/>
  <c r="F31147" i="5"/>
  <c r="F31148" i="5"/>
  <c r="F31149" i="5"/>
  <c r="F31150" i="5"/>
  <c r="F31151" i="5"/>
  <c r="F31152" i="5"/>
  <c r="F31153" i="5"/>
  <c r="F31154" i="5"/>
  <c r="F31155" i="5"/>
  <c r="F31156" i="5"/>
  <c r="F31157" i="5"/>
  <c r="F31158" i="5"/>
  <c r="F31159" i="5"/>
  <c r="F31160" i="5"/>
  <c r="F31161" i="5"/>
  <c r="F31162" i="5"/>
  <c r="F31163" i="5"/>
  <c r="F31164" i="5"/>
  <c r="F31165" i="5"/>
  <c r="F31166" i="5"/>
  <c r="F31167" i="5"/>
  <c r="F31168" i="5"/>
  <c r="F31169" i="5"/>
  <c r="F31170" i="5"/>
  <c r="F31171" i="5"/>
  <c r="F31172" i="5"/>
  <c r="F31173" i="5"/>
  <c r="F31174" i="5"/>
  <c r="F31175" i="5"/>
  <c r="F31176" i="5"/>
  <c r="F31177" i="5"/>
  <c r="F31178" i="5"/>
  <c r="F31179" i="5"/>
  <c r="F31180" i="5"/>
  <c r="F31181" i="5"/>
  <c r="F31182" i="5"/>
  <c r="F31183" i="5"/>
  <c r="F31184" i="5"/>
  <c r="F31185" i="5"/>
  <c r="F31186" i="5"/>
  <c r="F31187" i="5"/>
  <c r="F31188" i="5"/>
  <c r="F31189" i="5"/>
  <c r="F31190" i="5"/>
  <c r="F31191" i="5"/>
  <c r="F31192" i="5"/>
  <c r="F31193" i="5"/>
  <c r="F31194" i="5"/>
  <c r="F31195" i="5"/>
  <c r="F31196" i="5"/>
  <c r="F31197" i="5"/>
  <c r="F31198" i="5"/>
  <c r="F31199" i="5"/>
  <c r="F31200" i="5"/>
  <c r="F31201" i="5"/>
  <c r="F31202" i="5"/>
  <c r="F31203" i="5"/>
  <c r="F31204" i="5"/>
  <c r="F31205" i="5"/>
  <c r="F31206" i="5"/>
  <c r="F31207" i="5"/>
  <c r="F31208" i="5"/>
  <c r="F31209" i="5"/>
  <c r="F31210" i="5"/>
  <c r="F31211" i="5"/>
  <c r="F31212" i="5"/>
  <c r="F31213" i="5"/>
  <c r="F31214" i="5"/>
  <c r="F31215" i="5"/>
  <c r="F31216" i="5"/>
  <c r="F31217" i="5"/>
  <c r="F31218" i="5"/>
  <c r="F31219" i="5"/>
  <c r="F31220" i="5"/>
  <c r="F31221" i="5"/>
  <c r="F31222" i="5"/>
  <c r="F31223" i="5"/>
  <c r="F31224" i="5"/>
  <c r="F31225" i="5"/>
  <c r="F31226" i="5"/>
  <c r="F31227" i="5"/>
  <c r="F31228" i="5"/>
  <c r="F31229" i="5"/>
  <c r="F31230" i="5"/>
  <c r="F31231" i="5"/>
  <c r="F31232" i="5"/>
  <c r="F31233" i="5"/>
  <c r="F31234" i="5"/>
  <c r="F31235" i="5"/>
  <c r="F31236" i="5"/>
  <c r="F31237" i="5"/>
  <c r="F31238" i="5"/>
  <c r="F31239" i="5"/>
  <c r="F31240" i="5"/>
  <c r="F31241" i="5"/>
  <c r="F31242" i="5"/>
  <c r="F31243" i="5"/>
  <c r="F31244" i="5"/>
  <c r="F31245" i="5"/>
  <c r="F31246" i="5"/>
  <c r="F31247" i="5"/>
  <c r="F31248" i="5"/>
  <c r="F31249" i="5"/>
  <c r="F31250" i="5"/>
  <c r="F31251" i="5"/>
  <c r="F31252" i="5"/>
  <c r="F31253" i="5"/>
  <c r="F31254" i="5"/>
  <c r="F31255" i="5"/>
  <c r="F31256" i="5"/>
  <c r="F31257" i="5"/>
  <c r="F31258" i="5"/>
  <c r="F31259" i="5"/>
  <c r="F31260" i="5"/>
  <c r="F31261" i="5"/>
  <c r="F31262" i="5"/>
  <c r="F31263" i="5"/>
  <c r="F31264" i="5"/>
  <c r="F31265" i="5"/>
  <c r="F31266" i="5"/>
  <c r="F31267" i="5"/>
  <c r="F31268" i="5"/>
  <c r="F31269" i="5"/>
  <c r="F31270" i="5"/>
  <c r="F31271" i="5"/>
  <c r="F31272" i="5"/>
  <c r="F31273" i="5"/>
  <c r="F31274" i="5"/>
  <c r="F31275" i="5"/>
  <c r="F31276" i="5"/>
  <c r="F31277" i="5"/>
  <c r="F31278" i="5"/>
  <c r="F31279" i="5"/>
  <c r="F31280" i="5"/>
  <c r="F31281" i="5"/>
  <c r="F31282" i="5"/>
  <c r="F31283" i="5"/>
  <c r="F31284" i="5"/>
  <c r="F31285" i="5"/>
  <c r="F31286" i="5"/>
  <c r="F31287" i="5"/>
  <c r="F31288" i="5"/>
  <c r="F31289" i="5"/>
  <c r="F31290" i="5"/>
  <c r="F31291" i="5"/>
  <c r="F31292" i="5"/>
  <c r="F31293" i="5"/>
  <c r="F31294" i="5"/>
  <c r="F31295" i="5"/>
  <c r="F31296" i="5"/>
  <c r="F31297" i="5"/>
  <c r="F31298" i="5"/>
  <c r="F31299" i="5"/>
  <c r="F31300" i="5"/>
  <c r="F31301" i="5"/>
  <c r="F31302" i="5"/>
  <c r="F31303" i="5"/>
  <c r="F31304" i="5"/>
  <c r="F31305" i="5"/>
  <c r="F31306" i="5"/>
  <c r="F31307" i="5"/>
  <c r="F31308" i="5"/>
  <c r="F31309" i="5"/>
  <c r="F31310" i="5"/>
  <c r="F31311" i="5"/>
  <c r="F31312" i="5"/>
  <c r="F31313" i="5"/>
  <c r="F31314" i="5"/>
  <c r="F31315" i="5"/>
  <c r="F31316" i="5"/>
  <c r="F31317" i="5"/>
  <c r="F31318" i="5"/>
  <c r="F31319" i="5"/>
  <c r="F31320" i="5"/>
  <c r="F31321" i="5"/>
  <c r="F31322" i="5"/>
  <c r="F31323" i="5"/>
  <c r="F31324" i="5"/>
  <c r="F31325" i="5"/>
  <c r="F31326" i="5"/>
  <c r="F31327" i="5"/>
  <c r="F31328" i="5"/>
  <c r="F31329" i="5"/>
  <c r="F31330" i="5"/>
  <c r="F31331" i="5"/>
  <c r="F31332" i="5"/>
  <c r="F31333" i="5"/>
  <c r="F31334" i="5"/>
  <c r="F31335" i="5"/>
  <c r="F31336" i="5"/>
  <c r="F31337" i="5"/>
  <c r="F31338" i="5"/>
  <c r="F31339" i="5"/>
  <c r="F31340" i="5"/>
  <c r="F31341" i="5"/>
  <c r="F31342" i="5"/>
  <c r="F31343" i="5"/>
  <c r="F31344" i="5"/>
  <c r="F31345" i="5"/>
  <c r="F31346" i="5"/>
  <c r="F31347" i="5"/>
  <c r="F31348" i="5"/>
  <c r="F31349" i="5"/>
  <c r="F31350" i="5"/>
  <c r="F31351" i="5"/>
  <c r="F31352" i="5"/>
  <c r="F31353" i="5"/>
  <c r="F31354" i="5"/>
  <c r="F31355" i="5"/>
  <c r="F31356" i="5"/>
  <c r="F31357" i="5"/>
  <c r="F31358" i="5"/>
  <c r="F31359" i="5"/>
  <c r="F31360" i="5"/>
  <c r="F31361" i="5"/>
  <c r="F31362" i="5"/>
  <c r="F31363" i="5"/>
  <c r="F31364" i="5"/>
  <c r="F31365" i="5"/>
  <c r="F31366" i="5"/>
  <c r="F31367" i="5"/>
  <c r="F31368" i="5"/>
  <c r="F31369" i="5"/>
  <c r="F31370" i="5"/>
  <c r="F31371" i="5"/>
  <c r="F31372" i="5"/>
  <c r="F31373" i="5"/>
  <c r="F31374" i="5"/>
  <c r="F31375" i="5"/>
  <c r="F31376" i="5"/>
  <c r="F31377" i="5"/>
  <c r="F31378" i="5"/>
  <c r="F31379" i="5"/>
  <c r="F31380" i="5"/>
  <c r="F31381" i="5"/>
  <c r="F31382" i="5"/>
  <c r="F31383" i="5"/>
  <c r="F31384" i="5"/>
  <c r="F31385" i="5"/>
  <c r="F31386" i="5"/>
  <c r="F31387" i="5"/>
  <c r="F31388" i="5"/>
  <c r="F31389" i="5"/>
  <c r="F31390" i="5"/>
  <c r="F31391" i="5"/>
  <c r="F31392" i="5"/>
  <c r="F31393" i="5"/>
  <c r="F31394" i="5"/>
  <c r="F31395" i="5"/>
  <c r="F31396" i="5"/>
  <c r="F31397" i="5"/>
  <c r="F31398" i="5"/>
  <c r="F31399" i="5"/>
  <c r="F31400" i="5"/>
  <c r="F31401" i="5"/>
  <c r="F31402" i="5"/>
  <c r="F31403" i="5"/>
  <c r="F31404" i="5"/>
  <c r="F31405" i="5"/>
  <c r="F31406" i="5"/>
  <c r="F31407" i="5"/>
  <c r="F31408" i="5"/>
  <c r="F31409" i="5"/>
  <c r="F31410" i="5"/>
  <c r="F31411" i="5"/>
  <c r="F31412" i="5"/>
  <c r="F31413" i="5"/>
  <c r="F31414" i="5"/>
  <c r="F31415" i="5"/>
  <c r="F31416" i="5"/>
  <c r="F31417" i="5"/>
  <c r="F31418" i="5"/>
  <c r="F31419" i="5"/>
  <c r="F31420" i="5"/>
  <c r="F31421" i="5"/>
  <c r="F31422" i="5"/>
  <c r="F31423" i="5"/>
  <c r="F31424" i="5"/>
  <c r="F31425" i="5"/>
  <c r="F31426" i="5"/>
  <c r="F31427" i="5"/>
  <c r="F31428" i="5"/>
  <c r="F31429" i="5"/>
  <c r="F31430" i="5"/>
  <c r="F31431" i="5"/>
  <c r="F31432" i="5"/>
  <c r="F31433" i="5"/>
  <c r="F31434" i="5"/>
  <c r="F31435" i="5"/>
  <c r="F31436" i="5"/>
  <c r="F31437" i="5"/>
  <c r="F31438" i="5"/>
  <c r="F31439" i="5"/>
  <c r="F31440" i="5"/>
  <c r="F31441" i="5"/>
  <c r="F31442" i="5"/>
  <c r="F31443" i="5"/>
  <c r="F31444" i="5"/>
  <c r="F31445" i="5"/>
  <c r="F31446" i="5"/>
  <c r="F31447" i="5"/>
  <c r="F31448" i="5"/>
  <c r="F31449" i="5"/>
  <c r="F31450" i="5"/>
  <c r="F31451" i="5"/>
  <c r="F31452" i="5"/>
  <c r="F31453" i="5"/>
  <c r="F31454" i="5"/>
  <c r="F31455" i="5"/>
  <c r="F31456" i="5"/>
  <c r="F31457" i="5"/>
  <c r="F31458" i="5"/>
  <c r="F31459" i="5"/>
  <c r="F31460" i="5"/>
  <c r="F31461" i="5"/>
  <c r="F31462" i="5"/>
  <c r="F31463" i="5"/>
  <c r="F31464" i="5"/>
  <c r="F31465" i="5"/>
  <c r="F31466" i="5"/>
  <c r="F31467" i="5"/>
  <c r="F31468" i="5"/>
  <c r="F31469" i="5"/>
  <c r="F31470" i="5"/>
  <c r="F31471" i="5"/>
  <c r="F31472" i="5"/>
  <c r="F31473" i="5"/>
  <c r="F31474" i="5"/>
  <c r="F31475" i="5"/>
  <c r="F31476" i="5"/>
  <c r="F31477" i="5"/>
  <c r="F31478" i="5"/>
  <c r="F31479" i="5"/>
  <c r="F31480" i="5"/>
  <c r="F31481" i="5"/>
  <c r="F31482" i="5"/>
  <c r="F31483" i="5"/>
  <c r="F31484" i="5"/>
  <c r="F31485" i="5"/>
  <c r="F31486" i="5"/>
  <c r="F31487" i="5"/>
  <c r="F31488" i="5"/>
  <c r="F31489" i="5"/>
  <c r="F31490" i="5"/>
  <c r="F31491" i="5"/>
  <c r="F31492" i="5"/>
  <c r="F31493" i="5"/>
  <c r="F31494" i="5"/>
  <c r="F31495" i="5"/>
  <c r="F31496" i="5"/>
  <c r="F31497" i="5"/>
  <c r="F31498" i="5"/>
  <c r="F31499" i="5"/>
  <c r="F31500" i="5"/>
  <c r="F31501" i="5"/>
  <c r="F31502" i="5"/>
  <c r="F31503" i="5"/>
  <c r="F31504" i="5"/>
  <c r="F31505" i="5"/>
  <c r="F31506" i="5"/>
  <c r="F31507" i="5"/>
  <c r="F31508" i="5"/>
  <c r="F31509" i="5"/>
  <c r="F31510" i="5"/>
  <c r="F31511" i="5"/>
  <c r="F31512" i="5"/>
  <c r="F31513" i="5"/>
  <c r="F31514" i="5"/>
  <c r="F31515" i="5"/>
  <c r="F31516" i="5"/>
  <c r="F31517" i="5"/>
  <c r="F31518" i="5"/>
  <c r="F31519" i="5"/>
  <c r="F31520" i="5"/>
  <c r="F31521" i="5"/>
  <c r="F31522" i="5"/>
  <c r="F31523" i="5"/>
  <c r="F31524" i="5"/>
  <c r="F31525" i="5"/>
  <c r="F31526" i="5"/>
  <c r="F31527" i="5"/>
  <c r="F31528" i="5"/>
  <c r="F31529" i="5"/>
  <c r="F31530" i="5"/>
  <c r="F31531" i="5"/>
  <c r="F31532" i="5"/>
  <c r="F31533" i="5"/>
  <c r="F31534" i="5"/>
  <c r="F31535" i="5"/>
  <c r="F31536" i="5"/>
  <c r="F31537" i="5"/>
  <c r="F31538" i="5"/>
  <c r="F31539" i="5"/>
  <c r="F31540" i="5"/>
  <c r="F31541" i="5"/>
  <c r="F31542" i="5"/>
  <c r="F31543" i="5"/>
  <c r="F31544" i="5"/>
  <c r="F31545" i="5"/>
  <c r="F31546" i="5"/>
  <c r="F31547" i="5"/>
  <c r="F31548" i="5"/>
  <c r="F31549" i="5"/>
  <c r="F31550" i="5"/>
  <c r="F31551" i="5"/>
  <c r="F31552" i="5"/>
  <c r="F31553" i="5"/>
  <c r="F31554" i="5"/>
  <c r="F31555" i="5"/>
  <c r="F31556" i="5"/>
  <c r="F31557" i="5"/>
  <c r="F31558" i="5"/>
  <c r="F31559" i="5"/>
  <c r="F31560" i="5"/>
  <c r="F31561" i="5"/>
  <c r="F31562" i="5"/>
  <c r="F31563" i="5"/>
  <c r="F31564" i="5"/>
  <c r="F31565" i="5"/>
  <c r="F31566" i="5"/>
  <c r="F31567" i="5"/>
  <c r="F31568" i="5"/>
  <c r="F31569" i="5"/>
  <c r="F31570" i="5"/>
  <c r="F31571" i="5"/>
  <c r="F31572" i="5"/>
  <c r="F31573" i="5"/>
  <c r="F31574" i="5"/>
  <c r="F31575" i="5"/>
  <c r="F31576" i="5"/>
  <c r="F31577" i="5"/>
  <c r="F31578" i="5"/>
  <c r="F31579" i="5"/>
  <c r="F31580" i="5"/>
  <c r="F31581" i="5"/>
  <c r="F31582" i="5"/>
  <c r="F31583" i="5"/>
  <c r="F31584" i="5"/>
  <c r="F31585" i="5"/>
  <c r="F31586" i="5"/>
  <c r="F31587" i="5"/>
  <c r="F31588" i="5"/>
  <c r="F31589" i="5"/>
  <c r="F31590" i="5"/>
  <c r="F31591" i="5"/>
  <c r="F31592" i="5"/>
  <c r="F31593" i="5"/>
  <c r="F31594" i="5"/>
  <c r="F31595" i="5"/>
  <c r="F31596" i="5"/>
  <c r="F31597" i="5"/>
  <c r="F31598" i="5"/>
  <c r="F31599" i="5"/>
  <c r="F31600" i="5"/>
  <c r="F31601" i="5"/>
  <c r="F31602" i="5"/>
  <c r="F31603" i="5"/>
  <c r="F31604" i="5"/>
  <c r="F31605" i="5"/>
  <c r="F31606" i="5"/>
  <c r="F31607" i="5"/>
  <c r="F31608" i="5"/>
  <c r="F31609" i="5"/>
  <c r="F31610" i="5"/>
  <c r="F31611" i="5"/>
  <c r="F31612" i="5"/>
  <c r="F31613" i="5"/>
  <c r="F31614" i="5"/>
  <c r="F31615" i="5"/>
  <c r="F31616" i="5"/>
  <c r="F31617" i="5"/>
  <c r="F31618" i="5"/>
  <c r="F31619" i="5"/>
  <c r="F31620" i="5"/>
  <c r="F31621" i="5"/>
  <c r="F31622" i="5"/>
  <c r="F31623" i="5"/>
  <c r="F31624" i="5"/>
  <c r="F31625" i="5"/>
  <c r="F31626" i="5"/>
  <c r="F31627" i="5"/>
  <c r="F31628" i="5"/>
  <c r="F31629" i="5"/>
  <c r="F31630" i="5"/>
  <c r="F31631" i="5"/>
  <c r="F31632" i="5"/>
  <c r="F31633" i="5"/>
  <c r="F31634" i="5"/>
  <c r="F31635" i="5"/>
  <c r="F31636" i="5"/>
  <c r="F31637" i="5"/>
  <c r="F31638" i="5"/>
  <c r="F31639" i="5"/>
  <c r="F31640" i="5"/>
  <c r="F31641" i="5"/>
  <c r="F31642" i="5"/>
  <c r="F31643" i="5"/>
  <c r="F31644" i="5"/>
  <c r="F31645" i="5"/>
  <c r="F31646" i="5"/>
  <c r="F31647" i="5"/>
  <c r="F31648" i="5"/>
  <c r="F31649" i="5"/>
  <c r="F31650" i="5"/>
  <c r="F31651" i="5"/>
  <c r="F31652" i="5"/>
  <c r="F31653" i="5"/>
  <c r="F31654" i="5"/>
  <c r="F31655" i="5"/>
  <c r="F31656" i="5"/>
  <c r="F31657" i="5"/>
  <c r="F31658" i="5"/>
  <c r="F31659" i="5"/>
  <c r="F31660" i="5"/>
  <c r="F31661" i="5"/>
  <c r="F31662" i="5"/>
  <c r="F31663" i="5"/>
  <c r="F31664" i="5"/>
  <c r="F31665" i="5"/>
  <c r="F31666" i="5"/>
  <c r="F31667" i="5"/>
  <c r="F31668" i="5"/>
  <c r="F31669" i="5"/>
  <c r="F31670" i="5"/>
  <c r="F31671" i="5"/>
  <c r="F31672" i="5"/>
  <c r="F31673" i="5"/>
  <c r="F31674" i="5"/>
  <c r="F31675" i="5"/>
  <c r="F31676" i="5"/>
  <c r="F31677" i="5"/>
  <c r="F31678" i="5"/>
  <c r="F31679" i="5"/>
  <c r="F31680" i="5"/>
  <c r="F31681" i="5"/>
  <c r="F31682" i="5"/>
  <c r="F31683" i="5"/>
  <c r="F31684" i="5"/>
  <c r="F31685" i="5"/>
  <c r="F31686" i="5"/>
  <c r="F31687" i="5"/>
  <c r="F31688" i="5"/>
  <c r="F31689" i="5"/>
  <c r="F31690" i="5"/>
  <c r="F31691" i="5"/>
  <c r="F31692" i="5"/>
  <c r="F31693" i="5"/>
  <c r="F31694" i="5"/>
  <c r="F31695" i="5"/>
  <c r="F31696" i="5"/>
  <c r="F31697" i="5"/>
  <c r="F31698" i="5"/>
  <c r="F31699" i="5"/>
  <c r="F31700" i="5"/>
  <c r="F31701" i="5"/>
  <c r="F31702" i="5"/>
  <c r="F31703" i="5"/>
  <c r="F31704" i="5"/>
  <c r="F31705" i="5"/>
  <c r="F31706" i="5"/>
  <c r="F31707" i="5"/>
  <c r="F31708" i="5"/>
  <c r="F31709" i="5"/>
  <c r="F31710" i="5"/>
  <c r="F31711" i="5"/>
  <c r="F31712" i="5"/>
  <c r="F31713" i="5"/>
  <c r="F31714" i="5"/>
  <c r="F31715" i="5"/>
  <c r="F31716" i="5"/>
  <c r="F31717" i="5"/>
  <c r="F31718" i="5"/>
  <c r="F31719" i="5"/>
  <c r="F31720" i="5"/>
  <c r="F31721" i="5"/>
  <c r="F31722" i="5"/>
  <c r="F31723" i="5"/>
  <c r="F31724" i="5"/>
  <c r="F31725" i="5"/>
  <c r="F31726" i="5"/>
  <c r="F31727" i="5"/>
  <c r="F31728" i="5"/>
  <c r="F31729" i="5"/>
  <c r="F31730" i="5"/>
  <c r="F31731" i="5"/>
  <c r="F31732" i="5"/>
  <c r="F31733" i="5"/>
  <c r="F31734" i="5"/>
  <c r="F31735" i="5"/>
  <c r="F31736" i="5"/>
  <c r="F31737" i="5"/>
  <c r="F31738" i="5"/>
  <c r="F31739" i="5"/>
  <c r="F31740" i="5"/>
  <c r="F31741" i="5"/>
  <c r="F31742" i="5"/>
  <c r="F31743" i="5"/>
  <c r="F31744" i="5"/>
  <c r="F31745" i="5"/>
  <c r="F31746" i="5"/>
  <c r="F31747" i="5"/>
  <c r="F31748" i="5"/>
  <c r="F31749" i="5"/>
  <c r="F31750" i="5"/>
  <c r="F31751" i="5"/>
  <c r="F31752" i="5"/>
  <c r="F31753" i="5"/>
  <c r="F31754" i="5"/>
  <c r="F31755" i="5"/>
  <c r="F31756" i="5"/>
  <c r="F31757" i="5"/>
  <c r="F31758" i="5"/>
  <c r="F31759" i="5"/>
  <c r="F31760" i="5"/>
  <c r="F31761" i="5"/>
  <c r="F31762" i="5"/>
  <c r="F31763" i="5"/>
  <c r="F31764" i="5"/>
  <c r="F31765" i="5"/>
  <c r="F31766" i="5"/>
  <c r="F31767" i="5"/>
  <c r="F31768" i="5"/>
  <c r="F31769" i="5"/>
  <c r="F31770" i="5"/>
  <c r="F31771" i="5"/>
  <c r="F31772" i="5"/>
  <c r="F31773" i="5"/>
  <c r="F31774" i="5"/>
  <c r="F31775" i="5"/>
  <c r="F31776" i="5"/>
  <c r="F31777" i="5"/>
  <c r="F31778" i="5"/>
  <c r="F31779" i="5"/>
  <c r="F31780" i="5"/>
  <c r="F31781" i="5"/>
  <c r="F31782" i="5"/>
  <c r="F31783" i="5"/>
  <c r="F31784" i="5"/>
  <c r="F31785" i="5"/>
  <c r="F31786" i="5"/>
  <c r="F31787" i="5"/>
  <c r="F31788" i="5"/>
  <c r="F31789" i="5"/>
  <c r="F31790" i="5"/>
  <c r="F31791" i="5"/>
  <c r="F31792" i="5"/>
  <c r="F31793" i="5"/>
  <c r="F31794" i="5"/>
  <c r="F31795" i="5"/>
  <c r="F31796" i="5"/>
  <c r="F31797" i="5"/>
  <c r="F31798" i="5"/>
  <c r="F31799" i="5"/>
  <c r="F31800" i="5"/>
  <c r="F31801" i="5"/>
  <c r="F31802" i="5"/>
  <c r="F31803" i="5"/>
  <c r="F31804" i="5"/>
  <c r="F31805" i="5"/>
  <c r="F31806" i="5"/>
  <c r="F31807" i="5"/>
  <c r="F31808" i="5"/>
  <c r="F31809" i="5"/>
  <c r="F31810" i="5"/>
  <c r="F31811" i="5"/>
  <c r="F31812" i="5"/>
  <c r="F31813" i="5"/>
  <c r="F31814" i="5"/>
  <c r="F31815" i="5"/>
  <c r="F31816" i="5"/>
  <c r="F31817" i="5"/>
  <c r="F31818" i="5"/>
  <c r="F31819" i="5"/>
  <c r="F31820" i="5"/>
  <c r="F31821" i="5"/>
  <c r="F31822" i="5"/>
  <c r="F31823" i="5"/>
  <c r="F31824" i="5"/>
  <c r="F31825" i="5"/>
  <c r="F31826" i="5"/>
  <c r="F31827" i="5"/>
  <c r="F31828" i="5"/>
  <c r="F31829" i="5"/>
  <c r="F31830" i="5"/>
  <c r="F31831" i="5"/>
  <c r="F31832" i="5"/>
  <c r="F31833" i="5"/>
  <c r="F31834" i="5"/>
  <c r="F31835" i="5"/>
  <c r="F31836" i="5"/>
  <c r="F31837" i="5"/>
  <c r="F31838" i="5"/>
  <c r="F31839" i="5"/>
  <c r="F31840" i="5"/>
  <c r="F31841" i="5"/>
  <c r="F31842" i="5"/>
  <c r="F31843" i="5"/>
  <c r="F31844" i="5"/>
  <c r="F31845" i="5"/>
  <c r="F31846" i="5"/>
  <c r="F31847" i="5"/>
  <c r="F31848" i="5"/>
  <c r="F31849" i="5"/>
  <c r="F31850" i="5"/>
  <c r="F31851" i="5"/>
  <c r="F31852" i="5"/>
  <c r="F31853" i="5"/>
  <c r="F31854" i="5"/>
  <c r="F31855" i="5"/>
  <c r="F31856" i="5"/>
  <c r="F31857" i="5"/>
  <c r="F31858" i="5"/>
  <c r="F31859" i="5"/>
  <c r="F31860" i="5"/>
  <c r="F31861" i="5"/>
  <c r="F31862" i="5"/>
  <c r="F31863" i="5"/>
  <c r="F31864" i="5"/>
  <c r="F31865" i="5"/>
  <c r="F31866" i="5"/>
  <c r="F31867" i="5"/>
  <c r="F31868" i="5"/>
  <c r="F31869" i="5"/>
  <c r="F31870" i="5"/>
  <c r="F31871" i="5"/>
  <c r="F31872" i="5"/>
  <c r="F31873" i="5"/>
  <c r="F31874" i="5"/>
  <c r="F31875" i="5"/>
  <c r="F31876" i="5"/>
  <c r="F31877" i="5"/>
  <c r="F31878" i="5"/>
  <c r="F31879" i="5"/>
  <c r="F31880" i="5"/>
  <c r="F31881" i="5"/>
  <c r="F31882" i="5"/>
  <c r="F31883" i="5"/>
  <c r="F31884" i="5"/>
  <c r="F31885" i="5"/>
  <c r="F31886" i="5"/>
  <c r="F31887" i="5"/>
  <c r="F31888" i="5"/>
  <c r="F31889" i="5"/>
  <c r="F31890" i="5"/>
  <c r="F31891" i="5"/>
  <c r="F31892" i="5"/>
  <c r="F31893" i="5"/>
  <c r="F31894" i="5"/>
  <c r="F31895" i="5"/>
  <c r="F31896" i="5"/>
  <c r="F31897" i="5"/>
  <c r="F31898" i="5"/>
  <c r="F31899" i="5"/>
  <c r="F31900" i="5"/>
  <c r="F31901" i="5"/>
  <c r="F31902" i="5"/>
  <c r="F31903" i="5"/>
  <c r="F31904" i="5"/>
  <c r="F31905" i="5"/>
  <c r="F31906" i="5"/>
  <c r="F31907" i="5"/>
  <c r="F31908" i="5"/>
  <c r="F31909" i="5"/>
  <c r="F31910" i="5"/>
  <c r="F31911" i="5"/>
  <c r="F31912" i="5"/>
  <c r="F31913" i="5"/>
  <c r="F31914" i="5"/>
  <c r="F31915" i="5"/>
  <c r="F31916" i="5"/>
  <c r="F31917" i="5"/>
  <c r="F31918" i="5"/>
  <c r="F31919" i="5"/>
  <c r="F31920" i="5"/>
  <c r="F31921" i="5"/>
  <c r="F31922" i="5"/>
  <c r="F31923" i="5"/>
  <c r="F31924" i="5"/>
  <c r="F31925" i="5"/>
  <c r="F31926" i="5"/>
  <c r="F31927" i="5"/>
  <c r="F31928" i="5"/>
  <c r="F31929" i="5"/>
  <c r="F31930" i="5"/>
  <c r="F31931" i="5"/>
  <c r="F31932" i="5"/>
  <c r="F31933" i="5"/>
  <c r="F31934" i="5"/>
  <c r="F31935" i="5"/>
  <c r="F31936" i="5"/>
  <c r="F31937" i="5"/>
  <c r="F31938" i="5"/>
  <c r="F31939" i="5"/>
  <c r="F31940" i="5"/>
  <c r="F31941" i="5"/>
  <c r="F31942" i="5"/>
  <c r="F31943" i="5"/>
  <c r="F31944" i="5"/>
  <c r="F31945" i="5"/>
  <c r="F31946" i="5"/>
  <c r="F31947" i="5"/>
  <c r="F31948" i="5"/>
  <c r="F31949" i="5"/>
  <c r="F31950" i="5"/>
  <c r="F31951" i="5"/>
  <c r="F31952" i="5"/>
  <c r="F31953" i="5"/>
  <c r="F31954" i="5"/>
  <c r="F31955" i="5"/>
  <c r="F31956" i="5"/>
  <c r="F31957" i="5"/>
  <c r="F31958" i="5"/>
  <c r="F31959" i="5"/>
  <c r="F31960" i="5"/>
  <c r="F31961" i="5"/>
  <c r="F31962" i="5"/>
  <c r="F31963" i="5"/>
  <c r="F31964" i="5"/>
  <c r="F31965" i="5"/>
  <c r="F31966" i="5"/>
  <c r="F31967" i="5"/>
  <c r="F31968" i="5"/>
  <c r="F31969" i="5"/>
  <c r="F31970" i="5"/>
  <c r="F31971" i="5"/>
  <c r="F31972" i="5"/>
  <c r="F31973" i="5"/>
  <c r="F31974" i="5"/>
  <c r="F31975" i="5"/>
  <c r="F31976" i="5"/>
  <c r="F31977" i="5"/>
  <c r="F31978" i="5"/>
  <c r="F31979" i="5"/>
  <c r="F31980" i="5"/>
  <c r="F31981" i="5"/>
  <c r="F31982" i="5"/>
  <c r="F31983" i="5"/>
  <c r="F31984" i="5"/>
  <c r="F31985" i="5"/>
  <c r="F31986" i="5"/>
  <c r="F31987" i="5"/>
  <c r="F31988" i="5"/>
  <c r="F31989" i="5"/>
  <c r="F31990" i="5"/>
  <c r="F31991" i="5"/>
  <c r="F31992" i="5"/>
  <c r="F31993" i="5"/>
  <c r="F31994" i="5"/>
  <c r="F31995" i="5"/>
  <c r="F31996" i="5"/>
  <c r="F31997" i="5"/>
  <c r="F31998" i="5"/>
  <c r="F31999" i="5"/>
  <c r="F32000" i="5"/>
  <c r="F32001" i="5"/>
  <c r="F32002" i="5"/>
  <c r="F32003" i="5"/>
  <c r="F32004" i="5"/>
  <c r="F32005" i="5"/>
  <c r="F32006" i="5"/>
  <c r="F32007" i="5"/>
  <c r="F32008" i="5"/>
  <c r="F32009" i="5"/>
  <c r="F32010" i="5"/>
  <c r="F32011" i="5"/>
  <c r="F32012" i="5"/>
  <c r="F32013" i="5"/>
  <c r="F32014" i="5"/>
  <c r="F32015" i="5"/>
  <c r="F32016" i="5"/>
  <c r="F32017" i="5"/>
  <c r="F32018" i="5"/>
  <c r="F32019" i="5"/>
  <c r="F32020" i="5"/>
  <c r="F32021" i="5"/>
  <c r="F32022" i="5"/>
  <c r="F32023" i="5"/>
  <c r="F32024" i="5"/>
  <c r="F32025" i="5"/>
  <c r="F32026" i="5"/>
  <c r="F32027" i="5"/>
  <c r="F32028" i="5"/>
  <c r="F32029" i="5"/>
  <c r="F32030" i="5"/>
  <c r="F32031" i="5"/>
  <c r="F32032" i="5"/>
  <c r="F32033" i="5"/>
  <c r="F32034" i="5"/>
  <c r="F32035" i="5"/>
  <c r="F32036" i="5"/>
  <c r="F32037" i="5"/>
  <c r="F32038" i="5"/>
  <c r="F32039" i="5"/>
  <c r="F32040" i="5"/>
  <c r="F32041" i="5"/>
  <c r="F32042" i="5"/>
  <c r="F32043" i="5"/>
  <c r="F32044" i="5"/>
  <c r="F32045" i="5"/>
  <c r="F32046" i="5"/>
  <c r="F32047" i="5"/>
  <c r="F32048" i="5"/>
  <c r="F32049" i="5"/>
  <c r="F32050" i="5"/>
  <c r="F32051" i="5"/>
  <c r="F32052" i="5"/>
  <c r="F32053" i="5"/>
  <c r="F32054" i="5"/>
  <c r="F32055" i="5"/>
  <c r="F32056" i="5"/>
  <c r="F32057" i="5"/>
  <c r="F32058" i="5"/>
  <c r="F32059" i="5"/>
  <c r="F32060" i="5"/>
  <c r="F32061" i="5"/>
  <c r="F32062" i="5"/>
  <c r="F32063" i="5"/>
  <c r="F32064" i="5"/>
  <c r="F32065" i="5"/>
  <c r="F32066" i="5"/>
  <c r="F32067" i="5"/>
  <c r="F32068" i="5"/>
  <c r="F32069" i="5"/>
  <c r="F32070" i="5"/>
  <c r="F32071" i="5"/>
  <c r="F32072" i="5"/>
  <c r="F32073" i="5"/>
  <c r="F32074" i="5"/>
  <c r="F32075" i="5"/>
  <c r="F32076" i="5"/>
  <c r="F32077" i="5"/>
  <c r="F32078" i="5"/>
  <c r="F32079" i="5"/>
  <c r="F32080" i="5"/>
  <c r="F32081" i="5"/>
  <c r="F32082" i="5"/>
  <c r="F32083" i="5"/>
  <c r="F32084" i="5"/>
  <c r="F32085" i="5"/>
  <c r="F32086" i="5"/>
  <c r="F32087" i="5"/>
  <c r="F32088" i="5"/>
  <c r="F32089" i="5"/>
  <c r="F32090" i="5"/>
  <c r="F32091" i="5"/>
  <c r="F32092" i="5"/>
  <c r="F32093" i="5"/>
  <c r="F32094" i="5"/>
  <c r="F32095" i="5"/>
  <c r="F32096" i="5"/>
  <c r="F32097" i="5"/>
  <c r="F32098" i="5"/>
  <c r="F32099" i="5"/>
  <c r="F32100" i="5"/>
  <c r="F32101" i="5"/>
  <c r="F32102" i="5"/>
  <c r="F32103" i="5"/>
  <c r="F32104" i="5"/>
  <c r="F32105" i="5"/>
  <c r="F32106" i="5"/>
  <c r="F32107" i="5"/>
  <c r="F32108" i="5"/>
  <c r="F32109" i="5"/>
  <c r="F32110" i="5"/>
  <c r="F32111" i="5"/>
  <c r="F32112" i="5"/>
  <c r="F32113" i="5"/>
  <c r="F32114" i="5"/>
  <c r="F32115" i="5"/>
  <c r="F32116" i="5"/>
  <c r="F32117" i="5"/>
  <c r="F32118" i="5"/>
  <c r="F32119" i="5"/>
  <c r="F32120" i="5"/>
  <c r="F32121" i="5"/>
  <c r="F32122" i="5"/>
  <c r="F32123" i="5"/>
  <c r="F32124" i="5"/>
  <c r="F32125" i="5"/>
  <c r="F32126" i="5"/>
  <c r="F32127" i="5"/>
  <c r="F32128" i="5"/>
  <c r="F32129" i="5"/>
  <c r="F32130" i="5"/>
  <c r="F32131" i="5"/>
  <c r="F32132" i="5"/>
  <c r="F32133" i="5"/>
  <c r="F32134" i="5"/>
  <c r="F32135" i="5"/>
  <c r="F32136" i="5"/>
  <c r="F32137" i="5"/>
  <c r="F32138" i="5"/>
  <c r="F32139" i="5"/>
  <c r="F32140" i="5"/>
  <c r="F32141" i="5"/>
  <c r="F32142" i="5"/>
  <c r="F32143" i="5"/>
  <c r="F32144" i="5"/>
  <c r="F32145" i="5"/>
  <c r="F32146" i="5"/>
  <c r="F32147" i="5"/>
  <c r="F32148" i="5"/>
  <c r="F32149" i="5"/>
  <c r="F32150" i="5"/>
  <c r="F32151" i="5"/>
  <c r="F32152" i="5"/>
  <c r="F32153" i="5"/>
  <c r="F32154" i="5"/>
  <c r="F32155" i="5"/>
  <c r="F32156" i="5"/>
  <c r="F32157" i="5"/>
  <c r="F32158" i="5"/>
  <c r="F32159" i="5"/>
  <c r="F32160" i="5"/>
  <c r="F32161" i="5"/>
  <c r="F32162" i="5"/>
  <c r="F32163" i="5"/>
  <c r="F32164" i="5"/>
  <c r="F32165" i="5"/>
  <c r="F32166" i="5"/>
  <c r="F32167" i="5"/>
  <c r="F32168" i="5"/>
  <c r="F32169" i="5"/>
  <c r="F32170" i="5"/>
  <c r="F32171" i="5"/>
  <c r="F32172" i="5"/>
  <c r="F32173" i="5"/>
  <c r="F32174" i="5"/>
  <c r="F32175" i="5"/>
  <c r="F32176" i="5"/>
  <c r="F32177" i="5"/>
  <c r="F32178" i="5"/>
  <c r="F32179" i="5"/>
  <c r="F32180" i="5"/>
  <c r="F32181" i="5"/>
  <c r="F32182" i="5"/>
  <c r="F32183" i="5"/>
  <c r="F32184" i="5"/>
  <c r="F32185" i="5"/>
  <c r="F32186" i="5"/>
  <c r="F32187" i="5"/>
  <c r="F32188" i="5"/>
  <c r="F32189" i="5"/>
  <c r="F32190" i="5"/>
  <c r="F32191" i="5"/>
  <c r="F32192" i="5"/>
  <c r="F32193" i="5"/>
  <c r="F32194" i="5"/>
  <c r="F32195" i="5"/>
  <c r="F32196" i="5"/>
  <c r="F32197" i="5"/>
  <c r="F32198" i="5"/>
  <c r="F32199" i="5"/>
  <c r="F32200" i="5"/>
  <c r="F32201" i="5"/>
  <c r="F32202" i="5"/>
  <c r="F32203" i="5"/>
  <c r="F32204" i="5"/>
  <c r="F32205" i="5"/>
  <c r="F32206" i="5"/>
  <c r="F32207" i="5"/>
  <c r="F32208" i="5"/>
  <c r="F32209" i="5"/>
  <c r="F32210" i="5"/>
  <c r="F32211" i="5"/>
  <c r="F32212" i="5"/>
  <c r="F32213" i="5"/>
  <c r="F32214" i="5"/>
  <c r="F32215" i="5"/>
  <c r="F32216" i="5"/>
  <c r="F32217" i="5"/>
  <c r="F32218" i="5"/>
  <c r="F32219" i="5"/>
  <c r="F32220" i="5"/>
  <c r="F32221" i="5"/>
  <c r="F32222" i="5"/>
  <c r="F32223" i="5"/>
  <c r="F32224" i="5"/>
  <c r="F32225" i="5"/>
  <c r="F32226" i="5"/>
  <c r="F32227" i="5"/>
  <c r="F32228" i="5"/>
  <c r="F32229" i="5"/>
  <c r="F32230" i="5"/>
  <c r="F32231" i="5"/>
  <c r="F32232" i="5"/>
  <c r="F32233" i="5"/>
  <c r="F32234" i="5"/>
  <c r="F32235" i="5"/>
  <c r="F32236" i="5"/>
  <c r="F32237" i="5"/>
  <c r="F32238" i="5"/>
  <c r="F32239" i="5"/>
  <c r="F32240" i="5"/>
  <c r="F32241" i="5"/>
  <c r="F32242" i="5"/>
  <c r="F32243" i="5"/>
  <c r="F32244" i="5"/>
  <c r="F32245" i="5"/>
  <c r="F32246" i="5"/>
  <c r="F32247" i="5"/>
  <c r="F32248" i="5"/>
  <c r="F32249" i="5"/>
  <c r="F32250" i="5"/>
  <c r="F32251" i="5"/>
  <c r="F32252" i="5"/>
  <c r="F32253" i="5"/>
  <c r="F32254" i="5"/>
  <c r="F32255" i="5"/>
  <c r="F32256" i="5"/>
  <c r="F32257" i="5"/>
  <c r="F32258" i="5"/>
  <c r="F32259" i="5"/>
  <c r="F32260" i="5"/>
  <c r="F32261" i="5"/>
  <c r="F32262" i="5"/>
  <c r="F32263" i="5"/>
  <c r="F32264" i="5"/>
  <c r="F32265" i="5"/>
  <c r="F32266" i="5"/>
  <c r="F32267" i="5"/>
  <c r="F32268" i="5"/>
  <c r="F32269" i="5"/>
  <c r="F32270" i="5"/>
  <c r="F32271" i="5"/>
  <c r="F32272" i="5"/>
  <c r="F32273" i="5"/>
  <c r="F32274" i="5"/>
  <c r="F32275" i="5"/>
  <c r="F32276" i="5"/>
  <c r="F32277" i="5"/>
  <c r="F32278" i="5"/>
  <c r="F32279" i="5"/>
  <c r="F32280" i="5"/>
  <c r="F32281" i="5"/>
  <c r="F32282" i="5"/>
  <c r="F32283" i="5"/>
  <c r="F32284" i="5"/>
  <c r="F32285" i="5"/>
  <c r="F32286" i="5"/>
  <c r="F32287" i="5"/>
  <c r="F32288" i="5"/>
  <c r="F32289" i="5"/>
  <c r="F32290" i="5"/>
  <c r="F32291" i="5"/>
  <c r="F32292" i="5"/>
  <c r="F32293" i="5"/>
  <c r="F32294" i="5"/>
  <c r="F32295" i="5"/>
  <c r="F32296" i="5"/>
  <c r="F32297" i="5"/>
  <c r="F32298" i="5"/>
  <c r="F32299" i="5"/>
  <c r="F32300" i="5"/>
  <c r="F32301" i="5"/>
  <c r="F32302" i="5"/>
  <c r="F32303" i="5"/>
  <c r="F32304" i="5"/>
  <c r="F32305" i="5"/>
  <c r="F32306" i="5"/>
  <c r="F32307" i="5"/>
  <c r="F32308" i="5"/>
  <c r="F32309" i="5"/>
  <c r="F32310" i="5"/>
  <c r="F32311" i="5"/>
  <c r="F32312" i="5"/>
  <c r="F32313" i="5"/>
  <c r="F32314" i="5"/>
  <c r="F32315" i="5"/>
  <c r="F32316" i="5"/>
  <c r="F32317" i="5"/>
  <c r="F32318" i="5"/>
  <c r="F32319" i="5"/>
  <c r="F32320" i="5"/>
  <c r="F32321" i="5"/>
  <c r="F32322" i="5"/>
  <c r="F32323" i="5"/>
  <c r="F32324" i="5"/>
  <c r="F32325" i="5"/>
  <c r="F32326" i="5"/>
  <c r="F32327" i="5"/>
  <c r="F32328" i="5"/>
  <c r="F32329" i="5"/>
  <c r="F32330" i="5"/>
  <c r="F32331" i="5"/>
  <c r="F32332" i="5"/>
  <c r="F32333" i="5"/>
  <c r="F32334" i="5"/>
  <c r="F32335" i="5"/>
  <c r="F32336" i="5"/>
  <c r="F32337" i="5"/>
  <c r="F32338" i="5"/>
  <c r="F32339" i="5"/>
  <c r="F32340" i="5"/>
  <c r="F32341" i="5"/>
  <c r="F32342" i="5"/>
  <c r="F32343" i="5"/>
  <c r="F32344" i="5"/>
  <c r="F32345" i="5"/>
  <c r="F32346" i="5"/>
  <c r="F32347" i="5"/>
  <c r="F32348" i="5"/>
  <c r="F32349" i="5"/>
  <c r="F32350" i="5"/>
  <c r="F32351" i="5"/>
  <c r="F32352" i="5"/>
  <c r="F32353" i="5"/>
  <c r="F32354" i="5"/>
  <c r="F32355" i="5"/>
  <c r="F32356" i="5"/>
  <c r="F32357" i="5"/>
  <c r="F32358" i="5"/>
  <c r="F32359" i="5"/>
  <c r="F32360" i="5"/>
  <c r="F32361" i="5"/>
  <c r="F32362" i="5"/>
  <c r="F32363" i="5"/>
  <c r="F32364" i="5"/>
  <c r="F32365" i="5"/>
  <c r="F32366" i="5"/>
  <c r="F32367" i="5"/>
  <c r="F32368" i="5"/>
  <c r="F32369" i="5"/>
  <c r="F32370" i="5"/>
  <c r="F32371" i="5"/>
  <c r="F32372" i="5"/>
  <c r="F32373" i="5"/>
  <c r="F32374" i="5"/>
  <c r="F32375" i="5"/>
  <c r="F32376" i="5"/>
  <c r="F32377" i="5"/>
  <c r="F32378" i="5"/>
  <c r="F32379" i="5"/>
  <c r="F32380" i="5"/>
  <c r="F32381" i="5"/>
  <c r="F32382" i="5"/>
  <c r="F32383" i="5"/>
  <c r="F32384" i="5"/>
  <c r="F32385" i="5"/>
  <c r="F32386" i="5"/>
  <c r="F32387" i="5"/>
  <c r="F32388" i="5"/>
  <c r="F32389" i="5"/>
  <c r="F32390" i="5"/>
  <c r="F32391" i="5"/>
  <c r="F32392" i="5"/>
  <c r="F32393" i="5"/>
  <c r="F32394" i="5"/>
  <c r="F32395" i="5"/>
  <c r="F32396" i="5"/>
  <c r="F32397" i="5"/>
  <c r="F32398" i="5"/>
  <c r="F32399" i="5"/>
  <c r="F32400" i="5"/>
  <c r="F32401" i="5"/>
  <c r="F32402" i="5"/>
  <c r="F32403" i="5"/>
  <c r="F32404" i="5"/>
  <c r="F32405" i="5"/>
  <c r="F32406" i="5"/>
  <c r="F32407" i="5"/>
  <c r="F32408" i="5"/>
  <c r="F32409" i="5"/>
  <c r="F32410" i="5"/>
  <c r="F32411" i="5"/>
  <c r="F32412" i="5"/>
  <c r="F32413" i="5"/>
  <c r="F32414" i="5"/>
  <c r="F32415" i="5"/>
  <c r="F32416" i="5"/>
  <c r="F32417" i="5"/>
  <c r="F32418" i="5"/>
  <c r="F32419" i="5"/>
  <c r="F32420" i="5"/>
  <c r="F32421" i="5"/>
  <c r="F32422" i="5"/>
  <c r="F32423" i="5"/>
  <c r="F32424" i="5"/>
  <c r="F32425" i="5"/>
  <c r="F32426" i="5"/>
  <c r="F32427" i="5"/>
  <c r="F32428" i="5"/>
  <c r="F32429" i="5"/>
  <c r="F32430" i="5"/>
  <c r="F32431" i="5"/>
  <c r="F32432" i="5"/>
  <c r="F32433" i="5"/>
  <c r="F32434" i="5"/>
  <c r="F32435" i="5"/>
  <c r="F32436" i="5"/>
  <c r="F32437" i="5"/>
  <c r="F32438" i="5"/>
  <c r="F32439" i="5"/>
  <c r="F32440" i="5"/>
  <c r="F32441" i="5"/>
  <c r="F32442" i="5"/>
  <c r="F32443" i="5"/>
  <c r="F32444" i="5"/>
  <c r="F32445" i="5"/>
  <c r="F32446" i="5"/>
  <c r="F32447" i="5"/>
  <c r="F32448" i="5"/>
  <c r="F32449" i="5"/>
  <c r="F32450" i="5"/>
  <c r="F32451" i="5"/>
  <c r="F32452" i="5"/>
  <c r="F32453" i="5"/>
  <c r="F32454" i="5"/>
  <c r="F32455" i="5"/>
  <c r="F32456" i="5"/>
  <c r="F32457" i="5"/>
  <c r="F32458" i="5"/>
  <c r="F32459" i="5"/>
  <c r="F32460" i="5"/>
  <c r="F32461" i="5"/>
  <c r="F32462" i="5"/>
  <c r="F32463" i="5"/>
  <c r="F32464" i="5"/>
  <c r="F32465" i="5"/>
  <c r="F32466" i="5"/>
  <c r="F32467" i="5"/>
  <c r="F32468" i="5"/>
  <c r="F32469" i="5"/>
  <c r="F32470" i="5"/>
  <c r="F32471" i="5"/>
  <c r="F32472" i="5"/>
  <c r="F32473" i="5"/>
  <c r="F32474" i="5"/>
  <c r="F32475" i="5"/>
  <c r="F32476" i="5"/>
  <c r="F32477" i="5"/>
  <c r="F32478" i="5"/>
  <c r="F32479" i="5"/>
  <c r="F32480" i="5"/>
  <c r="F32481" i="5"/>
  <c r="F32482" i="5"/>
  <c r="F32483" i="5"/>
  <c r="F32484" i="5"/>
  <c r="F32485" i="5"/>
  <c r="F32486" i="5"/>
  <c r="F32487" i="5"/>
  <c r="F32488" i="5"/>
  <c r="F32489" i="5"/>
  <c r="F32490" i="5"/>
  <c r="F32491" i="5"/>
  <c r="F32492" i="5"/>
  <c r="F32493" i="5"/>
  <c r="F32494" i="5"/>
  <c r="F32495" i="5"/>
  <c r="F32496" i="5"/>
  <c r="F32497" i="5"/>
  <c r="F32498" i="5"/>
  <c r="F32499" i="5"/>
  <c r="F32500" i="5"/>
  <c r="F32501" i="5"/>
  <c r="F32502" i="5"/>
  <c r="F32503" i="5"/>
  <c r="F32504" i="5"/>
  <c r="F32505" i="5"/>
  <c r="F32506" i="5"/>
  <c r="F32507" i="5"/>
  <c r="F32508" i="5"/>
  <c r="F32509" i="5"/>
  <c r="F32510" i="5"/>
  <c r="F32511" i="5"/>
  <c r="F32512" i="5"/>
  <c r="F32513" i="5"/>
  <c r="F32514" i="5"/>
  <c r="F32515" i="5"/>
  <c r="F32516" i="5"/>
  <c r="F32517" i="5"/>
  <c r="F32518" i="5"/>
  <c r="F32519" i="5"/>
  <c r="F32520" i="5"/>
  <c r="F32521" i="5"/>
  <c r="F32522" i="5"/>
  <c r="F32523" i="5"/>
  <c r="F32524" i="5"/>
  <c r="F32525" i="5"/>
  <c r="F32526" i="5"/>
  <c r="F32527" i="5"/>
  <c r="F32528" i="5"/>
  <c r="F32529" i="5"/>
  <c r="F32530" i="5"/>
  <c r="F32531" i="5"/>
  <c r="F32532" i="5"/>
  <c r="F32533" i="5"/>
  <c r="F32534" i="5"/>
  <c r="F32535" i="5"/>
  <c r="F32536" i="5"/>
  <c r="F32537" i="5"/>
  <c r="F32538" i="5"/>
  <c r="F32539" i="5"/>
  <c r="F32540" i="5"/>
  <c r="F32541" i="5"/>
  <c r="F32542" i="5"/>
  <c r="F32543" i="5"/>
  <c r="F32544" i="5"/>
  <c r="F32545" i="5"/>
  <c r="F32546" i="5"/>
  <c r="F32547" i="5"/>
  <c r="F32548" i="5"/>
  <c r="F32549" i="5"/>
  <c r="F32550" i="5"/>
  <c r="F32551" i="5"/>
  <c r="F32552" i="5"/>
  <c r="F32553" i="5"/>
  <c r="F32554" i="5"/>
  <c r="F32555" i="5"/>
  <c r="F32556" i="5"/>
  <c r="F32557" i="5"/>
  <c r="F32558" i="5"/>
  <c r="F32559" i="5"/>
  <c r="F32560" i="5"/>
  <c r="F32561" i="5"/>
  <c r="F32562" i="5"/>
  <c r="F32563" i="5"/>
  <c r="F32564" i="5"/>
  <c r="F32565" i="5"/>
  <c r="F32566" i="5"/>
  <c r="F32567" i="5"/>
  <c r="F32568" i="5"/>
  <c r="F32569" i="5"/>
  <c r="F32570" i="5"/>
  <c r="F32571" i="5"/>
  <c r="F32572" i="5"/>
  <c r="F32573" i="5"/>
  <c r="F32574" i="5"/>
  <c r="F32575" i="5"/>
  <c r="F32576" i="5"/>
  <c r="F32577" i="5"/>
  <c r="F32578" i="5"/>
  <c r="F32579" i="5"/>
  <c r="F32580" i="5"/>
  <c r="F32581" i="5"/>
  <c r="F32582" i="5"/>
  <c r="F32583" i="5"/>
  <c r="F32584" i="5"/>
  <c r="F32585" i="5"/>
  <c r="F32586" i="5"/>
  <c r="F32587" i="5"/>
  <c r="F32588" i="5"/>
  <c r="F32589" i="5"/>
  <c r="F32590" i="5"/>
  <c r="F32591" i="5"/>
  <c r="F32592" i="5"/>
  <c r="F32593" i="5"/>
  <c r="F32594" i="5"/>
  <c r="F32595" i="5"/>
  <c r="F32596" i="5"/>
  <c r="F32597" i="5"/>
  <c r="F32598" i="5"/>
  <c r="F32599" i="5"/>
  <c r="F32600" i="5"/>
  <c r="F32601" i="5"/>
  <c r="F32602" i="5"/>
  <c r="F32603" i="5"/>
  <c r="F32604" i="5"/>
  <c r="F32605" i="5"/>
  <c r="F32606" i="5"/>
  <c r="F32607" i="5"/>
  <c r="F32608" i="5"/>
  <c r="F32609" i="5"/>
  <c r="F32610" i="5"/>
  <c r="F32611" i="5"/>
  <c r="F32612" i="5"/>
  <c r="F32613" i="5"/>
  <c r="F32614" i="5"/>
  <c r="F32615" i="5"/>
  <c r="F32616" i="5"/>
  <c r="F32617" i="5"/>
  <c r="F32618" i="5"/>
  <c r="F32619" i="5"/>
  <c r="F32620" i="5"/>
  <c r="F32621" i="5"/>
  <c r="F32622" i="5"/>
  <c r="F32623" i="5"/>
  <c r="F32624" i="5"/>
  <c r="F32625" i="5"/>
  <c r="F32626" i="5"/>
  <c r="F32627" i="5"/>
  <c r="F32628" i="5"/>
  <c r="F32629" i="5"/>
  <c r="F32630" i="5"/>
  <c r="F32631" i="5"/>
  <c r="F32632" i="5"/>
  <c r="F32633" i="5"/>
  <c r="F32634" i="5"/>
  <c r="F32635" i="5"/>
  <c r="F32636" i="5"/>
  <c r="F32637" i="5"/>
  <c r="F32638" i="5"/>
  <c r="F32639" i="5"/>
  <c r="F32640" i="5"/>
  <c r="F32641" i="5"/>
  <c r="F32642" i="5"/>
  <c r="F32643" i="5"/>
  <c r="F32644" i="5"/>
  <c r="F32645" i="5"/>
  <c r="F32646" i="5"/>
  <c r="F32647" i="5"/>
  <c r="F32648" i="5"/>
  <c r="F32649" i="5"/>
  <c r="F32650" i="5"/>
  <c r="F32651" i="5"/>
  <c r="F32652" i="5"/>
  <c r="F32653" i="5"/>
  <c r="F32654" i="5"/>
  <c r="F32655" i="5"/>
  <c r="F32656" i="5"/>
  <c r="F32657" i="5"/>
  <c r="F32658" i="5"/>
  <c r="F32659" i="5"/>
  <c r="F32660" i="5"/>
  <c r="F32661" i="5"/>
  <c r="F32662" i="5"/>
  <c r="F32663" i="5"/>
  <c r="F32664" i="5"/>
  <c r="F32665" i="5"/>
  <c r="F32666" i="5"/>
  <c r="F32667" i="5"/>
  <c r="F32668" i="5"/>
  <c r="F32669" i="5"/>
  <c r="F32670" i="5"/>
  <c r="F32671" i="5"/>
  <c r="F32672" i="5"/>
  <c r="F32673" i="5"/>
  <c r="F32674" i="5"/>
  <c r="F32675" i="5"/>
  <c r="F32676" i="5"/>
  <c r="F32677" i="5"/>
  <c r="F32678" i="5"/>
  <c r="F32679" i="5"/>
  <c r="F32680" i="5"/>
  <c r="F32681" i="5"/>
  <c r="F32682" i="5"/>
  <c r="F32683" i="5"/>
  <c r="F32684" i="5"/>
  <c r="F32685" i="5"/>
  <c r="F32686" i="5"/>
  <c r="F32687" i="5"/>
  <c r="F32688" i="5"/>
  <c r="F32689" i="5"/>
  <c r="F32690" i="5"/>
  <c r="F32691" i="5"/>
  <c r="F32692" i="5"/>
  <c r="F32693" i="5"/>
  <c r="F32694" i="5"/>
  <c r="F32695" i="5"/>
  <c r="F32696" i="5"/>
  <c r="F32697" i="5"/>
  <c r="F32698" i="5"/>
  <c r="F32699" i="5"/>
  <c r="F32700" i="5"/>
  <c r="F32701" i="5"/>
  <c r="F32702" i="5"/>
  <c r="F32703" i="5"/>
  <c r="F32704" i="5"/>
  <c r="F32705" i="5"/>
  <c r="F32706" i="5"/>
  <c r="F32707" i="5"/>
  <c r="F32708" i="5"/>
  <c r="F32709" i="5"/>
  <c r="F32710" i="5"/>
  <c r="F32711" i="5"/>
  <c r="F32712" i="5"/>
  <c r="F32713" i="5"/>
  <c r="F32714" i="5"/>
  <c r="F32715" i="5"/>
  <c r="F32716" i="5"/>
  <c r="F32717" i="5"/>
  <c r="F32718" i="5"/>
  <c r="F32719" i="5"/>
  <c r="F32720" i="5"/>
  <c r="F32721" i="5"/>
  <c r="F32722" i="5"/>
  <c r="F32723" i="5"/>
  <c r="F32724" i="5"/>
  <c r="F32725" i="5"/>
  <c r="F32726" i="5"/>
  <c r="F32727" i="5"/>
  <c r="F32728" i="5"/>
  <c r="F32729" i="5"/>
  <c r="F32730" i="5"/>
  <c r="F32731" i="5"/>
  <c r="F32732" i="5"/>
  <c r="F32733" i="5"/>
  <c r="F32734" i="5"/>
  <c r="F32735" i="5"/>
  <c r="F32736" i="5"/>
  <c r="F32737" i="5"/>
  <c r="F32738" i="5"/>
  <c r="F32739" i="5"/>
  <c r="F32740" i="5"/>
  <c r="F32741" i="5"/>
  <c r="F32742" i="5"/>
  <c r="F32743" i="5"/>
  <c r="F32744" i="5"/>
  <c r="F32745" i="5"/>
  <c r="F32746" i="5"/>
  <c r="F32747" i="5"/>
  <c r="F32748" i="5"/>
  <c r="F32749" i="5"/>
  <c r="F32750" i="5"/>
  <c r="F32751" i="5"/>
  <c r="F32752" i="5"/>
  <c r="F32753" i="5"/>
  <c r="F32754" i="5"/>
  <c r="F32755" i="5"/>
  <c r="F32756" i="5"/>
  <c r="F32757" i="5"/>
  <c r="F32758" i="5"/>
  <c r="F32759" i="5"/>
  <c r="F32760" i="5"/>
  <c r="F32761" i="5"/>
  <c r="F32762" i="5"/>
  <c r="F32763" i="5"/>
  <c r="F32764" i="5"/>
  <c r="F32765" i="5"/>
  <c r="F32766" i="5"/>
  <c r="F32767" i="5"/>
  <c r="F32768" i="5"/>
  <c r="F32769" i="5"/>
  <c r="F32770" i="5"/>
  <c r="F32771" i="5"/>
  <c r="F32772" i="5"/>
  <c r="F32773" i="5"/>
  <c r="F32774" i="5"/>
  <c r="F32775" i="5"/>
  <c r="F32776" i="5"/>
  <c r="F32777" i="5"/>
  <c r="F32778" i="5"/>
  <c r="F32779" i="5"/>
  <c r="F32780" i="5"/>
  <c r="F32781" i="5"/>
  <c r="F32782" i="5"/>
  <c r="F32783" i="5"/>
  <c r="F32784" i="5"/>
  <c r="F32785" i="5"/>
  <c r="F32786" i="5"/>
  <c r="F32787" i="5"/>
  <c r="F32788" i="5"/>
  <c r="F32789" i="5"/>
  <c r="F32790" i="5"/>
  <c r="F32791" i="5"/>
  <c r="F32792" i="5"/>
  <c r="F32793" i="5"/>
  <c r="F32794" i="5"/>
  <c r="F32795" i="5"/>
  <c r="F32796" i="5"/>
  <c r="F32797" i="5"/>
  <c r="F32798" i="5"/>
  <c r="F32799" i="5"/>
  <c r="F32800" i="5"/>
  <c r="F32801" i="5"/>
  <c r="F32802" i="5"/>
  <c r="F32803" i="5"/>
  <c r="F32804" i="5"/>
  <c r="F32805" i="5"/>
  <c r="F32806" i="5"/>
  <c r="F32807" i="5"/>
  <c r="F32808" i="5"/>
  <c r="F32809" i="5"/>
  <c r="F32810" i="5"/>
  <c r="F32811" i="5"/>
  <c r="F32812" i="5"/>
  <c r="F32813" i="5"/>
  <c r="F32814" i="5"/>
  <c r="F32815" i="5"/>
  <c r="F32816" i="5"/>
  <c r="F32817" i="5"/>
  <c r="F32818" i="5"/>
  <c r="F32819" i="5"/>
  <c r="F32820" i="5"/>
  <c r="F32821" i="5"/>
  <c r="F32822" i="5"/>
  <c r="F32823" i="5"/>
  <c r="F32824" i="5"/>
  <c r="F32825" i="5"/>
  <c r="F32826" i="5"/>
  <c r="F32827" i="5"/>
  <c r="F32828" i="5"/>
  <c r="F32829" i="5"/>
  <c r="F32830" i="5"/>
  <c r="F32831" i="5"/>
  <c r="F32832" i="5"/>
  <c r="F32833" i="5"/>
  <c r="F32834" i="5"/>
  <c r="F32835" i="5"/>
  <c r="F32836" i="5"/>
  <c r="F32837" i="5"/>
  <c r="F32838" i="5"/>
  <c r="F32839" i="5"/>
  <c r="F32840" i="5"/>
  <c r="F32841" i="5"/>
  <c r="F32842" i="5"/>
  <c r="F32843" i="5"/>
  <c r="F32844" i="5"/>
  <c r="F32845" i="5"/>
  <c r="F32846" i="5"/>
  <c r="F32847" i="5"/>
  <c r="F32848" i="5"/>
  <c r="F32849" i="5"/>
  <c r="F32850" i="5"/>
  <c r="F32851" i="5"/>
  <c r="F32852" i="5"/>
  <c r="F32853" i="5"/>
  <c r="F32854" i="5"/>
  <c r="F32855" i="5"/>
  <c r="F32856" i="5"/>
  <c r="F32857" i="5"/>
  <c r="F32858" i="5"/>
  <c r="F32859" i="5"/>
  <c r="F32860" i="5"/>
  <c r="F32861" i="5"/>
  <c r="F32862" i="5"/>
  <c r="F32863" i="5"/>
  <c r="F32864" i="5"/>
  <c r="F32865" i="5"/>
  <c r="F32866" i="5"/>
  <c r="F32867" i="5"/>
  <c r="F32868" i="5"/>
  <c r="F32869" i="5"/>
  <c r="F32870" i="5"/>
  <c r="F32871" i="5"/>
  <c r="F32872" i="5"/>
  <c r="F32873" i="5"/>
  <c r="F32874" i="5"/>
  <c r="F32875" i="5"/>
  <c r="F32876" i="5"/>
  <c r="F32877" i="5"/>
  <c r="F32878" i="5"/>
  <c r="F32879" i="5"/>
  <c r="F32880" i="5"/>
  <c r="F32881" i="5"/>
  <c r="F32882" i="5"/>
  <c r="F32883" i="5"/>
  <c r="F32884" i="5"/>
  <c r="F32885" i="5"/>
  <c r="F32886" i="5"/>
  <c r="F32887" i="5"/>
  <c r="F32888" i="5"/>
  <c r="F32889" i="5"/>
  <c r="F32890" i="5"/>
  <c r="F32891" i="5"/>
  <c r="F32892" i="5"/>
  <c r="F32893" i="5"/>
  <c r="F32894" i="5"/>
  <c r="F32895" i="5"/>
  <c r="F32896" i="5"/>
  <c r="F32897" i="5"/>
  <c r="F32898" i="5"/>
  <c r="F32899" i="5"/>
  <c r="F32900" i="5"/>
  <c r="F32901" i="5"/>
  <c r="F32902" i="5"/>
  <c r="F32903" i="5"/>
  <c r="F32904" i="5"/>
  <c r="F32905" i="5"/>
  <c r="F32906" i="5"/>
  <c r="F32907" i="5"/>
  <c r="F32908" i="5"/>
  <c r="F32909" i="5"/>
  <c r="F32910" i="5"/>
  <c r="F32911" i="5"/>
  <c r="F32912" i="5"/>
  <c r="F32913" i="5"/>
  <c r="F32914" i="5"/>
  <c r="F32915" i="5"/>
  <c r="F32916" i="5"/>
  <c r="F32917" i="5"/>
  <c r="F32918" i="5"/>
  <c r="F32919" i="5"/>
  <c r="F32920" i="5"/>
  <c r="F32921" i="5"/>
  <c r="F32922" i="5"/>
  <c r="F32923" i="5"/>
  <c r="F32924" i="5"/>
  <c r="F32925" i="5"/>
  <c r="F32926" i="5"/>
  <c r="F32927" i="5"/>
  <c r="F32928" i="5"/>
  <c r="F32929" i="5"/>
  <c r="F32930" i="5"/>
  <c r="F32931" i="5"/>
  <c r="F32932" i="5"/>
  <c r="F32933" i="5"/>
  <c r="F32934" i="5"/>
  <c r="F32935" i="5"/>
  <c r="F32936" i="5"/>
  <c r="F32937" i="5"/>
  <c r="F32938" i="5"/>
  <c r="F32939" i="5"/>
  <c r="F32940" i="5"/>
  <c r="F32941" i="5"/>
  <c r="F32942" i="5"/>
  <c r="F32943" i="5"/>
  <c r="F32944" i="5"/>
  <c r="F32945" i="5"/>
  <c r="F32946" i="5"/>
  <c r="F32947" i="5"/>
  <c r="F32948" i="5"/>
  <c r="F32949" i="5"/>
  <c r="F32950" i="5"/>
  <c r="F32951" i="5"/>
  <c r="F32952" i="5"/>
  <c r="F32953" i="5"/>
  <c r="F32954" i="5"/>
  <c r="F32955" i="5"/>
  <c r="F32956" i="5"/>
  <c r="F32957" i="5"/>
  <c r="F32958" i="5"/>
  <c r="F32959" i="5"/>
  <c r="F32960" i="5"/>
  <c r="F32961" i="5"/>
  <c r="F32962" i="5"/>
  <c r="F32963" i="5"/>
  <c r="F32964" i="5"/>
  <c r="F32965" i="5"/>
  <c r="F32966" i="5"/>
  <c r="F32967" i="5"/>
  <c r="F32968" i="5"/>
  <c r="F32969" i="5"/>
  <c r="F32970" i="5"/>
  <c r="F32971" i="5"/>
  <c r="F32972" i="5"/>
  <c r="F32973" i="5"/>
  <c r="F32974" i="5"/>
  <c r="F32975" i="5"/>
  <c r="F32976" i="5"/>
  <c r="F32977" i="5"/>
  <c r="F32978" i="5"/>
  <c r="F32979" i="5"/>
  <c r="F32980" i="5"/>
  <c r="F32981" i="5"/>
  <c r="F32982" i="5"/>
  <c r="F32983" i="5"/>
  <c r="F32984" i="5"/>
  <c r="F32985" i="5"/>
  <c r="F32986" i="5"/>
  <c r="F32987" i="5"/>
  <c r="F32988" i="5"/>
  <c r="F32989" i="5"/>
  <c r="F32990" i="5"/>
  <c r="F32991" i="5"/>
  <c r="F32992" i="5"/>
  <c r="F32993" i="5"/>
  <c r="F32994" i="5"/>
  <c r="F32995" i="5"/>
  <c r="F32996" i="5"/>
  <c r="F32997" i="5"/>
  <c r="F32998" i="5"/>
  <c r="F32999" i="5"/>
  <c r="F33000" i="5"/>
  <c r="F33001" i="5"/>
  <c r="F33002" i="5"/>
  <c r="F33003" i="5"/>
  <c r="F33004" i="5"/>
  <c r="F33005" i="5"/>
  <c r="F33006" i="5"/>
  <c r="F33007" i="5"/>
  <c r="F33008" i="5"/>
  <c r="F33009" i="5"/>
  <c r="F33010" i="5"/>
  <c r="F33011" i="5"/>
  <c r="F33012" i="5"/>
  <c r="F33013" i="5"/>
  <c r="F33014" i="5"/>
  <c r="F33015" i="5"/>
  <c r="F33016" i="5"/>
  <c r="F33017" i="5"/>
  <c r="F33018" i="5"/>
  <c r="F33019" i="5"/>
  <c r="F33020" i="5"/>
  <c r="F33021" i="5"/>
  <c r="F33022" i="5"/>
  <c r="F33023" i="5"/>
  <c r="F33024" i="5"/>
  <c r="F33025" i="5"/>
  <c r="F33026" i="5"/>
  <c r="F33027" i="5"/>
  <c r="F33028" i="5"/>
  <c r="F33029" i="5"/>
  <c r="F33030" i="5"/>
  <c r="F33031" i="5"/>
  <c r="F33032" i="5"/>
  <c r="F33033" i="5"/>
  <c r="F33034" i="5"/>
  <c r="F33035" i="5"/>
  <c r="F33036" i="5"/>
  <c r="F33037" i="5"/>
  <c r="F33038" i="5"/>
  <c r="F33039" i="5"/>
  <c r="F33040" i="5"/>
  <c r="F33041" i="5"/>
  <c r="F33042" i="5"/>
  <c r="F33043" i="5"/>
  <c r="F33044" i="5"/>
  <c r="F33045" i="5"/>
  <c r="F33046" i="5"/>
  <c r="F33047" i="5"/>
  <c r="F33048" i="5"/>
  <c r="F33049" i="5"/>
  <c r="F33050" i="5"/>
  <c r="F33051" i="5"/>
  <c r="F33052" i="5"/>
  <c r="F33053" i="5"/>
  <c r="CC452" i="1" l="1"/>
  <c r="CD367" i="1"/>
  <c r="CC44" i="1"/>
  <c r="CC350" i="1"/>
  <c r="CC456" i="1"/>
  <c r="CD576" i="1"/>
  <c r="CD145" i="1"/>
  <c r="CC15" i="1"/>
  <c r="CC471" i="1"/>
  <c r="CC590" i="1"/>
  <c r="CC382" i="1"/>
  <c r="CD456" i="1"/>
  <c r="CD421" i="1"/>
  <c r="CC424" i="1"/>
  <c r="CD424" i="1"/>
  <c r="CC295" i="1"/>
  <c r="CC628" i="1"/>
  <c r="CC551" i="1"/>
  <c r="AW551" i="1" s="1"/>
  <c r="CD560" i="1"/>
  <c r="CD419" i="1"/>
  <c r="CD458" i="1"/>
  <c r="CD504" i="1"/>
  <c r="CC506" i="1"/>
  <c r="CD350" i="1"/>
  <c r="CD453" i="1"/>
  <c r="CC360" i="1"/>
  <c r="CC149" i="1"/>
  <c r="CC487" i="1"/>
  <c r="CD450" i="1"/>
  <c r="CD448" i="1"/>
  <c r="AW448" i="1" s="1"/>
  <c r="CD429" i="1"/>
  <c r="CD401" i="1"/>
  <c r="CC432" i="1"/>
  <c r="CC622" i="1"/>
  <c r="CD472" i="1"/>
  <c r="CC423" i="1"/>
  <c r="CC188" i="1"/>
  <c r="CC387" i="1"/>
  <c r="CD382" i="1"/>
  <c r="CC355" i="1"/>
  <c r="CC544" i="1"/>
  <c r="CC512" i="1"/>
  <c r="CD470" i="1"/>
  <c r="CD399" i="1"/>
  <c r="CC378" i="1"/>
  <c r="CC480" i="1"/>
  <c r="CD441" i="1"/>
  <c r="CD332" i="1"/>
  <c r="CC53" i="1"/>
  <c r="CC503" i="1"/>
  <c r="CD378" i="1"/>
  <c r="CC459" i="1"/>
  <c r="CD374" i="1"/>
  <c r="CD523" i="1"/>
  <c r="CC549" i="1"/>
  <c r="CD355" i="1"/>
  <c r="CD325" i="1"/>
  <c r="CC330" i="1"/>
  <c r="CC335" i="1"/>
  <c r="CC153" i="1"/>
  <c r="CD56" i="1"/>
  <c r="CC535" i="1"/>
  <c r="CC347" i="1"/>
  <c r="CD505" i="1"/>
  <c r="CC448" i="1"/>
  <c r="CC407" i="1"/>
  <c r="CD416" i="1"/>
  <c r="CD339" i="1"/>
  <c r="CC357" i="1"/>
  <c r="CC244" i="1"/>
  <c r="CC509" i="1"/>
  <c r="CD490" i="1"/>
  <c r="CC449" i="1"/>
  <c r="CC450" i="1"/>
  <c r="CC402" i="1"/>
  <c r="CD356" i="1"/>
  <c r="CC338" i="1"/>
  <c r="CD657" i="1"/>
  <c r="CD611" i="1"/>
  <c r="CC565" i="1"/>
  <c r="CC557" i="1"/>
  <c r="CC526" i="1"/>
  <c r="CC593" i="1"/>
  <c r="CD474" i="1"/>
  <c r="CD508" i="1"/>
  <c r="CC336" i="1"/>
  <c r="CD158" i="1"/>
  <c r="CD656" i="1"/>
  <c r="CC600" i="1"/>
  <c r="CC621" i="1"/>
  <c r="CC567" i="1"/>
  <c r="CD551" i="1"/>
  <c r="CC384" i="1"/>
  <c r="CD230" i="1"/>
  <c r="CC473" i="1"/>
  <c r="CC595" i="1"/>
  <c r="CC561" i="1"/>
  <c r="CC405" i="1"/>
  <c r="CC637" i="1"/>
  <c r="CD396" i="1"/>
  <c r="CD404" i="1"/>
  <c r="CC344" i="1"/>
  <c r="AW344" i="1" s="1"/>
  <c r="CD275" i="1"/>
  <c r="CC608" i="1"/>
  <c r="CC542" i="1"/>
  <c r="CD344" i="1"/>
  <c r="CD485" i="1"/>
  <c r="CC431" i="1"/>
  <c r="CD375" i="1"/>
  <c r="CC381" i="1"/>
  <c r="CD316" i="1"/>
  <c r="CC199" i="1"/>
  <c r="CC187" i="1"/>
  <c r="CC98" i="1"/>
  <c r="CC668" i="1"/>
  <c r="CC494" i="1"/>
  <c r="CC386" i="1"/>
  <c r="CD142" i="1"/>
  <c r="CC580" i="1"/>
  <c r="CD645" i="1"/>
  <c r="CC619" i="1"/>
  <c r="CC631" i="1"/>
  <c r="CC620" i="1"/>
  <c r="CC574" i="1"/>
  <c r="CD347" i="1"/>
  <c r="CC466" i="1"/>
  <c r="CC610" i="1"/>
  <c r="CC543" i="1"/>
  <c r="CC439" i="1"/>
  <c r="CD321" i="1"/>
  <c r="CC530" i="1"/>
  <c r="CD455" i="1"/>
  <c r="CD359" i="1"/>
  <c r="CC182" i="1"/>
  <c r="CC136" i="1"/>
  <c r="CC269" i="1"/>
  <c r="CC118" i="1"/>
  <c r="CC89" i="1"/>
  <c r="CC362" i="1"/>
  <c r="CC673" i="1"/>
  <c r="CD388" i="1"/>
  <c r="CD324" i="1"/>
  <c r="CC235" i="1"/>
  <c r="CC272" i="1"/>
  <c r="CD586" i="1"/>
  <c r="CC652" i="1"/>
  <c r="CC597" i="1"/>
  <c r="CC588" i="1"/>
  <c r="CD581" i="1"/>
  <c r="CC489" i="1"/>
  <c r="CD494" i="1"/>
  <c r="AW494" i="1" s="1"/>
  <c r="CC404" i="1"/>
  <c r="CC324" i="1"/>
  <c r="CD81" i="1"/>
  <c r="CD18" i="1"/>
  <c r="CD255" i="1"/>
  <c r="CC332" i="1"/>
  <c r="AW332" i="1" s="1"/>
  <c r="CC536" i="1"/>
  <c r="CC522" i="1"/>
  <c r="CC320" i="1"/>
  <c r="CC467" i="1"/>
  <c r="CC327" i="1"/>
  <c r="CC419" i="1"/>
  <c r="AW419" i="1" s="1"/>
  <c r="CD431" i="1"/>
  <c r="CD489" i="1"/>
  <c r="CC165" i="1"/>
  <c r="CD277" i="1"/>
  <c r="CC34" i="1"/>
  <c r="CD632" i="1"/>
  <c r="CC642" i="1"/>
  <c r="CC648" i="1"/>
  <c r="CD447" i="1"/>
  <c r="CD440" i="1"/>
  <c r="CC377" i="1"/>
  <c r="CC475" i="1"/>
  <c r="CC143" i="1"/>
  <c r="CC88" i="1"/>
  <c r="CC74" i="1"/>
  <c r="CD152" i="1"/>
  <c r="CD638" i="1"/>
  <c r="CD607" i="1"/>
  <c r="CD562" i="1"/>
  <c r="CC695" i="1"/>
  <c r="CC632" i="1"/>
  <c r="CD539" i="1"/>
  <c r="CC635" i="1"/>
  <c r="CC650" i="1"/>
  <c r="CD548" i="1"/>
  <c r="CD526" i="1"/>
  <c r="AW526" i="1" s="1"/>
  <c r="CD459" i="1"/>
  <c r="CD680" i="1"/>
  <c r="CC354" i="1"/>
  <c r="CC485" i="1"/>
  <c r="CC462" i="1"/>
  <c r="CD437" i="1"/>
  <c r="CD390" i="1"/>
  <c r="CD317" i="1"/>
  <c r="CC397" i="1"/>
  <c r="CD306" i="1"/>
  <c r="CD170" i="1"/>
  <c r="CC62" i="1"/>
  <c r="CD159" i="1"/>
  <c r="CC306" i="1"/>
  <c r="CD28" i="1"/>
  <c r="CC587" i="1"/>
  <c r="CD457" i="1"/>
  <c r="CD593" i="1"/>
  <c r="AW593" i="1" s="1"/>
  <c r="CC584" i="1"/>
  <c r="CD469" i="1"/>
  <c r="CC601" i="1"/>
  <c r="AW601" i="1" s="1"/>
  <c r="CC415" i="1"/>
  <c r="CD411" i="1"/>
  <c r="CD422" i="1"/>
  <c r="CD369" i="1"/>
  <c r="CC339" i="1"/>
  <c r="AW339" i="1" s="1"/>
  <c r="AY339" i="1" s="1"/>
  <c r="Y339" i="1" s="1"/>
  <c r="CD466" i="1"/>
  <c r="CC108" i="1"/>
  <c r="CC258" i="1"/>
  <c r="CC160" i="1"/>
  <c r="CC186" i="1"/>
  <c r="CC651" i="1"/>
  <c r="CD685" i="1"/>
  <c r="AW685" i="1" s="1"/>
  <c r="CD644" i="1"/>
  <c r="CD544" i="1"/>
  <c r="CC502" i="1"/>
  <c r="CC455" i="1"/>
  <c r="CD449" i="1"/>
  <c r="CD480" i="1"/>
  <c r="CC396" i="1"/>
  <c r="CC319" i="1"/>
  <c r="CC184" i="1"/>
  <c r="CD74" i="1"/>
  <c r="CC51" i="1"/>
  <c r="CD270" i="1"/>
  <c r="AW270" i="1" s="1"/>
  <c r="CC168" i="1"/>
  <c r="CC101" i="1"/>
  <c r="CC441" i="1"/>
  <c r="AW441" i="1" s="1"/>
  <c r="CD689" i="1"/>
  <c r="CD669" i="1"/>
  <c r="CC591" i="1"/>
  <c r="CC562" i="1"/>
  <c r="CD488" i="1"/>
  <c r="CC453" i="1"/>
  <c r="AW453" i="1" s="1"/>
  <c r="CC398" i="1"/>
  <c r="CD373" i="1"/>
  <c r="CC348" i="1"/>
  <c r="CD392" i="1"/>
  <c r="AW392" i="1" s="1"/>
  <c r="CD259" i="1"/>
  <c r="CD264" i="1"/>
  <c r="CC618" i="1"/>
  <c r="CD646" i="1"/>
  <c r="CC616" i="1"/>
  <c r="CC626" i="1"/>
  <c r="CC488" i="1"/>
  <c r="CC437" i="1"/>
  <c r="CC399" i="1"/>
  <c r="CC380" i="1"/>
  <c r="CC353" i="1"/>
  <c r="CC331" i="1"/>
  <c r="CC538" i="1"/>
  <c r="CC368" i="1"/>
  <c r="CD400" i="1"/>
  <c r="CC468" i="1"/>
  <c r="CC428" i="1"/>
  <c r="CC472" i="1"/>
  <c r="CD395" i="1"/>
  <c r="CD407" i="1"/>
  <c r="CC364" i="1"/>
  <c r="CC463" i="1"/>
  <c r="CD113" i="1"/>
  <c r="CC572" i="1"/>
  <c r="CD436" i="1"/>
  <c r="CD687" i="1"/>
  <c r="CD484" i="1"/>
  <c r="CC644" i="1"/>
  <c r="CD653" i="1"/>
  <c r="CC607" i="1"/>
  <c r="CD626" i="1"/>
  <c r="CC603" i="1"/>
  <c r="CC592" i="1"/>
  <c r="CC552" i="1"/>
  <c r="CC523" i="1"/>
  <c r="CD493" i="1"/>
  <c r="CC477" i="1"/>
  <c r="CC461" i="1"/>
  <c r="CD464" i="1"/>
  <c r="CC434" i="1"/>
  <c r="CC65" i="1"/>
  <c r="CC80" i="1"/>
  <c r="CC161" i="1"/>
  <c r="CD353" i="1"/>
  <c r="CD177" i="1"/>
  <c r="AG45" i="1"/>
  <c r="AI45" i="1" s="1"/>
  <c r="CC367" i="1"/>
  <c r="AW367" i="1" s="1"/>
  <c r="CD198" i="1"/>
  <c r="CD580" i="1"/>
  <c r="CD322" i="1"/>
  <c r="CC156" i="1"/>
  <c r="CC483" i="1"/>
  <c r="CC490" i="1"/>
  <c r="CC440" i="1"/>
  <c r="CC416" i="1"/>
  <c r="CD434" i="1"/>
  <c r="CC400" i="1"/>
  <c r="CD465" i="1"/>
  <c r="CC421" i="1"/>
  <c r="AW421" i="1" s="1"/>
  <c r="AY421" i="1" s="1"/>
  <c r="Y421" i="1" s="1"/>
  <c r="CD642" i="1"/>
  <c r="CC656" i="1"/>
  <c r="AW656" i="1" s="1"/>
  <c r="AY656" i="1" s="1"/>
  <c r="Y656" i="1" s="1"/>
  <c r="CF406" i="1"/>
  <c r="CC629" i="1"/>
  <c r="CC681" i="1"/>
  <c r="CC508" i="1"/>
  <c r="CC18" i="1"/>
  <c r="CC351" i="1"/>
  <c r="CF45" i="1"/>
  <c r="CC231" i="1"/>
  <c r="CC270" i="1"/>
  <c r="CR410" i="1"/>
  <c r="CF486" i="1"/>
  <c r="CF437" i="1"/>
  <c r="CD276" i="1"/>
  <c r="CC214" i="1"/>
  <c r="AI239" i="1"/>
  <c r="CR239" i="1"/>
  <c r="CR458" i="1"/>
  <c r="AI458" i="1"/>
  <c r="CC529" i="1"/>
  <c r="CD649" i="1"/>
  <c r="CC497" i="1"/>
  <c r="CD58" i="1"/>
  <c r="CC615" i="1"/>
  <c r="CD631" i="1"/>
  <c r="AW631" i="1" s="1"/>
  <c r="CC667" i="1"/>
  <c r="CC645" i="1"/>
  <c r="CC599" i="1"/>
  <c r="CC491" i="1"/>
  <c r="AW491" i="1" s="1"/>
  <c r="CC375" i="1"/>
  <c r="AW375" i="1" s="1"/>
  <c r="CC105" i="1"/>
  <c r="CC611" i="1"/>
  <c r="CC427" i="1"/>
  <c r="CD491" i="1"/>
  <c r="CC445" i="1"/>
  <c r="CC457" i="1"/>
  <c r="CD343" i="1"/>
  <c r="CC653" i="1"/>
  <c r="CC630" i="1"/>
  <c r="CC81" i="1"/>
  <c r="CC581" i="1"/>
  <c r="AW444" i="1"/>
  <c r="CC458" i="1"/>
  <c r="CD616" i="1"/>
  <c r="CD502" i="1"/>
  <c r="CD446" i="1"/>
  <c r="CD328" i="1"/>
  <c r="AG437" i="1"/>
  <c r="AI437" i="1" s="1"/>
  <c r="CD320" i="1"/>
  <c r="AW320" i="1" s="1"/>
  <c r="W320" i="1" s="1"/>
  <c r="CD571" i="1"/>
  <c r="CC498" i="1"/>
  <c r="CD461" i="1"/>
  <c r="CD335" i="1"/>
  <c r="CD365" i="1"/>
  <c r="CC655" i="1"/>
  <c r="CC403" i="1"/>
  <c r="CD96" i="1"/>
  <c r="CC613" i="1"/>
  <c r="CD454" i="1"/>
  <c r="CR305" i="1"/>
  <c r="CD543" i="1"/>
  <c r="CC72" i="1"/>
  <c r="CF414" i="1"/>
  <c r="AW319" i="1"/>
  <c r="AY319" i="1" s="1"/>
  <c r="Y319" i="1" s="1"/>
  <c r="CD269" i="1"/>
  <c r="CD101" i="1"/>
  <c r="AW101" i="1" s="1"/>
  <c r="AG30" i="1"/>
  <c r="AI30" i="1" s="1"/>
  <c r="CD606" i="1"/>
  <c r="CD592" i="1"/>
  <c r="CD413" i="1"/>
  <c r="AW424" i="1"/>
  <c r="CC481" i="1"/>
  <c r="CC442" i="1"/>
  <c r="CD410" i="1"/>
  <c r="CC394" i="1"/>
  <c r="CC343" i="1"/>
  <c r="CC418" i="1"/>
  <c r="CC30" i="1"/>
  <c r="CC218" i="1"/>
  <c r="CC232" i="1"/>
  <c r="CD389" i="1"/>
  <c r="CC413" i="1"/>
  <c r="CD438" i="1"/>
  <c r="CD394" i="1"/>
  <c r="CD358" i="1"/>
  <c r="CC417" i="1"/>
  <c r="CC524" i="1"/>
  <c r="AG253" i="1"/>
  <c r="AI253" i="1" s="1"/>
  <c r="CC142" i="1"/>
  <c r="AW142" i="1" s="1"/>
  <c r="W142" i="1" s="1"/>
  <c r="CC693" i="1"/>
  <c r="CC516" i="1"/>
  <c r="CC570" i="1"/>
  <c r="CD393" i="1"/>
  <c r="AW393" i="1" s="1"/>
  <c r="CD372" i="1"/>
  <c r="AG629" i="1"/>
  <c r="AI629" i="1" s="1"/>
  <c r="CC596" i="1"/>
  <c r="CD529" i="1"/>
  <c r="AW459" i="1"/>
  <c r="W459" i="1" s="1"/>
  <c r="CD492" i="1"/>
  <c r="CR614" i="1"/>
  <c r="CD471" i="1"/>
  <c r="AW471" i="1" s="1"/>
  <c r="AW428" i="1"/>
  <c r="CC500" i="1"/>
  <c r="CC540" i="1"/>
  <c r="AW540" i="1" s="1"/>
  <c r="CC531" i="1"/>
  <c r="AG486" i="1"/>
  <c r="AI486" i="1" s="1"/>
  <c r="CC612" i="1"/>
  <c r="AW612" i="1" s="1"/>
  <c r="CD635" i="1"/>
  <c r="AW562" i="1"/>
  <c r="W562" i="1" s="1"/>
  <c r="CD342" i="1"/>
  <c r="CD690" i="1"/>
  <c r="CC406" i="1"/>
  <c r="AG275" i="1"/>
  <c r="AI275" i="1" s="1"/>
  <c r="CC534" i="1"/>
  <c r="CD323" i="1"/>
  <c r="CC79" i="1"/>
  <c r="CD77" i="1"/>
  <c r="CC496" i="1"/>
  <c r="CC623" i="1"/>
  <c r="CC527" i="1"/>
  <c r="CC511" i="1"/>
  <c r="CC426" i="1"/>
  <c r="AW381" i="1"/>
  <c r="W381" i="1" s="1"/>
  <c r="CC569" i="1"/>
  <c r="CC640" i="1"/>
  <c r="CC682" i="1"/>
  <c r="CC649" i="1"/>
  <c r="CD547" i="1"/>
  <c r="CD520" i="1"/>
  <c r="CC585" i="1"/>
  <c r="CC373" i="1"/>
  <c r="CD331" i="1"/>
  <c r="AW331" i="1" s="1"/>
  <c r="CR416" i="1"/>
  <c r="CD662" i="1"/>
  <c r="CC685" i="1"/>
  <c r="CC639" i="1"/>
  <c r="CD487" i="1"/>
  <c r="CC451" i="1"/>
  <c r="CD385" i="1"/>
  <c r="CD336" i="1"/>
  <c r="AW336" i="1" s="1"/>
  <c r="CC560" i="1"/>
  <c r="AW560" i="1" s="1"/>
  <c r="CC554" i="1"/>
  <c r="AW182" i="1"/>
  <c r="W182" i="1" s="1"/>
  <c r="CC146" i="1"/>
  <c r="CC322" i="1"/>
  <c r="CD516" i="1"/>
  <c r="CC446" i="1"/>
  <c r="AW446" i="1" s="1"/>
  <c r="AY446" i="1" s="1"/>
  <c r="Y446" i="1" s="1"/>
  <c r="CC429" i="1"/>
  <c r="AW429" i="1" s="1"/>
  <c r="CC499" i="1"/>
  <c r="CC515" i="1"/>
  <c r="CC328" i="1"/>
  <c r="AW235" i="1"/>
  <c r="CC59" i="1"/>
  <c r="CC90" i="1"/>
  <c r="CC602" i="1"/>
  <c r="CD467" i="1"/>
  <c r="CD370" i="1"/>
  <c r="CD380" i="1"/>
  <c r="AG406" i="1"/>
  <c r="AI406" i="1" s="1"/>
  <c r="CD149" i="1"/>
  <c r="AW149" i="1" s="1"/>
  <c r="CC95" i="1"/>
  <c r="CC35" i="1"/>
  <c r="CR227" i="1"/>
  <c r="CD630" i="1"/>
  <c r="CD622" i="1"/>
  <c r="AW622" i="1" s="1"/>
  <c r="CD542" i="1"/>
  <c r="CD568" i="1"/>
  <c r="CC337" i="1"/>
  <c r="CD503" i="1"/>
  <c r="AW503" i="1" s="1"/>
  <c r="CD473" i="1"/>
  <c r="AW473" i="1" s="1"/>
  <c r="CC321" i="1"/>
  <c r="AW321" i="1" s="1"/>
  <c r="CC333" i="1"/>
  <c r="AW333" i="1" s="1"/>
  <c r="W333" i="1" s="1"/>
  <c r="CD164" i="1"/>
  <c r="CR115" i="1"/>
  <c r="AW616" i="1"/>
  <c r="AY616" i="1" s="1"/>
  <c r="Y616" i="1" s="1"/>
  <c r="AW626" i="1"/>
  <c r="AX626" i="1" s="1"/>
  <c r="AW488" i="1"/>
  <c r="W488" i="1" s="1"/>
  <c r="AW442" i="1"/>
  <c r="AY442" i="1" s="1"/>
  <c r="Y442" i="1" s="1"/>
  <c r="CC83" i="1"/>
  <c r="CC123" i="1"/>
  <c r="CC121" i="1"/>
  <c r="CC167" i="1"/>
  <c r="CC23" i="1"/>
  <c r="CC261" i="1"/>
  <c r="CC274" i="1"/>
  <c r="CR307" i="1"/>
  <c r="CC264" i="1"/>
  <c r="CR413" i="1"/>
  <c r="CC203" i="1"/>
  <c r="CC92" i="1"/>
  <c r="CR73" i="1"/>
  <c r="AW544" i="1"/>
  <c r="AY544" i="1" s="1"/>
  <c r="Y544" i="1" s="1"/>
  <c r="CR345" i="1"/>
  <c r="CR233" i="1"/>
  <c r="AW316" i="1"/>
  <c r="AY316" i="1" s="1"/>
  <c r="Y316" i="1" s="1"/>
  <c r="CR133" i="1"/>
  <c r="CC40" i="1"/>
  <c r="AW145" i="1"/>
  <c r="AY145" i="1" s="1"/>
  <c r="Y145" i="1" s="1"/>
  <c r="CD154" i="1"/>
  <c r="CC33" i="1"/>
  <c r="AW33" i="1" s="1"/>
  <c r="AY33" i="1" s="1"/>
  <c r="Y33" i="1" s="1"/>
  <c r="CD221" i="1"/>
  <c r="CC229" i="1"/>
  <c r="CR689" i="1"/>
  <c r="CC209" i="1"/>
  <c r="CR248" i="1"/>
  <c r="CR409" i="1"/>
  <c r="AG414" i="1"/>
  <c r="AI414" i="1" s="1"/>
  <c r="CR110" i="1"/>
  <c r="CC237" i="1"/>
  <c r="CC176" i="1"/>
  <c r="CR590" i="1"/>
  <c r="CD261" i="1"/>
  <c r="CR137" i="1"/>
  <c r="CF202" i="1"/>
  <c r="CC263" i="1"/>
  <c r="CC37" i="1"/>
  <c r="CC192" i="1"/>
  <c r="CC159" i="1"/>
  <c r="CC48" i="1"/>
  <c r="CR245" i="1"/>
  <c r="CC202" i="1"/>
  <c r="CC56" i="1"/>
  <c r="AW56" i="1" s="1"/>
  <c r="W56" i="1" s="1"/>
  <c r="CC49" i="1"/>
  <c r="CF126" i="1"/>
  <c r="CC28" i="1"/>
  <c r="AW28" i="1" s="1"/>
  <c r="W28" i="1" s="1"/>
  <c r="CC280" i="1"/>
  <c r="CC140" i="1"/>
  <c r="CC281" i="1"/>
  <c r="CC171" i="1"/>
  <c r="CD153" i="1"/>
  <c r="AW153" i="1" s="1"/>
  <c r="CC273" i="1"/>
  <c r="AW402" i="1"/>
  <c r="AY402" i="1" s="1"/>
  <c r="Y402" i="1" s="1"/>
  <c r="CC271" i="1"/>
  <c r="CC181" i="1"/>
  <c r="AX314" i="1"/>
  <c r="AY314" i="1"/>
  <c r="Y314" i="1" s="1"/>
  <c r="W314" i="1"/>
  <c r="AX235" i="1"/>
  <c r="W235" i="1"/>
  <c r="AY235" i="1"/>
  <c r="Y235" i="1" s="1"/>
  <c r="W616" i="1"/>
  <c r="AW74" i="1"/>
  <c r="CC672" i="1"/>
  <c r="CC659" i="1"/>
  <c r="CD664" i="1"/>
  <c r="CD601" i="1"/>
  <c r="CD599" i="1"/>
  <c r="AW599" i="1" s="1"/>
  <c r="CC571" i="1"/>
  <c r="CD556" i="1"/>
  <c r="CD527" i="1"/>
  <c r="CR398" i="1"/>
  <c r="AG377" i="1"/>
  <c r="AI377" i="1" s="1"/>
  <c r="CF377" i="1"/>
  <c r="CD682" i="1"/>
  <c r="CD615" i="1"/>
  <c r="CD566" i="1"/>
  <c r="CC533" i="1"/>
  <c r="AG399" i="1"/>
  <c r="AI399" i="1" s="1"/>
  <c r="CF399" i="1"/>
  <c r="AW490" i="1"/>
  <c r="CD443" i="1"/>
  <c r="AW443" i="1" s="1"/>
  <c r="CC447" i="1"/>
  <c r="AW447" i="1" s="1"/>
  <c r="CC438" i="1"/>
  <c r="AW438" i="1" s="1"/>
  <c r="CC454" i="1"/>
  <c r="CD387" i="1"/>
  <c r="AW387" i="1" s="1"/>
  <c r="CD357" i="1"/>
  <c r="CC325" i="1"/>
  <c r="CD679" i="1"/>
  <c r="AG636" i="1"/>
  <c r="AI636" i="1" s="1"/>
  <c r="CF609" i="1"/>
  <c r="AG609" i="1"/>
  <c r="AI609" i="1" s="1"/>
  <c r="CD608" i="1"/>
  <c r="AW608" i="1" s="1"/>
  <c r="CC539" i="1"/>
  <c r="CC435" i="1"/>
  <c r="CC545" i="1"/>
  <c r="CD412" i="1"/>
  <c r="CF420" i="1"/>
  <c r="AG420" i="1"/>
  <c r="AI420" i="1" s="1"/>
  <c r="CD695" i="1"/>
  <c r="AG653" i="1"/>
  <c r="AI653" i="1" s="1"/>
  <c r="CF653" i="1"/>
  <c r="CD427" i="1"/>
  <c r="AG644" i="1"/>
  <c r="AI644" i="1" s="1"/>
  <c r="CF644" i="1"/>
  <c r="CD665" i="1"/>
  <c r="CD691" i="1"/>
  <c r="CD481" i="1"/>
  <c r="AW481" i="1" s="1"/>
  <c r="CF456" i="1"/>
  <c r="AG456" i="1"/>
  <c r="AI456" i="1" s="1"/>
  <c r="CD463" i="1"/>
  <c r="CD426" i="1"/>
  <c r="CR557" i="1"/>
  <c r="CD558" i="1"/>
  <c r="CC13" i="1"/>
  <c r="CF51" i="1"/>
  <c r="AG51" i="1"/>
  <c r="AI51" i="1" s="1"/>
  <c r="AP31" i="1"/>
  <c r="AG38" i="1"/>
  <c r="AI38" i="1" s="1"/>
  <c r="CF38" i="1"/>
  <c r="AG98" i="1"/>
  <c r="AI98" i="1" s="1"/>
  <c r="CF98" i="1"/>
  <c r="CD147" i="1"/>
  <c r="CR215" i="1"/>
  <c r="CF189" i="1"/>
  <c r="AG189" i="1"/>
  <c r="AI189" i="1" s="1"/>
  <c r="CC107" i="1"/>
  <c r="CD53" i="1"/>
  <c r="AW53" i="1" s="1"/>
  <c r="CF261" i="1"/>
  <c r="AG261" i="1"/>
  <c r="AI261" i="1" s="1"/>
  <c r="CD171" i="1"/>
  <c r="CD22" i="1"/>
  <c r="CC486" i="1"/>
  <c r="CD312" i="1"/>
  <c r="CD216" i="1"/>
  <c r="CC379" i="1"/>
  <c r="CD308" i="1"/>
  <c r="CD173" i="1"/>
  <c r="CD181" i="1"/>
  <c r="CD307" i="1"/>
  <c r="CD303" i="1"/>
  <c r="CD291" i="1"/>
  <c r="CD286" i="1"/>
  <c r="CD299" i="1"/>
  <c r="CC256" i="1"/>
  <c r="CD233" i="1"/>
  <c r="CC233" i="1"/>
  <c r="CC212" i="1"/>
  <c r="CC205" i="1"/>
  <c r="CC198" i="1"/>
  <c r="AW198" i="1" s="1"/>
  <c r="CC177" i="1"/>
  <c r="CC152" i="1"/>
  <c r="CD285" i="1"/>
  <c r="CC138" i="1"/>
  <c r="CD46" i="1"/>
  <c r="CD301" i="1"/>
  <c r="CR242" i="1"/>
  <c r="CD179" i="1"/>
  <c r="CD137" i="1"/>
  <c r="CD121" i="1"/>
  <c r="AW121" i="1" s="1"/>
  <c r="CC126" i="1"/>
  <c r="CD94" i="1"/>
  <c r="CC104" i="1"/>
  <c r="CD67" i="1"/>
  <c r="CD75" i="1"/>
  <c r="CC45" i="1"/>
  <c r="CC36" i="1"/>
  <c r="CC25" i="1"/>
  <c r="CD278" i="1"/>
  <c r="AW278" i="1" s="1"/>
  <c r="CC234" i="1"/>
  <c r="CD569" i="1"/>
  <c r="AW569" i="1" s="1"/>
  <c r="CC605" i="1"/>
  <c r="AG571" i="1"/>
  <c r="AI571" i="1" s="1"/>
  <c r="CF571" i="1"/>
  <c r="CC670" i="1"/>
  <c r="CC658" i="1"/>
  <c r="CD596" i="1"/>
  <c r="CC598" i="1"/>
  <c r="CD602" i="1"/>
  <c r="CC604" i="1"/>
  <c r="CC548" i="1"/>
  <c r="CD545" i="1"/>
  <c r="CD515" i="1"/>
  <c r="AW515" i="1" s="1"/>
  <c r="CF509" i="1"/>
  <c r="AG509" i="1"/>
  <c r="AI509" i="1" s="1"/>
  <c r="W375" i="1"/>
  <c r="AY375" i="1"/>
  <c r="Y375" i="1" s="1"/>
  <c r="AX375" i="1"/>
  <c r="CC633" i="1"/>
  <c r="CC484" i="1"/>
  <c r="AW484" i="1" s="1"/>
  <c r="CC425" i="1"/>
  <c r="AW425" i="1" s="1"/>
  <c r="CC422" i="1"/>
  <c r="CD462" i="1"/>
  <c r="AW462" i="1" s="1"/>
  <c r="CD423" i="1"/>
  <c r="AW423" i="1" s="1"/>
  <c r="CC365" i="1"/>
  <c r="AW355" i="1"/>
  <c r="CD315" i="1"/>
  <c r="AW315" i="1" s="1"/>
  <c r="CF636" i="1"/>
  <c r="CC696" i="1"/>
  <c r="CD661" i="1"/>
  <c r="CD538" i="1"/>
  <c r="AW538" i="1" s="1"/>
  <c r="CD354" i="1"/>
  <c r="AW354" i="1" s="1"/>
  <c r="CD570" i="1"/>
  <c r="CC436" i="1"/>
  <c r="AW436" i="1" s="1"/>
  <c r="CD696" i="1"/>
  <c r="CC634" i="1"/>
  <c r="CD654" i="1"/>
  <c r="CD475" i="1"/>
  <c r="CC617" i="1"/>
  <c r="CC564" i="1"/>
  <c r="CC575" i="1"/>
  <c r="CD618" i="1"/>
  <c r="AW618" i="1" s="1"/>
  <c r="CC465" i="1"/>
  <c r="CC414" i="1"/>
  <c r="CD406" i="1"/>
  <c r="CC675" i="1"/>
  <c r="CD597" i="1"/>
  <c r="CD579" i="1"/>
  <c r="CD403" i="1"/>
  <c r="CD341" i="1"/>
  <c r="CD138" i="1"/>
  <c r="AG150" i="1"/>
  <c r="AI150" i="1" s="1"/>
  <c r="CF150" i="1"/>
  <c r="AG55" i="1"/>
  <c r="AI55" i="1" s="1"/>
  <c r="CF55" i="1"/>
  <c r="CC46" i="1"/>
  <c r="CD588" i="1"/>
  <c r="CD295" i="1"/>
  <c r="CD192" i="1"/>
  <c r="CF138" i="1"/>
  <c r="AG138" i="1"/>
  <c r="AI138" i="1" s="1"/>
  <c r="CD271" i="1"/>
  <c r="CD109" i="1"/>
  <c r="AG25" i="1"/>
  <c r="AI25" i="1" s="1"/>
  <c r="CF25" i="1"/>
  <c r="CD318" i="1"/>
  <c r="CD268" i="1"/>
  <c r="CC219" i="1"/>
  <c r="CC196" i="1"/>
  <c r="CC257" i="1"/>
  <c r="CD292" i="1"/>
  <c r="CC302" i="1"/>
  <c r="CC300" i="1"/>
  <c r="CC309" i="1"/>
  <c r="CD296" i="1"/>
  <c r="CD241" i="1"/>
  <c r="CD257" i="1"/>
  <c r="CD231" i="1"/>
  <c r="CC222" i="1"/>
  <c r="CC223" i="1"/>
  <c r="CC213" i="1"/>
  <c r="CD212" i="1"/>
  <c r="CC179" i="1"/>
  <c r="CD507" i="1"/>
  <c r="CF185" i="1"/>
  <c r="AG185" i="1"/>
  <c r="AI185" i="1" s="1"/>
  <c r="CD43" i="1"/>
  <c r="CC267" i="1"/>
  <c r="CD176" i="1"/>
  <c r="CC259" i="1"/>
  <c r="AW259" i="1" s="1"/>
  <c r="CC120" i="1"/>
  <c r="AG42" i="1"/>
  <c r="AI42" i="1" s="1"/>
  <c r="CF42" i="1"/>
  <c r="CC144" i="1"/>
  <c r="CD125" i="1"/>
  <c r="CD112" i="1"/>
  <c r="CD118" i="1"/>
  <c r="CD104" i="1"/>
  <c r="CD99" i="1"/>
  <c r="CD66" i="1"/>
  <c r="CD57" i="1"/>
  <c r="CD54" i="1"/>
  <c r="CC38" i="1"/>
  <c r="CC291" i="1"/>
  <c r="CF89" i="1"/>
  <c r="AG89" i="1"/>
  <c r="AI89" i="1" s="1"/>
  <c r="CD549" i="1"/>
  <c r="CC647" i="1"/>
  <c r="AW645" i="1"/>
  <c r="AW584" i="1"/>
  <c r="CC541" i="1"/>
  <c r="CD550" i="1"/>
  <c r="CC537" i="1"/>
  <c r="CD510" i="1"/>
  <c r="CD637" i="1"/>
  <c r="AW637" i="1" s="1"/>
  <c r="CD620" i="1"/>
  <c r="AW620" i="1" s="1"/>
  <c r="CD546" i="1"/>
  <c r="CF521" i="1"/>
  <c r="AG521" i="1"/>
  <c r="AI521" i="1" s="1"/>
  <c r="CD415" i="1"/>
  <c r="CC412" i="1"/>
  <c r="CC505" i="1"/>
  <c r="AW505" i="1" s="1"/>
  <c r="CD468" i="1"/>
  <c r="AW468" i="1" s="1"/>
  <c r="CC420" i="1"/>
  <c r="CC358" i="1"/>
  <c r="CD329" i="1"/>
  <c r="CF596" i="1"/>
  <c r="AG596" i="1"/>
  <c r="AI596" i="1" s="1"/>
  <c r="CD383" i="1"/>
  <c r="CC388" i="1"/>
  <c r="CD623" i="1"/>
  <c r="AW623" i="1" s="1"/>
  <c r="CD528" i="1"/>
  <c r="CC525" i="1"/>
  <c r="CC349" i="1"/>
  <c r="CD675" i="1"/>
  <c r="CC409" i="1"/>
  <c r="CD362" i="1"/>
  <c r="AW362" i="1" s="1"/>
  <c r="CD641" i="1"/>
  <c r="CC532" i="1"/>
  <c r="CD513" i="1"/>
  <c r="CC395" i="1"/>
  <c r="CR363" i="1"/>
  <c r="AQ49" i="1"/>
  <c r="CF54" i="1"/>
  <c r="AG54" i="1"/>
  <c r="AI54" i="1" s="1"/>
  <c r="CD280" i="1"/>
  <c r="CD95" i="1"/>
  <c r="AW95" i="1" s="1"/>
  <c r="CD76" i="1"/>
  <c r="CC148" i="1"/>
  <c r="CC119" i="1"/>
  <c r="CD197" i="1"/>
  <c r="AG77" i="1"/>
  <c r="AI77" i="1" s="1"/>
  <c r="CF77" i="1"/>
  <c r="CD130" i="1"/>
  <c r="AR26" i="1"/>
  <c r="CF306" i="1"/>
  <c r="AG306" i="1"/>
  <c r="AI306" i="1" s="1"/>
  <c r="CD243" i="1"/>
  <c r="CD262" i="1"/>
  <c r="CD189" i="1"/>
  <c r="CC61" i="1"/>
  <c r="AS17" i="1"/>
  <c r="CD180" i="1"/>
  <c r="CD304" i="1"/>
  <c r="CC303" i="1"/>
  <c r="CC304" i="1"/>
  <c r="CD298" i="1"/>
  <c r="CD284" i="1"/>
  <c r="CD238" i="1"/>
  <c r="CD253" i="1"/>
  <c r="CC230" i="1"/>
  <c r="AW230" i="1" s="1"/>
  <c r="CC241" i="1"/>
  <c r="CC221" i="1"/>
  <c r="CC204" i="1"/>
  <c r="CC189" i="1"/>
  <c r="CC158" i="1"/>
  <c r="CR493" i="1"/>
  <c r="CD478" i="1"/>
  <c r="CD279" i="1"/>
  <c r="CD208" i="1"/>
  <c r="AG147" i="1"/>
  <c r="AI147" i="1" s="1"/>
  <c r="CF147" i="1"/>
  <c r="CC85" i="1"/>
  <c r="CD349" i="1"/>
  <c r="CC255" i="1"/>
  <c r="CD249" i="1"/>
  <c r="CD195" i="1"/>
  <c r="AG202" i="1"/>
  <c r="AI202" i="1" s="1"/>
  <c r="CD148" i="1"/>
  <c r="CD128" i="1"/>
  <c r="CC115" i="1"/>
  <c r="CD79" i="1"/>
  <c r="AW79" i="1" s="1"/>
  <c r="CC93" i="1"/>
  <c r="CC78" i="1"/>
  <c r="CC60" i="1"/>
  <c r="CD41" i="1"/>
  <c r="CD24" i="1"/>
  <c r="CC8" i="1"/>
  <c r="CD151" i="1"/>
  <c r="AT74" i="1"/>
  <c r="CC67" i="1"/>
  <c r="CD36" i="1"/>
  <c r="CC676" i="1"/>
  <c r="CC627" i="1"/>
  <c r="CD629" i="1"/>
  <c r="CC643" i="1"/>
  <c r="CD577" i="1"/>
  <c r="CD536" i="1"/>
  <c r="AW536" i="1" s="1"/>
  <c r="AW642" i="1"/>
  <c r="CD610" i="1"/>
  <c r="CD640" i="1"/>
  <c r="AW640" i="1" s="1"/>
  <c r="CF457" i="1"/>
  <c r="AG457" i="1"/>
  <c r="AI457" i="1" s="1"/>
  <c r="CC507" i="1"/>
  <c r="AW508" i="1"/>
  <c r="AW480" i="1"/>
  <c r="CD345" i="1"/>
  <c r="CC345" i="1"/>
  <c r="CC690" i="1"/>
  <c r="AW690" i="1" s="1"/>
  <c r="CD408" i="1"/>
  <c r="CR629" i="1"/>
  <c r="CD371" i="1"/>
  <c r="AG352" i="1"/>
  <c r="AI352" i="1" s="1"/>
  <c r="CF352" i="1"/>
  <c r="CD575" i="1"/>
  <c r="CD368" i="1"/>
  <c r="AG368" i="1"/>
  <c r="AI368" i="1" s="1"/>
  <c r="CF368" i="1"/>
  <c r="CC624" i="1"/>
  <c r="AG525" i="1"/>
  <c r="AI525" i="1" s="1"/>
  <c r="CF525" i="1"/>
  <c r="CD435" i="1"/>
  <c r="CD351" i="1"/>
  <c r="AW351" i="1" s="1"/>
  <c r="AG615" i="1"/>
  <c r="AI615" i="1" s="1"/>
  <c r="CF615" i="1"/>
  <c r="CD667" i="1"/>
  <c r="AW667" i="1" s="1"/>
  <c r="CD574" i="1"/>
  <c r="CC492" i="1"/>
  <c r="CC359" i="1"/>
  <c r="AW359" i="1" s="1"/>
  <c r="AG274" i="1"/>
  <c r="AI274" i="1" s="1"/>
  <c r="CF274" i="1"/>
  <c r="AG216" i="1"/>
  <c r="AI216" i="1" s="1"/>
  <c r="CF216" i="1"/>
  <c r="AG88" i="1"/>
  <c r="AI88" i="1" s="1"/>
  <c r="CF88" i="1"/>
  <c r="CD194" i="1"/>
  <c r="CD127" i="1"/>
  <c r="CD100" i="1"/>
  <c r="CC240" i="1"/>
  <c r="CC226" i="1"/>
  <c r="CD207" i="1"/>
  <c r="CD165" i="1"/>
  <c r="AW165" i="1" s="1"/>
  <c r="CD64" i="1"/>
  <c r="CD20" i="1"/>
  <c r="CD273" i="1"/>
  <c r="CD234" i="1"/>
  <c r="CD12" i="1"/>
  <c r="AW12" i="1" s="1"/>
  <c r="CD201" i="1"/>
  <c r="CC299" i="1"/>
  <c r="CC301" i="1"/>
  <c r="CD287" i="1"/>
  <c r="CD256" i="1"/>
  <c r="CD248" i="1"/>
  <c r="CD223" i="1"/>
  <c r="CD228" i="1"/>
  <c r="CD215" i="1"/>
  <c r="CC193" i="1"/>
  <c r="CC162" i="1"/>
  <c r="CC113" i="1"/>
  <c r="CR253" i="1"/>
  <c r="CD267" i="1"/>
  <c r="CD589" i="1"/>
  <c r="AW589" i="1" s="1"/>
  <c r="CC262" i="1"/>
  <c r="CC170" i="1"/>
  <c r="AW170" i="1" s="1"/>
  <c r="AG266" i="1"/>
  <c r="AI266" i="1" s="1"/>
  <c r="CF266" i="1"/>
  <c r="CR202" i="1"/>
  <c r="CC151" i="1"/>
  <c r="CC141" i="1"/>
  <c r="CC122" i="1"/>
  <c r="CC114" i="1"/>
  <c r="CD102" i="1"/>
  <c r="CD93" i="1"/>
  <c r="CC75" i="1"/>
  <c r="CC66" i="1"/>
  <c r="AW66" i="1" s="1"/>
  <c r="CC55" i="1"/>
  <c r="CD52" i="1"/>
  <c r="CC27" i="1"/>
  <c r="CC19" i="1"/>
  <c r="CD133" i="1"/>
  <c r="CD14" i="1"/>
  <c r="W612" i="1"/>
  <c r="AY612" i="1"/>
  <c r="Y612" i="1" s="1"/>
  <c r="AX612" i="1"/>
  <c r="CC692" i="1"/>
  <c r="W441" i="1"/>
  <c r="AY441" i="1"/>
  <c r="Y441" i="1" s="1"/>
  <c r="AX441" i="1"/>
  <c r="CF411" i="1"/>
  <c r="AG411" i="1"/>
  <c r="AI411" i="1" s="1"/>
  <c r="CC479" i="1"/>
  <c r="CD452" i="1"/>
  <c r="CD414" i="1"/>
  <c r="CD330" i="1"/>
  <c r="CC680" i="1"/>
  <c r="AW680" i="1" s="1"/>
  <c r="CD674" i="1"/>
  <c r="CF587" i="1"/>
  <c r="AG587" i="1"/>
  <c r="AI587" i="1" s="1"/>
  <c r="CC474" i="1"/>
  <c r="AW474" i="1" s="1"/>
  <c r="CC657" i="1"/>
  <c r="CF629" i="1"/>
  <c r="CD553" i="1"/>
  <c r="AI388" i="1"/>
  <c r="CR388" i="1"/>
  <c r="CC576" i="1"/>
  <c r="CD591" i="1"/>
  <c r="AW591" i="1" s="1"/>
  <c r="CC390" i="1"/>
  <c r="AW390" i="1" s="1"/>
  <c r="CD655" i="1"/>
  <c r="AW655" i="1" s="1"/>
  <c r="CC684" i="1"/>
  <c r="CF594" i="1"/>
  <c r="AG594" i="1"/>
  <c r="AI594" i="1" s="1"/>
  <c r="CC550" i="1"/>
  <c r="CC501" i="1"/>
  <c r="CD692" i="1"/>
  <c r="CD417" i="1"/>
  <c r="AW417" i="1" s="1"/>
  <c r="CD337" i="1"/>
  <c r="AW337" i="1" s="1"/>
  <c r="CC674" i="1"/>
  <c r="CF621" i="1"/>
  <c r="AG621" i="1"/>
  <c r="AI621" i="1" s="1"/>
  <c r="CC573" i="1"/>
  <c r="AG350" i="1"/>
  <c r="AI350" i="1" s="1"/>
  <c r="CF350" i="1"/>
  <c r="CD500" i="1"/>
  <c r="AW500" i="1" s="1"/>
  <c r="CD290" i="1"/>
  <c r="AQ50" i="1"/>
  <c r="AQ51" i="1" s="1"/>
  <c r="CR47" i="1"/>
  <c r="CF144" i="1"/>
  <c r="AG144" i="1"/>
  <c r="AI144" i="1" s="1"/>
  <c r="CC211" i="1"/>
  <c r="CD161" i="1"/>
  <c r="AW161" i="1" s="1"/>
  <c r="CF163" i="1"/>
  <c r="AG163" i="1"/>
  <c r="AI163" i="1" s="1"/>
  <c r="CD126" i="1"/>
  <c r="CR46" i="1"/>
  <c r="AG263" i="1"/>
  <c r="AI263" i="1" s="1"/>
  <c r="CF263" i="1"/>
  <c r="CF234" i="1"/>
  <c r="AG234" i="1"/>
  <c r="AI234" i="1" s="1"/>
  <c r="CD190" i="1"/>
  <c r="CD175" i="1"/>
  <c r="CF262" i="1"/>
  <c r="AG262" i="1"/>
  <c r="AI262" i="1" s="1"/>
  <c r="CC197" i="1"/>
  <c r="CD166" i="1"/>
  <c r="AG158" i="1"/>
  <c r="AI158" i="1" s="1"/>
  <c r="CF158" i="1"/>
  <c r="CD129" i="1"/>
  <c r="CD37" i="1"/>
  <c r="AW37" i="1" s="1"/>
  <c r="CR275" i="1"/>
  <c r="AG196" i="1"/>
  <c r="AI196" i="1" s="1"/>
  <c r="CF196" i="1"/>
  <c r="CD27" i="1"/>
  <c r="CC310" i="1"/>
  <c r="CD310" i="1"/>
  <c r="CD283" i="1"/>
  <c r="CC251" i="1"/>
  <c r="CD246" i="1"/>
  <c r="CC248" i="1"/>
  <c r="CC227" i="1"/>
  <c r="CC208" i="1"/>
  <c r="CD187" i="1"/>
  <c r="AW187" i="1" s="1"/>
  <c r="CC206" i="1"/>
  <c r="CD156" i="1"/>
  <c r="AW156" i="1" s="1"/>
  <c r="CF253" i="1"/>
  <c r="CD252" i="1"/>
  <c r="CD254" i="1"/>
  <c r="CD174" i="1"/>
  <c r="AG139" i="1"/>
  <c r="AI139" i="1" s="1"/>
  <c r="CF139" i="1"/>
  <c r="CR592" i="1"/>
  <c r="CC287" i="1"/>
  <c r="CD172" i="1"/>
  <c r="CC69" i="1"/>
  <c r="CR30" i="1"/>
  <c r="CD146" i="1"/>
  <c r="AW146" i="1" s="1"/>
  <c r="CC130" i="1"/>
  <c r="CC116" i="1"/>
  <c r="CD105" i="1"/>
  <c r="CD85" i="1"/>
  <c r="CD87" i="1"/>
  <c r="CC68" i="1"/>
  <c r="CD51" i="1"/>
  <c r="CD55" i="1"/>
  <c r="CD42" i="1"/>
  <c r="CD26" i="1"/>
  <c r="CC7" i="1"/>
  <c r="CC166" i="1"/>
  <c r="CD167" i="1"/>
  <c r="CF154" i="1"/>
  <c r="AG154" i="1"/>
  <c r="AI154" i="1" s="1"/>
  <c r="CD120" i="1"/>
  <c r="AG607" i="1"/>
  <c r="AI607" i="1" s="1"/>
  <c r="CF607" i="1"/>
  <c r="AG555" i="1"/>
  <c r="AI555" i="1" s="1"/>
  <c r="CF555" i="1"/>
  <c r="CD537" i="1"/>
  <c r="CC688" i="1"/>
  <c r="CD598" i="1"/>
  <c r="CC510" i="1"/>
  <c r="CD506" i="1"/>
  <c r="AW506" i="1" s="1"/>
  <c r="CD338" i="1"/>
  <c r="AW338" i="1" s="1"/>
  <c r="CD451" i="1"/>
  <c r="AW451" i="1" s="1"/>
  <c r="CC464" i="1"/>
  <c r="CC410" i="1"/>
  <c r="CC372" i="1"/>
  <c r="CC361" i="1"/>
  <c r="CC661" i="1"/>
  <c r="CD514" i="1"/>
  <c r="CC430" i="1"/>
  <c r="CD595" i="1"/>
  <c r="AW595" i="1" s="1"/>
  <c r="CD483" i="1"/>
  <c r="AW335" i="1"/>
  <c r="CC671" i="1"/>
  <c r="CD634" i="1"/>
  <c r="CC609" i="1"/>
  <c r="CD554" i="1"/>
  <c r="AW554" i="1" s="1"/>
  <c r="CD346" i="1"/>
  <c r="CC686" i="1"/>
  <c r="CD670" i="1"/>
  <c r="CD376" i="1"/>
  <c r="AW376" i="1" s="1"/>
  <c r="CD617" i="1"/>
  <c r="CD621" i="1"/>
  <c r="CD512" i="1"/>
  <c r="CD525" i="1"/>
  <c r="CF495" i="1"/>
  <c r="AG495" i="1"/>
  <c r="AI495" i="1" s="1"/>
  <c r="AG475" i="1"/>
  <c r="AI475" i="1" s="1"/>
  <c r="CF475" i="1"/>
  <c r="CC374" i="1"/>
  <c r="AW374" i="1" s="1"/>
  <c r="CD360" i="1"/>
  <c r="CF59" i="1"/>
  <c r="AG59" i="1"/>
  <c r="AI59" i="1" s="1"/>
  <c r="CD39" i="1"/>
  <c r="CD31" i="1"/>
  <c r="AW31" i="1" s="1"/>
  <c r="CF9" i="1"/>
  <c r="AG9" i="1"/>
  <c r="AI9" i="1" s="1"/>
  <c r="CF6" i="1"/>
  <c r="AG6" i="1"/>
  <c r="AI6" i="1" s="1"/>
  <c r="CF275" i="1"/>
  <c r="AG179" i="1"/>
  <c r="AI179" i="1" s="1"/>
  <c r="CF179" i="1"/>
  <c r="CC568" i="1"/>
  <c r="AW568" i="1" s="1"/>
  <c r="CD139" i="1"/>
  <c r="CC282" i="1"/>
  <c r="CD305" i="1"/>
  <c r="CD272" i="1"/>
  <c r="AW272" i="1" s="1"/>
  <c r="CC283" i="1"/>
  <c r="CD247" i="1"/>
  <c r="CC239" i="1"/>
  <c r="CD232" i="1"/>
  <c r="CD229" i="1"/>
  <c r="AW229" i="1" s="1"/>
  <c r="CD199" i="1"/>
  <c r="CC555" i="1"/>
  <c r="CD240" i="1"/>
  <c r="CC64" i="1"/>
  <c r="CD7" i="1"/>
  <c r="CF48" i="1"/>
  <c r="AG48" i="1"/>
  <c r="AI48" i="1" s="1"/>
  <c r="CF30" i="1"/>
  <c r="CC139" i="1"/>
  <c r="CD124" i="1"/>
  <c r="CD122" i="1"/>
  <c r="CD106" i="1"/>
  <c r="CC102" i="1"/>
  <c r="CD88" i="1"/>
  <c r="CD69" i="1"/>
  <c r="CC52" i="1"/>
  <c r="AW52" i="1" s="1"/>
  <c r="CD44" i="1"/>
  <c r="AW44" i="1" s="1"/>
  <c r="CD21" i="1"/>
  <c r="CC6" i="1"/>
  <c r="CC243" i="1"/>
  <c r="AW243" i="1" s="1"/>
  <c r="W491" i="1"/>
  <c r="AY491" i="1"/>
  <c r="Y491" i="1" s="1"/>
  <c r="AX491" i="1"/>
  <c r="CF650" i="1"/>
  <c r="AG650" i="1"/>
  <c r="AI650" i="1" s="1"/>
  <c r="CD677" i="1"/>
  <c r="CC664" i="1"/>
  <c r="CC594" i="1"/>
  <c r="CD541" i="1"/>
  <c r="CC678" i="1"/>
  <c r="CD582" i="1"/>
  <c r="CC669" i="1"/>
  <c r="AW669" i="1" s="1"/>
  <c r="CF611" i="1"/>
  <c r="AG611" i="1"/>
  <c r="AI611" i="1" s="1"/>
  <c r="CC493" i="1"/>
  <c r="CD445" i="1"/>
  <c r="CD479" i="1"/>
  <c r="CD386" i="1"/>
  <c r="AW330" i="1"/>
  <c r="CD684" i="1"/>
  <c r="CD590" i="1"/>
  <c r="CD534" i="1"/>
  <c r="CD495" i="1"/>
  <c r="CC356" i="1"/>
  <c r="AW356" i="1" s="1"/>
  <c r="CD681" i="1"/>
  <c r="AW681" i="1" s="1"/>
  <c r="CF635" i="1"/>
  <c r="AG635" i="1"/>
  <c r="AI635" i="1" s="1"/>
  <c r="CD594" i="1"/>
  <c r="CD563" i="1"/>
  <c r="CR295" i="1"/>
  <c r="CD633" i="1"/>
  <c r="CC385" i="1"/>
  <c r="AW385" i="1" s="1"/>
  <c r="CD518" i="1"/>
  <c r="AW518" i="1" s="1"/>
  <c r="CD418" i="1"/>
  <c r="AW418" i="1" s="1"/>
  <c r="CD391" i="1"/>
  <c r="CR308" i="1"/>
  <c r="AW41" i="1"/>
  <c r="CF18" i="1"/>
  <c r="AG18" i="1"/>
  <c r="AI18" i="1" s="1"/>
  <c r="CD600" i="1"/>
  <c r="AW600" i="1" s="1"/>
  <c r="CF109" i="1"/>
  <c r="AG109" i="1"/>
  <c r="AI109" i="1" s="1"/>
  <c r="CF204" i="1"/>
  <c r="AG204" i="1"/>
  <c r="AI204" i="1" s="1"/>
  <c r="CD163" i="1"/>
  <c r="CC129" i="1"/>
  <c r="CD29" i="1"/>
  <c r="AG23" i="1"/>
  <c r="AI23" i="1" s="1"/>
  <c r="CF23" i="1"/>
  <c r="CC210" i="1"/>
  <c r="CF81" i="1"/>
  <c r="AG81" i="1"/>
  <c r="AI81" i="1" s="1"/>
  <c r="CD80" i="1"/>
  <c r="CC54" i="1"/>
  <c r="CF255" i="1"/>
  <c r="AG255" i="1"/>
  <c r="AI255" i="1" s="1"/>
  <c r="CD200" i="1"/>
  <c r="CD222" i="1"/>
  <c r="CD168" i="1"/>
  <c r="AW168" i="1" s="1"/>
  <c r="CD17" i="1"/>
  <c r="CC285" i="1"/>
  <c r="CD294" i="1"/>
  <c r="CC275" i="1"/>
  <c r="CC286" i="1"/>
  <c r="CC277" i="1"/>
  <c r="AW277" i="1" s="1"/>
  <c r="CC245" i="1"/>
  <c r="CC247" i="1"/>
  <c r="CC224" i="1"/>
  <c r="CD225" i="1"/>
  <c r="CD214" i="1"/>
  <c r="AW214" i="1" s="1"/>
  <c r="CD183" i="1"/>
  <c r="CD196" i="1"/>
  <c r="CC163" i="1"/>
  <c r="CD143" i="1"/>
  <c r="AW143" i="1" s="1"/>
  <c r="AG103" i="1"/>
  <c r="AI103" i="1" s="1"/>
  <c r="CF103" i="1"/>
  <c r="CD63" i="1"/>
  <c r="CC157" i="1"/>
  <c r="CD185" i="1"/>
  <c r="CR99" i="1"/>
  <c r="CC137" i="1"/>
  <c r="CC131" i="1"/>
  <c r="CD115" i="1"/>
  <c r="CD110" i="1"/>
  <c r="CD82" i="1"/>
  <c r="CD65" i="1"/>
  <c r="AW65" i="1" s="1"/>
  <c r="CC47" i="1"/>
  <c r="CD34" i="1"/>
  <c r="AW34" i="1" s="1"/>
  <c r="CC26" i="1"/>
  <c r="CC24" i="1"/>
  <c r="CD522" i="1"/>
  <c r="AW522" i="1" s="1"/>
  <c r="CF148" i="1"/>
  <c r="AG148" i="1"/>
  <c r="AI148" i="1" s="1"/>
  <c r="CD30" i="1"/>
  <c r="CF485" i="1"/>
  <c r="AG485" i="1"/>
  <c r="AI485" i="1" s="1"/>
  <c r="AY424" i="1"/>
  <c r="Y424" i="1" s="1"/>
  <c r="W424" i="1"/>
  <c r="AX424" i="1"/>
  <c r="CD672" i="1"/>
  <c r="CD659" i="1"/>
  <c r="CD643" i="1"/>
  <c r="CD578" i="1"/>
  <c r="AW578" i="1" s="1"/>
  <c r="CD572" i="1"/>
  <c r="AW357" i="1"/>
  <c r="AG604" i="1"/>
  <c r="AI604" i="1" s="1"/>
  <c r="CF604" i="1"/>
  <c r="AW449" i="1"/>
  <c r="CC346" i="1"/>
  <c r="AW329" i="1"/>
  <c r="CD628" i="1"/>
  <c r="AW628" i="1" s="1"/>
  <c r="CD676" i="1"/>
  <c r="CC666" i="1"/>
  <c r="CF572" i="1"/>
  <c r="AG572" i="1"/>
  <c r="AI572" i="1" s="1"/>
  <c r="AG576" i="1"/>
  <c r="AI576" i="1" s="1"/>
  <c r="CF576" i="1"/>
  <c r="CC521" i="1"/>
  <c r="CR407" i="1"/>
  <c r="CD352" i="1"/>
  <c r="CC317" i="1"/>
  <c r="AW317" i="1" s="1"/>
  <c r="CC665" i="1"/>
  <c r="AW665" i="1" s="1"/>
  <c r="CC586" i="1"/>
  <c r="AW586" i="1" s="1"/>
  <c r="CD533" i="1"/>
  <c r="CD511" i="1"/>
  <c r="AW511" i="1" s="1"/>
  <c r="CD624" i="1"/>
  <c r="CD603" i="1"/>
  <c r="AW603" i="1" s="1"/>
  <c r="CD605" i="1"/>
  <c r="CC495" i="1"/>
  <c r="CC689" i="1"/>
  <c r="CD648" i="1"/>
  <c r="AW648" i="1" s="1"/>
  <c r="CC389" i="1"/>
  <c r="AW389" i="1" s="1"/>
  <c r="CC340" i="1"/>
  <c r="CD614" i="1"/>
  <c r="CD688" i="1"/>
  <c r="CD521" i="1"/>
  <c r="CF499" i="1"/>
  <c r="AG499" i="1"/>
  <c r="AI499" i="1" s="1"/>
  <c r="CD433" i="1"/>
  <c r="CD98" i="1"/>
  <c r="CF61" i="1"/>
  <c r="AG61" i="1"/>
  <c r="AI61" i="1" s="1"/>
  <c r="CF21" i="1"/>
  <c r="AG21" i="1"/>
  <c r="AI21" i="1" s="1"/>
  <c r="AG67" i="1"/>
  <c r="AI67" i="1" s="1"/>
  <c r="CF67" i="1"/>
  <c r="CD213" i="1"/>
  <c r="AG135" i="1"/>
  <c r="AI135" i="1" s="1"/>
  <c r="CF135" i="1"/>
  <c r="CD155" i="1"/>
  <c r="CD237" i="1"/>
  <c r="CD123" i="1"/>
  <c r="AW123" i="1" s="1"/>
  <c r="CC71" i="1"/>
  <c r="CF249" i="1"/>
  <c r="AG249" i="1"/>
  <c r="AI249" i="1" s="1"/>
  <c r="AG232" i="1"/>
  <c r="AI232" i="1" s="1"/>
  <c r="CF232" i="1"/>
  <c r="CF166" i="1"/>
  <c r="AG166" i="1"/>
  <c r="AI166" i="1" s="1"/>
  <c r="CC86" i="1"/>
  <c r="AG276" i="1"/>
  <c r="AI276" i="1" s="1"/>
  <c r="CD236" i="1"/>
  <c r="AG188" i="1"/>
  <c r="AI188" i="1" s="1"/>
  <c r="CF188" i="1"/>
  <c r="CD11" i="1"/>
  <c r="CC266" i="1"/>
  <c r="CC293" i="1"/>
  <c r="CC290" i="1"/>
  <c r="AW290" i="1" s="1"/>
  <c r="CC279" i="1"/>
  <c r="CC252" i="1"/>
  <c r="CD244" i="1"/>
  <c r="CC246" i="1"/>
  <c r="CD217" i="1"/>
  <c r="CC215" i="1"/>
  <c r="CC180" i="1"/>
  <c r="CC194" i="1"/>
  <c r="CD191" i="1"/>
  <c r="CC106" i="1"/>
  <c r="AU45" i="1"/>
  <c r="AG300" i="1"/>
  <c r="AI300" i="1" s="1"/>
  <c r="CF300" i="1"/>
  <c r="CC577" i="1"/>
  <c r="AG195" i="1"/>
  <c r="AI195" i="1" s="1"/>
  <c r="CF195" i="1"/>
  <c r="CC124" i="1"/>
  <c r="CD239" i="1"/>
  <c r="CD131" i="1"/>
  <c r="CC128" i="1"/>
  <c r="CD97" i="1"/>
  <c r="CD78" i="1"/>
  <c r="CD91" i="1"/>
  <c r="CC70" i="1"/>
  <c r="AW70" i="1" s="1"/>
  <c r="CD62" i="1"/>
  <c r="AW62" i="1" s="1"/>
  <c r="CC42" i="1"/>
  <c r="CD38" i="1"/>
  <c r="CC21" i="1"/>
  <c r="CD25" i="1"/>
  <c r="AG238" i="1"/>
  <c r="AI238" i="1" s="1"/>
  <c r="CF238" i="1"/>
  <c r="CC150" i="1"/>
  <c r="CC99" i="1"/>
  <c r="CC94" i="1"/>
  <c r="CR302" i="1"/>
  <c r="CC638" i="1"/>
  <c r="AW695" i="1"/>
  <c r="AW632" i="1"/>
  <c r="CC646" i="1"/>
  <c r="AW646" i="1" s="1"/>
  <c r="CC641" i="1"/>
  <c r="AW641" i="1" s="1"/>
  <c r="CC606" i="1"/>
  <c r="AW606" i="1" s="1"/>
  <c r="CD530" i="1"/>
  <c r="CD535" i="1"/>
  <c r="AW535" i="1" s="1"/>
  <c r="CD409" i="1"/>
  <c r="AG638" i="1"/>
  <c r="AI638" i="1" s="1"/>
  <c r="CF638" i="1"/>
  <c r="CD517" i="1"/>
  <c r="CD477" i="1"/>
  <c r="AW477" i="1" s="1"/>
  <c r="CC401" i="1"/>
  <c r="AW401" i="1" s="1"/>
  <c r="AW394" i="1"/>
  <c r="CC369" i="1"/>
  <c r="AW369" i="1" s="1"/>
  <c r="CC556" i="1"/>
  <c r="AW556" i="1" s="1"/>
  <c r="CC476" i="1"/>
  <c r="AW476" i="1" s="1"/>
  <c r="AW427" i="1"/>
  <c r="CD678" i="1"/>
  <c r="CD565" i="1"/>
  <c r="AW565" i="1" s="1"/>
  <c r="CD532" i="1"/>
  <c r="CC433" i="1"/>
  <c r="AG464" i="1"/>
  <c r="AI464" i="1" s="1"/>
  <c r="CF464" i="1"/>
  <c r="CD639" i="1"/>
  <c r="AW639" i="1" s="1"/>
  <c r="CC582" i="1"/>
  <c r="CC341" i="1"/>
  <c r="AW341" i="1" s="1"/>
  <c r="CC654" i="1"/>
  <c r="AW654" i="1" s="1"/>
  <c r="CC677" i="1"/>
  <c r="CF580" i="1"/>
  <c r="AG580" i="1"/>
  <c r="AI580" i="1" s="1"/>
  <c r="CD313" i="1"/>
  <c r="AW313" i="1" s="1"/>
  <c r="AI102" i="1"/>
  <c r="CR102" i="1"/>
  <c r="CD23" i="1"/>
  <c r="CC250" i="1"/>
  <c r="CD50" i="1"/>
  <c r="CD59" i="1"/>
  <c r="CD263" i="1"/>
  <c r="CD203" i="1"/>
  <c r="CD136" i="1"/>
  <c r="AW136" i="1" s="1"/>
  <c r="CD32" i="1"/>
  <c r="CD10" i="1"/>
  <c r="CD15" i="1"/>
  <c r="CD311" i="1"/>
  <c r="AW311" i="1" s="1"/>
  <c r="CR24" i="1"/>
  <c r="CF237" i="1"/>
  <c r="AG237" i="1"/>
  <c r="AI237" i="1" s="1"/>
  <c r="CF276" i="1"/>
  <c r="CD204" i="1"/>
  <c r="CD134" i="1"/>
  <c r="CD68" i="1"/>
  <c r="CD8" i="1"/>
  <c r="CC288" i="1"/>
  <c r="CD309" i="1"/>
  <c r="CD289" i="1"/>
  <c r="CC265" i="1"/>
  <c r="CC236" i="1"/>
  <c r="CC242" i="1"/>
  <c r="CC225" i="1"/>
  <c r="CC220" i="1"/>
  <c r="CD209" i="1"/>
  <c r="AW209" i="1" s="1"/>
  <c r="CC178" i="1"/>
  <c r="CC191" i="1"/>
  <c r="CC174" i="1"/>
  <c r="CD496" i="1"/>
  <c r="CC164" i="1"/>
  <c r="AW164" i="1" s="1"/>
  <c r="CC100" i="1"/>
  <c r="AW100" i="1" s="1"/>
  <c r="CC292" i="1"/>
  <c r="AW292" i="1" s="1"/>
  <c r="CR299" i="1"/>
  <c r="CD205" i="1"/>
  <c r="CD184" i="1"/>
  <c r="AW184" i="1" s="1"/>
  <c r="CC117" i="1"/>
  <c r="CC132" i="1"/>
  <c r="CD111" i="1"/>
  <c r="CC96" i="1"/>
  <c r="AW96" i="1" s="1"/>
  <c r="CC97" i="1"/>
  <c r="CD89" i="1"/>
  <c r="CC73" i="1"/>
  <c r="CC57" i="1"/>
  <c r="CD47" i="1"/>
  <c r="CD16" i="1"/>
  <c r="AW16" i="1" s="1"/>
  <c r="CD260" i="1"/>
  <c r="CD144" i="1"/>
  <c r="CD135" i="1"/>
  <c r="CC22" i="1"/>
  <c r="CR116" i="1"/>
  <c r="CF469" i="1"/>
  <c r="AG469" i="1"/>
  <c r="AI469" i="1" s="1"/>
  <c r="CD652" i="1"/>
  <c r="AW652" i="1" s="1"/>
  <c r="CC663" i="1"/>
  <c r="AW483" i="1"/>
  <c r="CF412" i="1"/>
  <c r="AG412" i="1"/>
  <c r="AI412" i="1" s="1"/>
  <c r="AY428" i="1"/>
  <c r="Y428" i="1" s="1"/>
  <c r="W428" i="1"/>
  <c r="AX428" i="1"/>
  <c r="AW472" i="1"/>
  <c r="AW364" i="1"/>
  <c r="AW342" i="1"/>
  <c r="CD651" i="1"/>
  <c r="AW651" i="1" s="1"/>
  <c r="AW529" i="1"/>
  <c r="AW324" i="1"/>
  <c r="CD636" i="1"/>
  <c r="CD609" i="1"/>
  <c r="CC553" i="1"/>
  <c r="AW553" i="1" s="1"/>
  <c r="CC352" i="1"/>
  <c r="CD627" i="1"/>
  <c r="CC559" i="1"/>
  <c r="CF496" i="1"/>
  <c r="AG496" i="1"/>
  <c r="AI496" i="1" s="1"/>
  <c r="CC482" i="1"/>
  <c r="CD460" i="1"/>
  <c r="CD694" i="1"/>
  <c r="CC528" i="1"/>
  <c r="AW528" i="1" s="1"/>
  <c r="CD498" i="1"/>
  <c r="AW498" i="1" s="1"/>
  <c r="CD430" i="1"/>
  <c r="CD693" i="1"/>
  <c r="AW693" i="1" s="1"/>
  <c r="CC583" i="1"/>
  <c r="CD531" i="1"/>
  <c r="AW531" i="1" s="1"/>
  <c r="CD482" i="1"/>
  <c r="CC318" i="1"/>
  <c r="CF659" i="1"/>
  <c r="AG659" i="1"/>
  <c r="AI659" i="1" s="1"/>
  <c r="CD619" i="1"/>
  <c r="CC371" i="1"/>
  <c r="AW371" i="1" s="1"/>
  <c r="CD366" i="1"/>
  <c r="CC334" i="1"/>
  <c r="AW334" i="1" s="1"/>
  <c r="CC683" i="1"/>
  <c r="AG118" i="1"/>
  <c r="AI118" i="1" s="1"/>
  <c r="CF118" i="1"/>
  <c r="AW199" i="1"/>
  <c r="W145" i="1"/>
  <c r="AX145" i="1"/>
  <c r="AG10" i="1"/>
  <c r="AI10" i="1" s="1"/>
  <c r="CF10" i="1"/>
  <c r="CF523" i="1"/>
  <c r="AG523" i="1"/>
  <c r="AI523" i="1" s="1"/>
  <c r="CD327" i="1"/>
  <c r="AG190" i="1"/>
  <c r="AI190" i="1" s="1"/>
  <c r="CF190" i="1"/>
  <c r="CC147" i="1"/>
  <c r="CD567" i="1"/>
  <c r="CC383" i="1"/>
  <c r="CD258" i="1"/>
  <c r="AW258" i="1" s="1"/>
  <c r="CD288" i="1"/>
  <c r="AG244" i="1"/>
  <c r="AI244" i="1" s="1"/>
  <c r="CF244" i="1"/>
  <c r="CC155" i="1"/>
  <c r="CD141" i="1"/>
  <c r="CD107" i="1"/>
  <c r="CD150" i="1"/>
  <c r="AI122" i="1"/>
  <c r="CR122" i="1"/>
  <c r="CD162" i="1"/>
  <c r="CC307" i="1"/>
  <c r="CC305" i="1"/>
  <c r="CC284" i="1"/>
  <c r="CD293" i="1"/>
  <c r="CC260" i="1"/>
  <c r="CD250" i="1"/>
  <c r="CD224" i="1"/>
  <c r="CD242" i="1"/>
  <c r="CC207" i="1"/>
  <c r="AW207" i="1" s="1"/>
  <c r="CD219" i="1"/>
  <c r="CC195" i="1"/>
  <c r="CD202" i="1"/>
  <c r="CC185" i="1"/>
  <c r="CC173" i="1"/>
  <c r="AW173" i="1" s="1"/>
  <c r="CD132" i="1"/>
  <c r="CC254" i="1"/>
  <c r="CC39" i="1"/>
  <c r="CF269" i="1"/>
  <c r="AG269" i="1"/>
  <c r="AI269" i="1" s="1"/>
  <c r="CC183" i="1"/>
  <c r="CC133" i="1"/>
  <c r="CC109" i="1"/>
  <c r="CC103" i="1"/>
  <c r="CC112" i="1"/>
  <c r="AW112" i="1" s="1"/>
  <c r="CC84" i="1"/>
  <c r="CD84" i="1"/>
  <c r="CD72" i="1"/>
  <c r="AW72" i="1" s="1"/>
  <c r="CD49" i="1"/>
  <c r="AW49" i="1" s="1"/>
  <c r="CC43" i="1"/>
  <c r="AW43" i="1" s="1"/>
  <c r="CC20" i="1"/>
  <c r="AW20" i="1" s="1"/>
  <c r="CD19" i="1"/>
  <c r="AG78" i="1"/>
  <c r="AI78" i="1" s="1"/>
  <c r="CF78" i="1"/>
  <c r="CD9" i="1"/>
  <c r="W332" i="1"/>
  <c r="AX332" i="1"/>
  <c r="AY332" i="1"/>
  <c r="Y332" i="1" s="1"/>
  <c r="AX544" i="1"/>
  <c r="CC694" i="1"/>
  <c r="AW630" i="1"/>
  <c r="AW597" i="1"/>
  <c r="AW588" i="1"/>
  <c r="AW543" i="1"/>
  <c r="CD509" i="1"/>
  <c r="CC579" i="1"/>
  <c r="AW579" i="1" s="1"/>
  <c r="CC547" i="1"/>
  <c r="AW547" i="1" s="1"/>
  <c r="CC504" i="1"/>
  <c r="CD405" i="1"/>
  <c r="AW405" i="1" s="1"/>
  <c r="CC478" i="1"/>
  <c r="AW478" i="1" s="1"/>
  <c r="CC470" i="1"/>
  <c r="AW470" i="1" s="1"/>
  <c r="AW434" i="1"/>
  <c r="CD384" i="1"/>
  <c r="AW384" i="1" s="1"/>
  <c r="CC370" i="1"/>
  <c r="AW370" i="1" s="1"/>
  <c r="AW360" i="1"/>
  <c r="CD361" i="1"/>
  <c r="CD340" i="1"/>
  <c r="CD666" i="1"/>
  <c r="CC558" i="1"/>
  <c r="AW558" i="1" s="1"/>
  <c r="CC517" i="1"/>
  <c r="AW463" i="1"/>
  <c r="CD397" i="1"/>
  <c r="AG395" i="1"/>
  <c r="AI395" i="1" s="1"/>
  <c r="CF395" i="1"/>
  <c r="CD625" i="1"/>
  <c r="CC546" i="1"/>
  <c r="AW546" i="1" s="1"/>
  <c r="CD564" i="1"/>
  <c r="CC326" i="1"/>
  <c r="AW326" i="1" s="1"/>
  <c r="CD555" i="1"/>
  <c r="CD613" i="1"/>
  <c r="AW613" i="1" s="1"/>
  <c r="CD524" i="1"/>
  <c r="AW524" i="1" s="1"/>
  <c r="CD663" i="1"/>
  <c r="CF502" i="1"/>
  <c r="AG502" i="1"/>
  <c r="AI502" i="1" s="1"/>
  <c r="CC660" i="1"/>
  <c r="AW660" i="1" s="1"/>
  <c r="CC513" i="1"/>
  <c r="AW513" i="1" s="1"/>
  <c r="CD497" i="1"/>
  <c r="AW497" i="1" s="1"/>
  <c r="CD432" i="1"/>
  <c r="AW432" i="1" s="1"/>
  <c r="CR400" i="1"/>
  <c r="AG504" i="1"/>
  <c r="AI504" i="1" s="1"/>
  <c r="CF504" i="1"/>
  <c r="CD90" i="1"/>
  <c r="AW90" i="1" s="1"/>
  <c r="CC289" i="1"/>
  <c r="CD169" i="1"/>
  <c r="CD60" i="1"/>
  <c r="CC190" i="1"/>
  <c r="CR45" i="1"/>
  <c r="AG8" i="1"/>
  <c r="AI8" i="1" s="1"/>
  <c r="CF8" i="1"/>
  <c r="CF152" i="1"/>
  <c r="AG152" i="1"/>
  <c r="AI152" i="1" s="1"/>
  <c r="AG84" i="1"/>
  <c r="AI84" i="1" s="1"/>
  <c r="CF84" i="1"/>
  <c r="CC29" i="1"/>
  <c r="AG279" i="1"/>
  <c r="AI279" i="1" s="1"/>
  <c r="CF279" i="1"/>
  <c r="CD73" i="1"/>
  <c r="CC276" i="1"/>
  <c r="CC308" i="1"/>
  <c r="CD300" i="1"/>
  <c r="CD297" i="1"/>
  <c r="CD281" i="1"/>
  <c r="AW281" i="1" s="1"/>
  <c r="CC253" i="1"/>
  <c r="CC249" i="1"/>
  <c r="CC228" i="1"/>
  <c r="CC238" i="1"/>
  <c r="CC216" i="1"/>
  <c r="CC201" i="1"/>
  <c r="AW201" i="1" s="1"/>
  <c r="CC175" i="1"/>
  <c r="AW175" i="1" s="1"/>
  <c r="CC172" i="1"/>
  <c r="AW172" i="1" s="1"/>
  <c r="AG159" i="1"/>
  <c r="AI159" i="1" s="1"/>
  <c r="CF159" i="1"/>
  <c r="AG126" i="1"/>
  <c r="AI126" i="1" s="1"/>
  <c r="CD61" i="1"/>
  <c r="CD48" i="1"/>
  <c r="CD13" i="1"/>
  <c r="CC366" i="1"/>
  <c r="CF267" i="1"/>
  <c r="AG267" i="1"/>
  <c r="AI267" i="1" s="1"/>
  <c r="CD211" i="1"/>
  <c r="CD178" i="1"/>
  <c r="CR465" i="1"/>
  <c r="CD226" i="1"/>
  <c r="CC127" i="1"/>
  <c r="AG69" i="1"/>
  <c r="AI69" i="1" s="1"/>
  <c r="CF69" i="1"/>
  <c r="CD35" i="1"/>
  <c r="AW35" i="1" s="1"/>
  <c r="CC135" i="1"/>
  <c r="CD119" i="1"/>
  <c r="CC125" i="1"/>
  <c r="AW125" i="1" s="1"/>
  <c r="CC110" i="1"/>
  <c r="CC91" i="1"/>
  <c r="CC82" i="1"/>
  <c r="CD71" i="1"/>
  <c r="CC50" i="1"/>
  <c r="CD45" i="1"/>
  <c r="CC17" i="1"/>
  <c r="CC169" i="1"/>
  <c r="AW408" i="1"/>
  <c r="CC625" i="1"/>
  <c r="AW549" i="1"/>
  <c r="W444" i="1"/>
  <c r="AY444" i="1"/>
  <c r="Y444" i="1" s="1"/>
  <c r="AX444" i="1"/>
  <c r="CF567" i="1"/>
  <c r="AG567" i="1"/>
  <c r="AI567" i="1" s="1"/>
  <c r="CD647" i="1"/>
  <c r="CC691" i="1"/>
  <c r="AW691" i="1" s="1"/>
  <c r="CC614" i="1"/>
  <c r="CC679" i="1"/>
  <c r="AW679" i="1" s="1"/>
  <c r="CD583" i="1"/>
  <c r="CD604" i="1"/>
  <c r="CD587" i="1"/>
  <c r="CD557" i="1"/>
  <c r="CC566" i="1"/>
  <c r="CD559" i="1"/>
  <c r="CD561" i="1"/>
  <c r="AW561" i="1" s="1"/>
  <c r="CF489" i="1"/>
  <c r="AG489" i="1"/>
  <c r="AI489" i="1" s="1"/>
  <c r="CD585" i="1"/>
  <c r="AW585" i="1" s="1"/>
  <c r="CF396" i="1"/>
  <c r="AG396" i="1"/>
  <c r="AI396" i="1" s="1"/>
  <c r="AW386" i="1"/>
  <c r="CD650" i="1"/>
  <c r="CC514" i="1"/>
  <c r="AW487" i="1"/>
  <c r="CC469" i="1"/>
  <c r="AW431" i="1"/>
  <c r="CD363" i="1"/>
  <c r="CD348" i="1"/>
  <c r="CC687" i="1"/>
  <c r="AW687" i="1" s="1"/>
  <c r="CD420" i="1"/>
  <c r="AG312" i="1"/>
  <c r="AI312" i="1" s="1"/>
  <c r="CF312" i="1"/>
  <c r="CD671" i="1"/>
  <c r="CD673" i="1"/>
  <c r="AW673" i="1" s="1"/>
  <c r="CC520" i="1"/>
  <c r="AW520" i="1" s="1"/>
  <c r="CD552" i="1"/>
  <c r="AW552" i="1" s="1"/>
  <c r="CD519" i="1"/>
  <c r="CF450" i="1"/>
  <c r="AG450" i="1"/>
  <c r="AI450" i="1" s="1"/>
  <c r="CD668" i="1"/>
  <c r="AW668" i="1" s="1"/>
  <c r="CC519" i="1"/>
  <c r="CD501" i="1"/>
  <c r="CC460" i="1"/>
  <c r="CD686" i="1"/>
  <c r="CD439" i="1"/>
  <c r="AW439" i="1" s="1"/>
  <c r="CC662" i="1"/>
  <c r="AW662" i="1" s="1"/>
  <c r="CF582" i="1"/>
  <c r="AG582" i="1"/>
  <c r="AI582" i="1" s="1"/>
  <c r="AG492" i="1"/>
  <c r="AI492" i="1" s="1"/>
  <c r="CF492" i="1"/>
  <c r="CD658" i="1"/>
  <c r="AG573" i="1"/>
  <c r="AI573" i="1" s="1"/>
  <c r="CF573" i="1"/>
  <c r="CD683" i="1"/>
  <c r="CC636" i="1"/>
  <c r="CC563" i="1"/>
  <c r="CD573" i="1"/>
  <c r="CF181" i="1"/>
  <c r="AG181" i="1"/>
  <c r="AI181" i="1" s="1"/>
  <c r="AW80" i="1"/>
  <c r="CD6" i="1"/>
  <c r="CD140" i="1"/>
  <c r="AW140" i="1" s="1"/>
  <c r="CD92" i="1"/>
  <c r="AW92" i="1" s="1"/>
  <c r="CD282" i="1"/>
  <c r="CD274" i="1"/>
  <c r="AG129" i="1"/>
  <c r="AI129" i="1" s="1"/>
  <c r="CF129" i="1"/>
  <c r="CC11" i="1"/>
  <c r="CC87" i="1"/>
  <c r="CR217" i="1"/>
  <c r="CD108" i="1"/>
  <c r="AW108" i="1" s="1"/>
  <c r="AG114" i="1"/>
  <c r="AI114" i="1" s="1"/>
  <c r="CF114" i="1"/>
  <c r="CR241" i="1"/>
  <c r="CD210" i="1"/>
  <c r="CD117" i="1"/>
  <c r="CR194" i="1"/>
  <c r="CD188" i="1"/>
  <c r="CD83" i="1"/>
  <c r="AW83" i="1" s="1"/>
  <c r="CC76" i="1"/>
  <c r="AW76" i="1" s="1"/>
  <c r="CC58" i="1"/>
  <c r="AG64" i="1"/>
  <c r="AI64" i="1" s="1"/>
  <c r="CF64" i="1"/>
  <c r="CD486" i="1"/>
  <c r="CF254" i="1"/>
  <c r="AG254" i="1"/>
  <c r="AI254" i="1" s="1"/>
  <c r="CC391" i="1"/>
  <c r="CF284" i="1"/>
  <c r="AG284" i="1"/>
  <c r="AI284" i="1" s="1"/>
  <c r="CC268" i="1"/>
  <c r="AW268" i="1" s="1"/>
  <c r="CD114" i="1"/>
  <c r="CD266" i="1"/>
  <c r="CC298" i="1"/>
  <c r="AW298" i="1" s="1"/>
  <c r="CC297" i="1"/>
  <c r="CC296" i="1"/>
  <c r="AW296" i="1" s="1"/>
  <c r="CD302" i="1"/>
  <c r="CD245" i="1"/>
  <c r="CD265" i="1"/>
  <c r="CD218" i="1"/>
  <c r="CD227" i="1"/>
  <c r="CD220" i="1"/>
  <c r="CD206" i="1"/>
  <c r="CC200" i="1"/>
  <c r="CD193" i="1"/>
  <c r="CC154" i="1"/>
  <c r="CD251" i="1"/>
  <c r="CD379" i="1"/>
  <c r="CC294" i="1"/>
  <c r="AW294" i="1" s="1"/>
  <c r="CF169" i="1"/>
  <c r="AG169" i="1"/>
  <c r="AI169" i="1" s="1"/>
  <c r="CF14" i="1"/>
  <c r="AG14" i="1"/>
  <c r="AI14" i="1" s="1"/>
  <c r="CC217" i="1"/>
  <c r="CF208" i="1"/>
  <c r="AG208" i="1"/>
  <c r="AI208" i="1" s="1"/>
  <c r="CD157" i="1"/>
  <c r="CC134" i="1"/>
  <c r="CC111" i="1"/>
  <c r="CD116" i="1"/>
  <c r="CD103" i="1"/>
  <c r="CD86" i="1"/>
  <c r="CC77" i="1"/>
  <c r="CC63" i="1"/>
  <c r="AW63" i="1" s="1"/>
  <c r="CD40" i="1"/>
  <c r="AW40" i="1" s="1"/>
  <c r="CC32" i="1"/>
  <c r="CC14" i="1"/>
  <c r="CD186" i="1"/>
  <c r="AW186" i="1" s="1"/>
  <c r="CD160" i="1"/>
  <c r="AW160" i="1" s="1"/>
  <c r="CR127" i="1"/>
  <c r="CD5" i="1"/>
  <c r="CC5" i="1"/>
  <c r="F30915" i="5"/>
  <c r="F30787" i="5"/>
  <c r="F30659" i="5"/>
  <c r="F30531" i="5"/>
  <c r="F30409" i="5"/>
  <c r="F30405" i="5"/>
  <c r="F30835" i="5"/>
  <c r="F30707" i="5"/>
  <c r="F30579" i="5"/>
  <c r="F30451" i="5"/>
  <c r="F30437" i="5"/>
  <c r="F30918" i="5"/>
  <c r="F30887" i="5"/>
  <c r="F30790" i="5"/>
  <c r="F30662" i="5"/>
  <c r="F30534" i="5"/>
  <c r="F30838" i="5"/>
  <c r="F30710" i="5"/>
  <c r="F30582" i="5"/>
  <c r="F30454" i="5"/>
  <c r="F30440" i="5"/>
  <c r="F30938" i="5"/>
  <c r="F30931" i="5"/>
  <c r="F30803" i="5"/>
  <c r="F30675" i="5"/>
  <c r="F30547" i="5"/>
  <c r="F30422" i="5"/>
  <c r="F30886" i="5"/>
  <c r="F30758" i="5"/>
  <c r="F30630" i="5"/>
  <c r="F30502" i="5"/>
  <c r="F30393" i="5"/>
  <c r="F30389" i="5"/>
  <c r="F30944" i="5"/>
  <c r="F30903" i="5"/>
  <c r="F30806" i="5"/>
  <c r="F30678" i="5"/>
  <c r="F30550" i="5"/>
  <c r="F30954" i="5"/>
  <c r="F30967" i="5"/>
  <c r="F30906" i="5"/>
  <c r="F30854" i="5"/>
  <c r="F30726" i="5"/>
  <c r="F30598" i="5"/>
  <c r="F30470" i="5"/>
  <c r="F30392" i="5"/>
  <c r="F30970" i="5"/>
  <c r="F30902" i="5"/>
  <c r="F30871" i="5"/>
  <c r="F30774" i="5"/>
  <c r="F30646" i="5"/>
  <c r="F30518" i="5"/>
  <c r="F30377" i="5"/>
  <c r="F28514" i="5"/>
  <c r="F28437" i="5"/>
  <c r="F28258" i="5"/>
  <c r="F28642" i="5"/>
  <c r="F28549" i="5"/>
  <c r="F28370" i="5"/>
  <c r="F28293" i="5"/>
  <c r="F28114" i="5"/>
  <c r="F28658" i="5"/>
  <c r="F28601" i="5"/>
  <c r="F28594" i="5"/>
  <c r="F28517" i="5"/>
  <c r="F28338" i="5"/>
  <c r="F28261" i="5"/>
  <c r="F28082" i="5"/>
  <c r="F28020" i="5"/>
  <c r="F28001" i="5"/>
  <c r="F28674" i="5"/>
  <c r="F28373" i="5"/>
  <c r="F28194" i="5"/>
  <c r="F28117" i="5"/>
  <c r="F28306" i="5"/>
  <c r="F28534" i="5"/>
  <c r="F28418" i="5"/>
  <c r="F28341" i="5"/>
  <c r="F28162" i="5"/>
  <c r="F28085" i="5"/>
  <c r="F28053" i="5"/>
  <c r="F28537" i="5"/>
  <c r="F28530" i="5"/>
  <c r="F28453" i="5"/>
  <c r="F28274" i="5"/>
  <c r="F28197" i="5"/>
  <c r="F28004" i="5"/>
  <c r="F28614" i="5"/>
  <c r="F28565" i="5"/>
  <c r="F28386" i="5"/>
  <c r="F28309" i="5"/>
  <c r="F28130" i="5"/>
  <c r="F28617" i="5"/>
  <c r="F28498" i="5"/>
  <c r="F28421" i="5"/>
  <c r="F28242" i="5"/>
  <c r="F28165" i="5"/>
  <c r="F28056" i="5"/>
  <c r="F28052" i="5"/>
  <c r="F28322" i="5"/>
  <c r="F28550" i="5"/>
  <c r="F28434" i="5"/>
  <c r="F28357" i="5"/>
  <c r="F28178" i="5"/>
  <c r="F28101" i="5"/>
  <c r="F28062" i="5"/>
  <c r="F28649" i="5"/>
  <c r="F28626" i="5"/>
  <c r="F28213" i="5"/>
  <c r="F28040" i="5"/>
  <c r="F28017" i="5"/>
  <c r="F26200" i="5"/>
  <c r="F26088" i="5"/>
  <c r="F26043" i="5"/>
  <c r="F25915" i="5"/>
  <c r="F25787" i="5"/>
  <c r="F26123" i="5"/>
  <c r="F25752" i="5"/>
  <c r="F25643" i="5"/>
  <c r="F25639" i="5"/>
  <c r="F25963" i="5"/>
  <c r="F25835" i="5"/>
  <c r="F25707" i="5"/>
  <c r="F26213" i="5"/>
  <c r="F26011" i="5"/>
  <c r="F25883" i="5"/>
  <c r="F26136" i="5"/>
  <c r="F25976" i="5"/>
  <c r="F25848" i="5"/>
  <c r="F25720" i="5"/>
  <c r="F25675" i="5"/>
  <c r="F26216" i="5"/>
  <c r="F26171" i="5"/>
  <c r="F26059" i="5"/>
  <c r="F25931" i="5"/>
  <c r="F25803" i="5"/>
  <c r="F26233" i="5"/>
  <c r="F26104" i="5"/>
  <c r="F26024" i="5"/>
  <c r="F25896" i="5"/>
  <c r="F25768" i="5"/>
  <c r="F25723" i="5"/>
  <c r="F26229" i="5"/>
  <c r="F26072" i="5"/>
  <c r="F25944" i="5"/>
  <c r="F25816" i="5"/>
  <c r="F25688" i="5"/>
  <c r="F25652" i="5"/>
  <c r="F26107" i="5"/>
  <c r="F26027" i="5"/>
  <c r="F25899" i="5"/>
  <c r="F25771" i="5"/>
  <c r="F25992" i="5"/>
  <c r="F25864" i="5"/>
  <c r="F25736" i="5"/>
  <c r="F25659" i="5"/>
  <c r="F25655" i="5"/>
  <c r="F26152" i="5"/>
  <c r="F26075" i="5"/>
  <c r="F25947" i="5"/>
  <c r="F25819" i="5"/>
  <c r="F25691" i="5"/>
  <c r="F25912" i="5"/>
  <c r="F25784" i="5"/>
  <c r="F25640" i="5"/>
  <c r="F23818" i="5"/>
  <c r="F23770" i="5"/>
  <c r="F23514" i="5"/>
  <c r="F23279" i="5"/>
  <c r="F23626" i="5"/>
  <c r="F23549" i="5"/>
  <c r="F23370" i="5"/>
  <c r="F23293" i="5"/>
  <c r="F23261" i="5"/>
  <c r="F23229" i="5"/>
  <c r="F23738" i="5"/>
  <c r="F23661" i="5"/>
  <c r="F23482" i="5"/>
  <c r="F23405" i="5"/>
  <c r="F23790" i="5"/>
  <c r="F23783" i="5"/>
  <c r="F23450" i="5"/>
  <c r="F23562" i="5"/>
  <c r="F23786" i="5"/>
  <c r="F23674" i="5"/>
  <c r="F23418" i="5"/>
  <c r="F23341" i="5"/>
  <c r="F23274" i="5"/>
  <c r="F23242" i="5"/>
  <c r="F23213" i="5"/>
  <c r="F23709" i="5"/>
  <c r="F23530" i="5"/>
  <c r="F23453" i="5"/>
  <c r="F23642" i="5"/>
  <c r="F23565" i="5"/>
  <c r="F23386" i="5"/>
  <c r="F23309" i="5"/>
  <c r="F23677" i="5"/>
  <c r="F23421" i="5"/>
  <c r="F23277" i="5"/>
  <c r="F23245" i="5"/>
  <c r="F23610" i="5"/>
  <c r="F23533" i="5"/>
  <c r="F23354" i="5"/>
  <c r="F23809" i="5"/>
  <c r="F23802" i="5"/>
  <c r="F23645" i="5"/>
  <c r="F23389" i="5"/>
  <c r="F23578" i="5"/>
  <c r="F23322" i="5"/>
  <c r="F23690" i="5"/>
  <c r="F23767" i="5"/>
  <c r="F23546" i="5"/>
  <c r="F23290" i="5"/>
  <c r="F23258" i="5"/>
  <c r="F23226" i="5"/>
  <c r="F21472" i="5"/>
  <c r="F21344" i="5"/>
  <c r="F21216" i="5"/>
  <c r="F21088" i="5"/>
  <c r="F21043" i="5"/>
  <c r="F21427" i="5"/>
  <c r="F21299" i="5"/>
  <c r="F21171" i="5"/>
  <c r="F21392" i="5"/>
  <c r="F21264" i="5"/>
  <c r="F21136" i="5"/>
  <c r="F21475" i="5"/>
  <c r="F21440" i="5"/>
  <c r="F21312" i="5"/>
  <c r="F21184" i="5"/>
  <c r="F21056" i="5"/>
  <c r="F21395" i="5"/>
  <c r="F21014" i="5"/>
  <c r="F20982" i="5"/>
  <c r="F21488" i="5"/>
  <c r="F21360" i="5"/>
  <c r="F21232" i="5"/>
  <c r="F21104" i="5"/>
  <c r="F21495" i="5"/>
  <c r="F21443" i="5"/>
  <c r="F21315" i="5"/>
  <c r="F21187" i="5"/>
  <c r="F21059" i="5"/>
  <c r="F21508" i="5"/>
  <c r="F21408" i="5"/>
  <c r="F21280" i="5"/>
  <c r="F21152" i="5"/>
  <c r="F20963" i="5"/>
  <c r="F21491" i="5"/>
  <c r="F21363" i="5"/>
  <c r="F21456" i="5"/>
  <c r="F21328" i="5"/>
  <c r="F21200" i="5"/>
  <c r="F21072" i="5"/>
  <c r="F21411" i="5"/>
  <c r="F21283" i="5"/>
  <c r="F21155" i="5"/>
  <c r="F20966" i="5"/>
  <c r="F21553" i="5"/>
  <c r="F21527" i="5"/>
  <c r="F21376" i="5"/>
  <c r="F21248" i="5"/>
  <c r="F21120" i="5"/>
  <c r="F21030" i="5"/>
  <c r="F21459" i="5"/>
  <c r="F21331" i="5"/>
  <c r="F21203" i="5"/>
  <c r="F21075" i="5"/>
  <c r="F20998" i="5"/>
  <c r="F19114" i="5"/>
  <c r="F19031" i="5"/>
  <c r="F18986" i="5"/>
  <c r="F18854" i="5"/>
  <c r="F19179" i="5"/>
  <c r="F19172" i="5"/>
  <c r="F19079" i="5"/>
  <c r="F19034" i="5"/>
  <c r="F18951" i="5"/>
  <c r="F18906" i="5"/>
  <c r="F19195" i="5"/>
  <c r="F19127" i="5"/>
  <c r="F19082" i="5"/>
  <c r="F18999" i="5"/>
  <c r="F18954" i="5"/>
  <c r="F18871" i="5"/>
  <c r="F18867" i="5"/>
  <c r="F18810" i="5"/>
  <c r="F19188" i="5"/>
  <c r="F19211" i="5"/>
  <c r="F19130" i="5"/>
  <c r="F19047" i="5"/>
  <c r="F19002" i="5"/>
  <c r="F18919" i="5"/>
  <c r="F18874" i="5"/>
  <c r="F18842" i="5"/>
  <c r="F18791" i="5"/>
  <c r="F18838" i="5"/>
  <c r="F19227" i="5"/>
  <c r="F19204" i="5"/>
  <c r="F19147" i="5"/>
  <c r="F19095" i="5"/>
  <c r="F19050" i="5"/>
  <c r="F18967" i="5"/>
  <c r="F18922" i="5"/>
  <c r="F18870" i="5"/>
  <c r="F19157" i="5"/>
  <c r="F19220" i="5"/>
  <c r="F19143" i="5"/>
  <c r="F19098" i="5"/>
  <c r="F19015" i="5"/>
  <c r="F18970" i="5"/>
  <c r="F18887" i="5"/>
  <c r="F19146" i="5"/>
  <c r="F19125" i="5"/>
  <c r="F18826" i="5"/>
  <c r="F19173" i="5"/>
  <c r="F19111" i="5"/>
  <c r="F19066" i="5"/>
  <c r="F18983" i="5"/>
  <c r="F18938" i="5"/>
  <c r="F18858" i="5"/>
  <c r="F18778" i="5"/>
  <c r="F17627" i="5"/>
  <c r="F17464" i="5"/>
  <c r="F17592" i="5"/>
  <c r="F17354" i="5"/>
  <c r="F17675" i="5"/>
  <c r="F17547" i="5"/>
  <c r="F17432" i="5"/>
  <c r="F17467" i="5"/>
  <c r="F17386" i="5"/>
  <c r="F17695" i="5"/>
  <c r="F17688" i="5"/>
  <c r="F17560" i="5"/>
  <c r="F17435" i="5"/>
  <c r="F17371" i="5"/>
  <c r="F17608" i="5"/>
  <c r="F17480" i="5"/>
  <c r="F17403" i="5"/>
  <c r="F17323" i="5"/>
  <c r="F17656" i="5"/>
  <c r="F17528" i="5"/>
  <c r="F17448" i="5"/>
  <c r="F17352" i="5"/>
  <c r="F17704" i="5"/>
  <c r="F17611" i="5"/>
  <c r="F17483" i="5"/>
  <c r="F17370" i="5"/>
  <c r="F17576" i="5"/>
  <c r="F17416" i="5"/>
  <c r="F17384" i="5"/>
  <c r="F17307" i="5"/>
  <c r="F17659" i="5"/>
  <c r="F17531" i="5"/>
  <c r="F17451" i="5"/>
  <c r="F17355" i="5"/>
  <c r="F17306" i="5"/>
  <c r="F17291" i="5"/>
  <c r="F15950" i="5"/>
  <c r="F15914" i="5"/>
  <c r="F16241" i="5"/>
  <c r="F16062" i="5"/>
  <c r="F15985" i="5"/>
  <c r="F16097" i="5"/>
  <c r="F16209" i="5"/>
  <c r="F16030" i="5"/>
  <c r="F15953" i="5"/>
  <c r="F15891" i="5"/>
  <c r="F15872" i="5"/>
  <c r="F16254" i="5"/>
  <c r="F16177" i="5"/>
  <c r="F15998" i="5"/>
  <c r="F15898" i="5"/>
  <c r="F16033" i="5"/>
  <c r="F15924" i="5"/>
  <c r="F16222" i="5"/>
  <c r="F16145" i="5"/>
  <c r="F15966" i="5"/>
  <c r="F15875" i="5"/>
  <c r="F16257" i="5"/>
  <c r="F16078" i="5"/>
  <c r="F16001" i="5"/>
  <c r="F16190" i="5"/>
  <c r="F15923" i="5"/>
  <c r="F15882" i="5"/>
  <c r="F16274" i="5"/>
  <c r="F16225" i="5"/>
  <c r="F16046" i="5"/>
  <c r="F15969" i="5"/>
  <c r="F16081" i="5"/>
  <c r="F15937" i="5"/>
  <c r="F16193" i="5"/>
  <c r="F16014" i="5"/>
  <c r="F15908" i="5"/>
  <c r="F15904" i="5"/>
  <c r="F16290" i="5"/>
  <c r="F16280" i="5"/>
  <c r="F16126" i="5"/>
  <c r="F16049" i="5"/>
  <c r="F16238" i="5"/>
  <c r="F15982" i="5"/>
  <c r="F14753" i="5"/>
  <c r="F14493" i="5"/>
  <c r="F14429" i="5"/>
  <c r="F14685" i="5"/>
  <c r="F14506" i="5"/>
  <c r="F14428" i="5"/>
  <c r="F14541" i="5"/>
  <c r="F14435" i="5"/>
  <c r="F14409" i="5"/>
  <c r="F14586" i="5"/>
  <c r="F14509" i="5"/>
  <c r="F14442" i="5"/>
  <c r="F14621" i="5"/>
  <c r="F14715" i="5"/>
  <c r="F14477" i="5"/>
  <c r="F14412" i="5"/>
  <c r="F14445" i="5"/>
  <c r="F14701" i="5"/>
  <c r="F14522" i="5"/>
  <c r="F14441" i="5"/>
  <c r="F14419" i="5"/>
  <c r="F14711" i="5"/>
  <c r="F14557" i="5"/>
  <c r="F14669" i="5"/>
  <c r="F14490" i="5"/>
  <c r="F14426" i="5"/>
  <c r="F13592" i="5"/>
  <c r="F13540" i="5"/>
  <c r="F13495" i="5"/>
  <c r="F13602" i="5"/>
  <c r="F13588" i="5"/>
  <c r="F13543" i="5"/>
  <c r="F13460" i="5"/>
  <c r="F13415" i="5"/>
  <c r="F13332" i="5"/>
  <c r="F13287" i="5"/>
  <c r="F13252" i="5"/>
  <c r="F13165" i="5"/>
  <c r="F13591" i="5"/>
  <c r="F13508" i="5"/>
  <c r="F13463" i="5"/>
  <c r="F13380" i="5"/>
  <c r="F13335" i="5"/>
  <c r="F13213" i="5"/>
  <c r="F13556" i="5"/>
  <c r="F13511" i="5"/>
  <c r="F13428" i="5"/>
  <c r="F13383" i="5"/>
  <c r="F13300" i="5"/>
  <c r="F13223" i="5"/>
  <c r="F13194" i="5"/>
  <c r="F13604" i="5"/>
  <c r="F13559" i="5"/>
  <c r="F13476" i="5"/>
  <c r="F13431" i="5"/>
  <c r="F13303" i="5"/>
  <c r="F13624" i="5"/>
  <c r="F13617" i="5"/>
  <c r="F13524" i="5"/>
  <c r="F13479" i="5"/>
  <c r="F13396" i="5"/>
  <c r="F13351" i="5"/>
  <c r="F13178" i="5"/>
  <c r="F13620" i="5"/>
  <c r="F13572" i="5"/>
  <c r="F13527" i="5"/>
  <c r="F13444" i="5"/>
  <c r="F13399" i="5"/>
  <c r="F13271" i="5"/>
  <c r="F13236" i="5"/>
  <c r="F13575" i="5"/>
  <c r="F13492" i="5"/>
  <c r="F13447" i="5"/>
  <c r="F13364" i="5"/>
  <c r="F13319" i="5"/>
  <c r="F13239" i="5"/>
  <c r="F13181" i="5"/>
  <c r="F11698" i="5"/>
  <c r="F12028" i="5"/>
  <c r="F11951" i="5"/>
  <c r="F11986" i="5"/>
  <c r="F11874" i="5"/>
  <c r="F11791" i="5"/>
  <c r="F11746" i="5"/>
  <c r="F12051" i="5"/>
  <c r="F11919" i="5"/>
  <c r="F11711" i="5"/>
  <c r="F11697" i="5"/>
  <c r="F11675" i="5"/>
  <c r="F12041" i="5"/>
  <c r="F11954" i="5"/>
  <c r="F11839" i="5"/>
  <c r="F11794" i="5"/>
  <c r="F11682" i="5"/>
  <c r="F11999" i="5"/>
  <c r="F11922" i="5"/>
  <c r="F11887" i="5"/>
  <c r="F11842" i="5"/>
  <c r="F11759" i="5"/>
  <c r="F11714" i="5"/>
  <c r="F11967" i="5"/>
  <c r="F11890" i="5"/>
  <c r="F11807" i="5"/>
  <c r="F11762" i="5"/>
  <c r="F12002" i="5"/>
  <c r="F11666" i="5"/>
  <c r="F11935" i="5"/>
  <c r="F11855" i="5"/>
  <c r="F11810" i="5"/>
  <c r="F11727" i="5"/>
  <c r="F11713" i="5"/>
  <c r="F11970" i="5"/>
  <c r="F11903" i="5"/>
  <c r="F11858" i="5"/>
  <c r="F11775" i="5"/>
  <c r="F11730" i="5"/>
  <c r="F11823" i="5"/>
  <c r="F11778" i="5"/>
  <c r="F11691" i="5"/>
  <c r="F10445" i="5"/>
  <c r="F10393" i="5"/>
  <c r="F10361" i="5"/>
  <c r="F10357" i="5"/>
  <c r="F10328" i="5"/>
  <c r="F10441" i="5"/>
  <c r="F10406" i="5"/>
  <c r="F10360" i="5"/>
  <c r="F10461" i="5"/>
  <c r="F10413" i="5"/>
  <c r="F10312" i="5"/>
  <c r="F10345" i="5"/>
  <c r="F10341" i="5"/>
  <c r="F10474" i="5"/>
  <c r="F10457" i="5"/>
  <c r="F10409" i="5"/>
  <c r="F10373" i="5"/>
  <c r="F10344" i="5"/>
  <c r="F10422" i="5"/>
  <c r="F10329" i="5"/>
  <c r="F10325" i="5"/>
  <c r="F9199" i="5"/>
  <c r="F9023" i="5"/>
  <c r="F9257" i="5"/>
  <c r="F9212" i="5"/>
  <c r="F9100" i="5"/>
  <c r="F8993" i="5"/>
  <c r="F9135" i="5"/>
  <c r="F9000" i="5"/>
  <c r="F8913" i="5"/>
  <c r="F9270" i="5"/>
  <c r="F9215" i="5"/>
  <c r="F9180" i="5"/>
  <c r="F9103" i="5"/>
  <c r="F9036" i="5"/>
  <c r="F9032" i="5"/>
  <c r="F9025" i="5"/>
  <c r="F9263" i="5"/>
  <c r="F9007" i="5"/>
  <c r="F9293" i="5"/>
  <c r="F9228" i="5"/>
  <c r="F9183" i="5"/>
  <c r="F9039" i="5"/>
  <c r="F9116" i="5"/>
  <c r="F8881" i="5"/>
  <c r="F9231" i="5"/>
  <c r="F9084" i="5"/>
  <c r="F9289" i="5"/>
  <c r="F9119" i="5"/>
  <c r="F9020" i="5"/>
  <c r="F9016" i="5"/>
  <c r="F9009" i="5"/>
  <c r="F9052" i="5"/>
  <c r="F8111" i="5"/>
  <c r="F7989" i="5"/>
  <c r="F7912" i="5"/>
  <c r="F7845" i="5"/>
  <c r="F8024" i="5"/>
  <c r="F7793" i="5"/>
  <c r="F7957" i="5"/>
  <c r="F7880" i="5"/>
  <c r="F7925" i="5"/>
  <c r="F8072" i="5"/>
  <c r="F7893" i="5"/>
  <c r="F7822" i="5"/>
  <c r="F8005" i="5"/>
  <c r="F7928" i="5"/>
  <c r="F7829" i="5"/>
  <c r="F8040" i="5"/>
  <c r="F8085" i="5"/>
  <c r="F7973" i="5"/>
  <c r="F7896" i="5"/>
  <c r="F8092" i="5"/>
  <c r="F8008" i="5"/>
  <c r="F7941" i="5"/>
  <c r="F7864" i="5"/>
  <c r="F7806" i="5"/>
  <c r="F8095" i="5"/>
  <c r="F8088" i="5"/>
  <c r="F7976" i="5"/>
  <c r="F8108" i="5"/>
  <c r="F8021" i="5"/>
  <c r="F7944" i="5"/>
  <c r="F7809" i="5"/>
  <c r="F7790" i="5"/>
  <c r="F7877" i="5"/>
  <c r="F7838" i="5"/>
  <c r="F6785" i="5"/>
  <c r="F6878" i="5"/>
  <c r="F6641" i="5"/>
  <c r="F6627" i="5"/>
  <c r="F6868" i="5"/>
  <c r="F6753" i="5"/>
  <c r="F6676" i="5"/>
  <c r="F6788" i="5"/>
  <c r="F6612" i="5"/>
  <c r="F6721" i="5"/>
  <c r="F6644" i="5"/>
  <c r="F6689" i="5"/>
  <c r="F6801" i="5"/>
  <c r="F6724" i="5"/>
  <c r="F6836" i="5"/>
  <c r="F6769" i="5"/>
  <c r="F6692" i="5"/>
  <c r="F6625" i="5"/>
  <c r="F6804" i="5"/>
  <c r="F6737" i="5"/>
  <c r="F6660" i="5"/>
  <c r="F6772" i="5"/>
  <c r="F6705" i="5"/>
  <c r="F5767" i="5"/>
  <c r="F5674" i="5"/>
  <c r="F5597" i="5"/>
  <c r="F5513" i="5"/>
  <c r="F5481" i="5"/>
  <c r="F5642" i="5"/>
  <c r="F5677" i="5"/>
  <c r="F5565" i="5"/>
  <c r="F5645" i="5"/>
  <c r="F5533" i="5"/>
  <c r="F5613" i="5"/>
  <c r="F5465" i="5"/>
  <c r="F5725" i="5"/>
  <c r="F5735" i="5"/>
  <c r="F5581" i="5"/>
  <c r="F5497" i="5"/>
  <c r="F5626" i="5"/>
  <c r="F5546" i="5"/>
  <c r="F5475" i="5"/>
  <c r="F5471" i="5"/>
  <c r="F5661" i="5"/>
  <c r="F5549" i="5"/>
  <c r="F5482" i="5"/>
  <c r="F4534" i="5"/>
  <c r="F4530" i="5"/>
  <c r="F4506" i="5"/>
  <c r="F4594" i="5"/>
  <c r="F4427" i="5"/>
  <c r="F4610" i="5"/>
  <c r="F4434" i="5"/>
  <c r="F4463" i="5"/>
  <c r="F4430" i="5"/>
  <c r="F4626" i="5"/>
  <c r="F4563" i="5"/>
  <c r="F4546" i="5"/>
  <c r="F4586" i="5"/>
  <c r="F4566" i="5"/>
  <c r="F4462" i="5"/>
  <c r="F4411" i="5"/>
  <c r="F4508" i="5"/>
  <c r="F4579" i="5"/>
  <c r="F4562" i="5"/>
  <c r="F4490" i="5"/>
  <c r="F4440" i="5"/>
  <c r="F4414" i="5"/>
  <c r="F4476" i="5"/>
  <c r="F4447" i="5"/>
  <c r="F3237" i="5"/>
  <c r="F3208" i="5"/>
  <c r="F3455" i="5"/>
  <c r="F3301" i="5"/>
  <c r="F3472" i="5"/>
  <c r="F3413" i="5"/>
  <c r="F3269" i="5"/>
  <c r="F3272" i="5"/>
  <c r="F3214" i="5"/>
  <c r="F3488" i="5"/>
  <c r="F3471" i="5"/>
  <c r="F3349" i="5"/>
  <c r="F3221" i="5"/>
  <c r="F3481" i="5"/>
  <c r="F3426" i="5"/>
  <c r="F3429" i="5"/>
  <c r="F3394" i="5"/>
  <c r="F3253" i="5"/>
  <c r="F3487" i="5"/>
  <c r="F3224" i="5"/>
  <c r="F3205" i="5"/>
  <c r="F3503" i="5"/>
  <c r="F3456" i="5"/>
  <c r="F3365" i="5"/>
  <c r="F3330" i="5"/>
  <c r="F3519" i="5"/>
  <c r="F3333" i="5"/>
  <c r="F3298" i="5"/>
  <c r="F3230" i="5"/>
  <c r="F2123" i="5"/>
  <c r="F2119" i="5"/>
  <c r="F2130" i="5"/>
  <c r="F2322" i="5"/>
  <c r="F2335" i="5"/>
  <c r="F2342" i="5"/>
  <c r="F2293" i="5"/>
  <c r="F2261" i="5"/>
  <c r="F2229" i="5"/>
  <c r="F2197" i="5"/>
  <c r="F2165" i="5"/>
  <c r="F2338" i="5"/>
  <c r="F2358" i="5"/>
  <c r="F2351" i="5"/>
  <c r="F2139" i="5"/>
  <c r="F2374" i="5"/>
  <c r="F2113" i="5"/>
  <c r="F2370" i="5"/>
  <c r="F2309" i="5"/>
  <c r="F2277" i="5"/>
  <c r="F2245" i="5"/>
  <c r="F2213" i="5"/>
  <c r="F2181" i="5"/>
  <c r="F2149" i="5"/>
  <c r="F2120" i="5"/>
  <c r="F2386" i="5"/>
  <c r="F2319" i="5"/>
  <c r="F1228" i="5"/>
  <c r="F1193" i="5"/>
  <c r="F1165" i="5"/>
  <c r="F1133" i="5"/>
  <c r="F1345" i="5"/>
  <c r="F1338" i="5"/>
  <c r="F1297" i="5"/>
  <c r="F1290" i="5"/>
  <c r="F1283" i="5"/>
  <c r="F1161" i="5"/>
  <c r="F1129" i="5"/>
  <c r="F1066" i="5"/>
  <c r="F1002" i="5"/>
  <c r="F938" i="5"/>
  <c r="F1276" i="5"/>
  <c r="F1361" i="5"/>
  <c r="F1324" i="5"/>
  <c r="F1217" i="5"/>
  <c r="F1210" i="5"/>
  <c r="F1196" i="5"/>
  <c r="F1341" i="5"/>
  <c r="F1293" i="5"/>
  <c r="F1164" i="5"/>
  <c r="F1132" i="5"/>
  <c r="F1121" i="5"/>
  <c r="F1069" i="5"/>
  <c r="F1005" i="5"/>
  <c r="F941" i="5"/>
  <c r="F1265" i="5"/>
  <c r="F1258" i="5"/>
  <c r="F1251" i="5"/>
  <c r="F1244" i="5"/>
  <c r="F1213" i="5"/>
  <c r="F1106" i="5"/>
  <c r="F1313" i="5"/>
  <c r="F1117" i="5"/>
  <c r="F1340" i="5"/>
  <c r="F1292" i="5"/>
  <c r="F1261" i="5"/>
  <c r="F1053" i="5"/>
  <c r="F989" i="5"/>
  <c r="F1098" i="5"/>
  <c r="F1034" i="5"/>
  <c r="F1309" i="5"/>
  <c r="F1212" i="5"/>
  <c r="F1356" i="5"/>
  <c r="F1281" i="5"/>
  <c r="F1274" i="5"/>
  <c r="F1267" i="5"/>
  <c r="F1187" i="5"/>
  <c r="F1116" i="5"/>
  <c r="F1112" i="5"/>
  <c r="F1329" i="5"/>
  <c r="F1322" i="5"/>
  <c r="F1260" i="5"/>
  <c r="F1229" i="5"/>
  <c r="F1201" i="5"/>
  <c r="F1194" i="5"/>
  <c r="F1180" i="5"/>
  <c r="F1148" i="5"/>
  <c r="F1101" i="5"/>
  <c r="F1037" i="5"/>
  <c r="F973" i="5"/>
  <c r="F1169" i="5"/>
  <c r="F1137" i="5"/>
  <c r="F1093" i="5"/>
  <c r="F1308" i="5"/>
  <c r="F2" i="5"/>
  <c r="W270" i="1" l="1"/>
  <c r="AY270" i="1"/>
  <c r="Y270" i="1" s="1"/>
  <c r="AX270" i="1"/>
  <c r="W448" i="1"/>
  <c r="AX448" i="1"/>
  <c r="AY448" i="1"/>
  <c r="Y448" i="1" s="1"/>
  <c r="AY488" i="1"/>
  <c r="Y488" i="1" s="1"/>
  <c r="AX488" i="1"/>
  <c r="AW58" i="1"/>
  <c r="AW285" i="1"/>
  <c r="AW445" i="1"/>
  <c r="AW657" i="1"/>
  <c r="AX657" i="1" s="1"/>
  <c r="AW378" i="1"/>
  <c r="AX378" i="1" s="1"/>
  <c r="AW327" i="1"/>
  <c r="AW372" i="1"/>
  <c r="AW32" i="1"/>
  <c r="AW174" i="1"/>
  <c r="AW677" i="1"/>
  <c r="AW113" i="1"/>
  <c r="AW221" i="1"/>
  <c r="AW348" i="1"/>
  <c r="AW203" i="1"/>
  <c r="AW397" i="1"/>
  <c r="AW512" i="1"/>
  <c r="W512" i="1" s="1"/>
  <c r="W526" i="1"/>
  <c r="AY526" i="1"/>
  <c r="Y526" i="1" s="1"/>
  <c r="AX526" i="1"/>
  <c r="AX392" i="1"/>
  <c r="W392" i="1"/>
  <c r="AY392" i="1"/>
  <c r="Y392" i="1" s="1"/>
  <c r="W336" i="1"/>
  <c r="AY336" i="1"/>
  <c r="Y336" i="1" s="1"/>
  <c r="AX336" i="1"/>
  <c r="AW325" i="1"/>
  <c r="CR414" i="1"/>
  <c r="AX616" i="1"/>
  <c r="AZ616" i="1" s="1"/>
  <c r="Z616" i="1" s="1"/>
  <c r="AW542" i="1"/>
  <c r="AW192" i="1"/>
  <c r="AW422" i="1"/>
  <c r="AW264" i="1"/>
  <c r="W264" i="1" s="1"/>
  <c r="AW297" i="1"/>
  <c r="AW236" i="1"/>
  <c r="AW246" i="1"/>
  <c r="AW510" i="1"/>
  <c r="W446" i="1"/>
  <c r="W453" i="1"/>
  <c r="AX453" i="1"/>
  <c r="X453" i="1" s="1"/>
  <c r="AY453" i="1"/>
  <c r="Y453" i="1" s="1"/>
  <c r="AY593" i="1"/>
  <c r="Y593" i="1" s="1"/>
  <c r="W593" i="1"/>
  <c r="AX593" i="1"/>
  <c r="AW130" i="1"/>
  <c r="AW280" i="1"/>
  <c r="AW328" i="1"/>
  <c r="AW353" i="1"/>
  <c r="AY353" i="1" s="1"/>
  <c r="Y353" i="1" s="1"/>
  <c r="AW347" i="1"/>
  <c r="AW17" i="1"/>
  <c r="W17" i="1" s="1"/>
  <c r="AW200" i="1"/>
  <c r="AW225" i="1"/>
  <c r="W225" i="1" s="1"/>
  <c r="AW322" i="1"/>
  <c r="AX322" i="1" s="1"/>
  <c r="AW373" i="1"/>
  <c r="AW440" i="1"/>
  <c r="AW581" i="1"/>
  <c r="AW404" i="1"/>
  <c r="W404" i="1" s="1"/>
  <c r="AW346" i="1"/>
  <c r="AX381" i="1"/>
  <c r="AW461" i="1"/>
  <c r="AY381" i="1"/>
  <c r="Y381" i="1" s="1"/>
  <c r="AW466" i="1"/>
  <c r="AX466" i="1" s="1"/>
  <c r="W494" i="1"/>
  <c r="AY494" i="1"/>
  <c r="Y494" i="1" s="1"/>
  <c r="AX494" i="1"/>
  <c r="X494" i="1" s="1"/>
  <c r="W471" i="1"/>
  <c r="AX471" i="1"/>
  <c r="AY471" i="1"/>
  <c r="Y471" i="1" s="1"/>
  <c r="W367" i="1"/>
  <c r="AX367" i="1"/>
  <c r="AY367" i="1"/>
  <c r="Y367" i="1" s="1"/>
  <c r="W347" i="1"/>
  <c r="AX347" i="1"/>
  <c r="AY347" i="1"/>
  <c r="Y347" i="1" s="1"/>
  <c r="AX404" i="1"/>
  <c r="AW391" i="1"/>
  <c r="AX391" i="1" s="1"/>
  <c r="AW191" i="1"/>
  <c r="AX191" i="1" s="1"/>
  <c r="AW539" i="1"/>
  <c r="AW271" i="1"/>
  <c r="AW415" i="1"/>
  <c r="AW403" i="1"/>
  <c r="AW177" i="1"/>
  <c r="AW514" i="1"/>
  <c r="AW82" i="1"/>
  <c r="AW527" i="1"/>
  <c r="AW124" i="1"/>
  <c r="AY124" i="1" s="1"/>
  <c r="Y124" i="1" s="1"/>
  <c r="AX562" i="1"/>
  <c r="AW303" i="1"/>
  <c r="W303" i="1" s="1"/>
  <c r="AW105" i="1"/>
  <c r="AX105" i="1" s="1"/>
  <c r="AY562" i="1"/>
  <c r="Y562" i="1" s="1"/>
  <c r="AW75" i="1"/>
  <c r="AW426" i="1"/>
  <c r="AW649" i="1"/>
  <c r="AW11" i="1"/>
  <c r="AX353" i="1"/>
  <c r="AW57" i="1"/>
  <c r="AW577" i="1"/>
  <c r="AW286" i="1"/>
  <c r="AY286" i="1" s="1"/>
  <c r="Y286" i="1" s="1"/>
  <c r="AW610" i="1"/>
  <c r="AW602" i="1"/>
  <c r="W602" i="1" s="1"/>
  <c r="W353" i="1"/>
  <c r="AW231" i="1"/>
  <c r="AX319" i="1"/>
  <c r="AW380" i="1"/>
  <c r="AY631" i="1"/>
  <c r="Y631" i="1" s="1"/>
  <c r="AX631" i="1"/>
  <c r="AW366" i="1"/>
  <c r="AY366" i="1" s="1"/>
  <c r="Y366" i="1" s="1"/>
  <c r="AX320" i="1"/>
  <c r="AY320" i="1"/>
  <c r="Y320" i="1" s="1"/>
  <c r="AW291" i="1"/>
  <c r="CR638" i="1"/>
  <c r="AX33" i="1"/>
  <c r="X33" i="1" s="1"/>
  <c r="AW358" i="1"/>
  <c r="AY358" i="1" s="1"/>
  <c r="Y358" i="1" s="1"/>
  <c r="W33" i="1"/>
  <c r="W402" i="1"/>
  <c r="AW171" i="1"/>
  <c r="AY626" i="1"/>
  <c r="Y626" i="1" s="1"/>
  <c r="W626" i="1"/>
  <c r="AX656" i="1"/>
  <c r="X656" i="1" s="1"/>
  <c r="W656" i="1"/>
  <c r="W540" i="1"/>
  <c r="AY540" i="1"/>
  <c r="Y540" i="1" s="1"/>
  <c r="AX540" i="1"/>
  <c r="AW180" i="1"/>
  <c r="W180" i="1" s="1"/>
  <c r="AW570" i="1"/>
  <c r="W570" i="1" s="1"/>
  <c r="AW134" i="1"/>
  <c r="CR437" i="1"/>
  <c r="AW151" i="1"/>
  <c r="AW343" i="1"/>
  <c r="AW252" i="1"/>
  <c r="CR406" i="1"/>
  <c r="AW507" i="1"/>
  <c r="AW454" i="1"/>
  <c r="W631" i="1"/>
  <c r="W319" i="1"/>
  <c r="AX56" i="1"/>
  <c r="AY56" i="1"/>
  <c r="Y56" i="1" s="1"/>
  <c r="AW26" i="1"/>
  <c r="AX182" i="1"/>
  <c r="AW106" i="1"/>
  <c r="AX264" i="1"/>
  <c r="AX442" i="1"/>
  <c r="AY182" i="1"/>
  <c r="Y182" i="1" s="1"/>
  <c r="AW682" i="1"/>
  <c r="AY682" i="1" s="1"/>
  <c r="Y682" i="1" s="1"/>
  <c r="W339" i="1"/>
  <c r="AY264" i="1"/>
  <c r="Y264" i="1" s="1"/>
  <c r="W442" i="1"/>
  <c r="AX339" i="1"/>
  <c r="X339" i="1" s="1"/>
  <c r="AY378" i="1"/>
  <c r="Y378" i="1" s="1"/>
  <c r="AW365" i="1"/>
  <c r="AY142" i="1"/>
  <c r="Y142" i="1" s="1"/>
  <c r="W149" i="1"/>
  <c r="AY149" i="1"/>
  <c r="Y149" i="1" s="1"/>
  <c r="AY321" i="1"/>
  <c r="Y321" i="1" s="1"/>
  <c r="AX321" i="1"/>
  <c r="X321" i="1" s="1"/>
  <c r="W321" i="1"/>
  <c r="AX429" i="1"/>
  <c r="AY429" i="1"/>
  <c r="Y429" i="1" s="1"/>
  <c r="AY380" i="1"/>
  <c r="Y380" i="1" s="1"/>
  <c r="W380" i="1"/>
  <c r="AX380" i="1"/>
  <c r="AZ380" i="1" s="1"/>
  <c r="Z380" i="1" s="1"/>
  <c r="AX461" i="1"/>
  <c r="W461" i="1"/>
  <c r="AY461" i="1"/>
  <c r="Y461" i="1" s="1"/>
  <c r="CR573" i="1"/>
  <c r="W544" i="1"/>
  <c r="AW534" i="1"/>
  <c r="AY534" i="1" s="1"/>
  <c r="Y534" i="1" s="1"/>
  <c r="AW176" i="1"/>
  <c r="W176" i="1" s="1"/>
  <c r="AW318" i="1"/>
  <c r="AW566" i="1"/>
  <c r="W566" i="1" s="1"/>
  <c r="AY459" i="1"/>
  <c r="Y459" i="1" s="1"/>
  <c r="AX316" i="1"/>
  <c r="AZ316" i="1" s="1"/>
  <c r="Z316" i="1" s="1"/>
  <c r="AW661" i="1"/>
  <c r="W661" i="1" s="1"/>
  <c r="AW167" i="1"/>
  <c r="AX459" i="1"/>
  <c r="W316" i="1"/>
  <c r="AX333" i="1"/>
  <c r="AW301" i="1"/>
  <c r="AW87" i="1"/>
  <c r="AX87" i="1" s="1"/>
  <c r="AY333" i="1"/>
  <c r="Y333" i="1" s="1"/>
  <c r="AW183" i="1"/>
  <c r="AW22" i="1"/>
  <c r="AX22" i="1" s="1"/>
  <c r="AW283" i="1"/>
  <c r="AW29" i="1"/>
  <c r="AX29" i="1" s="1"/>
  <c r="CR486" i="1"/>
  <c r="AW664" i="1"/>
  <c r="AW228" i="1"/>
  <c r="AW625" i="1"/>
  <c r="AW273" i="1"/>
  <c r="AX402" i="1"/>
  <c r="AX446" i="1"/>
  <c r="X446" i="1" s="1"/>
  <c r="AX622" i="1"/>
  <c r="AZ622" i="1" s="1"/>
  <c r="Z622" i="1" s="1"/>
  <c r="AY622" i="1"/>
  <c r="Y622" i="1" s="1"/>
  <c r="W622" i="1"/>
  <c r="AY393" i="1"/>
  <c r="Y393" i="1" s="1"/>
  <c r="W393" i="1"/>
  <c r="AX393" i="1"/>
  <c r="X393" i="1" s="1"/>
  <c r="W473" i="1"/>
  <c r="AX473" i="1"/>
  <c r="AY473" i="1"/>
  <c r="Y473" i="1" s="1"/>
  <c r="W378" i="1"/>
  <c r="W429" i="1"/>
  <c r="AW460" i="1"/>
  <c r="AX460" i="1" s="1"/>
  <c r="W503" i="1"/>
  <c r="AX503" i="1"/>
  <c r="AY503" i="1"/>
  <c r="Y503" i="1" s="1"/>
  <c r="W542" i="1"/>
  <c r="AY542" i="1"/>
  <c r="Y542" i="1" s="1"/>
  <c r="AX542" i="1"/>
  <c r="AZ542" i="1" s="1"/>
  <c r="Z542" i="1" s="1"/>
  <c r="CR499" i="1"/>
  <c r="CR576" i="1"/>
  <c r="AX142" i="1"/>
  <c r="AX331" i="1"/>
  <c r="X331" i="1" s="1"/>
  <c r="AY331" i="1"/>
  <c r="Y331" i="1" s="1"/>
  <c r="W331" i="1"/>
  <c r="W560" i="1"/>
  <c r="AX560" i="1"/>
  <c r="X560" i="1" s="1"/>
  <c r="AY560" i="1"/>
  <c r="Y560" i="1" s="1"/>
  <c r="AY28" i="1"/>
  <c r="Y28" i="1" s="1"/>
  <c r="CR61" i="1"/>
  <c r="CR312" i="1"/>
  <c r="CR396" i="1"/>
  <c r="CR148" i="1"/>
  <c r="CR263" i="1"/>
  <c r="AW519" i="1"/>
  <c r="AX519" i="1" s="1"/>
  <c r="AW517" i="1"/>
  <c r="CR580" i="1"/>
  <c r="AW516" i="1"/>
  <c r="CR84" i="1"/>
  <c r="CR78" i="1"/>
  <c r="CR118" i="1"/>
  <c r="CR232" i="1"/>
  <c r="AX421" i="1"/>
  <c r="X421" i="1" s="1"/>
  <c r="CR582" i="1"/>
  <c r="CR8" i="1"/>
  <c r="CR635" i="1"/>
  <c r="CR138" i="1"/>
  <c r="AX28" i="1"/>
  <c r="W421" i="1"/>
  <c r="CR159" i="1"/>
  <c r="AW260" i="1"/>
  <c r="AY260" i="1" s="1"/>
  <c r="Y260" i="1" s="1"/>
  <c r="CR23" i="1"/>
  <c r="AX149" i="1"/>
  <c r="W153" i="1"/>
  <c r="AY153" i="1"/>
  <c r="Y153" i="1" s="1"/>
  <c r="AX153" i="1"/>
  <c r="CR594" i="1"/>
  <c r="CR25" i="1"/>
  <c r="CR55" i="1"/>
  <c r="CR485" i="1"/>
  <c r="CR495" i="1"/>
  <c r="CR587" i="1"/>
  <c r="AW309" i="1"/>
  <c r="AX309" i="1" s="1"/>
  <c r="AW7" i="1"/>
  <c r="W7" i="1" s="1"/>
  <c r="CR274" i="1"/>
  <c r="CR185" i="1"/>
  <c r="CR81" i="1"/>
  <c r="CR621" i="1"/>
  <c r="CR266" i="1"/>
  <c r="AW617" i="1"/>
  <c r="W617" i="1" s="1"/>
  <c r="CR109" i="1"/>
  <c r="CR179" i="1"/>
  <c r="AW674" i="1"/>
  <c r="AY674" i="1" s="1"/>
  <c r="Y674" i="1" s="1"/>
  <c r="CR42" i="1"/>
  <c r="CR261" i="1"/>
  <c r="CR267" i="1"/>
  <c r="CR555" i="1"/>
  <c r="CR450" i="1"/>
  <c r="CR489" i="1"/>
  <c r="CR279" i="1"/>
  <c r="CR496" i="1"/>
  <c r="CR188" i="1"/>
  <c r="CR77" i="1"/>
  <c r="CR69" i="1"/>
  <c r="AW251" i="1"/>
  <c r="AY251" i="1" s="1"/>
  <c r="Y251" i="1" s="1"/>
  <c r="AW212" i="1"/>
  <c r="CR609" i="1"/>
  <c r="CR163" i="1"/>
  <c r="CR350" i="1"/>
  <c r="CR521" i="1"/>
  <c r="CR208" i="1"/>
  <c r="CR300" i="1"/>
  <c r="CR98" i="1"/>
  <c r="W585" i="1"/>
  <c r="AY585" i="1"/>
  <c r="Y585" i="1" s="1"/>
  <c r="AX585" i="1"/>
  <c r="W348" i="1"/>
  <c r="AX348" i="1"/>
  <c r="AY348" i="1"/>
  <c r="Y348" i="1" s="1"/>
  <c r="W258" i="1"/>
  <c r="AY258" i="1"/>
  <c r="Y258" i="1" s="1"/>
  <c r="AX258" i="1"/>
  <c r="W16" i="1"/>
  <c r="AY16" i="1"/>
  <c r="Y16" i="1" s="1"/>
  <c r="AX16" i="1"/>
  <c r="W417" i="1"/>
  <c r="AY417" i="1"/>
  <c r="Y417" i="1" s="1"/>
  <c r="AX417" i="1"/>
  <c r="AY589" i="1"/>
  <c r="Y589" i="1" s="1"/>
  <c r="W589" i="1"/>
  <c r="AX589" i="1"/>
  <c r="W192" i="1"/>
  <c r="AY192" i="1"/>
  <c r="Y192" i="1" s="1"/>
  <c r="AX192" i="1"/>
  <c r="W423" i="1"/>
  <c r="AY423" i="1"/>
  <c r="Y423" i="1" s="1"/>
  <c r="AX423" i="1"/>
  <c r="W515" i="1"/>
  <c r="AY515" i="1"/>
  <c r="Y515" i="1" s="1"/>
  <c r="AX515" i="1"/>
  <c r="W108" i="1"/>
  <c r="AX108" i="1"/>
  <c r="AY108" i="1"/>
  <c r="Y108" i="1" s="1"/>
  <c r="W35" i="1"/>
  <c r="AY35" i="1"/>
  <c r="Y35" i="1" s="1"/>
  <c r="AX35" i="1"/>
  <c r="AX311" i="1"/>
  <c r="AY311" i="1"/>
  <c r="Y311" i="1" s="1"/>
  <c r="W311" i="1"/>
  <c r="AY123" i="1"/>
  <c r="Y123" i="1" s="1"/>
  <c r="W123" i="1"/>
  <c r="AX123" i="1"/>
  <c r="AY628" i="1"/>
  <c r="Y628" i="1" s="1"/>
  <c r="W628" i="1"/>
  <c r="AX628" i="1"/>
  <c r="W168" i="1"/>
  <c r="AY168" i="1"/>
  <c r="Y168" i="1" s="1"/>
  <c r="AX168" i="1"/>
  <c r="W667" i="1"/>
  <c r="AX667" i="1"/>
  <c r="AY667" i="1"/>
  <c r="Y667" i="1" s="1"/>
  <c r="AY313" i="1"/>
  <c r="Y313" i="1" s="1"/>
  <c r="W313" i="1"/>
  <c r="AX313" i="1"/>
  <c r="AY214" i="1"/>
  <c r="Y214" i="1" s="1"/>
  <c r="W214" i="1"/>
  <c r="AX214" i="1"/>
  <c r="AY500" i="1"/>
  <c r="Y500" i="1" s="1"/>
  <c r="W500" i="1"/>
  <c r="AX500" i="1"/>
  <c r="W640" i="1"/>
  <c r="AX640" i="1"/>
  <c r="AY640" i="1"/>
  <c r="Y640" i="1" s="1"/>
  <c r="W623" i="1"/>
  <c r="AY623" i="1"/>
  <c r="Y623" i="1" s="1"/>
  <c r="AX623" i="1"/>
  <c r="AY415" i="1"/>
  <c r="Y415" i="1" s="1"/>
  <c r="W415" i="1"/>
  <c r="AX415" i="1"/>
  <c r="W462" i="1"/>
  <c r="AY462" i="1"/>
  <c r="Y462" i="1" s="1"/>
  <c r="AX462" i="1"/>
  <c r="W121" i="1"/>
  <c r="AY121" i="1"/>
  <c r="Y121" i="1" s="1"/>
  <c r="AX121" i="1"/>
  <c r="W160" i="1"/>
  <c r="AX160" i="1"/>
  <c r="AY160" i="1"/>
  <c r="Y160" i="1" s="1"/>
  <c r="W552" i="1"/>
  <c r="AY552" i="1"/>
  <c r="Y552" i="1" s="1"/>
  <c r="AX552" i="1"/>
  <c r="AY524" i="1"/>
  <c r="Y524" i="1" s="1"/>
  <c r="W524" i="1"/>
  <c r="AX524" i="1"/>
  <c r="W405" i="1"/>
  <c r="AY405" i="1"/>
  <c r="Y405" i="1" s="1"/>
  <c r="AX405" i="1"/>
  <c r="AX565" i="1"/>
  <c r="AY565" i="1"/>
  <c r="Y565" i="1" s="1"/>
  <c r="W565" i="1"/>
  <c r="W610" i="1"/>
  <c r="AY610" i="1"/>
  <c r="Y610" i="1" s="1"/>
  <c r="AX610" i="1"/>
  <c r="AX231" i="1"/>
  <c r="AY231" i="1"/>
  <c r="Y231" i="1" s="1"/>
  <c r="W231" i="1"/>
  <c r="W569" i="1"/>
  <c r="AY569" i="1"/>
  <c r="Y569" i="1" s="1"/>
  <c r="AX569" i="1"/>
  <c r="W186" i="1"/>
  <c r="AX186" i="1"/>
  <c r="AY186" i="1"/>
  <c r="Y186" i="1" s="1"/>
  <c r="W90" i="1"/>
  <c r="AY90" i="1"/>
  <c r="Y90" i="1" s="1"/>
  <c r="AX90" i="1"/>
  <c r="W613" i="1"/>
  <c r="AY613" i="1"/>
  <c r="Y613" i="1" s="1"/>
  <c r="AX613" i="1"/>
  <c r="AY531" i="1"/>
  <c r="Y531" i="1" s="1"/>
  <c r="W531" i="1"/>
  <c r="AX531" i="1"/>
  <c r="W648" i="1"/>
  <c r="AX648" i="1"/>
  <c r="AY648" i="1"/>
  <c r="Y648" i="1" s="1"/>
  <c r="W681" i="1"/>
  <c r="AX681" i="1"/>
  <c r="AY681" i="1"/>
  <c r="Y681" i="1" s="1"/>
  <c r="W31" i="1"/>
  <c r="AY31" i="1"/>
  <c r="Y31" i="1" s="1"/>
  <c r="AX31" i="1"/>
  <c r="W554" i="1"/>
  <c r="AY554" i="1"/>
  <c r="Y554" i="1" s="1"/>
  <c r="AX554" i="1"/>
  <c r="AY354" i="1"/>
  <c r="Y354" i="1" s="1"/>
  <c r="W354" i="1"/>
  <c r="AX354" i="1"/>
  <c r="W426" i="1"/>
  <c r="AY426" i="1"/>
  <c r="Y426" i="1" s="1"/>
  <c r="AX426" i="1"/>
  <c r="AY443" i="1"/>
  <c r="Y443" i="1" s="1"/>
  <c r="AX443" i="1"/>
  <c r="W443" i="1"/>
  <c r="W527" i="1"/>
  <c r="AY527" i="1"/>
  <c r="Y527" i="1" s="1"/>
  <c r="AX527" i="1"/>
  <c r="W83" i="1"/>
  <c r="AY83" i="1"/>
  <c r="Y83" i="1" s="1"/>
  <c r="AX83" i="1"/>
  <c r="AY439" i="1"/>
  <c r="Y439" i="1" s="1"/>
  <c r="W439" i="1"/>
  <c r="AX439" i="1"/>
  <c r="W673" i="1"/>
  <c r="AX673" i="1"/>
  <c r="AY673" i="1"/>
  <c r="Y673" i="1" s="1"/>
  <c r="W281" i="1"/>
  <c r="AY281" i="1"/>
  <c r="Y281" i="1" s="1"/>
  <c r="AX281" i="1"/>
  <c r="AY136" i="1"/>
  <c r="Y136" i="1" s="1"/>
  <c r="W136" i="1"/>
  <c r="AX136" i="1"/>
  <c r="AY62" i="1"/>
  <c r="Y62" i="1" s="1"/>
  <c r="W62" i="1"/>
  <c r="AX62" i="1"/>
  <c r="AY522" i="1"/>
  <c r="Y522" i="1" s="1"/>
  <c r="W522" i="1"/>
  <c r="AX522" i="1"/>
  <c r="W273" i="1"/>
  <c r="AY273" i="1"/>
  <c r="Y273" i="1" s="1"/>
  <c r="AX273" i="1"/>
  <c r="AY536" i="1"/>
  <c r="Y536" i="1" s="1"/>
  <c r="W536" i="1"/>
  <c r="AX536" i="1"/>
  <c r="W538" i="1"/>
  <c r="AY538" i="1"/>
  <c r="Y538" i="1" s="1"/>
  <c r="AX538" i="1"/>
  <c r="W278" i="1"/>
  <c r="AX278" i="1"/>
  <c r="AY278" i="1"/>
  <c r="Y278" i="1" s="1"/>
  <c r="AY327" i="1"/>
  <c r="Y327" i="1" s="1"/>
  <c r="W327" i="1"/>
  <c r="AX327" i="1"/>
  <c r="W203" i="1"/>
  <c r="AY203" i="1"/>
  <c r="Y203" i="1" s="1"/>
  <c r="AX203" i="1"/>
  <c r="W167" i="1"/>
  <c r="AY167" i="1"/>
  <c r="Y167" i="1" s="1"/>
  <c r="AX167" i="1"/>
  <c r="W161" i="1"/>
  <c r="AY161" i="1"/>
  <c r="Y161" i="1" s="1"/>
  <c r="AX161" i="1"/>
  <c r="AY40" i="1"/>
  <c r="Y40" i="1" s="1"/>
  <c r="W40" i="1"/>
  <c r="AX40" i="1"/>
  <c r="AY518" i="1"/>
  <c r="Y518" i="1" s="1"/>
  <c r="W518" i="1"/>
  <c r="AX518" i="1"/>
  <c r="W534" i="1"/>
  <c r="AY146" i="1"/>
  <c r="Y146" i="1" s="1"/>
  <c r="W146" i="1"/>
  <c r="AX146" i="1"/>
  <c r="W156" i="1"/>
  <c r="AX156" i="1"/>
  <c r="AY156" i="1"/>
  <c r="Y156" i="1" s="1"/>
  <c r="W95" i="1"/>
  <c r="AY95" i="1"/>
  <c r="Y95" i="1" s="1"/>
  <c r="AX95" i="1"/>
  <c r="AY620" i="1"/>
  <c r="Y620" i="1" s="1"/>
  <c r="W620" i="1"/>
  <c r="AX620" i="1"/>
  <c r="W171" i="1"/>
  <c r="AY171" i="1"/>
  <c r="Y171" i="1" s="1"/>
  <c r="AX171" i="1"/>
  <c r="AY599" i="1"/>
  <c r="Y599" i="1" s="1"/>
  <c r="W599" i="1"/>
  <c r="AX599" i="1"/>
  <c r="W432" i="1"/>
  <c r="AY432" i="1"/>
  <c r="Y432" i="1" s="1"/>
  <c r="AX432" i="1"/>
  <c r="W498" i="1"/>
  <c r="AY498" i="1"/>
  <c r="Y498" i="1" s="1"/>
  <c r="AX498" i="1"/>
  <c r="W209" i="1"/>
  <c r="AY209" i="1"/>
  <c r="Y209" i="1" s="1"/>
  <c r="AX209" i="1"/>
  <c r="W603" i="1"/>
  <c r="AY603" i="1"/>
  <c r="Y603" i="1" s="1"/>
  <c r="AX603" i="1"/>
  <c r="AY34" i="1"/>
  <c r="Y34" i="1" s="1"/>
  <c r="W34" i="1"/>
  <c r="AX34" i="1"/>
  <c r="W165" i="1"/>
  <c r="AY165" i="1"/>
  <c r="Y165" i="1" s="1"/>
  <c r="AX165" i="1"/>
  <c r="AY280" i="1"/>
  <c r="Y280" i="1" s="1"/>
  <c r="W280" i="1"/>
  <c r="AX280" i="1"/>
  <c r="AY271" i="1"/>
  <c r="Y271" i="1" s="1"/>
  <c r="W271" i="1"/>
  <c r="AX271" i="1"/>
  <c r="W481" i="1"/>
  <c r="AY481" i="1"/>
  <c r="Y481" i="1" s="1"/>
  <c r="AX481" i="1"/>
  <c r="AX387" i="1"/>
  <c r="W387" i="1"/>
  <c r="AY387" i="1"/>
  <c r="Y387" i="1" s="1"/>
  <c r="W92" i="1"/>
  <c r="AY92" i="1"/>
  <c r="Y92" i="1" s="1"/>
  <c r="AX92" i="1"/>
  <c r="W497" i="1"/>
  <c r="AY497" i="1"/>
  <c r="Y497" i="1" s="1"/>
  <c r="AX497" i="1"/>
  <c r="AX451" i="1"/>
  <c r="AY451" i="1"/>
  <c r="Y451" i="1" s="1"/>
  <c r="W451" i="1"/>
  <c r="W79" i="1"/>
  <c r="AY79" i="1"/>
  <c r="Y79" i="1" s="1"/>
  <c r="AX79" i="1"/>
  <c r="AY315" i="1"/>
  <c r="Y315" i="1" s="1"/>
  <c r="AX315" i="1"/>
  <c r="W315" i="1"/>
  <c r="W140" i="1"/>
  <c r="AY140" i="1"/>
  <c r="Y140" i="1" s="1"/>
  <c r="AX140" i="1"/>
  <c r="W668" i="1"/>
  <c r="AY668" i="1"/>
  <c r="Y668" i="1" s="1"/>
  <c r="AX668" i="1"/>
  <c r="AX384" i="1"/>
  <c r="AY384" i="1"/>
  <c r="Y384" i="1" s="1"/>
  <c r="W384" i="1"/>
  <c r="W49" i="1"/>
  <c r="AY49" i="1"/>
  <c r="Y49" i="1" s="1"/>
  <c r="AX49" i="1"/>
  <c r="AY639" i="1"/>
  <c r="Y639" i="1" s="1"/>
  <c r="W639" i="1"/>
  <c r="AX639" i="1"/>
  <c r="W511" i="1"/>
  <c r="AX511" i="1"/>
  <c r="AY511" i="1"/>
  <c r="Y511" i="1" s="1"/>
  <c r="AY143" i="1"/>
  <c r="Y143" i="1" s="1"/>
  <c r="W143" i="1"/>
  <c r="AX143" i="1"/>
  <c r="W229" i="1"/>
  <c r="AX229" i="1"/>
  <c r="AY229" i="1"/>
  <c r="Y229" i="1" s="1"/>
  <c r="W595" i="1"/>
  <c r="AX595" i="1"/>
  <c r="AY595" i="1"/>
  <c r="Y595" i="1" s="1"/>
  <c r="AY338" i="1"/>
  <c r="Y338" i="1" s="1"/>
  <c r="W338" i="1"/>
  <c r="AX338" i="1"/>
  <c r="W37" i="1"/>
  <c r="AY37" i="1"/>
  <c r="Y37" i="1" s="1"/>
  <c r="AX37" i="1"/>
  <c r="AY468" i="1"/>
  <c r="Y468" i="1" s="1"/>
  <c r="W468" i="1"/>
  <c r="AX468" i="1"/>
  <c r="AY72" i="1"/>
  <c r="Y72" i="1" s="1"/>
  <c r="W72" i="1"/>
  <c r="AX72" i="1"/>
  <c r="AY535" i="1"/>
  <c r="Y535" i="1" s="1"/>
  <c r="W535" i="1"/>
  <c r="AX535" i="1"/>
  <c r="W578" i="1"/>
  <c r="AY578" i="1"/>
  <c r="Y578" i="1" s="1"/>
  <c r="AX578" i="1"/>
  <c r="W600" i="1"/>
  <c r="AY600" i="1"/>
  <c r="Y600" i="1" s="1"/>
  <c r="AX600" i="1"/>
  <c r="W337" i="1"/>
  <c r="AX337" i="1"/>
  <c r="AY337" i="1"/>
  <c r="Y337" i="1" s="1"/>
  <c r="AY403" i="1"/>
  <c r="Y403" i="1" s="1"/>
  <c r="W403" i="1"/>
  <c r="AX403" i="1"/>
  <c r="W608" i="1"/>
  <c r="AY608" i="1"/>
  <c r="Y608" i="1" s="1"/>
  <c r="AX608" i="1"/>
  <c r="AX449" i="1"/>
  <c r="W449" i="1"/>
  <c r="AY449" i="1"/>
  <c r="Y449" i="1" s="1"/>
  <c r="W184" i="1"/>
  <c r="AX184" i="1"/>
  <c r="AY184" i="1"/>
  <c r="Y184" i="1" s="1"/>
  <c r="W32" i="1"/>
  <c r="AY32" i="1"/>
  <c r="Y32" i="1" s="1"/>
  <c r="AX32" i="1"/>
  <c r="W63" i="1"/>
  <c r="AX63" i="1"/>
  <c r="AY63" i="1"/>
  <c r="Y63" i="1" s="1"/>
  <c r="W297" i="1"/>
  <c r="AY297" i="1"/>
  <c r="Y297" i="1" s="1"/>
  <c r="AX297" i="1"/>
  <c r="W268" i="1"/>
  <c r="AX268" i="1"/>
  <c r="AY268" i="1"/>
  <c r="Y268" i="1" s="1"/>
  <c r="CR64" i="1"/>
  <c r="W80" i="1"/>
  <c r="AY80" i="1"/>
  <c r="Y80" i="1" s="1"/>
  <c r="AX80" i="1"/>
  <c r="AX679" i="1"/>
  <c r="AY679" i="1"/>
  <c r="Y679" i="1" s="1"/>
  <c r="W679" i="1"/>
  <c r="AX82" i="1"/>
  <c r="AY82" i="1"/>
  <c r="Y82" i="1" s="1"/>
  <c r="W82" i="1"/>
  <c r="W344" i="1"/>
  <c r="AY344" i="1"/>
  <c r="Y344" i="1" s="1"/>
  <c r="AX344" i="1"/>
  <c r="W579" i="1"/>
  <c r="AY579" i="1"/>
  <c r="Y579" i="1" s="1"/>
  <c r="AX579" i="1"/>
  <c r="AZ392" i="1"/>
  <c r="Z392" i="1" s="1"/>
  <c r="AG392" i="1" s="1"/>
  <c r="AI392" i="1" s="1"/>
  <c r="X392" i="1"/>
  <c r="W173" i="1"/>
  <c r="AY173" i="1"/>
  <c r="Y173" i="1" s="1"/>
  <c r="AX173" i="1"/>
  <c r="AW383" i="1"/>
  <c r="CR10" i="1"/>
  <c r="W100" i="1"/>
  <c r="AX100" i="1"/>
  <c r="AY100" i="1"/>
  <c r="Y100" i="1" s="1"/>
  <c r="AW265" i="1"/>
  <c r="AW433" i="1"/>
  <c r="W394" i="1"/>
  <c r="AX394" i="1"/>
  <c r="AY394" i="1"/>
  <c r="Y394" i="1" s="1"/>
  <c r="AY577" i="1"/>
  <c r="Y577" i="1" s="1"/>
  <c r="W577" i="1"/>
  <c r="AX577" i="1"/>
  <c r="CR67" i="1"/>
  <c r="AY357" i="1"/>
  <c r="Y357" i="1" s="1"/>
  <c r="W357" i="1"/>
  <c r="AX357" i="1"/>
  <c r="AW157" i="1"/>
  <c r="CR255" i="1"/>
  <c r="AY41" i="1"/>
  <c r="Y41" i="1" s="1"/>
  <c r="W41" i="1"/>
  <c r="AX41" i="1"/>
  <c r="AX385" i="1"/>
  <c r="W385" i="1"/>
  <c r="AY385" i="1"/>
  <c r="Y385" i="1" s="1"/>
  <c r="AX682" i="1"/>
  <c r="CR607" i="1"/>
  <c r="AY680" i="1"/>
  <c r="Y680" i="1" s="1"/>
  <c r="W680" i="1"/>
  <c r="AX680" i="1"/>
  <c r="W151" i="1"/>
  <c r="AY151" i="1"/>
  <c r="Y151" i="1" s="1"/>
  <c r="AX151" i="1"/>
  <c r="AW162" i="1"/>
  <c r="CR216" i="1"/>
  <c r="CR368" i="1"/>
  <c r="AW647" i="1"/>
  <c r="W259" i="1"/>
  <c r="AX259" i="1"/>
  <c r="AY259" i="1"/>
  <c r="Y259" i="1" s="1"/>
  <c r="AW213" i="1"/>
  <c r="AW675" i="1"/>
  <c r="AY436" i="1"/>
  <c r="Y436" i="1" s="1"/>
  <c r="W436" i="1"/>
  <c r="AX436" i="1"/>
  <c r="W539" i="1"/>
  <c r="AY539" i="1"/>
  <c r="Y539" i="1" s="1"/>
  <c r="AX539" i="1"/>
  <c r="X404" i="1"/>
  <c r="AZ404" i="1"/>
  <c r="Z404" i="1" s="1"/>
  <c r="AW533" i="1"/>
  <c r="X381" i="1"/>
  <c r="AZ381" i="1"/>
  <c r="Z381" i="1" s="1"/>
  <c r="AZ402" i="1"/>
  <c r="Z402" i="1" s="1"/>
  <c r="X402" i="1"/>
  <c r="CR276" i="1"/>
  <c r="AZ347" i="1"/>
  <c r="Z347" i="1" s="1"/>
  <c r="X347" i="1"/>
  <c r="W298" i="1"/>
  <c r="AX298" i="1"/>
  <c r="AY298" i="1"/>
  <c r="Y298" i="1" s="1"/>
  <c r="AY687" i="1"/>
  <c r="Y687" i="1" s="1"/>
  <c r="W687" i="1"/>
  <c r="AX687" i="1"/>
  <c r="AY546" i="1"/>
  <c r="Y546" i="1" s="1"/>
  <c r="W546" i="1"/>
  <c r="AX546" i="1"/>
  <c r="AY637" i="1"/>
  <c r="Y637" i="1" s="1"/>
  <c r="W637" i="1"/>
  <c r="AX637" i="1"/>
  <c r="AY693" i="1"/>
  <c r="Y693" i="1" s="1"/>
  <c r="W693" i="1"/>
  <c r="AX693" i="1"/>
  <c r="W371" i="1"/>
  <c r="AY371" i="1"/>
  <c r="Y371" i="1" s="1"/>
  <c r="AX371" i="1"/>
  <c r="W528" i="1"/>
  <c r="AY528" i="1"/>
  <c r="Y528" i="1" s="1"/>
  <c r="AX528" i="1"/>
  <c r="CR469" i="1"/>
  <c r="W96" i="1"/>
  <c r="AX96" i="1"/>
  <c r="AY96" i="1"/>
  <c r="Y96" i="1" s="1"/>
  <c r="W164" i="1"/>
  <c r="AX164" i="1"/>
  <c r="AY164" i="1"/>
  <c r="Y164" i="1" s="1"/>
  <c r="W401" i="1"/>
  <c r="AY401" i="1"/>
  <c r="Y401" i="1" s="1"/>
  <c r="AX401" i="1"/>
  <c r="W290" i="1"/>
  <c r="AX290" i="1"/>
  <c r="AY290" i="1"/>
  <c r="Y290" i="1" s="1"/>
  <c r="W586" i="1"/>
  <c r="AX586" i="1"/>
  <c r="AY586" i="1"/>
  <c r="Y586" i="1" s="1"/>
  <c r="AW666" i="1"/>
  <c r="W26" i="1"/>
  <c r="AX26" i="1"/>
  <c r="AY26" i="1"/>
  <c r="Y26" i="1" s="1"/>
  <c r="CR611" i="1"/>
  <c r="AY243" i="1"/>
  <c r="Y243" i="1" s="1"/>
  <c r="AX243" i="1"/>
  <c r="W243" i="1"/>
  <c r="CR9" i="1"/>
  <c r="CR475" i="1"/>
  <c r="W655" i="1"/>
  <c r="AY655" i="1"/>
  <c r="Y655" i="1" s="1"/>
  <c r="AX655" i="1"/>
  <c r="W591" i="1"/>
  <c r="AY591" i="1"/>
  <c r="Y591" i="1" s="1"/>
  <c r="AX591" i="1"/>
  <c r="AW206" i="1"/>
  <c r="AW692" i="1"/>
  <c r="AW19" i="1"/>
  <c r="AW193" i="1"/>
  <c r="AQ52" i="1"/>
  <c r="AW223" i="1"/>
  <c r="CR38" i="1"/>
  <c r="X182" i="1"/>
  <c r="AZ182" i="1"/>
  <c r="Z182" i="1" s="1"/>
  <c r="W101" i="1"/>
  <c r="AX101" i="1"/>
  <c r="AY101" i="1"/>
  <c r="Y101" i="1" s="1"/>
  <c r="AZ429" i="1"/>
  <c r="Z429" i="1" s="1"/>
  <c r="X429" i="1"/>
  <c r="CR14" i="1"/>
  <c r="CR284" i="1"/>
  <c r="AX58" i="1"/>
  <c r="W58" i="1"/>
  <c r="AY58" i="1"/>
  <c r="Y58" i="1" s="1"/>
  <c r="CR181" i="1"/>
  <c r="CR492" i="1"/>
  <c r="W691" i="1"/>
  <c r="AX691" i="1"/>
  <c r="AY691" i="1"/>
  <c r="Y691" i="1" s="1"/>
  <c r="AY549" i="1"/>
  <c r="Y549" i="1" s="1"/>
  <c r="W549" i="1"/>
  <c r="AX549" i="1"/>
  <c r="W29" i="1"/>
  <c r="AY29" i="1"/>
  <c r="Y29" i="1" s="1"/>
  <c r="W513" i="1"/>
  <c r="AX513" i="1"/>
  <c r="AY513" i="1"/>
  <c r="Y513" i="1" s="1"/>
  <c r="AY360" i="1"/>
  <c r="Y360" i="1" s="1"/>
  <c r="AX360" i="1"/>
  <c r="W360" i="1"/>
  <c r="W651" i="1"/>
  <c r="AY651" i="1"/>
  <c r="Y651" i="1" s="1"/>
  <c r="AX651" i="1"/>
  <c r="AY324" i="1"/>
  <c r="Y324" i="1" s="1"/>
  <c r="AX324" i="1"/>
  <c r="W324" i="1"/>
  <c r="W506" i="1"/>
  <c r="AX506" i="1"/>
  <c r="AY506" i="1"/>
  <c r="Y506" i="1" s="1"/>
  <c r="W606" i="1"/>
  <c r="AY606" i="1"/>
  <c r="Y606" i="1" s="1"/>
  <c r="AX606" i="1"/>
  <c r="AW340" i="1"/>
  <c r="W665" i="1"/>
  <c r="AX665" i="1"/>
  <c r="AY665" i="1"/>
  <c r="Y665" i="1" s="1"/>
  <c r="AW224" i="1"/>
  <c r="W330" i="1"/>
  <c r="AY330" i="1"/>
  <c r="Y330" i="1" s="1"/>
  <c r="AX330" i="1"/>
  <c r="AW361" i="1"/>
  <c r="AW688" i="1"/>
  <c r="CR262" i="1"/>
  <c r="X562" i="1"/>
  <c r="AZ562" i="1"/>
  <c r="Z562" i="1" s="1"/>
  <c r="AW27" i="1"/>
  <c r="AW240" i="1"/>
  <c r="W480" i="1"/>
  <c r="AY480" i="1"/>
  <c r="Y480" i="1" s="1"/>
  <c r="AX480" i="1"/>
  <c r="AW643" i="1"/>
  <c r="AW349" i="1"/>
  <c r="X320" i="1"/>
  <c r="AZ320" i="1"/>
  <c r="Z320" i="1" s="1"/>
  <c r="AW222" i="1"/>
  <c r="AY422" i="1"/>
  <c r="Y422" i="1" s="1"/>
  <c r="W422" i="1"/>
  <c r="AX422" i="1"/>
  <c r="AZ471" i="1"/>
  <c r="Z471" i="1" s="1"/>
  <c r="X471" i="1"/>
  <c r="AW104" i="1"/>
  <c r="AW107" i="1"/>
  <c r="W74" i="1"/>
  <c r="AY74" i="1"/>
  <c r="Y74" i="1" s="1"/>
  <c r="AX74" i="1"/>
  <c r="X593" i="1"/>
  <c r="AZ593" i="1"/>
  <c r="Z593" i="1" s="1"/>
  <c r="W200" i="1"/>
  <c r="AY200" i="1"/>
  <c r="Y200" i="1" s="1"/>
  <c r="AX200" i="1"/>
  <c r="CR114" i="1"/>
  <c r="AX625" i="1"/>
  <c r="AY625" i="1"/>
  <c r="Y625" i="1" s="1"/>
  <c r="W625" i="1"/>
  <c r="AY125" i="1"/>
  <c r="Y125" i="1" s="1"/>
  <c r="W125" i="1"/>
  <c r="AX125" i="1"/>
  <c r="W172" i="1"/>
  <c r="AY172" i="1"/>
  <c r="Y172" i="1" s="1"/>
  <c r="AX172" i="1"/>
  <c r="AY660" i="1"/>
  <c r="Y660" i="1" s="1"/>
  <c r="W660" i="1"/>
  <c r="AX660" i="1"/>
  <c r="AY370" i="1"/>
  <c r="Y370" i="1" s="1"/>
  <c r="AX370" i="1"/>
  <c r="W370" i="1"/>
  <c r="AY543" i="1"/>
  <c r="Y543" i="1" s="1"/>
  <c r="W543" i="1"/>
  <c r="AX543" i="1"/>
  <c r="AX183" i="1"/>
  <c r="AY183" i="1"/>
  <c r="Y183" i="1" s="1"/>
  <c r="W183" i="1"/>
  <c r="CR190" i="1"/>
  <c r="AZ145" i="1"/>
  <c r="Z145" i="1" s="1"/>
  <c r="X145" i="1"/>
  <c r="CR659" i="1"/>
  <c r="AY529" i="1"/>
  <c r="Y529" i="1" s="1"/>
  <c r="AX529" i="1"/>
  <c r="W529" i="1"/>
  <c r="AW132" i="1"/>
  <c r="AW288" i="1"/>
  <c r="W641" i="1"/>
  <c r="AY641" i="1"/>
  <c r="Y641" i="1" s="1"/>
  <c r="AX641" i="1"/>
  <c r="CR238" i="1"/>
  <c r="W106" i="1"/>
  <c r="AY106" i="1"/>
  <c r="Y106" i="1" s="1"/>
  <c r="AX106" i="1"/>
  <c r="CR249" i="1"/>
  <c r="AX65" i="1"/>
  <c r="AY65" i="1"/>
  <c r="Y65" i="1" s="1"/>
  <c r="W65" i="1"/>
  <c r="AX389" i="1"/>
  <c r="W389" i="1"/>
  <c r="AY389" i="1"/>
  <c r="Y389" i="1" s="1"/>
  <c r="AY317" i="1"/>
  <c r="Y317" i="1" s="1"/>
  <c r="W317" i="1"/>
  <c r="AX317" i="1"/>
  <c r="CR204" i="1"/>
  <c r="W669" i="1"/>
  <c r="AX669" i="1"/>
  <c r="AY669" i="1"/>
  <c r="Y669" i="1" s="1"/>
  <c r="CR650" i="1"/>
  <c r="CR48" i="1"/>
  <c r="AX283" i="1"/>
  <c r="W283" i="1"/>
  <c r="AY283" i="1"/>
  <c r="Y283" i="1" s="1"/>
  <c r="AY372" i="1"/>
  <c r="Y372" i="1" s="1"/>
  <c r="W372" i="1"/>
  <c r="AX372" i="1"/>
  <c r="AW501" i="1"/>
  <c r="AY508" i="1"/>
  <c r="Y508" i="1" s="1"/>
  <c r="W508" i="1"/>
  <c r="AX508" i="1"/>
  <c r="AW60" i="1"/>
  <c r="X153" i="1"/>
  <c r="AZ153" i="1"/>
  <c r="Z153" i="1" s="1"/>
  <c r="AY505" i="1"/>
  <c r="Y505" i="1" s="1"/>
  <c r="W505" i="1"/>
  <c r="AX505" i="1"/>
  <c r="AY425" i="1"/>
  <c r="Y425" i="1" s="1"/>
  <c r="W425" i="1"/>
  <c r="AX425" i="1"/>
  <c r="AW379" i="1"/>
  <c r="AP35" i="1"/>
  <c r="CR653" i="1"/>
  <c r="AX454" i="1"/>
  <c r="AY454" i="1"/>
  <c r="Y454" i="1" s="1"/>
  <c r="W454" i="1"/>
  <c r="AZ442" i="1"/>
  <c r="Z442" i="1" s="1"/>
  <c r="AG442" i="1" s="1"/>
  <c r="AI442" i="1" s="1"/>
  <c r="X442" i="1"/>
  <c r="X235" i="1"/>
  <c r="AZ235" i="1"/>
  <c r="Z235" i="1" s="1"/>
  <c r="AZ446" i="1"/>
  <c r="Z446" i="1" s="1"/>
  <c r="W76" i="1"/>
  <c r="AY76" i="1"/>
  <c r="Y76" i="1" s="1"/>
  <c r="AX76" i="1"/>
  <c r="AY431" i="1"/>
  <c r="Y431" i="1" s="1"/>
  <c r="W431" i="1"/>
  <c r="AX431" i="1"/>
  <c r="W408" i="1"/>
  <c r="AY408" i="1"/>
  <c r="Y408" i="1" s="1"/>
  <c r="AX408" i="1"/>
  <c r="W175" i="1"/>
  <c r="AY175" i="1"/>
  <c r="Y175" i="1" s="1"/>
  <c r="AX175" i="1"/>
  <c r="W588" i="1"/>
  <c r="AY588" i="1"/>
  <c r="Y588" i="1" s="1"/>
  <c r="AX588" i="1"/>
  <c r="X544" i="1"/>
  <c r="AZ544" i="1"/>
  <c r="Z544" i="1" s="1"/>
  <c r="AW155" i="1"/>
  <c r="AW117" i="1"/>
  <c r="W174" i="1"/>
  <c r="AX174" i="1"/>
  <c r="AY174" i="1"/>
  <c r="Y174" i="1" s="1"/>
  <c r="W677" i="1"/>
  <c r="AX677" i="1"/>
  <c r="AY677" i="1"/>
  <c r="Y677" i="1" s="1"/>
  <c r="X488" i="1"/>
  <c r="AZ488" i="1"/>
  <c r="Z488" i="1" s="1"/>
  <c r="CF488" i="1" s="1"/>
  <c r="AY646" i="1"/>
  <c r="Y646" i="1" s="1"/>
  <c r="W646" i="1"/>
  <c r="AX646" i="1"/>
  <c r="AU57" i="1"/>
  <c r="AU58" i="1" s="1"/>
  <c r="AY329" i="1"/>
  <c r="Y329" i="1" s="1"/>
  <c r="AX329" i="1"/>
  <c r="W329" i="1"/>
  <c r="W685" i="1"/>
  <c r="AX685" i="1"/>
  <c r="AY685" i="1"/>
  <c r="Y685" i="1" s="1"/>
  <c r="X473" i="1"/>
  <c r="AZ473" i="1"/>
  <c r="Z473" i="1" s="1"/>
  <c r="AG473" i="1" s="1"/>
  <c r="AI473" i="1" s="1"/>
  <c r="CR103" i="1"/>
  <c r="W568" i="1"/>
  <c r="AY568" i="1"/>
  <c r="Y568" i="1" s="1"/>
  <c r="AX568" i="1"/>
  <c r="AW671" i="1"/>
  <c r="CR154" i="1"/>
  <c r="AW287" i="1"/>
  <c r="AW550" i="1"/>
  <c r="W507" i="1"/>
  <c r="AY507" i="1"/>
  <c r="Y507" i="1" s="1"/>
  <c r="AX507" i="1"/>
  <c r="AW627" i="1"/>
  <c r="AG320" i="1"/>
  <c r="AI320" i="1" s="1"/>
  <c r="AY484" i="1"/>
  <c r="Y484" i="1" s="1"/>
  <c r="W484" i="1"/>
  <c r="AX484" i="1"/>
  <c r="W177" i="1"/>
  <c r="AY177" i="1"/>
  <c r="Y177" i="1" s="1"/>
  <c r="AX177" i="1"/>
  <c r="AQ53" i="1"/>
  <c r="W438" i="1"/>
  <c r="AY438" i="1"/>
  <c r="Y438" i="1" s="1"/>
  <c r="AX438" i="1"/>
  <c r="AT75" i="1"/>
  <c r="X28" i="1"/>
  <c r="AZ28" i="1"/>
  <c r="Z28" i="1" s="1"/>
  <c r="AZ560" i="1"/>
  <c r="Z560" i="1" s="1"/>
  <c r="W474" i="1"/>
  <c r="AY474" i="1"/>
  <c r="Y474" i="1" s="1"/>
  <c r="AX474" i="1"/>
  <c r="CR169" i="1"/>
  <c r="W201" i="1"/>
  <c r="AY201" i="1"/>
  <c r="Y201" i="1" s="1"/>
  <c r="AX201" i="1"/>
  <c r="CR502" i="1"/>
  <c r="CR395" i="1"/>
  <c r="AY434" i="1"/>
  <c r="Y434" i="1" s="1"/>
  <c r="W434" i="1"/>
  <c r="AX434" i="1"/>
  <c r="W597" i="1"/>
  <c r="AY597" i="1"/>
  <c r="Y597" i="1" s="1"/>
  <c r="AX597" i="1"/>
  <c r="W20" i="1"/>
  <c r="AY20" i="1"/>
  <c r="Y20" i="1" s="1"/>
  <c r="AX20" i="1"/>
  <c r="CR269" i="1"/>
  <c r="AY207" i="1"/>
  <c r="Y207" i="1" s="1"/>
  <c r="W207" i="1"/>
  <c r="AX207" i="1"/>
  <c r="CR244" i="1"/>
  <c r="W342" i="1"/>
  <c r="AX342" i="1"/>
  <c r="AY342" i="1"/>
  <c r="Y342" i="1" s="1"/>
  <c r="CR412" i="1"/>
  <c r="CR237" i="1"/>
  <c r="W654" i="1"/>
  <c r="AY654" i="1"/>
  <c r="Y654" i="1" s="1"/>
  <c r="AX654" i="1"/>
  <c r="AY427" i="1"/>
  <c r="Y427" i="1" s="1"/>
  <c r="W427" i="1"/>
  <c r="AX427" i="1"/>
  <c r="W632" i="1"/>
  <c r="AX632" i="1"/>
  <c r="AY632" i="1"/>
  <c r="Y632" i="1" s="1"/>
  <c r="W44" i="1"/>
  <c r="AY44" i="1"/>
  <c r="Y44" i="1" s="1"/>
  <c r="AX44" i="1"/>
  <c r="W346" i="1"/>
  <c r="AX346" i="1"/>
  <c r="AY346" i="1"/>
  <c r="Y346" i="1" s="1"/>
  <c r="W277" i="1"/>
  <c r="AY277" i="1"/>
  <c r="Y277" i="1" s="1"/>
  <c r="AX277" i="1"/>
  <c r="AW678" i="1"/>
  <c r="X491" i="1"/>
  <c r="AZ491" i="1"/>
  <c r="Z491" i="1" s="1"/>
  <c r="W52" i="1"/>
  <c r="AY52" i="1"/>
  <c r="Y52" i="1" s="1"/>
  <c r="AX52" i="1"/>
  <c r="AY335" i="1"/>
  <c r="Y335" i="1" s="1"/>
  <c r="W335" i="1"/>
  <c r="AX335" i="1"/>
  <c r="AX351" i="1"/>
  <c r="W351" i="1"/>
  <c r="AY351" i="1"/>
  <c r="Y351" i="1" s="1"/>
  <c r="AY66" i="1"/>
  <c r="Y66" i="1" s="1"/>
  <c r="AX66" i="1"/>
  <c r="W66" i="1"/>
  <c r="CR615" i="1"/>
  <c r="CR352" i="1"/>
  <c r="AW676" i="1"/>
  <c r="W221" i="1"/>
  <c r="AX221" i="1"/>
  <c r="AY221" i="1"/>
  <c r="Y221" i="1" s="1"/>
  <c r="AR28" i="1"/>
  <c r="CR54" i="1"/>
  <c r="AW575" i="1"/>
  <c r="AW696" i="1"/>
  <c r="AW633" i="1"/>
  <c r="AW598" i="1"/>
  <c r="AY198" i="1"/>
  <c r="Y198" i="1" s="1"/>
  <c r="W198" i="1"/>
  <c r="AX198" i="1"/>
  <c r="CR189" i="1"/>
  <c r="CR51" i="1"/>
  <c r="AY440" i="1"/>
  <c r="Y440" i="1" s="1"/>
  <c r="W440" i="1"/>
  <c r="AX440" i="1"/>
  <c r="AZ264" i="1"/>
  <c r="Z264" i="1" s="1"/>
  <c r="X264" i="1"/>
  <c r="X526" i="1"/>
  <c r="AZ526" i="1"/>
  <c r="Z526" i="1" s="1"/>
  <c r="X332" i="1"/>
  <c r="AZ332" i="1"/>
  <c r="Z332" i="1" s="1"/>
  <c r="AX134" i="1"/>
  <c r="W134" i="1"/>
  <c r="AY134" i="1"/>
  <c r="Y134" i="1" s="1"/>
  <c r="CR254" i="1"/>
  <c r="W662" i="1"/>
  <c r="AX662" i="1"/>
  <c r="AY662" i="1"/>
  <c r="Y662" i="1" s="1"/>
  <c r="W520" i="1"/>
  <c r="AY520" i="1"/>
  <c r="Y520" i="1" s="1"/>
  <c r="AX520" i="1"/>
  <c r="AY487" i="1"/>
  <c r="Y487" i="1" s="1"/>
  <c r="W487" i="1"/>
  <c r="AX487" i="1"/>
  <c r="CR567" i="1"/>
  <c r="CR152" i="1"/>
  <c r="AY470" i="1"/>
  <c r="Y470" i="1" s="1"/>
  <c r="W470" i="1"/>
  <c r="AX470" i="1"/>
  <c r="AY630" i="1"/>
  <c r="Y630" i="1" s="1"/>
  <c r="W630" i="1"/>
  <c r="AX630" i="1"/>
  <c r="AY43" i="1"/>
  <c r="Y43" i="1" s="1"/>
  <c r="AX43" i="1"/>
  <c r="W43" i="1"/>
  <c r="W199" i="1"/>
  <c r="AX199" i="1"/>
  <c r="AY199" i="1"/>
  <c r="Y199" i="1" s="1"/>
  <c r="W318" i="1"/>
  <c r="AY318" i="1"/>
  <c r="Y318" i="1" s="1"/>
  <c r="AX318" i="1"/>
  <c r="AY364" i="1"/>
  <c r="Y364" i="1" s="1"/>
  <c r="AX364" i="1"/>
  <c r="W364" i="1"/>
  <c r="AW178" i="1"/>
  <c r="W341" i="1"/>
  <c r="AY341" i="1"/>
  <c r="Y341" i="1" s="1"/>
  <c r="AX341" i="1"/>
  <c r="W476" i="1"/>
  <c r="AY476" i="1"/>
  <c r="Y476" i="1" s="1"/>
  <c r="AX476" i="1"/>
  <c r="W695" i="1"/>
  <c r="AX695" i="1"/>
  <c r="AY695" i="1"/>
  <c r="Y695" i="1" s="1"/>
  <c r="AW86" i="1"/>
  <c r="CR21" i="1"/>
  <c r="W445" i="1"/>
  <c r="AY445" i="1"/>
  <c r="Y445" i="1" s="1"/>
  <c r="AX445" i="1"/>
  <c r="AX286" i="1"/>
  <c r="AW210" i="1"/>
  <c r="AW282" i="1"/>
  <c r="AY12" i="1"/>
  <c r="Y12" i="1" s="1"/>
  <c r="W12" i="1"/>
  <c r="AX12" i="1"/>
  <c r="AZ270" i="1"/>
  <c r="Z270" i="1" s="1"/>
  <c r="X270" i="1"/>
  <c r="CR139" i="1"/>
  <c r="CR234" i="1"/>
  <c r="X612" i="1"/>
  <c r="AZ612" i="1"/>
  <c r="Z612" i="1" s="1"/>
  <c r="W75" i="1"/>
  <c r="AY75" i="1"/>
  <c r="Y75" i="1" s="1"/>
  <c r="AX75" i="1"/>
  <c r="W170" i="1"/>
  <c r="AX170" i="1"/>
  <c r="AY170" i="1"/>
  <c r="Y170" i="1" s="1"/>
  <c r="CR88" i="1"/>
  <c r="CR457" i="1"/>
  <c r="AW537" i="1"/>
  <c r="CR89" i="1"/>
  <c r="AW564" i="1"/>
  <c r="X375" i="1"/>
  <c r="AZ375" i="1"/>
  <c r="Z375" i="1" s="1"/>
  <c r="AW205" i="1"/>
  <c r="CR456" i="1"/>
  <c r="CR420" i="1"/>
  <c r="W447" i="1"/>
  <c r="AY447" i="1"/>
  <c r="Y447" i="1" s="1"/>
  <c r="AX447" i="1"/>
  <c r="CR377" i="1"/>
  <c r="AW672" i="1"/>
  <c r="X459" i="1"/>
  <c r="AZ459" i="1"/>
  <c r="Z459" i="1" s="1"/>
  <c r="AX230" i="1"/>
  <c r="W230" i="1"/>
  <c r="AY230" i="1"/>
  <c r="Y230" i="1" s="1"/>
  <c r="W309" i="1"/>
  <c r="AW658" i="1"/>
  <c r="AY212" i="1"/>
  <c r="Y212" i="1" s="1"/>
  <c r="W212" i="1"/>
  <c r="AX212" i="1"/>
  <c r="W325" i="1"/>
  <c r="AY325" i="1"/>
  <c r="Y325" i="1" s="1"/>
  <c r="AX325" i="1"/>
  <c r="W397" i="1"/>
  <c r="AY397" i="1"/>
  <c r="Y397" i="1" s="1"/>
  <c r="AX397" i="1"/>
  <c r="AS19" i="1"/>
  <c r="W463" i="1"/>
  <c r="AY463" i="1"/>
  <c r="Y463" i="1" s="1"/>
  <c r="AX463" i="1"/>
  <c r="AX483" i="1"/>
  <c r="AY483" i="1"/>
  <c r="Y483" i="1" s="1"/>
  <c r="W483" i="1"/>
  <c r="AY556" i="1"/>
  <c r="Y556" i="1" s="1"/>
  <c r="W556" i="1"/>
  <c r="AX556" i="1"/>
  <c r="AY561" i="1"/>
  <c r="Y561" i="1" s="1"/>
  <c r="W561" i="1"/>
  <c r="AX561" i="1"/>
  <c r="W272" i="1"/>
  <c r="AY272" i="1"/>
  <c r="Y272" i="1" s="1"/>
  <c r="AX272" i="1"/>
  <c r="W294" i="1"/>
  <c r="AY294" i="1"/>
  <c r="Y294" i="1" s="1"/>
  <c r="AX294" i="1"/>
  <c r="AY11" i="1"/>
  <c r="Y11" i="1" s="1"/>
  <c r="W11" i="1"/>
  <c r="AX11" i="1"/>
  <c r="W228" i="1"/>
  <c r="AY228" i="1"/>
  <c r="Y228" i="1" s="1"/>
  <c r="AX228" i="1"/>
  <c r="W517" i="1"/>
  <c r="AX517" i="1"/>
  <c r="AY517" i="1"/>
  <c r="Y517" i="1" s="1"/>
  <c r="AY477" i="1"/>
  <c r="Y477" i="1" s="1"/>
  <c r="W477" i="1"/>
  <c r="AX477" i="1"/>
  <c r="W652" i="1"/>
  <c r="AY652" i="1"/>
  <c r="Y652" i="1" s="1"/>
  <c r="AX652" i="1"/>
  <c r="CR523" i="1"/>
  <c r="AW559" i="1"/>
  <c r="X367" i="1"/>
  <c r="AZ367" i="1"/>
  <c r="Z367" i="1" s="1"/>
  <c r="W601" i="1"/>
  <c r="AY601" i="1"/>
  <c r="Y601" i="1" s="1"/>
  <c r="AX601" i="1"/>
  <c r="AW220" i="1"/>
  <c r="X336" i="1"/>
  <c r="AZ336" i="1"/>
  <c r="Z336" i="1" s="1"/>
  <c r="CF336" i="1" s="1"/>
  <c r="CR166" i="1"/>
  <c r="X424" i="1"/>
  <c r="AZ424" i="1"/>
  <c r="Z424" i="1" s="1"/>
  <c r="AZ448" i="1"/>
  <c r="Z448" i="1" s="1"/>
  <c r="X448" i="1"/>
  <c r="CR59" i="1"/>
  <c r="AW430" i="1"/>
  <c r="CR196" i="1"/>
  <c r="CR144" i="1"/>
  <c r="AW684" i="1"/>
  <c r="AW479" i="1"/>
  <c r="CR411" i="1"/>
  <c r="W301" i="1"/>
  <c r="AX301" i="1"/>
  <c r="AY301" i="1"/>
  <c r="Y301" i="1" s="1"/>
  <c r="CR306" i="1"/>
  <c r="AW541" i="1"/>
  <c r="W291" i="1"/>
  <c r="AY291" i="1"/>
  <c r="Y291" i="1" s="1"/>
  <c r="AX291" i="1"/>
  <c r="AY355" i="1"/>
  <c r="Y355" i="1" s="1"/>
  <c r="W355" i="1"/>
  <c r="AX355" i="1"/>
  <c r="AW670" i="1"/>
  <c r="AW13" i="1"/>
  <c r="AY490" i="1"/>
  <c r="Y490" i="1" s="1"/>
  <c r="AX490" i="1"/>
  <c r="W490" i="1"/>
  <c r="AZ631" i="1"/>
  <c r="Z631" i="1" s="1"/>
  <c r="X631" i="1"/>
  <c r="X461" i="1"/>
  <c r="AZ461" i="1"/>
  <c r="Z461" i="1" s="1"/>
  <c r="CF461" i="1" s="1"/>
  <c r="X540" i="1"/>
  <c r="AZ540" i="1"/>
  <c r="Z540" i="1" s="1"/>
  <c r="X149" i="1"/>
  <c r="AZ149" i="1"/>
  <c r="Z149" i="1" s="1"/>
  <c r="CF149" i="1" s="1"/>
  <c r="X319" i="1"/>
  <c r="AZ319" i="1"/>
  <c r="Z319" i="1" s="1"/>
  <c r="X314" i="1"/>
  <c r="AZ314" i="1"/>
  <c r="Z314" i="1" s="1"/>
  <c r="AY478" i="1"/>
  <c r="Y478" i="1" s="1"/>
  <c r="W478" i="1"/>
  <c r="AX478" i="1"/>
  <c r="AY460" i="1"/>
  <c r="Y460" i="1" s="1"/>
  <c r="AX386" i="1"/>
  <c r="W386" i="1"/>
  <c r="AY386" i="1"/>
  <c r="Y386" i="1" s="1"/>
  <c r="W558" i="1"/>
  <c r="AY558" i="1"/>
  <c r="Y558" i="1" s="1"/>
  <c r="AX558" i="1"/>
  <c r="W362" i="1"/>
  <c r="AY362" i="1"/>
  <c r="Y362" i="1" s="1"/>
  <c r="AX362" i="1"/>
  <c r="AW39" i="1"/>
  <c r="AW583" i="1"/>
  <c r="AW663" i="1"/>
  <c r="W57" i="1"/>
  <c r="AX57" i="1"/>
  <c r="AY57" i="1"/>
  <c r="Y57" i="1" s="1"/>
  <c r="AY225" i="1"/>
  <c r="Y225" i="1" s="1"/>
  <c r="W246" i="1"/>
  <c r="AY246" i="1"/>
  <c r="Y246" i="1" s="1"/>
  <c r="AX246" i="1"/>
  <c r="W285" i="1"/>
  <c r="AY285" i="1"/>
  <c r="Y285" i="1" s="1"/>
  <c r="AX285" i="1"/>
  <c r="W356" i="1"/>
  <c r="AY356" i="1"/>
  <c r="Y356" i="1" s="1"/>
  <c r="AX356" i="1"/>
  <c r="W510" i="1"/>
  <c r="AY510" i="1"/>
  <c r="Y510" i="1" s="1"/>
  <c r="AX510" i="1"/>
  <c r="AY130" i="1"/>
  <c r="Y130" i="1" s="1"/>
  <c r="W130" i="1"/>
  <c r="AX130" i="1"/>
  <c r="AW532" i="1"/>
  <c r="CR596" i="1"/>
  <c r="W584" i="1"/>
  <c r="AY584" i="1"/>
  <c r="Y584" i="1" s="1"/>
  <c r="AX584" i="1"/>
  <c r="W365" i="1"/>
  <c r="AY365" i="1"/>
  <c r="Y365" i="1" s="1"/>
  <c r="AX365" i="1"/>
  <c r="AY373" i="1"/>
  <c r="Y373" i="1" s="1"/>
  <c r="AX373" i="1"/>
  <c r="W373" i="1"/>
  <c r="AZ353" i="1"/>
  <c r="Z353" i="1" s="1"/>
  <c r="X353" i="1"/>
  <c r="X626" i="1"/>
  <c r="AZ626" i="1"/>
  <c r="Z626" i="1" s="1"/>
  <c r="X56" i="1"/>
  <c r="AZ56" i="1"/>
  <c r="Z56" i="1" s="1"/>
  <c r="AZ142" i="1"/>
  <c r="Z142" i="1" s="1"/>
  <c r="X142" i="1"/>
  <c r="AZ33" i="1"/>
  <c r="Z33" i="1" s="1"/>
  <c r="W514" i="1"/>
  <c r="AX514" i="1"/>
  <c r="AY514" i="1"/>
  <c r="Y514" i="1" s="1"/>
  <c r="W187" i="1"/>
  <c r="AY187" i="1"/>
  <c r="Y187" i="1" s="1"/>
  <c r="AX187" i="1"/>
  <c r="AX376" i="1"/>
  <c r="W376" i="1"/>
  <c r="AY376" i="1"/>
  <c r="Y376" i="1" s="1"/>
  <c r="CR504" i="1"/>
  <c r="AW683" i="1"/>
  <c r="AY472" i="1"/>
  <c r="Y472" i="1" s="1"/>
  <c r="W472" i="1"/>
  <c r="AX472" i="1"/>
  <c r="CR135" i="1"/>
  <c r="CR572" i="1"/>
  <c r="CR604" i="1"/>
  <c r="CR18" i="1"/>
  <c r="W618" i="1"/>
  <c r="AY618" i="1"/>
  <c r="Y618" i="1" s="1"/>
  <c r="AX618" i="1"/>
  <c r="CR6" i="1"/>
  <c r="W374" i="1"/>
  <c r="AY374" i="1"/>
  <c r="Y374" i="1" s="1"/>
  <c r="AX374" i="1"/>
  <c r="W551" i="1"/>
  <c r="AY551" i="1"/>
  <c r="Y551" i="1" s="1"/>
  <c r="AX551" i="1"/>
  <c r="AW310" i="1"/>
  <c r="CR158" i="1"/>
  <c r="AX390" i="1"/>
  <c r="W390" i="1"/>
  <c r="AY390" i="1"/>
  <c r="Y390" i="1" s="1"/>
  <c r="X503" i="1"/>
  <c r="AZ503" i="1"/>
  <c r="Z503" i="1" s="1"/>
  <c r="AZ441" i="1"/>
  <c r="Z441" i="1" s="1"/>
  <c r="X441" i="1"/>
  <c r="CR525" i="1"/>
  <c r="AY642" i="1"/>
  <c r="Y642" i="1" s="1"/>
  <c r="W642" i="1"/>
  <c r="AX642" i="1"/>
  <c r="CR147" i="1"/>
  <c r="W581" i="1"/>
  <c r="AY581" i="1"/>
  <c r="Y581" i="1" s="1"/>
  <c r="AX581" i="1"/>
  <c r="AW120" i="1"/>
  <c r="CR150" i="1"/>
  <c r="AW634" i="1"/>
  <c r="CR509" i="1"/>
  <c r="CR571" i="1"/>
  <c r="AW36" i="1"/>
  <c r="AW545" i="1"/>
  <c r="X378" i="1"/>
  <c r="AZ378" i="1"/>
  <c r="Z378" i="1" s="1"/>
  <c r="W296" i="1"/>
  <c r="AX296" i="1"/>
  <c r="AY296" i="1"/>
  <c r="Y296" i="1" s="1"/>
  <c r="CR129" i="1"/>
  <c r="AY519" i="1"/>
  <c r="Y519" i="1" s="1"/>
  <c r="X444" i="1"/>
  <c r="AZ444" i="1"/>
  <c r="Z444" i="1" s="1"/>
  <c r="W326" i="1"/>
  <c r="AX326" i="1"/>
  <c r="AY326" i="1"/>
  <c r="Y326" i="1" s="1"/>
  <c r="AY547" i="1"/>
  <c r="Y547" i="1" s="1"/>
  <c r="W547" i="1"/>
  <c r="AX547" i="1"/>
  <c r="CF392" i="1"/>
  <c r="AY112" i="1"/>
  <c r="Y112" i="1" s="1"/>
  <c r="W112" i="1"/>
  <c r="AX112" i="1"/>
  <c r="AY53" i="1"/>
  <c r="Y53" i="1" s="1"/>
  <c r="W53" i="1"/>
  <c r="AX53" i="1"/>
  <c r="W334" i="1"/>
  <c r="AX334" i="1"/>
  <c r="AY334" i="1"/>
  <c r="Y334" i="1" s="1"/>
  <c r="W553" i="1"/>
  <c r="AY553" i="1"/>
  <c r="Y553" i="1" s="1"/>
  <c r="AX553" i="1"/>
  <c r="X428" i="1"/>
  <c r="AZ428" i="1"/>
  <c r="Z428" i="1" s="1"/>
  <c r="W292" i="1"/>
  <c r="AY292" i="1"/>
  <c r="Y292" i="1" s="1"/>
  <c r="AX292" i="1"/>
  <c r="W236" i="1"/>
  <c r="AX236" i="1"/>
  <c r="AY236" i="1"/>
  <c r="Y236" i="1" s="1"/>
  <c r="CR464" i="1"/>
  <c r="AY369" i="1"/>
  <c r="Y369" i="1" s="1"/>
  <c r="W369" i="1"/>
  <c r="AX369" i="1"/>
  <c r="W70" i="1"/>
  <c r="AY70" i="1"/>
  <c r="Y70" i="1" s="1"/>
  <c r="AX70" i="1"/>
  <c r="CR195" i="1"/>
  <c r="W252" i="1"/>
  <c r="AY252" i="1"/>
  <c r="Y252" i="1" s="1"/>
  <c r="AX252" i="1"/>
  <c r="AY418" i="1"/>
  <c r="Y418" i="1" s="1"/>
  <c r="AX418" i="1"/>
  <c r="W418" i="1"/>
  <c r="AX664" i="1"/>
  <c r="AY664" i="1"/>
  <c r="Y664" i="1" s="1"/>
  <c r="W664" i="1"/>
  <c r="AW686" i="1"/>
  <c r="X333" i="1"/>
  <c r="AZ333" i="1"/>
  <c r="Z333" i="1" s="1"/>
  <c r="AY7" i="1"/>
  <c r="Y7" i="1" s="1"/>
  <c r="W674" i="1"/>
  <c r="AW141" i="1"/>
  <c r="AY113" i="1"/>
  <c r="Y113" i="1" s="1"/>
  <c r="W113" i="1"/>
  <c r="AX113" i="1"/>
  <c r="W359" i="1"/>
  <c r="AY359" i="1"/>
  <c r="Y359" i="1" s="1"/>
  <c r="AX359" i="1"/>
  <c r="AW624" i="1"/>
  <c r="AY690" i="1"/>
  <c r="Y690" i="1" s="1"/>
  <c r="W690" i="1"/>
  <c r="AX690" i="1"/>
  <c r="W645" i="1"/>
  <c r="AY645" i="1"/>
  <c r="Y645" i="1" s="1"/>
  <c r="AX645" i="1"/>
  <c r="AY419" i="1"/>
  <c r="Y419" i="1" s="1"/>
  <c r="W419" i="1"/>
  <c r="AX419" i="1"/>
  <c r="CR126" i="1"/>
  <c r="CR644" i="1"/>
  <c r="AW435" i="1"/>
  <c r="CR399" i="1"/>
  <c r="CR636" i="1"/>
  <c r="AW5" i="1"/>
  <c r="BQ23" i="4"/>
  <c r="BG24" i="4"/>
  <c r="BY24" i="4"/>
  <c r="BQ25" i="4"/>
  <c r="BG26" i="4"/>
  <c r="BY26" i="4"/>
  <c r="BQ27" i="4"/>
  <c r="BG28" i="4"/>
  <c r="BY28" i="4"/>
  <c r="BQ29" i="4"/>
  <c r="BG30" i="4"/>
  <c r="BY30" i="4"/>
  <c r="BQ31" i="4"/>
  <c r="BG32" i="4"/>
  <c r="BY32" i="4"/>
  <c r="BQ33" i="4"/>
  <c r="BG34" i="4"/>
  <c r="BY34" i="4"/>
  <c r="BQ35" i="4"/>
  <c r="BG36" i="4"/>
  <c r="BY36" i="4"/>
  <c r="BQ37" i="4"/>
  <c r="BG38" i="4"/>
  <c r="BY38" i="4"/>
  <c r="BQ39" i="4"/>
  <c r="BH38" i="4"/>
  <c r="BI30" i="4"/>
  <c r="BI32" i="4"/>
  <c r="BS33" i="4"/>
  <c r="CA34" i="4"/>
  <c r="BI36" i="4"/>
  <c r="BI38" i="4"/>
  <c r="BS39" i="4"/>
  <c r="BJ24" i="4"/>
  <c r="BT25" i="4"/>
  <c r="BB27" i="4"/>
  <c r="BB29" i="4"/>
  <c r="BJ30" i="4"/>
  <c r="BT31" i="4"/>
  <c r="BT33" i="4"/>
  <c r="BB35" i="4"/>
  <c r="BJ36" i="4"/>
  <c r="BJ38" i="4"/>
  <c r="BT39" i="4"/>
  <c r="BW23" i="4"/>
  <c r="BM24" i="4"/>
  <c r="BM26" i="4"/>
  <c r="BM28" i="4"/>
  <c r="BM30" i="4"/>
  <c r="BE33" i="4"/>
  <c r="BE35" i="4"/>
  <c r="BM36" i="4"/>
  <c r="BM38" i="4"/>
  <c r="BF25" i="4"/>
  <c r="BF27" i="4"/>
  <c r="BF29" i="4"/>
  <c r="BX31" i="4"/>
  <c r="BX33" i="4"/>
  <c r="BP36" i="4"/>
  <c r="BF39" i="4"/>
  <c r="BG23" i="4"/>
  <c r="BY25" i="4"/>
  <c r="BQ28" i="4"/>
  <c r="BQ30" i="4"/>
  <c r="BY31" i="4"/>
  <c r="BY33" i="4"/>
  <c r="BQ36" i="4"/>
  <c r="BQ38" i="4"/>
  <c r="BY39" i="4"/>
  <c r="BZ25" i="4"/>
  <c r="BR23" i="4"/>
  <c r="BH24" i="4"/>
  <c r="BZ24" i="4"/>
  <c r="BR25" i="4"/>
  <c r="BH26" i="4"/>
  <c r="BZ26" i="4"/>
  <c r="BR27" i="4"/>
  <c r="BH28" i="4"/>
  <c r="BZ28" i="4"/>
  <c r="BR29" i="4"/>
  <c r="BH30" i="4"/>
  <c r="BZ30" i="4"/>
  <c r="BR31" i="4"/>
  <c r="BH32" i="4"/>
  <c r="BZ32" i="4"/>
  <c r="BR33" i="4"/>
  <c r="BH34" i="4"/>
  <c r="BZ34" i="4"/>
  <c r="BR35" i="4"/>
  <c r="BH36" i="4"/>
  <c r="BZ36" i="4"/>
  <c r="BR37" i="4"/>
  <c r="BZ38" i="4"/>
  <c r="BR39" i="4"/>
  <c r="CA30" i="4"/>
  <c r="BI34" i="4"/>
  <c r="BS35" i="4"/>
  <c r="BS37" i="4"/>
  <c r="CA38" i="4"/>
  <c r="BB23" i="4"/>
  <c r="BB25" i="4"/>
  <c r="BJ26" i="4"/>
  <c r="BT27" i="4"/>
  <c r="BT29" i="4"/>
  <c r="BB31" i="4"/>
  <c r="BJ32" i="4"/>
  <c r="BJ34" i="4"/>
  <c r="BT35" i="4"/>
  <c r="BT37" i="4"/>
  <c r="BB39" i="4"/>
  <c r="BW25" i="4"/>
  <c r="BW27" i="4"/>
  <c r="BE29" i="4"/>
  <c r="BW31" i="4"/>
  <c r="BW33" i="4"/>
  <c r="BW35" i="4"/>
  <c r="BW37" i="4"/>
  <c r="BW39" i="4"/>
  <c r="BF23" i="4"/>
  <c r="BX25" i="4"/>
  <c r="BX27" i="4"/>
  <c r="BX29" i="4"/>
  <c r="BP32" i="4"/>
  <c r="BP34" i="4"/>
  <c r="BF37" i="4"/>
  <c r="BX39" i="4"/>
  <c r="BG25" i="4"/>
  <c r="BY27" i="4"/>
  <c r="BY29" i="4"/>
  <c r="BQ32" i="4"/>
  <c r="BG35" i="4"/>
  <c r="BG37" i="4"/>
  <c r="BG39" i="4"/>
  <c r="BH23" i="4"/>
  <c r="BR26" i="4"/>
  <c r="BR28" i="4"/>
  <c r="BS23" i="4"/>
  <c r="BI24" i="4"/>
  <c r="CA24" i="4"/>
  <c r="BS25" i="4"/>
  <c r="BI26" i="4"/>
  <c r="CA26" i="4"/>
  <c r="BS27" i="4"/>
  <c r="BI28" i="4"/>
  <c r="CA28" i="4"/>
  <c r="BS29" i="4"/>
  <c r="BS31" i="4"/>
  <c r="CA32" i="4"/>
  <c r="CA36" i="4"/>
  <c r="BT23" i="4"/>
  <c r="BJ28" i="4"/>
  <c r="BB33" i="4"/>
  <c r="BB37" i="4"/>
  <c r="BE31" i="4"/>
  <c r="BP24" i="4"/>
  <c r="BF31" i="4"/>
  <c r="BX37" i="4"/>
  <c r="BQ24" i="4"/>
  <c r="BC23" i="4"/>
  <c r="BU23" i="4"/>
  <c r="BK24" i="4"/>
  <c r="BC25" i="4"/>
  <c r="BU25" i="4"/>
  <c r="BK26" i="4"/>
  <c r="BC27" i="4"/>
  <c r="BU27" i="4"/>
  <c r="BK28" i="4"/>
  <c r="BC29" i="4"/>
  <c r="BU29" i="4"/>
  <c r="BK30" i="4"/>
  <c r="BC31" i="4"/>
  <c r="BU31" i="4"/>
  <c r="BK32" i="4"/>
  <c r="BC33" i="4"/>
  <c r="BU33" i="4"/>
  <c r="BK34" i="4"/>
  <c r="BC35" i="4"/>
  <c r="BU35" i="4"/>
  <c r="BK36" i="4"/>
  <c r="BC37" i="4"/>
  <c r="BU37" i="4"/>
  <c r="BK38" i="4"/>
  <c r="BC39" i="4"/>
  <c r="BU39" i="4"/>
  <c r="BV27" i="4"/>
  <c r="BD29" i="4"/>
  <c r="BL30" i="4"/>
  <c r="BD31" i="4"/>
  <c r="BV31" i="4"/>
  <c r="BD33" i="4"/>
  <c r="BV33" i="4"/>
  <c r="BD35" i="4"/>
  <c r="BV35" i="4"/>
  <c r="BD37" i="4"/>
  <c r="BV37" i="4"/>
  <c r="BL38" i="4"/>
  <c r="BV39" i="4"/>
  <c r="BE23" i="4"/>
  <c r="BE25" i="4"/>
  <c r="BE27" i="4"/>
  <c r="BW29" i="4"/>
  <c r="BM32" i="4"/>
  <c r="BM34" i="4"/>
  <c r="BE37" i="4"/>
  <c r="BE39" i="4"/>
  <c r="BX23" i="4"/>
  <c r="BP26" i="4"/>
  <c r="BP28" i="4"/>
  <c r="BP30" i="4"/>
  <c r="BF33" i="4"/>
  <c r="BF35" i="4"/>
  <c r="BP38" i="4"/>
  <c r="BY23" i="4"/>
  <c r="BG27" i="4"/>
  <c r="BG29" i="4"/>
  <c r="BG31" i="4"/>
  <c r="BG33" i="4"/>
  <c r="BY35" i="4"/>
  <c r="BY37" i="4"/>
  <c r="BZ23" i="4"/>
  <c r="BH27" i="4"/>
  <c r="BH29" i="4"/>
  <c r="BD23" i="4"/>
  <c r="BV23" i="4"/>
  <c r="BL24" i="4"/>
  <c r="BD25" i="4"/>
  <c r="BV25" i="4"/>
  <c r="BL26" i="4"/>
  <c r="BD27" i="4"/>
  <c r="BL28" i="4"/>
  <c r="BV29" i="4"/>
  <c r="BL32" i="4"/>
  <c r="BL34" i="4"/>
  <c r="BL36" i="4"/>
  <c r="BD39" i="4"/>
  <c r="BX35" i="4"/>
  <c r="BQ26" i="4"/>
  <c r="BQ34" i="4"/>
  <c r="BI23" i="4"/>
  <c r="CA23" i="4"/>
  <c r="BS24" i="4"/>
  <c r="BI25" i="4"/>
  <c r="CA25" i="4"/>
  <c r="BS26" i="4"/>
  <c r="BI27" i="4"/>
  <c r="CA27" i="4"/>
  <c r="BS28" i="4"/>
  <c r="BI29" i="4"/>
  <c r="CA29" i="4"/>
  <c r="BS30" i="4"/>
  <c r="BI31" i="4"/>
  <c r="CA31" i="4"/>
  <c r="BS32" i="4"/>
  <c r="BI33" i="4"/>
  <c r="CA33" i="4"/>
  <c r="BS34" i="4"/>
  <c r="BI35" i="4"/>
  <c r="CA35" i="4"/>
  <c r="BS36" i="4"/>
  <c r="BI37" i="4"/>
  <c r="CA37" i="4"/>
  <c r="BS38" i="4"/>
  <c r="BI39" i="4"/>
  <c r="CA39" i="4"/>
  <c r="BJ23" i="4"/>
  <c r="BB24" i="4"/>
  <c r="BT24" i="4"/>
  <c r="BJ25" i="4"/>
  <c r="BB26" i="4"/>
  <c r="BT26" i="4"/>
  <c r="BJ27" i="4"/>
  <c r="BB28" i="4"/>
  <c r="BT28" i="4"/>
  <c r="BJ29" i="4"/>
  <c r="BB30" i="4"/>
  <c r="BT30" i="4"/>
  <c r="BJ31" i="4"/>
  <c r="BB32" i="4"/>
  <c r="BT32" i="4"/>
  <c r="BJ33" i="4"/>
  <c r="BB34" i="4"/>
  <c r="BT34" i="4"/>
  <c r="BJ35" i="4"/>
  <c r="BB36" i="4"/>
  <c r="BT36" i="4"/>
  <c r="BJ37" i="4"/>
  <c r="BB38" i="4"/>
  <c r="BT38" i="4"/>
  <c r="BJ39" i="4"/>
  <c r="BP23" i="4"/>
  <c r="BD26" i="4"/>
  <c r="BU28" i="4"/>
  <c r="BW30" i="4"/>
  <c r="BX32" i="4"/>
  <c r="BH35" i="4"/>
  <c r="BK37" i="4"/>
  <c r="BL39" i="4"/>
  <c r="BL37" i="4"/>
  <c r="BF26" i="4"/>
  <c r="BK33" i="4"/>
  <c r="BM37" i="4"/>
  <c r="BU26" i="4"/>
  <c r="BK31" i="4"/>
  <c r="BL33" i="4"/>
  <c r="BP37" i="4"/>
  <c r="BM33" i="4"/>
  <c r="BM29" i="4"/>
  <c r="BC36" i="4"/>
  <c r="BD38" i="4"/>
  <c r="BK27" i="4"/>
  <c r="BZ31" i="4"/>
  <c r="BD36" i="4"/>
  <c r="BV32" i="4"/>
  <c r="BH39" i="4"/>
  <c r="BM23" i="4"/>
  <c r="BV30" i="4"/>
  <c r="BX34" i="4"/>
  <c r="BK39" i="4"/>
  <c r="BC24" i="4"/>
  <c r="BE26" i="4"/>
  <c r="BV28" i="4"/>
  <c r="BX30" i="4"/>
  <c r="BH33" i="4"/>
  <c r="BK35" i="4"/>
  <c r="BM39" i="4"/>
  <c r="BD24" i="4"/>
  <c r="BW28" i="4"/>
  <c r="BH31" i="4"/>
  <c r="BL35" i="4"/>
  <c r="BP39" i="4"/>
  <c r="BE24" i="4"/>
  <c r="BX28" i="4"/>
  <c r="BM35" i="4"/>
  <c r="BZ39" i="4"/>
  <c r="BZ37" i="4"/>
  <c r="BU24" i="4"/>
  <c r="BZ33" i="4"/>
  <c r="BV24" i="4"/>
  <c r="BC34" i="4"/>
  <c r="BE38" i="4"/>
  <c r="BW34" i="4"/>
  <c r="BX26" i="4"/>
  <c r="BW32" i="4"/>
  <c r="BP31" i="4"/>
  <c r="BP29" i="4"/>
  <c r="BX36" i="4"/>
  <c r="BC26" i="4"/>
  <c r="BF28" i="4"/>
  <c r="BH37" i="4"/>
  <c r="BF24" i="4"/>
  <c r="BV26" i="4"/>
  <c r="BK29" i="4"/>
  <c r="BL31" i="4"/>
  <c r="BP35" i="4"/>
  <c r="BR24" i="4"/>
  <c r="BW26" i="4"/>
  <c r="BL29" i="4"/>
  <c r="BM31" i="4"/>
  <c r="BP33" i="4"/>
  <c r="BZ35" i="4"/>
  <c r="BC38" i="4"/>
  <c r="BW24" i="4"/>
  <c r="BL27" i="4"/>
  <c r="BZ29" i="4"/>
  <c r="BC32" i="4"/>
  <c r="BD34" i="4"/>
  <c r="BE36" i="4"/>
  <c r="BF38" i="4"/>
  <c r="BX24" i="4"/>
  <c r="BM27" i="4"/>
  <c r="BC30" i="4"/>
  <c r="BD32" i="4"/>
  <c r="BE34" i="4"/>
  <c r="BF36" i="4"/>
  <c r="BR38" i="4"/>
  <c r="BH25" i="4"/>
  <c r="BP27" i="4"/>
  <c r="BD30" i="4"/>
  <c r="BE32" i="4"/>
  <c r="BF34" i="4"/>
  <c r="BR36" i="4"/>
  <c r="BU38" i="4"/>
  <c r="BC28" i="4"/>
  <c r="BF30" i="4"/>
  <c r="BU34" i="4"/>
  <c r="BW38" i="4"/>
  <c r="BR30" i="4"/>
  <c r="BX38" i="4"/>
  <c r="BE28" i="4"/>
  <c r="BK25" i="4"/>
  <c r="BZ27" i="4"/>
  <c r="BE30" i="4"/>
  <c r="BF32" i="4"/>
  <c r="BR34" i="4"/>
  <c r="BU36" i="4"/>
  <c r="BV38" i="4"/>
  <c r="BL25" i="4"/>
  <c r="BR32" i="4"/>
  <c r="BV36" i="4"/>
  <c r="BD28" i="4"/>
  <c r="BV34" i="4"/>
  <c r="BL23" i="4"/>
  <c r="BU30" i="4"/>
  <c r="BK23" i="4"/>
  <c r="BM25" i="4"/>
  <c r="BU32" i="4"/>
  <c r="BW36" i="4"/>
  <c r="BP25" i="4"/>
  <c r="CF402" i="1" l="1"/>
  <c r="W191" i="1"/>
  <c r="AG471" i="1"/>
  <c r="AI471" i="1" s="1"/>
  <c r="X616" i="1"/>
  <c r="AY191" i="1"/>
  <c r="Y191" i="1" s="1"/>
  <c r="AX512" i="1"/>
  <c r="W657" i="1"/>
  <c r="AZ421" i="1"/>
  <c r="Z421" i="1" s="1"/>
  <c r="AY512" i="1"/>
  <c r="Y512" i="1" s="1"/>
  <c r="W105" i="1"/>
  <c r="AY657" i="1"/>
  <c r="Y657" i="1" s="1"/>
  <c r="AG494" i="1"/>
  <c r="AI494" i="1" s="1"/>
  <c r="CF494" i="1"/>
  <c r="X322" i="1"/>
  <c r="AZ322" i="1"/>
  <c r="Z322" i="1" s="1"/>
  <c r="CF442" i="1"/>
  <c r="AG616" i="1"/>
  <c r="AI616" i="1" s="1"/>
  <c r="AX7" i="1"/>
  <c r="AG336" i="1"/>
  <c r="AI336" i="1" s="1"/>
  <c r="AX303" i="1"/>
  <c r="X380" i="1"/>
  <c r="AY105" i="1"/>
  <c r="Y105" i="1" s="1"/>
  <c r="AX661" i="1"/>
  <c r="AG488" i="1"/>
  <c r="AI488" i="1" s="1"/>
  <c r="AY303" i="1"/>
  <c r="Y303" i="1" s="1"/>
  <c r="AY661" i="1"/>
  <c r="Y661" i="1" s="1"/>
  <c r="AX260" i="1"/>
  <c r="AG332" i="1"/>
  <c r="AI332" i="1" s="1"/>
  <c r="CF473" i="1"/>
  <c r="AY391" i="1"/>
  <c r="Y391" i="1" s="1"/>
  <c r="CF153" i="1"/>
  <c r="X542" i="1"/>
  <c r="AZ339" i="1"/>
  <c r="Z339" i="1" s="1"/>
  <c r="W260" i="1"/>
  <c r="AY180" i="1"/>
  <c r="Y180" i="1" s="1"/>
  <c r="W391" i="1"/>
  <c r="AX180" i="1"/>
  <c r="W322" i="1"/>
  <c r="AY309" i="1"/>
  <c r="Y309" i="1" s="1"/>
  <c r="X316" i="1"/>
  <c r="CF316" i="1" s="1"/>
  <c r="AZ453" i="1"/>
  <c r="Z453" i="1" s="1"/>
  <c r="CF453" i="1" s="1"/>
  <c r="AX602" i="1"/>
  <c r="AX570" i="1"/>
  <c r="AY322" i="1"/>
  <c r="Y322" i="1" s="1"/>
  <c r="AX225" i="1"/>
  <c r="AY602" i="1"/>
  <c r="Y602" i="1" s="1"/>
  <c r="AY570" i="1"/>
  <c r="Y570" i="1" s="1"/>
  <c r="AZ393" i="1"/>
  <c r="Z393" i="1" s="1"/>
  <c r="AX358" i="1"/>
  <c r="AZ494" i="1"/>
  <c r="Z494" i="1" s="1"/>
  <c r="W358" i="1"/>
  <c r="X466" i="1"/>
  <c r="AZ466" i="1"/>
  <c r="Z466" i="1" s="1"/>
  <c r="W460" i="1"/>
  <c r="W286" i="1"/>
  <c r="AX124" i="1"/>
  <c r="AY617" i="1"/>
  <c r="Y617" i="1" s="1"/>
  <c r="W124" i="1"/>
  <c r="AX17" i="1"/>
  <c r="AX617" i="1"/>
  <c r="AY466" i="1"/>
  <c r="Y466" i="1" s="1"/>
  <c r="W328" i="1"/>
  <c r="AX328" i="1"/>
  <c r="AY328" i="1"/>
  <c r="Y328" i="1" s="1"/>
  <c r="AY17" i="1"/>
  <c r="Y17" i="1" s="1"/>
  <c r="W466" i="1"/>
  <c r="AX366" i="1"/>
  <c r="W87" i="1"/>
  <c r="W366" i="1"/>
  <c r="AY87" i="1"/>
  <c r="Y87" i="1" s="1"/>
  <c r="CF593" i="1"/>
  <c r="CF542" i="1"/>
  <c r="AG347" i="1"/>
  <c r="AI347" i="1" s="1"/>
  <c r="AZ321" i="1"/>
  <c r="Z321" i="1" s="1"/>
  <c r="AZ656" i="1"/>
  <c r="Z656" i="1" s="1"/>
  <c r="AX534" i="1"/>
  <c r="AG316" i="1"/>
  <c r="AI316" i="1" s="1"/>
  <c r="AY404" i="1"/>
  <c r="Y404" i="1" s="1"/>
  <c r="CF404" i="1" s="1"/>
  <c r="AG404" i="1"/>
  <c r="AI404" i="1" s="1"/>
  <c r="CF270" i="1"/>
  <c r="AY649" i="1"/>
  <c r="Y649" i="1" s="1"/>
  <c r="W649" i="1"/>
  <c r="AX649" i="1"/>
  <c r="AG375" i="1"/>
  <c r="AI375" i="1" s="1"/>
  <c r="AG381" i="1"/>
  <c r="AI381" i="1" s="1"/>
  <c r="CF631" i="1"/>
  <c r="CF320" i="1"/>
  <c r="AG540" i="1"/>
  <c r="AI540" i="1" s="1"/>
  <c r="CF314" i="1"/>
  <c r="AG631" i="1"/>
  <c r="AI631" i="1" s="1"/>
  <c r="AX251" i="1"/>
  <c r="CF540" i="1"/>
  <c r="W251" i="1"/>
  <c r="AG182" i="1"/>
  <c r="AI182" i="1" s="1"/>
  <c r="CF33" i="1"/>
  <c r="CF347" i="1"/>
  <c r="AG461" i="1"/>
  <c r="AI461" i="1" s="1"/>
  <c r="AG593" i="1"/>
  <c r="AI593" i="1" s="1"/>
  <c r="AY22" i="1"/>
  <c r="Y22" i="1" s="1"/>
  <c r="AX566" i="1"/>
  <c r="W22" i="1"/>
  <c r="AY566" i="1"/>
  <c r="Y566" i="1" s="1"/>
  <c r="CF429" i="1"/>
  <c r="AX674" i="1"/>
  <c r="CF353" i="1"/>
  <c r="CF381" i="1"/>
  <c r="AG424" i="1"/>
  <c r="AI424" i="1" s="1"/>
  <c r="AG153" i="1"/>
  <c r="AI153" i="1" s="1"/>
  <c r="CF424" i="1"/>
  <c r="W343" i="1"/>
  <c r="AX343" i="1"/>
  <c r="AG142" i="1"/>
  <c r="AI142" i="1" s="1"/>
  <c r="CF562" i="1"/>
  <c r="AG542" i="1"/>
  <c r="AI542" i="1" s="1"/>
  <c r="AG270" i="1"/>
  <c r="AI270" i="1" s="1"/>
  <c r="CF448" i="1"/>
  <c r="AY343" i="1"/>
  <c r="Y343" i="1" s="1"/>
  <c r="CF378" i="1"/>
  <c r="W519" i="1"/>
  <c r="CF616" i="1"/>
  <c r="CF332" i="1"/>
  <c r="CF560" i="1"/>
  <c r="X622" i="1"/>
  <c r="AG149" i="1"/>
  <c r="AI149" i="1" s="1"/>
  <c r="AG562" i="1"/>
  <c r="AI562" i="1" s="1"/>
  <c r="AY176" i="1"/>
  <c r="Y176" i="1" s="1"/>
  <c r="AG466" i="1"/>
  <c r="AI466" i="1" s="1"/>
  <c r="AX176" i="1"/>
  <c r="AZ176" i="1" s="1"/>
  <c r="Z176" i="1" s="1"/>
  <c r="AG448" i="1"/>
  <c r="AI448" i="1" s="1"/>
  <c r="AZ331" i="1"/>
  <c r="Z331" i="1" s="1"/>
  <c r="AG33" i="1"/>
  <c r="AI33" i="1" s="1"/>
  <c r="AG319" i="1"/>
  <c r="AI319" i="1" s="1"/>
  <c r="W682" i="1"/>
  <c r="CF446" i="1"/>
  <c r="CF319" i="1"/>
  <c r="CF375" i="1"/>
  <c r="CF182" i="1"/>
  <c r="AG402" i="1"/>
  <c r="AI402" i="1" s="1"/>
  <c r="CF322" i="1"/>
  <c r="CF441" i="1"/>
  <c r="AG393" i="1"/>
  <c r="AI393" i="1" s="1"/>
  <c r="AG353" i="1"/>
  <c r="AI353" i="1" s="1"/>
  <c r="CF656" i="1"/>
  <c r="CF421" i="1"/>
  <c r="AG656" i="1"/>
  <c r="AI656" i="1" s="1"/>
  <c r="AG264" i="1"/>
  <c r="AI264" i="1" s="1"/>
  <c r="CF367" i="1"/>
  <c r="AG560" i="1"/>
  <c r="AI560" i="1" s="1"/>
  <c r="AG380" i="1"/>
  <c r="AI380" i="1" s="1"/>
  <c r="CF612" i="1"/>
  <c r="CF491" i="1"/>
  <c r="CF503" i="1"/>
  <c r="AG544" i="1"/>
  <c r="AI544" i="1" s="1"/>
  <c r="CF235" i="1"/>
  <c r="AG421" i="1"/>
  <c r="AI421" i="1" s="1"/>
  <c r="CR442" i="1"/>
  <c r="CR494" i="1"/>
  <c r="CR461" i="1"/>
  <c r="W516" i="1"/>
  <c r="AY516" i="1"/>
  <c r="Y516" i="1" s="1"/>
  <c r="AX516" i="1"/>
  <c r="AG612" i="1"/>
  <c r="AI612" i="1" s="1"/>
  <c r="CF626" i="1"/>
  <c r="CR347" i="1"/>
  <c r="CF28" i="1"/>
  <c r="AG56" i="1"/>
  <c r="AI56" i="1" s="1"/>
  <c r="CR336" i="1"/>
  <c r="CR616" i="1"/>
  <c r="AG331" i="1"/>
  <c r="AI331" i="1" s="1"/>
  <c r="CR332" i="1"/>
  <c r="CF339" i="1"/>
  <c r="AG459" i="1"/>
  <c r="AI459" i="1" s="1"/>
  <c r="CR473" i="1"/>
  <c r="CF333" i="1"/>
  <c r="CF142" i="1"/>
  <c r="CR375" i="1"/>
  <c r="CR448" i="1"/>
  <c r="AG235" i="1"/>
  <c r="AI235" i="1" s="1"/>
  <c r="AG321" i="1"/>
  <c r="AI321" i="1" s="1"/>
  <c r="AG526" i="1"/>
  <c r="AI526" i="1" s="1"/>
  <c r="AG428" i="1"/>
  <c r="AI428" i="1" s="1"/>
  <c r="CR631" i="1"/>
  <c r="AG367" i="1"/>
  <c r="AI367" i="1" s="1"/>
  <c r="CR320" i="1"/>
  <c r="CR471" i="1"/>
  <c r="CR264" i="1"/>
  <c r="AG626" i="1"/>
  <c r="X664" i="1"/>
  <c r="AZ664" i="1"/>
  <c r="Z664" i="1" s="1"/>
  <c r="CR392" i="1"/>
  <c r="CF56" i="1"/>
  <c r="AT76" i="1"/>
  <c r="AT101" i="1" s="1"/>
  <c r="AT103" i="1" s="1"/>
  <c r="X260" i="1"/>
  <c r="AZ260" i="1"/>
  <c r="Z260" i="1" s="1"/>
  <c r="X490" i="1"/>
  <c r="AZ490" i="1"/>
  <c r="Z490" i="1" s="1"/>
  <c r="X652" i="1"/>
  <c r="CF652" i="1" s="1"/>
  <c r="AZ652" i="1"/>
  <c r="Z652" i="1" s="1"/>
  <c r="X17" i="1"/>
  <c r="AZ17" i="1"/>
  <c r="Z17" i="1" s="1"/>
  <c r="X251" i="1"/>
  <c r="AZ251" i="1"/>
  <c r="Z251" i="1" s="1"/>
  <c r="X463" i="1"/>
  <c r="AZ463" i="1"/>
  <c r="Z463" i="1" s="1"/>
  <c r="CF264" i="1"/>
  <c r="W210" i="1"/>
  <c r="AY210" i="1"/>
  <c r="Y210" i="1" s="1"/>
  <c r="AX210" i="1"/>
  <c r="AZ364" i="1"/>
  <c r="Z364" i="1" s="1"/>
  <c r="X364" i="1"/>
  <c r="X198" i="1"/>
  <c r="AZ198" i="1"/>
  <c r="Z198" i="1" s="1"/>
  <c r="X277" i="1"/>
  <c r="AZ277" i="1"/>
  <c r="Z277" i="1" s="1"/>
  <c r="W550" i="1"/>
  <c r="AX550" i="1"/>
  <c r="AY550" i="1"/>
  <c r="Y550" i="1" s="1"/>
  <c r="X685" i="1"/>
  <c r="AZ685" i="1"/>
  <c r="Z685" i="1" s="1"/>
  <c r="CF471" i="1"/>
  <c r="CR381" i="1"/>
  <c r="AX107" i="1"/>
  <c r="W107" i="1"/>
  <c r="AY107" i="1"/>
  <c r="Y107" i="1" s="1"/>
  <c r="CF393" i="1"/>
  <c r="X324" i="1"/>
  <c r="AZ324" i="1"/>
  <c r="Z324" i="1" s="1"/>
  <c r="AZ58" i="1"/>
  <c r="Z58" i="1" s="1"/>
  <c r="X58" i="1"/>
  <c r="AX19" i="1"/>
  <c r="AY19" i="1"/>
  <c r="Y19" i="1" s="1"/>
  <c r="W19" i="1"/>
  <c r="X528" i="1"/>
  <c r="AZ528" i="1"/>
  <c r="Z528" i="1" s="1"/>
  <c r="X546" i="1"/>
  <c r="AZ546" i="1"/>
  <c r="Z546" i="1" s="1"/>
  <c r="X358" i="1"/>
  <c r="AZ358" i="1"/>
  <c r="Z358" i="1" s="1"/>
  <c r="AG441" i="1"/>
  <c r="AI441" i="1" s="1"/>
  <c r="X385" i="1"/>
  <c r="AZ385" i="1"/>
  <c r="Z385" i="1" s="1"/>
  <c r="AG491" i="1"/>
  <c r="AI491" i="1" s="1"/>
  <c r="X403" i="1"/>
  <c r="AZ403" i="1"/>
  <c r="Z403" i="1" s="1"/>
  <c r="X384" i="1"/>
  <c r="AZ384" i="1"/>
  <c r="Z384" i="1" s="1"/>
  <c r="AZ209" i="1"/>
  <c r="Z209" i="1" s="1"/>
  <c r="X209" i="1"/>
  <c r="AZ171" i="1"/>
  <c r="Z171" i="1" s="1"/>
  <c r="X171" i="1"/>
  <c r="CF171" i="1" s="1"/>
  <c r="X146" i="1"/>
  <c r="AZ146" i="1"/>
  <c r="Z146" i="1" s="1"/>
  <c r="X161" i="1"/>
  <c r="AZ161" i="1"/>
  <c r="Z161" i="1" s="1"/>
  <c r="X522" i="1"/>
  <c r="AZ522" i="1"/>
  <c r="Z522" i="1" s="1"/>
  <c r="X667" i="1"/>
  <c r="AZ667" i="1"/>
  <c r="Z667" i="1" s="1"/>
  <c r="AZ16" i="1"/>
  <c r="Z16" i="1" s="1"/>
  <c r="X16" i="1"/>
  <c r="AZ645" i="1"/>
  <c r="Z645" i="1" s="1"/>
  <c r="X645" i="1"/>
  <c r="AY545" i="1"/>
  <c r="Y545" i="1" s="1"/>
  <c r="AX545" i="1"/>
  <c r="W545" i="1"/>
  <c r="X661" i="1"/>
  <c r="CF661" i="1" s="1"/>
  <c r="AZ661" i="1"/>
  <c r="Z661" i="1" s="1"/>
  <c r="AZ376" i="1"/>
  <c r="Z376" i="1" s="1"/>
  <c r="X376" i="1"/>
  <c r="CF321" i="1"/>
  <c r="AZ246" i="1"/>
  <c r="Z246" i="1" s="1"/>
  <c r="X246" i="1"/>
  <c r="X291" i="1"/>
  <c r="AZ291" i="1"/>
  <c r="Z291" i="1" s="1"/>
  <c r="AY220" i="1"/>
  <c r="Y220" i="1" s="1"/>
  <c r="AX220" i="1"/>
  <c r="W220" i="1"/>
  <c r="X617" i="1"/>
  <c r="AG617" i="1" s="1"/>
  <c r="AI617" i="1" s="1"/>
  <c r="AZ617" i="1"/>
  <c r="Z617" i="1" s="1"/>
  <c r="X66" i="1"/>
  <c r="AZ66" i="1"/>
  <c r="Z66" i="1" s="1"/>
  <c r="AZ207" i="1"/>
  <c r="Z207" i="1" s="1"/>
  <c r="X207" i="1"/>
  <c r="W117" i="1"/>
  <c r="AY117" i="1"/>
  <c r="Y117" i="1" s="1"/>
  <c r="AX117" i="1"/>
  <c r="W60" i="1"/>
  <c r="AX60" i="1"/>
  <c r="AY60" i="1"/>
  <c r="Y60" i="1" s="1"/>
  <c r="X641" i="1"/>
  <c r="AZ641" i="1"/>
  <c r="Z641" i="1" s="1"/>
  <c r="CR235" i="1"/>
  <c r="W104" i="1"/>
  <c r="AX104" i="1"/>
  <c r="AY104" i="1"/>
  <c r="Y104" i="1" s="1"/>
  <c r="AY643" i="1"/>
  <c r="Y643" i="1" s="1"/>
  <c r="W643" i="1"/>
  <c r="AX643" i="1"/>
  <c r="X665" i="1"/>
  <c r="AZ665" i="1"/>
  <c r="Z665" i="1" s="1"/>
  <c r="AG665" i="1" s="1"/>
  <c r="AI665" i="1" s="1"/>
  <c r="AY223" i="1"/>
  <c r="Y223" i="1" s="1"/>
  <c r="AX223" i="1"/>
  <c r="W223" i="1"/>
  <c r="AY692" i="1"/>
  <c r="Y692" i="1" s="1"/>
  <c r="W692" i="1"/>
  <c r="AX692" i="1"/>
  <c r="X655" i="1"/>
  <c r="AZ655" i="1"/>
  <c r="Z655" i="1" s="1"/>
  <c r="X41" i="1"/>
  <c r="AZ41" i="1"/>
  <c r="Z41" i="1" s="1"/>
  <c r="AG41" i="1" s="1"/>
  <c r="AI41" i="1" s="1"/>
  <c r="AZ268" i="1"/>
  <c r="Z268" i="1" s="1"/>
  <c r="X268" i="1"/>
  <c r="AZ535" i="1"/>
  <c r="Z535" i="1" s="1"/>
  <c r="AG535" i="1" s="1"/>
  <c r="AI535" i="1" s="1"/>
  <c r="X535" i="1"/>
  <c r="X338" i="1"/>
  <c r="AZ338" i="1"/>
  <c r="Z338" i="1" s="1"/>
  <c r="X668" i="1"/>
  <c r="AG668" i="1" s="1"/>
  <c r="AI668" i="1" s="1"/>
  <c r="AZ668" i="1"/>
  <c r="Z668" i="1" s="1"/>
  <c r="X278" i="1"/>
  <c r="AZ278" i="1"/>
  <c r="Z278" i="1" s="1"/>
  <c r="X673" i="1"/>
  <c r="AZ673" i="1"/>
  <c r="Z673" i="1" s="1"/>
  <c r="X443" i="1"/>
  <c r="AZ443" i="1"/>
  <c r="Z443" i="1" s="1"/>
  <c r="X648" i="1"/>
  <c r="AZ648" i="1"/>
  <c r="Z648" i="1" s="1"/>
  <c r="X186" i="1"/>
  <c r="AZ186" i="1"/>
  <c r="Z186" i="1" s="1"/>
  <c r="X176" i="1"/>
  <c r="AZ524" i="1"/>
  <c r="Z524" i="1" s="1"/>
  <c r="X524" i="1"/>
  <c r="X462" i="1"/>
  <c r="AZ462" i="1"/>
  <c r="Z462" i="1" s="1"/>
  <c r="X500" i="1"/>
  <c r="AZ500" i="1"/>
  <c r="Z500" i="1" s="1"/>
  <c r="AZ311" i="1"/>
  <c r="Z311" i="1" s="1"/>
  <c r="X311" i="1"/>
  <c r="AZ113" i="1"/>
  <c r="Z113" i="1" s="1"/>
  <c r="X113" i="1"/>
  <c r="X7" i="1"/>
  <c r="AZ7" i="1"/>
  <c r="Z7" i="1" s="1"/>
  <c r="X418" i="1"/>
  <c r="AZ418" i="1"/>
  <c r="Z418" i="1" s="1"/>
  <c r="X547" i="1"/>
  <c r="AZ547" i="1"/>
  <c r="Z547" i="1" s="1"/>
  <c r="AZ187" i="1"/>
  <c r="Z187" i="1" s="1"/>
  <c r="X187" i="1"/>
  <c r="CR656" i="1"/>
  <c r="AZ373" i="1"/>
  <c r="Z373" i="1" s="1"/>
  <c r="X373" i="1"/>
  <c r="W532" i="1"/>
  <c r="AX532" i="1"/>
  <c r="AY532" i="1"/>
  <c r="Y532" i="1" s="1"/>
  <c r="AZ601" i="1"/>
  <c r="Z601" i="1" s="1"/>
  <c r="X601" i="1"/>
  <c r="CF601" i="1" s="1"/>
  <c r="X397" i="1"/>
  <c r="AZ397" i="1"/>
  <c r="Z397" i="1" s="1"/>
  <c r="W205" i="1"/>
  <c r="AX205" i="1"/>
  <c r="AY205" i="1"/>
  <c r="Y205" i="1" s="1"/>
  <c r="X286" i="1"/>
  <c r="AZ286" i="1"/>
  <c r="Z286" i="1" s="1"/>
  <c r="X695" i="1"/>
  <c r="AZ695" i="1"/>
  <c r="Z695" i="1" s="1"/>
  <c r="AZ318" i="1"/>
  <c r="Z318" i="1" s="1"/>
  <c r="X318" i="1"/>
  <c r="AZ470" i="1"/>
  <c r="Z470" i="1" s="1"/>
  <c r="X470" i="1"/>
  <c r="X662" i="1"/>
  <c r="AZ662" i="1"/>
  <c r="Z662" i="1" s="1"/>
  <c r="X335" i="1"/>
  <c r="AZ335" i="1"/>
  <c r="Z335" i="1" s="1"/>
  <c r="AZ632" i="1"/>
  <c r="Z632" i="1" s="1"/>
  <c r="X632" i="1"/>
  <c r="CR316" i="1"/>
  <c r="CR593" i="1"/>
  <c r="X484" i="1"/>
  <c r="AZ484" i="1"/>
  <c r="Z484" i="1" s="1"/>
  <c r="W287" i="1"/>
  <c r="AX287" i="1"/>
  <c r="AY287" i="1"/>
  <c r="Y287" i="1" s="1"/>
  <c r="X646" i="1"/>
  <c r="AZ646" i="1"/>
  <c r="Z646" i="1" s="1"/>
  <c r="W155" i="1"/>
  <c r="AX155" i="1"/>
  <c r="AY155" i="1"/>
  <c r="Y155" i="1" s="1"/>
  <c r="X431" i="1"/>
  <c r="AZ431" i="1"/>
  <c r="Z431" i="1" s="1"/>
  <c r="X425" i="1"/>
  <c r="AZ425" i="1"/>
  <c r="Z425" i="1" s="1"/>
  <c r="AZ508" i="1"/>
  <c r="Z508" i="1" s="1"/>
  <c r="X508" i="1"/>
  <c r="AZ370" i="1"/>
  <c r="Z370" i="1" s="1"/>
  <c r="X370" i="1"/>
  <c r="X480" i="1"/>
  <c r="AZ480" i="1"/>
  <c r="Z480" i="1" s="1"/>
  <c r="X651" i="1"/>
  <c r="AZ651" i="1"/>
  <c r="Z651" i="1" s="1"/>
  <c r="AZ549" i="1"/>
  <c r="Z549" i="1" s="1"/>
  <c r="X549" i="1"/>
  <c r="X401" i="1"/>
  <c r="AZ401" i="1"/>
  <c r="Z401" i="1" s="1"/>
  <c r="X436" i="1"/>
  <c r="AZ436" i="1"/>
  <c r="Z436" i="1" s="1"/>
  <c r="X680" i="1"/>
  <c r="AZ680" i="1"/>
  <c r="Z680" i="1" s="1"/>
  <c r="AX383" i="1"/>
  <c r="AY383" i="1"/>
  <c r="Y383" i="1" s="1"/>
  <c r="W383" i="1"/>
  <c r="AZ511" i="1"/>
  <c r="Z511" i="1" s="1"/>
  <c r="X511" i="1"/>
  <c r="AZ165" i="1"/>
  <c r="Z165" i="1" s="1"/>
  <c r="X165" i="1"/>
  <c r="AG171" i="1"/>
  <c r="AI171" i="1" s="1"/>
  <c r="X105" i="1"/>
  <c r="AZ105" i="1"/>
  <c r="Z105" i="1" s="1"/>
  <c r="AZ168" i="1"/>
  <c r="Z168" i="1" s="1"/>
  <c r="X168" i="1"/>
  <c r="AZ35" i="1"/>
  <c r="Z35" i="1" s="1"/>
  <c r="X35" i="1"/>
  <c r="AZ192" i="1"/>
  <c r="Z192" i="1" s="1"/>
  <c r="X192" i="1"/>
  <c r="AZ334" i="1"/>
  <c r="Z334" i="1" s="1"/>
  <c r="X334" i="1"/>
  <c r="X296" i="1"/>
  <c r="AZ296" i="1"/>
  <c r="Z296" i="1" s="1"/>
  <c r="AY39" i="1"/>
  <c r="Y39" i="1" s="1"/>
  <c r="W39" i="1"/>
  <c r="AX39" i="1"/>
  <c r="AZ87" i="1"/>
  <c r="Z87" i="1" s="1"/>
  <c r="X87" i="1"/>
  <c r="W13" i="1"/>
  <c r="AY13" i="1"/>
  <c r="Y13" i="1" s="1"/>
  <c r="AX13" i="1"/>
  <c r="AZ477" i="1"/>
  <c r="Z477" i="1" s="1"/>
  <c r="X477" i="1"/>
  <c r="AZ11" i="1"/>
  <c r="Z11" i="1" s="1"/>
  <c r="X11" i="1"/>
  <c r="X561" i="1"/>
  <c r="AZ561" i="1"/>
  <c r="Z561" i="1" s="1"/>
  <c r="CR459" i="1"/>
  <c r="AZ329" i="1"/>
  <c r="Z329" i="1" s="1"/>
  <c r="X329" i="1"/>
  <c r="AZ625" i="1"/>
  <c r="Z625" i="1" s="1"/>
  <c r="X625" i="1"/>
  <c r="W340" i="1"/>
  <c r="AY340" i="1"/>
  <c r="Y340" i="1" s="1"/>
  <c r="AX340" i="1"/>
  <c r="AZ371" i="1"/>
  <c r="Z371" i="1" s="1"/>
  <c r="X371" i="1"/>
  <c r="CF444" i="1"/>
  <c r="X394" i="1"/>
  <c r="AZ394" i="1"/>
  <c r="Z394" i="1" s="1"/>
  <c r="X173" i="1"/>
  <c r="AZ173" i="1"/>
  <c r="Z173" i="1" s="1"/>
  <c r="X297" i="1"/>
  <c r="AZ297" i="1"/>
  <c r="Z297" i="1" s="1"/>
  <c r="AZ451" i="1"/>
  <c r="Z451" i="1" s="1"/>
  <c r="X451" i="1"/>
  <c r="AZ498" i="1"/>
  <c r="Z498" i="1" s="1"/>
  <c r="AG498" i="1" s="1"/>
  <c r="AI498" i="1" s="1"/>
  <c r="X498" i="1"/>
  <c r="X620" i="1"/>
  <c r="AZ620" i="1"/>
  <c r="Z620" i="1" s="1"/>
  <c r="X534" i="1"/>
  <c r="AZ534" i="1"/>
  <c r="Z534" i="1" s="1"/>
  <c r="X167" i="1"/>
  <c r="AZ167" i="1"/>
  <c r="Z167" i="1" s="1"/>
  <c r="AZ538" i="1"/>
  <c r="Z538" i="1" s="1"/>
  <c r="X538" i="1"/>
  <c r="X62" i="1"/>
  <c r="AZ62" i="1"/>
  <c r="Z62" i="1" s="1"/>
  <c r="AZ439" i="1"/>
  <c r="Z439" i="1" s="1"/>
  <c r="X439" i="1"/>
  <c r="AZ426" i="1"/>
  <c r="Z426" i="1" s="1"/>
  <c r="X426" i="1"/>
  <c r="X554" i="1"/>
  <c r="AZ554" i="1"/>
  <c r="Z554" i="1" s="1"/>
  <c r="X531" i="1"/>
  <c r="AZ531" i="1"/>
  <c r="Z531" i="1" s="1"/>
  <c r="X569" i="1"/>
  <c r="AZ569" i="1"/>
  <c r="Z569" i="1" s="1"/>
  <c r="X258" i="1"/>
  <c r="AZ258" i="1"/>
  <c r="Z258" i="1" s="1"/>
  <c r="W435" i="1"/>
  <c r="AY435" i="1"/>
  <c r="Y435" i="1" s="1"/>
  <c r="AX435" i="1"/>
  <c r="AZ252" i="1"/>
  <c r="Z252" i="1" s="1"/>
  <c r="X252" i="1"/>
  <c r="X236" i="1"/>
  <c r="AZ236" i="1"/>
  <c r="Z236" i="1" s="1"/>
  <c r="AZ374" i="1"/>
  <c r="Z374" i="1" s="1"/>
  <c r="X374" i="1"/>
  <c r="AZ356" i="1"/>
  <c r="Z356" i="1" s="1"/>
  <c r="X356" i="1"/>
  <c r="X225" i="1"/>
  <c r="AZ225" i="1"/>
  <c r="Z225" i="1" s="1"/>
  <c r="AZ362" i="1"/>
  <c r="Z362" i="1" s="1"/>
  <c r="X362" i="1"/>
  <c r="W541" i="1"/>
  <c r="AY541" i="1"/>
  <c r="Y541" i="1" s="1"/>
  <c r="AX541" i="1"/>
  <c r="W479" i="1"/>
  <c r="AY479" i="1"/>
  <c r="Y479" i="1" s="1"/>
  <c r="AX479" i="1"/>
  <c r="AG601" i="1"/>
  <c r="AI601" i="1" s="1"/>
  <c r="CF459" i="1"/>
  <c r="AZ309" i="1"/>
  <c r="Z309" i="1" s="1"/>
  <c r="X309" i="1"/>
  <c r="AZ445" i="1"/>
  <c r="Z445" i="1" s="1"/>
  <c r="X445" i="1"/>
  <c r="AG445" i="1" s="1"/>
  <c r="AI445" i="1" s="1"/>
  <c r="X476" i="1"/>
  <c r="AZ476" i="1"/>
  <c r="Z476" i="1" s="1"/>
  <c r="CR560" i="1"/>
  <c r="W598" i="1"/>
  <c r="AY598" i="1"/>
  <c r="Y598" i="1" s="1"/>
  <c r="AX598" i="1"/>
  <c r="X221" i="1"/>
  <c r="AZ221" i="1"/>
  <c r="Z221" i="1" s="1"/>
  <c r="CR488" i="1"/>
  <c r="AZ191" i="1"/>
  <c r="Z191" i="1" s="1"/>
  <c r="X191" i="1"/>
  <c r="X201" i="1"/>
  <c r="AZ201" i="1"/>
  <c r="Z201" i="1" s="1"/>
  <c r="W627" i="1"/>
  <c r="AY627" i="1"/>
  <c r="Y627" i="1" s="1"/>
  <c r="AX627" i="1"/>
  <c r="W671" i="1"/>
  <c r="AY671" i="1"/>
  <c r="Y671" i="1" s="1"/>
  <c r="AX671" i="1"/>
  <c r="AG429" i="1"/>
  <c r="AI429" i="1" s="1"/>
  <c r="AZ283" i="1"/>
  <c r="Z283" i="1" s="1"/>
  <c r="X283" i="1"/>
  <c r="AZ389" i="1"/>
  <c r="Z389" i="1" s="1"/>
  <c r="X389" i="1"/>
  <c r="AY288" i="1"/>
  <c r="Y288" i="1" s="1"/>
  <c r="W288" i="1"/>
  <c r="AX288" i="1"/>
  <c r="AZ660" i="1"/>
  <c r="Z660" i="1" s="1"/>
  <c r="X660" i="1"/>
  <c r="X422" i="1"/>
  <c r="AZ422" i="1"/>
  <c r="Z422" i="1" s="1"/>
  <c r="AG339" i="1"/>
  <c r="AI339" i="1" s="1"/>
  <c r="AZ26" i="1"/>
  <c r="Z26" i="1" s="1"/>
  <c r="X26" i="1"/>
  <c r="AG444" i="1"/>
  <c r="AI444" i="1" s="1"/>
  <c r="AG378" i="1"/>
  <c r="AI378" i="1" s="1"/>
  <c r="X82" i="1"/>
  <c r="AZ82" i="1"/>
  <c r="Z82" i="1" s="1"/>
  <c r="X184" i="1"/>
  <c r="AZ184" i="1"/>
  <c r="Z184" i="1" s="1"/>
  <c r="X72" i="1"/>
  <c r="AZ72" i="1"/>
  <c r="Z72" i="1" s="1"/>
  <c r="AZ639" i="1"/>
  <c r="Z639" i="1" s="1"/>
  <c r="X639" i="1"/>
  <c r="X140" i="1"/>
  <c r="AZ140" i="1"/>
  <c r="Z140" i="1" s="1"/>
  <c r="X512" i="1"/>
  <c r="AZ512" i="1"/>
  <c r="Z512" i="1" s="1"/>
  <c r="X387" i="1"/>
  <c r="AZ387" i="1"/>
  <c r="Z387" i="1" s="1"/>
  <c r="AZ610" i="1"/>
  <c r="Z610" i="1" s="1"/>
  <c r="CF610" i="1" s="1"/>
  <c r="X610" i="1"/>
  <c r="AZ552" i="1"/>
  <c r="Z552" i="1" s="1"/>
  <c r="AG552" i="1" s="1"/>
  <c r="AI552" i="1" s="1"/>
  <c r="X552" i="1"/>
  <c r="X415" i="1"/>
  <c r="AZ415" i="1"/>
  <c r="Z415" i="1" s="1"/>
  <c r="AZ214" i="1"/>
  <c r="Z214" i="1" s="1"/>
  <c r="X214" i="1"/>
  <c r="W141" i="1"/>
  <c r="AY141" i="1"/>
  <c r="Y141" i="1" s="1"/>
  <c r="AX141" i="1"/>
  <c r="AZ53" i="1"/>
  <c r="Z53" i="1" s="1"/>
  <c r="X53" i="1"/>
  <c r="CR33" i="1"/>
  <c r="W36" i="1"/>
  <c r="AY36" i="1"/>
  <c r="Y36" i="1" s="1"/>
  <c r="AX36" i="1"/>
  <c r="X390" i="1"/>
  <c r="AZ390" i="1"/>
  <c r="Z390" i="1" s="1"/>
  <c r="AZ130" i="1"/>
  <c r="Z130" i="1" s="1"/>
  <c r="X130" i="1"/>
  <c r="W670" i="1"/>
  <c r="AX670" i="1"/>
  <c r="AY670" i="1"/>
  <c r="Y670" i="1" s="1"/>
  <c r="AY684" i="1"/>
  <c r="Y684" i="1" s="1"/>
  <c r="W684" i="1"/>
  <c r="AX684" i="1"/>
  <c r="X325" i="1"/>
  <c r="AZ325" i="1"/>
  <c r="Z325" i="1" s="1"/>
  <c r="X170" i="1"/>
  <c r="AZ170" i="1"/>
  <c r="Z170" i="1" s="1"/>
  <c r="X440" i="1"/>
  <c r="AZ440" i="1"/>
  <c r="Z440" i="1" s="1"/>
  <c r="AY633" i="1"/>
  <c r="Y633" i="1" s="1"/>
  <c r="W633" i="1"/>
  <c r="AX633" i="1"/>
  <c r="AZ20" i="1"/>
  <c r="Z20" i="1" s="1"/>
  <c r="X20" i="1"/>
  <c r="AZ438" i="1"/>
  <c r="Z438" i="1" s="1"/>
  <c r="CF438" i="1" s="1"/>
  <c r="X438" i="1"/>
  <c r="AZ507" i="1"/>
  <c r="Z507" i="1" s="1"/>
  <c r="X507" i="1"/>
  <c r="X568" i="1"/>
  <c r="AZ568" i="1"/>
  <c r="Z568" i="1" s="1"/>
  <c r="AU59" i="1"/>
  <c r="AU60" i="1" s="1"/>
  <c r="AU61" i="1" s="1"/>
  <c r="X588" i="1"/>
  <c r="AZ588" i="1"/>
  <c r="Z588" i="1" s="1"/>
  <c r="X76" i="1"/>
  <c r="AZ76" i="1"/>
  <c r="Z76" i="1" s="1"/>
  <c r="W132" i="1"/>
  <c r="AY132" i="1"/>
  <c r="Y132" i="1" s="1"/>
  <c r="AX132" i="1"/>
  <c r="X200" i="1"/>
  <c r="AZ200" i="1"/>
  <c r="Z200" i="1" s="1"/>
  <c r="CR404" i="1"/>
  <c r="X606" i="1"/>
  <c r="AZ606" i="1"/>
  <c r="Z606" i="1" s="1"/>
  <c r="CF380" i="1"/>
  <c r="AG333" i="1"/>
  <c r="AI333" i="1" s="1"/>
  <c r="W675" i="1"/>
  <c r="AY675" i="1"/>
  <c r="Y675" i="1" s="1"/>
  <c r="AX675" i="1"/>
  <c r="W157" i="1"/>
  <c r="AX157" i="1"/>
  <c r="AY157" i="1"/>
  <c r="Y157" i="1" s="1"/>
  <c r="AY433" i="1"/>
  <c r="Y433" i="1" s="1"/>
  <c r="W433" i="1"/>
  <c r="AX433" i="1"/>
  <c r="AZ337" i="1"/>
  <c r="Z337" i="1" s="1"/>
  <c r="X337" i="1"/>
  <c r="AZ595" i="1"/>
  <c r="Z595" i="1" s="1"/>
  <c r="X595" i="1"/>
  <c r="AZ481" i="1"/>
  <c r="Z481" i="1" s="1"/>
  <c r="X481" i="1"/>
  <c r="X34" i="1"/>
  <c r="AZ34" i="1"/>
  <c r="Z34" i="1" s="1"/>
  <c r="AZ628" i="1"/>
  <c r="Z628" i="1" s="1"/>
  <c r="X628" i="1"/>
  <c r="AZ589" i="1"/>
  <c r="Z589" i="1" s="1"/>
  <c r="X589" i="1"/>
  <c r="W686" i="1"/>
  <c r="AX686" i="1"/>
  <c r="AY686" i="1"/>
  <c r="Y686" i="1" s="1"/>
  <c r="AG252" i="1"/>
  <c r="AI252" i="1" s="1"/>
  <c r="X292" i="1"/>
  <c r="AZ292" i="1"/>
  <c r="Z292" i="1" s="1"/>
  <c r="AZ326" i="1"/>
  <c r="Z326" i="1" s="1"/>
  <c r="X326" i="1"/>
  <c r="AZ472" i="1"/>
  <c r="Z472" i="1" s="1"/>
  <c r="X472" i="1"/>
  <c r="AZ514" i="1"/>
  <c r="Z514" i="1" s="1"/>
  <c r="X514" i="1"/>
  <c r="AG622" i="1"/>
  <c r="AI622" i="1" s="1"/>
  <c r="AZ386" i="1"/>
  <c r="Z386" i="1" s="1"/>
  <c r="X386" i="1"/>
  <c r="X294" i="1"/>
  <c r="AZ294" i="1"/>
  <c r="Z294" i="1" s="1"/>
  <c r="AZ556" i="1"/>
  <c r="Z556" i="1" s="1"/>
  <c r="X556" i="1"/>
  <c r="AY672" i="1"/>
  <c r="Y672" i="1" s="1"/>
  <c r="W672" i="1"/>
  <c r="AX672" i="1"/>
  <c r="W564" i="1"/>
  <c r="AY564" i="1"/>
  <c r="Y564" i="1" s="1"/>
  <c r="AX564" i="1"/>
  <c r="AZ199" i="1"/>
  <c r="Z199" i="1" s="1"/>
  <c r="X199" i="1"/>
  <c r="AY696" i="1"/>
  <c r="Y696" i="1" s="1"/>
  <c r="W696" i="1"/>
  <c r="AX696" i="1"/>
  <c r="AZ52" i="1"/>
  <c r="Z52" i="1" s="1"/>
  <c r="X52" i="1"/>
  <c r="AG446" i="1"/>
  <c r="AI446" i="1" s="1"/>
  <c r="AZ454" i="1"/>
  <c r="Z454" i="1" s="1"/>
  <c r="X454" i="1"/>
  <c r="W501" i="1"/>
  <c r="AY501" i="1"/>
  <c r="Y501" i="1" s="1"/>
  <c r="AX501" i="1"/>
  <c r="AZ183" i="1"/>
  <c r="Z183" i="1" s="1"/>
  <c r="X183" i="1"/>
  <c r="W240" i="1"/>
  <c r="AY240" i="1"/>
  <c r="Y240" i="1" s="1"/>
  <c r="AX240" i="1"/>
  <c r="W688" i="1"/>
  <c r="AX688" i="1"/>
  <c r="AY688" i="1"/>
  <c r="Y688" i="1" s="1"/>
  <c r="X360" i="1"/>
  <c r="AZ360" i="1"/>
  <c r="Z360" i="1" s="1"/>
  <c r="X691" i="1"/>
  <c r="AZ691" i="1"/>
  <c r="Z691" i="1" s="1"/>
  <c r="X101" i="1"/>
  <c r="AZ101" i="1"/>
  <c r="Z101" i="1" s="1"/>
  <c r="AZ303" i="1"/>
  <c r="Z303" i="1" s="1"/>
  <c r="X303" i="1"/>
  <c r="AY666" i="1"/>
  <c r="Y666" i="1" s="1"/>
  <c r="W666" i="1"/>
  <c r="AX666" i="1"/>
  <c r="X164" i="1"/>
  <c r="AZ164" i="1"/>
  <c r="Z164" i="1" s="1"/>
  <c r="AZ693" i="1"/>
  <c r="Z693" i="1" s="1"/>
  <c r="X693" i="1"/>
  <c r="AZ687" i="1"/>
  <c r="Z687" i="1" s="1"/>
  <c r="X687" i="1"/>
  <c r="X357" i="1"/>
  <c r="AZ357" i="1"/>
  <c r="Z357" i="1" s="1"/>
  <c r="AY265" i="1"/>
  <c r="Y265" i="1" s="1"/>
  <c r="W265" i="1"/>
  <c r="AX265" i="1"/>
  <c r="AZ432" i="1"/>
  <c r="Z432" i="1" s="1"/>
  <c r="X432" i="1"/>
  <c r="X95" i="1"/>
  <c r="AZ95" i="1"/>
  <c r="Z95" i="1" s="1"/>
  <c r="X518" i="1"/>
  <c r="AZ518" i="1"/>
  <c r="Z518" i="1" s="1"/>
  <c r="X203" i="1"/>
  <c r="AZ203" i="1"/>
  <c r="Z203" i="1" s="1"/>
  <c r="AZ536" i="1"/>
  <c r="Z536" i="1" s="1"/>
  <c r="X536" i="1"/>
  <c r="AZ136" i="1"/>
  <c r="Z136" i="1" s="1"/>
  <c r="X136" i="1"/>
  <c r="X83" i="1"/>
  <c r="AZ83" i="1"/>
  <c r="Z83" i="1" s="1"/>
  <c r="X602" i="1"/>
  <c r="AZ602" i="1"/>
  <c r="Z602" i="1" s="1"/>
  <c r="X31" i="1"/>
  <c r="AZ31" i="1"/>
  <c r="Z31" i="1" s="1"/>
  <c r="AZ613" i="1"/>
  <c r="Z613" i="1" s="1"/>
  <c r="X613" i="1"/>
  <c r="X570" i="1"/>
  <c r="AZ570" i="1"/>
  <c r="Z570" i="1" s="1"/>
  <c r="X108" i="1"/>
  <c r="AZ108" i="1"/>
  <c r="Z108" i="1" s="1"/>
  <c r="AZ690" i="1"/>
  <c r="Z690" i="1" s="1"/>
  <c r="X690" i="1"/>
  <c r="AG503" i="1"/>
  <c r="AI503" i="1" s="1"/>
  <c r="X642" i="1"/>
  <c r="AZ642" i="1"/>
  <c r="Z642" i="1" s="1"/>
  <c r="CF622" i="1"/>
  <c r="AZ365" i="1"/>
  <c r="Z365" i="1" s="1"/>
  <c r="X365" i="1"/>
  <c r="AZ285" i="1"/>
  <c r="Z285" i="1" s="1"/>
  <c r="X285" i="1"/>
  <c r="X558" i="1"/>
  <c r="AZ558" i="1"/>
  <c r="Z558" i="1" s="1"/>
  <c r="X460" i="1"/>
  <c r="AZ460" i="1"/>
  <c r="Z460" i="1" s="1"/>
  <c r="W559" i="1"/>
  <c r="AX559" i="1"/>
  <c r="AY559" i="1"/>
  <c r="Y559" i="1" s="1"/>
  <c r="AZ517" i="1"/>
  <c r="Z517" i="1" s="1"/>
  <c r="X517" i="1"/>
  <c r="AZ75" i="1"/>
  <c r="Z75" i="1" s="1"/>
  <c r="X75" i="1"/>
  <c r="AZ341" i="1"/>
  <c r="Z341" i="1" s="1"/>
  <c r="X341" i="1"/>
  <c r="X487" i="1"/>
  <c r="AZ487" i="1"/>
  <c r="Z487" i="1" s="1"/>
  <c r="X134" i="1"/>
  <c r="AZ134" i="1"/>
  <c r="Z134" i="1" s="1"/>
  <c r="AG28" i="1"/>
  <c r="AI28" i="1" s="1"/>
  <c r="AY575" i="1"/>
  <c r="Y575" i="1" s="1"/>
  <c r="W575" i="1"/>
  <c r="AX575" i="1"/>
  <c r="X351" i="1"/>
  <c r="AZ351" i="1"/>
  <c r="Z351" i="1" s="1"/>
  <c r="X346" i="1"/>
  <c r="AZ346" i="1"/>
  <c r="Z346" i="1" s="1"/>
  <c r="X427" i="1"/>
  <c r="AZ427" i="1"/>
  <c r="Z427" i="1" s="1"/>
  <c r="X342" i="1"/>
  <c r="AZ342" i="1"/>
  <c r="Z342" i="1" s="1"/>
  <c r="AZ505" i="1"/>
  <c r="Z505" i="1" s="1"/>
  <c r="X505" i="1"/>
  <c r="CF331" i="1"/>
  <c r="X65" i="1"/>
  <c r="AZ65" i="1"/>
  <c r="Z65" i="1" s="1"/>
  <c r="CR544" i="1"/>
  <c r="X172" i="1"/>
  <c r="AZ172" i="1"/>
  <c r="Z172" i="1" s="1"/>
  <c r="AY27" i="1"/>
  <c r="Y27" i="1" s="1"/>
  <c r="W27" i="1"/>
  <c r="AX27" i="1"/>
  <c r="AY361" i="1"/>
  <c r="Y361" i="1" s="1"/>
  <c r="AX361" i="1"/>
  <c r="W361" i="1"/>
  <c r="AX533" i="1"/>
  <c r="AY533" i="1"/>
  <c r="Y533" i="1" s="1"/>
  <c r="W533" i="1"/>
  <c r="W213" i="1"/>
  <c r="AY213" i="1"/>
  <c r="Y213" i="1" s="1"/>
  <c r="AX213" i="1"/>
  <c r="W162" i="1"/>
  <c r="AX162" i="1"/>
  <c r="AY162" i="1"/>
  <c r="Y162" i="1" s="1"/>
  <c r="X679" i="1"/>
  <c r="AZ679" i="1"/>
  <c r="Z679" i="1" s="1"/>
  <c r="X63" i="1"/>
  <c r="AZ63" i="1"/>
  <c r="Z63" i="1" s="1"/>
  <c r="X600" i="1"/>
  <c r="AZ600" i="1"/>
  <c r="Z600" i="1" s="1"/>
  <c r="AZ468" i="1"/>
  <c r="Z468" i="1" s="1"/>
  <c r="X468" i="1"/>
  <c r="X49" i="1"/>
  <c r="AZ49" i="1"/>
  <c r="Z49" i="1" s="1"/>
  <c r="X623" i="1"/>
  <c r="AZ623" i="1"/>
  <c r="Z623" i="1" s="1"/>
  <c r="X313" i="1"/>
  <c r="AZ313" i="1"/>
  <c r="Z313" i="1" s="1"/>
  <c r="X348" i="1"/>
  <c r="AZ348" i="1"/>
  <c r="Z348" i="1" s="1"/>
  <c r="AZ70" i="1"/>
  <c r="Z70" i="1" s="1"/>
  <c r="X70" i="1"/>
  <c r="X112" i="1"/>
  <c r="AZ112" i="1"/>
  <c r="Z112" i="1" s="1"/>
  <c r="CR540" i="1"/>
  <c r="AX634" i="1"/>
  <c r="AY634" i="1"/>
  <c r="Y634" i="1" s="1"/>
  <c r="W634" i="1"/>
  <c r="AY310" i="1"/>
  <c r="Y310" i="1" s="1"/>
  <c r="W310" i="1"/>
  <c r="AX310" i="1"/>
  <c r="X618" i="1"/>
  <c r="AZ618" i="1"/>
  <c r="Z618" i="1" s="1"/>
  <c r="CR149" i="1"/>
  <c r="X510" i="1"/>
  <c r="AZ510" i="1"/>
  <c r="Z510" i="1" s="1"/>
  <c r="AZ57" i="1"/>
  <c r="Z57" i="1" s="1"/>
  <c r="X57" i="1"/>
  <c r="AZ124" i="1"/>
  <c r="Z124" i="1" s="1"/>
  <c r="X124" i="1"/>
  <c r="CF526" i="1"/>
  <c r="X212" i="1"/>
  <c r="AZ212" i="1"/>
  <c r="Z212" i="1" s="1"/>
  <c r="X230" i="1"/>
  <c r="AZ230" i="1"/>
  <c r="Z230" i="1" s="1"/>
  <c r="X447" i="1"/>
  <c r="AZ447" i="1"/>
  <c r="Z447" i="1" s="1"/>
  <c r="X12" i="1"/>
  <c r="AZ12" i="1"/>
  <c r="Z12" i="1" s="1"/>
  <c r="AX86" i="1"/>
  <c r="AY86" i="1"/>
  <c r="Y86" i="1" s="1"/>
  <c r="W86" i="1"/>
  <c r="AX676" i="1"/>
  <c r="AY676" i="1"/>
  <c r="Y676" i="1" s="1"/>
  <c r="W676" i="1"/>
  <c r="X597" i="1"/>
  <c r="AG597" i="1" s="1"/>
  <c r="AI597" i="1" s="1"/>
  <c r="AZ597" i="1"/>
  <c r="Z597" i="1" s="1"/>
  <c r="X474" i="1"/>
  <c r="AZ474" i="1"/>
  <c r="Z474" i="1" s="1"/>
  <c r="X677" i="1"/>
  <c r="AZ677" i="1"/>
  <c r="Z677" i="1" s="1"/>
  <c r="X175" i="1"/>
  <c r="AZ175" i="1"/>
  <c r="Z175" i="1" s="1"/>
  <c r="CR182" i="1"/>
  <c r="CR331" i="1"/>
  <c r="AZ669" i="1"/>
  <c r="Z669" i="1" s="1"/>
  <c r="X669" i="1"/>
  <c r="AZ22" i="1"/>
  <c r="Z22" i="1" s="1"/>
  <c r="X22" i="1"/>
  <c r="CF544" i="1"/>
  <c r="AY222" i="1"/>
  <c r="Y222" i="1" s="1"/>
  <c r="W222" i="1"/>
  <c r="AX222" i="1"/>
  <c r="X330" i="1"/>
  <c r="AZ330" i="1"/>
  <c r="Z330" i="1" s="1"/>
  <c r="W206" i="1"/>
  <c r="AY206" i="1"/>
  <c r="Y206" i="1" s="1"/>
  <c r="AX206" i="1"/>
  <c r="AZ586" i="1"/>
  <c r="Z586" i="1" s="1"/>
  <c r="X586" i="1"/>
  <c r="AZ151" i="1"/>
  <c r="Z151" i="1" s="1"/>
  <c r="X151" i="1"/>
  <c r="AZ100" i="1"/>
  <c r="Z100" i="1" s="1"/>
  <c r="X100" i="1"/>
  <c r="AZ579" i="1"/>
  <c r="Z579" i="1" s="1"/>
  <c r="X579" i="1"/>
  <c r="X80" i="1"/>
  <c r="AZ80" i="1"/>
  <c r="Z80" i="1" s="1"/>
  <c r="X449" i="1"/>
  <c r="AZ449" i="1"/>
  <c r="Z449" i="1" s="1"/>
  <c r="AZ229" i="1"/>
  <c r="Z229" i="1" s="1"/>
  <c r="X229" i="1"/>
  <c r="X315" i="1"/>
  <c r="AZ315" i="1"/>
  <c r="Z315" i="1" s="1"/>
  <c r="X497" i="1"/>
  <c r="AZ497" i="1"/>
  <c r="Z497" i="1" s="1"/>
  <c r="AZ271" i="1"/>
  <c r="Z271" i="1" s="1"/>
  <c r="X271" i="1"/>
  <c r="X603" i="1"/>
  <c r="AZ603" i="1"/>
  <c r="Z603" i="1" s="1"/>
  <c r="X160" i="1"/>
  <c r="AZ160" i="1"/>
  <c r="Z160" i="1" s="1"/>
  <c r="AZ123" i="1"/>
  <c r="Z123" i="1" s="1"/>
  <c r="X123" i="1"/>
  <c r="X515" i="1"/>
  <c r="AZ515" i="1"/>
  <c r="Z515" i="1" s="1"/>
  <c r="AZ417" i="1"/>
  <c r="Z417" i="1" s="1"/>
  <c r="X417" i="1"/>
  <c r="X419" i="1"/>
  <c r="AZ419" i="1"/>
  <c r="Z419" i="1" s="1"/>
  <c r="X674" i="1"/>
  <c r="CF674" i="1" s="1"/>
  <c r="AZ674" i="1"/>
  <c r="Z674" i="1" s="1"/>
  <c r="AY683" i="1"/>
  <c r="Y683" i="1" s="1"/>
  <c r="W683" i="1"/>
  <c r="AX683" i="1"/>
  <c r="X355" i="1"/>
  <c r="AZ355" i="1"/>
  <c r="Z355" i="1" s="1"/>
  <c r="X228" i="1"/>
  <c r="AZ228" i="1"/>
  <c r="Z228" i="1" s="1"/>
  <c r="X272" i="1"/>
  <c r="AZ272" i="1"/>
  <c r="Z272" i="1" s="1"/>
  <c r="AG314" i="1"/>
  <c r="AI314" i="1" s="1"/>
  <c r="W537" i="1"/>
  <c r="AY537" i="1"/>
  <c r="Y537" i="1" s="1"/>
  <c r="AX537" i="1"/>
  <c r="AZ43" i="1"/>
  <c r="Z43" i="1" s="1"/>
  <c r="X43" i="1"/>
  <c r="AZ44" i="1"/>
  <c r="Z44" i="1" s="1"/>
  <c r="X44" i="1"/>
  <c r="CF145" i="1"/>
  <c r="AP77" i="1"/>
  <c r="X106" i="1"/>
  <c r="AZ106" i="1"/>
  <c r="Z106" i="1" s="1"/>
  <c r="AZ74" i="1"/>
  <c r="Z74" i="1" s="1"/>
  <c r="X74" i="1"/>
  <c r="X506" i="1"/>
  <c r="AZ506" i="1"/>
  <c r="Z506" i="1" s="1"/>
  <c r="X513" i="1"/>
  <c r="AZ513" i="1"/>
  <c r="Z513" i="1" s="1"/>
  <c r="X96" i="1"/>
  <c r="AZ96" i="1"/>
  <c r="Z96" i="1" s="1"/>
  <c r="X637" i="1"/>
  <c r="AZ637" i="1"/>
  <c r="Z637" i="1" s="1"/>
  <c r="X259" i="1"/>
  <c r="AZ259" i="1"/>
  <c r="Z259" i="1" s="1"/>
  <c r="X682" i="1"/>
  <c r="AZ682" i="1"/>
  <c r="Z682" i="1" s="1"/>
  <c r="AZ32" i="1"/>
  <c r="Z32" i="1" s="1"/>
  <c r="X32" i="1"/>
  <c r="AG32" i="1" s="1"/>
  <c r="AI32" i="1" s="1"/>
  <c r="X608" i="1"/>
  <c r="AZ608" i="1"/>
  <c r="Z608" i="1" s="1"/>
  <c r="X599" i="1"/>
  <c r="AZ599" i="1"/>
  <c r="Z599" i="1" s="1"/>
  <c r="X40" i="1"/>
  <c r="AZ40" i="1"/>
  <c r="Z40" i="1" s="1"/>
  <c r="AZ327" i="1"/>
  <c r="Z327" i="1" s="1"/>
  <c r="X327" i="1"/>
  <c r="AZ273" i="1"/>
  <c r="Z273" i="1" s="1"/>
  <c r="X273" i="1"/>
  <c r="AZ281" i="1"/>
  <c r="Z281" i="1" s="1"/>
  <c r="X281" i="1"/>
  <c r="X527" i="1"/>
  <c r="AZ527" i="1"/>
  <c r="Z527" i="1" s="1"/>
  <c r="X354" i="1"/>
  <c r="AZ354" i="1"/>
  <c r="Z354" i="1" s="1"/>
  <c r="AZ90" i="1"/>
  <c r="Z90" i="1" s="1"/>
  <c r="X90" i="1"/>
  <c r="X565" i="1"/>
  <c r="AZ565" i="1"/>
  <c r="Z565" i="1" s="1"/>
  <c r="X585" i="1"/>
  <c r="AZ585" i="1"/>
  <c r="Z585" i="1" s="1"/>
  <c r="CR142" i="1"/>
  <c r="AY624" i="1"/>
  <c r="Y624" i="1" s="1"/>
  <c r="W624" i="1"/>
  <c r="AX624" i="1"/>
  <c r="CF664" i="1"/>
  <c r="X519" i="1"/>
  <c r="AZ519" i="1"/>
  <c r="Z519" i="1" s="1"/>
  <c r="CR56" i="1"/>
  <c r="AY120" i="1"/>
  <c r="Y120" i="1" s="1"/>
  <c r="W120" i="1"/>
  <c r="AX120" i="1"/>
  <c r="X551" i="1"/>
  <c r="AZ551" i="1"/>
  <c r="Z551" i="1" s="1"/>
  <c r="X584" i="1"/>
  <c r="AZ584" i="1"/>
  <c r="Z584" i="1" s="1"/>
  <c r="AY663" i="1"/>
  <c r="Y663" i="1" s="1"/>
  <c r="W663" i="1"/>
  <c r="AX663" i="1"/>
  <c r="X366" i="1"/>
  <c r="AZ366" i="1"/>
  <c r="Z366" i="1" s="1"/>
  <c r="X478" i="1"/>
  <c r="AZ478" i="1"/>
  <c r="Z478" i="1" s="1"/>
  <c r="X301" i="1"/>
  <c r="AZ301" i="1"/>
  <c r="Z301" i="1" s="1"/>
  <c r="AY430" i="1"/>
  <c r="Y430" i="1" s="1"/>
  <c r="W430" i="1"/>
  <c r="AX430" i="1"/>
  <c r="AZ180" i="1"/>
  <c r="Z180" i="1" s="1"/>
  <c r="X180" i="1"/>
  <c r="W178" i="1"/>
  <c r="AX178" i="1"/>
  <c r="AY178" i="1"/>
  <c r="Y178" i="1" s="1"/>
  <c r="X520" i="1"/>
  <c r="AZ520" i="1"/>
  <c r="Z520" i="1" s="1"/>
  <c r="X566" i="1"/>
  <c r="AZ566" i="1"/>
  <c r="Z566" i="1" s="1"/>
  <c r="AZ657" i="1"/>
  <c r="Z657" i="1" s="1"/>
  <c r="X657" i="1"/>
  <c r="X654" i="1"/>
  <c r="AZ654" i="1"/>
  <c r="Z654" i="1" s="1"/>
  <c r="AG145" i="1"/>
  <c r="AI145" i="1" s="1"/>
  <c r="X391" i="1"/>
  <c r="AZ391" i="1"/>
  <c r="Z391" i="1" s="1"/>
  <c r="AX379" i="1"/>
  <c r="AY379" i="1"/>
  <c r="Y379" i="1" s="1"/>
  <c r="W379" i="1"/>
  <c r="X372" i="1"/>
  <c r="AZ372" i="1"/>
  <c r="Z372" i="1" s="1"/>
  <c r="X529" i="1"/>
  <c r="AZ529" i="1"/>
  <c r="Z529" i="1" s="1"/>
  <c r="X543" i="1"/>
  <c r="AZ543" i="1"/>
  <c r="Z543" i="1" s="1"/>
  <c r="AZ125" i="1"/>
  <c r="Z125" i="1" s="1"/>
  <c r="X125" i="1"/>
  <c r="CR393" i="1"/>
  <c r="AQ54" i="1"/>
  <c r="X591" i="1"/>
  <c r="AZ591" i="1"/>
  <c r="Z591" i="1" s="1"/>
  <c r="X298" i="1"/>
  <c r="AZ298" i="1"/>
  <c r="Z298" i="1" s="1"/>
  <c r="AZ539" i="1"/>
  <c r="Z539" i="1" s="1"/>
  <c r="X539" i="1"/>
  <c r="CF428" i="1"/>
  <c r="CF80" i="1"/>
  <c r="X578" i="1"/>
  <c r="AZ578" i="1"/>
  <c r="Z578" i="1" s="1"/>
  <c r="X37" i="1"/>
  <c r="AZ37" i="1"/>
  <c r="Z37" i="1" s="1"/>
  <c r="X143" i="1"/>
  <c r="AZ143" i="1"/>
  <c r="Z143" i="1" s="1"/>
  <c r="CF384" i="1"/>
  <c r="AG384" i="1"/>
  <c r="AI384" i="1" s="1"/>
  <c r="X79" i="1"/>
  <c r="AZ79" i="1"/>
  <c r="Z79" i="1" s="1"/>
  <c r="AZ156" i="1"/>
  <c r="Z156" i="1" s="1"/>
  <c r="X156" i="1"/>
  <c r="AZ681" i="1"/>
  <c r="Z681" i="1" s="1"/>
  <c r="X681" i="1"/>
  <c r="AZ405" i="1"/>
  <c r="Z405" i="1" s="1"/>
  <c r="X405" i="1"/>
  <c r="X121" i="1"/>
  <c r="AZ121" i="1"/>
  <c r="Z121" i="1" s="1"/>
  <c r="AZ359" i="1"/>
  <c r="Z359" i="1" s="1"/>
  <c r="X359" i="1"/>
  <c r="X369" i="1"/>
  <c r="AZ369" i="1"/>
  <c r="Z369" i="1" s="1"/>
  <c r="X553" i="1"/>
  <c r="AZ553" i="1"/>
  <c r="Z553" i="1" s="1"/>
  <c r="X581" i="1"/>
  <c r="AZ581" i="1"/>
  <c r="Z581" i="1" s="1"/>
  <c r="CR424" i="1"/>
  <c r="AY583" i="1"/>
  <c r="Y583" i="1" s="1"/>
  <c r="W583" i="1"/>
  <c r="AX583" i="1"/>
  <c r="CF490" i="1"/>
  <c r="AG490" i="1"/>
  <c r="AI490" i="1" s="1"/>
  <c r="X483" i="1"/>
  <c r="AZ483" i="1"/>
  <c r="Z483" i="1" s="1"/>
  <c r="AY658" i="1"/>
  <c r="Y658" i="1" s="1"/>
  <c r="W658" i="1"/>
  <c r="AX658" i="1"/>
  <c r="W282" i="1"/>
  <c r="AY282" i="1"/>
  <c r="Y282" i="1" s="1"/>
  <c r="AX282" i="1"/>
  <c r="CF364" i="1"/>
  <c r="AG364" i="1"/>
  <c r="AI364" i="1" s="1"/>
  <c r="AZ630" i="1"/>
  <c r="Z630" i="1" s="1"/>
  <c r="X630" i="1"/>
  <c r="AS22" i="1"/>
  <c r="AY678" i="1"/>
  <c r="Y678" i="1" s="1"/>
  <c r="W678" i="1"/>
  <c r="AX678" i="1"/>
  <c r="X434" i="1"/>
  <c r="AZ434" i="1"/>
  <c r="Z434" i="1" s="1"/>
  <c r="AZ177" i="1"/>
  <c r="Z177" i="1" s="1"/>
  <c r="X177" i="1"/>
  <c r="AZ174" i="1"/>
  <c r="Z174" i="1" s="1"/>
  <c r="X174" i="1"/>
  <c r="AZ408" i="1"/>
  <c r="Z408" i="1" s="1"/>
  <c r="X408" i="1"/>
  <c r="AZ317" i="1"/>
  <c r="Z317" i="1" s="1"/>
  <c r="X317" i="1"/>
  <c r="W349" i="1"/>
  <c r="AX349" i="1"/>
  <c r="AY349" i="1"/>
  <c r="Y349" i="1" s="1"/>
  <c r="AY224" i="1"/>
  <c r="Y224" i="1" s="1"/>
  <c r="AX224" i="1"/>
  <c r="W224" i="1"/>
  <c r="AG324" i="1"/>
  <c r="AI324" i="1" s="1"/>
  <c r="CF324" i="1"/>
  <c r="AZ29" i="1"/>
  <c r="Z29" i="1" s="1"/>
  <c r="X29" i="1"/>
  <c r="AR33" i="1"/>
  <c r="AY193" i="1"/>
  <c r="Y193" i="1" s="1"/>
  <c r="W193" i="1"/>
  <c r="AX193" i="1"/>
  <c r="X243" i="1"/>
  <c r="AZ243" i="1"/>
  <c r="Z243" i="1" s="1"/>
  <c r="X290" i="1"/>
  <c r="AZ290" i="1"/>
  <c r="Z290" i="1" s="1"/>
  <c r="W647" i="1"/>
  <c r="AX647" i="1"/>
  <c r="AY647" i="1"/>
  <c r="Y647" i="1" s="1"/>
  <c r="AZ577" i="1"/>
  <c r="Z577" i="1" s="1"/>
  <c r="X577" i="1"/>
  <c r="AZ344" i="1"/>
  <c r="Z344" i="1" s="1"/>
  <c r="X344" i="1"/>
  <c r="X92" i="1"/>
  <c r="AZ92" i="1"/>
  <c r="Z92" i="1" s="1"/>
  <c r="X280" i="1"/>
  <c r="AZ280" i="1"/>
  <c r="Z280" i="1" s="1"/>
  <c r="AZ231" i="1"/>
  <c r="Z231" i="1" s="1"/>
  <c r="X231" i="1"/>
  <c r="AZ640" i="1"/>
  <c r="Z640" i="1" s="1"/>
  <c r="X640" i="1"/>
  <c r="CF311" i="1"/>
  <c r="AG311" i="1"/>
  <c r="AI311" i="1" s="1"/>
  <c r="AZ423" i="1"/>
  <c r="Z423" i="1" s="1"/>
  <c r="X423" i="1"/>
  <c r="AX5" i="1"/>
  <c r="W5" i="1"/>
  <c r="AY5" i="1"/>
  <c r="Y5" i="1" s="1"/>
  <c r="CB25" i="4"/>
  <c r="CB31" i="4"/>
  <c r="BO32" i="4"/>
  <c r="BO24" i="4"/>
  <c r="CB27" i="4"/>
  <c r="BO26" i="4"/>
  <c r="CB33" i="4"/>
  <c r="BN24" i="4"/>
  <c r="CC26" i="4"/>
  <c r="BO23" i="4"/>
  <c r="CC32" i="4"/>
  <c r="CB36" i="4"/>
  <c r="CC31" i="4"/>
  <c r="BO30" i="4"/>
  <c r="BN34" i="4"/>
  <c r="BO33" i="4"/>
  <c r="BN25" i="4"/>
  <c r="CC24" i="4"/>
  <c r="BN23" i="4"/>
  <c r="BN35" i="4"/>
  <c r="CC29" i="4"/>
  <c r="BO28" i="4"/>
  <c r="BO34" i="4"/>
  <c r="BO36" i="4"/>
  <c r="BN32" i="4"/>
  <c r="BO31" i="4"/>
  <c r="CC39" i="4"/>
  <c r="CB35" i="4"/>
  <c r="CB24" i="4"/>
  <c r="CC38" i="4"/>
  <c r="CC27" i="4"/>
  <c r="CB23" i="4"/>
  <c r="BN30" i="4"/>
  <c r="BO29" i="4"/>
  <c r="BN37" i="4"/>
  <c r="CB34" i="4"/>
  <c r="CC36" i="4"/>
  <c r="BN29" i="4"/>
  <c r="CC37" i="4"/>
  <c r="CB37" i="4"/>
  <c r="BO39" i="4"/>
  <c r="BN33" i="4"/>
  <c r="CB32" i="4"/>
  <c r="BN39" i="4"/>
  <c r="BN27" i="4"/>
  <c r="CB38" i="4"/>
  <c r="CC25" i="4"/>
  <c r="BN28" i="4"/>
  <c r="BO27" i="4"/>
  <c r="CC30" i="4"/>
  <c r="CC35" i="4"/>
  <c r="BN38" i="4"/>
  <c r="BO37" i="4"/>
  <c r="CC28" i="4"/>
  <c r="CB30" i="4"/>
  <c r="CC23" i="4"/>
  <c r="BO38" i="4"/>
  <c r="CB39" i="4"/>
  <c r="BN26" i="4"/>
  <c r="CB28" i="4"/>
  <c r="BO25" i="4"/>
  <c r="BN31" i="4"/>
  <c r="CC33" i="4"/>
  <c r="CB29" i="4"/>
  <c r="BN36" i="4"/>
  <c r="CC34" i="4"/>
  <c r="CB26" i="4"/>
  <c r="BO35" i="4"/>
  <c r="A10" i="4"/>
  <c r="A11" i="4"/>
  <c r="A9" i="4"/>
  <c r="AG168" i="1" l="1"/>
  <c r="AI168" i="1" s="1"/>
  <c r="CF151" i="1"/>
  <c r="AG322" i="1"/>
  <c r="AI322" i="1" s="1"/>
  <c r="CF466" i="1"/>
  <c r="AG258" i="1"/>
  <c r="AI258" i="1" s="1"/>
  <c r="CR322" i="1"/>
  <c r="AG286" i="1"/>
  <c r="AI286" i="1" s="1"/>
  <c r="AG554" i="1"/>
  <c r="AI554" i="1" s="1"/>
  <c r="CF534" i="1"/>
  <c r="CF505" i="1"/>
  <c r="AG201" i="1"/>
  <c r="AI201" i="1" s="1"/>
  <c r="AG661" i="1"/>
  <c r="AI661" i="1" s="1"/>
  <c r="AG161" i="1"/>
  <c r="AI161" i="1" s="1"/>
  <c r="CF685" i="1"/>
  <c r="CF512" i="1"/>
  <c r="AG362" i="1"/>
  <c r="AI362" i="1" s="1"/>
  <c r="CF268" i="1"/>
  <c r="AG652" i="1"/>
  <c r="AI652" i="1" s="1"/>
  <c r="AG673" i="1"/>
  <c r="AI673" i="1" s="1"/>
  <c r="CF462" i="1"/>
  <c r="AG453" i="1"/>
  <c r="CF427" i="1"/>
  <c r="AG200" i="1"/>
  <c r="AI200" i="1" s="1"/>
  <c r="CF277" i="1"/>
  <c r="AG327" i="1"/>
  <c r="AI327" i="1" s="1"/>
  <c r="AG346" i="1"/>
  <c r="AI346" i="1" s="1"/>
  <c r="AG667" i="1"/>
  <c r="AI667" i="1" s="1"/>
  <c r="AG528" i="1"/>
  <c r="AI528" i="1" s="1"/>
  <c r="CF172" i="1"/>
  <c r="AZ328" i="1"/>
  <c r="Z328" i="1" s="1"/>
  <c r="X328" i="1"/>
  <c r="CF474" i="1"/>
  <c r="AG447" i="1"/>
  <c r="AI447" i="1" s="1"/>
  <c r="AG628" i="1"/>
  <c r="AI628" i="1" s="1"/>
  <c r="CF480" i="1"/>
  <c r="CF366" i="1"/>
  <c r="AG613" i="1"/>
  <c r="AI613" i="1" s="1"/>
  <c r="CF203" i="1"/>
  <c r="CF161" i="1"/>
  <c r="CF327" i="1"/>
  <c r="CF415" i="1"/>
  <c r="CF422" i="1"/>
  <c r="AG462" i="1"/>
  <c r="AI462" i="1" s="1"/>
  <c r="AG62" i="1"/>
  <c r="AI62" i="1" s="1"/>
  <c r="CF180" i="1"/>
  <c r="CF445" i="1"/>
  <c r="AG685" i="1"/>
  <c r="AI685" i="1" s="1"/>
  <c r="CR421" i="1"/>
  <c r="AG508" i="1"/>
  <c r="AI508" i="1" s="1"/>
  <c r="AG187" i="1"/>
  <c r="AI187" i="1" s="1"/>
  <c r="CF355" i="1"/>
  <c r="CF597" i="1"/>
  <c r="CF260" i="1"/>
  <c r="CF229" i="1"/>
  <c r="CF608" i="1"/>
  <c r="CF513" i="1"/>
  <c r="CR367" i="1"/>
  <c r="CR321" i="1"/>
  <c r="AG438" i="1"/>
  <c r="AI438" i="1" s="1"/>
  <c r="AG186" i="1"/>
  <c r="AI186" i="1" s="1"/>
  <c r="CF338" i="1"/>
  <c r="CR153" i="1"/>
  <c r="CF602" i="1"/>
  <c r="AG294" i="1"/>
  <c r="AI294" i="1" s="1"/>
  <c r="AG292" i="1"/>
  <c r="AI292" i="1" s="1"/>
  <c r="CF538" i="1"/>
  <c r="CF436" i="1"/>
  <c r="AG335" i="1"/>
  <c r="AI335" i="1" s="1"/>
  <c r="CR314" i="1"/>
  <c r="CF236" i="1"/>
  <c r="AG662" i="1"/>
  <c r="AI662" i="1" s="1"/>
  <c r="AG35" i="1"/>
  <c r="AI35" i="1" s="1"/>
  <c r="AG130" i="1"/>
  <c r="AI130" i="1" s="1"/>
  <c r="AG512" i="1"/>
  <c r="AI512" i="1" s="1"/>
  <c r="AG203" i="1"/>
  <c r="AI203" i="1" s="1"/>
  <c r="CF362" i="1"/>
  <c r="CF397" i="1"/>
  <c r="CR562" i="1"/>
  <c r="CF568" i="1"/>
  <c r="CF585" i="1"/>
  <c r="AG642" i="1"/>
  <c r="AI642" i="1" s="1"/>
  <c r="CF326" i="1"/>
  <c r="AG140" i="1"/>
  <c r="AI140" i="1" s="1"/>
  <c r="CF26" i="1"/>
  <c r="AG547" i="1"/>
  <c r="AI547" i="1" s="1"/>
  <c r="CF639" i="1"/>
  <c r="AG371" i="1"/>
  <c r="AI371" i="1" s="1"/>
  <c r="X649" i="1"/>
  <c r="AZ649" i="1"/>
  <c r="Z649" i="1" s="1"/>
  <c r="AG366" i="1"/>
  <c r="AI366" i="1" s="1"/>
  <c r="AG432" i="1"/>
  <c r="AI432" i="1" s="1"/>
  <c r="CF356" i="1"/>
  <c r="AG277" i="1"/>
  <c r="AI277" i="1" s="1"/>
  <c r="AG291" i="1"/>
  <c r="AI291" i="1" s="1"/>
  <c r="CF463" i="1"/>
  <c r="AG108" i="1"/>
  <c r="AI108" i="1" s="1"/>
  <c r="AG481" i="1"/>
  <c r="AI481" i="1" s="1"/>
  <c r="AG374" i="1"/>
  <c r="AI374" i="1" s="1"/>
  <c r="CF246" i="1"/>
  <c r="CF16" i="1"/>
  <c r="AG209" i="1"/>
  <c r="AI209" i="1" s="1"/>
  <c r="CF546" i="1"/>
  <c r="AG558" i="1"/>
  <c r="AI558" i="1" s="1"/>
  <c r="CF108" i="1"/>
  <c r="CF83" i="1"/>
  <c r="AG164" i="1"/>
  <c r="AI164" i="1" s="1"/>
  <c r="CR380" i="1"/>
  <c r="AG608" i="1"/>
  <c r="AI608" i="1" s="1"/>
  <c r="CF123" i="1"/>
  <c r="CF628" i="1"/>
  <c r="AG246" i="1"/>
  <c r="AI246" i="1" s="1"/>
  <c r="CF165" i="1"/>
  <c r="CF618" i="1"/>
  <c r="CF511" i="1"/>
  <c r="AG639" i="1"/>
  <c r="AI639" i="1" s="1"/>
  <c r="CF477" i="1"/>
  <c r="CF432" i="1"/>
  <c r="AG517" i="1"/>
  <c r="AI517" i="1" s="1"/>
  <c r="CF668" i="1"/>
  <c r="CR542" i="1"/>
  <c r="CR402" i="1"/>
  <c r="AG167" i="1"/>
  <c r="AI167" i="1" s="1"/>
  <c r="CR428" i="1"/>
  <c r="AG632" i="1"/>
  <c r="AI632" i="1" s="1"/>
  <c r="CF673" i="1"/>
  <c r="AG623" i="1"/>
  <c r="AI623" i="1" s="1"/>
  <c r="AG687" i="1"/>
  <c r="AI687" i="1" s="1"/>
  <c r="CF655" i="1"/>
  <c r="AG146" i="1"/>
  <c r="AI146" i="1" s="1"/>
  <c r="AG57" i="1"/>
  <c r="AI57" i="1" s="1"/>
  <c r="AG49" i="1"/>
  <c r="AI49" i="1" s="1"/>
  <c r="AG16" i="1"/>
  <c r="AI16" i="1" s="1"/>
  <c r="CF294" i="1"/>
  <c r="AG83" i="1"/>
  <c r="AI83" i="1" s="1"/>
  <c r="CF49" i="1"/>
  <c r="AG151" i="1"/>
  <c r="AI151" i="1" s="1"/>
  <c r="AG674" i="1"/>
  <c r="AI674" i="1" s="1"/>
  <c r="AG436" i="1"/>
  <c r="AI436" i="1" s="1"/>
  <c r="CF556" i="1"/>
  <c r="CF589" i="1"/>
  <c r="CF62" i="1"/>
  <c r="CF348" i="1"/>
  <c r="CF374" i="1"/>
  <c r="AG585" i="1"/>
  <c r="AI585" i="1" s="1"/>
  <c r="CF143" i="1"/>
  <c r="AG603" i="1"/>
  <c r="AI603" i="1" s="1"/>
  <c r="CF136" i="1"/>
  <c r="AG588" i="1"/>
  <c r="AI588" i="1" s="1"/>
  <c r="AG477" i="1"/>
  <c r="AI477" i="1" s="1"/>
  <c r="AG401" i="1"/>
  <c r="AI401" i="1" s="1"/>
  <c r="CF648" i="1"/>
  <c r="CF535" i="1"/>
  <c r="CF207" i="1"/>
  <c r="CF201" i="1"/>
  <c r="CR491" i="1"/>
  <c r="AG170" i="1"/>
  <c r="AI170" i="1" s="1"/>
  <c r="AG26" i="1"/>
  <c r="AI26" i="1" s="1"/>
  <c r="CF665" i="1"/>
  <c r="CR612" i="1"/>
  <c r="CF695" i="1"/>
  <c r="CF170" i="1"/>
  <c r="AG480" i="1"/>
  <c r="AI480" i="1" s="1"/>
  <c r="CF527" i="1"/>
  <c r="CF96" i="1"/>
  <c r="AG228" i="1"/>
  <c r="AI228" i="1" s="1"/>
  <c r="CF515" i="1"/>
  <c r="AG303" i="1"/>
  <c r="AI303" i="1" s="1"/>
  <c r="AG72" i="1"/>
  <c r="AI72" i="1" s="1"/>
  <c r="CF11" i="1"/>
  <c r="CF125" i="1"/>
  <c r="CF212" i="1"/>
  <c r="AG618" i="1"/>
  <c r="AI618" i="1" s="1"/>
  <c r="CF460" i="1"/>
  <c r="CF690" i="1"/>
  <c r="CF31" i="1"/>
  <c r="AG356" i="1"/>
  <c r="AI356" i="1" s="1"/>
  <c r="AG34" i="1"/>
  <c r="AI34" i="1" s="1"/>
  <c r="CF440" i="1"/>
  <c r="CF130" i="1"/>
  <c r="AG165" i="1"/>
  <c r="AI165" i="1" s="1"/>
  <c r="AG478" i="1"/>
  <c r="AI478" i="1" s="1"/>
  <c r="AG273" i="1"/>
  <c r="AI273" i="1" s="1"/>
  <c r="AG95" i="1"/>
  <c r="AI95" i="1" s="1"/>
  <c r="CF35" i="1"/>
  <c r="AG660" i="1"/>
  <c r="AI660" i="1" s="1"/>
  <c r="CF113" i="1"/>
  <c r="CR466" i="1"/>
  <c r="AG463" i="1"/>
  <c r="AI463" i="1" s="1"/>
  <c r="CR270" i="1"/>
  <c r="CF186" i="1"/>
  <c r="AG511" i="1"/>
  <c r="AI511" i="1" s="1"/>
  <c r="CF508" i="1"/>
  <c r="AG338" i="1"/>
  <c r="AI338" i="1" s="1"/>
  <c r="AG251" i="1"/>
  <c r="AI251" i="1" s="1"/>
  <c r="CR319" i="1"/>
  <c r="AZ343" i="1"/>
  <c r="Z343" i="1" s="1"/>
  <c r="X343" i="1"/>
  <c r="CF32" i="1"/>
  <c r="CF613" i="1"/>
  <c r="CF667" i="1"/>
  <c r="AG569" i="1"/>
  <c r="AI569" i="1" s="1"/>
  <c r="AG538" i="1"/>
  <c r="AI538" i="1" s="1"/>
  <c r="AG655" i="1"/>
  <c r="AI655" i="1" s="1"/>
  <c r="CF286" i="1"/>
  <c r="AG602" i="1"/>
  <c r="AI602" i="1" s="1"/>
  <c r="AG568" i="1"/>
  <c r="AI568" i="1" s="1"/>
  <c r="CF481" i="1"/>
  <c r="CF318" i="1"/>
  <c r="CF617" i="1"/>
  <c r="AG599" i="1"/>
  <c r="AI599" i="1" s="1"/>
  <c r="CF637" i="1"/>
  <c r="CF417" i="1"/>
  <c r="AG474" i="1"/>
  <c r="AI474" i="1" s="1"/>
  <c r="CF112" i="1"/>
  <c r="AG326" i="1"/>
  <c r="AI326" i="1" s="1"/>
  <c r="CF76" i="1"/>
  <c r="CF20" i="1"/>
  <c r="AG543" i="1"/>
  <c r="AI543" i="1" s="1"/>
  <c r="CF558" i="1"/>
  <c r="CF200" i="1"/>
  <c r="AG507" i="1"/>
  <c r="AI507" i="1" s="1"/>
  <c r="AG325" i="1"/>
  <c r="AI325" i="1" s="1"/>
  <c r="CF209" i="1"/>
  <c r="AG506" i="1"/>
  <c r="AI506" i="1" s="1"/>
  <c r="CF140" i="1"/>
  <c r="CF401" i="1"/>
  <c r="AG669" i="1"/>
  <c r="AI669" i="1" s="1"/>
  <c r="CF472" i="1"/>
  <c r="CF451" i="1"/>
  <c r="AG296" i="1"/>
  <c r="AI296" i="1" s="1"/>
  <c r="CF335" i="1"/>
  <c r="CF176" i="1"/>
  <c r="AG570" i="1"/>
  <c r="AI570" i="1" s="1"/>
  <c r="CF552" i="1"/>
  <c r="CF106" i="1"/>
  <c r="CF603" i="1"/>
  <c r="AG80" i="1"/>
  <c r="AI80" i="1" s="1"/>
  <c r="CF303" i="1"/>
  <c r="CF468" i="1"/>
  <c r="CF271" i="1"/>
  <c r="CF342" i="1"/>
  <c r="AG460" i="1"/>
  <c r="AI460" i="1" s="1"/>
  <c r="AG527" i="1"/>
  <c r="AI527" i="1" s="1"/>
  <c r="AG497" i="1"/>
  <c r="AI497" i="1" s="1"/>
  <c r="CF175" i="1"/>
  <c r="CF357" i="1"/>
  <c r="AG397" i="1"/>
  <c r="AI397" i="1" s="1"/>
  <c r="CF252" i="1"/>
  <c r="AG297" i="1"/>
  <c r="AI297" i="1" s="1"/>
  <c r="AG546" i="1"/>
  <c r="AI546" i="1" s="1"/>
  <c r="AG301" i="1"/>
  <c r="CF313" i="1"/>
  <c r="CF346" i="1"/>
  <c r="AG341" i="1"/>
  <c r="AI341" i="1" s="1"/>
  <c r="CF285" i="1"/>
  <c r="CF95" i="1"/>
  <c r="CF34" i="1"/>
  <c r="AG534" i="1"/>
  <c r="AI534" i="1" s="1"/>
  <c r="CF547" i="1"/>
  <c r="AG268" i="1"/>
  <c r="AI268" i="1" s="1"/>
  <c r="AG125" i="1"/>
  <c r="AI125" i="1" s="1"/>
  <c r="AG175" i="1"/>
  <c r="AI175" i="1" s="1"/>
  <c r="AG651" i="1"/>
  <c r="AI651" i="1" s="1"/>
  <c r="CF623" i="1"/>
  <c r="AG357" i="1"/>
  <c r="AI357" i="1" s="1"/>
  <c r="CF351" i="1"/>
  <c r="AG75" i="1"/>
  <c r="AI75" i="1" s="1"/>
  <c r="CF156" i="1"/>
  <c r="AG427" i="1"/>
  <c r="AI427" i="1" s="1"/>
  <c r="CF487" i="1"/>
  <c r="CF642" i="1"/>
  <c r="AG595" i="1"/>
  <c r="AI595" i="1" s="1"/>
  <c r="AG318" i="1"/>
  <c r="AI318" i="1" s="1"/>
  <c r="AG561" i="1"/>
  <c r="AI561" i="1" s="1"/>
  <c r="AG192" i="1"/>
  <c r="AI192" i="1" s="1"/>
  <c r="AG7" i="1"/>
  <c r="AI7" i="1" s="1"/>
  <c r="CF524" i="1"/>
  <c r="CF278" i="1"/>
  <c r="CF251" i="1"/>
  <c r="CF403" i="1"/>
  <c r="CF528" i="1"/>
  <c r="AG17" i="1"/>
  <c r="AI17" i="1" s="1"/>
  <c r="CF447" i="1"/>
  <c r="CF543" i="1"/>
  <c r="CF506" i="1"/>
  <c r="CF273" i="1"/>
  <c r="CF272" i="1"/>
  <c r="AG586" i="1"/>
  <c r="AI586" i="1" s="1"/>
  <c r="CF517" i="1"/>
  <c r="AG505" i="1"/>
  <c r="AI505" i="1" s="1"/>
  <c r="AG693" i="1"/>
  <c r="AI693" i="1" s="1"/>
  <c r="AG691" i="1"/>
  <c r="AI691" i="1" s="1"/>
  <c r="CF72" i="1"/>
  <c r="CF371" i="1"/>
  <c r="CF168" i="1"/>
  <c r="CF651" i="1"/>
  <c r="CF549" i="1"/>
  <c r="CF425" i="1"/>
  <c r="CF470" i="1"/>
  <c r="CF228" i="1"/>
  <c r="CF167" i="1"/>
  <c r="CF569" i="1"/>
  <c r="CF581" i="1"/>
  <c r="CF536" i="1"/>
  <c r="AG214" i="1"/>
  <c r="AI214" i="1" s="1"/>
  <c r="CF385" i="1"/>
  <c r="CF301" i="1"/>
  <c r="CF90" i="1"/>
  <c r="CF40" i="1"/>
  <c r="AG172" i="1"/>
  <c r="AI172" i="1" s="1"/>
  <c r="CF341" i="1"/>
  <c r="AG31" i="1"/>
  <c r="AI31" i="1" s="1"/>
  <c r="CF669" i="1"/>
  <c r="CF57" i="1"/>
  <c r="AG313" i="1"/>
  <c r="AI313" i="1" s="1"/>
  <c r="CF507" i="1"/>
  <c r="AG556" i="1"/>
  <c r="AI556" i="1" s="1"/>
  <c r="CF53" i="1"/>
  <c r="AG415" i="1"/>
  <c r="AI415" i="1" s="1"/>
  <c r="AG422" i="1"/>
  <c r="AI422" i="1" s="1"/>
  <c r="CF221" i="1"/>
  <c r="AG309" i="1"/>
  <c r="AI309" i="1" s="1"/>
  <c r="AG176" i="1"/>
  <c r="AI176" i="1" s="1"/>
  <c r="AG260" i="1"/>
  <c r="AI260" i="1" s="1"/>
  <c r="CF354" i="1"/>
  <c r="CF599" i="1"/>
  <c r="AG348" i="1"/>
  <c r="AI348" i="1" s="1"/>
  <c r="CF510" i="1"/>
  <c r="AG589" i="1"/>
  <c r="AI589" i="1" s="1"/>
  <c r="CF518" i="1"/>
  <c r="AG236" i="1"/>
  <c r="AI236" i="1" s="1"/>
  <c r="AG680" i="1"/>
  <c r="AI680" i="1" s="1"/>
  <c r="CF500" i="1"/>
  <c r="CF292" i="1"/>
  <c r="CF679" i="1"/>
  <c r="AG472" i="1"/>
  <c r="AI472" i="1" s="1"/>
  <c r="CR353" i="1"/>
  <c r="AG96" i="1"/>
  <c r="AI96" i="1" s="1"/>
  <c r="AG637" i="1"/>
  <c r="AI637" i="1" s="1"/>
  <c r="CR175" i="1"/>
  <c r="AG566" i="1"/>
  <c r="AI566" i="1" s="1"/>
  <c r="AG510" i="1"/>
  <c r="AI510" i="1" s="1"/>
  <c r="CF419" i="1"/>
  <c r="AG468" i="1"/>
  <c r="AI468" i="1" s="1"/>
  <c r="AG22" i="1"/>
  <c r="AI22" i="1" s="1"/>
  <c r="AG124" i="1"/>
  <c r="AI124" i="1" s="1"/>
  <c r="CF476" i="1"/>
  <c r="CF225" i="1"/>
  <c r="CR161" i="1"/>
  <c r="CF662" i="1"/>
  <c r="AG500" i="1"/>
  <c r="AI500" i="1" s="1"/>
  <c r="AG90" i="1"/>
  <c r="AI90" i="1" s="1"/>
  <c r="AG74" i="1"/>
  <c r="AI74" i="1" s="1"/>
  <c r="CF44" i="1"/>
  <c r="AG285" i="1"/>
  <c r="AI285" i="1" s="1"/>
  <c r="CF687" i="1"/>
  <c r="AG101" i="1"/>
  <c r="AI101" i="1" s="1"/>
  <c r="AG52" i="1"/>
  <c r="AI52" i="1" s="1"/>
  <c r="CF680" i="1"/>
  <c r="AG425" i="1"/>
  <c r="AI425" i="1" s="1"/>
  <c r="AG484" i="1"/>
  <c r="AI484" i="1" s="1"/>
  <c r="CF570" i="1"/>
  <c r="AG536" i="1"/>
  <c r="AI536" i="1" s="1"/>
  <c r="CF691" i="1"/>
  <c r="AG53" i="1"/>
  <c r="AI53" i="1" s="1"/>
  <c r="CF334" i="1"/>
  <c r="CF58" i="1"/>
  <c r="CF372" i="1"/>
  <c r="AG259" i="1"/>
  <c r="AI259" i="1" s="1"/>
  <c r="AG600" i="1"/>
  <c r="AI600" i="1" s="1"/>
  <c r="CF645" i="1"/>
  <c r="AG553" i="1"/>
  <c r="AI553" i="1" s="1"/>
  <c r="AG271" i="1"/>
  <c r="AI271" i="1" s="1"/>
  <c r="AG681" i="1"/>
  <c r="AI681" i="1" s="1"/>
  <c r="CF75" i="1"/>
  <c r="AG112" i="1"/>
  <c r="AI112" i="1" s="1"/>
  <c r="CF497" i="1"/>
  <c r="CF100" i="1"/>
  <c r="AG330" i="1"/>
  <c r="AI330" i="1" s="1"/>
  <c r="AG212" i="1"/>
  <c r="CF595" i="1"/>
  <c r="CF164" i="1"/>
  <c r="AG199" i="1"/>
  <c r="AI199" i="1" s="1"/>
  <c r="AG514" i="1"/>
  <c r="AI514" i="1" s="1"/>
  <c r="AG531" i="1"/>
  <c r="AI531" i="1" s="1"/>
  <c r="AG641" i="1"/>
  <c r="AI641" i="1" s="1"/>
  <c r="CF660" i="1"/>
  <c r="AG610" i="1"/>
  <c r="AI610" i="1" s="1"/>
  <c r="CF632" i="1"/>
  <c r="CF677" i="1"/>
  <c r="CF337" i="1"/>
  <c r="CF309" i="1"/>
  <c r="AG11" i="1"/>
  <c r="AI11" i="1" s="1"/>
  <c r="AG229" i="1"/>
  <c r="AI229" i="1" s="1"/>
  <c r="AG426" i="1"/>
  <c r="AI426" i="1" s="1"/>
  <c r="CF620" i="1"/>
  <c r="CF173" i="1"/>
  <c r="CR661" i="1"/>
  <c r="CR505" i="1"/>
  <c r="CF63" i="1"/>
  <c r="AG106" i="1"/>
  <c r="AI106" i="1" s="1"/>
  <c r="AG298" i="1"/>
  <c r="AI298" i="1" s="1"/>
  <c r="CF330" i="1"/>
  <c r="AG551" i="1"/>
  <c r="AI551" i="1" s="1"/>
  <c r="AG419" i="1"/>
  <c r="AI419" i="1" s="1"/>
  <c r="CF52" i="1"/>
  <c r="AG690" i="1"/>
  <c r="AI690" i="1" s="1"/>
  <c r="AG518" i="1"/>
  <c r="AI518" i="1" s="1"/>
  <c r="CF514" i="1"/>
  <c r="CF387" i="1"/>
  <c r="AG549" i="1"/>
  <c r="AI549" i="1" s="1"/>
  <c r="CF192" i="1"/>
  <c r="CF373" i="1"/>
  <c r="CF146" i="1"/>
  <c r="CR441" i="1"/>
  <c r="AG358" i="1"/>
  <c r="AI358" i="1" s="1"/>
  <c r="AG290" i="1"/>
  <c r="AI290" i="1" s="1"/>
  <c r="CF315" i="1"/>
  <c r="CR674" i="1"/>
  <c r="AG134" i="1"/>
  <c r="AI134" i="1" s="1"/>
  <c r="CF554" i="1"/>
  <c r="CF297" i="1"/>
  <c r="CR480" i="1"/>
  <c r="CR258" i="1"/>
  <c r="CF439" i="1"/>
  <c r="CF498" i="1"/>
  <c r="CF394" i="1"/>
  <c r="AG87" i="1"/>
  <c r="AI87" i="1" s="1"/>
  <c r="AG431" i="1"/>
  <c r="AI431" i="1" s="1"/>
  <c r="CF124" i="1"/>
  <c r="AG440" i="1"/>
  <c r="AI440" i="1" s="1"/>
  <c r="AG207" i="1"/>
  <c r="AI207" i="1" s="1"/>
  <c r="AG156" i="1"/>
  <c r="AI156" i="1" s="1"/>
  <c r="AG354" i="1"/>
  <c r="AI354" i="1" s="1"/>
  <c r="CF230" i="1"/>
  <c r="CF693" i="1"/>
  <c r="AG225" i="1"/>
  <c r="AI225" i="1" s="1"/>
  <c r="CF426" i="1"/>
  <c r="AG173" i="1"/>
  <c r="AI173" i="1" s="1"/>
  <c r="CF484" i="1"/>
  <c r="CF561" i="1"/>
  <c r="CR546" i="1"/>
  <c r="CR203" i="1"/>
  <c r="CF483" i="1"/>
  <c r="AG579" i="1"/>
  <c r="AI579" i="1" s="1"/>
  <c r="AG281" i="1"/>
  <c r="AI281" i="1" s="1"/>
  <c r="AG355" i="1"/>
  <c r="AI355" i="1" s="1"/>
  <c r="CF588" i="1"/>
  <c r="CF296" i="1"/>
  <c r="CF682" i="1"/>
  <c r="AG385" i="1"/>
  <c r="AI385" i="1" s="1"/>
  <c r="AG408" i="1"/>
  <c r="AI408" i="1" s="1"/>
  <c r="AG272" i="1"/>
  <c r="AI272" i="1" s="1"/>
  <c r="CF579" i="1"/>
  <c r="CR543" i="1"/>
  <c r="AG63" i="1"/>
  <c r="AI63" i="1" s="1"/>
  <c r="AG487" i="1"/>
  <c r="AI487" i="1" s="1"/>
  <c r="AG113" i="1"/>
  <c r="AI113" i="1" s="1"/>
  <c r="AG278" i="1"/>
  <c r="AI278" i="1" s="1"/>
  <c r="AG664" i="1"/>
  <c r="AI664" i="1" s="1"/>
  <c r="CF37" i="1"/>
  <c r="CF12" i="1"/>
  <c r="CF74" i="1"/>
  <c r="AG40" i="1"/>
  <c r="AI40" i="1" s="1"/>
  <c r="AG476" i="1"/>
  <c r="AI476" i="1" s="1"/>
  <c r="CR639" i="1"/>
  <c r="AG646" i="1"/>
  <c r="AI646" i="1" s="1"/>
  <c r="CR685" i="1"/>
  <c r="AG58" i="1"/>
  <c r="AI58" i="1" s="1"/>
  <c r="AG417" i="1"/>
  <c r="AI417" i="1" s="1"/>
  <c r="CF101" i="1"/>
  <c r="CR326" i="1"/>
  <c r="CF214" i="1"/>
  <c r="AG620" i="1"/>
  <c r="AI620" i="1" s="1"/>
  <c r="CR318" i="1"/>
  <c r="CF641" i="1"/>
  <c r="AG645" i="1"/>
  <c r="AI645" i="1" s="1"/>
  <c r="AG143" i="1"/>
  <c r="AI143" i="1" s="1"/>
  <c r="AG136" i="1"/>
  <c r="AI136" i="1" s="1"/>
  <c r="CF606" i="1"/>
  <c r="CF291" i="1"/>
  <c r="AG524" i="1"/>
  <c r="AI524" i="1" s="1"/>
  <c r="AG372" i="1"/>
  <c r="CR372" i="1" s="1"/>
  <c r="CR419" i="1"/>
  <c r="CF160" i="1"/>
  <c r="AG70" i="1"/>
  <c r="AI70" i="1" s="1"/>
  <c r="AG365" i="1"/>
  <c r="AI365" i="1" s="1"/>
  <c r="AG183" i="1"/>
  <c r="AI183" i="1" s="1"/>
  <c r="AG184" i="1"/>
  <c r="AI184" i="1" s="1"/>
  <c r="AG180" i="1"/>
  <c r="AI180" i="1" s="1"/>
  <c r="AG160" i="1"/>
  <c r="AI160" i="1" s="1"/>
  <c r="CF586" i="1"/>
  <c r="CF258" i="1"/>
  <c r="AG221" i="1"/>
  <c r="AI221" i="1" s="1"/>
  <c r="CR165" i="1"/>
  <c r="CF431" i="1"/>
  <c r="CR277" i="1"/>
  <c r="CF17" i="1"/>
  <c r="CF681" i="1"/>
  <c r="CF600" i="1"/>
  <c r="AG449" i="1"/>
  <c r="AI449" i="1" s="1"/>
  <c r="CR691" i="1"/>
  <c r="CF184" i="1"/>
  <c r="CF531" i="1"/>
  <c r="CR680" i="1"/>
  <c r="CF7" i="1"/>
  <c r="AG648" i="1"/>
  <c r="AI648" i="1" s="1"/>
  <c r="CR585" i="1"/>
  <c r="AG44" i="1"/>
  <c r="AI44" i="1" s="1"/>
  <c r="AG657" i="1"/>
  <c r="AI657" i="1" s="1"/>
  <c r="CF199" i="1"/>
  <c r="CF82" i="1"/>
  <c r="AG334" i="1"/>
  <c r="AI334" i="1" s="1"/>
  <c r="CF646" i="1"/>
  <c r="AG470" i="1"/>
  <c r="AI470" i="1" s="1"/>
  <c r="CF358" i="1"/>
  <c r="X516" i="1"/>
  <c r="AZ516" i="1"/>
  <c r="Z516" i="1" s="1"/>
  <c r="CR687" i="1"/>
  <c r="AG606" i="1"/>
  <c r="AI606" i="1" s="1"/>
  <c r="AG439" i="1"/>
  <c r="AI439" i="1" s="1"/>
  <c r="AG394" i="1"/>
  <c r="AI394" i="1" s="1"/>
  <c r="CR477" i="1"/>
  <c r="CF281" i="1"/>
  <c r="AG515" i="1"/>
  <c r="AI515" i="1" s="1"/>
  <c r="CR341" i="1"/>
  <c r="CR28" i="1"/>
  <c r="CF198" i="1"/>
  <c r="AG12" i="1"/>
  <c r="AI12" i="1" s="1"/>
  <c r="AG342" i="1"/>
  <c r="AI342" i="1" s="1"/>
  <c r="AG695" i="1"/>
  <c r="AI695" i="1" s="1"/>
  <c r="CF41" i="1"/>
  <c r="AG522" i="1"/>
  <c r="AI522" i="1" s="1"/>
  <c r="AG198" i="1"/>
  <c r="AI198" i="1" s="1"/>
  <c r="CF298" i="1"/>
  <c r="CF478" i="1"/>
  <c r="AG677" i="1"/>
  <c r="AI677" i="1" s="1"/>
  <c r="AT121" i="1"/>
  <c r="CF522" i="1"/>
  <c r="AG403" i="1"/>
  <c r="AI403" i="1" s="1"/>
  <c r="CF640" i="1"/>
  <c r="CF369" i="1"/>
  <c r="AG121" i="1"/>
  <c r="AI121" i="1" s="1"/>
  <c r="CF259" i="1"/>
  <c r="AG591" i="1"/>
  <c r="AI591" i="1" s="1"/>
  <c r="CF519" i="1"/>
  <c r="CF365" i="1"/>
  <c r="AG100" i="1"/>
  <c r="AI100" i="1" s="1"/>
  <c r="AG337" i="1"/>
  <c r="AI337" i="1" s="1"/>
  <c r="CF360" i="1"/>
  <c r="CR586" i="1"/>
  <c r="CF70" i="1"/>
  <c r="AG20" i="1"/>
  <c r="AI20" i="1" s="1"/>
  <c r="CF325" i="1"/>
  <c r="CF187" i="1"/>
  <c r="AG76" i="1"/>
  <c r="AI76" i="1" s="1"/>
  <c r="CR374" i="1"/>
  <c r="CR339" i="1"/>
  <c r="CF577" i="1"/>
  <c r="CR324" i="1"/>
  <c r="CR517" i="1"/>
  <c r="AG376" i="1"/>
  <c r="AI376" i="1" s="1"/>
  <c r="AI301" i="1"/>
  <c r="CR301" i="1"/>
  <c r="CR447" i="1"/>
  <c r="AG123" i="1"/>
  <c r="AI123" i="1" s="1"/>
  <c r="CR309" i="1"/>
  <c r="AG105" i="1"/>
  <c r="AI105" i="1" s="1"/>
  <c r="CR125" i="1"/>
  <c r="CR490" i="1"/>
  <c r="CR327" i="1"/>
  <c r="AG513" i="1"/>
  <c r="AI513" i="1" s="1"/>
  <c r="CR669" i="1"/>
  <c r="CR460" i="1"/>
  <c r="CR570" i="1"/>
  <c r="CR101" i="1"/>
  <c r="CR595" i="1"/>
  <c r="CR645" i="1"/>
  <c r="CR667" i="1"/>
  <c r="CR526" i="1"/>
  <c r="AG92" i="1"/>
  <c r="AI92" i="1" s="1"/>
  <c r="CR271" i="1"/>
  <c r="CR303" i="1"/>
  <c r="CR397" i="1"/>
  <c r="CR601" i="1"/>
  <c r="CR425" i="1"/>
  <c r="CR95" i="1"/>
  <c r="CR652" i="1"/>
  <c r="CR311" i="1"/>
  <c r="CR106" i="1"/>
  <c r="CR364" i="1"/>
  <c r="CF79" i="1"/>
  <c r="CF529" i="1"/>
  <c r="CF520" i="1"/>
  <c r="CR57" i="1"/>
  <c r="CR440" i="1"/>
  <c r="CR371" i="1"/>
  <c r="CR662" i="1"/>
  <c r="CR547" i="1"/>
  <c r="CR41" i="1"/>
  <c r="CR511" i="1"/>
  <c r="AG625" i="1"/>
  <c r="AI625" i="1" s="1"/>
  <c r="AG418" i="1"/>
  <c r="AI418" i="1" s="1"/>
  <c r="AG66" i="1"/>
  <c r="AI66" i="1" s="1"/>
  <c r="AG317" i="1"/>
  <c r="AI317" i="1" s="1"/>
  <c r="CR510" i="1"/>
  <c r="CR468" i="1"/>
  <c r="CR588" i="1"/>
  <c r="CR167" i="1"/>
  <c r="CR187" i="1"/>
  <c r="CR665" i="1"/>
  <c r="CR597" i="1"/>
  <c r="CR602" i="1"/>
  <c r="CR660" i="1"/>
  <c r="AG389" i="1"/>
  <c r="AI389" i="1" s="1"/>
  <c r="CR260" i="1"/>
  <c r="CF29" i="1"/>
  <c r="CR228" i="1"/>
  <c r="AG565" i="1"/>
  <c r="AI565" i="1" s="1"/>
  <c r="CR72" i="1"/>
  <c r="CF231" i="1"/>
  <c r="AG359" i="1"/>
  <c r="AI359" i="1" s="1"/>
  <c r="CR259" i="1"/>
  <c r="CR83" i="1"/>
  <c r="CR346" i="1"/>
  <c r="CR554" i="1"/>
  <c r="CR62" i="1"/>
  <c r="CR354" i="1"/>
  <c r="CR655" i="1"/>
  <c r="CR268" i="1"/>
  <c r="CR507" i="1"/>
  <c r="CR508" i="1"/>
  <c r="CF370" i="1"/>
  <c r="AI212" i="1"/>
  <c r="CR212" i="1"/>
  <c r="CR527" i="1"/>
  <c r="CF243" i="1"/>
  <c r="AR39" i="1"/>
  <c r="AR40" i="1" s="1"/>
  <c r="X86" i="1"/>
  <c r="AZ86" i="1"/>
  <c r="Z86" i="1" s="1"/>
  <c r="CR449" i="1"/>
  <c r="AZ361" i="1"/>
  <c r="Z361" i="1" s="1"/>
  <c r="X361" i="1"/>
  <c r="CF134" i="1"/>
  <c r="X564" i="1"/>
  <c r="AZ564" i="1"/>
  <c r="Z564" i="1" s="1"/>
  <c r="X670" i="1"/>
  <c r="AZ670" i="1"/>
  <c r="Z670" i="1" s="1"/>
  <c r="AZ141" i="1"/>
  <c r="Z141" i="1" s="1"/>
  <c r="X141" i="1"/>
  <c r="CR333" i="1"/>
  <c r="CF183" i="1"/>
  <c r="CF454" i="1"/>
  <c r="AG390" i="1"/>
  <c r="AI390" i="1" s="1"/>
  <c r="AZ435" i="1"/>
  <c r="Z435" i="1" s="1"/>
  <c r="X435" i="1"/>
  <c r="CF283" i="1"/>
  <c r="X13" i="1"/>
  <c r="AZ13" i="1"/>
  <c r="Z13" i="1" s="1"/>
  <c r="CF625" i="1"/>
  <c r="CF408" i="1"/>
  <c r="CF418" i="1"/>
  <c r="AG640" i="1"/>
  <c r="AI640" i="1" s="1"/>
  <c r="CF443" i="1"/>
  <c r="CF280" i="1"/>
  <c r="CF578" i="1"/>
  <c r="CF591" i="1"/>
  <c r="AG584" i="1"/>
  <c r="AI584" i="1" s="1"/>
  <c r="CR429" i="1"/>
  <c r="X224" i="1"/>
  <c r="AZ224" i="1"/>
  <c r="Z224" i="1" s="1"/>
  <c r="CR80" i="1"/>
  <c r="AG243" i="1"/>
  <c r="AI243" i="1" s="1"/>
  <c r="CR432" i="1"/>
  <c r="CF565" i="1"/>
  <c r="CR481" i="1"/>
  <c r="CF449" i="1"/>
  <c r="AZ162" i="1"/>
  <c r="Z162" i="1" s="1"/>
  <c r="X162" i="1"/>
  <c r="CR200" i="1"/>
  <c r="CR568" i="1"/>
  <c r="X559" i="1"/>
  <c r="AZ559" i="1"/>
  <c r="Z559" i="1" s="1"/>
  <c r="CR628" i="1"/>
  <c r="CR140" i="1"/>
  <c r="AG351" i="1"/>
  <c r="AI351" i="1" s="1"/>
  <c r="CR297" i="1"/>
  <c r="CR183" i="1"/>
  <c r="CF390" i="1"/>
  <c r="X340" i="1"/>
  <c r="AZ340" i="1"/>
  <c r="Z340" i="1" s="1"/>
  <c r="AG283" i="1"/>
  <c r="AI283" i="1" s="1"/>
  <c r="CR186" i="1"/>
  <c r="AG82" i="1"/>
  <c r="AI82" i="1" s="1"/>
  <c r="CF329" i="1"/>
  <c r="CR92" i="1"/>
  <c r="AG29" i="1"/>
  <c r="AI29" i="1" s="1"/>
  <c r="CR408" i="1"/>
  <c r="AG280" i="1"/>
  <c r="AI280" i="1" s="1"/>
  <c r="CF539" i="1"/>
  <c r="CF434" i="1"/>
  <c r="X210" i="1"/>
  <c r="AZ210" i="1"/>
  <c r="Z210" i="1" s="1"/>
  <c r="CF584" i="1"/>
  <c r="X430" i="1"/>
  <c r="AZ430" i="1"/>
  <c r="Z430" i="1" s="1"/>
  <c r="AZ663" i="1"/>
  <c r="Z663" i="1" s="1"/>
  <c r="X663" i="1"/>
  <c r="X683" i="1"/>
  <c r="AZ683" i="1"/>
  <c r="Z683" i="1" s="1"/>
  <c r="X676" i="1"/>
  <c r="AZ676" i="1"/>
  <c r="Z676" i="1" s="1"/>
  <c r="X634" i="1"/>
  <c r="AZ634" i="1"/>
  <c r="Z634" i="1" s="1"/>
  <c r="AG315" i="1"/>
  <c r="AI315" i="1" s="1"/>
  <c r="AZ27" i="1"/>
  <c r="Z27" i="1" s="1"/>
  <c r="X27" i="1"/>
  <c r="AG230" i="1"/>
  <c r="AI230" i="1" s="1"/>
  <c r="X157" i="1"/>
  <c r="AZ157" i="1"/>
  <c r="Z157" i="1" s="1"/>
  <c r="AG360" i="1"/>
  <c r="AI360" i="1" s="1"/>
  <c r="CR446" i="1"/>
  <c r="CF386" i="1"/>
  <c r="AZ479" i="1"/>
  <c r="Z479" i="1" s="1"/>
  <c r="X479" i="1"/>
  <c r="CR646" i="1"/>
  <c r="AZ155" i="1"/>
  <c r="Z155" i="1" s="1"/>
  <c r="X155" i="1"/>
  <c r="AG329" i="1"/>
  <c r="AI329" i="1" s="1"/>
  <c r="AZ205" i="1"/>
  <c r="Z205" i="1" s="1"/>
  <c r="X205" i="1"/>
  <c r="CR17" i="1"/>
  <c r="AZ532" i="1"/>
  <c r="Z532" i="1" s="1"/>
  <c r="X532" i="1"/>
  <c r="CF92" i="1"/>
  <c r="CR403" i="1"/>
  <c r="AZ117" i="1"/>
  <c r="Z117" i="1" s="1"/>
  <c r="X117" i="1"/>
  <c r="AG581" i="1"/>
  <c r="AI581" i="1" s="1"/>
  <c r="CF359" i="1"/>
  <c r="CF121" i="1"/>
  <c r="AG539" i="1"/>
  <c r="AI539" i="1" s="1"/>
  <c r="AG434" i="1"/>
  <c r="AI434" i="1" s="1"/>
  <c r="X647" i="1"/>
  <c r="AZ647" i="1"/>
  <c r="Z647" i="1" s="1"/>
  <c r="CR143" i="1"/>
  <c r="CR384" i="1"/>
  <c r="AZ379" i="1"/>
  <c r="Z379" i="1" s="1"/>
  <c r="X379" i="1"/>
  <c r="CR49" i="1"/>
  <c r="AP98" i="1"/>
  <c r="CR124" i="1"/>
  <c r="CR136" i="1"/>
  <c r="X213" i="1"/>
  <c r="AZ213" i="1"/>
  <c r="Z213" i="1" s="1"/>
  <c r="AZ672" i="1"/>
  <c r="Z672" i="1" s="1"/>
  <c r="X672" i="1"/>
  <c r="AG386" i="1"/>
  <c r="AI386" i="1" s="1"/>
  <c r="AZ36" i="1"/>
  <c r="Z36" i="1" s="1"/>
  <c r="X36" i="1"/>
  <c r="X288" i="1"/>
  <c r="AZ288" i="1"/>
  <c r="Z288" i="1" s="1"/>
  <c r="CR528" i="1"/>
  <c r="CR207" i="1"/>
  <c r="CR358" i="1"/>
  <c r="AG370" i="1"/>
  <c r="AI370" i="1" s="1"/>
  <c r="AG79" i="1"/>
  <c r="AI79" i="1" s="1"/>
  <c r="CF317" i="1"/>
  <c r="CF566" i="1"/>
  <c r="AG369" i="1"/>
  <c r="AI369" i="1" s="1"/>
  <c r="X349" i="1"/>
  <c r="AZ349" i="1"/>
  <c r="Z349" i="1" s="1"/>
  <c r="CR474" i="1"/>
  <c r="AG231" i="1"/>
  <c r="AI231" i="1" s="1"/>
  <c r="CR172" i="1"/>
  <c r="CF391" i="1"/>
  <c r="AZ696" i="1"/>
  <c r="Z696" i="1" s="1"/>
  <c r="X696" i="1"/>
  <c r="CR534" i="1"/>
  <c r="AG679" i="1"/>
  <c r="AI679" i="1" s="1"/>
  <c r="CR561" i="1"/>
  <c r="CR296" i="1"/>
  <c r="CF191" i="1"/>
  <c r="CR617" i="1"/>
  <c r="AG451" i="1"/>
  <c r="AI451" i="1" s="1"/>
  <c r="AG405" i="1"/>
  <c r="AI405" i="1" s="1"/>
  <c r="X19" i="1"/>
  <c r="AZ19" i="1"/>
  <c r="Z19" i="1" s="1"/>
  <c r="AG654" i="1"/>
  <c r="AI654" i="1" s="1"/>
  <c r="CF376" i="1"/>
  <c r="CR90" i="1"/>
  <c r="X193" i="1"/>
  <c r="AZ193" i="1"/>
  <c r="Z193" i="1" s="1"/>
  <c r="CR478" i="1"/>
  <c r="AG391" i="1"/>
  <c r="AI391" i="1" s="1"/>
  <c r="CR613" i="1"/>
  <c r="CR108" i="1"/>
  <c r="CR164" i="1"/>
  <c r="CF22" i="1"/>
  <c r="CR514" i="1"/>
  <c r="CR552" i="1"/>
  <c r="X688" i="1"/>
  <c r="AZ688" i="1"/>
  <c r="Z688" i="1" s="1"/>
  <c r="CR130" i="1"/>
  <c r="CR252" i="1"/>
  <c r="AZ675" i="1"/>
  <c r="Z675" i="1" s="1"/>
  <c r="X675" i="1"/>
  <c r="AZ132" i="1"/>
  <c r="Z132" i="1" s="1"/>
  <c r="X132" i="1"/>
  <c r="CR192" i="1"/>
  <c r="X541" i="1"/>
  <c r="AZ541" i="1"/>
  <c r="Z541" i="1" s="1"/>
  <c r="CR462" i="1"/>
  <c r="X39" i="1"/>
  <c r="AZ39" i="1"/>
  <c r="Z39" i="1" s="1"/>
  <c r="CR338" i="1"/>
  <c r="AZ383" i="1"/>
  <c r="Z383" i="1" s="1"/>
  <c r="X383" i="1"/>
  <c r="AZ287" i="1"/>
  <c r="Z287" i="1" s="1"/>
  <c r="X287" i="1"/>
  <c r="AG191" i="1"/>
  <c r="AI191" i="1" s="1"/>
  <c r="AG423" i="1"/>
  <c r="AI423" i="1" s="1"/>
  <c r="AZ643" i="1"/>
  <c r="Z643" i="1" s="1"/>
  <c r="X643" i="1"/>
  <c r="AZ220" i="1"/>
  <c r="Z220" i="1" s="1"/>
  <c r="X220" i="1"/>
  <c r="AG373" i="1"/>
  <c r="AI373" i="1" s="1"/>
  <c r="AZ545" i="1"/>
  <c r="Z545" i="1" s="1"/>
  <c r="X545" i="1"/>
  <c r="CF405" i="1"/>
  <c r="AG577" i="1"/>
  <c r="AI577" i="1" s="1"/>
  <c r="CF654" i="1"/>
  <c r="CR145" i="1"/>
  <c r="CR273" i="1"/>
  <c r="CR608" i="1"/>
  <c r="CR366" i="1"/>
  <c r="X178" i="1"/>
  <c r="AZ178" i="1"/>
  <c r="Z178" i="1" s="1"/>
  <c r="CR229" i="1"/>
  <c r="AZ206" i="1"/>
  <c r="Z206" i="1" s="1"/>
  <c r="X206" i="1"/>
  <c r="CR52" i="1"/>
  <c r="X310" i="1"/>
  <c r="AZ310" i="1"/>
  <c r="Z310" i="1" s="1"/>
  <c r="CR292" i="1"/>
  <c r="CR357" i="1"/>
  <c r="CR22" i="1"/>
  <c r="CR199" i="1"/>
  <c r="AZ501" i="1"/>
  <c r="Z501" i="1" s="1"/>
  <c r="X501" i="1"/>
  <c r="CR445" i="1"/>
  <c r="CR221" i="1"/>
  <c r="CR35" i="1"/>
  <c r="CR11" i="1"/>
  <c r="CR641" i="1"/>
  <c r="CR535" i="1"/>
  <c r="CF423" i="1"/>
  <c r="AG520" i="1"/>
  <c r="AI520" i="1" s="1"/>
  <c r="CR551" i="1"/>
  <c r="CR681" i="1"/>
  <c r="AZ678" i="1"/>
  <c r="Z678" i="1" s="1"/>
  <c r="X678" i="1"/>
  <c r="AZ282" i="1"/>
  <c r="Z282" i="1" s="1"/>
  <c r="X282" i="1"/>
  <c r="AG529" i="1"/>
  <c r="AI529" i="1" s="1"/>
  <c r="CR677" i="1"/>
  <c r="AG483" i="1"/>
  <c r="AI483" i="1" s="1"/>
  <c r="AG43" i="1"/>
  <c r="AI43" i="1" s="1"/>
  <c r="CR610" i="1"/>
  <c r="CR34" i="1"/>
  <c r="X240" i="1"/>
  <c r="AZ240" i="1"/>
  <c r="Z240" i="1" s="1"/>
  <c r="X686" i="1"/>
  <c r="AZ686" i="1"/>
  <c r="Z686" i="1" s="1"/>
  <c r="CR426" i="1"/>
  <c r="CR498" i="1"/>
  <c r="CR422" i="1"/>
  <c r="AU72" i="1"/>
  <c r="X671" i="1"/>
  <c r="AZ671" i="1"/>
  <c r="Z671" i="1" s="1"/>
  <c r="AG387" i="1"/>
  <c r="AI387" i="1" s="1"/>
  <c r="CR378" i="1"/>
  <c r="CR484" i="1"/>
  <c r="CR16" i="1"/>
  <c r="CR171" i="1"/>
  <c r="CF344" i="1"/>
  <c r="CR553" i="1"/>
  <c r="CF105" i="1"/>
  <c r="AG37" i="1"/>
  <c r="AI37" i="1" s="1"/>
  <c r="CF551" i="1"/>
  <c r="AI626" i="1"/>
  <c r="CR626" i="1"/>
  <c r="AZ120" i="1"/>
  <c r="Z120" i="1" s="1"/>
  <c r="X120" i="1"/>
  <c r="AZ624" i="1"/>
  <c r="Z624" i="1" s="1"/>
  <c r="X624" i="1"/>
  <c r="CF43" i="1"/>
  <c r="X533" i="1"/>
  <c r="AZ533" i="1"/>
  <c r="Z533" i="1" s="1"/>
  <c r="CF65" i="1"/>
  <c r="AZ633" i="1"/>
  <c r="Z633" i="1" s="1"/>
  <c r="X633" i="1"/>
  <c r="AZ684" i="1"/>
  <c r="Z684" i="1" s="1"/>
  <c r="X684" i="1"/>
  <c r="CR632" i="1"/>
  <c r="AT122" i="1"/>
  <c r="AT123" i="1" s="1"/>
  <c r="AG344" i="1"/>
  <c r="AI344" i="1" s="1"/>
  <c r="AG177" i="1"/>
  <c r="AI177" i="1" s="1"/>
  <c r="CF553" i="1"/>
  <c r="CR290" i="1"/>
  <c r="AG174" i="1"/>
  <c r="AI174" i="1" s="1"/>
  <c r="X550" i="1"/>
  <c r="AZ550" i="1"/>
  <c r="Z550" i="1" s="1"/>
  <c r="CF630" i="1"/>
  <c r="AZ583" i="1"/>
  <c r="Z583" i="1" s="1"/>
  <c r="X583" i="1"/>
  <c r="CR515" i="1"/>
  <c r="CR603" i="1"/>
  <c r="CR151" i="1"/>
  <c r="CR31" i="1"/>
  <c r="X222" i="1"/>
  <c r="AZ222" i="1"/>
  <c r="Z222" i="1" s="1"/>
  <c r="CR518" i="1"/>
  <c r="AG682" i="1"/>
  <c r="AI682" i="1" s="1"/>
  <c r="CR362" i="1"/>
  <c r="CR503" i="1"/>
  <c r="CR538" i="1"/>
  <c r="CR173" i="1"/>
  <c r="AG65" i="1"/>
  <c r="AI65" i="1" s="1"/>
  <c r="AZ598" i="1"/>
  <c r="Z598" i="1" s="1"/>
  <c r="X598" i="1"/>
  <c r="CF389" i="1"/>
  <c r="CR291" i="1"/>
  <c r="CR246" i="1"/>
  <c r="CR7" i="1"/>
  <c r="CR673" i="1"/>
  <c r="CR209" i="1"/>
  <c r="AZ104" i="1"/>
  <c r="Z104" i="1" s="1"/>
  <c r="X104" i="1"/>
  <c r="AZ60" i="1"/>
  <c r="Z60" i="1" s="1"/>
  <c r="X60" i="1"/>
  <c r="CF177" i="1"/>
  <c r="CR87" i="1"/>
  <c r="CF290" i="1"/>
  <c r="X107" i="1"/>
  <c r="AZ107" i="1"/>
  <c r="Z107" i="1" s="1"/>
  <c r="CF174" i="1"/>
  <c r="CR66" i="1"/>
  <c r="AG630" i="1"/>
  <c r="AI630" i="1" s="1"/>
  <c r="CR622" i="1"/>
  <c r="X658" i="1"/>
  <c r="AZ658" i="1"/>
  <c r="Z658" i="1" s="1"/>
  <c r="CR600" i="1"/>
  <c r="CF657" i="1"/>
  <c r="CR294" i="1"/>
  <c r="CR438" i="1"/>
  <c r="AZ575" i="1"/>
  <c r="Z575" i="1" s="1"/>
  <c r="X575" i="1"/>
  <c r="CR472" i="1"/>
  <c r="AZ265" i="1"/>
  <c r="Z265" i="1" s="1"/>
  <c r="X265" i="1"/>
  <c r="AZ666" i="1"/>
  <c r="Z666" i="1" s="1"/>
  <c r="X666" i="1"/>
  <c r="CR201" i="1"/>
  <c r="CR134" i="1"/>
  <c r="AS23" i="1"/>
  <c r="AS24" i="1" s="1"/>
  <c r="X433" i="1"/>
  <c r="AZ433" i="1"/>
  <c r="Z433" i="1" s="1"/>
  <c r="CR531" i="1"/>
  <c r="AG454" i="1"/>
  <c r="AI454" i="1" s="1"/>
  <c r="X627" i="1"/>
  <c r="AZ627" i="1"/>
  <c r="Z627" i="1" s="1"/>
  <c r="CR146" i="1"/>
  <c r="AZ223" i="1"/>
  <c r="Z223" i="1" s="1"/>
  <c r="X223" i="1"/>
  <c r="CF87" i="1"/>
  <c r="AG443" i="1"/>
  <c r="AI443" i="1" s="1"/>
  <c r="AG578" i="1"/>
  <c r="AI578" i="1" s="1"/>
  <c r="CF66" i="1"/>
  <c r="AG519" i="1"/>
  <c r="AI519" i="1" s="1"/>
  <c r="CR444" i="1"/>
  <c r="CR32" i="1"/>
  <c r="AQ55" i="1"/>
  <c r="CR160" i="1"/>
  <c r="AZ537" i="1"/>
  <c r="Z537" i="1" s="1"/>
  <c r="X537" i="1"/>
  <c r="CR558" i="1"/>
  <c r="CR642" i="1"/>
  <c r="AG361" i="1"/>
  <c r="AI361" i="1" s="1"/>
  <c r="CR512" i="1"/>
  <c r="CR170" i="1"/>
  <c r="CR569" i="1"/>
  <c r="CR184" i="1"/>
  <c r="CR26" i="1"/>
  <c r="CR168" i="1"/>
  <c r="CR651" i="1"/>
  <c r="CR668" i="1"/>
  <c r="CR431" i="1"/>
  <c r="CR286" i="1"/>
  <c r="CR176" i="1"/>
  <c r="X692" i="1"/>
  <c r="AZ692" i="1"/>
  <c r="Z692" i="1" s="1"/>
  <c r="X5" i="1"/>
  <c r="AZ5" i="1"/>
  <c r="Z5" i="1" s="1"/>
  <c r="B3" i="6" a="1"/>
  <c r="H16" i="4" a="1"/>
  <c r="H16" i="4" s="1"/>
  <c r="G16" i="4" a="1"/>
  <c r="B11" i="4"/>
  <c r="C10" i="4"/>
  <c r="B10" i="4"/>
  <c r="C9" i="4"/>
  <c r="J9" i="4" s="1"/>
  <c r="CF213" i="1" l="1"/>
  <c r="CR549" i="1"/>
  <c r="CR606" i="1"/>
  <c r="CR418" i="1"/>
  <c r="CR180" i="1"/>
  <c r="CF282" i="1"/>
  <c r="CR96" i="1"/>
  <c r="AI453" i="1"/>
  <c r="CR453" i="1"/>
  <c r="CR389" i="1"/>
  <c r="CR664" i="1"/>
  <c r="CF598" i="1"/>
  <c r="CF361" i="1"/>
  <c r="CF328" i="1"/>
  <c r="AG328" i="1"/>
  <c r="CR506" i="1"/>
  <c r="CR251" i="1"/>
  <c r="CR236" i="1"/>
  <c r="CR298" i="1"/>
  <c r="CR415" i="1"/>
  <c r="AG132" i="1"/>
  <c r="AI132" i="1" s="1"/>
  <c r="CR285" i="1"/>
  <c r="CR591" i="1"/>
  <c r="AG435" i="1"/>
  <c r="AI435" i="1" s="1"/>
  <c r="CR463" i="1"/>
  <c r="CR63" i="1"/>
  <c r="CR657" i="1"/>
  <c r="CR335" i="1"/>
  <c r="CF686" i="1"/>
  <c r="CR359" i="1"/>
  <c r="CR330" i="1"/>
  <c r="CR356" i="1"/>
  <c r="CR394" i="1"/>
  <c r="CF649" i="1"/>
  <c r="AG649" i="1"/>
  <c r="AI649" i="1" s="1"/>
  <c r="AG541" i="1"/>
  <c r="AI541" i="1" s="1"/>
  <c r="CF670" i="1"/>
  <c r="CR342" i="1"/>
  <c r="CF222" i="1"/>
  <c r="AI372" i="1"/>
  <c r="CR74" i="1"/>
  <c r="CR214" i="1"/>
  <c r="CR401" i="1"/>
  <c r="CR589" i="1"/>
  <c r="AG240" i="1"/>
  <c r="AI240" i="1" s="1"/>
  <c r="CR599" i="1"/>
  <c r="CR623" i="1"/>
  <c r="CR436" i="1"/>
  <c r="AG684" i="1"/>
  <c r="AI684" i="1" s="1"/>
  <c r="CR556" i="1"/>
  <c r="CR577" i="1"/>
  <c r="CR325" i="1"/>
  <c r="CR53" i="1"/>
  <c r="CR566" i="1"/>
  <c r="CR355" i="1"/>
  <c r="CR427" i="1"/>
  <c r="CF240" i="1"/>
  <c r="CR317" i="1"/>
  <c r="CR620" i="1"/>
  <c r="AG671" i="1"/>
  <c r="AI671" i="1" s="1"/>
  <c r="CF624" i="1"/>
  <c r="CF678" i="1"/>
  <c r="CF155" i="1"/>
  <c r="AG36" i="1"/>
  <c r="AI36" i="1" s="1"/>
  <c r="AG117" i="1"/>
  <c r="AI117" i="1" s="1"/>
  <c r="AG340" i="1"/>
  <c r="AI340" i="1" s="1"/>
  <c r="CR20" i="1"/>
  <c r="CF532" i="1"/>
  <c r="CF343" i="1"/>
  <c r="CR278" i="1"/>
  <c r="CR476" i="1"/>
  <c r="CR37" i="1"/>
  <c r="CR618" i="1"/>
  <c r="CR113" i="1"/>
  <c r="AG433" i="1"/>
  <c r="AI433" i="1" s="1"/>
  <c r="CR100" i="1"/>
  <c r="CF205" i="1"/>
  <c r="CR281" i="1"/>
  <c r="CR500" i="1"/>
  <c r="CR497" i="1"/>
  <c r="CR112" i="1"/>
  <c r="CF340" i="1"/>
  <c r="CR625" i="1"/>
  <c r="CR637" i="1"/>
  <c r="CR536" i="1"/>
  <c r="CF27" i="1"/>
  <c r="CF430" i="1"/>
  <c r="CR313" i="1"/>
  <c r="AG688" i="1"/>
  <c r="AI688" i="1" s="1"/>
  <c r="CR156" i="1"/>
  <c r="CF39" i="1"/>
  <c r="CF117" i="1"/>
  <c r="CR693" i="1"/>
  <c r="CF671" i="1"/>
  <c r="CR487" i="1"/>
  <c r="CF435" i="1"/>
  <c r="CR75" i="1"/>
  <c r="CR470" i="1"/>
  <c r="CR348" i="1"/>
  <c r="CF86" i="1"/>
  <c r="AG343" i="1"/>
  <c r="AI343" i="1" s="1"/>
  <c r="CF658" i="1"/>
  <c r="AG663" i="1"/>
  <c r="AI663" i="1" s="1"/>
  <c r="CF564" i="1"/>
  <c r="CF36" i="1"/>
  <c r="CR351" i="1"/>
  <c r="AG575" i="1"/>
  <c r="AI575" i="1" s="1"/>
  <c r="CF541" i="1"/>
  <c r="CR439" i="1"/>
  <c r="AG27" i="1"/>
  <c r="AI27" i="1" s="1"/>
  <c r="AG479" i="1"/>
  <c r="AI479" i="1" s="1"/>
  <c r="CF141" i="1"/>
  <c r="AG675" i="1"/>
  <c r="AI675" i="1" s="1"/>
  <c r="AG213" i="1"/>
  <c r="AI213" i="1" s="1"/>
  <c r="AG39" i="1"/>
  <c r="AI39" i="1" s="1"/>
  <c r="CF683" i="1"/>
  <c r="AG282" i="1"/>
  <c r="AI282" i="1" s="1"/>
  <c r="CF120" i="1"/>
  <c r="AG686" i="1"/>
  <c r="AI686" i="1" s="1"/>
  <c r="CF310" i="1"/>
  <c r="AG678" i="1"/>
  <c r="AI678" i="1" s="1"/>
  <c r="AG193" i="1"/>
  <c r="AI193" i="1" s="1"/>
  <c r="CF575" i="1"/>
  <c r="AG624" i="1"/>
  <c r="AI624" i="1" s="1"/>
  <c r="CF479" i="1"/>
  <c r="CF559" i="1"/>
  <c r="CR334" i="1"/>
  <c r="CR385" i="1"/>
  <c r="AG598" i="1"/>
  <c r="AI598" i="1" s="1"/>
  <c r="CR640" i="1"/>
  <c r="CR105" i="1"/>
  <c r="CR373" i="1"/>
  <c r="CR376" i="1"/>
  <c r="CR58" i="1"/>
  <c r="CF288" i="1"/>
  <c r="AG13" i="1"/>
  <c r="AI13" i="1" s="1"/>
  <c r="AG155" i="1"/>
  <c r="AI155" i="1" s="1"/>
  <c r="AG533" i="1"/>
  <c r="AI533" i="1" s="1"/>
  <c r="CF501" i="1"/>
  <c r="CF672" i="1"/>
  <c r="CR565" i="1"/>
  <c r="CF178" i="1"/>
  <c r="CF349" i="1"/>
  <c r="AG60" i="1"/>
  <c r="AI60" i="1" s="1"/>
  <c r="AG104" i="1"/>
  <c r="AI104" i="1" s="1"/>
  <c r="CR315" i="1"/>
  <c r="AG205" i="1"/>
  <c r="AI205" i="1" s="1"/>
  <c r="CF550" i="1"/>
  <c r="AG162" i="1"/>
  <c r="AI162" i="1" s="1"/>
  <c r="CF633" i="1"/>
  <c r="AG683" i="1"/>
  <c r="AI683" i="1" s="1"/>
  <c r="CF647" i="1"/>
  <c r="AG532" i="1"/>
  <c r="AI532" i="1" s="1"/>
  <c r="CR365" i="1"/>
  <c r="CF193" i="1"/>
  <c r="CF220" i="1"/>
  <c r="CR690" i="1"/>
  <c r="CF162" i="1"/>
  <c r="CF666" i="1"/>
  <c r="AG310" i="1"/>
  <c r="AI310" i="1" s="1"/>
  <c r="CF60" i="1"/>
  <c r="CR451" i="1"/>
  <c r="CF663" i="1"/>
  <c r="AG210" i="1"/>
  <c r="AI210" i="1" s="1"/>
  <c r="CR337" i="1"/>
  <c r="CR272" i="1"/>
  <c r="CR417" i="1"/>
  <c r="CF433" i="1"/>
  <c r="CF684" i="1"/>
  <c r="CF13" i="1"/>
  <c r="CF157" i="1"/>
  <c r="CR40" i="1"/>
  <c r="AG550" i="1"/>
  <c r="AI550" i="1" s="1"/>
  <c r="CF675" i="1"/>
  <c r="CF287" i="1"/>
  <c r="AG564" i="1"/>
  <c r="AI564" i="1" s="1"/>
  <c r="CR70" i="1"/>
  <c r="CR524" i="1"/>
  <c r="CR225" i="1"/>
  <c r="CF104" i="1"/>
  <c r="CR682" i="1"/>
  <c r="AG178" i="1"/>
  <c r="AI178" i="1" s="1"/>
  <c r="CF545" i="1"/>
  <c r="CF383" i="1"/>
  <c r="CR44" i="1"/>
  <c r="CR370" i="1"/>
  <c r="CR579" i="1"/>
  <c r="CR231" i="1"/>
  <c r="AG288" i="1"/>
  <c r="CR288" i="1" s="1"/>
  <c r="CF634" i="1"/>
  <c r="AG692" i="1"/>
  <c r="AI692" i="1" s="1"/>
  <c r="CR240" i="1"/>
  <c r="AG349" i="1"/>
  <c r="AI349" i="1" s="1"/>
  <c r="CR648" i="1"/>
  <c r="AG501" i="1"/>
  <c r="AI501" i="1" s="1"/>
  <c r="AG559" i="1"/>
  <c r="AI559" i="1" s="1"/>
  <c r="CF223" i="1"/>
  <c r="AG86" i="1"/>
  <c r="AI86" i="1" s="1"/>
  <c r="AG672" i="1"/>
  <c r="AI672" i="1" s="1"/>
  <c r="CR121" i="1"/>
  <c r="AG666" i="1"/>
  <c r="CR666" i="1" s="1"/>
  <c r="AG220" i="1"/>
  <c r="AI220" i="1" s="1"/>
  <c r="CF210" i="1"/>
  <c r="AG141" i="1"/>
  <c r="AI141" i="1" s="1"/>
  <c r="CF516" i="1"/>
  <c r="AG516" i="1"/>
  <c r="AI516" i="1" s="1"/>
  <c r="AG107" i="1"/>
  <c r="AI107" i="1" s="1"/>
  <c r="AG430" i="1"/>
  <c r="AI430" i="1" s="1"/>
  <c r="CR12" i="1"/>
  <c r="AG265" i="1"/>
  <c r="AI265" i="1" s="1"/>
  <c r="CR76" i="1"/>
  <c r="AG658" i="1"/>
  <c r="AI658" i="1" s="1"/>
  <c r="CR695" i="1"/>
  <c r="CR198" i="1"/>
  <c r="AG633" i="1"/>
  <c r="AI633" i="1" s="1"/>
  <c r="CF688" i="1"/>
  <c r="CR522" i="1"/>
  <c r="CR688" i="1"/>
  <c r="CR36" i="1"/>
  <c r="CR132" i="1"/>
  <c r="AG19" i="1"/>
  <c r="AI19" i="1" s="1"/>
  <c r="CR193" i="1"/>
  <c r="CF676" i="1"/>
  <c r="CR213" i="1"/>
  <c r="CF643" i="1"/>
  <c r="CF224" i="1"/>
  <c r="AG224" i="1"/>
  <c r="AI224" i="1" s="1"/>
  <c r="CR513" i="1"/>
  <c r="AG696" i="1"/>
  <c r="AI696" i="1" s="1"/>
  <c r="AG223" i="1"/>
  <c r="AI223" i="1" s="1"/>
  <c r="AG206" i="1"/>
  <c r="AI206" i="1" s="1"/>
  <c r="CF379" i="1"/>
  <c r="CR123" i="1"/>
  <c r="CR178" i="1"/>
  <c r="CR386" i="1"/>
  <c r="CR584" i="1"/>
  <c r="CF265" i="1"/>
  <c r="CF583" i="1"/>
  <c r="CR520" i="1"/>
  <c r="CR230" i="1"/>
  <c r="AG379" i="1"/>
  <c r="AI379" i="1" s="1"/>
  <c r="CR280" i="1"/>
  <c r="CR578" i="1"/>
  <c r="AG583" i="1"/>
  <c r="AI583" i="1" s="1"/>
  <c r="CF206" i="1"/>
  <c r="CR519" i="1"/>
  <c r="AT124" i="1"/>
  <c r="CR82" i="1"/>
  <c r="AG634" i="1"/>
  <c r="AI634" i="1" s="1"/>
  <c r="CR454" i="1"/>
  <c r="AG222" i="1"/>
  <c r="AI222" i="1" s="1"/>
  <c r="CF107" i="1"/>
  <c r="CR206" i="1"/>
  <c r="CR210" i="1"/>
  <c r="CR369" i="1"/>
  <c r="AG670" i="1"/>
  <c r="AI670" i="1" s="1"/>
  <c r="CR390" i="1"/>
  <c r="CR283" i="1"/>
  <c r="CR532" i="1"/>
  <c r="AG383" i="1"/>
  <c r="CR65" i="1"/>
  <c r="AG537" i="1"/>
  <c r="AI537" i="1" s="1"/>
  <c r="CF132" i="1"/>
  <c r="AG643" i="1"/>
  <c r="AR41" i="1"/>
  <c r="AR44" i="1" s="1"/>
  <c r="AP99" i="1"/>
  <c r="AG647" i="1"/>
  <c r="AI647" i="1" s="1"/>
  <c r="CR360" i="1"/>
  <c r="CF537" i="1"/>
  <c r="CR29" i="1"/>
  <c r="AG676" i="1"/>
  <c r="AI676" i="1" s="1"/>
  <c r="CR344" i="1"/>
  <c r="CR387" i="1"/>
  <c r="CR483" i="1"/>
  <c r="CR405" i="1"/>
  <c r="CR433" i="1"/>
  <c r="CR624" i="1"/>
  <c r="CR282" i="1"/>
  <c r="CR533" i="1"/>
  <c r="CR529" i="1"/>
  <c r="CF696" i="1"/>
  <c r="AG545" i="1"/>
  <c r="AI545" i="1" s="1"/>
  <c r="CR117" i="1"/>
  <c r="CR205" i="1"/>
  <c r="CR340" i="1"/>
  <c r="CR663" i="1"/>
  <c r="CF19" i="1"/>
  <c r="CR581" i="1"/>
  <c r="CF692" i="1"/>
  <c r="CR243" i="1"/>
  <c r="CR43" i="1"/>
  <c r="CR177" i="1"/>
  <c r="AG120" i="1"/>
  <c r="AI120" i="1" s="1"/>
  <c r="CF533" i="1"/>
  <c r="CR479" i="1"/>
  <c r="AU85" i="1"/>
  <c r="CR683" i="1"/>
  <c r="CF627" i="1"/>
  <c r="CR443" i="1"/>
  <c r="CR391" i="1"/>
  <c r="CR361" i="1"/>
  <c r="AS27" i="1"/>
  <c r="CR679" i="1"/>
  <c r="AG627" i="1"/>
  <c r="AI627" i="1" s="1"/>
  <c r="CR329" i="1"/>
  <c r="CR174" i="1"/>
  <c r="CR191" i="1"/>
  <c r="CR310" i="1"/>
  <c r="AG287" i="1"/>
  <c r="AI287" i="1" s="1"/>
  <c r="AG157" i="1"/>
  <c r="AI157" i="1" s="1"/>
  <c r="AQ56" i="1"/>
  <c r="CR79" i="1"/>
  <c r="CR654" i="1"/>
  <c r="CR434" i="1"/>
  <c r="CR155" i="1"/>
  <c r="CR27" i="1"/>
  <c r="CR630" i="1"/>
  <c r="CR423" i="1"/>
  <c r="CR539" i="1"/>
  <c r="CF5" i="1"/>
  <c r="AG5" i="1"/>
  <c r="AI5" i="1" s="1"/>
  <c r="Q21" i="4"/>
  <c r="P20" i="4"/>
  <c r="Q22" i="4"/>
  <c r="P21" i="4"/>
  <c r="O21" i="4"/>
  <c r="Q20" i="4"/>
  <c r="O20" i="4"/>
  <c r="Q19" i="4"/>
  <c r="Q18" i="4"/>
  <c r="P19" i="4"/>
  <c r="O19" i="4"/>
  <c r="O18" i="4"/>
  <c r="P22" i="4"/>
  <c r="P18" i="4"/>
  <c r="O22" i="4"/>
  <c r="Q17" i="4"/>
  <c r="P17" i="4"/>
  <c r="O17" i="4"/>
  <c r="J39" i="4"/>
  <c r="L39" i="4"/>
  <c r="N39" i="4" s="1"/>
  <c r="M39" i="4"/>
  <c r="R39" i="4"/>
  <c r="I39" i="4"/>
  <c r="K39" i="4" s="1"/>
  <c r="J38" i="4"/>
  <c r="I38" i="4"/>
  <c r="K38" i="4" s="1"/>
  <c r="L38" i="4"/>
  <c r="R38" i="4"/>
  <c r="M38" i="4"/>
  <c r="I33" i="4"/>
  <c r="I37" i="4"/>
  <c r="J37" i="4"/>
  <c r="L37" i="4"/>
  <c r="M37" i="4"/>
  <c r="J31" i="4"/>
  <c r="J30" i="4"/>
  <c r="J36" i="4"/>
  <c r="J27" i="4"/>
  <c r="I34" i="4"/>
  <c r="H15" i="6"/>
  <c r="I29" i="4"/>
  <c r="J28" i="4"/>
  <c r="J29" i="4"/>
  <c r="J34" i="4"/>
  <c r="J33" i="4"/>
  <c r="K33" i="4" s="1"/>
  <c r="J26" i="4"/>
  <c r="I26" i="4"/>
  <c r="J24" i="4"/>
  <c r="I23" i="4"/>
  <c r="I31" i="4"/>
  <c r="J25" i="4"/>
  <c r="I24" i="4"/>
  <c r="I36" i="4"/>
  <c r="I27" i="4"/>
  <c r="I28" i="4"/>
  <c r="I32" i="4"/>
  <c r="I25" i="4"/>
  <c r="I30" i="4"/>
  <c r="K30" i="4" s="1"/>
  <c r="J23" i="4"/>
  <c r="J35" i="4"/>
  <c r="J32" i="4"/>
  <c r="I35" i="4"/>
  <c r="C27" i="6"/>
  <c r="D115" i="6"/>
  <c r="D114" i="6"/>
  <c r="C82" i="6"/>
  <c r="D97" i="6"/>
  <c r="C113" i="6"/>
  <c r="D128" i="6"/>
  <c r="D18" i="6"/>
  <c r="C24" i="6"/>
  <c r="C39" i="6"/>
  <c r="D7" i="6"/>
  <c r="D22" i="6"/>
  <c r="C46" i="6"/>
  <c r="D77" i="6"/>
  <c r="C109" i="6"/>
  <c r="D119" i="6"/>
  <c r="D68" i="6"/>
  <c r="C92" i="6"/>
  <c r="D66" i="6"/>
  <c r="D80" i="6"/>
  <c r="D143" i="6"/>
  <c r="D20" i="6"/>
  <c r="C91" i="6"/>
  <c r="C131" i="6"/>
  <c r="D106" i="6"/>
  <c r="C74" i="6"/>
  <c r="D89" i="6"/>
  <c r="C105" i="6"/>
  <c r="D120" i="6"/>
  <c r="C144" i="6"/>
  <c r="C16" i="6"/>
  <c r="C31" i="6"/>
  <c r="D142" i="6"/>
  <c r="D14" i="6"/>
  <c r="C38" i="6"/>
  <c r="D69" i="6"/>
  <c r="C101" i="6"/>
  <c r="D103" i="6"/>
  <c r="D60" i="6"/>
  <c r="C84" i="6"/>
  <c r="D27" i="6"/>
  <c r="C59" i="6"/>
  <c r="D98" i="6"/>
  <c r="C66" i="6"/>
  <c r="D81" i="6"/>
  <c r="C97" i="6"/>
  <c r="D112" i="6"/>
  <c r="C136" i="6"/>
  <c r="C8" i="6"/>
  <c r="C23" i="6"/>
  <c r="D134" i="6"/>
  <c r="D6" i="6"/>
  <c r="C30" i="6"/>
  <c r="D61" i="6"/>
  <c r="C93" i="6"/>
  <c r="D87" i="6"/>
  <c r="D52" i="6"/>
  <c r="C76" i="6"/>
  <c r="D91" i="6"/>
  <c r="C123" i="6"/>
  <c r="D90" i="6"/>
  <c r="C58" i="6"/>
  <c r="D73" i="6"/>
  <c r="C89" i="6"/>
  <c r="D104" i="6"/>
  <c r="C128" i="6"/>
  <c r="C143" i="6"/>
  <c r="C15" i="6"/>
  <c r="D126" i="6"/>
  <c r="D34" i="6"/>
  <c r="C22" i="6"/>
  <c r="D53" i="6"/>
  <c r="C85" i="6"/>
  <c r="D71" i="6"/>
  <c r="D44" i="6"/>
  <c r="C68" i="6"/>
  <c r="C35" i="6"/>
  <c r="D59" i="6"/>
  <c r="D82" i="6"/>
  <c r="C50" i="6"/>
  <c r="D65" i="6"/>
  <c r="C81" i="6"/>
  <c r="D96" i="6"/>
  <c r="C120" i="6"/>
  <c r="C135" i="6"/>
  <c r="C7" i="6"/>
  <c r="D118" i="6"/>
  <c r="C142" i="6"/>
  <c r="C14" i="6"/>
  <c r="D45" i="6"/>
  <c r="C77" i="6"/>
  <c r="D47" i="6"/>
  <c r="D36" i="6"/>
  <c r="C60" i="6"/>
  <c r="C65" i="6"/>
  <c r="C99" i="6"/>
  <c r="D123" i="6"/>
  <c r="D74" i="6"/>
  <c r="C42" i="6"/>
  <c r="D57" i="6"/>
  <c r="C73" i="6"/>
  <c r="D88" i="6"/>
  <c r="C112" i="6"/>
  <c r="C127" i="6"/>
  <c r="C106" i="6"/>
  <c r="D110" i="6"/>
  <c r="C134" i="6"/>
  <c r="C6" i="6"/>
  <c r="D37" i="6"/>
  <c r="C69" i="6"/>
  <c r="D15" i="6"/>
  <c r="D28" i="6"/>
  <c r="C52" i="6"/>
  <c r="C34" i="6"/>
  <c r="C100" i="6"/>
  <c r="D76" i="6"/>
  <c r="D135" i="6"/>
  <c r="C117" i="6"/>
  <c r="D85" i="6"/>
  <c r="C54" i="6"/>
  <c r="D30" i="6"/>
  <c r="D23" i="6"/>
  <c r="C47" i="6"/>
  <c r="C32" i="6"/>
  <c r="D8" i="6"/>
  <c r="D136" i="6"/>
  <c r="C121" i="6"/>
  <c r="D105" i="6"/>
  <c r="C90" i="6"/>
  <c r="D122" i="6"/>
  <c r="D51" i="6"/>
  <c r="D147" i="6"/>
  <c r="C61" i="6"/>
  <c r="D102" i="6"/>
  <c r="C104" i="6"/>
  <c r="D67" i="6"/>
  <c r="C108" i="6"/>
  <c r="D84" i="6"/>
  <c r="C98" i="6"/>
  <c r="C125" i="6"/>
  <c r="D93" i="6"/>
  <c r="C62" i="6"/>
  <c r="D38" i="6"/>
  <c r="D31" i="6"/>
  <c r="C55" i="6"/>
  <c r="C40" i="6"/>
  <c r="D16" i="6"/>
  <c r="D144" i="6"/>
  <c r="C129" i="6"/>
  <c r="D113" i="6"/>
  <c r="C114" i="6"/>
  <c r="D130" i="6"/>
  <c r="C67" i="6"/>
  <c r="D83" i="6"/>
  <c r="D29" i="6"/>
  <c r="C116" i="6"/>
  <c r="D92" i="6"/>
  <c r="C5" i="6"/>
  <c r="C133" i="6"/>
  <c r="D101" i="6"/>
  <c r="C70" i="6"/>
  <c r="D46" i="6"/>
  <c r="D39" i="6"/>
  <c r="C63" i="6"/>
  <c r="C48" i="6"/>
  <c r="D24" i="6"/>
  <c r="C9" i="6"/>
  <c r="C137" i="6"/>
  <c r="D121" i="6"/>
  <c r="C122" i="6"/>
  <c r="D138" i="6"/>
  <c r="C115" i="6"/>
  <c r="D19" i="6"/>
  <c r="C124" i="6"/>
  <c r="D100" i="6"/>
  <c r="C13" i="6"/>
  <c r="C141" i="6"/>
  <c r="D109" i="6"/>
  <c r="C78" i="6"/>
  <c r="D54" i="6"/>
  <c r="D55" i="6"/>
  <c r="C71" i="6"/>
  <c r="C56" i="6"/>
  <c r="D32" i="6"/>
  <c r="C17" i="6"/>
  <c r="C145" i="6"/>
  <c r="D129" i="6"/>
  <c r="C130" i="6"/>
  <c r="D146" i="6"/>
  <c r="C51" i="6"/>
  <c r="D139" i="6"/>
  <c r="C44" i="6"/>
  <c r="D26" i="6"/>
  <c r="D49" i="6"/>
  <c r="C4" i="6"/>
  <c r="C132" i="6"/>
  <c r="D108" i="6"/>
  <c r="C21" i="6"/>
  <c r="C149" i="6"/>
  <c r="D117" i="6"/>
  <c r="C86" i="6"/>
  <c r="D62" i="6"/>
  <c r="D63" i="6"/>
  <c r="C79" i="6"/>
  <c r="C64" i="6"/>
  <c r="D40" i="6"/>
  <c r="C25" i="6"/>
  <c r="D9" i="6"/>
  <c r="D137" i="6"/>
  <c r="C138" i="6"/>
  <c r="C11" i="6"/>
  <c r="D107" i="6"/>
  <c r="D75" i="6"/>
  <c r="C12" i="6"/>
  <c r="C140" i="6"/>
  <c r="D116" i="6"/>
  <c r="C29" i="6"/>
  <c r="D42" i="6"/>
  <c r="D125" i="6"/>
  <c r="C94" i="6"/>
  <c r="D70" i="6"/>
  <c r="D79" i="6"/>
  <c r="C87" i="6"/>
  <c r="C72" i="6"/>
  <c r="D48" i="6"/>
  <c r="C33" i="6"/>
  <c r="D17" i="6"/>
  <c r="D145" i="6"/>
  <c r="C146" i="6"/>
  <c r="C19" i="6"/>
  <c r="D43" i="6"/>
  <c r="D11" i="6"/>
  <c r="D148" i="6"/>
  <c r="C126" i="6"/>
  <c r="C119" i="6"/>
  <c r="D35" i="6"/>
  <c r="C20" i="6"/>
  <c r="C148" i="6"/>
  <c r="D124" i="6"/>
  <c r="C37" i="6"/>
  <c r="D5" i="6"/>
  <c r="D133" i="6"/>
  <c r="C102" i="6"/>
  <c r="D78" i="6"/>
  <c r="D95" i="6"/>
  <c r="C95" i="6"/>
  <c r="C80" i="6"/>
  <c r="D56" i="6"/>
  <c r="C41" i="6"/>
  <c r="D25" i="6"/>
  <c r="C10" i="6"/>
  <c r="D10" i="6"/>
  <c r="C139" i="6"/>
  <c r="C107" i="6"/>
  <c r="B3" i="6"/>
  <c r="D3" i="6" s="1"/>
  <c r="C28" i="6"/>
  <c r="D4" i="6"/>
  <c r="D132" i="6"/>
  <c r="C45" i="6"/>
  <c r="D13" i="6"/>
  <c r="D141" i="6"/>
  <c r="C110" i="6"/>
  <c r="D86" i="6"/>
  <c r="D111" i="6"/>
  <c r="C103" i="6"/>
  <c r="C88" i="6"/>
  <c r="D64" i="6"/>
  <c r="C49" i="6"/>
  <c r="D33" i="6"/>
  <c r="C18" i="6"/>
  <c r="D50" i="6"/>
  <c r="C75" i="6"/>
  <c r="C43" i="6"/>
  <c r="C147" i="6"/>
  <c r="C36" i="6"/>
  <c r="D12" i="6"/>
  <c r="D140" i="6"/>
  <c r="C53" i="6"/>
  <c r="D21" i="6"/>
  <c r="D149" i="6"/>
  <c r="C118" i="6"/>
  <c r="D94" i="6"/>
  <c r="D127" i="6"/>
  <c r="C111" i="6"/>
  <c r="C96" i="6"/>
  <c r="D72" i="6"/>
  <c r="C57" i="6"/>
  <c r="D41" i="6"/>
  <c r="C26" i="6"/>
  <c r="D58" i="6"/>
  <c r="D131" i="6"/>
  <c r="D99" i="6"/>
  <c r="C83" i="6"/>
  <c r="M29" i="4"/>
  <c r="M23" i="4"/>
  <c r="L30" i="4"/>
  <c r="L28" i="4"/>
  <c r="M30" i="4"/>
  <c r="M28" i="4"/>
  <c r="M26" i="4"/>
  <c r="M35" i="4"/>
  <c r="M31" i="4"/>
  <c r="L27" i="4"/>
  <c r="L36" i="4"/>
  <c r="M34" i="4"/>
  <c r="L26" i="4"/>
  <c r="L24" i="4"/>
  <c r="M24" i="4"/>
  <c r="L25" i="4"/>
  <c r="M27" i="4"/>
  <c r="M36" i="4"/>
  <c r="M25" i="4"/>
  <c r="L34" i="4"/>
  <c r="L23" i="4"/>
  <c r="L32" i="4"/>
  <c r="M32" i="4"/>
  <c r="L35" i="4"/>
  <c r="L33" i="4"/>
  <c r="L31" i="4"/>
  <c r="L29" i="4"/>
  <c r="M33" i="4"/>
  <c r="G15" i="6"/>
  <c r="E60" i="6"/>
  <c r="E102" i="6"/>
  <c r="E146" i="6"/>
  <c r="E115" i="6"/>
  <c r="E136" i="6"/>
  <c r="E129" i="6"/>
  <c r="E18" i="6"/>
  <c r="E55" i="6"/>
  <c r="E15" i="6"/>
  <c r="E119" i="6"/>
  <c r="E54" i="6"/>
  <c r="E8" i="6"/>
  <c r="E138" i="6"/>
  <c r="M20" i="4"/>
  <c r="M21" i="4"/>
  <c r="M22" i="4"/>
  <c r="J17" i="4"/>
  <c r="I20" i="4"/>
  <c r="J18" i="4"/>
  <c r="I21" i="4"/>
  <c r="J19" i="4"/>
  <c r="I22" i="4"/>
  <c r="J20" i="4"/>
  <c r="J21" i="4"/>
  <c r="J22" i="4"/>
  <c r="L17" i="4"/>
  <c r="L18" i="4"/>
  <c r="M17" i="4"/>
  <c r="L19" i="4"/>
  <c r="L20" i="4"/>
  <c r="M18" i="4"/>
  <c r="L21" i="4"/>
  <c r="M19" i="4"/>
  <c r="L22" i="4"/>
  <c r="G16" i="4"/>
  <c r="CR541" i="1" l="1"/>
  <c r="CR60" i="1"/>
  <c r="CR671" i="1"/>
  <c r="CR692" i="1"/>
  <c r="CR435" i="1"/>
  <c r="AI328" i="1"/>
  <c r="CR328" i="1"/>
  <c r="AI288" i="1"/>
  <c r="CR686" i="1"/>
  <c r="CR575" i="1"/>
  <c r="CR13" i="1"/>
  <c r="CR86" i="1"/>
  <c r="CR39" i="1"/>
  <c r="CR672" i="1"/>
  <c r="AI666" i="1"/>
  <c r="CR559" i="1"/>
  <c r="CR649" i="1"/>
  <c r="CR104" i="1"/>
  <c r="CR678" i="1"/>
  <c r="CR684" i="1"/>
  <c r="CR564" i="1"/>
  <c r="CR343" i="1"/>
  <c r="CR501" i="1"/>
  <c r="CR224" i="1"/>
  <c r="CR675" i="1"/>
  <c r="CR550" i="1"/>
  <c r="CR220" i="1"/>
  <c r="CR141" i="1"/>
  <c r="CR162" i="1"/>
  <c r="CR265" i="1"/>
  <c r="CR696" i="1"/>
  <c r="CR598" i="1"/>
  <c r="CR430" i="1"/>
  <c r="CR19" i="1"/>
  <c r="CR107" i="1"/>
  <c r="CR379" i="1"/>
  <c r="CR223" i="1"/>
  <c r="CR658" i="1"/>
  <c r="CR349" i="1"/>
  <c r="CR516" i="1"/>
  <c r="CR633" i="1"/>
  <c r="CR647" i="1"/>
  <c r="AR62" i="1"/>
  <c r="AR65" i="1" s="1"/>
  <c r="AR66" i="1" s="1"/>
  <c r="AR68" i="1" s="1"/>
  <c r="AR69" i="1" s="1"/>
  <c r="AR70" i="1" s="1"/>
  <c r="AR71" i="1" s="1"/>
  <c r="AR73" i="1" s="1"/>
  <c r="AR83" i="1" s="1"/>
  <c r="AR102" i="1" s="1"/>
  <c r="AR108" i="1" s="1"/>
  <c r="AR114" i="1" s="1"/>
  <c r="AR115" i="1" s="1"/>
  <c r="CR670" i="1"/>
  <c r="CR157" i="1"/>
  <c r="CR287" i="1"/>
  <c r="AI643" i="1"/>
  <c r="CR643" i="1"/>
  <c r="CR583" i="1"/>
  <c r="AU86" i="1"/>
  <c r="AP116" i="1"/>
  <c r="AP117" i="1" s="1"/>
  <c r="AP135" i="1" s="1"/>
  <c r="AP160" i="1" s="1"/>
  <c r="AP170" i="1" s="1"/>
  <c r="AP171" i="1" s="1"/>
  <c r="CR537" i="1"/>
  <c r="AQ67" i="1"/>
  <c r="AQ78" i="1" s="1"/>
  <c r="AQ79" i="1" s="1"/>
  <c r="AQ80" i="1" s="1"/>
  <c r="AQ81" i="1" s="1"/>
  <c r="AQ82" i="1" s="1"/>
  <c r="AQ105" i="1" s="1"/>
  <c r="AQ109" i="1" s="1"/>
  <c r="AQ113" i="1" s="1"/>
  <c r="AQ130" i="1" s="1"/>
  <c r="AQ133" i="1" s="1"/>
  <c r="AQ137" i="1" s="1"/>
  <c r="AQ143" i="1" s="1"/>
  <c r="AQ145" i="1" s="1"/>
  <c r="AQ146" i="1" s="1"/>
  <c r="AQ154" i="1" s="1"/>
  <c r="AQ162" i="1" s="1"/>
  <c r="AQ167" i="1" s="1"/>
  <c r="AQ168" i="1" s="1"/>
  <c r="AQ173" i="1" s="1"/>
  <c r="AQ174" i="1" s="1"/>
  <c r="AQ176" i="1" s="1"/>
  <c r="AQ177" i="1" s="1"/>
  <c r="AQ185" i="1" s="1"/>
  <c r="AQ190" i="1" s="1"/>
  <c r="AQ204" i="1" s="1"/>
  <c r="AQ256" i="1" s="1"/>
  <c r="AQ264" i="1" s="1"/>
  <c r="AQ267" i="1" s="1"/>
  <c r="AQ268" i="1" s="1"/>
  <c r="AQ269" i="1" s="1"/>
  <c r="AQ270" i="1" s="1"/>
  <c r="AQ271" i="1" s="1"/>
  <c r="AQ272" i="1" s="1"/>
  <c r="AQ278" i="1" s="1"/>
  <c r="AQ288" i="1" s="1"/>
  <c r="AQ295" i="1" s="1"/>
  <c r="AQ298" i="1" s="1"/>
  <c r="AQ299" i="1" s="1"/>
  <c r="AQ311" i="1" s="1"/>
  <c r="AQ314" i="1" s="1"/>
  <c r="AQ317" i="1" s="1"/>
  <c r="AQ323" i="1" s="1"/>
  <c r="AQ327" i="1" s="1"/>
  <c r="AQ341" i="1" s="1"/>
  <c r="AQ343" i="1" s="1"/>
  <c r="AQ346" i="1" s="1"/>
  <c r="AQ347" i="1" s="1"/>
  <c r="AQ348" i="1" s="1"/>
  <c r="AQ354" i="1" s="1"/>
  <c r="AQ362" i="1" s="1"/>
  <c r="AQ380" i="1" s="1"/>
  <c r="AQ389" i="1" s="1"/>
  <c r="AQ401" i="1" s="1"/>
  <c r="AQ402" i="1" s="1"/>
  <c r="AQ403" i="1" s="1"/>
  <c r="AQ406" i="1" s="1"/>
  <c r="AQ407" i="1" s="1"/>
  <c r="AQ408" i="1" s="1"/>
  <c r="AQ409" i="1" s="1"/>
  <c r="AQ410" i="1" s="1"/>
  <c r="AQ431" i="1" s="1"/>
  <c r="AQ432" i="1" s="1"/>
  <c r="AQ433" i="1" s="1"/>
  <c r="AQ435" i="1" s="1"/>
  <c r="AQ436" i="1" s="1"/>
  <c r="AQ437" i="1" s="1"/>
  <c r="AQ458" i="1" s="1"/>
  <c r="AQ463" i="1" s="1"/>
  <c r="AQ468" i="1" s="1"/>
  <c r="AQ470" i="1" s="1"/>
  <c r="AQ471" i="1" s="1"/>
  <c r="AQ477" i="1" s="1"/>
  <c r="AQ479" i="1" s="1"/>
  <c r="AQ480" i="1" s="1"/>
  <c r="AQ489" i="1" s="1"/>
  <c r="AQ499" i="1" s="1"/>
  <c r="AQ501" i="1" s="1"/>
  <c r="AQ506" i="1" s="1"/>
  <c r="AQ507" i="1" s="1"/>
  <c r="AQ519" i="1" s="1"/>
  <c r="AQ526" i="1" s="1"/>
  <c r="AQ527" i="1" s="1"/>
  <c r="AQ530" i="1" s="1"/>
  <c r="AQ542" i="1" s="1"/>
  <c r="AQ546" i="1" s="1"/>
  <c r="AQ555" i="1" s="1"/>
  <c r="AQ561" i="1" s="1"/>
  <c r="AQ575" i="1" s="1"/>
  <c r="AQ584" i="1" s="1"/>
  <c r="AQ585" i="1" s="1"/>
  <c r="AQ588" i="1" s="1"/>
  <c r="AQ591" i="1" s="1"/>
  <c r="AQ592" i="1" s="1"/>
  <c r="AQ607" i="1" s="1"/>
  <c r="AQ614" i="1" s="1"/>
  <c r="AQ628" i="1" s="1"/>
  <c r="AQ631" i="1" s="1"/>
  <c r="AQ646" i="1" s="1"/>
  <c r="AQ647" i="1" s="1"/>
  <c r="AQ689" i="1" s="1"/>
  <c r="AQ695" i="1" s="1"/>
  <c r="AI383" i="1"/>
  <c r="CR383" i="1"/>
  <c r="AT125" i="1"/>
  <c r="AT153" i="1" s="1"/>
  <c r="AT157" i="1" s="1"/>
  <c r="AT159" i="1" s="1"/>
  <c r="AT161" i="1" s="1"/>
  <c r="AT163" i="1" s="1"/>
  <c r="CR222" i="1"/>
  <c r="CR627" i="1"/>
  <c r="CR545" i="1"/>
  <c r="CR634" i="1"/>
  <c r="CR676" i="1"/>
  <c r="AS29" i="1"/>
  <c r="AS34" i="1" s="1"/>
  <c r="AS42" i="1" s="1"/>
  <c r="AS63" i="1" s="1"/>
  <c r="AS64" i="1" s="1"/>
  <c r="AS84" i="1" s="1"/>
  <c r="AS104" i="1" s="1"/>
  <c r="AS118" i="1" s="1"/>
  <c r="AS119" i="1" s="1"/>
  <c r="AS136" i="1" s="1"/>
  <c r="AS151" i="1" s="1"/>
  <c r="AS172" i="1" s="1"/>
  <c r="AS179" i="1" s="1"/>
  <c r="AS183" i="1" s="1"/>
  <c r="AS189" i="1" s="1"/>
  <c r="AS196" i="1" s="1"/>
  <c r="AS200" i="1" s="1"/>
  <c r="AS201" i="1" s="1"/>
  <c r="AS210" i="1" s="1"/>
  <c r="AS214" i="1" s="1"/>
  <c r="AS218" i="1" s="1"/>
  <c r="AS219" i="1" s="1"/>
  <c r="AS232" i="1" s="1"/>
  <c r="AS233" i="1" s="1"/>
  <c r="AS234" i="1" s="1"/>
  <c r="AS235" i="1" s="1"/>
  <c r="AS236" i="1" s="1"/>
  <c r="AS237" i="1" s="1"/>
  <c r="AS238" i="1" s="1"/>
  <c r="AS266" i="1" s="1"/>
  <c r="AS275" i="1" s="1"/>
  <c r="AS281" i="1" s="1"/>
  <c r="AS282" i="1" s="1"/>
  <c r="AS283" i="1" s="1"/>
  <c r="AS284" i="1" s="1"/>
  <c r="AS309" i="1" s="1"/>
  <c r="AS319" i="1" s="1"/>
  <c r="AS320" i="1" s="1"/>
  <c r="AS326" i="1" s="1"/>
  <c r="AS329" i="1" s="1"/>
  <c r="AS333" i="1" s="1"/>
  <c r="AS334" i="1" s="1"/>
  <c r="AS340" i="1" s="1"/>
  <c r="AS349" i="1" s="1"/>
  <c r="AS352" i="1" s="1"/>
  <c r="AS353" i="1" s="1"/>
  <c r="AS356" i="1" s="1"/>
  <c r="AS366" i="1" s="1"/>
  <c r="AS372" i="1" s="1"/>
  <c r="AS373" i="1" s="1"/>
  <c r="AS377" i="1" s="1"/>
  <c r="AS379" i="1" s="1"/>
  <c r="AS385" i="1" s="1"/>
  <c r="AS387" i="1" s="1"/>
  <c r="AS390" i="1" s="1"/>
  <c r="AS397" i="1" s="1"/>
  <c r="AS398" i="1" s="1"/>
  <c r="AS426" i="1" s="1"/>
  <c r="AS439" i="1" s="1"/>
  <c r="AS440" i="1" s="1"/>
  <c r="AS441" i="1" s="1"/>
  <c r="AS442" i="1" s="1"/>
  <c r="AS452" i="1" s="1"/>
  <c r="AS455" i="1" s="1"/>
  <c r="AS461" i="1" s="1"/>
  <c r="AS462" i="1" s="1"/>
  <c r="AS473" i="1" s="1"/>
  <c r="AS474" i="1" s="1"/>
  <c r="AS475" i="1" s="1"/>
  <c r="AS484" i="1" s="1"/>
  <c r="AS495" i="1" s="1"/>
  <c r="AS497" i="1" s="1"/>
  <c r="AS500" i="1" s="1"/>
  <c r="AS513" i="1" s="1"/>
  <c r="AS517" i="1" s="1"/>
  <c r="AS558" i="1" s="1"/>
  <c r="AS564" i="1" s="1"/>
  <c r="AS573" i="1" s="1"/>
  <c r="AS594" i="1" s="1"/>
  <c r="AS595" i="1" s="1"/>
  <c r="AS597" i="1" s="1"/>
  <c r="AS598" i="1" s="1"/>
  <c r="AS599" i="1" s="1"/>
  <c r="AS600" i="1" s="1"/>
  <c r="AS610" i="1" s="1"/>
  <c r="AS613" i="1" s="1"/>
  <c r="AS620" i="1" s="1"/>
  <c r="AS621" i="1" s="1"/>
  <c r="AS622" i="1" s="1"/>
  <c r="AS629" i="1" s="1"/>
  <c r="AS636" i="1" s="1"/>
  <c r="AS637" i="1" s="1"/>
  <c r="AS640" i="1" s="1"/>
  <c r="AS643" i="1" s="1"/>
  <c r="AS644" i="1" s="1"/>
  <c r="AS645" i="1" s="1"/>
  <c r="AS648" i="1" s="1"/>
  <c r="AS661" i="1" s="1"/>
  <c r="AS662" i="1" s="1"/>
  <c r="AS663" i="1" s="1"/>
  <c r="AS668" i="1" s="1"/>
  <c r="AS681" i="1" s="1"/>
  <c r="CR120" i="1"/>
  <c r="CR5" i="1"/>
  <c r="X22" i="4"/>
  <c r="X20" i="4"/>
  <c r="Q16" i="4"/>
  <c r="P16" i="4"/>
  <c r="O16" i="4"/>
  <c r="F16" i="4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103" i="6"/>
  <c r="X21" i="4"/>
  <c r="N38" i="4"/>
  <c r="C3" i="6"/>
  <c r="E20" i="6"/>
  <c r="E77" i="6"/>
  <c r="E47" i="6"/>
  <c r="E103" i="6"/>
  <c r="N37" i="4"/>
  <c r="K37" i="4"/>
  <c r="N35" i="4"/>
  <c r="K27" i="4"/>
  <c r="K34" i="4"/>
  <c r="E132" i="6"/>
  <c r="K31" i="4"/>
  <c r="E81" i="6"/>
  <c r="E142" i="6"/>
  <c r="E29" i="6"/>
  <c r="E144" i="6"/>
  <c r="E140" i="6"/>
  <c r="E117" i="6"/>
  <c r="E43" i="6"/>
  <c r="E85" i="6"/>
  <c r="E83" i="6"/>
  <c r="E135" i="6"/>
  <c r="E84" i="6"/>
  <c r="E17" i="6"/>
  <c r="E82" i="6"/>
  <c r="E42" i="6"/>
  <c r="K36" i="4"/>
  <c r="K35" i="4"/>
  <c r="K29" i="4"/>
  <c r="K26" i="4"/>
  <c r="K25" i="4"/>
  <c r="G138" i="6"/>
  <c r="K24" i="4"/>
  <c r="K28" i="4"/>
  <c r="K23" i="4"/>
  <c r="G130" i="6"/>
  <c r="G140" i="6"/>
  <c r="K32" i="4"/>
  <c r="R36" i="4"/>
  <c r="N34" i="4"/>
  <c r="E32" i="6"/>
  <c r="E93" i="6"/>
  <c r="E131" i="6"/>
  <c r="E38" i="6"/>
  <c r="E80" i="6"/>
  <c r="E110" i="6"/>
  <c r="E86" i="6"/>
  <c r="E31" i="6"/>
  <c r="E23" i="6"/>
  <c r="E109" i="6"/>
  <c r="E130" i="6"/>
  <c r="E128" i="6"/>
  <c r="E41" i="6"/>
  <c r="E62" i="6"/>
  <c r="G25" i="6"/>
  <c r="E12" i="6"/>
  <c r="G77" i="6"/>
  <c r="G113" i="6"/>
  <c r="E26" i="6"/>
  <c r="E127" i="6"/>
  <c r="G127" i="6"/>
  <c r="F31" i="6"/>
  <c r="N36" i="4"/>
  <c r="H82" i="6"/>
  <c r="F129" i="6"/>
  <c r="H31" i="6"/>
  <c r="G31" i="6"/>
  <c r="H41" i="6"/>
  <c r="H76" i="6"/>
  <c r="H65" i="6"/>
  <c r="N33" i="4"/>
  <c r="N29" i="4"/>
  <c r="N23" i="4"/>
  <c r="N32" i="4"/>
  <c r="N27" i="4"/>
  <c r="N25" i="4"/>
  <c r="N24" i="4"/>
  <c r="N31" i="4"/>
  <c r="N26" i="4"/>
  <c r="N28" i="4"/>
  <c r="N30" i="4"/>
  <c r="E87" i="6"/>
  <c r="E34" i="6"/>
  <c r="F39" i="6"/>
  <c r="G39" i="6"/>
  <c r="E137" i="6"/>
  <c r="E24" i="6"/>
  <c r="E124" i="6"/>
  <c r="E133" i="6"/>
  <c r="E73" i="6"/>
  <c r="E112" i="6"/>
  <c r="E39" i="6"/>
  <c r="E145" i="6"/>
  <c r="E14" i="6"/>
  <c r="E21" i="6"/>
  <c r="E36" i="6"/>
  <c r="E98" i="6"/>
  <c r="E61" i="6"/>
  <c r="E75" i="6"/>
  <c r="E27" i="6"/>
  <c r="E63" i="6"/>
  <c r="E69" i="6"/>
  <c r="E33" i="6"/>
  <c r="E113" i="6"/>
  <c r="F25" i="6"/>
  <c r="E58" i="6"/>
  <c r="E76" i="6"/>
  <c r="H25" i="6"/>
  <c r="E25" i="6"/>
  <c r="E94" i="6"/>
  <c r="E13" i="6"/>
  <c r="E59" i="6"/>
  <c r="E10" i="6"/>
  <c r="E141" i="6"/>
  <c r="E4" i="6"/>
  <c r="E108" i="6"/>
  <c r="G133" i="6"/>
  <c r="E49" i="6"/>
  <c r="E143" i="6"/>
  <c r="E148" i="6"/>
  <c r="F76" i="6"/>
  <c r="E114" i="6"/>
  <c r="E147" i="6"/>
  <c r="G76" i="6"/>
  <c r="F117" i="6"/>
  <c r="E122" i="6"/>
  <c r="E7" i="6"/>
  <c r="E37" i="6"/>
  <c r="H135" i="6"/>
  <c r="G26" i="6"/>
  <c r="H77" i="6"/>
  <c r="F26" i="6"/>
  <c r="H133" i="6"/>
  <c r="G102" i="6"/>
  <c r="H124" i="6"/>
  <c r="F102" i="6"/>
  <c r="H144" i="6"/>
  <c r="H26" i="6"/>
  <c r="G144" i="6"/>
  <c r="F144" i="6"/>
  <c r="H117" i="6"/>
  <c r="H142" i="6"/>
  <c r="G117" i="6"/>
  <c r="F62" i="6"/>
  <c r="F84" i="6"/>
  <c r="H62" i="6"/>
  <c r="F138" i="6"/>
  <c r="G62" i="6"/>
  <c r="G34" i="6"/>
  <c r="F34" i="6"/>
  <c r="H132" i="6"/>
  <c r="H86" i="6"/>
  <c r="F86" i="6"/>
  <c r="H137" i="6"/>
  <c r="F29" i="6"/>
  <c r="H114" i="6"/>
  <c r="H103" i="6"/>
  <c r="G109" i="6"/>
  <c r="G29" i="6"/>
  <c r="F114" i="6"/>
  <c r="G59" i="6"/>
  <c r="G103" i="6"/>
  <c r="G86" i="6"/>
  <c r="F137" i="6"/>
  <c r="F135" i="6"/>
  <c r="G137" i="6"/>
  <c r="G135" i="6"/>
  <c r="G73" i="6"/>
  <c r="H73" i="6"/>
  <c r="H84" i="6"/>
  <c r="G83" i="6"/>
  <c r="F73" i="6"/>
  <c r="G84" i="6"/>
  <c r="H83" i="6"/>
  <c r="H102" i="6"/>
  <c r="F71" i="6"/>
  <c r="F69" i="6"/>
  <c r="H93" i="6"/>
  <c r="G136" i="6"/>
  <c r="G93" i="6"/>
  <c r="H29" i="6"/>
  <c r="F58" i="6"/>
  <c r="H58" i="6"/>
  <c r="F87" i="6"/>
  <c r="G58" i="6"/>
  <c r="G87" i="6"/>
  <c r="H87" i="6"/>
  <c r="H67" i="6"/>
  <c r="F36" i="6"/>
  <c r="F93" i="6"/>
  <c r="G114" i="6"/>
  <c r="F131" i="6"/>
  <c r="F77" i="6"/>
  <c r="G20" i="6"/>
  <c r="H136" i="6"/>
  <c r="F127" i="6"/>
  <c r="G141" i="6"/>
  <c r="H138" i="6"/>
  <c r="F18" i="6"/>
  <c r="F61" i="6"/>
  <c r="F20" i="6"/>
  <c r="G69" i="6"/>
  <c r="H69" i="6"/>
  <c r="G142" i="6"/>
  <c r="F15" i="6"/>
  <c r="H38" i="6"/>
  <c r="H55" i="6"/>
  <c r="F142" i="6"/>
  <c r="G38" i="6"/>
  <c r="F55" i="6"/>
  <c r="F38" i="6"/>
  <c r="G55" i="6"/>
  <c r="H33" i="6"/>
  <c r="H36" i="6"/>
  <c r="F33" i="6"/>
  <c r="H141" i="6"/>
  <c r="G36" i="6"/>
  <c r="F141" i="6"/>
  <c r="G33" i="6"/>
  <c r="F133" i="6"/>
  <c r="G112" i="6"/>
  <c r="F123" i="6"/>
  <c r="H20" i="6"/>
  <c r="F59" i="6"/>
  <c r="H131" i="6"/>
  <c r="G131" i="6"/>
  <c r="G37" i="6"/>
  <c r="F12" i="6"/>
  <c r="G12" i="6"/>
  <c r="H12" i="6"/>
  <c r="H59" i="6"/>
  <c r="G81" i="6"/>
  <c r="F85" i="6"/>
  <c r="F83" i="6"/>
  <c r="F98" i="6"/>
  <c r="I19" i="4"/>
  <c r="K19" i="4" s="1"/>
  <c r="G143" i="6"/>
  <c r="H98" i="6"/>
  <c r="H75" i="6"/>
  <c r="F37" i="6"/>
  <c r="F108" i="6"/>
  <c r="G75" i="6"/>
  <c r="H115" i="6"/>
  <c r="F81" i="6"/>
  <c r="H130" i="6"/>
  <c r="G94" i="6"/>
  <c r="H60" i="6"/>
  <c r="G85" i="6"/>
  <c r="G108" i="6"/>
  <c r="F75" i="6"/>
  <c r="G115" i="6"/>
  <c r="H81" i="6"/>
  <c r="F130" i="6"/>
  <c r="F94" i="6"/>
  <c r="H85" i="6"/>
  <c r="H128" i="6"/>
  <c r="F14" i="6"/>
  <c r="H108" i="6"/>
  <c r="H107" i="6"/>
  <c r="F115" i="6"/>
  <c r="H94" i="6"/>
  <c r="G14" i="6"/>
  <c r="F140" i="6"/>
  <c r="F21" i="6"/>
  <c r="H14" i="6"/>
  <c r="F27" i="6"/>
  <c r="H140" i="6"/>
  <c r="G21" i="6"/>
  <c r="H27" i="6"/>
  <c r="G27" i="6"/>
  <c r="H21" i="6"/>
  <c r="G132" i="6"/>
  <c r="G18" i="6"/>
  <c r="F132" i="6"/>
  <c r="G99" i="6"/>
  <c r="H18" i="6"/>
  <c r="F143" i="6"/>
  <c r="G145" i="6"/>
  <c r="G98" i="6"/>
  <c r="H143" i="6"/>
  <c r="F60" i="6"/>
  <c r="H145" i="6"/>
  <c r="G60" i="6"/>
  <c r="F145" i="6"/>
  <c r="F24" i="6"/>
  <c r="H24" i="6"/>
  <c r="H17" i="6"/>
  <c r="G24" i="6"/>
  <c r="F122" i="6"/>
  <c r="H37" i="6"/>
  <c r="F128" i="6"/>
  <c r="G118" i="6"/>
  <c r="G148" i="6"/>
  <c r="H105" i="6"/>
  <c r="G128" i="6"/>
  <c r="F136" i="6"/>
  <c r="H54" i="6"/>
  <c r="F112" i="6"/>
  <c r="F22" i="6"/>
  <c r="H28" i="6"/>
  <c r="H148" i="6"/>
  <c r="H125" i="6"/>
  <c r="H80" i="6"/>
  <c r="F148" i="6"/>
  <c r="F95" i="6"/>
  <c r="G63" i="6"/>
  <c r="F109" i="6"/>
  <c r="G71" i="6"/>
  <c r="H109" i="6"/>
  <c r="H23" i="6"/>
  <c r="G16" i="6"/>
  <c r="F23" i="6"/>
  <c r="G23" i="6"/>
  <c r="H112" i="6"/>
  <c r="H122" i="6"/>
  <c r="G67" i="6"/>
  <c r="E92" i="6"/>
  <c r="G122" i="6"/>
  <c r="H19" i="6"/>
  <c r="F67" i="6"/>
  <c r="H92" i="6"/>
  <c r="E64" i="6"/>
  <c r="E71" i="6"/>
  <c r="H96" i="6"/>
  <c r="F19" i="6"/>
  <c r="G96" i="6"/>
  <c r="E96" i="6"/>
  <c r="E57" i="6"/>
  <c r="F96" i="6"/>
  <c r="H139" i="6"/>
  <c r="H147" i="6"/>
  <c r="H149" i="6"/>
  <c r="G101" i="6"/>
  <c r="G45" i="6"/>
  <c r="G19" i="6"/>
  <c r="E48" i="6"/>
  <c r="H71" i="6"/>
  <c r="E46" i="6"/>
  <c r="E67" i="6"/>
  <c r="E11" i="6"/>
  <c r="F63" i="6"/>
  <c r="G46" i="6"/>
  <c r="E19" i="6"/>
  <c r="H63" i="6"/>
  <c r="E134" i="6"/>
  <c r="E50" i="6"/>
  <c r="F74" i="6"/>
  <c r="I18" i="4"/>
  <c r="K18" i="4" s="1"/>
  <c r="F68" i="6"/>
  <c r="H111" i="6"/>
  <c r="H30" i="6"/>
  <c r="F54" i="6"/>
  <c r="G50" i="6"/>
  <c r="H50" i="6"/>
  <c r="H113" i="6"/>
  <c r="G54" i="6"/>
  <c r="F80" i="6"/>
  <c r="F50" i="6"/>
  <c r="F113" i="6"/>
  <c r="F146" i="6"/>
  <c r="F110" i="6"/>
  <c r="E139" i="6"/>
  <c r="E44" i="6"/>
  <c r="F90" i="6"/>
  <c r="G44" i="6"/>
  <c r="H97" i="6"/>
  <c r="H101" i="6"/>
  <c r="G149" i="6"/>
  <c r="E90" i="6"/>
  <c r="F65" i="6"/>
  <c r="F70" i="6"/>
  <c r="H90" i="6"/>
  <c r="H44" i="6"/>
  <c r="F97" i="6"/>
  <c r="H91" i="6"/>
  <c r="G110" i="6"/>
  <c r="F105" i="6"/>
  <c r="I17" i="4"/>
  <c r="K17" i="4" s="1"/>
  <c r="G125" i="6"/>
  <c r="G80" i="6"/>
  <c r="E97" i="6"/>
  <c r="G70" i="6"/>
  <c r="G90" i="6"/>
  <c r="E107" i="6"/>
  <c r="E99" i="6"/>
  <c r="E70" i="6"/>
  <c r="H70" i="6"/>
  <c r="G78" i="6"/>
  <c r="H110" i="6"/>
  <c r="G105" i="6"/>
  <c r="E6" i="6"/>
  <c r="H99" i="6"/>
  <c r="F121" i="6"/>
  <c r="G107" i="6"/>
  <c r="H123" i="6"/>
  <c r="F99" i="6"/>
  <c r="F118" i="6"/>
  <c r="G61" i="6"/>
  <c r="G53" i="6"/>
  <c r="F116" i="6"/>
  <c r="F149" i="6"/>
  <c r="E149" i="6"/>
  <c r="E111" i="6"/>
  <c r="F107" i="6"/>
  <c r="H34" i="6"/>
  <c r="G123" i="6"/>
  <c r="E45" i="6"/>
  <c r="E126" i="6"/>
  <c r="G126" i="6"/>
  <c r="G95" i="6"/>
  <c r="E79" i="6"/>
  <c r="E123" i="6"/>
  <c r="E65" i="6"/>
  <c r="H95" i="6"/>
  <c r="G79" i="6"/>
  <c r="F52" i="6"/>
  <c r="E74" i="6"/>
  <c r="E30" i="6"/>
  <c r="G30" i="6"/>
  <c r="F79" i="6"/>
  <c r="G147" i="6"/>
  <c r="F64" i="6"/>
  <c r="G111" i="6"/>
  <c r="H126" i="6"/>
  <c r="G134" i="6"/>
  <c r="H116" i="6"/>
  <c r="H56" i="6"/>
  <c r="H72" i="6"/>
  <c r="F30" i="6"/>
  <c r="H79" i="6"/>
  <c r="F147" i="6"/>
  <c r="G64" i="6"/>
  <c r="F111" i="6"/>
  <c r="E105" i="6"/>
  <c r="G139" i="6"/>
  <c r="H45" i="6"/>
  <c r="G72" i="6"/>
  <c r="F104" i="6"/>
  <c r="G66" i="6"/>
  <c r="H68" i="6"/>
  <c r="E72" i="6"/>
  <c r="E5" i="6"/>
  <c r="F139" i="6"/>
  <c r="F45" i="6"/>
  <c r="F72" i="6"/>
  <c r="H104" i="6"/>
  <c r="H6" i="6"/>
  <c r="F106" i="6"/>
  <c r="E68" i="6"/>
  <c r="E104" i="6"/>
  <c r="G104" i="6"/>
  <c r="F101" i="6"/>
  <c r="G6" i="6"/>
  <c r="G146" i="6"/>
  <c r="E101" i="6"/>
  <c r="E95" i="6"/>
  <c r="G65" i="6"/>
  <c r="G56" i="6"/>
  <c r="F44" i="6"/>
  <c r="G97" i="6"/>
  <c r="F6" i="6"/>
  <c r="H146" i="6"/>
  <c r="E89" i="6"/>
  <c r="E53" i="6"/>
  <c r="E56" i="6"/>
  <c r="H53" i="6"/>
  <c r="F17" i="6"/>
  <c r="E121" i="6"/>
  <c r="H118" i="6"/>
  <c r="F53" i="6"/>
  <c r="F78" i="6"/>
  <c r="G106" i="6"/>
  <c r="E116" i="6"/>
  <c r="F56" i="6"/>
  <c r="F126" i="6"/>
  <c r="H57" i="6"/>
  <c r="H78" i="6"/>
  <c r="H74" i="6"/>
  <c r="H66" i="6"/>
  <c r="G121" i="6"/>
  <c r="H106" i="6"/>
  <c r="G57" i="6"/>
  <c r="F51" i="6"/>
  <c r="G74" i="6"/>
  <c r="F89" i="6"/>
  <c r="H16" i="6"/>
  <c r="F66" i="6"/>
  <c r="H121" i="6"/>
  <c r="E28" i="6"/>
  <c r="E3" i="6"/>
  <c r="F120" i="6"/>
  <c r="H3" i="6"/>
  <c r="F57" i="6"/>
  <c r="H51" i="6"/>
  <c r="H89" i="6"/>
  <c r="F16" i="6"/>
  <c r="E35" i="6"/>
  <c r="G120" i="6"/>
  <c r="F3" i="6"/>
  <c r="G51" i="6"/>
  <c r="G89" i="6"/>
  <c r="F35" i="6"/>
  <c r="H100" i="6"/>
  <c r="E51" i="6"/>
  <c r="H120" i="6"/>
  <c r="H88" i="6"/>
  <c r="G3" i="6"/>
  <c r="F125" i="6"/>
  <c r="H35" i="6"/>
  <c r="G100" i="6"/>
  <c r="E106" i="6"/>
  <c r="E52" i="6"/>
  <c r="E78" i="6"/>
  <c r="E118" i="6"/>
  <c r="G88" i="6"/>
  <c r="G35" i="6"/>
  <c r="F100" i="6"/>
  <c r="F92" i="6"/>
  <c r="E16" i="6"/>
  <c r="E40" i="6"/>
  <c r="H61" i="6"/>
  <c r="F88" i="6"/>
  <c r="H46" i="6"/>
  <c r="G52" i="6"/>
  <c r="G92" i="6"/>
  <c r="E22" i="6"/>
  <c r="F134" i="6"/>
  <c r="F46" i="6"/>
  <c r="H52" i="6"/>
  <c r="G91" i="6"/>
  <c r="G68" i="6"/>
  <c r="E100" i="6"/>
  <c r="E91" i="6"/>
  <c r="E120" i="6"/>
  <c r="H134" i="6"/>
  <c r="F28" i="6"/>
  <c r="F91" i="6"/>
  <c r="J11" i="4"/>
  <c r="H22" i="6"/>
  <c r="G28" i="6"/>
  <c r="G116" i="6"/>
  <c r="J10" i="4"/>
  <c r="E9" i="6"/>
  <c r="E88" i="6"/>
  <c r="E125" i="6"/>
  <c r="G22" i="6"/>
  <c r="G17" i="6"/>
  <c r="E66" i="6"/>
  <c r="H64" i="6"/>
  <c r="N21" i="4"/>
  <c r="N20" i="4"/>
  <c r="N18" i="4"/>
  <c r="N17" i="4"/>
  <c r="K21" i="4"/>
  <c r="N19" i="4"/>
  <c r="K20" i="4"/>
  <c r="K22" i="4"/>
  <c r="N22" i="4"/>
  <c r="J16" i="4"/>
  <c r="J14" i="4" s="1"/>
  <c r="L16" i="4"/>
  <c r="L14" i="4" s="1"/>
  <c r="M16" i="4"/>
  <c r="M14" i="4" s="1"/>
  <c r="I16" i="4"/>
  <c r="AR127" i="1" l="1"/>
  <c r="AR128" i="1" s="1"/>
  <c r="AR129" i="1" s="1"/>
  <c r="AR131" i="1" s="1"/>
  <c r="AR132" i="1" s="1"/>
  <c r="AR134" i="1" s="1"/>
  <c r="AR139" i="1" s="1"/>
  <c r="AR140" i="1" s="1"/>
  <c r="AR147" i="1" s="1"/>
  <c r="AR149" i="1" s="1"/>
  <c r="AR150" i="1" s="1"/>
  <c r="AR152" i="1" s="1"/>
  <c r="AR155" i="1" s="1"/>
  <c r="AR156" i="1" s="1"/>
  <c r="AR158" i="1" s="1"/>
  <c r="AR184" i="1" s="1"/>
  <c r="AR194" i="1" s="1"/>
  <c r="AR198" i="1" s="1"/>
  <c r="AR199" i="1" s="1"/>
  <c r="AR203" i="1" s="1"/>
  <c r="AR212" i="1" s="1"/>
  <c r="AR213" i="1" s="1"/>
  <c r="AR253" i="1" s="1"/>
  <c r="AR254" i="1" s="1"/>
  <c r="AR255" i="1" s="1"/>
  <c r="AR257" i="1" s="1"/>
  <c r="AR258" i="1" s="1"/>
  <c r="AR259" i="1" s="1"/>
  <c r="AR261" i="1" s="1"/>
  <c r="AR262" i="1" s="1"/>
  <c r="AR263" i="1" s="1"/>
  <c r="AR276" i="1" s="1"/>
  <c r="AR277" i="1" s="1"/>
  <c r="AR289" i="1" s="1"/>
  <c r="AR290" i="1" s="1"/>
  <c r="AR293" i="1" s="1"/>
  <c r="AR301" i="1" s="1"/>
  <c r="AR302" i="1" s="1"/>
  <c r="AR313" i="1" s="1"/>
  <c r="AR315" i="1" s="1"/>
  <c r="AR322" i="1" s="1"/>
  <c r="AR331" i="1" s="1"/>
  <c r="AR332" i="1" s="1"/>
  <c r="AR337" i="1" s="1"/>
  <c r="AR342" i="1" s="1"/>
  <c r="AR368" i="1" s="1"/>
  <c r="AR371" i="1" s="1"/>
  <c r="AR374" i="1" s="1"/>
  <c r="AR381" i="1" s="1"/>
  <c r="AR382" i="1" s="1"/>
  <c r="AR384" i="1" s="1"/>
  <c r="AR405" i="1" s="1"/>
  <c r="AR430" i="1" s="1"/>
  <c r="AR457" i="1" s="1"/>
  <c r="AR460" i="1" s="1"/>
  <c r="AR465" i="1" s="1"/>
  <c r="AR467" i="1" s="1"/>
  <c r="AR483" i="1" s="1"/>
  <c r="AR490" i="1" s="1"/>
  <c r="AR492" i="1" s="1"/>
  <c r="AR493" i="1" s="1"/>
  <c r="AR494" i="1" s="1"/>
  <c r="AR504" i="1" s="1"/>
  <c r="AR508" i="1" s="1"/>
  <c r="AR510" i="1" s="1"/>
  <c r="AR511" i="1" s="1"/>
  <c r="AR516" i="1" s="1"/>
  <c r="AR522" i="1" s="1"/>
  <c r="AR523" i="1" s="1"/>
  <c r="AR528" i="1" s="1"/>
  <c r="AR535" i="1" s="1"/>
  <c r="AR538" i="1" s="1"/>
  <c r="AR539" i="1" s="1"/>
  <c r="AR544" i="1" s="1"/>
  <c r="AR545" i="1" s="1"/>
  <c r="AR550" i="1" s="1"/>
  <c r="AR551" i="1" s="1"/>
  <c r="AR552" i="1" s="1"/>
  <c r="AR556" i="1" s="1"/>
  <c r="AR563" i="1" s="1"/>
  <c r="AR567" i="1" s="1"/>
  <c r="AR569" i="1" s="1"/>
  <c r="AR571" i="1" s="1"/>
  <c r="AR586" i="1" s="1"/>
  <c r="AR596" i="1" s="1"/>
  <c r="AR609" i="1" s="1"/>
  <c r="AR611" i="1" s="1"/>
  <c r="AR615" i="1" s="1"/>
  <c r="AR616" i="1" s="1"/>
  <c r="AR630" i="1" s="1"/>
  <c r="AR650" i="1" s="1"/>
  <c r="AR652" i="1" s="1"/>
  <c r="AR653" i="1" s="1"/>
  <c r="AR655" i="1" s="1"/>
  <c r="AR656" i="1" s="1"/>
  <c r="AR658" i="1" s="1"/>
  <c r="AR659" i="1" s="1"/>
  <c r="AR678" i="1" s="1"/>
  <c r="AR679" i="1" s="1"/>
  <c r="AR680" i="1" s="1"/>
  <c r="AR688" i="1" s="1"/>
  <c r="AR690" i="1" s="1"/>
  <c r="AR692" i="1" s="1"/>
  <c r="AT164" i="1"/>
  <c r="AT169" i="1" s="1"/>
  <c r="AT182" i="1" s="1"/>
  <c r="AT188" i="1" s="1"/>
  <c r="AT192" i="1" s="1"/>
  <c r="AT193" i="1" s="1"/>
  <c r="AT195" i="1" s="1"/>
  <c r="AT202" i="1" s="1"/>
  <c r="AT206" i="1" s="1"/>
  <c r="AT208" i="1" s="1"/>
  <c r="AT224" i="1" s="1"/>
  <c r="AT246" i="1" s="1"/>
  <c r="AT247" i="1" s="1"/>
  <c r="AT248" i="1" s="1"/>
  <c r="AT249" i="1" s="1"/>
  <c r="AT250" i="1" s="1"/>
  <c r="AT251" i="1" s="1"/>
  <c r="AT252" i="1" s="1"/>
  <c r="AT279" i="1" s="1"/>
  <c r="AT285" i="1" s="1"/>
  <c r="AT286" i="1" s="1"/>
  <c r="AT297" i="1" s="1"/>
  <c r="AT305" i="1" s="1"/>
  <c r="AT318" i="1" s="1"/>
  <c r="AT335" i="1" s="1"/>
  <c r="AT339" i="1" s="1"/>
  <c r="AT355" i="1" s="1"/>
  <c r="AT358" i="1" s="1"/>
  <c r="AT369" i="1" s="1"/>
  <c r="AT375" i="1" s="1"/>
  <c r="AT376" i="1" s="1"/>
  <c r="AT383" i="1" s="1"/>
  <c r="AT391" i="1" s="1"/>
  <c r="AT393" i="1" s="1"/>
  <c r="AT395" i="1" s="1"/>
  <c r="AT415" i="1" s="1"/>
  <c r="AT416" i="1" s="1"/>
  <c r="AT417" i="1" s="1"/>
  <c r="AT422" i="1" s="1"/>
  <c r="AT443" i="1" s="1"/>
  <c r="AT444" i="1" s="1"/>
  <c r="AT446" i="1" s="1"/>
  <c r="AT447" i="1" s="1"/>
  <c r="AT448" i="1" s="1"/>
  <c r="AT453" i="1" s="1"/>
  <c r="AT464" i="1" s="1"/>
  <c r="AT476" i="1" s="1"/>
  <c r="AT478" i="1" s="1"/>
  <c r="AT486" i="1" s="1"/>
  <c r="AT488" i="1" s="1"/>
  <c r="AT496" i="1" s="1"/>
  <c r="AT498" i="1" s="1"/>
  <c r="AT502" i="1" s="1"/>
  <c r="AT503" i="1" s="1"/>
  <c r="AT505" i="1" s="1"/>
  <c r="AT509" i="1" s="1"/>
  <c r="AT514" i="1" s="1"/>
  <c r="AT515" i="1" s="1"/>
  <c r="AT518" i="1" s="1"/>
  <c r="AT524" i="1" s="1"/>
  <c r="AT531" i="1" s="1"/>
  <c r="AT532" i="1" s="1"/>
  <c r="AT533" i="1" s="1"/>
  <c r="AT534" i="1" s="1"/>
  <c r="AT536" i="1" s="1"/>
  <c r="AT537" i="1" s="1"/>
  <c r="AT541" i="1" s="1"/>
  <c r="AT543" i="1" s="1"/>
  <c r="AT549" i="1" s="1"/>
  <c r="AT559" i="1" s="1"/>
  <c r="AT565" i="1" s="1"/>
  <c r="AT570" i="1" s="1"/>
  <c r="AT574" i="1" s="1"/>
  <c r="AT601" i="1" s="1"/>
  <c r="AT625" i="1" s="1"/>
  <c r="AT642" i="1" s="1"/>
  <c r="AT666" i="1" s="1"/>
  <c r="AT667" i="1" s="1"/>
  <c r="AT682" i="1" s="1"/>
  <c r="AT694" i="1" s="1"/>
  <c r="AP175" i="1"/>
  <c r="AP178" i="1" s="1"/>
  <c r="AP181" i="1" s="1"/>
  <c r="AP186" i="1" s="1"/>
  <c r="AP197" i="1" s="1"/>
  <c r="AP205" i="1" s="1"/>
  <c r="AP209" i="1" s="1"/>
  <c r="AP211" i="1" s="1"/>
  <c r="AP215" i="1" s="1"/>
  <c r="AP216" i="1" s="1"/>
  <c r="AP217" i="1" s="1"/>
  <c r="AP225" i="1" s="1"/>
  <c r="AP226" i="1" s="1"/>
  <c r="AP229" i="1" s="1"/>
  <c r="AP230" i="1" s="1"/>
  <c r="AP231" i="1" s="1"/>
  <c r="AP273" i="1" s="1"/>
  <c r="AP300" i="1" s="1"/>
  <c r="AP303" i="1" s="1"/>
  <c r="AP304" i="1" s="1"/>
  <c r="AP325" i="1" s="1"/>
  <c r="AP328" i="1" s="1"/>
  <c r="AP330" i="1" s="1"/>
  <c r="AP336" i="1" s="1"/>
  <c r="AP338" i="1" s="1"/>
  <c r="AP344" i="1" s="1"/>
  <c r="AP345" i="1" s="1"/>
  <c r="AP350" i="1" s="1"/>
  <c r="AP351" i="1" s="1"/>
  <c r="AP357" i="1" s="1"/>
  <c r="AP359" i="1" s="1"/>
  <c r="AP361" i="1" s="1"/>
  <c r="AP363" i="1" s="1"/>
  <c r="AP365" i="1" s="1"/>
  <c r="AP370" i="1" s="1"/>
  <c r="AP378" i="1" s="1"/>
  <c r="AP386" i="1" s="1"/>
  <c r="AP388" i="1" s="1"/>
  <c r="AP400" i="1" s="1"/>
  <c r="AP414" i="1" s="1"/>
  <c r="AP425" i="1" s="1"/>
  <c r="AP434" i="1" s="1"/>
  <c r="AP438" i="1" s="1"/>
  <c r="AP450" i="1" s="1"/>
  <c r="AP451" i="1" s="1"/>
  <c r="AP485" i="1" s="1"/>
  <c r="AP512" i="1" s="1"/>
  <c r="AP521" i="1" s="1"/>
  <c r="AP540" i="1" s="1"/>
  <c r="AP548" i="1" s="1"/>
  <c r="AP553" i="1" s="1"/>
  <c r="AP554" i="1" s="1"/>
  <c r="AP557" i="1" s="1"/>
  <c r="AP560" i="1" s="1"/>
  <c r="AP562" i="1" s="1"/>
  <c r="AP572" i="1" s="1"/>
  <c r="AP583" i="1" s="1"/>
  <c r="AP587" i="1" s="1"/>
  <c r="AP593" i="1" s="1"/>
  <c r="AP603" i="1" s="1"/>
  <c r="AP604" i="1" s="1"/>
  <c r="AP605" i="1" s="1"/>
  <c r="AP606" i="1" s="1"/>
  <c r="AP626" i="1" s="1"/>
  <c r="AP638" i="1" s="1"/>
  <c r="AP641" i="1" s="1"/>
  <c r="AP649" i="1" s="1"/>
  <c r="AP654" i="1" s="1"/>
  <c r="AP664" i="1" s="1"/>
  <c r="AP665" i="1" s="1"/>
  <c r="AP693" i="1" s="1"/>
  <c r="AP696" i="1" s="1"/>
  <c r="AU87" i="1"/>
  <c r="R37" i="4"/>
  <c r="G11" i="6"/>
  <c r="F7" i="6"/>
  <c r="H43" i="6"/>
  <c r="G13" i="6"/>
  <c r="F43" i="6"/>
  <c r="G7" i="6"/>
  <c r="H7" i="6"/>
  <c r="G10" i="6"/>
  <c r="G9" i="6"/>
  <c r="F13" i="6"/>
  <c r="I14" i="4"/>
  <c r="H5" i="6"/>
  <c r="H10" i="6"/>
  <c r="R21" i="4"/>
  <c r="R20" i="4"/>
  <c r="H13" i="6"/>
  <c r="G43" i="6"/>
  <c r="H42" i="6"/>
  <c r="F10" i="6"/>
  <c r="F40" i="6"/>
  <c r="G49" i="6"/>
  <c r="F49" i="6"/>
  <c r="F11" i="6"/>
  <c r="F5" i="6"/>
  <c r="H9" i="6"/>
  <c r="F9" i="6"/>
  <c r="H49" i="6"/>
  <c r="F42" i="6"/>
  <c r="H40" i="6"/>
  <c r="G42" i="6"/>
  <c r="G48" i="6"/>
  <c r="F82" i="6"/>
  <c r="G82" i="6"/>
  <c r="F47" i="6"/>
  <c r="G47" i="6"/>
  <c r="H47" i="6"/>
  <c r="H11" i="6"/>
  <c r="F48" i="6"/>
  <c r="H127" i="6"/>
  <c r="H48" i="6"/>
  <c r="G32" i="6"/>
  <c r="G41" i="6"/>
  <c r="H4" i="6"/>
  <c r="F41" i="6"/>
  <c r="G40" i="6"/>
  <c r="H129" i="6"/>
  <c r="H32" i="6"/>
  <c r="G129" i="6"/>
  <c r="G5" i="6"/>
  <c r="F4" i="6"/>
  <c r="F32" i="6"/>
  <c r="R23" i="4"/>
  <c r="R24" i="4"/>
  <c r="G124" i="6"/>
  <c r="G4" i="6"/>
  <c r="R31" i="4"/>
  <c r="R27" i="4"/>
  <c r="R34" i="4"/>
  <c r="G119" i="6"/>
  <c r="F119" i="6"/>
  <c r="H119" i="6"/>
  <c r="G8" i="6"/>
  <c r="F8" i="6"/>
  <c r="H8" i="6"/>
  <c r="F124" i="6"/>
  <c r="H39" i="6"/>
  <c r="R29" i="4"/>
  <c r="R26" i="4"/>
  <c r="X19" i="4"/>
  <c r="X16" i="4"/>
  <c r="X17" i="4"/>
  <c r="R17" i="4"/>
  <c r="K16" i="4"/>
  <c r="K14" i="4" s="1"/>
  <c r="N16" i="4"/>
  <c r="N14" i="4" s="1"/>
  <c r="AU88" i="1" l="1"/>
  <c r="AU89" i="1" s="1"/>
  <c r="AU90" i="1" s="1"/>
  <c r="AU91" i="1" s="1"/>
  <c r="AU92" i="1" s="1"/>
  <c r="AU93" i="1" s="1"/>
  <c r="AU94" i="1" s="1"/>
  <c r="AU95" i="1" s="1"/>
  <c r="AU96" i="1" s="1"/>
  <c r="AU97" i="1" s="1"/>
  <c r="AU100" i="1" s="1"/>
  <c r="AU106" i="1" s="1"/>
  <c r="AU107" i="1" s="1"/>
  <c r="AU110" i="1" s="1"/>
  <c r="AU111" i="1" s="1"/>
  <c r="AU112" i="1" s="1"/>
  <c r="AU120" i="1" s="1"/>
  <c r="AU126" i="1" s="1"/>
  <c r="AU138" i="1" s="1"/>
  <c r="AU141" i="1" s="1"/>
  <c r="AU142" i="1" s="1"/>
  <c r="AU144" i="1" s="1"/>
  <c r="AU148" i="1" s="1"/>
  <c r="AU165" i="1" s="1"/>
  <c r="AU166" i="1" s="1"/>
  <c r="AU180" i="1" s="1"/>
  <c r="AU187" i="1" s="1"/>
  <c r="AU191" i="1" s="1"/>
  <c r="AU207" i="1" s="1"/>
  <c r="AU220" i="1" s="1"/>
  <c r="AU221" i="1" s="1"/>
  <c r="AU222" i="1" s="1"/>
  <c r="AU223" i="1" s="1"/>
  <c r="AU227" i="1" s="1"/>
  <c r="AU228" i="1" s="1"/>
  <c r="AU239" i="1" s="1"/>
  <c r="AU240" i="1" s="1"/>
  <c r="AU241" i="1" s="1"/>
  <c r="AU242" i="1" s="1"/>
  <c r="AU243" i="1" s="1"/>
  <c r="AU244" i="1" s="1"/>
  <c r="AU245" i="1" s="1"/>
  <c r="AU260" i="1" s="1"/>
  <c r="AU265" i="1" s="1"/>
  <c r="AU274" i="1" s="1"/>
  <c r="AU280" i="1" s="1"/>
  <c r="AU287" i="1" s="1"/>
  <c r="AU291" i="1" s="1"/>
  <c r="AU292" i="1" s="1"/>
  <c r="AU294" i="1" s="1"/>
  <c r="AU296" i="1" s="1"/>
  <c r="AU306" i="1" s="1"/>
  <c r="AU307" i="1" s="1"/>
  <c r="AU308" i="1" s="1"/>
  <c r="AU310" i="1" s="1"/>
  <c r="AU312" i="1" s="1"/>
  <c r="AU316" i="1" s="1"/>
  <c r="AU321" i="1" s="1"/>
  <c r="AU324" i="1" s="1"/>
  <c r="AU360" i="1" s="1"/>
  <c r="AU364" i="1" s="1"/>
  <c r="AU367" i="1" s="1"/>
  <c r="AU392" i="1" s="1"/>
  <c r="AU394" i="1" s="1"/>
  <c r="AU396" i="1" s="1"/>
  <c r="AU399" i="1" s="1"/>
  <c r="AU404" i="1" s="1"/>
  <c r="AU411" i="1" s="1"/>
  <c r="AU412" i="1" s="1"/>
  <c r="AU413" i="1" s="1"/>
  <c r="AU418" i="1" s="1"/>
  <c r="AU419" i="1" s="1"/>
  <c r="AU420" i="1" s="1"/>
  <c r="AU421" i="1" s="1"/>
  <c r="AU423" i="1" s="1"/>
  <c r="AU424" i="1" s="1"/>
  <c r="AU427" i="1" s="1"/>
  <c r="AU428" i="1" s="1"/>
  <c r="AU429" i="1" s="1"/>
  <c r="AU445" i="1" s="1"/>
  <c r="AU449" i="1" s="1"/>
  <c r="AU454" i="1" s="1"/>
  <c r="AU456" i="1" s="1"/>
  <c r="AU459" i="1" s="1"/>
  <c r="AU466" i="1" s="1"/>
  <c r="AU469" i="1" s="1"/>
  <c r="AU472" i="1" s="1"/>
  <c r="AU481" i="1" s="1"/>
  <c r="AU482" i="1" s="1"/>
  <c r="AU487" i="1" s="1"/>
  <c r="AU491" i="1" s="1"/>
  <c r="AU520" i="1" s="1"/>
  <c r="AU525" i="1" s="1"/>
  <c r="AU529" i="1" s="1"/>
  <c r="AU547" i="1" s="1"/>
  <c r="AU566" i="1" s="1"/>
  <c r="AU568" i="1" s="1"/>
  <c r="AU576" i="1" s="1"/>
  <c r="AU577" i="1" s="1"/>
  <c r="AU578" i="1" s="1"/>
  <c r="AU579" i="1" s="1"/>
  <c r="AU580" i="1" s="1"/>
  <c r="AU581" i="1" s="1"/>
  <c r="AU582" i="1" s="1"/>
  <c r="AU589" i="1" s="1"/>
  <c r="AU590" i="1" s="1"/>
  <c r="AU602" i="1" s="1"/>
  <c r="AU608" i="1" s="1"/>
  <c r="AU612" i="1" s="1"/>
  <c r="AU617" i="1" s="1"/>
  <c r="AU618" i="1" s="1"/>
  <c r="AU619" i="1" s="1"/>
  <c r="AU623" i="1" s="1"/>
  <c r="AU624" i="1" s="1"/>
  <c r="AU627" i="1" s="1"/>
  <c r="AU632" i="1" s="1"/>
  <c r="AU633" i="1" s="1"/>
  <c r="AU634" i="1" s="1"/>
  <c r="AU635" i="1" s="1"/>
  <c r="AU639" i="1" s="1"/>
  <c r="AU651" i="1" s="1"/>
  <c r="AU657" i="1" s="1"/>
  <c r="AU660" i="1" s="1"/>
  <c r="AU669" i="1" s="1"/>
  <c r="AU670" i="1" s="1"/>
  <c r="AU671" i="1" s="1"/>
  <c r="AU672" i="1" s="1"/>
  <c r="AU673" i="1" s="1"/>
  <c r="AU674" i="1" s="1"/>
  <c r="AU675" i="1" s="1"/>
  <c r="AU676" i="1" s="1"/>
  <c r="AU677" i="1" s="1"/>
  <c r="AU683" i="1" s="1"/>
  <c r="AU684" i="1" s="1"/>
  <c r="AU685" i="1" s="1"/>
  <c r="AU686" i="1" s="1"/>
  <c r="AU687" i="1" s="1"/>
  <c r="AU691" i="1" s="1"/>
  <c r="X18" i="4"/>
  <c r="R28" i="4"/>
  <c r="R18" i="4"/>
  <c r="R33" i="4"/>
  <c r="R19" i="4"/>
  <c r="R16" i="4"/>
  <c r="R35" i="4"/>
  <c r="R32" i="4"/>
  <c r="R30" i="4"/>
  <c r="R22" i="4"/>
  <c r="R25" i="4"/>
  <c r="AK18" i="4" l="1"/>
  <c r="AE18" i="4"/>
  <c r="AF18" i="4"/>
  <c r="AB18" i="4"/>
  <c r="Z18" i="4"/>
  <c r="AG18" i="4"/>
  <c r="AC18" i="4"/>
  <c r="AH18" i="4"/>
  <c r="AA18" i="4"/>
  <c r="AD18" i="4"/>
  <c r="AI18" i="4"/>
  <c r="AJ18" i="4"/>
  <c r="BB22" i="4"/>
  <c r="Z22" i="4"/>
  <c r="I13" i="4"/>
  <c r="X14" i="4"/>
  <c r="R14" i="4"/>
  <c r="BL22" i="4" l="1"/>
  <c r="AB19" i="4"/>
  <c r="BF22" i="4"/>
  <c r="AD19" i="4"/>
  <c r="AH20" i="4"/>
  <c r="BD22" i="4"/>
  <c r="AA17" i="4"/>
  <c r="AJ20" i="4"/>
  <c r="AD22" i="4"/>
  <c r="Z19" i="4"/>
  <c r="AF17" i="4"/>
  <c r="BH22" i="4"/>
  <c r="AD21" i="4"/>
  <c r="AF22" i="4"/>
  <c r="AI17" i="4"/>
  <c r="AF19" i="4"/>
  <c r="AS18" i="4"/>
  <c r="AJ22" i="4"/>
  <c r="AH21" i="4"/>
  <c r="AC17" i="4"/>
  <c r="AE22" i="4"/>
  <c r="BJ22" i="4"/>
  <c r="AV18" i="4"/>
  <c r="Z17" i="4"/>
  <c r="AW18" i="4"/>
  <c r="AK22" i="4"/>
  <c r="BI22" i="4"/>
  <c r="AY18" i="4"/>
  <c r="AK21" i="4"/>
  <c r="AP18" i="4"/>
  <c r="AF20" i="4"/>
  <c r="AD17" i="4"/>
  <c r="AC21" i="4"/>
  <c r="BM22" i="4"/>
  <c r="AC22" i="4"/>
  <c r="AQ18" i="4"/>
  <c r="AE20" i="4"/>
  <c r="AB20" i="4"/>
  <c r="AI20" i="4"/>
  <c r="AC20" i="4"/>
  <c r="AK20" i="4"/>
  <c r="AG20" i="4"/>
  <c r="AA20" i="4"/>
  <c r="BG22" i="4"/>
  <c r="BC22" i="4"/>
  <c r="AF21" i="4"/>
  <c r="AM18" i="4"/>
  <c r="AH19" i="4"/>
  <c r="AO18" i="4"/>
  <c r="AI21" i="4"/>
  <c r="AH22" i="4"/>
  <c r="AG17" i="4"/>
  <c r="AR18" i="4"/>
  <c r="AU18" i="4"/>
  <c r="AB22" i="4"/>
  <c r="AA22" i="4"/>
  <c r="AK17" i="4"/>
  <c r="AE21" i="4"/>
  <c r="AH17" i="4"/>
  <c r="AB21" i="4"/>
  <c r="BK22" i="4"/>
  <c r="AJ21" i="4"/>
  <c r="AG21" i="4"/>
  <c r="AN18" i="4"/>
  <c r="Z20" i="4"/>
  <c r="AJ17" i="4"/>
  <c r="AA21" i="4"/>
  <c r="AL18" i="4"/>
  <c r="AD20" i="4"/>
  <c r="AI22" i="4"/>
  <c r="AE17" i="4"/>
  <c r="AJ19" i="4"/>
  <c r="AG19" i="4"/>
  <c r="AA19" i="4"/>
  <c r="AK19" i="4"/>
  <c r="AI19" i="4"/>
  <c r="AC19" i="4"/>
  <c r="AE19" i="4"/>
  <c r="BE22" i="4"/>
  <c r="AG22" i="4"/>
  <c r="AB17" i="4"/>
  <c r="AX18" i="4"/>
  <c r="Z21" i="4"/>
  <c r="AT18" i="4"/>
  <c r="BF18" i="4"/>
  <c r="BJ18" i="4"/>
  <c r="BD18" i="4"/>
  <c r="AV22" i="4" l="1"/>
  <c r="BX22" i="4"/>
  <c r="AT17" i="4"/>
  <c r="Z16" i="4"/>
  <c r="AR19" i="4"/>
  <c r="AX22" i="4"/>
  <c r="AL17" i="4"/>
  <c r="BV22" i="4"/>
  <c r="AN19" i="4"/>
  <c r="AL19" i="4"/>
  <c r="BT22" i="4"/>
  <c r="AS17" i="4"/>
  <c r="AV19" i="4"/>
  <c r="AR22" i="4"/>
  <c r="AP21" i="4"/>
  <c r="BN22" i="4"/>
  <c r="AH16" i="4"/>
  <c r="AM22" i="4"/>
  <c r="AU17" i="4"/>
  <c r="BZ22" i="4"/>
  <c r="BS22" i="4"/>
  <c r="AL22" i="4"/>
  <c r="BR22" i="4"/>
  <c r="AT19" i="4"/>
  <c r="AW17" i="4"/>
  <c r="AV17" i="4"/>
  <c r="AM20" i="4"/>
  <c r="AL21" i="4"/>
  <c r="AT22" i="4"/>
  <c r="AP22" i="4"/>
  <c r="AN17" i="4"/>
  <c r="AF16" i="4"/>
  <c r="AM19" i="4"/>
  <c r="BU22" i="4"/>
  <c r="AW21" i="4"/>
  <c r="AD16" i="4"/>
  <c r="AM17" i="4"/>
  <c r="AV21" i="4"/>
  <c r="AM21" i="4"/>
  <c r="AQ17" i="4"/>
  <c r="AN20" i="4"/>
  <c r="AR21" i="4"/>
  <c r="AW22" i="4"/>
  <c r="AO17" i="4"/>
  <c r="BQ22" i="4"/>
  <c r="AO21" i="4"/>
  <c r="AS22" i="4"/>
  <c r="AZ18" i="4"/>
  <c r="BA18" i="4"/>
  <c r="AX17" i="4"/>
  <c r="AX19" i="4"/>
  <c r="AY19" i="4"/>
  <c r="AU19" i="4"/>
  <c r="AS19" i="4"/>
  <c r="AO19" i="4"/>
  <c r="AW19" i="4"/>
  <c r="AQ19" i="4"/>
  <c r="AN22" i="4"/>
  <c r="AS20" i="4"/>
  <c r="AU20" i="4"/>
  <c r="AQ20" i="4"/>
  <c r="AP20" i="4"/>
  <c r="AW20" i="4"/>
  <c r="AO20" i="4"/>
  <c r="AY20" i="4"/>
  <c r="AP19" i="4"/>
  <c r="AY17" i="4"/>
  <c r="AX20" i="4"/>
  <c r="AY22" i="4"/>
  <c r="AV20" i="4"/>
  <c r="BY22" i="4"/>
  <c r="AN21" i="4"/>
  <c r="AU22" i="4"/>
  <c r="AT21" i="4"/>
  <c r="AT20" i="4"/>
  <c r="AX21" i="4"/>
  <c r="AQ22" i="4"/>
  <c r="AO22" i="4"/>
  <c r="AJ16" i="4"/>
  <c r="BO22" i="4"/>
  <c r="AU21" i="4"/>
  <c r="AL20" i="4"/>
  <c r="CA22" i="4"/>
  <c r="AR20" i="4"/>
  <c r="AQ21" i="4"/>
  <c r="AP17" i="4"/>
  <c r="BW22" i="4"/>
  <c r="AS21" i="4"/>
  <c r="AR17" i="4"/>
  <c r="BP22" i="4"/>
  <c r="AY21" i="4"/>
  <c r="AK16" i="4"/>
  <c r="AI16" i="4"/>
  <c r="AG16" i="4"/>
  <c r="AE16" i="4"/>
  <c r="AC16" i="4"/>
  <c r="AB16" i="4"/>
  <c r="AA16" i="4"/>
  <c r="BD19" i="4"/>
  <c r="BL19" i="4"/>
  <c r="BF19" i="4"/>
  <c r="BL17" i="4"/>
  <c r="BL20" i="4"/>
  <c r="BB19" i="4"/>
  <c r="BJ19" i="4"/>
  <c r="BH20" i="4"/>
  <c r="BF16" i="4"/>
  <c r="BF17" i="4"/>
  <c r="BJ17" i="4"/>
  <c r="BD16" i="4"/>
  <c r="BD20" i="4"/>
  <c r="BI19" i="4"/>
  <c r="BH19" i="4"/>
  <c r="BB16" i="4"/>
  <c r="BW21" i="4"/>
  <c r="BS21" i="4"/>
  <c r="BU21" i="4"/>
  <c r="BY21" i="4"/>
  <c r="BQ21" i="4"/>
  <c r="CA21" i="4"/>
  <c r="BB20" i="4"/>
  <c r="BB21" i="4"/>
  <c r="BM19" i="4"/>
  <c r="BH17" i="4"/>
  <c r="BC19" i="4"/>
  <c r="BH16" i="4"/>
  <c r="BK20" i="4"/>
  <c r="BE19" i="4"/>
  <c r="BD17" i="4"/>
  <c r="BI20" i="4"/>
  <c r="BL18" i="4"/>
  <c r="BH18" i="4"/>
  <c r="BM20" i="4"/>
  <c r="BE20" i="4"/>
  <c r="BI21" i="4"/>
  <c r="BE21" i="4"/>
  <c r="BG21" i="4"/>
  <c r="BM21" i="4"/>
  <c r="BC21" i="4"/>
  <c r="BK21" i="4"/>
  <c r="BC20" i="4"/>
  <c r="BM17" i="4"/>
  <c r="BF21" i="4"/>
  <c r="BG20" i="4"/>
  <c r="BD21" i="4"/>
  <c r="BC17" i="4"/>
  <c r="BG17" i="4"/>
  <c r="BH21" i="4"/>
  <c r="BB18" i="4"/>
  <c r="BJ16" i="4"/>
  <c r="BE17" i="4"/>
  <c r="BC16" i="4"/>
  <c r="BM16" i="4"/>
  <c r="BE16" i="4"/>
  <c r="BG16" i="4"/>
  <c r="BK16" i="4"/>
  <c r="BI16" i="4"/>
  <c r="BF20" i="4"/>
  <c r="BJ20" i="4"/>
  <c r="BK17" i="4"/>
  <c r="BL16" i="4"/>
  <c r="BB17" i="4"/>
  <c r="BL21" i="4"/>
  <c r="BI17" i="4"/>
  <c r="BJ21" i="4"/>
  <c r="BK18" i="4"/>
  <c r="BI18" i="4"/>
  <c r="BM18" i="4"/>
  <c r="BE18" i="4"/>
  <c r="BC18" i="4"/>
  <c r="BG18" i="4"/>
  <c r="BK19" i="4"/>
  <c r="BS18" i="4"/>
  <c r="CA18" i="4"/>
  <c r="BQ18" i="4"/>
  <c r="BY18" i="4"/>
  <c r="BW18" i="4"/>
  <c r="BU18" i="4"/>
  <c r="BG19" i="4"/>
  <c r="BV21" i="4"/>
  <c r="CB22" i="4" l="1"/>
  <c r="AZ17" i="4"/>
  <c r="AZ19" i="4"/>
  <c r="CC22" i="4"/>
  <c r="AZ22" i="4"/>
  <c r="BA17" i="4"/>
  <c r="AZ20" i="4"/>
  <c r="BA20" i="4"/>
  <c r="AZ21" i="4"/>
  <c r="BA22" i="4"/>
  <c r="BA19" i="4"/>
  <c r="T22" i="4"/>
  <c r="BA21" i="4"/>
  <c r="S22" i="4"/>
  <c r="AN16" i="4"/>
  <c r="AP16" i="4"/>
  <c r="AX16" i="4"/>
  <c r="AR16" i="4"/>
  <c r="AT16" i="4"/>
  <c r="AV16" i="4"/>
  <c r="AM16" i="4"/>
  <c r="AO16" i="4"/>
  <c r="AQ16" i="4"/>
  <c r="AS16" i="4"/>
  <c r="AU16" i="4"/>
  <c r="AW16" i="4"/>
  <c r="AY16" i="4"/>
  <c r="AL16" i="4"/>
  <c r="BZ18" i="4"/>
  <c r="BP18" i="4"/>
  <c r="BR18" i="4"/>
  <c r="BO21" i="4"/>
  <c r="BY20" i="4"/>
  <c r="BN17" i="4"/>
  <c r="CC18" i="4"/>
  <c r="CA17" i="4"/>
  <c r="BN19" i="4"/>
  <c r="BV18" i="4"/>
  <c r="BX18" i="4"/>
  <c r="BO19" i="4"/>
  <c r="BQ17" i="4"/>
  <c r="CA16" i="4"/>
  <c r="BS16" i="4"/>
  <c r="BS20" i="4"/>
  <c r="BN18" i="4"/>
  <c r="BN16" i="4"/>
  <c r="BY17" i="4"/>
  <c r="BP21" i="4"/>
  <c r="BU16" i="4"/>
  <c r="BO20" i="4"/>
  <c r="BN21" i="4"/>
  <c r="BW16" i="4"/>
  <c r="BQ19" i="4"/>
  <c r="BN20" i="4"/>
  <c r="BO18" i="4"/>
  <c r="BQ16" i="4"/>
  <c r="BU20" i="4"/>
  <c r="BZ21" i="4"/>
  <c r="BU17" i="4"/>
  <c r="BS17" i="4"/>
  <c r="CA20" i="4"/>
  <c r="BO17" i="4"/>
  <c r="BW19" i="4"/>
  <c r="CA19" i="4"/>
  <c r="BW17" i="4"/>
  <c r="BW20" i="4"/>
  <c r="BR21" i="4"/>
  <c r="BY19" i="4"/>
  <c r="BQ20" i="4"/>
  <c r="BP16" i="4"/>
  <c r="BX19" i="4"/>
  <c r="BO16" i="4"/>
  <c r="BU19" i="4"/>
  <c r="CC21" i="4"/>
  <c r="BX16" i="4"/>
  <c r="BY16" i="4"/>
  <c r="BT18" i="4"/>
  <c r="BS19" i="4"/>
  <c r="T18" i="4" l="1"/>
  <c r="AZ16" i="4"/>
  <c r="W21" i="4"/>
  <c r="U22" i="4"/>
  <c r="U20" i="4"/>
  <c r="V18" i="4"/>
  <c r="U21" i="4"/>
  <c r="V20" i="4"/>
  <c r="V19" i="4"/>
  <c r="U18" i="4"/>
  <c r="W22" i="4"/>
  <c r="V21" i="4"/>
  <c r="U19" i="4"/>
  <c r="W18" i="4"/>
  <c r="W20" i="4"/>
  <c r="V22" i="4"/>
  <c r="W19" i="4"/>
  <c r="S18" i="4"/>
  <c r="BA16" i="4"/>
  <c r="V16" i="4"/>
  <c r="U16" i="4"/>
  <c r="W17" i="4"/>
  <c r="V17" i="4"/>
  <c r="U17" i="4"/>
  <c r="W16" i="4"/>
  <c r="BV17" i="4"/>
  <c r="CB18" i="4"/>
  <c r="BV19" i="4"/>
  <c r="BZ17" i="4"/>
  <c r="BX17" i="4"/>
  <c r="BR16" i="4"/>
  <c r="BV16" i="4"/>
  <c r="BZ16" i="4"/>
  <c r="BR17" i="4"/>
  <c r="BT20" i="4"/>
  <c r="BT19" i="4"/>
  <c r="BV20" i="4"/>
  <c r="BP17" i="4"/>
  <c r="BX20" i="4"/>
  <c r="BT17" i="4"/>
  <c r="BP19" i="4"/>
  <c r="CC20" i="4"/>
  <c r="BR20" i="4"/>
  <c r="BT16" i="4"/>
  <c r="CC17" i="4"/>
  <c r="BT21" i="4"/>
  <c r="BZ19" i="4"/>
  <c r="BP20" i="4"/>
  <c r="BX21" i="4"/>
  <c r="BZ20" i="4"/>
  <c r="CC19" i="4"/>
  <c r="CC16" i="4"/>
  <c r="BR19" i="4"/>
  <c r="S21" i="4" l="1"/>
  <c r="S19" i="4"/>
  <c r="T19" i="4"/>
  <c r="Y20" i="4"/>
  <c r="Y21" i="4"/>
  <c r="Y22" i="4"/>
  <c r="S20" i="4"/>
  <c r="T20" i="4"/>
  <c r="T17" i="4"/>
  <c r="T16" i="4"/>
  <c r="S16" i="4"/>
  <c r="S17" i="4"/>
  <c r="CB17" i="4"/>
  <c r="CB16" i="4"/>
  <c r="CB19" i="4"/>
  <c r="CB21" i="4"/>
  <c r="T21" i="4" s="1"/>
  <c r="CB20" i="4"/>
  <c r="V14" i="4" l="1"/>
  <c r="U14" i="4"/>
  <c r="W14" i="4"/>
  <c r="S14" i="4"/>
  <c r="T14" i="4"/>
  <c r="Y18" i="4" l="1"/>
  <c r="Y16" i="4" l="1"/>
  <c r="Y17" i="4" l="1"/>
  <c r="Y19" i="4"/>
  <c r="Y1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<sst xmlns="http://schemas.openxmlformats.org/spreadsheetml/2006/main" count="84021" uniqueCount="39717">
  <si>
    <t>STT</t>
  </si>
  <si>
    <t>Mã Đơn vị</t>
  </si>
  <si>
    <t>Tên Đơn vị</t>
  </si>
  <si>
    <t>Mã tuyến</t>
  </si>
  <si>
    <t>Tên tuyến</t>
  </si>
  <si>
    <t>Mã khách hàng</t>
  </si>
  <si>
    <t>Tên khách hàng</t>
  </si>
  <si>
    <t>Địa chỉ</t>
  </si>
  <si>
    <t>Trạng thái tham gia</t>
  </si>
  <si>
    <r>
      <rPr>
        <b/>
        <sz val="10"/>
        <color rgb="FF000000"/>
        <rFont val="Arial"/>
        <family val="2"/>
      </rPr>
      <t>Đến ngày tham gia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0"/>
        <color rgb="FF000000"/>
        <rFont val="Arial"/>
        <family val="2"/>
      </rPr>
      <t>dd/mm/yyyy</t>
    </r>
  </si>
  <si>
    <t>T2</t>
  </si>
  <si>
    <t>T3</t>
  </si>
  <si>
    <t>T4</t>
  </si>
  <si>
    <t>T5</t>
  </si>
  <si>
    <t>T6</t>
  </si>
  <si>
    <t>T7</t>
  </si>
  <si>
    <t>CN</t>
  </si>
  <si>
    <t>W1</t>
  </si>
  <si>
    <t>W2</t>
  </si>
  <si>
    <t>W3</t>
  </si>
  <si>
    <t>W4</t>
  </si>
  <si>
    <t>Tuyến 01</t>
  </si>
  <si>
    <t>Hoạt động</t>
  </si>
  <si>
    <t/>
  </si>
  <si>
    <t>x</t>
  </si>
  <si>
    <t>Mã đơn vị</t>
  </si>
  <si>
    <t>Tên đơn vị</t>
  </si>
  <si>
    <t>Trạng thái</t>
  </si>
  <si>
    <t>Có thiết lập lịch đi tuyến?</t>
  </si>
  <si>
    <r>
      <rPr>
        <b/>
        <sz val="10"/>
        <color rgb="FF000000"/>
        <rFont val="Arial"/>
        <family val="2"/>
      </rPr>
      <t>Ngày bắt đầu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0"/>
        <color rgb="FF000000"/>
        <rFont val="Arial"/>
        <family val="2"/>
      </rPr>
      <t>dd/mm/yyyy</t>
    </r>
  </si>
  <si>
    <t>Mã Nhân viên</t>
  </si>
  <si>
    <t>Tên nhân viên</t>
  </si>
  <si>
    <r>
      <rPr>
        <b/>
        <sz val="10"/>
        <color rgb="FF000000"/>
        <rFont val="Arial"/>
        <family val="2"/>
      </rPr>
      <t>Từ ngày giao tuyến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0"/>
        <color rgb="FF000000"/>
        <rFont val="Arial"/>
        <family val="2"/>
      </rPr>
      <t>dd/mm/yyyy</t>
    </r>
  </si>
  <si>
    <r>
      <rPr>
        <b/>
        <sz val="10"/>
        <color rgb="FF000000"/>
        <rFont val="Arial"/>
        <family val="2"/>
      </rPr>
      <t>Đến ngày giao tuyến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0"/>
        <color rgb="FF000000"/>
        <rFont val="Arial"/>
        <family val="2"/>
      </rPr>
      <t>dd/mm/yyyy</t>
    </r>
  </si>
  <si>
    <t>Trạng thái nhân viên gán tuyến</t>
  </si>
  <si>
    <t>01/01/2024</t>
  </si>
  <si>
    <t>Tên Nhân viên</t>
  </si>
  <si>
    <t>Số điện thoại</t>
  </si>
  <si>
    <t>Số điện thoại bàn</t>
  </si>
  <si>
    <t>Mã số thuế</t>
  </si>
  <si>
    <t>Là khách hàng vãng lai</t>
  </si>
  <si>
    <t>Chủ cửa hàng</t>
  </si>
  <si>
    <t>Ngày sinh</t>
  </si>
  <si>
    <t>Địa chỉ liên hệ</t>
  </si>
  <si>
    <t>Số CMND/CCCD</t>
  </si>
  <si>
    <t>Nơi cấp</t>
  </si>
  <si>
    <t>Áp dụng hạn mức nợ</t>
  </si>
  <si>
    <t>Mức nợ</t>
  </si>
  <si>
    <t>Mức nợ cho phép vượt</t>
  </si>
  <si>
    <t>Hạn nợ</t>
  </si>
  <si>
    <t>Phương thức thanh toán</t>
  </si>
  <si>
    <t>Số tài khoản</t>
  </si>
  <si>
    <t>Tên ngân hàng</t>
  </si>
  <si>
    <t>Chủ tài khoản</t>
  </si>
  <si>
    <t>Mã khách hàng tham chiếu</t>
  </si>
  <si>
    <t>Số nhà</t>
  </si>
  <si>
    <t>Tên đường</t>
  </si>
  <si>
    <t>Mã phường/Xã</t>
  </si>
  <si>
    <t>Tên phường xã</t>
  </si>
  <si>
    <t>Mã quận/huyện</t>
  </si>
  <si>
    <t>Tên Quận/huyện</t>
  </si>
  <si>
    <t>Mã tỉnh</t>
  </si>
  <si>
    <t>Tên tỉnh</t>
  </si>
  <si>
    <t>Lat</t>
  </si>
  <si>
    <t>Lng</t>
  </si>
  <si>
    <t>Địa chỉ theo tọa độ</t>
  </si>
  <si>
    <t>Bán Điểm</t>
  </si>
  <si>
    <t>KÊNH (bắt buộc nhập)</t>
  </si>
  <si>
    <t>Gắn kết hoa linh</t>
  </si>
  <si>
    <t>Nhóm Siêu thị/Chuỗi</t>
  </si>
  <si>
    <t>Hồng Mã</t>
  </si>
  <si>
    <t>Mở  Mới</t>
  </si>
  <si>
    <t>Nhóm NGỌC CHÂU</t>
  </si>
  <si>
    <t>Mã nhân viên phụ trách</t>
  </si>
  <si>
    <t>Tên nhân viên phụ trách</t>
  </si>
  <si>
    <t>Thời gian tạo khách hàng
dd/mm/yyyy hh:mm</t>
  </si>
  <si>
    <t>Mã người tạo</t>
  </si>
  <si>
    <t>Tên người tạo</t>
  </si>
  <si>
    <t>1</t>
  </si>
  <si>
    <t>Tiền mặt</t>
  </si>
  <si>
    <t>GT - Tạp hóa ngoài chợ</t>
  </si>
  <si>
    <t>Chưa tham gia GKHL</t>
  </si>
  <si>
    <t>DỮ LIỆU TUYẾN</t>
  </si>
  <si>
    <t>Mã NVBH</t>
  </si>
  <si>
    <t>Dữ liệu download từ DMS</t>
  </si>
  <si>
    <t>Mapping</t>
  </si>
  <si>
    <t>Doanh số trung bình</t>
  </si>
  <si>
    <t>Set</t>
  </si>
  <si>
    <t>&lt;10000000000</t>
  </si>
  <si>
    <t>&gt;=0</t>
  </si>
  <si>
    <t>Đưa vào hoạch định tuyến</t>
  </si>
  <si>
    <t>Tên NVBH</t>
  </si>
  <si>
    <t>Doanh số TB</t>
  </si>
  <si>
    <t>Tần suất gợi ý</t>
  </si>
  <si>
    <t>F2</t>
  </si>
  <si>
    <t>F4</t>
  </si>
  <si>
    <t>F8</t>
  </si>
  <si>
    <t>Số Calls</t>
  </si>
  <si>
    <t>Số Calls tối thiểu tháng</t>
  </si>
  <si>
    <t>Số Calls tối đa tháng</t>
  </si>
  <si>
    <t>Kênh khách hàng</t>
  </si>
  <si>
    <t>Doanh số GT</t>
  </si>
  <si>
    <t>Doanh số OTC</t>
  </si>
  <si>
    <t>GT</t>
  </si>
  <si>
    <t>OTC</t>
  </si>
  <si>
    <t>Kiểm tra đúng tần suất</t>
  </si>
  <si>
    <t># MCP</t>
  </si>
  <si>
    <t># khách hàng GT</t>
  </si>
  <si>
    <t># khách hàng OTC</t>
  </si>
  <si>
    <t>Tổng doanh số trung bình</t>
  </si>
  <si>
    <t>Số call gợi ý</t>
  </si>
  <si>
    <t>Số call GS chia</t>
  </si>
  <si>
    <t>Số cửa hàng tối thiểu/NVBH</t>
  </si>
  <si>
    <t>Số nhân viên đề xuất</t>
  </si>
  <si>
    <t>Thực trạng</t>
  </si>
  <si>
    <t>Tuần 1</t>
  </si>
  <si>
    <t>Doanh số TB/tuần</t>
  </si>
  <si>
    <t>Huyện-Xã</t>
  </si>
  <si>
    <t>Doanh số</t>
  </si>
  <si>
    <t>Huyện</t>
  </si>
  <si>
    <t>Xã</t>
  </si>
  <si>
    <t>Số cửa hàng tối thiểu/ngày</t>
  </si>
  <si>
    <t>dựa vào số CH tối thiểu ngày</t>
  </si>
  <si>
    <t>Thứ 2</t>
  </si>
  <si>
    <t>Thứ 3</t>
  </si>
  <si>
    <t>Thứ 4</t>
  </si>
  <si>
    <t>Thứ 5</t>
  </si>
  <si>
    <t>Thứ 6</t>
  </si>
  <si>
    <t>Thứ 7</t>
  </si>
  <si>
    <t>Tổng Tuần 1</t>
  </si>
  <si>
    <t>Tổng Tuần 2</t>
  </si>
  <si>
    <t>Số cửa hàng tối đa/ngày</t>
  </si>
  <si>
    <t>TẦN SUẤT GỢI Ý (GS sửa ở đây)</t>
  </si>
  <si>
    <t>LỘ TRÌNH DMS (GS sửa trực tiếp ở đây)</t>
  </si>
  <si>
    <r>
      <t>Từ ngày tham gia</t>
    </r>
    <r>
      <rPr>
        <sz val="11"/>
        <rFont val="Calibri"/>
        <family val="2"/>
        <scheme val="minor"/>
      </rPr>
      <t xml:space="preserve">
</t>
    </r>
    <r>
      <rPr>
        <i/>
        <sz val="10"/>
        <rFont val="Arial"/>
        <family val="2"/>
      </rPr>
      <t>dd/mm/yyyy</t>
    </r>
  </si>
  <si>
    <t>Tần suất hiện tại DMS</t>
  </si>
  <si>
    <t>Doanh số tối thiểu theo tần suất_F2</t>
  </si>
  <si>
    <t>Doanh số tối thiểu theo tần suất_F4</t>
  </si>
  <si>
    <t>Doanh số tối thiểu theo tần suất_F8</t>
  </si>
  <si>
    <t>Phường/Xã</t>
  </si>
  <si>
    <t>Quận/Huyện</t>
  </si>
  <si>
    <t>Số KH không đúng tần suất (thực trạng DMS)</t>
  </si>
  <si>
    <t>CustCode</t>
  </si>
  <si>
    <t>total F2</t>
  </si>
  <si>
    <t>Số KH không đúng tần suất (GSBH chia lại)</t>
  </si>
  <si>
    <t>Tần suất GSBH chia lại</t>
  </si>
  <si>
    <t>Kiểm tra đúng tần suất giữa GSBH chia và Gợi ý</t>
  </si>
  <si>
    <t>F1</t>
  </si>
  <si>
    <t>Tuần 2</t>
  </si>
  <si>
    <t>Trung bình mỗi nhân viên</t>
  </si>
  <si>
    <t>Giám sát</t>
  </si>
  <si>
    <t>Note</t>
  </si>
  <si>
    <t>TẦN SUẤT DMS</t>
  </si>
  <si>
    <t>Check F2_X</t>
  </si>
  <si>
    <t>running No F2_X</t>
  </si>
  <si>
    <t>Số lượng F2_X</t>
  </si>
  <si>
    <t>running Total</t>
  </si>
  <si>
    <t>Doanh số_X</t>
  </si>
  <si>
    <t>Tần suất_X</t>
  </si>
  <si>
    <t>Tuyến_X</t>
  </si>
  <si>
    <t>F3</t>
  </si>
  <si>
    <t>F0</t>
  </si>
  <si>
    <t>GSBH</t>
  </si>
  <si>
    <t>Tổng số Calls</t>
  </si>
  <si>
    <t>Thứ áp dụng</t>
  </si>
  <si>
    <t>Số X</t>
  </si>
  <si>
    <t>Chủ nhật</t>
  </si>
  <si>
    <t>X1</t>
  </si>
  <si>
    <t>X2</t>
  </si>
  <si>
    <t>Số X:</t>
  </si>
  <si>
    <t>Tuần áp dụng</t>
  </si>
  <si>
    <t>C7720004313</t>
  </si>
  <si>
    <t>C7723005223</t>
  </si>
  <si>
    <t>C7727006493</t>
  </si>
  <si>
    <t>C7730009205</t>
  </si>
  <si>
    <t>C7732006833</t>
  </si>
  <si>
    <t>C7733004419</t>
  </si>
  <si>
    <t>C7739008462</t>
  </si>
  <si>
    <t>C7761009825</t>
  </si>
  <si>
    <t>C7764009700</t>
  </si>
  <si>
    <t>C7765001669</t>
  </si>
  <si>
    <t>C7774005360</t>
  </si>
  <si>
    <t>C7780008887</t>
  </si>
  <si>
    <t>C7787008673</t>
  </si>
  <si>
    <t>C7792006636</t>
  </si>
  <si>
    <t>C77N1000004</t>
  </si>
  <si>
    <t>C77N1000043</t>
  </si>
  <si>
    <t>C77N1000046</t>
  </si>
  <si>
    <t>C77N1000067</t>
  </si>
  <si>
    <t>C77N1000390</t>
  </si>
  <si>
    <t>C77N1000391</t>
  </si>
  <si>
    <t>C77N1000392</t>
  </si>
  <si>
    <t>C77N1000393</t>
  </si>
  <si>
    <t>C77N1000394</t>
  </si>
  <si>
    <t>C77N1000396</t>
  </si>
  <si>
    <t>C77N1000397</t>
  </si>
  <si>
    <t>C77N1000398</t>
  </si>
  <si>
    <t>C77N1000399</t>
  </si>
  <si>
    <t>C77N1000400</t>
  </si>
  <si>
    <t>C77N1000402</t>
  </si>
  <si>
    <t>C77N1000403</t>
  </si>
  <si>
    <t>C77N1000404</t>
  </si>
  <si>
    <t>C77N1000405</t>
  </si>
  <si>
    <t>C77N1000407</t>
  </si>
  <si>
    <t>C77N1000408</t>
  </si>
  <si>
    <t>C77N1000409</t>
  </si>
  <si>
    <t>C77N1000410</t>
  </si>
  <si>
    <t>C77N1000411</t>
  </si>
  <si>
    <t>C77N1000414</t>
  </si>
  <si>
    <t>C77N1000415</t>
  </si>
  <si>
    <t>C77N1000416</t>
  </si>
  <si>
    <t>C77N1000417</t>
  </si>
  <si>
    <t>C77N1000418</t>
  </si>
  <si>
    <t>C77N1000419</t>
  </si>
  <si>
    <t>C77N1000421</t>
  </si>
  <si>
    <t>C77N1000422</t>
  </si>
  <si>
    <t>C77N1000423</t>
  </si>
  <si>
    <t>C77N1000424</t>
  </si>
  <si>
    <t>C77N1000425</t>
  </si>
  <si>
    <t>C77N1000426</t>
  </si>
  <si>
    <t>C77N1000427</t>
  </si>
  <si>
    <t>C77N1000428</t>
  </si>
  <si>
    <t>C77N1000429</t>
  </si>
  <si>
    <t>C77N1000430</t>
  </si>
  <si>
    <t>C77N1000431</t>
  </si>
  <si>
    <t>C77N1000432</t>
  </si>
  <si>
    <t>C77N1000434</t>
  </si>
  <si>
    <t>C77N1000435</t>
  </si>
  <si>
    <t>C77N1000436</t>
  </si>
  <si>
    <t>C77N1000437</t>
  </si>
  <si>
    <t>C77N1000438</t>
  </si>
  <si>
    <t>C77N1000439</t>
  </si>
  <si>
    <t>C77N1000441</t>
  </si>
  <si>
    <t>C77N1000442</t>
  </si>
  <si>
    <t>C77N1000443</t>
  </si>
  <si>
    <t>C77N1000444</t>
  </si>
  <si>
    <t>C77N1000447</t>
  </si>
  <si>
    <t>C77N1000448</t>
  </si>
  <si>
    <t>C77N1000450</t>
  </si>
  <si>
    <t>C77N1000452</t>
  </si>
  <si>
    <t>C77N1000453</t>
  </si>
  <si>
    <t>C77N1000454</t>
  </si>
  <si>
    <t>C77N1000455</t>
  </si>
  <si>
    <t>C77N1000457</t>
  </si>
  <si>
    <t>C77N1000458</t>
  </si>
  <si>
    <t>C77N1000459</t>
  </si>
  <si>
    <t>C77N1000460</t>
  </si>
  <si>
    <t>C77N1000461</t>
  </si>
  <si>
    <t>C77N1000462</t>
  </si>
  <si>
    <t>C77N1000464</t>
  </si>
  <si>
    <t>C77N1000466</t>
  </si>
  <si>
    <t>C77N1000467</t>
  </si>
  <si>
    <t>C77N1000468</t>
  </si>
  <si>
    <t>C77N1000472</t>
  </si>
  <si>
    <t>C77N1000473</t>
  </si>
  <si>
    <t>C77N1000474</t>
  </si>
  <si>
    <t>C77N1000475</t>
  </si>
  <si>
    <t>C77N1000476</t>
  </si>
  <si>
    <t>C77N1000477</t>
  </si>
  <si>
    <t>C77N1000478</t>
  </si>
  <si>
    <t>C77N1000479</t>
  </si>
  <si>
    <t>C77N1000480</t>
  </si>
  <si>
    <t>C77N1000481</t>
  </si>
  <si>
    <t>C77N1000482</t>
  </si>
  <si>
    <t>C77N1000483</t>
  </si>
  <si>
    <t>C77N1000484</t>
  </si>
  <si>
    <t>C77N1000485</t>
  </si>
  <si>
    <t>C77N1000486</t>
  </si>
  <si>
    <t>C77N1000487</t>
  </si>
  <si>
    <t>C77N1000488</t>
  </si>
  <si>
    <t>C77N1000490</t>
  </si>
  <si>
    <t>C77N1000491</t>
  </si>
  <si>
    <t>C77N1000492</t>
  </si>
  <si>
    <t>C77N1000495</t>
  </si>
  <si>
    <t>C77N1000496</t>
  </si>
  <si>
    <t>C77N1000497</t>
  </si>
  <si>
    <t>C77N1000498</t>
  </si>
  <si>
    <t>C77N1000499</t>
  </si>
  <si>
    <t>C77N1000500</t>
  </si>
  <si>
    <t>C77N1000501</t>
  </si>
  <si>
    <t>C77N1000502</t>
  </si>
  <si>
    <t>C77N1000503</t>
  </si>
  <si>
    <t>C77N1000504</t>
  </si>
  <si>
    <t>C77N1000505</t>
  </si>
  <si>
    <t>C77N1000506</t>
  </si>
  <si>
    <t>C77N1000508</t>
  </si>
  <si>
    <t>C77N1000509</t>
  </si>
  <si>
    <t>C77N1000510</t>
  </si>
  <si>
    <t>C77N1000512</t>
  </si>
  <si>
    <t>C77N1000513</t>
  </si>
  <si>
    <t>C77N1000515</t>
  </si>
  <si>
    <t>C77N1000517</t>
  </si>
  <si>
    <t>C77N1000519</t>
  </si>
  <si>
    <t>C77N1000520</t>
  </si>
  <si>
    <t>C77N1000523</t>
  </si>
  <si>
    <t>C77N1000525</t>
  </si>
  <si>
    <t>C77N1000528</t>
  </si>
  <si>
    <t>C77N1000529</t>
  </si>
  <si>
    <t>C77N1000531</t>
  </si>
  <si>
    <t>C77N1000532</t>
  </si>
  <si>
    <t>C77N1000534</t>
  </si>
  <si>
    <t>C77N1000535</t>
  </si>
  <si>
    <t>C77N1000537</t>
  </si>
  <si>
    <t>C77N1000539</t>
  </si>
  <si>
    <t>C77N1000540</t>
  </si>
  <si>
    <t>C77N1000541</t>
  </si>
  <si>
    <t>C77N1000542</t>
  </si>
  <si>
    <t>C77N1000543</t>
  </si>
  <si>
    <t>C77N1000545</t>
  </si>
  <si>
    <t>C77N1000546</t>
  </si>
  <si>
    <t>C77N1000547</t>
  </si>
  <si>
    <t>C77N1000549</t>
  </si>
  <si>
    <t>C77N1000550</t>
  </si>
  <si>
    <t>C77N1000551</t>
  </si>
  <si>
    <t>C77N1000553</t>
  </si>
  <si>
    <t>C77N1000554</t>
  </si>
  <si>
    <t>C77N1000555</t>
  </si>
  <si>
    <t>C77N1000557</t>
  </si>
  <si>
    <t>C77N1000558</t>
  </si>
  <si>
    <t>C77N1000559</t>
  </si>
  <si>
    <t>C77N1000560</t>
  </si>
  <si>
    <t>C77N1000735</t>
  </si>
  <si>
    <t>C77N1000753</t>
  </si>
  <si>
    <t>C77N1000759</t>
  </si>
  <si>
    <t>C77N1000773</t>
  </si>
  <si>
    <t>C77N1000775</t>
  </si>
  <si>
    <t>C77N1000790</t>
  </si>
  <si>
    <t>C77N1000792</t>
  </si>
  <si>
    <t>C77N1000797</t>
  </si>
  <si>
    <t>C77N1000805</t>
  </si>
  <si>
    <t>C77N1000806</t>
  </si>
  <si>
    <t>C77N1000811</t>
  </si>
  <si>
    <t>C77N1000813</t>
  </si>
  <si>
    <t>C77N1000818</t>
  </si>
  <si>
    <t>C77N1000825</t>
  </si>
  <si>
    <t>C77N1000826</t>
  </si>
  <si>
    <t>C77N1000828</t>
  </si>
  <si>
    <t>C77N1000834</t>
  </si>
  <si>
    <t>C77N1000837</t>
  </si>
  <si>
    <t>C77N1000839</t>
  </si>
  <si>
    <t>C77N1000840</t>
  </si>
  <si>
    <t>C77N1000878</t>
  </si>
  <si>
    <t>C77N1000904</t>
  </si>
  <si>
    <t>C77N1000930</t>
  </si>
  <si>
    <t>C77N1000962</t>
  </si>
  <si>
    <t>C77N1000968</t>
  </si>
  <si>
    <t>C77N1000973</t>
  </si>
  <si>
    <t>C77N1000977</t>
  </si>
  <si>
    <t>C77N1001005</t>
  </si>
  <si>
    <t>C77N1001007</t>
  </si>
  <si>
    <t>C77N1001008</t>
  </si>
  <si>
    <t>C77N1001009</t>
  </si>
  <si>
    <t>C77N1001013</t>
  </si>
  <si>
    <t>C77N1001016</t>
  </si>
  <si>
    <t>C77N1001019</t>
  </si>
  <si>
    <t>C77N1001022</t>
  </si>
  <si>
    <t>C77N1001027</t>
  </si>
  <si>
    <t>C77N1001028</t>
  </si>
  <si>
    <t>C77N1001029</t>
  </si>
  <si>
    <t>C7702009969</t>
  </si>
  <si>
    <t>C7705003052</t>
  </si>
  <si>
    <t>C7706005582</t>
  </si>
  <si>
    <t>C7711002000</t>
  </si>
  <si>
    <t>C7712004429</t>
  </si>
  <si>
    <t>C7715006775</t>
  </si>
  <si>
    <t>C7718005305</t>
  </si>
  <si>
    <t>C7726005920</t>
  </si>
  <si>
    <t>C7734004446</t>
  </si>
  <si>
    <t>C7739007000</t>
  </si>
  <si>
    <t>C7743002933</t>
  </si>
  <si>
    <t>C7745002040</t>
  </si>
  <si>
    <t>C7765004442</t>
  </si>
  <si>
    <t>C7767004425</t>
  </si>
  <si>
    <t>C7769006394</t>
  </si>
  <si>
    <t>C7775006508</t>
  </si>
  <si>
    <t>C7778003050</t>
  </si>
  <si>
    <t>C7787003046</t>
  </si>
  <si>
    <t>C7798005315</t>
  </si>
  <si>
    <t>C77N1000079</t>
  </si>
  <si>
    <t>C77N1000083</t>
  </si>
  <si>
    <t>C77N1000092</t>
  </si>
  <si>
    <t>C77N1000096</t>
  </si>
  <si>
    <t>C77N1000098</t>
  </si>
  <si>
    <t>C77N1000099</t>
  </si>
  <si>
    <t>C77N1000100</t>
  </si>
  <si>
    <t>C77N1000103</t>
  </si>
  <si>
    <t>C77N1000104</t>
  </si>
  <si>
    <t>C77N1000105</t>
  </si>
  <si>
    <t>C77N1000106</t>
  </si>
  <si>
    <t>C77N1000108</t>
  </si>
  <si>
    <t>C77N1000109</t>
  </si>
  <si>
    <t>C77N1000110</t>
  </si>
  <si>
    <t>C77N1000111</t>
  </si>
  <si>
    <t>C77N1000112</t>
  </si>
  <si>
    <t>C77N1000116</t>
  </si>
  <si>
    <t>C77N1000118</t>
  </si>
  <si>
    <t>C77N1000120</t>
  </si>
  <si>
    <t>C77N1000121</t>
  </si>
  <si>
    <t>C77N1000127</t>
  </si>
  <si>
    <t>C77N1000128</t>
  </si>
  <si>
    <t>C77N1000129</t>
  </si>
  <si>
    <t>C77N1000130</t>
  </si>
  <si>
    <t>C77N1000133</t>
  </si>
  <si>
    <t>C77N1000134</t>
  </si>
  <si>
    <t>C77N1000136</t>
  </si>
  <si>
    <t>C77N1000137</t>
  </si>
  <si>
    <t>C77N1000138</t>
  </si>
  <si>
    <t>C77N1000139</t>
  </si>
  <si>
    <t>C77N1000140</t>
  </si>
  <si>
    <t>C77N1000142</t>
  </si>
  <si>
    <t>C77N1000143</t>
  </si>
  <si>
    <t>C77N1000145</t>
  </si>
  <si>
    <t>C77N1000146</t>
  </si>
  <si>
    <t>C77N1000147</t>
  </si>
  <si>
    <t>C77N1000148</t>
  </si>
  <si>
    <t>C77N1000149</t>
  </si>
  <si>
    <t>C77N1000150</t>
  </si>
  <si>
    <t>C77N1000154</t>
  </si>
  <si>
    <t>C77N1000156</t>
  </si>
  <si>
    <t>C77N1000157</t>
  </si>
  <si>
    <t>C77N1000158</t>
  </si>
  <si>
    <t>C77N1000159</t>
  </si>
  <si>
    <t>C77N1000165</t>
  </si>
  <si>
    <t>C77N1000176</t>
  </si>
  <si>
    <t>C77N1000177</t>
  </si>
  <si>
    <t>C77N1000266</t>
  </si>
  <si>
    <t>C77N1000269</t>
  </si>
  <si>
    <t>C77N1000270</t>
  </si>
  <si>
    <t>C77N1000295</t>
  </si>
  <si>
    <t>C77N1000297</t>
  </si>
  <si>
    <t>C77N1000307</t>
  </si>
  <si>
    <t>C77N1000308</t>
  </si>
  <si>
    <t>C77N1000318</t>
  </si>
  <si>
    <t>C77N1000328</t>
  </si>
  <si>
    <t>C77N1000331</t>
  </si>
  <si>
    <t>C77N1000342</t>
  </si>
  <si>
    <t>C77N1000385</t>
  </si>
  <si>
    <t>C77N1000751</t>
  </si>
  <si>
    <t>C77N1000761</t>
  </si>
  <si>
    <t>C77N1000770</t>
  </si>
  <si>
    <t>C77N1000782</t>
  </si>
  <si>
    <t>C77N1000783</t>
  </si>
  <si>
    <t>C77N1000789</t>
  </si>
  <si>
    <t>C77N1000793</t>
  </si>
  <si>
    <t>C77N1000795</t>
  </si>
  <si>
    <t>C77N1000814</t>
  </si>
  <si>
    <t>C77N1000850</t>
  </si>
  <si>
    <t>C77N1000857</t>
  </si>
  <si>
    <t>C77N1000862</t>
  </si>
  <si>
    <t>C77N1000864</t>
  </si>
  <si>
    <t>C77N1000866</t>
  </si>
  <si>
    <t>C77N1000907</t>
  </si>
  <si>
    <t>C77N1000921</t>
  </si>
  <si>
    <t>C77N1000923</t>
  </si>
  <si>
    <t>C77N1000967</t>
  </si>
  <si>
    <t>C77N1000990</t>
  </si>
  <si>
    <t>C77N1001038</t>
  </si>
  <si>
    <t>C7700008263</t>
  </si>
  <si>
    <t>C7711001555</t>
  </si>
  <si>
    <t>C7716002300</t>
  </si>
  <si>
    <t>C7723010285</t>
  </si>
  <si>
    <t>C7726002278</t>
  </si>
  <si>
    <t>C7727010274</t>
  </si>
  <si>
    <t>C7733003041</t>
  </si>
  <si>
    <t>C7738005697</t>
  </si>
  <si>
    <t>C7739001784</t>
  </si>
  <si>
    <t>C7742001894</t>
  </si>
  <si>
    <t>C7754002615</t>
  </si>
  <si>
    <t>C7758002499</t>
  </si>
  <si>
    <t>C7759002559</t>
  </si>
  <si>
    <t>C7767002481</t>
  </si>
  <si>
    <t>C7771009238</t>
  </si>
  <si>
    <t>C7778002112</t>
  </si>
  <si>
    <t>C7780001788</t>
  </si>
  <si>
    <t>C7781002163</t>
  </si>
  <si>
    <t>C7783009376</t>
  </si>
  <si>
    <t>C77N1000002</t>
  </si>
  <si>
    <t>C77N1000005</t>
  </si>
  <si>
    <t>C77N1000015</t>
  </si>
  <si>
    <t>C77N1000018</t>
  </si>
  <si>
    <t>C77N1000024</t>
  </si>
  <si>
    <t>C77N1000028</t>
  </si>
  <si>
    <t>C77N1000036</t>
  </si>
  <si>
    <t>C77N1000042</t>
  </si>
  <si>
    <t>C77N1000047</t>
  </si>
  <si>
    <t>C77N1000053</t>
  </si>
  <si>
    <t>C77N1000055</t>
  </si>
  <si>
    <t>C77N1000072</t>
  </si>
  <si>
    <t>C77N1000076</t>
  </si>
  <si>
    <t>C77N1000085</t>
  </si>
  <si>
    <t>C77N1000562</t>
  </si>
  <si>
    <t>C77N1000563</t>
  </si>
  <si>
    <t>C77N1000564</t>
  </si>
  <si>
    <t>C77N1000566</t>
  </si>
  <si>
    <t>C77N1000567</t>
  </si>
  <si>
    <t>C77N1000568</t>
  </si>
  <si>
    <t>C77N1000569</t>
  </si>
  <si>
    <t>C77N1000570</t>
  </si>
  <si>
    <t>C77N1000571</t>
  </si>
  <si>
    <t>C77N1000572</t>
  </si>
  <si>
    <t>C77N1000574</t>
  </si>
  <si>
    <t>C77N1000575</t>
  </si>
  <si>
    <t>C77N1000576</t>
  </si>
  <si>
    <t>C77N1000577</t>
  </si>
  <si>
    <t>C77N1000578</t>
  </si>
  <si>
    <t>C77N1000579</t>
  </si>
  <si>
    <t>C77N1000580</t>
  </si>
  <si>
    <t>C77N1000581</t>
  </si>
  <si>
    <t>C77N1000582</t>
  </si>
  <si>
    <t>C77N1000584</t>
  </si>
  <si>
    <t>C77N1000585</t>
  </si>
  <si>
    <t>C77N1000586</t>
  </si>
  <si>
    <t>C77N1000587</t>
  </si>
  <si>
    <t>C77N1000588</t>
  </si>
  <si>
    <t>C77N1000590</t>
  </si>
  <si>
    <t>C77N1000593</t>
  </si>
  <si>
    <t>C77N1000594</t>
  </si>
  <si>
    <t>C77N1000595</t>
  </si>
  <si>
    <t>C77N1000596</t>
  </si>
  <si>
    <t>C77N1000597</t>
  </si>
  <si>
    <t>C77N1000598</t>
  </si>
  <si>
    <t>C77N1000599</t>
  </si>
  <si>
    <t>C77N1000600</t>
  </si>
  <si>
    <t>C77N1000601</t>
  </si>
  <si>
    <t>C77N1000602</t>
  </si>
  <si>
    <t>C77N1000603</t>
  </si>
  <si>
    <t>C77N1000604</t>
  </si>
  <si>
    <t>C77N1000605</t>
  </si>
  <si>
    <t>C77N1000606</t>
  </si>
  <si>
    <t>C77N1000607</t>
  </si>
  <si>
    <t>C77N1000608</t>
  </si>
  <si>
    <t>C77N1000609</t>
  </si>
  <si>
    <t>C77N1000610</t>
  </si>
  <si>
    <t>C77N1000611</t>
  </si>
  <si>
    <t>C77N1000612</t>
  </si>
  <si>
    <t>C77N1000613</t>
  </si>
  <si>
    <t>C77N1000614</t>
  </si>
  <si>
    <t>C77N1000615</t>
  </si>
  <si>
    <t>C77N1000617</t>
  </si>
  <si>
    <t>C77N1000618</t>
  </si>
  <si>
    <t>C77N1000619</t>
  </si>
  <si>
    <t>C77N1000621</t>
  </si>
  <si>
    <t>C77N1000622</t>
  </si>
  <si>
    <t>C77N1000623</t>
  </si>
  <si>
    <t>C77N1000624</t>
  </si>
  <si>
    <t>C77N1000625</t>
  </si>
  <si>
    <t>C77N1000626</t>
  </si>
  <si>
    <t>C77N1000627</t>
  </si>
  <si>
    <t>C77N1000629</t>
  </si>
  <si>
    <t>C77N1000630</t>
  </si>
  <si>
    <t>C77N1000631</t>
  </si>
  <si>
    <t>C77N1000632</t>
  </si>
  <si>
    <t>C77N1000633</t>
  </si>
  <si>
    <t>C77N1000634</t>
  </si>
  <si>
    <t>C77N1000635</t>
  </si>
  <si>
    <t>C77N1000636</t>
  </si>
  <si>
    <t>C77N1000637</t>
  </si>
  <si>
    <t>C77N1000638</t>
  </si>
  <si>
    <t>C77N1000639</t>
  </si>
  <si>
    <t>C77N1000640</t>
  </si>
  <si>
    <t>C77N1000641</t>
  </si>
  <si>
    <t>C77N1000643</t>
  </si>
  <si>
    <t>C77N1000645</t>
  </si>
  <si>
    <t>C77N1000647</t>
  </si>
  <si>
    <t>C77N1000649</t>
  </si>
  <si>
    <t>C77N1000650</t>
  </si>
  <si>
    <t>C77N1000651</t>
  </si>
  <si>
    <t>C77N1000652</t>
  </si>
  <si>
    <t>C77N1000653</t>
  </si>
  <si>
    <t>C77N1000654</t>
  </si>
  <si>
    <t>C77N1000655</t>
  </si>
  <si>
    <t>C77N1000656</t>
  </si>
  <si>
    <t>C77N1000657</t>
  </si>
  <si>
    <t>C77N1000658</t>
  </si>
  <si>
    <t>C77N1000659</t>
  </si>
  <si>
    <t>C77N1000660</t>
  </si>
  <si>
    <t>C77N1000661</t>
  </si>
  <si>
    <t>C77N1000662</t>
  </si>
  <si>
    <t>C77N1000665</t>
  </si>
  <si>
    <t>C77N1000666</t>
  </si>
  <si>
    <t>C77N1000667</t>
  </si>
  <si>
    <t>C77N1000668</t>
  </si>
  <si>
    <t>C77N1000670</t>
  </si>
  <si>
    <t>C77N1000671</t>
  </si>
  <si>
    <t>C77N1000672</t>
  </si>
  <si>
    <t>C77N1000673</t>
  </si>
  <si>
    <t>C77N1000674</t>
  </si>
  <si>
    <t>C77N1000675</t>
  </si>
  <si>
    <t>C77N1000677</t>
  </si>
  <si>
    <t>C77N1000679</t>
  </si>
  <si>
    <t>C77N1000680</t>
  </si>
  <si>
    <t>C77N1000681</t>
  </si>
  <si>
    <t>C77N1000683</t>
  </si>
  <si>
    <t>C77N1000684</t>
  </si>
  <si>
    <t>C77N1000685</t>
  </si>
  <si>
    <t>C77N1000686</t>
  </si>
  <si>
    <t>C77N1000687</t>
  </si>
  <si>
    <t>C77N1000688</t>
  </si>
  <si>
    <t>C77N1000689</t>
  </si>
  <si>
    <t>C77N1000690</t>
  </si>
  <si>
    <t>C77N1000691</t>
  </si>
  <si>
    <t>C77N1000692</t>
  </si>
  <si>
    <t>C77N1000694</t>
  </si>
  <si>
    <t>C77N1000695</t>
  </si>
  <si>
    <t>C77N1000696</t>
  </si>
  <si>
    <t>C77N1000698</t>
  </si>
  <si>
    <t>C77N1000699</t>
  </si>
  <si>
    <t>C77N1000700</t>
  </si>
  <si>
    <t>C77N1000701</t>
  </si>
  <si>
    <t>C77N1000702</t>
  </si>
  <si>
    <t>C77N1000704</t>
  </si>
  <si>
    <t>C77N1000705</t>
  </si>
  <si>
    <t>C77N1000706</t>
  </si>
  <si>
    <t>C77N1000707</t>
  </si>
  <si>
    <t>C77N1000708</t>
  </si>
  <si>
    <t>C77N1000710</t>
  </si>
  <si>
    <t>C77N1000711</t>
  </si>
  <si>
    <t>C77N1000712</t>
  </si>
  <si>
    <t>C77N1000713</t>
  </si>
  <si>
    <t>C77N1000714</t>
  </si>
  <si>
    <t>C77N1000715</t>
  </si>
  <si>
    <t>C77N1000716</t>
  </si>
  <si>
    <t>C77N1000717</t>
  </si>
  <si>
    <t>C77N1000718</t>
  </si>
  <si>
    <t>C77N1000719</t>
  </si>
  <si>
    <t>C77N1000720</t>
  </si>
  <si>
    <t>C77N1000721</t>
  </si>
  <si>
    <t>C77N1000722</t>
  </si>
  <si>
    <t>C77N1000723</t>
  </si>
  <si>
    <t>C77N1000724</t>
  </si>
  <si>
    <t>C77N1000725</t>
  </si>
  <si>
    <t>C77N1000726</t>
  </si>
  <si>
    <t>C77N1000727</t>
  </si>
  <si>
    <t>C77N1000728</t>
  </si>
  <si>
    <t>C77N1000729</t>
  </si>
  <si>
    <t>C77N1000730</t>
  </si>
  <si>
    <t>C77N1000731</t>
  </si>
  <si>
    <t>C77N1000732</t>
  </si>
  <si>
    <t>C77N1000733</t>
  </si>
  <si>
    <t>C77N1000736</t>
  </si>
  <si>
    <t>C77N1000738</t>
  </si>
  <si>
    <t>C77N1000745</t>
  </si>
  <si>
    <t>C77N1000746</t>
  </si>
  <si>
    <t>C77N1000784</t>
  </si>
  <si>
    <t>C77N1000791</t>
  </si>
  <si>
    <t>C77N1000796</t>
  </si>
  <si>
    <t>C77N1000798</t>
  </si>
  <si>
    <t>C77N1000812</t>
  </si>
  <si>
    <t>C77N1000815</t>
  </si>
  <si>
    <t>C77N1000824</t>
  </si>
  <si>
    <t>C77N1000832</t>
  </si>
  <si>
    <t>C77N1000836</t>
  </si>
  <si>
    <t>C77N1000843</t>
  </si>
  <si>
    <t>C77N1000847</t>
  </si>
  <si>
    <t>C77N1000848</t>
  </si>
  <si>
    <t>C77N1000849</t>
  </si>
  <si>
    <t>C77N1000851</t>
  </si>
  <si>
    <t>C77N1000874</t>
  </si>
  <si>
    <t>C77N1000880</t>
  </si>
  <si>
    <t>C77N1000894</t>
  </si>
  <si>
    <t>C77N1000899</t>
  </si>
  <si>
    <t>C77N1000905</t>
  </si>
  <si>
    <t>C77N1000906</t>
  </si>
  <si>
    <t>C77N1000929</t>
  </si>
  <si>
    <t>C77N1000931</t>
  </si>
  <si>
    <t>C77N1000969</t>
  </si>
  <si>
    <t>C77N1000974</t>
  </si>
  <si>
    <t>C77N1000991</t>
  </si>
  <si>
    <t>C77N1000992</t>
  </si>
  <si>
    <t>C77N1000993</t>
  </si>
  <si>
    <t>C77N1000994</t>
  </si>
  <si>
    <t>C77N1000998</t>
  </si>
  <si>
    <t>C77N1001001</t>
  </si>
  <si>
    <t>C77N1001003</t>
  </si>
  <si>
    <t>C77N1001004</t>
  </si>
  <si>
    <t>C77N1001010</t>
  </si>
  <si>
    <t>C77N1001011</t>
  </si>
  <si>
    <t>C77N1001014</t>
  </si>
  <si>
    <t>C77N1001015</t>
  </si>
  <si>
    <t>C77N1001017</t>
  </si>
  <si>
    <t>C77N1001018</t>
  </si>
  <si>
    <t>C77N1001020</t>
  </si>
  <si>
    <t>C77N1001023</t>
  </si>
  <si>
    <t>C77N1001026</t>
  </si>
  <si>
    <t>C77N1001030</t>
  </si>
  <si>
    <t>C77N1001031</t>
  </si>
  <si>
    <t>C77N1001039</t>
  </si>
  <si>
    <t>C7704001531</t>
  </si>
  <si>
    <t>C7713000715</t>
  </si>
  <si>
    <t>C7716008125</t>
  </si>
  <si>
    <t>C7719003226</t>
  </si>
  <si>
    <t>C7724007242</t>
  </si>
  <si>
    <t>C7737004917</t>
  </si>
  <si>
    <t>C7743007426</t>
  </si>
  <si>
    <t>C7797001562</t>
  </si>
  <si>
    <t>C77N1000016</t>
  </si>
  <si>
    <t>C77N1000017</t>
  </si>
  <si>
    <t>C77N1000019</t>
  </si>
  <si>
    <t>C77N1000020</t>
  </si>
  <si>
    <t>C77N1000021</t>
  </si>
  <si>
    <t>C77N1000025</t>
  </si>
  <si>
    <t>C77N1000026</t>
  </si>
  <si>
    <t>C77N1000030</t>
  </si>
  <si>
    <t>C77N1000033</t>
  </si>
  <si>
    <t>C77N1000037</t>
  </si>
  <si>
    <t>C77N1000041</t>
  </si>
  <si>
    <t>C77N1000050</t>
  </si>
  <si>
    <t>C77N1000178</t>
  </si>
  <si>
    <t>C77N1000179</t>
  </si>
  <si>
    <t>C77N1000180</t>
  </si>
  <si>
    <t>C77N1000181</t>
  </si>
  <si>
    <t>C77N1000183</t>
  </si>
  <si>
    <t>C77N1000184</t>
  </si>
  <si>
    <t>C77N1000186</t>
  </si>
  <si>
    <t>C77N1000187</t>
  </si>
  <si>
    <t>C77N1000188</t>
  </si>
  <si>
    <t>C77N1000190</t>
  </si>
  <si>
    <t>C77N1000191</t>
  </si>
  <si>
    <t>C77N1000192</t>
  </si>
  <si>
    <t>C77N1000193</t>
  </si>
  <si>
    <t>C77N1000194</t>
  </si>
  <si>
    <t>C77N1000196</t>
  </si>
  <si>
    <t>C77N1000197</t>
  </si>
  <si>
    <t>C77N1000198</t>
  </si>
  <si>
    <t>C77N1000199</t>
  </si>
  <si>
    <t>C77N1000200</t>
  </si>
  <si>
    <t>C77N1000201</t>
  </si>
  <si>
    <t>C77N1000202</t>
  </si>
  <si>
    <t>C77N1000204</t>
  </si>
  <si>
    <t>C77N1000205</t>
  </si>
  <si>
    <t>C77N1000206</t>
  </si>
  <si>
    <t>C77N1000207</t>
  </si>
  <si>
    <t>C77N1000208</t>
  </si>
  <si>
    <t>C77N1000210</t>
  </si>
  <si>
    <t>C77N1000211</t>
  </si>
  <si>
    <t>C77N1000212</t>
  </si>
  <si>
    <t>C77N1000213</t>
  </si>
  <si>
    <t>C77N1000214</t>
  </si>
  <si>
    <t>C77N1000215</t>
  </si>
  <si>
    <t>C77N1000216</t>
  </si>
  <si>
    <t>C77N1000217</t>
  </si>
  <si>
    <t>C77N1000218</t>
  </si>
  <si>
    <t>C77N1000220</t>
  </si>
  <si>
    <t>C77N1000221</t>
  </si>
  <si>
    <t>C77N1000222</t>
  </si>
  <si>
    <t>C77N1000223</t>
  </si>
  <si>
    <t>C77N1000224</t>
  </si>
  <si>
    <t>C77N1000225</t>
  </si>
  <si>
    <t>C77N1000226</t>
  </si>
  <si>
    <t>C77N1000227</t>
  </si>
  <si>
    <t>C77N1000228</t>
  </si>
  <si>
    <t>C77N1000230</t>
  </si>
  <si>
    <t>C77N1000231</t>
  </si>
  <si>
    <t>C77N1000232</t>
  </si>
  <si>
    <t>C77N1000233</t>
  </si>
  <si>
    <t>C77N1000234</t>
  </si>
  <si>
    <t>C77N1000235</t>
  </si>
  <si>
    <t>C77N1000236</t>
  </si>
  <si>
    <t>C77N1000237</t>
  </si>
  <si>
    <t>C77N1000238</t>
  </si>
  <si>
    <t>C77N1000240</t>
  </si>
  <si>
    <t>C77N1000241</t>
  </si>
  <si>
    <t>C77N1000242</t>
  </si>
  <si>
    <t>C77N1000245</t>
  </si>
  <si>
    <t>C77N1000247</t>
  </si>
  <si>
    <t>C77N1000248</t>
  </si>
  <si>
    <t>C77N1000250</t>
  </si>
  <si>
    <t>C77N1000251</t>
  </si>
  <si>
    <t>C77N1000252</t>
  </si>
  <si>
    <t>C77N1000253</t>
  </si>
  <si>
    <t>C77N1000254</t>
  </si>
  <si>
    <t>C77N1000755</t>
  </si>
  <si>
    <t>C77N1000810</t>
  </si>
  <si>
    <t>C77N1000881</t>
  </si>
  <si>
    <t>C77N1000884</t>
  </si>
  <si>
    <t>C77N1000885</t>
  </si>
  <si>
    <t>C77N1000889</t>
  </si>
  <si>
    <t>C77N1000890</t>
  </si>
  <si>
    <t>C77N1000891</t>
  </si>
  <si>
    <t>C77N1000902</t>
  </si>
  <si>
    <t>C77N1000913</t>
  </si>
  <si>
    <t>C77N1000926</t>
  </si>
  <si>
    <t>C77N1000932</t>
  </si>
  <si>
    <t>C77N1000980</t>
  </si>
  <si>
    <t>C77N1000981</t>
  </si>
  <si>
    <t>C77N1000982</t>
  </si>
  <si>
    <t>C77N1000988</t>
  </si>
  <si>
    <t>C77N1000989</t>
  </si>
  <si>
    <t>C77N1001032</t>
  </si>
  <si>
    <t>C77N2001040</t>
  </si>
  <si>
    <t>C7706008150</t>
  </si>
  <si>
    <t>C7730004675</t>
  </si>
  <si>
    <t>C7737005218</t>
  </si>
  <si>
    <t>C7740006344</t>
  </si>
  <si>
    <t>C7742007785</t>
  </si>
  <si>
    <t>C7742008152</t>
  </si>
  <si>
    <t>C7744008238</t>
  </si>
  <si>
    <t>C7748006143</t>
  </si>
  <si>
    <t>C7748006778</t>
  </si>
  <si>
    <t>C7751005665</t>
  </si>
  <si>
    <t>C7752008283</t>
  </si>
  <si>
    <t>C7757007267</t>
  </si>
  <si>
    <t>C7761005366</t>
  </si>
  <si>
    <t>C7763010117</t>
  </si>
  <si>
    <t>C7765006703</t>
  </si>
  <si>
    <t>C7772009313</t>
  </si>
  <si>
    <t>C7773005935</t>
  </si>
  <si>
    <t>C7776008011</t>
  </si>
  <si>
    <t>C7778008154</t>
  </si>
  <si>
    <t>C7782006437</t>
  </si>
  <si>
    <t>C7791006348</t>
  </si>
  <si>
    <t>C7793005403</t>
  </si>
  <si>
    <t>C7794007771</t>
  </si>
  <si>
    <t>C7795006050</t>
  </si>
  <si>
    <t>C7799006051</t>
  </si>
  <si>
    <t>C77N1000063</t>
  </si>
  <si>
    <t>C77N1000094</t>
  </si>
  <si>
    <t>C77N1000258</t>
  </si>
  <si>
    <t>C77N1000259</t>
  </si>
  <si>
    <t>C77N1000261</t>
  </si>
  <si>
    <t>C77N1000264</t>
  </si>
  <si>
    <t>C77N1000265</t>
  </si>
  <si>
    <t>C77N1000277</t>
  </si>
  <si>
    <t>C77N1000278</t>
  </si>
  <si>
    <t>C77N1000281</t>
  </si>
  <si>
    <t>C77N1000282</t>
  </si>
  <si>
    <t>C77N1000285</t>
  </si>
  <si>
    <t>C77N1000286</t>
  </si>
  <si>
    <t>C77N1000287</t>
  </si>
  <si>
    <t>C77N1000290</t>
  </si>
  <si>
    <t>C77N1000292</t>
  </si>
  <si>
    <t>C77N1000293</t>
  </si>
  <si>
    <t>C77N1000294</t>
  </si>
  <si>
    <t>C77N1000296</t>
  </si>
  <si>
    <t>C77N1000303</t>
  </si>
  <si>
    <t>C77N1000334</t>
  </si>
  <si>
    <t>C77N1000335</t>
  </si>
  <si>
    <t>C77N1000336</t>
  </si>
  <si>
    <t>C77N1000337</t>
  </si>
  <si>
    <t>C77N1000338</t>
  </si>
  <si>
    <t>C77N1000339</t>
  </si>
  <si>
    <t>C77N1000340</t>
  </si>
  <si>
    <t>C77N1000341</t>
  </si>
  <si>
    <t>C77N1000343</t>
  </si>
  <si>
    <t>C77N1000345</t>
  </si>
  <si>
    <t>C77N1000348</t>
  </si>
  <si>
    <t>C77N1000351</t>
  </si>
  <si>
    <t>C77N1000353</t>
  </si>
  <si>
    <t>C77N1000355</t>
  </si>
  <si>
    <t>C77N1000361</t>
  </si>
  <si>
    <t>C77N1000363</t>
  </si>
  <si>
    <t>C77N1000365</t>
  </si>
  <si>
    <t>C77N1000367</t>
  </si>
  <si>
    <t>C77N1000368</t>
  </si>
  <si>
    <t>C77N1000370</t>
  </si>
  <si>
    <t>C77N1000372</t>
  </si>
  <si>
    <t>C77N1000374</t>
  </si>
  <si>
    <t>C77N1000381</t>
  </si>
  <si>
    <t>C77N1000757</t>
  </si>
  <si>
    <t>C77N1000766</t>
  </si>
  <si>
    <t>C77N1000767</t>
  </si>
  <si>
    <t>C77N1000771</t>
  </si>
  <si>
    <t>C77N1000779</t>
  </si>
  <si>
    <t>C77N1000780</t>
  </si>
  <si>
    <t>C77N1000788</t>
  </si>
  <si>
    <t>C77N1000801</t>
  </si>
  <si>
    <t>C77N1000803</t>
  </si>
  <si>
    <t>C77N1000829</t>
  </si>
  <si>
    <t>C77N1000830</t>
  </si>
  <si>
    <t>C77N1000853</t>
  </si>
  <si>
    <t>C77N1000854</t>
  </si>
  <si>
    <t>C77N1000855</t>
  </si>
  <si>
    <t>C77N1000861</t>
  </si>
  <si>
    <t>C77N1000865</t>
  </si>
  <si>
    <t>C77N1000938</t>
  </si>
  <si>
    <t>C77N1000939</t>
  </si>
  <si>
    <t>C77N1000941</t>
  </si>
  <si>
    <t>C77N1000943</t>
  </si>
  <si>
    <t>C77N1000946</t>
  </si>
  <si>
    <t>C77N1000947</t>
  </si>
  <si>
    <t>C77N1000950</t>
  </si>
  <si>
    <t>C77N1000951</t>
  </si>
  <si>
    <t>C77N1000959</t>
  </si>
  <si>
    <t>C77N1000965</t>
  </si>
  <si>
    <t>C77N1000970</t>
  </si>
  <si>
    <t>C77N1000971</t>
  </si>
  <si>
    <t>C77N1000986</t>
  </si>
  <si>
    <t>C77N1000997</t>
  </si>
  <si>
    <t>C77N1001035</t>
  </si>
  <si>
    <t>C77N1001036</t>
  </si>
  <si>
    <t>C77N1000068</t>
  </si>
  <si>
    <t>C77N1000794</t>
  </si>
  <si>
    <t>C77N1000845</t>
  </si>
  <si>
    <t>C77N1000896</t>
  </si>
  <si>
    <t>C7700014588</t>
  </si>
  <si>
    <t>C7700015522</t>
  </si>
  <si>
    <t>C7706010911</t>
  </si>
  <si>
    <t>C7715011279</t>
  </si>
  <si>
    <t>C7718016547</t>
  </si>
  <si>
    <t>C7727015030</t>
  </si>
  <si>
    <t>C7731016464</t>
  </si>
  <si>
    <t>C7733015984</t>
  </si>
  <si>
    <t>C7744018247</t>
  </si>
  <si>
    <t>C7749015129</t>
  </si>
  <si>
    <t>C7749016102</t>
  </si>
  <si>
    <t>C7756014781</t>
  </si>
  <si>
    <t>C7763020292</t>
  </si>
  <si>
    <t>C7764019030</t>
  </si>
  <si>
    <t>C7766015855</t>
  </si>
  <si>
    <t>C7769014032</t>
  </si>
  <si>
    <t>C7773018393</t>
  </si>
  <si>
    <t>C7773019216</t>
  </si>
  <si>
    <t>C7782016306</t>
  </si>
  <si>
    <t>C7701011017</t>
  </si>
  <si>
    <t>C7704018620</t>
  </si>
  <si>
    <t>C7711010902</t>
  </si>
  <si>
    <t>C7712012703</t>
  </si>
  <si>
    <t>C7714014514</t>
  </si>
  <si>
    <t>C7716017869</t>
  </si>
  <si>
    <t>C7717011335</t>
  </si>
  <si>
    <t>C7717016715</t>
  </si>
  <si>
    <t>C7721017467</t>
  </si>
  <si>
    <t>C7727016967</t>
  </si>
  <si>
    <t>C7739018177</t>
  </si>
  <si>
    <t>C7746019267</t>
  </si>
  <si>
    <t>C7750018255</t>
  </si>
  <si>
    <t>C7767016112</t>
  </si>
  <si>
    <t>C7769012404</t>
  </si>
  <si>
    <t>C7780017944</t>
  </si>
  <si>
    <t>C7792012000</t>
  </si>
  <si>
    <t>C7716014718</t>
  </si>
  <si>
    <t>C7719019902</t>
  </si>
  <si>
    <t>C7726015437</t>
  </si>
  <si>
    <t>C7736020068</t>
  </si>
  <si>
    <t>C7737019022</t>
  </si>
  <si>
    <t>C7748015089</t>
  </si>
  <si>
    <t>C7749013638</t>
  </si>
  <si>
    <t>C7750015137</t>
  </si>
  <si>
    <t>C7755018957</t>
  </si>
  <si>
    <t>C7757017213</t>
  </si>
  <si>
    <t>C7759020031</t>
  </si>
  <si>
    <t>C7766019019</t>
  </si>
  <si>
    <t>C7767015325</t>
  </si>
  <si>
    <t>C7775015481</t>
  </si>
  <si>
    <t>C7793012672</t>
  </si>
  <si>
    <t>C7708019508</t>
  </si>
  <si>
    <t>C7709018992</t>
  </si>
  <si>
    <t>C7736011795</t>
  </si>
  <si>
    <t>C7769014528</t>
  </si>
  <si>
    <t>C7774017437</t>
  </si>
  <si>
    <t>C7778011447</t>
  </si>
  <si>
    <t>C7701016029</t>
  </si>
  <si>
    <t>C7709018157</t>
  </si>
  <si>
    <t>C7715015657</t>
  </si>
  <si>
    <t>C7731016723</t>
  </si>
  <si>
    <t>C7736015964</t>
  </si>
  <si>
    <t>C7736016304</t>
  </si>
  <si>
    <t>C7739015135</t>
  </si>
  <si>
    <t>C7747015931</t>
  </si>
  <si>
    <t>C7754014897</t>
  </si>
  <si>
    <t>C7758016602</t>
  </si>
  <si>
    <t>C7760016046</t>
  </si>
  <si>
    <t>C7762014633</t>
  </si>
  <si>
    <t>C7764018945</t>
  </si>
  <si>
    <t>C7765016312</t>
  </si>
  <si>
    <t>C7768018517</t>
  </si>
  <si>
    <t>C7770015653</t>
  </si>
  <si>
    <t>C7771015739</t>
  </si>
  <si>
    <t>C7771015761</t>
  </si>
  <si>
    <t>C7771016301</t>
  </si>
  <si>
    <t>C7773017999</t>
  </si>
  <si>
    <t>C7780018476</t>
  </si>
  <si>
    <t>C7782017451</t>
  </si>
  <si>
    <t>C7785016011</t>
  </si>
  <si>
    <t>C7785016203</t>
  </si>
  <si>
    <t>C7786018076</t>
  </si>
  <si>
    <t>C7790016365</t>
  </si>
  <si>
    <t>C7795015668</t>
  </si>
  <si>
    <t>C7700019484</t>
  </si>
  <si>
    <t>C7704018392</t>
  </si>
  <si>
    <t>C7706015731</t>
  </si>
  <si>
    <t>C7717019907</t>
  </si>
  <si>
    <t>C7719015977</t>
  </si>
  <si>
    <t>C7719018760</t>
  </si>
  <si>
    <t>C7721017599</t>
  </si>
  <si>
    <t>C7721017813</t>
  </si>
  <si>
    <t>C7723019051</t>
  </si>
  <si>
    <t>C7725014597</t>
  </si>
  <si>
    <t>C7725015947</t>
  </si>
  <si>
    <t>C7727019557</t>
  </si>
  <si>
    <t>C7729015876</t>
  </si>
  <si>
    <t>C7729016674</t>
  </si>
  <si>
    <t>C7732017021</t>
  </si>
  <si>
    <t>C7735018543</t>
  </si>
  <si>
    <t>C7735019929</t>
  </si>
  <si>
    <t>C7736014566</t>
  </si>
  <si>
    <t>C7737014655</t>
  </si>
  <si>
    <t>C7742016311</t>
  </si>
  <si>
    <t>C7746016871</t>
  </si>
  <si>
    <t>C7751020287</t>
  </si>
  <si>
    <t>C7753017801</t>
  </si>
  <si>
    <t>C7754015171</t>
  </si>
  <si>
    <t>C7754017068</t>
  </si>
  <si>
    <t>C7755015260</t>
  </si>
  <si>
    <t>C7756019056</t>
  </si>
  <si>
    <t>C7761014496</t>
  </si>
  <si>
    <t>C7763017602</t>
  </si>
  <si>
    <t>C7772014730</t>
  </si>
  <si>
    <t>C7774016289</t>
  </si>
  <si>
    <t>C7777018051</t>
  </si>
  <si>
    <t>C7781020039</t>
  </si>
  <si>
    <t>C7782014824</t>
  </si>
  <si>
    <t>C7784018195</t>
  </si>
  <si>
    <t>C7785018395</t>
  </si>
  <si>
    <t>C7788013966</t>
  </si>
  <si>
    <t>C7791016443</t>
  </si>
  <si>
    <t>C7792017977</t>
  </si>
  <si>
    <t>C7795016494</t>
  </si>
  <si>
    <t>C7795017574</t>
  </si>
  <si>
    <t>C7797020036</t>
  </si>
  <si>
    <t>Kẹp Daily Fresh</t>
  </si>
  <si>
    <t>ADMIN02</t>
  </si>
  <si>
    <t>Ngày mở khách hàng
(dd/mm/yyyy)</t>
  </si>
  <si>
    <t>Ngày đóng khách hàng
(dd/mm/yyyy)</t>
  </si>
  <si>
    <t>Ngày cấp</t>
  </si>
  <si>
    <t>PHÂN LOẠI KHÁCH HÀNG</t>
  </si>
  <si>
    <t>Miền Bắc - Phân loại khách hàng</t>
  </si>
  <si>
    <t>Nhận Hàng Mẫu</t>
  </si>
  <si>
    <t>T-3</t>
  </si>
  <si>
    <t>T-2</t>
  </si>
  <si>
    <t>T-1</t>
  </si>
  <si>
    <t>T</t>
  </si>
  <si>
    <t>TB Doanh số</t>
  </si>
  <si>
    <t>C83N1000338</t>
  </si>
  <si>
    <t>C56N1000313</t>
  </si>
  <si>
    <t>C56N1000959</t>
  </si>
  <si>
    <t>C51N1000640</t>
  </si>
  <si>
    <t>C44N1000027</t>
  </si>
  <si>
    <t>C8032016671</t>
  </si>
  <si>
    <t>C8303012945</t>
  </si>
  <si>
    <t>C52N1000957</t>
  </si>
  <si>
    <t>C66N1000899</t>
  </si>
  <si>
    <t>C72N1000324</t>
  </si>
  <si>
    <t>C79N1001085</t>
  </si>
  <si>
    <t>C4829015716</t>
  </si>
  <si>
    <t>C79N1004975</t>
  </si>
  <si>
    <t>C4856014233</t>
  </si>
  <si>
    <t>C5131017312</t>
  </si>
  <si>
    <t>C6483017739</t>
  </si>
  <si>
    <t>C74N1000803</t>
  </si>
  <si>
    <t>C4863019251</t>
  </si>
  <si>
    <t>C64N1000401</t>
  </si>
  <si>
    <t>C79N1005988</t>
  </si>
  <si>
    <t>C86N1000604</t>
  </si>
  <si>
    <t>C8005009676</t>
  </si>
  <si>
    <t>C45N1000132</t>
  </si>
  <si>
    <t>C46N1001063</t>
  </si>
  <si>
    <t>C83N1000574</t>
  </si>
  <si>
    <t>C8264009270</t>
  </si>
  <si>
    <t>C82N1000331</t>
  </si>
  <si>
    <t>C46N1001099</t>
  </si>
  <si>
    <t>C92N1001086</t>
  </si>
  <si>
    <t>C66N1000511</t>
  </si>
  <si>
    <t>C79N1005342</t>
  </si>
  <si>
    <t>C75N1001395</t>
  </si>
  <si>
    <t>C48N1000506</t>
  </si>
  <si>
    <t>C52N1000631</t>
  </si>
  <si>
    <t>C9501016850</t>
  </si>
  <si>
    <t>C74N1000089</t>
  </si>
  <si>
    <t>C75N1001009</t>
  </si>
  <si>
    <t>C79N1000742</t>
  </si>
  <si>
    <t>C45N1000696</t>
  </si>
  <si>
    <t>C51N1000172</t>
  </si>
  <si>
    <t>C60N1000310</t>
  </si>
  <si>
    <t>C7562014649</t>
  </si>
  <si>
    <t>C66N1000219</t>
  </si>
  <si>
    <t>C74N1000215</t>
  </si>
  <si>
    <t>C68N1000020</t>
  </si>
  <si>
    <t>C72N1001283</t>
  </si>
  <si>
    <t>C79N1001784</t>
  </si>
  <si>
    <t>C96N1000307</t>
  </si>
  <si>
    <t>C83N1000448</t>
  </si>
  <si>
    <t>C5131007568</t>
  </si>
  <si>
    <t>C92N1000564</t>
  </si>
  <si>
    <t>C7900016762</t>
  </si>
  <si>
    <t>C5247017996</t>
  </si>
  <si>
    <t>C8902002057</t>
  </si>
  <si>
    <t>C52N1000427</t>
  </si>
  <si>
    <t>C51N1000332</t>
  </si>
  <si>
    <t>C75N1000746</t>
  </si>
  <si>
    <t>C8307008083</t>
  </si>
  <si>
    <t>C79N1005755</t>
  </si>
  <si>
    <t>C79N1001626</t>
  </si>
  <si>
    <t>C8324018787</t>
  </si>
  <si>
    <t>C86N1000164</t>
  </si>
  <si>
    <t>C54N1000477</t>
  </si>
  <si>
    <t>C89N1000563</t>
  </si>
  <si>
    <t>C70N1001480</t>
  </si>
  <si>
    <t>C60N1000435</t>
  </si>
  <si>
    <t>C52N1000929</t>
  </si>
  <si>
    <t>C79N1002690</t>
  </si>
  <si>
    <t>C64N1000650</t>
  </si>
  <si>
    <t>C84N1000182</t>
  </si>
  <si>
    <t>C79N1002173</t>
  </si>
  <si>
    <t>C94N1000170</t>
  </si>
  <si>
    <t>C52N1000622</t>
  </si>
  <si>
    <t>C84N1000103</t>
  </si>
  <si>
    <t>C5898011788</t>
  </si>
  <si>
    <t>C6631002535</t>
  </si>
  <si>
    <t>C8651015702</t>
  </si>
  <si>
    <t>C95N1000360</t>
  </si>
  <si>
    <t>C80N1000024</t>
  </si>
  <si>
    <t>C89N1000510</t>
  </si>
  <si>
    <t>C70N1001102</t>
  </si>
  <si>
    <t>C56N1000325</t>
  </si>
  <si>
    <t>C79N1007731</t>
  </si>
  <si>
    <t>C89N1001381</t>
  </si>
  <si>
    <t>C8645003615</t>
  </si>
  <si>
    <t>C7421016007</t>
  </si>
  <si>
    <t>C8929007677</t>
  </si>
  <si>
    <t>C74N1000471</t>
  </si>
  <si>
    <t>C7533005944</t>
  </si>
  <si>
    <t>C79N1006835</t>
  </si>
  <si>
    <t>C89N1000630</t>
  </si>
  <si>
    <t>C48N1000052</t>
  </si>
  <si>
    <t>C7986018218</t>
  </si>
  <si>
    <t>C79N1004738</t>
  </si>
  <si>
    <t>C92N1000608</t>
  </si>
  <si>
    <t>C4490007439</t>
  </si>
  <si>
    <t>C45N1000195</t>
  </si>
  <si>
    <t>C87N1000561</t>
  </si>
  <si>
    <t>C6793002191</t>
  </si>
  <si>
    <t>C80N1000237</t>
  </si>
  <si>
    <t>C87N1000831</t>
  </si>
  <si>
    <t>C75N1001253</t>
  </si>
  <si>
    <t>C74N1000349</t>
  </si>
  <si>
    <t>C70N1001530</t>
  </si>
  <si>
    <t>C54N1000303</t>
  </si>
  <si>
    <t>C45N1000638</t>
  </si>
  <si>
    <t>C49N1000862</t>
  </si>
  <si>
    <t>C70N1001716</t>
  </si>
  <si>
    <t>C79N1006214</t>
  </si>
  <si>
    <t>C75N1002922</t>
  </si>
  <si>
    <t>C83N1000561</t>
  </si>
  <si>
    <t>C79N1000541</t>
  </si>
  <si>
    <t>C92N1000462</t>
  </si>
  <si>
    <t>C79N1007113</t>
  </si>
  <si>
    <t>C87N1000812</t>
  </si>
  <si>
    <t>C52N1000572</t>
  </si>
  <si>
    <t>C6441005612</t>
  </si>
  <si>
    <t>C9278015859</t>
  </si>
  <si>
    <t>C49N1000727</t>
  </si>
  <si>
    <t>C7949017927</t>
  </si>
  <si>
    <t>C44N1000376</t>
  </si>
  <si>
    <t>C79N1000136</t>
  </si>
  <si>
    <t>C51N1001141</t>
  </si>
  <si>
    <t>C45N1000714</t>
  </si>
  <si>
    <t>C74N1000146</t>
  </si>
  <si>
    <t>C56N1000705</t>
  </si>
  <si>
    <t>C60N1000605</t>
  </si>
  <si>
    <t>C89N1001183</t>
  </si>
  <si>
    <t>C8953017655</t>
  </si>
  <si>
    <t>C48N1001506</t>
  </si>
  <si>
    <t>C62N1000517</t>
  </si>
  <si>
    <t>C46N1000572</t>
  </si>
  <si>
    <t>C70N1001227</t>
  </si>
  <si>
    <t>C9503002812</t>
  </si>
  <si>
    <t>C94N1000207</t>
  </si>
  <si>
    <t>C75N1000121</t>
  </si>
  <si>
    <t>C79N1007357</t>
  </si>
  <si>
    <t>C44N1000984</t>
  </si>
  <si>
    <t>C48N1000294</t>
  </si>
  <si>
    <t>C46N1000036</t>
  </si>
  <si>
    <t>C48N1000908</t>
  </si>
  <si>
    <t>C96N1000842</t>
  </si>
  <si>
    <t>C92N1000677</t>
  </si>
  <si>
    <t>C83N1000985</t>
  </si>
  <si>
    <t>C70N1000079</t>
  </si>
  <si>
    <t>C92N1000480</t>
  </si>
  <si>
    <t>C68N1000434</t>
  </si>
  <si>
    <t>C62N1000339</t>
  </si>
  <si>
    <t>C56N1000721</t>
  </si>
  <si>
    <t>C48N1000905</t>
  </si>
  <si>
    <t>C7049004948</t>
  </si>
  <si>
    <t>C9247010980</t>
  </si>
  <si>
    <t>C49N1000739</t>
  </si>
  <si>
    <t>C4884000483</t>
  </si>
  <si>
    <t>C79N1005454</t>
  </si>
  <si>
    <t>C96N1000038</t>
  </si>
  <si>
    <t>C92N1000547</t>
  </si>
  <si>
    <t>C91N1000768</t>
  </si>
  <si>
    <t>C44N1000371</t>
  </si>
  <si>
    <t>C52N1000744</t>
  </si>
  <si>
    <t>C5633006900</t>
  </si>
  <si>
    <t>C5287012202</t>
  </si>
  <si>
    <t>C52N1000775</t>
  </si>
  <si>
    <t>C64N1000867</t>
  </si>
  <si>
    <t>C75N1000527</t>
  </si>
  <si>
    <t>C74N1000207</t>
  </si>
  <si>
    <t>C96N1000718</t>
  </si>
  <si>
    <t>C48N1001718</t>
  </si>
  <si>
    <t>C49N1000650</t>
  </si>
  <si>
    <t>C66N1000586</t>
  </si>
  <si>
    <t>C48N1000893</t>
  </si>
  <si>
    <t>C8629013327</t>
  </si>
  <si>
    <t>C6654010368</t>
  </si>
  <si>
    <t>C8059017821</t>
  </si>
  <si>
    <t>C6462000497</t>
  </si>
  <si>
    <t>C56N1000842</t>
  </si>
  <si>
    <t>C48N1000104</t>
  </si>
  <si>
    <t>C48N1001515</t>
  </si>
  <si>
    <t>C68N1000377</t>
  </si>
  <si>
    <t>C70N1000694</t>
  </si>
  <si>
    <t>C46N1000537</t>
  </si>
  <si>
    <t>C72N1000200</t>
  </si>
  <si>
    <t>C48N1001123</t>
  </si>
  <si>
    <t>C92N1000662</t>
  </si>
  <si>
    <t>C45N1000187</t>
  </si>
  <si>
    <t>C72N1000829</t>
  </si>
  <si>
    <t>C68N1000650</t>
  </si>
  <si>
    <t>C79N1006572</t>
  </si>
  <si>
    <t>C74N1000388</t>
  </si>
  <si>
    <t>C4641004690</t>
  </si>
  <si>
    <t>C46N1000476</t>
  </si>
  <si>
    <t>C7905015184</t>
  </si>
  <si>
    <t>C79N1005414</t>
  </si>
  <si>
    <t>C67N1000181</t>
  </si>
  <si>
    <t>C7443015346</t>
  </si>
  <si>
    <t>C6898012091</t>
  </si>
  <si>
    <t>C54N1000512</t>
  </si>
  <si>
    <t>C8967002047</t>
  </si>
  <si>
    <t>C7928008997</t>
  </si>
  <si>
    <t>C5204015112</t>
  </si>
  <si>
    <t>C74N1000037</t>
  </si>
  <si>
    <t>C64N1001051</t>
  </si>
  <si>
    <t>C79N1005033</t>
  </si>
  <si>
    <t>C89N1000540</t>
  </si>
  <si>
    <t>C83N1000773</t>
  </si>
  <si>
    <t>C8456009466</t>
  </si>
  <si>
    <t>C84N1000279</t>
  </si>
  <si>
    <t>C48N1000605</t>
  </si>
  <si>
    <t>C68N1000791</t>
  </si>
  <si>
    <t>C82N1000145</t>
  </si>
  <si>
    <t>C48N1000019</t>
  </si>
  <si>
    <t>C64N1000644</t>
  </si>
  <si>
    <t>C44N1000499</t>
  </si>
  <si>
    <t>C64N1000455</t>
  </si>
  <si>
    <t>C52N1000872</t>
  </si>
  <si>
    <t>C89N1001321</t>
  </si>
  <si>
    <t>C79N1006514</t>
  </si>
  <si>
    <t>C89N1001218</t>
  </si>
  <si>
    <t>C52N1000239</t>
  </si>
  <si>
    <t>C82N1000509</t>
  </si>
  <si>
    <t>C79N1000332</t>
  </si>
  <si>
    <t>C79N1002144</t>
  </si>
  <si>
    <t>C7936015247</t>
  </si>
  <si>
    <t>C75N1002435</t>
  </si>
  <si>
    <t>C91N1001229</t>
  </si>
  <si>
    <t>C54N1000790</t>
  </si>
  <si>
    <t>C56N1000791</t>
  </si>
  <si>
    <t>C5284002428</t>
  </si>
  <si>
    <t>C70N1000443</t>
  </si>
  <si>
    <t>C48N1000177</t>
  </si>
  <si>
    <t>C54N1000448</t>
  </si>
  <si>
    <t>C7546001803</t>
  </si>
  <si>
    <t>C66N1000120</t>
  </si>
  <si>
    <t>C91N1000081</t>
  </si>
  <si>
    <t>C51N1000373</t>
  </si>
  <si>
    <t>C92N1000060</t>
  </si>
  <si>
    <t>C6876004638</t>
  </si>
  <si>
    <t>C6688007616</t>
  </si>
  <si>
    <t>C46N1000679</t>
  </si>
  <si>
    <t>C7992017127</t>
  </si>
  <si>
    <t>C45N1000158</t>
  </si>
  <si>
    <t>C54N1000373</t>
  </si>
  <si>
    <t>C96N1000663</t>
  </si>
  <si>
    <t>C54N1000811</t>
  </si>
  <si>
    <t>C9699007230</t>
  </si>
  <si>
    <t>C5169004392</t>
  </si>
  <si>
    <t>C5682016048</t>
  </si>
  <si>
    <t>C45N1000750</t>
  </si>
  <si>
    <t>C84N1000205</t>
  </si>
  <si>
    <t>C49N1000922</t>
  </si>
  <si>
    <t>C46N1000604</t>
  </si>
  <si>
    <t>C8603016087</t>
  </si>
  <si>
    <t>C79N1005113</t>
  </si>
  <si>
    <t>C46N1000119</t>
  </si>
  <si>
    <t>C72N1000930</t>
  </si>
  <si>
    <t>C49N1001080</t>
  </si>
  <si>
    <t>C84N1000465</t>
  </si>
  <si>
    <t>C44N1000250</t>
  </si>
  <si>
    <t>C92N1000162</t>
  </si>
  <si>
    <t>C48N1000864</t>
  </si>
  <si>
    <t>C60N1000601</t>
  </si>
  <si>
    <t>C45N1000497</t>
  </si>
  <si>
    <t>C7922017023</t>
  </si>
  <si>
    <t>C8390008746</t>
  </si>
  <si>
    <t>C52N1001292</t>
  </si>
  <si>
    <t>C4825002292</t>
  </si>
  <si>
    <t>C79N1004747</t>
  </si>
  <si>
    <t>C83N1000627</t>
  </si>
  <si>
    <t>C82N1000248</t>
  </si>
  <si>
    <t>C68N1000326</t>
  </si>
  <si>
    <t>C68N1000656</t>
  </si>
  <si>
    <t>C91N1000732</t>
  </si>
  <si>
    <t>C8251007247</t>
  </si>
  <si>
    <t>C6827011482</t>
  </si>
  <si>
    <t>C67N1000280</t>
  </si>
  <si>
    <t>C52N1001239</t>
  </si>
  <si>
    <t>C5409003088</t>
  </si>
  <si>
    <t>C62N1000386</t>
  </si>
  <si>
    <t>C8928011945</t>
  </si>
  <si>
    <t>C52N1000030</t>
  </si>
  <si>
    <t>C7978018126</t>
  </si>
  <si>
    <t>C79N1002062</t>
  </si>
  <si>
    <t>C75N1000491</t>
  </si>
  <si>
    <t>C6738016484</t>
  </si>
  <si>
    <t>C68N1000863</t>
  </si>
  <si>
    <t>C91N1000217</t>
  </si>
  <si>
    <t>C4894003954</t>
  </si>
  <si>
    <t>C70N1001715</t>
  </si>
  <si>
    <t>C45N1000789</t>
  </si>
  <si>
    <t>C44N1000048</t>
  </si>
  <si>
    <t>C79N1005146</t>
  </si>
  <si>
    <t>C82N2000735</t>
  </si>
  <si>
    <t>C5420001964</t>
  </si>
  <si>
    <t>C72N1000377</t>
  </si>
  <si>
    <t>C79N1007173</t>
  </si>
  <si>
    <t>C79N1006485</t>
  </si>
  <si>
    <t>C84N1000141</t>
  </si>
  <si>
    <t>C79N1004851</t>
  </si>
  <si>
    <t>C87N1000549</t>
  </si>
  <si>
    <t>C52N1000142</t>
  </si>
  <si>
    <t>C7097018557</t>
  </si>
  <si>
    <t>C79N1000703</t>
  </si>
  <si>
    <t>C8096007889</t>
  </si>
  <si>
    <t>C92N1000015</t>
  </si>
  <si>
    <t>C82N1000046</t>
  </si>
  <si>
    <t>C75N1001045</t>
  </si>
  <si>
    <t>C91N1000137</t>
  </si>
  <si>
    <t>C54N1000182</t>
  </si>
  <si>
    <t>C62N1000461</t>
  </si>
  <si>
    <t>C83N1000225</t>
  </si>
  <si>
    <t>C49N1000532</t>
  </si>
  <si>
    <t>C58N1000095</t>
  </si>
  <si>
    <t>C89N1001453</t>
  </si>
  <si>
    <t>C75N1000229</t>
  </si>
  <si>
    <t>C7573003418</t>
  </si>
  <si>
    <t>C49N1000267</t>
  </si>
  <si>
    <t>C75N1002229</t>
  </si>
  <si>
    <t>C82N1000119</t>
  </si>
  <si>
    <t>C62N1000404</t>
  </si>
  <si>
    <t>C58N1000098</t>
  </si>
  <si>
    <t>C75N1001067</t>
  </si>
  <si>
    <t>C83N1000115</t>
  </si>
  <si>
    <t>C74N1000261</t>
  </si>
  <si>
    <t>C66N1000214</t>
  </si>
  <si>
    <t>C5109012713</t>
  </si>
  <si>
    <t>C70N1000265</t>
  </si>
  <si>
    <t>C79N1007005</t>
  </si>
  <si>
    <t>C56N1000750</t>
  </si>
  <si>
    <t>C74N1000077</t>
  </si>
  <si>
    <t>C44N1000578</t>
  </si>
  <si>
    <t>C5823001991</t>
  </si>
  <si>
    <t>C91N1000045</t>
  </si>
  <si>
    <t>C51N1000950</t>
  </si>
  <si>
    <t>C9147018514</t>
  </si>
  <si>
    <t>C54N1000739</t>
  </si>
  <si>
    <t>C6454005551</t>
  </si>
  <si>
    <t>C68N1000133</t>
  </si>
  <si>
    <t>C48N1000087</t>
  </si>
  <si>
    <t>C54N1000645</t>
  </si>
  <si>
    <t>C7287009154</t>
  </si>
  <si>
    <t>C96N1000350</t>
  </si>
  <si>
    <t>C91N1000446</t>
  </si>
  <si>
    <t>C8962005556</t>
  </si>
  <si>
    <t>C86N1000764</t>
  </si>
  <si>
    <t>C95N1000036</t>
  </si>
  <si>
    <t>C79N1001817</t>
  </si>
  <si>
    <t>C6681005641</t>
  </si>
  <si>
    <t>C6443015933</t>
  </si>
  <si>
    <t>C80N1000656</t>
  </si>
  <si>
    <t>C68N1000245</t>
  </si>
  <si>
    <t>C64N1000709</t>
  </si>
  <si>
    <t>C6416004993</t>
  </si>
  <si>
    <t>C52N1000274</t>
  </si>
  <si>
    <t>C79N1003795</t>
  </si>
  <si>
    <t>C94N1000490</t>
  </si>
  <si>
    <t>C95N1000390</t>
  </si>
  <si>
    <t>C72N1000352</t>
  </si>
  <si>
    <t>C5171002379</t>
  </si>
  <si>
    <t>C9251013655</t>
  </si>
  <si>
    <t>C7969007499</t>
  </si>
  <si>
    <t>C51N1000004</t>
  </si>
  <si>
    <t>C7986017539</t>
  </si>
  <si>
    <t>C79N1001738</t>
  </si>
  <si>
    <t>C6468009936</t>
  </si>
  <si>
    <t>C52N1000845</t>
  </si>
  <si>
    <t>C9673009385</t>
  </si>
  <si>
    <t>C4943001193</t>
  </si>
  <si>
    <t>C7969017225</t>
  </si>
  <si>
    <t>C54N1000306</t>
  </si>
  <si>
    <t>C8733015527</t>
  </si>
  <si>
    <t>C51N1000607</t>
  </si>
  <si>
    <t>C89N1000845</t>
  </si>
  <si>
    <t>C48N1001133</t>
  </si>
  <si>
    <t>C72N1000293</t>
  </si>
  <si>
    <t>C79N1002241</t>
  </si>
  <si>
    <t>C54N1000634</t>
  </si>
  <si>
    <t>C6608006613</t>
  </si>
  <si>
    <t>C79N1002236</t>
  </si>
  <si>
    <t>C6898001328</t>
  </si>
  <si>
    <t>C64N1000309</t>
  </si>
  <si>
    <t>C46N1000871</t>
  </si>
  <si>
    <t>C82N1000285</t>
  </si>
  <si>
    <t>C60N1000256</t>
  </si>
  <si>
    <t>C75N1000175</t>
  </si>
  <si>
    <t>C44N1000058</t>
  </si>
  <si>
    <t>C9194009305</t>
  </si>
  <si>
    <t>C79N1001667</t>
  </si>
  <si>
    <t>C87N1001184</t>
  </si>
  <si>
    <t>C7584000181</t>
  </si>
  <si>
    <t>C91N1000018</t>
  </si>
  <si>
    <t>C48N1001550</t>
  </si>
  <si>
    <t>C92N1000132</t>
  </si>
  <si>
    <t>C79N1005680</t>
  </si>
  <si>
    <t>C79N1004986</t>
  </si>
  <si>
    <t>C68N1000213</t>
  </si>
  <si>
    <t>C94N1000388</t>
  </si>
  <si>
    <t>C52N1000632</t>
  </si>
  <si>
    <t>C79N1004411</t>
  </si>
  <si>
    <t>C4664003452</t>
  </si>
  <si>
    <t>C6840005206</t>
  </si>
  <si>
    <t>C49N1000196</t>
  </si>
  <si>
    <t>C75N1001210</t>
  </si>
  <si>
    <t>C7962017730</t>
  </si>
  <si>
    <t>C9586013731</t>
  </si>
  <si>
    <t>C91N1001326</t>
  </si>
  <si>
    <t>C48N1001178</t>
  </si>
  <si>
    <t>C79N1004960</t>
  </si>
  <si>
    <t>C79N1006342</t>
  </si>
  <si>
    <t>C7971009477</t>
  </si>
  <si>
    <t>C70N1000107</t>
  </si>
  <si>
    <t>C9214016951</t>
  </si>
  <si>
    <t>C75N1001277</t>
  </si>
  <si>
    <t>C7056012831</t>
  </si>
  <si>
    <t>C79N1003422</t>
  </si>
  <si>
    <t>C75N1002380</t>
  </si>
  <si>
    <t>C86N1000381</t>
  </si>
  <si>
    <t>C48N1001763</t>
  </si>
  <si>
    <t>C72N1001235</t>
  </si>
  <si>
    <t>C84N1000414</t>
  </si>
  <si>
    <t>C44N1000196</t>
  </si>
  <si>
    <t>C70N1001247</t>
  </si>
  <si>
    <t>C64N1000716</t>
  </si>
  <si>
    <t>C45N1000822</t>
  </si>
  <si>
    <t>C48N1001056</t>
  </si>
  <si>
    <t>C8780019346</t>
  </si>
  <si>
    <t>C5859006037</t>
  </si>
  <si>
    <t>C82N1000396</t>
  </si>
  <si>
    <t>C75N1001901</t>
  </si>
  <si>
    <t>C5278018423</t>
  </si>
  <si>
    <t>C44N1000608</t>
  </si>
  <si>
    <t>C79N1004976</t>
  </si>
  <si>
    <t>C6025001121</t>
  </si>
  <si>
    <t>C4841005475</t>
  </si>
  <si>
    <t>C75N1002038</t>
  </si>
  <si>
    <t>C56N1000740</t>
  </si>
  <si>
    <t>C52N1000958</t>
  </si>
  <si>
    <t>C4857002073</t>
  </si>
  <si>
    <t>C51N1000148</t>
  </si>
  <si>
    <t>C52N1000606</t>
  </si>
  <si>
    <t>C72N1000465</t>
  </si>
  <si>
    <t>C8715006583</t>
  </si>
  <si>
    <t>C6400002548</t>
  </si>
  <si>
    <t>C64N1000217</t>
  </si>
  <si>
    <t>C54N1000670</t>
  </si>
  <si>
    <t>C45N1000314</t>
  </si>
  <si>
    <t>C48N1000496</t>
  </si>
  <si>
    <t>C84N1000303</t>
  </si>
  <si>
    <t>C79N1006456</t>
  </si>
  <si>
    <t>C92N1000267</t>
  </si>
  <si>
    <t>C48N1000673</t>
  </si>
  <si>
    <t>C68N1000549</t>
  </si>
  <si>
    <t>C8289009068</t>
  </si>
  <si>
    <t>C84N1000256</t>
  </si>
  <si>
    <t>C9178016383</t>
  </si>
  <si>
    <t>C46N1000093</t>
  </si>
  <si>
    <t>C64N1000370</t>
  </si>
  <si>
    <t>C7404012112</t>
  </si>
  <si>
    <t>C9263003819</t>
  </si>
  <si>
    <t>C64N1000449</t>
  </si>
  <si>
    <t>C74N1000897</t>
  </si>
  <si>
    <t>C46N1000542</t>
  </si>
  <si>
    <t>C79N1006223</t>
  </si>
  <si>
    <t>C54N1000272</t>
  </si>
  <si>
    <t>C5668009432</t>
  </si>
  <si>
    <t>C60N1000553</t>
  </si>
  <si>
    <t>C89N1000311</t>
  </si>
  <si>
    <t>C96N1000366</t>
  </si>
  <si>
    <t>C49N1000325</t>
  </si>
  <si>
    <t>C92N1000590</t>
  </si>
  <si>
    <t>C68N1000831</t>
  </si>
  <si>
    <t>C79N1004830</t>
  </si>
  <si>
    <t>C60N1000428</t>
  </si>
  <si>
    <t>C87N1001005</t>
  </si>
  <si>
    <t>C48N1000376</t>
  </si>
  <si>
    <t>C52N1000737</t>
  </si>
  <si>
    <t>C79N1006992</t>
  </si>
  <si>
    <t>C79N1000555</t>
  </si>
  <si>
    <t>C5214000796</t>
  </si>
  <si>
    <t>C49N1000273</t>
  </si>
  <si>
    <t>C74N1000224</t>
  </si>
  <si>
    <t>C83N1000105</t>
  </si>
  <si>
    <t>C66N1000162</t>
  </si>
  <si>
    <t>C4483007440</t>
  </si>
  <si>
    <t>C80N1000475</t>
  </si>
  <si>
    <t>C79N1004404</t>
  </si>
  <si>
    <t>C64N1000939</t>
  </si>
  <si>
    <t>C8918012435</t>
  </si>
  <si>
    <t>C68N1000684</t>
  </si>
  <si>
    <t>C66N2001204</t>
  </si>
  <si>
    <t>C86N1000450</t>
  </si>
  <si>
    <t>C7411013226</t>
  </si>
  <si>
    <t>C45N1000678</t>
  </si>
  <si>
    <t>C74N1000061</t>
  </si>
  <si>
    <t>C6293010743</t>
  </si>
  <si>
    <t>C74N1000764</t>
  </si>
  <si>
    <t>C82N1000173</t>
  </si>
  <si>
    <t>C60N1000515</t>
  </si>
  <si>
    <t>C66N1000653</t>
  </si>
  <si>
    <t>C79N1007570</t>
  </si>
  <si>
    <t>C79N1005294</t>
  </si>
  <si>
    <t>C79N1006609</t>
  </si>
  <si>
    <t>C67N1000224</t>
  </si>
  <si>
    <t>C79N1000451</t>
  </si>
  <si>
    <t>C7998016244</t>
  </si>
  <si>
    <t>C89N1001110</t>
  </si>
  <si>
    <t>C6696017566</t>
  </si>
  <si>
    <t>C48N1001304</t>
  </si>
  <si>
    <t>C9697017449</t>
  </si>
  <si>
    <t>C52N1000106</t>
  </si>
  <si>
    <t>C48N1001706</t>
  </si>
  <si>
    <t>C52N1001296</t>
  </si>
  <si>
    <t>C8008017878</t>
  </si>
  <si>
    <t>C87N1000687</t>
  </si>
  <si>
    <t>C74N1000137</t>
  </si>
  <si>
    <t>C79N1007141</t>
  </si>
  <si>
    <t>C79N1004774</t>
  </si>
  <si>
    <t>C48N1000337</t>
  </si>
  <si>
    <t>C62N1000178</t>
  </si>
  <si>
    <t>C79N1005544</t>
  </si>
  <si>
    <t>C87N1000948</t>
  </si>
  <si>
    <t>C7576015296</t>
  </si>
  <si>
    <t>C79N1005178</t>
  </si>
  <si>
    <t>C79N1001294</t>
  </si>
  <si>
    <t>C8734017031</t>
  </si>
  <si>
    <t>C89N1001263</t>
  </si>
  <si>
    <t>C79N1006946</t>
  </si>
  <si>
    <t>C52N1000167</t>
  </si>
  <si>
    <t>C8970005603</t>
  </si>
  <si>
    <t>C7912009617</t>
  </si>
  <si>
    <t>C75N1002546</t>
  </si>
  <si>
    <t>C64N1000463</t>
  </si>
  <si>
    <t>C4643006210</t>
  </si>
  <si>
    <t>C7532018671</t>
  </si>
  <si>
    <t>C79N1001065</t>
  </si>
  <si>
    <t>C82N1000182</t>
  </si>
  <si>
    <t>C7056015387</t>
  </si>
  <si>
    <t>C64N1000157</t>
  </si>
  <si>
    <t>C79N1001475</t>
  </si>
  <si>
    <t>C6644014073</t>
  </si>
  <si>
    <t>C96N1000785</t>
  </si>
  <si>
    <t>C79N1007253</t>
  </si>
  <si>
    <t>C79N1002986</t>
  </si>
  <si>
    <t>C80N1000335</t>
  </si>
  <si>
    <t>C96N1000058</t>
  </si>
  <si>
    <t>C80N1000930</t>
  </si>
  <si>
    <t>C8797012719</t>
  </si>
  <si>
    <t>C6652000880</t>
  </si>
  <si>
    <t>C46N1000214</t>
  </si>
  <si>
    <t>C60N1000183</t>
  </si>
  <si>
    <t>C9105009399</t>
  </si>
  <si>
    <t>C7990012016</t>
  </si>
  <si>
    <t>C82N1000531</t>
  </si>
  <si>
    <t>C5218000728</t>
  </si>
  <si>
    <t>C79N1007486</t>
  </si>
  <si>
    <t>C70N1001093</t>
  </si>
  <si>
    <t>C9279011549</t>
  </si>
  <si>
    <t>C86N1000594</t>
  </si>
  <si>
    <t>C5431013458</t>
  </si>
  <si>
    <t>C64N1000480</t>
  </si>
  <si>
    <t>C48N1000198</t>
  </si>
  <si>
    <t>C9236003021</t>
  </si>
  <si>
    <t>C68N1000258</t>
  </si>
  <si>
    <t>C8291010547</t>
  </si>
  <si>
    <t>C68N1000056</t>
  </si>
  <si>
    <t>C9641017069</t>
  </si>
  <si>
    <t>C82N1000458</t>
  </si>
  <si>
    <t>C86N1000655</t>
  </si>
  <si>
    <t>C84N1000400</t>
  </si>
  <si>
    <t>C86N1000696</t>
  </si>
  <si>
    <t>C5256018971</t>
  </si>
  <si>
    <t>C58N1000343</t>
  </si>
  <si>
    <t>C70N1001686</t>
  </si>
  <si>
    <t>C74N1000189</t>
  </si>
  <si>
    <t>C79N1001504</t>
  </si>
  <si>
    <t>C8614004886</t>
  </si>
  <si>
    <t>C5417014855</t>
  </si>
  <si>
    <t>C9228010764</t>
  </si>
  <si>
    <t>C89N1000313</t>
  </si>
  <si>
    <t>C95N1000150</t>
  </si>
  <si>
    <t>C44N1000541</t>
  </si>
  <si>
    <t>C66N1001014</t>
  </si>
  <si>
    <t>C87N1000565</t>
  </si>
  <si>
    <t>C70N1001268</t>
  </si>
  <si>
    <t>C89N1000045</t>
  </si>
  <si>
    <t>C8998018692</t>
  </si>
  <si>
    <t>C8703016734</t>
  </si>
  <si>
    <t>C51N1001126</t>
  </si>
  <si>
    <t>C54N1000029</t>
  </si>
  <si>
    <t>C84N1000636</t>
  </si>
  <si>
    <t>C9691019292</t>
  </si>
  <si>
    <t>C7909004689</t>
  </si>
  <si>
    <t>C89N1000518</t>
  </si>
  <si>
    <t>C79N1000417</t>
  </si>
  <si>
    <t>C83N1000650</t>
  </si>
  <si>
    <t>C64N1000763</t>
  </si>
  <si>
    <t>C54N1000438</t>
  </si>
  <si>
    <t>C64N1000601</t>
  </si>
  <si>
    <t>C79N1004769</t>
  </si>
  <si>
    <t>C7543014530</t>
  </si>
  <si>
    <t>C91N1000867</t>
  </si>
  <si>
    <t>C80N1000268</t>
  </si>
  <si>
    <t>C45N1000491</t>
  </si>
  <si>
    <t>C4849004411</t>
  </si>
  <si>
    <t>C54N1000323</t>
  </si>
  <si>
    <t>C46N1000690</t>
  </si>
  <si>
    <t>C48N1000478</t>
  </si>
  <si>
    <t>C82N1000367</t>
  </si>
  <si>
    <t>C44N1000124</t>
  </si>
  <si>
    <t>C48N1000025</t>
  </si>
  <si>
    <t>C4891018511</t>
  </si>
  <si>
    <t>C91N1000025</t>
  </si>
  <si>
    <t>C75N1002221</t>
  </si>
  <si>
    <t>C79N1007366</t>
  </si>
  <si>
    <t>C83N1000463</t>
  </si>
  <si>
    <t>C79N1007217</t>
  </si>
  <si>
    <t>C92N1000123</t>
  </si>
  <si>
    <t>C92N1000351</t>
  </si>
  <si>
    <t>C5190002713</t>
  </si>
  <si>
    <t>C56N1000923</t>
  </si>
  <si>
    <t>C92N1000082</t>
  </si>
  <si>
    <t>C7939017669</t>
  </si>
  <si>
    <t>C79N1006244</t>
  </si>
  <si>
    <t>C5475017635</t>
  </si>
  <si>
    <t>C8716014486</t>
  </si>
  <si>
    <t>C52N1000450</t>
  </si>
  <si>
    <t>C4495007717</t>
  </si>
  <si>
    <t>C56N1000905</t>
  </si>
  <si>
    <t>C84N1000403</t>
  </si>
  <si>
    <t>C70N1000567</t>
  </si>
  <si>
    <t>C75N1000590</t>
  </si>
  <si>
    <t>C48N1001157</t>
  </si>
  <si>
    <t>C60N1000135</t>
  </si>
  <si>
    <t>C5434014217</t>
  </si>
  <si>
    <t>C75N1001654</t>
  </si>
  <si>
    <t>C8426016129</t>
  </si>
  <si>
    <t>C83N1000088</t>
  </si>
  <si>
    <t>C48N1000733</t>
  </si>
  <si>
    <t>C49N1000260</t>
  </si>
  <si>
    <t>C86N1000278</t>
  </si>
  <si>
    <t>C74N1000844</t>
  </si>
  <si>
    <t>C89N1000214</t>
  </si>
  <si>
    <t>C96N1000045</t>
  </si>
  <si>
    <t>C44N1000559</t>
  </si>
  <si>
    <t>C52N1000832</t>
  </si>
  <si>
    <t>C89N1000223</t>
  </si>
  <si>
    <t>C5252003311</t>
  </si>
  <si>
    <t>C51N1000029</t>
  </si>
  <si>
    <t>C6826017270</t>
  </si>
  <si>
    <t>C74N1000618</t>
  </si>
  <si>
    <t>C75N1001373</t>
  </si>
  <si>
    <t>C95N1000054</t>
  </si>
  <si>
    <t>C91N1000184</t>
  </si>
  <si>
    <t>C8456000452</t>
  </si>
  <si>
    <t>C58N1000358</t>
  </si>
  <si>
    <t>C44N1000873</t>
  </si>
  <si>
    <t>C87N1000745</t>
  </si>
  <si>
    <t>C91N1000343</t>
  </si>
  <si>
    <t>C79N1004660</t>
  </si>
  <si>
    <t>C89N1000152</t>
  </si>
  <si>
    <t>C67N1000488</t>
  </si>
  <si>
    <t>C82N1000351</t>
  </si>
  <si>
    <t>C72N1000278</t>
  </si>
  <si>
    <t>C91N1000128</t>
  </si>
  <si>
    <t>C58N1000169</t>
  </si>
  <si>
    <t>C45N2000847</t>
  </si>
  <si>
    <t>C4590017795</t>
  </si>
  <si>
    <t>C54N1000624</t>
  </si>
  <si>
    <t>C80N1000430</t>
  </si>
  <si>
    <t>C74N1000380</t>
  </si>
  <si>
    <t>C95N1000217</t>
  </si>
  <si>
    <t>C75N1000974</t>
  </si>
  <si>
    <t>C8291016910</t>
  </si>
  <si>
    <t>C45N1000405</t>
  </si>
  <si>
    <t>C5852010925</t>
  </si>
  <si>
    <t>C83N1000167</t>
  </si>
  <si>
    <t>C7947010607</t>
  </si>
  <si>
    <t>C86N1000177</t>
  </si>
  <si>
    <t>C68N1000687</t>
  </si>
  <si>
    <t>C44N1000118</t>
  </si>
  <si>
    <t>C94N1000399</t>
  </si>
  <si>
    <t>C72N1001289</t>
  </si>
  <si>
    <t>C89N1001311</t>
  </si>
  <si>
    <t>C51N1001051</t>
  </si>
  <si>
    <t>C79N1005448</t>
  </si>
  <si>
    <t>C8977005694</t>
  </si>
  <si>
    <t>C86N1000742</t>
  </si>
  <si>
    <t>C91N1000003</t>
  </si>
  <si>
    <t>C72N1000732</t>
  </si>
  <si>
    <t>C83N1000108</t>
  </si>
  <si>
    <t>C9652008721</t>
  </si>
  <si>
    <t>C83N1000154</t>
  </si>
  <si>
    <t>C46N1000517</t>
  </si>
  <si>
    <t>C48N1001365</t>
  </si>
  <si>
    <t>C7417015153</t>
  </si>
  <si>
    <t>C7976007116</t>
  </si>
  <si>
    <t>C72N1001106</t>
  </si>
  <si>
    <t>C67N1000334</t>
  </si>
  <si>
    <t>C52N1001232</t>
  </si>
  <si>
    <t>C45N1000142</t>
  </si>
  <si>
    <t>C84N1000359</t>
  </si>
  <si>
    <t>C82N1000712</t>
  </si>
  <si>
    <t>C49N2001224</t>
  </si>
  <si>
    <t>C79N1007760</t>
  </si>
  <si>
    <t>C79N1002435</t>
  </si>
  <si>
    <t>C82N1000216</t>
  </si>
  <si>
    <t>C79N1002547</t>
  </si>
  <si>
    <t>C6631011679</t>
  </si>
  <si>
    <t>C91N1000079</t>
  </si>
  <si>
    <t>C79N1001288</t>
  </si>
  <si>
    <t>C44N1000235</t>
  </si>
  <si>
    <t>C83N1000170</t>
  </si>
  <si>
    <t>C83N1000409</t>
  </si>
  <si>
    <t>C75N1002478</t>
  </si>
  <si>
    <t>C91N1000226</t>
  </si>
  <si>
    <t>C51N1000932</t>
  </si>
  <si>
    <t>C7581012110</t>
  </si>
  <si>
    <t>C51N1000284</t>
  </si>
  <si>
    <t>C48N1000913</t>
  </si>
  <si>
    <t>C75N1002452</t>
  </si>
  <si>
    <t>C54N1000457</t>
  </si>
  <si>
    <t>C56N1000688</t>
  </si>
  <si>
    <t>C67N1000239</t>
  </si>
  <si>
    <t>C51N1000769</t>
  </si>
  <si>
    <t>C64N1000755</t>
  </si>
  <si>
    <t>C80N1000241</t>
  </si>
  <si>
    <t>C94N1000135</t>
  </si>
  <si>
    <t>C83N1000281</t>
  </si>
  <si>
    <t>C4512003846</t>
  </si>
  <si>
    <t>C48N1000999</t>
  </si>
  <si>
    <t>C5491003817</t>
  </si>
  <si>
    <t>C48N1001114</t>
  </si>
  <si>
    <t>C64N1000993</t>
  </si>
  <si>
    <t>C62N1000039</t>
  </si>
  <si>
    <t>C48N1001075</t>
  </si>
  <si>
    <t>C5606009727</t>
  </si>
  <si>
    <t>C52N1000885</t>
  </si>
  <si>
    <t>C45N1000393</t>
  </si>
  <si>
    <t>C8218008677</t>
  </si>
  <si>
    <t>C75N1001771</t>
  </si>
  <si>
    <t>C84N1000054</t>
  </si>
  <si>
    <t>C8736006468</t>
  </si>
  <si>
    <t>C6737001590</t>
  </si>
  <si>
    <t>C70N1000039</t>
  </si>
  <si>
    <t>C79N1007393</t>
  </si>
  <si>
    <t>C79N1004522</t>
  </si>
  <si>
    <t>C46N1000916</t>
  </si>
  <si>
    <t>C91N1000522</t>
  </si>
  <si>
    <t>C5137018733</t>
  </si>
  <si>
    <t>C89N1000451</t>
  </si>
  <si>
    <t>C79N1006295</t>
  </si>
  <si>
    <t>C4946000925</t>
  </si>
  <si>
    <t>C58N1000393</t>
  </si>
  <si>
    <t>C80N1000984</t>
  </si>
  <si>
    <t>C92N1000659</t>
  </si>
  <si>
    <t>C80N1000974</t>
  </si>
  <si>
    <t>C86N1000288</t>
  </si>
  <si>
    <t>C49N1001014</t>
  </si>
  <si>
    <t>C91N1000665</t>
  </si>
  <si>
    <t>C44N1000533</t>
  </si>
  <si>
    <t>C54N1000170</t>
  </si>
  <si>
    <t>C80N1000343</t>
  </si>
  <si>
    <t>C58N1000025</t>
  </si>
  <si>
    <t>C64N1000417</t>
  </si>
  <si>
    <t>C70N1000124</t>
  </si>
  <si>
    <t>C87N1001011</t>
  </si>
  <si>
    <t>C8631004168</t>
  </si>
  <si>
    <t>C79N1005309</t>
  </si>
  <si>
    <t>C68N1000751</t>
  </si>
  <si>
    <t>C83N1000849</t>
  </si>
  <si>
    <t>C60N1000464</t>
  </si>
  <si>
    <t>C64N1000021</t>
  </si>
  <si>
    <t>C79N1004277</t>
  </si>
  <si>
    <t>C66N1000415</t>
  </si>
  <si>
    <t>C79N1000469</t>
  </si>
  <si>
    <t>C66N1000978</t>
  </si>
  <si>
    <t>C95N1000174</t>
  </si>
  <si>
    <t>C79N1007310</t>
  </si>
  <si>
    <t>C6806016184</t>
  </si>
  <si>
    <t>C91N1000546</t>
  </si>
  <si>
    <t>C49N1001187</t>
  </si>
  <si>
    <t>C86N1000425</t>
  </si>
  <si>
    <t>C60N1000114</t>
  </si>
  <si>
    <t>C45N1000793</t>
  </si>
  <si>
    <t>C9489018623</t>
  </si>
  <si>
    <t>C44N1000366</t>
  </si>
  <si>
    <t>C4978006145</t>
  </si>
  <si>
    <t>C6447013084</t>
  </si>
  <si>
    <t>C75N1002092</t>
  </si>
  <si>
    <t>C4977011762</t>
  </si>
  <si>
    <t>C75N1002867</t>
  </si>
  <si>
    <t>C70N1001125</t>
  </si>
  <si>
    <t>C5235000518</t>
  </si>
  <si>
    <t>C80N1000052</t>
  </si>
  <si>
    <t>C8973016965</t>
  </si>
  <si>
    <t>C9404011281</t>
  </si>
  <si>
    <t>C92N1000389</t>
  </si>
  <si>
    <t>C4697013154</t>
  </si>
  <si>
    <t>C7595006988</t>
  </si>
  <si>
    <t>C46N1000577</t>
  </si>
  <si>
    <t>C92N1000504</t>
  </si>
  <si>
    <t>C51N1000256</t>
  </si>
  <si>
    <t>C64N1000747</t>
  </si>
  <si>
    <t>C56N1000868</t>
  </si>
  <si>
    <t>C51N1000243</t>
  </si>
  <si>
    <t>C8996002054</t>
  </si>
  <si>
    <t>C66N1000466</t>
  </si>
  <si>
    <t>C67N1000411</t>
  </si>
  <si>
    <t>C66N1000959</t>
  </si>
  <si>
    <t>C87N1000641</t>
  </si>
  <si>
    <t>C52N1000915</t>
  </si>
  <si>
    <t>C79N1000165</t>
  </si>
  <si>
    <t>C82N1000189</t>
  </si>
  <si>
    <t>C48N1000959</t>
  </si>
  <si>
    <t>C4899001907</t>
  </si>
  <si>
    <t>C5193017779</t>
  </si>
  <si>
    <t>C8220011954</t>
  </si>
  <si>
    <t>C46N1000837</t>
  </si>
  <si>
    <t>C56N1000525</t>
  </si>
  <si>
    <t>C92N1000303</t>
  </si>
  <si>
    <t>C94N1000090</t>
  </si>
  <si>
    <t>C58N1000263</t>
  </si>
  <si>
    <t>C84N1000516</t>
  </si>
  <si>
    <t>C7568017534</t>
  </si>
  <si>
    <t>C45N1000837</t>
  </si>
  <si>
    <t>C92N1000359</t>
  </si>
  <si>
    <t>C70N1001271</t>
  </si>
  <si>
    <t>C46N1000313</t>
  </si>
  <si>
    <t>C7595000082</t>
  </si>
  <si>
    <t>C49N1000317</t>
  </si>
  <si>
    <t>C51N1000190</t>
  </si>
  <si>
    <t>C87N1000281</t>
  </si>
  <si>
    <t>C7971006230</t>
  </si>
  <si>
    <t>C48N1000961</t>
  </si>
  <si>
    <t>C75N1002832</t>
  </si>
  <si>
    <t>C89N1000800</t>
  </si>
  <si>
    <t>C6791016632</t>
  </si>
  <si>
    <t>C72N1000196</t>
  </si>
  <si>
    <t>C75N1000402</t>
  </si>
  <si>
    <t>C70N1000329</t>
  </si>
  <si>
    <t>C6856017360</t>
  </si>
  <si>
    <t>C48N1000865</t>
  </si>
  <si>
    <t>C92N1000104</t>
  </si>
  <si>
    <t>C86N1000388</t>
  </si>
  <si>
    <t>C8942011876</t>
  </si>
  <si>
    <t>C5289010073</t>
  </si>
  <si>
    <t>C6498012207</t>
  </si>
  <si>
    <t>C66N1000824</t>
  </si>
  <si>
    <t>C8626011072</t>
  </si>
  <si>
    <t>C7930009136</t>
  </si>
  <si>
    <t>C49N1000623</t>
  </si>
  <si>
    <t>C92N1000189</t>
  </si>
  <si>
    <t>C86N1000496</t>
  </si>
  <si>
    <t>C91N1000090</t>
  </si>
  <si>
    <t>C79N1000184</t>
  </si>
  <si>
    <t>C89N1000444</t>
  </si>
  <si>
    <t>C6428002223</t>
  </si>
  <si>
    <t>C87N1001040</t>
  </si>
  <si>
    <t>C83N1000498</t>
  </si>
  <si>
    <t>C70N1001645</t>
  </si>
  <si>
    <t>C48N1001210</t>
  </si>
  <si>
    <t>C7491019535</t>
  </si>
  <si>
    <t>C4655007183</t>
  </si>
  <si>
    <t>C48N1000543</t>
  </si>
  <si>
    <t>C79N1005693</t>
  </si>
  <si>
    <t>C91N1000162</t>
  </si>
  <si>
    <t>C87N1001081</t>
  </si>
  <si>
    <t>C96N1000026</t>
  </si>
  <si>
    <t>C60N1000628</t>
  </si>
  <si>
    <t>C48N1001101</t>
  </si>
  <si>
    <t>C62N1000444</t>
  </si>
  <si>
    <t>C44N1000688</t>
  </si>
  <si>
    <t>C79N1001816</t>
  </si>
  <si>
    <t>C56N1000317</t>
  </si>
  <si>
    <t>C45N1000030</t>
  </si>
  <si>
    <t>C51N1000454</t>
  </si>
  <si>
    <t>C74N1000613</t>
  </si>
  <si>
    <t>C6091010393</t>
  </si>
  <si>
    <t>C7922000250</t>
  </si>
  <si>
    <t>C9112004252</t>
  </si>
  <si>
    <t>C64N1000475</t>
  </si>
  <si>
    <t>C56N1000612</t>
  </si>
  <si>
    <t>C9140000355</t>
  </si>
  <si>
    <t>C58N1000096</t>
  </si>
  <si>
    <t>C87N1000659</t>
  </si>
  <si>
    <t>C83N1000920</t>
  </si>
  <si>
    <t>C72N1000594</t>
  </si>
  <si>
    <t>C79N1007006</t>
  </si>
  <si>
    <t>C6622006646</t>
  </si>
  <si>
    <t>C75N1000204</t>
  </si>
  <si>
    <t>C4586000429</t>
  </si>
  <si>
    <t>C79N1002244</t>
  </si>
  <si>
    <t>C79N1004654</t>
  </si>
  <si>
    <t>C8225018551</t>
  </si>
  <si>
    <t>C7925018756</t>
  </si>
  <si>
    <t>C6721017752</t>
  </si>
  <si>
    <t>C6750019273</t>
  </si>
  <si>
    <t>C52N1000860</t>
  </si>
  <si>
    <t>C7584016709</t>
  </si>
  <si>
    <t>C82N1000363</t>
  </si>
  <si>
    <t>C68N1000113</t>
  </si>
  <si>
    <t>C44N1000091</t>
  </si>
  <si>
    <t>C46N1000675</t>
  </si>
  <si>
    <t>C84N1000533</t>
  </si>
  <si>
    <t>C68N1000970</t>
  </si>
  <si>
    <t>C75N1000324</t>
  </si>
  <si>
    <t>C60N1000490</t>
  </si>
  <si>
    <t>C54N1000453</t>
  </si>
  <si>
    <t>C6804004336</t>
  </si>
  <si>
    <t>C4821019040</t>
  </si>
  <si>
    <t>C70N1001232</t>
  </si>
  <si>
    <t>C72N1000601</t>
  </si>
  <si>
    <t>C8641016392</t>
  </si>
  <si>
    <t>C75N1002935</t>
  </si>
  <si>
    <t>C45N1000460</t>
  </si>
  <si>
    <t>C79N1007422</t>
  </si>
  <si>
    <t>C58N1000285</t>
  </si>
  <si>
    <t>C7983017742</t>
  </si>
  <si>
    <t>C6610006841</t>
  </si>
  <si>
    <t>C8308019510</t>
  </si>
  <si>
    <t>C87N1001085</t>
  </si>
  <si>
    <t>C68N1000431</t>
  </si>
  <si>
    <t>C7958009499</t>
  </si>
  <si>
    <t>C79N1000413</t>
  </si>
  <si>
    <t>C49N1000388</t>
  </si>
  <si>
    <t>C48N1000322</t>
  </si>
  <si>
    <t>C48N1000737</t>
  </si>
  <si>
    <t>C89N1000067</t>
  </si>
  <si>
    <t>C75N1001894</t>
  </si>
  <si>
    <t>C79N1007304</t>
  </si>
  <si>
    <t>C79N1005301</t>
  </si>
  <si>
    <t>C6622012307</t>
  </si>
  <si>
    <t>C4859005314</t>
  </si>
  <si>
    <t>C54N1000754</t>
  </si>
  <si>
    <t>C67N1000003</t>
  </si>
  <si>
    <t>C75N1001904</t>
  </si>
  <si>
    <t>C6449011466</t>
  </si>
  <si>
    <t>C62N1000379</t>
  </si>
  <si>
    <t>C79N1005346</t>
  </si>
  <si>
    <t>C87N1000182</t>
  </si>
  <si>
    <t>C7979003028</t>
  </si>
  <si>
    <t>C70N1001000</t>
  </si>
  <si>
    <t>C62N1000423</t>
  </si>
  <si>
    <t>C56N1000231</t>
  </si>
  <si>
    <t>C7930016339</t>
  </si>
  <si>
    <t>C58N1000295</t>
  </si>
  <si>
    <t>C48N1000588</t>
  </si>
  <si>
    <t>C9541018391</t>
  </si>
  <si>
    <t>C92N1000127</t>
  </si>
  <si>
    <t>C83N1000688</t>
  </si>
  <si>
    <t>C52N1000589</t>
  </si>
  <si>
    <t>C9196002156</t>
  </si>
  <si>
    <t>C66N1000051</t>
  </si>
  <si>
    <t>C68N1000462</t>
  </si>
  <si>
    <t>C4457018175</t>
  </si>
  <si>
    <t>C52N1000379</t>
  </si>
  <si>
    <t>C7498013095</t>
  </si>
  <si>
    <t>C68N1000087</t>
  </si>
  <si>
    <t>C79N1002133</t>
  </si>
  <si>
    <t>C54N1000610</t>
  </si>
  <si>
    <t>C84N1000616</t>
  </si>
  <si>
    <t>C72N1000146</t>
  </si>
  <si>
    <t>C86N1000732</t>
  </si>
  <si>
    <t>C75N1001797</t>
  </si>
  <si>
    <t>C60N1000509</t>
  </si>
  <si>
    <t>C86N1000791</t>
  </si>
  <si>
    <t>C5291002107</t>
  </si>
  <si>
    <t>C84N1000166</t>
  </si>
  <si>
    <t>C8343018864</t>
  </si>
  <si>
    <t>C75N1000194</t>
  </si>
  <si>
    <t>C83N1000345</t>
  </si>
  <si>
    <t>C79N1002041</t>
  </si>
  <si>
    <t>C70N1001146</t>
  </si>
  <si>
    <t>C92N1000577</t>
  </si>
  <si>
    <t>C75N1001052</t>
  </si>
  <si>
    <t>C51N1000229</t>
  </si>
  <si>
    <t>C46N1000435</t>
  </si>
  <si>
    <t>C45N1000096</t>
  </si>
  <si>
    <t>C72N1000109</t>
  </si>
  <si>
    <t>C75N1001876</t>
  </si>
  <si>
    <t>C51N1000578</t>
  </si>
  <si>
    <t>C64N1000654</t>
  </si>
  <si>
    <t>C48N1000029</t>
  </si>
  <si>
    <t>C91N1000172</t>
  </si>
  <si>
    <t>C67N1000300</t>
  </si>
  <si>
    <t>C64N1000559</t>
  </si>
  <si>
    <t>C7913007253</t>
  </si>
  <si>
    <t>C58N1000074</t>
  </si>
  <si>
    <t>C79N1005283</t>
  </si>
  <si>
    <t>C89N1000195</t>
  </si>
  <si>
    <t>C44N1000330</t>
  </si>
  <si>
    <t>C62N1000044</t>
  </si>
  <si>
    <t>C96N1000269</t>
  </si>
  <si>
    <t>C51N1000508</t>
  </si>
  <si>
    <t>C54N1000434</t>
  </si>
  <si>
    <t>C6009000807</t>
  </si>
  <si>
    <t>C91N1000007</t>
  </si>
  <si>
    <t>C66N1000194</t>
  </si>
  <si>
    <t>C56N1000173</t>
  </si>
  <si>
    <t>C64N1000489</t>
  </si>
  <si>
    <t>C96N1000320</t>
  </si>
  <si>
    <t>C75N1001410</t>
  </si>
  <si>
    <t>C83N1000003</t>
  </si>
  <si>
    <t>C83N1000043</t>
  </si>
  <si>
    <t>C79N1004815</t>
  </si>
  <si>
    <t>C51N1001071</t>
  </si>
  <si>
    <t>C4614006003</t>
  </si>
  <si>
    <t>C75N1002298</t>
  </si>
  <si>
    <t>C45N1000020</t>
  </si>
  <si>
    <t>C66N1001091</t>
  </si>
  <si>
    <t>C64N1000491</t>
  </si>
  <si>
    <t>C92N1000413</t>
  </si>
  <si>
    <t>C48N1000459</t>
  </si>
  <si>
    <t>C79N1005683</t>
  </si>
  <si>
    <t>C44N1000142</t>
  </si>
  <si>
    <t>C62N1000349</t>
  </si>
  <si>
    <t>C86N1000711</t>
  </si>
  <si>
    <t>C5453017656</t>
  </si>
  <si>
    <t>C66N1000487</t>
  </si>
  <si>
    <t>C9185010757</t>
  </si>
  <si>
    <t>C72N1000602</t>
  </si>
  <si>
    <t>C7985005294</t>
  </si>
  <si>
    <t>C49N2001220</t>
  </si>
  <si>
    <t>C79N1005349</t>
  </si>
  <si>
    <t>C95N1000001</t>
  </si>
  <si>
    <t>C83N1000464</t>
  </si>
  <si>
    <t>C6644005359</t>
  </si>
  <si>
    <t>C79N1001642</t>
  </si>
  <si>
    <t>C70N1000791</t>
  </si>
  <si>
    <t>C91N1000797</t>
  </si>
  <si>
    <t>C79N1001497</t>
  </si>
  <si>
    <t>C58N1000081</t>
  </si>
  <si>
    <t>C64N1000171</t>
  </si>
  <si>
    <t>C8359010571</t>
  </si>
  <si>
    <t>C56N1000765</t>
  </si>
  <si>
    <t>C58N1000525</t>
  </si>
  <si>
    <t>C87N1001065</t>
  </si>
  <si>
    <t>C79N1000897</t>
  </si>
  <si>
    <t>C46N1000248</t>
  </si>
  <si>
    <t>C54N1000335</t>
  </si>
  <si>
    <t>C6859017242</t>
  </si>
  <si>
    <t>C80N1000192</t>
  </si>
  <si>
    <t>C54N1000113</t>
  </si>
  <si>
    <t>C72N1000421</t>
  </si>
  <si>
    <t>C6867008782</t>
  </si>
  <si>
    <t>C8725018966</t>
  </si>
  <si>
    <t>C7502000131</t>
  </si>
  <si>
    <t>C64N1000951</t>
  </si>
  <si>
    <t>C46N1000011</t>
  </si>
  <si>
    <t>C70N1000353</t>
  </si>
  <si>
    <t>C48N1001053</t>
  </si>
  <si>
    <t>C46N1000463</t>
  </si>
  <si>
    <t>C75N1001735</t>
  </si>
  <si>
    <t>C74N1000245</t>
  </si>
  <si>
    <t>C44N1000296</t>
  </si>
  <si>
    <t>C70N1000480</t>
  </si>
  <si>
    <t>C92N1000602</t>
  </si>
  <si>
    <t>C58N1000046</t>
  </si>
  <si>
    <t>C51N1000586</t>
  </si>
  <si>
    <t>C56N1000063</t>
  </si>
  <si>
    <t>C7596002836</t>
  </si>
  <si>
    <t>C5697003135</t>
  </si>
  <si>
    <t>C75N1001235</t>
  </si>
  <si>
    <t>C82N1000335</t>
  </si>
  <si>
    <t>C92N1000778</t>
  </si>
  <si>
    <t>C5157005138</t>
  </si>
  <si>
    <t>C45N1000483</t>
  </si>
  <si>
    <t>C82N1000386</t>
  </si>
  <si>
    <t>C8722004161</t>
  </si>
  <si>
    <t>C62N1000261</t>
  </si>
  <si>
    <t>C45N1000432</t>
  </si>
  <si>
    <t>C91N1000792</t>
  </si>
  <si>
    <t>C9640011058</t>
  </si>
  <si>
    <t>C51N1000147</t>
  </si>
  <si>
    <t>C79N1002858</t>
  </si>
  <si>
    <t>C79N1006692</t>
  </si>
  <si>
    <t>C7939018993</t>
  </si>
  <si>
    <t>C62N1000160</t>
  </si>
  <si>
    <t>C68N1000420</t>
  </si>
  <si>
    <t>C6741002403</t>
  </si>
  <si>
    <t>C49N1000640</t>
  </si>
  <si>
    <t>C62N1000309</t>
  </si>
  <si>
    <t>C92N1000891</t>
  </si>
  <si>
    <t>C4698003212</t>
  </si>
  <si>
    <t>C48N1000155</t>
  </si>
  <si>
    <t>C68N1000350</t>
  </si>
  <si>
    <t>C48N1001443</t>
  </si>
  <si>
    <t>C75N1001486</t>
  </si>
  <si>
    <t>C4469004423</t>
  </si>
  <si>
    <t>C8756016983</t>
  </si>
  <si>
    <t>C9145005802</t>
  </si>
  <si>
    <t>C8414015990</t>
  </si>
  <si>
    <t>C58N1000036</t>
  </si>
  <si>
    <t>C89N1001417</t>
  </si>
  <si>
    <t>C79N1006333</t>
  </si>
  <si>
    <t>C80N1000156</t>
  </si>
  <si>
    <t>C82N1000204</t>
  </si>
  <si>
    <t>C7578002233</t>
  </si>
  <si>
    <t>C56N1000640</t>
  </si>
  <si>
    <t>C58N1000321</t>
  </si>
  <si>
    <t>C79N1000475</t>
  </si>
  <si>
    <t>C9175014361</t>
  </si>
  <si>
    <t>C68N1000341</t>
  </si>
  <si>
    <t>C5424008356</t>
  </si>
  <si>
    <t>C58N1000456</t>
  </si>
  <si>
    <t>C51N1000062</t>
  </si>
  <si>
    <t>C7966004582</t>
  </si>
  <si>
    <t>C5146010730</t>
  </si>
  <si>
    <t>C48N1001189</t>
  </si>
  <si>
    <t>C44N1000605</t>
  </si>
  <si>
    <t>C5452010243</t>
  </si>
  <si>
    <t>C4854004624</t>
  </si>
  <si>
    <t>C83N1000416</t>
  </si>
  <si>
    <t>C48N1000751</t>
  </si>
  <si>
    <t>C9298016037</t>
  </si>
  <si>
    <t>C75N1000132</t>
  </si>
  <si>
    <t>C44N1000282</t>
  </si>
  <si>
    <t>C62N1000112</t>
  </si>
  <si>
    <t>C91N1000203</t>
  </si>
  <si>
    <t>C79N1006288</t>
  </si>
  <si>
    <t>C7545016874</t>
  </si>
  <si>
    <t>C79N1001550</t>
  </si>
  <si>
    <t>C60N1000620</t>
  </si>
  <si>
    <t>C51N1000530</t>
  </si>
  <si>
    <t>C70N1000686</t>
  </si>
  <si>
    <t>C9623009161</t>
  </si>
  <si>
    <t>C74N1000536</t>
  </si>
  <si>
    <t>C79N1005081</t>
  </si>
  <si>
    <t>C75N1001100</t>
  </si>
  <si>
    <t>C7950016875</t>
  </si>
  <si>
    <t>C44N1000512</t>
  </si>
  <si>
    <t>C52N1000019</t>
  </si>
  <si>
    <t>C82N1000300</t>
  </si>
  <si>
    <t>C8290006873</t>
  </si>
  <si>
    <t>C4573016545</t>
  </si>
  <si>
    <t>C89N2001504</t>
  </si>
  <si>
    <t>C7939004630</t>
  </si>
  <si>
    <t>C46N1000294</t>
  </si>
  <si>
    <t>C60N1000200</t>
  </si>
  <si>
    <t>C96N1000357</t>
  </si>
  <si>
    <t>C79N1006624</t>
  </si>
  <si>
    <t>C52N1000720</t>
  </si>
  <si>
    <t>C79N1007149</t>
  </si>
  <si>
    <t>C54N1000133</t>
  </si>
  <si>
    <t>C83N1000051</t>
  </si>
  <si>
    <t>C66N1000634</t>
  </si>
  <si>
    <t>C45N1000518</t>
  </si>
  <si>
    <t>C5473018236</t>
  </si>
  <si>
    <t>C75N1001865</t>
  </si>
  <si>
    <t>C79N1003871</t>
  </si>
  <si>
    <t>C44N1000849</t>
  </si>
  <si>
    <t>C9163015949</t>
  </si>
  <si>
    <t>C49N1000715</t>
  </si>
  <si>
    <t>C62N1000496</t>
  </si>
  <si>
    <t>C9439014538</t>
  </si>
  <si>
    <t>C86N1000045</t>
  </si>
  <si>
    <t>C68N1001050</t>
  </si>
  <si>
    <t>C74N1000475</t>
  </si>
  <si>
    <t>C48N1000097</t>
  </si>
  <si>
    <t>C64N1000193</t>
  </si>
  <si>
    <t>C51N1000543</t>
  </si>
  <si>
    <t>C79N1005582</t>
  </si>
  <si>
    <t>C9693003580</t>
  </si>
  <si>
    <t>C64N1000222</t>
  </si>
  <si>
    <t>C72N1000857</t>
  </si>
  <si>
    <t>C66N1000002</t>
  </si>
  <si>
    <t>C70N1000252</t>
  </si>
  <si>
    <t>C92N1000542</t>
  </si>
  <si>
    <t>C54N1000229</t>
  </si>
  <si>
    <t>C45N1000628</t>
  </si>
  <si>
    <t>C75N1000704</t>
  </si>
  <si>
    <t>C60N1000482</t>
  </si>
  <si>
    <t>C87N1001360</t>
  </si>
  <si>
    <t>C48N1000310</t>
  </si>
  <si>
    <t>C4873010415</t>
  </si>
  <si>
    <t>C91N1000656</t>
  </si>
  <si>
    <t>C92N1000194</t>
  </si>
  <si>
    <t>C7962009528</t>
  </si>
  <si>
    <t>C94N1000296</t>
  </si>
  <si>
    <t>C56N1000047</t>
  </si>
  <si>
    <t>C79N1001568</t>
  </si>
  <si>
    <t>C82N1000252</t>
  </si>
  <si>
    <t>C79N1004811</t>
  </si>
  <si>
    <t>C82N1000018</t>
  </si>
  <si>
    <t>C89N1001235</t>
  </si>
  <si>
    <t>C72N1001185</t>
  </si>
  <si>
    <t>C60N1000140</t>
  </si>
  <si>
    <t>C4931001109</t>
  </si>
  <si>
    <t>C8694018093</t>
  </si>
  <si>
    <t>C75N1000353</t>
  </si>
  <si>
    <t>C86N1000572</t>
  </si>
  <si>
    <t>C68N1000453</t>
  </si>
  <si>
    <t>C5213016470</t>
  </si>
  <si>
    <t>C8798007211</t>
  </si>
  <si>
    <t>C4890003392</t>
  </si>
  <si>
    <t>C58N1000246</t>
  </si>
  <si>
    <t>C64N1000252</t>
  </si>
  <si>
    <t>C6014011948</t>
  </si>
  <si>
    <t>C96N1000018</t>
  </si>
  <si>
    <t>C56N1001030</t>
  </si>
  <si>
    <t>C51N1001129</t>
  </si>
  <si>
    <t>C5423013461</t>
  </si>
  <si>
    <t>C56N1000800</t>
  </si>
  <si>
    <t>C54N1000422</t>
  </si>
  <si>
    <t>C7490001849</t>
  </si>
  <si>
    <t>C79N1005520</t>
  </si>
  <si>
    <t>C48N1001298</t>
  </si>
  <si>
    <t>C6666007358</t>
  </si>
  <si>
    <t>C89N1001092</t>
  </si>
  <si>
    <t>C68N1000720</t>
  </si>
  <si>
    <t>C79N1001503</t>
  </si>
  <si>
    <t>C64N1000622</t>
  </si>
  <si>
    <t>C87N1000370</t>
  </si>
  <si>
    <t>C4674003901</t>
  </si>
  <si>
    <t>C45N1000614</t>
  </si>
  <si>
    <t>C6444004561</t>
  </si>
  <si>
    <t>C7973002884</t>
  </si>
  <si>
    <t>C60N1000485</t>
  </si>
  <si>
    <t>C70N1000650</t>
  </si>
  <si>
    <t>C56N1000735</t>
  </si>
  <si>
    <t>C80N1000893</t>
  </si>
  <si>
    <t>C45N1000238</t>
  </si>
  <si>
    <t>C92N1000843</t>
  </si>
  <si>
    <t>C56N1000279</t>
  </si>
  <si>
    <t>C7921018904</t>
  </si>
  <si>
    <t>C4483004657</t>
  </si>
  <si>
    <t>C92N1000090</t>
  </si>
  <si>
    <t>C72N1001012</t>
  </si>
  <si>
    <t>C5206012960</t>
  </si>
  <si>
    <t>C6681015998</t>
  </si>
  <si>
    <t>C79N2007830</t>
  </si>
  <si>
    <t>C89N1000007</t>
  </si>
  <si>
    <t>C46N1000563</t>
  </si>
  <si>
    <t>C54N1000410</t>
  </si>
  <si>
    <t>C48N1000330</t>
  </si>
  <si>
    <t>C5225011483</t>
  </si>
  <si>
    <t>C79N1007021</t>
  </si>
  <si>
    <t>C48N1000955</t>
  </si>
  <si>
    <t>C49N1000235</t>
  </si>
  <si>
    <t>C7215011499</t>
  </si>
  <si>
    <t>C5801015807</t>
  </si>
  <si>
    <t>C52N1000805</t>
  </si>
  <si>
    <t>C80N1000687</t>
  </si>
  <si>
    <t>C48N1001427</t>
  </si>
  <si>
    <t>C79N1006195</t>
  </si>
  <si>
    <t>C70N1000092</t>
  </si>
  <si>
    <t>C62N1000122</t>
  </si>
  <si>
    <t>C51N1000207</t>
  </si>
  <si>
    <t>C79N1007145</t>
  </si>
  <si>
    <t>C52N1000941</t>
  </si>
  <si>
    <t>C66N1000393</t>
  </si>
  <si>
    <t>C6440004295</t>
  </si>
  <si>
    <t>C92N1000108</t>
  </si>
  <si>
    <t>C9215010204</t>
  </si>
  <si>
    <t>C86N1000369</t>
  </si>
  <si>
    <t>C5174013947</t>
  </si>
  <si>
    <t>C72N1000706</t>
  </si>
  <si>
    <t>C8787009149</t>
  </si>
  <si>
    <t>C4881004601</t>
  </si>
  <si>
    <t>C5289014929</t>
  </si>
  <si>
    <t>C68N1000836</t>
  </si>
  <si>
    <t>C72N1000636</t>
  </si>
  <si>
    <t>C5435015317</t>
  </si>
  <si>
    <t>C60N1000642</t>
  </si>
  <si>
    <t>C5299002436</t>
  </si>
  <si>
    <t>C56N1000117</t>
  </si>
  <si>
    <t>C7905011674</t>
  </si>
  <si>
    <t>C89N1001222</t>
  </si>
  <si>
    <t>C44N1000204</t>
  </si>
  <si>
    <t>C74N1000893</t>
  </si>
  <si>
    <t>C75N1001511</t>
  </si>
  <si>
    <t>C5659009988</t>
  </si>
  <si>
    <t>C75N1000119</t>
  </si>
  <si>
    <t>C83N1000842</t>
  </si>
  <si>
    <t>C44N1000652</t>
  </si>
  <si>
    <t>C5116007159</t>
  </si>
  <si>
    <t>C52N1000507</t>
  </si>
  <si>
    <t>C96N1000124</t>
  </si>
  <si>
    <t>C4635000751</t>
  </si>
  <si>
    <t>C67N1000247</t>
  </si>
  <si>
    <t>C54N1000469</t>
  </si>
  <si>
    <t>C67N1000211</t>
  </si>
  <si>
    <t>C72N1000462</t>
  </si>
  <si>
    <t>C8275008621</t>
  </si>
  <si>
    <t>C46N1000829</t>
  </si>
  <si>
    <t>C94N1000527</t>
  </si>
  <si>
    <t>C4679001371</t>
  </si>
  <si>
    <t>C66N1000114</t>
  </si>
  <si>
    <t>C64N1000525</t>
  </si>
  <si>
    <t>C89N1000612</t>
  </si>
  <si>
    <t>C7010010979</t>
  </si>
  <si>
    <t>C79N1005983</t>
  </si>
  <si>
    <t>C83N1000203</t>
  </si>
  <si>
    <t>C79N1000932</t>
  </si>
  <si>
    <t>C46N1000403</t>
  </si>
  <si>
    <t>C4992013085</t>
  </si>
  <si>
    <t>C87N1001177</t>
  </si>
  <si>
    <t>C44N1000945</t>
  </si>
  <si>
    <t>C44N1000572</t>
  </si>
  <si>
    <t>C95N1000028</t>
  </si>
  <si>
    <t>C75N1002895</t>
  </si>
  <si>
    <t>C56N1000303</t>
  </si>
  <si>
    <t>C48N1001665</t>
  </si>
  <si>
    <t>C94N1000370</t>
  </si>
  <si>
    <t>C48N1000213</t>
  </si>
  <si>
    <t>C75N1001683</t>
  </si>
  <si>
    <t>C75N1002799</t>
  </si>
  <si>
    <t>C92N1001041</t>
  </si>
  <si>
    <t>C9224001042</t>
  </si>
  <si>
    <t>C64N1000858</t>
  </si>
  <si>
    <t>C62N1000509</t>
  </si>
  <si>
    <t>C64N1000410</t>
  </si>
  <si>
    <t>C80N1000170</t>
  </si>
  <si>
    <t>C6617008034</t>
  </si>
  <si>
    <t>C72N1000235</t>
  </si>
  <si>
    <t>C79N1006654</t>
  </si>
  <si>
    <t>C49N1000696</t>
  </si>
  <si>
    <t>C82N1000499</t>
  </si>
  <si>
    <t>C79N1005134</t>
  </si>
  <si>
    <t>C79N1000844</t>
  </si>
  <si>
    <t>C87N1000444</t>
  </si>
  <si>
    <t>C56N1000432</t>
  </si>
  <si>
    <t>C92N1000863</t>
  </si>
  <si>
    <t>C48N1001415</t>
  </si>
  <si>
    <t>C7249011562</t>
  </si>
  <si>
    <t>C75N1000516</t>
  </si>
  <si>
    <t>C8621004047</t>
  </si>
  <si>
    <t>C96N1000096</t>
  </si>
  <si>
    <t>C79N1004589</t>
  </si>
  <si>
    <t>C72N1001158</t>
  </si>
  <si>
    <t>C89N1001203</t>
  </si>
  <si>
    <t>C54N1000431</t>
  </si>
  <si>
    <t>C56N1000210</t>
  </si>
  <si>
    <t>C79N1004931</t>
  </si>
  <si>
    <t>C4915018359</t>
  </si>
  <si>
    <t>C66N1001150</t>
  </si>
  <si>
    <t>C7565016799</t>
  </si>
  <si>
    <t>C89N1000639</t>
  </si>
  <si>
    <t>C68N1000169</t>
  </si>
  <si>
    <t>C64N1000043</t>
  </si>
  <si>
    <t>C94N1000026</t>
  </si>
  <si>
    <t>C70N1001253</t>
  </si>
  <si>
    <t>C89N1000215</t>
  </si>
  <si>
    <t>C79N1004510</t>
  </si>
  <si>
    <t>C79N1005578</t>
  </si>
  <si>
    <t>C45N1000472</t>
  </si>
  <si>
    <t>C96N1000324</t>
  </si>
  <si>
    <t>C66N1000838</t>
  </si>
  <si>
    <t>C79N1004498</t>
  </si>
  <si>
    <t>C66N1000342</t>
  </si>
  <si>
    <t>C48N1001399</t>
  </si>
  <si>
    <t>C49N1000633</t>
  </si>
  <si>
    <t>C96N1000042</t>
  </si>
  <si>
    <t>C80N1000073</t>
  </si>
  <si>
    <t>C79N1006897</t>
  </si>
  <si>
    <t>C79N1007087</t>
  </si>
  <si>
    <t>C56N1000016</t>
  </si>
  <si>
    <t>C6641007966</t>
  </si>
  <si>
    <t>C45N1000092</t>
  </si>
  <si>
    <t>C54N1000858</t>
  </si>
  <si>
    <t>C75N1000390</t>
  </si>
  <si>
    <t>C45N1000202</t>
  </si>
  <si>
    <t>C86N1000511</t>
  </si>
  <si>
    <t>C9527019111</t>
  </si>
  <si>
    <t>C8686016958</t>
  </si>
  <si>
    <t>C70N1001237</t>
  </si>
  <si>
    <t>C79N1000789</t>
  </si>
  <si>
    <t>C75N1001723</t>
  </si>
  <si>
    <t>C68N1000531</t>
  </si>
  <si>
    <t>C6421018453</t>
  </si>
  <si>
    <t>C5195014017</t>
  </si>
  <si>
    <t>C79N1003786</t>
  </si>
  <si>
    <t>C5263004486</t>
  </si>
  <si>
    <t>C52N1000094</t>
  </si>
  <si>
    <t>C64N1000657</t>
  </si>
  <si>
    <t>C91N1000751</t>
  </si>
  <si>
    <t>C67N1000043</t>
  </si>
  <si>
    <t>C72N1000501</t>
  </si>
  <si>
    <t>C82N1000037</t>
  </si>
  <si>
    <t>C64N1000888</t>
  </si>
  <si>
    <t>C7901018430</t>
  </si>
  <si>
    <t>C51N1000212</t>
  </si>
  <si>
    <t>C58N1000440</t>
  </si>
  <si>
    <t>C46N1000967</t>
  </si>
  <si>
    <t>C8921002118</t>
  </si>
  <si>
    <t>C6053010291</t>
  </si>
  <si>
    <t>C75N1000645</t>
  </si>
  <si>
    <t>C45N1000377</t>
  </si>
  <si>
    <t>C79N1003431</t>
  </si>
  <si>
    <t>C48N1001113</t>
  </si>
  <si>
    <t>C92N1000257</t>
  </si>
  <si>
    <t>C51N1001243</t>
  </si>
  <si>
    <t>C8041016690</t>
  </si>
  <si>
    <t>C8719006259</t>
  </si>
  <si>
    <t>C4811018516</t>
  </si>
  <si>
    <t>C94N1000136</t>
  </si>
  <si>
    <t>C49N1000731</t>
  </si>
  <si>
    <t>C6876017387</t>
  </si>
  <si>
    <t>C44N1000521</t>
  </si>
  <si>
    <t>C66N1000575</t>
  </si>
  <si>
    <t>C4630013209</t>
  </si>
  <si>
    <t>C8970014268</t>
  </si>
  <si>
    <t>C46N1001090</t>
  </si>
  <si>
    <t>C64N1000510</t>
  </si>
  <si>
    <t>C82N1000262</t>
  </si>
  <si>
    <t>C48N1000732</t>
  </si>
  <si>
    <t>C7411013318</t>
  </si>
  <si>
    <t>C86N1000623</t>
  </si>
  <si>
    <t>C92N1000345</t>
  </si>
  <si>
    <t>C56N1000052</t>
  </si>
  <si>
    <t>C7952017206</t>
  </si>
  <si>
    <t>C82N1000025</t>
  </si>
  <si>
    <t>C79N1006431</t>
  </si>
  <si>
    <t>C87N1000538</t>
  </si>
  <si>
    <t>C92N1000417</t>
  </si>
  <si>
    <t>C5837004986</t>
  </si>
  <si>
    <t>C66N1000905</t>
  </si>
  <si>
    <t>C7588013796</t>
  </si>
  <si>
    <t>C46N1000131</t>
  </si>
  <si>
    <t>C60N1000173</t>
  </si>
  <si>
    <t>C6454005818</t>
  </si>
  <si>
    <t>C56N1001023</t>
  </si>
  <si>
    <t>C5697012337</t>
  </si>
  <si>
    <t>C67N1000042</t>
  </si>
  <si>
    <t>C7522002304</t>
  </si>
  <si>
    <t>C75N1002493</t>
  </si>
  <si>
    <t>C68N1001030</t>
  </si>
  <si>
    <t>C49N1000664</t>
  </si>
  <si>
    <t>C64N2001128</t>
  </si>
  <si>
    <t>C92N1000036</t>
  </si>
  <si>
    <t>C74N1000299</t>
  </si>
  <si>
    <t>C52N1000052</t>
  </si>
  <si>
    <t>C46N1000811</t>
  </si>
  <si>
    <t>C5295012311</t>
  </si>
  <si>
    <t>C48N1000561</t>
  </si>
  <si>
    <t>C8796018863</t>
  </si>
  <si>
    <t>C7266017870</t>
  </si>
  <si>
    <t>C6636015677</t>
  </si>
  <si>
    <t>C5650016735</t>
  </si>
  <si>
    <t>C67N1000470</t>
  </si>
  <si>
    <t>C75N1001483</t>
  </si>
  <si>
    <t>C49N1000748</t>
  </si>
  <si>
    <t>C87N1000580</t>
  </si>
  <si>
    <t>C83N1000324</t>
  </si>
  <si>
    <t>C92N1000416</t>
  </si>
  <si>
    <t>C8615012369</t>
  </si>
  <si>
    <t>C75N1000059</t>
  </si>
  <si>
    <t>C48N1001156</t>
  </si>
  <si>
    <t>C72N1000816</t>
  </si>
  <si>
    <t>C75N1001114</t>
  </si>
  <si>
    <t>C44N1001046</t>
  </si>
  <si>
    <t>C62N1000158</t>
  </si>
  <si>
    <t>C4668001424</t>
  </si>
  <si>
    <t>C6806017639</t>
  </si>
  <si>
    <t>C46N1000510</t>
  </si>
  <si>
    <t>C7424009638</t>
  </si>
  <si>
    <t>C83N1000615</t>
  </si>
  <si>
    <t>C8468006412</t>
  </si>
  <si>
    <t>C72N1001046</t>
  </si>
  <si>
    <t>C8995002733</t>
  </si>
  <si>
    <t>C79N1006432</t>
  </si>
  <si>
    <t>C9188015428</t>
  </si>
  <si>
    <t>C51N1000931</t>
  </si>
  <si>
    <t>C7954017562</t>
  </si>
  <si>
    <t>C48N1001200</t>
  </si>
  <si>
    <t>C86N1000416</t>
  </si>
  <si>
    <t>C6474010731</t>
  </si>
  <si>
    <t>C79N1005095</t>
  </si>
  <si>
    <t>C68N1000004</t>
  </si>
  <si>
    <t>C54N1000700</t>
  </si>
  <si>
    <t>C45N2000844</t>
  </si>
  <si>
    <t>C44N1000121</t>
  </si>
  <si>
    <t>C8781003305</t>
  </si>
  <si>
    <t>C8408002848</t>
  </si>
  <si>
    <t>C67N1000030</t>
  </si>
  <si>
    <t>C68N1000084</t>
  </si>
  <si>
    <t>C54N1000409</t>
  </si>
  <si>
    <t>C8269017498</t>
  </si>
  <si>
    <t>C48N1000687</t>
  </si>
  <si>
    <t>C8090008844</t>
  </si>
  <si>
    <t>C91N1000218</t>
  </si>
  <si>
    <t>C67N1000484</t>
  </si>
  <si>
    <t>C79N1004400</t>
  </si>
  <si>
    <t>C82N1000701</t>
  </si>
  <si>
    <t>C52N1000015</t>
  </si>
  <si>
    <t>C8703006986</t>
  </si>
  <si>
    <t>C8265012162</t>
  </si>
  <si>
    <t>C56N1000937</t>
  </si>
  <si>
    <t>C45N1000487</t>
  </si>
  <si>
    <t>C4819018770</t>
  </si>
  <si>
    <t>C49N1000875</t>
  </si>
  <si>
    <t>C70N1001420</t>
  </si>
  <si>
    <t>C6280017909</t>
  </si>
  <si>
    <t>C6409019341</t>
  </si>
  <si>
    <t>C44N1000435</t>
  </si>
  <si>
    <t>C7937016044</t>
  </si>
  <si>
    <t>C48N1000927</t>
  </si>
  <si>
    <t>C8070017248</t>
  </si>
  <si>
    <t>C6675012113</t>
  </si>
  <si>
    <t>C79N1007397</t>
  </si>
  <si>
    <t>C79N1004526</t>
  </si>
  <si>
    <t>C6455006556</t>
  </si>
  <si>
    <t>C7571003757</t>
  </si>
  <si>
    <t>C67N1000415</t>
  </si>
  <si>
    <t>C60N1000214</t>
  </si>
  <si>
    <t>C7971008415</t>
  </si>
  <si>
    <t>C82N1000294</t>
  </si>
  <si>
    <t>C79N1005190</t>
  </si>
  <si>
    <t>C48N1000340</t>
  </si>
  <si>
    <t>C48N1000460</t>
  </si>
  <si>
    <t>C79N1005121</t>
  </si>
  <si>
    <t>C66N1000200</t>
  </si>
  <si>
    <t>C5880017824</t>
  </si>
  <si>
    <t>C79N1005772</t>
  </si>
  <si>
    <t>C96N1000243</t>
  </si>
  <si>
    <t>C82N1000355</t>
  </si>
  <si>
    <t>C91N1000380</t>
  </si>
  <si>
    <t>C68N1000775</t>
  </si>
  <si>
    <t>C91N1001221</t>
  </si>
  <si>
    <t>C92N1000521</t>
  </si>
  <si>
    <t>C79N1005548</t>
  </si>
  <si>
    <t>C7903014125</t>
  </si>
  <si>
    <t>C52N1000258</t>
  </si>
  <si>
    <t>C54N1000162</t>
  </si>
  <si>
    <t>C6892016689</t>
  </si>
  <si>
    <t>C51N2001257</t>
  </si>
  <si>
    <t>C49N1000257</t>
  </si>
  <si>
    <t>C79N1006017</t>
  </si>
  <si>
    <t>C79N1006364</t>
  </si>
  <si>
    <t>C60N1000118</t>
  </si>
  <si>
    <t>C54N1000025</t>
  </si>
  <si>
    <t>C8982015946</t>
  </si>
  <si>
    <t>C79N1000437</t>
  </si>
  <si>
    <t>C6890004654</t>
  </si>
  <si>
    <t>C80N1000719</t>
  </si>
  <si>
    <t>C8298018369</t>
  </si>
  <si>
    <t>C7527013402</t>
  </si>
  <si>
    <t>C8978007324</t>
  </si>
  <si>
    <t>C52N1001276</t>
  </si>
  <si>
    <t>C5226011018</t>
  </si>
  <si>
    <t>C64N1001027</t>
  </si>
  <si>
    <t>C95N1000548</t>
  </si>
  <si>
    <t>C56N1000239</t>
  </si>
  <si>
    <t>C48N1001182</t>
  </si>
  <si>
    <t>C8029006781</t>
  </si>
  <si>
    <t>C79N1001765</t>
  </si>
  <si>
    <t>C89N1000661</t>
  </si>
  <si>
    <t>C80N2001019</t>
  </si>
  <si>
    <t>C75N1000455</t>
  </si>
  <si>
    <t>C52N1000601</t>
  </si>
  <si>
    <t>C84N1000566</t>
  </si>
  <si>
    <t>C56N1000555</t>
  </si>
  <si>
    <t>C66N1000254</t>
  </si>
  <si>
    <t>C79N1005711</t>
  </si>
  <si>
    <t>C44N1000286</t>
  </si>
  <si>
    <t>C86N1000598</t>
  </si>
  <si>
    <t>C7901018106</t>
  </si>
  <si>
    <t>C72N1001148</t>
  </si>
  <si>
    <t>C4486006732</t>
  </si>
  <si>
    <t>C46N1000782</t>
  </si>
  <si>
    <t>C52N1001133</t>
  </si>
  <si>
    <t>C8931011377</t>
  </si>
  <si>
    <t>C75N1000032</t>
  </si>
  <si>
    <t>C48N1001105</t>
  </si>
  <si>
    <t>C79N1006628</t>
  </si>
  <si>
    <t>C56N1000304</t>
  </si>
  <si>
    <t>C8759014728</t>
  </si>
  <si>
    <t>C79N1006597</t>
  </si>
  <si>
    <t>C56N1000600</t>
  </si>
  <si>
    <t>C94N1000378</t>
  </si>
  <si>
    <t>C60N1000148</t>
  </si>
  <si>
    <t>C44N1000500</t>
  </si>
  <si>
    <t>C7447001811</t>
  </si>
  <si>
    <t>C44N1000516</t>
  </si>
  <si>
    <t>C51N1000183</t>
  </si>
  <si>
    <t>C95N1000092</t>
  </si>
  <si>
    <t>C7988007255</t>
  </si>
  <si>
    <t>C44N1000978</t>
  </si>
  <si>
    <t>C5478002787</t>
  </si>
  <si>
    <t>C48N1001564</t>
  </si>
  <si>
    <t>C84N1000492</t>
  </si>
  <si>
    <t>C70N1001121</t>
  </si>
  <si>
    <t>C8663002784</t>
  </si>
  <si>
    <t>C54N1000174</t>
  </si>
  <si>
    <t>C84N1000570</t>
  </si>
  <si>
    <t>C48N1000947</t>
  </si>
  <si>
    <t>C60N1000149</t>
  </si>
  <si>
    <t>C60N1000259</t>
  </si>
  <si>
    <t>C52N1000371</t>
  </si>
  <si>
    <t>C91N1000376</t>
  </si>
  <si>
    <t>C64N1001013</t>
  </si>
  <si>
    <t>C89N1000792</t>
  </si>
  <si>
    <t>C92N1000307</t>
  </si>
  <si>
    <t>C6459006929</t>
  </si>
  <si>
    <t>C56N1000839</t>
  </si>
  <si>
    <t>C86N1000433</t>
  </si>
  <si>
    <t>C56N1000541</t>
  </si>
  <si>
    <t>C64N1000558</t>
  </si>
  <si>
    <t>C72N1000791</t>
  </si>
  <si>
    <t>C79N1004778</t>
  </si>
  <si>
    <t>C79N1005305</t>
  </si>
  <si>
    <t>C48N1001118</t>
  </si>
  <si>
    <t>C51N1001217</t>
  </si>
  <si>
    <t>C72N1001269</t>
  </si>
  <si>
    <t>C8419000896</t>
  </si>
  <si>
    <t>C7977017317</t>
  </si>
  <si>
    <t>C91N1000517</t>
  </si>
  <si>
    <t>C9228017099</t>
  </si>
  <si>
    <t>C79N1003484</t>
  </si>
  <si>
    <t>C4646013699</t>
  </si>
  <si>
    <t>C58N1000021</t>
  </si>
  <si>
    <t>C52N1000619</t>
  </si>
  <si>
    <t>C79N1004789</t>
  </si>
  <si>
    <t>C64N1000062</t>
  </si>
  <si>
    <t>C79N1006466</t>
  </si>
  <si>
    <t>C72N1001023</t>
  </si>
  <si>
    <t>C75N1001071</t>
  </si>
  <si>
    <t>C8279007296</t>
  </si>
  <si>
    <t>C87N1000975</t>
  </si>
  <si>
    <t>C60N1000249</t>
  </si>
  <si>
    <t>C64N1000191</t>
  </si>
  <si>
    <t>C68N1000942</t>
  </si>
  <si>
    <t>C9269015382</t>
  </si>
  <si>
    <t>C5264000608</t>
  </si>
  <si>
    <t>C79N1004829</t>
  </si>
  <si>
    <t>C9544002960</t>
  </si>
  <si>
    <t>C74N1000966</t>
  </si>
  <si>
    <t>C54N1000181</t>
  </si>
  <si>
    <t>C49N1000985</t>
  </si>
  <si>
    <t>C5674017056</t>
  </si>
  <si>
    <t>C44N1000997</t>
  </si>
  <si>
    <t>C94N1000007</t>
  </si>
  <si>
    <t>C49N1000879</t>
  </si>
  <si>
    <t>C6649014235</t>
  </si>
  <si>
    <t>C79N1007443</t>
  </si>
  <si>
    <t>C51N1000254</t>
  </si>
  <si>
    <t>C4405019312</t>
  </si>
  <si>
    <t>C44N1000635</t>
  </si>
  <si>
    <t>C4660015575</t>
  </si>
  <si>
    <t>C8280008828</t>
  </si>
  <si>
    <t>C70N1001203</t>
  </si>
  <si>
    <t>C75N1001161</t>
  </si>
  <si>
    <t>C5254000388</t>
  </si>
  <si>
    <t>C91N1000281</t>
  </si>
  <si>
    <t>C72N1000701</t>
  </si>
  <si>
    <t>C79N1007213</t>
  </si>
  <si>
    <t>C79N1003454</t>
  </si>
  <si>
    <t>C79N1004726</t>
  </si>
  <si>
    <t>C79N1007183</t>
  </si>
  <si>
    <t>C92N1000297</t>
  </si>
  <si>
    <t>C75N1002606</t>
  </si>
  <si>
    <t>C56N1000991</t>
  </si>
  <si>
    <t>C45N1000804</t>
  </si>
  <si>
    <t>C79N1000702</t>
  </si>
  <si>
    <t>C56N1000866</t>
  </si>
  <si>
    <t>C79N1001338</t>
  </si>
  <si>
    <t>C62N1000416</t>
  </si>
  <si>
    <t>C92N1000253</t>
  </si>
  <si>
    <t>C79N1000500</t>
  </si>
  <si>
    <t>C72N1001005</t>
  </si>
  <si>
    <t>C79N1007285</t>
  </si>
  <si>
    <t>C7996012196</t>
  </si>
  <si>
    <t>C94N1000181</t>
  </si>
  <si>
    <t>C49N1000204</t>
  </si>
  <si>
    <t>C95N1000162</t>
  </si>
  <si>
    <t>C67N1000117</t>
  </si>
  <si>
    <t>C7598018038</t>
  </si>
  <si>
    <t>C92N1000139</t>
  </si>
  <si>
    <t>C8916018869</t>
  </si>
  <si>
    <t>C44N1000324</t>
  </si>
  <si>
    <t>C87N1000255</t>
  </si>
  <si>
    <t>C74N1000389</t>
  </si>
  <si>
    <t>C79N1000080</t>
  </si>
  <si>
    <t>C74N1000414</t>
  </si>
  <si>
    <t>C72N1001236</t>
  </si>
  <si>
    <t>C8732016849</t>
  </si>
  <si>
    <t>C44N1000890</t>
  </si>
  <si>
    <t>C56N1001034</t>
  </si>
  <si>
    <t>C49N1000150</t>
  </si>
  <si>
    <t>C54N1000490</t>
  </si>
  <si>
    <t>C79N1000820</t>
  </si>
  <si>
    <t>C68N1000393</t>
  </si>
  <si>
    <t>C80N1000209</t>
  </si>
  <si>
    <t>C67N1000034</t>
  </si>
  <si>
    <t>C56N1000302</t>
  </si>
  <si>
    <t>C66N1000101</t>
  </si>
  <si>
    <t>C95N1000041</t>
  </si>
  <si>
    <t>C4679004838</t>
  </si>
  <si>
    <t>C62N1000407</t>
  </si>
  <si>
    <t>C6061001048</t>
  </si>
  <si>
    <t>C48N1000531</t>
  </si>
  <si>
    <t>C7544013537</t>
  </si>
  <si>
    <t>C86N1000749</t>
  </si>
  <si>
    <t>C95N1000179</t>
  </si>
  <si>
    <t>C96N1000252</t>
  </si>
  <si>
    <t>C62N1000148</t>
  </si>
  <si>
    <t>C75N1001448</t>
  </si>
  <si>
    <t>C62N1000453</t>
  </si>
  <si>
    <t>C87N1000230</t>
  </si>
  <si>
    <t>C7537017955</t>
  </si>
  <si>
    <t>C46N1000187</t>
  </si>
  <si>
    <t>C79N1002489</t>
  </si>
  <si>
    <t>C64N1000440</t>
  </si>
  <si>
    <t>C86N1000101</t>
  </si>
  <si>
    <t>C9290000422</t>
  </si>
  <si>
    <t>C62N1000292</t>
  </si>
  <si>
    <t>C8272008394</t>
  </si>
  <si>
    <t>C75N1001085</t>
  </si>
  <si>
    <t>C8715012314</t>
  </si>
  <si>
    <t>C74N1000175</t>
  </si>
  <si>
    <t>C5646003108</t>
  </si>
  <si>
    <t>C7914015723</t>
  </si>
  <si>
    <t>C68N1000468</t>
  </si>
  <si>
    <t>C83N1000274</t>
  </si>
  <si>
    <t>C91N1000031</t>
  </si>
  <si>
    <t>C84N1000243</t>
  </si>
  <si>
    <t>C87N1001046</t>
  </si>
  <si>
    <t>C79N1002514</t>
  </si>
  <si>
    <t>C91N1001268</t>
  </si>
  <si>
    <t>C94N1000108</t>
  </si>
  <si>
    <t>C8223018549</t>
  </si>
  <si>
    <t>C64N1000570</t>
  </si>
  <si>
    <t>C70N1001693</t>
  </si>
  <si>
    <t>C79N1005356</t>
  </si>
  <si>
    <t>C83N1000106</t>
  </si>
  <si>
    <t>C80N1000300</t>
  </si>
  <si>
    <t>C6640006237</t>
  </si>
  <si>
    <t>C92N1000238</t>
  </si>
  <si>
    <t>C7423009364</t>
  </si>
  <si>
    <t>C7597016512</t>
  </si>
  <si>
    <t>C54N1000486</t>
  </si>
  <si>
    <t>C54N1000049</t>
  </si>
  <si>
    <t>C70N1000143</t>
  </si>
  <si>
    <t>C6602008016</t>
  </si>
  <si>
    <t>C7993015951</t>
  </si>
  <si>
    <t>C79N1005339</t>
  </si>
  <si>
    <t>C72N1000639</t>
  </si>
  <si>
    <t>C92N1001108</t>
  </si>
  <si>
    <t>C46N2001160</t>
  </si>
  <si>
    <t>C44N1000523</t>
  </si>
  <si>
    <t>C91N1000986</t>
  </si>
  <si>
    <t>C52N1000772</t>
  </si>
  <si>
    <t>C9525014443</t>
  </si>
  <si>
    <t>C48N1000455</t>
  </si>
  <si>
    <t>C95N1000079</t>
  </si>
  <si>
    <t>C70N1001222</t>
  </si>
  <si>
    <t>C82N1000069</t>
  </si>
  <si>
    <t>C91N1001316</t>
  </si>
  <si>
    <t>C79N1005379</t>
  </si>
  <si>
    <t>C79N1007501</t>
  </si>
  <si>
    <t>C66N1000098</t>
  </si>
  <si>
    <t>C4674008481</t>
  </si>
  <si>
    <t>C75N1002461</t>
  </si>
  <si>
    <t>C79N1000493</t>
  </si>
  <si>
    <t>C5216018187</t>
  </si>
  <si>
    <t>C91N1000977</t>
  </si>
  <si>
    <t>C67N1000223</t>
  </si>
  <si>
    <t>C68N1000172</t>
  </si>
  <si>
    <t>C64N1000143</t>
  </si>
  <si>
    <t>C54N1000077</t>
  </si>
  <si>
    <t>C79N1004515</t>
  </si>
  <si>
    <t>C75N1002341</t>
  </si>
  <si>
    <t>C7268012588</t>
  </si>
  <si>
    <t>C87N1000530</t>
  </si>
  <si>
    <t>C8323016593</t>
  </si>
  <si>
    <t>C95N1000190</t>
  </si>
  <si>
    <t>C67N1000250</t>
  </si>
  <si>
    <t>C5288009696</t>
  </si>
  <si>
    <t>C68N1000906</t>
  </si>
  <si>
    <t>C60N1000231</t>
  </si>
  <si>
    <t>C5275002470</t>
  </si>
  <si>
    <t>C75N1000829</t>
  </si>
  <si>
    <t>C79N1005914</t>
  </si>
  <si>
    <t>C79N1000241</t>
  </si>
  <si>
    <t>C79N1000694</t>
  </si>
  <si>
    <t>C80N1000444</t>
  </si>
  <si>
    <t>C8075015773</t>
  </si>
  <si>
    <t>C86N1000247</t>
  </si>
  <si>
    <t>C51N1000836</t>
  </si>
  <si>
    <t>C6660016027</t>
  </si>
  <si>
    <t>C79N1007693</t>
  </si>
  <si>
    <t>C67N1000365</t>
  </si>
  <si>
    <t>C6617008810</t>
  </si>
  <si>
    <t>C67N1000229</t>
  </si>
  <si>
    <t>C7441018775</t>
  </si>
  <si>
    <t>C96N1000173</t>
  </si>
  <si>
    <t>C68N1000858</t>
  </si>
  <si>
    <t>C92N1000895</t>
  </si>
  <si>
    <t>C75N1001731</t>
  </si>
  <si>
    <t>C5447014813</t>
  </si>
  <si>
    <t>C91N1001184</t>
  </si>
  <si>
    <t>C51N1000670</t>
  </si>
  <si>
    <t>C6409006179</t>
  </si>
  <si>
    <t>C8767017423</t>
  </si>
  <si>
    <t>C87N1000167</t>
  </si>
  <si>
    <t>C80N1000510</t>
  </si>
  <si>
    <t>C72N1001138</t>
  </si>
  <si>
    <t>C79N1001790</t>
  </si>
  <si>
    <t>C7913018653</t>
  </si>
  <si>
    <t>C7230000397</t>
  </si>
  <si>
    <t>C5260002250</t>
  </si>
  <si>
    <t>C79N1000293</t>
  </si>
  <si>
    <t>C79N1006299</t>
  </si>
  <si>
    <t>C64N1000427</t>
  </si>
  <si>
    <t>C7557017617</t>
  </si>
  <si>
    <t>C62N1000305</t>
  </si>
  <si>
    <t>C56N1000949</t>
  </si>
  <si>
    <t>C66N1000559</t>
  </si>
  <si>
    <t>C79N1005253</t>
  </si>
  <si>
    <t>C94N1000233</t>
  </si>
  <si>
    <t>C48N1000755</t>
  </si>
  <si>
    <t>C7924013083</t>
  </si>
  <si>
    <t>C44N1001015</t>
  </si>
  <si>
    <t>C95N1000133</t>
  </si>
  <si>
    <t>C5815017950</t>
  </si>
  <si>
    <t>C49N1000719</t>
  </si>
  <si>
    <t>C74N1000540</t>
  </si>
  <si>
    <t>C51N1000435</t>
  </si>
  <si>
    <t>C79N1004408</t>
  </si>
  <si>
    <t>C66N1000789</t>
  </si>
  <si>
    <t>C9169004925</t>
  </si>
  <si>
    <t>C64N1000611</t>
  </si>
  <si>
    <t>C62N1000448</t>
  </si>
  <si>
    <t>C58N1000042</t>
  </si>
  <si>
    <t>C6452005734</t>
  </si>
  <si>
    <t>C80N1000221</t>
  </si>
  <si>
    <t>C48N1001572</t>
  </si>
  <si>
    <t>C48N1000231</t>
  </si>
  <si>
    <t>C4646018199</t>
  </si>
  <si>
    <t>C96N1000200</t>
  </si>
  <si>
    <t>C96N1000411</t>
  </si>
  <si>
    <t>C95N1000088</t>
  </si>
  <si>
    <t>C92N1000217</t>
  </si>
  <si>
    <t>C6046003531</t>
  </si>
  <si>
    <t>C72N1000950</t>
  </si>
  <si>
    <t>C48N2001827</t>
  </si>
  <si>
    <t>C66N1000227</t>
  </si>
  <si>
    <t>C75N1001689</t>
  </si>
  <si>
    <t>C89N1000664</t>
  </si>
  <si>
    <t>C6460015246</t>
  </si>
  <si>
    <t>C7564000140</t>
  </si>
  <si>
    <t>C64N1000700</t>
  </si>
  <si>
    <t>C84N1000113</t>
  </si>
  <si>
    <t>C4895015160</t>
  </si>
  <si>
    <t>C70N1000046</t>
  </si>
  <si>
    <t>C8417018813</t>
  </si>
  <si>
    <t>C4810006404</t>
  </si>
  <si>
    <t>C44N1000694</t>
  </si>
  <si>
    <t>C79N1004395</t>
  </si>
  <si>
    <t>C86N1000679</t>
  </si>
  <si>
    <t>C44N1000839</t>
  </si>
  <si>
    <t>C62N1000265</t>
  </si>
  <si>
    <t>C72N1000913</t>
  </si>
  <si>
    <t>C6647017847</t>
  </si>
  <si>
    <t>C52N1000213</t>
  </si>
  <si>
    <t>C58N1000267</t>
  </si>
  <si>
    <t>C91N1000180</t>
  </si>
  <si>
    <t>C70N1000747</t>
  </si>
  <si>
    <t>C87N1000112</t>
  </si>
  <si>
    <t>C67N1000298</t>
  </si>
  <si>
    <t>C44N1000362</t>
  </si>
  <si>
    <t>C64N1000695</t>
  </si>
  <si>
    <t>C74N1000906</t>
  </si>
  <si>
    <t>C44N1000218</t>
  </si>
  <si>
    <t>C74N1000220</t>
  </si>
  <si>
    <t>C9239010226</t>
  </si>
  <si>
    <t>C70N1000024</t>
  </si>
  <si>
    <t>C79N1004803</t>
  </si>
  <si>
    <t>C6809014300</t>
  </si>
  <si>
    <t>C92N1000175</t>
  </si>
  <si>
    <t>C68N1000384</t>
  </si>
  <si>
    <t>C49N1000018</t>
  </si>
  <si>
    <t>C60N1000649</t>
  </si>
  <si>
    <t>C94N1000489</t>
  </si>
  <si>
    <t>C82N1000278</t>
  </si>
  <si>
    <t>C67N1000442</t>
  </si>
  <si>
    <t>C75N1001153</t>
  </si>
  <si>
    <t>C54N1000209</t>
  </si>
  <si>
    <t>C79N1004449</t>
  </si>
  <si>
    <t>C79N1006384</t>
  </si>
  <si>
    <t>C92N1000426</t>
  </si>
  <si>
    <t>C46N1000149</t>
  </si>
  <si>
    <t>C9618011418</t>
  </si>
  <si>
    <t>C75N1001107</t>
  </si>
  <si>
    <t>C51N1000476</t>
  </si>
  <si>
    <t>C79N1005129</t>
  </si>
  <si>
    <t>C51N1000887</t>
  </si>
  <si>
    <t>C48N1001361</t>
  </si>
  <si>
    <t>C5147007409</t>
  </si>
  <si>
    <t>C6084006489</t>
  </si>
  <si>
    <t>C75N1000731</t>
  </si>
  <si>
    <t>C8268001267</t>
  </si>
  <si>
    <t>C7983014576</t>
  </si>
  <si>
    <t>C9276017416</t>
  </si>
  <si>
    <t>C70N1001641</t>
  </si>
  <si>
    <t>C6754007959</t>
  </si>
  <si>
    <t>C5666014202</t>
  </si>
  <si>
    <t>C92N1000612</t>
  </si>
  <si>
    <t>C52N1000194</t>
  </si>
  <si>
    <t>C9215016774</t>
  </si>
  <si>
    <t>C79N1004443</t>
  </si>
  <si>
    <t>C84N1000173</t>
  </si>
  <si>
    <t>C51N1000264</t>
  </si>
  <si>
    <t>C56N1000913</t>
  </si>
  <si>
    <t>C62N1000390</t>
  </si>
  <si>
    <t>C7976003691</t>
  </si>
  <si>
    <t>C92N1000086</t>
  </si>
  <si>
    <t>C6760015401</t>
  </si>
  <si>
    <t>C49N1000921</t>
  </si>
  <si>
    <t>C7974016832</t>
  </si>
  <si>
    <t>C51N1000796</t>
  </si>
  <si>
    <t>C9194000399</t>
  </si>
  <si>
    <t>C79N1006620</t>
  </si>
  <si>
    <t>C79N1004955</t>
  </si>
  <si>
    <t>C75N1000298</t>
  </si>
  <si>
    <t>C8359018619</t>
  </si>
  <si>
    <t>C7511015078</t>
  </si>
  <si>
    <t>C79N1002315</t>
  </si>
  <si>
    <t>C74N1000071</t>
  </si>
  <si>
    <t>C94N1000424</t>
  </si>
  <si>
    <t>C75N1002405</t>
  </si>
  <si>
    <t>C5254006232</t>
  </si>
  <si>
    <t>C92N1001112</t>
  </si>
  <si>
    <t>C79N1006863</t>
  </si>
  <si>
    <t>C6229019254</t>
  </si>
  <si>
    <t>C4465004766</t>
  </si>
  <si>
    <t>C51N1000179</t>
  </si>
  <si>
    <t>C54N1000859</t>
  </si>
  <si>
    <t>C64N1000736</t>
  </si>
  <si>
    <t>C58N1000423</t>
  </si>
  <si>
    <t>C9676019485</t>
  </si>
  <si>
    <t>C75N1000187</t>
  </si>
  <si>
    <t>C67N1000338</t>
  </si>
  <si>
    <t>C7058007588</t>
  </si>
  <si>
    <t>C48N1000409</t>
  </si>
  <si>
    <t>C48N1000263</t>
  </si>
  <si>
    <t>C75N1000470</t>
  </si>
  <si>
    <t>C7954018390</t>
  </si>
  <si>
    <t>C48N1000222</t>
  </si>
  <si>
    <t>C5490001560</t>
  </si>
  <si>
    <t>C91N1000946</t>
  </si>
  <si>
    <t>C8019016217</t>
  </si>
  <si>
    <t>C6818008100</t>
  </si>
  <si>
    <t>C94N1000488</t>
  </si>
  <si>
    <t>C79N1007591</t>
  </si>
  <si>
    <t>C44N1000357</t>
  </si>
  <si>
    <t>C92N1000228</t>
  </si>
  <si>
    <t>C70N1000656</t>
  </si>
  <si>
    <t>C7917016866</t>
  </si>
  <si>
    <t>C51N1001146</t>
  </si>
  <si>
    <t>C95N1000097</t>
  </si>
  <si>
    <t>C4982015121</t>
  </si>
  <si>
    <t>C75N1001227</t>
  </si>
  <si>
    <t>C80N1000518</t>
  </si>
  <si>
    <t>C45N1000826</t>
  </si>
  <si>
    <t>C6651003630</t>
  </si>
  <si>
    <t>C79N1002330</t>
  </si>
  <si>
    <t>C51N1000853</t>
  </si>
  <si>
    <t>C49N1000613</t>
  </si>
  <si>
    <t>C91N1000024</t>
  </si>
  <si>
    <t>C7945006459</t>
  </si>
  <si>
    <t>C49N1000783</t>
  </si>
  <si>
    <t>C64N1000391</t>
  </si>
  <si>
    <t>C75N1002915</t>
  </si>
  <si>
    <t>C6494005409</t>
  </si>
  <si>
    <t>C8795018046</t>
  </si>
  <si>
    <t>C51N1000052</t>
  </si>
  <si>
    <t>C72N1001087</t>
  </si>
  <si>
    <t>C79N1004768</t>
  </si>
  <si>
    <t>C79N1001678</t>
  </si>
  <si>
    <t>C8777007469</t>
  </si>
  <si>
    <t>C75N1001295</t>
  </si>
  <si>
    <t>C79N1005707</t>
  </si>
  <si>
    <t>C79N1002261</t>
  </si>
  <si>
    <t>C89N1000018</t>
  </si>
  <si>
    <t>C74N1000122</t>
  </si>
  <si>
    <t>C49N1000794</t>
  </si>
  <si>
    <t>C7550002299</t>
  </si>
  <si>
    <t>C72N1000886</t>
  </si>
  <si>
    <t>C48N1001623</t>
  </si>
  <si>
    <t>C46N1000208</t>
  </si>
  <si>
    <t>C54N1000837</t>
  </si>
  <si>
    <t>C96N1000015</t>
  </si>
  <si>
    <t>C75N1001545</t>
  </si>
  <si>
    <t>C79N1004679</t>
  </si>
  <si>
    <t>C7934010112</t>
  </si>
  <si>
    <t>C52N1000475</t>
  </si>
  <si>
    <t>C51N1000575</t>
  </si>
  <si>
    <t>C72N1000039</t>
  </si>
  <si>
    <t>C9650002810</t>
  </si>
  <si>
    <t>C5221014387</t>
  </si>
  <si>
    <t>C75N1001165</t>
  </si>
  <si>
    <t>C64N1000333</t>
  </si>
  <si>
    <t>C72N1001214</t>
  </si>
  <si>
    <t>C75N1000629</t>
  </si>
  <si>
    <t>C66N1000197</t>
  </si>
  <si>
    <t>C5165009167</t>
  </si>
  <si>
    <t>C87N1000173</t>
  </si>
  <si>
    <t>C7973019423</t>
  </si>
  <si>
    <t>C79N1006667</t>
  </si>
  <si>
    <t>C79N1004940</t>
  </si>
  <si>
    <t>C4834018137</t>
  </si>
  <si>
    <t>C7272001420</t>
  </si>
  <si>
    <t>C44N1000720</t>
  </si>
  <si>
    <t>C8600009137</t>
  </si>
  <si>
    <t>C84N1000067</t>
  </si>
  <si>
    <t>C49N1000603</t>
  </si>
  <si>
    <t>C70N1001184</t>
  </si>
  <si>
    <t>C46N1000276</t>
  </si>
  <si>
    <t>C74N1000704</t>
  </si>
  <si>
    <t>C49N1000096</t>
  </si>
  <si>
    <t>C5642008936</t>
  </si>
  <si>
    <t>C79N1006779</t>
  </si>
  <si>
    <t>C87N1000746</t>
  </si>
  <si>
    <t>C79N1001262</t>
  </si>
  <si>
    <t>C79N1007210</t>
  </si>
  <si>
    <t>C87N1000650</t>
  </si>
  <si>
    <t>C66N1000868</t>
  </si>
  <si>
    <t>C79N1004838</t>
  </si>
  <si>
    <t>C72N1000210</t>
  </si>
  <si>
    <t>C64N1000804</t>
  </si>
  <si>
    <t>C79N1006764</t>
  </si>
  <si>
    <t>C52N1000496</t>
  </si>
  <si>
    <t>C80N1000715</t>
  </si>
  <si>
    <t>C86N1000109</t>
  </si>
  <si>
    <t>C7944014470</t>
  </si>
  <si>
    <t>C74N1000018</t>
  </si>
  <si>
    <t>C56N1000928</t>
  </si>
  <si>
    <t>C48N1000618</t>
  </si>
  <si>
    <t>C8480017829</t>
  </si>
  <si>
    <t>C60N1000329</t>
  </si>
  <si>
    <t>C56N1000496</t>
  </si>
  <si>
    <t>C66N1000376</t>
  </si>
  <si>
    <t>C74N1000279</t>
  </si>
  <si>
    <t>C48N1000066</t>
  </si>
  <si>
    <t>C8231007987</t>
  </si>
  <si>
    <t>C7920018766</t>
  </si>
  <si>
    <t>C79N1000749</t>
  </si>
  <si>
    <t>C72N1000104</t>
  </si>
  <si>
    <t>C48N1001130</t>
  </si>
  <si>
    <t>C86N1000586</t>
  </si>
  <si>
    <t>C70N1000504</t>
  </si>
  <si>
    <t>C89N1000208</t>
  </si>
  <si>
    <t>C75N1001914</t>
  </si>
  <si>
    <t>C56N1000375</t>
  </si>
  <si>
    <t>C83N1000254</t>
  </si>
  <si>
    <t>C75N1002516</t>
  </si>
  <si>
    <t>C70N1001499</t>
  </si>
  <si>
    <t>C58N1000057</t>
  </si>
  <si>
    <t>C7983015916</t>
  </si>
  <si>
    <t>C46N1000205</t>
  </si>
  <si>
    <t>C52N1000038</t>
  </si>
  <si>
    <t>C82N1000274</t>
  </si>
  <si>
    <t>C79N1002892</t>
  </si>
  <si>
    <t>C51N1001149</t>
  </si>
  <si>
    <t>C92N1000510</t>
  </si>
  <si>
    <t>C87N1000556</t>
  </si>
  <si>
    <t>C49N1000095</t>
  </si>
  <si>
    <t>C48N1000900</t>
  </si>
  <si>
    <t>C51N1000605</t>
  </si>
  <si>
    <t>C4519003608</t>
  </si>
  <si>
    <t>C64N1000261</t>
  </si>
  <si>
    <t>C52N1000996</t>
  </si>
  <si>
    <t>C44N1000341</t>
  </si>
  <si>
    <t>C79N1000498</t>
  </si>
  <si>
    <t>C54N1000678</t>
  </si>
  <si>
    <t>C44N1000302</t>
  </si>
  <si>
    <t>C79N1006748</t>
  </si>
  <si>
    <t>C91N1000010</t>
  </si>
  <si>
    <t>C48N1000641</t>
  </si>
  <si>
    <t>C92N1001138</t>
  </si>
  <si>
    <t>C75N1001829</t>
  </si>
  <si>
    <t>C91N1000017</t>
  </si>
  <si>
    <t>C52N1001201</t>
  </si>
  <si>
    <t>C7034019449</t>
  </si>
  <si>
    <t>C56N1000664</t>
  </si>
  <si>
    <t>C75N1002258</t>
  </si>
  <si>
    <t>C4924013032</t>
  </si>
  <si>
    <t>C64N1000216</t>
  </si>
  <si>
    <t>C4653004655</t>
  </si>
  <si>
    <t>C44N1000103</t>
  </si>
  <si>
    <t>C66N1000262</t>
  </si>
  <si>
    <t>C48N1000981</t>
  </si>
  <si>
    <t>C51N1000292</t>
  </si>
  <si>
    <t>C92N1000927</t>
  </si>
  <si>
    <t>C56N1000747</t>
  </si>
  <si>
    <t>C58N1000203</t>
  </si>
  <si>
    <t>C56N1000880</t>
  </si>
  <si>
    <t>C6656011793</t>
  </si>
  <si>
    <t>C82N1000391</t>
  </si>
  <si>
    <t>C66N1001052</t>
  </si>
  <si>
    <t>C7587015737</t>
  </si>
  <si>
    <t>C79N1006920</t>
  </si>
  <si>
    <t>C9216001384</t>
  </si>
  <si>
    <t>C70N1001334</t>
  </si>
  <si>
    <t>C54N1000401</t>
  </si>
  <si>
    <t>C4694017432</t>
  </si>
  <si>
    <t>C68N1000155</t>
  </si>
  <si>
    <t>C79N1006291</t>
  </si>
  <si>
    <t>C91N1000699</t>
  </si>
  <si>
    <t>C64N1000347</t>
  </si>
  <si>
    <t>C75N1001508</t>
  </si>
  <si>
    <t>C5267004159</t>
  </si>
  <si>
    <t>C79N1000985</t>
  </si>
  <si>
    <t>C79N1006218</t>
  </si>
  <si>
    <t>C79N1000536</t>
  </si>
  <si>
    <t>C52N1001101</t>
  </si>
  <si>
    <t>C56N1000779</t>
  </si>
  <si>
    <t>C70N1000288</t>
  </si>
  <si>
    <t>C4856004058</t>
  </si>
  <si>
    <t>C8986015791</t>
  </si>
  <si>
    <t>C6450004456</t>
  </si>
  <si>
    <t>C7960016830</t>
  </si>
  <si>
    <t>C51N1000500</t>
  </si>
  <si>
    <t>C92N1000783</t>
  </si>
  <si>
    <t>C68N1000657</t>
  </si>
  <si>
    <t>C6750018891</t>
  </si>
  <si>
    <t>C4916011230</t>
  </si>
  <si>
    <t>C79N1005760</t>
  </si>
  <si>
    <t>C75N1002537</t>
  </si>
  <si>
    <t>C4805004991</t>
  </si>
  <si>
    <t>C68N1000096</t>
  </si>
  <si>
    <t>C8750009222</t>
  </si>
  <si>
    <t>C46N1000006</t>
  </si>
  <si>
    <t>C75N1002028</t>
  </si>
  <si>
    <t>C7599000108</t>
  </si>
  <si>
    <t>C56N1000512</t>
  </si>
  <si>
    <t>C56N1000025</t>
  </si>
  <si>
    <t>C92N1000559</t>
  </si>
  <si>
    <t>C7427010589</t>
  </si>
  <si>
    <t>C79N1000078</t>
  </si>
  <si>
    <t>C9653002402</t>
  </si>
  <si>
    <t>C9163013506</t>
  </si>
  <si>
    <t>C67N1000475</t>
  </si>
  <si>
    <t>C8633011915</t>
  </si>
  <si>
    <t>C49N1000776</t>
  </si>
  <si>
    <t>C67N1000325</t>
  </si>
  <si>
    <t>C91N1001312</t>
  </si>
  <si>
    <t>C64N1000543</t>
  </si>
  <si>
    <t>C7969008647</t>
  </si>
  <si>
    <t>C5465007480</t>
  </si>
  <si>
    <t>C75N1001961</t>
  </si>
  <si>
    <t>C72N1000192</t>
  </si>
  <si>
    <t>C66N1000891</t>
  </si>
  <si>
    <t>C5230003216</t>
  </si>
  <si>
    <t>C6484004692</t>
  </si>
  <si>
    <t>C48N1000852</t>
  </si>
  <si>
    <t>C45N1000291</t>
  </si>
  <si>
    <t>C7963016765</t>
  </si>
  <si>
    <t>C8903017487</t>
  </si>
  <si>
    <t>C46N1000046</t>
  </si>
  <si>
    <t>C79N1003854</t>
  </si>
  <si>
    <t>C80N1000394</t>
  </si>
  <si>
    <t>C79N1000551</t>
  </si>
  <si>
    <t>C68N1001037</t>
  </si>
  <si>
    <t>C6842013225</t>
  </si>
  <si>
    <t>C79N1000577</t>
  </si>
  <si>
    <t>C91N1000772</t>
  </si>
  <si>
    <t>C89N1001171</t>
  </si>
  <si>
    <t>C6850010287</t>
  </si>
  <si>
    <t>C49N1000086</t>
  </si>
  <si>
    <t>C64N1000458</t>
  </si>
  <si>
    <t>C67N1000403</t>
  </si>
  <si>
    <t>C89N1001157</t>
  </si>
  <si>
    <t>C64N1000663</t>
  </si>
  <si>
    <t>C80N1000041</t>
  </si>
  <si>
    <t>C8307016775</t>
  </si>
  <si>
    <t>C72N1000061</t>
  </si>
  <si>
    <t>C4607012416</t>
  </si>
  <si>
    <t>C79N1004110</t>
  </si>
  <si>
    <t>C62N1000317</t>
  </si>
  <si>
    <t>C79N1001857</t>
  </si>
  <si>
    <t>C70N1001257</t>
  </si>
  <si>
    <t>C91N1001191</t>
  </si>
  <si>
    <t>C8060007404</t>
  </si>
  <si>
    <t>C67N1000206</t>
  </si>
  <si>
    <t>C84N1000020</t>
  </si>
  <si>
    <t>C79N1006201</t>
  </si>
  <si>
    <t>C62N1000353</t>
  </si>
  <si>
    <t>C49N1000711</t>
  </si>
  <si>
    <t>C70N1001089</t>
  </si>
  <si>
    <t>C48N1000628</t>
  </si>
  <si>
    <t>C75N1000025</t>
  </si>
  <si>
    <t>C62N1000393</t>
  </si>
  <si>
    <t>C52N1000172</t>
  </si>
  <si>
    <t>C8464009467</t>
  </si>
  <si>
    <t>C56N1000715</t>
  </si>
  <si>
    <t>C66N1001151</t>
  </si>
  <si>
    <t>C95N1000440</t>
  </si>
  <si>
    <t>C54N1000878</t>
  </si>
  <si>
    <t>C4572019239</t>
  </si>
  <si>
    <t>C5481012665</t>
  </si>
  <si>
    <t>C74N1000340</t>
  </si>
  <si>
    <t>C75N1000150</t>
  </si>
  <si>
    <t>C44N1000344</t>
  </si>
  <si>
    <t>C79N1005335</t>
  </si>
  <si>
    <t>C75N1001002</t>
  </si>
  <si>
    <t>C52N1000004</t>
  </si>
  <si>
    <t>C64N1001079</t>
  </si>
  <si>
    <t>C89N1001169</t>
  </si>
  <si>
    <t>C70N1001552</t>
  </si>
  <si>
    <t>C79N1004844</t>
  </si>
  <si>
    <t>C66N1000931</t>
  </si>
  <si>
    <t>C82N1000089</t>
  </si>
  <si>
    <t>C6757012578</t>
  </si>
  <si>
    <t>C64N1001101</t>
  </si>
  <si>
    <t>C51N1000208</t>
  </si>
  <si>
    <t>C6639016230</t>
  </si>
  <si>
    <t>C52N1000881</t>
  </si>
  <si>
    <t>C62N1000191</t>
  </si>
  <si>
    <t>C96N1000340</t>
  </si>
  <si>
    <t>C5269002491</t>
  </si>
  <si>
    <t>C5196017514</t>
  </si>
  <si>
    <t>C44N1000745</t>
  </si>
  <si>
    <t>C68N1000285</t>
  </si>
  <si>
    <t>C5427009211</t>
  </si>
  <si>
    <t>C5451000331</t>
  </si>
  <si>
    <t>C58N1000296</t>
  </si>
  <si>
    <t>C91N1000393</t>
  </si>
  <si>
    <t>C52N1000544</t>
  </si>
  <si>
    <t>C8026016977</t>
  </si>
  <si>
    <t>C75N1002787</t>
  </si>
  <si>
    <t>C64N1000677</t>
  </si>
  <si>
    <t>C79N1000864</t>
  </si>
  <si>
    <t>C66N1000099</t>
  </si>
  <si>
    <t>C6616013949</t>
  </si>
  <si>
    <t>C74N1000298</t>
  </si>
  <si>
    <t>C80N1000029</t>
  </si>
  <si>
    <t>C92N1000229</t>
  </si>
  <si>
    <t>C56N1000342</t>
  </si>
  <si>
    <t>C84N1000547</t>
  </si>
  <si>
    <t>C79N1000445</t>
  </si>
  <si>
    <t>C45N1000024</t>
  </si>
  <si>
    <t>C5865013770</t>
  </si>
  <si>
    <t>C79N1000484</t>
  </si>
  <si>
    <t>C92N1001027</t>
  </si>
  <si>
    <t>C70N1001324</t>
  </si>
  <si>
    <t>C8392017469</t>
  </si>
  <si>
    <t>C52N1000148</t>
  </si>
  <si>
    <t>C92N1000258</t>
  </si>
  <si>
    <t>C49N1000289</t>
  </si>
  <si>
    <t>C48N1000221</t>
  </si>
  <si>
    <t>C75N1000186</t>
  </si>
  <si>
    <t>C46N1000275</t>
  </si>
  <si>
    <t>C4668017365</t>
  </si>
  <si>
    <t>C64N1000153</t>
  </si>
  <si>
    <t>C68N1000321</t>
  </si>
  <si>
    <t>C49N1000665</t>
  </si>
  <si>
    <t>C7425000407</t>
  </si>
  <si>
    <t>C75N1002029</t>
  </si>
  <si>
    <t>C51N1000973</t>
  </si>
  <si>
    <t>C67N1000007</t>
  </si>
  <si>
    <t>C79N1006862</t>
  </si>
  <si>
    <t>C6403011427</t>
  </si>
  <si>
    <t>C79N1007472</t>
  </si>
  <si>
    <t>C79N1004695</t>
  </si>
  <si>
    <t>C82N1000177</t>
  </si>
  <si>
    <t>C51N1000749</t>
  </si>
  <si>
    <t>C5103007153</t>
  </si>
  <si>
    <t>C8297001133</t>
  </si>
  <si>
    <t>C48N1000883</t>
  </si>
  <si>
    <t>C49N1000749</t>
  </si>
  <si>
    <t>C79N1007660</t>
  </si>
  <si>
    <t>C86N1000651</t>
  </si>
  <si>
    <t>C7465016796</t>
  </si>
  <si>
    <t>C83N1000396</t>
  </si>
  <si>
    <t>C64N1000138</t>
  </si>
  <si>
    <t>C51N1000051</t>
  </si>
  <si>
    <t>C7915012451</t>
  </si>
  <si>
    <t>C66N1000452</t>
  </si>
  <si>
    <t>C83N1000024</t>
  </si>
  <si>
    <t>C75N1001536</t>
  </si>
  <si>
    <t>C5469014537</t>
  </si>
  <si>
    <t>C62N1000345</t>
  </si>
  <si>
    <t>C8762015726</t>
  </si>
  <si>
    <t>C79N1000649</t>
  </si>
  <si>
    <t>C66N1000205</t>
  </si>
  <si>
    <t>C64N1000632</t>
  </si>
  <si>
    <t>C64N1000892</t>
  </si>
  <si>
    <t>C89N1000890</t>
  </si>
  <si>
    <t>C49N1000730</t>
  </si>
  <si>
    <t>C79N1003839</t>
  </si>
  <si>
    <t>C9611010976</t>
  </si>
  <si>
    <t>C79N1002018</t>
  </si>
  <si>
    <t>C48N1001317</t>
  </si>
  <si>
    <t>C9284005766</t>
  </si>
  <si>
    <t>C6801001186</t>
  </si>
  <si>
    <t>C75N1002294</t>
  </si>
  <si>
    <t>C9649017874</t>
  </si>
  <si>
    <t>C79N1006261</t>
  </si>
  <si>
    <t>C6649007171</t>
  </si>
  <si>
    <t>C7928008603</t>
  </si>
  <si>
    <t>C74N1000768</t>
  </si>
  <si>
    <t>C8928002234</t>
  </si>
  <si>
    <t>C7985013356</t>
  </si>
  <si>
    <t>C72N1000411</t>
  </si>
  <si>
    <t>C7570003337</t>
  </si>
  <si>
    <t>C9516014200</t>
  </si>
  <si>
    <t>C48N1000354</t>
  </si>
  <si>
    <t>C96N1000912</t>
  </si>
  <si>
    <t>C7218018054</t>
  </si>
  <si>
    <t>C79N1000044</t>
  </si>
  <si>
    <t>C54N1000197</t>
  </si>
  <si>
    <t>C5477001612</t>
  </si>
  <si>
    <t>C6000015422</t>
  </si>
  <si>
    <t>C75N1001335</t>
  </si>
  <si>
    <t>C8253011807</t>
  </si>
  <si>
    <t>C64N1000441</t>
  </si>
  <si>
    <t>C79N1005744</t>
  </si>
  <si>
    <t>C52N1000704</t>
  </si>
  <si>
    <t>C48N1001010</t>
  </si>
  <si>
    <t>C66N1000621</t>
  </si>
  <si>
    <t>C75N1002791</t>
  </si>
  <si>
    <t>C79N1000155</t>
  </si>
  <si>
    <t>C83N1000235</t>
  </si>
  <si>
    <t>C87N1000215</t>
  </si>
  <si>
    <t>C79N1005648</t>
  </si>
  <si>
    <t>C6460004626</t>
  </si>
  <si>
    <t>C7946017606</t>
  </si>
  <si>
    <t>C54N1000347</t>
  </si>
  <si>
    <t>C75N1002051</t>
  </si>
  <si>
    <t>C74N1000939</t>
  </si>
  <si>
    <t>C56N1000577</t>
  </si>
  <si>
    <t>C79N2007857</t>
  </si>
  <si>
    <t>C4868005288</t>
  </si>
  <si>
    <t>C5671005898</t>
  </si>
  <si>
    <t>C44N1000825</t>
  </si>
  <si>
    <t>C7432002356</t>
  </si>
  <si>
    <t>C66N1000211</t>
  </si>
  <si>
    <t>C5238002369</t>
  </si>
  <si>
    <t>C75N1000551</t>
  </si>
  <si>
    <t>C49N1000604</t>
  </si>
  <si>
    <t>C79N1002089</t>
  </si>
  <si>
    <t>C62N1000215</t>
  </si>
  <si>
    <t>C79N1005308</t>
  </si>
  <si>
    <t>C89N1001096</t>
  </si>
  <si>
    <t>C70N1000142</t>
  </si>
  <si>
    <t>C7994018808</t>
  </si>
  <si>
    <t>C79N1005357</t>
  </si>
  <si>
    <t>C5498013413</t>
  </si>
  <si>
    <t>C83N1000852</t>
  </si>
  <si>
    <t>C46N1000915</t>
  </si>
  <si>
    <t>C64N1000140</t>
  </si>
  <si>
    <t>C54N1000351</t>
  </si>
  <si>
    <t>C60N1000318</t>
  </si>
  <si>
    <t>C70N1001134</t>
  </si>
  <si>
    <t>C79N1006429</t>
  </si>
  <si>
    <t>C56N1000851</t>
  </si>
  <si>
    <t>C68N1000412</t>
  </si>
  <si>
    <t>C5824019110</t>
  </si>
  <si>
    <t>C79N1005805</t>
  </si>
  <si>
    <t>C44N1000289</t>
  </si>
  <si>
    <t>C6401009395</t>
  </si>
  <si>
    <t>C87N1000969</t>
  </si>
  <si>
    <t>C66N1000930</t>
  </si>
  <si>
    <t>C92N1000235</t>
  </si>
  <si>
    <t>C79N1005045</t>
  </si>
  <si>
    <t>C60N1000420</t>
  </si>
  <si>
    <t>C72N1001096</t>
  </si>
  <si>
    <t>C96N1000278</t>
  </si>
  <si>
    <t>C7975017886</t>
  </si>
  <si>
    <t>C84N1000610</t>
  </si>
  <si>
    <t>C8729002737</t>
  </si>
  <si>
    <t>C79N1001117</t>
  </si>
  <si>
    <t>C75N1000145</t>
  </si>
  <si>
    <t>C9152014430</t>
  </si>
  <si>
    <t>C82N1000225</t>
  </si>
  <si>
    <t>C74N1000725</t>
  </si>
  <si>
    <t>C62N1000096</t>
  </si>
  <si>
    <t>C6775000897</t>
  </si>
  <si>
    <t>C79N1005182</t>
  </si>
  <si>
    <t>C86N1000519</t>
  </si>
  <si>
    <t>C68N1000660</t>
  </si>
  <si>
    <t>C64N1000552</t>
  </si>
  <si>
    <t>C80N1000281</t>
  </si>
  <si>
    <t>C48N1000569</t>
  </si>
  <si>
    <t>C4571001641</t>
  </si>
  <si>
    <t>C51N1000239</t>
  </si>
  <si>
    <t>C75N1002192</t>
  </si>
  <si>
    <t>C74N1000383</t>
  </si>
  <si>
    <t>C79N1007016</t>
  </si>
  <si>
    <t>C6292006343</t>
  </si>
  <si>
    <t>C70N1000856</t>
  </si>
  <si>
    <t>C5105001337</t>
  </si>
  <si>
    <t>C83N1000077</t>
  </si>
  <si>
    <t>C8066005342</t>
  </si>
  <si>
    <t>C74N1000712</t>
  </si>
  <si>
    <t>C49N1000824</t>
  </si>
  <si>
    <t>C86N1000067</t>
  </si>
  <si>
    <t>C84N1000250</t>
  </si>
  <si>
    <t>C58N1000389</t>
  </si>
  <si>
    <t>C75N1000012</t>
  </si>
  <si>
    <t>C68N1000646</t>
  </si>
  <si>
    <t>C94N1000546</t>
  </si>
  <si>
    <t>C9123014782</t>
  </si>
  <si>
    <t>C70N1001685</t>
  </si>
  <si>
    <t>C6639016141</t>
  </si>
  <si>
    <t>C6277010948</t>
  </si>
  <si>
    <t>C8464015661</t>
  </si>
  <si>
    <t>C95N1000181</t>
  </si>
  <si>
    <t>C64N1000271</t>
  </si>
  <si>
    <t>C79N1006534</t>
  </si>
  <si>
    <t>C44N1000643</t>
  </si>
  <si>
    <t>C79N1005608</t>
  </si>
  <si>
    <t>C92N1000322</t>
  </si>
  <si>
    <t>C54N1000617</t>
  </si>
  <si>
    <t>C48N1001344</t>
  </si>
  <si>
    <t>C79N1006608</t>
  </si>
  <si>
    <t>C89N1001101</t>
  </si>
  <si>
    <t>C79N1005415</t>
  </si>
  <si>
    <t>C79N1000775</t>
  </si>
  <si>
    <t>C80N1000140</t>
  </si>
  <si>
    <t>C84N1000193</t>
  </si>
  <si>
    <t>C79N1006116</t>
  </si>
  <si>
    <t>C75N1002046</t>
  </si>
  <si>
    <t>C44N1000907</t>
  </si>
  <si>
    <t>C86N1000076</t>
  </si>
  <si>
    <t>C82N1000157</t>
  </si>
  <si>
    <t>C75N1002519</t>
  </si>
  <si>
    <t>C79N1006615</t>
  </si>
  <si>
    <t>C51N1000974</t>
  </si>
  <si>
    <t>C70N1001080</t>
  </si>
  <si>
    <t>C91N1000406</t>
  </si>
  <si>
    <t>C52N1001198</t>
  </si>
  <si>
    <t>C84N1000052</t>
  </si>
  <si>
    <t>C44N1000149</t>
  </si>
  <si>
    <t>C9127017569</t>
  </si>
  <si>
    <t>C75N1000046</t>
  </si>
  <si>
    <t>C79N1005350</t>
  </si>
  <si>
    <t>C48N1001330</t>
  </si>
  <si>
    <t>C44N1001006</t>
  </si>
  <si>
    <t>C52N1000204</t>
  </si>
  <si>
    <t>C44N1000552</t>
  </si>
  <si>
    <t>C72N1000094</t>
  </si>
  <si>
    <t>C60N1000523</t>
  </si>
  <si>
    <t>C72N1001100</t>
  </si>
  <si>
    <t>C92N1001052</t>
  </si>
  <si>
    <t>C45N1000668</t>
  </si>
  <si>
    <t>C72N1001027</t>
  </si>
  <si>
    <t>C91N1000561</t>
  </si>
  <si>
    <t>C5493011817</t>
  </si>
  <si>
    <t>C44N1000791</t>
  </si>
  <si>
    <t>C70N1001141</t>
  </si>
  <si>
    <t>C49N1000744</t>
  </si>
  <si>
    <t>C5635001751</t>
  </si>
  <si>
    <t>C66N1000734</t>
  </si>
  <si>
    <t>C52N1001116</t>
  </si>
  <si>
    <t>C75N1002892</t>
  </si>
  <si>
    <t>C44N1000319</t>
  </si>
  <si>
    <t>C54N1000280</t>
  </si>
  <si>
    <t>C48N1001078</t>
  </si>
  <si>
    <t>C51N1000504</t>
  </si>
  <si>
    <t>C91N1000506</t>
  </si>
  <si>
    <t>C49N1000358</t>
  </si>
  <si>
    <t>C89N1000416</t>
  </si>
  <si>
    <t>C79N1000171</t>
  </si>
  <si>
    <t>C8697004681</t>
  </si>
  <si>
    <t>C7067013216</t>
  </si>
  <si>
    <t>C82N1000487</t>
  </si>
  <si>
    <t>C6775000844</t>
  </si>
  <si>
    <t>C79N1000466</t>
  </si>
  <si>
    <t>C82N1000373</t>
  </si>
  <si>
    <t>C52N1000168</t>
  </si>
  <si>
    <t>C9575014206</t>
  </si>
  <si>
    <t>C52N1000778</t>
  </si>
  <si>
    <t>C79N1004571</t>
  </si>
  <si>
    <t>C79N1007245</t>
  </si>
  <si>
    <t>C89N1001097</t>
  </si>
  <si>
    <t>C6885003548</t>
  </si>
  <si>
    <t>C51N1000249</t>
  </si>
  <si>
    <t>C48N1000078</t>
  </si>
  <si>
    <t>C49N1000381</t>
  </si>
  <si>
    <t>C70N1001603</t>
  </si>
  <si>
    <t>C79N1001772</t>
  </si>
  <si>
    <t>C4629005668</t>
  </si>
  <si>
    <t>C49N1000157</t>
  </si>
  <si>
    <t>C58N1000282</t>
  </si>
  <si>
    <t>C46N1000755</t>
  </si>
  <si>
    <t>C8418016073</t>
  </si>
  <si>
    <t>C6076001979</t>
  </si>
  <si>
    <t>C64N1000609</t>
  </si>
  <si>
    <t>C6644010716</t>
  </si>
  <si>
    <t>C75N1001549</t>
  </si>
  <si>
    <t>C9286009027</t>
  </si>
  <si>
    <t>C79N1000587</t>
  </si>
  <si>
    <t>C79N1002427</t>
  </si>
  <si>
    <t>C7980016960</t>
  </si>
  <si>
    <t>C66N1000525</t>
  </si>
  <si>
    <t>C95N1000002</t>
  </si>
  <si>
    <t>C46N1000420</t>
  </si>
  <si>
    <t>C67N1000143</t>
  </si>
  <si>
    <t>C66N1000568</t>
  </si>
  <si>
    <t>C5249002056</t>
  </si>
  <si>
    <t>C75N1001036</t>
  </si>
  <si>
    <t>C6649003798</t>
  </si>
  <si>
    <t>C75N1002796</t>
  </si>
  <si>
    <t>C79N1006063</t>
  </si>
  <si>
    <t>C54N1000828</t>
  </si>
  <si>
    <t>C75N1002850</t>
  </si>
  <si>
    <t>C92N1000336</t>
  </si>
  <si>
    <t>C75N1001088</t>
  </si>
  <si>
    <t>C79N1000516</t>
  </si>
  <si>
    <t>C49N1000586</t>
  </si>
  <si>
    <t>C79N1004464</t>
  </si>
  <si>
    <t>C79N1000979</t>
  </si>
  <si>
    <t>C79N1004596</t>
  </si>
  <si>
    <t>C7525013384</t>
  </si>
  <si>
    <t>C58N1000167</t>
  </si>
  <si>
    <t>C58N1000276</t>
  </si>
  <si>
    <t>C8220001911</t>
  </si>
  <si>
    <t>C92N1000968</t>
  </si>
  <si>
    <t>C87N1000482</t>
  </si>
  <si>
    <t>C96N1000308</t>
  </si>
  <si>
    <t>C7531017827</t>
  </si>
  <si>
    <t>C79N1001998</t>
  </si>
  <si>
    <t>C48N1000309</t>
  </si>
  <si>
    <t>C45N1000545</t>
  </si>
  <si>
    <t>C52N1000456</t>
  </si>
  <si>
    <t>C4981008542</t>
  </si>
  <si>
    <t>C7577012142</t>
  </si>
  <si>
    <t>C70N1001381</t>
  </si>
  <si>
    <t>C79N1002942</t>
  </si>
  <si>
    <t>C70N1001130</t>
  </si>
  <si>
    <t>C92N1000496</t>
  </si>
  <si>
    <t>C74N1000068</t>
  </si>
  <si>
    <t>C80N1000060</t>
  </si>
  <si>
    <t>C72N1000806</t>
  </si>
  <si>
    <t>C7452000789</t>
  </si>
  <si>
    <t>C6662005130</t>
  </si>
  <si>
    <t>C8798012598</t>
  </si>
  <si>
    <t>C91N1001344</t>
  </si>
  <si>
    <t>C52N1001178</t>
  </si>
  <si>
    <t>C89N1000783</t>
  </si>
  <si>
    <t>C91N1001294</t>
  </si>
  <si>
    <t>C79N1007705</t>
  </si>
  <si>
    <t>C9191007360</t>
  </si>
  <si>
    <t>C44N1000558</t>
  </si>
  <si>
    <t>C46N1000794</t>
  </si>
  <si>
    <t>C91N1001363</t>
  </si>
  <si>
    <t>C72N1001217</t>
  </si>
  <si>
    <t>C82N1000445</t>
  </si>
  <si>
    <t>C7064004226</t>
  </si>
  <si>
    <t>C45N1000600</t>
  </si>
  <si>
    <t>C8218010667</t>
  </si>
  <si>
    <t>C6039003732</t>
  </si>
  <si>
    <t>C79N1005556</t>
  </si>
  <si>
    <t>C72N1000881</t>
  </si>
  <si>
    <t>C44N1000306</t>
  </si>
  <si>
    <t>C6698007438</t>
  </si>
  <si>
    <t>C6613015918</t>
  </si>
  <si>
    <t>C79N1007361</t>
  </si>
  <si>
    <t>C72N1001041</t>
  </si>
  <si>
    <t>C48N1000260</t>
  </si>
  <si>
    <t>C66N1000510</t>
  </si>
  <si>
    <t>C7475018948</t>
  </si>
  <si>
    <t>C5253008479</t>
  </si>
  <si>
    <t>C83N1000794</t>
  </si>
  <si>
    <t>C54N1000213</t>
  </si>
  <si>
    <t>C8403013139</t>
  </si>
  <si>
    <t>C64N1000264</t>
  </si>
  <si>
    <t>C48N1001530</t>
  </si>
  <si>
    <t>C5251001949</t>
  </si>
  <si>
    <t>C54N1000875</t>
  </si>
  <si>
    <t>C83N1000528</t>
  </si>
  <si>
    <t>C6042001637</t>
  </si>
  <si>
    <t>C6495018011</t>
  </si>
  <si>
    <t>C60N1000439</t>
  </si>
  <si>
    <t>C7909016390</t>
  </si>
  <si>
    <t>C5463003117</t>
  </si>
  <si>
    <t>C58N1000126</t>
  </si>
  <si>
    <t>C6669008331</t>
  </si>
  <si>
    <t>C92N1000072</t>
  </si>
  <si>
    <t>C51N1000643</t>
  </si>
  <si>
    <t>C89N1001124</t>
  </si>
  <si>
    <t>C75N1001819</t>
  </si>
  <si>
    <t>C84N1000161</t>
  </si>
  <si>
    <t>C8023016215</t>
  </si>
  <si>
    <t>C89N1000058</t>
  </si>
  <si>
    <t>C48N1001382</t>
  </si>
  <si>
    <t>C4590018380</t>
  </si>
  <si>
    <t>C5237014086</t>
  </si>
  <si>
    <t>C8212018547</t>
  </si>
  <si>
    <t>C84N1000091</t>
  </si>
  <si>
    <t>C48N1000646</t>
  </si>
  <si>
    <t>C92N1000824</t>
  </si>
  <si>
    <t>C68N1000736</t>
  </si>
  <si>
    <t>C56N1000583</t>
  </si>
  <si>
    <t>C92N1000558</t>
  </si>
  <si>
    <t>C49N1001215</t>
  </si>
  <si>
    <t>C79N1000574</t>
  </si>
  <si>
    <t>C4921006040</t>
  </si>
  <si>
    <t>C4684002840</t>
  </si>
  <si>
    <t>C74N1000150</t>
  </si>
  <si>
    <t>C92N1000851</t>
  </si>
  <si>
    <t>C64N1000507</t>
  </si>
  <si>
    <t>C96N1000153</t>
  </si>
  <si>
    <t>C51N1001015</t>
  </si>
  <si>
    <t>C51N1000161</t>
  </si>
  <si>
    <t>C49N1000178</t>
  </si>
  <si>
    <t>C75N1001541</t>
  </si>
  <si>
    <t>C74N1000693</t>
  </si>
  <si>
    <t>C66N1000218</t>
  </si>
  <si>
    <t>C62N1000033</t>
  </si>
  <si>
    <t>C79N1004884</t>
  </si>
  <si>
    <t>C75N1001158</t>
  </si>
  <si>
    <t>C68N1000130</t>
  </si>
  <si>
    <t>C70N1001175</t>
  </si>
  <si>
    <t>C75N1000055</t>
  </si>
  <si>
    <t>C7919016804</t>
  </si>
  <si>
    <t>C92N1000463</t>
  </si>
  <si>
    <t>C48N1000172</t>
  </si>
  <si>
    <t>C46N1000269</t>
  </si>
  <si>
    <t>C91N1000803</t>
  </si>
  <si>
    <t>C91N1000105</t>
  </si>
  <si>
    <t>C56N1000638</t>
  </si>
  <si>
    <t>C92N1000626</t>
  </si>
  <si>
    <t>C45N1000699</t>
  </si>
  <si>
    <t>C82N1000192</t>
  </si>
  <si>
    <t>C89N1001207</t>
  </si>
  <si>
    <t>C79N1005230</t>
  </si>
  <si>
    <t>C79N1005205</t>
  </si>
  <si>
    <t>C54N1000855</t>
  </si>
  <si>
    <t>C48N1000418</t>
  </si>
  <si>
    <t>C70N1001189</t>
  </si>
  <si>
    <t>C8981015550</t>
  </si>
  <si>
    <t>C79N1005565</t>
  </si>
  <si>
    <t>C91N1000028</t>
  </si>
  <si>
    <t>C7954014078</t>
  </si>
  <si>
    <t>C68N1001006</t>
  </si>
  <si>
    <t>C75N1000042</t>
  </si>
  <si>
    <t>C67N1000232</t>
  </si>
  <si>
    <t>C74N1000262</t>
  </si>
  <si>
    <t>C56N1000762</t>
  </si>
  <si>
    <t>C70N1000246</t>
  </si>
  <si>
    <t>C6643007506</t>
  </si>
  <si>
    <t>C54N1000395</t>
  </si>
  <si>
    <t>C9136017671</t>
  </si>
  <si>
    <t>C5206000328</t>
  </si>
  <si>
    <t>C79N1005493</t>
  </si>
  <si>
    <t>C84N1000055</t>
  </si>
  <si>
    <t>C67N1000474</t>
  </si>
  <si>
    <t>C92N1000473</t>
  </si>
  <si>
    <t>C75N1001250</t>
  </si>
  <si>
    <t>C96N1000443</t>
  </si>
  <si>
    <t>C79N1005992</t>
  </si>
  <si>
    <t>C48N1000507</t>
  </si>
  <si>
    <t>C72N1000935</t>
  </si>
  <si>
    <t>C75N1001917</t>
  </si>
  <si>
    <t>C75N1002359</t>
  </si>
  <si>
    <t>C79N1004801</t>
  </si>
  <si>
    <t>C79N1001297</t>
  </si>
  <si>
    <t>C80N1000763</t>
  </si>
  <si>
    <t>C79N1003426</t>
  </si>
  <si>
    <t>C79N1000132</t>
  </si>
  <si>
    <t>C68N1000463</t>
  </si>
  <si>
    <t>C86N1000613</t>
  </si>
  <si>
    <t>C79N1005091</t>
  </si>
  <si>
    <t>C60N1000177</t>
  </si>
  <si>
    <t>C89N1001133</t>
  </si>
  <si>
    <t>C79N1004644</t>
  </si>
  <si>
    <t>C54N1000159</t>
  </si>
  <si>
    <t>C79N1007194</t>
  </si>
  <si>
    <t>C79N1004709</t>
  </si>
  <si>
    <t>C83N1000163</t>
  </si>
  <si>
    <t>C48N1000771</t>
  </si>
  <si>
    <t>C9572000606</t>
  </si>
  <si>
    <t>C67N1000357</t>
  </si>
  <si>
    <t>C79N1007295</t>
  </si>
  <si>
    <t>C56N2001041</t>
  </si>
  <si>
    <t>C95N1000203</t>
  </si>
  <si>
    <t>C79N1002507</t>
  </si>
  <si>
    <t>C89N1000574</t>
  </si>
  <si>
    <t>C82N1000482</t>
  </si>
  <si>
    <t>C92N1000181</t>
  </si>
  <si>
    <t>C70N1000208</t>
  </si>
  <si>
    <t>C92N1000398</t>
  </si>
  <si>
    <t>C5216019378</t>
  </si>
  <si>
    <t>C94N1000442</t>
  </si>
  <si>
    <t>C87N1000156</t>
  </si>
  <si>
    <t>C74N1000110</t>
  </si>
  <si>
    <t>C58N1000005</t>
  </si>
  <si>
    <t>C45N1000586</t>
  </si>
  <si>
    <t>C79N1004158</t>
  </si>
  <si>
    <t>C48N1000930</t>
  </si>
  <si>
    <t>C46N1001009</t>
  </si>
  <si>
    <t>C79N1001113</t>
  </si>
  <si>
    <t>C8246004796</t>
  </si>
  <si>
    <t>C9103018003</t>
  </si>
  <si>
    <t>C9401018267</t>
  </si>
  <si>
    <t>C9416011901</t>
  </si>
  <si>
    <t>C64N1000091</t>
  </si>
  <si>
    <t>C92N1000435</t>
  </si>
  <si>
    <t>C54N1000787</t>
  </si>
  <si>
    <t>C92N1001128</t>
  </si>
  <si>
    <t>C75N1001671</t>
  </si>
  <si>
    <t>C64N1000256</t>
  </si>
  <si>
    <t>C5226005677</t>
  </si>
  <si>
    <t>C5632018238</t>
  </si>
  <si>
    <t>C46N1000221</t>
  </si>
  <si>
    <t>C54N1000352</t>
  </si>
  <si>
    <t>C49N1000555</t>
  </si>
  <si>
    <t>C54N1000711</t>
  </si>
  <si>
    <t>C7043005975</t>
  </si>
  <si>
    <t>C74N1000041</t>
  </si>
  <si>
    <t>C83N1000805</t>
  </si>
  <si>
    <t>C48N1000518</t>
  </si>
  <si>
    <t>C89N1000638</t>
  </si>
  <si>
    <t>C49N1000197</t>
  </si>
  <si>
    <t>C52N1000793</t>
  </si>
  <si>
    <t>C68N1000229</t>
  </si>
  <si>
    <t>C82N1000681</t>
  </si>
  <si>
    <t>C70N1001162</t>
  </si>
  <si>
    <t>C49N1000253</t>
  </si>
  <si>
    <t>C62N1000040</t>
  </si>
  <si>
    <t>C62N1000323</t>
  </si>
  <si>
    <t>C4945008533</t>
  </si>
  <si>
    <t>C8279009425</t>
  </si>
  <si>
    <t>C8790011413</t>
  </si>
  <si>
    <t>C92N1000247</t>
  </si>
  <si>
    <t>C91N1000243</t>
  </si>
  <si>
    <t>C51N1000995</t>
  </si>
  <si>
    <t>C4625004660</t>
  </si>
  <si>
    <t>C91N1000301</t>
  </si>
  <si>
    <t>C72N1000473</t>
  </si>
  <si>
    <t>C79N1004885</t>
  </si>
  <si>
    <t>C84N1000089</t>
  </si>
  <si>
    <t>C51N1000558</t>
  </si>
  <si>
    <t>C8624000825</t>
  </si>
  <si>
    <t>C79N1001177</t>
  </si>
  <si>
    <t>C8719018758</t>
  </si>
  <si>
    <t>C79N1007559</t>
  </si>
  <si>
    <t>C79N1006314</t>
  </si>
  <si>
    <t>C45N1000705</t>
  </si>
  <si>
    <t>C75N1001535</t>
  </si>
  <si>
    <t>C7542012897</t>
  </si>
  <si>
    <t>C79N1007432</t>
  </si>
  <si>
    <t>C48N1001286</t>
  </si>
  <si>
    <t>C83N1000437</t>
  </si>
  <si>
    <t>C4545003189</t>
  </si>
  <si>
    <t>C56N1000280</t>
  </si>
  <si>
    <t>C9279017571</t>
  </si>
  <si>
    <t>C6497005552</t>
  </si>
  <si>
    <t>C68N1000813</t>
  </si>
  <si>
    <t>C89N1000747</t>
  </si>
  <si>
    <t>C7276016693</t>
  </si>
  <si>
    <t>C7999009320</t>
  </si>
  <si>
    <t>C79N1006124</t>
  </si>
  <si>
    <t>C79N1006407</t>
  </si>
  <si>
    <t>C51N1000225</t>
  </si>
  <si>
    <t>C51N1000378</t>
  </si>
  <si>
    <t>C8972004504</t>
  </si>
  <si>
    <t>C5283011106</t>
  </si>
  <si>
    <t>C49N1000167</t>
  </si>
  <si>
    <t>C82N1000472</t>
  </si>
  <si>
    <t>C7062013695</t>
  </si>
  <si>
    <t>C6293017024</t>
  </si>
  <si>
    <t>C75N1002682</t>
  </si>
  <si>
    <t>C7966015781</t>
  </si>
  <si>
    <t>C67N1000384</t>
  </si>
  <si>
    <t>C48N2001824</t>
  </si>
  <si>
    <t>C5653004857</t>
  </si>
  <si>
    <t>C79N1005165</t>
  </si>
  <si>
    <t>C5652018801</t>
  </si>
  <si>
    <t>C8297018574</t>
  </si>
  <si>
    <t>C87N1000374</t>
  </si>
  <si>
    <t>C7422002129</t>
  </si>
  <si>
    <t>C96N1000329</t>
  </si>
  <si>
    <t>C79N1000678</t>
  </si>
  <si>
    <t>C4653010429</t>
  </si>
  <si>
    <t>C79N1007624</t>
  </si>
  <si>
    <t>C79N1004424</t>
  </si>
  <si>
    <t>C75N1000946</t>
  </si>
  <si>
    <t>C75N1002160</t>
  </si>
  <si>
    <t>C51N1001164</t>
  </si>
  <si>
    <t>C8602009099</t>
  </si>
  <si>
    <t>C79N1001149</t>
  </si>
  <si>
    <t>C87N1000982</t>
  </si>
  <si>
    <t>C4637006206</t>
  </si>
  <si>
    <t>C9190002036</t>
  </si>
  <si>
    <t>C79N1005036</t>
  </si>
  <si>
    <t>C6812000652</t>
  </si>
  <si>
    <t>C67N1000287</t>
  </si>
  <si>
    <t>C82N1000695</t>
  </si>
  <si>
    <t>C68N1000037</t>
  </si>
  <si>
    <t>C9278000457</t>
  </si>
  <si>
    <t>C8779012436</t>
  </si>
  <si>
    <t>C54N1000364</t>
  </si>
  <si>
    <t>C79N1004758</t>
  </si>
  <si>
    <t>C6078004205</t>
  </si>
  <si>
    <t>C45N1000595</t>
  </si>
  <si>
    <t>C94N1000438</t>
  </si>
  <si>
    <t>C70N1000274</t>
  </si>
  <si>
    <t>C51N1000988</t>
  </si>
  <si>
    <t>C48N1001524</t>
  </si>
  <si>
    <t>C8047018323</t>
  </si>
  <si>
    <t>C52N1000056</t>
  </si>
  <si>
    <t>C49N1000535</t>
  </si>
  <si>
    <t>C79N1001745</t>
  </si>
  <si>
    <t>C48N1000279</t>
  </si>
  <si>
    <t>C7915009743</t>
  </si>
  <si>
    <t>C70N1001427</t>
  </si>
  <si>
    <t>C58N1000099</t>
  </si>
  <si>
    <t>C6255018827</t>
  </si>
  <si>
    <t>C64N1000602</t>
  </si>
  <si>
    <t>C66N1000261</t>
  </si>
  <si>
    <t>C9671011640</t>
  </si>
  <si>
    <t>C52N1000186</t>
  </si>
  <si>
    <t>C79N1002191</t>
  </si>
  <si>
    <t>C44N1000104</t>
  </si>
  <si>
    <t>C91N1000673</t>
  </si>
  <si>
    <t>C5163000690</t>
  </si>
  <si>
    <t>C45N1000603</t>
  </si>
  <si>
    <t>C58N1000302</t>
  </si>
  <si>
    <t>C52N1000350</t>
  </si>
  <si>
    <t>C5863008874</t>
  </si>
  <si>
    <t>C6834014983</t>
  </si>
  <si>
    <t>C91N1000556</t>
  </si>
  <si>
    <t>C44N1000496</t>
  </si>
  <si>
    <t>C8950006260</t>
  </si>
  <si>
    <t>C94N1000003</t>
  </si>
  <si>
    <t>C9142009547</t>
  </si>
  <si>
    <t>C64N2001112</t>
  </si>
  <si>
    <t>C75N1000406</t>
  </si>
  <si>
    <t>C9451013952</t>
  </si>
  <si>
    <t>C9424015699</t>
  </si>
  <si>
    <t>C91N1000442</t>
  </si>
  <si>
    <t>C8672018015</t>
  </si>
  <si>
    <t>C64N1000555</t>
  </si>
  <si>
    <t>C96N1000144</t>
  </si>
  <si>
    <t>C6740006102</t>
  </si>
  <si>
    <t>C8232012166</t>
  </si>
  <si>
    <t>C80N1000776</t>
  </si>
  <si>
    <t>C72N1001261</t>
  </si>
  <si>
    <t>C68N1000642</t>
  </si>
  <si>
    <t>C6813007934</t>
  </si>
  <si>
    <t>C79N1004795</t>
  </si>
  <si>
    <t>C44N1000582</t>
  </si>
  <si>
    <t>C75N1000361</t>
  </si>
  <si>
    <t>C56N1000881</t>
  </si>
  <si>
    <t>C89N1001161</t>
  </si>
  <si>
    <t>C7525002714</t>
  </si>
  <si>
    <t>C6043010840</t>
  </si>
  <si>
    <t>C83N1000101</t>
  </si>
  <si>
    <t>C8075006416</t>
  </si>
  <si>
    <t>C66N1000550</t>
  </si>
  <si>
    <t>C7975016527</t>
  </si>
  <si>
    <t>C52N1001202</t>
  </si>
  <si>
    <t>C4883002100</t>
  </si>
  <si>
    <t>C54N1000860</t>
  </si>
  <si>
    <t>C74N1000064</t>
  </si>
  <si>
    <t>C9279016909</t>
  </si>
  <si>
    <t>C74N1000132</t>
  </si>
  <si>
    <t>C8765013890</t>
  </si>
  <si>
    <t>C48N1001571</t>
  </si>
  <si>
    <t>C9588015907</t>
  </si>
  <si>
    <t>C64N1000186</t>
  </si>
  <si>
    <t>C56N1000716</t>
  </si>
  <si>
    <t>C66N1000443</t>
  </si>
  <si>
    <t>C5431010453</t>
  </si>
  <si>
    <t>C95N1000441</t>
  </si>
  <si>
    <t>C75N1000024</t>
  </si>
  <si>
    <t>C70N1000100</t>
  </si>
  <si>
    <t>C79N1000718</t>
  </si>
  <si>
    <t>C79N1005117</t>
  </si>
  <si>
    <t>C79N1007792</t>
  </si>
  <si>
    <t>C79N1001185</t>
  </si>
  <si>
    <t>C8075017809</t>
  </si>
  <si>
    <t>C75N1002338</t>
  </si>
  <si>
    <t>C79N1006611</t>
  </si>
  <si>
    <t>C89N1000704</t>
  </si>
  <si>
    <t>C4937006013</t>
  </si>
  <si>
    <t>C62N1000128</t>
  </si>
  <si>
    <t>C75N1000610</t>
  </si>
  <si>
    <t>C64N1000498</t>
  </si>
  <si>
    <t>C84N1000374</t>
  </si>
  <si>
    <t>C74N1000790</t>
  </si>
  <si>
    <t>C72N1000282</t>
  </si>
  <si>
    <t>C5205001740</t>
  </si>
  <si>
    <t>C45N1000279</t>
  </si>
  <si>
    <t>C48N1000803</t>
  </si>
  <si>
    <t>C72N1000646</t>
  </si>
  <si>
    <t>C66N1000432</t>
  </si>
  <si>
    <t>C79N1006845</t>
  </si>
  <si>
    <t>C7412005192</t>
  </si>
  <si>
    <t>C67N1000189</t>
  </si>
  <si>
    <t>C8772012476</t>
  </si>
  <si>
    <t>C8247006712</t>
  </si>
  <si>
    <t>C8771004751</t>
  </si>
  <si>
    <t>C45N1000299</t>
  </si>
  <si>
    <t>C4920004646</t>
  </si>
  <si>
    <t>C94N1000379</t>
  </si>
  <si>
    <t>C6655012909</t>
  </si>
  <si>
    <t>C91N1000850</t>
  </si>
  <si>
    <t>C92N1000648</t>
  </si>
  <si>
    <t>C66N1000614</t>
  </si>
  <si>
    <t>C79N1000337</t>
  </si>
  <si>
    <t>C56N1000352</t>
  </si>
  <si>
    <t>C7965017572</t>
  </si>
  <si>
    <t>C79N1005894</t>
  </si>
  <si>
    <t>C89N1000230</t>
  </si>
  <si>
    <t>C7965018053</t>
  </si>
  <si>
    <t>C87N1000498</t>
  </si>
  <si>
    <t>C68N1000774</t>
  </si>
  <si>
    <t>C51N1000906</t>
  </si>
  <si>
    <t>C82N1000490</t>
  </si>
  <si>
    <t>C79N1006256</t>
  </si>
  <si>
    <t>C54N1000265</t>
  </si>
  <si>
    <t>C89N1000188</t>
  </si>
  <si>
    <t>C7948004283</t>
  </si>
  <si>
    <t>C79N1003576</t>
  </si>
  <si>
    <t>C60N1000155</t>
  </si>
  <si>
    <t>C79N1007386</t>
  </si>
  <si>
    <t>C96N1000603</t>
  </si>
  <si>
    <t>C74N1000767</t>
  </si>
  <si>
    <t>C56N1000537</t>
  </si>
  <si>
    <t>C7035009163</t>
  </si>
  <si>
    <t>C92N1000940</t>
  </si>
  <si>
    <t>C6885002341</t>
  </si>
  <si>
    <t>C89N1000534</t>
  </si>
  <si>
    <t>C54N1000249</t>
  </si>
  <si>
    <t>C80N1000554</t>
  </si>
  <si>
    <t>C49N1000200</t>
  </si>
  <si>
    <t>C4803010166</t>
  </si>
  <si>
    <t>C80N1000298</t>
  </si>
  <si>
    <t>C8798016665</t>
  </si>
  <si>
    <t>C79N1002446</t>
  </si>
  <si>
    <t>C7570009048</t>
  </si>
  <si>
    <t>C44N1000638</t>
  </si>
  <si>
    <t>C56N1000955</t>
  </si>
  <si>
    <t>C48N1001401</t>
  </si>
  <si>
    <t>C67N1000105</t>
  </si>
  <si>
    <t>C95N1000140</t>
  </si>
  <si>
    <t>C75N1001184</t>
  </si>
  <si>
    <t>C48N1000972</t>
  </si>
  <si>
    <t>C89N1000624</t>
  </si>
  <si>
    <t>C91N1000470</t>
  </si>
  <si>
    <t>C52N1000824</t>
  </si>
  <si>
    <t>C44N1000778</t>
  </si>
  <si>
    <t>C75N1000812</t>
  </si>
  <si>
    <t>C4670001664</t>
  </si>
  <si>
    <t>C66N1000668</t>
  </si>
  <si>
    <t>C79N1007538</t>
  </si>
  <si>
    <t>C68N1000190</t>
  </si>
  <si>
    <t>C91N1000525</t>
  </si>
  <si>
    <t>C48N1000500</t>
  </si>
  <si>
    <t>C79N1006176</t>
  </si>
  <si>
    <t>C79N1006685</t>
  </si>
  <si>
    <t>C49N1001201</t>
  </si>
  <si>
    <t>C48N1001065</t>
  </si>
  <si>
    <t>C60N1000296</t>
  </si>
  <si>
    <t>C74N1000466</t>
  </si>
  <si>
    <t>C96N1000832</t>
  </si>
  <si>
    <t>C62N1000115</t>
  </si>
  <si>
    <t>C45N1000648</t>
  </si>
  <si>
    <t>C6033015391</t>
  </si>
  <si>
    <t>C82N1000221</t>
  </si>
  <si>
    <t>C83N1000232</t>
  </si>
  <si>
    <t>C64N1001060</t>
  </si>
  <si>
    <t>C51N1001114</t>
  </si>
  <si>
    <t>C68N1000787</t>
  </si>
  <si>
    <t>C8367010093</t>
  </si>
  <si>
    <t>C8620017415</t>
  </si>
  <si>
    <t>C74N1000107</t>
  </si>
  <si>
    <t>C75N1002207</t>
  </si>
  <si>
    <t>C51N1001094</t>
  </si>
  <si>
    <t>C79N1004617</t>
  </si>
  <si>
    <t>C60N1000427</t>
  </si>
  <si>
    <t>C74N1000486</t>
  </si>
  <si>
    <t>C70N1000479</t>
  </si>
  <si>
    <t>C8982012472</t>
  </si>
  <si>
    <t>C89N1000514</t>
  </si>
  <si>
    <t>C45N1000651</t>
  </si>
  <si>
    <t>C6252019491</t>
  </si>
  <si>
    <t>C8272011105</t>
  </si>
  <si>
    <t>C7490003803</t>
  </si>
  <si>
    <t>C82N1000411</t>
  </si>
  <si>
    <t>C72N1000949</t>
  </si>
  <si>
    <t>C92N1000454</t>
  </si>
  <si>
    <t>C56N1000607</t>
  </si>
  <si>
    <t>C86N1000080</t>
  </si>
  <si>
    <t>C8909007946</t>
  </si>
  <si>
    <t>C72N1001097</t>
  </si>
  <si>
    <t>C49N1000221</t>
  </si>
  <si>
    <t>C64N1000688</t>
  </si>
  <si>
    <t>C5426012837</t>
  </si>
  <si>
    <t>C7941017740</t>
  </si>
  <si>
    <t>C62N1000228</t>
  </si>
  <si>
    <t>C66N1000365</t>
  </si>
  <si>
    <t>C60N1000261</t>
  </si>
  <si>
    <t>C89N1000933</t>
  </si>
  <si>
    <t>C7440008611</t>
  </si>
  <si>
    <t>C5436003522</t>
  </si>
  <si>
    <t>C75N1001121</t>
  </si>
  <si>
    <t>C84N1000001</t>
  </si>
  <si>
    <t>C52N1000816</t>
  </si>
  <si>
    <t>C89N1000287</t>
  </si>
  <si>
    <t>C83N1000743</t>
  </si>
  <si>
    <t>C64N1000717</t>
  </si>
  <si>
    <t>C7922017840</t>
  </si>
  <si>
    <t>C58N1000134</t>
  </si>
  <si>
    <t>C6296004604</t>
  </si>
  <si>
    <t>C9138017464</t>
  </si>
  <si>
    <t>C68N1000932</t>
  </si>
  <si>
    <t>C54N1000769</t>
  </si>
  <si>
    <t>C79N1000161</t>
  </si>
  <si>
    <t>C7457017310</t>
  </si>
  <si>
    <t>C75N1001334</t>
  </si>
  <si>
    <t>C83N1000194</t>
  </si>
  <si>
    <t>C6424005940</t>
  </si>
  <si>
    <t>C79N1001391</t>
  </si>
  <si>
    <t>C54N1000331</t>
  </si>
  <si>
    <t>C44N1000728</t>
  </si>
  <si>
    <t>C74N1000266</t>
  </si>
  <si>
    <t>C5233006204</t>
  </si>
  <si>
    <t>C66N1001109</t>
  </si>
  <si>
    <t>C52N1000267</t>
  </si>
  <si>
    <t>C83N1000444</t>
  </si>
  <si>
    <t>C56N1000616</t>
  </si>
  <si>
    <t>C87N1000770</t>
  </si>
  <si>
    <t>C64N1000226</t>
  </si>
  <si>
    <t>C79N1005897</t>
  </si>
  <si>
    <t>C83N1000179</t>
  </si>
  <si>
    <t>C6435016505</t>
  </si>
  <si>
    <t>C64N1000548</t>
  </si>
  <si>
    <t>C9283014758</t>
  </si>
  <si>
    <t>C6468013333</t>
  </si>
  <si>
    <t>C8919006070</t>
  </si>
  <si>
    <t>C89N1001129</t>
  </si>
  <si>
    <t>C68N1000617</t>
  </si>
  <si>
    <t>C75N1000109</t>
  </si>
  <si>
    <t>C5465001237</t>
  </si>
  <si>
    <t>C79N1002343</t>
  </si>
  <si>
    <t>C64N1000595</t>
  </si>
  <si>
    <t>C4531017422</t>
  </si>
  <si>
    <t>C7936001556</t>
  </si>
  <si>
    <t>C7572016877</t>
  </si>
  <si>
    <t>C92N1000010</t>
  </si>
  <si>
    <t>C89N1000595</t>
  </si>
  <si>
    <t>C6620012641</t>
  </si>
  <si>
    <t>C44N1000391</t>
  </si>
  <si>
    <t>C9623011611</t>
  </si>
  <si>
    <t>C6816013767</t>
  </si>
  <si>
    <t>C80N1000638</t>
  </si>
  <si>
    <t>C51N1000442</t>
  </si>
  <si>
    <t>C8922012417</t>
  </si>
  <si>
    <t>C72N1000567</t>
  </si>
  <si>
    <t>C91N1000900</t>
  </si>
  <si>
    <t>C66N1000878</t>
  </si>
  <si>
    <t>C7259014454</t>
  </si>
  <si>
    <t>C62N1000231</t>
  </si>
  <si>
    <t>C8488001291</t>
  </si>
  <si>
    <t>C70N1000606</t>
  </si>
  <si>
    <t>C60N1000097</t>
  </si>
  <si>
    <t>C5446010632</t>
  </si>
  <si>
    <t>C79N1000400</t>
  </si>
  <si>
    <t>C62N1000087</t>
  </si>
  <si>
    <t>C79N1004665</t>
  </si>
  <si>
    <t>C7928014563</t>
  </si>
  <si>
    <t>C72N1000834</t>
  </si>
  <si>
    <t>C87N1000251</t>
  </si>
  <si>
    <t>C75N1001614</t>
  </si>
  <si>
    <t>C84N1000158</t>
  </si>
  <si>
    <t>C5644003310</t>
  </si>
  <si>
    <t>C51N1000314</t>
  </si>
  <si>
    <t>C72N1000755</t>
  </si>
  <si>
    <t>C7497002382</t>
  </si>
  <si>
    <t>C4523012908</t>
  </si>
  <si>
    <t>C89N1001155</t>
  </si>
  <si>
    <t>C7075012240</t>
  </si>
  <si>
    <t>C51N1000328</t>
  </si>
  <si>
    <t>C5445018715</t>
  </si>
  <si>
    <t>C68N1000012</t>
  </si>
  <si>
    <t>C79N1005214</t>
  </si>
  <si>
    <t>C83N1000220</t>
  </si>
  <si>
    <t>C4681014788</t>
  </si>
  <si>
    <t>C92N1000402</t>
  </si>
  <si>
    <t>C82N1000053</t>
  </si>
  <si>
    <t>C5681016382</t>
  </si>
  <si>
    <t>C62N1000366</t>
  </si>
  <si>
    <t>C60N1000440</t>
  </si>
  <si>
    <t>C56N1000576</t>
  </si>
  <si>
    <t>C6436015943</t>
  </si>
  <si>
    <t>C56N1000343</t>
  </si>
  <si>
    <t>C62N1000186</t>
  </si>
  <si>
    <t>C79N1005542</t>
  </si>
  <si>
    <t>C5201018467</t>
  </si>
  <si>
    <t>C83N1000387</t>
  </si>
  <si>
    <t>C6655016571</t>
  </si>
  <si>
    <t>C7566000210</t>
  </si>
  <si>
    <t>C62N1000342</t>
  </si>
  <si>
    <t>C5215015355</t>
  </si>
  <si>
    <t>C79N1007464</t>
  </si>
  <si>
    <t>C70N1000549</t>
  </si>
  <si>
    <t>C7950001608</t>
  </si>
  <si>
    <t>C54N1000745</t>
  </si>
  <si>
    <t>C66N1000887</t>
  </si>
  <si>
    <t>C75N1001531</t>
  </si>
  <si>
    <t>C5658019555</t>
  </si>
  <si>
    <t>C6419004296</t>
  </si>
  <si>
    <t>C56N1000474</t>
  </si>
  <si>
    <t>C72N1000628</t>
  </si>
  <si>
    <t>C79N1001146</t>
  </si>
  <si>
    <t>C87N1001161</t>
  </si>
  <si>
    <t>C79N1007067</t>
  </si>
  <si>
    <t>C4875005578</t>
  </si>
  <si>
    <t>C58N1000029</t>
  </si>
  <si>
    <t>C46N1000434</t>
  </si>
  <si>
    <t>C5629007630</t>
  </si>
  <si>
    <t>C7993005543</t>
  </si>
  <si>
    <t>C95N1000373</t>
  </si>
  <si>
    <t>C51N1001098</t>
  </si>
  <si>
    <t>C83N1000130</t>
  </si>
  <si>
    <t>C74N1000121</t>
  </si>
  <si>
    <t>C68N1000732</t>
  </si>
  <si>
    <t>C48N1001015</t>
  </si>
  <si>
    <t>C75N1001292</t>
  </si>
  <si>
    <t>C67N1000037</t>
  </si>
  <si>
    <t>C70N1001667</t>
  </si>
  <si>
    <t>C7928010336</t>
  </si>
  <si>
    <t>C92N1000278</t>
  </si>
  <si>
    <t>C5127016553</t>
  </si>
  <si>
    <t>C75N1002486</t>
  </si>
  <si>
    <t>C70N1001219</t>
  </si>
  <si>
    <t>C44N1000487</t>
  </si>
  <si>
    <t>C95N1000018</t>
  </si>
  <si>
    <t>C83N1000484</t>
  </si>
  <si>
    <t>C83N1000476</t>
  </si>
  <si>
    <t>C8714018684</t>
  </si>
  <si>
    <t>C68N1001046</t>
  </si>
  <si>
    <t>C94N1000523</t>
  </si>
  <si>
    <t>C74N1000741</t>
  </si>
  <si>
    <t>C8729004288</t>
  </si>
  <si>
    <t>C4864007844</t>
  </si>
  <si>
    <t>C7408002637</t>
  </si>
  <si>
    <t>C95N1000037</t>
  </si>
  <si>
    <t>C75N1002388</t>
  </si>
  <si>
    <t>C95N1000166</t>
  </si>
  <si>
    <t>C48N1000642</t>
  </si>
  <si>
    <t>C56N1000582</t>
  </si>
  <si>
    <t>C52N1001097</t>
  </si>
  <si>
    <t>C83N1000620</t>
  </si>
  <si>
    <t>C72N1001213</t>
  </si>
  <si>
    <t>C58N1000085</t>
  </si>
  <si>
    <t>C70N1001544</t>
  </si>
  <si>
    <t>C56N1000678</t>
  </si>
  <si>
    <t>C92N1000277</t>
  </si>
  <si>
    <t>C79N1001461</t>
  </si>
  <si>
    <t>C64N1000484</t>
  </si>
  <si>
    <t>C89N1001484</t>
  </si>
  <si>
    <t>C75N1001982</t>
  </si>
  <si>
    <t>C7977015109</t>
  </si>
  <si>
    <t>C48N1001037</t>
  </si>
  <si>
    <t>C75N1000653</t>
  </si>
  <si>
    <t>C79N1007365</t>
  </si>
  <si>
    <t>C48N1001744</t>
  </si>
  <si>
    <t>C75N1001925</t>
  </si>
  <si>
    <t>C83N1000445</t>
  </si>
  <si>
    <t>C44N1000117</t>
  </si>
  <si>
    <t>C74N1000030</t>
  </si>
  <si>
    <t>C60N1000663</t>
  </si>
  <si>
    <t>C96N1000323</t>
  </si>
  <si>
    <t>C6453004309</t>
  </si>
  <si>
    <t>C70N1000794</t>
  </si>
  <si>
    <t>C92N1000299</t>
  </si>
  <si>
    <t>C70N1001358</t>
  </si>
  <si>
    <t>C92N1000030</t>
  </si>
  <si>
    <t>C4530014415</t>
  </si>
  <si>
    <t>C74N1000742</t>
  </si>
  <si>
    <t>C54N1000235</t>
  </si>
  <si>
    <t>C89N1000489</t>
  </si>
  <si>
    <t>C8045018264</t>
  </si>
  <si>
    <t>C8271007510</t>
  </si>
  <si>
    <t>C8713006658</t>
  </si>
  <si>
    <t>C8244006454</t>
  </si>
  <si>
    <t>C62N1000427</t>
  </si>
  <si>
    <t>C75N1001166</t>
  </si>
  <si>
    <t>C4850017703</t>
  </si>
  <si>
    <t>C46N1000881</t>
  </si>
  <si>
    <t>C8259012971</t>
  </si>
  <si>
    <t>C44N1000787</t>
  </si>
  <si>
    <t>C75N1000651</t>
  </si>
  <si>
    <t>C87N1000174</t>
  </si>
  <si>
    <t>C79N1000272</t>
  </si>
  <si>
    <t>C79N1007431</t>
  </si>
  <si>
    <t>C54N1000090</t>
  </si>
  <si>
    <t>C46N1000237</t>
  </si>
  <si>
    <t>C84N1000093</t>
  </si>
  <si>
    <t>C87N1000553</t>
  </si>
  <si>
    <t>C67N1000036</t>
  </si>
  <si>
    <t>C7986011075</t>
  </si>
  <si>
    <t>C5202010540</t>
  </si>
  <si>
    <t>C75N1001299</t>
  </si>
  <si>
    <t>C9473017393</t>
  </si>
  <si>
    <t>C5297001753</t>
  </si>
  <si>
    <t>C8054008714</t>
  </si>
  <si>
    <t>C8227019060</t>
  </si>
  <si>
    <t>C52N1001237</t>
  </si>
  <si>
    <t>C8637004694</t>
  </si>
  <si>
    <t>C83N1000053</t>
  </si>
  <si>
    <t>C48N1001196</t>
  </si>
  <si>
    <t>C56N1000481</t>
  </si>
  <si>
    <t>C54N1000328</t>
  </si>
  <si>
    <t>C80N1000318</t>
  </si>
  <si>
    <t>C8702010488</t>
  </si>
  <si>
    <t>C52N1000443</t>
  </si>
  <si>
    <t>C94N1000020</t>
  </si>
  <si>
    <t>C54N1000074</t>
  </si>
  <si>
    <t>C7927014579</t>
  </si>
  <si>
    <t>C72N1000605</t>
  </si>
  <si>
    <t>C67N1000434</t>
  </si>
  <si>
    <t>C66N1000375</t>
  </si>
  <si>
    <t>C86N1000772</t>
  </si>
  <si>
    <t>C79N1001566</t>
  </si>
  <si>
    <t>C94N1000190</t>
  </si>
  <si>
    <t>C79N1004694</t>
  </si>
  <si>
    <t>C75N1001359</t>
  </si>
  <si>
    <t>C70N1000837</t>
  </si>
  <si>
    <t>C75N1001724</t>
  </si>
  <si>
    <t>C92N1000600</t>
  </si>
  <si>
    <t>C92N1000896</t>
  </si>
  <si>
    <t>C74N1000128</t>
  </si>
  <si>
    <t>C89N1000199</t>
  </si>
  <si>
    <t>C74N1000199</t>
  </si>
  <si>
    <t>C8213009682</t>
  </si>
  <si>
    <t>C91N1001230</t>
  </si>
  <si>
    <t>C68N1000178</t>
  </si>
  <si>
    <t>C56N1000561</t>
  </si>
  <si>
    <t>C56N1000852</t>
  </si>
  <si>
    <t>C80N1000085</t>
  </si>
  <si>
    <t>C62N1000170</t>
  </si>
  <si>
    <t>C4682007460</t>
  </si>
  <si>
    <t>C75N1001471</t>
  </si>
  <si>
    <t>C46N1000195</t>
  </si>
  <si>
    <t>C79N1006046</t>
  </si>
  <si>
    <t>C79N1000610</t>
  </si>
  <si>
    <t>C48N1001489</t>
  </si>
  <si>
    <t>C96N1000585</t>
  </si>
  <si>
    <t>C79N1004882</t>
  </si>
  <si>
    <t>C79N1001078</t>
  </si>
  <si>
    <t>C9202010275</t>
  </si>
  <si>
    <t>C94N1000265</t>
  </si>
  <si>
    <t>C72N1000258</t>
  </si>
  <si>
    <t>C74N1000433</t>
  </si>
  <si>
    <t>C83N1000129</t>
  </si>
  <si>
    <t>C79N1001126</t>
  </si>
  <si>
    <t>C4697001701</t>
  </si>
  <si>
    <t>C51N1001086</t>
  </si>
  <si>
    <t>C60N1000365</t>
  </si>
  <si>
    <t>C48N1000674</t>
  </si>
  <si>
    <t>C4541016760</t>
  </si>
  <si>
    <t>C79N1004637</t>
  </si>
  <si>
    <t>C52N1000812</t>
  </si>
  <si>
    <t>C4848006020</t>
  </si>
  <si>
    <t>C79N1000573</t>
  </si>
  <si>
    <t>C75N1000395</t>
  </si>
  <si>
    <t>C8205006783</t>
  </si>
  <si>
    <t>C7535016552</t>
  </si>
  <si>
    <t>C94N1000418</t>
  </si>
  <si>
    <t>C66N1000361</t>
  </si>
  <si>
    <t>C75N1000316</t>
  </si>
  <si>
    <t>C60N1000675</t>
  </si>
  <si>
    <t>C92N1000829</t>
  </si>
  <si>
    <t>C45N1000610</t>
  </si>
  <si>
    <t>C48N1000481</t>
  </si>
  <si>
    <t>C79N1000594</t>
  </si>
  <si>
    <t>C68N1000335</t>
  </si>
  <si>
    <t>C64N1000795</t>
  </si>
  <si>
    <t>C75N1001434</t>
  </si>
  <si>
    <t>C7272019117</t>
  </si>
  <si>
    <t>C79N1005468</t>
  </si>
  <si>
    <t>C54N1000488</t>
  </si>
  <si>
    <t>C79N1002834</t>
  </si>
  <si>
    <t>C7442015128</t>
  </si>
  <si>
    <t>C72N1000493</t>
  </si>
  <si>
    <t>C4954006678</t>
  </si>
  <si>
    <t>C66N1000434</t>
  </si>
  <si>
    <t>C62N1000042</t>
  </si>
  <si>
    <t>C79N1002626</t>
  </si>
  <si>
    <t>C79N1006076</t>
  </si>
  <si>
    <t>C75N1001717</t>
  </si>
  <si>
    <t>C95N1000526</t>
  </si>
  <si>
    <t>C51N1000489</t>
  </si>
  <si>
    <t>C89N1001312</t>
  </si>
  <si>
    <t>C82N1000047</t>
  </si>
  <si>
    <t>C44N1000703</t>
  </si>
  <si>
    <t>C66N1000297</t>
  </si>
  <si>
    <t>C74N1000124</t>
  </si>
  <si>
    <t>C84N1000179</t>
  </si>
  <si>
    <t>C95N1000395</t>
  </si>
  <si>
    <t>C8411010136</t>
  </si>
  <si>
    <t>C64N1000901</t>
  </si>
  <si>
    <t>C51N1001112</t>
  </si>
  <si>
    <t>C4963008506</t>
  </si>
  <si>
    <t>C79N1006955</t>
  </si>
  <si>
    <t>C72N1000498</t>
  </si>
  <si>
    <t>C79N1006815</t>
  </si>
  <si>
    <t>C79N1001531</t>
  </si>
  <si>
    <t>C75N1001550</t>
  </si>
  <si>
    <t>C46N1000611</t>
  </si>
  <si>
    <t>C79N1006122</t>
  </si>
  <si>
    <t>C4978004488</t>
  </si>
  <si>
    <t>C79N1002800</t>
  </si>
  <si>
    <t>C44N1000016</t>
  </si>
  <si>
    <t>C83N1000030</t>
  </si>
  <si>
    <t>C91N1000111</t>
  </si>
  <si>
    <t>C70N1000916</t>
  </si>
  <si>
    <t>C80N1000089</t>
  </si>
  <si>
    <t>C68N1000317</t>
  </si>
  <si>
    <t>C8783019348</t>
  </si>
  <si>
    <t>C96N1000484</t>
  </si>
  <si>
    <t>C56N1000409</t>
  </si>
  <si>
    <t>C52N1000473</t>
  </si>
  <si>
    <t>C82N1000012</t>
  </si>
  <si>
    <t>C56N1000829</t>
  </si>
  <si>
    <t>C64N1000396</t>
  </si>
  <si>
    <t>C5274004394</t>
  </si>
  <si>
    <t>C8964004727</t>
  </si>
  <si>
    <t>C79N1006171</t>
  </si>
  <si>
    <t>C7961011555</t>
  </si>
  <si>
    <t>C62N1000055</t>
  </si>
  <si>
    <t>C6846014702</t>
  </si>
  <si>
    <t>C80N1000117</t>
  </si>
  <si>
    <t>C49N1001164</t>
  </si>
  <si>
    <t>C46N1000267</t>
  </si>
  <si>
    <t>C86N1000648</t>
  </si>
  <si>
    <t>C96N1000396</t>
  </si>
  <si>
    <t>C49N2001218</t>
  </si>
  <si>
    <t>C6615013690</t>
  </si>
  <si>
    <t>C54N1000104</t>
  </si>
  <si>
    <t>C79N1005891</t>
  </si>
  <si>
    <t>C6242012942</t>
  </si>
  <si>
    <t>C5421004616</t>
  </si>
  <si>
    <t>C7027015375</t>
  </si>
  <si>
    <t>C87N1000495</t>
  </si>
  <si>
    <t>C82N1000713</t>
  </si>
  <si>
    <t>C48N1000086</t>
  </si>
  <si>
    <t>C48N1000746</t>
  </si>
  <si>
    <t>C44N1000841</t>
  </si>
  <si>
    <t>C54N1000503</t>
  </si>
  <si>
    <t>C51N1000233</t>
  </si>
  <si>
    <t>C46N1001133</t>
  </si>
  <si>
    <t>C79N1005284</t>
  </si>
  <si>
    <t>C46N1000452</t>
  </si>
  <si>
    <t>C58N1000354</t>
  </si>
  <si>
    <t>C7924009921</t>
  </si>
  <si>
    <t>C91N1000416</t>
  </si>
  <si>
    <t>C79N1005762</t>
  </si>
  <si>
    <t>C9101017964</t>
  </si>
  <si>
    <t>C45N1000543</t>
  </si>
  <si>
    <t>C72N1000441</t>
  </si>
  <si>
    <t>C8985013065</t>
  </si>
  <si>
    <t>C95N1000084</t>
  </si>
  <si>
    <t>C92N1000671</t>
  </si>
  <si>
    <t>C79N1001723</t>
  </si>
  <si>
    <t>C82N1000418</t>
  </si>
  <si>
    <t>C94N1000283</t>
  </si>
  <si>
    <t>C79N1007407</t>
  </si>
  <si>
    <t>C79N1007293</t>
  </si>
  <si>
    <t>C79N1005042</t>
  </si>
  <si>
    <t>C56N1001000</t>
  </si>
  <si>
    <t>C94N1000028</t>
  </si>
  <si>
    <t>C49N1000268</t>
  </si>
  <si>
    <t>C46N1001119</t>
  </si>
  <si>
    <t>C64N1000569</t>
  </si>
  <si>
    <t>C6216011108</t>
  </si>
  <si>
    <t>C89N1000442</t>
  </si>
  <si>
    <t>C52N1001081</t>
  </si>
  <si>
    <t>C7935006049</t>
  </si>
  <si>
    <t>C64N1000965</t>
  </si>
  <si>
    <t>C7905015899</t>
  </si>
  <si>
    <t>C75N1002313</t>
  </si>
  <si>
    <t>C75N1001693</t>
  </si>
  <si>
    <t>C79N1003034</t>
  </si>
  <si>
    <t>C48N1001758</t>
  </si>
  <si>
    <t>C66N1000322</t>
  </si>
  <si>
    <t>C91N1000431</t>
  </si>
  <si>
    <t>C89N1001107</t>
  </si>
  <si>
    <t>C8026016465</t>
  </si>
  <si>
    <t>C64N1000639</t>
  </si>
  <si>
    <t>C66N1000759</t>
  </si>
  <si>
    <t>C5427006689</t>
  </si>
  <si>
    <t>C4427008507</t>
  </si>
  <si>
    <t>C91N1000107</t>
  </si>
  <si>
    <t>C80N1000028</t>
  </si>
  <si>
    <t>C60N1000446</t>
  </si>
  <si>
    <t>C48N1000760</t>
  </si>
  <si>
    <t>C51N1000110</t>
  </si>
  <si>
    <t>C49N1000189</t>
  </si>
  <si>
    <t>C70N1000574</t>
  </si>
  <si>
    <t>C60N1000317</t>
  </si>
  <si>
    <t>C67N1000254</t>
  </si>
  <si>
    <t>C7556000091</t>
  </si>
  <si>
    <t>C49N1000230</t>
  </si>
  <si>
    <t>C8382018585</t>
  </si>
  <si>
    <t>C52N1001139</t>
  </si>
  <si>
    <t>C51N1000468</t>
  </si>
  <si>
    <t>C54N1000795</t>
  </si>
  <si>
    <t>C4970000557</t>
  </si>
  <si>
    <t>C64N1000556</t>
  </si>
  <si>
    <t>C54N1000439</t>
  </si>
  <si>
    <t>C83N1000250</t>
  </si>
  <si>
    <t>C5237005367</t>
  </si>
  <si>
    <t>C49N1000828</t>
  </si>
  <si>
    <t>C56N1000797</t>
  </si>
  <si>
    <t>C6412004039</t>
  </si>
  <si>
    <t>C70N1001697</t>
  </si>
  <si>
    <t>C5298005663</t>
  </si>
  <si>
    <t>C70N1000087</t>
  </si>
  <si>
    <t>C79N1007022</t>
  </si>
  <si>
    <t>C83N1000924</t>
  </si>
  <si>
    <t>C48N1000451</t>
  </si>
  <si>
    <t>C9658012045</t>
  </si>
  <si>
    <t>C70N1000147</t>
  </si>
  <si>
    <t>C51N1000095</t>
  </si>
  <si>
    <t>C79N1006616</t>
  </si>
  <si>
    <t>C8221007813</t>
  </si>
  <si>
    <t>C80N1000119</t>
  </si>
  <si>
    <t>C51N1000554</t>
  </si>
  <si>
    <t>C46N1000509</t>
  </si>
  <si>
    <t>C8258007430</t>
  </si>
  <si>
    <t>C7984014799</t>
  </si>
  <si>
    <t>C79N1000150</t>
  </si>
  <si>
    <t>C79N1006565</t>
  </si>
  <si>
    <t>C83N1000373</t>
  </si>
  <si>
    <t>C48N1000436</t>
  </si>
  <si>
    <t>C46N1000446</t>
  </si>
  <si>
    <t>C66N1000096</t>
  </si>
  <si>
    <t>C48N1000785</t>
  </si>
  <si>
    <t>C46N1000864</t>
  </si>
  <si>
    <t>C56N1000720</t>
  </si>
  <si>
    <t>C96N1000660</t>
  </si>
  <si>
    <t>C6664015994</t>
  </si>
  <si>
    <t>C84N1000066</t>
  </si>
  <si>
    <t>C89N1000547</t>
  </si>
  <si>
    <t>C72N1000813</t>
  </si>
  <si>
    <t>C51N1000515</t>
  </si>
  <si>
    <t>C44N1000583</t>
  </si>
  <si>
    <t>C58N1000303</t>
  </si>
  <si>
    <t>C46N1000684</t>
  </si>
  <si>
    <t>C44N1000125</t>
  </si>
  <si>
    <t>C79N1001493</t>
  </si>
  <si>
    <t>C56N1000217</t>
  </si>
  <si>
    <t>C86N1000730</t>
  </si>
  <si>
    <t>C70N1000551</t>
  </si>
  <si>
    <t>C86N1000469</t>
  </si>
  <si>
    <t>C62N1000214</t>
  </si>
  <si>
    <t>C79N1002430</t>
  </si>
  <si>
    <t>C96N1000684</t>
  </si>
  <si>
    <t>C64N1000202</t>
  </si>
  <si>
    <t>C60N1000321</t>
  </si>
  <si>
    <t>C79N1003538</t>
  </si>
  <si>
    <t>C91N1000078</t>
  </si>
  <si>
    <t>C79N1006034</t>
  </si>
  <si>
    <t>C6494006818</t>
  </si>
  <si>
    <t>C44N1000630</t>
  </si>
  <si>
    <t>C8283002289</t>
  </si>
  <si>
    <t>C48N1001138</t>
  </si>
  <si>
    <t>C7953015192</t>
  </si>
  <si>
    <t>C83N1000309</t>
  </si>
  <si>
    <t>C52N1000358</t>
  </si>
  <si>
    <t>C96N1000210</t>
  </si>
  <si>
    <t>C83N1000334</t>
  </si>
  <si>
    <t>C80N1000788</t>
  </si>
  <si>
    <t>C91N1000635</t>
  </si>
  <si>
    <t>C66N1000850</t>
  </si>
  <si>
    <t>C82N1000229</t>
  </si>
  <si>
    <t>C48N1000116</t>
  </si>
  <si>
    <t>C46N1000455</t>
  </si>
  <si>
    <t>C83N1000368</t>
  </si>
  <si>
    <t>C67N1000386</t>
  </si>
  <si>
    <t>C75N1000591</t>
  </si>
  <si>
    <t>C72N1000313</t>
  </si>
  <si>
    <t>C8293016106</t>
  </si>
  <si>
    <t>C52N1000487</t>
  </si>
  <si>
    <t>C67N1000190</t>
  </si>
  <si>
    <t>C54N1000360</t>
  </si>
  <si>
    <t>C44N1000556</t>
  </si>
  <si>
    <t>C79N1001549</t>
  </si>
  <si>
    <t>C82N1000625</t>
  </si>
  <si>
    <t>C83N1000536</t>
  </si>
  <si>
    <t>C83N1000303</t>
  </si>
  <si>
    <t>C7432003034</t>
  </si>
  <si>
    <t>C94N1000381</t>
  </si>
  <si>
    <t>C48N1000934</t>
  </si>
  <si>
    <t>C79N1007299</t>
  </si>
  <si>
    <t>C82N1000256</t>
  </si>
  <si>
    <t>C79N1006120</t>
  </si>
  <si>
    <t>C67N1000356</t>
  </si>
  <si>
    <t>C83N1000473</t>
  </si>
  <si>
    <t>C8078016460</t>
  </si>
  <si>
    <t>C79N1007176</t>
  </si>
  <si>
    <t>C68N1001064</t>
  </si>
  <si>
    <t>C91N2001382</t>
  </si>
  <si>
    <t>C8991008685</t>
  </si>
  <si>
    <t>C79N1005071</t>
  </si>
  <si>
    <t>C74N1000993</t>
  </si>
  <si>
    <t>C52N1000733</t>
  </si>
  <si>
    <t>C83N1000246</t>
  </si>
  <si>
    <t>C6760003013</t>
  </si>
  <si>
    <t>C9271014036</t>
  </si>
  <si>
    <t>C91N1000130</t>
  </si>
  <si>
    <t>C49N1000208</t>
  </si>
  <si>
    <t>C6060010608</t>
  </si>
  <si>
    <t>C80N1000096</t>
  </si>
  <si>
    <t>C82N1000208</t>
  </si>
  <si>
    <t>C58N1000077</t>
  </si>
  <si>
    <t>C83N1000931</t>
  </si>
  <si>
    <t>C62N1000440</t>
  </si>
  <si>
    <t>C83N1000435</t>
  </si>
  <si>
    <t>C72N1001168</t>
  </si>
  <si>
    <t>C5474008664</t>
  </si>
  <si>
    <t>C75N1002847</t>
  </si>
  <si>
    <t>C56N1000776</t>
  </si>
  <si>
    <t>C79N1000084</t>
  </si>
  <si>
    <t>C68N1000702</t>
  </si>
  <si>
    <t>C68N1000449</t>
  </si>
  <si>
    <t>C83N1000809</t>
  </si>
  <si>
    <t>C79N1000329</t>
  </si>
  <si>
    <t>C64N1000633</t>
  </si>
  <si>
    <t>C79N1006598</t>
  </si>
  <si>
    <t>C66N1000912</t>
  </si>
  <si>
    <t>C79N1000710</t>
  </si>
  <si>
    <t>C79N1005598</t>
  </si>
  <si>
    <t>C49N1000897</t>
  </si>
  <si>
    <t>C8056016952</t>
  </si>
  <si>
    <t>C7586007273</t>
  </si>
  <si>
    <t>C54N1000783</t>
  </si>
  <si>
    <t>C6237005057</t>
  </si>
  <si>
    <t>C4960001735</t>
  </si>
  <si>
    <t>C45N1000271</t>
  </si>
  <si>
    <t>C83N1000277</t>
  </si>
  <si>
    <t>C89N1000688</t>
  </si>
  <si>
    <t>C89N1000753</t>
  </si>
  <si>
    <t>C6019001660</t>
  </si>
  <si>
    <t>C68N1000230</t>
  </si>
  <si>
    <t>C9561011456</t>
  </si>
  <si>
    <t>C6647018822</t>
  </si>
  <si>
    <t>C89N1000598</t>
  </si>
  <si>
    <t>C66N1000265</t>
  </si>
  <si>
    <t>C79N1006217</t>
  </si>
  <si>
    <t>C60N1000131</t>
  </si>
  <si>
    <t>C49N1000285</t>
  </si>
  <si>
    <t>C8268006838</t>
  </si>
  <si>
    <t>C68N1001011</t>
  </si>
  <si>
    <t>C9204017928</t>
  </si>
  <si>
    <t>C79N1002125</t>
  </si>
  <si>
    <t>C6695017884</t>
  </si>
  <si>
    <t>C7992018127</t>
  </si>
  <si>
    <t>C92N1000641</t>
  </si>
  <si>
    <t>C4622011711</t>
  </si>
  <si>
    <t>C75N1001041</t>
  </si>
  <si>
    <t>C75N1001400</t>
  </si>
  <si>
    <t>C92N1000225</t>
  </si>
  <si>
    <t>C79N1007725</t>
  </si>
  <si>
    <t>C5655003867</t>
  </si>
  <si>
    <t>C91N1000764</t>
  </si>
  <si>
    <t>C79N1001215</t>
  </si>
  <si>
    <t>C83N1000537</t>
  </si>
  <si>
    <t>C6696009626</t>
  </si>
  <si>
    <t>C86N1000056</t>
  </si>
  <si>
    <t>C51N1000565</t>
  </si>
  <si>
    <t>C64N1000362</t>
  </si>
  <si>
    <t>C79N1002287</t>
  </si>
  <si>
    <t>C6403005602</t>
  </si>
  <si>
    <t>C86N1000102</t>
  </si>
  <si>
    <t>C8760019228</t>
  </si>
  <si>
    <t>C82N1000429</t>
  </si>
  <si>
    <t>C48N1000770</t>
  </si>
  <si>
    <t>C62N1000340</t>
  </si>
  <si>
    <t>C80N1000303</t>
  </si>
  <si>
    <t>C45N1000206</t>
  </si>
  <si>
    <t>C74N1000013</t>
  </si>
  <si>
    <t>C75N1000689</t>
  </si>
  <si>
    <t>C66N1000397</t>
  </si>
  <si>
    <t>C58N1000441</t>
  </si>
  <si>
    <t>C46N1000394</t>
  </si>
  <si>
    <t>C48N1001349</t>
  </si>
  <si>
    <t>C4811007700</t>
  </si>
  <si>
    <t>C60N1000424</t>
  </si>
  <si>
    <t>C45N1000048</t>
  </si>
  <si>
    <t>C66N1001127</t>
  </si>
  <si>
    <t>C4681011552</t>
  </si>
  <si>
    <t>C91N1000278</t>
  </si>
  <si>
    <t>C6602019305</t>
  </si>
  <si>
    <t>C75N1002025</t>
  </si>
  <si>
    <t>C5621001089</t>
  </si>
  <si>
    <t>C7908009072</t>
  </si>
  <si>
    <t>C92N1000003</t>
  </si>
  <si>
    <t>C75N1000275</t>
  </si>
  <si>
    <t>C79N1001158</t>
  </si>
  <si>
    <t>C48N1001775</t>
  </si>
  <si>
    <t>C75N1002566</t>
  </si>
  <si>
    <t>C75N1002783</t>
  </si>
  <si>
    <t>C92N1000451</t>
  </si>
  <si>
    <t>C89N1000732</t>
  </si>
  <si>
    <t>C75N1000581</t>
  </si>
  <si>
    <t>C94N1000456</t>
  </si>
  <si>
    <t>C44N1000471</t>
  </si>
  <si>
    <t>C79N1007560</t>
  </si>
  <si>
    <t>C87N1001149</t>
  </si>
  <si>
    <t>C79N1001512</t>
  </si>
  <si>
    <t>C8248007308</t>
  </si>
  <si>
    <t>C66N1000592</t>
  </si>
  <si>
    <t>C79N1007105</t>
  </si>
  <si>
    <t>C79N1005532</t>
  </si>
  <si>
    <t>C79N1005324</t>
  </si>
  <si>
    <t>C62N1000221</t>
  </si>
  <si>
    <t>C96N1000508</t>
  </si>
  <si>
    <t>C70N1000447</t>
  </si>
  <si>
    <t>C64N1000161</t>
  </si>
  <si>
    <t>C46N1000279</t>
  </si>
  <si>
    <t>C79N1006005</t>
  </si>
  <si>
    <t>C72N1000476</t>
  </si>
  <si>
    <t>C94N1000141</t>
  </si>
  <si>
    <t>C51N1000551</t>
  </si>
  <si>
    <t>C80N1000288</t>
  </si>
  <si>
    <t>C48N1000564</t>
  </si>
  <si>
    <t>C70N1001163</t>
  </si>
  <si>
    <t>C83N1000660</t>
  </si>
  <si>
    <t>C44N1000914</t>
  </si>
  <si>
    <t>C56N1000795</t>
  </si>
  <si>
    <t>C79N1000860</t>
  </si>
  <si>
    <t>C66N1000141</t>
  </si>
  <si>
    <t>C44N1000829</t>
  </si>
  <si>
    <t>C8643016490</t>
  </si>
  <si>
    <t>C44N1000254</t>
  </si>
  <si>
    <t>C62N1000219</t>
  </si>
  <si>
    <t>C51N1000862</t>
  </si>
  <si>
    <t>C46N1000600</t>
  </si>
  <si>
    <t>C7024015871</t>
  </si>
  <si>
    <t>C51N1000498</t>
  </si>
  <si>
    <t>C91N1000641</t>
  </si>
  <si>
    <t>C62N1000082</t>
  </si>
  <si>
    <t>C79N1000693</t>
  </si>
  <si>
    <t>C52N1000127</t>
  </si>
  <si>
    <t>C45N1000002</t>
  </si>
  <si>
    <t>C52N1000298</t>
  </si>
  <si>
    <t>C79N1004531</t>
  </si>
  <si>
    <t>C44N1000065</t>
  </si>
  <si>
    <t>C46N1000654</t>
  </si>
  <si>
    <t>C79N1005353</t>
  </si>
  <si>
    <t>C75N1000507</t>
  </si>
  <si>
    <t>C6855007798</t>
  </si>
  <si>
    <t>C60N1000227</t>
  </si>
  <si>
    <t>C79N1007037</t>
  </si>
  <si>
    <t>C46N1000045</t>
  </si>
  <si>
    <t>C68N1000394</t>
  </si>
  <si>
    <t>C70N1000003</t>
  </si>
  <si>
    <t>C79N1002455</t>
  </si>
  <si>
    <t>C79N1000026</t>
  </si>
  <si>
    <t>C4429013688</t>
  </si>
  <si>
    <t>C94N1000400</t>
  </si>
  <si>
    <t>C48N1001265</t>
  </si>
  <si>
    <t>C7972019039</t>
  </si>
  <si>
    <t>C86N1000541</t>
  </si>
  <si>
    <t>C92N1000988</t>
  </si>
  <si>
    <t>C91N1001271</t>
  </si>
  <si>
    <t>C70N1000183</t>
  </si>
  <si>
    <t>C87N1000902</t>
  </si>
  <si>
    <t>C91N1000242</t>
  </si>
  <si>
    <t>C79N1000239</t>
  </si>
  <si>
    <t>C86N1000500</t>
  </si>
  <si>
    <t>C62N1000173</t>
  </si>
  <si>
    <t>C45N1000425</t>
  </si>
  <si>
    <t>C52N1000197</t>
  </si>
  <si>
    <t>C58N1000065</t>
  </si>
  <si>
    <t>C70N1001326</t>
  </si>
  <si>
    <t>C52N1000897</t>
  </si>
  <si>
    <t>C5883003826</t>
  </si>
  <si>
    <t>C96N1000172</t>
  </si>
  <si>
    <t>C87N1000409</t>
  </si>
  <si>
    <t>C80N1000233</t>
  </si>
  <si>
    <t>C72N1000223</t>
  </si>
  <si>
    <t>C6685014613</t>
  </si>
  <si>
    <t>C66N1001169</t>
  </si>
  <si>
    <t>C75N1002887</t>
  </si>
  <si>
    <t>C45N1000257</t>
  </si>
  <si>
    <t>C44N1000507</t>
  </si>
  <si>
    <t>C8729007239</t>
  </si>
  <si>
    <t>C74N1000813</t>
  </si>
  <si>
    <t>C48N1000860</t>
  </si>
  <si>
    <t>C79N1006177</t>
  </si>
  <si>
    <t>C48N1000442</t>
  </si>
  <si>
    <t>C49N1000806</t>
  </si>
  <si>
    <t>C80N1000331</t>
  </si>
  <si>
    <t>C89N1000473</t>
  </si>
  <si>
    <t>C66N1000529</t>
  </si>
  <si>
    <t>C91N1000459</t>
  </si>
  <si>
    <t>C96N1000362</t>
  </si>
  <si>
    <t>C74N1000572</t>
  </si>
  <si>
    <t>C75N1000950</t>
  </si>
  <si>
    <t>C48N1001527</t>
  </si>
  <si>
    <t>C44N1000072</t>
  </si>
  <si>
    <t>C4813012556</t>
  </si>
  <si>
    <t>C44N1000479</t>
  </si>
  <si>
    <t>C8048016816</t>
  </si>
  <si>
    <t>C94N1000123</t>
  </si>
  <si>
    <t>C64N1000929</t>
  </si>
  <si>
    <t>C82N1000455</t>
  </si>
  <si>
    <t>C95N1000485</t>
  </si>
  <si>
    <t>C79N1001457</t>
  </si>
  <si>
    <t>C91N1000150</t>
  </si>
  <si>
    <t>C45N1000701</t>
  </si>
  <si>
    <t>C91N1000597</t>
  </si>
  <si>
    <t>C5666017797</t>
  </si>
  <si>
    <t>C74N1000091</t>
  </si>
  <si>
    <t>C83N1000988</t>
  </si>
  <si>
    <t>C79N1005273</t>
  </si>
  <si>
    <t>C8324011525</t>
  </si>
  <si>
    <t>C7562000073</t>
  </si>
  <si>
    <t>C7907007884</t>
  </si>
  <si>
    <t>C70N1000138</t>
  </si>
  <si>
    <t>C54N1000005</t>
  </si>
  <si>
    <t>C8618006730</t>
  </si>
  <si>
    <t>C79N1006648</t>
  </si>
  <si>
    <t>C52N1000114</t>
  </si>
  <si>
    <t>C8665016132</t>
  </si>
  <si>
    <t>C67N1000013</t>
  </si>
  <si>
    <t>C70N1000154</t>
  </si>
  <si>
    <t>C8239006698</t>
  </si>
  <si>
    <t>C52N1001194</t>
  </si>
  <si>
    <t>C64N1000383</t>
  </si>
  <si>
    <t>C7025011089</t>
  </si>
  <si>
    <t>C92N1000288</t>
  </si>
  <si>
    <t>C52N1000049</t>
  </si>
  <si>
    <t>C74N1000293</t>
  </si>
  <si>
    <t>C79N1001915</t>
  </si>
  <si>
    <t>C64N1001068</t>
  </si>
  <si>
    <t>C51N1000018</t>
  </si>
  <si>
    <t>C72N1000925</t>
  </si>
  <si>
    <t>C49N1001171</t>
  </si>
  <si>
    <t>C54N1000461</t>
  </si>
  <si>
    <t>C5215003800</t>
  </si>
  <si>
    <t>C80N1000429</t>
  </si>
  <si>
    <t>C79N1006160</t>
  </si>
  <si>
    <t>C8255014170</t>
  </si>
  <si>
    <t>C79N1005957</t>
  </si>
  <si>
    <t>C74N1000870</t>
  </si>
  <si>
    <t>C79N1002762</t>
  </si>
  <si>
    <t>C66N1000499</t>
  </si>
  <si>
    <t>C66N1000071</t>
  </si>
  <si>
    <t>C92N1000100</t>
  </si>
  <si>
    <t>C7966010029</t>
  </si>
  <si>
    <t>C75N1000201</t>
  </si>
  <si>
    <t>C75N1001842</t>
  </si>
  <si>
    <t>C56N1000834</t>
  </si>
  <si>
    <t>C70N1000405</t>
  </si>
  <si>
    <t>C83N1000971</t>
  </si>
  <si>
    <t>C45N1000016</t>
  </si>
  <si>
    <t>C75N1001426</t>
  </si>
  <si>
    <t>C48N1000871</t>
  </si>
  <si>
    <t>C87N1000414</t>
  </si>
  <si>
    <t>C45N1000781</t>
  </si>
  <si>
    <t>C79N1000252</t>
  </si>
  <si>
    <t>C64N1000292</t>
  </si>
  <si>
    <t>C52N1000825</t>
  </si>
  <si>
    <t>C8468014163</t>
  </si>
  <si>
    <t>C67N1000156</t>
  </si>
  <si>
    <t>C4580018385</t>
  </si>
  <si>
    <t>C70N1000884</t>
  </si>
  <si>
    <t>C87N1000631</t>
  </si>
  <si>
    <t>C46N1000664</t>
  </si>
  <si>
    <t>C79N1005591</t>
  </si>
  <si>
    <t>C87N1000378</t>
  </si>
  <si>
    <t>C84N1000622</t>
  </si>
  <si>
    <t>C64N1000580</t>
  </si>
  <si>
    <t>C6025004191</t>
  </si>
  <si>
    <t>C72N1001053</t>
  </si>
  <si>
    <t>C64N1000100</t>
  </si>
  <si>
    <t>C75N1001312</t>
  </si>
  <si>
    <t>C8957000528</t>
  </si>
  <si>
    <t>C7940009515</t>
  </si>
  <si>
    <t>C92N1000385</t>
  </si>
  <si>
    <t>C4867016937</t>
  </si>
  <si>
    <t>C70N1001415</t>
  </si>
  <si>
    <t>C79N1000872</t>
  </si>
  <si>
    <t>C5659018309</t>
  </si>
  <si>
    <t>C66N1000781</t>
  </si>
  <si>
    <t>C54N1000142</t>
  </si>
  <si>
    <t>C70N1001526</t>
  </si>
  <si>
    <t>C7525016066</t>
  </si>
  <si>
    <t>C56N1000271</t>
  </si>
  <si>
    <t>C79N1001399</t>
  </si>
  <si>
    <t>C79N1002293</t>
  </si>
  <si>
    <t>C79N1005793</t>
  </si>
  <si>
    <t>C7927018172</t>
  </si>
  <si>
    <t>C7052013527</t>
  </si>
  <si>
    <t>C68N1000200</t>
  </si>
  <si>
    <t>C75N1002096</t>
  </si>
  <si>
    <t>C79N1005069</t>
  </si>
  <si>
    <t>C86N1000671</t>
  </si>
  <si>
    <t>C79N1006255</t>
  </si>
  <si>
    <t>C4928006653</t>
  </si>
  <si>
    <t>C5188002346</t>
  </si>
  <si>
    <t>C4590003444</t>
  </si>
  <si>
    <t>C79N1000322</t>
  </si>
  <si>
    <t>C89N1000407</t>
  </si>
  <si>
    <t>C79N1005963</t>
  </si>
  <si>
    <t>C94N1000504</t>
  </si>
  <si>
    <t>C74N1000418</t>
  </si>
  <si>
    <t>C92N1000407</t>
  </si>
  <si>
    <t>C67N1000077</t>
  </si>
  <si>
    <t>C79N1005896</t>
  </si>
  <si>
    <t>C72N1001241</t>
  </si>
  <si>
    <t>C62N1000229</t>
  </si>
  <si>
    <t>C58N1000223</t>
  </si>
  <si>
    <t>C8711012155</t>
  </si>
  <si>
    <t>C79N1003696</t>
  </si>
  <si>
    <t>C7014005307</t>
  </si>
  <si>
    <t>C66N1000121</t>
  </si>
  <si>
    <t>C84N1000308</t>
  </si>
  <si>
    <t>C5184003752</t>
  </si>
  <si>
    <t>C48N1001279</t>
  </si>
  <si>
    <t>C45N1000045</t>
  </si>
  <si>
    <t>C79N1004593</t>
  </si>
  <si>
    <t>C86N1000492</t>
  </si>
  <si>
    <t>C91N1000672</t>
  </si>
  <si>
    <t>C66N1000551</t>
  </si>
  <si>
    <t>C75N1000216</t>
  </si>
  <si>
    <t>C70N1000324</t>
  </si>
  <si>
    <t>C70N1000844</t>
  </si>
  <si>
    <t>C82N1000528</t>
  </si>
  <si>
    <t>C82N1000476</t>
  </si>
  <si>
    <t>C5272005509</t>
  </si>
  <si>
    <t>C8945004819</t>
  </si>
  <si>
    <t>C86N1000662</t>
  </si>
  <si>
    <t>C66N1000167</t>
  </si>
  <si>
    <t>C8255009191</t>
  </si>
  <si>
    <t>C92N1000327</t>
  </si>
  <si>
    <t>C79N1004177</t>
  </si>
  <si>
    <t>C86N1000229</t>
  </si>
  <si>
    <t>C75N1001647</t>
  </si>
  <si>
    <t>C87N1000899</t>
  </si>
  <si>
    <t>C83N1000036</t>
  </si>
  <si>
    <t>C9599011284</t>
  </si>
  <si>
    <t>C9298017814</t>
  </si>
  <si>
    <t>C46N1000156</t>
  </si>
  <si>
    <t>C64N1000987</t>
  </si>
  <si>
    <t>C5482001096</t>
  </si>
  <si>
    <t>C58N1000298</t>
  </si>
  <si>
    <t>C44N1000139</t>
  </si>
  <si>
    <t>C49N1000654</t>
  </si>
  <si>
    <t>C52N1000771</t>
  </si>
  <si>
    <t>C51N1000261</t>
  </si>
  <si>
    <t>C91N1000564</t>
  </si>
  <si>
    <t>C8265006940</t>
  </si>
  <si>
    <t>C68N1000576</t>
  </si>
  <si>
    <t>C79N1007419</t>
  </si>
  <si>
    <t>C49N1000892</t>
  </si>
  <si>
    <t>C6625006887</t>
  </si>
  <si>
    <t>C45N1000741</t>
  </si>
  <si>
    <t>C82N1000141</t>
  </si>
  <si>
    <t>C75N1001005</t>
  </si>
  <si>
    <t>C5229016476</t>
  </si>
  <si>
    <t>C95N1000141</t>
  </si>
  <si>
    <t>C52N1000700</t>
  </si>
  <si>
    <t>C79N1001024</t>
  </si>
  <si>
    <t>C83N1000480</t>
  </si>
  <si>
    <t>C56N1000994</t>
  </si>
  <si>
    <t>C87N1000258</t>
  </si>
  <si>
    <t>C48N1001203</t>
  </si>
  <si>
    <t>C95N1000148</t>
  </si>
  <si>
    <t>C79N1006248</t>
  </si>
  <si>
    <t>C48N1000200</t>
  </si>
  <si>
    <t>C79N1004539</t>
  </si>
  <si>
    <t>C75N1001611</t>
  </si>
  <si>
    <t>C67N1000024</t>
  </si>
  <si>
    <t>C67N1000073</t>
  </si>
  <si>
    <t>C5864001125</t>
  </si>
  <si>
    <t>C62N1000189</t>
  </si>
  <si>
    <t>C79N1005458</t>
  </si>
  <si>
    <t>C6428013567</t>
  </si>
  <si>
    <t>C87N1000219</t>
  </si>
  <si>
    <t>C58N1000004</t>
  </si>
  <si>
    <t>C79N1004824</t>
  </si>
  <si>
    <t>C75N1000033</t>
  </si>
  <si>
    <t>C8998001181</t>
  </si>
  <si>
    <t>C5634006797</t>
  </si>
  <si>
    <t>C46N1000410</t>
  </si>
  <si>
    <t>C44N1000495</t>
  </si>
  <si>
    <t>C89N1001333</t>
  </si>
  <si>
    <t>C86N1000066</t>
  </si>
  <si>
    <t>C48N1001759</t>
  </si>
  <si>
    <t>C70N1001493</t>
  </si>
  <si>
    <t>C51N1000402</t>
  </si>
  <si>
    <t>C87N1000545</t>
  </si>
  <si>
    <t>C89N1001404</t>
  </si>
  <si>
    <t>C62N1000411</t>
  </si>
  <si>
    <t>C9164001940</t>
  </si>
  <si>
    <t>C8654004092</t>
  </si>
  <si>
    <t>C95N1000032</t>
  </si>
  <si>
    <t>C48N1000181</t>
  </si>
  <si>
    <t>C52N1000001</t>
  </si>
  <si>
    <t>C70N1000080</t>
  </si>
  <si>
    <t>C56N1000461</t>
  </si>
  <si>
    <t>C92N1000064</t>
  </si>
  <si>
    <t>C62N1000341</t>
  </si>
  <si>
    <t>C64N1000900</t>
  </si>
  <si>
    <t>C96N1000669</t>
  </si>
  <si>
    <t>C72N1000393</t>
  </si>
  <si>
    <t>C6613007739</t>
  </si>
  <si>
    <t>C68N1000154</t>
  </si>
  <si>
    <t>C6662011371</t>
  </si>
  <si>
    <t>C7517003018</t>
  </si>
  <si>
    <t>C6458018823</t>
  </si>
  <si>
    <t>C79N1005014</t>
  </si>
  <si>
    <t>C92N1000239</t>
  </si>
  <si>
    <t>C79N1005541</t>
  </si>
  <si>
    <t>C79N1001465</t>
  </si>
  <si>
    <t>C64N1000636</t>
  </si>
  <si>
    <t>C6842014282</t>
  </si>
  <si>
    <t>C45N1000798</t>
  </si>
  <si>
    <t>C56N1000674</t>
  </si>
  <si>
    <t>C79N1004616</t>
  </si>
  <si>
    <t>C62N1000066</t>
  </si>
  <si>
    <t>C64N1000073</t>
  </si>
  <si>
    <t>C79N1006227</t>
  </si>
  <si>
    <t>C8462006776</t>
  </si>
  <si>
    <t>C87N1001066</t>
  </si>
  <si>
    <t>C94N1000021</t>
  </si>
  <si>
    <t>C70N1000855</t>
  </si>
  <si>
    <t>C67N1000284</t>
  </si>
  <si>
    <t>C4802006488</t>
  </si>
  <si>
    <t>C83N1000020</t>
  </si>
  <si>
    <t>C92N1000758</t>
  </si>
  <si>
    <t>C87N1000420</t>
  </si>
  <si>
    <t>C48N1001137</t>
  </si>
  <si>
    <t>C79N1006475</t>
  </si>
  <si>
    <t>C67N1000272</t>
  </si>
  <si>
    <t>C96N1000303</t>
  </si>
  <si>
    <t>C96N1000685</t>
  </si>
  <si>
    <t>C87N1001121</t>
  </si>
  <si>
    <t>C75N1000008</t>
  </si>
  <si>
    <t>C44N1000950</t>
  </si>
  <si>
    <t>C79N1002264</t>
  </si>
  <si>
    <t>C54N1000233</t>
  </si>
  <si>
    <t>C74N1000920</t>
  </si>
  <si>
    <t>C75N1001140</t>
  </si>
  <si>
    <t>C6686008053</t>
  </si>
  <si>
    <t>C64N1000007</t>
  </si>
  <si>
    <t>C74N1000334</t>
  </si>
  <si>
    <t>C68N1000302</t>
  </si>
  <si>
    <t>C7292003571</t>
  </si>
  <si>
    <t>C49N1001174</t>
  </si>
  <si>
    <t>C8065014264</t>
  </si>
  <si>
    <t>C68N1001034</t>
  </si>
  <si>
    <t>C96N1000005</t>
  </si>
  <si>
    <t>C6667017323</t>
  </si>
  <si>
    <t>C83N1000061</t>
  </si>
  <si>
    <t>C80N1000131</t>
  </si>
  <si>
    <t>C95N1000427</t>
  </si>
  <si>
    <t>C92N1000484</t>
  </si>
  <si>
    <t>C49N1000050</t>
  </si>
  <si>
    <t>C89N1001118</t>
  </si>
  <si>
    <t>C79N1004725</t>
  </si>
  <si>
    <t>C6790000808</t>
  </si>
  <si>
    <t>C49N1000337</t>
  </si>
  <si>
    <t>C6046006403</t>
  </si>
  <si>
    <t>C79N1006322</t>
  </si>
  <si>
    <t>C64N1000060</t>
  </si>
  <si>
    <t>C75N1001240</t>
  </si>
  <si>
    <t>C66N1000209</t>
  </si>
  <si>
    <t>C91N1000553</t>
  </si>
  <si>
    <t>C79N1005122</t>
  </si>
  <si>
    <t>C89N1000586</t>
  </si>
  <si>
    <t>C52N1000417</t>
  </si>
  <si>
    <t>C96N1000085</t>
  </si>
  <si>
    <t>C8353018294</t>
  </si>
  <si>
    <t>C68N1000730</t>
  </si>
  <si>
    <t>C83N1000405</t>
  </si>
  <si>
    <t>C82N1000402</t>
  </si>
  <si>
    <t>C52N1000446</t>
  </si>
  <si>
    <t>C45N1000418</t>
  </si>
  <si>
    <t>C96N1000333</t>
  </si>
  <si>
    <t>C79N1000217</t>
  </si>
  <si>
    <t>C56N1000420</t>
  </si>
  <si>
    <t>C54N1000022</t>
  </si>
  <si>
    <t>C6038010235</t>
  </si>
  <si>
    <t>C86N1000268</t>
  </si>
  <si>
    <t>C70N1001011</t>
  </si>
  <si>
    <t>C8221006961</t>
  </si>
  <si>
    <t>C87N1000319</t>
  </si>
  <si>
    <t>C92N1000576</t>
  </si>
  <si>
    <t>C51N1001238</t>
  </si>
  <si>
    <t>C82N1000343</t>
  </si>
  <si>
    <t>C9135009786</t>
  </si>
  <si>
    <t>C79N1004932</t>
  </si>
  <si>
    <t>C4928003801</t>
  </si>
  <si>
    <t>C82N1000308</t>
  </si>
  <si>
    <t>C48N1001095</t>
  </si>
  <si>
    <t>C56N1000387</t>
  </si>
  <si>
    <t>C91N1000619</t>
  </si>
  <si>
    <t>C7515012425</t>
  </si>
  <si>
    <t>C51N1000236</t>
  </si>
  <si>
    <t>C92N1000676</t>
  </si>
  <si>
    <t>C54N1000117</t>
  </si>
  <si>
    <t>C96N1000385</t>
  </si>
  <si>
    <t>C44N1000964</t>
  </si>
  <si>
    <t>C7549003174</t>
  </si>
  <si>
    <t>C56N1000235</t>
  </si>
  <si>
    <t>C52N1000769</t>
  </si>
  <si>
    <t>C5222012635</t>
  </si>
  <si>
    <t>C75N1001266</t>
  </si>
  <si>
    <t>C48N1000346</t>
  </si>
  <si>
    <t>C49N1000738</t>
  </si>
  <si>
    <t>C87N1001332</t>
  </si>
  <si>
    <t>C49N1000175</t>
  </si>
  <si>
    <t>C46N1001021</t>
  </si>
  <si>
    <t>C79N1000616</t>
  </si>
  <si>
    <t>C96N1000632</t>
  </si>
  <si>
    <t>C75N1000991</t>
  </si>
  <si>
    <t>C49N1000434</t>
  </si>
  <si>
    <t>C75N1002362</t>
  </si>
  <si>
    <t>C5250007039</t>
  </si>
  <si>
    <t>C5677003371</t>
  </si>
  <si>
    <t>C75N1000968</t>
  </si>
  <si>
    <t>C86N1000603</t>
  </si>
  <si>
    <t>C56N1000178</t>
  </si>
  <si>
    <t>C64N1000361</t>
  </si>
  <si>
    <t>C56N1000370</t>
  </si>
  <si>
    <t>C4483000863</t>
  </si>
  <si>
    <t>C46N1000573</t>
  </si>
  <si>
    <t>C4896011395</t>
  </si>
  <si>
    <t>C72N1001253</t>
  </si>
  <si>
    <t>C8639005977</t>
  </si>
  <si>
    <t>C8075008759</t>
  </si>
  <si>
    <t>C7911017899</t>
  </si>
  <si>
    <t>C60N1000221</t>
  </si>
  <si>
    <t>C92N1000477</t>
  </si>
  <si>
    <t>C82N1000045</t>
  </si>
  <si>
    <t>C66N1000755</t>
  </si>
  <si>
    <t>C95N1000562</t>
  </si>
  <si>
    <t>C75N1000086</t>
  </si>
  <si>
    <t>C6474015421</t>
  </si>
  <si>
    <t>C79N1000615</t>
  </si>
  <si>
    <t>C91N1000982</t>
  </si>
  <si>
    <t>C80N1000546</t>
  </si>
  <si>
    <t>C68N1000474</t>
  </si>
  <si>
    <t>C51N1001021</t>
  </si>
  <si>
    <t>C7408017265</t>
  </si>
  <si>
    <t>C96N1000227</t>
  </si>
  <si>
    <t>C52N1001022</t>
  </si>
  <si>
    <t>C92N1000708</t>
  </si>
  <si>
    <t>C91N1000493</t>
  </si>
  <si>
    <t>C8617010024</t>
  </si>
  <si>
    <t>C7979017504</t>
  </si>
  <si>
    <t>C5263002544</t>
  </si>
  <si>
    <t>C7517001317</t>
  </si>
  <si>
    <t>C75N1000087</t>
  </si>
  <si>
    <t>C44N1000599</t>
  </si>
  <si>
    <t>C6692002785</t>
  </si>
  <si>
    <t>C67N1000231</t>
  </si>
  <si>
    <t>C64N1000398</t>
  </si>
  <si>
    <t>C9282001090</t>
  </si>
  <si>
    <t>C52N1000571</t>
  </si>
  <si>
    <t>C96N1000001</t>
  </si>
  <si>
    <t>C80N1000560</t>
  </si>
  <si>
    <t>C64N1000699</t>
  </si>
  <si>
    <t>C51N1000511</t>
  </si>
  <si>
    <t>C51N1000719</t>
  </si>
  <si>
    <t>C64N1000708</t>
  </si>
  <si>
    <t>C7518004083</t>
  </si>
  <si>
    <t>C92N1000981</t>
  </si>
  <si>
    <t>C62N1000301</t>
  </si>
  <si>
    <t>C9582010969</t>
  </si>
  <si>
    <t>C7501000155</t>
  </si>
  <si>
    <t>C5645003182</t>
  </si>
  <si>
    <t>C51N1000806</t>
  </si>
  <si>
    <t>C6643007697</t>
  </si>
  <si>
    <t>C52N1000141</t>
  </si>
  <si>
    <t>C91N1000375</t>
  </si>
  <si>
    <t>C44N1000854</t>
  </si>
  <si>
    <t>C80N1000038</t>
  </si>
  <si>
    <t>C95N1000177</t>
  </si>
  <si>
    <t>C92N1000220</t>
  </si>
  <si>
    <t>C45N1000196</t>
  </si>
  <si>
    <t>C72N1000931</t>
  </si>
  <si>
    <t>C45N1000524</t>
  </si>
  <si>
    <t>C48N1000176</t>
  </si>
  <si>
    <t>C7570017298</t>
  </si>
  <si>
    <t>C84N1000534</t>
  </si>
  <si>
    <t>C75N1001822</t>
  </si>
  <si>
    <t>C72N1000679</t>
  </si>
  <si>
    <t>C74N1000154</t>
  </si>
  <si>
    <t>C8735002366</t>
  </si>
  <si>
    <t>C51N1001206</t>
  </si>
  <si>
    <t>C92N1000306</t>
  </si>
  <si>
    <t>C64N1000332</t>
  </si>
  <si>
    <t>C80N1000411</t>
  </si>
  <si>
    <t>C5414011842</t>
  </si>
  <si>
    <t>C70N1001179</t>
  </si>
  <si>
    <t>C68N1000116</t>
  </si>
  <si>
    <t>C8733011981</t>
  </si>
  <si>
    <t>C91N1000783</t>
  </si>
  <si>
    <t>C74N1000193</t>
  </si>
  <si>
    <t>C83N1000879</t>
  </si>
  <si>
    <t>C80N1000337</t>
  </si>
  <si>
    <t>C48N1001788</t>
  </si>
  <si>
    <t>C54N1000112</t>
  </si>
  <si>
    <t>C68N1000850</t>
  </si>
  <si>
    <t>C44N1000927</t>
  </si>
  <si>
    <t>C5474010651</t>
  </si>
  <si>
    <t>C79N1007450</t>
  </si>
  <si>
    <t>C5296012757</t>
  </si>
  <si>
    <t>C45N1000474</t>
  </si>
  <si>
    <t>C68N1000160</t>
  </si>
  <si>
    <t>C56N1000429</t>
  </si>
  <si>
    <t>C79N1003710</t>
  </si>
  <si>
    <t>C72N1000256</t>
  </si>
  <si>
    <t>C64N1000960</t>
  </si>
  <si>
    <t>C66N1000719</t>
  </si>
  <si>
    <t>C4864017528</t>
  </si>
  <si>
    <t>C66N1000720</t>
  </si>
  <si>
    <t>C79N1006209</t>
  </si>
  <si>
    <t>C62N1000372</t>
  </si>
  <si>
    <t>C44N1000060</t>
  </si>
  <si>
    <t>C62N1000479</t>
  </si>
  <si>
    <t>C80N1000346</t>
  </si>
  <si>
    <t>C68N1000762</t>
  </si>
  <si>
    <t>C83N1000348</t>
  </si>
  <si>
    <t>C51N1001198</t>
  </si>
  <si>
    <t>C54N1000810</t>
  </si>
  <si>
    <t>C86N1000809</t>
  </si>
  <si>
    <t>C75N1002702</t>
  </si>
  <si>
    <t>C6670011100</t>
  </si>
  <si>
    <t>C92N1000161</t>
  </si>
  <si>
    <t>C79N1007778</t>
  </si>
  <si>
    <t>C56N1000671</t>
  </si>
  <si>
    <t>C84N1000025</t>
  </si>
  <si>
    <t>C79N1005638</t>
  </si>
  <si>
    <t>C70N1001355</t>
  </si>
  <si>
    <t>C89N1000727</t>
  </si>
  <si>
    <t>C75N1001148</t>
  </si>
  <si>
    <t>C79N1001614</t>
  </si>
  <si>
    <t>C6013010347</t>
  </si>
  <si>
    <t>C8641017690</t>
  </si>
  <si>
    <t>C51N1000865</t>
  </si>
  <si>
    <t>C48N1000527</t>
  </si>
  <si>
    <t>C87N1001375</t>
  </si>
  <si>
    <t>C51N1000025</t>
  </si>
  <si>
    <t>C7022002253</t>
  </si>
  <si>
    <t>C82N1000459</t>
  </si>
  <si>
    <t>C48N1001243</t>
  </si>
  <si>
    <t>C70N1001572</t>
  </si>
  <si>
    <t>C48N1001358</t>
  </si>
  <si>
    <t>C5245005454</t>
  </si>
  <si>
    <t>C4534017778</t>
  </si>
  <si>
    <t>C46N1000583</t>
  </si>
  <si>
    <t>C44N1000076</t>
  </si>
  <si>
    <t>C6458005361</t>
  </si>
  <si>
    <t>C75N1000933</t>
  </si>
  <si>
    <t>C7513015166</t>
  </si>
  <si>
    <t>C79N1002734</t>
  </si>
  <si>
    <t>C83N1000384</t>
  </si>
  <si>
    <t>C6447006270</t>
  </si>
  <si>
    <t>C79N1001192</t>
  </si>
  <si>
    <t>C79N1004891</t>
  </si>
  <si>
    <t>C72N1000900</t>
  </si>
  <si>
    <t>C92N1000582</t>
  </si>
  <si>
    <t>C4518008056</t>
  </si>
  <si>
    <t>C68N1000956</t>
  </si>
  <si>
    <t>C79N1004856</t>
  </si>
  <si>
    <t>C44N1000258</t>
  </si>
  <si>
    <t>C45N1000596</t>
  </si>
  <si>
    <t>C48N1001576</t>
  </si>
  <si>
    <t>C83N1000186</t>
  </si>
  <si>
    <t>C92N1000847</t>
  </si>
  <si>
    <t>C64N1000494</t>
  </si>
  <si>
    <t>C89N1000401</t>
  </si>
  <si>
    <t>C8261010209</t>
  </si>
  <si>
    <t>C80N1000217</t>
  </si>
  <si>
    <t>C79N1001010</t>
  </si>
  <si>
    <t>C82N1000395</t>
  </si>
  <si>
    <t>C6705012378</t>
  </si>
  <si>
    <t>C66N1000848</t>
  </si>
  <si>
    <t>C79N1007697</t>
  </si>
  <si>
    <t>C68N1000974</t>
  </si>
  <si>
    <t>C7283019103</t>
  </si>
  <si>
    <t>C68N1000150</t>
  </si>
  <si>
    <t>C4970014934</t>
  </si>
  <si>
    <t>C91N1001180</t>
  </si>
  <si>
    <t>C48N1001714</t>
  </si>
  <si>
    <t>C82N1000074</t>
  </si>
  <si>
    <t>C82N1000441</t>
  </si>
  <si>
    <t>C82N1000270</t>
  </si>
  <si>
    <t>C6712017515</t>
  </si>
  <si>
    <t>C92N1001129</t>
  </si>
  <si>
    <t>C89N1000363</t>
  </si>
  <si>
    <t>C46N1000625</t>
  </si>
  <si>
    <t>C56N1000624</t>
  </si>
  <si>
    <t>C67N1000288</t>
  </si>
  <si>
    <t>C87N1000254</t>
  </si>
  <si>
    <t>C70N1001195</t>
  </si>
  <si>
    <t>C64N1000387</t>
  </si>
  <si>
    <t>C89N1000148</t>
  </si>
  <si>
    <t>C79N1001313</t>
  </si>
  <si>
    <t>C51N1001061</t>
  </si>
  <si>
    <t>C96N1000128</t>
  </si>
  <si>
    <t>C87N1000857</t>
  </si>
  <si>
    <t>C7962002228</t>
  </si>
  <si>
    <t>C94N1000156</t>
  </si>
  <si>
    <t>C66N1001047</t>
  </si>
  <si>
    <t>C44N1000616</t>
  </si>
  <si>
    <t>C84N1000209</t>
  </si>
  <si>
    <t>C49N1000231</t>
  </si>
  <si>
    <t>C79N1005740</t>
  </si>
  <si>
    <t>C6818010574</t>
  </si>
  <si>
    <t>C94N1000047</t>
  </si>
  <si>
    <t>C51N1001158</t>
  </si>
  <si>
    <t>C79N1002270</t>
  </si>
  <si>
    <t>C75N1000499</t>
  </si>
  <si>
    <t>C75N1000140</t>
  </si>
  <si>
    <t>C8655001139</t>
  </si>
  <si>
    <t>C70N1000203</t>
  </si>
  <si>
    <t>C89N1001363</t>
  </si>
  <si>
    <t>C72N1001057</t>
  </si>
  <si>
    <t>C92N1000111</t>
  </si>
  <si>
    <t>C46N2001159</t>
  </si>
  <si>
    <t>C7908015940</t>
  </si>
  <si>
    <t>C74N1000629</t>
  </si>
  <si>
    <t>C8007007081</t>
  </si>
  <si>
    <t>C92N1000403</t>
  </si>
  <si>
    <t>C67N1000152</t>
  </si>
  <si>
    <t>C44N1001011</t>
  </si>
  <si>
    <t>C6441004304</t>
  </si>
  <si>
    <t>C49N1000215</t>
  </si>
  <si>
    <t>C8775003487</t>
  </si>
  <si>
    <t>C5629011986</t>
  </si>
  <si>
    <t>C64N1000599</t>
  </si>
  <si>
    <t>C84N1000221</t>
  </si>
  <si>
    <t>C89N1000707</t>
  </si>
  <si>
    <t>C9467003485</t>
  </si>
  <si>
    <t>C79N1001746</t>
  </si>
  <si>
    <t>C79N1003122</t>
  </si>
  <si>
    <t>C7911018263</t>
  </si>
  <si>
    <t>C67N1000170</t>
  </si>
  <si>
    <t>C83N1000037</t>
  </si>
  <si>
    <t>C54N1000509</t>
  </si>
  <si>
    <t>C48N1001185</t>
  </si>
  <si>
    <t>C54N1000710</t>
  </si>
  <si>
    <t>C79N1007817</t>
  </si>
  <si>
    <t>C4979005019</t>
  </si>
  <si>
    <t>C74N1000086</t>
  </si>
  <si>
    <t>C48N1000369</t>
  </si>
  <si>
    <t>C6200019282</t>
  </si>
  <si>
    <t>C52N1000483</t>
  </si>
  <si>
    <t>C45N1000688</t>
  </si>
  <si>
    <t>C70N1000093</t>
  </si>
  <si>
    <t>C52N1001073</t>
  </si>
  <si>
    <t>C91N1000143</t>
  </si>
  <si>
    <t>C6487005512</t>
  </si>
  <si>
    <t>C44N1000476</t>
  </si>
  <si>
    <t>C96N1000594</t>
  </si>
  <si>
    <t>C62N1000279</t>
  </si>
  <si>
    <t>C79N1004912</t>
  </si>
  <si>
    <t>C79N1005932</t>
  </si>
  <si>
    <t>C5675007095</t>
  </si>
  <si>
    <t>C9657007010</t>
  </si>
  <si>
    <t>C94N1000513</t>
  </si>
  <si>
    <t>C6620011008</t>
  </si>
  <si>
    <t>C68N1000415</t>
  </si>
  <si>
    <t>C79N1000733</t>
  </si>
  <si>
    <t>C52N1000876</t>
  </si>
  <si>
    <t>C5285013094</t>
  </si>
  <si>
    <t>C66N1000084</t>
  </si>
  <si>
    <t>C6414006194</t>
  </si>
  <si>
    <t>C48N1000711</t>
  </si>
  <si>
    <t>C84N1000080</t>
  </si>
  <si>
    <t>C51N1000141</t>
  </si>
  <si>
    <t>C49N1000658</t>
  </si>
  <si>
    <t>C6702000848</t>
  </si>
  <si>
    <t>C92N1000593</t>
  </si>
  <si>
    <t>C7596018563</t>
  </si>
  <si>
    <t>C66N1000747</t>
  </si>
  <si>
    <t>C89N1000172</t>
  </si>
  <si>
    <t>C67N1000063</t>
  </si>
  <si>
    <t>C9605002924</t>
  </si>
  <si>
    <t>C7953013595</t>
  </si>
  <si>
    <t>C72N1000612</t>
  </si>
  <si>
    <t>C96N1000444</t>
  </si>
  <si>
    <t>C86N1000446</t>
  </si>
  <si>
    <t>C75N1002073</t>
  </si>
  <si>
    <t>C91N1000256</t>
  </si>
  <si>
    <t>C75N1001322</t>
  </si>
  <si>
    <t>C44N1000401</t>
  </si>
  <si>
    <t>C89N1000246</t>
  </si>
  <si>
    <t>C4829005413</t>
  </si>
  <si>
    <t>C66N2001213</t>
  </si>
  <si>
    <t>C68N1000968</t>
  </si>
  <si>
    <t>C75N1000485</t>
  </si>
  <si>
    <t>C4441009788</t>
  </si>
  <si>
    <t>C79N1007108</t>
  </si>
  <si>
    <t>C66N1000259</t>
  </si>
  <si>
    <t>C72N1000082</t>
  </si>
  <si>
    <t>C79N1006392</t>
  </si>
  <si>
    <t>C54N1000797</t>
  </si>
  <si>
    <t>C70N1000019</t>
  </si>
  <si>
    <t>C6069008348</t>
  </si>
  <si>
    <t>C4668001226</t>
  </si>
  <si>
    <t>C96N1000500</t>
  </si>
  <si>
    <t>C44N1000023</t>
  </si>
  <si>
    <t>C79N1007777</t>
  </si>
  <si>
    <t>C56N1000668</t>
  </si>
  <si>
    <t>C56N1000163</t>
  </si>
  <si>
    <t>C8271010443</t>
  </si>
  <si>
    <t>C4994011353</t>
  </si>
  <si>
    <t>C91N1000029</t>
  </si>
  <si>
    <t>C75N1000970</t>
  </si>
  <si>
    <t>C48N1001179</t>
  </si>
  <si>
    <t>C4832014085</t>
  </si>
  <si>
    <t>C54N1000050</t>
  </si>
  <si>
    <t>C75N1002701</t>
  </si>
  <si>
    <t>C83N1000668</t>
  </si>
  <si>
    <t>C44N1000817</t>
  </si>
  <si>
    <t>C8419010812</t>
  </si>
  <si>
    <t>C83N1000217</t>
  </si>
  <si>
    <t>C5256014833</t>
  </si>
  <si>
    <t>C7555001373</t>
  </si>
  <si>
    <t>C91N1000195</t>
  </si>
  <si>
    <t>C9143017938</t>
  </si>
  <si>
    <t>C95N1000532</t>
  </si>
  <si>
    <t>C92N1000349</t>
  </si>
  <si>
    <t>C72N1000718</t>
  </si>
  <si>
    <t>C95N1000170</t>
  </si>
  <si>
    <t>C79N1004131</t>
  </si>
  <si>
    <t>C91N1000755</t>
  </si>
  <si>
    <t>C91N1000616</t>
  </si>
  <si>
    <t>C48N1001040</t>
  </si>
  <si>
    <t>C4685007525</t>
  </si>
  <si>
    <t>C7262003044</t>
  </si>
  <si>
    <t>C52N1000925</t>
  </si>
  <si>
    <t>C68N1001005</t>
  </si>
  <si>
    <t>C6418004985</t>
  </si>
  <si>
    <t>C8248006923</t>
  </si>
  <si>
    <t>C87N1000203</t>
  </si>
  <si>
    <t>C79N1001019</t>
  </si>
  <si>
    <t>C7065000640</t>
  </si>
  <si>
    <t>C6888001503</t>
  </si>
  <si>
    <t>C86N1000083</t>
  </si>
  <si>
    <t>C6263004963</t>
  </si>
  <si>
    <t>C79N1004981</t>
  </si>
  <si>
    <t>C62N1000133</t>
  </si>
  <si>
    <t>C8064016708</t>
  </si>
  <si>
    <t>C8446016863</t>
  </si>
  <si>
    <t>C84N1000419</t>
  </si>
  <si>
    <t>C45N1000373</t>
  </si>
  <si>
    <t>C75N1001408</t>
  </si>
  <si>
    <t>C84N1000186</t>
  </si>
  <si>
    <t>C75N1000962</t>
  </si>
  <si>
    <t>C79N1000506</t>
  </si>
  <si>
    <t>C8996003738</t>
  </si>
  <si>
    <t>C95N1000096</t>
  </si>
  <si>
    <t>C7204000934</t>
  </si>
  <si>
    <t>C94N1000517</t>
  </si>
  <si>
    <t>C5202015457</t>
  </si>
  <si>
    <t>C5130014650</t>
  </si>
  <si>
    <t>C92N1001135</t>
  </si>
  <si>
    <t>C94N1000237</t>
  </si>
  <si>
    <t>C8258010994</t>
  </si>
  <si>
    <t>C8296010910</t>
  </si>
  <si>
    <t>C5440000649</t>
  </si>
  <si>
    <t>C89N1000218</t>
  </si>
  <si>
    <t>C96N1000206</t>
  </si>
  <si>
    <t>C68N1001054</t>
  </si>
  <si>
    <t>C6641017644</t>
  </si>
  <si>
    <t>C91N1000124</t>
  </si>
  <si>
    <t>C64N1000977</t>
  </si>
  <si>
    <t>C45N1000569</t>
  </si>
  <si>
    <t>C75N1000182</t>
  </si>
  <si>
    <t>C66N1000332</t>
  </si>
  <si>
    <t>C46N1000001</t>
  </si>
  <si>
    <t>C79N1007048</t>
  </si>
  <si>
    <t>C79N1005991</t>
  </si>
  <si>
    <t>C94N1000013</t>
  </si>
  <si>
    <t>C79N1005444</t>
  </si>
  <si>
    <t>C5139017649</t>
  </si>
  <si>
    <t>C66N1000382</t>
  </si>
  <si>
    <t>C6072002925</t>
  </si>
  <si>
    <t>C52N1000255</t>
  </si>
  <si>
    <t>C80N1000880</t>
  </si>
  <si>
    <t>C6205004910</t>
  </si>
  <si>
    <t>C9240000553</t>
  </si>
  <si>
    <t>C66N1000679</t>
  </si>
  <si>
    <t>C83N1000512</t>
  </si>
  <si>
    <t>C64N1001089</t>
  </si>
  <si>
    <t>C4900018351</t>
  </si>
  <si>
    <t>C4963019543</t>
  </si>
  <si>
    <t>C52N1001288</t>
  </si>
  <si>
    <t>C70N1001494</t>
  </si>
  <si>
    <t>C4952005132</t>
  </si>
  <si>
    <t>C89N1000515</t>
  </si>
  <si>
    <t>C62N1000159</t>
  </si>
  <si>
    <t>C7507016705</t>
  </si>
  <si>
    <t>C79N1006086</t>
  </si>
  <si>
    <t>C5219008244</t>
  </si>
  <si>
    <t>C68N1000251</t>
  </si>
  <si>
    <t>C72N1000001</t>
  </si>
  <si>
    <t>C83N1000876</t>
  </si>
  <si>
    <t>C64N1000236</t>
  </si>
  <si>
    <t>C48N1000383</t>
  </si>
  <si>
    <t>C75N1001965</t>
  </si>
  <si>
    <t>C56N1000690</t>
  </si>
  <si>
    <t>C79N1006662</t>
  </si>
  <si>
    <t>C74N1000593</t>
  </si>
  <si>
    <t>C9115008987</t>
  </si>
  <si>
    <t>C92N1000760</t>
  </si>
  <si>
    <t>C51N1000160</t>
  </si>
  <si>
    <t>C4973013920</t>
  </si>
  <si>
    <t>C91N1000270</t>
  </si>
  <si>
    <t>C89N1000332</t>
  </si>
  <si>
    <t>C83N1000085</t>
  </si>
  <si>
    <t>C79N1001136</t>
  </si>
  <si>
    <t>C52N1000471</t>
  </si>
  <si>
    <t>C45N1000521</t>
  </si>
  <si>
    <t>C67N1000033</t>
  </si>
  <si>
    <t>C8205001670</t>
  </si>
  <si>
    <t>C52N1000926</t>
  </si>
  <si>
    <t>C87N1000177</t>
  </si>
  <si>
    <t>C44N1000482</t>
  </si>
  <si>
    <t>C91N1000777</t>
  </si>
  <si>
    <t>C6717000895</t>
  </si>
  <si>
    <t>C48N1000390</t>
  </si>
  <si>
    <t>C54N1000408</t>
  </si>
  <si>
    <t>C56N1000821</t>
  </si>
  <si>
    <t>C86N1000489</t>
  </si>
  <si>
    <t>C82N1000251</t>
  </si>
  <si>
    <t>C52N1000561</t>
  </si>
  <si>
    <t>C49N1000021</t>
  </si>
  <si>
    <t>C94N1000138</t>
  </si>
  <si>
    <t>C60N1000250</t>
  </si>
  <si>
    <t>C5426018217</t>
  </si>
  <si>
    <t>C64N1000618</t>
  </si>
  <si>
    <t>C79N1004511</t>
  </si>
  <si>
    <t>C74N1000320</t>
  </si>
  <si>
    <t>C52N1001076</t>
  </si>
  <si>
    <t>C92N1000855</t>
  </si>
  <si>
    <t>C45N1000758</t>
  </si>
  <si>
    <t>C80N1000040</t>
  </si>
  <si>
    <t>C49N1000522</t>
  </si>
  <si>
    <t>C79N1000432</t>
  </si>
  <si>
    <t>C79N1006925</t>
  </si>
  <si>
    <t>C79N1004451</t>
  </si>
  <si>
    <t>C6056010850</t>
  </si>
  <si>
    <t>C5231011128</t>
  </si>
  <si>
    <t>C49N1000614</t>
  </si>
  <si>
    <t>C4867008921</t>
  </si>
  <si>
    <t>C5299012893</t>
  </si>
  <si>
    <t>C49N1000123</t>
  </si>
  <si>
    <t>C75N1001655</t>
  </si>
  <si>
    <t>C66N1001035</t>
  </si>
  <si>
    <t>C64N1000547</t>
  </si>
  <si>
    <t>C67N1000299</t>
  </si>
  <si>
    <t>C89N1001154</t>
  </si>
  <si>
    <t>C56N1000519</t>
  </si>
  <si>
    <t>C89N1001287</t>
  </si>
  <si>
    <t>C6431003958</t>
  </si>
  <si>
    <t>C96N1000869</t>
  </si>
  <si>
    <t>C70N1000655</t>
  </si>
  <si>
    <t>C46N1001004</t>
  </si>
  <si>
    <t>C9265017731</t>
  </si>
  <si>
    <t>C44N1000586</t>
  </si>
  <si>
    <t>C74N1000096</t>
  </si>
  <si>
    <t>C75N1002853</t>
  </si>
  <si>
    <t>C64N1000992</t>
  </si>
  <si>
    <t>C79N1001121</t>
  </si>
  <si>
    <t>C8912015979</t>
  </si>
  <si>
    <t>C7991016881</t>
  </si>
  <si>
    <t>C75N1001320</t>
  </si>
  <si>
    <t>C79N1005930</t>
  </si>
  <si>
    <t>C64N1000248</t>
  </si>
  <si>
    <t>C92N1000748</t>
  </si>
  <si>
    <t>C79N1006082</t>
  </si>
  <si>
    <t>C62N1000252</t>
  </si>
  <si>
    <t>C79N1006066</t>
  </si>
  <si>
    <t>C86N1000512</t>
  </si>
  <si>
    <t>C54N1000237</t>
  </si>
  <si>
    <t>C79N1000788</t>
  </si>
  <si>
    <t>C92N1001061</t>
  </si>
  <si>
    <t>C6032003541</t>
  </si>
  <si>
    <t>C89N1000857</t>
  </si>
  <si>
    <t>C54N1000593</t>
  </si>
  <si>
    <t>C92N1000244</t>
  </si>
  <si>
    <t>C48N1000164</t>
  </si>
  <si>
    <t>C94N1000305</t>
  </si>
  <si>
    <t>C82N1000150</t>
  </si>
  <si>
    <t>C79N1007101</t>
  </si>
  <si>
    <t>C91N1000095</t>
  </si>
  <si>
    <t>C7914007060</t>
  </si>
  <si>
    <t>C86N1000148</t>
  </si>
  <si>
    <t>C75N1000060</t>
  </si>
  <si>
    <t>C79N1006180</t>
  </si>
  <si>
    <t>C5602016918</t>
  </si>
  <si>
    <t>C79N1005732</t>
  </si>
  <si>
    <t>C5867015926</t>
  </si>
  <si>
    <t>C68N1000489</t>
  </si>
  <si>
    <t>C52N1000121</t>
  </si>
  <si>
    <t>C48N1001100</t>
  </si>
  <si>
    <t>C82N1000667</t>
  </si>
  <si>
    <t>C82N1000263</t>
  </si>
  <si>
    <t>C95N1000389</t>
  </si>
  <si>
    <t>C4542006224</t>
  </si>
  <si>
    <t>C62N1000073</t>
  </si>
  <si>
    <t>C64N1000082</t>
  </si>
  <si>
    <t>C9153008927</t>
  </si>
  <si>
    <t>C92N1000956</t>
  </si>
  <si>
    <t>C66N1000710</t>
  </si>
  <si>
    <t>C64N1000428</t>
  </si>
  <si>
    <t>C44N1000941</t>
  </si>
  <si>
    <t>C94N1000360</t>
  </si>
  <si>
    <t>C9254013668</t>
  </si>
  <si>
    <t>C79N1007308</t>
  </si>
  <si>
    <t>C79N1005688</t>
  </si>
  <si>
    <t>C56N2001044</t>
  </si>
  <si>
    <t>C64N1000471</t>
  </si>
  <si>
    <t>C9653011834</t>
  </si>
  <si>
    <t>C75N1000293</t>
  </si>
  <si>
    <t>C91N1000689</t>
  </si>
  <si>
    <t>C54N1000132</t>
  </si>
  <si>
    <t>C48N1000045</t>
  </si>
  <si>
    <t>C44N1000530</t>
  </si>
  <si>
    <t>C9159016947</t>
  </si>
  <si>
    <t>C48N1001579</t>
  </si>
  <si>
    <t>C66N1000756</t>
  </si>
  <si>
    <t>C67N1000101</t>
  </si>
  <si>
    <t>C70N1000127</t>
  </si>
  <si>
    <t>C79N1006612</t>
  </si>
  <si>
    <t>C79N1005195</t>
  </si>
  <si>
    <t>C49N1000870</t>
  </si>
  <si>
    <t>C5155009590</t>
  </si>
  <si>
    <t>C75N1000644</t>
  </si>
  <si>
    <t>C80N1000904</t>
  </si>
  <si>
    <t>C5636000379</t>
  </si>
  <si>
    <t>C5130013918</t>
  </si>
  <si>
    <t>C51N1000772</t>
  </si>
  <si>
    <t>C51N1000115</t>
  </si>
  <si>
    <t>C60N1000079</t>
  </si>
  <si>
    <t>C56N1000421</t>
  </si>
  <si>
    <t>C44N1000189</t>
  </si>
  <si>
    <t>C74N1000228</t>
  </si>
  <si>
    <t>C74N1000363</t>
  </si>
  <si>
    <t>C6879004233</t>
  </si>
  <si>
    <t>C92N1000156</t>
  </si>
  <si>
    <t>C54N1000668</t>
  </si>
  <si>
    <t>C79N1005954</t>
  </si>
  <si>
    <t>C46N1000107</t>
  </si>
  <si>
    <t>C51N1000768</t>
  </si>
  <si>
    <t>C48N1000577</t>
  </si>
  <si>
    <t>C84N1000472</t>
  </si>
  <si>
    <t>C46N1000464</t>
  </si>
  <si>
    <t>C54N1000148</t>
  </si>
  <si>
    <t>C68N1000943</t>
  </si>
  <si>
    <t>C92N1000298</t>
  </si>
  <si>
    <t>C5885009199</t>
  </si>
  <si>
    <t>C7946008646</t>
  </si>
  <si>
    <t>C92N1000429</t>
  </si>
  <si>
    <t>C6630017287</t>
  </si>
  <si>
    <t>C7005002730</t>
  </si>
  <si>
    <t>C52N1001119</t>
  </si>
  <si>
    <t>C62N1000041</t>
  </si>
  <si>
    <t>C62N1000499</t>
  </si>
  <si>
    <t>C7442018729</t>
  </si>
  <si>
    <t>C64N1000414</t>
  </si>
  <si>
    <t>C75N1000759</t>
  </si>
  <si>
    <t>C6641008893</t>
  </si>
  <si>
    <t>C7216018534</t>
  </si>
  <si>
    <t>C66N1000074</t>
  </si>
  <si>
    <t>C56N1000105</t>
  </si>
  <si>
    <t>C45N1000253</t>
  </si>
  <si>
    <t>C60N1000526</t>
  </si>
  <si>
    <t>C87N1000571</t>
  </si>
  <si>
    <t>C79N1000162</t>
  </si>
  <si>
    <t>C44N1000316</t>
  </si>
  <si>
    <t>C64N1000400</t>
  </si>
  <si>
    <t>C46N1001074</t>
  </si>
  <si>
    <t>C75N1001154</t>
  </si>
  <si>
    <t>C5272008939</t>
  </si>
  <si>
    <t>C95N1000563</t>
  </si>
  <si>
    <t>C72N1000133</t>
  </si>
  <si>
    <t>C79N1006674</t>
  </si>
  <si>
    <t>C9160002723</t>
  </si>
  <si>
    <t>C79N1002206</t>
  </si>
  <si>
    <t>C79N1007358</t>
  </si>
  <si>
    <t>C52N1000203</t>
  </si>
  <si>
    <t>C46N1000055</t>
  </si>
  <si>
    <t>C87N1000140</t>
  </si>
  <si>
    <t>C91N1000064</t>
  </si>
  <si>
    <t>C94N1000208</t>
  </si>
  <si>
    <t>C79N1000741</t>
  </si>
  <si>
    <t>C51N1000760</t>
  </si>
  <si>
    <t>C68N1000473</t>
  </si>
  <si>
    <t>C60N1000115</t>
  </si>
  <si>
    <t>C49N1000728</t>
  </si>
  <si>
    <t>C7219012818</t>
  </si>
  <si>
    <t>C66N1000602</t>
  </si>
  <si>
    <t>C54N1000208</t>
  </si>
  <si>
    <t>C89N1000278</t>
  </si>
  <si>
    <t>C79N1001833</t>
  </si>
  <si>
    <t>C74N1000310</t>
  </si>
  <si>
    <t>C9172017963</t>
  </si>
  <si>
    <t>C58N1000139</t>
  </si>
  <si>
    <t>C83N1000495</t>
  </si>
  <si>
    <t>C54N1000279</t>
  </si>
  <si>
    <t>C48N1001270</t>
  </si>
  <si>
    <t>C7935015645</t>
  </si>
  <si>
    <t>C48N1001699</t>
  </si>
  <si>
    <t>C91N1000302</t>
  </si>
  <si>
    <t>C56N1000076</t>
  </si>
  <si>
    <t>C8236012363</t>
  </si>
  <si>
    <t>C54N1000569</t>
  </si>
  <si>
    <t>C60N1000019</t>
  </si>
  <si>
    <t>C96N1000113</t>
  </si>
  <si>
    <t>C92N1000718</t>
  </si>
  <si>
    <t>C48N1000962</t>
  </si>
  <si>
    <t>C8683019450</t>
  </si>
  <si>
    <t>C87N1000323</t>
  </si>
  <si>
    <t>C64N1000474</t>
  </si>
  <si>
    <t>C79N1005819</t>
  </si>
  <si>
    <t>C54N1000416</t>
  </si>
  <si>
    <t>C52N1000986</t>
  </si>
  <si>
    <t>C6892004753</t>
  </si>
  <si>
    <t>C8753006612</t>
  </si>
  <si>
    <t>C54N1000660</t>
  </si>
  <si>
    <t>C62N1000430</t>
  </si>
  <si>
    <t>C79N1005006</t>
  </si>
  <si>
    <t>C79N1007391</t>
  </si>
  <si>
    <t>C79N1000556</t>
  </si>
  <si>
    <t>C84N1000112</t>
  </si>
  <si>
    <t>C7922005442</t>
  </si>
  <si>
    <t>C92N1001111</t>
  </si>
  <si>
    <t>C87N1001389</t>
  </si>
  <si>
    <t>C92N1000218</t>
  </si>
  <si>
    <t>C8911013174</t>
  </si>
  <si>
    <t>C51N1000193</t>
  </si>
  <si>
    <t>C75N1000638</t>
  </si>
  <si>
    <t>C72N1000197</t>
  </si>
  <si>
    <t>C44N1000268</t>
  </si>
  <si>
    <t>C45N1000578</t>
  </si>
  <si>
    <t>C79N1002172</t>
  </si>
  <si>
    <t>C79N1004264</t>
  </si>
  <si>
    <t>C9439017679</t>
  </si>
  <si>
    <t>C6639008962</t>
  </si>
  <si>
    <t>C49N1000830</t>
  </si>
  <si>
    <t>C75N1000938</t>
  </si>
  <si>
    <t>C75N1000373</t>
  </si>
  <si>
    <t>C92N1000115</t>
  </si>
  <si>
    <t>C6660012538</t>
  </si>
  <si>
    <t>C79N1000974</t>
  </si>
  <si>
    <t>C83N1000552</t>
  </si>
  <si>
    <t>C79N1006419</t>
  </si>
  <si>
    <t>C87N1000456</t>
  </si>
  <si>
    <t>C64N1000058</t>
  </si>
  <si>
    <t>C92N1000526</t>
  </si>
  <si>
    <t>C7012013077</t>
  </si>
  <si>
    <t>C86N1000504</t>
  </si>
  <si>
    <t>C74N1000588</t>
  </si>
  <si>
    <t>C52N1000618</t>
  </si>
  <si>
    <t>C5602002718</t>
  </si>
  <si>
    <t>C58N1000262</t>
  </si>
  <si>
    <t>C79N1001776</t>
  </si>
  <si>
    <t>C51N1000979</t>
  </si>
  <si>
    <t>C79N1006112</t>
  </si>
  <si>
    <t>C70N1000086</t>
  </si>
  <si>
    <t>C75N1001862</t>
  </si>
  <si>
    <t>C79N1006849</t>
  </si>
  <si>
    <t>C96N1000035</t>
  </si>
  <si>
    <t>C79N1005862</t>
  </si>
  <si>
    <t>C82N1000727</t>
  </si>
  <si>
    <t>C62N1000248</t>
  </si>
  <si>
    <t>C5675002858</t>
  </si>
  <si>
    <t>C49N1000928</t>
  </si>
  <si>
    <t>C70N1000270</t>
  </si>
  <si>
    <t>C79N1003931</t>
  </si>
  <si>
    <t>C48N1000270</t>
  </si>
  <si>
    <t>C79N1003626</t>
  </si>
  <si>
    <t>C89N1000657</t>
  </si>
  <si>
    <t>C67N1000375</t>
  </si>
  <si>
    <t>C48N1000829</t>
  </si>
  <si>
    <t>C72N1000240</t>
  </si>
  <si>
    <t>C62N1000198</t>
  </si>
  <si>
    <t>C75N1001490</t>
  </si>
  <si>
    <t>C89N1000667</t>
  </si>
  <si>
    <t>C6630011081</t>
  </si>
  <si>
    <t>C87N1001251</t>
  </si>
  <si>
    <t>C7598008989</t>
  </si>
  <si>
    <t>C4556008564</t>
  </si>
  <si>
    <t>C56N1000680</t>
  </si>
  <si>
    <t>C68N1000499</t>
  </si>
  <si>
    <t>C86N1000013</t>
  </si>
  <si>
    <t>C83N1000401</t>
  </si>
  <si>
    <t>C48N1000485</t>
  </si>
  <si>
    <t>C8228003749</t>
  </si>
  <si>
    <t>C4912005189</t>
  </si>
  <si>
    <t>C68N1000220</t>
  </si>
  <si>
    <t>C79N1006703</t>
  </si>
  <si>
    <t>C75N1001201</t>
  </si>
  <si>
    <t>C7530003178</t>
  </si>
  <si>
    <t>C44N1000644</t>
  </si>
  <si>
    <t>C64N1000577</t>
  </si>
  <si>
    <t>C60N1000127</t>
  </si>
  <si>
    <t>C79N1005626</t>
  </si>
  <si>
    <t>C84N1000086</t>
  </si>
  <si>
    <t>C79N1000876</t>
  </si>
  <si>
    <t>C79N1004390</t>
  </si>
  <si>
    <t>C79N1006281</t>
  </si>
  <si>
    <t>C6708015213</t>
  </si>
  <si>
    <t>C75N1000451</t>
  </si>
  <si>
    <t>C64N1000132</t>
  </si>
  <si>
    <t>C5609005153</t>
  </si>
  <si>
    <t>C75N1002166</t>
  </si>
  <si>
    <t>C64N1000610</t>
  </si>
  <si>
    <t>C51N1000503</t>
  </si>
  <si>
    <t>C86N1000482</t>
  </si>
  <si>
    <t>C4590016873</t>
  </si>
  <si>
    <t>C82N1000425</t>
  </si>
  <si>
    <t>C46N1000823</t>
  </si>
  <si>
    <t>C6669013147</t>
  </si>
  <si>
    <t>C4633001402</t>
  </si>
  <si>
    <t>C86N1000477</t>
  </si>
  <si>
    <t>C56N1000814</t>
  </si>
  <si>
    <t>C6240017154</t>
  </si>
  <si>
    <t>C79N1006649</t>
  </si>
  <si>
    <t>C4461008751</t>
  </si>
  <si>
    <t>C86N1000642</t>
  </si>
  <si>
    <t>C79N1000996</t>
  </si>
  <si>
    <t>C79N1007089</t>
  </si>
  <si>
    <t>C9164014012</t>
  </si>
  <si>
    <t>C95N1000493</t>
  </si>
  <si>
    <t>C54N1000499</t>
  </si>
  <si>
    <t>C70N1000409</t>
  </si>
  <si>
    <t>C80N1000950</t>
  </si>
  <si>
    <t>C91N1001181</t>
  </si>
  <si>
    <t>C92N1000581</t>
  </si>
  <si>
    <t>C79N1006790</t>
  </si>
  <si>
    <t>C87N2001405</t>
  </si>
  <si>
    <t>C6601009555</t>
  </si>
  <si>
    <t>C54N1000221</t>
  </si>
  <si>
    <t>C92N1000101</t>
  </si>
  <si>
    <t>C51N1000351</t>
  </si>
  <si>
    <t>C79N1006789</t>
  </si>
  <si>
    <t>C72N1000965</t>
  </si>
  <si>
    <t>C6486012299</t>
  </si>
  <si>
    <t>C89N1000826</t>
  </si>
  <si>
    <t>C45N1000620</t>
  </si>
  <si>
    <t>C7599000133</t>
  </si>
  <si>
    <t>C5138012040</t>
  </si>
  <si>
    <t>C5176007410</t>
  </si>
  <si>
    <t>C79N1007653</t>
  </si>
  <si>
    <t>C75N1001469</t>
  </si>
  <si>
    <t>C79N1006581</t>
  </si>
  <si>
    <t>C79N1003337</t>
  </si>
  <si>
    <t>C89N1001047</t>
  </si>
  <si>
    <t>C70N1000475</t>
  </si>
  <si>
    <t>C94N1000191</t>
  </si>
  <si>
    <t>C49N1000234</t>
  </si>
  <si>
    <t>C48N1001370</t>
  </si>
  <si>
    <t>C4830008243</t>
  </si>
  <si>
    <t>C44N1000240</t>
  </si>
  <si>
    <t>C51N1000153</t>
  </si>
  <si>
    <t>C70N1001223</t>
  </si>
  <si>
    <t>C75N1000399</t>
  </si>
  <si>
    <t>C83N1000468</t>
  </si>
  <si>
    <t>C75N1000344</t>
  </si>
  <si>
    <t>C8024016906</t>
  </si>
  <si>
    <t>C96N1000731</t>
  </si>
  <si>
    <t>C66N1000596</t>
  </si>
  <si>
    <t>C89N1001046</t>
  </si>
  <si>
    <t>C4441015708</t>
  </si>
  <si>
    <t>C6631006686</t>
  </si>
  <si>
    <t>C5443015934</t>
  </si>
  <si>
    <t>C79N1001199</t>
  </si>
  <si>
    <t>C68N1000567</t>
  </si>
  <si>
    <t>C44N1000714</t>
  </si>
  <si>
    <t>C70N1000465</t>
  </si>
  <si>
    <t>C64N1000866</t>
  </si>
  <si>
    <t>C66N1000031</t>
  </si>
  <si>
    <t>C80N1000124</t>
  </si>
  <si>
    <t>C64N1000983</t>
  </si>
  <si>
    <t>C44N1000741</t>
  </si>
  <si>
    <t>C75N1000688</t>
  </si>
  <si>
    <t>C8281007140</t>
  </si>
  <si>
    <t>C79N1006788</t>
  </si>
  <si>
    <t>C51N1000362</t>
  </si>
  <si>
    <t>C84N1000645</t>
  </si>
  <si>
    <t>C6491016514</t>
  </si>
  <si>
    <t>C5450018016</t>
  </si>
  <si>
    <t>C8037017734</t>
  </si>
  <si>
    <t>C48N1000217</t>
  </si>
  <si>
    <t>C66N1000942</t>
  </si>
  <si>
    <t>C46N1000934</t>
  </si>
  <si>
    <t>C52N1001272</t>
  </si>
  <si>
    <t>C79N1005826</t>
  </si>
  <si>
    <t>C52N1000808</t>
  </si>
  <si>
    <t>C64N1000015</t>
  </si>
  <si>
    <t>C51N1000832</t>
  </si>
  <si>
    <t>C66N1000092</t>
  </si>
  <si>
    <t>C48N1000719</t>
  </si>
  <si>
    <t>C66N1000077</t>
  </si>
  <si>
    <t>C84N1000528</t>
  </si>
  <si>
    <t>C87N1001073</t>
  </si>
  <si>
    <t>C91N1001175</t>
  </si>
  <si>
    <t>C44N1000660</t>
  </si>
  <si>
    <t>C87N1000287</t>
  </si>
  <si>
    <t>C75N1001624</t>
  </si>
  <si>
    <t>C48N1001108</t>
  </si>
  <si>
    <t>C72N1000343</t>
  </si>
  <si>
    <t>C79N1004292</t>
  </si>
  <si>
    <t>C6777008528</t>
  </si>
  <si>
    <t>C6728018954</t>
  </si>
  <si>
    <t>C8969008007</t>
  </si>
  <si>
    <t>C51N1000152</t>
  </si>
  <si>
    <t>C91N1000545</t>
  </si>
  <si>
    <t>C86N1000666</t>
  </si>
  <si>
    <t>C84N1000006</t>
  </si>
  <si>
    <t>C4442017666</t>
  </si>
  <si>
    <t>C89N1000628</t>
  </si>
  <si>
    <t>C64N1000748</t>
  </si>
  <si>
    <t>C5217013686</t>
  </si>
  <si>
    <t>C44N1000842</t>
  </si>
  <si>
    <t>C48N1000669</t>
  </si>
  <si>
    <t>C80N1000509</t>
  </si>
  <si>
    <t>C68N1000790</t>
  </si>
  <si>
    <t>C66N1000682</t>
  </si>
  <si>
    <t>C75N1002817</t>
  </si>
  <si>
    <t>C48N1001357</t>
  </si>
  <si>
    <t>C79N1006981</t>
  </si>
  <si>
    <t>C82N1000513</t>
  </si>
  <si>
    <t>C66N1000303</t>
  </si>
  <si>
    <t>C79N1002237</t>
  </si>
  <si>
    <t>C75N1000693</t>
  </si>
  <si>
    <t>C58N1000068</t>
  </si>
  <si>
    <t>C79N1006172</t>
  </si>
  <si>
    <t>C8058006794</t>
  </si>
  <si>
    <t>C68N1000309</t>
  </si>
  <si>
    <t>C51N1000550</t>
  </si>
  <si>
    <t>C79N1006777</t>
  </si>
  <si>
    <t>C75N1002901</t>
  </si>
  <si>
    <t>C79N1000917</t>
  </si>
  <si>
    <t>C91N1000407</t>
  </si>
  <si>
    <t>C7945016914</t>
  </si>
  <si>
    <t>C48N1001261</t>
  </si>
  <si>
    <t>C46N1000502</t>
  </si>
  <si>
    <t>C6691000894</t>
  </si>
  <si>
    <t>C79N1001670</t>
  </si>
  <si>
    <t>C7040011696</t>
  </si>
  <si>
    <t>C48N1000976</t>
  </si>
  <si>
    <t>C5249004587</t>
  </si>
  <si>
    <t>C5279001990</t>
  </si>
  <si>
    <t>C49N1000225</t>
  </si>
  <si>
    <t>C45N1000368</t>
  </si>
  <si>
    <t>C48N1001455</t>
  </si>
  <si>
    <t>C79N1000890</t>
  </si>
  <si>
    <t>C64N1000020</t>
  </si>
  <si>
    <t>C94N1000321</t>
  </si>
  <si>
    <t>C91N1000551</t>
  </si>
  <si>
    <t>C75N1000580</t>
  </si>
  <si>
    <t>C79N1001323</t>
  </si>
  <si>
    <t>C64N1000924</t>
  </si>
  <si>
    <t>C82N1000523</t>
  </si>
  <si>
    <t>C79N1000203</t>
  </si>
  <si>
    <t>C8318016192</t>
  </si>
  <si>
    <t>C68N1000277</t>
  </si>
  <si>
    <t>C79N1001064</t>
  </si>
  <si>
    <t>C7216008735</t>
  </si>
  <si>
    <t>C72N1001205</t>
  </si>
  <si>
    <t>C89N1000079</t>
  </si>
  <si>
    <t>C8254007902</t>
  </si>
  <si>
    <t>C79N1006163</t>
  </si>
  <si>
    <t>C7945017803</t>
  </si>
  <si>
    <t>C75N1001042</t>
  </si>
  <si>
    <t>C79N1005331</t>
  </si>
  <si>
    <t>C46N1000868</t>
  </si>
  <si>
    <t>C64N1000578</t>
  </si>
  <si>
    <t>C87N1000607</t>
  </si>
  <si>
    <t>C4407004052</t>
  </si>
  <si>
    <t>C79N1007473</t>
  </si>
  <si>
    <t>C79N1004857</t>
  </si>
  <si>
    <t>C54N1000093</t>
  </si>
  <si>
    <t>C68N1000281</t>
  </si>
  <si>
    <t>C7994018207</t>
  </si>
  <si>
    <t>C48N1001752</t>
  </si>
  <si>
    <t>C46N1000997</t>
  </si>
  <si>
    <t>C44N1000874</t>
  </si>
  <si>
    <t>C8966002578</t>
  </si>
  <si>
    <t>C54N1000573</t>
  </si>
  <si>
    <t>C84N1000239</t>
  </si>
  <si>
    <t>C6623012443</t>
  </si>
  <si>
    <t>C6881018542</t>
  </si>
  <si>
    <t>C6292004485</t>
  </si>
  <si>
    <t>C66N1000622</t>
  </si>
  <si>
    <t>C79N1005228</t>
  </si>
  <si>
    <t>C60N2000675</t>
  </si>
  <si>
    <t>C68N1000955</t>
  </si>
  <si>
    <t>C79N1006030</t>
  </si>
  <si>
    <t>C79N1002406</t>
  </si>
  <si>
    <t>C9101014951</t>
  </si>
  <si>
    <t>C64N1000895</t>
  </si>
  <si>
    <t>C60N1000444</t>
  </si>
  <si>
    <t>C4842005316</t>
  </si>
  <si>
    <t>C6000001567</t>
  </si>
  <si>
    <t>C68N1000249</t>
  </si>
  <si>
    <t>C68N1001021</t>
  </si>
  <si>
    <t>C5298007679</t>
  </si>
  <si>
    <t>C74N1000462</t>
  </si>
  <si>
    <t>C6619013268</t>
  </si>
  <si>
    <t>C89N1001009</t>
  </si>
  <si>
    <t>C68N1000706</t>
  </si>
  <si>
    <t>C44N1000115</t>
  </si>
  <si>
    <t>C7908002247</t>
  </si>
  <si>
    <t>C6479004990</t>
  </si>
  <si>
    <t>C7584014630</t>
  </si>
  <si>
    <t>C4818004066</t>
  </si>
  <si>
    <t>C60N1000037</t>
  </si>
  <si>
    <t>C51N1000397</t>
  </si>
  <si>
    <t>C91N1000765</t>
  </si>
  <si>
    <t>C54N1000344</t>
  </si>
  <si>
    <t>C6602016472</t>
  </si>
  <si>
    <t>C72N1000410</t>
  </si>
  <si>
    <t>C8032003879</t>
  </si>
  <si>
    <t>C79N1005649</t>
  </si>
  <si>
    <t>C91N1000534</t>
  </si>
  <si>
    <t>C45N1000490</t>
  </si>
  <si>
    <t>C84N1000029</t>
  </si>
  <si>
    <t>C45N1000049</t>
  </si>
  <si>
    <t>C44N1000627</t>
  </si>
  <si>
    <t>C7934009731</t>
  </si>
  <si>
    <t>C67N1000436</t>
  </si>
  <si>
    <t>C89N1000864</t>
  </si>
  <si>
    <t>C46N1000657</t>
  </si>
  <si>
    <t>C75N1001804</t>
  </si>
  <si>
    <t>C5452012377</t>
  </si>
  <si>
    <t>C60N1000278</t>
  </si>
  <si>
    <t>C5224013406</t>
  </si>
  <si>
    <t>C82N1000268</t>
  </si>
  <si>
    <t>C83N1000329</t>
  </si>
  <si>
    <t>C48N1001134</t>
  </si>
  <si>
    <t>C66N1000312</t>
  </si>
  <si>
    <t>C7407015572</t>
  </si>
  <si>
    <t>C64N1000807</t>
  </si>
  <si>
    <t>C89N1001215</t>
  </si>
  <si>
    <t>C44N1000759</t>
  </si>
  <si>
    <t>C70N1001315</t>
  </si>
  <si>
    <t>C83N1000310</t>
  </si>
  <si>
    <t>C84N1000177</t>
  </si>
  <si>
    <t>C8012007542</t>
  </si>
  <si>
    <t>C58N1000070</t>
  </si>
  <si>
    <t>C51N1000962</t>
  </si>
  <si>
    <t>C92N1000014</t>
  </si>
  <si>
    <t>C89N1000552</t>
  </si>
  <si>
    <t>C6406012829</t>
  </si>
  <si>
    <t>C48N1000904</t>
  </si>
  <si>
    <t>C5450010539</t>
  </si>
  <si>
    <t>C48N1000124</t>
  </si>
  <si>
    <t>C91N1000119</t>
  </si>
  <si>
    <t>C91N1000013</t>
  </si>
  <si>
    <t>C6601014203</t>
  </si>
  <si>
    <t>C7990000362</t>
  </si>
  <si>
    <t>C6672005664</t>
  </si>
  <si>
    <t>C66N1000895</t>
  </si>
  <si>
    <t>C52N1000669</t>
  </si>
  <si>
    <t>C52N1001262</t>
  </si>
  <si>
    <t>C79N1004994</t>
  </si>
  <si>
    <t>C79N1001028</t>
  </si>
  <si>
    <t>C4922019048</t>
  </si>
  <si>
    <t>C75N1001075</t>
  </si>
  <si>
    <t>C45N1000413</t>
  </si>
  <si>
    <t>C87N1000493</t>
  </si>
  <si>
    <t>C5694004997</t>
  </si>
  <si>
    <t>C79N1002319</t>
  </si>
  <si>
    <t>C79N1006321</t>
  </si>
  <si>
    <t>C45N1000263</t>
  </si>
  <si>
    <t>C62N1000389</t>
  </si>
  <si>
    <t>C92N1001092</t>
  </si>
  <si>
    <t>C64N1000212</t>
  </si>
  <si>
    <t>C82N1000632</t>
  </si>
  <si>
    <t>C48N1001165</t>
  </si>
  <si>
    <t>C8939017680</t>
  </si>
  <si>
    <t>C6674009017</t>
  </si>
  <si>
    <t>C91N1000627</t>
  </si>
  <si>
    <t>C5158007179</t>
  </si>
  <si>
    <t>C79N1007209</t>
  </si>
  <si>
    <t>C83N1000264</t>
  </si>
  <si>
    <t>C96N1000374</t>
  </si>
  <si>
    <t>C79N1006476</t>
  </si>
  <si>
    <t>C70N1000284</t>
  </si>
  <si>
    <t>C52N2001315</t>
  </si>
  <si>
    <t>C64N1000296</t>
  </si>
  <si>
    <t>C87N1000366</t>
  </si>
  <si>
    <t>C96N1000688</t>
  </si>
  <si>
    <t>C72N1000495</t>
  </si>
  <si>
    <t>C54N1000391</t>
  </si>
  <si>
    <t>C79N1004848</t>
  </si>
  <si>
    <t>C5217001993</t>
  </si>
  <si>
    <t>C68N1000936</t>
  </si>
  <si>
    <t>C8728001796</t>
  </si>
  <si>
    <t>C91N1001031</t>
  </si>
  <si>
    <t>C5481002424</t>
  </si>
  <si>
    <t>C75N1000356</t>
  </si>
  <si>
    <t>C7405005821</t>
  </si>
  <si>
    <t>C91N1000149</t>
  </si>
  <si>
    <t>C56N1000755</t>
  </si>
  <si>
    <t>C46N1000161</t>
  </si>
  <si>
    <t>C89N1000427</t>
  </si>
  <si>
    <t>C4958004845</t>
  </si>
  <si>
    <t>C60N1000130</t>
  </si>
  <si>
    <t>C64N1000080</t>
  </si>
  <si>
    <t>C82N1000195</t>
  </si>
  <si>
    <t>C79N1001836</t>
  </si>
  <si>
    <t>C79N1005885</t>
  </si>
  <si>
    <t>C7208012138</t>
  </si>
  <si>
    <t>C64N1000878</t>
  </si>
  <si>
    <t>C75N1001908</t>
  </si>
  <si>
    <t>C87N1000067</t>
  </si>
  <si>
    <t>C89N1000973</t>
  </si>
  <si>
    <t>C54N1000658</t>
  </si>
  <si>
    <t>C79N1005764</t>
  </si>
  <si>
    <t>C44N1000001</t>
  </si>
  <si>
    <t>C56N1000689</t>
  </si>
  <si>
    <t>C44N1000527</t>
  </si>
  <si>
    <t>C6443004511</t>
  </si>
  <si>
    <t>C92N1000310</t>
  </si>
  <si>
    <t>C6667014064</t>
  </si>
  <si>
    <t>C6224018008</t>
  </si>
  <si>
    <t>C51N1000432</t>
  </si>
  <si>
    <t>C48N1000489</t>
  </si>
  <si>
    <t>C79N1004420</t>
  </si>
  <si>
    <t>C68N1000080</t>
  </si>
  <si>
    <t>C80N1000070</t>
  </si>
  <si>
    <t>C7935018720</t>
  </si>
  <si>
    <t>C66N1001100</t>
  </si>
  <si>
    <t>C46N1000272</t>
  </si>
  <si>
    <t>C66N1000333</t>
  </si>
  <si>
    <t>C92N1000391</t>
  </si>
  <si>
    <t>C95N1000428</t>
  </si>
  <si>
    <t>C46N1000142</t>
  </si>
  <si>
    <t>C89N1000245</t>
  </si>
  <si>
    <t>C72N1000025</t>
  </si>
  <si>
    <t>C8908016585</t>
  </si>
  <si>
    <t>C46N1000204</t>
  </si>
  <si>
    <t>C5600003209</t>
  </si>
  <si>
    <t>C48N1000160</t>
  </si>
  <si>
    <t>C62N1000510</t>
  </si>
  <si>
    <t>C5175003031</t>
  </si>
  <si>
    <t>C52N1000067</t>
  </si>
  <si>
    <t>C79N1000689</t>
  </si>
  <si>
    <t>C7550007205</t>
  </si>
  <si>
    <t>C96N1000065</t>
  </si>
  <si>
    <t>C79N1001466</t>
  </si>
  <si>
    <t>C51N1000289</t>
  </si>
  <si>
    <t>C54N1000326</t>
  </si>
  <si>
    <t>C9262008865</t>
  </si>
  <si>
    <t>C79N1004647</t>
  </si>
  <si>
    <t>C5639008686</t>
  </si>
  <si>
    <t>C87N1000013</t>
  </si>
  <si>
    <t>C46N1001136</t>
  </si>
  <si>
    <t>C75N1002483</t>
  </si>
  <si>
    <t>C52N1000418</t>
  </si>
  <si>
    <t>C82N1000022</t>
  </si>
  <si>
    <t>C79N1003509</t>
  </si>
  <si>
    <t>C48N1000267</t>
  </si>
  <si>
    <t>C5497018819</t>
  </si>
  <si>
    <t>C8934005341</t>
  </si>
  <si>
    <t>C91N1000223</t>
  </si>
  <si>
    <t>C4692018662</t>
  </si>
  <si>
    <t>C48N1000134</t>
  </si>
  <si>
    <t>C8660016612</t>
  </si>
  <si>
    <t>C64N1000034</t>
  </si>
  <si>
    <t>C86N1000231</t>
  </si>
  <si>
    <t>C5224003666</t>
  </si>
  <si>
    <t>C52N1001235</t>
  </si>
  <si>
    <t>C72N1000214</t>
  </si>
  <si>
    <t>C79N1003562</t>
  </si>
  <si>
    <t>C82N1000219</t>
  </si>
  <si>
    <t>C9160013934</t>
  </si>
  <si>
    <t>C75N1000911</t>
  </si>
  <si>
    <t>C8698017729</t>
  </si>
  <si>
    <t>C68N1000425</t>
  </si>
  <si>
    <t>C82N1000612</t>
  </si>
  <si>
    <t>C82N1000651</t>
  </si>
  <si>
    <t>C6606016853</t>
  </si>
  <si>
    <t>C72N1000301</t>
  </si>
  <si>
    <t>C62N1000513</t>
  </si>
  <si>
    <t>C75N1001775</t>
  </si>
  <si>
    <t>C7998011109</t>
  </si>
  <si>
    <t>C48N1000696</t>
  </si>
  <si>
    <t>C92N1000750</t>
  </si>
  <si>
    <t>C89N1000591</t>
  </si>
  <si>
    <t>C45N1000718</t>
  </si>
  <si>
    <t>C79N1004459</t>
  </si>
  <si>
    <t>C66N1000480</t>
  </si>
  <si>
    <t>C79N1002665</t>
  </si>
  <si>
    <t>C48N1000473</t>
  </si>
  <si>
    <t>C4833018058</t>
  </si>
  <si>
    <t>C89N1001200</t>
  </si>
  <si>
    <t>C75N1000620</t>
  </si>
  <si>
    <t>C75N1001268</t>
  </si>
  <si>
    <t>C4923018837</t>
  </si>
  <si>
    <t>C87N1000574</t>
  </si>
  <si>
    <t>C80N1000527</t>
  </si>
  <si>
    <t>C74N1000427</t>
  </si>
  <si>
    <t>C49N1000179</t>
  </si>
  <si>
    <t>C7944003191</t>
  </si>
  <si>
    <t>C60N1000478</t>
  </si>
  <si>
    <t>C66N1000578</t>
  </si>
  <si>
    <t>C68N1000268</t>
  </si>
  <si>
    <t>C91N1000833</t>
  </si>
  <si>
    <t>C7911018901</t>
  </si>
  <si>
    <t>C8655018105</t>
  </si>
  <si>
    <t>C87N1000326</t>
  </si>
  <si>
    <t>C84N1000556</t>
  </si>
  <si>
    <t>C67N1000235</t>
  </si>
  <si>
    <t>C91N1001260</t>
  </si>
  <si>
    <t>C89N1000219</t>
  </si>
  <si>
    <t>C7967012395</t>
  </si>
  <si>
    <t>C75N1001394</t>
  </si>
  <si>
    <t>C7990018081</t>
  </si>
  <si>
    <t>C51N1000947</t>
  </si>
  <si>
    <t>C72N1001280</t>
  </si>
  <si>
    <t>C70N1000075</t>
  </si>
  <si>
    <t>C58N1000503</t>
  </si>
  <si>
    <t>C66N1000029</t>
  </si>
  <si>
    <t>C86N1000548</t>
  </si>
  <si>
    <t>C6492010300</t>
  </si>
  <si>
    <t>C75N1002542</t>
  </si>
  <si>
    <t>C4971001828</t>
  </si>
  <si>
    <t>C64N1000394</t>
  </si>
  <si>
    <t>C79N1004750</t>
  </si>
  <si>
    <t>C45N1000481</t>
  </si>
  <si>
    <t>C6499019534</t>
  </si>
  <si>
    <t>C45N1000027</t>
  </si>
  <si>
    <t>C45N1000093</t>
  </si>
  <si>
    <t>C86N1000709</t>
  </si>
  <si>
    <t>C51N1000224</t>
  </si>
  <si>
    <t>C89N1000384</t>
  </si>
  <si>
    <t>C44N1001017</t>
  </si>
  <si>
    <t>C82N1000029</t>
  </si>
  <si>
    <t>C79N1004548</t>
  </si>
  <si>
    <t>C79N1005677</t>
  </si>
  <si>
    <t>C70N1001593</t>
  </si>
  <si>
    <t>C6640014478</t>
  </si>
  <si>
    <t>C91N1000351</t>
  </si>
  <si>
    <t>C83N1000813</t>
  </si>
  <si>
    <t>C92N1000032</t>
  </si>
  <si>
    <t>C8241016414</t>
  </si>
  <si>
    <t>C9268010594</t>
  </si>
  <si>
    <t>C7588013344</t>
  </si>
  <si>
    <t>C49N1000668</t>
  </si>
  <si>
    <t>C89N1001182</t>
  </si>
  <si>
    <t>C44N1000729</t>
  </si>
  <si>
    <t>C79N1002355</t>
  </si>
  <si>
    <t>C6855012411</t>
  </si>
  <si>
    <t>C91N1000021</t>
  </si>
  <si>
    <t>C79N1003378</t>
  </si>
  <si>
    <t>C48N1000022</t>
  </si>
  <si>
    <t>C6425002906</t>
  </si>
  <si>
    <t>C79N1007032</t>
  </si>
  <si>
    <t>C7538000052</t>
  </si>
  <si>
    <t>C51N1001076</t>
  </si>
  <si>
    <t>C95N1000013</t>
  </si>
  <si>
    <t>C83N1000008</t>
  </si>
  <si>
    <t>C89N1000162</t>
  </si>
  <si>
    <t>C51N1000137</t>
  </si>
  <si>
    <t>C70N1000139</t>
  </si>
  <si>
    <t>C7937003809</t>
  </si>
  <si>
    <t>C89N1001232</t>
  </si>
  <si>
    <t>C87N1000386</t>
  </si>
  <si>
    <t>C54N1000193</t>
  </si>
  <si>
    <t>C8044012239</t>
  </si>
  <si>
    <t>C7961003158</t>
  </si>
  <si>
    <t>C4871015806</t>
  </si>
  <si>
    <t>C64N1000661</t>
  </si>
  <si>
    <t>C7906011497</t>
  </si>
  <si>
    <t>C83N1000029</t>
  </si>
  <si>
    <t>C92N1000050</t>
  </si>
  <si>
    <t>C74N1000313</t>
  </si>
  <si>
    <t>C4921014887</t>
  </si>
  <si>
    <t>C79N1005099</t>
  </si>
  <si>
    <t>C75N1001882</t>
  </si>
  <si>
    <t>C6640014491</t>
  </si>
  <si>
    <t>C75N1002686</t>
  </si>
  <si>
    <t>C64N1000444</t>
  </si>
  <si>
    <t>C75N1000624</t>
  </si>
  <si>
    <t>C87N1000439</t>
  </si>
  <si>
    <t>C75N1001081</t>
  </si>
  <si>
    <t>C84N1000085</t>
  </si>
  <si>
    <t>C87N1000259</t>
  </si>
  <si>
    <t>C58N1000009</t>
  </si>
  <si>
    <t>C45N1000448</t>
  </si>
  <si>
    <t>C79N1004600</t>
  </si>
  <si>
    <t>C74N1000936</t>
  </si>
  <si>
    <t>C8246015753</t>
  </si>
  <si>
    <t>C75N1001650</t>
  </si>
  <si>
    <t>C7910013490</t>
  </si>
  <si>
    <t>C70N1000035</t>
  </si>
  <si>
    <t>C56N1000403</t>
  </si>
  <si>
    <t>C66N1000419</t>
  </si>
  <si>
    <t>C7503001611</t>
  </si>
  <si>
    <t>C82N1000691</t>
  </si>
  <si>
    <t>C79N1001709</t>
  </si>
  <si>
    <t>C79N1004705</t>
  </si>
  <si>
    <t>C6692005055</t>
  </si>
  <si>
    <t>C80N1000327</t>
  </si>
  <si>
    <t>C5209001970</t>
  </si>
  <si>
    <t>C82N1000264</t>
  </si>
  <si>
    <t>C95N1000388</t>
  </si>
  <si>
    <t>C8005006664</t>
  </si>
  <si>
    <t>C92N1000190</t>
  </si>
  <si>
    <t>C56N1000854</t>
  </si>
  <si>
    <t>C70N1001010</t>
  </si>
  <si>
    <t>C7953006460</t>
  </si>
  <si>
    <t>C45N1000634</t>
  </si>
  <si>
    <t>C83N1000098</t>
  </si>
  <si>
    <t>C94N1000470</t>
  </si>
  <si>
    <t>C75N1000001</t>
  </si>
  <si>
    <t>C92N1000185</t>
  </si>
  <si>
    <t>C92N1000937</t>
  </si>
  <si>
    <t>C83N1000055</t>
  </si>
  <si>
    <t>C79N1007277</t>
  </si>
  <si>
    <t>C72N1000939</t>
  </si>
  <si>
    <t>C49N1000969</t>
  </si>
  <si>
    <t>C56N1000405</t>
  </si>
  <si>
    <t>C44N1000012</t>
  </si>
  <si>
    <t>C75N1000068</t>
  </si>
  <si>
    <t>C79N1007662</t>
  </si>
  <si>
    <t>C82N1000151</t>
  </si>
  <si>
    <t>C68N1000325</t>
  </si>
  <si>
    <t>C46N1000431</t>
  </si>
  <si>
    <t>C75N1001713</t>
  </si>
  <si>
    <t>C52N1000065</t>
  </si>
  <si>
    <t>C75N1002700</t>
  </si>
  <si>
    <t>C79N1000488</t>
  </si>
  <si>
    <t>C49N1000901</t>
  </si>
  <si>
    <t>C94N1000481</t>
  </si>
  <si>
    <t>C48N1000777</t>
  </si>
  <si>
    <t>C5237003175</t>
  </si>
  <si>
    <t>C60N1000303</t>
  </si>
  <si>
    <t>C6434004945</t>
  </si>
  <si>
    <t>C6487004435</t>
  </si>
  <si>
    <t>C51N1000194</t>
  </si>
  <si>
    <t>C94N1000187</t>
  </si>
  <si>
    <t>C79N1006480</t>
  </si>
  <si>
    <t>C49N1000191</t>
  </si>
  <si>
    <t>C91N1000603</t>
  </si>
  <si>
    <t>C79N1005836</t>
  </si>
  <si>
    <t>C48N1001375</t>
  </si>
  <si>
    <t>C5409006471</t>
  </si>
  <si>
    <t>C75N1000360</t>
  </si>
  <si>
    <t>C67N1000119</t>
  </si>
  <si>
    <t>C66N1000514</t>
  </si>
  <si>
    <t>C51N1000298</t>
  </si>
  <si>
    <t>C79N1004376</t>
  </si>
  <si>
    <t>C70N1000072</t>
  </si>
  <si>
    <t>C6864006861</t>
  </si>
  <si>
    <t>C48N1001494</t>
  </si>
  <si>
    <t>C87N1000533</t>
  </si>
  <si>
    <t>C87N1000499</t>
  </si>
  <si>
    <t>C44N1000642</t>
  </si>
  <si>
    <t>C58N1000211</t>
  </si>
  <si>
    <t>C60N1000532</t>
  </si>
  <si>
    <t>C72N1000619</t>
  </si>
  <si>
    <t>C64N1000134</t>
  </si>
  <si>
    <t>C92N1000012</t>
  </si>
  <si>
    <t>C7291010218</t>
  </si>
  <si>
    <t>C4408018439</t>
  </si>
  <si>
    <t>C62N1000329</t>
  </si>
  <si>
    <t>C66N1000544</t>
  </si>
  <si>
    <t>C60N1000242</t>
  </si>
  <si>
    <t>C66N1000090</t>
  </si>
  <si>
    <t>C8633004169</t>
  </si>
  <si>
    <t>C7972018408</t>
  </si>
  <si>
    <t>C48N1001544</t>
  </si>
  <si>
    <t>C45N1000214</t>
  </si>
  <si>
    <t>C5222014426</t>
  </si>
  <si>
    <t>C5497010501</t>
  </si>
  <si>
    <t>C54N1000547</t>
  </si>
  <si>
    <t>C56N2001038</t>
  </si>
  <si>
    <t>C79N1002065</t>
  </si>
  <si>
    <t>C64N1000593</t>
  </si>
  <si>
    <t>C6603007883</t>
  </si>
  <si>
    <t>C52N1000931</t>
  </si>
  <si>
    <t>C6689005568</t>
  </si>
  <si>
    <t>C6647005862</t>
  </si>
  <si>
    <t>C4453017663</t>
  </si>
  <si>
    <t>C7963018749</t>
  </si>
  <si>
    <t>C84N1000013</t>
  </si>
  <si>
    <t>C58N1000340</t>
  </si>
  <si>
    <t>C54N1000507</t>
  </si>
  <si>
    <t>C7438003474</t>
  </si>
  <si>
    <t>C79N1001471</t>
  </si>
  <si>
    <t>C7534001276</t>
  </si>
  <si>
    <t>C83N1000572</t>
  </si>
  <si>
    <t>C79N1001157</t>
  </si>
  <si>
    <t>C4673004726</t>
  </si>
  <si>
    <t>C79N1001485</t>
  </si>
  <si>
    <t>C87N1000368</t>
  </si>
  <si>
    <t>C46N1000691</t>
  </si>
  <si>
    <t>C62N1000031</t>
  </si>
  <si>
    <t>C45N1000547</t>
  </si>
  <si>
    <t>C86N1000161</t>
  </si>
  <si>
    <t>C7535017116</t>
  </si>
  <si>
    <t>C7433002330</t>
  </si>
  <si>
    <t>C48N1000512</t>
  </si>
  <si>
    <t>C8669004765</t>
  </si>
  <si>
    <t>C52N1000122</t>
  </si>
  <si>
    <t>C70N1001285</t>
  </si>
  <si>
    <t>C80N1000694</t>
  </si>
  <si>
    <t>C79N1004620</t>
  </si>
  <si>
    <t>C82N1000051</t>
  </si>
  <si>
    <t>C48N1001219</t>
  </si>
  <si>
    <t>C48N1000742</t>
  </si>
  <si>
    <t>C6879008003</t>
  </si>
  <si>
    <t>C52N1000822</t>
  </si>
  <si>
    <t>C56N1000888</t>
  </si>
  <si>
    <t>C89N1000820</t>
  </si>
  <si>
    <t>C5126013589</t>
  </si>
  <si>
    <t>C91N1000239</t>
  </si>
  <si>
    <t>C64N1001012</t>
  </si>
  <si>
    <t>C79N1007678</t>
  </si>
  <si>
    <t>C64N1000109</t>
  </si>
  <si>
    <t>C44N1000951</t>
  </si>
  <si>
    <t>C89N1001105</t>
  </si>
  <si>
    <t>C79N1005866</t>
  </si>
  <si>
    <t>C79N1006363</t>
  </si>
  <si>
    <t>C4485014764</t>
  </si>
  <si>
    <t>C51N1000583</t>
  </si>
  <si>
    <t>C56N1000252</t>
  </si>
  <si>
    <t>C89N1001164</t>
  </si>
  <si>
    <t>C86N1000134</t>
  </si>
  <si>
    <t>C79N1002294</t>
  </si>
  <si>
    <t>C67N1000180</t>
  </si>
  <si>
    <t>C75N1001070</t>
  </si>
  <si>
    <t>C82N1000377</t>
  </si>
  <si>
    <t>C92N1000266</t>
  </si>
  <si>
    <t>C82N1000163</t>
  </si>
  <si>
    <t>C4428018553</t>
  </si>
  <si>
    <t>C56N1000645</t>
  </si>
  <si>
    <t>C48N1000009</t>
  </si>
  <si>
    <t>C6864004472</t>
  </si>
  <si>
    <t>C45N1000531</t>
  </si>
  <si>
    <t>C79N1005482</t>
  </si>
  <si>
    <t>C4830016884</t>
  </si>
  <si>
    <t>C6888004322</t>
  </si>
  <si>
    <t>C87N1001098</t>
  </si>
  <si>
    <t>C79N1000079</t>
  </si>
  <si>
    <t>C6260010260</t>
  </si>
  <si>
    <t>C66N1001044</t>
  </si>
  <si>
    <t>C79N1007417</t>
  </si>
  <si>
    <t>C66N1000137</t>
  </si>
  <si>
    <t>C84N1000621</t>
  </si>
  <si>
    <t>C66N1001050</t>
  </si>
  <si>
    <t>C62N1000328</t>
  </si>
  <si>
    <t>C7984007621</t>
  </si>
  <si>
    <t>C6045010541</t>
  </si>
  <si>
    <t>C83N1000932</t>
  </si>
  <si>
    <t>C49N1000645</t>
  </si>
  <si>
    <t>C45N1000684</t>
  </si>
  <si>
    <t>C44N1000443</t>
  </si>
  <si>
    <t>C44N1000243</t>
  </si>
  <si>
    <t>C7985007527</t>
  </si>
  <si>
    <t>C75N1000468</t>
  </si>
  <si>
    <t>C74N1000292</t>
  </si>
  <si>
    <t>C75N1001852</t>
  </si>
  <si>
    <t>C4610003764</t>
  </si>
  <si>
    <t>C8397009689</t>
  </si>
  <si>
    <t>C70N1000590</t>
  </si>
  <si>
    <t>C64N1000093</t>
  </si>
  <si>
    <t>C64N1000328</t>
  </si>
  <si>
    <t>C80N1000312</t>
  </si>
  <si>
    <t>C79N1001575</t>
  </si>
  <si>
    <t>C89N1000320</t>
  </si>
  <si>
    <t>C72N1000971</t>
  </si>
  <si>
    <t>C48N1000678</t>
  </si>
  <si>
    <t>C4420007982</t>
  </si>
  <si>
    <t>C70N1000850</t>
  </si>
  <si>
    <t>C70N1001261</t>
  </si>
  <si>
    <t>C79N1004796</t>
  </si>
  <si>
    <t>C46N1000456</t>
  </si>
  <si>
    <t>C96N1000078</t>
  </si>
  <si>
    <t>C79N1005722</t>
  </si>
  <si>
    <t>C48N1000365</t>
  </si>
  <si>
    <t>C48N1000497</t>
  </si>
  <si>
    <t>C91N1001222</t>
  </si>
  <si>
    <t>C7971002334</t>
  </si>
  <si>
    <t>C6431015997</t>
  </si>
  <si>
    <t>C49N1000491</t>
  </si>
  <si>
    <t>C52N1000243</t>
  </si>
  <si>
    <t>C7940009253</t>
  </si>
  <si>
    <t>C48N1001795</t>
  </si>
  <si>
    <t>C5470013597</t>
  </si>
  <si>
    <t>C83N1000436</t>
  </si>
  <si>
    <t>C52N1001254</t>
  </si>
  <si>
    <t>C5834016437</t>
  </si>
  <si>
    <t>C72N1000583</t>
  </si>
  <si>
    <t>C5212009880</t>
  </si>
  <si>
    <t>C6459006478</t>
  </si>
  <si>
    <t>C58N1000010</t>
  </si>
  <si>
    <t>C70N1000111</t>
  </si>
  <si>
    <t>C49N1000277</t>
  </si>
  <si>
    <t>C52N1000734</t>
  </si>
  <si>
    <t>C7496015416</t>
  </si>
  <si>
    <t>C62N1000143</t>
  </si>
  <si>
    <t>C67N1000367</t>
  </si>
  <si>
    <t>C79N1005501</t>
  </si>
  <si>
    <t>C79N1006817</t>
  </si>
  <si>
    <t>C79N1006091</t>
  </si>
  <si>
    <t>C67N1000067</t>
  </si>
  <si>
    <t>C6863009981</t>
  </si>
  <si>
    <t>C79N1002522</t>
  </si>
  <si>
    <t>C48N1000956</t>
  </si>
  <si>
    <t>C7499002966</t>
  </si>
  <si>
    <t>C95N1000108</t>
  </si>
  <si>
    <t>C44N1000349</t>
  </si>
  <si>
    <t>C51N1001122</t>
  </si>
  <si>
    <t>C51N1000150</t>
  </si>
  <si>
    <t>C87N1000371</t>
  </si>
  <si>
    <t>C82N1000186</t>
  </si>
  <si>
    <t>C75N1002050</t>
  </si>
  <si>
    <t>C7965016240</t>
  </si>
  <si>
    <t>C7455016010</t>
  </si>
  <si>
    <t>C79N1004170</t>
  </si>
  <si>
    <t>C82N1000561</t>
  </si>
  <si>
    <t>C7930017289</t>
  </si>
  <si>
    <t>C79N1000796</t>
  </si>
  <si>
    <t>C6421012899</t>
  </si>
  <si>
    <t>C75N1000897</t>
  </si>
  <si>
    <t>C92N1000097</t>
  </si>
  <si>
    <t>C49N1000527</t>
  </si>
  <si>
    <t>C96N1000199</t>
  </si>
  <si>
    <t>C87N1000513</t>
  </si>
  <si>
    <t>C80N1000479</t>
  </si>
  <si>
    <t>C8260010596</t>
  </si>
  <si>
    <t>C5898013394</t>
  </si>
  <si>
    <t>C44N1000353</t>
  </si>
  <si>
    <t>C68N1000061</t>
  </si>
  <si>
    <t>C70N1000967</t>
  </si>
  <si>
    <t>C5697013187</t>
  </si>
  <si>
    <t>C6055013550</t>
  </si>
  <si>
    <t>C7572011880</t>
  </si>
  <si>
    <t>C79N1005960</t>
  </si>
  <si>
    <t>C72N1001011</t>
  </si>
  <si>
    <t>C7007002640</t>
  </si>
  <si>
    <t>C4972003059</t>
  </si>
  <si>
    <t>C44N1000459</t>
  </si>
  <si>
    <t>C8372012677</t>
  </si>
  <si>
    <t>C7529017122</t>
  </si>
  <si>
    <t>C54N1000226</t>
  </si>
  <si>
    <t>C7068013081</t>
  </si>
  <si>
    <t>C74N1000785</t>
  </si>
  <si>
    <t>C79N1000738</t>
  </si>
  <si>
    <t>C7924002780</t>
  </si>
  <si>
    <t>C44N1000040</t>
  </si>
  <si>
    <t>C64N1000329</t>
  </si>
  <si>
    <t>C46N1000580</t>
  </si>
  <si>
    <t>C45N1000591</t>
  </si>
  <si>
    <t>C86N1000534</t>
  </si>
  <si>
    <t>C86N1000687</t>
  </si>
  <si>
    <t>C70N1000130</t>
  </si>
  <si>
    <t>C49N1000502</t>
  </si>
  <si>
    <t>C5159002450</t>
  </si>
  <si>
    <t>C60N1000596</t>
  </si>
  <si>
    <t>C84N1000037</t>
  </si>
  <si>
    <t>C46N1000493</t>
  </si>
  <si>
    <t>C89N1000014</t>
  </si>
  <si>
    <t>C49N1000704</t>
  </si>
  <si>
    <t>C49N1000346</t>
  </si>
  <si>
    <t>C56N1000873</t>
  </si>
  <si>
    <t>C67N1000047</t>
  </si>
  <si>
    <t>C44N1000562</t>
  </si>
  <si>
    <t>C44N1000256</t>
  </si>
  <si>
    <t>C75N1000539</t>
  </si>
  <si>
    <t>C8216016753</t>
  </si>
  <si>
    <t>C68N1000163</t>
  </si>
  <si>
    <t>C68N1000297</t>
  </si>
  <si>
    <t>C6657006889</t>
  </si>
  <si>
    <t>C4631011396</t>
  </si>
  <si>
    <t>C51N1001241</t>
  </si>
  <si>
    <t>C8717015815</t>
  </si>
  <si>
    <t>C52N1000092</t>
  </si>
  <si>
    <t>C54N1000496</t>
  </si>
  <si>
    <t>C75N1000656</t>
  </si>
  <si>
    <t>C49N1000073</t>
  </si>
  <si>
    <t>C92N1000560</t>
  </si>
  <si>
    <t>C72N1000814</t>
  </si>
  <si>
    <t>C51N1000740</t>
  </si>
  <si>
    <t>C79N1004504</t>
  </si>
  <si>
    <t>C89N1000010</t>
  </si>
  <si>
    <t>C7929002631</t>
  </si>
  <si>
    <t>C44N1000113</t>
  </si>
  <si>
    <t>C91N1000994</t>
  </si>
  <si>
    <t>C7409012603</t>
  </si>
  <si>
    <t>C52N1000400</t>
  </si>
  <si>
    <t>C83N1000873</t>
  </si>
  <si>
    <t>C75N1000961</t>
  </si>
  <si>
    <t>C92N1000137</t>
  </si>
  <si>
    <t>C79N1000525</t>
  </si>
  <si>
    <t>C54N1000566</t>
  </si>
  <si>
    <t>C92N1000212</t>
  </si>
  <si>
    <t>C79N1006852</t>
  </si>
  <si>
    <t>C83N1000617</t>
  </si>
  <si>
    <t>C79N1007043</t>
  </si>
  <si>
    <t>C48N1000787</t>
  </si>
  <si>
    <t>C54N1000849</t>
  </si>
  <si>
    <t>C8609016549</t>
  </si>
  <si>
    <t>C95N1000043</t>
  </si>
  <si>
    <t>C74N1000048</t>
  </si>
  <si>
    <t>C80N1000046</t>
  </si>
  <si>
    <t>C79N1006085</t>
  </si>
  <si>
    <t>C4843017086</t>
  </si>
  <si>
    <t>C70N1000445</t>
  </si>
  <si>
    <t>C75N1000393</t>
  </si>
  <si>
    <t>C6602017336</t>
  </si>
  <si>
    <t>C44N1000921</t>
  </si>
  <si>
    <t>C49N1000478</t>
  </si>
  <si>
    <t>C79N1007275</t>
  </si>
  <si>
    <t>C66N1000187</t>
  </si>
  <si>
    <t>C66N1000028</t>
  </si>
  <si>
    <t>C5899019307</t>
  </si>
  <si>
    <t>C92N1000884</t>
  </si>
  <si>
    <t>C8717011080</t>
  </si>
  <si>
    <t>C60N1000034</t>
  </si>
  <si>
    <t>C7909005695</t>
  </si>
  <si>
    <t>C49N1000058</t>
  </si>
  <si>
    <t>C48N1000909</t>
  </si>
  <si>
    <t>C64N1000887</t>
  </si>
  <si>
    <t>C60N1000497</t>
  </si>
  <si>
    <t>C8360017592</t>
  </si>
  <si>
    <t>C48N1000398</t>
  </si>
  <si>
    <t>C87N1000557</t>
  </si>
  <si>
    <t>C89N1000485</t>
  </si>
  <si>
    <t>C4904005090</t>
  </si>
  <si>
    <t>C6897002049</t>
  </si>
  <si>
    <t>C87N1001168</t>
  </si>
  <si>
    <t>C79N1005705</t>
  </si>
  <si>
    <t>C75N1001030</t>
  </si>
  <si>
    <t>C94N1000234</t>
  </si>
  <si>
    <t>C4688005584</t>
  </si>
  <si>
    <t>C75N1001824</t>
  </si>
  <si>
    <t>C80N1000319</t>
  </si>
  <si>
    <t>C9245004078</t>
  </si>
  <si>
    <t>C7917015032</t>
  </si>
  <si>
    <t>C7465009713</t>
  </si>
  <si>
    <t>C8980004688</t>
  </si>
  <si>
    <t>C87N1000936</t>
  </si>
  <si>
    <t>C46N1000020</t>
  </si>
  <si>
    <t>C56N1000856</t>
  </si>
  <si>
    <t>C52N1000360</t>
  </si>
  <si>
    <t>C79N1004132</t>
  </si>
  <si>
    <t>C48N1000349</t>
  </si>
  <si>
    <t>C72N1001133</t>
  </si>
  <si>
    <t>C70N1001484</t>
  </si>
  <si>
    <t>C79N1004877</t>
  </si>
  <si>
    <t>C70N1001328</t>
  </si>
  <si>
    <t>C48N1001176</t>
  </si>
  <si>
    <t>C51N1000083</t>
  </si>
  <si>
    <t>C79N1002390</t>
  </si>
  <si>
    <t>C45N1000374</t>
  </si>
  <si>
    <t>C70N1000162</t>
  </si>
  <si>
    <t>C79N1006750</t>
  </si>
  <si>
    <t>C79N1005311</t>
  </si>
  <si>
    <t>C82N1000313</t>
  </si>
  <si>
    <t>C70N1001244</t>
  </si>
  <si>
    <t>C75N1001122</t>
  </si>
  <si>
    <t>C87N1000926</t>
  </si>
  <si>
    <t>C94N1000249</t>
  </si>
  <si>
    <t>C79N1000077</t>
  </si>
  <si>
    <t>C54N1000709</t>
  </si>
  <si>
    <t>C4888005336</t>
  </si>
  <si>
    <t>C44N1000450</t>
  </si>
  <si>
    <t>C48N1001490</t>
  </si>
  <si>
    <t>C44N1001050</t>
  </si>
  <si>
    <t>C46N1000305</t>
  </si>
  <si>
    <t>C6738001820</t>
  </si>
  <si>
    <t>C46N1000814</t>
  </si>
  <si>
    <t>C8056017837</t>
  </si>
  <si>
    <t>C54N1000094</t>
  </si>
  <si>
    <t>C80N1000344</t>
  </si>
  <si>
    <t>C52N1001051</t>
  </si>
  <si>
    <t>C83N1000135</t>
  </si>
  <si>
    <t>C6002002178</t>
  </si>
  <si>
    <t>C68N1000782</t>
  </si>
  <si>
    <t>C92N1000089</t>
  </si>
  <si>
    <t>C92N1001054</t>
  </si>
  <si>
    <t>C75N1000567</t>
  </si>
  <si>
    <t>C70N1001437</t>
  </si>
  <si>
    <t>C79N1001302</t>
  </si>
  <si>
    <t>C67N1000269</t>
  </si>
  <si>
    <t>C72N1000304</t>
  </si>
  <si>
    <t>C72N1000626</t>
  </si>
  <si>
    <t>C89N1000228</t>
  </si>
  <si>
    <t>C5139002722</t>
  </si>
  <si>
    <t>C56N1000513</t>
  </si>
  <si>
    <t>C49N1000888</t>
  </si>
  <si>
    <t>C79N1001334</t>
  </si>
  <si>
    <t>C58N1000044</t>
  </si>
  <si>
    <t>C48N1000780</t>
  </si>
  <si>
    <t>C79N1000056</t>
  </si>
  <si>
    <t>C75N1001417</t>
  </si>
  <si>
    <t>C89N1000374</t>
  </si>
  <si>
    <t>C8742019255</t>
  </si>
  <si>
    <t>C5208017037</t>
  </si>
  <si>
    <t>C56N1000479</t>
  </si>
  <si>
    <t>C7513001271</t>
  </si>
  <si>
    <t>C60N1000106</t>
  </si>
  <si>
    <t>C45N1000160</t>
  </si>
  <si>
    <t>C64N1000276</t>
  </si>
  <si>
    <t>C86N1000472</t>
  </si>
  <si>
    <t>C5121003655</t>
  </si>
  <si>
    <t>C46N1000360</t>
  </si>
  <si>
    <t>C54N1000371</t>
  </si>
  <si>
    <t>C49N1001052</t>
  </si>
  <si>
    <t>C4575004667</t>
  </si>
  <si>
    <t>C45N1000631</t>
  </si>
  <si>
    <t>C52N1001016</t>
  </si>
  <si>
    <t>C5232001837</t>
  </si>
  <si>
    <t>C83N1000725</t>
  </si>
  <si>
    <t>C86N1000207</t>
  </si>
  <si>
    <t>C67N1000163</t>
  </si>
  <si>
    <t>C54N1000206</t>
  </si>
  <si>
    <t>C45N1000079</t>
  </si>
  <si>
    <t>C8049010577</t>
  </si>
  <si>
    <t>C75N1000984</t>
  </si>
  <si>
    <t>C79N1000181</t>
  </si>
  <si>
    <t>C48N1001224</t>
  </si>
  <si>
    <t>C70N1000482</t>
  </si>
  <si>
    <t>C8062016495</t>
  </si>
  <si>
    <t>C9126014948</t>
  </si>
  <si>
    <t>C79N1005445</t>
  </si>
  <si>
    <t>C7931017027</t>
  </si>
  <si>
    <t>C79N1000515</t>
  </si>
  <si>
    <t>C79N1000094</t>
  </si>
  <si>
    <t>C5671001929</t>
  </si>
  <si>
    <t>C75N1001035</t>
  </si>
  <si>
    <t>C75N1000396</t>
  </si>
  <si>
    <t>C72N1000326</t>
  </si>
  <si>
    <t>C46N2001152</t>
  </si>
  <si>
    <t>C44N1000007</t>
  </si>
  <si>
    <t>C83N1000442</t>
  </si>
  <si>
    <t>C8096018685</t>
  </si>
  <si>
    <t>C79N1006340</t>
  </si>
  <si>
    <t>C44N1000992</t>
  </si>
  <si>
    <t>C54N1000551</t>
  </si>
  <si>
    <t>C4403000935</t>
  </si>
  <si>
    <t>C66N1000464</t>
  </si>
  <si>
    <t>C7274017786</t>
  </si>
  <si>
    <t>C75N1000971</t>
  </si>
  <si>
    <t>C44N1000901</t>
  </si>
  <si>
    <t>C60N1000502</t>
  </si>
  <si>
    <t>C8247007923</t>
  </si>
  <si>
    <t>C56N1000748</t>
  </si>
  <si>
    <t>C7991004401</t>
  </si>
  <si>
    <t>C79N1001858</t>
  </si>
  <si>
    <t>C56N1000982</t>
  </si>
  <si>
    <t>C75N1000364</t>
  </si>
  <si>
    <t>C64N1000731</t>
  </si>
  <si>
    <t>C68N1000250</t>
  </si>
  <si>
    <t>C79N1005076</t>
  </si>
  <si>
    <t>C44N1000553</t>
  </si>
  <si>
    <t>C44N1001026</t>
  </si>
  <si>
    <t>C46N1000716</t>
  </si>
  <si>
    <t>C7917010035</t>
  </si>
  <si>
    <t>C84N1000156</t>
  </si>
  <si>
    <t>C7996011084</t>
  </si>
  <si>
    <t>C62N2000548</t>
  </si>
  <si>
    <t>C75N1000486</t>
  </si>
  <si>
    <t>C58N1000214</t>
  </si>
  <si>
    <t>C79N1005123</t>
  </si>
  <si>
    <t>C4802017156</t>
  </si>
  <si>
    <t>C75N1002885</t>
  </si>
  <si>
    <t>C44N1000156</t>
  </si>
  <si>
    <t>C95N1000173</t>
  </si>
  <si>
    <t>C5447001965</t>
  </si>
  <si>
    <t>C70N1001129</t>
  </si>
  <si>
    <t>C82N1000381</t>
  </si>
  <si>
    <t>C96N1000433</t>
  </si>
  <si>
    <t>C48N1000440</t>
  </si>
  <si>
    <t>C83N1000835</t>
  </si>
  <si>
    <t>C6465015384</t>
  </si>
  <si>
    <t>C72N1000710</t>
  </si>
  <si>
    <t>C48N1000057</t>
  </si>
  <si>
    <t>C56N1000915</t>
  </si>
  <si>
    <t>C92N1000088</t>
  </si>
  <si>
    <t>C54N1000458</t>
  </si>
  <si>
    <t>C7903018156</t>
  </si>
  <si>
    <t>C52N1000644</t>
  </si>
  <si>
    <t>C8605005073</t>
  </si>
  <si>
    <t>C9201012421</t>
  </si>
  <si>
    <t>C75N1001612</t>
  </si>
  <si>
    <t>C5245000941</t>
  </si>
  <si>
    <t>C44N1000025</t>
  </si>
  <si>
    <t>C6424017198</t>
  </si>
  <si>
    <t>C6032001126</t>
  </si>
  <si>
    <t>C4864017707</t>
  </si>
  <si>
    <t>C8913017715</t>
  </si>
  <si>
    <t>C6483006903</t>
  </si>
  <si>
    <t>C7564014988</t>
  </si>
  <si>
    <t>C92N1000047</t>
  </si>
  <si>
    <t>C58N1000055</t>
  </si>
  <si>
    <t>C82N1000653</t>
  </si>
  <si>
    <t>C56N1000529</t>
  </si>
  <si>
    <t>C8207018179</t>
  </si>
  <si>
    <t>C80N1000741</t>
  </si>
  <si>
    <t>C5230000969</t>
  </si>
  <si>
    <t>C79N1001760</t>
  </si>
  <si>
    <t>C8919014644</t>
  </si>
  <si>
    <t>C64N1000978</t>
  </si>
  <si>
    <t>C92N1000470</t>
  </si>
  <si>
    <t>C4559001279</t>
  </si>
  <si>
    <t>C79N1006932</t>
  </si>
  <si>
    <t>C6695017846</t>
  </si>
  <si>
    <t>C46N1000640</t>
  </si>
  <si>
    <t>C4838002291</t>
  </si>
  <si>
    <t>C89N1000225</t>
  </si>
  <si>
    <t>C64N1000840</t>
  </si>
  <si>
    <t>C5190000316</t>
  </si>
  <si>
    <t>C8005016299</t>
  </si>
  <si>
    <t>C87N1000881</t>
  </si>
  <si>
    <t>C92N1000272</t>
  </si>
  <si>
    <t>C7905019093</t>
  </si>
  <si>
    <t>C9513018022</t>
  </si>
  <si>
    <t>C48N1000017</t>
  </si>
  <si>
    <t>C64N1000991</t>
  </si>
  <si>
    <t>C7488017527</t>
  </si>
  <si>
    <t>C80N1000005</t>
  </si>
  <si>
    <t>C52N1001036</t>
  </si>
  <si>
    <t>C6004011218</t>
  </si>
  <si>
    <t>C9286011268</t>
  </si>
  <si>
    <t>C74N1000053</t>
  </si>
  <si>
    <t>C86N1000277</t>
  </si>
  <si>
    <t>C64N1000446</t>
  </si>
  <si>
    <t>C6443015543</t>
  </si>
  <si>
    <t>C83N1000629</t>
  </si>
  <si>
    <t>C6070001858</t>
  </si>
  <si>
    <t>C6624006675</t>
  </si>
  <si>
    <t>C8763010799</t>
  </si>
  <si>
    <t>C7558001155</t>
  </si>
  <si>
    <t>C5628007419</t>
  </si>
  <si>
    <t>C89N1000601</t>
  </si>
  <si>
    <t>C92N1000442</t>
  </si>
  <si>
    <t>C7993008059</t>
  </si>
  <si>
    <t>C70N1000834</t>
  </si>
  <si>
    <t>C67N1000198</t>
  </si>
  <si>
    <t>C89N1000203</t>
  </si>
  <si>
    <t>C6495005463</t>
  </si>
  <si>
    <t>C64N1000238</t>
  </si>
  <si>
    <t>C45N1000478</t>
  </si>
  <si>
    <t>C91N1000682</t>
  </si>
  <si>
    <t>C75N1002230</t>
  </si>
  <si>
    <t>C48N1001204</t>
  </si>
  <si>
    <t>C83N1000499</t>
  </si>
  <si>
    <t>C64N1000652</t>
  </si>
  <si>
    <t>C83N1000727</t>
  </si>
  <si>
    <t>C79N1006661</t>
  </si>
  <si>
    <t>C48N1000544</t>
  </si>
  <si>
    <t>C91N1000288</t>
  </si>
  <si>
    <t>C75N1000490</t>
  </si>
  <si>
    <t>C5197006633</t>
  </si>
  <si>
    <t>C54N1000558</t>
  </si>
  <si>
    <t>C9446016670</t>
  </si>
  <si>
    <t>C74N1000209</t>
  </si>
  <si>
    <t>C64N1000788</t>
  </si>
  <si>
    <t>C87N1000314</t>
  </si>
  <si>
    <t>C48N1000236</t>
  </si>
  <si>
    <t>C92N1000516</t>
  </si>
  <si>
    <t>C5260018002</t>
  </si>
  <si>
    <t>C89N1000224</t>
  </si>
  <si>
    <t>C6223001180</t>
  </si>
  <si>
    <t>C82N1000408</t>
  </si>
  <si>
    <t>C4639003384</t>
  </si>
  <si>
    <t>C79N1001118</t>
  </si>
  <si>
    <t>C4839008486</t>
  </si>
  <si>
    <t>C75N1002220</t>
  </si>
  <si>
    <t>C79N1001460</t>
  </si>
  <si>
    <t>C89N1001255</t>
  </si>
  <si>
    <t>C51N1000014</t>
  </si>
  <si>
    <t>C8782007607</t>
  </si>
  <si>
    <t>C75N1001022</t>
  </si>
  <si>
    <t>C91N1000398</t>
  </si>
  <si>
    <t>C64N1000119</t>
  </si>
  <si>
    <t>C82N1000366</t>
  </si>
  <si>
    <t>C4647001330</t>
  </si>
  <si>
    <t>C89N1001292</t>
  </si>
  <si>
    <t>C82N1000317</t>
  </si>
  <si>
    <t>C56N1000908</t>
  </si>
  <si>
    <t>C56N1000211</t>
  </si>
  <si>
    <t>C84N1000546</t>
  </si>
  <si>
    <t>C82N1000039</t>
  </si>
  <si>
    <t>C4699002309</t>
  </si>
  <si>
    <t>C6461006152</t>
  </si>
  <si>
    <t>C56N1000345</t>
  </si>
  <si>
    <t>C79N1005552</t>
  </si>
  <si>
    <t>C8923014043</t>
  </si>
  <si>
    <t>C51N1000997</t>
  </si>
  <si>
    <t>C68N1000294</t>
  </si>
  <si>
    <t>C79N1001203</t>
  </si>
  <si>
    <t>C79N1005329</t>
  </si>
  <si>
    <t>C5154005741</t>
  </si>
  <si>
    <t>C9125009421</t>
  </si>
  <si>
    <t>C72N1001059</t>
  </si>
  <si>
    <t>C5472016730</t>
  </si>
  <si>
    <t>C83N1000026</t>
  </si>
  <si>
    <t>C89N1000087</t>
  </si>
  <si>
    <t>C75N1001115</t>
  </si>
  <si>
    <t>C44N1000051</t>
  </si>
  <si>
    <t>C49N1000048</t>
  </si>
  <si>
    <t>C96N1000134</t>
  </si>
  <si>
    <t>C56N1000976</t>
  </si>
  <si>
    <t>C68N1000269</t>
  </si>
  <si>
    <t>C86N1000198</t>
  </si>
  <si>
    <t>C79N1007115</t>
  </si>
  <si>
    <t>C8296009436</t>
  </si>
  <si>
    <t>C60N1000319</t>
  </si>
  <si>
    <t>C79N1004887</t>
  </si>
  <si>
    <t>C9232013013</t>
  </si>
  <si>
    <t>C7534015591</t>
  </si>
  <si>
    <t>C54N1000684</t>
  </si>
  <si>
    <t>C91N1000026</t>
  </si>
  <si>
    <t>C7980005575</t>
  </si>
  <si>
    <t>C96N1000240</t>
  </si>
  <si>
    <t>C79N1005831</t>
  </si>
  <si>
    <t>C79N1001119</t>
  </si>
  <si>
    <t>C7940017083</t>
  </si>
  <si>
    <t>C64N1000369</t>
  </si>
  <si>
    <t>C83N1000284</t>
  </si>
  <si>
    <t>C60N1000047</t>
  </si>
  <si>
    <t>C92N1000607</t>
  </si>
  <si>
    <t>C51N1000213</t>
  </si>
  <si>
    <t>C49N1000793</t>
  </si>
  <si>
    <t>C75N1001470</t>
  </si>
  <si>
    <t>C66N1000530</t>
  </si>
  <si>
    <t>C46N1000031</t>
  </si>
  <si>
    <t>C7281016166</t>
  </si>
  <si>
    <t>C64N1000121</t>
  </si>
  <si>
    <t>C51N1000506</t>
  </si>
  <si>
    <t>C48N1000477</t>
  </si>
  <si>
    <t>C6004012862</t>
  </si>
  <si>
    <t>C4985015515</t>
  </si>
  <si>
    <t>C52N1000591</t>
  </si>
  <si>
    <t>C46N1000109</t>
  </si>
  <si>
    <t>C54N1000407</t>
  </si>
  <si>
    <t>C44N1000234</t>
  </si>
  <si>
    <t>C96N1000209</t>
  </si>
  <si>
    <t>C9222017303</t>
  </si>
  <si>
    <t>C79N1001084</t>
  </si>
  <si>
    <t>C79N1007236</t>
  </si>
  <si>
    <t>C46N1001140</t>
  </si>
  <si>
    <t>C86N1000484</t>
  </si>
  <si>
    <t>C74N1000216</t>
  </si>
  <si>
    <t>C7990017215</t>
  </si>
  <si>
    <t>C48N1000069</t>
  </si>
  <si>
    <t>C7570000087</t>
  </si>
  <si>
    <t>C54N1000799</t>
  </si>
  <si>
    <t>C62N1000538</t>
  </si>
  <si>
    <t>C94N1000416</t>
  </si>
  <si>
    <t>C68N1000083</t>
  </si>
  <si>
    <t>C54N1000123</t>
  </si>
  <si>
    <t>C89N1000526</t>
  </si>
  <si>
    <t>C62N1000038</t>
  </si>
  <si>
    <t>C8987010837</t>
  </si>
  <si>
    <t>C79N1000585</t>
  </si>
  <si>
    <t>C84N1000383</t>
  </si>
  <si>
    <t>C4927001538</t>
  </si>
  <si>
    <t>C9588004247</t>
  </si>
  <si>
    <t>C79N1005312</t>
  </si>
  <si>
    <t>C48N1001093</t>
  </si>
  <si>
    <t>C66N1000383</t>
  </si>
  <si>
    <t>C7097014367</t>
  </si>
  <si>
    <t>C79N1000722</t>
  </si>
  <si>
    <t>C7091002927</t>
  </si>
  <si>
    <t>C92N1000539</t>
  </si>
  <si>
    <t>C89N1000213</t>
  </si>
  <si>
    <t>C68N1000749</t>
  </si>
  <si>
    <t>C48N1001076</t>
  </si>
  <si>
    <t>C5416016624</t>
  </si>
  <si>
    <t>C7996011391</t>
  </si>
  <si>
    <t>C64N1001059</t>
  </si>
  <si>
    <t>C75N1000197</t>
  </si>
  <si>
    <t>C79N1000047</t>
  </si>
  <si>
    <t>C89N1000693</t>
  </si>
  <si>
    <t>C82N1000369</t>
  </si>
  <si>
    <t>C62N1000346</t>
  </si>
  <si>
    <t>C62N1000333</t>
  </si>
  <si>
    <t>C79N1001517</t>
  </si>
  <si>
    <t>C9294006847</t>
  </si>
  <si>
    <t>C66N1000384</t>
  </si>
  <si>
    <t>C56N1000510</t>
  </si>
  <si>
    <t>C6220008916</t>
  </si>
  <si>
    <t>C54N1000625</t>
  </si>
  <si>
    <t>C5680008534</t>
  </si>
  <si>
    <t>C56N1000656</t>
  </si>
  <si>
    <t>C92N1000234</t>
  </si>
  <si>
    <t>C7421002319</t>
  </si>
  <si>
    <t>C5651011031</t>
  </si>
  <si>
    <t>C9272010573</t>
  </si>
  <si>
    <t>C70N1000419</t>
  </si>
  <si>
    <t>C56N1000018</t>
  </si>
  <si>
    <t>C44N1000369</t>
  </si>
  <si>
    <t>C87N1001064</t>
  </si>
  <si>
    <t>C74N1000826</t>
  </si>
  <si>
    <t>C6812001286</t>
  </si>
  <si>
    <t>C96N1000506</t>
  </si>
  <si>
    <t>C91N1001361</t>
  </si>
  <si>
    <t>C96N1000043</t>
  </si>
  <si>
    <t>C79N1000709</t>
  </si>
  <si>
    <t>C7920018541</t>
  </si>
  <si>
    <t>C46N1000607</t>
  </si>
  <si>
    <t>C79N1006132</t>
  </si>
  <si>
    <t>C8930004478</t>
  </si>
  <si>
    <t>C70N1000068</t>
  </si>
  <si>
    <t>C64N1000704</t>
  </si>
  <si>
    <t>C87N1000176</t>
  </si>
  <si>
    <t>C52N1000850</t>
  </si>
  <si>
    <t>C7465008679</t>
  </si>
  <si>
    <t>C67N1000456</t>
  </si>
  <si>
    <t>C7948012670</t>
  </si>
  <si>
    <t>C6247015497</t>
  </si>
  <si>
    <t>C87N1000075</t>
  </si>
  <si>
    <t>C49N1000871</t>
  </si>
  <si>
    <t>C74N1000142</t>
  </si>
  <si>
    <t>C4858010410</t>
  </si>
  <si>
    <t>C52N1000540</t>
  </si>
  <si>
    <t>C75N1000633</t>
  </si>
  <si>
    <t>C67N1000215</t>
  </si>
  <si>
    <t>C54N1000637</t>
  </si>
  <si>
    <t>C79N1006494</t>
  </si>
  <si>
    <t>C83N1000068</t>
  </si>
  <si>
    <t>C75N1002303</t>
  </si>
  <si>
    <t>C6483004489</t>
  </si>
  <si>
    <t>C75N1001169</t>
  </si>
  <si>
    <t>C68N1000388</t>
  </si>
  <si>
    <t>C91N1000607</t>
  </si>
  <si>
    <t>C49N1000676</t>
  </si>
  <si>
    <t>C5603007995</t>
  </si>
  <si>
    <t>C5471013633</t>
  </si>
  <si>
    <t>C46N1000062</t>
  </si>
  <si>
    <t>C95N1000060</t>
  </si>
  <si>
    <t>C79N1005745</t>
  </si>
  <si>
    <t>C7541016711</t>
  </si>
  <si>
    <t>C46N1000593</t>
  </si>
  <si>
    <t>C79N1000520</t>
  </si>
  <si>
    <t>C82N1000478</t>
  </si>
  <si>
    <t>C68N1000669</t>
  </si>
  <si>
    <t>C84N1000358</t>
  </si>
  <si>
    <t>C92N1000669</t>
  </si>
  <si>
    <t>C75N1002704</t>
  </si>
  <si>
    <t>C56N1000335</t>
  </si>
  <si>
    <t>C51N1000949</t>
  </si>
  <si>
    <t>C72N1001099</t>
  </si>
  <si>
    <t>C54N1000013</t>
  </si>
  <si>
    <t>C5651013398</t>
  </si>
  <si>
    <t>C75N1001301</t>
  </si>
  <si>
    <t>C79N1007271</t>
  </si>
  <si>
    <t>C79N1005663</t>
  </si>
  <si>
    <t>C66N1001145</t>
  </si>
  <si>
    <t>C48N1001696</t>
  </si>
  <si>
    <t>C5116014974</t>
  </si>
  <si>
    <t>C44N1000317</t>
  </si>
  <si>
    <t>C79N1003029</t>
  </si>
  <si>
    <t>C58N1000218</t>
  </si>
  <si>
    <t>C80N1000372</t>
  </si>
  <si>
    <t>C48N1001251</t>
  </si>
  <si>
    <t>C74N1000964</t>
  </si>
  <si>
    <t>C7925019032</t>
  </si>
  <si>
    <t>C75N1001132</t>
  </si>
  <si>
    <t>C89N1000319</t>
  </si>
  <si>
    <t>C7996017605</t>
  </si>
  <si>
    <t>C51N1001014</t>
  </si>
  <si>
    <t>C79N1006155</t>
  </si>
  <si>
    <t>C45N1000810</t>
  </si>
  <si>
    <t>C67N1000374</t>
  </si>
  <si>
    <t>C45N1000014</t>
  </si>
  <si>
    <t>C87N1000226</t>
  </si>
  <si>
    <t>C79N1000838</t>
  </si>
  <si>
    <t>C94N1000263</t>
  </si>
  <si>
    <t>C92N1000392</t>
  </si>
  <si>
    <t>C8799012156</t>
  </si>
  <si>
    <t>C7586015052</t>
  </si>
  <si>
    <t>C7925015532</t>
  </si>
  <si>
    <t>C62N1000197</t>
  </si>
  <si>
    <t>C67N1000049</t>
  </si>
  <si>
    <t>C91N1001201</t>
  </si>
  <si>
    <t>C80N1000334</t>
  </si>
  <si>
    <t>C44N1000144</t>
  </si>
  <si>
    <t>C7436000864</t>
  </si>
  <si>
    <t>C5165001401</t>
  </si>
  <si>
    <t>C79N1005804</t>
  </si>
  <si>
    <t>C7483016175</t>
  </si>
  <si>
    <t>C8662004770</t>
  </si>
  <si>
    <t>C6492002694</t>
  </si>
  <si>
    <t>C64N1000096</t>
  </si>
  <si>
    <t>C87N1001174</t>
  </si>
  <si>
    <t>C66N1000358</t>
  </si>
  <si>
    <t>C46N1001083</t>
  </si>
  <si>
    <t>C79N1004911</t>
  </si>
  <si>
    <t>C96N1000330</t>
  </si>
  <si>
    <t>C89N1001469</t>
  </si>
  <si>
    <t>C7983014006</t>
  </si>
  <si>
    <t>C72N1001224</t>
  </si>
  <si>
    <t>C79N1005371</t>
  </si>
  <si>
    <t>C86N1000093</t>
  </si>
  <si>
    <t>C62N1000016</t>
  </si>
  <si>
    <t>C79N1002570</t>
  </si>
  <si>
    <t>C51N1000706</t>
  </si>
  <si>
    <t>C52N1000304</t>
  </si>
  <si>
    <t>C82N1000421</t>
  </si>
  <si>
    <t>C5660005970</t>
  </si>
  <si>
    <t>C75N1000178</t>
  </si>
  <si>
    <t>C8071016894</t>
  </si>
  <si>
    <t>C82N1000286</t>
  </si>
  <si>
    <t>C5689004547</t>
  </si>
  <si>
    <t>C91N1000676</t>
  </si>
  <si>
    <t>C91N1000260</t>
  </si>
  <si>
    <t>C8906005169</t>
  </si>
  <si>
    <t>C89N1000021</t>
  </si>
  <si>
    <t>C4942012480</t>
  </si>
  <si>
    <t>C75N1001190</t>
  </si>
  <si>
    <t>C72N1001245</t>
  </si>
  <si>
    <t>C70N1001186</t>
  </si>
  <si>
    <t>C60N1000645</t>
  </si>
  <si>
    <t>C80N1000063</t>
  </si>
  <si>
    <t>C6612006420</t>
  </si>
  <si>
    <t>C54N1000520</t>
  </si>
  <si>
    <t>C72N1000818</t>
  </si>
  <si>
    <t>C9114015950</t>
  </si>
  <si>
    <t>C7299017923</t>
  </si>
  <si>
    <t>C79N1006657</t>
  </si>
  <si>
    <t>C6247011385</t>
  </si>
  <si>
    <t>C48N1000662</t>
  </si>
  <si>
    <t>C49N1001175</t>
  </si>
  <si>
    <t>C56N1000813</t>
  </si>
  <si>
    <t>C5885005078</t>
  </si>
  <si>
    <t>C79N2007900</t>
  </si>
  <si>
    <t>C79N1000514</t>
  </si>
  <si>
    <t>C92N1000422</t>
  </si>
  <si>
    <t>C51N1000737</t>
  </si>
  <si>
    <t>C6659017624</t>
  </si>
  <si>
    <t>C79N1004583</t>
  </si>
  <si>
    <t>C94N1000219</t>
  </si>
  <si>
    <t>C79N1002930</t>
  </si>
  <si>
    <t>C51N1000521</t>
  </si>
  <si>
    <t>C49N1000470</t>
  </si>
  <si>
    <t>C64N1000260</t>
  </si>
  <si>
    <t>C8087016744</t>
  </si>
  <si>
    <t>C64N1000286</t>
  </si>
  <si>
    <t>C79N1001371</t>
  </si>
  <si>
    <t>C67N1000199</t>
  </si>
  <si>
    <t>C49N1000356</t>
  </si>
  <si>
    <t>C58N1000417</t>
  </si>
  <si>
    <t>C79N1001238</t>
  </si>
  <si>
    <t>C8306005354</t>
  </si>
  <si>
    <t>C64N1000262</t>
  </si>
  <si>
    <t>C75N1002234</t>
  </si>
  <si>
    <t>C79N1006629</t>
  </si>
  <si>
    <t>C6809008890</t>
  </si>
  <si>
    <t>C9115002697</t>
  </si>
  <si>
    <t>C75N1000188</t>
  </si>
  <si>
    <t>C92N1000084</t>
  </si>
  <si>
    <t>C92N1000446</t>
  </si>
  <si>
    <t>C6616015971</t>
  </si>
  <si>
    <t>C7993017887</t>
  </si>
  <si>
    <t>C67N1000270</t>
  </si>
  <si>
    <t>C46N1000813</t>
  </si>
  <si>
    <t>C74N1000031</t>
  </si>
  <si>
    <t>C62N1000522</t>
  </si>
  <si>
    <t>C64N1000118</t>
  </si>
  <si>
    <t>C7967007689</t>
  </si>
  <si>
    <t>C46N1000207</t>
  </si>
  <si>
    <t>C46N1001093</t>
  </si>
  <si>
    <t>C51N1000271</t>
  </si>
  <si>
    <t>C5150008103</t>
  </si>
  <si>
    <t>C8931004941</t>
  </si>
  <si>
    <t>C54N1000337</t>
  </si>
  <si>
    <t>C4803003180</t>
  </si>
  <si>
    <t>C80N1000136</t>
  </si>
  <si>
    <t>C4600005261</t>
  </si>
  <si>
    <t>C96N1000222</t>
  </si>
  <si>
    <t>C4680000856</t>
  </si>
  <si>
    <t>C75N1001767</t>
  </si>
  <si>
    <t>C4508016566</t>
  </si>
  <si>
    <t>C70N1001732</t>
  </si>
  <si>
    <t>C6676015733</t>
  </si>
  <si>
    <t>C46N1000673</t>
  </si>
  <si>
    <t>C91N1000006</t>
  </si>
  <si>
    <t>C89N1000913</t>
  </si>
  <si>
    <t>C48N1000735</t>
  </si>
  <si>
    <t>C58N1000027</t>
  </si>
  <si>
    <t>C8781015913</t>
  </si>
  <si>
    <t>C92N1000296</t>
  </si>
  <si>
    <t>C68N1000573</t>
  </si>
  <si>
    <t>C48N1000611</t>
  </si>
  <si>
    <t>C56N1000315</t>
  </si>
  <si>
    <t>C70N1001596</t>
  </si>
  <si>
    <t>C91N1000363</t>
  </si>
  <si>
    <t>C8214009476</t>
  </si>
  <si>
    <t>C66N1000549</t>
  </si>
  <si>
    <t>C79N1007291</t>
  </si>
  <si>
    <t>C84N1000125</t>
  </si>
  <si>
    <t>C8683017247</t>
  </si>
  <si>
    <t>C8067017164</t>
  </si>
  <si>
    <t>C5694014131</t>
  </si>
  <si>
    <t>C8496009975</t>
  </si>
  <si>
    <t>C44N1000488</t>
  </si>
  <si>
    <t>C58N1000048</t>
  </si>
  <si>
    <t>C64N1000178</t>
  </si>
  <si>
    <t>C54N1000156</t>
  </si>
  <si>
    <t>C79N1006690</t>
  </si>
  <si>
    <t>C82N1000068</t>
  </si>
  <si>
    <t>C79N1000352</t>
  </si>
  <si>
    <t>C92N1000622</t>
  </si>
  <si>
    <t>C45N1000500</t>
  </si>
  <si>
    <t>C51N1000496</t>
  </si>
  <si>
    <t>C7937018335</t>
  </si>
  <si>
    <t>C67N1000399</t>
  </si>
  <si>
    <t>C4630004054</t>
  </si>
  <si>
    <t>C79N1000163</t>
  </si>
  <si>
    <t>C8098010020</t>
  </si>
  <si>
    <t>C92N1000301</t>
  </si>
  <si>
    <t>C75N1000038</t>
  </si>
  <si>
    <t>C44N1000155</t>
  </si>
  <si>
    <t>C89N2001502</t>
  </si>
  <si>
    <t>C79N1000034</t>
  </si>
  <si>
    <t>C8655001529</t>
  </si>
  <si>
    <t>C79N1006002</t>
  </si>
  <si>
    <t>C79N1005155</t>
  </si>
  <si>
    <t>C79N1003608</t>
  </si>
  <si>
    <t>C54N1000752</t>
  </si>
  <si>
    <t>C7517016924</t>
  </si>
  <si>
    <t>C84N1000368</t>
  </si>
  <si>
    <t>C87N1000487</t>
  </si>
  <si>
    <t>C82N1000443</t>
  </si>
  <si>
    <t>C70N1001496</t>
  </si>
  <si>
    <t>C72N1000817</t>
  </si>
  <si>
    <t>C91N1000190</t>
  </si>
  <si>
    <t>C54N1000679</t>
  </si>
  <si>
    <t>C75N1001613</t>
  </si>
  <si>
    <t>C79N1005931</t>
  </si>
  <si>
    <t>C6066000804</t>
  </si>
  <si>
    <t>C96N1000610</t>
  </si>
  <si>
    <t>C6458004495</t>
  </si>
  <si>
    <t>C48N1000393</t>
  </si>
  <si>
    <t>C51N1000060</t>
  </si>
  <si>
    <t>C48N1001486</t>
  </si>
  <si>
    <t>C44N1000318</t>
  </si>
  <si>
    <t>C79N1006799</t>
  </si>
  <si>
    <t>C7566000177</t>
  </si>
  <si>
    <t>C48N1000881</t>
  </si>
  <si>
    <t>C51N1000518</t>
  </si>
  <si>
    <t>C8741002786</t>
  </si>
  <si>
    <t>C46N1000488</t>
  </si>
  <si>
    <t>C9238015363</t>
  </si>
  <si>
    <t>C60N1000165</t>
  </si>
  <si>
    <t>C54N1000454</t>
  </si>
  <si>
    <t>C64N1000893</t>
  </si>
  <si>
    <t>C48N1000548</t>
  </si>
  <si>
    <t>C62N1000284</t>
  </si>
  <si>
    <t>C79N1002842</t>
  </si>
  <si>
    <t>C79N1005023</t>
  </si>
  <si>
    <t>C52N1000149</t>
  </si>
  <si>
    <t>C91N1000178</t>
  </si>
  <si>
    <t>C79N1004507</t>
  </si>
  <si>
    <t>C92N1000756</t>
  </si>
  <si>
    <t>C51N1000436</t>
  </si>
  <si>
    <t>C58N1000429</t>
  </si>
  <si>
    <t>C70N1001245</t>
  </si>
  <si>
    <t>C9495018533</t>
  </si>
  <si>
    <t>C52N1000697</t>
  </si>
  <si>
    <t>C7916019437</t>
  </si>
  <si>
    <t>C86N1000159</t>
  </si>
  <si>
    <t>C56N1000907</t>
  </si>
  <si>
    <t>C7927004628</t>
  </si>
  <si>
    <t>C79N1000070</t>
  </si>
  <si>
    <t>C79N1004991</t>
  </si>
  <si>
    <t>C70N1000840</t>
  </si>
  <si>
    <t>C74N1000099</t>
  </si>
  <si>
    <t>C82N1000277</t>
  </si>
  <si>
    <t>C72N1000066</t>
  </si>
  <si>
    <t>C54N1000172</t>
  </si>
  <si>
    <t>C72N1001136</t>
  </si>
  <si>
    <t>C86N1000461</t>
  </si>
  <si>
    <t>C82N1000217</t>
  </si>
  <si>
    <t>C75N1002467</t>
  </si>
  <si>
    <t>C79N1005612</t>
  </si>
  <si>
    <t>C64N1000273</t>
  </si>
  <si>
    <t>C79N1007700</t>
  </si>
  <si>
    <t>C49N1000561</t>
  </si>
  <si>
    <t>C79N1000185</t>
  </si>
  <si>
    <t>C70N1000643</t>
  </si>
  <si>
    <t>C48N1000884</t>
  </si>
  <si>
    <t>C79N1004686</t>
  </si>
  <si>
    <t>C7932007234</t>
  </si>
  <si>
    <t>C64N1000975</t>
  </si>
  <si>
    <t>C83N1000872</t>
  </si>
  <si>
    <t>C7415003845</t>
  </si>
  <si>
    <t>C96N2000932</t>
  </si>
  <si>
    <t>C46N1000643</t>
  </si>
  <si>
    <t>C7528002473</t>
  </si>
  <si>
    <t>C91N1001286</t>
  </si>
  <si>
    <t>C7466002342</t>
  </si>
  <si>
    <t>C79N1000097</t>
  </si>
  <si>
    <t>C8624003925</t>
  </si>
  <si>
    <t>C6678015590</t>
  </si>
  <si>
    <t>C4609011994</t>
  </si>
  <si>
    <t>C51N1001186</t>
  </si>
  <si>
    <t>C48N1000319</t>
  </si>
  <si>
    <t>C84N1000426</t>
  </si>
  <si>
    <t>C6806012786</t>
  </si>
  <si>
    <t>C79N1007413</t>
  </si>
  <si>
    <t>C75N1001718</t>
  </si>
  <si>
    <t>C83N1000224</t>
  </si>
  <si>
    <t>C52N1000934</t>
  </si>
  <si>
    <t>C8224012068</t>
  </si>
  <si>
    <t>C83N1000760</t>
  </si>
  <si>
    <t>C4461016855</t>
  </si>
  <si>
    <t>C66N1000988</t>
  </si>
  <si>
    <t>C46N1000805</t>
  </si>
  <si>
    <t>C79N1004799</t>
  </si>
  <si>
    <t>C92N1001075</t>
  </si>
  <si>
    <t>C92N1000103</t>
  </si>
  <si>
    <t>C8284007594</t>
  </si>
  <si>
    <t>C66N1000465</t>
  </si>
  <si>
    <t>C48N1001085</t>
  </si>
  <si>
    <t>C79N1003957</t>
  </si>
  <si>
    <t>C4489008050</t>
  </si>
  <si>
    <t>C44N1000263</t>
  </si>
  <si>
    <t>C68N1000262</t>
  </si>
  <si>
    <t>C84N1000077</t>
  </si>
  <si>
    <t>C94N1000349</t>
  </si>
  <si>
    <t>C48N1000938</t>
  </si>
  <si>
    <t>C6401017645</t>
  </si>
  <si>
    <t>C86N1000451</t>
  </si>
  <si>
    <t>C94N1000151</t>
  </si>
  <si>
    <t>C4475010482</t>
  </si>
  <si>
    <t>C80N1000336</t>
  </si>
  <si>
    <t>C74N1000203</t>
  </si>
  <si>
    <t>C49N1000214</t>
  </si>
  <si>
    <t>C74N1000009</t>
  </si>
  <si>
    <t>C4979001986</t>
  </si>
  <si>
    <t>C58N1000328</t>
  </si>
  <si>
    <t>C7945001075</t>
  </si>
  <si>
    <t>C54N1000261</t>
  </si>
  <si>
    <t>C86N1000649</t>
  </si>
  <si>
    <t>C79N1005714</t>
  </si>
  <si>
    <t>C66N1000157</t>
  </si>
  <si>
    <t>C8289017800</t>
  </si>
  <si>
    <t>C66N1000473</t>
  </si>
  <si>
    <t>C79N1005177</t>
  </si>
  <si>
    <t>C79N1001841</t>
  </si>
  <si>
    <t>C8217008219</t>
  </si>
  <si>
    <t>C79N1006038</t>
  </si>
  <si>
    <t>C7598015351</t>
  </si>
  <si>
    <t>C92N1000406</t>
  </si>
  <si>
    <t>C45N1000301</t>
  </si>
  <si>
    <t>C44N1000440</t>
  </si>
  <si>
    <t>C66N1000587</t>
  </si>
  <si>
    <t>C64N1000596</t>
  </si>
  <si>
    <t>C44N1000035</t>
  </si>
  <si>
    <t>C62N1000005</t>
  </si>
  <si>
    <t>C6487006190</t>
  </si>
  <si>
    <t>C51N1000315</t>
  </si>
  <si>
    <t>C9532018608</t>
  </si>
  <si>
    <t>C54N1000522</t>
  </si>
  <si>
    <t>C51N1000913</t>
  </si>
  <si>
    <t>C68N1000444</t>
  </si>
  <si>
    <t>C70N1000334</t>
  </si>
  <si>
    <t>C64N1000911</t>
  </si>
  <si>
    <t>C79N1005220</t>
  </si>
  <si>
    <t>C79N1001181</t>
  </si>
  <si>
    <t>C45N1000073</t>
  </si>
  <si>
    <t>C52N1000813</t>
  </si>
  <si>
    <t>C89N1000185</t>
  </si>
  <si>
    <t>C44N1000100</t>
  </si>
  <si>
    <t>C79N1001474</t>
  </si>
  <si>
    <t>C68N1000147</t>
  </si>
  <si>
    <t>C7981010205</t>
  </si>
  <si>
    <t>C68N1000151</t>
  </si>
  <si>
    <t>C7963017860</t>
  </si>
  <si>
    <t>C66N1001166</t>
  </si>
  <si>
    <t>C82N1000158</t>
  </si>
  <si>
    <t>C44N1000576</t>
  </si>
  <si>
    <t>C79N1000950</t>
  </si>
  <si>
    <t>C6699014922</t>
  </si>
  <si>
    <t>C66N1000323</t>
  </si>
  <si>
    <t>C66N1000279</t>
  </si>
  <si>
    <t>C70N1000722</t>
  </si>
  <si>
    <t>C60N1000143</t>
  </si>
  <si>
    <t>C56N1000132</t>
  </si>
  <si>
    <t>C82N1000245</t>
  </si>
  <si>
    <t>C44N1000365</t>
  </si>
  <si>
    <t>C84N1000081</t>
  </si>
  <si>
    <t>C5483012383</t>
  </si>
  <si>
    <t>C52N1000679</t>
  </si>
  <si>
    <t>C51N1000196</t>
  </si>
  <si>
    <t>C92N1000832</t>
  </si>
  <si>
    <t>C68N1000316</t>
  </si>
  <si>
    <t>C95N1000116</t>
  </si>
  <si>
    <t>C8652018990</t>
  </si>
  <si>
    <t>C52N1000728</t>
  </si>
  <si>
    <t>C48N1000005</t>
  </si>
  <si>
    <t>C45N1000680</t>
  </si>
  <si>
    <t>C51N1000370</t>
  </si>
  <si>
    <t>C5242000398</t>
  </si>
  <si>
    <t>C5488015828</t>
  </si>
  <si>
    <t>C89N1000884</t>
  </si>
  <si>
    <t>C9287017956</t>
  </si>
  <si>
    <t>C4804019515</t>
  </si>
  <si>
    <t>C89N1000996</t>
  </si>
  <si>
    <t>C9166009455</t>
  </si>
  <si>
    <t>C80N1000747</t>
  </si>
  <si>
    <t>C74N1000928</t>
  </si>
  <si>
    <t>C79N1000980</t>
  </si>
  <si>
    <t>C8290008539</t>
  </si>
  <si>
    <t>C44N1000229</t>
  </si>
  <si>
    <t>C64N1000351</t>
  </si>
  <si>
    <t>C66N1000117</t>
  </si>
  <si>
    <t>C8750011774</t>
  </si>
  <si>
    <t>C7525010164</t>
  </si>
  <si>
    <t>C45N1000607</t>
  </si>
  <si>
    <t>C48N1000878</t>
  </si>
  <si>
    <t>C92N1000831</t>
  </si>
  <si>
    <t>C7569012252</t>
  </si>
  <si>
    <t>C79N1000840</t>
  </si>
  <si>
    <t>C46N1000584</t>
  </si>
  <si>
    <t>C9130005890</t>
  </si>
  <si>
    <t>C51N1000665</t>
  </si>
  <si>
    <t>C45N1000041</t>
  </si>
  <si>
    <t>C8285006819</t>
  </si>
  <si>
    <t>C49N1000914</t>
  </si>
  <si>
    <t>C5648008540</t>
  </si>
  <si>
    <t>C72N1000824</t>
  </si>
  <si>
    <t>C7916016743</t>
  </si>
  <si>
    <t>C46N1000610</t>
  </si>
  <si>
    <t>C48N1001405</t>
  </si>
  <si>
    <t>C8201016621</t>
  </si>
  <si>
    <t>C64N1000563</t>
  </si>
  <si>
    <t>C5290001477</t>
  </si>
  <si>
    <t>C9171004404</t>
  </si>
  <si>
    <t>C8743011265</t>
  </si>
  <si>
    <t>C5675002823</t>
  </si>
  <si>
    <t>C79N1006562</t>
  </si>
  <si>
    <t>C54N1000089</t>
  </si>
  <si>
    <t>C54N1000535</t>
  </si>
  <si>
    <t>C75N1002093</t>
  </si>
  <si>
    <t>C68N1000443</t>
  </si>
  <si>
    <t>C89N1001373</t>
  </si>
  <si>
    <t>C8981017314</t>
  </si>
  <si>
    <t>C48N1001122</t>
  </si>
  <si>
    <t>C54N1000004</t>
  </si>
  <si>
    <t>C7484010342</t>
  </si>
  <si>
    <t>C68N1000825</t>
  </si>
  <si>
    <t>C89N1000399</t>
  </si>
  <si>
    <t>C91N1000927</t>
  </si>
  <si>
    <t>C6828016433</t>
  </si>
  <si>
    <t>C7285018457</t>
  </si>
  <si>
    <t>C91N1000538</t>
  </si>
  <si>
    <t>C7981016828</t>
  </si>
  <si>
    <t>C54N1000234</t>
  </si>
  <si>
    <t>C7962016750</t>
  </si>
  <si>
    <t>C7992017688</t>
  </si>
  <si>
    <t>C82N1000153</t>
  </si>
  <si>
    <t>C79N1000601</t>
  </si>
  <si>
    <t>C68N1000240</t>
  </si>
  <si>
    <t>C72N1001210</t>
  </si>
  <si>
    <t>C48N1000835</t>
  </si>
  <si>
    <t>C64N1000943</t>
  </si>
  <si>
    <t>C79N1000857</t>
  </si>
  <si>
    <t>C75N1002164</t>
  </si>
  <si>
    <t>C8064007759</t>
  </si>
  <si>
    <t>C72N1001009</t>
  </si>
  <si>
    <t>C94N1000185</t>
  </si>
  <si>
    <t>C70N1000723</t>
  </si>
  <si>
    <t>C6215018345</t>
  </si>
  <si>
    <t>C70N1001340</t>
  </si>
  <si>
    <t>C5272001199</t>
  </si>
  <si>
    <t>C44N1000822</t>
  </si>
  <si>
    <t>C82N1000215</t>
  </si>
  <si>
    <t>C82N1000033</t>
  </si>
  <si>
    <t>C68N1000959</t>
  </si>
  <si>
    <t>C58N1000054</t>
  </si>
  <si>
    <t>C6785000801</t>
  </si>
  <si>
    <t>C79N1005114</t>
  </si>
  <si>
    <t>C79N1004998</t>
  </si>
  <si>
    <t>C75N1000724</t>
  </si>
  <si>
    <t>C54N1000059</t>
  </si>
  <si>
    <t>C8785017903</t>
  </si>
  <si>
    <t>C56N2001036</t>
  </si>
  <si>
    <t>C96N1000668</t>
  </si>
  <si>
    <t>C56N1000019</t>
  </si>
  <si>
    <t>C79N1007231</t>
  </si>
  <si>
    <t>C79N1005535</t>
  </si>
  <si>
    <t>C79N1001013</t>
  </si>
  <si>
    <t>C7549000496</t>
  </si>
  <si>
    <t>C49N1000494</t>
  </si>
  <si>
    <t>C49N1000377</t>
  </si>
  <si>
    <t>C4579014479</t>
  </si>
  <si>
    <t>C92N1000443</t>
  </si>
  <si>
    <t>C72N1000073</t>
  </si>
  <si>
    <t>C75N1001380</t>
  </si>
  <si>
    <t>C48N1001199</t>
  </si>
  <si>
    <t>C82N1000241</t>
  </si>
  <si>
    <t>C72N1000523</t>
  </si>
  <si>
    <t>C66N1000593</t>
  </si>
  <si>
    <t>C7928008609</t>
  </si>
  <si>
    <t>C79N1005590</t>
  </si>
  <si>
    <t>C64N1000899</t>
  </si>
  <si>
    <t>C62N1000065</t>
  </si>
  <si>
    <t>C92N1000058</t>
  </si>
  <si>
    <t>C49N1000559</t>
  </si>
  <si>
    <t>C6039003930</t>
  </si>
  <si>
    <t>C46N1000545</t>
  </si>
  <si>
    <t>C66N1000743</t>
  </si>
  <si>
    <t>C89N1000868</t>
  </si>
  <si>
    <t>C45N1000226</t>
  </si>
  <si>
    <t>C51N1000074</t>
  </si>
  <si>
    <t>C7508019156</t>
  </si>
  <si>
    <t>C8930011312</t>
  </si>
  <si>
    <t>C79N1005769</t>
  </si>
  <si>
    <t>C60N1000014</t>
  </si>
  <si>
    <t>C45N1000248</t>
  </si>
  <si>
    <t>C4958004903</t>
  </si>
  <si>
    <t>C6053005058</t>
  </si>
  <si>
    <t>C75N1000233</t>
  </si>
  <si>
    <t>C64N1000728</t>
  </si>
  <si>
    <t>C49N1000149</t>
  </si>
  <si>
    <t>C49N1000627</t>
  </si>
  <si>
    <t>C44N1000508</t>
  </si>
  <si>
    <t>C56N1000849</t>
  </si>
  <si>
    <t>C80N1000245</t>
  </si>
  <si>
    <t>C5225001998</t>
  </si>
  <si>
    <t>C48N1000514</t>
  </si>
  <si>
    <t>C7565016782</t>
  </si>
  <si>
    <t>C79N1001317</t>
  </si>
  <si>
    <t>C5696007520</t>
  </si>
  <si>
    <t>C56N1000057</t>
  </si>
  <si>
    <t>C75N1000578</t>
  </si>
  <si>
    <t>C48N1001614</t>
  </si>
  <si>
    <t>C92N1000465</t>
  </si>
  <si>
    <t>C91N1000601</t>
  </si>
  <si>
    <t>C49N1000399</t>
  </si>
  <si>
    <t>C94N1000543</t>
  </si>
  <si>
    <t>C52N1001087</t>
  </si>
  <si>
    <t>C79N1006277</t>
  </si>
  <si>
    <t>C87N1000007</t>
  </si>
  <si>
    <t>C91N1000361</t>
  </si>
  <si>
    <t>C94N1000033</t>
  </si>
  <si>
    <t>C4921010890</t>
  </si>
  <si>
    <t>C89N1001347</t>
  </si>
  <si>
    <t>C74N1000045</t>
  </si>
  <si>
    <t>C7036005069</t>
  </si>
  <si>
    <t>C7555017211</t>
  </si>
  <si>
    <t>C70N1001408</t>
  </si>
  <si>
    <t>C67N1000174</t>
  </si>
  <si>
    <t>C6617016831</t>
  </si>
  <si>
    <t>C5260018361</t>
  </si>
  <si>
    <t>C51N1000200</t>
  </si>
  <si>
    <t>C75N1002792</t>
  </si>
  <si>
    <t>C48N1000775</t>
  </si>
  <si>
    <t>C64N1000567</t>
  </si>
  <si>
    <t>C62N1000014</t>
  </si>
  <si>
    <t>C8997013457</t>
  </si>
  <si>
    <t>C79N1007314</t>
  </si>
  <si>
    <t>C86N1000526</t>
  </si>
  <si>
    <t>C79N1006301</t>
  </si>
  <si>
    <t>C48N1000535</t>
  </si>
  <si>
    <t>C9160003274</t>
  </si>
  <si>
    <t>C52N1000164</t>
  </si>
  <si>
    <t>C45N1000212</t>
  </si>
  <si>
    <t>C7979010075</t>
  </si>
  <si>
    <t>C66N1001139</t>
  </si>
  <si>
    <t>C86N1000554</t>
  </si>
  <si>
    <t>C79N1000145</t>
  </si>
  <si>
    <t>C44N1000472</t>
  </si>
  <si>
    <t>C56N1000761</t>
  </si>
  <si>
    <t>C48N1001094</t>
  </si>
  <si>
    <t>C52N1000076</t>
  </si>
  <si>
    <t>C8275018233</t>
  </si>
  <si>
    <t>C6445008285</t>
  </si>
  <si>
    <t>C92N1000006</t>
  </si>
  <si>
    <t>C79N1000992</t>
  </si>
  <si>
    <t>C79N1005375</t>
  </si>
  <si>
    <t>C7585016917</t>
  </si>
  <si>
    <t>C46N1000124</t>
  </si>
  <si>
    <t>C70N1001537</t>
  </si>
  <si>
    <t>C51N1000085</t>
  </si>
  <si>
    <t>C62N1000296</t>
  </si>
  <si>
    <t>C89N1000192</t>
  </si>
  <si>
    <t>C56N1000794</t>
  </si>
  <si>
    <t>C7503011381</t>
  </si>
  <si>
    <t>C46N1000157</t>
  </si>
  <si>
    <t>C96N1000439</t>
  </si>
  <si>
    <t>C45N1000129</t>
  </si>
  <si>
    <t>C52N1000879</t>
  </si>
  <si>
    <t>C54N1000073</t>
  </si>
  <si>
    <t>C7531009194</t>
  </si>
  <si>
    <t>C7426005877</t>
  </si>
  <si>
    <t>C7279002642</t>
  </si>
  <si>
    <t>C45N1000640</t>
  </si>
  <si>
    <t>C54N1000604</t>
  </si>
  <si>
    <t>C64N2001117</t>
  </si>
  <si>
    <t>C94N1000346</t>
  </si>
  <si>
    <t>C8762012290</t>
  </si>
  <si>
    <t>C64N1000915</t>
  </si>
  <si>
    <t>C68N1000897</t>
  </si>
  <si>
    <t>C8792016204</t>
  </si>
  <si>
    <t>C45N1000154</t>
  </si>
  <si>
    <t>C48N1001213</t>
  </si>
  <si>
    <t>C91N1000813</t>
  </si>
  <si>
    <t>C48N1000666</t>
  </si>
  <si>
    <t>C79N1007371</t>
  </si>
  <si>
    <t>C87N1000240</t>
  </si>
  <si>
    <t>C49N1000688</t>
  </si>
  <si>
    <t>C89N1000355</t>
  </si>
  <si>
    <t>C75N1002247</t>
  </si>
  <si>
    <t>C96N1000257</t>
  </si>
  <si>
    <t>C6052000809</t>
  </si>
  <si>
    <t>C48N1000767</t>
  </si>
  <si>
    <t>C4819018138</t>
  </si>
  <si>
    <t>C7974004923</t>
  </si>
  <si>
    <t>C92N1000546</t>
  </si>
  <si>
    <t>C94N1000257</t>
  </si>
  <si>
    <t>C79N1006309</t>
  </si>
  <si>
    <t>C64N1000147</t>
  </si>
  <si>
    <t>C44N1000260</t>
  </si>
  <si>
    <t>C9575018216</t>
  </si>
  <si>
    <t>C83N1000508</t>
  </si>
  <si>
    <t>C8908017951</t>
  </si>
  <si>
    <t>C6402010580</t>
  </si>
  <si>
    <t>C7440006894</t>
  </si>
  <si>
    <t>C7450017753</t>
  </si>
  <si>
    <t>C7068009288</t>
  </si>
  <si>
    <t>C52N1000948</t>
  </si>
  <si>
    <t>C75N1001388</t>
  </si>
  <si>
    <t>C5170007478</t>
  </si>
  <si>
    <t>C89N1000366</t>
  </si>
  <si>
    <t>C51N1000837</t>
  </si>
  <si>
    <t>C79N1004674</t>
  </si>
  <si>
    <t>C80N1000637</t>
  </si>
  <si>
    <t>C79N1000029</t>
  </si>
  <si>
    <t>C79N1002117</t>
  </si>
  <si>
    <t>C51N1000320</t>
  </si>
  <si>
    <t>C92N1001124</t>
  </si>
  <si>
    <t>C6772009255</t>
  </si>
  <si>
    <t>C89N1000144</t>
  </si>
  <si>
    <t>C68N1000273</t>
  </si>
  <si>
    <t>C75N1000040</t>
  </si>
  <si>
    <t>C51N1000057</t>
  </si>
  <si>
    <t>C51N1000487</t>
  </si>
  <si>
    <t>C70N1001073</t>
  </si>
  <si>
    <t>C92N1000241</t>
  </si>
  <si>
    <t>C79N1002983</t>
  </si>
  <si>
    <t>C83N1000314</t>
  </si>
  <si>
    <t>C5681018969</t>
  </si>
  <si>
    <t>C74N1000131</t>
  </si>
  <si>
    <t>C79N1006810</t>
  </si>
  <si>
    <t>C48N1001082</t>
  </si>
  <si>
    <t>C46N1001056</t>
  </si>
  <si>
    <t>C46N1000614</t>
  </si>
  <si>
    <t>C6601014334</t>
  </si>
  <si>
    <t>C9526013040</t>
  </si>
  <si>
    <t>C6483005884</t>
  </si>
  <si>
    <t>C7965007397</t>
  </si>
  <si>
    <t>C48N1001143</t>
  </si>
  <si>
    <t>C62N1000203</t>
  </si>
  <si>
    <t>C6698012770</t>
  </si>
  <si>
    <t>C58N1000346</t>
  </si>
  <si>
    <t>C86N1000656</t>
  </si>
  <si>
    <t>C58N1000256</t>
  </si>
  <si>
    <t>C8295019514</t>
  </si>
  <si>
    <t>C68N1000312</t>
  </si>
  <si>
    <t>C86N1000783</t>
  </si>
  <si>
    <t>C4448017660</t>
  </si>
  <si>
    <t>C96N1000604</t>
  </si>
  <si>
    <t>C5287019361</t>
  </si>
  <si>
    <t>C52N1000101</t>
  </si>
  <si>
    <t>C56N1000824</t>
  </si>
  <si>
    <t>C56N1000392</t>
  </si>
  <si>
    <t>C6023003998</t>
  </si>
  <si>
    <t>C83N1000209</t>
  </si>
  <si>
    <t>C75N1001684</t>
  </si>
  <si>
    <t>C52N1000938</t>
  </si>
  <si>
    <t>C6426005873</t>
  </si>
  <si>
    <t>C79N1005958</t>
  </si>
  <si>
    <t>C52N1000115</t>
  </si>
  <si>
    <t>C44N1000600</t>
  </si>
  <si>
    <t>C75N1001209</t>
  </si>
  <si>
    <t>C91N1000657</t>
  </si>
  <si>
    <t>C7939018569</t>
  </si>
  <si>
    <t>C74N1000022</t>
  </si>
  <si>
    <t>C52N1001248</t>
  </si>
  <si>
    <t>C92N1000023</t>
  </si>
  <si>
    <t>C7944015625</t>
  </si>
  <si>
    <t>C6477009236</t>
  </si>
  <si>
    <t>C96N1000105</t>
  </si>
  <si>
    <t>C9199009550</t>
  </si>
  <si>
    <t>C79N1004086</t>
  </si>
  <si>
    <t>C96N1000186</t>
  </si>
  <si>
    <t>C75N1002706</t>
  </si>
  <si>
    <t>C49N1001209</t>
  </si>
  <si>
    <t>C86N1000646</t>
  </si>
  <si>
    <t>C51N1000929</t>
  </si>
  <si>
    <t>C79N1001173</t>
  </si>
  <si>
    <t>C60N1000648</t>
  </si>
  <si>
    <t>C6678000775</t>
  </si>
  <si>
    <t>C52N1001267</t>
  </si>
  <si>
    <t>C6665004922</t>
  </si>
  <si>
    <t>C5441010838</t>
  </si>
  <si>
    <t>C56N1000180</t>
  </si>
  <si>
    <t>C72N1000478</t>
  </si>
  <si>
    <t>C74N1000450</t>
  </si>
  <si>
    <t>C79N1005199</t>
  </si>
  <si>
    <t>C84N1000048</t>
  </si>
  <si>
    <t>C49N1000980</t>
  </si>
  <si>
    <t>C92N1000819</t>
  </si>
  <si>
    <t>C5620000308</t>
  </si>
  <si>
    <t>C9208011264</t>
  </si>
  <si>
    <t>C62N1000412</t>
  </si>
  <si>
    <t>C70N1000010</t>
  </si>
  <si>
    <t>C64N1000564</t>
  </si>
  <si>
    <t>C5131014946</t>
  </si>
  <si>
    <t>C5215010733</t>
  </si>
  <si>
    <t>C91N1000888</t>
  </si>
  <si>
    <t>C5663009383</t>
  </si>
  <si>
    <t>C68N1000142</t>
  </si>
  <si>
    <t>C79N1000954</t>
  </si>
  <si>
    <t>C75N1000510</t>
  </si>
  <si>
    <t>C45N1000599</t>
  </si>
  <si>
    <t>C51N1000540</t>
  </si>
  <si>
    <t>C95N1000455</t>
  </si>
  <si>
    <t>C75N1000922</t>
  </si>
  <si>
    <t>C84N1000266</t>
  </si>
  <si>
    <t>C79N1007002</t>
  </si>
  <si>
    <t>C6016010965</t>
  </si>
  <si>
    <t>C79N1006298</t>
  </si>
  <si>
    <t>C66N1000656</t>
  </si>
  <si>
    <t>C92N1000232</t>
  </si>
  <si>
    <t>C60N1000650</t>
  </si>
  <si>
    <t>C89N1000465</t>
  </si>
  <si>
    <t>C4423000535</t>
  </si>
  <si>
    <t>C7929013060</t>
  </si>
  <si>
    <t>C44N1000030</t>
  </si>
  <si>
    <t>C7448016229</t>
  </si>
  <si>
    <t>C49N1000831</t>
  </si>
  <si>
    <t>C89N1000554</t>
  </si>
  <si>
    <t>C92N1000481</t>
  </si>
  <si>
    <t>C75N1002896</t>
  </si>
  <si>
    <t>C64N1000356</t>
  </si>
  <si>
    <t>C68N1000529</t>
  </si>
  <si>
    <t>C68N1000662</t>
  </si>
  <si>
    <t>C79N1001295</t>
  </si>
  <si>
    <t>C48N1001258</t>
  </si>
  <si>
    <t>C7917019494</t>
  </si>
  <si>
    <t>C67N1000308</t>
  </si>
  <si>
    <t>C66N1000684</t>
  </si>
  <si>
    <t>C92N1000052</t>
  </si>
  <si>
    <t>C45N1000664</t>
  </si>
  <si>
    <t>C95N1000080</t>
  </si>
  <si>
    <t>C4857004916</t>
  </si>
  <si>
    <t>C5139001879</t>
  </si>
  <si>
    <t>C75N1000184</t>
  </si>
  <si>
    <t>C6698011899</t>
  </si>
  <si>
    <t>C52N1000991</t>
  </si>
  <si>
    <t>C5263010138</t>
  </si>
  <si>
    <t>C89N1001411</t>
  </si>
  <si>
    <t>C51N1000967</t>
  </si>
  <si>
    <t>C67N1000120</t>
  </si>
  <si>
    <t>C45N1000022</t>
  </si>
  <si>
    <t>C56N1000172</t>
  </si>
  <si>
    <t>C54N1000761</t>
  </si>
  <si>
    <t>C68N1000001</t>
  </si>
  <si>
    <t>C79N1007647</t>
  </si>
  <si>
    <t>C5259017984</t>
  </si>
  <si>
    <t>C79N1000440</t>
  </si>
  <si>
    <t>C79N1004937</t>
  </si>
  <si>
    <t>C49N1000040</t>
  </si>
  <si>
    <t>C66N1000456</t>
  </si>
  <si>
    <t>C6801004412</t>
  </si>
  <si>
    <t>C56N1000783</t>
  </si>
  <si>
    <t>C48N1001043</t>
  </si>
  <si>
    <t>C51N1000547</t>
  </si>
  <si>
    <t>C64N1000741</t>
  </si>
  <si>
    <t>C64N1000112</t>
  </si>
  <si>
    <t>C52N1000641</t>
  </si>
  <si>
    <t>C8323016056</t>
  </si>
  <si>
    <t>C52N1000039</t>
  </si>
  <si>
    <t>C89N1000431</t>
  </si>
  <si>
    <t>C4588013241</t>
  </si>
  <si>
    <t>C75N1000948</t>
  </si>
  <si>
    <t>C4898002391</t>
  </si>
  <si>
    <t>C48N1000020</t>
  </si>
  <si>
    <t>C91N1000530</t>
  </si>
  <si>
    <t>C6660008008</t>
  </si>
  <si>
    <t>C6645007659</t>
  </si>
  <si>
    <t>C60N1000583</t>
  </si>
  <si>
    <t>C5867002561</t>
  </si>
  <si>
    <t>C51N1000748</t>
  </si>
  <si>
    <t>C48N1001325</t>
  </si>
  <si>
    <t>C45N1000581</t>
  </si>
  <si>
    <t>C56N1000090</t>
  </si>
  <si>
    <t>C92N1000636</t>
  </si>
  <si>
    <t>C67N1000394</t>
  </si>
  <si>
    <t>C79N1001186</t>
  </si>
  <si>
    <t>C72N1000728</t>
  </si>
  <si>
    <t>C64N1000460</t>
  </si>
  <si>
    <t>C8916019021</t>
  </si>
  <si>
    <t>C75N1002886</t>
  </si>
  <si>
    <t>C51N1000139</t>
  </si>
  <si>
    <t>C5499011567</t>
  </si>
  <si>
    <t>C4882018458</t>
  </si>
  <si>
    <t>C79N1007251</t>
  </si>
  <si>
    <t>C64N1000411</t>
  </si>
  <si>
    <t>C48N1000888</t>
  </si>
  <si>
    <t>C7997010230</t>
  </si>
  <si>
    <t>C79N1002282</t>
  </si>
  <si>
    <t>C51N1000122</t>
  </si>
  <si>
    <t>C6852004145</t>
  </si>
  <si>
    <t>C48N1001745</t>
  </si>
  <si>
    <t>C52N1000495</t>
  </si>
  <si>
    <t>C79N1002707</t>
  </si>
  <si>
    <t>C75N1001627</t>
  </si>
  <si>
    <t>C83N1000215</t>
  </si>
  <si>
    <t>C7911007118</t>
  </si>
  <si>
    <t>C79N1002090</t>
  </si>
  <si>
    <t>C51N1000072</t>
  </si>
  <si>
    <t>C62N1000063</t>
  </si>
  <si>
    <t>C89N1001388</t>
  </si>
  <si>
    <t>C67N1000281</t>
  </si>
  <si>
    <t>C5133018426</t>
  </si>
  <si>
    <t>C6221004537</t>
  </si>
  <si>
    <t>C84N1000237</t>
  </si>
  <si>
    <t>C94N1000361</t>
  </si>
  <si>
    <t>C86N1000588</t>
  </si>
  <si>
    <t>C96N1000764</t>
  </si>
  <si>
    <t>C87N1000210</t>
  </si>
  <si>
    <t>C96N1000666</t>
  </si>
  <si>
    <t>C56N1000956</t>
  </si>
  <si>
    <t>C48N1000578</t>
  </si>
  <si>
    <t>C6086012075</t>
  </si>
  <si>
    <t>C7021004082</t>
  </si>
  <si>
    <t>C64N1000208</t>
  </si>
  <si>
    <t>C5223003519</t>
  </si>
  <si>
    <t>C45N1000496</t>
  </si>
  <si>
    <t>C4478011728</t>
  </si>
  <si>
    <t>C7519019523</t>
  </si>
  <si>
    <t>C49N1000572</t>
  </si>
  <si>
    <t>C64N1000477</t>
  </si>
  <si>
    <t>C9103011098</t>
  </si>
  <si>
    <t>C66N1000910</t>
  </si>
  <si>
    <t>C92N1000125</t>
  </si>
  <si>
    <t>C58N1000490</t>
  </si>
  <si>
    <t>C79N1003202</t>
  </si>
  <si>
    <t>C89N1000536</t>
  </si>
  <si>
    <t>C66N1000049</t>
  </si>
  <si>
    <t>C5649007250</t>
  </si>
  <si>
    <t>C75N1000044</t>
  </si>
  <si>
    <t>C49N1000400</t>
  </si>
  <si>
    <t>C4630018073</t>
  </si>
  <si>
    <t>C80N1000129</t>
  </si>
  <si>
    <t>C6670004723</t>
  </si>
  <si>
    <t>C8343016071</t>
  </si>
  <si>
    <t>C96N1000197</t>
  </si>
  <si>
    <t>C5190007306</t>
  </si>
  <si>
    <t>C75N1001533</t>
  </si>
  <si>
    <t>C70N1001396</t>
  </si>
  <si>
    <t>C79N1006653</t>
  </si>
  <si>
    <t>C7972017969</t>
  </si>
  <si>
    <t>C45N1000254</t>
  </si>
  <si>
    <t>C84N1000633</t>
  </si>
  <si>
    <t>C6414006901</t>
  </si>
  <si>
    <t>C51N1000654</t>
  </si>
  <si>
    <t>C5121007041</t>
  </si>
  <si>
    <t>C54N1000619</t>
  </si>
  <si>
    <t>C54N1000135</t>
  </si>
  <si>
    <t>C70N1000905</t>
  </si>
  <si>
    <t>C5459010556</t>
  </si>
  <si>
    <t>C75N1000501</t>
  </si>
  <si>
    <t>C54N1000413</t>
  </si>
  <si>
    <t>C83N1000681</t>
  </si>
  <si>
    <t>C92N1000245</t>
  </si>
  <si>
    <t>C46N1000780</t>
  </si>
  <si>
    <t>C44N1000870</t>
  </si>
  <si>
    <t>C9255010836</t>
  </si>
  <si>
    <t>C44N1000267</t>
  </si>
  <si>
    <t>C72N2001293</t>
  </si>
  <si>
    <t>C8701009292</t>
  </si>
  <si>
    <t>C45N1000682</t>
  </si>
  <si>
    <t>C62N1000049</t>
  </si>
  <si>
    <t>C79N1004199</t>
  </si>
  <si>
    <t>C79N1000133</t>
  </si>
  <si>
    <t>C44N1001031</t>
  </si>
  <si>
    <t>C66N1000436</t>
  </si>
  <si>
    <t>C79N1000343</t>
  </si>
  <si>
    <t>C79N1000054</t>
  </si>
  <si>
    <t>C6871017158</t>
  </si>
  <si>
    <t>C83N1000337</t>
  </si>
  <si>
    <t>C79N1002138</t>
  </si>
  <si>
    <t>C8326010990</t>
  </si>
  <si>
    <t>C96N1000081</t>
  </si>
  <si>
    <t>C83N1000042</t>
  </si>
  <si>
    <t>C9204010381</t>
  </si>
  <si>
    <t>C75N1001778</t>
  </si>
  <si>
    <t>C80N1000055</t>
  </si>
  <si>
    <t>C62N1000025</t>
  </si>
  <si>
    <t>C60N1000436</t>
  </si>
  <si>
    <t>C49N1000708</t>
  </si>
  <si>
    <t>C44N1000009</t>
  </si>
  <si>
    <t>C6432019389</t>
  </si>
  <si>
    <t>C84N1000240</t>
  </si>
  <si>
    <t>C7938009803</t>
  </si>
  <si>
    <t>C52N1000647</t>
  </si>
  <si>
    <t>C48N1000697</t>
  </si>
  <si>
    <t>C82N1000085</t>
  </si>
  <si>
    <t>C7920011169</t>
  </si>
  <si>
    <t>C56N1000870</t>
  </si>
  <si>
    <t>C54N1000489</t>
  </si>
  <si>
    <t>C51N1001020</t>
  </si>
  <si>
    <t>C79N1006157</t>
  </si>
  <si>
    <t>C8477004644</t>
  </si>
  <si>
    <t>C49N1000029</t>
  </si>
  <si>
    <t>C82N1000233</t>
  </si>
  <si>
    <t>C79N1005039</t>
  </si>
  <si>
    <t>C80N1000816</t>
  </si>
  <si>
    <t>C64N1001040</t>
  </si>
  <si>
    <t>C9146002194</t>
  </si>
  <si>
    <t>C87N1000224</t>
  </si>
  <si>
    <t>C64N1000159</t>
  </si>
  <si>
    <t>C7963018162</t>
  </si>
  <si>
    <t>C70N1000433</t>
  </si>
  <si>
    <t>C67N1000305</t>
  </si>
  <si>
    <t>C48N1000414</t>
  </si>
  <si>
    <t>C7518014893</t>
  </si>
  <si>
    <t>C67N1000376</t>
  </si>
  <si>
    <t>C7901015463</t>
  </si>
  <si>
    <t>C8439016220</t>
  </si>
  <si>
    <t>C70N1000159</t>
  </si>
  <si>
    <t>C6686006513</t>
  </si>
  <si>
    <t>C79N1004800</t>
  </si>
  <si>
    <t>C67N1000290</t>
  </si>
  <si>
    <t>C44N1000423</t>
  </si>
  <si>
    <t>C9222016713</t>
  </si>
  <si>
    <t>C5607004152</t>
  </si>
  <si>
    <t>C7564018873</t>
  </si>
  <si>
    <t>C52N1001035</t>
  </si>
  <si>
    <t>C75N1002671</t>
  </si>
  <si>
    <t>C4941000966</t>
  </si>
  <si>
    <t>C56N1001018</t>
  </si>
  <si>
    <t>C75N1001414</t>
  </si>
  <si>
    <t>C8489010759</t>
  </si>
  <si>
    <t>C79N1002154</t>
  </si>
  <si>
    <t>C83N1000657</t>
  </si>
  <si>
    <t>C5656003810</t>
  </si>
  <si>
    <t>C5656000476</t>
  </si>
  <si>
    <t>C79N1001821</t>
  </si>
  <si>
    <t>C52N1000449</t>
  </si>
  <si>
    <t>C56N1000633</t>
  </si>
  <si>
    <t>C56N1000516</t>
  </si>
  <si>
    <t>C79N1001926</t>
  </si>
  <si>
    <t>C52N1000844</t>
  </si>
  <si>
    <t>C5211016444</t>
  </si>
  <si>
    <t>C4867018871</t>
  </si>
  <si>
    <t>C6713018085</t>
  </si>
  <si>
    <t>C7991015264</t>
  </si>
  <si>
    <t>C74N1000036</t>
  </si>
  <si>
    <t>C64N1000790</t>
  </si>
  <si>
    <t>C8938011289</t>
  </si>
  <si>
    <t>C79N1006558</t>
  </si>
  <si>
    <t>C5152003172</t>
  </si>
  <si>
    <t>C89N1000603</t>
  </si>
  <si>
    <t>C4687009267</t>
  </si>
  <si>
    <t>C64N1000683</t>
  </si>
  <si>
    <t>C67N1000480</t>
  </si>
  <si>
    <t>C79N1003425</t>
  </si>
  <si>
    <t>C79N1003461</t>
  </si>
  <si>
    <t>C80N1000817</t>
  </si>
  <si>
    <t>C56N1000588</t>
  </si>
  <si>
    <t>C7933011470</t>
  </si>
  <si>
    <t>C72N1001222</t>
  </si>
  <si>
    <t>C58N1000292</t>
  </si>
  <si>
    <t>C54N1000051</t>
  </si>
  <si>
    <t>C64N1000643</t>
  </si>
  <si>
    <t>C89N1000378</t>
  </si>
  <si>
    <t>C89N1000380</t>
  </si>
  <si>
    <t>C8631005698</t>
  </si>
  <si>
    <t>C48N1000594</t>
  </si>
  <si>
    <t>C7992009138</t>
  </si>
  <si>
    <t>C49N1000014</t>
  </si>
  <si>
    <t>C70N1001176</t>
  </si>
  <si>
    <t>C7917017356</t>
  </si>
  <si>
    <t>C48N1000572</t>
  </si>
  <si>
    <t>C74N1000153</t>
  </si>
  <si>
    <t>C79N1002223</t>
  </si>
  <si>
    <t>C49N1000013</t>
  </si>
  <si>
    <t>C64N1000671</t>
  </si>
  <si>
    <t>C51N1000244</t>
  </si>
  <si>
    <t>C92N1000472</t>
  </si>
  <si>
    <t>C70N1000440</t>
  </si>
  <si>
    <t>C7230011398</t>
  </si>
  <si>
    <t>C9632001577</t>
  </si>
  <si>
    <t>C70N1000249</t>
  </si>
  <si>
    <t>C48N1000470</t>
  </si>
  <si>
    <t>C83N1000110</t>
  </si>
  <si>
    <t>C4637003014</t>
  </si>
  <si>
    <t>C83N1000402</t>
  </si>
  <si>
    <t>C79N1001441</t>
  </si>
  <si>
    <t>C52N1000459</t>
  </si>
  <si>
    <t>C89N1000054</t>
  </si>
  <si>
    <t>C86N1000503</t>
  </si>
  <si>
    <t>C7948017980</t>
  </si>
  <si>
    <t>C7991000256</t>
  </si>
  <si>
    <t>C7978018917</t>
  </si>
  <si>
    <t>C45N1000065</t>
  </si>
  <si>
    <t>C79N1005619</t>
  </si>
  <si>
    <t>C48N1000388</t>
  </si>
  <si>
    <t>C79N1004581</t>
  </si>
  <si>
    <t>C6494015443</t>
  </si>
  <si>
    <t>C54N1000169</t>
  </si>
  <si>
    <t>C80N1000249</t>
  </si>
  <si>
    <t>C66N1000327</t>
  </si>
  <si>
    <t>C7929016639</t>
  </si>
  <si>
    <t>C89N1000376</t>
  </si>
  <si>
    <t>C96N1000246</t>
  </si>
  <si>
    <t>C64N1000820</t>
  </si>
  <si>
    <t>C9259012901</t>
  </si>
  <si>
    <t>C79N1006787</t>
  </si>
  <si>
    <t>C74N1000698</t>
  </si>
  <si>
    <t>C82N1000062</t>
  </si>
  <si>
    <t>C5221007276</t>
  </si>
  <si>
    <t>C66N1000938</t>
  </si>
  <si>
    <t>C75N1002331</t>
  </si>
  <si>
    <t>C49N1000296</t>
  </si>
  <si>
    <t>C6401002144</t>
  </si>
  <si>
    <t>C46N1001060</t>
  </si>
  <si>
    <t>C44N1000455</t>
  </si>
  <si>
    <t>C79N1006901</t>
  </si>
  <si>
    <t>C64N1000837</t>
  </si>
  <si>
    <t>C64N1000268</t>
  </si>
  <si>
    <t>C79N1000800</t>
  </si>
  <si>
    <t>C79N1006009</t>
  </si>
  <si>
    <t>C58N1000100</t>
  </si>
  <si>
    <t>C70N1000648</t>
  </si>
  <si>
    <t>C9172015656</t>
  </si>
  <si>
    <t>C79N1006343</t>
  </si>
  <si>
    <t>C4930006030</t>
  </si>
  <si>
    <t>C80N1000248</t>
  </si>
  <si>
    <t>C83N1001002</t>
  </si>
  <si>
    <t>C6446004556</t>
  </si>
  <si>
    <t>C5455018616</t>
  </si>
  <si>
    <t>C4665003563</t>
  </si>
  <si>
    <t>C52N1001285</t>
  </si>
  <si>
    <t>C75N1000159</t>
  </si>
  <si>
    <t>C4574001588</t>
  </si>
  <si>
    <t>C66N1000350</t>
  </si>
  <si>
    <t>C79N1005315</t>
  </si>
  <si>
    <t>C87N1000480</t>
  </si>
  <si>
    <t>C68N1000908</t>
  </si>
  <si>
    <t>C72N1000810</t>
  </si>
  <si>
    <t>C58N1000137</t>
  </si>
  <si>
    <t>C56N1000900</t>
  </si>
  <si>
    <t>C94N1000439</t>
  </si>
  <si>
    <t>C74N1000117</t>
  </si>
  <si>
    <t>C8234007099</t>
  </si>
  <si>
    <t>C82N1000686</t>
  </si>
  <si>
    <t>C46N1001041</t>
  </si>
  <si>
    <t>C48N1001277</t>
  </si>
  <si>
    <t>C79N1006089</t>
  </si>
  <si>
    <t>C94N1000012</t>
  </si>
  <si>
    <t>C64N1000883</t>
  </si>
  <si>
    <t>C6206016205</t>
  </si>
  <si>
    <t>C70N1000029</t>
  </si>
  <si>
    <t>C62N1000512</t>
  </si>
  <si>
    <t>C49N1000299</t>
  </si>
  <si>
    <t>C79N1001928</t>
  </si>
  <si>
    <t>C62N1000529</t>
  </si>
  <si>
    <t>C52N1000535</t>
  </si>
  <si>
    <t>C52N1000612</t>
  </si>
  <si>
    <t>C66N1000540</t>
  </si>
  <si>
    <t>C79N1004946</t>
  </si>
  <si>
    <t>C6871018333</t>
  </si>
  <si>
    <t>C64N1000130</t>
  </si>
  <si>
    <t>C46N1000957</t>
  </si>
  <si>
    <t>C51N1000682</t>
  </si>
  <si>
    <t>C7259019107</t>
  </si>
  <si>
    <t>C58N1000455</t>
  </si>
  <si>
    <t>C9230011314</t>
  </si>
  <si>
    <t>C7921013626</t>
  </si>
  <si>
    <t>C5638008354</t>
  </si>
  <si>
    <t>C79N1000292</t>
  </si>
  <si>
    <t>C58N1000471</t>
  </si>
  <si>
    <t>C79N1001007</t>
  </si>
  <si>
    <t>C91N1000303</t>
  </si>
  <si>
    <t>C80N1000698</t>
  </si>
  <si>
    <t>C84N1000027</t>
  </si>
  <si>
    <t>C83N1000496</t>
  </si>
  <si>
    <t>C75N1001221</t>
  </si>
  <si>
    <t>C83N1000526</t>
  </si>
  <si>
    <t>C66N1000937</t>
  </si>
  <si>
    <t>C70N1001116</t>
  </si>
  <si>
    <t>C66N1000538</t>
  </si>
  <si>
    <t>C64N1001042</t>
  </si>
  <si>
    <t>C48N1000516</t>
  </si>
  <si>
    <t>C48N1000272</t>
  </si>
  <si>
    <t>C7050001307</t>
  </si>
  <si>
    <t>C79N1006230</t>
  </si>
  <si>
    <t>C60N1000017</t>
  </si>
  <si>
    <t>C8475002165</t>
  </si>
  <si>
    <t>C54N1000098</t>
  </si>
  <si>
    <t>C79N1005701</t>
  </si>
  <si>
    <t>C49N1000316</t>
  </si>
  <si>
    <t>C83N1000162</t>
  </si>
  <si>
    <t>C83N1000322</t>
  </si>
  <si>
    <t>C51N1000173</t>
  </si>
  <si>
    <t>C8248013328</t>
  </si>
  <si>
    <t>C79N1006869</t>
  </si>
  <si>
    <t>C68N1001008</t>
  </si>
  <si>
    <t>C64N1000056</t>
  </si>
  <si>
    <t>C7289005800</t>
  </si>
  <si>
    <t>C68N1000949</t>
  </si>
  <si>
    <t>C87N1000058</t>
  </si>
  <si>
    <t>C8270011853</t>
  </si>
  <si>
    <t>C5612004597</t>
  </si>
  <si>
    <t>C5223013908</t>
  </si>
  <si>
    <t>C7271001878</t>
  </si>
  <si>
    <t>C6615005715</t>
  </si>
  <si>
    <t>C91N1000981</t>
  </si>
  <si>
    <t>C62N1000246</t>
  </si>
  <si>
    <t>C92N1000532</t>
  </si>
  <si>
    <t>C7553017020</t>
  </si>
  <si>
    <t>C74N1000709</t>
  </si>
  <si>
    <t>C48N1000101</t>
  </si>
  <si>
    <t>C8902008044</t>
  </si>
  <si>
    <t>C83N1000404</t>
  </si>
  <si>
    <t>C8225006987</t>
  </si>
  <si>
    <t>C79N1007520</t>
  </si>
  <si>
    <t>C79N1002622</t>
  </si>
  <si>
    <t>C79N1005140</t>
  </si>
  <si>
    <t>C49N1000115</t>
  </si>
  <si>
    <t>C95N1000216</t>
  </si>
  <si>
    <t>C79N1000169</t>
  </si>
  <si>
    <t>C75N1002267</t>
  </si>
  <si>
    <t>C44N1000646</t>
  </si>
  <si>
    <t>C49N1000142</t>
  </si>
  <si>
    <t>C54N1000037</t>
  </si>
  <si>
    <t>C48N1000607</t>
  </si>
  <si>
    <t>C74N1000284</t>
  </si>
  <si>
    <t>C9219002052</t>
  </si>
  <si>
    <t>C70N1000156</t>
  </si>
  <si>
    <t>C5239019455</t>
  </si>
  <si>
    <t>C8277010884</t>
  </si>
  <si>
    <t>C68N1000971</t>
  </si>
  <si>
    <t>C68N1000114</t>
  </si>
  <si>
    <t>C8747002498</t>
  </si>
  <si>
    <t>C79N1002240</t>
  </si>
  <si>
    <t>C83N1000040</t>
  </si>
  <si>
    <t>C56N1000236</t>
  </si>
  <si>
    <t>C96N1000202</t>
  </si>
  <si>
    <t>C6250010625</t>
  </si>
  <si>
    <t>C4874017648</t>
  </si>
  <si>
    <t>C79N1004737</t>
  </si>
  <si>
    <t>C74N1000285</t>
  </si>
  <si>
    <t>C86N1000119</t>
  </si>
  <si>
    <t>C79N1005343</t>
  </si>
  <si>
    <t>C72N1000107</t>
  </si>
  <si>
    <t>C56N1000792</t>
  </si>
  <si>
    <t>C51N1000367</t>
  </si>
  <si>
    <t>C72N1001143</t>
  </si>
  <si>
    <t>C86N1000625</t>
  </si>
  <si>
    <t>C96N1000384</t>
  </si>
  <si>
    <t>C92N1001080</t>
  </si>
  <si>
    <t>C79N1006135</t>
  </si>
  <si>
    <t>C86N1000761</t>
  </si>
  <si>
    <t>C83N1000219</t>
  </si>
  <si>
    <t>C66N1000213</t>
  </si>
  <si>
    <t>C9524019096</t>
  </si>
  <si>
    <t>C68N1000021</t>
  </si>
  <si>
    <t>C49N1000342</t>
  </si>
  <si>
    <t>C79N1004748</t>
  </si>
  <si>
    <t>C46N1001040</t>
  </si>
  <si>
    <t>C91N1000121</t>
  </si>
  <si>
    <t>C80N1000561</t>
  </si>
  <si>
    <t>C92N1000766</t>
  </si>
  <si>
    <t>C80N1000345</t>
  </si>
  <si>
    <t>C45N1000601</t>
  </si>
  <si>
    <t>C5278006211</t>
  </si>
  <si>
    <t>C8934016396</t>
  </si>
  <si>
    <t>C5498017937</t>
  </si>
  <si>
    <t>C7087012736</t>
  </si>
  <si>
    <t>C6690005671</t>
  </si>
  <si>
    <t>C5668007321</t>
  </si>
  <si>
    <t>C44N1000526</t>
  </si>
  <si>
    <t>C94N1000052</t>
  </si>
  <si>
    <t>C48N1000874</t>
  </si>
  <si>
    <t>C64N1000640</t>
  </si>
  <si>
    <t>C4815007420</t>
  </si>
  <si>
    <t>C92N1000119</t>
  </si>
  <si>
    <t>C91N1000171</t>
  </si>
  <si>
    <t>C75N1002197</t>
  </si>
  <si>
    <t>C75N1002344</t>
  </si>
  <si>
    <t>C46N1000258</t>
  </si>
  <si>
    <t>C6876008086</t>
  </si>
  <si>
    <t>C62N1000194</t>
  </si>
  <si>
    <t>C5142003811</t>
  </si>
  <si>
    <t>C5287001227</t>
  </si>
  <si>
    <t>C48N1000274</t>
  </si>
  <si>
    <t>C44N1000361</t>
  </si>
  <si>
    <t>C9149009978</t>
  </si>
  <si>
    <t>C74N1000314</t>
  </si>
  <si>
    <t>C79N1000229</t>
  </si>
  <si>
    <t>C82N1000267</t>
  </si>
  <si>
    <t>C6649019398</t>
  </si>
  <si>
    <t>C8269006772</t>
  </si>
  <si>
    <t>C4902006141</t>
  </si>
  <si>
    <t>C7583015540</t>
  </si>
  <si>
    <t>C67N1000146</t>
  </si>
  <si>
    <t>C52N1000081</t>
  </si>
  <si>
    <t>C79N1006566</t>
  </si>
  <si>
    <t>C54N1000396</t>
  </si>
  <si>
    <t>C7989009793</t>
  </si>
  <si>
    <t>C5655005333</t>
  </si>
  <si>
    <t>C79N1004765</t>
  </si>
  <si>
    <t>C79N1005822</t>
  </si>
  <si>
    <t>C44N1000215</t>
  </si>
  <si>
    <t>C70N1000119</t>
  </si>
  <si>
    <t>C8287014889</t>
  </si>
  <si>
    <t>C4978003478</t>
  </si>
  <si>
    <t>C52N1000079</t>
  </si>
  <si>
    <t>C64N1000614</t>
  </si>
  <si>
    <t>C4638003016</t>
  </si>
  <si>
    <t>C83N1000443</t>
  </si>
  <si>
    <t>C87N1000436</t>
  </si>
  <si>
    <t>C84N1000116</t>
  </si>
  <si>
    <t>C74N1000973</t>
  </si>
  <si>
    <t>C7594017961</t>
  </si>
  <si>
    <t>C70N1001534</t>
  </si>
  <si>
    <t>C68N1001065</t>
  </si>
  <si>
    <t>C44N1000402</t>
  </si>
  <si>
    <t>C7553014665</t>
  </si>
  <si>
    <t>C83N1000019</t>
  </si>
  <si>
    <t>C72N1000946</t>
  </si>
  <si>
    <t>C62N1000032</t>
  </si>
  <si>
    <t>C51N1001222</t>
  </si>
  <si>
    <t>C72N1000936</t>
  </si>
  <si>
    <t>C8058019153</t>
  </si>
  <si>
    <t>C79N1002342</t>
  </si>
  <si>
    <t>C48N1001785</t>
  </si>
  <si>
    <t>C79N1007403</t>
  </si>
  <si>
    <t>C44N1000631</t>
  </si>
  <si>
    <t>C79N1003598</t>
  </si>
  <si>
    <t>C89N1000211</t>
  </si>
  <si>
    <t>C51N1000157</t>
  </si>
  <si>
    <t>C86N1000393</t>
  </si>
  <si>
    <t>C64N1000585</t>
  </si>
  <si>
    <t>C7952015617</t>
  </si>
  <si>
    <t>C8252009125</t>
  </si>
  <si>
    <t>C79N1006127</t>
  </si>
  <si>
    <t>C75N1000074</t>
  </si>
  <si>
    <t>C92N1000214</t>
  </si>
  <si>
    <t>C64N1001030</t>
  </si>
  <si>
    <t>C5211002604</t>
  </si>
  <si>
    <t>C79N1006601</t>
  </si>
  <si>
    <t>C54N1000334</t>
  </si>
  <si>
    <t>C46N1000637</t>
  </si>
  <si>
    <t>C83N1000231</t>
  </si>
  <si>
    <t>C79N1007268</t>
  </si>
  <si>
    <t>C7948003558</t>
  </si>
  <si>
    <t>C46N1000552</t>
  </si>
  <si>
    <t>C82N1000568</t>
  </si>
  <si>
    <t>C95N1000044</t>
  </si>
  <si>
    <t>C72N1000116</t>
  </si>
  <si>
    <t>C79N1001273</t>
  </si>
  <si>
    <t>C54N1000255</t>
  </si>
  <si>
    <t>C64N1000149</t>
  </si>
  <si>
    <t>C75N1002282</t>
  </si>
  <si>
    <t>C92N1000794</t>
  </si>
  <si>
    <t>C64N1000568</t>
  </si>
  <si>
    <t>C96N1000399</t>
  </si>
  <si>
    <t>C92N1000885</t>
  </si>
  <si>
    <t>C54N1000139</t>
  </si>
  <si>
    <t>C79N1007534</t>
  </si>
  <si>
    <t>C70N1000135</t>
  </si>
  <si>
    <t>C60N1000674</t>
  </si>
  <si>
    <t>C75N1002681</t>
  </si>
  <si>
    <t>C79N1006481</t>
  </si>
  <si>
    <t>C82N1000392</t>
  </si>
  <si>
    <t>C75N1000648</t>
  </si>
  <si>
    <t>C66N1001113</t>
  </si>
  <si>
    <t>C80N1000271</t>
  </si>
  <si>
    <t>C62N1000266</t>
  </si>
  <si>
    <t>C83N1000293</t>
  </si>
  <si>
    <t>C89N1001053</t>
  </si>
  <si>
    <t>C51N1000831</t>
  </si>
  <si>
    <t>C64N1000225</t>
  </si>
  <si>
    <t>C49N1000442</t>
  </si>
  <si>
    <t>C79N1004680</t>
  </si>
  <si>
    <t>C80N1000078</t>
  </si>
  <si>
    <t>C51N1000030</t>
  </si>
  <si>
    <t>C79N1006311</t>
  </si>
  <si>
    <t>C45N1000360</t>
  </si>
  <si>
    <t>C7480013950</t>
  </si>
  <si>
    <t>C45N1000643</t>
  </si>
  <si>
    <t>C66N2001197</t>
  </si>
  <si>
    <t>C79N1005844</t>
  </si>
  <si>
    <t>C94N1000396</t>
  </si>
  <si>
    <t>C75N1001150</t>
  </si>
  <si>
    <t>C52N1000333</t>
  </si>
  <si>
    <t>C86N1000571</t>
  </si>
  <si>
    <t>C49N1000314</t>
  </si>
  <si>
    <t>C8261016745</t>
  </si>
  <si>
    <t>C4832002128</t>
  </si>
  <si>
    <t>C75N1002336</t>
  </si>
  <si>
    <t>C48N1000396</t>
  </si>
  <si>
    <t>C83N1000997</t>
  </si>
  <si>
    <t>C49N1000679</t>
  </si>
  <si>
    <t>C91N1000371</t>
  </si>
  <si>
    <t>C7503014912</t>
  </si>
  <si>
    <t>C45N1000587</t>
  </si>
  <si>
    <t>C4670013779</t>
  </si>
  <si>
    <t>C48N1001079</t>
  </si>
  <si>
    <t>C92N1000136</t>
  </si>
  <si>
    <t>C49N1000258</t>
  </si>
  <si>
    <t>C70N1000103</t>
  </si>
  <si>
    <t>C52N1000970</t>
  </si>
  <si>
    <t>C48N1000062</t>
  </si>
  <si>
    <t>C4810013481</t>
  </si>
  <si>
    <t>C62N1000304</t>
  </si>
  <si>
    <t>C79N1005875</t>
  </si>
  <si>
    <t>C6748006033</t>
  </si>
  <si>
    <t>C87N1001361</t>
  </si>
  <si>
    <t>C87N1000656</t>
  </si>
  <si>
    <t>C84N1000063</t>
  </si>
  <si>
    <t>C66N1000242</t>
  </si>
  <si>
    <t>C75N1000457</t>
  </si>
  <si>
    <t>C52N1000627</t>
  </si>
  <si>
    <t>C8796009056</t>
  </si>
  <si>
    <t>C92N1000177</t>
  </si>
  <si>
    <t>C75N1001530</t>
  </si>
  <si>
    <t>C6859015279</t>
  </si>
  <si>
    <t>C62N1000478</t>
  </si>
  <si>
    <t>C49N1000084</t>
  </si>
  <si>
    <t>C75N1000972</t>
  </si>
  <si>
    <t>C54N1000211</t>
  </si>
  <si>
    <t>C84N1000554</t>
  </si>
  <si>
    <t>C75N1001963</t>
  </si>
  <si>
    <t>C87N1000398</t>
  </si>
  <si>
    <t>C48N1001083</t>
  </si>
  <si>
    <t>C46N1000653</t>
  </si>
  <si>
    <t>C79N1003907</t>
  </si>
  <si>
    <t>C6819019097</t>
  </si>
  <si>
    <t>C74N1000716</t>
  </si>
  <si>
    <t>C5283011019</t>
  </si>
  <si>
    <t>C82N1000007</t>
  </si>
  <si>
    <t>C60N1000021</t>
  </si>
  <si>
    <t>C96N1000294</t>
  </si>
  <si>
    <t>C68N1001062</t>
  </si>
  <si>
    <t>C80N1000059</t>
  </si>
  <si>
    <t>C64N1000072</t>
  </si>
  <si>
    <t>C4963010499</t>
  </si>
  <si>
    <t>C7983011193</t>
  </si>
  <si>
    <t>C52N1000687</t>
  </si>
  <si>
    <t>C83N1000563</t>
  </si>
  <si>
    <t>C68N1000934</t>
  </si>
  <si>
    <t>C89N1000970</t>
  </si>
  <si>
    <t>C7557015649</t>
  </si>
  <si>
    <t>C9166004678</t>
  </si>
  <si>
    <t>C64N1000365</t>
  </si>
  <si>
    <t>C64N1001003</t>
  </si>
  <si>
    <t>C48N1000591</t>
  </si>
  <si>
    <t>C5239012702</t>
  </si>
  <si>
    <t>C96N1000187</t>
  </si>
  <si>
    <t>C7507012027</t>
  </si>
  <si>
    <t>C89N1000263</t>
  </si>
  <si>
    <t>C70N1000163</t>
  </si>
  <si>
    <t>C70N1001126</t>
  </si>
  <si>
    <t>C51N1000422</t>
  </si>
  <si>
    <t>C79N1005829</t>
  </si>
  <si>
    <t>C84N1000289</t>
  </si>
  <si>
    <t>C66N1000196</t>
  </si>
  <si>
    <t>C54N1000450</t>
  </si>
  <si>
    <t>C75N1001981</t>
  </si>
  <si>
    <t>C44N1000202</t>
  </si>
  <si>
    <t>C9294014895</t>
  </si>
  <si>
    <t>C4650012182</t>
  </si>
  <si>
    <t>C83N1000230</t>
  </si>
  <si>
    <t>C62N1000455</t>
  </si>
  <si>
    <t>C8401018961</t>
  </si>
  <si>
    <t>C75N1001701</t>
  </si>
  <si>
    <t>C79N1000307</t>
  </si>
  <si>
    <t>C75N1000956</t>
  </si>
  <si>
    <t>C75N1001324</t>
  </si>
  <si>
    <t>C94N1000472</t>
  </si>
  <si>
    <t>C79N1003934</t>
  </si>
  <si>
    <t>C74N1000253</t>
  </si>
  <si>
    <t>C74N1000047</t>
  </si>
  <si>
    <t>C87N1000201</t>
  </si>
  <si>
    <t>C44N1000199</t>
  </si>
  <si>
    <t>C45N1000332</t>
  </si>
  <si>
    <t>C92N1000282</t>
  </si>
  <si>
    <t>C89N1000194</t>
  </si>
  <si>
    <t>C86N1000605</t>
  </si>
  <si>
    <t>C48N1000107</t>
  </si>
  <si>
    <t>C80N1000243</t>
  </si>
  <si>
    <t>C72N1000215</t>
  </si>
  <si>
    <t>C91N1000238</t>
  </si>
  <si>
    <t>C75N1001811</t>
  </si>
  <si>
    <t>C58N1000013</t>
  </si>
  <si>
    <t>C96N1000369</t>
  </si>
  <si>
    <t>C58N1000103</t>
  </si>
  <si>
    <t>C67N1000070</t>
  </si>
  <si>
    <t>C79N1007174</t>
  </si>
  <si>
    <t>C64N1000817</t>
  </si>
  <si>
    <t>C62N1000377</t>
  </si>
  <si>
    <t>C6403006217</t>
  </si>
  <si>
    <t>C54N1000771</t>
  </si>
  <si>
    <t>C66N1000764</t>
  </si>
  <si>
    <t>C72N1001175</t>
  </si>
  <si>
    <t>C49N1000060</t>
  </si>
  <si>
    <t>C79N1005587</t>
  </si>
  <si>
    <t>C56N1000947</t>
  </si>
  <si>
    <t>C51N1000685</t>
  </si>
  <si>
    <t>C4930015546</t>
  </si>
  <si>
    <t>C6444017612</t>
  </si>
  <si>
    <t>C79N1000816</t>
  </si>
  <si>
    <t>C79N1000108</t>
  </si>
  <si>
    <t>C79N1000663</t>
  </si>
  <si>
    <t>C49N1000223</t>
  </si>
  <si>
    <t>C70N1001710</t>
  </si>
  <si>
    <t>C45N1000675</t>
  </si>
  <si>
    <t>C44N1000647</t>
  </si>
  <si>
    <t>C6649005496</t>
  </si>
  <si>
    <t>C8451002408</t>
  </si>
  <si>
    <t>C8232005135</t>
  </si>
  <si>
    <t>C44N1000797</t>
  </si>
  <si>
    <t>C74N1000014</t>
  </si>
  <si>
    <t>C80N1000236</t>
  </si>
  <si>
    <t>C9657002014</t>
  </si>
  <si>
    <t>C44N1000510</t>
  </si>
  <si>
    <t>C68N1000206</t>
  </si>
  <si>
    <t>C6075003922</t>
  </si>
  <si>
    <t>C56N1000960</t>
  </si>
  <si>
    <t>C56N1000269</t>
  </si>
  <si>
    <t>C48N1000644</t>
  </si>
  <si>
    <t>C51N1000825</t>
  </si>
  <si>
    <t>C80N1000276</t>
  </si>
  <si>
    <t>C6063003689</t>
  </si>
  <si>
    <t>C79N1000557</t>
  </si>
  <si>
    <t>C64N2001109</t>
  </si>
  <si>
    <t>C48N1000632</t>
  </si>
  <si>
    <t>C48N1000854</t>
  </si>
  <si>
    <t>C6467017282</t>
  </si>
  <si>
    <t>C82N1000171</t>
  </si>
  <si>
    <t>C87N1000262</t>
  </si>
  <si>
    <t>C8088017236</t>
  </si>
  <si>
    <t>C44N1000261</t>
  </si>
  <si>
    <t>C48N1001774</t>
  </si>
  <si>
    <t>C72N1000445</t>
  </si>
  <si>
    <t>C44N1000613</t>
  </si>
  <si>
    <t>C5189016193</t>
  </si>
  <si>
    <t>C79N1007088</t>
  </si>
  <si>
    <t>C74N1000295</t>
  </si>
  <si>
    <t>C79N1006943</t>
  </si>
  <si>
    <t>C84N1000003</t>
  </si>
  <si>
    <t>C79N1005922</t>
  </si>
  <si>
    <t>C79N1007147</t>
  </si>
  <si>
    <t>C9278000618</t>
  </si>
  <si>
    <t>C5697002445</t>
  </si>
  <si>
    <t>C64N1000756</t>
  </si>
  <si>
    <t>C72N1000537</t>
  </si>
  <si>
    <t>C5204004368</t>
  </si>
  <si>
    <t>C79N1006207</t>
  </si>
  <si>
    <t>C79N1000508</t>
  </si>
  <si>
    <t>C56N1000007</t>
  </si>
  <si>
    <t>C68N1000124</t>
  </si>
  <si>
    <t>C72N1000084</t>
  </si>
  <si>
    <t>C79N1005770</t>
  </si>
  <si>
    <t>C75N1001519</t>
  </si>
  <si>
    <t>C7939016999</t>
  </si>
  <si>
    <t>C5652015478</t>
  </si>
  <si>
    <t>C83N1000514</t>
  </si>
  <si>
    <t>C54N1000807</t>
  </si>
  <si>
    <t>C45N2000841</t>
  </si>
  <si>
    <t>C45N1000112</t>
  </si>
  <si>
    <t>C48N1001529</t>
  </si>
  <si>
    <t>C44N1000461</t>
  </si>
  <si>
    <t>C49N1001199</t>
  </si>
  <si>
    <t>C79N1007436</t>
  </si>
  <si>
    <t>C79N1001662</t>
  </si>
  <si>
    <t>C72N1000726</t>
  </si>
  <si>
    <t>C8367002962</t>
  </si>
  <si>
    <t>C6827002552</t>
  </si>
  <si>
    <t>C44N1000894</t>
  </si>
  <si>
    <t>C44N1000031</t>
  </si>
  <si>
    <t>C91N1000532</t>
  </si>
  <si>
    <t>C8225001855</t>
  </si>
  <si>
    <t>C48N1001045</t>
  </si>
  <si>
    <t>C9172017459</t>
  </si>
  <si>
    <t>C54N1000818</t>
  </si>
  <si>
    <t>C79N1006078</t>
  </si>
  <si>
    <t>C74N1000410</t>
  </si>
  <si>
    <t>C52N1000128</t>
  </si>
  <si>
    <t>C66N1000533</t>
  </si>
  <si>
    <t>C66N1000599</t>
  </si>
  <si>
    <t>C79N1001693</t>
  </si>
  <si>
    <t>C74N1000273</t>
  </si>
  <si>
    <t>C7946007068</t>
  </si>
  <si>
    <t>C8718012526</t>
  </si>
  <si>
    <t>C95N1000408</t>
  </si>
  <si>
    <t>C66N1001114</t>
  </si>
  <si>
    <t>C70N1001370</t>
  </si>
  <si>
    <t>C8962002162</t>
  </si>
  <si>
    <t>C52N1001243</t>
  </si>
  <si>
    <t>C7532018539</t>
  </si>
  <si>
    <t>C45N1000709</t>
  </si>
  <si>
    <t>C48N1001282</t>
  </si>
  <si>
    <t>C8606017941</t>
  </si>
  <si>
    <t>C79N1001634</t>
  </si>
  <si>
    <t>C79N1001420</t>
  </si>
  <si>
    <t>C5624008363</t>
  </si>
  <si>
    <t>C64N1000200</t>
  </si>
  <si>
    <t>C46N1000242</t>
  </si>
  <si>
    <t>C51N1000087</t>
  </si>
  <si>
    <t>C48N1000082</t>
  </si>
  <si>
    <t>C80N1000356</t>
  </si>
  <si>
    <t>C79N1002332</t>
  </si>
  <si>
    <t>C49N1000767</t>
  </si>
  <si>
    <t>C51N1000407</t>
  </si>
  <si>
    <t>C79N1005430</t>
  </si>
  <si>
    <t>C75N1000368</t>
  </si>
  <si>
    <t>C79N1005554</t>
  </si>
  <si>
    <t>C56N1001004</t>
  </si>
  <si>
    <t>C87N1000194</t>
  </si>
  <si>
    <t>C64N1000465</t>
  </si>
  <si>
    <t>C70N1000002</t>
  </si>
  <si>
    <t>C84N1000195</t>
  </si>
  <si>
    <t>C4547004397</t>
  </si>
  <si>
    <t>C64N1000799</t>
  </si>
  <si>
    <t>C66N1001141</t>
  </si>
  <si>
    <t>C56N1000825</t>
  </si>
  <si>
    <t>C49N1000427</t>
  </si>
  <si>
    <t>C75N1001799</t>
  </si>
  <si>
    <t>C5100006832</t>
  </si>
  <si>
    <t>C8261009382</t>
  </si>
  <si>
    <t>C94N1000154</t>
  </si>
  <si>
    <t>C54N1000403</t>
  </si>
  <si>
    <t>C64N1000572</t>
  </si>
  <si>
    <t>C5263002818</t>
  </si>
  <si>
    <t>C79N1007127</t>
  </si>
  <si>
    <t>C48N1001549</t>
  </si>
  <si>
    <t>C75N1002690</t>
  </si>
  <si>
    <t>C8286011578</t>
  </si>
  <si>
    <t>C84N1000648</t>
  </si>
  <si>
    <t>C79N1006168</t>
  </si>
  <si>
    <t>C6620005624</t>
  </si>
  <si>
    <t>C86N1000664</t>
  </si>
  <si>
    <t>C6422004778</t>
  </si>
  <si>
    <t>C54N1000680</t>
  </si>
  <si>
    <t>C54N1000046</t>
  </si>
  <si>
    <t>C46N1000198</t>
  </si>
  <si>
    <t>C94N1000016</t>
  </si>
  <si>
    <t>C89N1000781</t>
  </si>
  <si>
    <t>C6610003125</t>
  </si>
  <si>
    <t>C44N1000046</t>
  </si>
  <si>
    <t>C72N1000589</t>
  </si>
  <si>
    <t>C4906001315</t>
  </si>
  <si>
    <t>C82N1000240</t>
  </si>
  <si>
    <t>C4915008648</t>
  </si>
  <si>
    <t>C6488005484</t>
  </si>
  <si>
    <t>C51N1000290</t>
  </si>
  <si>
    <t>C92N1000042</t>
  </si>
  <si>
    <t>C8252006713</t>
  </si>
  <si>
    <t>C74N1000073</t>
  </si>
  <si>
    <t>C6481004067</t>
  </si>
  <si>
    <t>C92N1000411</t>
  </si>
  <si>
    <t>C79N1007790</t>
  </si>
  <si>
    <t>C8459016578</t>
  </si>
  <si>
    <t>C79N1005852</t>
  </si>
  <si>
    <t>C91N1000247</t>
  </si>
  <si>
    <t>C75N1000647</t>
  </si>
  <si>
    <t>C4499010637</t>
  </si>
  <si>
    <t>C6826005172</t>
  </si>
  <si>
    <t>C68N1000695</t>
  </si>
  <si>
    <t>C79N1001097</t>
  </si>
  <si>
    <t>C6066004022</t>
  </si>
  <si>
    <t>C5285003829</t>
  </si>
  <si>
    <t>C79N1002401</t>
  </si>
  <si>
    <t>C79N1006951</t>
  </si>
  <si>
    <t>C84N1000433</t>
  </si>
  <si>
    <t>C52N1000883</t>
  </si>
  <si>
    <t>C46N1000171</t>
  </si>
  <si>
    <t>C79N1006454</t>
  </si>
  <si>
    <t>C62N1000059</t>
  </si>
  <si>
    <t>C7298018056</t>
  </si>
  <si>
    <t>C56N1000683</t>
  </si>
  <si>
    <t>C91N1000565</t>
  </si>
  <si>
    <t>C72N1000940</t>
  </si>
  <si>
    <t>C7900014984</t>
  </si>
  <si>
    <t>C79N1007020</t>
  </si>
  <si>
    <t>C48N1000422</t>
  </si>
  <si>
    <t>C79N1000086</t>
  </si>
  <si>
    <t>C49N1000655</t>
  </si>
  <si>
    <t>C64N1000961</t>
  </si>
  <si>
    <t>C86N1000644</t>
  </si>
  <si>
    <t>C91N1001093</t>
  </si>
  <si>
    <t>C6298011448</t>
  </si>
  <si>
    <t>C60N1000270</t>
  </si>
  <si>
    <t>C64N1000565</t>
  </si>
  <si>
    <t>C6614011740</t>
  </si>
  <si>
    <t>C75N1001430</t>
  </si>
  <si>
    <t>C7982016829</t>
  </si>
  <si>
    <t>C96N1000920</t>
  </si>
  <si>
    <t>C64N1000921</t>
  </si>
  <si>
    <t>C83N1000412</t>
  </si>
  <si>
    <t>C86N1000510</t>
  </si>
  <si>
    <t>C51N1001008</t>
  </si>
  <si>
    <t>C79N1004870</t>
  </si>
  <si>
    <t>C8205007953</t>
  </si>
  <si>
    <t>C64N1000647</t>
  </si>
  <si>
    <t>C5163009605</t>
  </si>
  <si>
    <t>C58N1000062</t>
  </si>
  <si>
    <t>C70N1001325</t>
  </si>
  <si>
    <t>C79N1006548</t>
  </si>
  <si>
    <t>C91N1000491</t>
  </si>
  <si>
    <t>C80N1000077</t>
  </si>
  <si>
    <t>C6602010903</t>
  </si>
  <si>
    <t>C8258014641</t>
  </si>
  <si>
    <t>C9199017398</t>
  </si>
  <si>
    <t>C89N1001210</t>
  </si>
  <si>
    <t>C79N1006698</t>
  </si>
  <si>
    <t>C80N1000014</t>
  </si>
  <si>
    <t>C7084009968</t>
  </si>
  <si>
    <t>C56N1000581</t>
  </si>
  <si>
    <t>C4835005656</t>
  </si>
  <si>
    <t>C75N1000760</t>
  </si>
  <si>
    <t>C79N1004419</t>
  </si>
  <si>
    <t>C86N1000415</t>
  </si>
  <si>
    <t>C9178016459</t>
  </si>
  <si>
    <t>C7952017034</t>
  </si>
  <si>
    <t>C7960004949</t>
  </si>
  <si>
    <t>C84N1000322</t>
  </si>
  <si>
    <t>C5248017905</t>
  </si>
  <si>
    <t>C75N1000334</t>
  </si>
  <si>
    <t>C49N1000781</t>
  </si>
  <si>
    <t>C48N1000444</t>
  </si>
  <si>
    <t>C60N1000132</t>
  </si>
  <si>
    <t>C70N1000657</t>
  </si>
  <si>
    <t>C79N1004546</t>
  </si>
  <si>
    <t>C6629006228</t>
  </si>
  <si>
    <t>C7524000120</t>
  </si>
  <si>
    <t>C74N1000342</t>
  </si>
  <si>
    <t>C79N1001957</t>
  </si>
  <si>
    <t>C83N1000819</t>
  </si>
  <si>
    <t>C5160009000</t>
  </si>
  <si>
    <t>C92N1000138</t>
  </si>
  <si>
    <t>C54N1000691</t>
  </si>
  <si>
    <t>C79N1005758</t>
  </si>
  <si>
    <t>C91N1000177</t>
  </si>
  <si>
    <t>C64N1000630</t>
  </si>
  <si>
    <t>C44N1000567</t>
  </si>
  <si>
    <t>C7907016707</t>
  </si>
  <si>
    <t>C72N1000720</t>
  </si>
  <si>
    <t>C67N1000176</t>
  </si>
  <si>
    <t>C54N1000054</t>
  </si>
  <si>
    <t>C74N1000774</t>
  </si>
  <si>
    <t>C7968013523</t>
  </si>
  <si>
    <t>C44N1000490</t>
  </si>
  <si>
    <t>C86N1000069</t>
  </si>
  <si>
    <t>C48N1000753</t>
  </si>
  <si>
    <t>C8047016440</t>
  </si>
  <si>
    <t>C5151003271</t>
  </si>
  <si>
    <t>C8465013613</t>
  </si>
  <si>
    <t>C91N1000346</t>
  </si>
  <si>
    <t>C60N1000265</t>
  </si>
  <si>
    <t>C89N1000168</t>
  </si>
  <si>
    <t>C7004001194</t>
  </si>
  <si>
    <t>C44N1000004</t>
  </si>
  <si>
    <t>C7260014961</t>
  </si>
  <si>
    <t>C62N1000347</t>
  </si>
  <si>
    <t>C7976015526</t>
  </si>
  <si>
    <t>C4916018478</t>
  </si>
  <si>
    <t>C54N1000845</t>
  </si>
  <si>
    <t>C83N1000395</t>
  </si>
  <si>
    <t>C79N1004508</t>
  </si>
  <si>
    <t>C72N1001085</t>
  </si>
  <si>
    <t>C51N2001261</t>
  </si>
  <si>
    <t>C49N2001221</t>
  </si>
  <si>
    <t>C6822015471</t>
  </si>
  <si>
    <t>C7946015321</t>
  </si>
  <si>
    <t>C49N1000072</t>
  </si>
  <si>
    <t>C75N1001298</t>
  </si>
  <si>
    <t>C79N1001260</t>
  </si>
  <si>
    <t>C96N1000434</t>
  </si>
  <si>
    <t>C6635010660</t>
  </si>
  <si>
    <t>C75N1001537</t>
  </si>
  <si>
    <t>C6777004111</t>
  </si>
  <si>
    <t>C4912001478</t>
  </si>
  <si>
    <t>C83N1000998</t>
  </si>
  <si>
    <t>C48N1001244</t>
  </si>
  <si>
    <t>C6897018470</t>
  </si>
  <si>
    <t>C8413000267</t>
  </si>
  <si>
    <t>C75N1001141</t>
  </si>
  <si>
    <t>C6018001586</t>
  </si>
  <si>
    <t>C75N1001259</t>
  </si>
  <si>
    <t>C89N1000303</t>
  </si>
  <si>
    <t>C80N1000222</t>
  </si>
  <si>
    <t>C68N1000770</t>
  </si>
  <si>
    <t>C46N1000008</t>
  </si>
  <si>
    <t>C6765015073</t>
  </si>
  <si>
    <t>C54N1000178</t>
  </si>
  <si>
    <t>C5170001829</t>
  </si>
  <si>
    <t>C58N1000249</t>
  </si>
  <si>
    <t>C58N1000001</t>
  </si>
  <si>
    <t>C46N1000636</t>
  </si>
  <si>
    <t>C75N1000979</t>
  </si>
  <si>
    <t>C75N1002789</t>
  </si>
  <si>
    <t>C6469006885</t>
  </si>
  <si>
    <t>C9150018625</t>
  </si>
  <si>
    <t>C52N1000762</t>
  </si>
  <si>
    <t>C48N1000819</t>
  </si>
  <si>
    <t>C79N1006434</t>
  </si>
  <si>
    <t>C70N1000038</t>
  </si>
  <si>
    <t>C54N1000194</t>
  </si>
  <si>
    <t>C5891000252</t>
  </si>
  <si>
    <t>C44N1000232</t>
  </si>
  <si>
    <t>C8042018328</t>
  </si>
  <si>
    <t>C68N1001032</t>
  </si>
  <si>
    <t>C66N1000455</t>
  </si>
  <si>
    <t>C75N1000603</t>
  </si>
  <si>
    <t>C87N1000428</t>
  </si>
  <si>
    <t>C7403017851</t>
  </si>
  <si>
    <t>C92N1000913</t>
  </si>
  <si>
    <t>C75N1001120</t>
  </si>
  <si>
    <t>C56N1000265</t>
  </si>
  <si>
    <t>C56N1000696</t>
  </si>
  <si>
    <t>C66N1000469</t>
  </si>
  <si>
    <t>C68N1000975</t>
  </si>
  <si>
    <t>C80N1000277</t>
  </si>
  <si>
    <t>C8040006799</t>
  </si>
  <si>
    <t>C91N1001187</t>
  </si>
  <si>
    <t>C86N1000485</t>
  </si>
  <si>
    <t>C64N1000172</t>
  </si>
  <si>
    <t>C70N1001681</t>
  </si>
  <si>
    <t>C70N1001120</t>
  </si>
  <si>
    <t>C64N1000768</t>
  </si>
  <si>
    <t>C79N1001525</t>
  </si>
  <si>
    <t>C75N1002066</t>
  </si>
  <si>
    <t>C52N1001115</t>
  </si>
  <si>
    <t>C51N1000882</t>
  </si>
  <si>
    <t>C89N1001172</t>
  </si>
  <si>
    <t>C79N1004804</t>
  </si>
  <si>
    <t>C89N1000513</t>
  </si>
  <si>
    <t>C46N1000973</t>
  </si>
  <si>
    <t>C66N1000240</t>
  </si>
  <si>
    <t>C72N1000432</t>
  </si>
  <si>
    <t>C4971005866</t>
  </si>
  <si>
    <t>C8491000320</t>
  </si>
  <si>
    <t>C6618001574</t>
  </si>
  <si>
    <t>C56N1000831</t>
  </si>
  <si>
    <t>C46N1000047</t>
  </si>
  <si>
    <t>C75N1002835</t>
  </si>
  <si>
    <t>C7545010529</t>
  </si>
  <si>
    <t>C52N1000283</t>
  </si>
  <si>
    <t>C51N1000991</t>
  </si>
  <si>
    <t>C75N1000421</t>
  </si>
  <si>
    <t>C70N1000359</t>
  </si>
  <si>
    <t>C92N1000308</t>
  </si>
  <si>
    <t>C5199011137</t>
  </si>
  <si>
    <t>C52N1000366</t>
  </si>
  <si>
    <t>C86N1000719</t>
  </si>
  <si>
    <t>C64N1000418</t>
  </si>
  <si>
    <t>C8356011151</t>
  </si>
  <si>
    <t>C54N1000748</t>
  </si>
  <si>
    <t>C54N1000565</t>
  </si>
  <si>
    <t>C79N1007184</t>
  </si>
  <si>
    <t>C44N1000774</t>
  </si>
  <si>
    <t>C62N1000045</t>
  </si>
  <si>
    <t>C56N1000155</t>
  </si>
  <si>
    <t>C89N1000297</t>
  </si>
  <si>
    <t>C6861017240</t>
  </si>
  <si>
    <t>C80N1000525</t>
  </si>
  <si>
    <t>C49N1000263</t>
  </si>
  <si>
    <t>C79N1000076</t>
  </si>
  <si>
    <t>C46N1000249</t>
  </si>
  <si>
    <t>C83N1000374</t>
  </si>
  <si>
    <t>C72N1001002</t>
  </si>
  <si>
    <t>C62N1000289</t>
  </si>
  <si>
    <t>C89N1000645</t>
  </si>
  <si>
    <t>C89N1000807</t>
  </si>
  <si>
    <t>C54N1000412</t>
  </si>
  <si>
    <t>C75N1001905</t>
  </si>
  <si>
    <t>C6280004767</t>
  </si>
  <si>
    <t>C80N1000399</t>
  </si>
  <si>
    <t>C48N1000343</t>
  </si>
  <si>
    <t>C44N1000327</t>
  </si>
  <si>
    <t>C75N1001118</t>
  </si>
  <si>
    <t>C5616007636</t>
  </si>
  <si>
    <t>C51N1000197</t>
  </si>
  <si>
    <t>C70N1000176</t>
  </si>
  <si>
    <t>C96N1000810</t>
  </si>
  <si>
    <t>C46N1000827</t>
  </si>
  <si>
    <t>C44N1000164</t>
  </si>
  <si>
    <t>C54N1000355</t>
  </si>
  <si>
    <t>C60N1000025</t>
  </si>
  <si>
    <t>C6209004965</t>
  </si>
  <si>
    <t>C48N1000587</t>
  </si>
  <si>
    <t>C70N1001640</t>
  </si>
  <si>
    <t>C7979009297</t>
  </si>
  <si>
    <t>C86N1000692</t>
  </si>
  <si>
    <t>C44N1000792</t>
  </si>
  <si>
    <t>C72N1000868</t>
  </si>
  <si>
    <t>C92N1000126</t>
  </si>
  <si>
    <t>C9270015687</t>
  </si>
  <si>
    <t>C45N1000834</t>
  </si>
  <si>
    <t>C79N1001641</t>
  </si>
  <si>
    <t>C75N1000625</t>
  </si>
  <si>
    <t>C44N1000604</t>
  </si>
  <si>
    <t>C56N1000855</t>
  </si>
  <si>
    <t>C6466006209</t>
  </si>
  <si>
    <t>C6255013563</t>
  </si>
  <si>
    <t>C5269003723</t>
  </si>
  <si>
    <t>C4983000467</t>
  </si>
  <si>
    <t>C56N1000030</t>
  </si>
  <si>
    <t>C46N1001082</t>
  </si>
  <si>
    <t>C86N1000038</t>
  </si>
  <si>
    <t>C83N1000050</t>
  </si>
  <si>
    <t>C87N1001084</t>
  </si>
  <si>
    <t>C48N1000825</t>
  </si>
  <si>
    <t>C48N1001089</t>
  </si>
  <si>
    <t>C51N1000589</t>
  </si>
  <si>
    <t>C7930015878</t>
  </si>
  <si>
    <t>C4671004915</t>
  </si>
  <si>
    <t>C8254013123</t>
  </si>
  <si>
    <t>C44N1000844</t>
  </si>
  <si>
    <t>C83N1000491</t>
  </si>
  <si>
    <t>C54N1000764</t>
  </si>
  <si>
    <t>C7927016513</t>
  </si>
  <si>
    <t>C7930017003</t>
  </si>
  <si>
    <t>C5894000714</t>
  </si>
  <si>
    <t>C79N1007786</t>
  </si>
  <si>
    <t>C79N1006858</t>
  </si>
  <si>
    <t>C79N1004173</t>
  </si>
  <si>
    <t>C87N1000249</t>
  </si>
  <si>
    <t>C89N1001438</t>
  </si>
  <si>
    <t>C6484004717</t>
  </si>
  <si>
    <t>C9653018735</t>
  </si>
  <si>
    <t>C79N1007017</t>
  </si>
  <si>
    <t>C56N1000591</t>
  </si>
  <si>
    <t>C8692017501</t>
  </si>
  <si>
    <t>C7586014488</t>
  </si>
  <si>
    <t>C58N1000024</t>
  </si>
  <si>
    <t>C7049011174</t>
  </si>
  <si>
    <t>C6405008935</t>
  </si>
  <si>
    <t>C62N1000211</t>
  </si>
  <si>
    <t>C84N1000176</t>
  </si>
  <si>
    <t>C8226006267</t>
  </si>
  <si>
    <t>C4857016976</t>
  </si>
  <si>
    <t>C48N1000573</t>
  </si>
  <si>
    <t>C7906006983</t>
  </si>
  <si>
    <t>C89N1000282</t>
  </si>
  <si>
    <t>C49N1000618</t>
  </si>
  <si>
    <t>C7949008422</t>
  </si>
  <si>
    <t>C96N1000345</t>
  </si>
  <si>
    <t>C79N1007354</t>
  </si>
  <si>
    <t>C64N1000323</t>
  </si>
  <si>
    <t>C75N1001973</t>
  </si>
  <si>
    <t>C70N1000042</t>
  </si>
  <si>
    <t>C79N1000362</t>
  </si>
  <si>
    <t>C5251005649</t>
  </si>
  <si>
    <t>C75N1002225</t>
  </si>
  <si>
    <t>C95N1000439</t>
  </si>
  <si>
    <t>C64N1000395</t>
  </si>
  <si>
    <t>C44N1000312</t>
  </si>
  <si>
    <t>C86N1000705</t>
  </si>
  <si>
    <t>C44N1000628</t>
  </si>
  <si>
    <t>C6784003716</t>
  </si>
  <si>
    <t>C7095018694</t>
  </si>
  <si>
    <t>C75N1001692</t>
  </si>
  <si>
    <t>C54N1000605</t>
  </si>
  <si>
    <t>C7911005836</t>
  </si>
  <si>
    <t>C94N1000500</t>
  </si>
  <si>
    <t>C7057011752</t>
  </si>
  <si>
    <t>C68N1000560</t>
  </si>
  <si>
    <t>C7466005928</t>
  </si>
  <si>
    <t>C79N1004902</t>
  </si>
  <si>
    <t>C44N1000114</t>
  </si>
  <si>
    <t>C67N1000429</t>
  </si>
  <si>
    <t>C67N1000203</t>
  </si>
  <si>
    <t>C56N1000725</t>
  </si>
  <si>
    <t>C91N1000106</t>
  </si>
  <si>
    <t>C58N1000087</t>
  </si>
  <si>
    <t>C4635004897</t>
  </si>
  <si>
    <t>C45N1000574</t>
  </si>
  <si>
    <t>C86N1000669</t>
  </si>
  <si>
    <t>C74N1000141</t>
  </si>
  <si>
    <t>C54N1000853</t>
  </si>
  <si>
    <t>C4841002137</t>
  </si>
  <si>
    <t>C7910006120</t>
  </si>
  <si>
    <t>C62N1000118</t>
  </si>
  <si>
    <t>C79N1005227</t>
  </si>
  <si>
    <t>C46N1000564</t>
  </si>
  <si>
    <t>C64N1000744</t>
  </si>
  <si>
    <t>C72N1000994</t>
  </si>
  <si>
    <t>C58N1000266</t>
  </si>
  <si>
    <t>C45N1000284</t>
  </si>
  <si>
    <t>C44N1000054</t>
  </si>
  <si>
    <t>C5683007203</t>
  </si>
  <si>
    <t>C51N1000872</t>
  </si>
  <si>
    <t>C56N1000056</t>
  </si>
  <si>
    <t>C48N1000286</t>
  </si>
  <si>
    <t>C62N1000336</t>
  </si>
  <si>
    <t>C5187014402</t>
  </si>
  <si>
    <t>C92N1000517</t>
  </si>
  <si>
    <t>C54N1000259</t>
  </si>
  <si>
    <t>C79N1005561</t>
  </si>
  <si>
    <t>C89N1000524</t>
  </si>
  <si>
    <t>C9241018232</t>
  </si>
  <si>
    <t>C75N1002012</t>
  </si>
  <si>
    <t>C70N1001284</t>
  </si>
  <si>
    <t>C5144001571</t>
  </si>
  <si>
    <t>C46N1000332</t>
  </si>
  <si>
    <t>C54N1000823</t>
  </si>
  <si>
    <t>C96N1000671</t>
  </si>
  <si>
    <t>C7957011217</t>
  </si>
  <si>
    <t>C48N1000373</t>
  </si>
  <si>
    <t>C58N1000049</t>
  </si>
  <si>
    <t>C45N1000832</t>
  </si>
  <si>
    <t>C89N1000264</t>
  </si>
  <si>
    <t>C74N1000072</t>
  </si>
  <si>
    <t>C83N1000212</t>
  </si>
  <si>
    <t>C95N1000208</t>
  </si>
  <si>
    <t>C54N1000491</t>
  </si>
  <si>
    <t>C8620017503</t>
  </si>
  <si>
    <t>C66N1000069</t>
  </si>
  <si>
    <t>C46N1001132</t>
  </si>
  <si>
    <t>C92N1000210</t>
  </si>
  <si>
    <t>C51N1001085</t>
  </si>
  <si>
    <t>C62N1000396</t>
  </si>
  <si>
    <t>C79N1005848</t>
  </si>
  <si>
    <t>C91N1000200</t>
  </si>
  <si>
    <t>C64N1000764</t>
  </si>
  <si>
    <t>C80N1000009</t>
  </si>
  <si>
    <t>C7946017371</t>
  </si>
  <si>
    <t>C6071004132</t>
  </si>
  <si>
    <t>C62N1000310</t>
  </si>
  <si>
    <t>C64N1000038</t>
  </si>
  <si>
    <t>C82N1000477</t>
  </si>
  <si>
    <t>C49N1000802</t>
  </si>
  <si>
    <t>C58N1000028</t>
  </si>
  <si>
    <t>C51N1001229</t>
  </si>
  <si>
    <t>C8242006958</t>
  </si>
  <si>
    <t>C92N1000534</t>
  </si>
  <si>
    <t>C83N1000255</t>
  </si>
  <si>
    <t>C7946001451</t>
  </si>
  <si>
    <t>C4658000683</t>
  </si>
  <si>
    <t>C70N1001109</t>
  </si>
  <si>
    <t>C48N1000202</t>
  </si>
  <si>
    <t>C62N1000295</t>
  </si>
  <si>
    <t>C86N1000113</t>
  </si>
  <si>
    <t>C6237003451</t>
  </si>
  <si>
    <t>C4629008298</t>
  </si>
  <si>
    <t>C49N1000716</t>
  </si>
  <si>
    <t>C64N1000954</t>
  </si>
  <si>
    <t>C9231017043</t>
  </si>
  <si>
    <t>C9248016507</t>
  </si>
  <si>
    <t>C4995010245</t>
  </si>
  <si>
    <t>C5206001887</t>
  </si>
  <si>
    <t>C8092008106</t>
  </si>
  <si>
    <t>C79N1003505</t>
  </si>
  <si>
    <t>C48N1000715</t>
  </si>
  <si>
    <t>C52N1001244</t>
  </si>
  <si>
    <t>C83N1000460</t>
  </si>
  <si>
    <t>C7013005963</t>
  </si>
  <si>
    <t>C92N1000601</t>
  </si>
  <si>
    <t>C91N1000838</t>
  </si>
  <si>
    <t>C72N1000998</t>
  </si>
  <si>
    <t>C9299014505</t>
  </si>
  <si>
    <t>C56N1000595</t>
  </si>
  <si>
    <t>C96N1000224</t>
  </si>
  <si>
    <t>C6263015261</t>
  </si>
  <si>
    <t>C64N1000798</t>
  </si>
  <si>
    <t>C83N1000381</t>
  </si>
  <si>
    <t>C91N1000677</t>
  </si>
  <si>
    <t>C66N1000172</t>
  </si>
  <si>
    <t>C44N1001003</t>
  </si>
  <si>
    <t>C96N1000028</t>
  </si>
  <si>
    <t>C6488012292</t>
  </si>
  <si>
    <t>C75N1002326</t>
  </si>
  <si>
    <t>C79N1007530</t>
  </si>
  <si>
    <t>C44N1000248</t>
  </si>
  <si>
    <t>C79N1005811</t>
  </si>
  <si>
    <t>C75N1001710</t>
  </si>
  <si>
    <t>C64N1000341</t>
  </si>
  <si>
    <t>C91N1000362</t>
  </si>
  <si>
    <t>C5100006492</t>
  </si>
  <si>
    <t>C6422016325</t>
  </si>
  <si>
    <t>C75N1000221</t>
  </si>
  <si>
    <t>C8987016669</t>
  </si>
  <si>
    <t>C70N1001082</t>
  </si>
  <si>
    <t>C75N1000369</t>
  </si>
  <si>
    <t>C48N1000988</t>
  </si>
  <si>
    <t>C44N1000207</t>
  </si>
  <si>
    <t>C96N1000618</t>
  </si>
  <si>
    <t>C64N1000176</t>
  </si>
  <si>
    <t>C51N1001237</t>
  </si>
  <si>
    <t>C4483016588</t>
  </si>
  <si>
    <t>C9108012120</t>
  </si>
  <si>
    <t>C82N1000275</t>
  </si>
  <si>
    <t>C83N1000707</t>
  </si>
  <si>
    <t>C75N1000454</t>
  </si>
  <si>
    <t>C66N1001094</t>
  </si>
  <si>
    <t>C86N1000585</t>
  </si>
  <si>
    <t>C91N1000383</t>
  </si>
  <si>
    <t>C79N1003272</t>
  </si>
  <si>
    <t>C62N1000450</t>
  </si>
  <si>
    <t>C6679007605</t>
  </si>
  <si>
    <t>C9680015735</t>
  </si>
  <si>
    <t>C52N1000262</t>
  </si>
  <si>
    <t>C58N1000219</t>
  </si>
  <si>
    <t>C7585016676</t>
  </si>
  <si>
    <t>C79N1004506</t>
  </si>
  <si>
    <t>C56N1000861</t>
  </si>
  <si>
    <t>C62N1000225</t>
  </si>
  <si>
    <t>C5482013906</t>
  </si>
  <si>
    <t>C52N1000610</t>
  </si>
  <si>
    <t>C48N1000752</t>
  </si>
  <si>
    <t>C92N1000754</t>
  </si>
  <si>
    <t>C56N1000734</t>
  </si>
  <si>
    <t>C79N1005853</t>
  </si>
  <si>
    <t>C91N1000294</t>
  </si>
  <si>
    <t>C51N1000657</t>
  </si>
  <si>
    <t>C5407011820</t>
  </si>
  <si>
    <t>C66N1000359</t>
  </si>
  <si>
    <t>C66N1000232</t>
  </si>
  <si>
    <t>C79N1002843</t>
  </si>
  <si>
    <t>C7437003223</t>
  </si>
  <si>
    <t>C72N1000801</t>
  </si>
  <si>
    <t>C79N1003457</t>
  </si>
  <si>
    <t>C45N1000515</t>
  </si>
  <si>
    <t>C96N1000720</t>
  </si>
  <si>
    <t>C46N1000622</t>
  </si>
  <si>
    <t>C5208007142</t>
  </si>
  <si>
    <t>C79N1004729</t>
  </si>
  <si>
    <t>C75N1000348</t>
  </si>
  <si>
    <t>C9158002022</t>
  </si>
  <si>
    <t>C70N1000034</t>
  </si>
  <si>
    <t>C4628018123</t>
  </si>
  <si>
    <t>C5116008809</t>
  </si>
  <si>
    <t>C54N1000481</t>
  </si>
  <si>
    <t>C86N1000264</t>
  </si>
  <si>
    <t>C79N1006047</t>
  </si>
  <si>
    <t>C75N1001765</t>
  </si>
  <si>
    <t>C52N1000889</t>
  </si>
  <si>
    <t>C64N1000789</t>
  </si>
  <si>
    <t>C79N1003520</t>
  </si>
  <si>
    <t>C79N1004403</t>
  </si>
  <si>
    <t>C92N1000444</t>
  </si>
  <si>
    <t>C56N1000298</t>
  </si>
  <si>
    <t>C7001016081</t>
  </si>
  <si>
    <t>C75N1000685</t>
  </si>
  <si>
    <t>C5214000933</t>
  </si>
  <si>
    <t>C91N1001269</t>
  </si>
  <si>
    <t>C62N1000171</t>
  </si>
  <si>
    <t>C64N1000625</t>
  </si>
  <si>
    <t>C44N1000378</t>
  </si>
  <si>
    <t>C75N1000894</t>
  </si>
  <si>
    <t>C84N1000262</t>
  </si>
  <si>
    <t>C72N1000847</t>
  </si>
  <si>
    <t>C74N1000166</t>
  </si>
  <si>
    <t>C79N1005483</t>
  </si>
  <si>
    <t>C51N1000707</t>
  </si>
  <si>
    <t>C45N1000235</t>
  </si>
  <si>
    <t>C48N1000256</t>
  </si>
  <si>
    <t>C75N1001939</t>
  </si>
  <si>
    <t>C56N1000772</t>
  </si>
  <si>
    <t>C51N1000089</t>
  </si>
  <si>
    <t>C4469008399</t>
  </si>
  <si>
    <t>C7214002845</t>
  </si>
  <si>
    <t>C86N1000595</t>
  </si>
  <si>
    <t>C75N1001630</t>
  </si>
  <si>
    <t>C62N1000180</t>
  </si>
  <si>
    <t>C46N1000598</t>
  </si>
  <si>
    <t>C67N1000088</t>
  </si>
  <si>
    <t>C5281013771</t>
  </si>
  <si>
    <t>C79N1004786</t>
  </si>
  <si>
    <t>C74N1000946</t>
  </si>
  <si>
    <t>C94N1000498</t>
  </si>
  <si>
    <t>C91N1000098</t>
  </si>
  <si>
    <t>C66N2001186</t>
  </si>
  <si>
    <t>C7961017794</t>
  </si>
  <si>
    <t>C75N1001432</t>
  </si>
  <si>
    <t>C51N1000527</t>
  </si>
  <si>
    <t>C66N1000981</t>
  </si>
  <si>
    <t>C80N1000611</t>
  </si>
  <si>
    <t>C74N1000319</t>
  </si>
  <si>
    <t>C48N1000037</t>
  </si>
  <si>
    <t>C45N1000183</t>
  </si>
  <si>
    <t>C51N1001165</t>
  </si>
  <si>
    <t>C92N1000195</t>
  </si>
  <si>
    <t>C4498000694</t>
  </si>
  <si>
    <t>C4923005436</t>
  </si>
  <si>
    <t>C45N1000234</t>
  </si>
  <si>
    <t>C60N1000184</t>
  </si>
  <si>
    <t>C79N1006192</t>
  </si>
  <si>
    <t>C75N1000613</t>
  </si>
  <si>
    <t>C80N1000591</t>
  </si>
  <si>
    <t>C82N1000205</t>
  </si>
  <si>
    <t>C66N1000056</t>
  </si>
  <si>
    <t>C52N1000828</t>
  </si>
  <si>
    <t>C6828009356</t>
  </si>
  <si>
    <t>C6436008440</t>
  </si>
  <si>
    <t>C49N1000761</t>
  </si>
  <si>
    <t>C79N1000854</t>
  </si>
  <si>
    <t>C7003002817</t>
  </si>
  <si>
    <t>C48N1001802</t>
  </si>
  <si>
    <t>C9266012371</t>
  </si>
  <si>
    <t>C5270005736</t>
  </si>
  <si>
    <t>C52N1000134</t>
  </si>
  <si>
    <t>C54N1000268</t>
  </si>
  <si>
    <t>C56N1000954</t>
  </si>
  <si>
    <t>C8734011452</t>
  </si>
  <si>
    <t>C9688014003</t>
  </si>
  <si>
    <t>C83N1000841</t>
  </si>
  <si>
    <t>C79N1003954</t>
  </si>
  <si>
    <t>C64N1001095</t>
  </si>
  <si>
    <t>C9280010719</t>
  </si>
  <si>
    <t>C52N1000794</t>
  </si>
  <si>
    <t>C5275017854</t>
  </si>
  <si>
    <t>C48N1000299</t>
  </si>
  <si>
    <t>C44N1000275</t>
  </si>
  <si>
    <t>C75N1002019</t>
  </si>
  <si>
    <t>C62N1000166</t>
  </si>
  <si>
    <t>C79N1005056</t>
  </si>
  <si>
    <t>C96N1000698</t>
  </si>
  <si>
    <t>C8676010142</t>
  </si>
  <si>
    <t>C79N1002168</t>
  </si>
  <si>
    <t>C54N1000760</t>
  </si>
  <si>
    <t>C68N1000404</t>
  </si>
  <si>
    <t>C75N1000050</t>
  </si>
  <si>
    <t>C95N1000436</t>
  </si>
  <si>
    <t>C7589016110</t>
  </si>
  <si>
    <t>C6697017920</t>
  </si>
  <si>
    <t>C8440006736</t>
  </si>
  <si>
    <t>C51N1000361</t>
  </si>
  <si>
    <t>C91N1000204</t>
  </si>
  <si>
    <t>C91N1000529</t>
  </si>
  <si>
    <t>C86N1000652</t>
  </si>
  <si>
    <t>C44N1000257</t>
  </si>
  <si>
    <t>C48N1001160</t>
  </si>
  <si>
    <t>C52N1000008</t>
  </si>
  <si>
    <t>C64N1000386</t>
  </si>
  <si>
    <t>C5123003465</t>
  </si>
  <si>
    <t>C62N1000262</t>
  </si>
  <si>
    <t>C46N1000090</t>
  </si>
  <si>
    <t>C6889012241</t>
  </si>
  <si>
    <t>C72N1000987</t>
  </si>
  <si>
    <t>C58N1000144</t>
  </si>
  <si>
    <t>C82N1000271</t>
  </si>
  <si>
    <t>C48N1000329</t>
  </si>
  <si>
    <t>C86N1000157</t>
  </si>
  <si>
    <t>C68N1000692</t>
  </si>
  <si>
    <t>C7936010348</t>
  </si>
  <si>
    <t>C51N1001042</t>
  </si>
  <si>
    <t>C79N1006156</t>
  </si>
  <si>
    <t>C79N1005583</t>
  </si>
  <si>
    <t>C9476017687</t>
  </si>
  <si>
    <t>C6239004918</t>
  </si>
  <si>
    <t>C91N1000512</t>
  </si>
  <si>
    <t>C7914008343</t>
  </si>
  <si>
    <t>C74N1000896</t>
  </si>
  <si>
    <t>C89N1000323</t>
  </si>
  <si>
    <t>C7909017364</t>
  </si>
  <si>
    <t>C51N1001060</t>
  </si>
  <si>
    <t>C64N2001114</t>
  </si>
  <si>
    <t>C68N1000194</t>
  </si>
  <si>
    <t>C5639005853</t>
  </si>
  <si>
    <t>C56N1000397</t>
  </si>
  <si>
    <t>C8989002509</t>
  </si>
  <si>
    <t>C91N1000854</t>
  </si>
  <si>
    <t>C7993009009</t>
  </si>
  <si>
    <t>C79N1001452</t>
  </si>
  <si>
    <t>C79N1005323</t>
  </si>
  <si>
    <t>C91N1000336</t>
  </si>
  <si>
    <t>C4552008535</t>
  </si>
  <si>
    <t>C8975013128</t>
  </si>
  <si>
    <t>C7267001684</t>
  </si>
  <si>
    <t>C64N1000912</t>
  </si>
  <si>
    <t>C44N1000913</t>
  </si>
  <si>
    <t>C8211008297</t>
  </si>
  <si>
    <t>C7955005290</t>
  </si>
  <si>
    <t>C7264017658</t>
  </si>
  <si>
    <t>C75N1002779</t>
  </si>
  <si>
    <t>C8725016057</t>
  </si>
  <si>
    <t>C7911008495</t>
  </si>
  <si>
    <t>C87N1001002</t>
  </si>
  <si>
    <t>C45N1000247</t>
  </si>
  <si>
    <t>C74N1000537</t>
  </si>
  <si>
    <t>C56N1000641</t>
  </si>
  <si>
    <t>C6442005573</t>
  </si>
  <si>
    <t>C68N1000361</t>
  </si>
  <si>
    <t>C64N1000192</t>
  </si>
  <si>
    <t>C44N1000133</t>
  </si>
  <si>
    <t>C6663016898</t>
  </si>
  <si>
    <t>C46N1000250</t>
  </si>
  <si>
    <t>C49N1000641</t>
  </si>
  <si>
    <t>C8380009589</t>
  </si>
  <si>
    <t>C7483014847</t>
  </si>
  <si>
    <t>C48N1001809</t>
  </si>
  <si>
    <t>C7981017613</t>
  </si>
  <si>
    <t>C51N1000371</t>
  </si>
  <si>
    <t>C92N1000798</t>
  </si>
  <si>
    <t>C96N1000313</t>
  </si>
  <si>
    <t>C8916017087</t>
  </si>
  <si>
    <t>C49N1000390</t>
  </si>
  <si>
    <t>C95N1000081</t>
  </si>
  <si>
    <t>C89N1001366</t>
  </si>
  <si>
    <t>C48N1000108</t>
  </si>
  <si>
    <t>C79N1006744</t>
  </si>
  <si>
    <t>C79N1006196</t>
  </si>
  <si>
    <t>C52N1001161</t>
  </si>
  <si>
    <t>C75N1000569</t>
  </si>
  <si>
    <t>C92N1001032</t>
  </si>
  <si>
    <t>C54N1000794</t>
  </si>
  <si>
    <t>C91N1000966</t>
  </si>
  <si>
    <t>C79N1006408</t>
  </si>
  <si>
    <t>C66N1001177</t>
  </si>
  <si>
    <t>C82N1000383</t>
  </si>
  <si>
    <t>C68N1000960</t>
  </si>
  <si>
    <t>C83N1000354</t>
  </si>
  <si>
    <t>C66N1000001</t>
  </si>
  <si>
    <t>C64N2001145</t>
  </si>
  <si>
    <t>C52N1001190</t>
  </si>
  <si>
    <t>C48N1000924</t>
  </si>
  <si>
    <t>C8483012958</t>
  </si>
  <si>
    <t>C89N1000660</t>
  </si>
  <si>
    <t>C64N1000358</t>
  </si>
  <si>
    <t>C8956017697</t>
  </si>
  <si>
    <t>C4892002590</t>
  </si>
  <si>
    <t>C6281014232</t>
  </si>
  <si>
    <t>C80N1000003</t>
  </si>
  <si>
    <t>C8229017675</t>
  </si>
  <si>
    <t>C92N1000965</t>
  </si>
  <si>
    <t>C92N1000285</t>
  </si>
  <si>
    <t>C5110003725</t>
  </si>
  <si>
    <t>C49N1000309</t>
  </si>
  <si>
    <t>C48N1000464</t>
  </si>
  <si>
    <t>C62N1000052</t>
  </si>
  <si>
    <t>C66N1000563</t>
  </si>
  <si>
    <t>C5238000815</t>
  </si>
  <si>
    <t>C62N1000299</t>
  </si>
  <si>
    <t>C84N1000131</t>
  </si>
  <si>
    <t>C70N1000999</t>
  </si>
  <si>
    <t>C5228013964</t>
  </si>
  <si>
    <t>C86N1000226</t>
  </si>
  <si>
    <t>C79N1006272</t>
  </si>
  <si>
    <t>C82N1000673</t>
  </si>
  <si>
    <t>C79N1004486</t>
  </si>
  <si>
    <t>C79N1002380</t>
  </si>
  <si>
    <t>C89N1000430</t>
  </si>
  <si>
    <t>C58N1000037</t>
  </si>
  <si>
    <t>C5177010262</t>
  </si>
  <si>
    <t>C89N1000233</t>
  </si>
  <si>
    <t>C83N1000160</t>
  </si>
  <si>
    <t>C51N1000783</t>
  </si>
  <si>
    <t>C79N1003039</t>
  </si>
  <si>
    <t>C64N1000278</t>
  </si>
  <si>
    <t>C56N1000818</t>
  </si>
  <si>
    <t>C8649018355</t>
  </si>
  <si>
    <t>C82N1000212</t>
  </si>
  <si>
    <t>C64N1000111</t>
  </si>
  <si>
    <t>C64N1001004</t>
  </si>
  <si>
    <t>C44N1000089</t>
  </si>
  <si>
    <t>C48N1000887</t>
  </si>
  <si>
    <t>C7948001971</t>
  </si>
  <si>
    <t>C7414009201</t>
  </si>
  <si>
    <t>C56N1000470</t>
  </si>
  <si>
    <t>C9634016047</t>
  </si>
  <si>
    <t>C75N1001174</t>
  </si>
  <si>
    <t>C51N1000203</t>
  </si>
  <si>
    <t>C48N1001569</t>
  </si>
  <si>
    <t>C51N1000396</t>
  </si>
  <si>
    <t>C9208000440</t>
  </si>
  <si>
    <t>C79N1006137</t>
  </si>
  <si>
    <t>C54N1000630</t>
  </si>
  <si>
    <t>C6891017160</t>
  </si>
  <si>
    <t>C51N1000406</t>
  </si>
  <si>
    <t>C6471013739</t>
  </si>
  <si>
    <t>C54N1000204</t>
  </si>
  <si>
    <t>C51N1000961</t>
  </si>
  <si>
    <t>C6832005425</t>
  </si>
  <si>
    <t>C67N1000121</t>
  </si>
  <si>
    <t>C79N1003655</t>
  </si>
  <si>
    <t>C79N1001561</t>
  </si>
  <si>
    <t>C64N1000964</t>
  </si>
  <si>
    <t>C92N1000611</t>
  </si>
  <si>
    <t>C48N1001000</t>
  </si>
  <si>
    <t>C75N1001273</t>
  </si>
  <si>
    <t>C64N1000101</t>
  </si>
  <si>
    <t>C48N1001295</t>
  </si>
  <si>
    <t>C68N1000387</t>
  </si>
  <si>
    <t>C4977003282</t>
  </si>
  <si>
    <t>C86N1000527</t>
  </si>
  <si>
    <t>C45N1000661</t>
  </si>
  <si>
    <t>C5107000353</t>
  </si>
  <si>
    <t>C46N1000714</t>
  </si>
  <si>
    <t>C89N1000458</t>
  </si>
  <si>
    <t>C89N1001143</t>
  </si>
  <si>
    <t>C89N1000683</t>
  </si>
  <si>
    <t>C92N1000994</t>
  </si>
  <si>
    <t>C7561000142</t>
  </si>
  <si>
    <t>C45N1000623</t>
  </si>
  <si>
    <t>C86N1000774</t>
  </si>
  <si>
    <t>C89N1000060</t>
  </si>
  <si>
    <t>C68N1000947</t>
  </si>
  <si>
    <t>C9131005388</t>
  </si>
  <si>
    <t>C8381007570</t>
  </si>
  <si>
    <t>C70N1001200</t>
  </si>
  <si>
    <t>C83N1000897</t>
  </si>
  <si>
    <t>C87N1001180</t>
  </si>
  <si>
    <t>C79N1000166</t>
  </si>
  <si>
    <t>C83N1000513</t>
  </si>
  <si>
    <t>C64N1000592</t>
  </si>
  <si>
    <t>C79N1007522</t>
  </si>
  <si>
    <t>C6473009571</t>
  </si>
  <si>
    <t>C79N1006461</t>
  </si>
  <si>
    <t>C87N1000237</t>
  </si>
  <si>
    <t>C91N1000516</t>
  </si>
  <si>
    <t>C87N1000467</t>
  </si>
  <si>
    <t>C79N1000530</t>
  </si>
  <si>
    <t>C48N1000857</t>
  </si>
  <si>
    <t>C75N1000297</t>
  </si>
  <si>
    <t>C79N1005392</t>
  </si>
  <si>
    <t>C56N1000980</t>
  </si>
  <si>
    <t>C6620001304</t>
  </si>
  <si>
    <t>C70N1001454</t>
  </si>
  <si>
    <t>C45N1000310</t>
  </si>
  <si>
    <t>C5248012761</t>
  </si>
  <si>
    <t>C48N1001627</t>
  </si>
  <si>
    <t>C7223015585</t>
  </si>
  <si>
    <t>C72N1000599</t>
  </si>
  <si>
    <t>C64N1000295</t>
  </si>
  <si>
    <t>C4997011001</t>
  </si>
  <si>
    <t>C5696015789</t>
  </si>
  <si>
    <t>C48N1000944</t>
  </si>
  <si>
    <t>C79N1005388</t>
  </si>
  <si>
    <t>C6441003937</t>
  </si>
  <si>
    <t>C56N1000411</t>
  </si>
  <si>
    <t>C44N1000448</t>
  </si>
  <si>
    <t>C74N1000197</t>
  </si>
  <si>
    <t>C79N1002396</t>
  </si>
  <si>
    <t>C45N1000459</t>
  </si>
  <si>
    <t>C66N1000571</t>
  </si>
  <si>
    <t>C46N1000460</t>
  </si>
  <si>
    <t>C80N1000015</t>
  </si>
  <si>
    <t>C74N1000042</t>
  </si>
  <si>
    <t>C49N1000777</t>
  </si>
  <si>
    <t>C96N2000949</t>
  </si>
  <si>
    <t>C92N1000898</t>
  </si>
  <si>
    <t>C96N1000207</t>
  </si>
  <si>
    <t>C45N1000319</t>
  </si>
  <si>
    <t>C54N1000275</t>
  </si>
  <si>
    <t>C8279008258</t>
  </si>
  <si>
    <t>C75N1002305</t>
  </si>
  <si>
    <t>C79N1005526</t>
  </si>
  <si>
    <t>C54N1000737</t>
  </si>
  <si>
    <t>C62N1000193</t>
  </si>
  <si>
    <t>C87N1001386</t>
  </si>
  <si>
    <t>C9575013708</t>
  </si>
  <si>
    <t>C79N1006893</t>
  </si>
  <si>
    <t>C6400009433</t>
  </si>
  <si>
    <t>C49N1000503</t>
  </si>
  <si>
    <t>C5279001802</t>
  </si>
  <si>
    <t>C62N1000161</t>
  </si>
  <si>
    <t>C95N1000009</t>
  </si>
  <si>
    <t>C5894018929</t>
  </si>
  <si>
    <t>C8958016867</t>
  </si>
  <si>
    <t>C67N1000262</t>
  </si>
  <si>
    <t>C79N1001743</t>
  </si>
  <si>
    <t>C92N1000008</t>
  </si>
  <si>
    <t>C5421014659</t>
  </si>
  <si>
    <t>C8664004613</t>
  </si>
  <si>
    <t>C79N1007421</t>
  </si>
  <si>
    <t>C79N1005093</t>
  </si>
  <si>
    <t>C9195003496</t>
  </si>
  <si>
    <t>C5233002440</t>
  </si>
  <si>
    <t>C79N1007333</t>
  </si>
  <si>
    <t>C86N1000396</t>
  </si>
  <si>
    <t>C51N1000724</t>
  </si>
  <si>
    <t>C79N1005685</t>
  </si>
  <si>
    <t>C94N1000465</t>
  </si>
  <si>
    <t>C54N1000111</t>
  </si>
  <si>
    <t>C7973009546</t>
  </si>
  <si>
    <t>C8435012913</t>
  </si>
  <si>
    <t>C91N1000558</t>
  </si>
  <si>
    <t>C94N1000169</t>
  </si>
  <si>
    <t>C79N1005800</t>
  </si>
  <si>
    <t>C75N1001305</t>
  </si>
  <si>
    <t>C6601018546</t>
  </si>
  <si>
    <t>C49N1001085</t>
  </si>
  <si>
    <t>C64N1000970</t>
  </si>
  <si>
    <t>C44N1000678</t>
  </si>
  <si>
    <t>C83N1000590</t>
  </si>
  <si>
    <t>C7985008656</t>
  </si>
  <si>
    <t>C5462015989</t>
  </si>
  <si>
    <t>C6278011502</t>
  </si>
  <si>
    <t>C68N1000928</t>
  </si>
  <si>
    <t>C75N1001077</t>
  </si>
  <si>
    <t>C62N1000176</t>
  </si>
  <si>
    <t>C87N1001071</t>
  </si>
  <si>
    <t>C51N1000403</t>
  </si>
  <si>
    <t>C8463018193</t>
  </si>
  <si>
    <t>C7956009544</t>
  </si>
  <si>
    <t>C68N1000792</t>
  </si>
  <si>
    <t>C79N1006175</t>
  </si>
  <si>
    <t>C49N1000347</t>
  </si>
  <si>
    <t>C79N1003658</t>
  </si>
  <si>
    <t>C79N1001468</t>
  </si>
  <si>
    <t>C51N1000339</t>
  </si>
  <si>
    <t>C79N1002851</t>
  </si>
  <si>
    <t>C7224017505</t>
  </si>
  <si>
    <t>C8921017745</t>
  </si>
  <si>
    <t>C82N1000340</t>
  </si>
  <si>
    <t>C60N1000425</t>
  </si>
  <si>
    <t>C52N1000804</t>
  </si>
  <si>
    <t>C49N1001181</t>
  </si>
  <si>
    <t>C75N1001502</t>
  </si>
  <si>
    <t>C92N1000568</t>
  </si>
  <si>
    <t>C8779017058</t>
  </si>
  <si>
    <t>C87N1000512</t>
  </si>
  <si>
    <t>C7069018246</t>
  </si>
  <si>
    <t>C70N1000897</t>
  </si>
  <si>
    <t>C75N1000868</t>
  </si>
  <si>
    <t>C49N1000732</t>
  </si>
  <si>
    <t>C79N1005500</t>
  </si>
  <si>
    <t>C79N1006104</t>
  </si>
  <si>
    <t>C5278002752</t>
  </si>
  <si>
    <t>C91N1000567</t>
  </si>
  <si>
    <t>C8093008641</t>
  </si>
  <si>
    <t>C8389007699</t>
  </si>
  <si>
    <t>C52N1001120</t>
  </si>
  <si>
    <t>C45N1000207</t>
  </si>
  <si>
    <t>C83N1000558</t>
  </si>
  <si>
    <t>C79N1001727</t>
  </si>
  <si>
    <t>C49N1000721</t>
  </si>
  <si>
    <t>C49N1001044</t>
  </si>
  <si>
    <t>C70N1000429</t>
  </si>
  <si>
    <t>C87N1000529</t>
  </si>
  <si>
    <t>C45N2000845</t>
  </si>
  <si>
    <t>C8244007243</t>
  </si>
  <si>
    <t>C79N1001367</t>
  </si>
  <si>
    <t>C91N1000492</t>
  </si>
  <si>
    <t>C74N1000697</t>
  </si>
  <si>
    <t>C48N1001016</t>
  </si>
  <si>
    <t>C60N1000588</t>
  </si>
  <si>
    <t>C46N1000670</t>
  </si>
  <si>
    <t>C75N1002040</t>
  </si>
  <si>
    <t>C8371018274</t>
  </si>
  <si>
    <t>C92N1000615</t>
  </si>
  <si>
    <t>C83N1000667</t>
  </si>
  <si>
    <t>C7931016320</t>
  </si>
  <si>
    <t>C96N1000230</t>
  </si>
  <si>
    <t>C8742011036</t>
  </si>
  <si>
    <t>C49N1000166</t>
  </si>
  <si>
    <t>C79N1002076</t>
  </si>
  <si>
    <t>C48N1001140</t>
  </si>
  <si>
    <t>C49N1000884</t>
  </si>
  <si>
    <t>C58N1000280</t>
  </si>
  <si>
    <t>C74N1000860</t>
  </si>
  <si>
    <t>C74N1000484</t>
  </si>
  <si>
    <t>C64N1000448</t>
  </si>
  <si>
    <t>C56N1000835</t>
  </si>
  <si>
    <t>C79N1006351</t>
  </si>
  <si>
    <t>C67N1000275</t>
  </si>
  <si>
    <t>C7083014911</t>
  </si>
  <si>
    <t>C79N1003676</t>
  </si>
  <si>
    <t>C79N1007050</t>
  </si>
  <si>
    <t>C7429013012</t>
  </si>
  <si>
    <t>C91N1000824</t>
  </si>
  <si>
    <t>C7535007730</t>
  </si>
  <si>
    <t>C4896005375</t>
  </si>
  <si>
    <t>C52N1000806</t>
  </si>
  <si>
    <t>C46N1000087</t>
  </si>
  <si>
    <t>C96N1000501</t>
  </si>
  <si>
    <t>C56N1000963</t>
  </si>
  <si>
    <t>C87N1001266</t>
  </si>
  <si>
    <t>C86N1000285</t>
  </si>
  <si>
    <t>C45N1000473</t>
  </si>
  <si>
    <t>C56N1000804</t>
  </si>
  <si>
    <t>C66N1000722</t>
  </si>
  <si>
    <t>C74N1000155</t>
  </si>
  <si>
    <t>C80N1000239</t>
  </si>
  <si>
    <t>C64N1000163</t>
  </si>
  <si>
    <t>C80N1000283</t>
  </si>
  <si>
    <t>C6036017825</t>
  </si>
  <si>
    <t>C6459005523</t>
  </si>
  <si>
    <t>C62N1000319</t>
  </si>
  <si>
    <t>C7525000134</t>
  </si>
  <si>
    <t>C96N1000379</t>
  </si>
  <si>
    <t>C49N1000663</t>
  </si>
  <si>
    <t>C89N1001217</t>
  </si>
  <si>
    <t>C70N1001295</t>
  </si>
  <si>
    <t>C51N1000044</t>
  </si>
  <si>
    <t>C5239018661</t>
  </si>
  <si>
    <t>C67N1000405</t>
  </si>
  <si>
    <t>C79N1001413</t>
  </si>
  <si>
    <t>C91N1000806</t>
  </si>
  <si>
    <t>C4866014733</t>
  </si>
  <si>
    <t>C49N1000116</t>
  </si>
  <si>
    <t>C95N1000168</t>
  </si>
  <si>
    <t>C48N1000303</t>
  </si>
  <si>
    <t>C79N1003837</t>
  </si>
  <si>
    <t>C6443018445</t>
  </si>
  <si>
    <t>C51N1000344</t>
  </si>
  <si>
    <t>C79N1001341</t>
  </si>
  <si>
    <t>C83N1000266</t>
  </si>
  <si>
    <t>C49N1000028</t>
  </si>
  <si>
    <t>C8073016496</t>
  </si>
  <si>
    <t>C7429003933</t>
  </si>
  <si>
    <t>C91N1000032</t>
  </si>
  <si>
    <t>C79N1005697</t>
  </si>
  <si>
    <t>C5247015900</t>
  </si>
  <si>
    <t>C7942014987</t>
  </si>
  <si>
    <t>C6458004966</t>
  </si>
  <si>
    <t>C79N1005281</t>
  </si>
  <si>
    <t>C79N1006395</t>
  </si>
  <si>
    <t>C54N1000308</t>
  </si>
  <si>
    <t>C8919000622</t>
  </si>
  <si>
    <t>C75N1001730</t>
  </si>
  <si>
    <t>C75N1001345</t>
  </si>
  <si>
    <t>C83N1000116</t>
  </si>
  <si>
    <t>C80N1000054</t>
  </si>
  <si>
    <t>C49N1000579</t>
  </si>
  <si>
    <t>C75N1000180</t>
  </si>
  <si>
    <t>C89N1000340</t>
  </si>
  <si>
    <t>C6835010036</t>
  </si>
  <si>
    <t>C64N1000065</t>
  </si>
  <si>
    <t>C48N1001659</t>
  </si>
  <si>
    <t>C70N1001555</t>
  </si>
  <si>
    <t>C8295008911</t>
  </si>
  <si>
    <t>C8014004201</t>
  </si>
  <si>
    <t>C46N1000380</t>
  </si>
  <si>
    <t>C58N1000093</t>
  </si>
  <si>
    <t>C79N1005639</t>
  </si>
  <si>
    <t>C79N1004525</t>
  </si>
  <si>
    <t>C79N1002080</t>
  </si>
  <si>
    <t>C79N1007351</t>
  </si>
  <si>
    <t>C87N1000410</t>
  </si>
  <si>
    <t>C80N1000049</t>
  </si>
  <si>
    <t>C8996012528</t>
  </si>
  <si>
    <t>C75N1002496</t>
  </si>
  <si>
    <t>C8077009854</t>
  </si>
  <si>
    <t>C68N1000985</t>
  </si>
  <si>
    <t>C92N1000933</t>
  </si>
  <si>
    <t>C51N1000945</t>
  </si>
  <si>
    <t>C66N1000754</t>
  </si>
  <si>
    <t>C4829006576</t>
  </si>
  <si>
    <t>C8931006911</t>
  </si>
  <si>
    <t>C58N2000537</t>
  </si>
  <si>
    <t>C5452015556</t>
  </si>
  <si>
    <t>C56N1000841</t>
  </si>
  <si>
    <t>C89N1001421</t>
  </si>
  <si>
    <t>C72N1001197</t>
  </si>
  <si>
    <t>C5298014352</t>
  </si>
  <si>
    <t>C7921001633</t>
  </si>
  <si>
    <t>C46N1001148</t>
  </si>
  <si>
    <t>C79N1007003</t>
  </si>
  <si>
    <t>C8051018701</t>
  </si>
  <si>
    <t>C74N1000078</t>
  </si>
  <si>
    <t>C64N1000781</t>
  </si>
  <si>
    <t>C79N1004601</t>
  </si>
  <si>
    <t>C75N1001903</t>
  </si>
  <si>
    <t>C8297015707</t>
  </si>
  <si>
    <t>C84N1000184</t>
  </si>
  <si>
    <t>C66N1000870</t>
  </si>
  <si>
    <t>C70N1001714</t>
  </si>
  <si>
    <t>C56N1000177</t>
  </si>
  <si>
    <t>C52N1001238</t>
  </si>
  <si>
    <t>C79N1004818</t>
  </si>
  <si>
    <t>C94N1000030</t>
  </si>
  <si>
    <t>C8443009518</t>
  </si>
  <si>
    <t>C8232007194</t>
  </si>
  <si>
    <t>C79N1002973</t>
  </si>
  <si>
    <t>C48N1001321</t>
  </si>
  <si>
    <t>C7997004908</t>
  </si>
  <si>
    <t>C51N1001124</t>
  </si>
  <si>
    <t>C96N1000919</t>
  </si>
  <si>
    <t>C51N1000013</t>
  </si>
  <si>
    <t>C79N1000001</t>
  </si>
  <si>
    <t>C79N1005700</t>
  </si>
  <si>
    <t>C7224002447</t>
  </si>
  <si>
    <t>C45N1000792</t>
  </si>
  <si>
    <t>C91N2001397</t>
  </si>
  <si>
    <t>C44N1000834</t>
  </si>
  <si>
    <t>C87N1001269</t>
  </si>
  <si>
    <t>C64N1000166</t>
  </si>
  <si>
    <t>C8907006773</t>
  </si>
  <si>
    <t>C82N1000003</t>
  </si>
  <si>
    <t>C8093007332</t>
  </si>
  <si>
    <t>C83N1000527</t>
  </si>
  <si>
    <t>C92N1000565</t>
  </si>
  <si>
    <t>C44N1000803</t>
  </si>
  <si>
    <t>C68N1000221</t>
  </si>
  <si>
    <t>C79N1006956</t>
  </si>
  <si>
    <t>C8017009445</t>
  </si>
  <si>
    <t>C6619005264</t>
  </si>
  <si>
    <t>C80N1000695</t>
  </si>
  <si>
    <t>C8092016059</t>
  </si>
  <si>
    <t>C6842002489</t>
  </si>
  <si>
    <t>C74N1000982</t>
  </si>
  <si>
    <t>C7571014420</t>
  </si>
  <si>
    <t>C4889019330</t>
  </si>
  <si>
    <t>C51N1000130</t>
  </si>
  <si>
    <t>C64N1000360</t>
  </si>
  <si>
    <t>C46N1001122</t>
  </si>
  <si>
    <t>C72N1000905</t>
  </si>
  <si>
    <t>C72N1000364</t>
  </si>
  <si>
    <t>C64N1000670</t>
  </si>
  <si>
    <t>C54N1000554</t>
  </si>
  <si>
    <t>C94N1000176</t>
  </si>
  <si>
    <t>C86N1000505</t>
  </si>
  <si>
    <t>C8963004255</t>
  </si>
  <si>
    <t>C66N1000475</t>
  </si>
  <si>
    <t>C96N1000002</t>
  </si>
  <si>
    <t>C7935005922</t>
  </si>
  <si>
    <t>C79N1005406</t>
  </si>
  <si>
    <t>C89N1000565</t>
  </si>
  <si>
    <t>C79N1006604</t>
  </si>
  <si>
    <t>C67N1000291</t>
  </si>
  <si>
    <t>C7974013339</t>
  </si>
  <si>
    <t>C87N1000740</t>
  </si>
  <si>
    <t>C5496016901</t>
  </si>
  <si>
    <t>C49N1000249</t>
  </si>
  <si>
    <t>C79N1006369</t>
  </si>
  <si>
    <t>C72N1000528</t>
  </si>
  <si>
    <t>C83N1000268</t>
  </si>
  <si>
    <t>C66N1000065</t>
  </si>
  <si>
    <t>C48N1001470</t>
  </si>
  <si>
    <t>C4830009406</t>
  </si>
  <si>
    <t>C45N1000785</t>
  </si>
  <si>
    <t>C62N1000514</t>
  </si>
  <si>
    <t>C79N1002470</t>
  </si>
  <si>
    <t>C82N1000237</t>
  </si>
  <si>
    <t>C7032001393</t>
  </si>
  <si>
    <t>C79N1006204</t>
  </si>
  <si>
    <t>C7950010116</t>
  </si>
  <si>
    <t>C58N1000227</t>
  </si>
  <si>
    <t>C56N1000830</t>
  </si>
  <si>
    <t>C4526014464</t>
  </si>
  <si>
    <t>C9697002034</t>
  </si>
  <si>
    <t>C48N1000094</t>
  </si>
  <si>
    <t>C6437013863</t>
  </si>
  <si>
    <t>C52N1000270</t>
  </si>
  <si>
    <t>C5690007850</t>
  </si>
  <si>
    <t>C72N1000389</t>
  </si>
  <si>
    <t>C80N1000138</t>
  </si>
  <si>
    <t>C48N1001174</t>
  </si>
  <si>
    <t>C64N1000478</t>
  </si>
  <si>
    <t>C49N1000628</t>
  </si>
  <si>
    <t>C72N1000981</t>
  </si>
  <si>
    <t>C96N1000063</t>
  </si>
  <si>
    <t>C79N1003515</t>
  </si>
  <si>
    <t>C91N1001374</t>
  </si>
  <si>
    <t>C70N1001702</t>
  </si>
  <si>
    <t>C7518000100</t>
  </si>
  <si>
    <t>C48N1000148</t>
  </si>
  <si>
    <t>C70N1001202</t>
  </si>
  <si>
    <t>C68N1000437</t>
  </si>
  <si>
    <t>C87N1000012</t>
  </si>
  <si>
    <t>C79N1002407</t>
  </si>
  <si>
    <t>C66N1000625</t>
  </si>
  <si>
    <t>C70N1000099</t>
  </si>
  <si>
    <t>C51N1000686</t>
  </si>
  <si>
    <t>C79N1005523</t>
  </si>
  <si>
    <t>C83N1000506</t>
  </si>
  <si>
    <t>C66N1000534</t>
  </si>
  <si>
    <t>C49N1000804</t>
  </si>
  <si>
    <t>C54N1000636</t>
  </si>
  <si>
    <t>C83N1000121</t>
  </si>
  <si>
    <t>C79N1006758</t>
  </si>
  <si>
    <t>C96N1000563</t>
  </si>
  <si>
    <t>C48N1001655</t>
  </si>
  <si>
    <t>C72N1001220</t>
  </si>
  <si>
    <t>C62N1000095</t>
  </si>
  <si>
    <t>C75N1001026</t>
  </si>
  <si>
    <t>C7947016362</t>
  </si>
  <si>
    <t>C79N1002580</t>
  </si>
  <si>
    <t>C45N1000642</t>
  </si>
  <si>
    <t>C7982016293</t>
  </si>
  <si>
    <t>C68N1000471</t>
  </si>
  <si>
    <t>C66N2001195</t>
  </si>
  <si>
    <t>C75N1000041</t>
  </si>
  <si>
    <t>C79N1001222</t>
  </si>
  <si>
    <t>C8001006822</t>
  </si>
  <si>
    <t>C92N1000834</t>
  </si>
  <si>
    <t>C8680011736</t>
  </si>
  <si>
    <t>C44N1000171</t>
  </si>
  <si>
    <t>C6654006423</t>
  </si>
  <si>
    <t>C79N1006782</t>
  </si>
  <si>
    <t>C48N1001290</t>
  </si>
  <si>
    <t>C79N1001996</t>
  </si>
  <si>
    <t>C79N1004495</t>
  </si>
  <si>
    <t>C60N1000341</t>
  </si>
  <si>
    <t>C92N1000271</t>
  </si>
  <si>
    <t>C75N1000082</t>
  </si>
  <si>
    <t>C51N1000037</t>
  </si>
  <si>
    <t>C79N1005768</t>
  </si>
  <si>
    <t>C6413014461</t>
  </si>
  <si>
    <t>C48N1000936</t>
  </si>
  <si>
    <t>C66N1000130</t>
  </si>
  <si>
    <t>C91N1001071</t>
  </si>
  <si>
    <t>C8797004701</t>
  </si>
  <si>
    <t>C84N1000478</t>
  </si>
  <si>
    <t>C9286011069</t>
  </si>
  <si>
    <t>C48N1001381</t>
  </si>
  <si>
    <t>C62N1000201</t>
  </si>
  <si>
    <t>C72N1000566</t>
  </si>
  <si>
    <t>C68N1000933</t>
  </si>
  <si>
    <t>C54N1000832</t>
  </si>
  <si>
    <t>C6455005324</t>
  </si>
  <si>
    <t>C79N1000874</t>
  </si>
  <si>
    <t>C74N1000713</t>
  </si>
  <si>
    <t>C74N1000852</t>
  </si>
  <si>
    <t>C79N1004227</t>
  </si>
  <si>
    <t>C79N1002556</t>
  </si>
  <si>
    <t>C9120014835</t>
  </si>
  <si>
    <t>C91N1000802</t>
  </si>
  <si>
    <t>C87N1000403</t>
  </si>
  <si>
    <t>C79N1007435</t>
  </si>
  <si>
    <t>C75N1000632</t>
  </si>
  <si>
    <t>C70N1001368</t>
  </si>
  <si>
    <t>C6438015771</t>
  </si>
  <si>
    <t>C84N1000630</t>
  </si>
  <si>
    <t>C5678003290</t>
  </si>
  <si>
    <t>C75N1000907</t>
  </si>
  <si>
    <t>C48N1001158</t>
  </si>
  <si>
    <t>C79N1003691</t>
  </si>
  <si>
    <t>C44N1000777</t>
  </si>
  <si>
    <t>C66N1001171</t>
  </si>
  <si>
    <t>C7959015817</t>
  </si>
  <si>
    <t>C79N1004802</t>
  </si>
  <si>
    <t>C75N1001708</t>
  </si>
  <si>
    <t>C4581015799</t>
  </si>
  <si>
    <t>C6499009833</t>
  </si>
  <si>
    <t>C8005016200</t>
  </si>
  <si>
    <t>C48N1000389</t>
  </si>
  <si>
    <t>C79N1007171</t>
  </si>
  <si>
    <t>C79N1005842</t>
  </si>
  <si>
    <t>C56N1000615</t>
  </si>
  <si>
    <t>C66N1000149</t>
  </si>
  <si>
    <t>C8361007937</t>
  </si>
  <si>
    <t>C70N1000435</t>
  </si>
  <si>
    <t>C8207006256</t>
  </si>
  <si>
    <t>C44N1000821</t>
  </si>
  <si>
    <t>C66N1000081</t>
  </si>
  <si>
    <t>C62N1000179</t>
  </si>
  <si>
    <t>C56N1000875</t>
  </si>
  <si>
    <t>C58N1000402</t>
  </si>
  <si>
    <t>C89N1000354</t>
  </si>
  <si>
    <t>C8086006926</t>
  </si>
  <si>
    <t>C68N1000108</t>
  </si>
  <si>
    <t>C7021002258</t>
  </si>
  <si>
    <t>C6627008628</t>
  </si>
  <si>
    <t>C46N1000182</t>
  </si>
  <si>
    <t>C6620017802</t>
  </si>
  <si>
    <t>C4837003302</t>
  </si>
  <si>
    <t>C79N1005092</t>
  </si>
  <si>
    <t>C54N1000804</t>
  </si>
  <si>
    <t>C48N1000974</t>
  </si>
  <si>
    <t>C48N1001293</t>
  </si>
  <si>
    <t>C52N1000847</t>
  </si>
  <si>
    <t>C60N1000277</t>
  </si>
  <si>
    <t>C8729003051</t>
  </si>
  <si>
    <t>C6682013142</t>
  </si>
  <si>
    <t>C5496009379</t>
  </si>
  <si>
    <t>C6442006815</t>
  </si>
  <si>
    <t>C6617006007</t>
  </si>
  <si>
    <t>C79N2007838</t>
  </si>
  <si>
    <t>C66N1000257</t>
  </si>
  <si>
    <t>C72N1001165</t>
  </si>
  <si>
    <t>C79N1001125</t>
  </si>
  <si>
    <t>C8757018981</t>
  </si>
  <si>
    <t>C75N1001399</t>
  </si>
  <si>
    <t>C48N1000946</t>
  </si>
  <si>
    <t>C7438012242</t>
  </si>
  <si>
    <t>C48N1000170</t>
  </si>
  <si>
    <t>C48N1001692</t>
  </si>
  <si>
    <t>C49N1000558</t>
  </si>
  <si>
    <t>C82N1000299</t>
  </si>
  <si>
    <t>C7919014152</t>
  </si>
  <si>
    <t>C49N1000137</t>
  </si>
  <si>
    <t>C79N1007369</t>
  </si>
  <si>
    <t>C7501000220</t>
  </si>
  <si>
    <t>C75N1001386</t>
  </si>
  <si>
    <t>C75N1002360</t>
  </si>
  <si>
    <t>C83N1000698</t>
  </si>
  <si>
    <t>C86N1000589</t>
  </si>
  <si>
    <t>C8003016783</t>
  </si>
  <si>
    <t>C64N1000641</t>
  </si>
  <si>
    <t>C46N1000223</t>
  </si>
  <si>
    <t>C67N1000285</t>
  </si>
  <si>
    <t>C68N1001014</t>
  </si>
  <si>
    <t>C5439016911</t>
  </si>
  <si>
    <t>C49N1000017</t>
  </si>
  <si>
    <t>C6663008697</t>
  </si>
  <si>
    <t>C5625017933</t>
  </si>
  <si>
    <t>C6425010411</t>
  </si>
  <si>
    <t>C91N1001311</t>
  </si>
  <si>
    <t>C89N1000622</t>
  </si>
  <si>
    <t>C7981004180</t>
  </si>
  <si>
    <t>C8076017770</t>
  </si>
  <si>
    <t>C68N1000209</t>
  </si>
  <si>
    <t>C52N1000071</t>
  </si>
  <si>
    <t>C79N1006526</t>
  </si>
  <si>
    <t>C60N1000522</t>
  </si>
  <si>
    <t>C79N1007062</t>
  </si>
  <si>
    <t>C94N1000303</t>
  </si>
  <si>
    <t>C87N1000939</t>
  </si>
  <si>
    <t>C91N1000926</t>
  </si>
  <si>
    <t>C79N1005935</t>
  </si>
  <si>
    <t>C4954018468</t>
  </si>
  <si>
    <t>C86N1000744</t>
  </si>
  <si>
    <t>C89N1001165</t>
  </si>
  <si>
    <t>C74N1000382</t>
  </si>
  <si>
    <t>C48N1000482</t>
  </si>
  <si>
    <t>C4685008998</t>
  </si>
  <si>
    <t>C64N1000315</t>
  </si>
  <si>
    <t>C51N1001027</t>
  </si>
  <si>
    <t>C58N1000466</t>
  </si>
  <si>
    <t>C74N1000820</t>
  </si>
  <si>
    <t>C75N1002490</t>
  </si>
  <si>
    <t>C80N1000139</t>
  </si>
  <si>
    <t>C64N1001082</t>
  </si>
  <si>
    <t>C75N1000147</t>
  </si>
  <si>
    <t>C79N1007274</t>
  </si>
  <si>
    <t>C86N1000091</t>
  </si>
  <si>
    <t>C58N1000391</t>
  </si>
  <si>
    <t>C5285013531</t>
  </si>
  <si>
    <t>C8286010780</t>
  </si>
  <si>
    <t>C79N1001651</t>
  </si>
  <si>
    <t>C4810017693</t>
  </si>
  <si>
    <t>C72N1000759</t>
  </si>
  <si>
    <t>C79N1004667</t>
  </si>
  <si>
    <t>C70N1000575</t>
  </si>
  <si>
    <t>C91N1000097</t>
  </si>
  <si>
    <t>C89N1000752</t>
  </si>
  <si>
    <t>C5209011949</t>
  </si>
  <si>
    <t>C79N1000433</t>
  </si>
  <si>
    <t>C54N1000340</t>
  </si>
  <si>
    <t>C66N1000531</t>
  </si>
  <si>
    <t>C8442013826</t>
  </si>
  <si>
    <t>C7910017302</t>
  </si>
  <si>
    <t>C79N1005355</t>
  </si>
  <si>
    <t>C70N1000269</t>
  </si>
  <si>
    <t>C46N1000721</t>
  </si>
  <si>
    <t>C7950007779</t>
  </si>
  <si>
    <t>C83N1000520</t>
  </si>
  <si>
    <t>C51N1000975</t>
  </si>
  <si>
    <t>C8716006780</t>
  </si>
  <si>
    <t>C92N1000789</t>
  </si>
  <si>
    <t>C9145013052</t>
  </si>
  <si>
    <t>C6070003613</t>
  </si>
  <si>
    <t>C6613005244</t>
  </si>
  <si>
    <t>C94N1000304</t>
  </si>
  <si>
    <t>C46N1000687</t>
  </si>
  <si>
    <t>C56N1000770</t>
  </si>
  <si>
    <t>C68N1001048</t>
  </si>
  <si>
    <t>C75N1001080</t>
  </si>
  <si>
    <t>C44N1000098</t>
  </si>
  <si>
    <t>C6895012515</t>
  </si>
  <si>
    <t>C64N1001081</t>
  </si>
  <si>
    <t>C89N1000490</t>
  </si>
  <si>
    <t>C75N1002788</t>
  </si>
  <si>
    <t>C66N1000555</t>
  </si>
  <si>
    <t>C92N1000479</t>
  </si>
  <si>
    <t>C70N1000021</t>
  </si>
  <si>
    <t>C60N1000647</t>
  </si>
  <si>
    <t>C79N1004841</t>
  </si>
  <si>
    <t>C46N1000450</t>
  </si>
  <si>
    <t>C79N1005609</t>
  </si>
  <si>
    <t>C79N1005953</t>
  </si>
  <si>
    <t>C75N1002323</t>
  </si>
  <si>
    <t>C51N1000553</t>
  </si>
  <si>
    <t>C8207006372</t>
  </si>
  <si>
    <t>C86N1000467</t>
  </si>
  <si>
    <t>C91N1000316</t>
  </si>
  <si>
    <t>C4599001319</t>
  </si>
  <si>
    <t>C92N1000633</t>
  </si>
  <si>
    <t>C79N1004983</t>
  </si>
  <si>
    <t>C49N1000918</t>
  </si>
  <si>
    <t>C89N1001076</t>
  </si>
  <si>
    <t>C82N1000439</t>
  </si>
  <si>
    <t>C52N1001247</t>
  </si>
  <si>
    <t>C7956019402</t>
  </si>
  <si>
    <t>C91N1000228</t>
  </si>
  <si>
    <t>C45N1000052</t>
  </si>
  <si>
    <t>C89N1000123</t>
  </si>
  <si>
    <t>C8664002433</t>
  </si>
  <si>
    <t>C5257000662</t>
  </si>
  <si>
    <t>C64N1000719</t>
  </si>
  <si>
    <t>C79N1004514</t>
  </si>
  <si>
    <t>C74N1000029</t>
  </si>
  <si>
    <t>C58N1000060</t>
  </si>
  <si>
    <t>C4906005747</t>
  </si>
  <si>
    <t>C49N1000770</t>
  </si>
  <si>
    <t>C79N1005849</t>
  </si>
  <si>
    <t>C5124002565</t>
  </si>
  <si>
    <t>C96N1000661</t>
  </si>
  <si>
    <t>C5256009051</t>
  </si>
  <si>
    <t>C48N1001039</t>
  </si>
  <si>
    <t>C56N1000301</t>
  </si>
  <si>
    <t>C79N1001402</t>
  </si>
  <si>
    <t>C8231015469</t>
  </si>
  <si>
    <t>C80N1000752</t>
  </si>
  <si>
    <t>C6880006685</t>
  </si>
  <si>
    <t>C79N1001752</t>
  </si>
  <si>
    <t>C5229014189</t>
  </si>
  <si>
    <t>C7964018041</t>
  </si>
  <si>
    <t>C6007003357</t>
  </si>
  <si>
    <t>C79N1004871</t>
  </si>
  <si>
    <t>C7414018515</t>
  </si>
  <si>
    <t>C5455008983</t>
  </si>
  <si>
    <t>C79N1005751</t>
  </si>
  <si>
    <t>C80N1000520</t>
  </si>
  <si>
    <t>C72N1000997</t>
  </si>
  <si>
    <t>C49N1000745</t>
  </si>
  <si>
    <t>C94N1000037</t>
  </si>
  <si>
    <t>C80N1000322</t>
  </si>
  <si>
    <t>C79N1006325</t>
  </si>
  <si>
    <t>C6221004906</t>
  </si>
  <si>
    <t>C84N1000500</t>
  </si>
  <si>
    <t>C48N1001725</t>
  </si>
  <si>
    <t>C5402013073</t>
  </si>
  <si>
    <t>C6894008217</t>
  </si>
  <si>
    <t>C79N1005512</t>
  </si>
  <si>
    <t>C66N1001004</t>
  </si>
  <si>
    <t>C56N1000223</t>
  </si>
  <si>
    <t>C62N1000417</t>
  </si>
  <si>
    <t>C68N1000478</t>
  </si>
  <si>
    <t>C66N1000532</t>
  </si>
  <si>
    <t>C48N1001367</t>
  </si>
  <si>
    <t>C79N1000242</t>
  </si>
  <si>
    <t>C4911004210</t>
  </si>
  <si>
    <t>C9237017221</t>
  </si>
  <si>
    <t>C66N1000915</t>
  </si>
  <si>
    <t>C8008018125</t>
  </si>
  <si>
    <t>C48N1000576</t>
  </si>
  <si>
    <t>C89N1000646</t>
  </si>
  <si>
    <t>C75N1001337</t>
  </si>
  <si>
    <t>C52N1000494</t>
  </si>
  <si>
    <t>C67N1000132</t>
  </si>
  <si>
    <t>C7946017545</t>
  </si>
  <si>
    <t>C48N1000533</t>
  </si>
  <si>
    <t>C52N1001118</t>
  </si>
  <si>
    <t>C75N1001117</t>
  </si>
  <si>
    <t>C74N1000778</t>
  </si>
  <si>
    <t>C54N1000681</t>
  </si>
  <si>
    <t>C79N1004727</t>
  </si>
  <si>
    <t>C5621010877</t>
  </si>
  <si>
    <t>C92N1001107</t>
  </si>
  <si>
    <t>C5238013776</t>
  </si>
  <si>
    <t>C79N1006915</t>
  </si>
  <si>
    <t>C75N1000420</t>
  </si>
  <si>
    <t>C62N1000327</t>
  </si>
  <si>
    <t>C79N1005723</t>
  </si>
  <si>
    <t>C4915005228</t>
  </si>
  <si>
    <t>C82N1000034</t>
  </si>
  <si>
    <t>C6495008459</t>
  </si>
  <si>
    <t>C79N1005692</t>
  </si>
  <si>
    <t>C80N1000642</t>
  </si>
  <si>
    <t>C64N1000544</t>
  </si>
  <si>
    <t>C62N2000546</t>
  </si>
  <si>
    <t>C7920008786</t>
  </si>
  <si>
    <t>C86N1000068</t>
  </si>
  <si>
    <t>C92N1000254</t>
  </si>
  <si>
    <t>C45N1000654</t>
  </si>
  <si>
    <t>C79N1006655</t>
  </si>
  <si>
    <t>C62N1000174</t>
  </si>
  <si>
    <t>C51N1000501</t>
  </si>
  <si>
    <t>C48N1000899</t>
  </si>
  <si>
    <t>C64N1000247</t>
  </si>
  <si>
    <t>C48N1001351</t>
  </si>
  <si>
    <t>C91N1000620</t>
  </si>
  <si>
    <t>C75N1002322</t>
  </si>
  <si>
    <t>C60N1000544</t>
  </si>
  <si>
    <t>C8608005938</t>
  </si>
  <si>
    <t>C75N1001317</t>
  </si>
  <si>
    <t>C5849011477</t>
  </si>
  <si>
    <t>C4827016759</t>
  </si>
  <si>
    <t>C66N1001163</t>
  </si>
  <si>
    <t>C8249011702</t>
  </si>
  <si>
    <t>C79N1000519</t>
  </si>
  <si>
    <t>C82N1000310</t>
  </si>
  <si>
    <t>C79N1000081</t>
  </si>
  <si>
    <t>C72N1001184</t>
  </si>
  <si>
    <t>C62N1000226</t>
  </si>
  <si>
    <t>C48N1000530</t>
  </si>
  <si>
    <t>C48N1000824</t>
  </si>
  <si>
    <t>C82N1000644</t>
  </si>
  <si>
    <t>C52N1000372</t>
  </si>
  <si>
    <t>C49N1000669</t>
  </si>
  <si>
    <t>C8215008675</t>
  </si>
  <si>
    <t>C70N1001113</t>
  </si>
  <si>
    <t>C7983018611</t>
  </si>
  <si>
    <t>C68N1000360</t>
  </si>
  <si>
    <t>C75N1000108</t>
  </si>
  <si>
    <t>C62N1000131</t>
  </si>
  <si>
    <t>C8284013194</t>
  </si>
  <si>
    <t>C7402015062</t>
  </si>
  <si>
    <t>C72N1000226</t>
  </si>
  <si>
    <t>C92N1000031</t>
  </si>
  <si>
    <t>C75N1000076</t>
  </si>
  <si>
    <t>C82N1000024</t>
  </si>
  <si>
    <t>C79N1003274</t>
  </si>
  <si>
    <t>C75N1000627</t>
  </si>
  <si>
    <t>C8699004224</t>
  </si>
  <si>
    <t>C6202004298</t>
  </si>
  <si>
    <t>C62N1000392</t>
  </si>
  <si>
    <t>C75N1002296</t>
  </si>
  <si>
    <t>C7958002058</t>
  </si>
  <si>
    <t>C9189003300</t>
  </si>
  <si>
    <t>C79N1004881</t>
  </si>
  <si>
    <t>C84N1000244</t>
  </si>
  <si>
    <t>C56N1000146</t>
  </si>
  <si>
    <t>C54N1000356</t>
  </si>
  <si>
    <t>C79N1001405</t>
  </si>
  <si>
    <t>C92N1000001</t>
  </si>
  <si>
    <t>C87N1000604</t>
  </si>
  <si>
    <t>C75N1001500</t>
  </si>
  <si>
    <t>C60N1000330</t>
  </si>
  <si>
    <t>C7932008153</t>
  </si>
  <si>
    <t>C86N1000409</t>
  </si>
  <si>
    <t>C87N1000389</t>
  </si>
  <si>
    <t>C6649008696</t>
  </si>
  <si>
    <t>C44N1000126</t>
  </si>
  <si>
    <t>C62N1000239</t>
  </si>
  <si>
    <t>C45N1000272</t>
  </si>
  <si>
    <t>C79N1000223</t>
  </si>
  <si>
    <t>C8236007216</t>
  </si>
  <si>
    <t>C9233011631</t>
  </si>
  <si>
    <t>C83N1000074</t>
  </si>
  <si>
    <t>C4413017484</t>
  </si>
  <si>
    <t>C87N1000364</t>
  </si>
  <si>
    <t>C67N1000035</t>
  </si>
  <si>
    <t>C62N1000263</t>
  </si>
  <si>
    <t>C6687009157</t>
  </si>
  <si>
    <t>C8620009883</t>
  </si>
  <si>
    <t>C6056005150</t>
  </si>
  <si>
    <t>C64N1000617</t>
  </si>
  <si>
    <t>C49N1000782</t>
  </si>
  <si>
    <t>C7984016942</t>
  </si>
  <si>
    <t>C6414004816</t>
  </si>
  <si>
    <t>C74N1000123</t>
  </si>
  <si>
    <t>C86N1000716</t>
  </si>
  <si>
    <t>C83N1000411</t>
  </si>
  <si>
    <t>C92N1000428</t>
  </si>
  <si>
    <t>C82N1000198</t>
  </si>
  <si>
    <t>C4505017348</t>
  </si>
  <si>
    <t>C58N1000353</t>
  </si>
  <si>
    <t>C72N1000984</t>
  </si>
  <si>
    <t>C70N1001218</t>
  </si>
  <si>
    <t>C92N1000670</t>
  </si>
  <si>
    <t>C74N1000239</t>
  </si>
  <si>
    <t>C68N1000448</t>
  </si>
  <si>
    <t>C68N1000202</t>
  </si>
  <si>
    <t>C79N1002084</t>
  </si>
  <si>
    <t>C79N1001285</t>
  </si>
  <si>
    <t>C6874000430</t>
  </si>
  <si>
    <t>C6643015648</t>
  </si>
  <si>
    <t>C72N1000038</t>
  </si>
  <si>
    <t>C51N1000659</t>
  </si>
  <si>
    <t>C4833010301</t>
  </si>
  <si>
    <t>C70N1001382</t>
  </si>
  <si>
    <t>C60N1000308</t>
  </si>
  <si>
    <t>C91N1000760</t>
  </si>
  <si>
    <t>C82N1000036</t>
  </si>
  <si>
    <t>C74N1000775</t>
  </si>
  <si>
    <t>C6605016013</t>
  </si>
  <si>
    <t>C72N1000569</t>
  </si>
  <si>
    <t>C91N1000011</t>
  </si>
  <si>
    <t>C4462013744</t>
  </si>
  <si>
    <t>C67N1000108</t>
  </si>
  <si>
    <t>C89N1000551</t>
  </si>
  <si>
    <t>C8973002371</t>
  </si>
  <si>
    <t>C75N1002488</t>
  </si>
  <si>
    <t>C44N1000667</t>
  </si>
  <si>
    <t>C48N1000823</t>
  </si>
  <si>
    <t>C68N1000324</t>
  </si>
  <si>
    <t>C67N1000171</t>
  </si>
  <si>
    <t>C79N1002475</t>
  </si>
  <si>
    <t>C75N1000107</t>
  </si>
  <si>
    <t>C51N1000028</t>
  </si>
  <si>
    <t>C79N1002174</t>
  </si>
  <si>
    <t>C9675003237</t>
  </si>
  <si>
    <t>C6237015418</t>
  </si>
  <si>
    <t>C5408004261</t>
  </si>
  <si>
    <t>C75N1002187</t>
  </si>
  <si>
    <t>C9681018794</t>
  </si>
  <si>
    <t>C4698005187</t>
  </si>
  <si>
    <t>C54N1000276</t>
  </si>
  <si>
    <t>C6445006091</t>
  </si>
  <si>
    <t>C89N1000728</t>
  </si>
  <si>
    <t>C8964012696</t>
  </si>
  <si>
    <t>C96N1000008</t>
  </si>
  <si>
    <t>C5187000358</t>
  </si>
  <si>
    <t>C44N1000632</t>
  </si>
  <si>
    <t>C79N1000740</t>
  </si>
  <si>
    <t>C96N1000527</t>
  </si>
  <si>
    <t>C68N1000218</t>
  </si>
  <si>
    <t>C48N1001421</t>
  </si>
  <si>
    <t>C74N1000315</t>
  </si>
  <si>
    <t>C51N1001184</t>
  </si>
  <si>
    <t>C67N1000025</t>
  </si>
  <si>
    <t>C52N1001042</t>
  </si>
  <si>
    <t>C52N1000102</t>
  </si>
  <si>
    <t>C9171012767</t>
  </si>
  <si>
    <t>C52N2001311</t>
  </si>
  <si>
    <t>C54N1000240</t>
  </si>
  <si>
    <t>C75N1000174</t>
  </si>
  <si>
    <t>C64N1000868</t>
  </si>
  <si>
    <t>C70N1000136</t>
  </si>
  <si>
    <t>C6035002377</t>
  </si>
  <si>
    <t>C79N1005750</t>
  </si>
  <si>
    <t>C6826004956</t>
  </si>
  <si>
    <t>C7587002251</t>
  </si>
  <si>
    <t>C89N1000644</t>
  </si>
  <si>
    <t>C67N1000256</t>
  </si>
  <si>
    <t>C70N1001531</t>
  </si>
  <si>
    <t>C82N1000144</t>
  </si>
  <si>
    <t>C89N1001258</t>
  </si>
  <si>
    <t>C89N1001015</t>
  </si>
  <si>
    <t>C70N1000074</t>
  </si>
  <si>
    <t>C8758004344</t>
  </si>
  <si>
    <t>C75N1001521</t>
  </si>
  <si>
    <t>C79N1006144</t>
  </si>
  <si>
    <t>C80N1000329</t>
  </si>
  <si>
    <t>C44N1000037</t>
  </si>
  <si>
    <t>C56N1000677</t>
  </si>
  <si>
    <t>C66N1000417</t>
  </si>
  <si>
    <t>C52N1000293</t>
  </si>
  <si>
    <t>C54N1000824</t>
  </si>
  <si>
    <t>C4641015647</t>
  </si>
  <si>
    <t>C68N1000399</t>
  </si>
  <si>
    <t>C9652002816</t>
  </si>
  <si>
    <t>C56N1000439</t>
  </si>
  <si>
    <t>C54N1000460</t>
  </si>
  <si>
    <t>C5438001059</t>
  </si>
  <si>
    <t>C82N1000096</t>
  </si>
  <si>
    <t>C54N1000065</t>
  </si>
  <si>
    <t>C56N1000381</t>
  </si>
  <si>
    <t>C79N1002324</t>
  </si>
  <si>
    <t>C7591008304</t>
  </si>
  <si>
    <t>C49N1000389</t>
  </si>
  <si>
    <t>C70N1001502</t>
  </si>
  <si>
    <t>C79N1006994</t>
  </si>
  <si>
    <t>C84N1000473</t>
  </si>
  <si>
    <t>C79N1004740</t>
  </si>
  <si>
    <t>C86N1000657</t>
  </si>
  <si>
    <t>C6448019074</t>
  </si>
  <si>
    <t>C58N1000079</t>
  </si>
  <si>
    <t>C79N1006811</t>
  </si>
  <si>
    <t>C70N1001170</t>
  </si>
  <si>
    <t>C79N1005363</t>
  </si>
  <si>
    <t>C45N1000700</t>
  </si>
  <si>
    <t>C75N1000103</t>
  </si>
  <si>
    <t>C86N1000021</t>
  </si>
  <si>
    <t>C79N1006375</t>
  </si>
  <si>
    <t>C75N1002017</t>
  </si>
  <si>
    <t>C46N1000480</t>
  </si>
  <si>
    <t>C6026006085</t>
  </si>
  <si>
    <t>C79N1001865</t>
  </si>
  <si>
    <t>C46N1000603</t>
  </si>
  <si>
    <t>C67N1000138</t>
  </si>
  <si>
    <t>C4696003956</t>
  </si>
  <si>
    <t>C79N1002284</t>
  </si>
  <si>
    <t>C5423005063</t>
  </si>
  <si>
    <t>C79N1005821</t>
  </si>
  <si>
    <t>C4699001707</t>
  </si>
  <si>
    <t>C52N1001185</t>
  </si>
  <si>
    <t>C56N1000751</t>
  </si>
  <si>
    <t>C6280015493</t>
  </si>
  <si>
    <t>C8999013447</t>
  </si>
  <si>
    <t>C56N1000799</t>
  </si>
  <si>
    <t>C7433012550</t>
  </si>
  <si>
    <t>C7456001135</t>
  </si>
  <si>
    <t>C89N1000025</t>
  </si>
  <si>
    <t>C79N1005858</t>
  </si>
  <si>
    <t>C89N1000210</t>
  </si>
  <si>
    <t>C62N1000277</t>
  </si>
  <si>
    <t>C64N1000456</t>
  </si>
  <si>
    <t>C75N1000900</t>
  </si>
  <si>
    <t>C56N1000428</t>
  </si>
  <si>
    <t>C79N1001458</t>
  </si>
  <si>
    <t>C89N1001052</t>
  </si>
  <si>
    <t>C52N1000603</t>
  </si>
  <si>
    <t>C56N1000788</t>
  </si>
  <si>
    <t>C51N1000019</t>
  </si>
  <si>
    <t>C72N1000289</t>
  </si>
  <si>
    <t>C83N1000279</t>
  </si>
  <si>
    <t>C6495000799</t>
  </si>
  <si>
    <t>C79N2007844</t>
  </si>
  <si>
    <t>C49N1001179</t>
  </si>
  <si>
    <t>C70N1001132</t>
  </si>
  <si>
    <t>C68N1000401</t>
  </si>
  <si>
    <t>C48N1000599</t>
  </si>
  <si>
    <t>C7579008287</t>
  </si>
  <si>
    <t>C92N1000529</t>
  </si>
  <si>
    <t>C89N1001144</t>
  </si>
  <si>
    <t>C68N1000482</t>
  </si>
  <si>
    <t>C75N1002248</t>
  </si>
  <si>
    <t>C5233013533</t>
  </si>
  <si>
    <t>C8711012283</t>
  </si>
  <si>
    <t>C52N1001114</t>
  </si>
  <si>
    <t>C58N1000403</t>
  </si>
  <si>
    <t>C91N1000082</t>
  </si>
  <si>
    <t>C60N1000146</t>
  </si>
  <si>
    <t>C79N1006573</t>
  </si>
  <si>
    <t>C7094017696</t>
  </si>
  <si>
    <t>C4809009387</t>
  </si>
  <si>
    <t>C6813001390</t>
  </si>
  <si>
    <t>C89N1000763</t>
  </si>
  <si>
    <t>C6460009100</t>
  </si>
  <si>
    <t>C56N1000566</t>
  </si>
  <si>
    <t>C75N1000615</t>
  </si>
  <si>
    <t>C48N1000245</t>
  </si>
  <si>
    <t>C79N1007265</t>
  </si>
  <si>
    <t>C46N1000872</t>
  </si>
  <si>
    <t>C75N1002196</t>
  </si>
  <si>
    <t>C56N1000767</t>
  </si>
  <si>
    <t>C79N1002216</t>
  </si>
  <si>
    <t>C72N1000860</t>
  </si>
  <si>
    <t>C83N1000096</t>
  </si>
  <si>
    <t>C92N1000309</t>
  </si>
  <si>
    <t>C52N1000252</t>
  </si>
  <si>
    <t>C51N1001059</t>
  </si>
  <si>
    <t>C87N1000021</t>
  </si>
  <si>
    <t>C83N1000735</t>
  </si>
  <si>
    <t>C5250008863</t>
  </si>
  <si>
    <t>C9210013612</t>
  </si>
  <si>
    <t>C51N1000358</t>
  </si>
  <si>
    <t>C91N1001318</t>
  </si>
  <si>
    <t>C7996016313</t>
  </si>
  <si>
    <t>C44N1000052</t>
  </si>
  <si>
    <t>C56N1000258</t>
  </si>
  <si>
    <t>C58N1000284</t>
  </si>
  <si>
    <t>C7525018974</t>
  </si>
  <si>
    <t>C87N1000050</t>
  </si>
  <si>
    <t>C9199017584</t>
  </si>
  <si>
    <t>C49N1000295</t>
  </si>
  <si>
    <t>C51N1000664</t>
  </si>
  <si>
    <t>C56N1000910</t>
  </si>
  <si>
    <t>C58N1000017</t>
  </si>
  <si>
    <t>C72N1000449</t>
  </si>
  <si>
    <t>C84N1000514</t>
  </si>
  <si>
    <t>C79N1005248</t>
  </si>
  <si>
    <t>C62N1000253</t>
  </si>
  <si>
    <t>C89N1001082</t>
  </si>
  <si>
    <t>C79N1005491</t>
  </si>
  <si>
    <t>C48N1001006</t>
  </si>
  <si>
    <t>C79N1001210</t>
  </si>
  <si>
    <t>C74N1000391</t>
  </si>
  <si>
    <t>C68N1000128</t>
  </si>
  <si>
    <t>C8764018568</t>
  </si>
  <si>
    <t>C79N1006785</t>
  </si>
  <si>
    <t>C91N1000822</t>
  </si>
  <si>
    <t>C89N1000523</t>
  </si>
  <si>
    <t>C79N1001491</t>
  </si>
  <si>
    <t>C92N1000364</t>
  </si>
  <si>
    <t>C75N1001955</t>
  </si>
  <si>
    <t>C51N1000782</t>
  </si>
  <si>
    <t>C68N1000891</t>
  </si>
  <si>
    <t>C86N1000324</t>
  </si>
  <si>
    <t>C9659004841</t>
  </si>
  <si>
    <t>C75N1001099</t>
  </si>
  <si>
    <t>C86N1000459</t>
  </si>
  <si>
    <t>C70N1001367</t>
  </si>
  <si>
    <t>C8053017148</t>
  </si>
  <si>
    <t>C94N1000334</t>
  </si>
  <si>
    <t>C45N1000203</t>
  </si>
  <si>
    <t>C79N1003700</t>
  </si>
  <si>
    <t>C86N1000677</t>
  </si>
  <si>
    <t>C58N1000407</t>
  </si>
  <si>
    <t>C64N1000317</t>
  </si>
  <si>
    <t>C83N1000979</t>
  </si>
  <si>
    <t>C70N1001529</t>
  </si>
  <si>
    <t>C45N1000730</t>
  </si>
  <si>
    <t>C64N1000584</t>
  </si>
  <si>
    <t>C7918014916</t>
  </si>
  <si>
    <t>C62N1000208</t>
  </si>
  <si>
    <t>C7994017151</t>
  </si>
  <si>
    <t>C64N1000761</t>
  </si>
  <si>
    <t>C56N1000396</t>
  </si>
  <si>
    <t>C79N1000154</t>
  </si>
  <si>
    <t>C51N1000413</t>
  </si>
  <si>
    <t>C44N1000860</t>
  </si>
  <si>
    <t>C5800013117</t>
  </si>
  <si>
    <t>C64N1000469</t>
  </si>
  <si>
    <t>C6675018977</t>
  </si>
  <si>
    <t>C7912018145</t>
  </si>
  <si>
    <t>C79N1000808</t>
  </si>
  <si>
    <t>C79N1006362</t>
  </si>
  <si>
    <t>C7495017447</t>
  </si>
  <si>
    <t>C87N1000180</t>
  </si>
  <si>
    <t>C70N1000378</t>
  </si>
  <si>
    <t>C8979011710</t>
  </si>
  <si>
    <t>C48N1000567</t>
  </si>
  <si>
    <t>C72N1000460</t>
  </si>
  <si>
    <t>C79N1002271</t>
  </si>
  <si>
    <t>C79N1005731</t>
  </si>
  <si>
    <t>C75N1001063</t>
  </si>
  <si>
    <t>C83N1000200</t>
  </si>
  <si>
    <t>C79N1000935</t>
  </si>
  <si>
    <t>C64N1000752</t>
  </si>
  <si>
    <t>C66N1000907</t>
  </si>
  <si>
    <t>C44N1000570</t>
  </si>
  <si>
    <t>C46N1000569</t>
  </si>
  <si>
    <t>C89N1001300</t>
  </si>
  <si>
    <t>C91N1000513</t>
  </si>
  <si>
    <t>C83N1000546</t>
  </si>
  <si>
    <t>C96N1000301</t>
  </si>
  <si>
    <t>C4447018163</t>
  </si>
  <si>
    <t>C49N1000251</t>
  </si>
  <si>
    <t>C52N2001321</t>
  </si>
  <si>
    <t>C70N1000449</t>
  </si>
  <si>
    <t>C51N1000198</t>
  </si>
  <si>
    <t>C8736018914</t>
  </si>
  <si>
    <t>C83N1000038</t>
  </si>
  <si>
    <t>C8367008028</t>
  </si>
  <si>
    <t>C79N1005484</t>
  </si>
  <si>
    <t>C66N1000425</t>
  </si>
  <si>
    <t>C79N1007309</t>
  </si>
  <si>
    <t>C64N1000838</t>
  </si>
  <si>
    <t>C89N1000648</t>
  </si>
  <si>
    <t>C79N1001779</t>
  </si>
  <si>
    <t>C8975017281</t>
  </si>
  <si>
    <t>C45N1000660</t>
  </si>
  <si>
    <t>C91N1000686</t>
  </si>
  <si>
    <t>C7548003266</t>
  </si>
  <si>
    <t>C44N1000379</t>
  </si>
  <si>
    <t>C92N1000215</t>
  </si>
  <si>
    <t>C83N1000612</t>
  </si>
  <si>
    <t>C79N1006422</t>
  </si>
  <si>
    <t>C4540011318</t>
  </si>
  <si>
    <t>C7412017458</t>
  </si>
  <si>
    <t>C91N1000142</t>
  </si>
  <si>
    <t>C70N1000626</t>
  </si>
  <si>
    <t>C5214005317</t>
  </si>
  <si>
    <t>C84N1000007</t>
  </si>
  <si>
    <t>C60N1000421</t>
  </si>
  <si>
    <t>C79N1000863</t>
  </si>
  <si>
    <t>C7949017708</t>
  </si>
  <si>
    <t>C6845012098</t>
  </si>
  <si>
    <t>C4506014675</t>
  </si>
  <si>
    <t>C58N1000500</t>
  </si>
  <si>
    <t>C51N1000372</t>
  </si>
  <si>
    <t>C51N1001002</t>
  </si>
  <si>
    <t>C68N1000851</t>
  </si>
  <si>
    <t>C94N1000101</t>
  </si>
  <si>
    <t>C8289013562</t>
  </si>
  <si>
    <t>C9145006750</t>
  </si>
  <si>
    <t>C49N1000008</t>
  </si>
  <si>
    <t>C68N1000168</t>
  </si>
  <si>
    <t>C5233010325</t>
  </si>
  <si>
    <t>C79N1000283</t>
  </si>
  <si>
    <t>C9230013131</t>
  </si>
  <si>
    <t>C45N1000141</t>
  </si>
  <si>
    <t>C9229016941</t>
  </si>
  <si>
    <t>C44N1000216</t>
  </si>
  <si>
    <t>C45N1000609</t>
  </si>
  <si>
    <t>C5490014445</t>
  </si>
  <si>
    <t>C56N1000562</t>
  </si>
  <si>
    <t>C83N1000127</t>
  </si>
  <si>
    <t>C86N1000386</t>
  </si>
  <si>
    <t>C5231011979</t>
  </si>
  <si>
    <t>C68N1000632</t>
  </si>
  <si>
    <t>C4945013685</t>
  </si>
  <si>
    <t>C80N1000232</t>
  </si>
  <si>
    <t>C75N1000931</t>
  </si>
  <si>
    <t>C82N1000720</t>
  </si>
  <si>
    <t>C96N1000052</t>
  </si>
  <si>
    <t>C51N1000285</t>
  </si>
  <si>
    <t>C7963018590</t>
  </si>
  <si>
    <t>C48N1000335</t>
  </si>
  <si>
    <t>C92N1000959</t>
  </si>
  <si>
    <t>C68N1000301</t>
  </si>
  <si>
    <t>C6678002600</t>
  </si>
  <si>
    <t>C91N1000609</t>
  </si>
  <si>
    <t>C54N1000241</t>
  </si>
  <si>
    <t>C7544013889</t>
  </si>
  <si>
    <t>C6022003940</t>
  </si>
  <si>
    <t>C79N1000317</t>
  </si>
  <si>
    <t>C68N1000996</t>
  </si>
  <si>
    <t>C48N1001735</t>
  </si>
  <si>
    <t>C44N1000711</t>
  </si>
  <si>
    <t>C72N1000962</t>
  </si>
  <si>
    <t>C79N1006490</t>
  </si>
  <si>
    <t>C75N1001935</t>
  </si>
  <si>
    <t>C64N1000574</t>
  </si>
  <si>
    <t>C64N2001108</t>
  </si>
  <si>
    <t>C54N1000045</t>
  </si>
  <si>
    <t>C7081010794</t>
  </si>
  <si>
    <t>C44N1000946</t>
  </si>
  <si>
    <t>C9271003470</t>
  </si>
  <si>
    <t>C44N1000039</t>
  </si>
  <si>
    <t>C60N1000670</t>
  </si>
  <si>
    <t>C6637013844</t>
  </si>
  <si>
    <t>C79N1006551</t>
  </si>
  <si>
    <t>C79N1006575</t>
  </si>
  <si>
    <t>C52N2001323</t>
  </si>
  <si>
    <t>C83N1000202</t>
  </si>
  <si>
    <t>C86N1000088</t>
  </si>
  <si>
    <t>C79N1006152</t>
  </si>
  <si>
    <t>C51N1000144</t>
  </si>
  <si>
    <t>C7928006724</t>
  </si>
  <si>
    <t>C44N1000444</t>
  </si>
  <si>
    <t>C5256007346</t>
  </si>
  <si>
    <t>C75N1001021</t>
  </si>
  <si>
    <t>C70N1000406</t>
  </si>
  <si>
    <t>C5430015163</t>
  </si>
  <si>
    <t>C79N1006383</t>
  </si>
  <si>
    <t>C52N1000506</t>
  </si>
  <si>
    <t>C70N1001208</t>
  </si>
  <si>
    <t>C95N1000188</t>
  </si>
  <si>
    <t>C5268001885</t>
  </si>
  <si>
    <t>C7903015786</t>
  </si>
  <si>
    <t>C4952010932</t>
  </si>
  <si>
    <t>C66N1000902</t>
  </si>
  <si>
    <t>C51N1001168</t>
  </si>
  <si>
    <t>C66N1001143</t>
  </si>
  <si>
    <t>C68N1000305</t>
  </si>
  <si>
    <t>C70N1001412</t>
  </si>
  <si>
    <t>C7942011168</t>
  </si>
  <si>
    <t>C58N1000245</t>
  </si>
  <si>
    <t>C79N1005939</t>
  </si>
  <si>
    <t>C94N2000588</t>
  </si>
  <si>
    <t>C58N1000117</t>
  </si>
  <si>
    <t>C44N1001016</t>
  </si>
  <si>
    <t>C79N1002051</t>
  </si>
  <si>
    <t>C70N1000051</t>
  </si>
  <si>
    <t>C56N1000627</t>
  </si>
  <si>
    <t>C6876008914</t>
  </si>
  <si>
    <t>C7511017971</t>
  </si>
  <si>
    <t>C87N1000144</t>
  </si>
  <si>
    <t>C79N1004516</t>
  </si>
  <si>
    <t>C79N1005936</t>
  </si>
  <si>
    <t>C8478016318</t>
  </si>
  <si>
    <t>C72N1000372</t>
  </si>
  <si>
    <t>C91N1000231</t>
  </si>
  <si>
    <t>C89N1000356</t>
  </si>
  <si>
    <t>C92N1000203</t>
  </si>
  <si>
    <t>C64N1000240</t>
  </si>
  <si>
    <t>C86N1000795</t>
  </si>
  <si>
    <t>C66N1000945</t>
  </si>
  <si>
    <t>C75N1001743</t>
  </si>
  <si>
    <t>C91N1001110</t>
  </si>
  <si>
    <t>C7217018420</t>
  </si>
  <si>
    <t>C48N1001520</t>
  </si>
  <si>
    <t>C52N1000353</t>
  </si>
  <si>
    <t>C70N1001067</t>
  </si>
  <si>
    <t>C79N1001828</t>
  </si>
  <si>
    <t>C8076016298</t>
  </si>
  <si>
    <t>C45N1000080</t>
  </si>
  <si>
    <t>C82N1000347</t>
  </si>
  <si>
    <t>C91N1000883</t>
  </si>
  <si>
    <t>C64N1000920</t>
  </si>
  <si>
    <t>C79N1007130</t>
  </si>
  <si>
    <t>C68N1000626</t>
  </si>
  <si>
    <t>C79N1007437</t>
  </si>
  <si>
    <t>C68N1000693</t>
  </si>
  <si>
    <t>C48N1000534</t>
  </si>
  <si>
    <t>C89N1001337</t>
  </si>
  <si>
    <t>C94N1000216</t>
  </si>
  <si>
    <t>C8311007112</t>
  </si>
  <si>
    <t>C95N1000089</t>
  </si>
  <si>
    <t>C48N1000032</t>
  </si>
  <si>
    <t>C6472012488</t>
  </si>
  <si>
    <t>C49N1000689</t>
  </si>
  <si>
    <t>C79N1001675</t>
  </si>
  <si>
    <t>C79N1002465</t>
  </si>
  <si>
    <t>C84N1000047</t>
  </si>
  <si>
    <t>C66N1001025</t>
  </si>
  <si>
    <t>C91N1000649</t>
  </si>
  <si>
    <t>C68N1000826</t>
  </si>
  <si>
    <t>C96N1000256</t>
  </si>
  <si>
    <t>C79N1002982</t>
  </si>
  <si>
    <t>C79N1000699</t>
  </si>
  <si>
    <t>C9192009304</t>
  </si>
  <si>
    <t>C52N1000200</t>
  </si>
  <si>
    <t>C92N1000972</t>
  </si>
  <si>
    <t>C44N1000624</t>
  </si>
  <si>
    <t>C5184010702</t>
  </si>
  <si>
    <t>C5197009815</t>
  </si>
  <si>
    <t>C75N1000160</t>
  </si>
  <si>
    <t>C75N1001754</t>
  </si>
  <si>
    <t>C79N1006350</t>
  </si>
  <si>
    <t>C6653004722</t>
  </si>
  <si>
    <t>C94N1000071</t>
  </si>
  <si>
    <t>C79N1002991</t>
  </si>
  <si>
    <t>C48N1000246</t>
  </si>
  <si>
    <t>C66N1000744</t>
  </si>
  <si>
    <t>C51N1000912</t>
  </si>
  <si>
    <t>C66N1000313</t>
  </si>
  <si>
    <t>C79N1000642</t>
  </si>
  <si>
    <t>C79N1001456</t>
  </si>
  <si>
    <t>C6683010374</t>
  </si>
  <si>
    <t>C8640013048</t>
  </si>
  <si>
    <t>C79N1006795</t>
  </si>
  <si>
    <t>C79N1002607</t>
  </si>
  <si>
    <t>C82N1000040</t>
  </si>
  <si>
    <t>C6808002997</t>
  </si>
  <si>
    <t>C75N1001512</t>
  </si>
  <si>
    <t>C48N1000371</t>
  </si>
  <si>
    <t>C64N1001091</t>
  </si>
  <si>
    <t>C79N1007750</t>
  </si>
  <si>
    <t>C8681003909</t>
  </si>
  <si>
    <t>C83N1000147</t>
  </si>
  <si>
    <t>C51N1000003</t>
  </si>
  <si>
    <t>C5676009310</t>
  </si>
  <si>
    <t>C48N1001144</t>
  </si>
  <si>
    <t>C52N1000855</t>
  </si>
  <si>
    <t>C94N1000494</t>
  </si>
  <si>
    <t>C5160007399</t>
  </si>
  <si>
    <t>C48N1000338</t>
  </si>
  <si>
    <t>C8226012595</t>
  </si>
  <si>
    <t>C58N1000233</t>
  </si>
  <si>
    <t>C48N1000670</t>
  </si>
  <si>
    <t>C8962017654</t>
  </si>
  <si>
    <t>C79N1006584</t>
  </si>
  <si>
    <t>C4979004238</t>
  </si>
  <si>
    <t>C79N1001478</t>
  </si>
  <si>
    <t>C7511015066</t>
  </si>
  <si>
    <t>C4631004677</t>
  </si>
  <si>
    <t>C9216017580</t>
  </si>
  <si>
    <t>C48N1001414</t>
  </si>
  <si>
    <t>C56N1000181</t>
  </si>
  <si>
    <t>C7959000898</t>
  </si>
  <si>
    <t>C82N1000005</t>
  </si>
  <si>
    <t>C7406015545</t>
  </si>
  <si>
    <t>C8743012836</t>
  </si>
  <si>
    <t>C79N1000517</t>
  </si>
  <si>
    <t>C79N1006294</t>
  </si>
  <si>
    <t>C48N1001631</t>
  </si>
  <si>
    <t>C8352015982</t>
  </si>
  <si>
    <t>C67N1000142</t>
  </si>
  <si>
    <t>C91N1000668</t>
  </si>
  <si>
    <t>C8327007801</t>
  </si>
  <si>
    <t>C92N1000289</t>
  </si>
  <si>
    <t>C82N1000056</t>
  </si>
  <si>
    <t>C72N1001272</t>
  </si>
  <si>
    <t>C9207017661</t>
  </si>
  <si>
    <t>C66N1000269</t>
  </si>
  <si>
    <t>C67N1000383</t>
  </si>
  <si>
    <t>C70N1000115</t>
  </si>
  <si>
    <t>C7907017921</t>
  </si>
  <si>
    <t>C79N1001327</t>
  </si>
  <si>
    <t>C83N1000033</t>
  </si>
  <si>
    <t>C51N1001154</t>
  </si>
  <si>
    <t>C5656008808</t>
  </si>
  <si>
    <t>C5166003754</t>
  </si>
  <si>
    <t>C48N1001789</t>
  </si>
  <si>
    <t>C70N1000049</t>
  </si>
  <si>
    <t>C67N1000193</t>
  </si>
  <si>
    <t>C64N1001008</t>
  </si>
  <si>
    <t>C68N1001024</t>
  </si>
  <si>
    <t>C79N1004761</t>
  </si>
  <si>
    <t>C7996017014</t>
  </si>
  <si>
    <t>C72N1000312</t>
  </si>
  <si>
    <t>C7060015258</t>
  </si>
  <si>
    <t>C56N1000290</t>
  </si>
  <si>
    <t>C82N1000209</t>
  </si>
  <si>
    <t>C75N1001033</t>
  </si>
  <si>
    <t>C52N1000370</t>
  </si>
  <si>
    <t>C62N1000111</t>
  </si>
  <si>
    <t>C62N1000099</t>
  </si>
  <si>
    <t>C7518015724</t>
  </si>
  <si>
    <t>C89N1000809</t>
  </si>
  <si>
    <t>C72N1000246</t>
  </si>
  <si>
    <t>C54N1000616</t>
  </si>
  <si>
    <t>C46N1001038</t>
  </si>
  <si>
    <t>C72N1001198</t>
  </si>
  <si>
    <t>C6654008595</t>
  </si>
  <si>
    <t>C79N1001164</t>
  </si>
  <si>
    <t>C7409008002</t>
  </si>
  <si>
    <t>C8969019116</t>
  </si>
  <si>
    <t>C48N1000585</t>
  </si>
  <si>
    <t>C51N1000847</t>
  </si>
  <si>
    <t>C5273010676</t>
  </si>
  <si>
    <t>C70N1001675</t>
  </si>
  <si>
    <t>C66N1000223</t>
  </si>
  <si>
    <t>C79N1005738</t>
  </si>
  <si>
    <t>C79N1005945</t>
  </si>
  <si>
    <t>C79N1007618</t>
  </si>
  <si>
    <t>C6041001025</t>
  </si>
  <si>
    <t>C54N1000770</t>
  </si>
  <si>
    <t>C89N1000650</t>
  </si>
  <si>
    <t>C49N1000229</t>
  </si>
  <si>
    <t>C51N1000738</t>
  </si>
  <si>
    <t>C79N1003511</t>
  </si>
  <si>
    <t>C6687015335</t>
  </si>
  <si>
    <t>C92N1000427</t>
  </si>
  <si>
    <t>C5287005885</t>
  </si>
  <si>
    <t>C83N1000372</t>
  </si>
  <si>
    <t>C79N1006786</t>
  </si>
  <si>
    <t>C48N1000292</t>
  </si>
  <si>
    <t>C48N1000555</t>
  </si>
  <si>
    <t>C75N1002241</t>
  </si>
  <si>
    <t>C67N1000391</t>
  </si>
  <si>
    <t>C79N1005405</t>
  </si>
  <si>
    <t>C51N1000255</t>
  </si>
  <si>
    <t>C9114008950</t>
  </si>
  <si>
    <t>C75N1001327</t>
  </si>
  <si>
    <t>C5679004269</t>
  </si>
  <si>
    <t>C95N1000120</t>
  </si>
  <si>
    <t>C74N1000234</t>
  </si>
  <si>
    <t>C7912008212</t>
  </si>
  <si>
    <t>C79N1001835</t>
  </si>
  <si>
    <t>C86N1000087</t>
  </si>
  <si>
    <t>C79N1005064</t>
  </si>
  <si>
    <t>C8269002826</t>
  </si>
  <si>
    <t>C68N1000475</t>
  </si>
  <si>
    <t>C56N1000670</t>
  </si>
  <si>
    <t>C67N1000226</t>
  </si>
  <si>
    <t>C5231008880</t>
  </si>
  <si>
    <t>C83N1000962</t>
  </si>
  <si>
    <t>C48N1001385</t>
  </si>
  <si>
    <t>C5219005878</t>
  </si>
  <si>
    <t>C95N1000206</t>
  </si>
  <si>
    <t>C54N1000129</t>
  </si>
  <si>
    <t>C79N1007262</t>
  </si>
  <si>
    <t>C7099011155</t>
  </si>
  <si>
    <t>C82N1000293</t>
  </si>
  <si>
    <t>C58N1000445</t>
  </si>
  <si>
    <t>C48N1000144</t>
  </si>
  <si>
    <t>C75N1002062</t>
  </si>
  <si>
    <t>C83N1000840</t>
  </si>
  <si>
    <t>C89N1001128</t>
  </si>
  <si>
    <t>C96N1000083</t>
  </si>
  <si>
    <t>C60N1000378</t>
  </si>
  <si>
    <t>C8029016461</t>
  </si>
  <si>
    <t>C74N1000660</t>
  </si>
  <si>
    <t>C87N1000399</t>
  </si>
  <si>
    <t>C51N1000698</t>
  </si>
  <si>
    <t>C45N1000134</t>
  </si>
  <si>
    <t>C75N1002279</t>
  </si>
  <si>
    <t>C70N1001177</t>
  </si>
  <si>
    <t>C8727012802</t>
  </si>
  <si>
    <t>C54N1000202</t>
  </si>
  <si>
    <t>C54N1000871</t>
  </si>
  <si>
    <t>C7924017366</t>
  </si>
  <si>
    <t>C5223016631</t>
  </si>
  <si>
    <t>C75N1002120</t>
  </si>
  <si>
    <t>C4816011104</t>
  </si>
  <si>
    <t>C56N1000871</t>
  </si>
  <si>
    <t>C8921007031</t>
  </si>
  <si>
    <t>C82N1000733</t>
  </si>
  <si>
    <t>C75N1000928</t>
  </si>
  <si>
    <t>C82N1000394</t>
  </si>
  <si>
    <t>C5260012881</t>
  </si>
  <si>
    <t>C70N1001604</t>
  </si>
  <si>
    <t>C6431006375</t>
  </si>
  <si>
    <t>C7971013702</t>
  </si>
  <si>
    <t>C75N1002570</t>
  </si>
  <si>
    <t>C91N1000901</t>
  </si>
  <si>
    <t>C70N1001364</t>
  </si>
  <si>
    <t>C79N1001862</t>
  </si>
  <si>
    <t>C52N1000624</t>
  </si>
  <si>
    <t>C44N1000511</t>
  </si>
  <si>
    <t>C91N1000390</t>
  </si>
  <si>
    <t>C56N1000399</t>
  </si>
  <si>
    <t>C79N1000134</t>
  </si>
  <si>
    <t>C67N1000265</t>
  </si>
  <si>
    <t>C70N1001376</t>
  </si>
  <si>
    <t>C75N1000045</t>
  </si>
  <si>
    <t>C52N1000110</t>
  </si>
  <si>
    <t>C7934017147</t>
  </si>
  <si>
    <t>C79N1004558</t>
  </si>
  <si>
    <t>C5496012632</t>
  </si>
  <si>
    <t>C60N1000576</t>
  </si>
  <si>
    <t>C92N1000066</t>
  </si>
  <si>
    <t>C7542014882</t>
  </si>
  <si>
    <t>C54N1000092</t>
  </si>
  <si>
    <t>C64N1000233</t>
  </si>
  <si>
    <t>C9494017176</t>
  </si>
  <si>
    <t>C82N1000417</t>
  </si>
  <si>
    <t>C6425004869</t>
  </si>
  <si>
    <t>C72N1000789</t>
  </si>
  <si>
    <t>C75N1002232</t>
  </si>
  <si>
    <t>C48N1001131</t>
  </si>
  <si>
    <t>C75N1002306</t>
  </si>
  <si>
    <t>C64N1000485</t>
  </si>
  <si>
    <t>C5213011040</t>
  </si>
  <si>
    <t>C92N1000051</t>
  </si>
  <si>
    <t>C79N1003908</t>
  </si>
  <si>
    <t>C72N1001251</t>
  </si>
  <si>
    <t>C92N1001087</t>
  </si>
  <si>
    <t>C7569012412</t>
  </si>
  <si>
    <t>C75N1000111</t>
  </si>
  <si>
    <t>C95N1000145</t>
  </si>
  <si>
    <t>C64N1000589</t>
  </si>
  <si>
    <t>C86N1000397</t>
  </si>
  <si>
    <t>C7499006640</t>
  </si>
  <si>
    <t>C84N1000292</t>
  </si>
  <si>
    <t>C75N1000407</t>
  </si>
  <si>
    <t>C66N1001133</t>
  </si>
  <si>
    <t>C5899002557</t>
  </si>
  <si>
    <t>C6436011204</t>
  </si>
  <si>
    <t>C4422000290</t>
  </si>
  <si>
    <t>C7416000520</t>
  </si>
  <si>
    <t>C4617005356</t>
  </si>
  <si>
    <t>C70N1000067</t>
  </si>
  <si>
    <t>C62N1000036</t>
  </si>
  <si>
    <t>C75N1001144</t>
  </si>
  <si>
    <t>C48N1000562</t>
  </si>
  <si>
    <t>C5656005088</t>
  </si>
  <si>
    <t>C79N1004545</t>
  </si>
  <si>
    <t>C94N1000232</t>
  </si>
  <si>
    <t>C54N1000556</t>
  </si>
  <si>
    <t>C72N1000743</t>
  </si>
  <si>
    <t>C92N1000437</t>
  </si>
  <si>
    <t>C7906002138</t>
  </si>
  <si>
    <t>C75N1002271</t>
  </si>
  <si>
    <t>C56N1000314</t>
  </si>
  <si>
    <t>C66N1001111</t>
  </si>
  <si>
    <t>C60N1000100</t>
  </si>
  <si>
    <t>C89N2001503</t>
  </si>
  <si>
    <t>C60N1000027</t>
  </si>
  <si>
    <t>C68N1000293</t>
  </si>
  <si>
    <t>C80N1000103</t>
  </si>
  <si>
    <t>C51N1000440</t>
  </si>
  <si>
    <t>C6252018664</t>
  </si>
  <si>
    <t>C9465016725</t>
  </si>
  <si>
    <t>C64N1000735</t>
  </si>
  <si>
    <t>C79N1000870</t>
  </si>
  <si>
    <t>C94N1000038</t>
  </si>
  <si>
    <t>C79N1001594</t>
  </si>
  <si>
    <t>C46N1000137</t>
  </si>
  <si>
    <t>C64N1000930</t>
  </si>
  <si>
    <t>C75N1001287</t>
  </si>
  <si>
    <t>C5824015445</t>
  </si>
  <si>
    <t>C66N1001037</t>
  </si>
  <si>
    <t>C7067001302</t>
  </si>
  <si>
    <t>C79N1004810</t>
  </si>
  <si>
    <t>C68N1001000</t>
  </si>
  <si>
    <t>C8666002705</t>
  </si>
  <si>
    <t>C5464011864</t>
  </si>
  <si>
    <t>C6414006692</t>
  </si>
  <si>
    <t>C70N1001217</t>
  </si>
  <si>
    <t>C72N1000985</t>
  </si>
  <si>
    <t>C7964018318</t>
  </si>
  <si>
    <t>C7962014867</t>
  </si>
  <si>
    <t>C75N1002074</t>
  </si>
  <si>
    <t>C68N1000205</t>
  </si>
  <si>
    <t>C49N1000698</t>
  </si>
  <si>
    <t>C52N1000801</t>
  </si>
  <si>
    <t>C51N1000286</t>
  </si>
  <si>
    <t>C45N1000406</t>
  </si>
  <si>
    <t>C82N1000273</t>
  </si>
  <si>
    <t>C86N1000563</t>
  </si>
  <si>
    <t>C49N1000829</t>
  </si>
  <si>
    <t>C82N1000714</t>
  </si>
  <si>
    <t>C86N1000466</t>
  </si>
  <si>
    <t>C91N1000510</t>
  </si>
  <si>
    <t>C48N1000262</t>
  </si>
  <si>
    <t>C56N1000054</t>
  </si>
  <si>
    <t>C70N1000023</t>
  </si>
  <si>
    <t>C6221011976</t>
  </si>
  <si>
    <t>C49N1000510</t>
  </si>
  <si>
    <t>C70N1001339</t>
  </si>
  <si>
    <t>C91N1000012</t>
  </si>
  <si>
    <t>C6860008984</t>
  </si>
  <si>
    <t>C8980006809</t>
  </si>
  <si>
    <t>C96N1000122</t>
  </si>
  <si>
    <t>C5175017321</t>
  </si>
  <si>
    <t>C46N1000550</t>
  </si>
  <si>
    <t>C68N1000396</t>
  </si>
  <si>
    <t>C48N1000915</t>
  </si>
  <si>
    <t>C8058016700</t>
  </si>
  <si>
    <t>C52N1001252</t>
  </si>
  <si>
    <t>C56N1000032</t>
  </si>
  <si>
    <t>C72N1001160</t>
  </si>
  <si>
    <t>C89N1001301</t>
  </si>
  <si>
    <t>C4436004662</t>
  </si>
  <si>
    <t>C79N1001449</t>
  </si>
  <si>
    <t>C75N1001681</t>
  </si>
  <si>
    <t>C54N1000857</t>
  </si>
  <si>
    <t>C79N1002504</t>
  </si>
  <si>
    <t>C62N1000156</t>
  </si>
  <si>
    <t>C96N1000567</t>
  </si>
  <si>
    <t>C9130016953</t>
  </si>
  <si>
    <t>C62N1000436</t>
  </si>
  <si>
    <t>C66N1000271</t>
  </si>
  <si>
    <t>C48N1000575</t>
  </si>
  <si>
    <t>C60N1000205</t>
  </si>
  <si>
    <t>C83N1000740</t>
  </si>
  <si>
    <t>C51N1000590</t>
  </si>
  <si>
    <t>C60N1000215</t>
  </si>
  <si>
    <t>C48N1000710</t>
  </si>
  <si>
    <t>C79N1007612</t>
  </si>
  <si>
    <t>C5605013669</t>
  </si>
  <si>
    <t>C67N1000472</t>
  </si>
  <si>
    <t>C68N1000772</t>
  </si>
  <si>
    <t>C5655003162</t>
  </si>
  <si>
    <t>C4812010882</t>
  </si>
  <si>
    <t>C79N1006427</t>
  </si>
  <si>
    <t>C9108006200</t>
  </si>
  <si>
    <t>C58N1000469</t>
  </si>
  <si>
    <t>C79N1006202</t>
  </si>
  <si>
    <t>C67N1000455</t>
  </si>
  <si>
    <t>C80N1000946</t>
  </si>
  <si>
    <t>C54N1000879</t>
  </si>
  <si>
    <t>C8746009690</t>
  </si>
  <si>
    <t>C5297004983</t>
  </si>
  <si>
    <t>C83N1000128</t>
  </si>
  <si>
    <t>C95N1000105</t>
  </si>
  <si>
    <t>C66N1000548</t>
  </si>
  <si>
    <t>C5292007248</t>
  </si>
  <si>
    <t>C52N1000833</t>
  </si>
  <si>
    <t>C5229010177</t>
  </si>
  <si>
    <t>C79N1005328</t>
  </si>
  <si>
    <t>C70N1000244</t>
  </si>
  <si>
    <t>C91N1000638</t>
  </si>
  <si>
    <t>C86N1000408</t>
  </si>
  <si>
    <t>C7415018920</t>
  </si>
  <si>
    <t>C6693009261</t>
  </si>
  <si>
    <t>C7936015059</t>
  </si>
  <si>
    <t>C7980017511</t>
  </si>
  <si>
    <t>C92N1000425</t>
  </si>
  <si>
    <t>C54N1000788</t>
  </si>
  <si>
    <t>C66N1000180</t>
  </si>
  <si>
    <t>C45N1000706</t>
  </si>
  <si>
    <t>C72N1000719</t>
  </si>
  <si>
    <t>C6628010587</t>
  </si>
  <si>
    <t>C60N1000075</t>
  </si>
  <si>
    <t>C54N1000287</t>
  </si>
  <si>
    <t>C79N1006678</t>
  </si>
  <si>
    <t>C79N1004502</t>
  </si>
  <si>
    <t>C8786015978</t>
  </si>
  <si>
    <t>C96N1000117</t>
  </si>
  <si>
    <t>C44N1000863</t>
  </si>
  <si>
    <t>C70N1000594</t>
  </si>
  <si>
    <t>C66N1000019</t>
  </si>
  <si>
    <t>C74N1000854</t>
  </si>
  <si>
    <t>C74N1000108</t>
  </si>
  <si>
    <t>C70N1000379</t>
  </si>
  <si>
    <t>C75N1001321</t>
  </si>
  <si>
    <t>C66N1000381</t>
  </si>
  <si>
    <t>C52N1000797</t>
  </si>
  <si>
    <t>C52N1000862</t>
  </si>
  <si>
    <t>C54N1000674</t>
  </si>
  <si>
    <t>C79N1007152</t>
  </si>
  <si>
    <t>C75N1000179</t>
  </si>
  <si>
    <t>C7453016752</t>
  </si>
  <si>
    <t>C9109001206</t>
  </si>
  <si>
    <t>C7957014569</t>
  </si>
  <si>
    <t>C51N1000121</t>
  </si>
  <si>
    <t>C87N1000941</t>
  </si>
  <si>
    <t>C9132008947</t>
  </si>
  <si>
    <t>C48N1001041</t>
  </si>
  <si>
    <t>C79N1003964</t>
  </si>
  <si>
    <t>C5459019197</t>
  </si>
  <si>
    <t>C52N1001240</t>
  </si>
  <si>
    <t>C86N1000138</t>
  </si>
  <si>
    <t>C70N1000045</t>
  </si>
  <si>
    <t>C6438005886</t>
  </si>
  <si>
    <t>C45N1000013</t>
  </si>
  <si>
    <t>C6656013109</t>
  </si>
  <si>
    <t>C46N1000103</t>
  </si>
  <si>
    <t>C8225005992</t>
  </si>
  <si>
    <t>C84N1000062</t>
  </si>
  <si>
    <t>C8342007048</t>
  </si>
  <si>
    <t>C58N1000473</t>
  </si>
  <si>
    <t>C66N1001098</t>
  </si>
  <si>
    <t>C96N1000051</t>
  </si>
  <si>
    <t>C60N1000147</t>
  </si>
  <si>
    <t>C48N1000590</t>
  </si>
  <si>
    <t>C75N1002084</t>
  </si>
  <si>
    <t>C75N1000067</t>
  </si>
  <si>
    <t>C5250011924</t>
  </si>
  <si>
    <t>C79N1002653</t>
  </si>
  <si>
    <t>C49N1000242</t>
  </si>
  <si>
    <t>C56N1000040</t>
  </si>
  <si>
    <t>C79N1002747</t>
  </si>
  <si>
    <t>C7973017598</t>
  </si>
  <si>
    <t>C56N1000436</t>
  </si>
  <si>
    <t>C46N1000590</t>
  </si>
  <si>
    <t>C6664010457</t>
  </si>
  <si>
    <t>C96N1000583</t>
  </si>
  <si>
    <t>C80N1000846</t>
  </si>
  <si>
    <t>C92N1000892</t>
  </si>
  <si>
    <t>C79N1005748</t>
  </si>
  <si>
    <t>C7538015273</t>
  </si>
  <si>
    <t>C56N1000187</t>
  </si>
  <si>
    <t>C6879004705</t>
  </si>
  <si>
    <t>C52N1000125</t>
  </si>
  <si>
    <t>C79N1002190</t>
  </si>
  <si>
    <t>C49N1000118</t>
  </si>
  <si>
    <t>C52N1000626</t>
  </si>
  <si>
    <t>C52N1000034</t>
  </si>
  <si>
    <t>C9129001147</t>
  </si>
  <si>
    <t>C70N1000940</t>
  </si>
  <si>
    <t>C70N1000027</t>
  </si>
  <si>
    <t>C5222007847</t>
  </si>
  <si>
    <t>C79N1002404</t>
  </si>
  <si>
    <t>C8016018266</t>
  </si>
  <si>
    <t>C49N1000610</t>
  </si>
  <si>
    <t>C54N1000058</t>
  </si>
  <si>
    <t>C79N1005237</t>
  </si>
  <si>
    <t>C66N1000672</t>
  </si>
  <si>
    <t>C5406001514</t>
  </si>
  <si>
    <t>C79N1004088</t>
  </si>
  <si>
    <t>C5453000456</t>
  </si>
  <si>
    <t>C83N1000472</t>
  </si>
  <si>
    <t>C95N1000184</t>
  </si>
  <si>
    <t>C58N1000053</t>
  </si>
  <si>
    <t>C45N1000069</t>
  </si>
  <si>
    <t>C89N1000817</t>
  </si>
  <si>
    <t>C82N1000539</t>
  </si>
  <si>
    <t>C87N1001391</t>
  </si>
  <si>
    <t>C52N1000681</t>
  </si>
  <si>
    <t>C75N1001082</t>
  </si>
  <si>
    <t>C92N1000684</t>
  </si>
  <si>
    <t>C45N1000633</t>
  </si>
  <si>
    <t>C51N1000098</t>
  </si>
  <si>
    <t>C4867017871</t>
  </si>
  <si>
    <t>C86N1000376</t>
  </si>
  <si>
    <t>C72N1000373</t>
  </si>
  <si>
    <t>C91N1000992</t>
  </si>
  <si>
    <t>C92N1000503</t>
  </si>
  <si>
    <t>C49N1000209</t>
  </si>
  <si>
    <t>C75N1002117</t>
  </si>
  <si>
    <t>C64N1001017</t>
  </si>
  <si>
    <t>C8976015683</t>
  </si>
  <si>
    <t>C6673017407</t>
  </si>
  <si>
    <t>C9547015196</t>
  </si>
  <si>
    <t>C6642018856</t>
  </si>
  <si>
    <t>C79N1002619</t>
  </si>
  <si>
    <t>C83N1000653</t>
  </si>
  <si>
    <t>C75N1000312</t>
  </si>
  <si>
    <t>C54N1000167</t>
  </si>
  <si>
    <t>C7927013812</t>
  </si>
  <si>
    <t>C52N1000849</t>
  </si>
  <si>
    <t>C64N1000182</t>
  </si>
  <si>
    <t>C64N1000097</t>
  </si>
  <si>
    <t>C79N1005917</t>
  </si>
  <si>
    <t>C45N1000529</t>
  </si>
  <si>
    <t>C5106010444</t>
  </si>
  <si>
    <t>C8779016108</t>
  </si>
  <si>
    <t>C8074016946</t>
  </si>
  <si>
    <t>C54N1000642</t>
  </si>
  <si>
    <t>C6412007088</t>
  </si>
  <si>
    <t>C6725018448</t>
  </si>
  <si>
    <t>C83N1000150</t>
  </si>
  <si>
    <t>C8754008895</t>
  </si>
  <si>
    <t>C46N1000697</t>
  </si>
  <si>
    <t>C79N1000289</t>
  </si>
  <si>
    <t>C96N1000139</t>
  </si>
  <si>
    <t>C91N1000479</t>
  </si>
  <si>
    <t>C7030013363</t>
  </si>
  <si>
    <t>C70N1000428</t>
  </si>
  <si>
    <t>C79N2007893</t>
  </si>
  <si>
    <t>C79N1004807</t>
  </si>
  <si>
    <t>C96N1000359</t>
  </si>
  <si>
    <t>C72N1001191</t>
  </si>
  <si>
    <t>C5282004059</t>
  </si>
  <si>
    <t>C70N1000174</t>
  </si>
  <si>
    <t>C66N1000918</t>
  </si>
  <si>
    <t>C79N1006580</t>
  </si>
  <si>
    <t>C62N1000398</t>
  </si>
  <si>
    <t>C89N1000344</t>
  </si>
  <si>
    <t>C92N1000142</t>
  </si>
  <si>
    <t>C49N1001196</t>
  </si>
  <si>
    <t>C89N1001156</t>
  </si>
  <si>
    <t>C7429010665</t>
  </si>
  <si>
    <t>C83N1000522</t>
  </si>
  <si>
    <t>C6844009692</t>
  </si>
  <si>
    <t>C7998017896</t>
  </si>
  <si>
    <t>C5231010860</t>
  </si>
  <si>
    <t>C51N1000854</t>
  </si>
  <si>
    <t>C96N1000690</t>
  </si>
  <si>
    <t>C48N1000083</t>
  </si>
  <si>
    <t>C86N1000434</t>
  </si>
  <si>
    <t>C72N1000625</t>
  </si>
  <si>
    <t>C5433011490</t>
  </si>
  <si>
    <t>C9136001951</t>
  </si>
  <si>
    <t>C79N1000087</t>
  </si>
  <si>
    <t>C75N1002347</t>
  </si>
  <si>
    <t>C75N1000604</t>
  </si>
  <si>
    <t>C54N1000682</t>
  </si>
  <si>
    <t>C80N1000522</t>
  </si>
  <si>
    <t>C84N1000550</t>
  </si>
  <si>
    <t>C75N1002302</t>
  </si>
  <si>
    <t>C9291009090</t>
  </si>
  <si>
    <t>C6799000795</t>
  </si>
  <si>
    <t>C48N1000391</t>
  </si>
  <si>
    <t>C52N1000521</t>
  </si>
  <si>
    <t>C84N1000094</t>
  </si>
  <si>
    <t>C54N1000283</t>
  </si>
  <si>
    <t>C9665012002</t>
  </si>
  <si>
    <t>C79N1005959</t>
  </si>
  <si>
    <t>C92N1000410</t>
  </si>
  <si>
    <t>C8232001272</t>
  </si>
  <si>
    <t>C86N1000279</t>
  </si>
  <si>
    <t>C75N1001690</t>
  </si>
  <si>
    <t>C8240008629</t>
  </si>
  <si>
    <t>C79N1000552</t>
  </si>
  <si>
    <t>C9573017919</t>
  </si>
  <si>
    <t>C64N1000718</t>
  </si>
  <si>
    <t>C89N1000758</t>
  </si>
  <si>
    <t>C46N1000527</t>
  </si>
  <si>
    <t>C7997017143</t>
  </si>
  <si>
    <t>C87N1000347</t>
  </si>
  <si>
    <t>C68N1000888</t>
  </si>
  <si>
    <t>C84N1000068</t>
  </si>
  <si>
    <t>C44N1000641</t>
  </si>
  <si>
    <t>C83N1000282</t>
  </si>
  <si>
    <t>C79N1006804</t>
  </si>
  <si>
    <t>C5825010246</t>
  </si>
  <si>
    <t>C8789008450</t>
  </si>
  <si>
    <t>C79N1006928</t>
  </si>
  <si>
    <t>C79N1006914</t>
  </si>
  <si>
    <t>C5251000657</t>
  </si>
  <si>
    <t>C87N1000804</t>
  </si>
  <si>
    <t>C82N1000073</t>
  </si>
  <si>
    <t>C5114018342</t>
  </si>
  <si>
    <t>C52N1001282</t>
  </si>
  <si>
    <t>C67N1000201</t>
  </si>
  <si>
    <t>C91N1000104</t>
  </si>
  <si>
    <t>C87N1000047</t>
  </si>
  <si>
    <t>C79N1006253</t>
  </si>
  <si>
    <t>C6460017485</t>
  </si>
  <si>
    <t>C6653018898</t>
  </si>
  <si>
    <t>C70N1001058</t>
  </si>
  <si>
    <t>C46N1000968</t>
  </si>
  <si>
    <t>C56N1000539</t>
  </si>
  <si>
    <t>C86N1000358</t>
  </si>
  <si>
    <t>C79N1001156</t>
  </si>
  <si>
    <t>C94N1000242</t>
  </si>
  <si>
    <t>C7021011173</t>
  </si>
  <si>
    <t>C83N1000414</t>
  </si>
  <si>
    <t>C64N1000078</t>
  </si>
  <si>
    <t>C4902012490</t>
  </si>
  <si>
    <t>C70N1000173</t>
  </si>
  <si>
    <t>C86N1000741</t>
  </si>
  <si>
    <t>C64N1000291</t>
  </si>
  <si>
    <t>C51N1000556</t>
  </si>
  <si>
    <t>C64N1000816</t>
  </si>
  <si>
    <t>C64N1000950</t>
  </si>
  <si>
    <t>C92N1000536</t>
  </si>
  <si>
    <t>C49N1000590</t>
  </si>
  <si>
    <t>C92N1000596</t>
  </si>
  <si>
    <t>C96N1000462</t>
  </si>
  <si>
    <t>C79N1005167</t>
  </si>
  <si>
    <t>C80N1000762</t>
  </si>
  <si>
    <t>C75N1002324</t>
  </si>
  <si>
    <t>C75N1002269</t>
  </si>
  <si>
    <t>C96N1000423</t>
  </si>
  <si>
    <t>C8475017852</t>
  </si>
  <si>
    <t>C79N1005307</t>
  </si>
  <si>
    <t>C68N1000744</t>
  </si>
  <si>
    <t>C8005016980</t>
  </si>
  <si>
    <t>C48N1001368</t>
  </si>
  <si>
    <t>C6671005149</t>
  </si>
  <si>
    <t>C5627006186</t>
  </si>
  <si>
    <t>C52N1000901</t>
  </si>
  <si>
    <t>C79N1000582</t>
  </si>
  <si>
    <t>C96N1000276</t>
  </si>
  <si>
    <t>C74N1000026</t>
  </si>
  <si>
    <t>C82N1000261</t>
  </si>
  <si>
    <t>C75N1000465</t>
  </si>
  <si>
    <t>C94N1000133</t>
  </si>
  <si>
    <t>C89N1000015</t>
  </si>
  <si>
    <t>C5241001778</t>
  </si>
  <si>
    <t>C64N1000128</t>
  </si>
  <si>
    <t>C75N1000960</t>
  </si>
  <si>
    <t>C92N1000574</t>
  </si>
  <si>
    <t>C56N1000442</t>
  </si>
  <si>
    <t>C68N1000688</t>
  </si>
  <si>
    <t>C44N1000750</t>
  </si>
  <si>
    <t>C79N1003913</t>
  </si>
  <si>
    <t>C87N1000606</t>
  </si>
  <si>
    <t>C70N1000224</t>
  </si>
  <si>
    <t>C56N1000207</t>
  </si>
  <si>
    <t>C49N1000891</t>
  </si>
  <si>
    <t>C5810002353</t>
  </si>
  <si>
    <t>C83N1000855</t>
  </si>
  <si>
    <t>C4917004470</t>
  </si>
  <si>
    <t>C67N1000009</t>
  </si>
  <si>
    <t>C79N1001345</t>
  </si>
  <si>
    <t>C7991015074</t>
  </si>
  <si>
    <t>C7517002777</t>
  </si>
  <si>
    <t>C56N1000793</t>
  </si>
  <si>
    <t>C79N1003604</t>
  </si>
  <si>
    <t>C79N1000030</t>
  </si>
  <si>
    <t>C5175001627</t>
  </si>
  <si>
    <t>C6440010196</t>
  </si>
  <si>
    <t>C68N1000289</t>
  </si>
  <si>
    <t>C48N1000342</t>
  </si>
  <si>
    <t>C8793009147</t>
  </si>
  <si>
    <t>C80N1000739</t>
  </si>
  <si>
    <t>C56N1000666</t>
  </si>
  <si>
    <t>C79N1005052</t>
  </si>
  <si>
    <t>C84N1000318</t>
  </si>
  <si>
    <t>C82N1000054</t>
  </si>
  <si>
    <t>C51N1001133</t>
  </si>
  <si>
    <t>C4645001391</t>
  </si>
  <si>
    <t>C6727002400</t>
  </si>
  <si>
    <t>C96N1000006</t>
  </si>
  <si>
    <t>C89N1000305</t>
  </si>
  <si>
    <t>C6802007309</t>
  </si>
  <si>
    <t>C56N1001026</t>
  </si>
  <si>
    <t>C51N1000326</t>
  </si>
  <si>
    <t>C87N1001267</t>
  </si>
  <si>
    <t>C79N1004905</t>
  </si>
  <si>
    <t>C92N1000256</t>
  </si>
  <si>
    <t>C6604003411</t>
  </si>
  <si>
    <t>C51N1000045</t>
  </si>
  <si>
    <t>C4950003005</t>
  </si>
  <si>
    <t>C5239011773</t>
  </si>
  <si>
    <t>C79N1001782</t>
  </si>
  <si>
    <t>C79N1005841</t>
  </si>
  <si>
    <t>C8998004884</t>
  </si>
  <si>
    <t>C82N1000427</t>
  </si>
  <si>
    <t>C92N1000757</t>
  </si>
  <si>
    <t>C68N1001035</t>
  </si>
  <si>
    <t>C87N1000492</t>
  </si>
  <si>
    <t>C89N1000636</t>
  </si>
  <si>
    <t>C75N1000483</t>
  </si>
  <si>
    <t>C51N1000238</t>
  </si>
  <si>
    <t>C75N1001402</t>
  </si>
  <si>
    <t>C64N1001029</t>
  </si>
  <si>
    <t>C74N1000523</t>
  </si>
  <si>
    <t>C6420012496</t>
  </si>
  <si>
    <t>C46N1000086</t>
  </si>
  <si>
    <t>C48N1000731</t>
  </si>
  <si>
    <t>C83N1000399</t>
  </si>
  <si>
    <t>C7968017388</t>
  </si>
  <si>
    <t>C52N1000753</t>
  </si>
  <si>
    <t>C56N1000903</t>
  </si>
  <si>
    <t>C74N1000281</t>
  </si>
  <si>
    <t>C46N1000132</t>
  </si>
  <si>
    <t>C87N1000819</t>
  </si>
  <si>
    <t>C79N1007820</t>
  </si>
  <si>
    <t>C68N1000931</t>
  </si>
  <si>
    <t>C64N1000679</t>
  </si>
  <si>
    <t>C49N1000597</t>
  </si>
  <si>
    <t>C54N1000652</t>
  </si>
  <si>
    <t>C7972008151</t>
  </si>
  <si>
    <t>C6820012927</t>
  </si>
  <si>
    <t>C79N1007085</t>
  </si>
  <si>
    <t>C48N1000058</t>
  </si>
  <si>
    <t>C6659017199</t>
  </si>
  <si>
    <t>C79N1000118</t>
  </si>
  <si>
    <t>C79N1004494</t>
  </si>
  <si>
    <t>C79N1001303</t>
  </si>
  <si>
    <t>C82N1000718</t>
  </si>
  <si>
    <t>C7933015600</t>
  </si>
  <si>
    <t>C79N1005698</t>
  </si>
  <si>
    <t>C5468016583</t>
  </si>
  <si>
    <t>C52N1000246</t>
  </si>
  <si>
    <t>C72N1000474</t>
  </si>
  <si>
    <t>C79N1005621</t>
  </si>
  <si>
    <t>C52N1000055</t>
  </si>
  <si>
    <t>C79N1006391</t>
  </si>
  <si>
    <t>C79N1000505</t>
  </si>
  <si>
    <t>C91N1000866</t>
  </si>
  <si>
    <t>C91N1001304</t>
  </si>
  <si>
    <t>C8455017789</t>
  </si>
  <si>
    <t>C79N1001139</t>
  </si>
  <si>
    <t>C92N1000078</t>
  </si>
  <si>
    <t>C4546018967</t>
  </si>
  <si>
    <t>C6476008726</t>
  </si>
  <si>
    <t>C89N1000512</t>
  </si>
  <si>
    <t>C7955004793</t>
  </si>
  <si>
    <t>C46N1000831</t>
  </si>
  <si>
    <t>C72N1000717</t>
  </si>
  <si>
    <t>C46N1001097</t>
  </si>
  <si>
    <t>C5179001454</t>
  </si>
  <si>
    <t>C79N1005409</t>
  </si>
  <si>
    <t>C91N1001273</t>
  </si>
  <si>
    <t>C7554017811</t>
  </si>
  <si>
    <t>C66N1000723</t>
  </si>
  <si>
    <t>C91N1000514</t>
  </si>
  <si>
    <t>C79N1000691</t>
  </si>
  <si>
    <t>C79N1005269</t>
  </si>
  <si>
    <t>C48N1000684</t>
  </si>
  <si>
    <t>C70N1000832</t>
  </si>
  <si>
    <t>C7219000301</t>
  </si>
  <si>
    <t>C83N1000306</t>
  </si>
  <si>
    <t>C96N1000046</t>
  </si>
  <si>
    <t>C49N1000386</t>
  </si>
  <si>
    <t>C54N1000301</t>
  </si>
  <si>
    <t>C75N1001263</t>
  </si>
  <si>
    <t>C46N1000191</t>
  </si>
  <si>
    <t>C48N1001103</t>
  </si>
  <si>
    <t>C84N1000022</t>
  </si>
  <si>
    <t>C75N1001728</t>
  </si>
  <si>
    <t>C72N1001255</t>
  </si>
  <si>
    <t>C70N1001119</t>
  </si>
  <si>
    <t>C6897004131</t>
  </si>
  <si>
    <t>C48N1001201</t>
  </si>
  <si>
    <t>C67N1000271</t>
  </si>
  <si>
    <t>C91N1000789</t>
  </si>
  <si>
    <t>C6823002188</t>
  </si>
  <si>
    <t>C96N1000021</t>
  </si>
  <si>
    <t>C86N1000333</t>
  </si>
  <si>
    <t>C46N1000319</t>
  </si>
  <si>
    <t>C75N1001340</t>
  </si>
  <si>
    <t>C51N1001134</t>
  </si>
  <si>
    <t>C6446005625</t>
  </si>
  <si>
    <t>C9292015973</t>
  </si>
  <si>
    <t>C56N1000185</t>
  </si>
  <si>
    <t>C89N1000866</t>
  </si>
  <si>
    <t>C70N1001275</t>
  </si>
  <si>
    <t>C64N2001153</t>
  </si>
  <si>
    <t>C79N1007008</t>
  </si>
  <si>
    <t>C64N1000560</t>
  </si>
  <si>
    <t>C91N2001393</t>
  </si>
  <si>
    <t>C8776011719</t>
  </si>
  <si>
    <t>C52N1000635</t>
  </si>
  <si>
    <t>C60N1000315</t>
  </si>
  <si>
    <t>C89N1001271</t>
  </si>
  <si>
    <t>C80N1000529</t>
  </si>
  <si>
    <t>C87N1000550</t>
  </si>
  <si>
    <t>C7518001435</t>
  </si>
  <si>
    <t>C70N1001137</t>
  </si>
  <si>
    <t>C6602017340</t>
  </si>
  <si>
    <t>C87N1000483</t>
  </si>
  <si>
    <t>C62N1000003</t>
  </si>
  <si>
    <t>C92N1000617</t>
  </si>
  <si>
    <t>C86N1000125</t>
  </si>
  <si>
    <t>C9118015670</t>
  </si>
  <si>
    <t>C67N1000068</t>
  </si>
  <si>
    <t>C5605012888</t>
  </si>
  <si>
    <t>C6834007473</t>
  </si>
  <si>
    <t>C92N1000197</t>
  </si>
  <si>
    <t>C7536018764</t>
  </si>
  <si>
    <t>C64N1000468</t>
  </si>
  <si>
    <t>C74N1000519</t>
  </si>
  <si>
    <t>C6832007845</t>
  </si>
  <si>
    <t>C51N1000544</t>
  </si>
  <si>
    <t>C6228004534</t>
  </si>
  <si>
    <t>C79N1007509</t>
  </si>
  <si>
    <t>C96N1000804</t>
  </si>
  <si>
    <t>C5222015392</t>
  </si>
  <si>
    <t>C68N1000319</t>
  </si>
  <si>
    <t>C68N1001069</t>
  </si>
  <si>
    <t>C79N1000713</t>
  </si>
  <si>
    <t>C54N1000735</t>
  </si>
  <si>
    <t>C56N1000064</t>
  </si>
  <si>
    <t>C70N1000223</t>
  </si>
  <si>
    <t>C87N1000419</t>
  </si>
  <si>
    <t>C46N1000459</t>
  </si>
  <si>
    <t>C48N1000070</t>
  </si>
  <si>
    <t>C80N1000212</t>
  </si>
  <si>
    <t>C92N1000960</t>
  </si>
  <si>
    <t>C6245013163</t>
  </si>
  <si>
    <t>C86N1000661</t>
  </si>
  <si>
    <t>C7551014918</t>
  </si>
  <si>
    <t>C51N1001110</t>
  </si>
  <si>
    <t>C45N1000217</t>
  </si>
  <si>
    <t>C75N1000439</t>
  </si>
  <si>
    <t>C54N1000041</t>
  </si>
  <si>
    <t>C5654014149</t>
  </si>
  <si>
    <t>C79N1004562</t>
  </si>
  <si>
    <t>C70N1001362</t>
  </si>
  <si>
    <t>C70N1000055</t>
  </si>
  <si>
    <t>C9151014009</t>
  </si>
  <si>
    <t>C74N1000879</t>
  </si>
  <si>
    <t>C60N1000644</t>
  </si>
  <si>
    <t>C79N1005765</t>
  </si>
  <si>
    <t>C79N1005170</t>
  </si>
  <si>
    <t>C46N1000774</t>
  </si>
  <si>
    <t>C45N1000519</t>
  </si>
  <si>
    <t>C6667007071</t>
  </si>
  <si>
    <t>C54N1000026</t>
  </si>
  <si>
    <t>C75N1001560</t>
  </si>
  <si>
    <t>C67N1000377</t>
  </si>
  <si>
    <t>C4627002307</t>
  </si>
  <si>
    <t>C96N1000189</t>
  </si>
  <si>
    <t>C83N1000592</t>
  </si>
  <si>
    <t>C96N1000358</t>
  </si>
  <si>
    <t>C52N1000962</t>
  </si>
  <si>
    <t>C58N1000030</t>
  </si>
  <si>
    <t>C6804007550</t>
  </si>
  <si>
    <t>C96N1000516</t>
  </si>
  <si>
    <t>C4617001396</t>
  </si>
  <si>
    <t>C94N1000452</t>
  </si>
  <si>
    <t>C4854017616</t>
  </si>
  <si>
    <t>C49N1000508</t>
  </si>
  <si>
    <t>C75N1000472</t>
  </si>
  <si>
    <t>C79N1004215</t>
  </si>
  <si>
    <t>C79N1001507</t>
  </si>
  <si>
    <t>C79N1005966</t>
  </si>
  <si>
    <t>C6655005429</t>
  </si>
  <si>
    <t>C7079013348</t>
  </si>
  <si>
    <t>C82N1000166</t>
  </si>
  <si>
    <t>C87N1001173</t>
  </si>
  <si>
    <t>C48N1000996</t>
  </si>
  <si>
    <t>C64N1000521</t>
  </si>
  <si>
    <t>C5259012123</t>
  </si>
  <si>
    <t>C8614018146</t>
  </si>
  <si>
    <t>C56N1000754</t>
  </si>
  <si>
    <t>C9285006156</t>
  </si>
  <si>
    <t>C9278010321</t>
  </si>
  <si>
    <t>C4462006227</t>
  </si>
  <si>
    <t>C66N1000779</t>
  </si>
  <si>
    <t>C4986001006</t>
  </si>
  <si>
    <t>C7501005102</t>
  </si>
  <si>
    <t>C75N1001038</t>
  </si>
  <si>
    <t>C79N1005545</t>
  </si>
  <si>
    <t>C54N1000315</t>
  </si>
  <si>
    <t>C74N1000636</t>
  </si>
  <si>
    <t>C49N1000490</t>
  </si>
  <si>
    <t>C66N1000044</t>
  </si>
  <si>
    <t>C79N1007052</t>
  </si>
  <si>
    <t>C8704012544</t>
  </si>
  <si>
    <t>C58N1000031</t>
  </si>
  <si>
    <t>C75N1000520</t>
  </si>
  <si>
    <t>C62N1000061</t>
  </si>
  <si>
    <t>C4628001129</t>
  </si>
  <si>
    <t>C8959001178</t>
  </si>
  <si>
    <t>C7495018188</t>
  </si>
  <si>
    <t>C5128010416</t>
  </si>
  <si>
    <t>C79N1005886</t>
  </si>
  <si>
    <t>C79N1001976</t>
  </si>
  <si>
    <t>C54N1000291</t>
  </si>
  <si>
    <t>C8965017253</t>
  </si>
  <si>
    <t>C75N1002879</t>
  </si>
  <si>
    <t>C6453005616</t>
  </si>
  <si>
    <t>C60N1000029</t>
  </si>
  <si>
    <t>C66N1001178</t>
  </si>
  <si>
    <t>C58N1000489</t>
  </si>
  <si>
    <t>C8672009440</t>
  </si>
  <si>
    <t>C72N1000299</t>
  </si>
  <si>
    <t>C74N1000001</t>
  </si>
  <si>
    <t>C68N1000263</t>
  </si>
  <si>
    <t>C66N1000993</t>
  </si>
  <si>
    <t>C58N1000252</t>
  </si>
  <si>
    <t>C79N1002906</t>
  </si>
  <si>
    <t>C66N1000611</t>
  </si>
  <si>
    <t>C44N1000439</t>
  </si>
  <si>
    <t>C92N1000206</t>
  </si>
  <si>
    <t>C79N1006495</t>
  </si>
  <si>
    <t>C6836005208</t>
  </si>
  <si>
    <t>C8432007022</t>
  </si>
  <si>
    <t>C87N1000365</t>
  </si>
  <si>
    <t>C62N1000108</t>
  </si>
  <si>
    <t>C52N2001314</t>
  </si>
  <si>
    <t>C54N1000244</t>
  </si>
  <si>
    <t>C70N1001561</t>
  </si>
  <si>
    <t>C54N1000245</t>
  </si>
  <si>
    <t>C92N1000069</t>
  </si>
  <si>
    <t>C64N1000152</t>
  </si>
  <si>
    <t>C66N1000224</t>
  </si>
  <si>
    <t>C8226013323</t>
  </si>
  <si>
    <t>C79N1003497</t>
  </si>
  <si>
    <t>C48N1000042</t>
  </si>
  <si>
    <t>C48N1000243</t>
  </si>
  <si>
    <t>C48N1000624</t>
  </si>
  <si>
    <t>C70N1000319</t>
  </si>
  <si>
    <t>C46N1000618</t>
  </si>
  <si>
    <t>C6614012592</t>
  </si>
  <si>
    <t>C4958005682</t>
  </si>
  <si>
    <t>C79N1005940</t>
  </si>
  <si>
    <t>C67N1000248</t>
  </si>
  <si>
    <t>C72N1000077</t>
  </si>
  <si>
    <t>C67N1000462</t>
  </si>
  <si>
    <t>C80N1000501</t>
  </si>
  <si>
    <t>C79N1007751</t>
  </si>
  <si>
    <t>C46N1000468</t>
  </si>
  <si>
    <t>C64N1000206</t>
  </si>
  <si>
    <t>C79N1005799</t>
  </si>
  <si>
    <t>C9109005889</t>
  </si>
  <si>
    <t>C9621015967</t>
  </si>
  <si>
    <t>C68N1000705</t>
  </si>
  <si>
    <t>C8013018697</t>
  </si>
  <si>
    <t>C72N1000361</t>
  </si>
  <si>
    <t>C66N1000515</t>
  </si>
  <si>
    <t>C67N1000094</t>
  </si>
  <si>
    <t>C66N1000186</t>
  </si>
  <si>
    <t>C84N1000104</t>
  </si>
  <si>
    <t>C80N1000511</t>
  </si>
  <si>
    <t>C79N1005682</t>
  </si>
  <si>
    <t>C92N1000930</t>
  </si>
  <si>
    <t>C83N1000097</t>
  </si>
  <si>
    <t>C6499015939</t>
  </si>
  <si>
    <t>C54N1000382</t>
  </si>
  <si>
    <t>C79N1001346</t>
  </si>
  <si>
    <t>C60N1000574</t>
  </si>
  <si>
    <t>C68N1000945</t>
  </si>
  <si>
    <t>C44N1000434</t>
  </si>
  <si>
    <t>C5106009459</t>
  </si>
  <si>
    <t>C92N1000857</t>
  </si>
  <si>
    <t>C51N1000984</t>
  </si>
  <si>
    <t>C68N1001026</t>
  </si>
  <si>
    <t>C70N1001221</t>
  </si>
  <si>
    <t>C9186002664</t>
  </si>
  <si>
    <t>C91N1000744</t>
  </si>
  <si>
    <t>C70N1000275</t>
  </si>
  <si>
    <t>C74N1000174</t>
  </si>
  <si>
    <t>C48N1000756</t>
  </si>
  <si>
    <t>C56N1000812</t>
  </si>
  <si>
    <t>C52N1000620</t>
  </si>
  <si>
    <t>C91N1000165</t>
  </si>
  <si>
    <t>C6013015785</t>
  </si>
  <si>
    <t>C45N1000828</t>
  </si>
  <si>
    <t>C7563014063</t>
  </si>
  <si>
    <t>C83N1000261</t>
  </si>
  <si>
    <t>C92N1000325</t>
  </si>
  <si>
    <t>C6298014765</t>
  </si>
  <si>
    <t>C74N1000640</t>
  </si>
  <si>
    <t>C79N1005206</t>
  </si>
  <si>
    <t>C79N1001612</t>
  </si>
  <si>
    <t>C83N1000888</t>
  </si>
  <si>
    <t>C91N1000386</t>
  </si>
  <si>
    <t>C79N1005152</t>
  </si>
  <si>
    <t>C9180018031</t>
  </si>
  <si>
    <t>C92N1000109</t>
  </si>
  <si>
    <t>C51N1000080</t>
  </si>
  <si>
    <t>C9193014021</t>
  </si>
  <si>
    <t>C7543011894</t>
  </si>
  <si>
    <t>C92N1000141</t>
  </si>
  <si>
    <t>C64N1000642</t>
  </si>
  <si>
    <t>C54N1000243</t>
  </si>
  <si>
    <t>C70N1001592</t>
  </si>
  <si>
    <t>C75N1002091</t>
  </si>
  <si>
    <t>C94N1000260</t>
  </si>
  <si>
    <t>C92N1000459</t>
  </si>
  <si>
    <t>C83N1000335</t>
  </si>
  <si>
    <t>C64N2001137</t>
  </si>
  <si>
    <t>C75N1001308</t>
  </si>
  <si>
    <t>C75N1002103</t>
  </si>
  <si>
    <t>C9186012751</t>
  </si>
  <si>
    <t>C84N1000002</t>
  </si>
  <si>
    <t>C89N1000616</t>
  </si>
  <si>
    <t>C70N1000880</t>
  </si>
  <si>
    <t>C95N1000457</t>
  </si>
  <si>
    <t>C44N1000299</t>
  </si>
  <si>
    <t>C52N1000191</t>
  </si>
  <si>
    <t>C79N1001016</t>
  </si>
  <si>
    <t>C45N1000126</t>
  </si>
  <si>
    <t>C9197018716</t>
  </si>
  <si>
    <t>C82N1000297</t>
  </si>
  <si>
    <t>C45N1000639</t>
  </si>
  <si>
    <t>C46N1000861</t>
  </si>
  <si>
    <t>C4888017925</t>
  </si>
  <si>
    <t>C79N1005857</t>
  </si>
  <si>
    <t>C46N1000203</t>
  </si>
  <si>
    <t>C62N1000164</t>
  </si>
  <si>
    <t>C67N1000261</t>
  </si>
  <si>
    <t>C96N1000474</t>
  </si>
  <si>
    <t>C7904017417</t>
  </si>
  <si>
    <t>C51N1001183</t>
  </si>
  <si>
    <t>C56N1000066</t>
  </si>
  <si>
    <t>C74N1000242</t>
  </si>
  <si>
    <t>C92N1000509</t>
  </si>
  <si>
    <t>C92N1000464</t>
  </si>
  <si>
    <t>C9263017787</t>
  </si>
  <si>
    <t>C48N1001038</t>
  </si>
  <si>
    <t>C5804000253</t>
  </si>
  <si>
    <t>C79N1005624</t>
  </si>
  <si>
    <t>C54N1000009</t>
  </si>
  <si>
    <t>C44N1000823</t>
  </si>
  <si>
    <t>C49N1001214</t>
  </si>
  <si>
    <t>C52N1000967</t>
  </si>
  <si>
    <t>C52N1000936</t>
  </si>
  <si>
    <t>C68N1000231</t>
  </si>
  <si>
    <t>C52N1000245</t>
  </si>
  <si>
    <t>C72N1000202</t>
  </si>
  <si>
    <t>C92N1000154</t>
  </si>
  <si>
    <t>C9106013256</t>
  </si>
  <si>
    <t>C79N1006129</t>
  </si>
  <si>
    <t>C7091017179</t>
  </si>
  <si>
    <t>C72N1000262</t>
  </si>
  <si>
    <t>C9188002659</t>
  </si>
  <si>
    <t>C86N1000259</t>
  </si>
  <si>
    <t>C4664018062</t>
  </si>
  <si>
    <t>C79N1005369</t>
  </si>
  <si>
    <t>C54N1000774</t>
  </si>
  <si>
    <t>C6833018237</t>
  </si>
  <si>
    <t>C9442016992</t>
  </si>
  <si>
    <t>C79N1005347</t>
  </si>
  <si>
    <t>C70N1000420</t>
  </si>
  <si>
    <t>C46N1000028</t>
  </si>
  <si>
    <t>C79N1004942</t>
  </si>
  <si>
    <t>C8982007731</t>
  </si>
  <si>
    <t>C75N1002813</t>
  </si>
  <si>
    <t>C66N1000590</t>
  </si>
  <si>
    <t>C84N1000595</t>
  </si>
  <si>
    <t>C79N1000247</t>
  </si>
  <si>
    <t>C79N1001522</t>
  </si>
  <si>
    <t>C72N1000177</t>
  </si>
  <si>
    <t>C86N1000502</t>
  </si>
  <si>
    <t>C94N1000112</t>
  </si>
  <si>
    <t>C79N1000157</t>
  </si>
  <si>
    <t>C52N2001319</t>
  </si>
  <si>
    <t>C62N1000187</t>
  </si>
  <si>
    <t>C72N1000945</t>
  </si>
  <si>
    <t>C6765003361</t>
  </si>
  <si>
    <t>C94N1000085</t>
  </si>
  <si>
    <t>C7928007589</t>
  </si>
  <si>
    <t>C48N1000559</t>
  </si>
  <si>
    <t>C4467006827</t>
  </si>
  <si>
    <t>C74N1000603</t>
  </si>
  <si>
    <t>C6865004453</t>
  </si>
  <si>
    <t>C89N1000557</t>
  </si>
  <si>
    <t>C67N1000004</t>
  </si>
  <si>
    <t>C95N1000034</t>
  </si>
  <si>
    <t>C51N1000492</t>
  </si>
  <si>
    <t>C8636009636</t>
  </si>
  <si>
    <t>C74N1000297</t>
  </si>
  <si>
    <t>C8900007383</t>
  </si>
  <si>
    <t>C89N1000543</t>
  </si>
  <si>
    <t>C79N1005623</t>
  </si>
  <si>
    <t>C51N1000293</t>
  </si>
  <si>
    <t>C80N1000307</t>
  </si>
  <si>
    <t>C79N1007222</t>
  </si>
  <si>
    <t>C54N1000387</t>
  </si>
  <si>
    <t>C79N1006421</t>
  </si>
  <si>
    <t>C4506004388</t>
  </si>
  <si>
    <t>C64N1000426</t>
  </si>
  <si>
    <t>C79N1007095</t>
  </si>
  <si>
    <t>C7988018050</t>
  </si>
  <si>
    <t>C91N1001052</t>
  </si>
  <si>
    <t>C92N1000421</t>
  </si>
  <si>
    <t>C91N1001242</t>
  </si>
  <si>
    <t>C7039019182</t>
  </si>
  <si>
    <t>C75N1000388</t>
  </si>
  <si>
    <t>C62N1000077</t>
  </si>
  <si>
    <t>C60N1000580</t>
  </si>
  <si>
    <t>C89N1000617</t>
  </si>
  <si>
    <t>C7949010543</t>
  </si>
  <si>
    <t>C7908017839</t>
  </si>
  <si>
    <t>C64N1001092</t>
  </si>
  <si>
    <t>C79N1007500</t>
  </si>
  <si>
    <t>C45N1000794</t>
  </si>
  <si>
    <t>C84N1000587</t>
  </si>
  <si>
    <t>C46N1000068</t>
  </si>
  <si>
    <t>C62N1000206</t>
  </si>
  <si>
    <t>C5454001413</t>
  </si>
  <si>
    <t>C5654003303</t>
  </si>
  <si>
    <t>C70N1000104</t>
  </si>
  <si>
    <t>C4960019208</t>
  </si>
  <si>
    <t>C70N1001078</t>
  </si>
  <si>
    <t>C75N1001173</t>
  </si>
  <si>
    <t>C83N1000960</t>
  </si>
  <si>
    <t>C51N1000483</t>
  </si>
  <si>
    <t>C92N1000377</t>
  </si>
  <si>
    <t>C79N1002557</t>
  </si>
  <si>
    <t>C75N1002177</t>
  </si>
  <si>
    <t>C52N1000826</t>
  </si>
  <si>
    <t>C54N1000747</t>
  </si>
  <si>
    <t>C52N1001006</t>
  </si>
  <si>
    <t>C87N1000703</t>
  </si>
  <si>
    <t>C75N1001788</t>
  </si>
  <si>
    <t>C70N1001142</t>
  </si>
  <si>
    <t>C94N1000115</t>
  </si>
  <si>
    <t>C56N1000723</t>
  </si>
  <si>
    <t>C86N1000077</t>
  </si>
  <si>
    <t>C74N1000453</t>
  </si>
  <si>
    <t>C75N1001369</t>
  </si>
  <si>
    <t>C48N1000258</t>
  </si>
  <si>
    <t>C89N1000170</t>
  </si>
  <si>
    <t>C66N1000234</t>
  </si>
  <si>
    <t>C60N1000366</t>
  </si>
  <si>
    <t>C6046015168</t>
  </si>
  <si>
    <t>C62N1000293</t>
  </si>
  <si>
    <t>C46N1000012</t>
  </si>
  <si>
    <t>C67N1000347</t>
  </si>
  <si>
    <t>C51N1000529</t>
  </si>
  <si>
    <t>C66N1000067</t>
  </si>
  <si>
    <t>C49N1000753</t>
  </si>
  <si>
    <t>C6090019284</t>
  </si>
  <si>
    <t>C48N1000639</t>
  </si>
  <si>
    <t>C46N1000405</t>
  </si>
  <si>
    <t>C79N1007015</t>
  </si>
  <si>
    <t>C51N1000827</t>
  </si>
  <si>
    <t>C58N1000181</t>
  </si>
  <si>
    <t>C94N1000495</t>
  </si>
  <si>
    <t>C86N1000803</t>
  </si>
  <si>
    <t>C56N1000250</t>
  </si>
  <si>
    <t>C79N1007158</t>
  </si>
  <si>
    <t>C64N1000116</t>
  </si>
  <si>
    <t>C4807017526</t>
  </si>
  <si>
    <t>C51N1001032</t>
  </si>
  <si>
    <t>C79N1005592</t>
  </si>
  <si>
    <t>C6496003962</t>
  </si>
  <si>
    <t>C67N1000420</t>
  </si>
  <si>
    <t>C51N1000206</t>
  </si>
  <si>
    <t>C51N1000142</t>
  </si>
  <si>
    <t>C79N1002258</t>
  </si>
  <si>
    <t>C75N1000387</t>
  </si>
  <si>
    <t>C64N1000880</t>
  </si>
  <si>
    <t>C96N1000356</t>
  </si>
  <si>
    <t>C7930016225</t>
  </si>
  <si>
    <t>C79N1000593</t>
  </si>
  <si>
    <t>C70N1000730</t>
  </si>
  <si>
    <t>C79N1005774</t>
  </si>
  <si>
    <t>C82N1000460</t>
  </si>
  <si>
    <t>C68N1000871</t>
  </si>
  <si>
    <t>C48N1000313</t>
  </si>
  <si>
    <t>C9588015892</t>
  </si>
  <si>
    <t>C6761014975</t>
  </si>
  <si>
    <t>C68N1000832</t>
  </si>
  <si>
    <t>C44N1000636</t>
  </si>
  <si>
    <t>C66N1000107</t>
  </si>
  <si>
    <t>C66N1000982</t>
  </si>
  <si>
    <t>C79N1000312</t>
  </si>
  <si>
    <t>C54N1000273</t>
  </si>
  <si>
    <t>C79N1004707</t>
  </si>
  <si>
    <t>C66N1000647</t>
  </si>
  <si>
    <t>C80N1000291</t>
  </si>
  <si>
    <t>C48N1001238</t>
  </si>
  <si>
    <t>C4498006306</t>
  </si>
  <si>
    <t>C6757000831</t>
  </si>
  <si>
    <t>C56N1000468</t>
  </si>
  <si>
    <t>C45N1000258</t>
  </si>
  <si>
    <t>C4432008672</t>
  </si>
  <si>
    <t>C7047018986</t>
  </si>
  <si>
    <t>C6489006442</t>
  </si>
  <si>
    <t>C64N1000142</t>
  </si>
  <si>
    <t>C56N1000756</t>
  </si>
  <si>
    <t>C7519018336</t>
  </si>
  <si>
    <t>C54N1000318</t>
  </si>
  <si>
    <t>C75N1000575</t>
  </si>
  <si>
    <t>C75N1000274</t>
  </si>
  <si>
    <t>C79N1003904</t>
  </si>
  <si>
    <t>C79N1006095</t>
  </si>
  <si>
    <t>C7945016454</t>
  </si>
  <si>
    <t>C82N1000593</t>
  </si>
  <si>
    <t>C56N1000643</t>
  </si>
  <si>
    <t>C83N1000902</t>
  </si>
  <si>
    <t>C79N1002565</t>
  </si>
  <si>
    <t>C75N1001244</t>
  </si>
  <si>
    <t>C82N1000493</t>
  </si>
  <si>
    <t>C75N1000852</t>
  </si>
  <si>
    <t>C4681001417</t>
  </si>
  <si>
    <t>C70N1001568</t>
  </si>
  <si>
    <t>C84N1000425</t>
  </si>
  <si>
    <t>C8768015915</t>
  </si>
  <si>
    <t>C68N1000640</t>
  </si>
  <si>
    <t>C62N1000183</t>
  </si>
  <si>
    <t>C9146015538</t>
  </si>
  <si>
    <t>C6066012679</t>
  </si>
  <si>
    <t>C64N1000715</t>
  </si>
  <si>
    <t>C91N1000955</t>
  </si>
  <si>
    <t>C9174016994</t>
  </si>
  <si>
    <t>C64N1001105</t>
  </si>
  <si>
    <t>C6488008596</t>
  </si>
  <si>
    <t>C66N1000247</t>
  </si>
  <si>
    <t>C82N1000193</t>
  </si>
  <si>
    <t>C6015004140</t>
  </si>
  <si>
    <t>C44N1000716</t>
  </si>
  <si>
    <t>C80N1000227</t>
  </si>
  <si>
    <t>C96N1000062</t>
  </si>
  <si>
    <t>C9463018072</t>
  </si>
  <si>
    <t>C79N1000428</t>
  </si>
  <si>
    <t>C91N1001050</t>
  </si>
  <si>
    <t>C45N1000636</t>
  </si>
  <si>
    <t>C8746013014</t>
  </si>
  <si>
    <t>C72N1000048</t>
  </si>
  <si>
    <t>C83N1000288</t>
  </si>
  <si>
    <t>C52N1001228</t>
  </si>
  <si>
    <t>C51N1000641</t>
  </si>
  <si>
    <t>C70N1000043</t>
  </si>
  <si>
    <t>C6474013757</t>
  </si>
  <si>
    <t>C8938016581</t>
  </si>
  <si>
    <t>C72N1000322</t>
  </si>
  <si>
    <t>C62N1000470</t>
  </si>
  <si>
    <t>C79N1000298</t>
  </si>
  <si>
    <t>C75N1001834</t>
  </si>
  <si>
    <t>C75N1002829</t>
  </si>
  <si>
    <t>C74N1000830</t>
  </si>
  <si>
    <t>C4517003423</t>
  </si>
  <si>
    <t>C64N1000629</t>
  </si>
  <si>
    <t>C7929013018</t>
  </si>
  <si>
    <t>C91N1000313</t>
  </si>
  <si>
    <t>C68N1000777</t>
  </si>
  <si>
    <t>C66N1000256</t>
  </si>
  <si>
    <t>C5445014289</t>
  </si>
  <si>
    <t>C58N1000020</t>
  </si>
  <si>
    <t>C91N1000778</t>
  </si>
  <si>
    <t>C79N1000771</t>
  </si>
  <si>
    <t>C44N1000498</t>
  </si>
  <si>
    <t>C75N1000162</t>
  </si>
  <si>
    <t>C60N1000573</t>
  </si>
  <si>
    <t>C79N1006226</t>
  </si>
  <si>
    <t>C75N1000127</t>
  </si>
  <si>
    <t>C92N1000368</t>
  </si>
  <si>
    <t>C8711002192</t>
  </si>
  <si>
    <t>C96N1000241</t>
  </si>
  <si>
    <t>C92N1000144</t>
  </si>
  <si>
    <t>C95N1000201</t>
  </si>
  <si>
    <t>C74N1000227</t>
  </si>
  <si>
    <t>C87N1000892</t>
  </si>
  <si>
    <t>C60N1000136</t>
  </si>
  <si>
    <t>C87N1000415</t>
  </si>
  <si>
    <t>C54N1000633</t>
  </si>
  <si>
    <t>C60N1000281</t>
  </si>
  <si>
    <t>C91N1000035</t>
  </si>
  <si>
    <t>C4666004653</t>
  </si>
  <si>
    <t>C45N1000723</t>
  </si>
  <si>
    <t>C52N1001274</t>
  </si>
  <si>
    <t>C5889001869</t>
  </si>
  <si>
    <t>C79N1005147</t>
  </si>
  <si>
    <t>C7947018582</t>
  </si>
  <si>
    <t>C86N1000256</t>
  </si>
  <si>
    <t>C75N1000471</t>
  </si>
  <si>
    <t>C94N1000259</t>
  </si>
  <si>
    <t>C58N1000332</t>
  </si>
  <si>
    <t>C86N1000491</t>
  </si>
  <si>
    <t>C83N1000453</t>
  </si>
  <si>
    <t>C82N1000357</t>
  </si>
  <si>
    <t>C66N2001194</t>
  </si>
  <si>
    <t>C79N1001495</t>
  </si>
  <si>
    <t>C83N1000538</t>
  </si>
  <si>
    <t>C4948011139</t>
  </si>
  <si>
    <t>C75N1000009</t>
  </si>
  <si>
    <t>C75N1000286</t>
  </si>
  <si>
    <t>C4588001977</t>
  </si>
  <si>
    <t>C56N1000400</t>
  </si>
  <si>
    <t>C64N1000545</t>
  </si>
  <si>
    <t>C4908013262</t>
  </si>
  <si>
    <t>C79N1000518</t>
  </si>
  <si>
    <t>C7091005207</t>
  </si>
  <si>
    <t>C56N1000559</t>
  </si>
  <si>
    <t>C89N1001476</t>
  </si>
  <si>
    <t>C49N1001208</t>
  </si>
  <si>
    <t>C86N1000169</t>
  </si>
  <si>
    <t>C5610018721</t>
  </si>
  <si>
    <t>C91N1000999</t>
  </si>
  <si>
    <t>C95N1000561</t>
  </si>
  <si>
    <t>C48N1000223</t>
  </si>
  <si>
    <t>C44N1000659</t>
  </si>
  <si>
    <t>C79N1002516</t>
  </si>
  <si>
    <t>C62N1000315</t>
  </si>
  <si>
    <t>C4681003774</t>
  </si>
  <si>
    <t>C58N1000460</t>
  </si>
  <si>
    <t>C92N1001024</t>
  </si>
  <si>
    <t>C5168001509</t>
  </si>
  <si>
    <t>C7944001629</t>
  </si>
  <si>
    <t>C48N1001192</t>
  </si>
  <si>
    <t>C60N1000099</t>
  </si>
  <si>
    <t>C48N1000896</t>
  </si>
  <si>
    <t>C6856004479</t>
  </si>
  <si>
    <t>C91N1000342</t>
  </si>
  <si>
    <t>C9210014751</t>
  </si>
  <si>
    <t>C6296012264</t>
  </si>
  <si>
    <t>C79N1000851</t>
  </si>
  <si>
    <t>C44N1000672</t>
  </si>
  <si>
    <t>C48N1001737</t>
  </si>
  <si>
    <t>C68N1001028</t>
  </si>
  <si>
    <t>C91N1000285</t>
  </si>
  <si>
    <t>C52N1000951</t>
  </si>
  <si>
    <t>C75N1001034</t>
  </si>
  <si>
    <t>C64N1000392</t>
  </si>
  <si>
    <t>C48N1001035</t>
  </si>
  <si>
    <t>C48N1001268</t>
  </si>
  <si>
    <t>C48N1001472</t>
  </si>
  <si>
    <t>C4607004826</t>
  </si>
  <si>
    <t>C49N1000774</t>
  </si>
  <si>
    <t>C9128011086</t>
  </si>
  <si>
    <t>C58N1000023</t>
  </si>
  <si>
    <t>C96N1000056</t>
  </si>
  <si>
    <t>C75N1002159</t>
  </si>
  <si>
    <t>C70N1000106</t>
  </si>
  <si>
    <t>C4860002828</t>
  </si>
  <si>
    <t>C46N1001031</t>
  </si>
  <si>
    <t>C45N1000273</t>
  </si>
  <si>
    <t>C79N1001479</t>
  </si>
  <si>
    <t>C49N1000455</t>
  </si>
  <si>
    <t>C48N1000054</t>
  </si>
  <si>
    <t>C44N1000665</t>
  </si>
  <si>
    <t>C83N1000034</t>
  </si>
  <si>
    <t>C7230005470</t>
  </si>
  <si>
    <t>C8469001779</t>
  </si>
  <si>
    <t>C6433014603</t>
  </si>
  <si>
    <t>C54N1000606</t>
  </si>
  <si>
    <t>C8282013660</t>
  </si>
  <si>
    <t>C56N1000692</t>
  </si>
  <si>
    <t>C86N1000673</t>
  </si>
  <si>
    <t>C94N1000206</t>
  </si>
  <si>
    <t>C94N1000534</t>
  </si>
  <si>
    <t>C7560017413</t>
  </si>
  <si>
    <t>C52N1000659</t>
  </si>
  <si>
    <t>C49N1001168</t>
  </si>
  <si>
    <t>C64N1000199</t>
  </si>
  <si>
    <t>C44N1000326</t>
  </si>
  <si>
    <t>C64N1000905</t>
  </si>
  <si>
    <t>C62N1000132</t>
  </si>
  <si>
    <t>C83N1000775</t>
  </si>
  <si>
    <t>C79N1001239</t>
  </si>
  <si>
    <t>C91N1001039</t>
  </si>
  <si>
    <t>C7930012956</t>
  </si>
  <si>
    <t>C79N1002375</t>
  </si>
  <si>
    <t>C4563013378</t>
  </si>
  <si>
    <t>C75N1000446</t>
  </si>
  <si>
    <t>C48N1000595</t>
  </si>
  <si>
    <t>C82N1000361</t>
  </si>
  <si>
    <t>C56N1000699</t>
  </si>
  <si>
    <t>C8386019184</t>
  </si>
  <si>
    <t>C60N1000103</t>
  </si>
  <si>
    <t>C45N1000694</t>
  </si>
  <si>
    <t>C96N1000024</t>
  </si>
  <si>
    <t>C52N1001286</t>
  </si>
  <si>
    <t>C79N1006722</t>
  </si>
  <si>
    <t>C44N1000028</t>
  </si>
  <si>
    <t>C92N2001142</t>
  </si>
  <si>
    <t>C84N1000249</t>
  </si>
  <si>
    <t>C92N1000130</t>
  </si>
  <si>
    <t>C54N1000574</t>
  </si>
  <si>
    <t>C82N1000314</t>
  </si>
  <si>
    <t>C52N1001291</t>
  </si>
  <si>
    <t>C91N1001228</t>
  </si>
  <si>
    <t>C7914018767</t>
  </si>
  <si>
    <t>C8299008512</t>
  </si>
  <si>
    <t>C84N1000018</t>
  </si>
  <si>
    <t>C52N1001086</t>
  </si>
  <si>
    <t>C79N1004693</t>
  </si>
  <si>
    <t>C54N1000479</t>
  </si>
  <si>
    <t>C64N1000057</t>
  </si>
  <si>
    <t>C4660002444</t>
  </si>
  <si>
    <t>C79N1007619</t>
  </si>
  <si>
    <t>C52N1001146</t>
  </si>
  <si>
    <t>C89N1000413</t>
  </si>
  <si>
    <t>C60N1000253</t>
  </si>
  <si>
    <t>C7526013001</t>
  </si>
  <si>
    <t>C54N1000791</t>
  </si>
  <si>
    <t>C95N1000087</t>
  </si>
  <si>
    <t>C54N1000372</t>
  </si>
  <si>
    <t>C52N1001091</t>
  </si>
  <si>
    <t>C48N1000655</t>
  </si>
  <si>
    <t>C6492016233</t>
  </si>
  <si>
    <t>C92N1000553</t>
  </si>
  <si>
    <t>C6686015505</t>
  </si>
  <si>
    <t>C74N1000305</t>
  </si>
  <si>
    <t>C48N1000271</t>
  </si>
  <si>
    <t>C6412004448</t>
  </si>
  <si>
    <t>C64N1000407</t>
  </si>
  <si>
    <t>C89N1000057</t>
  </si>
  <si>
    <t>C5150014669</t>
  </si>
  <si>
    <t>C7971002221</t>
  </si>
  <si>
    <t>C79N1007708</t>
  </si>
  <si>
    <t>C5245011889</t>
  </si>
  <si>
    <t>C54N1000375</t>
  </si>
  <si>
    <t>C6733005639</t>
  </si>
  <si>
    <t>C79N1005184</t>
  </si>
  <si>
    <t>C48N1001228</t>
  </si>
  <si>
    <t>C75N1002357</t>
  </si>
  <si>
    <t>C7596003195</t>
  </si>
  <si>
    <t>C89N1000666</t>
  </si>
  <si>
    <t>C62N1000530</t>
  </si>
  <si>
    <t>C79N1006539</t>
  </si>
  <si>
    <t>C75N1000536</t>
  </si>
  <si>
    <t>C84N1000183</t>
  </si>
  <si>
    <t>C79N1005047</t>
  </si>
  <si>
    <t>C4969018169</t>
  </si>
  <si>
    <t>C7221006268</t>
  </si>
  <si>
    <t>C79N1000278</t>
  </si>
  <si>
    <t>C46N1000893</t>
  </si>
  <si>
    <t>C48N1001272</t>
  </si>
  <si>
    <t>C7070010849</t>
  </si>
  <si>
    <t>C82N1000687</t>
  </si>
  <si>
    <t>C7508000182</t>
  </si>
  <si>
    <t>C79N1002224</t>
  </si>
  <si>
    <t>C83N1000349</t>
  </si>
  <si>
    <t>C82N1000678</t>
  </si>
  <si>
    <t>C86N1000015</t>
  </si>
  <si>
    <t>C75N1000597</t>
  </si>
  <si>
    <t>C44N1000029</t>
  </si>
  <si>
    <t>C70N1001647</t>
  </si>
  <si>
    <t>C60N1000434</t>
  </si>
  <si>
    <t>C7939017897</t>
  </si>
  <si>
    <t>C58N1000312</t>
  </si>
  <si>
    <t>C94N1000171</t>
  </si>
  <si>
    <t>C9557017718</t>
  </si>
  <si>
    <t>C64N1000730</t>
  </si>
  <si>
    <t>C51N1000856</t>
  </si>
  <si>
    <t>C66N1000311</t>
  </si>
  <si>
    <t>C79N1005079</t>
  </si>
  <si>
    <t>C74N1000696</t>
  </si>
  <si>
    <t>C5270002577</t>
  </si>
  <si>
    <t>C72N1000488</t>
  </si>
  <si>
    <t>C92N1000164</t>
  </si>
  <si>
    <t>C92N1000827</t>
  </si>
  <si>
    <t>C48N1000840</t>
  </si>
  <si>
    <t>C62N1000356</t>
  </si>
  <si>
    <t>C52N1000617</t>
  </si>
  <si>
    <t>C64N1000505</t>
  </si>
  <si>
    <t>C66N1000023</t>
  </si>
  <si>
    <t>C5287000717</t>
  </si>
  <si>
    <t>C96N1000428</t>
  </si>
  <si>
    <t>C72N1001040</t>
  </si>
  <si>
    <t>C95N1000316</t>
  </si>
  <si>
    <t>C67N1000191</t>
  </si>
  <si>
    <t>C7966009914</t>
  </si>
  <si>
    <t>C51N1000939</t>
  </si>
  <si>
    <t>C87N1000153</t>
  </si>
  <si>
    <t>C87N1000059</t>
  </si>
  <si>
    <t>C6800007817</t>
  </si>
  <si>
    <t>C82N1000087</t>
  </si>
  <si>
    <t>C84N1000152</t>
  </si>
  <si>
    <t>C4975007824</t>
  </si>
  <si>
    <t>C66N1000348</t>
  </si>
  <si>
    <t>C7998017300</t>
  </si>
  <si>
    <t>C67N1000167</t>
  </si>
  <si>
    <t>C6691013898</t>
  </si>
  <si>
    <t>C56N1000918</t>
  </si>
  <si>
    <t>C9211015010</t>
  </si>
  <si>
    <t>C5462017873</t>
  </si>
  <si>
    <t>C86N1000737</t>
  </si>
  <si>
    <t>C75N1000487</t>
  </si>
  <si>
    <t>C48N1000416</t>
  </si>
  <si>
    <t>C7459018352</t>
  </si>
  <si>
    <t>C7471017895</t>
  </si>
  <si>
    <t>C82N1000063</t>
  </si>
  <si>
    <t>C5491019404</t>
  </si>
  <si>
    <t>C79N1006213</t>
  </si>
  <si>
    <t>C82N1000086</t>
  </si>
  <si>
    <t>C79N1007394</t>
  </si>
  <si>
    <t>C49N1000198</t>
  </si>
  <si>
    <t>C64N1000656</t>
  </si>
  <si>
    <t>C96N1000427</t>
  </si>
  <si>
    <t>C67N1000166</t>
  </si>
  <si>
    <t>C5245000284</t>
  </si>
  <si>
    <t>C86N1000001</t>
  </si>
  <si>
    <t>C67N1000292</t>
  </si>
  <si>
    <t>C48N1000486</t>
  </si>
  <si>
    <t>C44N1000502</t>
  </si>
  <si>
    <t>C82N1000004</t>
  </si>
  <si>
    <t>C79N1001498</t>
  </si>
  <si>
    <t>C7983013091</t>
  </si>
  <si>
    <t>C8419006473</t>
  </si>
  <si>
    <t>C83N1000926</t>
  </si>
  <si>
    <t>C6666015286</t>
  </si>
  <si>
    <t>C82N1000424</t>
  </si>
  <si>
    <t>C49N1000809</t>
  </si>
  <si>
    <t>C72N1000534</t>
  </si>
  <si>
    <t>C70N1001152</t>
  </si>
  <si>
    <t>C4674015710</t>
  </si>
  <si>
    <t>C48N1001485</t>
  </si>
  <si>
    <t>C75N1002180</t>
  </si>
  <si>
    <t>C51N1000705</t>
  </si>
  <si>
    <t>C83N1000984</t>
  </si>
  <si>
    <t>C79N1007613</t>
  </si>
  <si>
    <t>C4432002766</t>
  </si>
  <si>
    <t>C75N1000517</t>
  </si>
  <si>
    <t>C7989016413</t>
  </si>
  <si>
    <t>C72N1000802</t>
  </si>
  <si>
    <t>C51N1000794</t>
  </si>
  <si>
    <t>C7930001288</t>
  </si>
  <si>
    <t>C91N1000187</t>
  </si>
  <si>
    <t>C96N1000092</t>
  </si>
  <si>
    <t>C68N1000849</t>
  </si>
  <si>
    <t>C49N1001205</t>
  </si>
  <si>
    <t>C51N1000262</t>
  </si>
  <si>
    <t>C64N1000672</t>
  </si>
  <si>
    <t>C79N1006055</t>
  </si>
  <si>
    <t>C7973017832</t>
  </si>
  <si>
    <t>C83N1000269</t>
  </si>
  <si>
    <t>C4931018348</t>
  </si>
  <si>
    <t>C7960017030</t>
  </si>
  <si>
    <t>C92N1000320</t>
  </si>
  <si>
    <t>C83N1000199</t>
  </si>
  <si>
    <t>C82N1000203</t>
  </si>
  <si>
    <t>C79N1007644</t>
  </si>
  <si>
    <t>C79N1004859</t>
  </si>
  <si>
    <t>C8798006656</t>
  </si>
  <si>
    <t>C4617007313</t>
  </si>
  <si>
    <t>C46N1000528</t>
  </si>
  <si>
    <t>C83N1000562</t>
  </si>
  <si>
    <t>C5459008701</t>
  </si>
  <si>
    <t>C82N1000142</t>
  </si>
  <si>
    <t>C70N1000929</t>
  </si>
  <si>
    <t>C6711006077</t>
  </si>
  <si>
    <t>C83N1000166</t>
  </si>
  <si>
    <t>C79N1004556</t>
  </si>
  <si>
    <t>C8049016340</t>
  </si>
  <si>
    <t>C8640010633</t>
  </si>
  <si>
    <t>C45N1000003</t>
  </si>
  <si>
    <t>C79N1006224</t>
  </si>
  <si>
    <t>C74N1000531</t>
  </si>
  <si>
    <t>C7975017604</t>
  </si>
  <si>
    <t>C75N1001753</t>
  </si>
  <si>
    <t>C79N1001850</t>
  </si>
  <si>
    <t>C7971008408</t>
  </si>
  <si>
    <t>C5131015303</t>
  </si>
  <si>
    <t>C79N1000810</t>
  </si>
  <si>
    <t>C75N1001407</t>
  </si>
  <si>
    <t>C5424013880</t>
  </si>
  <si>
    <t>C79N1007796</t>
  </si>
  <si>
    <t>C54N1000437</t>
  </si>
  <si>
    <t>C48N1001121</t>
  </si>
  <si>
    <t>C5175003460</t>
  </si>
  <si>
    <t>C8936015776</t>
  </si>
  <si>
    <t>C48N1000671</t>
  </si>
  <si>
    <t>C6462006902</t>
  </si>
  <si>
    <t>C8074017879</t>
  </si>
  <si>
    <t>C74N1000401</t>
  </si>
  <si>
    <t>C79N1004780</t>
  </si>
  <si>
    <t>C75N1000339</t>
  </si>
  <si>
    <t>C79N1007292</t>
  </si>
  <si>
    <t>C5601017382</t>
  </si>
  <si>
    <t>C7555002762</t>
  </si>
  <si>
    <t>C67N1000005</t>
  </si>
  <si>
    <t>C80N1000618</t>
  </si>
  <si>
    <t>C5289006912</t>
  </si>
  <si>
    <t>C4853012135</t>
  </si>
  <si>
    <t>C44N1000650</t>
  </si>
  <si>
    <t>C6440018206</t>
  </si>
  <si>
    <t>C46N1001006</t>
  </si>
  <si>
    <t>C92N1000274</t>
  </si>
  <si>
    <t>C46N1000936</t>
  </si>
  <si>
    <t>C9258006922</t>
  </si>
  <si>
    <t>C7934013079</t>
  </si>
  <si>
    <t>C91N1001173</t>
  </si>
  <si>
    <t>C5669002570</t>
  </si>
  <si>
    <t>C56N1000384</t>
  </si>
  <si>
    <t>C79N1004379</t>
  </si>
  <si>
    <t>C79N1002357</t>
  </si>
  <si>
    <t>C9220016988</t>
  </si>
  <si>
    <t>C82N1000305</t>
  </si>
  <si>
    <t>C48N1000406</t>
  </si>
  <si>
    <t>C82N1000500</t>
  </si>
  <si>
    <t>C75N1001850</t>
  </si>
  <si>
    <t>C51N1000528</t>
  </si>
  <si>
    <t>C52N1000201</t>
  </si>
  <si>
    <t>C79N1001671</t>
  </si>
  <si>
    <t>C5229016883</t>
  </si>
  <si>
    <t>C48N1001764</t>
  </si>
  <si>
    <t>C91N1000610</t>
  </si>
  <si>
    <t>C4976000304</t>
  </si>
  <si>
    <t>C48N1001441</t>
  </si>
  <si>
    <t>C64N1000322</t>
  </si>
  <si>
    <t>C6045001230</t>
  </si>
  <si>
    <t>C51N1000076</t>
  </si>
  <si>
    <t>C51N1000773</t>
  </si>
  <si>
    <t>C67N1000129</t>
  </si>
  <si>
    <t>C48N1001149</t>
  </si>
  <si>
    <t>C45N1000679</t>
  </si>
  <si>
    <t>C45N1000430</t>
  </si>
  <si>
    <t>C79N2007917</t>
  </si>
  <si>
    <t>C44N1000991</t>
  </si>
  <si>
    <t>C7562017957</t>
  </si>
  <si>
    <t>C91N1001346</t>
  </si>
  <si>
    <t>C66N1000648</t>
  </si>
  <si>
    <t>C79N1005975</t>
  </si>
  <si>
    <t>C79N1006496</t>
  </si>
  <si>
    <t>C6657010623</t>
  </si>
  <si>
    <t>C4949014944</t>
  </si>
  <si>
    <t>C4880007384</t>
  </si>
  <si>
    <t>C4931014199</t>
  </si>
  <si>
    <t>C79N1000553</t>
  </si>
  <si>
    <t>C92N1000268</t>
  </si>
  <si>
    <t>C6038018868</t>
  </si>
  <si>
    <t>C7522015795</t>
  </si>
  <si>
    <t>C75N1001817</t>
  </si>
  <si>
    <t>C6722017017</t>
  </si>
  <si>
    <t>C49N1000343</t>
  </si>
  <si>
    <t>C44N1000896</t>
  </si>
  <si>
    <t>C56N1000031</t>
  </si>
  <si>
    <t>C7438018609</t>
  </si>
  <si>
    <t>C79N1004793</t>
  </si>
  <si>
    <t>C79N1004809</t>
  </si>
  <si>
    <t>C56N1000092</t>
  </si>
  <si>
    <t>C75N1002387</t>
  </si>
  <si>
    <t>C62N1000172</t>
  </si>
  <si>
    <t>C87N1000048</t>
  </si>
  <si>
    <t>C8099016815</t>
  </si>
  <si>
    <t>C83N1000010</t>
  </si>
  <si>
    <t>C48N1000586</t>
  </si>
  <si>
    <t>C4658004715</t>
  </si>
  <si>
    <t>C83N1000252</t>
  </si>
  <si>
    <t>C79N1004422</t>
  </si>
  <si>
    <t>C79N1003257</t>
  </si>
  <si>
    <t>C75N1001328</t>
  </si>
  <si>
    <t>C6614006569</t>
  </si>
  <si>
    <t>C5216004543</t>
  </si>
  <si>
    <t>C49N1000725</t>
  </si>
  <si>
    <t>C54N1000260</t>
  </si>
  <si>
    <t>C7579000079</t>
  </si>
  <si>
    <t>C64N1000496</t>
  </si>
  <si>
    <t>C79N1004555</t>
  </si>
  <si>
    <t>C70N1000595</t>
  </si>
  <si>
    <t>C94N1000031</t>
  </si>
  <si>
    <t>C91N1000587</t>
  </si>
  <si>
    <t>C44N1000824</t>
  </si>
  <si>
    <t>C72N1001124</t>
  </si>
  <si>
    <t>C84N1000644</t>
  </si>
  <si>
    <t>C79N1005434</t>
  </si>
  <si>
    <t>C45N1000485</t>
  </si>
  <si>
    <t>C44N1000666</t>
  </si>
  <si>
    <t>C86N1000107</t>
  </si>
  <si>
    <t>C51N1001125</t>
  </si>
  <si>
    <t>C51N1000720</t>
  </si>
  <si>
    <t>C8932017191</t>
  </si>
  <si>
    <t>C91N1000554</t>
  </si>
  <si>
    <t>C44N1000300</t>
  </si>
  <si>
    <t>C79N1000059</t>
  </si>
  <si>
    <t>C66N1000210</t>
  </si>
  <si>
    <t>C70N1000543</t>
  </si>
  <si>
    <t>C48N1001395</t>
  </si>
  <si>
    <t>C62N1000387</t>
  </si>
  <si>
    <t>C84N1000199</t>
  </si>
  <si>
    <t>C52N1001209</t>
  </si>
  <si>
    <t>C89N1000676</t>
  </si>
  <si>
    <t>C70N1000215</t>
  </si>
  <si>
    <t>C83N1000124</t>
  </si>
  <si>
    <t>C5220018658</t>
  </si>
  <si>
    <t>C67N1000233</t>
  </si>
  <si>
    <t>C49N1000080</t>
  </si>
  <si>
    <t>C44N1000494</t>
  </si>
  <si>
    <t>C6268004529</t>
  </si>
  <si>
    <t>C5638005450</t>
  </si>
  <si>
    <t>C9107000349</t>
  </si>
  <si>
    <t>C74N1000530</t>
  </si>
  <si>
    <t>C74N1000858</t>
  </si>
  <si>
    <t>C54N1000339</t>
  </si>
  <si>
    <t>C60N1000429</t>
  </si>
  <si>
    <t>C91N1001337</t>
  </si>
  <si>
    <t>C79N1000198</t>
  </si>
  <si>
    <t>C87N1000885</t>
  </si>
  <si>
    <t>C44N1000484</t>
  </si>
  <si>
    <t>C6628010690</t>
  </si>
  <si>
    <t>C83N1000407</t>
  </si>
  <si>
    <t>C86N1000245</t>
  </si>
  <si>
    <t>C79N1007606</t>
  </si>
  <si>
    <t>C75N1000450</t>
  </si>
  <si>
    <t>C45N1000800</t>
  </si>
  <si>
    <t>C79N1000303</t>
  </si>
  <si>
    <t>C83N1000447</t>
  </si>
  <si>
    <t>C64N1000871</t>
  </si>
  <si>
    <t>C6248010599</t>
  </si>
  <si>
    <t>C79N1005727</t>
  </si>
  <si>
    <t>C52N1001219</t>
  </si>
  <si>
    <t>C79N1005366</t>
  </si>
  <si>
    <t>C87N1001295</t>
  </si>
  <si>
    <t>C87N1000060</t>
  </si>
  <si>
    <t>C56N1000662</t>
  </si>
  <si>
    <t>C96N1000036</t>
  </si>
  <si>
    <t>C56N1000988</t>
  </si>
  <si>
    <t>C75N1002684</t>
  </si>
  <si>
    <t>C52N1001224</t>
  </si>
  <si>
    <t>C86N1000232</t>
  </si>
  <si>
    <t>C79N1000300</t>
  </si>
  <si>
    <t>C68N1000290</t>
  </si>
  <si>
    <t>C96N1000121</t>
  </si>
  <si>
    <t>C96N1000717</t>
  </si>
  <si>
    <t>C86N1000187</t>
  </si>
  <si>
    <t>C74N1000986</t>
  </si>
  <si>
    <t>C60N1000006</t>
  </si>
  <si>
    <t>C74N1000337</t>
  </si>
  <si>
    <t>C95N1000433</t>
  </si>
  <si>
    <t>C4558002404</t>
  </si>
  <si>
    <t>C80N1000369</t>
  </si>
  <si>
    <t>C74N1000311</t>
  </si>
  <si>
    <t>C75N1000130</t>
  </si>
  <si>
    <t>C96N1000069</t>
  </si>
  <si>
    <t>C75N1001863</t>
  </si>
  <si>
    <t>C44N1000467</t>
  </si>
  <si>
    <t>C56N1000724</t>
  </si>
  <si>
    <t>C51N1000899</t>
  </si>
  <si>
    <t>C56N1000051</t>
  </si>
  <si>
    <t>C70N1000201</t>
  </si>
  <si>
    <t>C7510000097</t>
  </si>
  <si>
    <t>C48N1000404</t>
  </si>
  <si>
    <t>C79N1004773</t>
  </si>
  <si>
    <t>C5639008416</t>
  </si>
  <si>
    <t>C83N1000648</t>
  </si>
  <si>
    <t>C64N1000019</t>
  </si>
  <si>
    <t>C75N1002132</t>
  </si>
  <si>
    <t>C7961018230</t>
  </si>
  <si>
    <t>C96N1000599</t>
  </si>
  <si>
    <t>C4652006380</t>
  </si>
  <si>
    <t>C5478013469</t>
  </si>
  <si>
    <t>C48N1000468</t>
  </si>
  <si>
    <t>C49N1001183</t>
  </si>
  <si>
    <t>C66N1001074</t>
  </si>
  <si>
    <t>C45N1000306</t>
  </si>
  <si>
    <t>C83N1000258</t>
  </si>
  <si>
    <t>C54N1000444</t>
  </si>
  <si>
    <t>C6687007133</t>
  </si>
  <si>
    <t>C79N1005879</t>
  </si>
  <si>
    <t>C82N1000690</t>
  </si>
  <si>
    <t>C87N1000385</t>
  </si>
  <si>
    <t>C52N1001138</t>
  </si>
  <si>
    <t>C6835007784</t>
  </si>
  <si>
    <t>C62N1000169</t>
  </si>
  <si>
    <t>C75N1000779</t>
  </si>
  <si>
    <t>C7569013068</t>
  </si>
  <si>
    <t>C82N1000102</t>
  </si>
  <si>
    <t>C68N1000929</t>
  </si>
  <si>
    <t>C89N1000237</t>
  </si>
  <si>
    <t>C67N1000255</t>
  </si>
  <si>
    <t>C48N1001235</t>
  </si>
  <si>
    <t>C66N1000138</t>
  </si>
  <si>
    <t>C44N1000014</t>
  </si>
  <si>
    <t>C82N1000165</t>
  </si>
  <si>
    <t>C7950003680</t>
  </si>
  <si>
    <t>C79N1006673</t>
  </si>
  <si>
    <t>C7479015111</t>
  </si>
  <si>
    <t>C46N1000453</t>
  </si>
  <si>
    <t>C74N1000991</t>
  </si>
  <si>
    <t>C74N1000003</t>
  </si>
  <si>
    <t>C7981002230</t>
  </si>
  <si>
    <t>C48N1000566</t>
  </si>
  <si>
    <t>C6686003533</t>
  </si>
  <si>
    <t>C52N1000939</t>
  </si>
  <si>
    <t>C48N1000704</t>
  </si>
  <si>
    <t>C68N1000644</t>
  </si>
  <si>
    <t>C68N1000300</t>
  </si>
  <si>
    <t>C6453004995</t>
  </si>
  <si>
    <t>C45N1000836</t>
  </si>
  <si>
    <t>C7526012612</t>
  </si>
  <si>
    <t>C66N1000552</t>
  </si>
  <si>
    <t>C44N1001045</t>
  </si>
  <si>
    <t>C75N1001679</t>
  </si>
  <si>
    <t>C52N1000988</t>
  </si>
  <si>
    <t>C52N1000202</t>
  </si>
  <si>
    <t>C51N1000421</t>
  </si>
  <si>
    <t>C6682001175</t>
  </si>
  <si>
    <t>C46N1000409</t>
  </si>
  <si>
    <t>C54N1000100</t>
  </si>
  <si>
    <t>C67N1000244</t>
  </si>
  <si>
    <t>C86N1000310</t>
  </si>
  <si>
    <t>C56N1000283</t>
  </si>
  <si>
    <t>C66N1001073</t>
  </si>
  <si>
    <t>C75N1002000</t>
  </si>
  <si>
    <t>C94N1000160</t>
  </si>
  <si>
    <t>C4622007316</t>
  </si>
  <si>
    <t>C70N1000088</t>
  </si>
  <si>
    <t>C4610003567</t>
  </si>
  <si>
    <t>C6462004352</t>
  </si>
  <si>
    <t>C62N1000395</t>
  </si>
  <si>
    <t>C66N1000444</t>
  </si>
  <si>
    <t>C79N1005937</t>
  </si>
  <si>
    <t>C70N1001182</t>
  </si>
  <si>
    <t>C44N1000441</t>
  </si>
  <si>
    <t>C74N1000322</t>
  </si>
  <si>
    <t>C56N1000898</t>
  </si>
  <si>
    <t>C44N1000101</t>
  </si>
  <si>
    <t>C51N1000840</t>
  </si>
  <si>
    <t>C4468011228</t>
  </si>
  <si>
    <t>C44N1000370</t>
  </si>
  <si>
    <t>C79N1007710</t>
  </si>
  <si>
    <t>C79N1000712</t>
  </si>
  <si>
    <t>C44N1000581</t>
  </si>
  <si>
    <t>C79N1007132</t>
  </si>
  <si>
    <t>C79N1005480</t>
  </si>
  <si>
    <t>C83N1000693</t>
  </si>
  <si>
    <t>C48N1001402</t>
  </si>
  <si>
    <t>C79N1006774</t>
  </si>
  <si>
    <t>C5674003863</t>
  </si>
  <si>
    <t>C92N1000642</t>
  </si>
  <si>
    <t>C48N1000284</t>
  </si>
  <si>
    <t>C92N1000243</t>
  </si>
  <si>
    <t>C75N1001741</t>
  </si>
  <si>
    <t>C68N1000313</t>
  </si>
  <si>
    <t>C46N1000855</t>
  </si>
  <si>
    <t>C5204000352</t>
  </si>
  <si>
    <t>C54N1000314</t>
  </si>
  <si>
    <t>C94N1000215</t>
  </si>
  <si>
    <t>C48N1001084</t>
  </si>
  <si>
    <t>C7027001100</t>
  </si>
  <si>
    <t>C49N1000083</t>
  </si>
  <si>
    <t>C48N1001536</t>
  </si>
  <si>
    <t>C86N1000328</t>
  </si>
  <si>
    <t>C4659014575</t>
  </si>
  <si>
    <t>C66N1000005</t>
  </si>
  <si>
    <t>C8097016291</t>
  </si>
  <si>
    <t>C79N1001910</t>
  </si>
  <si>
    <t>C91N1000652</t>
  </si>
  <si>
    <t>C9570014590</t>
  </si>
  <si>
    <t>C84N1000346</t>
  </si>
  <si>
    <t>C56N1000717</t>
  </si>
  <si>
    <t>C74N1000416</t>
  </si>
  <si>
    <t>C8768018115</t>
  </si>
  <si>
    <t>C84N1000175</t>
  </si>
  <si>
    <t>C79N1004699</t>
  </si>
  <si>
    <t>C75N1000916</t>
  </si>
  <si>
    <t>C68N1000287</t>
  </si>
  <si>
    <t>C9451016726</t>
  </si>
  <si>
    <t>C7529017041</t>
  </si>
  <si>
    <t>C72N1001230</t>
  </si>
  <si>
    <t>C51N1000909</t>
  </si>
  <si>
    <t>C56N1000628</t>
  </si>
  <si>
    <t>C56N1000091</t>
  </si>
  <si>
    <t>C82N1000497</t>
  </si>
  <si>
    <t>C7981015956</t>
  </si>
  <si>
    <t>C54N1000361</t>
  </si>
  <si>
    <t>C46N1000924</t>
  </si>
  <si>
    <t>C4690001138</t>
  </si>
  <si>
    <t>C66N2001185</t>
  </si>
  <si>
    <t>C62N1000091</t>
  </si>
  <si>
    <t>C92N1000971</t>
  </si>
  <si>
    <t>C6702017815</t>
  </si>
  <si>
    <t>C68N1000805</t>
  </si>
  <si>
    <t>C7980008862</t>
  </si>
  <si>
    <t>C87N1000273</t>
  </si>
  <si>
    <t>C79N1006617</t>
  </si>
  <si>
    <t>C74N1000130</t>
  </si>
  <si>
    <t>C89N1000755</t>
  </si>
  <si>
    <t>C5649018039</t>
  </si>
  <si>
    <t>C52N1000568</t>
  </si>
  <si>
    <t>C6427015539</t>
  </si>
  <si>
    <t>C44N1000607</t>
  </si>
  <si>
    <t>C49N1000264</t>
  </si>
  <si>
    <t>C8912014433</t>
  </si>
  <si>
    <t>C75N1000416</t>
  </si>
  <si>
    <t>C79N1001031</t>
  </si>
  <si>
    <t>C86N1000183</t>
  </si>
  <si>
    <t>C44N1000271</t>
  </si>
  <si>
    <t>C68N1000869</t>
  </si>
  <si>
    <t>C60N1000614</t>
  </si>
  <si>
    <t>C87N1001041</t>
  </si>
  <si>
    <t>C70N1000097</t>
  </si>
  <si>
    <t>C58N1000527</t>
  </si>
  <si>
    <t>C87N1000592</t>
  </si>
  <si>
    <t>C64N1000290</t>
  </si>
  <si>
    <t>C5239018804</t>
  </si>
  <si>
    <t>C67N1000084</t>
  </si>
  <si>
    <t>C44N1000041</t>
  </si>
  <si>
    <t>C75N1000684</t>
  </si>
  <si>
    <t>C74N1000184</t>
  </si>
  <si>
    <t>C68N1000872</t>
  </si>
  <si>
    <t>C54N1000819</t>
  </si>
  <si>
    <t>C49N1001182</t>
  </si>
  <si>
    <t>C54N1000251</t>
  </si>
  <si>
    <t>C44N1000032</t>
  </si>
  <si>
    <t>C56N1000521</t>
  </si>
  <si>
    <t>C6475004851</t>
  </si>
  <si>
    <t>C8262000931</t>
  </si>
  <si>
    <t>C4846016104</t>
  </si>
  <si>
    <t>C6664006601</t>
  </si>
  <si>
    <t>C4522003463</t>
  </si>
  <si>
    <t>C58N1000347</t>
  </si>
  <si>
    <t>C46N1000059</t>
  </si>
  <si>
    <t>C7924016122</t>
  </si>
  <si>
    <t>C79N1002006</t>
  </si>
  <si>
    <t>C68N1000315</t>
  </si>
  <si>
    <t>C82N1000545</t>
  </si>
  <si>
    <t>C7087002286</t>
  </si>
  <si>
    <t>C60N1000597</t>
  </si>
  <si>
    <t>C84N1000484</t>
  </si>
  <si>
    <t>C79N1001791</t>
  </si>
  <si>
    <t>C83N1000584</t>
  </si>
  <si>
    <t>C60N1000327</t>
  </si>
  <si>
    <t>C7958004695</t>
  </si>
  <si>
    <t>C5132009523</t>
  </si>
  <si>
    <t>C5216001073</t>
  </si>
  <si>
    <t>C49N1000528</t>
  </si>
  <si>
    <t>C64N1000616</t>
  </si>
  <si>
    <t>C79N1005724</t>
  </si>
  <si>
    <t>C92N1000145</t>
  </si>
  <si>
    <t>C48N1000430</t>
  </si>
  <si>
    <t>C9430013850</t>
  </si>
  <si>
    <t>C79N1001154</t>
  </si>
  <si>
    <t>C83N1000883</t>
  </si>
  <si>
    <t>C68N1000260</t>
  </si>
  <si>
    <t>C74N1000654</t>
  </si>
  <si>
    <t>C6248000249</t>
  </si>
  <si>
    <t>C79N1005115</t>
  </si>
  <si>
    <t>C94N1000539</t>
  </si>
  <si>
    <t>C79N1000990</t>
  </si>
  <si>
    <t>C67N1000065</t>
  </si>
  <si>
    <t>C7928017508</t>
  </si>
  <si>
    <t>C51N2001245</t>
  </si>
  <si>
    <t>C79N1005868</t>
  </si>
  <si>
    <t>C56N1000527</t>
  </si>
  <si>
    <t>C89N1000408</t>
  </si>
  <si>
    <t>C49N1000690</t>
  </si>
  <si>
    <t>C68N1000709</t>
  </si>
  <si>
    <t>C83N1000158</t>
  </si>
  <si>
    <t>C7460016763</t>
  </si>
  <si>
    <t>C64N1000590</t>
  </si>
  <si>
    <t>C83N1000278</t>
  </si>
  <si>
    <t>C7545000179</t>
  </si>
  <si>
    <t>C75N1000243</t>
  </si>
  <si>
    <t>C58N1000165</t>
  </si>
  <si>
    <t>C75N1000383</t>
  </si>
  <si>
    <t>C66N1000813</t>
  </si>
  <si>
    <t>C9539018228</t>
  </si>
  <si>
    <t>C70N1001564</t>
  </si>
  <si>
    <t>C48N1000718</t>
  </si>
  <si>
    <t>C68N1000562</t>
  </si>
  <si>
    <t>C6664011810</t>
  </si>
  <si>
    <t>C46N2001162</t>
  </si>
  <si>
    <t>C67N1000451</t>
  </si>
  <si>
    <t>C62N1000232</t>
  </si>
  <si>
    <t>C79N1003771</t>
  </si>
  <si>
    <t>C51N1000734</t>
  </si>
  <si>
    <t>C64N1000088</t>
  </si>
  <si>
    <t>C79N1006587</t>
  </si>
  <si>
    <t>C75N1002049</t>
  </si>
  <si>
    <t>C45N1000366</t>
  </si>
  <si>
    <t>C51N1000777</t>
  </si>
  <si>
    <t>C6423014303</t>
  </si>
  <si>
    <t>C82N1000227</t>
  </si>
  <si>
    <t>C82N1000243</t>
  </si>
  <si>
    <t>C5248005474</t>
  </si>
  <si>
    <t>C46N1000802</t>
  </si>
  <si>
    <t>C44N1000756</t>
  </si>
  <si>
    <t>C9534013674</t>
  </si>
  <si>
    <t>C79N1001819</t>
  </si>
  <si>
    <t>C7510009835</t>
  </si>
  <si>
    <t>C6682010538</t>
  </si>
  <si>
    <t>C8216006995</t>
  </si>
  <si>
    <t>C79N1002608</t>
  </si>
  <si>
    <t>C89N1001331</t>
  </si>
  <si>
    <t>C79N1007568</t>
  </si>
  <si>
    <t>C64N1000023</t>
  </si>
  <si>
    <t>C94N1000491</t>
  </si>
  <si>
    <t>C51N1000354</t>
  </si>
  <si>
    <t>C44N1000535</t>
  </si>
  <si>
    <t>C64N1000246</t>
  </si>
  <si>
    <t>C66N1000919</t>
  </si>
  <si>
    <t>C79N1007388</t>
  </si>
  <si>
    <t>C79N1002951</t>
  </si>
  <si>
    <t>C75N1000723</t>
  </si>
  <si>
    <t>C6407004320</t>
  </si>
  <si>
    <t>C8729010869</t>
  </si>
  <si>
    <t>C9152003704</t>
  </si>
  <si>
    <t>C72N1000340</t>
  </si>
  <si>
    <t>C7907015297</t>
  </si>
  <si>
    <t>C72N1000058</t>
  </si>
  <si>
    <t>C6034004040</t>
  </si>
  <si>
    <t>C72N1001207</t>
  </si>
  <si>
    <t>C72N1000956</t>
  </si>
  <si>
    <t>C70N1001687</t>
  </si>
  <si>
    <t>C64N1000720</t>
  </si>
  <si>
    <t>C48N1001309</t>
  </si>
  <si>
    <t>C92N1000585</t>
  </si>
  <si>
    <t>C54N1000277</t>
  </si>
  <si>
    <t>C51N1000313</t>
  </si>
  <si>
    <t>C56N1000864</t>
  </si>
  <si>
    <t>C7504019238</t>
  </si>
  <si>
    <t>C64N1000711</t>
  </si>
  <si>
    <t>C7022007474</t>
  </si>
  <si>
    <t>C94N1000426</t>
  </si>
  <si>
    <t>C96N1000033</t>
  </si>
  <si>
    <t>C44N1000544</t>
  </si>
  <si>
    <t>C79N1004797</t>
  </si>
  <si>
    <t>C64N1001036</t>
  </si>
  <si>
    <t>C48N1001162</t>
  </si>
  <si>
    <t>C49N1001203</t>
  </si>
  <si>
    <t>C72N1000581</t>
  </si>
  <si>
    <t>C4642004852</t>
  </si>
  <si>
    <t>C64N1000520</t>
  </si>
  <si>
    <t>C89N1000964</t>
  </si>
  <si>
    <t>C54N1000357</t>
  </si>
  <si>
    <t>C96N1000347</t>
  </si>
  <si>
    <t>C6262011266</t>
  </si>
  <si>
    <t>C4932004533</t>
  </si>
  <si>
    <t>C5690008704</t>
  </si>
  <si>
    <t>C49N1000374</t>
  </si>
  <si>
    <t>C7477003019</t>
  </si>
  <si>
    <t>C84N1000065</t>
  </si>
  <si>
    <t>C4827006308</t>
  </si>
  <si>
    <t>C49N1000220</t>
  </si>
  <si>
    <t>C7930015929</t>
  </si>
  <si>
    <t>C62N1000355</t>
  </si>
  <si>
    <t>C64N1000529</t>
  </si>
  <si>
    <t>C4956001631</t>
  </si>
  <si>
    <t>C75N1001859</t>
  </si>
  <si>
    <t>C48N1001334</t>
  </si>
  <si>
    <t>C75N1002683</t>
  </si>
  <si>
    <t>C64N1000348</t>
  </si>
  <si>
    <t>C9424015808</t>
  </si>
  <si>
    <t>C87N1000074</t>
  </si>
  <si>
    <t>C92N1000150</t>
  </si>
  <si>
    <t>C66N1000986</t>
  </si>
  <si>
    <t>C46N1000892</t>
  </si>
  <si>
    <t>C70N1000057</t>
  </si>
  <si>
    <t>C7943018033</t>
  </si>
  <si>
    <t>C8221006722</t>
  </si>
  <si>
    <t>C66N1000995</t>
  </si>
  <si>
    <t>C86N1000748</t>
  </si>
  <si>
    <t>C95N1000063</t>
  </si>
  <si>
    <t>C9643007950</t>
  </si>
  <si>
    <t>C94N1000193</t>
  </si>
  <si>
    <t>C87N1000458</t>
  </si>
  <si>
    <t>C9147001944</t>
  </si>
  <si>
    <t>C75N1000636</t>
  </si>
  <si>
    <t>C5413013176</t>
  </si>
  <si>
    <t>C86N1000506</t>
  </si>
  <si>
    <t>C8021016558</t>
  </si>
  <si>
    <t>C7904018109</t>
  </si>
  <si>
    <t>C86N1000686</t>
  </si>
  <si>
    <t>C92N1000982</t>
  </si>
  <si>
    <t>C64N1000380</t>
  </si>
  <si>
    <t>C7931016603</t>
  </si>
  <si>
    <t>C49N1000232</t>
  </si>
  <si>
    <t>C6668007993</t>
  </si>
  <si>
    <t>C66N1000119</t>
  </si>
  <si>
    <t>C75N1001097</t>
  </si>
  <si>
    <t>C96N1000793</t>
  </si>
  <si>
    <t>C9229018158</t>
  </si>
  <si>
    <t>C7902017434</t>
  </si>
  <si>
    <t>C64N1000319</t>
  </si>
  <si>
    <t>C54N1000414</t>
  </si>
  <si>
    <t>C62N1000318</t>
  </si>
  <si>
    <t>C79N1006574</t>
  </si>
  <si>
    <t>C45N1000370</t>
  </si>
  <si>
    <t>C70N1000047</t>
  </si>
  <si>
    <t>C62N1000363</t>
  </si>
  <si>
    <t>C45N1000431</t>
  </si>
  <si>
    <t>C74N1000511</t>
  </si>
  <si>
    <t>C44N1000038</t>
  </si>
  <si>
    <t>C66N1000493</t>
  </si>
  <si>
    <t>C86N1000152</t>
  </si>
  <si>
    <t>C79N1004401</t>
  </si>
  <si>
    <t>C89N1000640</t>
  </si>
  <si>
    <t>C75N1002268</t>
  </si>
  <si>
    <t>C79N1000529</t>
  </si>
  <si>
    <t>C5459003884</t>
  </si>
  <si>
    <t>C7558015071</t>
  </si>
  <si>
    <t>C80N1000580</t>
  </si>
  <si>
    <t>C75N1002257</t>
  </si>
  <si>
    <t>C8056018289</t>
  </si>
  <si>
    <t>C74N1000965</t>
  </si>
  <si>
    <t>C86N1000184</t>
  </si>
  <si>
    <t>C4664018500</t>
  </si>
  <si>
    <t>C7529014996</t>
  </si>
  <si>
    <t>C56N1000579</t>
  </si>
  <si>
    <t>C7523013199</t>
  </si>
  <si>
    <t>C51N1001073</t>
  </si>
  <si>
    <t>C44N1000351</t>
  </si>
  <si>
    <t>C46N1000063</t>
  </si>
  <si>
    <t>C79N1003183</t>
  </si>
  <si>
    <t>C8745004170</t>
  </si>
  <si>
    <t>C79N1004962</t>
  </si>
  <si>
    <t>C4929012697</t>
  </si>
  <si>
    <t>C58N1000327</t>
  </si>
  <si>
    <t>C6054010289</t>
  </si>
  <si>
    <t>C70N1000609</t>
  </si>
  <si>
    <t>C83N1000446</t>
  </si>
  <si>
    <t>C56N1000746</t>
  </si>
  <si>
    <t>C79N1001944</t>
  </si>
  <si>
    <t>C79N1007442</t>
  </si>
  <si>
    <t>C5469012608</t>
  </si>
  <si>
    <t>C45N1000193</t>
  </si>
  <si>
    <t>C51N1000510</t>
  </si>
  <si>
    <t>C6694011818</t>
  </si>
  <si>
    <t>C66N1000244</t>
  </si>
  <si>
    <t>C6607015301</t>
  </si>
  <si>
    <t>C64N1000447</t>
  </si>
  <si>
    <t>C8224018793</t>
  </si>
  <si>
    <t>C70N1001433</t>
  </si>
  <si>
    <t>C6007012681</t>
  </si>
  <si>
    <t>C54N1000514</t>
  </si>
  <si>
    <t>C94N1000096</t>
  </si>
  <si>
    <t>C79N1005235</t>
  </si>
  <si>
    <t>C70N1001101</t>
  </si>
  <si>
    <t>C96N1000518</t>
  </si>
  <si>
    <t>C8244006398</t>
  </si>
  <si>
    <t>C58N1000518</t>
  </si>
  <si>
    <t>C89N1000318</t>
  </si>
  <si>
    <t>C75N1000389</t>
  </si>
  <si>
    <t>C60N1000125</t>
  </si>
  <si>
    <t>C72N1000926</t>
  </si>
  <si>
    <t>C66N1001152</t>
  </si>
  <si>
    <t>C5605016198</t>
  </si>
  <si>
    <t>C51N1000155</t>
  </si>
  <si>
    <t>C4610019140</t>
  </si>
  <si>
    <t>C70N1001713</t>
  </si>
  <si>
    <t>C8940014018</t>
  </si>
  <si>
    <t>C46N1000652</t>
  </si>
  <si>
    <t>C79N1001053</t>
  </si>
  <si>
    <t>C79N1005211</t>
  </si>
  <si>
    <t>C64N1000780</t>
  </si>
  <si>
    <t>C64N1000852</t>
  </si>
  <si>
    <t>C67N1000230</t>
  </si>
  <si>
    <t>C6436007132</t>
  </si>
  <si>
    <t>C6498006552</t>
  </si>
  <si>
    <t>C62N1000441</t>
  </si>
  <si>
    <t>C52N1000096</t>
  </si>
  <si>
    <t>C83N1000076</t>
  </si>
  <si>
    <t>C75N1001835</t>
  </si>
  <si>
    <t>C56N1000931</t>
  </si>
  <si>
    <t>C56N1000074</t>
  </si>
  <si>
    <t>C80N1000218</t>
  </si>
  <si>
    <t>C64N1000938</t>
  </si>
  <si>
    <t>C62N1000145</t>
  </si>
  <si>
    <t>C87N1000411</t>
  </si>
  <si>
    <t>C60N1000284</t>
  </si>
  <si>
    <t>C66N1000182</t>
  </si>
  <si>
    <t>C80N1000013</t>
  </si>
  <si>
    <t>C82N1000097</t>
  </si>
  <si>
    <t>C52N1000028</t>
  </si>
  <si>
    <t>C66N1000255</t>
  </si>
  <si>
    <t>C54N1000500</t>
  </si>
  <si>
    <t>C7096010394</t>
  </si>
  <si>
    <t>C79N1005901</t>
  </si>
  <si>
    <t>C45N1000017</t>
  </si>
  <si>
    <t>C7007017704</t>
  </si>
  <si>
    <t>C48N1001396</t>
  </si>
  <si>
    <t>C75N1002433</t>
  </si>
  <si>
    <t>C9145010359</t>
  </si>
  <si>
    <t>C48N1001139</t>
  </si>
  <si>
    <t>C79N1006792</t>
  </si>
  <si>
    <t>C5239002374</t>
  </si>
  <si>
    <t>C6459005993</t>
  </si>
  <si>
    <t>C49N1000155</t>
  </si>
  <si>
    <t>C83N1000427</t>
  </si>
  <si>
    <t>C45N1000224</t>
  </si>
  <si>
    <t>C54N1000293</t>
  </si>
  <si>
    <t>C70N1001651</t>
  </si>
  <si>
    <t>C68N1000010</t>
  </si>
  <si>
    <t>C79N1005119</t>
  </si>
  <si>
    <t>C7587015880</t>
  </si>
  <si>
    <t>C79N1000334</t>
  </si>
  <si>
    <t>C66N1001010</t>
  </si>
  <si>
    <t>C45N1000266</t>
  </si>
  <si>
    <t>C83N1000275</t>
  </si>
  <si>
    <t>C56N1001035</t>
  </si>
  <si>
    <t>C7451003074</t>
  </si>
  <si>
    <t>C4543015064</t>
  </si>
  <si>
    <t>C79N1000231</t>
  </si>
  <si>
    <t>C8488006203</t>
  </si>
  <si>
    <t>C79N1006458</t>
  </si>
  <si>
    <t>C79N1000311</t>
  </si>
  <si>
    <t>C4633004621</t>
  </si>
  <si>
    <t>C9175009346</t>
  </si>
  <si>
    <t>C46N1001109</t>
  </si>
  <si>
    <t>C75N1002045</t>
  </si>
  <si>
    <t>C74N1000933</t>
  </si>
  <si>
    <t>C8936001398</t>
  </si>
  <si>
    <t>C79N1004792</t>
  </si>
  <si>
    <t>C91N1000552</t>
  </si>
  <si>
    <t>C64N1000371</t>
  </si>
  <si>
    <t>C87N1000256</t>
  </si>
  <si>
    <t>C64N1000194</t>
  </si>
  <si>
    <t>C58N1000179</t>
  </si>
  <si>
    <t>C56N1000893</t>
  </si>
  <si>
    <t>C6867005883</t>
  </si>
  <si>
    <t>C45N1000629</t>
  </si>
  <si>
    <t>C66N1001041</t>
  </si>
  <si>
    <t>C75N1000277</t>
  </si>
  <si>
    <t>C51N1000833</t>
  </si>
  <si>
    <t>C44N1000466</t>
  </si>
  <si>
    <t>C84N1000203</t>
  </si>
  <si>
    <t>C5672002030</t>
  </si>
  <si>
    <t>C75N1000114</t>
  </si>
  <si>
    <t>C91N1000902</t>
  </si>
  <si>
    <t>C7935015862</t>
  </si>
  <si>
    <t>C48N1000495</t>
  </si>
  <si>
    <t>C48N1000761</t>
  </si>
  <si>
    <t>C5679019353</t>
  </si>
  <si>
    <t>C46N1000624</t>
  </si>
  <si>
    <t>C92N1000304</t>
  </si>
  <si>
    <t>C75N1002289</t>
  </si>
  <si>
    <t>C5189007655</t>
  </si>
  <si>
    <t>C54N1000319</t>
  </si>
  <si>
    <t>C8224006401</t>
  </si>
  <si>
    <t>C79N1001844</t>
  </si>
  <si>
    <t>C48N1001208</t>
  </si>
  <si>
    <t>C75N1002694</t>
  </si>
  <si>
    <t>C52N1000512</t>
  </si>
  <si>
    <t>C68N1000308</t>
  </si>
  <si>
    <t>C66N1001008</t>
  </si>
  <si>
    <t>C52N1001246</t>
  </si>
  <si>
    <t>C9565014400</t>
  </si>
  <si>
    <t>C46N1000465</t>
  </si>
  <si>
    <t>C91N1001215</t>
  </si>
  <si>
    <t>C46N1000478</t>
  </si>
  <si>
    <t>C79N1005338</t>
  </si>
  <si>
    <t>C9437014110</t>
  </si>
  <si>
    <t>C64N1000195</t>
  </si>
  <si>
    <t>C91N1000734</t>
  </si>
  <si>
    <t>C74N1000058</t>
  </si>
  <si>
    <t>C51N1000104</t>
  </si>
  <si>
    <t>C75N1000522</t>
  </si>
  <si>
    <t>C79N1005968</t>
  </si>
  <si>
    <t>C84N1000624</t>
  </si>
  <si>
    <t>C54N1000222</t>
  </si>
  <si>
    <t>C79N1003575</t>
  </si>
  <si>
    <t>C79N1007337</t>
  </si>
  <si>
    <t>C89N1000677</t>
  </si>
  <si>
    <t>C52N1000738</t>
  </si>
  <si>
    <t>C70N1000200</t>
  </si>
  <si>
    <t>C68N1000257</t>
  </si>
  <si>
    <t>C7970016455</t>
  </si>
  <si>
    <t>C95N1000146</t>
  </si>
  <si>
    <t>C9432016207</t>
  </si>
  <si>
    <t>C79N1000792</t>
  </si>
  <si>
    <t>C48N1000850</t>
  </si>
  <si>
    <t>C5120007131</t>
  </si>
  <si>
    <t>C5123010900</t>
  </si>
  <si>
    <t>C51N1000790</t>
  </si>
  <si>
    <t>C79N1005969</t>
  </si>
  <si>
    <t>C49N1000233</t>
  </si>
  <si>
    <t>C74N1000630</t>
  </si>
  <si>
    <t>C58N1000257</t>
  </si>
  <si>
    <t>C87N1000547</t>
  </si>
  <si>
    <t>C83N1000223</t>
  </si>
  <si>
    <t>C7521012987</t>
  </si>
  <si>
    <t>C64N1000846</t>
  </si>
  <si>
    <t>C9281010234</t>
  </si>
  <si>
    <t>C6700006214</t>
  </si>
  <si>
    <t>C9617015679</t>
  </si>
  <si>
    <t>C62N1000227</t>
  </si>
  <si>
    <t>C72N1000376</t>
  </si>
  <si>
    <t>C75N1000438</t>
  </si>
  <si>
    <t>C70N1001043</t>
  </si>
  <si>
    <t>C72N1000110</t>
  </si>
  <si>
    <t>C8620003964</t>
  </si>
  <si>
    <t>C7574016913</t>
  </si>
  <si>
    <t>C86N1000529</t>
  </si>
  <si>
    <t>C87N1001092</t>
  </si>
  <si>
    <t>C79N1005027</t>
  </si>
  <si>
    <t>C4667006001</t>
  </si>
  <si>
    <t>C66N1000362</t>
  </si>
  <si>
    <t>C9144012315</t>
  </si>
  <si>
    <t>C79N1006190</t>
  </si>
  <si>
    <t>C64N1000346</t>
  </si>
  <si>
    <t>C79N1005138</t>
  </si>
  <si>
    <t>C51N1001111</t>
  </si>
  <si>
    <t>C75N1002877</t>
  </si>
  <si>
    <t>C64N1000540</t>
  </si>
  <si>
    <t>C4886002077</t>
  </si>
  <si>
    <t>C75N1002529</t>
  </si>
  <si>
    <t>C8326018852</t>
  </si>
  <si>
    <t>C66N1000972</t>
  </si>
  <si>
    <t>C7581017202</t>
  </si>
  <si>
    <t>C54N1000144</t>
  </si>
  <si>
    <t>C56N1000673</t>
  </si>
  <si>
    <t>C62N1000235</t>
  </si>
  <si>
    <t>C9636002918</t>
  </si>
  <si>
    <t>C96N1000355</t>
  </si>
  <si>
    <t>C79N1005825</t>
  </si>
  <si>
    <t>C79N1001758</t>
  </si>
  <si>
    <t>C72N1001113</t>
  </si>
  <si>
    <t>C92N1000067</t>
  </si>
  <si>
    <t>C91N1000161</t>
  </si>
  <si>
    <t>C96N1000725</t>
  </si>
  <si>
    <t>C82N1000419</t>
  </si>
  <si>
    <t>C49N1000259</t>
  </si>
  <si>
    <t>C74N1000325</t>
  </si>
  <si>
    <t>C70N1000466</t>
  </si>
  <si>
    <t>C4814008858</t>
  </si>
  <si>
    <t>C48N1000877</t>
  </si>
  <si>
    <t>C79N1000450</t>
  </si>
  <si>
    <t>C87N1000330</t>
  </si>
  <si>
    <t>C79N1006123</t>
  </si>
  <si>
    <t>C72N1000216</t>
  </si>
  <si>
    <t>C7960005921</t>
  </si>
  <si>
    <t>C52N1000727</t>
  </si>
  <si>
    <t>C6471018422</t>
  </si>
  <si>
    <t>C79N1005431</t>
  </si>
  <si>
    <t>C51N1000283</t>
  </si>
  <si>
    <t>C7959017121</t>
  </si>
  <si>
    <t>C7911016016</t>
  </si>
  <si>
    <t>C74N1000113</t>
  </si>
  <si>
    <t>C82N1000480</t>
  </si>
  <si>
    <t>C49N1000722</t>
  </si>
  <si>
    <t>C91N1000127</t>
  </si>
  <si>
    <t>C8003018497</t>
  </si>
  <si>
    <t>C5804011054</t>
  </si>
  <si>
    <t>C79N1007489</t>
  </si>
  <si>
    <t>C6016001141</t>
  </si>
  <si>
    <t>C91N1000450</t>
  </si>
  <si>
    <t>C5488012474</t>
  </si>
  <si>
    <t>C79N1007420</t>
  </si>
  <si>
    <t>C5291014276</t>
  </si>
  <si>
    <t>C48N1000773</t>
  </si>
  <si>
    <t>C95N1000008</t>
  </si>
  <si>
    <t>C67N1000157</t>
  </si>
  <si>
    <t>C8498000819</t>
  </si>
  <si>
    <t>C56N1000676</t>
  </si>
  <si>
    <t>C79N1004124</t>
  </si>
  <si>
    <t>C91N1001144</t>
  </si>
  <si>
    <t>C60N1000084</t>
  </si>
  <si>
    <t>C7525013579</t>
  </si>
  <si>
    <t>C62N1000152</t>
  </si>
  <si>
    <t>C79N1004530</t>
  </si>
  <si>
    <t>C52N1000285</t>
  </si>
  <si>
    <t>C92N1000226</t>
  </si>
  <si>
    <t>C8907012953</t>
  </si>
  <si>
    <t>C66N1000797</t>
  </si>
  <si>
    <t>C48N1000358</t>
  </si>
  <si>
    <t>C87N1000306</t>
  </si>
  <si>
    <t>C75N1001538</t>
  </si>
  <si>
    <t>C48N1001115</t>
  </si>
  <si>
    <t>C94N1000411</t>
  </si>
  <si>
    <t>C79N1006668</t>
  </si>
  <si>
    <t>C79N1004458</t>
  </si>
  <si>
    <t>C96N1000236</t>
  </si>
  <si>
    <t>C75N1000403</t>
  </si>
  <si>
    <t>C64N1000231</t>
  </si>
  <si>
    <t>C91N1000499</t>
  </si>
  <si>
    <t>C7523003426</t>
  </si>
  <si>
    <t>C56N1000695</t>
  </si>
  <si>
    <t>C80N1000158</t>
  </si>
  <si>
    <t>C8981017301</t>
  </si>
  <si>
    <t>C45N1000123</t>
  </si>
  <si>
    <t>C89N1000856</t>
  </si>
  <si>
    <t>C79N1001248</t>
  </si>
  <si>
    <t>C74N1000032</t>
  </si>
  <si>
    <t>C45N1000655</t>
  </si>
  <si>
    <t>C7989018683</t>
  </si>
  <si>
    <t>C46N1000969</t>
  </si>
  <si>
    <t>C74N1000929</t>
  </si>
  <si>
    <t>C80N1000058</t>
  </si>
  <si>
    <t>C7998016404</t>
  </si>
  <si>
    <t>C79N1002418</t>
  </si>
  <si>
    <t>C92N1000174</t>
  </si>
  <si>
    <t>C79N1001286</t>
  </si>
  <si>
    <t>C60N1000003</t>
  </si>
  <si>
    <t>C46N1000781</t>
  </si>
  <si>
    <t>C5641013379</t>
  </si>
  <si>
    <t>C7925017420</t>
  </si>
  <si>
    <t>C95N1000103</t>
  </si>
  <si>
    <t>C64N1000221</t>
  </si>
  <si>
    <t>C58N1000224</t>
  </si>
  <si>
    <t>C49N1001213</t>
  </si>
  <si>
    <t>C84N1000571</t>
  </si>
  <si>
    <t>C91N1000829</t>
  </si>
  <si>
    <t>C83N1000863</t>
  </si>
  <si>
    <t>C49N1001071</t>
  </si>
  <si>
    <t>C83N1000456</t>
  </si>
  <si>
    <t>C6433018738</t>
  </si>
  <si>
    <t>C79N1005996</t>
  </si>
  <si>
    <t>C75N1000106</t>
  </si>
  <si>
    <t>C72N1000983</t>
  </si>
  <si>
    <t>C84N1000365</t>
  </si>
  <si>
    <t>C7003014492</t>
  </si>
  <si>
    <t>C68N1000731</t>
  </si>
  <si>
    <t>C48N1001340</t>
  </si>
  <si>
    <t>C95N1000098</t>
  </si>
  <si>
    <t>C86N1000587</t>
  </si>
  <si>
    <t>C92N1000354</t>
  </si>
  <si>
    <t>C48N1000234</t>
  </si>
  <si>
    <t>C5257004761</t>
  </si>
  <si>
    <t>C75N1000926</t>
  </si>
  <si>
    <t>C9486018429</t>
  </si>
  <si>
    <t>C9129017430</t>
  </si>
  <si>
    <t>C56N1000651</t>
  </si>
  <si>
    <t>C7925018334</t>
  </si>
  <si>
    <t>C51N1000816</t>
  </si>
  <si>
    <t>C4805014745</t>
  </si>
  <si>
    <t>C6678012604</t>
  </si>
  <si>
    <t>C48N1001324</t>
  </si>
  <si>
    <t>C6846003911</t>
  </si>
  <si>
    <t>C75N1000821</t>
  </si>
  <si>
    <t>C4461011983</t>
  </si>
  <si>
    <t>C66N1000373</t>
  </si>
  <si>
    <t>C92N1000575</t>
  </si>
  <si>
    <t>C79N1006770</t>
  </si>
  <si>
    <t>C92N1000540</t>
  </si>
  <si>
    <t>C4985000679</t>
  </si>
  <si>
    <t>C96N1000044</t>
  </si>
  <si>
    <t>C72N1000220</t>
  </si>
  <si>
    <t>C83N1000233</t>
  </si>
  <si>
    <t>C91N1000757</t>
  </si>
  <si>
    <t>C54N1000131</t>
  </si>
  <si>
    <t>C8233018373</t>
  </si>
  <si>
    <t>C79N1007273</t>
  </si>
  <si>
    <t>C45N1000737</t>
  </si>
  <si>
    <t>C80N1000316</t>
  </si>
  <si>
    <t>C54N1000086</t>
  </si>
  <si>
    <t>C60N1000271</t>
  </si>
  <si>
    <t>C68N1000627</t>
  </si>
  <si>
    <t>C79N1000819</t>
  </si>
  <si>
    <t>C7006005155</t>
  </si>
  <si>
    <t>C8033008069</t>
  </si>
  <si>
    <t>C79N1007232</t>
  </si>
  <si>
    <t>C87N1001218</t>
  </si>
  <si>
    <t>C80N1000279</t>
  </si>
  <si>
    <t>C45N1000817</t>
  </si>
  <si>
    <t>C75N1001700</t>
  </si>
  <si>
    <t>C67N1000017</t>
  </si>
  <si>
    <t>C95N1000445</t>
  </si>
  <si>
    <t>C64N1001044</t>
  </si>
  <si>
    <t>C75N1000953</t>
  </si>
  <si>
    <t>C89N1000026</t>
  </si>
  <si>
    <t>C64N1000123</t>
  </si>
  <si>
    <t>C80N1000255</t>
  </si>
  <si>
    <t>C68N1000952</t>
  </si>
  <si>
    <t>C6693008391</t>
  </si>
  <si>
    <t>C75N1001074</t>
  </si>
  <si>
    <t>C60N1000547</t>
  </si>
  <si>
    <t>C87N1000534</t>
  </si>
  <si>
    <t>C6883001462</t>
  </si>
  <si>
    <t>C96N1000120</t>
  </si>
  <si>
    <t>C70N1001005</t>
  </si>
  <si>
    <t>C56N1001007</t>
  </si>
  <si>
    <t>C52N1000857</t>
  </si>
  <si>
    <t>C68N1000211</t>
  </si>
  <si>
    <t>C5206013965</t>
  </si>
  <si>
    <t>C95N1000178</t>
  </si>
  <si>
    <t>C72N1001026</t>
  </si>
  <si>
    <t>C4831012246</t>
  </si>
  <si>
    <t>C56N1000752</t>
  </si>
  <si>
    <t>C89N1000262</t>
  </si>
  <si>
    <t>C83N1000630</t>
  </si>
  <si>
    <t>C75N1000338</t>
  </si>
  <si>
    <t>C60N1000633</t>
  </si>
  <si>
    <t>C7239018777</t>
  </si>
  <si>
    <t>C7236018839</t>
  </si>
  <si>
    <t>C51N1000723</t>
  </si>
  <si>
    <t>C79N1000130</t>
  </si>
  <si>
    <t>C91N1000655</t>
  </si>
  <si>
    <t>C74N1000007</t>
  </si>
  <si>
    <t>C79N1006143</t>
  </si>
  <si>
    <t>C9277013483</t>
  </si>
  <si>
    <t>C87N1000078</t>
  </si>
  <si>
    <t>C7935006128</t>
  </si>
  <si>
    <t>C6789006752</t>
  </si>
  <si>
    <t>C72N1000096</t>
  </si>
  <si>
    <t>C83N1000912</t>
  </si>
  <si>
    <t>C7088017867</t>
  </si>
  <si>
    <t>C89N1001149</t>
  </si>
  <si>
    <t>C48N1001557</t>
  </si>
  <si>
    <t>C4842011131</t>
  </si>
  <si>
    <t>C6456000790</t>
  </si>
  <si>
    <t>C95N1000275</t>
  </si>
  <si>
    <t>C54N1000732</t>
  </si>
  <si>
    <t>C83N1000934</t>
  </si>
  <si>
    <t>C83N1000709</t>
  </si>
  <si>
    <t>C64N1000487</t>
  </si>
  <si>
    <t>C56N1000585</t>
  </si>
  <si>
    <t>C49N1000797</t>
  </si>
  <si>
    <t>C79N1007529</t>
  </si>
  <si>
    <t>C86N1000479</t>
  </si>
  <si>
    <t>C64N1000690</t>
  </si>
  <si>
    <t>C7596006828</t>
  </si>
  <si>
    <t>C51N1000594</t>
  </si>
  <si>
    <t>C54N1000189</t>
  </si>
  <si>
    <t>C67N1000307</t>
  </si>
  <si>
    <t>C62N1000116</t>
  </si>
  <si>
    <t>C92N1000295</t>
  </si>
  <si>
    <t>C66N1000726</t>
  </si>
  <si>
    <t>C44N1000445</t>
  </si>
  <si>
    <t>C54N1000358</t>
  </si>
  <si>
    <t>C86N1000591</t>
  </si>
  <si>
    <t>C7935017741</t>
  </si>
  <si>
    <t>C79N1002318</t>
  </si>
  <si>
    <t>C8723007472</t>
  </si>
  <si>
    <t>C70N1001588</t>
  </si>
  <si>
    <t>C58N1000083</t>
  </si>
  <si>
    <t>C48N1000250</t>
  </si>
  <si>
    <t>C51N1000151</t>
  </si>
  <si>
    <t>C6680010593</t>
  </si>
  <si>
    <t>C83N1000434</t>
  </si>
  <si>
    <t>C74N1000226</t>
  </si>
  <si>
    <t>C91N1000548</t>
  </si>
  <si>
    <t>C79N1002321</t>
  </si>
  <si>
    <t>C83N1000369</t>
  </si>
  <si>
    <t>C79N1002166</t>
  </si>
  <si>
    <t>C44N1000662</t>
  </si>
  <si>
    <t>C67N1000389</t>
  </si>
  <si>
    <t>C87N1000178</t>
  </si>
  <si>
    <t>C7540017812</t>
  </si>
  <si>
    <t>C70N1001551</t>
  </si>
  <si>
    <t>C91N1000016</t>
  </si>
  <si>
    <t>C6019003605</t>
  </si>
  <si>
    <t>C87N1000478</t>
  </si>
  <si>
    <t>C6607015765</t>
  </si>
  <si>
    <t>C7933006634</t>
  </si>
  <si>
    <t>C45N1000398</t>
  </si>
  <si>
    <t>C74N1000365</t>
  </si>
  <si>
    <t>C4574013852</t>
  </si>
  <si>
    <t>C52N2001309</t>
  </si>
  <si>
    <t>C79N1004651</t>
  </si>
  <si>
    <t>C5425012685</t>
  </si>
  <si>
    <t>C7549002320</t>
  </si>
  <si>
    <t>C79N1002192</t>
  </si>
  <si>
    <t>C79N1007124</t>
  </si>
  <si>
    <t>C82N1000161</t>
  </si>
  <si>
    <t>C9211017145</t>
  </si>
  <si>
    <t>C82N1000269</t>
  </si>
  <si>
    <t>C7946008682</t>
  </si>
  <si>
    <t>C6245011145</t>
  </si>
  <si>
    <t>C56N1000883</t>
  </si>
  <si>
    <t>C82N1000398</t>
  </si>
  <si>
    <t>C5230011692</t>
  </si>
  <si>
    <t>C7999016936</t>
  </si>
  <si>
    <t>C51N1000581</t>
  </si>
  <si>
    <t>C79N1005864</t>
  </si>
  <si>
    <t>C79N1007453</t>
  </si>
  <si>
    <t>C79N1001953</t>
  </si>
  <si>
    <t>C84N1000265</t>
  </si>
  <si>
    <t>C8259013886</t>
  </si>
  <si>
    <t>C74N1000425</t>
  </si>
  <si>
    <t>C80N1000531</t>
  </si>
  <si>
    <t>C96N1000077</t>
  </si>
  <si>
    <t>C8026000633</t>
  </si>
  <si>
    <t>C64N1000201</t>
  </si>
  <si>
    <t>C66N1001033</t>
  </si>
  <si>
    <t>C86N1000194</t>
  </si>
  <si>
    <t>C44N1000262</t>
  </si>
  <si>
    <t>C79N1006206</t>
  </si>
  <si>
    <t>C56N1000372</t>
  </si>
  <si>
    <t>C48N1000968</t>
  </si>
  <si>
    <t>C75N1000100</t>
  </si>
  <si>
    <t>C52N1000608</t>
  </si>
  <si>
    <t>C56N1000296</t>
  </si>
  <si>
    <t>C8760019062</t>
  </si>
  <si>
    <t>C5251013053</t>
  </si>
  <si>
    <t>C70N1000150</t>
  </si>
  <si>
    <t>C44N1000676</t>
  </si>
  <si>
    <t>C79N1006501</t>
  </si>
  <si>
    <t>C7927016557</t>
  </si>
  <si>
    <t>C46N1000704</t>
  </si>
  <si>
    <t>C82N1000250</t>
  </si>
  <si>
    <t>C87N1001246</t>
  </si>
  <si>
    <t>C79N1006560</t>
  </si>
  <si>
    <t>C46N1000096</t>
  </si>
  <si>
    <t>C48N1000195</t>
  </si>
  <si>
    <t>C86N1000640</t>
  </si>
  <si>
    <t>C75N1002800</t>
  </si>
  <si>
    <t>C67N1000069</t>
  </si>
  <si>
    <t>C5851018222</t>
  </si>
  <si>
    <t>C49N1000683</t>
  </si>
  <si>
    <t>C79N1006842</t>
  </si>
  <si>
    <t>C44N1000540</t>
  </si>
  <si>
    <t>C5159006522</t>
  </si>
  <si>
    <t>C79N1004677</t>
  </si>
  <si>
    <t>C5630019130</t>
  </si>
  <si>
    <t>C5299019165</t>
  </si>
  <si>
    <t>C82N1000223</t>
  </si>
  <si>
    <t>C56N1000460</t>
  </si>
  <si>
    <t>C64N1000306</t>
  </si>
  <si>
    <t>C6457004834</t>
  </si>
  <si>
    <t>C8754016533</t>
  </si>
  <si>
    <t>C70N1000195</t>
  </si>
  <si>
    <t>C80N1000397</t>
  </si>
  <si>
    <t>C5201016302</t>
  </si>
  <si>
    <t>C6453015281</t>
  </si>
  <si>
    <t>C5216013582</t>
  </si>
  <si>
    <t>C62N1000482</t>
  </si>
  <si>
    <t>C54N1000353</t>
  </si>
  <si>
    <t>C64N1000003</t>
  </si>
  <si>
    <t>C84N1000191</t>
  </si>
  <si>
    <t>C72N1000545</t>
  </si>
  <si>
    <t>C89N1000321</t>
  </si>
  <si>
    <t>C7993017986</t>
  </si>
  <si>
    <t>C44N1000603</t>
  </si>
  <si>
    <t>C7992007882</t>
  </si>
  <si>
    <t>C45N1000773</t>
  </si>
  <si>
    <t>C68N1000264</t>
  </si>
  <si>
    <t>C82N1000155</t>
  </si>
  <si>
    <t>C79N1000716</t>
  </si>
  <si>
    <t>C92N1000548</t>
  </si>
  <si>
    <t>C6621008709</t>
  </si>
  <si>
    <t>C62N1000075</t>
  </si>
  <si>
    <t>C6483009962</t>
  </si>
  <si>
    <t>C62N1000181</t>
  </si>
  <si>
    <t>C5247002115</t>
  </si>
  <si>
    <t>C48N1001068</t>
  </si>
  <si>
    <t>C8292013969</t>
  </si>
  <si>
    <t>C51N1000635</t>
  </si>
  <si>
    <t>C45N1000608</t>
  </si>
  <si>
    <t>C95N1000304</t>
  </si>
  <si>
    <t>C5222003808</t>
  </si>
  <si>
    <t>C8239010751</t>
  </si>
  <si>
    <t>C5676017189</t>
  </si>
  <si>
    <t>C79N1004958</t>
  </si>
  <si>
    <t>C4896005515</t>
  </si>
  <si>
    <t>C66N1000598</t>
  </si>
  <si>
    <t>C70N1001683</t>
  </si>
  <si>
    <t>C9594018406</t>
  </si>
  <si>
    <t>C56N1000354</t>
  </si>
  <si>
    <t>C5268010978</t>
  </si>
  <si>
    <t>C84N1000050</t>
  </si>
  <si>
    <t>C79N1004487</t>
  </si>
  <si>
    <t>C48N1001406</t>
  </si>
  <si>
    <t>C7960006115</t>
  </si>
  <si>
    <t>C79N1007384</t>
  </si>
  <si>
    <t>C44N1000617</t>
  </si>
  <si>
    <t>C79N1006161</t>
  </si>
  <si>
    <t>C75N1001978</t>
  </si>
  <si>
    <t>C4801003544</t>
  </si>
  <si>
    <t>C79N1000855</t>
  </si>
  <si>
    <t>C83N1000826</t>
  </si>
  <si>
    <t>C91N1001233</t>
  </si>
  <si>
    <t>C80N1000272</t>
  </si>
  <si>
    <t>C5455017657</t>
  </si>
  <si>
    <t>C75N1001780</t>
  </si>
  <si>
    <t>C6409015684</t>
  </si>
  <si>
    <t>C89N1000823</t>
  </si>
  <si>
    <t>C44N1000266</t>
  </si>
  <si>
    <t>C96N1000343</t>
  </si>
  <si>
    <t>C64N1000985</t>
  </si>
  <si>
    <t>C48N1001088</t>
  </si>
  <si>
    <t>C91N1001073</t>
  </si>
  <si>
    <t>C64N1000524</t>
  </si>
  <si>
    <t>C79N1006874</t>
  </si>
  <si>
    <t>C75N1002249</t>
  </si>
  <si>
    <t>C7957016963</t>
  </si>
  <si>
    <t>C46N1000931</t>
  </si>
  <si>
    <t>C91N1000675</t>
  </si>
  <si>
    <t>C46N1001010</t>
  </si>
  <si>
    <t>C79N1003160</t>
  </si>
  <si>
    <t>C94N1000323</t>
  </si>
  <si>
    <t>C72N1000840</t>
  </si>
  <si>
    <t>C56N1000027</t>
  </si>
  <si>
    <t>C67N1000468</t>
  </si>
  <si>
    <t>C48N1000951</t>
  </si>
  <si>
    <t>C68N1000631</t>
  </si>
  <si>
    <t>C62N1000405</t>
  </si>
  <si>
    <t>C82N1000201</t>
  </si>
  <si>
    <t>C62N1000126</t>
  </si>
  <si>
    <t>C6878017935</t>
  </si>
  <si>
    <t>C79N1001526</t>
  </si>
  <si>
    <t>C7954009851</t>
  </si>
  <si>
    <t>C4534002405</t>
  </si>
  <si>
    <t>C5285015345</t>
  </si>
  <si>
    <t>C72N1000231</t>
  </si>
  <si>
    <t>C5214006031</t>
  </si>
  <si>
    <t>C54N1000160</t>
  </si>
  <si>
    <t>C49N1000778</t>
  </si>
  <si>
    <t>C62N1000209</t>
  </si>
  <si>
    <t>C79N1005686</t>
  </si>
  <si>
    <t>C95N1000258</t>
  </si>
  <si>
    <t>C89N1000456</t>
  </si>
  <si>
    <t>C72N1001273</t>
  </si>
  <si>
    <t>C66N1000142</t>
  </si>
  <si>
    <t>C66N1000164</t>
  </si>
  <si>
    <t>C64N1000187</t>
  </si>
  <si>
    <t>C66N1000581</t>
  </si>
  <si>
    <t>C79N1000453</t>
  </si>
  <si>
    <t>C75N1000151</t>
  </si>
  <si>
    <t>C48N1000038</t>
  </si>
  <si>
    <t>C58N1000261</t>
  </si>
  <si>
    <t>C79N1004918</t>
  </si>
  <si>
    <t>C79N1001935</t>
  </si>
  <si>
    <t>C91N1000896</t>
  </si>
  <si>
    <t>C8478013383</t>
  </si>
  <si>
    <t>C56N1000353</t>
  </si>
  <si>
    <t>C8703012214</t>
  </si>
  <si>
    <t>C91N1000662</t>
  </si>
  <si>
    <t>C60N1000142</t>
  </si>
  <si>
    <t>C4607014418</t>
  </si>
  <si>
    <t>C79N1007071</t>
  </si>
  <si>
    <t>C64N1000285</t>
  </si>
  <si>
    <t>C68N1000405</t>
  </si>
  <si>
    <t>C89N1001081</t>
  </si>
  <si>
    <t>C74N1000085</t>
  </si>
  <si>
    <t>C4991012501</t>
  </si>
  <si>
    <t>C64N1000665</t>
  </si>
  <si>
    <t>C5466000377</t>
  </si>
  <si>
    <t>C6447004643</t>
  </si>
  <si>
    <t>C79N1002217</t>
  </si>
  <si>
    <t>C52N1000796</t>
  </si>
  <si>
    <t>C74N1000187</t>
  </si>
  <si>
    <t>C67N1000304</t>
  </si>
  <si>
    <t>C74N1000970</t>
  </si>
  <si>
    <t>C74N1000943</t>
  </si>
  <si>
    <t>C82N1000318</t>
  </si>
  <si>
    <t>C51N1000690</t>
  </si>
  <si>
    <t>C44N1000352</t>
  </si>
  <si>
    <t>C79N1001096</t>
  </si>
  <si>
    <t>C68N1000060</t>
  </si>
  <si>
    <t>C8095016245</t>
  </si>
  <si>
    <t>C86N1000365</t>
  </si>
  <si>
    <t>C58N1000097</t>
  </si>
  <si>
    <t>C79N1005823</t>
  </si>
  <si>
    <t>C75N1001704</t>
  </si>
  <si>
    <t>C56N1000281</t>
  </si>
  <si>
    <t>C67N1000031</t>
  </si>
  <si>
    <t>C7491018254</t>
  </si>
  <si>
    <t>C83N1000670</t>
  </si>
  <si>
    <t>C89N1001336</t>
  </si>
  <si>
    <t>C48N1001430</t>
  </si>
  <si>
    <t>C52N1000858</t>
  </si>
  <si>
    <t>C7457009540</t>
  </si>
  <si>
    <t>C48N1000748</t>
  </si>
  <si>
    <t>C79N1006279</t>
  </si>
  <si>
    <t>C86N1000111</t>
  </si>
  <si>
    <t>C83N1000273</t>
  </si>
  <si>
    <t>C64N1000331</t>
  </si>
  <si>
    <t>C70N1001372</t>
  </si>
  <si>
    <t>C52N1000009</t>
  </si>
  <si>
    <t>C79N1005176</t>
  </si>
  <si>
    <t>C49N1000523</t>
  </si>
  <si>
    <t>C6607014024</t>
  </si>
  <si>
    <t>C48N1001667</t>
  </si>
  <si>
    <t>C95N1000244</t>
  </si>
  <si>
    <t>C7993002411</t>
  </si>
  <si>
    <t>C7578002529</t>
  </si>
  <si>
    <t>C52N1000365</t>
  </si>
  <si>
    <t>C74N1000849</t>
  </si>
  <si>
    <t>C48N1000370</t>
  </si>
  <si>
    <t>C7477018916</t>
  </si>
  <si>
    <t>C4696003204</t>
  </si>
  <si>
    <t>C84N1000019</t>
  </si>
  <si>
    <t>C6419010346</t>
  </si>
  <si>
    <t>C5264014255</t>
  </si>
  <si>
    <t>C75N1002830</t>
  </si>
  <si>
    <t>C48N1000551</t>
  </si>
  <si>
    <t>C8414015558</t>
  </si>
  <si>
    <t>C92N1000049</t>
  </si>
  <si>
    <t>C70N1000958</t>
  </si>
  <si>
    <t>C6756010935</t>
  </si>
  <si>
    <t>C70N1001451</t>
  </si>
  <si>
    <t>C87N1000783</t>
  </si>
  <si>
    <t>C67N1000317</t>
  </si>
  <si>
    <t>C79N1001063</t>
  </si>
  <si>
    <t>C72N1000973</t>
  </si>
  <si>
    <t>C9156018835</t>
  </si>
  <si>
    <t>C64N1001011</t>
  </si>
  <si>
    <t>C72N1000388</t>
  </si>
  <si>
    <t>C49N1000298</t>
  </si>
  <si>
    <t>C6099012193</t>
  </si>
  <si>
    <t>C7543000099</t>
  </si>
  <si>
    <t>C83N1000595</t>
  </si>
  <si>
    <t>C51N1000091</t>
  </si>
  <si>
    <t>C51N1000541</t>
  </si>
  <si>
    <t>C72N1000261</t>
  </si>
  <si>
    <t>C6242011572</t>
  </si>
  <si>
    <t>C44N1000548</t>
  </si>
  <si>
    <t>C7970017716</t>
  </si>
  <si>
    <t>C9268015102</t>
  </si>
  <si>
    <t>C52N1000590</t>
  </si>
  <si>
    <t>C89N1000003</t>
  </si>
  <si>
    <t>C8715010915</t>
  </si>
  <si>
    <t>C48N1001173</t>
  </si>
  <si>
    <t>C4956018594</t>
  </si>
  <si>
    <t>C51N1001187</t>
  </si>
  <si>
    <t>C96N1000213</t>
  </si>
  <si>
    <t>C96N1000104</t>
  </si>
  <si>
    <t>C79N1005249</t>
  </si>
  <si>
    <t>C44N1001036</t>
  </si>
  <si>
    <t>C52N1000082</t>
  </si>
  <si>
    <t>C7588018129</t>
  </si>
  <si>
    <t>C86N1000452</t>
  </si>
  <si>
    <t>C79N1004563</t>
  </si>
  <si>
    <t>C70N1000370</t>
  </si>
  <si>
    <t>C46N1000251</t>
  </si>
  <si>
    <t>C68N1000894</t>
  </si>
  <si>
    <t>C5225001066</t>
  </si>
  <si>
    <t>C7483018339</t>
  </si>
  <si>
    <t>C75N1000941</t>
  </si>
  <si>
    <t>C86N1000693</t>
  </si>
  <si>
    <t>C4898001443</t>
  </si>
  <si>
    <t>C7910015399</t>
  </si>
  <si>
    <t>C87N1001059</t>
  </si>
  <si>
    <t>C48N1000769</t>
  </si>
  <si>
    <t>C79N1006167</t>
  </si>
  <si>
    <t>C74N1000201</t>
  </si>
  <si>
    <t>C79N1004480</t>
  </si>
  <si>
    <t>C6448004225</t>
  </si>
  <si>
    <t>C5253003604</t>
  </si>
  <si>
    <t>C79N1004995</t>
  </si>
  <si>
    <t>C7582000066</t>
  </si>
  <si>
    <t>C44N2001056</t>
  </si>
  <si>
    <t>C79N1007276</t>
  </si>
  <si>
    <t>C66N1000856</t>
  </si>
  <si>
    <t>C4602003015</t>
  </si>
  <si>
    <t>C86N1000296</t>
  </si>
  <si>
    <t>C89N1000417</t>
  </si>
  <si>
    <t>C68N1000734</t>
  </si>
  <si>
    <t>C48N1000776</t>
  </si>
  <si>
    <t>C72N1000413</t>
  </si>
  <si>
    <t>C51N1000063</t>
  </si>
  <si>
    <t>C79N1006182</t>
  </si>
  <si>
    <t>C51N1000757</t>
  </si>
  <si>
    <t>C66N1000463</t>
  </si>
  <si>
    <t>C62N1000101</t>
  </si>
  <si>
    <t>C64N1000825</t>
  </si>
  <si>
    <t>C56N1000434</t>
  </si>
  <si>
    <t>C7994018153</t>
  </si>
  <si>
    <t>C49N1000483</t>
  </si>
  <si>
    <t>C92N1000412</t>
  </si>
  <si>
    <t>C45N1000197</t>
  </si>
  <si>
    <t>C48N1001617</t>
  </si>
  <si>
    <t>C4424017048</t>
  </si>
  <si>
    <t>C84N1000457</t>
  </si>
  <si>
    <t>C80N1000358</t>
  </si>
  <si>
    <t>C94N1000184</t>
  </si>
  <si>
    <t>C82N1000207</t>
  </si>
  <si>
    <t>C6261011322</t>
  </si>
  <si>
    <t>C8229006820</t>
  </si>
  <si>
    <t>C75N1001823</t>
  </si>
  <si>
    <t>C75N1000379</t>
  </si>
  <si>
    <t>C58N1000204</t>
  </si>
  <si>
    <t>C68N1000558</t>
  </si>
  <si>
    <t>C82N1000242</t>
  </si>
  <si>
    <t>C79N1005898</t>
  </si>
  <si>
    <t>C87N1001175</t>
  </si>
  <si>
    <t>C66N1000459</t>
  </si>
  <si>
    <t>C48N1001314</t>
  </si>
  <si>
    <t>C89N1000898</t>
  </si>
  <si>
    <t>C49N1000079</t>
  </si>
  <si>
    <t>C6882006474</t>
  </si>
  <si>
    <t>C64N1000958</t>
  </si>
  <si>
    <t>C6669019200</t>
  </si>
  <si>
    <t>C5299017911</t>
  </si>
  <si>
    <t>C92N1000652</t>
  </si>
  <si>
    <t>C79N1001134</t>
  </si>
  <si>
    <t>C84N1000357</t>
  </si>
  <si>
    <t>C7910016872</t>
  </si>
  <si>
    <t>C91N1001359</t>
  </si>
  <si>
    <t>C51N1000651</t>
  </si>
  <si>
    <t>C8255000981</t>
  </si>
  <si>
    <t>C52N1000472</t>
  </si>
  <si>
    <t>C44N1000339</t>
  </si>
  <si>
    <t>C7944001022</t>
  </si>
  <si>
    <t>C75N1001106</t>
  </si>
  <si>
    <t>C45N1000544</t>
  </si>
  <si>
    <t>C52N1000742</t>
  </si>
  <si>
    <t>C5645009080</t>
  </si>
  <si>
    <t>C62N1000088</t>
  </si>
  <si>
    <t>C46N1000620</t>
  </si>
  <si>
    <t>C75N1000240</t>
  </si>
  <si>
    <t>C45N1000597</t>
  </si>
  <si>
    <t>C70N1001050</t>
  </si>
  <si>
    <t>C45N1000387</t>
  </si>
  <si>
    <t>C79N1005088</t>
  </si>
  <si>
    <t>C60N1000568</t>
  </si>
  <si>
    <t>C67N1000210</t>
  </si>
  <si>
    <t>C96N1000047</t>
  </si>
  <si>
    <t>C89N1000428</t>
  </si>
  <si>
    <t>C66N1000239</t>
  </si>
  <si>
    <t>C46N1000930</t>
  </si>
  <si>
    <t>C75N1002307</t>
  </si>
  <si>
    <t>C54N1000581</t>
  </si>
  <si>
    <t>C44N1000610</t>
  </si>
  <si>
    <t>C68N1000261</t>
  </si>
  <si>
    <t>C60N1000411</t>
  </si>
  <si>
    <t>C87N1000107</t>
  </si>
  <si>
    <t>C44N1000136</t>
  </si>
  <si>
    <t>C84N1000557</t>
  </si>
  <si>
    <t>C8334015937</t>
  </si>
  <si>
    <t>C44N1000246</t>
  </si>
  <si>
    <t>C82N1000287</t>
  </si>
  <si>
    <t>C44N1000222</t>
  </si>
  <si>
    <t>C92N1000379</t>
  </si>
  <si>
    <t>C49N1000120</t>
  </si>
  <si>
    <t>C46N1000677</t>
  </si>
  <si>
    <t>C89N1001317</t>
  </si>
  <si>
    <t>C68N1000958</t>
  </si>
  <si>
    <t>C79N1002398</t>
  </si>
  <si>
    <t>C7025014137</t>
  </si>
  <si>
    <t>C51N1000482</t>
  </si>
  <si>
    <t>C79N1005521</t>
  </si>
  <si>
    <t>C44N1000043</t>
  </si>
  <si>
    <t>C7937019125</t>
  </si>
  <si>
    <t>C45N1000046</t>
  </si>
  <si>
    <t>C5274001786</t>
  </si>
  <si>
    <t>C62N1000259</t>
  </si>
  <si>
    <t>C80N1000323</t>
  </si>
  <si>
    <t>C94N1000131</t>
  </si>
  <si>
    <t>C89N1001213</t>
  </si>
  <si>
    <t>C6869011851</t>
  </si>
  <si>
    <t>C6607010766</t>
  </si>
  <si>
    <t>C4842019477</t>
  </si>
  <si>
    <t>C8941000686</t>
  </si>
  <si>
    <t>C79N1007238</t>
  </si>
  <si>
    <t>C79N1006023</t>
  </si>
  <si>
    <t>C64N1000922</t>
  </si>
  <si>
    <t>C91N1000539</t>
  </si>
  <si>
    <t>C66N1000479</t>
  </si>
  <si>
    <t>C92N1000408</t>
  </si>
  <si>
    <t>C66N1000174</t>
  </si>
  <si>
    <t>C80N1000082</t>
  </si>
  <si>
    <t>C60N1000599</t>
  </si>
  <si>
    <t>C74N1000159</t>
  </si>
  <si>
    <t>C6841004955</t>
  </si>
  <si>
    <t>C6601012295</t>
  </si>
  <si>
    <t>C91N1001102</t>
  </si>
  <si>
    <t>C79N1007370</t>
  </si>
  <si>
    <t>C5617010674</t>
  </si>
  <si>
    <t>C48N1000831</t>
  </si>
  <si>
    <t>C75N1001641</t>
  </si>
  <si>
    <t>C60N1000403</t>
  </si>
  <si>
    <t>C49N1000360</t>
  </si>
  <si>
    <t>C79N1005477</t>
  </si>
  <si>
    <t>C4915015856</t>
  </si>
  <si>
    <t>C48N1000103</t>
  </si>
  <si>
    <t>C8799019287</t>
  </si>
  <si>
    <t>C67N1000382</t>
  </si>
  <si>
    <t>C75N1002677</t>
  </si>
  <si>
    <t>C45N1000325</t>
  </si>
  <si>
    <t>C66N1000235</t>
  </si>
  <si>
    <t>C79N1007036</t>
  </si>
  <si>
    <t>C60N1000554</t>
  </si>
  <si>
    <t>C79N1000128</t>
  </si>
  <si>
    <t>C46N1000415</t>
  </si>
  <si>
    <t>C5155004346</t>
  </si>
  <si>
    <t>C83N1000153</t>
  </si>
  <si>
    <t>C92N1000192</t>
  </si>
  <si>
    <t>C4444010466</t>
  </si>
  <si>
    <t>C44N1000474</t>
  </si>
  <si>
    <t>C83N1000631</t>
  </si>
  <si>
    <t>C96N1000039</t>
  </si>
  <si>
    <t>C56N1000702</t>
  </si>
  <si>
    <t>C4690003121</t>
  </si>
  <si>
    <t>C79N1000382</t>
  </si>
  <si>
    <t>C64N1000528</t>
  </si>
  <si>
    <t>C7556014060</t>
  </si>
  <si>
    <t>C48N1000281</t>
  </si>
  <si>
    <t>C46N1000772</t>
  </si>
  <si>
    <t>C70N1001016</t>
  </si>
  <si>
    <t>C82N1000148</t>
  </si>
  <si>
    <t>C74N1000088</t>
  </si>
  <si>
    <t>C89N1000631</t>
  </si>
  <si>
    <t>C92N1000580</t>
  </si>
  <si>
    <t>C72N1000783</t>
  </si>
  <si>
    <t>C75N1002730</t>
  </si>
  <si>
    <t>C92N1000931</t>
  </si>
  <si>
    <t>C9129015027</t>
  </si>
  <si>
    <t>C68N1000372</t>
  </si>
  <si>
    <t>C48N1000233</t>
  </si>
  <si>
    <t>C45N1000727</t>
  </si>
  <si>
    <t>C51N1000588</t>
  </si>
  <si>
    <t>C5263005389</t>
  </si>
  <si>
    <t>C5456005930</t>
  </si>
  <si>
    <t>C8741011035</t>
  </si>
  <si>
    <t>C51N1000817</t>
  </si>
  <si>
    <t>C48N1000998</t>
  </si>
  <si>
    <t>C6286014466</t>
  </si>
  <si>
    <t>C83N1000165</t>
  </si>
  <si>
    <t>C48N1000174</t>
  </si>
  <si>
    <t>C46N1001102</t>
  </si>
  <si>
    <t>C7969016510</t>
  </si>
  <si>
    <t>C64N1000230</t>
  </si>
  <si>
    <t>C94N1000309</t>
  </si>
  <si>
    <t>C82N1000260</t>
  </si>
  <si>
    <t>C91N1000189</t>
  </si>
  <si>
    <t>C58N1000003</t>
  </si>
  <si>
    <t>C64N1000645</t>
  </si>
  <si>
    <t>C94N1000412</t>
  </si>
  <si>
    <t>C79N1007513</t>
  </si>
  <si>
    <t>C70N1001174</t>
  </si>
  <si>
    <t>C83N1000234</t>
  </si>
  <si>
    <t>C54N1000874</t>
  </si>
  <si>
    <t>C54N1000317</t>
  </si>
  <si>
    <t>C68N1000802</t>
  </si>
  <si>
    <t>C82N1000397</t>
  </si>
  <si>
    <t>C95N1000102</t>
  </si>
  <si>
    <t>C6677008108</t>
  </si>
  <si>
    <t>C79N1006963</t>
  </si>
  <si>
    <t>C9268002446</t>
  </si>
  <si>
    <t>C64N1000597</t>
  </si>
  <si>
    <t>C54N1000571</t>
  </si>
  <si>
    <t>C94N1000150</t>
  </si>
  <si>
    <t>C89N1000216</t>
  </si>
  <si>
    <t>C48N1001498</t>
  </si>
  <si>
    <t>C84N1000058</t>
  </si>
  <si>
    <t>C52N1000377</t>
  </si>
  <si>
    <t>C7073009886</t>
  </si>
  <si>
    <t>C83N1000428</t>
  </si>
  <si>
    <t>C91N1000785</t>
  </si>
  <si>
    <t>C79N1002290</t>
  </si>
  <si>
    <t>C51N1000027</t>
  </si>
  <si>
    <t>C64N1000659</t>
  </si>
  <si>
    <t>C83N1000586</t>
  </si>
  <si>
    <t>C49N1000039</t>
  </si>
  <si>
    <t>C52N1000943</t>
  </si>
  <si>
    <t>C4914000733</t>
  </si>
  <si>
    <t>C82N1000035</t>
  </si>
  <si>
    <t>C64N1000576</t>
  </si>
  <si>
    <t>C6417009259</t>
  </si>
  <si>
    <t>C87N1000285</t>
  </si>
  <si>
    <t>C9150000515</t>
  </si>
  <si>
    <t>C45N1000236</t>
  </si>
  <si>
    <t>C80N1000106</t>
  </si>
  <si>
    <t>C86N1000149</t>
  </si>
  <si>
    <t>C68N1000223</t>
  </si>
  <si>
    <t>C89N1000599</t>
  </si>
  <si>
    <t>C67N1000194</t>
  </si>
  <si>
    <t>C6792002399</t>
  </si>
  <si>
    <t>C96N1000275</t>
  </si>
  <si>
    <t>C68N1000214</t>
  </si>
  <si>
    <t>C64N1000352</t>
  </si>
  <si>
    <t>C46N1000712</t>
  </si>
  <si>
    <t>C8068018260</t>
  </si>
  <si>
    <t>C7263018579</t>
  </si>
  <si>
    <t>C4431016065</t>
  </si>
  <si>
    <t>C45N1000367</t>
  </si>
  <si>
    <t>C5297012963</t>
  </si>
  <si>
    <t>C79N1004909</t>
  </si>
  <si>
    <t>C7956016447</t>
  </si>
  <si>
    <t>C7977007531</t>
  </si>
  <si>
    <t>C7590012655</t>
  </si>
  <si>
    <t>C4892009741</t>
  </si>
  <si>
    <t>C54N1000253</t>
  </si>
  <si>
    <t>C89N1000749</t>
  </si>
  <si>
    <t>C7927014253</t>
  </si>
  <si>
    <t>C49N1000213</t>
  </si>
  <si>
    <t>C52N1000228</t>
  </si>
  <si>
    <t>C79N1002231</t>
  </si>
  <si>
    <t>C84N1000477</t>
  </si>
  <si>
    <t>C94N1000530</t>
  </si>
  <si>
    <t>C48N1000574</t>
  </si>
  <si>
    <t>C75N1001880</t>
  </si>
  <si>
    <t>C70N1001147</t>
  </si>
  <si>
    <t>C79N1004977</t>
  </si>
  <si>
    <t>C48N1001059</t>
  </si>
  <si>
    <t>C92N1000535</t>
  </si>
  <si>
    <t>C79N1003204</t>
  </si>
  <si>
    <t>C9204008826</t>
  </si>
  <si>
    <t>C72N1000826</t>
  </si>
  <si>
    <t>C7223001853</t>
  </si>
  <si>
    <t>C8237018816</t>
  </si>
  <si>
    <t>C46N1000282</t>
  </si>
  <si>
    <t>C5683005863</t>
  </si>
  <si>
    <t>C92N1000121</t>
  </si>
  <si>
    <t>C64N1001065</t>
  </si>
  <si>
    <t>C74N1000910</t>
  </si>
  <si>
    <t>C96N1000317</t>
  </si>
  <si>
    <t>C5642002954</t>
  </si>
  <si>
    <t>C94N1000005</t>
  </si>
  <si>
    <t>C62N1000504</t>
  </si>
  <si>
    <t>C8725007523</t>
  </si>
  <si>
    <t>C9616016177</t>
  </si>
  <si>
    <t>C72N1000760</t>
  </si>
  <si>
    <t>C79N1000430</t>
  </si>
  <si>
    <t>C8952014798</t>
  </si>
  <si>
    <t>C8064016389</t>
  </si>
  <si>
    <t>C7982006729</t>
  </si>
  <si>
    <t>C79N1005000</t>
  </si>
  <si>
    <t>C86N1000368</t>
  </si>
  <si>
    <t>C70N1001726</t>
  </si>
  <si>
    <t>C45N1000645</t>
  </si>
  <si>
    <t>C79N1000670</t>
  </si>
  <si>
    <t>C89N1000470</t>
  </si>
  <si>
    <t>C66N1000773</t>
  </si>
  <si>
    <t>C83N1000180</t>
  </si>
  <si>
    <t>C52N1001079</t>
  </si>
  <si>
    <t>C56N1000647</t>
  </si>
  <si>
    <t>C8375019339</t>
  </si>
  <si>
    <t>C44N1000132</t>
  </si>
  <si>
    <t>C54N1000825</t>
  </si>
  <si>
    <t>C75N1002902</t>
  </si>
  <si>
    <t>C92N1000401</t>
  </si>
  <si>
    <t>C5262017728</t>
  </si>
  <si>
    <t>C52N1000763</t>
  </si>
  <si>
    <t>C7910001484</t>
  </si>
  <si>
    <t>C79N1006710</t>
  </si>
  <si>
    <t>C6405014555</t>
  </si>
  <si>
    <t>C7925005967</t>
  </si>
  <si>
    <t>C96N1000007</t>
  </si>
  <si>
    <t>C45N1000724</t>
  </si>
  <si>
    <t>C5245015042</t>
  </si>
  <si>
    <t>C86N1000026</t>
  </si>
  <si>
    <t>C75N1000555</t>
  </si>
  <si>
    <t>C79N1005196</t>
  </si>
  <si>
    <t>C6084003497</t>
  </si>
  <si>
    <t>C66N1001140</t>
  </si>
  <si>
    <t>C79N1001875</t>
  </si>
  <si>
    <t>C7929007067</t>
  </si>
  <si>
    <t>C72N1000281</t>
  </si>
  <si>
    <t>C66N1000695</t>
  </si>
  <si>
    <t>C72N1000295</t>
  </si>
  <si>
    <t>C49N1000131</t>
  </si>
  <si>
    <t>C79N1005172</t>
  </si>
  <si>
    <t>C79N1001689</t>
  </si>
  <si>
    <t>C56N1000570</t>
  </si>
  <si>
    <t>C74N1000464</t>
  </si>
  <si>
    <t>C44N1000651</t>
  </si>
  <si>
    <t>C44N1000916</t>
  </si>
  <si>
    <t>C82N1000514</t>
  </si>
  <si>
    <t>C8082008230</t>
  </si>
  <si>
    <t>C79N1003031</t>
  </si>
  <si>
    <t>C91N1001084</t>
  </si>
  <si>
    <t>C82N1000249</t>
  </si>
  <si>
    <t>C84N1000172</t>
  </si>
  <si>
    <t>C68N1000180</t>
  </si>
  <si>
    <t>C6419014195</t>
  </si>
  <si>
    <t>C4683004954</t>
  </si>
  <si>
    <t>C79N1005201</t>
  </si>
  <si>
    <t>C51N1000202</t>
  </si>
  <si>
    <t>C79N1007266</t>
  </si>
  <si>
    <t>C75N1000466</t>
  </si>
  <si>
    <t>C62N1000276</t>
  </si>
  <si>
    <t>C6705005065</t>
  </si>
  <si>
    <t>C6250011034</t>
  </si>
  <si>
    <t>C48N1000499</t>
  </si>
  <si>
    <t>C44N1001039</t>
  </si>
  <si>
    <t>C54N1000366</t>
  </si>
  <si>
    <t>C92N1000112</t>
  </si>
  <si>
    <t>C89N1001349</t>
  </si>
  <si>
    <t>C74N1000577</t>
  </si>
  <si>
    <t>C79N1005881</t>
  </si>
  <si>
    <t>C5272005606</t>
  </si>
  <si>
    <t>C79N1005135</t>
  </si>
  <si>
    <t>C74N1000379</t>
  </si>
  <si>
    <t>C9422013737</t>
  </si>
  <si>
    <t>C79N1005909</t>
  </si>
  <si>
    <t>C4477017856</t>
  </si>
  <si>
    <t>C66N1000226</t>
  </si>
  <si>
    <t>C94N1000251</t>
  </si>
  <si>
    <t>C84N1000101</t>
  </si>
  <si>
    <t>C9402019351</t>
  </si>
  <si>
    <t>C67N1000055</t>
  </si>
  <si>
    <t>C83N1000204</t>
  </si>
  <si>
    <t>C79N1006405</t>
  </si>
  <si>
    <t>C92N1000594</t>
  </si>
  <si>
    <t>C64N1000156</t>
  </si>
  <si>
    <t>C5231005807</t>
  </si>
  <si>
    <t>C49N1000810</t>
  </si>
  <si>
    <t>C87N1000811</t>
  </si>
  <si>
    <t>C6682008766</t>
  </si>
  <si>
    <t>C5186014272</t>
  </si>
  <si>
    <t>C92N1000687</t>
  </si>
  <si>
    <t>C4669001224</t>
  </si>
  <si>
    <t>C70N1001096</t>
  </si>
  <si>
    <t>C79N1005895</t>
  </si>
  <si>
    <t>C79N1006517</t>
  </si>
  <si>
    <t>C9190016784</t>
  </si>
  <si>
    <t>C45N1000616</t>
  </si>
  <si>
    <t>C74N1000969</t>
  </si>
  <si>
    <t>C64N1000620</t>
  </si>
  <si>
    <t>C58N1000413</t>
  </si>
  <si>
    <t>C49N1000525</t>
  </si>
  <si>
    <t>C66N1000901</t>
  </si>
  <si>
    <t>C51N1000901</t>
  </si>
  <si>
    <t>C72N1000911</t>
  </si>
  <si>
    <t>C79N1005874</t>
  </si>
  <si>
    <t>C66N1001023</t>
  </si>
  <si>
    <t>C72N1000592</t>
  </si>
  <si>
    <t>C58N1000191</t>
  </si>
  <si>
    <t>C48N1000331</t>
  </si>
  <si>
    <t>C92N1000467</t>
  </si>
  <si>
    <t>C70N1000651</t>
  </si>
  <si>
    <t>C89N1000236</t>
  </si>
  <si>
    <t>C66N1000604</t>
  </si>
  <si>
    <t>C44N1000429</t>
  </si>
  <si>
    <t>C7573016308</t>
  </si>
  <si>
    <t>C79N1002451</t>
  </si>
  <si>
    <t>C7901015751</t>
  </si>
  <si>
    <t>C64N1000538</t>
  </si>
  <si>
    <t>C58N1000088</t>
  </si>
  <si>
    <t>C9614007202</t>
  </si>
  <si>
    <t>C4656003197</t>
  </si>
  <si>
    <t>C75N1000343</t>
  </si>
  <si>
    <t>C79N1006520</t>
  </si>
  <si>
    <t>C48N1000954</t>
  </si>
  <si>
    <t>C82N1000184</t>
  </si>
  <si>
    <t>C79N1007385</t>
  </si>
  <si>
    <t>C68N1000696</t>
  </si>
  <si>
    <t>C70N1001727</t>
  </si>
  <si>
    <t>C80N1000263</t>
  </si>
  <si>
    <t>C4896019358</t>
  </si>
  <si>
    <t>C79N1007691</t>
  </si>
  <si>
    <t>C7903011944</t>
  </si>
  <si>
    <t>C79N1006376</t>
  </si>
  <si>
    <t>C79N1004059</t>
  </si>
  <si>
    <t>C52N1001220</t>
  </si>
  <si>
    <t>C79N1004519</t>
  </si>
  <si>
    <t>C5255001994</t>
  </si>
  <si>
    <t>C48N1001023</t>
  </si>
  <si>
    <t>C83N1000157</t>
  </si>
  <si>
    <t>C5872010316</t>
  </si>
  <si>
    <t>C84N1000345</t>
  </si>
  <si>
    <t>C58N1000234</t>
  </si>
  <si>
    <t>C48N1001092</t>
  </si>
  <si>
    <t>C46N1000765</t>
  </si>
  <si>
    <t>C4941001007</t>
  </si>
  <si>
    <t>C8343003578</t>
  </si>
  <si>
    <t>C68N1000270</t>
  </si>
  <si>
    <t>C83N1000532</t>
  </si>
  <si>
    <t>C79N1004218</t>
  </si>
  <si>
    <t>C66N1000869</t>
  </si>
  <si>
    <t>C58N1000411</t>
  </si>
  <si>
    <t>C68N1000780</t>
  </si>
  <si>
    <t>C6040018883</t>
  </si>
  <si>
    <t>C8757019210</t>
  </si>
  <si>
    <t>C70N1000835</t>
  </si>
  <si>
    <t>C64N1000801</t>
  </si>
  <si>
    <t>C6718006002</t>
  </si>
  <si>
    <t>C5842011200</t>
  </si>
  <si>
    <t>C96N1000537</t>
  </si>
  <si>
    <t>C49N1000737</t>
  </si>
  <si>
    <t>C52N1001294</t>
  </si>
  <si>
    <t>C62N1000037</t>
  </si>
  <si>
    <t>C51N1001003</t>
  </si>
  <si>
    <t>C79N1007116</t>
  </si>
  <si>
    <t>C70N1000799</t>
  </si>
  <si>
    <t>C75N1001461</t>
  </si>
  <si>
    <t>C64N1000586</t>
  </si>
  <si>
    <t>C67N1000213</t>
  </si>
  <si>
    <t>C56N1000022</t>
  </si>
  <si>
    <t>C75N1002494</t>
  </si>
  <si>
    <t>C4820005296</t>
  </si>
  <si>
    <t>C56N1000951</t>
  </si>
  <si>
    <t>C51N1000429</t>
  </si>
  <si>
    <t>C45N1000042</t>
  </si>
  <si>
    <t>C64N1000511</t>
  </si>
  <si>
    <t>C4905018307</t>
  </si>
  <si>
    <t>C8013017384</t>
  </si>
  <si>
    <t>C7259008965</t>
  </si>
  <si>
    <t>C68N1000344</t>
  </si>
  <si>
    <t>C91N1000432</t>
  </si>
  <si>
    <t>C46N1000810</t>
  </si>
  <si>
    <t>C68N1000798</t>
  </si>
  <si>
    <t>C64N1001062</t>
  </si>
  <si>
    <t>C52N1000100</t>
  </si>
  <si>
    <t>C46N1000758</t>
  </si>
  <si>
    <t>C92N1000035</t>
  </si>
  <si>
    <t>C87N1000472</t>
  </si>
  <si>
    <t>C52N1000354</t>
  </si>
  <si>
    <t>C56N1000278</t>
  </si>
  <si>
    <t>C74N1000004</t>
  </si>
  <si>
    <t>C89N1000546</t>
  </si>
  <si>
    <t>C72N1000492</t>
  </si>
  <si>
    <t>C64N1000399</t>
  </si>
  <si>
    <t>C68N1000648</t>
  </si>
  <si>
    <t>C44N1000078</t>
  </si>
  <si>
    <t>C48N1001338</t>
  </si>
  <si>
    <t>C6889003866</t>
  </si>
  <si>
    <t>C8738009791</t>
  </si>
  <si>
    <t>C75N1001610</t>
  </si>
  <si>
    <t>C75N1000319</t>
  </si>
  <si>
    <t>C49N1000707</t>
  </si>
  <si>
    <t>C8223006779</t>
  </si>
  <si>
    <t>C8259007969</t>
  </si>
  <si>
    <t>C75N1001186</t>
  </si>
  <si>
    <t>C49N1000946</t>
  </si>
  <si>
    <t>C82N1000281</t>
  </si>
  <si>
    <t>C5279007482</t>
  </si>
  <si>
    <t>C94N1000270</t>
  </si>
  <si>
    <t>C46N1000163</t>
  </si>
  <si>
    <t>C60N1000272</t>
  </si>
  <si>
    <t>C51N1000005</t>
  </si>
  <si>
    <t>C79N1001142</t>
  </si>
  <si>
    <t>C6405010131</t>
  </si>
  <si>
    <t>C51N1000248</t>
  </si>
  <si>
    <t>C72N1001212</t>
  </si>
  <si>
    <t>C89N1000217</t>
  </si>
  <si>
    <t>C86N1000311</t>
  </si>
  <si>
    <t>C80N1000122</t>
  </si>
  <si>
    <t>C92N1000493</t>
  </si>
  <si>
    <t>C46N1000958</t>
  </si>
  <si>
    <t>C8967013259</t>
  </si>
  <si>
    <t>C48N1001519</t>
  </si>
  <si>
    <t>C44N1000529</t>
  </si>
  <si>
    <t>C84N1000480</t>
  </si>
  <si>
    <t>C4454007004</t>
  </si>
  <si>
    <t>C48N1000100</t>
  </si>
  <si>
    <t>C79N1002595</t>
  </si>
  <si>
    <t>C9150002724</t>
  </si>
  <si>
    <t>C82N1000226</t>
  </si>
  <si>
    <t>C49N1000070</t>
  </si>
  <si>
    <t>C56N1000112</t>
  </si>
  <si>
    <t>C86N1000501</t>
  </si>
  <si>
    <t>C72N1000285</t>
  </si>
  <si>
    <t>C46N1000966</t>
  </si>
  <si>
    <t>C79N1002790</t>
  </si>
  <si>
    <t>C8931003971</t>
  </si>
  <si>
    <t>C64N1000995</t>
  </si>
  <si>
    <t>C5280008332</t>
  </si>
  <si>
    <t>C79N1004676</t>
  </si>
  <si>
    <t>C6000006443</t>
  </si>
  <si>
    <t>C48N1000702</t>
  </si>
  <si>
    <t>C56N1000758</t>
  </si>
  <si>
    <t>C5833013195</t>
  </si>
  <si>
    <t>C6678014274</t>
  </si>
  <si>
    <t>C68N1000237</t>
  </si>
  <si>
    <t>C54N1000814</t>
  </si>
  <si>
    <t>C91N1001244</t>
  </si>
  <si>
    <t>C86N1000175</t>
  </si>
  <si>
    <t>C64N1001056</t>
  </si>
  <si>
    <t>C64N1000442</t>
  </si>
  <si>
    <t>C70N1001573</t>
  </si>
  <si>
    <t>C75N1002223</t>
  </si>
  <si>
    <t>C89N1000239</t>
  </si>
  <si>
    <t>C64N1000523</t>
  </si>
  <si>
    <t>C79N1005733</t>
  </si>
  <si>
    <t>C87N1001034</t>
  </si>
  <si>
    <t>C7277014500</t>
  </si>
  <si>
    <t>C51N1000452</t>
  </si>
  <si>
    <t>C44N1000247</t>
  </si>
  <si>
    <t>C4972000765</t>
  </si>
  <si>
    <t>C51N1001119</t>
  </si>
  <si>
    <t>C96N1000082</t>
  </si>
  <si>
    <t>C70N1001108</t>
  </si>
  <si>
    <t>C6090000793</t>
  </si>
  <si>
    <t>C89N1000835</t>
  </si>
  <si>
    <t>C87N1000462</t>
  </si>
  <si>
    <t>C45N1000311</t>
  </si>
  <si>
    <t>C64N1000307</t>
  </si>
  <si>
    <t>C92N1000208</t>
  </si>
  <si>
    <t>C91N1000397</t>
  </si>
  <si>
    <t>C68N1000757</t>
  </si>
  <si>
    <t>C4497007612</t>
  </si>
  <si>
    <t>C9428015551</t>
  </si>
  <si>
    <t>C82N1000210</t>
  </si>
  <si>
    <t>C75N1000777</t>
  </si>
  <si>
    <t>C80N1000879</t>
  </si>
  <si>
    <t>C5118015098</t>
  </si>
  <si>
    <t>C79N1005978</t>
  </si>
  <si>
    <t>C52N1000331</t>
  </si>
  <si>
    <t>C89N1001208</t>
  </si>
  <si>
    <t>C79N1007166</t>
  </si>
  <si>
    <t>C7426004093</t>
  </si>
  <si>
    <t>C75N1000952</t>
  </si>
  <si>
    <t>C79N1005854</t>
  </si>
  <si>
    <t>C79N1007121</t>
  </si>
  <si>
    <t>C52N1001259</t>
  </si>
  <si>
    <t>C8708019215</t>
  </si>
  <si>
    <t>C82N1000437</t>
  </si>
  <si>
    <t>C79N1003528</t>
  </si>
  <si>
    <t>C5295014378</t>
  </si>
  <si>
    <t>C79N1005063</t>
  </si>
  <si>
    <t>C49N1000940</t>
  </si>
  <si>
    <t>C75N1001257</t>
  </si>
  <si>
    <t>C6022008655</t>
  </si>
  <si>
    <t>C52N1000677</t>
  </si>
  <si>
    <t>C79N1001650</t>
  </si>
  <si>
    <t>C92N1000286</t>
  </si>
  <si>
    <t>C5227010409</t>
  </si>
  <si>
    <t>C48N1001339</t>
  </si>
  <si>
    <t>C89N1000207</t>
  </si>
  <si>
    <t>C94N1000507</t>
  </si>
  <si>
    <t>C44N1000237</t>
  </si>
  <si>
    <t>C5196000348</t>
  </si>
  <si>
    <t>C75N1002472</t>
  </si>
  <si>
    <t>C58N1000307</t>
  </si>
  <si>
    <t>C79N1004452</t>
  </si>
  <si>
    <t>C89N1000043</t>
  </si>
  <si>
    <t>C96N1000259</t>
  </si>
  <si>
    <t>C72N1000351</t>
  </si>
  <si>
    <t>C44N1000776</t>
  </si>
  <si>
    <t>C45N1000395</t>
  </si>
  <si>
    <t>C8946015757</t>
  </si>
  <si>
    <t>C92N1000387</t>
  </si>
  <si>
    <t>C87N1000205</t>
  </si>
  <si>
    <t>C5245005730</t>
  </si>
  <si>
    <t>C60N1000517</t>
  </si>
  <si>
    <t>C5248000512</t>
  </si>
  <si>
    <t>C48N1000249</t>
  </si>
  <si>
    <t>C91N1001224</t>
  </si>
  <si>
    <t>C74N1000784</t>
  </si>
  <si>
    <t>C75N1002281</t>
  </si>
  <si>
    <t>C4590014731</t>
  </si>
  <si>
    <t>C68N1001070</t>
  </si>
  <si>
    <t>C79N1007376</t>
  </si>
  <si>
    <t>C7254013237</t>
  </si>
  <si>
    <t>C79N1006714</t>
  </si>
  <si>
    <t>C83N1000731</t>
  </si>
  <si>
    <t>C72N1000118</t>
  </si>
  <si>
    <t>C79N1004963</t>
  </si>
  <si>
    <t>C5228004665</t>
  </si>
  <si>
    <t>C83N1000079</t>
  </si>
  <si>
    <t>C66N1000045</t>
  </si>
  <si>
    <t>C5499015877</t>
  </si>
  <si>
    <t>C5456014927</t>
  </si>
  <si>
    <t>C79N1005906</t>
  </si>
  <si>
    <t>C79N1005546</t>
  </si>
  <si>
    <t>C56N1000499</t>
  </si>
  <si>
    <t>C67N1000153</t>
  </si>
  <si>
    <t>C62N1000062</t>
  </si>
  <si>
    <t>C46N1000027</t>
  </si>
  <si>
    <t>C79N1007368</t>
  </si>
  <si>
    <t>C72N1001048</t>
  </si>
  <si>
    <t>C74N1000135</t>
  </si>
  <si>
    <t>C75N1001297</t>
  </si>
  <si>
    <t>C6627014261</t>
  </si>
  <si>
    <t>C52N1001020</t>
  </si>
  <si>
    <t>C8032010970</t>
  </si>
  <si>
    <t>C92N1000276</t>
  </si>
  <si>
    <t>C75N1001606</t>
  </si>
  <si>
    <t>C91N1000134</t>
  </si>
  <si>
    <t>C66N1000018</t>
  </si>
  <si>
    <t>C96N1000469</t>
  </si>
  <si>
    <t>C54N1000615</t>
  </si>
  <si>
    <t>C49N1000227</t>
  </si>
  <si>
    <t>C79N1001077</t>
  </si>
  <si>
    <t>C58N1000107</t>
  </si>
  <si>
    <t>C75N1001274</t>
  </si>
  <si>
    <t>C83N1000492</t>
  </si>
  <si>
    <t>C84N1000454</t>
  </si>
  <si>
    <t>C86N1000037</t>
  </si>
  <si>
    <t>C5225007160</t>
  </si>
  <si>
    <t>C66N1000155</t>
  </si>
  <si>
    <t>C79N1007289</t>
  </si>
  <si>
    <t>C7926018100</t>
  </si>
  <si>
    <t>C80N1000299</t>
  </si>
  <si>
    <t>C72N1001215</t>
  </si>
  <si>
    <t>C82N1000140</t>
  </si>
  <si>
    <t>C6805007671</t>
  </si>
  <si>
    <t>C79N1005026</t>
  </si>
  <si>
    <t>C94N1000231</t>
  </si>
  <si>
    <t>C5132012714</t>
  </si>
  <si>
    <t>C60N1000587</t>
  </si>
  <si>
    <t>C7084011939</t>
  </si>
  <si>
    <t>C86N1000216</t>
  </si>
  <si>
    <t>C68N1000847</t>
  </si>
  <si>
    <t>C79N1006997</t>
  </si>
  <si>
    <t>C8993011150</t>
  </si>
  <si>
    <t>C92N1000809</t>
  </si>
  <si>
    <t>C79N1006274</t>
  </si>
  <si>
    <t>C51N1001188</t>
  </si>
  <si>
    <t>C46N1000832</t>
  </si>
  <si>
    <t>C4990004043</t>
  </si>
  <si>
    <t>C5296011550</t>
  </si>
  <si>
    <t>C6097006324</t>
  </si>
  <si>
    <t>C5645009165</t>
  </si>
  <si>
    <t>C44N1000034</t>
  </si>
  <si>
    <t>C67N1000234</t>
  </si>
  <si>
    <t>C86N1000402</t>
  </si>
  <si>
    <t>C75N1002393</t>
  </si>
  <si>
    <t>C92N1000812</t>
  </si>
  <si>
    <t>C46N1001110</t>
  </si>
  <si>
    <t>C66N1000387</t>
  </si>
  <si>
    <t>C58N1000345</t>
  </si>
  <si>
    <t>C44N1000675</t>
  </si>
  <si>
    <t>C44N1000373</t>
  </si>
  <si>
    <t>C74N1000905</t>
  </si>
  <si>
    <t>C79N1000017</t>
  </si>
  <si>
    <t>C91N1001154</t>
  </si>
  <si>
    <t>C7909011416</t>
  </si>
  <si>
    <t>C94N1000377</t>
  </si>
  <si>
    <t>C91N1000186</t>
  </si>
  <si>
    <t>C56N1000953</t>
  </si>
  <si>
    <t>C60N1000225</t>
  </si>
  <si>
    <t>C68N1000389</t>
  </si>
  <si>
    <t>C7947018815</t>
  </si>
  <si>
    <t>C46N1000980</t>
  </si>
  <si>
    <t>C9160012310</t>
  </si>
  <si>
    <t>C6477012788</t>
  </si>
  <si>
    <t>C68N1000889</t>
  </si>
  <si>
    <t>C7928015610</t>
  </si>
  <si>
    <t>C56N1000707</t>
  </si>
  <si>
    <t>C95N1000521</t>
  </si>
  <si>
    <t>C72N1000450</t>
  </si>
  <si>
    <t>C44N1000458</t>
  </si>
  <si>
    <t>C82N1000336</t>
  </si>
  <si>
    <t>C75N1001839</t>
  </si>
  <si>
    <t>C45N1000138</t>
  </si>
  <si>
    <t>C52N1001298</t>
  </si>
  <si>
    <t>C68N1000193</t>
  </si>
  <si>
    <t>C44N1000549</t>
  </si>
  <si>
    <t>C8706008581</t>
  </si>
  <si>
    <t>C89N1000867</t>
  </si>
  <si>
    <t>C5435005299</t>
  </si>
  <si>
    <t>C8217001182</t>
  </si>
  <si>
    <t>C48N1001392</t>
  </si>
  <si>
    <t>C91N1001315</t>
  </si>
  <si>
    <t>C79N1001150</t>
  </si>
  <si>
    <t>C54N1000138</t>
  </si>
  <si>
    <t>C54N1000603</t>
  </si>
  <si>
    <t>C79N1005873</t>
  </si>
  <si>
    <t>C95N1000496</t>
  </si>
  <si>
    <t>C79N1000489</t>
  </si>
  <si>
    <t>C48N1000076</t>
  </si>
  <si>
    <t>C92N1000283</t>
  </si>
  <si>
    <t>C48N1000993</t>
  </si>
  <si>
    <t>C75N1001567</t>
  </si>
  <si>
    <t>C44N1000693</t>
  </si>
  <si>
    <t>C6441006415</t>
  </si>
  <si>
    <t>C79N1000554</t>
  </si>
  <si>
    <t>C5652012005</t>
  </si>
  <si>
    <t>C48N1000730</t>
  </si>
  <si>
    <t>C60N1000351</t>
  </si>
  <si>
    <t>C8709018855</t>
  </si>
  <si>
    <t>C5213012419</t>
  </si>
  <si>
    <t>C7918018113</t>
  </si>
  <si>
    <t>C8204018419</t>
  </si>
  <si>
    <t>C4662004818</t>
  </si>
  <si>
    <t>C86N1000480</t>
  </si>
  <si>
    <t>C4446003334</t>
  </si>
  <si>
    <t>C44N1001008</t>
  </si>
  <si>
    <t>C82N1000434</t>
  </si>
  <si>
    <t>C82N1000172</t>
  </si>
  <si>
    <t>C96N1000493</t>
  </si>
  <si>
    <t>C74N1000010</t>
  </si>
  <si>
    <t>C4863018454</t>
  </si>
  <si>
    <t>C7981017643</t>
  </si>
  <si>
    <t>C79N1004162</t>
  </si>
  <si>
    <t>C7465018988</t>
  </si>
  <si>
    <t>C92N1000120</t>
  </si>
  <si>
    <t>C48N1001331</t>
  </si>
  <si>
    <t>C54N1000762</t>
  </si>
  <si>
    <t>C75N1001594</t>
  </si>
  <si>
    <t>C79N1004906</t>
  </si>
  <si>
    <t>C5133012038</t>
  </si>
  <si>
    <t>C79N1001647</t>
  </si>
  <si>
    <t>C75N1002309</t>
  </si>
  <si>
    <t>C94N1000017</t>
  </si>
  <si>
    <t>C70N1000955</t>
  </si>
  <si>
    <t>C89N1000173</t>
  </si>
  <si>
    <t>C82N1000456</t>
  </si>
  <si>
    <t>C48N1000625</t>
  </si>
  <si>
    <t>C96N1000365</t>
  </si>
  <si>
    <t>C64N1000420</t>
  </si>
  <si>
    <t>C4974018991</t>
  </si>
  <si>
    <t>C83N1000485</t>
  </si>
  <si>
    <t>C79N1005650</t>
  </si>
  <si>
    <t>C70N1000014</t>
  </si>
  <si>
    <t>C51N1000587</t>
  </si>
  <si>
    <t>C64N1001067</t>
  </si>
  <si>
    <t>C84N1000165</t>
  </si>
  <si>
    <t>C6857012989</t>
  </si>
  <si>
    <t>C79N1000546</t>
  </si>
  <si>
    <t>C79N1001611</t>
  </si>
  <si>
    <t>C94N1000120</t>
  </si>
  <si>
    <t>C75N1000143</t>
  </si>
  <si>
    <t>C5293002396</t>
  </si>
  <si>
    <t>C49N1000047</t>
  </si>
  <si>
    <t>C6028003579</t>
  </si>
  <si>
    <t>C72N1001170</t>
  </si>
  <si>
    <t>C7959019380</t>
  </si>
  <si>
    <t>C8401018771</t>
  </si>
  <si>
    <t>C92N1000679</t>
  </si>
  <si>
    <t>C79N1007325</t>
  </si>
  <si>
    <t>C80N1000390</t>
  </si>
  <si>
    <t>C75N1002748</t>
  </si>
  <si>
    <t>C75N1001252</t>
  </si>
  <si>
    <t>C6612010798</t>
  </si>
  <si>
    <t>C83N1000757</t>
  </si>
  <si>
    <t>C6685011234</t>
  </si>
  <si>
    <t>C52N1000137</t>
  </si>
  <si>
    <t>C52N1000348</t>
  </si>
  <si>
    <t>C96N1000634</t>
  </si>
  <si>
    <t>C4943017476</t>
  </si>
  <si>
    <t>C83N1000474</t>
  </si>
  <si>
    <t>C6813005729</t>
  </si>
  <si>
    <t>C79N1000787</t>
  </si>
  <si>
    <t>C66N1000674</t>
  </si>
  <si>
    <t>C52N1000162</t>
  </si>
  <si>
    <t>C95N1000541</t>
  </si>
  <si>
    <t>C48N1001097</t>
  </si>
  <si>
    <t>C70N1001249</t>
  </si>
  <si>
    <t>C44N1000591</t>
  </si>
  <si>
    <t>C45N1000198</t>
  </si>
  <si>
    <t>C48N1000220</t>
  </si>
  <si>
    <t>C79N1005316</t>
  </si>
  <si>
    <t>C44N1000681</t>
  </si>
  <si>
    <t>C5845010190</t>
  </si>
  <si>
    <t>C75N1001062</t>
  </si>
  <si>
    <t>C79N1000705</t>
  </si>
  <si>
    <t>C75N1001951</t>
  </si>
  <si>
    <t>C44N1000291</t>
  </si>
  <si>
    <t>C5670007935</t>
  </si>
  <si>
    <t>C84N1000416</t>
  </si>
  <si>
    <t>C8344009753</t>
  </si>
  <si>
    <t>C7909009173</t>
  </si>
  <si>
    <t>C79N1006929</t>
  </si>
  <si>
    <t>C5834019492</t>
  </si>
  <si>
    <t>C64N1000160</t>
  </si>
  <si>
    <t>C79N1002346</t>
  </si>
  <si>
    <t>C8095006734</t>
  </si>
  <si>
    <t>C6620017316</t>
  </si>
  <si>
    <t>C48N1001207</t>
  </si>
  <si>
    <t>C4461007344</t>
  </si>
  <si>
    <t>C67N1000441</t>
  </si>
  <si>
    <t>C8735019318</t>
  </si>
  <si>
    <t>C7538019448</t>
  </si>
  <si>
    <t>C7983016319</t>
  </si>
  <si>
    <t>C5198018518</t>
  </si>
  <si>
    <t>C6423004196</t>
  </si>
  <si>
    <t>C74N1000387</t>
  </si>
  <si>
    <t>C7901006054</t>
  </si>
  <si>
    <t>C4636017720</t>
  </si>
  <si>
    <t>C79N1004078</t>
  </si>
  <si>
    <t>C4904004846</t>
  </si>
  <si>
    <t>C92N1000573</t>
  </si>
  <si>
    <t>C87N1000245</t>
  </si>
  <si>
    <t>C66N1000857</t>
  </si>
  <si>
    <t>C75N1001618</t>
  </si>
  <si>
    <t>C80N1000731</t>
  </si>
  <si>
    <t>C9117016168</t>
  </si>
  <si>
    <t>C66N1000170</t>
  </si>
  <si>
    <t>C79N1005455</t>
  </si>
  <si>
    <t>C5228011860</t>
  </si>
  <si>
    <t>C79N1005515</t>
  </si>
  <si>
    <t>C89N1000191</t>
  </si>
  <si>
    <t>C72N1000412</t>
  </si>
  <si>
    <t>C51N1000784</t>
  </si>
  <si>
    <t>C5663000384</t>
  </si>
  <si>
    <t>C8244006904</t>
  </si>
  <si>
    <t>C79N1002869</t>
  </si>
  <si>
    <t>C5608002672</t>
  </si>
  <si>
    <t>C66N1000872</t>
  </si>
  <si>
    <t>C45N1000414</t>
  </si>
  <si>
    <t>C4801018504</t>
  </si>
  <si>
    <t>C8262017063</t>
  </si>
  <si>
    <t>C79N1000468</t>
  </si>
  <si>
    <t>C5235005435</t>
  </si>
  <si>
    <t>C8690011051</t>
  </si>
  <si>
    <t>C46N1000592</t>
  </si>
  <si>
    <t>C94N1000569</t>
  </si>
  <si>
    <t>C7533015012</t>
  </si>
  <si>
    <t>C7992018618</t>
  </si>
  <si>
    <t>C4988011138</t>
  </si>
  <si>
    <t>C6794000788</t>
  </si>
  <si>
    <t>C70N1001399</t>
  </si>
  <si>
    <t>C8750016751</t>
  </si>
  <si>
    <t>C51N1000075</t>
  </si>
  <si>
    <t>C62N1000344</t>
  </si>
  <si>
    <t>C56N1000760</t>
  </si>
  <si>
    <t>C70N1001644</t>
  </si>
  <si>
    <t>C79N1006228</t>
  </si>
  <si>
    <t>C5281006519</t>
  </si>
  <si>
    <t>C5662002490</t>
  </si>
  <si>
    <t>C66N1000914</t>
  </si>
  <si>
    <t>C4466005030</t>
  </si>
  <si>
    <t>C51N1000481</t>
  </si>
  <si>
    <t>C70N1001660</t>
  </si>
  <si>
    <t>C79N1007392</t>
  </si>
  <si>
    <t>C79N1006865</t>
  </si>
  <si>
    <t>C7919012916</t>
  </si>
  <si>
    <t>C7525017806</t>
  </si>
  <si>
    <t>C58N1000016</t>
  </si>
  <si>
    <t>C52N1000075</t>
  </si>
  <si>
    <t>C79N1005390</t>
  </si>
  <si>
    <t>C9602002820</t>
  </si>
  <si>
    <t>C91N1000748</t>
  </si>
  <si>
    <t>C96N1000190</t>
  </si>
  <si>
    <t>C4891008737</t>
  </si>
  <si>
    <t>C8331013454</t>
  </si>
  <si>
    <t>C94N1000246</t>
  </si>
  <si>
    <t>C91N1000559</t>
  </si>
  <si>
    <t>C64N1000168</t>
  </si>
  <si>
    <t>C7982016972</t>
  </si>
  <si>
    <t>C67N1000216</t>
  </si>
  <si>
    <t>C92N1000801</t>
  </si>
  <si>
    <t>C4660002938</t>
  </si>
  <si>
    <t>C62N1000471</t>
  </si>
  <si>
    <t>C54N1000163</t>
  </si>
  <si>
    <t>C45N1000357</t>
  </si>
  <si>
    <t>C75N1000940</t>
  </si>
  <si>
    <t>C79N1006041</t>
  </si>
  <si>
    <t>C68N1000369</t>
  </si>
  <si>
    <t>C6819005101</t>
  </si>
  <si>
    <t>C45N1000241</t>
  </si>
  <si>
    <t>C91N1001008</t>
  </si>
  <si>
    <t>C62N1000043</t>
  </si>
  <si>
    <t>C6876007822</t>
  </si>
  <si>
    <t>C48N1001769</t>
  </si>
  <si>
    <t>C46N1000977</t>
  </si>
  <si>
    <t>C51N1000131</t>
  </si>
  <si>
    <t>C45N1000589</t>
  </si>
  <si>
    <t>C66N1000486</t>
  </si>
  <si>
    <t>C5449002065</t>
  </si>
  <si>
    <t>C48N1001668</t>
  </si>
  <si>
    <t>C83N1000978</t>
  </si>
  <si>
    <t>C56N1000877</t>
  </si>
  <si>
    <t>C8789003517</t>
  </si>
  <si>
    <t>C54N1000190</t>
  </si>
  <si>
    <t>C75N1000985</t>
  </si>
  <si>
    <t>C4964002505</t>
  </si>
  <si>
    <t>C51N2001251</t>
  </si>
  <si>
    <t>C5693017788</t>
  </si>
  <si>
    <t>C8674004116</t>
  </si>
  <si>
    <t>C6605001430</t>
  </si>
  <si>
    <t>C60N1000413</t>
  </si>
  <si>
    <t>C92N1000046</t>
  </si>
  <si>
    <t>C5146010779</t>
  </si>
  <si>
    <t>C44N1000485</t>
  </si>
  <si>
    <t>C6610013661</t>
  </si>
  <si>
    <t>C79N1005808</t>
  </si>
  <si>
    <t>C54N1000066</t>
  </si>
  <si>
    <t>C7082009915</t>
  </si>
  <si>
    <t>C66N1000588</t>
  </si>
  <si>
    <t>C79N1005672</t>
  </si>
  <si>
    <t>C52N1000189</t>
  </si>
  <si>
    <t>C66N1000761</t>
  </si>
  <si>
    <t>C87N1000632</t>
  </si>
  <si>
    <t>C91N1000230</t>
  </si>
  <si>
    <t>C75N1000409</t>
  </si>
  <si>
    <t>C46N1000247</t>
  </si>
  <si>
    <t>C46N1000406</t>
  </si>
  <si>
    <t>C79N1007481</t>
  </si>
  <si>
    <t>C87N1000500</t>
  </si>
  <si>
    <t>C6764018761</t>
  </si>
  <si>
    <t>C75N1000920</t>
  </si>
  <si>
    <t>C54N1000185</t>
  </si>
  <si>
    <t>C6724007416</t>
  </si>
  <si>
    <t>C48N1001145</t>
  </si>
  <si>
    <t>C52N1001015</t>
  </si>
  <si>
    <t>C82N1000700</t>
  </si>
  <si>
    <t>C79N1007349</t>
  </si>
  <si>
    <t>C67N1000390</t>
  </si>
  <si>
    <t>C79N1002239</t>
  </si>
  <si>
    <t>C4688001399</t>
  </si>
  <si>
    <t>C5272003619</t>
  </si>
  <si>
    <t>C64N1000234</t>
  </si>
  <si>
    <t>C8246007681</t>
  </si>
  <si>
    <t>C89N1000471</t>
  </si>
  <si>
    <t>C67N1000029</t>
  </si>
  <si>
    <t>C6442018746</t>
  </si>
  <si>
    <t>C72N1001246</t>
  </si>
  <si>
    <t>C72N1000924</t>
  </si>
  <si>
    <t>C84N1000485</t>
  </si>
  <si>
    <t>C8765006158</t>
  </si>
  <si>
    <t>C5233002800</t>
  </si>
  <si>
    <t>C82N1000689</t>
  </si>
  <si>
    <t>C75N1002334</t>
  </si>
  <si>
    <t>C5629004245</t>
  </si>
  <si>
    <t>C79N1002013</t>
  </si>
  <si>
    <t>C5224004212</t>
  </si>
  <si>
    <t>C49N1000012</t>
  </si>
  <si>
    <t>C7903017880</t>
  </si>
  <si>
    <t>C68N1000629</t>
  </si>
  <si>
    <t>C44N1000566</t>
  </si>
  <si>
    <t>C72N1001064</t>
  </si>
  <si>
    <t>C52N1000766</t>
  </si>
  <si>
    <t>C89N1000357</t>
  </si>
  <si>
    <t>C74N1000296</t>
  </si>
  <si>
    <t>C6779009702</t>
  </si>
  <si>
    <t>C70N1001357</t>
  </si>
  <si>
    <t>C4632010441</t>
  </si>
  <si>
    <t>C6807010928</t>
  </si>
  <si>
    <t>C79N1001798</t>
  </si>
  <si>
    <t>C9171016644</t>
  </si>
  <si>
    <t>C68N1000265</t>
  </si>
  <si>
    <t>C83N1000713</t>
  </si>
  <si>
    <t>C75N1001087</t>
  </si>
  <si>
    <t>C5276012105</t>
  </si>
  <si>
    <t>C46N1000144</t>
  </si>
  <si>
    <t>C75N1001497</t>
  </si>
  <si>
    <t>C79N1000061</t>
  </si>
  <si>
    <t>C75N1001790</t>
  </si>
  <si>
    <t>C6671006661</t>
  </si>
  <si>
    <t>C58N1000132</t>
  </si>
  <si>
    <t>C7926015853</t>
  </si>
  <si>
    <t>C89N1000187</t>
  </si>
  <si>
    <t>C44N1000700</t>
  </si>
  <si>
    <t>C6495010311</t>
  </si>
  <si>
    <t>C7551014995</t>
  </si>
  <si>
    <t>C70N1000041</t>
  </si>
  <si>
    <t>C49N1000117</t>
  </si>
  <si>
    <t>C79N1000978</t>
  </si>
  <si>
    <t>C6410012219</t>
  </si>
  <si>
    <t>C6413012917</t>
  </si>
  <si>
    <t>C56N1000629</t>
  </si>
  <si>
    <t>C62N1000286</t>
  </si>
  <si>
    <t>C7979014910</t>
  </si>
  <si>
    <t>C49N1000292</t>
  </si>
  <si>
    <t>C9105005327</t>
  </si>
  <si>
    <t>C6644010413</t>
  </si>
  <si>
    <t>C68N1000948</t>
  </si>
  <si>
    <t>C79N1005180</t>
  </si>
  <si>
    <t>C54N1000087</t>
  </si>
  <si>
    <t>C95N1000398</t>
  </si>
  <si>
    <t>C8024006774</t>
  </si>
  <si>
    <t>C9192010575</t>
  </si>
  <si>
    <t>C6438016274</t>
  </si>
  <si>
    <t>C79N1001328</t>
  </si>
  <si>
    <t>C89N1000569</t>
  </si>
  <si>
    <t>C75N1000576</t>
  </si>
  <si>
    <t>C95N1000068</t>
  </si>
  <si>
    <t>C7921009606</t>
  </si>
  <si>
    <t>C48N1000609</t>
  </si>
  <si>
    <t>C86N1000377</t>
  </si>
  <si>
    <t>C56N1000351</t>
  </si>
  <si>
    <t>C9145016451</t>
  </si>
  <si>
    <t>C5442017637</t>
  </si>
  <si>
    <t>C75N1001827</t>
  </si>
  <si>
    <t>C87N1001045</t>
  </si>
  <si>
    <t>C54N1000393</t>
  </si>
  <si>
    <t>C79N1006816</t>
  </si>
  <si>
    <t>C44N1000614</t>
  </si>
  <si>
    <t>C91N1000023</t>
  </si>
  <si>
    <t>C66N1001136</t>
  </si>
  <si>
    <t>C96N1000772</t>
  </si>
  <si>
    <t>C75N1001027</t>
  </si>
  <si>
    <t>C52N1000928</t>
  </si>
  <si>
    <t>C64N1000287</t>
  </si>
  <si>
    <t>C72N1001056</t>
  </si>
  <si>
    <t>C79N1005832</t>
  </si>
  <si>
    <t>C7050008216</t>
  </si>
  <si>
    <t>C5414013062</t>
  </si>
  <si>
    <t>C6805017238</t>
  </si>
  <si>
    <t>C70N1001139</t>
  </si>
  <si>
    <t>C56N1000039</t>
  </si>
  <si>
    <t>C54N1000101</t>
  </si>
  <si>
    <t>C79N1004273</t>
  </si>
  <si>
    <t>C79N1004708</t>
  </si>
  <si>
    <t>C8709007578</t>
  </si>
  <si>
    <t>C5699012245</t>
  </si>
  <si>
    <t>C83N1000054</t>
  </si>
  <si>
    <t>C64N1000197</t>
  </si>
  <si>
    <t>C48N1000783</t>
  </si>
  <si>
    <t>C46N1000970</t>
  </si>
  <si>
    <t>C48N1001308</t>
  </si>
  <si>
    <t>C48N1001400</t>
  </si>
  <si>
    <t>C75N1001068</t>
  </si>
  <si>
    <t>C5137009648</t>
  </si>
  <si>
    <t>C72N1000629</t>
  </si>
  <si>
    <t>C66N1000229</t>
  </si>
  <si>
    <t>C96N1000208</t>
  </si>
  <si>
    <t>C96N1000102</t>
  </si>
  <si>
    <t>C5445018603</t>
  </si>
  <si>
    <t>C92N1000004</t>
  </si>
  <si>
    <t>C46N1000561</t>
  </si>
  <si>
    <t>C54N1000201</t>
  </si>
  <si>
    <t>C8303013464</t>
  </si>
  <si>
    <t>C72N1000999</t>
  </si>
  <si>
    <t>C49N1000311</t>
  </si>
  <si>
    <t>C60N1000657</t>
  </si>
  <si>
    <t>C96N1000152</t>
  </si>
  <si>
    <t>C72N1000453</t>
  </si>
  <si>
    <t>C79N1000143</t>
  </si>
  <si>
    <t>C92N1000456</t>
  </si>
  <si>
    <t>C70N1000441</t>
  </si>
  <si>
    <t>C54N1000374</t>
  </si>
  <si>
    <t>C66N1001007</t>
  </si>
  <si>
    <t>C92N1000424</t>
  </si>
  <si>
    <t>C49N1000025</t>
  </si>
  <si>
    <t>C92N1000265</t>
  </si>
  <si>
    <t>C64N1000504</t>
  </si>
  <si>
    <t>C56N1000006</t>
  </si>
  <si>
    <t>C52N1001241</t>
  </si>
  <si>
    <t>C8269018364</t>
  </si>
  <si>
    <t>C80N1000588</t>
  </si>
  <si>
    <t>C70N1001696</t>
  </si>
  <si>
    <t>C7926016380</t>
  </si>
  <si>
    <t>C66N1000136</t>
  </si>
  <si>
    <t>C4489019067</t>
  </si>
  <si>
    <t>C72N1000820</t>
  </si>
  <si>
    <t>C5196011685</t>
  </si>
  <si>
    <t>C8459013681</t>
  </si>
  <si>
    <t>C84N1000145</t>
  </si>
  <si>
    <t>C5686013335</t>
  </si>
  <si>
    <t>C9283010952</t>
  </si>
  <si>
    <t>C92N1000964</t>
  </si>
  <si>
    <t>C92N2001141</t>
  </si>
  <si>
    <t>C7594011354</t>
  </si>
  <si>
    <t>C7902015921</t>
  </si>
  <si>
    <t>C87N1000619</t>
  </si>
  <si>
    <t>C7471018456</t>
  </si>
  <si>
    <t>C46N1000562</t>
  </si>
  <si>
    <t>C72N1000199</t>
  </si>
  <si>
    <t>C7506015045</t>
  </si>
  <si>
    <t>C79N1005717</t>
  </si>
  <si>
    <t>C49N1000932</t>
  </si>
  <si>
    <t>C49N1000279</t>
  </si>
  <si>
    <t>C92N1001123</t>
  </si>
  <si>
    <t>C46N1000602</t>
  </si>
  <si>
    <t>C56N1000609</t>
  </si>
  <si>
    <t>C52N2001307</t>
  </si>
  <si>
    <t>C9403001058</t>
  </si>
  <si>
    <t>C91N1000211</t>
  </si>
  <si>
    <t>C6898003943</t>
  </si>
  <si>
    <t>C5158010456</t>
  </si>
  <si>
    <t>C45N1000513</t>
  </si>
  <si>
    <t>C84N1000206</t>
  </si>
  <si>
    <t>C66N1000268</t>
  </si>
  <si>
    <t>C66N1000127</t>
  </si>
  <si>
    <t>C44N1000775</t>
  </si>
  <si>
    <t>C52N1000894</t>
  </si>
  <si>
    <t>C7239018366</t>
  </si>
  <si>
    <t>C66N1000628</t>
  </si>
  <si>
    <t>C46N1000454</t>
  </si>
  <si>
    <t>C58N1000253</t>
  </si>
  <si>
    <t>C8979005618</t>
  </si>
  <si>
    <t>C72N1000610</t>
  </si>
  <si>
    <t>C79N1006073</t>
  </si>
  <si>
    <t>C70N1000081</t>
  </si>
  <si>
    <t>C56N1000116</t>
  </si>
  <si>
    <t>C48N1001680</t>
  </si>
  <si>
    <t>C64N1000224</t>
  </si>
  <si>
    <t>C64N1001035</t>
  </si>
  <si>
    <t>C79N1007533</t>
  </si>
  <si>
    <t>C72N1000980</t>
  </si>
  <si>
    <t>C52N1001195</t>
  </si>
  <si>
    <t>C48N1001596</t>
  </si>
  <si>
    <t>C79N1002253</t>
  </si>
  <si>
    <t>C79N1006186</t>
  </si>
  <si>
    <t>C5434002448</t>
  </si>
  <si>
    <t>C79N1006871</t>
  </si>
  <si>
    <t>C8738014023</t>
  </si>
  <si>
    <t>C75N1001420</t>
  </si>
  <si>
    <t>C8287012999</t>
  </si>
  <si>
    <t>C8746005158</t>
  </si>
  <si>
    <t>C54N1000183</t>
  </si>
  <si>
    <t>C44N1000278</t>
  </si>
  <si>
    <t>C72N1000591</t>
  </si>
  <si>
    <t>C46N1001039</t>
  </si>
  <si>
    <t>C48N1001711</t>
  </si>
  <si>
    <t>C79N1007390</t>
  </si>
  <si>
    <t>C68N1000197</t>
  </si>
  <si>
    <t>C75N1000268</t>
  </si>
  <si>
    <t>C75N1001975</t>
  </si>
  <si>
    <t>C75N1001280</t>
  </si>
  <si>
    <t>C56N1000618</t>
  </si>
  <si>
    <t>C45N1000605</t>
  </si>
  <si>
    <t>C66N1000004</t>
  </si>
  <si>
    <t>C58N1000063</t>
  </si>
  <si>
    <t>C6859014971</t>
  </si>
  <si>
    <t>C6816010040</t>
  </si>
  <si>
    <t>C8792012742</t>
  </si>
  <si>
    <t>C83N1000039</t>
  </si>
  <si>
    <t>C54N1000164</t>
  </si>
  <si>
    <t>C4989000904</t>
  </si>
  <si>
    <t>C82N1000128</t>
  </si>
  <si>
    <t>C45N1000550</t>
  </si>
  <si>
    <t>C87N1000379</t>
  </si>
  <si>
    <t>C79N1000927</t>
  </si>
  <si>
    <t>C7405016429</t>
  </si>
  <si>
    <t>C67N1000188</t>
  </si>
  <si>
    <t>C52N1001192</t>
  </si>
  <si>
    <t>C75N1000118</t>
  </si>
  <si>
    <t>C83N1000843</t>
  </si>
  <si>
    <t>C74N1000321</t>
  </si>
  <si>
    <t>C58N1000089</t>
  </si>
  <si>
    <t>C75N1002862</t>
  </si>
  <si>
    <t>C80N1000729</t>
  </si>
  <si>
    <t>C79N1006477</t>
  </si>
  <si>
    <t>C5212011666</t>
  </si>
  <si>
    <t>C52N1000107</t>
  </si>
  <si>
    <t>C91N1000643</t>
  </si>
  <si>
    <t>C79N1006453</t>
  </si>
  <si>
    <t>C48N1001558</t>
  </si>
  <si>
    <t>C75N1000873</t>
  </si>
  <si>
    <t>C70N1000001</t>
  </si>
  <si>
    <t>C60N1000386</t>
  </si>
  <si>
    <t>C7047017428</t>
  </si>
  <si>
    <t>C70N1000264</t>
  </si>
  <si>
    <t>C44N1001029</t>
  </si>
  <si>
    <t>C92N1000466</t>
  </si>
  <si>
    <t>C6834016772</t>
  </si>
  <si>
    <t>C6025006793</t>
  </si>
  <si>
    <t>C79N1004590</t>
  </si>
  <si>
    <t>C6775018394</t>
  </si>
  <si>
    <t>C79N1006502</t>
  </si>
  <si>
    <t>C8916016645</t>
  </si>
  <si>
    <t>C75N1002861</t>
  </si>
  <si>
    <t>C6039001632</t>
  </si>
  <si>
    <t>C79N1002196</t>
  </si>
  <si>
    <t>C8940011458</t>
  </si>
  <si>
    <t>C84N1000607</t>
  </si>
  <si>
    <t>C96N1000797</t>
  </si>
  <si>
    <t>C7096009456</t>
  </si>
  <si>
    <t>C80N1000313</t>
  </si>
  <si>
    <t>C66N1000139</t>
  </si>
  <si>
    <t>C4449018304</t>
  </si>
  <si>
    <t>C86N1000767</t>
  </si>
  <si>
    <t>C7514016660</t>
  </si>
  <si>
    <t>C56N1000115</t>
  </si>
  <si>
    <t>C64N1000539</t>
  </si>
  <si>
    <t>C64N1000765</t>
  </si>
  <si>
    <t>C8767019460</t>
  </si>
  <si>
    <t>C7965007816</t>
  </si>
  <si>
    <t>C48N1001234</t>
  </si>
  <si>
    <t>C72N1000665</t>
  </si>
  <si>
    <t>C56N1000832</t>
  </si>
  <si>
    <t>C83N1000388</t>
  </si>
  <si>
    <t>C89N1001111</t>
  </si>
  <si>
    <t>C6475002232</t>
  </si>
  <si>
    <t>C52N1001242</t>
  </si>
  <si>
    <t>C67N1000106</t>
  </si>
  <si>
    <t>C5289005565</t>
  </si>
  <si>
    <t>C74N1000657</t>
  </si>
  <si>
    <t>C64N1000621</t>
  </si>
  <si>
    <t>C95N1000407</t>
  </si>
  <si>
    <t>C49N1001200</t>
  </si>
  <si>
    <t>C64N1000198</t>
  </si>
  <si>
    <t>C79N1000457</t>
  </si>
  <si>
    <t>C60N1000626</t>
  </si>
  <si>
    <t>C45N1000249</t>
  </si>
  <si>
    <t>C7976018030</t>
  </si>
  <si>
    <t>C79N1005646</t>
  </si>
  <si>
    <t>C4590017784</t>
  </si>
  <si>
    <t>C74N1000891</t>
  </si>
  <si>
    <t>C79N1005787</t>
  </si>
  <si>
    <t>C75N1001801</t>
  </si>
  <si>
    <t>C44N1000288</t>
  </si>
  <si>
    <t>C7980005976</t>
  </si>
  <si>
    <t>C52N1000524</t>
  </si>
  <si>
    <t>C79N1002683</t>
  </si>
  <si>
    <t>C79N1005543</t>
  </si>
  <si>
    <t>C6782001675</t>
  </si>
  <si>
    <t>C8231002497</t>
  </si>
  <si>
    <t>C9619012197</t>
  </si>
  <si>
    <t>C75N1000254</t>
  </si>
  <si>
    <t>C6006006183</t>
  </si>
  <si>
    <t>C5138016348</t>
  </si>
  <si>
    <t>C49N1001039</t>
  </si>
  <si>
    <t>C8270005428</t>
  </si>
  <si>
    <t>C84N1000522</t>
  </si>
  <si>
    <t>C48N1000978</t>
  </si>
  <si>
    <t>C67N1000090</t>
  </si>
  <si>
    <t>C51N1000214</t>
  </si>
  <si>
    <t>C54N1000585</t>
  </si>
  <si>
    <t>C79N1000174</t>
  </si>
  <si>
    <t>C4920011926</t>
  </si>
  <si>
    <t>C8040006453</t>
  </si>
  <si>
    <t>C74N1000028</t>
  </si>
  <si>
    <t>C6837011683</t>
  </si>
  <si>
    <t>C91N1000753</t>
  </si>
  <si>
    <t>C64N1000792</t>
  </si>
  <si>
    <t>C80N1000086</t>
  </si>
  <si>
    <t>C56N1001022</t>
  </si>
  <si>
    <t>C79N1005425</t>
  </si>
  <si>
    <t>C75N1002678</t>
  </si>
  <si>
    <t>C74N1000447</t>
  </si>
  <si>
    <t>C79N1007554</t>
  </si>
  <si>
    <t>C79N1005536</t>
  </si>
  <si>
    <t>C9292009900</t>
  </si>
  <si>
    <t>C64N2001133</t>
  </si>
  <si>
    <t>C62N1000223</t>
  </si>
  <si>
    <t>C94N1000245</t>
  </si>
  <si>
    <t>C79N1004865</t>
  </si>
  <si>
    <t>C5277012309</t>
  </si>
  <si>
    <t>C51N1000138</t>
  </si>
  <si>
    <t>C6627007703</t>
  </si>
  <si>
    <t>C5269000327</t>
  </si>
  <si>
    <t>C45N1000351</t>
  </si>
  <si>
    <t>C52N1000788</t>
  </si>
  <si>
    <t>C75N1002215</t>
  </si>
  <si>
    <t>C6037010843</t>
  </si>
  <si>
    <t>C79N1007120</t>
  </si>
  <si>
    <t>C75N1002550</t>
  </si>
  <si>
    <t>C51N1000557</t>
  </si>
  <si>
    <t>C79N1005476</t>
  </si>
  <si>
    <t>C91N1000314</t>
  </si>
  <si>
    <t>C8947016342</t>
  </si>
  <si>
    <t>C5402012683</t>
  </si>
  <si>
    <t>C74N1000430</t>
  </si>
  <si>
    <t>C64N1000368</t>
  </si>
  <si>
    <t>C83N1000567</t>
  </si>
  <si>
    <t>C6098010510</t>
  </si>
  <si>
    <t>C79N1007814</t>
  </si>
  <si>
    <t>C52N1000579</t>
  </si>
  <si>
    <t>C75N1000462</t>
  </si>
  <si>
    <t>C66N1000428</t>
  </si>
  <si>
    <t>C4974013172</t>
  </si>
  <si>
    <t>C92N1000599</t>
  </si>
  <si>
    <t>C44N1000358</t>
  </si>
  <si>
    <t>C79N1004784</t>
  </si>
  <si>
    <t>C9143002751</t>
  </si>
  <si>
    <t>C52N1000678</t>
  </si>
  <si>
    <t>C92N1000916</t>
  </si>
  <si>
    <t>C92N1001067</t>
  </si>
  <si>
    <t>C5171004828</t>
  </si>
  <si>
    <t>C89N1000531</t>
  </si>
  <si>
    <t>C79N1000695</t>
  </si>
  <si>
    <t>C7436017848</t>
  </si>
  <si>
    <t>C79N1006012</t>
  </si>
  <si>
    <t>C72N1001034</t>
  </si>
  <si>
    <t>C79N1001792</t>
  </si>
  <si>
    <t>C82N1000235</t>
  </si>
  <si>
    <t>C60N1000621</t>
  </si>
  <si>
    <t>C6064003780</t>
  </si>
  <si>
    <t>C4697017276</t>
  </si>
  <si>
    <t>C79N1001092</t>
  </si>
  <si>
    <t>C49N1000261</t>
  </si>
  <si>
    <t>C79N1004767</t>
  </si>
  <si>
    <t>C44N1000934</t>
  </si>
  <si>
    <t>C51N1001018</t>
  </si>
  <si>
    <t>C75N1002797</t>
  </si>
  <si>
    <t>C8631009410</t>
  </si>
  <si>
    <t>C79N1004858</t>
  </si>
  <si>
    <t>C56N1000440</t>
  </si>
  <si>
    <t>C94N1000434</t>
  </si>
  <si>
    <t>C60N1000048</t>
  </si>
  <si>
    <t>C92N1000613</t>
  </si>
  <si>
    <t>C89N1000596</t>
  </si>
  <si>
    <t>C86N1000203</t>
  </si>
  <si>
    <t>C52N1000942</t>
  </si>
  <si>
    <t>C79N1003887</t>
  </si>
  <si>
    <t>C6478010147</t>
  </si>
  <si>
    <t>C6608010422</t>
  </si>
  <si>
    <t>C89N1000280</t>
  </si>
  <si>
    <t>C79N1007019</t>
  </si>
  <si>
    <t>C92N1001025</t>
  </si>
  <si>
    <t>C64N1000079</t>
  </si>
  <si>
    <t>C48N1001679</t>
  </si>
  <si>
    <t>C62N1000213</t>
  </si>
  <si>
    <t>C4809002136</t>
  </si>
  <si>
    <t>C46N1000392</t>
  </si>
  <si>
    <t>C48N1000942</t>
  </si>
  <si>
    <t>C83N1000430</t>
  </si>
  <si>
    <t>C68N1000585</t>
  </si>
  <si>
    <t>C68N1000351</t>
  </si>
  <si>
    <t>C6243004691</t>
  </si>
  <si>
    <t>C4980017857</t>
  </si>
  <si>
    <t>C7589010904</t>
  </si>
  <si>
    <t>C64N1001019</t>
  </si>
  <si>
    <t>C6647008839</t>
  </si>
  <si>
    <t>C5426001937</t>
  </si>
  <si>
    <t>C48N1000254</t>
  </si>
  <si>
    <t>C7407017918</t>
  </si>
  <si>
    <t>C79N1005059</t>
  </si>
  <si>
    <t>C46N1001152</t>
  </si>
  <si>
    <t>C9216002020</t>
  </si>
  <si>
    <t>C66N1000343</t>
  </si>
  <si>
    <t>C91N1000096</t>
  </si>
  <si>
    <t>C5457015728</t>
  </si>
  <si>
    <t>C91N1001143</t>
  </si>
  <si>
    <t>C96N1000135</t>
  </si>
  <si>
    <t>C45N1000611</t>
  </si>
  <si>
    <t>C96N1000094</t>
  </si>
  <si>
    <t>C51N1000998</t>
  </si>
  <si>
    <t>C86N1000438</t>
  </si>
  <si>
    <t>C84N1000053</t>
  </si>
  <si>
    <t>C68N1000411</t>
  </si>
  <si>
    <t>C91N1000182</t>
  </si>
  <si>
    <t>C74N1000487</t>
  </si>
  <si>
    <t>C79N1006607</t>
  </si>
  <si>
    <t>C94N1000415</t>
  </si>
  <si>
    <t>C75N1001333</t>
  </si>
  <si>
    <t>C51N1000191</t>
  </si>
  <si>
    <t>C6479005876</t>
  </si>
  <si>
    <t>C82N1000605</t>
  </si>
  <si>
    <t>C75N1002316</t>
  </si>
  <si>
    <t>C7571015400</t>
  </si>
  <si>
    <t>C91N1000258</t>
  </si>
  <si>
    <t>C91N1000412</t>
  </si>
  <si>
    <t>C8027010566</t>
  </si>
  <si>
    <t>C79N1004821</t>
  </si>
  <si>
    <t>C56N1000728</t>
  </si>
  <si>
    <t>C79N1006331</t>
  </si>
  <si>
    <t>C7521000171</t>
  </si>
  <si>
    <t>C82N1000433</t>
  </si>
  <si>
    <t>C79N1002195</t>
  </si>
  <si>
    <t>C92N1001133</t>
  </si>
  <si>
    <t>C82N1000393</t>
  </si>
  <si>
    <t>C5448013196</t>
  </si>
  <si>
    <t>C44N1000092</t>
  </si>
  <si>
    <t>C4868008101</t>
  </si>
  <si>
    <t>C60N1000208</t>
  </si>
  <si>
    <t>C79N1007153</t>
  </si>
  <si>
    <t>C96N1000849</t>
  </si>
  <si>
    <t>C7956009674</t>
  </si>
  <si>
    <t>C5262002008</t>
  </si>
  <si>
    <t>C67N1000345</t>
  </si>
  <si>
    <t>C83N1000100</t>
  </si>
  <si>
    <t>C4860000373</t>
  </si>
  <si>
    <t>C44N1000480</t>
  </si>
  <si>
    <t>C7992009511</t>
  </si>
  <si>
    <t>C91N1000472</t>
  </si>
  <si>
    <t>C72N1000236</t>
  </si>
  <si>
    <t>C83N1000501</t>
  </si>
  <si>
    <t>C6667014348</t>
  </si>
  <si>
    <t>C8962000841</t>
  </si>
  <si>
    <t>C74N1000702</t>
  </si>
  <si>
    <t>C5886010167</t>
  </si>
  <si>
    <t>C7408009290</t>
  </si>
  <si>
    <t>C79N1001909</t>
  </si>
  <si>
    <t>C72N1000933</t>
  </si>
  <si>
    <t>C56N1000182</t>
  </si>
  <si>
    <t>C51N1000761</t>
  </si>
  <si>
    <t>C68N1000153</t>
  </si>
  <si>
    <t>C6800013307</t>
  </si>
  <si>
    <t>C75N1000230</t>
  </si>
  <si>
    <t>C8295010721</t>
  </si>
  <si>
    <t>C89N1001112</t>
  </si>
  <si>
    <t>C79N1001325</t>
  </si>
  <si>
    <t>C8948001579</t>
  </si>
  <si>
    <t>C7430011012</t>
  </si>
  <si>
    <t>C89N1000310</t>
  </si>
  <si>
    <t>C6657005147</t>
  </si>
  <si>
    <t>C8947005469</t>
  </si>
  <si>
    <t>C7922008821</t>
  </si>
  <si>
    <t>C7528016601</t>
  </si>
  <si>
    <t>C54N1000611</t>
  </si>
  <si>
    <t>C8205018249</t>
  </si>
  <si>
    <t>C92N1000328</t>
  </si>
  <si>
    <t>C48N1000469</t>
  </si>
  <si>
    <t>C68N1000876</t>
  </si>
  <si>
    <t>C44N1000420</t>
  </si>
  <si>
    <t>C83N1000155</t>
  </si>
  <si>
    <t>C84N1000260</t>
  </si>
  <si>
    <t>C5447013820</t>
  </si>
  <si>
    <t>C44N1000010</t>
  </si>
  <si>
    <t>C8902006839</t>
  </si>
  <si>
    <t>C79N1003376</t>
  </si>
  <si>
    <t>C92N1000557</t>
  </si>
  <si>
    <t>C70N1000221</t>
  </si>
  <si>
    <t>C6671006669</t>
  </si>
  <si>
    <t>C89N1000725</t>
  </si>
  <si>
    <t>C9618019027</t>
  </si>
  <si>
    <t>C68N1000025</t>
  </si>
  <si>
    <t>C66N1000546</t>
  </si>
  <si>
    <t>C51N1000223</t>
  </si>
  <si>
    <t>C5129005726</t>
  </si>
  <si>
    <t>C6472005005</t>
  </si>
  <si>
    <t>C51N1001128</t>
  </si>
  <si>
    <t>C92N1000207</t>
  </si>
  <si>
    <t>C79N1006241</t>
  </si>
  <si>
    <t>C51N1001074</t>
  </si>
  <si>
    <t>C64N1000497</t>
  </si>
  <si>
    <t>C8203007146</t>
  </si>
  <si>
    <t>C84N2000654</t>
  </si>
  <si>
    <t>C79N1001922</t>
  </si>
  <si>
    <t>C87N1000417</t>
  </si>
  <si>
    <t>C8727010933</t>
  </si>
  <si>
    <t>C91N1000348</t>
  </si>
  <si>
    <t>C44N1000486</t>
  </si>
  <si>
    <t>C75N1002860</t>
  </si>
  <si>
    <t>C91N1000206</t>
  </si>
  <si>
    <t>C80N1000419</t>
  </si>
  <si>
    <t>C5671003644</t>
  </si>
  <si>
    <t>C80N1000634</t>
  </si>
  <si>
    <t>C79N1004736</t>
  </si>
  <si>
    <t>C83N1000289</t>
  </si>
  <si>
    <t>C8465017972</t>
  </si>
  <si>
    <t>C8333018119</t>
  </si>
  <si>
    <t>C66N1000193</t>
  </si>
  <si>
    <t>C8218018431</t>
  </si>
  <si>
    <t>C51N1000509</t>
  </si>
  <si>
    <t>C66N1000970</t>
  </si>
  <si>
    <t>C92N1000485</t>
  </si>
  <si>
    <t>C92N1000706</t>
  </si>
  <si>
    <t>C94N1000175</t>
  </si>
  <si>
    <t>C60N1000438</t>
  </si>
  <si>
    <t>C54N1000753</t>
  </si>
  <si>
    <t>C45N1000176</t>
  </si>
  <si>
    <t>C79N1000476</t>
  </si>
  <si>
    <t>C75N1000695</t>
  </si>
  <si>
    <t>C5899003473</t>
  </si>
  <si>
    <t>C7561000058</t>
  </si>
  <si>
    <t>C72N1000034</t>
  </si>
  <si>
    <t>C8728007047</t>
  </si>
  <si>
    <t>C6826011831</t>
  </si>
  <si>
    <t>C64N1000506</t>
  </si>
  <si>
    <t>C56N1000200</t>
  </si>
  <si>
    <t>C7999006351</t>
  </si>
  <si>
    <t>C56N1000739</t>
  </si>
  <si>
    <t>C7962015161</t>
  </si>
  <si>
    <t>C74N1000796</t>
  </si>
  <si>
    <t>C92N1000334</t>
  </si>
  <si>
    <t>C79N1007395</t>
  </si>
  <si>
    <t>C79N1007128</t>
  </si>
  <si>
    <t>C49N1000195</t>
  </si>
  <si>
    <t>C66N1000732</t>
  </si>
  <si>
    <t>C4808017376</t>
  </si>
  <si>
    <t>C6642017890</t>
  </si>
  <si>
    <t>C80N1000996</t>
  </si>
  <si>
    <t>C48N1000415</t>
  </si>
  <si>
    <t>C6728004600</t>
  </si>
  <si>
    <t>C75N1002881</t>
  </si>
  <si>
    <t>C82N1000570</t>
  </si>
  <si>
    <t>C6480013760</t>
  </si>
  <si>
    <t>C7527002314</t>
  </si>
  <si>
    <t>C86N1000086</t>
  </si>
  <si>
    <t>C64N1000655</t>
  </si>
  <si>
    <t>C9162011277</t>
  </si>
  <si>
    <t>C48N1000483</t>
  </si>
  <si>
    <t>C74N1000561</t>
  </si>
  <si>
    <t>C7520008554</t>
  </si>
  <si>
    <t>C8253009627</t>
  </si>
  <si>
    <t>C4858001540</t>
  </si>
  <si>
    <t>C54N1000220</t>
  </si>
  <si>
    <t>C70N1001468</t>
  </si>
  <si>
    <t>C6836004808</t>
  </si>
  <si>
    <t>C7204008523</t>
  </si>
  <si>
    <t>C4836006226</t>
  </si>
  <si>
    <t>C72N1000631</t>
  </si>
  <si>
    <t>C48N1000892</t>
  </si>
  <si>
    <t>C64N1000036</t>
  </si>
  <si>
    <t>C48N1001117</t>
  </si>
  <si>
    <t>C49N1000566</t>
  </si>
  <si>
    <t>C79N1005575</t>
  </si>
  <si>
    <t>C5295016008</t>
  </si>
  <si>
    <t>C46N1000834</t>
  </si>
  <si>
    <t>C8781002967</t>
  </si>
  <si>
    <t>C8266011791</t>
  </si>
  <si>
    <t>C95N1000544</t>
  </si>
  <si>
    <t>C70N1001703</t>
  </si>
  <si>
    <t>C70N1000261</t>
  </si>
  <si>
    <t>C58N1000496</t>
  </si>
  <si>
    <t>C9464016672</t>
  </si>
  <si>
    <t>C79N1005004</t>
  </si>
  <si>
    <t>C4906005094</t>
  </si>
  <si>
    <t>C82N1000675</t>
  </si>
  <si>
    <t>C44N1000168</t>
  </si>
  <si>
    <t>C45N1000816</t>
  </si>
  <si>
    <t>C51N1000022</t>
  </si>
  <si>
    <t>C4493006378</t>
  </si>
  <si>
    <t>C44N1000297</t>
  </si>
  <si>
    <t>C67N1000128</t>
  </si>
  <si>
    <t>C45N1000740</t>
  </si>
  <si>
    <t>C91N1000060</t>
  </si>
  <si>
    <t>C79N1004846</t>
  </si>
  <si>
    <t>C79N1004764</t>
  </si>
  <si>
    <t>C87N1000105</t>
  </si>
  <si>
    <t>C70N1001648</t>
  </si>
  <si>
    <t>C79N1005082</t>
  </si>
  <si>
    <t>C83N1000454</t>
  </si>
  <si>
    <t>C44N1000517</t>
  </si>
  <si>
    <t>C79N1000878</t>
  </si>
  <si>
    <t>C52N1000220</t>
  </si>
  <si>
    <t>C6857012503</t>
  </si>
  <si>
    <t>C66N1000396</t>
  </si>
  <si>
    <t>C66N1000461</t>
  </si>
  <si>
    <t>C75N1000350</t>
  </si>
  <si>
    <t>C6057018021</t>
  </si>
  <si>
    <t>C75N1000181</t>
  </si>
  <si>
    <t>C9493012021</t>
  </si>
  <si>
    <t>C56N1000497</t>
  </si>
  <si>
    <t>C83N1000529</t>
  </si>
  <si>
    <t>C79N1001291</t>
  </si>
  <si>
    <t>C7903019151</t>
  </si>
  <si>
    <t>C51N1000780</t>
  </si>
  <si>
    <t>C48N1001342</t>
  </si>
  <si>
    <t>C6690016052</t>
  </si>
  <si>
    <t>C79N1006028</t>
  </si>
  <si>
    <t>C7986009705</t>
  </si>
  <si>
    <t>C5644005583</t>
  </si>
  <si>
    <t>C95N1000066</t>
  </si>
  <si>
    <t>C82N1000709</t>
  </si>
  <si>
    <t>C52N1000166</t>
  </si>
  <si>
    <t>C64N1000660</t>
  </si>
  <si>
    <t>C72N1000287</t>
  </si>
  <si>
    <t>C68N1000310</t>
  </si>
  <si>
    <t>C62N1000403</t>
  </si>
  <si>
    <t>C64N1000164</t>
  </si>
  <si>
    <t>C84N1000143</t>
  </si>
  <si>
    <t>C8280007925</t>
  </si>
  <si>
    <t>C7501004303</t>
  </si>
  <si>
    <t>C5274007176</t>
  </si>
  <si>
    <t>C6071019322</t>
  </si>
  <si>
    <t>C72N1001095</t>
  </si>
  <si>
    <t>C94N1000183</t>
  </si>
  <si>
    <t>C87N2001394</t>
  </si>
  <si>
    <t>C79N1006733</t>
  </si>
  <si>
    <t>C79N1005659</t>
  </si>
  <si>
    <t>C92N1000423</t>
  </si>
  <si>
    <t>C66N1000654</t>
  </si>
  <si>
    <t>C48N1001733</t>
  </si>
  <si>
    <t>C48N1000676</t>
  </si>
  <si>
    <t>C75N1002155</t>
  </si>
  <si>
    <t>C7952015650</t>
  </si>
  <si>
    <t>C54N1000345</t>
  </si>
  <si>
    <t>C79N1007018</t>
  </si>
  <si>
    <t>C4985001137</t>
  </si>
  <si>
    <t>C75N1001073</t>
  </si>
  <si>
    <t>C5410019546</t>
  </si>
  <si>
    <t>C49N1000105</t>
  </si>
  <si>
    <t>C87N1000879</t>
  </si>
  <si>
    <t>C75N1001105</t>
  </si>
  <si>
    <t>C54N1000158</t>
  </si>
  <si>
    <t>C94N1000048</t>
  </si>
  <si>
    <t>C70N1000117</t>
  </si>
  <si>
    <t>C79N1007093</t>
  </si>
  <si>
    <t>C79N1001322</t>
  </si>
  <si>
    <t>C5228005468</t>
  </si>
  <si>
    <t>C48N1000663</t>
  </si>
  <si>
    <t>C64N1000429</t>
  </si>
  <si>
    <t>C83N1000420</t>
  </si>
  <si>
    <t>C45N1000223</t>
  </si>
  <si>
    <t>C70N1000194</t>
  </si>
  <si>
    <t>C68N1000584</t>
  </si>
  <si>
    <t>C4830004014</t>
  </si>
  <si>
    <t>C6047010509</t>
  </si>
  <si>
    <t>C6640018358</t>
  </si>
  <si>
    <t>C4953007333</t>
  </si>
  <si>
    <t>C5888019068</t>
  </si>
  <si>
    <t>C70N1001303</t>
  </si>
  <si>
    <t>C94N1000314</t>
  </si>
  <si>
    <t>C74N1000167</t>
  </si>
  <si>
    <t>C91N1001089</t>
  </si>
  <si>
    <t>C79N1001795</t>
  </si>
  <si>
    <t>C51N1000026</t>
  </si>
  <si>
    <t>C68N1000167</t>
  </si>
  <si>
    <t>C6784001309</t>
  </si>
  <si>
    <t>C83N1000673</t>
  </si>
  <si>
    <t>C80N2001020</t>
  </si>
  <si>
    <t>C91N1000606</t>
  </si>
  <si>
    <t>C44N1000274</t>
  </si>
  <si>
    <t>C70N1001659</t>
  </si>
  <si>
    <t>C84N1000171</t>
  </si>
  <si>
    <t>C79N1005900</t>
  </si>
  <si>
    <t>C79N1000862</t>
  </si>
  <si>
    <t>C49N1000462</t>
  </si>
  <si>
    <t>C48N1001359</t>
  </si>
  <si>
    <t>C7914015622</t>
  </si>
  <si>
    <t>C64N1000083</t>
  </si>
  <si>
    <t>C84N1000010</t>
  </si>
  <si>
    <t>C66N1001164</t>
  </si>
  <si>
    <t>C79N1005166</t>
  </si>
  <si>
    <t>C48N1001705</t>
  </si>
  <si>
    <t>C66N1000661</t>
  </si>
  <si>
    <t>C89N1000575</t>
  </si>
  <si>
    <t>C64N1000541</t>
  </si>
  <si>
    <t>C60N1000492</t>
  </si>
  <si>
    <t>C6272001865</t>
  </si>
  <si>
    <t>C79N1001170</t>
  </si>
  <si>
    <t>C56N1000773</t>
  </si>
  <si>
    <t>C6698011440</t>
  </si>
  <si>
    <t>C74N1000094</t>
  </si>
  <si>
    <t>C79N1000634</t>
  </si>
  <si>
    <t>C44N1000531</t>
  </si>
  <si>
    <t>C48N1001264</t>
  </si>
  <si>
    <t>C54N1000147</t>
  </si>
  <si>
    <t>C6696015019</t>
  </si>
  <si>
    <t>C6497018572</t>
  </si>
  <si>
    <t>C92N1000854</t>
  </si>
  <si>
    <t>C58N1000066</t>
  </si>
  <si>
    <t>C48N1001263</t>
  </si>
  <si>
    <t>C89N1001177</t>
  </si>
  <si>
    <t>C96N1000595</t>
  </si>
  <si>
    <t>C4493001349</t>
  </si>
  <si>
    <t>C79N1001472</t>
  </si>
  <si>
    <t>C89N1000291</t>
  </si>
  <si>
    <t>C7976013587</t>
  </si>
  <si>
    <t>C79N1006450</t>
  </si>
  <si>
    <t>C72N1000846</t>
  </si>
  <si>
    <t>C48N1000378</t>
  </si>
  <si>
    <t>C7965017976</t>
  </si>
  <si>
    <t>C68N1000691</t>
  </si>
  <si>
    <t>C8683002749</t>
  </si>
  <si>
    <t>C84N1000011</t>
  </si>
  <si>
    <t>C72N1001176</t>
  </si>
  <si>
    <t>C8034010524</t>
  </si>
  <si>
    <t>C67N1000428</t>
  </si>
  <si>
    <t>C72N1000640</t>
  </si>
  <si>
    <t>C92N1000260</t>
  </si>
  <si>
    <t>C79N1000896</t>
  </si>
  <si>
    <t>C86N1000323</t>
  </si>
  <si>
    <t>C4932003196</t>
  </si>
  <si>
    <t>C8613011117</t>
  </si>
  <si>
    <t>C91N1000916</t>
  </si>
  <si>
    <t>C48N1001704</t>
  </si>
  <si>
    <t>C48N1001306</t>
  </si>
  <si>
    <t>C44N1000283</t>
  </si>
  <si>
    <t>C66N1001048</t>
  </si>
  <si>
    <t>C96N1000108</t>
  </si>
  <si>
    <t>C95N1000110</t>
  </si>
  <si>
    <t>C75N1000346</t>
  </si>
  <si>
    <t>C52N1000078</t>
  </si>
  <si>
    <t>C79N1006372</t>
  </si>
  <si>
    <t>C83N1000117</t>
  </si>
  <si>
    <t>C79N1004389</t>
  </si>
  <si>
    <t>C5686000470</t>
  </si>
  <si>
    <t>C45N1000445</t>
  </si>
  <si>
    <t>C89N1001090</t>
  </si>
  <si>
    <t>C45N1000839</t>
  </si>
  <si>
    <t>C66N1000597</t>
  </si>
  <si>
    <t>C5297002478</t>
  </si>
  <si>
    <t>C82N1000180</t>
  </si>
  <si>
    <t>C48N1001237</t>
  </si>
  <si>
    <t>C49N1000991</t>
  </si>
  <si>
    <t>C70N1001535</t>
  </si>
  <si>
    <t>C8057016785</t>
  </si>
  <si>
    <t>C7453013526</t>
  </si>
  <si>
    <t>C7975014609</t>
  </si>
  <si>
    <t>C66N1000079</t>
  </si>
  <si>
    <t>C92N1000375</t>
  </si>
  <si>
    <t>C6029018223</t>
  </si>
  <si>
    <t>C64N1000424</t>
  </si>
  <si>
    <t>C75N1000796</t>
  </si>
  <si>
    <t>C92N1000588</t>
  </si>
  <si>
    <t>C44N1000571</t>
  </si>
  <si>
    <t>C83N1000541</t>
  </si>
  <si>
    <t>C51N1000593</t>
  </si>
  <si>
    <t>C92N1000610</t>
  </si>
  <si>
    <t>C5288017994</t>
  </si>
  <si>
    <t>C9169017894</t>
  </si>
  <si>
    <t>C9218008048</t>
  </si>
  <si>
    <t>C70N1000460</t>
  </si>
  <si>
    <t>C8988017712</t>
  </si>
  <si>
    <t>C48N1000359</t>
  </si>
  <si>
    <t>C8236006836</t>
  </si>
  <si>
    <t>C7994001028</t>
  </si>
  <si>
    <t>C7927007065</t>
  </si>
  <si>
    <t>C92N1000038</t>
  </si>
  <si>
    <t>C67N1000015</t>
  </si>
  <si>
    <t>C66N1000589</t>
  </si>
  <si>
    <t>C94N1000298</t>
  </si>
  <si>
    <t>C52N1000058</t>
  </si>
  <si>
    <t>C6411004433</t>
  </si>
  <si>
    <t>C7935014880</t>
  </si>
  <si>
    <t>C6608001213</t>
  </si>
  <si>
    <t>C9136010009</t>
  </si>
  <si>
    <t>C75N1001921</t>
  </si>
  <si>
    <t>C5175000480</t>
  </si>
  <si>
    <t>C66N1000749</t>
  </si>
  <si>
    <t>C7598018913</t>
  </si>
  <si>
    <t>C86N1000025</t>
  </si>
  <si>
    <t>C68N1000349</t>
  </si>
  <si>
    <t>C8734013177</t>
  </si>
  <si>
    <t>C6239011591</t>
  </si>
  <si>
    <t>C8777018480</t>
  </si>
  <si>
    <t>C75N1001631</t>
  </si>
  <si>
    <t>C5497001513</t>
  </si>
  <si>
    <t>C44N1000123</t>
  </si>
  <si>
    <t>C8978015131</t>
  </si>
  <si>
    <t>C80N1000945</t>
  </si>
  <si>
    <t>C4921004895</t>
  </si>
  <si>
    <t>C62N1000210</t>
  </si>
  <si>
    <t>C96N1000566</t>
  </si>
  <si>
    <t>C70N1000450</t>
  </si>
  <si>
    <t>C74N1000112</t>
  </si>
  <si>
    <t>C7938017425</t>
  </si>
  <si>
    <t>C79N1006260</t>
  </si>
  <si>
    <t>C79N1005302</t>
  </si>
  <si>
    <t>C44N1000413</t>
  </si>
  <si>
    <t>C82N1000672</t>
  </si>
  <si>
    <t>C52N1001048</t>
  </si>
  <si>
    <t>C48N1001036</t>
  </si>
  <si>
    <t>C80N1000400</t>
  </si>
  <si>
    <t>C74N1000552</t>
  </si>
  <si>
    <t>C7007009366</t>
  </si>
  <si>
    <t>C9125016934</t>
  </si>
  <si>
    <t>C82N1000620</t>
  </si>
  <si>
    <t>C51N1000227</t>
  </si>
  <si>
    <t>C72N1001049</t>
  </si>
  <si>
    <t>C94N1000236</t>
  </si>
  <si>
    <t>C8716001650</t>
  </si>
  <si>
    <t>C5216002038</t>
  </si>
  <si>
    <t>C79N1007698</t>
  </si>
  <si>
    <t>C79N1003712</t>
  </si>
  <si>
    <t>C6665014700</t>
  </si>
  <si>
    <t>C44N1000400</t>
  </si>
  <si>
    <t>C8040015963</t>
  </si>
  <si>
    <t>C75N1000593</t>
  </si>
  <si>
    <t>C72N1000277</t>
  </si>
  <si>
    <t>C6623002024</t>
  </si>
  <si>
    <t>C91N1000547</t>
  </si>
  <si>
    <t>C92N1000620</t>
  </si>
  <si>
    <t>C49N1000027</t>
  </si>
  <si>
    <t>C49N1000639</t>
  </si>
  <si>
    <t>C70N1001342</t>
  </si>
  <si>
    <t>C94N1000214</t>
  </si>
  <si>
    <t>C64N1000126</t>
  </si>
  <si>
    <t>C66N1000762</t>
  </si>
  <si>
    <t>C48N1000307</t>
  </si>
  <si>
    <t>C92N1000489</t>
  </si>
  <si>
    <t>C9291015667</t>
  </si>
  <si>
    <t>C67N1000340</t>
  </si>
  <si>
    <t>C89N1000729</t>
  </si>
  <si>
    <t>C5472012298</t>
  </si>
  <si>
    <t>C91N1000613</t>
  </si>
  <si>
    <t>C89N1000284</t>
  </si>
  <si>
    <t>C56N1001021</t>
  </si>
  <si>
    <t>C75N1001313</t>
  </si>
  <si>
    <t>C49N1001078</t>
  </si>
  <si>
    <t>C67N1000158</t>
  </si>
  <si>
    <t>C91N1000820</t>
  </si>
  <si>
    <t>C56N1000151</t>
  </si>
  <si>
    <t>C91N1000320</t>
  </si>
  <si>
    <t>C9118009439</t>
  </si>
  <si>
    <t>C44N1000374</t>
  </si>
  <si>
    <t>C8482001464</t>
  </si>
  <si>
    <t>C92N1000019</t>
  </si>
  <si>
    <t>C72N1000507</t>
  </si>
  <si>
    <t>C67N1000279</t>
  </si>
  <si>
    <t>C75N1002515</t>
  </si>
  <si>
    <t>C75N1001376</t>
  </si>
  <si>
    <t>C79N1006051</t>
  </si>
  <si>
    <t>C45N1000593</t>
  </si>
  <si>
    <t>C7460010248</t>
  </si>
  <si>
    <t>C67N1000155</t>
  </si>
  <si>
    <t>C79N1005276</t>
  </si>
  <si>
    <t>C7958017233</t>
  </si>
  <si>
    <t>C5216006567</t>
  </si>
  <si>
    <t>C79N1001212</t>
  </si>
  <si>
    <t>C83N1000340</t>
  </si>
  <si>
    <t>C58N1000431</t>
  </si>
  <si>
    <t>C7457011088</t>
  </si>
  <si>
    <t>C4633014066</t>
  </si>
  <si>
    <t>C96N1000380</t>
  </si>
  <si>
    <t>C82N1000213</t>
  </si>
  <si>
    <t>C6803002045</t>
  </si>
  <si>
    <t>C54N1000223</t>
  </si>
  <si>
    <t>C58N1000238</t>
  </si>
  <si>
    <t>C4683005923</t>
  </si>
  <si>
    <t>C5239009792</t>
  </si>
  <si>
    <t>C92N1000105</t>
  </si>
  <si>
    <t>C70N1001122</t>
  </si>
  <si>
    <t>C5871002055</t>
  </si>
  <si>
    <t>C95N1000437</t>
  </si>
  <si>
    <t>C58N1000497</t>
  </si>
  <si>
    <t>C8201018362</t>
  </si>
  <si>
    <t>C51N1001078</t>
  </si>
  <si>
    <t>C44N1000295</t>
  </si>
  <si>
    <t>C62N1000135</t>
  </si>
  <si>
    <t>C89N1000480</t>
  </si>
  <si>
    <t>C6736001106</t>
  </si>
  <si>
    <t>C45N1000819</t>
  </si>
  <si>
    <t>C52N1000757</t>
  </si>
  <si>
    <t>C45N1000113</t>
  </si>
  <si>
    <t>C89N1000847</t>
  </si>
  <si>
    <t>C48N1000013</t>
  </si>
  <si>
    <t>C44N1000827</t>
  </si>
  <si>
    <t>C6630006910</t>
  </si>
  <si>
    <t>C96N1000631</t>
  </si>
  <si>
    <t>C79N1004614</t>
  </si>
  <si>
    <t>C44N1000727</t>
  </si>
  <si>
    <t>C79N1001029</t>
  </si>
  <si>
    <t>C79N1000215</t>
  </si>
  <si>
    <t>C86N1000224</t>
  </si>
  <si>
    <t>C96N1000683</t>
  </si>
  <si>
    <t>C6656005632</t>
  </si>
  <si>
    <t>C4635006530</t>
  </si>
  <si>
    <t>C79N1005773</t>
  </si>
  <si>
    <t>C8612016473</t>
  </si>
  <si>
    <t>C6447015087</t>
  </si>
  <si>
    <t>C94N1000011</t>
  </si>
  <si>
    <t>C75N1001501</t>
  </si>
  <si>
    <t>C6895001851</t>
  </si>
  <si>
    <t>C79N1003037</t>
  </si>
  <si>
    <t>C91N1001009</t>
  </si>
  <si>
    <t>C5104001806</t>
  </si>
  <si>
    <t>C89N1000632</t>
  </si>
  <si>
    <t>C86N1000219</t>
  </si>
  <si>
    <t>C92N1001127</t>
  </si>
  <si>
    <t>C4666005163</t>
  </si>
  <si>
    <t>C89N1001048</t>
  </si>
  <si>
    <t>C7970006696</t>
  </si>
  <si>
    <t>C86N1000061</t>
  </si>
  <si>
    <t>C91N1000077</t>
  </si>
  <si>
    <t>C44N1000565</t>
  </si>
  <si>
    <t>C48N1000540</t>
  </si>
  <si>
    <t>C9526017673</t>
  </si>
  <si>
    <t>C8795013939</t>
  </si>
  <si>
    <t>C79N1005481</t>
  </si>
  <si>
    <t>C46N1000483</t>
  </si>
  <si>
    <t>C5488011863</t>
  </si>
  <si>
    <t>C52N1000767</t>
  </si>
  <si>
    <t>C67N1000404</t>
  </si>
  <si>
    <t>C7959006022</t>
  </si>
  <si>
    <t>C51N1000279</t>
  </si>
  <si>
    <t>C70N1001230</t>
  </si>
  <si>
    <t>C6819003865</t>
  </si>
  <si>
    <t>C7546012976</t>
  </si>
  <si>
    <t>C86N1000100</t>
  </si>
  <si>
    <t>C6414008678</t>
  </si>
  <si>
    <t>C75N1000691</t>
  </si>
  <si>
    <t>C8788008551</t>
  </si>
  <si>
    <t>C68N1000972</t>
  </si>
  <si>
    <t>C80N1000465</t>
  </si>
  <si>
    <t>C87N1001333</t>
  </si>
  <si>
    <t>C60N1000603</t>
  </si>
  <si>
    <t>C64N1000638</t>
  </si>
  <si>
    <t>C52N1000780</t>
  </si>
  <si>
    <t>C87N1001158</t>
  </si>
  <si>
    <t>C74N1000415</t>
  </si>
  <si>
    <t>C6287011226</t>
  </si>
  <si>
    <t>C79N1006394</t>
  </si>
  <si>
    <t>C96N1000306</t>
  </si>
  <si>
    <t>C7983012177</t>
  </si>
  <si>
    <t>C70N1000155</t>
  </si>
  <si>
    <t>C70N1000956</t>
  </si>
  <si>
    <t>C48N1000053</t>
  </si>
  <si>
    <t>C51N1000410</t>
  </si>
  <si>
    <t>C95N1000424</t>
  </si>
  <si>
    <t>C92N1000505</t>
  </si>
  <si>
    <t>C79N1002382</t>
  </si>
  <si>
    <t>C86N1000665</t>
  </si>
  <si>
    <t>C52N1000307</t>
  </si>
  <si>
    <t>C5608002318</t>
  </si>
  <si>
    <t>C64N1000681</t>
  </si>
  <si>
    <t>C89N1000748</t>
  </si>
  <si>
    <t>C49N1000396</t>
  </si>
  <si>
    <t>C68N1000812</t>
  </si>
  <si>
    <t>C70N1001471</t>
  </si>
  <si>
    <t>C95N1000030</t>
  </si>
  <si>
    <t>C68N1000852</t>
  </si>
  <si>
    <t>C58N1000051</t>
  </si>
  <si>
    <t>C52N1000878</t>
  </si>
  <si>
    <t>C83N1000549</t>
  </si>
  <si>
    <t>C48N1001027</t>
  </si>
  <si>
    <t>C60N1000564</t>
  </si>
  <si>
    <t>C74N1000011</t>
  </si>
  <si>
    <t>C87N1000247</t>
  </si>
  <si>
    <t>C46N1000776</t>
  </si>
  <si>
    <t>C6720005066</t>
  </si>
  <si>
    <t>C7063011175</t>
  </si>
  <si>
    <t>C6805003539</t>
  </si>
  <si>
    <t>C80N1000023</t>
  </si>
  <si>
    <t>C91N1000272</t>
  </si>
  <si>
    <t>C51N1001167</t>
  </si>
  <si>
    <t>C6818016719</t>
  </si>
  <si>
    <t>C75N1002086</t>
  </si>
  <si>
    <t>C92N1000321</t>
  </si>
  <si>
    <t>C79N1005559</t>
  </si>
  <si>
    <t>C54N1000014</t>
  </si>
  <si>
    <t>C91N1000087</t>
  </si>
  <si>
    <t>C82N1000332</t>
  </si>
  <si>
    <t>C4634001696</t>
  </si>
  <si>
    <t>C96N1000248</t>
  </si>
  <si>
    <t>C67N1000022</t>
  </si>
  <si>
    <t>C64N1000466</t>
  </si>
  <si>
    <t>C80N1000660</t>
  </si>
  <si>
    <t>C56N1000062</t>
  </si>
  <si>
    <t>C75N1002340</t>
  </si>
  <si>
    <t>C48N1000654</t>
  </si>
  <si>
    <t>C54N1000218</t>
  </si>
  <si>
    <t>C68N1000367</t>
  </si>
  <si>
    <t>C70N1001584</t>
  </si>
  <si>
    <t>C83N1000291</t>
  </si>
  <si>
    <t>C44N1000252</t>
  </si>
  <si>
    <t>C79N1001178</t>
  </si>
  <si>
    <t>C46N1001062</t>
  </si>
  <si>
    <t>C8706016793</t>
  </si>
  <si>
    <t>C54N1000672</t>
  </si>
  <si>
    <t>C79N1006061</t>
  </si>
  <si>
    <t>C79N1005441</t>
  </si>
  <si>
    <t>C79N1002337</t>
  </si>
  <si>
    <t>C80N1000995</t>
  </si>
  <si>
    <t>C66N1000584</t>
  </si>
  <si>
    <t>C66N1000438</t>
  </si>
  <si>
    <t>C9226013641</t>
  </si>
  <si>
    <t>C8060018488</t>
  </si>
  <si>
    <t>C79N1005365</t>
  </si>
  <si>
    <t>C9242000584</t>
  </si>
  <si>
    <t>C75N1002150</t>
  </si>
  <si>
    <t>C75N1001964</t>
  </si>
  <si>
    <t>C86N1000160</t>
  </si>
  <si>
    <t>C7424013677</t>
  </si>
  <si>
    <t>C4825001143</t>
  </si>
  <si>
    <t>C92N1000692</t>
  </si>
  <si>
    <t>C89N1000467</t>
  </si>
  <si>
    <t>C72N1000792</t>
  </si>
  <si>
    <t>C4590003342</t>
  </si>
  <si>
    <t>C72N1000062</t>
  </si>
  <si>
    <t>C91N1000083</t>
  </si>
  <si>
    <t>C8271008418</t>
  </si>
  <si>
    <t>C79N1004429</t>
  </si>
  <si>
    <t>C75N1002172</t>
  </si>
  <si>
    <t>C7922012194</t>
  </si>
  <si>
    <t>C6809004551</t>
  </si>
  <si>
    <t>C75N1000778</t>
  </si>
  <si>
    <t>C83N1000315</t>
  </si>
  <si>
    <t>C8962005714</t>
  </si>
  <si>
    <t>C60N1000117</t>
  </si>
  <si>
    <t>C48N1000921</t>
  </si>
  <si>
    <t>C66N1000658</t>
  </si>
  <si>
    <t>C54N1000365</t>
  </si>
  <si>
    <t>C49N1000977</t>
  </si>
  <si>
    <t>C74N1000290</t>
  </si>
  <si>
    <t>C8957017194</t>
  </si>
  <si>
    <t>C45N1000185</t>
  </si>
  <si>
    <t>C75N1001809</t>
  </si>
  <si>
    <t>C44N1000238</t>
  </si>
  <si>
    <t>C44N1000989</t>
  </si>
  <si>
    <t>C52N1000488</t>
  </si>
  <si>
    <t>C92N1000331</t>
  </si>
  <si>
    <t>C83N1000227</t>
  </si>
  <si>
    <t>C58N1000231</t>
  </si>
  <si>
    <t>C58N1000323</t>
  </si>
  <si>
    <t>C6679008913</t>
  </si>
  <si>
    <t>C6742000708</t>
  </si>
  <si>
    <t>C95N1000163</t>
  </si>
  <si>
    <t>C70N1001341</t>
  </si>
  <si>
    <t>C4941001570</t>
  </si>
  <si>
    <t>C70N1000053</t>
  </si>
  <si>
    <t>C86N1000713</t>
  </si>
  <si>
    <t>C67N1000082</t>
  </si>
  <si>
    <t>C62N1000260</t>
  </si>
  <si>
    <t>C6451017974</t>
  </si>
  <si>
    <t>C51N1001163</t>
  </si>
  <si>
    <t>C7949014314</t>
  </si>
  <si>
    <t>C52N1000060</t>
  </si>
  <si>
    <t>C8915013620</t>
  </si>
  <si>
    <t>C58N1000459</t>
  </si>
  <si>
    <t>C79N1004721</t>
  </si>
  <si>
    <t>C7903016604</t>
  </si>
  <si>
    <t>C7039012793</t>
  </si>
  <si>
    <t>C49N1000694</t>
  </si>
  <si>
    <t>C84N1000227</t>
  </si>
  <si>
    <t>C66N1001016</t>
  </si>
  <si>
    <t>C6291011519</t>
  </si>
  <si>
    <t>C5222001197</t>
  </si>
  <si>
    <t>C79N1005018</t>
  </si>
  <si>
    <t>C5644018834</t>
  </si>
  <si>
    <t>C66N1000890</t>
  </si>
  <si>
    <t>C79N1004473</t>
  </si>
  <si>
    <t>C52N1001223</t>
  </si>
  <si>
    <t>C64N1000536</t>
  </si>
  <si>
    <t>C48N1000288</t>
  </si>
  <si>
    <t>C92N1000742</t>
  </si>
  <si>
    <t>C75N1001712</t>
  </si>
  <si>
    <t>C52N1000325</t>
  </si>
  <si>
    <t>C44N1000626</t>
  </si>
  <si>
    <t>C49N1000714</t>
  </si>
  <si>
    <t>C79N1004605</t>
  </si>
  <si>
    <t>C79N1005519</t>
  </si>
  <si>
    <t>C48N1000919</t>
  </si>
  <si>
    <t>C86N1000251</t>
  </si>
  <si>
    <t>C4535019336</t>
  </si>
  <si>
    <t>C91N1000244</t>
  </si>
  <si>
    <t>C6670011500</t>
  </si>
  <si>
    <t>C4939005945</t>
  </si>
  <si>
    <t>C84N1000069</t>
  </si>
  <si>
    <t>C92N1001095</t>
  </si>
  <si>
    <t>C46N1000499</t>
  </si>
  <si>
    <t>C79N1002276</t>
  </si>
  <si>
    <t>C72N1001140</t>
  </si>
  <si>
    <t>C6710006654</t>
  </si>
  <si>
    <t>C64N1000686</t>
  </si>
  <si>
    <t>C79N1004717</t>
  </si>
  <si>
    <t>C51N1000601</t>
  </si>
  <si>
    <t>C9104013245</t>
  </si>
  <si>
    <t>C49N1000926</t>
  </si>
  <si>
    <t>C5294012848</t>
  </si>
  <si>
    <t>C75N1001352</t>
  </si>
  <si>
    <t>C8788012516</t>
  </si>
  <si>
    <t>C79N1005616</t>
  </si>
  <si>
    <t>C5275003762</t>
  </si>
  <si>
    <t>C66N1000371</t>
  </si>
  <si>
    <t>C75N1001428</t>
  </si>
  <si>
    <t>C6819016186</t>
  </si>
  <si>
    <t>C6648017862</t>
  </si>
  <si>
    <t>C96N1000391</t>
  </si>
  <si>
    <t>C79N1000209</t>
  </si>
  <si>
    <t>C44N1000871</t>
  </si>
  <si>
    <t>C80N1000983</t>
  </si>
  <si>
    <t>C51N1000747</t>
  </si>
  <si>
    <t>C86N1000634</t>
  </si>
  <si>
    <t>C6703015114</t>
  </si>
  <si>
    <t>C62N1000109</t>
  </si>
  <si>
    <t>C5682016169</t>
  </si>
  <si>
    <t>C79N1005835</t>
  </si>
  <si>
    <t>C67N1000431</t>
  </si>
  <si>
    <t>C83N1000649</t>
  </si>
  <si>
    <t>C72N1000803</t>
  </si>
  <si>
    <t>C64N1000090</t>
  </si>
  <si>
    <t>C6681006429</t>
  </si>
  <si>
    <t>C5268011895</t>
  </si>
  <si>
    <t>C52N1000870</t>
  </si>
  <si>
    <t>C74N1000398</t>
  </si>
  <si>
    <t>C79N1007728</t>
  </si>
  <si>
    <t>C46N1000544</t>
  </si>
  <si>
    <t>C51N1000263</t>
  </si>
  <si>
    <t>C79N1005297</t>
  </si>
  <si>
    <t>C5627007339</t>
  </si>
  <si>
    <t>C7485018524</t>
  </si>
  <si>
    <t>C51N1001115</t>
  </si>
  <si>
    <t>C82N1000356</t>
  </si>
  <si>
    <t>C68N1000578</t>
  </si>
  <si>
    <t>C79N1006512</t>
  </si>
  <si>
    <t>C83N1000169</t>
  </si>
  <si>
    <t>C64N1000031</t>
  </si>
  <si>
    <t>C7211002562</t>
  </si>
  <si>
    <t>C7908003307</t>
  </si>
  <si>
    <t>C54N1000808</t>
  </si>
  <si>
    <t>C5651001117</t>
  </si>
  <si>
    <t>C5655013995</t>
  </si>
  <si>
    <t>C49N1001190</t>
  </si>
  <si>
    <t>C79N1000205</t>
  </si>
  <si>
    <t>C54N1000817</t>
  </si>
  <si>
    <t>C91N1000240</t>
  </si>
  <si>
    <t>C52N1000129</t>
  </si>
  <si>
    <t>C83N1000659</t>
  </si>
  <si>
    <t>C86N1000307</t>
  </si>
  <si>
    <t>C51N1000067</t>
  </si>
  <si>
    <t>C94N1000264</t>
  </si>
  <si>
    <t>C91N1000799</t>
  </si>
  <si>
    <t>C75N1002893</t>
  </si>
  <si>
    <t>C79N1006159</t>
  </si>
  <si>
    <t>C48N1000060</t>
  </si>
  <si>
    <t>C89N1001116</t>
  </si>
  <si>
    <t>C52N1000843</t>
  </si>
  <si>
    <t>C7942003847</t>
  </si>
  <si>
    <t>C96N1000487</t>
  </si>
  <si>
    <t>C91N1000066</t>
  </si>
  <si>
    <t>C6258002508</t>
  </si>
  <si>
    <t>C79N1007379</t>
  </si>
  <si>
    <t>C54N1000829</t>
  </si>
  <si>
    <t>C9220012991</t>
  </si>
  <si>
    <t>C4518005451</t>
  </si>
  <si>
    <t>C80N1000173</t>
  </si>
  <si>
    <t>C8060018634</t>
  </si>
  <si>
    <t>C91N1000671</t>
  </si>
  <si>
    <t>C92N1000460</t>
  </si>
  <si>
    <t>C64N1000913</t>
  </si>
  <si>
    <t>C64N1001053</t>
  </si>
  <si>
    <t>C6621014480</t>
  </si>
  <si>
    <t>C79N1007502</t>
  </si>
  <si>
    <t>C66N1000717</t>
  </si>
  <si>
    <t>C68N1000890</t>
  </si>
  <si>
    <t>C66N1000260</t>
  </si>
  <si>
    <t>C96N1000622</t>
  </si>
  <si>
    <t>C75N1002672</t>
  </si>
  <si>
    <t>C60N1000320</t>
  </si>
  <si>
    <t>C79N1000747</t>
  </si>
  <si>
    <t>C46N1000053</t>
  </si>
  <si>
    <t>C8712012930</t>
  </si>
  <si>
    <t>C66N1000567</t>
  </si>
  <si>
    <t>C51N1000295</t>
  </si>
  <si>
    <t>C51N1001170</t>
  </si>
  <si>
    <t>C62N1000374</t>
  </si>
  <si>
    <t>C87N1000904</t>
  </si>
  <si>
    <t>C9182000570</t>
  </si>
  <si>
    <t>C89N1000001</t>
  </si>
  <si>
    <t>C89N1000998</t>
  </si>
  <si>
    <t>C79N1005642</t>
  </si>
  <si>
    <t>C58N1000313</t>
  </si>
  <si>
    <t>C7517000129</t>
  </si>
  <si>
    <t>C89N1000908</t>
  </si>
  <si>
    <t>C60N1000020</t>
  </si>
  <si>
    <t>C7007018464</t>
  </si>
  <si>
    <t>C75N1001378</t>
  </si>
  <si>
    <t>C79N1006762</t>
  </si>
  <si>
    <t>C79N1004465</t>
  </si>
  <si>
    <t>C7998007124</t>
  </si>
  <si>
    <t>C91N1000719</t>
  </si>
  <si>
    <t>C80N1000494</t>
  </si>
  <si>
    <t>C80N1000247</t>
  </si>
  <si>
    <t>C66N1000561</t>
  </si>
  <si>
    <t>C49N1000387</t>
  </si>
  <si>
    <t>C6465009472</t>
  </si>
  <si>
    <t>C7229018368</t>
  </si>
  <si>
    <t>C79N1002546</t>
  </si>
  <si>
    <t>C89N1000177</t>
  </si>
  <si>
    <t>C79N1000511</t>
  </si>
  <si>
    <t>C5281014969</t>
  </si>
  <si>
    <t>C7006019294</t>
  </si>
  <si>
    <t>C44N1000090</t>
  </si>
  <si>
    <t>C79N1000251</t>
  </si>
  <si>
    <t>C79N1003685</t>
  </si>
  <si>
    <t>C7077004445</t>
  </si>
  <si>
    <t>C7975004280</t>
  </si>
  <si>
    <t>C92N1000259</t>
  </si>
  <si>
    <t>C6400019431</t>
  </si>
  <si>
    <t>C79N1005989</t>
  </si>
  <si>
    <t>C45N1000617</t>
  </si>
  <si>
    <t>C80N1000148</t>
  </si>
  <si>
    <t>C83N1000198</t>
  </si>
  <si>
    <t>C92N1000782</t>
  </si>
  <si>
    <t>C84N1000185</t>
  </si>
  <si>
    <t>C91N1000022</t>
  </si>
  <si>
    <t>C74N1000038</t>
  </si>
  <si>
    <t>C56N1001031</t>
  </si>
  <si>
    <t>C6264015242</t>
  </si>
  <si>
    <t>C84N1000169</t>
  </si>
  <si>
    <t>C75N1002923</t>
  </si>
  <si>
    <t>C8068017205</t>
  </si>
  <si>
    <t>C64N1000649</t>
  </si>
  <si>
    <t>C67N1000078</t>
  </si>
  <si>
    <t>C87N1001086</t>
  </si>
  <si>
    <t>C75N1000934</t>
  </si>
  <si>
    <t>C51N1000079</t>
  </si>
  <si>
    <t>C7281013042</t>
  </si>
  <si>
    <t>C49N1000910</t>
  </si>
  <si>
    <t>C5617012650</t>
  </si>
  <si>
    <t>C8238010773</t>
  </si>
  <si>
    <t>C64N1000189</t>
  </si>
  <si>
    <t>C64N1000476</t>
  </si>
  <si>
    <t>C54N1000062</t>
  </si>
  <si>
    <t>C79N1007091</t>
  </si>
  <si>
    <t>C48N1000476</t>
  </si>
  <si>
    <t>C7432015718</t>
  </si>
  <si>
    <t>C75N1001891</t>
  </si>
  <si>
    <t>C7245016659</t>
  </si>
  <si>
    <t>C68N1000446</t>
  </si>
  <si>
    <t>C92N1000021</t>
  </si>
  <si>
    <t>C92N1000657</t>
  </si>
  <si>
    <t>C5409007130</t>
  </si>
  <si>
    <t>C8739009058</t>
  </si>
  <si>
    <t>C86N1000525</t>
  </si>
  <si>
    <t>C7916014161</t>
  </si>
  <si>
    <t>C8270010450</t>
  </si>
  <si>
    <t>C79N1004501</t>
  </si>
  <si>
    <t>C70N1001520</t>
  </si>
  <si>
    <t>C51N1001214</t>
  </si>
  <si>
    <t>C6861001236</t>
  </si>
  <si>
    <t>C82N1000230</t>
  </si>
  <si>
    <t>C6455008822</t>
  </si>
  <si>
    <t>C52N1001266</t>
  </si>
  <si>
    <t>C79N1006386</t>
  </si>
  <si>
    <t>C8224010423</t>
  </si>
  <si>
    <t>C68N1000455</t>
  </si>
  <si>
    <t>C70N1000881</t>
  </si>
  <si>
    <t>C72N1000609</t>
  </si>
  <si>
    <t>C58N1000229</t>
  </si>
  <si>
    <t>C44N1000706</t>
  </si>
  <si>
    <t>C86N1000097</t>
  </si>
  <si>
    <t>C52N1000505</t>
  </si>
  <si>
    <t>C4824006875</t>
  </si>
  <si>
    <t>C6236011316</t>
  </si>
  <si>
    <t>C7481004964</t>
  </si>
  <si>
    <t>C64N1000729</t>
  </si>
  <si>
    <t>C7080017472</t>
  </si>
  <si>
    <t>C8355003068</t>
  </si>
  <si>
    <t>C87N1000372</t>
  </si>
  <si>
    <t>C4466014962</t>
  </si>
  <si>
    <t>C5138011191</t>
  </si>
  <si>
    <t>C66N1000889</t>
  </si>
  <si>
    <t>C44N1000200</t>
  </si>
  <si>
    <t>C54N1000386</t>
  </si>
  <si>
    <t>C92N1000430</t>
  </si>
  <si>
    <t>C91N1001116</t>
  </si>
  <si>
    <t>C75N1001674</t>
  </si>
  <si>
    <t>C83N1000656</t>
  </si>
  <si>
    <t>C48N1001180</t>
  </si>
  <si>
    <t>C56N1000727</t>
  </si>
  <si>
    <t>C87N1000029</t>
  </si>
  <si>
    <t>C56N1000464</t>
  </si>
  <si>
    <t>C9256012710</t>
  </si>
  <si>
    <t>C7078014909</t>
  </si>
  <si>
    <t>C52N1000477</t>
  </si>
  <si>
    <t>C87N1000543</t>
  </si>
  <si>
    <t>C68N1000330</t>
  </si>
  <si>
    <t>C66N1000230</t>
  </si>
  <si>
    <t>C49N1000466</t>
  </si>
  <si>
    <t>C92N1000329</t>
  </si>
  <si>
    <t>C51N1000186</t>
  </si>
  <si>
    <t>C51N1000871</t>
  </si>
  <si>
    <t>C75N1002868</t>
  </si>
  <si>
    <t>C51N1000952</t>
  </si>
  <si>
    <t>C92N1000520</t>
  </si>
  <si>
    <t>C58N1000115</t>
  </si>
  <si>
    <t>C4663018885</t>
  </si>
  <si>
    <t>C48N1000589</t>
  </si>
  <si>
    <t>C83N1000786</t>
  </si>
  <si>
    <t>C64N1001007</t>
  </si>
  <si>
    <t>C7576016678</t>
  </si>
  <si>
    <t>C75N1001111</t>
  </si>
  <si>
    <t>C96N1000115</t>
  </si>
  <si>
    <t>C54N1000839</t>
  </si>
  <si>
    <t>C46N1000179</t>
  </si>
  <si>
    <t>C74N1000446</t>
  </si>
  <si>
    <t>C4894018739</t>
  </si>
  <si>
    <t>C60N1000283</t>
  </si>
  <si>
    <t>C64N1000897</t>
  </si>
  <si>
    <t>C6614005601</t>
  </si>
  <si>
    <t>C8629014037</t>
  </si>
  <si>
    <t>C54N1000517</t>
  </si>
  <si>
    <t>C6620007743</t>
  </si>
  <si>
    <t>C79N1005382</t>
  </si>
  <si>
    <t>C48N1000461</t>
  </si>
  <si>
    <t>C92N1000372</t>
  </si>
  <si>
    <t>C91N1001300</t>
  </si>
  <si>
    <t>C58N1000360</t>
  </si>
  <si>
    <t>C96N1000109</t>
  </si>
  <si>
    <t>C6270010184</t>
  </si>
  <si>
    <t>C79N1005112</t>
  </si>
  <si>
    <t>C84N1000391</t>
  </si>
  <si>
    <t>C4857015195</t>
  </si>
  <si>
    <t>C89N1000572</t>
  </si>
  <si>
    <t>C79N1002184</t>
  </si>
  <si>
    <t>C66N1000595</t>
  </si>
  <si>
    <t>C64N1000945</t>
  </si>
  <si>
    <t>C48N1000862</t>
  </si>
  <si>
    <t>C6479005386</t>
  </si>
  <si>
    <t>C75N1001447</t>
  </si>
  <si>
    <t>C54N1000257</t>
  </si>
  <si>
    <t>C62N1000089</t>
  </si>
  <si>
    <t>C79N1007267</t>
  </si>
  <si>
    <t>C79N1005321</t>
  </si>
  <si>
    <t>C6646015513</t>
  </si>
  <si>
    <t>C83N1000190</t>
  </si>
  <si>
    <t>C5670004860</t>
  </si>
  <si>
    <t>C92N1000578</t>
  </si>
  <si>
    <t>C75N1000258</t>
  </si>
  <si>
    <t>C52N1000721</t>
  </si>
  <si>
    <t>C52N1000302</t>
  </si>
  <si>
    <t>C49N1000397</t>
  </si>
  <si>
    <t>C52N1000875</t>
  </si>
  <si>
    <t>C79N1006249</t>
  </si>
  <si>
    <t>C44N1000911</t>
  </si>
  <si>
    <t>C96N1000911</t>
  </si>
  <si>
    <t>C89N1001223</t>
  </si>
  <si>
    <t>C7977008875</t>
  </si>
  <si>
    <t>C91N1000183</t>
  </si>
  <si>
    <t>C8921002160</t>
  </si>
  <si>
    <t>C8250018635</t>
  </si>
  <si>
    <t>C64N1001046</t>
  </si>
  <si>
    <t>C5160014265</t>
  </si>
  <si>
    <t>C49N1000172</t>
  </si>
  <si>
    <t>C79N1005789</t>
  </si>
  <si>
    <t>C79N1005421</t>
  </si>
  <si>
    <t>C6200015509</t>
  </si>
  <si>
    <t>C75N1000475</t>
  </si>
  <si>
    <t>C7916008293</t>
  </si>
  <si>
    <t>C79N1005741</t>
  </si>
  <si>
    <t>C64N1000600</t>
  </si>
  <si>
    <t>C49N1000238</t>
  </si>
  <si>
    <t>C6830011745</t>
  </si>
  <si>
    <t>C94N1000155</t>
  </si>
  <si>
    <t>C66N1000128</t>
  </si>
  <si>
    <t>C70N1001234</t>
  </si>
  <si>
    <t>C68N1001059</t>
  </si>
  <si>
    <t>C89N1000425</t>
  </si>
  <si>
    <t>C49N1000218</t>
  </si>
  <si>
    <t>C94N1000499</t>
  </si>
  <si>
    <t>C44N1000679</t>
  </si>
  <si>
    <t>C49N1000895</t>
  </si>
  <si>
    <t>C46N1000988</t>
  </si>
  <si>
    <t>C72N1000618</t>
  </si>
  <si>
    <t>C5403002618</t>
  </si>
  <si>
    <t>C68N1000966</t>
  </si>
  <si>
    <t>C75N1000521</t>
  </si>
  <si>
    <t>C68N1000718</t>
  </si>
  <si>
    <t>C56N1000102</t>
  </si>
  <si>
    <t>C83N1000941</t>
  </si>
  <si>
    <t>C82N1000008</t>
  </si>
  <si>
    <t>C9625018768</t>
  </si>
  <si>
    <t>C86N1000108</t>
  </si>
  <si>
    <t>C9150018160</t>
  </si>
  <si>
    <t>C6097017807</t>
  </si>
  <si>
    <t>C64N1000805</t>
  </si>
  <si>
    <t>C5127001933</t>
  </si>
  <si>
    <t>C66N1000168</t>
  </si>
  <si>
    <t>C44N1001054</t>
  </si>
  <si>
    <t>C79N1000497</t>
  </si>
  <si>
    <t>C87N1000970</t>
  </si>
  <si>
    <t>C80N1000423</t>
  </si>
  <si>
    <t>C79N1000559</t>
  </si>
  <si>
    <t>C7548015985</t>
  </si>
  <si>
    <t>C48N1000640</t>
  </si>
  <si>
    <t>C79N1000956</t>
  </si>
  <si>
    <t>C6706002298</t>
  </si>
  <si>
    <t>C79N1001530</t>
  </si>
  <si>
    <t>C4453018226</t>
  </si>
  <si>
    <t>C44N1000786</t>
  </si>
  <si>
    <t>C58N1000199</t>
  </si>
  <si>
    <t>C66N1000643</t>
  </si>
  <si>
    <t>C60N1000235</t>
  </si>
  <si>
    <t>C6435004217</t>
  </si>
  <si>
    <t>C7545018144</t>
  </si>
  <si>
    <t>C91N1000805</t>
  </si>
  <si>
    <t>C84N1000387</t>
  </si>
  <si>
    <t>C62N1000200</t>
  </si>
  <si>
    <t>C54N1000321</t>
  </si>
  <si>
    <t>C64N1000338</t>
  </si>
  <si>
    <t>C72N1001174</t>
  </si>
  <si>
    <t>C6405015827</t>
  </si>
  <si>
    <t>C86N1000575</t>
  </si>
  <si>
    <t>C75N1000611</t>
  </si>
  <si>
    <t>C52N1001170</t>
  </si>
  <si>
    <t>C87N1001249</t>
  </si>
  <si>
    <t>C89N1001121</t>
  </si>
  <si>
    <t>C79N1001304</t>
  </si>
  <si>
    <t>C87N1000686</t>
  </si>
  <si>
    <t>C84N1000405</t>
  </si>
  <si>
    <t>C79N1000881</t>
  </si>
  <si>
    <t>C87N1000355</t>
  </si>
  <si>
    <t>C86N1000627</t>
  </si>
  <si>
    <t>C58N1000225</t>
  </si>
  <si>
    <t>C70N1001254</t>
  </si>
  <si>
    <t>C49N1000661</t>
  </si>
  <si>
    <t>C89N1000938</t>
  </si>
  <si>
    <t>C56N1000136</t>
  </si>
  <si>
    <t>C46N1001145</t>
  </si>
  <si>
    <t>C46N1000760</t>
  </si>
  <si>
    <t>C52N1000063</t>
  </si>
  <si>
    <t>C7053004192</t>
  </si>
  <si>
    <t>C4910005856</t>
  </si>
  <si>
    <t>C74N1000423</t>
  </si>
  <si>
    <t>C60N1000487</t>
  </si>
  <si>
    <t>C75N1000304</t>
  </si>
  <si>
    <t>C70N1000137</t>
  </si>
  <si>
    <t>C80N1000718</t>
  </si>
  <si>
    <t>C51N1001075</t>
  </si>
  <si>
    <t>C79N1005098</t>
  </si>
  <si>
    <t>C5292002002</t>
  </si>
  <si>
    <t>C70N1000407</t>
  </si>
  <si>
    <t>C7966002179</t>
  </si>
  <si>
    <t>C92N1000196</t>
  </si>
  <si>
    <t>C95N1000560</t>
  </si>
  <si>
    <t>C79N1006108</t>
  </si>
  <si>
    <t>C89N1000878</t>
  </si>
  <si>
    <t>C82N1000044</t>
  </si>
  <si>
    <t>C6639014212</t>
  </si>
  <si>
    <t>C8652017547</t>
  </si>
  <si>
    <t>C4858019362</t>
  </si>
  <si>
    <t>C87N1000360</t>
  </si>
  <si>
    <t>C68N1000781</t>
  </si>
  <si>
    <t>C8987011123</t>
  </si>
  <si>
    <t>C74N1000502</t>
  </si>
  <si>
    <t>C64N1000774</t>
  </si>
  <si>
    <t>C79N1000129</t>
  </si>
  <si>
    <t>C5897014140</t>
  </si>
  <si>
    <t>C72N1000932</t>
  </si>
  <si>
    <t>C68N1000304</t>
  </si>
  <si>
    <t>C5603008372</t>
  </si>
  <si>
    <t>C66N1000816</t>
  </si>
  <si>
    <t>C75N1001251</t>
  </si>
  <si>
    <t>C4590019085</t>
  </si>
  <si>
    <t>C68N1000566</t>
  </si>
  <si>
    <t>C94N1000529</t>
  </si>
  <si>
    <t>C8920012452</t>
  </si>
  <si>
    <t>C94N1000244</t>
  </si>
  <si>
    <t>C46N1000277</t>
  </si>
  <si>
    <t>C87N1000022</t>
  </si>
  <si>
    <t>C80N1000613</t>
  </si>
  <si>
    <t>C9548014930</t>
  </si>
  <si>
    <t>C8271012154</t>
  </si>
  <si>
    <t>C7933015906</t>
  </si>
  <si>
    <t>C5231013368</t>
  </si>
  <si>
    <t>C89N1001186</t>
  </si>
  <si>
    <t>C56N1000463</t>
  </si>
  <si>
    <t>C9151000839</t>
  </si>
  <si>
    <t>C7280018234</t>
  </si>
  <si>
    <t>C82N1000282</t>
  </si>
  <si>
    <t>C7955000665</t>
  </si>
  <si>
    <t>C94N1000256</t>
  </si>
  <si>
    <t>C48N1000980</t>
  </si>
  <si>
    <t>C70N1001155</t>
  </si>
  <si>
    <t>C68N1000501</t>
  </si>
  <si>
    <t>C44N1000108</t>
  </si>
  <si>
    <t>C79N1006939</t>
  </si>
  <si>
    <t>C46N2001165</t>
  </si>
  <si>
    <t>C79N1000521</t>
  </si>
  <si>
    <t>C52N1000116</t>
  </si>
  <si>
    <t>C8494005431</t>
  </si>
  <si>
    <t>C49N1000700</t>
  </si>
  <si>
    <t>C79N1005485</t>
  </si>
  <si>
    <t>C6238017776</t>
  </si>
  <si>
    <t>C48N1000935</t>
  </si>
  <si>
    <t>C92N1000409</t>
  </si>
  <si>
    <t>C79N1002606</t>
  </si>
  <si>
    <t>C5609011365</t>
  </si>
  <si>
    <t>C8459017681</t>
  </si>
  <si>
    <t>C62N1000413</t>
  </si>
  <si>
    <t>C58N1000069</t>
  </si>
  <si>
    <t>C79N1006585</t>
  </si>
  <si>
    <t>C66N1000494</t>
  </si>
  <si>
    <t>C64N1000666</t>
  </si>
  <si>
    <t>C4684005662</t>
  </si>
  <si>
    <t>C89N1001108</t>
  </si>
  <si>
    <t>C79N1006732</t>
  </si>
  <si>
    <t>C66N1001036</t>
  </si>
  <si>
    <t>C70N1000180</t>
  </si>
  <si>
    <t>C86N1000681</t>
  </si>
  <si>
    <t>C67N1000052</t>
  </si>
  <si>
    <t>C8922010968</t>
  </si>
  <si>
    <t>C54N1000639</t>
  </si>
  <si>
    <t>C6688008039</t>
  </si>
  <si>
    <t>C75N1001789</t>
  </si>
  <si>
    <t>C9137008589</t>
  </si>
  <si>
    <t>C4998013381</t>
  </si>
  <si>
    <t>C92N1000549</t>
  </si>
  <si>
    <t>C94N1000455</t>
  </si>
  <si>
    <t>C84N1000202</t>
  </si>
  <si>
    <t>C4834012388</t>
  </si>
  <si>
    <t>C75N1001999</t>
  </si>
  <si>
    <t>C66N1000768</t>
  </si>
  <si>
    <t>C74N1000434</t>
  </si>
  <si>
    <t>C46N1000541</t>
  </si>
  <si>
    <t>C91N1000152</t>
  </si>
  <si>
    <t>C5237002738</t>
  </si>
  <si>
    <t>C48N1001715</t>
  </si>
  <si>
    <t>C75N1000219</t>
  </si>
  <si>
    <t>C6862016944</t>
  </si>
  <si>
    <t>C51N1000838</t>
  </si>
  <si>
    <t>C9298010421</t>
  </si>
  <si>
    <t>C51N1000673</t>
  </si>
  <si>
    <t>C80N1000594</t>
  </si>
  <si>
    <t>C8261012948</t>
  </si>
  <si>
    <t>C56N1000605</t>
  </si>
  <si>
    <t>C4850014761</t>
  </si>
  <si>
    <t>C64N1000881</t>
  </si>
  <si>
    <t>C49N1000161</t>
  </si>
  <si>
    <t>C4699000766</t>
  </si>
  <si>
    <t>C74N1000097</t>
  </si>
  <si>
    <t>C45N1000619</t>
  </si>
  <si>
    <t>C79N1001505</t>
  </si>
  <si>
    <t>C79N1000486</t>
  </si>
  <si>
    <t>C91N1000462</t>
  </si>
  <si>
    <t>C79N1007286</t>
  </si>
  <si>
    <t>C56N1000780</t>
  </si>
  <si>
    <t>C4425003164</t>
  </si>
  <si>
    <t>C48N1001245</t>
  </si>
  <si>
    <t>C6222008387</t>
  </si>
  <si>
    <t>C8721010406</t>
  </si>
  <si>
    <t>C48N1001554</t>
  </si>
  <si>
    <t>C79N1000200</t>
  </si>
  <si>
    <t>C60N1000415</t>
  </si>
  <si>
    <t>C82N1000506</t>
  </si>
  <si>
    <t>C6857005162</t>
  </si>
  <si>
    <t>C44N1000534</t>
  </si>
  <si>
    <t>C49N1000170</t>
  </si>
  <si>
    <t>C45N1000744</t>
  </si>
  <si>
    <t>C45N1000554</t>
  </si>
  <si>
    <t>C9124018520</t>
  </si>
  <si>
    <t>C94N1000372</t>
  </si>
  <si>
    <t>C66N1001070</t>
  </si>
  <si>
    <t>C72N1000953</t>
  </si>
  <si>
    <t>C82N1000707</t>
  </si>
  <si>
    <t>C89N1001008</t>
  </si>
  <si>
    <t>C79N1007200</t>
  </si>
  <si>
    <t>C70N1001267</t>
  </si>
  <si>
    <t>C82N1000533</t>
  </si>
  <si>
    <t>C5679018508</t>
  </si>
  <si>
    <t>C56N1000526</t>
  </si>
  <si>
    <t>C48N1000747</t>
  </si>
  <si>
    <t>C48N1000524</t>
  </si>
  <si>
    <t>C67N1000060</t>
  </si>
  <si>
    <t>C86N1000787</t>
  </si>
  <si>
    <t>C79N1006971</t>
  </si>
  <si>
    <t>C95N1000115</t>
  </si>
  <si>
    <t>C79N1006062</t>
  </si>
  <si>
    <t>C54N1000002</t>
  </si>
  <si>
    <t>C5424001526</t>
  </si>
  <si>
    <t>C8246019070</t>
  </si>
  <si>
    <t>C9224000255</t>
  </si>
  <si>
    <t>C79N1001048</t>
  </si>
  <si>
    <t>C4964000277</t>
  </si>
  <si>
    <t>C4695001624</t>
  </si>
  <si>
    <t>C72N1001274</t>
  </si>
  <si>
    <t>C7539015854</t>
  </si>
  <si>
    <t>C4682001148</t>
  </si>
  <si>
    <t>C6848004791</t>
  </si>
  <si>
    <t>C5856003415</t>
  </si>
  <si>
    <t>C80N1000111</t>
  </si>
  <si>
    <t>C72N1001018</t>
  </si>
  <si>
    <t>C70N1000498</t>
  </si>
  <si>
    <t>C52N1000279</t>
  </si>
  <si>
    <t>C9203012350</t>
  </si>
  <si>
    <t>C52N1000792</t>
  </si>
  <si>
    <t>C49N1000568</t>
  </si>
  <si>
    <t>C66N1000054</t>
  </si>
  <si>
    <t>C75N1000903</t>
  </si>
  <si>
    <t>C68N1001068</t>
  </si>
  <si>
    <t>C5635005166</t>
  </si>
  <si>
    <t>C52N1000175</t>
  </si>
  <si>
    <t>C8739018592</t>
  </si>
  <si>
    <t>C79N1007408</t>
  </si>
  <si>
    <t>C64N1000966</t>
  </si>
  <si>
    <t>C96N1000673</t>
  </si>
  <si>
    <t>C8288008816</t>
  </si>
  <si>
    <t>C7455018381</t>
  </si>
  <si>
    <t>C75N1000939</t>
  </si>
  <si>
    <t>C49N1000538</t>
  </si>
  <si>
    <t>C4800008163</t>
  </si>
  <si>
    <t>C51N1000448</t>
  </si>
  <si>
    <t>C7417000433</t>
  </si>
  <si>
    <t>C8026019054</t>
  </si>
  <si>
    <t>C86N1000786</t>
  </si>
  <si>
    <t>C8794007599</t>
  </si>
  <si>
    <t>C70N1001722</t>
  </si>
  <si>
    <t>C6453016468</t>
  </si>
  <si>
    <t>C5615017109</t>
  </si>
  <si>
    <t>C82N1000246</t>
  </si>
  <si>
    <t>C84N1000588</t>
  </si>
  <si>
    <t>C58N1000275</t>
  </si>
  <si>
    <t>C7008001924</t>
  </si>
  <si>
    <t>C8430015843</t>
  </si>
  <si>
    <t>C49N1001185</t>
  </si>
  <si>
    <t>C64N1000249</t>
  </si>
  <si>
    <t>C54N1000252</t>
  </si>
  <si>
    <t>C80N1000931</t>
  </si>
  <si>
    <t>C79N1007341</t>
  </si>
  <si>
    <t>C87N1000232</t>
  </si>
  <si>
    <t>C4669006028</t>
  </si>
  <si>
    <t>C79N1005393</t>
  </si>
  <si>
    <t>C45N1000657</t>
  </si>
  <si>
    <t>C79N1002405</t>
  </si>
  <si>
    <t>C51N1001089</t>
  </si>
  <si>
    <t>C45N1000116</t>
  </si>
  <si>
    <t>C44N1000909</t>
  </si>
  <si>
    <t>C58N1000209</t>
  </si>
  <si>
    <t>C70N1000132</t>
  </si>
  <si>
    <t>C56N1000424</t>
  </si>
  <si>
    <t>C62N1000519</t>
  </si>
  <si>
    <t>C79N1007355</t>
  </si>
  <si>
    <t>C94N1000220</t>
  </si>
  <si>
    <t>C74N1000360</t>
  </si>
  <si>
    <t>C79N1002200</t>
  </si>
  <si>
    <t>C84N1000160</t>
  </si>
  <si>
    <t>C4656000873</t>
  </si>
  <si>
    <t>C67N1000074</t>
  </si>
  <si>
    <t>C70N1001091</t>
  </si>
  <si>
    <t>C75N1000054</t>
  </si>
  <si>
    <t>C75N1000079</t>
  </si>
  <si>
    <t>C86N1000718</t>
  </si>
  <si>
    <t>C66N1000601</t>
  </si>
  <si>
    <t>C79N1000629</t>
  </si>
  <si>
    <t>C44N1001041</t>
  </si>
  <si>
    <t>C79N1005780</t>
  </si>
  <si>
    <t>C7996017893</t>
  </si>
  <si>
    <t>C74N1000809</t>
  </si>
  <si>
    <t>C64N1000473</t>
  </si>
  <si>
    <t>C87N1000324</t>
  </si>
  <si>
    <t>C67N1000168</t>
  </si>
  <si>
    <t>C48N1001276</t>
  </si>
  <si>
    <t>C6071009003</t>
  </si>
  <si>
    <t>C79N1007389</t>
  </si>
  <si>
    <t>C9153005504</t>
  </si>
  <si>
    <t>C64N1000415</t>
  </si>
  <si>
    <t>C5443008290</t>
  </si>
  <si>
    <t>C52N1000117</t>
  </si>
  <si>
    <t>C70N1000126</t>
  </si>
  <si>
    <t>C87N1000475</t>
  </si>
  <si>
    <t>C5639011822</t>
  </si>
  <si>
    <t>C8078017112</t>
  </si>
  <si>
    <t>C45N1000250</t>
  </si>
  <si>
    <t>C70N1001547</t>
  </si>
  <si>
    <t>C75N1000827</t>
  </si>
  <si>
    <t>C75N1002373</t>
  </si>
  <si>
    <t>C86N1000427</t>
  </si>
  <si>
    <t>C54N1000027</t>
  </si>
  <si>
    <t>C70N1001083</t>
  </si>
  <si>
    <t>C52N1000481</t>
  </si>
  <si>
    <t>C67N1000102</t>
  </si>
  <si>
    <t>C79N1001331</t>
  </si>
  <si>
    <t>C60N1000592</t>
  </si>
  <si>
    <t>C79N1007811</t>
  </si>
  <si>
    <t>C48N1001741</t>
  </si>
  <si>
    <t>C7946017623</t>
  </si>
  <si>
    <t>C48N1001432</t>
  </si>
  <si>
    <t>C6075010972</t>
  </si>
  <si>
    <t>C56N1000614</t>
  </si>
  <si>
    <t>C49N1000206</t>
  </si>
  <si>
    <t>C51N1000260</t>
  </si>
  <si>
    <t>C68N1000601</t>
  </si>
  <si>
    <t>C48N1000044</t>
  </si>
  <si>
    <t>C60N1000257</t>
  </si>
  <si>
    <t>C80N1000425</t>
  </si>
  <si>
    <t>C56N1000194</t>
  </si>
  <si>
    <t>C8024006795</t>
  </si>
  <si>
    <t>C80N1000982</t>
  </si>
  <si>
    <t>C6602013722</t>
  </si>
  <si>
    <t>C48N1000323</t>
  </si>
  <si>
    <t>C66N1000111</t>
  </si>
  <si>
    <t>C4685015805</t>
  </si>
  <si>
    <t>C79N1004833</t>
  </si>
  <si>
    <t>C62N1000481</t>
  </si>
  <si>
    <t>C83N1000687</t>
  </si>
  <si>
    <t>C95N1000095</t>
  </si>
  <si>
    <t>C7478007488</t>
  </si>
  <si>
    <t>C7991015594</t>
  </si>
  <si>
    <t>C5427010905</t>
  </si>
  <si>
    <t>C52N1000949</t>
  </si>
  <si>
    <t>C44N1000359</t>
  </si>
  <si>
    <t>C5281003514</t>
  </si>
  <si>
    <t>C5454010282</t>
  </si>
  <si>
    <t>C49N1001029</t>
  </si>
  <si>
    <t>C67N1000266</t>
  </si>
  <si>
    <t>C79N1005549</t>
  </si>
  <si>
    <t>C46N1001094</t>
  </si>
  <si>
    <t>C79N1007511</t>
  </si>
  <si>
    <t>C96N2000937</t>
  </si>
  <si>
    <t>C79N1002417</t>
  </si>
  <si>
    <t>C58N1000082</t>
  </si>
  <si>
    <t>C83N1000285</t>
  </si>
  <si>
    <t>C79N1006365</t>
  </si>
  <si>
    <t>C4859009145</t>
  </si>
  <si>
    <t>C7933015560</t>
  </si>
  <si>
    <t>C6791003952</t>
  </si>
  <si>
    <t>C54N1000423</t>
  </si>
  <si>
    <t>C70N1001056</t>
  </si>
  <si>
    <t>C9152010723</t>
  </si>
  <si>
    <t>C51N1000577</t>
  </si>
  <si>
    <t>C72N1000071</t>
  </si>
  <si>
    <t>C7220005823</t>
  </si>
  <si>
    <t>C92N1000431</t>
  </si>
  <si>
    <t>C79N1006330</t>
  </si>
  <si>
    <t>C7506000209</t>
  </si>
  <si>
    <t>C7986009982</t>
  </si>
  <si>
    <t>C64N1000550</t>
  </si>
  <si>
    <t>C89N1000453</t>
  </si>
  <si>
    <t>C75N1000456</t>
  </si>
  <si>
    <t>C79N1003650</t>
  </si>
  <si>
    <t>C5484018811</t>
  </si>
  <si>
    <t>C84N1000049</t>
  </si>
  <si>
    <t>C75N1002284</t>
  </si>
  <si>
    <t>C48N1000296</t>
  </si>
  <si>
    <t>C70N1000032</t>
  </si>
  <si>
    <t>C46N1000597</t>
  </si>
  <si>
    <t>C92N1000792</t>
  </si>
  <si>
    <t>C87N1000918</t>
  </si>
  <si>
    <t>C54N1000282</t>
  </si>
  <si>
    <t>C94N1000079</t>
  </si>
  <si>
    <t>C5185006571</t>
  </si>
  <si>
    <t>C75N1001419</t>
  </si>
  <si>
    <t>C80N1000427</t>
  </si>
  <si>
    <t>C64N2001147</t>
  </si>
  <si>
    <t>C5650005642</t>
  </si>
  <si>
    <t>C54N1000010</t>
  </si>
  <si>
    <t>C89N1000535</t>
  </si>
  <si>
    <t>C4493012709</t>
  </si>
  <si>
    <t>C9188002646</t>
  </si>
  <si>
    <t>C48N1001161</t>
  </si>
  <si>
    <t>C89N1000432</t>
  </si>
  <si>
    <t>C8253009481</t>
  </si>
  <si>
    <t>C92N1000545</t>
  </si>
  <si>
    <t>C74N1000918</t>
  </si>
  <si>
    <t>C8647019304</t>
  </si>
  <si>
    <t>C8942012773</t>
  </si>
  <si>
    <t>C91N1001115</t>
  </si>
  <si>
    <t>C79N1002500</t>
  </si>
  <si>
    <t>C64N1000155</t>
  </si>
  <si>
    <t>C74N1000023</t>
  </si>
  <si>
    <t>C79N1005080</t>
  </si>
  <si>
    <t>C6088003981</t>
  </si>
  <si>
    <t>C84N1000486</t>
  </si>
  <si>
    <t>C49N1001189</t>
  </si>
  <si>
    <t>C56N1000646</t>
  </si>
  <si>
    <t>C45N1000255</t>
  </si>
  <si>
    <t>C96N1000491</t>
  </si>
  <si>
    <t>C64N1000113</t>
  </si>
  <si>
    <t>C51N1000108</t>
  </si>
  <si>
    <t>C94N1000280</t>
  </si>
  <si>
    <t>C75N1000525</t>
  </si>
  <si>
    <t>C62N1000064</t>
  </si>
  <si>
    <t>C51N1001067</t>
  </si>
  <si>
    <t>C94N1000492</t>
  </si>
  <si>
    <t>C4552005858</t>
  </si>
  <si>
    <t>C62N1000080</t>
  </si>
  <si>
    <t>C54N1000130</t>
  </si>
  <si>
    <t>C56N1000625</t>
  </si>
  <si>
    <t>C91N1000448</t>
  </si>
  <si>
    <t>C49N1000069</t>
  </si>
  <si>
    <t>C83N1000272</t>
  </si>
  <si>
    <t>C89N1000900</t>
  </si>
  <si>
    <t>C48N1000520</t>
  </si>
  <si>
    <t>C6697012896</t>
  </si>
  <si>
    <t>C4880000786</t>
  </si>
  <si>
    <t>C9212006539</t>
  </si>
  <si>
    <t>C52N1000722</t>
  </si>
  <si>
    <t>C75N1001851</t>
  </si>
  <si>
    <t>C79N1005869</t>
  </si>
  <si>
    <t>C52N1000823</t>
  </si>
  <si>
    <t>C79N1006150</t>
  </si>
  <si>
    <t>C66N1001051</t>
  </si>
  <si>
    <t>C79N1000762</t>
  </si>
  <si>
    <t>C86N2000826</t>
  </si>
  <si>
    <t>C75N1000497</t>
  </si>
  <si>
    <t>C52N1001167</t>
  </si>
  <si>
    <t>C46N1001007</t>
  </si>
  <si>
    <t>C79N1007749</t>
  </si>
  <si>
    <t>C91N1000409</t>
  </si>
  <si>
    <t>C4908004490</t>
  </si>
  <si>
    <t>C51N1000145</t>
  </si>
  <si>
    <t>C62N1000139</t>
  </si>
  <si>
    <t>C83N1000868</t>
  </si>
  <si>
    <t>C84N1000021</t>
  </si>
  <si>
    <t>C75N1002057</t>
  </si>
  <si>
    <t>C86N1000098</t>
  </si>
  <si>
    <t>C66N1000900</t>
  </si>
  <si>
    <t>C70N1001682</t>
  </si>
  <si>
    <t>C6871009927</t>
  </si>
  <si>
    <t>C8910004199</t>
  </si>
  <si>
    <t>C48N1000717</t>
  </si>
  <si>
    <t>C6617006579</t>
  </si>
  <si>
    <t>C80N1000402</t>
  </si>
  <si>
    <t>C74N1000788</t>
  </si>
  <si>
    <t>C48N1000945</t>
  </si>
  <si>
    <t>C68N1000898</t>
  </si>
  <si>
    <t>C82N1000185</t>
  </si>
  <si>
    <t>C48N1000316</t>
  </si>
  <si>
    <t>C5174007407</t>
  </si>
  <si>
    <t>C82N1000179</t>
  </si>
  <si>
    <t>C72N1000029</t>
  </si>
  <si>
    <t>C80N1000658</t>
  </si>
  <si>
    <t>C92N1000595</t>
  </si>
  <si>
    <t>C52N1000735</t>
  </si>
  <si>
    <t>C79N1005032</t>
  </si>
  <si>
    <t>C5256010077</t>
  </si>
  <si>
    <t>C91N1000544</t>
  </si>
  <si>
    <t>C5455011914</t>
  </si>
  <si>
    <t>C67N1000282</t>
  </si>
  <si>
    <t>C60N1000241</t>
  </si>
  <si>
    <t>C80N1000574</t>
  </si>
  <si>
    <t>C48N1001181</t>
  </si>
  <si>
    <t>C8974002177</t>
  </si>
  <si>
    <t>C8262007328</t>
  </si>
  <si>
    <t>C74N1000878</t>
  </si>
  <si>
    <t>C54N1000256</t>
  </si>
  <si>
    <t>C7402001724</t>
  </si>
  <si>
    <t>C91N1000773</t>
  </si>
  <si>
    <t>C5498012255</t>
  </si>
  <si>
    <t>C92N1000062</t>
  </si>
  <si>
    <t>C79N1000028</t>
  </si>
  <si>
    <t>C64N1000293</t>
  </si>
  <si>
    <t>C45N1000449</t>
  </si>
  <si>
    <t>C8957014771</t>
  </si>
  <si>
    <t>C4630019260</t>
  </si>
  <si>
    <t>C8664019388</t>
  </si>
  <si>
    <t>C70N1001605</t>
  </si>
  <si>
    <t>C60N1000050</t>
  </si>
  <si>
    <t>C64N1000843</t>
  </si>
  <si>
    <t>C56N1000282</t>
  </si>
  <si>
    <t>C64N1000294</t>
  </si>
  <si>
    <t>C84N1000035</t>
  </si>
  <si>
    <t>C79N1001887</t>
  </si>
  <si>
    <t>C48N1000466</t>
  </si>
  <si>
    <t>C72N1000225</t>
  </si>
  <si>
    <t>C66N1000580</t>
  </si>
  <si>
    <t>C72N1000391</t>
  </si>
  <si>
    <t>C75N1001558</t>
  </si>
  <si>
    <t>C8981017958</t>
  </si>
  <si>
    <t>C66N1000392</t>
  </si>
  <si>
    <t>C52N1000944</t>
  </si>
  <si>
    <t>C83N1000862</t>
  </si>
  <si>
    <t>C7906014429</t>
  </si>
  <si>
    <t>C7422018403</t>
  </si>
  <si>
    <t>C83N1000344</t>
  </si>
  <si>
    <t>C84N1000577</t>
  </si>
  <si>
    <t>C8034000725</t>
  </si>
  <si>
    <t>C79N1005188</t>
  </si>
  <si>
    <t>C49N1000812</t>
  </si>
  <si>
    <t>C8244012467</t>
  </si>
  <si>
    <t>C51N1001104</t>
  </si>
  <si>
    <t>C45N1000262</t>
  </si>
  <si>
    <t>C7987016680</t>
  </si>
  <si>
    <t>C72N1000356</t>
  </si>
  <si>
    <t>C52N1000846</t>
  </si>
  <si>
    <t>C94N1000008</t>
  </si>
  <si>
    <t>C4820003677</t>
  </si>
  <si>
    <t>C58N1000056</t>
  </si>
  <si>
    <t>C4499016859</t>
  </si>
  <si>
    <t>C95N1000489</t>
  </si>
  <si>
    <t>C79N1005589</t>
  </si>
  <si>
    <t>C92N1000461</t>
  </si>
  <si>
    <t>C66N1000252</t>
  </si>
  <si>
    <t>C5664005712</t>
  </si>
  <si>
    <t>C92N1000511</t>
  </si>
  <si>
    <t>C62N1000015</t>
  </si>
  <si>
    <t>C79N1007237</t>
  </si>
  <si>
    <t>C8285012830</t>
  </si>
  <si>
    <t>C79N1006368</t>
  </si>
  <si>
    <t>C9595018614</t>
  </si>
  <si>
    <t>C5673002313</t>
  </si>
  <si>
    <t>C5103010745</t>
  </si>
  <si>
    <t>C56N1000543</t>
  </si>
  <si>
    <t>C7076009828</t>
  </si>
  <si>
    <t>C51N1000916</t>
  </si>
  <si>
    <t>C75N1001996</t>
  </si>
  <si>
    <t>C4692004636</t>
  </si>
  <si>
    <t>C44N1000221</t>
  </si>
  <si>
    <t>C95N1000038</t>
  </si>
  <si>
    <t>C79N1004542</t>
  </si>
  <si>
    <t>C46N1000143</t>
  </si>
  <si>
    <t>C45N1000394</t>
  </si>
  <si>
    <t>C7406018874</t>
  </si>
  <si>
    <t>C79N1005203</t>
  </si>
  <si>
    <t>C8668016554</t>
  </si>
  <si>
    <t>C4910001256</t>
  </si>
  <si>
    <t>C8740011004</t>
  </si>
  <si>
    <t>C51N1000070</t>
  </si>
  <si>
    <t>C75N1001424</t>
  </si>
  <si>
    <t>C7939001578</t>
  </si>
  <si>
    <t>C5498018995</t>
  </si>
  <si>
    <t>C75N1002899</t>
  </si>
  <si>
    <t>C7941007453</t>
  </si>
  <si>
    <t>C79N1004875</t>
  </si>
  <si>
    <t>C83N1000257</t>
  </si>
  <si>
    <t>C7974018200</t>
  </si>
  <si>
    <t>C66N1000287</t>
  </si>
  <si>
    <t>C45N1000381</t>
  </si>
  <si>
    <t>C9124007372</t>
  </si>
  <si>
    <t>C6741013233</t>
  </si>
  <si>
    <t>C64N1000022</t>
  </si>
  <si>
    <t>C84N1000529</t>
  </si>
  <si>
    <t>C7408006202</t>
  </si>
  <si>
    <t>C79N1001298</t>
  </si>
  <si>
    <t>C66N1001012</t>
  </si>
  <si>
    <t>C60N1000107</t>
  </si>
  <si>
    <t>C7900015403</t>
  </si>
  <si>
    <t>C84N1000038</t>
  </si>
  <si>
    <t>C49N1000278</t>
  </si>
  <si>
    <t>C6691013182</t>
  </si>
  <si>
    <t>C66N2001189</t>
  </si>
  <si>
    <t>C4674002750</t>
  </si>
  <si>
    <t>C79N1000735</t>
  </si>
  <si>
    <t>C6499018111</t>
  </si>
  <si>
    <t>C74N2000996</t>
  </si>
  <si>
    <t>C6704017888</t>
  </si>
  <si>
    <t>C67N1000086</t>
  </si>
  <si>
    <t>C48N1000668</t>
  </si>
  <si>
    <t>C91N1000566</t>
  </si>
  <si>
    <t>C79N1007054</t>
  </si>
  <si>
    <t>C89N1000368</t>
  </si>
  <si>
    <t>C56N1000784</t>
  </si>
  <si>
    <t>C52N1000376</t>
  </si>
  <si>
    <t>C6471007524</t>
  </si>
  <si>
    <t>C8061006672</t>
  </si>
  <si>
    <t>C79N1007066</t>
  </si>
  <si>
    <t>C7986008337</t>
  </si>
  <si>
    <t>C6674015681</t>
  </si>
  <si>
    <t>C79N1007313</t>
  </si>
  <si>
    <t>C8709019172</t>
  </si>
  <si>
    <t>C67N1000398</t>
  </si>
  <si>
    <t>C79N1004484</t>
  </si>
  <si>
    <t>C52N1000920</t>
  </si>
  <si>
    <t>C8953016667</t>
  </si>
  <si>
    <t>C52N1001199</t>
  </si>
  <si>
    <t>C58N1000365</t>
  </si>
  <si>
    <t>C83N1000531</t>
  </si>
  <si>
    <t>C66N1000319</t>
  </si>
  <si>
    <t>C45N1000567</t>
  </si>
  <si>
    <t>C72N1000496</t>
  </si>
  <si>
    <t>C7534016892</t>
  </si>
  <si>
    <t>C79N1002629</t>
  </si>
  <si>
    <t>C86N1000154</t>
  </si>
  <si>
    <t>C82N1000481</t>
  </si>
  <si>
    <t>C48N1001431</t>
  </si>
  <si>
    <t>C51N1000963</t>
  </si>
  <si>
    <t>C89N1001277</t>
  </si>
  <si>
    <t>C6847015332</t>
  </si>
  <si>
    <t>C75N1001926</t>
  </si>
  <si>
    <t>C48N1000643</t>
  </si>
  <si>
    <t>C96N1000652</t>
  </si>
  <si>
    <t>C6466006021</t>
  </si>
  <si>
    <t>C67N1000130</t>
  </si>
  <si>
    <t>C5274008046</t>
  </si>
  <si>
    <t>C46N1000343</t>
  </si>
  <si>
    <t>C48N1001376</t>
  </si>
  <si>
    <t>C64N1000902</t>
  </si>
  <si>
    <t>C91N1000284</t>
  </si>
  <si>
    <t>C45N1000530</t>
  </si>
  <si>
    <t>C54N1000110</t>
  </si>
  <si>
    <t>C8615018491</t>
  </si>
  <si>
    <t>C44N1000323</t>
  </si>
  <si>
    <t>C79N1005694</t>
  </si>
  <si>
    <t>C79N1004745</t>
  </si>
  <si>
    <t>C9148008943</t>
  </si>
  <si>
    <t>C79N1007548</t>
  </si>
  <si>
    <t>C6000015779</t>
  </si>
  <si>
    <t>C51N1001013</t>
  </si>
  <si>
    <t>C9187018492</t>
  </si>
  <si>
    <t>C6029002589</t>
  </si>
  <si>
    <t>C6245013056</t>
  </si>
  <si>
    <t>C5684016923</t>
  </si>
  <si>
    <t>C8286016135</t>
  </si>
  <si>
    <t>C9635017565</t>
  </si>
  <si>
    <t>C79N1006896</t>
  </si>
  <si>
    <t>C48N1000320</t>
  </si>
  <si>
    <t>C9151007680</t>
  </si>
  <si>
    <t>C87N1000563</t>
  </si>
  <si>
    <t>C79N1005746</t>
  </si>
  <si>
    <t>C6758001300</t>
  </si>
  <si>
    <t>C79N1001287</t>
  </si>
  <si>
    <t>C8730007355</t>
  </si>
  <si>
    <t>C79N1000438</t>
  </si>
  <si>
    <t>C94N1000362</t>
  </si>
  <si>
    <t>C87N1000496</t>
  </si>
  <si>
    <t>C8975018088</t>
  </si>
  <si>
    <t>C44N1000848</t>
  </si>
  <si>
    <t>C75N1001003</t>
  </si>
  <si>
    <t>C62N1000308</t>
  </si>
  <si>
    <t>C5128011270</t>
  </si>
  <si>
    <t>C52N1000444</t>
  </si>
  <si>
    <t>C46N1000178</t>
  </si>
  <si>
    <t>C84N1000449</t>
  </si>
  <si>
    <t>C70N1001238</t>
  </si>
  <si>
    <t>C64N1000753</t>
  </si>
  <si>
    <t>C72N1000276</t>
  </si>
  <si>
    <t>C66N1000366</t>
  </si>
  <si>
    <t>C8066015975</t>
  </si>
  <si>
    <t>C75N1000975</t>
  </si>
  <si>
    <t>C51N1000094</t>
  </si>
  <si>
    <t>C82N1000341</t>
  </si>
  <si>
    <t>C68N1000334</t>
  </si>
  <si>
    <t>C79N1001166</t>
  </si>
  <si>
    <t>C46N1000273</t>
  </si>
  <si>
    <t>C79N1005551</t>
  </si>
  <si>
    <t>C79N1004643</t>
  </si>
  <si>
    <t>C75N1002514</t>
  </si>
  <si>
    <t>C56N1000286</t>
  </si>
  <si>
    <t>C72N1000550</t>
  </si>
  <si>
    <t>C6086003646</t>
  </si>
  <si>
    <t>C8743009141</t>
  </si>
  <si>
    <t>C75N1000213</t>
  </si>
  <si>
    <t>C7931004153</t>
  </si>
  <si>
    <t>C54N1000467</t>
  </si>
  <si>
    <t>C92N1000122</t>
  </si>
  <si>
    <t>C8945002418</t>
  </si>
  <si>
    <t>C6603002513</t>
  </si>
  <si>
    <t>C9197009716</t>
  </si>
  <si>
    <t>C89N1000077</t>
  </si>
  <si>
    <t>C7096004913</t>
  </si>
  <si>
    <t>C67N1000253</t>
  </si>
  <si>
    <t>C91N1001299</t>
  </si>
  <si>
    <t>C6672003564</t>
  </si>
  <si>
    <t>C5232004962</t>
  </si>
  <si>
    <t>C75N1002041</t>
  </si>
  <si>
    <t>C70N1001692</t>
  </si>
  <si>
    <t>C5640009984</t>
  </si>
  <si>
    <t>C74N1000535</t>
  </si>
  <si>
    <t>C62N1000047</t>
  </si>
  <si>
    <t>C79N1005156</t>
  </si>
  <si>
    <t>C46N1000111</t>
  </si>
  <si>
    <t>C83N1000977</t>
  </si>
  <si>
    <t>C49N1000643</t>
  </si>
  <si>
    <t>C46N1000578</t>
  </si>
  <si>
    <t>C70N1001225</t>
  </si>
  <si>
    <t>C82N1000352</t>
  </si>
  <si>
    <t>C54N1000173</t>
  </si>
  <si>
    <t>C8283014081</t>
  </si>
  <si>
    <t>C80N1000975</t>
  </si>
  <si>
    <t>C54N1000338</t>
  </si>
  <si>
    <t>C48N1001533</t>
  </si>
  <si>
    <t>C54N1000687</t>
  </si>
  <si>
    <t>C79N1007669</t>
  </si>
  <si>
    <t>C52N1000650</t>
  </si>
  <si>
    <t>C7028012814</t>
  </si>
  <si>
    <t>C91N1000091</t>
  </si>
  <si>
    <t>C44N1000657</t>
  </si>
  <si>
    <t>C86N1000760</t>
  </si>
  <si>
    <t>C79N1005141</t>
  </si>
  <si>
    <t>C7097015772</t>
  </si>
  <si>
    <t>C8951004010</t>
  </si>
  <si>
    <t>C6279014242</t>
  </si>
  <si>
    <t>C7228018886</t>
  </si>
  <si>
    <t>C49N1000241</t>
  </si>
  <si>
    <t>C7091014684</t>
  </si>
  <si>
    <t>C44N1000109</t>
  </si>
  <si>
    <t>C79N1006138</t>
  </si>
  <si>
    <t>C8260006402</t>
  </si>
  <si>
    <t>C74N1000573</t>
  </si>
  <si>
    <t>C5203011455</t>
  </si>
  <si>
    <t>C5885010191</t>
  </si>
  <si>
    <t>C8271008878</t>
  </si>
  <si>
    <t>C62N1000220</t>
  </si>
  <si>
    <t>C54N1000016</t>
  </si>
  <si>
    <t>C6410004045</t>
  </si>
  <si>
    <t>C52N1000711</t>
  </si>
  <si>
    <t>C67N1000273</t>
  </si>
  <si>
    <t>C94N1000188</t>
  </si>
  <si>
    <t>C51N1000437</t>
  </si>
  <si>
    <t>C48N1000328</t>
  </si>
  <si>
    <t>C79N1001728</t>
  </si>
  <si>
    <t>C8954011830</t>
  </si>
  <si>
    <t>C8644004747</t>
  </si>
  <si>
    <t>C7487015587</t>
  </si>
  <si>
    <t>C9250011087</t>
  </si>
  <si>
    <t>C49N1000987</t>
  </si>
  <si>
    <t>C75N1001906</t>
  </si>
  <si>
    <t>C64N1000517</t>
  </si>
  <si>
    <t>C4474017036</t>
  </si>
  <si>
    <t>C7923012900</t>
  </si>
  <si>
    <t>C4844003190</t>
  </si>
  <si>
    <t>C70N1000587</t>
  </si>
  <si>
    <t>C6465014949</t>
  </si>
  <si>
    <t>C79N1006413</t>
  </si>
  <si>
    <t>C46N1000040</t>
  </si>
  <si>
    <t>C60N1000486</t>
  </si>
  <si>
    <t>C46N1000816</t>
  </si>
  <si>
    <t>C44N1000491</t>
  </si>
  <si>
    <t>C84N1000431</t>
  </si>
  <si>
    <t>C79N1006953</t>
  </si>
  <si>
    <t>C9299017651</t>
  </si>
  <si>
    <t>C89N1000027</t>
  </si>
  <si>
    <t>C45N1000562</t>
  </si>
  <si>
    <t>C79N1006373</t>
  </si>
  <si>
    <t>C89N1001089</t>
  </si>
  <si>
    <t>C89N1000238</t>
  </si>
  <si>
    <t>C74N1000238</t>
  </si>
  <si>
    <t>C6661008665</t>
  </si>
  <si>
    <t>C46N1000320</t>
  </si>
  <si>
    <t>C91N1000174</t>
  </si>
  <si>
    <t>C82N1000360</t>
  </si>
  <si>
    <t>C70N1001262</t>
  </si>
  <si>
    <t>C7492016570</t>
  </si>
  <si>
    <t>C5246000531</t>
  </si>
  <si>
    <t>C45N1000144</t>
  </si>
  <si>
    <t>C92N1000733</t>
  </si>
  <si>
    <t>C70N1000044</t>
  </si>
  <si>
    <t>C8970005846</t>
  </si>
  <si>
    <t>C91N1000563</t>
  </si>
  <si>
    <t>C92N1000587</t>
  </si>
  <si>
    <t>C94N1000217</t>
  </si>
  <si>
    <t>C84N1000036</t>
  </si>
  <si>
    <t>C51N1000584</t>
  </si>
  <si>
    <t>C83N1000023</t>
  </si>
  <si>
    <t>C4940003805</t>
  </si>
  <si>
    <t>C51N1000042</t>
  </si>
  <si>
    <t>C96N1000368</t>
  </si>
  <si>
    <t>C79N1002652</t>
  </si>
  <si>
    <t>C91N1001272</t>
  </si>
  <si>
    <t>C82N1000491</t>
  </si>
  <si>
    <t>C45N1000553</t>
  </si>
  <si>
    <t>C45N1000795</t>
  </si>
  <si>
    <t>C44N1000020</t>
  </si>
  <si>
    <t>C75N1000477</t>
  </si>
  <si>
    <t>C44N1000419</t>
  </si>
  <si>
    <t>C8797003459</t>
  </si>
  <si>
    <t>C45N1000446</t>
  </si>
  <si>
    <t>C8780019242</t>
  </si>
  <si>
    <t>C5234013049</t>
  </si>
  <si>
    <t>C75N1001860</t>
  </si>
  <si>
    <t>C45N1000650</t>
  </si>
  <si>
    <t>C70N1001156</t>
  </si>
  <si>
    <t>C66N1000926</t>
  </si>
  <si>
    <t>C87N1000601</t>
  </si>
  <si>
    <t>C8075016886</t>
  </si>
  <si>
    <t>C54N1000812</t>
  </si>
  <si>
    <t>C95N1000077</t>
  </si>
  <si>
    <t>C79N1000780</t>
  </si>
  <si>
    <t>C51N1000231</t>
  </si>
  <si>
    <t>C67N1000173</t>
  </si>
  <si>
    <t>C8701010804</t>
  </si>
  <si>
    <t>C51N1000394</t>
  </si>
  <si>
    <t>C7910018387</t>
  </si>
  <si>
    <t>C6057018040</t>
  </si>
  <si>
    <t>C75N1001449</t>
  </si>
  <si>
    <t>C9517001517</t>
  </si>
  <si>
    <t>C48N1000277</t>
  </si>
  <si>
    <t>C75N1002840</t>
  </si>
  <si>
    <t>C66N1000665</t>
  </si>
  <si>
    <t>C5192015356</t>
  </si>
  <si>
    <t>C45N1000444</t>
  </si>
  <si>
    <t>C44N1000304</t>
  </si>
  <si>
    <t>C52N1000147</t>
  </si>
  <si>
    <t>C68N1000421</t>
  </si>
  <si>
    <t>C6846007783</t>
  </si>
  <si>
    <t>C45N1000457</t>
  </si>
  <si>
    <t>C51N1001107</t>
  </si>
  <si>
    <t>C8978011460</t>
  </si>
  <si>
    <t>C67N1000336</t>
  </si>
  <si>
    <t>C7945002487</t>
  </si>
  <si>
    <t>C54N1000200</t>
  </si>
  <si>
    <t>C48N1000738</t>
  </si>
  <si>
    <t>C64N1000173</t>
  </si>
  <si>
    <t>C84N1000051</t>
  </si>
  <si>
    <t>C89N1000810</t>
  </si>
  <si>
    <t>C79N1004760</t>
  </si>
  <si>
    <t>C79N1001560</t>
  </si>
  <si>
    <t>C82N1000403</t>
  </si>
  <si>
    <t>C52N1001058</t>
  </si>
  <si>
    <t>C84N1000553</t>
  </si>
  <si>
    <t>C79N1006287</t>
  </si>
  <si>
    <t>C67N1000318</t>
  </si>
  <si>
    <t>C52N1000256</t>
  </si>
  <si>
    <t>C5294017695</t>
  </si>
  <si>
    <t>C45N1000659</t>
  </si>
  <si>
    <t>C44N1000002</t>
  </si>
  <si>
    <t>C58N1000293</t>
  </si>
  <si>
    <t>C75N1001857</t>
  </si>
  <si>
    <t>C48N1000728</t>
  </si>
  <si>
    <t>C80N1000213</t>
  </si>
  <si>
    <t>C60N1000174</t>
  </si>
  <si>
    <t>C82N1000031</t>
  </si>
  <si>
    <t>C79N1000839</t>
  </si>
  <si>
    <t>C4893004107</t>
  </si>
  <si>
    <t>C79N1005845</t>
  </si>
  <si>
    <t>C7942005837</t>
  </si>
  <si>
    <t>C66N1000231</t>
  </si>
  <si>
    <t>C49N1000271</t>
  </si>
  <si>
    <t>C75N1001314</t>
  </si>
  <si>
    <t>C4601004564</t>
  </si>
  <si>
    <t>C56N1000306</t>
  </si>
  <si>
    <t>C64N1000706</t>
  </si>
  <si>
    <t>C46N1000974</t>
  </si>
  <si>
    <t>C92N1000028</t>
  </si>
  <si>
    <t>C8313018432</t>
  </si>
  <si>
    <t>C8731019408</t>
  </si>
  <si>
    <t>C54N1000589</t>
  </si>
  <si>
    <t>C79N1001362</t>
  </si>
  <si>
    <t>C6624011029</t>
  </si>
  <si>
    <t>C70N1001444</t>
  </si>
  <si>
    <t>C92N1001078</t>
  </si>
  <si>
    <t>C48N1001188</t>
  </si>
  <si>
    <t>C68N1000563</t>
  </si>
  <si>
    <t>C5877012649</t>
  </si>
  <si>
    <t>C46N1000140</t>
  </si>
  <si>
    <t>C70N1000009</t>
  </si>
  <si>
    <t>C49N1000620</t>
  </si>
  <si>
    <t>C48N1000099</t>
  </si>
  <si>
    <t>C7916010303</t>
  </si>
  <si>
    <t>C95N1000293</t>
  </si>
  <si>
    <t>C8257007936</t>
  </si>
  <si>
    <t>C8421006877</t>
  </si>
  <si>
    <t>C83N1000063</t>
  </si>
  <si>
    <t>C68N1000797</t>
  </si>
  <si>
    <t>C7931016833</t>
  </si>
  <si>
    <t>C83N1000238</t>
  </si>
  <si>
    <t>C82N1000463</t>
  </si>
  <si>
    <t>C74N1000186</t>
  </si>
  <si>
    <t>C75N1001744</t>
  </si>
  <si>
    <t>C6670008637</t>
  </si>
  <si>
    <t>C7982007862</t>
  </si>
  <si>
    <t>C79N1005668</t>
  </si>
  <si>
    <t>C48N1001543</t>
  </si>
  <si>
    <t>C56N1000394</t>
  </si>
  <si>
    <t>C56N1000272</t>
  </si>
  <si>
    <t>C8698009505</t>
  </si>
  <si>
    <t>C4418014485</t>
  </si>
  <si>
    <t>C82N2000736</t>
  </si>
  <si>
    <t>C7469002164</t>
  </si>
  <si>
    <t>C9116008924</t>
  </si>
  <si>
    <t>C70N1000358</t>
  </si>
  <si>
    <t>C46N1000432</t>
  </si>
  <si>
    <t>C83N1000419</t>
  </si>
  <si>
    <t>C6639007467</t>
  </si>
  <si>
    <t>C46N1000666</t>
  </si>
  <si>
    <t>C4911004697</t>
  </si>
  <si>
    <t>C80N1000108</t>
  </si>
  <si>
    <t>C8936013337</t>
  </si>
  <si>
    <t>C51N1000677</t>
  </si>
  <si>
    <t>C74N1000961</t>
  </si>
  <si>
    <t>C44N1001042</t>
  </si>
  <si>
    <t>C8017007536</t>
  </si>
  <si>
    <t>C82N1000170</t>
  </si>
  <si>
    <t>C95N1000486</t>
  </si>
  <si>
    <t>C54N1000447</t>
  </si>
  <si>
    <t>C89N1000870</t>
  </si>
  <si>
    <t>C45N1000488</t>
  </si>
  <si>
    <t>C64N1000258</t>
  </si>
  <si>
    <t>C92N1000785</t>
  </si>
  <si>
    <t>C67N1000329</t>
  </si>
  <si>
    <t>C52N1001132</t>
  </si>
  <si>
    <t>C51N1000667</t>
  </si>
  <si>
    <t>C51N1000735</t>
  </si>
  <si>
    <t>C80N1000420</t>
  </si>
  <si>
    <t>C84N1000277</t>
  </si>
  <si>
    <t>C48N1001292</t>
  </si>
  <si>
    <t>C56N1000733</t>
  </si>
  <si>
    <t>C7508000053</t>
  </si>
  <si>
    <t>C6644011898</t>
  </si>
  <si>
    <t>C86N1000707</t>
  </si>
  <si>
    <t>C8295017738</t>
  </si>
  <si>
    <t>C92N1000929</t>
  </si>
  <si>
    <t>C48N1000563</t>
  </si>
  <si>
    <t>C49N1000818</t>
  </si>
  <si>
    <t>C94N1000122</t>
  </si>
  <si>
    <t>C8427009084</t>
  </si>
  <si>
    <t>C54N1000143</t>
  </si>
  <si>
    <t>C67N1000019</t>
  </si>
  <si>
    <t>C7965010108</t>
  </si>
  <si>
    <t>C54N1000736</t>
  </si>
  <si>
    <t>C96N1000695</t>
  </si>
  <si>
    <t>C54N1000800</t>
  </si>
  <si>
    <t>C66N1000922</t>
  </si>
  <si>
    <t>C9236005381</t>
  </si>
  <si>
    <t>C48N1000765</t>
  </si>
  <si>
    <t>C6207014391</t>
  </si>
  <si>
    <t>C83N1000244</t>
  </si>
  <si>
    <t>C80N1000681</t>
  </si>
  <si>
    <t>C91N1000216</t>
  </si>
  <si>
    <t>C56N1000199</t>
  </si>
  <si>
    <t>C56N1000293</t>
  </si>
  <si>
    <t>C68N1000311</t>
  </si>
  <si>
    <t>C79N1006069</t>
  </si>
  <si>
    <t>C89N1000439</t>
  </si>
  <si>
    <t>C5241002804</t>
  </si>
  <si>
    <t>C60N1000355</t>
  </si>
  <si>
    <t>C8221010997</t>
  </si>
  <si>
    <t>C74N1000294</t>
  </si>
  <si>
    <t>C7586006871</t>
  </si>
  <si>
    <t>C79N1001500</t>
  </si>
  <si>
    <t>C54N1000341</t>
  </si>
  <si>
    <t>C86N1000104</t>
  </si>
  <si>
    <t>C79N1000315</t>
  </si>
  <si>
    <t>C92N1000614</t>
  </si>
  <si>
    <t>C86N1000766</t>
  </si>
  <si>
    <t>C4562001444</t>
  </si>
  <si>
    <t>C79N1002956</t>
  </si>
  <si>
    <t>C79N1004271</t>
  </si>
  <si>
    <t>C75N1002707</t>
  </si>
  <si>
    <t>C52N1000542</t>
  </si>
  <si>
    <t>C56N1000369</t>
  </si>
  <si>
    <t>C75N1000509</t>
  </si>
  <si>
    <t>C79N1000824</t>
  </si>
  <si>
    <t>C5420014388</t>
  </si>
  <si>
    <t>C8726017293</t>
  </si>
  <si>
    <t>C56N1000530</t>
  </si>
  <si>
    <t>C52N1000278</t>
  </si>
  <si>
    <t>C9137015775</t>
  </si>
  <si>
    <t>C70N1000399</t>
  </si>
  <si>
    <t>C96N1000103</t>
  </si>
  <si>
    <t>C52N1001200</t>
  </si>
  <si>
    <t>C8001017369</t>
  </si>
  <si>
    <t>C75N1000296</t>
  </si>
  <si>
    <t>C49N1000855</t>
  </si>
  <si>
    <t>C79N1002345</t>
  </si>
  <si>
    <t>C6280011523</t>
  </si>
  <si>
    <t>C72N1000976</t>
  </si>
  <si>
    <t>C75N1000904</t>
  </si>
  <si>
    <t>C5299013371</t>
  </si>
  <si>
    <t>C79N1002257</t>
  </si>
  <si>
    <t>C56N1000593</t>
  </si>
  <si>
    <t>C67N1000079</t>
  </si>
  <si>
    <t>C79N1006561</t>
  </si>
  <si>
    <t>C7973017379</t>
  </si>
  <si>
    <t>C79N1005259</t>
  </si>
  <si>
    <t>C8729019091</t>
  </si>
  <si>
    <t>C8728006951</t>
  </si>
  <si>
    <t>C72N1000317</t>
  </si>
  <si>
    <t>C60N1000195</t>
  </si>
  <si>
    <t>C6299011534</t>
  </si>
  <si>
    <t>C70N1001684</t>
  </si>
  <si>
    <t>C66N1000264</t>
  </si>
  <si>
    <t>C4920010950</t>
  </si>
  <si>
    <t>C79N1004713</t>
  </si>
  <si>
    <t>C8227006766</t>
  </si>
  <si>
    <t>C7582012600</t>
  </si>
  <si>
    <t>C86N1000703</t>
  </si>
  <si>
    <t>C87N1000964</t>
  </si>
  <si>
    <t>C5249005929</t>
  </si>
  <si>
    <t>C68N1000442</t>
  </si>
  <si>
    <t>C7559008082</t>
  </si>
  <si>
    <t>C96N1000495</t>
  </si>
  <si>
    <t>C82N1000174</t>
  </si>
  <si>
    <t>C5414013197</t>
  </si>
  <si>
    <t>C75N1001888</t>
  </si>
  <si>
    <t>C72N1000221</t>
  </si>
  <si>
    <t>C48N1001517</t>
  </si>
  <si>
    <t>C4805019269</t>
  </si>
  <si>
    <t>C7974006044</t>
  </si>
  <si>
    <t>C70N1001309</t>
  </si>
  <si>
    <t>C4942000577</t>
  </si>
  <si>
    <t>C52N1000890</t>
  </si>
  <si>
    <t>C70N1000037</t>
  </si>
  <si>
    <t>C62N1000076</t>
  </si>
  <si>
    <t>C70N1000731</t>
  </si>
  <si>
    <t>C79N1006543</t>
  </si>
  <si>
    <t>C9232016858</t>
  </si>
  <si>
    <t>C82N1000420</t>
  </si>
  <si>
    <t>C91N1000292</t>
  </si>
  <si>
    <t>C74N1000545</t>
  </si>
  <si>
    <t>C92N1000668</t>
  </si>
  <si>
    <t>C79N1003873</t>
  </si>
  <si>
    <t>C83N1000241</t>
  </si>
  <si>
    <t>C5831010725</t>
  </si>
  <si>
    <t>C52N1000219</t>
  </si>
  <si>
    <t>C79N1000254</t>
  </si>
  <si>
    <t>C6480006604</t>
  </si>
  <si>
    <t>C54N1000227</t>
  </si>
  <si>
    <t>C54N1000134</t>
  </si>
  <si>
    <t>C75N1001591</t>
  </si>
  <si>
    <t>C75N1001200</t>
  </si>
  <si>
    <t>C48N1000187</t>
  </si>
  <si>
    <t>C4476008328</t>
  </si>
  <si>
    <t>C44N1000769</t>
  </si>
  <si>
    <t>C89N1001403</t>
  </si>
  <si>
    <t>C6751017975</t>
  </si>
  <si>
    <t>C79N1005035</t>
  </si>
  <si>
    <t>C89N1000824</t>
  </si>
  <si>
    <t>C89N1001345</t>
  </si>
  <si>
    <t>C5284019196</t>
  </si>
  <si>
    <t>C83N1000778</t>
  </si>
  <si>
    <t>C64N1000984</t>
  </si>
  <si>
    <t>C75N1001589</t>
  </si>
  <si>
    <t>C5615012708</t>
  </si>
  <si>
    <t>C75N1002878</t>
  </si>
  <si>
    <t>C56N1000894</t>
  </si>
  <si>
    <t>C66N1000957</t>
  </si>
  <si>
    <t>C7999000313</t>
  </si>
  <si>
    <t>C70N1000820</t>
  </si>
  <si>
    <t>C82N1000175</t>
  </si>
  <si>
    <t>C52N1001007</t>
  </si>
  <si>
    <t>C66N1000154</t>
  </si>
  <si>
    <t>C6462007266</t>
  </si>
  <si>
    <t>C48N1001166</t>
  </si>
  <si>
    <t>C4981000929</t>
  </si>
  <si>
    <t>C72N1000937</t>
  </si>
  <si>
    <t>C75N1000341</t>
  </si>
  <si>
    <t>C72N1001233</t>
  </si>
  <si>
    <t>C79N1003536</t>
  </si>
  <si>
    <t>C92N1000068</t>
  </si>
  <si>
    <t>C8076006787</t>
  </si>
  <si>
    <t>C72N1001058</t>
  </si>
  <si>
    <t>C79N1006273</t>
  </si>
  <si>
    <t>C64N1000205</t>
  </si>
  <si>
    <t>C89N1001402</t>
  </si>
  <si>
    <t>C82N1000132</t>
  </si>
  <si>
    <t>C83N1000226</t>
  </si>
  <si>
    <t>C60N1000454</t>
  </si>
  <si>
    <t>C4635017855</t>
  </si>
  <si>
    <t>C7506017296</t>
  </si>
  <si>
    <t>C79N1001843</t>
  </si>
  <si>
    <t>C80N1000333</t>
  </si>
  <si>
    <t>C58N1000034</t>
  </si>
  <si>
    <t>C51N1000926</t>
  </si>
  <si>
    <t>C7946018469</t>
  </si>
  <si>
    <t>C96N1000193</t>
  </si>
  <si>
    <t>C6440014315</t>
  </si>
  <si>
    <t>C62N1000298</t>
  </si>
  <si>
    <t>C79N1005877</t>
  </si>
  <si>
    <t>C72N1000776</t>
  </si>
  <si>
    <t>C70N1001159</t>
  </si>
  <si>
    <t>C64N1000027</t>
  </si>
  <si>
    <t>C87N1001047</t>
  </si>
  <si>
    <t>C6629001055</t>
  </si>
  <si>
    <t>C79N1005905</t>
  </si>
  <si>
    <t>C5481019390</t>
  </si>
  <si>
    <t>C8300004166</t>
  </si>
  <si>
    <t>C89N1000629</t>
  </si>
  <si>
    <t>C7913018091</t>
  </si>
  <si>
    <t>C75N1001986</t>
  </si>
  <si>
    <t>C86N1000494</t>
  </si>
  <si>
    <t>C79N1005812</t>
  </si>
  <si>
    <t>C8995017611</t>
  </si>
  <si>
    <t>C86N1000800</t>
  </si>
  <si>
    <t>C7946002793</t>
  </si>
  <si>
    <t>C4844005332</t>
  </si>
  <si>
    <t>C79N1001599</t>
  </si>
  <si>
    <t>C49N1001076</t>
  </si>
  <si>
    <t>C5416004979</t>
  </si>
  <si>
    <t>C79N1005595</t>
  </si>
  <si>
    <t>C67N1000169</t>
  </si>
  <si>
    <t>C8956004008</t>
  </si>
  <si>
    <t>C4425002352</t>
  </si>
  <si>
    <t>C6802016317</t>
  </si>
  <si>
    <t>C4995003039</t>
  </si>
  <si>
    <t>C49N1000509</t>
  </si>
  <si>
    <t>C79N1005876</t>
  </si>
  <si>
    <t>C48N1000866</t>
  </si>
  <si>
    <t>C66N1001001</t>
  </si>
  <si>
    <t>C4809018068</t>
  </si>
  <si>
    <t>C70N1000953</t>
  </si>
  <si>
    <t>C68N1000203</t>
  </si>
  <si>
    <t>C6627012798</t>
  </si>
  <si>
    <t>C79N1000064</t>
  </si>
  <si>
    <t>C5190005449</t>
  </si>
  <si>
    <t>C4455001697</t>
  </si>
  <si>
    <t>C8324006931</t>
  </si>
  <si>
    <t>C6636008591</t>
  </si>
  <si>
    <t>C74N1000046</t>
  </si>
  <si>
    <t>C6657011514</t>
  </si>
  <si>
    <t>C82N1000100</t>
  </si>
  <si>
    <t>C75N1000681</t>
  </si>
  <si>
    <t>C82N1000065</t>
  </si>
  <si>
    <t>C7535015158</t>
  </si>
  <si>
    <t>C58N1000061</t>
  </si>
  <si>
    <t>C68N1000938</t>
  </si>
  <si>
    <t>C91N1000780</t>
  </si>
  <si>
    <t>C7974006464</t>
  </si>
  <si>
    <t>C45N1000200</t>
  </si>
  <si>
    <t>C89N1001189</t>
  </si>
  <si>
    <t>C56N1000679</t>
  </si>
  <si>
    <t>C7945017626</t>
  </si>
  <si>
    <t>C92N1001136</t>
  </si>
  <si>
    <t>C46N1000049</t>
  </si>
  <si>
    <t>C6613007167</t>
  </si>
  <si>
    <t>C68N1000278</t>
  </si>
  <si>
    <t>C84N1000429</t>
  </si>
  <si>
    <t>C8028017952</t>
  </si>
  <si>
    <t>C91N1000009</t>
  </si>
  <si>
    <t>C6297013208</t>
  </si>
  <si>
    <t>C56N1000348</t>
  </si>
  <si>
    <t>C86N1000156</t>
  </si>
  <si>
    <t>C4448018943</t>
  </si>
  <si>
    <t>C48N1001008</t>
  </si>
  <si>
    <t>C75N1001289</t>
  </si>
  <si>
    <t>C8959006479</t>
  </si>
  <si>
    <t>C45N1000298</t>
  </si>
  <si>
    <t>C48N1001260</t>
  </si>
  <si>
    <t>C87N1000132</t>
  </si>
  <si>
    <t>C6669000871</t>
  </si>
  <si>
    <t>C86N1000112</t>
  </si>
  <si>
    <t>C56N1000422</t>
  </si>
  <si>
    <t>C82N1000655</t>
  </si>
  <si>
    <t>C4539005760</t>
  </si>
  <si>
    <t>C7930002043</t>
  </si>
  <si>
    <t>C54N1000775</t>
  </si>
  <si>
    <t>C46N1000048</t>
  </si>
  <si>
    <t>C79N1004984</t>
  </si>
  <si>
    <t>C4959000391</t>
  </si>
  <si>
    <t>C89N1000550</t>
  </si>
  <si>
    <t>C7982017026</t>
  </si>
  <si>
    <t>C89N1000905</t>
  </si>
  <si>
    <t>C72N1000885</t>
  </si>
  <si>
    <t>C83N1000263</t>
  </si>
  <si>
    <t>C86N1000399</t>
  </si>
  <si>
    <t>C52N1000602</t>
  </si>
  <si>
    <t>C6874017278</t>
  </si>
  <si>
    <t>C70N1001258</t>
  </si>
  <si>
    <t>C4498010045</t>
  </si>
  <si>
    <t>C80N1000230</t>
  </si>
  <si>
    <t>C7943016303</t>
  </si>
  <si>
    <t>C9157008710</t>
  </si>
  <si>
    <t>C75N1000999</t>
  </si>
  <si>
    <t>C83N1000262</t>
  </si>
  <si>
    <t>C9630004760</t>
  </si>
  <si>
    <t>C6868004517</t>
  </si>
  <si>
    <t>C7289005811</t>
  </si>
  <si>
    <t>C79N1000720</t>
  </si>
  <si>
    <t>C5265008892</t>
  </si>
  <si>
    <t>C46N1000206</t>
  </si>
  <si>
    <t>C79N1006141</t>
  </si>
  <si>
    <t>C72N1001249</t>
  </si>
  <si>
    <t>C89N1000254</t>
  </si>
  <si>
    <t>C48N1000920</t>
  </si>
  <si>
    <t>C58N1000318</t>
  </si>
  <si>
    <t>C66N1000929</t>
  </si>
  <si>
    <t>C6653017299</t>
  </si>
  <si>
    <t>C5182016927</t>
  </si>
  <si>
    <t>C86N1000250</t>
  </si>
  <si>
    <t>C52N1000739</t>
  </si>
  <si>
    <t>C91N1000903</t>
  </si>
  <si>
    <t>C68N1000123</t>
  </si>
  <si>
    <t>C56N1000836</t>
  </si>
  <si>
    <t>C45N1000555</t>
  </si>
  <si>
    <t>C44N1000348</t>
  </si>
  <si>
    <t>C5291014981</t>
  </si>
  <si>
    <t>C48N1000318</t>
  </si>
  <si>
    <t>C72N1000435</t>
  </si>
  <si>
    <t>C51N1000311</t>
  </si>
  <si>
    <t>C7995012032</t>
  </si>
  <si>
    <t>C89N1000176</t>
  </si>
  <si>
    <t>C66N1000991</t>
  </si>
  <si>
    <t>C68N1000682</t>
  </si>
  <si>
    <t>C70N1000259</t>
  </si>
  <si>
    <t>C75N1000241</t>
  </si>
  <si>
    <t>C95N1000029</t>
  </si>
  <si>
    <t>C82N1000137</t>
  </si>
  <si>
    <t>C79N1005713</t>
  </si>
  <si>
    <t>C92N1000864</t>
  </si>
  <si>
    <t>C66N1000470</t>
  </si>
  <si>
    <t>C79N1005472</t>
  </si>
  <si>
    <t>C7095001032</t>
  </si>
  <si>
    <t>C74N1000093</t>
  </si>
  <si>
    <t>C52N1000803</t>
  </si>
  <si>
    <t>C87N1001354</t>
  </si>
  <si>
    <t>C66N1000527</t>
  </si>
  <si>
    <t>C80N1000936</t>
  </si>
  <si>
    <t>C45N1000050</t>
  </si>
  <si>
    <t>C89N1000618</t>
  </si>
  <si>
    <t>C5471000688</t>
  </si>
  <si>
    <t>C5610018009</t>
  </si>
  <si>
    <t>C84N1000398</t>
  </si>
  <si>
    <t>C79N1000904</t>
  </si>
  <si>
    <t>C91N1000132</t>
  </si>
  <si>
    <t>C8957013634</t>
  </si>
  <si>
    <t>C46N1000703</t>
  </si>
  <si>
    <t>C49N1001075</t>
  </si>
  <si>
    <t>C6440004909</t>
  </si>
  <si>
    <t>C6040007778</t>
  </si>
  <si>
    <t>C56N1000737</t>
  </si>
  <si>
    <t>C91N1001332</t>
  </si>
  <si>
    <t>C48N1000672</t>
  </si>
  <si>
    <t>C72N1000380</t>
  </si>
  <si>
    <t>C79N1006221</t>
  </si>
  <si>
    <t>C6227008344</t>
  </si>
  <si>
    <t>C6672011732</t>
  </si>
  <si>
    <t>C80N1000598</t>
  </si>
  <si>
    <t>C49N1000815</t>
  </si>
  <si>
    <t>C89N1001126</t>
  </si>
  <si>
    <t>C8420014879</t>
  </si>
  <si>
    <t>C89N1000074</t>
  </si>
  <si>
    <t>C52N1000461</t>
  </si>
  <si>
    <t>C70N1000981</t>
  </si>
  <si>
    <t>C66N1000644</t>
  </si>
  <si>
    <t>C62N1000120</t>
  </si>
  <si>
    <t>C70N1001445</t>
  </si>
  <si>
    <t>C45N1000743</t>
  </si>
  <si>
    <t>C74N1000994</t>
  </si>
  <si>
    <t>C62N1000410</t>
  </si>
  <si>
    <t>C7511016359</t>
  </si>
  <si>
    <t>C44N1000470</t>
  </si>
  <si>
    <t>C9252000721</t>
  </si>
  <si>
    <t>C7988019123</t>
  </si>
  <si>
    <t>C9169012188</t>
  </si>
  <si>
    <t>C72N1000238</t>
  </si>
  <si>
    <t>C92N1000619</t>
  </si>
  <si>
    <t>C8966016611</t>
  </si>
  <si>
    <t>C70N1001413</t>
  </si>
  <si>
    <t>C79N1006553</t>
  </si>
  <si>
    <t>C8650017120</t>
  </si>
  <si>
    <t>C82N1000518</t>
  </si>
  <si>
    <t>C79N1002950</t>
  </si>
  <si>
    <t>C48N1001296</t>
  </si>
  <si>
    <t>C45N1000534</t>
  </si>
  <si>
    <t>C8733007231</t>
  </si>
  <si>
    <t>C7570009595</t>
  </si>
  <si>
    <t>C91N1000233</t>
  </si>
  <si>
    <t>C7497002325</t>
  </si>
  <si>
    <t>C91N1000608</t>
  </si>
  <si>
    <t>C86N2000829</t>
  </si>
  <si>
    <t>C54N1000266</t>
  </si>
  <si>
    <t>C79N1005971</t>
  </si>
  <si>
    <t>C89N1000731</t>
  </si>
  <si>
    <t>C89N1000283</t>
  </si>
  <si>
    <t>C6254017133</t>
  </si>
  <si>
    <t>C9216010376</t>
  </si>
  <si>
    <t>C79N1006987</t>
  </si>
  <si>
    <t>C70N1001192</t>
  </si>
  <si>
    <t>C67N1000059</t>
  </si>
  <si>
    <t>C58N1000142</t>
  </si>
  <si>
    <t>C6856001433</t>
  </si>
  <si>
    <t>C74N1000765</t>
  </si>
  <si>
    <t>C4646017337</t>
  </si>
  <si>
    <t>C92N1000378</t>
  </si>
  <si>
    <t>C92N1000117</t>
  </si>
  <si>
    <t>C82N1000378</t>
  </si>
  <si>
    <t>C49N1000141</t>
  </si>
  <si>
    <t>C9179003363</t>
  </si>
  <si>
    <t>C66N1000009</t>
  </si>
  <si>
    <t>C89N1000186</t>
  </si>
  <si>
    <t>C7518019461</t>
  </si>
  <si>
    <t>C72N1000827</t>
  </si>
  <si>
    <t>C5466001071</t>
  </si>
  <si>
    <t>C80N1000979</t>
  </si>
  <si>
    <t>C7597003373</t>
  </si>
  <si>
    <t>C79N1004921</t>
  </si>
  <si>
    <t>C58N1000168</t>
  </si>
  <si>
    <t>C79N1005028</t>
  </si>
  <si>
    <t>C94N1000469</t>
  </si>
  <si>
    <t>C72N1000849</t>
  </si>
  <si>
    <t>C64N1000910</t>
  </si>
  <si>
    <t>C66N1000178</t>
  </si>
  <si>
    <t>C8222007497</t>
  </si>
  <si>
    <t>C6462016646</t>
  </si>
  <si>
    <t>C7585000064</t>
  </si>
  <si>
    <t>C4553001875</t>
  </si>
  <si>
    <t>C91N1000507</t>
  </si>
  <si>
    <t>C82N1000176</t>
  </si>
  <si>
    <t>C87N1000297</t>
  </si>
  <si>
    <t>C86N1000412</t>
  </si>
  <si>
    <t>C84N1000298</t>
  </si>
  <si>
    <t>C80N1000577</t>
  </si>
  <si>
    <t>C56N1000989</t>
  </si>
  <si>
    <t>C6020014421</t>
  </si>
  <si>
    <t>C95N1000281</t>
  </si>
  <si>
    <t>C5619004635</t>
  </si>
  <si>
    <t>C6405018265</t>
  </si>
  <si>
    <t>C5211001862</t>
  </si>
  <si>
    <t>C8689017689</t>
  </si>
  <si>
    <t>C79N1001415</t>
  </si>
  <si>
    <t>C48N1000809</t>
  </si>
  <si>
    <t>C8762007593</t>
  </si>
  <si>
    <t>C6619006614</t>
  </si>
  <si>
    <t>C68N1000951</t>
  </si>
  <si>
    <t>C89N1000839</t>
  </si>
  <si>
    <t>C64N1000986</t>
  </si>
  <si>
    <t>C72N1000768</t>
  </si>
  <si>
    <t>C54N1000442</t>
  </si>
  <si>
    <t>C64N1000493</t>
  </si>
  <si>
    <t>C7557017088</t>
  </si>
  <si>
    <t>C56N1000995</t>
  </si>
  <si>
    <t>C52N1001273</t>
  </si>
  <si>
    <t>C5105012230</t>
  </si>
  <si>
    <t>C54N1000157</t>
  </si>
  <si>
    <t>C7216018921</t>
  </si>
  <si>
    <t>C46N1000219</t>
  </si>
  <si>
    <t>C75N1001783</t>
  </si>
  <si>
    <t>C67N1000058</t>
  </si>
  <si>
    <t>C70N1000254</t>
  </si>
  <si>
    <t>C9225008324</t>
  </si>
  <si>
    <t>C79N1001783</t>
  </si>
  <si>
    <t>C52N1000199</t>
  </si>
  <si>
    <t>C66N1000020</t>
  </si>
  <si>
    <t>C84N1000306</t>
  </si>
  <si>
    <t>C7976000385</t>
  </si>
  <si>
    <t>C46N1000024</t>
  </si>
  <si>
    <t>C49N1000880</t>
  </si>
  <si>
    <t>C79N1004456</t>
  </si>
  <si>
    <t>C4653017942</t>
  </si>
  <si>
    <t>C79N1001768</t>
  </si>
  <si>
    <t>C68N1000215</t>
  </si>
  <si>
    <t>C84N1000395</t>
  </si>
  <si>
    <t>C6839012046</t>
  </si>
  <si>
    <t>C64N1000008</t>
  </si>
  <si>
    <t>C64N1000139</t>
  </si>
  <si>
    <t>C95N1000348</t>
  </si>
  <si>
    <t>C79N1006266</t>
  </si>
  <si>
    <t>C4655004757</t>
  </si>
  <si>
    <t>C79N1004663</t>
  </si>
  <si>
    <t>C68N1000283</t>
  </si>
  <si>
    <t>C79N1005527</t>
  </si>
  <si>
    <t>C91N1000112</t>
  </si>
  <si>
    <t>C79N1001840</t>
  </si>
  <si>
    <t>C82N1000194</t>
  </si>
  <si>
    <t>C56N1000816</t>
  </si>
  <si>
    <t>C67N1000150</t>
  </si>
  <si>
    <t>C66N1000677</t>
  </si>
  <si>
    <t>C70N1000220</t>
  </si>
  <si>
    <t>C64N1001100</t>
  </si>
  <si>
    <t>C66N1000296</t>
  </si>
  <si>
    <t>C7208018472</t>
  </si>
  <si>
    <t>C79N1000164</t>
  </si>
  <si>
    <t>C7591017269</t>
  </si>
  <si>
    <t>C6092003159</t>
  </si>
  <si>
    <t>C54N1000263</t>
  </si>
  <si>
    <t>C67N1000214</t>
  </si>
  <si>
    <t>C82N1000541</t>
  </si>
  <si>
    <t>C6418004988</t>
  </si>
  <si>
    <t>C56N1000691</t>
  </si>
  <si>
    <t>C92N1000252</t>
  </si>
  <si>
    <t>C7934011444</t>
  </si>
  <si>
    <t>C9630007317</t>
  </si>
  <si>
    <t>C4828017853</t>
  </si>
  <si>
    <t>C84N1000502</t>
  </si>
  <si>
    <t>C49N1000718</t>
  </si>
  <si>
    <t>C52N1001176</t>
  </si>
  <si>
    <t>C6496013037</t>
  </si>
  <si>
    <t>C54N1000247</t>
  </si>
  <si>
    <t>C66N1000431</t>
  </si>
  <si>
    <t>C72N1000963</t>
  </si>
  <si>
    <t>C87N1000344</t>
  </si>
  <si>
    <t>C6273004565</t>
  </si>
  <si>
    <t>C52N1000364</t>
  </si>
  <si>
    <t>C4683005286</t>
  </si>
  <si>
    <t>C79N1001026</t>
  </si>
  <si>
    <t>C94N1000471</t>
  </si>
  <si>
    <t>C60N1000328</t>
  </si>
  <si>
    <t>C6630002904</t>
  </si>
  <si>
    <t>C68N1000238</t>
  </si>
  <si>
    <t>C4477005576</t>
  </si>
  <si>
    <t>C7942001084</t>
  </si>
  <si>
    <t>C89N1000553</t>
  </si>
  <si>
    <t>C89N1000019</t>
  </si>
  <si>
    <t>C86N1000643</t>
  </si>
  <si>
    <t>C51N1001049</t>
  </si>
  <si>
    <t>C79N1004873</t>
  </si>
  <si>
    <t>C6628006432</t>
  </si>
  <si>
    <t>C6638008173</t>
  </si>
  <si>
    <t>C79N1005396</t>
  </si>
  <si>
    <t>C7410008445</t>
  </si>
  <si>
    <t>C8257009229</t>
  </si>
  <si>
    <t>C6035000310</t>
  </si>
  <si>
    <t>C91N1000978</t>
  </si>
  <si>
    <t>C66N1000150</t>
  </si>
  <si>
    <t>C83N1001001</t>
  </si>
  <si>
    <t>C5630012025</t>
  </si>
  <si>
    <t>C75N1000650</t>
  </si>
  <si>
    <t>C91N1000169</t>
  </si>
  <si>
    <t>C9491018090</t>
  </si>
  <si>
    <t>C66N1001175</t>
  </si>
  <si>
    <t>C68N1001044</t>
  </si>
  <si>
    <t>C8263006364</t>
  </si>
  <si>
    <t>C79N1000348</t>
  </si>
  <si>
    <t>C64N1000974</t>
  </si>
  <si>
    <t>C4657005040</t>
  </si>
  <si>
    <t>C49N1000686</t>
  </si>
  <si>
    <t>C51N1000100</t>
  </si>
  <si>
    <t>C7411009802</t>
  </si>
  <si>
    <t>C8077008795</t>
  </si>
  <si>
    <t>C48N1001479</t>
  </si>
  <si>
    <t>C86N1000448</t>
  </si>
  <si>
    <t>C79N1000482</t>
  </si>
  <si>
    <t>C4980015115</t>
  </si>
  <si>
    <t>C9583018151</t>
  </si>
  <si>
    <t>C7927015529</t>
  </si>
  <si>
    <t>C4613003525</t>
  </si>
  <si>
    <t>C79N1006531</t>
  </si>
  <si>
    <t>C80N1000409</t>
  </si>
  <si>
    <t>C64N1000812</t>
  </si>
  <si>
    <t>C68N1000954</t>
  </si>
  <si>
    <t>C6887012979</t>
  </si>
  <si>
    <t>C87N1000554</t>
  </si>
  <si>
    <t>C96N1000194</t>
  </si>
  <si>
    <t>C7992017500</t>
  </si>
  <si>
    <t>C58N1000033</t>
  </si>
  <si>
    <t>C6610010744</t>
  </si>
  <si>
    <t>C7933014124</t>
  </si>
  <si>
    <t>C51N1000071</t>
  </si>
  <si>
    <t>C7910010784</t>
  </si>
  <si>
    <t>C4991010752</t>
  </si>
  <si>
    <t>C56N1000377</t>
  </si>
  <si>
    <t>C87N1001102</t>
  </si>
  <si>
    <t>C7576012878</t>
  </si>
  <si>
    <t>C75N1001766</t>
  </si>
  <si>
    <t>C5286002533</t>
  </si>
  <si>
    <t>C74N1000301</t>
  </si>
  <si>
    <t>C89N1000978</t>
  </si>
  <si>
    <t>C9619018462</t>
  </si>
  <si>
    <t>C89N1000016</t>
  </si>
  <si>
    <t>C51N1000061</t>
  </si>
  <si>
    <t>C75N1000765</t>
  </si>
  <si>
    <t>C48N1000645</t>
  </si>
  <si>
    <t>C96N1000361</t>
  </si>
  <si>
    <t>C6050015425</t>
  </si>
  <si>
    <t>C52N1000651</t>
  </si>
  <si>
    <t>C79N1000503</t>
  </si>
  <si>
    <t>C54N1000153</t>
  </si>
  <si>
    <t>C45N1000353</t>
  </si>
  <si>
    <t>C80N1000573</t>
  </si>
  <si>
    <t>C5248013294</t>
  </si>
  <si>
    <t>C58N1000045</t>
  </si>
  <si>
    <t>C92N1000173</t>
  </si>
  <si>
    <t>C8903013619</t>
  </si>
  <si>
    <t>C84N1000474</t>
  </si>
  <si>
    <t>C79N1002999</t>
  </si>
  <si>
    <t>C44N1000689</t>
  </si>
  <si>
    <t>C91N1000711</t>
  </si>
  <si>
    <t>C79N1005162</t>
  </si>
  <si>
    <t>C91N1000942</t>
  </si>
  <si>
    <t>C5633001299</t>
  </si>
  <si>
    <t>C7999008837</t>
  </si>
  <si>
    <t>C79N1000550</t>
  </si>
  <si>
    <t>C79N1006198</t>
  </si>
  <si>
    <t>C6463002331</t>
  </si>
  <si>
    <t>C75N1002300</t>
  </si>
  <si>
    <t>C83N1000326</t>
  </si>
  <si>
    <t>C6650018321</t>
  </si>
  <si>
    <t>C5821010795</t>
  </si>
  <si>
    <t>C62N1000175</t>
  </si>
  <si>
    <t>C7941007209</t>
  </si>
  <si>
    <t>C54N1000299</t>
  </si>
  <si>
    <t>C8953011667</t>
  </si>
  <si>
    <t>C4836007540</t>
  </si>
  <si>
    <t>C45N2000848</t>
  </si>
  <si>
    <t>C49N1000930</t>
  </si>
  <si>
    <t>C92N1000143</t>
  </si>
  <si>
    <t>C86N1000509</t>
  </si>
  <si>
    <t>C86N1000174</t>
  </si>
  <si>
    <t>C6686014083</t>
  </si>
  <si>
    <t>C92N1000367</t>
  </si>
  <si>
    <t>C5280010644</t>
  </si>
  <si>
    <t>C86N1000743</t>
  </si>
  <si>
    <t>C82N1000101</t>
  </si>
  <si>
    <t>C7490003924</t>
  </si>
  <si>
    <t>C91N1000456</t>
  </si>
  <si>
    <t>C6823017067</t>
  </si>
  <si>
    <t>C95N1000016</t>
  </si>
  <si>
    <t>C79N1003016</t>
  </si>
  <si>
    <t>C82N1000365</t>
  </si>
  <si>
    <t>C48N1000150</t>
  </si>
  <si>
    <t>C4826001824</t>
  </si>
  <si>
    <t>C75N1001425</t>
  </si>
  <si>
    <t>C4645017590</t>
  </si>
  <si>
    <t>C48N1001011</t>
  </si>
  <si>
    <t>C6724001932</t>
  </si>
  <si>
    <t>C7005011202</t>
  </si>
  <si>
    <t>C89N1000609</t>
  </si>
  <si>
    <t>C56N1000759</t>
  </si>
  <si>
    <t>C83N1000319</t>
  </si>
  <si>
    <t>C56N1000445</t>
  </si>
  <si>
    <t>C91N1000816</t>
  </si>
  <si>
    <t>C7552009893</t>
  </si>
  <si>
    <t>C51N1000646</t>
  </si>
  <si>
    <t>C58N1000133</t>
  </si>
  <si>
    <t>C4817003293</t>
  </si>
  <si>
    <t>C7962017496</t>
  </si>
  <si>
    <t>C7068011299</t>
  </si>
  <si>
    <t>C8210017174</t>
  </si>
  <si>
    <t>C52N1000935</t>
  </si>
  <si>
    <t>C5432000631</t>
  </si>
  <si>
    <t>C6298010271</t>
  </si>
  <si>
    <t>C4640002602</t>
  </si>
  <si>
    <t>C44N1000119</t>
  </si>
  <si>
    <t>C66N1000474</t>
  </si>
  <si>
    <t>C7982014695</t>
  </si>
  <si>
    <t>C8912017208</t>
  </si>
  <si>
    <t>C94N1000134</t>
  </si>
  <si>
    <t>C64N1000040</t>
  </si>
  <si>
    <t>C64N1000129</t>
  </si>
  <si>
    <t>C75N1001341</t>
  </si>
  <si>
    <t>C92N1000393</t>
  </si>
  <si>
    <t>C52N1001236</t>
  </si>
  <si>
    <t>C79N1006530</t>
  </si>
  <si>
    <t>C54N1000078</t>
  </si>
  <si>
    <t>C44N1000053</t>
  </si>
  <si>
    <t>C74N1000746</t>
  </si>
  <si>
    <t>C92N1000550</t>
  </si>
  <si>
    <t>C52N1001281</t>
  </si>
  <si>
    <t>C48N1000621</t>
  </si>
  <si>
    <t>C44N1000680</t>
  </si>
  <si>
    <t>C5457012389</t>
  </si>
  <si>
    <t>C79N1006058</t>
  </si>
  <si>
    <t>C60N1000002</t>
  </si>
  <si>
    <t>C52N1000185</t>
  </si>
  <si>
    <t>C8793018940</t>
  </si>
  <si>
    <t>C9292018907</t>
  </si>
  <si>
    <t>C45N1000537</t>
  </si>
  <si>
    <t>C7966018258</t>
  </si>
  <si>
    <t>C9175017676</t>
  </si>
  <si>
    <t>C6203014057</t>
  </si>
  <si>
    <t>C7947018895</t>
  </si>
  <si>
    <t>C48N1001116</t>
  </si>
  <si>
    <t>C9127010995</t>
  </si>
  <si>
    <t>C79N1005786</t>
  </si>
  <si>
    <t>C8092018215</t>
  </si>
  <si>
    <t>C89N1000730</t>
  </si>
  <si>
    <t>C87N1000794</t>
  </si>
  <si>
    <t>C80N1000433</t>
  </si>
  <si>
    <t>C89N1000576</t>
  </si>
  <si>
    <t>C70N1001105</t>
  </si>
  <si>
    <t>C72N1000690</t>
  </si>
  <si>
    <t>C75N1001156</t>
  </si>
  <si>
    <t>C75N1000743</t>
  </si>
  <si>
    <t>C84N1000448</t>
  </si>
  <si>
    <t>C79N1007686</t>
  </si>
  <si>
    <t>C44N1000285</t>
  </si>
  <si>
    <t>C72N1001266</t>
  </si>
  <si>
    <t>C7586017915</t>
  </si>
  <si>
    <t>C91N1001365</t>
  </si>
  <si>
    <t>C64N1000064</t>
  </si>
  <si>
    <t>C52N1000783</t>
  </si>
  <si>
    <t>C44N1000284</t>
  </si>
  <si>
    <t>C8208006264</t>
  </si>
  <si>
    <t>C83N1000500</t>
  </si>
  <si>
    <t>C72N1001020</t>
  </si>
  <si>
    <t>C96N1000261</t>
  </si>
  <si>
    <t>C45N1000385</t>
  </si>
  <si>
    <t>C56N1001017</t>
  </si>
  <si>
    <t>C54N1000482</t>
  </si>
  <si>
    <t>C56N1000744</t>
  </si>
  <si>
    <t>C46N1000152</t>
  </si>
  <si>
    <t>C79N1001949</t>
  </si>
  <si>
    <t>C48N1000114</t>
  </si>
  <si>
    <t>C4680006500</t>
  </si>
  <si>
    <t>C79N1006497</t>
  </si>
  <si>
    <t>C6629014031</t>
  </si>
  <si>
    <t>C52N1000012</t>
  </si>
  <si>
    <t>C8696001052</t>
  </si>
  <si>
    <t>C66N1000206</t>
  </si>
  <si>
    <t>C92N1000903</t>
  </si>
  <si>
    <t>C68N1000340</t>
  </si>
  <si>
    <t>C6636000874</t>
  </si>
  <si>
    <t>C72N1001114</t>
  </si>
  <si>
    <t>C51N1000539</t>
  </si>
  <si>
    <t>C86N1000515</t>
  </si>
  <si>
    <t>C72N1000020</t>
  </si>
  <si>
    <t>C79N1005719</t>
  </si>
  <si>
    <t>C6096004246</t>
  </si>
  <si>
    <t>C8719012100</t>
  </si>
  <si>
    <t>C5159016635</t>
  </si>
  <si>
    <t>C68N1000654</t>
  </si>
  <si>
    <t>C8069018687</t>
  </si>
  <si>
    <t>C95N1000369</t>
  </si>
  <si>
    <t>C72N1001282</t>
  </si>
  <si>
    <t>C79N1002303</t>
  </si>
  <si>
    <t>C82N1000626</t>
  </si>
  <si>
    <t>C83N1000705</t>
  </si>
  <si>
    <t>C91N1000527</t>
  </si>
  <si>
    <t>C94N1000579</t>
  </si>
  <si>
    <t>C9188010337</t>
  </si>
  <si>
    <t>C70N1000214</t>
  </si>
  <si>
    <t>C8205016770</t>
  </si>
  <si>
    <t>C48N1000851</t>
  </si>
  <si>
    <t>C79N1000880</t>
  </si>
  <si>
    <t>C64N1000515</t>
  </si>
  <si>
    <t>C48N1000869</t>
  </si>
  <si>
    <t>C7967017045</t>
  </si>
  <si>
    <t>C8238018460</t>
  </si>
  <si>
    <t>C6644008389</t>
  </si>
  <si>
    <t>C66N1000769</t>
  </si>
  <si>
    <t>C92N1000999</t>
  </si>
  <si>
    <t>C79N1001398</t>
  </si>
  <si>
    <t>C6250007138</t>
  </si>
  <si>
    <t>C54N1000555</t>
  </si>
  <si>
    <t>C48N1000987</t>
  </si>
  <si>
    <t>C6849002518</t>
  </si>
  <si>
    <t>C46N1001012</t>
  </si>
  <si>
    <t>C45N1000324</t>
  </si>
  <si>
    <t>C64N1000676</t>
  </si>
  <si>
    <t>C49N1000680</t>
  </si>
  <si>
    <t>C7903017000</t>
  </si>
  <si>
    <t>C92N1000452</t>
  </si>
  <si>
    <t>C5106000582</t>
  </si>
  <si>
    <t>C80N1000827</t>
  </si>
  <si>
    <t>C79N1001845</t>
  </si>
  <si>
    <t>C6829003875</t>
  </si>
  <si>
    <t>C7445013102</t>
  </si>
  <si>
    <t>C5613007992</t>
  </si>
  <si>
    <t>C5610011951</t>
  </si>
  <si>
    <t>C70N1001475</t>
  </si>
  <si>
    <t>C83N1000176</t>
  </si>
  <si>
    <t>C79N1002620</t>
  </si>
  <si>
    <t>C4511001535</t>
  </si>
  <si>
    <t>C82N1000272</t>
  </si>
  <si>
    <t>C60N1000210</t>
  </si>
  <si>
    <t>C79N1007387</t>
  </si>
  <si>
    <t>C4486002256</t>
  </si>
  <si>
    <t>C58N1000502</t>
  </si>
  <si>
    <t>C51N1001093</t>
  </si>
  <si>
    <t>C96N1000523</t>
  </si>
  <si>
    <t>C75N1000467</t>
  </si>
  <si>
    <t>C86N1000638</t>
  </si>
  <si>
    <t>C49N1000188</t>
  </si>
  <si>
    <t>C4594003224</t>
  </si>
  <si>
    <t>C91N1000550</t>
  </si>
  <si>
    <t>C72N1000138</t>
  </si>
  <si>
    <t>C51N1000346</t>
  </si>
  <si>
    <t>C68N1000909</t>
  </si>
  <si>
    <t>C9197006356</t>
  </si>
  <si>
    <t>C9569018378</t>
  </si>
  <si>
    <t>C5115017190</t>
  </si>
  <si>
    <t>C64N1000165</t>
  </si>
  <si>
    <t>C8727013105</t>
  </si>
  <si>
    <t>C64N1000839</t>
  </si>
  <si>
    <t>C83N1000795</t>
  </si>
  <si>
    <t>C79N1005320</t>
  </si>
  <si>
    <t>C54N1000842</t>
  </si>
  <si>
    <t>C74N1000288</t>
  </si>
  <si>
    <t>C72N1000194</t>
  </si>
  <si>
    <t>C54N1000325</t>
  </si>
  <si>
    <t>C95N1000017</t>
  </si>
  <si>
    <t>C9502001859</t>
  </si>
  <si>
    <t>C83N1000041</t>
  </si>
  <si>
    <t>C79N1002113</t>
  </si>
  <si>
    <t>C74N1000428</t>
  </si>
  <si>
    <t>C48N1001005</t>
  </si>
  <si>
    <t>C49N1000642</t>
  </si>
  <si>
    <t>C83N1000379</t>
  </si>
  <si>
    <t>C75N1001157</t>
  </si>
  <si>
    <t>C82N1000337</t>
  </si>
  <si>
    <t>C70N1001205</t>
  </si>
  <si>
    <t>C86N1000313</t>
  </si>
  <si>
    <t>C56N1000940</t>
  </si>
  <si>
    <t>C7901000464</t>
  </si>
  <si>
    <t>C72N1001151</t>
  </si>
  <si>
    <t>C7942016085</t>
  </si>
  <si>
    <t>C62N1000272</t>
  </si>
  <si>
    <t>C67N1000237</t>
  </si>
  <si>
    <t>C8922006595</t>
  </si>
  <si>
    <t>C49N1000621</t>
  </si>
  <si>
    <t>C92N1000495</t>
  </si>
  <si>
    <t>C83N1000083</t>
  </si>
  <si>
    <t>C70N1001213</t>
  </si>
  <si>
    <t>C5427010663</t>
  </si>
  <si>
    <t>C5404006515</t>
  </si>
  <si>
    <t>C6617009686</t>
  </si>
  <si>
    <t>C80N1000071</t>
  </si>
  <si>
    <t>C68N1000753</t>
  </si>
  <si>
    <t>C80N1000012</t>
  </si>
  <si>
    <t>C6704015295</t>
  </si>
  <si>
    <t>C51N1000007</t>
  </si>
  <si>
    <t>C70N1000917</t>
  </si>
  <si>
    <t>C7982002811</t>
  </si>
  <si>
    <t>C79N1002010</t>
  </si>
  <si>
    <t>C92N1000390</t>
  </si>
  <si>
    <t>C92N1000284</t>
  </si>
  <si>
    <t>C67N1000371</t>
  </si>
  <si>
    <t>C51N1000591</t>
  </si>
  <si>
    <t>C79N1006006</t>
  </si>
  <si>
    <t>C66N1000560</t>
  </si>
  <si>
    <t>C54N1000214</t>
  </si>
  <si>
    <t>C89N1001240</t>
  </si>
  <si>
    <t>C52N1001143</t>
  </si>
  <si>
    <t>C75N1000479</t>
  </si>
  <si>
    <t>C52N1000729</t>
  </si>
  <si>
    <t>C8205018482</t>
  </si>
  <si>
    <t>C6623008842</t>
  </si>
  <si>
    <t>C92N1000300</t>
  </si>
  <si>
    <t>C46N1000261</t>
  </si>
  <si>
    <t>C89N1000885</t>
  </si>
  <si>
    <t>C7535015521</t>
  </si>
  <si>
    <t>C8685002584</t>
  </si>
  <si>
    <t>C64N1000831</t>
  </si>
  <si>
    <t>C72N1000205</t>
  </si>
  <si>
    <t>C6682010565</t>
  </si>
  <si>
    <t>C44N1000968</t>
  </si>
  <si>
    <t>C75N1001283</t>
  </si>
  <si>
    <t>C79N1004414</t>
  </si>
  <si>
    <t>C74N1000066</t>
  </si>
  <si>
    <t>C92N1000688</t>
  </si>
  <si>
    <t>C52N1000050</t>
  </si>
  <si>
    <t>C5471011383</t>
  </si>
  <si>
    <t>C83N1000377</t>
  </si>
  <si>
    <t>C70N1001190</t>
  </si>
  <si>
    <t>C74N1000941</t>
  </si>
  <si>
    <t>C8358009423</t>
  </si>
  <si>
    <t>C48N1001755</t>
  </si>
  <si>
    <t>C51N1000221</t>
  </si>
  <si>
    <t>C9588000258</t>
  </si>
  <si>
    <t>C9231015727</t>
  </si>
  <si>
    <t>C51N1000507</t>
  </si>
  <si>
    <t>C7949015259</t>
  </si>
  <si>
    <t>C79N1001274</t>
  </si>
  <si>
    <t>C66N1000855</t>
  </si>
  <si>
    <t>C51N1001155</t>
  </si>
  <si>
    <t>C7005019037</t>
  </si>
  <si>
    <t>C84N1000442</t>
  </si>
  <si>
    <t>C87N1000072</t>
  </si>
  <si>
    <t>C91N1001309</t>
  </si>
  <si>
    <t>C45N1000354</t>
  </si>
  <si>
    <t>C87N1000103</t>
  </si>
  <si>
    <t>C94N1000584</t>
  </si>
  <si>
    <t>C64N1000963</t>
  </si>
  <si>
    <t>C4808005176</t>
  </si>
  <si>
    <t>C49N1000578</t>
  </si>
  <si>
    <t>C75N1001143</t>
  </si>
  <si>
    <t>C46N1000836</t>
  </si>
  <si>
    <t>C68N1000543</t>
  </si>
  <si>
    <t>C87N1001373</t>
  </si>
  <si>
    <t>C79N1006872</t>
  </si>
  <si>
    <t>C58N1000437</t>
  </si>
  <si>
    <t>C66N1000882</t>
  </si>
  <si>
    <t>C54N1000038</t>
  </si>
  <si>
    <t>C6837010007</t>
  </si>
  <si>
    <t>C74N1000538</t>
  </si>
  <si>
    <t>C66N1000152</t>
  </si>
  <si>
    <t>C9285005497</t>
  </si>
  <si>
    <t>C44N1000831</t>
  </si>
  <si>
    <t>C79N1005030</t>
  </si>
  <si>
    <t>C49N1000212</t>
  </si>
  <si>
    <t>C79N1004538</t>
  </si>
  <si>
    <t>C52N1001260</t>
  </si>
  <si>
    <t>C7931014065</t>
  </si>
  <si>
    <t>C48N1000949</t>
  </si>
  <si>
    <t>C7418014943</t>
  </si>
  <si>
    <t>C6433004580</t>
  </si>
  <si>
    <t>C70N1000085</t>
  </si>
  <si>
    <t>C45N1000652</t>
  </si>
  <si>
    <t>C64N1000120</t>
  </si>
  <si>
    <t>C7400011775</t>
  </si>
  <si>
    <t>C89N1000412</t>
  </si>
  <si>
    <t>C9223003154</t>
  </si>
  <si>
    <t>C48N1000098</t>
  </si>
  <si>
    <t>C8021017486</t>
  </si>
  <si>
    <t>C67N1000221</t>
  </si>
  <si>
    <t>C75N1000570</t>
  </si>
  <si>
    <t>C92N1000146</t>
  </si>
  <si>
    <t>C79N1000586</t>
  </si>
  <si>
    <t>C9213015616</t>
  </si>
  <si>
    <t>C92N1000167</t>
  </si>
  <si>
    <t>C51N1000031</t>
  </si>
  <si>
    <t>C7978016989</t>
  </si>
  <si>
    <t>C79N1004772</t>
  </si>
  <si>
    <t>C96N1000574</t>
  </si>
  <si>
    <t>C44N1000120</t>
  </si>
  <si>
    <t>C79N1001489</t>
  </si>
  <si>
    <t>C8427006980</t>
  </si>
  <si>
    <t>C46N1000928</t>
  </si>
  <si>
    <t>C79N1005229</t>
  </si>
  <si>
    <t>C5256015224</t>
  </si>
  <si>
    <t>C7969014218</t>
  </si>
  <si>
    <t>C5822006300</t>
  </si>
  <si>
    <t>C58N1000388</t>
  </si>
  <si>
    <t>C9168017790</t>
  </si>
  <si>
    <t>C7266017907</t>
  </si>
  <si>
    <t>C70N1000513</t>
  </si>
  <si>
    <t>C5262001800</t>
  </si>
  <si>
    <t>C6090003982</t>
  </si>
  <si>
    <t>C6213004532</t>
  </si>
  <si>
    <t>C74N1000021</t>
  </si>
  <si>
    <t>C6473004518</t>
  </si>
  <si>
    <t>C7968016746</t>
  </si>
  <si>
    <t>C5216014815</t>
  </si>
  <si>
    <t>C66N1000423</t>
  </si>
  <si>
    <t>C56N1000071</t>
  </si>
  <si>
    <t>C48N1000690</t>
  </si>
  <si>
    <t>C67N1000257</t>
  </si>
  <si>
    <t>C75N1001398</t>
  </si>
  <si>
    <t>C56N1000872</t>
  </si>
  <si>
    <t>C52N1000005</t>
  </si>
  <si>
    <t>C58N1000399</t>
  </si>
  <si>
    <t>C74N1000912</t>
  </si>
  <si>
    <t>C45N1000734</t>
  </si>
  <si>
    <t>C79N1002624</t>
  </si>
  <si>
    <t>C8497000322</t>
  </si>
  <si>
    <t>C6479010041</t>
  </si>
  <si>
    <t>C6458004143</t>
  </si>
  <si>
    <t>C45N1000028</t>
  </si>
  <si>
    <t>C5477012077</t>
  </si>
  <si>
    <t>C4633000474</t>
  </si>
  <si>
    <t>C5246002674</t>
  </si>
  <si>
    <t>C5626004343</t>
  </si>
  <si>
    <t>C87N1000349</t>
  </si>
  <si>
    <t>C86N1000411</t>
  </si>
  <si>
    <t>C92N1000867</t>
  </si>
  <si>
    <t>C79N1001414</t>
  </si>
  <si>
    <t>C6496018340</t>
  </si>
  <si>
    <t>C75N1000635</t>
  </si>
  <si>
    <t>C6035014973</t>
  </si>
  <si>
    <t>C79N1005995</t>
  </si>
  <si>
    <t>C48N1000266</t>
  </si>
  <si>
    <t>C92N1000880</t>
  </si>
  <si>
    <t>C51N1001224</t>
  </si>
  <si>
    <t>C96N1000519</t>
  </si>
  <si>
    <t>C79N1001681</t>
  </si>
  <si>
    <t>C86N1000779</t>
  </si>
  <si>
    <t>C49N1000154</t>
  </si>
  <si>
    <t>C5123012296</t>
  </si>
  <si>
    <t>C79N1004719</t>
  </si>
  <si>
    <t>C70N1000108</t>
  </si>
  <si>
    <t>C79N1007196</t>
  </si>
  <si>
    <t>C92N1000057</t>
  </si>
  <si>
    <t>C7408015239</t>
  </si>
  <si>
    <t>C72N1001257</t>
  </si>
  <si>
    <t>C92N1000394</t>
  </si>
  <si>
    <t>C80N1000075</t>
  </si>
  <si>
    <t>C4477018605</t>
  </si>
  <si>
    <t>C96N1000773</t>
  </si>
  <si>
    <t>C79N1002325</t>
  </si>
  <si>
    <t>C7554001368</t>
  </si>
  <si>
    <t>C70N1001639</t>
  </si>
  <si>
    <t>C7932011406</t>
  </si>
  <si>
    <t>C7995004474</t>
  </si>
  <si>
    <t>C49N1000646</t>
  </si>
  <si>
    <t>C92N1000315</t>
  </si>
  <si>
    <t>C7984000450</t>
  </si>
  <si>
    <t>C5161014623</t>
  </si>
  <si>
    <t>C79N1006153</t>
  </si>
  <si>
    <t>C5497018732</t>
  </si>
  <si>
    <t>C8216008067</t>
  </si>
  <si>
    <t>C56N1000398</t>
  </si>
  <si>
    <t>C8237016666</t>
  </si>
  <si>
    <t>C45N1000471</t>
  </si>
  <si>
    <t>C82N1000430</t>
  </si>
  <si>
    <t>C4861003258</t>
  </si>
  <si>
    <t>C5644010712</t>
  </si>
  <si>
    <t>C86N1000095</t>
  </si>
  <si>
    <t>C4656002308</t>
  </si>
  <si>
    <t>C4414007412</t>
  </si>
  <si>
    <t>C7982015542</t>
  </si>
  <si>
    <t>C5224010302</t>
  </si>
  <si>
    <t>C89N1000928</t>
  </si>
  <si>
    <t>C4919018303</t>
  </si>
  <si>
    <t>C6451011372</t>
  </si>
  <si>
    <t>C7507005140</t>
  </si>
  <si>
    <t>C51N1000420</t>
  </si>
  <si>
    <t>C56N1000380</t>
  </si>
  <si>
    <t>C86N1000697</t>
  </si>
  <si>
    <t>C52N1000457</t>
  </si>
  <si>
    <t>C8385007275</t>
  </si>
  <si>
    <t>C70N1001099</t>
  </si>
  <si>
    <t>C67N1000351</t>
  </si>
  <si>
    <t>C79N1005972</t>
  </si>
  <si>
    <t>C51N1000621</t>
  </si>
  <si>
    <t>C7960008638</t>
  </si>
  <si>
    <t>C58N1000052</t>
  </si>
  <si>
    <t>C7915007800</t>
  </si>
  <si>
    <t>C80N1000098</t>
  </si>
  <si>
    <t>C5486018180</t>
  </si>
  <si>
    <t>C8976011891</t>
  </si>
  <si>
    <t>C6691012585</t>
  </si>
  <si>
    <t>C5226017954</t>
  </si>
  <si>
    <t>C52N1000599</t>
  </si>
  <si>
    <t>C64N1000587</t>
  </si>
  <si>
    <t>C56N1000848</t>
  </si>
  <si>
    <t>C75N1000002</t>
  </si>
  <si>
    <t>C48N1000049</t>
  </si>
  <si>
    <t>C62N1000381</t>
  </si>
  <si>
    <t>C48N1000226</t>
  </si>
  <si>
    <t>C62N1000196</t>
  </si>
  <si>
    <t>C83N1000325</t>
  </si>
  <si>
    <t>C48N1001347</t>
  </si>
  <si>
    <t>C6494016836</t>
  </si>
  <si>
    <t>C67N1000410</t>
  </si>
  <si>
    <t>C70N1000123</t>
  </si>
  <si>
    <t>C8746009924</t>
  </si>
  <si>
    <t>C45N1000520</t>
  </si>
  <si>
    <t>C79N1006903</t>
  </si>
  <si>
    <t>C75N1002793</t>
  </si>
  <si>
    <t>C79N1007398</t>
  </si>
  <si>
    <t>C75N1002204</t>
  </si>
  <si>
    <t>C70N1001169</t>
  </si>
  <si>
    <t>C92N1000569</t>
  </si>
  <si>
    <t>C8926000493</t>
  </si>
  <si>
    <t>C44N1000336</t>
  </si>
  <si>
    <t>C82N1000019</t>
  </si>
  <si>
    <t>C83N1000249</t>
  </si>
  <si>
    <t>C52N1000574</t>
  </si>
  <si>
    <t>C8412009669</t>
  </si>
  <si>
    <t>C62N1000113</t>
  </si>
  <si>
    <t>C4822018103</t>
  </si>
  <si>
    <t>C9517018401</t>
  </si>
  <si>
    <t>C68N1000742</t>
  </si>
  <si>
    <t>C79N1006830</t>
  </si>
  <si>
    <t>C80N1000410</t>
  </si>
  <si>
    <t>C9681014860</t>
  </si>
  <si>
    <t>C80N1000899</t>
  </si>
  <si>
    <t>C92N1000160</t>
  </si>
  <si>
    <t>C66N1000093</t>
  </si>
  <si>
    <t>C70N1000151</t>
  </si>
  <si>
    <t>C46N1000683</t>
  </si>
  <si>
    <t>C80N1000378</t>
  </si>
  <si>
    <t>C6611007828</t>
  </si>
  <si>
    <t>C75N1002790</t>
  </si>
  <si>
    <t>C49N1000612</t>
  </si>
  <si>
    <t>C6627017181</t>
  </si>
  <si>
    <t>C83N1000768</t>
  </si>
  <si>
    <t>C4964003446</t>
  </si>
  <si>
    <t>C7925016463</t>
  </si>
  <si>
    <t>C82N1000345</t>
  </si>
  <si>
    <t>C48N1000789</t>
  </si>
  <si>
    <t>C66N1000866</t>
  </si>
  <si>
    <t>C64N1000607</t>
  </si>
  <si>
    <t>C75N1000493</t>
  </si>
  <si>
    <t>C64N1000906</t>
  </si>
  <si>
    <t>C6266011451</t>
  </si>
  <si>
    <t>C7956008745</t>
  </si>
  <si>
    <t>C6445005378</t>
  </si>
  <si>
    <t>C46N1000316</t>
  </si>
  <si>
    <t>C9641001934</t>
  </si>
  <si>
    <t>C7509017019</t>
  </si>
  <si>
    <t>C75N1002897</t>
  </si>
  <si>
    <t>C9152017331</t>
  </si>
  <si>
    <t>C52N1000482</t>
  </si>
  <si>
    <t>C48N1000509</t>
  </si>
  <si>
    <t>C62N1000141</t>
  </si>
  <si>
    <t>C6668016078</t>
  </si>
  <si>
    <t>C5618000630</t>
  </si>
  <si>
    <t>C51N1001007</t>
  </si>
  <si>
    <t>C5110011508</t>
  </si>
  <si>
    <t>C79N1004732</t>
  </si>
  <si>
    <t>C79N1004741</t>
  </si>
  <si>
    <t>C92N1000011</t>
  </si>
  <si>
    <t>C75N1001007</t>
  </si>
  <si>
    <t>C79N1000088</t>
  </si>
  <si>
    <t>C92N1000501</t>
  </si>
  <si>
    <t>C96N1000375</t>
  </si>
  <si>
    <t>C8386009437</t>
  </si>
  <si>
    <t>C66N1000405</t>
  </si>
  <si>
    <t>C83N1000251</t>
  </si>
  <si>
    <t>C64N1000069</t>
  </si>
  <si>
    <t>C54N1000079</t>
  </si>
  <si>
    <t>C54N1000578</t>
  </si>
  <si>
    <t>C79N1005378</t>
  </si>
  <si>
    <t>C45N1000505</t>
  </si>
  <si>
    <t>C48N1001042</t>
  </si>
  <si>
    <t>C6479001252</t>
  </si>
  <si>
    <t>C95N1000212</t>
  </si>
  <si>
    <t>C68N1000044</t>
  </si>
  <si>
    <t>C8247011423</t>
  </si>
  <si>
    <t>C6007004130</t>
  </si>
  <si>
    <t>C87N1000395</t>
  </si>
  <si>
    <t>C51N1000353</t>
  </si>
  <si>
    <t>C5406001685</t>
  </si>
  <si>
    <t>C64N1000372</t>
  </si>
  <si>
    <t>C48N1000089</t>
  </si>
  <si>
    <t>C5222015324</t>
  </si>
  <si>
    <t>C70N1001148</t>
  </si>
  <si>
    <t>C54N1000128</t>
  </si>
  <si>
    <t>C86N1000710</t>
  </si>
  <si>
    <t>C5279018942</t>
  </si>
  <si>
    <t>C79N1006234</t>
  </si>
  <si>
    <t>C75N1002507</t>
  </si>
  <si>
    <t>C4422007592</t>
  </si>
  <si>
    <t>C46N1000628</t>
  </si>
  <si>
    <t>C79N1007651</t>
  </si>
  <si>
    <t>C68N1000355</t>
  </si>
  <si>
    <t>C56N1000584</t>
  </si>
  <si>
    <t>C8671013138</t>
  </si>
  <si>
    <t>C7906015068</t>
  </si>
  <si>
    <t>C54N1000036</t>
  </si>
  <si>
    <t>C8422009882</t>
  </si>
  <si>
    <t>C72N1000505</t>
  </si>
  <si>
    <t>C7587014266</t>
  </si>
  <si>
    <t>C49N1000088</t>
  </si>
  <si>
    <t>C92N1000343</t>
  </si>
  <si>
    <t>C89N1001032</t>
  </si>
  <si>
    <t>C70N1000934</t>
  </si>
  <si>
    <t>C56N1000700</t>
  </si>
  <si>
    <t>C46N1000390</t>
  </si>
  <si>
    <t>C79N1001300</t>
  </si>
  <si>
    <t>C52N1000013</t>
  </si>
  <si>
    <t>C49N1000635</t>
  </si>
  <si>
    <t>C79N1004536</t>
  </si>
  <si>
    <t>C5217005146</t>
  </si>
  <si>
    <t>C5652000949</t>
  </si>
  <si>
    <t>C62N1000204</t>
  </si>
  <si>
    <t>C79N1005492</t>
  </si>
  <si>
    <t>C64N1000604</t>
  </si>
  <si>
    <t>C7598016391</t>
  </si>
  <si>
    <t>C68N1001010</t>
  </si>
  <si>
    <t>C75N1001774</t>
  </si>
  <si>
    <t>C79N1005403</t>
  </si>
  <si>
    <t>C62N1000218</t>
  </si>
  <si>
    <t>C79N1007164</t>
  </si>
  <si>
    <t>C95N1000113</t>
  </si>
  <si>
    <t>C5476015917</t>
  </si>
  <si>
    <t>C66N1000785</t>
  </si>
  <si>
    <t>C5236011310</t>
  </si>
  <si>
    <t>C4837017264</t>
  </si>
  <si>
    <t>C82N1000362</t>
  </si>
  <si>
    <t>C79N1006984</t>
  </si>
  <si>
    <t>C9245010268</t>
  </si>
  <si>
    <t>C70N1000322</t>
  </si>
  <si>
    <t>C75N1000385</t>
  </si>
  <si>
    <t>C8341009823</t>
  </si>
  <si>
    <t>C8961012499</t>
  </si>
  <si>
    <t>C64N1001024</t>
  </si>
  <si>
    <t>C48N1000907</t>
  </si>
  <si>
    <t>C79N1007098</t>
  </si>
  <si>
    <t>C4614018817</t>
  </si>
  <si>
    <t>C5176007694</t>
  </si>
  <si>
    <t>C79N1005664</t>
  </si>
  <si>
    <t>C92N1000033</t>
  </si>
  <si>
    <t>C48N1001278</t>
  </si>
  <si>
    <t>C75N1000861</t>
  </si>
  <si>
    <t>C58N1000464</t>
  </si>
  <si>
    <t>C86N1000345</t>
  </si>
  <si>
    <t>C91N1000067</t>
  </si>
  <si>
    <t>C66N1000064</t>
  </si>
  <si>
    <t>C91N1001246</t>
  </si>
  <si>
    <t>C80N1000616</t>
  </si>
  <si>
    <t>C79N1007307</t>
  </si>
  <si>
    <t>C74N1000229</t>
  </si>
  <si>
    <t>C45N1000219</t>
  </si>
  <si>
    <t>C82N1000567</t>
  </si>
  <si>
    <t>C79N1003775</t>
  </si>
  <si>
    <t>C87N1000558</t>
  </si>
  <si>
    <t>C62N1000105</t>
  </si>
  <si>
    <t>C83N1000136</t>
  </si>
  <si>
    <t>C5267005777</t>
  </si>
  <si>
    <t>C79N1002226</t>
  </si>
  <si>
    <t>C48N1001747</t>
  </si>
  <si>
    <t>C45N1000455</t>
  </si>
  <si>
    <t>C4540011457</t>
  </si>
  <si>
    <t>C7951016628</t>
  </si>
  <si>
    <t>C49N1000705</t>
  </si>
  <si>
    <t>C82N1000266</t>
  </si>
  <si>
    <t>C62N1000074</t>
  </si>
  <si>
    <t>C8959004714</t>
  </si>
  <si>
    <t>C79N1000684</t>
  </si>
  <si>
    <t>C74N1000127</t>
  </si>
  <si>
    <t>C74N1000817</t>
  </si>
  <si>
    <t>C48N1000739</t>
  </si>
  <si>
    <t>C58N1000532</t>
  </si>
  <si>
    <t>C7919007638</t>
  </si>
  <si>
    <t>C48N1001300</t>
  </si>
  <si>
    <t>C46N1001042</t>
  </si>
  <si>
    <t>C79N1007822</t>
  </si>
  <si>
    <t>C84N1000211</t>
  </si>
  <si>
    <t>C5634003033</t>
  </si>
  <si>
    <t>C79N1004752</t>
  </si>
  <si>
    <t>C49N1000941</t>
  </si>
  <si>
    <t>C4553001008</t>
  </si>
  <si>
    <t>C52N1000104</t>
  </si>
  <si>
    <t>C8214007943</t>
  </si>
  <si>
    <t>C66N1000447</t>
  </si>
  <si>
    <t>C79N1000995</t>
  </si>
  <si>
    <t>C82N1000147</t>
  </si>
  <si>
    <t>C9169006592</t>
  </si>
  <si>
    <t>C56N1000183</t>
  </si>
  <si>
    <t>C49N1000593</t>
  </si>
  <si>
    <t>C75N1001255</t>
  </si>
  <si>
    <t>C79N1006998</t>
  </si>
  <si>
    <t>C79N1000606</t>
  </si>
  <si>
    <t>C7487001996</t>
  </si>
  <si>
    <t>C96N1000446</t>
  </si>
  <si>
    <t>C48N1000891</t>
  </si>
  <si>
    <t>C44N1000723</t>
  </si>
  <si>
    <t>C44N1000654</t>
  </si>
  <si>
    <t>C95N1000220</t>
  </si>
  <si>
    <t>C5410011729</t>
  </si>
  <si>
    <t>C52N1001290</t>
  </si>
  <si>
    <t>C9564014540</t>
  </si>
  <si>
    <t>C45N1000728</t>
  </si>
  <si>
    <t>C72N1000338</t>
  </si>
  <si>
    <t>C4613004738</t>
  </si>
  <si>
    <t>C67N1000453</t>
  </si>
  <si>
    <t>C5688016297</t>
  </si>
  <si>
    <t>C7992016537</t>
  </si>
  <si>
    <t>C49N1000405</t>
  </si>
  <si>
    <t>C75N1000988</t>
  </si>
  <si>
    <t>C54N1000348</t>
  </si>
  <si>
    <t>C48N1000889</t>
  </si>
  <si>
    <t>C8460015825</t>
  </si>
  <si>
    <t>C91N1000987</t>
  </si>
  <si>
    <t>C8962013881</t>
  </si>
  <si>
    <t>C79N1000401</t>
  </si>
  <si>
    <t>C64N1001070</t>
  </si>
  <si>
    <t>C64N1000125</t>
  </si>
  <si>
    <t>C74N1000336</t>
  </si>
  <si>
    <t>C79N1000701</t>
  </si>
  <si>
    <t>C64N1000151</t>
  </si>
  <si>
    <t>C45N1000752</t>
  </si>
  <si>
    <t>C7529000132</t>
  </si>
  <si>
    <t>C83N1000806</t>
  </si>
  <si>
    <t>C68N1000602</t>
  </si>
  <si>
    <t>C79N1000058</t>
  </si>
  <si>
    <t>C8728008049</t>
  </si>
  <si>
    <t>C44N1000912</t>
  </si>
  <si>
    <t>C5275012170</t>
  </si>
  <si>
    <t>C7032000417</t>
  </si>
  <si>
    <t>C79N1000328</t>
  </si>
  <si>
    <t>C79N1006570</t>
  </si>
  <si>
    <t>C86N1000085</t>
  </si>
  <si>
    <t>C68N1001017</t>
  </si>
  <si>
    <t>C79N1005934</t>
  </si>
  <si>
    <t>C70N1001679</t>
  </si>
  <si>
    <t>C66N1000203</t>
  </si>
  <si>
    <t>C7935008326</t>
  </si>
  <si>
    <t>C4453017051</t>
  </si>
  <si>
    <t>C48N1000772</t>
  </si>
  <si>
    <t>C64N1000579</t>
  </si>
  <si>
    <t>C54N1000180</t>
  </si>
  <si>
    <t>C79N1005950</t>
  </si>
  <si>
    <t>C79N1001476</t>
  </si>
  <si>
    <t>C68N1000318</t>
  </si>
  <si>
    <t>C46N1000940</t>
  </si>
  <si>
    <t>C6035012694</t>
  </si>
  <si>
    <t>C49N1000950</t>
  </si>
  <si>
    <t>C6631004786</t>
  </si>
  <si>
    <t>C79N1005239</t>
  </si>
  <si>
    <t>C94N1000366</t>
  </si>
  <si>
    <t>C79N1007714</t>
  </si>
  <si>
    <t>C86N1000583</t>
  </si>
  <si>
    <t>C8222001097</t>
  </si>
  <si>
    <t>C7530018672</t>
  </si>
  <si>
    <t>C7901015665</t>
  </si>
  <si>
    <t>C52N1001225</t>
  </si>
  <si>
    <t>C8042009264</t>
  </si>
  <si>
    <t>C44N1001053</t>
  </si>
  <si>
    <t>C9149009018</t>
  </si>
  <si>
    <t>C51N1000980</t>
  </si>
  <si>
    <t>C6606002006</t>
  </si>
  <si>
    <t>C62N1000320</t>
  </si>
  <si>
    <t>C48N1000041</t>
  </si>
  <si>
    <t>C94N1000198</t>
  </si>
  <si>
    <t>C87N1000781</t>
  </si>
  <si>
    <t>C79N1007661</t>
  </si>
  <si>
    <t>C8225006767</t>
  </si>
  <si>
    <t>C49N1000667</t>
  </si>
  <si>
    <t>C6642006891</t>
  </si>
  <si>
    <t>C8284007098</t>
  </si>
  <si>
    <t>C8243006553</t>
  </si>
  <si>
    <t>C7586018487</t>
  </si>
  <si>
    <t>C46N1000698</t>
  </si>
  <si>
    <t>C58N1000301</t>
  </si>
  <si>
    <t>C84N1000488</t>
  </si>
  <si>
    <t>C79N1007381</t>
  </si>
  <si>
    <t>C51N1000015</t>
  </si>
  <si>
    <t>C68N1000383</t>
  </si>
  <si>
    <t>C79N1000180</t>
  </si>
  <si>
    <t>C79N1005798</t>
  </si>
  <si>
    <t>C75N1002492</t>
  </si>
  <si>
    <t>C44N1000708</t>
  </si>
  <si>
    <t>C7000002844</t>
  </si>
  <si>
    <t>C68N1000199</t>
  </si>
  <si>
    <t>C54N1000075</t>
  </si>
  <si>
    <t>C64N1000241</t>
  </si>
  <si>
    <t>C54N1000822</t>
  </si>
  <si>
    <t>C7542017698</t>
  </si>
  <si>
    <t>C4498011723</t>
  </si>
  <si>
    <t>C8788016922</t>
  </si>
  <si>
    <t>C49N1000521</t>
  </si>
  <si>
    <t>C9258001355</t>
  </si>
  <si>
    <t>C79N1001320</t>
  </si>
  <si>
    <t>C64N1000554</t>
  </si>
  <si>
    <t>C54N1000296</t>
  </si>
  <si>
    <t>C54N1000495</t>
  </si>
  <si>
    <t>C51N1001199</t>
  </si>
  <si>
    <t>C91N1000358</t>
  </si>
  <si>
    <t>C44N1000088</t>
  </si>
  <si>
    <t>C79N1001005</t>
  </si>
  <si>
    <t>C49N1001207</t>
  </si>
  <si>
    <t>C8602013319</t>
  </si>
  <si>
    <t>C67N1000182</t>
  </si>
  <si>
    <t>C83N1000201</t>
  </si>
  <si>
    <t>C8089007552</t>
  </si>
  <si>
    <t>C48N1000348</t>
  </si>
  <si>
    <t>C7995001819</t>
  </si>
  <si>
    <t>C75N1001248</t>
  </si>
  <si>
    <t>C74N1000194</t>
  </si>
  <si>
    <t>C87N1001091</t>
  </si>
  <si>
    <t>C86N1000770</t>
  </si>
  <si>
    <t>C79N1006618</t>
  </si>
  <si>
    <t>C80N1000036</t>
  </si>
  <si>
    <t>C46N1000021</t>
  </si>
  <si>
    <t>C86N1000394</t>
  </si>
  <si>
    <t>C64N1001031</t>
  </si>
  <si>
    <t>C75N1002083</t>
  </si>
  <si>
    <t>C86N1000765</t>
  </si>
  <si>
    <t>C83N1000018</t>
  </si>
  <si>
    <t>C75N1000913</t>
  </si>
  <si>
    <t>C48N1001142</t>
  </si>
  <si>
    <t>C75N1002933</t>
  </si>
  <si>
    <t>C66N1000448</t>
  </si>
  <si>
    <t>C96N1000289</t>
  </si>
  <si>
    <t>C56N1000732</t>
  </si>
  <si>
    <t>C9128005157</t>
  </si>
  <si>
    <t>C79N1000096</t>
  </si>
  <si>
    <t>C66N1000202</t>
  </si>
  <si>
    <t>C72N1000852</t>
  </si>
  <si>
    <t>C46N1001143</t>
  </si>
  <si>
    <t>C45N1000281</t>
  </si>
  <si>
    <t>C6203017667</t>
  </si>
  <si>
    <t>C49N1000135</t>
  </si>
  <si>
    <t>C4913002207</t>
  </si>
  <si>
    <t>C51N1000401</t>
  </si>
  <si>
    <t>C70N1001246</t>
  </si>
  <si>
    <t>C79N1001771</t>
  </si>
  <si>
    <t>C92N1000170</t>
  </si>
  <si>
    <t>C49N1000598</t>
  </si>
  <si>
    <t>C68N1000303</t>
  </si>
  <si>
    <t>C49N1000054</t>
  </si>
  <si>
    <t>C8792016797</t>
  </si>
  <si>
    <t>C4487010157</t>
  </si>
  <si>
    <t>C72N1000368</t>
  </si>
  <si>
    <t>C7563000130</t>
  </si>
  <si>
    <t>C54N1000346</t>
  </si>
  <si>
    <t>C87N1000484</t>
  </si>
  <si>
    <t>C52N1000007</t>
  </si>
  <si>
    <t>C5604007878</t>
  </si>
  <si>
    <t>C9176004065</t>
  </si>
  <si>
    <t>C4462010468</t>
  </si>
  <si>
    <t>C6632014740</t>
  </si>
  <si>
    <t>C6684006430</t>
  </si>
  <si>
    <t>C5171018769</t>
  </si>
  <si>
    <t>C79N1001499</t>
  </si>
  <si>
    <t>C48N1000241</t>
  </si>
  <si>
    <t>C58N1000377</t>
  </si>
  <si>
    <t>C79N1005368</t>
  </si>
  <si>
    <t>C46N1000512</t>
  </si>
  <si>
    <t>C70N1001391</t>
  </si>
  <si>
    <t>C48N1000501</t>
  </si>
  <si>
    <t>C79N1000452</t>
  </si>
  <si>
    <t>C6861007180</t>
  </si>
  <si>
    <t>C52N1001067</t>
  </si>
  <si>
    <t>C46N1000674</t>
  </si>
  <si>
    <t>C79N1001045</t>
  </si>
  <si>
    <t>C7018019564</t>
  </si>
  <si>
    <t>C72N1000796</t>
  </si>
  <si>
    <t>C79N1006993</t>
  </si>
  <si>
    <t>C44N1000770</t>
  </si>
  <si>
    <t>C80N1000505</t>
  </si>
  <si>
    <t>C70N1001145</t>
  </si>
  <si>
    <t>C75N1000271</t>
  </si>
  <si>
    <t>C5601005527</t>
  </si>
  <si>
    <t>C86N1000153</t>
  </si>
  <si>
    <t>C7588018876</t>
  </si>
  <si>
    <t>C9244015685</t>
  </si>
  <si>
    <t>C66N1000577</t>
  </si>
  <si>
    <t>C56N1000722</t>
  </si>
  <si>
    <t>C94N1000451</t>
  </si>
  <si>
    <t>C56N1000484</t>
  </si>
  <si>
    <t>C7967006727</t>
  </si>
  <si>
    <t>C4513003622</t>
  </si>
  <si>
    <t>C89N1000860</t>
  </si>
  <si>
    <t>C44N1000944</t>
  </si>
  <si>
    <t>C84N1000170</t>
  </si>
  <si>
    <t>C94N1000464</t>
  </si>
  <si>
    <t>C74N1000745</t>
  </si>
  <si>
    <t>C6491009151</t>
  </si>
  <si>
    <t>C79N1004966</t>
  </si>
  <si>
    <t>C79N1005899</t>
  </si>
  <si>
    <t>C87N1000486</t>
  </si>
  <si>
    <t>C8949012356</t>
  </si>
  <si>
    <t>C5183009117</t>
  </si>
  <si>
    <t>C6666002838</t>
  </si>
  <si>
    <t>C89N1000056</t>
  </si>
  <si>
    <t>C72N1000784</t>
  </si>
  <si>
    <t>C9141008657</t>
  </si>
  <si>
    <t>C7523014646</t>
  </si>
  <si>
    <t>C79N1001473</t>
  </si>
  <si>
    <t>C51N1000433</t>
  </si>
  <si>
    <t>C6406009525</t>
  </si>
  <si>
    <t>C45N1000612</t>
  </si>
  <si>
    <t>C6651016288</t>
  </si>
  <si>
    <t>C8986018441</t>
  </si>
  <si>
    <t>C79N1007449</t>
  </si>
  <si>
    <t>C44N1000575</t>
  </si>
  <si>
    <t>C52N1000621</t>
  </si>
  <si>
    <t>C6297012080</t>
  </si>
  <si>
    <t>C46N1000265</t>
  </si>
  <si>
    <t>C45N1000641</t>
  </si>
  <si>
    <t>C45N1000479</t>
  </si>
  <si>
    <t>C68N1000899</t>
  </si>
  <si>
    <t>C79N1007094</t>
  </si>
  <si>
    <t>C8776008038</t>
  </si>
  <si>
    <t>C60N1000139</t>
  </si>
  <si>
    <t>C7977018069</t>
  </si>
  <si>
    <t>C70N1000152</t>
  </si>
  <si>
    <t>C64N1000682</t>
  </si>
  <si>
    <t>C89N1000597</t>
  </si>
  <si>
    <t>C68N1000433</t>
  </si>
  <si>
    <t>C91N1000315</t>
  </si>
  <si>
    <t>C79N1005681</t>
  </si>
  <si>
    <t>C75N1000137</t>
  </si>
  <si>
    <t>C54N1000001</t>
  </si>
  <si>
    <t>C6496005257</t>
  </si>
  <si>
    <t>C46N1001022</t>
  </si>
  <si>
    <t>C5104001228</t>
  </si>
  <si>
    <t>C7581002326</t>
  </si>
  <si>
    <t>C5177000319</t>
  </si>
  <si>
    <t>C60N1000512</t>
  </si>
  <si>
    <t>C79N1000715</t>
  </si>
  <si>
    <t>C79N1004580</t>
  </si>
  <si>
    <t>C92N1000280</t>
  </si>
  <si>
    <t>C48N1001439</t>
  </si>
  <si>
    <t>C45N1000352</t>
  </si>
  <si>
    <t>C58N1000076</t>
  </si>
  <si>
    <t>C75N1000599</t>
  </si>
  <si>
    <t>C8633018999</t>
  </si>
  <si>
    <t>C62N1000267</t>
  </si>
  <si>
    <t>C44N1000875</t>
  </si>
  <si>
    <t>C44N1000163</t>
  </si>
  <si>
    <t>C94N1000018</t>
  </si>
  <si>
    <t>C92N1000135</t>
  </si>
  <si>
    <t>C66N1000535</t>
  </si>
  <si>
    <t>C7228018186</t>
  </si>
  <si>
    <t>C8216007436</t>
  </si>
  <si>
    <t>C60N1000273</t>
  </si>
  <si>
    <t>C86N1000238</t>
  </si>
  <si>
    <t>C82N1000435</t>
  </si>
  <si>
    <t>C8755011765</t>
  </si>
  <si>
    <t>C45N1000121</t>
  </si>
  <si>
    <t>C48N1000278</t>
  </si>
  <si>
    <t>C66N1000177</t>
  </si>
  <si>
    <t>C6459005203</t>
  </si>
  <si>
    <t>C70N1000797</t>
  </si>
  <si>
    <t>C79N1003989</t>
  </si>
  <si>
    <t>C89N1000174</t>
  </si>
  <si>
    <t>C75N1001113</t>
  </si>
  <si>
    <t>C49N1000032</t>
  </si>
  <si>
    <t>C70N1000140</t>
  </si>
  <si>
    <t>C60N1000476</t>
  </si>
  <si>
    <t>C75N1000357</t>
  </si>
  <si>
    <t>C56N1000065</t>
  </si>
  <si>
    <t>C95N1000231</t>
  </si>
  <si>
    <t>C83N1000013</t>
  </si>
  <si>
    <t>C70N1000789</t>
  </si>
  <si>
    <t>C5264002009</t>
  </si>
  <si>
    <t>C79N1004805</t>
  </si>
  <si>
    <t>C7024019036</t>
  </si>
  <si>
    <t>C66N1000026</t>
  </si>
  <si>
    <t>C89N1000642</t>
  </si>
  <si>
    <t>C9198010144</t>
  </si>
  <si>
    <t>C56N1000227</t>
  </si>
  <si>
    <t>C83N1000086</t>
  </si>
  <si>
    <t>C74N1000106</t>
  </si>
  <si>
    <t>C75N1001554</t>
  </si>
  <si>
    <t>C6254010153</t>
  </si>
  <si>
    <t>C56N1000594</t>
  </si>
  <si>
    <t>C48N1000849</t>
  </si>
  <si>
    <t>C75N1000173</t>
  </si>
  <si>
    <t>C67N1000487</t>
  </si>
  <si>
    <t>C84N1000591</t>
  </si>
  <si>
    <t>C86N1000374</t>
  </si>
  <si>
    <t>C5492018243</t>
  </si>
  <si>
    <t>C79N1006232</t>
  </si>
  <si>
    <t>C70N1000364</t>
  </si>
  <si>
    <t>C82N1000446</t>
  </si>
  <si>
    <t>C4870002079</t>
  </si>
  <si>
    <t>C51N1000970</t>
  </si>
  <si>
    <t>C56N1000978</t>
  </si>
  <si>
    <t>C75N1000163</t>
  </si>
  <si>
    <t>C4651003336</t>
  </si>
  <si>
    <t>C84N1000128</t>
  </si>
  <si>
    <t>C83N1000450</t>
  </si>
  <si>
    <t>C70N1001216</t>
  </si>
  <si>
    <t>C5401011301</t>
  </si>
  <si>
    <t>C7917014915</t>
  </si>
  <si>
    <t>C52N1000731</t>
  </si>
  <si>
    <t>C79N1005653</t>
  </si>
  <si>
    <t>C82N1000688</t>
  </si>
  <si>
    <t>C72N1000897</t>
  </si>
  <si>
    <t>C5180015571</t>
  </si>
  <si>
    <t>C8236012061</t>
  </si>
  <si>
    <t>C72N1001171</t>
  </si>
  <si>
    <t>C52N1000611</t>
  </si>
  <si>
    <t>C49N1000327</t>
  </si>
  <si>
    <t>C44N1000649</t>
  </si>
  <si>
    <t>C60N1000602</t>
  </si>
  <si>
    <t>C66N1000189</t>
  </si>
  <si>
    <t>C83N1000035</t>
  </si>
  <si>
    <t>C45N1000005</t>
  </si>
  <si>
    <t>C80N1000821</t>
  </si>
  <si>
    <t>C52N1000184</t>
  </si>
  <si>
    <t>C60N1000116</t>
  </si>
  <si>
    <t>C86N1000487</t>
  </si>
  <si>
    <t>C45N1000774</t>
  </si>
  <si>
    <t>C48N1001731</t>
  </si>
  <si>
    <t>C8024018152</t>
  </si>
  <si>
    <t>C5434009496</t>
  </si>
  <si>
    <t>C80N1000223</t>
  </si>
  <si>
    <t>C64N1000439</t>
  </si>
  <si>
    <t>C46N1000477</t>
  </si>
  <si>
    <t>C83N1000421</t>
  </si>
  <si>
    <t>C5294002035</t>
  </si>
  <si>
    <t>C70N1000177</t>
  </si>
  <si>
    <t>C75N1000640</t>
  </si>
  <si>
    <t>C5493017646</t>
  </si>
  <si>
    <t>C67N1000283</t>
  </si>
  <si>
    <t>C87N1000357</t>
  </si>
  <si>
    <t>C52N1001131</t>
  </si>
  <si>
    <t>C70N1001100</t>
  </si>
  <si>
    <t>C46N1000789</t>
  </si>
  <si>
    <t>C79N1004692</t>
  </si>
  <si>
    <t>C92N1000743</t>
  </si>
  <si>
    <t>C79N1000704</t>
  </si>
  <si>
    <t>C49N1000759</t>
  </si>
  <si>
    <t>C75N1002295</t>
  </si>
  <si>
    <t>C91N1000249</t>
  </si>
  <si>
    <t>C83N1000062</t>
  </si>
  <si>
    <t>C9176007940</t>
  </si>
  <si>
    <t>C56N1000742</t>
  </si>
  <si>
    <t>C87N1000384</t>
  </si>
  <si>
    <t>C4469012400</t>
  </si>
  <si>
    <t>C64N1000421</t>
  </si>
  <si>
    <t>C70N1001274</t>
  </si>
  <si>
    <t>C46N1000540</t>
  </si>
  <si>
    <t>C8714010988</t>
  </si>
  <si>
    <t>C9281002588</t>
  </si>
  <si>
    <t>C44N1000111</t>
  </si>
  <si>
    <t>C46N2001153</t>
  </si>
  <si>
    <t>C4800006048</t>
  </si>
  <si>
    <t>C86N1000680</t>
  </si>
  <si>
    <t>C46N1000270</t>
  </si>
  <si>
    <t>C9516014902</t>
  </si>
  <si>
    <t>C64N1000979</t>
  </si>
  <si>
    <t>C48N1001810</t>
  </si>
  <si>
    <t>C92N1000483</t>
  </si>
  <si>
    <t>C75N1000488</t>
  </si>
  <si>
    <t>C70N1001478</t>
  </si>
  <si>
    <t>C6897008594</t>
  </si>
  <si>
    <t>C94N1000247</t>
  </si>
  <si>
    <t>C46N1001081</t>
  </si>
  <si>
    <t>C79N1005303</t>
  </si>
  <si>
    <t>C64N1000561</t>
  </si>
  <si>
    <t>C89N1000472</t>
  </si>
  <si>
    <t>C6440017914</t>
  </si>
  <si>
    <t>C46N1000771</t>
  </si>
  <si>
    <t>C96N1000492</t>
  </si>
  <si>
    <t>C51N1000867</t>
  </si>
  <si>
    <t>C8035007252</t>
  </si>
  <si>
    <t>C46N1000341</t>
  </si>
  <si>
    <t>C48N1001014</t>
  </si>
  <si>
    <t>C72N1000786</t>
  </si>
  <si>
    <t>C84N1000319</t>
  </si>
  <si>
    <t>C46N1000571</t>
  </si>
  <si>
    <t>C9634011829</t>
  </si>
  <si>
    <t>C51N1000953</t>
  </si>
  <si>
    <t>C72N1000475</t>
  </si>
  <si>
    <t>C7087018571</t>
  </si>
  <si>
    <t>C67N1000417</t>
  </si>
  <si>
    <t>C92N1000350</t>
  </si>
  <si>
    <t>C54N1000759</t>
  </si>
  <si>
    <t>C48N1001450</t>
  </si>
  <si>
    <t>C82N1000303</t>
  </si>
  <si>
    <t>C75N1001652</t>
  </si>
  <si>
    <t>C51N1000499</t>
  </si>
  <si>
    <t>C49N1000252</t>
  </si>
  <si>
    <t>C45N1000465</t>
  </si>
  <si>
    <t>C70N1001283</t>
  </si>
  <si>
    <t>C70N1000134</t>
  </si>
  <si>
    <t>C64N1000275</t>
  </si>
  <si>
    <t>C86N1000287</t>
  </si>
  <si>
    <t>C72N1000684</t>
  </si>
  <si>
    <t>C68N1000338</t>
  </si>
  <si>
    <t>C44N1000270</t>
  </si>
  <si>
    <t>C60N1000276</t>
  </si>
  <si>
    <t>C6698015644</t>
  </si>
  <si>
    <t>C79N1001310</t>
  </si>
  <si>
    <t>C4884008872</t>
  </si>
  <si>
    <t>C46N1000616</t>
  </si>
  <si>
    <t>C8961012317</t>
  </si>
  <si>
    <t>C45N1000416</t>
  </si>
  <si>
    <t>C8295008167</t>
  </si>
  <si>
    <t>C80N1000115</t>
  </si>
  <si>
    <t>C7944016848</t>
  </si>
  <si>
    <t>C74N1000090</t>
  </si>
  <si>
    <t>C66N1001003</t>
  </si>
  <si>
    <t>C80N1000314</t>
  </si>
  <si>
    <t>C9208014047</t>
  </si>
  <si>
    <t>C82N1000623</t>
  </si>
  <si>
    <t>C92N1000191</t>
  </si>
  <si>
    <t>C79N1001175</t>
  </si>
  <si>
    <t>C45N1000777</t>
  </si>
  <si>
    <t>C8718005659</t>
  </si>
  <si>
    <t>C79N1004704</t>
  </si>
  <si>
    <t>C49N1000839</t>
  </si>
  <si>
    <t>C7944016418</t>
  </si>
  <si>
    <t>C74N1000752</t>
  </si>
  <si>
    <t>C56N1000358</t>
  </si>
  <si>
    <t>C68N1000201</t>
  </si>
  <si>
    <t>C5171018268</t>
  </si>
  <si>
    <t>C5876002769</t>
  </si>
  <si>
    <t>C79N1005792</t>
  </si>
  <si>
    <t>C4623001118</t>
  </si>
  <si>
    <t>C56N1000098</t>
  </si>
  <si>
    <t>C89N1000672</t>
  </si>
  <si>
    <t>C79N1005656</t>
  </si>
  <si>
    <t>C51N1000382</t>
  </si>
  <si>
    <t>C8760003065</t>
  </si>
  <si>
    <t>C6406004301</t>
  </si>
  <si>
    <t>C75N1000998</t>
  </si>
  <si>
    <t>C91N1000265</t>
  </si>
  <si>
    <t>C8765009462</t>
  </si>
  <si>
    <t>C79N1001193</t>
  </si>
  <si>
    <t>C74N1000480</t>
  </si>
  <si>
    <t>C6685007528</t>
  </si>
  <si>
    <t>C60N1000521</t>
  </si>
  <si>
    <t>C79N1005019</t>
  </si>
  <si>
    <t>C56N1000138</t>
  </si>
  <si>
    <t>C89N1000570</t>
  </si>
  <si>
    <t>C48N1001090</t>
  </si>
  <si>
    <t>C49N1000089</t>
  </si>
  <si>
    <t>C49N1000283</t>
  </si>
  <si>
    <t>C51N1000404</t>
  </si>
  <si>
    <t>C8925017438</t>
  </si>
  <si>
    <t>C83N1000243</t>
  </si>
  <si>
    <t>C60N1000461</t>
  </si>
  <si>
    <t>C51N1000056</t>
  </si>
  <si>
    <t>C79N1003368</t>
  </si>
  <si>
    <t>C75N1002517</t>
  </si>
  <si>
    <t>C64N1000982</t>
  </si>
  <si>
    <t>C44N1000826</t>
  </si>
  <si>
    <t>C7538015492</t>
  </si>
  <si>
    <t>C72N1000059</t>
  </si>
  <si>
    <t>C54N1000120</t>
  </si>
  <si>
    <t>C91N1000277</t>
  </si>
  <si>
    <t>C95N1000469</t>
  </si>
  <si>
    <t>C75N1002782</t>
  </si>
  <si>
    <t>C79N1003336</t>
  </si>
  <si>
    <t>C67N1000018</t>
  </si>
  <si>
    <t>C72N1001153</t>
  </si>
  <si>
    <t>C79N1006695</t>
  </si>
  <si>
    <t>C9218017098</t>
  </si>
  <si>
    <t>C62N1000269</t>
  </si>
  <si>
    <t>C51N1000411</t>
  </si>
  <si>
    <t>C87N1000711</t>
  </si>
  <si>
    <t>C49N1000102</t>
  </si>
  <si>
    <t>C52N1000247</t>
  </si>
  <si>
    <t>C48N1001126</t>
  </si>
  <si>
    <t>C79N1000106</t>
  </si>
  <si>
    <t>C72N1000203</t>
  </si>
  <si>
    <t>C7902002827</t>
  </si>
  <si>
    <t>C62N1000081</t>
  </si>
  <si>
    <t>C66N1000772</t>
  </si>
  <si>
    <t>C44N1000536</t>
  </si>
  <si>
    <t>C79N1004094</t>
  </si>
  <si>
    <t>C64N1000158</t>
  </si>
  <si>
    <t>C46N1000487</t>
  </si>
  <si>
    <t>C79N1003645</t>
  </si>
  <si>
    <t>C4620000719</t>
  </si>
  <si>
    <t>C48N1000448</t>
  </si>
  <si>
    <t>C70N1001206</t>
  </si>
  <si>
    <t>C64N1000122</t>
  </si>
  <si>
    <t>C48N1000047</t>
  </si>
  <si>
    <t>C7216018859</t>
  </si>
  <si>
    <t>C79N1004071</t>
  </si>
  <si>
    <t>C75N1001481</t>
  </si>
  <si>
    <t>C51N1000467</t>
  </si>
  <si>
    <t>C75N1000742</t>
  </si>
  <si>
    <t>C4967013592</t>
  </si>
  <si>
    <t>C6664015639</t>
  </si>
  <si>
    <t>C68N1000284</t>
  </si>
  <si>
    <t>C51N1000514</t>
  </si>
  <si>
    <t>C49N1000706</t>
  </si>
  <si>
    <t>C6250018324</t>
  </si>
  <si>
    <t>C67N1000464</t>
  </si>
  <si>
    <t>C68N1000222</t>
  </si>
  <si>
    <t>C89N1001014</t>
  </si>
  <si>
    <t>C54N1000518</t>
  </si>
  <si>
    <t>C68N1000119</t>
  </si>
  <si>
    <t>C82N1000692</t>
  </si>
  <si>
    <t>C49N1000825</t>
  </si>
  <si>
    <t>C83N1000145</t>
  </si>
  <si>
    <t>C62N1000477</t>
  </si>
  <si>
    <t>C89N1000971</t>
  </si>
  <si>
    <t>C8005012326</t>
  </si>
  <si>
    <t>C91N1001049</t>
  </si>
  <si>
    <t>C83N1000185</t>
  </si>
  <si>
    <t>C66N1001049</t>
  </si>
  <si>
    <t>C72N1001155</t>
  </si>
  <si>
    <t>C84N1000531</t>
  </si>
  <si>
    <t>C83N1000017</t>
  </si>
  <si>
    <t>C5669008739</t>
  </si>
  <si>
    <t>C6657000367</t>
  </si>
  <si>
    <t>C91N1000488</t>
  </si>
  <si>
    <t>C44N1000856</t>
  </si>
  <si>
    <t>C80N1000264</t>
  </si>
  <si>
    <t>C48N1000242</t>
  </si>
  <si>
    <t>C7556002158</t>
  </si>
  <si>
    <t>C51N1001105</t>
  </si>
  <si>
    <t>C86N1000094</t>
  </si>
  <si>
    <t>C49N1001176</t>
  </si>
  <si>
    <t>C5119012178</t>
  </si>
  <si>
    <t>C95N1000186</t>
  </si>
  <si>
    <t>C5298005362</t>
  </si>
  <si>
    <t>C84N1000230</t>
  </si>
  <si>
    <t>C79N1005412</t>
  </si>
  <si>
    <t>C7047017978</t>
  </si>
  <si>
    <t>C80N1000341</t>
  </si>
  <si>
    <t>C74N1000877</t>
  </si>
  <si>
    <t>C6441005422</t>
  </si>
  <si>
    <t>C52N1000745</t>
  </si>
  <si>
    <t>C75N1001601</t>
  </si>
  <si>
    <t>C80N1000113</t>
  </si>
  <si>
    <t>C60N1000550</t>
  </si>
  <si>
    <t>C83N1000646</t>
  </si>
  <si>
    <t>C79N1005266</t>
  </si>
  <si>
    <t>C74N1000413</t>
  </si>
  <si>
    <t>C86N1000441</t>
  </si>
  <si>
    <t>C79N1001237</t>
  </si>
  <si>
    <t>C84N1000247</t>
  </si>
  <si>
    <t>C6673008818</t>
  </si>
  <si>
    <t>C64N1000696</t>
  </si>
  <si>
    <t>C70N1001577</t>
  </si>
  <si>
    <t>C9235010693</t>
  </si>
  <si>
    <t>C54N1000575</t>
  </si>
  <si>
    <t>C6882016509</t>
  </si>
  <si>
    <t>C8336013448</t>
  </si>
  <si>
    <t>C5680017200</t>
  </si>
  <si>
    <t>C51N1000920</t>
  </si>
  <si>
    <t>C8302005894</t>
  </si>
  <si>
    <t>C87N1000150</t>
  </si>
  <si>
    <t>C79N1001912</t>
  </si>
  <si>
    <t>C74N1000913</t>
  </si>
  <si>
    <t>C56N1000139</t>
  </si>
  <si>
    <t>C9103017436</t>
  </si>
  <si>
    <t>C7960016956</t>
  </si>
  <si>
    <t>C79N1006455</t>
  </si>
  <si>
    <t>C8011016820</t>
  </si>
  <si>
    <t>C84N1000181</t>
  </si>
  <si>
    <t>C9245009370</t>
  </si>
  <si>
    <t>C48N1000649</t>
  </si>
  <si>
    <t>C4473005502</t>
  </si>
  <si>
    <t>C51N1000123</t>
  </si>
  <si>
    <t>C6663012398</t>
  </si>
  <si>
    <t>C48N1001384</t>
  </si>
  <si>
    <t>C48N1001688</t>
  </si>
  <si>
    <t>C79N1002143</t>
  </si>
  <si>
    <t>C7006012459</t>
  </si>
  <si>
    <t>C79N1000465</t>
  </si>
  <si>
    <t>C82N1000339</t>
  </si>
  <si>
    <t>C68N1000496</t>
  </si>
  <si>
    <t>C66N1001167</t>
  </si>
  <si>
    <t>C75N1001311</t>
  </si>
  <si>
    <t>C7993019199</t>
  </si>
  <si>
    <t>C91N1000895</t>
  </si>
  <si>
    <t>C7522017079</t>
  </si>
  <si>
    <t>C48N1000886</t>
  </si>
  <si>
    <t>C79N1001409</t>
  </si>
  <si>
    <t>C6872017403</t>
  </si>
  <si>
    <t>C48N1000142</t>
  </si>
  <si>
    <t>C64N1000775</t>
  </si>
  <si>
    <t>C46N1000106</t>
  </si>
  <si>
    <t>C80N1000274</t>
  </si>
  <si>
    <t>C94N1000466</t>
  </si>
  <si>
    <t>C51N1001136</t>
  </si>
  <si>
    <t>C5252001558</t>
  </si>
  <si>
    <t>C79N1003741</t>
  </si>
  <si>
    <t>C8080016480</t>
  </si>
  <si>
    <t>C64N1000228</t>
  </si>
  <si>
    <t>C91N1000368</t>
  </si>
  <si>
    <t>C83N1000146</t>
  </si>
  <si>
    <t>C48N1001171</t>
  </si>
  <si>
    <t>C8070008137</t>
  </si>
  <si>
    <t>C64N1001104</t>
  </si>
  <si>
    <t>C75N1001061</t>
  </si>
  <si>
    <t>C6648014972</t>
  </si>
  <si>
    <t>C48N1000545</t>
  </si>
  <si>
    <t>C8343009683</t>
  </si>
  <si>
    <t>C96N1000328</t>
  </si>
  <si>
    <t>C44N1000719</t>
  </si>
  <si>
    <t>C6615016851</t>
  </si>
  <si>
    <t>C54N1000362</t>
  </si>
  <si>
    <t>C7904013157</t>
  </si>
  <si>
    <t>C52N1000136</t>
  </si>
  <si>
    <t>C79N1003555</t>
  </si>
  <si>
    <t>C75N1001151</t>
  </si>
  <si>
    <t>C54N1000838</t>
  </si>
  <si>
    <t>C84N1000585</t>
  </si>
  <si>
    <t>C84N1000369</t>
  </si>
  <si>
    <t>C5136014805</t>
  </si>
  <si>
    <t>C56N1000805</t>
  </si>
  <si>
    <t>C8945006621</t>
  </si>
  <si>
    <t>C70N1001154</t>
  </si>
  <si>
    <t>C46N1000717</t>
  </si>
  <si>
    <t>C8760001003</t>
  </si>
  <si>
    <t>C62N1000525</t>
  </si>
  <si>
    <t>C48N1000419</t>
  </si>
  <si>
    <t>C79N1004505</t>
  </si>
  <si>
    <t>C75N1001866</t>
  </si>
  <si>
    <t>C46N1000644</t>
  </si>
  <si>
    <t>C86N1000495</t>
  </si>
  <si>
    <t>C79N1007609</t>
  </si>
  <si>
    <t>C7418019554</t>
  </si>
  <si>
    <t>C70N1001294</t>
  </si>
  <si>
    <t>C5664006189</t>
  </si>
  <si>
    <t>C46N1000655</t>
  </si>
  <si>
    <t>C52N1000643</t>
  </si>
  <si>
    <t>C51N1001240</t>
  </si>
  <si>
    <t>C79N1000048</t>
  </si>
  <si>
    <t>C6712003573</t>
  </si>
  <si>
    <t>C56N1000862</t>
  </si>
  <si>
    <t>C56N1000514</t>
  </si>
  <si>
    <t>C5259006161</t>
  </si>
  <si>
    <t>C48N1000372</t>
  </si>
  <si>
    <t>C79N1007611</t>
  </si>
  <si>
    <t>C83N1000181</t>
  </si>
  <si>
    <t>C68N1000907</t>
  </si>
  <si>
    <t>C8649019393</t>
  </si>
  <si>
    <t>C91N1000192</t>
  </si>
  <si>
    <t>C54N1000568</t>
  </si>
  <si>
    <t>C92N1000643</t>
  </si>
  <si>
    <t>C62N1000421</t>
  </si>
  <si>
    <t>C64N1000917</t>
  </si>
  <si>
    <t>C79N1006015</t>
  </si>
  <si>
    <t>C7423012915</t>
  </si>
  <si>
    <t>C83N1000874</t>
  </si>
  <si>
    <t>C72N1000716</t>
  </si>
  <si>
    <t>C60N1000373</t>
  </si>
  <si>
    <t>C46N1000449</t>
  </si>
  <si>
    <t>C5602016893</t>
  </si>
  <si>
    <t>C58N1000006</t>
  </si>
  <si>
    <t>C46N1000531</t>
  </si>
  <si>
    <t>C92N1000556</t>
  </si>
  <si>
    <t>C84N1000213</t>
  </si>
  <si>
    <t>C79N1001292</t>
  </si>
  <si>
    <t>C6220010266</t>
  </si>
  <si>
    <t>C49N1000602</t>
  </si>
  <si>
    <t>C6459005334</t>
  </si>
  <si>
    <t>C51N1000400</t>
  </si>
  <si>
    <t>C94N1000083</t>
  </si>
  <si>
    <t>C6667013118</t>
  </si>
  <si>
    <t>C96N1000511</t>
  </si>
  <si>
    <t>C70N1001312</t>
  </si>
  <si>
    <t>C6472004342</t>
  </si>
  <si>
    <t>C7552017347</t>
  </si>
  <si>
    <t>C75N1001617</t>
  </si>
  <si>
    <t>C79N1005716</t>
  </si>
  <si>
    <t>C64N1000959</t>
  </si>
  <si>
    <t>C79N1005908</t>
  </si>
  <si>
    <t>C79N1005924</t>
  </si>
  <si>
    <t>C83N1000515</t>
  </si>
  <si>
    <t>C8461014014</t>
  </si>
  <si>
    <t>C75N1000508</t>
  </si>
  <si>
    <t>C64N1000363</t>
  </si>
  <si>
    <t>C9183017934</t>
  </si>
  <si>
    <t>C79N1000290</t>
  </si>
  <si>
    <t>C7913018772</t>
  </si>
  <si>
    <t>C66N1000508</t>
  </si>
  <si>
    <t>C86N1000389</t>
  </si>
  <si>
    <t>C51N1000281</t>
  </si>
  <si>
    <t>C70N1000258</t>
  </si>
  <si>
    <t>C96N1000212</t>
  </si>
  <si>
    <t>C96N1000509</t>
  </si>
  <si>
    <t>C8366019220</t>
  </si>
  <si>
    <t>C79N1005667</t>
  </si>
  <si>
    <t>C64N1000631</t>
  </si>
  <si>
    <t>C79N1005317</t>
  </si>
  <si>
    <t>C72N1000374</t>
  </si>
  <si>
    <t>C72N1001262</t>
  </si>
  <si>
    <t>C52N1001221</t>
  </si>
  <si>
    <t>C91N1000395</t>
  </si>
  <si>
    <t>C49N1000284</t>
  </si>
  <si>
    <t>C54N1000376</t>
  </si>
  <si>
    <t>C86N1000497</t>
  </si>
  <si>
    <t>C46N1001107</t>
  </si>
  <si>
    <t>C44N1000838</t>
  </si>
  <si>
    <t>C79N1006334</t>
  </si>
  <si>
    <t>C9650018854</t>
  </si>
  <si>
    <t>C62N1000330</t>
  </si>
  <si>
    <t>C6225014178</t>
  </si>
  <si>
    <t>C89N1000484</t>
  </si>
  <si>
    <t>C80N1000287</t>
  </si>
  <si>
    <t>C4967016916</t>
  </si>
  <si>
    <t>C74N1000338</t>
  </si>
  <si>
    <t>C79N1000049</t>
  </si>
  <si>
    <t>C45N1000522</t>
  </si>
  <si>
    <t>C95N1000224</t>
  </si>
  <si>
    <t>C67N1000054</t>
  </si>
  <si>
    <t>C52N1000108</t>
  </si>
  <si>
    <t>C74N1000856</t>
  </si>
  <si>
    <t>C87N1001390</t>
  </si>
  <si>
    <t>C79N2007913</t>
  </si>
  <si>
    <t>C6662003221</t>
  </si>
  <si>
    <t>C86N1000557</t>
  </si>
  <si>
    <t>C7981015609</t>
  </si>
  <si>
    <t>C79N1007288</t>
  </si>
  <si>
    <t>C51N1000337</t>
  </si>
  <si>
    <t>C82N1000152</t>
  </si>
  <si>
    <t>C70N1001088</t>
  </si>
  <si>
    <t>C92N1000054</t>
  </si>
  <si>
    <t>C72N1001084</t>
  </si>
  <si>
    <t>C64N1000946</t>
  </si>
  <si>
    <t>C84N1000568</t>
  </si>
  <si>
    <t>C4650000487</t>
  </si>
  <si>
    <t>C45N1000205</t>
  </si>
  <si>
    <t>C83N1000594</t>
  </si>
  <si>
    <t>C8746018646</t>
  </si>
  <si>
    <t>C64N1000870</t>
  </si>
  <si>
    <t>C56N1000617</t>
  </si>
  <si>
    <t>C48N1000092</t>
  </si>
  <si>
    <t>C52N1001157</t>
  </si>
  <si>
    <t>C75N1000064</t>
  </si>
  <si>
    <t>C46N1000956</t>
  </si>
  <si>
    <t>C6496006447</t>
  </si>
  <si>
    <t>C9144000359</t>
  </si>
  <si>
    <t>C5288000586</t>
  </si>
  <si>
    <t>C68N1000234</t>
  </si>
  <si>
    <t>C91N1001121</t>
  </si>
  <si>
    <t>C96N1000327</t>
  </si>
  <si>
    <t>C4657016764</t>
  </si>
  <si>
    <t>C79N1001101</t>
  </si>
  <si>
    <t>C68N1000011</t>
  </si>
  <si>
    <t>C54N1000426</t>
  </si>
  <si>
    <t>C9522012448</t>
  </si>
  <si>
    <t>C7914016378</t>
  </si>
  <si>
    <t>C70N1000231</t>
  </si>
  <si>
    <t>C96N1000664</t>
  </si>
  <si>
    <t>C79N1004886</t>
  </si>
  <si>
    <t>C8906001331</t>
  </si>
  <si>
    <t>C96N1000866</t>
  </si>
  <si>
    <t>C79N1005479</t>
  </si>
  <si>
    <t>C87N1001062</t>
  </si>
  <si>
    <t>C9187001866</t>
  </si>
  <si>
    <t>C95N1000238</t>
  </si>
  <si>
    <t>C62N1000322</t>
  </si>
  <si>
    <t>C6846018912</t>
  </si>
  <si>
    <t>C62N1000337</t>
  </si>
  <si>
    <t>C79N1003464</t>
  </si>
  <si>
    <t>C79N1001217</t>
  </si>
  <si>
    <t>C75N1001928</t>
  </si>
  <si>
    <t>C8237013857</t>
  </si>
  <si>
    <t>C83N1000120</t>
  </si>
  <si>
    <t>C4518016498</t>
  </si>
  <si>
    <t>C5207001501</t>
  </si>
  <si>
    <t>C92N1000312</t>
  </si>
  <si>
    <t>C79N1000746</t>
  </si>
  <si>
    <t>C91N1001342</t>
  </si>
  <si>
    <t>C60N1000571</t>
  </si>
  <si>
    <t>C54N1000099</t>
  </si>
  <si>
    <t>C66N1000547</t>
  </si>
  <si>
    <t>C4923015912</t>
  </si>
  <si>
    <t>C7523000173</t>
  </si>
  <si>
    <t>C6411006635</t>
  </si>
  <si>
    <t>C56N1000257</t>
  </si>
  <si>
    <t>C52N1000254</t>
  </si>
  <si>
    <t>C68N1000242</t>
  </si>
  <si>
    <t>C84N1000064</t>
  </si>
  <si>
    <t>C51N1000086</t>
  </si>
  <si>
    <t>C96N1000485</t>
  </si>
  <si>
    <t>C79N1004945</t>
  </si>
  <si>
    <t>C52N1000344</t>
  </si>
  <si>
    <t>C9130010364</t>
  </si>
  <si>
    <t>C7522009830</t>
  </si>
  <si>
    <t>C75N1001091</t>
  </si>
  <si>
    <t>C6831002180</t>
  </si>
  <si>
    <t>C86N1000806</t>
  </si>
  <si>
    <t>C66N1000370</t>
  </si>
  <si>
    <t>C79N1000806</t>
  </si>
  <si>
    <t>C8089007109</t>
  </si>
  <si>
    <t>C79N1005725</t>
  </si>
  <si>
    <t>C64N1000085</t>
  </si>
  <si>
    <t>C70N1001436</t>
  </si>
  <si>
    <t>C44N1000492</t>
  </si>
  <si>
    <t>C84N1000360</t>
  </si>
  <si>
    <t>C58N1000041</t>
  </si>
  <si>
    <t>C72N1000331</t>
  </si>
  <si>
    <t>C79N1006203</t>
  </si>
  <si>
    <t>C5297005679</t>
  </si>
  <si>
    <t>C72N1001145</t>
  </si>
  <si>
    <t>C72N1001216</t>
  </si>
  <si>
    <t>C7581012744</t>
  </si>
  <si>
    <t>C7991009611</t>
  </si>
  <si>
    <t>C79N1006145</t>
  </si>
  <si>
    <t>C79N1006107</t>
  </si>
  <si>
    <t>C89N1000076</t>
  </si>
  <si>
    <t>C51N1001201</t>
  </si>
  <si>
    <t>C79N1006547</t>
  </si>
  <si>
    <t>C5249015086</t>
  </si>
  <si>
    <t>C75N1000908</t>
  </si>
  <si>
    <t>C83N1000575</t>
  </si>
  <si>
    <t>C44N1000350</t>
  </si>
  <si>
    <t>C91N1000864</t>
  </si>
  <si>
    <t>C44N1000047</t>
  </si>
  <si>
    <t>C5425011364</t>
  </si>
  <si>
    <t>C96N1000249</t>
  </si>
  <si>
    <t>C48N1001034</t>
  </si>
  <si>
    <t>C7426016237</t>
  </si>
  <si>
    <t>C46N1000841</t>
  </si>
  <si>
    <t>C79N1003822</t>
  </si>
  <si>
    <t>C48N1000326</t>
  </si>
  <si>
    <t>C79N1004300</t>
  </si>
  <si>
    <t>C7461009576</t>
  </si>
  <si>
    <t>C82N1000371</t>
  </si>
  <si>
    <t>C66N1001101</t>
  </si>
  <si>
    <t>C66N1000158</t>
  </si>
  <si>
    <t>C7407010672</t>
  </si>
  <si>
    <t>C51N1000252</t>
  </si>
  <si>
    <t>C48N1001689</t>
  </si>
  <si>
    <t>C87N1000954</t>
  </si>
  <si>
    <t>C6285015948</t>
  </si>
  <si>
    <t>C7029017344</t>
  </si>
  <si>
    <t>C48N1000977</t>
  </si>
  <si>
    <t>C4623004658</t>
  </si>
  <si>
    <t>C89N1000078</t>
  </si>
  <si>
    <t>C8208007208</t>
  </si>
  <si>
    <t>C5674005701</t>
  </si>
  <si>
    <t>C79N1006686</t>
  </si>
  <si>
    <t>C70N1001114</t>
  </si>
  <si>
    <t>C44N1000892</t>
  </si>
  <si>
    <t>C83N1000478</t>
  </si>
  <si>
    <t>C6642017799</t>
  </si>
  <si>
    <t>C79N1004820</t>
  </si>
  <si>
    <t>C74N1000700</t>
  </si>
  <si>
    <t>C51N1000580</t>
  </si>
  <si>
    <t>C96N1000250</t>
  </si>
  <si>
    <t>C74N1000008</t>
  </si>
  <si>
    <t>C66N1000947</t>
  </si>
  <si>
    <t>C6072005045</t>
  </si>
  <si>
    <t>C62N1000373</t>
  </si>
  <si>
    <t>C82N1000327</t>
  </si>
  <si>
    <t>C48N1000133</t>
  </si>
  <si>
    <t>C44N1000093</t>
  </si>
  <si>
    <t>C83N1000045</t>
  </si>
  <si>
    <t>C48N1000698</t>
  </si>
  <si>
    <t>C45N1000686</t>
  </si>
  <si>
    <t>C89N1000405</t>
  </si>
  <si>
    <t>C9151011092</t>
  </si>
  <si>
    <t>C70N1001242</t>
  </si>
  <si>
    <t>C7588002530</t>
  </si>
  <si>
    <t>C75N1002703</t>
  </si>
  <si>
    <t>C86N1000808</t>
  </si>
  <si>
    <t>C7978014664</t>
  </si>
  <si>
    <t>C79N1007383</t>
  </si>
  <si>
    <t>C7908019224</t>
  </si>
  <si>
    <t>C70N1000816</t>
  </si>
  <si>
    <t>C72N1001089</t>
  </si>
  <si>
    <t>C4819015268</t>
  </si>
  <si>
    <t>C75N1000924</t>
  </si>
  <si>
    <t>C9119006747</t>
  </si>
  <si>
    <t>C51N1000390</t>
  </si>
  <si>
    <t>C92N1000263</t>
  </si>
  <si>
    <t>C82N1000238</t>
  </si>
  <si>
    <t>C51N1000940</t>
  </si>
  <si>
    <t>C8443018049</t>
  </si>
  <si>
    <t>C44N1000083</t>
  </si>
  <si>
    <t>C51N1000352</t>
  </si>
  <si>
    <t>C52N1000177</t>
  </si>
  <si>
    <t>C75N1000381</t>
  </si>
  <si>
    <t>C4401013872</t>
  </si>
  <si>
    <t>C4630001750</t>
  </si>
  <si>
    <t>C9192014945</t>
  </si>
  <si>
    <t>C48N1001556</t>
  </si>
  <si>
    <t>C4645011551</t>
  </si>
  <si>
    <t>C79N1006940</t>
  </si>
  <si>
    <t>C7486003038</t>
  </si>
  <si>
    <t>C83N1000073</t>
  </si>
  <si>
    <t>C62N1000057</t>
  </si>
  <si>
    <t>C5170000469</t>
  </si>
  <si>
    <t>C9231010989</t>
  </si>
  <si>
    <t>C67N1000050</t>
  </si>
  <si>
    <t>C68N1000833</t>
  </si>
  <si>
    <t>C75N1001845</t>
  </si>
  <si>
    <t>C9219015003</t>
  </si>
  <si>
    <t>C7447009608</t>
  </si>
  <si>
    <t>C79N1005394</t>
  </si>
  <si>
    <t>C66N1001019</t>
  </si>
  <si>
    <t>C74N1000237</t>
  </si>
  <si>
    <t>C75N1002018</t>
  </si>
  <si>
    <t>C66N1000946</t>
  </si>
  <si>
    <t>C60N1000537</t>
  </si>
  <si>
    <t>C8003018150</t>
  </si>
  <si>
    <t>C94N1000405</t>
  </si>
  <si>
    <t>C64N1000432</t>
  </si>
  <si>
    <t>C49N1000861</t>
  </si>
  <si>
    <t>C5678009429</t>
  </si>
  <si>
    <t>C6431009038</t>
  </si>
  <si>
    <t>C54N1000474</t>
  </si>
  <si>
    <t>C72N1000042</t>
  </si>
  <si>
    <t>C44N1000975</t>
  </si>
  <si>
    <t>C68N1000118</t>
  </si>
  <si>
    <t>C72N1000959</t>
  </si>
  <si>
    <t>C6433006413</t>
  </si>
  <si>
    <t>C79N1003624</t>
  </si>
  <si>
    <t>C45N1000161</t>
  </si>
  <si>
    <t>C70N1001717</t>
  </si>
  <si>
    <t>C48N1001428</t>
  </si>
  <si>
    <t>C44N1000983</t>
  </si>
  <si>
    <t>C52N1000462</t>
  </si>
  <si>
    <t>C46N1001103</t>
  </si>
  <si>
    <t>C52N1001270</t>
  </si>
  <si>
    <t>C52N1000892</t>
  </si>
  <si>
    <t>C82N1000494</t>
  </si>
  <si>
    <t>C49N1000699</t>
  </si>
  <si>
    <t>C44N1000477</t>
  </si>
  <si>
    <t>C70N1000078</t>
  </si>
  <si>
    <t>C75N1001833</t>
  </si>
  <si>
    <t>C91N1001281</t>
  </si>
  <si>
    <t>C9193005563</t>
  </si>
  <si>
    <t>C64N1000824</t>
  </si>
  <si>
    <t>C6212012015</t>
  </si>
  <si>
    <t>C51N1000946</t>
  </si>
  <si>
    <t>C5149000360</t>
  </si>
  <si>
    <t>C79N1005878</t>
  </si>
  <si>
    <t>C4989005380</t>
  </si>
  <si>
    <t>C84N1000313</t>
  </si>
  <si>
    <t>C79N1000617</t>
  </si>
  <si>
    <t>C9269001714</t>
  </si>
  <si>
    <t>C83N1000239</t>
  </si>
  <si>
    <t>C56N1000081</t>
  </si>
  <si>
    <t>C62N1000516</t>
  </si>
  <si>
    <t>C46N1000817</t>
  </si>
  <si>
    <t>C62N1000303</t>
  </si>
  <si>
    <t>C8281010616</t>
  </si>
  <si>
    <t>C83N1000280</t>
  </si>
  <si>
    <t>C8294006957</t>
  </si>
  <si>
    <t>C64N1000832</t>
  </si>
  <si>
    <t>C79N1006193</t>
  </si>
  <si>
    <t>C86N1000344</t>
  </si>
  <si>
    <t>C48N1000085</t>
  </si>
  <si>
    <t>C7543000128</t>
  </si>
  <si>
    <t>C46N1000962</t>
  </si>
  <si>
    <t>C75N1002502</t>
  </si>
  <si>
    <t>C56N1000101</t>
  </si>
  <si>
    <t>C9241010214</t>
  </si>
  <si>
    <t>C75N1000043</t>
  </si>
  <si>
    <t>C79N1004438</t>
  </si>
  <si>
    <t>C4932001347</t>
  </si>
  <si>
    <t>C9540015734</t>
  </si>
  <si>
    <t>C7041017717</t>
  </si>
  <si>
    <t>C7001017585</t>
  </si>
  <si>
    <t>C6468019084</t>
  </si>
  <si>
    <t>C79N1003815</t>
  </si>
  <si>
    <t>C75N1000618</t>
  </si>
  <si>
    <t>C91N1000562</t>
  </si>
  <si>
    <t>C5494015824</t>
  </si>
  <si>
    <t>C5476012497</t>
  </si>
  <si>
    <t>C56N1000175</t>
  </si>
  <si>
    <t>C46N1000574</t>
  </si>
  <si>
    <t>C70N1000806</t>
  </si>
  <si>
    <t>C87N1000401</t>
  </si>
  <si>
    <t>C75N1001787</t>
  </si>
  <si>
    <t>C6457011872</t>
  </si>
  <si>
    <t>C92N1000955</t>
  </si>
  <si>
    <t>C68N1000045</t>
  </si>
  <si>
    <t>C92N1000725</t>
  </si>
  <si>
    <t>C91N1000804</t>
  </si>
  <si>
    <t>C8965011356</t>
  </si>
  <si>
    <t>C79N1001023</t>
  </si>
  <si>
    <t>C80N1000548</t>
  </si>
  <si>
    <t>C56N1000389</t>
  </si>
  <si>
    <t>C8900015021</t>
  </si>
  <si>
    <t>C66N1000258</t>
  </si>
  <si>
    <t>C72N1000843</t>
  </si>
  <si>
    <t>C7962013479</t>
  </si>
  <si>
    <t>C4460017965</t>
  </si>
  <si>
    <t>C8053017597</t>
  </si>
  <si>
    <t>C8601004219</t>
  </si>
  <si>
    <t>C82N1000283</t>
  </si>
  <si>
    <t>C46N1000713</t>
  </si>
  <si>
    <t>C87N1000956</t>
  </si>
  <si>
    <t>C6415008740</t>
  </si>
  <si>
    <t>C51N1000294</t>
  </si>
  <si>
    <t>C80N1000228</t>
  </si>
  <si>
    <t>C87N1000290</t>
  </si>
  <si>
    <t>C68N1000896</t>
  </si>
  <si>
    <t>C74N1000075</t>
  </si>
  <si>
    <t>C70N1001278</t>
  </si>
  <si>
    <t>C66N1000243</t>
  </si>
  <si>
    <t>C91N1000579</t>
  </si>
  <si>
    <t>C94N1000394</t>
  </si>
  <si>
    <t>C66N1000794</t>
  </si>
  <si>
    <t>C7220019118</t>
  </si>
  <si>
    <t>C6089001840</t>
  </si>
  <si>
    <t>C70N1000131</t>
  </si>
  <si>
    <t>C51N1000864</t>
  </si>
  <si>
    <t>C68N1000937</t>
  </si>
  <si>
    <t>C56N1000067</t>
  </si>
  <si>
    <t>C80N1000901</t>
  </si>
  <si>
    <t>C7220003759</t>
  </si>
  <si>
    <t>C68N1000719</t>
  </si>
  <si>
    <t>C56N1000423</t>
  </si>
  <si>
    <t>C82N1000436</t>
  </si>
  <si>
    <t>C72N1001121</t>
  </si>
  <si>
    <t>C64N1000330</t>
  </si>
  <si>
    <t>C89N1000198</t>
  </si>
  <si>
    <t>C79N1006222</t>
  </si>
  <si>
    <t>C5673013100</t>
  </si>
  <si>
    <t>C75N1002454</t>
  </si>
  <si>
    <t>C4448000853</t>
  </si>
  <si>
    <t>C79N1000405</t>
  </si>
  <si>
    <t>C64N1000464</t>
  </si>
  <si>
    <t>C7453015189</t>
  </si>
  <si>
    <t>C89N1000221</t>
  </si>
  <si>
    <t>C92N1001132</t>
  </si>
  <si>
    <t>C75N1001522</t>
  </si>
  <si>
    <t>C79N1005084</t>
  </si>
  <si>
    <t>C79N1001307</t>
  </si>
  <si>
    <t>C92N1000222</t>
  </si>
  <si>
    <t>C79N1001332</t>
  </si>
  <si>
    <t>C79N1006126</t>
  </si>
  <si>
    <t>C91N1000198</t>
  </si>
  <si>
    <t>C89N1000212</t>
  </si>
  <si>
    <t>C7914004091</t>
  </si>
  <si>
    <t>C7936015148</t>
  </si>
  <si>
    <t>C79N1007114</t>
  </si>
  <si>
    <t>C70N1000423</t>
  </si>
  <si>
    <t>C79N1000147</t>
  </si>
  <si>
    <t>C52N1000397</t>
  </si>
  <si>
    <t>C52N1000374</t>
  </si>
  <si>
    <t>C46N1000551</t>
  </si>
  <si>
    <t>C67N1000354</t>
  </si>
  <si>
    <t>C8707013116</t>
  </si>
  <si>
    <t>C70N1000960</t>
  </si>
  <si>
    <t>C7972016638</t>
  </si>
  <si>
    <t>C79N1005404</t>
  </si>
  <si>
    <t>C7558005249</t>
  </si>
  <si>
    <t>C7016019276</t>
  </si>
  <si>
    <t>C7975017540</t>
  </si>
  <si>
    <t>C54N1000300</t>
  </si>
  <si>
    <t>C79N1003173</t>
  </si>
  <si>
    <t>C7557016789</t>
  </si>
  <si>
    <t>C6676019134</t>
  </si>
  <si>
    <t>C6097005797</t>
  </si>
  <si>
    <t>C6460006135</t>
  </si>
  <si>
    <t>C70N1000185</t>
  </si>
  <si>
    <t>C8093018911</t>
  </si>
  <si>
    <t>C49N1000912</t>
  </si>
  <si>
    <t>C79N1004724</t>
  </si>
  <si>
    <t>C8635013410</t>
  </si>
  <si>
    <t>C6022016790</t>
  </si>
  <si>
    <t>C74N1000251</t>
  </si>
  <si>
    <t>C89N1001151</t>
  </si>
  <si>
    <t>C9182018884</t>
  </si>
  <si>
    <t>C7220017185</t>
  </si>
  <si>
    <t>C9504014111</t>
  </si>
  <si>
    <t>C62N1000485</t>
  </si>
  <si>
    <t>C6805004554</t>
  </si>
  <si>
    <t>C66N1001134</t>
  </si>
  <si>
    <t>C7566015291</t>
  </si>
  <si>
    <t>C70N1000114</t>
  </si>
  <si>
    <t>C75N1000459</t>
  </si>
  <si>
    <t>C48N1000581</t>
  </si>
  <si>
    <t>C79N1005202</t>
  </si>
  <si>
    <t>C87N1001259</t>
  </si>
  <si>
    <t>C64N1000219</t>
  </si>
  <si>
    <t>C66N1001039</t>
  </si>
  <si>
    <t>C82N1000244</t>
  </si>
  <si>
    <t>C5689018399</t>
  </si>
  <si>
    <t>C7920015138</t>
  </si>
  <si>
    <t>C83N1000156</t>
  </si>
  <si>
    <t>C92N1000183</t>
  </si>
  <si>
    <t>C89N1000896</t>
  </si>
  <si>
    <t>C6035008567</t>
  </si>
  <si>
    <t>C51N1000325</t>
  </si>
  <si>
    <t>C51N1000676</t>
  </si>
  <si>
    <t>C66N1000003</t>
  </si>
  <si>
    <t>C6449012380</t>
  </si>
  <si>
    <t>C79N1004520</t>
  </si>
  <si>
    <t>C48N1000030</t>
  </si>
  <si>
    <t>C95N1000161</t>
  </si>
  <si>
    <t>C52N2001312</t>
  </si>
  <si>
    <t>C66N1000147</t>
  </si>
  <si>
    <t>C62N1000050</t>
  </si>
  <si>
    <t>C7930018444</t>
  </si>
  <si>
    <t>C4532007761</t>
  </si>
  <si>
    <t>C5620006350</t>
  </si>
  <si>
    <t>C8757012319</t>
  </si>
  <si>
    <t>C9505017721</t>
  </si>
  <si>
    <t>C67N1000276</t>
  </si>
  <si>
    <t>C8701013793</t>
  </si>
  <si>
    <t>C6498003542</t>
  </si>
  <si>
    <t>C7559014743</t>
  </si>
  <si>
    <t>C8729012508</t>
  </si>
  <si>
    <t>C7969008398</t>
  </si>
  <si>
    <t>C5466000527</t>
  </si>
  <si>
    <t>C92N1000159</t>
  </si>
  <si>
    <t>C44N1000067</t>
  </si>
  <si>
    <t>C79N1000496</t>
  </si>
  <si>
    <t>C92N1000053</t>
  </si>
  <si>
    <t>C48N1001478</t>
  </si>
  <si>
    <t>C6608013873</t>
  </si>
  <si>
    <t>C8019016386</t>
  </si>
  <si>
    <t>C68N1000828</t>
  </si>
  <si>
    <t>C49N1000419</t>
  </si>
  <si>
    <t>C5163012631</t>
  </si>
  <si>
    <t>C7089012957</t>
  </si>
  <si>
    <t>C79N1004952</t>
  </si>
  <si>
    <t>C75N1000342</t>
  </si>
  <si>
    <t>C79N1001057</t>
  </si>
  <si>
    <t>C92N1000113</t>
  </si>
  <si>
    <t>C7402014374</t>
  </si>
  <si>
    <t>C79N1006462</t>
  </si>
  <si>
    <t>C79N1006271</t>
  </si>
  <si>
    <t>C49N1000255</t>
  </si>
  <si>
    <t>C48N1000856</t>
  </si>
  <si>
    <t>C79N1001490</t>
  </si>
  <si>
    <t>C60N1000443</t>
  </si>
  <si>
    <t>C52N1000349</t>
  </si>
  <si>
    <t>C86N1000162</t>
  </si>
  <si>
    <t>C86N1000524</t>
  </si>
  <si>
    <t>C75N1000394</t>
  </si>
  <si>
    <t>C44N1000543</t>
  </si>
  <si>
    <t>C72N1001126</t>
  </si>
  <si>
    <t>C48N1000580</t>
  </si>
  <si>
    <t>C66N1001176</t>
  </si>
  <si>
    <t>C67N1000222</t>
  </si>
  <si>
    <t>C49N1000495</t>
  </si>
  <si>
    <t>C44N1000655</t>
  </si>
  <si>
    <t>C87N1000544</t>
  </si>
  <si>
    <t>C83N1000461</t>
  </si>
  <si>
    <t>C96N1000254</t>
  </si>
  <si>
    <t>C49N1000373</t>
  </si>
  <si>
    <t>C79N1004702</t>
  </si>
  <si>
    <t>C5468019236</t>
  </si>
  <si>
    <t>C56N1000044</t>
  </si>
  <si>
    <t>C86N1000523</t>
  </si>
  <si>
    <t>C45N1000033</t>
  </si>
  <si>
    <t>C5415001110</t>
  </si>
  <si>
    <t>C82N1000257</t>
  </si>
  <si>
    <t>C79N1001580</t>
  </si>
  <si>
    <t>C8733019170</t>
  </si>
  <si>
    <t>C75N1001885</t>
  </si>
  <si>
    <t>C6628016899</t>
  </si>
  <si>
    <t>C6694006677</t>
  </si>
  <si>
    <t>C46N1000019</t>
  </si>
  <si>
    <t>C48N1000515</t>
  </si>
  <si>
    <t>C51N1000310</t>
  </si>
  <si>
    <t>C54N1000380</t>
  </si>
  <si>
    <t>C5832009207</t>
  </si>
  <si>
    <t>C7222019226</t>
  </si>
  <si>
    <t>C62N1000294</t>
  </si>
  <si>
    <t>C64N1000148</t>
  </si>
  <si>
    <t>C89N1000035</t>
  </si>
  <si>
    <t>C5215014306</t>
  </si>
  <si>
    <t>C79N1005863</t>
  </si>
  <si>
    <t>C70N1001204</t>
  </si>
  <si>
    <t>C79N1003242</t>
  </si>
  <si>
    <t>C82N1000167</t>
  </si>
  <si>
    <t>C83N1000390</t>
  </si>
  <si>
    <t>C56N1000156</t>
  </si>
  <si>
    <t>C80N1000898</t>
  </si>
  <si>
    <t>C5412001343</t>
  </si>
  <si>
    <t>C5664008198</t>
  </si>
  <si>
    <t>C4661011941</t>
  </si>
  <si>
    <t>C7499018637</t>
  </si>
  <si>
    <t>C72N1000851</t>
  </si>
  <si>
    <t>C75N1001791</t>
  </si>
  <si>
    <t>C83N1000711</t>
  </si>
  <si>
    <t>C91N1000543</t>
  </si>
  <si>
    <t>C83N1000364</t>
  </si>
  <si>
    <t>C92N1000397</t>
  </si>
  <si>
    <t>C8438002587</t>
  </si>
  <si>
    <t>C8906013250</t>
  </si>
  <si>
    <t>C84N1000088</t>
  </si>
  <si>
    <t>C8491003085</t>
  </si>
  <si>
    <t>C68N1000846</t>
  </si>
  <si>
    <t>C7256018209</t>
  </si>
  <si>
    <t>C9588014446</t>
  </si>
  <si>
    <t>C68N1000821</t>
  </si>
  <si>
    <t>C5893017713</t>
  </si>
  <si>
    <t>C49N1000651</t>
  </si>
  <si>
    <t>C7908016172</t>
  </si>
  <si>
    <t>C86N1000012</t>
  </si>
  <si>
    <t>C68N1000391</t>
  </si>
  <si>
    <t>C66N1000201</t>
  </si>
  <si>
    <t>C79N1007280</t>
  </si>
  <si>
    <t>C8012009677</t>
  </si>
  <si>
    <t>C83N1000049</t>
  </si>
  <si>
    <t>C49N1000485</t>
  </si>
  <si>
    <t>C51N1000379</t>
  </si>
  <si>
    <t>C6778007628</t>
  </si>
  <si>
    <t>C46N1000719</t>
  </si>
  <si>
    <t>C75N1001897</t>
  </si>
  <si>
    <t>C48N1001233</t>
  </si>
  <si>
    <t>C9542018099</t>
  </si>
  <si>
    <t>C91N1000370</t>
  </si>
  <si>
    <t>C54N1000048</t>
  </si>
  <si>
    <t>C66N1000842</t>
  </si>
  <si>
    <t>C64N1000533</t>
  </si>
  <si>
    <t>C79N1006259</t>
  </si>
  <si>
    <t>C56N1000803</t>
  </si>
  <si>
    <t>C7946018134</t>
  </si>
  <si>
    <t>C7560008009</t>
  </si>
  <si>
    <t>C79N1007465</t>
  </si>
  <si>
    <t>C92N1000531</t>
  </si>
  <si>
    <t>C79N1003504</t>
  </si>
  <si>
    <t>C70N1001361</t>
  </si>
  <si>
    <t>C75N1000292</t>
  </si>
  <si>
    <t>C6755018306</t>
  </si>
  <si>
    <t>C8755019384</t>
  </si>
  <si>
    <t>C4594011005</t>
  </si>
  <si>
    <t>C51N1000793</t>
  </si>
  <si>
    <t>C7073014952</t>
  </si>
  <si>
    <t>C79N1000909</t>
  </si>
  <si>
    <t>C75N1000269</t>
  </si>
  <si>
    <t>C6479018630</t>
  </si>
  <si>
    <t>C92N1000158</t>
  </si>
  <si>
    <t>C52N1000103</t>
  </si>
  <si>
    <t>C64N1000297</t>
  </si>
  <si>
    <t>C80N1000143</t>
  </si>
  <si>
    <t>C96N1000559</t>
  </si>
  <si>
    <t>C68N1000280</t>
  </si>
  <si>
    <t>C9174013251</t>
  </si>
  <si>
    <t>C56N1000992</t>
  </si>
  <si>
    <t>C4553016966</t>
  </si>
  <si>
    <t>C5497010536</t>
  </si>
  <si>
    <t>C54N1000778</t>
  </si>
  <si>
    <t>C56N1000993</t>
  </si>
  <si>
    <t>C48N1000636</t>
  </si>
  <si>
    <t>C48N2001814</t>
  </si>
  <si>
    <t>C87N1000639</t>
  </si>
  <si>
    <t>C83N1000385</t>
  </si>
  <si>
    <t>C9181008952</t>
  </si>
  <si>
    <t>C96N1000310</t>
  </si>
  <si>
    <t>C60N1000245</t>
  </si>
  <si>
    <t>C64N1000847</t>
  </si>
  <si>
    <t>C80N1000202</t>
  </si>
  <si>
    <t>C67N1000217</t>
  </si>
  <si>
    <t>C7976019164</t>
  </si>
  <si>
    <t>C86N1000528</t>
  </si>
  <si>
    <t>C74N1000873</t>
  </si>
  <si>
    <t>C95N1000559</t>
  </si>
  <si>
    <t>C46N1000462</t>
  </si>
  <si>
    <t>C54N1000740</t>
  </si>
  <si>
    <t>C87N1000470</t>
  </si>
  <si>
    <t>C5825001238</t>
  </si>
  <si>
    <t>C91N1000520</t>
  </si>
  <si>
    <t>C75N1000959</t>
  </si>
  <si>
    <t>C8936010675</t>
  </si>
  <si>
    <t>C48N1000602</t>
  </si>
  <si>
    <t>C82N1000146</t>
  </si>
  <si>
    <t>C79N1004532</t>
  </si>
  <si>
    <t>C6693008168</t>
  </si>
  <si>
    <t>C64N1000483</t>
  </si>
  <si>
    <t>C4908000591</t>
  </si>
  <si>
    <t>C52N1000272</t>
  </si>
  <si>
    <t>C56N1000730</t>
  </si>
  <si>
    <t>C8748019359</t>
  </si>
  <si>
    <t>C7971017736</t>
  </si>
  <si>
    <t>C46N1000919</t>
  </si>
  <si>
    <t>C4646017535</t>
  </si>
  <si>
    <t>C51N1000117</t>
  </si>
  <si>
    <t>C72N1000477</t>
  </si>
  <si>
    <t>C79N1005013</t>
  </si>
  <si>
    <t>C7901016042</t>
  </si>
  <si>
    <t>C75N1002135</t>
  </si>
  <si>
    <t>C52N1000508</t>
  </si>
  <si>
    <t>C74N1000754</t>
  </si>
  <si>
    <t>C60N1000062</t>
  </si>
  <si>
    <t>C96N1000701</t>
  </si>
  <si>
    <t>C75N1001004</t>
  </si>
  <si>
    <t>C9202016019</t>
  </si>
  <si>
    <t>C51N1000956</t>
  </si>
  <si>
    <t>C44N1000532</t>
  </si>
  <si>
    <t>C6466017726</t>
  </si>
  <si>
    <t>C52N1000835</t>
  </si>
  <si>
    <t>C64N1001028</t>
  </si>
  <si>
    <t>C6417019180</t>
  </si>
  <si>
    <t>C92N1000654</t>
  </si>
  <si>
    <t>C79N1004990</t>
  </si>
  <si>
    <t>C7421016388</t>
  </si>
  <si>
    <t>C75N1001622</t>
  </si>
  <si>
    <t>C68N1000452</t>
  </si>
  <si>
    <t>C75N1000452</t>
  </si>
  <si>
    <t>C5668016242</t>
  </si>
  <si>
    <t>C84N1000565</t>
  </si>
  <si>
    <t>C6480009352</t>
  </si>
  <si>
    <t>C7530015063</t>
  </si>
  <si>
    <t>C8264006967</t>
  </si>
  <si>
    <t>C62N1000475</t>
  </si>
  <si>
    <t>C8327009896</t>
  </si>
  <si>
    <t>C7466003476</t>
  </si>
  <si>
    <t>C75N1002930</t>
  </si>
  <si>
    <t>C79N1000889</t>
  </si>
  <si>
    <t>C52N1000916</t>
  </si>
  <si>
    <t>C64N1000703</t>
  </si>
  <si>
    <t>C51N1000415</t>
  </si>
  <si>
    <t>C9174000427</t>
  </si>
  <si>
    <t>C96N1000325</t>
  </si>
  <si>
    <t>C68N1001067</t>
  </si>
  <si>
    <t>C72N1000002</t>
  </si>
  <si>
    <t>C64N1000179</t>
  </si>
  <si>
    <t>C89N1000498</t>
  </si>
  <si>
    <t>C74N1000256</t>
  </si>
  <si>
    <t>C54N1000267</t>
  </si>
  <si>
    <t>C79N1007074</t>
  </si>
  <si>
    <t>C75N1000124</t>
  </si>
  <si>
    <t>C7980009360</t>
  </si>
  <si>
    <t>C72N1001031</t>
  </si>
  <si>
    <t>C95N1000326</t>
  </si>
  <si>
    <t>C4687001596</t>
  </si>
  <si>
    <t>C4612019256</t>
  </si>
  <si>
    <t>C66N1000379</t>
  </si>
  <si>
    <t>C92N1000497</t>
  </si>
  <si>
    <t>C7515000083</t>
  </si>
  <si>
    <t>C79N1005601</t>
  </si>
  <si>
    <t>C52N1000533</t>
  </si>
  <si>
    <t>C66N1000583</t>
  </si>
  <si>
    <t>C75N1000585</t>
  </si>
  <si>
    <t>C7474015797</t>
  </si>
  <si>
    <t>C54N1000107</t>
  </si>
  <si>
    <t>C70N1000033</t>
  </si>
  <si>
    <t>C6489009283</t>
  </si>
  <si>
    <t>C4968000687</t>
  </si>
  <si>
    <t>C64N1000367</t>
  </si>
  <si>
    <t>C7953016754</t>
  </si>
  <si>
    <t>C91N1001295</t>
  </si>
  <si>
    <t>C79N1002353</t>
  </si>
  <si>
    <t>C67N1000061</t>
  </si>
  <si>
    <t>C45N1000307</t>
  </si>
  <si>
    <t>C6205008260</t>
  </si>
  <si>
    <t>C75N1002128</t>
  </si>
  <si>
    <t>C89N1001481</t>
  </si>
  <si>
    <t>C92N1000804</t>
  </si>
  <si>
    <t>C72N1001218</t>
  </si>
  <si>
    <t>C91N1001206</t>
  </si>
  <si>
    <t>C56N1000796</t>
  </si>
  <si>
    <t>C92N1000352</t>
  </si>
  <si>
    <t>C66N1000776</t>
  </si>
  <si>
    <t>C91N1001001</t>
  </si>
  <si>
    <t>C94N1000223</t>
  </si>
  <si>
    <t>C66N1000217</t>
  </si>
  <si>
    <t>C64N1000467</t>
  </si>
  <si>
    <t>C74N1000183</t>
  </si>
  <si>
    <t>C54N1000354</t>
  </si>
  <si>
    <t>C80N1000047</t>
  </si>
  <si>
    <t>C6622011083</t>
  </si>
  <si>
    <t>C5479018610</t>
  </si>
  <si>
    <t>C92N1001110</t>
  </si>
  <si>
    <t>C64N1000615</t>
  </si>
  <si>
    <t>C79N1002377</t>
  </si>
  <si>
    <t>C44N1000704</t>
  </si>
  <si>
    <t>C79N1005753</t>
  </si>
  <si>
    <t>C89N1000687</t>
  </si>
  <si>
    <t>C5258009756</t>
  </si>
  <si>
    <t>C72N1000303</t>
  </si>
  <si>
    <t>C70N1001734</t>
  </si>
  <si>
    <t>C79N1005510</t>
  </si>
  <si>
    <t>C79N1005657</t>
  </si>
  <si>
    <t>C4448016408</t>
  </si>
  <si>
    <t>C70N1001135</t>
  </si>
  <si>
    <t>C68N1000276</t>
  </si>
  <si>
    <t>C52N1000865</t>
  </si>
  <si>
    <t>C83N1000058</t>
  </si>
  <si>
    <t>C62N1000352</t>
  </si>
  <si>
    <t>C92N1001037</t>
  </si>
  <si>
    <t>C74N1000323</t>
  </si>
  <si>
    <t>C62N1000125</t>
  </si>
  <si>
    <t>C52N1000080</t>
  </si>
  <si>
    <t>C7938017916</t>
  </si>
  <si>
    <t>C5678019049</t>
  </si>
  <si>
    <t>C5651006272</t>
  </si>
  <si>
    <t>C56N1000897</t>
  </si>
  <si>
    <t>C54N1000779</t>
  </si>
  <si>
    <t>C6484010406</t>
  </si>
  <si>
    <t>C4568001285</t>
  </si>
  <si>
    <t>C46N1001013</t>
  </si>
  <si>
    <t>C80N1000315</t>
  </si>
  <si>
    <t>C75N1001832</t>
  </si>
  <si>
    <t>C45N1000424</t>
  </si>
  <si>
    <t>C46N1000941</t>
  </si>
  <si>
    <t>C75N1001782</t>
  </si>
  <si>
    <t>C79N1004576</t>
  </si>
  <si>
    <t>C7070011561</t>
  </si>
  <si>
    <t>C4406016862</t>
  </si>
  <si>
    <t>C79N1002920</t>
  </si>
  <si>
    <t>C89N1000294</t>
  </si>
  <si>
    <t>C84N1000273</t>
  </si>
  <si>
    <t>C68N1000282</t>
  </si>
  <si>
    <t>C75N1001777</t>
  </si>
  <si>
    <t>C54N1000390</t>
  </si>
  <si>
    <t>C96N1000339</t>
  </si>
  <si>
    <t>C79N1001315</t>
  </si>
  <si>
    <t>C92N1001001</t>
  </si>
  <si>
    <t>C6450005407</t>
  </si>
  <si>
    <t>C83N1000290</t>
  </si>
  <si>
    <t>C79N1000858</t>
  </si>
  <si>
    <t>C79N2007892</t>
  </si>
  <si>
    <t>C7983017250</t>
  </si>
  <si>
    <t>C8723019047</t>
  </si>
  <si>
    <t>C67N1000147</t>
  </si>
  <si>
    <t>C51N1000841</t>
  </si>
  <si>
    <t>C72N1000233</t>
  </si>
  <si>
    <t>C70N1001136</t>
  </si>
  <si>
    <t>C54N1000383</t>
  </si>
  <si>
    <t>C62N1000251</t>
  </si>
  <si>
    <t>C79N1005116</t>
  </si>
  <si>
    <t>C64N1000784</t>
  </si>
  <si>
    <t>C82N1000696</t>
  </si>
  <si>
    <t>C64N1000203</t>
  </si>
  <si>
    <t>C46N1000796</t>
  </si>
  <si>
    <t>C70N1001201</t>
  </si>
  <si>
    <t>C91N1000535</t>
  </si>
  <si>
    <t>C56N1000714</t>
  </si>
  <si>
    <t>C62N1000230</t>
  </si>
  <si>
    <t>C8461000265</t>
  </si>
  <si>
    <t>C6684005491</t>
  </si>
  <si>
    <t>C8657004810</t>
  </si>
  <si>
    <t>C91N1001011</t>
  </si>
  <si>
    <t>C58N1000509</t>
  </si>
  <si>
    <t>C84N1000178</t>
  </si>
  <si>
    <t>C6865017579</t>
  </si>
  <si>
    <t>C46N1000447</t>
  </si>
  <si>
    <t>C6492014243</t>
  </si>
  <si>
    <t>C4964001314</t>
  </si>
  <si>
    <t>C52N1000646</t>
  </si>
  <si>
    <t>C4641000461</t>
  </si>
  <si>
    <t>C72N1000506</t>
  </si>
  <si>
    <t>C83N1000375</t>
  </si>
  <si>
    <t>C82N1000474</t>
  </si>
  <si>
    <t>C62N1000288</t>
  </si>
  <si>
    <t>C64N1000025</t>
  </si>
  <si>
    <t>C54N1000003</t>
  </si>
  <si>
    <t>C96N1000010</t>
  </si>
  <si>
    <t>C79N1004664</t>
  </si>
  <si>
    <t>C79N1003553</t>
  </si>
  <si>
    <t>C4415003235</t>
  </si>
  <si>
    <t>C48N1001628</t>
  </si>
  <si>
    <t>C5193001386</t>
  </si>
  <si>
    <t>C58N1000180</t>
  </si>
  <si>
    <t>C52N1000840</t>
  </si>
  <si>
    <t>C8249006529</t>
  </si>
  <si>
    <t>C8092008708</t>
  </si>
  <si>
    <t>C91N1000094</t>
  </si>
  <si>
    <t>C66N1000483</t>
  </si>
  <si>
    <t>C5230002368</t>
  </si>
  <si>
    <t>C5456003692</t>
  </si>
  <si>
    <t>C60N1000342</t>
  </si>
  <si>
    <t>C6803018012</t>
  </si>
  <si>
    <t>C4856018154</t>
  </si>
  <si>
    <t>C7999011357</t>
  </si>
  <si>
    <t>C7002013401</t>
  </si>
  <si>
    <t>C51N1000750</t>
  </si>
  <si>
    <t>C6609009559</t>
  </si>
  <si>
    <t>C82N1000021</t>
  </si>
  <si>
    <t>C9203002603</t>
  </si>
  <si>
    <t>C79N1006797</t>
  </si>
  <si>
    <t>C7946018780</t>
  </si>
  <si>
    <t>C6697013211</t>
  </si>
  <si>
    <t>C8216009424</t>
  </si>
  <si>
    <t>C68N1000763</t>
  </si>
  <si>
    <t>C89N1000891</t>
  </si>
  <si>
    <t>C6831008684</t>
  </si>
  <si>
    <t>C66N1000801</t>
  </si>
  <si>
    <t>C44N1000602</t>
  </si>
  <si>
    <t>C75N1000896</t>
  </si>
  <si>
    <t>C83N1000380</t>
  </si>
  <si>
    <t>C44N1000671</t>
  </si>
  <si>
    <t>C62N1000011</t>
  </si>
  <si>
    <t>C54N1000626</t>
  </si>
  <si>
    <t>C9495017962</t>
  </si>
  <si>
    <t>C70N1000015</t>
  </si>
  <si>
    <t>C7969018235</t>
  </si>
  <si>
    <t>C48N1001220</t>
  </si>
  <si>
    <t>C56N1000764</t>
  </si>
  <si>
    <t>C9593014210</t>
  </si>
  <si>
    <t>C5223013429</t>
  </si>
  <si>
    <t>C46N1000134</t>
  </si>
  <si>
    <t>C7901008128</t>
  </si>
  <si>
    <t>C5111003022</t>
  </si>
  <si>
    <t>C64N1000490</t>
  </si>
  <si>
    <t>C72N1000384</t>
  </si>
  <si>
    <t>C44N1000561</t>
  </si>
  <si>
    <t>C79N1003747</t>
  </si>
  <si>
    <t>C64N1000891</t>
  </si>
  <si>
    <t>C54N1000846</t>
  </si>
  <si>
    <t>C75N1001992</t>
  </si>
  <si>
    <t>C49N1000274</t>
  </si>
  <si>
    <t>C4556002707</t>
  </si>
  <si>
    <t>C6757002094</t>
  </si>
  <si>
    <t>C44N1000557</t>
  </si>
  <si>
    <t>C62N1000085</t>
  </si>
  <si>
    <t>C75N1002716</t>
  </si>
  <si>
    <t>C79N1006582</t>
  </si>
  <si>
    <t>C79N1002000</t>
  </si>
  <si>
    <t>C45N1000525</t>
  </si>
  <si>
    <t>C6261017791</t>
  </si>
  <si>
    <t>C70N1001224</t>
  </si>
  <si>
    <t>C96N1000034</t>
  </si>
  <si>
    <t>C75N1000335</t>
  </si>
  <si>
    <t>C45N1000572</t>
  </si>
  <si>
    <t>C79N1005037</t>
  </si>
  <si>
    <t>C45N1000117</t>
  </si>
  <si>
    <t>C70N1000964</t>
  </si>
  <si>
    <t>C5476019188</t>
  </si>
  <si>
    <t>C7933018245</t>
  </si>
  <si>
    <t>C80N1000837</t>
  </si>
  <si>
    <t>C49N1000090</t>
  </si>
  <si>
    <t>C46N1000668</t>
  </si>
  <si>
    <t>C5253006235</t>
  </si>
  <si>
    <t>C70N1001014</t>
  </si>
  <si>
    <t>C66N1000517</t>
  </si>
  <si>
    <t>C86N1000263</t>
  </si>
  <si>
    <t>C51N1001053</t>
  </si>
  <si>
    <t>C68N1000643</t>
  </si>
  <si>
    <t>C80N1000566</t>
  </si>
  <si>
    <t>C79N1004756</t>
  </si>
  <si>
    <t>C75N1002873</t>
  </si>
  <si>
    <t>C5221011778</t>
  </si>
  <si>
    <t>C91N1000508</t>
  </si>
  <si>
    <t>C95N1000234</t>
  </si>
  <si>
    <t>C8314007569</t>
  </si>
  <si>
    <t>C79N1000571</t>
  </si>
  <si>
    <t>C5652003000</t>
  </si>
  <si>
    <t>C79N1007004</t>
  </si>
  <si>
    <t>C72N1001259</t>
  </si>
  <si>
    <t>C9180000513</t>
  </si>
  <si>
    <t>C70N1001567</t>
  </si>
  <si>
    <t>C46N1000069</t>
  </si>
  <si>
    <t>C70N1000988</t>
  </si>
  <si>
    <t>C83N1000507</t>
  </si>
  <si>
    <t>C7936018844</t>
  </si>
  <si>
    <t>C60N1000363</t>
  </si>
  <si>
    <t>C66N1000718</t>
  </si>
  <si>
    <t>C5668008193</t>
  </si>
  <si>
    <t>C79N1001735</t>
  </si>
  <si>
    <t>C45N1000721</t>
  </si>
  <si>
    <t>C8681004075</t>
  </si>
  <si>
    <t>C82N1000048</t>
  </si>
  <si>
    <t>C9145009819</t>
  </si>
  <si>
    <t>C8447016500</t>
  </si>
  <si>
    <t>C45N1000526</t>
  </si>
  <si>
    <t>C79N1005518</t>
  </si>
  <si>
    <t>C44N1000063</t>
  </si>
  <si>
    <t>C92N1000168</t>
  </si>
  <si>
    <t>C6426004847</t>
  </si>
  <si>
    <t>C79N1007111</t>
  </si>
  <si>
    <t>C62N1000291</t>
  </si>
  <si>
    <t>C4666001595</t>
  </si>
  <si>
    <t>C79N1000390</t>
  </si>
  <si>
    <t>C44N1000390</t>
  </si>
  <si>
    <t>C9133018643</t>
  </si>
  <si>
    <t>C56N1000038</t>
  </si>
  <si>
    <t>C66N1000765</t>
  </si>
  <si>
    <t>C6244000660</t>
  </si>
  <si>
    <t>C49N1000171</t>
  </si>
  <si>
    <t>C5268000374</t>
  </si>
  <si>
    <t>C84N1000105</t>
  </si>
  <si>
    <t>C7542000218</t>
  </si>
  <si>
    <t>C8741011786</t>
  </si>
  <si>
    <t>C74N1000665</t>
  </si>
  <si>
    <t>C54N1000618</t>
  </si>
  <si>
    <t>C92N1000419</t>
  </si>
  <si>
    <t>C8662004454</t>
  </si>
  <si>
    <t>C46N1000359</t>
  </si>
  <si>
    <t>C49N1000451</t>
  </si>
  <si>
    <t>C79N1006569</t>
  </si>
  <si>
    <t>C79N1005967</t>
  </si>
  <si>
    <t>C5879018748</t>
  </si>
  <si>
    <t>C7550016907</t>
  </si>
  <si>
    <t>C72N1000425</t>
  </si>
  <si>
    <t>C5622008835</t>
  </si>
  <si>
    <t>C8634004185</t>
  </si>
  <si>
    <t>C45N1000756</t>
  </si>
  <si>
    <t>C72N1000095</t>
  </si>
  <si>
    <t>C86N1000089</t>
  </si>
  <si>
    <t>C5650004230</t>
  </si>
  <si>
    <t>C5628006090</t>
  </si>
  <si>
    <t>C7503001719</t>
  </si>
  <si>
    <t>C45N1000827</t>
  </si>
  <si>
    <t>C4621010514</t>
  </si>
  <si>
    <t>C48N1000519</t>
  </si>
  <si>
    <t>C92N1000818</t>
  </si>
  <si>
    <t>C54N1000730</t>
  </si>
  <si>
    <t>C92N1000233</t>
  </si>
  <si>
    <t>C87N1000061</t>
  </si>
  <si>
    <t>C45N1000218</t>
  </si>
  <si>
    <t>C92N1001082</t>
  </si>
  <si>
    <t>C9405018425</t>
  </si>
  <si>
    <t>C56N1000889</t>
  </si>
  <si>
    <t>C84N1000524</t>
  </si>
  <si>
    <t>C9100000605</t>
  </si>
  <si>
    <t>C48N1000411</t>
  </si>
  <si>
    <t>C7952007644</t>
  </si>
  <si>
    <t>C7402010879</t>
  </si>
  <si>
    <t>C66N1000173</t>
  </si>
  <si>
    <t>C75N1001375</t>
  </si>
  <si>
    <t>C70N1001704</t>
  </si>
  <si>
    <t>C6442018262</t>
  </si>
  <si>
    <t>C79N1007756</t>
  </si>
  <si>
    <t>C79N1001467</t>
  </si>
  <si>
    <t>C96N1000429</t>
  </si>
  <si>
    <t>C49N1000093</t>
  </si>
  <si>
    <t>C8247007080</t>
  </si>
  <si>
    <t>C89N1000751</t>
  </si>
  <si>
    <t>C95N1000429</t>
  </si>
  <si>
    <t>C8374005660</t>
  </si>
  <si>
    <t>C6209011763</t>
  </si>
  <si>
    <t>C62N1000287</t>
  </si>
  <si>
    <t>C91N2001394</t>
  </si>
  <si>
    <t>C48N1000257</t>
  </si>
  <si>
    <t>C94N1000316</t>
  </si>
  <si>
    <t>C7039009280</t>
  </si>
  <si>
    <t>C92N1000071</t>
  </si>
  <si>
    <t>C79N1005736</t>
  </si>
  <si>
    <t>C74N1000525</t>
  </si>
  <si>
    <t>C6814005033</t>
  </si>
  <si>
    <t>C72N1001038</t>
  </si>
  <si>
    <t>C4643000653</t>
  </si>
  <si>
    <t>C44N1000971</t>
  </si>
  <si>
    <t>C45N1000019</t>
  </si>
  <si>
    <t>C96N1000304</t>
  </si>
  <si>
    <t>C7262003874</t>
  </si>
  <si>
    <t>C75N1000185</t>
  </si>
  <si>
    <t>C54N1000470</t>
  </si>
  <si>
    <t>C84N1000226</t>
  </si>
  <si>
    <t>C8216005840</t>
  </si>
  <si>
    <t>C66N1000280</t>
  </si>
  <si>
    <t>C44N1000832</t>
  </si>
  <si>
    <t>C58N1000521</t>
  </si>
  <si>
    <t>C58N1000368</t>
  </si>
  <si>
    <t>C62N1000144</t>
  </si>
  <si>
    <t>C51N1001090</t>
  </si>
  <si>
    <t>C64N1000462</t>
  </si>
  <si>
    <t>C64N2001143</t>
  </si>
  <si>
    <t>C44N1000473</t>
  </si>
  <si>
    <t>C48N1001771</t>
  </si>
  <si>
    <t>C62N1000023</t>
  </si>
  <si>
    <t>C44N1000045</t>
  </si>
  <si>
    <t>C60N1000182</t>
  </si>
  <si>
    <t>C54N1000312</t>
  </si>
  <si>
    <t>C4537001313</t>
  </si>
  <si>
    <t>C4675005753</t>
  </si>
  <si>
    <t>C9191009418</t>
  </si>
  <si>
    <t>C87N1001039</t>
  </si>
  <si>
    <t>C80N1000259</t>
  </si>
  <si>
    <t>C75N1000425</t>
  </si>
  <si>
    <t>C7470002257</t>
  </si>
  <si>
    <t>C87N1000293</t>
  </si>
  <si>
    <t>C79N1007809</t>
  </si>
  <si>
    <t>C7972009537</t>
  </si>
  <si>
    <t>C7907001114</t>
  </si>
  <si>
    <t>C80N1000388</t>
  </si>
  <si>
    <t>C80N1000275</t>
  </si>
  <si>
    <t>C5681017475</t>
  </si>
  <si>
    <t>C8233007895</t>
  </si>
  <si>
    <t>C7907014016</t>
  </si>
  <si>
    <t>C79N1006753</t>
  </si>
  <si>
    <t>C83N1000440</t>
  </si>
  <si>
    <t>C92N1000563</t>
  </si>
  <si>
    <t>C92N1000771</t>
  </si>
  <si>
    <t>C6718016777</t>
  </si>
  <si>
    <t>C68N1000717</t>
  </si>
  <si>
    <t>C83N1000172</t>
  </si>
  <si>
    <t>C8243006107</t>
  </si>
  <si>
    <t>C92N1000874</t>
  </si>
  <si>
    <t>C9141016920</t>
  </si>
  <si>
    <t>C56N1000631</t>
  </si>
  <si>
    <t>C79N1004733</t>
  </si>
  <si>
    <t>C5226011156</t>
  </si>
  <si>
    <t>C79N1007729</t>
  </si>
  <si>
    <t>C87N1001265</t>
  </si>
  <si>
    <t>C70N1001127</t>
  </si>
  <si>
    <t>C48N1000332</t>
  </si>
  <si>
    <t>C75N1000264</t>
  </si>
  <si>
    <t>C67N1000246</t>
  </si>
  <si>
    <t>C8208001292</t>
  </si>
  <si>
    <t>C72N1000661</t>
  </si>
  <si>
    <t>C5439012294</t>
  </si>
  <si>
    <t>C68N1000292</t>
  </si>
  <si>
    <t>C64N1000044</t>
  </si>
  <si>
    <t>C5682006695</t>
  </si>
  <si>
    <t>C67N1000461</t>
  </si>
  <si>
    <t>C82N1000028</t>
  </si>
  <si>
    <t>C75N1001752</t>
  </si>
  <si>
    <t>C52N1000280</t>
  </si>
  <si>
    <t>C5435010916</t>
  </si>
  <si>
    <t>C48N1001135</t>
  </si>
  <si>
    <t>C66N1000906</t>
  </si>
  <si>
    <t>C48N1001787</t>
  </si>
  <si>
    <t>C64N1000321</t>
  </si>
  <si>
    <t>C89N1001148</t>
  </si>
  <si>
    <t>C6207019434</t>
  </si>
  <si>
    <t>C9239010426</t>
  </si>
  <si>
    <t>C7997015869</t>
  </si>
  <si>
    <t>C75N1000006</t>
  </si>
  <si>
    <t>C75N1000596</t>
  </si>
  <si>
    <t>C48N1001633</t>
  </si>
  <si>
    <t>C74N1000390</t>
  </si>
  <si>
    <t>C82N1000058</t>
  </si>
  <si>
    <t>C92N1000476</t>
  </si>
  <si>
    <t>C7961018047</t>
  </si>
  <si>
    <t>C49N1000098</t>
  </si>
  <si>
    <t>C44N1000524</t>
  </si>
  <si>
    <t>C46N1000606</t>
  </si>
  <si>
    <t>C79N1003550</t>
  </si>
  <si>
    <t>C64N1000280</t>
  </si>
  <si>
    <t>C66N1000030</t>
  </si>
  <si>
    <t>C4664000772</t>
  </si>
  <si>
    <t>C60N1000289</t>
  </si>
  <si>
    <t>C66N1000509</t>
  </si>
  <si>
    <t>C66N1000853</t>
  </si>
  <si>
    <t>C6069003166</t>
  </si>
  <si>
    <t>C72N1000750</t>
  </si>
  <si>
    <t>C56N1000957</t>
  </si>
  <si>
    <t>C62N1000217</t>
  </si>
  <si>
    <t>C7435018818</t>
  </si>
  <si>
    <t>C44N1000493</t>
  </si>
  <si>
    <t>C96N1000408</t>
  </si>
  <si>
    <t>C52N1000146</t>
  </si>
  <si>
    <t>C6082004035</t>
  </si>
  <si>
    <t>C84N1000084</t>
  </si>
  <si>
    <t>C45N1000764</t>
  </si>
  <si>
    <t>C6055001357</t>
  </si>
  <si>
    <t>C79N1000679</t>
  </si>
  <si>
    <t>C5455013808</t>
  </si>
  <si>
    <t>C7954016371</t>
  </si>
  <si>
    <t>C52N1000831</t>
  </si>
  <si>
    <t>C64N1000877</t>
  </si>
  <si>
    <t>C79N1006003</t>
  </si>
  <si>
    <t>C92N1000562</t>
  </si>
  <si>
    <t>C9112003210</t>
  </si>
  <si>
    <t>C68N1000127</t>
  </si>
  <si>
    <t>C6698009806</t>
  </si>
  <si>
    <t>C87N1001035</t>
  </si>
  <si>
    <t>C46N1000821</t>
  </si>
  <si>
    <t>C72N1000195</t>
  </si>
  <si>
    <t>C83N1000210</t>
  </si>
  <si>
    <t>C48N1000096</t>
  </si>
  <si>
    <t>C95N1000232</t>
  </si>
  <si>
    <t>C4862008143</t>
  </si>
  <si>
    <t>C80N1000133</t>
  </si>
  <si>
    <t>C4585012842</t>
  </si>
  <si>
    <t>C79N1003010</t>
  </si>
  <si>
    <t>C6800007747</t>
  </si>
  <si>
    <t>C86N1000717</t>
  </si>
  <si>
    <t>C4479004103</t>
  </si>
  <si>
    <t>C46N1001069</t>
  </si>
  <si>
    <t>C44N1000584</t>
  </si>
  <si>
    <t>C44N1000800</t>
  </si>
  <si>
    <t>C96N1000331</t>
  </si>
  <si>
    <t>C84N1000127</t>
  </si>
  <si>
    <t>C66N1000321</t>
  </si>
  <si>
    <t>C8255009088</t>
  </si>
  <si>
    <t>C79N1006656</t>
  </si>
  <si>
    <t>C46N1001084</t>
  </si>
  <si>
    <t>C7055001653</t>
  </si>
  <si>
    <t>C45N1000499</t>
  </si>
  <si>
    <t>C46N1000268</t>
  </si>
  <si>
    <t>C67N1000286</t>
  </si>
  <si>
    <t>C48N1001273</t>
  </si>
  <si>
    <t>C6229013170</t>
  </si>
  <si>
    <t>C92N1001089</t>
  </si>
  <si>
    <t>C48N1000953</t>
  </si>
  <si>
    <t>C70N1000922</t>
  </si>
  <si>
    <t>C64N1000049</t>
  </si>
  <si>
    <t>C5457013430</t>
  </si>
  <si>
    <t>C70N1001123</t>
  </si>
  <si>
    <t>C72N1000906</t>
  </si>
  <si>
    <t>C75N1002564</t>
  </si>
  <si>
    <t>C68N1000902</t>
  </si>
  <si>
    <t>C83N1000471</t>
  </si>
  <si>
    <t>C80N1000966</t>
  </si>
  <si>
    <t>C8011016252</t>
  </si>
  <si>
    <t>C72N1000927</t>
  </si>
  <si>
    <t>C6676005740</t>
  </si>
  <si>
    <t>C67N1000427</t>
  </si>
  <si>
    <t>C56N1001036</t>
  </si>
  <si>
    <t>C70N1000426</t>
  </si>
  <si>
    <t>C82N1000329</t>
  </si>
  <si>
    <t>C72N1000335</t>
  </si>
  <si>
    <t>C7515010518</t>
  </si>
  <si>
    <t>C74N1000983</t>
  </si>
  <si>
    <t>C87N1000521</t>
  </si>
  <si>
    <t>C51N1000084</t>
  </si>
  <si>
    <t>C79N1007478</t>
  </si>
  <si>
    <t>C8314010537</t>
  </si>
  <si>
    <t>C75N1000622</t>
  </si>
  <si>
    <t>C9193004720</t>
  </si>
  <si>
    <t>C72N1000811</t>
  </si>
  <si>
    <t>C79N1003402</t>
  </si>
  <si>
    <t>C56N1000970</t>
  </si>
  <si>
    <t>C66N1000687</t>
  </si>
  <si>
    <t>C7089004577</t>
  </si>
  <si>
    <t>C48N1001776</t>
  </si>
  <si>
    <t>C92N1000500</t>
  </si>
  <si>
    <t>C79N1004849</t>
  </si>
  <si>
    <t>C7925016997</t>
  </si>
  <si>
    <t>C70N1000365</t>
  </si>
  <si>
    <t>C7936019521</t>
  </si>
  <si>
    <t>C56N1000971</t>
  </si>
  <si>
    <t>C62N1000361</t>
  </si>
  <si>
    <t>C7259017948</t>
  </si>
  <si>
    <t>C9230012137</t>
  </si>
  <si>
    <t>C5231005390</t>
  </si>
  <si>
    <t>C72N1000928</t>
  </si>
  <si>
    <t>C79N1005944</t>
  </si>
  <si>
    <t>C56N1000082</t>
  </si>
  <si>
    <t>C7966003211</t>
  </si>
  <si>
    <t>C7462009291</t>
  </si>
  <si>
    <t>C51N1001130</t>
  </si>
  <si>
    <t>C74N1000268</t>
  </si>
  <si>
    <t>C7920012312</t>
  </si>
  <si>
    <t>C6009003890</t>
  </si>
  <si>
    <t>C7564001917</t>
  </si>
  <si>
    <t>C6785005912</t>
  </si>
  <si>
    <t>C56N1000507</t>
  </si>
  <si>
    <t>C79N1006345</t>
  </si>
  <si>
    <t>C79N1005395</t>
  </si>
  <si>
    <t>C75N1000176</t>
  </si>
  <si>
    <t>C51N1000398</t>
  </si>
  <si>
    <t>C89N1000948</t>
  </si>
  <si>
    <t>C4609002843</t>
  </si>
  <si>
    <t>C83N1000759</t>
  </si>
  <si>
    <t>C9498000750</t>
  </si>
  <si>
    <t>C72N1000134</t>
  </si>
  <si>
    <t>C8291001628</t>
  </si>
  <si>
    <t>C75N1000400</t>
  </si>
  <si>
    <t>C62N1000354</t>
  </si>
  <si>
    <t>C7918015323</t>
  </si>
  <si>
    <t>C46N1000185</t>
  </si>
  <si>
    <t>C6656005667</t>
  </si>
  <si>
    <t>C44N1000006</t>
  </si>
  <si>
    <t>C4699016247</t>
  </si>
  <si>
    <t>C74N1000881</t>
  </si>
  <si>
    <t>C7221016176</t>
  </si>
  <si>
    <t>C49N1000160</t>
  </si>
  <si>
    <t>C7445017823</t>
  </si>
  <si>
    <t>C6494012602</t>
  </si>
  <si>
    <t>C51N1000478</t>
  </si>
  <si>
    <t>C66N1000413</t>
  </si>
  <si>
    <t>C60N1000038</t>
  </si>
  <si>
    <t>C83N1000371</t>
  </si>
  <si>
    <t>C5231001512</t>
  </si>
  <si>
    <t>C46N1001049</t>
  </si>
  <si>
    <t>C5688011780</t>
  </si>
  <si>
    <t>C83N1000431</t>
  </si>
  <si>
    <t>C79N1004819</t>
  </si>
  <si>
    <t>C8012009622</t>
  </si>
  <si>
    <t>C54N1000598</t>
  </si>
  <si>
    <t>C46N1000244</t>
  </si>
  <si>
    <t>C7025018845</t>
  </si>
  <si>
    <t>C9221000502</t>
  </si>
  <si>
    <t>C5231005473</t>
  </si>
  <si>
    <t>C64N1000673</t>
  </si>
  <si>
    <t>C49N1000290</t>
  </si>
  <si>
    <t>C8444018621</t>
  </si>
  <si>
    <t>C62N1000311</t>
  </si>
  <si>
    <t>C89N1000290</t>
  </si>
  <si>
    <t>C54N1000305</t>
  </si>
  <si>
    <t>C49N1000616</t>
  </si>
  <si>
    <t>C4922003896</t>
  </si>
  <si>
    <t>C72N1001211</t>
  </si>
  <si>
    <t>C96N1000315</t>
  </si>
  <si>
    <t>C5610009632</t>
  </si>
  <si>
    <t>C72N1000657</t>
  </si>
  <si>
    <t>C44N1000280</t>
  </si>
  <si>
    <t>C83N1000469</t>
  </si>
  <si>
    <t>C6055000999</t>
  </si>
  <si>
    <t>C7075009210</t>
  </si>
  <si>
    <t>C6489004501</t>
  </si>
  <si>
    <t>C4447011999</t>
  </si>
  <si>
    <t>C87N1000471</t>
  </si>
  <si>
    <t>C5190015804</t>
  </si>
  <si>
    <t>C4640000939</t>
  </si>
  <si>
    <t>C6480002215</t>
  </si>
  <si>
    <t>C48N1001155</t>
  </si>
  <si>
    <t>C4521016788</t>
  </si>
  <si>
    <t>C44N1000955</t>
  </si>
  <si>
    <t>C87N1001366</t>
  </si>
  <si>
    <t>C79N1004537</t>
  </si>
  <si>
    <t>C70N1001085</t>
  </si>
  <si>
    <t>C75N1001076</t>
  </si>
  <si>
    <t>C48N1000040</t>
  </si>
  <si>
    <t>C6650012894</t>
  </si>
  <si>
    <t>C92N1000152</t>
  </si>
  <si>
    <t>C51N1000445</t>
  </si>
  <si>
    <t>C89N1000984</t>
  </si>
  <si>
    <t>C6621018892</t>
  </si>
  <si>
    <t>C79N1006054</t>
  </si>
  <si>
    <t>C62N1000506</t>
  </si>
  <si>
    <t>C79N1002151</t>
  </si>
  <si>
    <t>C83N1000662</t>
  </si>
  <si>
    <t>C5666005644</t>
  </si>
  <si>
    <t>C79N1000124</t>
  </si>
  <si>
    <t>C7911017532</t>
  </si>
  <si>
    <t>C86N1000079</t>
  </si>
  <si>
    <t>C96N1000723</t>
  </si>
  <si>
    <t>C54N1000591</t>
  </si>
  <si>
    <t>C79N1005222</t>
  </si>
  <si>
    <t>C60N1000255</t>
  </si>
  <si>
    <t>C44N1001051</t>
  </si>
  <si>
    <t>C75N1001440</t>
  </si>
  <si>
    <t>C52N1001278</t>
  </si>
  <si>
    <t>C52N1000273</t>
  </si>
  <si>
    <t>C75N1000331</t>
  </si>
  <si>
    <t>C64N1000270</t>
  </si>
  <si>
    <t>C51N1000259</t>
  </si>
  <si>
    <t>C8944010973</t>
  </si>
  <si>
    <t>C92N2001143</t>
  </si>
  <si>
    <t>C56N1000029</t>
  </si>
  <si>
    <t>C87N1000004</t>
  </si>
  <si>
    <t>C6680004680</t>
  </si>
  <si>
    <t>C83N1000579</t>
  </si>
  <si>
    <t>C45N1000208</t>
  </si>
  <si>
    <t>C82N1000323</t>
  </si>
  <si>
    <t>C83N1000191</t>
  </si>
  <si>
    <t>C66N1001106</t>
  </si>
  <si>
    <t>C86N1000382</t>
  </si>
  <si>
    <t>C45N1000336</t>
  </si>
  <si>
    <t>C64N1000012</t>
  </si>
  <si>
    <t>C4923010436</t>
  </si>
  <si>
    <t>C7552002220</t>
  </si>
  <si>
    <t>C8711007585</t>
  </si>
  <si>
    <t>C56N1000926</t>
  </si>
  <si>
    <t>C79N1004513</t>
  </si>
  <si>
    <t>C4548003095</t>
  </si>
  <si>
    <t>C72N1001102</t>
  </si>
  <si>
    <t>C7905018171</t>
  </si>
  <si>
    <t>C51N1000516</t>
  </si>
  <si>
    <t>C75N1000855</t>
  </si>
  <si>
    <t>C86N1000753</t>
  </si>
  <si>
    <t>C79N1000934</t>
  </si>
  <si>
    <t>C8741014369</t>
  </si>
  <si>
    <t>C51N1000050</t>
  </si>
  <si>
    <t>C89N1001334</t>
  </si>
  <si>
    <t>C64N1001005</t>
  </si>
  <si>
    <t>C51N1000537</t>
  </si>
  <si>
    <t>C4631001334</t>
  </si>
  <si>
    <t>C7953008717</t>
  </si>
  <si>
    <t>C68N1000561</t>
  </si>
  <si>
    <t>C54N1000307</t>
  </si>
  <si>
    <t>C79N1000847</t>
  </si>
  <si>
    <t>C87N1000836</t>
  </si>
  <si>
    <t>C89N1001230</t>
  </si>
  <si>
    <t>C7235013489</t>
  </si>
  <si>
    <t>C64N1000141</t>
  </si>
  <si>
    <t>C70N1000031</t>
  </si>
  <si>
    <t>C64N1000941</t>
  </si>
  <si>
    <t>C79N1004847</t>
  </si>
  <si>
    <t>C44N1000633</t>
  </si>
  <si>
    <t>C92N1000935</t>
  </si>
  <si>
    <t>C96N1000009</t>
  </si>
  <si>
    <t>C75N1002819</t>
  </si>
  <si>
    <t>C79N1001666</t>
  </si>
  <si>
    <t>C75N1000413</t>
  </si>
  <si>
    <t>C95N1000277</t>
  </si>
  <si>
    <t>C56N1000919</t>
  </si>
  <si>
    <t>C70N1001664</t>
  </si>
  <si>
    <t>C7986017008</t>
  </si>
  <si>
    <t>C45N1000075</t>
  </si>
  <si>
    <t>C64N1001064</t>
  </si>
  <si>
    <t>C48N1000853</t>
  </si>
  <si>
    <t>C92N1000544</t>
  </si>
  <si>
    <t>C84N1000208</t>
  </si>
  <si>
    <t>C75N1002747</t>
  </si>
  <si>
    <t>C82N1000389</t>
  </si>
  <si>
    <t>C92N1000806</t>
  </si>
  <si>
    <t>C79N1004615</t>
  </si>
  <si>
    <t>C4578018389</t>
  </si>
  <si>
    <t>C79N1000314</t>
  </si>
  <si>
    <t>C83N1000607</t>
  </si>
  <si>
    <t>C48N1000167</t>
  </si>
  <si>
    <t>C64N1000279</t>
  </si>
  <si>
    <t>C48N1001320</t>
  </si>
  <si>
    <t>C8444017483</t>
  </si>
  <si>
    <t>C60N1000673</t>
  </si>
  <si>
    <t>C48N1000484</t>
  </si>
  <si>
    <t>C9180006422</t>
  </si>
  <si>
    <t>C6863003822</t>
  </si>
  <si>
    <t>C70N1000464</t>
  </si>
  <si>
    <t>C66N1000879</t>
  </si>
  <si>
    <t>C48N1000210</t>
  </si>
  <si>
    <t>C91N1000749</t>
  </si>
  <si>
    <t>C83N1000357</t>
  </si>
  <si>
    <t>C94N1000225</t>
  </si>
  <si>
    <t>C79N1000592</t>
  </si>
  <si>
    <t>C6040016335</t>
  </si>
  <si>
    <t>C51N1001064</t>
  </si>
  <si>
    <t>C48N1000339</t>
  </si>
  <si>
    <t>C68N1000347</t>
  </si>
  <si>
    <t>C82N1000422</t>
  </si>
  <si>
    <t>C91N1001350</t>
  </si>
  <si>
    <t>C79N1000325</t>
  </si>
  <si>
    <t>C84N1000446</t>
  </si>
  <si>
    <t>C83N1000517</t>
  </si>
  <si>
    <t>C62N1000425</t>
  </si>
  <si>
    <t>C9283017090</t>
  </si>
  <si>
    <t>C79N1002201</t>
  </si>
  <si>
    <t>C48N1000494</t>
  </si>
  <si>
    <t>C52N1000705</t>
  </si>
  <si>
    <t>C5825000776</t>
  </si>
  <si>
    <t>C56N1000518</t>
  </si>
  <si>
    <t>C79N1005011</t>
  </si>
  <si>
    <t>C48N1001202</t>
  </si>
  <si>
    <t>C96N1000110</t>
  </si>
  <si>
    <t>C5486010929</t>
  </si>
  <si>
    <t>C48N1000438</t>
  </si>
  <si>
    <t>C5208005313</t>
  </si>
  <si>
    <t>C8358004251</t>
  </si>
  <si>
    <t>C75N1001371</t>
  </si>
  <si>
    <t>C70N1001423</t>
  </si>
  <si>
    <t>C6629011748</t>
  </si>
  <si>
    <t>C9119013930</t>
  </si>
  <si>
    <t>C79N1005977</t>
  </si>
  <si>
    <t>C79N1004269</t>
  </si>
  <si>
    <t>C62N1000134</t>
  </si>
  <si>
    <t>C46N1001020</t>
  </si>
  <si>
    <t>C46N1000826</t>
  </si>
  <si>
    <t>C58N1000356</t>
  </si>
  <si>
    <t>C7076017251</t>
  </si>
  <si>
    <t>C5299006700</t>
  </si>
  <si>
    <t>C60N1000455</t>
  </si>
  <si>
    <t>C75N1001691</t>
  </si>
  <si>
    <t>C7990013443</t>
  </si>
  <si>
    <t>C52N1000927</t>
  </si>
  <si>
    <t>C84N1000598</t>
  </si>
  <si>
    <t>C54N1000230</t>
  </si>
  <si>
    <t>C79N1002279</t>
  </si>
  <si>
    <t>C5839019038</t>
  </si>
  <si>
    <t>C48N1000055</t>
  </si>
  <si>
    <t>C66N1000161</t>
  </si>
  <si>
    <t>C92N1000958</t>
  </si>
  <si>
    <t>C66N1001160</t>
  </si>
  <si>
    <t>C96N1000166</t>
  </si>
  <si>
    <t>C89N1000345</t>
  </si>
  <si>
    <t>C5477012965</t>
  </si>
  <si>
    <t>C74N1000995</t>
  </si>
  <si>
    <t>C44N1000682</t>
  </si>
  <si>
    <t>C8918013230</t>
  </si>
  <si>
    <t>C58N1000420</t>
  </si>
  <si>
    <t>C83N1000697</t>
  </si>
  <si>
    <t>C96N1000291</t>
  </si>
  <si>
    <t>C64N1000646</t>
  </si>
  <si>
    <t>C92N1000494</t>
  </si>
  <si>
    <t>C7927017446</t>
  </si>
  <si>
    <t>C52N1001099</t>
  </si>
  <si>
    <t>C8771019121</t>
  </si>
  <si>
    <t>C79N1003886</t>
  </si>
  <si>
    <t>C75N1001583</t>
  </si>
  <si>
    <t>C44N1000811</t>
  </si>
  <si>
    <t>C4802009944</t>
  </si>
  <si>
    <t>C64N1001075</t>
  </si>
  <si>
    <t>C7245019275</t>
  </si>
  <si>
    <t>C49N1000202</t>
  </si>
  <si>
    <t>C79N1000411</t>
  </si>
  <si>
    <t>C79N1005351</t>
  </si>
  <si>
    <t>C79N1001623</t>
  </si>
  <si>
    <t>C56N1000374</t>
  </si>
  <si>
    <t>C96N1000242</t>
  </si>
  <si>
    <t>C94N1000063</t>
  </si>
  <si>
    <t>C95N1000128</t>
  </si>
  <si>
    <t>C70N1001252</t>
  </si>
  <si>
    <t>C5261000962</t>
  </si>
  <si>
    <t>C87N1000928</t>
  </si>
  <si>
    <t>C60N1000565</t>
  </si>
  <si>
    <t>C9244012846</t>
  </si>
  <si>
    <t>C52N1000445</t>
  </si>
  <si>
    <t>C72N1000572</t>
  </si>
  <si>
    <t>C60N1000412</t>
  </si>
  <si>
    <t>C9431011275</t>
  </si>
  <si>
    <t>C5240007566</t>
  </si>
  <si>
    <t>C9495013304</t>
  </si>
  <si>
    <t>C74N1000744</t>
  </si>
  <si>
    <t>C58N1000106</t>
  </si>
  <si>
    <t>C75N1000161</t>
  </si>
  <si>
    <t>C52N1000338</t>
  </si>
  <si>
    <t>C79N1003474</t>
  </si>
  <si>
    <t>C5262019391</t>
  </si>
  <si>
    <t>C82N1000349</t>
  </si>
  <si>
    <t>C66N1000403</t>
  </si>
  <si>
    <t>C60N1000080</t>
  </si>
  <si>
    <t>C4681001598</t>
  </si>
  <si>
    <t>C6603005666</t>
  </si>
  <si>
    <t>C51N1000512</t>
  </si>
  <si>
    <t>C83N1000410</t>
  </si>
  <si>
    <t>C7589002335</t>
  </si>
  <si>
    <t>C6235018677</t>
  </si>
  <si>
    <t>C44N1000022</t>
  </si>
  <si>
    <t>C46N1000964</t>
  </si>
  <si>
    <t>C8691011467</t>
  </si>
  <si>
    <t>C6841012095</t>
  </si>
  <si>
    <t>C74N1000924</t>
  </si>
  <si>
    <t>C46N1000589</t>
  </si>
  <si>
    <t>C80N1000676</t>
  </si>
  <si>
    <t>C75N1001546</t>
  </si>
  <si>
    <t>C7201016773</t>
  </si>
  <si>
    <t>C5147005961</t>
  </si>
  <si>
    <t>C7997015528</t>
  </si>
  <si>
    <t>C52N1000157</t>
  </si>
  <si>
    <t>C72N1000357</t>
  </si>
  <si>
    <t>C68N1000329</t>
  </si>
  <si>
    <t>C95N1000047</t>
  </si>
  <si>
    <t>C83N1000069</t>
  </si>
  <si>
    <t>C89N1001145</t>
  </si>
  <si>
    <t>C8027010742</t>
  </si>
  <si>
    <t>C7468011006</t>
  </si>
  <si>
    <t>C64N1000598</t>
  </si>
  <si>
    <t>C79N1005684</t>
  </si>
  <si>
    <t>C6493011708</t>
  </si>
  <si>
    <t>C79N1000972</t>
  </si>
  <si>
    <t>C6056015607</t>
  </si>
  <si>
    <t>C67N1000310</t>
  </si>
  <si>
    <t>C8412012720</t>
  </si>
  <si>
    <t>C72N1000520</t>
  </si>
  <si>
    <t>C6665004743</t>
  </si>
  <si>
    <t>C79N1006954</t>
  </si>
  <si>
    <t>C79N1000339</t>
  </si>
  <si>
    <t>C49N1000201</t>
  </si>
  <si>
    <t>C79N1006760</t>
  </si>
  <si>
    <t>C68N1000754</t>
  </si>
  <si>
    <t>C84N1000070</t>
  </si>
  <si>
    <t>C66N1000192</t>
  </si>
  <si>
    <t>C46N1000788</t>
  </si>
  <si>
    <t>C92N1001038</t>
  </si>
  <si>
    <t>C91N1001349</t>
  </si>
  <si>
    <t>C79N1000868</t>
  </si>
  <si>
    <t>C89N1001356</t>
  </si>
  <si>
    <t>C79N1005574</t>
  </si>
  <si>
    <t>C67N1000062</t>
  </si>
  <si>
    <t>C7591000148</t>
  </si>
  <si>
    <t>C5457017702</t>
  </si>
  <si>
    <t>C75N1000177</t>
  </si>
  <si>
    <t>C49N1000181</t>
  </si>
  <si>
    <t>C96N1000716</t>
  </si>
  <si>
    <t>C4645000994</t>
  </si>
  <si>
    <t>C8788007765</t>
  </si>
  <si>
    <t>C75N1000386</t>
  </si>
  <si>
    <t>C45N1000780</t>
  </si>
  <si>
    <t>C79N1005292</t>
  </si>
  <si>
    <t>C48N1000651</t>
  </si>
  <si>
    <t>C52N1001064</t>
  </si>
  <si>
    <t>C52N1000829</t>
  </si>
  <si>
    <t>C6457001583</t>
  </si>
  <si>
    <t>C48N1000290</t>
  </si>
  <si>
    <t>C75N1002330</t>
  </si>
  <si>
    <t>C64N1000185</t>
  </si>
  <si>
    <t>C46N1000793</t>
  </si>
  <si>
    <t>C46N1000262</t>
  </si>
  <si>
    <t>C96N1000393</t>
  </si>
  <si>
    <t>C56N1000502</t>
  </si>
  <si>
    <t>C44N1001040</t>
  </si>
  <si>
    <t>C44N1000428</t>
  </si>
  <si>
    <t>C48N1000487</t>
  </si>
  <si>
    <t>C7030012857</t>
  </si>
  <si>
    <t>C89N1000522</t>
  </si>
  <si>
    <t>C6239007572</t>
  </si>
  <si>
    <t>C9463016187</t>
  </si>
  <si>
    <t>C48N1000950</t>
  </si>
  <si>
    <t>C9184008944</t>
  </si>
  <si>
    <t>C4420013287</t>
  </si>
  <si>
    <t>C58N1000101</t>
  </si>
  <si>
    <t>C48N1000933</t>
  </si>
  <si>
    <t>C79N1007298</t>
  </si>
  <si>
    <t>C48N1001087</t>
  </si>
  <si>
    <t>C75N1000659</t>
  </si>
  <si>
    <t>C82N1000683</t>
  </si>
  <si>
    <t>C4854002312</t>
  </si>
  <si>
    <t>C7410000583</t>
  </si>
  <si>
    <t>C5119011450</t>
  </si>
  <si>
    <t>C4691001594</t>
  </si>
  <si>
    <t>C9163016781</t>
  </si>
  <si>
    <t>C4523000311</t>
  </si>
  <si>
    <t>C7905004367</t>
  </si>
  <si>
    <t>C64N1001107</t>
  </si>
  <si>
    <t>C64N1000542</t>
  </si>
  <si>
    <t>C5449015206</t>
  </si>
  <si>
    <t>C8202010677</t>
  </si>
  <si>
    <t>C64N1000710</t>
  </si>
  <si>
    <t>C79N1007558</t>
  </si>
  <si>
    <t>C54N1000742</t>
  </si>
  <si>
    <t>C9186009160</t>
  </si>
  <si>
    <t>C72N1000093</t>
  </si>
  <si>
    <t>C8045016919</t>
  </si>
  <si>
    <t>C7916008426</t>
  </si>
  <si>
    <t>C75N1002417</t>
  </si>
  <si>
    <t>C84N1000139</t>
  </si>
  <si>
    <t>C92N1000716</t>
  </si>
  <si>
    <t>C67N1000116</t>
  </si>
  <si>
    <t>C5464000503</t>
  </si>
  <si>
    <t>C64N1001043</t>
  </si>
  <si>
    <t>C5463000486</t>
  </si>
  <si>
    <t>C75N1000949</t>
  </si>
  <si>
    <t>C79N1002593</t>
  </si>
  <si>
    <t>C94N1000437</t>
  </si>
  <si>
    <t>C8292018956</t>
  </si>
  <si>
    <t>C9257017700</t>
  </si>
  <si>
    <t>C79N1001734</t>
  </si>
  <si>
    <t>C87N1000380</t>
  </si>
  <si>
    <t>C79N1007031</t>
  </si>
  <si>
    <t>C79N1000237</t>
  </si>
  <si>
    <t>C79N1002297</t>
  </si>
  <si>
    <t>C48N1000903</t>
  </si>
  <si>
    <t>C74N1000624</t>
  </si>
  <si>
    <t>C4959018397</t>
  </si>
  <si>
    <t>C5659003376</t>
  </si>
  <si>
    <t>C8222014292</t>
  </si>
  <si>
    <t>C5100007487</t>
  </si>
  <si>
    <t>C44N1000592</t>
  </si>
  <si>
    <t>C75N1000139</t>
  </si>
  <si>
    <t>C52N1000163</t>
  </si>
  <si>
    <t>C46N1000770</t>
  </si>
  <si>
    <t>C83N1000720</t>
  </si>
  <si>
    <t>C72N1000812</t>
  </si>
  <si>
    <t>C6697018315</t>
  </si>
  <si>
    <t>C5488016188</t>
  </si>
  <si>
    <t>C60N1000671</t>
  </si>
  <si>
    <t>C92N1000041</t>
  </si>
  <si>
    <t>C9173015133</t>
  </si>
  <si>
    <t>C4495000471</t>
  </si>
  <si>
    <t>C83N1000884</t>
  </si>
  <si>
    <t>C7901018402</t>
  </si>
  <si>
    <t>C70N1001623</t>
  </si>
  <si>
    <t>C79N1004524</t>
  </si>
  <si>
    <t>C5617016206</t>
  </si>
  <si>
    <t>C46N1000835</t>
  </si>
  <si>
    <t>C6653002995</t>
  </si>
  <si>
    <t>C49N1001050</t>
  </si>
  <si>
    <t>C80N1000780</t>
  </si>
  <si>
    <t>C44N1000781</t>
  </si>
  <si>
    <t>C70N1001565</t>
  </si>
  <si>
    <t>C51N1001230</t>
  </si>
  <si>
    <t>C80N1000744</t>
  </si>
  <si>
    <t>C6879008519</t>
  </si>
  <si>
    <t>C92N1000039</t>
  </si>
  <si>
    <t>C79N1001439</t>
  </si>
  <si>
    <t>C8254015919</t>
  </si>
  <si>
    <t>C4608003612</t>
  </si>
  <si>
    <t>C79N1007406</t>
  </si>
  <si>
    <t>C87N1000041</t>
  </si>
  <si>
    <t>C75N1000429</t>
  </si>
  <si>
    <t>C44N1000251</t>
  </si>
  <si>
    <t>C79N1006596</t>
  </si>
  <si>
    <t>C94N1000029</t>
  </si>
  <si>
    <t>C87N1000142</t>
  </si>
  <si>
    <t>C9514018750</t>
  </si>
  <si>
    <t>C62N1000245</t>
  </si>
  <si>
    <t>C49N1000109</t>
  </si>
  <si>
    <t>C52N1000903</t>
  </si>
  <si>
    <t>C7983013258</t>
  </si>
  <si>
    <t>C5220019178</t>
  </si>
  <si>
    <t>C66N1000523</t>
  </si>
  <si>
    <t>C46N1000184</t>
  </si>
  <si>
    <t>C74N1000040</t>
  </si>
  <si>
    <t>C8078016563</t>
  </si>
  <si>
    <t>C6466005013</t>
  </si>
  <si>
    <t>C91N1000148</t>
  </si>
  <si>
    <t>C5600005567</t>
  </si>
  <si>
    <t>C6811008634</t>
  </si>
  <si>
    <t>C75N1001984</t>
  </si>
  <si>
    <t>C56N1000811</t>
  </si>
  <si>
    <t>C9133009398</t>
  </si>
  <si>
    <t>C4966018354</t>
  </si>
  <si>
    <t>C5855003837</t>
  </si>
  <si>
    <t>C4423014213</t>
  </si>
  <si>
    <t>C5294015383</t>
  </si>
  <si>
    <t>C66N1000979</t>
  </si>
  <si>
    <t>C92N1000603</t>
  </si>
  <si>
    <t>C7576005156</t>
  </si>
  <si>
    <t>C4635002071</t>
  </si>
  <si>
    <t>C7408002991</t>
  </si>
  <si>
    <t>C46N1001054</t>
  </si>
  <si>
    <t>C74N1000738</t>
  </si>
  <si>
    <t>C6288015180</t>
  </si>
  <si>
    <t>C79N1004137</t>
  </si>
  <si>
    <t>C8620015395</t>
  </si>
  <si>
    <t>C75N1000375</t>
  </si>
  <si>
    <t>C66N1000692</t>
  </si>
  <si>
    <t>C91N1000948</t>
  </si>
  <si>
    <t>C44N1000194</t>
  </si>
  <si>
    <t>C48N1000859</t>
  </si>
  <si>
    <t>C75N1002036</t>
  </si>
  <si>
    <t>C75N1002202</t>
  </si>
  <si>
    <t>C5160006516</t>
  </si>
  <si>
    <t>C7066010187</t>
  </si>
  <si>
    <t>C79N1001255</t>
  </si>
  <si>
    <t>C8974003955</t>
  </si>
  <si>
    <t>C58N1000047</t>
  </si>
  <si>
    <t>C79N1002376</t>
  </si>
  <si>
    <t>C48N1000750</t>
  </si>
  <si>
    <t>C70N1001536</t>
  </si>
  <si>
    <t>C70N1001322</t>
  </si>
  <si>
    <t>C79N1005911</t>
  </si>
  <si>
    <t>C91N1001283</t>
  </si>
  <si>
    <t>C7999008189</t>
  </si>
  <si>
    <t>C54N1000821</t>
  </si>
  <si>
    <t>C87N1001057</t>
  </si>
  <si>
    <t>C5242002831</t>
  </si>
  <si>
    <t>C92N1000967</t>
  </si>
  <si>
    <t>C86N1000493</t>
  </si>
  <si>
    <t>C48N1001629</t>
  </si>
  <si>
    <t>C68N1000348</t>
  </si>
  <si>
    <t>C79N1007603</t>
  </si>
  <si>
    <t>C48N1001150</t>
  </si>
  <si>
    <t>C66N1000790</t>
  </si>
  <si>
    <t>C9293014432</t>
  </si>
  <si>
    <t>C8709019474</t>
  </si>
  <si>
    <t>C49N1000302</t>
  </si>
  <si>
    <t>C70N1000599</t>
  </si>
  <si>
    <t>C5215012257</t>
  </si>
  <si>
    <t>C56N1000619</t>
  </si>
  <si>
    <t>C68N1000243</t>
  </si>
  <si>
    <t>C46N1001034</t>
  </si>
  <si>
    <t>C44N1000325</t>
  </si>
  <si>
    <t>C79N1005952</t>
  </si>
  <si>
    <t>C51N1000774</t>
  </si>
  <si>
    <t>C48N1001048</t>
  </si>
  <si>
    <t>C82N1000095</t>
  </si>
  <si>
    <t>C79N1002584</t>
  </si>
  <si>
    <t>C83N1000438</t>
  </si>
  <si>
    <t>C72N1000920</t>
  </si>
  <si>
    <t>C4617014022</t>
  </si>
  <si>
    <t>C4979009451</t>
  </si>
  <si>
    <t>C66N1000758</t>
  </si>
  <si>
    <t>C7473011172</t>
  </si>
  <si>
    <t>C89N1001051</t>
  </si>
  <si>
    <t>C74N1000940</t>
  </si>
  <si>
    <t>C9257011564</t>
  </si>
  <si>
    <t>C48N1001136</t>
  </si>
  <si>
    <t>C58N1000519</t>
  </si>
  <si>
    <t>C70N1000494</t>
  </si>
  <si>
    <t>C49N1001195</t>
  </si>
  <si>
    <t>C96N1000298</t>
  </si>
  <si>
    <t>C6897000323</t>
  </si>
  <si>
    <t>C6813007986</t>
  </si>
  <si>
    <t>C79N1002387</t>
  </si>
  <si>
    <t>C75N1002265</t>
  </si>
  <si>
    <t>C79N1005435</t>
  </si>
  <si>
    <t>C49N1000637</t>
  </si>
  <si>
    <t>C7083005536</t>
  </si>
  <si>
    <t>C68N1000967</t>
  </si>
  <si>
    <t>C79N1000809</t>
  </si>
  <si>
    <t>C96N1000386</t>
  </si>
  <si>
    <t>C56N1000934</t>
  </si>
  <si>
    <t>C79N1005040</t>
  </si>
  <si>
    <t>C72N1001093</t>
  </si>
  <si>
    <t>C75N1000964</t>
  </si>
  <si>
    <t>C95N1000502</t>
  </si>
  <si>
    <t>C54N1000116</t>
  </si>
  <si>
    <t>C91N1001329</t>
  </si>
  <si>
    <t>C64N1000829</t>
  </si>
  <si>
    <t>C7436003347</t>
  </si>
  <si>
    <t>C7926012109</t>
  </si>
  <si>
    <t>C84N1000513</t>
  </si>
  <si>
    <t>C79N1000176</t>
  </si>
  <si>
    <t>C75N1000057</t>
  </si>
  <si>
    <t>C66N1000418</t>
  </si>
  <si>
    <t>C79N1006147</t>
  </si>
  <si>
    <t>C5655010578</t>
  </si>
  <si>
    <t>C70N1000424</t>
  </si>
  <si>
    <t>C48N1000344</t>
  </si>
  <si>
    <t>C7484015722</t>
  </si>
  <si>
    <t>C84N1000108</t>
  </si>
  <si>
    <t>C91N1000756</t>
  </si>
  <si>
    <t>C79N1004534</t>
  </si>
  <si>
    <t>C8744019045</t>
  </si>
  <si>
    <t>C6678014338</t>
  </si>
  <si>
    <t>C60N1000045</t>
  </si>
  <si>
    <t>C49N1000678</t>
  </si>
  <si>
    <t>C6850013750</t>
  </si>
  <si>
    <t>C46N1000285</t>
  </si>
  <si>
    <t>C70N1000990</t>
  </si>
  <si>
    <t>C8080017936</t>
  </si>
  <si>
    <t>C96N1000490</t>
  </si>
  <si>
    <t>C79N1004669</t>
  </si>
  <si>
    <t>C6490001904</t>
  </si>
  <si>
    <t>C66N1000429</t>
  </si>
  <si>
    <t>C80N1000593</t>
  </si>
  <si>
    <t>C60N1000072</t>
  </si>
  <si>
    <t>C66N1000116</t>
  </si>
  <si>
    <t>C92N1000486</t>
  </si>
  <si>
    <t>C5279001275</t>
  </si>
  <si>
    <t>C44N1000952</t>
  </si>
  <si>
    <t>C92N1000201</t>
  </si>
  <si>
    <t>C79N1007090</t>
  </si>
  <si>
    <t>C6417010229</t>
  </si>
  <si>
    <t>C89N1000289</t>
  </si>
  <si>
    <t>C74N1000791</t>
  </si>
  <si>
    <t>C46N1000635</t>
  </si>
  <si>
    <t>C48N1001570</t>
  </si>
  <si>
    <t>C56N1000622</t>
  </si>
  <si>
    <t>C84N1000489</t>
  </si>
  <si>
    <t>C9237001270</t>
  </si>
  <si>
    <t>C80N1000952</t>
  </si>
  <si>
    <t>C9529013973</t>
  </si>
  <si>
    <t>C8790011474</t>
  </si>
  <si>
    <t>C86N1000738</t>
  </si>
  <si>
    <t>C79N1004907</t>
  </si>
  <si>
    <t>C7222005756</t>
  </si>
  <si>
    <t>C7939013591</t>
  </si>
  <si>
    <t>C91N1000549</t>
  </si>
  <si>
    <t>C79N1007155</t>
  </si>
  <si>
    <t>C44N1000525</t>
  </si>
  <si>
    <t>C82N1000719</t>
  </si>
  <si>
    <t>C79N1003728</t>
  </si>
  <si>
    <t>C92N1000592</t>
  </si>
  <si>
    <t>C8241007789</t>
  </si>
  <si>
    <t>C62N1000278</t>
  </si>
  <si>
    <t>C64N1000124</t>
  </si>
  <si>
    <t>C4626013485</t>
  </si>
  <si>
    <t>C94N1000092</t>
  </si>
  <si>
    <t>C58N1000342</t>
  </si>
  <si>
    <t>C46N1001121</t>
  </si>
  <si>
    <t>C5858008339</t>
  </si>
  <si>
    <t>C89N1000791</t>
  </si>
  <si>
    <t>C6637017642</t>
  </si>
  <si>
    <t>C54N1000269</t>
  </si>
  <si>
    <t>C70N1000168</t>
  </si>
  <si>
    <t>C7975017785</t>
  </si>
  <si>
    <t>C48N1000244</t>
  </si>
  <si>
    <t>C91N1000414</t>
  </si>
  <si>
    <t>C4854002524</t>
  </si>
  <si>
    <t>C62N1000397</t>
  </si>
  <si>
    <t>C7993015863</t>
  </si>
  <si>
    <t>C51N1001207</t>
  </si>
  <si>
    <t>C72N1001194</t>
  </si>
  <si>
    <t>C7565017262</t>
  </si>
  <si>
    <t>C80N1000289</t>
  </si>
  <si>
    <t>C92N1000523</t>
  </si>
  <si>
    <t>C8691017541</t>
  </si>
  <si>
    <t>C79N1000121</t>
  </si>
  <si>
    <t>C51N1001123</t>
  </si>
  <si>
    <t>C62N1000369</t>
  </si>
  <si>
    <t>C8989000915</t>
  </si>
  <si>
    <t>C82N1000643</t>
  </si>
  <si>
    <t>C4967015928</t>
  </si>
  <si>
    <t>C5280001718</t>
  </si>
  <si>
    <t>C48N1001212</t>
  </si>
  <si>
    <t>C7913010522</t>
  </si>
  <si>
    <t>C45N1000260</t>
  </si>
  <si>
    <t>C64N1000678</t>
  </si>
  <si>
    <t>C48N1000463</t>
  </si>
  <si>
    <t>C66N2001187</t>
  </si>
  <si>
    <t>C89N1000481</t>
  </si>
  <si>
    <t>C51N1000972</t>
  </si>
  <si>
    <t>C8082010918</t>
  </si>
  <si>
    <t>C5494016620</t>
  </si>
  <si>
    <t>C56N1000492</t>
  </si>
  <si>
    <t>C45N1000168</t>
  </si>
  <si>
    <t>C79N1005044</t>
  </si>
  <si>
    <t>C9283004871</t>
  </si>
  <si>
    <t>C52N1001147</t>
  </si>
  <si>
    <t>C86N1000073</t>
  </si>
  <si>
    <t>C49N1000262</t>
  </si>
  <si>
    <t>C4990019191</t>
  </si>
  <si>
    <t>C56N1000790</t>
  </si>
  <si>
    <t>C64N1000697</t>
  </si>
  <si>
    <t>C79N1006737</t>
  </si>
  <si>
    <t>C7934017594</t>
  </si>
  <si>
    <t>C83N1000418</t>
  </si>
  <si>
    <t>C6712014560</t>
  </si>
  <si>
    <t>C79N1006286</t>
  </si>
  <si>
    <t>C82N1000547</t>
  </si>
  <si>
    <t>C56N1001027</t>
  </si>
  <si>
    <t>C84N1000097</t>
  </si>
  <si>
    <t>C6726007038</t>
  </si>
  <si>
    <t>C56N1000810</t>
  </si>
  <si>
    <t>C68N1000547</t>
  </si>
  <si>
    <t>C89N1000414</t>
  </si>
  <si>
    <t>C7900016712</t>
  </si>
  <si>
    <t>C75N1000007</t>
  </si>
  <si>
    <t>C51N1000163</t>
  </si>
  <si>
    <t>C8224011060</t>
  </si>
  <si>
    <t>C66N1000199</t>
  </si>
  <si>
    <t>C48N1000374</t>
  </si>
  <si>
    <t>C8230010999</t>
  </si>
  <si>
    <t>C75N1000265</t>
  </si>
  <si>
    <t>C72N1001172</t>
  </si>
  <si>
    <t>C54N1000834</t>
  </si>
  <si>
    <t>C79N1004579</t>
  </si>
  <si>
    <t>C66N1001168</t>
  </si>
  <si>
    <t>C95N1000547</t>
  </si>
  <si>
    <t>C7515002187</t>
  </si>
  <si>
    <t>C79N1004559</t>
  </si>
  <si>
    <t>C8909010899</t>
  </si>
  <si>
    <t>C45N1000246</t>
  </si>
  <si>
    <t>C7933018045</t>
  </si>
  <si>
    <t>C9153014938</t>
  </si>
  <si>
    <t>C44N1000798</t>
  </si>
  <si>
    <t>C89N1000459</t>
  </si>
  <si>
    <t>C89N1001405</t>
  </si>
  <si>
    <t>C80N1000270</t>
  </si>
  <si>
    <t>C6731015754</t>
  </si>
  <si>
    <t>C79N1006128</t>
  </si>
  <si>
    <t>C51N1000570</t>
  </si>
  <si>
    <t>C52N1000112</t>
  </si>
  <si>
    <t>C5209004768</t>
  </si>
  <si>
    <t>C5112010949</t>
  </si>
  <si>
    <t>C70N1001695</t>
  </si>
  <si>
    <t>C70N1000028</t>
  </si>
  <si>
    <t>C79N1000090</t>
  </si>
  <si>
    <t>C48N1001503</t>
  </si>
  <si>
    <t>C75N1001275</t>
  </si>
  <si>
    <t>C74N1000526</t>
  </si>
  <si>
    <t>C64N1000582</t>
  </si>
  <si>
    <t>C7948002263</t>
  </si>
  <si>
    <t>C49N1000143</t>
  </si>
  <si>
    <t>C80N1000468</t>
  </si>
  <si>
    <t>C5245009943</t>
  </si>
  <si>
    <t>C48N1001229</t>
  </si>
  <si>
    <t>C75N1000097</t>
  </si>
  <si>
    <t>C79N1006886</t>
  </si>
  <si>
    <t>C45N1000704</t>
  </si>
  <si>
    <t>C70N1000459</t>
  </si>
  <si>
    <t>C49N1000055</t>
  </si>
  <si>
    <t>C6672017273</t>
  </si>
  <si>
    <t>C51N1000549</t>
  </si>
  <si>
    <t>C60N1000223</t>
  </si>
  <si>
    <t>C87N1000181</t>
  </si>
  <si>
    <t>C89N1000398</t>
  </si>
  <si>
    <t>C79N1004582</t>
  </si>
  <si>
    <t>C68N1000486</t>
  </si>
  <si>
    <t>C6866005076</t>
  </si>
  <si>
    <t>C54N1000850</t>
  </si>
  <si>
    <t>C49N1000240</t>
  </si>
  <si>
    <t>C4402014109</t>
  </si>
  <si>
    <t>C48N1000265</t>
  </si>
  <si>
    <t>C56N1000359</t>
  </si>
  <si>
    <t>C72N1001094</t>
  </si>
  <si>
    <t>C84N1000459</t>
  </si>
  <si>
    <t>C8989015265</t>
  </si>
  <si>
    <t>C8901004198</t>
  </si>
  <si>
    <t>C52N1000852</t>
  </si>
  <si>
    <t>C79N1005779</t>
  </si>
  <si>
    <t>C68N1000246</t>
  </si>
  <si>
    <t>C7483017953</t>
  </si>
  <si>
    <t>C89N1000095</t>
  </si>
  <si>
    <t>C7994014600</t>
  </si>
  <si>
    <t>C82N1000290</t>
  </si>
  <si>
    <t>C74N1000231</t>
  </si>
  <si>
    <t>C7922015211</t>
  </si>
  <si>
    <t>C87N1000960</t>
  </si>
  <si>
    <t>C89N1000220</t>
  </si>
  <si>
    <t>C7508014404</t>
  </si>
  <si>
    <t>C94N1000106</t>
  </si>
  <si>
    <t>C49N1001169</t>
  </si>
  <si>
    <t>C96N2000929</t>
  </si>
  <si>
    <t>C52N1000123</t>
  </si>
  <si>
    <t>C49N1000239</t>
  </si>
  <si>
    <t>C4849003102</t>
  </si>
  <si>
    <t>C5616015406</t>
  </si>
  <si>
    <t>C7446018166</t>
  </si>
  <si>
    <t>C91N1000389</t>
  </si>
  <si>
    <t>C70N1001103</t>
  </si>
  <si>
    <t>C7597018325</t>
  </si>
  <si>
    <t>C66N1000778</t>
  </si>
  <si>
    <t>C51N1000811</t>
  </si>
  <si>
    <t>C8051008734</t>
  </si>
  <si>
    <t>C89N1000559</t>
  </si>
  <si>
    <t>C86N1000577</t>
  </si>
  <si>
    <t>C79N1005364</t>
  </si>
  <si>
    <t>C70N1001236</t>
  </si>
  <si>
    <t>C67N1000373</t>
  </si>
  <si>
    <t>C89N1000475</t>
  </si>
  <si>
    <t>C60N1000216</t>
  </si>
  <si>
    <t>C7903014968</t>
  </si>
  <si>
    <t>C70N1000860</t>
  </si>
  <si>
    <t>C8467007037</t>
  </si>
  <si>
    <t>C54N1000370</t>
  </si>
  <si>
    <t>C64N1000245</t>
  </si>
  <si>
    <t>C8309011516</t>
  </si>
  <si>
    <t>C56N1000909</t>
  </si>
  <si>
    <t>C8912004203</t>
  </si>
  <si>
    <t>C56N1000308</t>
  </si>
  <si>
    <t>C56N1000586</t>
  </si>
  <si>
    <t>C54N1000635</t>
  </si>
  <si>
    <t>C96N1000792</t>
  </si>
  <si>
    <t>C8249007145</t>
  </si>
  <si>
    <t>C51N2001246</t>
  </si>
  <si>
    <t>C46N1000870</t>
  </si>
  <si>
    <t>C82N1000634</t>
  </si>
  <si>
    <t>C68N1000690</t>
  </si>
  <si>
    <t>C6682008730</t>
  </si>
  <si>
    <t>C51N1001025</t>
  </si>
  <si>
    <t>C48N1001167</t>
  </si>
  <si>
    <t>C52N1000161</t>
  </si>
  <si>
    <t>C72N1000633</t>
  </si>
  <si>
    <t>C5282010119</t>
  </si>
  <si>
    <t>C91N1000571</t>
  </si>
  <si>
    <t>C95N1000142</t>
  </si>
  <si>
    <t>C7970017892</t>
  </si>
  <si>
    <t>C7509018405</t>
  </si>
  <si>
    <t>C6446012329</t>
  </si>
  <si>
    <t>C79N1006688</t>
  </si>
  <si>
    <t>C8306008241</t>
  </si>
  <si>
    <t>C45N1000330</t>
  </si>
  <si>
    <t>C79N1000055</t>
  </si>
  <si>
    <t>C86N1000349</t>
  </si>
  <si>
    <t>C94N1000572</t>
  </si>
  <si>
    <t>C70N1000408</t>
  </si>
  <si>
    <t>C92N1000791</t>
  </si>
  <si>
    <t>C79N1007638</t>
  </si>
  <si>
    <t>C8971007128</t>
  </si>
  <si>
    <t>C7095015788</t>
  </si>
  <si>
    <t>C46N1000361</t>
  </si>
  <si>
    <t>C75N1002476</t>
  </si>
  <si>
    <t>C56N1000973</t>
  </si>
  <si>
    <t>C5241008300</t>
  </si>
  <si>
    <t>C84N1000023</t>
  </si>
  <si>
    <t>C83N1000990</t>
  </si>
  <si>
    <t>C6085000811</t>
  </si>
  <si>
    <t>C49N1000873</t>
  </si>
  <si>
    <t>C64N1001050</t>
  </si>
  <si>
    <t>C70N1001158</t>
  </si>
  <si>
    <t>C74N1000872</t>
  </si>
  <si>
    <t>C7916016698</t>
  </si>
  <si>
    <t>C67N1000268</t>
  </si>
  <si>
    <t>C79N1006307</t>
  </si>
  <si>
    <t>C60N1000350</t>
  </si>
  <si>
    <t>C60N1000619</t>
  </si>
  <si>
    <t>C9652004462</t>
  </si>
  <si>
    <t>C48N1001240</t>
  </si>
  <si>
    <t>C49N1000505</t>
  </si>
  <si>
    <t>C75N1002219</t>
  </si>
  <si>
    <t>C7076002295</t>
  </si>
  <si>
    <t>C72N1000342</t>
  </si>
  <si>
    <t>C79N1006130</t>
  </si>
  <si>
    <t>C51N1000564</t>
  </si>
  <si>
    <t>C79N1000459</t>
  </si>
  <si>
    <t>C52N1000660</t>
  </si>
  <si>
    <t>C75N1000676</t>
  </si>
  <si>
    <t>C6662012607</t>
  </si>
  <si>
    <t>C79N1000708</t>
  </si>
  <si>
    <t>C91N1000005</t>
  </si>
  <si>
    <t>C80N1000576</t>
  </si>
  <si>
    <t>C95N1000090</t>
  </si>
  <si>
    <t>C66N1000078</t>
  </si>
  <si>
    <t>C4512004827</t>
  </si>
  <si>
    <t>C79N1006851</t>
  </si>
  <si>
    <t>C79N1001087</t>
  </si>
  <si>
    <t>C44N1000074</t>
  </si>
  <si>
    <t>C66N1000851</t>
  </si>
  <si>
    <t>C83N1000327</t>
  </si>
  <si>
    <t>C7986011845</t>
  </si>
  <si>
    <t>C91N1000136</t>
  </si>
  <si>
    <t>C79N1004992</t>
  </si>
  <si>
    <t>C4695004663</t>
  </si>
  <si>
    <t>C44N1000211</t>
  </si>
  <si>
    <t>C79N1006991</t>
  </si>
  <si>
    <t>C48N1001098</t>
  </si>
  <si>
    <t>C70N1000517</t>
  </si>
  <si>
    <t>C68N1000402</t>
  </si>
  <si>
    <t>C67N1000478</t>
  </si>
  <si>
    <t>C79N1004509</t>
  </si>
  <si>
    <t>C79N1007658</t>
  </si>
  <si>
    <t>C6479004317</t>
  </si>
  <si>
    <t>C68N1000189</t>
  </si>
  <si>
    <t>C46N1001117</t>
  </si>
  <si>
    <t>C8783009150</t>
  </si>
  <si>
    <t>C64N1000305</t>
  </si>
  <si>
    <t>C44N1000345</t>
  </si>
  <si>
    <t>C68N1000877</t>
  </si>
  <si>
    <t>C89N1000587</t>
  </si>
  <si>
    <t>C60N1000667</t>
  </si>
  <si>
    <t>C83N1000294</t>
  </si>
  <si>
    <t>C84N1000194</t>
  </si>
  <si>
    <t>C64N1000029</t>
  </si>
  <si>
    <t>C5428015482</t>
  </si>
  <si>
    <t>C6427005996</t>
  </si>
  <si>
    <t>C64N1000274</t>
  </si>
  <si>
    <t>C51N1000112</t>
  </si>
  <si>
    <t>C6776005588</t>
  </si>
  <si>
    <t>C9273012187</t>
  </si>
  <si>
    <t>C51N1000636</t>
  </si>
  <si>
    <t>C79N1005187</t>
  </si>
  <si>
    <t>C51N1000033</t>
  </si>
  <si>
    <t>C49N1000122</t>
  </si>
  <si>
    <t>C9293013632</t>
  </si>
  <si>
    <t>C8676019399</t>
  </si>
  <si>
    <t>C79N1003292</t>
  </si>
  <si>
    <t>C68N1000024</t>
  </si>
  <si>
    <t>C79N1005814</t>
  </si>
  <si>
    <t>C80N1000895</t>
  </si>
  <si>
    <t>C75N1002518</t>
  </si>
  <si>
    <t>C7934016475</t>
  </si>
  <si>
    <t>C44N1000908</t>
  </si>
  <si>
    <t>C92N1000525</t>
  </si>
  <si>
    <t>C46N1000108</t>
  </si>
  <si>
    <t>C92N1000732</t>
  </si>
  <si>
    <t>C67N1000011</t>
  </si>
  <si>
    <t>C79N1006809</t>
  </si>
  <si>
    <t>C58N1000226</t>
  </si>
  <si>
    <t>C4548001845</t>
  </si>
  <si>
    <t>C44N1000580</t>
  </si>
  <si>
    <t>C8012006315</t>
  </si>
  <si>
    <t>C66N1001095</t>
  </si>
  <si>
    <t>C44N1000730</t>
  </si>
  <si>
    <t>C58N1000138</t>
  </si>
  <si>
    <t>C79N1000477</t>
  </si>
  <si>
    <t>C44N1000744</t>
  </si>
  <si>
    <t>C7524013096</t>
  </si>
  <si>
    <t>C48N1000967</t>
  </si>
  <si>
    <t>C68N1000382</t>
  </si>
  <si>
    <t>C51N1000955</t>
  </si>
  <si>
    <t>C83N1000800</t>
  </si>
  <si>
    <t>C58N1000265</t>
  </si>
  <si>
    <t>C7039010545</t>
  </si>
  <si>
    <t>C68N1001039</t>
  </si>
  <si>
    <t>C8664019031</t>
  </si>
  <si>
    <t>C6467013059</t>
  </si>
  <si>
    <t>C96N1000030</t>
  </si>
  <si>
    <t>C66N1000541</t>
  </si>
  <si>
    <t>C82N1000118</t>
  </si>
  <si>
    <t>C8727008977</t>
  </si>
  <si>
    <t>C45N1000693</t>
  </si>
  <si>
    <t>C82N1000722</t>
  </si>
  <si>
    <t>C48N1000910</t>
  </si>
  <si>
    <t>C56N1000663</t>
  </si>
  <si>
    <t>C79N1004609</t>
  </si>
  <si>
    <t>C75N1002929</t>
  </si>
  <si>
    <t>C8718017513</t>
  </si>
  <si>
    <t>C79N1000997</t>
  </si>
  <si>
    <t>C54N1000238</t>
  </si>
  <si>
    <t>C83N1000406</t>
  </si>
  <si>
    <t>C6446003084</t>
  </si>
  <si>
    <t>C87N1000987</t>
  </si>
  <si>
    <t>C68N1000997</t>
  </si>
  <si>
    <t>C83N1000958</t>
  </si>
  <si>
    <t>C6484010662</t>
  </si>
  <si>
    <t>C62N1000151</t>
  </si>
  <si>
    <t>C7490018655</t>
  </si>
  <si>
    <t>C6883016771</t>
  </si>
  <si>
    <t>C8712019381</t>
  </si>
  <si>
    <t>C49N1000250</t>
  </si>
  <si>
    <t>C79N1002025</t>
  </si>
  <si>
    <t>C7403014681</t>
  </si>
  <si>
    <t>C6697013124</t>
  </si>
  <si>
    <t>C8058006760</t>
  </si>
  <si>
    <t>C8717012811</t>
  </si>
  <si>
    <t>C51N1000470</t>
  </si>
  <si>
    <t>C68N1001033</t>
  </si>
  <si>
    <t>C64N1000692</t>
  </si>
  <si>
    <t>C51N1000418</t>
  </si>
  <si>
    <t>C70N1000058</t>
  </si>
  <si>
    <t>C7978016226</t>
  </si>
  <si>
    <t>C6271004947</t>
  </si>
  <si>
    <t>C6646013792</t>
  </si>
  <si>
    <t>C7953017990</t>
  </si>
  <si>
    <t>C68N1000873</t>
  </si>
  <si>
    <t>C96N1000534</t>
  </si>
  <si>
    <t>C9221012131</t>
  </si>
  <si>
    <t>C44N1000097</t>
  </si>
  <si>
    <t>C48N1001548</t>
  </si>
  <si>
    <t>C79N1002291</t>
  </si>
  <si>
    <t>C8793018731</t>
  </si>
  <si>
    <t>C7908010614</t>
  </si>
  <si>
    <t>C79N1002262</t>
  </si>
  <si>
    <t>C84N1000267</t>
  </si>
  <si>
    <t>C80N1000414</t>
  </si>
  <si>
    <t>C52N2001320</t>
  </si>
  <si>
    <t>C62N1000480</t>
  </si>
  <si>
    <t>C89N1000227</t>
  </si>
  <si>
    <t>C8910010404</t>
  </si>
  <si>
    <t>C96N1000322</t>
  </si>
  <si>
    <t>C86N1000146</t>
  </si>
  <si>
    <t>C74N1000098</t>
  </si>
  <si>
    <t>C54N1000250</t>
  </si>
  <si>
    <t>C7578015386</t>
  </si>
  <si>
    <t>C72N1000819</t>
  </si>
  <si>
    <t>C92N1000514</t>
  </si>
  <si>
    <t>C79N1004427</t>
  </si>
  <si>
    <t>C6052003603</t>
  </si>
  <si>
    <t>C48N1000939</t>
  </si>
  <si>
    <t>C7205000952</t>
  </si>
  <si>
    <t>C5230018075</t>
  </si>
  <si>
    <t>C83N1000909</t>
  </si>
  <si>
    <t>C7966019243</t>
  </si>
  <si>
    <t>C94N1000454</t>
  </si>
  <si>
    <t>C54N1000264</t>
  </si>
  <si>
    <t>C79N1007136</t>
  </si>
  <si>
    <t>C89N1001166</t>
  </si>
  <si>
    <t>C4673019259</t>
  </si>
  <si>
    <t>C96N1000561</t>
  </si>
  <si>
    <t>C96N1000097</t>
  </si>
  <si>
    <t>C8218008386</t>
  </si>
  <si>
    <t>C7973017135</t>
  </si>
  <si>
    <t>C92N1000405</t>
  </si>
  <si>
    <t>C49N1000560</t>
  </si>
  <si>
    <t>C8090007330</t>
  </si>
  <si>
    <t>C7494008035</t>
  </si>
  <si>
    <t>C67N1000263</t>
  </si>
  <si>
    <t>C6688014502</t>
  </si>
  <si>
    <t>C84N1000362</t>
  </si>
  <si>
    <t>C6456018250</t>
  </si>
  <si>
    <t>C79N1003547</t>
  </si>
  <si>
    <t>C6657005183</t>
  </si>
  <si>
    <t>C46N1000804</t>
  </si>
  <si>
    <t>C6457018032</t>
  </si>
  <si>
    <t>C51N1000517</t>
  </si>
  <si>
    <t>C86N1000114</t>
  </si>
  <si>
    <t>C49N1001198</t>
  </si>
  <si>
    <t>C75N1001296</t>
  </si>
  <si>
    <t>C64N1000779</t>
  </si>
  <si>
    <t>C52N1001136</t>
  </si>
  <si>
    <t>C91N1000680</t>
  </si>
  <si>
    <t>C75N1001374</t>
  </si>
  <si>
    <t>C94N1000281</t>
  </si>
  <si>
    <t>C79N1006796</t>
  </si>
  <si>
    <t>C74N1000699</t>
  </si>
  <si>
    <t>C54N1000215</t>
  </si>
  <si>
    <t>C5654019158</t>
  </si>
  <si>
    <t>C64N1000325</t>
  </si>
  <si>
    <t>C45N1000565</t>
  </si>
  <si>
    <t>C91N1000019</t>
  </si>
  <si>
    <t>C79N1005267</t>
  </si>
  <si>
    <t>C8337019061</t>
  </si>
  <si>
    <t>C46N1000183</t>
  </si>
  <si>
    <t>C67N1000196</t>
  </si>
  <si>
    <t>C74N1000277</t>
  </si>
  <si>
    <t>C79N1003473</t>
  </si>
  <si>
    <t>C82N1000052</t>
  </si>
  <si>
    <t>C89N1001265</t>
  </si>
  <si>
    <t>C7498011368</t>
  </si>
  <si>
    <t>C80N1000083</t>
  </si>
  <si>
    <t>C75N1001542</t>
  </si>
  <si>
    <t>C49N1000266</t>
  </si>
  <si>
    <t>C5289002290</t>
  </si>
  <si>
    <t>C5672004602</t>
  </si>
  <si>
    <t>C79N1006208</t>
  </si>
  <si>
    <t>C74N1000930</t>
  </si>
  <si>
    <t>C82N1000307</t>
  </si>
  <si>
    <t>C6620008355</t>
  </si>
  <si>
    <t>C75N1002480</t>
  </si>
  <si>
    <t>C92N1000040</t>
  </si>
  <si>
    <t>C64N1000936</t>
  </si>
  <si>
    <t>C96N1000687</t>
  </si>
  <si>
    <t>C79N1004889</t>
  </si>
  <si>
    <t>C75N1002500</t>
  </si>
  <si>
    <t>C82N1000284</t>
  </si>
  <si>
    <t>C52N1001121</t>
  </si>
  <si>
    <t>C95N1000531</t>
  </si>
  <si>
    <t>C4656003242</t>
  </si>
  <si>
    <t>C46N1000553</t>
  </si>
  <si>
    <t>C7924007117</t>
  </si>
  <si>
    <t>C86N1000243</t>
  </si>
  <si>
    <t>C4664015283</t>
  </si>
  <si>
    <t>C6834016423</t>
  </si>
  <si>
    <t>C6270014027</t>
  </si>
  <si>
    <t>C64N1000819</t>
  </si>
  <si>
    <t>C79N1001055</t>
  </si>
  <si>
    <t>C54N1000644</t>
  </si>
  <si>
    <t>C8793012701</t>
  </si>
  <si>
    <t>C9296003312</t>
  </si>
  <si>
    <t>C74N1000804</t>
  </si>
  <si>
    <t>C6416004459</t>
  </si>
  <si>
    <t>C4660009820</t>
  </si>
  <si>
    <t>C92N1000305</t>
  </si>
  <si>
    <t>C72N1000350</t>
  </si>
  <si>
    <t>C8939012333</t>
  </si>
  <si>
    <t>C54N1000767</t>
  </si>
  <si>
    <t>C75N1001429</t>
  </si>
  <si>
    <t>C89N1000440</t>
  </si>
  <si>
    <t>C9450003113</t>
  </si>
  <si>
    <t>C75N1001095</t>
  </si>
  <si>
    <t>C48N1001379</t>
  </si>
  <si>
    <t>C91N1001282</t>
  </si>
  <si>
    <t>C75N1001265</t>
  </si>
  <si>
    <t>C79N1006148</t>
  </si>
  <si>
    <t>C82N1000665</t>
  </si>
  <si>
    <t>C96N1000059</t>
  </si>
  <si>
    <t>C62N1000302</t>
  </si>
  <si>
    <t>C60N1000049</t>
  </si>
  <si>
    <t>C52N1001172</t>
  </si>
  <si>
    <t>C79N1005213</t>
  </si>
  <si>
    <t>C86N1000721</t>
  </si>
  <si>
    <t>C92N1000007</t>
  </si>
  <si>
    <t>C49N1000677</t>
  </si>
  <si>
    <t>C75N1002252</t>
  </si>
  <si>
    <t>C6618017850</t>
  </si>
  <si>
    <t>C46N1000833</t>
  </si>
  <si>
    <t>C68N1000964</t>
  </si>
  <si>
    <t>C87N1000586</t>
  </si>
  <si>
    <t>C4653000859</t>
  </si>
  <si>
    <t>C60N1000631</t>
  </si>
  <si>
    <t>C6640005199</t>
  </si>
  <si>
    <t>C70N1000608</t>
  </si>
  <si>
    <t>C8083017945</t>
  </si>
  <si>
    <t>C68N1000036</t>
  </si>
  <si>
    <t>C70N1000875</t>
  </si>
  <si>
    <t>C54N1000835</t>
  </si>
  <si>
    <t>C5698010830</t>
  </si>
  <si>
    <t>C56N1000661</t>
  </si>
  <si>
    <t>C82N1000156</t>
  </si>
  <si>
    <t>C79N1005607</t>
  </si>
  <si>
    <t>C80N1000112</t>
  </si>
  <si>
    <t>C48N1000121</t>
  </si>
  <si>
    <t>C54N1000756</t>
  </si>
  <si>
    <t>C7535019053</t>
  </si>
  <si>
    <t>C6410016488</t>
  </si>
  <si>
    <t>C7250018208</t>
  </si>
  <si>
    <t>C52N1000773</t>
  </si>
  <si>
    <t>C6223004610</t>
  </si>
  <si>
    <t>C83N1000311</t>
  </si>
  <si>
    <t>C7908012581</t>
  </si>
  <si>
    <t>C86N1000040</t>
  </si>
  <si>
    <t>C60N1000129</t>
  </si>
  <si>
    <t>C91N1000480</t>
  </si>
  <si>
    <t>C48N1000648</t>
  </si>
  <si>
    <t>C79N1000046</t>
  </si>
  <si>
    <t>C74N1000087</t>
  </si>
  <si>
    <t>C87N1000858</t>
  </si>
  <si>
    <t>C6877015014</t>
  </si>
  <si>
    <t>C91N1000202</t>
  </si>
  <si>
    <t>C7931016305</t>
  </si>
  <si>
    <t>C52N1001279</t>
  </si>
  <si>
    <t>C58N1000426</t>
  </si>
  <si>
    <t>C8260019440</t>
  </si>
  <si>
    <t>C72N1000254</t>
  </si>
  <si>
    <t>C6641010550</t>
  </si>
  <si>
    <t>C7454015263</t>
  </si>
  <si>
    <t>C83N1000497</t>
  </si>
  <si>
    <t>C56N1000552</t>
  </si>
  <si>
    <t>C48N1000960</t>
  </si>
  <si>
    <t>C75N1002665</t>
  </si>
  <si>
    <t>C8233007866</t>
  </si>
  <si>
    <t>C92N1000093</t>
  </si>
  <si>
    <t>C8492008127</t>
  </si>
  <si>
    <t>C48N1001102</t>
  </si>
  <si>
    <t>C67N1000362</t>
  </si>
  <si>
    <t>C82N1000239</t>
  </si>
  <si>
    <t>C48N1001619</t>
  </si>
  <si>
    <t>C75N1001605</t>
  </si>
  <si>
    <t>C48N1000166</t>
  </si>
  <si>
    <t>C64N1000472</t>
  </si>
  <si>
    <t>C70N1001194</t>
  </si>
  <si>
    <t>C5207000777</t>
  </si>
  <si>
    <t>C8959001518</t>
  </si>
  <si>
    <t>C45N1000697</t>
  </si>
  <si>
    <t>C75N1002913</t>
  </si>
  <si>
    <t>C49N1000587</t>
  </si>
  <si>
    <t>C44N1000210</t>
  </si>
  <si>
    <t>C51N1000230</t>
  </si>
  <si>
    <t>C44N1000861</t>
  </si>
  <si>
    <t>C79N1005193</t>
  </si>
  <si>
    <t>C8334016195</t>
  </si>
  <si>
    <t>C7920000971</t>
  </si>
  <si>
    <t>C8007000676</t>
  </si>
  <si>
    <t>C87N1000162</t>
  </si>
  <si>
    <t>C83N1000715</t>
  </si>
  <si>
    <t>C7983007418</t>
  </si>
  <si>
    <t>C86N1000242</t>
  </si>
  <si>
    <t>C70N1001515</t>
  </si>
  <si>
    <t>C75N1002329</t>
  </si>
  <si>
    <t>C7257018386</t>
  </si>
  <si>
    <t>C79N1004988</t>
  </si>
  <si>
    <t>C83N1000295</t>
  </si>
  <si>
    <t>C8968001113</t>
  </si>
  <si>
    <t>C58N1000018</t>
  </si>
  <si>
    <t>C79N1006831</t>
  </si>
  <si>
    <t>C74N1000839</t>
  </si>
  <si>
    <t>C67N1000363</t>
  </si>
  <si>
    <t>C75N1000376</t>
  </si>
  <si>
    <t>C4688005198</t>
  </si>
  <si>
    <t>C8795003720</t>
  </si>
  <si>
    <t>C87N1000469</t>
  </si>
  <si>
    <t>C9130015584</t>
  </si>
  <si>
    <t>C6477012546</t>
  </si>
  <si>
    <t>C96N1000415</t>
  </si>
  <si>
    <t>C54N1000281</t>
  </si>
  <si>
    <t>C48N1001417</t>
  </si>
  <si>
    <t>C89N1001057</t>
  </si>
  <si>
    <t>C6815008974</t>
  </si>
  <si>
    <t>C79N1006643</t>
  </si>
  <si>
    <t>C79N1006672</t>
  </si>
  <si>
    <t>C48N1001197</t>
  </si>
  <si>
    <t>C4867016489</t>
  </si>
  <si>
    <t>C82N1000344</t>
  </si>
  <si>
    <t>C7998000315</t>
  </si>
  <si>
    <t>C9133004926</t>
  </si>
  <si>
    <t>C74N1000431</t>
  </si>
  <si>
    <t>C87N1000636</t>
  </si>
  <si>
    <t>C75N1000030</t>
  </si>
  <si>
    <t>C79N1003377</t>
  </si>
  <si>
    <t>C48N1000189</t>
  </si>
  <si>
    <t>C64N1000707</t>
  </si>
  <si>
    <t>C44N1000883</t>
  </si>
  <si>
    <t>C82N1000704</t>
  </si>
  <si>
    <t>C62N1000188</t>
  </si>
  <si>
    <t>C45N1000159</t>
  </si>
  <si>
    <t>C92N1000767</t>
  </si>
  <si>
    <t>C7959015562</t>
  </si>
  <si>
    <t>C68N1000191</t>
  </si>
  <si>
    <t>C54N1000596</t>
  </si>
  <si>
    <t>C51N1000675</t>
  </si>
  <si>
    <t>C7573007673</t>
  </si>
  <si>
    <t>C60N1000531</t>
  </si>
  <si>
    <t>C68N1000236</t>
  </si>
  <si>
    <t>C74N1000499</t>
  </si>
  <si>
    <t>C5186018593</t>
  </si>
  <si>
    <t>C8081007371</t>
  </si>
  <si>
    <t>C8971019052</t>
  </si>
  <si>
    <t>C9595018375</t>
  </si>
  <si>
    <t>C87N1000005</t>
  </si>
  <si>
    <t>C94N1000228</t>
  </si>
  <si>
    <t>C91N1001072</t>
  </si>
  <si>
    <t>C51N1000699</t>
  </si>
  <si>
    <t>C72N1000243</t>
  </si>
  <si>
    <t>C62N1000274</t>
  </si>
  <si>
    <t>C48N1000937</t>
  </si>
  <si>
    <t>C66N1000433</t>
  </si>
  <si>
    <t>C72N1000651</t>
  </si>
  <si>
    <t>C60N1000211</t>
  </si>
  <si>
    <t>C58N1000309</t>
  </si>
  <si>
    <t>C49N1000904</t>
  </si>
  <si>
    <t>C79N1005833</t>
  </si>
  <si>
    <t>C45N1000576</t>
  </si>
  <si>
    <t>C91N1001098</t>
  </si>
  <si>
    <t>C89N1000533</t>
  </si>
  <si>
    <t>C52N1000884</t>
  </si>
  <si>
    <t>C64N1001048</t>
  </si>
  <si>
    <t>C48N1000147</t>
  </si>
  <si>
    <t>C8915002302</t>
  </si>
  <si>
    <t>C7994014493</t>
  </si>
  <si>
    <t>C79N1006610</t>
  </si>
  <si>
    <t>C79N1006292</t>
  </si>
  <si>
    <t>C64N1000344</t>
  </si>
  <si>
    <t>C91N1000052</t>
  </si>
  <si>
    <t>C79N1005528</t>
  </si>
  <si>
    <t>C8084016212</t>
  </si>
  <si>
    <t>C64N1000864</t>
  </si>
  <si>
    <t>C79N1007459</t>
  </si>
  <si>
    <t>C79N2007894</t>
  </si>
  <si>
    <t>C79N1003035</t>
  </si>
  <si>
    <t>C67N1000252</t>
  </si>
  <si>
    <t>C83N1000189</t>
  </si>
  <si>
    <t>C79N1007190</t>
  </si>
  <si>
    <t>C49N1001172</t>
  </si>
  <si>
    <t>C48N1001491</t>
  </si>
  <si>
    <t>C79N1003556</t>
  </si>
  <si>
    <t>C46N1001080</t>
  </si>
  <si>
    <t>C56N1000564</t>
  </si>
  <si>
    <t>C79N1001677</t>
  </si>
  <si>
    <t>C44N1000497</t>
  </si>
  <si>
    <t>C7901017028</t>
  </si>
  <si>
    <t>C8211008294</t>
  </si>
  <si>
    <t>C44N1000141</t>
  </si>
  <si>
    <t>C9553015520</t>
  </si>
  <si>
    <t>C79N1007470</t>
  </si>
  <si>
    <t>C54N1000394</t>
  </si>
  <si>
    <t>C79N1000510</t>
  </si>
  <si>
    <t>C8713012785</t>
  </si>
  <si>
    <t>C4864017214</t>
  </si>
  <si>
    <t>C51N1000488</t>
  </si>
  <si>
    <t>C74N1000956</t>
  </si>
  <si>
    <t>C7544000077</t>
  </si>
  <si>
    <t>C8296006363</t>
  </si>
  <si>
    <t>C54N1000284</t>
  </si>
  <si>
    <t>C70N1001665</t>
  </si>
  <si>
    <t>C4664019456</t>
  </si>
  <si>
    <t>C51N1000038</t>
  </si>
  <si>
    <t>C7277018519</t>
  </si>
  <si>
    <t>C79N1001299</t>
  </si>
  <si>
    <t>C62N1000326</t>
  </si>
  <si>
    <t>C79N1002726</t>
  </si>
  <si>
    <t>C44N1000868</t>
  </si>
  <si>
    <t>C92N1000644</t>
  </si>
  <si>
    <t>C45N1000404</t>
  </si>
  <si>
    <t>C94N1000503</t>
  </si>
  <si>
    <t>C56N1000635</t>
  </si>
  <si>
    <t>C82N1000731</t>
  </si>
  <si>
    <t>C89N1000720</t>
  </si>
  <si>
    <t>C79N1006239</t>
  </si>
  <si>
    <t>C79N1005781</t>
  </si>
  <si>
    <t>C72N1000024</t>
  </si>
  <si>
    <t>C84N1000499</t>
  </si>
  <si>
    <t>C6451009502</t>
  </si>
  <si>
    <t>C54N1000847</t>
  </si>
  <si>
    <t>C60N1000567</t>
  </si>
  <si>
    <t>C6052001603</t>
  </si>
  <si>
    <t>C8784019205</t>
  </si>
  <si>
    <t>C51N1000924</t>
  </si>
  <si>
    <t>C83N1000082</t>
  </si>
  <si>
    <t>C79N1002631</t>
  </si>
  <si>
    <t>C95N1000235</t>
  </si>
  <si>
    <t>C66N1000302</t>
  </si>
  <si>
    <t>C79N1001076</t>
  </si>
  <si>
    <t>C8755010277</t>
  </si>
  <si>
    <t>C7960015533</t>
  </si>
  <si>
    <t>C7483016656</t>
  </si>
  <si>
    <t>C70N1000101</t>
  </si>
  <si>
    <t>C7927015945</t>
  </si>
  <si>
    <t>C46N1000440</t>
  </si>
  <si>
    <t>C79N1006904</t>
  </si>
  <si>
    <t>C75N1002785</t>
  </si>
  <si>
    <t>C54N1000675</t>
  </si>
  <si>
    <t>C94N1000583</t>
  </si>
  <si>
    <t>C46N1000016</t>
  </si>
  <si>
    <t>C79N2007835</t>
  </si>
  <si>
    <t>C7574006853</t>
  </si>
  <si>
    <t>C92N1000275</t>
  </si>
  <si>
    <t>C54N1000109</t>
  </si>
  <si>
    <t>C7995017564</t>
  </si>
  <si>
    <t>C56N1000297</t>
  </si>
  <si>
    <t>C7001013824</t>
  </si>
  <si>
    <t>C44N1000437</t>
  </si>
  <si>
    <t>C6605001367</t>
  </si>
  <si>
    <t>C70N1000133</t>
  </si>
  <si>
    <t>C7994013528</t>
  </si>
  <si>
    <t>C5102007181</t>
  </si>
  <si>
    <t>C9117018461</t>
  </si>
  <si>
    <t>C75N1002310</t>
  </si>
  <si>
    <t>C48N1000616</t>
  </si>
  <si>
    <t>C6456004496</t>
  </si>
  <si>
    <t>C46N1001067</t>
  </si>
  <si>
    <t>C83N1000479</t>
  </si>
  <si>
    <t>C83N1000481</t>
  </si>
  <si>
    <t>C46N1000256</t>
  </si>
  <si>
    <t>C51N1000765</t>
  </si>
  <si>
    <t>C64N1000605</t>
  </si>
  <si>
    <t>C89N1000367</t>
  </si>
  <si>
    <t>C79N1004837</t>
  </si>
  <si>
    <t>C52N1001142</t>
  </si>
  <si>
    <t>C45N1000632</t>
  </si>
  <si>
    <t>C6858018139</t>
  </si>
  <si>
    <t>C75N1000628</t>
  </si>
  <si>
    <t>C58N1000222</t>
  </si>
  <si>
    <t>C79N1003884</t>
  </si>
  <si>
    <t>C96N1000141</t>
  </si>
  <si>
    <t>C79N1001036</t>
  </si>
  <si>
    <t>C96N1000231</t>
  </si>
  <si>
    <t>C6001006436</t>
  </si>
  <si>
    <t>C7255018973</t>
  </si>
  <si>
    <t>C79N1004517</t>
  </si>
  <si>
    <t>C66N1000156</t>
  </si>
  <si>
    <t>C79N1000697</t>
  </si>
  <si>
    <t>C86N1000531</t>
  </si>
  <si>
    <t>C44N1001013</t>
  </si>
  <si>
    <t>C48N1000622</t>
  </si>
  <si>
    <t>C68N1000994</t>
  </si>
  <si>
    <t>C84N1000218</t>
  </si>
  <si>
    <t>C7931016099</t>
  </si>
  <si>
    <t>C48N1001716</t>
  </si>
  <si>
    <t>C82N1000346</t>
  </si>
  <si>
    <t>C79N1006096</t>
  </si>
  <si>
    <t>C67N1000103</t>
  </si>
  <si>
    <t>C72N1000944</t>
  </si>
  <si>
    <t>C58N1000259</t>
  </si>
  <si>
    <t>C7973018588</t>
  </si>
  <si>
    <t>C54N1000342</t>
  </si>
  <si>
    <t>C6679006876</t>
  </si>
  <si>
    <t>C51N1000425</t>
  </si>
  <si>
    <t>C9691007433</t>
  </si>
  <si>
    <t>C6697008658</t>
  </si>
  <si>
    <t>C79N1000736</t>
  </si>
  <si>
    <t>C79N1005179</t>
  </si>
  <si>
    <t>C5224004133</t>
  </si>
  <si>
    <t>C5277014658</t>
  </si>
  <si>
    <t>C79N1004564</t>
  </si>
  <si>
    <t>C9484016152</t>
  </si>
  <si>
    <t>C7506019422</t>
  </si>
  <si>
    <t>C70N1000105</t>
  </si>
  <si>
    <t>C86N1000670</t>
  </si>
  <si>
    <t>C7950016685</t>
  </si>
  <si>
    <t>C46N2001166</t>
  </si>
  <si>
    <t>C6025000420</t>
  </si>
  <si>
    <t>C56N1000133</t>
  </si>
  <si>
    <t>C9583001856</t>
  </si>
  <si>
    <t>C52N1000006</t>
  </si>
  <si>
    <t>C92N1000056</t>
  </si>
  <si>
    <t>C89N1000314</t>
  </si>
  <si>
    <t>C46N1000897</t>
  </si>
  <si>
    <t>C6876019373</t>
  </si>
  <si>
    <t>C68N1000927</t>
  </si>
  <si>
    <t>C75N1001688</t>
  </si>
  <si>
    <t>C79N1002005</t>
  </si>
  <si>
    <t>C79N1005892</t>
  </si>
  <si>
    <t>C48N1000152</t>
  </si>
  <si>
    <t>C45N1000533</t>
  </si>
  <si>
    <t>C64N1000242</t>
  </si>
  <si>
    <t>C92N1000025</t>
  </si>
  <si>
    <t>C6209019527</t>
  </si>
  <si>
    <t>C4496006451</t>
  </si>
  <si>
    <t>C48N1000218</t>
  </si>
  <si>
    <t>C5212009770</t>
  </si>
  <si>
    <t>C83N1000505</t>
  </si>
  <si>
    <t>C4573018194</t>
  </si>
  <si>
    <t>C67N1000016</t>
  </si>
  <si>
    <t>C95N1000446</t>
  </si>
  <si>
    <t>C66N1000169</t>
  </si>
  <si>
    <t>C64N1000146</t>
  </si>
  <si>
    <t>C80N1000534</t>
  </si>
  <si>
    <t>C70N1000571</t>
  </si>
  <si>
    <t>C7099011433</t>
  </si>
  <si>
    <t>C75N1001204</t>
  </si>
  <si>
    <t>C86N1000110</t>
  </si>
  <si>
    <t>C72N1000502</t>
  </si>
  <si>
    <t>C74N1000865</t>
  </si>
  <si>
    <t>C7028011305</t>
  </si>
  <si>
    <t>C7074017793</t>
  </si>
  <si>
    <t>C79N1001463</t>
  </si>
  <si>
    <t>C67N1000267</t>
  </si>
  <si>
    <t>C45N1000276</t>
  </si>
  <si>
    <t>C52N1000642</t>
  </si>
  <si>
    <t>C6620005619</t>
  </si>
  <si>
    <t>C49N1000695</t>
  </si>
  <si>
    <t>C5185017518</t>
  </si>
  <si>
    <t>C5233011132</t>
  </si>
  <si>
    <t>C79N1004794</t>
  </si>
  <si>
    <t>C68N1000993</t>
  </si>
  <si>
    <t>C6626006671</t>
  </si>
  <si>
    <t>C6464010791</t>
  </si>
  <si>
    <t>C87N1000840</t>
  </si>
  <si>
    <t>C5459001966</t>
  </si>
  <si>
    <t>C66N1000118</t>
  </si>
  <si>
    <t>C79N1002928</t>
  </si>
  <si>
    <t>C8952016338</t>
  </si>
  <si>
    <t>C45N1000676</t>
  </si>
  <si>
    <t>C7986008420</t>
  </si>
  <si>
    <t>C9151006148</t>
  </si>
  <si>
    <t>C6424004584</t>
  </si>
  <si>
    <t>C7538010883</t>
  </si>
  <si>
    <t>C96N1000093</t>
  </si>
  <si>
    <t>C72N1000514</t>
  </si>
  <si>
    <t>C64N1000364</t>
  </si>
  <si>
    <t>C51N1000799</t>
  </si>
  <si>
    <t>C6291010931</t>
  </si>
  <si>
    <t>C80N1000355</t>
  </si>
  <si>
    <t>C91N1001257</t>
  </si>
  <si>
    <t>C7298010502</t>
  </si>
  <si>
    <t>C79N1005090</t>
  </si>
  <si>
    <t>C83N1000504</t>
  </si>
  <si>
    <t>C7960009359</t>
  </si>
  <si>
    <t>C82N1000376</t>
  </si>
  <si>
    <t>C75N1000769</t>
  </si>
  <si>
    <t>C49N1000169</t>
  </si>
  <si>
    <t>C56N1000367</t>
  </si>
  <si>
    <t>C95N1000471</t>
  </si>
  <si>
    <t>C74N1000568</t>
  </si>
  <si>
    <t>C92N1000570</t>
  </si>
  <si>
    <t>C7238018641</t>
  </si>
  <si>
    <t>C79N1004919</t>
  </si>
  <si>
    <t>C94N1000436</t>
  </si>
  <si>
    <t>C48N1001658</t>
  </si>
  <si>
    <t>C56N1000613</t>
  </si>
  <si>
    <t>C79N1007804</t>
  </si>
  <si>
    <t>C6020012722</t>
  </si>
  <si>
    <t>C94N1000371</t>
  </si>
  <si>
    <t>C86N1000622</t>
  </si>
  <si>
    <t>C6627011576</t>
  </si>
  <si>
    <t>C56N1000504</t>
  </si>
  <si>
    <t>C48N1001523</t>
  </si>
  <si>
    <t>C87N1000532</t>
  </si>
  <si>
    <t>C4607003443</t>
  </si>
  <si>
    <t>C74N1000432</t>
  </si>
  <si>
    <t>C5665004441</t>
  </si>
  <si>
    <t>C5672012026</t>
  </si>
  <si>
    <t>C79N1006873</t>
  </si>
  <si>
    <t>C52N1001222</t>
  </si>
  <si>
    <t>C5203002046</t>
  </si>
  <si>
    <t>C5127002586</t>
  </si>
  <si>
    <t>C62N1000053</t>
  </si>
  <si>
    <t>C9139012050</t>
  </si>
  <si>
    <t>C44N1000587</t>
  </si>
  <si>
    <t>C54N1000278</t>
  </si>
  <si>
    <t>C92N1000682</t>
  </si>
  <si>
    <t>C9275017898</t>
  </si>
  <si>
    <t>C79N1007058</t>
  </si>
  <si>
    <t>C72N1000490</t>
  </si>
  <si>
    <t>C80N1000273</t>
  </si>
  <si>
    <t>C68N1001045</t>
  </si>
  <si>
    <t>C4884015890</t>
  </si>
  <si>
    <t>C80N1000286</t>
  </si>
  <si>
    <t>C6818003883</t>
  </si>
  <si>
    <t>C49N1000925</t>
  </si>
  <si>
    <t>C6654019499</t>
  </si>
  <si>
    <t>C92N1000837</t>
  </si>
  <si>
    <t>C48N1000208</t>
  </si>
  <si>
    <t>C66N1000640</t>
  </si>
  <si>
    <t>C7506019297</t>
  </si>
  <si>
    <t>C8755005910</t>
  </si>
  <si>
    <t>C75N1001304</t>
  </si>
  <si>
    <t>C89N1000411</t>
  </si>
  <si>
    <t>C72N1000607</t>
  </si>
  <si>
    <t>C83N1000433</t>
  </si>
  <si>
    <t>C68N1000141</t>
  </si>
  <si>
    <t>C8283014059</t>
  </si>
  <si>
    <t>C44N1000446</t>
  </si>
  <si>
    <t>C44N1000629</t>
  </si>
  <si>
    <t>C48N1000251</t>
  </si>
  <si>
    <t>C75N1001282</t>
  </si>
  <si>
    <t>C68N1000638</t>
  </si>
  <si>
    <t>C66N1000708</t>
  </si>
  <si>
    <t>C83N1000845</t>
  </si>
  <si>
    <t>C68N1000314</t>
  </si>
  <si>
    <t>C70N1000404</t>
  </si>
  <si>
    <t>C79N1004788</t>
  </si>
  <si>
    <t>C79N1000882</t>
  </si>
  <si>
    <t>C75N1002354</t>
  </si>
  <si>
    <t>C67N1000388</t>
  </si>
  <si>
    <t>C79N1001764</t>
  </si>
  <si>
    <t>C9661010503</t>
  </si>
  <si>
    <t>C64N1000099</t>
  </si>
  <si>
    <t>C54N1000669</t>
  </si>
  <si>
    <t>C51N1000739</t>
  </si>
  <si>
    <t>C79N1005410</t>
  </si>
  <si>
    <t>C79N1002512</t>
  </si>
  <si>
    <t>C89N1000658</t>
  </si>
  <si>
    <t>C84N1000075</t>
  </si>
  <si>
    <t>C8299014222</t>
  </si>
  <si>
    <t>C48N1001645</t>
  </si>
  <si>
    <t>C48N1000065</t>
  </si>
  <si>
    <t>C8785013887</t>
  </si>
  <si>
    <t>C83N1000313</t>
  </si>
  <si>
    <t>C6645006281</t>
  </si>
  <si>
    <t>C49N1000375</t>
  </si>
  <si>
    <t>C51N1001001</t>
  </si>
  <si>
    <t>C9576018231</t>
  </si>
  <si>
    <t>C79N1003379</t>
  </si>
  <si>
    <t>C58N1000232</t>
  </si>
  <si>
    <t>C52N1001193</t>
  </si>
  <si>
    <t>C79N1002560</t>
  </si>
  <si>
    <t>C7905002435</t>
  </si>
  <si>
    <t>C87N1001171</t>
  </si>
  <si>
    <t>C82N1000399</t>
  </si>
  <si>
    <t>C79N1005109</t>
  </si>
  <si>
    <t>C79N1001183</t>
  </si>
  <si>
    <t>C82N1000042</t>
  </si>
  <si>
    <t>C82N1000026</t>
  </si>
  <si>
    <t>C4939002712</t>
  </si>
  <si>
    <t>C4644016847</t>
  </si>
  <si>
    <t>C49N1000319</t>
  </si>
  <si>
    <t>C4606001568</t>
  </si>
  <si>
    <t>C56N1000578</t>
  </si>
  <si>
    <t>C94N1000165</t>
  </si>
  <si>
    <t>C87N1000193</t>
  </si>
  <si>
    <t>C6467005813</t>
  </si>
  <si>
    <t>C5494011917</t>
  </si>
  <si>
    <t>C75N1000377</t>
  </si>
  <si>
    <t>C84N1000549</t>
  </si>
  <si>
    <t>C56N1001005</t>
  </si>
  <si>
    <t>C7920014129</t>
  </si>
  <si>
    <t>C75N1000294</t>
  </si>
  <si>
    <t>C9187006360</t>
  </si>
  <si>
    <t>C5403013799</t>
  </si>
  <si>
    <t>C8974012004</t>
  </si>
  <si>
    <t>C52N1001080</t>
  </si>
  <si>
    <t>C48N1000553</t>
  </si>
  <si>
    <t>C60N1000124</t>
  </si>
  <si>
    <t>C48N1000796</t>
  </si>
  <si>
    <t>C89N1000085</t>
  </si>
  <si>
    <t>C6643015576</t>
  </si>
  <si>
    <t>C79N1001640</t>
  </si>
  <si>
    <t>C7225018317</t>
  </si>
  <si>
    <t>C60N1000282</t>
  </si>
  <si>
    <t>C79N1003123</t>
  </si>
  <si>
    <t>C83N1000365</t>
  </si>
  <si>
    <t>C7920001353</t>
  </si>
  <si>
    <t>C54N1000662</t>
  </si>
  <si>
    <t>C82N1000342</t>
  </si>
  <si>
    <t>C79N1007191</t>
  </si>
  <si>
    <t>C5247013343</t>
  </si>
  <si>
    <t>C75N1001507</t>
  </si>
  <si>
    <t>C8669019198</t>
  </si>
  <si>
    <t>C44N1000658</t>
  </si>
  <si>
    <t>C75N1001006</t>
  </si>
  <si>
    <t>C84N1000390</t>
  </si>
  <si>
    <t>C64N1000030</t>
  </si>
  <si>
    <t>C7465018257</t>
  </si>
  <si>
    <t>C49N1001184</t>
  </si>
  <si>
    <t>C79N1001179</t>
  </si>
  <si>
    <t>C62N1000167</t>
  </si>
  <si>
    <t>C83N1000044</t>
  </si>
  <si>
    <t>C60N1000023</t>
  </si>
  <si>
    <t>C92N1000871</t>
  </si>
  <si>
    <t>C7489003540</t>
  </si>
  <si>
    <t>C8947013239</t>
  </si>
  <si>
    <t>C83N1000641</t>
  </si>
  <si>
    <t>C79N1000620</t>
  </si>
  <si>
    <t>C62N1000316</t>
  </si>
  <si>
    <t>C79N1005291</t>
  </si>
  <si>
    <t>C5629011079</t>
  </si>
  <si>
    <t>C56N1000939</t>
  </si>
  <si>
    <t>C72N1001154</t>
  </si>
  <si>
    <t>C8717015118</t>
  </si>
  <si>
    <t>C68N1000272</t>
  </si>
  <si>
    <t>C79N1006318</t>
  </si>
  <si>
    <t>C9218005240</t>
  </si>
  <si>
    <t>C82N1000390</t>
  </si>
  <si>
    <t>C5178016376</t>
  </si>
  <si>
    <t>C95N1000242</t>
  </si>
  <si>
    <t>C66N1000166</t>
  </si>
  <si>
    <t>C83N1000947</t>
  </si>
  <si>
    <t>C66N1000556</t>
  </si>
  <si>
    <t>C4652008624</t>
  </si>
  <si>
    <t>C72N1000974</t>
  </si>
  <si>
    <t>C94N1000080</t>
  </si>
  <si>
    <t>C8238018370</t>
  </si>
  <si>
    <t>C51N1000691</t>
  </si>
  <si>
    <t>C5234015312</t>
  </si>
  <si>
    <t>C5668007310</t>
  </si>
  <si>
    <t>C82N1000049</t>
  </si>
  <si>
    <t>C5424016616</t>
  </si>
  <si>
    <t>C7554007347</t>
  </si>
  <si>
    <t>C62N1000451</t>
  </si>
  <si>
    <t>C52N1001253</t>
  </si>
  <si>
    <t>C7936015190</t>
  </si>
  <si>
    <t>C86N1000607</t>
  </si>
  <si>
    <t>C44N1000855</t>
  </si>
  <si>
    <t>C45N1000790</t>
  </si>
  <si>
    <t>C8948002389</t>
  </si>
  <si>
    <t>C60N1000101</t>
  </si>
  <si>
    <t>C46N1001108</t>
  </si>
  <si>
    <t>C56N1000413</t>
  </si>
  <si>
    <t>C4687003816</t>
  </si>
  <si>
    <t>C7052005308</t>
  </si>
  <si>
    <t>C62N1000035</t>
  </si>
  <si>
    <t>C7940006805</t>
  </si>
  <si>
    <t>C7440004674</t>
  </si>
  <si>
    <t>C48N1000858</t>
  </si>
  <si>
    <t>C45N1000769</t>
  </si>
  <si>
    <t>C79N1000467</t>
  </si>
  <si>
    <t>C48N1000630</t>
  </si>
  <si>
    <t>C7913010121</t>
  </si>
  <si>
    <t>C68N1000122</t>
  </si>
  <si>
    <t>C70N1001090</t>
  </si>
  <si>
    <t>C49N1000443</t>
  </si>
  <si>
    <t>C52N1000877</t>
  </si>
  <si>
    <t>C89N1000734</t>
  </si>
  <si>
    <t>C83N1000362</t>
  </si>
  <si>
    <t>C70N1001151</t>
  </si>
  <si>
    <t>C84N1000167</t>
  </si>
  <si>
    <t>C72N1000650</t>
  </si>
  <si>
    <t>C70N1000788</t>
  </si>
  <si>
    <t>C7917017370</t>
  </si>
  <si>
    <t>C74N1000533</t>
  </si>
  <si>
    <t>C6816008270</t>
  </si>
  <si>
    <t>C56N1000412</t>
  </si>
  <si>
    <t>C96N1000211</t>
  </si>
  <si>
    <t>C64N1000903</t>
  </si>
  <si>
    <t>C91N1001111</t>
  </si>
  <si>
    <t>C6692017913</t>
  </si>
  <si>
    <t>C66N1001135</t>
  </si>
  <si>
    <t>C5271013377</t>
  </si>
  <si>
    <t>C95N1000397</t>
  </si>
  <si>
    <t>C48N1000490</t>
  </si>
  <si>
    <t>C70N1000040</t>
  </si>
  <si>
    <t>C6838008667</t>
  </si>
  <si>
    <t>C7929018298</t>
  </si>
  <si>
    <t>C6853011668</t>
  </si>
  <si>
    <t>C54N1000024</t>
  </si>
  <si>
    <t>C91N1001351</t>
  </si>
  <si>
    <t>C9442018675</t>
  </si>
  <si>
    <t>C70N1000691</t>
  </si>
  <si>
    <t>C79N1004111</t>
  </si>
  <si>
    <t>C6653005645</t>
  </si>
  <si>
    <t>C5288013986</t>
  </si>
  <si>
    <t>C96N1000053</t>
  </si>
  <si>
    <t>C64N1000253</t>
  </si>
  <si>
    <t>C70N1001065</t>
  </si>
  <si>
    <t>C74N1000332</t>
  </si>
  <si>
    <t>C74N1000808</t>
  </si>
  <si>
    <t>C51N1000159</t>
  </si>
  <si>
    <t>C82N1000202</t>
  </si>
  <si>
    <t>C7561015740</t>
  </si>
  <si>
    <t>C46N1000984</t>
  </si>
  <si>
    <t>C49N1000903</t>
  </si>
  <si>
    <t>C92N1000202</t>
  </si>
  <si>
    <t>C94N1000446</t>
  </si>
  <si>
    <t>C79N1004592</t>
  </si>
  <si>
    <t>C75N1002475</t>
  </si>
  <si>
    <t>C89N1000369</t>
  </si>
  <si>
    <t>C7560000212</t>
  </si>
  <si>
    <t>C92N1000522</t>
  </si>
  <si>
    <t>C48N1000872</t>
  </si>
  <si>
    <t>C51N1000633</t>
  </si>
  <si>
    <t>C48N1000598</t>
  </si>
  <si>
    <t>C7509001617</t>
  </si>
  <si>
    <t>C6098018104</t>
  </si>
  <si>
    <t>C92N1000661</t>
  </si>
  <si>
    <t>C62N1000060</t>
  </si>
  <si>
    <t>C46N1000613</t>
  </si>
  <si>
    <t>C54N1000586</t>
  </si>
  <si>
    <t>C56N1000965</t>
  </si>
  <si>
    <t>C87N1001357</t>
  </si>
  <si>
    <t>C56N1000401</t>
  </si>
  <si>
    <t>C8603017780</t>
  </si>
  <si>
    <t>C45N1000156</t>
  </si>
  <si>
    <t>C54N1000526</t>
  </si>
  <si>
    <t>C48N1001336</t>
  </si>
  <si>
    <t>C83N1000554</t>
  </si>
  <si>
    <t>C91N1000392</t>
  </si>
  <si>
    <t>C92N1000386</t>
  </si>
  <si>
    <t>C82N1000030</t>
  </si>
  <si>
    <t>C48N1001371</t>
  </si>
  <si>
    <t>C46N1001101</t>
  </si>
  <si>
    <t>C79N1006243</t>
  </si>
  <si>
    <t>C44N1000889</t>
  </si>
  <si>
    <t>C44N1000501</t>
  </si>
  <si>
    <t>C46N1000018</t>
  </si>
  <si>
    <t>C9114017735</t>
  </si>
  <si>
    <t>C62N1000375</t>
  </si>
  <si>
    <t>C68N1000224</t>
  </si>
  <si>
    <t>C79N1006000</t>
  </si>
  <si>
    <t>C49N1000124</t>
  </si>
  <si>
    <t>C58N1000322</t>
  </si>
  <si>
    <t>C79N1005159</t>
  </si>
  <si>
    <t>C95N1000443</t>
  </si>
  <si>
    <t>C7946002255</t>
  </si>
  <si>
    <t>C83N1000487</t>
  </si>
  <si>
    <t>C45N1000242</t>
  </si>
  <si>
    <t>C54N1000378</t>
  </si>
  <si>
    <t>C49N1000827</t>
  </si>
  <si>
    <t>C87N1000089</t>
  </si>
  <si>
    <t>C4680003349</t>
  </si>
  <si>
    <t>C79N1005413</t>
  </si>
  <si>
    <t>C62N1000149</t>
  </si>
  <si>
    <t>C70N1000056</t>
  </si>
  <si>
    <t>C66N1000996</t>
  </si>
  <si>
    <t>C6026001046</t>
  </si>
  <si>
    <t>C48N1000965</t>
  </si>
  <si>
    <t>C84N1000439</t>
  </si>
  <si>
    <t>C74N1000133</t>
  </si>
  <si>
    <t>C79N1006469</t>
  </si>
  <si>
    <t>C94N1000535</t>
  </si>
  <si>
    <t>C94N1000221</t>
  </si>
  <si>
    <t>C86N1000182</t>
  </si>
  <si>
    <t>C5894019266</t>
  </si>
  <si>
    <t>C7988007470</t>
  </si>
  <si>
    <t>C9465002241</t>
  </si>
  <si>
    <t>C83N1000316</t>
  </si>
  <si>
    <t>C92N1000016</t>
  </si>
  <si>
    <t>C6055010382</t>
  </si>
  <si>
    <t>C7994017170</t>
  </si>
  <si>
    <t>C62N1000212</t>
  </si>
  <si>
    <t>C68N1000651</t>
  </si>
  <si>
    <t>C8934011328</t>
  </si>
  <si>
    <t>C52N1001159</t>
  </si>
  <si>
    <t>C75N1001112</t>
  </si>
  <si>
    <t>C83N1000253</t>
  </si>
  <si>
    <t>C6481012385</t>
  </si>
  <si>
    <t>C62N1000424</t>
  </si>
  <si>
    <t>C79N1006045</t>
  </si>
  <si>
    <t>C70N1000798</t>
  </si>
  <si>
    <t>C83N1000891</t>
  </si>
  <si>
    <t>C8733012223</t>
  </si>
  <si>
    <t>C74N1000361</t>
  </si>
  <si>
    <t>C84N1000397</t>
  </si>
  <si>
    <t>C7465011210</t>
  </si>
  <si>
    <t>C48N1000003</t>
  </si>
  <si>
    <t>C51N1000146</t>
  </si>
  <si>
    <t>C68N1000017</t>
  </si>
  <si>
    <t>C51N1001054</t>
  </si>
  <si>
    <t>C66N1000100</t>
  </si>
  <si>
    <t>C9630011510</t>
  </si>
  <si>
    <t>C7441018382</t>
  </si>
  <si>
    <t>C8242014223</t>
  </si>
  <si>
    <t>C74N1000079</t>
  </si>
  <si>
    <t>C7968011469</t>
  </si>
  <si>
    <t>C5158017633</t>
  </si>
  <si>
    <t>C5680003864</t>
  </si>
  <si>
    <t>C7970005433</t>
  </si>
  <si>
    <t>C86N1000475</t>
  </si>
  <si>
    <t>C45N1000470</t>
  </si>
  <si>
    <t>C8041016974</t>
  </si>
  <si>
    <t>C82N1000188</t>
  </si>
  <si>
    <t>C49N1000269</t>
  </si>
  <si>
    <t>C67N1000118</t>
  </si>
  <si>
    <t>C8736019185</t>
  </si>
  <si>
    <t>C83N1000328</t>
  </si>
  <si>
    <t>C79N1006119</t>
  </si>
  <si>
    <t>C87N1001262</t>
  </si>
  <si>
    <t>C5216018670</t>
  </si>
  <si>
    <t>C79N1005919</t>
  </si>
  <si>
    <t>C46N1000568</t>
  </si>
  <si>
    <t>C6494005511</t>
  </si>
  <si>
    <t>C44N1000408</t>
  </si>
  <si>
    <t>C87N1000792</t>
  </si>
  <si>
    <t>C54N1000336</t>
  </si>
  <si>
    <t>C92N1000246</t>
  </si>
  <si>
    <t>C79N1004554</t>
  </si>
  <si>
    <t>C67N1000477</t>
  </si>
  <si>
    <t>C5676006575</t>
  </si>
  <si>
    <t>C51N1000270</t>
  </si>
  <si>
    <t>C52N1000616</t>
  </si>
  <si>
    <t>C8094016945</t>
  </si>
  <si>
    <t>C75N1000191</t>
  </si>
  <si>
    <t>C7980013252</t>
  </si>
  <si>
    <t>C6405004371</t>
  </si>
  <si>
    <t>C83N1000793</t>
  </si>
  <si>
    <t>C83N1000470</t>
  </si>
  <si>
    <t>C8302018726</t>
  </si>
  <si>
    <t>C8969003119</t>
  </si>
  <si>
    <t>C96N1000037</t>
  </si>
  <si>
    <t>C74N2000995</t>
  </si>
  <si>
    <t>C79N1006614</t>
  </si>
  <si>
    <t>C79N1004689</t>
  </si>
  <si>
    <t>C56N1000840</t>
  </si>
  <si>
    <t>C79N1006483</t>
  </si>
  <si>
    <t>C6214004536</t>
  </si>
  <si>
    <t>C79N1005051</t>
  </si>
  <si>
    <t>C79N1006827</t>
  </si>
  <si>
    <t>C8964018681</t>
  </si>
  <si>
    <t>C48N1001808</t>
  </si>
  <si>
    <t>C92N1000414</t>
  </si>
  <si>
    <t>C46N1000396</t>
  </si>
  <si>
    <t>C5196005971</t>
  </si>
  <si>
    <t>C91N1000062</t>
  </si>
  <si>
    <t>C79N1000282</t>
  </si>
  <si>
    <t>C52N1000959</t>
  </si>
  <si>
    <t>C91N1000385</t>
  </si>
  <si>
    <t>C8051008118</t>
  </si>
  <si>
    <t>C6616001936</t>
  </si>
  <si>
    <t>C6886014628</t>
  </si>
  <si>
    <t>C9275011713</t>
  </si>
  <si>
    <t>C66N1000683</t>
  </si>
  <si>
    <t>C8246001287</t>
  </si>
  <si>
    <t>C7024009734</t>
  </si>
  <si>
    <t>C70N1000754</t>
  </si>
  <si>
    <t>C44N1000057</t>
  </si>
  <si>
    <t>C7992016542</t>
  </si>
  <si>
    <t>C4932010867</t>
  </si>
  <si>
    <t>C7996017630</t>
  </si>
  <si>
    <t>C54N1000084</t>
  </si>
  <si>
    <t>C51N1000096</t>
  </si>
  <si>
    <t>C79N1001548</t>
  </si>
  <si>
    <t>C79N1006302</t>
  </si>
  <si>
    <t>C46N1000549</t>
  </si>
  <si>
    <t>C67N1000087</t>
  </si>
  <si>
    <t>C79N1003832</t>
  </si>
  <si>
    <t>C84N1000576</t>
  </si>
  <si>
    <t>C79N1007301</t>
  </si>
  <si>
    <t>C9169019183</t>
  </si>
  <si>
    <t>C6209010186</t>
  </si>
  <si>
    <t>C75N1002188</t>
  </si>
  <si>
    <t>C80N1000403</t>
  </si>
  <si>
    <t>C54N1000248</t>
  </si>
  <si>
    <t>C6645012456</t>
  </si>
  <si>
    <t>C79N1006174</t>
  </si>
  <si>
    <t>C91N1000645</t>
  </si>
  <si>
    <t>C6681017683</t>
  </si>
  <si>
    <t>C70N1000795</t>
  </si>
  <si>
    <t>C70N1001277</t>
  </si>
  <si>
    <t>C5489002734</t>
  </si>
  <si>
    <t>C91N1001267</t>
  </si>
  <si>
    <t>C84N1000028</t>
  </si>
  <si>
    <t>C79N1006049</t>
  </si>
  <si>
    <t>C94N2000610</t>
  </si>
  <si>
    <t>C48N1000546</t>
  </si>
  <si>
    <t>C56N1000493</t>
  </si>
  <si>
    <t>C5172009990</t>
  </si>
  <si>
    <t>C9122006258</t>
  </si>
  <si>
    <t>C7583000057</t>
  </si>
  <si>
    <t>C9114010627</t>
  </si>
  <si>
    <t>C9587017686</t>
  </si>
  <si>
    <t>C86N1000072</t>
  </si>
  <si>
    <t>C46N1000238</t>
  </si>
  <si>
    <t>C62N1000394</t>
  </si>
  <si>
    <t>C83N1000028</t>
  </si>
  <si>
    <t>C48N1000425</t>
  </si>
  <si>
    <t>C79N1000707</t>
  </si>
  <si>
    <t>C75N1001452</t>
  </si>
  <si>
    <t>C7961014729</t>
  </si>
  <si>
    <t>C51N1000055</t>
  </si>
  <si>
    <t>C9142017940</t>
  </si>
  <si>
    <t>C54N1000831</t>
  </si>
  <si>
    <t>C4934011897</t>
  </si>
  <si>
    <t>C70N1000090</t>
  </si>
  <si>
    <t>C9620018647</t>
  </si>
  <si>
    <t>C8321011130</t>
  </si>
  <si>
    <t>C62N1000524</t>
  </si>
  <si>
    <t>C89N1000479</t>
  </si>
  <si>
    <t>C70N1001628</t>
  </si>
  <si>
    <t>C96N1000397</t>
  </si>
  <si>
    <t>C95N1000065</t>
  </si>
  <si>
    <t>C48N1000269</t>
  </si>
  <si>
    <t>C79N1006133</t>
  </si>
  <si>
    <t>C5487001418</t>
  </si>
  <si>
    <t>C75N1000655</t>
  </si>
  <si>
    <t>C72N1001098</t>
  </si>
  <si>
    <t>C48N1001077</t>
  </si>
  <si>
    <t>C5647009742</t>
  </si>
  <si>
    <t>C79N1006257</t>
  </si>
  <si>
    <t>C92N1000690</t>
  </si>
  <si>
    <t>C62N1000388</t>
  </si>
  <si>
    <t>C72N1000345</t>
  </si>
  <si>
    <t>C8078016599</t>
  </si>
  <si>
    <t>C45N1000128</t>
  </si>
  <si>
    <t>C48N1001560</t>
  </si>
  <si>
    <t>C79N1005212</t>
  </si>
  <si>
    <t>C8941011800</t>
  </si>
  <si>
    <t>C91N1000618</t>
  </si>
  <si>
    <t>C79N1005987</t>
  </si>
  <si>
    <t>C5695003724</t>
  </si>
  <si>
    <t>C91N1001275</t>
  </si>
  <si>
    <t>C75N1000126</t>
  </si>
  <si>
    <t>C79N1006902</t>
  </si>
  <si>
    <t>C83N1000770</t>
  </si>
  <si>
    <t>C46N1000526</t>
  </si>
  <si>
    <t>C86N1000734</t>
  </si>
  <si>
    <t>C75N1001726</t>
  </si>
  <si>
    <t>C79N1006215</t>
  </si>
  <si>
    <t>C92N1000954</t>
  </si>
  <si>
    <t>C8692004836</t>
  </si>
  <si>
    <t>C8642009813</t>
  </si>
  <si>
    <t>C48N1001466</t>
  </si>
  <si>
    <t>C75N1002436</t>
  </si>
  <si>
    <t>C79N1000286</t>
  </si>
  <si>
    <t>C4671001563</t>
  </si>
  <si>
    <t>C4632014193</t>
  </si>
  <si>
    <t>C75N1001055</t>
  </si>
  <si>
    <t>C8960016594</t>
  </si>
  <si>
    <t>C8922016190</t>
  </si>
  <si>
    <t>C48N1001750</t>
  </si>
  <si>
    <t>C51N1000171</t>
  </si>
  <si>
    <t>C6495010592</t>
  </si>
  <si>
    <t>C67N1000148</t>
  </si>
  <si>
    <t>C91N1000197</t>
  </si>
  <si>
    <t>C46N1000518</t>
  </si>
  <si>
    <t>C48N1000650</t>
  </si>
  <si>
    <t>C87N1001282</t>
  </si>
  <si>
    <t>C5848001533</t>
  </si>
  <si>
    <t>C7999017502</t>
  </si>
  <si>
    <t>C83N1000066</t>
  </si>
  <si>
    <t>C66N1000462</t>
  </si>
  <si>
    <t>C6002001421</t>
  </si>
  <si>
    <t>C75N1002226</t>
  </si>
  <si>
    <t>C89N1000193</t>
  </si>
  <si>
    <t>C60N1000222</t>
  </si>
  <si>
    <t>C48N1000488</t>
  </si>
  <si>
    <t>C79N1007045</t>
  </si>
  <si>
    <t>C51N1000219</t>
  </si>
  <si>
    <t>C86N1000390</t>
  </si>
  <si>
    <t>C8663015981</t>
  </si>
  <si>
    <t>C46N1000554</t>
  </si>
  <si>
    <t>C66N1000246</t>
  </si>
  <si>
    <t>C96N1000219</t>
  </si>
  <si>
    <t>C64N1000431</t>
  </si>
  <si>
    <t>C7503012807</t>
  </si>
  <si>
    <t>C7981018018</t>
  </si>
  <si>
    <t>C58N1000333</t>
  </si>
  <si>
    <t>C56N1000501</t>
  </si>
  <si>
    <t>C5242006852</t>
  </si>
  <si>
    <t>C4818016595</t>
  </si>
  <si>
    <t>C7974008191</t>
  </si>
  <si>
    <t>C6697019179</t>
  </si>
  <si>
    <t>C64N1000971</t>
  </si>
  <si>
    <t>C7558015996</t>
  </si>
  <si>
    <t>C80N1000466</t>
  </si>
  <si>
    <t>C5172005767</t>
  </si>
  <si>
    <t>C8967002599</t>
  </si>
  <si>
    <t>C70N1001532</t>
  </si>
  <si>
    <t>C91N1000001</t>
  </si>
  <si>
    <t>C79N1002453</t>
  </si>
  <si>
    <t>C92N1000506</t>
  </si>
  <si>
    <t>C5120014046</t>
  </si>
  <si>
    <t>C62N1000199</t>
  </si>
  <si>
    <t>C7285011628</t>
  </si>
  <si>
    <t>C56N1000386</t>
  </si>
  <si>
    <t>C46N1000685</t>
  </si>
  <si>
    <t>C79N1007505</t>
  </si>
  <si>
    <t>C58N1000038</t>
  </si>
  <si>
    <t>C79N1001484</t>
  </si>
  <si>
    <t>C67N1000395</t>
  </si>
  <si>
    <t>C87N1000626</t>
  </si>
  <si>
    <t>C79N1004762</t>
  </si>
  <si>
    <t>C9464017725</t>
  </si>
  <si>
    <t>C64N1000500</t>
  </si>
  <si>
    <t>C7425012111</t>
  </si>
  <si>
    <t>C70N1001585</t>
  </si>
  <si>
    <t>C6895008742</t>
  </si>
  <si>
    <t>C74N1000180</t>
  </si>
  <si>
    <t>C60N1000073</t>
  </si>
  <si>
    <t>C7453016326</t>
  </si>
  <si>
    <t>C7541001325</t>
  </si>
  <si>
    <t>C8693010771</t>
  </si>
  <si>
    <t>C64N1000562</t>
  </si>
  <si>
    <t>C83N1000207</t>
  </si>
  <si>
    <t>C94N1000322</t>
  </si>
  <si>
    <t>C94N1000511</t>
  </si>
  <si>
    <t>C48N1001646</t>
  </si>
  <si>
    <t>C51N1000804</t>
  </si>
  <si>
    <t>C46N1000989</t>
  </si>
  <si>
    <t>C7945008074</t>
  </si>
  <si>
    <t>C96N1000126</t>
  </si>
  <si>
    <t>C51N1000143</t>
  </si>
  <si>
    <t>C48N1000638</t>
  </si>
  <si>
    <t>C92N1000249</t>
  </si>
  <si>
    <t>C79N1002238</t>
  </si>
  <si>
    <t>C75N1001010</t>
  </si>
  <si>
    <t>C62N1000325</t>
  </si>
  <si>
    <t>C51N1000059</t>
  </si>
  <si>
    <t>C54N1000285</t>
  </si>
  <si>
    <t>C52N1000181</t>
  </si>
  <si>
    <t>C7924013030</t>
  </si>
  <si>
    <t>C45N1000308</t>
  </si>
  <si>
    <t>C80N1000376</t>
  </si>
  <si>
    <t>C7583015888</t>
  </si>
  <si>
    <t>C82N1000374</t>
  </si>
  <si>
    <t>C6010011869</t>
  </si>
  <si>
    <t>C45N1000297</t>
  </si>
  <si>
    <t>C72N1000616</t>
  </si>
  <si>
    <t>C51N1000299</t>
  </si>
  <si>
    <t>C79N1004624</t>
  </si>
  <si>
    <t>C7502016400</t>
  </si>
  <si>
    <t>C54N1000286</t>
  </si>
  <si>
    <t>C52N1001196</t>
  </si>
  <si>
    <t>C79N1006339</t>
  </si>
  <si>
    <t>C70N1000843</t>
  </si>
  <si>
    <t>C5212012405</t>
  </si>
  <si>
    <t>C54N1000329</t>
  </si>
  <si>
    <t>C8727018712</t>
  </si>
  <si>
    <t>C5670018628</t>
  </si>
  <si>
    <t>C7947011269</t>
  </si>
  <si>
    <t>C7914008148</t>
  </si>
  <si>
    <t>C74N1000435</t>
  </si>
  <si>
    <t>C60N1000518</t>
  </si>
  <si>
    <t>C56N1000626</t>
  </si>
  <si>
    <t>C4815002477</t>
  </si>
  <si>
    <t>C6405009868</t>
  </si>
  <si>
    <t>C64N1000907</t>
  </si>
  <si>
    <t>C8784002510</t>
  </si>
  <si>
    <t>C51N1000204</t>
  </si>
  <si>
    <t>C79N1007075</t>
  </si>
  <si>
    <t>C89N1000359</t>
  </si>
  <si>
    <t>C67N1000316</t>
  </si>
  <si>
    <t>C87N1000828</t>
  </si>
  <si>
    <t>C5664002277</t>
  </si>
  <si>
    <t>C64N1000303</t>
  </si>
  <si>
    <t>C51N1000090</t>
  </si>
  <si>
    <t>C49N1000433</t>
  </si>
  <si>
    <t>C8745013725</t>
  </si>
  <si>
    <t>C79N1006406</t>
  </si>
  <si>
    <t>C49N1000145</t>
  </si>
  <si>
    <t>C58N1000078</t>
  </si>
  <si>
    <t>C72N1000967</t>
  </si>
  <si>
    <t>C8270007648</t>
  </si>
  <si>
    <t>C4849019496</t>
  </si>
  <si>
    <t>C74N1000990</t>
  </si>
  <si>
    <t>C5217003072</t>
  </si>
  <si>
    <t>C4842009598</t>
  </si>
  <si>
    <t>C75N1000453</t>
  </si>
  <si>
    <t>C8787012522</t>
  </si>
  <si>
    <t>C9270011110</t>
  </si>
  <si>
    <t>C7936018147</t>
  </si>
  <si>
    <t>C79N1000135</t>
  </si>
  <si>
    <t>C6689016235</t>
  </si>
  <si>
    <t>C82N1000710</t>
  </si>
  <si>
    <t>C68N1000162</t>
  </si>
  <si>
    <t>C79N1004148</t>
  </si>
  <si>
    <t>C79N1004974</t>
  </si>
  <si>
    <t>C60N1000275</t>
  </si>
  <si>
    <t>C64N1000162</t>
  </si>
  <si>
    <t>C83N1000192</t>
  </si>
  <si>
    <t>C54N1000082</t>
  </si>
  <si>
    <t>C54N1000428</t>
  </si>
  <si>
    <t>C87N1000661</t>
  </si>
  <si>
    <t>C45N1000191</t>
  </si>
  <si>
    <t>C7936007336</t>
  </si>
  <si>
    <t>C46N1000412</t>
  </si>
  <si>
    <t>C7924012082</t>
  </si>
  <si>
    <t>C45N1000528</t>
  </si>
  <si>
    <t>C54N1000165</t>
  </si>
  <si>
    <t>C70N1001598</t>
  </si>
  <si>
    <t>C9188009588</t>
  </si>
  <si>
    <t>C6415011144</t>
  </si>
  <si>
    <t>C5661006408</t>
  </si>
  <si>
    <t>C6408017596</t>
  </si>
  <si>
    <t>C6621006826</t>
  </si>
  <si>
    <t>C46N1001072</t>
  </si>
  <si>
    <t>C51N1000792</t>
  </si>
  <si>
    <t>C64N1000698</t>
  </si>
  <si>
    <t>C74N1000481</t>
  </si>
  <si>
    <t>C6002000439</t>
  </si>
  <si>
    <t>C56N1000248</t>
  </si>
  <si>
    <t>C6463000850</t>
  </si>
  <si>
    <t>C7066010356</t>
  </si>
  <si>
    <t>C5695007134</t>
  </si>
  <si>
    <t>C74N1000707</t>
  </si>
  <si>
    <t>C46N1000084</t>
  </si>
  <si>
    <t>C4436007576</t>
  </si>
  <si>
    <t>C5118018651</t>
  </si>
  <si>
    <t>C49N1000286</t>
  </si>
  <si>
    <t>C79N1005175</t>
  </si>
  <si>
    <t>C66N1000944</t>
  </si>
  <si>
    <t>C66N1000673</t>
  </si>
  <si>
    <t>C95N1000542</t>
  </si>
  <si>
    <t>C7421006813</t>
  </si>
  <si>
    <t>C72N1000929</t>
  </si>
  <si>
    <t>C79N1002383</t>
  </si>
  <si>
    <t>C75N1000592</t>
  </si>
  <si>
    <t>C64N1000516</t>
  </si>
  <si>
    <t>C58N1000451</t>
  </si>
  <si>
    <t>C91N1001174</t>
  </si>
  <si>
    <t>C91N1001376</t>
  </si>
  <si>
    <t>C72N1000136</t>
  </si>
  <si>
    <t>C48N1000800</t>
  </si>
  <si>
    <t>C7981013244</t>
  </si>
  <si>
    <t>C79N1005538</t>
  </si>
  <si>
    <t>C56N1000665</t>
  </si>
  <si>
    <t>C45N1000468</t>
  </si>
  <si>
    <t>C64N1000935</t>
  </si>
  <si>
    <t>C52N1001265</t>
  </si>
  <si>
    <t>C4897005338</t>
  </si>
  <si>
    <t>C79N1006110</t>
  </si>
  <si>
    <t>C72N1000597</t>
  </si>
  <si>
    <t>C82N1000537</t>
  </si>
  <si>
    <t>C7991016307</t>
  </si>
  <si>
    <t>C79N1006854</t>
  </si>
  <si>
    <t>C56N1000043</t>
  </si>
  <si>
    <t>C51N1000948</t>
  </si>
  <si>
    <t>C75N1000856</t>
  </si>
  <si>
    <t>C70N1001392</t>
  </si>
  <si>
    <t>C9272017137</t>
  </si>
  <si>
    <t>C83N1000692</t>
  </si>
  <si>
    <t>C8274007683</t>
  </si>
  <si>
    <t>C86N1000280</t>
  </si>
  <si>
    <t>C79N1004574</t>
  </si>
  <si>
    <t>C67N1000430</t>
  </si>
  <si>
    <t>C8343012626</t>
  </si>
  <si>
    <t>C82N1000099</t>
  </si>
  <si>
    <t>C9239002441</t>
  </si>
  <si>
    <t>C7584008246</t>
  </si>
  <si>
    <t>C79N1001488</t>
  </si>
  <si>
    <t>C68N1000575</t>
  </si>
  <si>
    <t>C51N1000873</t>
  </si>
  <si>
    <t>C70N1001452</t>
  </si>
  <si>
    <t>C52N1000784</t>
  </si>
  <si>
    <t>C58N1000277</t>
  </si>
  <si>
    <t>C44N1000070</t>
  </si>
  <si>
    <t>C86N1000597</t>
  </si>
  <si>
    <t>C79N1004961</t>
  </si>
  <si>
    <t>C44N1000743</t>
  </si>
  <si>
    <t>C66N2001201</t>
  </si>
  <si>
    <t>C79N1006965</t>
  </si>
  <si>
    <t>C54N1000463</t>
  </si>
  <si>
    <t>C82N1000200</t>
  </si>
  <si>
    <t>C48N1000462</t>
  </si>
  <si>
    <t>C86N1000017</t>
  </si>
  <si>
    <t>C52N1001249</t>
  </si>
  <si>
    <t>C75N1001948</t>
  </si>
  <si>
    <t>C8755019217</t>
  </si>
  <si>
    <t>C5296000855</t>
  </si>
  <si>
    <t>C92N1000024</t>
  </si>
  <si>
    <t>C75N1002464</t>
  </si>
  <si>
    <t>C49N1000537</t>
  </si>
  <si>
    <t>C5494013617</t>
  </si>
  <si>
    <t>C68N1000217</t>
  </si>
  <si>
    <t>C64N1001061</t>
  </si>
  <si>
    <t>C64N1000575</t>
  </si>
  <si>
    <t>C89N1001308</t>
  </si>
  <si>
    <t>C80N1000328</t>
  </si>
  <si>
    <t>C79N1004255</t>
  </si>
  <si>
    <t>C89N1000317</t>
  </si>
  <si>
    <t>C66N1000488</t>
  </si>
  <si>
    <t>C6622007019</t>
  </si>
  <si>
    <t>C5628001861</t>
  </si>
  <si>
    <t>C60N1000555</t>
  </si>
  <si>
    <t>C8450000983</t>
  </si>
  <si>
    <t>C87N1000152</t>
  </si>
  <si>
    <t>C79N1005384</t>
  </si>
  <si>
    <t>C89N1000231</t>
  </si>
  <si>
    <t>C6737000692</t>
  </si>
  <si>
    <t>C54N1000205</t>
  </si>
  <si>
    <t>C64N1000272</t>
  </si>
  <si>
    <t>C6424009233</t>
  </si>
  <si>
    <t>C58N1000317</t>
  </si>
  <si>
    <t>C84N1000180</t>
  </si>
  <si>
    <t>C58N1000379</t>
  </si>
  <si>
    <t>C8251018130</t>
  </si>
  <si>
    <t>C4603010463</t>
  </si>
  <si>
    <t>C89N1000561</t>
  </si>
  <si>
    <t>C60N1000569</t>
  </si>
  <si>
    <t>C5278010700</t>
  </si>
  <si>
    <t>C45N1000031</t>
  </si>
  <si>
    <t>C4992018789</t>
  </si>
  <si>
    <t>C74N1000473</t>
  </si>
  <si>
    <t>C75N1002035</t>
  </si>
  <si>
    <t>C7509001461</t>
  </si>
  <si>
    <t>C84N1000153</t>
  </si>
  <si>
    <t>C46N1000648</t>
  </si>
  <si>
    <t>C83N1000152</t>
  </si>
  <si>
    <t>C91N1000170</t>
  </si>
  <si>
    <t>C56N1000319</t>
  </si>
  <si>
    <t>C82N1000654</t>
  </si>
  <si>
    <t>C8278001225</t>
  </si>
  <si>
    <t>C51N1001077</t>
  </si>
  <si>
    <t>C7908009011</t>
  </si>
  <si>
    <t>C8941013555</t>
  </si>
  <si>
    <t>C64N1000314</t>
  </si>
  <si>
    <t>C64N1000299</t>
  </si>
  <si>
    <t>C72N1000560</t>
  </si>
  <si>
    <t>C79N1005703</t>
  </si>
  <si>
    <t>C75N1000549</t>
  </si>
  <si>
    <t>C79N1007424</t>
  </si>
  <si>
    <t>C66N1000345</t>
  </si>
  <si>
    <t>C74N1000318</t>
  </si>
  <si>
    <t>C96N1000215</t>
  </si>
  <si>
    <t>C91N1000626</t>
  </si>
  <si>
    <t>C48N1000568</t>
  </si>
  <si>
    <t>C52N1000098</t>
  </si>
  <si>
    <t>C95N1000139</t>
  </si>
  <si>
    <t>C75N1001818</t>
  </si>
  <si>
    <t>C5118014286</t>
  </si>
  <si>
    <t>C52N1000841</t>
  </si>
  <si>
    <t>C79N1001337</t>
  </si>
  <si>
    <t>C5275001174</t>
  </si>
  <si>
    <t>C48N1001152</t>
  </si>
  <si>
    <t>C72N1000749</t>
  </si>
  <si>
    <t>C7954012401</t>
  </si>
  <si>
    <t>C48N1001404</t>
  </si>
  <si>
    <t>C9459007448</t>
  </si>
  <si>
    <t>C8759019202</t>
  </si>
  <si>
    <t>C79N1001524</t>
  </si>
  <si>
    <t>C74N1000057</t>
  </si>
  <si>
    <t>C75N1000047</t>
  </si>
  <si>
    <t>C54N1000776</t>
  </si>
  <si>
    <t>C7960007872</t>
  </si>
  <si>
    <t>C66N1000913</t>
  </si>
  <si>
    <t>C8687009973</t>
  </si>
  <si>
    <t>C7958018847</t>
  </si>
  <si>
    <t>C92N1000193</t>
  </si>
  <si>
    <t>C92N1000182</t>
  </si>
  <si>
    <t>C48N1000781</t>
  </si>
  <si>
    <t>C79N1007197</t>
  </si>
  <si>
    <t>C79N1005490</t>
  </si>
  <si>
    <t>C84N1000399</t>
  </si>
  <si>
    <t>C68N1000703</t>
  </si>
  <si>
    <t>C9589011367</t>
  </si>
  <si>
    <t>C91N1000041</t>
  </si>
  <si>
    <t>C56N1000885</t>
  </si>
  <si>
    <t>C49N1000878</t>
  </si>
  <si>
    <t>C8258009164</t>
  </si>
  <si>
    <t>C48N1001148</t>
  </si>
  <si>
    <t>C66N1000097</t>
  </si>
  <si>
    <t>C92N1000735</t>
  </si>
  <si>
    <t>C82N1000372</t>
  </si>
  <si>
    <t>C74N1000252</t>
  </si>
  <si>
    <t>C45N1000606</t>
  </si>
  <si>
    <t>C46N1000026</t>
  </si>
  <si>
    <t>C89N1000352</t>
  </si>
  <si>
    <t>C79N1006927</t>
  </si>
  <si>
    <t>C66N1000660</t>
  </si>
  <si>
    <t>C79N1006014</t>
  </si>
  <si>
    <t>C87N1000342</t>
  </si>
  <si>
    <t>C86N1000569</t>
  </si>
  <si>
    <t>C62N1000240</t>
  </si>
  <si>
    <t>C56N1000135</t>
  </si>
  <si>
    <t>C6727005717</t>
  </si>
  <si>
    <t>C9149002704</t>
  </si>
  <si>
    <t>C46N1001016</t>
  </si>
  <si>
    <t>C6868007997</t>
  </si>
  <si>
    <t>C70N1000160</t>
  </si>
  <si>
    <t>C62N1000488</t>
  </si>
  <si>
    <t>C4628018272</t>
  </si>
  <si>
    <t>C54N1000780</t>
  </si>
  <si>
    <t>C4650011536</t>
  </si>
  <si>
    <t>C51N1001202</t>
  </si>
  <si>
    <t>C4615007389</t>
  </si>
  <si>
    <t>C84N1000284</t>
  </si>
  <si>
    <t>C9641003577</t>
  </si>
  <si>
    <t>C8991018089</t>
  </si>
  <si>
    <t>C79N1001705</t>
  </si>
  <si>
    <t>C6044003939</t>
  </si>
  <si>
    <t>C94N1000243</t>
  </si>
  <si>
    <t>C6614011796</t>
  </si>
  <si>
    <t>C54N1000031</t>
  </si>
  <si>
    <t>C7510000112</t>
  </si>
  <si>
    <t>C5419001415</t>
  </si>
  <si>
    <t>C68N1000675</t>
  </si>
  <si>
    <t>C91N1000700</t>
  </si>
  <si>
    <t>C83N1000014</t>
  </si>
  <si>
    <t>C79N1000879</t>
  </si>
  <si>
    <t>C52N1000061</t>
  </si>
  <si>
    <t>C44N1000392</t>
  </si>
  <si>
    <t>C48N1000228</t>
  </si>
  <si>
    <t>C8088009945</t>
  </si>
  <si>
    <t>C7552008508</t>
  </si>
  <si>
    <t>C56N1000815</t>
  </si>
  <si>
    <t>C6678014058</t>
  </si>
  <si>
    <t>C7412015965</t>
  </si>
  <si>
    <t>C83N1000571</t>
  </si>
  <si>
    <t>C6820003472</t>
  </si>
  <si>
    <t>C6003003071</t>
  </si>
  <si>
    <t>C44N1000239</t>
  </si>
  <si>
    <t>C89N1000020</t>
  </si>
  <si>
    <t>C68N1000892</t>
  </si>
  <si>
    <t>C48N1001567</t>
  </si>
  <si>
    <t>C79N1001866</t>
  </si>
  <si>
    <t>C87N1000924</t>
  </si>
  <si>
    <t>C91N1001339</t>
  </si>
  <si>
    <t>C4812015464</t>
  </si>
  <si>
    <t>C45N1000184</t>
  </si>
  <si>
    <t>C6876018573</t>
  </si>
  <si>
    <t>C9103006682</t>
  </si>
  <si>
    <t>C72N1000311</t>
  </si>
  <si>
    <t>C79N1005735</t>
  </si>
  <si>
    <t>C91N1000153</t>
  </si>
  <si>
    <t>C87N1001130</t>
  </si>
  <si>
    <t>C64N1001074</t>
  </si>
  <si>
    <t>C8770018763</t>
  </si>
  <si>
    <t>C49N1000094</t>
  </si>
  <si>
    <t>C7501004856</t>
  </si>
  <si>
    <t>C58N1000338</t>
  </si>
  <si>
    <t>C7954013397</t>
  </si>
  <si>
    <t>C5642001428</t>
  </si>
  <si>
    <t>C48N1001566</t>
  </si>
  <si>
    <t>C79N1005280</t>
  </si>
  <si>
    <t>C87N1000243</t>
  </si>
  <si>
    <t>C87N1000997</t>
  </si>
  <si>
    <t>C4607012235</t>
  </si>
  <si>
    <t>C44N1000095</t>
  </si>
  <si>
    <t>C48N1000306</t>
  </si>
  <si>
    <t>C56N1000134</t>
  </si>
  <si>
    <t>C74N1000232</t>
  </si>
  <si>
    <t>C8791012430</t>
  </si>
  <si>
    <t>C6656007443</t>
  </si>
  <si>
    <t>C64N1000969</t>
  </si>
  <si>
    <t>C74N1000006</t>
  </si>
  <si>
    <t>C72N1000469</t>
  </si>
  <si>
    <t>C8900003400</t>
  </si>
  <si>
    <t>C86N1000780</t>
  </si>
  <si>
    <t>C56N1000658</t>
  </si>
  <si>
    <t>C51N1000275</t>
  </si>
  <si>
    <t>C9190001259</t>
  </si>
  <si>
    <t>C91N1000741</t>
  </si>
  <si>
    <t>C48N1000264</t>
  </si>
  <si>
    <t>C66N1000391</t>
  </si>
  <si>
    <t>C45N1000598</t>
  </si>
  <si>
    <t>C6690011942</t>
  </si>
  <si>
    <t>C89N1000005</t>
  </si>
  <si>
    <t>C52N1000531</t>
  </si>
  <si>
    <t>C7466008446</t>
  </si>
  <si>
    <t>C60N1000185</t>
  </si>
  <si>
    <t>C79N1004861</t>
  </si>
  <si>
    <t>C62N1000165</t>
  </si>
  <si>
    <t>C5193019443</t>
  </si>
  <si>
    <t>C66N2001180</t>
  </si>
  <si>
    <t>C79N1006970</t>
  </si>
  <si>
    <t>C6861001192</t>
  </si>
  <si>
    <t>C7983015633</t>
  </si>
  <si>
    <t>C79N1007679</t>
  </si>
  <si>
    <t>C70N1001095</t>
  </si>
  <si>
    <t>C51N1000135</t>
  </si>
  <si>
    <t>C5226004542</t>
  </si>
  <si>
    <t>C48N1000024</t>
  </si>
  <si>
    <t>C7045019135</t>
  </si>
  <si>
    <t>C5864019371</t>
  </si>
  <si>
    <t>C83N1000511</t>
  </si>
  <si>
    <t>C6866017570</t>
  </si>
  <si>
    <t>C64N1000635</t>
  </si>
  <si>
    <t>C87N1000548</t>
  </si>
  <si>
    <t>C80N1000415</t>
  </si>
  <si>
    <t>C5224007664</t>
  </si>
  <si>
    <t>C66N1001065</t>
  </si>
  <si>
    <t>C7418015364</t>
  </si>
  <si>
    <t>C79N1004826</t>
  </si>
  <si>
    <t>C5434016058</t>
  </si>
  <si>
    <t>C5293005599</t>
  </si>
  <si>
    <t>C80N1000164</t>
  </si>
  <si>
    <t>C82N1000224</t>
  </si>
  <si>
    <t>C46N1001002</t>
  </si>
  <si>
    <t>C72N1000198</t>
  </si>
  <si>
    <t>C68N1000900</t>
  </si>
  <si>
    <t>C75N1001072</t>
  </si>
  <si>
    <t>C8203008303</t>
  </si>
  <si>
    <t>C79N1004220</t>
  </si>
  <si>
    <t>C49N1000394</t>
  </si>
  <si>
    <t>C7405018275</t>
  </si>
  <si>
    <t>C79N1003730</t>
  </si>
  <si>
    <t>C70N1000476</t>
  </si>
  <si>
    <t>C91N1000274</t>
  </si>
  <si>
    <t>C62N1000090</t>
  </si>
  <si>
    <t>C8996009639</t>
  </si>
  <si>
    <t>C68N1000842</t>
  </si>
  <si>
    <t>C8610016201</t>
  </si>
  <si>
    <t>C62N1000466</t>
  </si>
  <si>
    <t>C7920013752</t>
  </si>
  <si>
    <t>C75N1001123</t>
  </si>
  <si>
    <t>C92N1000663</t>
  </si>
  <si>
    <t>C79N1007577</t>
  </si>
  <si>
    <t>C8244011066</t>
  </si>
  <si>
    <t>C49N1000304</t>
  </si>
  <si>
    <t>C48N1000675</t>
  </si>
  <si>
    <t>C62N1000237</t>
  </si>
  <si>
    <t>C58N1000273</t>
  </si>
  <si>
    <t>C79N1005131</t>
  </si>
  <si>
    <t>C96N1000353</t>
  </si>
  <si>
    <t>C75N1000083</t>
  </si>
  <si>
    <t>C74N1000196</t>
  </si>
  <si>
    <t>C68N1000212</t>
  </si>
  <si>
    <t>C62N1000184</t>
  </si>
  <si>
    <t>C75N1000372</t>
  </si>
  <si>
    <t>C51N1000066</t>
  </si>
  <si>
    <t>C66N1000143</t>
  </si>
  <si>
    <t>C60N1000499</t>
  </si>
  <si>
    <t>C66N1000545</t>
  </si>
  <si>
    <t>C64N1000549</t>
  </si>
  <si>
    <t>C91N1000993</t>
  </si>
  <si>
    <t>C9699009992</t>
  </si>
  <si>
    <t>C6464018259</t>
  </si>
  <si>
    <t>C4694002385</t>
  </si>
  <si>
    <t>C44N1000802</t>
  </si>
  <si>
    <t>C79N1005298</t>
  </si>
  <si>
    <t>C48N1000456</t>
  </si>
  <si>
    <t>C8918015006</t>
  </si>
  <si>
    <t>C75N1002527</t>
  </si>
  <si>
    <t>C66N1000414</t>
  </si>
  <si>
    <t>C79N1003343</t>
  </si>
  <si>
    <t>C75N1002584</t>
  </si>
  <si>
    <t>C66N1000631</t>
  </si>
  <si>
    <t>C87N1000816</t>
  </si>
  <si>
    <t>C8780015557</t>
  </si>
  <si>
    <t>C6248004749</t>
  </si>
  <si>
    <t>C84N1000207</t>
  </si>
  <si>
    <t>C4686004734</t>
  </si>
  <si>
    <t>C72N1001036</t>
  </si>
  <si>
    <t>C82N1000382</t>
  </si>
  <si>
    <t>C74N1000204</t>
  </si>
  <si>
    <t>C75N1001574</t>
  </si>
  <si>
    <t>C75N1000347</t>
  </si>
  <si>
    <t>C54N1000865</t>
  </si>
  <si>
    <t>C48N2001820</t>
  </si>
  <si>
    <t>C95N1000459</t>
  </si>
  <si>
    <t>C79N1002898</t>
  </si>
  <si>
    <t>C92N1000099</t>
  </si>
  <si>
    <t>C4854010461</t>
  </si>
  <si>
    <t>C72N1000738</t>
  </si>
  <si>
    <t>C82N1000550</t>
  </si>
  <si>
    <t>C80N1000262</t>
  </si>
  <si>
    <t>C79N1004938</t>
  </si>
  <si>
    <t>C89N1000545</t>
  </si>
  <si>
    <t>C79N1000471</t>
  </si>
  <si>
    <t>C58N1000310</t>
  </si>
  <si>
    <t>C72N1000367</t>
  </si>
  <si>
    <t>C89N1000397</t>
  </si>
  <si>
    <t>C6403017628</t>
  </si>
  <si>
    <t>C89N1001220</t>
  </si>
  <si>
    <t>C48N1001120</t>
  </si>
  <si>
    <t>C4405019190</t>
  </si>
  <si>
    <t>C66N1000385</t>
  </si>
  <si>
    <t>C7558010201</t>
  </si>
  <si>
    <t>C68N1000950</t>
  </si>
  <si>
    <t>C79N1007659</t>
  </si>
  <si>
    <t>C5649005653</t>
  </si>
  <si>
    <t>C46N1000547</t>
  </si>
  <si>
    <t>C79N1000688</t>
  </si>
  <si>
    <t>C8050018727</t>
  </si>
  <si>
    <t>C64N1000257</t>
  </si>
  <si>
    <t>C5298011865</t>
  </si>
  <si>
    <t>C87N1000961</t>
  </si>
  <si>
    <t>C79N1000572</t>
  </si>
  <si>
    <t>C79N1006397</t>
  </si>
  <si>
    <t>C6288018344</t>
  </si>
  <si>
    <t>C75N1001873</t>
  </si>
  <si>
    <t>C80N1000799</t>
  </si>
  <si>
    <t>C7973010101</t>
  </si>
  <si>
    <t>C67N1000195</t>
  </si>
  <si>
    <t>C54N1000175</t>
  </si>
  <si>
    <t>C8020009333</t>
  </si>
  <si>
    <t>C7454016681</t>
  </si>
  <si>
    <t>C46N1000649</t>
  </si>
  <si>
    <t>C7555015886</t>
  </si>
  <si>
    <t>C91N1000289</t>
  </si>
  <si>
    <t>C8255001642</t>
  </si>
  <si>
    <t>C7474016802</t>
  </si>
  <si>
    <t>C79N1002252</t>
  </si>
  <si>
    <t>C89N1000953</t>
  </si>
  <si>
    <t>C79N1005268</t>
  </si>
  <si>
    <t>C79N1000929</t>
  </si>
  <si>
    <t>C79N1004904</t>
  </si>
  <si>
    <t>C79N1003723</t>
  </si>
  <si>
    <t>C49N1001180</t>
  </si>
  <si>
    <t>C51N1000919</t>
  </si>
  <si>
    <t>C6483006411</t>
  </si>
  <si>
    <t>C5179009020</t>
  </si>
  <si>
    <t>C7580018820</t>
  </si>
  <si>
    <t>C72N1000754</t>
  </si>
  <si>
    <t>C92N1000780</t>
  </si>
  <si>
    <t>C48N1001599</t>
  </si>
  <si>
    <t>C8755008907</t>
  </si>
  <si>
    <t>C7256018659</t>
  </si>
  <si>
    <t>C60N1000217</t>
  </si>
  <si>
    <t>C48N1000812</t>
  </si>
  <si>
    <t>C9172014842</t>
  </si>
  <si>
    <t>C7509000225</t>
  </si>
  <si>
    <t>C5461014179</t>
  </si>
  <si>
    <t>C75N1001323</t>
  </si>
  <si>
    <t>C48N1000341</t>
  </si>
  <si>
    <t>C8293006800</t>
  </si>
  <si>
    <t>C66N1000060</t>
  </si>
  <si>
    <t>C45N1000594</t>
  </si>
  <si>
    <t>C6215012124</t>
  </si>
  <si>
    <t>C66N1000329</t>
  </si>
  <si>
    <t>C79N1004550</t>
  </si>
  <si>
    <t>C92N1000746</t>
  </si>
  <si>
    <t>C6492004831</t>
  </si>
  <si>
    <t>C6076014482</t>
  </si>
  <si>
    <t>C5613005383</t>
  </si>
  <si>
    <t>C70N1001373</t>
  </si>
  <si>
    <t>C54N1000406</t>
  </si>
  <si>
    <t>C4887001913</t>
  </si>
  <si>
    <t>C44N1001044</t>
  </si>
  <si>
    <t>C68N1000451</t>
  </si>
  <si>
    <t>C84N1000440</t>
  </si>
  <si>
    <t>C89N1000205</t>
  </si>
  <si>
    <t>C45N1000476</t>
  </si>
  <si>
    <t>C7934009107</t>
  </si>
  <si>
    <t>C56N1000778</t>
  </si>
  <si>
    <t>C79N1005185</t>
  </si>
  <si>
    <t>C58N1000200</t>
  </si>
  <si>
    <t>C74N1000343</t>
  </si>
  <si>
    <t>C82N1000211</t>
  </si>
  <si>
    <t>C46N1001088</t>
  </si>
  <si>
    <t>C58N1000026</t>
  </si>
  <si>
    <t>C79N1000073</t>
  </si>
  <si>
    <t>C6820004849</t>
  </si>
  <si>
    <t>C54N1000877</t>
  </si>
  <si>
    <t>C64N1000948</t>
  </si>
  <si>
    <t>C92N1000373</t>
  </si>
  <si>
    <t>C45N1000829</t>
  </si>
  <si>
    <t>C4601005832</t>
  </si>
  <si>
    <t>C67N1000385</t>
  </si>
  <si>
    <t>C4950004800</t>
  </si>
  <si>
    <t>C6086006327</t>
  </si>
  <si>
    <t>C91N1000423</t>
  </si>
  <si>
    <t>C9522014699</t>
  </si>
  <si>
    <t>C82N1000060</t>
  </si>
  <si>
    <t>C82N1000088</t>
  </si>
  <si>
    <t>C8918004426</t>
  </si>
  <si>
    <t>C60N1000463</t>
  </si>
  <si>
    <t>C74N1000574</t>
  </si>
  <si>
    <t>C8718004356</t>
  </si>
  <si>
    <t>C66N1000445</t>
  </si>
  <si>
    <t>C86N1000410</t>
  </si>
  <si>
    <t>C79N1006269</t>
  </si>
  <si>
    <t>C74N1000971</t>
  </si>
  <si>
    <t>C64N1000612</t>
  </si>
  <si>
    <t>C46N1000576</t>
  </si>
  <si>
    <t>C51N1000977</t>
  </si>
  <si>
    <t>C79N1001152</t>
  </si>
  <si>
    <t>C92N1000591</t>
  </si>
  <si>
    <t>C7998000324</t>
  </si>
  <si>
    <t>C7908016517</t>
  </si>
  <si>
    <t>C8074016887</t>
  </si>
  <si>
    <t>C7565013602</t>
  </si>
  <si>
    <t>C75N1000514</t>
  </si>
  <si>
    <t>C89N1000461</t>
  </si>
  <si>
    <t>C79N1001374</t>
  </si>
  <si>
    <t>C75N1000285</t>
  </si>
  <si>
    <t>C51N1000408</t>
  </si>
  <si>
    <t>C83N1000001</t>
  </si>
  <si>
    <t>C83N1000833</t>
  </si>
  <si>
    <t>C89N1001346</t>
  </si>
  <si>
    <t>C80N1000069</t>
  </si>
  <si>
    <t>C89N1001224</t>
  </si>
  <si>
    <t>C9103015284</t>
  </si>
  <si>
    <t>C9163000675</t>
  </si>
  <si>
    <t>C8228004458</t>
  </si>
  <si>
    <t>C5177004815</t>
  </si>
  <si>
    <t>C96N1000407</t>
  </si>
  <si>
    <t>C4408012494</t>
  </si>
  <si>
    <t>C82N1000010</t>
  </si>
  <si>
    <t>C67N1000485</t>
  </si>
  <si>
    <t>C7903009939</t>
  </si>
  <si>
    <t>C62N1000492</t>
  </si>
  <si>
    <t>C62N1000419</t>
  </si>
  <si>
    <t>C9512004919</t>
  </si>
  <si>
    <t>C44N1000102</t>
  </si>
  <si>
    <t>C64N1000175</t>
  </si>
  <si>
    <t>C8054017902</t>
  </si>
  <si>
    <t>C8662013609</t>
  </si>
  <si>
    <t>C79N1006018</t>
  </si>
  <si>
    <t>C49N1000898</t>
  </si>
  <si>
    <t>C66N1000925</t>
  </si>
  <si>
    <t>C7979018778</t>
  </si>
  <si>
    <t>C84N1000562</t>
  </si>
  <si>
    <t>C56N1000563</t>
  </si>
  <si>
    <t>C56N1000329</t>
  </si>
  <si>
    <t>C56N1000334</t>
  </si>
  <si>
    <t>C48N1000356</t>
  </si>
  <si>
    <t>C79N1006989</t>
  </si>
  <si>
    <t>C54N1000504</t>
  </si>
  <si>
    <t>C82N1000334</t>
  </si>
  <si>
    <t>C67N1000177</t>
  </si>
  <si>
    <t>C62N1000438</t>
  </si>
  <si>
    <t>C56N1000589</t>
  </si>
  <si>
    <t>C75N1000020</t>
  </si>
  <si>
    <t>C89N1000606</t>
  </si>
  <si>
    <t>C94N1000282</t>
  </si>
  <si>
    <t>C66N1000973</t>
  </si>
  <si>
    <t>C46N1000092</t>
  </si>
  <si>
    <t>C96N1000225</t>
  </si>
  <si>
    <t>C52N1000062</t>
  </si>
  <si>
    <t>C92N1000800</t>
  </si>
  <si>
    <t>C44N1000198</t>
  </si>
  <si>
    <t>C8943010839</t>
  </si>
  <si>
    <t>C92N1000395</t>
  </si>
  <si>
    <t>C48N1001753</t>
  </si>
  <si>
    <t>C4975011840</t>
  </si>
  <si>
    <t>C67N1000048</t>
  </si>
  <si>
    <t>C48N1001669</t>
  </si>
  <si>
    <t>C60N1000081</t>
  </si>
  <si>
    <t>C66N1000949</t>
  </si>
  <si>
    <t>C46N1000838</t>
  </si>
  <si>
    <t>C82N1000061</t>
  </si>
  <si>
    <t>C7561015803</t>
  </si>
  <si>
    <t>C51N1001185</t>
  </si>
  <si>
    <t>C91N1000154</t>
  </si>
  <si>
    <t>C46N1000740</t>
  </si>
  <si>
    <t>C83N1000560</t>
  </si>
  <si>
    <t>C82N1000289</t>
  </si>
  <si>
    <t>C4658010402</t>
  </si>
  <si>
    <t>C46N1000588</t>
  </si>
  <si>
    <t>C89N2001505</t>
  </si>
  <si>
    <t>C91N1000568</t>
  </si>
  <si>
    <t>C6699013598</t>
  </si>
  <si>
    <t>C4529002209</t>
  </si>
  <si>
    <t>C86N1000008</t>
  </si>
  <si>
    <t>C4637019281</t>
  </si>
  <si>
    <t>C54N1000542</t>
  </si>
  <si>
    <t>C74N1000248</t>
  </si>
  <si>
    <t>C9531016209</t>
  </si>
  <si>
    <t>C74N1000479</t>
  </si>
  <si>
    <t>C94N1000364</t>
  </si>
  <si>
    <t>C52N1000154</t>
  </si>
  <si>
    <t>C67N1000353</t>
  </si>
  <si>
    <t>C45N1000493</t>
  </si>
  <si>
    <t>C7598000095</t>
  </si>
  <si>
    <t>C89N1000708</t>
  </si>
  <si>
    <t>C75N1002811</t>
  </si>
  <si>
    <t>C7588017015</t>
  </si>
  <si>
    <t>C49N1000569</t>
  </si>
  <si>
    <t>C48N1001563</t>
  </si>
  <si>
    <t>C5221001960</t>
  </si>
  <si>
    <t>C70N1001187</t>
  </si>
  <si>
    <t>C79N1007137</t>
  </si>
  <si>
    <t>C75N1002304</t>
  </si>
  <si>
    <t>C52N1000748</t>
  </si>
  <si>
    <t>C51N1000069</t>
  </si>
  <si>
    <t>C56N1000288</t>
  </si>
  <si>
    <t>C8413018960</t>
  </si>
  <si>
    <t>C7981008383</t>
  </si>
  <si>
    <t>C8356002979</t>
  </si>
  <si>
    <t>C79N1005319</t>
  </si>
  <si>
    <t>C60N1000385</t>
  </si>
  <si>
    <t>C8028018326</t>
  </si>
  <si>
    <t>C8323002736</t>
  </si>
  <si>
    <t>C68N1000072</t>
  </si>
  <si>
    <t>C82N1000084</t>
  </si>
  <si>
    <t>C70N1001653</t>
  </si>
  <si>
    <t>C58N1000039</t>
  </si>
  <si>
    <t>C48N1000179</t>
  </si>
  <si>
    <t>C52N1001052</t>
  </si>
  <si>
    <t>C9474018934</t>
  </si>
  <si>
    <t>C89N1000235</t>
  </si>
  <si>
    <t>C64N1000721</t>
  </si>
  <si>
    <t>C94N1000419</t>
  </si>
  <si>
    <t>C60N1000368</t>
  </si>
  <si>
    <t>C7977001658</t>
  </si>
  <si>
    <t>C7566012176</t>
  </si>
  <si>
    <t>C5438017891</t>
  </si>
  <si>
    <t>C82N1000214</t>
  </si>
  <si>
    <t>C45N1000615</t>
  </si>
  <si>
    <t>C5697013047</t>
  </si>
  <si>
    <t>C44N1000005</t>
  </si>
  <si>
    <t>C91N1001114</t>
  </si>
  <si>
    <t>C58N1000067</t>
  </si>
  <si>
    <t>C4440010039</t>
  </si>
  <si>
    <t>C91N1000347</t>
  </si>
  <si>
    <t>C49N1000103</t>
  </si>
  <si>
    <t>C79N1005007</t>
  </si>
  <si>
    <t>C70N1001729</t>
  </si>
  <si>
    <t>C5612002985</t>
  </si>
  <si>
    <t>C79N1007246</t>
  </si>
  <si>
    <t>C86N1000781</t>
  </si>
  <si>
    <t>C83N1000182</t>
  </si>
  <si>
    <t>C86N1000414</t>
  </si>
  <si>
    <t>C5277018540</t>
  </si>
  <si>
    <t>C8905019272</t>
  </si>
  <si>
    <t>C91N1000663</t>
  </si>
  <si>
    <t>C91N1000304</t>
  </si>
  <si>
    <t>C66N1000165</t>
  </si>
  <si>
    <t>C92N1000337</t>
  </si>
  <si>
    <t>C75N1002909</t>
  </si>
  <si>
    <t>C87N1000019</t>
  </si>
  <si>
    <t>C75N1000936</t>
  </si>
  <si>
    <t>C7907017016</t>
  </si>
  <si>
    <t>C45N1000043</t>
  </si>
  <si>
    <t>C95N1000200</t>
  </si>
  <si>
    <t>C75N1000534</t>
  </si>
  <si>
    <t>C79N1000544</t>
  </si>
  <si>
    <t>C80N1000095</t>
  </si>
  <si>
    <t>C62N1000092</t>
  </si>
  <si>
    <t>C87N1000942</t>
  </si>
  <si>
    <t>C9202018341</t>
  </si>
  <si>
    <t>C7530012376</t>
  </si>
  <si>
    <t>C5180016353</t>
  </si>
  <si>
    <t>C7009015910</t>
  </si>
  <si>
    <t>C8280002426</t>
  </si>
  <si>
    <t>C70N1000052</t>
  </si>
  <si>
    <t>C79N1002349</t>
  </si>
  <si>
    <t>C9588018107</t>
  </si>
  <si>
    <t>C6769002125</t>
  </si>
  <si>
    <t>C49N1000805</t>
  </si>
  <si>
    <t>C49N1000305</t>
  </si>
  <si>
    <t>C64N1000482</t>
  </si>
  <si>
    <t>C9495017706</t>
  </si>
  <si>
    <t>C7985017389</t>
  </si>
  <si>
    <t>C80N1000847</t>
  </si>
  <si>
    <t>C5267003260</t>
  </si>
  <si>
    <t>C96N1000130</t>
  </si>
  <si>
    <t>C9223011476</t>
  </si>
  <si>
    <t>C72N1000284</t>
  </si>
  <si>
    <t>C79N1007399</t>
  </si>
  <si>
    <t>C4884005735</t>
  </si>
  <si>
    <t>C83N1000057</t>
  </si>
  <si>
    <t>C60N1000295</t>
  </si>
  <si>
    <t>C91N1000092</t>
  </si>
  <si>
    <t>C84N1000056</t>
  </si>
  <si>
    <t>C6827009226</t>
  </si>
  <si>
    <t>C79N1007185</t>
  </si>
  <si>
    <t>C83N1000425</t>
  </si>
  <si>
    <t>C74N1000300</t>
  </si>
  <si>
    <t>C80N1000090</t>
  </si>
  <si>
    <t>C67N1000200</t>
  </si>
  <si>
    <t>C64N1000324</t>
  </si>
  <si>
    <t>C48N1000658</t>
  </si>
  <si>
    <t>C92N1000487</t>
  </si>
  <si>
    <t>C45N1000791</t>
  </si>
  <si>
    <t>C95N1000487</t>
  </si>
  <si>
    <t>C44N1000463</t>
  </si>
  <si>
    <t>C79N1006536</t>
  </si>
  <si>
    <t>C6771017619</t>
  </si>
  <si>
    <t>C48N1001713</t>
  </si>
  <si>
    <t>C60N1000653</t>
  </si>
  <si>
    <t>C79N1001254</t>
  </si>
  <si>
    <t>C48N1001720</t>
  </si>
  <si>
    <t>C87N1000253</t>
  </si>
  <si>
    <t>C7965015697</t>
  </si>
  <si>
    <t>C56N1000378</t>
  </si>
  <si>
    <t>C5432013740</t>
  </si>
  <si>
    <t>C95N1000076</t>
  </si>
  <si>
    <t>C96N1000694</t>
  </si>
  <si>
    <t>C79N1005377</t>
  </si>
  <si>
    <t>C54N1000292</t>
  </si>
  <si>
    <t>C5614001502</t>
  </si>
  <si>
    <t>C7089010533</t>
  </si>
  <si>
    <t>C87N1001245</t>
  </si>
  <si>
    <t>C74N1000890</t>
  </si>
  <si>
    <t>C74N1000675</t>
  </si>
  <si>
    <t>C44N1000287</t>
  </si>
  <si>
    <t>C5413011875</t>
  </si>
  <si>
    <t>C56N1000245</t>
  </si>
  <si>
    <t>C7981012144</t>
  </si>
  <si>
    <t>C7295019213</t>
  </si>
  <si>
    <t>C4858019352</t>
  </si>
  <si>
    <t>C7549015302</t>
  </si>
  <si>
    <t>C49N1000082</t>
  </si>
  <si>
    <t>C74N1000105</t>
  </si>
  <si>
    <t>C86N1000769</t>
  </si>
  <si>
    <t>C67N1000186</t>
  </si>
  <si>
    <t>C45N1000338</t>
  </si>
  <si>
    <t>C87N1001340</t>
  </si>
  <si>
    <t>C6810009162</t>
  </si>
  <si>
    <t>C68N1000795</t>
  </si>
  <si>
    <t>C82N1000602</t>
  </si>
  <si>
    <t>C75N1000484</t>
  </si>
  <si>
    <t>C79N1006236</t>
  </si>
  <si>
    <t>C79N1002251</t>
  </si>
  <si>
    <t>C6001017868</t>
  </si>
  <si>
    <t>C45N1000036</t>
  </si>
  <si>
    <t>C66N1000126</t>
  </si>
  <si>
    <t>C94N1000201</t>
  </si>
  <si>
    <t>C7492015925</t>
  </si>
  <si>
    <t>C72N1001022</t>
  </si>
  <si>
    <t>C5217007300</t>
  </si>
  <si>
    <t>C5176001734</t>
  </si>
  <si>
    <t>C7515017525</t>
  </si>
  <si>
    <t>C60N1000112</t>
  </si>
  <si>
    <t>C48N1000059</t>
  </si>
  <si>
    <t>C4637015083</t>
  </si>
  <si>
    <t>C79N2007832</t>
  </si>
  <si>
    <t>C56N1000237</t>
  </si>
  <si>
    <t>C70N1001463</t>
  </si>
  <si>
    <t>C6899005295</t>
  </si>
  <si>
    <t>C7951017614</t>
  </si>
  <si>
    <t>C7227018652</t>
  </si>
  <si>
    <t>C8021017488</t>
  </si>
  <si>
    <t>C66N1000233</t>
  </si>
  <si>
    <t>C79N1007640</t>
  </si>
  <si>
    <t>C80N1000134</t>
  </si>
  <si>
    <t>C48N1000615</t>
  </si>
  <si>
    <t>C48N1000386</t>
  </si>
  <si>
    <t>C6453013477</t>
  </si>
  <si>
    <t>C60N1000309</t>
  </si>
  <si>
    <t>C6658005269</t>
  </si>
  <si>
    <t>C4525009485</t>
  </si>
  <si>
    <t>C79N1004618</t>
  </si>
  <si>
    <t>C7999018001</t>
  </si>
  <si>
    <t>C7037011700</t>
  </si>
  <si>
    <t>C8780011996</t>
  </si>
  <si>
    <t>C91N1000276</t>
  </si>
  <si>
    <t>C6625012874</t>
  </si>
  <si>
    <t>C8962002825</t>
  </si>
  <si>
    <t>C79N1003340</t>
  </si>
  <si>
    <t>C7961015672</t>
  </si>
  <si>
    <t>C66N1000505</t>
  </si>
  <si>
    <t>C8952015696</t>
  </si>
  <si>
    <t>C84N1000138</t>
  </si>
  <si>
    <t>C86N1000334</t>
  </si>
  <si>
    <t>C56N1000327</t>
  </si>
  <si>
    <t>C68N1000089</t>
  </si>
  <si>
    <t>C75N1001054</t>
  </si>
  <si>
    <t>C79N1002285</t>
  </si>
  <si>
    <t>C60N1000133</t>
  </si>
  <si>
    <t>C5250007481</t>
  </si>
  <si>
    <t>C70N1000017</t>
  </si>
  <si>
    <t>C96N1000387</t>
  </si>
  <si>
    <t>C49N1000177</t>
  </si>
  <si>
    <t>C84N1000159</t>
  </si>
  <si>
    <t>C48N1000445</t>
  </si>
  <si>
    <t>C79N1005077</t>
  </si>
  <si>
    <t>C74N1000493</t>
  </si>
  <si>
    <t>C51N1000602</t>
  </si>
  <si>
    <t>C89N1000724</t>
  </si>
  <si>
    <t>C80N1000442</t>
  </si>
  <si>
    <t>C7084008834</t>
  </si>
  <si>
    <t>C64N1000787</t>
  </si>
  <si>
    <t>C68N1000715</t>
  </si>
  <si>
    <t>C75N1000980</t>
  </si>
  <si>
    <t>C64N1000653</t>
  </si>
  <si>
    <t>C56N1000503</t>
  </si>
  <si>
    <t>C64N1000778</t>
  </si>
  <si>
    <t>C44N1000152</t>
  </si>
  <si>
    <t>C74N1000198</t>
  </si>
  <si>
    <t>C91N1000964</t>
  </si>
  <si>
    <t>C74N1000823</t>
  </si>
  <si>
    <t>C67N1000311</t>
  </si>
  <si>
    <t>C75N1002499</t>
  </si>
  <si>
    <t>C74N1000016</t>
  </si>
  <si>
    <t>C86N1000289</t>
  </si>
  <si>
    <t>C79N1004334</t>
  </si>
  <si>
    <t>C70N1000167</t>
  </si>
  <si>
    <t>C79N1004755</t>
  </si>
  <si>
    <t>C80N1000432</t>
  </si>
  <si>
    <t>C64N1000177</t>
  </si>
  <si>
    <t>C7924018407</t>
  </si>
  <si>
    <t>C6870009483</t>
  </si>
  <si>
    <t>C46N1000034</t>
  </si>
  <si>
    <t>C96N1000584</t>
  </si>
  <si>
    <t>C70N1001546</t>
  </si>
  <si>
    <t>C79N1007180</t>
  </si>
  <si>
    <t>C44N1000116</t>
  </si>
  <si>
    <t>C79N1004878</t>
  </si>
  <si>
    <t>C91N1000364</t>
  </si>
  <si>
    <t>C92N1000070</t>
  </si>
  <si>
    <t>C7916011733</t>
  </si>
  <si>
    <t>C95N1000175</t>
  </si>
  <si>
    <t>C79N1007302</t>
  </si>
  <si>
    <t>C6639011521</t>
  </si>
  <si>
    <t>C96N1000290</t>
  </si>
  <si>
    <t>C8746005587</t>
  </si>
  <si>
    <t>C64N1000806</t>
  </si>
  <si>
    <t>C84N1000017</t>
  </si>
  <si>
    <t>C54N1000699</t>
  </si>
  <si>
    <t>C6689019132</t>
  </si>
  <si>
    <t>C89N1000785</t>
  </si>
  <si>
    <t>C64N1000239</t>
  </si>
  <si>
    <t>C8253014028</t>
  </si>
  <si>
    <t>C79N1001131</t>
  </si>
  <si>
    <t>C48N1000012</t>
  </si>
  <si>
    <t>C79N1004899</t>
  </si>
  <si>
    <t>C8902019308</t>
  </si>
  <si>
    <t>C56N1000494</t>
  </si>
  <si>
    <t>C86N1000391</t>
  </si>
  <si>
    <t>C7479016895</t>
  </si>
  <si>
    <t>C66N2001199</t>
  </si>
  <si>
    <t>C4553010425</t>
  </si>
  <si>
    <t>C87N1001052</t>
  </si>
  <si>
    <t>C70N1001528</t>
  </si>
  <si>
    <t>C58N1000412</t>
  </si>
  <si>
    <t>C66N1000649</t>
  </si>
  <si>
    <t>C62N1000507</t>
  </si>
  <si>
    <t>C83N1000386</t>
  </si>
  <si>
    <t>C67N1000075</t>
  </si>
  <si>
    <t>C6887003842</t>
  </si>
  <si>
    <t>C79N1006820</t>
  </si>
  <si>
    <t>C6837006452</t>
  </si>
  <si>
    <t>C86N1000653</t>
  </si>
  <si>
    <t>C70N1001053</t>
  </si>
  <si>
    <t>C72N1000624</t>
  </si>
  <si>
    <t>C79N1005925</t>
  </si>
  <si>
    <t>C64N1001094</t>
  </si>
  <si>
    <t>C79N1000473</t>
  </si>
  <si>
    <t>C5478019002</t>
  </si>
  <si>
    <t>C45N1000571</t>
  </si>
  <si>
    <t>C6735007028</t>
  </si>
  <si>
    <t>C7995017132</t>
  </si>
  <si>
    <t>C8901002363</t>
  </si>
  <si>
    <t>C6700006808</t>
  </si>
  <si>
    <t>C44N1000619</t>
  </si>
  <si>
    <t>C64N2001119</t>
  </si>
  <si>
    <t>C8277014553</t>
  </si>
  <si>
    <t>C6095019155</t>
  </si>
  <si>
    <t>C51N1001120</t>
  </si>
  <si>
    <t>C56N1000225</t>
  </si>
  <si>
    <t>C75N1000577</t>
  </si>
  <si>
    <t>C80N1000728</t>
  </si>
  <si>
    <t>C79N1006162</t>
  </si>
  <si>
    <t>C75N1000582</t>
  </si>
  <si>
    <t>C96N1000311</t>
  </si>
  <si>
    <t>C60N1000407</t>
  </si>
  <si>
    <t>C92N1000382</t>
  </si>
  <si>
    <t>C92N1000772</t>
  </si>
  <si>
    <t>C92N1000148</t>
  </si>
  <si>
    <t>C79N1007224</t>
  </si>
  <si>
    <t>C79N1005503</t>
  </si>
  <si>
    <t>C91N1000647</t>
  </si>
  <si>
    <t>C4956000773</t>
  </si>
  <si>
    <t>C89N1000910</t>
  </si>
  <si>
    <t>C94N1000461</t>
  </si>
  <si>
    <t>C48N1000363</t>
  </si>
  <si>
    <t>C75N1001943</t>
  </si>
  <si>
    <t>C4921016062</t>
  </si>
  <si>
    <t>C60N1000194</t>
  </si>
  <si>
    <t>C51N1000904</t>
  </si>
  <si>
    <t>C45N2000850</t>
  </si>
  <si>
    <t>C9257018489</t>
  </si>
  <si>
    <t>C8088016254</t>
  </si>
  <si>
    <t>C79N2007869</t>
  </si>
  <si>
    <t>C70N1001560</t>
  </si>
  <si>
    <t>C7927006541</t>
  </si>
  <si>
    <t>C8203013923</t>
  </si>
  <si>
    <t>C5220003123</t>
  </si>
  <si>
    <t>C7929018283</t>
  </si>
  <si>
    <t>C48N1001355</t>
  </si>
  <si>
    <t>C72N1000988</t>
  </si>
  <si>
    <t>C79N1007373</t>
  </si>
  <si>
    <t>C82N1000104</t>
  </si>
  <si>
    <t>C79N1004832</t>
  </si>
  <si>
    <t>C72N1000611</t>
  </si>
  <si>
    <t>C48N1000797</t>
  </si>
  <si>
    <t>C9432016431</t>
  </si>
  <si>
    <t>C94N1000179</t>
  </si>
  <si>
    <t>C83N1000052</t>
  </si>
  <si>
    <t>C87N1000325</t>
  </si>
  <si>
    <t>C6796019407</t>
  </si>
  <si>
    <t>C5642007295</t>
  </si>
  <si>
    <t>C95N1000085</t>
  </si>
  <si>
    <t>C44N1000375</t>
  </si>
  <si>
    <t>C54N1000587</t>
  </si>
  <si>
    <t>C45N1000486</t>
  </si>
  <si>
    <t>C70N1000488</t>
  </si>
  <si>
    <t>C66N1000477</t>
  </si>
  <si>
    <t>C44N1000017</t>
  </si>
  <si>
    <t>C94N1000230</t>
  </si>
  <si>
    <t>C64N1000771</t>
  </si>
  <si>
    <t>C6821001388</t>
  </si>
  <si>
    <t>C51N1001005</t>
  </si>
  <si>
    <t>C4662003370</t>
  </si>
  <si>
    <t>C8666003120</t>
  </si>
  <si>
    <t>C70N1001124</t>
  </si>
  <si>
    <t>C8045017652</t>
  </si>
  <si>
    <t>C9111009460</t>
  </si>
  <si>
    <t>C86N1000024</t>
  </si>
  <si>
    <t>C79N1003602</t>
  </si>
  <si>
    <t>C5661009377</t>
  </si>
  <si>
    <t>C5839011059</t>
  </si>
  <si>
    <t>C8972001116</t>
  </si>
  <si>
    <t>C8300012961</t>
  </si>
  <si>
    <t>C51N1000555</t>
  </si>
  <si>
    <t>C48N1001360</t>
  </si>
  <si>
    <t>C44N1000577</t>
  </si>
  <si>
    <t>C51N1000671</t>
  </si>
  <si>
    <t>C70N1000950</t>
  </si>
  <si>
    <t>C49N1000720</t>
  </si>
  <si>
    <t>C46N1000271</t>
  </si>
  <si>
    <t>C52N1001180</t>
  </si>
  <si>
    <t>C79N1001636</t>
  </si>
  <si>
    <t>C64N1000495</t>
  </si>
  <si>
    <t>C52N1000676</t>
  </si>
  <si>
    <t>C51N1000092</t>
  </si>
  <si>
    <t>C79N1002388</t>
  </si>
  <si>
    <t>C89N1000197</t>
  </si>
  <si>
    <t>C74N1000351</t>
  </si>
  <si>
    <t>C9109011211</t>
  </si>
  <si>
    <t>C92N1000507</t>
  </si>
  <si>
    <t>C79N1006149</t>
  </si>
  <si>
    <t>C7476018552</t>
  </si>
  <si>
    <t>C7947018698</t>
  </si>
  <si>
    <t>C75N1002222</t>
  </si>
  <si>
    <t>C5831010200</t>
  </si>
  <si>
    <t>C9402018084</t>
  </si>
  <si>
    <t>C5248006777</t>
  </si>
  <si>
    <t>C4654004769</t>
  </si>
  <si>
    <t>C49N1000752</t>
  </si>
  <si>
    <t>C52N1000809</t>
  </si>
  <si>
    <t>C5180014281</t>
  </si>
  <si>
    <t>C79N1006105</t>
  </si>
  <si>
    <t>C6253004804</t>
  </si>
  <si>
    <t>C79N1007294</t>
  </si>
  <si>
    <t>C79N1006639</t>
  </si>
  <si>
    <t>C72N1000444</t>
  </si>
  <si>
    <t>C92N1000323</t>
  </si>
  <si>
    <t>C7450018774</t>
  </si>
  <si>
    <t>C44N1000683</t>
  </si>
  <si>
    <t>C79N1001162</t>
  </si>
  <si>
    <t>C70N1000348</t>
  </si>
  <si>
    <t>C44N1000468</t>
  </si>
  <si>
    <t>C62N1000070</t>
  </si>
  <si>
    <t>C86N1000075</t>
  </si>
  <si>
    <t>C70N1000589</t>
  </si>
  <si>
    <t>C48N1000830</t>
  </si>
  <si>
    <t>C79N1006556</t>
  </si>
  <si>
    <t>C49N1000919</t>
  </si>
  <si>
    <t>C4803018700</t>
  </si>
  <si>
    <t>C74N1000039</t>
  </si>
  <si>
    <t>C70N1000630</t>
  </si>
  <si>
    <t>C5273010679</t>
  </si>
  <si>
    <t>C44N1000819</t>
  </si>
  <si>
    <t>C6685013999</t>
  </si>
  <si>
    <t>C4840012903</t>
  </si>
  <si>
    <t>C72N1001077</t>
  </si>
  <si>
    <t>C46N1000848</t>
  </si>
  <si>
    <t>C82N1000312</t>
  </si>
  <si>
    <t>C95N1000213</t>
  </si>
  <si>
    <t>C87N1000605</t>
  </si>
  <si>
    <t>C74N1000191</t>
  </si>
  <si>
    <t>C6419014801</t>
  </si>
  <si>
    <t>C9156010017</t>
  </si>
  <si>
    <t>C75N1001094</t>
  </si>
  <si>
    <t>C52N1000054</t>
  </si>
  <si>
    <t>C94N1000525</t>
  </si>
  <si>
    <t>C8784004287</t>
  </si>
  <si>
    <t>C8764007139</t>
  </si>
  <si>
    <t>C74N1000405</t>
  </si>
  <si>
    <t>C6850004016</t>
  </si>
  <si>
    <t>C9152007819</t>
  </si>
  <si>
    <t>C7076002781</t>
  </si>
  <si>
    <t>C7973015001</t>
  </si>
  <si>
    <t>C48N1001504</t>
  </si>
  <si>
    <t>C7966016856</t>
  </si>
  <si>
    <t>C6470009847</t>
  </si>
  <si>
    <t>C44N1000389</t>
  </si>
  <si>
    <t>C49N1001139</t>
  </si>
  <si>
    <t>C7965004279</t>
  </si>
  <si>
    <t>C4636005044</t>
  </si>
  <si>
    <t>C83N1000940</t>
  </si>
  <si>
    <t>C45N1000492</t>
  </si>
  <si>
    <t>C7291013497</t>
  </si>
  <si>
    <t>C49N1000111</t>
  </si>
  <si>
    <t>C56N1000070</t>
  </si>
  <si>
    <t>C9459018427</t>
  </si>
  <si>
    <t>C4604001880</t>
  </si>
  <si>
    <t>C92N1000316</t>
  </si>
  <si>
    <t>C64N1000397</t>
  </si>
  <si>
    <t>C8977013878</t>
  </si>
  <si>
    <t>C8348012951</t>
  </si>
  <si>
    <t>C5638017808</t>
  </si>
  <si>
    <t>C4993005598</t>
  </si>
  <si>
    <t>C45N1000378</t>
  </si>
  <si>
    <t>C64N1001049</t>
  </si>
  <si>
    <t>C45N1000407</t>
  </si>
  <si>
    <t>C92N1000081</t>
  </si>
  <si>
    <t>C6248018893</t>
  </si>
  <si>
    <t>C66N1000670</t>
  </si>
  <si>
    <t>C54N1000594</t>
  </si>
  <si>
    <t>C56N1000916</t>
  </si>
  <si>
    <t>C6804017065</t>
  </si>
  <si>
    <t>C7909007105</t>
  </si>
  <si>
    <t>C7981013269</t>
  </si>
  <si>
    <t>C9202015108</t>
  </si>
  <si>
    <t>C75N1001498</t>
  </si>
  <si>
    <t>C48N1001574</t>
  </si>
  <si>
    <t>C89N1001099</t>
  </si>
  <si>
    <t>C9199000514</t>
  </si>
  <si>
    <t>C83N1000510</t>
  </si>
  <si>
    <t>C51N1000156</t>
  </si>
  <si>
    <t>C70N1001336</t>
  </si>
  <si>
    <t>C60N1000466</t>
  </si>
  <si>
    <t>C8753019383</t>
  </si>
  <si>
    <t>C91N1000745</t>
  </si>
  <si>
    <t>C68N1000500</t>
  </si>
  <si>
    <t>C79N1000460</t>
  </si>
  <si>
    <t>C79N1000190</t>
  </si>
  <si>
    <t>C83N1000475</t>
  </si>
  <si>
    <t>C60N1000358</t>
  </si>
  <si>
    <t>C48N1000757</t>
  </si>
  <si>
    <t>C66N2001190</t>
  </si>
  <si>
    <t>C52N1000408</t>
  </si>
  <si>
    <t>C79N1004547</t>
  </si>
  <si>
    <t>C44N1000506</t>
  </si>
  <si>
    <t>C79N1005143</t>
  </si>
  <si>
    <t>C54N1000781</t>
  </si>
  <si>
    <t>C4609000479</t>
  </si>
  <si>
    <t>C75N1002794</t>
  </si>
  <si>
    <t>C6099015031</t>
  </si>
  <si>
    <t>C79N1007151</t>
  </si>
  <si>
    <t>C7504003202</t>
  </si>
  <si>
    <t>C87N2001393</t>
  </si>
  <si>
    <t>C6784000849</t>
  </si>
  <si>
    <t>C49N1000134</t>
  </si>
  <si>
    <t>C7299003075</t>
  </si>
  <si>
    <t>C68N1000599</t>
  </si>
  <si>
    <t>C4579008435</t>
  </si>
  <si>
    <t>C7943017126</t>
  </si>
  <si>
    <t>C4804005634</t>
  </si>
  <si>
    <t>C86N1000070</t>
  </si>
  <si>
    <t>C79N1005985</t>
  </si>
  <si>
    <t>C92N1000230</t>
  </si>
  <si>
    <t>C49N1000512</t>
  </si>
  <si>
    <t>C79N1005226</t>
  </si>
  <si>
    <t>C72N1001228</t>
  </si>
  <si>
    <t>C66N1000741</t>
  </si>
  <si>
    <t>C86N1000353</t>
  </si>
  <si>
    <t>C8015008881</t>
  </si>
  <si>
    <t>C5878018241</t>
  </si>
  <si>
    <t>C48N1001284</t>
  </si>
  <si>
    <t>C7966009096</t>
  </si>
  <si>
    <t>C92N1000213</t>
  </si>
  <si>
    <t>C74N1000225</t>
  </si>
  <si>
    <t>C54N1000219</t>
  </si>
  <si>
    <t>C46N1000918</t>
  </si>
  <si>
    <t>C72N1000952</t>
  </si>
  <si>
    <t>C8767012728</t>
  </si>
  <si>
    <t>C70N1001406</t>
  </si>
  <si>
    <t>C8023008221</t>
  </si>
  <si>
    <t>C45N1000666</t>
  </si>
  <si>
    <t>C4512001053</t>
  </si>
  <si>
    <t>C74N1000012</t>
  </si>
  <si>
    <t>C44N1000433</t>
  </si>
  <si>
    <t>C4955018170</t>
  </si>
  <si>
    <t>C68N1000944</t>
  </si>
  <si>
    <t>C64N1000254</t>
  </si>
  <si>
    <t>C79N1000831</t>
  </si>
  <si>
    <t>C96N1000572</t>
  </si>
  <si>
    <t>C89N1001064</t>
  </si>
  <si>
    <t>C79N1006366</t>
  </si>
  <si>
    <t>C79N1007448</t>
  </si>
  <si>
    <t>C48N1001708</t>
  </si>
  <si>
    <t>C74N1000727</t>
  </si>
  <si>
    <t>C70N1001700</t>
  </si>
  <si>
    <t>C6422005399</t>
  </si>
  <si>
    <t>C7956017460</t>
  </si>
  <si>
    <t>C5164013816</t>
  </si>
  <si>
    <t>C44N1000223</t>
  </si>
  <si>
    <t>C84N1000424</t>
  </si>
  <si>
    <t>C60N1000465</t>
  </si>
  <si>
    <t>C48N1000820</t>
  </si>
  <si>
    <t>C8909015035</t>
  </si>
  <si>
    <t>C46N2001158</t>
  </si>
  <si>
    <t>C56N1000417</t>
  </si>
  <si>
    <t>C5862010312</t>
  </si>
  <si>
    <t>C79N1007462</t>
  </si>
  <si>
    <t>C79N1005197</t>
  </si>
  <si>
    <t>C80N1000908</t>
  </si>
  <si>
    <t>C96N1000198</t>
  </si>
  <si>
    <t>C79N1001321</t>
  </si>
  <si>
    <t>C79N1006064</t>
  </si>
  <si>
    <t>C96N1000837</t>
  </si>
  <si>
    <t>C79N1002609</t>
  </si>
  <si>
    <t>C5610011346</t>
  </si>
  <si>
    <t>C7547001422</t>
  </si>
  <si>
    <t>C48N1000191</t>
  </si>
  <si>
    <t>C86N1000327</t>
  </si>
  <si>
    <t>C7915016915</t>
  </si>
  <si>
    <t>C70N1000373</t>
  </si>
  <si>
    <t>C48N1000366</t>
  </si>
  <si>
    <t>C79N1004923</t>
  </si>
  <si>
    <t>C83N1000256</t>
  </si>
  <si>
    <t>C92N1000324</t>
  </si>
  <si>
    <t>C89N1000685</t>
  </si>
  <si>
    <t>C60N1000389</t>
  </si>
  <si>
    <t>C64N1000026</t>
  </si>
  <si>
    <t>C9172005804</t>
  </si>
  <si>
    <t>C56N1000769</t>
  </si>
  <si>
    <t>C54N1000043</t>
  </si>
  <si>
    <t>C54N1000733</t>
  </si>
  <si>
    <t>C48N1000377</t>
  </si>
  <si>
    <t>C44N1000135</t>
  </si>
  <si>
    <t>C5696019112</t>
  </si>
  <si>
    <t>C5125017567</t>
  </si>
  <si>
    <t>C66N1000612</t>
  </si>
  <si>
    <t>C6099018880</t>
  </si>
  <si>
    <t>C68N1000406</t>
  </si>
  <si>
    <t>C75N1001249</t>
  </si>
  <si>
    <t>C9629011498</t>
  </si>
  <si>
    <t>C7965006052</t>
  </si>
  <si>
    <t>C79N1004430</t>
  </si>
  <si>
    <t>C6756013427</t>
  </si>
  <si>
    <t>C48N1001783</t>
  </si>
  <si>
    <t>C74N1000015</t>
  </si>
  <si>
    <t>C79N1005456</t>
  </si>
  <si>
    <t>C7942017091</t>
  </si>
  <si>
    <t>C48N1000885</t>
  </si>
  <si>
    <t>C4597004506</t>
  </si>
  <si>
    <t>C75N1000071</t>
  </si>
  <si>
    <t>C72N1000334</t>
  </si>
  <si>
    <t>C84N1000441</t>
  </si>
  <si>
    <t>C56N1000498</t>
  </si>
  <si>
    <t>C8742019326</t>
  </si>
  <si>
    <t>C9511017641</t>
  </si>
  <si>
    <t>C44N1000481</t>
  </si>
  <si>
    <t>C7585003912</t>
  </si>
  <si>
    <t>C89N1000957</t>
  </si>
  <si>
    <t>C79N1001661</t>
  </si>
  <si>
    <t>C79N1006864</t>
  </si>
  <si>
    <t>C51N1000797</t>
  </si>
  <si>
    <t>C54N1000187</t>
  </si>
  <si>
    <t>C75N1001534</t>
  </si>
  <si>
    <t>C6627010208</t>
  </si>
  <si>
    <t>C4977010253</t>
  </si>
  <si>
    <t>C8224016427</t>
  </si>
  <si>
    <t>C79N1004806</t>
  </si>
  <si>
    <t>C67N1000039</t>
  </si>
  <si>
    <t>C66N1000594</t>
  </si>
  <si>
    <t>C72N1000909</t>
  </si>
  <si>
    <t>C72N1000872</t>
  </si>
  <si>
    <t>C45N1000451</t>
  </si>
  <si>
    <t>C8273017930</t>
  </si>
  <si>
    <t>C48N1000232</t>
  </si>
  <si>
    <t>C48N1000743</t>
  </si>
  <si>
    <t>C56N1000546</t>
  </si>
  <si>
    <t>C7555000122</t>
  </si>
  <si>
    <t>C95N1000461</t>
  </si>
  <si>
    <t>C4880002110</t>
  </si>
  <si>
    <t>C83N1000557</t>
  </si>
  <si>
    <t>C48N1000081</t>
  </si>
  <si>
    <t>C66N1000798</t>
  </si>
  <si>
    <t>C91N1000123</t>
  </si>
  <si>
    <t>C79N1000723</t>
  </si>
  <si>
    <t>C44N1000858</t>
  </si>
  <si>
    <t>C6227016363</t>
  </si>
  <si>
    <t>C8929012352</t>
  </si>
  <si>
    <t>C75N1002193</t>
  </si>
  <si>
    <t>C79N1003164</t>
  </si>
  <si>
    <t>C82N1000259</t>
  </si>
  <si>
    <t>C5631007976</t>
  </si>
  <si>
    <t>C95N1000204</t>
  </si>
  <si>
    <t>C79N1004812</t>
  </si>
  <si>
    <t>C56N1000598</t>
  </si>
  <si>
    <t>C92N1000950</t>
  </si>
  <si>
    <t>C48N1000701</t>
  </si>
  <si>
    <t>C79N1005855</t>
  </si>
  <si>
    <t>C7299000342</t>
  </si>
  <si>
    <t>C8330010954</t>
  </si>
  <si>
    <t>C75N1000027</t>
  </si>
  <si>
    <t>C95N1000007</t>
  </si>
  <si>
    <t>C92N1000946</t>
  </si>
  <si>
    <t>C80N1000900</t>
  </si>
  <si>
    <t>C64N1000997</t>
  </si>
  <si>
    <t>C79N1006414</t>
  </si>
  <si>
    <t>C91N1000008</t>
  </si>
  <si>
    <t>C67N1000301</t>
  </si>
  <si>
    <t>C79N1001207</t>
  </si>
  <si>
    <t>C7939014173</t>
  </si>
  <si>
    <t>C68N1001027</t>
  </si>
  <si>
    <t>C48N1000647</t>
  </si>
  <si>
    <t>C8094017828</t>
  </si>
  <si>
    <t>C68N1000043</t>
  </si>
  <si>
    <t>C68N1000953</t>
  </si>
  <si>
    <t>C66N1000458</t>
  </si>
  <si>
    <t>C79N1006941</t>
  </si>
  <si>
    <t>C8956010821</t>
  </si>
  <si>
    <t>C70N1001259</t>
  </si>
  <si>
    <t>C46N1000885</t>
  </si>
  <si>
    <t>C54N1000168</t>
  </si>
  <si>
    <t>C6871009967</t>
  </si>
  <si>
    <t>C83N1000138</t>
  </si>
  <si>
    <t>C89N1000182</t>
  </si>
  <si>
    <t>C64N1000430</t>
  </si>
  <si>
    <t>C75N1002571</t>
  </si>
  <si>
    <t>C4669005541</t>
  </si>
  <si>
    <t>C79N1005926</t>
  </si>
  <si>
    <t>C79N1001011</t>
  </si>
  <si>
    <t>C75N1001267</t>
  </si>
  <si>
    <t>C83N1000142</t>
  </si>
  <si>
    <t>C52N1001297</t>
  </si>
  <si>
    <t>C51N1000877</t>
  </si>
  <si>
    <t>C52N1000964</t>
  </si>
  <si>
    <t>C66N1001128</t>
  </si>
  <si>
    <t>C8345016807</t>
  </si>
  <si>
    <t>C5242001715</t>
  </si>
  <si>
    <t>C79N1005999</t>
  </si>
  <si>
    <t>C67N1000379</t>
  </si>
  <si>
    <t>C79N1004908</t>
  </si>
  <si>
    <t>C79N1007297</t>
  </si>
  <si>
    <t>C56N1000230</t>
  </si>
  <si>
    <t>C52N1001148</t>
  </si>
  <si>
    <t>C72N1000910</t>
  </si>
  <si>
    <t>C8735010362</t>
  </si>
  <si>
    <t>C48N1000554</t>
  </si>
  <si>
    <t>C44N1000611</t>
  </si>
  <si>
    <t>C79N1007487</t>
  </si>
  <si>
    <t>C67N1000331</t>
  </si>
  <si>
    <t>C79N1003673</t>
  </si>
  <si>
    <t>C7923006319</t>
  </si>
  <si>
    <t>C70N1000161</t>
  </si>
  <si>
    <t>C9163017650</t>
  </si>
  <si>
    <t>C49N1000533</t>
  </si>
  <si>
    <t>C6744001312</t>
  </si>
  <si>
    <t>C60N1000552</t>
  </si>
  <si>
    <t>C79N1003357</t>
  </si>
  <si>
    <t>C72N1000228</t>
  </si>
  <si>
    <t>C96N1000049</t>
  </si>
  <si>
    <t>C54N1000452</t>
  </si>
  <si>
    <t>C72N1000970</t>
  </si>
  <si>
    <t>C79N1001343</t>
  </si>
  <si>
    <t>C68N1000432</t>
  </si>
  <si>
    <t>C64N1000514</t>
  </si>
  <si>
    <t>C87N1000327</t>
  </si>
  <si>
    <t>C5606002855</t>
  </si>
  <si>
    <t>C8724011839</t>
  </si>
  <si>
    <t>C8056009329</t>
  </si>
  <si>
    <t>C92N1000893</t>
  </si>
  <si>
    <t>C7997017308</t>
  </si>
  <si>
    <t>C68N1000174</t>
  </si>
  <si>
    <t>C52N1000582</t>
  </si>
  <si>
    <t>C8425006419</t>
  </si>
  <si>
    <t>C92N1000625</t>
  </si>
  <si>
    <t>C91N1000311</t>
  </si>
  <si>
    <t>C7591017593</t>
  </si>
  <si>
    <t>C51N1000663</t>
  </si>
  <si>
    <t>C62N1000241</t>
  </si>
  <si>
    <t>C70N1000854</t>
  </si>
  <si>
    <t>C44N1000625</t>
  </si>
  <si>
    <t>C92N1000330</t>
  </si>
  <si>
    <t>C70N1001632</t>
  </si>
  <si>
    <t>C5202014465</t>
  </si>
  <si>
    <t>C51N1000935</t>
  </si>
  <si>
    <t>C54N1000621</t>
  </si>
  <si>
    <t>C87N1000634</t>
  </si>
  <si>
    <t>C4696004900</t>
  </si>
  <si>
    <t>C96N1000473</t>
  </si>
  <si>
    <t>C9128003674</t>
  </si>
  <si>
    <t>C79N1005533</t>
  </si>
  <si>
    <t>C66N1000688</t>
  </si>
  <si>
    <t>C72N1000832</t>
  </si>
  <si>
    <t>C79N1004328</t>
  </si>
  <si>
    <t>C44N1000245</t>
  </si>
  <si>
    <t>C8709013745</t>
  </si>
  <si>
    <t>C86N1000712</t>
  </si>
  <si>
    <t>C49N1000574</t>
  </si>
  <si>
    <t>C62N1000216</t>
  </si>
  <si>
    <t>C51N1000513</t>
  </si>
  <si>
    <t>C7904001134</t>
  </si>
  <si>
    <t>C48N1001662</t>
  </si>
  <si>
    <t>C60N1000030</t>
  </si>
  <si>
    <t>C6665005262</t>
  </si>
  <si>
    <t>C96N1000409</t>
  </si>
  <si>
    <t>C66N1000650</t>
  </si>
  <si>
    <t>C62N1000418</t>
  </si>
  <si>
    <t>C5147003391</t>
  </si>
  <si>
    <t>C72N1000947</t>
  </si>
  <si>
    <t>C79N1004827</t>
  </si>
  <si>
    <t>C80N1000302</t>
  </si>
  <si>
    <t>C82N1000067</t>
  </si>
  <si>
    <t>C75N1001332</t>
  </si>
  <si>
    <t>C7910017435</t>
  </si>
  <si>
    <t>C51N1000525</t>
  </si>
  <si>
    <t>C75N1002024</t>
  </si>
  <si>
    <t>C95N1000187</t>
  </si>
  <si>
    <t>C70N1001622</t>
  </si>
  <si>
    <t>C72N1001029</t>
  </si>
  <si>
    <t>C9128005931</t>
  </si>
  <si>
    <t>C4548011020</t>
  </si>
  <si>
    <t>C56N1000729</t>
  </si>
  <si>
    <t>C68N1001066</t>
  </si>
  <si>
    <t>C66N1000736</t>
  </si>
  <si>
    <t>C70N1001273</t>
  </si>
  <si>
    <t>C87N1000305</t>
  </si>
  <si>
    <t>C46N1000521</t>
  </si>
  <si>
    <t>C80N1000180</t>
  </si>
  <si>
    <t>C94N1000289</t>
  </si>
  <si>
    <t>C51N1001144</t>
  </si>
  <si>
    <t>C5284001985</t>
  </si>
  <si>
    <t>C48N1001310</t>
  </si>
  <si>
    <t>C6094012492</t>
  </si>
  <si>
    <t>C79N1001301</t>
  </si>
  <si>
    <t>C84N1000611</t>
  </si>
  <si>
    <t>C8927013314</t>
  </si>
  <si>
    <t>C91N1000489</t>
  </si>
  <si>
    <t>C8965010792</t>
  </si>
  <si>
    <t>C92N1000353</t>
  </si>
  <si>
    <t>C75N1000337</t>
  </si>
  <si>
    <t>C51N1000898</t>
  </si>
  <si>
    <t>C68N1000006</t>
  </si>
  <si>
    <t>C68N1000253</t>
  </si>
  <si>
    <t>C7567003892</t>
  </si>
  <si>
    <t>C48N1001507</t>
  </si>
  <si>
    <t>C45N1000527</t>
  </si>
  <si>
    <t>C83N1000376</t>
  </si>
  <si>
    <t>C8760003144</t>
  </si>
  <si>
    <t>C8020018564</t>
  </si>
  <si>
    <t>C95N1000011</t>
  </si>
  <si>
    <t>C6062000329</t>
  </si>
  <si>
    <t>C72N1000417</t>
  </si>
  <si>
    <t>C6408005710</t>
  </si>
  <si>
    <t>C83N1000071</t>
  </si>
  <si>
    <t>C7504000127</t>
  </si>
  <si>
    <t>C46N1000312</t>
  </si>
  <si>
    <t>C79N1004492</t>
  </si>
  <si>
    <t>C5218014247</t>
  </si>
  <si>
    <t>C7992013830</t>
  </si>
  <si>
    <t>C54N1000841</t>
  </si>
  <si>
    <t>C51N1001196</t>
  </si>
  <si>
    <t>C91N1000578</t>
  </si>
  <si>
    <t>C91N1000027</t>
  </si>
  <si>
    <t>C86N1000116</t>
  </si>
  <si>
    <t>C62N1000084</t>
  </si>
  <si>
    <t>C54N1000856</t>
  </si>
  <si>
    <t>C44N1001052</t>
  </si>
  <si>
    <t>C92N1000131</t>
  </si>
  <si>
    <t>C9103001915</t>
  </si>
  <si>
    <t>C8414017397</t>
  </si>
  <si>
    <t>C4639001160</t>
  </si>
  <si>
    <t>C9403018074</t>
  </si>
  <si>
    <t>C82N1000276</t>
  </si>
  <si>
    <t>C70N1001118</t>
  </si>
  <si>
    <t>C7438018728</t>
  </si>
  <si>
    <t>C6428004469</t>
  </si>
  <si>
    <t>C82N1000218</t>
  </si>
  <si>
    <t>C51N1000211</t>
  </si>
  <si>
    <t>C56N1000749</t>
  </si>
  <si>
    <t>C6730017838</t>
  </si>
  <si>
    <t>C4875008762</t>
  </si>
  <si>
    <t>C6775002303</t>
  </si>
  <si>
    <t>C8232009570</t>
  </si>
  <si>
    <t>C87N1000312</t>
  </si>
  <si>
    <t>C4665002421</t>
  </si>
  <si>
    <t>C54N1000608</t>
  </si>
  <si>
    <t>C6839019439</t>
  </si>
  <si>
    <t>C51N1000040</t>
  </si>
  <si>
    <t>C46N1001137</t>
  </si>
  <si>
    <t>C6041007485</t>
  </si>
  <si>
    <t>C91N1001034</t>
  </si>
  <si>
    <t>C87N1000609</t>
  </si>
  <si>
    <t>C9645018840</t>
  </si>
  <si>
    <t>C54N1000538</t>
  </si>
  <si>
    <t>C7916016452</t>
  </si>
  <si>
    <t>C9548018196</t>
  </si>
  <si>
    <t>C4957003369</t>
  </si>
  <si>
    <t>C79N1007169</t>
  </si>
  <si>
    <t>C83N1000555</t>
  </si>
  <si>
    <t>C95N1000270</t>
  </si>
  <si>
    <t>C7926016912</t>
  </si>
  <si>
    <t>C75N1002831</t>
  </si>
  <si>
    <t>C79N1002811</t>
  </si>
  <si>
    <t>C70N1001228</t>
  </si>
  <si>
    <t>C45N1000466</t>
  </si>
  <si>
    <t>C48N1001639</t>
  </si>
  <si>
    <t>C79N1004320</t>
  </si>
  <si>
    <t>C67N1000236</t>
  </si>
  <si>
    <t>C86N1000619</t>
  </si>
  <si>
    <t>C6411018449</t>
  </si>
  <si>
    <t>C6832002386</t>
  </si>
  <si>
    <t>C51N1000389</t>
  </si>
  <si>
    <t>C8238001108</t>
  </si>
  <si>
    <t>C75N1001001</t>
  </si>
  <si>
    <t>C56N1000979</t>
  </si>
  <si>
    <t>C64N1000014</t>
  </si>
  <si>
    <t>C51N1000821</t>
  </si>
  <si>
    <t>C96N1000181</t>
  </si>
  <si>
    <t>C79N1003434</t>
  </si>
  <si>
    <t>C5260008218</t>
  </si>
  <si>
    <t>C8066006984</t>
  </si>
  <si>
    <t>C6296013832</t>
  </si>
  <si>
    <t>C66N1000980</t>
  </si>
  <si>
    <t>C7964014510</t>
  </si>
  <si>
    <t>C8724006475</t>
  </si>
  <si>
    <t>C79N1006516</t>
  </si>
  <si>
    <t>C6082003176</t>
  </si>
  <si>
    <t>C79N1001902</t>
  </si>
  <si>
    <t>C4643010414</t>
  </si>
  <si>
    <t>C58N1000381</t>
  </si>
  <si>
    <t>C54N1000567</t>
  </si>
  <si>
    <t>C49N1000203</t>
  </si>
  <si>
    <t>C5109012937</t>
  </si>
  <si>
    <t>C7985002961</t>
  </si>
  <si>
    <t>C75N1001139</t>
  </si>
  <si>
    <t>C79N1006402</t>
  </si>
  <si>
    <t>C64N1000689</t>
  </si>
  <si>
    <t>C45N1000511</t>
  </si>
  <si>
    <t>C79N1004648</t>
  </si>
  <si>
    <t>C94N1000501</t>
  </si>
  <si>
    <t>C48N1000517</t>
  </si>
  <si>
    <t>C44N1000112</t>
  </si>
  <si>
    <t>C52N1000193</t>
  </si>
  <si>
    <t>C49N1000461</t>
  </si>
  <si>
    <t>C56N1000941</t>
  </si>
  <si>
    <t>C64N1000581</t>
  </si>
  <si>
    <t>C56N1000967</t>
  </si>
  <si>
    <t>C8661004122</t>
  </si>
  <si>
    <t>C52N1001088</t>
  </si>
  <si>
    <t>C8258013385</t>
  </si>
  <si>
    <t>C92N1000198</t>
  </si>
  <si>
    <t>C75N1002891</t>
  </si>
  <si>
    <t>C5612005752</t>
  </si>
  <si>
    <t>C79N1006084</t>
  </si>
  <si>
    <t>C56N1001002</t>
  </si>
  <si>
    <t>C49N1000144</t>
  </si>
  <si>
    <t>C5409017338</t>
  </si>
  <si>
    <t>C70N1001513</t>
  </si>
  <si>
    <t>C75N1002908</t>
  </si>
  <si>
    <t>C94N1000328</t>
  </si>
  <si>
    <t>C5655005593</t>
  </si>
  <si>
    <t>C7990016985</t>
  </si>
  <si>
    <t>C56N1000088</t>
  </si>
  <si>
    <t>C8400012887</t>
  </si>
  <si>
    <t>C54N1000076</t>
  </si>
  <si>
    <t>C5439007848</t>
  </si>
  <si>
    <t>C82N1000319</t>
  </si>
  <si>
    <t>C7931018055</t>
  </si>
  <si>
    <t>C68N1000138</t>
  </si>
  <si>
    <t>C62N1000531</t>
  </si>
  <si>
    <t>C6899004783</t>
  </si>
  <si>
    <t>C7914016529</t>
  </si>
  <si>
    <t>C82N1000682</t>
  </si>
  <si>
    <t>C79N1001773</t>
  </si>
  <si>
    <t>C64N1000513</t>
  </si>
  <si>
    <t>C48N1001275</t>
  </si>
  <si>
    <t>C48N1001409</t>
  </si>
  <si>
    <t>C48N1001285</t>
  </si>
  <si>
    <t>C72N1001032</t>
  </si>
  <si>
    <t>C48N1001198</t>
  </si>
  <si>
    <t>C52N1001032</t>
  </si>
  <si>
    <t>C45N1000801</t>
  </si>
  <si>
    <t>C83N1000164</t>
  </si>
  <si>
    <t>C82N1000304</t>
  </si>
  <si>
    <t>C48N1000446</t>
  </si>
  <si>
    <t>C51N1000479</t>
  </si>
  <si>
    <t>C51N2001253</t>
  </si>
  <si>
    <t>C7430008691</t>
  </si>
  <si>
    <t>C7504009842</t>
  </si>
  <si>
    <t>C87N1000791</t>
  </si>
  <si>
    <t>C6652008698</t>
  </si>
  <si>
    <t>C75N1002479</t>
  </si>
  <si>
    <t>C80N1000779</t>
  </si>
  <si>
    <t>C56N1000701</t>
  </si>
  <si>
    <t>C54N1000557</t>
  </si>
  <si>
    <t>C70N1001231</t>
  </si>
  <si>
    <t>C68N1000088</t>
  </si>
  <si>
    <t>C5642004889</t>
  </si>
  <si>
    <t>C92N1000318</t>
  </si>
  <si>
    <t>C64N1000940</t>
  </si>
  <si>
    <t>C4823015361</t>
  </si>
  <si>
    <t>C64N1000571</t>
  </si>
  <si>
    <t>C75N1001262</t>
  </si>
  <si>
    <t>C79N1007730</t>
  </si>
  <si>
    <t>C9184018316</t>
  </si>
  <si>
    <t>C6462007701</t>
  </si>
  <si>
    <t>C68N1000256</t>
  </si>
  <si>
    <t>C68N1000267</t>
  </si>
  <si>
    <t>C75N1002233</t>
  </si>
  <si>
    <t>C87N1000014</t>
  </si>
  <si>
    <t>C6632014866</t>
  </si>
  <si>
    <t>C6809016111</t>
  </si>
  <si>
    <t>C8777004641</t>
  </si>
  <si>
    <t>C79N1004097</t>
  </si>
  <si>
    <t>C6629017268</t>
  </si>
  <si>
    <t>C7927016164</t>
  </si>
  <si>
    <t>C54N1000028</t>
  </si>
  <si>
    <t>C7001017777</t>
  </si>
  <si>
    <t>C51N1000428</t>
  </si>
  <si>
    <t>C79N1006010</t>
  </si>
  <si>
    <t>C8372011965</t>
  </si>
  <si>
    <t>C80N1000500</t>
  </si>
  <si>
    <t>C92N1000092</t>
  </si>
  <si>
    <t>C51N1000753</t>
  </si>
  <si>
    <t>C74N1000582</t>
  </si>
  <si>
    <t>C79N1001001</t>
  </si>
  <si>
    <t>C5113011393</t>
  </si>
  <si>
    <t>C86N1000099</t>
  </si>
  <si>
    <t>C75N1002668</t>
  </si>
  <si>
    <t>C4892004208</t>
  </si>
  <si>
    <t>C66N1000179</t>
  </si>
  <si>
    <t>C7479015693</t>
  </si>
  <si>
    <t>C5606001217</t>
  </si>
  <si>
    <t>C68N1000379</t>
  </si>
  <si>
    <t>C72N1000839</t>
  </si>
  <si>
    <t>C92N1001077</t>
  </si>
  <si>
    <t>C8714011272</t>
  </si>
  <si>
    <t>C68N1000671</t>
  </si>
  <si>
    <t>C6001010842</t>
  </si>
  <si>
    <t>C67N1000249</t>
  </si>
  <si>
    <t>C8713013747</t>
  </si>
  <si>
    <t>C66N1000975</t>
  </si>
  <si>
    <t>C72N1000035</t>
  </si>
  <si>
    <t>C66N1000984</t>
  </si>
  <si>
    <t>C89N1000361</t>
  </si>
  <si>
    <t>C44N1000947</t>
  </si>
  <si>
    <t>C79N1001834</t>
  </si>
  <si>
    <t>C46N1000596</t>
  </si>
  <si>
    <t>C89N1001196</t>
  </si>
  <si>
    <t>C44N1001004</t>
  </si>
  <si>
    <t>C9666002755</t>
  </si>
  <si>
    <t>C79N1000852</t>
  </si>
  <si>
    <t>C79N1004929</t>
  </si>
  <si>
    <t>C46N1000939</t>
  </si>
  <si>
    <t>C7988006973</t>
  </si>
  <si>
    <t>C7045000544</t>
  </si>
  <si>
    <t>C45N1000787</t>
  </si>
  <si>
    <t>C58N1000366</t>
  </si>
  <si>
    <t>C54N1000309</t>
  </si>
  <si>
    <t>C96N1000019</t>
  </si>
  <si>
    <t>C84N1000482</t>
  </si>
  <si>
    <t>C46N1000585</t>
  </si>
  <si>
    <t>C7000012348</t>
  </si>
  <si>
    <t>C64N1000926</t>
  </si>
  <si>
    <t>C8221018586</t>
  </si>
  <si>
    <t>C91N1000059</t>
  </si>
  <si>
    <t>C54N1000108</t>
  </si>
  <si>
    <t>C89N1001228</t>
  </si>
  <si>
    <t>C6474018211</t>
  </si>
  <si>
    <t>C79N1007097</t>
  </si>
  <si>
    <t>C5404014379</t>
  </si>
  <si>
    <t>C49N1000385</t>
  </si>
  <si>
    <t>C89N1000226</t>
  </si>
  <si>
    <t>C45N1000691</t>
  </si>
  <si>
    <t>C56N1000802</t>
  </si>
  <si>
    <t>C87N2001398</t>
  </si>
  <si>
    <t>C80N1000491</t>
  </si>
  <si>
    <t>C4811015488</t>
  </si>
  <si>
    <t>C79N1000478</t>
  </si>
  <si>
    <t>C80N1000449</t>
  </si>
  <si>
    <t>C6645018897</t>
  </si>
  <si>
    <t>C6015003498</t>
  </si>
  <si>
    <t>C74N1000979</t>
  </si>
  <si>
    <t>C72N1000899</t>
  </si>
  <si>
    <t>C79N1004607</t>
  </si>
  <si>
    <t>C91N1000947</t>
  </si>
  <si>
    <t>C79N1004993</t>
  </si>
  <si>
    <t>C89N1000710</t>
  </si>
  <si>
    <t>C79N1000802</t>
  </si>
  <si>
    <t>C8772017462</t>
  </si>
  <si>
    <t>C6463011819</t>
  </si>
  <si>
    <t>C8404002720</t>
  </si>
  <si>
    <t>C75N1002470</t>
  </si>
  <si>
    <t>C70N1001711</t>
  </si>
  <si>
    <t>C82N1000159</t>
  </si>
  <si>
    <t>C92N1000270</t>
  </si>
  <si>
    <t>C94N1000248</t>
  </si>
  <si>
    <t>C75N1000198</t>
  </si>
  <si>
    <t>C8998017991</t>
  </si>
  <si>
    <t>C44N1000236</t>
  </si>
  <si>
    <t>C6089003309</t>
  </si>
  <si>
    <t>C96N1000913</t>
  </si>
  <si>
    <t>C46N1000339</t>
  </si>
  <si>
    <t>C79N1004897</t>
  </si>
  <si>
    <t>C7255018825</t>
  </si>
  <si>
    <t>C79N1007319</t>
  </si>
  <si>
    <t>C5278000663</t>
  </si>
  <si>
    <t>C6208015126</t>
  </si>
  <si>
    <t>C46N1000905</t>
  </si>
  <si>
    <t>C7400000404</t>
  </si>
  <si>
    <t>C7058009111</t>
  </si>
  <si>
    <t>C7921000617</t>
  </si>
  <si>
    <t>C8966014310</t>
  </si>
  <si>
    <t>C6003004003</t>
  </si>
  <si>
    <t>C8796007271</t>
  </si>
  <si>
    <t>C68N1000051</t>
  </si>
  <si>
    <t>C7977016795</t>
  </si>
  <si>
    <t>C7901003082</t>
  </si>
  <si>
    <t>C96N1000432</t>
  </si>
  <si>
    <t>C8272016885</t>
  </si>
  <si>
    <t>C4611004772</t>
  </si>
  <si>
    <t>C54N1000236</t>
  </si>
  <si>
    <t>C84N1000090</t>
  </si>
  <si>
    <t>C44N1000026</t>
  </si>
  <si>
    <t>C68N1000424</t>
  </si>
  <si>
    <t>C44N1000157</t>
  </si>
  <si>
    <t>C5291007729</t>
  </si>
  <si>
    <t>C7580013361</t>
  </si>
  <si>
    <t>C6210008563</t>
  </si>
  <si>
    <t>C51N1000430</t>
  </si>
  <si>
    <t>C75N1000848</t>
  </si>
  <si>
    <t>C72N1000472</t>
  </si>
  <si>
    <t>C54N1000154</t>
  </si>
  <si>
    <t>C79N1004845</t>
  </si>
  <si>
    <t>C4476010898</t>
  </si>
  <si>
    <t>C86N1000555</t>
  </si>
  <si>
    <t>C79N1005055</t>
  </si>
  <si>
    <t>C8708017228</t>
  </si>
  <si>
    <t>C44N1000900</t>
  </si>
  <si>
    <t>C79N1007405</t>
  </si>
  <si>
    <t>C64N1000393</t>
  </si>
  <si>
    <t>C7520016651</t>
  </si>
  <si>
    <t>C9234010797</t>
  </si>
  <si>
    <t>C51N1000477</t>
  </si>
  <si>
    <t>C86N1000302</t>
  </si>
  <si>
    <t>C4982010428</t>
  </si>
  <si>
    <t>C48N1001513</t>
  </si>
  <si>
    <t>C6626015353</t>
  </si>
  <si>
    <t>C48N1001773</t>
  </si>
  <si>
    <t>C56N1000238</t>
  </si>
  <si>
    <t>C79N1005846</t>
  </si>
  <si>
    <t>C6441005548</t>
  </si>
  <si>
    <t>C79N1004518</t>
  </si>
  <si>
    <t>C67N1000136</t>
  </si>
  <si>
    <t>C92N1000519</t>
  </si>
  <si>
    <t>C5647012758</t>
  </si>
  <si>
    <t>C52N1001072</t>
  </si>
  <si>
    <t>C83N1000588</t>
  </si>
  <si>
    <t>C94N1000186</t>
  </si>
  <si>
    <t>C60N1000591</t>
  </si>
  <si>
    <t>C94N1000197</t>
  </si>
  <si>
    <t>C48N1000106</t>
  </si>
  <si>
    <t>C79N1000085</t>
  </si>
  <si>
    <t>C8046018383</t>
  </si>
  <si>
    <t>C70N1001642</t>
  </si>
  <si>
    <t>C8981011076</t>
  </si>
  <si>
    <t>C64N1000509</t>
  </si>
  <si>
    <t>C48N1000964</t>
  </si>
  <si>
    <t>C68N1000844</t>
  </si>
  <si>
    <t>C6811004028</t>
  </si>
  <si>
    <t>C95N1000453</t>
  </si>
  <si>
    <t>C45N1000362</t>
  </si>
  <si>
    <t>C62N1000250</t>
  </si>
  <si>
    <t>C67N1000144</t>
  </si>
  <si>
    <t>C6232012481</t>
  </si>
  <si>
    <t>C5290006726</t>
  </si>
  <si>
    <t>C45N1000658</t>
  </si>
  <si>
    <t>C92N1000107</t>
  </si>
  <si>
    <t>C52N1000600</t>
  </si>
  <si>
    <t>C49N1000626</t>
  </si>
  <si>
    <t>C44N1000180</t>
  </si>
  <si>
    <t>C48N1001044</t>
  </si>
  <si>
    <t>C80N1000702</t>
  </si>
  <si>
    <t>C8079016591</t>
  </si>
  <si>
    <t>C91N1000167</t>
  </si>
  <si>
    <t>C4889019065</t>
  </si>
  <si>
    <t>C60N1000672</t>
  </si>
  <si>
    <t>C48N1000982</t>
  </si>
  <si>
    <t>C79N1000074</t>
  </si>
  <si>
    <t>C7066019195</t>
  </si>
  <si>
    <t>C5607003142</t>
  </si>
  <si>
    <t>C48N1001267</t>
  </si>
  <si>
    <t>C5604005085</t>
  </si>
  <si>
    <t>C4426019401</t>
  </si>
  <si>
    <t>C64N1000412</t>
  </si>
  <si>
    <t>C48N1000754</t>
  </si>
  <si>
    <t>C84N1000004</t>
  </si>
  <si>
    <t>C96N1000201</t>
  </si>
  <si>
    <t>C91N1000131</t>
  </si>
  <si>
    <t>C48N1001693</t>
  </si>
  <si>
    <t>C60N1000264</t>
  </si>
  <si>
    <t>C58N1000014</t>
  </si>
  <si>
    <t>C75N1001365</t>
  </si>
  <si>
    <t>C70N1000178</t>
  </si>
  <si>
    <t>C75N1000156</t>
  </si>
  <si>
    <t>C64N1000783</t>
  </si>
  <si>
    <t>C79N1004599</t>
  </si>
  <si>
    <t>C86N1000518</t>
  </si>
  <si>
    <t>C7503003262</t>
  </si>
  <si>
    <t>C79N1006007</t>
  </si>
  <si>
    <t>C4426002340</t>
  </si>
  <si>
    <t>C64N1000184</t>
  </si>
  <si>
    <t>C6620010782</t>
  </si>
  <si>
    <t>C70N1000091</t>
  </si>
  <si>
    <t>C62N1000030</t>
  </si>
  <si>
    <t>C46N1000825</t>
  </si>
  <si>
    <t>C52N1000628</t>
  </si>
  <si>
    <t>C68N1001036</t>
  </si>
  <si>
    <t>C75N1000910</t>
  </si>
  <si>
    <t>C8695014713</t>
  </si>
  <si>
    <t>C60N1000586</t>
  </si>
  <si>
    <t>C7974003527</t>
  </si>
  <si>
    <t>C84N1000157</t>
  </si>
  <si>
    <t>C92N1000635</t>
  </si>
  <si>
    <t>C79N1005670</t>
  </si>
  <si>
    <t>C64N1001098</t>
  </si>
  <si>
    <t>C79N1005306</t>
  </si>
  <si>
    <t>C9279018353</t>
  </si>
  <si>
    <t>C7202018416</t>
  </si>
  <si>
    <t>C82N1000404</t>
  </si>
  <si>
    <t>C46N1001058</t>
  </si>
  <si>
    <t>C84N1000201</t>
  </si>
  <si>
    <t>C9624014522</t>
  </si>
  <si>
    <t>C67N1000026</t>
  </si>
  <si>
    <t>C48N1001416</t>
  </si>
  <si>
    <t>C5848007611</t>
  </si>
  <si>
    <t>C49N1000945</t>
  </si>
  <si>
    <t>C8357009128</t>
  </si>
  <si>
    <t>C70N1000025</t>
  </si>
  <si>
    <t>C64N1000174</t>
  </si>
  <si>
    <t>C45N1000796</t>
  </si>
  <si>
    <t>C9148014622</t>
  </si>
  <si>
    <t>C5171002726</t>
  </si>
  <si>
    <t>C79N1007242</t>
  </si>
  <si>
    <t>C6090006735</t>
  </si>
  <si>
    <t>C5132011394</t>
  </si>
  <si>
    <t>C8903001710</t>
  </si>
  <si>
    <t>C9260015884</t>
  </si>
  <si>
    <t>C8447019004</t>
  </si>
  <si>
    <t>C7491018505</t>
  </si>
  <si>
    <t>C7545013861</t>
  </si>
  <si>
    <t>C7018012370</t>
  </si>
  <si>
    <t>C5159009463</t>
  </si>
  <si>
    <t>C6659005591</t>
  </si>
  <si>
    <t>C92N1000313</t>
  </si>
  <si>
    <t>C56N1000084</t>
  </si>
  <si>
    <t>C79N1004944</t>
  </si>
  <si>
    <t>C7462016256</t>
  </si>
  <si>
    <t>C7017017295</t>
  </si>
  <si>
    <t>C91N1001190</t>
  </si>
  <si>
    <t>C6035017822</t>
  </si>
  <si>
    <t>C79N1006756</t>
  </si>
  <si>
    <t>C67N1000092</t>
  </si>
  <si>
    <t>C4887017260</t>
  </si>
  <si>
    <t>C8049009203</t>
  </si>
  <si>
    <t>C5126015277</t>
  </si>
  <si>
    <t>C87N1001241</t>
  </si>
  <si>
    <t>C7589013585</t>
  </si>
  <si>
    <t>C66N1000664</t>
  </si>
  <si>
    <t>C91N1000685</t>
  </si>
  <si>
    <t>C8218007901</t>
  </si>
  <si>
    <t>C87N1000602</t>
  </si>
  <si>
    <t>C8231011056</t>
  </si>
  <si>
    <t>C94N1000286</t>
  </si>
  <si>
    <t>C6715005848</t>
  </si>
  <si>
    <t>C64N1001034</t>
  </si>
  <si>
    <t>C48N1000652</t>
  </si>
  <si>
    <t>C6080018000</t>
  </si>
  <si>
    <t>C7983013574</t>
  </si>
  <si>
    <t>C62N1000271</t>
  </si>
  <si>
    <t>C87N1001292</t>
  </si>
  <si>
    <t>C48N1001595</t>
  </si>
  <si>
    <t>C79N1003945</t>
  </si>
  <si>
    <t>C7952016541</t>
  </si>
  <si>
    <t>C44N1000173</t>
  </si>
  <si>
    <t>C7980000968</t>
  </si>
  <si>
    <t>C94N1000166</t>
  </si>
  <si>
    <t>C60N1000302</t>
  </si>
  <si>
    <t>C6456018061</t>
  </si>
  <si>
    <t>C66N1000641</t>
  </si>
  <si>
    <t>C7958002917</t>
  </si>
  <si>
    <t>C72N1001070</t>
  </si>
  <si>
    <t>C83N1000221</t>
  </si>
  <si>
    <t>C6722005972</t>
  </si>
  <si>
    <t>C66N1000558</t>
  </si>
  <si>
    <t>C56N1000604</t>
  </si>
  <si>
    <t>C92N1000358</t>
  </si>
  <si>
    <t>C67N1000346</t>
  </si>
  <si>
    <t>C48N1000620</t>
  </si>
  <si>
    <t>C68N1000568</t>
  </si>
  <si>
    <t>C45N1000536</t>
  </si>
  <si>
    <t>C62N1000408</t>
  </si>
  <si>
    <t>C91N1000537</t>
  </si>
  <si>
    <t>C4894011749</t>
  </si>
  <si>
    <t>C48N1000238</t>
  </si>
  <si>
    <t>C8297019441</t>
  </si>
  <si>
    <t>C68N1000859</t>
  </si>
  <si>
    <t>C86N1000248</t>
  </si>
  <si>
    <t>C79N1005345</t>
  </si>
  <si>
    <t>C5644005406</t>
  </si>
  <si>
    <t>C44N1000244</t>
  </si>
  <si>
    <t>C7588004620</t>
  </si>
  <si>
    <t>C46N1000125</t>
  </si>
  <si>
    <t>C45N1000507</t>
  </si>
  <si>
    <t>C82N1000071</t>
  </si>
  <si>
    <t>C62N1000154</t>
  </si>
  <si>
    <t>C6604005195</t>
  </si>
  <si>
    <t>C87N1000195</t>
  </si>
  <si>
    <t>C51N1000615</t>
  </si>
  <si>
    <t>C79N1000600</t>
  </si>
  <si>
    <t>C89N1001104</t>
  </si>
  <si>
    <t>C48N1000421</t>
  </si>
  <si>
    <t>C91N1000742</t>
  </si>
  <si>
    <t>C5219004162</t>
  </si>
  <si>
    <t>C68N1000332</t>
  </si>
  <si>
    <t>C91N1001124</t>
  </si>
  <si>
    <t>C79N1005336</t>
  </si>
  <si>
    <t>C6631013341</t>
  </si>
  <si>
    <t>C51N1001218</t>
  </si>
  <si>
    <t>C5137001263</t>
  </si>
  <si>
    <t>C52N1000839</t>
  </si>
  <si>
    <t>C51N1000457</t>
  </si>
  <si>
    <t>C4870005437</t>
  </si>
  <si>
    <t>C68N1000365</t>
  </si>
  <si>
    <t>C64N1000438</t>
  </si>
  <si>
    <t>C52N1000347</t>
  </si>
  <si>
    <t>C6640016565</t>
  </si>
  <si>
    <t>C80N1000351</t>
  </si>
  <si>
    <t>C79N1003630</t>
  </si>
  <si>
    <t>C5262006937</t>
  </si>
  <si>
    <t>C96N1000245</t>
  </si>
  <si>
    <t>C46N1001091</t>
  </si>
  <si>
    <t>C7404005754</t>
  </si>
  <si>
    <t>C8949010778</t>
  </si>
  <si>
    <t>C79N1007329</t>
  </si>
  <si>
    <t>C67N1000293</t>
  </si>
  <si>
    <t>C6733007413</t>
  </si>
  <si>
    <t>C64N1000263</t>
  </si>
  <si>
    <t>C70N1001280</t>
  </si>
  <si>
    <t>C62N1000521</t>
  </si>
  <si>
    <t>C54N1000516</t>
  </si>
  <si>
    <t>C60N1000134</t>
  </si>
  <si>
    <t>C89N1000691</t>
  </si>
  <si>
    <t>C87N1000531</t>
  </si>
  <si>
    <t>C83N1000004</t>
  </si>
  <si>
    <t>C8024017246</t>
  </si>
  <si>
    <t>C5265013376</t>
  </si>
  <si>
    <t>C58N1000059</t>
  </si>
  <si>
    <t>C8038017118</t>
  </si>
  <si>
    <t>C84N1000297</t>
  </si>
  <si>
    <t>C56N1000697</t>
  </si>
  <si>
    <t>C6056000872</t>
  </si>
  <si>
    <t>C8754013310</t>
  </si>
  <si>
    <t>C75N1000284</t>
  </si>
  <si>
    <t>C89N1000842</t>
  </si>
  <si>
    <t>C64N1000886</t>
  </si>
  <si>
    <t>C44N1000739</t>
  </si>
  <si>
    <t>C83N1000408</t>
  </si>
  <si>
    <t>C5162013951</t>
  </si>
  <si>
    <t>C70N1001556</t>
  </si>
  <si>
    <t>C79N1000142</t>
  </si>
  <si>
    <t>C79N1000112</t>
  </si>
  <si>
    <t>C54N1000689</t>
  </si>
  <si>
    <t>C66N1000215</t>
  </si>
  <si>
    <t>C9196007682</t>
  </si>
  <si>
    <t>C64N2001122</t>
  </si>
  <si>
    <t>C5213016714</t>
  </si>
  <si>
    <t>C79N1002433</t>
  </si>
  <si>
    <t>C45N1000456</t>
  </si>
  <si>
    <t>C6481004417</t>
  </si>
  <si>
    <t>C52N1001145</t>
  </si>
  <si>
    <t>C70N1001243</t>
  </si>
  <si>
    <t>C79N1006593</t>
  </si>
  <si>
    <t>C79N1001205</t>
  </si>
  <si>
    <t>C58N1000369</t>
  </si>
  <si>
    <t>C5484003435</t>
  </si>
  <si>
    <t>C89N1000668</t>
  </si>
  <si>
    <t>C6635007660</t>
  </si>
  <si>
    <t>C44N1000597</t>
  </si>
  <si>
    <t>C75N1000093</t>
  </si>
  <si>
    <t>C7973017533</t>
  </si>
  <si>
    <t>C52N1000633</t>
  </si>
  <si>
    <t>C4655014098</t>
  </si>
  <si>
    <t>C4853010945</t>
  </si>
  <si>
    <t>C96N1000027</t>
  </si>
  <si>
    <t>C79N1005341</t>
  </si>
  <si>
    <t>C8734019129</t>
  </si>
  <si>
    <t>C62N1000282</t>
  </si>
  <si>
    <t>C56N1000987</t>
  </si>
  <si>
    <t>C8267011972</t>
  </si>
  <si>
    <t>C9207014181</t>
  </si>
  <si>
    <t>C9166011257</t>
  </si>
  <si>
    <t>C7951014042</t>
  </si>
  <si>
    <t>C51N1000933</t>
  </si>
  <si>
    <t>C92N1000822</t>
  </si>
  <si>
    <t>C91N1000611</t>
  </si>
  <si>
    <t>C4921001677</t>
  </si>
  <si>
    <t>C80N1000068</t>
  </si>
  <si>
    <t>C4697010813</t>
  </si>
  <si>
    <t>C75N1001383</t>
  </si>
  <si>
    <t>C95N1000136</t>
  </si>
  <si>
    <t>C86N1000258</t>
  </si>
  <si>
    <t>C72N1000337</t>
  </si>
  <si>
    <t>C92N1000224</t>
  </si>
  <si>
    <t>C75N1001108</t>
  </si>
  <si>
    <t>C44N1000273</t>
  </si>
  <si>
    <t>C9470018689</t>
  </si>
  <si>
    <t>C62N1000079</t>
  </si>
  <si>
    <t>C91N1001083</t>
  </si>
  <si>
    <t>C72N1000083</t>
  </si>
  <si>
    <t>C7974018052</t>
  </si>
  <si>
    <t>C5109003002</t>
  </si>
  <si>
    <t>C44N1000579</t>
  </si>
  <si>
    <t>C62N2000549</t>
  </si>
  <si>
    <t>C92N1000630</t>
  </si>
  <si>
    <t>C79N1006542</t>
  </si>
  <si>
    <t>C79N1000861</t>
  </si>
  <si>
    <t>C49N1000180</t>
  </si>
  <si>
    <t>C7951009861</t>
  </si>
  <si>
    <t>C68N1000339</t>
  </si>
  <si>
    <t>C8746008076</t>
  </si>
  <si>
    <t>C52N1000743</t>
  </si>
  <si>
    <t>C7485009640</t>
  </si>
  <si>
    <t>C56N1000948</t>
  </si>
  <si>
    <t>C7997014399</t>
  </si>
  <si>
    <t>C46N1000371</t>
  </si>
  <si>
    <t>C87N1001061</t>
  </si>
  <si>
    <t>C79N1007810</t>
  </si>
  <si>
    <t>C66N1000639</t>
  </si>
  <si>
    <t>C58N1000461</t>
  </si>
  <si>
    <t>C91N1000632</t>
  </si>
  <si>
    <t>C75N1000720</t>
  </si>
  <si>
    <t>C58N1000102</t>
  </si>
  <si>
    <t>C8928012011</t>
  </si>
  <si>
    <t>C8356009183</t>
  </si>
  <si>
    <t>C6257012755</t>
  </si>
  <si>
    <t>C60N1000528</t>
  </si>
  <si>
    <t>C83N1000426</t>
  </si>
  <si>
    <t>C58N1000289</t>
  </si>
  <si>
    <t>C5201001808</t>
  </si>
  <si>
    <t>C75N1000710</t>
  </si>
  <si>
    <t>C91N1000791</t>
  </si>
  <si>
    <t>C49N1000853</t>
  </si>
  <si>
    <t>C70N1001509</t>
  </si>
  <si>
    <t>C7931018161</t>
  </si>
  <si>
    <t>C56N1000820</t>
  </si>
  <si>
    <t>C79N1005747</t>
  </si>
  <si>
    <t>C68N1000796</t>
  </si>
  <si>
    <t>C52N1001135</t>
  </si>
  <si>
    <t>C51N1000781</t>
  </si>
  <si>
    <t>C8695010001</t>
  </si>
  <si>
    <t>C60N1000218</t>
  </si>
  <si>
    <t>C51N1000359</t>
  </si>
  <si>
    <t>C7500015730</t>
  </si>
  <si>
    <t>C67N1000056</t>
  </si>
  <si>
    <t>C56N1000809</t>
  </si>
  <si>
    <t>C7540016550</t>
  </si>
  <si>
    <t>C7997015896</t>
  </si>
  <si>
    <t>C79N1002483</t>
  </si>
  <si>
    <t>C70N1001298</t>
  </si>
  <si>
    <t>C91N1001182</t>
  </si>
  <si>
    <t>C84N1000421</t>
  </si>
  <si>
    <t>C5464011177</t>
  </si>
  <si>
    <t>C5884018183</t>
  </si>
  <si>
    <t>C56N1000958</t>
  </si>
  <si>
    <t>C48N1000528</t>
  </si>
  <si>
    <t>C51N1000495</t>
  </si>
  <si>
    <t>C91N1000954</t>
  </si>
  <si>
    <t>C52N1001108</t>
  </si>
  <si>
    <t>C72N1001014</t>
  </si>
  <si>
    <t>C75N1000037</t>
  </si>
  <si>
    <t>C89N1000852</t>
  </si>
  <si>
    <t>C48N1000479</t>
  </si>
  <si>
    <t>C96N1000431</t>
  </si>
  <si>
    <t>C45N1000579</t>
  </si>
  <si>
    <t>C44N1001028</t>
  </si>
  <si>
    <t>C6662007007</t>
  </si>
  <si>
    <t>C79N1007479</t>
  </si>
  <si>
    <t>C79N1001696</t>
  </si>
  <si>
    <t>C70N1001104</t>
  </si>
  <si>
    <t>C48N1001086</t>
  </si>
  <si>
    <t>C75N1001196</t>
  </si>
  <si>
    <t>C87N1001017</t>
  </si>
  <si>
    <t>C84N1000115</t>
  </si>
  <si>
    <t>C83N1000400</t>
  </si>
  <si>
    <t>C56N1000850</t>
  </si>
  <si>
    <t>C51N1000460</t>
  </si>
  <si>
    <t>C45N1000512</t>
  </si>
  <si>
    <t>C79N1006729</t>
  </si>
  <si>
    <t>C79N1006626</t>
  </si>
  <si>
    <t>C64N1000701</t>
  </si>
  <si>
    <t>C66N1000191</t>
  </si>
  <si>
    <t>C4969001544</t>
  </si>
  <si>
    <t>C52N1001117</t>
  </si>
  <si>
    <t>C8462002538</t>
  </si>
  <si>
    <t>C6081004292</t>
  </si>
  <si>
    <t>C75N1002070</t>
  </si>
  <si>
    <t>C7960006807</t>
  </si>
  <si>
    <t>C9476018650</t>
  </si>
  <si>
    <t>C70N1001599</t>
  </si>
  <si>
    <t>C6628018526</t>
  </si>
  <si>
    <t>C44N1000953</t>
  </si>
  <si>
    <t>C89N1000502</t>
  </si>
  <si>
    <t>C51N1000859</t>
  </si>
  <si>
    <t>C52N1000188</t>
  </si>
  <si>
    <t>C4636011099</t>
  </si>
  <si>
    <t>C7476016280</t>
  </si>
  <si>
    <t>C79N1007110</t>
  </si>
  <si>
    <t>C7495002706</t>
  </si>
  <si>
    <t>C82N1000254</t>
  </si>
  <si>
    <t>C92N1000447</t>
  </si>
  <si>
    <t>C7459017448</t>
  </si>
  <si>
    <t>C5453008371</t>
  </si>
  <si>
    <t>C95N1000050</t>
  </si>
  <si>
    <t>C84N1000154</t>
  </si>
  <si>
    <t>C46N1001024</t>
  </si>
  <si>
    <t>C5418018667</t>
  </si>
  <si>
    <t>C7990018026</t>
  </si>
  <si>
    <t>C4591002635</t>
  </si>
  <si>
    <t>C4844019452</t>
  </si>
  <si>
    <t>C91N1000879</t>
  </si>
  <si>
    <t>C68N1000352</t>
  </si>
  <si>
    <t>C83N1000283</t>
  </si>
  <si>
    <t>C48N1001356</t>
  </si>
  <si>
    <t>C54N1000798</t>
  </si>
  <si>
    <t>C48N1000549</t>
  </si>
  <si>
    <t>C91N1000245</t>
  </si>
  <si>
    <t>C6855001425</t>
  </si>
  <si>
    <t>C79N1000446</t>
  </si>
  <si>
    <t>C7203018679</t>
  </si>
  <si>
    <t>C94N1000128</t>
  </si>
  <si>
    <t>C46N1000787</t>
  </si>
  <si>
    <t>C70N1000118</t>
  </si>
  <si>
    <t>C62N1000489</t>
  </si>
  <si>
    <t>C70N1001510</t>
  </si>
  <si>
    <t>C66N1000591</t>
  </si>
  <si>
    <t>C8201015800</t>
  </si>
  <si>
    <t>C70N1001366</t>
  </si>
  <si>
    <t>C9170010016</t>
  </si>
  <si>
    <t>C79N1005795</t>
  </si>
  <si>
    <t>C75N1001737</t>
  </si>
  <si>
    <t>C7920017843</t>
  </si>
  <si>
    <t>C54N1000258</t>
  </si>
  <si>
    <t>C95N1000202</t>
  </si>
  <si>
    <t>C66N1000876</t>
  </si>
  <si>
    <t>C75N1002687</t>
  </si>
  <si>
    <t>C7471003230</t>
  </si>
  <si>
    <t>C56N1000471</t>
  </si>
  <si>
    <t>C7995018112</t>
  </si>
  <si>
    <t>C45N1000833</t>
  </si>
  <si>
    <t>C58N1000269</t>
  </si>
  <si>
    <t>C75N1002676</t>
  </si>
  <si>
    <t>C83N1000111</t>
  </si>
  <si>
    <t>C83N1000518</t>
  </si>
  <si>
    <t>C79N1001881</t>
  </si>
  <si>
    <t>C94N1000235</t>
  </si>
  <si>
    <t>C75N1002235</t>
  </si>
  <si>
    <t>C5217001704</t>
  </si>
  <si>
    <t>C9437015371</t>
  </si>
  <si>
    <t>C9282017414</t>
  </si>
  <si>
    <t>C8079006719</t>
  </si>
  <si>
    <t>C45N1000215</t>
  </si>
  <si>
    <t>C84N1000224</t>
  </si>
  <si>
    <t>C75N1002413</t>
  </si>
  <si>
    <t>C52N1000187</t>
  </si>
  <si>
    <t>C62N1000117</t>
  </si>
  <si>
    <t>C79N1000859</t>
  </si>
  <si>
    <t>C68N1000247</t>
  </si>
  <si>
    <t>C89N1000654</t>
  </si>
  <si>
    <t>C84N1000351</t>
  </si>
  <si>
    <t>C79N1002333</t>
  </si>
  <si>
    <t>C8303002935</t>
  </si>
  <si>
    <t>C66N1000388</t>
  </si>
  <si>
    <t>C66N1000495</t>
  </si>
  <si>
    <t>C5232001791</t>
  </si>
  <si>
    <t>C56N1000361</t>
  </si>
  <si>
    <t>C82N1000496</t>
  </si>
  <si>
    <t>C6485006966</t>
  </si>
  <si>
    <t>C91N1000991</t>
  </si>
  <si>
    <t>C72N1000047</t>
  </si>
  <si>
    <t>C86N1000667</t>
  </si>
  <si>
    <t>C79N1004604</t>
  </si>
  <si>
    <t>C44N1000174</t>
  </si>
  <si>
    <t>C46N1000473</t>
  </si>
  <si>
    <t>C70N1001343</t>
  </si>
  <si>
    <t>C8325003338</t>
  </si>
  <si>
    <t>C7950007268</t>
  </si>
  <si>
    <t>C52N1000436</t>
  </si>
  <si>
    <t>C84N1000042</t>
  </si>
  <si>
    <t>C52N2001308</t>
  </si>
  <si>
    <t>C96N1000127</t>
  </si>
  <si>
    <t>C6491002606</t>
  </si>
  <si>
    <t>C92N1000436</t>
  </si>
  <si>
    <t>C70N1000096</t>
  </si>
  <si>
    <t>C54N1000198</t>
  </si>
  <si>
    <t>C80N1000819</t>
  </si>
  <si>
    <t>C7503006829</t>
  </si>
  <si>
    <t>C62N1000247</t>
  </si>
  <si>
    <t>C6035018481</t>
  </si>
  <si>
    <t>C4591006301</t>
  </si>
  <si>
    <t>C86N1000430</t>
  </si>
  <si>
    <t>C67N1000348</t>
  </si>
  <si>
    <t>C89N1000945</t>
  </si>
  <si>
    <t>C6891007240</t>
  </si>
  <si>
    <t>C4954001254</t>
  </si>
  <si>
    <t>C79N1004997</t>
  </si>
  <si>
    <t>C82N1000471</t>
  </si>
  <si>
    <t>C9251014822</t>
  </si>
  <si>
    <t>C75N1000061</t>
  </si>
  <si>
    <t>C64N1000553</t>
  </si>
  <si>
    <t>C45N1000265</t>
  </si>
  <si>
    <t>C92N1000013</t>
  </si>
  <si>
    <t>C7982018537</t>
  </si>
  <si>
    <t>C4998018168</t>
  </si>
  <si>
    <t>C72N1000027</t>
  </si>
  <si>
    <t>C89N1001059</t>
  </si>
  <si>
    <t>C66N1000087</t>
  </si>
  <si>
    <t>C89N1000322</t>
  </si>
  <si>
    <t>C84N1000450</t>
  </si>
  <si>
    <t>C44N1000810</t>
  </si>
  <si>
    <t>C8745018699</t>
  </si>
  <si>
    <t>C49N1000437</t>
  </si>
  <si>
    <t>C72N1000026</t>
  </si>
  <si>
    <t>C72N1000770</t>
  </si>
  <si>
    <t>C89N1000154</t>
  </si>
  <si>
    <t>C82N1000080</t>
  </si>
  <si>
    <t>C6454002907</t>
  </si>
  <si>
    <t>C66N1000421</t>
  </si>
  <si>
    <t>C56N1000542</t>
  </si>
  <si>
    <t>C5281011074</t>
  </si>
  <si>
    <t>C5235019193</t>
  </si>
  <si>
    <t>C8488001471</t>
  </si>
  <si>
    <t>C5653002273</t>
  </si>
  <si>
    <t>C79N1006728</t>
  </si>
  <si>
    <t>C6044016251</t>
  </si>
  <si>
    <t>C46N1000795</t>
  </si>
  <si>
    <t>C7246017066</t>
  </si>
  <si>
    <t>C79N1001329</t>
  </si>
  <si>
    <t>C75N1000914</t>
  </si>
  <si>
    <t>C8978012047</t>
  </si>
  <si>
    <t>C6449003687</t>
  </si>
  <si>
    <t>C56N1000731</t>
  </si>
  <si>
    <t>C79N1005720</t>
  </si>
  <si>
    <t>C49N1000832</t>
  </si>
  <si>
    <t>C89N1000059</t>
  </si>
  <si>
    <t>C9158018490</t>
  </si>
  <si>
    <t>C5292013679</t>
  </si>
  <si>
    <t>C62N1000357</t>
  </si>
  <si>
    <t>C48N1001186</t>
  </si>
  <si>
    <t>C70N1000685</t>
  </si>
  <si>
    <t>C48N1000259</t>
  </si>
  <si>
    <t>C60N1000598</t>
  </si>
  <si>
    <t>C52N1000732</t>
  </si>
  <si>
    <t>C44N1000321</t>
  </si>
  <si>
    <t>C70N1000819</t>
  </si>
  <si>
    <t>C75N1001626</t>
  </si>
  <si>
    <t>C6635006615</t>
  </si>
  <si>
    <t>C68N1000366</t>
  </si>
  <si>
    <t>C91N1001208</t>
  </si>
  <si>
    <t>C92N1000583</t>
  </si>
  <si>
    <t>C72N1000708</t>
  </si>
  <si>
    <t>C46N1000470</t>
  </si>
  <si>
    <t>C82N1000464</t>
  </si>
  <si>
    <t>C80N1000472</t>
  </si>
  <si>
    <t>C9455018535</t>
  </si>
  <si>
    <t>C94N1000338</t>
  </si>
  <si>
    <t>C74N1000025</t>
  </si>
  <si>
    <t>C45N1000277</t>
  </si>
  <si>
    <t>C79N1001153</t>
  </si>
  <si>
    <t>C9509013865</t>
  </si>
  <si>
    <t>C58N1000235</t>
  </si>
  <si>
    <t>C8726002351</t>
  </si>
  <si>
    <t>C66N1001076</t>
  </si>
  <si>
    <t>C8067018751</t>
  </si>
  <si>
    <t>C8944011837</t>
  </si>
  <si>
    <t>C8728007486</t>
  </si>
  <si>
    <t>C79N1007582</t>
  </si>
  <si>
    <t>C83N1000701</t>
  </si>
  <si>
    <t>C5643000635</t>
  </si>
  <si>
    <t>C72N1001120</t>
  </si>
  <si>
    <t>C52N1001256</t>
  </si>
  <si>
    <t>C52N1000979</t>
  </si>
  <si>
    <t>C8096009206</t>
  </si>
  <si>
    <t>C7530018205</t>
  </si>
  <si>
    <t>C4682008666</t>
  </si>
  <si>
    <t>C5110016629</t>
  </si>
  <si>
    <t>C8346018994</t>
  </si>
  <si>
    <t>C7570008073</t>
  </si>
  <si>
    <t>C8275006506</t>
  </si>
  <si>
    <t>C8663013904</t>
  </si>
  <si>
    <t>C4816009351</t>
  </si>
  <si>
    <t>C7012010420</t>
  </si>
  <si>
    <t>C75N1001979</t>
  </si>
  <si>
    <t>C75N1000217</t>
  </si>
  <si>
    <t>C56N1000509</t>
  </si>
  <si>
    <t>C87N1000635</t>
  </si>
  <si>
    <t>C54N1000228</t>
  </si>
  <si>
    <t>C9205018507</t>
  </si>
  <si>
    <t>C79N1000683</t>
  </si>
  <si>
    <t>C46N1000469</t>
  </si>
  <si>
    <t>C7577018669</t>
  </si>
  <si>
    <t>C72N1000758</t>
  </si>
  <si>
    <t>C5290002427</t>
  </si>
  <si>
    <t>C79N1003032</t>
  </si>
  <si>
    <t>C7077012349</t>
  </si>
  <si>
    <t>C6018011953</t>
  </si>
  <si>
    <t>C79N1001873</t>
  </si>
  <si>
    <t>C44N1000877</t>
  </si>
  <si>
    <t>C75N1001719</t>
  </si>
  <si>
    <t>C6656013701</t>
  </si>
  <si>
    <t>C80N1000550</t>
  </si>
  <si>
    <t>C64N1000916</t>
  </si>
  <si>
    <t>C48N2001817</t>
  </si>
  <si>
    <t>C52N1000688</t>
  </si>
  <si>
    <t>C51N1000902</t>
  </si>
  <si>
    <t>C79N1005661</t>
  </si>
  <si>
    <t>C74N1000876</t>
  </si>
  <si>
    <t>C70N1000030</t>
  </si>
  <si>
    <t>C7972015589</t>
  </si>
  <si>
    <t>C4959004787</t>
  </si>
  <si>
    <t>C84N1000340</t>
  </si>
  <si>
    <t>C79N1005217</t>
  </si>
  <si>
    <t>C7091001950</t>
  </si>
  <si>
    <t>C8207011797</t>
  </si>
  <si>
    <t>C95N1000409</t>
  </si>
  <si>
    <t>C66N1000954</t>
  </si>
  <si>
    <t>C56N1000224</t>
  </si>
  <si>
    <t>C7931012787</t>
  </si>
  <si>
    <t>C75N1001278</t>
  </si>
  <si>
    <t>C5633007516</t>
  </si>
  <si>
    <t>C9471018565</t>
  </si>
  <si>
    <t>C94N1000493</t>
  </si>
  <si>
    <t>C66N1000442</t>
  </si>
  <si>
    <t>C91N1000369</t>
  </si>
  <si>
    <t>C79N1006039</t>
  </si>
  <si>
    <t>C79N1005534</t>
  </si>
  <si>
    <t>C8610011742</t>
  </si>
  <si>
    <t>C48N1000364</t>
  </si>
  <si>
    <t>C75N1002090</t>
  </si>
  <si>
    <t>C54N1000419</t>
  </si>
  <si>
    <t>C79N1001068</t>
  </si>
  <si>
    <t>C5830005529</t>
  </si>
  <si>
    <t>C8784004377</t>
  </si>
  <si>
    <t>C45N1000239</t>
  </si>
  <si>
    <t>C83N1000206</t>
  </si>
  <si>
    <t>C54N1000081</t>
  </si>
  <si>
    <t>C9634011838</t>
  </si>
  <si>
    <t>C84N1000009</t>
  </si>
  <si>
    <t>C91N1000214</t>
  </si>
  <si>
    <t>C54N1000166</t>
  </si>
  <si>
    <t>C84N1000379</t>
  </si>
  <si>
    <t>C51N1000240</t>
  </si>
  <si>
    <t>C6246013162</t>
  </si>
  <si>
    <t>C92N1000731</t>
  </si>
  <si>
    <t>C45N1000552</t>
  </si>
  <si>
    <t>C79N1003480</t>
  </si>
  <si>
    <t>C9585018471</t>
  </si>
  <si>
    <t>C79N1005986</t>
  </si>
  <si>
    <t>C67N1000426</t>
  </si>
  <si>
    <t>C48N1001195</t>
  </si>
  <si>
    <t>C49N1000182</t>
  </si>
  <si>
    <t>C79N1000092</t>
  </si>
  <si>
    <t>C72N1000201</t>
  </si>
  <si>
    <t>C8607010769</t>
  </si>
  <si>
    <t>C79N1007140</t>
  </si>
  <si>
    <t>C44N1000050</t>
  </si>
  <si>
    <t>C54N1000140</t>
  </si>
  <si>
    <t>C9667005154</t>
  </si>
  <si>
    <t>C48N1001634</t>
  </si>
  <si>
    <t>C87N1000855</t>
  </si>
  <si>
    <t>C91N1000667</t>
  </si>
  <si>
    <t>C67N1000208</t>
  </si>
  <si>
    <t>C5142019462</t>
  </si>
  <si>
    <t>C5899018924</t>
  </si>
  <si>
    <t>C54N1000511</t>
  </si>
  <si>
    <t>C84N1000083</t>
  </si>
  <si>
    <t>C60N1000128</t>
  </si>
  <si>
    <t>C9287011287</t>
  </si>
  <si>
    <t>C74N1000329</t>
  </si>
  <si>
    <t>C6698013946</t>
  </si>
  <si>
    <t>C8202018367</t>
  </si>
  <si>
    <t>C79N1006424</t>
  </si>
  <si>
    <t>C66N1000132</t>
  </si>
  <si>
    <t>C68N1001052</t>
  </si>
  <si>
    <t>C54N1000665</t>
  </si>
  <si>
    <t>C79N1005163</t>
  </si>
  <si>
    <t>C91N1000767</t>
  </si>
  <si>
    <t>C44N1000734</t>
  </si>
  <si>
    <t>C92N1000555</t>
  </si>
  <si>
    <t>C6684015744</t>
  </si>
  <si>
    <t>C72N1001139</t>
  </si>
  <si>
    <t>C45N1000391</t>
  </si>
  <si>
    <t>C92N1000833</t>
  </si>
  <si>
    <t>C79N1004529</t>
  </si>
  <si>
    <t>C9689004637</t>
  </si>
  <si>
    <t>C8339013465</t>
  </si>
  <si>
    <t>C89N1000525</t>
  </si>
  <si>
    <t>C91N1001041</t>
  </si>
  <si>
    <t>C68N1000030</t>
  </si>
  <si>
    <t>C79N1004893</t>
  </si>
  <si>
    <t>C7485012243</t>
  </si>
  <si>
    <t>C51N1000981</t>
  </si>
  <si>
    <t>C4653004776</t>
  </si>
  <si>
    <t>C49N1000139</t>
  </si>
  <si>
    <t>C89N1000541</t>
  </si>
  <si>
    <t>C92N1000420</t>
  </si>
  <si>
    <t>C72N1000067</t>
  </si>
  <si>
    <t>C48N1000361</t>
  </si>
  <si>
    <t>C8222013869</t>
  </si>
  <si>
    <t>C56N1000620</t>
  </si>
  <si>
    <t>C66N1000554</t>
  </si>
  <si>
    <t>C8725018932</t>
  </si>
  <si>
    <t>C49N1000303</t>
  </si>
  <si>
    <t>C79N1004668</t>
  </si>
  <si>
    <t>C8489003824</t>
  </si>
  <si>
    <t>C64N1000767</t>
  </si>
  <si>
    <t>C72N1000995</t>
  </si>
  <si>
    <t>C62N1000069</t>
  </si>
  <si>
    <t>C96N1000734</t>
  </si>
  <si>
    <t>C8222008335</t>
  </si>
  <si>
    <t>C79N1002245</t>
  </si>
  <si>
    <t>C6694013186</t>
  </si>
  <si>
    <t>C8768013007</t>
  </si>
  <si>
    <t>C8928014452</t>
  </si>
  <si>
    <t>C6891000920</t>
  </si>
  <si>
    <t>C51N1000619</t>
  </si>
  <si>
    <t>C79N1006933</t>
  </si>
  <si>
    <t>C5428010504</t>
  </si>
  <si>
    <t>C82N1000162</t>
  </si>
  <si>
    <t>C60N1000380</t>
  </si>
  <si>
    <t>C91N1000193</t>
  </si>
  <si>
    <t>C87N1000282</t>
  </si>
  <si>
    <t>C75N1001367</t>
  </si>
  <si>
    <t>C45N1000275</t>
  </si>
  <si>
    <t>C4585002375</t>
  </si>
  <si>
    <t>C6438014340</t>
  </si>
  <si>
    <t>C48N1000435</t>
  </si>
  <si>
    <t>C91N1000475</t>
  </si>
  <si>
    <t>C75N1001147</t>
  </si>
  <si>
    <t>C74N1000794</t>
  </si>
  <si>
    <t>C70N1001690</t>
  </si>
  <si>
    <t>C83N1000691</t>
  </si>
  <si>
    <t>C66N1000263</t>
  </si>
  <si>
    <t>C79N1007227</t>
  </si>
  <si>
    <t>C54N1000801</t>
  </si>
  <si>
    <t>C52N1001264</t>
  </si>
  <si>
    <t>C83N1000361</t>
  </si>
  <si>
    <t>C68N1000722</t>
  </si>
  <si>
    <t>C51N1000020</t>
  </si>
  <si>
    <t>C7989004424</t>
  </si>
  <si>
    <t>C54N1000363</t>
  </si>
  <si>
    <t>C79N1004160</t>
  </si>
  <si>
    <t>C70N1000110</t>
  </si>
  <si>
    <t>C6663008323</t>
  </si>
  <si>
    <t>C72N1000593</t>
  </si>
  <si>
    <t>C94N1000074</t>
  </si>
  <si>
    <t>C6223011814</t>
  </si>
  <si>
    <t>C6426018466</t>
  </si>
  <si>
    <t>C94N1000002</t>
  </si>
  <si>
    <t>C92N1000153</t>
  </si>
  <si>
    <t>C79N1004716</t>
  </si>
  <si>
    <t>C46N1000076</t>
  </si>
  <si>
    <t>C79N1001585</t>
  </si>
  <si>
    <t>C8262006862</t>
  </si>
  <si>
    <t>C51N1000968</t>
  </si>
  <si>
    <t>C72N1001190</t>
  </si>
  <si>
    <t>C7089012340</t>
  </si>
  <si>
    <t>C54N1000161</t>
  </si>
  <si>
    <t>C96N1000050</t>
  </si>
  <si>
    <t>C7968017155</t>
  </si>
  <si>
    <t>C8000018485</t>
  </si>
  <si>
    <t>C91N1000810</t>
  </si>
  <si>
    <t>C9597018494</t>
  </si>
  <si>
    <t>C82N1000542</t>
  </si>
  <si>
    <t>C6893006178</t>
  </si>
  <si>
    <t>C7911008405</t>
  </si>
  <si>
    <t>C79N1004835</t>
  </si>
  <si>
    <t>C64N1000919</t>
  </si>
  <si>
    <t>C62N1000465</t>
  </si>
  <si>
    <t>C79N1004407</t>
  </si>
  <si>
    <t>C84N1000376</t>
  </si>
  <si>
    <t>C58N1000251</t>
  </si>
  <si>
    <t>C79N1005777</t>
  </si>
  <si>
    <t>C7286019204</t>
  </si>
  <si>
    <t>C64N1000301</t>
  </si>
  <si>
    <t>C6623015819</t>
  </si>
  <si>
    <t>C4539011871</t>
  </si>
  <si>
    <t>C5890013184</t>
  </si>
  <si>
    <t>C4613007156</t>
  </si>
  <si>
    <t>C7905006639</t>
  </si>
  <si>
    <t>C92N1000227</t>
  </si>
  <si>
    <t>C51N1000392</t>
  </si>
  <si>
    <t>C79N1005678</t>
  </si>
  <si>
    <t>C5197013476</t>
  </si>
  <si>
    <t>C7201015013</t>
  </si>
  <si>
    <t>C46N1000158</t>
  </si>
  <si>
    <t>C5608018203</t>
  </si>
  <si>
    <t>C46N1000384</t>
  </si>
  <si>
    <t>C89N1000869</t>
  </si>
  <si>
    <t>C79N1005530</t>
  </si>
  <si>
    <t>C62N1000534</t>
  </si>
  <si>
    <t>C70N1000205</t>
  </si>
  <si>
    <t>C45N1000501</t>
  </si>
  <si>
    <t>C79N1004822</t>
  </si>
  <si>
    <t>C58N1000190</t>
  </si>
  <si>
    <t>C54N1000451</t>
  </si>
  <si>
    <t>C7957012263</t>
  </si>
  <si>
    <t>C62N1000192</t>
  </si>
  <si>
    <t>C6030010855</t>
  </si>
  <si>
    <t>C79N1005031</t>
  </si>
  <si>
    <t>C60N1000063</t>
  </si>
  <si>
    <t>C56N1000602</t>
  </si>
  <si>
    <t>C7937014284</t>
  </si>
  <si>
    <t>C5418001362</t>
  </si>
  <si>
    <t>C48N1001525</t>
  </si>
  <si>
    <t>C82N1000698</t>
  </si>
  <si>
    <t>C70N1001479</t>
  </si>
  <si>
    <t>C6038009600</t>
  </si>
  <si>
    <t>C72N1001010</t>
  </si>
  <si>
    <t>C4418000498</t>
  </si>
  <si>
    <t>C89N1001100</t>
  </si>
  <si>
    <t>C79N1000886</t>
  </si>
  <si>
    <t>C79N1004037</t>
  </si>
  <si>
    <t>C45N1000559</t>
  </si>
  <si>
    <t>C64N1000443</t>
  </si>
  <si>
    <t>C82N1000265</t>
  </si>
  <si>
    <t>C87N1001119</t>
  </si>
  <si>
    <t>C44N1000519</t>
  </si>
  <si>
    <t>C79N1006229</t>
  </si>
  <si>
    <t>C62N1000420</t>
  </si>
  <si>
    <t>C79N1007550</t>
  </si>
  <si>
    <t>C7414009878</t>
  </si>
  <si>
    <t>C8311016310</t>
  </si>
  <si>
    <t>C5682018848</t>
  </si>
  <si>
    <t>C70N1001489</t>
  </si>
  <si>
    <t>C8621012996</t>
  </si>
  <si>
    <t>C5848005746</t>
  </si>
  <si>
    <t>C83N1000854</t>
  </si>
  <si>
    <t>C7569017235</t>
  </si>
  <si>
    <t>C8292008275</t>
  </si>
  <si>
    <t>C91N1001370</t>
  </si>
  <si>
    <t>C64N1000481</t>
  </si>
  <si>
    <t>C74N1000062</t>
  </si>
  <si>
    <t>C58N1000239</t>
  </si>
  <si>
    <t>C6482018463</t>
  </si>
  <si>
    <t>C95N1000114</t>
  </si>
  <si>
    <t>C7941016969</t>
  </si>
  <si>
    <t>C5218005200</t>
  </si>
  <si>
    <t>C6227014133</t>
  </si>
  <si>
    <t>C6693017280</t>
  </si>
  <si>
    <t>C7071013601</t>
  </si>
  <si>
    <t>C7982018678</t>
  </si>
  <si>
    <t>C5259003469</t>
  </si>
  <si>
    <t>C52N1000578</t>
  </si>
  <si>
    <t>C5278001852</t>
  </si>
  <si>
    <t>C86N1000658</t>
  </si>
  <si>
    <t>C92N1000805</t>
  </si>
  <si>
    <t>C48N1001054</t>
  </si>
  <si>
    <t>C4883019050</t>
  </si>
  <si>
    <t>C56N1000137</t>
  </si>
  <si>
    <t>C4531002774</t>
  </si>
  <si>
    <t>C79N1006381</t>
  </si>
  <si>
    <t>C45N1000293</t>
  </si>
  <si>
    <t>C48N1001778</t>
  </si>
  <si>
    <t>C84N1000079</t>
  </si>
  <si>
    <t>C51N1000316</t>
  </si>
  <si>
    <t>C89N1001364</t>
  </si>
  <si>
    <t>C6425006181</t>
  </si>
  <si>
    <t>C51N1000908</t>
  </si>
  <si>
    <t>C5257005517</t>
  </si>
  <si>
    <t>C46N1000932</t>
  </si>
  <si>
    <t>C45N1000382</t>
  </si>
  <si>
    <t>C54N1000379</t>
  </si>
  <si>
    <t>C83N1000959</t>
  </si>
  <si>
    <t>C8609019101</t>
  </si>
  <si>
    <t>C7040017042</t>
  </si>
  <si>
    <t>C95N1000152</t>
  </si>
  <si>
    <t>C70N1000229</t>
  </si>
  <si>
    <t>C74N1000020</t>
  </si>
  <si>
    <t>C5222002023</t>
  </si>
  <si>
    <t>C96N1000596</t>
  </si>
  <si>
    <t>C70N1000198</t>
  </si>
  <si>
    <t>C64N1000746</t>
  </si>
  <si>
    <t>C94N1000224</t>
  </si>
  <si>
    <t>C79N1004910</t>
  </si>
  <si>
    <t>C5295002432</t>
  </si>
  <si>
    <t>C44N1000573</t>
  </si>
  <si>
    <t>C62N1000224</t>
  </si>
  <si>
    <t>C7979019149</t>
  </si>
  <si>
    <t>C44N1000899</t>
  </si>
  <si>
    <t>C86N1000535</t>
  </si>
  <si>
    <t>C4436018532</t>
  </si>
  <si>
    <t>C8088016826</t>
  </si>
  <si>
    <t>C79N1002204</t>
  </si>
  <si>
    <t>C79N1000558</t>
  </si>
  <si>
    <t>C92N1000656</t>
  </si>
  <si>
    <t>C54N1000320</t>
  </si>
  <si>
    <t>C4843016426</t>
  </si>
  <si>
    <t>C54N1000151</t>
  </si>
  <si>
    <t>C7064000767</t>
  </si>
  <si>
    <t>C89N1000261</t>
  </si>
  <si>
    <t>C5680012551</t>
  </si>
  <si>
    <t>C89N1000196</t>
  </si>
  <si>
    <t>C96N1000570</t>
  </si>
  <si>
    <t>C89N1001135</t>
  </si>
  <si>
    <t>C8676019211</t>
  </si>
  <si>
    <t>C48N1000136</t>
  </si>
  <si>
    <t>C87N2001412</t>
  </si>
  <si>
    <t>C92N1000471</t>
  </si>
  <si>
    <t>C72N1000315</t>
  </si>
  <si>
    <t>C60N1000344</t>
  </si>
  <si>
    <t>C44N1000554</t>
  </si>
  <si>
    <t>C5224006845</t>
  </si>
  <si>
    <t>C79N1006583</t>
  </si>
  <si>
    <t>C49N1000091</t>
  </si>
  <si>
    <t>C7911006907</t>
  </si>
  <si>
    <t>C9508001712</t>
  </si>
  <si>
    <t>C44N1000560</t>
  </si>
  <si>
    <t>C46N1000669</t>
  </si>
  <si>
    <t>C6874017274</t>
  </si>
  <si>
    <t>C49N1000584</t>
  </si>
  <si>
    <t>C75N1002640</t>
  </si>
  <si>
    <t>C79N1007216</t>
  </si>
  <si>
    <t>C48N1000695</t>
  </si>
  <si>
    <t>C92N1000037</t>
  </si>
  <si>
    <t>C52N1000373</t>
  </si>
  <si>
    <t>C9285012200</t>
  </si>
  <si>
    <t>C72N1001086</t>
  </si>
  <si>
    <t>C5288012911</t>
  </si>
  <si>
    <t>C52N1001066</t>
  </si>
  <si>
    <t>C6487014237</t>
  </si>
  <si>
    <t>C7907016115</t>
  </si>
  <si>
    <t>C48N1000736</t>
  </si>
  <si>
    <t>C6282013905</t>
  </si>
  <si>
    <t>C82N1000515</t>
  </si>
  <si>
    <t>C95N1000167</t>
  </si>
  <si>
    <t>C52N1000977</t>
  </si>
  <si>
    <t>C9501018086</t>
  </si>
  <si>
    <t>C74N1000366</t>
  </si>
  <si>
    <t>C75N1002299</t>
  </si>
  <si>
    <t>C8914007040</t>
  </si>
  <si>
    <t>C8203009844</t>
  </si>
  <si>
    <t>C9171009013</t>
  </si>
  <si>
    <t>C68N1000232</t>
  </si>
  <si>
    <t>C8789009153</t>
  </si>
  <si>
    <t>C91N1000222</t>
  </si>
  <si>
    <t>C44N1000127</t>
  </si>
  <si>
    <t>C7971016337</t>
  </si>
  <si>
    <t>C5626003049</t>
  </si>
  <si>
    <t>C4437015050</t>
  </si>
  <si>
    <t>C86N1000185</t>
  </si>
  <si>
    <t>C8606013103</t>
  </si>
  <si>
    <t>C7957016347</t>
  </si>
  <si>
    <t>C86N1000798</t>
  </si>
  <si>
    <t>C48N1000491</t>
  </si>
  <si>
    <t>C8356018202</t>
  </si>
  <si>
    <t>C74N1000694</t>
  </si>
  <si>
    <t>C89N1001299</t>
  </si>
  <si>
    <t>C64N1000244</t>
  </si>
  <si>
    <t>C4902004101</t>
  </si>
  <si>
    <t>C48N1000429</t>
  </si>
  <si>
    <t>C64N1000035</t>
  </si>
  <si>
    <t>C67N1000473</t>
  </si>
  <si>
    <t>C7901010353</t>
  </si>
  <si>
    <t>C79N1006166</t>
  </si>
  <si>
    <t>C4939010866</t>
  </si>
  <si>
    <t>C4927014201</t>
  </si>
  <si>
    <t>C49N1000740</t>
  </si>
  <si>
    <t>C44N1000385</t>
  </si>
  <si>
    <t>C54N1000677</t>
  </si>
  <si>
    <t>C83N1000009</t>
  </si>
  <si>
    <t>C72N1000051</t>
  </si>
  <si>
    <t>C68N1000926</t>
  </si>
  <si>
    <t>C87N1000209</t>
  </si>
  <si>
    <t>C49N1001036</t>
  </si>
  <si>
    <t>C46N1000234</t>
  </si>
  <si>
    <t>C6746019473</t>
  </si>
  <si>
    <t>C60N1000301</t>
  </si>
  <si>
    <t>C7277016394</t>
  </si>
  <si>
    <t>C52N1000124</t>
  </si>
  <si>
    <t>C75N1001377</t>
  </si>
  <si>
    <t>C87N1000268</t>
  </si>
  <si>
    <t>C79N1007347</t>
  </si>
  <si>
    <t>C96N1000593</t>
  </si>
  <si>
    <t>C75N1001294</t>
  </si>
  <si>
    <t>C91N1000299</t>
  </si>
  <si>
    <t>C52N1000501</t>
  </si>
  <si>
    <t>C70N1001188</t>
  </si>
  <si>
    <t>C64N1000389</t>
  </si>
  <si>
    <t>C79N1000672</t>
  </si>
  <si>
    <t>C52N1001203</t>
  </si>
  <si>
    <t>C6405005655</t>
  </si>
  <si>
    <t>C46N1000511</t>
  </si>
  <si>
    <t>C79N1002719</t>
  </si>
  <si>
    <t>C45N1000717</t>
  </si>
  <si>
    <t>C79N1006102</t>
  </si>
  <si>
    <t>C6875007670</t>
  </si>
  <si>
    <t>C4838018753</t>
  </si>
  <si>
    <t>C7956014986</t>
  </si>
  <si>
    <t>C79N1006433</t>
  </si>
  <si>
    <t>C7519003530</t>
  </si>
  <si>
    <t>C6477019300</t>
  </si>
  <si>
    <t>C92N1000187</t>
  </si>
  <si>
    <t>C8941010818</t>
  </si>
  <si>
    <t>C74N1000504</t>
  </si>
  <si>
    <t>C7945011522</t>
  </si>
  <si>
    <t>C9440014484</t>
  </si>
  <si>
    <t>C95N1000491</t>
  </si>
  <si>
    <t>C5293010238</t>
  </si>
  <si>
    <t>C89N1000200</t>
  </si>
  <si>
    <t>C5614002666</t>
  </si>
  <si>
    <t>C9236006848</t>
  </si>
  <si>
    <t>C92N1000166</t>
  </si>
  <si>
    <t>C92N1000765</t>
  </si>
  <si>
    <t>C7402018415</t>
  </si>
  <si>
    <t>C56N1000768</t>
  </si>
  <si>
    <t>C5608005016</t>
  </si>
  <si>
    <t>C6229011918</t>
  </si>
  <si>
    <t>C96N1000099</t>
  </si>
  <si>
    <t>C58N1000305</t>
  </si>
  <si>
    <t>C70N1001039</t>
  </si>
  <si>
    <t>C4526013608</t>
  </si>
  <si>
    <t>C46N1000523</t>
  </si>
  <si>
    <t>C86N1000628</t>
  </si>
  <si>
    <t>C60N1000433</t>
  </si>
  <si>
    <t>C9443015413</t>
  </si>
  <si>
    <t>C72N1000213</t>
  </si>
  <si>
    <t>C9418016787</t>
  </si>
  <si>
    <t>C67N1000091</t>
  </si>
  <si>
    <t>C44N1000799</t>
  </si>
  <si>
    <t>C79N1002479</t>
  </si>
  <si>
    <t>C49N1000702</t>
  </si>
  <si>
    <t>C74N1000635</t>
  </si>
  <si>
    <t>C5683011280</t>
  </si>
  <si>
    <t>C4532008407</t>
  </si>
  <si>
    <t>C49N1000108</t>
  </si>
  <si>
    <t>C5212011114</t>
  </si>
  <si>
    <t>C68N1000998</t>
  </si>
  <si>
    <t>C75N1001518</t>
  </si>
  <si>
    <t>C60N1000204</t>
  </si>
  <si>
    <t>C89N1000689</t>
  </si>
  <si>
    <t>C64N1000499</t>
  </si>
  <si>
    <t>C94N1000009</t>
  </si>
  <si>
    <t>C8743009902</t>
  </si>
  <si>
    <t>C4487005243</t>
  </si>
  <si>
    <t>C70N1000815</t>
  </si>
  <si>
    <t>C49N1000800</t>
  </si>
  <si>
    <t>C48N2001822</t>
  </si>
  <si>
    <t>C8261019088</t>
  </si>
  <si>
    <t>C66N1000222</t>
  </si>
  <si>
    <t>C52N1000932</t>
  </si>
  <si>
    <t>C49N1000836</t>
  </si>
  <si>
    <t>C75N1002798</t>
  </si>
  <si>
    <t>C70N1000985</t>
  </si>
  <si>
    <t>C48N1001553</t>
  </si>
  <si>
    <t>C6445005917</t>
  </si>
  <si>
    <t>C5281002365</t>
  </si>
  <si>
    <t>C96N1000029</t>
  </si>
  <si>
    <t>C6674012851</t>
  </si>
  <si>
    <t>C66N1001102</t>
  </si>
  <si>
    <t>C83N1000195</t>
  </si>
  <si>
    <t>C9282004209</t>
  </si>
  <si>
    <t>C66N1000159</t>
  </si>
  <si>
    <t>C7955009807</t>
  </si>
  <si>
    <t>C7931019258</t>
  </si>
  <si>
    <t>C75N1000572</t>
  </si>
  <si>
    <t>C6455018087</t>
  </si>
  <si>
    <t>C4946000628</t>
  </si>
  <si>
    <t>C9223000658</t>
  </si>
  <si>
    <t>C91N1001097</t>
  </si>
  <si>
    <t>C44N1000686</t>
  </si>
  <si>
    <t>C52N1001182</t>
  </si>
  <si>
    <t>C60N1000483</t>
  </si>
  <si>
    <t>C68N1000248</t>
  </si>
  <si>
    <t>C79N1006093</t>
  </si>
  <si>
    <t>C75N1000245</t>
  </si>
  <si>
    <t>C89N1001452</t>
  </si>
  <si>
    <t>C7984016699</t>
  </si>
  <si>
    <t>C4990012832</t>
  </si>
  <si>
    <t>C6725001301</t>
  </si>
  <si>
    <t>C48N1001269</t>
  </si>
  <si>
    <t>C8799012805</t>
  </si>
  <si>
    <t>C45N1000685</t>
  </si>
  <si>
    <t>C7431016767</t>
  </si>
  <si>
    <t>C86N1000011</t>
  </si>
  <si>
    <t>C4503002582</t>
  </si>
  <si>
    <t>C94N1000041</t>
  </si>
  <si>
    <t>C48N1001107</t>
  </si>
  <si>
    <t>C45N1000145</t>
  </si>
  <si>
    <t>C44N1000055</t>
  </si>
  <si>
    <t>C94N1000496</t>
  </si>
  <si>
    <t>C84N1000600</t>
  </si>
  <si>
    <t>C9424019026</t>
  </si>
  <si>
    <t>C4897014056</t>
  </si>
  <si>
    <t>C7943017009</t>
  </si>
  <si>
    <t>C6881017568</t>
  </si>
  <si>
    <t>C79N1005408</t>
  </si>
  <si>
    <t>C7066014689</t>
  </si>
  <si>
    <t>C56N1000771</t>
  </si>
  <si>
    <t>C72N1000526</t>
  </si>
  <si>
    <t>C44N1000276</t>
  </si>
  <si>
    <t>C96N1000022</t>
  </si>
  <si>
    <t>C4683012094</t>
  </si>
  <si>
    <t>C51N1000201</t>
  </si>
  <si>
    <t>C79N1004543</t>
  </si>
  <si>
    <t>C56N1000853</t>
  </si>
  <si>
    <t>C6642019095</t>
  </si>
  <si>
    <t>C4604011816</t>
  </si>
  <si>
    <t>C7945002345</t>
  </si>
  <si>
    <t>C66N1000932</t>
  </si>
  <si>
    <t>C75N1000679</t>
  </si>
  <si>
    <t>C6620009079</t>
  </si>
  <si>
    <t>C7979016223</t>
  </si>
  <si>
    <t>C8910003107</t>
  </si>
  <si>
    <t>C9607005490</t>
  </si>
  <si>
    <t>C49N1000140</t>
  </si>
  <si>
    <t>C75N1001886</t>
  </si>
  <si>
    <t>C46N1000404</t>
  </si>
  <si>
    <t>C6490004510</t>
  </si>
  <si>
    <t>C9463017404</t>
  </si>
  <si>
    <t>C9533018465</t>
  </si>
  <si>
    <t>C56N1000863</t>
  </si>
  <si>
    <t>C79N1004645</t>
  </si>
  <si>
    <t>C7942017531</t>
  </si>
  <si>
    <t>C67N1000412</t>
  </si>
  <si>
    <t>C94N1000430</t>
  </si>
  <si>
    <t>C74N1000591</t>
  </si>
  <si>
    <t>C44N1000069</t>
  </si>
  <si>
    <t>C79N1005513</t>
  </si>
  <si>
    <t>C66N1000441</t>
  </si>
  <si>
    <t>C74N1000848</t>
  </si>
  <si>
    <t>C7904017374</t>
  </si>
  <si>
    <t>C48N1000525</t>
  </si>
  <si>
    <t>C96N1000341</t>
  </si>
  <si>
    <t>C66N1000364</t>
  </si>
  <si>
    <t>C95N1000406</t>
  </si>
  <si>
    <t>C5667002321</t>
  </si>
  <si>
    <t>C6860008783</t>
  </si>
  <si>
    <t>C91N1000332</t>
  </si>
  <si>
    <t>C62N1000157</t>
  </si>
  <si>
    <t>C45N1000735</t>
  </si>
  <si>
    <t>C51N1000710</t>
  </si>
  <si>
    <t>C5106015084</t>
  </si>
  <si>
    <t>C4559002911</t>
  </si>
  <si>
    <t>C4816012432</t>
  </si>
  <si>
    <t>C49N1000747</t>
  </si>
  <si>
    <t>C56N1000981</t>
  </si>
  <si>
    <t>C84N1000327</t>
  </si>
  <si>
    <t>C64N1000766</t>
  </si>
  <si>
    <t>C79N1002425</t>
  </si>
  <si>
    <t>C4896001908</t>
  </si>
  <si>
    <t>C79N1005652</t>
  </si>
  <si>
    <t>C79N1000968</t>
  </si>
  <si>
    <t>C8700012143</t>
  </si>
  <si>
    <t>C67N1000402</t>
  </si>
  <si>
    <t>C64N1000664</t>
  </si>
  <si>
    <t>C8648016801</t>
  </si>
  <si>
    <t>C84N1000582</t>
  </si>
  <si>
    <t>C45N1000417</t>
  </si>
  <si>
    <t>C87N1000962</t>
  </si>
  <si>
    <t>C45N1000772</t>
  </si>
  <si>
    <t>C79N1004561</t>
  </si>
  <si>
    <t>C75N1000825</t>
  </si>
  <si>
    <t>C74N1000575</t>
  </si>
  <si>
    <t>C6038004234</t>
  </si>
  <si>
    <t>C8796007512</t>
  </si>
  <si>
    <t>C5250005708</t>
  </si>
  <si>
    <t>C46N1000599</t>
  </si>
  <si>
    <t>C68N1000559</t>
  </si>
  <si>
    <t>C7919002500</t>
  </si>
  <si>
    <t>C64N1000722</t>
  </si>
  <si>
    <t>C5250007351</t>
  </si>
  <si>
    <t>C49N1000190</t>
  </si>
  <si>
    <t>C4618002249</t>
  </si>
  <si>
    <t>C7988018065</t>
  </si>
  <si>
    <t>C48N1001651</t>
  </si>
  <si>
    <t>C8736019230</t>
  </si>
  <si>
    <t>C75N1001649</t>
  </si>
  <si>
    <t>C68N1000546</t>
  </si>
  <si>
    <t>C79N1004635</t>
  </si>
  <si>
    <t>C92N1001072</t>
  </si>
  <si>
    <t>C52N1000861</t>
  </si>
  <si>
    <t>C48N1001307</t>
  </si>
  <si>
    <t>C79N1005002</t>
  </si>
  <si>
    <t>C70N1001566</t>
  </si>
  <si>
    <t>C4621013471</t>
  </si>
  <si>
    <t>C7536016246</t>
  </si>
  <si>
    <t>C8252017361</t>
  </si>
  <si>
    <t>C4809002095</t>
  </si>
  <si>
    <t>C9143012427</t>
  </si>
  <si>
    <t>C44N1000044</t>
  </si>
  <si>
    <t>C75N1002839</t>
  </si>
  <si>
    <t>C48N1000861</t>
  </si>
  <si>
    <t>C67N1000076</t>
  </si>
  <si>
    <t>C7564001969</t>
  </si>
  <si>
    <t>C4872019537</t>
  </si>
  <si>
    <t>C6478005412</t>
  </si>
  <si>
    <t>C7957017818</t>
  </si>
  <si>
    <t>C79N1007321</t>
  </si>
  <si>
    <t>C62N1000434</t>
  </si>
  <si>
    <t>C92N1000936</t>
  </si>
  <si>
    <t>C51N1000868</t>
  </si>
  <si>
    <t>C48N1001805</t>
  </si>
  <si>
    <t>C9681004686</t>
  </si>
  <si>
    <t>C48N1000004</t>
  </si>
  <si>
    <t>C83N1000270</t>
  </si>
  <si>
    <t>C51N1000522</t>
  </si>
  <si>
    <t>C54N1000145</t>
  </si>
  <si>
    <t>C8612014467</t>
  </si>
  <si>
    <t>C9224013689</t>
  </si>
  <si>
    <t>C79N1002116</t>
  </si>
  <si>
    <t>C44N1000520</t>
  </si>
  <si>
    <t>C5291015020</t>
  </si>
  <si>
    <t>C7938005395</t>
  </si>
  <si>
    <t>C74N1000282</t>
  </si>
  <si>
    <t>C49N1000376</t>
  </si>
  <si>
    <t>C75N1002808</t>
  </si>
  <si>
    <t>C75N1002346</t>
  </si>
  <si>
    <t>C51N1000826</t>
  </si>
  <si>
    <t>C79N1000189</t>
  </si>
  <si>
    <t>C66N1001072</t>
  </si>
  <si>
    <t>C68N1000727</t>
  </si>
  <si>
    <t>C84N1000579</t>
  </si>
  <si>
    <t>C7940015736</t>
  </si>
  <si>
    <t>C79N1005547</t>
  </si>
  <si>
    <t>C64N2001131</t>
  </si>
  <si>
    <t>C6859004754</t>
  </si>
  <si>
    <t>C5254005939</t>
  </si>
  <si>
    <t>C5251004256</t>
  </si>
  <si>
    <t>C51N1000002</t>
  </si>
  <si>
    <t>C48N1001684</t>
  </si>
  <si>
    <t>C6479005003</t>
  </si>
  <si>
    <t>C6260018554</t>
  </si>
  <si>
    <t>C6752000976</t>
  </si>
  <si>
    <t>C44N1000314</t>
  </si>
  <si>
    <t>C64N1000623</t>
  </si>
  <si>
    <t>C58N1000422</t>
  </si>
  <si>
    <t>C79N1004951</t>
  </si>
  <si>
    <t>C48N1000504</t>
  </si>
  <si>
    <t>C5201009318</t>
  </si>
  <si>
    <t>C92N1000077</t>
  </si>
  <si>
    <t>C44N1000707</t>
  </si>
  <si>
    <t>C94N1000520</t>
  </si>
  <si>
    <t>C60N1000459</t>
  </si>
  <si>
    <t>C79N1002600</t>
  </si>
  <si>
    <t>C70N1001161</t>
  </si>
  <si>
    <t>C45N1000286</t>
  </si>
  <si>
    <t>C44N1000615</t>
  </si>
  <si>
    <t>C46N1000975</t>
  </si>
  <si>
    <t>C45N1000035</t>
  </si>
  <si>
    <t>C7593013444</t>
  </si>
  <si>
    <t>C96N1000302</t>
  </si>
  <si>
    <t>C64N1000944</t>
  </si>
  <si>
    <t>C60N1000121</t>
  </si>
  <si>
    <t>C79N1007572</t>
  </si>
  <si>
    <t>C6435006142</t>
  </si>
  <si>
    <t>C51N1000226</t>
  </si>
  <si>
    <t>C66N1000917</t>
  </si>
  <si>
    <t>C64N1000634</t>
  </si>
  <si>
    <t>C5690019566</t>
  </si>
  <si>
    <t>C8204008160</t>
  </si>
  <si>
    <t>C72N1001130</t>
  </si>
  <si>
    <t>C45N1000427</t>
  </si>
  <si>
    <t>C91N1000004</t>
  </si>
  <si>
    <t>C79N2007825</t>
  </si>
  <si>
    <t>C75N1001517</t>
  </si>
  <si>
    <t>C44N1000436</t>
  </si>
  <si>
    <t>C46N1000759</t>
  </si>
  <si>
    <t>C74N1000861</t>
  </si>
  <si>
    <t>C44N1000808</t>
  </si>
  <si>
    <t>C6731001245</t>
  </si>
  <si>
    <t>C9501017901</t>
  </si>
  <si>
    <t>C84N1000210</t>
  </si>
  <si>
    <t>C5226004129</t>
  </si>
  <si>
    <t>C75N1002573</t>
  </si>
  <si>
    <t>C7048007454</t>
  </si>
  <si>
    <t>C66N1000083</t>
  </si>
  <si>
    <t>C7916016747</t>
  </si>
  <si>
    <t>C96N1000903</t>
  </si>
  <si>
    <t>C8248007998</t>
  </si>
  <si>
    <t>C7024001668</t>
  </si>
  <si>
    <t>C5881013514</t>
  </si>
  <si>
    <t>C5279005738</t>
  </si>
  <si>
    <t>C5261004950</t>
  </si>
  <si>
    <t>C51N1000668</t>
  </si>
  <si>
    <t>C79N1005658</t>
  </si>
  <si>
    <t>C44N1000542</t>
  </si>
  <si>
    <t>C5169001338</t>
  </si>
  <si>
    <t>C64N2001141</t>
  </si>
  <si>
    <t>C44N1000107</t>
  </si>
  <si>
    <t>C92N1000209</t>
  </si>
  <si>
    <t>C5807013871</t>
  </si>
  <si>
    <t>C51N1000296</t>
  </si>
  <si>
    <t>C79N1005974</t>
  </si>
  <si>
    <t>C79N1006689</t>
  </si>
  <si>
    <t>C5456019331</t>
  </si>
  <si>
    <t>C45N1000539</t>
  </si>
  <si>
    <t>C79N1006974</t>
  </si>
  <si>
    <t>C49N1000254</t>
  </si>
  <si>
    <t>C9484003489</t>
  </si>
  <si>
    <t>C5420015688</t>
  </si>
  <si>
    <t>C70N1001673</t>
  </si>
  <si>
    <t>C8982002452</t>
  </si>
  <si>
    <t>C79N1006300</t>
  </si>
  <si>
    <t>C86N1000553</t>
  </si>
  <si>
    <t>C5214008703</t>
  </si>
  <si>
    <t>C9141006318</t>
  </si>
  <si>
    <t>C8208007006</t>
  </si>
  <si>
    <t>C48N1000001</t>
  </si>
  <si>
    <t>C84N1000344</t>
  </si>
  <si>
    <t>C89N1001268</t>
  </si>
  <si>
    <t>C64N1000229</t>
  </si>
  <si>
    <t>C58N1000382</t>
  </si>
  <si>
    <t>C9635018725</t>
  </si>
  <si>
    <t>C44N1000311</t>
  </si>
  <si>
    <t>C6686011432</t>
  </si>
  <si>
    <t>C7404018522</t>
  </si>
  <si>
    <t>C91N1000437</t>
  </si>
  <si>
    <t>C8694018927</t>
  </si>
  <si>
    <t>C45N1000369</t>
  </si>
  <si>
    <t>C79N1000533</t>
  </si>
  <si>
    <t>C6018013575</t>
  </si>
  <si>
    <t>C6779017456</t>
  </si>
  <si>
    <t>C6686005095</t>
  </si>
  <si>
    <t>C4542003468</t>
  </si>
  <si>
    <t>C79N1003742</t>
  </si>
  <si>
    <t>C6234014312</t>
  </si>
  <si>
    <t>C79N2007833</t>
  </si>
  <si>
    <t>C95N1000474</t>
  </si>
  <si>
    <t>C64N1000848</t>
  </si>
  <si>
    <t>C64N1000727</t>
  </si>
  <si>
    <t>C79N1004566</t>
  </si>
  <si>
    <t>C75N1000915</t>
  </si>
  <si>
    <t>C54N1000270</t>
  </si>
  <si>
    <t>C80N1000311</t>
  </si>
  <si>
    <t>C92N1000488</t>
  </si>
  <si>
    <t>C56N1000837</t>
  </si>
  <si>
    <t>C9481016268</t>
  </si>
  <si>
    <t>C4852019453</t>
  </si>
  <si>
    <t>C92N1000552</t>
  </si>
  <si>
    <t>C84N1000014</t>
  </si>
  <si>
    <t>C79N1002027</t>
  </si>
  <si>
    <t>C60N1000004</t>
  </si>
  <si>
    <t>C89N1001184</t>
  </si>
  <si>
    <t>C64N1000834</t>
  </si>
  <si>
    <t>C7932016170</t>
  </si>
  <si>
    <t>C92N1000973</t>
  </si>
  <si>
    <t>C62N1000378</t>
  </si>
  <si>
    <t>C54N2000887</t>
  </si>
  <si>
    <t>C7065002152</t>
  </si>
  <si>
    <t>C5278012583</t>
  </si>
  <si>
    <t>C9591018371</t>
  </si>
  <si>
    <t>C56N1000483</t>
  </si>
  <si>
    <t>C54N1000696</t>
  </si>
  <si>
    <t>C96N1000580</t>
  </si>
  <si>
    <t>C46N1000015</t>
  </si>
  <si>
    <t>C49N1000246</t>
  </si>
  <si>
    <t>C75N1000398</t>
  </si>
  <si>
    <t>C66N1000355</t>
  </si>
  <si>
    <t>C48N1000093</t>
  </si>
  <si>
    <t>C70N1000793</t>
  </si>
  <si>
    <t>C79N1007320</t>
  </si>
  <si>
    <t>C72N1001021</t>
  </si>
  <si>
    <t>C4697018836</t>
  </si>
  <si>
    <t>C70N1001329</t>
  </si>
  <si>
    <t>C75N1000235</t>
  </si>
  <si>
    <t>C72N1000711</t>
  </si>
  <si>
    <t>C5443000257</t>
  </si>
  <si>
    <t>C4878017983</t>
  </si>
  <si>
    <t>C91N1000330</t>
  </si>
  <si>
    <t>C49N1000275</t>
  </si>
  <si>
    <t>C66N1000372</t>
  </si>
  <si>
    <t>C5660001156</t>
  </si>
  <si>
    <t>C54N1000793</t>
  </si>
  <si>
    <t>C6828016083</t>
  </si>
  <si>
    <t>C4902004467</t>
  </si>
  <si>
    <t>C48N1001080</t>
  </si>
  <si>
    <t>C46N1001120</t>
  </si>
  <si>
    <t>C87N1000053</t>
  </si>
  <si>
    <t>C75N1002190</t>
  </si>
  <si>
    <t>C4899004193</t>
  </si>
  <si>
    <t>C4688005160</t>
  </si>
  <si>
    <t>C52N1000998</t>
  </si>
  <si>
    <t>C54N1000302</t>
  </si>
  <si>
    <t>C8212019006</t>
  </si>
  <si>
    <t>C48N1000709</t>
  </si>
  <si>
    <t>C7059001076</t>
  </si>
  <si>
    <t>C79N1000494</t>
  </si>
  <si>
    <t>C6638011920</t>
  </si>
  <si>
    <t>C60N1000026</t>
  </si>
  <si>
    <t>C5281002715</t>
  </si>
  <si>
    <t>C44N1001027</t>
  </si>
  <si>
    <t>C48N1000557</t>
  </si>
  <si>
    <t>C46N1000025</t>
  </si>
  <si>
    <t>C51N1000623</t>
  </si>
  <si>
    <t>C48N1000634</t>
  </si>
  <si>
    <t>C8975013663</t>
  </si>
  <si>
    <t>C45N1000040</t>
  </si>
  <si>
    <t>C44N1000906</t>
  </si>
  <si>
    <t>C44N1000731</t>
  </si>
  <si>
    <t>C83N1000151</t>
  </si>
  <si>
    <t>C48N1000764</t>
  </si>
  <si>
    <t>C89N1000932</t>
  </si>
  <si>
    <t>C7535014610</t>
  </si>
  <si>
    <t>C9257017139</t>
  </si>
  <si>
    <t>C44N1000272</t>
  </si>
  <si>
    <t>C83N1000307</t>
  </si>
  <si>
    <t>C9149012322</t>
  </si>
  <si>
    <t>C82N1000697</t>
  </si>
  <si>
    <t>C84N1000082</t>
  </si>
  <si>
    <t>C64N1000214</t>
  </si>
  <si>
    <t>C79N1006184</t>
  </si>
  <si>
    <t>C5435000363</t>
  </si>
  <si>
    <t>C79N1007632</t>
  </si>
  <si>
    <t>C7931014841</t>
  </si>
  <si>
    <t>C66N1000148</t>
  </si>
  <si>
    <t>C75N1002795</t>
  </si>
  <si>
    <t>C62N1000017</t>
  </si>
  <si>
    <t>C51N1001142</t>
  </si>
  <si>
    <t>C72N1000778</t>
  </si>
  <si>
    <t>C46N1000136</t>
  </si>
  <si>
    <t>C91N1000209</t>
  </si>
  <si>
    <t>C9599018525</t>
  </si>
  <si>
    <t>C75N1002350</t>
  </si>
  <si>
    <t>C60N1000669</t>
  </si>
  <si>
    <t>C87N1000473</t>
  </si>
  <si>
    <t>C72N1000031</t>
  </si>
  <si>
    <t>C51N1000109</t>
  </si>
  <si>
    <t>C5413015519</t>
  </si>
  <si>
    <t>C79N1001617</t>
  </si>
  <si>
    <t>C4468002323</t>
  </si>
  <si>
    <t>C86N2000825</t>
  </si>
  <si>
    <t>C8039005737</t>
  </si>
  <si>
    <t>C6434016324</t>
  </si>
  <si>
    <t>C52N1001049</t>
  </si>
  <si>
    <t>C79N1007172</t>
  </si>
  <si>
    <t>C44N1000036</t>
  </si>
  <si>
    <t>C58N1000286</t>
  </si>
  <si>
    <t>C62N1000435</t>
  </si>
  <si>
    <t>C74N1000534</t>
  </si>
  <si>
    <t>C51N1001106</t>
  </si>
  <si>
    <t>C62N1000046</t>
  </si>
  <si>
    <t>C8240010400</t>
  </si>
  <si>
    <t>C7006009836</t>
  </si>
  <si>
    <t>C62N1000439</t>
  </si>
  <si>
    <t>C84N1000033</t>
  </si>
  <si>
    <t>C79N1007233</t>
  </si>
  <si>
    <t>C8912005212</t>
  </si>
  <si>
    <t>C7036018762</t>
  </si>
  <si>
    <t>C6416012321</t>
  </si>
  <si>
    <t>C9496018320</t>
  </si>
  <si>
    <t>C49N1000147</t>
  </si>
  <si>
    <t>C48N1000261</t>
  </si>
  <si>
    <t>C72N1000815</t>
  </si>
  <si>
    <t>C5257000477</t>
  </si>
  <si>
    <t>C79N1006909</t>
  </si>
  <si>
    <t>C8245007233</t>
  </si>
  <si>
    <t>C79N1004731</t>
  </si>
  <si>
    <t>C74N1000140</t>
  </si>
  <si>
    <t>C4938004779</t>
  </si>
  <si>
    <t>C66N1000185</t>
  </si>
  <si>
    <t>C75N1000566</t>
  </si>
  <si>
    <t>C86N1000498</t>
  </si>
  <si>
    <t>C7434014863</t>
  </si>
  <si>
    <t>C46N1000388</t>
  </si>
  <si>
    <t>C89N1000784</t>
  </si>
  <si>
    <t>C75N1002841</t>
  </si>
  <si>
    <t>C52N1000968</t>
  </si>
  <si>
    <t>C66N1001017</t>
  </si>
  <si>
    <t>C64N1000002</t>
  </si>
  <si>
    <t>C83N1000665</t>
  </si>
  <si>
    <t>C51N1000491</t>
  </si>
  <si>
    <t>C66N1001112</t>
  </si>
  <si>
    <t>C89N1000568</t>
  </si>
  <si>
    <t>C79N1007404</t>
  </si>
  <si>
    <t>C45N1000415</t>
  </si>
  <si>
    <t>C7993015822</t>
  </si>
  <si>
    <t>C75N1000099</t>
  </si>
  <si>
    <t>C48N1001217</t>
  </si>
  <si>
    <t>C96N1000090</t>
  </si>
  <si>
    <t>C8710019419</t>
  </si>
  <si>
    <t>C4985003020</t>
  </si>
  <si>
    <t>C79N1003469</t>
  </si>
  <si>
    <t>C64N1000691</t>
  </si>
  <si>
    <t>C84N1000245</t>
  </si>
  <si>
    <t>C64N1000150</t>
  </si>
  <si>
    <t>C87N1001135</t>
  </si>
  <si>
    <t>C70N1000122</t>
  </si>
  <si>
    <t>C91N1000400</t>
  </si>
  <si>
    <t>C5264018867</t>
  </si>
  <si>
    <t>C84N1000650</t>
  </si>
  <si>
    <t>C6670011505</t>
  </si>
  <si>
    <t>C75N1002205</t>
  </si>
  <si>
    <t>C79N1004528</t>
  </si>
  <si>
    <t>C94N1000178</t>
  </si>
  <si>
    <t>C4667018570</t>
  </si>
  <si>
    <t>C9427005205</t>
  </si>
  <si>
    <t>C66N1001099</t>
  </si>
  <si>
    <t>C70N1001663</t>
  </si>
  <si>
    <t>C92N1000151</t>
  </si>
  <si>
    <t>C5226003170</t>
  </si>
  <si>
    <t>C58N1000205</t>
  </si>
  <si>
    <t>C7038019018</t>
  </si>
  <si>
    <t>C79N1007359</t>
  </si>
  <si>
    <t>C89N1001296</t>
  </si>
  <si>
    <t>C4829003377</t>
  </si>
  <si>
    <t>C64N1000419</t>
  </si>
  <si>
    <t>C5246009599</t>
  </si>
  <si>
    <t>C45N1000458</t>
  </si>
  <si>
    <t>C67N1000227</t>
  </si>
  <si>
    <t>C7475015370</t>
  </si>
  <si>
    <t>C52N1000798</t>
  </si>
  <si>
    <t>C87N1000244</t>
  </si>
  <si>
    <t>C70N1000602</t>
  </si>
  <si>
    <t>C79N1001528</t>
  </si>
  <si>
    <t>C94N1000056</t>
  </si>
  <si>
    <t>C92N1000853</t>
  </si>
  <si>
    <t>C51N1000592</t>
  </si>
  <si>
    <t>C82N1000181</t>
  </si>
  <si>
    <t>C44N1000460</t>
  </si>
  <si>
    <t>C72N1000954</t>
  </si>
  <si>
    <t>C67N1000387</t>
  </si>
  <si>
    <t>C89N1001216</t>
  </si>
  <si>
    <t>C80N1000597</t>
  </si>
  <si>
    <t>C83N1000133</t>
  </si>
  <si>
    <t>C44N1000804</t>
  </si>
  <si>
    <t>C48N1001637</t>
  </si>
  <si>
    <t>C7504018165</t>
  </si>
  <si>
    <t>C8346005419</t>
  </si>
  <si>
    <t>C6833000425</t>
  </si>
  <si>
    <t>C5226009655</t>
  </si>
  <si>
    <t>C75N1002824</t>
  </si>
  <si>
    <t>C56N1000698</t>
  </si>
  <si>
    <t>C8300018536</t>
  </si>
  <si>
    <t>C60N1000164</t>
  </si>
  <si>
    <t>C9140017327</t>
  </si>
  <si>
    <t>C4818018711</t>
  </si>
  <si>
    <t>C52N1000077</t>
  </si>
  <si>
    <t>C79N1005124</t>
  </si>
  <si>
    <t>C44N1000452</t>
  </si>
  <si>
    <t>C6422012739</t>
  </si>
  <si>
    <t>C7960017543</t>
  </si>
  <si>
    <t>C95N1000198</t>
  </si>
  <si>
    <t>C75N1001089</t>
  </si>
  <si>
    <t>C75N1001510</t>
  </si>
  <si>
    <t>C89N1000871</t>
  </si>
  <si>
    <t>C72N1000734</t>
  </si>
  <si>
    <t>C84N1000406</t>
  </si>
  <si>
    <t>C5126013594</t>
  </si>
  <si>
    <t>C79N1006219</t>
  </si>
  <si>
    <t>C4968019354</t>
  </si>
  <si>
    <t>C54N1000436</t>
  </si>
  <si>
    <t>C64N1000976</t>
  </si>
  <si>
    <t>C91N1000495</t>
  </si>
  <si>
    <t>C64N1000404</t>
  </si>
  <si>
    <t>C8215013693</t>
  </si>
  <si>
    <t>C79N1004270</t>
  </si>
  <si>
    <t>C79N1005038</t>
  </si>
  <si>
    <t>C79N1005164</t>
  </si>
  <si>
    <t>C79N1002484</t>
  </si>
  <si>
    <t>C52N1000047</t>
  </si>
  <si>
    <t>C5242008292</t>
  </si>
  <si>
    <t>C56N1000150</t>
  </si>
  <si>
    <t>C6868005014</t>
  </si>
  <si>
    <t>C72N1001069</t>
  </si>
  <si>
    <t>C79N1001103</t>
  </si>
  <si>
    <t>C68N1001055</t>
  </si>
  <si>
    <t>C4566002053</t>
  </si>
  <si>
    <t>C79N1007051</t>
  </si>
  <si>
    <t>C70N1001092</t>
  </si>
  <si>
    <t>C48N1001555</t>
  </si>
  <si>
    <t>C5202001250</t>
  </si>
  <si>
    <t>C96N1000040</t>
  </si>
  <si>
    <t>C8004016521</t>
  </si>
  <si>
    <t>C64N1000084</t>
  </si>
  <si>
    <t>C6877010212</t>
  </si>
  <si>
    <t>C48N1000162</t>
  </si>
  <si>
    <t>C84N1000296</t>
  </si>
  <si>
    <t>C68N1000885</t>
  </si>
  <si>
    <t>C83N1000118</t>
  </si>
  <si>
    <t>C94N1000130</t>
  </si>
  <si>
    <t>C66N1001149</t>
  </si>
  <si>
    <t>C5625004294</t>
  </si>
  <si>
    <t>C86N1000235</t>
  </si>
  <si>
    <t>C5892011360</t>
  </si>
  <si>
    <t>C91N1001330</t>
  </si>
  <si>
    <t>C4861018627</t>
  </si>
  <si>
    <t>C6629008937</t>
  </si>
  <si>
    <t>C82N1000183</t>
  </si>
  <si>
    <t>C48N1000995</t>
  </si>
  <si>
    <t>C5631006855</t>
  </si>
  <si>
    <t>C82N1000134</t>
  </si>
  <si>
    <t>C64N1000526</t>
  </si>
  <si>
    <t>C6815004179</t>
  </si>
  <si>
    <t>C79N1004746</t>
  </si>
  <si>
    <t>C51N1000731</t>
  </si>
  <si>
    <t>C9632010559</t>
  </si>
  <si>
    <t>C74N1000104</t>
  </si>
  <si>
    <t>C56N1000608</t>
  </si>
  <si>
    <t>C70N1000313</t>
  </si>
  <si>
    <t>C79N1005721</t>
  </si>
  <si>
    <t>C68N1000159</t>
  </si>
  <si>
    <t>C7903015336</t>
  </si>
  <si>
    <t>C89N1000544</t>
  </si>
  <si>
    <t>C79N1006522</t>
  </si>
  <si>
    <t>C7958017094</t>
  </si>
  <si>
    <t>C80N1000471</t>
  </si>
  <si>
    <t>C70N1001650</t>
  </si>
  <si>
    <t>C6050006320</t>
  </si>
  <si>
    <t>C74N1000165</t>
  </si>
  <si>
    <t>C7499018713</t>
  </si>
  <si>
    <t>C54N1000225</t>
  </si>
  <si>
    <t>C8704009081</t>
  </si>
  <si>
    <t>C7968016022</t>
  </si>
  <si>
    <t>C60N1000417</t>
  </si>
  <si>
    <t>C8486018256</t>
  </si>
  <si>
    <t>C5293007489</t>
  </si>
  <si>
    <t>C67N1000219</t>
  </si>
  <si>
    <t>C66N1000704</t>
  </si>
  <si>
    <t>C7964001308</t>
  </si>
  <si>
    <t>C9180017465</t>
  </si>
  <si>
    <t>C5292001111</t>
  </si>
  <si>
    <t>C79N1003498</t>
  </si>
  <si>
    <t>C79N1000236</t>
  </si>
  <si>
    <t>C95N1000484</t>
  </si>
  <si>
    <t>C6698012800</t>
  </si>
  <si>
    <t>C51N1000385</t>
  </si>
  <si>
    <t>C5288001776</t>
  </si>
  <si>
    <t>C91N1001214</t>
  </si>
  <si>
    <t>C5684016648</t>
  </si>
  <si>
    <t>C54N1000155</t>
  </si>
  <si>
    <t>C6865004755</t>
  </si>
  <si>
    <t>C7068009977</t>
  </si>
  <si>
    <t>C8357010451</t>
  </si>
  <si>
    <t>C92N1000273</t>
  </si>
  <si>
    <t>C75N1001288</t>
  </si>
  <si>
    <t>C6091006136</t>
  </si>
  <si>
    <t>C5670011916</t>
  </si>
  <si>
    <t>C75N1002932</t>
  </si>
  <si>
    <t>C49N1000331</t>
  </si>
  <si>
    <t>C7943019280</t>
  </si>
  <si>
    <t>C49N1000222</t>
  </si>
  <si>
    <t>C92N1000597</t>
  </si>
  <si>
    <t>C64N1000408</t>
  </si>
  <si>
    <t>C68N1000266</t>
  </si>
  <si>
    <t>C7939000578</t>
  </si>
  <si>
    <t>C46N1000933</t>
  </si>
  <si>
    <t>C54N1000239</t>
  </si>
  <si>
    <t>C89N1000302</t>
  </si>
  <si>
    <t>C8680016146</t>
  </si>
  <si>
    <t>C6452004438</t>
  </si>
  <si>
    <t>C45N1000412</t>
  </si>
  <si>
    <t>C46N1000007</t>
  </si>
  <si>
    <t>C56N1000395</t>
  </si>
  <si>
    <t>C75N1001909</t>
  </si>
  <si>
    <t>C5632008851</t>
  </si>
  <si>
    <t>C48N1000392</t>
  </si>
  <si>
    <t>C75N1001912</t>
  </si>
  <si>
    <t>C84N1000402</t>
  </si>
  <si>
    <t>C46N1000145</t>
  </si>
  <si>
    <t>C6672000680</t>
  </si>
  <si>
    <t>C79N1004930</t>
  </si>
  <si>
    <t>C79N1003296</t>
  </si>
  <si>
    <t>C79N1004842</t>
  </si>
  <si>
    <t>C92N1000469</t>
  </si>
  <si>
    <t>C4669012654</t>
  </si>
  <si>
    <t>C52N1001173</t>
  </si>
  <si>
    <t>C72N1000922</t>
  </si>
  <si>
    <t>C89N1000972</t>
  </si>
  <si>
    <t>C48N1001380</t>
  </si>
  <si>
    <t>C5238013903</t>
  </si>
  <si>
    <t>C5107018645</t>
  </si>
  <si>
    <t>C82N1000694</t>
  </si>
  <si>
    <t>C6466019283</t>
  </si>
  <si>
    <t>C46N1000929</t>
  </si>
  <si>
    <t>C70N1000448</t>
  </si>
  <si>
    <t>C8646000275</t>
  </si>
  <si>
    <t>C75N1002468</t>
  </si>
  <si>
    <t>C44N1000920</t>
  </si>
  <si>
    <t>C70N1000485</t>
  </si>
  <si>
    <t>C54N1000324</t>
  </si>
  <si>
    <t>C86N1000751</t>
  </si>
  <si>
    <t>C91N1000408</t>
  </si>
  <si>
    <t>C91N1000937</t>
  </si>
  <si>
    <t>C49N1000889</t>
  </si>
  <si>
    <t>C79N1004883</t>
  </si>
  <si>
    <t>C91N1000175</t>
  </si>
  <si>
    <t>C46N1000105</t>
  </si>
  <si>
    <t>C79N1006550</t>
  </si>
  <si>
    <t>C79N1006867</t>
  </si>
  <si>
    <t>C52N1000323</t>
  </si>
  <si>
    <t>C94N1000202</t>
  </si>
  <si>
    <t>C82N1000064</t>
  </si>
  <si>
    <t>C66N1000198</t>
  </si>
  <si>
    <t>C64N1000390</t>
  </si>
  <si>
    <t>C51N1000164</t>
  </si>
  <si>
    <t>C49N1001188</t>
  </si>
  <si>
    <t>C52N1000551</t>
  </si>
  <si>
    <t>C74N1000570</t>
  </si>
  <si>
    <t>C64N1001026</t>
  </si>
  <si>
    <t>C48N1000627</t>
  </si>
  <si>
    <t>C72N1001006</t>
  </si>
  <si>
    <t>C67N1000297</t>
  </si>
  <si>
    <t>C44N1000509</t>
  </si>
  <si>
    <t>C95N1000059</t>
  </si>
  <si>
    <t>C86N1000802</t>
  </si>
  <si>
    <t>C96N1000284</t>
  </si>
  <si>
    <t>C54N1000392</t>
  </si>
  <si>
    <t>C58N1000213</t>
  </si>
  <si>
    <t>C52N1000923</t>
  </si>
  <si>
    <t>C44N1000106</t>
  </si>
  <si>
    <t>C6632014583</t>
  </si>
  <si>
    <t>C48N1001106</t>
  </si>
  <si>
    <t>C8263010324</t>
  </si>
  <si>
    <t>C9491019385</t>
  </si>
  <si>
    <t>C94N1000022</t>
  </si>
  <si>
    <t>C48N1000314</t>
  </si>
  <si>
    <t>C5469018821</t>
  </si>
  <si>
    <t>C44N1000165</t>
  </si>
  <si>
    <t>C66N1000492</t>
  </si>
  <si>
    <t>C64N1000872</t>
  </si>
  <si>
    <t>C68N1000356</t>
  </si>
  <si>
    <t>C8748004379</t>
  </si>
  <si>
    <t>C87N1000065</t>
  </si>
  <si>
    <t>C70N1000268</t>
  </si>
  <si>
    <t>C4882005446</t>
  </si>
  <si>
    <t>C48N1000472</t>
  </si>
  <si>
    <t>C6638011672</t>
  </si>
  <si>
    <t>C62N1000150</t>
  </si>
  <si>
    <t>C75N1000306</t>
  </si>
  <si>
    <t>C74N1000271</t>
  </si>
  <si>
    <t>C79N1004551</t>
  </si>
  <si>
    <t>C79N1004703</t>
  </si>
  <si>
    <t>C51N1000068</t>
  </si>
  <si>
    <t>C84N1000299</t>
  </si>
  <si>
    <t>C54N1000195</t>
  </si>
  <si>
    <t>C5491005745</t>
  </si>
  <si>
    <t>C54N1000127</t>
  </si>
  <si>
    <t>C75N1002834</t>
  </si>
  <si>
    <t>C80N1000278</t>
  </si>
  <si>
    <t>C75N1001078</t>
  </si>
  <si>
    <t>C6807005043</t>
  </si>
  <si>
    <t>C6018003987</t>
  </si>
  <si>
    <t>C44N1000290</t>
  </si>
  <si>
    <t>C9627016471</t>
  </si>
  <si>
    <t>C48N1001391</t>
  </si>
  <si>
    <t>C66N1000572</t>
  </si>
  <si>
    <t>C68N1000628</t>
  </si>
  <si>
    <t>C79N1003182</t>
  </si>
  <si>
    <t>C54N1000333</t>
  </si>
  <si>
    <t>C75N1002869</t>
  </si>
  <si>
    <t>C96N1000623</t>
  </si>
  <si>
    <t>C45N1000469</t>
  </si>
  <si>
    <t>C6407004645</t>
  </si>
  <si>
    <t>C7280017826</t>
  </si>
  <si>
    <t>C91N1000352</t>
  </si>
  <si>
    <t>C82N1000388</t>
  </si>
  <si>
    <t>C94N1000393</t>
  </si>
  <si>
    <t>C9203012498</t>
  </si>
  <si>
    <t>C6813004902</t>
  </si>
  <si>
    <t>C75N1001687</t>
  </si>
  <si>
    <t>C79N1006416</t>
  </si>
  <si>
    <t>C96N1000529</t>
  </si>
  <si>
    <t>C8962001043</t>
  </si>
  <si>
    <t>C89N1000662</t>
  </si>
  <si>
    <t>C48N1001445</t>
  </si>
  <si>
    <t>C82N1000258</t>
  </si>
  <si>
    <t>C45N1000738</t>
  </si>
  <si>
    <t>C49N1000308</t>
  </si>
  <si>
    <t>C75N1000626</t>
  </si>
  <si>
    <t>C74N1000779</t>
  </si>
  <si>
    <t>C9241000418</t>
  </si>
  <si>
    <t>C58N1000032</t>
  </si>
  <si>
    <t>C51N1000154</t>
  </si>
  <si>
    <t>C56N1000886</t>
  </si>
  <si>
    <t>C7475017560</t>
  </si>
  <si>
    <t>C9646003745</t>
  </si>
  <si>
    <t>C46N1000327</t>
  </si>
  <si>
    <t>C5198014459</t>
  </si>
  <si>
    <t>C87N2001404</t>
  </si>
  <si>
    <t>C6074010684</t>
  </si>
  <si>
    <t>C60N1000452</t>
  </si>
  <si>
    <t>C79N1007672</t>
  </si>
  <si>
    <t>C48N1000817</t>
  </si>
  <si>
    <t>C4446010135</t>
  </si>
  <si>
    <t>C66N1000052</t>
  </si>
  <si>
    <t>C52N1000183</t>
  </si>
  <si>
    <t>C70N1000181</t>
  </si>
  <si>
    <t>C80N1000933</t>
  </si>
  <si>
    <t>C48N1001262</t>
  </si>
  <si>
    <t>C72N1000634</t>
  </si>
  <si>
    <t>C75N1002349</t>
  </si>
  <si>
    <t>C96N1000838</t>
  </si>
  <si>
    <t>C4624007446</t>
  </si>
  <si>
    <t>C52N1000736</t>
  </si>
  <si>
    <t>C51N1000791</t>
  </si>
  <si>
    <t>C8945003114</t>
  </si>
  <si>
    <t>C87N1000966</t>
  </si>
  <si>
    <t>C49N1001206</t>
  </si>
  <si>
    <t>C8791014536</t>
  </si>
  <si>
    <t>C68N1000038</t>
  </si>
  <si>
    <t>C8742015767</t>
  </si>
  <si>
    <t>C54N1000224</t>
  </si>
  <si>
    <t>C96N1000697</t>
  </si>
  <si>
    <t>C9104011136</t>
  </si>
  <si>
    <t>C75N1001247</t>
  </si>
  <si>
    <t>C4674017320</t>
  </si>
  <si>
    <t>C87N1000358</t>
  </si>
  <si>
    <t>C48N1000894</t>
  </si>
  <si>
    <t>C79N1003258</t>
  </si>
  <si>
    <t>C80N1000224</t>
  </si>
  <si>
    <t>C49N1000697</t>
  </si>
  <si>
    <t>C68N1000634</t>
  </si>
  <si>
    <t>C70N1000193</t>
  </si>
  <si>
    <t>C96N1000689</t>
  </si>
  <si>
    <t>C79N1003510</t>
  </si>
  <si>
    <t>C79N1004917</t>
  </si>
  <si>
    <t>C70N1001579</t>
  </si>
  <si>
    <t>C8023007534</t>
  </si>
  <si>
    <t>C83N1000695</t>
  </si>
  <si>
    <t>C89N1000911</t>
  </si>
  <si>
    <t>C52N1001168</t>
  </si>
  <si>
    <t>C67N1000259</t>
  </si>
  <si>
    <t>C70N1001157</t>
  </si>
  <si>
    <t>C5645005246</t>
  </si>
  <si>
    <t>C74N1000176</t>
  </si>
  <si>
    <t>C48N1001242</t>
  </si>
  <si>
    <t>C4814016038</t>
  </si>
  <si>
    <t>C7529001983</t>
  </si>
  <si>
    <t>C7580013859</t>
  </si>
  <si>
    <t>C7944007340</t>
  </si>
  <si>
    <t>C87N1000418</t>
  </si>
  <si>
    <t>C46N1000504</t>
  </si>
  <si>
    <t>C7994018182</t>
  </si>
  <si>
    <t>C8954011859</t>
  </si>
  <si>
    <t>C44N1001014</t>
  </si>
  <si>
    <t>C7203000826</t>
  </si>
  <si>
    <t>C68N1000984</t>
  </si>
  <si>
    <t>C4997018509</t>
  </si>
  <si>
    <t>C4422002199</t>
  </si>
  <si>
    <t>C8761013173</t>
  </si>
  <si>
    <t>C70N1001519</t>
  </si>
  <si>
    <t>C67N1000278</t>
  </si>
  <si>
    <t>C96N1000612</t>
  </si>
  <si>
    <t>C7527010358</t>
  </si>
  <si>
    <t>C4888014998</t>
  </si>
  <si>
    <t>C44N1000217</t>
  </si>
  <si>
    <t>C82N1000255</t>
  </si>
  <si>
    <t>C7532000075</t>
  </si>
  <si>
    <t>C56N1000844</t>
  </si>
  <si>
    <t>C54N1000399</t>
  </si>
  <si>
    <t>C94N1000382</t>
  </si>
  <si>
    <t>C91N1000139</t>
  </si>
  <si>
    <t>C66N1000368</t>
  </si>
  <si>
    <t>C96N1000363</t>
  </si>
  <si>
    <t>C82N1000124</t>
  </si>
  <si>
    <t>C56N1000010</t>
  </si>
  <si>
    <t>C79N1006447</t>
  </si>
  <si>
    <t>C5286013978</t>
  </si>
  <si>
    <t>C7218016501</t>
  </si>
  <si>
    <t>C8705016079</t>
  </si>
  <si>
    <t>C8043017538</t>
  </si>
  <si>
    <t>C72N1001013</t>
  </si>
  <si>
    <t>C83N1000218</t>
  </si>
  <si>
    <t>C83N1000299</t>
  </si>
  <si>
    <t>C48N1001112</t>
  </si>
  <si>
    <t>C74N1000381</t>
  </si>
  <si>
    <t>C74N1000219</t>
  </si>
  <si>
    <t>C64N1000492</t>
  </si>
  <si>
    <t>C91N1000770</t>
  </si>
  <si>
    <t>C92N1000219</t>
  </si>
  <si>
    <t>C7941018807</t>
  </si>
  <si>
    <t>C49N1001032</t>
  </si>
  <si>
    <t>C5231002468</t>
  </si>
  <si>
    <t>C89N1000975</t>
  </si>
  <si>
    <t>C54N1000262</t>
  </si>
  <si>
    <t>C51N1000192</t>
  </si>
  <si>
    <t>C5227014002</t>
  </si>
  <si>
    <t>C66N1000181</t>
  </si>
  <si>
    <t>C6466015105</t>
  </si>
  <si>
    <t>C79N1001894</t>
  </si>
  <si>
    <t>C6213014428</t>
  </si>
  <si>
    <t>C5218000961</t>
  </si>
  <si>
    <t>C46N2001157</t>
  </si>
  <si>
    <t>C4835011302</t>
  </si>
  <si>
    <t>C5683000903</t>
  </si>
  <si>
    <t>C75N1000146</t>
  </si>
  <si>
    <t>C8226018413</t>
  </si>
  <si>
    <t>C54N1000549</t>
  </si>
  <si>
    <t>C4673001621</t>
  </si>
  <si>
    <t>C72N1000833</t>
  </si>
  <si>
    <t>C68N1000639</t>
  </si>
  <si>
    <t>C72N1000850</t>
  </si>
  <si>
    <t>C66N1000955</t>
  </si>
  <si>
    <t>C44N1000904</t>
  </si>
  <si>
    <t>C48N1001259</t>
  </si>
  <si>
    <t>C79N1007655</t>
  </si>
  <si>
    <t>C51N1000957</t>
  </si>
  <si>
    <t>C5604010888</t>
  </si>
  <si>
    <t>C60N1000345</t>
  </si>
  <si>
    <t>C62N1000008</t>
  </si>
  <si>
    <t>C7469000648</t>
  </si>
  <si>
    <t>C6888009932</t>
  </si>
  <si>
    <t>C79N1006825</t>
  </si>
  <si>
    <t>C79N1007409</t>
  </si>
  <si>
    <t>C9150005559</t>
  </si>
  <si>
    <t>C46N1000023</t>
  </si>
  <si>
    <t>C46N1000496</t>
  </si>
  <si>
    <t>C91N1000540</t>
  </si>
  <si>
    <t>C44N1000609</t>
  </si>
  <si>
    <t>C64N1000759</t>
  </si>
  <si>
    <t>C54N1000738</t>
  </si>
  <si>
    <t>C45N1000317</t>
  </si>
  <si>
    <t>C70N1001049</t>
  </si>
  <si>
    <t>C56N1000575</t>
  </si>
  <si>
    <t>C7504017095</t>
  </si>
  <si>
    <t>C6491006157</t>
  </si>
  <si>
    <t>C5487009249</t>
  </si>
  <si>
    <t>C9102011095</t>
  </si>
  <si>
    <t>C44N1000771</t>
  </si>
  <si>
    <t>C46N1000104</t>
  </si>
  <si>
    <t>C54N1000274</t>
  </si>
  <si>
    <t>C84N1000151</t>
  </si>
  <si>
    <t>C6888008010</t>
  </si>
  <si>
    <t>C84N1000190</t>
  </si>
  <si>
    <t>C8793003483</t>
  </si>
  <si>
    <t>C48N1000664</t>
  </si>
  <si>
    <t>C6830005015</t>
  </si>
  <si>
    <t>C6809004074</t>
  </si>
  <si>
    <t>C87N1000455</t>
  </si>
  <si>
    <t>C7400006073</t>
  </si>
  <si>
    <t>C49N1000378</t>
  </si>
  <si>
    <t>C70N1001518</t>
  </si>
  <si>
    <t>C45N1000467</t>
  </si>
  <si>
    <t>C87N1000764</t>
  </si>
  <si>
    <t>C64N1000530</t>
  </si>
  <si>
    <t>C7402013160</t>
  </si>
  <si>
    <t>C8208018365</t>
  </si>
  <si>
    <t>C54N1000199</t>
  </si>
  <si>
    <t>C68N1000469</t>
  </si>
  <si>
    <t>C46N1000985</t>
  </si>
  <si>
    <t>C67N1000366</t>
  </si>
  <si>
    <t>C82N1000702</t>
  </si>
  <si>
    <t>C79N1007348</t>
  </si>
  <si>
    <t>C46N1000495</t>
  </si>
  <si>
    <t>C5633003058</t>
  </si>
  <si>
    <t>C79N1006332</t>
  </si>
  <si>
    <t>C82N1000178</t>
  </si>
  <si>
    <t>C7987004996</t>
  </si>
  <si>
    <t>C49N1000867</t>
  </si>
  <si>
    <t>C48N1001782</t>
  </si>
  <si>
    <t>C49N1000944</t>
  </si>
  <si>
    <t>C94N1000140</t>
  </si>
  <si>
    <t>C7958014396</t>
  </si>
  <si>
    <t>C51N1000568</t>
  </si>
  <si>
    <t>C92N1000920</t>
  </si>
  <si>
    <t>C48N1001573</t>
  </si>
  <si>
    <t>C79N1005200</t>
  </si>
  <si>
    <t>C52N1001213</t>
  </si>
  <si>
    <t>C7963015563</t>
  </si>
  <si>
    <t>C5419014844</t>
  </si>
  <si>
    <t>C83N1000332</t>
  </si>
  <si>
    <t>C8315018271</t>
  </si>
  <si>
    <t>C86N1000218</t>
  </si>
  <si>
    <t>C6816005453</t>
  </si>
  <si>
    <t>C86N1000739</t>
  </si>
  <si>
    <t>C96N1000499</t>
  </si>
  <si>
    <t>C79N1005615</t>
  </si>
  <si>
    <t>C79N1006474</t>
  </si>
  <si>
    <t>C5462016663</t>
  </si>
  <si>
    <t>C45N1000753</t>
  </si>
  <si>
    <t>C6849008350</t>
  </si>
  <si>
    <t>C62N1000447</t>
  </si>
  <si>
    <t>C75N1000195</t>
  </si>
  <si>
    <t>C5813002316</t>
  </si>
  <si>
    <t>C83N1000113</t>
  </si>
  <si>
    <t>C44N1000884</t>
  </si>
  <si>
    <t>C66N1000389</t>
  </si>
  <si>
    <t>C46N1000241</t>
  </si>
  <si>
    <t>C74N1000056</t>
  </si>
  <si>
    <t>C49N1000822</t>
  </si>
  <si>
    <t>C5139003062</t>
  </si>
  <si>
    <t>C62N1000483</t>
  </si>
  <si>
    <t>C75N1002312</t>
  </si>
  <si>
    <t>C87N1000006</t>
  </si>
  <si>
    <t>C5215002583</t>
  </si>
  <si>
    <t>C64N1000183</t>
  </si>
  <si>
    <t>C7970016930</t>
  </si>
  <si>
    <t>C62N1000146</t>
  </si>
  <si>
    <t>C48N1000529</t>
  </si>
  <si>
    <t>C5647019225</t>
  </si>
  <si>
    <t>C5257005472</t>
  </si>
  <si>
    <t>C64N1000675</t>
  </si>
  <si>
    <t>C92N1000085</t>
  </si>
  <si>
    <t>C83N1000714</t>
  </si>
  <si>
    <t>C56N1000912</t>
  </si>
  <si>
    <t>C9483018531</t>
  </si>
  <si>
    <t>C70N1001193</t>
  </si>
  <si>
    <t>C48N1001067</t>
  </si>
  <si>
    <t>C8229006617</t>
  </si>
  <si>
    <t>C68N1000895</t>
  </si>
  <si>
    <t>C64N1000108</t>
  </si>
  <si>
    <t>C68N1000875</t>
  </si>
  <si>
    <t>C7201018581</t>
  </si>
  <si>
    <t>C8753019317</t>
  </si>
  <si>
    <t>C72N1000330</t>
  </si>
  <si>
    <t>C5609003078</t>
  </si>
  <si>
    <t>C7986017674</t>
  </si>
  <si>
    <t>C83N1000600</t>
  </si>
  <si>
    <t>C94N1000568</t>
  </si>
  <si>
    <t>C64N1000537</t>
  </si>
  <si>
    <t>C64N1001080</t>
  </si>
  <si>
    <t>C83N1000059</t>
  </si>
  <si>
    <t>C7031014271</t>
  </si>
  <si>
    <t>C66N1000253</t>
  </si>
  <si>
    <t>C9525008500</t>
  </si>
  <si>
    <t>C52N1001009</t>
  </si>
  <si>
    <t>C84N1000464</t>
  </si>
  <si>
    <t>C7931017529</t>
  </si>
  <si>
    <t>C79N1006906</t>
  </si>
  <si>
    <t>C79N1006769</t>
  </si>
  <si>
    <t>C8016015903</t>
  </si>
  <si>
    <t>C79N1006211</t>
  </si>
  <si>
    <t>C8912019145</t>
  </si>
  <si>
    <t>C58N1000035</t>
  </si>
  <si>
    <t>C79N1004890</t>
  </si>
  <si>
    <t>C51N1000327</t>
  </si>
  <si>
    <t>C46N1000003</t>
  </si>
  <si>
    <t>C91N1000020</t>
  </si>
  <si>
    <t>C79N1006976</t>
  </si>
  <si>
    <t>C7074015101</t>
  </si>
  <si>
    <t>C60N1000188</t>
  </si>
  <si>
    <t>C6476005987</t>
  </si>
  <si>
    <t>C79N1001613</t>
  </si>
  <si>
    <t>C56N1000557</t>
  </si>
  <si>
    <t>C4460010641</t>
  </si>
  <si>
    <t>C45N1000784</t>
  </si>
  <si>
    <t>C79N1001741</t>
  </si>
  <si>
    <t>C5423015154</t>
  </si>
  <si>
    <t>C92N1000044</t>
  </si>
  <si>
    <t>C58N1000230</t>
  </si>
  <si>
    <t>C79N1007402</t>
  </si>
  <si>
    <t>C79N1006546</t>
  </si>
  <si>
    <t>C45N1000422</t>
  </si>
  <si>
    <t>C7925015172</t>
  </si>
  <si>
    <t>C51N1000099</t>
  </si>
  <si>
    <t>C75N1002766</t>
  </si>
  <si>
    <t>C56N1000310</t>
  </si>
  <si>
    <t>C66N1000875</t>
  </si>
  <si>
    <t>C82N1000114</t>
  </si>
  <si>
    <t>C4561004115</t>
  </si>
  <si>
    <t>C95N1000099</t>
  </si>
  <si>
    <t>C44N1000427</t>
  </si>
  <si>
    <t>C6416006296</t>
  </si>
  <si>
    <t>C8957002504</t>
  </si>
  <si>
    <t>C70N1001233</t>
  </si>
  <si>
    <t>C8952017311</t>
  </si>
  <si>
    <t>C75N1001441</t>
  </si>
  <si>
    <t>C56N1000289</t>
  </si>
  <si>
    <t>C51N1000969</t>
  </si>
  <si>
    <t>C44N1000569</t>
  </si>
  <si>
    <t>C5869013156</t>
  </si>
  <si>
    <t>C56N1000819</t>
  </si>
  <si>
    <t>C7943016105</t>
  </si>
  <si>
    <t>C6423005488</t>
  </si>
  <si>
    <t>C49N1001177</t>
  </si>
  <si>
    <t>C5616010917</t>
  </si>
  <si>
    <t>C91N1000055</t>
  </si>
  <si>
    <t>C79N1005776</t>
  </si>
  <si>
    <t>C70N1000076</t>
  </si>
  <si>
    <t>C8657012360</t>
  </si>
  <si>
    <t>C79N1005348</t>
  </si>
  <si>
    <t>C44N1000924</t>
  </si>
  <si>
    <t>C6073006683</t>
  </si>
  <si>
    <t>C6632002999</t>
  </si>
  <si>
    <t>C70N1001287</t>
  </si>
  <si>
    <t>C7975001127</t>
  </si>
  <si>
    <t>C48N1000225</t>
  </si>
  <si>
    <t>C84N1000503</t>
  </si>
  <si>
    <t>C7990014311</t>
  </si>
  <si>
    <t>C79N1006498</t>
  </si>
  <si>
    <t>C51N1000545</t>
  </si>
  <si>
    <t>C8660013290</t>
  </si>
  <si>
    <t>C56N1000847</t>
  </si>
  <si>
    <t>C52N1001164</t>
  </si>
  <si>
    <t>C54N1000826</t>
  </si>
  <si>
    <t>C87N1000382</t>
  </si>
  <si>
    <t>C54N1000703</t>
  </si>
  <si>
    <t>C5656005849</t>
  </si>
  <si>
    <t>C5616009407</t>
  </si>
  <si>
    <t>C9135005564</t>
  </si>
  <si>
    <t>C60N1000448</t>
  </si>
  <si>
    <t>C67N1000380</t>
  </si>
  <si>
    <t>C6487013064</t>
  </si>
  <si>
    <t>C7541016650</t>
  </si>
  <si>
    <t>C7431000375</t>
  </si>
  <si>
    <t>C72N1001037</t>
  </si>
  <si>
    <t>C52N1000945</t>
  </si>
  <si>
    <t>C89N1000482</t>
  </si>
  <si>
    <t>C4801015623</t>
  </si>
  <si>
    <t>C66N1000893</t>
  </si>
  <si>
    <t>C79N1006844</t>
  </si>
  <si>
    <t>C6857013391</t>
  </si>
  <si>
    <t>C86N1000592</t>
  </si>
  <si>
    <t>C79N1006509</t>
  </si>
  <si>
    <t>C89N1001304</t>
  </si>
  <si>
    <t>C44N1000747</t>
  </si>
  <si>
    <t>C89N1000285</t>
  </si>
  <si>
    <t>C66N1000151</t>
  </si>
  <si>
    <t>C67N1000159</t>
  </si>
  <si>
    <t>C79N1001697</t>
  </si>
  <si>
    <t>C51N1000209</t>
  </si>
  <si>
    <t>C8663019488</t>
  </si>
  <si>
    <t>C7442015911</t>
  </si>
  <si>
    <t>C8758011358</t>
  </si>
  <si>
    <t>C9178009023</t>
  </si>
  <si>
    <t>C89N1001279</t>
  </si>
  <si>
    <t>C52N1000018</t>
  </si>
  <si>
    <t>C89N1001120</t>
  </si>
  <si>
    <t>C75N1001607</t>
  </si>
  <si>
    <t>C9152006154</t>
  </si>
  <si>
    <t>C58N1000198</t>
  </si>
  <si>
    <t>C70N1001344</t>
  </si>
  <si>
    <t>C75N1000378</t>
  </si>
  <si>
    <t>C48N1001681</t>
  </si>
  <si>
    <t>C79N1006554</t>
  </si>
  <si>
    <t>C83N1000032</t>
  </si>
  <si>
    <t>C6745002198</t>
  </si>
  <si>
    <t>C7956018219</t>
  </si>
  <si>
    <t>C94N1000565</t>
  </si>
  <si>
    <t>C8335016330</t>
  </si>
  <si>
    <t>C89N1000745</t>
  </si>
  <si>
    <t>C6671018314</t>
  </si>
  <si>
    <t>C4961010308</t>
  </si>
  <si>
    <t>C79N1006503</t>
  </si>
  <si>
    <t>C5899019360</t>
  </si>
  <si>
    <t>C84N2000657</t>
  </si>
  <si>
    <t>C89N1000365</t>
  </si>
  <si>
    <t>C5148011380</t>
  </si>
  <si>
    <t>C6616009390</t>
  </si>
  <si>
    <t>C72N1000700</t>
  </si>
  <si>
    <t>C51N1000181</t>
  </si>
  <si>
    <t>C7906010022</t>
  </si>
  <si>
    <t>C51N1001006</t>
  </si>
  <si>
    <t>C44N1000715</t>
  </si>
  <si>
    <t>C92N1000262</t>
  </si>
  <si>
    <t>C8003017457</t>
  </si>
  <si>
    <t>C45N1000535</t>
  </si>
  <si>
    <t>C51N1000348</t>
  </si>
  <si>
    <t>C4954004844</t>
  </si>
  <si>
    <t>C52N1000919</t>
  </si>
  <si>
    <t>C72N1000919</t>
  </si>
  <si>
    <t>C91N1001023</t>
  </si>
  <si>
    <t>C6409004447</t>
  </si>
  <si>
    <t>C52N1000789</t>
  </si>
  <si>
    <t>C48N1001801</t>
  </si>
  <si>
    <t>C4468008981</t>
  </si>
  <si>
    <t>C70N1001374</t>
  </si>
  <si>
    <t>C66N1000676</t>
  </si>
  <si>
    <t>C79N1000614</t>
  </si>
  <si>
    <t>C5858009482</t>
  </si>
  <si>
    <t>C6486018143</t>
  </si>
  <si>
    <t>C5457011744</t>
  </si>
  <si>
    <t>C7579000221</t>
  </si>
  <si>
    <t>C6218010530</t>
  </si>
  <si>
    <t>C49N1000692</t>
  </si>
  <si>
    <t>C58N1000012</t>
  </si>
  <si>
    <t>C75N1000232</t>
  </si>
  <si>
    <t>C4455002731</t>
  </si>
  <si>
    <t>C58N1000064</t>
  </si>
  <si>
    <t>C86N1000699</t>
  </si>
  <si>
    <t>C8986003364</t>
  </si>
  <si>
    <t>C66N1000012</t>
  </si>
  <si>
    <t>C48N1001644</t>
  </si>
  <si>
    <t>C75N1000800</t>
  </si>
  <si>
    <t>C49N1000364</t>
  </si>
  <si>
    <t>C82N1000187</t>
  </si>
  <si>
    <t>C4961001457</t>
  </si>
  <si>
    <t>C96N1000872</t>
  </si>
  <si>
    <t>C62N1000234</t>
  </si>
  <si>
    <t>C4457014526</t>
  </si>
  <si>
    <t>C6455018722</t>
  </si>
  <si>
    <t>C82N1000412</t>
  </si>
  <si>
    <t>C51N1000423</t>
  </si>
  <si>
    <t>C8751003231</t>
  </si>
  <si>
    <t>C68N1000182</t>
  </si>
  <si>
    <t>C84N1000599</t>
  </si>
  <si>
    <t>C58N1000386</t>
  </si>
  <si>
    <t>C79N1004710</t>
  </si>
  <si>
    <t>C4917011921</t>
  </si>
  <si>
    <t>C48N1000401</t>
  </si>
  <si>
    <t>C7958016776</t>
  </si>
  <si>
    <t>C9173006591</t>
  </si>
  <si>
    <t>C89N1000770</t>
  </si>
  <si>
    <t>C8299006369</t>
  </si>
  <si>
    <t>C7536018110</t>
  </si>
  <si>
    <t>C54N1000343</t>
  </si>
  <si>
    <t>C64N1001078</t>
  </si>
  <si>
    <t>C7524003693</t>
  </si>
  <si>
    <t>C51N1000205</t>
  </si>
  <si>
    <t>C6076018204</t>
  </si>
  <si>
    <t>C79N1001172</t>
  </si>
  <si>
    <t>C54N1000746</t>
  </si>
  <si>
    <t>C5238004858</t>
  </si>
  <si>
    <t>C91N1000133</t>
  </si>
  <si>
    <t>C51N1000008</t>
  </si>
  <si>
    <t>C54N1000713</t>
  </si>
  <si>
    <t>C6600002523</t>
  </si>
  <si>
    <t>C48N1000214</t>
  </si>
  <si>
    <t>C86N2000813</t>
  </si>
  <si>
    <t>C6603015255</t>
  </si>
  <si>
    <t>C7256018791</t>
  </si>
  <si>
    <t>C56N1000053</t>
  </si>
  <si>
    <t>C5461009940</t>
  </si>
  <si>
    <t>C54N1000242</t>
  </si>
  <si>
    <t>C8072009999</t>
  </si>
  <si>
    <t>C48N1000513</t>
  </si>
  <si>
    <t>C92N1000906</t>
  </si>
  <si>
    <t>C79N1001061</t>
  </si>
  <si>
    <t>C62N1000256</t>
  </si>
  <si>
    <t>C79N1006471</t>
  </si>
  <si>
    <t>C92N1000650</t>
  </si>
  <si>
    <t>C7553002182</t>
  </si>
  <si>
    <t>C7500001537</t>
  </si>
  <si>
    <t>C87N1000844</t>
  </si>
  <si>
    <t>C4467015858</t>
  </si>
  <si>
    <t>C86N1000608</t>
  </si>
  <si>
    <t>C79N1006335</t>
  </si>
  <si>
    <t>C68N1000192</t>
  </si>
  <si>
    <t>C95N1000473</t>
  </si>
  <si>
    <t>C6240018028</t>
  </si>
  <si>
    <t>C79N1003690</t>
  </si>
  <si>
    <t>C91N1000088</t>
  </si>
  <si>
    <t>C74N1000080</t>
  </si>
  <si>
    <t>C9663002814</t>
  </si>
  <si>
    <t>C5123014875</t>
  </si>
  <si>
    <t>C79N1005326</t>
  </si>
  <si>
    <t>C79N1007193</t>
  </si>
  <si>
    <t>C8950017653</t>
  </si>
  <si>
    <t>C7961012116</t>
  </si>
  <si>
    <t>C46N1000050</t>
  </si>
  <si>
    <t>C6439004940</t>
  </si>
  <si>
    <t>C67N1000160</t>
  </si>
  <si>
    <t>C62N1000391</t>
  </si>
  <si>
    <t>C6646012561</t>
  </si>
  <si>
    <t>C7539009898</t>
  </si>
  <si>
    <t>C79N1006240</t>
  </si>
  <si>
    <t>C6830017332</t>
  </si>
  <si>
    <t>C54N1000332</t>
  </si>
  <si>
    <t>C62N1000104</t>
  </si>
  <si>
    <t>C45N1000662</t>
  </si>
  <si>
    <t>C79N1006532</t>
  </si>
  <si>
    <t>C4883002614</t>
  </si>
  <si>
    <t>C66N1000543</t>
  </si>
  <si>
    <t>C96N1000619</t>
  </si>
  <si>
    <t>C79N1002994</t>
  </si>
  <si>
    <t>C72N1001260</t>
  </si>
  <si>
    <t>C7966014298</t>
  </si>
  <si>
    <t>C6738012973</t>
  </si>
  <si>
    <t>C7914007431</t>
  </si>
  <si>
    <t>C91N1000241</t>
  </si>
  <si>
    <t>C79N1007763</t>
  </si>
  <si>
    <t>C79N1005803</t>
  </si>
  <si>
    <t>C48N1001051</t>
  </si>
  <si>
    <t>C83N1000551</t>
  </si>
  <si>
    <t>C89N1000419</t>
  </si>
  <si>
    <t>C9635017452</t>
  </si>
  <si>
    <t>C72N1001186</t>
  </si>
  <si>
    <t>C79N1002856</t>
  </si>
  <si>
    <t>C89N1000614</t>
  </si>
  <si>
    <t>C51N1000054</t>
  </si>
  <si>
    <t>C45N1000602</t>
  </si>
  <si>
    <t>C64N1000422</t>
  </si>
  <si>
    <t>C5221013667</t>
  </si>
  <si>
    <t>C68N1000331</t>
  </si>
  <si>
    <t>C5237005857</t>
  </si>
  <si>
    <t>C79N1006492</t>
  </si>
  <si>
    <t>C66N1000316</t>
  </si>
  <si>
    <t>C6433019428</t>
  </si>
  <si>
    <t>C45N1000269</t>
  </si>
  <si>
    <t>C64N1000454</t>
  </si>
  <si>
    <t>C52N1000673</t>
  </si>
  <si>
    <t>C75N1000815</t>
  </si>
  <si>
    <t>C92N1000795</t>
  </si>
  <si>
    <t>C82N1000092</t>
  </si>
  <si>
    <t>C9128019142</t>
  </si>
  <si>
    <t>C9546015080</t>
  </si>
  <si>
    <t>C44N1000712</t>
  </si>
  <si>
    <t>C94N1000035</t>
  </si>
  <si>
    <t>C8730006476</t>
  </si>
  <si>
    <t>C51N1000815</t>
  </si>
  <si>
    <t>C64N1000266</t>
  </si>
  <si>
    <t>C46N1000663</t>
  </si>
  <si>
    <t>C67N1000184</t>
  </si>
  <si>
    <t>C70N1000572</t>
  </si>
  <si>
    <t>C5634002801</t>
  </si>
  <si>
    <t>C62N1000383</t>
  </si>
  <si>
    <t>C8749012420</t>
  </si>
  <si>
    <t>C5641019446</t>
  </si>
  <si>
    <t>C86N1000704</t>
  </si>
  <si>
    <t>C6854004803</t>
  </si>
  <si>
    <t>C48N1001512</t>
  </si>
  <si>
    <t>C64N1000013</t>
  </si>
  <si>
    <t>C4973010809</t>
  </si>
  <si>
    <t>C62N1000368</t>
  </si>
  <si>
    <t>C79N1003671</t>
  </si>
  <si>
    <t>C6226007941</t>
  </si>
  <si>
    <t>C75N1001874</t>
  </si>
  <si>
    <t>C4697016724</t>
  </si>
  <si>
    <t>C7908019143</t>
  </si>
  <si>
    <t>C96N1000401</t>
  </si>
  <si>
    <t>C82N1000519</t>
  </si>
  <si>
    <t>C79N1005558</t>
  </si>
  <si>
    <t>C87N1000642</t>
  </si>
  <si>
    <t>C4960001412</t>
  </si>
  <si>
    <t>C92N1000665</t>
  </si>
  <si>
    <t>C79N1005337</t>
  </si>
  <si>
    <t>C92N1000675</t>
  </si>
  <si>
    <t>C91N1000268</t>
  </si>
  <si>
    <t>C6457015826</t>
  </si>
  <si>
    <t>C52N1000869</t>
  </si>
  <si>
    <t>C5658019115</t>
  </si>
  <si>
    <t>C66N1000680</t>
  </si>
  <si>
    <t>C79N1004914</t>
  </si>
  <si>
    <t>C7909014187</t>
  </si>
  <si>
    <t>C51N1000805</t>
  </si>
  <si>
    <t>C82N1000414</t>
  </si>
  <si>
    <t>C75N1001919</t>
  </si>
  <si>
    <t>C66N1000146</t>
  </si>
  <si>
    <t>C79N1006323</t>
  </si>
  <si>
    <t>C8080016710</t>
  </si>
  <si>
    <t>C7201018888</t>
  </si>
  <si>
    <t>C87N1001363</t>
  </si>
  <si>
    <t>C5693002103</t>
  </si>
  <si>
    <t>C4813002070</t>
  </si>
  <si>
    <t>C45N1000082</t>
  </si>
  <si>
    <t>C5208005284</t>
  </si>
  <si>
    <t>C52N1000051</t>
  </si>
  <si>
    <t>C6298011320</t>
  </si>
  <si>
    <t>C7962013395</t>
  </si>
  <si>
    <t>C6662008757</t>
  </si>
  <si>
    <t>C4557019342</t>
  </si>
  <si>
    <t>C5659002670</t>
  </si>
  <si>
    <t>C4600012812</t>
  </si>
  <si>
    <t>C5211011633</t>
  </si>
  <si>
    <t>C46N1000127</t>
  </si>
  <si>
    <t>C5614008393</t>
  </si>
  <si>
    <t>C7976002574</t>
  </si>
  <si>
    <t>C5208003205</t>
  </si>
  <si>
    <t>C62N1000338</t>
  </si>
  <si>
    <t>C8710019094</t>
  </si>
  <si>
    <t>C60N1000666</t>
  </si>
  <si>
    <t>C7901018220</t>
  </si>
  <si>
    <t>C5111018329</t>
  </si>
  <si>
    <t>C91N1000377</t>
  </si>
  <si>
    <t>C7992016696</t>
  </si>
  <si>
    <t>C5669000627</t>
  </si>
  <si>
    <t>C68N1001063</t>
  </si>
  <si>
    <t>C8968014963</t>
  </si>
  <si>
    <t>C87N1000054</t>
  </si>
  <si>
    <t>C48N1000855</t>
  </si>
  <si>
    <t>C87N1000825</t>
  </si>
  <si>
    <t>C4415016864</t>
  </si>
  <si>
    <t>C51N1000546</t>
  </si>
  <si>
    <t>C74N1000054</t>
  </si>
  <si>
    <t>C72N1000052</t>
  </si>
  <si>
    <t>C44N1000772</t>
  </si>
  <si>
    <t>C6203004813</t>
  </si>
  <si>
    <t>C5141010953</t>
  </si>
  <si>
    <t>C79N1000123</t>
  </si>
  <si>
    <t>C6874010801</t>
  </si>
  <si>
    <t>C5210000938</t>
  </si>
  <si>
    <t>C8375003173</t>
  </si>
  <si>
    <t>C79N1004409</t>
  </si>
  <si>
    <t>C75N1002670</t>
  </si>
  <si>
    <t>C54N1000210</t>
  </si>
  <si>
    <t>C6073012540</t>
  </si>
  <si>
    <t>C56N2001045</t>
  </si>
  <si>
    <t>C6666018248</t>
  </si>
  <si>
    <t>C80N1000716</t>
  </si>
  <si>
    <t>C79N1006606</t>
  </si>
  <si>
    <t>C79N1007059</t>
  </si>
  <si>
    <t>C92N1001091</t>
  </si>
  <si>
    <t>C75N1002592</t>
  </si>
  <si>
    <t>C6477013530</t>
  </si>
  <si>
    <t>C8235011326</t>
  </si>
  <si>
    <t>C92N1001022</t>
  </si>
  <si>
    <t>C62N1000458</t>
  </si>
  <si>
    <t>C8764002506</t>
  </si>
  <si>
    <t>C79N1003971</t>
  </si>
  <si>
    <t>C75N1002465</t>
  </si>
  <si>
    <t>C79N1000698</t>
  </si>
  <si>
    <t>C79N1003998</t>
  </si>
  <si>
    <t>C4508018781</t>
  </si>
  <si>
    <t>C6032001626</t>
  </si>
  <si>
    <t>C8939003523</t>
  </si>
  <si>
    <t>C79N1007360</t>
  </si>
  <si>
    <t>C70N1001574</t>
  </si>
  <si>
    <t>C7955014068</t>
  </si>
  <si>
    <t>C9682018640</t>
  </si>
  <si>
    <t>C66N1000713</t>
  </si>
  <si>
    <t>C79N1007377</t>
  </si>
  <si>
    <t>C7020001694</t>
  </si>
  <si>
    <t>C68N1000550</t>
  </si>
  <si>
    <t>C89N1001414</t>
  </si>
  <si>
    <t>C79N1007695</t>
  </si>
  <si>
    <t>C79N1001184</t>
  </si>
  <si>
    <t>C8240014858</t>
  </si>
  <si>
    <t>C46N1000091</t>
  </si>
  <si>
    <t>C6628016516</t>
  </si>
  <si>
    <t>C82N1000577</t>
  </si>
  <si>
    <t>C6630012442</t>
  </si>
  <si>
    <t>C51N1001045</t>
  </si>
  <si>
    <t>C5438011571</t>
  </si>
  <si>
    <t>C44N1000674</t>
  </si>
  <si>
    <t>C70N1000257</t>
  </si>
  <si>
    <t>C6837011414</t>
  </si>
  <si>
    <t>C92N1000872</t>
  </si>
  <si>
    <t>C9455003066</t>
  </si>
  <si>
    <t>C87N1000171</t>
  </si>
  <si>
    <t>C79N1006205</t>
  </si>
  <si>
    <t>C5413009168</t>
  </si>
  <si>
    <t>C8011017266</t>
  </si>
  <si>
    <t>C6759019168</t>
  </si>
  <si>
    <t>C66N1000075</t>
  </si>
  <si>
    <t>C72N1000320</t>
  </si>
  <si>
    <t>C8716012558</t>
  </si>
  <si>
    <t>C66N1000406</t>
  </si>
  <si>
    <t>C7933010711</t>
  </si>
  <si>
    <t>C74N1000958</t>
  </si>
  <si>
    <t>C66N1000411</t>
  </si>
  <si>
    <t>C48N1001353</t>
  </si>
  <si>
    <t>C96N1000564</t>
  </si>
  <si>
    <t>C52N1001263</t>
  </si>
  <si>
    <t>C6604010681</t>
  </si>
  <si>
    <t>C75N1002311</t>
  </si>
  <si>
    <t>C86N1000167</t>
  </si>
  <si>
    <t>C4688016526</t>
  </si>
  <si>
    <t>C89N1000334</t>
  </si>
  <si>
    <t>C89N1000876</t>
  </si>
  <si>
    <t>C66N1000204</t>
  </si>
  <si>
    <t>C79N1005539</t>
  </si>
  <si>
    <t>C79N1002654</t>
  </si>
  <si>
    <t>C48N1000006</t>
  </si>
  <si>
    <t>C54N1000582</t>
  </si>
  <si>
    <t>C96N1000170</t>
  </si>
  <si>
    <t>C46N1000532</t>
  </si>
  <si>
    <t>C56N1000206</t>
  </si>
  <si>
    <t>C44N1000447</t>
  </si>
  <si>
    <t>C54N1000472</t>
  </si>
  <si>
    <t>C82N1000557</t>
  </si>
  <si>
    <t>C52N1000002</t>
  </si>
  <si>
    <t>C4811006440</t>
  </si>
  <si>
    <t>C7077017444</t>
  </si>
  <si>
    <t>C79N1002103</t>
  </si>
  <si>
    <t>C75N1001539</t>
  </si>
  <si>
    <t>C64N1000340</t>
  </si>
  <si>
    <t>C5282003516</t>
  </si>
  <si>
    <t>C79N1003087</t>
  </si>
  <si>
    <t>C75N1002508</t>
  </si>
  <si>
    <t>C79N1007125</t>
  </si>
  <si>
    <t>C8669016721</t>
  </si>
  <si>
    <t>C68N1000965</t>
  </si>
  <si>
    <t>C79N1001446</t>
  </si>
  <si>
    <t>C46N1000645</t>
  </si>
  <si>
    <t>C72N1001271</t>
  </si>
  <si>
    <t>C45N1000157</t>
  </si>
  <si>
    <t>C44N1000071</t>
  </si>
  <si>
    <t>C4812017647</t>
  </si>
  <si>
    <t>C6881005111</t>
  </si>
  <si>
    <t>C6650007591</t>
  </si>
  <si>
    <t>C6499018575</t>
  </si>
  <si>
    <t>C7940019400</t>
  </si>
  <si>
    <t>C5857010817</t>
  </si>
  <si>
    <t>C94N1000414</t>
  </si>
  <si>
    <t>C7475003106</t>
  </si>
  <si>
    <t>C8710012293</t>
  </si>
  <si>
    <t>C75N1000101</t>
  </si>
  <si>
    <t>C52N1000836</t>
  </si>
  <si>
    <t>C83N1000980</t>
  </si>
  <si>
    <t>C64N1001009</t>
  </si>
  <si>
    <t>C5268014647</t>
  </si>
  <si>
    <t>C68N1000711</t>
  </si>
  <si>
    <t>C79N1000674</t>
  </si>
  <si>
    <t>C7512003056</t>
  </si>
  <si>
    <t>C66N1000404</t>
  </si>
  <si>
    <t>C56N1001033</t>
  </si>
  <si>
    <t>C75N1001957</t>
  </si>
  <si>
    <t>C6651010554</t>
  </si>
  <si>
    <t>C48N1000182</t>
  </si>
  <si>
    <t>C7920014015</t>
  </si>
  <si>
    <t>C44N1000695</t>
  </si>
  <si>
    <t>C60N1000092</t>
  </si>
  <si>
    <t>C48N1000074</t>
  </si>
  <si>
    <t>C52N1001004</t>
  </si>
  <si>
    <t>C95N1000377</t>
  </si>
  <si>
    <t>C79N1004641</t>
  </si>
  <si>
    <t>C72N1000329</t>
  </si>
  <si>
    <t>C9121000953</t>
  </si>
  <si>
    <t>C4651007021</t>
  </si>
  <si>
    <t>C80N1000528</t>
  </si>
  <si>
    <t>C6600015604</t>
  </si>
  <si>
    <t>C79N1005620</t>
  </si>
  <si>
    <t>C8931010835</t>
  </si>
  <si>
    <t>C60N1000475</t>
  </si>
  <si>
    <t>C91N1000572</t>
  </si>
  <si>
    <t>C83N1000696</t>
  </si>
  <si>
    <t>C66N1000472</t>
  </si>
  <si>
    <t>C46N1000535</t>
  </si>
  <si>
    <t>C79N1004533</t>
  </si>
  <si>
    <t>C6613019078</t>
  </si>
  <si>
    <t>C79N1007326</t>
  </si>
  <si>
    <t>C48N1000192</t>
  </si>
  <si>
    <t>C87N1000727</t>
  </si>
  <si>
    <t>C4515003218</t>
  </si>
  <si>
    <t>C75N1000977</t>
  </si>
  <si>
    <t>C6496009073</t>
  </si>
  <si>
    <t>C6622010467</t>
  </si>
  <si>
    <t>C70N1001265</t>
  </si>
  <si>
    <t>C7432002702</t>
  </si>
  <si>
    <t>C60N1000199</t>
  </si>
  <si>
    <t>C7973010749</t>
  </si>
  <si>
    <t>C95N1000362</t>
  </si>
  <si>
    <t>C7273009503</t>
  </si>
  <si>
    <t>C7424019139</t>
  </si>
  <si>
    <t>C44N1000292</t>
  </si>
  <si>
    <t>C75N1001555</t>
  </si>
  <si>
    <t>C9551018477</t>
  </si>
  <si>
    <t>C8747009258</t>
  </si>
  <si>
    <t>C91N1000433</t>
  </si>
  <si>
    <t>C84N1000132</t>
  </si>
  <si>
    <t>C79N1007284</t>
  </si>
  <si>
    <t>C45N1000621</t>
  </si>
  <si>
    <t>C51N1000890</t>
  </si>
  <si>
    <t>C4909013205</t>
  </si>
  <si>
    <t>C82N1000587</t>
  </si>
  <si>
    <t>C70N1000004</t>
  </si>
  <si>
    <t>C45N1000779</t>
  </si>
  <si>
    <t>C79N1005818</t>
  </si>
  <si>
    <t>C45N1000788</t>
  </si>
  <si>
    <t>C52N1000198</t>
  </si>
  <si>
    <t>C70N1001084</t>
  </si>
  <si>
    <t>C51N1000306</t>
  </si>
  <si>
    <t>C9259011714</t>
  </si>
  <si>
    <t>C94N1000538</t>
  </si>
  <si>
    <t>C48N1000043</t>
  </si>
  <si>
    <t>C51N1000672</t>
  </si>
  <si>
    <t>C64N1001052</t>
  </si>
  <si>
    <t>C8466017072</t>
  </si>
  <si>
    <t>C66N1001138</t>
  </si>
  <si>
    <t>C79N1005870</t>
  </si>
  <si>
    <t>C7460012822</t>
  </si>
  <si>
    <t>C58N1000299</t>
  </si>
  <si>
    <t>C70N1001140</t>
  </si>
  <si>
    <t>C7041001698</t>
  </si>
  <si>
    <t>C60N1000395</t>
  </si>
  <si>
    <t>C84N1000290</t>
  </si>
  <si>
    <t>C89N1000760</t>
  </si>
  <si>
    <t>C52N1000294</t>
  </si>
  <si>
    <t>C4451013888</t>
  </si>
  <si>
    <t>C9415016813</t>
  </si>
  <si>
    <t>C96N1000203</t>
  </si>
  <si>
    <t>C83N1000820</t>
  </si>
  <si>
    <t>C72N1000365</t>
  </si>
  <si>
    <t>C44N1000699</t>
  </si>
  <si>
    <t>C74N1000974</t>
  </si>
  <si>
    <t>C87N1000476</t>
  </si>
  <si>
    <t>C79N1006783</t>
  </si>
  <si>
    <t>C70N1000915</t>
  </si>
  <si>
    <t>C91N1000533</t>
  </si>
  <si>
    <t>C79N1007665</t>
  </si>
  <si>
    <t>C8930016403</t>
  </si>
  <si>
    <t>C5689017885</t>
  </si>
  <si>
    <t>C79N1006812</t>
  </si>
  <si>
    <t>C7531017263</t>
  </si>
  <si>
    <t>C89N1000351</t>
  </si>
  <si>
    <t>C5488003715</t>
  </si>
  <si>
    <t>C66N1000896</t>
  </si>
  <si>
    <t>C79N1007411</t>
  </si>
  <si>
    <t>C46N1000170</t>
  </si>
  <si>
    <t>C74N1000714</t>
  </si>
  <si>
    <t>C89N1000362</t>
  </si>
  <si>
    <t>C8308003340</t>
  </si>
  <si>
    <t>C86N1000124</t>
  </si>
  <si>
    <t>C6619006941</t>
  </si>
  <si>
    <t>C5458014410</t>
  </si>
  <si>
    <t>C96N1000012</t>
  </si>
  <si>
    <t>C79N1002763</t>
  </si>
  <si>
    <t>C79N1005061</t>
  </si>
  <si>
    <t>C7940019257</t>
  </si>
  <si>
    <t>C7243001202</t>
  </si>
  <si>
    <t>C58N1000476</t>
  </si>
  <si>
    <t>C44N1000241</t>
  </si>
  <si>
    <t>C6863010134</t>
  </si>
  <si>
    <t>C6014004223</t>
  </si>
  <si>
    <t>C8290010464</t>
  </si>
  <si>
    <t>C6839018860</t>
  </si>
  <si>
    <t>C79N1004578</t>
  </si>
  <si>
    <t>C9462016393</t>
  </si>
  <si>
    <t>C72N1000247</t>
  </si>
  <si>
    <t>C60N1000449</t>
  </si>
  <si>
    <t>C49N1000379</t>
  </si>
  <si>
    <t>C6478005528</t>
  </si>
  <si>
    <t>C8635009326</t>
  </si>
  <si>
    <t>C54N1000105</t>
  </si>
  <si>
    <t>C62N1000487</t>
  </si>
  <si>
    <t>C9131012055</t>
  </si>
  <si>
    <t>C72N1001157</t>
  </si>
  <si>
    <t>C79N1006285</t>
  </si>
  <si>
    <t>C67N1000260</t>
  </si>
  <si>
    <t>C54N1000385</t>
  </si>
  <si>
    <t>C70N1001150</t>
  </si>
  <si>
    <t>C94N1000194</t>
  </si>
  <si>
    <t>C9155011050</t>
  </si>
  <si>
    <t>C79N1004568</t>
  </si>
  <si>
    <t>C51N1000526</t>
  </si>
  <si>
    <t>C79N1007656</t>
  </si>
  <si>
    <t>C48N1001514</t>
  </si>
  <si>
    <t>C46N1000141</t>
  </si>
  <si>
    <t>C4962003043</t>
  </si>
  <si>
    <t>C84N1000435</t>
  </si>
  <si>
    <t>C79N1005440</t>
  </si>
  <si>
    <t>C48N1000969</t>
  </si>
  <si>
    <t>C79N1005278</t>
  </si>
  <si>
    <t>C5205003441</t>
  </si>
  <si>
    <t>C9101000354</t>
  </si>
  <si>
    <t>C44N1000134</t>
  </si>
  <si>
    <t>C84N1000235</t>
  </si>
  <si>
    <t>C94N1000114</t>
  </si>
  <si>
    <t>C52N1001041</t>
  </si>
  <si>
    <t>C89N1001375</t>
  </si>
  <si>
    <t>C56N1000786</t>
  </si>
  <si>
    <t>C66N1001093</t>
  </si>
  <si>
    <t>C4988010419</t>
  </si>
  <si>
    <t>C7404010027</t>
  </si>
  <si>
    <t>C9513017836</t>
  </si>
  <si>
    <t>C74N1000658</t>
  </si>
  <si>
    <t>C7935004182</t>
  </si>
  <si>
    <t>C79N1005502</t>
  </si>
  <si>
    <t>C51N1000458</t>
  </si>
  <si>
    <t>C7962017439</t>
  </si>
  <si>
    <t>C5446009131</t>
  </si>
  <si>
    <t>C96N1000381</t>
  </si>
  <si>
    <t>C74N1000241</t>
  </si>
  <si>
    <t>C8946003394</t>
  </si>
  <si>
    <t>C87N1001380</t>
  </si>
  <si>
    <t>C79N1003946</t>
  </si>
  <si>
    <t>C54N1000631</t>
  </si>
  <si>
    <t>C6668006542</t>
  </si>
  <si>
    <t>C8950014825</t>
  </si>
  <si>
    <t>C64N1000339</t>
  </si>
  <si>
    <t>C49N1000010</t>
  </si>
  <si>
    <t>C64N1000059</t>
  </si>
  <si>
    <t>C49N1000338</t>
  </si>
  <si>
    <t>C7980000254</t>
  </si>
  <si>
    <t>C46N1001100</t>
  </si>
  <si>
    <t>C52N1001214</t>
  </si>
  <si>
    <t>C6641012910</t>
  </si>
  <si>
    <t>C7216019008</t>
  </si>
  <si>
    <t>C51N1000823</t>
  </si>
  <si>
    <t>C5684018214</t>
  </si>
  <si>
    <t>C82N1000693</t>
  </si>
  <si>
    <t>C79N1004766</t>
  </si>
  <si>
    <t>C86N1000463</t>
  </si>
  <si>
    <t>C75N1002827</t>
  </si>
  <si>
    <t>C6701015229</t>
  </si>
  <si>
    <t>C7561017011</t>
  </si>
  <si>
    <t>C56N1000708</t>
  </si>
  <si>
    <t>C7974018142</t>
  </si>
  <si>
    <t>C70N1001533</t>
  </si>
  <si>
    <t>C4401003283</t>
  </si>
  <si>
    <t>C83N1000490</t>
  </si>
  <si>
    <t>C4472013781</t>
  </si>
  <si>
    <t>C46N1000601</t>
  </si>
  <si>
    <t>C6459011836</t>
  </si>
  <si>
    <t>C46N1000682</t>
  </si>
  <si>
    <t>C66N1000557</t>
  </si>
  <si>
    <t>C6829018558</t>
  </si>
  <si>
    <t>C7043018556</t>
  </si>
  <si>
    <t>C6623017182</t>
  </si>
  <si>
    <t>C4999000632</t>
  </si>
  <si>
    <t>C52N1000811</t>
  </si>
  <si>
    <t>C83N1000949</t>
  </si>
  <si>
    <t>C5811004200</t>
  </si>
  <si>
    <t>C54N1000063</t>
  </si>
  <si>
    <t>C64N1000627</t>
  </si>
  <si>
    <t>C70N1001688</t>
  </si>
  <si>
    <t>C64N1000308</t>
  </si>
  <si>
    <t>C79N1005083</t>
  </si>
  <si>
    <t>C9479013728</t>
  </si>
  <si>
    <t>C79N1005005</t>
  </si>
  <si>
    <t>C54N1000588</t>
  </si>
  <si>
    <t>C49N1000717</t>
  </si>
  <si>
    <t>C87N1001056</t>
  </si>
  <si>
    <t>C51N1000126</t>
  </si>
  <si>
    <t>C52N1001181</t>
  </si>
  <si>
    <t>C6092010515</t>
  </si>
  <si>
    <t>C45N1000411</t>
  </si>
  <si>
    <t>C51N1000235</t>
  </si>
  <si>
    <t>C64N1000927</t>
  </si>
  <si>
    <t>C79N1005584</t>
  </si>
  <si>
    <t>C8468008177</t>
  </si>
  <si>
    <t>C95N1000286</t>
  </si>
  <si>
    <t>C94N1000444</t>
  </si>
  <si>
    <t>C4665001756</t>
  </si>
  <si>
    <t>C9176018239</t>
  </si>
  <si>
    <t>C7908016399</t>
  </si>
  <si>
    <t>C79N1000658</t>
  </si>
  <si>
    <t>C52N1001075</t>
  </si>
  <si>
    <t>C6751019395</t>
  </si>
  <si>
    <t>C6489004710</t>
  </si>
  <si>
    <t>C66N1000576</t>
  </si>
  <si>
    <t>C6893014826</t>
  </si>
  <si>
    <t>C9105009448</t>
  </si>
  <si>
    <t>C86N1000403</t>
  </si>
  <si>
    <t>C92N1000908</t>
  </si>
  <si>
    <t>C79N1007014</t>
  </si>
  <si>
    <t>C62N1000498</t>
  </si>
  <si>
    <t>C7235019498</t>
  </si>
  <si>
    <t>C58N1000458</t>
  </si>
  <si>
    <t>C8254013282</t>
  </si>
  <si>
    <t>C51N1000399</t>
  </si>
  <si>
    <t>C64N1000154</t>
  </si>
  <si>
    <t>C52N1000814</t>
  </si>
  <si>
    <t>C6689013217</t>
  </si>
  <si>
    <t>C5605006620</t>
  </si>
  <si>
    <t>C82N1000510</t>
  </si>
  <si>
    <t>C79N1001631</t>
  </si>
  <si>
    <t>C91N1000596</t>
  </si>
  <si>
    <t>C5824013155</t>
  </si>
  <si>
    <t>C62N1000306</t>
  </si>
  <si>
    <t>C89N1000655</t>
  </si>
  <si>
    <t>C6659008380</t>
  </si>
  <si>
    <t>C4964012237</t>
  </si>
  <si>
    <t>C49N1000194</t>
  </si>
  <si>
    <t>C79N1006139</t>
  </si>
  <si>
    <t>C87N1001229</t>
  </si>
  <si>
    <t>C86N1000022</t>
  </si>
  <si>
    <t>C49N1000244</t>
  </si>
  <si>
    <t>C83N1000564</t>
  </si>
  <si>
    <t>C5405019187</t>
  </si>
  <si>
    <t>C62N1000467</t>
  </si>
  <si>
    <t>C6790013298</t>
  </si>
  <si>
    <t>C7408004839</t>
  </si>
  <si>
    <t>C9410016891</t>
  </si>
  <si>
    <t>C44N1000087</t>
  </si>
  <si>
    <t>C4641018878</t>
  </si>
  <si>
    <t>C8227007623</t>
  </si>
  <si>
    <t>C52N1000864</t>
  </si>
  <si>
    <t>C96N1000003</t>
  </si>
  <si>
    <t>C92N1000134</t>
  </si>
  <si>
    <t>C68N1001040</t>
  </si>
  <si>
    <t>C56N1000490</t>
  </si>
  <si>
    <t>C56N1000826</t>
  </si>
  <si>
    <t>C87N1000400</t>
  </si>
  <si>
    <t>C58N1000075</t>
  </si>
  <si>
    <t>C92N1000279</t>
  </si>
  <si>
    <t>C8480011560</t>
  </si>
  <si>
    <t>C79N1007757</t>
  </si>
  <si>
    <t>C45N1000441</t>
  </si>
  <si>
    <t>C62N1000268</t>
  </si>
  <si>
    <t>C7994004463</t>
  </si>
  <si>
    <t>C8236007587</t>
  </si>
  <si>
    <t>C6637007479</t>
  </si>
  <si>
    <t>C60N1000546</t>
  </si>
  <si>
    <t>C84N1000032</t>
  </si>
  <si>
    <t>C5686006975</t>
  </si>
  <si>
    <t>C56N1000878</t>
  </si>
  <si>
    <t>C54N1000136</t>
  </si>
  <si>
    <t>C86N1000322</t>
  </si>
  <si>
    <t>C9401016191</t>
  </si>
  <si>
    <t>C87N1000387</t>
  </si>
  <si>
    <t>C7960009091</t>
  </si>
  <si>
    <t>C49N1000401</t>
  </si>
  <si>
    <t>C52N1000819</t>
  </si>
  <si>
    <t>C66N1000422</t>
  </si>
  <si>
    <t>C7401002833</t>
  </si>
  <si>
    <t>C7974017782</t>
  </si>
  <si>
    <t>C75N1000909</t>
  </si>
  <si>
    <t>C79N1001562</t>
  </si>
  <si>
    <t>C45N1000583</t>
  </si>
  <si>
    <t>C79N1002884</t>
  </si>
  <si>
    <t>C84N1000100</t>
  </si>
  <si>
    <t>C6610019277</t>
  </si>
  <si>
    <t>C6656005628</t>
  </si>
  <si>
    <t>C8749012179</t>
  </si>
  <si>
    <t>C79N1001102</t>
  </si>
  <si>
    <t>C7987017563</t>
  </si>
  <si>
    <t>C6089015570</t>
  </si>
  <si>
    <t>C79N1000065</t>
  </si>
  <si>
    <t>C72N1000667</t>
  </si>
  <si>
    <t>C7950004102</t>
  </si>
  <si>
    <t>C8924002414</t>
  </si>
  <si>
    <t>C6608010361</t>
  </si>
  <si>
    <t>C82N1000032</t>
  </si>
  <si>
    <t>C8940019442</t>
  </si>
  <si>
    <t>C72N1000901</t>
  </si>
  <si>
    <t>C5447019072</t>
  </si>
  <si>
    <t>C82N1000055</t>
  </si>
  <si>
    <t>C56N1000215</t>
  </si>
  <si>
    <t>C54N1000492</t>
  </si>
  <si>
    <t>C67N1000164</t>
  </si>
  <si>
    <t>C75N1000600</t>
  </si>
  <si>
    <t>C45N1000181</t>
  </si>
  <si>
    <t>C92N1000261</t>
  </si>
  <si>
    <t>C92N1001105</t>
  </si>
  <si>
    <t>C74N1000027</t>
  </si>
  <si>
    <t>C84N1000601</t>
  </si>
  <si>
    <t>C8033001493</t>
  </si>
  <si>
    <t>C86N1000236</t>
  </si>
  <si>
    <t>C49N1000414</t>
  </si>
  <si>
    <t>C56N1000648</t>
  </si>
  <si>
    <t>C7903008496</t>
  </si>
  <si>
    <t>C7299017864</t>
  </si>
  <si>
    <t>C75N1001019</t>
  </si>
  <si>
    <t>C7083001982</t>
  </si>
  <si>
    <t>C4441004399</t>
  </si>
  <si>
    <t>C7934016277</t>
  </si>
  <si>
    <t>C6456006060</t>
  </si>
  <si>
    <t>C7584004175</t>
  </si>
  <si>
    <t>C8653016210</t>
  </si>
  <si>
    <t>C9423017621</t>
  </si>
  <si>
    <t>C79N1004575</t>
  </si>
  <si>
    <t>C56N1000997</t>
  </si>
  <si>
    <t>C8748012934</t>
  </si>
  <si>
    <t>C6640007617</t>
  </si>
  <si>
    <t>C72N1000853</t>
  </si>
  <si>
    <t>C75N1000190</t>
  </si>
  <si>
    <t>C6663016971</t>
  </si>
  <si>
    <t>C48N1000186</t>
  </si>
  <si>
    <t>C52N1000309</t>
  </si>
  <si>
    <t>C79N1000368</t>
  </si>
  <si>
    <t>C46N1000010</t>
  </si>
  <si>
    <t>C79N1005851</t>
  </si>
  <si>
    <t>C96N1000264</t>
  </si>
  <si>
    <t>C66N1001056</t>
  </si>
  <si>
    <t>C68N1000957</t>
  </si>
  <si>
    <t>C52N1000653</t>
  </si>
  <si>
    <t>C64N1001069</t>
  </si>
  <si>
    <t>C51N2001254</t>
  </si>
  <si>
    <t>C6006016535</t>
  </si>
  <si>
    <t>C80N1000413</t>
  </si>
  <si>
    <t>C79N2007842</t>
  </si>
  <si>
    <t>C75N1002471</t>
  </si>
  <si>
    <t>C79N1005540</t>
  </si>
  <si>
    <t>C54N1000232</t>
  </si>
  <si>
    <t>C56N1000685</t>
  </si>
  <si>
    <t>C64N1000004</t>
  </si>
  <si>
    <t>C6811003904</t>
  </si>
  <si>
    <t>C8941019044</t>
  </si>
  <si>
    <t>C79N1006725</t>
  </si>
  <si>
    <t>C5417011751</t>
  </si>
  <si>
    <t>C6821005373</t>
  </si>
  <si>
    <t>C92N1000527</t>
  </si>
  <si>
    <t>C7401015009</t>
  </si>
  <si>
    <t>C89N1000175</t>
  </si>
  <si>
    <t>C74N1000894</t>
  </si>
  <si>
    <t>C49N1000367</t>
  </si>
  <si>
    <t>C72N1001052</t>
  </si>
  <si>
    <t>C72N1000185</t>
  </si>
  <si>
    <t>C7039012743</t>
  </si>
  <si>
    <t>C4480015465</t>
  </si>
  <si>
    <t>C5210002797</t>
  </si>
  <si>
    <t>C79N1000455</t>
  </si>
  <si>
    <t>C75N1002871</t>
  </si>
  <si>
    <t>C72N1000961</t>
  </si>
  <si>
    <t>C7940017039</t>
  </si>
  <si>
    <t>C92N1000865</t>
  </si>
  <si>
    <t>C5634011799</t>
  </si>
  <si>
    <t>C68N1000031</t>
  </si>
  <si>
    <t>C54N1000720</t>
  </si>
  <si>
    <t>C92N1000689</t>
  </si>
  <si>
    <t>C5297003761</t>
  </si>
  <si>
    <t>C5620005059</t>
  </si>
  <si>
    <t>C68N1000416</t>
  </si>
  <si>
    <t>C8620019221</t>
  </si>
  <si>
    <t>C44N1000773</t>
  </si>
  <si>
    <t>C60N1000489</t>
  </si>
  <si>
    <t>C70N1001680</t>
  </si>
  <si>
    <t>C8064017277</t>
  </si>
  <si>
    <t>C4629009538</t>
  </si>
  <si>
    <t>C8240016896</t>
  </si>
  <si>
    <t>C4430019530</t>
  </si>
  <si>
    <t>C75N1000574</t>
  </si>
  <si>
    <t>C64N1000874</t>
  </si>
  <si>
    <t>C6403005899</t>
  </si>
  <si>
    <t>C83N1000519</t>
  </si>
  <si>
    <t>C89N1001221</t>
  </si>
  <si>
    <t>C48N1001294</t>
  </si>
  <si>
    <t>C5422000868</t>
  </si>
  <si>
    <t>C92N1000106</t>
  </si>
  <si>
    <t>C5265009123</t>
  </si>
  <si>
    <t>C68N1000413</t>
  </si>
  <si>
    <t>C75N1001715</t>
  </si>
  <si>
    <t>C5618011974</t>
  </si>
  <si>
    <t>C4682011557</t>
  </si>
  <si>
    <t>C66N1000016</t>
  </si>
  <si>
    <t>C44N1000294</t>
  </si>
  <si>
    <t>C8716019063</t>
  </si>
  <si>
    <t>C79N1006297</t>
  </si>
  <si>
    <t>C4600001662</t>
  </si>
  <si>
    <t>C83N1000807</t>
  </si>
  <si>
    <t>C51N1000891</t>
  </si>
  <si>
    <t>C9688008075</t>
  </si>
  <si>
    <t>C52N1000987</t>
  </si>
  <si>
    <t>C7995017939</t>
  </si>
  <si>
    <t>C79N1000648</t>
  </si>
  <si>
    <t>C87N1000572</t>
  </si>
  <si>
    <t>C6817017796</t>
  </si>
  <si>
    <t>C79N1003324</t>
  </si>
  <si>
    <t>C9203001989</t>
  </si>
  <si>
    <t>C80N1000161</t>
  </si>
  <si>
    <t>C48N1000584</t>
  </si>
  <si>
    <t>C5876015099</t>
  </si>
  <si>
    <t>C54N1000297</t>
  </si>
  <si>
    <t>C4633005168</t>
  </si>
  <si>
    <t>C48N1000906</t>
  </si>
  <si>
    <t>C5285008889</t>
  </si>
  <si>
    <t>C7451011693</t>
  </si>
  <si>
    <t>C79N1003486</t>
  </si>
  <si>
    <t>C7038018786</t>
  </si>
  <si>
    <t>C64N1000791</t>
  </si>
  <si>
    <t>C4890009118</t>
  </si>
  <si>
    <t>C45N1000321</t>
  </si>
  <si>
    <t>C7945018224</t>
  </si>
  <si>
    <t>C83N1000739</t>
  </si>
  <si>
    <t>C49N1000760</t>
  </si>
  <si>
    <t>C91N1000721</t>
  </si>
  <si>
    <t>C7994018136</t>
  </si>
  <si>
    <t>C89N1000746</t>
  </si>
  <si>
    <t>C5120003267</t>
  </si>
  <si>
    <t>C48N1001413</t>
  </si>
  <si>
    <t>C56N1000368</t>
  </si>
  <si>
    <t>C64N1000106</t>
  </si>
  <si>
    <t>C79N1005322</t>
  </si>
  <si>
    <t>C79N1000597</t>
  </si>
  <si>
    <t>C68N1000228</t>
  </si>
  <si>
    <t>C8271008504</t>
  </si>
  <si>
    <t>C8077018433</t>
  </si>
  <si>
    <t>C6069018903</t>
  </si>
  <si>
    <t>C6602007706</t>
  </si>
  <si>
    <t>C95N1000393</t>
  </si>
  <si>
    <t>C87N1001296</t>
  </si>
  <si>
    <t>C58N1000480</t>
  </si>
  <si>
    <t>C8410000656</t>
  </si>
  <si>
    <t>C64N1000350</t>
  </si>
  <si>
    <t>C8926000402</t>
  </si>
  <si>
    <t>C7003001813</t>
  </si>
  <si>
    <t>C44N1000368</t>
  </si>
  <si>
    <t>C8717009213</t>
  </si>
  <si>
    <t>C83N1000342</t>
  </si>
  <si>
    <t>C70N1001013</t>
  </si>
  <si>
    <t>C70N1000481</t>
  </si>
  <si>
    <t>C62N1000185</t>
  </si>
  <si>
    <t>C66N1000225</t>
  </si>
  <si>
    <t>C4978004868</t>
  </si>
  <si>
    <t>C89N1000423</t>
  </si>
  <si>
    <t>C72N1000649</t>
  </si>
  <si>
    <t>C4834005868</t>
  </si>
  <si>
    <t>C8057011703</t>
  </si>
  <si>
    <t>C84N1000646</t>
  </si>
  <si>
    <t>C7430010802</t>
  </si>
  <si>
    <t>C84N1000337</t>
  </si>
  <si>
    <t>C6679011573</t>
  </si>
  <si>
    <t>C91N1001199</t>
  </si>
  <si>
    <t>C4480017297</t>
  </si>
  <si>
    <t>C4869019540</t>
  </si>
  <si>
    <t>C6693000463</t>
  </si>
  <si>
    <t>C92N1000647</t>
  </si>
  <si>
    <t>C79N1002414</t>
  </si>
  <si>
    <t>C52N2001313</t>
  </si>
  <si>
    <t>C91N1001140</t>
  </si>
  <si>
    <t>C4644019092</t>
  </si>
  <si>
    <t>C68N1000296</t>
  </si>
  <si>
    <t>C62N1000195</t>
  </si>
  <si>
    <t>C9154018833</t>
  </si>
  <si>
    <t>C8047008793</t>
  </si>
  <si>
    <t>C79N1007561</t>
  </si>
  <si>
    <t>C75N1000631</t>
  </si>
  <si>
    <t>C51N1000274</t>
  </si>
  <si>
    <t>C79N1005834</t>
  </si>
  <si>
    <t>C87N1000570</t>
  </si>
  <si>
    <t>C7930018400</t>
  </si>
  <si>
    <t>C64N1001033</t>
  </si>
  <si>
    <t>C79N1006142</t>
  </si>
  <si>
    <t>C84N1000015</t>
  </si>
  <si>
    <t>C84N1000613</t>
  </si>
  <si>
    <t>C44N1000960</t>
  </si>
  <si>
    <t>C5115007303</t>
  </si>
  <si>
    <t>C49N1000464</t>
  </si>
  <si>
    <t>C8769009152</t>
  </si>
  <si>
    <t>C70N1001069</t>
  </si>
  <si>
    <t>C95N1000320</t>
  </si>
  <si>
    <t>C44N1000372</t>
  </si>
  <si>
    <t>C89N1000130</t>
  </si>
  <si>
    <t>C79N1007076</t>
  </si>
  <si>
    <t>C4800018455</t>
  </si>
  <si>
    <t>C9503018982</t>
  </si>
  <si>
    <t>C89N1000247</t>
  </si>
  <si>
    <t>C87N1000267</t>
  </si>
  <si>
    <t>C9274010380</t>
  </si>
  <si>
    <t>C4687000877</t>
  </si>
  <si>
    <t>C60N1000093</t>
  </si>
  <si>
    <t>C5184015185</t>
  </si>
  <si>
    <t>C80N1000359</t>
  </si>
  <si>
    <t>C7984008561</t>
  </si>
  <si>
    <t>C4888017149</t>
  </si>
  <si>
    <t>C6860000919</t>
  </si>
  <si>
    <t>C9400007571</t>
  </si>
  <si>
    <t>C44N1000465</t>
  </si>
  <si>
    <t>C56N1000524</t>
  </si>
  <si>
    <t>C52N1000072</t>
  </si>
  <si>
    <t>C67N1000081</t>
  </si>
  <si>
    <t>C54N1000179</t>
  </si>
  <si>
    <t>C74N1000092</t>
  </si>
  <si>
    <t>C6434004443</t>
  </si>
  <si>
    <t>C70N1000752</t>
  </si>
  <si>
    <t>C49N1000691</t>
  </si>
  <si>
    <t>C9493018555</t>
  </si>
  <si>
    <t>C60N1000233</t>
  </si>
  <si>
    <t>C46N1000911</t>
  </si>
  <si>
    <t>C75N1000244</t>
  </si>
  <si>
    <t>C79N2007850</t>
  </si>
  <si>
    <t>C74N1000818</t>
  </si>
  <si>
    <t>C72N1000522</t>
  </si>
  <si>
    <t>C96N1000791</t>
  </si>
  <si>
    <t>C6480009691</t>
  </si>
  <si>
    <t>C64N1000667</t>
  </si>
  <si>
    <t>C7994005595</t>
  </si>
  <si>
    <t>C91N1000262</t>
  </si>
  <si>
    <t>C94N1000573</t>
  </si>
  <si>
    <t>C7477005998</t>
  </si>
  <si>
    <t>C8727019247</t>
  </si>
  <si>
    <t>C45N1000749</t>
  </si>
  <si>
    <t>C75N1000157</t>
  </si>
  <si>
    <t>C46N1000660</t>
  </si>
  <si>
    <t>C74N1000326</t>
  </si>
  <si>
    <t>C5288001498</t>
  </si>
  <si>
    <t>C79N1007336</t>
  </si>
  <si>
    <t>C48N1000315</t>
  </si>
  <si>
    <t>C4598003450</t>
  </si>
  <si>
    <t>C67N1000010</t>
  </si>
  <si>
    <t>C54N1000141</t>
  </si>
  <si>
    <t>C91N1000775</t>
  </si>
  <si>
    <t>C49N1000850</t>
  </si>
  <si>
    <t>C4977019332</t>
  </si>
  <si>
    <t>C84N1000162</t>
  </si>
  <si>
    <t>C4598018025</t>
  </si>
  <si>
    <t>C80N1000146</t>
  </si>
  <si>
    <t>C79N1007480</t>
  </si>
  <si>
    <t>C49N1000226</t>
  </si>
  <si>
    <t>C84N1000300</t>
  </si>
  <si>
    <t>C9121017512</t>
  </si>
  <si>
    <t>C62N1000100</t>
  </si>
  <si>
    <t>C51N1000708</t>
  </si>
  <si>
    <t>C5141006421</t>
  </si>
  <si>
    <t>C86N1000674</t>
  </si>
  <si>
    <t>C70N1001107</t>
  </si>
  <si>
    <t>C6680007903</t>
  </si>
  <si>
    <t>C7950009979</t>
  </si>
  <si>
    <t>C83N1000047</t>
  </si>
  <si>
    <t>C5143015347</t>
  </si>
  <si>
    <t>C94N1000102</t>
  </si>
  <si>
    <t>C5185015023</t>
  </si>
  <si>
    <t>C44N1000264</t>
  </si>
  <si>
    <t>C46N1000539</t>
  </si>
  <si>
    <t>C9117006198</t>
  </si>
  <si>
    <t>C91N1000084</t>
  </si>
  <si>
    <t>C48N1001511</t>
  </si>
  <si>
    <t>C96N1000057</t>
  </si>
  <si>
    <t>C75N1001188</t>
  </si>
  <si>
    <t>C9168012622</t>
  </si>
  <si>
    <t>C62N1000472</t>
  </si>
  <si>
    <t>C72N1000831</t>
  </si>
  <si>
    <t>C9158001044</t>
  </si>
  <si>
    <t>C79N1004092</t>
  </si>
  <si>
    <t>C68N1000458</t>
  </si>
  <si>
    <t>C79N1005807</t>
  </si>
  <si>
    <t>C45N1000506</t>
  </si>
  <si>
    <t>C70N1001311</t>
  </si>
  <si>
    <t>C54N1000359</t>
  </si>
  <si>
    <t>C62N1000071</t>
  </si>
  <si>
    <t>C6693008234</t>
  </si>
  <si>
    <t>C87N1000481</t>
  </si>
  <si>
    <t>C79N1004393</t>
  </si>
  <si>
    <t>C48N1001474</t>
  </si>
  <si>
    <t>C6494019392</t>
  </si>
  <si>
    <t>C94N1000127</t>
  </si>
  <si>
    <t>C44N1000483</t>
  </si>
  <si>
    <t>C48N1001438</t>
  </si>
  <si>
    <t>C48N1000375</t>
  </si>
  <si>
    <t>C5632005384</t>
  </si>
  <si>
    <t>C7254001897</t>
  </si>
  <si>
    <t>C49N1000562</t>
  </si>
  <si>
    <t>C79N1004816</t>
  </si>
  <si>
    <t>C79N1000570</t>
  </si>
  <si>
    <t>C6669012227</t>
  </si>
  <si>
    <t>C68N1000440</t>
  </si>
  <si>
    <t>C4417002469</t>
  </si>
  <si>
    <t>C44N1000308</t>
  </si>
  <si>
    <t>C51N1000852</t>
  </si>
  <si>
    <t>C64N1000836</t>
  </si>
  <si>
    <t>C5494019560</t>
  </si>
  <si>
    <t>C48N1000327</t>
  </si>
  <si>
    <t>C66N1000574</t>
  </si>
  <si>
    <t>C64N1000284</t>
  </si>
  <si>
    <t>C6413007027</t>
  </si>
  <si>
    <t>C75N1000117</t>
  </si>
  <si>
    <t>C4879003129</t>
  </si>
  <si>
    <t>C86N1000566</t>
  </si>
  <si>
    <t>C54N1000867</t>
  </si>
  <si>
    <t>C5427001881</t>
  </si>
  <si>
    <t>C92N1000240</t>
  </si>
  <si>
    <t>C6624006562</t>
  </si>
  <si>
    <t>C67N1000435</t>
  </si>
  <si>
    <t>C83N1000462</t>
  </si>
  <si>
    <t>C79N1006360</t>
  </si>
  <si>
    <t>C75N1000154</t>
  </si>
  <si>
    <t>C79N1005183</t>
  </si>
  <si>
    <t>C64N1000503</t>
  </si>
  <si>
    <t>C91N1000658</t>
  </si>
  <si>
    <t>C87N1001228</t>
  </si>
  <si>
    <t>C56N1000111</t>
  </si>
  <si>
    <t>C72N1000211</t>
  </si>
  <si>
    <t>C7536019244</t>
  </si>
  <si>
    <t>C6023012076</t>
  </si>
  <si>
    <t>C74N1000863</t>
  </si>
  <si>
    <t>C56N1000162</t>
  </si>
  <si>
    <t>C66N1000997</t>
  </si>
  <si>
    <t>C64N1000255</t>
  </si>
  <si>
    <t>C8655019338</t>
  </si>
  <si>
    <t>C8759004449</t>
  </si>
  <si>
    <t>C92N1000114</t>
  </si>
  <si>
    <t>C70N1001507</t>
  </si>
  <si>
    <t>C79N1001032</t>
  </si>
  <si>
    <t>C5275004316</t>
  </si>
  <si>
    <t>C44N1000513</t>
  </si>
  <si>
    <t>C89N1000304</t>
  </si>
  <si>
    <t>C6859016421</t>
  </si>
  <si>
    <t>C48N1000007</t>
  </si>
  <si>
    <t>C5249010052</t>
  </si>
  <si>
    <t>C91N1000724</t>
  </si>
  <si>
    <t>C60N1000285</t>
  </si>
  <si>
    <t>C79N1001702</t>
  </si>
  <si>
    <t>C9699005283</t>
  </si>
  <si>
    <t>C4908018997</t>
  </si>
  <si>
    <t>C7907008776</t>
  </si>
  <si>
    <t>C52N1000695</t>
  </si>
  <si>
    <t>C66N2001209</t>
  </si>
  <si>
    <t>C7282009039</t>
  </si>
  <si>
    <t>C46N1000847</t>
  </si>
  <si>
    <t>C8467002149</t>
  </si>
  <si>
    <t>C67N1000368</t>
  </si>
  <si>
    <t>C79N1007537</t>
  </si>
  <si>
    <t>C87N1000151</t>
  </si>
  <si>
    <t>C45N1000580</t>
  </si>
  <si>
    <t>C7426019285</t>
  </si>
  <si>
    <t>C5226001064</t>
  </si>
  <si>
    <t>C51N1001180</t>
  </si>
  <si>
    <t>C86N1000678</t>
  </si>
  <si>
    <t>C9179002651</t>
  </si>
  <si>
    <t>C79N1005593</t>
  </si>
  <si>
    <t>C89N1000589</t>
  </si>
  <si>
    <t>C54N1000035</t>
  </si>
  <si>
    <t>C6696010609</t>
  </si>
  <si>
    <t>C89N1000329</t>
  </si>
  <si>
    <t>C89N1000506</t>
  </si>
  <si>
    <t>C52N1000776</t>
  </si>
  <si>
    <t>C87N1000126</t>
  </si>
  <si>
    <t>C54N1000032</t>
  </si>
  <si>
    <t>C6447009667</t>
  </si>
  <si>
    <t>C84N1000618</t>
  </si>
  <si>
    <t>C7900004784</t>
  </si>
  <si>
    <t>C70N1001482</t>
  </si>
  <si>
    <t>C45N1000064</t>
  </si>
  <si>
    <t>C95N1000169</t>
  </si>
  <si>
    <t>C60N1000096</t>
  </si>
  <si>
    <t>C6697011750</t>
  </si>
  <si>
    <t>C5253007104</t>
  </si>
  <si>
    <t>C92N1001119</t>
  </si>
  <si>
    <t>C75N1001160</t>
  </si>
  <si>
    <t>C7500000123</t>
  </si>
  <si>
    <t>C7916015092</t>
  </si>
  <si>
    <t>C5417006093</t>
  </si>
  <si>
    <t>C5107016502</t>
  </si>
  <si>
    <t>C7489016904</t>
  </si>
  <si>
    <t>C64N1000086</t>
  </si>
  <si>
    <t>C8796019411</t>
  </si>
  <si>
    <t>C92N1000990</t>
  </si>
  <si>
    <t>C75N1000957</t>
  </si>
  <si>
    <t>C51N1000533</t>
  </si>
  <si>
    <t>C52N1001211</t>
  </si>
  <si>
    <t>C5410005131</t>
  </si>
  <si>
    <t>C54N1000539</t>
  </si>
  <si>
    <t>C68N1000723</t>
  </si>
  <si>
    <t>C79N1004446</t>
  </si>
  <si>
    <t>C54N1000772</t>
  </si>
  <si>
    <t>C56N1000505</t>
  </si>
  <si>
    <t>C51N1000047</t>
  </si>
  <si>
    <t>C79N1003855</t>
  </si>
  <si>
    <t>C7905014853</t>
  </si>
  <si>
    <t>C75N1001310</t>
  </si>
  <si>
    <t>C70N1001003</t>
  </si>
  <si>
    <t>C67N1000393</t>
  </si>
  <si>
    <t>C8738012306</t>
  </si>
  <si>
    <t>C8093016255</t>
  </si>
  <si>
    <t>C58N1000477</t>
  </si>
  <si>
    <t>C79N1000766</t>
  </si>
  <si>
    <t>C7912018313</t>
  </si>
  <si>
    <t>C7990000338</t>
  </si>
  <si>
    <t>C7913007496</t>
  </si>
  <si>
    <t>C6855004832</t>
  </si>
  <si>
    <t>C87N1000397</t>
  </si>
  <si>
    <t>C79N1006445</t>
  </si>
  <si>
    <t>C79N1006349</t>
  </si>
  <si>
    <t>C7519015914</t>
  </si>
  <si>
    <t>C7451002268</t>
  </si>
  <si>
    <t>C83N1000359</t>
  </si>
  <si>
    <t>C79N1004006</t>
  </si>
  <si>
    <t>C83N1000677</t>
  </si>
  <si>
    <t>C7579002531</t>
  </si>
  <si>
    <t>C8073017256</t>
  </si>
  <si>
    <t>C44N1000979</t>
  </si>
  <si>
    <t>C56N2001039</t>
  </si>
  <si>
    <t>C51N1000559</t>
  </si>
  <si>
    <t>C87N1000208</t>
  </si>
  <si>
    <t>C8041014214</t>
  </si>
  <si>
    <t>C72N1001116</t>
  </si>
  <si>
    <t>C9254011746</t>
  </si>
  <si>
    <t>C7967018330</t>
  </si>
  <si>
    <t>C4585003187</t>
  </si>
  <si>
    <t>C79N1005158</t>
  </si>
  <si>
    <t>C79N1001235</t>
  </si>
  <si>
    <t>C56N1000703</t>
  </si>
  <si>
    <t>C48N1001146</t>
  </si>
  <si>
    <t>C46N1000416</t>
  </si>
  <si>
    <t>C64N1000637</t>
  </si>
  <si>
    <t>C64N1000894</t>
  </si>
  <si>
    <t>C89N1000761</t>
  </si>
  <si>
    <t>C45N1000135</t>
  </si>
  <si>
    <t>C6696017285</t>
  </si>
  <si>
    <t>C79N1004428</t>
  </si>
  <si>
    <t>C46N1000651</t>
  </si>
  <si>
    <t>C79N1001396</t>
  </si>
  <si>
    <t>C80N1000126</t>
  </si>
  <si>
    <t>C9481019009</t>
  </si>
  <si>
    <t>C5676004957</t>
  </si>
  <si>
    <t>C64N1000606</t>
  </si>
  <si>
    <t>C82N1000524</t>
  </si>
  <si>
    <t>C60N1000286</t>
  </si>
  <si>
    <t>C83N1000802</t>
  </si>
  <si>
    <t>C7946016528</t>
  </si>
  <si>
    <t>C51N1000534</t>
  </si>
  <si>
    <t>C44N1000840</t>
  </si>
  <si>
    <t>C79N1007696</t>
  </si>
  <si>
    <t>C8921010595</t>
  </si>
  <si>
    <t>C64N1000797</t>
  </si>
  <si>
    <t>C5698010552</t>
  </si>
  <si>
    <t>C48N1001762</t>
  </si>
  <si>
    <t>C8447007938</t>
  </si>
  <si>
    <t>C8253009919</t>
  </si>
  <si>
    <t>C79N1003446</t>
  </si>
  <si>
    <t>C58N1000507</t>
  </si>
  <si>
    <t>C9174017309</t>
  </si>
  <si>
    <t>C75N1001840</t>
  </si>
  <si>
    <t>C4605003750</t>
  </si>
  <si>
    <t>C52N1000010</t>
  </si>
  <si>
    <t>C64N1000282</t>
  </si>
  <si>
    <t>C5278000974</t>
  </si>
  <si>
    <t>C49N1001142</t>
  </si>
  <si>
    <t>C5252010590</t>
  </si>
  <si>
    <t>C6802018377</t>
  </si>
  <si>
    <t>C68N1000555</t>
  </si>
  <si>
    <t>C79N1005189</t>
  </si>
  <si>
    <t>C87N1000501</t>
  </si>
  <si>
    <t>C6795014634</t>
  </si>
  <si>
    <t>C46N1000337</t>
  </si>
  <si>
    <t>C79N1001340</t>
  </si>
  <si>
    <t>C44N1000598</t>
  </si>
  <si>
    <t>C45N1000060</t>
  </si>
  <si>
    <t>C8289006908</t>
  </si>
  <si>
    <t>C6027019329</t>
  </si>
  <si>
    <t>C52N1001177</t>
  </si>
  <si>
    <t>C89N1000379</t>
  </si>
  <si>
    <t>C54N1000671</t>
  </si>
  <si>
    <t>C96N1000438</t>
  </si>
  <si>
    <t>C84N1000164</t>
  </si>
  <si>
    <t>C86N1000330</t>
  </si>
  <si>
    <t>C54N1000459</t>
  </si>
  <si>
    <t>C64N1000457</t>
  </si>
  <si>
    <t>C72N1000144</t>
  </si>
  <si>
    <t>C86N1000630</t>
  </si>
  <si>
    <t>C79N1005344</t>
  </si>
  <si>
    <t>C45N1000495</t>
  </si>
  <si>
    <t>C6083000909</t>
  </si>
  <si>
    <t>C96N1000020</t>
  </si>
  <si>
    <t>C70N1001292</t>
  </si>
  <si>
    <t>C64N1000999</t>
  </si>
  <si>
    <t>C87N1001334</t>
  </si>
  <si>
    <t>C8719006609</t>
  </si>
  <si>
    <t>C46N1000961</t>
  </si>
  <si>
    <t>C91N1000762</t>
  </si>
  <si>
    <t>C6090006213</t>
  </si>
  <si>
    <t>C44N1000961</t>
  </si>
  <si>
    <t>C6406018133</t>
  </si>
  <si>
    <t>C9149014096</t>
  </si>
  <si>
    <t>C8029016812</t>
  </si>
  <si>
    <t>C49N1000408</t>
  </si>
  <si>
    <t>C75N1000371</t>
  </si>
  <si>
    <t>C95N1000052</t>
  </si>
  <si>
    <t>C79N1001992</t>
  </si>
  <si>
    <t>C48N1000694</t>
  </si>
  <si>
    <t>C46N1000138</t>
  </si>
  <si>
    <t>C75N1002845</t>
  </si>
  <si>
    <t>C4856016870</t>
  </si>
  <si>
    <t>C70N1000169</t>
  </si>
  <si>
    <t>C62N1000024</t>
  </si>
  <si>
    <t>C54N1000475</t>
  </si>
  <si>
    <t>C75N1001473</t>
  </si>
  <si>
    <t>C68N1000689</t>
  </si>
  <si>
    <t>C87N1001368</t>
  </si>
  <si>
    <t>C7597014881</t>
  </si>
  <si>
    <t>C64N1000501</t>
  </si>
  <si>
    <t>C8732019080</t>
  </si>
  <si>
    <t>C79N1001429</t>
  </si>
  <si>
    <t>C6845019459</t>
  </si>
  <si>
    <t>C75N1001412</t>
  </si>
  <si>
    <t>C45N1000130</t>
  </si>
  <si>
    <t>C46N1001061</t>
  </si>
  <si>
    <t>C7973000803</t>
  </si>
  <si>
    <t>C8670009808</t>
  </si>
  <si>
    <t>C58N1000376</t>
  </si>
  <si>
    <t>C83N1000987</t>
  </si>
  <si>
    <t>C79N1005910</t>
  </si>
  <si>
    <t>C87N1000657</t>
  </si>
  <si>
    <t>C79N1004836</t>
  </si>
  <si>
    <t>C45N1000802</t>
  </si>
  <si>
    <t>C6297014513</t>
  </si>
  <si>
    <t>C49N1000905</t>
  </si>
  <si>
    <t>C79N1005993</t>
  </si>
  <si>
    <t>C7931008466</t>
  </si>
  <si>
    <t>C49N1000459</t>
  </si>
  <si>
    <t>C44N1001007</t>
  </si>
  <si>
    <t>C6840008868</t>
  </si>
  <si>
    <t>C7995009312</t>
  </si>
  <si>
    <t>C48N1000902</t>
  </si>
  <si>
    <t>C45N1000169</t>
  </si>
  <si>
    <t>C68N1000905</t>
  </si>
  <si>
    <t>C74N1000421</t>
  </si>
  <si>
    <t>C56N1000682</t>
  </si>
  <si>
    <t>C92N1000820</t>
  </si>
  <si>
    <t>C66N1000822</t>
  </si>
  <si>
    <t>C83N1000830</t>
  </si>
  <si>
    <t>C6003010977</t>
  </si>
  <si>
    <t>C7947013129</t>
  </si>
  <si>
    <t>C64N1000608</t>
  </si>
  <si>
    <t>C4954001623</t>
  </si>
  <si>
    <t>C51N1000851</t>
  </si>
  <si>
    <t>C48N1000560</t>
  </si>
  <si>
    <t>C5842011475</t>
  </si>
  <si>
    <t>C46N1000820</t>
  </si>
  <si>
    <t>C64N1000131</t>
  </si>
  <si>
    <t>C49N1001210</t>
  </si>
  <si>
    <t>C87N1000313</t>
  </si>
  <si>
    <t>C8236013396</t>
  </si>
  <si>
    <t>C8701013711</t>
  </si>
  <si>
    <t>C7978016366</t>
  </si>
  <si>
    <t>C72N1000190</t>
  </si>
  <si>
    <t>C64N1001032</t>
  </si>
  <si>
    <t>C5458004154</t>
  </si>
  <si>
    <t>C52N1000170</t>
  </si>
  <si>
    <t>C87N1000748</t>
  </si>
  <si>
    <t>C6413015664</t>
  </si>
  <si>
    <t>C44N1000872</t>
  </si>
  <si>
    <t>C44N1001021</t>
  </si>
  <si>
    <t>C80N1001009</t>
  </si>
  <si>
    <t>C86N1000616</t>
  </si>
  <si>
    <t>C5296018642</t>
  </si>
  <si>
    <t>C7903016435</t>
  </si>
  <si>
    <t>C46N1000422</t>
  </si>
  <si>
    <t>C67N1000095</t>
  </si>
  <si>
    <t>C87N1000015</t>
  </si>
  <si>
    <t>C92N1000515</t>
  </si>
  <si>
    <t>C80N1000072</t>
  </si>
  <si>
    <t>C72N1000884</t>
  </si>
  <si>
    <t>C79N1005417</t>
  </si>
  <si>
    <t>C52N1000842</t>
  </si>
  <si>
    <t>C70N1001313</t>
  </si>
  <si>
    <t>C67N1000021</t>
  </si>
  <si>
    <t>C56N1000176</t>
  </si>
  <si>
    <t>C5696011336</t>
  </si>
  <si>
    <t>C5234002947</t>
  </si>
  <si>
    <t>C8341002193</t>
  </si>
  <si>
    <t>C87N1000536</t>
  </si>
  <si>
    <t>C4514002560</t>
  </si>
  <si>
    <t>C92N1001053</t>
  </si>
  <si>
    <t>C89N1000750</t>
  </si>
  <si>
    <t>C44N1000096</t>
  </si>
  <si>
    <t>C6059001131</t>
  </si>
  <si>
    <t>C48N1000699</t>
  </si>
  <si>
    <t>C49N1000097</t>
  </si>
  <si>
    <t>C83N1000948</t>
  </si>
  <si>
    <t>C79N1006664</t>
  </si>
  <si>
    <t>C92N1001081</t>
  </si>
  <si>
    <t>C91N1001032</t>
  </si>
  <si>
    <t>C84N1000168</t>
  </si>
  <si>
    <t>C89N1000206</t>
  </si>
  <si>
    <t>C7293018418</t>
  </si>
  <si>
    <t>C46N1000246</t>
  </si>
  <si>
    <t>C4982003475</t>
  </si>
  <si>
    <t>C7242015203</t>
  </si>
  <si>
    <t>C92N1000034</t>
  </si>
  <si>
    <t>C60N1000104</t>
  </si>
  <si>
    <t>C91N2001380</t>
  </si>
  <si>
    <t>C7921019493</t>
  </si>
  <si>
    <t>C5210002269</t>
  </si>
  <si>
    <t>C8299018926</t>
  </si>
  <si>
    <t>C6264003012</t>
  </si>
  <si>
    <t>C9240013566</t>
  </si>
  <si>
    <t>C4699000997</t>
  </si>
  <si>
    <t>C8057018043</t>
  </si>
  <si>
    <t>C4998017530</t>
  </si>
  <si>
    <t>C74N1000474</t>
  </si>
  <si>
    <t>C79N1004396</t>
  </si>
  <si>
    <t>C6423006130</t>
  </si>
  <si>
    <t>C72N1000306</t>
  </si>
  <si>
    <t>C4924019551</t>
  </si>
  <si>
    <t>C51N1000133</t>
  </si>
  <si>
    <t>C5290016467</t>
  </si>
  <si>
    <t>C7901011225</t>
  </si>
  <si>
    <t>C5628003355</t>
  </si>
  <si>
    <t>C54N1000072</t>
  </si>
  <si>
    <t>C9102015972</t>
  </si>
  <si>
    <t>C75N1001640</t>
  </si>
  <si>
    <t>C5652010853</t>
  </si>
  <si>
    <t>C91N1000246</t>
  </si>
  <si>
    <t>C8614002301</t>
  </si>
  <si>
    <t>C66N1000481</t>
  </si>
  <si>
    <t>C56N1000002</t>
  </si>
  <si>
    <t>C7428015809</t>
  </si>
  <si>
    <t>C45N1000540</t>
  </si>
  <si>
    <t>C62N1000297</t>
  </si>
  <si>
    <t>C67N1000145</t>
  </si>
  <si>
    <t>C51N1000561</t>
  </si>
  <si>
    <t>C45N1000300</t>
  </si>
  <si>
    <t>C7963001019</t>
  </si>
  <si>
    <t>C44N1000698</t>
  </si>
  <si>
    <t>C72N1001238</t>
  </si>
  <si>
    <t>C87N1001364</t>
  </si>
  <si>
    <t>C62N1000532</t>
  </si>
  <si>
    <t>C79N1004666</t>
  </si>
  <si>
    <t>C56N1000472</t>
  </si>
  <si>
    <t>C8249012145</t>
  </si>
  <si>
    <t>C51N1000938</t>
  </si>
  <si>
    <t>C80N1000826</t>
  </si>
  <si>
    <t>C51N1000959</t>
  </si>
  <si>
    <t>C4528010044</t>
  </si>
  <si>
    <t>C6626006246</t>
  </si>
  <si>
    <t>C83N1000792</t>
  </si>
  <si>
    <t>C87N1000691</t>
  </si>
  <si>
    <t>C56N1000942</t>
  </si>
  <si>
    <t>C7919013238</t>
  </si>
  <si>
    <t>C46N1000887</t>
  </si>
  <si>
    <t>C87N1000934</t>
  </si>
  <si>
    <t>C83N1000871</t>
  </si>
  <si>
    <t>C48N1001487</t>
  </si>
  <si>
    <t>C5257006893</t>
  </si>
  <si>
    <t>C92N1000530</t>
  </si>
  <si>
    <t>C79N1005142</t>
  </si>
  <si>
    <t>C56N1000316</t>
  </si>
  <si>
    <t>C8724010758</t>
  </si>
  <si>
    <t>C5234019262</t>
  </si>
  <si>
    <t>C7963016218</t>
  </si>
  <si>
    <t>C70N1001296</t>
  </si>
  <si>
    <t>C56N1000906</t>
  </si>
  <si>
    <t>C79N1000167</t>
  </si>
  <si>
    <t>C45N1000337</t>
  </si>
  <si>
    <t>C80N1000696</t>
  </si>
  <si>
    <t>C6753019377</t>
  </si>
  <si>
    <t>C4633005089</t>
  </si>
  <si>
    <t>C6897001322</t>
  </si>
  <si>
    <t>C83N1000870</t>
  </si>
  <si>
    <t>C48N1001505</t>
  </si>
  <si>
    <t>C75N1000062</t>
  </si>
  <si>
    <t>C79N1006631</t>
  </si>
  <si>
    <t>C6679010584</t>
  </si>
  <si>
    <t>C58N1000457</t>
  </si>
  <si>
    <t>C5254012568</t>
  </si>
  <si>
    <t>C56N1000933</t>
  </si>
  <si>
    <t>C45N1000211</t>
  </si>
  <si>
    <t>C79N1000360</t>
  </si>
  <si>
    <t>C75N1000303</t>
  </si>
  <si>
    <t>C48N1001281</t>
  </si>
  <si>
    <t>C7976018310</t>
  </si>
  <si>
    <t>C79N1004782</t>
  </si>
  <si>
    <t>C7060013511</t>
  </si>
  <si>
    <t>C48N1000240</t>
  </si>
  <si>
    <t>C45N1000570</t>
  </si>
  <si>
    <t>C72N1000274</t>
  </si>
  <si>
    <t>C68N1000042</t>
  </si>
  <si>
    <t>C52N1001129</t>
  </si>
  <si>
    <t>C51N1001172</t>
  </si>
  <si>
    <t>C52N1000900</t>
  </si>
  <si>
    <t>C5443016375</t>
  </si>
  <si>
    <t>C6756000706</t>
  </si>
  <si>
    <t>C6494014567</t>
  </si>
  <si>
    <t>C84N1000519</t>
  </si>
  <si>
    <t>C51N1001169</t>
  </si>
  <si>
    <t>C5263002246</t>
  </si>
  <si>
    <t>C9102016857</t>
  </si>
  <si>
    <t>C45N1000665</t>
  </si>
  <si>
    <t>C7023009658</t>
  </si>
  <si>
    <t>C51N1000849</t>
  </si>
  <si>
    <t>C89N1000548</t>
  </si>
  <si>
    <t>C5422004647</t>
  </si>
  <si>
    <t>C56N1001009</t>
  </si>
  <si>
    <t>C8792012775</t>
  </si>
  <si>
    <t>C75N1002068</t>
  </si>
  <si>
    <t>C5853018663</t>
  </si>
  <si>
    <t>C9259015559</t>
  </si>
  <si>
    <t>C70N1001098</t>
  </si>
  <si>
    <t>C5447014642</t>
  </si>
  <si>
    <t>C44N1000404</t>
  </si>
  <si>
    <t>C94N1000551</t>
  </si>
  <si>
    <t>C5273004351</t>
  </si>
  <si>
    <t>C75N1001048</t>
  </si>
  <si>
    <t>C9179008925</t>
  </si>
  <si>
    <t>C56N1000838</t>
  </si>
  <si>
    <t>C6418012525</t>
  </si>
  <si>
    <t>C48N1000617</t>
  </si>
  <si>
    <t>C75N1001040</t>
  </si>
  <si>
    <t>C79N1000495</t>
  </si>
  <si>
    <t>C89N1000651</t>
  </si>
  <si>
    <t>C66N1001020</t>
  </si>
  <si>
    <t>C92N1000133</t>
  </si>
  <si>
    <t>C67N1000413</t>
  </si>
  <si>
    <t>C66N1000212</t>
  </si>
  <si>
    <t>C4572007265</t>
  </si>
  <si>
    <t>C9270014753</t>
  </si>
  <si>
    <t>C44N1000066</t>
  </si>
  <si>
    <t>C96N1000796</t>
  </si>
  <si>
    <t>C67N1000424</t>
  </si>
  <si>
    <t>C62N1000051</t>
  </si>
  <si>
    <t>C79N1006134</t>
  </si>
  <si>
    <t>C79N1005749</t>
  </si>
  <si>
    <t>C7503018979</t>
  </si>
  <si>
    <t>C8714012010</t>
  </si>
  <si>
    <t>C48N1000255</t>
  </si>
  <si>
    <t>C7046012023</t>
  </si>
  <si>
    <t>C6094015909</t>
  </si>
  <si>
    <t>C54N1000011</t>
  </si>
  <si>
    <t>C44N1000550</t>
  </si>
  <si>
    <t>C60N1000287</t>
  </si>
  <si>
    <t>C64N1000089</t>
  </si>
  <si>
    <t>C96N1000314</t>
  </si>
  <si>
    <t>C79N1005058</t>
  </si>
  <si>
    <t>C9589011929</t>
  </si>
  <si>
    <t>C82N1000631</t>
  </si>
  <si>
    <t>C8622005805</t>
  </si>
  <si>
    <t>C79N1007034</t>
  </si>
  <si>
    <t>C45N1000182</t>
  </si>
  <si>
    <t>C6643010598</t>
  </si>
  <si>
    <t>C5141012576</t>
  </si>
  <si>
    <t>C51N1000247</t>
  </si>
  <si>
    <t>C94N1000326</t>
  </si>
  <si>
    <t>C79N1000677</t>
  </si>
  <si>
    <t>C91N1000264</t>
  </si>
  <si>
    <t>C7916019079</t>
  </si>
  <si>
    <t>C70N1001553</t>
  </si>
  <si>
    <t>C6892004921</t>
  </si>
  <si>
    <t>C4927005901</t>
  </si>
  <si>
    <t>C7550017115</t>
  </si>
  <si>
    <t>C79N1006635</t>
  </si>
  <si>
    <t>C8976007126</t>
  </si>
  <si>
    <t>C5447003464</t>
  </si>
  <si>
    <t>C6038008166</t>
  </si>
  <si>
    <t>C92N1000178</t>
  </si>
  <si>
    <t>C6425003537</t>
  </si>
  <si>
    <t>C79N1002685</t>
  </si>
  <si>
    <t>C91N1000452</t>
  </si>
  <si>
    <t>C51N1001047</t>
  </si>
  <si>
    <t>C48N1001394</t>
  </si>
  <si>
    <t>C7221012623</t>
  </si>
  <si>
    <t>C7914017252</t>
  </si>
  <si>
    <t>C5654011675</t>
  </si>
  <si>
    <t>C70N1000422</t>
  </si>
  <si>
    <t>C86N1000020</t>
  </si>
  <si>
    <t>C5473002130</t>
  </si>
  <si>
    <t>C79N1005086</t>
  </si>
  <si>
    <t>C4699014434</t>
  </si>
  <si>
    <t>C56N1000404</t>
  </si>
  <si>
    <t>C4827004440</t>
  </si>
  <si>
    <t>C4512003259</t>
  </si>
  <si>
    <t>C79N1000117</t>
  </si>
  <si>
    <t>C7001011430</t>
  </si>
  <si>
    <t>C5466013349</t>
  </si>
  <si>
    <t>C8700006313</t>
  </si>
  <si>
    <t>C83N1000139</t>
  </si>
  <si>
    <t>C95N1000127</t>
  </si>
  <si>
    <t>C75N1002431</t>
  </si>
  <si>
    <t>C48N1001020</t>
  </si>
  <si>
    <t>C6623011424</t>
  </si>
  <si>
    <t>C5211019550</t>
  </si>
  <si>
    <t>C54N1000851</t>
  </si>
  <si>
    <t>C7941012308</t>
  </si>
  <si>
    <t>C7557014156</t>
  </si>
  <si>
    <t>C9149003554</t>
  </si>
  <si>
    <t>C96N1000472</t>
  </si>
  <si>
    <t>C72N1000193</t>
  </si>
  <si>
    <t>C44N1000782</t>
  </si>
  <si>
    <t>C45N1000726</t>
  </si>
  <si>
    <t>C96N1000679</t>
  </si>
  <si>
    <t>C79N1005647</t>
  </si>
  <si>
    <t>C49N1000393</t>
  </si>
  <si>
    <t>C4512015024</t>
  </si>
  <si>
    <t>C70N1001609</t>
  </si>
  <si>
    <t>C7565000223</t>
  </si>
  <si>
    <t>C46N1000688</t>
  </si>
  <si>
    <t>C70N1001178</t>
  </si>
  <si>
    <t>C48N1000963</t>
  </si>
  <si>
    <t>C4669012821</t>
  </si>
  <si>
    <t>C6761003538</t>
  </si>
  <si>
    <t>C79N1000483</t>
  </si>
  <si>
    <t>C48N1000582</t>
  </si>
  <si>
    <t>C48N1000541</t>
  </si>
  <si>
    <t>C6656013212</t>
  </si>
  <si>
    <t>C96N1000421</t>
  </si>
  <si>
    <t>C68N1000879</t>
  </si>
  <si>
    <t>C64N1000218</t>
  </si>
  <si>
    <t>C7988001423</t>
  </si>
  <si>
    <t>C7994012599</t>
  </si>
  <si>
    <t>C68N1000811</t>
  </si>
  <si>
    <t>C66N1001116</t>
  </si>
  <si>
    <t>C7963018253</t>
  </si>
  <si>
    <t>C52N1000428</t>
  </si>
  <si>
    <t>C79N1002828</t>
  </si>
  <si>
    <t>C79N1006460</t>
  </si>
  <si>
    <t>C7947016769</t>
  </si>
  <si>
    <t>C54N1000484</t>
  </si>
  <si>
    <t>C9298002015</t>
  </si>
  <si>
    <t>C5250003105</t>
  </si>
  <si>
    <t>C49N1001193</t>
  </si>
  <si>
    <t>C48N1000184</t>
  </si>
  <si>
    <t>C52N1000120</t>
  </si>
  <si>
    <t>C79N1001377</t>
  </si>
  <si>
    <t>C60N1000240</t>
  </si>
  <si>
    <t>C7972016810</t>
  </si>
  <si>
    <t>C84N1000126</t>
  </si>
  <si>
    <t>C9165015599</t>
  </si>
  <si>
    <t>C49N1001191</t>
  </si>
  <si>
    <t>C86N1000106</t>
  </si>
  <si>
    <t>C7982002638</t>
  </si>
  <si>
    <t>C87N1000577</t>
  </si>
  <si>
    <t>C46N1001076</t>
  </si>
  <si>
    <t>C74N1000869</t>
  </si>
  <si>
    <t>C56N1000986</t>
  </si>
  <si>
    <t>C66N1000600</t>
  </si>
  <si>
    <t>C70N1000439</t>
  </si>
  <si>
    <t>C80N1000226</t>
  </si>
  <si>
    <t>C75N1001131</t>
  </si>
  <si>
    <t>C6431009867</t>
  </si>
  <si>
    <t>C6689013797</t>
  </si>
  <si>
    <t>C44N1001012</t>
  </si>
  <si>
    <t>C79N1005219</t>
  </si>
  <si>
    <t>C7422015588</t>
  </si>
  <si>
    <t>C79N1005111</t>
  </si>
  <si>
    <t>C6236004293</t>
  </si>
  <si>
    <t>C49N1001129</t>
  </si>
  <si>
    <t>C68N1000392</t>
  </si>
  <si>
    <t>C72N1000655</t>
  </si>
  <si>
    <t>C83N1000031</t>
  </si>
  <si>
    <t>C5442010479</t>
  </si>
  <si>
    <t>C79N1006077</t>
  </si>
  <si>
    <t>C7931016253</t>
  </si>
  <si>
    <t>C6410019517</t>
  </si>
  <si>
    <t>C5263016015</t>
  </si>
  <si>
    <t>C79N1003933</t>
  </si>
  <si>
    <t>C4580000485</t>
  </si>
  <si>
    <t>C7523019271</t>
  </si>
  <si>
    <t>C70N1001229</t>
  </si>
  <si>
    <t>C7946015016</t>
  </si>
  <si>
    <t>C79N1001547</t>
  </si>
  <si>
    <t>C9276018421</t>
  </si>
  <si>
    <t>C68N1000423</t>
  </si>
  <si>
    <t>C7066011176</t>
  </si>
  <si>
    <t>C95N1000053</t>
  </si>
  <si>
    <t>C75N1001008</t>
  </si>
  <si>
    <t>C51N1000097</t>
  </si>
  <si>
    <t>C82N1000302</t>
  </si>
  <si>
    <t>C4816003456</t>
  </si>
  <si>
    <t>C5463018083</t>
  </si>
  <si>
    <t>C9546018648</t>
  </si>
  <si>
    <t>C91N1000221</t>
  </si>
  <si>
    <t>C44N1000056</t>
  </si>
  <si>
    <t>C79N1001296</t>
  </si>
  <si>
    <t>C9664002920</t>
  </si>
  <si>
    <t>C94N1000015</t>
  </si>
  <si>
    <t>C5643004748</t>
  </si>
  <si>
    <t>C52N1001034</t>
  </si>
  <si>
    <t>C75N1001348</t>
  </si>
  <si>
    <t>C68N1001007</t>
  </si>
  <si>
    <t>C70N1001614</t>
  </si>
  <si>
    <t>C56N1000587</t>
  </si>
  <si>
    <t>C70N1000802</t>
  </si>
  <si>
    <t>C7945018443</t>
  </si>
  <si>
    <t>C8761019250</t>
  </si>
  <si>
    <t>C64N1000461</t>
  </si>
  <si>
    <t>C79N1004240</t>
  </si>
  <si>
    <t>C51N1001140</t>
  </si>
  <si>
    <t>C4819018846</t>
  </si>
  <si>
    <t>C5241006184</t>
  </si>
  <si>
    <t>C8969001725</t>
  </si>
  <si>
    <t>C51N1000210</t>
  </si>
  <si>
    <t>C79N1001609</t>
  </si>
  <si>
    <t>C4882005344</t>
  </si>
  <si>
    <t>C64N1000353</t>
  </si>
  <si>
    <t>C60N1000059</t>
  </si>
  <si>
    <t>C84N1000076</t>
  </si>
  <si>
    <t>C48N1000449</t>
  </si>
  <si>
    <t>C83N1000738</t>
  </si>
  <si>
    <t>C45N1000386</t>
  </si>
  <si>
    <t>C72N1000466</t>
  </si>
  <si>
    <t>C51N1001226</t>
  </si>
  <si>
    <t>C86N1000757</t>
  </si>
  <si>
    <t>C66N1000320</t>
  </si>
  <si>
    <t>C8299006455</t>
  </si>
  <si>
    <t>C54N1000502</t>
  </si>
  <si>
    <t>C70N1001477</t>
  </si>
  <si>
    <t>C79N1006199</t>
  </si>
  <si>
    <t>C44N1000033</t>
  </si>
  <si>
    <t>C4910017161</t>
  </si>
  <si>
    <t>C7592016984</t>
  </si>
  <si>
    <t>C80N1000253</t>
  </si>
  <si>
    <t>C58N1000271</t>
  </si>
  <si>
    <t>C75N1000199</t>
  </si>
  <si>
    <t>C72N1000392</t>
  </si>
  <si>
    <t>C95N1000111</t>
  </si>
  <si>
    <t>C66N1000629</t>
  </si>
  <si>
    <t>C45N1000647</t>
  </si>
  <si>
    <t>C49N1000395</t>
  </si>
  <si>
    <t>C6884010664</t>
  </si>
  <si>
    <t>C67N1000328</t>
  </si>
  <si>
    <t>C49N1000615</t>
  </si>
  <si>
    <t>C87N1000576</t>
  </si>
  <si>
    <t>C7915018121</t>
  </si>
  <si>
    <t>C83N1000676</t>
  </si>
  <si>
    <t>C96N1000514</t>
  </si>
  <si>
    <t>C79N1005224</t>
  </si>
  <si>
    <t>C54N1000661</t>
  </si>
  <si>
    <t>C56N1000154</t>
  </si>
  <si>
    <t>C52N1000233</t>
  </si>
  <si>
    <t>C75N1002914</t>
  </si>
  <si>
    <t>C79N1004612</t>
  </si>
  <si>
    <t>C79N1006724</t>
  </si>
  <si>
    <t>C8387002227</t>
  </si>
  <si>
    <t>C6851004222</t>
  </si>
  <si>
    <t>C5612005477</t>
  </si>
  <si>
    <t>C89N1000286</t>
  </si>
  <si>
    <t>C8925013452</t>
  </si>
  <si>
    <t>C52N1000830</t>
  </si>
  <si>
    <t>C95N1000109</t>
  </si>
  <si>
    <t>C44N1000568</t>
  </si>
  <si>
    <t>C62N1000027</t>
  </si>
  <si>
    <t>C7554005202</t>
  </si>
  <si>
    <t>C87N1001234</t>
  </si>
  <si>
    <t>C44N1000664</t>
  </si>
  <si>
    <t>C46N1000402</t>
  </si>
  <si>
    <t>C72N1000972</t>
  </si>
  <si>
    <t>C4444019241</t>
  </si>
  <si>
    <t>C44N1000740</t>
  </si>
  <si>
    <t>C92N1000870</t>
  </si>
  <si>
    <t>C56N1000055</t>
  </si>
  <si>
    <t>C6814003893</t>
  </si>
  <si>
    <t>C6072000964</t>
  </si>
  <si>
    <t>C56N1000246</t>
  </si>
  <si>
    <t>C75N1002512</t>
  </si>
  <si>
    <t>C6640014602</t>
  </si>
  <si>
    <t>C6427013588</t>
  </si>
  <si>
    <t>C66N2001212</t>
  </si>
  <si>
    <t>C6069014861</t>
  </si>
  <si>
    <t>C4934011689</t>
  </si>
  <si>
    <t>C70N1000438</t>
  </si>
  <si>
    <t>C58N1000363</t>
  </si>
  <si>
    <t>C75N1002675</t>
  </si>
  <si>
    <t>C48N1000917</t>
  </si>
  <si>
    <t>C79N1000602</t>
  </si>
  <si>
    <t>C6299015394</t>
  </si>
  <si>
    <t>C48N1000420</t>
  </si>
  <si>
    <t>C9233001552</t>
  </si>
  <si>
    <t>C51N1000228</t>
  </si>
  <si>
    <t>C86N2000832</t>
  </si>
  <si>
    <t>C8462019138</t>
  </si>
  <si>
    <t>C7404005097</t>
  </si>
  <si>
    <t>C79N1005258</t>
  </si>
  <si>
    <t>C48N1001604</t>
  </si>
  <si>
    <t>C8258011361</t>
  </si>
  <si>
    <t>C79N1006370</t>
  </si>
  <si>
    <t>C6471014427</t>
  </si>
  <si>
    <t>C9198015308</t>
  </si>
  <si>
    <t>C68N1000288</t>
  </si>
  <si>
    <t>C94N1000571</t>
  </si>
  <si>
    <t>C46N1000378</t>
  </si>
  <si>
    <t>C79N1004189</t>
  </si>
  <si>
    <t>C4841019222</t>
  </si>
  <si>
    <t>C64N1000127</t>
  </si>
  <si>
    <t>C8208008538</t>
  </si>
  <si>
    <t>C89N1001444</t>
  </si>
  <si>
    <t>C80N1000924</t>
  </si>
  <si>
    <t>C87N1001362</t>
  </si>
  <si>
    <t>C87N1000608</t>
  </si>
  <si>
    <t>C91N1000595</t>
  </si>
  <si>
    <t>C64N1000054</t>
  </si>
  <si>
    <t>C4818000442</t>
  </si>
  <si>
    <t>C79N1001333</t>
  </si>
  <si>
    <t>C8286006994</t>
  </si>
  <si>
    <t>C48N1001346</t>
  </si>
  <si>
    <t>C70N1001081</t>
  </si>
  <si>
    <t>C60N1000501</t>
  </si>
  <si>
    <t>C7991005994</t>
  </si>
  <si>
    <t>C7913009234</t>
  </si>
  <si>
    <t>C79N1001516</t>
  </si>
  <si>
    <t>C79N1001401</t>
  </si>
  <si>
    <t>C7009016683</t>
  </si>
  <si>
    <t>C79N1005904</t>
  </si>
  <si>
    <t>C64N1000651</t>
  </si>
  <si>
    <t>C52N1000375</t>
  </si>
  <si>
    <t>C52N1000765</t>
  </si>
  <si>
    <t>C9458015473</t>
  </si>
  <si>
    <t>C94N2000606</t>
  </si>
  <si>
    <t>C84N1000325</t>
  </si>
  <si>
    <t>C91N1000449</t>
  </si>
  <si>
    <t>C66N1000775</t>
  </si>
  <si>
    <t>C6885013255</t>
  </si>
  <si>
    <t>C70N1000500</t>
  </si>
  <si>
    <t>C6499018734</t>
  </si>
  <si>
    <t>C46N1000839</t>
  </si>
  <si>
    <t>C6248011009</t>
  </si>
  <si>
    <t>C56N1000745</t>
  </si>
  <si>
    <t>C79N1007303</t>
  </si>
  <si>
    <t>C6692007427</t>
  </si>
  <si>
    <t>C79N1001417</t>
  </si>
  <si>
    <t>C92N1000418</t>
  </si>
  <si>
    <t>C7510000070</t>
  </si>
  <si>
    <t>C9233015671</t>
  </si>
  <si>
    <t>C82N1000190</t>
  </si>
  <si>
    <t>C87N1000179</t>
  </si>
  <si>
    <t>C92N1000997</t>
  </si>
  <si>
    <t>C92N1000492</t>
  </si>
  <si>
    <t>C6620005330</t>
  </si>
  <si>
    <t>C75N1002272</t>
  </si>
  <si>
    <t>C66N1000573</t>
  </si>
  <si>
    <t>C79N1006388</t>
  </si>
  <si>
    <t>C6604010568</t>
  </si>
  <si>
    <t>C70N1001580</t>
  </si>
  <si>
    <t>C79N1002490</t>
  </si>
  <si>
    <t>C79N1005990</t>
  </si>
  <si>
    <t>C74N1000842</t>
  </si>
  <si>
    <t>C6601011768</t>
  </si>
  <si>
    <t>C9641002395</t>
  </si>
  <si>
    <t>C7242014709</t>
  </si>
  <si>
    <t>C58N1000522</t>
  </si>
  <si>
    <t>C51N1000444</t>
  </si>
  <si>
    <t>C9229000829</t>
  </si>
  <si>
    <t>C8005006785</t>
  </si>
  <si>
    <t>C51N1000573</t>
  </si>
  <si>
    <t>C79N1001110</t>
  </si>
  <si>
    <t>C5442002332</t>
  </si>
  <si>
    <t>C68N1000741</t>
  </si>
  <si>
    <t>C91N1000582</t>
  </si>
  <si>
    <t>C4860006285</t>
  </si>
  <si>
    <t>C64N2001126</t>
  </si>
  <si>
    <t>C83N1000002</t>
  </si>
  <si>
    <t>C45N1000566</t>
  </si>
  <si>
    <t>C80N1000941</t>
  </si>
  <si>
    <t>C6749000625</t>
  </si>
  <si>
    <t>C64N1000045</t>
  </si>
  <si>
    <t>C7497015810</t>
  </si>
  <si>
    <t>C48N1001473</t>
  </si>
  <si>
    <t>C72N1000682</t>
  </si>
  <si>
    <t>C91N1000998</t>
  </si>
  <si>
    <t>C46N1000414</t>
  </si>
  <si>
    <t>C8734018622</t>
  </si>
  <si>
    <t>C5463014967</t>
  </si>
  <si>
    <t>C6650006701</t>
  </si>
  <si>
    <t>C44N1000820</t>
  </si>
  <si>
    <t>C8766007595</t>
  </si>
  <si>
    <t>C79N1004953</t>
  </si>
  <si>
    <t>C7543015289</t>
  </si>
  <si>
    <t>C8268009604</t>
  </si>
  <si>
    <t>C74N1000136</t>
  </si>
  <si>
    <t>C86N1000343</t>
  </si>
  <si>
    <t>C8976018928</t>
  </si>
  <si>
    <t>C8799010227</t>
  </si>
  <si>
    <t>C7958018212</t>
  </si>
  <si>
    <t>C48N1001393</t>
  </si>
  <si>
    <t>C8092007403</t>
  </si>
  <si>
    <t>C6841018189</t>
  </si>
  <si>
    <t>C6817004020</t>
  </si>
  <si>
    <t>C7950018695</t>
  </si>
  <si>
    <t>C64N1000211</t>
  </si>
  <si>
    <t>C68N1000557</t>
  </si>
  <si>
    <t>C52N1000787</t>
  </si>
  <si>
    <t>C45N1000192</t>
  </si>
  <si>
    <t>C54N1000595</t>
  </si>
  <si>
    <t>C9147003239</t>
  </si>
  <si>
    <t>C5272001474</t>
  </si>
  <si>
    <t>C56N1000332</t>
  </si>
  <si>
    <t>C5682008117</t>
  </si>
  <si>
    <t>C79N1001627</t>
  </si>
  <si>
    <t>C9131002946</t>
  </si>
  <si>
    <t>C48N1000505</t>
  </si>
  <si>
    <t>C5224007232</t>
  </si>
  <si>
    <t>C92N1000561</t>
  </si>
  <si>
    <t>C9475019303</t>
  </si>
  <si>
    <t>C5104014030</t>
  </si>
  <si>
    <t>C75N1000031</t>
  </si>
  <si>
    <t>C44N1000735</t>
  </si>
  <si>
    <t>C5445015116</t>
  </si>
  <si>
    <t>C79N1007029</t>
  </si>
  <si>
    <t>C44N1000640</t>
  </si>
  <si>
    <t>C82N1000011</t>
  </si>
  <si>
    <t>C86N1000626</t>
  </si>
  <si>
    <t>C45N1000333</t>
  </si>
  <si>
    <t>C62N1000102</t>
  </si>
  <si>
    <t>C72N1000440</t>
  </si>
  <si>
    <t>C48N1000127</t>
  </si>
  <si>
    <t>C7417018947</t>
  </si>
  <si>
    <t>C92N1001130</t>
  </si>
  <si>
    <t>C92N1000566</t>
  </si>
  <si>
    <t>C58N1000135</t>
  </si>
  <si>
    <t>C7568000106</t>
  </si>
  <si>
    <t>C84N1000317</t>
  </si>
  <si>
    <t>C91N1001288</t>
  </si>
  <si>
    <t>C48N1001383</t>
  </si>
  <si>
    <t>C89N1000050</t>
  </si>
  <si>
    <t>C4660010582</t>
  </si>
  <si>
    <t>C46N1000943</t>
  </si>
  <si>
    <t>C4600007349</t>
  </si>
  <si>
    <t>C72N2001294</t>
  </si>
  <si>
    <t>C86N1000617</t>
  </si>
  <si>
    <t>C75N1001950</t>
  </si>
  <si>
    <t>C70N1001138</t>
  </si>
  <si>
    <t>C87N1000260</t>
  </si>
  <si>
    <t>C48N1001194</t>
  </si>
  <si>
    <t>C56N1000473</t>
  </si>
  <si>
    <t>C75N1001159</t>
  </si>
  <si>
    <t>C79N1004880</t>
  </si>
  <si>
    <t>C87N1000234</t>
  </si>
  <si>
    <t>C79N1007576</t>
  </si>
  <si>
    <t>C94N1000205</t>
  </si>
  <si>
    <t>C5454003782</t>
  </si>
  <si>
    <t>C6070015388</t>
  </si>
  <si>
    <t>C96N1000843</t>
  </si>
  <si>
    <t>C51N1000215</t>
  </si>
  <si>
    <t>C6011015608</t>
  </si>
  <si>
    <t>C7917018363</t>
  </si>
  <si>
    <t>C7474018349</t>
  </si>
  <si>
    <t>C45N1000766</t>
  </si>
  <si>
    <t>C92N1000118</t>
  </si>
  <si>
    <t>C4484016584</t>
  </si>
  <si>
    <t>C66N1000478</t>
  </si>
  <si>
    <t>C5842011254</t>
  </si>
  <si>
    <t>C8301009584</t>
  </si>
  <si>
    <t>C51N1000453</t>
  </si>
  <si>
    <t>C79N1007053</t>
  </si>
  <si>
    <t>C87N1001120</t>
  </si>
  <si>
    <t>C8032008915</t>
  </si>
  <si>
    <t>C8734019108</t>
  </si>
  <si>
    <t>C74N1000507</t>
  </si>
  <si>
    <t>C83N1000651</t>
  </si>
  <si>
    <t>C79N1007630</t>
  </si>
  <si>
    <t>C44N1000186</t>
  </si>
  <si>
    <t>C70N1000923</t>
  </si>
  <si>
    <t>C79N1004437</t>
  </si>
  <si>
    <t>C84N1000215</t>
  </si>
  <si>
    <t>C44N1000897</t>
  </si>
  <si>
    <t>C4821019467</t>
  </si>
  <si>
    <t>C83N1000432</t>
  </si>
  <si>
    <t>C60N1000150</t>
  </si>
  <si>
    <t>C44N1000225</t>
  </si>
  <si>
    <t>C60N1000460</t>
  </si>
  <si>
    <t>C9161006566</t>
  </si>
  <si>
    <t>C7434014231</t>
  </si>
  <si>
    <t>C86N1000683</t>
  </si>
  <si>
    <t>C80N1000690</t>
  </si>
  <si>
    <t>C6455014800</t>
  </si>
  <si>
    <t>C54N1000212</t>
  </si>
  <si>
    <t>C9232017609</t>
  </si>
  <si>
    <t>C79N1007515</t>
  </si>
  <si>
    <t>C79N1004813</t>
  </si>
  <si>
    <t>C5402012175</t>
  </si>
  <si>
    <t>C9613016827</t>
  </si>
  <si>
    <t>C64N1000815</t>
  </si>
  <si>
    <t>C54N1000758</t>
  </si>
  <si>
    <t>C48N1001447</t>
  </si>
  <si>
    <t>C8270000678</t>
  </si>
  <si>
    <t>C7925008899</t>
  </si>
  <si>
    <t>C75N1001872</t>
  </si>
  <si>
    <t>C79N1007189</t>
  </si>
  <si>
    <t>C7400018853</t>
  </si>
  <si>
    <t>C52N1000675</t>
  </si>
  <si>
    <t>C48N1001772</t>
  </si>
  <si>
    <t>C79N1000527</t>
  </si>
  <si>
    <t>C6644018866</t>
  </si>
  <si>
    <t>C49N1001049</t>
  </si>
  <si>
    <t>C79N1001141</t>
  </si>
  <si>
    <t>C70N1000011</t>
  </si>
  <si>
    <t>C56N1000554</t>
  </si>
  <si>
    <t>C79N1002860</t>
  </si>
  <si>
    <t>C9505013858</t>
  </si>
  <si>
    <t>C79N1004540</t>
  </si>
  <si>
    <t>C8956011126</t>
  </si>
  <si>
    <t>C58N1000311</t>
  </si>
  <si>
    <t>C48N1001271</t>
  </si>
  <si>
    <t>C91N2001395</t>
  </si>
  <si>
    <t>C82N1000041</t>
  </si>
  <si>
    <t>C8049019024</t>
  </si>
  <si>
    <t>C79N1001927</t>
  </si>
  <si>
    <t>C72N1000737</t>
  </si>
  <si>
    <t>C75N1001861</t>
  </si>
  <si>
    <t>C44N1000451</t>
  </si>
  <si>
    <t>C52N1000785</t>
  </si>
  <si>
    <t>C8071010084</t>
  </si>
  <si>
    <t>C79N1001281</t>
  </si>
  <si>
    <t>C56N1000338</t>
  </si>
  <si>
    <t>C46N1001064</t>
  </si>
  <si>
    <t>C82N1000001</t>
  </si>
  <si>
    <t>C79N1006642</t>
  </si>
  <si>
    <t>C68N1000973</t>
  </si>
  <si>
    <t>C8747017173</t>
  </si>
  <si>
    <t>C6060019386</t>
  </si>
  <si>
    <t>C9200017082</t>
  </si>
  <si>
    <t>C54N1000830</t>
  </si>
  <si>
    <t>C9128001923</t>
  </si>
  <si>
    <t>C66N1000645</t>
  </si>
  <si>
    <t>C6082018696</t>
  </si>
  <si>
    <t>C83N1000986</t>
  </si>
  <si>
    <t>C46N1000859</t>
  </si>
  <si>
    <t>C7545016949</t>
  </si>
  <si>
    <t>C56N1000382</t>
  </si>
  <si>
    <t>C79N1004586</t>
  </si>
  <si>
    <t>C5884011045</t>
  </si>
  <si>
    <t>C67N1000277</t>
  </si>
  <si>
    <t>C75N1001561</t>
  </si>
  <si>
    <t>C79N1002009</t>
  </si>
  <si>
    <t>C46N1000801</t>
  </si>
  <si>
    <t>C6783007289</t>
  </si>
  <si>
    <t>C84N1000361</t>
  </si>
  <si>
    <t>C48N1000467</t>
  </si>
  <si>
    <t>C67N1000044</t>
  </si>
  <si>
    <t>C48N1001760</t>
  </si>
  <si>
    <t>C8721012548</t>
  </si>
  <si>
    <t>C48N1000301</t>
  </si>
  <si>
    <t>C79N1004488</t>
  </si>
  <si>
    <t>C6851008910</t>
  </si>
  <si>
    <t>C64N1000882</t>
  </si>
  <si>
    <t>C56N1000447</t>
  </si>
  <si>
    <t>C52N1000983</t>
  </si>
  <si>
    <t>C52N1000489</t>
  </si>
  <si>
    <t>C51N1001223</t>
  </si>
  <si>
    <t>C91N1000476</t>
  </si>
  <si>
    <t>C92N1000691</t>
  </si>
  <si>
    <t>C89N1001352</t>
  </si>
  <si>
    <t>C82N1000059</t>
  </si>
  <si>
    <t>C48N1000558</t>
  </si>
  <si>
    <t>C80N1000896</t>
  </si>
  <si>
    <t>C86N1000065</t>
  </si>
  <si>
    <t>C79N1002277</t>
  </si>
  <si>
    <t>C6442019533</t>
  </si>
  <si>
    <t>C66N1000027</t>
  </si>
  <si>
    <t>C49N1000417</t>
  </si>
  <si>
    <t>C6432018474</t>
  </si>
  <si>
    <t>C62N1000098</t>
  </si>
  <si>
    <t>C75N1001566</t>
  </si>
  <si>
    <t>C91N1000575</t>
  </si>
  <si>
    <t>C87N1001167</t>
  </si>
  <si>
    <t>C7263005852</t>
  </si>
  <si>
    <t>C68N1000447</t>
  </si>
  <si>
    <t>C82N1000169</t>
  </si>
  <si>
    <t>C79N1003000</t>
  </si>
  <si>
    <t>C75N1002428</t>
  </si>
  <si>
    <t>C48N1001018</t>
  </si>
  <si>
    <t>C8308018225</t>
  </si>
  <si>
    <t>C44N1000347</t>
  </si>
  <si>
    <t>C8792013025</t>
  </si>
  <si>
    <t>C94N1000545</t>
  </si>
  <si>
    <t>C6085003802</t>
  </si>
  <si>
    <t>C51N1000572</t>
  </si>
  <si>
    <t>C5630001266</t>
  </si>
  <si>
    <t>C83N1000177</t>
  </si>
  <si>
    <t>C45N1000712</t>
  </si>
  <si>
    <t>C92N1000475</t>
  </si>
  <si>
    <t>C6447004084</t>
  </si>
  <si>
    <t>C46N1000630</t>
  </si>
  <si>
    <t>C87N1000696</t>
  </si>
  <si>
    <t>C70N1001709</t>
  </si>
  <si>
    <t>C75N1000929</t>
  </si>
  <si>
    <t>C6253014127</t>
  </si>
  <si>
    <t>C66N1001153</t>
  </si>
  <si>
    <t>C92N1000904</t>
  </si>
  <si>
    <t>C5212018501</t>
  </si>
  <si>
    <t>C52N1000011</t>
  </si>
  <si>
    <t>C8729016701</t>
  </si>
  <si>
    <t>C49N1000068</t>
  </si>
  <si>
    <t>C49N1000186</t>
  </si>
  <si>
    <t>C7916008018</t>
  </si>
  <si>
    <t>C79N1003607</t>
  </si>
  <si>
    <t>C6631008558</t>
  </si>
  <si>
    <t>C6254011231</t>
  </si>
  <si>
    <t>C70N1001543</t>
  </si>
  <si>
    <t>C89N1000979</t>
  </si>
  <si>
    <t>C60N1000316</t>
  </si>
  <si>
    <t>C70N1000013</t>
  </si>
  <si>
    <t>C95N1000135</t>
  </si>
  <si>
    <t>C66N1001032</t>
  </si>
  <si>
    <t>C7076015729</t>
  </si>
  <si>
    <t>C7577005685</t>
  </si>
  <si>
    <t>C52N1001098</t>
  </si>
  <si>
    <t>C44N1000555</t>
  </si>
  <si>
    <t>C7985009631</t>
  </si>
  <si>
    <t>C92N1000311</t>
  </si>
  <si>
    <t>C72N1000314</t>
  </si>
  <si>
    <t>C52N1001212</t>
  </si>
  <si>
    <t>C6072011015</t>
  </si>
  <si>
    <t>C87N1000503</t>
  </si>
  <si>
    <t>C49N1000348</t>
  </si>
  <si>
    <t>C62N1000058</t>
  </si>
  <si>
    <t>C52N1001110</t>
  </si>
  <si>
    <t>C9533018019</t>
  </si>
  <si>
    <t>C6237012968</t>
  </si>
  <si>
    <t>C56N1000882</t>
  </si>
  <si>
    <t>C49N1000035</t>
  </si>
  <si>
    <t>C5464010919</t>
  </si>
  <si>
    <t>C5606005538</t>
  </si>
  <si>
    <t>C79N1006881</t>
  </si>
  <si>
    <t>C49N1000630</t>
  </si>
  <si>
    <t>C75N1001272</t>
  </si>
  <si>
    <t>C5254011494</t>
  </si>
  <si>
    <t>C6693014342</t>
  </si>
  <si>
    <t>C96N1000891</t>
  </si>
  <si>
    <t>C46N1000411</t>
  </si>
  <si>
    <t>C82N1000551</t>
  </si>
  <si>
    <t>C64N1000923</t>
  </si>
  <si>
    <t>C79N1005673</t>
  </si>
  <si>
    <t>C7570002213</t>
  </si>
  <si>
    <t>C79N1006173</t>
  </si>
  <si>
    <t>C46N1000910</t>
  </si>
  <si>
    <t>C9164006362</t>
  </si>
  <si>
    <t>C8731011007</t>
  </si>
  <si>
    <t>C74N1000350</t>
  </si>
  <si>
    <t>C6458007863</t>
  </si>
  <si>
    <t>C82N1000560</t>
  </si>
  <si>
    <t>C67N1000109</t>
  </si>
  <si>
    <t>C7942004656</t>
  </si>
  <si>
    <t>C7988005982</t>
  </si>
  <si>
    <t>C8438010825</t>
  </si>
  <si>
    <t>C87N1000514</t>
  </si>
  <si>
    <t>C4814002610</t>
  </si>
  <si>
    <t>C7469009268</t>
  </si>
  <si>
    <t>C45N1000494</t>
  </si>
  <si>
    <t>C79N1003116</t>
  </si>
  <si>
    <t>C51N1000960</t>
  </si>
  <si>
    <t>C5488010521</t>
  </si>
  <si>
    <t>C83N1000248</t>
  </si>
  <si>
    <t>C80N1000016</t>
  </si>
  <si>
    <t>C64N1000772</t>
  </si>
  <si>
    <t>C7900018388</t>
  </si>
  <si>
    <t>C62N1000255</t>
  </si>
  <si>
    <t>C75N1002094</t>
  </si>
  <si>
    <t>C51N1001019</t>
  </si>
  <si>
    <t>C45N1000384</t>
  </si>
  <si>
    <t>C95N1000049</t>
  </si>
  <si>
    <t>C60N1000604</t>
  </si>
  <si>
    <t>C5656018783</t>
  </si>
  <si>
    <t>C79N1000891</t>
  </si>
  <si>
    <t>C64N1000793</t>
  </si>
  <si>
    <t>C6650007462</t>
  </si>
  <si>
    <t>C70N1001449</t>
  </si>
  <si>
    <t>C91N1001203</t>
  </si>
  <si>
    <t>C7258017858</t>
  </si>
  <si>
    <t>C64N1000320</t>
  </si>
  <si>
    <t>C66N1000757</t>
  </si>
  <si>
    <t>C60N1000471</t>
  </si>
  <si>
    <t>C94N1000159</t>
  </si>
  <si>
    <t>C52N1000913</t>
  </si>
  <si>
    <t>C49N1000341</t>
  </si>
  <si>
    <t>C79N1002233</t>
  </si>
  <si>
    <t>C7099011041</t>
  </si>
  <si>
    <t>C86N1000788</t>
  </si>
  <si>
    <t>C75N1002203</t>
  </si>
  <si>
    <t>C75N1002026</t>
  </si>
  <si>
    <t>C6276015424</t>
  </si>
  <si>
    <t>C79N1000258</t>
  </si>
  <si>
    <t>C52N1000760</t>
  </si>
  <si>
    <t>C6251010544</t>
  </si>
  <si>
    <t>C46N1001053</t>
  </si>
  <si>
    <t>C96N1000636</t>
  </si>
  <si>
    <t>C68N1000049</t>
  </si>
  <si>
    <t>C94N1000149</t>
  </si>
  <si>
    <t>C48N1001551</t>
  </si>
  <si>
    <t>C48N1001109</t>
  </si>
  <si>
    <t>C66N1000040</t>
  </si>
  <si>
    <t>C46N1000693</t>
  </si>
  <si>
    <t>C45N1000209</t>
  </si>
  <si>
    <t>C83N1000351</t>
  </si>
  <si>
    <t>C64N1000776</t>
  </si>
  <si>
    <t>C45N1000190</t>
  </si>
  <si>
    <t>C80N1000572</t>
  </si>
  <si>
    <t>C4681003730</t>
  </si>
  <si>
    <t>C6847018042</t>
  </si>
  <si>
    <t>C68N1000354</t>
  </si>
  <si>
    <t>C8671019387</t>
  </si>
  <si>
    <t>C7596017411</t>
  </si>
  <si>
    <t>C87N1001185</t>
  </si>
  <si>
    <t>C84N1000372</t>
  </si>
  <si>
    <t>C84N1000475</t>
  </si>
  <si>
    <t>C68N1000299</t>
  </si>
  <si>
    <t>C5226017760</t>
  </si>
  <si>
    <t>C83N1000663</t>
  </si>
  <si>
    <t>C75N1002069</t>
  </si>
  <si>
    <t>C60N1000008</t>
  </si>
  <si>
    <t>C48N1000380</t>
  </si>
  <si>
    <t>C6264001094</t>
  </si>
  <si>
    <t>C9418018958</t>
  </si>
  <si>
    <t>C72N1000715</t>
  </si>
  <si>
    <t>C84N1000144</t>
  </si>
  <si>
    <t>C8305016296</t>
  </si>
  <si>
    <t>C87N1000921</t>
  </si>
  <si>
    <t>C72N1001181</t>
  </si>
  <si>
    <t>C4903011737</t>
  </si>
  <si>
    <t>C8291006725</t>
  </si>
  <si>
    <t>C5691006159</t>
  </si>
  <si>
    <t>C79N1006426</t>
  </si>
  <si>
    <t>C9125000998</t>
  </si>
  <si>
    <t>C82N1000461</t>
  </si>
  <si>
    <t>C8970013386</t>
  </si>
  <si>
    <t>C64N1000232</t>
  </si>
  <si>
    <t>C75N1000584</t>
  </si>
  <si>
    <t>C8050018273</t>
  </si>
  <si>
    <t>C64N1001023</t>
  </si>
  <si>
    <t>C8768012833</t>
  </si>
  <si>
    <t>C6787019355</t>
  </si>
  <si>
    <t>C5450012318</t>
  </si>
  <si>
    <t>C7916008313</t>
  </si>
  <si>
    <t>C8719015385</t>
  </si>
  <si>
    <t>C7971017733</t>
  </si>
  <si>
    <t>C79N1003882</t>
  </si>
  <si>
    <t>C68N1000548</t>
  </si>
  <si>
    <t>C66N1000655</t>
  </si>
  <si>
    <t>C45N1000312</t>
  </si>
  <si>
    <t>C72N1000858</t>
  </si>
  <si>
    <t>C8991017625</t>
  </si>
  <si>
    <t>C64N1001057</t>
  </si>
  <si>
    <t>C87N2001399</t>
  </si>
  <si>
    <t>C75N1002277</t>
  </si>
  <si>
    <t>C56N1000080</t>
  </si>
  <si>
    <t>C96N1000011</t>
  </si>
  <si>
    <t>C7937010124</t>
  </si>
  <si>
    <t>C8793011261</t>
  </si>
  <si>
    <t>C60N1000559</t>
  </si>
  <si>
    <t>C9486018305</t>
  </si>
  <si>
    <t>C68N1000233</t>
  </si>
  <si>
    <t>C44N1000949</t>
  </si>
  <si>
    <t>C79N1001459</t>
  </si>
  <si>
    <t>C4449003424</t>
  </si>
  <si>
    <t>C49N1000036</t>
  </si>
  <si>
    <t>C6402017743</t>
  </si>
  <si>
    <t>C79N1003401</t>
  </si>
  <si>
    <t>C79N1004442</t>
  </si>
  <si>
    <t>C8946003229</t>
  </si>
  <si>
    <t>C5257017142</t>
  </si>
  <si>
    <t>C51N1000721</t>
  </si>
  <si>
    <t>C89N1000766</t>
  </si>
  <si>
    <t>C86N1000260</t>
  </si>
  <si>
    <t>C7007014113</t>
  </si>
  <si>
    <t>C80N1000168</t>
  </si>
  <si>
    <t>C52N1001299</t>
  </si>
  <si>
    <t>C89N1001137</t>
  </si>
  <si>
    <t>C70N1001338</t>
  </si>
  <si>
    <t>C4604005161</t>
  </si>
  <si>
    <t>C7983011090</t>
  </si>
  <si>
    <t>C6867004752</t>
  </si>
  <si>
    <t>C49N1000044</t>
  </si>
  <si>
    <t>C7417009341</t>
  </si>
  <si>
    <t>C5814019364</t>
  </si>
  <si>
    <t>C8216007224</t>
  </si>
  <si>
    <t>C79N1004457</t>
  </si>
  <si>
    <t>C56N1000013</t>
  </si>
  <si>
    <t>C9150018802</t>
  </si>
  <si>
    <t>C7047011439</t>
  </si>
  <si>
    <t>C56N1000506</t>
  </si>
  <si>
    <t>C7405019227</t>
  </si>
  <si>
    <t>C7947018617</t>
  </si>
  <si>
    <t>C68N1000764</t>
  </si>
  <si>
    <t>C5178018197</t>
  </si>
  <si>
    <t>C8922011977</t>
  </si>
  <si>
    <t>C6600011300</t>
  </si>
  <si>
    <t>C7976014071</t>
  </si>
  <si>
    <t>C7922016618</t>
  </si>
  <si>
    <t>C4685004756</t>
  </si>
  <si>
    <t>C79N1006238</t>
  </si>
  <si>
    <t>C70N1000642</t>
  </si>
  <si>
    <t>C7975017093</t>
  </si>
  <si>
    <t>C79N1005636</t>
  </si>
  <si>
    <t>C4861017769</t>
  </si>
  <si>
    <t>C87N1000269</t>
  </si>
  <si>
    <t>C72N1000191</t>
  </si>
  <si>
    <t>C82N1000316</t>
  </si>
  <si>
    <t>C79N1002588</t>
  </si>
  <si>
    <t>C79N1001335</t>
  </si>
  <si>
    <t>C86N1000422</t>
  </si>
  <si>
    <t>C79N1005288</t>
  </si>
  <si>
    <t>C82N1000717</t>
  </si>
  <si>
    <t>C79N1001731</t>
  </si>
  <si>
    <t>C79N1003999</t>
  </si>
  <si>
    <t>C9289012455</t>
  </si>
  <si>
    <t>C92N1000124</t>
  </si>
  <si>
    <t>C48N1000604</t>
  </si>
  <si>
    <t>C51N1001139</t>
  </si>
  <si>
    <t>C5405012054</t>
  </si>
  <si>
    <t>C62N1000140</t>
  </si>
  <si>
    <t>C6891012059</t>
  </si>
  <si>
    <t>C79N1004426</t>
  </si>
  <si>
    <t>C5261002037</t>
  </si>
  <si>
    <t>C66N1000066</t>
  </si>
  <si>
    <t>C58N1000072</t>
  </si>
  <si>
    <t>C56N1000061</t>
  </si>
  <si>
    <t>C66N1000171</t>
  </si>
  <si>
    <t>C4829019201</t>
  </si>
  <si>
    <t>C7593013350</t>
  </si>
  <si>
    <t>C87N1001283</t>
  </si>
  <si>
    <t>C72N1001285</t>
  </si>
  <si>
    <t>C4853010907</t>
  </si>
  <si>
    <t>C56N1000713</t>
  </si>
  <si>
    <t>C48N1001318</t>
  </si>
  <si>
    <t>C45N1000454</t>
  </si>
  <si>
    <t>C9145008949</t>
  </si>
  <si>
    <t>C75N1000605</t>
  </si>
  <si>
    <t>C68N1000227</t>
  </si>
  <si>
    <t>C8412010314</t>
  </si>
  <si>
    <t>C54N1000816</t>
  </si>
  <si>
    <t>C49N1000159</t>
  </si>
  <si>
    <t>C6412004117</t>
  </si>
  <si>
    <t>C44N1000259</t>
  </si>
  <si>
    <t>C5299001496</t>
  </si>
  <si>
    <t>C45N1000428</t>
  </si>
  <si>
    <t>C5126008964</t>
  </si>
  <si>
    <t>C54N1000872</t>
  </si>
  <si>
    <t>C56N1000475</t>
  </si>
  <si>
    <t>C60N1000451</t>
  </si>
  <si>
    <t>C9669019231</t>
  </si>
  <si>
    <t>C60N1000542</t>
  </si>
  <si>
    <t>C79N1004352</t>
  </si>
  <si>
    <t>C7943019519</t>
  </si>
  <si>
    <t>C67N1000225</t>
  </si>
  <si>
    <t>C51N1000730</t>
  </si>
  <si>
    <t>C5465016757</t>
  </si>
  <si>
    <t>C68N1000320</t>
  </si>
  <si>
    <t>C6436009388</t>
  </si>
  <si>
    <t>C7538016835</t>
  </si>
  <si>
    <t>C75N1001881</t>
  </si>
  <si>
    <t>C75N1000634</t>
  </si>
  <si>
    <t>C44N1000177</t>
  </si>
  <si>
    <t>C5625017220</t>
  </si>
  <si>
    <t>C6236010500</t>
  </si>
  <si>
    <t>C7912016436</t>
  </si>
  <si>
    <t>C46N1001036</t>
  </si>
  <si>
    <t>C4675001973</t>
  </si>
  <si>
    <t>C54N1000465</t>
  </si>
  <si>
    <t>C80N1000007</t>
  </si>
  <si>
    <t>C7205016655</t>
  </si>
  <si>
    <t>C79N1005941</t>
  </si>
  <si>
    <t>C95N1000426</t>
  </si>
  <si>
    <t>C79N1004757</t>
  </si>
  <si>
    <t>C6648009042</t>
  </si>
  <si>
    <t>C48N1001464</t>
  </si>
  <si>
    <t>C49N1001114</t>
  </si>
  <si>
    <t>C7094014406</t>
  </si>
  <si>
    <t>C75N1000410</t>
  </si>
  <si>
    <t>C46N1000867</t>
  </si>
  <si>
    <t>C49N1000357</t>
  </si>
  <si>
    <t>C5220017172</t>
  </si>
  <si>
    <t>C7935012114</t>
  </si>
  <si>
    <t>C70N1001345</t>
  </si>
  <si>
    <t>C70N1000936</t>
  </si>
  <si>
    <t>C6621012779</t>
  </si>
  <si>
    <t>C66N1000022</t>
  </si>
  <si>
    <t>C70N1001586</t>
  </si>
  <si>
    <t>C7037018116</t>
  </si>
  <si>
    <t>C80N1000371</t>
  </si>
  <si>
    <t>C4622005087</t>
  </si>
  <si>
    <t>C95N1000078</t>
  </si>
  <si>
    <t>C44N1000763</t>
  </si>
  <si>
    <t>C62N1000119</t>
  </si>
  <si>
    <t>C94N1000531</t>
  </si>
  <si>
    <t>C4612001394</t>
  </si>
  <si>
    <t>C45N1000649</t>
  </si>
  <si>
    <t>C8347009739</t>
  </si>
  <si>
    <t>C89N1001252</t>
  </si>
  <si>
    <t>C58N1000483</t>
  </si>
  <si>
    <t>C6628010893</t>
  </si>
  <si>
    <t>C70N1001721</t>
  </si>
  <si>
    <t>C4939019235</t>
  </si>
  <si>
    <t>C52N1000961</t>
  </si>
  <si>
    <t>C48N1000471</t>
  </si>
  <si>
    <t>C49N1000580</t>
  </si>
  <si>
    <t>C70N1001662</t>
  </si>
  <si>
    <t>C8497001035</t>
  </si>
  <si>
    <t>C5164010481</t>
  </si>
  <si>
    <t>C7965014088</t>
  </si>
  <si>
    <t>C62N1000086</t>
  </si>
  <si>
    <t>C75N1000004</t>
  </si>
  <si>
    <t>C84N1000651</t>
  </si>
  <si>
    <t>C75N1000511</t>
  </si>
  <si>
    <t>C96N1000402</t>
  </si>
  <si>
    <t>C62N1000360</t>
  </si>
  <si>
    <t>C67N1000020</t>
  </si>
  <si>
    <t>C7490013692</t>
  </si>
  <si>
    <t>C91N1001185</t>
  </si>
  <si>
    <t>C75N1000340</t>
  </si>
  <si>
    <t>C79N1003276</t>
  </si>
  <si>
    <t>C4619004670</t>
  </si>
  <si>
    <t>C87N1000024</t>
  </si>
  <si>
    <t>C4558001761</t>
  </si>
  <si>
    <t>C7587002564</t>
  </si>
  <si>
    <t>C7577019311</t>
  </si>
  <si>
    <t>C68N1000239</t>
  </si>
  <si>
    <t>C82N1000627</t>
  </si>
  <si>
    <t>C5281002483</t>
  </si>
  <si>
    <t>C75N1000358</t>
  </si>
  <si>
    <t>C48N1000118</t>
  </si>
  <si>
    <t>C45N1000671</t>
  </si>
  <si>
    <t>C4987016758</t>
  </si>
  <si>
    <t>C66N2001210</t>
  </si>
  <si>
    <t>C68N1000708</t>
  </si>
  <si>
    <t>C52N1000151</t>
  </si>
  <si>
    <t>C83N1000196</t>
  </si>
  <si>
    <t>C70N1000022</t>
  </si>
  <si>
    <t>C8293017386</t>
  </si>
  <si>
    <t>C44N1000905</t>
  </si>
  <si>
    <t>C45N1000018</t>
  </si>
  <si>
    <t>C7577015041</t>
  </si>
  <si>
    <t>C75N1000735</t>
  </si>
  <si>
    <t>C45N1000440</t>
  </si>
  <si>
    <t>C8280006560</t>
  </si>
  <si>
    <t>C8718007887</t>
  </si>
  <si>
    <t>C64N1000826</t>
  </si>
  <si>
    <t>C8653004809</t>
  </si>
  <si>
    <t>C8385000959</t>
  </si>
  <si>
    <t>C52N1000308</t>
  </si>
  <si>
    <t>C4641006004</t>
  </si>
  <si>
    <t>C4477001490</t>
  </si>
  <si>
    <t>C52N1001090</t>
  </si>
  <si>
    <t>C48N1000768</t>
  </si>
  <si>
    <t>C83N1000626</t>
  </si>
  <si>
    <t>C60N1000484</t>
  </si>
  <si>
    <t>C7499015444</t>
  </si>
  <si>
    <t>C64N1000953</t>
  </si>
  <si>
    <t>C5609006483</t>
  </si>
  <si>
    <t>C7556018544</t>
  </si>
  <si>
    <t>C48N1000163</t>
  </si>
  <si>
    <t>C8438009610</t>
  </si>
  <si>
    <t>C45N1000716</t>
  </si>
  <si>
    <t>C8959013267</t>
  </si>
  <si>
    <t>C48N1001003</t>
  </si>
  <si>
    <t>C79N1005494</t>
  </si>
  <si>
    <t>C8753017209</t>
  </si>
  <si>
    <t>C6894016640</t>
  </si>
  <si>
    <t>C64N1000869</t>
  </si>
  <si>
    <t>C9578007217</t>
  </si>
  <si>
    <t>C49N1000344</t>
  </si>
  <si>
    <t>C9225011952</t>
  </si>
  <si>
    <t>C74N1000190</t>
  </si>
  <si>
    <t>C4646000907</t>
  </si>
  <si>
    <t>C46N1000494</t>
  </si>
  <si>
    <t>C62N1000476</t>
  </si>
  <si>
    <t>C7924016355</t>
  </si>
  <si>
    <t>C7918017477</t>
  </si>
  <si>
    <t>C7270017184</t>
  </si>
  <si>
    <t>C82N1000131</t>
  </si>
  <si>
    <t>C86N1000789</t>
  </si>
  <si>
    <t>C75N1002342</t>
  </si>
  <si>
    <t>C83N1000321</t>
  </si>
  <si>
    <t>C8227005981</t>
  </si>
  <si>
    <t>C48N1001683</t>
  </si>
  <si>
    <t>C72N1000712</t>
  </si>
  <si>
    <t>C8200009442</t>
  </si>
  <si>
    <t>C62N1000523</t>
  </si>
  <si>
    <t>C80N1000421</t>
  </si>
  <si>
    <t>C5200011340</t>
  </si>
  <si>
    <t>C7013005434</t>
  </si>
  <si>
    <t>C87N1000690</t>
  </si>
  <si>
    <t>C58N1000421</t>
  </si>
  <si>
    <t>C7962017583</t>
  </si>
  <si>
    <t>C92N1000216</t>
  </si>
  <si>
    <t>C4447003607</t>
  </si>
  <si>
    <t>C8926016025</t>
  </si>
  <si>
    <t>C7412007978</t>
  </si>
  <si>
    <t>C72N1000248</t>
  </si>
  <si>
    <t>C79N1000159</t>
  </si>
  <si>
    <t>C86N1000014</t>
  </si>
  <si>
    <t>C96N1000267</t>
  </si>
  <si>
    <t>C86N1000663</t>
  </si>
  <si>
    <t>C6044019321</t>
  </si>
  <si>
    <t>C94N1000295</t>
  </si>
  <si>
    <t>C7971019490</t>
  </si>
  <si>
    <t>C49N1000078</t>
  </si>
  <si>
    <t>C49N1000482</t>
  </si>
  <si>
    <t>C6231000248</t>
  </si>
  <si>
    <t>C68N2001071</t>
  </si>
  <si>
    <t>C60N1000163</t>
  </si>
  <si>
    <t>C4686004546</t>
  </si>
  <si>
    <t>C9636016300</t>
  </si>
  <si>
    <t>C45N1000105</t>
  </si>
  <si>
    <t>C9292017080</t>
  </si>
  <si>
    <t>C9146000443</t>
  </si>
  <si>
    <t>C79N1005285</t>
  </si>
  <si>
    <t>C79N1002055</t>
  </si>
  <si>
    <t>C5285001030</t>
  </si>
  <si>
    <t>C7056018560</t>
  </si>
  <si>
    <t>C4930018709</t>
  </si>
  <si>
    <t>C86N1000645</t>
  </si>
  <si>
    <t>C7923019337</t>
  </si>
  <si>
    <t>C6003006461</t>
  </si>
  <si>
    <t>C52N1000033</t>
  </si>
  <si>
    <t>C6284011443</t>
  </si>
  <si>
    <t>C5439012431</t>
  </si>
  <si>
    <t>C7957013864</t>
  </si>
  <si>
    <t>C45N1000221</t>
  </si>
  <si>
    <t>C89N1000681</t>
  </si>
  <si>
    <t>C7505015182</t>
  </si>
  <si>
    <t>C51N1000216</t>
  </si>
  <si>
    <t>C48N1000685</t>
  </si>
  <si>
    <t>C70N1000496</t>
  </si>
  <si>
    <t>C7985018066</t>
  </si>
  <si>
    <t>C79N1006500</t>
  </si>
  <si>
    <t>C54N1000203</t>
  </si>
  <si>
    <t>C6623018312</t>
  </si>
  <si>
    <t>C8909016964</t>
  </si>
  <si>
    <t>C6641006648</t>
  </si>
  <si>
    <t>C54N1000085</t>
  </si>
  <si>
    <t>C4656017335</t>
  </si>
  <si>
    <t>C56N1000899</t>
  </si>
  <si>
    <t>C5255006310</t>
  </si>
  <si>
    <t>C74N1000055</t>
  </si>
  <si>
    <t>C62N1000358</t>
  </si>
  <si>
    <t>C79N1007521</t>
  </si>
  <si>
    <t>C74N1000386</t>
  </si>
  <si>
    <t>C83N1000021</t>
  </si>
  <si>
    <t>C75N1002023</t>
  </si>
  <si>
    <t>C48N1001794</t>
  </si>
  <si>
    <t>C86N1000801</t>
  </si>
  <si>
    <t>C79N1004163</t>
  </si>
  <si>
    <t>C95N1000144</t>
  </si>
  <si>
    <t>C46N1000976</t>
  </si>
  <si>
    <t>C4696003299</t>
  </si>
  <si>
    <t>C9470017678</t>
  </si>
  <si>
    <t>C67N1000001</t>
  </si>
  <si>
    <t>C75N1002563</t>
  </si>
  <si>
    <t>C5691002790</t>
  </si>
  <si>
    <t>C45N1000551</t>
  </si>
  <si>
    <t>C84N1000233</t>
  </si>
  <si>
    <t>C56N1000011</t>
  </si>
  <si>
    <t>C7993019291</t>
  </si>
  <si>
    <t>C8054008014</t>
  </si>
  <si>
    <t>C92N1001085</t>
  </si>
  <si>
    <t>C91N1001256</t>
  </si>
  <si>
    <t>C7956019161</t>
  </si>
  <si>
    <t>C51N1000494</t>
  </si>
  <si>
    <t>C86N1000486</t>
  </si>
  <si>
    <t>C48N1001274</t>
  </si>
  <si>
    <t>C6885003742</t>
  </si>
  <si>
    <t>C83N1000614</t>
  </si>
  <si>
    <t>C6683013810</t>
  </si>
  <si>
    <t>C5649001798</t>
  </si>
  <si>
    <t>C54N1000377</t>
  </si>
  <si>
    <t>C72N1000204</t>
  </si>
  <si>
    <t>C96N1000521</t>
  </si>
  <si>
    <t>C75N1000035</t>
  </si>
  <si>
    <t>C48N1001099</t>
  </si>
  <si>
    <t>C5641001743</t>
  </si>
  <si>
    <t>C7403015343</t>
  </si>
  <si>
    <t>C75N1002773</t>
  </si>
  <si>
    <t>C56N1000488</t>
  </si>
  <si>
    <t>C79N1004934</t>
  </si>
  <si>
    <t>C89N1001440</t>
  </si>
  <si>
    <t>C48N1000882</t>
  </si>
  <si>
    <t>C7463009327</t>
  </si>
  <si>
    <t>C9156017257</t>
  </si>
  <si>
    <t>C86N1000735</t>
  </si>
  <si>
    <t>C75N1001578</t>
  </si>
  <si>
    <t>C75N1002689</t>
  </si>
  <si>
    <t>C87N1000155</t>
  </si>
  <si>
    <t>C60N1000423</t>
  </si>
  <si>
    <t>C9621008180</t>
  </si>
  <si>
    <t>C70N1000165</t>
  </si>
  <si>
    <t>C7507014070</t>
  </si>
  <si>
    <t>C46N1001025</t>
  </si>
  <si>
    <t>C94N1000139</t>
  </si>
  <si>
    <t>C8084007547</t>
  </si>
  <si>
    <t>C84N1000321</t>
  </si>
  <si>
    <t>C54N1000310</t>
  </si>
  <si>
    <t>C9580018503</t>
  </si>
  <si>
    <t>C9465014845</t>
  </si>
  <si>
    <t>C79N1002506</t>
  </si>
  <si>
    <t>C79N1006008</t>
  </si>
  <si>
    <t>C5678006168</t>
  </si>
  <si>
    <t>C7917012006</t>
  </si>
  <si>
    <t>C79N1000999</t>
  </si>
  <si>
    <t>C7431003096</t>
  </si>
  <si>
    <t>C48N1000015</t>
  </si>
  <si>
    <t>C79N1006484</t>
  </si>
  <si>
    <t>C7599013893</t>
  </si>
  <si>
    <t>C8737019166</t>
  </si>
  <si>
    <t>C91N1001055</t>
  </si>
  <si>
    <t>C48N1001206</t>
  </si>
  <si>
    <t>C54N1000515</t>
  </si>
  <si>
    <t>C8224009375</t>
  </si>
  <si>
    <t>C80N1000492</t>
  </si>
  <si>
    <t>C52N1000057</t>
  </si>
  <si>
    <t>C6891011905</t>
  </si>
  <si>
    <t>C6483013253</t>
  </si>
  <si>
    <t>C79N1006019</t>
  </si>
  <si>
    <t>C60N1000123</t>
  </si>
  <si>
    <t>C6420005750</t>
  </si>
  <si>
    <t>C75N1000447</t>
  </si>
  <si>
    <t>C72N1001234</t>
  </si>
  <si>
    <t>C52N2001306</t>
  </si>
  <si>
    <t>C7925011671</t>
  </si>
  <si>
    <t>C79N1001220</t>
  </si>
  <si>
    <t>C6452018743</t>
  </si>
  <si>
    <t>C75N1000973</t>
  </si>
  <si>
    <t>C7455013532</t>
  </si>
  <si>
    <t>C44N1000128</t>
  </si>
  <si>
    <t>C6294000543</t>
  </si>
  <si>
    <t>C6098005505</t>
  </si>
  <si>
    <t>C94N1000110</t>
  </si>
  <si>
    <t>C72N1000032</t>
  </si>
  <si>
    <t>C49N1001170</t>
  </si>
  <si>
    <t>C91N1000694</t>
  </si>
  <si>
    <t>C58N1000210</t>
  </si>
  <si>
    <t>C48N1001493</t>
  </si>
  <si>
    <t>C82N1000359</t>
  </si>
  <si>
    <t>C84N1000288</t>
  </si>
  <si>
    <t>C7059001173</t>
  </si>
  <si>
    <t>C9119009036</t>
  </si>
  <si>
    <t>C84N1000174</t>
  </si>
  <si>
    <t>C84N1000034</t>
  </si>
  <si>
    <t>C7060014295</t>
  </si>
  <si>
    <t>C51N1000065</t>
  </si>
  <si>
    <t>C9175010728</t>
  </si>
  <si>
    <t>C56N1000131</t>
  </si>
  <si>
    <t>C79N1007396</t>
  </si>
  <si>
    <t>C52N1001111</t>
  </si>
  <si>
    <t>C66N1000294</t>
  </si>
  <si>
    <t>C66N1000860</t>
  </si>
  <si>
    <t>C44N1000227</t>
  </si>
  <si>
    <t>C7244019082</t>
  </si>
  <si>
    <t>C67N1000012</t>
  </si>
  <si>
    <t>C51N1000345</t>
  </si>
  <si>
    <t>C4639019253</t>
  </si>
  <si>
    <t>C66N1000791</t>
  </si>
  <si>
    <t>C48N1000833</t>
  </si>
  <si>
    <t>C79N1000281</t>
  </si>
  <si>
    <t>C70N1001149</t>
  </si>
  <si>
    <t>C79N1001359</t>
  </si>
  <si>
    <t>C68N1000428</t>
  </si>
  <si>
    <t>C48N1001057</t>
  </si>
  <si>
    <t>C72N1000918</t>
  </si>
  <si>
    <t>C8790005167</t>
  </si>
  <si>
    <t>C5215013159</t>
  </si>
  <si>
    <t>C72N1001107</t>
  </si>
  <si>
    <t>C79N1000836</t>
  </si>
  <si>
    <t>C80N1000349</t>
  </si>
  <si>
    <t>C5437013654</t>
  </si>
  <si>
    <t>C52N1000306</t>
  </si>
  <si>
    <t>C6774012964</t>
  </si>
  <si>
    <t>C74N1000580</t>
  </si>
  <si>
    <t>C7902018484</t>
  </si>
  <si>
    <t>C9531001716</t>
  </si>
  <si>
    <t>C94N1000152</t>
  </si>
  <si>
    <t>C9624014578</t>
  </si>
  <si>
    <t>C5209013353</t>
  </si>
  <si>
    <t>C48N1001209</t>
  </si>
  <si>
    <t>C4848002545</t>
  </si>
  <si>
    <t>C79N1001988</t>
  </si>
  <si>
    <t>C66N1001147</t>
  </si>
  <si>
    <t>C7290018513</t>
  </si>
  <si>
    <t>C82N1000020</t>
  </si>
  <si>
    <t>C6014003776</t>
  </si>
  <si>
    <t>C7064016361</t>
  </si>
  <si>
    <t>C86N1000007</t>
  </si>
  <si>
    <t>C79N1004435</t>
  </si>
  <si>
    <t>C7933016504</t>
  </si>
  <si>
    <t>C79N1007363</t>
  </si>
  <si>
    <t>C52N1000135</t>
  </si>
  <si>
    <t>C8476000556</t>
  </si>
  <si>
    <t>C8943017421</t>
  </si>
  <si>
    <t>C4974013900</t>
  </si>
  <si>
    <t>C6497019344</t>
  </si>
  <si>
    <t>C60N1000109</t>
  </si>
  <si>
    <t>C9195002655</t>
  </si>
  <si>
    <t>C82N1000483</t>
  </si>
  <si>
    <t>C44N1000293</t>
  </si>
  <si>
    <t>C89N1000607</t>
  </si>
  <si>
    <t>C70N1001390</t>
  </si>
  <si>
    <t>C84N1000511</t>
  </si>
  <si>
    <t>C46N1001095</t>
  </si>
  <si>
    <t>C7961009723</t>
  </si>
  <si>
    <t>C83N1000056</t>
  </si>
  <si>
    <t>C92N1000478</t>
  </si>
  <si>
    <t>C5178010396</t>
  </si>
  <si>
    <t>C44N1000255</t>
  </si>
  <si>
    <t>C79N1006310</t>
  </si>
  <si>
    <t>C7551013426</t>
  </si>
  <si>
    <t>C6262019147</t>
  </si>
  <si>
    <t>C6716019544</t>
  </si>
  <si>
    <t>C7506018976</t>
  </si>
  <si>
    <t>C49N1000057</t>
  </si>
  <si>
    <t>C48N1000413</t>
  </si>
  <si>
    <t>C79N1002491</t>
  </si>
  <si>
    <t>C44N1000179</t>
  </si>
  <si>
    <t>C82N1000315</t>
  </si>
  <si>
    <t>C9574014518</t>
  </si>
  <si>
    <t>C62N1000243</t>
  </si>
  <si>
    <t>C49N1000192</t>
  </si>
  <si>
    <t>C75N1002368</t>
  </si>
  <si>
    <t>C94N1000581</t>
  </si>
  <si>
    <t>C79N1006918</t>
  </si>
  <si>
    <t>C83N1000569</t>
  </si>
  <si>
    <t>C60N1000268</t>
  </si>
  <si>
    <t>C86N1000209</t>
  </si>
  <si>
    <t>C6721019528</t>
  </si>
  <si>
    <t>C48N1000713</t>
  </si>
  <si>
    <t>C6209018286</t>
  </si>
  <si>
    <t>C8738013035</t>
  </si>
  <si>
    <t>C48N1000619</t>
  </si>
  <si>
    <t>C7490018346</t>
  </si>
  <si>
    <t>C4864019327</t>
  </si>
  <si>
    <t>C56N1000015</t>
  </si>
  <si>
    <t>C82N1000006</t>
  </si>
  <si>
    <t>C70N1001521</t>
  </si>
  <si>
    <t>C7552007503</t>
  </si>
  <si>
    <t>C79N1004354</t>
  </si>
  <si>
    <t>C74N1000017</t>
  </si>
  <si>
    <t>C54N1000430</t>
  </si>
  <si>
    <t>C95N1000449</t>
  </si>
  <si>
    <t>C45N1000305</t>
  </si>
  <si>
    <t>C8249001037</t>
  </si>
  <si>
    <t>C79N1006344</t>
  </si>
  <si>
    <t>C9498014541</t>
  </si>
  <si>
    <t>C83N1000391</t>
  </si>
  <si>
    <t>C5220006029</t>
  </si>
  <si>
    <t>C7995018311</t>
  </si>
  <si>
    <t>C6784019028</t>
  </si>
  <si>
    <t>C7974013581</t>
  </si>
  <si>
    <t>C6297017861</t>
  </si>
  <si>
    <t>C52N1001059</t>
  </si>
  <si>
    <t>C44N1000191</t>
  </si>
  <si>
    <t>C49N1000526</t>
  </si>
  <si>
    <t>C7212006611</t>
  </si>
  <si>
    <t>C7971007960</t>
  </si>
  <si>
    <t>C60N1000560</t>
  </si>
  <si>
    <t>C79N1005467</t>
  </si>
  <si>
    <t>C52N1000607</t>
  </si>
  <si>
    <t>C9124009821</t>
  </si>
  <si>
    <t>C7526009905</t>
  </si>
  <si>
    <t>C9649002032</t>
  </si>
  <si>
    <t>C7037018631</t>
  </si>
  <si>
    <t>C4673001515</t>
  </si>
  <si>
    <t>C5469019424</t>
  </si>
  <si>
    <t>C7590001610</t>
  </si>
  <si>
    <t>C4624004648</t>
  </si>
  <si>
    <t>C70N1000903</t>
  </si>
  <si>
    <t>C46N1000605</t>
  </si>
  <si>
    <t>C8672019417</t>
  </si>
  <si>
    <t>C68N1000241</t>
  </si>
  <si>
    <t>C89N1000714</t>
  </si>
  <si>
    <t>C49N1000916</t>
  </si>
  <si>
    <t>C79N1005771</t>
  </si>
  <si>
    <t>C5475016356</t>
  </si>
  <si>
    <t>C48N1001496</t>
  </si>
  <si>
    <t>C4647002511</t>
  </si>
  <si>
    <t>C94N1000204</t>
  </si>
  <si>
    <t>C6492004499</t>
  </si>
  <si>
    <t>C79N1001477</t>
  </si>
  <si>
    <t>C52N1000937</t>
  </si>
  <si>
    <t>C87N1000362</t>
  </si>
  <si>
    <t>C79N1002416</t>
  </si>
  <si>
    <t>C58N1000482</t>
  </si>
  <si>
    <t>C46N1001001</t>
  </si>
  <si>
    <t>C79N1004948</t>
  </si>
  <si>
    <t>C7947011386</t>
  </si>
  <si>
    <t>C6894012992</t>
  </si>
  <si>
    <t>C82N1000288</t>
  </si>
  <si>
    <t>C95N1000154</t>
  </si>
  <si>
    <t>C86N1000084</t>
  </si>
  <si>
    <t>C87N1001336</t>
  </si>
  <si>
    <t>C79N1007305</t>
  </si>
  <si>
    <t>C6787003486</t>
  </si>
  <si>
    <t>C87N1000477</t>
  </si>
  <si>
    <t>C64N1000758</t>
  </si>
  <si>
    <t>C48N1000766</t>
  </si>
  <si>
    <t>C79N1001652</t>
  </si>
  <si>
    <t>C48N1000063</t>
  </si>
  <si>
    <t>C48N1000556</t>
  </si>
  <si>
    <t>C45N1000761</t>
  </si>
  <si>
    <t>C86N1000135</t>
  </si>
  <si>
    <t>C79N1000661</t>
  </si>
  <si>
    <t>C46N1000849</t>
  </si>
  <si>
    <t>C54N1000369</t>
  </si>
  <si>
    <t>C7976019435</t>
  </si>
  <si>
    <t>C6475006196</t>
  </si>
  <si>
    <t>C7231018830</t>
  </si>
  <si>
    <t>C6828000370</t>
  </si>
  <si>
    <t>C79N1005843</t>
  </si>
  <si>
    <t>C56N1000174</t>
  </si>
  <si>
    <t>C6439004051</t>
  </si>
  <si>
    <t>C4570001452</t>
  </si>
  <si>
    <t>C8742004007</t>
  </si>
  <si>
    <t>C5145011978</t>
  </si>
  <si>
    <t>C89N1000818</t>
  </si>
  <si>
    <t>C56N1000675</t>
  </si>
  <si>
    <t>C79N1007483</t>
  </si>
  <si>
    <t>C64N2001129</t>
  </si>
  <si>
    <t>C45N1000733</t>
  </si>
  <si>
    <t>C5222017931</t>
  </si>
  <si>
    <t>C95N1000435</t>
  </si>
  <si>
    <t>C67N1000038</t>
  </si>
  <si>
    <t>C9583013614</t>
  </si>
  <si>
    <t>C7981016803</t>
  </si>
  <si>
    <t>C56N1000743</t>
  </si>
  <si>
    <t>C75N1000363</t>
  </si>
  <si>
    <t>C91N1000971</t>
  </si>
  <si>
    <t>C56N1000414</t>
  </si>
  <si>
    <t>C79N1001014</t>
  </si>
  <si>
    <t>C64N2001135</t>
  </si>
  <si>
    <t>C52N1000206</t>
  </si>
  <si>
    <t>C79N1007009</t>
  </si>
  <si>
    <t>C79N1005837</t>
  </si>
  <si>
    <t>C6668019089</t>
  </si>
  <si>
    <t>C9138009553</t>
  </si>
  <si>
    <t>C89N1001138</t>
  </si>
  <si>
    <t>C5827001848</t>
  </si>
  <si>
    <t>C68N1000652</t>
  </si>
  <si>
    <t>C5204010800</t>
  </si>
  <si>
    <t>C54N1000580</t>
  </si>
  <si>
    <t>C67N1000358</t>
  </si>
  <si>
    <t>C48N1000209</t>
  </si>
  <si>
    <t>C6480006303</t>
  </si>
  <si>
    <t>C75N1002122</t>
  </si>
  <si>
    <t>C49N1000315</t>
  </si>
  <si>
    <t>C83N1000867</t>
  </si>
  <si>
    <t>C7906001731</t>
  </si>
  <si>
    <t>C51N1000855</t>
  </si>
  <si>
    <t>C8283006521</t>
  </si>
  <si>
    <t>C6657007610</t>
  </si>
  <si>
    <t>C64N1000055</t>
  </si>
  <si>
    <t>C9675002542</t>
  </si>
  <si>
    <t>C54N1000186</t>
  </si>
  <si>
    <t>C79N1006808</t>
  </si>
  <si>
    <t>C54N1000653</t>
  </si>
  <si>
    <t>C75N1000595</t>
  </si>
  <si>
    <t>C5108014104</t>
  </si>
  <si>
    <t>C75N1002863</t>
  </si>
  <si>
    <t>C6064013261</t>
  </si>
  <si>
    <t>C83N1000647</t>
  </si>
  <si>
    <t>C51N1000291</t>
  </si>
  <si>
    <t>C70N1001666</t>
  </si>
  <si>
    <t>C5670001085</t>
  </si>
  <si>
    <t>C7409017059</t>
  </si>
  <si>
    <t>C92N1000491</t>
  </si>
  <si>
    <t>C68N1000678</t>
  </si>
  <si>
    <t>C9460012033</t>
  </si>
  <si>
    <t>C94N1000145</t>
  </si>
  <si>
    <t>C89N1000888</t>
  </si>
  <si>
    <t>C7931016930</t>
  </si>
  <si>
    <t>C84N1000649</t>
  </si>
  <si>
    <t>C7998015548</t>
  </si>
  <si>
    <t>C80N1000214</t>
  </si>
  <si>
    <t>C6061013544</t>
  </si>
  <si>
    <t>C9253014283</t>
  </si>
  <si>
    <t>C7587019126</t>
  </si>
  <si>
    <t>C79N1002753</t>
  </si>
  <si>
    <t>C6850008288</t>
  </si>
  <si>
    <t>C4693005180</t>
  </si>
  <si>
    <t>C44N1000865</t>
  </si>
  <si>
    <t>C8783012590</t>
  </si>
  <si>
    <t>C74N1000267</t>
  </si>
  <si>
    <t>C7239011404</t>
  </si>
  <si>
    <t>C82N1000295</t>
  </si>
  <si>
    <t>C79N1005859</t>
  </si>
  <si>
    <t>C45N1000482</t>
  </si>
  <si>
    <t>C91N1000179</t>
  </si>
  <si>
    <t>C75N1002181</t>
  </si>
  <si>
    <t>C4611001441</t>
  </si>
  <si>
    <t>C64N1000648</t>
  </si>
  <si>
    <t>C4603013475</t>
  </si>
  <si>
    <t>C79N1001336</t>
  </si>
  <si>
    <t>C49N1000874</t>
  </si>
  <si>
    <t>C48N1001119</t>
  </si>
  <si>
    <t>C6294013374</t>
  </si>
  <si>
    <t>C94N1000195</t>
  </si>
  <si>
    <t>C58N1000281</t>
  </si>
  <si>
    <t>C6455004975</t>
  </si>
  <si>
    <t>C54N1000546</t>
  </si>
  <si>
    <t>C46N1000197</t>
  </si>
  <si>
    <t>C92N1000862</t>
  </si>
  <si>
    <t>C83N1000734</t>
  </si>
  <si>
    <t>C87N1000010</t>
  </si>
  <si>
    <t>C79N1001348</t>
  </si>
  <si>
    <t>C67N1000433</t>
  </si>
  <si>
    <t>C79N1006109</t>
  </si>
  <si>
    <t>C6729005590</t>
  </si>
  <si>
    <t>C62N1000093</t>
  </si>
  <si>
    <t>C4844009046</t>
  </si>
  <si>
    <t>C7917016486</t>
  </si>
  <si>
    <t>C67N1000220</t>
  </si>
  <si>
    <t>C89N1000682</t>
  </si>
  <si>
    <t>C79N1003900</t>
  </si>
  <si>
    <t>C4801018114</t>
  </si>
  <si>
    <t>C86N1000474</t>
  </si>
  <si>
    <t>C86N1000190</t>
  </si>
  <si>
    <t>C60N1000024</t>
  </si>
  <si>
    <t>C8717012478</t>
  </si>
  <si>
    <t>C4963001341</t>
  </si>
  <si>
    <t>C9175008135</t>
  </si>
  <si>
    <t>C64N1001099</t>
  </si>
  <si>
    <t>C9236000620</t>
  </si>
  <si>
    <t>C9262007678</t>
  </si>
  <si>
    <t>C95N1000444</t>
  </si>
  <si>
    <t>C74N1000855</t>
  </si>
  <si>
    <t>C94N1000082</t>
  </si>
  <si>
    <t>C70N1000098</t>
  </si>
  <si>
    <t>C79N1007650</t>
  </si>
  <si>
    <t>C89N1000625</t>
  </si>
  <si>
    <t>C49N1000766</t>
  </si>
  <si>
    <t>C8291017315</t>
  </si>
  <si>
    <t>C79N1005174</t>
  </si>
  <si>
    <t>C46N1000863</t>
  </si>
  <si>
    <t>C8741007559</t>
  </si>
  <si>
    <t>C5243001002</t>
  </si>
  <si>
    <t>C70N1000192</t>
  </si>
  <si>
    <t>C84N1000460</t>
  </si>
  <si>
    <t>C9212002005</t>
  </si>
  <si>
    <t>C79N1005246</t>
  </si>
  <si>
    <t>C92N1000091</t>
  </si>
  <si>
    <t>C84N1000563</t>
  </si>
  <si>
    <t>C75N1000987</t>
  </si>
  <si>
    <t>C6079001074</t>
  </si>
  <si>
    <t>C9144019302</t>
  </si>
  <si>
    <t>C91N1000834</t>
  </si>
  <si>
    <t>C58N1000470</t>
  </si>
  <si>
    <t>C9581016738</t>
  </si>
  <si>
    <t>C75N1000502</t>
  </si>
  <si>
    <t>C48N1001327</t>
  </si>
  <si>
    <t>C83N1000320</t>
  </si>
  <si>
    <t>C51N1000884</t>
  </si>
  <si>
    <t>C79N1000268</t>
  </si>
  <si>
    <t>C6458006680</t>
  </si>
  <si>
    <t>C8202002305</t>
  </si>
  <si>
    <t>C49N1001058</t>
  </si>
  <si>
    <t>C46N1000900</t>
  </si>
  <si>
    <t>C79N1000850</t>
  </si>
  <si>
    <t>C45N1000213</t>
  </si>
  <si>
    <t>C49N1000101</t>
  </si>
  <si>
    <t>C74N1000412</t>
  </si>
  <si>
    <t>C4557010923</t>
  </si>
  <si>
    <t>C45N1000371</t>
  </si>
  <si>
    <t>C79N1007378</t>
  </si>
  <si>
    <t>C7942011874</t>
  </si>
  <si>
    <t>C62N1000359</t>
  </si>
  <si>
    <t>C91N1001248</t>
  </si>
  <si>
    <t>C75N1000537</t>
  </si>
  <si>
    <t>C52N1000649</t>
  </si>
  <si>
    <t>C48N1000966</t>
  </si>
  <si>
    <t>C84N1000334</t>
  </si>
  <si>
    <t>C5648019055</t>
  </si>
  <si>
    <t>C79N1005662</t>
  </si>
  <si>
    <t>C74N1000409</t>
  </si>
  <si>
    <t>C4822003294</t>
  </si>
  <si>
    <t>C91N1000273</t>
  </si>
  <si>
    <t>C48N1001620</t>
  </si>
  <si>
    <t>C64N1000046</t>
  </si>
  <si>
    <t>C6271004740</t>
  </si>
  <si>
    <t>C67N1000072</t>
  </si>
  <si>
    <t>C75N1000034</t>
  </si>
  <si>
    <t>C83N1000621</t>
  </si>
  <si>
    <t>C4953018744</t>
  </si>
  <si>
    <t>C89N1001206</t>
  </si>
  <si>
    <t>C45N1000095</t>
  </si>
  <si>
    <t>C9521001297</t>
  </si>
  <si>
    <t>C80N1000447</t>
  </si>
  <si>
    <t>C79N1006952</t>
  </si>
  <si>
    <t>C52N1000747</t>
  </si>
  <si>
    <t>C49N1000736</t>
  </si>
  <si>
    <t>C4671017429</t>
  </si>
  <si>
    <t>C68N1000681</t>
  </si>
  <si>
    <t>C45N1000355</t>
  </si>
  <si>
    <t>C80N1000144</t>
  </si>
  <si>
    <t>C92N1000371</t>
  </si>
  <si>
    <t>C7993017071</t>
  </si>
  <si>
    <t>C74N1000911</t>
  </si>
  <si>
    <t>C80N1000269</t>
  </si>
  <si>
    <t>C79N1001039</t>
  </si>
  <si>
    <t>C64N2001123</t>
  </si>
  <si>
    <t>C7903010689</t>
  </si>
  <si>
    <t>C66N1000360</t>
  </si>
  <si>
    <t>C75N1000518</t>
  </si>
  <si>
    <t>C74N1000845</t>
  </si>
  <si>
    <t>C56N1000495</t>
  </si>
  <si>
    <t>C70N1000458</t>
  </si>
  <si>
    <t>C74N1000663</t>
  </si>
  <si>
    <t>C8778001649</t>
  </si>
  <si>
    <t>C7936009127</t>
  </si>
  <si>
    <t>C75N1002275</t>
  </si>
  <si>
    <t>C70N1001153</t>
  </si>
  <si>
    <t>C75N1001993</t>
  </si>
  <si>
    <t>C4863019279</t>
  </si>
  <si>
    <t>C8948018510</t>
  </si>
  <si>
    <t>C75N1000003</t>
  </si>
  <si>
    <t>C92N1000803</t>
  </si>
  <si>
    <t>C89N1000562</t>
  </si>
  <si>
    <t>C9115015311</t>
  </si>
  <si>
    <t>C89N1000372</t>
  </si>
  <si>
    <t>C9123004549</t>
  </si>
  <si>
    <t>C7497009331</t>
  </si>
  <si>
    <t>C66N1000420</t>
  </si>
  <si>
    <t>C5489017632</t>
  </si>
  <si>
    <t>C48N1001767</t>
  </si>
  <si>
    <t>C74N1000221</t>
  </si>
  <si>
    <t>C9440017732</t>
  </si>
  <si>
    <t>C5160005061</t>
  </si>
  <si>
    <t>C95N1000553</t>
  </si>
  <si>
    <t>C75N1001843</t>
  </si>
  <si>
    <t>C48N1001686</t>
  </si>
  <si>
    <t>C45N1000282</t>
  </si>
  <si>
    <t>C52N1000250</t>
  </si>
  <si>
    <t>C6080003595</t>
  </si>
  <si>
    <t>C5125012204</t>
  </si>
  <si>
    <t>C8077018446</t>
  </si>
  <si>
    <t>C7967007284</t>
  </si>
  <si>
    <t>C72N1000438</t>
  </si>
  <si>
    <t>C79N1005118</t>
  </si>
  <si>
    <t>C5274019234</t>
  </si>
  <si>
    <t>C74N1000417</t>
  </si>
  <si>
    <t>C67N1000057</t>
  </si>
  <si>
    <t>C79N1005304</t>
  </si>
  <si>
    <t>C7536000090</t>
  </si>
  <si>
    <t>C92N1001026</t>
  </si>
  <si>
    <t>C72N1001129</t>
  </si>
  <si>
    <t>C4424013206</t>
  </si>
  <si>
    <t>C92N1000340</t>
  </si>
  <si>
    <t>C92N1000448</t>
  </si>
  <si>
    <t>C72N1000212</t>
  </si>
  <si>
    <t>C56N1000560</t>
  </si>
  <si>
    <t>C4679009438</t>
  </si>
  <si>
    <t>C72N1001025</t>
  </si>
  <si>
    <t>C54N1000171</t>
  </si>
  <si>
    <t>C79N1002921</t>
  </si>
  <si>
    <t>C8970018925</t>
  </si>
  <si>
    <t>C6628010470</t>
  </si>
  <si>
    <t>C8252019367</t>
  </si>
  <si>
    <t>C6448006005</t>
  </si>
  <si>
    <t>C79N1005806</t>
  </si>
  <si>
    <t>C8918011321</t>
  </si>
  <si>
    <t>C79N1003398</t>
  </si>
  <si>
    <t>C44N1001043</t>
  </si>
  <si>
    <t>C6792017401</t>
  </si>
  <si>
    <t>C6098010194</t>
  </si>
  <si>
    <t>C46N1000581</t>
  </si>
  <si>
    <t>C54N1000061</t>
  </si>
  <si>
    <t>C70N1001070</t>
  </si>
  <si>
    <t>C79N1006602</t>
  </si>
  <si>
    <t>C6703014980</t>
  </si>
  <si>
    <t>C89N1001479</t>
  </si>
  <si>
    <t>C8785012339</t>
  </si>
  <si>
    <t>C52N1000810</t>
  </si>
  <si>
    <t>C4622018360</t>
  </si>
  <si>
    <t>C62N1000078</t>
  </si>
  <si>
    <t>C46N1000650</t>
  </si>
  <si>
    <t>C82N1000236</t>
  </si>
  <si>
    <t>C89N1000403</t>
  </si>
  <si>
    <t>C87N2001396</t>
  </si>
  <si>
    <t>C6476019522</t>
  </si>
  <si>
    <t>C7594000175</t>
  </si>
  <si>
    <t>C5662001700</t>
  </si>
  <si>
    <t>C51N1001195</t>
  </si>
  <si>
    <t>C45N1000475</t>
  </si>
  <si>
    <t>C75N1000958</t>
  </si>
  <si>
    <t>C48N1001311</t>
  </si>
  <si>
    <t>C79N1003012</t>
  </si>
  <si>
    <t>C7059001542</t>
  </si>
  <si>
    <t>C80N1000507</t>
  </si>
  <si>
    <t>C6449004933</t>
  </si>
  <si>
    <t>C74N1000579</t>
  </si>
  <si>
    <t>C51N1000342</t>
  </si>
  <si>
    <t>C48N1001248</t>
  </si>
  <si>
    <t>C5299012517</t>
  </si>
  <si>
    <t>C7480018379</t>
  </si>
  <si>
    <t>C91N1000598</t>
  </si>
  <si>
    <t>C96N1000388</t>
  </si>
  <si>
    <t>C48N1000656</t>
  </si>
  <si>
    <t>C6257013606</t>
  </si>
  <si>
    <t>C5291002438</t>
  </si>
  <si>
    <t>C4888003931</t>
  </si>
  <si>
    <t>C67N1000407</t>
  </si>
  <si>
    <t>C79N1005614</t>
  </si>
  <si>
    <t>C8286008165</t>
  </si>
  <si>
    <t>C48N2001819</t>
  </si>
  <si>
    <t>C56N1000118</t>
  </si>
  <si>
    <t>C9237005904</t>
  </si>
  <si>
    <t>C6695001942</t>
  </si>
  <si>
    <t>C79N1003364</t>
  </si>
  <si>
    <t>C5651018972</t>
  </si>
  <si>
    <t>C7937017842</t>
  </si>
  <si>
    <t>C45N1000548</t>
  </si>
  <si>
    <t>C6672015248</t>
  </si>
  <si>
    <t>C44N1000836</t>
  </si>
  <si>
    <t>C60N1000191</t>
  </si>
  <si>
    <t>C79N1006557</t>
  </si>
  <si>
    <t>C79N1004866</t>
  </si>
  <si>
    <t>C5831011489</t>
  </si>
  <si>
    <t>C74N1000674</t>
  </si>
  <si>
    <t>C51N1000486</t>
  </si>
  <si>
    <t>C7970018078</t>
  </si>
  <si>
    <t>C4617008877</t>
  </si>
  <si>
    <t>C94N1000258</t>
  </si>
  <si>
    <t>C86N1000286</t>
  </si>
  <si>
    <t>C9522013729</t>
  </si>
  <si>
    <t>C56N1000890</t>
  </si>
  <si>
    <t>C70N1000808</t>
  </si>
  <si>
    <t>C79N1006056</t>
  </si>
  <si>
    <t>C58N1000410</t>
  </si>
  <si>
    <t>C45N1000072</t>
  </si>
  <si>
    <t>C4857019157</t>
  </si>
  <si>
    <t>C52N1000973</t>
  </si>
  <si>
    <t>C56N1000005</t>
  </si>
  <si>
    <t>C74N1000728</t>
  </si>
  <si>
    <t>C80N1000526</t>
  </si>
  <si>
    <t>C89N1000507</t>
  </si>
  <si>
    <t>C96N1000017</t>
  </si>
  <si>
    <t>C79N1000523</t>
  </si>
  <si>
    <t>C6813010713</t>
  </si>
  <si>
    <t>C84N1000232</t>
  </si>
  <si>
    <t>C91N1000576</t>
  </si>
  <si>
    <t>C8711012445</t>
  </si>
  <si>
    <t>C8218018933</t>
  </si>
  <si>
    <t>C52N1000229</t>
  </si>
  <si>
    <t>C70N1001240</t>
  </si>
  <si>
    <t>C44N1000859</t>
  </si>
  <si>
    <t>C52N1001218</t>
  </si>
  <si>
    <t>C87N1000795</t>
  </si>
  <si>
    <t>C48N1000498</t>
  </si>
  <si>
    <t>C64N1000135</t>
  </si>
  <si>
    <t>C79N1004474</t>
  </si>
  <si>
    <t>C44N1000153</t>
  </si>
  <si>
    <t>C66N1000880</t>
  </si>
  <si>
    <t>C44N1000085</t>
  </si>
  <si>
    <t>C7087016761</t>
  </si>
  <si>
    <t>C64N1000011</t>
  </si>
  <si>
    <t>C67N1000040</t>
  </si>
  <si>
    <t>C6624019565</t>
  </si>
  <si>
    <t>C92N1000317</t>
  </si>
  <si>
    <t>C6686019520</t>
  </si>
  <si>
    <t>C46N1001134</t>
  </si>
  <si>
    <t>C7937011931</t>
  </si>
  <si>
    <t>C51N1000419</t>
  </si>
  <si>
    <t>C79N1003109</t>
  </si>
  <si>
    <t>C56N1000233</t>
  </si>
  <si>
    <t>C79N1005665</t>
  </si>
  <si>
    <t>C7919015191</t>
  </si>
  <si>
    <t>C5239014299</t>
  </si>
  <si>
    <t>C92N1000623</t>
  </si>
  <si>
    <t>C66N1000513</t>
  </si>
  <si>
    <t>C91N1001137</t>
  </si>
  <si>
    <t>C5469010165</t>
  </si>
  <si>
    <t>C6830015651</t>
  </si>
  <si>
    <t>C56N1000089</t>
  </si>
  <si>
    <t>C49N1000887</t>
  </si>
  <si>
    <t>C96N1000263</t>
  </si>
  <si>
    <t>C51N1000220</t>
  </si>
  <si>
    <t>C6693005503</t>
  </si>
  <si>
    <t>C96N1000220</t>
  </si>
  <si>
    <t>C44N1000783</t>
  </si>
  <si>
    <t>C6454001792</t>
  </si>
  <si>
    <t>C7483003484</t>
  </si>
  <si>
    <t>C52N1000909</t>
  </si>
  <si>
    <t>C8288005815</t>
  </si>
  <si>
    <t>C70N1001505</t>
  </si>
  <si>
    <t>C79N1000815</t>
  </si>
  <si>
    <t>C8968012291</t>
  </si>
  <si>
    <t>C70N1000568</t>
  </si>
  <si>
    <t>C64N1000375</t>
  </si>
  <si>
    <t>C6661015091</t>
  </si>
  <si>
    <t>C8706019335</t>
  </si>
  <si>
    <t>C7461007304</t>
  </si>
  <si>
    <t>C8242001229</t>
  </si>
  <si>
    <t>C68N1000752</t>
  </si>
  <si>
    <t>C86N1000254</t>
  </si>
  <si>
    <t>C7583019219</t>
  </si>
  <si>
    <t>C91N1000109</t>
  </si>
  <si>
    <t>C87N1000257</t>
  </si>
  <si>
    <t>C66N1000522</t>
  </si>
  <si>
    <t>C4927019148</t>
  </si>
  <si>
    <t>C6258011026</t>
  </si>
  <si>
    <t>C83N1000046</t>
  </si>
  <si>
    <t>C7975017075</t>
  </si>
  <si>
    <t>C45N1000396</t>
  </si>
  <si>
    <t>C83N1000011</t>
  </si>
  <si>
    <t>C6694008273</t>
  </si>
  <si>
    <t>C7420019556</t>
  </si>
  <si>
    <t>C64N1000067</t>
  </si>
  <si>
    <t>C91N1000085</t>
  </si>
  <si>
    <t>C5614009309</t>
  </si>
  <si>
    <t>C86N1000722</t>
  </si>
  <si>
    <t>C72N1000568</t>
  </si>
  <si>
    <t>C79N1005105</t>
  </si>
  <si>
    <t>C64N1000818</t>
  </si>
  <si>
    <t>C79N1005998</t>
  </si>
  <si>
    <t>C95N1000494</t>
  </si>
  <si>
    <t>C83N1000550</t>
  </si>
  <si>
    <t>C64N1000794</t>
  </si>
  <si>
    <t>C46N1000681</t>
  </si>
  <si>
    <t>C7912011739</t>
  </si>
  <si>
    <t>C7480018850</t>
  </si>
  <si>
    <t>C5206014594</t>
  </si>
  <si>
    <t>C7045009963</t>
  </si>
  <si>
    <t>C46N1000982</t>
  </si>
  <si>
    <t>C79N2007916</t>
  </si>
  <si>
    <t>C8254007226</t>
  </si>
  <si>
    <t>C58N1000112</t>
  </si>
  <si>
    <t>C68N1000275</t>
  </si>
  <si>
    <t>C8317019020</t>
  </si>
  <si>
    <t>C8938002503</t>
  </si>
  <si>
    <t>C46N1000002</t>
  </si>
  <si>
    <t>C6095003727</t>
  </si>
  <si>
    <t>C8461009089</t>
  </si>
  <si>
    <t>C79N1000969</t>
  </si>
  <si>
    <t>C87N1000328</t>
  </si>
  <si>
    <t>C48N1001297</t>
  </si>
  <si>
    <t>C7067009158</t>
  </si>
  <si>
    <t>C6622013180</t>
  </si>
  <si>
    <t>C4631001600</t>
  </si>
  <si>
    <t>C5429019160</t>
  </si>
  <si>
    <t>C5227013113</t>
  </si>
  <si>
    <t>C8766002343</t>
  </si>
  <si>
    <t>C6685005186</t>
  </si>
  <si>
    <t>C87N1000520</t>
  </si>
  <si>
    <t>C84N1000525</t>
  </si>
  <si>
    <t>C8298012944</t>
  </si>
  <si>
    <t>C67N1000324</t>
  </si>
  <si>
    <t>C7902004468</t>
  </si>
  <si>
    <t>C49N1000301</t>
  </si>
  <si>
    <t>C9252011506</t>
  </si>
  <si>
    <t>C8294019471</t>
  </si>
  <si>
    <t>C54N1000149</t>
  </si>
  <si>
    <t>C48N1000165</t>
  </si>
  <si>
    <t>C5293012101</t>
  </si>
  <si>
    <t>C7953017271</t>
  </si>
  <si>
    <t>C94N1000116</t>
  </si>
  <si>
    <t>C48N1001001</t>
  </si>
  <si>
    <t>C86N1000532</t>
  </si>
  <si>
    <t>C66N1000352</t>
  </si>
  <si>
    <t>C89N1000621</t>
  </si>
  <si>
    <t>C6626007832</t>
  </si>
  <si>
    <t>C54N1000313</t>
  </si>
  <si>
    <t>C79N1007573</t>
  </si>
  <si>
    <t>C6290018322</t>
  </si>
  <si>
    <t>C70N1001472</t>
  </si>
  <si>
    <t>C89N1000429</t>
  </si>
  <si>
    <t>C79N1006846</t>
  </si>
  <si>
    <t>C79N1006739</t>
  </si>
  <si>
    <t>C8002008785</t>
  </si>
  <si>
    <t>C5403019086</t>
  </si>
  <si>
    <t>C80N1000559</t>
  </si>
  <si>
    <t>C7910014979</t>
  </si>
  <si>
    <t>C4832002263</t>
  </si>
  <si>
    <t>C89N1000703</t>
  </si>
  <si>
    <t>C79N1003083</t>
  </si>
  <si>
    <t>C83N1000671</t>
  </si>
  <si>
    <t>C75N1000738</t>
  </si>
  <si>
    <t>C91N1000341</t>
  </si>
  <si>
    <t>C79N1005062</t>
  </si>
  <si>
    <t>C7967017929</t>
  </si>
  <si>
    <t>C67N1000162</t>
  </si>
  <si>
    <t>C75N1000362</t>
  </si>
  <si>
    <t>C4805007491</t>
  </si>
  <si>
    <t>C6277010440</t>
  </si>
  <si>
    <t>C72N1000280</t>
  </si>
  <si>
    <t>C48N1000190</t>
  </si>
  <si>
    <t>C7931004451</t>
  </si>
  <si>
    <t>C74N1000139</t>
  </si>
  <si>
    <t>C4875017709</t>
  </si>
  <si>
    <t>C7069019509</t>
  </si>
  <si>
    <t>C79N1007195</t>
  </si>
  <si>
    <t>C5274019406</t>
  </si>
  <si>
    <t>C6477009566</t>
  </si>
  <si>
    <t>C79N1003531</t>
  </si>
  <si>
    <t>C49N1000609</t>
  </si>
  <si>
    <t>C7996019309</t>
  </si>
  <si>
    <t>C7919015076</t>
  </si>
  <si>
    <t>C51N1000414</t>
  </si>
  <si>
    <t>C60N1000533</t>
  </si>
  <si>
    <t>C4860003261</t>
  </si>
  <si>
    <t>C79N1000305</t>
  </si>
  <si>
    <t>C5637002994</t>
  </si>
  <si>
    <t>C66N1000241</t>
  </si>
  <si>
    <t>C6621007580</t>
  </si>
  <si>
    <t>C79N1007439</t>
  </si>
  <si>
    <t>C84N1000228</t>
  </si>
  <si>
    <t>C45N1000409</t>
  </si>
  <si>
    <t>C70N1000943</t>
  </si>
  <si>
    <t>C79N1005207</t>
  </si>
  <si>
    <t>C44N1000970</t>
  </si>
  <si>
    <t>C5146005911</t>
  </si>
  <si>
    <t>C52N1000244</t>
  </si>
  <si>
    <t>C92N1000910</t>
  </si>
  <si>
    <t>C60N1000206</t>
  </si>
  <si>
    <t>C84N1000496</t>
  </si>
  <si>
    <t>C7441017997</t>
  </si>
  <si>
    <t>C6089017960</t>
  </si>
  <si>
    <t>C56N1000500</t>
  </si>
  <si>
    <t>C56N1000738</t>
  </si>
  <si>
    <t>C87N1000870</t>
  </si>
  <si>
    <t>C8011018673</t>
  </si>
  <si>
    <t>C51N1000600</t>
  </si>
  <si>
    <t>C49N1000501</t>
  </si>
  <si>
    <t>C79N1002242</t>
  </si>
  <si>
    <t>C58N1000314</t>
  </si>
  <si>
    <t>C6263004502</t>
  </si>
  <si>
    <t>C89N1000258</t>
  </si>
  <si>
    <t>C51N1001162</t>
  </si>
  <si>
    <t>C7581000170</t>
  </si>
  <si>
    <t>C48N1000239</t>
  </si>
  <si>
    <t>C79N1005380</t>
  </si>
  <si>
    <t>C48N1001766</t>
  </si>
  <si>
    <t>C79N1006757</t>
  </si>
  <si>
    <t>C56N1000383</t>
  </si>
  <si>
    <t>C92N1000355</t>
  </si>
  <si>
    <t>C79N1006367</t>
  </si>
  <si>
    <t>C56N1000962</t>
  </si>
  <si>
    <t>C4931015602</t>
  </si>
  <si>
    <t>C46N1000559</t>
  </si>
  <si>
    <t>C7435019071</t>
  </si>
  <si>
    <t>C96N1000016</t>
  </si>
  <si>
    <t>C9102010067</t>
  </si>
  <si>
    <t>C72N1001247</t>
  </si>
  <si>
    <t>C92N1001116</t>
  </si>
  <si>
    <t>C8901015122</t>
  </si>
  <si>
    <t>C74N1000777</t>
  </si>
  <si>
    <t>C8790018636</t>
  </si>
  <si>
    <t>C6267011013</t>
  </si>
  <si>
    <t>C7937019122</t>
  </si>
  <si>
    <t>C54N1000150</t>
  </si>
  <si>
    <t>C7539012684</t>
  </si>
  <si>
    <t>C72N1000269</t>
  </si>
  <si>
    <t>C48N1000571</t>
  </si>
  <si>
    <t>C70N1000210</t>
  </si>
  <si>
    <t>C7518009560</t>
  </si>
  <si>
    <t>C64N1000032</t>
  </si>
  <si>
    <t>C96N1000556</t>
  </si>
  <si>
    <t>C8433000468</t>
  </si>
  <si>
    <t>C6616007567</t>
  </si>
  <si>
    <t>C79N1001194</t>
  </si>
  <si>
    <t>C6687005703</t>
  </si>
  <si>
    <t>C4800002388</t>
  </si>
  <si>
    <t>C80N1000295</t>
  </si>
  <si>
    <t>C74N1000210</t>
  </si>
  <si>
    <t>C79N1005469</t>
  </si>
  <si>
    <t>C7204016905</t>
  </si>
  <si>
    <t>C58N1000236</t>
  </si>
  <si>
    <t>C6054014941</t>
  </si>
  <si>
    <t>C8700004121</t>
  </si>
  <si>
    <t>C79N1004412</t>
  </si>
  <si>
    <t>C6083000421</t>
  </si>
  <si>
    <t>C79N1007531</t>
  </si>
  <si>
    <t>C66N1000956</t>
  </si>
  <si>
    <t>C49N1000243</t>
  </si>
  <si>
    <t>C66N1000630</t>
  </si>
  <si>
    <t>C84N1000326</t>
  </si>
  <si>
    <t>C48N1000633</t>
  </si>
  <si>
    <t>C8283006359</t>
  </si>
  <si>
    <t>C70N1001694</t>
  </si>
  <si>
    <t>C72N1001169</t>
  </si>
  <si>
    <t>C72N1000344</t>
  </si>
  <si>
    <t>C82N1000485</t>
  </si>
  <si>
    <t>C6454004318</t>
  </si>
  <si>
    <t>C86N1000468</t>
  </si>
  <si>
    <t>C6672006707</t>
  </si>
  <si>
    <t>C4807019549</t>
  </si>
  <si>
    <t>C92N1000396</t>
  </si>
  <si>
    <t>C7988010054</t>
  </si>
  <si>
    <t>C7930002245</t>
  </si>
  <si>
    <t>C8780013462</t>
  </si>
  <si>
    <t>C58N1000260</t>
  </si>
  <si>
    <t>C83N1000012</t>
  </si>
  <si>
    <t>C6493004946</t>
  </si>
  <si>
    <t>C94N1000487</t>
  </si>
  <si>
    <t>C4973000769</t>
  </si>
  <si>
    <t>C89N1001439</t>
  </si>
  <si>
    <t>C5671018742</t>
  </si>
  <si>
    <t>C52N1000605</t>
  </si>
  <si>
    <t>C89N1000476</t>
  </si>
  <si>
    <t>C44N1000094</t>
  </si>
  <si>
    <t>C84N1000427</t>
  </si>
  <si>
    <t>C52N1000130</t>
  </si>
  <si>
    <t>C48N1001190</t>
  </si>
  <si>
    <t>C79N1000214</t>
  </si>
  <si>
    <t>C45N1000541</t>
  </si>
  <si>
    <t>C91N1000718</t>
  </si>
  <si>
    <t>C48N1000046</t>
  </si>
  <si>
    <t>C79N1006106</t>
  </si>
  <si>
    <t>C7989007732</t>
  </si>
  <si>
    <t>C46N1001005</t>
  </si>
  <si>
    <t>C5194004450</t>
  </si>
  <si>
    <t>C9542014448</t>
  </si>
  <si>
    <t>C95N1000524</t>
  </si>
  <si>
    <t>C82N1000699</t>
  </si>
  <si>
    <t>C79N1004608</t>
  </si>
  <si>
    <t>C79N1004823</t>
  </si>
  <si>
    <t>C94N1000391</t>
  </si>
  <si>
    <t>C9288011379</t>
  </si>
  <si>
    <t>C8219014215</t>
  </si>
  <si>
    <t>C6425019567</t>
  </si>
  <si>
    <t>C56N1000657</t>
  </si>
  <si>
    <t>C92N1001139</t>
  </si>
  <si>
    <t>C79N1001604</t>
  </si>
  <si>
    <t>C6481013994</t>
  </si>
  <si>
    <t>C4654003900</t>
  </si>
  <si>
    <t>C6662010659</t>
  </si>
  <si>
    <t>C6456007714</t>
  </si>
  <si>
    <t>C95N1000416</t>
  </si>
  <si>
    <t>C54N1000322</t>
  </si>
  <si>
    <t>C60N1000534</t>
  </si>
  <si>
    <t>C8710017859</t>
  </si>
  <si>
    <t>C54N1000543</t>
  </si>
  <si>
    <t>C56N1000141</t>
  </si>
  <si>
    <t>C4433012341</t>
  </si>
  <si>
    <t>C45N1000252</t>
  </si>
  <si>
    <t>C51N1001012</t>
  </si>
  <si>
    <t>C89N1000538</t>
  </si>
  <si>
    <t>C7073017400</t>
  </si>
  <si>
    <t>C45N1000081</t>
  </si>
  <si>
    <t>C74N1000980</t>
  </si>
  <si>
    <t>C8205007989</t>
  </si>
  <si>
    <t>C79N1005505</t>
  </si>
  <si>
    <t>C52N1000696</t>
  </si>
  <si>
    <t>C79N1001122</t>
  </si>
  <si>
    <t>C70N1001500</t>
  </si>
  <si>
    <t>C6716017219</t>
  </si>
  <si>
    <t>C87N1000460</t>
  </si>
  <si>
    <t>C79N1005149</t>
  </si>
  <si>
    <t>C87N1001215</t>
  </si>
  <si>
    <t>C60N1000594</t>
  </si>
  <si>
    <t>C5466011186</t>
  </si>
  <si>
    <t>C6289008417</t>
  </si>
  <si>
    <t>C48N1001255</t>
  </si>
  <si>
    <t>C79N1002844</t>
  </si>
  <si>
    <t>C64N1000048</t>
  </si>
  <si>
    <t>C6402004758</t>
  </si>
  <si>
    <t>C51N1000302</t>
  </si>
  <si>
    <t>C54N1000067</t>
  </si>
  <si>
    <t>C75N1001571</t>
  </si>
  <si>
    <t>C6880010936</t>
  </si>
  <si>
    <t>C5417005461</t>
  </si>
  <si>
    <t>C5134011025</t>
  </si>
  <si>
    <t>C83N1000107</t>
  </si>
  <si>
    <t>C64N2001121</t>
  </si>
  <si>
    <t>C79N1003542</t>
  </si>
  <si>
    <t>C8265013556</t>
  </si>
  <si>
    <t>C8704006869</t>
  </si>
  <si>
    <t>C6044001247</t>
  </si>
  <si>
    <t>C7013010895</t>
  </si>
  <si>
    <t>C5219001545</t>
  </si>
  <si>
    <t>C6602017835</t>
  </si>
  <si>
    <t>C96N1000204</t>
  </si>
  <si>
    <t>C48N1001488</t>
  </si>
  <si>
    <t>C7499012344</t>
  </si>
  <si>
    <t>C9151006982</t>
  </si>
  <si>
    <t>C79N1007633</t>
  </si>
  <si>
    <t>C79N1007082</t>
  </si>
  <si>
    <t>C7475015310</t>
  </si>
  <si>
    <t>C70N1000149</t>
  </si>
  <si>
    <t>C58N1000058</t>
  </si>
  <si>
    <t>C82N1000607</t>
  </si>
  <si>
    <t>C79N1003737</t>
  </si>
  <si>
    <t>C9170018527</t>
  </si>
  <si>
    <t>C95N1000149</t>
  </si>
  <si>
    <t>C96N1000143</t>
  </si>
  <si>
    <t>C79N1002744</t>
  </si>
  <si>
    <t>C95N1000251</t>
  </si>
  <si>
    <t>C7972004151</t>
  </si>
  <si>
    <t>C44N1000812</t>
  </si>
  <si>
    <t>C8321016458</t>
  </si>
  <si>
    <t>C70N1000302</t>
  </si>
  <si>
    <t>C7986009319</t>
  </si>
  <si>
    <t>C6460014458</t>
  </si>
  <si>
    <t>C52N1001226</t>
  </si>
  <si>
    <t>C86N1000230</t>
  </si>
  <si>
    <t>C79N1004597</t>
  </si>
  <si>
    <t>C74N1000599</t>
  </si>
  <si>
    <t>C8741010985</t>
  </si>
  <si>
    <t>C79N1004535</t>
  </si>
  <si>
    <t>C9108005793</t>
  </si>
  <si>
    <t>C4596003510</t>
  </si>
  <si>
    <t>C74N1000202</t>
  </si>
  <si>
    <t>C72N1000142</t>
  </si>
  <si>
    <t>C4691014172</t>
  </si>
  <si>
    <t>C48N1001516</t>
  </si>
  <si>
    <t>C70N1001674</t>
  </si>
  <si>
    <t>C79N1003862</t>
  </si>
  <si>
    <t>C79N1000865</t>
  </si>
  <si>
    <t>C92N1000887</t>
  </si>
  <si>
    <t>C67N1000100</t>
  </si>
  <si>
    <t>C56N1000599</t>
  </si>
  <si>
    <t>C4608004745</t>
  </si>
  <si>
    <t>C79N1005743</t>
  </si>
  <si>
    <t>C7586000216</t>
  </si>
  <si>
    <t>C49N1000211</t>
  </si>
  <si>
    <t>C82N1000298</t>
  </si>
  <si>
    <t>C7919019218</t>
  </si>
  <si>
    <t>C79N1004785</t>
  </si>
  <si>
    <t>C82N1000732</t>
  </si>
  <si>
    <t>C96N1000214</t>
  </si>
  <si>
    <t>C5625008747</t>
  </si>
  <si>
    <t>C75N1001900</t>
  </si>
  <si>
    <t>C8015017157</t>
  </si>
  <si>
    <t>C4991013915</t>
  </si>
  <si>
    <t>C6490005755</t>
  </si>
  <si>
    <t>C8395008652</t>
  </si>
  <si>
    <t>C5865010370</t>
  </si>
  <si>
    <t>C8273003717</t>
  </si>
  <si>
    <t>C4934006036</t>
  </si>
  <si>
    <t>C54N2000880</t>
  </si>
  <si>
    <t>C74N1000962</t>
  </si>
  <si>
    <t>C83N1000482</t>
  </si>
  <si>
    <t>C51N1000727</t>
  </si>
  <si>
    <t>C95N1000253</t>
  </si>
  <si>
    <t>C6888017171</t>
  </si>
  <si>
    <t>C74N1000567</t>
  </si>
  <si>
    <t>C8706006101</t>
  </si>
  <si>
    <t>C83N1000729</t>
  </si>
  <si>
    <t>C87N1001097</t>
  </si>
  <si>
    <t>C45N1000034</t>
  </si>
  <si>
    <t>C8298012034</t>
  </si>
  <si>
    <t>C8451018512</t>
  </si>
  <si>
    <t>C58N1000297</t>
  </si>
  <si>
    <t>C7938016281</t>
  </si>
  <si>
    <t>C9260017334</t>
  </si>
  <si>
    <t>C4588016294</t>
  </si>
  <si>
    <t>C49N1000371</t>
  </si>
  <si>
    <t>C9269012780</t>
  </si>
  <si>
    <t>C70N1001719</t>
  </si>
  <si>
    <t>C79N1005340</t>
  </si>
  <si>
    <t>C79N1004661</t>
  </si>
  <si>
    <t>C72N1000064</t>
  </si>
  <si>
    <t>C79N1004523</t>
  </si>
  <si>
    <t>C58N1000221</t>
  </si>
  <si>
    <t>C7453015440</t>
  </si>
  <si>
    <t>C68N1000658</t>
  </si>
  <si>
    <t>C4829018724</t>
  </si>
  <si>
    <t>C6420018745</t>
  </si>
  <si>
    <t>C79N1005643</t>
  </si>
  <si>
    <t>C6602018301</t>
  </si>
  <si>
    <t>C51N1000819</t>
  </si>
  <si>
    <t>C58N1000419</t>
  </si>
  <si>
    <t>C87N1001060</t>
  </si>
  <si>
    <t>C86N1000398</t>
  </si>
  <si>
    <t>C56N1000292</t>
  </si>
  <si>
    <t>C75N1001552</t>
  </si>
  <si>
    <t>C70N1001701</t>
  </si>
  <si>
    <t>C4430018782</t>
  </si>
  <si>
    <t>C49N1000051</t>
  </si>
  <si>
    <t>C4442001634</t>
  </si>
  <si>
    <t>C70N1001670</t>
  </si>
  <si>
    <t>C5470015245</t>
  </si>
  <si>
    <t>C8214011760</t>
  </si>
  <si>
    <t>C83N1000222</t>
  </si>
  <si>
    <t>C5264013751</t>
  </si>
  <si>
    <t>C4496013257</t>
  </si>
  <si>
    <t>C62N1000138</t>
  </si>
  <si>
    <t>C79N1005674</t>
  </si>
  <si>
    <t>C44N1000938</t>
  </si>
  <si>
    <t>C67N1000111</t>
  </si>
  <si>
    <t>C48N1001348</t>
  </si>
  <si>
    <t>C89N1000266</t>
  </si>
  <si>
    <t>C96N1000582</t>
  </si>
  <si>
    <t>C7451011188</t>
  </si>
  <si>
    <t>C48N1000434</t>
  </si>
  <si>
    <t>C66N1000686</t>
  </si>
  <si>
    <t>C8393019295</t>
  </si>
  <si>
    <t>C6075019245</t>
  </si>
  <si>
    <t>C75N1002059</t>
  </si>
  <si>
    <t>C87N1000278</t>
  </si>
  <si>
    <t>C6077010478</t>
  </si>
  <si>
    <t>C49N1000670</t>
  </si>
  <si>
    <t>C48N1000132</t>
  </si>
  <si>
    <t>C6664008859</t>
  </si>
  <si>
    <t>C79N1006113</t>
  </si>
  <si>
    <t>C62N1000335</t>
  </si>
  <si>
    <t>C66N1000976</t>
  </si>
  <si>
    <t>C72N1001227</t>
  </si>
  <si>
    <t>C86N1000785</t>
  </si>
  <si>
    <t>C8216006433</t>
  </si>
  <si>
    <t>C67N1000349</t>
  </si>
  <si>
    <t>C79N1002317</t>
  </si>
  <si>
    <t>C64N1000114</t>
  </si>
  <si>
    <t>C6665001375</t>
  </si>
  <si>
    <t>C89N1000445</t>
  </si>
  <si>
    <t>C74N1000776</t>
  </si>
  <si>
    <t>C68N1000672</t>
  </si>
  <si>
    <t>C6281018865</t>
  </si>
  <si>
    <t>C86N1000567</t>
  </si>
  <si>
    <t>C70N1001183</t>
  </si>
  <si>
    <t>C49N1000780</t>
  </si>
  <si>
    <t>C79N1000138</t>
  </si>
  <si>
    <t>C91N1000969</t>
  </si>
  <si>
    <t>C6606002534</t>
  </si>
  <si>
    <t>C48N1001546</t>
  </si>
  <si>
    <t>C6496006177</t>
  </si>
  <si>
    <t>C86N1000620</t>
  </si>
  <si>
    <t>C62N1000270</t>
  </si>
  <si>
    <t>C7014018741</t>
  </si>
  <si>
    <t>C9595014704</t>
  </si>
  <si>
    <t>C7964018968</t>
  </si>
  <si>
    <t>C7924015523</t>
  </si>
  <si>
    <t>C54N1000196</t>
  </si>
  <si>
    <t>C91N1000291</t>
  </si>
  <si>
    <t>C8352018450</t>
  </si>
  <si>
    <t>C91N1000713</t>
  </si>
  <si>
    <t>C8707019486</t>
  </si>
  <si>
    <t>C80N1000586</t>
  </si>
  <si>
    <t>C5659019563</t>
  </si>
  <si>
    <t>C6256008738</t>
  </si>
  <si>
    <t>C4937018498</t>
  </si>
  <si>
    <t>C49N1001041</t>
  </si>
  <si>
    <t>C60N1000031</t>
  </si>
  <si>
    <t>C75N1000052</t>
  </si>
  <si>
    <t>C7965019232</t>
  </si>
  <si>
    <t>C74N1000162</t>
  </si>
  <si>
    <t>C92N1001093</t>
  </si>
  <si>
    <t>C49N1000270</t>
  </si>
  <si>
    <t>C79N1006899</t>
  </si>
  <si>
    <t>C8770019464</t>
  </si>
  <si>
    <t>C5195014234</t>
  </si>
  <si>
    <t>C75N1001285</t>
  </si>
  <si>
    <t>C48N1001315</t>
  </si>
  <si>
    <t>C86N1000565</t>
  </si>
  <si>
    <t>C8987014741</t>
  </si>
  <si>
    <t>C5605008448</t>
  </si>
  <si>
    <t>C75N1002174</t>
  </si>
  <si>
    <t>C5660008905</t>
  </si>
  <si>
    <t>C75N1002231</t>
  </si>
  <si>
    <t>C6045018221</t>
  </si>
  <si>
    <t>C5658008670</t>
  </si>
  <si>
    <t>C6627012437</t>
  </si>
  <si>
    <t>C83N1000864</t>
  </si>
  <si>
    <t>C8074017917</t>
  </si>
  <si>
    <t>C5141013735</t>
  </si>
  <si>
    <t>C94N1000094</t>
  </si>
  <si>
    <t>C72N1001204</t>
  </si>
  <si>
    <t>C45N1000244</t>
  </si>
  <si>
    <t>C83N1000323</t>
  </si>
  <si>
    <t>C9130000609</t>
  </si>
  <si>
    <t>C86N1000578</t>
  </si>
  <si>
    <t>C46N1000097</t>
  </si>
  <si>
    <t>C6689011731</t>
  </si>
  <si>
    <t>C79N1006071</t>
  </si>
  <si>
    <t>C67N1000032</t>
  </si>
  <si>
    <t>C4425012817</t>
  </si>
  <si>
    <t>C54N1000102</t>
  </si>
  <si>
    <t>C4531002861</t>
  </si>
  <si>
    <t>C9235012841</t>
  </si>
  <si>
    <t>C8762019529</t>
  </si>
  <si>
    <t>C5693004227</t>
  </si>
  <si>
    <t>C68N1000069</t>
  </si>
  <si>
    <t>C8004016343</t>
  </si>
  <si>
    <t>C7902012617</t>
  </si>
  <si>
    <t>C8792009269</t>
  </si>
  <si>
    <t>C67N1000064</t>
  </si>
  <si>
    <t>C70N1001226</t>
  </si>
  <si>
    <t>C4603012630</t>
  </si>
  <si>
    <t>C79N1006910</t>
  </si>
  <si>
    <t>C80N1000091</t>
  </si>
  <si>
    <t>C8968004044</t>
  </si>
  <si>
    <t>C46N1000311</t>
  </si>
  <si>
    <t>C6649006314</t>
  </si>
  <si>
    <t>C91N1000781</t>
  </si>
  <si>
    <t>C83N1000669</t>
  </si>
  <si>
    <t>C49N1000133</t>
  </si>
  <si>
    <t>C4875002287</t>
  </si>
  <si>
    <t>C44N1000837</t>
  </si>
  <si>
    <t>C4978018451</t>
  </si>
  <si>
    <t>C84N1000575</t>
  </si>
  <si>
    <t>C74N1000254</t>
  </si>
  <si>
    <t>C9170006744</t>
  </si>
  <si>
    <t>C79N1004678</t>
  </si>
  <si>
    <t>C70N1001421</t>
  </si>
  <si>
    <t>C91N1000126</t>
  </si>
  <si>
    <t>C75N1000085</t>
  </si>
  <si>
    <t>C8929018915</t>
  </si>
  <si>
    <t>C6213010078</t>
  </si>
  <si>
    <t>C49N1000436</t>
  </si>
  <si>
    <t>C74N1000747</t>
  </si>
  <si>
    <t>C4888019340</t>
  </si>
  <si>
    <t>C67N1000344</t>
  </si>
  <si>
    <t>C54N1000095</t>
  </si>
  <si>
    <t>C7594008194</t>
  </si>
  <si>
    <t>C6430013273</t>
  </si>
  <si>
    <t>C6473013071</t>
  </si>
  <si>
    <t>C8628013232</t>
  </si>
  <si>
    <t>C75N1002511</t>
  </si>
  <si>
    <t>C5240017665</t>
  </si>
  <si>
    <t>C89N1000183</t>
  </si>
  <si>
    <t>C6421012469</t>
  </si>
  <si>
    <t>C8740012343</t>
  </si>
  <si>
    <t>C48N1000480</t>
  </si>
  <si>
    <t>C7533017052</t>
  </si>
  <si>
    <t>C75N1002152</t>
  </si>
  <si>
    <t>C64N1000937</t>
  </si>
  <si>
    <t>C92N1000179</t>
  </si>
  <si>
    <t>C5110018357</t>
  </si>
  <si>
    <t>C6673007962</t>
  </si>
  <si>
    <t>C46N1000996</t>
  </si>
  <si>
    <t>C54N1000727</t>
  </si>
  <si>
    <t>C4471006392</t>
  </si>
  <si>
    <t>C54N1000765</t>
  </si>
  <si>
    <t>C68N1000244</t>
  </si>
  <si>
    <t>C68N1000029</t>
  </si>
  <si>
    <t>C4631013366</t>
  </si>
  <si>
    <t>C45N1000268</t>
  </si>
  <si>
    <t>C5834015927</t>
  </si>
  <si>
    <t>C6468018440</t>
  </si>
  <si>
    <t>C7948009657</t>
  </si>
  <si>
    <t>C8675004289</t>
  </si>
  <si>
    <t>C52N1000139</t>
  </si>
  <si>
    <t>C5800019357</t>
  </si>
  <si>
    <t>C6727019542</t>
  </si>
  <si>
    <t>C51N1001215</t>
  </si>
  <si>
    <t>C79N1003333</t>
  </si>
  <si>
    <t>C5459016197</t>
  </si>
  <si>
    <t>C89N1000675</t>
  </si>
  <si>
    <t>C54N1000485</t>
  </si>
  <si>
    <t>C82N1000368</t>
  </si>
  <si>
    <t>C79N1006855</t>
  </si>
  <si>
    <t>C7913007792</t>
  </si>
  <si>
    <t>C94N1000269</t>
  </si>
  <si>
    <t>C5855000707</t>
  </si>
  <si>
    <t>C7902008457</t>
  </si>
  <si>
    <t>C66N1000774</t>
  </si>
  <si>
    <t>C79N1006181</t>
  </si>
  <si>
    <t>C79N1002163</t>
  </si>
  <si>
    <t>C48N1001768</t>
  </si>
  <si>
    <t>C56N1000323</t>
  </si>
  <si>
    <t>C45N1000754</t>
  </si>
  <si>
    <t>C8282008179</t>
  </si>
  <si>
    <t>C74N1000597</t>
  </si>
  <si>
    <t>C48N1000122</t>
  </si>
  <si>
    <t>C79N1006094</t>
  </si>
  <si>
    <t>C7031018607</t>
  </si>
  <si>
    <t>C4609000987</t>
  </si>
  <si>
    <t>C8706009083</t>
  </si>
  <si>
    <t>C94N1000312</t>
  </si>
  <si>
    <t>C7096006537</t>
  </si>
  <si>
    <t>C8976018656</t>
  </si>
  <si>
    <t>C75N1001995</t>
  </si>
  <si>
    <t>C70N1001220</t>
  </si>
  <si>
    <t>C8069018680</t>
  </si>
  <si>
    <t>C7974002802</t>
  </si>
  <si>
    <t>C87N1000252</t>
  </si>
  <si>
    <t>C87N1000276</t>
  </si>
  <si>
    <t>C6627015603</t>
  </si>
  <si>
    <t>C7468018227</t>
  </si>
  <si>
    <t>C96N1000557</t>
  </si>
  <si>
    <t>C7497008960</t>
  </si>
  <si>
    <t>C6632019497</t>
  </si>
  <si>
    <t>C79N1004553</t>
  </si>
  <si>
    <t>C58N1000409</t>
  </si>
  <si>
    <t>C86N1000562</t>
  </si>
  <si>
    <t>C89N1000912</t>
  </si>
  <si>
    <t>C79N1002082</t>
  </si>
  <si>
    <t>C6057019349</t>
  </si>
  <si>
    <t>C6075014970</t>
  </si>
  <si>
    <t>C7433018843</t>
  </si>
  <si>
    <t>C49N1000104</t>
  </si>
  <si>
    <t>C79N1002745</t>
  </si>
  <si>
    <t>C83N1000109</t>
  </si>
  <si>
    <t>C48N1000321</t>
  </si>
  <si>
    <t>C79N1001444</t>
  </si>
  <si>
    <t>C48N1001534</t>
  </si>
  <si>
    <t>C68N1000694</t>
  </si>
  <si>
    <t>C49N1001000</t>
  </si>
  <si>
    <t>C70N1001143</t>
  </si>
  <si>
    <t>C7940016352</t>
  </si>
  <si>
    <t>C66N1000076</t>
  </si>
  <si>
    <t>C9227011527</t>
  </si>
  <si>
    <t>C94N1000398</t>
  </si>
  <si>
    <t>C46N1000110</t>
  </si>
  <si>
    <t>C8272006768</t>
  </si>
  <si>
    <t>C79N1000869</t>
  </si>
  <si>
    <t>C72N1001054</t>
  </si>
  <si>
    <t>C46N1001037</t>
  </si>
  <si>
    <t>C82N1000197</t>
  </si>
  <si>
    <t>C7080012745</t>
  </si>
  <si>
    <t>C7206018493</t>
  </si>
  <si>
    <t>C79N1001445</t>
  </si>
  <si>
    <t>C83N1000005</t>
  </si>
  <si>
    <t>C52N1000795</t>
  </si>
  <si>
    <t>C5424017245</t>
  </si>
  <si>
    <t>C7277018302</t>
  </si>
  <si>
    <t>C52N1000343</t>
  </si>
  <si>
    <t>C79N1001279</t>
  </si>
  <si>
    <t>C9126015427</t>
  </si>
  <si>
    <t>C46N2001167</t>
  </si>
  <si>
    <t>C86N1000435</t>
  </si>
  <si>
    <t>C79N1005048</t>
  </si>
  <si>
    <t>C79N1005920</t>
  </si>
  <si>
    <t>C48N1000941</t>
  </si>
  <si>
    <t>C75N1000842</t>
  </si>
  <si>
    <t>C79N1004941</t>
  </si>
  <si>
    <t>C7421000488</t>
  </si>
  <si>
    <t>C7559001378</t>
  </si>
  <si>
    <t>C44N1000564</t>
  </si>
  <si>
    <t>C44N1000760</t>
  </si>
  <si>
    <t>C74N1000950</t>
  </si>
  <si>
    <t>C49N1000988</t>
  </si>
  <si>
    <t>C67N1000027</t>
  </si>
  <si>
    <t>C8377018975</t>
  </si>
  <si>
    <t>C51N1000195</t>
  </si>
  <si>
    <t>C79N1000481</t>
  </si>
  <si>
    <t>C70N1001171</t>
  </si>
  <si>
    <t>C66N1000983</t>
  </si>
  <si>
    <t>C51N1000132</t>
  </si>
  <si>
    <t>C70N1001419</t>
  </si>
  <si>
    <t>C92N1000499</t>
  </si>
  <si>
    <t>C64N1000810</t>
  </si>
  <si>
    <t>C48N1000204</t>
  </si>
  <si>
    <t>C75N1000333</t>
  </si>
  <si>
    <t>C92N1001074</t>
  </si>
  <si>
    <t>C7903012092</t>
  </si>
  <si>
    <t>C6206013002</t>
  </si>
  <si>
    <t>C7247016938</t>
  </si>
  <si>
    <t>C4689000752</t>
  </si>
  <si>
    <t>C7506017558</t>
  </si>
  <si>
    <t>C8707012554</t>
  </si>
  <si>
    <t>C6677006644</t>
  </si>
  <si>
    <t>C66N1000328</t>
  </si>
  <si>
    <t>C80N1000872</t>
  </si>
  <si>
    <t>C79N1002012</t>
  </si>
  <si>
    <t>C86N1000777</t>
  </si>
  <si>
    <t>C5221012418</t>
  </si>
  <si>
    <t>C8709002243</t>
  </si>
  <si>
    <t>C79N1002115</t>
  </si>
  <si>
    <t>C6253015480</t>
  </si>
  <si>
    <t>C49N1000287</t>
  </si>
  <si>
    <t>C9437012282</t>
  </si>
  <si>
    <t>C64N1000041</t>
  </si>
  <si>
    <t>C91N1000952</t>
  </si>
  <si>
    <t>C45N1000748</t>
  </si>
  <si>
    <t>C7291013043</t>
  </si>
  <si>
    <t>C72N1000250</t>
  </si>
  <si>
    <t>C8968004473</t>
  </si>
  <si>
    <t>C44N1000068</t>
  </si>
  <si>
    <t>C68N1000901</t>
  </si>
  <si>
    <t>C52N1000569</t>
  </si>
  <si>
    <t>C46N1000850</t>
  </si>
  <si>
    <t>C44N1000985</t>
  </si>
  <si>
    <t>C51N1001036</t>
  </si>
  <si>
    <t>C45N1000359</t>
  </si>
  <si>
    <t>C46N1000367</t>
  </si>
  <si>
    <t>C6875006284</t>
  </si>
  <si>
    <t>C94N1000091</t>
  </si>
  <si>
    <t>C66N1000526</t>
  </si>
  <si>
    <t>C6451006160</t>
  </si>
  <si>
    <t>C96N1000430</t>
  </si>
  <si>
    <t>C64N1000723</t>
  </si>
  <si>
    <t>C52N1000674</t>
  </si>
  <si>
    <t>C56N1000050</t>
  </si>
  <si>
    <t>C8730010720</t>
  </si>
  <si>
    <t>C48N1000368</t>
  </si>
  <si>
    <t>C83N1000286</t>
  </si>
  <si>
    <t>C4820019356</t>
  </si>
  <si>
    <t>C4615002417</t>
  </si>
  <si>
    <t>C80N1000401</t>
  </si>
  <si>
    <t>C5146007186</t>
  </si>
  <si>
    <t>C8792005615</t>
  </si>
  <si>
    <t>C8901012253</t>
  </si>
  <si>
    <t>C75N1001922</t>
  </si>
  <si>
    <t>C51N1001099</t>
  </si>
  <si>
    <t>C66N1000133</t>
  </si>
  <si>
    <t>C45N1000689</t>
  </si>
  <si>
    <t>C86N1000019</t>
  </si>
  <si>
    <t>C7054017074</t>
  </si>
  <si>
    <t>C44N1000418</t>
  </si>
  <si>
    <t>C95N1000215</t>
  </si>
  <si>
    <t>C56N1000085</t>
  </si>
  <si>
    <t>C74N1000541</t>
  </si>
  <si>
    <t>C8021016548</t>
  </si>
  <si>
    <t>C79N1006518</t>
  </si>
  <si>
    <t>C6663010724</t>
  </si>
  <si>
    <t>C44N1000830</t>
  </si>
  <si>
    <t>C79N1007709</t>
  </si>
  <si>
    <t>C9220001265</t>
  </si>
  <si>
    <t>C4575006549</t>
  </si>
  <si>
    <t>C7926014606</t>
  </si>
  <si>
    <t>C7941007560</t>
  </si>
  <si>
    <t>C87N1000575</t>
  </si>
  <si>
    <t>C56N1000846</t>
  </si>
  <si>
    <t>C7542016981</t>
  </si>
  <si>
    <t>C79N1006978</t>
  </si>
  <si>
    <t>C7433005072</t>
  </si>
  <si>
    <t>C74N1000736</t>
  </si>
  <si>
    <t>C79N1005637</t>
  </si>
  <si>
    <t>C79N1000714</t>
  </si>
  <si>
    <t>C6672014251</t>
  </si>
  <si>
    <t>C9464018060</t>
  </si>
  <si>
    <t>C6045012686</t>
  </si>
  <si>
    <t>C6458012637</t>
  </si>
  <si>
    <t>C79N1006840</t>
  </si>
  <si>
    <t>C9131003081</t>
  </si>
  <si>
    <t>C56N1001012</t>
  </si>
  <si>
    <t>C7922012557</t>
  </si>
  <si>
    <t>C8013018412</t>
  </si>
  <si>
    <t>C56N1000253</t>
  </si>
  <si>
    <t>C91N1000140</t>
  </si>
  <si>
    <t>C67N1000085</t>
  </si>
  <si>
    <t>C7987007178</t>
  </si>
  <si>
    <t>C58N1000531</t>
  </si>
  <si>
    <t>C70N1001255</t>
  </si>
  <si>
    <t>C75N1000944</t>
  </si>
  <si>
    <t>C8915004046</t>
  </si>
  <si>
    <t>C45N1000674</t>
  </si>
  <si>
    <t>C96N1000857</t>
  </si>
  <si>
    <t>C46N1000362</t>
  </si>
  <si>
    <t>C94N1000475</t>
  </si>
  <si>
    <t>C66N1000795</t>
  </si>
  <si>
    <t>C6438010174</t>
  </si>
  <si>
    <t>C87N1001037</t>
  </si>
  <si>
    <t>C75N1000616</t>
  </si>
  <si>
    <t>C83N1000300</t>
  </si>
  <si>
    <t>C9487003593</t>
  </si>
  <si>
    <t>C74N1000517</t>
  </si>
  <si>
    <t>C9490017141</t>
  </si>
  <si>
    <t>C5679018108</t>
  </si>
  <si>
    <t>C5152011021</t>
  </si>
  <si>
    <t>C79N1005715</t>
  </si>
  <si>
    <t>C95N1000448</t>
  </si>
  <si>
    <t>C7054009744</t>
  </si>
  <si>
    <t>C89N1001399</t>
  </si>
  <si>
    <t>C8691010892</t>
  </si>
  <si>
    <t>C89N1000454</t>
  </si>
  <si>
    <t>C49N1000435</t>
  </si>
  <si>
    <t>C64N1000235</t>
  </si>
  <si>
    <t>C7533010887</t>
  </si>
  <si>
    <t>C44N1000315</t>
  </si>
  <si>
    <t>C4632002942</t>
  </si>
  <si>
    <t>C6640012589</t>
  </si>
  <si>
    <t>C79N1004896</t>
  </si>
  <si>
    <t>C68N2001070</t>
  </si>
  <si>
    <t>C68N1000479</t>
  </si>
  <si>
    <t>C75N1002076</t>
  </si>
  <si>
    <t>C51N1000519</t>
  </si>
  <si>
    <t>C8259007948</t>
  </si>
  <si>
    <t>C48N1000201</t>
  </si>
  <si>
    <t>C84N1000541</t>
  </si>
  <si>
    <t>C8905002089</t>
  </si>
  <si>
    <t>C8026018308</t>
  </si>
  <si>
    <t>C83N1000611</t>
  </si>
  <si>
    <t>C82N1000380</t>
  </si>
  <si>
    <t>C51N1001082</t>
  </si>
  <si>
    <t>C45N1000436</t>
  </si>
  <si>
    <t>C89N1000204</t>
  </si>
  <si>
    <t>C7024001589</t>
  </si>
  <si>
    <t>C49N1000307</t>
  </si>
  <si>
    <t>C45N1000575</t>
  </si>
  <si>
    <t>C94N1000354</t>
  </si>
  <si>
    <t>C64N1000889</t>
  </si>
  <si>
    <t>C79N1006083</t>
  </si>
  <si>
    <t>C75N1000084</t>
  </si>
  <si>
    <t>C79N1004753</t>
  </si>
  <si>
    <t>C8015009098</t>
  </si>
  <si>
    <t>C68N1000085</t>
  </si>
  <si>
    <t>C72N1001042</t>
  </si>
  <si>
    <t>C7936016600</t>
  </si>
  <si>
    <t>C5661008531</t>
  </si>
  <si>
    <t>C84N1000238</t>
  </si>
  <si>
    <t>C52N1000657</t>
  </si>
  <si>
    <t>C66N1000195</t>
  </si>
  <si>
    <t>C5153013953</t>
  </si>
  <si>
    <t>C48N1001484</t>
  </si>
  <si>
    <t>C86N1000758</t>
  </si>
  <si>
    <t>C75N1000830</t>
  </si>
  <si>
    <t>C72N1000736</t>
  </si>
  <si>
    <t>C70N1000148</t>
  </si>
  <si>
    <t>C91N1000117</t>
  </si>
  <si>
    <t>C92N1000727</t>
  </si>
  <si>
    <t>C56N1000644</t>
  </si>
  <si>
    <t>C9116001483</t>
  </si>
  <si>
    <t>C79N1003798</t>
  </si>
  <si>
    <t>C74N1000043</t>
  </si>
  <si>
    <t>C8296013618</t>
  </si>
  <si>
    <t>C48N1000128</t>
  </si>
  <si>
    <t>C45N1000434</t>
  </si>
  <si>
    <t>C92N1000237</t>
  </si>
  <si>
    <t>C48N1000196</t>
  </si>
  <si>
    <t>C51N1000830</t>
  </si>
  <si>
    <t>C51N1000366</t>
  </si>
  <si>
    <t>C7557014515</t>
  </si>
  <si>
    <t>C7933014151</t>
  </si>
  <si>
    <t>C8963018092</t>
  </si>
  <si>
    <t>C95N1000268</t>
  </si>
  <si>
    <t>C7925014571</t>
  </si>
  <si>
    <t>C7937005844</t>
  </si>
  <si>
    <t>C8711017186</t>
  </si>
  <si>
    <t>C6659019176</t>
  </si>
  <si>
    <t>C86N1000173</t>
  </si>
  <si>
    <t>C6839016575</t>
  </si>
  <si>
    <t>C9233010658</t>
  </si>
  <si>
    <t>C52N1000035</t>
  </si>
  <si>
    <t>C6872004843</t>
  </si>
  <si>
    <t>C5231005350</t>
  </si>
  <si>
    <t>C54N1000493</t>
  </si>
  <si>
    <t>C83N1000175</t>
  </si>
  <si>
    <t>C68N1001015</t>
  </si>
  <si>
    <t>C4429006890</t>
  </si>
  <si>
    <t>C49N1000132</t>
  </si>
  <si>
    <t>C75N1000039</t>
  </si>
  <si>
    <t>C79N1005376</t>
  </si>
  <si>
    <t>C91N1000257</t>
  </si>
  <si>
    <t>C74N1000384</t>
  </si>
  <si>
    <t>C79N1005757</t>
  </si>
  <si>
    <t>C79N1005706</t>
  </si>
  <si>
    <t>C5416010150</t>
  </si>
  <si>
    <t>C7941018578</t>
  </si>
  <si>
    <t>C44N1000805</t>
  </si>
  <si>
    <t>C8018002732</t>
  </si>
  <si>
    <t>C6651007744</t>
  </si>
  <si>
    <t>C70N1001327</t>
  </si>
  <si>
    <t>C8286008123</t>
  </si>
  <si>
    <t>C66N1000341</t>
  </si>
  <si>
    <t>C83N1000287</t>
  </si>
  <si>
    <t>C7942008576</t>
  </si>
  <si>
    <t>C7937016637</t>
  </si>
  <si>
    <t>C8206001189</t>
  </si>
  <si>
    <t>C44N1000939</t>
  </si>
  <si>
    <t>C6493005700</t>
  </si>
  <si>
    <t>C5275002117</t>
  </si>
  <si>
    <t>C79N1006290</t>
  </si>
  <si>
    <t>C4956003111</t>
  </si>
  <si>
    <t>C84N1000012</t>
  </si>
  <si>
    <t>C75N1001703</t>
  </si>
  <si>
    <t>C4696015586</t>
  </si>
  <si>
    <t>C52N1001109</t>
  </si>
  <si>
    <t>C66N1000730</t>
  </si>
  <si>
    <t>C46N1000786</t>
  </si>
  <si>
    <t>C8734013387</t>
  </si>
  <si>
    <t>C4824013992</t>
  </si>
  <si>
    <t>C7448011046</t>
  </si>
  <si>
    <t>C89N1001427</t>
  </si>
  <si>
    <t>C83N1000213</t>
  </si>
  <si>
    <t>C79N1003179</t>
  </si>
  <si>
    <t>C9203017357</t>
  </si>
  <si>
    <t>C83N1000699</t>
  </si>
  <si>
    <t>C58N1000011</t>
  </si>
  <si>
    <t>C68N1000893</t>
  </si>
  <si>
    <t>C5660003610</t>
  </si>
  <si>
    <t>C4994013358</t>
  </si>
  <si>
    <t>C56N1000653</t>
  </si>
  <si>
    <t>C84N2000651</t>
  </si>
  <si>
    <t>C70N1000158</t>
  </si>
  <si>
    <t>C6811005372</t>
  </si>
  <si>
    <t>C9604005636</t>
  </si>
  <si>
    <t>C46N1000472</t>
  </si>
  <si>
    <t>C68N1000480</t>
  </si>
  <si>
    <t>C79N1005145</t>
  </si>
  <si>
    <t>C48N1000922</t>
  </si>
  <si>
    <t>C4863013480</t>
  </si>
  <si>
    <t>C75N1002911</t>
  </si>
  <si>
    <t>C70N1000070</t>
  </si>
  <si>
    <t>C79N1005354</t>
  </si>
  <si>
    <t>C5277014850</t>
  </si>
  <si>
    <t>C49N1000429</t>
  </si>
  <si>
    <t>C8928001867</t>
  </si>
  <si>
    <t>C7941016323</t>
  </si>
  <si>
    <t>C45N1000125</t>
  </si>
  <si>
    <t>C72N1000224</t>
  </si>
  <si>
    <t>C7969016384</t>
  </si>
  <si>
    <t>C51N1000653</t>
  </si>
  <si>
    <t>C4891003949</t>
  </si>
  <si>
    <t>C7552015881</t>
  </si>
  <si>
    <t>C56N1000924</t>
  </si>
  <si>
    <t>C79N1005473</t>
  </si>
  <si>
    <t>C72N1000279</t>
  </si>
  <si>
    <t>C56N1000782</t>
  </si>
  <si>
    <t>C91N1000237</t>
  </si>
  <si>
    <t>C83N1000583</t>
  </si>
  <si>
    <t>C6214014040</t>
  </si>
  <si>
    <t>C74N1000344</t>
  </si>
  <si>
    <t>C6033004037</t>
  </si>
  <si>
    <t>C79N1001720</t>
  </si>
  <si>
    <t>C7982015641</t>
  </si>
  <si>
    <t>C8790009444</t>
  </si>
  <si>
    <t>C62N1000312</t>
  </si>
  <si>
    <t>C6430018548</t>
  </si>
  <si>
    <t>C48N1001605</t>
  </si>
  <si>
    <t>C8491007020</t>
  </si>
  <si>
    <t>C54N1000191</t>
  </si>
  <si>
    <t>C91N1000410</t>
  </si>
  <si>
    <t>C67N1000467</t>
  </si>
  <si>
    <t>C5640005501</t>
  </si>
  <si>
    <t>C7513012885</t>
  </si>
  <si>
    <t>C75N1001170</t>
  </si>
  <si>
    <t>C89N1001408</t>
  </si>
  <si>
    <t>C79N1002205</t>
  </si>
  <si>
    <t>C46N1000186</t>
  </si>
  <si>
    <t>C68N1001004</t>
  </si>
  <si>
    <t>C8038018941</t>
  </si>
  <si>
    <t>C75N1001086</t>
  </si>
  <si>
    <t>C64N1000313</t>
  </si>
  <si>
    <t>C51N1000848</t>
  </si>
  <si>
    <t>C79N1007401</t>
  </si>
  <si>
    <t>C7989016691</t>
  </si>
  <si>
    <t>C87N1000567</t>
  </si>
  <si>
    <t>C7955013834</t>
  </si>
  <si>
    <t>C74N1000963</t>
  </si>
  <si>
    <t>C79N1000318</t>
  </si>
  <si>
    <t>C58N1000442</t>
  </si>
  <si>
    <t>C8471009925</t>
  </si>
  <si>
    <t>C6653014508</t>
  </si>
  <si>
    <t>C66N1000369</t>
  </si>
  <si>
    <t>C52N1000526</t>
  </si>
  <si>
    <t>C56N1000592</t>
  </si>
  <si>
    <t>C5623005545</t>
  </si>
  <si>
    <t>C72N1000316</t>
  </si>
  <si>
    <t>C86N1000257</t>
  </si>
  <si>
    <t>C52N1001245</t>
  </si>
  <si>
    <t>C68N1001029</t>
  </si>
  <si>
    <t>C7981012495</t>
  </si>
  <si>
    <t>C51N1000880</t>
  </si>
  <si>
    <t>C75N1002055</t>
  </si>
  <si>
    <t>C5203002912</t>
  </si>
  <si>
    <t>C58N1000468</t>
  </si>
  <si>
    <t>C70N1000048</t>
  </si>
  <si>
    <t>C4643007451</t>
  </si>
  <si>
    <t>C44N1000214</t>
  </si>
  <si>
    <t>C87N1000271</t>
  </si>
  <si>
    <t>C75N1000621</t>
  </si>
  <si>
    <t>C87N1001226</t>
  </si>
  <si>
    <t>C75N1001513</t>
  </si>
  <si>
    <t>C5202004820</t>
  </si>
  <si>
    <t>C7545000114</t>
  </si>
  <si>
    <t>C7915010082</t>
  </si>
  <si>
    <t>C58N1000334</t>
  </si>
  <si>
    <t>C67N1000023</t>
  </si>
  <si>
    <t>C8600006140</t>
  </si>
  <si>
    <t>C8750004802</t>
  </si>
  <si>
    <t>C8252008233</t>
  </si>
  <si>
    <t>C7456014859</t>
  </si>
  <si>
    <t>C48N1001727</t>
  </si>
  <si>
    <t>C79N1005708</t>
  </si>
  <si>
    <t>C96N1000586</t>
  </si>
  <si>
    <t>C48N1000837</t>
  </si>
  <si>
    <t>C8913013133</t>
  </si>
  <si>
    <t>C6299013616</t>
  </si>
  <si>
    <t>C52N2001318</t>
  </si>
  <si>
    <t>C79N1006125</t>
  </si>
  <si>
    <t>C80N1000647</t>
  </si>
  <si>
    <t>C49N1000675</t>
  </si>
  <si>
    <t>C7971000597</t>
  </si>
  <si>
    <t>C58N1000240</t>
  </si>
  <si>
    <t>C49N1000293</t>
  </si>
  <si>
    <t>C8939012485</t>
  </si>
  <si>
    <t>C8777019073</t>
  </si>
  <si>
    <t>C67N1000093</t>
  </si>
  <si>
    <t>C79N1006021</t>
  </si>
  <si>
    <t>C8251005847</t>
  </si>
  <si>
    <t>C8716004061</t>
  </si>
  <si>
    <t>C7981002183</t>
  </si>
  <si>
    <t>C54N1000646</t>
  </si>
  <si>
    <t>C70N1001020</t>
  </si>
  <si>
    <t>C7583000222</t>
  </si>
  <si>
    <t>C86N1000633</t>
  </si>
  <si>
    <t>C49N1000294</t>
  </si>
  <si>
    <t>C7902007083</t>
  </si>
  <si>
    <t>C83N1000525</t>
  </si>
  <si>
    <t>C6042013028</t>
  </si>
  <si>
    <t>C86N1000195</t>
  </si>
  <si>
    <t>C66N1000792</t>
  </si>
  <si>
    <t>C87N1000038</t>
  </si>
  <si>
    <t>C8391010958</t>
  </si>
  <si>
    <t>C70N1000978</t>
  </si>
  <si>
    <t>C94N1000125</t>
  </si>
  <si>
    <t>C45N1000823</t>
  </si>
  <si>
    <t>C7512014186</t>
  </si>
  <si>
    <t>C7460008005</t>
  </si>
  <si>
    <t>C66N1000780</t>
  </si>
  <si>
    <t>C4856014637</t>
  </si>
  <si>
    <t>C66N1000908</t>
  </si>
  <si>
    <t>C48N1001674</t>
  </si>
  <si>
    <t>C56N1000920</t>
  </si>
  <si>
    <t>C48N1000230</t>
  </si>
  <si>
    <t>C7922007259</t>
  </si>
  <si>
    <t>C67N1000352</t>
  </si>
  <si>
    <t>C51N1000466</t>
  </si>
  <si>
    <t>C80N1000964</t>
  </si>
  <si>
    <t>C70N1000153</t>
  </si>
  <si>
    <t>C58N1000467</t>
  </si>
  <si>
    <t>C7986018906</t>
  </si>
  <si>
    <t>C9224013635</t>
  </si>
  <si>
    <t>C86N1000437</t>
  </si>
  <si>
    <t>C51N1000365</t>
  </si>
  <si>
    <t>C66N1000248</t>
  </si>
  <si>
    <t>C70N1001417</t>
  </si>
  <si>
    <t>C9443018297</t>
  </si>
  <si>
    <t>C75N1001879</t>
  </si>
  <si>
    <t>C79N1005824</t>
  </si>
  <si>
    <t>C5249005256</t>
  </si>
  <si>
    <t>C54N1000478</t>
  </si>
  <si>
    <t>C8296010638</t>
  </si>
  <si>
    <t>C52N1001289</t>
  </si>
  <si>
    <t>C7951019495</t>
  </si>
  <si>
    <t>C79N1005282</t>
  </si>
  <si>
    <t>C75N1000113</t>
  </si>
  <si>
    <t>C7955017692</t>
  </si>
  <si>
    <t>C68N1000721</t>
  </si>
  <si>
    <t>C60N1000625</t>
  </si>
  <si>
    <t>C4675003895</t>
  </si>
  <si>
    <t>C75N1002171</t>
  </si>
  <si>
    <t>C87N1000914</t>
  </si>
  <si>
    <t>C7258019414</t>
  </si>
  <si>
    <t>C79N1006191</t>
  </si>
  <si>
    <t>C8953010992</t>
  </si>
  <si>
    <t>C8772012198</t>
  </si>
  <si>
    <t>C66N1000190</t>
  </si>
  <si>
    <t>C4965009316</t>
  </si>
  <si>
    <t>C89N1001146</t>
  </si>
  <si>
    <t>C68N1000306</t>
  </si>
  <si>
    <t>C79N1004965</t>
  </si>
  <si>
    <t>C72N1001045</t>
  </si>
  <si>
    <t>C51N1000416</t>
  </si>
  <si>
    <t>C87N1001205</t>
  </si>
  <si>
    <t>C87N1000485</t>
  </si>
  <si>
    <t>C8777012397</t>
  </si>
  <si>
    <t>C4666005201</t>
  </si>
  <si>
    <t>C79N1000093</t>
  </si>
  <si>
    <t>C82N1000671</t>
  </si>
  <si>
    <t>C9258018899</t>
  </si>
  <si>
    <t>C8477011435</t>
  </si>
  <si>
    <t>C48N1000149</t>
  </si>
  <si>
    <t>C4908016098</t>
  </si>
  <si>
    <t>C79N1004691</t>
  </si>
  <si>
    <t>C9191015011</t>
  </si>
  <si>
    <t>C83N1000535</t>
  </si>
  <si>
    <t>C48N1000984</t>
  </si>
  <si>
    <t>C8227012014</t>
  </si>
  <si>
    <t>C79N1004798</t>
  </si>
  <si>
    <t>C6620013791</t>
  </si>
  <si>
    <t>C7563016107</t>
  </si>
  <si>
    <t>C62N1000371</t>
  </si>
  <si>
    <t>C8487016530</t>
  </si>
  <si>
    <t>C4827013967</t>
  </si>
  <si>
    <t>C7986002910</t>
  </si>
  <si>
    <t>C87N1000149</t>
  </si>
  <si>
    <t>C89N1000832</t>
  </si>
  <si>
    <t>C7907015811</t>
  </si>
  <si>
    <t>C7995015159</t>
  </si>
  <si>
    <t>C6498008967</t>
  </si>
  <si>
    <t>C52N1001130</t>
  </si>
  <si>
    <t>C70N1000400</t>
  </si>
  <si>
    <t>C7017007508</t>
  </si>
  <si>
    <t>C8998002422</t>
  </si>
  <si>
    <t>C9220015864</t>
  </si>
  <si>
    <t>C62N1000348</t>
  </si>
  <si>
    <t>C8998012725</t>
  </si>
  <si>
    <t>C6803008692</t>
  </si>
  <si>
    <t>C5421019237</t>
  </si>
  <si>
    <t>C6657014025</t>
  </si>
  <si>
    <t>C4862018939</t>
  </si>
  <si>
    <t>C79N1002114</t>
  </si>
  <si>
    <t>C7068001569</t>
  </si>
  <si>
    <t>C79N1000624</t>
  </si>
  <si>
    <t>C6869002186</t>
  </si>
  <si>
    <t>C74N1000327</t>
  </si>
  <si>
    <t>C92N1000302</t>
  </si>
  <si>
    <t>C56N1000202</t>
  </si>
  <si>
    <t>C4640018978</t>
  </si>
  <si>
    <t>C60N1000514</t>
  </si>
  <si>
    <t>C9246015847</t>
  </si>
  <si>
    <t>C94N1000441</t>
  </si>
  <si>
    <t>C79N1005274</t>
  </si>
  <si>
    <t>C72N1000321</t>
  </si>
  <si>
    <t>C66N1000579</t>
  </si>
  <si>
    <t>C75N1002505</t>
  </si>
  <si>
    <t>C6060001651</t>
  </si>
  <si>
    <t>C62N1000123</t>
  </si>
  <si>
    <t>C94N1000153</t>
  </si>
  <si>
    <t>C54N1000706</t>
  </si>
  <si>
    <t>C70N1001397</t>
  </si>
  <si>
    <t>C45N1000799</t>
  </si>
  <si>
    <t>C56N1000884</t>
  </si>
  <si>
    <t>C8214016692</t>
  </si>
  <si>
    <t>C5646006212</t>
  </si>
  <si>
    <t>C79N1001289</t>
  </si>
  <si>
    <t>C45N1000746</t>
  </si>
  <si>
    <t>C79N1004831</t>
  </si>
  <si>
    <t>C92N1000450</t>
  </si>
  <si>
    <t>C44N1000621</t>
  </si>
  <si>
    <t>C83N1000799</t>
  </si>
  <si>
    <t>C7234009016</t>
  </si>
  <si>
    <t>C6229013838</t>
  </si>
  <si>
    <t>C87N1000040</t>
  </si>
  <si>
    <t>C4669013773</t>
  </si>
  <si>
    <t>C51N1000273</t>
  </si>
  <si>
    <t>C60N1000659</t>
  </si>
  <si>
    <t>C44N1000042</t>
  </si>
  <si>
    <t>C44N1000779</t>
  </si>
  <si>
    <t>C45N1000484</t>
  </si>
  <si>
    <t>C72N1000323</t>
  </si>
  <si>
    <t>C8977012438</t>
  </si>
  <si>
    <t>C8793019087</t>
  </si>
  <si>
    <t>C60N1000426</t>
  </si>
  <si>
    <t>C74N1000275</t>
  </si>
  <si>
    <t>C4994005478</t>
  </si>
  <si>
    <t>C79N1004228</t>
  </si>
  <si>
    <t>C79N1005955</t>
  </si>
  <si>
    <t>C79N1004481</t>
  </si>
  <si>
    <t>C86N1000582</t>
  </si>
  <si>
    <t>C66N1000490</t>
  </si>
  <si>
    <t>C7957017187</t>
  </si>
  <si>
    <t>C6696013714</t>
  </si>
  <si>
    <t>C56N1000110</t>
  </si>
  <si>
    <t>C74N1000836</t>
  </si>
  <si>
    <t>C48N1001350</t>
  </si>
  <si>
    <t>C7509015362</t>
  </si>
  <si>
    <t>C87N1000346</t>
  </si>
  <si>
    <t>C4600001511</t>
  </si>
  <si>
    <t>C4657007385</t>
  </si>
  <si>
    <t>C79N1002686</t>
  </si>
  <si>
    <t>C79N1004790</t>
  </si>
  <si>
    <t>C79N1001347</t>
  </si>
  <si>
    <t>C56N1000205</t>
  </si>
  <si>
    <t>C6218016173</t>
  </si>
  <si>
    <t>C75N1002805</t>
  </si>
  <si>
    <t>C8353011861</t>
  </si>
  <si>
    <t>C52N1000159</t>
  </si>
  <si>
    <t>C7985002074</t>
  </si>
  <si>
    <t>C7915016869</t>
  </si>
  <si>
    <t>C92N1000995</t>
  </si>
  <si>
    <t>C6851005018</t>
  </si>
  <si>
    <t>C7418003572</t>
  </si>
  <si>
    <t>C58N1000073</t>
  </si>
  <si>
    <t>C5668007376</t>
  </si>
  <si>
    <t>C8996005880</t>
  </si>
  <si>
    <t>C56N1000086</t>
  </si>
  <si>
    <t>C8680019057</t>
  </si>
  <si>
    <t>C84N1000508</t>
  </si>
  <si>
    <t>C6857004785</t>
  </si>
  <si>
    <t>C48N1001467</t>
  </si>
  <si>
    <t>C96N1000770</t>
  </si>
  <si>
    <t>C70N1001293</t>
  </si>
  <si>
    <t>C48N1001453</t>
  </si>
  <si>
    <t>C72N1001270</t>
  </si>
  <si>
    <t>C6084019301</t>
  </si>
  <si>
    <t>C54N1000327</t>
  </si>
  <si>
    <t>C5290012165</t>
  </si>
  <si>
    <t>C6793000806</t>
  </si>
  <si>
    <t>C89N1001445</t>
  </si>
  <si>
    <t>C4819019059</t>
  </si>
  <si>
    <t>C52N1000048</t>
  </si>
  <si>
    <t>C8749019066</t>
  </si>
  <si>
    <t>C66N1000941</t>
  </si>
  <si>
    <t>C7909018128</t>
  </si>
  <si>
    <t>C79N1004470</t>
  </si>
  <si>
    <t>C83N1000132</t>
  </si>
  <si>
    <t>C80N1000010</t>
  </si>
  <si>
    <t>C82N1000734</t>
  </si>
  <si>
    <t>C64N1000932</t>
  </si>
  <si>
    <t>C7078014595</t>
  </si>
  <si>
    <t>C4898018752</t>
  </si>
  <si>
    <t>C80N1000778</t>
  </si>
  <si>
    <t>C4852018788</t>
  </si>
  <si>
    <t>C86N1000612</t>
  </si>
  <si>
    <t>C9112000828</t>
  </si>
  <si>
    <t>C6426004500</t>
  </si>
  <si>
    <t>C5643001752</t>
  </si>
  <si>
    <t>C66N1001148</t>
  </si>
  <si>
    <t>C75N1000561</t>
  </si>
  <si>
    <t>C6211017798</t>
  </si>
  <si>
    <t>C48N1000276</t>
  </si>
  <si>
    <t>C80N1000114</t>
  </si>
  <si>
    <t>C82N1000457</t>
  </si>
  <si>
    <t>C64N1000885</t>
  </si>
  <si>
    <t>C9101006942</t>
  </si>
  <si>
    <t>C86N1000312</t>
  </si>
  <si>
    <t>C83N1000788</t>
  </si>
  <si>
    <t>C79N2007871</t>
  </si>
  <si>
    <t>C75N1001989</t>
  </si>
  <si>
    <t>C92N1000128</t>
  </si>
  <si>
    <t>C6053013036</t>
  </si>
  <si>
    <t>C8232010473</t>
  </si>
  <si>
    <t>C70N1000315</t>
  </si>
  <si>
    <t>C64N1000914</t>
  </si>
  <si>
    <t>C4408016126</t>
  </si>
  <si>
    <t>C54N1000651</t>
  </si>
  <si>
    <t>C7992017559</t>
  </si>
  <si>
    <t>C94N1000566</t>
  </si>
  <si>
    <t>C6015011167</t>
  </si>
  <si>
    <t>C48N1001661</t>
  </si>
  <si>
    <t>C95N1000159</t>
  </si>
  <si>
    <t>C46N1001043</t>
  </si>
  <si>
    <t>C48N1000379</t>
  </si>
  <si>
    <t>C68N1000883</t>
  </si>
  <si>
    <t>C87N1001063</t>
  </si>
  <si>
    <t>C6089011171</t>
  </si>
  <si>
    <t>C7917017294</t>
  </si>
  <si>
    <t>C86N1000205</t>
  </si>
  <si>
    <t>C72N1000355</t>
  </si>
  <si>
    <t>C7569009052</t>
  </si>
  <si>
    <t>C92N1000538</t>
  </si>
  <si>
    <t>C96N1000788</t>
  </si>
  <si>
    <t>C54N1000118</t>
  </si>
  <si>
    <t>C84N1000373</t>
  </si>
  <si>
    <t>C8904008829</t>
  </si>
  <si>
    <t>C52N1001160</t>
  </si>
  <si>
    <t>C6442011103</t>
  </si>
  <si>
    <t>C7945017372</t>
  </si>
  <si>
    <t>C4487011968</t>
  </si>
  <si>
    <t>C4966015703</t>
  </si>
  <si>
    <t>C89N1001340</t>
  </si>
  <si>
    <t>C9151004006</t>
  </si>
  <si>
    <t>C5197008805</t>
  </si>
  <si>
    <t>C92N1000604</t>
  </si>
  <si>
    <t>C9447011259</t>
  </si>
  <si>
    <t>C79N1005675</t>
  </si>
  <si>
    <t>C68N1000778</t>
  </si>
  <si>
    <t>C49N1001124</t>
  </si>
  <si>
    <t>C8254006708</t>
  </si>
  <si>
    <t>C70N1000810</t>
  </si>
  <si>
    <t>C68N1000674</t>
  </si>
  <si>
    <t>C56N1000277</t>
  </si>
  <si>
    <t>C87N1000051</t>
  </si>
  <si>
    <t>C68N1000403</t>
  </si>
  <si>
    <t>C8461002224</t>
  </si>
  <si>
    <t>C86N1000176</t>
  </si>
  <si>
    <t>C8247007930</t>
  </si>
  <si>
    <t>C4433018784</t>
  </si>
  <si>
    <t>C48N1001672</t>
  </si>
  <si>
    <t>C4696011980</t>
  </si>
  <si>
    <t>C44N1000442</t>
  </si>
  <si>
    <t>C79N1006068</t>
  </si>
  <si>
    <t>C48N1001168</t>
  </si>
  <si>
    <t>C94N1000550</t>
  </si>
  <si>
    <t>C79N1004650</t>
  </si>
  <si>
    <t>C79N1001619</t>
  </si>
  <si>
    <t>C48N1001419</t>
  </si>
  <si>
    <t>C8790007197</t>
  </si>
  <si>
    <t>C67N1000479</t>
  </si>
  <si>
    <t>C72N1001088</t>
  </si>
  <si>
    <t>C4633018693</t>
  </si>
  <si>
    <t>C8723002413</t>
  </si>
  <si>
    <t>C89N1001175</t>
  </si>
  <si>
    <t>C8468014517</t>
  </si>
  <si>
    <t>C79N1006885</t>
  </si>
  <si>
    <t>C70N1000102</t>
  </si>
  <si>
    <t>C96N1000425</t>
  </si>
  <si>
    <t>C7583019120</t>
  </si>
  <si>
    <t>C66N1000251</t>
  </si>
  <si>
    <t>C79N1007605</t>
  </si>
  <si>
    <t>C6023018044</t>
  </si>
  <si>
    <t>C6456012072</t>
  </si>
  <si>
    <t>C8696019445</t>
  </si>
  <si>
    <t>C86N1000212</t>
  </si>
  <si>
    <t>C72N1000336</t>
  </si>
  <si>
    <t>C48N1001526</t>
  </si>
  <si>
    <t>C6643015801</t>
  </si>
  <si>
    <t>C49N1000383</t>
  </si>
  <si>
    <t>C4523015218</t>
  </si>
  <si>
    <t>C83N1000493</t>
  </si>
  <si>
    <t>C5112005024</t>
  </si>
  <si>
    <t>C48N1001671</t>
  </si>
  <si>
    <t>C70N1001724</t>
  </si>
  <si>
    <t>C6401006469</t>
  </si>
  <si>
    <t>C5237017924</t>
  </si>
  <si>
    <t>C6409003501</t>
  </si>
  <si>
    <t>C9497017805</t>
  </si>
  <si>
    <t>C46N1000215</t>
  </si>
  <si>
    <t>C4661002067</t>
  </si>
  <si>
    <t>C6744008931</t>
  </si>
  <si>
    <t>C95N1000555</t>
  </si>
  <si>
    <t>C49N1000165</t>
  </si>
  <si>
    <t>C6830011342</t>
  </si>
  <si>
    <t>C7233018723</t>
  </si>
  <si>
    <t>C8722006510</t>
  </si>
  <si>
    <t>C45N1000447</t>
  </si>
  <si>
    <t>C4876004427</t>
  </si>
  <si>
    <t>C96N1000653</t>
  </si>
  <si>
    <t>C87N1000191</t>
  </si>
  <si>
    <t>C54N1000552</t>
  </si>
  <si>
    <t>C5288014377</t>
  </si>
  <si>
    <t>C96N1000185</t>
  </si>
  <si>
    <t>C79N1004700</t>
  </si>
  <si>
    <t>C75N1002890</t>
  </si>
  <si>
    <t>C8772010696</t>
  </si>
  <si>
    <t>C92N1000598</t>
  </si>
  <si>
    <t>C6679019104</t>
  </si>
  <si>
    <t>C7553000227</t>
  </si>
  <si>
    <t>C5193014786</t>
  </si>
  <si>
    <t>C75N1000463</t>
  </si>
  <si>
    <t>C79N1004490</t>
  </si>
  <si>
    <t>C79N1006036</t>
  </si>
  <si>
    <t>C79N1000313</t>
  </si>
  <si>
    <t>C75N1002218</t>
  </si>
  <si>
    <t>C86N1000542</t>
  </si>
  <si>
    <t>C6648000526</t>
  </si>
  <si>
    <t>C5671000325</t>
  </si>
  <si>
    <t>C79N1004670</t>
  </si>
  <si>
    <t>C4819019394</t>
  </si>
  <si>
    <t>C44N1000893</t>
  </si>
  <si>
    <t>C7539000107</t>
  </si>
  <si>
    <t>C51N1000524</t>
  </si>
  <si>
    <t>C83N1000343</t>
  </si>
  <si>
    <t>C79N1006605</t>
  </si>
  <si>
    <t>C46N1000633</t>
  </si>
  <si>
    <t>C79N1002439</t>
  </si>
  <si>
    <t>C79N1007335</t>
  </si>
  <si>
    <t>C51N1001022</t>
  </si>
  <si>
    <t>C48N1000838</t>
  </si>
  <si>
    <t>C8730002238</t>
  </si>
  <si>
    <t>C7556012203</t>
  </si>
  <si>
    <t>C51N1000944</t>
  </si>
  <si>
    <t>C80N1000764</t>
  </si>
  <si>
    <t>C52N1000516</t>
  </si>
  <si>
    <t>C83N1000228</t>
  </si>
  <si>
    <t>C64N2001125</t>
  </si>
  <si>
    <t>C46N1000525</t>
  </si>
  <si>
    <t>C87N1000518</t>
  </si>
  <si>
    <t>C8936007121</t>
  </si>
  <si>
    <t>C80N1000813</t>
  </si>
  <si>
    <t>C7993009869</t>
  </si>
  <si>
    <t>C7433013303</t>
  </si>
  <si>
    <t>C7041009262</t>
  </si>
  <si>
    <t>C84N1000596</t>
  </si>
  <si>
    <t>C7515016805</t>
  </si>
  <si>
    <t>C6079010254</t>
  </si>
  <si>
    <t>C79N1002381</t>
  </si>
  <si>
    <t>C9590002619</t>
  </si>
  <si>
    <t>C49N1000557</t>
  </si>
  <si>
    <t>C64N2001113</t>
  </si>
  <si>
    <t>C7235009411</t>
  </si>
  <si>
    <t>C8646009596</t>
  </si>
  <si>
    <t>C94N1000104</t>
  </si>
  <si>
    <t>C8770012157</t>
  </si>
  <si>
    <t>C79N1001682</t>
  </si>
  <si>
    <t>C6665008390</t>
  </si>
  <si>
    <t>C6032018882</t>
  </si>
  <si>
    <t>C56N1000268</t>
  </si>
  <si>
    <t>C6750019463</t>
  </si>
  <si>
    <t>C6065001492</t>
  </si>
  <si>
    <t>C54N1000726</t>
  </si>
  <si>
    <t>C4617010276</t>
  </si>
  <si>
    <t>C5814011783</t>
  </si>
  <si>
    <t>C56N1000307</t>
  </si>
  <si>
    <t>C9600011798</t>
  </si>
  <si>
    <t>C5239003882</t>
  </si>
  <si>
    <t>C4820014166</t>
  </si>
  <si>
    <t>C86N1000178</t>
  </si>
  <si>
    <t>C67N1000185</t>
  </si>
  <si>
    <t>C87N1001189</t>
  </si>
  <si>
    <t>C80N1000135</t>
  </si>
  <si>
    <t>C79N1002187</t>
  </si>
  <si>
    <t>C95N1000551</t>
  </si>
  <si>
    <t>C7930016935</t>
  </si>
  <si>
    <t>C56N1000020</t>
  </si>
  <si>
    <t>C51N1000692</t>
  </si>
  <si>
    <t>C94N1000347</t>
  </si>
  <si>
    <t>C91N1000365</t>
  </si>
  <si>
    <t>C52N1000313</t>
  </si>
  <si>
    <t>C44N1000721</t>
  </si>
  <si>
    <t>C95N1000197</t>
  </si>
  <si>
    <t>C72N1000148</t>
  </si>
  <si>
    <t>C75N1001370</t>
  </si>
  <si>
    <t>C9683015022</t>
  </si>
  <si>
    <t>C66N1000377</t>
  </si>
  <si>
    <t>C8236013866</t>
  </si>
  <si>
    <t>C48N1000224</t>
  </si>
  <si>
    <t>C54N1000381</t>
  </si>
  <si>
    <t>C8473016861</t>
  </si>
  <si>
    <t>C52N1000465</t>
  </si>
  <si>
    <t>C82N1000469</t>
  </si>
  <si>
    <t>C66N1000657</t>
  </si>
  <si>
    <t>C83N1000848</t>
  </si>
  <si>
    <t>C75N1001934</t>
  </si>
  <si>
    <t>C7577003110</t>
  </si>
  <si>
    <t>C8023017601</t>
  </si>
  <si>
    <t>C46N1000696</t>
  </si>
  <si>
    <t>C44N1000151</t>
  </si>
  <si>
    <t>C79N1003785</t>
  </si>
  <si>
    <t>C72N1001229</t>
  </si>
  <si>
    <t>C5661004619</t>
  </si>
  <si>
    <t>C72N1001001</t>
  </si>
  <si>
    <t>C80N1000701</t>
  </si>
  <si>
    <t>C6663015441</t>
  </si>
  <si>
    <t>C7081013146</t>
  </si>
  <si>
    <t>C8705012063</t>
  </si>
  <si>
    <t>C9153003011</t>
  </si>
  <si>
    <t>C70N1001403</t>
  </si>
  <si>
    <t>C70N1001600</t>
  </si>
  <si>
    <t>C58N1000217</t>
  </si>
  <si>
    <t>C87N1000843</t>
  </si>
  <si>
    <t>C7441014614</t>
  </si>
  <si>
    <t>C86N1000338</t>
  </si>
  <si>
    <t>C60N1000055</t>
  </si>
  <si>
    <t>C79N1007181</t>
  </si>
  <si>
    <t>C67N1000432</t>
  </si>
  <si>
    <t>C92N1000942</t>
  </si>
  <si>
    <t>C6647003506</t>
  </si>
  <si>
    <t>C7990008158</t>
  </si>
  <si>
    <t>C72N1000539</t>
  </si>
  <si>
    <t>C6754017227</t>
  </si>
  <si>
    <t>C70N1001517</t>
  </si>
  <si>
    <t>C8966015438</t>
  </si>
  <si>
    <t>C89N1001362</t>
  </si>
  <si>
    <t>C7976019536</t>
  </si>
  <si>
    <t>C46N1001070</t>
  </si>
  <si>
    <t>C79N1006275</t>
  </si>
  <si>
    <t>C7963016882</t>
  </si>
  <si>
    <t>C7502000229</t>
  </si>
  <si>
    <t>C44N1000192</t>
  </si>
  <si>
    <t>C6867012925</t>
  </si>
  <si>
    <t>C49N1000624</t>
  </si>
  <si>
    <t>C5233018838</t>
  </si>
  <si>
    <t>C44N1000086</t>
  </si>
  <si>
    <t>C87N2001410</t>
  </si>
  <si>
    <t>C4850019299</t>
  </si>
  <si>
    <t>C6858002282</t>
  </si>
  <si>
    <t>C56N1000489</t>
  </si>
  <si>
    <t>C79N1000458</t>
  </si>
  <si>
    <t>C75N1000011</t>
  </si>
  <si>
    <t>C9651000732</t>
  </si>
  <si>
    <t>C5112019458</t>
  </si>
  <si>
    <t>C79N1005568</t>
  </si>
  <si>
    <t>C5214018411</t>
  </si>
  <si>
    <t>C49N1000632</t>
  </si>
  <si>
    <t>C66N1000336</t>
  </si>
  <si>
    <t>C6274018849</t>
  </si>
  <si>
    <t>C68N1000371</t>
  </si>
  <si>
    <t>C5268015510</t>
  </si>
  <si>
    <t>C9285018396</t>
  </si>
  <si>
    <t>C48N1000351</t>
  </si>
  <si>
    <t>C52N1000260</t>
  </si>
  <si>
    <t>C89N1000107</t>
  </si>
  <si>
    <t>C44N1000425</t>
  </si>
  <si>
    <t>C6656015453</t>
  </si>
  <si>
    <t>C5470002373</t>
  </si>
  <si>
    <t>C7996015183</t>
  </si>
  <si>
    <t>C7483009367</t>
  </si>
  <si>
    <t>C4982001499</t>
  </si>
  <si>
    <t>C74N1000932</t>
  </si>
  <si>
    <t>C8737007558</t>
  </si>
  <si>
    <t>C92N1000637</t>
  </si>
  <si>
    <t>C49N1000713</t>
  </si>
  <si>
    <t>C91N1001188</t>
  </si>
  <si>
    <t>C83N1000276</t>
  </si>
  <si>
    <t>C66N1000808</t>
  </si>
  <si>
    <t>C6844012433</t>
  </si>
  <si>
    <t>C95N1000420</t>
  </si>
  <si>
    <t>C48N1000847</t>
  </si>
  <si>
    <t>C7911008254</t>
  </si>
  <si>
    <t>C51N1001138</t>
  </si>
  <si>
    <t>C4681001004</t>
  </si>
  <si>
    <t>C4942008447</t>
  </si>
  <si>
    <t>C6476010601</t>
  </si>
  <si>
    <t>C49N1000110</t>
  </si>
  <si>
    <t>C48N1001626</t>
  </si>
  <si>
    <t>C5269009776</t>
  </si>
  <si>
    <t>C79N1007604</t>
  </si>
  <si>
    <t>C70N1001131</t>
  </si>
  <si>
    <t>C48N1000079</t>
  </si>
  <si>
    <t>C79N1005057</t>
  </si>
  <si>
    <t>C7931008111</t>
  </si>
  <si>
    <t>C75N1000994</t>
  </si>
  <si>
    <t>C89N1001357</t>
  </si>
  <si>
    <t>C79N1000504</t>
  </si>
  <si>
    <t>C79N1003853</t>
  </si>
  <si>
    <t>C62N1000385</t>
  </si>
  <si>
    <t>C60N1000207</t>
  </si>
  <si>
    <t>C8348009468</t>
  </si>
  <si>
    <t>C87N1000600</t>
  </si>
  <si>
    <t>C67N1000028</t>
  </si>
  <si>
    <t>C6851013896</t>
  </si>
  <si>
    <t>C5263013246</t>
  </si>
  <si>
    <t>C7527011164</t>
  </si>
  <si>
    <t>C75N1002031</t>
  </si>
  <si>
    <t>C7953011535</t>
  </si>
  <si>
    <t>C5263017943</t>
  </si>
  <si>
    <t>C70N1000060</t>
  </si>
  <si>
    <t>C8903004011</t>
  </si>
  <si>
    <t>C89N1001441</t>
  </si>
  <si>
    <t>C5437003156</t>
  </si>
  <si>
    <t>C6643006702</t>
  </si>
  <si>
    <t>C83N1000099</t>
  </si>
  <si>
    <t>C79N1001434</t>
  </si>
  <si>
    <t>C79N1006916</t>
  </si>
  <si>
    <t>C7262018824</t>
  </si>
  <si>
    <t>C67N1000241</t>
  </si>
  <si>
    <t>C5606016838</t>
  </si>
  <si>
    <t>C58N1000404</t>
  </si>
  <si>
    <t>C48N1001230</t>
  </si>
  <si>
    <t>C89N1000222</t>
  </si>
  <si>
    <t>C75N1002027</t>
  </si>
  <si>
    <t>C9588017362</t>
  </si>
  <si>
    <t>C83N1000339</t>
  </si>
  <si>
    <t>C5836019181</t>
  </si>
  <si>
    <t>C79N1005766</t>
  </si>
  <si>
    <t>C92N1000250</t>
  </si>
  <si>
    <t>C75N1002014</t>
  </si>
  <si>
    <t>C79N1005209</t>
  </si>
  <si>
    <t>C7989014747</t>
  </si>
  <si>
    <t>C83N1000721</t>
  </si>
  <si>
    <t>C79N1000528</t>
  </si>
  <si>
    <t>C79N1006382</t>
  </si>
  <si>
    <t>C80N1000155</t>
  </si>
  <si>
    <t>C52N1000209</t>
  </si>
  <si>
    <t>C83N1000211</t>
  </si>
  <si>
    <t>C9165011412</t>
  </si>
  <si>
    <t>C7949019482</t>
  </si>
  <si>
    <t>C8972000943</t>
  </si>
  <si>
    <t>C49N1000332</t>
  </si>
  <si>
    <t>C7912015635</t>
  </si>
  <si>
    <t>C75N1001256</t>
  </si>
  <si>
    <t>C94N1000576</t>
  </si>
  <si>
    <t>C5498013637</t>
  </si>
  <si>
    <t>C8997018930</t>
  </si>
  <si>
    <t>C70N1001133</t>
  </si>
  <si>
    <t>C96N1000070</t>
  </si>
  <si>
    <t>C64N1000188</t>
  </si>
  <si>
    <t>C64N1000133</t>
  </si>
  <si>
    <t>C5415017701</t>
  </si>
  <si>
    <t>C5273010661</t>
  </si>
  <si>
    <t>C7969012017</t>
  </si>
  <si>
    <t>C52N1000504</t>
  </si>
  <si>
    <t>C83N1000423</t>
  </si>
  <si>
    <t>C4609018624</t>
  </si>
  <si>
    <t>C91N1001179</t>
  </si>
  <si>
    <t>C79N2007834</t>
  </si>
  <si>
    <t>C70N1000619</t>
  </si>
  <si>
    <t>C79N1004557</t>
  </si>
  <si>
    <t>C62N1000067</t>
  </si>
  <si>
    <t>C54N1000207</t>
  </si>
  <si>
    <t>C5205001208</t>
  </si>
  <si>
    <t>C86N1000429</t>
  </si>
  <si>
    <t>C83N1000060</t>
  </si>
  <si>
    <t>C89N1001407</t>
  </si>
  <si>
    <t>C58N1000279</t>
  </si>
  <si>
    <t>C95N1000207</t>
  </si>
  <si>
    <t>C8955012638</t>
  </si>
  <si>
    <t>C51N1000937</t>
  </si>
  <si>
    <t>C8748012479</t>
  </si>
  <si>
    <t>C49N1000151</t>
  </si>
  <si>
    <t>C5204004128</t>
  </si>
  <si>
    <t>C79N1006355</t>
  </si>
  <si>
    <t>C79N1006716</t>
  </si>
  <si>
    <t>C51N1001242</t>
  </si>
  <si>
    <t>C74N1000951</t>
  </si>
  <si>
    <t>C4594002211</t>
  </si>
  <si>
    <t>C6806017159</t>
  </si>
  <si>
    <t>C51N2001244</t>
  </si>
  <si>
    <t>C58N1000454</t>
  </si>
  <si>
    <t>C82N1000379</t>
  </si>
  <si>
    <t>C9525017193</t>
  </si>
  <si>
    <t>C8718006946</t>
  </si>
  <si>
    <t>C79N1007667</t>
  </si>
  <si>
    <t>C6270014685</t>
  </si>
  <si>
    <t>C68N1000874</t>
  </si>
  <si>
    <t>C75N1001830</t>
  </si>
  <si>
    <t>C79N1005918</t>
  </si>
  <si>
    <t>C48N1000703</t>
  </si>
  <si>
    <t>C7075019369</t>
  </si>
  <si>
    <t>C5201005216</t>
  </si>
  <si>
    <t>C45N1000437</t>
  </si>
  <si>
    <t>C72N1000955</t>
  </si>
  <si>
    <t>C79N2007909</t>
  </si>
  <si>
    <t>C46N1000479</t>
  </si>
  <si>
    <t>C6001005507</t>
  </si>
  <si>
    <t>C68N1000577</t>
  </si>
  <si>
    <t>C8701019005</t>
  </si>
  <si>
    <t>C83N1000183</t>
  </si>
  <si>
    <t>C72N1001275</t>
  </si>
  <si>
    <t>C44N1000639</t>
  </si>
  <si>
    <t>C6248014045</t>
  </si>
  <si>
    <t>C9493016117</t>
  </si>
  <si>
    <t>C45N1000630</t>
  </si>
  <si>
    <t>C64N1000409</t>
  </si>
  <si>
    <t>C89N1001202</t>
  </si>
  <si>
    <t>C5620005074</t>
  </si>
  <si>
    <t>C79N1007278</t>
  </si>
  <si>
    <t>C44N1000895</t>
  </si>
  <si>
    <t>C58N1000444</t>
  </si>
  <si>
    <t>C66N1000826</t>
  </si>
  <si>
    <t>C79N1000507</t>
  </si>
  <si>
    <t>C7588018666</t>
  </si>
  <si>
    <t>C8718018118</t>
  </si>
  <si>
    <t>C8795019320</t>
  </si>
  <si>
    <t>C6698018963</t>
  </si>
  <si>
    <t>C56N1000787</t>
  </si>
  <si>
    <t>C6818005210</t>
  </si>
  <si>
    <t>C6600014169</t>
  </si>
  <si>
    <t>C79N1002822</t>
  </si>
  <si>
    <t>C45N1000762</t>
  </si>
  <si>
    <t>C82N1000279</t>
  </si>
  <si>
    <t>C95N1000171</t>
  </si>
  <si>
    <t>C75N1001869</t>
  </si>
  <si>
    <t>C7568015228</t>
  </si>
  <si>
    <t>C5203005008</t>
  </si>
  <si>
    <t>C7258017608</t>
  </si>
  <si>
    <t>C70N1001548</t>
  </si>
  <si>
    <t>C79N1000706</t>
  </si>
  <si>
    <t>C6792015056</t>
  </si>
  <si>
    <t>C8604009054</t>
  </si>
  <si>
    <t>C46N1000458</t>
  </si>
  <si>
    <t>C79N1000038</t>
  </si>
  <si>
    <t>C46N1000853</t>
  </si>
  <si>
    <t>C51N1000107</t>
  </si>
  <si>
    <t>C52N1001191</t>
  </si>
  <si>
    <t>C45N1000797</t>
  </si>
  <si>
    <t>C8289007318</t>
  </si>
  <si>
    <t>C7400013703</t>
  </si>
  <si>
    <t>C62N1000332</t>
  </si>
  <si>
    <t>C94N1000268</t>
  </si>
  <si>
    <t>C7997014744</t>
  </si>
  <si>
    <t>C6853009678</t>
  </si>
  <si>
    <t>C4877018155</t>
  </si>
  <si>
    <t>C86N1000417</t>
  </si>
  <si>
    <t>C7092013284</t>
  </si>
  <si>
    <t>C7922000336</t>
  </si>
  <si>
    <t>C7425019483</t>
  </si>
  <si>
    <t>C9224005485</t>
  </si>
  <si>
    <t>C6894008162</t>
  </si>
  <si>
    <t>C8743018959</t>
  </si>
  <si>
    <t>C75N1001300</t>
  </si>
  <si>
    <t>C9662002134</t>
  </si>
  <si>
    <t>C72N1000227</t>
  </si>
  <si>
    <t>C9597018149</t>
  </si>
  <si>
    <t>C7451013167</t>
  </si>
  <si>
    <t>C75N1002170</t>
  </si>
  <si>
    <t>C6496009647</t>
  </si>
  <si>
    <t>C66N1000055</t>
  </si>
  <si>
    <t>C5660002937</t>
  </si>
  <si>
    <t>C7217018577</t>
  </si>
  <si>
    <t>C45N1000510</t>
  </si>
  <si>
    <t>C83N1000441</t>
  </si>
  <si>
    <t>C79N1006839</t>
  </si>
  <si>
    <t>C51N1000976</t>
  </si>
  <si>
    <t>C52N1001149</t>
  </si>
  <si>
    <t>C8729012424</t>
  </si>
  <si>
    <t>C54N2000884</t>
  </si>
  <si>
    <t>C82N1000353</t>
  </si>
  <si>
    <t>C87N1001068</t>
  </si>
  <si>
    <t>C52N1001233</t>
  </si>
  <si>
    <t>C9211018587</t>
  </si>
  <si>
    <t>C6650006699</t>
  </si>
  <si>
    <t>C54N1000007</t>
  </si>
  <si>
    <t>C51N1000439</t>
  </si>
  <si>
    <t>C75N1002288</t>
  </si>
  <si>
    <t>C70N1001402</t>
  </si>
  <si>
    <t>C6257011047</t>
  </si>
  <si>
    <t>C64N1000845</t>
  </si>
  <si>
    <t>C68N1000961</t>
  </si>
  <si>
    <t>C70N1000005</t>
  </si>
  <si>
    <t>C6466007157</t>
  </si>
  <si>
    <t>C83N1000678</t>
  </si>
  <si>
    <t>C6269005293</t>
  </si>
  <si>
    <t>C4950017367</t>
  </si>
  <si>
    <t>C72N1000436</t>
  </si>
  <si>
    <t>C6408004573</t>
  </si>
  <si>
    <t>C5685018714</t>
  </si>
  <si>
    <t>C48N1000095</t>
  </si>
  <si>
    <t>C45N1000084</t>
  </si>
  <si>
    <t>C94N1000088</t>
  </si>
  <si>
    <t>C79N1006265</t>
  </si>
  <si>
    <t>C75N1000392</t>
  </si>
  <si>
    <t>C66N1000430</t>
  </si>
  <si>
    <t>C5443000369</t>
  </si>
  <si>
    <t>C51N1000119</t>
  </si>
  <si>
    <t>C8265009585</t>
  </si>
  <si>
    <t>C49N1000391</t>
  </si>
  <si>
    <t>C5210017272</t>
  </si>
  <si>
    <t>C7955009094</t>
  </si>
  <si>
    <t>C87N1000761</t>
  </si>
  <si>
    <t>C87N1000494</t>
  </si>
  <si>
    <t>C6453012667</t>
  </si>
  <si>
    <t>C56N1000828</t>
  </si>
  <si>
    <t>C4665001321</t>
  </si>
  <si>
    <t>C62N1000107</t>
  </si>
  <si>
    <t>C72N1000742</t>
  </si>
  <si>
    <t>C79N1000492</t>
  </si>
  <si>
    <t>C54N1000033</t>
  </si>
  <si>
    <t>C5686018347</t>
  </si>
  <si>
    <t>C48N1000216</t>
  </si>
  <si>
    <t>C89N1000136</t>
  </si>
  <si>
    <t>C7950017591</t>
  </si>
  <si>
    <t>C64N1000006</t>
  </si>
  <si>
    <t>C52N1000576</t>
  </si>
  <si>
    <t>C5202002293</t>
  </si>
  <si>
    <t>C92N1001005</t>
  </si>
  <si>
    <t>C52N1000886</t>
  </si>
  <si>
    <t>C8792018950</t>
  </si>
  <si>
    <t>C5187011378</t>
  </si>
  <si>
    <t>C79N1004783</t>
  </si>
  <si>
    <t>C8720003024</t>
  </si>
  <si>
    <t>C4410003343</t>
  </si>
  <si>
    <t>C79N1002485</t>
  </si>
  <si>
    <t>C70N1000352</t>
  </si>
  <si>
    <t>C5866017819</t>
  </si>
  <si>
    <t>C8084016957</t>
  </si>
  <si>
    <t>C83N1000585</t>
  </si>
  <si>
    <t>C7917008474</t>
  </si>
  <si>
    <t>C95N1000147</t>
  </si>
  <si>
    <t>C80N1000939</t>
  </si>
  <si>
    <t>C60N1000209</t>
  </si>
  <si>
    <t>C82N1000473</t>
  </si>
  <si>
    <t>C6831004073</t>
  </si>
  <si>
    <t>C6423009922</t>
  </si>
  <si>
    <t>C5239004589</t>
  </si>
  <si>
    <t>C4845019538</t>
  </si>
  <si>
    <t>C94N1000519</t>
  </si>
  <si>
    <t>C48N1001469</t>
  </si>
  <si>
    <t>C8706006955</t>
  </si>
  <si>
    <t>C4998010886</t>
  </si>
  <si>
    <t>C79N1004431</t>
  </si>
  <si>
    <t>C82N1000196</t>
  </si>
  <si>
    <t>C4865002829</t>
  </si>
  <si>
    <t>C7994014770</t>
  </si>
  <si>
    <t>C45N1000818</t>
  </si>
  <si>
    <t>C80N1000321</t>
  </si>
  <si>
    <t>C89N1001401</t>
  </si>
  <si>
    <t>C67N1000416</t>
  </si>
  <si>
    <t>C48N1000898</t>
  </si>
  <si>
    <t>C9156001723</t>
  </si>
  <si>
    <t>C7480019043</t>
  </si>
  <si>
    <t>C7982017001</t>
  </si>
  <si>
    <t>C83N1000413</t>
  </si>
  <si>
    <t>C4407019298</t>
  </si>
  <si>
    <t>C92N1000048</t>
  </si>
  <si>
    <t>C68N1001016</t>
  </si>
  <si>
    <t>C92N1000586</t>
  </si>
  <si>
    <t>C79N1007471</t>
  </si>
  <si>
    <t>C74N1000385</t>
  </si>
  <si>
    <t>C74N1000651</t>
  </si>
  <si>
    <t>C75N1001526</t>
  </si>
  <si>
    <t>C48N1001012</t>
  </si>
  <si>
    <t>C56N1000048</t>
  </si>
  <si>
    <t>C56N1001025</t>
  </si>
  <si>
    <t>C79N1007690</t>
  </si>
  <si>
    <t>C8728019154</t>
  </si>
  <si>
    <t>C7479001921</t>
  </si>
  <si>
    <t>C44N1001009</t>
  </si>
  <si>
    <t>C49N1000106</t>
  </si>
  <si>
    <t>C95N1000189</t>
  </si>
  <si>
    <t>C70N1001409</t>
  </si>
  <si>
    <t>C72N1000455</t>
  </si>
  <si>
    <t>C79N1000456</t>
  </si>
  <si>
    <t>C56N1000247</t>
  </si>
  <si>
    <t>C8739009860</t>
  </si>
  <si>
    <t>C6889005000</t>
  </si>
  <si>
    <t>C9647013823</t>
  </si>
  <si>
    <t>C5196010612</t>
  </si>
  <si>
    <t>C4647001000</t>
  </si>
  <si>
    <t>C8784012450</t>
  </si>
  <si>
    <t>C51N1000277</t>
  </si>
  <si>
    <t>C96N1000112</t>
  </si>
  <si>
    <t>C79N1004688</t>
  </si>
  <si>
    <t>C79N1006947</t>
  </si>
  <si>
    <t>C79N1000491</t>
  </si>
  <si>
    <t>C79N1006245</t>
  </si>
  <si>
    <t>C6406004961</t>
  </si>
  <si>
    <t>C51N1001056</t>
  </si>
  <si>
    <t>C79N1007429</t>
  </si>
  <si>
    <t>C74N1000952</t>
  </si>
  <si>
    <t>C52N1001229</t>
  </si>
  <si>
    <t>C5183019478</t>
  </si>
  <si>
    <t>C5401013914</t>
  </si>
  <si>
    <t>C75N1000021</t>
  </si>
  <si>
    <t>C44N1000150</t>
  </si>
  <si>
    <t>C79N1004744</t>
  </si>
  <si>
    <t>C79N1001885</t>
  </si>
  <si>
    <t>C4974000749</t>
  </si>
  <si>
    <t>C6045009726</t>
  </si>
  <si>
    <t>C86N1000400</t>
  </si>
  <si>
    <t>C6413005329</t>
  </si>
  <si>
    <t>C5400005693</t>
  </si>
  <si>
    <t>C79N1006921</t>
  </si>
  <si>
    <t>C7958009957</t>
  </si>
  <si>
    <t>C8006017445</t>
  </si>
  <si>
    <t>C79N1003499</t>
  </si>
  <si>
    <t>C5233004494</t>
  </si>
  <si>
    <t>C9104006371</t>
  </si>
  <si>
    <t>C8963004718</t>
  </si>
  <si>
    <t>C6487005492</t>
  </si>
  <si>
    <t>C49N1000735</t>
  </si>
  <si>
    <t>C8341019468</t>
  </si>
  <si>
    <t>C79N2007826</t>
  </si>
  <si>
    <t>C68N1000328</t>
  </si>
  <si>
    <t>C75N1002889</t>
  </si>
  <si>
    <t>C79N1005604</t>
  </si>
  <si>
    <t>C9271000619</t>
  </si>
  <si>
    <t>C56N1000349</t>
  </si>
  <si>
    <t>C87N1000859</t>
  </si>
  <si>
    <t>C96N1000299</t>
  </si>
  <si>
    <t>C96N1000342</t>
  </si>
  <si>
    <t>C6095010188</t>
  </si>
  <si>
    <t>C66N1001011</t>
  </si>
  <si>
    <t>C46N1000779</t>
  </si>
  <si>
    <t>C46N1000694</t>
  </si>
  <si>
    <t>C46N1000623</t>
  </si>
  <si>
    <t>C7505010857</t>
  </si>
  <si>
    <t>C54N1000809</t>
  </si>
  <si>
    <t>C6673008819</t>
  </si>
  <si>
    <t>C48N1001510</t>
  </si>
  <si>
    <t>C7056019274</t>
  </si>
  <si>
    <t>C48N1001280</t>
  </si>
  <si>
    <t>C8039018902</t>
  </si>
  <si>
    <t>C79N1005555</t>
  </si>
  <si>
    <t>C9504018523</t>
  </si>
  <si>
    <t>C72N1000244</t>
  </si>
  <si>
    <t>C52N1001141</t>
  </si>
  <si>
    <t>C8749019516</t>
  </si>
  <si>
    <t>C79N1001990</t>
  </si>
  <si>
    <t>C8772012213</t>
  </si>
  <si>
    <t>C49N1001216</t>
  </si>
  <si>
    <t>C5601006132</t>
  </si>
  <si>
    <t>C79N1004979</t>
  </si>
  <si>
    <t>C87N1001268</t>
  </si>
  <si>
    <t>C5652001967</t>
  </si>
  <si>
    <t>C5210001687</t>
  </si>
  <si>
    <t>C45N1000037</t>
  </si>
  <si>
    <t>C94N1000351</t>
  </si>
  <si>
    <t>C66N1000140</t>
  </si>
  <si>
    <t>C56N1000902</t>
  </si>
  <si>
    <t>C54N1000064</t>
  </si>
  <si>
    <t>C5256015307</t>
  </si>
  <si>
    <t>C8920016377</t>
  </si>
  <si>
    <t>C79N1005830</t>
  </si>
  <si>
    <t>C84N1000099</t>
  </si>
  <si>
    <t>C79N1001579</t>
  </si>
  <si>
    <t>C9501009641</t>
  </si>
  <si>
    <t>C6673011883</t>
  </si>
  <si>
    <t>C44N1000224</t>
  </si>
  <si>
    <t>C7557009887</t>
  </si>
  <si>
    <t>C92N1001013</t>
  </si>
  <si>
    <t>C8089010717</t>
  </si>
  <si>
    <t>C4417014785</t>
  </si>
  <si>
    <t>C4841006850</t>
  </si>
  <si>
    <t>C72N1000296</t>
  </si>
  <si>
    <t>C8993016605</t>
  </si>
  <si>
    <t>C79N1005712</t>
  </si>
  <si>
    <t>C8749012247</t>
  </si>
  <si>
    <t>C45N2000849</t>
  </si>
  <si>
    <t>C46N1000754</t>
  </si>
  <si>
    <t>C58N1000331</t>
  </si>
  <si>
    <t>C7566000109</t>
  </si>
  <si>
    <t>C79N1006676</t>
  </si>
  <si>
    <t>C6219015319</t>
  </si>
  <si>
    <t>C89N1001272</t>
  </si>
  <si>
    <t>C8391016687</t>
  </si>
  <si>
    <t>C6815002699</t>
  </si>
  <si>
    <t>C54N1000524</t>
  </si>
  <si>
    <t>C58N1000427</t>
  </si>
  <si>
    <t>C7025014089</t>
  </si>
  <si>
    <t>C7518019558</t>
  </si>
  <si>
    <t>C5481015106</t>
  </si>
  <si>
    <t>C68N1000219</t>
  </si>
  <si>
    <t>C5677018007</t>
  </si>
  <si>
    <t>C8778019421</t>
  </si>
  <si>
    <t>C52N1000530</t>
  </si>
  <si>
    <t>C64N1001047</t>
  </si>
  <si>
    <t>C8912008771</t>
  </si>
  <si>
    <t>C5232013215</t>
  </si>
  <si>
    <t>C7415017454</t>
  </si>
  <si>
    <t>C7009009986</t>
  </si>
  <si>
    <t>C9668016497</t>
  </si>
  <si>
    <t>C6780018894</t>
  </si>
  <si>
    <t>C7572005688</t>
  </si>
  <si>
    <t>C7949010670</t>
  </si>
  <si>
    <t>C48N1001740</t>
  </si>
  <si>
    <t>C60N1000279</t>
  </si>
  <si>
    <t>C79N1005981</t>
  </si>
  <si>
    <t>C9527017833</t>
  </si>
  <si>
    <t>C6880010120</t>
  </si>
  <si>
    <t>C48N1000774</t>
  </si>
  <si>
    <t>C74N1000887</t>
  </si>
  <si>
    <t>C8913011037</t>
  </si>
  <si>
    <t>C48N1000129</t>
  </si>
  <si>
    <t>C74N1000109</t>
  </si>
  <si>
    <t>C4665000797</t>
  </si>
  <si>
    <t>C72N1000598</t>
  </si>
  <si>
    <t>C89N1000699</t>
  </si>
  <si>
    <t>C9288002033</t>
  </si>
  <si>
    <t>C5619012795</t>
  </si>
  <si>
    <t>C91N1000280</t>
  </si>
  <si>
    <t>C64N1000619</t>
  </si>
  <si>
    <t>C6480001557</t>
  </si>
  <si>
    <t>C51N1000994</t>
  </si>
  <si>
    <t>C79N1005506</t>
  </si>
  <si>
    <t>C9665019042</t>
  </si>
  <si>
    <t>C83N1000722</t>
  </si>
  <si>
    <t>C8060016257</t>
  </si>
  <si>
    <t>C4866018790</t>
  </si>
  <si>
    <t>C44N1000354</t>
  </si>
  <si>
    <t>C64N1000169</t>
  </si>
  <si>
    <t>C83N1000161</t>
  </si>
  <si>
    <t>C8319006943</t>
  </si>
  <si>
    <t>C74N1000359</t>
  </si>
  <si>
    <t>C48N1000536</t>
  </si>
  <si>
    <t>C79N1006313</t>
  </si>
  <si>
    <t>C64N1000117</t>
  </si>
  <si>
    <t>C5499013860</t>
  </si>
  <si>
    <t>C4690002240</t>
  </si>
  <si>
    <t>C54N1000350</t>
  </si>
  <si>
    <t>C64N1000250</t>
  </si>
  <si>
    <t>C7423015330</t>
  </si>
  <si>
    <t>C67N1000008</t>
  </si>
  <si>
    <t>C82N1000438</t>
  </si>
  <si>
    <t>C6080003481</t>
  </si>
  <si>
    <t>C51N1000987</t>
  </si>
  <si>
    <t>C68N1000019</t>
  </si>
  <si>
    <t>C80N1000943</t>
  </si>
  <si>
    <t>C8211014308</t>
  </si>
  <si>
    <t>C7024011753</t>
  </si>
  <si>
    <t>C79N1004217</t>
  </si>
  <si>
    <t>C7233018660</t>
  </si>
  <si>
    <t>C6423019069</t>
  </si>
  <si>
    <t>C75N1000639</t>
  </si>
  <si>
    <t>C9134008993</t>
  </si>
  <si>
    <t>C87N1000169</t>
  </si>
  <si>
    <t>C48N1001594</t>
  </si>
  <si>
    <t>C75N1000129</t>
  </si>
  <si>
    <t>C91N1000604</t>
  </si>
  <si>
    <t>C95N1000100</t>
  </si>
  <si>
    <t>C66N1000663</t>
  </si>
  <si>
    <t>C72N1000982</t>
  </si>
  <si>
    <t>C7945017499</t>
  </si>
  <si>
    <t>C4585019368</t>
  </si>
  <si>
    <t>C44N1000397</t>
  </si>
  <si>
    <t>C75N1002912</t>
  </si>
  <si>
    <t>C7091013292</t>
  </si>
  <si>
    <t>C79N1004935</t>
  </si>
  <si>
    <t>C48N1000355</t>
  </si>
  <si>
    <t>C48N1001110</t>
  </si>
  <si>
    <t>C92N1000814</t>
  </si>
  <si>
    <t>C8381018946</t>
  </si>
  <si>
    <t>C44N1000219</t>
  </si>
  <si>
    <t>C48N1001754</t>
  </si>
  <si>
    <t>C89N1000125</t>
  </si>
  <si>
    <t>C5461013706</t>
  </si>
  <si>
    <t>C79N1001382</t>
  </si>
  <si>
    <t>C91N1000129</t>
  </si>
  <si>
    <t>C51N1000368</t>
  </si>
  <si>
    <t>C67N1000110</t>
  </si>
  <si>
    <t>C6690013388</t>
  </si>
  <si>
    <t>C48N1000336</t>
  </si>
  <si>
    <t>C83N1000064</t>
  </si>
  <si>
    <t>C6621012864</t>
  </si>
  <si>
    <t>C5485013072</t>
  </si>
  <si>
    <t>C45N1000568</t>
  </si>
  <si>
    <t>C79N1004926</t>
  </si>
  <si>
    <t>C8723007603</t>
  </si>
  <si>
    <t>C86N1000047</t>
  </si>
  <si>
    <t>C79N2007827</t>
  </si>
  <si>
    <t>C9297019270</t>
  </si>
  <si>
    <t>C5282005581</t>
  </si>
  <si>
    <t>C54N1000649</t>
  </si>
  <si>
    <t>C89N1000013</t>
  </si>
  <si>
    <t>C83N1000850</t>
  </si>
  <si>
    <t>C8938012172</t>
  </si>
  <si>
    <t>C7900013782</t>
  </si>
  <si>
    <t>C92N1001101</t>
  </si>
  <si>
    <t>C91N1000297</t>
  </si>
  <si>
    <t>C7076016368</t>
  </si>
  <si>
    <t>C92N1000147</t>
  </si>
  <si>
    <t>C52N1000921</t>
  </si>
  <si>
    <t>C91N1001277</t>
  </si>
  <si>
    <t>C6289010202</t>
  </si>
  <si>
    <t>C49N1000075</t>
  </si>
  <si>
    <t>C44N1000813</t>
  </si>
  <si>
    <t>C5153010237</t>
  </si>
  <si>
    <t>C68N1000856</t>
  </si>
  <si>
    <t>C92N1000850</t>
  </si>
  <si>
    <t>C8958016050</t>
  </si>
  <si>
    <t>C56N1000184</t>
  </si>
  <si>
    <t>C75N1002506</t>
  </si>
  <si>
    <t>C92N1000508</t>
  </si>
  <si>
    <t>C6006003859</t>
  </si>
  <si>
    <t>C86N1000405</t>
  </si>
  <si>
    <t>C75N1002075</t>
  </si>
  <si>
    <t>C95N1000529</t>
  </si>
  <si>
    <t>C7935014167</t>
  </si>
  <si>
    <t>C79N1006571</t>
  </si>
  <si>
    <t>C79N1005191</t>
  </si>
  <si>
    <t>C48N1000880</t>
  </si>
  <si>
    <t>C60N1000193</t>
  </si>
  <si>
    <t>C87N1000184</t>
  </si>
  <si>
    <t>C6636016189</t>
  </si>
  <si>
    <t>C9692012610</t>
  </si>
  <si>
    <t>C8933001602</t>
  </si>
  <si>
    <t>C75N1002774</t>
  </si>
  <si>
    <t>C75N1001663</t>
  </si>
  <si>
    <t>C7994013636</t>
  </si>
  <si>
    <t>C79N1007552</t>
  </si>
  <si>
    <t>C70N1001241</t>
  </si>
  <si>
    <t>C91N1000750</t>
  </si>
  <si>
    <t>C79N1003586</t>
  </si>
  <si>
    <t>C51N1000684</t>
  </si>
  <si>
    <t>C68N1000477</t>
  </si>
  <si>
    <t>C80N1000100</t>
  </si>
  <si>
    <t>C74N1000972</t>
  </si>
  <si>
    <t>C6689019412</t>
  </si>
  <si>
    <t>C62N1000376</t>
  </si>
  <si>
    <t>C64N1000136</t>
  </si>
  <si>
    <t>C6400008841</t>
  </si>
  <si>
    <t>C54N1000435</t>
  </si>
  <si>
    <t>C46N1000505</t>
  </si>
  <si>
    <t>C48N1000268</t>
  </si>
  <si>
    <t>C48N1001091</t>
  </si>
  <si>
    <t>C79N1006057</t>
  </si>
  <si>
    <t>C5280018428</t>
  </si>
  <si>
    <t>C80N1000549</t>
  </si>
  <si>
    <t>C94N1000413</t>
  </si>
  <si>
    <t>C54N1000560</t>
  </si>
  <si>
    <t>C60N1000456</t>
  </si>
  <si>
    <t>C86N1000775</t>
  </si>
  <si>
    <t>C8776019382</t>
  </si>
  <si>
    <t>C5164012473</t>
  </si>
  <si>
    <t>C87N1000535</t>
  </si>
  <si>
    <t>C75N1002266</t>
  </si>
  <si>
    <t>C74N1000673</t>
  </si>
  <si>
    <t>C5162010789</t>
  </si>
  <si>
    <t>C6048019286</t>
  </si>
  <si>
    <t>C54N1000231</t>
  </si>
  <si>
    <t>C91N1000307</t>
  </si>
  <si>
    <t>C48N1000207</t>
  </si>
  <si>
    <t>C91N1000974</t>
  </si>
  <si>
    <t>C7267009281</t>
  </si>
  <si>
    <t>C46N1000533</t>
  </si>
  <si>
    <t>C7485018148</t>
  </si>
  <si>
    <t>C89N1001181</t>
  </si>
  <si>
    <t>C56N1000333</t>
  </si>
  <si>
    <t>C74N1000280</t>
  </si>
  <si>
    <t>C95N1000003</t>
  </si>
  <si>
    <t>C48N1000901</t>
  </si>
  <si>
    <t>C6423015188</t>
  </si>
  <si>
    <t>C6677006950</t>
  </si>
  <si>
    <t>C79N1005759</t>
  </si>
  <si>
    <t>C79N1006766</t>
  </si>
  <si>
    <t>C75N1001772</t>
  </si>
  <si>
    <t>C44N1001025</t>
  </si>
  <si>
    <t>C79N1000575</t>
  </si>
  <si>
    <t>C72N1000359</t>
  </si>
  <si>
    <t>C79N1007733</t>
  </si>
  <si>
    <t>C51N1000375</t>
  </si>
  <si>
    <t>C89N1001461</t>
  </si>
  <si>
    <t>C75N1001907</t>
  </si>
  <si>
    <t>C8782013050</t>
  </si>
  <si>
    <t>C54N1000876</t>
  </si>
  <si>
    <t>C44N1000008</t>
  </si>
  <si>
    <t>C49N1000059</t>
  </si>
  <si>
    <t>C56N1000789</t>
  </si>
  <si>
    <t>C79N1001464</t>
  </si>
  <si>
    <t>C79N1006603</t>
  </si>
  <si>
    <t>C64N1000687</t>
  </si>
  <si>
    <t>C56N1000107</t>
  </si>
  <si>
    <t>C67N1000482</t>
  </si>
  <si>
    <t>C5173019430</t>
  </si>
  <si>
    <t>C79N1006969</t>
  </si>
  <si>
    <t>C79N1005754</t>
  </si>
  <si>
    <t>C67N1000046</t>
  </si>
  <si>
    <t>C79N1000356</t>
  </si>
  <si>
    <t>C6404006445</t>
  </si>
  <si>
    <t>C5445017283</t>
  </si>
  <si>
    <t>C44N1000807</t>
  </si>
  <si>
    <t>C6870011426</t>
  </si>
  <si>
    <t>C48N1001636</t>
  </si>
  <si>
    <t>C60N1000161</t>
  </si>
  <si>
    <t>C5625008261</t>
  </si>
  <si>
    <t>C7411018719</t>
  </si>
  <si>
    <t>C6006018278</t>
  </si>
  <si>
    <t>C4615010433</t>
  </si>
  <si>
    <t>C52N1000538</t>
  </si>
  <si>
    <t>C79N1005022</t>
  </si>
  <si>
    <t>C8764017363</t>
  </si>
  <si>
    <t>C54N1000433</t>
  </si>
  <si>
    <t>C79N1004415</t>
  </si>
  <si>
    <t>C91N1001090</t>
  </si>
  <si>
    <t>C7510016791</t>
  </si>
  <si>
    <t>C9272013911</t>
  </si>
  <si>
    <t>C7901014546</t>
  </si>
  <si>
    <t>C86N1000249</t>
  </si>
  <si>
    <t>C8262006765</t>
  </si>
  <si>
    <t>C49N1000312</t>
  </si>
  <si>
    <t>C8369001072</t>
  </si>
  <si>
    <t>C7917006071</t>
  </si>
  <si>
    <t>C64N1000061</t>
  </si>
  <si>
    <t>C8266010891</t>
  </si>
  <si>
    <t>C8470003037</t>
  </si>
  <si>
    <t>C79N1003833</t>
  </si>
  <si>
    <t>C56N1000808</t>
  </si>
  <si>
    <t>C48N1001193</t>
  </si>
  <si>
    <t>C91N1001061</t>
  </si>
  <si>
    <t>C6824018176</t>
  </si>
  <si>
    <t>C79N1004682</t>
  </si>
  <si>
    <t>C54N1000688</t>
  </si>
  <si>
    <t>C45N1000094</t>
  </si>
  <si>
    <t>C7223012012</t>
  </si>
  <si>
    <t>C48N1000397</t>
  </si>
  <si>
    <t>C56N1000232</t>
  </si>
  <si>
    <t>C79N1005622</t>
  </si>
  <si>
    <t>C79N1007657</t>
  </si>
  <si>
    <t>C54N1000563</t>
  </si>
  <si>
    <t>C5267014884</t>
  </si>
  <si>
    <t>C83N1000726</t>
  </si>
  <si>
    <t>C72N1000218</t>
  </si>
  <si>
    <t>C44N1000162</t>
  </si>
  <si>
    <t>C48N1001583</t>
  </si>
  <si>
    <t>C8743004799</t>
  </si>
  <si>
    <t>C70N1001723</t>
  </si>
  <si>
    <t>C7901010345</t>
  </si>
  <si>
    <t>C64N1000828</t>
  </si>
  <si>
    <t>C4857006081</t>
  </si>
  <si>
    <t>C45N1000677</t>
  </si>
  <si>
    <t>C66N1000416</t>
  </si>
  <si>
    <t>C7980019345</t>
  </si>
  <si>
    <t>C45N1000517</t>
  </si>
  <si>
    <t>C92N1000172</t>
  </si>
  <si>
    <t>C7248019548</t>
  </si>
  <si>
    <t>C6877012108</t>
  </si>
  <si>
    <t>C9196013300</t>
  </si>
  <si>
    <t>C89N1001176</t>
  </si>
  <si>
    <t>C8604017288</t>
  </si>
  <si>
    <t>C64N1000310</t>
  </si>
  <si>
    <t>C79N1001908</t>
  </si>
  <si>
    <t>C74N1000864</t>
  </si>
  <si>
    <t>C4532017849</t>
  </si>
  <si>
    <t>C72N1001000</t>
  </si>
  <si>
    <t>C67N1000207</t>
  </si>
  <si>
    <t>C5138019347</t>
  </si>
  <si>
    <t>C62N1000136</t>
  </si>
  <si>
    <t>C5495013455</t>
  </si>
  <si>
    <t>C92N1000989</t>
  </si>
  <si>
    <t>C74N1000376</t>
  </si>
  <si>
    <t>C67N1000355</t>
  </si>
  <si>
    <t>C92N1000779</t>
  </si>
  <si>
    <t>C79N1006320</t>
  </si>
  <si>
    <t>C7295018826</t>
  </si>
  <si>
    <t>C6619007455</t>
  </si>
  <si>
    <t>C56N1000449</t>
  </si>
  <si>
    <t>C84N1000248</t>
  </si>
  <si>
    <t>C7211017865</t>
  </si>
  <si>
    <t>C70N1001708</t>
  </si>
  <si>
    <t>C79N1000535</t>
  </si>
  <si>
    <t>C60N1000655</t>
  </si>
  <si>
    <t>C9460019136</t>
  </si>
  <si>
    <t>C60N1000577</t>
  </si>
  <si>
    <t>C68N1000528</t>
  </si>
  <si>
    <t>C56N1000817</t>
  </si>
  <si>
    <t>C6492013913</t>
  </si>
  <si>
    <t>C7596016030</t>
  </si>
  <si>
    <t>C94N1000480</t>
  </si>
  <si>
    <t>C60N1000046</t>
  </si>
  <si>
    <t>C72N1000292</t>
  </si>
  <si>
    <t>C5183004160</t>
  </si>
  <si>
    <t>C87N1001231</t>
  </si>
  <si>
    <t>C95N1000307</t>
  </si>
  <si>
    <t>C44N1000864</t>
  </si>
  <si>
    <t>C9434018300</t>
  </si>
  <si>
    <t>C87N1001058</t>
  </si>
  <si>
    <t>C45N1000806</t>
  </si>
  <si>
    <t>C49N1000407</t>
  </si>
  <si>
    <t>C94N1000485</t>
  </si>
  <si>
    <t>C46N1000783</t>
  </si>
  <si>
    <t>C9225000932</t>
  </si>
  <si>
    <t>C8362018970</t>
  </si>
  <si>
    <t>C79N1003517</t>
  </si>
  <si>
    <t>C72N1000595</t>
  </si>
  <si>
    <t>C56N1000261</t>
  </si>
  <si>
    <t>C7412019403</t>
  </si>
  <si>
    <t>C91N1000251</t>
  </si>
  <si>
    <t>C8938002099</t>
  </si>
  <si>
    <t>C49N1000046</t>
  </si>
  <si>
    <t>C70N1001323</t>
  </si>
  <si>
    <t>C6298011152</t>
  </si>
  <si>
    <t>C56N1000774</t>
  </si>
  <si>
    <t>C87N1001031</t>
  </si>
  <si>
    <t>C95N1000430</t>
  </si>
  <si>
    <t>C44N1000356</t>
  </si>
  <si>
    <t>C79N1005596</t>
  </si>
  <si>
    <t>C79N1007038</t>
  </si>
  <si>
    <t>C9212014270</t>
  </si>
  <si>
    <t>C4648014507</t>
  </si>
  <si>
    <t>C8779012346</t>
  </si>
  <si>
    <t>C92N1000815</t>
  </si>
  <si>
    <t>C96N1000719</t>
  </si>
  <si>
    <t>C5201018080</t>
  </si>
  <si>
    <t>C8399009218</t>
  </si>
  <si>
    <t>C52N1000464</t>
  </si>
  <si>
    <t>C62N1000331</t>
  </si>
  <si>
    <t>C92N1000482</t>
  </si>
  <si>
    <t>C79N1001470</t>
  </si>
  <si>
    <t>C6723012886</t>
  </si>
  <si>
    <t>C83N1000797</t>
  </si>
  <si>
    <t>C92N1000909</t>
  </si>
  <si>
    <t>C6400009532</t>
  </si>
  <si>
    <t>C51N1000505</t>
  </si>
  <si>
    <t>C8743013665</t>
  </si>
  <si>
    <t>C49N1000970</t>
  </si>
  <si>
    <t>C91N1000717</t>
  </si>
  <si>
    <t>C60N1000293</t>
  </si>
  <si>
    <t>C54N1000751</t>
  </si>
  <si>
    <t>C45N1000188</t>
  </si>
  <si>
    <t>C4859013643</t>
  </si>
  <si>
    <t>C79N1002498</t>
  </si>
  <si>
    <t>C6640015891</t>
  </si>
  <si>
    <t>C6403004998</t>
  </si>
  <si>
    <t>C86N1000299</t>
  </si>
  <si>
    <t>C44N1000518</t>
  </si>
  <si>
    <t>C87N1000978</t>
  </si>
  <si>
    <t>C4804015365</t>
  </si>
  <si>
    <t>C58N1000201</t>
  </si>
  <si>
    <t>C89N1001173</t>
  </si>
  <si>
    <t>C87N1000955</t>
  </si>
  <si>
    <t>C91N1000557</t>
  </si>
  <si>
    <t>C48N1001749</t>
  </si>
  <si>
    <t>C67N1000392</t>
  </si>
  <si>
    <t>C7963011366</t>
  </si>
  <si>
    <t>C80N1000026</t>
  </si>
  <si>
    <t>C79N1003843</t>
  </si>
  <si>
    <t>C5419012663</t>
  </si>
  <si>
    <t>C9150010008</t>
  </si>
  <si>
    <t>C89N1000909</t>
  </si>
  <si>
    <t>C6805003878</t>
  </si>
  <si>
    <t>C80N1000325</t>
  </si>
  <si>
    <t>C8312018014</t>
  </si>
  <si>
    <t>C94N1000043</t>
  </si>
  <si>
    <t>C58N1000008</t>
  </si>
  <si>
    <t>C66N1000176</t>
  </si>
  <si>
    <t>C8741009175</t>
  </si>
  <si>
    <t>C72N1000603</t>
  </si>
  <si>
    <t>C74N1000356</t>
  </si>
  <si>
    <t>C79N1006212</t>
  </si>
  <si>
    <t>C92N1000502</t>
  </si>
  <si>
    <t>C51N1000077</t>
  </si>
  <si>
    <t>C49N1000723</t>
  </si>
  <si>
    <t>C64N1000931</t>
  </si>
  <si>
    <t>C44N1000751</t>
  </si>
  <si>
    <t>C48N1001650</t>
  </si>
  <si>
    <t>C5212005027</t>
  </si>
  <si>
    <t>C83N1000719</t>
  </si>
  <si>
    <t>C75N1000669</t>
  </si>
  <si>
    <t>C86N1000423</t>
  </si>
  <si>
    <t>C45N1000461</t>
  </si>
  <si>
    <t>C6478008597</t>
  </si>
  <si>
    <t>C9500012279</t>
  </si>
  <si>
    <t>C54N1000115</t>
  </si>
  <si>
    <t>C4967019313</t>
  </si>
  <si>
    <t>C62N1000449</t>
  </si>
  <si>
    <t>C79N1005243</t>
  </si>
  <si>
    <t>C52N1000807</t>
  </si>
  <si>
    <t>C79N1005889</t>
  </si>
  <si>
    <t>C7927018178</t>
  </si>
  <si>
    <t>C52N1000132</t>
  </si>
  <si>
    <t>C70N1001578</t>
  </si>
  <si>
    <t>C9532007056</t>
  </si>
  <si>
    <t>C95N1000328</t>
  </si>
  <si>
    <t>C79N1003956</t>
  </si>
  <si>
    <t>C74N1000461</t>
  </si>
  <si>
    <t>C82N1000540</t>
  </si>
  <si>
    <t>C66N1000122</t>
  </si>
  <si>
    <t>C8981006527</t>
  </si>
  <si>
    <t>C8666016260</t>
  </si>
  <si>
    <t>C66N1000745</t>
  </si>
  <si>
    <t>C64N1000470</t>
  </si>
  <si>
    <t>C7977016695</t>
  </si>
  <si>
    <t>C5698006925</t>
  </si>
  <si>
    <t>C52N1000947</t>
  </si>
  <si>
    <t>C7435018754</t>
  </si>
  <si>
    <t>C91N1000151</t>
  </si>
  <si>
    <t>C66N1000883</t>
  </si>
  <si>
    <t>C8950010535</t>
  </si>
  <si>
    <t>C52N1000756</t>
  </si>
  <si>
    <t>C9133008945</t>
  </si>
  <si>
    <t>C52N1000777</t>
  </si>
  <si>
    <t>C52N1001207</t>
  </si>
  <si>
    <t>C4424002109</t>
  </si>
  <si>
    <t>C4808019290</t>
  </si>
  <si>
    <t>C75N1000110</t>
  </si>
  <si>
    <t>C82N1000522</t>
  </si>
  <si>
    <t>C86N1000650</t>
  </si>
  <si>
    <t>C87N1001216</t>
  </si>
  <si>
    <t>C8746010236</t>
  </si>
  <si>
    <t>C46N1000500</t>
  </si>
  <si>
    <t>C7921011575</t>
  </si>
  <si>
    <t>C75N1000261</t>
  </si>
  <si>
    <t>C5685013316</t>
  </si>
  <si>
    <t>C7959011592</t>
  </si>
  <si>
    <t>C49N1000659</t>
  </si>
  <si>
    <t>C92N1000796</t>
  </si>
  <si>
    <t>C79N1001062</t>
  </si>
  <si>
    <t>C8694014828</t>
  </si>
  <si>
    <t>C7029009884</t>
  </si>
  <si>
    <t>C48N1001064</t>
  </si>
  <si>
    <t>C7943014188</t>
  </si>
  <si>
    <t>C92N1000264</t>
  </si>
  <si>
    <t>C5206000963</t>
  </si>
  <si>
    <t>C6621012565</t>
  </si>
  <si>
    <t>C7562001941</t>
  </si>
  <si>
    <t>C4833017012</t>
  </si>
  <si>
    <t>C8602019500</t>
  </si>
  <si>
    <t>C72N1000341</t>
  </si>
  <si>
    <t>C68N1000057</t>
  </si>
  <si>
    <t>C79N1007762</t>
  </si>
  <si>
    <t>C79N2007868</t>
  </si>
  <si>
    <t>C7559019206</t>
  </si>
  <si>
    <t>C79N1006451</t>
  </si>
  <si>
    <t>C44N1000190</t>
  </si>
  <si>
    <t>C7562019223</t>
  </si>
  <si>
    <t>C6777017377</t>
  </si>
  <si>
    <t>C83N1000989</t>
  </si>
  <si>
    <t>C52N1000352</t>
  </si>
  <si>
    <t>C4635000882</t>
  </si>
  <si>
    <t>C49N1000369</t>
  </si>
  <si>
    <t>C64N1000016</t>
  </si>
  <si>
    <t>C72N1000294</t>
  </si>
  <si>
    <t>C48N1000072</t>
  </si>
  <si>
    <t>C6243018295</t>
  </si>
  <si>
    <t>C7512004725</t>
  </si>
  <si>
    <t>C79N1003748</t>
  </si>
  <si>
    <t>C94N1000118</t>
  </si>
  <si>
    <t>C70N1001377</t>
  </si>
  <si>
    <t>C95N1000205</t>
  </si>
  <si>
    <t>C87N1000864</t>
  </si>
  <si>
    <t>C4824014959</t>
  </si>
  <si>
    <t>C9503016054</t>
  </si>
  <si>
    <t>C48N1000111</t>
  </si>
  <si>
    <t>C4694013486</t>
  </si>
  <si>
    <t>C51N1000925</t>
  </si>
  <si>
    <t>C7923018120</t>
  </si>
  <si>
    <t>C68N1000633</t>
  </si>
  <si>
    <t>C91N1000653</t>
  </si>
  <si>
    <t>C56N1000571</t>
  </si>
  <si>
    <t>C80N1000395</t>
  </si>
  <si>
    <t>C4686004859</t>
  </si>
  <si>
    <t>C7247019469</t>
  </si>
  <si>
    <t>C7512016003</t>
  </si>
  <si>
    <t>C48N1001539</t>
  </si>
  <si>
    <t>C5655002992</t>
  </si>
  <si>
    <t>C52N1000326</t>
  </si>
  <si>
    <t>C46N1000328</t>
  </si>
  <si>
    <t>C91N1000113</t>
  </si>
  <si>
    <t>C79N1006731</t>
  </si>
  <si>
    <t>C45N1000057</t>
  </si>
  <si>
    <t>C51N1000393</t>
  </si>
  <si>
    <t>C96N1000681</t>
  </si>
  <si>
    <t>C54N1000271</t>
  </si>
  <si>
    <t>C7575013996</t>
  </si>
  <si>
    <t>C5447013849</t>
  </si>
  <si>
    <t>C79N1004565</t>
  </si>
  <si>
    <t>C5652006149</t>
  </si>
  <si>
    <t>C9448018545</t>
  </si>
  <si>
    <t>C56N1000285</t>
  </si>
  <si>
    <t>C7976019131</t>
  </si>
  <si>
    <t>C8973010709</t>
  </si>
  <si>
    <t>C64N1000005</t>
  </si>
  <si>
    <t>C82N1000564</t>
  </si>
  <si>
    <t>C8283008122</t>
  </si>
  <si>
    <t>C56N1000833</t>
  </si>
  <si>
    <t>C6855007973</t>
  </si>
  <si>
    <t>C9635019177</t>
  </si>
  <si>
    <t>C8652004409</t>
  </si>
  <si>
    <t>C6014011181</t>
  </si>
  <si>
    <t>C92N1000061</t>
  </si>
  <si>
    <t>C8686002744</t>
  </si>
  <si>
    <t>C56N1000528</t>
  </si>
  <si>
    <t>C74N1000188</t>
  </si>
  <si>
    <t>C9171005392</t>
  </si>
  <si>
    <t>C87N1001093</t>
  </si>
  <si>
    <t>C5619018252</t>
  </si>
  <si>
    <t>C64N1001085</t>
  </si>
  <si>
    <t>C4827018580</t>
  </si>
  <si>
    <t>C70N1000266</t>
  </si>
  <si>
    <t>C80N1000809</t>
  </si>
  <si>
    <t>C64N1000115</t>
  </si>
  <si>
    <t>C6850016275</t>
  </si>
  <si>
    <t>C82N1000038</t>
  </si>
  <si>
    <t>C72N1001110</t>
  </si>
  <si>
    <t>C44N1000687</t>
  </si>
  <si>
    <t>C72N1001177</t>
  </si>
  <si>
    <t>C75N1001456</t>
  </si>
  <si>
    <t>C79N1004512</t>
  </si>
  <si>
    <t>C66N1000799</t>
  </si>
  <si>
    <t>C89N1000293</t>
  </si>
  <si>
    <t>C64N1000591</t>
  </si>
  <si>
    <t>C7026010452</t>
  </si>
  <si>
    <t>C52N1000912</t>
  </si>
  <si>
    <t>C7954007876</t>
  </si>
  <si>
    <t>C94N1000095</t>
  </si>
  <si>
    <t>C95N1000112</t>
  </si>
  <si>
    <t>C87N1000945</t>
  </si>
  <si>
    <t>C79N1007156</t>
  </si>
  <si>
    <t>C84N1000422</t>
  </si>
  <si>
    <t>C4829015944</t>
  </si>
  <si>
    <t>C56N1000891</t>
  </si>
  <si>
    <t>C6636019306</t>
  </si>
  <si>
    <t>C91N1000837</t>
  </si>
  <si>
    <t>C7966018479</t>
  </si>
  <si>
    <t>C7549003004</t>
  </si>
  <si>
    <t>C6666012879</t>
  </si>
  <si>
    <t>C54N1000531</t>
  </si>
  <si>
    <t>C9113008948</t>
  </si>
  <si>
    <t>C7514003601</t>
  </si>
  <si>
    <t>C84N1000592</t>
  </si>
  <si>
    <t>C4454015626</t>
  </si>
  <si>
    <t>C5175017070</t>
  </si>
  <si>
    <t>C51N1001046</t>
  </si>
  <si>
    <t>C66N1001173</t>
  </si>
  <si>
    <t>C79N1004742</t>
  </si>
  <si>
    <t>C6075006215</t>
  </si>
  <si>
    <t>C96N1000376</t>
  </si>
  <si>
    <t>C49N1000923</t>
  </si>
  <si>
    <t>C7535016716</t>
  </si>
  <si>
    <t>C6416006185</t>
  </si>
  <si>
    <t>C52N1000291</t>
  </si>
  <si>
    <t>C96N1000418</t>
  </si>
  <si>
    <t>C79N1000526</t>
  </si>
  <si>
    <t>C84N1000567</t>
  </si>
  <si>
    <t>C4539017863</t>
  </si>
  <si>
    <t>C7975005371</t>
  </si>
  <si>
    <t>C8930002025</t>
  </si>
  <si>
    <t>C64N1000413</t>
  </si>
  <si>
    <t>C8338008058</t>
  </si>
  <si>
    <t>C7483018327</t>
  </si>
  <si>
    <t>C4800002093</t>
  </si>
  <si>
    <t>C62N1000019</t>
  </si>
  <si>
    <t>C8799018987</t>
  </si>
  <si>
    <t>C5600005820</t>
  </si>
  <si>
    <t>C75N1002815</t>
  </si>
  <si>
    <t>C44N1000367</t>
  </si>
  <si>
    <t>C64N1000990</t>
  </si>
  <si>
    <t>C6019011409</t>
  </si>
  <si>
    <t>C80N1000796</t>
  </si>
  <si>
    <t>C4808019328</t>
  </si>
  <si>
    <t>C6786019366</t>
  </si>
  <si>
    <t>C5884019489</t>
  </si>
  <si>
    <t>C86N1000471</t>
  </si>
  <si>
    <t>C66N1000562</t>
  </si>
  <si>
    <t>C79N1000103</t>
  </si>
  <si>
    <t>C51N1000538</t>
  </si>
  <si>
    <t>C49N1000581</t>
  </si>
  <si>
    <t>C5203001759</t>
  </si>
  <si>
    <t>C6256015404</t>
  </si>
  <si>
    <t>C72N1000173</t>
  </si>
  <si>
    <t>C52N1000003</t>
  </si>
  <si>
    <t>C6024015419</t>
  </si>
  <si>
    <t>C5124017346</t>
  </si>
  <si>
    <t>C48N1000115</t>
  </si>
  <si>
    <t>C8044017877</t>
  </si>
  <si>
    <t>C60N1000445</t>
  </si>
  <si>
    <t>C6077004172</t>
  </si>
  <si>
    <t>C79N1002837</t>
  </si>
  <si>
    <t>C7993019127</t>
  </si>
  <si>
    <t>C83N1000983</t>
  </si>
  <si>
    <t>C4911005353</t>
  </si>
  <si>
    <t>C75N1001784</t>
  </si>
  <si>
    <t>C92N1000653</t>
  </si>
  <si>
    <t>C80N1000994</t>
  </si>
  <si>
    <t>C75N1000705</t>
  </si>
  <si>
    <t>C5257011067</t>
  </si>
  <si>
    <t>C9217003534</t>
  </si>
  <si>
    <t>C6429015508</t>
  </si>
  <si>
    <t>C9242017468</t>
  </si>
  <si>
    <t>C66N1000542</t>
  </si>
  <si>
    <t>C8743011547</t>
  </si>
  <si>
    <t>C8758013136</t>
  </si>
  <si>
    <t>C66N1000402</t>
  </si>
  <si>
    <t>C9230011333</t>
  </si>
  <si>
    <t>C5672014769</t>
  </si>
  <si>
    <t>C96N1000703</t>
  </si>
  <si>
    <t>C52N1000691</t>
  </si>
  <si>
    <t>C79N1005310</t>
  </si>
  <si>
    <t>C7228015565</t>
  </si>
  <si>
    <t>C45N1000627</t>
  </si>
  <si>
    <t>C89N1000242</t>
  </si>
  <si>
    <t>C8980002088</t>
  </si>
  <si>
    <t>C79N1005916</t>
  </si>
  <si>
    <t>C7945017627</t>
  </si>
  <si>
    <t>C45N1000760</t>
  </si>
  <si>
    <t>C46N1000154</t>
  </si>
  <si>
    <t>C82N1000706</t>
  </si>
  <si>
    <t>C52N1001283</t>
  </si>
  <si>
    <t>C8366018612</t>
  </si>
  <si>
    <t>C54N1000784</t>
  </si>
  <si>
    <t>C66N1001119</t>
  </si>
  <si>
    <t>C8678018447</t>
  </si>
  <si>
    <t>C79N1006465</t>
  </si>
  <si>
    <t>C58N1000501</t>
  </si>
  <si>
    <t>C79N1005067</t>
  </si>
  <si>
    <t>C8737009688</t>
  </si>
  <si>
    <t>C79N1004621</t>
  </si>
  <si>
    <t>C9451002456</t>
  </si>
  <si>
    <t>C5241010680</t>
  </si>
  <si>
    <t>C66N1001146</t>
  </si>
  <si>
    <t>C79N1004853</t>
  </si>
  <si>
    <t>C6837018896</t>
  </si>
  <si>
    <t>C66N1000864</t>
  </si>
  <si>
    <t>C91N1001045</t>
  </si>
  <si>
    <t>C45N1000119</t>
  </si>
  <si>
    <t>C9236018704</t>
  </si>
  <si>
    <t>C51N1000531</t>
  </si>
  <si>
    <t>C4663002044</t>
  </si>
  <si>
    <t>C91N1000039</t>
  </si>
  <si>
    <t>C79N1007138</t>
  </si>
  <si>
    <t>C7924017163</t>
  </si>
  <si>
    <t>C8774011998</t>
  </si>
  <si>
    <t>C4614012039</t>
  </si>
  <si>
    <t>C70N1000245</t>
  </si>
  <si>
    <t>C8746012783</t>
  </si>
  <si>
    <t>C79N1005860</t>
  </si>
  <si>
    <t>C7960011491</t>
  </si>
  <si>
    <t>C52N1000717</t>
  </si>
  <si>
    <t>C75N1001189</t>
  </si>
  <si>
    <t>C5134019432</t>
  </si>
  <si>
    <t>C54N1000487</t>
  </si>
  <si>
    <t>C87N1000449</t>
  </si>
  <si>
    <t>C87N2001397</t>
  </si>
  <si>
    <t>C48N1000918</t>
  </si>
  <si>
    <t>C70N1001048</t>
  </si>
  <si>
    <t>C79N1004633</t>
  </si>
  <si>
    <t>C52N1000917</t>
  </si>
  <si>
    <t>C91N1000030</t>
  </si>
  <si>
    <t>C5278002633</t>
  </si>
  <si>
    <t>C58N1000364</t>
  </si>
  <si>
    <t>C7474013428</t>
  </si>
  <si>
    <t>C91N1001057</t>
  </si>
  <si>
    <t>C56N1000001</t>
  </si>
  <si>
    <t>C7000006405</t>
  </si>
  <si>
    <t>C46N1001003</t>
  </si>
  <si>
    <t>C75N1000366</t>
  </si>
  <si>
    <t>C87N1001352</t>
  </si>
  <si>
    <t>C6643000428</t>
  </si>
  <si>
    <t>C4977003163</t>
  </si>
  <si>
    <t>C80N1000590</t>
  </si>
  <si>
    <t>C54N1000121</t>
  </si>
  <si>
    <t>C64N2001139</t>
  </si>
  <si>
    <t>C8235009187</t>
  </si>
  <si>
    <t>C80N1000348</t>
  </si>
  <si>
    <t>C51N1001070</t>
  </si>
  <si>
    <t>C44N1000656</t>
  </si>
  <si>
    <t>C58N1000274</t>
  </si>
  <si>
    <t>C6017010542</t>
  </si>
  <si>
    <t>C87N1000329</t>
  </si>
  <si>
    <t>C48N1001046</t>
  </si>
  <si>
    <t>C52N1000625</t>
  </si>
  <si>
    <t>C7987017005</t>
  </si>
  <si>
    <t>C75N1001941</t>
  </si>
  <si>
    <t>C79N1000366</t>
  </si>
  <si>
    <t>C7565010896</t>
  </si>
  <si>
    <t>C89N1001190</t>
  </si>
  <si>
    <t>C96N1000300</t>
  </si>
  <si>
    <t>C9253016379</t>
  </si>
  <si>
    <t>C4406015491</t>
  </si>
  <si>
    <t>C4427019758</t>
  </si>
  <si>
    <t>C4428019943</t>
  </si>
  <si>
    <t>C4435013524</t>
  </si>
  <si>
    <t>C4437012361</t>
  </si>
  <si>
    <t>C4454014256</t>
  </si>
  <si>
    <t>C4456014313</t>
  </si>
  <si>
    <t>C4463020015</t>
  </si>
  <si>
    <t>C4466004138</t>
  </si>
  <si>
    <t>C4467016077</t>
  </si>
  <si>
    <t>C4476019627</t>
  </si>
  <si>
    <t>C4480020007</t>
  </si>
  <si>
    <t>C44N1000019</t>
  </si>
  <si>
    <t>C44N1000079</t>
  </si>
  <si>
    <t>C44N1000081</t>
  </si>
  <si>
    <t>C44N1000099</t>
  </si>
  <si>
    <t>C44N1000167</t>
  </si>
  <si>
    <t>C44N1000172</t>
  </si>
  <si>
    <t>C44N1000183</t>
  </si>
  <si>
    <t>C44N1000184</t>
  </si>
  <si>
    <t>C44N1000197</t>
  </si>
  <si>
    <t>C44N1000203</t>
  </si>
  <si>
    <t>C44N1000209</t>
  </si>
  <si>
    <t>C44N1000220</t>
  </si>
  <si>
    <t>C44N1000340</t>
  </si>
  <si>
    <t>C44N1000399</t>
  </si>
  <si>
    <t>C44N1000426</t>
  </si>
  <si>
    <t>C44N1000431</t>
  </si>
  <si>
    <t>C44N1000432</t>
  </si>
  <si>
    <t>C44N1000545</t>
  </si>
  <si>
    <t>C44N1000574</t>
  </si>
  <si>
    <t>C44N1000622</t>
  </si>
  <si>
    <t>C44N1000653</t>
  </si>
  <si>
    <t>C44N1000677</t>
  </si>
  <si>
    <t>C44N1000697</t>
  </si>
  <si>
    <t>C44N1000737</t>
  </si>
  <si>
    <t>C44N1000749</t>
  </si>
  <si>
    <t>C44N1000761</t>
  </si>
  <si>
    <t>C44N1000766</t>
  </si>
  <si>
    <t>C44N1000767</t>
  </si>
  <si>
    <t>C44N1000788</t>
  </si>
  <si>
    <t>C44N1000850</t>
  </si>
  <si>
    <t>C44N1000969</t>
  </si>
  <si>
    <t>C44N1001019</t>
  </si>
  <si>
    <t>C44N1001034</t>
  </si>
  <si>
    <t>C4541015132</t>
  </si>
  <si>
    <t>C4544020055</t>
  </si>
  <si>
    <t>C4565019875</t>
  </si>
  <si>
    <t>C4575008431</t>
  </si>
  <si>
    <t>C4582019573</t>
  </si>
  <si>
    <t>C4587001826</t>
  </si>
  <si>
    <t>C45N1000085</t>
  </si>
  <si>
    <t>C45N1000118</t>
  </si>
  <si>
    <t>C45N1000153</t>
  </si>
  <si>
    <t>C45N1000216</t>
  </si>
  <si>
    <t>C45N1000228</t>
  </si>
  <si>
    <t>C45N1000331</t>
  </si>
  <si>
    <t>C45N1000426</t>
  </si>
  <si>
    <t>C45N1000561</t>
  </si>
  <si>
    <t>C45N1000667</t>
  </si>
  <si>
    <t>C45N1000672</t>
  </si>
  <si>
    <t>C45N1000683</t>
  </si>
  <si>
    <t>C45N1000711</t>
  </si>
  <si>
    <t>C45N1000715</t>
  </si>
  <si>
    <t>C45N1000732</t>
  </si>
  <si>
    <t>C45N1000755</t>
  </si>
  <si>
    <t>C45N1000757</t>
  </si>
  <si>
    <t>C4605014120</t>
  </si>
  <si>
    <t>C4609019906</t>
  </si>
  <si>
    <t>C4614019925</t>
  </si>
  <si>
    <t>C4626019789</t>
  </si>
  <si>
    <t>C4628019734</t>
  </si>
  <si>
    <t>C4638020151</t>
  </si>
  <si>
    <t>C4658019701</t>
  </si>
  <si>
    <t>C4659008959</t>
  </si>
  <si>
    <t>C4661006976</t>
  </si>
  <si>
    <t>C4664019634</t>
  </si>
  <si>
    <t>C4666000977</t>
  </si>
  <si>
    <t>C4677012988</t>
  </si>
  <si>
    <t>C4678020110</t>
  </si>
  <si>
    <t>C4681001395</t>
  </si>
  <si>
    <t>C4687001185</t>
  </si>
  <si>
    <t>C4692020078</t>
  </si>
  <si>
    <t>C4693001450</t>
  </si>
  <si>
    <t>C46N1000147</t>
  </si>
  <si>
    <t>C46N1000482</t>
  </si>
  <si>
    <t>C46N1000484</t>
  </si>
  <si>
    <t>C46N1000490</t>
  </si>
  <si>
    <t>C46N1000570</t>
  </si>
  <si>
    <t>C46N1000582</t>
  </si>
  <si>
    <t>C46N1000609</t>
  </si>
  <si>
    <t>C46N1000658</t>
  </si>
  <si>
    <t>C46N1000701</t>
  </si>
  <si>
    <t>C46N1000807</t>
  </si>
  <si>
    <t>C46N1001130</t>
  </si>
  <si>
    <t>C46N1001142</t>
  </si>
  <si>
    <t>C4800020082</t>
  </si>
  <si>
    <t>C4803002629</t>
  </si>
  <si>
    <t>C4803019984</t>
  </si>
  <si>
    <t>C4812019820</t>
  </si>
  <si>
    <t>C4812020079</t>
  </si>
  <si>
    <t>C4813019599</t>
  </si>
  <si>
    <t>C4813019835</t>
  </si>
  <si>
    <t>C4814011382</t>
  </si>
  <si>
    <t>C4816005309</t>
  </si>
  <si>
    <t>C4817008099</t>
  </si>
  <si>
    <t>C4817019584</t>
  </si>
  <si>
    <t>C4824011101</t>
  </si>
  <si>
    <t>C4826019802</t>
  </si>
  <si>
    <t>C4827007947</t>
  </si>
  <si>
    <t>C4833019526</t>
  </si>
  <si>
    <t>C4834019833</t>
  </si>
  <si>
    <t>C4834020087</t>
  </si>
  <si>
    <t>C4837013990</t>
  </si>
  <si>
    <t>C4837019739</t>
  </si>
  <si>
    <t>C4839019705</t>
  </si>
  <si>
    <t>C4841020011</t>
  </si>
  <si>
    <t>C4847014914</t>
  </si>
  <si>
    <t>C4848019650</t>
  </si>
  <si>
    <t>C4849019670</t>
  </si>
  <si>
    <t>C4853012078</t>
  </si>
  <si>
    <t>C4854001959</t>
  </si>
  <si>
    <t>C4854006501</t>
  </si>
  <si>
    <t>C4854009539</t>
  </si>
  <si>
    <t>C4854017305</t>
  </si>
  <si>
    <t>C4857012392</t>
  </si>
  <si>
    <t>C4860005414</t>
  </si>
  <si>
    <t>C4861020201</t>
  </si>
  <si>
    <t>C4863019609</t>
  </si>
  <si>
    <t>C4864002121</t>
  </si>
  <si>
    <t>C4864019764</t>
  </si>
  <si>
    <t>C4865019805</t>
  </si>
  <si>
    <t>C4866016649</t>
  </si>
  <si>
    <t>C4872003744</t>
  </si>
  <si>
    <t>C4874019883</t>
  </si>
  <si>
    <t>C4877019614</t>
  </si>
  <si>
    <t>C4877019729</t>
  </si>
  <si>
    <t>C4879020081</t>
  </si>
  <si>
    <t>C4881019899</t>
  </si>
  <si>
    <t>C4884010927</t>
  </si>
  <si>
    <t>C4886010170</t>
  </si>
  <si>
    <t>C4889019680</t>
  </si>
  <si>
    <t>C4896019710</t>
  </si>
  <si>
    <t>C4898019924</t>
  </si>
  <si>
    <t>C4899019849</t>
  </si>
  <si>
    <t>C48N1000050</t>
  </si>
  <si>
    <t>C48N1000064</t>
  </si>
  <si>
    <t>C48N1000071</t>
  </si>
  <si>
    <t>C48N1000131</t>
  </si>
  <si>
    <t>C48N1000178</t>
  </si>
  <si>
    <t>C48N1000304</t>
  </si>
  <si>
    <t>C48N1000305</t>
  </si>
  <si>
    <t>C48N1000357</t>
  </si>
  <si>
    <t>C48N1000412</t>
  </si>
  <si>
    <t>C48N1000417</t>
  </si>
  <si>
    <t>C48N1000424</t>
  </si>
  <si>
    <t>C48N1000437</t>
  </si>
  <si>
    <t>C48N1000454</t>
  </si>
  <si>
    <t>C48N1000579</t>
  </si>
  <si>
    <t>C48N1000688</t>
  </si>
  <si>
    <t>C48N1000689</t>
  </si>
  <si>
    <t>C48N1000707</t>
  </si>
  <si>
    <t>C48N1000727</t>
  </si>
  <si>
    <t>C48N1000762</t>
  </si>
  <si>
    <t>C48N1000795</t>
  </si>
  <si>
    <t>C48N1000802</t>
  </si>
  <si>
    <t>C48N1000813</t>
  </si>
  <si>
    <t>C48N1000836</t>
  </si>
  <si>
    <t>C48N1000841</t>
  </si>
  <si>
    <t>C48N1000897</t>
  </si>
  <si>
    <t>C48N1001002</t>
  </si>
  <si>
    <t>C48N1001007</t>
  </si>
  <si>
    <t>C48N1001111</t>
  </si>
  <si>
    <t>C48N1001163</t>
  </si>
  <si>
    <t>C48N1001214</t>
  </si>
  <si>
    <t>C48N1001215</t>
  </si>
  <si>
    <t>C48N1001221</t>
  </si>
  <si>
    <t>C48N1001225</t>
  </si>
  <si>
    <t>C48N1001239</t>
  </si>
  <si>
    <t>C48N1001252</t>
  </si>
  <si>
    <t>C48N1001289</t>
  </si>
  <si>
    <t>C48N1001312</t>
  </si>
  <si>
    <t>C48N1001319</t>
  </si>
  <si>
    <t>C48N1001328</t>
  </si>
  <si>
    <t>C48N1001332</t>
  </si>
  <si>
    <t>C48N1001373</t>
  </si>
  <si>
    <t>C48N1001374</t>
  </si>
  <si>
    <t>C48N1001397</t>
  </si>
  <si>
    <t>C48N1001429</t>
  </si>
  <si>
    <t>C48N1001436</t>
  </si>
  <si>
    <t>C48N1001458</t>
  </si>
  <si>
    <t>C48N1001518</t>
  </si>
  <si>
    <t>C48N1001538</t>
  </si>
  <si>
    <t>C48N1001542</t>
  </si>
  <si>
    <t>C48N1001597</t>
  </si>
  <si>
    <t>C48N1001622</t>
  </si>
  <si>
    <t>C48N1001690</t>
  </si>
  <si>
    <t>C48N1001701</t>
  </si>
  <si>
    <t>C48N1001702</t>
  </si>
  <si>
    <t>C48N1001703</t>
  </si>
  <si>
    <t>C48N1001712</t>
  </si>
  <si>
    <t>C48N1001736</t>
  </si>
  <si>
    <t>C48N1001757</t>
  </si>
  <si>
    <t>C48N1001799</t>
  </si>
  <si>
    <t>C4907005791</t>
  </si>
  <si>
    <t>C4911010996</t>
  </si>
  <si>
    <t>C4911014564</t>
  </si>
  <si>
    <t>C4911019882</t>
  </si>
  <si>
    <t>C4913001067</t>
  </si>
  <si>
    <t>C4913013743</t>
  </si>
  <si>
    <t>C4916002806</t>
  </si>
  <si>
    <t>C4920019801</t>
  </si>
  <si>
    <t>C4925005129</t>
  </si>
  <si>
    <t>C4925019756</t>
  </si>
  <si>
    <t>C4928001455</t>
  </si>
  <si>
    <t>C4928020046</t>
  </si>
  <si>
    <t>C4932010403</t>
  </si>
  <si>
    <t>C4936004775</t>
  </si>
  <si>
    <t>C4938001323</t>
  </si>
  <si>
    <t>C4942006801</t>
  </si>
  <si>
    <t>C4943001011</t>
  </si>
  <si>
    <t>C4947019602</t>
  </si>
  <si>
    <t>C4953002135</t>
  </si>
  <si>
    <t>C4955003165</t>
  </si>
  <si>
    <t>C4955019596</t>
  </si>
  <si>
    <t>C4958008047</t>
  </si>
  <si>
    <t>C4960011282</t>
  </si>
  <si>
    <t>C4960019664</t>
  </si>
  <si>
    <t>C4970017600</t>
  </si>
  <si>
    <t>C4973014942</t>
  </si>
  <si>
    <t>C4975019853</t>
  </si>
  <si>
    <t>C4977001342</t>
  </si>
  <si>
    <t>C4978010139</t>
  </si>
  <si>
    <t>C4987010198</t>
  </si>
  <si>
    <t>C4988005401</t>
  </si>
  <si>
    <t>C4989000697</t>
  </si>
  <si>
    <t>C4989005829</t>
  </si>
  <si>
    <t>C4989019678</t>
  </si>
  <si>
    <t>C4992019648</t>
  </si>
  <si>
    <t>C4993000264</t>
  </si>
  <si>
    <t>C4993004881</t>
  </si>
  <si>
    <t>C4994004896</t>
  </si>
  <si>
    <t>C4994005432</t>
  </si>
  <si>
    <t>C4995000723</t>
  </si>
  <si>
    <t>C4996011094</t>
  </si>
  <si>
    <t>C4998020172</t>
  </si>
  <si>
    <t>C49N1000006</t>
  </si>
  <si>
    <t>C49N1000007</t>
  </si>
  <si>
    <t>C49N1000009</t>
  </si>
  <si>
    <t>C49N1000016</t>
  </si>
  <si>
    <t>C49N1000037</t>
  </si>
  <si>
    <t>C49N1000087</t>
  </si>
  <si>
    <t>C49N1000100</t>
  </si>
  <si>
    <t>C49N1000114</t>
  </si>
  <si>
    <t>C49N1000152</t>
  </si>
  <si>
    <t>C49N1000158</t>
  </si>
  <si>
    <t>C49N1000199</t>
  </si>
  <si>
    <t>C49N1000321</t>
  </si>
  <si>
    <t>C49N1000323</t>
  </si>
  <si>
    <t>C49N1000345</t>
  </si>
  <si>
    <t>C49N1000365</t>
  </si>
  <si>
    <t>C49N1000392</t>
  </si>
  <si>
    <t>C49N1000411</t>
  </si>
  <si>
    <t>C49N1000416</t>
  </si>
  <si>
    <t>C49N1000432</t>
  </si>
  <si>
    <t>C49N1000439</t>
  </si>
  <si>
    <t>C49N1000487</t>
  </si>
  <si>
    <t>C49N1000489</t>
  </si>
  <si>
    <t>C49N1000496</t>
  </si>
  <si>
    <t>C49N1000500</t>
  </si>
  <si>
    <t>C49N1000548</t>
  </si>
  <si>
    <t>C49N1000554</t>
  </si>
  <si>
    <t>C49N1000583</t>
  </si>
  <si>
    <t>C49N1000589</t>
  </si>
  <si>
    <t>C49N1000595</t>
  </si>
  <si>
    <t>C49N1000599</t>
  </si>
  <si>
    <t>C49N1000607</t>
  </si>
  <si>
    <t>C49N1000617</t>
  </si>
  <si>
    <t>C49N1000638</t>
  </si>
  <si>
    <t>C49N1000649</t>
  </si>
  <si>
    <t>C49N1000784</t>
  </si>
  <si>
    <t>C49N1000788</t>
  </si>
  <si>
    <t>C49N1000817</t>
  </si>
  <si>
    <t>C49N1000819</t>
  </si>
  <si>
    <t>C49N1000835</t>
  </si>
  <si>
    <t>C49N1000842</t>
  </si>
  <si>
    <t>C49N1000844</t>
  </si>
  <si>
    <t>C49N1000863</t>
  </si>
  <si>
    <t>C49N1000866</t>
  </si>
  <si>
    <t>C49N1000869</t>
  </si>
  <si>
    <t>C49N1000886</t>
  </si>
  <si>
    <t>C49N1000893</t>
  </si>
  <si>
    <t>C49N1000896</t>
  </si>
  <si>
    <t>C49N1000943</t>
  </si>
  <si>
    <t>C49N1000952</t>
  </si>
  <si>
    <t>C49N1000960</t>
  </si>
  <si>
    <t>C49N1001002</t>
  </si>
  <si>
    <t>C49N1001055</t>
  </si>
  <si>
    <t>C49N1001056</t>
  </si>
  <si>
    <t>C49N1001211</t>
  </si>
  <si>
    <t>C5102001387</t>
  </si>
  <si>
    <t>C5104011121</t>
  </si>
  <si>
    <t>C5108002235</t>
  </si>
  <si>
    <t>C5110019433</t>
  </si>
  <si>
    <t>C5118019633</t>
  </si>
  <si>
    <t>C5119019876</t>
  </si>
  <si>
    <t>C5119020191</t>
  </si>
  <si>
    <t>C5120019571</t>
  </si>
  <si>
    <t>C5123005405</t>
  </si>
  <si>
    <t>C5127001638</t>
  </si>
  <si>
    <t>C5127002909</t>
  </si>
  <si>
    <t>C5129016766</t>
  </si>
  <si>
    <t>C5129020034</t>
  </si>
  <si>
    <t>C5130019834</t>
  </si>
  <si>
    <t>C5137008545</t>
  </si>
  <si>
    <t>C5140001657</t>
  </si>
  <si>
    <t>C5141011678</t>
  </si>
  <si>
    <t>C5145004716</t>
  </si>
  <si>
    <t>C5145020226</t>
  </si>
  <si>
    <t>C5148019909</t>
  </si>
  <si>
    <t>C5151011178</t>
  </si>
  <si>
    <t>C5162020204</t>
  </si>
  <si>
    <t>C5164011425</t>
  </si>
  <si>
    <t>C5170020008</t>
  </si>
  <si>
    <t>C5173000431</t>
  </si>
  <si>
    <t>C5173014682</t>
  </si>
  <si>
    <t>C5176015219</t>
  </si>
  <si>
    <t>C5177004618</t>
  </si>
  <si>
    <t>C5184007425</t>
  </si>
  <si>
    <t>C5184009557</t>
  </si>
  <si>
    <t>C5184020186</t>
  </si>
  <si>
    <t>C5189015318</t>
  </si>
  <si>
    <t>C5190015366</t>
  </si>
  <si>
    <t>C5190019826</t>
  </si>
  <si>
    <t>C5194020114</t>
  </si>
  <si>
    <t>C5196020284</t>
  </si>
  <si>
    <t>C5197019697</t>
  </si>
  <si>
    <t>C51N1000010</t>
  </si>
  <si>
    <t>C51N1000012</t>
  </si>
  <si>
    <t>C51N1000034</t>
  </si>
  <si>
    <t>C51N1000058</t>
  </si>
  <si>
    <t>C51N1000118</t>
  </si>
  <si>
    <t>C51N1000129</t>
  </si>
  <si>
    <t>C51N1000178</t>
  </si>
  <si>
    <t>C51N1000199</t>
  </si>
  <si>
    <t>C51N1000253</t>
  </si>
  <si>
    <t>C51N1000258</t>
  </si>
  <si>
    <t>C51N1000329</t>
  </si>
  <si>
    <t>C51N1000380</t>
  </si>
  <si>
    <t>C51N1000383</t>
  </si>
  <si>
    <t>C51N1000388</t>
  </si>
  <si>
    <t>C51N1000459</t>
  </si>
  <si>
    <t>C51N1000523</t>
  </si>
  <si>
    <t>C51N1000566</t>
  </si>
  <si>
    <t>C51N1000569</t>
  </si>
  <si>
    <t>C51N1000582</t>
  </si>
  <si>
    <t>C51N1000595</t>
  </si>
  <si>
    <t>C51N1000625</t>
  </si>
  <si>
    <t>C51N1000658</t>
  </si>
  <si>
    <t>C51N1000669</t>
  </si>
  <si>
    <t>C51N1000715</t>
  </si>
  <si>
    <t>C51N1000829</t>
  </si>
  <si>
    <t>C51N1000886</t>
  </si>
  <si>
    <t>C51N1000892</t>
  </si>
  <si>
    <t>C51N1000896</t>
  </si>
  <si>
    <t>C51N1001028</t>
  </si>
  <si>
    <t>C51N1001041</t>
  </si>
  <si>
    <t>C51N1001062</t>
  </si>
  <si>
    <t>C51N1001157</t>
  </si>
  <si>
    <t>C51N1001160</t>
  </si>
  <si>
    <t>C51N1001221</t>
  </si>
  <si>
    <t>C51N2001248</t>
  </si>
  <si>
    <t>C5202000965</t>
  </si>
  <si>
    <t>C5202005318</t>
  </si>
  <si>
    <t>C5202005779</t>
  </si>
  <si>
    <t>C5203002921</t>
  </si>
  <si>
    <t>C5203005352</t>
  </si>
  <si>
    <t>C5205004538</t>
  </si>
  <si>
    <t>C5206012918</t>
  </si>
  <si>
    <t>C5209019747</t>
  </si>
  <si>
    <t>C5213002753</t>
  </si>
  <si>
    <t>C5217011159</t>
  </si>
  <si>
    <t>C5218015655</t>
  </si>
  <si>
    <t>C5219011465</t>
  </si>
  <si>
    <t>C5220020037</t>
  </si>
  <si>
    <t>C5223013972</t>
  </si>
  <si>
    <t>C5224002624</t>
  </si>
  <si>
    <t>C5224012693</t>
  </si>
  <si>
    <t>C5228016012</t>
  </si>
  <si>
    <t>C5230003914</t>
  </si>
  <si>
    <t>C5232010811</t>
  </si>
  <si>
    <t>C5234006918</t>
  </si>
  <si>
    <t>C5237006118</t>
  </si>
  <si>
    <t>C5239019722</t>
  </si>
  <si>
    <t>C5242009564</t>
  </si>
  <si>
    <t>C5246001785</t>
  </si>
  <si>
    <t>C5247000771</t>
  </si>
  <si>
    <t>C5251006146</t>
  </si>
  <si>
    <t>C5251019850</t>
  </si>
  <si>
    <t>C5254002296</t>
  </si>
  <si>
    <t>C5254019878</t>
  </si>
  <si>
    <t>C5254019980</t>
  </si>
  <si>
    <t>C5255020197</t>
  </si>
  <si>
    <t>C5257018872</t>
  </si>
  <si>
    <t>C5258004277</t>
  </si>
  <si>
    <t>C5258019023</t>
  </si>
  <si>
    <t>C5259019723</t>
  </si>
  <si>
    <t>C5260005860</t>
  </si>
  <si>
    <t>C5261013604</t>
  </si>
  <si>
    <t>C5262011910</t>
  </si>
  <si>
    <t>C5263010203</t>
  </si>
  <si>
    <t>C5264006127</t>
  </si>
  <si>
    <t>C5264020086</t>
  </si>
  <si>
    <t>C5265015867</t>
  </si>
  <si>
    <t>C5266005346</t>
  </si>
  <si>
    <t>C5266014246</t>
  </si>
  <si>
    <t>C5268004550</t>
  </si>
  <si>
    <t>C5270005323</t>
  </si>
  <si>
    <t>C5273008473</t>
  </si>
  <si>
    <t>C5274006147</t>
  </si>
  <si>
    <t>C5277002725</t>
  </si>
  <si>
    <t>C5277006176</t>
  </si>
  <si>
    <t>C5277011324</t>
  </si>
  <si>
    <t>C5277013151</t>
  </si>
  <si>
    <t>C5277020210</t>
  </si>
  <si>
    <t>C5278005214</t>
  </si>
  <si>
    <t>C5279004596</t>
  </si>
  <si>
    <t>C5279015331</t>
  </si>
  <si>
    <t>C5279019576</t>
  </si>
  <si>
    <t>C5279020080</t>
  </si>
  <si>
    <t>C5281001661</t>
  </si>
  <si>
    <t>C5282008752</t>
  </si>
  <si>
    <t>C5284004378</t>
  </si>
  <si>
    <t>C5285000730</t>
  </si>
  <si>
    <t>C5286012962</t>
  </si>
  <si>
    <t>C5287010692</t>
  </si>
  <si>
    <t>C5288001510</t>
  </si>
  <si>
    <t>C5288001755</t>
  </si>
  <si>
    <t>C5288002458</t>
  </si>
  <si>
    <t>C5290000292</t>
  </si>
  <si>
    <t>C5290020006</t>
  </si>
  <si>
    <t>C5293007781</t>
  </si>
  <si>
    <t>C5295013988</t>
  </si>
  <si>
    <t>C5295019767</t>
  </si>
  <si>
    <t>C5296005942</t>
  </si>
  <si>
    <t>C52N1000086</t>
  </si>
  <si>
    <t>C52N1000088</t>
  </si>
  <si>
    <t>C52N1000111</t>
  </si>
  <si>
    <t>C52N1000145</t>
  </si>
  <si>
    <t>C52N1000153</t>
  </si>
  <si>
    <t>C52N1000169</t>
  </si>
  <si>
    <t>C52N1000179</t>
  </si>
  <si>
    <t>C52N1000190</t>
  </si>
  <si>
    <t>C52N1000211</t>
  </si>
  <si>
    <t>C52N1000222</t>
  </si>
  <si>
    <t>C52N1000240</t>
  </si>
  <si>
    <t>C52N1000261</t>
  </si>
  <si>
    <t>C52N1000269</t>
  </si>
  <si>
    <t>C52N1000314</t>
  </si>
  <si>
    <t>C52N1000363</t>
  </si>
  <si>
    <t>C52N1000394</t>
  </si>
  <si>
    <t>C52N1000406</t>
  </si>
  <si>
    <t>C52N1000433</t>
  </si>
  <si>
    <t>C52N1000453</t>
  </si>
  <si>
    <t>C52N1000466</t>
  </si>
  <si>
    <t>C52N1000492</t>
  </si>
  <si>
    <t>C52N1000498</t>
  </si>
  <si>
    <t>C52N1000536</t>
  </si>
  <si>
    <t>C52N1000560</t>
  </si>
  <si>
    <t>C52N1000575</t>
  </si>
  <si>
    <t>C52N1000597</t>
  </si>
  <si>
    <t>C52N1000630</t>
  </si>
  <si>
    <t>C52N1000671</t>
  </si>
  <si>
    <t>C52N1000693</t>
  </si>
  <si>
    <t>C52N1000715</t>
  </si>
  <si>
    <t>C52N1000716</t>
  </si>
  <si>
    <t>C52N1000726</t>
  </si>
  <si>
    <t>C52N1000741</t>
  </si>
  <si>
    <t>C52N1000768</t>
  </si>
  <si>
    <t>C52N1000851</t>
  </si>
  <si>
    <t>C52N1000859</t>
  </si>
  <si>
    <t>C52N1000863</t>
  </si>
  <si>
    <t>C52N1000873</t>
  </si>
  <si>
    <t>C52N1000896</t>
  </si>
  <si>
    <t>C52N1000950</t>
  </si>
  <si>
    <t>C52N1001023</t>
  </si>
  <si>
    <t>C52N1001031</t>
  </si>
  <si>
    <t>C52N1001070</t>
  </si>
  <si>
    <t>C52N1001074</t>
  </si>
  <si>
    <t>C52N1001078</t>
  </si>
  <si>
    <t>C52N1001112</t>
  </si>
  <si>
    <t>C52N1001152</t>
  </si>
  <si>
    <t>C52N1001166</t>
  </si>
  <si>
    <t>C52N1001208</t>
  </si>
  <si>
    <t>C52N1001216</t>
  </si>
  <si>
    <t>C52N1001269</t>
  </si>
  <si>
    <t>C52N1001293</t>
  </si>
  <si>
    <t>C52N2001317</t>
  </si>
  <si>
    <t>C5400019821</t>
  </si>
  <si>
    <t>C5402005011</t>
  </si>
  <si>
    <t>C5405019677</t>
  </si>
  <si>
    <t>C5414015033</t>
  </si>
  <si>
    <t>C5420014383</t>
  </si>
  <si>
    <t>C5420019661</t>
  </si>
  <si>
    <t>C5421020089</t>
  </si>
  <si>
    <t>C5429020061</t>
  </si>
  <si>
    <t>C5431019580</t>
  </si>
  <si>
    <t>C5434019588</t>
  </si>
  <si>
    <t>C5435014061</t>
  </si>
  <si>
    <t>C5446006480</t>
  </si>
  <si>
    <t>C5454013959</t>
  </si>
  <si>
    <t>C5456015954</t>
  </si>
  <si>
    <t>C5466019852</t>
  </si>
  <si>
    <t>C5475001065</t>
  </si>
  <si>
    <t>C5478019083</t>
  </si>
  <si>
    <t>C5486014398</t>
  </si>
  <si>
    <t>C5488000847</t>
  </si>
  <si>
    <t>C5495001414</t>
  </si>
  <si>
    <t>C54N1000114</t>
  </si>
  <si>
    <t>C54N1000126</t>
  </si>
  <si>
    <t>C54N1000137</t>
  </si>
  <si>
    <t>C54N1000298</t>
  </si>
  <si>
    <t>C54N1000316</t>
  </si>
  <si>
    <t>C54N1000404</t>
  </si>
  <si>
    <t>C54N1000415</t>
  </si>
  <si>
    <t>C54N1000446</t>
  </si>
  <si>
    <t>C54N1000466</t>
  </si>
  <si>
    <t>C54N1000480</t>
  </si>
  <si>
    <t>C54N1000523</t>
  </si>
  <si>
    <t>C54N1000530</t>
  </si>
  <si>
    <t>C54N1000622</t>
  </si>
  <si>
    <t>C54N1000623</t>
  </si>
  <si>
    <t>C54N1000628</t>
  </si>
  <si>
    <t>C54N1000697</t>
  </si>
  <si>
    <t>C54N2000883</t>
  </si>
  <si>
    <t>C5600005426</t>
  </si>
  <si>
    <t>C5600019631</t>
  </si>
  <si>
    <t>C5604019965</t>
  </si>
  <si>
    <t>C5605019745</t>
  </si>
  <si>
    <t>C5610004484</t>
  </si>
  <si>
    <t>C5610004652</t>
  </si>
  <si>
    <t>C5611009763</t>
  </si>
  <si>
    <t>C5613020129</t>
  </si>
  <si>
    <t>C5615020174</t>
  </si>
  <si>
    <t>C5620020250</t>
  </si>
  <si>
    <t>C5621019653</t>
  </si>
  <si>
    <t>C5623020213</t>
  </si>
  <si>
    <t>C5624004603</t>
  </si>
  <si>
    <t>C5624010880</t>
  </si>
  <si>
    <t>C5624016232</t>
  </si>
  <si>
    <t>C5625012974</t>
  </si>
  <si>
    <t>C5625016968</t>
  </si>
  <si>
    <t>C5628020216</t>
  </si>
  <si>
    <t>C5633005611</t>
  </si>
  <si>
    <t>C5638007042</t>
  </si>
  <si>
    <t>C5639019848</t>
  </si>
  <si>
    <t>C5642019679</t>
  </si>
  <si>
    <t>C5646020228</t>
  </si>
  <si>
    <t>C5655015349</t>
  </si>
  <si>
    <t>C5656001839</t>
  </si>
  <si>
    <t>C5664019763</t>
  </si>
  <si>
    <t>C5669005725</t>
  </si>
  <si>
    <t>C5676020289</t>
  </si>
  <si>
    <t>C5678015178</t>
  </si>
  <si>
    <t>C5681012216</t>
  </si>
  <si>
    <t>C5684004375</t>
  </si>
  <si>
    <t>C5684012122</t>
  </si>
  <si>
    <t>C5684019742</t>
  </si>
  <si>
    <t>C5688020020</t>
  </si>
  <si>
    <t>C5692019644</t>
  </si>
  <si>
    <t>C5694019589</t>
  </si>
  <si>
    <t>C56N1000009</t>
  </si>
  <si>
    <t>C56N1000024</t>
  </si>
  <si>
    <t>C56N1000046</t>
  </si>
  <si>
    <t>C56N1000097</t>
  </si>
  <si>
    <t>C56N1000142</t>
  </si>
  <si>
    <t>C56N1000170</t>
  </si>
  <si>
    <t>C56N1000192</t>
  </si>
  <si>
    <t>C56N1000196</t>
  </si>
  <si>
    <t>C56N1000240</t>
  </si>
  <si>
    <t>C56N1000267</t>
  </si>
  <si>
    <t>C56N1000309</t>
  </si>
  <si>
    <t>C56N1000331</t>
  </si>
  <si>
    <t>C56N1000341</t>
  </si>
  <si>
    <t>C56N1000347</t>
  </si>
  <si>
    <t>C56N1000356</t>
  </si>
  <si>
    <t>C56N1000379</t>
  </si>
  <si>
    <t>C56N1000391</t>
  </si>
  <si>
    <t>C56N1000444</t>
  </si>
  <si>
    <t>C56N1000573</t>
  </si>
  <si>
    <t>C56N1000596</t>
  </si>
  <si>
    <t>C56N1000606</t>
  </si>
  <si>
    <t>C56N1000630</t>
  </si>
  <si>
    <t>C56N1000637</t>
  </si>
  <si>
    <t>C56N1000642</t>
  </si>
  <si>
    <t>C56N1000681</t>
  </si>
  <si>
    <t>C56N1000684</t>
  </si>
  <si>
    <t>C56N1000687</t>
  </si>
  <si>
    <t>C56N1000693</t>
  </si>
  <si>
    <t>C56N1000711</t>
  </si>
  <si>
    <t>C56N1000763</t>
  </si>
  <si>
    <t>C56N1000822</t>
  </si>
  <si>
    <t>C56N1000843</t>
  </si>
  <si>
    <t>C56N1000865</t>
  </si>
  <si>
    <t>C56N1000901</t>
  </si>
  <si>
    <t>C56N1000964</t>
  </si>
  <si>
    <t>C56N1001013</t>
  </si>
  <si>
    <t>C56N2001046</t>
  </si>
  <si>
    <t>C5801020206</t>
  </si>
  <si>
    <t>C5807011352</t>
  </si>
  <si>
    <t>C5807020209</t>
  </si>
  <si>
    <t>C5808019874</t>
  </si>
  <si>
    <t>C5816020092</t>
  </si>
  <si>
    <t>C5818020211</t>
  </si>
  <si>
    <t>C5820013169</t>
  </si>
  <si>
    <t>C5820013270</t>
  </si>
  <si>
    <t>C5820019659</t>
  </si>
  <si>
    <t>C5835019675</t>
  </si>
  <si>
    <t>C5850019629</t>
  </si>
  <si>
    <t>C5864019657</t>
  </si>
  <si>
    <t>C5866020163</t>
  </si>
  <si>
    <t>C5868010528</t>
  </si>
  <si>
    <t>C5870019583</t>
  </si>
  <si>
    <t>C5873019964</t>
  </si>
  <si>
    <t>C5874020146</t>
  </si>
  <si>
    <t>C5876020153</t>
  </si>
  <si>
    <t>C5882020207</t>
  </si>
  <si>
    <t>C5884020035</t>
  </si>
  <si>
    <t>C5895019728</t>
  </si>
  <si>
    <t>C58N1000071</t>
  </si>
  <si>
    <t>C58N1000118</t>
  </si>
  <si>
    <t>C58N1000255</t>
  </si>
  <si>
    <t>C58N1000337</t>
  </si>
  <si>
    <t>C58N1000373</t>
  </si>
  <si>
    <t>C58N1000378</t>
  </si>
  <si>
    <t>C58N1000383</t>
  </si>
  <si>
    <t>C58N1000385</t>
  </si>
  <si>
    <t>C58N1000390</t>
  </si>
  <si>
    <t>C58N1000418</t>
  </si>
  <si>
    <t>C58N1000534</t>
  </si>
  <si>
    <t>C6000019901</t>
  </si>
  <si>
    <t>C6001001607</t>
  </si>
  <si>
    <t>C6004003960</t>
  </si>
  <si>
    <t>C6008005498</t>
  </si>
  <si>
    <t>C6009006078</t>
  </si>
  <si>
    <t>C6011004228</t>
  </si>
  <si>
    <t>C6012020102</t>
  </si>
  <si>
    <t>C6013013291</t>
  </si>
  <si>
    <t>C6013019991</t>
  </si>
  <si>
    <t>C6016020157</t>
  </si>
  <si>
    <t>C6023019683</t>
  </si>
  <si>
    <t>C6030019945</t>
  </si>
  <si>
    <t>C6031020028</t>
  </si>
  <si>
    <t>C6033012652</t>
  </si>
  <si>
    <t>C6034012566</t>
  </si>
  <si>
    <t>C6034020027</t>
  </si>
  <si>
    <t>C6035019819</t>
  </si>
  <si>
    <t>C6041020149</t>
  </si>
  <si>
    <t>C6044012067</t>
  </si>
  <si>
    <t>C6044019935</t>
  </si>
  <si>
    <t>C6054020101</t>
  </si>
  <si>
    <t>C6055019998</t>
  </si>
  <si>
    <t>C6056001592</t>
  </si>
  <si>
    <t>C6056019800</t>
  </si>
  <si>
    <t>C6057020252</t>
  </si>
  <si>
    <t>C6059019992</t>
  </si>
  <si>
    <t>C6062003702</t>
  </si>
  <si>
    <t>C6063019815</t>
  </si>
  <si>
    <t>C6068004009</t>
  </si>
  <si>
    <t>C6070020141</t>
  </si>
  <si>
    <t>C6072020135</t>
  </si>
  <si>
    <t>C6074011913</t>
  </si>
  <si>
    <t>C6076010941</t>
  </si>
  <si>
    <t>C6076019608</t>
  </si>
  <si>
    <t>C6078019808</t>
  </si>
  <si>
    <t>C6079005764</t>
  </si>
  <si>
    <t>C6080019779</t>
  </si>
  <si>
    <t>C6086019921</t>
  </si>
  <si>
    <t>C6087011160</t>
  </si>
  <si>
    <t>C6091019891</t>
  </si>
  <si>
    <t>C6093019940</t>
  </si>
  <si>
    <t>C6094012009</t>
  </si>
  <si>
    <t>C60N1000010</t>
  </si>
  <si>
    <t>C60N1000012</t>
  </si>
  <si>
    <t>C60N1000094</t>
  </si>
  <si>
    <t>C60N1000105</t>
  </si>
  <si>
    <t>C60N1000122</t>
  </si>
  <si>
    <t>C60N1000226</t>
  </si>
  <si>
    <t>C60N1000333</t>
  </si>
  <si>
    <t>C60N1000510</t>
  </si>
  <si>
    <t>C60N1000520</t>
  </si>
  <si>
    <t>C60N1000535</t>
  </si>
  <si>
    <t>C60N1000541</t>
  </si>
  <si>
    <t>C60N1000562</t>
  </si>
  <si>
    <t>C60N1000606</t>
  </si>
  <si>
    <t>C60N1000615</t>
  </si>
  <si>
    <t>C60N1000618</t>
  </si>
  <si>
    <t>C60N1000624</t>
  </si>
  <si>
    <t>C60N1000662</t>
  </si>
  <si>
    <t>C60N1000664</t>
  </si>
  <si>
    <t>C60N1000665</t>
  </si>
  <si>
    <t>C6207014791</t>
  </si>
  <si>
    <t>C6210010807</t>
  </si>
  <si>
    <t>C6211007044</t>
  </si>
  <si>
    <t>C6211007046</t>
  </si>
  <si>
    <t>C6213019960</t>
  </si>
  <si>
    <t>C6217019976</t>
  </si>
  <si>
    <t>C6236011290</t>
  </si>
  <si>
    <t>C6243000729</t>
  </si>
  <si>
    <t>C6257019889</t>
  </si>
  <si>
    <t>C6258004774</t>
  </si>
  <si>
    <t>C6261000351</t>
  </si>
  <si>
    <t>C6262007003</t>
  </si>
  <si>
    <t>C6274004611</t>
  </si>
  <si>
    <t>C6275019951</t>
  </si>
  <si>
    <t>C6277017333</t>
  </si>
  <si>
    <t>C6277019930</t>
  </si>
  <si>
    <t>C6283013460</t>
  </si>
  <si>
    <t>C6291013909</t>
  </si>
  <si>
    <t>C6293010841</t>
  </si>
  <si>
    <t>C6295000376</t>
  </si>
  <si>
    <t>C6297014320</t>
  </si>
  <si>
    <t>C6299013802</t>
  </si>
  <si>
    <t>C62N1000012</t>
  </si>
  <si>
    <t>C62N1000029</t>
  </si>
  <si>
    <t>C62N1000054</t>
  </si>
  <si>
    <t>C62N1000072</t>
  </si>
  <si>
    <t>C62N1000083</t>
  </si>
  <si>
    <t>C62N1000106</t>
  </si>
  <si>
    <t>C62N1000155</t>
  </si>
  <si>
    <t>C62N1000182</t>
  </si>
  <si>
    <t>C62N1000202</t>
  </si>
  <si>
    <t>C62N1000205</t>
  </si>
  <si>
    <t>C62N1000233</t>
  </si>
  <si>
    <t>C62N1000238</t>
  </si>
  <si>
    <t>C62N1000254</t>
  </si>
  <si>
    <t>C62N1000257</t>
  </si>
  <si>
    <t>C62N1000399</t>
  </si>
  <si>
    <t>C62N1000400</t>
  </si>
  <si>
    <t>C62N1000443</t>
  </si>
  <si>
    <t>C62N1000445</t>
  </si>
  <si>
    <t>C62N1000454</t>
  </si>
  <si>
    <t>C62N1000468</t>
  </si>
  <si>
    <t>C62N1000473</t>
  </si>
  <si>
    <t>C62N1000528</t>
  </si>
  <si>
    <t>C6402020184</t>
  </si>
  <si>
    <t>C6403008187</t>
  </si>
  <si>
    <t>C6403020189</t>
  </si>
  <si>
    <t>C6412019128</t>
  </si>
  <si>
    <t>C6412020248</t>
  </si>
  <si>
    <t>C6413015894</t>
  </si>
  <si>
    <t>C6413019293</t>
  </si>
  <si>
    <t>C6419020171</t>
  </si>
  <si>
    <t>C6421014457</t>
  </si>
  <si>
    <t>C6421019845</t>
  </si>
  <si>
    <t>C6424008515</t>
  </si>
  <si>
    <t>C6428010471</t>
  </si>
  <si>
    <t>C6428015770</t>
  </si>
  <si>
    <t>C6434008598</t>
  </si>
  <si>
    <t>C6434018615</t>
  </si>
  <si>
    <t>C6440019587</t>
  </si>
  <si>
    <t>C6447004583</t>
  </si>
  <si>
    <t>C6448007708</t>
  </si>
  <si>
    <t>C6456004432</t>
  </si>
  <si>
    <t>C6458019842</t>
  </si>
  <si>
    <t>C6459010094</t>
  </si>
  <si>
    <t>C6467003179</t>
  </si>
  <si>
    <t>C6467020075</t>
  </si>
  <si>
    <t>C6468005197</t>
  </si>
  <si>
    <t>C6473020247</t>
  </si>
  <si>
    <t>C6477016271</t>
  </si>
  <si>
    <t>C6479020014</t>
  </si>
  <si>
    <t>C6480002528</t>
  </si>
  <si>
    <t>C6481005842</t>
  </si>
  <si>
    <t>C6482004257</t>
  </si>
  <si>
    <t>C6483014004</t>
  </si>
  <si>
    <t>C6488004659</t>
  </si>
  <si>
    <t>C6491013761</t>
  </si>
  <si>
    <t>C6497012396</t>
  </si>
  <si>
    <t>C6498010512</t>
  </si>
  <si>
    <t>C64N1000024</t>
  </si>
  <si>
    <t>C64N1000039</t>
  </si>
  <si>
    <t>C64N1000042</t>
  </si>
  <si>
    <t>C64N1000047</t>
  </si>
  <si>
    <t>C64N1000105</t>
  </si>
  <si>
    <t>C64N1000137</t>
  </si>
  <si>
    <t>C64N1000196</t>
  </si>
  <si>
    <t>C64N1000265</t>
  </si>
  <si>
    <t>C64N1000354</t>
  </si>
  <si>
    <t>C64N1000434</t>
  </si>
  <si>
    <t>C64N1000435</t>
  </si>
  <si>
    <t>C64N1000450</t>
  </si>
  <si>
    <t>C64N1000459</t>
  </si>
  <si>
    <t>C64N1000486</t>
  </si>
  <si>
    <t>C64N1000519</t>
  </si>
  <si>
    <t>C64N1000532</t>
  </si>
  <si>
    <t>C64N1000626</t>
  </si>
  <si>
    <t>C64N1000680</t>
  </si>
  <si>
    <t>C64N1000702</t>
  </si>
  <si>
    <t>C64N1000732</t>
  </si>
  <si>
    <t>C64N1000757</t>
  </si>
  <si>
    <t>C64N1000770</t>
  </si>
  <si>
    <t>C64N1000782</t>
  </si>
  <si>
    <t>C64N1000844</t>
  </si>
  <si>
    <t>C64N1000859</t>
  </si>
  <si>
    <t>C64N1000875</t>
  </si>
  <si>
    <t>C64N1000898</t>
  </si>
  <si>
    <t>C64N1000973</t>
  </si>
  <si>
    <t>C64N1001015</t>
  </si>
  <si>
    <t>C64N1001021</t>
  </si>
  <si>
    <t>C64N1001039</t>
  </si>
  <si>
    <t>C64N2001124</t>
  </si>
  <si>
    <t>C6603019663</t>
  </si>
  <si>
    <t>C6606007711</t>
  </si>
  <si>
    <t>C6606013607</t>
  </si>
  <si>
    <t>C6606019760</t>
  </si>
  <si>
    <t>C6610007718</t>
  </si>
  <si>
    <t>C6611005231</t>
  </si>
  <si>
    <t>C6613007573</t>
  </si>
  <si>
    <t>C6616001207</t>
  </si>
  <si>
    <t>C6616014168</t>
  </si>
  <si>
    <t>C6621005705</t>
  </si>
  <si>
    <t>C6621012141</t>
  </si>
  <si>
    <t>C6624014830</t>
  </si>
  <si>
    <t>C6624019872</t>
  </si>
  <si>
    <t>C6626012699</t>
  </si>
  <si>
    <t>C6630005617</t>
  </si>
  <si>
    <t>C6630015747</t>
  </si>
  <si>
    <t>C6630019774</t>
  </si>
  <si>
    <t>C6637020290</t>
  </si>
  <si>
    <t>C6639006842</t>
  </si>
  <si>
    <t>C6640005704</t>
  </si>
  <si>
    <t>C6641012058</t>
  </si>
  <si>
    <t>C6642007721</t>
  </si>
  <si>
    <t>C6643000876</t>
  </si>
  <si>
    <t>C6645008639</t>
  </si>
  <si>
    <t>C6646015409</t>
  </si>
  <si>
    <t>C6646015415</t>
  </si>
  <si>
    <t>C6651019248</t>
  </si>
  <si>
    <t>C6652019796</t>
  </si>
  <si>
    <t>C6652020182</t>
  </si>
  <si>
    <t>C6653010639</t>
  </si>
  <si>
    <t>C6656013899</t>
  </si>
  <si>
    <t>C6660000285</t>
  </si>
  <si>
    <t>C6660017410</t>
  </si>
  <si>
    <t>C6661019605</t>
  </si>
  <si>
    <t>C6669006514</t>
  </si>
  <si>
    <t>C6669019846</t>
  </si>
  <si>
    <t>C6670014279</t>
  </si>
  <si>
    <t>C6671008831</t>
  </si>
  <si>
    <t>C6674020091</t>
  </si>
  <si>
    <t>C6677019735</t>
  </si>
  <si>
    <t>C6678008630</t>
  </si>
  <si>
    <t>C6681010947</t>
  </si>
  <si>
    <t>C6685020096</t>
  </si>
  <si>
    <t>C6687019643</t>
  </si>
  <si>
    <t>C6689013324</t>
  </si>
  <si>
    <t>C6690014705</t>
  </si>
  <si>
    <t>C6691008080</t>
  </si>
  <si>
    <t>C6691020134</t>
  </si>
  <si>
    <t>C6692019804</t>
  </si>
  <si>
    <t>C6695020147</t>
  </si>
  <si>
    <t>C6697019851</t>
  </si>
  <si>
    <t>C6698015257</t>
  </si>
  <si>
    <t>C6699000802</t>
  </si>
  <si>
    <t>C6699010474</t>
  </si>
  <si>
    <t>C66N1000036</t>
  </si>
  <si>
    <t>C66N1000038</t>
  </si>
  <si>
    <t>C66N1000046</t>
  </si>
  <si>
    <t>C66N1000058</t>
  </si>
  <si>
    <t>C66N1000061</t>
  </si>
  <si>
    <t>C66N1000073</t>
  </si>
  <si>
    <t>C66N1000103</t>
  </si>
  <si>
    <t>C66N1000135</t>
  </si>
  <si>
    <t>C66N1000144</t>
  </si>
  <si>
    <t>C66N1000163</t>
  </si>
  <si>
    <t>C66N1000216</t>
  </si>
  <si>
    <t>C66N1000228</t>
  </si>
  <si>
    <t>C66N1000351</t>
  </si>
  <si>
    <t>C66N1000386</t>
  </si>
  <si>
    <t>C66N1000398</t>
  </si>
  <si>
    <t>C66N1000460</t>
  </si>
  <si>
    <t>C66N1000482</t>
  </si>
  <si>
    <t>C66N1000506</t>
  </si>
  <si>
    <t>C66N1000609</t>
  </si>
  <si>
    <t>C66N1000620</t>
  </si>
  <si>
    <t>C66N1000646</t>
  </si>
  <si>
    <t>C66N1000810</t>
  </si>
  <si>
    <t>C66N1000867</t>
  </si>
  <si>
    <t>C66N1000888</t>
  </si>
  <si>
    <t>C66N1000897</t>
  </si>
  <si>
    <t>C66N1000952</t>
  </si>
  <si>
    <t>C66N1000985</t>
  </si>
  <si>
    <t>C66N1000994</t>
  </si>
  <si>
    <t>C66N1001042</t>
  </si>
  <si>
    <t>C66N1001105</t>
  </si>
  <si>
    <t>C66N1001130</t>
  </si>
  <si>
    <t>C66N1001154</t>
  </si>
  <si>
    <t>C66N1001165</t>
  </si>
  <si>
    <t>C6700020119</t>
  </si>
  <si>
    <t>C6703020185</t>
  </si>
  <si>
    <t>C6708020237</t>
  </si>
  <si>
    <t>C6709019569</t>
  </si>
  <si>
    <t>C6711020067</t>
  </si>
  <si>
    <t>C6712013519</t>
  </si>
  <si>
    <t>C6716019612</t>
  </si>
  <si>
    <t>C6724019539</t>
  </si>
  <si>
    <t>C6734019595</t>
  </si>
  <si>
    <t>C6736020263</t>
  </si>
  <si>
    <t>C6750020124</t>
  </si>
  <si>
    <t>C6751018949</t>
  </si>
  <si>
    <t>C6752019726</t>
  </si>
  <si>
    <t>C6763010435</t>
  </si>
  <si>
    <t>C6768004328</t>
  </si>
  <si>
    <t>C6774007260</t>
  </si>
  <si>
    <t>C6777003025</t>
  </si>
  <si>
    <t>C6778014874</t>
  </si>
  <si>
    <t>C6788019934</t>
  </si>
  <si>
    <t>C6790019922</t>
  </si>
  <si>
    <t>C6795019616</t>
  </si>
  <si>
    <t>C6799020013</t>
  </si>
  <si>
    <t>C67N1000051</t>
  </si>
  <si>
    <t>C67N1000097</t>
  </si>
  <si>
    <t>C67N1000098</t>
  </si>
  <si>
    <t>C67N1000113</t>
  </si>
  <si>
    <t>C67N1000115</t>
  </si>
  <si>
    <t>C67N1000179</t>
  </si>
  <si>
    <t>C67N1000245</t>
  </si>
  <si>
    <t>C67N1000313</t>
  </si>
  <si>
    <t>C67N1000360</t>
  </si>
  <si>
    <t>C67N1000400</t>
  </si>
  <si>
    <t>C67N1000421</t>
  </si>
  <si>
    <t>C67N1000423</t>
  </si>
  <si>
    <t>C67N1000439</t>
  </si>
  <si>
    <t>C67N1000481</t>
  </si>
  <si>
    <t>C6802004907</t>
  </si>
  <si>
    <t>C6804019794</t>
  </si>
  <si>
    <t>C6805007577</t>
  </si>
  <si>
    <t>C6810005396</t>
  </si>
  <si>
    <t>C6812009115</t>
  </si>
  <si>
    <t>C6814020187</t>
  </si>
  <si>
    <t>C6815008693</t>
  </si>
  <si>
    <t>C6815019904</t>
  </si>
  <si>
    <t>C6817001754</t>
  </si>
  <si>
    <t>C6818003719</t>
  </si>
  <si>
    <t>C6820019768</t>
  </si>
  <si>
    <t>C6822004164</t>
  </si>
  <si>
    <t>C6822017328</t>
  </si>
  <si>
    <t>C6825019932</t>
  </si>
  <si>
    <t>C6830019610</t>
  </si>
  <si>
    <t>C6833005022</t>
  </si>
  <si>
    <t>C6834004633</t>
  </si>
  <si>
    <t>C6835005184</t>
  </si>
  <si>
    <t>C6835019684</t>
  </si>
  <si>
    <t>C6842004333</t>
  </si>
  <si>
    <t>C6843019783</t>
  </si>
  <si>
    <t>C6844003902</t>
  </si>
  <si>
    <t>C6846019618</t>
  </si>
  <si>
    <t>C6846020018</t>
  </si>
  <si>
    <t>C6848020099</t>
  </si>
  <si>
    <t>C6853006231</t>
  </si>
  <si>
    <t>C6853019636</t>
  </si>
  <si>
    <t>C6856003897</t>
  </si>
  <si>
    <t>C6856005950</t>
  </si>
  <si>
    <t>C6858020004</t>
  </si>
  <si>
    <t>C6860010549</t>
  </si>
  <si>
    <t>C6863019620</t>
  </si>
  <si>
    <t>C6865019744</t>
  </si>
  <si>
    <t>C6867008792</t>
  </si>
  <si>
    <t>C6868010788</t>
  </si>
  <si>
    <t>C6870013181</t>
  </si>
  <si>
    <t>C6870020017</t>
  </si>
  <si>
    <t>C6871020139</t>
  </si>
  <si>
    <t>C6872005881</t>
  </si>
  <si>
    <t>C6873007786</t>
  </si>
  <si>
    <t>C6873008114</t>
  </si>
  <si>
    <t>C6874019749</t>
  </si>
  <si>
    <t>C6875008699</t>
  </si>
  <si>
    <t>C6875019931</t>
  </si>
  <si>
    <t>C6875020194</t>
  </si>
  <si>
    <t>C6876017124</t>
  </si>
  <si>
    <t>C6876020166</t>
  </si>
  <si>
    <t>C6880019814</t>
  </si>
  <si>
    <t>C6881001691</t>
  </si>
  <si>
    <t>C6881005010</t>
  </si>
  <si>
    <t>C6882003694</t>
  </si>
  <si>
    <t>C6885007994</t>
  </si>
  <si>
    <t>C6886020173</t>
  </si>
  <si>
    <t>C6891012905</t>
  </si>
  <si>
    <t>C6892019793</t>
  </si>
  <si>
    <t>C68N1000007</t>
  </si>
  <si>
    <t>C68N1000052</t>
  </si>
  <si>
    <t>C68N1000053</t>
  </si>
  <si>
    <t>C68N1000058</t>
  </si>
  <si>
    <t>C68N1000121</t>
  </si>
  <si>
    <t>C68N1000125</t>
  </si>
  <si>
    <t>C68N1000156</t>
  </si>
  <si>
    <t>C68N1000207</t>
  </si>
  <si>
    <t>C68N1000255</t>
  </si>
  <si>
    <t>C68N1000259</t>
  </si>
  <si>
    <t>C68N1000279</t>
  </si>
  <si>
    <t>C68N1000345</t>
  </si>
  <si>
    <t>C68N1000375</t>
  </si>
  <si>
    <t>C68N1000422</t>
  </si>
  <si>
    <t>C68N1000426</t>
  </si>
  <si>
    <t>C68N1000430</t>
  </si>
  <si>
    <t>C68N1000459</t>
  </si>
  <si>
    <t>C68N1000487</t>
  </si>
  <si>
    <t>C68N1000545</t>
  </si>
  <si>
    <t>C68N1000596</t>
  </si>
  <si>
    <t>C68N1000661</t>
  </si>
  <si>
    <t>C68N1000686</t>
  </si>
  <si>
    <t>C68N1000699</t>
  </si>
  <si>
    <t>C68N1000733</t>
  </si>
  <si>
    <t>C68N1000745</t>
  </si>
  <si>
    <t>C68N1000783</t>
  </si>
  <si>
    <t>C68N1000807</t>
  </si>
  <si>
    <t>C68N1000809</t>
  </si>
  <si>
    <t>C68N1000814</t>
  </si>
  <si>
    <t>C68N1000839</t>
  </si>
  <si>
    <t>C68N1000840</t>
  </si>
  <si>
    <t>C68N1000862</t>
  </si>
  <si>
    <t>C68N1000865</t>
  </si>
  <si>
    <t>C68N1000910</t>
  </si>
  <si>
    <t>C68N1001038</t>
  </si>
  <si>
    <t>C68N1001047</t>
  </si>
  <si>
    <t>C68N1001058</t>
  </si>
  <si>
    <t>C7013018244</t>
  </si>
  <si>
    <t>C7014011044</t>
  </si>
  <si>
    <t>C7015012586</t>
  </si>
  <si>
    <t>C7016007314</t>
  </si>
  <si>
    <t>C7018011629</t>
  </si>
  <si>
    <t>C7021019871</t>
  </si>
  <si>
    <t>C7022007502</t>
  </si>
  <si>
    <t>C7023009749</t>
  </si>
  <si>
    <t>C7048011194</t>
  </si>
  <si>
    <t>C7049013352</t>
  </si>
  <si>
    <t>C7065014258</t>
  </si>
  <si>
    <t>C7070012729</t>
  </si>
  <si>
    <t>C7073020003</t>
  </si>
  <si>
    <t>C7077010871</t>
  </si>
  <si>
    <t>C7077012018</t>
  </si>
  <si>
    <t>C7077014607</t>
  </si>
  <si>
    <t>C7082003126</t>
  </si>
  <si>
    <t>C7084020076</t>
  </si>
  <si>
    <t>C7085019017</t>
  </si>
  <si>
    <t>C7088015495</t>
  </si>
  <si>
    <t>C7093014601</t>
  </si>
  <si>
    <t>C7098020260</t>
  </si>
  <si>
    <t>C70N1000008</t>
  </si>
  <si>
    <t>C70N1000082</t>
  </si>
  <si>
    <t>C70N1000121</t>
  </si>
  <si>
    <t>C70N1000129</t>
  </si>
  <si>
    <t>C70N1000144</t>
  </si>
  <si>
    <t>C70N1000145</t>
  </si>
  <si>
    <t>C70N1000188</t>
  </si>
  <si>
    <t>C70N1000189</t>
  </si>
  <si>
    <t>C70N1000282</t>
  </si>
  <si>
    <t>C70N1000296</t>
  </si>
  <si>
    <t>C70N1000307</t>
  </si>
  <si>
    <t>C70N1000363</t>
  </si>
  <si>
    <t>C70N1000412</t>
  </si>
  <si>
    <t>C70N1000468</t>
  </si>
  <si>
    <t>C70N1000471</t>
  </si>
  <si>
    <t>C70N1000659</t>
  </si>
  <si>
    <t>C70N1000676</t>
  </si>
  <si>
    <t>C70N1000725</t>
  </si>
  <si>
    <t>C70N1000785</t>
  </si>
  <si>
    <t>C70N1000801</t>
  </si>
  <si>
    <t>C70N1000805</t>
  </si>
  <si>
    <t>C70N1000812</t>
  </si>
  <si>
    <t>C70N1000824</t>
  </si>
  <si>
    <t>C70N1000868</t>
  </si>
  <si>
    <t>C70N1000877</t>
  </si>
  <si>
    <t>C70N1000883</t>
  </si>
  <si>
    <t>C70N1000927</t>
  </si>
  <si>
    <t>C70N1001026</t>
  </si>
  <si>
    <t>C70N1001037</t>
  </si>
  <si>
    <t>C70N1001068</t>
  </si>
  <si>
    <t>C70N1001106</t>
  </si>
  <si>
    <t>C70N1001144</t>
  </si>
  <si>
    <t>C70N1001165</t>
  </si>
  <si>
    <t>C70N1001181</t>
  </si>
  <si>
    <t>C70N1001207</t>
  </si>
  <si>
    <t>C70N1001211</t>
  </si>
  <si>
    <t>C70N1001256</t>
  </si>
  <si>
    <t>C70N1001281</t>
  </si>
  <si>
    <t>C70N1001335</t>
  </si>
  <si>
    <t>C70N1001365</t>
  </si>
  <si>
    <t>C70N1001369</t>
  </si>
  <si>
    <t>C70N1001456</t>
  </si>
  <si>
    <t>C70N1001523</t>
  </si>
  <si>
    <t>C70N1001541</t>
  </si>
  <si>
    <t>C70N1001569</t>
  </si>
  <si>
    <t>C70N1001631</t>
  </si>
  <si>
    <t>C70N1001637</t>
  </si>
  <si>
    <t>C70N1001706</t>
  </si>
  <si>
    <t>C70N2001736</t>
  </si>
  <si>
    <t>C7206009449</t>
  </si>
  <si>
    <t>C7212020077</t>
  </si>
  <si>
    <t>C7214019613</t>
  </si>
  <si>
    <t>C7218015026</t>
  </si>
  <si>
    <t>C7218019939</t>
  </si>
  <si>
    <t>C7222011782</t>
  </si>
  <si>
    <t>C7225008860</t>
  </si>
  <si>
    <t>C7227009276</t>
  </si>
  <si>
    <t>C7227016395</t>
  </si>
  <si>
    <t>C7227019867</t>
  </si>
  <si>
    <t>C7228003915</t>
  </si>
  <si>
    <t>C7228014937</t>
  </si>
  <si>
    <t>C7235019843</t>
  </si>
  <si>
    <t>C7242018063</t>
  </si>
  <si>
    <t>C7244015614</t>
  </si>
  <si>
    <t>C7245019716</t>
  </si>
  <si>
    <t>C7246005054</t>
  </si>
  <si>
    <t>C7248019751</t>
  </si>
  <si>
    <t>C7249016491</t>
  </si>
  <si>
    <t>C7254019776</t>
  </si>
  <si>
    <t>C7255019836</t>
  </si>
  <si>
    <t>C7266019693</t>
  </si>
  <si>
    <t>C7276013439</t>
  </si>
  <si>
    <t>C7279019748</t>
  </si>
  <si>
    <t>C7287017549</t>
  </si>
  <si>
    <t>C7288001102</t>
  </si>
  <si>
    <t>C7299010332</t>
  </si>
  <si>
    <t>C72N1000092</t>
  </si>
  <si>
    <t>C72N1000102</t>
  </si>
  <si>
    <t>C72N1000151</t>
  </si>
  <si>
    <t>C72N1000298</t>
  </si>
  <si>
    <t>C72N1000370</t>
  </si>
  <si>
    <t>C72N1000409</t>
  </si>
  <si>
    <t>C72N1000433</t>
  </si>
  <si>
    <t>C72N1000482</t>
  </si>
  <si>
    <t>C72N1000512</t>
  </si>
  <si>
    <t>C72N1000525</t>
  </si>
  <si>
    <t>C72N1000546</t>
  </si>
  <si>
    <t>C72N1000547</t>
  </si>
  <si>
    <t>C72N1000577</t>
  </si>
  <si>
    <t>C72N1000630</t>
  </si>
  <si>
    <t>C72N1000642</t>
  </si>
  <si>
    <t>C72N1000669</t>
  </si>
  <si>
    <t>C72N1000673</t>
  </si>
  <si>
    <t>C72N1000689</t>
  </si>
  <si>
    <t>C72N1000703</t>
  </si>
  <si>
    <t>C72N1000727</t>
  </si>
  <si>
    <t>C72N1000741</t>
  </si>
  <si>
    <t>C72N1000773</t>
  </si>
  <si>
    <t>C72N1000790</t>
  </si>
  <si>
    <t>C72N1000828</t>
  </si>
  <si>
    <t>C72N1000934</t>
  </si>
  <si>
    <t>C72N1000938</t>
  </si>
  <si>
    <t>C72N1000960</t>
  </si>
  <si>
    <t>C72N1000977</t>
  </si>
  <si>
    <t>C72N1000992</t>
  </si>
  <si>
    <t>C72N1000993</t>
  </si>
  <si>
    <t>C72N1001003</t>
  </si>
  <si>
    <t>C72N1001024</t>
  </si>
  <si>
    <t>C72N1001039</t>
  </si>
  <si>
    <t>C72N1001091</t>
  </si>
  <si>
    <t>C72N1001166</t>
  </si>
  <si>
    <t>C72N1001183</t>
  </si>
  <si>
    <t>C7401016809</t>
  </si>
  <si>
    <t>C7408015582</t>
  </si>
  <si>
    <t>C7408019603</t>
  </si>
  <si>
    <t>C7418010492</t>
  </si>
  <si>
    <t>C7418011153</t>
  </si>
  <si>
    <t>C7420013161</t>
  </si>
  <si>
    <t>C7421019894</t>
  </si>
  <si>
    <t>C7423003383</t>
  </si>
  <si>
    <t>C7428002708</t>
  </si>
  <si>
    <t>C7428018331</t>
  </si>
  <si>
    <t>C7434001728</t>
  </si>
  <si>
    <t>C7434012816</t>
  </si>
  <si>
    <t>C7434015715</t>
  </si>
  <si>
    <t>C7434015846</t>
  </si>
  <si>
    <t>C7441019502</t>
  </si>
  <si>
    <t>C7442020215</t>
  </si>
  <si>
    <t>C7443019797</t>
  </si>
  <si>
    <t>C7445015922</t>
  </si>
  <si>
    <t>C7447003118</t>
  </si>
  <si>
    <t>C7451015414</t>
  </si>
  <si>
    <t>C7452019829</t>
  </si>
  <si>
    <t>C7453001690</t>
  </si>
  <si>
    <t>C7455004682</t>
  </si>
  <si>
    <t>C7458002795</t>
  </si>
  <si>
    <t>C7459020045</t>
  </si>
  <si>
    <t>C7460019581</t>
  </si>
  <si>
    <t>C7465015474</t>
  </si>
  <si>
    <t>C7473015039</t>
  </si>
  <si>
    <t>C7482010722</t>
  </si>
  <si>
    <t>C7485016278</t>
  </si>
  <si>
    <t>C7487017406</t>
  </si>
  <si>
    <t>C7493009709</t>
  </si>
  <si>
    <t>C7494008780</t>
  </si>
  <si>
    <t>C7499015017</t>
  </si>
  <si>
    <t>C74N1000060</t>
  </si>
  <si>
    <t>C74N1000211</t>
  </si>
  <si>
    <t>C74N1000212</t>
  </si>
  <si>
    <t>C74N1000255</t>
  </si>
  <si>
    <t>C74N1000333</t>
  </si>
  <si>
    <t>C74N1000347</t>
  </si>
  <si>
    <t>C74N1000348</t>
  </si>
  <si>
    <t>C74N1000352</t>
  </si>
  <si>
    <t>C74N1000357</t>
  </si>
  <si>
    <t>C74N1000411</t>
  </si>
  <si>
    <t>C74N1000437</t>
  </si>
  <si>
    <t>C74N1000497</t>
  </si>
  <si>
    <t>C74N1000509</t>
  </si>
  <si>
    <t>C74N1000595</t>
  </si>
  <si>
    <t>C74N1000662</t>
  </si>
  <si>
    <t>C74N1000677</t>
  </si>
  <si>
    <t>C74N1000678</t>
  </si>
  <si>
    <t>C74N1000724</t>
  </si>
  <si>
    <t>C74N1000757</t>
  </si>
  <si>
    <t>C74N1000783</t>
  </si>
  <si>
    <t>C74N1000810</t>
  </si>
  <si>
    <t>C74N1000827</t>
  </si>
  <si>
    <t>C74N1000837</t>
  </si>
  <si>
    <t>C74N1000875</t>
  </si>
  <si>
    <t>C74N1000885</t>
  </si>
  <si>
    <t>C74N1000937</t>
  </si>
  <si>
    <t>C7502000263</t>
  </si>
  <si>
    <t>C7505008919</t>
  </si>
  <si>
    <t>C7506000055</t>
  </si>
  <si>
    <t>C7512019955</t>
  </si>
  <si>
    <t>C7514011911</t>
  </si>
  <si>
    <t>C7517020001</t>
  </si>
  <si>
    <t>C7518019825</t>
  </si>
  <si>
    <t>C7518019933</t>
  </si>
  <si>
    <t>C7519000121</t>
  </si>
  <si>
    <t>C7519019947</t>
  </si>
  <si>
    <t>C7520005916</t>
  </si>
  <si>
    <t>C7520020133</t>
  </si>
  <si>
    <t>C7524000125</t>
  </si>
  <si>
    <t>C7525014155</t>
  </si>
  <si>
    <t>C7526019692</t>
  </si>
  <si>
    <t>C7529013382</t>
  </si>
  <si>
    <t>C7531011388</t>
  </si>
  <si>
    <t>C7533014165</t>
  </si>
  <si>
    <t>C7536011509</t>
  </si>
  <si>
    <t>C7540011201</t>
  </si>
  <si>
    <t>C7543011734</t>
  </si>
  <si>
    <t>C7549002739</t>
  </si>
  <si>
    <t>C7552019672</t>
  </si>
  <si>
    <t>C7555016103</t>
  </si>
  <si>
    <t>C7557009764</t>
  </si>
  <si>
    <t>C7559019615</t>
  </si>
  <si>
    <t>C7560019724</t>
  </si>
  <si>
    <t>C7560020178</t>
  </si>
  <si>
    <t>C7565020180</t>
  </si>
  <si>
    <t>C7567015829</t>
  </si>
  <si>
    <t>C7568019730</t>
  </si>
  <si>
    <t>C7573014494</t>
  </si>
  <si>
    <t>C7574005182</t>
  </si>
  <si>
    <t>C7574017231</t>
  </si>
  <si>
    <t>C7575015282</t>
  </si>
  <si>
    <t>C7576020019</t>
  </si>
  <si>
    <t>C7578019673</t>
  </si>
  <si>
    <t>C7580019997</t>
  </si>
  <si>
    <t>C7581015714</t>
  </si>
  <si>
    <t>C7582014094</t>
  </si>
  <si>
    <t>C7584009889</t>
  </si>
  <si>
    <t>C7584013790</t>
  </si>
  <si>
    <t>C7585020159</t>
  </si>
  <si>
    <t>C7587019860</t>
  </si>
  <si>
    <t>C7588019866</t>
  </si>
  <si>
    <t>C7589014501</t>
  </si>
  <si>
    <t>C7595000166</t>
  </si>
  <si>
    <t>C7597009116</t>
  </si>
  <si>
    <t>C7598020108</t>
  </si>
  <si>
    <t>C7599020000</t>
  </si>
  <si>
    <t>C75N1000112</t>
  </si>
  <si>
    <t>C75N1000239</t>
  </si>
  <si>
    <t>C75N1000249</t>
  </si>
  <si>
    <t>C75N1000311</t>
  </si>
  <si>
    <t>C75N1000313</t>
  </si>
  <si>
    <t>C75N1000317</t>
  </si>
  <si>
    <t>C75N1000538</t>
  </si>
  <si>
    <t>C75N1000557</t>
  </si>
  <si>
    <t>C75N1000587</t>
  </si>
  <si>
    <t>C75N1000642</t>
  </si>
  <si>
    <t>C75N1000718</t>
  </si>
  <si>
    <t>C75N1000734</t>
  </si>
  <si>
    <t>C75N1000751</t>
  </si>
  <si>
    <t>C75N1000782</t>
  </si>
  <si>
    <t>C75N1000895</t>
  </si>
  <si>
    <t>C75N1000912</t>
  </si>
  <si>
    <t>C75N1000954</t>
  </si>
  <si>
    <t>C75N1000976</t>
  </si>
  <si>
    <t>C75N1000990</t>
  </si>
  <si>
    <t>C75N1001645</t>
  </si>
  <si>
    <t>C75N1002173</t>
  </si>
  <si>
    <t>C75N1002439</t>
  </si>
  <si>
    <t>C75N1002544</t>
  </si>
  <si>
    <t>C75N1002656</t>
  </si>
  <si>
    <t>C75N1002918</t>
  </si>
  <si>
    <t>C7901001244</t>
  </si>
  <si>
    <t>C7901019715</t>
  </si>
  <si>
    <t>C7902020113</t>
  </si>
  <si>
    <t>C7903020021</t>
  </si>
  <si>
    <t>C7904009722</t>
  </si>
  <si>
    <t>C7904020168</t>
  </si>
  <si>
    <t>C7905019772</t>
  </si>
  <si>
    <t>C7905020208</t>
  </si>
  <si>
    <t>C7906002131</t>
  </si>
  <si>
    <t>C7906008410</t>
  </si>
  <si>
    <t>C7906016522</t>
  </si>
  <si>
    <t>C7907019578</t>
  </si>
  <si>
    <t>C7910009796</t>
  </si>
  <si>
    <t>C7910019813</t>
  </si>
  <si>
    <t>C7910020025</t>
  </si>
  <si>
    <t>C7913001528</t>
  </si>
  <si>
    <t>C7913011214</t>
  </si>
  <si>
    <t>C7914009170</t>
  </si>
  <si>
    <t>C7915009040</t>
  </si>
  <si>
    <t>C7915016314</t>
  </si>
  <si>
    <t>C7916006383</t>
  </si>
  <si>
    <t>C7916015749</t>
  </si>
  <si>
    <t>C7917020256</t>
  </si>
  <si>
    <t>C7918013414</t>
  </si>
  <si>
    <t>C7919008461</t>
  </si>
  <si>
    <t>C7919016084</t>
  </si>
  <si>
    <t>C7919019656</t>
  </si>
  <si>
    <t>C7920009755</t>
  </si>
  <si>
    <t>C7920020060</t>
  </si>
  <si>
    <t>C7920020286</t>
  </si>
  <si>
    <t>C7921015256</t>
  </si>
  <si>
    <t>C7922009852</t>
  </si>
  <si>
    <t>C7922019619</t>
  </si>
  <si>
    <t>C7923006456</t>
  </si>
  <si>
    <t>C7923010610</t>
  </si>
  <si>
    <t>C7923014087</t>
  </si>
  <si>
    <t>C7923019838</t>
  </si>
  <si>
    <t>C7924014249</t>
  </si>
  <si>
    <t>C7924016064</t>
  </si>
  <si>
    <t>C7925019645</t>
  </si>
  <si>
    <t>C7926019703</t>
  </si>
  <si>
    <t>C7926020156</t>
  </si>
  <si>
    <t>C7927008425</t>
  </si>
  <si>
    <t>C7928020154</t>
  </si>
  <si>
    <t>C7929002166</t>
  </si>
  <si>
    <t>C7929006843</t>
  </si>
  <si>
    <t>C7929015629</t>
  </si>
  <si>
    <t>C7932011373</t>
  </si>
  <si>
    <t>C7932014580</t>
  </si>
  <si>
    <t>C7933000260</t>
  </si>
  <si>
    <t>C7935000724</t>
  </si>
  <si>
    <t>C7935010051</t>
  </si>
  <si>
    <t>C7935014177</t>
  </si>
  <si>
    <t>C7935020280</t>
  </si>
  <si>
    <t>C7938019682</t>
  </si>
  <si>
    <t>C7940019752</t>
  </si>
  <si>
    <t>C7940019868</t>
  </si>
  <si>
    <t>C7943019575</t>
  </si>
  <si>
    <t>C7945017542</t>
  </si>
  <si>
    <t>C7945019765</t>
  </si>
  <si>
    <t>C7945020054</t>
  </si>
  <si>
    <t>C7946020246</t>
  </si>
  <si>
    <t>C7947015716</t>
  </si>
  <si>
    <t>C7947019621</t>
  </si>
  <si>
    <t>C7948005285</t>
  </si>
  <si>
    <t>C7948009766</t>
  </si>
  <si>
    <t>C7948016749</t>
  </si>
  <si>
    <t>C7948018184</t>
  </si>
  <si>
    <t>C7950019685</t>
  </si>
  <si>
    <t>C7951003161</t>
  </si>
  <si>
    <t>C7951017040</t>
  </si>
  <si>
    <t>C7954019974</t>
  </si>
  <si>
    <t>C7954020238</t>
  </si>
  <si>
    <t>C7956020234</t>
  </si>
  <si>
    <t>C7957019709</t>
  </si>
  <si>
    <t>C7959012036</t>
  </si>
  <si>
    <t>C7960019727</t>
  </si>
  <si>
    <t>C7960019963</t>
  </si>
  <si>
    <t>C7961018765</t>
  </si>
  <si>
    <t>C7962019674</t>
  </si>
  <si>
    <t>C7963007804</t>
  </si>
  <si>
    <t>C7963009510</t>
  </si>
  <si>
    <t>C7964016933</t>
  </si>
  <si>
    <t>C7965002169</t>
  </si>
  <si>
    <t>C7966003150</t>
  </si>
  <si>
    <t>C7966014701</t>
  </si>
  <si>
    <t>C7966020267</t>
  </si>
  <si>
    <t>C7967008403</t>
  </si>
  <si>
    <t>C7968019652</t>
  </si>
  <si>
    <t>C7968019981</t>
  </si>
  <si>
    <t>C7968020033</t>
  </si>
  <si>
    <t>C7968020236</t>
  </si>
  <si>
    <t>C7969019167</t>
  </si>
  <si>
    <t>C7970013758</t>
  </si>
  <si>
    <t>C7971007169</t>
  </si>
  <si>
    <t>C7971009171</t>
  </si>
  <si>
    <t>C7972013809</t>
  </si>
  <si>
    <t>C7972019831</t>
  </si>
  <si>
    <t>C7973019824</t>
  </si>
  <si>
    <t>C7973020249</t>
  </si>
  <si>
    <t>C7974012271</t>
  </si>
  <si>
    <t>C7975019761</t>
  </si>
  <si>
    <t>C7976001706</t>
  </si>
  <si>
    <t>C7976019416</t>
  </si>
  <si>
    <t>C7977016519</t>
  </si>
  <si>
    <t>C7979015374</t>
  </si>
  <si>
    <t>C7980015209</t>
  </si>
  <si>
    <t>C7980015518</t>
  </si>
  <si>
    <t>C7981012236</t>
  </si>
  <si>
    <t>C7981017409</t>
  </si>
  <si>
    <t>C7981019733</t>
  </si>
  <si>
    <t>C7983020071</t>
  </si>
  <si>
    <t>C7988020130</t>
  </si>
  <si>
    <t>C7989016350</t>
  </si>
  <si>
    <t>C7989019732</t>
  </si>
  <si>
    <t>C7990019857</t>
  </si>
  <si>
    <t>C7990019989</t>
  </si>
  <si>
    <t>C7991001733</t>
  </si>
  <si>
    <t>C7991019953</t>
  </si>
  <si>
    <t>C7991019967</t>
  </si>
  <si>
    <t>C7992008149</t>
  </si>
  <si>
    <t>C7992019898</t>
  </si>
  <si>
    <t>C7995008653</t>
  </si>
  <si>
    <t>C7995019124</t>
  </si>
  <si>
    <t>C7996007915</t>
  </si>
  <si>
    <t>C7998019169</t>
  </si>
  <si>
    <t>C7999019704</t>
  </si>
  <si>
    <t>C79N1000146</t>
  </si>
  <si>
    <t>C79N1000170</t>
  </si>
  <si>
    <t>C79N1000172</t>
  </si>
  <si>
    <t>C79N1000182</t>
  </si>
  <si>
    <t>C79N1000191</t>
  </si>
  <si>
    <t>C79N1000197</t>
  </si>
  <si>
    <t>C79N1000199</t>
  </si>
  <si>
    <t>C79N1000213</t>
  </si>
  <si>
    <t>C79N1000220</t>
  </si>
  <si>
    <t>C79N1000225</t>
  </si>
  <si>
    <t>C79N1000228</t>
  </si>
  <si>
    <t>C79N1000246</t>
  </si>
  <si>
    <t>C79N1000248</t>
  </si>
  <si>
    <t>C79N1000255</t>
  </si>
  <si>
    <t>C79N1000266</t>
  </si>
  <si>
    <t>C79N1000279</t>
  </si>
  <si>
    <t>C79N1000280</t>
  </si>
  <si>
    <t>C79N1000310</t>
  </si>
  <si>
    <t>C79N1000338</t>
  </si>
  <si>
    <t>C79N1000449</t>
  </si>
  <si>
    <t>C79N1000470</t>
  </si>
  <si>
    <t>C79N1000499</t>
  </si>
  <si>
    <t>C79N1000502</t>
  </si>
  <si>
    <t>C79N1000524</t>
  </si>
  <si>
    <t>C79N1000531</t>
  </si>
  <si>
    <t>C79N1000542</t>
  </si>
  <si>
    <t>C79N1000566</t>
  </si>
  <si>
    <t>C79N1000581</t>
  </si>
  <si>
    <t>C79N1000625</t>
  </si>
  <si>
    <t>C79N1000639</t>
  </si>
  <si>
    <t>C79N1000673</t>
  </si>
  <si>
    <t>C79N1000794</t>
  </si>
  <si>
    <t>C79N1000856</t>
  </si>
  <si>
    <t>C79N1000867</t>
  </si>
  <si>
    <t>C79N1000873</t>
  </si>
  <si>
    <t>C79N1000875</t>
  </si>
  <si>
    <t>C79N1000892</t>
  </si>
  <si>
    <t>C79N1000912</t>
  </si>
  <si>
    <t>C79N1000918</t>
  </si>
  <si>
    <t>C79N1000926</t>
  </si>
  <si>
    <t>C79N1000944</t>
  </si>
  <si>
    <t>C79N1000947</t>
  </si>
  <si>
    <t>C79N1000993</t>
  </si>
  <si>
    <t>C79N1001091</t>
  </si>
  <si>
    <t>C79N1001138</t>
  </si>
  <si>
    <t>C79N1001182</t>
  </si>
  <si>
    <t>C79N1001187</t>
  </si>
  <si>
    <t>C79N1001188</t>
  </si>
  <si>
    <t>C79N1001311</t>
  </si>
  <si>
    <t>C79N1001369</t>
  </si>
  <si>
    <t>C79N1001416</t>
  </si>
  <si>
    <t>C79N1001453</t>
  </si>
  <si>
    <t>C79N1001632</t>
  </si>
  <si>
    <t>C79N1001659</t>
  </si>
  <si>
    <t>C79N1001704</t>
  </si>
  <si>
    <t>C79N1001750</t>
  </si>
  <si>
    <t>C79N1001755</t>
  </si>
  <si>
    <t>C79N1001770</t>
  </si>
  <si>
    <t>C79N1001780</t>
  </si>
  <si>
    <t>C79N1001786</t>
  </si>
  <si>
    <t>C79N1001861</t>
  </si>
  <si>
    <t>C79N1001876</t>
  </si>
  <si>
    <t>C79N1001901</t>
  </si>
  <si>
    <t>C79N1001914</t>
  </si>
  <si>
    <t>C79N1001925</t>
  </si>
  <si>
    <t>C79N1002123</t>
  </si>
  <si>
    <t>C79N1002129</t>
  </si>
  <si>
    <t>C79N1002141</t>
  </si>
  <si>
    <t>C79N1002142</t>
  </si>
  <si>
    <t>C79N1002146</t>
  </si>
  <si>
    <t>C79N1002177</t>
  </si>
  <si>
    <t>C79N1002181</t>
  </si>
  <si>
    <t>C79N1002199</t>
  </si>
  <si>
    <t>C79N1002243</t>
  </si>
  <si>
    <t>C79N1002248</t>
  </si>
  <si>
    <t>C79N1002254</t>
  </si>
  <si>
    <t>C79N1002263</t>
  </si>
  <si>
    <t>C79N1002267</t>
  </si>
  <si>
    <t>C79N1002268</t>
  </si>
  <si>
    <t>C79N1002272</t>
  </si>
  <si>
    <t>C79N1002278</t>
  </si>
  <si>
    <t>C79N1002298</t>
  </si>
  <si>
    <t>C79N1002338</t>
  </si>
  <si>
    <t>C79N1002378</t>
  </si>
  <si>
    <t>C79N1002482</t>
  </si>
  <si>
    <t>C79N1002776</t>
  </si>
  <si>
    <t>C79N1002820</t>
  </si>
  <si>
    <t>C79N1002825</t>
  </si>
  <si>
    <t>C79N1002897</t>
  </si>
  <si>
    <t>C79N1002905</t>
  </si>
  <si>
    <t>C79N1003108</t>
  </si>
  <si>
    <t>C79N1003118</t>
  </si>
  <si>
    <t>C79N1003126</t>
  </si>
  <si>
    <t>C79N1003280</t>
  </si>
  <si>
    <t>C79N1003295</t>
  </si>
  <si>
    <t>C79N1003335</t>
  </si>
  <si>
    <t>C79N1003456</t>
  </si>
  <si>
    <t>C79N1003458</t>
  </si>
  <si>
    <t>C79N1003462</t>
  </si>
  <si>
    <t>C79N1003485</t>
  </si>
  <si>
    <t>C79N1003487</t>
  </si>
  <si>
    <t>C79N1003493</t>
  </si>
  <si>
    <t>C79N1003507</t>
  </si>
  <si>
    <t>C79N1003545</t>
  </si>
  <si>
    <t>C79N1003569</t>
  </si>
  <si>
    <t>C79N1003629</t>
  </si>
  <si>
    <t>C79N1003637</t>
  </si>
  <si>
    <t>C79N1003638</t>
  </si>
  <si>
    <t>C79N1003654</t>
  </si>
  <si>
    <t>C79N1003663</t>
  </si>
  <si>
    <t>C79N1003669</t>
  </si>
  <si>
    <t>C79N1003670</t>
  </si>
  <si>
    <t>C79N1003675</t>
  </si>
  <si>
    <t>C79N1003734</t>
  </si>
  <si>
    <t>C79N1003738</t>
  </si>
  <si>
    <t>C79N1003777</t>
  </si>
  <si>
    <t>C79N1003866</t>
  </si>
  <si>
    <t>C79N1003874</t>
  </si>
  <si>
    <t>C79N1003881</t>
  </si>
  <si>
    <t>C79N1003885</t>
  </si>
  <si>
    <t>C79N1003902</t>
  </si>
  <si>
    <t>C79N1003918</t>
  </si>
  <si>
    <t>C79N1003984</t>
  </si>
  <si>
    <t>C79N1004153</t>
  </si>
  <si>
    <t>C79N1004154</t>
  </si>
  <si>
    <t>C79N1004245</t>
  </si>
  <si>
    <t>C79N1004256</t>
  </si>
  <si>
    <t>C79N1004287</t>
  </si>
  <si>
    <t>C79N1004316</t>
  </si>
  <si>
    <t>C79N1004331</t>
  </si>
  <si>
    <t>C79N1004417</t>
  </si>
  <si>
    <t>C79N1004440</t>
  </si>
  <si>
    <t>C79N1004475</t>
  </si>
  <si>
    <t>C79N1004521</t>
  </si>
  <si>
    <t>C79N1004527</t>
  </si>
  <si>
    <t>C79N1004552</t>
  </si>
  <si>
    <t>C79N1004572</t>
  </si>
  <si>
    <t>C79N1004584</t>
  </si>
  <si>
    <t>C79N1004622</t>
  </si>
  <si>
    <t>C79N1004653</t>
  </si>
  <si>
    <t>C79N1004683</t>
  </si>
  <si>
    <t>C79N1004696</t>
  </si>
  <si>
    <t>C79N1004701</t>
  </si>
  <si>
    <t>C79N1004735</t>
  </si>
  <si>
    <t>C79N1004771</t>
  </si>
  <si>
    <t>C79N1004850</t>
  </si>
  <si>
    <t>C79N1004854</t>
  </si>
  <si>
    <t>C79N1004874</t>
  </si>
  <si>
    <t>C79N1004901</t>
  </si>
  <si>
    <t>C79N1004987</t>
  </si>
  <si>
    <t>C79N1005043</t>
  </si>
  <si>
    <t>C79N1005053</t>
  </si>
  <si>
    <t>C79N1005068</t>
  </si>
  <si>
    <t>C79N1005106</t>
  </si>
  <si>
    <t>C79N1005133</t>
  </si>
  <si>
    <t>C79N1005136</t>
  </si>
  <si>
    <t>C79N1005144</t>
  </si>
  <si>
    <t>C79N1005157</t>
  </si>
  <si>
    <t>C79N1005160</t>
  </si>
  <si>
    <t>C79N1005171</t>
  </si>
  <si>
    <t>C79N1005218</t>
  </si>
  <si>
    <t>C79N1005221</t>
  </si>
  <si>
    <t>C79N1005290</t>
  </si>
  <si>
    <t>C79N1005296</t>
  </si>
  <si>
    <t>C79N1005300</t>
  </si>
  <si>
    <t>C79N1005360</t>
  </si>
  <si>
    <t>C79N1005361</t>
  </si>
  <si>
    <t>C79N1005372</t>
  </si>
  <si>
    <t>C79N1005383</t>
  </si>
  <si>
    <t>C79N1005411</t>
  </si>
  <si>
    <t>C79N1005433</t>
  </si>
  <si>
    <t>C79N1005443</t>
  </si>
  <si>
    <t>C79N1005460</t>
  </si>
  <si>
    <t>C79N1005475</t>
  </si>
  <si>
    <t>C79N1005478</t>
  </si>
  <si>
    <t>C79N1005514</t>
  </si>
  <si>
    <t>C79N1005524</t>
  </si>
  <si>
    <t>C79N1005566</t>
  </si>
  <si>
    <t>C79N1005570</t>
  </si>
  <si>
    <t>C79N1005576</t>
  </si>
  <si>
    <t>C79N1005603</t>
  </si>
  <si>
    <t>C79N1005627</t>
  </si>
  <si>
    <t>C79N1005645</t>
  </si>
  <si>
    <t>C79N1005651</t>
  </si>
  <si>
    <t>C79N1005654</t>
  </si>
  <si>
    <t>C79N1005666</t>
  </si>
  <si>
    <t>C79N1005669</t>
  </si>
  <si>
    <t>C79N1005679</t>
  </si>
  <si>
    <t>C79N1005702</t>
  </si>
  <si>
    <t>C79N1005704</t>
  </si>
  <si>
    <t>C79N1005709</t>
  </si>
  <si>
    <t>C79N1005718</t>
  </si>
  <si>
    <t>C79N1005752</t>
  </si>
  <si>
    <t>C79N1005767</t>
  </si>
  <si>
    <t>C79N1005785</t>
  </si>
  <si>
    <t>C79N1005797</t>
  </si>
  <si>
    <t>C79N1005815</t>
  </si>
  <si>
    <t>C79N1005817</t>
  </si>
  <si>
    <t>C79N1005839</t>
  </si>
  <si>
    <t>C79N1005840</t>
  </si>
  <si>
    <t>C79N1005887</t>
  </si>
  <si>
    <t>C79N1005907</t>
  </si>
  <si>
    <t>C79N1005962</t>
  </si>
  <si>
    <t>C79N1005970</t>
  </si>
  <si>
    <t>C79N1005980</t>
  </si>
  <si>
    <t>C79N1006031</t>
  </si>
  <si>
    <t>C79N1006042</t>
  </si>
  <si>
    <t>C79N1006053</t>
  </si>
  <si>
    <t>C79N1006059</t>
  </si>
  <si>
    <t>C79N1006075</t>
  </si>
  <si>
    <t>C79N1006098</t>
  </si>
  <si>
    <t>C79N1006151</t>
  </si>
  <si>
    <t>C79N1006178</t>
  </si>
  <si>
    <t>C79N1006183</t>
  </si>
  <si>
    <t>C79N1006189</t>
  </si>
  <si>
    <t>C79N1006194</t>
  </si>
  <si>
    <t>C79N1006247</t>
  </si>
  <si>
    <t>C79N1006284</t>
  </si>
  <si>
    <t>C79N1006296</t>
  </si>
  <si>
    <t>C79N1006303</t>
  </si>
  <si>
    <t>C79N1006317</t>
  </si>
  <si>
    <t>C79N1006338</t>
  </si>
  <si>
    <t>C79N1006341</t>
  </si>
  <si>
    <t>C79N1006380</t>
  </si>
  <si>
    <t>C79N1006436</t>
  </si>
  <si>
    <t>C79N1006482</t>
  </si>
  <si>
    <t>C79N1006504</t>
  </si>
  <si>
    <t>C79N1006508</t>
  </si>
  <si>
    <t>C79N1006533</t>
  </si>
  <si>
    <t>C79N1006544</t>
  </si>
  <si>
    <t>C79N1006549</t>
  </si>
  <si>
    <t>C79N1006579</t>
  </si>
  <si>
    <t>C79N1006591</t>
  </si>
  <si>
    <t>C79N1006640</t>
  </si>
  <si>
    <t>C79N1006646</t>
  </si>
  <si>
    <t>C79N1006700</t>
  </si>
  <si>
    <t>C79N1006726</t>
  </si>
  <si>
    <t>C79N1006752</t>
  </si>
  <si>
    <t>C79N1006771</t>
  </si>
  <si>
    <t>C79N1006794</t>
  </si>
  <si>
    <t>C79N1006892</t>
  </si>
  <si>
    <t>C79N1006924</t>
  </si>
  <si>
    <t>C79N1006934</t>
  </si>
  <si>
    <t>C79N1006942</t>
  </si>
  <si>
    <t>C79N1006958</t>
  </si>
  <si>
    <t>C79N1006959</t>
  </si>
  <si>
    <t>C79N1006962</t>
  </si>
  <si>
    <t>C79N1006988</t>
  </si>
  <si>
    <t>C79N1007011</t>
  </si>
  <si>
    <t>C79N1007055</t>
  </si>
  <si>
    <t>C79N1007070</t>
  </si>
  <si>
    <t>C79N1007077</t>
  </si>
  <si>
    <t>C79N1007086</t>
  </si>
  <si>
    <t>C79N1007133</t>
  </si>
  <si>
    <t>C79N1007146</t>
  </si>
  <si>
    <t>C79N1007163</t>
  </si>
  <si>
    <t>C79N1007170</t>
  </si>
  <si>
    <t>C79N1007177</t>
  </si>
  <si>
    <t>C79N1007192</t>
  </si>
  <si>
    <t>C79N1007198</t>
  </si>
  <si>
    <t>C79N1007203</t>
  </si>
  <si>
    <t>C79N1007243</t>
  </si>
  <si>
    <t>C79N1007248</t>
  </si>
  <si>
    <t>C79N1007254</t>
  </si>
  <si>
    <t>C79N1007322</t>
  </si>
  <si>
    <t>C79N1007339</t>
  </si>
  <si>
    <t>C79N1007352</t>
  </si>
  <si>
    <t>C79N1007372</t>
  </si>
  <si>
    <t>C79N1007382</t>
  </si>
  <si>
    <t>C79N1007415</t>
  </si>
  <si>
    <t>C79N1007425</t>
  </si>
  <si>
    <t>C79N1007467</t>
  </si>
  <si>
    <t>C79N1007476</t>
  </si>
  <si>
    <t>C79N1007514</t>
  </si>
  <si>
    <t>C79N1007579</t>
  </si>
  <si>
    <t>C79N1007589</t>
  </si>
  <si>
    <t>C79N1007593</t>
  </si>
  <si>
    <t>C79N1007610</t>
  </si>
  <si>
    <t>C79N1007631</t>
  </si>
  <si>
    <t>C79N1007643</t>
  </si>
  <si>
    <t>C79N1007706</t>
  </si>
  <si>
    <t>C79N1007724</t>
  </si>
  <si>
    <t>C79N1007748</t>
  </si>
  <si>
    <t>C79N1007774</t>
  </si>
  <si>
    <t>C79N1007821</t>
  </si>
  <si>
    <t>C79N2007851</t>
  </si>
  <si>
    <t>C79N2007918</t>
  </si>
  <si>
    <t>C8001019786</t>
  </si>
  <si>
    <t>C8004016239</t>
  </si>
  <si>
    <t>C8005009408</t>
  </si>
  <si>
    <t>C8008016462</t>
  </si>
  <si>
    <t>C8016020239</t>
  </si>
  <si>
    <t>C8017018905</t>
  </si>
  <si>
    <t>C8026010913</t>
  </si>
  <si>
    <t>C8031012519</t>
  </si>
  <si>
    <t>C8034010710</t>
  </si>
  <si>
    <t>C8038020098</t>
  </si>
  <si>
    <t>C8059020088</t>
  </si>
  <si>
    <t>C8064019740</t>
  </si>
  <si>
    <t>C8067016428</t>
  </si>
  <si>
    <t>C8067019858</t>
  </si>
  <si>
    <t>C8072020121</t>
  </si>
  <si>
    <t>C8076016295</t>
  </si>
  <si>
    <t>C8077019687</t>
  </si>
  <si>
    <t>C8082019604</t>
  </si>
  <si>
    <t>C8087019961</t>
  </si>
  <si>
    <t>C8089016483</t>
  </si>
  <si>
    <t>C8091016822</t>
  </si>
  <si>
    <t>C8093020103</t>
  </si>
  <si>
    <t>C8096019914</t>
  </si>
  <si>
    <t>C8098009223</t>
  </si>
  <si>
    <t>C80N1000002</t>
  </si>
  <si>
    <t>C80N1000034</t>
  </si>
  <si>
    <t>C80N1000051</t>
  </si>
  <si>
    <t>C80N1000092</t>
  </si>
  <si>
    <t>C80N1000107</t>
  </si>
  <si>
    <t>C80N1000109</t>
  </si>
  <si>
    <t>C80N1000118</t>
  </si>
  <si>
    <t>C80N1000125</t>
  </si>
  <si>
    <t>C80N1000160</t>
  </si>
  <si>
    <t>C80N1000169</t>
  </si>
  <si>
    <t>C80N1000190</t>
  </si>
  <si>
    <t>C80N1000242</t>
  </si>
  <si>
    <t>C80N1000308</t>
  </si>
  <si>
    <t>C80N1000342</t>
  </si>
  <si>
    <t>C80N1000354</t>
  </si>
  <si>
    <t>C80N1000398</t>
  </si>
  <si>
    <t>C80N1000452</t>
  </si>
  <si>
    <t>C80N1000540</t>
  </si>
  <si>
    <t>C80N1000544</t>
  </si>
  <si>
    <t>C80N1000652</t>
  </si>
  <si>
    <t>C80N1000781</t>
  </si>
  <si>
    <t>C80N1000782</t>
  </si>
  <si>
    <t>C80N1000787</t>
  </si>
  <si>
    <t>C80N1000800</t>
  </si>
  <si>
    <t>C80N1000810</t>
  </si>
  <si>
    <t>C80N1000820</t>
  </si>
  <si>
    <t>C80N1000881</t>
  </si>
  <si>
    <t>C80N1000940</t>
  </si>
  <si>
    <t>C80N1000977</t>
  </si>
  <si>
    <t>C8202006715</t>
  </si>
  <si>
    <t>C8207006649</t>
  </si>
  <si>
    <t>C8208013075</t>
  </si>
  <si>
    <t>C8210019987</t>
  </si>
  <si>
    <t>C8213012379</t>
  </si>
  <si>
    <t>C8218010088</t>
  </si>
  <si>
    <t>C8220019717</t>
  </si>
  <si>
    <t>C8223013029</t>
  </si>
  <si>
    <t>C8223020205</t>
  </si>
  <si>
    <t>C8225005838</t>
  </si>
  <si>
    <t>C8228008060</t>
  </si>
  <si>
    <t>C8235012657</t>
  </si>
  <si>
    <t>C8242006721</t>
  </si>
  <si>
    <t>C8242007505</t>
  </si>
  <si>
    <t>C8249007951</t>
  </si>
  <si>
    <t>C8271006716</t>
  </si>
  <si>
    <t>C8280007277</t>
  </si>
  <si>
    <t>C8282006377</t>
  </si>
  <si>
    <t>C8282019690</t>
  </si>
  <si>
    <t>C8283019966</t>
  </si>
  <si>
    <t>C8285011870</t>
  </si>
  <si>
    <t>C8299015988</t>
  </si>
  <si>
    <t>C82N1000002</t>
  </si>
  <si>
    <t>C82N1000014</t>
  </si>
  <si>
    <t>C82N1000015</t>
  </si>
  <si>
    <t>C82N1000168</t>
  </si>
  <si>
    <t>C82N1000296</t>
  </si>
  <si>
    <t>C82N1000309</t>
  </si>
  <si>
    <t>C82N1000311</t>
  </si>
  <si>
    <t>C82N1000325</t>
  </si>
  <si>
    <t>C82N1000348</t>
  </si>
  <si>
    <t>C82N1000350</t>
  </si>
  <si>
    <t>C82N1000413</t>
  </si>
  <si>
    <t>C82N1000416</t>
  </si>
  <si>
    <t>C82N1000449</t>
  </si>
  <si>
    <t>C82N1000486</t>
  </si>
  <si>
    <t>C82N1000489</t>
  </si>
  <si>
    <t>C82N1000526</t>
  </si>
  <si>
    <t>C82N1000530</t>
  </si>
  <si>
    <t>C82N1000536</t>
  </si>
  <si>
    <t>C82N1000546</t>
  </si>
  <si>
    <t>C82N1000648</t>
  </si>
  <si>
    <t>C82N1000652</t>
  </si>
  <si>
    <t>C82N1000685</t>
  </si>
  <si>
    <t>C82N1000703</t>
  </si>
  <si>
    <t>C82N1000711</t>
  </si>
  <si>
    <t>C82N1000723</t>
  </si>
  <si>
    <t>C82N1000735</t>
  </si>
  <si>
    <t>C8303018459</t>
  </si>
  <si>
    <t>C8308013033</t>
  </si>
  <si>
    <t>C8314009487</t>
  </si>
  <si>
    <t>C8317012130</t>
  </si>
  <si>
    <t>C8320009217</t>
  </si>
  <si>
    <t>C8322013434</t>
  </si>
  <si>
    <t>C8324019971</t>
  </si>
  <si>
    <t>C8327007864</t>
  </si>
  <si>
    <t>C8332005974</t>
  </si>
  <si>
    <t>C8334019822</t>
  </si>
  <si>
    <t>C8347011122</t>
  </si>
  <si>
    <t>C8349016534</t>
  </si>
  <si>
    <t>C8350009461</t>
  </si>
  <si>
    <t>C8353011129</t>
  </si>
  <si>
    <t>C8356012772</t>
  </si>
  <si>
    <t>C8358020065</t>
  </si>
  <si>
    <t>C8369002980</t>
  </si>
  <si>
    <t>C8369020181</t>
  </si>
  <si>
    <t>C8376012573</t>
  </si>
  <si>
    <t>C8376016572</t>
  </si>
  <si>
    <t>C8386020053</t>
  </si>
  <si>
    <t>C8388019590</t>
  </si>
  <si>
    <t>C83N1000087</t>
  </si>
  <si>
    <t>C83N1000091</t>
  </si>
  <si>
    <t>C83N1000102</t>
  </si>
  <si>
    <t>C83N1000119</t>
  </si>
  <si>
    <t>C83N1000148</t>
  </si>
  <si>
    <t>C83N1000174</t>
  </si>
  <si>
    <t>C83N1000187</t>
  </si>
  <si>
    <t>C83N1000245</t>
  </si>
  <si>
    <t>C83N1000312</t>
  </si>
  <si>
    <t>C83N1000352</t>
  </si>
  <si>
    <t>C83N1000355</t>
  </si>
  <si>
    <t>C83N1000363</t>
  </si>
  <si>
    <t>C83N1000366</t>
  </si>
  <si>
    <t>C83N1000393</t>
  </si>
  <si>
    <t>C83N1000394</t>
  </si>
  <si>
    <t>C83N1000403</t>
  </si>
  <si>
    <t>C83N1000424</t>
  </si>
  <si>
    <t>C83N1000459</t>
  </si>
  <si>
    <t>C83N1000488</t>
  </si>
  <si>
    <t>C83N1000516</t>
  </si>
  <si>
    <t>C83N1000548</t>
  </si>
  <si>
    <t>C83N1000556</t>
  </si>
  <si>
    <t>C83N1000601</t>
  </si>
  <si>
    <t>C83N1000603</t>
  </si>
  <si>
    <t>C83N1000605</t>
  </si>
  <si>
    <t>C83N1000609</t>
  </si>
  <si>
    <t>C83N1000613</t>
  </si>
  <si>
    <t>C83N1000633</t>
  </si>
  <si>
    <t>C83N1000645</t>
  </si>
  <si>
    <t>C83N1000702</t>
  </si>
  <si>
    <t>C83N1000745</t>
  </si>
  <si>
    <t>C83N1000748</t>
  </si>
  <si>
    <t>C83N1000771</t>
  </si>
  <si>
    <t>C83N1000796</t>
  </si>
  <si>
    <t>C83N1000824</t>
  </si>
  <si>
    <t>C83N1000869</t>
  </si>
  <si>
    <t>C83N1000895</t>
  </si>
  <si>
    <t>C83N1000896</t>
  </si>
  <si>
    <t>C83N1000935</t>
  </si>
  <si>
    <t>C83N1000952</t>
  </si>
  <si>
    <t>C83N1000995</t>
  </si>
  <si>
    <t>C8400020085</t>
  </si>
  <si>
    <t>C8408006934</t>
  </si>
  <si>
    <t>C8410020016</t>
  </si>
  <si>
    <t>C8411012732</t>
  </si>
  <si>
    <t>C8413001031</t>
  </si>
  <si>
    <t>C8427016556</t>
  </si>
  <si>
    <t>C8428020022</t>
  </si>
  <si>
    <t>C8445006796</t>
  </si>
  <si>
    <t>C8446003035</t>
  </si>
  <si>
    <t>C8449007272</t>
  </si>
  <si>
    <t>C8449007394</t>
  </si>
  <si>
    <t>C8451019841</t>
  </si>
  <si>
    <t>C8455017427</t>
  </si>
  <si>
    <t>C8465010754</t>
  </si>
  <si>
    <t>C8470000551</t>
  </si>
  <si>
    <t>C8470020090</t>
  </si>
  <si>
    <t>C8480019942</t>
  </si>
  <si>
    <t>C8483016331</t>
  </si>
  <si>
    <t>C8490013628</t>
  </si>
  <si>
    <t>C8493020010</t>
  </si>
  <si>
    <t>C84N1000030</t>
  </si>
  <si>
    <t>C84N1000073</t>
  </si>
  <si>
    <t>C84N1000095</t>
  </si>
  <si>
    <t>C84N1000189</t>
  </si>
  <si>
    <t>C84N1000200</t>
  </si>
  <si>
    <t>C84N1000231</t>
  </si>
  <si>
    <t>C84N1000254</t>
  </si>
  <si>
    <t>C84N1000275</t>
  </si>
  <si>
    <t>C84N1000295</t>
  </si>
  <si>
    <t>C84N1000364</t>
  </si>
  <si>
    <t>C84N1000393</t>
  </si>
  <si>
    <t>C84N1000428</t>
  </si>
  <si>
    <t>C84N1000432</t>
  </si>
  <si>
    <t>C84N1000437</t>
  </si>
  <si>
    <t>C84N1000466</t>
  </si>
  <si>
    <t>C84N1000479</t>
  </si>
  <si>
    <t>C84N1000483</t>
  </si>
  <si>
    <t>C84N1000497</t>
  </si>
  <si>
    <t>C84N1000520</t>
  </si>
  <si>
    <t>C84N1000548</t>
  </si>
  <si>
    <t>C84N1000572</t>
  </si>
  <si>
    <t>C84N1000573</t>
  </si>
  <si>
    <t>C84N1000581</t>
  </si>
  <si>
    <t>C84N1000612</t>
  </si>
  <si>
    <t>C84N1000615</t>
  </si>
  <si>
    <t>C84N1000631</t>
  </si>
  <si>
    <t>C84N1000643</t>
  </si>
  <si>
    <t>C8603010762</t>
  </si>
  <si>
    <t>C8604006511</t>
  </si>
  <si>
    <t>C8608019979</t>
  </si>
  <si>
    <t>C8614014010</t>
  </si>
  <si>
    <t>C8625010412</t>
  </si>
  <si>
    <t>C8631014077</t>
  </si>
  <si>
    <t>C8640004242</t>
  </si>
  <si>
    <t>C8649013241</t>
  </si>
  <si>
    <t>C8650019938</t>
  </si>
  <si>
    <t>C8657013425</t>
  </si>
  <si>
    <t>C8658004750</t>
  </si>
  <si>
    <t>C8659019601</t>
  </si>
  <si>
    <t>C8660012031</t>
  </si>
  <si>
    <t>C8698019787</t>
  </si>
  <si>
    <t>C86N1000129</t>
  </si>
  <si>
    <t>C86N1000192</t>
  </si>
  <si>
    <t>C86N1000214</t>
  </si>
  <si>
    <t>C86N1000309</t>
  </si>
  <si>
    <t>C86N1000371</t>
  </si>
  <si>
    <t>C86N1000385</t>
  </si>
  <si>
    <t>C86N1000481</t>
  </si>
  <si>
    <t>C86N1000544</t>
  </si>
  <si>
    <t>C86N1000639</t>
  </si>
  <si>
    <t>C86N1000690</t>
  </si>
  <si>
    <t>C86N1000691</t>
  </si>
  <si>
    <t>C86N1000714</t>
  </si>
  <si>
    <t>C86N1000754</t>
  </si>
  <si>
    <t>C86N1000755</t>
  </si>
  <si>
    <t>C86N1000762</t>
  </si>
  <si>
    <t>C86N1000763</t>
  </si>
  <si>
    <t>C86N1000771</t>
  </si>
  <si>
    <t>C86N2000815</t>
  </si>
  <si>
    <t>C86N2000819</t>
  </si>
  <si>
    <t>C8700004276</t>
  </si>
  <si>
    <t>C8701019775</t>
  </si>
  <si>
    <t>C8702020126</t>
  </si>
  <si>
    <t>C8704014119</t>
  </si>
  <si>
    <t>C8706010808</t>
  </si>
  <si>
    <t>C8708014146</t>
  </si>
  <si>
    <t>C8708016748</t>
  </si>
  <si>
    <t>C8709018567</t>
  </si>
  <si>
    <t>C8710012552</t>
  </si>
  <si>
    <t>C8712019946</t>
  </si>
  <si>
    <t>C8713012052</t>
  </si>
  <si>
    <t>C8714015645</t>
  </si>
  <si>
    <t>C8719009069</t>
  </si>
  <si>
    <t>C8719015430</t>
  </si>
  <si>
    <t>C8721020042</t>
  </si>
  <si>
    <t>C8722017381</t>
  </si>
  <si>
    <t>C8725004147</t>
  </si>
  <si>
    <t>C8726019574</t>
  </si>
  <si>
    <t>C8726020145</t>
  </si>
  <si>
    <t>C8728002772</t>
  </si>
  <si>
    <t>C8730012161</t>
  </si>
  <si>
    <t>C8730014365</t>
  </si>
  <si>
    <t>C8730019799</t>
  </si>
  <si>
    <t>C8731009071</t>
  </si>
  <si>
    <t>C8735019582</t>
  </si>
  <si>
    <t>C8737011735</t>
  </si>
  <si>
    <t>C8737014977</t>
  </si>
  <si>
    <t>C8740006236</t>
  </si>
  <si>
    <t>C8740009198</t>
  </si>
  <si>
    <t>C8740011294</t>
  </si>
  <si>
    <t>C8746014366</t>
  </si>
  <si>
    <t>C8752012353</t>
  </si>
  <si>
    <t>C8752012458</t>
  </si>
  <si>
    <t>C8754012633</t>
  </si>
  <si>
    <t>C8754019927</t>
  </si>
  <si>
    <t>C8760007561</t>
  </si>
  <si>
    <t>C8760012104</t>
  </si>
  <si>
    <t>C8761019171</t>
  </si>
  <si>
    <t>C8764020094</t>
  </si>
  <si>
    <t>C8767019844</t>
  </si>
  <si>
    <t>C8769019662</t>
  </si>
  <si>
    <t>C8769020104</t>
  </si>
  <si>
    <t>C8770019840</t>
  </si>
  <si>
    <t>C8772008879</t>
  </si>
  <si>
    <t>C8773020052</t>
  </si>
  <si>
    <t>C8775013746</t>
  </si>
  <si>
    <t>C8776006323</t>
  </si>
  <si>
    <t>C8777019962</t>
  </si>
  <si>
    <t>C8778004338</t>
  </si>
  <si>
    <t>C8780019777</t>
  </si>
  <si>
    <t>C8784010738</t>
  </si>
  <si>
    <t>C8785009078</t>
  </si>
  <si>
    <t>C8785019481</t>
  </si>
  <si>
    <t>C8786019986</t>
  </si>
  <si>
    <t>C8789019594</t>
  </si>
  <si>
    <t>C8790019592</t>
  </si>
  <si>
    <t>C8792009064</t>
  </si>
  <si>
    <t>C8795016839</t>
  </si>
  <si>
    <t>C8795019585</t>
  </si>
  <si>
    <t>C8798007604</t>
  </si>
  <si>
    <t>C8798019837</t>
  </si>
  <si>
    <t>C87N1000003</t>
  </si>
  <si>
    <t>C87N1000011</t>
  </si>
  <si>
    <t>C87N1000064</t>
  </si>
  <si>
    <t>C87N1000125</t>
  </si>
  <si>
    <t>C87N1000183</t>
  </si>
  <si>
    <t>C87N1000197</t>
  </si>
  <si>
    <t>C87N1000242</t>
  </si>
  <si>
    <t>C87N1000266</t>
  </si>
  <si>
    <t>C87N1000277</t>
  </si>
  <si>
    <t>C87N1000288</t>
  </si>
  <si>
    <t>C87N1000363</t>
  </si>
  <si>
    <t>C87N1000408</t>
  </si>
  <si>
    <t>C87N1000434</t>
  </si>
  <si>
    <t>C87N1000488</t>
  </si>
  <si>
    <t>C87N1000542</t>
  </si>
  <si>
    <t>C87N1000551</t>
  </si>
  <si>
    <t>C87N1000552</t>
  </si>
  <si>
    <t>C87N1000560</t>
  </si>
  <si>
    <t>C87N1000603</t>
  </si>
  <si>
    <t>C87N1000681</t>
  </si>
  <si>
    <t>C87N1000684</t>
  </si>
  <si>
    <t>C87N1000718</t>
  </si>
  <si>
    <t>C87N1000818</t>
  </si>
  <si>
    <t>C87N1000850</t>
  </si>
  <si>
    <t>C87N1000873</t>
  </si>
  <si>
    <t>C87N1000981</t>
  </si>
  <si>
    <t>C87N1001048</t>
  </si>
  <si>
    <t>C87N1001049</t>
  </si>
  <si>
    <t>C87N1001112</t>
  </si>
  <si>
    <t>C87N1001116</t>
  </si>
  <si>
    <t>C87N1001159</t>
  </si>
  <si>
    <t>C87N1001291</t>
  </si>
  <si>
    <t>C87N1001343</t>
  </si>
  <si>
    <t>C87N1001356</t>
  </si>
  <si>
    <t>C8903003395</t>
  </si>
  <si>
    <t>C8904014626</t>
  </si>
  <si>
    <t>C8906003390</t>
  </si>
  <si>
    <t>C8906019507</t>
  </si>
  <si>
    <t>C8910012288</t>
  </si>
  <si>
    <t>C8912005510</t>
  </si>
  <si>
    <t>C8913013819</t>
  </si>
  <si>
    <t>C8914019770</t>
  </si>
  <si>
    <t>C8918002010</t>
  </si>
  <si>
    <t>C8918015935</t>
  </si>
  <si>
    <t>C8919002841</t>
  </si>
  <si>
    <t>C8920012281</t>
  </si>
  <si>
    <t>C8927016975</t>
  </si>
  <si>
    <t>C8928002175</t>
  </si>
  <si>
    <t>C8931019912</t>
  </si>
  <si>
    <t>C8932010624</t>
  </si>
  <si>
    <t>C8937008201</t>
  </si>
  <si>
    <t>C8937019711</t>
  </si>
  <si>
    <t>C8941005430</t>
  </si>
  <si>
    <t>C8949017239</t>
  </si>
  <si>
    <t>C8950000585</t>
  </si>
  <si>
    <t>C8953011709</t>
  </si>
  <si>
    <t>C8953013910</t>
  </si>
  <si>
    <t>C8954004901</t>
  </si>
  <si>
    <t>C8955016043</t>
  </si>
  <si>
    <t>C8965011158</t>
  </si>
  <si>
    <t>C8965011803</t>
  </si>
  <si>
    <t>C8972011327</t>
  </si>
  <si>
    <t>C8974014196</t>
  </si>
  <si>
    <t>C8978006543</t>
  </si>
  <si>
    <t>C8979013263</t>
  </si>
  <si>
    <t>C8979020175</t>
  </si>
  <si>
    <t>C8980019743</t>
  </si>
  <si>
    <t>C8982011190</t>
  </si>
  <si>
    <t>C8984007565</t>
  </si>
  <si>
    <t>C8985017064</t>
  </si>
  <si>
    <t>C8999018638</t>
  </si>
  <si>
    <t>C89N1000229</t>
  </si>
  <si>
    <t>C89N1000281</t>
  </si>
  <si>
    <t>C89N1000298</t>
  </si>
  <si>
    <t>C89N1000392</t>
  </si>
  <si>
    <t>C89N1000409</t>
  </si>
  <si>
    <t>C89N1000437</t>
  </si>
  <si>
    <t>C89N1000447</t>
  </si>
  <si>
    <t>C89N1000448</t>
  </si>
  <si>
    <t>C89N1000493</t>
  </si>
  <si>
    <t>C89N1000542</t>
  </si>
  <si>
    <t>C89N1000723</t>
  </si>
  <si>
    <t>C89N1000757</t>
  </si>
  <si>
    <t>C89N1000764</t>
  </si>
  <si>
    <t>C89N1000765</t>
  </si>
  <si>
    <t>C89N1000828</t>
  </si>
  <si>
    <t>C89N1000833</t>
  </si>
  <si>
    <t>C89N1000901</t>
  </si>
  <si>
    <t>C89N1000988</t>
  </si>
  <si>
    <t>C89N1001029</t>
  </si>
  <si>
    <t>C89N1001065</t>
  </si>
  <si>
    <t>C89N1001136</t>
  </si>
  <si>
    <t>C89N1001167</t>
  </si>
  <si>
    <t>C89N1001219</t>
  </si>
  <si>
    <t>C89N1001270</t>
  </si>
  <si>
    <t>C89N1001276</t>
  </si>
  <si>
    <t>C89N1001371</t>
  </si>
  <si>
    <t>C89N1001389</t>
  </si>
  <si>
    <t>C89N1001430</t>
  </si>
  <si>
    <t>C89N1001448</t>
  </si>
  <si>
    <t>C9104004967</t>
  </si>
  <si>
    <t>C9108012620</t>
  </si>
  <si>
    <t>C9116020056</t>
  </si>
  <si>
    <t>C9118002465</t>
  </si>
  <si>
    <t>C9118013927</t>
  </si>
  <si>
    <t>C9121019968</t>
  </si>
  <si>
    <t>C9126020203</t>
  </si>
  <si>
    <t>C9130019911</t>
  </si>
  <si>
    <t>C9140006979</t>
  </si>
  <si>
    <t>C9141020265</t>
  </si>
  <si>
    <t>C9147000335</t>
  </si>
  <si>
    <t>C9147019798</t>
  </si>
  <si>
    <t>C9155014371</t>
  </si>
  <si>
    <t>C9156011906</t>
  </si>
  <si>
    <t>C9173019823</t>
  </si>
  <si>
    <t>C9175002004</t>
  </si>
  <si>
    <t>C9183007859</t>
  </si>
  <si>
    <t>C9183009396</t>
  </si>
  <si>
    <t>C9189000571</t>
  </si>
  <si>
    <t>C9199009014</t>
  </si>
  <si>
    <t>C91N1000108</t>
  </si>
  <si>
    <t>C91N1000138</t>
  </si>
  <si>
    <t>C91N1000196</t>
  </si>
  <si>
    <t>C91N1000454</t>
  </si>
  <si>
    <t>C91N1000458</t>
  </si>
  <si>
    <t>C91N1000464</t>
  </si>
  <si>
    <t>C91N1000640</t>
  </si>
  <si>
    <t>C91N1000646</t>
  </si>
  <si>
    <t>C91N1000661</t>
  </si>
  <si>
    <t>C91N1000839</t>
  </si>
  <si>
    <t>C91N1000843</t>
  </si>
  <si>
    <t>C91N1000847</t>
  </si>
  <si>
    <t>C91N1000859</t>
  </si>
  <si>
    <t>C91N1000996</t>
  </si>
  <si>
    <t>C91N1001012</t>
  </si>
  <si>
    <t>C91N1001022</t>
  </si>
  <si>
    <t>C91N1001036</t>
  </si>
  <si>
    <t>C91N1001040</t>
  </si>
  <si>
    <t>C91N1001066</t>
  </si>
  <si>
    <t>C91N1001096</t>
  </si>
  <si>
    <t>C91N1001192</t>
  </si>
  <si>
    <t>C91N1001193</t>
  </si>
  <si>
    <t>C91N1001210</t>
  </si>
  <si>
    <t>C91N1001225</t>
  </si>
  <si>
    <t>C91N2001387</t>
  </si>
  <si>
    <t>C9200017076</t>
  </si>
  <si>
    <t>C9201010940</t>
  </si>
  <si>
    <t>C9203004480</t>
  </si>
  <si>
    <t>C9204020288</t>
  </si>
  <si>
    <t>C9206019936</t>
  </si>
  <si>
    <t>C9207019607</t>
  </si>
  <si>
    <t>C9216010352</t>
  </si>
  <si>
    <t>C9217011187</t>
  </si>
  <si>
    <t>C9218020155</t>
  </si>
  <si>
    <t>C9219019958</t>
  </si>
  <si>
    <t>C9225019689</t>
  </si>
  <si>
    <t>C9227020064</t>
  </si>
  <si>
    <t>C9227020254</t>
  </si>
  <si>
    <t>C9228020243</t>
  </si>
  <si>
    <t>C9229011848</t>
  </si>
  <si>
    <t>C9234018910</t>
  </si>
  <si>
    <t>C9237003760</t>
  </si>
  <si>
    <t>C9245013499</t>
  </si>
  <si>
    <t>C9252014158</t>
  </si>
  <si>
    <t>C9256009231</t>
  </si>
  <si>
    <t>C9260011923</t>
  </si>
  <si>
    <t>C9268013092</t>
  </si>
  <si>
    <t>C9269000682</t>
  </si>
  <si>
    <t>C9269020277</t>
  </si>
  <si>
    <t>C9275007035</t>
  </si>
  <si>
    <t>C9282020138</t>
  </si>
  <si>
    <t>C9285015952</t>
  </si>
  <si>
    <t>C9292019790</t>
  </si>
  <si>
    <t>C92N1000018</t>
  </si>
  <si>
    <t>C92N1000045</t>
  </si>
  <si>
    <t>C92N1000075</t>
  </si>
  <si>
    <t>C92N1000079</t>
  </si>
  <si>
    <t>C92N1000094</t>
  </si>
  <si>
    <t>C92N1000096</t>
  </si>
  <si>
    <t>C92N1000116</t>
  </si>
  <si>
    <t>C92N1000184</t>
  </si>
  <si>
    <t>C92N1000205</t>
  </si>
  <si>
    <t>C92N1000292</t>
  </si>
  <si>
    <t>C92N1000356</t>
  </si>
  <si>
    <t>C92N1000360</t>
  </si>
  <si>
    <t>C92N1000366</t>
  </si>
  <si>
    <t>C92N1000380</t>
  </si>
  <si>
    <t>C92N1000381</t>
  </si>
  <si>
    <t>C92N1000433</t>
  </si>
  <si>
    <t>C92N1000468</t>
  </si>
  <si>
    <t>C92N1000490</t>
  </si>
  <si>
    <t>C92N1000533</t>
  </si>
  <si>
    <t>C92N1000551</t>
  </si>
  <si>
    <t>C92N1000605</t>
  </si>
  <si>
    <t>C92N1000660</t>
  </si>
  <si>
    <t>C92N1000709</t>
  </si>
  <si>
    <t>C92N1000726</t>
  </si>
  <si>
    <t>C92N1000729</t>
  </si>
  <si>
    <t>C92N1000736</t>
  </si>
  <si>
    <t>C92N1000769</t>
  </si>
  <si>
    <t>C92N1000775</t>
  </si>
  <si>
    <t>C92N1000787</t>
  </si>
  <si>
    <t>C92N1000799</t>
  </si>
  <si>
    <t>C92N1000802</t>
  </si>
  <si>
    <t>C92N1000836</t>
  </si>
  <si>
    <t>C92N1000844</t>
  </si>
  <si>
    <t>C92N1000881</t>
  </si>
  <si>
    <t>C92N1000888</t>
  </si>
  <si>
    <t>C92N1000890</t>
  </si>
  <si>
    <t>C92N1001008</t>
  </si>
  <si>
    <t>C92N1001047</t>
  </si>
  <si>
    <t>C92N1001099</t>
  </si>
  <si>
    <t>C92N1001117</t>
  </si>
  <si>
    <t>C92N1001126</t>
  </si>
  <si>
    <t>C9401019737</t>
  </si>
  <si>
    <t>C9402020044</t>
  </si>
  <si>
    <t>C9404019948</t>
  </si>
  <si>
    <t>C9404020235</t>
  </si>
  <si>
    <t>C9411019910</t>
  </si>
  <si>
    <t>C9411020026</t>
  </si>
  <si>
    <t>C9411020047</t>
  </si>
  <si>
    <t>C9415016089</t>
  </si>
  <si>
    <t>C9415019698</t>
  </si>
  <si>
    <t>C9416019773</t>
  </si>
  <si>
    <t>C9417018424</t>
  </si>
  <si>
    <t>C9419019738</t>
  </si>
  <si>
    <t>C9423019667</t>
  </si>
  <si>
    <t>C9426019877</t>
  </si>
  <si>
    <t>C9432019905</t>
  </si>
  <si>
    <t>C9433019579</t>
  </si>
  <si>
    <t>C9436014896</t>
  </si>
  <si>
    <t>C9439003600</t>
  </si>
  <si>
    <t>C9439020073</t>
  </si>
  <si>
    <t>C9442019863</t>
  </si>
  <si>
    <t>C9445011229</t>
  </si>
  <si>
    <t>C9456004581</t>
  </si>
  <si>
    <t>C9456016948</t>
  </si>
  <si>
    <t>C9458019995</t>
  </si>
  <si>
    <t>C9463020024</t>
  </si>
  <si>
    <t>C9468015477</t>
  </si>
  <si>
    <t>C9471020059</t>
  </si>
  <si>
    <t>C9472020069</t>
  </si>
  <si>
    <t>C9476020066</t>
  </si>
  <si>
    <t>C9478020029</t>
  </si>
  <si>
    <t>C9481002017</t>
  </si>
  <si>
    <t>C9484019903</t>
  </si>
  <si>
    <t>C9491019920</t>
  </si>
  <si>
    <t>C9491019975</t>
  </si>
  <si>
    <t>C9494019895</t>
  </si>
  <si>
    <t>C9497020040</t>
  </si>
  <si>
    <t>C9498019900</t>
  </si>
  <si>
    <t>C94N1000032</t>
  </si>
  <si>
    <t>C94N1000044</t>
  </si>
  <si>
    <t>C94N1000129</t>
  </si>
  <si>
    <t>C94N1000158</t>
  </si>
  <si>
    <t>C94N1000161</t>
  </si>
  <si>
    <t>C94N1000162</t>
  </si>
  <si>
    <t>C94N1000172</t>
  </si>
  <si>
    <t>C94N1000177</t>
  </si>
  <si>
    <t>C94N1000211</t>
  </si>
  <si>
    <t>C94N1000271</t>
  </si>
  <si>
    <t>C94N1000292</t>
  </si>
  <si>
    <t>C94N1000302</t>
  </si>
  <si>
    <t>C94N1000331</t>
  </si>
  <si>
    <t>C94N1000336</t>
  </si>
  <si>
    <t>C94N1000342</t>
  </si>
  <si>
    <t>C94N1000345</t>
  </si>
  <si>
    <t>C94N1000363</t>
  </si>
  <si>
    <t>C94N1000376</t>
  </si>
  <si>
    <t>C94N1000417</t>
  </si>
  <si>
    <t>C94N1000425</t>
  </si>
  <si>
    <t>C94N1000462</t>
  </si>
  <si>
    <t>C94N1000474</t>
  </si>
  <si>
    <t>C94N1000477</t>
  </si>
  <si>
    <t>C94N1000483</t>
  </si>
  <si>
    <t>C94N1000510</t>
  </si>
  <si>
    <t>C94N1000526</t>
  </si>
  <si>
    <t>C94N1000528</t>
  </si>
  <si>
    <t>C94N1000552</t>
  </si>
  <si>
    <t>C94N1000560</t>
  </si>
  <si>
    <t>C94N1000578</t>
  </si>
  <si>
    <t>C94N2000599</t>
  </si>
  <si>
    <t>C94N2000600</t>
  </si>
  <si>
    <t>C94N2000601</t>
  </si>
  <si>
    <t>C9502015170</t>
  </si>
  <si>
    <t>C9503019818</t>
  </si>
  <si>
    <t>C9508019954</t>
  </si>
  <si>
    <t>C9511016024</t>
  </si>
  <si>
    <t>C9517020294</t>
  </si>
  <si>
    <t>C9524019781</t>
  </si>
  <si>
    <t>C9528019884</t>
  </si>
  <si>
    <t>C9530015980</t>
  </si>
  <si>
    <t>C9532013931</t>
  </si>
  <si>
    <t>C9546016074</t>
  </si>
  <si>
    <t>C9547013842</t>
  </si>
  <si>
    <t>C9549019990</t>
  </si>
  <si>
    <t>C9552013543</t>
  </si>
  <si>
    <t>C9560002105</t>
  </si>
  <si>
    <t>C9561005586</t>
  </si>
  <si>
    <t>C9561014001</t>
  </si>
  <si>
    <t>C9571013707</t>
  </si>
  <si>
    <t>C9571020118</t>
  </si>
  <si>
    <t>C9572008174</t>
  </si>
  <si>
    <t>C9573019959</t>
  </si>
  <si>
    <t>C9587019696</t>
  </si>
  <si>
    <t>C9588019956</t>
  </si>
  <si>
    <t>C9591016080</t>
  </si>
  <si>
    <t>C9594019771</t>
  </si>
  <si>
    <t>C9596015752</t>
  </si>
  <si>
    <t>C9598014269</t>
  </si>
  <si>
    <t>C95N1000083</t>
  </si>
  <si>
    <t>C95N1000093</t>
  </si>
  <si>
    <t>C95N1000094</t>
  </si>
  <si>
    <t>C95N1000121</t>
  </si>
  <si>
    <t>C95N1000123</t>
  </si>
  <si>
    <t>C95N1000129</t>
  </si>
  <si>
    <t>C95N1000132</t>
  </si>
  <si>
    <t>C95N1000134</t>
  </si>
  <si>
    <t>C95N1000143</t>
  </si>
  <si>
    <t>C95N1000165</t>
  </si>
  <si>
    <t>C95N1000191</t>
  </si>
  <si>
    <t>C95N1000214</t>
  </si>
  <si>
    <t>C95N1000230</t>
  </si>
  <si>
    <t>C95N1000252</t>
  </si>
  <si>
    <t>C95N1000278</t>
  </si>
  <si>
    <t>C95N1000283</t>
  </si>
  <si>
    <t>C95N1000338</t>
  </si>
  <si>
    <t>C95N1000342</t>
  </si>
  <si>
    <t>C95N1000365</t>
  </si>
  <si>
    <t>C95N1000385</t>
  </si>
  <si>
    <t>C95N1000396</t>
  </si>
  <si>
    <t>C95N1000412</t>
  </si>
  <si>
    <t>C95N1000422</t>
  </si>
  <si>
    <t>C95N1000431</t>
  </si>
  <si>
    <t>C95N1000462</t>
  </si>
  <si>
    <t>C95N1000465</t>
  </si>
  <si>
    <t>C95N1000466</t>
  </si>
  <si>
    <t>C95N1000480</t>
  </si>
  <si>
    <t>C95N1000512</t>
  </si>
  <si>
    <t>C95N1000519</t>
  </si>
  <si>
    <t>C95N1000525</t>
  </si>
  <si>
    <t>C95N1000543</t>
  </si>
  <si>
    <t>C95N1000552</t>
  </si>
  <si>
    <t>C95N1000554</t>
  </si>
  <si>
    <t>C95N1000557</t>
  </si>
  <si>
    <t>C9609014519</t>
  </si>
  <si>
    <t>C9611020225</t>
  </si>
  <si>
    <t>C9621019969</t>
  </si>
  <si>
    <t>C9622019941</t>
  </si>
  <si>
    <t>C9624020137</t>
  </si>
  <si>
    <t>C9625005209</t>
  </si>
  <si>
    <t>C9626005827</t>
  </si>
  <si>
    <t>C9636020241</t>
  </si>
  <si>
    <t>C9649019816</t>
  </si>
  <si>
    <t>C9663020142</t>
  </si>
  <si>
    <t>C9663020240</t>
  </si>
  <si>
    <t>C9667012221</t>
  </si>
  <si>
    <t>C9678002569</t>
  </si>
  <si>
    <t>C9684019937</t>
  </si>
  <si>
    <t>C9694014886</t>
  </si>
  <si>
    <t>C9697002174</t>
  </si>
  <si>
    <t>C9699019611</t>
  </si>
  <si>
    <t>C96N1000089</t>
  </si>
  <si>
    <t>C96N1000179</t>
  </si>
  <si>
    <t>C96N1000216</t>
  </si>
  <si>
    <t>C96N1000364</t>
  </si>
  <si>
    <t>C96N1000403</t>
  </si>
  <si>
    <t>C96N1000412</t>
  </si>
  <si>
    <t>C96N1000419</t>
  </si>
  <si>
    <t>C96N1000520</t>
  </si>
  <si>
    <t>C96N1000533</t>
  </si>
  <si>
    <t>C96N1000614</t>
  </si>
  <si>
    <t>C96N1000625</t>
  </si>
  <si>
    <t>C96N1000630</t>
  </si>
  <si>
    <t>C96N1000637</t>
  </si>
  <si>
    <t>C96N1000638</t>
  </si>
  <si>
    <t>C96N1000643</t>
  </si>
  <si>
    <t>C96N1000644</t>
  </si>
  <si>
    <t>C96N1000702</t>
  </si>
  <si>
    <t>C96N1000844</t>
  </si>
  <si>
    <t># KH</t>
  </si>
  <si>
    <t>Call Max</t>
  </si>
  <si>
    <t>Tuần 3</t>
  </si>
  <si>
    <t>Tuần 4</t>
  </si>
  <si>
    <t>Số cửa hàng tối đa/NVBH</t>
  </si>
  <si>
    <t>Tổng Tuần 4</t>
  </si>
  <si>
    <t>Tổng Tuần 3</t>
  </si>
  <si>
    <t># KH1</t>
  </si>
  <si>
    <t># F2</t>
  </si>
  <si>
    <t># F4</t>
  </si>
  <si>
    <t># F8</t>
  </si>
  <si>
    <t>Call Min</t>
  </si>
  <si>
    <t>Thực trạng hiện tại</t>
  </si>
  <si>
    <t>Số Calls (chia lại)</t>
  </si>
  <si>
    <t>Số Calls (Tuyến hiện tại)</t>
  </si>
  <si>
    <t>Call min (Tuyến hiện tại)</t>
  </si>
  <si>
    <t>Call Max (Tuyến hiện tại)</t>
  </si>
  <si>
    <t>Call min (chia lại)</t>
  </si>
  <si>
    <t>Call Max (chia lại)</t>
  </si>
  <si>
    <t>52</t>
  </si>
  <si>
    <t>GT - Nhóm 2 - Hộ kinh doanh thuế khoán</t>
  </si>
  <si>
    <t>Tặng kem CG 20g</t>
  </si>
  <si>
    <t>02/08/2025</t>
  </si>
  <si>
    <t>Trần Văn Khanh</t>
  </si>
  <si>
    <t>Tiêu chí</t>
  </si>
  <si>
    <r>
      <t xml:space="preserve">Số lượng cửa hàng ghé thăm mỗi ngày: </t>
    </r>
    <r>
      <rPr>
        <sz val="11"/>
        <color rgb="FFFF0000"/>
        <rFont val="Calibri"/>
        <family val="2"/>
        <scheme val="minor"/>
      </rPr>
      <t>từ 25-30 KH (tần suất 600-720 /tháng)</t>
    </r>
    <r>
      <rPr>
        <sz val="11"/>
        <color theme="1"/>
        <rFont val="Calibri"/>
        <family val="2"/>
        <scheme val="minor"/>
      </rPr>
      <t xml:space="preserve"> =&gt; </t>
    </r>
    <r>
      <rPr>
        <b/>
        <sz val="11"/>
        <color theme="1"/>
        <rFont val="Calibri"/>
        <family val="2"/>
        <scheme val="minor"/>
      </rPr>
      <t>đảm bảo ghé thăm 100% số cửa hàng mỗi ngày</t>
    </r>
  </si>
  <si>
    <r>
      <t xml:space="preserve">Số lượng cửa hàng trên mỗi nhân viên phải </t>
    </r>
    <r>
      <rPr>
        <b/>
        <sz val="11"/>
        <color theme="1"/>
        <rFont val="Calibri"/>
        <family val="2"/>
        <scheme val="minor"/>
      </rPr>
      <t>đồng đều nhau</t>
    </r>
    <r>
      <rPr>
        <sz val="11"/>
        <color theme="1"/>
        <rFont val="Calibri"/>
        <family val="2"/>
        <scheme val="minor"/>
      </rPr>
      <t xml:space="preserve">: </t>
    </r>
    <r>
      <rPr>
        <sz val="11"/>
        <color rgb="FFFF0000"/>
        <rFont val="Calibri"/>
        <family val="2"/>
        <scheme val="minor"/>
      </rPr>
      <t>từ 210 - 270 KH</t>
    </r>
  </si>
  <si>
    <r>
      <rPr>
        <sz val="11"/>
        <color rgb="FFFF0000"/>
        <rFont val="Calibri"/>
        <family val="2"/>
        <scheme val="minor"/>
      </rPr>
      <t>Doanh số</t>
    </r>
    <r>
      <rPr>
        <sz val="11"/>
        <color theme="1"/>
        <rFont val="Calibri"/>
        <family val="2"/>
        <scheme val="minor"/>
      </rPr>
      <t xml:space="preserve"> các tuyến cân đối</t>
    </r>
    <r>
      <rPr>
        <b/>
        <sz val="11"/>
        <color theme="1"/>
        <rFont val="Calibri"/>
        <family val="2"/>
        <scheme val="minor"/>
      </rPr>
      <t xml:space="preserve"> gần tương đương nhau</t>
    </r>
  </si>
  <si>
    <r>
      <t xml:space="preserve">Các khách hàng giữa các </t>
    </r>
    <r>
      <rPr>
        <sz val="11"/>
        <color rgb="FFFF0000"/>
        <rFont val="Calibri"/>
        <family val="2"/>
        <scheme val="minor"/>
      </rPr>
      <t>Nhân viên, các tuyến</t>
    </r>
    <r>
      <rPr>
        <sz val="11"/>
        <color theme="1"/>
        <rFont val="Calibri"/>
        <family val="2"/>
        <scheme val="minor"/>
      </rPr>
      <t xml:space="preserve"> phải</t>
    </r>
    <r>
      <rPr>
        <b/>
        <sz val="11"/>
        <color theme="1"/>
        <rFont val="Calibri"/>
        <family val="2"/>
        <scheme val="minor"/>
      </rPr>
      <t xml:space="preserve"> liên cư liên địa, không chồng lấn</t>
    </r>
  </si>
  <si>
    <t>Điều chỉnh doanh số để thay đổi tần suất khi thật sự cần thiết (số lượng KH quá nhiều/ quá ít)</t>
  </si>
  <si>
    <t>S95002</t>
  </si>
  <si>
    <t>CÔNG TY TNHH DƯỢC PHẨM GIA NGUYỄN BẠC LIÊU</t>
  </si>
  <si>
    <t>C9500001928</t>
  </si>
  <si>
    <t>Quầy thuốc Số 1</t>
  </si>
  <si>
    <t>0949705972</t>
  </si>
  <si>
    <t>8384722540-001</t>
  </si>
  <si>
    <t>11/06/2024</t>
  </si>
  <si>
    <t>Anh Hữu</t>
  </si>
  <si>
    <t>10/06/1990</t>
  </si>
  <si>
    <t>095095000747</t>
  </si>
  <si>
    <t>Ấp Khúc Tréo A, QL1A, Xã Phong Thạnh, Tỉnh Cà Mau, Tỉnh Cà Mau</t>
  </si>
  <si>
    <t>Ấp Khúc Tréo A</t>
  </si>
  <si>
    <t>QL1A</t>
  </si>
  <si>
    <t>31957</t>
  </si>
  <si>
    <t>Xã Phong Thạnh</t>
  </si>
  <si>
    <t>96_H</t>
  </si>
  <si>
    <t>Tỉnh Cà Mau</t>
  </si>
  <si>
    <t>96</t>
  </si>
  <si>
    <t>Ấp Khúc Tréo A, QL1A, Xã Tân Phong, Thị xã Giá Rai, Tỉnh Bạc Liêu</t>
  </si>
  <si>
    <t>OTC - Hiệu thuốc</t>
  </si>
  <si>
    <t>HL00622</t>
  </si>
  <si>
    <t>Dương Phi Vủ</t>
  </si>
  <si>
    <t>11/06/2024 12:30</t>
  </si>
  <si>
    <t>2</t>
  </si>
  <si>
    <t>2. Tạp Hoá Kiều Trang</t>
  </si>
  <si>
    <t>0913774746</t>
  </si>
  <si>
    <t>095179011917</t>
  </si>
  <si>
    <t>18/03/2025</t>
  </si>
  <si>
    <t>Lê Thị Kiều Trang</t>
  </si>
  <si>
    <t>ấp 2 Tân Phong, Giá Rai, Xã Phong Thạnh, Tỉnh Cà Mau, Tỉnh Cà Mau</t>
  </si>
  <si>
    <t>ấp 2 Tân Phong</t>
  </si>
  <si>
    <t>Giá Rai</t>
  </si>
  <si>
    <t>QLA, Xã Tân Phong, Thị xã Giá Rai, Tỉnh Bạc Liêu</t>
  </si>
  <si>
    <t>HL00530</t>
  </si>
  <si>
    <t>Nguyễn Thị Thiên Trang</t>
  </si>
  <si>
    <t>18/03/2025 12:35</t>
  </si>
  <si>
    <t>ADMIN</t>
  </si>
  <si>
    <t>Admin</t>
  </si>
  <si>
    <t>3</t>
  </si>
  <si>
    <t>Tạp Hóa Thảo (nguyễn xuân thảo)</t>
  </si>
  <si>
    <t>0364245559</t>
  </si>
  <si>
    <t>035064012703</t>
  </si>
  <si>
    <t>20/02/2025</t>
  </si>
  <si>
    <t>nguyễn xuân thảo</t>
  </si>
  <si>
    <t>Cái Tràm A1, QL1A, Xã Hòa Bình, Tỉnh Cà Mau, Tỉnh Cà Mau</t>
  </si>
  <si>
    <t>Cái Tràm A1</t>
  </si>
  <si>
    <t>31891</t>
  </si>
  <si>
    <t>Xã Hòa Bình</t>
  </si>
  <si>
    <t>QL1A, Xã Long Thạnh, Huyện Vĩnh Lợi, Tỉnh Bạc Liêu</t>
  </si>
  <si>
    <t>HL00623</t>
  </si>
  <si>
    <t>Lê Thị Liên Thư</t>
  </si>
  <si>
    <t>20/02/2025 08:24</t>
  </si>
  <si>
    <t>4</t>
  </si>
  <si>
    <t>C9501012273</t>
  </si>
  <si>
    <t>4. Tạp Hoá Ngọc Bích (Chị Bích)</t>
  </si>
  <si>
    <t>0949954027</t>
  </si>
  <si>
    <t>Chị Bích</t>
  </si>
  <si>
    <t>23/01/1986</t>
  </si>
  <si>
    <t>Ấp Phước Thạnh QL1A, Xã Hòa Bình, Cà Mau</t>
  </si>
  <si>
    <t>Ấp Phước Thạnh</t>
  </si>
  <si>
    <t>Xã Long Thạnh, Huyện Vĩnh Lợi, Tỉnh Bạc Liêu</t>
  </si>
  <si>
    <t>GT - Nhóm 4 - Tiêu dùng</t>
  </si>
  <si>
    <t>18/03/2025 12:16</t>
  </si>
  <si>
    <t>5</t>
  </si>
  <si>
    <t>2. Cửa Hàng Minh Quang ( Tạ Quốc Lương )</t>
  </si>
  <si>
    <t>0907121707</t>
  </si>
  <si>
    <t>095071005284</t>
  </si>
  <si>
    <t>07/06/2025</t>
  </si>
  <si>
    <t>Tạ Quốc Lương</t>
  </si>
  <si>
    <t>09/08/1984</t>
  </si>
  <si>
    <t>52, Lê Lợi, Phường Bạc Liêu, Tỉnh Cà Mau, Tỉnh Cà Mau</t>
  </si>
  <si>
    <t>Lê Lợi</t>
  </si>
  <si>
    <t>31825</t>
  </si>
  <si>
    <t>Phường Bạc Liêu</t>
  </si>
  <si>
    <t>363 Võ Thị Sáu, Phường 3, Thành phố Bạc Liêu, Tỉnh Bạc Liêu</t>
  </si>
  <si>
    <t>GT - Kênh sỉ lẻ tạp hóa</t>
  </si>
  <si>
    <t>07/06/2025 12:33</t>
  </si>
  <si>
    <t>6</t>
  </si>
  <si>
    <t>2. Tạp Hoá Bích Thuận</t>
  </si>
  <si>
    <t>0948934747</t>
  </si>
  <si>
    <t>095178003659</t>
  </si>
  <si>
    <t>16/07/2025</t>
  </si>
  <si>
    <t>HỘ KINH DOANH LÊ BÍCH THUẬN</t>
  </si>
  <si>
    <t>QL91, Ấp Công Điền, Phường Bạc Liêu, Tỉnh Cà Mau, Tỉnh Cà Mau</t>
  </si>
  <si>
    <t>QL91</t>
  </si>
  <si>
    <t>Ấp Công Điền</t>
  </si>
  <si>
    <t>46 Cao Văn Lầu, Phường Bạc Liêu, Tỉnh Cà Mau</t>
  </si>
  <si>
    <t>16/07/2025 01:05</t>
  </si>
  <si>
    <t>7</t>
  </si>
  <si>
    <t>2. Quầy thuốc Diễm my (kiều diễm my)</t>
  </si>
  <si>
    <t>0947232335</t>
  </si>
  <si>
    <t>096190001302</t>
  </si>
  <si>
    <t>24/07/2025</t>
  </si>
  <si>
    <t>Quầy thuốc diễm my</t>
  </si>
  <si>
    <t>15/04/1990</t>
  </si>
  <si>
    <t>Ấp Phước Thọ Tiền, Chợ Xã Thoàng, Xã Vĩnh Phước, Tỉnh Cà Mau, Tỉnh Cà Mau</t>
  </si>
  <si>
    <t>Ấp Phước Thọ Tiền</t>
  </si>
  <si>
    <t>Chợ Xã Thoàng</t>
  </si>
  <si>
    <t>31876</t>
  </si>
  <si>
    <t>Xã Vĩnh Phước</t>
  </si>
  <si>
    <t>Xã Phước Long, Huyện Phước Long, Tỉnh Bạc Liêu</t>
  </si>
  <si>
    <t>OTC - Nhóm 2 - Hộ kinh doanh thuế khoán</t>
  </si>
  <si>
    <t>24/07/2025 02:50</t>
  </si>
  <si>
    <t>8</t>
  </si>
  <si>
    <t>2. Quầy Thuốc Văn Đen ( Tô Văn Đen)</t>
  </si>
  <si>
    <t>0907514218</t>
  </si>
  <si>
    <t>095081006076</t>
  </si>
  <si>
    <t>10/06/2024</t>
  </si>
  <si>
    <t>Quầy thuốc Văn Đen</t>
  </si>
  <si>
    <t>01/06/1984</t>
  </si>
  <si>
    <t>Ấp Vĩnh Mới Kinh Tế Mới, Xã Vĩnh Hậu, Cà Mau</t>
  </si>
  <si>
    <t>Ấp Vĩnh Mới</t>
  </si>
  <si>
    <t>Kinh Tế Mới</t>
  </si>
  <si>
    <t>31927</t>
  </si>
  <si>
    <t>Xã Vĩnh Hậu</t>
  </si>
  <si>
    <t>Ấp Vĩnh Mới, Kinh Tế Mới, Xã Vĩnh Thịnh, Huyện Hoà Bình, Tỉnh Bạc Liêu</t>
  </si>
  <si>
    <t>Chưa mua Hồng Mã</t>
  </si>
  <si>
    <t>HL00594</t>
  </si>
  <si>
    <t>Quách Ngọc Duyên</t>
  </si>
  <si>
    <t>10/06/2024 12:22</t>
  </si>
  <si>
    <t>9</t>
  </si>
  <si>
    <t>Quầy Thuốc Yến Nhi</t>
  </si>
  <si>
    <t>0948796993</t>
  </si>
  <si>
    <t>1900610521</t>
  </si>
  <si>
    <t>24/04/2025</t>
  </si>
  <si>
    <t>Nguyễn Thị Nhi</t>
  </si>
  <si>
    <t>11/11/1987</t>
  </si>
  <si>
    <t>Ấp 3, Chợ chủ chí, Xã Phong Thạnh, Tỉnh Cà Mau, Tỉnh Cà Mau</t>
  </si>
  <si>
    <t>Ấp 3</t>
  </si>
  <si>
    <t>Chợ chủ chí</t>
  </si>
  <si>
    <t>Xã Phong Thạnh Tây, Thị xã Giá Rai, Tỉnh Bạc Liêu</t>
  </si>
  <si>
    <t>24/04/2025 10:42</t>
  </si>
  <si>
    <t>10</t>
  </si>
  <si>
    <t>2. Nhà thuốc thu tuấn ( thu hân)</t>
  </si>
  <si>
    <t>0947567650</t>
  </si>
  <si>
    <t>095196000574</t>
  </si>
  <si>
    <t>04/07/2024</t>
  </si>
  <si>
    <t>Hộ kinh doanh nhà thuốc thu tuấn</t>
  </si>
  <si>
    <t>34, chợ Phó sinh, Xã Vĩnh Phước, Tỉnh Cà Mau, Tỉnh Cà Mau</t>
  </si>
  <si>
    <t>34</t>
  </si>
  <si>
    <t>chợ Phó sinh</t>
  </si>
  <si>
    <t>04/07/2024 01:29</t>
  </si>
  <si>
    <t>11</t>
  </si>
  <si>
    <t>C9503014455</t>
  </si>
  <si>
    <t>2. Tạp Hoá Tâm Tú ( Lưu chí Hùng )</t>
  </si>
  <si>
    <t>0949575057</t>
  </si>
  <si>
    <t>095084004051</t>
  </si>
  <si>
    <t>14/04/2025</t>
  </si>
  <si>
    <t>Lưu chí Hùng</t>
  </si>
  <si>
    <t>01/01/1986</t>
  </si>
  <si>
    <t>189, Ngọc Điền, Xã Gành Hào, Tỉnh Cà Mau, Tỉnh Cà Mau</t>
  </si>
  <si>
    <t>189</t>
  </si>
  <si>
    <t>Ngọc Điền</t>
  </si>
  <si>
    <t>31972</t>
  </si>
  <si>
    <t>Xã Gành Hào</t>
  </si>
  <si>
    <t>189 Ngọc Điền, Thị trấn Gành Hào, Huyện Đông Hải, Tỉnh Bạc Liêu</t>
  </si>
  <si>
    <t>GT - Tạp hóa trong chợ</t>
  </si>
  <si>
    <t>14/04/2025 02:41</t>
  </si>
  <si>
    <t>12</t>
  </si>
  <si>
    <t>Tạp hóa Kiều Phương (kiều)</t>
  </si>
  <si>
    <t>0941644411</t>
  </si>
  <si>
    <t>1900624806</t>
  </si>
  <si>
    <t>15/05/2025</t>
  </si>
  <si>
    <t>kiều</t>
  </si>
  <si>
    <t>15/07/1988</t>
  </si>
  <si>
    <t>chợ bàu sàn, xã Vĩnh bình, Xã Vĩnh Mỹ, Tỉnh Cà Mau, Tỉnh Cà Mau</t>
  </si>
  <si>
    <t>chợ bàu sàn</t>
  </si>
  <si>
    <t>xã Vĩnh bình</t>
  </si>
  <si>
    <t>31918</t>
  </si>
  <si>
    <t>Xã Vĩnh Mỹ</t>
  </si>
  <si>
    <t>Xã Vĩnh Bình, Huyện Hòa Bình, Tỉnh Bạc Liêu</t>
  </si>
  <si>
    <t>15/05/2025 11:04</t>
  </si>
  <si>
    <t>13</t>
  </si>
  <si>
    <t>Quầy thuốc Thảo Nguyên</t>
  </si>
  <si>
    <t>0833808405</t>
  </si>
  <si>
    <t>8847746855-001</t>
  </si>
  <si>
    <t>04/09/2025</t>
  </si>
  <si>
    <t>Phạm Thùy Trang</t>
  </si>
  <si>
    <t>01/01/2025</t>
  </si>
  <si>
    <t>095193006765</t>
  </si>
  <si>
    <t>Ấp Long Thành, xã Phước Long, Xã Phước Long, Tỉnh Cà Mau</t>
  </si>
  <si>
    <t>Ấp Long Thành</t>
  </si>
  <si>
    <t>xã Phước Long</t>
  </si>
  <si>
    <t>31867</t>
  </si>
  <si>
    <t>Xã Phước Long</t>
  </si>
  <si>
    <t>Xã Phước Long, Tỉnh Cà Mau</t>
  </si>
  <si>
    <t>Mở Mới</t>
  </si>
  <si>
    <t>04/09/2025 01:55</t>
  </si>
  <si>
    <t>14</t>
  </si>
  <si>
    <t>2. HỘ KINH DOANH NHÀ THUỐC LÝ PHƯỚC VŨ(Lý Phước Vũ)</t>
  </si>
  <si>
    <t>0919227724</t>
  </si>
  <si>
    <t>095084009396</t>
  </si>
  <si>
    <t>09/10/2025</t>
  </si>
  <si>
    <t>HỘ KINH DOANH NHÀ THUỐC LÝ PHƯỚC VŨ</t>
  </si>
  <si>
    <t>01/01/1984</t>
  </si>
  <si>
    <t>số 418, Ấp Phước Thọ Tiền, Xã Vĩnh Phước, Tỉnh Cà Mau, Tỉnh Cà Mau</t>
  </si>
  <si>
    <t>số 418</t>
  </si>
  <si>
    <t>Xã Vĩnh Phước, Tỉnh Cà Mau</t>
  </si>
  <si>
    <t>09/10/2025 03:34</t>
  </si>
  <si>
    <t>15</t>
  </si>
  <si>
    <t>2. Quầy thuốc Tú Nga ( Tăng Tú Nga)</t>
  </si>
  <si>
    <t>0911979314</t>
  </si>
  <si>
    <t>095190011513</t>
  </si>
  <si>
    <t>09/04/2025</t>
  </si>
  <si>
    <t>Hộ kinh doanh quầy thuốc Tú Nga</t>
  </si>
  <si>
    <t>29/08/1990</t>
  </si>
  <si>
    <t>chợ Kinh Tế Vĩnh Hòa, Xã Vĩnh Hậu, Cà Mau</t>
  </si>
  <si>
    <t>chợ Kinh Tế</t>
  </si>
  <si>
    <t>Vĩnh Hòa</t>
  </si>
  <si>
    <t>Xã Vĩnh Thịnh, Huyện Hòa Bình, Tỉnh Bạc Liêu</t>
  </si>
  <si>
    <t>09/04/2025 03:06</t>
  </si>
  <si>
    <t>16</t>
  </si>
  <si>
    <t>Quầy Thuốc Thanh Nhàn 1</t>
  </si>
  <si>
    <t>0945158258</t>
  </si>
  <si>
    <t>1900674998</t>
  </si>
  <si>
    <t>14/08/2025</t>
  </si>
  <si>
    <t>Trương Văn Phến</t>
  </si>
  <si>
    <t>01/11/1983</t>
  </si>
  <si>
    <t>091083013039</t>
  </si>
  <si>
    <t>Ấp Nhà Lầu 2, 980B, Xã Ninh Thạnh Lợi, Tỉnh Cà Mau</t>
  </si>
  <si>
    <t>Ấp Nhà Lầu 2</t>
  </si>
  <si>
    <t>980B</t>
  </si>
  <si>
    <t>31864</t>
  </si>
  <si>
    <t>Xã Ninh Thạnh Lợi</t>
  </si>
  <si>
    <t>TL980B, Xã Ninh Thạnh, Tỉnh Cà Mau</t>
  </si>
  <si>
    <t>14/08/2025 12:12</t>
  </si>
  <si>
    <t>17</t>
  </si>
  <si>
    <t>C9505013518</t>
  </si>
  <si>
    <t>4. Tạp hoá Cô Kiều (Cô Kiều)</t>
  </si>
  <si>
    <t>0917621654</t>
  </si>
  <si>
    <t>01/04/2025</t>
  </si>
  <si>
    <t>Cô Kiều</t>
  </si>
  <si>
    <t>khóm 1 thị trấn Hộ Phòng, Phường Giá Rai, Cà Mau</t>
  </si>
  <si>
    <t>khóm 1</t>
  </si>
  <si>
    <t>thị trấn Hộ Phòng</t>
  </si>
  <si>
    <t>31942</t>
  </si>
  <si>
    <t>Phường Giá Rai</t>
  </si>
  <si>
    <t>6CH9+JJ5 6CH9+JJ5, Phường Hộ Phòng, Thị xã Giá Rai, Tỉnh Bạc Liêu</t>
  </si>
  <si>
    <t>01/04/2025 09:42</t>
  </si>
  <si>
    <t>18</t>
  </si>
  <si>
    <t>C9505013763</t>
  </si>
  <si>
    <t>Tạp Hoá Tấn Phát ( trúc hạ ) (Mã Thanh Phong)</t>
  </si>
  <si>
    <t>0919753755</t>
  </si>
  <si>
    <t>1900559811</t>
  </si>
  <si>
    <t>04/04/2025</t>
  </si>
  <si>
    <t>Mã Thanh Phong</t>
  </si>
  <si>
    <t>095082000738</t>
  </si>
  <si>
    <t>khóm 5, phường 2, Phường Bạc Liêu, Tỉnh Cà Mau, Tỉnh Cà Mau</t>
  </si>
  <si>
    <t>khóm 5</t>
  </si>
  <si>
    <t>phường 2</t>
  </si>
  <si>
    <t>5 Nguyễn Thị Minh Khai, Phường 2, Thành phố Bạc Liêu, Tỉnh Bạc Liêu</t>
  </si>
  <si>
    <t>04/04/2025 08:01</t>
  </si>
  <si>
    <t>19</t>
  </si>
  <si>
    <t>Quầy Thuốc Tây Trần Danh</t>
  </si>
  <si>
    <t>0913990101</t>
  </si>
  <si>
    <t>8055420350-001</t>
  </si>
  <si>
    <t>Trần Văn Danh</t>
  </si>
  <si>
    <t>01/01/1968</t>
  </si>
  <si>
    <t>095055004990</t>
  </si>
  <si>
    <t>9 Nguyễn Thị Minh Khai, Xã Hồng Dân, Cà Mau</t>
  </si>
  <si>
    <t>Nguyễn Thị Minh Khai</t>
  </si>
  <si>
    <t>31843</t>
  </si>
  <si>
    <t>Xã Hồng Dân</t>
  </si>
  <si>
    <t>Thị trấn Ngan Dừa, Huyện Hồng Dân, Tỉnh Bạc Liêu</t>
  </si>
  <si>
    <t>04/04/2025 03:37</t>
  </si>
  <si>
    <t>20</t>
  </si>
  <si>
    <t>Nhà Thuốc Tuyết Thảo Pharmacy</t>
  </si>
  <si>
    <t>0816944994</t>
  </si>
  <si>
    <t>8252382961</t>
  </si>
  <si>
    <t>05/07/2025</t>
  </si>
  <si>
    <t>Trang Tuyết Thảo</t>
  </si>
  <si>
    <t>01/12/1973</t>
  </si>
  <si>
    <t>095173003278</t>
  </si>
  <si>
    <t>Siêu Thị GO 23/8, Phường Bạc Liêu, Cà Mau</t>
  </si>
  <si>
    <t>Siêu Thị GO</t>
  </si>
  <si>
    <t>23/8</t>
  </si>
  <si>
    <t>Phường 7, Thành phố Bạc Liêu, Tỉnh Bạc Liêu</t>
  </si>
  <si>
    <t>05/07/2025 10:36</t>
  </si>
  <si>
    <t>21</t>
  </si>
  <si>
    <t>C9506017463</t>
  </si>
  <si>
    <t>Nhà Thuốc Kim Thoa</t>
  </si>
  <si>
    <t>0908024025</t>
  </si>
  <si>
    <t>8013630194</t>
  </si>
  <si>
    <t>24/06/2025</t>
  </si>
  <si>
    <t>Anh Sĩ</t>
  </si>
  <si>
    <t>01/01/1980</t>
  </si>
  <si>
    <t>096074000558</t>
  </si>
  <si>
    <t>B20 Đường Hoà Bình, Phường Bạc Liêu, Cà Mau</t>
  </si>
  <si>
    <t>B20</t>
  </si>
  <si>
    <t>Đường Hoà Bình</t>
  </si>
  <si>
    <t>24/06/2025 02:20</t>
  </si>
  <si>
    <t>22</t>
  </si>
  <si>
    <t>C9507010148</t>
  </si>
  <si>
    <t>4. Tạp Hoá Cô Mận (Cô Mận)</t>
  </si>
  <si>
    <t>0947214821</t>
  </si>
  <si>
    <t>03/03/2025</t>
  </si>
  <si>
    <t>Cô Mận</t>
  </si>
  <si>
    <t>20 Nguyễn Công Tộc, Phường Bạc Liêu, Cà Mau</t>
  </si>
  <si>
    <t>Nguyễn Công Tộc</t>
  </si>
  <si>
    <t>9 Tôn Đức Thắng, Phường 1, Thành phố Bạc Liêu, Tỉnh Bạc Liêu</t>
  </si>
  <si>
    <t>03/03/2025 08:21</t>
  </si>
  <si>
    <t>23</t>
  </si>
  <si>
    <t>C9507018035</t>
  </si>
  <si>
    <t>Tạp Hoá Mai Nga (Nguyễn Thị Kim Mai)</t>
  </si>
  <si>
    <t>0917765447</t>
  </si>
  <si>
    <t>1900525932</t>
  </si>
  <si>
    <t>22/07/2025</t>
  </si>
  <si>
    <t>Nguyễn Thị Kim Mai</t>
  </si>
  <si>
    <t>095172000416</t>
  </si>
  <si>
    <t>54, Nguyễn Huệ, Phường Bạc Liêu, Tỉnh Cà Mau, Tỉnh Cà Mau</t>
  </si>
  <si>
    <t>54</t>
  </si>
  <si>
    <t>Nguyễn Huệ</t>
  </si>
  <si>
    <t>54 Nguyễn Huệ, Phường 3, Thành phố Bạc Liêu, Tỉnh Bạc Liêu</t>
  </si>
  <si>
    <t>22/07/2025 06:32</t>
  </si>
  <si>
    <t>24</t>
  </si>
  <si>
    <t>2. Quầy Thuốc Mộng Nghi (Nguyễn Thanh Mộng)</t>
  </si>
  <si>
    <t>0984336606</t>
  </si>
  <si>
    <t>095087008757</t>
  </si>
  <si>
    <t>06/06/2024</t>
  </si>
  <si>
    <t>Hộ kinh doanh Nguyễn Thanh Mộng</t>
  </si>
  <si>
    <t>05/06/1990</t>
  </si>
  <si>
    <t>Ấp 15 Chợ Cầu Số 2, Xã Vĩnh Mỹ, Cà Mau</t>
  </si>
  <si>
    <t>Ấp 15</t>
  </si>
  <si>
    <t>Chợ Cầu Số 2</t>
  </si>
  <si>
    <t>Ấp 15, Chợ Cầu Số 2, Xã Vĩnh Mỹ B, Huyện Hoà Bình, Tỉnh Bạc Liêu</t>
  </si>
  <si>
    <t>06/06/2024 01:18</t>
  </si>
  <si>
    <t>25</t>
  </si>
  <si>
    <t>C9508002846</t>
  </si>
  <si>
    <t>4. Tạp hóa HoL (Anh Hol)</t>
  </si>
  <si>
    <t>0942137041</t>
  </si>
  <si>
    <t>05/07/2024</t>
  </si>
  <si>
    <t>Anh Hol</t>
  </si>
  <si>
    <t>Ấp Tràm 1 TL978, Xã Vĩnh Mỹ, Cà Mau</t>
  </si>
  <si>
    <t>Ấp Tràm 1</t>
  </si>
  <si>
    <t>TL978</t>
  </si>
  <si>
    <t>TL978, Xã Minh Diệu, Huyện Hòa Bình, Tỉnh Bạc Liêu</t>
  </si>
  <si>
    <t>05/07/2024 12:11</t>
  </si>
  <si>
    <t>26</t>
  </si>
  <si>
    <t>C9508014661</t>
  </si>
  <si>
    <t>4. Tạp Hoá Thanh Hoa (Chị Hoa)</t>
  </si>
  <si>
    <t>0826399700</t>
  </si>
  <si>
    <t>17/04/2025</t>
  </si>
  <si>
    <t>Chị Hoa</t>
  </si>
  <si>
    <t>01/01/1994</t>
  </si>
  <si>
    <t>ấp 2 xã Phong Thạnh Tây, Xã Phong Thạnh, Cà Mau</t>
  </si>
  <si>
    <t>ấp 2</t>
  </si>
  <si>
    <t>xã Phong Thạnh Tây</t>
  </si>
  <si>
    <t>17/04/2025 09:27</t>
  </si>
  <si>
    <t>27</t>
  </si>
  <si>
    <t>C9508014780</t>
  </si>
  <si>
    <t>4. Tạp hóa Vĩnh Tuấn (Tuấn)</t>
  </si>
  <si>
    <t>0949993070</t>
  </si>
  <si>
    <t>18/04/2025</t>
  </si>
  <si>
    <t>Tuấn</t>
  </si>
  <si>
    <t>28/11/1964</t>
  </si>
  <si>
    <t>97 chu văn an, Xã Hồng Dân, Cà Mau</t>
  </si>
  <si>
    <t>97</t>
  </si>
  <si>
    <t>chu văn an</t>
  </si>
  <si>
    <t>18/04/2025 01:52</t>
  </si>
  <si>
    <t>28</t>
  </si>
  <si>
    <t>C9508016385</t>
  </si>
  <si>
    <t>Tạp Hoá Khện (Tô Minh Khánh)</t>
  </si>
  <si>
    <t>0977331484</t>
  </si>
  <si>
    <t>1900305285</t>
  </si>
  <si>
    <t>22/05/2025</t>
  </si>
  <si>
    <t>Tô Minh Khánh</t>
  </si>
  <si>
    <t>16/06/1967</t>
  </si>
  <si>
    <t>095068000505</t>
  </si>
  <si>
    <t>chợ Xã Thoàn, Ấp Phước Thọ Tiền, Xã Vĩnh Phước, Tỉnh Cà Mau, Tỉnh Cà Mau</t>
  </si>
  <si>
    <t>chợ Xã Thoàn</t>
  </si>
  <si>
    <t>22/05/2025 03:22</t>
  </si>
  <si>
    <t>29</t>
  </si>
  <si>
    <t>2. Quầy thuốc Huỳnh My( Huỳnh Nhựt My)</t>
  </si>
  <si>
    <t>0919050113</t>
  </si>
  <si>
    <t>095193004564</t>
  </si>
  <si>
    <t>15/10/2025</t>
  </si>
  <si>
    <t>Hộ kinh doanh quầy thuốc Huỳnh My</t>
  </si>
  <si>
    <t>0, Ấp Vĩnh Tiến, Xã Hòa Bình, Tỉnh Cà Mau</t>
  </si>
  <si>
    <t>0,</t>
  </si>
  <si>
    <t>Ấp Vĩnh Tiến</t>
  </si>
  <si>
    <t>TL978B, Xã Hòa Bình, Tỉnh Cà Mau</t>
  </si>
  <si>
    <t>15/10/2025 09:22</t>
  </si>
  <si>
    <t>30</t>
  </si>
  <si>
    <t>C9509003700</t>
  </si>
  <si>
    <t>Nhà Thuốc Hoàng Uyên</t>
  </si>
  <si>
    <t>0345022225</t>
  </si>
  <si>
    <t>8716298021-001</t>
  </si>
  <si>
    <t>05/08/2024</t>
  </si>
  <si>
    <t>Nguyễn Thị Hoàng Uyên</t>
  </si>
  <si>
    <t>09/07/1998</t>
  </si>
  <si>
    <t>092198003003</t>
  </si>
  <si>
    <t>Âp Vĩnh Lạc Chợ Cái Cùng, Xã Vĩnh Hậu, Cà Mau</t>
  </si>
  <si>
    <t>Âp Vĩnh Lạc</t>
  </si>
  <si>
    <t>Chợ Cái Cùng</t>
  </si>
  <si>
    <t>Âp Vĩnh Lạc, Chợ Cái Cùng, Xã Vĩnh Thịnh, Huyện Hoà Bình, Tỉnh Bạc Liêu</t>
  </si>
  <si>
    <t>05/08/2024 12:25</t>
  </si>
  <si>
    <t>31</t>
  </si>
  <si>
    <t>2. Quầy Thuốc An Phúc ( Huỳnh Hồng Lệ)</t>
  </si>
  <si>
    <t>0939219205</t>
  </si>
  <si>
    <t>095193008801</t>
  </si>
  <si>
    <t>Hộ kinh doanh quầy thuốc An Phúc</t>
  </si>
  <si>
    <t>15/08/1993</t>
  </si>
  <si>
    <t>số 3 Ấp Kinh Xáng, Xã Hồng Dân, Cà Mau</t>
  </si>
  <si>
    <t>số 3</t>
  </si>
  <si>
    <t>Ấp Kinh Xáng</t>
  </si>
  <si>
    <t>Tỉnh lộ 1, Xã Lộc Ninh, Huyện Hồng Dân, Tỉnh Bạc Liêu</t>
  </si>
  <si>
    <t>04/04/2025 04:06</t>
  </si>
  <si>
    <t>32</t>
  </si>
  <si>
    <t>C9510014843</t>
  </si>
  <si>
    <t>4. Kho Sỉ Bạc Liêu.Com (Trịnh Xuân Tỉnh)</t>
  </si>
  <si>
    <t>0964674646</t>
  </si>
  <si>
    <t>19/04/2025</t>
  </si>
  <si>
    <t>Trịnh Xuân Tỉnh</t>
  </si>
  <si>
    <t>28/01/1992</t>
  </si>
  <si>
    <t>123/1 Võ Thị Sáu, Phường Bạc Liêu, Cà Mau</t>
  </si>
  <si>
    <t>123/1</t>
  </si>
  <si>
    <t>Võ Thị Sáu</t>
  </si>
  <si>
    <t>123/1 Võ Thị Sáu, Phường 8, Thành phố Bạc Liêu, Tỉnh Bạc Liêu</t>
  </si>
  <si>
    <t>GT - Tạp hóa hiện đại</t>
  </si>
  <si>
    <t>19/04/2025 02:01</t>
  </si>
  <si>
    <t>33</t>
  </si>
  <si>
    <t>C9511007215</t>
  </si>
  <si>
    <t>4. Tạp Hoá Nghĩa Đạt (Trần Thanh Nghĩa)</t>
  </si>
  <si>
    <t>0988390755</t>
  </si>
  <si>
    <t>22/11/2024</t>
  </si>
  <si>
    <t>Trần Thanh Nghĩa</t>
  </si>
  <si>
    <t>ấp nội ô, ngan dừa, Xã Hồng Dân, Tỉnh Cà Mau</t>
  </si>
  <si>
    <t>ấp nội ô</t>
  </si>
  <si>
    <t>ngan dừa</t>
  </si>
  <si>
    <t>122 Cao Văn Lầu , Phường Bạc Liêu, Tỉnh Cà Mau</t>
  </si>
  <si>
    <t>22/11/2024 01:06</t>
  </si>
  <si>
    <t>C9511014116</t>
  </si>
  <si>
    <t>Tạp Hoá Tuyết Mỹ (Ngô Xuân Hén)</t>
  </si>
  <si>
    <t>0911513279</t>
  </si>
  <si>
    <t>1900581535</t>
  </si>
  <si>
    <t>Ngô Xuân Hén</t>
  </si>
  <si>
    <t>01/01/1989</t>
  </si>
  <si>
    <t>095076009175</t>
  </si>
  <si>
    <t>36/22, Ninh Bình, Phường Bạc Liêu, Tỉnh Cà Mau, Tỉnh Cà Mau</t>
  </si>
  <si>
    <t>36/22</t>
  </si>
  <si>
    <t>Ninh Bình</t>
  </si>
  <si>
    <t>Phường 2, Thành phố Bạc Liêu, Tỉnh Bạc Liêu</t>
  </si>
  <si>
    <t>09/04/2025 03:32</t>
  </si>
  <si>
    <t>35</t>
  </si>
  <si>
    <t>2. Nhà thuốc Hùng ( Nguyễn Xuân Khánh)</t>
  </si>
  <si>
    <t>0944173576</t>
  </si>
  <si>
    <t>095093002176</t>
  </si>
  <si>
    <t>14/05/2025</t>
  </si>
  <si>
    <t>Hộ kinh doanh Nhà thuốc Hùng</t>
  </si>
  <si>
    <t>13/04/1993</t>
  </si>
  <si>
    <t>chợ, vĩnh mẫu, Xã Vĩnh Hậu, Tỉnh Cà Mau, Tỉnh Cà Mau</t>
  </si>
  <si>
    <t>chợ</t>
  </si>
  <si>
    <t>vĩnh mẫu</t>
  </si>
  <si>
    <t>TL978B, Xã Vĩnh Hậu, Huyện Hòa Bình, Tỉnh Bạc Liêu</t>
  </si>
  <si>
    <t>14/05/2025 02:01</t>
  </si>
  <si>
    <t>36</t>
  </si>
  <si>
    <t>Quầy Thuốc Trọng Hiếu</t>
  </si>
  <si>
    <t>0942681370</t>
  </si>
  <si>
    <t>8938119266-001</t>
  </si>
  <si>
    <t>02/07/2025</t>
  </si>
  <si>
    <t>Nhã Chân</t>
  </si>
  <si>
    <t>01/01/1999</t>
  </si>
  <si>
    <t>094199005191</t>
  </si>
  <si>
    <t>2/253 Ấp Kim Cấu, Phường Hiệp Thành, Cà Mau</t>
  </si>
  <si>
    <t>2/253</t>
  </si>
  <si>
    <t>Ấp Kim Cấu</t>
  </si>
  <si>
    <t>31840</t>
  </si>
  <si>
    <t>Phường Hiệp Thành</t>
  </si>
  <si>
    <t>Xã Vĩnh Trạch Đông, Thành phố Bạc Liêu, Tỉnh Bạc Liêu</t>
  </si>
  <si>
    <t>02/07/2025 02:17</t>
  </si>
  <si>
    <t>37</t>
  </si>
  <si>
    <t>2. Mỹ Phẩm Khánh Ban</t>
  </si>
  <si>
    <t>0855344626</t>
  </si>
  <si>
    <t>095164002886</t>
  </si>
  <si>
    <t>17/09/2024</t>
  </si>
  <si>
    <t>Nguyễn Thị Ban</t>
  </si>
  <si>
    <t>Khóm 2, Lê Văn Tám, Phường Giá Rai, Tỉnh Cà Mau, Tỉnh Cà Mau</t>
  </si>
  <si>
    <t>Khóm 2</t>
  </si>
  <si>
    <t>Lê Văn Tám</t>
  </si>
  <si>
    <t>Phường Hộ Phòng, Thị xã Giá Rai, Tỉnh Bạc Liêu</t>
  </si>
  <si>
    <t>17/09/2024 03:40</t>
  </si>
  <si>
    <t>38</t>
  </si>
  <si>
    <t>C9512013958</t>
  </si>
  <si>
    <t>Tạp Hoá Khánh Sinh (Tô Khánh Sinh)</t>
  </si>
  <si>
    <t>0944745101</t>
  </si>
  <si>
    <t>8578156728</t>
  </si>
  <si>
    <t>08/04/2025</t>
  </si>
  <si>
    <t>Tô Khánh Sinh</t>
  </si>
  <si>
    <t>01/04/1991</t>
  </si>
  <si>
    <t>095195009805</t>
  </si>
  <si>
    <t>50, Nguyễn Huệ, Phường Bạc Liêu, Tỉnh Cà Mau, Tỉnh Cà Mau</t>
  </si>
  <si>
    <t>50</t>
  </si>
  <si>
    <t>50 Nguyễn Huệ, Phường Bạc Liêu, Tỉnh Cà Mau</t>
  </si>
  <si>
    <t>08/04/2025 07:25</t>
  </si>
  <si>
    <t>39</t>
  </si>
  <si>
    <t>C9512014958</t>
  </si>
  <si>
    <t>Quầy Thuốc Trung Tín</t>
  </si>
  <si>
    <t>0819335007</t>
  </si>
  <si>
    <t>8717015300-001</t>
  </si>
  <si>
    <t>21/04/2025</t>
  </si>
  <si>
    <t>Nguyễn Thị Diểm Trinh</t>
  </si>
  <si>
    <t>09/09/1992</t>
  </si>
  <si>
    <t>095192012624</t>
  </si>
  <si>
    <t>mỹ điền ấp Châu Điền, Xã Đông Hải, Cà Mau</t>
  </si>
  <si>
    <t>mỹ điền</t>
  </si>
  <si>
    <t>ấp Châu Điền</t>
  </si>
  <si>
    <t>31975</t>
  </si>
  <si>
    <t>Xã Đông Hải</t>
  </si>
  <si>
    <t>Xã Long Điền Đông, Huyện Đông Hải, Tỉnh Bạc Liêu</t>
  </si>
  <si>
    <t>21/04/2025 05:10</t>
  </si>
  <si>
    <t>40</t>
  </si>
  <si>
    <t>C9513014604</t>
  </si>
  <si>
    <t>4. Ngọc Hằng (chí thâm) (Tuyền)</t>
  </si>
  <si>
    <t>02913892353</t>
  </si>
  <si>
    <t>16/04/2025</t>
  </si>
  <si>
    <t>Tuyền</t>
  </si>
  <si>
    <t>17/08/1979</t>
  </si>
  <si>
    <t>chợ cái cùng, Vĩnh lạc, Xã Vĩnh Hậu, Tỉnh Cà Mau</t>
  </si>
  <si>
    <t>chợ cái cùng</t>
  </si>
  <si>
    <t>Vĩnh lạc</t>
  </si>
  <si>
    <t>Xã Vĩnh Hậu, Tỉnh Cà Mau</t>
  </si>
  <si>
    <t>GT - Cửa hàng hóa mỹ phẩm trong chợ</t>
  </si>
  <si>
    <t>16/04/2025 11:12</t>
  </si>
  <si>
    <t>41</t>
  </si>
  <si>
    <t>C9513014752</t>
  </si>
  <si>
    <t>Quầy Thuốc tây Minh Lộc</t>
  </si>
  <si>
    <t>0913787463</t>
  </si>
  <si>
    <t>8857070301-001</t>
  </si>
  <si>
    <t>anh Lộc</t>
  </si>
  <si>
    <t>095087008325</t>
  </si>
  <si>
    <t>16/10/1987</t>
  </si>
  <si>
    <t>ấp ninh thạnh 2, Xã Hồng Dân, Cà Mau</t>
  </si>
  <si>
    <t>ấp</t>
  </si>
  <si>
    <t>ninh thạnh 2</t>
  </si>
  <si>
    <t>Xã Ninh Hòa, Huyện Hồng Dân, Tỉnh Bạc Liêu</t>
  </si>
  <si>
    <t>18/04/2025 10:39</t>
  </si>
  <si>
    <t>42</t>
  </si>
  <si>
    <t>2. Bách Hoá Tự Chọn Thịnh Phát</t>
  </si>
  <si>
    <t>0943623090</t>
  </si>
  <si>
    <t>095192009141</t>
  </si>
  <si>
    <t>14/07/2025</t>
  </si>
  <si>
    <t>Quách Mỹ Như</t>
  </si>
  <si>
    <t>Ấp 19, xã phong thạnh, Phường Giá Rai, Tỉnh Cà Mau, Tỉnh Cà Mau</t>
  </si>
  <si>
    <t>Ấp 19</t>
  </si>
  <si>
    <t>xã phong thạnh</t>
  </si>
  <si>
    <t>QL 1, Phường Giá Rai, Tỉnh Cà Mau</t>
  </si>
  <si>
    <t>14/07/2025 03:07</t>
  </si>
  <si>
    <t>43</t>
  </si>
  <si>
    <t>2. Quầy thuốc Kim Tuyền ( Nguyễn Bích Tuyền)</t>
  </si>
  <si>
    <t>0848778860</t>
  </si>
  <si>
    <t>095180006020</t>
  </si>
  <si>
    <t>Quầy thuốc Kim Tuyền</t>
  </si>
  <si>
    <t>30/04/1980</t>
  </si>
  <si>
    <t>Ấp 13, Phong Thạnh Đông, Phường Láng Tròn, Tỉnh Cà Mau, Tỉnh Cà Mau</t>
  </si>
  <si>
    <t>Ấp 13</t>
  </si>
  <si>
    <t>Phong Thạnh Đông</t>
  </si>
  <si>
    <t>31951</t>
  </si>
  <si>
    <t>Phường Láng Tròn</t>
  </si>
  <si>
    <t>57PQ+53P 57PQ+53P, Xã Phong Thạnh Đông, Thị xã Giá Rai, Tỉnh Bạc Liêu</t>
  </si>
  <si>
    <t>22/07/2025 12:26</t>
  </si>
  <si>
    <t>44</t>
  </si>
  <si>
    <t>C9514015216</t>
  </si>
  <si>
    <t>4. Tạp Hoá Mỹ Nương (Nương)</t>
  </si>
  <si>
    <t>0383205689</t>
  </si>
  <si>
    <t>Nương</t>
  </si>
  <si>
    <t>09/01/1983</t>
  </si>
  <si>
    <t>chợ Ninh Thạnh Lợi, Ninh Thạnh Lợi, Xã Ninh Thạnh Lợi, Tỉnh Cà Mau</t>
  </si>
  <si>
    <t>chợ Ninh Thạnh Lợi</t>
  </si>
  <si>
    <t>Ninh Thạnh Lợi</t>
  </si>
  <si>
    <t>Phường Bạc Liêu, Tỉnh Cà Mau</t>
  </si>
  <si>
    <t>24/04/2025 02:53</t>
  </si>
  <si>
    <t>45</t>
  </si>
  <si>
    <t>Quầy thuốc Vạn Thọ</t>
  </si>
  <si>
    <t>0792208308</t>
  </si>
  <si>
    <t>089048005665</t>
  </si>
  <si>
    <t>22/08/2025</t>
  </si>
  <si>
    <t>La Phụng Hà</t>
  </si>
  <si>
    <t>14/07/1957</t>
  </si>
  <si>
    <t>64, Lý Thường Kiệt, Xã Hồng Dân, Tỉnh Cà Mau</t>
  </si>
  <si>
    <t>64</t>
  </si>
  <si>
    <t>Lý Thường Kiệt</t>
  </si>
  <si>
    <t>64 Lý Thường Kiệt, Xã Hồng Dân, Tỉnh Cà Mau</t>
  </si>
  <si>
    <t>22/08/2025 10:09</t>
  </si>
  <si>
    <t>46</t>
  </si>
  <si>
    <t>C9516014011</t>
  </si>
  <si>
    <t>Tạp Hoá Ngọc Diệu (Ngọc Diệu)</t>
  </si>
  <si>
    <t>0919586900</t>
  </si>
  <si>
    <t>1900455971</t>
  </si>
  <si>
    <t>Ngọc Diệu</t>
  </si>
  <si>
    <t>095178002601</t>
  </si>
  <si>
    <t>Ấp Xóm Mới, Tân Thạnh, Xã Phong Thạnh, Tỉnh Cà Mau, Tỉnh Cà Mau</t>
  </si>
  <si>
    <t>Ấp Xóm Mới</t>
  </si>
  <si>
    <t>Tân Thạnh</t>
  </si>
  <si>
    <t>QL1A, Xã Phong Thạnh, Tỉnh Cà Mau</t>
  </si>
  <si>
    <t>08/04/2025 12:43</t>
  </si>
  <si>
    <t>47</t>
  </si>
  <si>
    <t>Mỹ phẩm Mỹ Hương (Trần Mỹ hương)</t>
  </si>
  <si>
    <t>0949333018</t>
  </si>
  <si>
    <t>1900568157</t>
  </si>
  <si>
    <t>10/04/2025</t>
  </si>
  <si>
    <t>Trần Mỹ hương</t>
  </si>
  <si>
    <t>05/01/1983</t>
  </si>
  <si>
    <t>095183007255</t>
  </si>
  <si>
    <t>chợ trưởng toà, Vĩnh thanh, Xã Vĩnh Thanh, Tỉnh Cà Mau, Tỉnh Cà Mau</t>
  </si>
  <si>
    <t>chợ trưởng toà</t>
  </si>
  <si>
    <t>Vĩnh thanh</t>
  </si>
  <si>
    <t>31882</t>
  </si>
  <si>
    <t>Xã Vĩnh Thanh</t>
  </si>
  <si>
    <t>Xã Vĩnh Thanh, Huyện Phước Long, Tỉnh Bạc Liêu</t>
  </si>
  <si>
    <t>10/04/2025 12:14</t>
  </si>
  <si>
    <t>48</t>
  </si>
  <si>
    <t>C9516014275</t>
  </si>
  <si>
    <t>4. Cửa hàng Vân Đương (nha) (Nha)</t>
  </si>
  <si>
    <t>0919598006</t>
  </si>
  <si>
    <t>11/04/2025</t>
  </si>
  <si>
    <t>Nha</t>
  </si>
  <si>
    <t>24/01/1986</t>
  </si>
  <si>
    <t>chợ Vĩnh phú ấp ninh thạnh, Xã Ninh Quới, Cà Mau</t>
  </si>
  <si>
    <t>chợ Vĩnh phú</t>
  </si>
  <si>
    <t>ấp ninh thạnh</t>
  </si>
  <si>
    <t>31849</t>
  </si>
  <si>
    <t>Xã Ninh Quới</t>
  </si>
  <si>
    <t>Xã Ninh Quới A, Huyện Hồng Dân, Tỉnh Bạc Liêu</t>
  </si>
  <si>
    <t>11/04/2025 12:19</t>
  </si>
  <si>
    <t>49</t>
  </si>
  <si>
    <t>2. Tạp Hoá Thuỷ</t>
  </si>
  <si>
    <t>0943463313</t>
  </si>
  <si>
    <t>095183002308</t>
  </si>
  <si>
    <t>Hoàng Thị Thuỷ</t>
  </si>
  <si>
    <t>10/01/1982</t>
  </si>
  <si>
    <t>khóm 2, phường 1, Phường Giá Rai, Tỉnh Cà Mau, Tỉnh Cà Mau</t>
  </si>
  <si>
    <t>khóm 2</t>
  </si>
  <si>
    <t>phường 1</t>
  </si>
  <si>
    <t>TL980B, Phường 1, Thị xã Giá Rai, Tỉnh Bạc Liêu</t>
  </si>
  <si>
    <t>21/04/2025 11:40</t>
  </si>
  <si>
    <t>C9516015193</t>
  </si>
  <si>
    <t>4. Tiệm Đức Phục (Thu)</t>
  </si>
  <si>
    <t>0918427909</t>
  </si>
  <si>
    <t>Thu</t>
  </si>
  <si>
    <t>11/08/1983</t>
  </si>
  <si>
    <t>Ấp 2B xã Phong Thạng Tây A, Xã Phong Hiệp, Cà Mau</t>
  </si>
  <si>
    <t>Ấp 2B</t>
  </si>
  <si>
    <t>xã Phong Thạng Tây A</t>
  </si>
  <si>
    <t>31885</t>
  </si>
  <si>
    <t>Xã Phong Hiệp</t>
  </si>
  <si>
    <t>Xã Phong Thạnh Tây A, Huyện Phước Long, Tỉnh Bạc Liêu</t>
  </si>
  <si>
    <t>24/04/2025 12:24</t>
  </si>
  <si>
    <t>51</t>
  </si>
  <si>
    <t>2. Quầy thuốc Tri Hằng ( Trì Thị Phương Hăng)</t>
  </si>
  <si>
    <t>0943791070</t>
  </si>
  <si>
    <t>092198003361</t>
  </si>
  <si>
    <t>01/06/2024</t>
  </si>
  <si>
    <t>Hộ kinh doanh quầy thuốc Tri Hằng</t>
  </si>
  <si>
    <t>04/03/1995</t>
  </si>
  <si>
    <t>Ấp Tân Tạo, QL1A, Xã Vĩnh Lợi, Tỉnh Cà Mau, Tỉnh Cà Mau</t>
  </si>
  <si>
    <t>Ấp Tân Tạo</t>
  </si>
  <si>
    <t>31900</t>
  </si>
  <si>
    <t>Xã Vĩnh Lợi</t>
  </si>
  <si>
    <t>01/06/2024 11:18</t>
  </si>
  <si>
    <t>2. Nhà thuốc Đức Tính ( Nguyễn Đức Tính)</t>
  </si>
  <si>
    <t>0945804140</t>
  </si>
  <si>
    <t>095087000554</t>
  </si>
  <si>
    <t>09/08/2025</t>
  </si>
  <si>
    <t>Hộ kinh doanh Nhà Thuốc Đức Tính</t>
  </si>
  <si>
    <t>29/05/1987</t>
  </si>
  <si>
    <t>Ấp Trà Hất, xã Châu Thới, Xã Châu Thới, Tỉnh Cà Mau, Tỉnh Cà Mau</t>
  </si>
  <si>
    <t>Ấp Trà Hất</t>
  </si>
  <si>
    <t>xã Châu Thới</t>
  </si>
  <si>
    <t>31894</t>
  </si>
  <si>
    <t>Xã Châu Thới</t>
  </si>
  <si>
    <t>Xã Châu Thới, Tỉnh Cà Mau</t>
  </si>
  <si>
    <t>09/08/2025 03:54</t>
  </si>
  <si>
    <t>53</t>
  </si>
  <si>
    <t>2. Nhà Thuốc Gia Bảo (La Xuân Thảo)</t>
  </si>
  <si>
    <t>0942008647</t>
  </si>
  <si>
    <t>095185002764</t>
  </si>
  <si>
    <t>30/10/2025</t>
  </si>
  <si>
    <t>Nhà Thuốc Gia Bảo</t>
  </si>
  <si>
    <t>28/02/1985</t>
  </si>
  <si>
    <t>0, Khóm 2, Phường Giá Rai, Tỉnh Cà Mau</t>
  </si>
  <si>
    <t>Quốc lộ 1A, Phường Giá Rai, Tỉnh Cà Mau</t>
  </si>
  <si>
    <t>30/10/2025 02:20</t>
  </si>
  <si>
    <t>C9518014535</t>
  </si>
  <si>
    <t>4. tạp hóa Huệ (huệ)</t>
  </si>
  <si>
    <t>0917676627</t>
  </si>
  <si>
    <t>15/04/2025</t>
  </si>
  <si>
    <t>huệ</t>
  </si>
  <si>
    <t>27/10/1984</t>
  </si>
  <si>
    <t>Phong Thạnh Đông A Phong Thạnh Đông A, Phường Láng Tròn, Cà Mau</t>
  </si>
  <si>
    <t>Phong Thạnh Đông A</t>
  </si>
  <si>
    <t>Phong Thạnh Đông A Phong Thạnh Đông A, Phường Láng Tròn, Thị xã Giá Rai, Tỉnh Bạc Liêu</t>
  </si>
  <si>
    <t>15/04/2025 12:47</t>
  </si>
  <si>
    <t>55</t>
  </si>
  <si>
    <t>C9519013987</t>
  </si>
  <si>
    <t>Quầy Thuốc Tâm Thảo</t>
  </si>
  <si>
    <t>0917116881</t>
  </si>
  <si>
    <t>8012158980</t>
  </si>
  <si>
    <t>Nguyễn Thị Thùy Nghiêm</t>
  </si>
  <si>
    <t>15/10/1987</t>
  </si>
  <si>
    <t>095187001417</t>
  </si>
  <si>
    <t>14 Ấp 14, Xã Vĩnh Mỹ, Cà Mau</t>
  </si>
  <si>
    <t>Ấp 14</t>
  </si>
  <si>
    <t>QL1A, Xã Vĩnh Mỹ B, Huyện Hòa Bình, Tỉnh Bạc Liêu</t>
  </si>
  <si>
    <t>08/04/2025 10:57</t>
  </si>
  <si>
    <t>56</t>
  </si>
  <si>
    <t>C9520014401</t>
  </si>
  <si>
    <t>4. Tạp Hoá Tú (Tú)</t>
  </si>
  <si>
    <t>0943564171</t>
  </si>
  <si>
    <t>Tú</t>
  </si>
  <si>
    <t>01/01/1990</t>
  </si>
  <si>
    <t>khóm 2, phường 1, Phường Bạc Liêu, Tỉnh Cà Mau</t>
  </si>
  <si>
    <t>Thị Khéo, Phường Bạc Liêu, Tỉnh Cà Mau</t>
  </si>
  <si>
    <t>14/04/2025 10:45</t>
  </si>
  <si>
    <t>57</t>
  </si>
  <si>
    <t>2. Bách Hoá Tổng Hợp Hồng Sương</t>
  </si>
  <si>
    <t>0913722522</t>
  </si>
  <si>
    <t>095167006193</t>
  </si>
  <si>
    <t>25/05/2024</t>
  </si>
  <si>
    <t>HỘ KINH DOANH HỒ HỒNG SƯƠNG</t>
  </si>
  <si>
    <t>167/15, Nguyễn Thị Minh Khai, Phường Vĩnh Trạch, Tỉnh Cà Mau, Tỉnh Cà Mau</t>
  </si>
  <si>
    <t>167/15</t>
  </si>
  <si>
    <t>31834</t>
  </si>
  <si>
    <t>Phường Vĩnh Trạch</t>
  </si>
  <si>
    <t>167/15, Nguyễn Thị Minh Khai, Phường 5, Thành phố Bạc Liêu, Tỉnh Bạc Liêu</t>
  </si>
  <si>
    <t>25/05/2024 02:31</t>
  </si>
  <si>
    <t>58</t>
  </si>
  <si>
    <t>C9521016321</t>
  </si>
  <si>
    <t>4. Tạp Hoá Bé Tám (Cô Bé)</t>
  </si>
  <si>
    <t>0832859926</t>
  </si>
  <si>
    <t>21/05/2025</t>
  </si>
  <si>
    <t>Cô Bé</t>
  </si>
  <si>
    <t>12/08/1967</t>
  </si>
  <si>
    <t>Bạch Đằng Nhà Mát, Phường Hiệp Thành, Cà Mau</t>
  </si>
  <si>
    <t>Bạch Đằng</t>
  </si>
  <si>
    <t>Nhà Mát</t>
  </si>
  <si>
    <t>Cao Văn Lầu, Phường Nhà Mát, Thành phố Bạc Liêu, Tỉnh Bạc Liêu</t>
  </si>
  <si>
    <t>21/05/2025 01:23</t>
  </si>
  <si>
    <t>59</t>
  </si>
  <si>
    <t>C9521020143</t>
  </si>
  <si>
    <t>2. Hộ kinh doanh quầy thuốc tuấn anh( Nguyễn Chí Cường)</t>
  </si>
  <si>
    <t>0939884482</t>
  </si>
  <si>
    <t>8694871398-001</t>
  </si>
  <si>
    <t>23/10/2025</t>
  </si>
  <si>
    <t>HỘ KINH DOANH QUẦY THUỐC TUẤN ANH</t>
  </si>
  <si>
    <t>11/10/1999</t>
  </si>
  <si>
    <t>095099994012</t>
  </si>
  <si>
    <t>17/12/2017</t>
  </si>
  <si>
    <t>ấp 8, đường không tên, Xã Phong Hiệp, Tỉnh Cà Mau</t>
  </si>
  <si>
    <t>ấp 8</t>
  </si>
  <si>
    <t>đường không tên</t>
  </si>
  <si>
    <t>Xã Phong Hiệp, Tỉnh Cà Mau</t>
  </si>
  <si>
    <t>23/10/2025 02:29</t>
  </si>
  <si>
    <t>60</t>
  </si>
  <si>
    <t>2. Nhà thuốc thanh tuấn</t>
  </si>
  <si>
    <t>0917401845</t>
  </si>
  <si>
    <t>095093006085</t>
  </si>
  <si>
    <t>19/03/2025</t>
  </si>
  <si>
    <t>Hộ kinh doanh nhà thuốc thanh tuấn</t>
  </si>
  <si>
    <t>10/04/1993</t>
  </si>
  <si>
    <t>6/379, Tỉnh Lộ 38, Phường Vĩnh Trạch, Tỉnh Cà Mau, Tỉnh Cà Mau</t>
  </si>
  <si>
    <t>6/379</t>
  </si>
  <si>
    <t>Tỉnh Lộ 38</t>
  </si>
  <si>
    <t>Phường 5, Thành phố Bạc Liêu, Tỉnh Bạc Liêu</t>
  </si>
  <si>
    <t>19/03/2025 12:44</t>
  </si>
  <si>
    <t>61</t>
  </si>
  <si>
    <t>C9522013717</t>
  </si>
  <si>
    <t>Quầy Thuốc Thảo Loan</t>
  </si>
  <si>
    <t>0943363464</t>
  </si>
  <si>
    <t>1900599317</t>
  </si>
  <si>
    <t>03/04/2025</t>
  </si>
  <si>
    <t>Hồ Quốc Anh</t>
  </si>
  <si>
    <t>12/08/1993</t>
  </si>
  <si>
    <t>Ấp 3 Chợ Chủ Chí, Xã Phong Hiệp, Cà Mau</t>
  </si>
  <si>
    <t>Chợ Chủ Chí</t>
  </si>
  <si>
    <t>Xã Phong Thạnh Tây B, Huyện Phước Long, Tỉnh Bạc Liêu</t>
  </si>
  <si>
    <t>03/04/2025 12:20</t>
  </si>
  <si>
    <t>62</t>
  </si>
  <si>
    <t>Tạp Hoá Hiếu Điệp (Hiếu Điệp)</t>
  </si>
  <si>
    <t>0978398787</t>
  </si>
  <si>
    <t>8940858916-001</t>
  </si>
  <si>
    <t>Hiếu Điệp</t>
  </si>
  <si>
    <t>095192008058</t>
  </si>
  <si>
    <t>ấp Phước Thành, xã Phước Long, Xã Vĩnh Phước, Tỉnh Cà Mau, Tỉnh Cà Mau</t>
  </si>
  <si>
    <t>ấp Phước Thành</t>
  </si>
  <si>
    <t>48 Xã Phước Long, Huyện Phước Long, Tỉnh Bạc Liêu</t>
  </si>
  <si>
    <t>03/04/2025 01:47</t>
  </si>
  <si>
    <t>63</t>
  </si>
  <si>
    <t>2. Tạp Hoá Lý Hên</t>
  </si>
  <si>
    <t>07813864040</t>
  </si>
  <si>
    <t>095072007900</t>
  </si>
  <si>
    <t>HỘ KINH DOANH LÝ HÁN HÊN</t>
  </si>
  <si>
    <t>chợ Xã Thoàn, phước long, Xã Vĩnh Phước, Tỉnh Cà Mau, Tỉnh Cà Mau</t>
  </si>
  <si>
    <t>phước long</t>
  </si>
  <si>
    <t>17/04/2025 01:25</t>
  </si>
  <si>
    <t>C9522014759</t>
  </si>
  <si>
    <t>2. Tiệm Vàng Tám Hồng</t>
  </si>
  <si>
    <t>0917841332</t>
  </si>
  <si>
    <t>095070000310</t>
  </si>
  <si>
    <t>Nguyễn Thanh Kiệt</t>
  </si>
  <si>
    <t>01/03/1990</t>
  </si>
  <si>
    <t>ấp Hưng, xã Vĩnh Hưng, Xã Châu Thới, Tỉnh Cà Mau, Tỉnh Cà Mau</t>
  </si>
  <si>
    <t>ấp Hưng</t>
  </si>
  <si>
    <t>xã Vĩnh Hưng</t>
  </si>
  <si>
    <t>Xã Vĩnh Hưng, Huyện Vĩnh Lợi, Tỉnh Bạc Liêu</t>
  </si>
  <si>
    <t>18/04/2025 11:01</t>
  </si>
  <si>
    <t>65</t>
  </si>
  <si>
    <t>C9522018010</t>
  </si>
  <si>
    <t>Tạp Hoá Ngọc Hương (Nguyễn Ngọc Hương)</t>
  </si>
  <si>
    <t>0396043788</t>
  </si>
  <si>
    <t>096068002854</t>
  </si>
  <si>
    <t>21/07/2025</t>
  </si>
  <si>
    <t>Nguyễn Ngọc Hương</t>
  </si>
  <si>
    <t>28, Nguyễn Huệ, Phường Bạc Liêu, Tỉnh Cà Mau, Tỉnh Cà Mau</t>
  </si>
  <si>
    <t>28 Nguyễn Huệ, Phường Bạc Liêu, Tỉnh Cà Mau</t>
  </si>
  <si>
    <t>21/07/2025 04:35</t>
  </si>
  <si>
    <t>66</t>
  </si>
  <si>
    <t>C9524014817</t>
  </si>
  <si>
    <t>Tạp hóa Sáu Oanh (oanh)</t>
  </si>
  <si>
    <t>0942467090</t>
  </si>
  <si>
    <t>8241371615</t>
  </si>
  <si>
    <t>oanh</t>
  </si>
  <si>
    <t>19/06/1964</t>
  </si>
  <si>
    <t>ấp cái dầy, tt châu Hưng, Xã Vĩnh Lợi, Tỉnh Cà Mau, Tỉnh Cà Mau</t>
  </si>
  <si>
    <t>ấp cái dầy</t>
  </si>
  <si>
    <t>tt châu Hưng</t>
  </si>
  <si>
    <t>Thị trấn Châu Hưng, Huyện Vĩnh Lợi, Tỉnh Bạc Liêu</t>
  </si>
  <si>
    <t>19/04/2025 10:27</t>
  </si>
  <si>
    <t>67</t>
  </si>
  <si>
    <t>2. Nhà thuốc Nhã Uyên</t>
  </si>
  <si>
    <t>0946546404</t>
  </si>
  <si>
    <t>095193006097</t>
  </si>
  <si>
    <t>09/09/2025</t>
  </si>
  <si>
    <t>Hộ kinh doanh Võ Thị Hồng Đào ( nhà thuốc Nhã Uyên)</t>
  </si>
  <si>
    <t>03/10/1995</t>
  </si>
  <si>
    <t>Khóm 1, phường Láng Tròn, QL1A, Phường Láng Tròn, Tỉnh Cà Mau, Tỉnh Cà Mau</t>
  </si>
  <si>
    <t>Khóm 1, phường Láng Tròn</t>
  </si>
  <si>
    <t>QL1A, Phường Láng Tròn, Tỉnh Cà Mau</t>
  </si>
  <si>
    <t>09/09/2025 11:38</t>
  </si>
  <si>
    <t>68</t>
  </si>
  <si>
    <t>3. Tạp Hoá Thoại Trang</t>
  </si>
  <si>
    <t>0949592925</t>
  </si>
  <si>
    <t>095068000252</t>
  </si>
  <si>
    <t>08/10/2025</t>
  </si>
  <si>
    <t>Ong Xái Khị</t>
  </si>
  <si>
    <t>146, Cách Mạng, Phường Bạc Liêu, Tỉnh Cà Mau, Tỉnh Cà Mau</t>
  </si>
  <si>
    <t>146</t>
  </si>
  <si>
    <t>Cách Mạng</t>
  </si>
  <si>
    <t>Nguyễn Bỉnh Khiêm, Phường Bạc Liêu, Tỉnh Cà Mau</t>
  </si>
  <si>
    <t>GT - Nhóm 3 - Cá nhân có MST</t>
  </si>
  <si>
    <t>08/10/2025 04:00</t>
  </si>
  <si>
    <t>69</t>
  </si>
  <si>
    <t>2. Nhà Thuốc Kiều Diễm (Trịnh Văn Sên)</t>
  </si>
  <si>
    <t>0399878879</t>
  </si>
  <si>
    <t>095093005691</t>
  </si>
  <si>
    <t>03/01/2025</t>
  </si>
  <si>
    <t>Hộ kinh doanh nhà thuốc Kiều Diễm</t>
  </si>
  <si>
    <t>05/08/1993</t>
  </si>
  <si>
    <t>Ấp Ninh Thạnh 2 Tl, Xã Hồng Dân, Cà Mau</t>
  </si>
  <si>
    <t>Ấp Ninh Thạnh 2</t>
  </si>
  <si>
    <t>Tl</t>
  </si>
  <si>
    <t>03/01/2025 12:50</t>
  </si>
  <si>
    <t>70</t>
  </si>
  <si>
    <t>2. TÊN KH cửa hàng tự chọn An Mart (Nguyễn Văn Lâm)</t>
  </si>
  <si>
    <t>0932844977</t>
  </si>
  <si>
    <t>038086025503</t>
  </si>
  <si>
    <t>Nguyễn Văn Lâm</t>
  </si>
  <si>
    <t>11/09/1980</t>
  </si>
  <si>
    <t>19 5, gành hào, Xã Gành Hào, Tỉnh Cà Mau, Tỉnh Cà Mau</t>
  </si>
  <si>
    <t>19 5</t>
  </si>
  <si>
    <t>gành hào</t>
  </si>
  <si>
    <t>Xã Gành Hào, Tỉnh Cà Mau</t>
  </si>
  <si>
    <t>GT - Siêu thị Mini</t>
  </si>
  <si>
    <t>14/04/2025 12:34</t>
  </si>
  <si>
    <t>71</t>
  </si>
  <si>
    <t>2. Quầy thuốc Đông Hải ( Châu Bình Phương)</t>
  </si>
  <si>
    <t>0918488216</t>
  </si>
  <si>
    <t>096077009495</t>
  </si>
  <si>
    <t>16/06/2025</t>
  </si>
  <si>
    <t>Hộ kinh doanh Châu Bình Phương ( Quầy thuốc Đông Hải)</t>
  </si>
  <si>
    <t>12/12/1980</t>
  </si>
  <si>
    <t>chợ gành hào, thị trấn gành hào, Xã Gành Hào, Tỉnh Cà Mau, Tỉnh Cà Mau</t>
  </si>
  <si>
    <t>chợ gành hào</t>
  </si>
  <si>
    <t>thị trấn gành hào</t>
  </si>
  <si>
    <t>Thị trấn Gành Hào, Huyện Đông Hải, Tỉnh Bạc Liêu</t>
  </si>
  <si>
    <t>16/06/2025 03:24</t>
  </si>
  <si>
    <t>72</t>
  </si>
  <si>
    <t>Quầy Thuốc Thiện Tài</t>
  </si>
  <si>
    <t>0949850727</t>
  </si>
  <si>
    <t>2200528457</t>
  </si>
  <si>
    <t>24/03/2025</t>
  </si>
  <si>
    <t>Phan Trọng Tài</t>
  </si>
  <si>
    <t>22/05/1986</t>
  </si>
  <si>
    <t>095086005995</t>
  </si>
  <si>
    <t>Ấp Bửu 2 Xã Long Điền, Xã Đông Hải, Cà Mau</t>
  </si>
  <si>
    <t>Ấp Bửu 2</t>
  </si>
  <si>
    <t>Xã Long Điền</t>
  </si>
  <si>
    <t>24/03/2025 03:14</t>
  </si>
  <si>
    <t>73</t>
  </si>
  <si>
    <t>C9526014204</t>
  </si>
  <si>
    <t>Quầy Thuốc Huỳnh Mai</t>
  </si>
  <si>
    <t>0913013008</t>
  </si>
  <si>
    <t>1900677406</t>
  </si>
  <si>
    <t>Trần Văn Út</t>
  </si>
  <si>
    <t>16/02/1991</t>
  </si>
  <si>
    <t>095091007639</t>
  </si>
  <si>
    <t>kênh cô 6 Ấp Mỹ Phú Đông, Xã Vĩnh Thanh, Cà Mau</t>
  </si>
  <si>
    <t>kênh cô 6</t>
  </si>
  <si>
    <t>Ấp Mỹ Phú Đông</t>
  </si>
  <si>
    <t>Xã Hưng Phú, Huyện Phước Long, Tỉnh Bạc Liêu</t>
  </si>
  <si>
    <t>10/04/2025 12:35</t>
  </si>
  <si>
    <t>74</t>
  </si>
  <si>
    <t>C9526015535</t>
  </si>
  <si>
    <t>Tạp Hoá Thống Oanh (Phạm Văn Thống)</t>
  </si>
  <si>
    <t>0918732320</t>
  </si>
  <si>
    <t>1900436601</t>
  </si>
  <si>
    <t>05/05/2025</t>
  </si>
  <si>
    <t>Phạm Văn Thống</t>
  </si>
  <si>
    <t>095077002740</t>
  </si>
  <si>
    <t>chợ 19, xã Phong Thạnh, Phường Giá Rai, Tỉnh Cà Mau, Tỉnh Cà Mau</t>
  </si>
  <si>
    <t>chợ 19</t>
  </si>
  <si>
    <t>xã Phong Thạnh</t>
  </si>
  <si>
    <t>05/05/2025 11:07</t>
  </si>
  <si>
    <t>75</t>
  </si>
  <si>
    <t>C9526016133</t>
  </si>
  <si>
    <t>4. Shop Tú Quyên (Chị Quyên)</t>
  </si>
  <si>
    <t>0986833988</t>
  </si>
  <si>
    <t>16/05/2025</t>
  </si>
  <si>
    <t>Chị Quyên</t>
  </si>
  <si>
    <t>10/08/1988</t>
  </si>
  <si>
    <t>Chợ Vĩnh Hưng xã Vĩnh Hưng, Xã Châu Thới, Cà Mau</t>
  </si>
  <si>
    <t>Chợ Vĩnh Hưng</t>
  </si>
  <si>
    <t>16/05/2025 02:37</t>
  </si>
  <si>
    <t>76</t>
  </si>
  <si>
    <t>Tạp Hoá Cô Tám (Cô Tám)</t>
  </si>
  <si>
    <t>0835177177</t>
  </si>
  <si>
    <t>8777900941-001</t>
  </si>
  <si>
    <t>03/07/2025</t>
  </si>
  <si>
    <t>Cô Tám</t>
  </si>
  <si>
    <t>095096000494</t>
  </si>
  <si>
    <t>14, chợ Chủ Chí, Xã Phong Hiệp, Tỉnh Cà Mau, Tỉnh Cà Mau</t>
  </si>
  <si>
    <t>chợ Chủ Chí</t>
  </si>
  <si>
    <t>03/07/2025 12:29</t>
  </si>
  <si>
    <t>77</t>
  </si>
  <si>
    <t>C9527012268</t>
  </si>
  <si>
    <t>4. Tạp Hoá Khanh (Chị Khanh)</t>
  </si>
  <si>
    <t>0326202677</t>
  </si>
  <si>
    <t>Chị Khanh</t>
  </si>
  <si>
    <t>27/11/1981</t>
  </si>
  <si>
    <t>Cái Tràm A1 QL1A, Xã Hòa Bình, Cà Mau</t>
  </si>
  <si>
    <t>18/03/2025 12:07</t>
  </si>
  <si>
    <t>78</t>
  </si>
  <si>
    <t>2. Nhà thuốc tuyết kha (mỹ hằng)</t>
  </si>
  <si>
    <t>0949171154</t>
  </si>
  <si>
    <t>095180012940</t>
  </si>
  <si>
    <t>Hộ kinh doanh võ thị mỹ hằng ( nhà thuốc tuyết kha)</t>
  </si>
  <si>
    <t>01/07/1980</t>
  </si>
  <si>
    <t>Khóm 3, QL1A, Phường Láng Tròn, Tỉnh Cà Mau, Tỉnh Cà Mau</t>
  </si>
  <si>
    <t>Khóm 3</t>
  </si>
  <si>
    <t>QL1A, Phường Láng Tròn, Thị xã Giá Rai, Tỉnh Bạc Liêu</t>
  </si>
  <si>
    <t>14/07/2025 02:48</t>
  </si>
  <si>
    <t>79</t>
  </si>
  <si>
    <t>2. Tạp Hoá Hải Như</t>
  </si>
  <si>
    <t>0919727420</t>
  </si>
  <si>
    <t>038171019287</t>
  </si>
  <si>
    <t>Đào Thị Tuyên</t>
  </si>
  <si>
    <t>khóm 1, giá rai, Phường Giá Rai, Tỉnh Cà Mau, Tỉnh Cà Mau</t>
  </si>
  <si>
    <t>giá rai</t>
  </si>
  <si>
    <t>QL1A, Phường Giá Rai, Tỉnh Cà Mau</t>
  </si>
  <si>
    <t>09/09/2025 04:10</t>
  </si>
  <si>
    <t>80</t>
  </si>
  <si>
    <t>C9528010975</t>
  </si>
  <si>
    <t>4. Tạp Hoá Cô Duyên (Chị Duyên)</t>
  </si>
  <si>
    <t>0966229504</t>
  </si>
  <si>
    <t>07/03/2025</t>
  </si>
  <si>
    <t>Chị Duyên</t>
  </si>
  <si>
    <t>16/01/1980</t>
  </si>
  <si>
    <t>chợ cầu đỏ, ấp cầu đỏ, Xã Vĩnh Lộc, Tỉnh Cà Mau</t>
  </si>
  <si>
    <t>chợ cầu đỏ</t>
  </si>
  <si>
    <t>ấp cầu đỏ</t>
  </si>
  <si>
    <t>31858</t>
  </si>
  <si>
    <t>Xã Vĩnh Lộc</t>
  </si>
  <si>
    <t>Xã Ninh Quới, Tỉnh Cà Mau</t>
  </si>
  <si>
    <t>07/03/2025 01:14</t>
  </si>
  <si>
    <t>81</t>
  </si>
  <si>
    <t>C9528014115</t>
  </si>
  <si>
    <t>Tạp Hoá Xém (Nguyễn Trọng Ninh)</t>
  </si>
  <si>
    <t>0943775992</t>
  </si>
  <si>
    <t>8321953256</t>
  </si>
  <si>
    <t>Nguyễn Trọng Ninh</t>
  </si>
  <si>
    <t>095080005417</t>
  </si>
  <si>
    <t>434, Ninh Bình, Phường Bạc Liêu, Tỉnh Cà Mau, Tỉnh Cà Mau</t>
  </si>
  <si>
    <t>434</t>
  </si>
  <si>
    <t>Bình, Phường 2, Thành phố Bạc Liêu, Tỉnh Bạc Liêu</t>
  </si>
  <si>
    <t>09/04/2025 03:27</t>
  </si>
  <si>
    <t>82</t>
  </si>
  <si>
    <t>2. Hộ kinh doanh nhà thuốc Phúc Lộc 2 ( Nguyễn Thị Phúc Lộc)</t>
  </si>
  <si>
    <t>0919727236</t>
  </si>
  <si>
    <t>095185010092</t>
  </si>
  <si>
    <t>12/10/2025</t>
  </si>
  <si>
    <t>HỘ KINH DOANH NHÀ THUỐC PHÚC LỘC 2</t>
  </si>
  <si>
    <t>08/09/1985</t>
  </si>
  <si>
    <t>số 6, đường cách mạng, khóm 1, Phường Bạc Liêu, Tỉnh Cà Mau</t>
  </si>
  <si>
    <t>số 6</t>
  </si>
  <si>
    <t>đường cách mạng, khóm 1</t>
  </si>
  <si>
    <t>12/10/2025 03:26</t>
  </si>
  <si>
    <t>83</t>
  </si>
  <si>
    <t>Quầy Thuốc Quang Liêm</t>
  </si>
  <si>
    <t>0913349525</t>
  </si>
  <si>
    <t>1900294442</t>
  </si>
  <si>
    <t>Nguyễn Văn Liêm</t>
  </si>
  <si>
    <t>03/06/1972</t>
  </si>
  <si>
    <t>095072000433</t>
  </si>
  <si>
    <t>Ấp 15 Ấp 15, Xã Vĩnh Mỹ, Cà Mau</t>
  </si>
  <si>
    <t>Ấp 15 Ấp 15, Xã Vĩnh Mỹ B, Huyện Hòa Bình, Tỉnh Bạc Liêu</t>
  </si>
  <si>
    <t>08/04/2025 10:37</t>
  </si>
  <si>
    <t>84</t>
  </si>
  <si>
    <t>3. Tạp Hoá Phương Thư</t>
  </si>
  <si>
    <t>0948108567</t>
  </si>
  <si>
    <t>095075009064</t>
  </si>
  <si>
    <t>13/05/2025</t>
  </si>
  <si>
    <t>Phạm Hoàng Dũng</t>
  </si>
  <si>
    <t>09/08/1986</t>
  </si>
  <si>
    <t>Quốc Lộ 1A, khóm 2, Phường Giá Rai, Tỉnh Cà Mau, Tỉnh Cà Mau</t>
  </si>
  <si>
    <t>Quốc Lộ 1A</t>
  </si>
  <si>
    <t>13/05/2025 04:10</t>
  </si>
  <si>
    <t>85</t>
  </si>
  <si>
    <t>2. Quầy thuốc kim ngọc ( võ kim ngọc)</t>
  </si>
  <si>
    <t>0827440913</t>
  </si>
  <si>
    <t>095198008031</t>
  </si>
  <si>
    <t>Quầy thuốc kim ngọc</t>
  </si>
  <si>
    <t>17/05/1991</t>
  </si>
  <si>
    <t>Ấp Phước Thạnh, TL, Xã Vĩnh Phước, Tỉnh Cà Mau, Tỉnh Cà Mau</t>
  </si>
  <si>
    <t>TL</t>
  </si>
  <si>
    <t>06/06/2024 02:48</t>
  </si>
  <si>
    <t>86</t>
  </si>
  <si>
    <t>C9531013970</t>
  </si>
  <si>
    <t>Quầy thuốc Ngô Phát</t>
  </si>
  <si>
    <t>0838900901</t>
  </si>
  <si>
    <t>8910677020-001</t>
  </si>
  <si>
    <t>Ngô Phúc Nghiệp</t>
  </si>
  <si>
    <t>20/12/1994</t>
  </si>
  <si>
    <t>095094008687</t>
  </si>
  <si>
    <t>14/08/2021</t>
  </si>
  <si>
    <t>số 299 3/2, Xã Vĩnh Mỹ, Cà Mau</t>
  </si>
  <si>
    <t>số 299</t>
  </si>
  <si>
    <t>3/2</t>
  </si>
  <si>
    <t>Xã Vĩnh Mỹ B, Huyện Hòa Bình, Tỉnh Bạc Liêu</t>
  </si>
  <si>
    <t>08/04/2025 10:29</t>
  </si>
  <si>
    <t>87</t>
  </si>
  <si>
    <t>C9531014931</t>
  </si>
  <si>
    <t>4. Tạp Hoá Tiến (Hương)</t>
  </si>
  <si>
    <t>0919282959</t>
  </si>
  <si>
    <t>Hương</t>
  </si>
  <si>
    <t>09/06/1981</t>
  </si>
  <si>
    <t>Ấp Thạnh 1, Xã Long Điền, Xã Long Điền, Tỉnh Cà Mau</t>
  </si>
  <si>
    <t>Ấp Thạnh 1</t>
  </si>
  <si>
    <t>31985</t>
  </si>
  <si>
    <t>418 Quốc lộ 1A, Phường Giá Rai, Tỉnh Cà Mau</t>
  </si>
  <si>
    <t>21/04/2025 02:24</t>
  </si>
  <si>
    <t>88</t>
  </si>
  <si>
    <t>Tạp Hoá Dung (Cô Dung)</t>
  </si>
  <si>
    <t>0987019082</t>
  </si>
  <si>
    <t>1900462168</t>
  </si>
  <si>
    <t>19/05/2025</t>
  </si>
  <si>
    <t>Cô Dung</t>
  </si>
  <si>
    <t>22/07/1964</t>
  </si>
  <si>
    <t>095165004303</t>
  </si>
  <si>
    <t>Giá Rai, Quốc Lộ 1, Phường Giá Rai, Tỉnh Cà Mau, Tỉnh Cà Mau</t>
  </si>
  <si>
    <t>Quốc Lộ 1</t>
  </si>
  <si>
    <t>Giá Rai, Phường 1, Thị xã Giá Rai, Tỉnh Bạc Liêu</t>
  </si>
  <si>
    <t>19/05/2025 01:03</t>
  </si>
  <si>
    <t>89</t>
  </si>
  <si>
    <t>2. Tạp Hoá Diệu</t>
  </si>
  <si>
    <t>0944510575</t>
  </si>
  <si>
    <t>095073000448</t>
  </si>
  <si>
    <t>19/11/2024</t>
  </si>
  <si>
    <t>Nguyễn Quan Phú</t>
  </si>
  <si>
    <t>19/04/1978</t>
  </si>
  <si>
    <t>Chợ Cây Gừa, QL1A, Xã Phong Thạnh, Tỉnh Cà Mau, Tỉnh Cà Mau</t>
  </si>
  <si>
    <t>Chợ Cây Gừa</t>
  </si>
  <si>
    <t>19/11/2024 10:25</t>
  </si>
  <si>
    <t>90</t>
  </si>
  <si>
    <t>2. Tạp Hóa Tuyết Triệu (Chị Tuyết)</t>
  </si>
  <si>
    <t>0915201170</t>
  </si>
  <si>
    <t>094172010838</t>
  </si>
  <si>
    <t>05/04/2025</t>
  </si>
  <si>
    <t>Hồng Kim Tuyết</t>
  </si>
  <si>
    <t>13/01/1965</t>
  </si>
  <si>
    <t>chợ cái dầy, TT CHÂU HƯNG, Xã Vĩnh Lợi, Tỉnh Cà Mau, Tỉnh Cà Mau</t>
  </si>
  <si>
    <t>chợ cái dầy</t>
  </si>
  <si>
    <t>TT CHÂU HƯNG</t>
  </si>
  <si>
    <t>QL1A, Thị trấn Châu Hưng, Huyện Vĩnh Lợi, Tỉnh Bạc Liêu</t>
  </si>
  <si>
    <t>05/04/2025 12:23</t>
  </si>
  <si>
    <t>91</t>
  </si>
  <si>
    <t>Quầy thuốc tây Trọng Nhi</t>
  </si>
  <si>
    <t>0919872188</t>
  </si>
  <si>
    <t>095071000311</t>
  </si>
  <si>
    <t>18/08/2025</t>
  </si>
  <si>
    <t>Nguyễn Trọng Ngân</t>
  </si>
  <si>
    <t>Trung tâm thương mại Gành Hào, Ấp 3, Xã Gành Hào, Tỉnh Cà Mau</t>
  </si>
  <si>
    <t>Trung tâm thương mại Gành Hào</t>
  </si>
  <si>
    <t>18/08/2025 10:12</t>
  </si>
  <si>
    <t>92</t>
  </si>
  <si>
    <t>C9533013541</t>
  </si>
  <si>
    <t>Tạp Hoá Cẩm Vân (Thái Cẩm Vân)</t>
  </si>
  <si>
    <t>0916346400</t>
  </si>
  <si>
    <t>1900140548</t>
  </si>
  <si>
    <t>Thái Cẩm Vân</t>
  </si>
  <si>
    <t>095171003437</t>
  </si>
  <si>
    <t>ấp Tân Phong, xã Nhàn Dân, Xã Phong Thạnh, Tỉnh Cà Mau, Tỉnh Cà Mau</t>
  </si>
  <si>
    <t>ấp Tân Phong</t>
  </si>
  <si>
    <t>xã Nhàn Dân</t>
  </si>
  <si>
    <t>Xã Tân Phong, Thị xã Giá Rai, Tỉnh Bạc Liêu</t>
  </si>
  <si>
    <t>01/04/2025 01:39</t>
  </si>
  <si>
    <t>93</t>
  </si>
  <si>
    <t>C9533013989</t>
  </si>
  <si>
    <t>4. Hiệu buôn Thái Thành (Hương)</t>
  </si>
  <si>
    <t>0907176345</t>
  </si>
  <si>
    <t>10/01/1966</t>
  </si>
  <si>
    <t>QL1A chợ xóm lung, Phường Láng Tròn, Cà Mau</t>
  </si>
  <si>
    <t>chợ xóm lung</t>
  </si>
  <si>
    <t>GT - Loại hình khác</t>
  </si>
  <si>
    <t>08/04/2025 11:03</t>
  </si>
  <si>
    <t>94</t>
  </si>
  <si>
    <t>Nhà Thuốc Bảo Hân</t>
  </si>
  <si>
    <t>0852834882</t>
  </si>
  <si>
    <t>8644749674001</t>
  </si>
  <si>
    <t>Nguyễn Thị Tuyết</t>
  </si>
  <si>
    <t>04/01/1992</t>
  </si>
  <si>
    <t>095192002958</t>
  </si>
  <si>
    <t>khóm 2 Đường vô Vườn Hoang, Phường Láng Tròn, Cà Mau</t>
  </si>
  <si>
    <t>Đường vô Vườn Hoang</t>
  </si>
  <si>
    <t>Phường Láng Tròn, Thị xã Giá Rai, Tỉnh Bạc Liêu, Việt Nam</t>
  </si>
  <si>
    <t>22/07/2025 11:29</t>
  </si>
  <si>
    <t>95</t>
  </si>
  <si>
    <t>Nhà thuốc Kiều Loan</t>
  </si>
  <si>
    <t>0856881890</t>
  </si>
  <si>
    <t>1900666210</t>
  </si>
  <si>
    <t>12/08/2025</t>
  </si>
  <si>
    <t>Thái Thị Bích</t>
  </si>
  <si>
    <t>16/09/1984</t>
  </si>
  <si>
    <t>095185011445</t>
  </si>
  <si>
    <t>khóm 2, chợ Láng Tròn, Phường Láng Tròn, Tỉnh Cà Mau, Tỉnh Cà Mau</t>
  </si>
  <si>
    <t>chợ Láng Tròn</t>
  </si>
  <si>
    <t>Phường Láng Tròn, Tỉnh Cà Mau</t>
  </si>
  <si>
    <t>12/08/2025 03:16</t>
  </si>
  <si>
    <t>Quầy Thuốc Bảo Toàn</t>
  </si>
  <si>
    <t>0919654685</t>
  </si>
  <si>
    <t>1900355913</t>
  </si>
  <si>
    <t>Nguyễn Bảo Toàn</t>
  </si>
  <si>
    <t>18/08/1980</t>
  </si>
  <si>
    <t>095083005798</t>
  </si>
  <si>
    <t>Ấp 19 TL980B, Phường Giá Rai, Cà Mau</t>
  </si>
  <si>
    <t>TL980B</t>
  </si>
  <si>
    <t>Xã Phong Thạnh, Thị xã Giá Rai, Tỉnh Bạc Liêu</t>
  </si>
  <si>
    <t>03/04/2025 10:23</t>
  </si>
  <si>
    <t>C9534016282</t>
  </si>
  <si>
    <t>4. tạp hóa Thuỷ (thuỷ)</t>
  </si>
  <si>
    <t>0916178603</t>
  </si>
  <si>
    <t>20/05/2025</t>
  </si>
  <si>
    <t>thuỷ</t>
  </si>
  <si>
    <t>11C Nguyễn Công Tộc, Phường Bạc Liêu, Cà Mau</t>
  </si>
  <si>
    <t>11C</t>
  </si>
  <si>
    <t>11C Nguyễn Công Tộc, Phường 1, Thành phố Bạc Liêu, Tỉnh Bạc Liêu</t>
  </si>
  <si>
    <t>20/05/2025 04:45</t>
  </si>
  <si>
    <t>98</t>
  </si>
  <si>
    <t>C9536015008</t>
  </si>
  <si>
    <t>Tạp Hoá Ngân Tài (Lưu Ngọc Ngân)</t>
  </si>
  <si>
    <t>0941297646</t>
  </si>
  <si>
    <t>1900583973</t>
  </si>
  <si>
    <t>22/04/2025</t>
  </si>
  <si>
    <t>Lưu Ngọc Ngân</t>
  </si>
  <si>
    <t>12/05/1976</t>
  </si>
  <si>
    <t>095180012974</t>
  </si>
  <si>
    <t>ấp 2, xã Tân Phong, Xã Phong Thạnh, Tỉnh Cà Mau, Tỉnh Cà Mau</t>
  </si>
  <si>
    <t>xã Tân Phong</t>
  </si>
  <si>
    <t>22/04/2025 12:53</t>
  </si>
  <si>
    <t>99</t>
  </si>
  <si>
    <t>C9537012228</t>
  </si>
  <si>
    <t>4. Tạp Hoá Thảo (Chị Thảo)</t>
  </si>
  <si>
    <t>Chị Thảo</t>
  </si>
  <si>
    <t>07/11/1985</t>
  </si>
  <si>
    <t>162, Cái Tràm A1 QL1A, Xã Hòa Bình, Cà Mau</t>
  </si>
  <si>
    <t>162, Cái Tràm A1</t>
  </si>
  <si>
    <t>18/03/2025 10:45</t>
  </si>
  <si>
    <t>100</t>
  </si>
  <si>
    <t>C9537013651</t>
  </si>
  <si>
    <t>4. Shop Khiết Minh (Khiết Minh)</t>
  </si>
  <si>
    <t>0938155188</t>
  </si>
  <si>
    <t>Khiết Minh</t>
  </si>
  <si>
    <t>01/04/1990</t>
  </si>
  <si>
    <t>68 Hùng Vương, Phường Bạc Liêu, Cà Mau</t>
  </si>
  <si>
    <t>Hùng Vương</t>
  </si>
  <si>
    <t>68 Hùng Vương, Phường 1, Thành phố Bạc Liêu, Tỉnh Bạc Liêu</t>
  </si>
  <si>
    <t>GT - Cửa hàng hóa mỹ phẩm ngoài chợ</t>
  </si>
  <si>
    <t>03/04/2025 07:58</t>
  </si>
  <si>
    <t>101</t>
  </si>
  <si>
    <t>C9538016398</t>
  </si>
  <si>
    <t>4. tạp hóa HỒNG NGỌC (ngọc)</t>
  </si>
  <si>
    <t>0941233487</t>
  </si>
  <si>
    <t>23/05/2025</t>
  </si>
  <si>
    <t>ngọc</t>
  </si>
  <si>
    <t>07/02/2025</t>
  </si>
  <si>
    <t>68, Hùng Vương, Phường Bạc Liêu, Tỉnh Cà Mau</t>
  </si>
  <si>
    <t>68 Hùng Vương, Phường Bạc Liêu, Tỉnh Cà Mau</t>
  </si>
  <si>
    <t>23/05/2025 08:44</t>
  </si>
  <si>
    <t>102</t>
  </si>
  <si>
    <t>Quầy thuốc tây Hoàng Tỷ</t>
  </si>
  <si>
    <t>0919727485</t>
  </si>
  <si>
    <t>1900154445</t>
  </si>
  <si>
    <t>04/08/2025</t>
  </si>
  <si>
    <t>Trương Văn Hoàng</t>
  </si>
  <si>
    <t>01/11/1967</t>
  </si>
  <si>
    <t>096067015326</t>
  </si>
  <si>
    <t>339, Ấp 2, thị trấn Gành Hào, Xã Gành Hào, Tỉnh Cà Mau</t>
  </si>
  <si>
    <t>339</t>
  </si>
  <si>
    <t>Ấp 2, thị trấn Gành Hào</t>
  </si>
  <si>
    <t>Đường Không Tên, Xã Gành Hào, Tỉnh Cà Mau</t>
  </si>
  <si>
    <t>04/08/2025 11:34</t>
  </si>
  <si>
    <t>103</t>
  </si>
  <si>
    <t>C9540010963</t>
  </si>
  <si>
    <t>4. Shop Mỹ Phẩm Thuý Kiều (Chị Kiều)</t>
  </si>
  <si>
    <t>0946415944</t>
  </si>
  <si>
    <t>Chị Kiều</t>
  </si>
  <si>
    <t>01/03/1986</t>
  </si>
  <si>
    <t>ĐT12, chợ cầu đỏ, Xã Vĩnh Lộc, Tỉnh Cà Mau</t>
  </si>
  <si>
    <t>ĐT12</t>
  </si>
  <si>
    <t>07/03/2025 12:49</t>
  </si>
  <si>
    <t>104</t>
  </si>
  <si>
    <t>C9540014660</t>
  </si>
  <si>
    <t>Tạp Hoá Kha Tính (Nguyễn Thị Kha)</t>
  </si>
  <si>
    <t>0857645537</t>
  </si>
  <si>
    <t>095172005949</t>
  </si>
  <si>
    <t>Nguyễn Thị Kha</t>
  </si>
  <si>
    <t>Ấp 2, xã Phong Thạnh Tây, Xã Phong Thạnh, Tỉnh Cà Mau, Tỉnh Cà Mau</t>
  </si>
  <si>
    <t>Ấp 2</t>
  </si>
  <si>
    <t>17/04/2025 09:23</t>
  </si>
  <si>
    <t>105</t>
  </si>
  <si>
    <t>2. Quầy thuốc Thành Phát (Lê Hồng Thắng)</t>
  </si>
  <si>
    <t>0902824744</t>
  </si>
  <si>
    <t>095069004707</t>
  </si>
  <si>
    <t>08/05/2025</t>
  </si>
  <si>
    <t>Quầy thuốc Thành Phát</t>
  </si>
  <si>
    <t>19/05/1982</t>
  </si>
  <si>
    <t>435, Trần Phú, Phường Bạc Liêu, Tỉnh Cà Mau, Tỉnh Cà Mau</t>
  </si>
  <si>
    <t>435</t>
  </si>
  <si>
    <t>Trần Phú</t>
  </si>
  <si>
    <t>95 Trần Phú, Phường 7, Thành phố Bạc Liêu, Tỉnh Bạc Liêu</t>
  </si>
  <si>
    <t>08/05/2025 11:21</t>
  </si>
  <si>
    <t>106</t>
  </si>
  <si>
    <t>Quầy Thuốc Thùy Trang</t>
  </si>
  <si>
    <t>0944150764</t>
  </si>
  <si>
    <t>095194002528</t>
  </si>
  <si>
    <t>Phan Thị Thùy Trang</t>
  </si>
  <si>
    <t>22/09/1994</t>
  </si>
  <si>
    <t>Ấp Thông Lưu B, QL1A, Xã Vĩnh Lợi, Tỉnh Cà Mau</t>
  </si>
  <si>
    <t>Ấp Thông Lưu B</t>
  </si>
  <si>
    <t>QL1A, Xã Vĩnh Lợi, Tỉnh Cà Mau</t>
  </si>
  <si>
    <t>09/08/2025 10:01</t>
  </si>
  <si>
    <t>107</t>
  </si>
  <si>
    <t>2. Tạp Hoá Trung Hạnh</t>
  </si>
  <si>
    <t>0842868676</t>
  </si>
  <si>
    <t>095186006333</t>
  </si>
  <si>
    <t>HỘ KINH DOANH NGUYỄN THỊ HẠNH</t>
  </si>
  <si>
    <t>Rạch Rắn, Long Điền, Xã Long Điền, Tỉnh Cà Mau, Tỉnh Cà Mau</t>
  </si>
  <si>
    <t>Rạch Rắn</t>
  </si>
  <si>
    <t>Long Điền</t>
  </si>
  <si>
    <t>Xã Long Điền, Huyện Đông Hải, Tỉnh Bạc Liêu</t>
  </si>
  <si>
    <t>14/04/2025 01:54</t>
  </si>
  <si>
    <t>108</t>
  </si>
  <si>
    <t>C9542014917</t>
  </si>
  <si>
    <t>4. Tạp Hoá Vy Vy (Phụng)</t>
  </si>
  <si>
    <t>0918369293</t>
  </si>
  <si>
    <t>Phụng</t>
  </si>
  <si>
    <t>11/07/1980</t>
  </si>
  <si>
    <t>khóm 2, phường giá rai, Phường Bạc Liêu, Tỉnh Cà Mau</t>
  </si>
  <si>
    <t>phường giá rai</t>
  </si>
  <si>
    <t>288 Trần Phú, Phường Bạc Liêu, Tỉnh Cà Mau</t>
  </si>
  <si>
    <t>21/04/2025 12:14</t>
  </si>
  <si>
    <t>109</t>
  </si>
  <si>
    <t>Tạp Hoá Bích Tuyền (Nguyễn Bích Tuyền)</t>
  </si>
  <si>
    <t>0917183883</t>
  </si>
  <si>
    <t>1900609212</t>
  </si>
  <si>
    <t>Nguyễn Bích Tuyền</t>
  </si>
  <si>
    <t>095185011555</t>
  </si>
  <si>
    <t>24/07/2025 06:36</t>
  </si>
  <si>
    <t>110</t>
  </si>
  <si>
    <t>C9544002104</t>
  </si>
  <si>
    <t>4. Tiệm Đồng hồ Hoàng Hải (Chị Huyền)</t>
  </si>
  <si>
    <t>0947570009</t>
  </si>
  <si>
    <t>13/06/2024</t>
  </si>
  <si>
    <t>Chị Huyền</t>
  </si>
  <si>
    <t>Ấp phước Thành Chợ Phó sinh, Xã Vĩnh Phước, Cà Mau</t>
  </si>
  <si>
    <t>Ấp phước Thành</t>
  </si>
  <si>
    <t>Chợ Phó sinh</t>
  </si>
  <si>
    <t>Lộ 980B, Xã Phước Long, Huyện Phước Long, Tỉnh Bạc Liêu</t>
  </si>
  <si>
    <t>13/06/2024 03:56</t>
  </si>
  <si>
    <t>111</t>
  </si>
  <si>
    <t>2. Nhà thuốc Ngọc Châu ( Vũ Thị Thảo)</t>
  </si>
  <si>
    <t>0356597919</t>
  </si>
  <si>
    <t>095197000252</t>
  </si>
  <si>
    <t>08/07/2024</t>
  </si>
  <si>
    <t>Hộ kinh doanh Vũ Thị Thảo ( nhà thuốc Ngọc Châu)</t>
  </si>
  <si>
    <t>Ấp long Hà, TL980, Xã Long Điền, Tỉnh Cà Mau, Tỉnh Cà Mau</t>
  </si>
  <si>
    <t>Ấp long Hà</t>
  </si>
  <si>
    <t>TL980</t>
  </si>
  <si>
    <t>Giá Rai - Gành Hào, Xã Điền Hải, Huyện Đông Hải, Tỉnh Bạc Liêu</t>
  </si>
  <si>
    <t>08/07/2024 01:05</t>
  </si>
  <si>
    <t>112</t>
  </si>
  <si>
    <t>C9544013525</t>
  </si>
  <si>
    <t>4. Tạp Hoá Mỹ Ghết (Mỹ Ghết)</t>
  </si>
  <si>
    <t>0903015525</t>
  </si>
  <si>
    <t>Mỹ Ghết</t>
  </si>
  <si>
    <t>khóm 1 phường Hộ Phòng, Phường Giá Rai, Cà Mau</t>
  </si>
  <si>
    <t>phường Hộ Phòng</t>
  </si>
  <si>
    <t>01/04/2025 10:09</t>
  </si>
  <si>
    <t>113</t>
  </si>
  <si>
    <t>C9545003428</t>
  </si>
  <si>
    <t>Tạp hóa Thùy Linh (Nguyễn Thị Dúng)</t>
  </si>
  <si>
    <t>0917590575</t>
  </si>
  <si>
    <t>1900172148</t>
  </si>
  <si>
    <t>26/07/2024</t>
  </si>
  <si>
    <t>Nguyễn Thị Dúng</t>
  </si>
  <si>
    <t>095160000162</t>
  </si>
  <si>
    <t>Ấp Tam Hưng, TL978, Xã Châu Thới, Tỉnh Cà Mau, Tỉnh Cà Mau</t>
  </si>
  <si>
    <t>Ấp Tam Hưng</t>
  </si>
  <si>
    <t>ĐT978, Xã Vĩnh Hưng, Huyện Vĩnh Lợi, Bạc Liêu</t>
  </si>
  <si>
    <t>26/07/2024 12:02</t>
  </si>
  <si>
    <t>114</t>
  </si>
  <si>
    <t>C9545010961</t>
  </si>
  <si>
    <t>Quầy Thuốc Quang Huy</t>
  </si>
  <si>
    <t>0945967329</t>
  </si>
  <si>
    <t>8041110510</t>
  </si>
  <si>
    <t>Chị Hà</t>
  </si>
  <si>
    <t>02/06/1964</t>
  </si>
  <si>
    <t>095061000078</t>
  </si>
  <si>
    <t>Chợ Cầu Đỏ H9V5+26M, Xã Vĩnh Lộc, Cà Mau</t>
  </si>
  <si>
    <t>Chợ Cầu Đỏ</t>
  </si>
  <si>
    <t>H9V5+26M</t>
  </si>
  <si>
    <t>H9V5+26M H9V5+26M, Xã Vĩnh Lộc, Huyện Hồng Dân, Tỉnh Bạc Liêu</t>
  </si>
  <si>
    <t>07/03/2025 12:44</t>
  </si>
  <si>
    <t>115</t>
  </si>
  <si>
    <t>C9545016088</t>
  </si>
  <si>
    <t>Quầy Thuốc Khánh Vy</t>
  </si>
  <si>
    <t>0366620632</t>
  </si>
  <si>
    <t>8518468426-001</t>
  </si>
  <si>
    <t>chị Như</t>
  </si>
  <si>
    <t>12/12/1994</t>
  </si>
  <si>
    <t>385650504</t>
  </si>
  <si>
    <t>641 Ấp Ninh Lợi, Xã Vĩnh Mỹ, Cà Mau</t>
  </si>
  <si>
    <t>641</t>
  </si>
  <si>
    <t>Ấp Ninh Lợi</t>
  </si>
  <si>
    <t>15/05/2025 05:55</t>
  </si>
  <si>
    <t>116</t>
  </si>
  <si>
    <t>C9545016416</t>
  </si>
  <si>
    <t>4. tạp hóa MINH PHÚC (phúc)</t>
  </si>
  <si>
    <t>0966111128</t>
  </si>
  <si>
    <t>phúc</t>
  </si>
  <si>
    <t>17/01/2025</t>
  </si>
  <si>
    <t>ấp ninh Phước xã ninh quới A, Xã Ninh Quới, Cà Mau</t>
  </si>
  <si>
    <t>ấp ninh Phước</t>
  </si>
  <si>
    <t>xã ninh quới A</t>
  </si>
  <si>
    <t>23/05/2025 12:07</t>
  </si>
  <si>
    <t>117</t>
  </si>
  <si>
    <t>Thuốc Bắc Thiên Ân Đường</t>
  </si>
  <si>
    <t>0966999196</t>
  </si>
  <si>
    <t>094093001296</t>
  </si>
  <si>
    <t>23/04/2025</t>
  </si>
  <si>
    <t>Nguyễn Văn Mi</t>
  </si>
  <si>
    <t>01/01/1993</t>
  </si>
  <si>
    <t>50 Lê Thị Riêng, Xã Hòa Bình, Cà Mau</t>
  </si>
  <si>
    <t>Lê Thị Riêng</t>
  </si>
  <si>
    <t>ĐT 978B, Thị trấn Hòa Bình, Huyện Hòa Bình, Tỉnh Bạc Liêu</t>
  </si>
  <si>
    <t>23/04/2025 11:09</t>
  </si>
  <si>
    <t>118</t>
  </si>
  <si>
    <t>2. Tạp Hoá Chí Tâm</t>
  </si>
  <si>
    <t>0949866828</t>
  </si>
  <si>
    <t>095073000494</t>
  </si>
  <si>
    <t>Đoàn Chí Tâm</t>
  </si>
  <si>
    <t>06/10/1966</t>
  </si>
  <si>
    <t>ấp 2B, xã Phong Thạnh Tây A, Xã Phong Hiệp, Tỉnh Cà Mau, Tỉnh Cà Mau</t>
  </si>
  <si>
    <t>ấp 2B</t>
  </si>
  <si>
    <t>xã Phong Thạnh Tây A</t>
  </si>
  <si>
    <t>15/05/2025 01:33</t>
  </si>
  <si>
    <t>119</t>
  </si>
  <si>
    <t>2. Quầy thuốc Tú Vy ( Quách Công Trạng)</t>
  </si>
  <si>
    <t>0914662229</t>
  </si>
  <si>
    <t>095077008845</t>
  </si>
  <si>
    <t>19/08/2025</t>
  </si>
  <si>
    <t>Hộ kinh doanh quầy thuốc Tú Vy</t>
  </si>
  <si>
    <t>19/11/1977</t>
  </si>
  <si>
    <t>129, Cái Tràm A1, QL1A, Xã Hòa Bình, Tỉnh Cà Mau, Tỉnh Cà Mau</t>
  </si>
  <si>
    <t>129, Cái Tràm A1</t>
  </si>
  <si>
    <t>Xã Hòa Bình, Tỉnh Cà Mau</t>
  </si>
  <si>
    <t>19/08/2025 12:14</t>
  </si>
  <si>
    <t>120</t>
  </si>
  <si>
    <t>Mỹ phẩm Hùng Loan (Loan)</t>
  </si>
  <si>
    <t>0966386052</t>
  </si>
  <si>
    <t>1900568816</t>
  </si>
  <si>
    <t>Loan</t>
  </si>
  <si>
    <t>10/01/1980</t>
  </si>
  <si>
    <t>Thị Trấn Ngân dừa, Hồng Dân, Xã Hồng Dân, Tỉnh Cà Mau</t>
  </si>
  <si>
    <t>Thị Trấn Ngân dừa</t>
  </si>
  <si>
    <t>Hồng Dân</t>
  </si>
  <si>
    <t>Xã Hồng Dân, Tỉnh Cà Mau</t>
  </si>
  <si>
    <t>04/04/2025 01:17</t>
  </si>
  <si>
    <t>121</t>
  </si>
  <si>
    <t>2. nhà thuốc hưng thịnh ( trần bảo ngọc)</t>
  </si>
  <si>
    <t>0846462424</t>
  </si>
  <si>
    <t>0942152668</t>
  </si>
  <si>
    <t>096195007519</t>
  </si>
  <si>
    <t>Hộ kinh doanh nhà thuốc hưng thịnh</t>
  </si>
  <si>
    <t>19/06/1995</t>
  </si>
  <si>
    <t>Ấp 2A, Chợ Chủ Chí, Xã Phong Hiệp, Tỉnh Cà Mau, Tỉnh Cà Mau</t>
  </si>
  <si>
    <t>Ấp 2A</t>
  </si>
  <si>
    <t>24/04/2025 12:44</t>
  </si>
  <si>
    <t>122</t>
  </si>
  <si>
    <t>C9547015537</t>
  </si>
  <si>
    <t>Tạp Hoá Hồng Điểm (Nguyễn Hoà Đơn)</t>
  </si>
  <si>
    <t>0913856135</t>
  </si>
  <si>
    <t>1900355938</t>
  </si>
  <si>
    <t>Nguyễn Hoà Đơn</t>
  </si>
  <si>
    <t>08/07/1979</t>
  </si>
  <si>
    <t>095065002068</t>
  </si>
  <si>
    <t>chợ 19, Xã Phong Thạnh, Phường Giá Rai, Tỉnh Cà Mau, Tỉnh Cà Mau</t>
  </si>
  <si>
    <t>05/05/2025 11:27</t>
  </si>
  <si>
    <t>123</t>
  </si>
  <si>
    <t>C9547016417</t>
  </si>
  <si>
    <t>4. Cửa Hàng Như Ý (Như Ý)</t>
  </si>
  <si>
    <t>0911405502</t>
  </si>
  <si>
    <t>Như Ý</t>
  </si>
  <si>
    <t>13/08/1989</t>
  </si>
  <si>
    <t>chợ Vĩnh Hưng ấp Tam Hưng, Xã Châu Thới, Cà Mau</t>
  </si>
  <si>
    <t>chợ Vĩnh Hưng</t>
  </si>
  <si>
    <t>ấp Tam Hưng</t>
  </si>
  <si>
    <t>TL978, Xã Vĩnh Hưng, Huyện Vĩnh Lợi, Tỉnh Bạc Liêu</t>
  </si>
  <si>
    <t>23/05/2025 12:34</t>
  </si>
  <si>
    <t>124</t>
  </si>
  <si>
    <t>C9548002216</t>
  </si>
  <si>
    <t>4. Tạp hóa Quỳnh Châu (Chị Châu)</t>
  </si>
  <si>
    <t>0836847474</t>
  </si>
  <si>
    <t>17/06/2024</t>
  </si>
  <si>
    <t>Chị Châu</t>
  </si>
  <si>
    <t>12/06/1994</t>
  </si>
  <si>
    <t>Ấp 16 TL31, Xã Vĩnh Hậu, Cà Mau</t>
  </si>
  <si>
    <t>Ấp 16</t>
  </si>
  <si>
    <t>TL31</t>
  </si>
  <si>
    <t>Ấp 16, TL31, Xã Vĩnh Hậu A, Huyện Hoà Bình, Tỉnh Bạc Liêu</t>
  </si>
  <si>
    <t>17/06/2024 11:33</t>
  </si>
  <si>
    <t>125</t>
  </si>
  <si>
    <t>C9548013829</t>
  </si>
  <si>
    <t>4. Mỹ phẩm Trung Hiếu (Anh Hiếu)</t>
  </si>
  <si>
    <t>0941117471</t>
  </si>
  <si>
    <t>Anh Hiếu</t>
  </si>
  <si>
    <t>14/07/1990</t>
  </si>
  <si>
    <t>chợ Vĩnh Phú, Ninh Quới A, Xã Ninh Quới, Tỉnh Cà Mau</t>
  </si>
  <si>
    <t>chợ Vĩnh Phú</t>
  </si>
  <si>
    <t>Ninh Quới A</t>
  </si>
  <si>
    <t>04/04/2025 12:03</t>
  </si>
  <si>
    <t>126</t>
  </si>
  <si>
    <t>Quầy Thuốc Loan Uyên</t>
  </si>
  <si>
    <t>0942787151</t>
  </si>
  <si>
    <t>8371587189-001</t>
  </si>
  <si>
    <t>Trần Thị Loan Uyên</t>
  </si>
  <si>
    <t>20/07/1987</t>
  </si>
  <si>
    <t>095187001028</t>
  </si>
  <si>
    <t>chợ gành hào ấp 2, Xã Gành Hào, Cà Mau</t>
  </si>
  <si>
    <t>21/04/2025 02:18</t>
  </si>
  <si>
    <t>127</t>
  </si>
  <si>
    <t>Quầy Thuốc Tây Ngọc Hân</t>
  </si>
  <si>
    <t>0855998645</t>
  </si>
  <si>
    <t>1900537021</t>
  </si>
  <si>
    <t>Ngô Thị Tho</t>
  </si>
  <si>
    <t>26/10/1967</t>
  </si>
  <si>
    <t>095167001016</t>
  </si>
  <si>
    <t>Trà Ban 1, QL1A, Châu Hưng A, Xã Vĩnh Lợi, Tỉnh Cà Mau</t>
  </si>
  <si>
    <t>Trà Ban 1</t>
  </si>
  <si>
    <t>QL1A, Châu Hưng A</t>
  </si>
  <si>
    <t>Xã Vĩnh Lợi, Tỉnh Cà Mau</t>
  </si>
  <si>
    <t>02/08/2025 10:03</t>
  </si>
  <si>
    <t>128</t>
  </si>
  <si>
    <t>C9549015549</t>
  </si>
  <si>
    <t>Tạp Hoá Năm Tánh (Chị Trang)</t>
  </si>
  <si>
    <t>0915918405</t>
  </si>
  <si>
    <t>8726982819-001</t>
  </si>
  <si>
    <t>Chị Trang</t>
  </si>
  <si>
    <t>18/09/1986</t>
  </si>
  <si>
    <t>377, QL1A, Phường Giá Rai, Tỉnh Cà Mau, Tỉnh Cà Mau</t>
  </si>
  <si>
    <t>377</t>
  </si>
  <si>
    <t>377 QL1A, Phường 1, Thị xã Giá Rai, Tỉnh Bạc Liêu</t>
  </si>
  <si>
    <t>05/05/2025 12:33</t>
  </si>
  <si>
    <t>129</t>
  </si>
  <si>
    <t>2. Nhà thuốc Bệnh Viện (Quách Tấn Đạt)</t>
  </si>
  <si>
    <t>0823568952</t>
  </si>
  <si>
    <t>095077018431</t>
  </si>
  <si>
    <t>16/10/2025</t>
  </si>
  <si>
    <t>Nhà thuốc Bệnh viện</t>
  </si>
  <si>
    <t>10/07/1997</t>
  </si>
  <si>
    <t>ấp thị trấn B, QL1A, Xã Hòa Bình, Tỉnh Cà Mau, Tỉnh Cà Mau</t>
  </si>
  <si>
    <t>ấp thị trấn B</t>
  </si>
  <si>
    <t>Lộ 1A, Xã Hòa Bình, Tỉnh Cà Mau</t>
  </si>
  <si>
    <t>16/10/2025 01:42</t>
  </si>
  <si>
    <t>130</t>
  </si>
  <si>
    <t>C9550014849</t>
  </si>
  <si>
    <t>4. Tạp Hoá Nhi (Nhi)</t>
  </si>
  <si>
    <t>0948012984</t>
  </si>
  <si>
    <t>Nhi</t>
  </si>
  <si>
    <t>01/02/1980</t>
  </si>
  <si>
    <t>01 Lê Văn Duyệt, Phường Bạc Liêu, Cà Mau</t>
  </si>
  <si>
    <t>01</t>
  </si>
  <si>
    <t>Lê Văn Duyệt</t>
  </si>
  <si>
    <t>Phường 3, Thành phố Bạc Liêu, Tỉnh Bạc Liêu</t>
  </si>
  <si>
    <t>19/04/2025 03:55</t>
  </si>
  <si>
    <t>131</t>
  </si>
  <si>
    <t>C9550016211</t>
  </si>
  <si>
    <t>4. Mỹ phẩm Chị Tuyến (Chị Tuyến)</t>
  </si>
  <si>
    <t>0812666552</t>
  </si>
  <si>
    <t>Chị Tuyến</t>
  </si>
  <si>
    <t>03/08/1979</t>
  </si>
  <si>
    <t>423 Trần Hưng Đạo, Phường Giá Rai, Cà Mau</t>
  </si>
  <si>
    <t>423</t>
  </si>
  <si>
    <t>Trần Hưng Đạo</t>
  </si>
  <si>
    <t>423 Trần Hưng Đạo, Phường 1, Thị xã Giá Rai, Tỉnh Bạc Liêu</t>
  </si>
  <si>
    <t>19/05/2025 01:24</t>
  </si>
  <si>
    <t>132</t>
  </si>
  <si>
    <t>Nhà Thuốc Hồng Nguyên</t>
  </si>
  <si>
    <t>0852673239</t>
  </si>
  <si>
    <t>095194009492</t>
  </si>
  <si>
    <t>Lê Hồng Thơ</t>
  </si>
  <si>
    <t>Ấp 13, xã Phong Thạnh Đông, Phường Láng Tròn, Tỉnh Cà Mau</t>
  </si>
  <si>
    <t>xã Phong Thạnh Đông</t>
  </si>
  <si>
    <t>12/08/2025 05:31</t>
  </si>
  <si>
    <t>133</t>
  </si>
  <si>
    <t>2. Tạp Hoá Cẩm Tiên</t>
  </si>
  <si>
    <t>0913714710</t>
  </si>
  <si>
    <t>095070010385</t>
  </si>
  <si>
    <t>Nguyễn Văn Tuấn</t>
  </si>
  <si>
    <t>ấp Khúc Chéo, xã Phong Thạnh Tây, Xã Phong Thạnh, Tỉnh Cà Mau, Tỉnh Cà Mau</t>
  </si>
  <si>
    <t>ấp Khúc Chéo</t>
  </si>
  <si>
    <t>01/04/2025 02:06</t>
  </si>
  <si>
    <t>134</t>
  </si>
  <si>
    <t>C9552014776</t>
  </si>
  <si>
    <t>4. Shop Thanh Phượng (Phượng)</t>
  </si>
  <si>
    <t>0987018683</t>
  </si>
  <si>
    <t>Phượng</t>
  </si>
  <si>
    <t>29/10/1970</t>
  </si>
  <si>
    <t>34 Nguyễn Thị Minh Khai, Xã Hồng Dân, Cà Mau</t>
  </si>
  <si>
    <t>34 Nguyễn Thị Minh Khai, Thị trấn Ngan Dừa, Huyện Hồng Dân, Tỉnh Bạc Liêu</t>
  </si>
  <si>
    <t>18/04/2025 12:54</t>
  </si>
  <si>
    <t>135</t>
  </si>
  <si>
    <t>2. Tạp Hoá Nhung (gái)</t>
  </si>
  <si>
    <t>0867727981</t>
  </si>
  <si>
    <t>095178002488</t>
  </si>
  <si>
    <t>Trần Thị Hương</t>
  </si>
  <si>
    <t>khóm 1, Giá Rai, Phường Giá Rai, Tỉnh Cà Mau, Tỉnh Cà Mau</t>
  </si>
  <si>
    <t>05/05/2025 08:48</t>
  </si>
  <si>
    <t>136</t>
  </si>
  <si>
    <t>C9554011325</t>
  </si>
  <si>
    <t>4. Tạp Hoá Chị Xuyên (Chị Xuyên)</t>
  </si>
  <si>
    <t>0973697702</t>
  </si>
  <si>
    <t>10/03/2025</t>
  </si>
  <si>
    <t>Chị Xuyên</t>
  </si>
  <si>
    <t>chợ kinh tế, Vĩnh thịnh, Xã Hòa Bình, Tỉnh Cà Mau</t>
  </si>
  <si>
    <t>chợ kinh tế</t>
  </si>
  <si>
    <t>Vĩnh thịnh</t>
  </si>
  <si>
    <t>Quốc Lộ 1, Xã Hòa Bình, Tỉnh Cà Mau</t>
  </si>
  <si>
    <t>10/03/2025 05:10</t>
  </si>
  <si>
    <t>137</t>
  </si>
  <si>
    <t>C9555012274</t>
  </si>
  <si>
    <t>4. Cửa Hàng Tạp Hoá Mỹ Phẩm Kiều Diễm (Chị Diễm)</t>
  </si>
  <si>
    <t>0848631606</t>
  </si>
  <si>
    <t>Chị Diễm</t>
  </si>
  <si>
    <t>16/02/1990</t>
  </si>
  <si>
    <t>Ấp Phước Thạnh 1 QL1A, Xã Hòa Bình, Cà Mau</t>
  </si>
  <si>
    <t>Ấp Phước Thạnh 1</t>
  </si>
  <si>
    <t>18/03/2025 12:20</t>
  </si>
  <si>
    <t>138</t>
  </si>
  <si>
    <t>C9557013652</t>
  </si>
  <si>
    <t>4. Tạp Hoá Ngọc Xuân (Ngọc Xuân)</t>
  </si>
  <si>
    <t>0819320921</t>
  </si>
  <si>
    <t>Ngọc Xuân</t>
  </si>
  <si>
    <t>khóm 8 Võ Thị Sáu, Phường Bạc Liêu, Cà Mau</t>
  </si>
  <si>
    <t>khóm 8</t>
  </si>
  <si>
    <t>Võ Thị Sáu, Phường 3, Thành phố Bạc Liêu, Tỉnh Bạc Liêu</t>
  </si>
  <si>
    <t>03/04/2025 08:09</t>
  </si>
  <si>
    <t>139</t>
  </si>
  <si>
    <t>C9557014423</t>
  </si>
  <si>
    <t>4. Tạp hóa Kim Ái (kim ái)</t>
  </si>
  <si>
    <t>0856600651</t>
  </si>
  <si>
    <t>kim ái</t>
  </si>
  <si>
    <t>24/01/1979</t>
  </si>
  <si>
    <t>ấp bờ cảng, gành hào, Xã Gành Hào, Tỉnh Cà Mau</t>
  </si>
  <si>
    <t>ấp bờ cảng</t>
  </si>
  <si>
    <t>14/04/2025 11:36</t>
  </si>
  <si>
    <t>140</t>
  </si>
  <si>
    <t>Nhà Thuốc Tuyết Thảo 2</t>
  </si>
  <si>
    <t>0944975797</t>
  </si>
  <si>
    <t>8252378411</t>
  </si>
  <si>
    <t>Lâm Khả Toàn</t>
  </si>
  <si>
    <t>06/11/1986</t>
  </si>
  <si>
    <t>095072006498</t>
  </si>
  <si>
    <t>370 Võ Thị Sáu, Phường Bạc Liêu, Cà Mau</t>
  </si>
  <si>
    <t>370</t>
  </si>
  <si>
    <t>377 Võ Thị Sáu, Phường 7, Thành phố Bạc Liêu, Tỉnh Bạc Liêu</t>
  </si>
  <si>
    <t>05/07/2025 10:26</t>
  </si>
  <si>
    <t>141</t>
  </si>
  <si>
    <t>C9558014405</t>
  </si>
  <si>
    <t>4. Cửa Hàng Tạp Hoá Quân (Anh Quân)</t>
  </si>
  <si>
    <t>0918901416</t>
  </si>
  <si>
    <t>Anh Quân</t>
  </si>
  <si>
    <t>khóm 1 phường 1, Phường Giá Rai, Cà Mau</t>
  </si>
  <si>
    <t>QL 1, Phường 1, Thị xã Giá Rai, Tỉnh Bạc Liêu</t>
  </si>
  <si>
    <t>14/04/2025 10:56</t>
  </si>
  <si>
    <t>142</t>
  </si>
  <si>
    <t>2. Tạp Hoá Mỹ Tiên</t>
  </si>
  <si>
    <t>0949430413</t>
  </si>
  <si>
    <t>095181004451</t>
  </si>
  <si>
    <t>Lê Mỹ Tiên</t>
  </si>
  <si>
    <t>Ấp Pước Tân, 99FR+5RW, Xã Vĩnh Phước, Tỉnh Cà Mau, Tỉnh Cà Mau</t>
  </si>
  <si>
    <t>Ấp Pước Tân</t>
  </si>
  <si>
    <t>99FR+5RW</t>
  </si>
  <si>
    <t>99FR+5RW 99FR+5RW, Xã Phước Long, Huyện Phước Long, Tỉnh Bạc Liêu</t>
  </si>
  <si>
    <t>13/06/2024 04:01</t>
  </si>
  <si>
    <t>143</t>
  </si>
  <si>
    <t>C9560008569</t>
  </si>
  <si>
    <t>Quầy Thuốc Ngọc Mơ</t>
  </si>
  <si>
    <t>0913892671</t>
  </si>
  <si>
    <t>0941869494</t>
  </si>
  <si>
    <t>8373521722</t>
  </si>
  <si>
    <t>08/01/2025</t>
  </si>
  <si>
    <t>Lê Ngọc Mơ</t>
  </si>
  <si>
    <t>Ấp Cống Điền, QL Nam Sông Hậu, Phường Vĩnh Trạch, Tỉnh Cà Mau, Tỉnh Cà Mau</t>
  </si>
  <si>
    <t>Ấp Cống Điền</t>
  </si>
  <si>
    <t>QL Nam Sông Hậu</t>
  </si>
  <si>
    <t>Xã Vĩnh Trạch, Thành phố Bạc Liêu, Tỉnh Bạc Liêu</t>
  </si>
  <si>
    <t>08/01/2025 09:30</t>
  </si>
  <si>
    <t>144</t>
  </si>
  <si>
    <t>3. Mỹ Phẩm Lan Lan</t>
  </si>
  <si>
    <t>0949188679</t>
  </si>
  <si>
    <t>095179000688</t>
  </si>
  <si>
    <t>09/10/2024</t>
  </si>
  <si>
    <t>Lê Thị Tuyết Ngân</t>
  </si>
  <si>
    <t>09/05/1987</t>
  </si>
  <si>
    <t>Nhà Lồng Chợ Phường 1, Nguyễn Công Tộc, Phường Bạc Liêu, Tỉnh Cà Mau, Tỉnh Cà Mau</t>
  </si>
  <si>
    <t>Nhà Lồng Chợ Phường 1</t>
  </si>
  <si>
    <t>11C Nguyen Cong Toc Street, Phường 1, Thành phố Bạc Liêu, Bạc Liêu</t>
  </si>
  <si>
    <t>09/10/2024 11:13</t>
  </si>
  <si>
    <t>145</t>
  </si>
  <si>
    <t>2. Mỹ Phẩm Nghé Vàng</t>
  </si>
  <si>
    <t>0947802268</t>
  </si>
  <si>
    <t>095193010037</t>
  </si>
  <si>
    <t>11/03/2025</t>
  </si>
  <si>
    <t>Trần Thị Như Ý</t>
  </si>
  <si>
    <t>21/07/1993</t>
  </si>
  <si>
    <t>54 Nguyễn Thị Minh Khai, Phường Bạc Liêu, Cà Mau</t>
  </si>
  <si>
    <t>11/03/2025 05:12</t>
  </si>
  <si>
    <t>C9561013845</t>
  </si>
  <si>
    <t>4. Tạp Hóa Hồng Nghi (Hồng Nghi)</t>
  </si>
  <si>
    <t>0947310032</t>
  </si>
  <si>
    <t>Hồng Nghi</t>
  </si>
  <si>
    <t>26/01/1990</t>
  </si>
  <si>
    <t>CHỢ NGAN DỪA THỊ TRẤN NGAN DỪA, Xã Hồng Dân, Cà Mau</t>
  </si>
  <si>
    <t>CHỢ NGAN DỪA</t>
  </si>
  <si>
    <t>THỊ TRẤN NGAN DỪA</t>
  </si>
  <si>
    <t>Nguyễn Thị Minh Khai, Thị trấn Ngan Dừa, Huyện Hồng Dân, Tỉnh Bạc Liêu</t>
  </si>
  <si>
    <t>04/04/2025 01:24</t>
  </si>
  <si>
    <t>147</t>
  </si>
  <si>
    <t>2. Tạp hóa Loan Triều ( Trần Thị Loan)</t>
  </si>
  <si>
    <t>0949795359</t>
  </si>
  <si>
    <t>095172008063</t>
  </si>
  <si>
    <t>Trần thị Loan</t>
  </si>
  <si>
    <t>10/01/1970</t>
  </si>
  <si>
    <t>Phong Thạnh Đông A, Phong Thạnh Đông A, Phường Láng Tròn, Tỉnh Cà Mau, Tỉnh Cà Mau</t>
  </si>
  <si>
    <t>08/04/2025 11:45</t>
  </si>
  <si>
    <t>148</t>
  </si>
  <si>
    <t>C9562013683</t>
  </si>
  <si>
    <t>Quầy Thuốc Hoàng Minh</t>
  </si>
  <si>
    <t>0946353516</t>
  </si>
  <si>
    <t>8099939802</t>
  </si>
  <si>
    <t>Hoàng Minh</t>
  </si>
  <si>
    <t>07/06/1966</t>
  </si>
  <si>
    <t>129 ,Ấp 19 TL980B, Phường Giá Rai, Cà Mau</t>
  </si>
  <si>
    <t>129 ,Ấp 19</t>
  </si>
  <si>
    <t>03/04/2025 10:45</t>
  </si>
  <si>
    <t>149</t>
  </si>
  <si>
    <t>C9563010974</t>
  </si>
  <si>
    <t>4. Tạp Hoá Kim Oanh (Chị Oanh)</t>
  </si>
  <si>
    <t>0912439670</t>
  </si>
  <si>
    <t>Chị Oanh</t>
  </si>
  <si>
    <t>05/02/1981</t>
  </si>
  <si>
    <t>chợ cầu đỏ, Ấp cầu đỏ, Xã Vĩnh Lộc, Tỉnh Cà Mau</t>
  </si>
  <si>
    <t>Ấp cầu đỏ</t>
  </si>
  <si>
    <t>07/03/2025 01:08</t>
  </si>
  <si>
    <t>150</t>
  </si>
  <si>
    <t>C9563012044</t>
  </si>
  <si>
    <t>Nhà Thuốc Thanh Nhân</t>
  </si>
  <si>
    <t>0918161515</t>
  </si>
  <si>
    <t>8367380135-001</t>
  </si>
  <si>
    <t>15/03/2025</t>
  </si>
  <si>
    <t>Lê Hoàng Thi</t>
  </si>
  <si>
    <t>26/01/1977</t>
  </si>
  <si>
    <t>385411395</t>
  </si>
  <si>
    <t>74/5 Tôn Đức Thắng, Phường Bạc Liêu, Cà Mau</t>
  </si>
  <si>
    <t>74/5</t>
  </si>
  <si>
    <t>Tôn Đức Thắng</t>
  </si>
  <si>
    <t>Hùng Vương, Phường 7, Thành phố Bạc Liêu, Tỉnh Bạc Liêu</t>
  </si>
  <si>
    <t>15/03/2025 01:36</t>
  </si>
  <si>
    <t>151</t>
  </si>
  <si>
    <t>C9564011246</t>
  </si>
  <si>
    <t>4. Tạp Hoá Diễm (Đàm Thuý Diễm)</t>
  </si>
  <si>
    <t>0942777142</t>
  </si>
  <si>
    <t>Đàm Thuý Diễm</t>
  </si>
  <si>
    <t>21/04/1989</t>
  </si>
  <si>
    <t>ấp Vĩnh Mới xã Vĩnh Thịnh, Xã Vĩnh Hậu, Cà Mau</t>
  </si>
  <si>
    <t>ấp Vĩnh Mới</t>
  </si>
  <si>
    <t>xã Vĩnh Thịnh</t>
  </si>
  <si>
    <t>10/03/2025 01:23</t>
  </si>
  <si>
    <t>152</t>
  </si>
  <si>
    <t>C9564011293</t>
  </si>
  <si>
    <t>4. Mỹ Phẩm Hiếu Điệp (Nguyễn Ngọc Điệp)</t>
  </si>
  <si>
    <t>0917101556</t>
  </si>
  <si>
    <t>Nguyễn Ngọc Điệp</t>
  </si>
  <si>
    <t>01/01/1983</t>
  </si>
  <si>
    <t>TL978B, Xã Vĩnh Hậu, Tỉnh Cà Mau</t>
  </si>
  <si>
    <t>10/03/2025 03:49</t>
  </si>
  <si>
    <t>153</t>
  </si>
  <si>
    <t>2. Mỹ phẩm Như Ngọc (Ngọc)</t>
  </si>
  <si>
    <t>0387776859</t>
  </si>
  <si>
    <t>095080005319</t>
  </si>
  <si>
    <t>Nguyễn Thanh Liêm</t>
  </si>
  <si>
    <t>19/06/1992</t>
  </si>
  <si>
    <t>cầu số 2, ấp an khoa, Xã Vĩnh Mỹ, Tỉnh Cà Mau, Tỉnh Cà Mau</t>
  </si>
  <si>
    <t>cầu số 2</t>
  </si>
  <si>
    <t>ấp an khoa</t>
  </si>
  <si>
    <t>15/04/2025 01:26</t>
  </si>
  <si>
    <t>154</t>
  </si>
  <si>
    <t>C9565007411</t>
  </si>
  <si>
    <t>4. Tạp Hoá Cô Bê (Cô Bê)</t>
  </si>
  <si>
    <t>02913953194</t>
  </si>
  <si>
    <t>29/11/2024</t>
  </si>
  <si>
    <t>Cô Bê</t>
  </si>
  <si>
    <t>10/06/1977</t>
  </si>
  <si>
    <t>Khóm 1 QL 1A, Phường Bạc Liêu, Cà Mau</t>
  </si>
  <si>
    <t>Khóm 1</t>
  </si>
  <si>
    <t>QL 1A</t>
  </si>
  <si>
    <t>29/11/2024 07:44</t>
  </si>
  <si>
    <t>155</t>
  </si>
  <si>
    <t>C9565010964</t>
  </si>
  <si>
    <t>Quầy Thuốc Hoà An</t>
  </si>
  <si>
    <t>0856824646</t>
  </si>
  <si>
    <t>1900583268</t>
  </si>
  <si>
    <t>Chị Nhiên</t>
  </si>
  <si>
    <t>06/06/1985</t>
  </si>
  <si>
    <t>095190014079</t>
  </si>
  <si>
    <t>Chợ Cầu Đỏ ĐT12, Xã Vĩnh Lộc, Cà Mau</t>
  </si>
  <si>
    <t>ĐT12 ĐT12, Xã Vĩnh Lộc, Huyện Hồng Dân, Tỉnh Bạc Liêu</t>
  </si>
  <si>
    <t>07/03/2025 12:55</t>
  </si>
  <si>
    <t>156</t>
  </si>
  <si>
    <t>2. Tạp hóa Quang Khải ( Trần Ngọc Lan)</t>
  </si>
  <si>
    <t>0816807559</t>
  </si>
  <si>
    <t>095075000652</t>
  </si>
  <si>
    <t>Hộ Kinh Doanh Ngô Văn Nguyện</t>
  </si>
  <si>
    <t>01/01/1982</t>
  </si>
  <si>
    <t>kinh 4, gh, Xã Gành Hào, Tỉnh Cà Mau, Tỉnh Cà Mau</t>
  </si>
  <si>
    <t>kinh 4</t>
  </si>
  <si>
    <t>gh</t>
  </si>
  <si>
    <t>339 Xã Gành Hào, Tỉnh Cà Mau</t>
  </si>
  <si>
    <t>14/04/2025 10:38</t>
  </si>
  <si>
    <t>157</t>
  </si>
  <si>
    <t>C9565016134</t>
  </si>
  <si>
    <t>4. Tạp Hoá Yến Nhi (Yến Nhi)</t>
  </si>
  <si>
    <t>0947205303</t>
  </si>
  <si>
    <t>Yến Nhi</t>
  </si>
  <si>
    <t>03/10/1990</t>
  </si>
  <si>
    <t>Chợ Vĩnh Hưng Ấp Tam Hưng, Xã Châu Thới, Cà Mau</t>
  </si>
  <si>
    <t>16/05/2025 02:56</t>
  </si>
  <si>
    <t>158</t>
  </si>
  <si>
    <t>C9566016420</t>
  </si>
  <si>
    <t>4. tạp hóa CHỊ MÀU (màu)</t>
  </si>
  <si>
    <t>0988668970</t>
  </si>
  <si>
    <t>màu</t>
  </si>
  <si>
    <t>tttm chợ ngan dừa, Xã Hồng Dân, Cà Mau</t>
  </si>
  <si>
    <t>tttm</t>
  </si>
  <si>
    <t>chợ ngan dừa</t>
  </si>
  <si>
    <t>23/05/2025 01:05</t>
  </si>
  <si>
    <t>159</t>
  </si>
  <si>
    <t>C9567015553</t>
  </si>
  <si>
    <t>Tạp Hoá Xếu Mỹ (Tô Xếu Mỹ)</t>
  </si>
  <si>
    <t>02913657552</t>
  </si>
  <si>
    <t>1900140280</t>
  </si>
  <si>
    <t>Tô Xếu Mỹ</t>
  </si>
  <si>
    <t>23/05/1992</t>
  </si>
  <si>
    <t>095163000376</t>
  </si>
  <si>
    <t>Ấp Cây Giang, xã Long Điền, Xã Long Điền, Tỉnh Cà Mau, Tỉnh Cà Mau</t>
  </si>
  <si>
    <t>Ấp Cây Giang</t>
  </si>
  <si>
    <t>xã Long Điền</t>
  </si>
  <si>
    <t>05/05/2025 01:16</t>
  </si>
  <si>
    <t>160</t>
  </si>
  <si>
    <t>C9567016032</t>
  </si>
  <si>
    <t>Tạp Hoá Ngọc Thuý (Trương Ngọc Lan)</t>
  </si>
  <si>
    <t>0946350446</t>
  </si>
  <si>
    <t>8437854448</t>
  </si>
  <si>
    <t>Trương Ngọc Lan</t>
  </si>
  <si>
    <t>095186003237</t>
  </si>
  <si>
    <t>112/1C, khóm đầu lộ, Phường Bạc Liêu, Tỉnh Cà Mau, Tỉnh Cà Mau</t>
  </si>
  <si>
    <t>112/1C</t>
  </si>
  <si>
    <t>khóm đầu lộ</t>
  </si>
  <si>
    <t>14/05/2025 03:41</t>
  </si>
  <si>
    <t>161</t>
  </si>
  <si>
    <t>Quầy thuốc Thùy Linh</t>
  </si>
  <si>
    <t>0829446778</t>
  </si>
  <si>
    <t>095192001148</t>
  </si>
  <si>
    <t>08/08/2025</t>
  </si>
  <si>
    <t>Phần Thị Thùy Linh</t>
  </si>
  <si>
    <t>25/07/1992</t>
  </si>
  <si>
    <t>ấp Phú Tân, xã Ninh Quới, Xã Ninh Quới, Tỉnh Cà Mau</t>
  </si>
  <si>
    <t>ấp Phú Tân</t>
  </si>
  <si>
    <t>xã Ninh Quới</t>
  </si>
  <si>
    <t>08/08/2025 01:46</t>
  </si>
  <si>
    <t>162</t>
  </si>
  <si>
    <t>C9570013723</t>
  </si>
  <si>
    <t>4. Tạp Hoá Hoàng Vũ (Hoàng Vũ)</t>
  </si>
  <si>
    <t>0919885052</t>
  </si>
  <si>
    <t>Hoàng Vũ</t>
  </si>
  <si>
    <t>ấp 2B xã Phong Thạnh Tây, Xã Phong Hiệp, Cà Mau</t>
  </si>
  <si>
    <t>03/04/2025 12:56</t>
  </si>
  <si>
    <t>163</t>
  </si>
  <si>
    <t>Quầy Thuốc Mỹ Linh</t>
  </si>
  <si>
    <t>0945062348</t>
  </si>
  <si>
    <t>1900672609</t>
  </si>
  <si>
    <t>Phạm Mỹ Linh</t>
  </si>
  <si>
    <t>01/01/1985</t>
  </si>
  <si>
    <t>095193009507</t>
  </si>
  <si>
    <t>ấp, Vĩnh Lập, Xã Vĩnh Hậu, Tỉnh Cà Mau, Tỉnh Cà Mau</t>
  </si>
  <si>
    <t>Vĩnh Lập</t>
  </si>
  <si>
    <t>16/04/2025 10:28</t>
  </si>
  <si>
    <t>164</t>
  </si>
  <si>
    <t>2. Tạp Hoá Kim Y</t>
  </si>
  <si>
    <t>0918711428</t>
  </si>
  <si>
    <t>095062000510</t>
  </si>
  <si>
    <t>Hứa Văn Bình</t>
  </si>
  <si>
    <t>ấp 4 xã Phong Thạnh Tây B, Xã Phong Hiệp, Cà Mau</t>
  </si>
  <si>
    <t>ấp 4</t>
  </si>
  <si>
    <t>xã Phong Thạnh Tây B</t>
  </si>
  <si>
    <t>Chủ Chí Chợ Hội, Xã Phong Thạnh Tây B, Huyện Phước Long, Tỉnh Bạc Liêu</t>
  </si>
  <si>
    <t>03/04/2025 11:45</t>
  </si>
  <si>
    <t>165</t>
  </si>
  <si>
    <t>3. Tạp hóa Thiên Kiều (Hồ Diệu Hiền)</t>
  </si>
  <si>
    <t>0946170908</t>
  </si>
  <si>
    <t>095176009733</t>
  </si>
  <si>
    <t>22/10/2025</t>
  </si>
  <si>
    <t>Hồ Diệu Hiền</t>
  </si>
  <si>
    <t>00, Ấp Vĩnh Lạc, Xã Vĩnh Hậu, Tỉnh Cà Mau</t>
  </si>
  <si>
    <t>00</t>
  </si>
  <si>
    <t>Ấp Vĩnh Lạc</t>
  </si>
  <si>
    <t>22/10/2025 01:46</t>
  </si>
  <si>
    <t>166</t>
  </si>
  <si>
    <t>2. Mỹ Phẩm Phương Ngọc</t>
  </si>
  <si>
    <t>0919394041</t>
  </si>
  <si>
    <t>094193003237</t>
  </si>
  <si>
    <t>11/05/2024</t>
  </si>
  <si>
    <t>Huỳnh Kim Ngọc</t>
  </si>
  <si>
    <t>31/10/1993</t>
  </si>
  <si>
    <t>312/28A, Cao Văn Lầu, Phường Bạc Liêu, Tỉnh Cà Mau, Tỉnh Cà Mau</t>
  </si>
  <si>
    <t>312/28A</t>
  </si>
  <si>
    <t>Cao Văn Lầu</t>
  </si>
  <si>
    <t>11/05/2024 02:15</t>
  </si>
  <si>
    <t>167</t>
  </si>
  <si>
    <t>2. Nhà Thuốc Quách Huy ( Quách Hán Huy)</t>
  </si>
  <si>
    <t>0944012494</t>
  </si>
  <si>
    <t>095097007501</t>
  </si>
  <si>
    <t>20/12/2024</t>
  </si>
  <si>
    <t>Hộ kinh doanh Nhà thuốc Quách Huy</t>
  </si>
  <si>
    <t>Trung tM thương Mại Ngan Dừa TL, Xã Hồng Dân, Cà Mau</t>
  </si>
  <si>
    <t>Trung tM thương Mại Ngan Dừa</t>
  </si>
  <si>
    <t>20/12/2024 01:42</t>
  </si>
  <si>
    <t>168</t>
  </si>
  <si>
    <t>C9572013825</t>
  </si>
  <si>
    <t>4. Mỹ Phẩm Chị Nhanh (Chị Nhanh)</t>
  </si>
  <si>
    <t>0918163673</t>
  </si>
  <si>
    <t>Chị Nhanh</t>
  </si>
  <si>
    <t>chợ Vĩnh Hưng quốc lộ, Xã Châu Thới, Cà Mau</t>
  </si>
  <si>
    <t>quốc lộ</t>
  </si>
  <si>
    <t>04/04/2025 11:53</t>
  </si>
  <si>
    <t>169</t>
  </si>
  <si>
    <t>C9572016422</t>
  </si>
  <si>
    <t>4. Tạp Hoá Thanh Thức (Nguyễn Thanh Thức)</t>
  </si>
  <si>
    <t>0377191232</t>
  </si>
  <si>
    <t>Nguyễn Thanh Thức</t>
  </si>
  <si>
    <t>12/12/1975</t>
  </si>
  <si>
    <t>Vĩnh Hưng A Vĩnh Lợi, Xã Châu Thới, Cà Mau</t>
  </si>
  <si>
    <t>Vĩnh Hưng A</t>
  </si>
  <si>
    <t>Vĩnh Lợi</t>
  </si>
  <si>
    <t>Xã Vĩnh Hưng A, Huyện Vĩnh Lợi, Tỉnh Bạc Liêu</t>
  </si>
  <si>
    <t>23/05/2025 01:30</t>
  </si>
  <si>
    <t>170</t>
  </si>
  <si>
    <t>C9573011235</t>
  </si>
  <si>
    <t>4. Tạp Hoá Sang Tuyền (Nguyễn Thị Lan)</t>
  </si>
  <si>
    <t>0358932982</t>
  </si>
  <si>
    <t>Nguyễn Thị Lan</t>
  </si>
  <si>
    <t>ấp thống nhất, kinh 7, Xã Vĩnh Hậu, Tỉnh Cà Mau</t>
  </si>
  <si>
    <t>ấp thống nhất</t>
  </si>
  <si>
    <t>kinh 7</t>
  </si>
  <si>
    <t>TL31, Xã Vĩnh Hậu, Tỉnh Cà Mau</t>
  </si>
  <si>
    <t>10/03/2025 12:32</t>
  </si>
  <si>
    <t>171</t>
  </si>
  <si>
    <t>C9573011319</t>
  </si>
  <si>
    <t>4. Tạp Hoá Chị Chen</t>
  </si>
  <si>
    <t>0835135099</t>
  </si>
  <si>
    <t>Chị Chen</t>
  </si>
  <si>
    <t>10/03/2025 04:41</t>
  </si>
  <si>
    <t>172</t>
  </si>
  <si>
    <t>C9573015895</t>
  </si>
  <si>
    <t>4. Tạp Hóa RẠNG ĐÔNG (đông)</t>
  </si>
  <si>
    <t>0855911414</t>
  </si>
  <si>
    <t>12/05/2025</t>
  </si>
  <si>
    <t>đông</t>
  </si>
  <si>
    <t>09/01/1975</t>
  </si>
  <si>
    <t>chợ kinh 4 ấp diêm điền, Xã Long Điền, Cà Mau</t>
  </si>
  <si>
    <t>chợ kinh 4</t>
  </si>
  <si>
    <t>ấp diêm điền</t>
  </si>
  <si>
    <t>TL980, Xã Điền Hải, Huyện Đông Hải, Tỉnh Bạc Liêu</t>
  </si>
  <si>
    <t>12/05/2025 11:41</t>
  </si>
  <si>
    <t>173</t>
  </si>
  <si>
    <t>2. Quầy thuốc Tiến Minh (Lê Thị Lên)</t>
  </si>
  <si>
    <t>0915860824</t>
  </si>
  <si>
    <t>095189007846</t>
  </si>
  <si>
    <t>17/07/2025</t>
  </si>
  <si>
    <t>Quầy thuốc Tiến Minh</t>
  </si>
  <si>
    <t>11/05/1990</t>
  </si>
  <si>
    <t>84B ấp Nội Ô, Xã Phước Long, Tỉnh Cà Mau</t>
  </si>
  <si>
    <t>84B</t>
  </si>
  <si>
    <t>ấp Nội Ô</t>
  </si>
  <si>
    <t>Thị trấn Phước Long, Huyện Phước Long, Tỉnh Bạc Liêu, Việt Nam</t>
  </si>
  <si>
    <t>17/07/2025 11:40</t>
  </si>
  <si>
    <t>174</t>
  </si>
  <si>
    <t>2. Quầy thuốc mỹ dung (dung)</t>
  </si>
  <si>
    <t>0949609494</t>
  </si>
  <si>
    <t>095192005633</t>
  </si>
  <si>
    <t>Hộ kinh doanh quầy thuốc mỹ dung</t>
  </si>
  <si>
    <t>19/02/1992</t>
  </si>
  <si>
    <t>10/08/2021</t>
  </si>
  <si>
    <t>ấp kim cấu, ..., Phường Vĩnh Trạch, Tỉnh Cà Mau, Tỉnh Cà Mau</t>
  </si>
  <si>
    <t>ấp kim cấu</t>
  </si>
  <si>
    <t>...</t>
  </si>
  <si>
    <t>Phường Vĩnh Trạch, Tỉnh Cà Mau</t>
  </si>
  <si>
    <t>15/10/2025 10:10</t>
  </si>
  <si>
    <t>175</t>
  </si>
  <si>
    <t>C9574002229</t>
  </si>
  <si>
    <t>4. Bách Hóa Tổng Hợp Hồng Em (Hồng Em)</t>
  </si>
  <si>
    <t>0913299732</t>
  </si>
  <si>
    <t>Hồng Em</t>
  </si>
  <si>
    <t>chợ k4, gh, Xã Gành Hào, Tỉnh Cà Mau</t>
  </si>
  <si>
    <t>chợ k4</t>
  </si>
  <si>
    <t>17/06/2024 02:36</t>
  </si>
  <si>
    <t>176</t>
  </si>
  <si>
    <t>C9574012265</t>
  </si>
  <si>
    <t>Quầy Thuốc Nguyễn Hiền</t>
  </si>
  <si>
    <t>0919419429</t>
  </si>
  <si>
    <t>8043044944-001</t>
  </si>
  <si>
    <t>Nguyễn Hiền</t>
  </si>
  <si>
    <t>10/07/1995</t>
  </si>
  <si>
    <t>385288080</t>
  </si>
  <si>
    <t>18/03/2025 12:02</t>
  </si>
  <si>
    <t>177</t>
  </si>
  <si>
    <t>2. Tạp Hoá Năng Non ( nâu)</t>
  </si>
  <si>
    <t>0913648414</t>
  </si>
  <si>
    <t>045160004687</t>
  </si>
  <si>
    <t>Trịnh Thị Nâu</t>
  </si>
  <si>
    <t>15/05/1960</t>
  </si>
  <si>
    <t>Ql1A, chợ cầu số 2, Xã Vĩnh Mỹ, Tỉnh Cà Mau, Tỉnh Cà Mau</t>
  </si>
  <si>
    <t>Ql1A</t>
  </si>
  <si>
    <t>chợ cầu số 2</t>
  </si>
  <si>
    <t>15/04/2025 11:15</t>
  </si>
  <si>
    <t>178</t>
  </si>
  <si>
    <t>C9575011256</t>
  </si>
  <si>
    <t>4. Tạp Hoá Thuỳ Mỵ (Trần Thuỳ Mỵ)</t>
  </si>
  <si>
    <t>0942936545</t>
  </si>
  <si>
    <t>Trần Thuỳ Mỵ</t>
  </si>
  <si>
    <t>01/03/2025</t>
  </si>
  <si>
    <t>10/03/2025 01:57</t>
  </si>
  <si>
    <t>179</t>
  </si>
  <si>
    <t>Quầy Thuốc Hai Thắng</t>
  </si>
  <si>
    <t>0827944244</t>
  </si>
  <si>
    <t>8457618738-001</t>
  </si>
  <si>
    <t>Bùi Chí Thiện</t>
  </si>
  <si>
    <t>19/10/1995</t>
  </si>
  <si>
    <t>095095010258</t>
  </si>
  <si>
    <t>Ấp 4 Chợ Chủ Chí, Xã Phong Hiệp, Cà Mau</t>
  </si>
  <si>
    <t>Ấp 4</t>
  </si>
  <si>
    <t>03/04/2025 11:48</t>
  </si>
  <si>
    <t>180</t>
  </si>
  <si>
    <t>2. Shop Dép Út ( Khương Văn Út )</t>
  </si>
  <si>
    <t>0916294494</t>
  </si>
  <si>
    <t>095082001191</t>
  </si>
  <si>
    <t>Khương Văn Út</t>
  </si>
  <si>
    <t>ấp 4 xã Phong Thạnh Tây B, Chợ Chủ Chí, Xã Phong Hiệp, Tỉnh Cà Mau, Tỉnh Cà Mau</t>
  </si>
  <si>
    <t>ấp 4 xã Phong Thạnh Tây B</t>
  </si>
  <si>
    <t>10/04/2025 12:52</t>
  </si>
  <si>
    <t>181</t>
  </si>
  <si>
    <t>C9575016214</t>
  </si>
  <si>
    <t>4. Shop Mỹ Phẩm Thanh (Chị Thanh)</t>
  </si>
  <si>
    <t>0853407007</t>
  </si>
  <si>
    <t>Chị Thanh</t>
  </si>
  <si>
    <t>14/05/1980</t>
  </si>
  <si>
    <t>Chợ Long Điền Long Điền, Xã Long Điền, Cà Mau</t>
  </si>
  <si>
    <t>Chợ Long Điền</t>
  </si>
  <si>
    <t>TL980, Xã Long Điền, Huyện Đông Hải, Tỉnh Bạc Liêu</t>
  </si>
  <si>
    <t>19/05/2025 02:16</t>
  </si>
  <si>
    <t>182</t>
  </si>
  <si>
    <t>Nhà Thuốc Cẩm Duyên</t>
  </si>
  <si>
    <t>0936277511</t>
  </si>
  <si>
    <t>095086000390</t>
  </si>
  <si>
    <t>Lưu Thiện Tùng</t>
  </si>
  <si>
    <t>25/10/1986</t>
  </si>
  <si>
    <t>323, Khóm 3, QL1A, Phường Láng Tròn, Tỉnh Cà Mau, Tỉnh Cà Mau</t>
  </si>
  <si>
    <t>323, Khóm 3</t>
  </si>
  <si>
    <t>Phong Thạnh Đông A, Phường Láng Tròn, Tỉnh Cà Mau</t>
  </si>
  <si>
    <t>04/08/2025 10:04</t>
  </si>
  <si>
    <t>183</t>
  </si>
  <si>
    <t>C9576003975</t>
  </si>
  <si>
    <t>Quầy Thuốc Hồng Phúc</t>
  </si>
  <si>
    <t>0947015797</t>
  </si>
  <si>
    <t>8777103784-001</t>
  </si>
  <si>
    <t>12/08/2024</t>
  </si>
  <si>
    <t>Nguyễn Thị Hồng Phúc</t>
  </si>
  <si>
    <t>30/04/1998</t>
  </si>
  <si>
    <t>095198006147</t>
  </si>
  <si>
    <t>Ấp 12 DT31, Xã Vĩnh Hậu, Cà Mau</t>
  </si>
  <si>
    <t>Ấp 12</t>
  </si>
  <si>
    <t>DT31</t>
  </si>
  <si>
    <t>TL31, Xã Vĩnh Hậu A, Huyện Hòa Bình, Tỉnh Bạc Liêu</t>
  </si>
  <si>
    <t>12/08/2024 08:57</t>
  </si>
  <si>
    <t>184</t>
  </si>
  <si>
    <t>C9576016879</t>
  </si>
  <si>
    <t>Nhà Thuốc Huỳnh Hùng</t>
  </si>
  <si>
    <t>0932962222</t>
  </si>
  <si>
    <t>0312841230</t>
  </si>
  <si>
    <t>09/06/2025</t>
  </si>
  <si>
    <t>Huỳnh Hùng</t>
  </si>
  <si>
    <t>17/10/1982</t>
  </si>
  <si>
    <t>68, Khóm 2 QL1A, Phường Giá Rai, Cà Mau</t>
  </si>
  <si>
    <t>68, Khóm 2</t>
  </si>
  <si>
    <t>QL1A, Phường Hộ Phòng, Thị xã Giá Rai, Tỉnh Bạc Liêu</t>
  </si>
  <si>
    <t>09/06/2025 12:27</t>
  </si>
  <si>
    <t>185</t>
  </si>
  <si>
    <t>tạp hóa QUANG KHẢI 2 (Trần Bích như)</t>
  </si>
  <si>
    <t>0947968952</t>
  </si>
  <si>
    <t>8904025605-001</t>
  </si>
  <si>
    <t>Trần Bích như</t>
  </si>
  <si>
    <t>27/01/1979</t>
  </si>
  <si>
    <t>095181000939</t>
  </si>
  <si>
    <t>chợ, gh, Xã Gành Hào, Tỉnh Cà Mau, Tỉnh Cà Mau</t>
  </si>
  <si>
    <t>Đê Gành Hào, Xã Gành Hào, Tỉnh Cà Mau</t>
  </si>
  <si>
    <t>04/08/2025 12:28</t>
  </si>
  <si>
    <t>186</t>
  </si>
  <si>
    <t>C9577017055</t>
  </si>
  <si>
    <t>Mỹ phẩm bách hóa tổng hợp MAI HẬU (mai hậu)</t>
  </si>
  <si>
    <t>0945630772</t>
  </si>
  <si>
    <t>1900251343</t>
  </si>
  <si>
    <t>12/06/2025</t>
  </si>
  <si>
    <t>mai hậu</t>
  </si>
  <si>
    <t>18/09/1970</t>
  </si>
  <si>
    <t>112, Nội Ô, Xã Phước Long, Tỉnh Cà Mau, Tỉnh Cà Mau</t>
  </si>
  <si>
    <t>Nội Ô</t>
  </si>
  <si>
    <t>112 Nội Ô, Thị trấn Phước Long, Huyện Phước Long, Tỉnh Bạc Liêu</t>
  </si>
  <si>
    <t>12/06/2025 03:40</t>
  </si>
  <si>
    <t>187</t>
  </si>
  <si>
    <t>2. Tạp hoá Cô Chín (Nguyễn thị chín)</t>
  </si>
  <si>
    <t>0918055500</t>
  </si>
  <si>
    <t>095153003548</t>
  </si>
  <si>
    <t>Nguyễn Thị Chín</t>
  </si>
  <si>
    <t>04/03/1978</t>
  </si>
  <si>
    <t>Ấp Nội Ô, Chu Văn An, Xã Hồng Dân, Tỉnh Cà Mau, Tỉnh Cà Mau</t>
  </si>
  <si>
    <t>Ấp Nội Ô</t>
  </si>
  <si>
    <t>Chu Văn An</t>
  </si>
  <si>
    <t>22/11/2024 01:25</t>
  </si>
  <si>
    <t>188</t>
  </si>
  <si>
    <t>C9578013719</t>
  </si>
  <si>
    <t>Tạp Hoá Trung Kiên (Trần Trung Kiên)</t>
  </si>
  <si>
    <t>0834972756</t>
  </si>
  <si>
    <t>095171008263</t>
  </si>
  <si>
    <t>Trần Trung Kiên</t>
  </si>
  <si>
    <t>ấp 2B, phong thạnh tây, Xã Phong Hiệp, Tỉnh Cà Mau, Tỉnh Cà Mau</t>
  </si>
  <si>
    <t>phong thạnh tây</t>
  </si>
  <si>
    <t>03/04/2025 12:40</t>
  </si>
  <si>
    <t>C9578018665</t>
  </si>
  <si>
    <t>Cửa Hàng Tuyết Băng (Châu Thị Hồng Trâm)</t>
  </si>
  <si>
    <t>0918222121</t>
  </si>
  <si>
    <t>094199008557</t>
  </si>
  <si>
    <t>Châu Thị Hồng Trâm</t>
  </si>
  <si>
    <t>46, Cao Văn Lầu, Phường Bạc Liêu, Tỉnh Cà Mau, Tỉnh Cà Mau</t>
  </si>
  <si>
    <t>19/08/2025 06:38</t>
  </si>
  <si>
    <t>190</t>
  </si>
  <si>
    <t>C9579009057</t>
  </si>
  <si>
    <t>4. Tạp Hóa Huỳnh Như (Huỳnh Như)</t>
  </si>
  <si>
    <t>0915904142</t>
  </si>
  <si>
    <t>10/02/2025</t>
  </si>
  <si>
    <t>Huỳnh Như</t>
  </si>
  <si>
    <t>56, gh, Xã Gành Hào, Tỉnh Cà Mau</t>
  </si>
  <si>
    <t>10/02/2025 11:02</t>
  </si>
  <si>
    <t>191</t>
  </si>
  <si>
    <t>C9579015769</t>
  </si>
  <si>
    <t>Quầy thuốc tây Nguyễn An 2</t>
  </si>
  <si>
    <t>0918989394</t>
  </si>
  <si>
    <t>8071482001-001</t>
  </si>
  <si>
    <t>anh An</t>
  </si>
  <si>
    <t>05/05/1989</t>
  </si>
  <si>
    <t>095084001962</t>
  </si>
  <si>
    <t>090 ấp 17, Xã Vĩnh Mỹ, Cà Mau</t>
  </si>
  <si>
    <t>090</t>
  </si>
  <si>
    <t>ấp 17</t>
  </si>
  <si>
    <t>08/05/2025 04:30</t>
  </si>
  <si>
    <t>192</t>
  </si>
  <si>
    <t>Quầy thuốc tây Ngân Huy</t>
  </si>
  <si>
    <t>0919224248</t>
  </si>
  <si>
    <t>1900129953</t>
  </si>
  <si>
    <t>Lê Thị Chanh</t>
  </si>
  <si>
    <t>01/11/1968</t>
  </si>
  <si>
    <t>095168002915</t>
  </si>
  <si>
    <t>ấp Vĩnh Hoà, xã Vĩnh Thanh, Xã Vĩnh Thanh, Tỉnh Cà Mau</t>
  </si>
  <si>
    <t>ấp Vĩnh Hoà</t>
  </si>
  <si>
    <t>xã Vĩnh Thanh</t>
  </si>
  <si>
    <t>TL2, Xã Vĩnh Thanh, Tỉnh Cà Mau</t>
  </si>
  <si>
    <t>14/08/2025 09:02</t>
  </si>
  <si>
    <t>193</t>
  </si>
  <si>
    <t>C9581001995</t>
  </si>
  <si>
    <t>4. Tạp hóa Quốc Bảo (Quốc Bảo)</t>
  </si>
  <si>
    <t>0949030966</t>
  </si>
  <si>
    <t>12/06/2024</t>
  </si>
  <si>
    <t>Quốc Bảo</t>
  </si>
  <si>
    <t>Ấp Biển Tây B, Hiệp Thành, Phường Bạc Liêu, Tỉnh Cà Mau</t>
  </si>
  <si>
    <t>Ấp Biển Tây B</t>
  </si>
  <si>
    <t>Hiệp Thành</t>
  </si>
  <si>
    <t>Lê Hồng Phong, Phường Bạc Liêu, Tỉnh Cà Mau</t>
  </si>
  <si>
    <t>12/06/2024 11:35</t>
  </si>
  <si>
    <t>194</t>
  </si>
  <si>
    <t>1. CTY TNHH LÂM THU LOAN (Lâm Thu Loan)</t>
  </si>
  <si>
    <t>0916234639</t>
  </si>
  <si>
    <t>1900689810</t>
  </si>
  <si>
    <t>04/06/2025</t>
  </si>
  <si>
    <t>CTY TNHH LÂM THU LOAN  (Lâm Thu Loan)</t>
  </si>
  <si>
    <t>16/01/1986</t>
  </si>
  <si>
    <t>27, Nguyễn Thị Bùi, Phường Bạc Liêu, Tỉnh Cà Mau, Tỉnh Cà Mau</t>
  </si>
  <si>
    <t>Nguyễn Thị Bùi</t>
  </si>
  <si>
    <t>Phường 2, Thành phố Bạc Liêu, Tỉnh Bạc Liêu, Việt Nam</t>
  </si>
  <si>
    <t>GT - Nhóm 1 - Công ty</t>
  </si>
  <si>
    <t>04/06/2025 04:00</t>
  </si>
  <si>
    <t>195</t>
  </si>
  <si>
    <t>Quầy Thuốc Ngọc Muội</t>
  </si>
  <si>
    <t>0333802409</t>
  </si>
  <si>
    <t>1900673218</t>
  </si>
  <si>
    <t>Chị Ngọc Muội</t>
  </si>
  <si>
    <t>11/04/1995</t>
  </si>
  <si>
    <t>095195003267</t>
  </si>
  <si>
    <t>Ấp Cầu Đỏ Vĩnh Lộc, Xã Vĩnh Lộc, Cà Mau</t>
  </si>
  <si>
    <t>Ấp Cầu Đỏ</t>
  </si>
  <si>
    <t>Vĩnh Lộc</t>
  </si>
  <si>
    <t>Vĩnh Lộc Vĩnh Lộc, Xã Vĩnh Lộc, Huyện Hồng Dân, Tỉnh Bạc Liêu</t>
  </si>
  <si>
    <t>07/03/2025 01:02</t>
  </si>
  <si>
    <t>196</t>
  </si>
  <si>
    <t>C9582013976</t>
  </si>
  <si>
    <t>4. Cửa hàng Thái Mười (Long)</t>
  </si>
  <si>
    <t>0917212010</t>
  </si>
  <si>
    <t>Long</t>
  </si>
  <si>
    <t>06/01/1984</t>
  </si>
  <si>
    <t>08/04/2025 10:41</t>
  </si>
  <si>
    <t>197</t>
  </si>
  <si>
    <t>C9582016434</t>
  </si>
  <si>
    <t>4. Tạp Hoá Chị Gái (Ngọc Mai)</t>
  </si>
  <si>
    <t>0949689301</t>
  </si>
  <si>
    <t>Ngọc Mai</t>
  </si>
  <si>
    <t>10/04/1980</t>
  </si>
  <si>
    <t>Tân Long, Long Thạng, Xã Hòa Bình, Tỉnh Cà Mau</t>
  </si>
  <si>
    <t>Tân Long</t>
  </si>
  <si>
    <t>Long Thạng</t>
  </si>
  <si>
    <t>23/05/2025 04:09</t>
  </si>
  <si>
    <t>198</t>
  </si>
  <si>
    <t>C9582017412</t>
  </si>
  <si>
    <t>tiệm bạc Mỹ phẩm KIỀU DIỄM (diễm)</t>
  </si>
  <si>
    <t>0975065172</t>
  </si>
  <si>
    <t>8897969208-001</t>
  </si>
  <si>
    <t>23/06/2025</t>
  </si>
  <si>
    <t>diễm</t>
  </si>
  <si>
    <t>chợ k4, bờ cảng, Xã Gành Hào, Tỉnh Cà Mau, Tỉnh Cà Mau</t>
  </si>
  <si>
    <t>bờ cảng</t>
  </si>
  <si>
    <t>23/06/2025 11:30</t>
  </si>
  <si>
    <t>199</t>
  </si>
  <si>
    <t>2. Quầy thuốc Minh Toàn ( Huỳnh Chí Dũng)</t>
  </si>
  <si>
    <t>0916808085</t>
  </si>
  <si>
    <t>095071007284</t>
  </si>
  <si>
    <t>Quầy thuốc Minh Toàn</t>
  </si>
  <si>
    <t>09/01/1980</t>
  </si>
  <si>
    <t>Ấp Vĩnh Hoà Kinh Tế Mới, Xã Vĩnh Hậu, Cà Mau</t>
  </si>
  <si>
    <t>Ấp Vĩnh Hoà</t>
  </si>
  <si>
    <t>Ấp Vĩnh Hoà, Kinh Tế Mới, Xã Vĩnh Thịnh, Huyện Hoà Bình, Tỉnh Bạc Liêu</t>
  </si>
  <si>
    <t>10/06/2024 12:04</t>
  </si>
  <si>
    <t>200</t>
  </si>
  <si>
    <t>2. Tạp Hoá Hùng Nhàn</t>
  </si>
  <si>
    <t>0948077384</t>
  </si>
  <si>
    <t>095070015611</t>
  </si>
  <si>
    <t>02/04/2025</t>
  </si>
  <si>
    <t>HỘ KINH DOANH TẠP HOÁ HÙNG NHÀN</t>
  </si>
  <si>
    <t>tỉnh lộ 38 phường 5, Nguyễn Thị Minh Khai, Phường Vĩnh Trạch, Tỉnh Cà Mau, Tỉnh Cà Mau</t>
  </si>
  <si>
    <t>tỉnh lộ 38 phường 5</t>
  </si>
  <si>
    <t>Tỉnh Lộ 38, Phường 5, Thành phố Bạc Liêu, Tỉnh Bạc Liêu</t>
  </si>
  <si>
    <t>02/04/2025 02:01</t>
  </si>
  <si>
    <t>201</t>
  </si>
  <si>
    <t>2. Quâ6f thuốc Thái minh ( chị hạnh)</t>
  </si>
  <si>
    <t>0944027587</t>
  </si>
  <si>
    <t>095183000781</t>
  </si>
  <si>
    <t>29/07/2025</t>
  </si>
  <si>
    <t>Thái minh</t>
  </si>
  <si>
    <t>24/03/1983</t>
  </si>
  <si>
    <t>Ấp 1, QL1A, Xã Phong Thạnh, Tỉnh Cà Mau, Tỉnh Cà Mau</t>
  </si>
  <si>
    <t>Ấp 1</t>
  </si>
  <si>
    <t>QLA, Xã Phong Thạnh, Tỉnh Cà Mau</t>
  </si>
  <si>
    <t>29/07/2025 12:23</t>
  </si>
  <si>
    <t>202</t>
  </si>
  <si>
    <t>Quầy thuốc tây Minh Thắng</t>
  </si>
  <si>
    <t>0948221767</t>
  </si>
  <si>
    <t>1900574584</t>
  </si>
  <si>
    <t>Trần Diễm My</t>
  </si>
  <si>
    <t>10/08/1991</t>
  </si>
  <si>
    <t>095191008802</t>
  </si>
  <si>
    <t>ấp 13, xã phòng thạnh Đông, Phường Láng Tròn, Tỉnh Cà Mau, Tỉnh Cà Mau</t>
  </si>
  <si>
    <t>ấp 13</t>
  </si>
  <si>
    <t>xã phòng thạnh Đông</t>
  </si>
  <si>
    <t>12/08/2025 04:45</t>
  </si>
  <si>
    <t>203</t>
  </si>
  <si>
    <t>Tạp Hóa Tú Trang (Tú Trang)</t>
  </si>
  <si>
    <t>0949001149</t>
  </si>
  <si>
    <t>8496026326</t>
  </si>
  <si>
    <t>Tú Trang</t>
  </si>
  <si>
    <t>095087001024</t>
  </si>
  <si>
    <t>chợ Phó Sinh ấp Phước Thọ, Phước Long, Xã Vĩnh Phước, Tỉnh Cà Mau, Tỉnh Cà Mau</t>
  </si>
  <si>
    <t>chợ Phó Sinh ấp Phước Thọ</t>
  </si>
  <si>
    <t>Phước Long</t>
  </si>
  <si>
    <t>Phước Long Phước Long, Xã Phước Long, Huyện Phước Long, Tỉnh Bạc Liêu</t>
  </si>
  <si>
    <t>03/04/2025 02:00</t>
  </si>
  <si>
    <t>204</t>
  </si>
  <si>
    <t>C9586014656</t>
  </si>
  <si>
    <t>4. tạp hóa Chính (chính)</t>
  </si>
  <si>
    <t>0813323936</t>
  </si>
  <si>
    <t>chính</t>
  </si>
  <si>
    <t>26/11/1983</t>
  </si>
  <si>
    <t>ấp tường 2 xã Hưng phú, Xã Vĩnh Thanh, Cà Mau</t>
  </si>
  <si>
    <t>ấp tường 2</t>
  </si>
  <si>
    <t>xã Hưng phú</t>
  </si>
  <si>
    <t>TL2, Xã Vĩnh Thanh, Huyện Phước Long, Tỉnh Bạc Liêu</t>
  </si>
  <si>
    <t>17/04/2025 09:03</t>
  </si>
  <si>
    <t>205</t>
  </si>
  <si>
    <t>C9586014773</t>
  </si>
  <si>
    <t>4. Tạp hóa Thanh Tuấn (tuấn)</t>
  </si>
  <si>
    <t>0962177751</t>
  </si>
  <si>
    <t>tuấn</t>
  </si>
  <si>
    <t>22/12/1978</t>
  </si>
  <si>
    <t>chợ ngan dừa tttt thị trấn ngan dừa, Xã Hồng Dân, Cà Mau</t>
  </si>
  <si>
    <t>tttt thị trấn ngan dừa</t>
  </si>
  <si>
    <t>18/04/2025 12:48</t>
  </si>
  <si>
    <t>206</t>
  </si>
  <si>
    <t>C9586018059</t>
  </si>
  <si>
    <t>Quầy Thuốc Thanh Thuyền</t>
  </si>
  <si>
    <t>0845099113</t>
  </si>
  <si>
    <t>8431147883-001</t>
  </si>
  <si>
    <t>23/07/2025</t>
  </si>
  <si>
    <t>Trương Thị Thanh Thuyền</t>
  </si>
  <si>
    <t>25/12/1991</t>
  </si>
  <si>
    <t>095191000397</t>
  </si>
  <si>
    <t>Ấp Giồng Nhãn DT31, Phường Hiệp Thành, Cà Mau</t>
  </si>
  <si>
    <t>Ấp Giồng Nhãn</t>
  </si>
  <si>
    <t>Giòng Nhạn-Gành Hào, Xã Hiệp Thành, Thành phố Bạc Liêu, Tỉnh Bạc Liêu</t>
  </si>
  <si>
    <t>23/07/2025 02:36</t>
  </si>
  <si>
    <t>207</t>
  </si>
  <si>
    <t>C9587014039</t>
  </si>
  <si>
    <t>Tạp Hóa Khánh Nga (lâm thị thu)</t>
  </si>
  <si>
    <t>0919910511</t>
  </si>
  <si>
    <t>8187486326</t>
  </si>
  <si>
    <t>lâm thị thu</t>
  </si>
  <si>
    <t>12/02/1965</t>
  </si>
  <si>
    <t>095164000526</t>
  </si>
  <si>
    <t>112, lê lợi, Phường Bạc Liêu, Tỉnh Cà Mau, Tỉnh Cà Mau</t>
  </si>
  <si>
    <t>lê lợi</t>
  </si>
  <si>
    <t>Lê Lợi, Phường Bạc Liêu, Tỉnh Cà Mau</t>
  </si>
  <si>
    <t>08/04/2025 04:25</t>
  </si>
  <si>
    <t>208</t>
  </si>
  <si>
    <t>2. Nhà thuốc an phúc ( la tài trung)</t>
  </si>
  <si>
    <t>0909891202</t>
  </si>
  <si>
    <t>095091000374</t>
  </si>
  <si>
    <t>Hộ kinh doanh an phúc</t>
  </si>
  <si>
    <t>11/01/1991</t>
  </si>
  <si>
    <t>37/7B Đường Bạch Đằng, Phường Hiệp Thành, Cà Mau</t>
  </si>
  <si>
    <t>37/7B</t>
  </si>
  <si>
    <t>Đường Bạch Đằng</t>
  </si>
  <si>
    <t>03/07/2025 04:50</t>
  </si>
  <si>
    <t>209</t>
  </si>
  <si>
    <t>2. Quầy thuốc đạt sang</t>
  </si>
  <si>
    <t>0822591070</t>
  </si>
  <si>
    <t>095191000412</t>
  </si>
  <si>
    <t>06/10/2025</t>
  </si>
  <si>
    <t>Hộ kinh doanh lê kim tuyền</t>
  </si>
  <si>
    <t>01/01/1971</t>
  </si>
  <si>
    <t>Ấp Cây Giang A, Giá Rai - Gành Hào, Xã Long Điền, Tỉnh Cà Mau, Tỉnh Cà Mau</t>
  </si>
  <si>
    <t>Ấp Cây Giang A</t>
  </si>
  <si>
    <t>Giá Rai - Gành Hào</t>
  </si>
  <si>
    <t>Giá Rai - Gành Hào, Xã Long Điền, Tỉnh Cà Mau</t>
  </si>
  <si>
    <t>06/10/2025 02:24</t>
  </si>
  <si>
    <t>210</t>
  </si>
  <si>
    <t>Quầy Thuốc An Thịnh</t>
  </si>
  <si>
    <t>0944800402</t>
  </si>
  <si>
    <t>8524828638-001</t>
  </si>
  <si>
    <t>03/05/2024</t>
  </si>
  <si>
    <t>Chị Muội</t>
  </si>
  <si>
    <t>04/12/1995</t>
  </si>
  <si>
    <t>094195000305</t>
  </si>
  <si>
    <t>Ấp Trung Hưng, 978, Xã Châu Thới, Tỉnh Cà Mau, Tỉnh Cà Mau</t>
  </si>
  <si>
    <t>Ấp Trung Hưng</t>
  </si>
  <si>
    <t>978</t>
  </si>
  <si>
    <t>Ấp Trung Hưng, 978, Xã Vĩnh Hưng A, Huyện Vĩnh Lợi, Tỉnh Bạc Liêu</t>
  </si>
  <si>
    <t>03/05/2024 10:31</t>
  </si>
  <si>
    <t>211</t>
  </si>
  <si>
    <t>2. Bách Hoá Tổng Hợp Lê Tâm (Chị Tâm)</t>
  </si>
  <si>
    <t>0839496806</t>
  </si>
  <si>
    <t>095177006167</t>
  </si>
  <si>
    <t>21/08/2024</t>
  </si>
  <si>
    <t>Lý Thị Ngọc Đào</t>
  </si>
  <si>
    <t>15/05/1980</t>
  </si>
  <si>
    <t>11c, Nguyễn công tộc, Phường Bạc Liêu, Tỉnh Cà Mau, Tỉnh Cà Mau</t>
  </si>
  <si>
    <t>11c</t>
  </si>
  <si>
    <t>Nguyễn công tộc</t>
  </si>
  <si>
    <t>21/08/2024 12:56</t>
  </si>
  <si>
    <t>212</t>
  </si>
  <si>
    <t>Bách Hoá Tổng Hợp Bé 3 (Huỳnh Quốc Duy)</t>
  </si>
  <si>
    <t>0901284931</t>
  </si>
  <si>
    <t>8538044390-001</t>
  </si>
  <si>
    <t>Huỳnh Quốc Duy</t>
  </si>
  <si>
    <t>095093010436</t>
  </si>
  <si>
    <t>Rạch Rắn, Long Điền, Phường An Xuyên, Tỉnh Cà Mau, Tỉnh Cà Mau</t>
  </si>
  <si>
    <t>32002</t>
  </si>
  <si>
    <t>Phường An Xuyên</t>
  </si>
  <si>
    <t>Xã Long Điền, Tỉnh Cà Mau</t>
  </si>
  <si>
    <t>14/04/2025 01:37</t>
  </si>
  <si>
    <t>213</t>
  </si>
  <si>
    <t>C9588014483</t>
  </si>
  <si>
    <t>4. tạp hóa Phúc Đạt (kim)</t>
  </si>
  <si>
    <t>0949141486</t>
  </si>
  <si>
    <t>kim</t>
  </si>
  <si>
    <t>05/09/1989</t>
  </si>
  <si>
    <t>122 Cao Văn Lầu, Phường Bạc Liêu, Cà Mau</t>
  </si>
  <si>
    <t>122 Cao Văn Lầu      , Phường 2, Thành phố Bạc Liêu, Tỉnh Bạc Liêu</t>
  </si>
  <si>
    <t>14/04/2025 05:31</t>
  </si>
  <si>
    <t>214</t>
  </si>
  <si>
    <t>C9588015199</t>
  </si>
  <si>
    <t>4. Tạp Hoá Trang (Trang)</t>
  </si>
  <si>
    <t>0919579964</t>
  </si>
  <si>
    <t>Trang</t>
  </si>
  <si>
    <t>06/10/1967</t>
  </si>
  <si>
    <t>Ấp Phước Thành xã Phước Long, Xã Vĩnh Phước, Cà Mau</t>
  </si>
  <si>
    <t>Ấp Phước Thành</t>
  </si>
  <si>
    <t>24/04/2025 01:04</t>
  </si>
  <si>
    <t>215</t>
  </si>
  <si>
    <t>2. Gift Shop Heo Bông ( Huỳnh Thị Cẩm Vân )</t>
  </si>
  <si>
    <t>0945133337</t>
  </si>
  <si>
    <t>095184002070</t>
  </si>
  <si>
    <t>Huỳnh Thị Cẩm Vân</t>
  </si>
  <si>
    <t>Quốc Lộ 1A, Giá Rai, Phường Giá Rai, Tỉnh Cà Mau, Tỉnh Cà Mau</t>
  </si>
  <si>
    <t>QL1A, Phường 1, Thị xã Giá Rai, Tỉnh Bạc Liêu</t>
  </si>
  <si>
    <t>12/05/2025 11:20</t>
  </si>
  <si>
    <t>216</t>
  </si>
  <si>
    <t>Phòng chuẩn trị y học cổ truyền tư nhân Cao Xuân Thắng</t>
  </si>
  <si>
    <t>0918351928</t>
  </si>
  <si>
    <t>1900280785</t>
  </si>
  <si>
    <t>Cao Xuân Thắng</t>
  </si>
  <si>
    <t>05/08/1970</t>
  </si>
  <si>
    <t>036070009035</t>
  </si>
  <si>
    <t>349 Ấp 2, Xã Gành Hào, Cà Mau</t>
  </si>
  <si>
    <t>349</t>
  </si>
  <si>
    <t>Đê Gành Hào Đê Gành Hào, Thị trấn Gành Hào, Huyện Đông Hải, Tỉnh Bạc Liêu</t>
  </si>
  <si>
    <t>12/05/2025 01:34</t>
  </si>
  <si>
    <t>217</t>
  </si>
  <si>
    <t>Quầy Thuốc Trân Phúc</t>
  </si>
  <si>
    <t>0947570718</t>
  </si>
  <si>
    <t>095090009877</t>
  </si>
  <si>
    <t>20/06/2025</t>
  </si>
  <si>
    <t>Anh Dành</t>
  </si>
  <si>
    <t>10/10/1990</t>
  </si>
  <si>
    <t>Ấp Tràm 1, DT978, Xã Hòa Bình, Tỉnh Cà Mau, Tỉnh Cà Mau</t>
  </si>
  <si>
    <t>DT978</t>
  </si>
  <si>
    <t>TL978, Xã Long Thạnh, Huyện Vĩnh Lợi, Tỉnh Bạc Liêu</t>
  </si>
  <si>
    <t>20/06/2025 02:47</t>
  </si>
  <si>
    <t>218</t>
  </si>
  <si>
    <t>Quầy Thuốc Hoàng Anh</t>
  </si>
  <si>
    <t>0949481814</t>
  </si>
  <si>
    <t>1900615110</t>
  </si>
  <si>
    <t>25/07/2025</t>
  </si>
  <si>
    <t>Đặng Ngọc Thơ</t>
  </si>
  <si>
    <t>02/07/1992</t>
  </si>
  <si>
    <t>095192011345</t>
  </si>
  <si>
    <t>Ấp Trung Hưng, Đường 978, Xã Vĩnh Hưng A, Huyện Vĩnh Lợi, Tỉnh Bạc Liêu</t>
  </si>
  <si>
    <t>Đường 978</t>
  </si>
  <si>
    <t>25/07/2025 11:17</t>
  </si>
  <si>
    <t>219</t>
  </si>
  <si>
    <t>2. Quầy Thuốc Mỹ Nam(Thạch Thị Mỹ)</t>
  </si>
  <si>
    <t>0943042476</t>
  </si>
  <si>
    <t>095166002684</t>
  </si>
  <si>
    <t>Hộ kinh doanh mỹ nam</t>
  </si>
  <si>
    <t>04/02/1966</t>
  </si>
  <si>
    <t>18/11/2021</t>
  </si>
  <si>
    <t>số 2/349, ấp kim cấu, Phường Vĩnh Trạch, Tỉnh Cà Mau</t>
  </si>
  <si>
    <t>số 2/349</t>
  </si>
  <si>
    <t>15/10/2025 09:39</t>
  </si>
  <si>
    <t>220</t>
  </si>
  <si>
    <t>2. Tạp Hoá Nghi Ngân</t>
  </si>
  <si>
    <t>0945581667</t>
  </si>
  <si>
    <t>096184010024</t>
  </si>
  <si>
    <t>La Thị Bích Liễu</t>
  </si>
  <si>
    <t>Ấp 1, Tân Phong, Xã Phong Thạnh, Tỉnh Cà Mau, Tỉnh Cà Mau</t>
  </si>
  <si>
    <t>Tân Phong</t>
  </si>
  <si>
    <t>11/03/2025 10:59</t>
  </si>
  <si>
    <t>221</t>
  </si>
  <si>
    <t>Quầy Thuốc Ngọc Trân</t>
  </si>
  <si>
    <t>0913865790</t>
  </si>
  <si>
    <t>8611307825</t>
  </si>
  <si>
    <t>14/03/2025</t>
  </si>
  <si>
    <t>Chị Trân</t>
  </si>
  <si>
    <t>095194010225</t>
  </si>
  <si>
    <t>ấp Ninh Quới Vĩnh Phú, Xã Ninh Quới, Cà Mau</t>
  </si>
  <si>
    <t>ấp Ninh Quới</t>
  </si>
  <si>
    <t>Vĩnh Phú</t>
  </si>
  <si>
    <t>14/03/2025 12:58</t>
  </si>
  <si>
    <t>222</t>
  </si>
  <si>
    <t>C9590001844</t>
  </si>
  <si>
    <t>4. Nha Khoa Sài Gòn (Anh Luân)</t>
  </si>
  <si>
    <t>02916534352</t>
  </si>
  <si>
    <t>Anh Luân</t>
  </si>
  <si>
    <t>551, ấp b, Xã Hòa Bình, Tỉnh Cà Mau</t>
  </si>
  <si>
    <t>551</t>
  </si>
  <si>
    <t>ấp b</t>
  </si>
  <si>
    <t>10/06/2024 11:14</t>
  </si>
  <si>
    <t>223</t>
  </si>
  <si>
    <t>Nhà Thuốc Kiều Trang</t>
  </si>
  <si>
    <t>0948978038</t>
  </si>
  <si>
    <t>8692917801-001</t>
  </si>
  <si>
    <t>27/06/2024</t>
  </si>
  <si>
    <t>chị trang</t>
  </si>
  <si>
    <t>096195000371</t>
  </si>
  <si>
    <t>Ấp Cái Dầy Huỳnh Thị Hoa, Xã Vĩnh Lợi, Cà Mau</t>
  </si>
  <si>
    <t>Ấp Cái Dầy</t>
  </si>
  <si>
    <t>Huỳnh Thị Hoa</t>
  </si>
  <si>
    <t>Lộ 1A, Xã Châu Hưng Vĩnh Lợi Bạc Liêu</t>
  </si>
  <si>
    <t>27/06/2024 05:27</t>
  </si>
  <si>
    <t>224</t>
  </si>
  <si>
    <t>C9590010971</t>
  </si>
  <si>
    <t>4. Tạp Hoá Huỳnh Ngân (Chị Ngân)</t>
  </si>
  <si>
    <t>0962463229</t>
  </si>
  <si>
    <t>Chị Ngân</t>
  </si>
  <si>
    <t>04/03/1974</t>
  </si>
  <si>
    <t>07/03/2025 01:05</t>
  </si>
  <si>
    <t>225</t>
  </si>
  <si>
    <t>C9591002189</t>
  </si>
  <si>
    <t>Nhà thuốc Hữu Nam</t>
  </si>
  <si>
    <t>0939553966</t>
  </si>
  <si>
    <t>8644749547</t>
  </si>
  <si>
    <t>15/06/2024</t>
  </si>
  <si>
    <t>bùi hữu nam</t>
  </si>
  <si>
    <t>17/07/1982</t>
  </si>
  <si>
    <t>Khóm 3 Cao Văn Lầu, Phường Bạc Liêu, Cà Mau</t>
  </si>
  <si>
    <t>Cao Văn Lầu, Phường 2, Thành phố Bạc Liêu, Tỉnh Bạc Liêu</t>
  </si>
  <si>
    <t>15/06/2024 12:56</t>
  </si>
  <si>
    <t>226</t>
  </si>
  <si>
    <t>2. Lý Bích Thanh</t>
  </si>
  <si>
    <t>0947595314</t>
  </si>
  <si>
    <t>095072005560</t>
  </si>
  <si>
    <t>Lý Bích Thanh</t>
  </si>
  <si>
    <t>14/11/1963</t>
  </si>
  <si>
    <t>chợ Xã Thoàn Phước Long, Xã Vĩnh Phước, Cà Mau</t>
  </si>
  <si>
    <t>Unnamed Road Unnamed Road, Xã Phước Long, Huyện Phước Long, Tỉnh Bạc Liêu</t>
  </si>
  <si>
    <t>15/05/2025 03:23</t>
  </si>
  <si>
    <t>227</t>
  </si>
  <si>
    <t>Quầy thuốc Thanh Bình</t>
  </si>
  <si>
    <t>0919434909</t>
  </si>
  <si>
    <t>1900310253</t>
  </si>
  <si>
    <t>Lưu Thị Trắc</t>
  </si>
  <si>
    <t>20/07/1968</t>
  </si>
  <si>
    <t>093168000782</t>
  </si>
  <si>
    <t>Trung tâm thương mại chợ Ngan Dừa, ấp nội ô, Xã Hồng Dân, Tỉnh Cà Mau, Tỉnh Cà Mau</t>
  </si>
  <si>
    <t>Trung tâm thương mại chợ Ngan Dừa</t>
  </si>
  <si>
    <t>08/08/2025 12:06</t>
  </si>
  <si>
    <t>228</t>
  </si>
  <si>
    <t>3. Tạp hóa Cô Cẩm ( Ý Cẩm )</t>
  </si>
  <si>
    <t>0937890990</t>
  </si>
  <si>
    <t>095088006526</t>
  </si>
  <si>
    <t>Ong Như Yến</t>
  </si>
  <si>
    <t>10/05/1989</t>
  </si>
  <si>
    <t>10/04/2025 01:54</t>
  </si>
  <si>
    <t>229</t>
  </si>
  <si>
    <t>C9593016128</t>
  </si>
  <si>
    <t>4. Tạp Hoá Phụng Mai (Cô Mai)</t>
  </si>
  <si>
    <t>0915370392</t>
  </si>
  <si>
    <t>Cô Mai</t>
  </si>
  <si>
    <t>23/09/1970</t>
  </si>
  <si>
    <t>Ấp Trung Hưng Vĩnh Hưng A, Xã Châu Thới, Cà Mau</t>
  </si>
  <si>
    <t>TL978, Xã Vĩnh Hưng A, Huyện Vĩnh Lợi, Tỉnh Bạc Liêu</t>
  </si>
  <si>
    <t>16/05/2025 01:58</t>
  </si>
  <si>
    <t>230</t>
  </si>
  <si>
    <t>C9594005585</t>
  </si>
  <si>
    <t>4. Tạp Hoá Ngọc Thanh (Hứa Ngọc Thanh)</t>
  </si>
  <si>
    <t>0947025342</t>
  </si>
  <si>
    <t>Hứa Ngọc Thanh</t>
  </si>
  <si>
    <t>14/01/1982</t>
  </si>
  <si>
    <t>Nhà Lồng Chợ Phường 1 Nguyễn Công Tộc, Phường Bạc Liêu, Cà Mau</t>
  </si>
  <si>
    <t>09/10/2024 11:10</t>
  </si>
  <si>
    <t>231</t>
  </si>
  <si>
    <t>Quầy Thuốc Thành Đại</t>
  </si>
  <si>
    <t>0916548845</t>
  </si>
  <si>
    <t>095092004620</t>
  </si>
  <si>
    <t>11/08/2025</t>
  </si>
  <si>
    <t>Phan Trí Đại</t>
  </si>
  <si>
    <t>01/01/1992</t>
  </si>
  <si>
    <t>Ấ Bửu 2, Long Điền Đông, Xã Đông Hải, Tỉnh Cà Mau, Tỉnh Cà Mau</t>
  </si>
  <si>
    <t>Ấ Bửu 2</t>
  </si>
  <si>
    <t>Long Điền Đông</t>
  </si>
  <si>
    <t>Xã Đông Hải, Tỉnh Cà Mau</t>
  </si>
  <si>
    <t>11/08/2025 08:57</t>
  </si>
  <si>
    <t>232</t>
  </si>
  <si>
    <t>2. Hộ kinh doanh Nhà thuốc Bảo Thủy</t>
  </si>
  <si>
    <t>0912203828</t>
  </si>
  <si>
    <t>095188002957</t>
  </si>
  <si>
    <t>HỘ KINH DOANH NHÀ THUỐC BẢO THỦY</t>
  </si>
  <si>
    <t>01/01/1988</t>
  </si>
  <si>
    <t>Thửa đất số 28, Ấp Công Điền, Phường Vĩnh Trạch, Tỉnh Cà Mau, Tỉnh Cà Mau</t>
  </si>
  <si>
    <t>Thửa đất số 28</t>
  </si>
  <si>
    <t>08/10/2025 01:12</t>
  </si>
  <si>
    <t>233</t>
  </si>
  <si>
    <t>Quầy thuốc Trương Tuyết Vân</t>
  </si>
  <si>
    <t>0823118238</t>
  </si>
  <si>
    <t>1900290423</t>
  </si>
  <si>
    <t>Trương Tuyết Vân</t>
  </si>
  <si>
    <t>20/04/1957</t>
  </si>
  <si>
    <t>095170000155</t>
  </si>
  <si>
    <t>338B bệnh viện củ, Xã Phước Long, Cà Mau</t>
  </si>
  <si>
    <t>338B</t>
  </si>
  <si>
    <t>bệnh viện củ</t>
  </si>
  <si>
    <t>Thị trấn Phước Long, Huyện Phước Long, Tỉnh Bạc Liêu</t>
  </si>
  <si>
    <t>17/04/2025 02:32</t>
  </si>
  <si>
    <t>234</t>
  </si>
  <si>
    <t>C9595016419</t>
  </si>
  <si>
    <t>Mỹ Phẩm Chị Tuyền (Lê Thị Bích Tuyền)</t>
  </si>
  <si>
    <t>0855553156</t>
  </si>
  <si>
    <t>8621585927</t>
  </si>
  <si>
    <t>Lê Thị Bích Tuyền</t>
  </si>
  <si>
    <t>12/11/1970</t>
  </si>
  <si>
    <t>095177004650</t>
  </si>
  <si>
    <t>chợ Vĩnh Hưng, Ấp Tam Hưng, Xã Châu Thới, Tỉnh Cà Mau, Tỉnh Cà Mau</t>
  </si>
  <si>
    <t>23/05/2025 12:58</t>
  </si>
  <si>
    <t>235</t>
  </si>
  <si>
    <t>2. Tạp hóa Lộc ( phan văn Lộc )</t>
  </si>
  <si>
    <t>0916046275</t>
  </si>
  <si>
    <t>095062004658</t>
  </si>
  <si>
    <t>Phạm văn Lộc</t>
  </si>
  <si>
    <t>26/01/1967</t>
  </si>
  <si>
    <t>tttm, chợ ngan dừa, Xã Hồng Dân, Tỉnh Cà Mau, Tỉnh Cà Mau</t>
  </si>
  <si>
    <t>08/08/2025 01:03</t>
  </si>
  <si>
    <t>236</t>
  </si>
  <si>
    <t>Quầy thuốc Quốc Loan</t>
  </si>
  <si>
    <t>0943766332</t>
  </si>
  <si>
    <t>095189005319</t>
  </si>
  <si>
    <t>Trần Thị Loan</t>
  </si>
  <si>
    <t>28/02/1989</t>
  </si>
  <si>
    <t>ấp 5, Đông Hải, Xã Gành Hào, Tỉnh Cà Mau</t>
  </si>
  <si>
    <t>ấp 5</t>
  </si>
  <si>
    <t>Đông Hải</t>
  </si>
  <si>
    <t>TL980, Xã Gành Hào, Tỉnh Cà Mau</t>
  </si>
  <si>
    <t>18/08/2025 11:09</t>
  </si>
  <si>
    <t>237</t>
  </si>
  <si>
    <t>C9596014599</t>
  </si>
  <si>
    <t>Quầy Thuốc Minh Triết</t>
  </si>
  <si>
    <t>0942656771</t>
  </si>
  <si>
    <t>2200743447-001</t>
  </si>
  <si>
    <t>a Triết</t>
  </si>
  <si>
    <t>365904041</t>
  </si>
  <si>
    <t>ấp Do Thới, Xã Hòa Bình, Cà Mau</t>
  </si>
  <si>
    <t>Do Thới</t>
  </si>
  <si>
    <t>Xã Vĩnh Mỹ A, Huyện Hòa Bình, Tỉnh Bạc Liêu</t>
  </si>
  <si>
    <t>16/04/2025 11:03</t>
  </si>
  <si>
    <t>238</t>
  </si>
  <si>
    <t>2. Nhà thuốc chí lil (chí lil)</t>
  </si>
  <si>
    <t>0947176727</t>
  </si>
  <si>
    <t>095096004669</t>
  </si>
  <si>
    <t>Hộ kinh doanh njaf thuốc chí lil</t>
  </si>
  <si>
    <t>04/01/1996</t>
  </si>
  <si>
    <t>Ấp 2B, kênh số 2, Xã Phong Hiệp, Tỉnh Cà Mau, Tỉnh Cà Mau</t>
  </si>
  <si>
    <t>kênh số 2</t>
  </si>
  <si>
    <t>08/05/2025 12:55</t>
  </si>
  <si>
    <t>239</t>
  </si>
  <si>
    <t>C9597003812</t>
  </si>
  <si>
    <t>4. Bách Hoá Tổng Hợp Trường Yến (Lê Kim Ngân)</t>
  </si>
  <si>
    <t>0981402254</t>
  </si>
  <si>
    <t>07/08/2024</t>
  </si>
  <si>
    <t>Lê Kim Ngân</t>
  </si>
  <si>
    <t>01/06/1996</t>
  </si>
  <si>
    <t>28, Nguyễn Huệ, Phường Bạc Liêu, Tỉnh Cà Mau</t>
  </si>
  <si>
    <t>07/08/2024 10:52</t>
  </si>
  <si>
    <t>240</t>
  </si>
  <si>
    <t>Quầy Thuốc Kim Huệ</t>
  </si>
  <si>
    <t>0918777277</t>
  </si>
  <si>
    <t>095190002493</t>
  </si>
  <si>
    <t>Trần Nguyệt Nhi</t>
  </si>
  <si>
    <t>31/01/1990</t>
  </si>
  <si>
    <t>Ấp Nhàn Dân A, QL1A, Xã Phong Thạnh, null, Tỉnh Cà Mau</t>
  </si>
  <si>
    <t>Ấp Nhàn Dân A</t>
  </si>
  <si>
    <t>57PX+5QH, Xã Phong Thạnh, Tỉnh Cà Mau</t>
  </si>
  <si>
    <t>29/07/2025 11:38</t>
  </si>
  <si>
    <t>241</t>
  </si>
  <si>
    <t>Nhà Thuốc Trung Khiết</t>
  </si>
  <si>
    <t>0946146025</t>
  </si>
  <si>
    <t>8800896100-001</t>
  </si>
  <si>
    <t>13/08/2025</t>
  </si>
  <si>
    <t>Nguyễn Xuân Tươi</t>
  </si>
  <si>
    <t>24/01/1997</t>
  </si>
  <si>
    <t>095197000213</t>
  </si>
  <si>
    <t>Thửa đất số 36, tờ bản đồ số 51, Cao Văn Lầu, Phường Hiệp Thành, Tỉnh Cà Mau</t>
  </si>
  <si>
    <t>Thửa đất số 36, tờ bản đồ số 51</t>
  </si>
  <si>
    <t>Cao Văn Lầu, Phường Hiệp Thành, Tỉnh Cà Mau</t>
  </si>
  <si>
    <t>13/08/2025 02:35</t>
  </si>
  <si>
    <t>242</t>
  </si>
  <si>
    <t>C9598013980</t>
  </si>
  <si>
    <t>4. Shop Ngọc (Múi) (Ngọc)</t>
  </si>
  <si>
    <t>0989789750</t>
  </si>
  <si>
    <t>Ngọc</t>
  </si>
  <si>
    <t>22/01/1981</t>
  </si>
  <si>
    <t>khóm 1 phường láng tròn, Phường Láng Tròn, Cà Mau</t>
  </si>
  <si>
    <t>phường láng tròn</t>
  </si>
  <si>
    <t>08/04/2025 10:47</t>
  </si>
  <si>
    <t>243</t>
  </si>
  <si>
    <t>2. Tạp Hoá Hoàng Bảy</t>
  </si>
  <si>
    <t>0948009323</t>
  </si>
  <si>
    <t>095064001152</t>
  </si>
  <si>
    <t>HỘ KINH DOANH PHÙNG VĂN BÃY</t>
  </si>
  <si>
    <t>ấp Trung Hưng, xã Vĩnh Hưng A, Xã Châu Thới, Tỉnh Cà Mau, Tỉnh Cà Mau</t>
  </si>
  <si>
    <t>ấp Trung Hưng</t>
  </si>
  <si>
    <t>xã Vĩnh Hưng A</t>
  </si>
  <si>
    <t>11/04/2025 11:23</t>
  </si>
  <si>
    <t>244</t>
  </si>
  <si>
    <t>Quầy Thuốc Mỹ Thu</t>
  </si>
  <si>
    <t>0845446994</t>
  </si>
  <si>
    <t>8528777550</t>
  </si>
  <si>
    <t>Phan Diệu Thu</t>
  </si>
  <si>
    <t>19/01/1991</t>
  </si>
  <si>
    <t>095191000554</t>
  </si>
  <si>
    <t>ấp Vĩnh Lạc xã Vĩnh Thịnh, Xã Vĩnh Hậu, Cà Mau</t>
  </si>
  <si>
    <t>ấp Vĩnh Lạc</t>
  </si>
  <si>
    <t>10/03/2025 03:32</t>
  </si>
  <si>
    <t>245</t>
  </si>
  <si>
    <t>Nhà Thuốc Xuân Ý</t>
  </si>
  <si>
    <t>0947161256</t>
  </si>
  <si>
    <t>095197006623</t>
  </si>
  <si>
    <t>Đặng Thị Nghiệm</t>
  </si>
  <si>
    <t>04/03/1997</t>
  </si>
  <si>
    <t>Ấp Long Thành, xã Phước Long, Xã Phước Long, Tỉnh Cà Mau, Tỉnh Cà Mau</t>
  </si>
  <si>
    <t>14/08/2025 01:15</t>
  </si>
  <si>
    <t>246</t>
  </si>
  <si>
    <t>2. Mỹ Phẩm Ngọc Hạnh</t>
  </si>
  <si>
    <t>0835016630</t>
  </si>
  <si>
    <t>092168006192</t>
  </si>
  <si>
    <t>01/05/2024</t>
  </si>
  <si>
    <t>Nguyễn Thị Hạnh</t>
  </si>
  <si>
    <t>08/11/1968</t>
  </si>
  <si>
    <t>C7907119</t>
  </si>
  <si>
    <t>Chợ Phường 1, Nguyễn Công Tộc, Phường Bạc Liêu, Tỉnh Cà Mau, Tỉnh Cà Mau</t>
  </si>
  <si>
    <t>Chợ Phường 1</t>
  </si>
  <si>
    <t>11C Nguyen Cong Toc Street, Phường 1, Thành phố Bạc Liêu, Tỉnh Bạc Liêu</t>
  </si>
  <si>
    <t>01/05/2024 02:29</t>
  </si>
  <si>
    <t>247</t>
  </si>
  <si>
    <t>2. Thuận Thiên Gift shop (Nguyễn Phước Lộc)</t>
  </si>
  <si>
    <t>02913860457</t>
  </si>
  <si>
    <t>095093011190</t>
  </si>
  <si>
    <t>Hộ Kinh Doanh Nguyễn Phước Lộc</t>
  </si>
  <si>
    <t>02/07/1990</t>
  </si>
  <si>
    <t>C7907120</t>
  </si>
  <si>
    <t>1, Trần Huỳnh, Phường Bạc Liêu, Tỉnh Cà Mau, Tỉnh Cà Mau</t>
  </si>
  <si>
    <t>Trần Huỳnh</t>
  </si>
  <si>
    <t>Đường Trần Huỳnh, Phường 7, Thành phố Bạc Liêu, Bạc Liêu</t>
  </si>
  <si>
    <t>248</t>
  </si>
  <si>
    <t>2. Quầy thuốc ánh mai ( thía )</t>
  </si>
  <si>
    <t>0845046146</t>
  </si>
  <si>
    <t>095189000393</t>
  </si>
  <si>
    <t>Hộ kinh doanh quầy thuốc ánh mai</t>
  </si>
  <si>
    <t>01/12/1990</t>
  </si>
  <si>
    <t>C7907121</t>
  </si>
  <si>
    <t>Ấp Năm Căn Tỉnh Lộ 976, Xã Hưng Hội, Cà Mau</t>
  </si>
  <si>
    <t>Ấp Năm Căn</t>
  </si>
  <si>
    <t>Tỉnh Lộ 976</t>
  </si>
  <si>
    <t>31906</t>
  </si>
  <si>
    <t>Xã Hưng Hội</t>
  </si>
  <si>
    <t>TL976, Xã Hưng Thành, Huyện Vĩnh Lợi, Tỉnh Bạc Liêu</t>
  </si>
  <si>
    <t>Trưng Bày</t>
  </si>
  <si>
    <t>249</t>
  </si>
  <si>
    <t>C95N1000004</t>
  </si>
  <si>
    <t>4. Tạp Hoá 120 (Chị An)</t>
  </si>
  <si>
    <t>0943543221</t>
  </si>
  <si>
    <t>Chị An</t>
  </si>
  <si>
    <t>24/12/1990</t>
  </si>
  <si>
    <t>99 Hòa Bình, Phường Bạc Liêu, Cà Mau</t>
  </si>
  <si>
    <t>Hòa Bình</t>
  </si>
  <si>
    <t>99, Hòa Bình, Phường 3, Thành phố Bạc Liêu, Tỉnh Bạc Liêu</t>
  </si>
  <si>
    <t>250</t>
  </si>
  <si>
    <t>C95N1000005</t>
  </si>
  <si>
    <t>4. Tạp Hoá Tuyết Sương (Chị Sương)</t>
  </si>
  <si>
    <t>02913820762</t>
  </si>
  <si>
    <t>Chị Sương</t>
  </si>
  <si>
    <t>48 Trần Phú, Phường Bạc Liêu, Cà Mau</t>
  </si>
  <si>
    <t>48, Trần Phú, Phường 7, Thành phố Bạc Liêu, Tỉnh Bạc Liêu</t>
  </si>
  <si>
    <t>251</t>
  </si>
  <si>
    <t>C95N1000006</t>
  </si>
  <si>
    <t>4. Tạp Hoá Tú Xuân (Trường Sơn)</t>
  </si>
  <si>
    <t>0918246066</t>
  </si>
  <si>
    <t>Trường Sơn</t>
  </si>
  <si>
    <t>94 Trần Phú, Phường Bạc Liêu, Cà Mau</t>
  </si>
  <si>
    <t>94, Trần Phú, Phường 7, Thành phố Bạc Liêu, Tỉnh Bạc Liêu</t>
  </si>
  <si>
    <t>252</t>
  </si>
  <si>
    <t>2. Mỹ Phẩm Kiệt Thu</t>
  </si>
  <si>
    <t>0838099059</t>
  </si>
  <si>
    <t>02913866969</t>
  </si>
  <si>
    <t>095070014495</t>
  </si>
  <si>
    <t>Trương Văn Kiệt</t>
  </si>
  <si>
    <t>31/08/1990</t>
  </si>
  <si>
    <t>Ấp Phước Thành, chợ phó Sinh, Xã Vĩnh Phước, Tỉnh Cà Mau, Tỉnh Cà Mau</t>
  </si>
  <si>
    <t>chợ phó Sinh</t>
  </si>
  <si>
    <t>253</t>
  </si>
  <si>
    <t>2. Tạp Hoá Hương Thắm (Trần Kim Hương)</t>
  </si>
  <si>
    <t>02991866682</t>
  </si>
  <si>
    <t>095172000694</t>
  </si>
  <si>
    <t>Trần Kim Hương</t>
  </si>
  <si>
    <t>08/12/1990</t>
  </si>
  <si>
    <t>C9500003</t>
  </si>
  <si>
    <t>Ấp phước Thành, chợ Phó Sinh, Xã Vĩnh Phước, Tỉnh Cà Mau, Tỉnh Cà Mau</t>
  </si>
  <si>
    <t>chợ Phó Sinh</t>
  </si>
  <si>
    <t>254</t>
  </si>
  <si>
    <t>2. Bách Hóa Tổng Hợp Hường (Trương Thị Kim Hồng)</t>
  </si>
  <si>
    <t>0917544616</t>
  </si>
  <si>
    <t>095192000430</t>
  </si>
  <si>
    <t>Trương Thị Kim Hồng</t>
  </si>
  <si>
    <t>10/08/1992</t>
  </si>
  <si>
    <t>C9500007</t>
  </si>
  <si>
    <t>494, Trần Phú, Phường Bạc Liêu, Tỉnh Cà Mau, Tỉnh Cà Mau</t>
  </si>
  <si>
    <t>494</t>
  </si>
  <si>
    <t>496 Trần Phú, Phường 7, Thành phố Bạc Liêu, Tỉnh Bạc Liêu</t>
  </si>
  <si>
    <t>255</t>
  </si>
  <si>
    <t>C95N1000010</t>
  </si>
  <si>
    <t>2. Tạp hóa Anh Thi</t>
  </si>
  <si>
    <t>0813830391</t>
  </si>
  <si>
    <t>0837747707</t>
  </si>
  <si>
    <t>095176000484</t>
  </si>
  <si>
    <t>Lê Anh Thi</t>
  </si>
  <si>
    <t>C9500009</t>
  </si>
  <si>
    <t>Ấp Trà Ban 1, QL 1A, Xã Vĩnh Lợi, Tỉnh Cà Mau, Tỉnh Cà Mau</t>
  </si>
  <si>
    <t>Ấp Trà Ban 1</t>
  </si>
  <si>
    <t>QL1A, Xã Châu Hưng A, Huyện Vĩnh Lợi, Tỉnh Bạc Liêu</t>
  </si>
  <si>
    <t>256</t>
  </si>
  <si>
    <t>2. Cửa hàng tạp hóa Ngọc Nghĩa _ Bành Thôn (nguyễn ngoc nghĩa)</t>
  </si>
  <si>
    <t>0949993280</t>
  </si>
  <si>
    <t>095180000720</t>
  </si>
  <si>
    <t>Nguyễn Ngọc Nghĩa</t>
  </si>
  <si>
    <t>12/04/1990</t>
  </si>
  <si>
    <t>Chuyển khoản</t>
  </si>
  <si>
    <t>116, QL 1A, Xã Vĩnh Lợi, Tỉnh Cà Mau, Tỉnh Cà Mau</t>
  </si>
  <si>
    <t>116 QL 1A, Thị trấn Châu Hưng, Huyện Vĩnh Lợi, Tỉnh Bạc Liêu</t>
  </si>
  <si>
    <t>257</t>
  </si>
  <si>
    <t>2. Mỹ Phẩm Phương Nghi ( Huỳnh Tấn Lực )</t>
  </si>
  <si>
    <t>0817155166</t>
  </si>
  <si>
    <t>086088011298</t>
  </si>
  <si>
    <t>Hộ Kinh Doanh Phương Nghi</t>
  </si>
  <si>
    <t>03/10/1989</t>
  </si>
  <si>
    <t>C9500012</t>
  </si>
  <si>
    <t>201, Tôn Đức Thắng, Phường Bạc Liêu, Tỉnh Cà Mau, Tỉnh Cà Mau</t>
  </si>
  <si>
    <t>258</t>
  </si>
  <si>
    <t>C95N1000014</t>
  </si>
  <si>
    <t>4. Tạp hóa Kiều Huệ (Cô Huệ)</t>
  </si>
  <si>
    <t>02991830369</t>
  </si>
  <si>
    <t>Cô Huệ</t>
  </si>
  <si>
    <t>C9500014</t>
  </si>
  <si>
    <t>chợ gh, gh, Xã Gành Hào, Tỉnh Cà Mau</t>
  </si>
  <si>
    <t>chợ gh</t>
  </si>
  <si>
    <t>259</t>
  </si>
  <si>
    <t>C95N1000015</t>
  </si>
  <si>
    <t>4. Mỹ phẩm Việt Thuỳ (Huỳnh Việt Thủy)</t>
  </si>
  <si>
    <t>0985171670</t>
  </si>
  <si>
    <t>Huỳnh Việt Thủy</t>
  </si>
  <si>
    <t>03/11/1990</t>
  </si>
  <si>
    <t>C9500021</t>
  </si>
  <si>
    <t>khóm 2 Chợ Láng Tròn, Phường Láng Tròn, Cà Mau</t>
  </si>
  <si>
    <t>Chợ Láng Tròn</t>
  </si>
  <si>
    <t>Quốc lộ 1A, Phường Láng Tròn, Thị xã Giá Rai, Tỉnh Bạc Liêu</t>
  </si>
  <si>
    <t>260</t>
  </si>
  <si>
    <t>2. Tạp Hoá Út Sáng</t>
  </si>
  <si>
    <t>0941683009</t>
  </si>
  <si>
    <t>095180001328</t>
  </si>
  <si>
    <t>HỘ KINH DOANH PHẠM KỲ MỸ ( TẠP HOÁ ÚT SÁNG )</t>
  </si>
  <si>
    <t>15/05/1990</t>
  </si>
  <si>
    <t>339, QL 1A, Phường Giá Rai, Tỉnh Cà Mau, Tỉnh Cà Mau</t>
  </si>
  <si>
    <t>Lê Lợi, Phường Giá Rai, Tỉnh Cà Mau</t>
  </si>
  <si>
    <t>261</t>
  </si>
  <si>
    <t>Mỹ Phẩm Dung (Chị Dung)</t>
  </si>
  <si>
    <t>0949830152</t>
  </si>
  <si>
    <t>1900605930</t>
  </si>
  <si>
    <t>Chị Dung</t>
  </si>
  <si>
    <t>23/04/1990</t>
  </si>
  <si>
    <t>095180001542</t>
  </si>
  <si>
    <t>C9500023</t>
  </si>
  <si>
    <t>khóm 2, Chợ Láng Tròn, Phường Láng Tròn, Tỉnh Cà Mau, Tỉnh Cà Mau</t>
  </si>
  <si>
    <t>Phường Láng Tròn, Thị xã Giá Rai, Tỉnh Bạc Liêu</t>
  </si>
  <si>
    <t>262</t>
  </si>
  <si>
    <t>2. Mỹ Phẩm Thuý Thảo</t>
  </si>
  <si>
    <t>0852000234</t>
  </si>
  <si>
    <t>095191000744</t>
  </si>
  <si>
    <t>Nguyễn Thanh Thảo</t>
  </si>
  <si>
    <t>15/07/1990</t>
  </si>
  <si>
    <t>C9500024</t>
  </si>
  <si>
    <t>Khóm 2, Chợ Hộ Phòng, Phường Giá Rai, Tỉnh Cà Mau, Tỉnh Cà Mau</t>
  </si>
  <si>
    <t>Chợ Hộ Phòng</t>
  </si>
  <si>
    <t>263</t>
  </si>
  <si>
    <t>C95N1000019</t>
  </si>
  <si>
    <t>Tạp Hoá Cô Vân (Cô Vân)</t>
  </si>
  <si>
    <t>0949673552</t>
  </si>
  <si>
    <t>8624641182</t>
  </si>
  <si>
    <t>Cô Vân</t>
  </si>
  <si>
    <t>095193008534</t>
  </si>
  <si>
    <t>C9500025</t>
  </si>
  <si>
    <t>Khóm 1, Phan Đình Giót, Phường Giá Rai, Tỉnh Cà Mau, Tỉnh Cà Mau</t>
  </si>
  <si>
    <t>Phan Đình Giót</t>
  </si>
  <si>
    <t>264</t>
  </si>
  <si>
    <t>C95N1000022</t>
  </si>
  <si>
    <t>2. Mỹ Phẩm Mỹ Chi</t>
  </si>
  <si>
    <t>0913678313</t>
  </si>
  <si>
    <t>095161000267</t>
  </si>
  <si>
    <t>Nguyễn Mỹ Chi</t>
  </si>
  <si>
    <t>02/10/1990</t>
  </si>
  <si>
    <t>C9500029</t>
  </si>
  <si>
    <t>265</t>
  </si>
  <si>
    <t>C95N1000024</t>
  </si>
  <si>
    <t>Bách hoá Tổng Hợp Sạn Ten (Cô Ten)</t>
  </si>
  <si>
    <t>07813825040</t>
  </si>
  <si>
    <t>1900431441-001</t>
  </si>
  <si>
    <t>Cô Ten</t>
  </si>
  <si>
    <t>20/11/1990</t>
  </si>
  <si>
    <t>C9500038</t>
  </si>
  <si>
    <t>35, Lý Thường Kiệt, Phường Bạc Liêu, Tỉnh Cà Mau, Tỉnh Cà Mau</t>
  </si>
  <si>
    <t>21 Hà Huy Tập, Phường 3, Thành phố Bạc Liêu, Tỉnh Bạc Liêu</t>
  </si>
  <si>
    <t>266</t>
  </si>
  <si>
    <t>C95N1000025</t>
  </si>
  <si>
    <t>4. Tạp Hoá Thuỷ Tiên (Huy Chiều)</t>
  </si>
  <si>
    <t>0949970774</t>
  </si>
  <si>
    <t>Huy Chiều</t>
  </si>
  <si>
    <t>27/09/1990</t>
  </si>
  <si>
    <t>C9500039</t>
  </si>
  <si>
    <t>Ấp Thị Trấn A QL1A, Xã Hòa Bình, Cà Mau</t>
  </si>
  <si>
    <t>Ấp Thị Trấn A</t>
  </si>
  <si>
    <t>76 QL1A, Thị trấn Hòa Bình, Huyện Hòa Bình, Tỉnh Bạc Liêu</t>
  </si>
  <si>
    <t>267</t>
  </si>
  <si>
    <t>C95N1000026</t>
  </si>
  <si>
    <t>4. Tạp Hoá Anh Hiền (Anh Hiền)</t>
  </si>
  <si>
    <t>02913835531</t>
  </si>
  <si>
    <t>Anh Hiền</t>
  </si>
  <si>
    <t>01/11/1990</t>
  </si>
  <si>
    <t>151/5, Cao Văn Lầu, Phường Bạc Liêu, Tỉnh Cà Mau</t>
  </si>
  <si>
    <t>151/5</t>
  </si>
  <si>
    <t>268</t>
  </si>
  <si>
    <t>1. CTY TNHH SIÊU THỊ CHỊ &amp; EM ( Nguyễn Thị Nhịn)</t>
  </si>
  <si>
    <t>0908030999</t>
  </si>
  <si>
    <t>1900700398</t>
  </si>
  <si>
    <t>CTY TNHH SIÊU THỊ CHỊ &amp; EM ( Nguyễn Thị Nhịn)</t>
  </si>
  <si>
    <t>12/10/1990</t>
  </si>
  <si>
    <t>C9500044</t>
  </si>
  <si>
    <t>khóm 1, Ql1A, Phường Giá Rai, Tỉnh Cà Mau, Tỉnh Cà Mau</t>
  </si>
  <si>
    <t>Lộ 1A, Phường Hộ Phòng, Thị xã Giá Rai, Tỉnh Bạc Liêu</t>
  </si>
  <si>
    <t>269</t>
  </si>
  <si>
    <t>2. Tạp hoá Thùy Dương (Mai Thuỳ Dương)</t>
  </si>
  <si>
    <t>0942311773</t>
  </si>
  <si>
    <t>095173000505</t>
  </si>
  <si>
    <t>Nguyễn Kim Xuyên</t>
  </si>
  <si>
    <t>02/06/1990</t>
  </si>
  <si>
    <t>Ấp Diêm Điền, Tl980, Xã Long Điền, Tỉnh Cà Mau, Tỉnh Cà Mau</t>
  </si>
  <si>
    <t>Ấp Diêm Điền</t>
  </si>
  <si>
    <t>Tl980</t>
  </si>
  <si>
    <t>270</t>
  </si>
  <si>
    <t>2. Mỹ Phẩm Nguyệt ( La Thu Nguyệt )</t>
  </si>
  <si>
    <t>0946174685</t>
  </si>
  <si>
    <t>095174006974</t>
  </si>
  <si>
    <t>La Thu Nguyệt</t>
  </si>
  <si>
    <t>02/09/1990</t>
  </si>
  <si>
    <t>B3_10, Chợ mới Hộ Phòng, Phường Giá Rai, Tỉnh Cà Mau, Tỉnh Cà Mau</t>
  </si>
  <si>
    <t>B3_10</t>
  </si>
  <si>
    <t>Chợ mới Hộ Phòng</t>
  </si>
  <si>
    <t>271</t>
  </si>
  <si>
    <t>C95N1000031</t>
  </si>
  <si>
    <t>Mỹ Phẩm Khánh Ban (Khánh Ban)</t>
  </si>
  <si>
    <t>0918777805</t>
  </si>
  <si>
    <t>8359157976</t>
  </si>
  <si>
    <t>Khánh Ban</t>
  </si>
  <si>
    <t>26/12/1990</t>
  </si>
  <si>
    <t>khóm 2, Hộ Phòng, Phường Giá Rai, Tỉnh Cà Mau, Tỉnh Cà Mau</t>
  </si>
  <si>
    <t>Hộ Phòng</t>
  </si>
  <si>
    <t>Lộ 1A, Phường Giá Rai, Tỉnh Cà Mau</t>
  </si>
  <si>
    <t>272</t>
  </si>
  <si>
    <t>2. Tạp Hoá Trí Phượng</t>
  </si>
  <si>
    <t>0914750959</t>
  </si>
  <si>
    <t>095076015506</t>
  </si>
  <si>
    <t>Quách Minh Trí</t>
  </si>
  <si>
    <t>Ấp 1, QLA, Xã Phong Thạnh, Tỉnh Cà Mau, Tỉnh Cà Mau</t>
  </si>
  <si>
    <t>QLA</t>
  </si>
  <si>
    <t>Ấp 1, QLA, Xã Tân Phong, Thị xã Giá Rai, Tỉnh Bạc Liêu</t>
  </si>
  <si>
    <t>273</t>
  </si>
  <si>
    <t>C95N1000033</t>
  </si>
  <si>
    <t>4. Mỹ Phẩm Bá Thiên (Đà) (Anh Đà)</t>
  </si>
  <si>
    <t>02913855626</t>
  </si>
  <si>
    <t>Anh Đà</t>
  </si>
  <si>
    <t>10/08/1990</t>
  </si>
  <si>
    <t>C9500049</t>
  </si>
  <si>
    <t>Khóm 2 Chợ Láng Tròn, Phường Láng Tròn, Cà Mau</t>
  </si>
  <si>
    <t>274</t>
  </si>
  <si>
    <t>2. Mỹ Phẩm Bé Út</t>
  </si>
  <si>
    <t>0968777551</t>
  </si>
  <si>
    <t>0945884111</t>
  </si>
  <si>
    <t>095082003966</t>
  </si>
  <si>
    <t>Lê Văn Đông</t>
  </si>
  <si>
    <t>23/05/1980</t>
  </si>
  <si>
    <t>C9500052</t>
  </si>
  <si>
    <t>QL1A, Ấp Nhàn Dân A, Xã Phong Thạnh, Tỉnh Cà Mau, Tỉnh Cà Mau</t>
  </si>
  <si>
    <t>QL1A, Ấp Nhàn Dân A, Xã Tân Phong, Thị xã Giá Rai, Tỉnh Bạc Liêu</t>
  </si>
  <si>
    <t>275</t>
  </si>
  <si>
    <t>C95N1000035</t>
  </si>
  <si>
    <t>4. Tạp Hoá Cô Hằng (Cô Hằng)</t>
  </si>
  <si>
    <t>0913603429</t>
  </si>
  <si>
    <t>Cô Hằng</t>
  </si>
  <si>
    <t>ấp Tân tạo, ql1, Phường Bạc Liêu, Tỉnh Cà Mau</t>
  </si>
  <si>
    <t>ấp Tân tạo</t>
  </si>
  <si>
    <t>ql1</t>
  </si>
  <si>
    <t>QL1A, Phường Bạc Liêu, Tỉnh Cà Mau</t>
  </si>
  <si>
    <t>276</t>
  </si>
  <si>
    <t>2. Mỹ Phẩm Xê Loán</t>
  </si>
  <si>
    <t>0915606515</t>
  </si>
  <si>
    <t>095077008991</t>
  </si>
  <si>
    <t>Hộ Kinh Doanh Xê Loán</t>
  </si>
  <si>
    <t>17/10/1990</t>
  </si>
  <si>
    <t>83 Bà Triệu, Phường Bạc Liêu, Cà Mau</t>
  </si>
  <si>
    <t>Bà Triệu</t>
  </si>
  <si>
    <t>Lê Lợi, Phường 3, Thành phố Bạc Liêu, Tỉnh Bạc Liêu</t>
  </si>
  <si>
    <t>Tích Lũy</t>
  </si>
  <si>
    <t>277</t>
  </si>
  <si>
    <t>2. Tạp Hoá Bửu Thanh</t>
  </si>
  <si>
    <t>02913955572</t>
  </si>
  <si>
    <t>095182001418</t>
  </si>
  <si>
    <t>HỘ KINH DOANH LÂM THỊ THU MAI</t>
  </si>
  <si>
    <t>24/11/1990</t>
  </si>
  <si>
    <t>52, Hà Huy Tập, Phường Bạc Liêu, Tỉnh Cà Mau, Tỉnh Cà Mau</t>
  </si>
  <si>
    <t>Hà Huy Tập</t>
  </si>
  <si>
    <t>52, Hà Huy Tập, Phường 3, Thành phố Bạc Liêu, Tỉnh Bạc Liêu</t>
  </si>
  <si>
    <t>278</t>
  </si>
  <si>
    <t>2. Hiền Hậu Shop (Huỳnh Ngọc Hậu)</t>
  </si>
  <si>
    <t>0389424262</t>
  </si>
  <si>
    <t>095165006747</t>
  </si>
  <si>
    <t>Hộ Kinh Doanh Huỳnh Ngọc Hậu</t>
  </si>
  <si>
    <t>10/04/1965</t>
  </si>
  <si>
    <t>C9500061</t>
  </si>
  <si>
    <t>44 46, Trần Phú, Phường Bạc Liêu, Tỉnh Cà Mau, Tỉnh Cà Mau</t>
  </si>
  <si>
    <t>44 46</t>
  </si>
  <si>
    <t>40 Trần Phú, Phường 7, Thành phố Bạc Liêu, Tỉnh Bạc Liêu</t>
  </si>
  <si>
    <t>279</t>
  </si>
  <si>
    <t>2. Tạp Hoá Bảo Liễu</t>
  </si>
  <si>
    <t>0399796303</t>
  </si>
  <si>
    <t>095193006153</t>
  </si>
  <si>
    <t>Hộ Kinh Doanh Tạp Hoá Bảo Liễu</t>
  </si>
  <si>
    <t>03/03/1990</t>
  </si>
  <si>
    <t>C9500064</t>
  </si>
  <si>
    <t>158, Cách Mạng, Phường Bạc Liêu, Tỉnh Cà Mau, Tỉnh Cà Mau</t>
  </si>
  <si>
    <t>Lộc Ninh, Phường 1, Thành phố Bạc Liêu, Tỉnh Bạc Liêu</t>
  </si>
  <si>
    <t>280</t>
  </si>
  <si>
    <t>C95N1000042</t>
  </si>
  <si>
    <t>Tạp Hoá Thu Sương (Ngô Thu Sương)</t>
  </si>
  <si>
    <t>0828566769</t>
  </si>
  <si>
    <t>1900151839</t>
  </si>
  <si>
    <t>Ngô Thu Sương</t>
  </si>
  <si>
    <t>28/03/1990</t>
  </si>
  <si>
    <t>095171000599</t>
  </si>
  <si>
    <t>C9500065</t>
  </si>
  <si>
    <t>chợ láng tròn, ql1a, Phường Láng Tròn, Tỉnh Cà Mau, Tỉnh Cà Mau</t>
  </si>
  <si>
    <t>chợ láng tròn</t>
  </si>
  <si>
    <t>ql1a</t>
  </si>
  <si>
    <t>281</t>
  </si>
  <si>
    <t>2. Mỹ Phẩm Ánh Nga</t>
  </si>
  <si>
    <t>0945954222</t>
  </si>
  <si>
    <t>095171002559</t>
  </si>
  <si>
    <t>Hồ Thị Ánh Nga</t>
  </si>
  <si>
    <t>25/07/1971</t>
  </si>
  <si>
    <t>Chợ Giá Rai, Phan Thanh Giảng, Phường Giá Rai, Tỉnh Cà Mau, Tỉnh Cà Mau</t>
  </si>
  <si>
    <t>Chợ Giá Rai</t>
  </si>
  <si>
    <t>Phan Thanh Giảng</t>
  </si>
  <si>
    <t>Quốc lộ 1A, Phường 1, Thị xã Giá Rai, Tỉnh Bạc Liêu</t>
  </si>
  <si>
    <t>282</t>
  </si>
  <si>
    <t>2. Nhà Sách Vĩnh Mỹ (Trần Kim Ánh)</t>
  </si>
  <si>
    <t>0949828249</t>
  </si>
  <si>
    <t>095166006398</t>
  </si>
  <si>
    <t>Trần Kim Ánh</t>
  </si>
  <si>
    <t>01/09/1966</t>
  </si>
  <si>
    <t>C9500069</t>
  </si>
  <si>
    <t>Ấp An Khoa, QL1A, Xã Vĩnh Mỹ, Tỉnh Cà Mau, Tỉnh Cà Mau</t>
  </si>
  <si>
    <t>Ấp An Khoa</t>
  </si>
  <si>
    <t>283</t>
  </si>
  <si>
    <t>C95N1000046</t>
  </si>
  <si>
    <t>Tạp hóa Anh Út (Anh Út)</t>
  </si>
  <si>
    <t>0983711575</t>
  </si>
  <si>
    <t>8742141193</t>
  </si>
  <si>
    <t>Anh Út</t>
  </si>
  <si>
    <t>15/10/1990</t>
  </si>
  <si>
    <t>C9500085</t>
  </si>
  <si>
    <t>Ấp Tam Hưng, Tl978, Xã Châu Thới, Tỉnh Cà Mau, Tỉnh Cà Mau</t>
  </si>
  <si>
    <t>Tl978</t>
  </si>
  <si>
    <t>284</t>
  </si>
  <si>
    <t>2. Cửa Hàng Phong Phượng</t>
  </si>
  <si>
    <t>0382666179</t>
  </si>
  <si>
    <t>095168000269</t>
  </si>
  <si>
    <t>Trần Kim Phượng</t>
  </si>
  <si>
    <t>12/11/1990</t>
  </si>
  <si>
    <t>11 Ấp Tam Hưng, Tl978, Xã Châu Thới, Tỉnh Cà Mau, Tỉnh Cà Mau</t>
  </si>
  <si>
    <t>11 Ấp Tam Hưng</t>
  </si>
  <si>
    <t>285</t>
  </si>
  <si>
    <t>2. Cửa Hàng Bách Hoá Phong Thư (Trương Kiều Thư)</t>
  </si>
  <si>
    <t>0949702804</t>
  </si>
  <si>
    <t>095182009163</t>
  </si>
  <si>
    <t>Trương Kiều Thư</t>
  </si>
  <si>
    <t>13/11/1990</t>
  </si>
  <si>
    <t>C9500089</t>
  </si>
  <si>
    <t>ấp 3, gh, Xã Gành Hào, Tỉnh Cà Mau, Tỉnh Cà Mau</t>
  </si>
  <si>
    <t>ấp 3</t>
  </si>
  <si>
    <t>286</t>
  </si>
  <si>
    <t>2. Tiệm bách hóa tổng hợp Bích Liên (Đặng Bích Liên)</t>
  </si>
  <si>
    <t>0949449862</t>
  </si>
  <si>
    <t>0949419862</t>
  </si>
  <si>
    <t>095184006499</t>
  </si>
  <si>
    <t>Đăng Bích Liên</t>
  </si>
  <si>
    <t>29/12/1990</t>
  </si>
  <si>
    <t>C9500092</t>
  </si>
  <si>
    <t>236_238b, Ấp nội Ô, Xã Phước Long, Tỉnh Cà Mau, Tỉnh Cà Mau</t>
  </si>
  <si>
    <t>236_238b</t>
  </si>
  <si>
    <t>Ấp nội Ô</t>
  </si>
  <si>
    <t>Phuoc Thanh Hamlet, Thị trấn Phước Long, Huyện Phước Long, Tỉnh Bạc Liêu</t>
  </si>
  <si>
    <t>287</t>
  </si>
  <si>
    <t>C95N1000051</t>
  </si>
  <si>
    <t>4. Tạp Hóa Kim Năm (Kim Năm)</t>
  </si>
  <si>
    <t>0838877996</t>
  </si>
  <si>
    <t>02913510999</t>
  </si>
  <si>
    <t>Kim Năm</t>
  </si>
  <si>
    <t>22/08/1990</t>
  </si>
  <si>
    <t>C9500093</t>
  </si>
  <si>
    <t>152B Ấp nội Ô, Xã Phước Long, Cà Mau</t>
  </si>
  <si>
    <t>152B</t>
  </si>
  <si>
    <t>288</t>
  </si>
  <si>
    <t>Cửa Hàng Thuỷ Tiên (trương thị thủy tiên)</t>
  </si>
  <si>
    <t>02913880212</t>
  </si>
  <si>
    <t>1900490662</t>
  </si>
  <si>
    <t>trương thị thủy tiên</t>
  </si>
  <si>
    <t>25/08/1990</t>
  </si>
  <si>
    <t>095185007933</t>
  </si>
  <si>
    <t>Ấp Thị Trấn A1, Trần Văn Hộ, Xã Hòa Bình, Tỉnh Cà Mau, Tỉnh Cà Mau</t>
  </si>
  <si>
    <t>Ấp Thị Trấn A1</t>
  </si>
  <si>
    <t>Trần Văn Hộ</t>
  </si>
  <si>
    <t>Thị trấn Hòa Bình, Huyện Hòa Bình, Tỉnh Bạc Liêu</t>
  </si>
  <si>
    <t>289</t>
  </si>
  <si>
    <t>Shop Mỹ Phẩm Thu Hồng (quách bửu vinh)</t>
  </si>
  <si>
    <t>0836081179</t>
  </si>
  <si>
    <t>1900341572</t>
  </si>
  <si>
    <t>quách bửu vinh</t>
  </si>
  <si>
    <t>095058000276</t>
  </si>
  <si>
    <t>C9500095</t>
  </si>
  <si>
    <t>147A, Ấp Nội Ô, Xã Phước Long, Tỉnh Cà Mau, Tỉnh Cà Mau</t>
  </si>
  <si>
    <t>147A</t>
  </si>
  <si>
    <t>290</t>
  </si>
  <si>
    <t>Mỹ Phẩm Triệu Ken (Triệu Ken)</t>
  </si>
  <si>
    <t>0916864381</t>
  </si>
  <si>
    <t>1900182153</t>
  </si>
  <si>
    <t>Triệu Ken</t>
  </si>
  <si>
    <t>095167000412</t>
  </si>
  <si>
    <t>C9500096</t>
  </si>
  <si>
    <t>170B, Ấp nội Ô, Xã Phước Long, Tỉnh Cà Mau, Tỉnh Cà Mau</t>
  </si>
  <si>
    <t>170B</t>
  </si>
  <si>
    <t>291</t>
  </si>
  <si>
    <t>C95N1000055</t>
  </si>
  <si>
    <t>4. Bách Hoá Tổng Hợp Cô Bảnh (Cô Bảnh)</t>
  </si>
  <si>
    <t>0846137645</t>
  </si>
  <si>
    <t>Cô Bảnh</t>
  </si>
  <si>
    <t>15/11/1990</t>
  </si>
  <si>
    <t>Ấp Vĩnh Hòa Chợ Trưởng Tòa, Xã Vĩnh Thanh, Cà Mau</t>
  </si>
  <si>
    <t>Ấp Vĩnh Hòa</t>
  </si>
  <si>
    <t>Chợ Trưởng Tòa</t>
  </si>
  <si>
    <t>292</t>
  </si>
  <si>
    <t>C95N1000056</t>
  </si>
  <si>
    <t>Hiệu Buôn Kim Hai (Cô Hai)</t>
  </si>
  <si>
    <t>02913864106</t>
  </si>
  <si>
    <t>8655732746-001</t>
  </si>
  <si>
    <t>Cô Hai</t>
  </si>
  <si>
    <t>18/11/1990</t>
  </si>
  <si>
    <t>095080001118</t>
  </si>
  <si>
    <t>C9500098</t>
  </si>
  <si>
    <t>138B, Ấp Nội Ô, Xã Phước Long, Tỉnh Cà Mau, Tỉnh Cà Mau</t>
  </si>
  <si>
    <t>138B</t>
  </si>
  <si>
    <t>293</t>
  </si>
  <si>
    <t>C95N1000057</t>
  </si>
  <si>
    <t>4. Tạp Hoá Thảo Vy (Ái Vy)</t>
  </si>
  <si>
    <t>0945875342</t>
  </si>
  <si>
    <t>Ái Vy</t>
  </si>
  <si>
    <t>10/01/1990</t>
  </si>
  <si>
    <t>C9500102</t>
  </si>
  <si>
    <t>Ấp Mỹ Hoà TL1, Xã Vĩnh Thanh, Cà Mau</t>
  </si>
  <si>
    <t>Ấp Mỹ Hoà</t>
  </si>
  <si>
    <t>TL1</t>
  </si>
  <si>
    <t>Ấp Mỹ Hoà, TL1, Xã Hưng Phú, Huyện Phước Long, Tỉnh Bạc Liêu</t>
  </si>
  <si>
    <t>294</t>
  </si>
  <si>
    <t>C95N1000058</t>
  </si>
  <si>
    <t>Shop Xém (Quách huy)</t>
  </si>
  <si>
    <t>0947438000</t>
  </si>
  <si>
    <t>8764945437-001</t>
  </si>
  <si>
    <t>Quách huy</t>
  </si>
  <si>
    <t>C9500103</t>
  </si>
  <si>
    <t>Ấp Nội Ô, Nguyễn Thị Minh Khai, Xã Hồng Dân, Tỉnh Cà Mau, Tỉnh Cà Mau</t>
  </si>
  <si>
    <t>295</t>
  </si>
  <si>
    <t>Tạp Hóa Cô Kém (Cô Kém)</t>
  </si>
  <si>
    <t>0916313062</t>
  </si>
  <si>
    <t>1900275760</t>
  </si>
  <si>
    <t>Cô Kém</t>
  </si>
  <si>
    <t>21/01/1990</t>
  </si>
  <si>
    <t>128, QL1A, Xã Vĩnh Lợi, Tỉnh Cà Mau, Tỉnh Cà Mau</t>
  </si>
  <si>
    <t>128 QL1A, Thị trấn Châu Hưng, Huyện Vĩnh Lợi, Tỉnh Bạc Liêu</t>
  </si>
  <si>
    <t>296</t>
  </si>
  <si>
    <t>2. Tạp Hoá Chị Phụng</t>
  </si>
  <si>
    <t>0918839363</t>
  </si>
  <si>
    <t>095183001370</t>
  </si>
  <si>
    <t>Võ Thị Phụng</t>
  </si>
  <si>
    <t>C9500106</t>
  </si>
  <si>
    <t>Ấp Sóc Đồn, Hương lộ 6, Xã Hưng Hội, Tỉnh Cà Mau, Tỉnh Cà Mau</t>
  </si>
  <si>
    <t>Ấp Sóc Đồn</t>
  </si>
  <si>
    <t>Hương lộ 6</t>
  </si>
  <si>
    <t>TL976, Xã Hưng Hội, Huyện Vĩnh Lợi, Tỉnh Bạc Liêu</t>
  </si>
  <si>
    <t>297</t>
  </si>
  <si>
    <t>C95N1000062</t>
  </si>
  <si>
    <t>4. Mỹ Phẩm Thủy Mai (Bích Thủy)</t>
  </si>
  <si>
    <t>0849938876</t>
  </si>
  <si>
    <t>Bích Thủy</t>
  </si>
  <si>
    <t>14/02/1990</t>
  </si>
  <si>
    <t>Chợ Nhà Lồng Nguyễn Công Tộc, Phường Bạc Liêu, Cà Mau</t>
  </si>
  <si>
    <t>Chợ Nhà Lồng</t>
  </si>
  <si>
    <t>Chợ Nhà Lồng, Nguyễn Công Tộc, Phường 1, Thành phố Bạc Liêu, Tỉnh Bạc Liêu</t>
  </si>
  <si>
    <t>298</t>
  </si>
  <si>
    <t>2. Tạp Hoá Nghín ( Huỳnh Tuyết Ngân )</t>
  </si>
  <si>
    <t>0985303325</t>
  </si>
  <si>
    <t>095172003975</t>
  </si>
  <si>
    <t>Huỳnh Tuyết Ngân</t>
  </si>
  <si>
    <t>08/06/1972</t>
  </si>
  <si>
    <t>C9500116</t>
  </si>
  <si>
    <t>154, Hoàng Văn Thụ, Phường Bạc Liêu, Tỉnh Cà Mau, Tỉnh Cà Mau</t>
  </si>
  <si>
    <t>Hoàng Văn Thụ</t>
  </si>
  <si>
    <t>299</t>
  </si>
  <si>
    <t>C95N1000064</t>
  </si>
  <si>
    <t>Tạp Hóa Chị Hiếu (Trần Hồng hiếu)</t>
  </si>
  <si>
    <t>0839002281</t>
  </si>
  <si>
    <t>1900632282</t>
  </si>
  <si>
    <t>Trần Hồng hiếu</t>
  </si>
  <si>
    <t>ấp 2, chợ Gành Hào, Xã Gành Hào, Tỉnh Cà Mau, Tỉnh Cà Mau</t>
  </si>
  <si>
    <t>chợ Gành Hào</t>
  </si>
  <si>
    <t>339 Thị trấn Gành Hào, Huyện Đông Hải, Tỉnh Bạc Liêu</t>
  </si>
  <si>
    <t>300</t>
  </si>
  <si>
    <t>2. Mỹ Phẩm Ngọc Nhung (Ngọc Nhung)</t>
  </si>
  <si>
    <t>0913088145</t>
  </si>
  <si>
    <t>0939653512</t>
  </si>
  <si>
    <t>095182000708</t>
  </si>
  <si>
    <t>Trịnh Thị Tuyết Nhung</t>
  </si>
  <si>
    <t>22/01/1990</t>
  </si>
  <si>
    <t>Ấp 2, chợ Gành Hào, Xã Gành Hào, Tỉnh Cà Mau, Tỉnh Cà Mau</t>
  </si>
  <si>
    <t>301</t>
  </si>
  <si>
    <t>2. Cửa Hàng Tiện Lợi Tuấn Uyên ( Phạm minh Tuấn )</t>
  </si>
  <si>
    <t>0949495555</t>
  </si>
  <si>
    <t>095074000343</t>
  </si>
  <si>
    <t>Phạm Minh Tuấn</t>
  </si>
  <si>
    <t>17/01/1990</t>
  </si>
  <si>
    <t>67, tttm, Xã Gành Hào, Tỉnh Cà Mau, Tỉnh Cà Mau</t>
  </si>
  <si>
    <t>302</t>
  </si>
  <si>
    <t>C95N1000067</t>
  </si>
  <si>
    <t>4. Tạp hóa Bảy Hồng (Cô Hồng)</t>
  </si>
  <si>
    <t>0946455545</t>
  </si>
  <si>
    <t>Cô Hồng</t>
  </si>
  <si>
    <t>C9500121</t>
  </si>
  <si>
    <t>ấp bờ cảng tây, chợ gành hào, Xã Đông Hải, Tỉnh Cà Mau</t>
  </si>
  <si>
    <t>ấp bờ cảng tây</t>
  </si>
  <si>
    <t>303</t>
  </si>
  <si>
    <t>3. Mỹ phẩm linh kiều ( Nguyễn Khánh Linh)</t>
  </si>
  <si>
    <t>0948003696</t>
  </si>
  <si>
    <t>095178007841</t>
  </si>
  <si>
    <t>Nguyễn Khánh linh</t>
  </si>
  <si>
    <t>15/03/1990</t>
  </si>
  <si>
    <t>C9500122</t>
  </si>
  <si>
    <t>Khóm 2, Chợ Láng Tròn, Phường Láng Tròn, Tỉnh Cà Mau, Tỉnh Cà Mau</t>
  </si>
  <si>
    <t>304</t>
  </si>
  <si>
    <t>C95N1000069</t>
  </si>
  <si>
    <t>4. Tạp Hoá Út Nương (Chị Nương)</t>
  </si>
  <si>
    <t>0988219791</t>
  </si>
  <si>
    <t>Chị Nương</t>
  </si>
  <si>
    <t>22/07/1990</t>
  </si>
  <si>
    <t>C9500123</t>
  </si>
  <si>
    <t>ấp trà hất, 19/5, Xã Vĩnh Lợi, Tỉnh Cà Mau</t>
  </si>
  <si>
    <t>ấp trà hất</t>
  </si>
  <si>
    <t>19/5</t>
  </si>
  <si>
    <t>128 QL1A, Xã Vĩnh Lợi, Tỉnh Cà Mau</t>
  </si>
  <si>
    <t>305</t>
  </si>
  <si>
    <t>C95N1000070</t>
  </si>
  <si>
    <t>Tạp Hoá Kim Thoa (Kim Loan)</t>
  </si>
  <si>
    <t>0918813329</t>
  </si>
  <si>
    <t>8059765490</t>
  </si>
  <si>
    <t>Kim Loan</t>
  </si>
  <si>
    <t>07/07/1990</t>
  </si>
  <si>
    <t>Chợ Phường 1, Nguyễn Công Tộc, Phường 1, Thành phố Bạc Liêu, Tỉnh Bạc Liêu</t>
  </si>
  <si>
    <t>306</t>
  </si>
  <si>
    <t>C95N1000071</t>
  </si>
  <si>
    <t>Tạp hóa Khương (Anh Khương)</t>
  </si>
  <si>
    <t>0946707177</t>
  </si>
  <si>
    <t>2001078281</t>
  </si>
  <si>
    <t>Anh Khương</t>
  </si>
  <si>
    <t>C9500125</t>
  </si>
  <si>
    <t>Ấp Tân Long, TL978, Xã Hòa Bình, Tỉnh Cà Mau, Tỉnh Cà Mau</t>
  </si>
  <si>
    <t>Ấp Tân Long</t>
  </si>
  <si>
    <t>307</t>
  </si>
  <si>
    <t>C95N1000072</t>
  </si>
  <si>
    <t>4. Tạp Hoá Vạn Thắng (Anh Thắng)</t>
  </si>
  <si>
    <t>02913956497</t>
  </si>
  <si>
    <t>Anh Thắng</t>
  </si>
  <si>
    <t>13/05/1990</t>
  </si>
  <si>
    <t>Chợ Phường 1 Nguyễn Công Tộc, Phường Bạc Liêu, Cà Mau</t>
  </si>
  <si>
    <t>308</t>
  </si>
  <si>
    <t>C95N1000073</t>
  </si>
  <si>
    <t>Mỹ Phẩm Mỹ Anh (Mỹ Anh)</t>
  </si>
  <si>
    <t>02913820251</t>
  </si>
  <si>
    <t>8761879525</t>
  </si>
  <si>
    <t>Mỹ Anh</t>
  </si>
  <si>
    <t>27/11/1990</t>
  </si>
  <si>
    <t>67, Hà Huy Tập, Phường Bạc Liêu, Tỉnh Cà Mau, Tỉnh Cà Mau</t>
  </si>
  <si>
    <t>67, Hà Huy Tập, Phường 3, Thành phố Bạc Liêu, Tỉnh Bạc Liêu</t>
  </si>
  <si>
    <t>309</t>
  </si>
  <si>
    <t>Quầy Thuốc Tùng Bách</t>
  </si>
  <si>
    <t>0917003378</t>
  </si>
  <si>
    <t>1900638735</t>
  </si>
  <si>
    <t>Lê Tuấn Tùng</t>
  </si>
  <si>
    <t>092083015752</t>
  </si>
  <si>
    <t>C9500141</t>
  </si>
  <si>
    <t>69 Ấp tam Hưng, ĐT978, Xã Châu Thới, Tỉnh Cà Mau, Tỉnh Cà Mau</t>
  </si>
  <si>
    <t>69 Ấp tam Hưng</t>
  </si>
  <si>
    <t>ĐT978</t>
  </si>
  <si>
    <t>ĐT978 ĐT978, Xã Vĩnh Hưng, Huyện Vĩnh Lợi, Tỉnh Bạc Liêu</t>
  </si>
  <si>
    <t>310</t>
  </si>
  <si>
    <t>2. Giang văn bùi</t>
  </si>
  <si>
    <t>0972071701</t>
  </si>
  <si>
    <t>0988991617</t>
  </si>
  <si>
    <t>095092002768</t>
  </si>
  <si>
    <t>Hộ kinh doanh văn bùi</t>
  </si>
  <si>
    <t>13/09/1990</t>
  </si>
  <si>
    <t>C9500142</t>
  </si>
  <si>
    <t>số 19 Ấp tam Hưng, 978, Xã Châu Thới, Tỉnh Cà Mau, Tỉnh Cà Mau</t>
  </si>
  <si>
    <t>số 19 Ấp tam Hưng</t>
  </si>
  <si>
    <t>311</t>
  </si>
  <si>
    <t>Quầy thuốc Băng Châu</t>
  </si>
  <si>
    <t>0983222211</t>
  </si>
  <si>
    <t>095190010712</t>
  </si>
  <si>
    <t>Lê băng Châu</t>
  </si>
  <si>
    <t>17/08/1990</t>
  </si>
  <si>
    <t>Ấp tam Hưng, 978, Xã Châu Thới, Tỉnh Cà Mau, Tỉnh Cà Mau</t>
  </si>
  <si>
    <t>Ấp tam Hưng</t>
  </si>
  <si>
    <t>312</t>
  </si>
  <si>
    <t>2. Quầy thuốc Hồng Thảnh ( Tăng Hồng Thảnh)</t>
  </si>
  <si>
    <t>0937456449</t>
  </si>
  <si>
    <t>095183008000</t>
  </si>
  <si>
    <t>Hộ kinh doanh Hồng Thảnh</t>
  </si>
  <si>
    <t>Ấp Diêm Điền, Chợ Kinh Tư, Xã Long Điền, Tỉnh Cà Mau, Tỉnh Cà Mau</t>
  </si>
  <si>
    <t>Chợ Kinh Tư</t>
  </si>
  <si>
    <t>Tham gia bán điểm</t>
  </si>
  <si>
    <t>313</t>
  </si>
  <si>
    <t>Quầy Thuốc Thiện Phước</t>
  </si>
  <si>
    <t>0944956445</t>
  </si>
  <si>
    <t>0944956455</t>
  </si>
  <si>
    <t>1900445116</t>
  </si>
  <si>
    <t>Phạm Thị Bé Dung</t>
  </si>
  <si>
    <t>095181000936</t>
  </si>
  <si>
    <t>84 Ấp Diêm Điền, chợ kinh Tư, Xã Long Điền, Tỉnh Cà Mau, Tỉnh Cà Mau</t>
  </si>
  <si>
    <t>84 Ấp Diêm Điền</t>
  </si>
  <si>
    <t>chợ kinh Tư</t>
  </si>
  <si>
    <t>314</t>
  </si>
  <si>
    <t>2. Quầy thuốc phòng khám đa khoa khu vực Điền Hải ( Nguyễn Tấn Đạt)</t>
  </si>
  <si>
    <t>0919727459</t>
  </si>
  <si>
    <t>095082001017</t>
  </si>
  <si>
    <t>Quầy thuốc phòng khám đa khoa khu vực Điền Hải</t>
  </si>
  <si>
    <t>20/01/1990</t>
  </si>
  <si>
    <t>125 Ấp bờ Cảng, kinh Tư, Xã Long Điền, Tỉnh Cà Mau, Tỉnh Cà Mau</t>
  </si>
  <si>
    <t>125 Ấp bờ Cảng</t>
  </si>
  <si>
    <t>kinh Tư</t>
  </si>
  <si>
    <t>Xã Điền Hải, Huyện Đông Hải, Tỉnh Bạc Liêu</t>
  </si>
  <si>
    <t>315</t>
  </si>
  <si>
    <t>Nhà Thuốc Liễu</t>
  </si>
  <si>
    <t>0947626061</t>
  </si>
  <si>
    <t>1900633279</t>
  </si>
  <si>
    <t>Liễu</t>
  </si>
  <si>
    <t>11/12/1990</t>
  </si>
  <si>
    <t>C9500162</t>
  </si>
  <si>
    <t>173, QL1A, Phường Giá Rai, Tỉnh Cà Mau, Tỉnh Cà Mau</t>
  </si>
  <si>
    <t>173 QL1A, Phường Hộ Phòng, Thị xã Giá Rai, Tỉnh Bạc Liêu</t>
  </si>
  <si>
    <t>316</t>
  </si>
  <si>
    <t>Nhà Thuốc Đức Vương</t>
  </si>
  <si>
    <t>0945433435</t>
  </si>
  <si>
    <t>095187008458</t>
  </si>
  <si>
    <t>Nguyễn Diễm My</t>
  </si>
  <si>
    <t>30/10/1990</t>
  </si>
  <si>
    <t>C9500163</t>
  </si>
  <si>
    <t>15, Huỳnh hoàng Hùng, Phường Giá Rai, Tỉnh Cà Mau, Tỉnh Cà Mau</t>
  </si>
  <si>
    <t>Huỳnh hoàng Hùng</t>
  </si>
  <si>
    <t>cầu Hộ Phòng, Phường Hộ Phòng, Thị xã Giá Rai, Tỉnh Bạc Liêu</t>
  </si>
  <si>
    <t>317</t>
  </si>
  <si>
    <t>Thuốc Bắc Tân Tế Nhơn</t>
  </si>
  <si>
    <t>0919308844</t>
  </si>
  <si>
    <t>095163006589</t>
  </si>
  <si>
    <t>Trương Ngọc Hoa</t>
  </si>
  <si>
    <t>02/12/1990</t>
  </si>
  <si>
    <t>C9500164</t>
  </si>
  <si>
    <t>69 khóm 2, Quốc Lộ 1a, Phường Giá Rai, Tỉnh Cà Mau, Tỉnh Cà Mau</t>
  </si>
  <si>
    <t>69 khóm 2</t>
  </si>
  <si>
    <t>Quốc Lộ 1a</t>
  </si>
  <si>
    <t>Quốc lộ 1A, Phường Hộ Phòng, Thị xã Giá Rai, Tỉnh Bạc Liêu</t>
  </si>
  <si>
    <t>318</t>
  </si>
  <si>
    <t>C95N1000086</t>
  </si>
  <si>
    <t>2. Nhà thuốc Minh nguyên</t>
  </si>
  <si>
    <t>0949220922</t>
  </si>
  <si>
    <t>095195009813</t>
  </si>
  <si>
    <t>Hộ kinh doanh lý gia hân ( nhà thuốc minh nguyên)</t>
  </si>
  <si>
    <t>28/12/1990</t>
  </si>
  <si>
    <t>C9500165</t>
  </si>
  <si>
    <t>34 khóm 2 QL1A, Phường Giá Rai, Cà Mau</t>
  </si>
  <si>
    <t>34 khóm 2</t>
  </si>
  <si>
    <t>24 QL1A, Phường Hộ Phòng, Thị xã Giá Rai, Tỉnh Bạc Liêu</t>
  </si>
  <si>
    <t>319</t>
  </si>
  <si>
    <t>Nhà Thuốc Viết Thắng</t>
  </si>
  <si>
    <t>0918171266</t>
  </si>
  <si>
    <t>1900665224</t>
  </si>
  <si>
    <t>Bùi Huyền Trân</t>
  </si>
  <si>
    <t>095193010903</t>
  </si>
  <si>
    <t>08, Chợ mói Hộ Phòng, Phường Giá Rai, Tỉnh Cà Mau, Tỉnh Cà Mau</t>
  </si>
  <si>
    <t>08</t>
  </si>
  <si>
    <t>Chợ mói Hộ Phòng</t>
  </si>
  <si>
    <t>320</t>
  </si>
  <si>
    <t>2. Nhà thuốc thanh hoa (hồng châu)</t>
  </si>
  <si>
    <t>0917053423</t>
  </si>
  <si>
    <t>095093000245</t>
  </si>
  <si>
    <t>Nhà thuốc thanh hoa</t>
  </si>
  <si>
    <t>03/05/1990</t>
  </si>
  <si>
    <t>C9500168</t>
  </si>
  <si>
    <t>số 05, khóm 2, Phường Giá Rai, Tỉnh Cà Mau, Tỉnh Cà Mau</t>
  </si>
  <si>
    <t>số 05</t>
  </si>
  <si>
    <t>321</t>
  </si>
  <si>
    <t>Nhà thuốc Song Ngọc</t>
  </si>
  <si>
    <t>0916600210</t>
  </si>
  <si>
    <t>8014020610</t>
  </si>
  <si>
    <t>Nguyễn Thị Cẩm Trang</t>
  </si>
  <si>
    <t>07/05/1990</t>
  </si>
  <si>
    <t>095184000667</t>
  </si>
  <si>
    <t>số 4Ấp 2, quốc lộ1A, Phường Giá Rai, Tỉnh Cà Mau, Tỉnh Cà Mau</t>
  </si>
  <si>
    <t>số 4Ấp 2</t>
  </si>
  <si>
    <t>quốc lộ1A</t>
  </si>
  <si>
    <t>322</t>
  </si>
  <si>
    <t>2. Quầy thuốc tây mỹ yến ( mỹ yến)</t>
  </si>
  <si>
    <t>0842128999</t>
  </si>
  <si>
    <t>095192000667</t>
  </si>
  <si>
    <t>Hộ kinh nguyễn thị mỹ yến ( quầy thuốc tây hải yến 1)</t>
  </si>
  <si>
    <t>03/09/1992</t>
  </si>
  <si>
    <t>Ấp Khúc Tréo B, Chợ Cây Gừa, Xã Phong Thạnh, Tỉnh Cà Mau, Tỉnh Cà Mau</t>
  </si>
  <si>
    <t>Ấp Khúc Tréo B</t>
  </si>
  <si>
    <t>Ấp Khúc Tréo B, Chợ Cây Gừa, Xã Tân Phong, Thị xã Giá Rai, Tỉnh Bạc Liêu</t>
  </si>
  <si>
    <t>323</t>
  </si>
  <si>
    <t>C95N1000091</t>
  </si>
  <si>
    <t>Tiệm Thuốc Bắc Vệ Ngươn Đường</t>
  </si>
  <si>
    <t>02913821245</t>
  </si>
  <si>
    <t>1900103507</t>
  </si>
  <si>
    <t>Châu Thọ Vinh</t>
  </si>
  <si>
    <t>40 Hoàng Văn Thụ, Phường Bạc Liêu, Cà Mau</t>
  </si>
  <si>
    <t>40, Hoàng Văn Thụ, Phường 3, Thành phố Bạc Liêu, Tỉnh Bạc Liêu</t>
  </si>
  <si>
    <t>324</t>
  </si>
  <si>
    <t>Nhà Thuốc Số 1</t>
  </si>
  <si>
    <t>0918323666</t>
  </si>
  <si>
    <t>Trần Văn Đạt</t>
  </si>
  <si>
    <t>05/09/1990</t>
  </si>
  <si>
    <t>C9500184</t>
  </si>
  <si>
    <t>226 Bà Triệu, Phường Bạc Liêu, Cà Mau</t>
  </si>
  <si>
    <t>226 Bà Triệu, Phường 3, Thành phố Bạc Liêu, Tỉnh Bạc Liêu</t>
  </si>
  <si>
    <t>325</t>
  </si>
  <si>
    <t>2. Nhà thuốc bà triệu (việt phương)</t>
  </si>
  <si>
    <t>02913822947</t>
  </si>
  <si>
    <t>095073001142</t>
  </si>
  <si>
    <t>Hộ kinh doanh nhà thuốc bà triệu</t>
  </si>
  <si>
    <t>06/11/1990</t>
  </si>
  <si>
    <t>C9500185</t>
  </si>
  <si>
    <t>31, Bà Triệu, Phường Bạc Liêu, Tỉnh Cà Mau, Tỉnh Cà Mau</t>
  </si>
  <si>
    <t>10A Bà Triệu, Phường 3, Thành phố Bạc Liêu, Tỉnh Bạc Liêu</t>
  </si>
  <si>
    <t>326</t>
  </si>
  <si>
    <t>Tiệm Thuốc Bắc Hậu Sanh Đường</t>
  </si>
  <si>
    <t>0917676847</t>
  </si>
  <si>
    <t>1900401729</t>
  </si>
  <si>
    <t>Văn Diễn Hùng</t>
  </si>
  <si>
    <t>095066002617</t>
  </si>
  <si>
    <t>22, Lê Văn Duyệt, Phường Bạc Liêu, Tỉnh Cà Mau, Tỉnh Cà Mau</t>
  </si>
  <si>
    <t>22, Lê Văn Duyệt, Phường 3, Thành phố Bạc Liêu, Tỉnh Bạc Liêu</t>
  </si>
  <si>
    <t>327</t>
  </si>
  <si>
    <t>Nhà Thuốc Tây Thanh Phụng</t>
  </si>
  <si>
    <t>0919954165</t>
  </si>
  <si>
    <t>1900359876</t>
  </si>
  <si>
    <t>Trịnh Tiểu Nhi</t>
  </si>
  <si>
    <t>096177000149</t>
  </si>
  <si>
    <t>07 Phan Đình Phùng, Phường Bạc Liêu, Cà Mau</t>
  </si>
  <si>
    <t>07</t>
  </si>
  <si>
    <t>Phan Đình Phùng</t>
  </si>
  <si>
    <t>07, Phan Đình Phùng, Phường 3, Thành phố Bạc Liêu, Tỉnh Bạc Liêu</t>
  </si>
  <si>
    <t>328</t>
  </si>
  <si>
    <t>Nhà thuốc Tuyết Anh</t>
  </si>
  <si>
    <t>0947111737</t>
  </si>
  <si>
    <t>0312505045</t>
  </si>
  <si>
    <t>Tiền Thị Trúc Loan</t>
  </si>
  <si>
    <t>084184000460</t>
  </si>
  <si>
    <t>Khóm 8 Tỉnh lộ 38, Phường Vĩnh Trạch, Cà Mau</t>
  </si>
  <si>
    <t>Khóm 8</t>
  </si>
  <si>
    <t>Tỉnh lộ 38</t>
  </si>
  <si>
    <t>329</t>
  </si>
  <si>
    <t>Quầy Thuốc Phước Vũ</t>
  </si>
  <si>
    <t>0983994415</t>
  </si>
  <si>
    <t>1900340868</t>
  </si>
  <si>
    <t>Lý Hán Suổl</t>
  </si>
  <si>
    <t>02/08/1990</t>
  </si>
  <si>
    <t>095077008467</t>
  </si>
  <si>
    <t>C9500199</t>
  </si>
  <si>
    <t>73 Ấp Phước thành, Phước Long, Xã Vĩnh Phước, Tỉnh Cà Mau, Tỉnh Cà Mau</t>
  </si>
  <si>
    <t>73 Ấp Phước thành</t>
  </si>
  <si>
    <t>330</t>
  </si>
  <si>
    <t>Quầy Thuốc GPP Diệu Hùng</t>
  </si>
  <si>
    <t>0918351850</t>
  </si>
  <si>
    <t>1900140996</t>
  </si>
  <si>
    <t>Trương Chí Hùng</t>
  </si>
  <si>
    <t>14/06/1990</t>
  </si>
  <si>
    <t>095073002858</t>
  </si>
  <si>
    <t>C9500200</t>
  </si>
  <si>
    <t>125 ấp phước Thành, chợ phó Sinh, Xã Vĩnh Phước, Tỉnh Cà Mau, Tỉnh Cà Mau</t>
  </si>
  <si>
    <t>125 ấp phước Thành</t>
  </si>
  <si>
    <t>331</t>
  </si>
  <si>
    <t>2. Quầy thuốc Lê Hoàng Nghiêm ( Lê Hoàng Nghiêm)</t>
  </si>
  <si>
    <t>0947535319</t>
  </si>
  <si>
    <t>095074003664</t>
  </si>
  <si>
    <t>Lê Hoàng Nghiêm</t>
  </si>
  <si>
    <t>19/11/1974</t>
  </si>
  <si>
    <t>C9500205</t>
  </si>
  <si>
    <t>456, Ấp Vĩnh Hòa, Xã Vĩnh Thanh, Tỉnh Cà Mau, Tỉnh Cà Mau</t>
  </si>
  <si>
    <t>456</t>
  </si>
  <si>
    <t>332</t>
  </si>
  <si>
    <t>Quầy Thuốc Trần Minh</t>
  </si>
  <si>
    <t>0945945221</t>
  </si>
  <si>
    <t>1900191158</t>
  </si>
  <si>
    <t>Trần Minh</t>
  </si>
  <si>
    <t>20/10/1963</t>
  </si>
  <si>
    <t>095059005991</t>
  </si>
  <si>
    <t>C9500209</t>
  </si>
  <si>
    <t>Ấp 18 TL2, Xã Vĩnh Mỹ, Cà Mau</t>
  </si>
  <si>
    <t>Ấp 18</t>
  </si>
  <si>
    <t>TL2</t>
  </si>
  <si>
    <t>333</t>
  </si>
  <si>
    <t>C95N1000101</t>
  </si>
  <si>
    <t>Nhà Thuốc Hoàng Linh</t>
  </si>
  <si>
    <t>0919399111</t>
  </si>
  <si>
    <t>8448042455</t>
  </si>
  <si>
    <t>Huỳnh Thị Hồng Loan</t>
  </si>
  <si>
    <t>10/03/1976</t>
  </si>
  <si>
    <t>095193000563</t>
  </si>
  <si>
    <t>C9500216</t>
  </si>
  <si>
    <t>108 Trần Phú, Phường Bạc Liêu, Cà Mau</t>
  </si>
  <si>
    <t>108, Trần Phú, Phường 7, Thành phố Bạc Liêu, Tỉnh Bạc Liêu</t>
  </si>
  <si>
    <t>334</t>
  </si>
  <si>
    <t>Nhà Thuốc Tư Nhân Tấn Tài</t>
  </si>
  <si>
    <t>0949396398</t>
  </si>
  <si>
    <t>1900347983</t>
  </si>
  <si>
    <t>PHẠM HỒNG QUYÊN</t>
  </si>
  <si>
    <t>01/08/1967</t>
  </si>
  <si>
    <t>095182000296</t>
  </si>
  <si>
    <t>C9500217</t>
  </si>
  <si>
    <t>310, Trần Phú, Phường Bạc Liêu, Tỉnh Cà Mau, Tỉnh Cà Mau</t>
  </si>
  <si>
    <t>310, Trần Phú, Phường 7, Thành phố Bạc Liêu, Tỉnh Bạc Liêu</t>
  </si>
  <si>
    <t>335</t>
  </si>
  <si>
    <t>Nhà Thuốc Song Nghi</t>
  </si>
  <si>
    <t>02913959952</t>
  </si>
  <si>
    <t>095176000451</t>
  </si>
  <si>
    <t>Huỳnh Lan Vi</t>
  </si>
  <si>
    <t>133, Trần Huỳnh, Phường Bạc Liêu, Tỉnh Cà Mau, Tỉnh Cà Mau</t>
  </si>
  <si>
    <t>137 Trần Huỳnh, Phường 7, Thành phố Bạc Liêu, Tỉnh Bạc Liêu</t>
  </si>
  <si>
    <t>336</t>
  </si>
  <si>
    <t>2. Nhà thuốc Đạt chuẩn GPP Mến Phến ( Trần Thanh Tuyền)</t>
  </si>
  <si>
    <t>0947600636</t>
  </si>
  <si>
    <t>095300000740</t>
  </si>
  <si>
    <t>Hộ kinh doanh nhà thuốc Mến Phến</t>
  </si>
  <si>
    <t>11/12/1965</t>
  </si>
  <si>
    <t>C9500221</t>
  </si>
  <si>
    <t>9B Trần Phú, Phường Bạc Liêu, Cà Mau</t>
  </si>
  <si>
    <t>9B</t>
  </si>
  <si>
    <t>9B, Trần Phú, Phường 7, Thành phố Bạc Liêu, Tỉnh Bạc Liêu</t>
  </si>
  <si>
    <t>337</t>
  </si>
  <si>
    <t>C95N1000107</t>
  </si>
  <si>
    <t>Quầy thuốc Kim Hưng</t>
  </si>
  <si>
    <t>0946949494</t>
  </si>
  <si>
    <t>1900431240</t>
  </si>
  <si>
    <t>Trần Quang Xương</t>
  </si>
  <si>
    <t>09/11/1990</t>
  </si>
  <si>
    <t>C9500254</t>
  </si>
  <si>
    <t>7/238 Tl31, Phường Hiệp Thành, Cà Mau</t>
  </si>
  <si>
    <t>7/238</t>
  </si>
  <si>
    <t>Tl31</t>
  </si>
  <si>
    <t>338</t>
  </si>
  <si>
    <t>2. Quầy thuốc số 11 ( Huỳnh Danh Dự)</t>
  </si>
  <si>
    <t>0982681007</t>
  </si>
  <si>
    <t>095066003318</t>
  </si>
  <si>
    <t>Huỳnh Danh Dự</t>
  </si>
  <si>
    <t>02/02/1990</t>
  </si>
  <si>
    <t>Ấp Ninh Thạnh, Chợ Ninh Quới, Xã Ninh Quới, Tỉnh Cà Mau, Tỉnh Cà Mau</t>
  </si>
  <si>
    <t>Ấp Ninh Thạnh</t>
  </si>
  <si>
    <t>Chợ Ninh Quới</t>
  </si>
  <si>
    <t>2. Nhà thuốc kim long</t>
  </si>
  <si>
    <t>0818159509</t>
  </si>
  <si>
    <t>095054006810</t>
  </si>
  <si>
    <t>Nhà thuốc kim long</t>
  </si>
  <si>
    <t>03/01/1990</t>
  </si>
  <si>
    <t>C9500262</t>
  </si>
  <si>
    <t>Hiệp Thành Giồng Nhãn, Phường Hiệp Thành, Cà Mau</t>
  </si>
  <si>
    <t>Giồng Nhãn</t>
  </si>
  <si>
    <t>Giòng Nhạn-Gành Hào, Phường Nhà Mát, Thành phố Bạc Liêu, Tỉnh Bạc Liêu</t>
  </si>
  <si>
    <t>340</t>
  </si>
  <si>
    <t>2. Quầy thuốc chí linh ( nguyễn chí linh)</t>
  </si>
  <si>
    <t>0829055144</t>
  </si>
  <si>
    <t>095095005754</t>
  </si>
  <si>
    <t>Chí linh</t>
  </si>
  <si>
    <t>29/07/1995</t>
  </si>
  <si>
    <t>C9500271</t>
  </si>
  <si>
    <t>QL1A, Ấp Khúc Tréo A, Xã Phong Thạnh, Tỉnh Cà Mau, Tỉnh Cà Mau</t>
  </si>
  <si>
    <t>QL1A, Ấp Khúc Tréo A, Xã Tân Phong, Thị xã Giá Rai, Tỉnh Bạc Liêu</t>
  </si>
  <si>
    <t>341</t>
  </si>
  <si>
    <t>Phòng chuẩn Trị y học cổ truyền tư nhân Trung Hòa</t>
  </si>
  <si>
    <t>0988815644</t>
  </si>
  <si>
    <t>1900280658</t>
  </si>
  <si>
    <t>Trần Hữu Phước</t>
  </si>
  <si>
    <t>17/12/1990</t>
  </si>
  <si>
    <t>094061006592</t>
  </si>
  <si>
    <t>24 Ấp 2 Chợ Gành Hào, Xã Gành Hào, Cà Mau</t>
  </si>
  <si>
    <t>24 Ấp 2</t>
  </si>
  <si>
    <t>Chợ Gành Hào</t>
  </si>
  <si>
    <t>342</t>
  </si>
  <si>
    <t>Quầy Thuốc Đạt Chuẩn GPP Khánh Ngọc</t>
  </si>
  <si>
    <t>0942887858</t>
  </si>
  <si>
    <t>8391003459</t>
  </si>
  <si>
    <t>Nguyễn Thị Khánh Giang</t>
  </si>
  <si>
    <t>04/04/1990</t>
  </si>
  <si>
    <t>095187012166</t>
  </si>
  <si>
    <t>Ấp 2 Chợ Gành Hào, Xã Gành Hào, Cà Mau</t>
  </si>
  <si>
    <t>343</t>
  </si>
  <si>
    <t>2. Nhà thuốc thảo minh (kim yến)</t>
  </si>
  <si>
    <t>0949796454</t>
  </si>
  <si>
    <t>096175000138</t>
  </si>
  <si>
    <t>Nhà thuốc thảo minh</t>
  </si>
  <si>
    <t>10/03/1979</t>
  </si>
  <si>
    <t>2/47, Tỉnh Lộ 38, Phường Vĩnh Trạch, Tỉnh Cà Mau, Tỉnh Cà Mau</t>
  </si>
  <si>
    <t>2/47</t>
  </si>
  <si>
    <t>2/47, Tỉnh Lộ 38, Phường 5, Thành phố Bạc Liêu, Tỉnh Bạc Liêu</t>
  </si>
  <si>
    <t>344</t>
  </si>
  <si>
    <t>2. Nhà thuốc bích anh ( tường vy)</t>
  </si>
  <si>
    <t>0943677090</t>
  </si>
  <si>
    <t>095186000366</t>
  </si>
  <si>
    <t>Hộ kinh doanh nhà thuốc bích anh</t>
  </si>
  <si>
    <t>09/07/1990</t>
  </si>
  <si>
    <t>3/46 Tỉnh Lộ 38, Phường Vĩnh Trạch, Cà Mau</t>
  </si>
  <si>
    <t>3/46</t>
  </si>
  <si>
    <t>3/46, Tỉnh Lộ 38, Phường 5, Thành phố Bạc Liêu, Tỉnh Bạc Liêu</t>
  </si>
  <si>
    <t>345</t>
  </si>
  <si>
    <t>2. Nhà thuốc hòa thành (hồ đăng khoa)</t>
  </si>
  <si>
    <t>0949067919</t>
  </si>
  <si>
    <t>095088007920</t>
  </si>
  <si>
    <t>Hộ kinh doanh nhà thuốc hòa thạn</t>
  </si>
  <si>
    <t>17/10/1988</t>
  </si>
  <si>
    <t>187 Nguyễn Thị Minh Khai, Phường Vĩnh Trạch, Cà Mau</t>
  </si>
  <si>
    <t>187, Nguyễn Thị Minh Khai, Phường 5, Thành phố Bạc Liêu, Tỉnh Bạc Liêu</t>
  </si>
  <si>
    <t>346</t>
  </si>
  <si>
    <t>Nhà Thuốc Số 4</t>
  </si>
  <si>
    <t>0916374797</t>
  </si>
  <si>
    <t>0945644778</t>
  </si>
  <si>
    <t>1900336325</t>
  </si>
  <si>
    <t>Nguyễn Thị Lệ Nguyên</t>
  </si>
  <si>
    <t>04/11/1990</t>
  </si>
  <si>
    <t>095176002704</t>
  </si>
  <si>
    <t>250/ 22B Cao Văn lầu, Phường Bạc Liêu, Cà Mau</t>
  </si>
  <si>
    <t>250/ 22B</t>
  </si>
  <si>
    <t>Cao Văn lầu</t>
  </si>
  <si>
    <t>347</t>
  </si>
  <si>
    <t>C95N1000117</t>
  </si>
  <si>
    <t>Tiệm Thuốc Bắc Trường Thọ Đường</t>
  </si>
  <si>
    <t>02913822512</t>
  </si>
  <si>
    <t>0824646929</t>
  </si>
  <si>
    <t>1900418708</t>
  </si>
  <si>
    <t>Sền Phụng</t>
  </si>
  <si>
    <t>08/11/1990</t>
  </si>
  <si>
    <t>52 Phan Ngọc Hiển, Phường Bạc Liêu, Cà Mau</t>
  </si>
  <si>
    <t>Phan Ngọc Hiển</t>
  </si>
  <si>
    <t>52, Phan Ngọc Hiển, Phường 3, Thành phố Bạc Liêu, Tỉnh Bạc Liêu</t>
  </si>
  <si>
    <t>348</t>
  </si>
  <si>
    <t>Nhà Thuốc Ngọc Xuân</t>
  </si>
  <si>
    <t>0987076676</t>
  </si>
  <si>
    <t>8094915082</t>
  </si>
  <si>
    <t>Ngô Ngọc Xuân</t>
  </si>
  <si>
    <t>03/02/1990</t>
  </si>
  <si>
    <t>095188008306</t>
  </si>
  <si>
    <t>C9500283</t>
  </si>
  <si>
    <t>127, Võ Thị Sáu, Phường Bạc Liêu, Tỉnh Cà Mau, Tỉnh Cà Mau</t>
  </si>
  <si>
    <t>Quầy Thuốc Ngọc Diệp</t>
  </si>
  <si>
    <t>0942429598</t>
  </si>
  <si>
    <t>8124846495</t>
  </si>
  <si>
    <t>Trần Thị Thảo</t>
  </si>
  <si>
    <t>23/09/1990</t>
  </si>
  <si>
    <t>2/251, Ấp Kim Cấu, Phường Vĩnh Trạch, Tỉnh Cà Mau, Tỉnh Cà Mau</t>
  </si>
  <si>
    <t>2/251</t>
  </si>
  <si>
    <t>350</t>
  </si>
  <si>
    <t>2. Vũ luân (vũ luân)</t>
  </si>
  <si>
    <t>0944349350</t>
  </si>
  <si>
    <t>095094002002</t>
  </si>
  <si>
    <t>Vũ luân</t>
  </si>
  <si>
    <t>12/02/1994</t>
  </si>
  <si>
    <t>C9500286</t>
  </si>
  <si>
    <t>Ấp Mỹ Tường 1 Chợ Rọc Lá, Xã Vĩnh Thanh, Cà Mau</t>
  </si>
  <si>
    <t>Ấp Mỹ Tường 1</t>
  </si>
  <si>
    <t>Chợ Rọc Lá</t>
  </si>
  <si>
    <t>CHQ3+JVC CHQ3+JVC, Xã Hưng Phú, Huyện Phước Long, Tỉnh Bạc Liêu</t>
  </si>
  <si>
    <t>351</t>
  </si>
  <si>
    <t>C95N1000124</t>
  </si>
  <si>
    <t>Quầy Thuốc Tuyết Giang</t>
  </si>
  <si>
    <t>0848096086</t>
  </si>
  <si>
    <t>0917748489</t>
  </si>
  <si>
    <t>1900375966</t>
  </si>
  <si>
    <t>Phạm Tuyết Giang</t>
  </si>
  <si>
    <t>096179004422</t>
  </si>
  <si>
    <t>C9500287</t>
  </si>
  <si>
    <t>204 Ấp phước thạnh 1 Quốc lộ 1A, Xã Hòa Bình, Cà Mau</t>
  </si>
  <si>
    <t>204 Ấp phước thạnh 1</t>
  </si>
  <si>
    <t>Quốc lộ 1A</t>
  </si>
  <si>
    <t>352</t>
  </si>
  <si>
    <t>C95N1000125</t>
  </si>
  <si>
    <t>Quầy Thuốc Tú Ngọc</t>
  </si>
  <si>
    <t>0917525276</t>
  </si>
  <si>
    <t>2001057997</t>
  </si>
  <si>
    <t>Lê Ngọc Hân</t>
  </si>
  <si>
    <t>C9500288</t>
  </si>
  <si>
    <t>237 Ấp phước Thạnh 1 Quốc lộ 1A, Xã Hòa Bình, Cà Mau</t>
  </si>
  <si>
    <t>237 Ấp phước Thạnh 1</t>
  </si>
  <si>
    <t>353</t>
  </si>
  <si>
    <t>Quầy Thuốc Ngọc Duyên</t>
  </si>
  <si>
    <t>0947512240</t>
  </si>
  <si>
    <t>8483157177-001</t>
  </si>
  <si>
    <t>Nguyễn Thanh Thiên</t>
  </si>
  <si>
    <t>17/04/1990</t>
  </si>
  <si>
    <t>095091000330</t>
  </si>
  <si>
    <t>360 Ấp Tân Tạo Ql1A, Xã Vĩnh Lợi, Cà Mau</t>
  </si>
  <si>
    <t>360 Ấp Tân Tạo</t>
  </si>
  <si>
    <t>Châu Hưng Châu Hưng, Thị trấn Châu Hưng, Huyện Vĩnh Lợi, Tỉnh Bạc Liêu</t>
  </si>
  <si>
    <t>354</t>
  </si>
  <si>
    <t>2. Quầy thuốc Ngọc Thảo ( Nguyễn Ngọc Thảo)</t>
  </si>
  <si>
    <t>0941462676</t>
  </si>
  <si>
    <t>095189001166</t>
  </si>
  <si>
    <t>Ngọc Thảo</t>
  </si>
  <si>
    <t>C9500291</t>
  </si>
  <si>
    <t>Ấp Bờ Cảng, Xã Điền Hải, Phường An Xuyên, Tỉnh Cà Mau</t>
  </si>
  <si>
    <t>Ấp Bờ Cảng</t>
  </si>
  <si>
    <t>Xã Điền Hải</t>
  </si>
  <si>
    <t>355</t>
  </si>
  <si>
    <t>Quầy Thuốc Hải Âu</t>
  </si>
  <si>
    <t>0949796343</t>
  </si>
  <si>
    <t>0916247107</t>
  </si>
  <si>
    <t>8008640616</t>
  </si>
  <si>
    <t>Trần Hải Phượng</t>
  </si>
  <si>
    <t>095180000517</t>
  </si>
  <si>
    <t>92, Ngọc Điền, Xã Gành Hào, Tỉnh Cà Mau, Tỉnh Cà Mau</t>
  </si>
  <si>
    <t>92 Ngọc Điền, Thị trấn Gành Hào, Huyện Đông Hải, Tỉnh Bạc Liêu</t>
  </si>
  <si>
    <t>356</t>
  </si>
  <si>
    <t>C95N1000131</t>
  </si>
  <si>
    <t>Quầy Thuốc Tố Quyên</t>
  </si>
  <si>
    <t>0942932797</t>
  </si>
  <si>
    <t>8308537916</t>
  </si>
  <si>
    <t>Tô Minh Tuấn</t>
  </si>
  <si>
    <t>25/05/1990</t>
  </si>
  <si>
    <t>089091021755</t>
  </si>
  <si>
    <t>C9500294</t>
  </si>
  <si>
    <t>9B Ấp 2, Xã Gành Hào, Cà Mau</t>
  </si>
  <si>
    <t>357</t>
  </si>
  <si>
    <t>2. Quầy thuốc Trung Kiên ( cao trung kiên)</t>
  </si>
  <si>
    <t>0827747974</t>
  </si>
  <si>
    <t>095094007802</t>
  </si>
  <si>
    <t>Cao Trung kiên</t>
  </si>
  <si>
    <t>Ấp Cây Giang, Tỉnh Lộ, Xã Long Điền, Tỉnh Cà Mau, Tỉnh Cà Mau</t>
  </si>
  <si>
    <t>Tỉnh Lộ</t>
  </si>
  <si>
    <t>358</t>
  </si>
  <si>
    <t>2. Quầy thuốc thiệu my (châu thiệu my)</t>
  </si>
  <si>
    <t>0942557715</t>
  </si>
  <si>
    <t>0947706640</t>
  </si>
  <si>
    <t>095199002925</t>
  </si>
  <si>
    <t>Quầy thuốc thiệu my</t>
  </si>
  <si>
    <t>04/10/1999</t>
  </si>
  <si>
    <t>C9500296</t>
  </si>
  <si>
    <t>501, Ấp Khúc Tréo B, Xã Phong Thạnh, Tỉnh Cà Mau, Tỉnh Cà Mau</t>
  </si>
  <si>
    <t>501</t>
  </si>
  <si>
    <t>501, Ấp Khúc Tréo B, Xã Tân Phong, Thị xã Giá Rai, Tỉnh Bạc Liêu</t>
  </si>
  <si>
    <t>359</t>
  </si>
  <si>
    <t>Quầy Thuốc Minh Luân</t>
  </si>
  <si>
    <t>0944459545</t>
  </si>
  <si>
    <t>8461318127</t>
  </si>
  <si>
    <t>Trần Minh Trí</t>
  </si>
  <si>
    <t>06/06/1990</t>
  </si>
  <si>
    <t>360</t>
  </si>
  <si>
    <t>Quầy Thuốc Tây Thanh Hằng</t>
  </si>
  <si>
    <t>0916413088</t>
  </si>
  <si>
    <t>1900330690</t>
  </si>
  <si>
    <t>Lê Thanh Hằng</t>
  </si>
  <si>
    <t>15/10/1975</t>
  </si>
  <si>
    <t>095175008826</t>
  </si>
  <si>
    <t>C9500298</t>
  </si>
  <si>
    <t>QL1A Ấp Khúc Tréo B, Xã Phong Thạnh, Cà Mau</t>
  </si>
  <si>
    <t>QL1A, Ấp Khúc Tréo B, Xã Tân Phong, Thị xã Giá Rai, Tỉnh Bạc Liêu</t>
  </si>
  <si>
    <t>361</t>
  </si>
  <si>
    <t>Nhà Thuốc Trương Định</t>
  </si>
  <si>
    <t>0946625235</t>
  </si>
  <si>
    <t>8313628252</t>
  </si>
  <si>
    <t>Đặng Minh Hưng</t>
  </si>
  <si>
    <t>16/03/1990</t>
  </si>
  <si>
    <t>095087000375</t>
  </si>
  <si>
    <t>C9500299</t>
  </si>
  <si>
    <t>kios 56, chợ Hộ Phòng, Phường Giá Rai, Tỉnh Cà Mau, Tỉnh Cà Mau</t>
  </si>
  <si>
    <t>kios 56</t>
  </si>
  <si>
    <t>chợ Hộ Phòng</t>
  </si>
  <si>
    <t>362</t>
  </si>
  <si>
    <t>C95N1000137</t>
  </si>
  <si>
    <t>Quầy Thuốc Kim Lý</t>
  </si>
  <si>
    <t>0948884828</t>
  </si>
  <si>
    <t>0946140101</t>
  </si>
  <si>
    <t>1900596926</t>
  </si>
  <si>
    <t>Liên Mỹ Lý</t>
  </si>
  <si>
    <t>Ấp 1 QLA, Xã Phong Thạnh, Cà Mau</t>
  </si>
  <si>
    <t>363</t>
  </si>
  <si>
    <t>C95N1000138</t>
  </si>
  <si>
    <t>Nhà Thuốc Mai Phương 2</t>
  </si>
  <si>
    <t>0974710789</t>
  </si>
  <si>
    <t>8030618020-002</t>
  </si>
  <si>
    <t>Hồ Văn Lợi</t>
  </si>
  <si>
    <t>18/02/1990</t>
  </si>
  <si>
    <t>C9500301</t>
  </si>
  <si>
    <t>215/7 Bạch Đằng, Phường Hiệp Thành, Cà Mau</t>
  </si>
  <si>
    <t>215/7</t>
  </si>
  <si>
    <t>364</t>
  </si>
  <si>
    <t>2. Quầy thuốc như ngọc (mỵ)</t>
  </si>
  <si>
    <t>0944585590</t>
  </si>
  <si>
    <t>095091006187</t>
  </si>
  <si>
    <t>Quầy thuốc như ngọc</t>
  </si>
  <si>
    <t>25/12/1990</t>
  </si>
  <si>
    <t>C9500303</t>
  </si>
  <si>
    <t>Ấp Phước 2 CC4H+9C, Xã Vĩnh Phước, Cà Mau</t>
  </si>
  <si>
    <t>Ấp Phước 2</t>
  </si>
  <si>
    <t>CC4H+9C</t>
  </si>
  <si>
    <t>Xã Vĩnh Phú Tây, Huyện Phước Long, Tỉnh Bạc Liêu</t>
  </si>
  <si>
    <t>365</t>
  </si>
  <si>
    <t>2. Nhà Thuốc Thanh Nhàn ( Đỗ Thị Diễm Trang)</t>
  </si>
  <si>
    <t>0919937830</t>
  </si>
  <si>
    <t>091187006750</t>
  </si>
  <si>
    <t>Hộ kinh doanh nhà thuốc Thanh Nhàn</t>
  </si>
  <si>
    <t>16/12/1990</t>
  </si>
  <si>
    <t>C9500304</t>
  </si>
  <si>
    <t>291 Ấp Long Thành, Xã Phước Long, Cà Mau</t>
  </si>
  <si>
    <t>Tỉnh lộ 2, Thị trấn Phước Long, Huyện Phước Long, Tỉnh Bạc Liêu</t>
  </si>
  <si>
    <t>366</t>
  </si>
  <si>
    <t>2. Quầy Thuốc Dương Chiêu ( Dương Nam Quốc)</t>
  </si>
  <si>
    <t>0849864027</t>
  </si>
  <si>
    <t>02913864027</t>
  </si>
  <si>
    <t>095078006580</t>
  </si>
  <si>
    <t>Dương Chiêu</t>
  </si>
  <si>
    <t>22/02/1990</t>
  </si>
  <si>
    <t>C9500305</t>
  </si>
  <si>
    <t>118B, Nội Ô, Xã Phước Long, Tỉnh Cà Mau, Tỉnh Cà Mau</t>
  </si>
  <si>
    <t>118B</t>
  </si>
  <si>
    <t>367</t>
  </si>
  <si>
    <t>2. Nhà thuốc Phước Tài ( Ong Đức Hiệp)</t>
  </si>
  <si>
    <t>0932222969</t>
  </si>
  <si>
    <t>0888515515</t>
  </si>
  <si>
    <t>095085000908</t>
  </si>
  <si>
    <t>Nhà thuốc Phước Tài</t>
  </si>
  <si>
    <t>31/08/1987</t>
  </si>
  <si>
    <t>C9500306</t>
  </si>
  <si>
    <t>103A, Nội Ô, Xã Phước Long, Tỉnh Cà Mau, Tỉnh Cà Mau</t>
  </si>
  <si>
    <t>103A</t>
  </si>
  <si>
    <t>368</t>
  </si>
  <si>
    <t>2. Quầy thuốc Hoàng Tuấn ( Lý Thị Hồng Hạnh)</t>
  </si>
  <si>
    <t>0918987780</t>
  </si>
  <si>
    <t>095181009696</t>
  </si>
  <si>
    <t>Quầy thuốc Hoàng Tuấn</t>
  </si>
  <si>
    <t>27/05/1990</t>
  </si>
  <si>
    <t>C9500307</t>
  </si>
  <si>
    <t>303A Ấp Long Thành, Xã Phước Long, Cà Mau</t>
  </si>
  <si>
    <t>303A</t>
  </si>
  <si>
    <t>369</t>
  </si>
  <si>
    <t>Nhà Thuốc Đạo Đức</t>
  </si>
  <si>
    <t>0946002444</t>
  </si>
  <si>
    <t>8039726655-001</t>
  </si>
  <si>
    <t>Anh Tùng</t>
  </si>
  <si>
    <t>30/10/1987</t>
  </si>
  <si>
    <t>385044203</t>
  </si>
  <si>
    <t>C9500308</t>
  </si>
  <si>
    <t>115, Ấp Nội Ô A1, Xã Phước Long, Cà Mau</t>
  </si>
  <si>
    <t>115, Ấp Nội Ô</t>
  </si>
  <si>
    <t>A1</t>
  </si>
  <si>
    <t>2. Quầy Thuốc Triệu Quốc Thái (Triệu Quốc Thái)</t>
  </si>
  <si>
    <t>0919703638</t>
  </si>
  <si>
    <t>095087001031</t>
  </si>
  <si>
    <t>Hộ Kinh doanh Triệu Quốc Thái</t>
  </si>
  <si>
    <t>03/09/1990</t>
  </si>
  <si>
    <t>C9500309</t>
  </si>
  <si>
    <t>Ấp Nội Ô, 161A, Xã Phước Long, Tỉnh Cà Mau, Tỉnh Cà Mau</t>
  </si>
  <si>
    <t>161A</t>
  </si>
  <si>
    <t>371</t>
  </si>
  <si>
    <t>2. Quầy thuốc Công Nguyên (Võ Văn Công)</t>
  </si>
  <si>
    <t>0918322626</t>
  </si>
  <si>
    <t>095078000802</t>
  </si>
  <si>
    <t>Võ Văn Công</t>
  </si>
  <si>
    <t>C9500310</t>
  </si>
  <si>
    <t>Ấp Nội Ô, 221A, Xã Phước Long, Tỉnh Cà Mau, Tỉnh Cà Mau</t>
  </si>
  <si>
    <t>221A</t>
  </si>
  <si>
    <t>372</t>
  </si>
  <si>
    <t>Quầy Thuốc Dương Quân</t>
  </si>
  <si>
    <t>0762974474</t>
  </si>
  <si>
    <t>0977982931</t>
  </si>
  <si>
    <t>1900360303</t>
  </si>
  <si>
    <t>Dương Lệ Quân</t>
  </si>
  <si>
    <t>095177007681</t>
  </si>
  <si>
    <t>40, Ấp Xẻo Chích, Xã Vĩnh Lợi, Tỉnh Cà Mau, Tỉnh Cà Mau</t>
  </si>
  <si>
    <t>Ấp Xẻo Chích</t>
  </si>
  <si>
    <t>373</t>
  </si>
  <si>
    <t>Quầy Thuốc Tây Thúy Nhi</t>
  </si>
  <si>
    <t>0913260606</t>
  </si>
  <si>
    <t>1900627035</t>
  </si>
  <si>
    <t>Chị Nhi</t>
  </si>
  <si>
    <t>02/06/1985</t>
  </si>
  <si>
    <t>095185001721</t>
  </si>
  <si>
    <t>Ấp Xẻo Chích Đường 19/5, Xã Vĩnh Lợi, Cà Mau</t>
  </si>
  <si>
    <t>Đường 19/5</t>
  </si>
  <si>
    <t>374</t>
  </si>
  <si>
    <t>2. Quầy thuốc Phương Thảo ( Võ Thị Diễm)</t>
  </si>
  <si>
    <t>0835865833</t>
  </si>
  <si>
    <t>095190005228</t>
  </si>
  <si>
    <t>Hộ kinh doanh quầy thuốc Phương Thảo</t>
  </si>
  <si>
    <t>19/09/1972</t>
  </si>
  <si>
    <t>Số 35, Ấp Giồng Bướm A, Đường 19/5, Xã Châu Thới, Tỉnh Cà Mau, Tỉnh Cà Mau</t>
  </si>
  <si>
    <t>Số 35, Ấp Giồng Bướm A</t>
  </si>
  <si>
    <t>Xã Châu Thới, Huyện Vĩnh Lợi, Tỉnh Bạc Liêu, Việt Nam</t>
  </si>
  <si>
    <t>375</t>
  </si>
  <si>
    <t>2. Quầy thuốc Út Huệ ( Nguyễn Như Quỳnh)</t>
  </si>
  <si>
    <t>0936777062</t>
  </si>
  <si>
    <t>095191000525</t>
  </si>
  <si>
    <t>Hộ kinh doanh Út Huệ</t>
  </si>
  <si>
    <t>19/05/1991</t>
  </si>
  <si>
    <t>Ấp Cái Dầy, QL1A, Xã Vĩnh Lợi, Tỉnh Cà Mau, Tỉnh Cà Mau</t>
  </si>
  <si>
    <t>111 QL1A, Thị trấn Châu Hưng, Huyện Vĩnh Lợi, Tỉnh Bạc Liêu</t>
  </si>
  <si>
    <t>376</t>
  </si>
  <si>
    <t>C95N1000151</t>
  </si>
  <si>
    <t>Quầy Thuốc Trúc Xuân</t>
  </si>
  <si>
    <t>0919747373</t>
  </si>
  <si>
    <t>Chị My</t>
  </si>
  <si>
    <t>095177010753</t>
  </si>
  <si>
    <t>194, Trà Ban 2 QL1A, Xã Vĩnh Lợi, Cà Mau</t>
  </si>
  <si>
    <t>194, Trà Ban 2</t>
  </si>
  <si>
    <t>Châu Hưng A Châu Hưng A, Xã Châu Hưng A, Huyện Vĩnh Lợi, Tỉnh Bạc Liêu</t>
  </si>
  <si>
    <t>2. Quầy thuốc Kim Hưng ( Trần Tú Mỹ)</t>
  </si>
  <si>
    <t>0949699494</t>
  </si>
  <si>
    <t>095191011051</t>
  </si>
  <si>
    <t>Hôk kinh doanh quầy thuốc Kim Hưng</t>
  </si>
  <si>
    <t>30/01/1991</t>
  </si>
  <si>
    <t>450, Ấp Tân Tạo, QL 1A, Xã Vĩnh Lợi, Tỉnh Cà Mau, Tỉnh Cà Mau</t>
  </si>
  <si>
    <t>450, Ấp Tân Tạo</t>
  </si>
  <si>
    <t>378</t>
  </si>
  <si>
    <t>Nhà Thuốc Tư Nhân Hồng Liên</t>
  </si>
  <si>
    <t>0949222212</t>
  </si>
  <si>
    <t>8043047021</t>
  </si>
  <si>
    <t>Lưu Hồng Liên</t>
  </si>
  <si>
    <t>16/02/1972</t>
  </si>
  <si>
    <t>095175006689</t>
  </si>
  <si>
    <t>C9500322</t>
  </si>
  <si>
    <t>505 Trần Phú, Phường Bạc Liêu, Cà Mau</t>
  </si>
  <si>
    <t>505</t>
  </si>
  <si>
    <t>505, Trần Phú, Phường 7, Thành phố Bạc Liêu, Tỉnh Bạc Liêu</t>
  </si>
  <si>
    <t>379</t>
  </si>
  <si>
    <t>C95N1000158</t>
  </si>
  <si>
    <t>Quầy Thuốc Thành Huệ</t>
  </si>
  <si>
    <t>0918241338</t>
  </si>
  <si>
    <t>1900370453</t>
  </si>
  <si>
    <t>Anh Thành</t>
  </si>
  <si>
    <t>01/01/1977</t>
  </si>
  <si>
    <t>095077000239</t>
  </si>
  <si>
    <t>C9500329</t>
  </si>
  <si>
    <t>330, Ấp Nội Ô Thống Nhất 2, Xã Hồng Dân, Cà Mau</t>
  </si>
  <si>
    <t>330, Ấp Nội Ô</t>
  </si>
  <si>
    <t>Thống Nhất 2</t>
  </si>
  <si>
    <t>Trần Hưng Đạo, Thị trấn Ngan Dừa, Huyện Hồng Dân, Tỉnh Bạc Liêu</t>
  </si>
  <si>
    <t>380</t>
  </si>
  <si>
    <t>Quầy Thuốc Đức Tính</t>
  </si>
  <si>
    <t>0913900386</t>
  </si>
  <si>
    <t>8067287713</t>
  </si>
  <si>
    <t>Anh Tín</t>
  </si>
  <si>
    <t>02/06/1976</t>
  </si>
  <si>
    <t>095076010138</t>
  </si>
  <si>
    <t>C9500331</t>
  </si>
  <si>
    <t>Lô 6E Nguyễn Thị Minh Khai, Xã Hồng Dân, Cà Mau</t>
  </si>
  <si>
    <t>Lô 6E</t>
  </si>
  <si>
    <t>381</t>
  </si>
  <si>
    <t>Quầy thuốc Kim Dững</t>
  </si>
  <si>
    <t>0858194730</t>
  </si>
  <si>
    <t>1900258966</t>
  </si>
  <si>
    <t>Huỳnh Kim Dững</t>
  </si>
  <si>
    <t>095176006774</t>
  </si>
  <si>
    <t>C9500333</t>
  </si>
  <si>
    <t>Ấp nội Ô, Trung tâm thương mại ngăn Dừa, Xã Hồng Dân, Tỉnh Cà Mau, Tỉnh Cà Mau</t>
  </si>
  <si>
    <t>Trung tâm thương mại ngăn Dừa</t>
  </si>
  <si>
    <t>382</t>
  </si>
  <si>
    <t>2. Quầy Thuốc Quốc Phong ( Trần Quốc Phong)</t>
  </si>
  <si>
    <t>0978767818</t>
  </si>
  <si>
    <t>095079011336</t>
  </si>
  <si>
    <t>Trần Quốc Phong</t>
  </si>
  <si>
    <t>02/11/1982</t>
  </si>
  <si>
    <t>C9500336</t>
  </si>
  <si>
    <t>số 117 Ấp Ninh Thạnh, Xã Ninh Quới, Cà Mau</t>
  </si>
  <si>
    <t>số 117</t>
  </si>
  <si>
    <t>số 117, Ấp Ninh Thạnh, Xã Ninh Quới A, Huyện Hồng Dân, Tỉnh Bạc Liêu</t>
  </si>
  <si>
    <t>383</t>
  </si>
  <si>
    <t>Quầy Thuốc Thanh Phong</t>
  </si>
  <si>
    <t>0988250090</t>
  </si>
  <si>
    <t>1900611081</t>
  </si>
  <si>
    <t>Nguyễn Thị Ngọc Mai</t>
  </si>
  <si>
    <t>07/09/1990</t>
  </si>
  <si>
    <t>094188000673</t>
  </si>
  <si>
    <t>số 118, Ấp Ninh Thạnh, Xã Ninh Quới, Tỉnh Cà Mau, Tỉnh Cà Mau</t>
  </si>
  <si>
    <t>số 118</t>
  </si>
  <si>
    <t>số 118, Ấp Ninh Thạnh, Xã Ninh Quới A, Huyện Hồng Dân, Tỉnh Bạc Liêu</t>
  </si>
  <si>
    <t>384</t>
  </si>
  <si>
    <t>C95N1000164</t>
  </si>
  <si>
    <t>Quầy Thuốc Bích Trâm</t>
  </si>
  <si>
    <t>02913856729</t>
  </si>
  <si>
    <t>1900261479-001</t>
  </si>
  <si>
    <t>Châu Thị Bích Trâm</t>
  </si>
  <si>
    <t>385119034</t>
  </si>
  <si>
    <t>Ấp Ninh Thạnh Chợ Ninh Quới, Xã Ninh Quới, Cà Mau</t>
  </si>
  <si>
    <t>385</t>
  </si>
  <si>
    <t>Quầy Thuốc Tây Thanh Tùng</t>
  </si>
  <si>
    <t>0822949498</t>
  </si>
  <si>
    <t>1900125765</t>
  </si>
  <si>
    <t>Nguyễn Thanh Tùng</t>
  </si>
  <si>
    <t>095065004052</t>
  </si>
  <si>
    <t>Ấp Ninh Thạnh, Chợ Ninh Quới, Xã Ninh Quới A, Huyện Hồng Dân, Tỉnh Bạc Liêu</t>
  </si>
  <si>
    <t>386</t>
  </si>
  <si>
    <t>Quầy Thuốc Hoàng Hạt</t>
  </si>
  <si>
    <t>0949163313</t>
  </si>
  <si>
    <t>1900447089</t>
  </si>
  <si>
    <t>Huỳnh Hoàng Hạt</t>
  </si>
  <si>
    <t>18/06/1975</t>
  </si>
  <si>
    <t>095083007708</t>
  </si>
  <si>
    <t>C9500340</t>
  </si>
  <si>
    <t>59, Lê Thị Riêng, Xã Hòa Bình, Tỉnh Cà Mau, Tỉnh Cà Mau</t>
  </si>
  <si>
    <t>6A Thị trấn Hòa Bình, Huyện Hòa Bình, Tỉnh Bạc Liêu</t>
  </si>
  <si>
    <t>387</t>
  </si>
  <si>
    <t>2. Nhà thuốc Bích Trân (Trần Cường Quốc)</t>
  </si>
  <si>
    <t>0941129929</t>
  </si>
  <si>
    <t>095077000235</t>
  </si>
  <si>
    <t>Hộ kinh doanh nhà thuốc Bích Trân</t>
  </si>
  <si>
    <t>20/10/1990</t>
  </si>
  <si>
    <t>C9500341</t>
  </si>
  <si>
    <t>44, Lê Thị Riêng, Xã Hòa Bình, Tỉnh Cà Mau, Tỉnh Cà Mau</t>
  </si>
  <si>
    <t>388</t>
  </si>
  <si>
    <t>2. Nhà thuốc Mai Huỳnh (Nguyễn Mai Yên)</t>
  </si>
  <si>
    <t>0907437158</t>
  </si>
  <si>
    <t>095192003987</t>
  </si>
  <si>
    <t>Hộ kinh doanh Nhà thuốc Mai Huỳnh</t>
  </si>
  <si>
    <t>15/08/1992</t>
  </si>
  <si>
    <t>C9500342</t>
  </si>
  <si>
    <t>444, QL1A, Xã Hòa Bình, Tỉnh Cà Mau, Tỉnh Cà Mau</t>
  </si>
  <si>
    <t>444</t>
  </si>
  <si>
    <t>QL 1A, Thị trấn Hòa Bình, Huyện Hòa Bình, Tỉnh Bạc Liêu</t>
  </si>
  <si>
    <t>389</t>
  </si>
  <si>
    <t>Nhà thuốc Ngọc Diệp</t>
  </si>
  <si>
    <t>0918777880</t>
  </si>
  <si>
    <t>8037934730</t>
  </si>
  <si>
    <t>Trương Ngọc Diệp</t>
  </si>
  <si>
    <t>02/07/1988</t>
  </si>
  <si>
    <t>095184000565</t>
  </si>
  <si>
    <t>C9500343</t>
  </si>
  <si>
    <t>470, Ấp Thị Trấn A1 QL1A, Xã Hòa Bình, Cà Mau</t>
  </si>
  <si>
    <t>470, Ấp Thị Trấn A1</t>
  </si>
  <si>
    <t>Thị Trấn A, Thị trấn Hòa Bình, Huyện Hòa Bình, Tỉnh Bạc Liêu</t>
  </si>
  <si>
    <t>390</t>
  </si>
  <si>
    <t>Quầy Thuốc Tây Trung Thu</t>
  </si>
  <si>
    <t>0943234800</t>
  </si>
  <si>
    <t>095190008804</t>
  </si>
  <si>
    <t>Nguyễn Thùy Dương</t>
  </si>
  <si>
    <t>C9500345</t>
  </si>
  <si>
    <t>Ấp Vĩnh Mẫu Chợ Vĩnh Hậu, Xã Vĩnh Hậu, Cà Mau</t>
  </si>
  <si>
    <t>Ấp Vĩnh Mẫu</t>
  </si>
  <si>
    <t>Chợ Vĩnh Hậu</t>
  </si>
  <si>
    <t>Ấp Vĩnh Mẫu, Chợ Vĩnh Hậu, Xã Vĩnh Hậu, Huyện Hoà Bình, Tỉnh Bạc Liêu</t>
  </si>
  <si>
    <t>391</t>
  </si>
  <si>
    <t>2. Quầy Thuốc Tuấn Đạt ( Diệp Tuấn Anh)</t>
  </si>
  <si>
    <t>0918294365</t>
  </si>
  <si>
    <t>095081001518</t>
  </si>
  <si>
    <t>Quầy thuốc Tuấn Đạt</t>
  </si>
  <si>
    <t>01/01/1976</t>
  </si>
  <si>
    <t>C9500348</t>
  </si>
  <si>
    <t>Ấp Xóm Lớn B Chợ Nhà Lòng, Xã Hòa Bình, Cà Mau</t>
  </si>
  <si>
    <t>Ấp Xóm Lớn B</t>
  </si>
  <si>
    <t>Chợ Nhà Lòng</t>
  </si>
  <si>
    <t>Ấp Xóm Lớn B, Chợ Nhà Lòng, Xã Vĩnh Mỹ A, Huyện Hoà Bình, Tỉnh Bạc Liêu</t>
  </si>
  <si>
    <t>392</t>
  </si>
  <si>
    <t>C95N1000172</t>
  </si>
  <si>
    <t>Thuốc Bắc Bình An Đường</t>
  </si>
  <si>
    <t>0939040324</t>
  </si>
  <si>
    <t>Huỳnh Đại Lợi</t>
  </si>
  <si>
    <t>21/02/1990</t>
  </si>
  <si>
    <t>Số 378 Đường 3/2, Xã Hòa Bình, Cà Mau</t>
  </si>
  <si>
    <t>Số 378</t>
  </si>
  <si>
    <t>Đường 3/2</t>
  </si>
  <si>
    <t>Chợ Hòa Bình, Đường 19/5, Thị trấn Hòa Bình, Huyện Hoà Bình, Tỉnh Bạc Liêu</t>
  </si>
  <si>
    <t>393</t>
  </si>
  <si>
    <t>2. Shop Mỹ Hằng ( Huỳnh Thị mẫn Uyên )</t>
  </si>
  <si>
    <t>0943596941</t>
  </si>
  <si>
    <t>095183004118</t>
  </si>
  <si>
    <t>Huỳnh Thị Mẫn Uyên</t>
  </si>
  <si>
    <t>13/07/1990</t>
  </si>
  <si>
    <t>C9500350</t>
  </si>
  <si>
    <t>Quầy 45, Chợ Hoà Bình, Xã Hòa Bình, Tỉnh Cà Mau, Tỉnh Cà Mau</t>
  </si>
  <si>
    <t>Quầy 45</t>
  </si>
  <si>
    <t>Chợ Hoà Bình</t>
  </si>
  <si>
    <t>394</t>
  </si>
  <si>
    <t>2. Hoài bảo ( hoài bảo)</t>
  </si>
  <si>
    <t>0946166535</t>
  </si>
  <si>
    <t>094081002419</t>
  </si>
  <si>
    <t>Hoài bảo</t>
  </si>
  <si>
    <t>C9500354</t>
  </si>
  <si>
    <t>105, Ấp Gia Hội, DT976, Xã Hưng Hội, Tỉnh Cà Mau, Tỉnh Cà Mau</t>
  </si>
  <si>
    <t>105, Ấp Gia Hội</t>
  </si>
  <si>
    <t>DT976</t>
  </si>
  <si>
    <t>395</t>
  </si>
  <si>
    <t>Quầy Thuốc Như Ý</t>
  </si>
  <si>
    <t>0949141219</t>
  </si>
  <si>
    <t>8819585691-001</t>
  </si>
  <si>
    <t>Chị Diễm Phúc</t>
  </si>
  <si>
    <t>095194002908</t>
  </si>
  <si>
    <t>C9500355</t>
  </si>
  <si>
    <t>Ấp Gia Hội DT976, Xã Hưng Hội, Cà Mau</t>
  </si>
  <si>
    <t>Ấp Gia Hội</t>
  </si>
  <si>
    <t>Xã Hưng Thành, Huyện Vĩnh Lợi, Tỉnh Bạc Liêu</t>
  </si>
  <si>
    <t>396</t>
  </si>
  <si>
    <t>C95N1000176</t>
  </si>
  <si>
    <t>Quầy Thuốc Tín Hiếu 2</t>
  </si>
  <si>
    <t>0982211995</t>
  </si>
  <si>
    <t>0335526899</t>
  </si>
  <si>
    <t>8396955821</t>
  </si>
  <si>
    <t>Chị Hạnh</t>
  </si>
  <si>
    <t>C9500356</t>
  </si>
  <si>
    <t>42, Ấp Gia Hội TL976, Xã Hưng Hội, Cà Mau</t>
  </si>
  <si>
    <t>42, Ấp Gia Hội</t>
  </si>
  <si>
    <t>TL976</t>
  </si>
  <si>
    <t>397</t>
  </si>
  <si>
    <t>2. Nhà thuốc khai minh (huỳnh mỹ mai phương)</t>
  </si>
  <si>
    <t>0942432992</t>
  </si>
  <si>
    <t>07813822435</t>
  </si>
  <si>
    <t>095176007755</t>
  </si>
  <si>
    <t>Hộ kinh doanh khai minh</t>
  </si>
  <si>
    <t>23, Hà Huy Tập, Phường Bạc Liêu, Tỉnh Cà Mau, Tỉnh Cà Mau</t>
  </si>
  <si>
    <t>Hà Huy Tập, Phường 3, Thành phố Bạc Liêu, Tỉnh Bạc Liêu</t>
  </si>
  <si>
    <t>398</t>
  </si>
  <si>
    <t>2. Nhà thuốc hùng như ( long thái)</t>
  </si>
  <si>
    <t>0907505752</t>
  </si>
  <si>
    <t>095077010490</t>
  </si>
  <si>
    <t>Hộ kinh doanh nhà thuốc hùng như</t>
  </si>
  <si>
    <t>C9500361</t>
  </si>
  <si>
    <t>7 Tôn Đức Thắng, Phường Bạc Liêu, Cà Mau</t>
  </si>
  <si>
    <t>7 Tôn Đức Thắng, Phường 1, Thành phố Bạc Liêu, Tỉnh Bạc Liêu</t>
  </si>
  <si>
    <t>399</t>
  </si>
  <si>
    <t>Nhà Thuốc Hiền Khanh 1</t>
  </si>
  <si>
    <t>0944723077</t>
  </si>
  <si>
    <t>8109359634</t>
  </si>
  <si>
    <t>Lâm Thị Tuyết Hương</t>
  </si>
  <si>
    <t>095184003691</t>
  </si>
  <si>
    <t>C9500366</t>
  </si>
  <si>
    <t>15, Khóm 10 Đường Cách Mạng, Phường Bạc Liêu, Cà Mau</t>
  </si>
  <si>
    <t>15, Khóm 10</t>
  </si>
  <si>
    <t>Đường Cách Mạng</t>
  </si>
  <si>
    <t>31 Đường Cách Mạng, Phường 1, Thành phố Bạc Liêu, Tỉnh Bạc Liêu</t>
  </si>
  <si>
    <t>400</t>
  </si>
  <si>
    <t>Nhà Thuốc Thái Ngọc</t>
  </si>
  <si>
    <t>0815821871</t>
  </si>
  <si>
    <t>02913826396</t>
  </si>
  <si>
    <t>Đặng Thị Thái Ngọc</t>
  </si>
  <si>
    <t>10/09/1990</t>
  </si>
  <si>
    <t>C9500372</t>
  </si>
  <si>
    <t>số 02, Đặng Thùy Trâm, Phường Bạc Liêu, Tỉnh Cà Mau, Tỉnh Cà Mau</t>
  </si>
  <si>
    <t>số 02</t>
  </si>
  <si>
    <t>Đặng Thùy Trâm</t>
  </si>
  <si>
    <t>401</t>
  </si>
  <si>
    <t>Quầy Thuốc Quang Nghiệm</t>
  </si>
  <si>
    <t>0916303067</t>
  </si>
  <si>
    <t>1900636819</t>
  </si>
  <si>
    <t>Trần Thị Như Nga</t>
  </si>
  <si>
    <t>095189001229</t>
  </si>
  <si>
    <t>C9500384</t>
  </si>
  <si>
    <t>192, Ấp Sóc Đồn Hương Lộ 6, Xã Hưng Hội, Cà Mau</t>
  </si>
  <si>
    <t>192, Ấp Sóc Đồn</t>
  </si>
  <si>
    <t>Hương Lộ 6</t>
  </si>
  <si>
    <t>Xã Hưng Hội, Huyện Vĩnh Lợi, Tỉnh Bạc Liêu</t>
  </si>
  <si>
    <t>402</t>
  </si>
  <si>
    <t>C95N1000185</t>
  </si>
  <si>
    <t>Nhà Thuốc Nguyên Khôi</t>
  </si>
  <si>
    <t>0919232324</t>
  </si>
  <si>
    <t>0919232323</t>
  </si>
  <si>
    <t>8043047014</t>
  </si>
  <si>
    <t>Trần Thanh Trúc</t>
  </si>
  <si>
    <t>07/03/1990</t>
  </si>
  <si>
    <t>095184004984</t>
  </si>
  <si>
    <t>57/5 Tôn Đức Thắng, Phường Bạc Liêu, Cà Mau</t>
  </si>
  <si>
    <t>57/5</t>
  </si>
  <si>
    <t>57/5, Tôn Đức Thắng, Phường 7, Thành phố Bạc Liêu, Tỉnh Bạc Liêu</t>
  </si>
  <si>
    <t>403</t>
  </si>
  <si>
    <t>2. Quầy thuốc gia phúc (phương mai)</t>
  </si>
  <si>
    <t>0941972971</t>
  </si>
  <si>
    <t>095187011093</t>
  </si>
  <si>
    <t>Gia phúc</t>
  </si>
  <si>
    <t>12/04/1987</t>
  </si>
  <si>
    <t>Ấp Sốc Đồn, Bạc Liêu Hưng Thành, Xã Hưng Hội, Tỉnh Cà Mau, Tỉnh Cà Mau</t>
  </si>
  <si>
    <t>Ấp Sốc Đồn</t>
  </si>
  <si>
    <t>Bạc Liêu Hưng Thành</t>
  </si>
  <si>
    <t>404</t>
  </si>
  <si>
    <t>2. Quầy Thuốc Cao Thành ( Lê Minh Trọng)</t>
  </si>
  <si>
    <t>0907777591</t>
  </si>
  <si>
    <t>095091009702</t>
  </si>
  <si>
    <t>Hộ kinh doanh Quầy thuốc Cao Thành</t>
  </si>
  <si>
    <t>19/10/1991</t>
  </si>
  <si>
    <t>C9500390</t>
  </si>
  <si>
    <t>Ấp Vĩnh Lạc, Chợ Cái Cùng, Xã Vĩnh Hậu, Tỉnh Cà Mau, Tỉnh Cà Mau</t>
  </si>
  <si>
    <t>Ấp Vĩnh Lạc, Chợ Cái Cùng, Xã Vĩnh Thịnh, Huyện Hoà Bình, Tỉnh Bạc Liêu</t>
  </si>
  <si>
    <t>405</t>
  </si>
  <si>
    <t>Quầy Thuốc Thống Thắng</t>
  </si>
  <si>
    <t>0913892469</t>
  </si>
  <si>
    <t>1900277775</t>
  </si>
  <si>
    <t>Trần Toàn Thắng</t>
  </si>
  <si>
    <t>10/12/1990</t>
  </si>
  <si>
    <t>095170005279</t>
  </si>
  <si>
    <t>Ấp Vĩnh Lạc Chợ Cái Cùng, Xã Vĩnh Hậu, Cà Mau</t>
  </si>
  <si>
    <t>406</t>
  </si>
  <si>
    <t>2. Quầy Thuốc Thành Phát ( Lê Hồng Thắng)</t>
  </si>
  <si>
    <t>0918645945</t>
  </si>
  <si>
    <t>23/12/1990</t>
  </si>
  <si>
    <t>407</t>
  </si>
  <si>
    <t>2. Nhà thuốc tuyết thảo 3 ( lữ văn chuẩn)</t>
  </si>
  <si>
    <t>0913990205</t>
  </si>
  <si>
    <t>096076017322</t>
  </si>
  <si>
    <t>Hộ kinh doanh nhà thuốc tuyết thảo 3</t>
  </si>
  <si>
    <t>28/11/1985</t>
  </si>
  <si>
    <t>33 Nguyễn Huệ, Phường Bạc Liêu, Cà Mau</t>
  </si>
  <si>
    <t>33, Nguyễn Huệ, Phường 3, Thành phố Bạc Liêu, Tỉnh Bạc Liêu</t>
  </si>
  <si>
    <t>408</t>
  </si>
  <si>
    <t>2. Nhà thuốc tây Như Phú ( Nguyễn Thanh Như)</t>
  </si>
  <si>
    <t>0772147276</t>
  </si>
  <si>
    <t>096197011287</t>
  </si>
  <si>
    <t>Nhà thuốc tây Như Phú</t>
  </si>
  <si>
    <t>Chợ Láng Tròn, QL1A, Phường Láng Tròn, Tỉnh Cà Mau, Tỉnh Cà Mau</t>
  </si>
  <si>
    <t>409</t>
  </si>
  <si>
    <t>C95N1000194</t>
  </si>
  <si>
    <t>Quầy Thuốc Ý Niệm</t>
  </si>
  <si>
    <t>0902453252</t>
  </si>
  <si>
    <t>1900502075</t>
  </si>
  <si>
    <t>Đỗ Lưu ý Niệm</t>
  </si>
  <si>
    <t>095176011099</t>
  </si>
  <si>
    <t>C9500401</t>
  </si>
  <si>
    <t>204 Ấp Tân Tạo QL1A, Xã Vĩnh Lợi, Cà Mau</t>
  </si>
  <si>
    <t>204 Ấp Tân Tạo</t>
  </si>
  <si>
    <t>410</t>
  </si>
  <si>
    <t>Nhà Thuốc Hữu Tâm</t>
  </si>
  <si>
    <t>0919727313</t>
  </si>
  <si>
    <t>8116182402</t>
  </si>
  <si>
    <t>Ngô Minh Vương</t>
  </si>
  <si>
    <t>05/05/1994</t>
  </si>
  <si>
    <t>082086017661</t>
  </si>
  <si>
    <t>C9500405</t>
  </si>
  <si>
    <t>07 Hà Huy Tập, Phường Bạc Liêu, Cà Mau</t>
  </si>
  <si>
    <t>07, Hà Huy Tập, Phường 3, Thành phố Bạc Liêu, Tỉnh Bạc Liêu</t>
  </si>
  <si>
    <t>411</t>
  </si>
  <si>
    <t>2. Nhà thuốc thuận an ( lê thị thúy oanh)</t>
  </si>
  <si>
    <t>0918321031</t>
  </si>
  <si>
    <t>095179000687</t>
  </si>
  <si>
    <t>Nhà thuốc thuận an</t>
  </si>
  <si>
    <t>360, Võ Thị Sáu, Phường Bạc Liêu, Tỉnh Cà Mau, Tỉnh Cà Mau</t>
  </si>
  <si>
    <t>Võ Thị Sáu, Phường 7, Thành phố Bạc Liêu, Tỉnh Bạc Liêu</t>
  </si>
  <si>
    <t>412</t>
  </si>
  <si>
    <t>2. Nhà thuốc Kim Nhung ( Nguyễn Thị Kim Nhung)</t>
  </si>
  <si>
    <t>0917700117</t>
  </si>
  <si>
    <t>095186000484</t>
  </si>
  <si>
    <t>Nguyễn Thị Kim Nhung</t>
  </si>
  <si>
    <t>30/04/1990</t>
  </si>
  <si>
    <t>C9500409</t>
  </si>
  <si>
    <t>281A Ấp Long Thành, Xã Phước Long, Cà Mau</t>
  </si>
  <si>
    <t>281A</t>
  </si>
  <si>
    <t>413</t>
  </si>
  <si>
    <t>Nhà Thuốc Tuyết Thảo 1</t>
  </si>
  <si>
    <t>0919059559</t>
  </si>
  <si>
    <t>1900582137</t>
  </si>
  <si>
    <t>Lê Thị Thuỷ Tùng</t>
  </si>
  <si>
    <t>28/11/1973</t>
  </si>
  <si>
    <t>095142003444</t>
  </si>
  <si>
    <t>C9500411</t>
  </si>
  <si>
    <t>464 Võ Thị Sáu, Phường Bạc Liêu, Cà Mau</t>
  </si>
  <si>
    <t>464</t>
  </si>
  <si>
    <t>464, Võ Thị Sáu, Phường 3, Thành phố Bạc Liêu, Tỉnh Bạc Liêu</t>
  </si>
  <si>
    <t>414</t>
  </si>
  <si>
    <t>Nhà Thuốc Ánh Hồng</t>
  </si>
  <si>
    <t>0917745797</t>
  </si>
  <si>
    <t>2000811065</t>
  </si>
  <si>
    <t>Trần Bảo Quốc</t>
  </si>
  <si>
    <t>25/11/1990</t>
  </si>
  <si>
    <t>095084000801</t>
  </si>
  <si>
    <t>C9500412</t>
  </si>
  <si>
    <t>273E, Khóm 5, Phan Thanh Giản, Phường Giá Rai, Tỉnh Cà Mau, Tỉnh Cà Mau</t>
  </si>
  <si>
    <t>273E, Khóm 5</t>
  </si>
  <si>
    <t>Phan Thanh Giản</t>
  </si>
  <si>
    <t>415</t>
  </si>
  <si>
    <t>Nhà Thuốc Chí Quang</t>
  </si>
  <si>
    <t>0949141625</t>
  </si>
  <si>
    <t>1900615745</t>
  </si>
  <si>
    <t>Anh Thanh</t>
  </si>
  <si>
    <t>11/11/1993</t>
  </si>
  <si>
    <t>095093008530</t>
  </si>
  <si>
    <t>C9500413</t>
  </si>
  <si>
    <t>286, Khóm 2, QL1A, Phường Láng Tròn, Tỉnh Cà Mau, Tỉnh Cà Mau</t>
  </si>
  <si>
    <t>286, Khóm 2</t>
  </si>
  <si>
    <t>Khóm 2, P. Láng Tròn, Tx Khóm 2, P. Láng Tròn, Tx, Phường Láng Tròn, Thị xã Giá Rai, Tỉnh Bạc Liêu</t>
  </si>
  <si>
    <t>416</t>
  </si>
  <si>
    <t>2. Nhà thuốc lynh uyên (nguyễn văn hùng)</t>
  </si>
  <si>
    <t>0366959697</t>
  </si>
  <si>
    <t>095076000951</t>
  </si>
  <si>
    <t>Nhà thuốc luynh uyên</t>
  </si>
  <si>
    <t>12/02/1978</t>
  </si>
  <si>
    <t>C9500414</t>
  </si>
  <si>
    <t>72, Khóm 5, Trần Hưng Đạo, Phường Giá Rai, Tỉnh Cà Mau, Tỉnh Cà Mau</t>
  </si>
  <si>
    <t>72, Khóm 5</t>
  </si>
  <si>
    <t>417</t>
  </si>
  <si>
    <t>Nhà Thuốc Lê Văn Hợi Số 39</t>
  </si>
  <si>
    <t>0948047161</t>
  </si>
  <si>
    <t>8234671223-001</t>
  </si>
  <si>
    <t>Lê Văn Hợi</t>
  </si>
  <si>
    <t>20/09/1960</t>
  </si>
  <si>
    <t>040060006109</t>
  </si>
  <si>
    <t>C9500415</t>
  </si>
  <si>
    <t>Số 69, Khóm 1 QL1A, Phường Láng Tròn, Cà Mau</t>
  </si>
  <si>
    <t>Số 69, Khóm 1</t>
  </si>
  <si>
    <t>418</t>
  </si>
  <si>
    <t>Nhà Thuốc Minh Quyền</t>
  </si>
  <si>
    <t>0947897582</t>
  </si>
  <si>
    <t>1900155960-001</t>
  </si>
  <si>
    <t>24/01/1978</t>
  </si>
  <si>
    <t>095077002986</t>
  </si>
  <si>
    <t>C9500416</t>
  </si>
  <si>
    <t>Khóm 2, QL1A, Phường Láng Tròn, Tỉnh Cà Mau, Tỉnh Cà Mau</t>
  </si>
  <si>
    <t>419</t>
  </si>
  <si>
    <t>Nhà Thuốc Thịnh Linh</t>
  </si>
  <si>
    <t>0919383994</t>
  </si>
  <si>
    <t>095087004990</t>
  </si>
  <si>
    <t>Nguyễn Phước Thịnh</t>
  </si>
  <si>
    <t>15/09/1987</t>
  </si>
  <si>
    <t>C9500417</t>
  </si>
  <si>
    <t>khóm 2 QL1A, Phường Láng Tròn, Cà Mau</t>
  </si>
  <si>
    <t>420</t>
  </si>
  <si>
    <t>Tạp Hoá Thanh Tâm (Thanh Tâm)</t>
  </si>
  <si>
    <t>02913850152</t>
  </si>
  <si>
    <t>1900357692</t>
  </si>
  <si>
    <t>Thanh Tâm</t>
  </si>
  <si>
    <t>20/06/1990</t>
  </si>
  <si>
    <t>095095011344</t>
  </si>
  <si>
    <t>Khóm 5, Phan Thanh Giản, Phường Giá Rai, Tỉnh Cà Mau, Tỉnh Cà Mau</t>
  </si>
  <si>
    <t>Khóm 5</t>
  </si>
  <si>
    <t>Thanh Giản, Phường 1, Thị xã Giá Rai, Tỉnh Bạc Liêu</t>
  </si>
  <si>
    <t>421</t>
  </si>
  <si>
    <t>C95N1000210</t>
  </si>
  <si>
    <t>Nhà Thuốc Thanh Đạm</t>
  </si>
  <si>
    <t>0944282039</t>
  </si>
  <si>
    <t>8007695796</t>
  </si>
  <si>
    <t>Chị Đạm</t>
  </si>
  <si>
    <t>02/09/1985</t>
  </si>
  <si>
    <t>095086003846</t>
  </si>
  <si>
    <t>C9500420</t>
  </si>
  <si>
    <t>450, Khóm 2 QL1A, Phường Láng Tròn, Cà Mau</t>
  </si>
  <si>
    <t>450, Khóm 2</t>
  </si>
  <si>
    <t>422</t>
  </si>
  <si>
    <t>C95N1000211</t>
  </si>
  <si>
    <t>4. Tạp Hoá Minh Sa (Chị Sa)</t>
  </si>
  <si>
    <t>0917114417</t>
  </si>
  <si>
    <t>Chị Sa</t>
  </si>
  <si>
    <t>01/01/1967</t>
  </si>
  <si>
    <t>Ấp 18, TL2, Xã Vĩnh Bình, Huyện Hoà Bình, Tỉnh Bạc Liêu</t>
  </si>
  <si>
    <t>Nhà Thuốc Tố Liên</t>
  </si>
  <si>
    <t>0918440955</t>
  </si>
  <si>
    <t>8126014527-001</t>
  </si>
  <si>
    <t>Huỳnh Tố Liên</t>
  </si>
  <si>
    <t>095189000307</t>
  </si>
  <si>
    <t>C9500422</t>
  </si>
  <si>
    <t>453 QL1A, Phường Láng Tròn, Cà Mau</t>
  </si>
  <si>
    <t>453</t>
  </si>
  <si>
    <t>450 QL1A, Phường Láng Tròn, Thị xã Giá Rai, Tỉnh Bạc Liêu</t>
  </si>
  <si>
    <t>424</t>
  </si>
  <si>
    <t>Nhà Thuốc Kim Yến</t>
  </si>
  <si>
    <t>0913752118</t>
  </si>
  <si>
    <t>1900671161-001</t>
  </si>
  <si>
    <t>Hồng Thanh Trường</t>
  </si>
  <si>
    <t>095092000326</t>
  </si>
  <si>
    <t>C9500423</t>
  </si>
  <si>
    <t>110 Võ Thị Sáu, Phường Bạc Liêu, Cà Mau</t>
  </si>
  <si>
    <t>58 Võ Thị Sáu, Phường 3, Thành phố Bạc Liêu, Tỉnh Bạc Liêu</t>
  </si>
  <si>
    <t>425</t>
  </si>
  <si>
    <t>Quầy Thuốc Dược Tâm</t>
  </si>
  <si>
    <t>0915080852</t>
  </si>
  <si>
    <t>094196003152</t>
  </si>
  <si>
    <t>Lưu Giang Hà Tiên</t>
  </si>
  <si>
    <t>C9500424</t>
  </si>
  <si>
    <t>03, Ấp Tân Long, Xã Hòa Bình, Tỉnh Cà Mau, Tỉnh Cà Mau</t>
  </si>
  <si>
    <t>03</t>
  </si>
  <si>
    <t>426</t>
  </si>
  <si>
    <t>2. Nhà thuốc duy luân 2 ( ngọc duyên)</t>
  </si>
  <si>
    <t>0812195591</t>
  </si>
  <si>
    <t>096186000504</t>
  </si>
  <si>
    <t>Hộ kinh doanh nhà thuốc duy luân 2</t>
  </si>
  <si>
    <t>C9500425</t>
  </si>
  <si>
    <t>270A/5 khóm đầu Lộ A, Cao văn Lầu, Phường Hiệp Thành, Tỉnh Cà Mau, Tỉnh Cà Mau</t>
  </si>
  <si>
    <t>270A/5 khóm đầu Lộ A</t>
  </si>
  <si>
    <t>Cao văn Lầu</t>
  </si>
  <si>
    <t>427</t>
  </si>
  <si>
    <t>2. Quầy thuốc bích tiền</t>
  </si>
  <si>
    <t>0855665634</t>
  </si>
  <si>
    <t>095195006550</t>
  </si>
  <si>
    <t>Quầy thuốc tây bích tiền</t>
  </si>
  <si>
    <t>25/08/1995</t>
  </si>
  <si>
    <t>40Ấp Tràm 1, Tl978, Xã Vĩnh Mỹ, Tỉnh Cà Mau, Tỉnh Cà Mau</t>
  </si>
  <si>
    <t>40Ấp Tràm 1</t>
  </si>
  <si>
    <t>428</t>
  </si>
  <si>
    <t>2. Quầy thuốc phú vinh (huệ linh)</t>
  </si>
  <si>
    <t>0947467811</t>
  </si>
  <si>
    <t>095190000492</t>
  </si>
  <si>
    <t>Quầy thuốc phú vinh</t>
  </si>
  <si>
    <t>Ấp Phước 2 Quảng lộ phụng hiệp, Xã Vĩnh Phước, Cà Mau</t>
  </si>
  <si>
    <t>Quảng lộ phụng hiệp</t>
  </si>
  <si>
    <t>429</t>
  </si>
  <si>
    <t>C95N1000218</t>
  </si>
  <si>
    <t>Quầy Thuốc Trung Hiếu</t>
  </si>
  <si>
    <t>0852343539</t>
  </si>
  <si>
    <t>2000982991</t>
  </si>
  <si>
    <t>Nguyễn Trung Hiếu</t>
  </si>
  <si>
    <t>Ấp Lung Chim Hương Lộ Láng Trâm Gành Hào, Xã Định Thành, Cà Mau</t>
  </si>
  <si>
    <t>Ấp Lung Chim</t>
  </si>
  <si>
    <t>Hương Lộ Láng Trâm Gành Hào</t>
  </si>
  <si>
    <t>31993</t>
  </si>
  <si>
    <t>Xã Định Thành</t>
  </si>
  <si>
    <t>Ấp Lung Chim, Hương Lộ Láng Trâm Gành Hào, Xã Định Thành, Huyện Đông Hải, Tỉnh Bạc Liêu</t>
  </si>
  <si>
    <t>430</t>
  </si>
  <si>
    <t>C95N1000219</t>
  </si>
  <si>
    <t>Quầy Thuốc Thanh Xuân</t>
  </si>
  <si>
    <t>0945279933</t>
  </si>
  <si>
    <t>1900313688</t>
  </si>
  <si>
    <t>Dương Thanh Xuân</t>
  </si>
  <si>
    <t>01/01/1979</t>
  </si>
  <si>
    <t>095079001011</t>
  </si>
  <si>
    <t>C9500429</t>
  </si>
  <si>
    <t>78 Ấp Bửu 2, Xã Đông Hải, Cà Mau</t>
  </si>
  <si>
    <t>78, Ấp Bửu 2, Xã Long Điền Đông, Huyện Đông Hải, Tỉnh Bạc Liêu</t>
  </si>
  <si>
    <t>431</t>
  </si>
  <si>
    <t>Quầy Thuốc Ánh Nguyệt</t>
  </si>
  <si>
    <t>0834444897</t>
  </si>
  <si>
    <t>8836809479-001</t>
  </si>
  <si>
    <t>Trần Ánh Nguyệt</t>
  </si>
  <si>
    <t>11/10/1994</t>
  </si>
  <si>
    <t>095194003665</t>
  </si>
  <si>
    <t>Ấp Trà Hất, 15/9, Xã Châu Thới, Tỉnh Cà Mau, Tỉnh Cà Mau</t>
  </si>
  <si>
    <t>15/9</t>
  </si>
  <si>
    <t>Xã Châu Thới, Huyện Vĩnh Lợi, Tỉnh Bạc Liêu</t>
  </si>
  <si>
    <t>432</t>
  </si>
  <si>
    <t>2. Quầy thuốc Thiên Kim ( Huỳnh Bá Bính</t>
  </si>
  <si>
    <t>0914431013</t>
  </si>
  <si>
    <t>095086002667</t>
  </si>
  <si>
    <t>Hộ kinh doanh Quầy thuốc Thiên Kim</t>
  </si>
  <si>
    <t>20, Ấp Long Hậu, Xã Phước Long, Tỉnh Cà Mau, Tỉnh Cà Mau</t>
  </si>
  <si>
    <t>Ấp Long Hậu</t>
  </si>
  <si>
    <t>433</t>
  </si>
  <si>
    <t>C95N1000226</t>
  </si>
  <si>
    <t>Nhà thuốc Kim Duyên</t>
  </si>
  <si>
    <t>0913682189</t>
  </si>
  <si>
    <t>1900251544</t>
  </si>
  <si>
    <t>Châu kim Duyên</t>
  </si>
  <si>
    <t>C9500436</t>
  </si>
  <si>
    <t>36A Bà Triệu, Phường Bạc Liêu, Cà Mau</t>
  </si>
  <si>
    <t>36A</t>
  </si>
  <si>
    <t>Bà Triệu, Phường 3, Thành phố Bạc Liêu, Tỉnh Bạc Liêu</t>
  </si>
  <si>
    <t>C95N1000227</t>
  </si>
  <si>
    <t>Nhà thuốc Minh Hiếu</t>
  </si>
  <si>
    <t>0979932673</t>
  </si>
  <si>
    <t>8043047430</t>
  </si>
  <si>
    <t>Trần Thanh Long</t>
  </si>
  <si>
    <t>346 Võ Thị Sáu, Phường Bạc Liêu, Cà Mau</t>
  </si>
  <si>
    <t>C95N1000228</t>
  </si>
  <si>
    <t>Quầy Thuốc Thanh Phương</t>
  </si>
  <si>
    <t>0845009113</t>
  </si>
  <si>
    <t>8431147883</t>
  </si>
  <si>
    <t>27/12/1986</t>
  </si>
  <si>
    <t>C9500438</t>
  </si>
  <si>
    <t>1704 Ấp Goongf Nhãn tĩnh lộ, Phường Hiệp Thành, Cà Mau</t>
  </si>
  <si>
    <t>1704 Ấp Goongf Nhãn</t>
  </si>
  <si>
    <t>tĩnh lộ</t>
  </si>
  <si>
    <t>436</t>
  </si>
  <si>
    <t>C95N1000229</t>
  </si>
  <si>
    <t>Tạp Hoá Thiện Tâm (Thiện Tâm)</t>
  </si>
  <si>
    <t>0913666906</t>
  </si>
  <si>
    <t>1900679851</t>
  </si>
  <si>
    <t>Thiện Tâm</t>
  </si>
  <si>
    <t>C9500439</t>
  </si>
  <si>
    <t>309, Ấp Phước 2, Kinh Nhỏ, Xã Vĩnh Phước, Tỉnh Cà Mau, Tỉnh Cà Mau</t>
  </si>
  <si>
    <t>309, Ấp Phước 2</t>
  </si>
  <si>
    <t>Kinh Nhỏ</t>
  </si>
  <si>
    <t>437</t>
  </si>
  <si>
    <t>2. Quầy thuốc gia hân( trương thị thu thảo)</t>
  </si>
  <si>
    <t>0937717426</t>
  </si>
  <si>
    <t>096188015835</t>
  </si>
  <si>
    <t>Quầy thuôc gia hân</t>
  </si>
  <si>
    <t>17/05/1982</t>
  </si>
  <si>
    <t>C9500440</t>
  </si>
  <si>
    <t>172, Ấp Khúc Tréo, Xã Phong Thạnh, Tỉnh Cà Mau, Tỉnh Cà Mau</t>
  </si>
  <si>
    <t>Ấp Khúc Tréo</t>
  </si>
  <si>
    <t>172, Ấp Khúc Tréo, Xã Tân Phong, Thị xã Giá Rai, Tỉnh Bạc Liêu</t>
  </si>
  <si>
    <t>438</t>
  </si>
  <si>
    <t>Nhà Thuốc Hồng Nga</t>
  </si>
  <si>
    <t>0944282683</t>
  </si>
  <si>
    <t>8056981856</t>
  </si>
  <si>
    <t>Lâm Thị Ngọc Giàu</t>
  </si>
  <si>
    <t>10/04/1955</t>
  </si>
  <si>
    <t>095186000382</t>
  </si>
  <si>
    <t>C9500441</t>
  </si>
  <si>
    <t>57A Hai Bà Trưng, Phường Bạc Liêu, Cà Mau</t>
  </si>
  <si>
    <t>57A</t>
  </si>
  <si>
    <t>Hai Bà Trưng</t>
  </si>
  <si>
    <t>57A, Hai Bà Trưng, Phường 3, Thành phố Bạc Liêu, Tỉnh Bạc Liêu</t>
  </si>
  <si>
    <t>439</t>
  </si>
  <si>
    <t>2. Nhà thuốc ngọc diệp ( mộng ngọc)</t>
  </si>
  <si>
    <t>0838641393</t>
  </si>
  <si>
    <t>095179004023</t>
  </si>
  <si>
    <t>Nhà thuốc ngọc diệp</t>
  </si>
  <si>
    <t>16/11/1990</t>
  </si>
  <si>
    <t>C9500442</t>
  </si>
  <si>
    <t>14, Cách Mạng, Phường Bạc Liêu, Tỉnh Cà Mau, Tỉnh Cà Mau</t>
  </si>
  <si>
    <t>12 Cách Mạng, Phường 1, Thành phố Bạc Liêu, Tỉnh Bạc Liêu</t>
  </si>
  <si>
    <t>440</t>
  </si>
  <si>
    <t>2. Quầy thuốc Ngọc Minh ( Phạm Thị My)</t>
  </si>
  <si>
    <t>0987980059</t>
  </si>
  <si>
    <t>037186010407</t>
  </si>
  <si>
    <t>Hộ kinh doanh cơ sở Ngọc Minh</t>
  </si>
  <si>
    <t>Ấp 12 TL31, Xã Vĩnh Hậu, Cà Mau</t>
  </si>
  <si>
    <t>Ấp 12, TL31, Xã Vĩnh Hậu A, Huyện Hoà Bình, Tỉnh Bạc Liêu</t>
  </si>
  <si>
    <t>441</t>
  </si>
  <si>
    <t>2. Nhà thuốc ngọc nhi ( bành thị ngọc nhi)</t>
  </si>
  <si>
    <t>0974284371</t>
  </si>
  <si>
    <t>095182001325</t>
  </si>
  <si>
    <t>Ngọc nhi</t>
  </si>
  <si>
    <t>20/12/1990</t>
  </si>
  <si>
    <t>C9500445</t>
  </si>
  <si>
    <t>Ấp Cù Lao Hương Lộ 6, Xã Hưng Hội, Cà Mau</t>
  </si>
  <si>
    <t>Ấp Cù Lao</t>
  </si>
  <si>
    <t>442</t>
  </si>
  <si>
    <t>C95N1000236</t>
  </si>
  <si>
    <t>Quầy Thuốc Tuấn Tú</t>
  </si>
  <si>
    <t>0917792914</t>
  </si>
  <si>
    <t>1900260394</t>
  </si>
  <si>
    <t>Trần Tuấn Tú</t>
  </si>
  <si>
    <t>Ấp Nhàn Dân A QL1A, Xã Phong Thạnh, Cà Mau</t>
  </si>
  <si>
    <t>Ấp Nhàn Dân A, QL1A, Xã Tân Phong, Thị xã Giá Rai, Tỉnh Bạc Liêu</t>
  </si>
  <si>
    <t>443</t>
  </si>
  <si>
    <t>Mỹ Phẩm Thu Đào (nguyễn thị tú nữ)</t>
  </si>
  <si>
    <t>0916596636</t>
  </si>
  <si>
    <t>1900618270</t>
  </si>
  <si>
    <t>nguyễn thị tú nữ</t>
  </si>
  <si>
    <t>095182004808</t>
  </si>
  <si>
    <t>Số 22, Cái Tràm A1, QL1A, Xã Hòa Bình, Tỉnh Cà Mau, Tỉnh Cà Mau</t>
  </si>
  <si>
    <t>Số 22, Cái Tràm A1</t>
  </si>
  <si>
    <t>cái tràm, QL1A, Xã Long Thạnh, Huyện Vĩnh Lợi, Tỉnh Bạc Liêu</t>
  </si>
  <si>
    <t>C95N1000241</t>
  </si>
  <si>
    <t>Quầy Thuốc Tấn Phước</t>
  </si>
  <si>
    <t>0942357952</t>
  </si>
  <si>
    <t>8793063338</t>
  </si>
  <si>
    <t>Ngô Tấn Phước</t>
  </si>
  <si>
    <t>21/12/1996</t>
  </si>
  <si>
    <t>095096002943</t>
  </si>
  <si>
    <t>C9500451</t>
  </si>
  <si>
    <t>Ấp Xóm Lớn B Gần Chợ Nhà Lồng, Xã Hòa Bình, Cà Mau</t>
  </si>
  <si>
    <t>Gần Chợ Nhà Lồng</t>
  </si>
  <si>
    <t>Ấp Xóm Lớn B, Gần Chợ Nhà Lồng, Xã Vĩnh Mỹ A, Huyện Hoà Bình, Tỉnh Bạc Liêu</t>
  </si>
  <si>
    <t>445</t>
  </si>
  <si>
    <t>2. Nhà thuốc hoàn an ( tuyết nghi)</t>
  </si>
  <si>
    <t>0948967515</t>
  </si>
  <si>
    <t>095172007724</t>
  </si>
  <si>
    <t>Nhà thuốc hoàn an</t>
  </si>
  <si>
    <t>17/09/1975</t>
  </si>
  <si>
    <t>C9500452</t>
  </si>
  <si>
    <t>215A Nguyễn Thị Minh Khai, Phường Vĩnh Trạch, Cà Mau</t>
  </si>
  <si>
    <t>215A</t>
  </si>
  <si>
    <t>215A, Nguyễn Thị Minh Khai, Phường 5, Thành phố Bạc Liêu, Tỉnh Bạc Liêu</t>
  </si>
  <si>
    <t>446</t>
  </si>
  <si>
    <t>Nhà thuốc Kim Chi</t>
  </si>
  <si>
    <t>0946935589</t>
  </si>
  <si>
    <t>0308039070</t>
  </si>
  <si>
    <t>Huỳnh Bá Hiển</t>
  </si>
  <si>
    <t>30/09/1990</t>
  </si>
  <si>
    <t>095084000734</t>
  </si>
  <si>
    <t>C9500454</t>
  </si>
  <si>
    <t>200, Nguyễn Thị Minh Khai, Phường Bạc Liêu, Tỉnh Cà Mau, Tỉnh Cà Mau</t>
  </si>
  <si>
    <t>37 Nguyễn Thị Minh Khai, Phường 2, Thành phố Bạc Liêu, Tỉnh Bạc Liêu</t>
  </si>
  <si>
    <t>447</t>
  </si>
  <si>
    <t>2. Huyền nhu (nguyễn thị linh)</t>
  </si>
  <si>
    <t>0942756593</t>
  </si>
  <si>
    <t>095185006876</t>
  </si>
  <si>
    <t>Huyền nhu</t>
  </si>
  <si>
    <t>C9500461</t>
  </si>
  <si>
    <t>khóm 5, Trưng Trắc, Phường Giá Rai, Tỉnh Cà Mau, Tỉnh Cà Mau</t>
  </si>
  <si>
    <t>Trưng Trắc</t>
  </si>
  <si>
    <t>448</t>
  </si>
  <si>
    <t>2. Nhà thuốc khánh phong (anh lường)</t>
  </si>
  <si>
    <t>0918679670</t>
  </si>
  <si>
    <t>096076000770</t>
  </si>
  <si>
    <t>Nhà thuốc khánh phong</t>
  </si>
  <si>
    <t>274, QL1A, Phường Giá Rai, Tỉnh Cà Mau, Tỉnh Cà Mau</t>
  </si>
  <si>
    <t>449</t>
  </si>
  <si>
    <t>2. Nhà thuốc Long Thịnh ( Tạ Thanh Vũ)</t>
  </si>
  <si>
    <t>0917049490</t>
  </si>
  <si>
    <t>096075004553</t>
  </si>
  <si>
    <t>Hộ kinh doanh Tạ Thanh Vũ ( nhà thuốc Long Thịnh)</t>
  </si>
  <si>
    <t>C9500463</t>
  </si>
  <si>
    <t>chưa có Ql, Phường Láng Tròn, Cà Mau</t>
  </si>
  <si>
    <t>chưa có</t>
  </si>
  <si>
    <t>Ql</t>
  </si>
  <si>
    <t>450</t>
  </si>
  <si>
    <t>2. Mỹ Phẩm Lan ( Muỗi )</t>
  </si>
  <si>
    <t>0942436707</t>
  </si>
  <si>
    <t>095180005227</t>
  </si>
  <si>
    <t>HỘ KINH DOANH HUỲNH YẾN SONG</t>
  </si>
  <si>
    <t>01/01/1974</t>
  </si>
  <si>
    <t>C9500468</t>
  </si>
  <si>
    <t>178, Hoàng Văn Thụ, Phường Bạc Liêu, Tỉnh Cà Mau, Tỉnh Cà Mau</t>
  </si>
  <si>
    <t>178, Hoàng Văn Thụ, Phường 3, Thành phố Bạc Liêu, Tỉnh Bạc Liêu</t>
  </si>
  <si>
    <t>451</t>
  </si>
  <si>
    <t>C95N1000260</t>
  </si>
  <si>
    <t>4. Shop Mỹ Phẩm Nhã (Chị Nhã)</t>
  </si>
  <si>
    <t>0919110091</t>
  </si>
  <si>
    <t>Chị Nhã</t>
  </si>
  <si>
    <t>55 Hà Huy Tập, Phường Bạc Liêu, Cà Mau</t>
  </si>
  <si>
    <t>55, Hà Huy Tập, Phường 3, Thành phố Bạc Liêu, Tỉnh Bạc Liêu</t>
  </si>
  <si>
    <t>452</t>
  </si>
  <si>
    <t>C95N1000262</t>
  </si>
  <si>
    <t>4. Tạp hoá Ngọc Thiện (nguyễn ngọc Thiện)</t>
  </si>
  <si>
    <t>0909149075</t>
  </si>
  <si>
    <t>nguyễn ngọc Thiện</t>
  </si>
  <si>
    <t>20/08/1977</t>
  </si>
  <si>
    <t>C9500472</t>
  </si>
  <si>
    <t>116, QL 1A, Xã Vĩnh Lợi, Tỉnh Cà Mau</t>
  </si>
  <si>
    <t>116 QL 1A, Xã Vĩnh Lợi, Tỉnh Cà Mau</t>
  </si>
  <si>
    <t>C95N1000263</t>
  </si>
  <si>
    <t>4. Tạp Hoá Ngọc Mai (Chị Mai)</t>
  </si>
  <si>
    <t>02913820144</t>
  </si>
  <si>
    <t>Chị Mai</t>
  </si>
  <si>
    <t>183 Cách Mạng, Phường Bạc Liêu, Cà Mau</t>
  </si>
  <si>
    <t>75/371b, Cách Mạng, Phường 1, Thành phố Bạc Liêu, Tỉnh Bạc Liêu</t>
  </si>
  <si>
    <t>454</t>
  </si>
  <si>
    <t>C95N1000267</t>
  </si>
  <si>
    <t>4. Tạp Hoá Ái Hữu (Ái Hữu)</t>
  </si>
  <si>
    <t>0913756724</t>
  </si>
  <si>
    <t>Ái Hữu</t>
  </si>
  <si>
    <t>C9500477</t>
  </si>
  <si>
    <t>356B Ấp Nội Ô, Xã Phước Long, Cà Mau</t>
  </si>
  <si>
    <t>356B</t>
  </si>
  <si>
    <t>455</t>
  </si>
  <si>
    <t>2. Quầy thuốc minh đương( minh đương)</t>
  </si>
  <si>
    <t>0942160270</t>
  </si>
  <si>
    <t>095090003072</t>
  </si>
  <si>
    <t>Quầy thuốc minh đương</t>
  </si>
  <si>
    <t>21/10/1990</t>
  </si>
  <si>
    <t>C9500478</t>
  </si>
  <si>
    <t>Ấp Phước Thành, Chợ Phó Sinh, Xã Vĩnh Phước, Tỉnh Cà Mau, Tỉnh Cà Mau</t>
  </si>
  <si>
    <t>Chợ Phó Sinh</t>
  </si>
  <si>
    <t>Quầy Thuốc Xuân Định</t>
  </si>
  <si>
    <t>0949366352</t>
  </si>
  <si>
    <t>8791129569-001</t>
  </si>
  <si>
    <t>Nguyễn Thị Thảo Lam</t>
  </si>
  <si>
    <t>095188003298</t>
  </si>
  <si>
    <t>C9500480</t>
  </si>
  <si>
    <t>457</t>
  </si>
  <si>
    <t>C95N1000271</t>
  </si>
  <si>
    <t>Cửa Hàng Tài Ngân (Huỳnh Hữu Tài)</t>
  </si>
  <si>
    <t>0945838313</t>
  </si>
  <si>
    <t>8838487731-001</t>
  </si>
  <si>
    <t>Huỳnh Hữu Tài</t>
  </si>
  <si>
    <t>095200004850</t>
  </si>
  <si>
    <t>C9500481</t>
  </si>
  <si>
    <t>Ấp Biển Tây A, phường Hiệp Thành, Phường Bạc Liêu, Tỉnh Cà Mau, Tỉnh Cà Mau</t>
  </si>
  <si>
    <t>Ấp Biển Tây A</t>
  </si>
  <si>
    <t>phường Hiệp Thành</t>
  </si>
  <si>
    <t>220 Nguyễn Thị Minh Khai, Phường Bạc Liêu, Tỉnh Cà Mau</t>
  </si>
  <si>
    <t>458</t>
  </si>
  <si>
    <t>2. Quầy thuốc Thanh Tùng 1 (Nguyễn Đồng Ni)</t>
  </si>
  <si>
    <t>095096006581</t>
  </si>
  <si>
    <t>Hộ kinh doanh Nguyễn Đồng Ni ( Quầy thuốc Thanh Tùng 1)</t>
  </si>
  <si>
    <t>15/03/1965</t>
  </si>
  <si>
    <t>C9500485</t>
  </si>
  <si>
    <t>459</t>
  </si>
  <si>
    <t>C95N1000276</t>
  </si>
  <si>
    <t>4. Nhà sách Trần Hoá (Nguyễn thuỳ Chung)</t>
  </si>
  <si>
    <t>02913850767</t>
  </si>
  <si>
    <t>Nguyễn thuỳ Chung</t>
  </si>
  <si>
    <t>Số 38 Quốc Lộ 1A, Phường Giá Rai, Cà Mau</t>
  </si>
  <si>
    <t>Số 38</t>
  </si>
  <si>
    <t>460</t>
  </si>
  <si>
    <t>2. Mỹ phẩm Hồng Trang (Bùi thị Hồng trang)</t>
  </si>
  <si>
    <t>0944303369</t>
  </si>
  <si>
    <t>095188011884</t>
  </si>
  <si>
    <t>Hồng Trang</t>
  </si>
  <si>
    <t>C9500487</t>
  </si>
  <si>
    <t>461</t>
  </si>
  <si>
    <t>2. Tám X Shop</t>
  </si>
  <si>
    <t>0945338729</t>
  </si>
  <si>
    <t>095077004497</t>
  </si>
  <si>
    <t>Huỳnh Hoàng Sử</t>
  </si>
  <si>
    <t>Ấp Khúc Tréo A, Chợ Khúc Tréo, Xã Phong Thạnh, Tỉnh Cà Mau, Tỉnh Cà Mau</t>
  </si>
  <si>
    <t>Chợ Khúc Tréo</t>
  </si>
  <si>
    <t>Ấp Khúc Tréo A, Chợ Khúc Tréo, Xã Tân Phong, Thị xã Giá Rai, Tỉnh Bạc Liêu</t>
  </si>
  <si>
    <t>462</t>
  </si>
  <si>
    <t>C95N1000279</t>
  </si>
  <si>
    <t>Shop Mỹ Phẩm Thanh Hạnh (Trần Mỹ Hạnh)</t>
  </si>
  <si>
    <t>0946820249</t>
  </si>
  <si>
    <t>1900475671</t>
  </si>
  <si>
    <t>Trần Mỹ Hạnh</t>
  </si>
  <si>
    <t>06/01/1968</t>
  </si>
  <si>
    <t>C9500489</t>
  </si>
  <si>
    <t>Phường Hộ Phòng, Chợ Hộ Phòng, Phường Giá Rai, Tỉnh Cà Mau, Tỉnh Cà Mau</t>
  </si>
  <si>
    <t>Phường Hộ Phòng</t>
  </si>
  <si>
    <t>463</t>
  </si>
  <si>
    <t>Mỹ Phẩm Tú Bé 2 (trang thanh liêm)</t>
  </si>
  <si>
    <t>0786894444</t>
  </si>
  <si>
    <t>1900635565</t>
  </si>
  <si>
    <t>trang thanh liêm</t>
  </si>
  <si>
    <t>095168009720</t>
  </si>
  <si>
    <t>C9500492</t>
  </si>
  <si>
    <t>Ấp Thị Trấn B, Lê Thị Riêng, Xã Hòa Bình, Tỉnh Cà Mau, Tỉnh Cà Mau</t>
  </si>
  <si>
    <t>Ấp Thị Trấn B</t>
  </si>
  <si>
    <t>Tạp Hoá Xuân (Cô Xuân)</t>
  </si>
  <si>
    <t>02913866112</t>
  </si>
  <si>
    <t>8640513251</t>
  </si>
  <si>
    <t>Cô Xuân</t>
  </si>
  <si>
    <t>095171008816</t>
  </si>
  <si>
    <t>Chợ Nọc Nạng, QL1A, Phường Giá Rai, Tỉnh Cà Mau, Tỉnh Cà Mau</t>
  </si>
  <si>
    <t>Chợ Nọc Nạng</t>
  </si>
  <si>
    <t>Chợ Nọc Nạng, QL1A, Phường Hộ Phòng, Thị xã Giá Rai, Tỉnh Bạc Liêu</t>
  </si>
  <si>
    <t>465</t>
  </si>
  <si>
    <t>C95N1000284</t>
  </si>
  <si>
    <t>4. Tạp Hoá Duyên Lợi (Chị Duyên)</t>
  </si>
  <si>
    <t>0912514371</t>
  </si>
  <si>
    <t>Khóm 2 QL1A, Phường Giá Rai, Cà Mau</t>
  </si>
  <si>
    <t>Khóm 2, QL1A, Phường Hộ Phòng, Thị xã Giá Rai, Tỉnh Bạc Liêu</t>
  </si>
  <si>
    <t>466</t>
  </si>
  <si>
    <t>C95N1000285</t>
  </si>
  <si>
    <t>Tạp Hoá Ngọc Muội (Nguyễn Văn Nhất)</t>
  </si>
  <si>
    <t>0919811741</t>
  </si>
  <si>
    <t>2001058849</t>
  </si>
  <si>
    <t>Nguyễn Văn Nhất</t>
  </si>
  <si>
    <t>096089001207</t>
  </si>
  <si>
    <t>Ấp Nhàn Dân B, QLA, Xã Phong Thạnh, Tỉnh Cà Mau, Tỉnh Cà Mau</t>
  </si>
  <si>
    <t>Ấp Nhàn Dân B</t>
  </si>
  <si>
    <t>Ấp Nhàn Dân B, QLA, Xã Tân Phong, Thị xã Giá Rai, Tỉnh Bạc Liêu</t>
  </si>
  <si>
    <t>467</t>
  </si>
  <si>
    <t>2. Bách Hoá Tổng Hợp Như Hải</t>
  </si>
  <si>
    <t>0939875453</t>
  </si>
  <si>
    <t>095060003888</t>
  </si>
  <si>
    <t>Trần Hoàng Hải</t>
  </si>
  <si>
    <t>25/12/1965</t>
  </si>
  <si>
    <t>C9500497</t>
  </si>
  <si>
    <t>76 Khóm 2, Quốc Lộ 1A, Phường Giá Rai, Tỉnh Cà Mau, Tỉnh Cà Mau</t>
  </si>
  <si>
    <t>76 Khóm 2</t>
  </si>
  <si>
    <t>Quốc Lộ 1A, Phường Hộ Phòng, Thị xã Giá Rai, Tỉnh Bạc Liêu</t>
  </si>
  <si>
    <t>468</t>
  </si>
  <si>
    <t>C95N1000287</t>
  </si>
  <si>
    <t>Tạp Hoá Thuỳ An (Thùy An)</t>
  </si>
  <si>
    <t>0945125533</t>
  </si>
  <si>
    <t>8234640440</t>
  </si>
  <si>
    <t>Thùy An</t>
  </si>
  <si>
    <t>Khóm 5, QL1A, Phường Giá Rai, Tỉnh Cà Mau, Tỉnh Cà Mau</t>
  </si>
  <si>
    <t>Khóm 5, QL1A, Phường Hộ Phòng, Thị xã Giá Rai, Tỉnh Bạc Liêu</t>
  </si>
  <si>
    <t>469</t>
  </si>
  <si>
    <t>C95N1000288</t>
  </si>
  <si>
    <t>4. Tạp Hoá Toàn Mỹ (Anh Toàn)</t>
  </si>
  <si>
    <t>0945276010</t>
  </si>
  <si>
    <t>Anh Toàn</t>
  </si>
  <si>
    <t>C9500499</t>
  </si>
  <si>
    <t>lộ 1A, Thị trấn Hòa Bình, Huyện Hòa Bình, Tỉnh Bạc Liêu</t>
  </si>
  <si>
    <t>470</t>
  </si>
  <si>
    <t>C95N1000291</t>
  </si>
  <si>
    <t>4. Tạp Hoá Trần Hiền (Trần Hiền)</t>
  </si>
  <si>
    <t>0949080707</t>
  </si>
  <si>
    <t>Trần Hiền</t>
  </si>
  <si>
    <t>18/01/1985</t>
  </si>
  <si>
    <t>198 QL1A, Xã Vĩnh Lợi, Cà Mau</t>
  </si>
  <si>
    <t>196 QL1A, Thị trấn Châu Hưng, Huyện Vĩnh Lợi, Tỉnh Bạc Liêu</t>
  </si>
  <si>
    <t>471</t>
  </si>
  <si>
    <t>C95N1000292</t>
  </si>
  <si>
    <t>02913867776</t>
  </si>
  <si>
    <t>C9500504</t>
  </si>
  <si>
    <t>Khóm 1 QL1A, Phường Bạc Liêu, Cà Mau</t>
  </si>
  <si>
    <t>Khóm 1, QL1A, Phường 7, Thành phố Bạc Liêu, Tỉnh Bạc Liêu</t>
  </si>
  <si>
    <t>472</t>
  </si>
  <si>
    <t>2. Shop Mỹ Phẩm LỌ LEM (Đoàn Thị Lý)</t>
  </si>
  <si>
    <t>0859858858</t>
  </si>
  <si>
    <t>086182001730</t>
  </si>
  <si>
    <t>Đoàn Thị Lý</t>
  </si>
  <si>
    <t>09/11/1982</t>
  </si>
  <si>
    <t>C9500505</t>
  </si>
  <si>
    <t>40B/4, Trần Huỳnh, Phường Bạc Liêu, Tỉnh Cà Mau, Tỉnh Cà Mau</t>
  </si>
  <si>
    <t>40B/4</t>
  </si>
  <si>
    <t>103 Trần Huỳnh, Phường 7, Thành phố Bạc Liêu, Tỉnh Bạc Liêu</t>
  </si>
  <si>
    <t>473</t>
  </si>
  <si>
    <t>C95N1000297</t>
  </si>
  <si>
    <t>Nhà Thuốc Đạt Chuẩn GPP Nguyễn Hoàng</t>
  </si>
  <si>
    <t>0917870165</t>
  </si>
  <si>
    <t>8553460839</t>
  </si>
  <si>
    <t>Lê Minh Tuấn</t>
  </si>
  <si>
    <t>205 Cách Mạng, Phường Bạc Liêu, Cà Mau</t>
  </si>
  <si>
    <t>256 Cách Mạng       , Phường 3, Thành phố Bạc Liêu, Tỉnh Bạc Liêu</t>
  </si>
  <si>
    <t>474</t>
  </si>
  <si>
    <t>C95N1000302</t>
  </si>
  <si>
    <t>Nhà Thuốc Thái Sơn</t>
  </si>
  <si>
    <t>0939177630</t>
  </si>
  <si>
    <t>8706577509</t>
  </si>
  <si>
    <t>Nguyễn Thị Huyền Trân</t>
  </si>
  <si>
    <t>095192003151</t>
  </si>
  <si>
    <t>Ấp Cái Dày QL1A, Xã Vĩnh Lợi, Cà Mau</t>
  </si>
  <si>
    <t>Ấp Cái Dày</t>
  </si>
  <si>
    <t>Quốc lộ 1A, Thị trấn Châu Hưng, Huyện Vĩnh Lợi, Tỉnh Bạc Liêu</t>
  </si>
  <si>
    <t>475</t>
  </si>
  <si>
    <t>C95N1000303</t>
  </si>
  <si>
    <t>4. Tạp Hoá Phúc Bảo (Phúc Bảo)</t>
  </si>
  <si>
    <t>0815842991</t>
  </si>
  <si>
    <t>Phúc Bảo</t>
  </si>
  <si>
    <t>C9500517</t>
  </si>
  <si>
    <t>Ấp Phước Tân Phó Sinh, Xã Vĩnh Phước, Cà Mau</t>
  </si>
  <si>
    <t>Ấp Phước Tân</t>
  </si>
  <si>
    <t>Phó Sinh</t>
  </si>
  <si>
    <t>TL980B, Xã Phước Long, Huyện Phước Long, Tỉnh Bạc Liêu</t>
  </si>
  <si>
    <t>476</t>
  </si>
  <si>
    <t>2. Tạp Hoá Chí Tính</t>
  </si>
  <si>
    <t>0943362234</t>
  </si>
  <si>
    <t>095086001280</t>
  </si>
  <si>
    <t>Nguyễn Chí Tính</t>
  </si>
  <si>
    <t>Ấp 3, Tân Phong, Xã Phong Thạnh, Tỉnh Cà Mau, Tỉnh Cà Mau</t>
  </si>
  <si>
    <t>477</t>
  </si>
  <si>
    <t>C95N1000305</t>
  </si>
  <si>
    <t>2. Tạp Hoá Mỹ Xuyên</t>
  </si>
  <si>
    <t>0913957247</t>
  </si>
  <si>
    <t>095182009777</t>
  </si>
  <si>
    <t>HỘ KINH DOANH TRẦN MỸ XUYÊN</t>
  </si>
  <si>
    <t>Ấp Phước Tân, TL, Xã Vĩnh Phước, Tỉnh Cà Mau, Tỉnh Cà Mau</t>
  </si>
  <si>
    <t>478</t>
  </si>
  <si>
    <t>C95N1000306</t>
  </si>
  <si>
    <t>2. Bách Hoá Tổng hợp Thầy Thanh ( Ngô Thị Linh )</t>
  </si>
  <si>
    <t>02913832110</t>
  </si>
  <si>
    <t>095177003557</t>
  </si>
  <si>
    <t>Ngô Thị Linh</t>
  </si>
  <si>
    <t>Ấp Tường 2, Chợ Trưởng Toà, Xã Vĩnh Thanh, Tỉnh Cà Mau, Tỉnh Cà Mau</t>
  </si>
  <si>
    <t>Ấp Tường 2</t>
  </si>
  <si>
    <t>Chợ Trưởng Toà</t>
  </si>
  <si>
    <t>Ấp Tường 2, Chợ Trưởng Toà, Xã Vĩnh Thanh, Huyện Phước Long, Tỉnh Bạc Liêu</t>
  </si>
  <si>
    <t>479</t>
  </si>
  <si>
    <t>Cửa hàng Kim 6 (Cô Sáu)</t>
  </si>
  <si>
    <t>02913386199</t>
  </si>
  <si>
    <t>1900148970</t>
  </si>
  <si>
    <t>Cô Sáu</t>
  </si>
  <si>
    <t>095166000646</t>
  </si>
  <si>
    <t>C9500521</t>
  </si>
  <si>
    <t>150B, Ấp nội Ô, Xã Phước Long, Tỉnh Cà Mau, Tỉnh Cà Mau</t>
  </si>
  <si>
    <t>150B</t>
  </si>
  <si>
    <t>480</t>
  </si>
  <si>
    <t>C95N1000308</t>
  </si>
  <si>
    <t>4. Tạp Hoá Trúc Diền (Chúc Diền)</t>
  </si>
  <si>
    <t>0838001791</t>
  </si>
  <si>
    <t>Chúc Diền</t>
  </si>
  <si>
    <t>C9500522</t>
  </si>
  <si>
    <t>Ấp Phước Thành Chợ Phó Sinh, Xã Vĩnh Phước, Cà Mau</t>
  </si>
  <si>
    <t>481</t>
  </si>
  <si>
    <t>C95N1000315</t>
  </si>
  <si>
    <t>Tạp Hoá Thành (Thành)</t>
  </si>
  <si>
    <t>0833772112</t>
  </si>
  <si>
    <t>1900452427</t>
  </si>
  <si>
    <t>Thành</t>
  </si>
  <si>
    <t>08/01/1970</t>
  </si>
  <si>
    <t>C9500529</t>
  </si>
  <si>
    <t>Ấp Long Thành, TL1, Xã Phước Long, Tỉnh Cà Mau, Tỉnh Cà Mau</t>
  </si>
  <si>
    <t>482</t>
  </si>
  <si>
    <t>Nhà Thuốc Đức Minh</t>
  </si>
  <si>
    <t>0977735400</t>
  </si>
  <si>
    <t>0943889952</t>
  </si>
  <si>
    <t>1900316752</t>
  </si>
  <si>
    <t>Nguyễn Thị Ái Nhung</t>
  </si>
  <si>
    <t>096189000440</t>
  </si>
  <si>
    <t>C9500530</t>
  </si>
  <si>
    <t>Ấp Lonh Thành Chợ Phước Long, Xã Phước Long, Cà Mau</t>
  </si>
  <si>
    <t>Ấp Lonh Thành</t>
  </si>
  <si>
    <t>Chợ Phước Long</t>
  </si>
  <si>
    <t>483</t>
  </si>
  <si>
    <t>C95N1000318</t>
  </si>
  <si>
    <t>Quầy Thuốc Quốc Dũng</t>
  </si>
  <si>
    <t>0916442114</t>
  </si>
  <si>
    <t>1900575838</t>
  </si>
  <si>
    <t>Nguyễn Quốc Dũng</t>
  </si>
  <si>
    <t>093077000915</t>
  </si>
  <si>
    <t>Ấp Vĩnh Hoà TL2, Xã Vĩnh Thanh, Cà Mau</t>
  </si>
  <si>
    <t>Ấp Vĩnh Hoà, TL2, Xã Vĩnh Thanh, Huyện Phước Long, Tỉnh Bạc Liêu</t>
  </si>
  <si>
    <t>484</t>
  </si>
  <si>
    <t>C95N1000319</t>
  </si>
  <si>
    <t>Thuốc Bắc Long Bữu Đường</t>
  </si>
  <si>
    <t>0916004088</t>
  </si>
  <si>
    <t>8005073817-001</t>
  </si>
  <si>
    <t>Anh Sử</t>
  </si>
  <si>
    <t>C9500533</t>
  </si>
  <si>
    <t>242B Ấp Nội Ô, Xã Phước Long, Cà Mau</t>
  </si>
  <si>
    <t>242B</t>
  </si>
  <si>
    <t>485</t>
  </si>
  <si>
    <t>Quầy Thuốc Thiên Trang</t>
  </si>
  <si>
    <t>0946676090</t>
  </si>
  <si>
    <t>1900640759</t>
  </si>
  <si>
    <t>Nguyễn Thiên Trang</t>
  </si>
  <si>
    <t>095192000742</t>
  </si>
  <si>
    <t>C9500536</t>
  </si>
  <si>
    <t>Ấp Long Hòa Chợ Phước Long, Xã Phước Long, Cà Mau</t>
  </si>
  <si>
    <t>Ấp Long Hòa</t>
  </si>
  <si>
    <t>486</t>
  </si>
  <si>
    <t>C95N1000324</t>
  </si>
  <si>
    <t>Tạp hóa Chí Hưởng (Anh Hưởng)</t>
  </si>
  <si>
    <t>0773459459</t>
  </si>
  <si>
    <t>8223030845</t>
  </si>
  <si>
    <t>Anh Hưởng</t>
  </si>
  <si>
    <t>095066002041</t>
  </si>
  <si>
    <t>C9500541</t>
  </si>
  <si>
    <t>TL978, Xã Hòa Bình, Tỉnh Cà Mau</t>
  </si>
  <si>
    <t>487</t>
  </si>
  <si>
    <t>2. Quầy thuốc Minh Hiệp (Trần Văn Hiệp)</t>
  </si>
  <si>
    <t>0919888034</t>
  </si>
  <si>
    <t>095070012119</t>
  </si>
  <si>
    <t>Trần Văn Hiệp</t>
  </si>
  <si>
    <t>26/12/1970</t>
  </si>
  <si>
    <t>C9500543</t>
  </si>
  <si>
    <t>Ấp nội Ô Nguyễn Thị Minh Khai, Xã Hồng Dân, Cà Mau</t>
  </si>
  <si>
    <t>488</t>
  </si>
  <si>
    <t>2. Quầy thuốc Thanh Hà ( Lâm Thị Mùi)</t>
  </si>
  <si>
    <t>0847455567</t>
  </si>
  <si>
    <t>095180010185</t>
  </si>
  <si>
    <t>Lâm Thị Mùi ( Quầy thuốc Thanh Hà)</t>
  </si>
  <si>
    <t>18/02/1980</t>
  </si>
  <si>
    <t>C9500545</t>
  </si>
  <si>
    <t>Ấp Kinh Xáng Trần Hưng Đạo, Xã Hồng Dân, Cà Mau</t>
  </si>
  <si>
    <t>Xã Lộc Ninh, Huyện Hồng Dân, Tỉnh Bạc Liêu</t>
  </si>
  <si>
    <t>489</t>
  </si>
  <si>
    <t>C95N1000330</t>
  </si>
  <si>
    <t>4. Bách Hoá Tổng Hợp 3 Lài (Cô Lài)</t>
  </si>
  <si>
    <t>0823253330</t>
  </si>
  <si>
    <t>Cô Lài</t>
  </si>
  <si>
    <t>Ấp Mỹ Tường 1 TL978, Xã Vĩnh Thanh, Cà Mau</t>
  </si>
  <si>
    <t>490</t>
  </si>
  <si>
    <t>C95N1000331</t>
  </si>
  <si>
    <t>Tạp Hoá Kim Hồng (Phạm Thị Kim Thoa)</t>
  </si>
  <si>
    <t>0396700547</t>
  </si>
  <si>
    <t>8687628522</t>
  </si>
  <si>
    <t>Phạm Thị Kim Thoa</t>
  </si>
  <si>
    <t>095186010848</t>
  </si>
  <si>
    <t>Ấp Gia Hội, TL976, Xã Hưng Hội, Tỉnh Cà Mau, Tỉnh Cà Mau</t>
  </si>
  <si>
    <t>491</t>
  </si>
  <si>
    <t>C95N1000332</t>
  </si>
  <si>
    <t>4. Tạp Hoá Hồng Lụa (Chị Hồng)</t>
  </si>
  <si>
    <t>0853077234</t>
  </si>
  <si>
    <t>Chị Hồng</t>
  </si>
  <si>
    <t>C9500549</t>
  </si>
  <si>
    <t>Ấp Tân Long TL, Xã Hòa Bình, Cà Mau</t>
  </si>
  <si>
    <t>492</t>
  </si>
  <si>
    <t>C95N1000333</t>
  </si>
  <si>
    <t>4. Đại lý bia Thanh Nhân (Thanh Nhân)</t>
  </si>
  <si>
    <t>0379922254</t>
  </si>
  <si>
    <t>Thanh Nhân</t>
  </si>
  <si>
    <t>C9500550</t>
  </si>
  <si>
    <t>Ấp Nam Hưng Tl978, Xã Châu Thới, Cà Mau</t>
  </si>
  <si>
    <t>Ấp Nam Hưng</t>
  </si>
  <si>
    <t>493</t>
  </si>
  <si>
    <t>C95N1000334</t>
  </si>
  <si>
    <t>4. Tạp hóa Cô Ly (Cô Ly)</t>
  </si>
  <si>
    <t>02913801110</t>
  </si>
  <si>
    <t>Cô Ly</t>
  </si>
  <si>
    <t>C9500551</t>
  </si>
  <si>
    <t>ấp trà ban, QL1A, Phường Bạc Liêu, Tỉnh Cà Mau</t>
  </si>
  <si>
    <t>ấp trà ban</t>
  </si>
  <si>
    <t>C95N1000335</t>
  </si>
  <si>
    <t>4. Tạp Hoá Minh Nhật (Lê Minh Nhật)</t>
  </si>
  <si>
    <t>02913861119</t>
  </si>
  <si>
    <t>0945143213</t>
  </si>
  <si>
    <t>Lê Minh Nhật</t>
  </si>
  <si>
    <t>Ấp Mỹ Tường 1, Chợ Rọc Lá, Xã Hưng Phú, Huyện Phước Long, Tỉnh Bạc Liêu</t>
  </si>
  <si>
    <t>495</t>
  </si>
  <si>
    <t>C95N1000336</t>
  </si>
  <si>
    <t>4. Tạp Hoá Thu Thuỷ (Thu Thủy)</t>
  </si>
  <si>
    <t>02913823258</t>
  </si>
  <si>
    <t>Thu Thủy</t>
  </si>
  <si>
    <t>16, trần Phú, Phường Bạc Liêu, Tỉnh Cà Mau</t>
  </si>
  <si>
    <t>trần Phú</t>
  </si>
  <si>
    <t>496</t>
  </si>
  <si>
    <t>C95N1000337</t>
  </si>
  <si>
    <t>4. Tạp Hoá Thuận Lợi (Cô Sáu)</t>
  </si>
  <si>
    <t>0909676130</t>
  </si>
  <si>
    <t>0909676140</t>
  </si>
  <si>
    <t>497</t>
  </si>
  <si>
    <t>Quầy Thuốc Tây Hoàng Huy</t>
  </si>
  <si>
    <t>0919840184</t>
  </si>
  <si>
    <t>8396162300-001</t>
  </si>
  <si>
    <t>Chị Trâm</t>
  </si>
  <si>
    <t>095089000245</t>
  </si>
  <si>
    <t>C9500555</t>
  </si>
  <si>
    <t>Trà Ban 1, QL 1A, Xã Vĩnh Lợi, Tỉnh Cà Mau, Tỉnh Cà Mau</t>
  </si>
  <si>
    <t>498</t>
  </si>
  <si>
    <t>2. Quầy thuốc chí linh ( chí linh)</t>
  </si>
  <si>
    <t>0917676565</t>
  </si>
  <si>
    <t>095090001099</t>
  </si>
  <si>
    <t>09/08/1990</t>
  </si>
  <si>
    <t>Ấp Trung Hưng, TL978, Xã Châu Thới, Tỉnh Cà Mau, Tỉnh Cà Mau</t>
  </si>
  <si>
    <t>Ấp Trung Hưng, TL978, Xã Vĩnh Hưng A, Huyện Vĩnh Lợi, Tỉnh Bạc Liêu</t>
  </si>
  <si>
    <t>499</t>
  </si>
  <si>
    <t>Quầy Thuốc Minh Lộc</t>
  </si>
  <si>
    <t>0913787436</t>
  </si>
  <si>
    <t>1900616146</t>
  </si>
  <si>
    <t>Mã Thị Kim Sang</t>
  </si>
  <si>
    <t>30/03/1992</t>
  </si>
  <si>
    <t>095192010616</t>
  </si>
  <si>
    <t>C9500567</t>
  </si>
  <si>
    <t>Ấp Mỹ Tường 1 DT978, Xã Vĩnh Thanh, Cà Mau</t>
  </si>
  <si>
    <t>Ấp Mỹ Tường 1, DT978, Xã Hưng Phú, Huyện Phước Long, Tỉnh Bạc Liêu</t>
  </si>
  <si>
    <t>500</t>
  </si>
  <si>
    <t>C95N1000351</t>
  </si>
  <si>
    <t>Nhà thuốc Quế Phương</t>
  </si>
  <si>
    <t>0817997534</t>
  </si>
  <si>
    <t>8465162696-001</t>
  </si>
  <si>
    <t>Nguyễn Quế Phương</t>
  </si>
  <si>
    <t>C9500570</t>
  </si>
  <si>
    <t>ấp tân long TL, Xã Hòa Bình, Cà Mau</t>
  </si>
  <si>
    <t>ấp tân long</t>
  </si>
  <si>
    <t>C95N1000353</t>
  </si>
  <si>
    <t>Quầy Thuốc Thành To</t>
  </si>
  <si>
    <t>0913090583</t>
  </si>
  <si>
    <t>0949464647</t>
  </si>
  <si>
    <t>8749253876</t>
  </si>
  <si>
    <t>Trần Văn To</t>
  </si>
  <si>
    <t>502</t>
  </si>
  <si>
    <t>C95N1000354</t>
  </si>
  <si>
    <t>Quầy thuốc Việt Thành</t>
  </si>
  <si>
    <t>0917687990</t>
  </si>
  <si>
    <t>1900190926</t>
  </si>
  <si>
    <t>C9500573</t>
  </si>
  <si>
    <t>Ấp Tam Hưng Tl978, Xã Châu Thới, Cà Mau</t>
  </si>
  <si>
    <t>503</t>
  </si>
  <si>
    <t>C95N1000355</t>
  </si>
  <si>
    <t>4. Tạp hoá Trần Sợi (Trần Sợi)</t>
  </si>
  <si>
    <t>0835553997</t>
  </si>
  <si>
    <t>Trần Sợi</t>
  </si>
  <si>
    <t>01/11/1994</t>
  </si>
  <si>
    <t>34, Nguyễn Thị Minh Khai, Xã Hồng Dân, Tỉnh Cà Mau</t>
  </si>
  <si>
    <t>34 Nguyễn Thị Minh Khai, Xã Hồng Dân, Tỉnh Cà Mau</t>
  </si>
  <si>
    <t>504</t>
  </si>
  <si>
    <t>C95N1000356</t>
  </si>
  <si>
    <t>Quầy Thuốc Minh Quyền</t>
  </si>
  <si>
    <t>0943877555</t>
  </si>
  <si>
    <t>8581446593-001</t>
  </si>
  <si>
    <t>Anh Quyền</t>
  </si>
  <si>
    <t>19/05/1990</t>
  </si>
  <si>
    <t>385655750</t>
  </si>
  <si>
    <t>C9500575</t>
  </si>
  <si>
    <t>Chợ Láng Tròn QL 1A, Phường Láng Tròn, Cà Mau</t>
  </si>
  <si>
    <t>Quầy Thuốc Minh Tuấn</t>
  </si>
  <si>
    <t>0916005565</t>
  </si>
  <si>
    <t>1900620939</t>
  </si>
  <si>
    <t>Nguyễn Minh Tuấn</t>
  </si>
  <si>
    <t>01/06/1990</t>
  </si>
  <si>
    <t>095090009178</t>
  </si>
  <si>
    <t>C9500579</t>
  </si>
  <si>
    <t>Ấp Vĩnh Mẫu, Đê Biển, Xã Vĩnh Hậu, Tỉnh Cà Mau, Tỉnh Cà Mau</t>
  </si>
  <si>
    <t>Đê Biển</t>
  </si>
  <si>
    <t>Ấp Vĩnh Mẫu, Đê Biển, Xã Vĩnh Hậu, Huyện Hoà Bình, Tỉnh Bạc Liêu</t>
  </si>
  <si>
    <t>506</t>
  </si>
  <si>
    <t>2. Quầy thuốc Nguyễn Quỳnh ( Huỳnh Nguyễn Quỳnh)</t>
  </si>
  <si>
    <t>0941521152</t>
  </si>
  <si>
    <t>096098008445</t>
  </si>
  <si>
    <t>Quầy thuốc Nguyễn Quỳnh</t>
  </si>
  <si>
    <t>507</t>
  </si>
  <si>
    <t>2. Mỹ Phẩm Dũng Hua</t>
  </si>
  <si>
    <t>0937867877</t>
  </si>
  <si>
    <t>095168000805</t>
  </si>
  <si>
    <t>Trần Thanh Nguyệt</t>
  </si>
  <si>
    <t>C9500586</t>
  </si>
  <si>
    <t>Khóm 5, Chợ Giá Rai, Phường Giá Rai, Tỉnh Cà Mau, Tỉnh Cà Mau</t>
  </si>
  <si>
    <t>508</t>
  </si>
  <si>
    <t>C95N1000366</t>
  </si>
  <si>
    <t>Tạp Hoá Thó Mỹ (Chị Mỹ)</t>
  </si>
  <si>
    <t>02913851851</t>
  </si>
  <si>
    <t>1900671919</t>
  </si>
  <si>
    <t>Chị Mỹ</t>
  </si>
  <si>
    <t>423, Trần Hưng Đạo, Phường Giá Rai, Tỉnh Cà Mau, Tỉnh Cà Mau</t>
  </si>
  <si>
    <t>509</t>
  </si>
  <si>
    <t>C95N1000367</t>
  </si>
  <si>
    <t>4. Tạp hóa Tiền Phố (Anh Tiền)</t>
  </si>
  <si>
    <t>0919720711</t>
  </si>
  <si>
    <t>Anh Tiền</t>
  </si>
  <si>
    <t>14/03/1987</t>
  </si>
  <si>
    <t>C9500588</t>
  </si>
  <si>
    <t>510</t>
  </si>
  <si>
    <t>2. Shop Tưởng</t>
  </si>
  <si>
    <t>0919162229</t>
  </si>
  <si>
    <t>095179001001</t>
  </si>
  <si>
    <t>Phạm Thị Tưởng</t>
  </si>
  <si>
    <t>29/03/1990</t>
  </si>
  <si>
    <t>ấp 4, chợ Chủ Chí, Xã Phong Hiệp, Tỉnh Cà Mau, Tỉnh Cà Mau</t>
  </si>
  <si>
    <t>36 ấp 4 Chủ Chí Chợ Hội, Xã Phong Thạnh Tây B, Huyện Phước Long, Tỉnh Bạc Liêu</t>
  </si>
  <si>
    <t>511</t>
  </si>
  <si>
    <t>Nhà Thuốc Đạt Chuẩn GPP Ngọc Giàu</t>
  </si>
  <si>
    <t>0914907165</t>
  </si>
  <si>
    <t>095187000476</t>
  </si>
  <si>
    <t>19/10/1980</t>
  </si>
  <si>
    <t>28, Nguyễn Thái Bình, Phường Bạc Liêu, Tỉnh Cà Mau, Tỉnh Cà Mau</t>
  </si>
  <si>
    <t>Nguyễn Thái Bình</t>
  </si>
  <si>
    <t>28, Nguyễn Thái Bình, Phường 1, Thành phố Bạc Liêu, Tỉnh Bạc Liêu</t>
  </si>
  <si>
    <t>512</t>
  </si>
  <si>
    <t>2. Nhà thuốc ngọc nhi</t>
  </si>
  <si>
    <t>0944686072</t>
  </si>
  <si>
    <t>095188003933</t>
  </si>
  <si>
    <t>Hộ kinh doanh nhà thuốc ngọc nhi</t>
  </si>
  <si>
    <t>22/10/1986</t>
  </si>
  <si>
    <t>157 Nguyễn Thị Minh Khai, Phường Vĩnh Trạch, Cà Mau</t>
  </si>
  <si>
    <t>157, Nguyễn Thị Minh Khai, Phường 5, Thành phố Bạc Liêu, Tỉnh Bạc Liêu</t>
  </si>
  <si>
    <t>513</t>
  </si>
  <si>
    <t>C95N1000381</t>
  </si>
  <si>
    <t>Tạp hóa Thành Đồng (Thành Đồng)</t>
  </si>
  <si>
    <t>0977700381</t>
  </si>
  <si>
    <t>8553907281</t>
  </si>
  <si>
    <t>Thành Đồng</t>
  </si>
  <si>
    <t>095078000471</t>
  </si>
  <si>
    <t>C9500603</t>
  </si>
  <si>
    <t>514</t>
  </si>
  <si>
    <t>C95N1000383</t>
  </si>
  <si>
    <t>4. Tạp Hoá Minh Tín (Chị Phương)</t>
  </si>
  <si>
    <t>0949392090</t>
  </si>
  <si>
    <t>Chị Phương</t>
  </si>
  <si>
    <t>Ấp Gia Hội TL976, Xã Hưng Hội, Cà Mau</t>
  </si>
  <si>
    <t>515</t>
  </si>
  <si>
    <t>C95N1000384</t>
  </si>
  <si>
    <t>4. Tạp Hoá Thắng Cúc (Nguyễn ngọc Cúc)</t>
  </si>
  <si>
    <t>0945366389</t>
  </si>
  <si>
    <t>Nguyễn ngọc Cúc</t>
  </si>
  <si>
    <t>18/06/1989</t>
  </si>
  <si>
    <t>15, Trần Hữu nghĩ, Phường Bạc Liêu, Tỉnh Cà Mau</t>
  </si>
  <si>
    <t>Trần Hữu nghĩ</t>
  </si>
  <si>
    <t>516</t>
  </si>
  <si>
    <t>2. Nguyễn Phước Thịnh</t>
  </si>
  <si>
    <t>0939045048</t>
  </si>
  <si>
    <t>Cửa hàng Tiện lợi Thịnh Linh (chị Linh)</t>
  </si>
  <si>
    <t>27/06/1990</t>
  </si>
  <si>
    <t>C9500607</t>
  </si>
  <si>
    <t>298, Khóm 2, QL1A, Phường Láng Tròn, Tỉnh Cà Mau, Tỉnh Cà Mau</t>
  </si>
  <si>
    <t>298, Khóm 2</t>
  </si>
  <si>
    <t>517</t>
  </si>
  <si>
    <t>Mỹ Phẩm Kim Huấn (Nguyễn Kim Huấn)</t>
  </si>
  <si>
    <t>0945455006</t>
  </si>
  <si>
    <t>1900584198</t>
  </si>
  <si>
    <t>Nguyễn Kim Huấn</t>
  </si>
  <si>
    <t>20/10/1971</t>
  </si>
  <si>
    <t>095171006751</t>
  </si>
  <si>
    <t>C9500610</t>
  </si>
  <si>
    <t>Ấp Vĩnh Hòa, Chợ Trưởng Tòa, Xã Vĩnh Thanh, Tỉnh Cà Mau, Tỉnh Cà Mau</t>
  </si>
  <si>
    <t>518</t>
  </si>
  <si>
    <t>2. Mai Văn Thắng</t>
  </si>
  <si>
    <t>0916583536</t>
  </si>
  <si>
    <t>095066000586</t>
  </si>
  <si>
    <t>Mai Văn Thắng</t>
  </si>
  <si>
    <t>17/12/1966</t>
  </si>
  <si>
    <t>chợ Chủ Chí Tỉnh Lộ, Xã Phong Hiệp, Cà Mau</t>
  </si>
  <si>
    <t>519</t>
  </si>
  <si>
    <t>2. Mỹ Phẩm Diễm Thuý</t>
  </si>
  <si>
    <t>0834954955</t>
  </si>
  <si>
    <t>095177000527</t>
  </si>
  <si>
    <t>Hộ Kinh Doanh Trương Thuý Loan</t>
  </si>
  <si>
    <t>11/10/1974</t>
  </si>
  <si>
    <t>C9500612</t>
  </si>
  <si>
    <t>MT 14 15, Hà Huy Tập, Phường Bạc Liêu, Tỉnh Cà Mau, Tỉnh Cà Mau</t>
  </si>
  <si>
    <t>MT 14 15</t>
  </si>
  <si>
    <t>MT 14 15, Hà Huy Tập, Phường 3, Thành phố Bạc Liêu, Tỉnh Bạc Liêu</t>
  </si>
  <si>
    <t>520</t>
  </si>
  <si>
    <t>C95N1000391</t>
  </si>
  <si>
    <t>4. Tạp Hoá Phi Điệp (Bửu Điệp)</t>
  </si>
  <si>
    <t>0942512511</t>
  </si>
  <si>
    <t>Bửu Điệp</t>
  </si>
  <si>
    <t>C9500613</t>
  </si>
  <si>
    <t>207 QL1A, Thị trấn Hòa Bình, Huyện Hòa Bình, Tỉnh Bạc Liêu</t>
  </si>
  <si>
    <t>521</t>
  </si>
  <si>
    <t>C95N1000392</t>
  </si>
  <si>
    <t>Nhà Thuốc Đạt Chuẩn GPP Trường Thành</t>
  </si>
  <si>
    <t>0907851355</t>
  </si>
  <si>
    <t>8549335542</t>
  </si>
  <si>
    <t>Lâm Tú Nga</t>
  </si>
  <si>
    <t>31/10/1995</t>
  </si>
  <si>
    <t>C9500614</t>
  </si>
  <si>
    <t>48A/10 Trần Phú, Phường Bạc Liêu, Cà Mau</t>
  </si>
  <si>
    <t>48A/10</t>
  </si>
  <si>
    <t>48A/10, Trần Phú, Phường 7, Thành phố Bạc Liêu, Tỉnh Bạc Liêu</t>
  </si>
  <si>
    <t>522</t>
  </si>
  <si>
    <t>2. Nhà Thuốc Thanh Long</t>
  </si>
  <si>
    <t>0913132308</t>
  </si>
  <si>
    <t>095177000358</t>
  </si>
  <si>
    <t>Nhà Thuốc Thanh Long</t>
  </si>
  <si>
    <t>20/09/1985</t>
  </si>
  <si>
    <t>C9500615</t>
  </si>
  <si>
    <t>171 Võ Thị Sáu, Phường Bạc Liêu, Cà Mau</t>
  </si>
  <si>
    <t>1 Võ Thị Sáu, Phường 7, Thành phố Bạc Liêu, Tỉnh Bạc Liêu</t>
  </si>
  <si>
    <t>523</t>
  </si>
  <si>
    <t>C95N1000394</t>
  </si>
  <si>
    <t>4. Tạp Hoá Hưng Đạt (Chị Nương)</t>
  </si>
  <si>
    <t>0949883424</t>
  </si>
  <si>
    <t>C9500616</t>
  </si>
  <si>
    <t>75, 3 Tháng 2, Phường Bạc Liêu, Tỉnh Cà Mau</t>
  </si>
  <si>
    <t>3 Tháng 2</t>
  </si>
  <si>
    <t>75 3 Tháng 2, Phường Bạc Liêu, Tỉnh Cà Mau</t>
  </si>
  <si>
    <t>524</t>
  </si>
  <si>
    <t>2. Cửa Hàng Bắc Hải (Đỗ Gia Huy)</t>
  </si>
  <si>
    <t>0913003370</t>
  </si>
  <si>
    <t>095098005512</t>
  </si>
  <si>
    <t>Hộ Kinh Doanh Đỗ Gia Huy</t>
  </si>
  <si>
    <t>25/11/1970</t>
  </si>
  <si>
    <t>C9500617</t>
  </si>
  <si>
    <t>40, Cao Văn Lầu, Phường Bạc Liêu, Tỉnh Cà Mau, Tỉnh Cà Mau</t>
  </si>
  <si>
    <t>525</t>
  </si>
  <si>
    <t>2. Quầy thuốc Kim Thúy ( Quách Hồng Trang)</t>
  </si>
  <si>
    <t>0944551661</t>
  </si>
  <si>
    <t>095177000217</t>
  </si>
  <si>
    <t>Hộ kinh doanh Kim Thúy</t>
  </si>
  <si>
    <t>06/07/1982</t>
  </si>
  <si>
    <t>Ấp Cái Tràm A1, QL1A, Xã Hòa Bình, Tỉnh Cà Mau, Tỉnh Cà Mau</t>
  </si>
  <si>
    <t>Ấp Cái Tràm A1</t>
  </si>
  <si>
    <t>Cái Tràm, QL1A, Xã Long Thạnh, Huyện Vĩnh Lợi, Tỉnh Bạc Liêu</t>
  </si>
  <si>
    <t>526</t>
  </si>
  <si>
    <t>Nhà thuốc An Thịnh</t>
  </si>
  <si>
    <t>0817787780</t>
  </si>
  <si>
    <t>8941059024-001</t>
  </si>
  <si>
    <t>Thái Trần Bảo Nhân</t>
  </si>
  <si>
    <t>20/11/1994</t>
  </si>
  <si>
    <t>095094001710</t>
  </si>
  <si>
    <t>C9500619</t>
  </si>
  <si>
    <t>176/1, Cao Văn Lầu, Phường Hiệp Thành, Tỉnh Cà Mau, Tỉnh Cà Mau</t>
  </si>
  <si>
    <t>176/1</t>
  </si>
  <si>
    <t>Văn Lầu, Phường Nhà Mát, Thành phố Bạc Liêu, Tỉnh Bạc Liêu</t>
  </si>
  <si>
    <t>527</t>
  </si>
  <si>
    <t>Nhà Thuốc Duy Luân</t>
  </si>
  <si>
    <t>0945195591</t>
  </si>
  <si>
    <t>8004649706-001</t>
  </si>
  <si>
    <t>Trịnh Thị Kim Chi</t>
  </si>
  <si>
    <t>095186002186</t>
  </si>
  <si>
    <t>C9500620</t>
  </si>
  <si>
    <t>263/1 Khóm đầu lộ A, Cao Văn Lầu, Phường Hiệp Thành, Tỉnh Cà Mau, Tỉnh Cà Mau</t>
  </si>
  <si>
    <t>263/1 Khóm đầu lộ A</t>
  </si>
  <si>
    <t>528</t>
  </si>
  <si>
    <t>C95N1000399</t>
  </si>
  <si>
    <t>Nhà thuốc tây Thanh Long</t>
  </si>
  <si>
    <t>1900356642</t>
  </si>
  <si>
    <t>Huỳnh Bích Phuọng</t>
  </si>
  <si>
    <t>529</t>
  </si>
  <si>
    <t>C95N1000400</t>
  </si>
  <si>
    <t>4. Salon Vân (Cẩm Vân)</t>
  </si>
  <si>
    <t>0949411993</t>
  </si>
  <si>
    <t>Cẩm Vân</t>
  </si>
  <si>
    <t>06/08/1993</t>
  </si>
  <si>
    <t>C9500630</t>
  </si>
  <si>
    <t>ấp cái dày, QL 1A, Xã Vĩnh Lợi, Tỉnh Cà Mau</t>
  </si>
  <si>
    <t>ấp cái dày</t>
  </si>
  <si>
    <t>530</t>
  </si>
  <si>
    <t>C95N1000401</t>
  </si>
  <si>
    <t>4. Tạp hoá Linh Huyền (Chị Linh)</t>
  </si>
  <si>
    <t>02913830050</t>
  </si>
  <si>
    <t>Chị Linh</t>
  </si>
  <si>
    <t>13/04/1990</t>
  </si>
  <si>
    <t>C9500631</t>
  </si>
  <si>
    <t>Ấp cái Dầy Chợ củ Cái Dầy, Xã Châu Thới, Cà Mau</t>
  </si>
  <si>
    <t>Ấp cái Dầy</t>
  </si>
  <si>
    <t>Chợ củ Cái Dầy</t>
  </si>
  <si>
    <t>531</t>
  </si>
  <si>
    <t>C95N1000403</t>
  </si>
  <si>
    <t>4. Tạp Hóa Kim Anh (Kim Anh)</t>
  </si>
  <si>
    <t>0859234060</t>
  </si>
  <si>
    <t>Kim Anh</t>
  </si>
  <si>
    <t>C9500633</t>
  </si>
  <si>
    <t>ấp trà ban, quốc lộ 1, Phường Bạc Liêu, Tỉnh Cà Mau</t>
  </si>
  <si>
    <t>quốc lộ 1</t>
  </si>
  <si>
    <t>532</t>
  </si>
  <si>
    <t>2. Trung Tâm Dụng Cụ Phụ Liệu Tóc Mỹ Phẩm Hằng Loan (Huỳnh Thu Loan)</t>
  </si>
  <si>
    <t>0913018474</t>
  </si>
  <si>
    <t>095171000262</t>
  </si>
  <si>
    <t>Hộ Kinh Doanh Huỳnh Thu Loan ( Mỹ phẩm Hằng Loan)</t>
  </si>
  <si>
    <t>05/07/1971</t>
  </si>
  <si>
    <t>C9500636</t>
  </si>
  <si>
    <t>258 260, Trần Phú, Phường Bạc Liêu, Tỉnh Cà Mau, Tỉnh Cà Mau</t>
  </si>
  <si>
    <t>258 260</t>
  </si>
  <si>
    <t>258 260, Trần Phú, Phường 7, Thành phố Bạc Liêu, Tỉnh Bạc Liêu</t>
  </si>
  <si>
    <t>533</t>
  </si>
  <si>
    <t>2. Mỹ Phẩm Mai Anh</t>
  </si>
  <si>
    <t>0939655336</t>
  </si>
  <si>
    <t>095088008884</t>
  </si>
  <si>
    <t>Mai Tuấn Khương</t>
  </si>
  <si>
    <t>16/05/1985</t>
  </si>
  <si>
    <t>C9500637</t>
  </si>
  <si>
    <t>QL1A, Ấp Xóm Mới, Xã Phong Thạnh, Tỉnh Cà Mau, Tỉnh Cà Mau</t>
  </si>
  <si>
    <t>QL1A, Ấp Xóm Mới, Xã Tân Thạnh, Thị xã Giá Rai, Tỉnh Bạc Liêu</t>
  </si>
  <si>
    <t>534</t>
  </si>
  <si>
    <t>2. Quầy thuốc Phương Lam</t>
  </si>
  <si>
    <t>0858747310</t>
  </si>
  <si>
    <t>095196004364</t>
  </si>
  <si>
    <t>Hộ kinh doanh quầy thuốc Phương Lam</t>
  </si>
  <si>
    <t>31/12/1990</t>
  </si>
  <si>
    <t>C9500638</t>
  </si>
  <si>
    <t>445 Ấp 15, Ql1a, Xã Vĩnh Mỹ, Tỉnh Cà Mau, Tỉnh Cà Mau</t>
  </si>
  <si>
    <t>445 Ấp 15</t>
  </si>
  <si>
    <t>Ql1a</t>
  </si>
  <si>
    <t>535</t>
  </si>
  <si>
    <t>Tạp Hoá Tổng Hợp Hoàng Nghĩa (ngô Hoàng Nghĩa)</t>
  </si>
  <si>
    <t>02913864081</t>
  </si>
  <si>
    <t>1900307902</t>
  </si>
  <si>
    <t>ngô Hoàng Nghĩa</t>
  </si>
  <si>
    <t>07/12/1990</t>
  </si>
  <si>
    <t>095078000757</t>
  </si>
  <si>
    <t>C9500639</t>
  </si>
  <si>
    <t>199A, Ấp Nội Ô, Xã Phước Long, Tỉnh Cà Mau, Tỉnh Cà Mau</t>
  </si>
  <si>
    <t>199A</t>
  </si>
  <si>
    <t>536</t>
  </si>
  <si>
    <t>C95N1000411</t>
  </si>
  <si>
    <t>Nhà Thuốc Đức Tài</t>
  </si>
  <si>
    <t>0779624598</t>
  </si>
  <si>
    <t>8581445494-001</t>
  </si>
  <si>
    <t>Quách Bích Trâm</t>
  </si>
  <si>
    <t>khóm 2 Chợ Hộ Phòng, Phường Giá Rai, Cà Mau</t>
  </si>
  <si>
    <t>537</t>
  </si>
  <si>
    <t>2. Quầy thuốc Đình Tâm ( Trần Đình Tâm)</t>
  </si>
  <si>
    <t>0889512848</t>
  </si>
  <si>
    <t>095095005279</t>
  </si>
  <si>
    <t>Hộ kinh doanh nhà thuốc Đình Tâ,</t>
  </si>
  <si>
    <t>C01/02, 23 Tháng 8, Phường Bạc Liêu, Tỉnh Cà Mau, Tỉnh Cà Mau</t>
  </si>
  <si>
    <t>C01/02</t>
  </si>
  <si>
    <t>23 Tháng 8</t>
  </si>
  <si>
    <t>267 23 Tháng 8, Phường 8, Thành phố Bạc Liêu, Tỉnh Bạc Liêu</t>
  </si>
  <si>
    <t>538</t>
  </si>
  <si>
    <t>C95N1000413</t>
  </si>
  <si>
    <t>4. Hiệu Buôn Hiệp Kí (Anh Hiệp)</t>
  </si>
  <si>
    <t>02913864338</t>
  </si>
  <si>
    <t>Anh Hiệp</t>
  </si>
  <si>
    <t>10/03/1990</t>
  </si>
  <si>
    <t>C9500644</t>
  </si>
  <si>
    <t>146B Ấp Nội Ô, Xã Phước Long, Cà Mau</t>
  </si>
  <si>
    <t>146B</t>
  </si>
  <si>
    <t>539</t>
  </si>
  <si>
    <t>2. Cửa Hàng Tạp Hoá Kim Trưởng (hoàng quốc trưởng )</t>
  </si>
  <si>
    <t>0949701030</t>
  </si>
  <si>
    <t>095071000454</t>
  </si>
  <si>
    <t>Hoàng Quốc Trưởng</t>
  </si>
  <si>
    <t>01/02/1990</t>
  </si>
  <si>
    <t>chợ k4, ấp bờ cảng, Xã Gành Hào, Tỉnh Cà Mau, Tỉnh Cà Mau</t>
  </si>
  <si>
    <t>540</t>
  </si>
  <si>
    <t>C95N1000417</t>
  </si>
  <si>
    <t>4. Tạp Hoá Trung Kiên (Mã Trung Kiên)</t>
  </si>
  <si>
    <t>0945966617</t>
  </si>
  <si>
    <t>Mã Trung Kiên</t>
  </si>
  <si>
    <t>15, chợ cái dày, Xã Vĩnh Lợi, Tỉnh Cà Mau</t>
  </si>
  <si>
    <t>chợ cái dày</t>
  </si>
  <si>
    <t>541</t>
  </si>
  <si>
    <t>2. Quầy thuốc tuyết nhi ( nhi)</t>
  </si>
  <si>
    <t>0945446307</t>
  </si>
  <si>
    <t>095172007836</t>
  </si>
  <si>
    <t>Hộ kinh doanh quầy thuốc tuyết nhi</t>
  </si>
  <si>
    <t>14/08/1990</t>
  </si>
  <si>
    <t>C9500652</t>
  </si>
  <si>
    <t>Ấp Biển Đông B Dt 31, Phường Hiệp Thành, Cà Mau</t>
  </si>
  <si>
    <t>Ấp Biển Đông B</t>
  </si>
  <si>
    <t>Dt 31</t>
  </si>
  <si>
    <t>Giòng Nhạn-Gành Hào, Xã Vĩnh Trạch Đông, Thành phố Bạc Liêu, Tỉnh Bạc Liêu</t>
  </si>
  <si>
    <t>542</t>
  </si>
  <si>
    <t>C95N1000421</t>
  </si>
  <si>
    <t>Tạp Hoá Tín Hiếu (Hồ Thanh Triều)</t>
  </si>
  <si>
    <t>02913894868</t>
  </si>
  <si>
    <t>1900314152</t>
  </si>
  <si>
    <t>Hồ Thanh Triều</t>
  </si>
  <si>
    <t>543</t>
  </si>
  <si>
    <t>Tạp Hoá Minh Trí (Minh Trí)</t>
  </si>
  <si>
    <t>0919646064</t>
  </si>
  <si>
    <t>095077008444</t>
  </si>
  <si>
    <t>Minh Trí</t>
  </si>
  <si>
    <t>khóm Nhà Mát, Bạch Đằng, Phường Bạc Liêu, Tỉnh Cà Mau, Tỉnh Cà Mau</t>
  </si>
  <si>
    <t>khóm Nhà Mát</t>
  </si>
  <si>
    <t>544</t>
  </si>
  <si>
    <t>C95N1000423</t>
  </si>
  <si>
    <t>Nhà thuốc Linh Chi</t>
  </si>
  <si>
    <t>0913646181</t>
  </si>
  <si>
    <t>1900643414-001</t>
  </si>
  <si>
    <t>Danh Thị Như Ý</t>
  </si>
  <si>
    <t>6/183 vĩnh Châu, Phường Vĩnh Trạch, Cà Mau</t>
  </si>
  <si>
    <t>6/183</t>
  </si>
  <si>
    <t>vĩnh Châu</t>
  </si>
  <si>
    <t>Nam Sông Hậu, Phường 5, Thành phố Bạc Liêu, Tỉnh Bạc Liêu</t>
  </si>
  <si>
    <t>545</t>
  </si>
  <si>
    <t>Quầy Thuốc Kim Danh</t>
  </si>
  <si>
    <t>0916202969</t>
  </si>
  <si>
    <t>1900141326-004</t>
  </si>
  <si>
    <t>Lê Kim Danh</t>
  </si>
  <si>
    <t>095176001762</t>
  </si>
  <si>
    <t>546</t>
  </si>
  <si>
    <t>Nhà Thuốc Ngọc Quế</t>
  </si>
  <si>
    <t>0815194952</t>
  </si>
  <si>
    <t>095191007145</t>
  </si>
  <si>
    <t>Ngô Ngọc Quế</t>
  </si>
  <si>
    <t>14/09/1991</t>
  </si>
  <si>
    <t>C9500658</t>
  </si>
  <si>
    <t>125B/2 khóm Đầu Lộ A Tỉnh Lộ, Phường Hiệp Thành, Cà Mau</t>
  </si>
  <si>
    <t>125B/2 khóm Đầu Lộ A</t>
  </si>
  <si>
    <t>Tỉnh Lộ 31, Phường Nhà Mát, Thành phố Bạc Liêu, Tỉnh Bạc Liêu</t>
  </si>
  <si>
    <t>547</t>
  </si>
  <si>
    <t>Nhà Thuốc Mỹ Yến</t>
  </si>
  <si>
    <t>0819594598</t>
  </si>
  <si>
    <t>0941706171</t>
  </si>
  <si>
    <t>095194007226</t>
  </si>
  <si>
    <t>Lý Mỹ Yến</t>
  </si>
  <si>
    <t>27/03/1990</t>
  </si>
  <si>
    <t>Khóm 5, Quốc Lộ 1A, Phường Giá Rai, Tỉnh Cà Mau, Tỉnh Cà Mau</t>
  </si>
  <si>
    <t>548</t>
  </si>
  <si>
    <t>Cửa Hàng Phương Hà (Phương Hà)</t>
  </si>
  <si>
    <t>02913893734</t>
  </si>
  <si>
    <t>1900170750-4</t>
  </si>
  <si>
    <t>Phương Hà</t>
  </si>
  <si>
    <t>095167002350</t>
  </si>
  <si>
    <t>Ấp 18, TL2, Xã Vĩnh Mỹ, Tỉnh Cà Mau, Tỉnh Cà Mau</t>
  </si>
  <si>
    <t>549</t>
  </si>
  <si>
    <t>2. Chí quốc (lên văn quốc)</t>
  </si>
  <si>
    <t>0835564235</t>
  </si>
  <si>
    <t>095087000819</t>
  </si>
  <si>
    <t>Chí quốc</t>
  </si>
  <si>
    <t>06/07/1990</t>
  </si>
  <si>
    <t>C9500662</t>
  </si>
  <si>
    <t>Ấp 1A, Tỉnh Lộ, Xã Phong Hiệp, Tỉnh Cà Mau, Tỉnh Cà Mau</t>
  </si>
  <si>
    <t>Ấp 1A</t>
  </si>
  <si>
    <t>550</t>
  </si>
  <si>
    <t>2. Tạp Hoá Phước Thu</t>
  </si>
  <si>
    <t>0945086949</t>
  </si>
  <si>
    <t>095069005188</t>
  </si>
  <si>
    <t>Hồ Phước Thu</t>
  </si>
  <si>
    <t>08/09/1994</t>
  </si>
  <si>
    <t>Ấp 3, Tỉnh Lộ, Xã Phong Thạnh, Tỉnh Cà Mau, Tỉnh Cà Mau</t>
  </si>
  <si>
    <t>2. Lương Thị Huyền</t>
  </si>
  <si>
    <t>0944219307</t>
  </si>
  <si>
    <t>095194006103</t>
  </si>
  <si>
    <t>Lương Thị Huyền</t>
  </si>
  <si>
    <t>20/03/1990</t>
  </si>
  <si>
    <t>C9500664</t>
  </si>
  <si>
    <t>Ấp 3 Tĩnh lộ, Xã Phong Thạnh, Cà Mau</t>
  </si>
  <si>
    <t>Tĩnh lộ</t>
  </si>
  <si>
    <t>552</t>
  </si>
  <si>
    <t>C95N1000432</t>
  </si>
  <si>
    <t>2. Mỹ Phẩm Tuyết</t>
  </si>
  <si>
    <t>0949490945</t>
  </si>
  <si>
    <t>095089000840</t>
  </si>
  <si>
    <t>Lê Việt Thắng</t>
  </si>
  <si>
    <t>12/02/1990</t>
  </si>
  <si>
    <t>C9500665</t>
  </si>
  <si>
    <t>khóm 2, Chợ Mới Hộ Phòng, Phường Giá Rai, Tỉnh Cà Mau, Tỉnh Cà Mau</t>
  </si>
  <si>
    <t>Chợ Mới Hộ Phòng</t>
  </si>
  <si>
    <t>553</t>
  </si>
  <si>
    <t>2. Tạp Hoá Khiết ( Lâm Văn Khiết )</t>
  </si>
  <si>
    <t>0914909940</t>
  </si>
  <si>
    <t>0919770244</t>
  </si>
  <si>
    <t>095090009220</t>
  </si>
  <si>
    <t>Lâm Văn Khiết</t>
  </si>
  <si>
    <t>09/10/1990</t>
  </si>
  <si>
    <t>Ấp Mỹ Tường 1, ĐT978, Xã Vĩnh Thanh, Tỉnh Cà Mau, Tỉnh Cà Mau</t>
  </si>
  <si>
    <t>Ấp Mỹ Tường 1, ĐT978, Xã Hưng Phú, Huyện Phước Long, Tỉnh Bạc Liêu</t>
  </si>
  <si>
    <t>554</t>
  </si>
  <si>
    <t>C95N1000434</t>
  </si>
  <si>
    <t>2. Bách Hoá tổng Hợp Sang Lành ( Chị Lành)</t>
  </si>
  <si>
    <t>0949777156</t>
  </si>
  <si>
    <t>095072000554</t>
  </si>
  <si>
    <t>Nguyễn Văn Sang</t>
  </si>
  <si>
    <t>ấp bờ cảng, gành hào, Xã Gành Hào, Tỉnh Cà Mau, Tỉnh Cà Mau</t>
  </si>
  <si>
    <t>555</t>
  </si>
  <si>
    <t>2. Nhà thuốc ngọc diệp ( ngọc diệp)</t>
  </si>
  <si>
    <t>0918504118</t>
  </si>
  <si>
    <t>095193000273</t>
  </si>
  <si>
    <t>04/09/1990</t>
  </si>
  <si>
    <t>C9500670</t>
  </si>
  <si>
    <t>Khóm 2, Ql1a, Phường Giá Rai, Tỉnh Cà Mau, Tỉnh Cà Mau</t>
  </si>
  <si>
    <t>QL 1A, Phường Hộ Phòng, Thị xã Giá Rai, Tỉnh Bạc Liêu</t>
  </si>
  <si>
    <t>556</t>
  </si>
  <si>
    <t>2. Bách Hoá Tổng Hợp Minh Quang</t>
  </si>
  <si>
    <t>0949111994</t>
  </si>
  <si>
    <t>095179007206</t>
  </si>
  <si>
    <t>HỘ KINH DOANH LƯƠNG TUYẾT THI</t>
  </si>
  <si>
    <t>18/09/1990</t>
  </si>
  <si>
    <t>C9500671</t>
  </si>
  <si>
    <t>143/A, Khóm Nhà Mát, Phường Hiệp Thành, Tỉnh Cà Mau, Tỉnh Cà Mau</t>
  </si>
  <si>
    <t>143/A</t>
  </si>
  <si>
    <t>Khóm Nhà Mát</t>
  </si>
  <si>
    <t>Phường Hiệp Thành, Tỉnh Cà Mau</t>
  </si>
  <si>
    <t>557</t>
  </si>
  <si>
    <t>2. Cửa hàng Dụng cụ y tế tệt (ong phi long)</t>
  </si>
  <si>
    <t>0986483870</t>
  </si>
  <si>
    <t>0919113659</t>
  </si>
  <si>
    <t>095070008913</t>
  </si>
  <si>
    <t>Hộ kinh doanh cửa hàng dụng cụ y tế tệt</t>
  </si>
  <si>
    <t>66 Bà Triệu, Phường Bạc Liêu, Cà Mau</t>
  </si>
  <si>
    <t>10 Bà Triệu, Phường 3, Thành phố Bạc Liêu, Tỉnh Bạc Liêu</t>
  </si>
  <si>
    <t>OTC - Kênh sỉ chuyên thuốc</t>
  </si>
  <si>
    <t>558</t>
  </si>
  <si>
    <t>C95N1000438</t>
  </si>
  <si>
    <t>Tạp Hoá Hoài Chánh (Trịnh Hoài Chánh)</t>
  </si>
  <si>
    <t>0944368652</t>
  </si>
  <si>
    <t>8234608486</t>
  </si>
  <si>
    <t>Trịnh Hoài Chánh</t>
  </si>
  <si>
    <t>14/10/1990</t>
  </si>
  <si>
    <t>095076016320</t>
  </si>
  <si>
    <t>Ấp Sóc Đồn, Hương Lộ 6, Xã Hưng Hội, Tỉnh Cà Mau, Tỉnh Cà Mau</t>
  </si>
  <si>
    <t>559</t>
  </si>
  <si>
    <t>2. Quầy thuốc Ánh Tuyết ( Quách Thị Ánh Tuyết)</t>
  </si>
  <si>
    <t>0974379372</t>
  </si>
  <si>
    <t>0982678675</t>
  </si>
  <si>
    <t>095193006388</t>
  </si>
  <si>
    <t>Hộ kinh doanh Quách Thị Ánh Tuyết ( Quầy thuốc Ánh Tuyết)</t>
  </si>
  <si>
    <t>06/12/1990</t>
  </si>
  <si>
    <t>C9500674</t>
  </si>
  <si>
    <t>Ấp cầu Đỏ Dt 12, Xã Vĩnh Lộc, Cà Mau</t>
  </si>
  <si>
    <t>Ấp cầu Đỏ</t>
  </si>
  <si>
    <t>Dt 12</t>
  </si>
  <si>
    <t>Ấp Cầu Đỏ Ấp Cầu Đỏ, Xã Vĩnh Lộc, Huyện Hồng Dân, Tỉnh Bạc Liêu</t>
  </si>
  <si>
    <t>560</t>
  </si>
  <si>
    <t>Nhà Thuốc Ngọc Diện</t>
  </si>
  <si>
    <t>0948413410</t>
  </si>
  <si>
    <t>8535238278-002</t>
  </si>
  <si>
    <t>Nguyễn trung Tính</t>
  </si>
  <si>
    <t>096090015300</t>
  </si>
  <si>
    <t>C9500675</t>
  </si>
  <si>
    <t>531/1, Đường cao văn Lầu, Phường Vĩnh Trạch, Tỉnh Cà Mau, Tỉnh Cà Mau</t>
  </si>
  <si>
    <t>531/1</t>
  </si>
  <si>
    <t>Đường cao văn Lầu</t>
  </si>
  <si>
    <t>531/1 Cao Van Lau Street, Phường 2, Thành phố Bạc Liêu, Tỉnh Bạc Liêu</t>
  </si>
  <si>
    <t>561</t>
  </si>
  <si>
    <t>Nhà Thuốc Tường Nhi</t>
  </si>
  <si>
    <t>0903733834</t>
  </si>
  <si>
    <t>1900583010</t>
  </si>
  <si>
    <t>Mã Ái Quân</t>
  </si>
  <si>
    <t>16/07/1990</t>
  </si>
  <si>
    <t>095184013622</t>
  </si>
  <si>
    <t>C9500676</t>
  </si>
  <si>
    <t>số  309 cao văn Lầu, Phường Vĩnh Trạch, Cà Mau</t>
  </si>
  <si>
    <t>số  309</t>
  </si>
  <si>
    <t>cao văn Lầu</t>
  </si>
  <si>
    <t>562</t>
  </si>
  <si>
    <t>C95N1000442</t>
  </si>
  <si>
    <t>Quầy Thuốc Nguyễn An</t>
  </si>
  <si>
    <t>2200710240</t>
  </si>
  <si>
    <t>Nguyễn Hoàng Luận</t>
  </si>
  <si>
    <t>095088003435</t>
  </si>
  <si>
    <t>C9500678</t>
  </si>
  <si>
    <t>563</t>
  </si>
  <si>
    <t>Nhà Thuốc Ái Lâm</t>
  </si>
  <si>
    <t>0944230197</t>
  </si>
  <si>
    <t>8511623464</t>
  </si>
  <si>
    <t>Lâm Ngọc Ại</t>
  </si>
  <si>
    <t>01/03/1998</t>
  </si>
  <si>
    <t>095197007451</t>
  </si>
  <si>
    <t>C9500679</t>
  </si>
  <si>
    <t>564</t>
  </si>
  <si>
    <t>Nhà Thuốc Trạm Y Tế P1</t>
  </si>
  <si>
    <t>0948700097</t>
  </si>
  <si>
    <t>8337096550-001</t>
  </si>
  <si>
    <t>Lý Thúy Diễm</t>
  </si>
  <si>
    <t>19/12/1990</t>
  </si>
  <si>
    <t>095190006904</t>
  </si>
  <si>
    <t>34 Lộc Ninh, Phường Bạc Liêu, Cà Mau</t>
  </si>
  <si>
    <t>Lộc Ninh</t>
  </si>
  <si>
    <t>34, Lộc Ninh, Phường 1, Thành phố Bạc Liêu, Tỉnh Bạc Liêu</t>
  </si>
  <si>
    <t>565</t>
  </si>
  <si>
    <t>2. Cửa Hàng Tân Cường</t>
  </si>
  <si>
    <t>0947722474</t>
  </si>
  <si>
    <t>0918862200</t>
  </si>
  <si>
    <t>095072004612</t>
  </si>
  <si>
    <t>Hà Văn Cường</t>
  </si>
  <si>
    <t>16/05/1990</t>
  </si>
  <si>
    <t>C9500681</t>
  </si>
  <si>
    <t>281/7 Bạch Đằng, Phường Hiệp Thành, Cà Mau</t>
  </si>
  <si>
    <t>281/7</t>
  </si>
  <si>
    <t>Phường Nhà Mát, Thành phố Bạc Liêu, Tỉnh Bạc Liêu</t>
  </si>
  <si>
    <t>566</t>
  </si>
  <si>
    <t>Nhà thuốc Tú Khiêm</t>
  </si>
  <si>
    <t>0919881608</t>
  </si>
  <si>
    <t>8636478163-001</t>
  </si>
  <si>
    <t>Trần lê cẩm Tú</t>
  </si>
  <si>
    <t>01/07/1990</t>
  </si>
  <si>
    <t>091196016749</t>
  </si>
  <si>
    <t>83 Cách Mạng, Phường Bạc Liêu, Cà Mau</t>
  </si>
  <si>
    <t>83 Cách Mạng, Phường 1, Thành phố Bạc Liêu, Tỉnh Bạc Liêu</t>
  </si>
  <si>
    <t>567</t>
  </si>
  <si>
    <t>C95N1000447</t>
  </si>
  <si>
    <t>4. Mỹ Phẩm Hồng Mãnh (Anh Mãnh)</t>
  </si>
  <si>
    <t>0985040455</t>
  </si>
  <si>
    <t>Anh Mãnh</t>
  </si>
  <si>
    <t>C9500683</t>
  </si>
  <si>
    <t>568</t>
  </si>
  <si>
    <t>Tạp Hoá Thúy Quỳnh (Thúy Quỳnh)</t>
  </si>
  <si>
    <t>08383202046</t>
  </si>
  <si>
    <t>1900314949</t>
  </si>
  <si>
    <t>Thúy Quỳnh</t>
  </si>
  <si>
    <t>12/12/1990</t>
  </si>
  <si>
    <t>095163006301</t>
  </si>
  <si>
    <t>Ấp Vĩnh Hoà, TL2, Xã Vĩnh Thanh, Tỉnh Cà Mau, Tỉnh Cà Mau</t>
  </si>
  <si>
    <t>569</t>
  </si>
  <si>
    <t>Mỹ Phẩm Ngọc Vệ (Trần thị vệ)</t>
  </si>
  <si>
    <t>0947364777</t>
  </si>
  <si>
    <t>1900297771</t>
  </si>
  <si>
    <t>Trần thị vệ</t>
  </si>
  <si>
    <t>22/11/1990</t>
  </si>
  <si>
    <t>095164002137</t>
  </si>
  <si>
    <t>Ấp Vĩnh Hoà, Chợ Trưởng Toà, Xã Vĩnh Thanh, Tỉnh Cà Mau, Tỉnh Cà Mau</t>
  </si>
  <si>
    <t>Ấp Vĩnh Hoà, Chợ Trưởng Toà, Xã Vĩnh Thanh, Huyện Phước Long, Tỉnh Bạc Liêu</t>
  </si>
  <si>
    <t>570</t>
  </si>
  <si>
    <t>C95N1000450</t>
  </si>
  <si>
    <t>4. Mỹ Phẩm Thúy Phượng (Chị Phượng)</t>
  </si>
  <si>
    <t>0947584783</t>
  </si>
  <si>
    <t>Chị Phượng</t>
  </si>
  <si>
    <t>07/02/1990</t>
  </si>
  <si>
    <t>571</t>
  </si>
  <si>
    <t>C95N1000452</t>
  </si>
  <si>
    <t>4. Tạp Hoá Quyên (Chị Quyên)</t>
  </si>
  <si>
    <t>0949080969</t>
  </si>
  <si>
    <t>12/01/1990</t>
  </si>
  <si>
    <t>Ấp 15 QL1A, Xã Vĩnh Mỹ, Cà Mau</t>
  </si>
  <si>
    <t>Ấp 15, QL1A, Xã Vĩnh Mỹ B, Huyện Hoà Bình, Tỉnh Bạc Liêu</t>
  </si>
  <si>
    <t>572</t>
  </si>
  <si>
    <t>2. Tạp Hoá Huỳnh Trang (Trịnh quốc chiến )</t>
  </si>
  <si>
    <t>0938554555</t>
  </si>
  <si>
    <t>095083010149</t>
  </si>
  <si>
    <t>Trịnh Quốc chiến</t>
  </si>
  <si>
    <t>Ấp 15, Chợ Cầu Số 2, Xã Vĩnh Mỹ, Tỉnh Cà Mau, Tỉnh Cà Mau</t>
  </si>
  <si>
    <t>573</t>
  </si>
  <si>
    <t>C95N1000454</t>
  </si>
  <si>
    <t>4. Tạp Hoá Trần Thu (Tuấn Đạt)</t>
  </si>
  <si>
    <t>0949413424</t>
  </si>
  <si>
    <t>Tuấn Đạt</t>
  </si>
  <si>
    <t>17/06/1990</t>
  </si>
  <si>
    <t>574</t>
  </si>
  <si>
    <t>2. Quầy thuốc Thanh Tiến ( Trịnh Thanh Tiến)</t>
  </si>
  <si>
    <t>0987015375</t>
  </si>
  <si>
    <t>095086011684</t>
  </si>
  <si>
    <t>Thanh Tiến</t>
  </si>
  <si>
    <t>07/05/1986</t>
  </si>
  <si>
    <t>Ấp Bửu 2, Chợ Cống Xìa, Xã Đông Hải, Tỉnh Cà Mau, Tỉnh Cà Mau</t>
  </si>
  <si>
    <t>Chợ Cống Xìa</t>
  </si>
  <si>
    <t>Ấp Bửu 2, Chợ Cống Xìa, Xã Long Điền Đông, Huyện Đông Hải, Tỉnh Bạc Liêu</t>
  </si>
  <si>
    <t>575</t>
  </si>
  <si>
    <t>C95N1000456</t>
  </si>
  <si>
    <t>4. Tạp Hoá Cô Năm (Cô Năm)</t>
  </si>
  <si>
    <t>0942247406</t>
  </si>
  <si>
    <t>Cô Năm</t>
  </si>
  <si>
    <t>02/01/1990</t>
  </si>
  <si>
    <t>11, tt gh, Xã Gành Hào, Tỉnh Cà Mau</t>
  </si>
  <si>
    <t>tt gh</t>
  </si>
  <si>
    <t>576</t>
  </si>
  <si>
    <t>Tạp Hóa Kiều Tiên (Nguyễn Kiều Tiên)</t>
  </si>
  <si>
    <t>0916049118</t>
  </si>
  <si>
    <t>095080003557</t>
  </si>
  <si>
    <t>Nguyễn Kiều Tiên</t>
  </si>
  <si>
    <t>01/01/1978</t>
  </si>
  <si>
    <t>C9500693</t>
  </si>
  <si>
    <t>Ấp Vĩnh Mẫu, Lê Thị Riêng, Xã Vĩnh Hậu, Tỉnh Cà Mau, Tỉnh Cà Mau</t>
  </si>
  <si>
    <t>Ấp Vĩnh Mẫu, Lê Thị Riêng, Xã Vĩnh Hậu, Huyện Hoà Bình, Tỉnh Bạc Liêu</t>
  </si>
  <si>
    <t>577</t>
  </si>
  <si>
    <t>C95N1000458</t>
  </si>
  <si>
    <t>4. Cửa Hàng Linh Loan (Linh Loan)</t>
  </si>
  <si>
    <t>0945536381</t>
  </si>
  <si>
    <t>Linh Loan</t>
  </si>
  <si>
    <t>Ấp Lung Chim, Hương Lộ Láng Trâm, Xã Phong Thạnh, Tỉnh Cà Mau</t>
  </si>
  <si>
    <t>Hương Lộ Láng Trâm</t>
  </si>
  <si>
    <t>578</t>
  </si>
  <si>
    <t>2. Mỹ Phẩm Ngân Hà</t>
  </si>
  <si>
    <t>0948784818</t>
  </si>
  <si>
    <t>095180000757</t>
  </si>
  <si>
    <t>Hộ Kinh Doanh Ngân Hà</t>
  </si>
  <si>
    <t>A19 20 Phan Ngọc Hiển, Phường Bạc Liêu, Cà Mau</t>
  </si>
  <si>
    <t>A19 20</t>
  </si>
  <si>
    <t>A19 20, Phan Ngọc Hiển, Phường 3, Thành phố Bạc Liêu, Tỉnh Bạc Liêu</t>
  </si>
  <si>
    <t>579</t>
  </si>
  <si>
    <t>C95N1000460</t>
  </si>
  <si>
    <t>4. Tạp hóa Bình Minh (Anh Minh)</t>
  </si>
  <si>
    <t>0915967067</t>
  </si>
  <si>
    <t>Anh Minh</t>
  </si>
  <si>
    <t>C9500696</t>
  </si>
  <si>
    <t>580</t>
  </si>
  <si>
    <t>Tạp Hoá Vạn Lợi (Anh Lợi)</t>
  </si>
  <si>
    <t>0945878758</t>
  </si>
  <si>
    <t>8458723968-001</t>
  </si>
  <si>
    <t>Anh Lợi</t>
  </si>
  <si>
    <t>Ấp Cây Thẻ, Hương Lộ Láng Trâm, Xã Phong Thạnh, Tỉnh Cà Mau, Tỉnh Cà Mau</t>
  </si>
  <si>
    <t>Ấp Cây Thẻ</t>
  </si>
  <si>
    <t>581</t>
  </si>
  <si>
    <t>Quầy Thuốc Thanh Trang</t>
  </si>
  <si>
    <t>0941784780</t>
  </si>
  <si>
    <t>8442836821</t>
  </si>
  <si>
    <t>Tô Thị Thanh Trang</t>
  </si>
  <si>
    <t>05/10/1990</t>
  </si>
  <si>
    <t>Ấp Nhàn Dân A, QL1A, Xã Phong Thạnh, Tỉnh Cà Mau, Tỉnh Cà Mau</t>
  </si>
  <si>
    <t>582</t>
  </si>
  <si>
    <t>C95N1000463</t>
  </si>
  <si>
    <t>Quầy Thuốc Trọng Sang</t>
  </si>
  <si>
    <t>0944247121</t>
  </si>
  <si>
    <t>8467362108</t>
  </si>
  <si>
    <t>Nguyễn Trọng Sang</t>
  </si>
  <si>
    <t>09/11/1993</t>
  </si>
  <si>
    <t>095093010974</t>
  </si>
  <si>
    <t>C9500699</t>
  </si>
  <si>
    <t>583</t>
  </si>
  <si>
    <t>C95N1000464</t>
  </si>
  <si>
    <t>4. Mỹ Phẩm Loan Văn (Loan Văn)</t>
  </si>
  <si>
    <t>0337404801</t>
  </si>
  <si>
    <t>Loan Văn</t>
  </si>
  <si>
    <t>159A Cách Mạng, Phường Bạc Liêu, Cà Mau</t>
  </si>
  <si>
    <t>159A</t>
  </si>
  <si>
    <t>159A, Cách Mạng, Phường 1, Thành phố Bạc Liêu, Tỉnh Bạc Liêu</t>
  </si>
  <si>
    <t>584</t>
  </si>
  <si>
    <t>2. Mỹ Phẩm Phương Quyên</t>
  </si>
  <si>
    <t>0949710292</t>
  </si>
  <si>
    <t>095175009316</t>
  </si>
  <si>
    <t>Phạm Thị Phương Uyên</t>
  </si>
  <si>
    <t>C9500701</t>
  </si>
  <si>
    <t>Ấp Phước Thành, chợ Phó Sinh, Xã Vĩnh Phước, Tỉnh Cà Mau, Tỉnh Cà Mau</t>
  </si>
  <si>
    <t>585</t>
  </si>
  <si>
    <t>2. Nhà thuốc vệ sanh đường (cô hoàng)</t>
  </si>
  <si>
    <t>02913823231</t>
  </si>
  <si>
    <t>094165007218</t>
  </si>
  <si>
    <t>Nhà thuốc vệ sanh đường</t>
  </si>
  <si>
    <t>194, Hoàng Văn Thụ, Phường Bạc Liêu, Tỉnh Cà Mau, Tỉnh Cà Mau</t>
  </si>
  <si>
    <t>194, Hoàng Văn Thụ, Phường 3, Thành phố Bạc Liêu, Tỉnh Bạc Liêu</t>
  </si>
  <si>
    <t>586</t>
  </si>
  <si>
    <t>C95N1000467</t>
  </si>
  <si>
    <t>4. Tạp hóa Cô Thêm (Cô Thêm)</t>
  </si>
  <si>
    <t>0846853853</t>
  </si>
  <si>
    <t>Cô Thêm</t>
  </si>
  <si>
    <t>C9500703</t>
  </si>
  <si>
    <t>43 44, võ văn kiệt, Phường Bạc Liêu, Tỉnh Cà Mau</t>
  </si>
  <si>
    <t>43 44</t>
  </si>
  <si>
    <t>võ văn kiệt</t>
  </si>
  <si>
    <t>587</t>
  </si>
  <si>
    <t>C95N1000468</t>
  </si>
  <si>
    <t>4. Tạp hóa Bảo Hạnh (Ngọc Hạnh)</t>
  </si>
  <si>
    <t>0836175175</t>
  </si>
  <si>
    <t>Ngọc Hạnh</t>
  </si>
  <si>
    <t>C9500704</t>
  </si>
  <si>
    <t>588</t>
  </si>
  <si>
    <t>2. Tạp Hoá Huỳnh Nga</t>
  </si>
  <si>
    <t>0888054252</t>
  </si>
  <si>
    <t>095171002026</t>
  </si>
  <si>
    <t>Huỳnh Thị Nga</t>
  </si>
  <si>
    <t>C9500705</t>
  </si>
  <si>
    <t>Ấp Phước Thọ Ấp phước Thọ, Xã Vĩnh Phước, Cà Mau</t>
  </si>
  <si>
    <t>Ấp Phước Thọ</t>
  </si>
  <si>
    <t>Ấp phước Thọ</t>
  </si>
  <si>
    <t>589</t>
  </si>
  <si>
    <t>C95N1000470</t>
  </si>
  <si>
    <t>4. Shop XSu (Chị Thảo)</t>
  </si>
  <si>
    <t>0944104174</t>
  </si>
  <si>
    <t>18/01/1990</t>
  </si>
  <si>
    <t>C9500706</t>
  </si>
  <si>
    <t>Ấp Láng Giài A QL1A, Xã Hòa Bình, Cà Mau</t>
  </si>
  <si>
    <t>Ấp Láng Giài A</t>
  </si>
  <si>
    <t>QL1A, Thị trấn Hòa Bình, Huyện Hòa Bình, Tỉnh Bạc Liêu</t>
  </si>
  <si>
    <t>590</t>
  </si>
  <si>
    <t>2. Mỹ Phẩm Tú Bé (Anh Tú)</t>
  </si>
  <si>
    <t>0834111117</t>
  </si>
  <si>
    <t>Bùi Tú Bé</t>
  </si>
  <si>
    <t>01/08/1982</t>
  </si>
  <si>
    <t>9B, ĐT 978B, Xã Hòa Bình, Tỉnh Cà Mau, Tỉnh Cà Mau</t>
  </si>
  <si>
    <t>ĐT 978B</t>
  </si>
  <si>
    <t>9B ĐT 978B, Thị trấn Hòa Bình, Huyện Hòa Bình, Tỉnh Bạc Liêu</t>
  </si>
  <si>
    <t>591</t>
  </si>
  <si>
    <t>C95N1000472</t>
  </si>
  <si>
    <t>Quầy Thuốc Thiên Kim</t>
  </si>
  <si>
    <t>0855557826</t>
  </si>
  <si>
    <t>8542945278</t>
  </si>
  <si>
    <t>Bùi Thị Tuyết Em</t>
  </si>
  <si>
    <t>Ấp 2 QL1A, Xã Phong Thạnh, Cà Mau</t>
  </si>
  <si>
    <t>Ấp 2, QL1A, Xã Tân Phong, Thị xã Giá Rai, Tỉnh Bạc Liêu</t>
  </si>
  <si>
    <t>592</t>
  </si>
  <si>
    <t>4. Cửa hàng Tự chọn T.Mark ( Trần Hồng Nhung)</t>
  </si>
  <si>
    <t>0949763764</t>
  </si>
  <si>
    <t>8677115659-001</t>
  </si>
  <si>
    <t>Trần Hồng Nhung</t>
  </si>
  <si>
    <t>13/10/1990</t>
  </si>
  <si>
    <t>ấp gò cát, gành hào, Xã Gành Hào, Tỉnh Cà Mau, Tỉnh Cà Mau</t>
  </si>
  <si>
    <t>ấp gò cát</t>
  </si>
  <si>
    <t>593</t>
  </si>
  <si>
    <t>2. Đại Lý Hoàng Lĩnh</t>
  </si>
  <si>
    <t>0846365066</t>
  </si>
  <si>
    <t>095194009559</t>
  </si>
  <si>
    <t>Nguyễn Thị Thảo Nguyên</t>
  </si>
  <si>
    <t>594</t>
  </si>
  <si>
    <t>C95N1000475</t>
  </si>
  <si>
    <t>4. Bách Hoá Duy Hải (Lâm Thu Dung)</t>
  </si>
  <si>
    <t>0949213007</t>
  </si>
  <si>
    <t>Lâm Thu Dung</t>
  </si>
  <si>
    <t>09/02/1990</t>
  </si>
  <si>
    <t>C9500741</t>
  </si>
  <si>
    <t>Quốc Lộ 1A, Thị trấn Hòa Bình, Huyện Hòa Bình, Tỉnh Bạc Liêu</t>
  </si>
  <si>
    <t>595</t>
  </si>
  <si>
    <t>C95N1000476</t>
  </si>
  <si>
    <t>4. Cửa hàng Linh Linh (Chị Huỳnh)</t>
  </si>
  <si>
    <t>02913882152</t>
  </si>
  <si>
    <t>0947411322</t>
  </si>
  <si>
    <t>Chị Huỳnh</t>
  </si>
  <si>
    <t>10/11/1990</t>
  </si>
  <si>
    <t>C9500742</t>
  </si>
  <si>
    <t>Quốc Lộ 1, Thị trấn Hòa Bình, Huyện Hòa Bình, Tỉnh Bạc Liêu</t>
  </si>
  <si>
    <t>596</t>
  </si>
  <si>
    <t>C95N1000477</t>
  </si>
  <si>
    <t>4. Bách Hoá Trường An (Nguyễn Trường An)</t>
  </si>
  <si>
    <t>0942225661</t>
  </si>
  <si>
    <t>Nguyễn Trường An</t>
  </si>
  <si>
    <t>C9500743</t>
  </si>
  <si>
    <t>số 1, đường số 8, Phường Bạc Liêu, Tỉnh Cà Mau</t>
  </si>
  <si>
    <t>số 1</t>
  </si>
  <si>
    <t>đường số 8</t>
  </si>
  <si>
    <t>597</t>
  </si>
  <si>
    <t>C95N1000478</t>
  </si>
  <si>
    <t>Bách Hoá Nguyễn Tùng (nguyễn văn tùng)</t>
  </si>
  <si>
    <t>0913851860</t>
  </si>
  <si>
    <t>nguyễn văn tùng</t>
  </si>
  <si>
    <t>095072005596</t>
  </si>
  <si>
    <t>12, QL 1A, Xã Hòa Bình, Tỉnh Cà Mau, Tỉnh Cà Mau</t>
  </si>
  <si>
    <t>12, QL 1A, Thị trấn Hòa Bình, Huyện Hoà Bình, Tỉnh Bạc Liêu</t>
  </si>
  <si>
    <t>598</t>
  </si>
  <si>
    <t>C95N1000479</t>
  </si>
  <si>
    <t>4. Mỹ Phẩm Quỳnh Giao (Thuý Ân)</t>
  </si>
  <si>
    <t>0915886113</t>
  </si>
  <si>
    <t>Thuý Ân</t>
  </si>
  <si>
    <t>Kios B1 Chợ mới Hộ Phòng, Phường Giá Rai, Cà Mau</t>
  </si>
  <si>
    <t>Kios B1</t>
  </si>
  <si>
    <t>599</t>
  </si>
  <si>
    <t>2. Nhà thuốc trọng tín ( lại hào kiệt)</t>
  </si>
  <si>
    <t>0939140016</t>
  </si>
  <si>
    <t>095091009241</t>
  </si>
  <si>
    <t>Nhà thuốc tây trọng tín</t>
  </si>
  <si>
    <t>09/12/1990</t>
  </si>
  <si>
    <t>C9500799</t>
  </si>
  <si>
    <t>Khóm 1, QL 1A, Phường Giá Rai, Tỉnh Cà Mau, Tỉnh Cà Mau</t>
  </si>
  <si>
    <t>64 QL 1A, Phường Hộ Phòng, Thị xã Giá Rai, Tỉnh Bạc Liêu</t>
  </si>
  <si>
    <t>600</t>
  </si>
  <si>
    <t>C95N1000481</t>
  </si>
  <si>
    <t>4. Tạp Hoá Tuyết Hạnh (Chị Hạnh)</t>
  </si>
  <si>
    <t>02913890588</t>
  </si>
  <si>
    <t>14/09/1990</t>
  </si>
  <si>
    <t>Ấp Tam Hưng chợ Vĩnh Hưng, Xã Châu Thới, Cà Mau</t>
  </si>
  <si>
    <t>601</t>
  </si>
  <si>
    <t>C95N1000483</t>
  </si>
  <si>
    <t>4. Tạp Hoá Mỹ Hiền (Mỹ Hiền)</t>
  </si>
  <si>
    <t>0918352378</t>
  </si>
  <si>
    <t>Mỹ Hiền</t>
  </si>
  <si>
    <t>Ấp Cây Thẻ, Hương Lộ Láng Trâm, Xã Phong Thạnh, Tỉnh Cà Mau</t>
  </si>
  <si>
    <t>602</t>
  </si>
  <si>
    <t>2. Cửa Hàng Tự Chọn Chí Linh</t>
  </si>
  <si>
    <t>0945454777</t>
  </si>
  <si>
    <t>095179001262</t>
  </si>
  <si>
    <t>Quách Thu Yến</t>
  </si>
  <si>
    <t>Khóm 1, Quốc Lộ 1A, Phường Giá Rai, Tỉnh Cà Mau, Tỉnh Cà Mau</t>
  </si>
  <si>
    <t>603</t>
  </si>
  <si>
    <t>2. Cửa Hàng Bách Hoá Tổng Hợp Chí Gái (la Tú hồng)</t>
  </si>
  <si>
    <t>0912490907</t>
  </si>
  <si>
    <t>095169000733</t>
  </si>
  <si>
    <t>La Tú Hồng</t>
  </si>
  <si>
    <t>14/10/1970</t>
  </si>
  <si>
    <t>C9500804</t>
  </si>
  <si>
    <t>58, Đường 19/5, Xã Hòa Bình, Tỉnh Cà Mau, Tỉnh Cà Mau</t>
  </si>
  <si>
    <t>604</t>
  </si>
  <si>
    <t>2. Mỹ Phẩm Cô Huôi</t>
  </si>
  <si>
    <t>0948003761</t>
  </si>
  <si>
    <t>095163004297</t>
  </si>
  <si>
    <t>Triệu Thị Huôi</t>
  </si>
  <si>
    <t>25/10/1990</t>
  </si>
  <si>
    <t>C9500805</t>
  </si>
  <si>
    <t>605</t>
  </si>
  <si>
    <t>2. Mỹ Phẩm Phong Phượng</t>
  </si>
  <si>
    <t>0919434324</t>
  </si>
  <si>
    <t>095177000475</t>
  </si>
  <si>
    <t>Nguyễn Thị Phượng</t>
  </si>
  <si>
    <t>Ấp Gia Hội, Hương Lộ 17, Xã Hưng Hội, Tỉnh Cà Mau, Tỉnh Cà Mau</t>
  </si>
  <si>
    <t>Hương Lộ 17</t>
  </si>
  <si>
    <t>Ấp Gia Hội, Hương Lộ 17, Xã Hưng Thành, Huyện Vĩnh Lợi, Tỉnh Bạc Liêu</t>
  </si>
  <si>
    <t>606</t>
  </si>
  <si>
    <t>C95N1000488</t>
  </si>
  <si>
    <t>4. Tạp Hoá Khánh Thư (Lê Minh Thư)</t>
  </si>
  <si>
    <t>0834400488</t>
  </si>
  <si>
    <t>Lê Minh Thư</t>
  </si>
  <si>
    <t>59/10 Lộ Trà Văn, Phường Bạc Liêu, Cà Mau</t>
  </si>
  <si>
    <t>59/10</t>
  </si>
  <si>
    <t>Lộ Trà Văn</t>
  </si>
  <si>
    <t>Đường số 15-29, Phường 7, Thành phố Bạc Liêu, Tỉnh Bạc Liêu</t>
  </si>
  <si>
    <t>607</t>
  </si>
  <si>
    <t>Kho Sỉ Bạc Liêu (Thái Thị Yến Nhi)</t>
  </si>
  <si>
    <t>1900625327-002</t>
  </si>
  <si>
    <t>Thái Thị Yến Nhi</t>
  </si>
  <si>
    <t>16/08/1990</t>
  </si>
  <si>
    <t>095196002017</t>
  </si>
  <si>
    <t>296/23A, Cao Văn Lầu, Phường Bạc Liêu, Tỉnh Cà Mau, Tỉnh Cà Mau</t>
  </si>
  <si>
    <t>296/23A</t>
  </si>
  <si>
    <t>608</t>
  </si>
  <si>
    <t>C95N1000490</t>
  </si>
  <si>
    <t>3. Mỹ phẩm Tuyết Thùy ( Chị Tuyết Thùy )</t>
  </si>
  <si>
    <t>0949861957</t>
  </si>
  <si>
    <t>095078003278</t>
  </si>
  <si>
    <t>Mã Thành Đông</t>
  </si>
  <si>
    <t>05/02/1990</t>
  </si>
  <si>
    <t>Chợ Trưởng Toà TL2, Xã Vĩnh Thanh, Cà Mau</t>
  </si>
  <si>
    <t>Chợ Trưởng Toà, TL2, Xã Vĩnh Thanh, Huyện Phước Long, Tỉnh Bạc Liêu</t>
  </si>
  <si>
    <t>609</t>
  </si>
  <si>
    <t>2. Tạp Hoá Chị Thương (Chị Thương)</t>
  </si>
  <si>
    <t>0911513234</t>
  </si>
  <si>
    <t>095188002419</t>
  </si>
  <si>
    <t>Nguyễn Thùy Thương</t>
  </si>
  <si>
    <t>Ấp 18, Chợ Bàu Sàn, Xã Vĩnh Mỹ, Tỉnh Cà Mau, Tỉnh Cà Mau</t>
  </si>
  <si>
    <t>Chợ Bàu Sàn</t>
  </si>
  <si>
    <t>Ấp 18, Chợ Bàu Sàn, Xã Vĩnh Bình, Huyện Hoà Bình, Tỉnh Bạc Liêu</t>
  </si>
  <si>
    <t>610</t>
  </si>
  <si>
    <t>C95N1000492</t>
  </si>
  <si>
    <t>Cửa Hàng Út Chiến (Nguyễn minh Chiến)</t>
  </si>
  <si>
    <t>0918777355</t>
  </si>
  <si>
    <t>876617119-001</t>
  </si>
  <si>
    <t>Nguyễn minh Chiến</t>
  </si>
  <si>
    <t>13/06/1990</t>
  </si>
  <si>
    <t>C9500812</t>
  </si>
  <si>
    <t>Ấp 4, chợ chủ Chí, Xã Phong Hiệp, Tỉnh Cà Mau, Tỉnh Cà Mau</t>
  </si>
  <si>
    <t>chợ chủ Chí</t>
  </si>
  <si>
    <t>611</t>
  </si>
  <si>
    <t>2. Quầy thuốc Thanh Tâm ( Nguyễn Đức Thái)</t>
  </si>
  <si>
    <t>0949474329</t>
  </si>
  <si>
    <t>037184009729</t>
  </si>
  <si>
    <t>Quầy thuốc Thanh Tâm</t>
  </si>
  <si>
    <t>612</t>
  </si>
  <si>
    <t>Nhà Thuốc Minh Tến</t>
  </si>
  <si>
    <t>0918741247</t>
  </si>
  <si>
    <t>8014628663</t>
  </si>
  <si>
    <t>Lý Minh Tến</t>
  </si>
  <si>
    <t>095083003818</t>
  </si>
  <si>
    <t>359 Cao Văn Lầu, Phường Bạc Liêu, Cà Mau</t>
  </si>
  <si>
    <t>53 Cao Văn Lầu, Phường 2, Thành phố Bạc Liêu, Tỉnh Bạc Liêu</t>
  </si>
  <si>
    <t>613</t>
  </si>
  <si>
    <t>C95N1000495</t>
  </si>
  <si>
    <t>4. Tạp Hoá Hoài An (Hoài An)</t>
  </si>
  <si>
    <t>0919222029</t>
  </si>
  <si>
    <t>Hoài An</t>
  </si>
  <si>
    <t>614</t>
  </si>
  <si>
    <t>2. Tạp Hoá Hoàng Danh</t>
  </si>
  <si>
    <t>0949144177</t>
  </si>
  <si>
    <t>095088000837</t>
  </si>
  <si>
    <t>Thạch Văn Công</t>
  </si>
  <si>
    <t>20/07/1990</t>
  </si>
  <si>
    <t>C9500901</t>
  </si>
  <si>
    <t>Ấp Cây Giang, Giá Rai_Gành Hào, Xã Long Điền, Tỉnh Cà Mau, Tỉnh Cà Mau</t>
  </si>
  <si>
    <t>Giá Rai_Gành Hào</t>
  </si>
  <si>
    <t>615</t>
  </si>
  <si>
    <t>C95N1000497</t>
  </si>
  <si>
    <t>4. Mỹ phẩm Thảo Loan (Thảo Loan)</t>
  </si>
  <si>
    <t>0949141989</t>
  </si>
  <si>
    <t>Thảo Loan</t>
  </si>
  <si>
    <t>C9500902</t>
  </si>
  <si>
    <t>616</t>
  </si>
  <si>
    <t>C95N1000498</t>
  </si>
  <si>
    <t>4. Tạp Hoá Nguyễn Nghiêm (Nguyễn Ngiêm)</t>
  </si>
  <si>
    <t>0937512908</t>
  </si>
  <si>
    <t>Nguyễn Ngiêm</t>
  </si>
  <si>
    <t>20/09/1990</t>
  </si>
  <si>
    <t>617</t>
  </si>
  <si>
    <t>C95N1000499</t>
  </si>
  <si>
    <t>Quầy Thuốc Minh Minh</t>
  </si>
  <si>
    <t>0942001797</t>
  </si>
  <si>
    <t>800462556</t>
  </si>
  <si>
    <t>Cao Bích Nhung</t>
  </si>
  <si>
    <t>C9500904</t>
  </si>
  <si>
    <t>Ấp Gò Cát tl 980, Xã Long Điền, Cà Mau</t>
  </si>
  <si>
    <t>Ấp Gò Cát</t>
  </si>
  <si>
    <t>tl 980</t>
  </si>
  <si>
    <t>618</t>
  </si>
  <si>
    <t>C95N1000500</t>
  </si>
  <si>
    <t>4. Tạp Hoá Mi Đăng (Kiều Mi)</t>
  </si>
  <si>
    <t>0939634335</t>
  </si>
  <si>
    <t>Kiều Mi</t>
  </si>
  <si>
    <t>Ấp nội Ô Chợ Ngan Dừa, Xã Hồng Dân, Cà Mau</t>
  </si>
  <si>
    <t>Chợ Ngan Dừa</t>
  </si>
  <si>
    <t>Đường Không Tên Đường Không Tên, Thị trấn Ngan Dừa, Huyện Hồng Dân, Tỉnh Bạc Liêu</t>
  </si>
  <si>
    <t>619</t>
  </si>
  <si>
    <t>C95N1000501</t>
  </si>
  <si>
    <t>4. Tạp hoá Phương Xe (Thuỳ Dung)</t>
  </si>
  <si>
    <t>0335221122</t>
  </si>
  <si>
    <t>Thuỳ Dung</t>
  </si>
  <si>
    <t>620</t>
  </si>
  <si>
    <t>2. Tạp Hoá Tuyết Anh</t>
  </si>
  <si>
    <t>0944648004</t>
  </si>
  <si>
    <t>095191015021</t>
  </si>
  <si>
    <t>HỘ KINH DOANH TUYẾT ANH</t>
  </si>
  <si>
    <t>621</t>
  </si>
  <si>
    <t>C95N1000503</t>
  </si>
  <si>
    <t>4. Mỹ phẩm Triệu Ken ( Trúc Thơ) (Trúc Thơ)</t>
  </si>
  <si>
    <t>0916843456</t>
  </si>
  <si>
    <t>0934340706</t>
  </si>
  <si>
    <t>Trúc Thơ</t>
  </si>
  <si>
    <t>C9500914</t>
  </si>
  <si>
    <t>222A Ấp Nội Ô, Xã Phước Long, Cà Mau</t>
  </si>
  <si>
    <t>222A</t>
  </si>
  <si>
    <t>Phuoc Thanh Hamlet, Phước Long Bạc Liêu</t>
  </si>
  <si>
    <t>622</t>
  </si>
  <si>
    <t>C95N1000505</t>
  </si>
  <si>
    <t>4. Tạp hóa Khánh An (Khánh An)</t>
  </si>
  <si>
    <t>0946079070</t>
  </si>
  <si>
    <t>Khánh An</t>
  </si>
  <si>
    <t>C9500916</t>
  </si>
  <si>
    <t>Ấp Trà Ban 1 QL 1A, Xã Vĩnh Lợi, Cà Mau</t>
  </si>
  <si>
    <t>623</t>
  </si>
  <si>
    <t>C95N1000506</t>
  </si>
  <si>
    <t>Tạp hóa Kim Cúc (Nguyễn Thị bé Tư)</t>
  </si>
  <si>
    <t>0819321552</t>
  </si>
  <si>
    <t>8668614108</t>
  </si>
  <si>
    <t>Nguyễn Thị bé Tư</t>
  </si>
  <si>
    <t>086186003530</t>
  </si>
  <si>
    <t>C9500917</t>
  </si>
  <si>
    <t>ấp Gia Hội, TL978, Xã Hưng Hội, Tỉnh Cà Mau, Tỉnh Cà Mau</t>
  </si>
  <si>
    <t>ấp Gia Hội</t>
  </si>
  <si>
    <t>624</t>
  </si>
  <si>
    <t>C95N1000507</t>
  </si>
  <si>
    <t>4. Tạp hóa Kim Liên (Dương Hồng Ân)</t>
  </si>
  <si>
    <t>0909930920</t>
  </si>
  <si>
    <t>Dương Hồng Ân</t>
  </si>
  <si>
    <t>C9500918</t>
  </si>
  <si>
    <t>116, QL1A, Phường Bạc Liêu, Tỉnh Cà Mau</t>
  </si>
  <si>
    <t>625</t>
  </si>
  <si>
    <t>C95N1000508</t>
  </si>
  <si>
    <t>4. Tạp hóa Kim Ngân (Mai Loan)</t>
  </si>
  <si>
    <t>0825041841</t>
  </si>
  <si>
    <t>Mai Loan</t>
  </si>
  <si>
    <t>C9500919</t>
  </si>
  <si>
    <t>Ấp Trà Ban 1 QL1A, Xã Vĩnh Lợi, Cà Mau</t>
  </si>
  <si>
    <t>626</t>
  </si>
  <si>
    <t>C95N1000510</t>
  </si>
  <si>
    <t>4. Tạp hóa Minh Khôi (Anh Giàu)</t>
  </si>
  <si>
    <t>0833818575</t>
  </si>
  <si>
    <t>Anh Giàu</t>
  </si>
  <si>
    <t>C9500921</t>
  </si>
  <si>
    <t>ấp trà bán 1, quốc lộ 1, Phường Bạc Liêu, Tỉnh Cà Mau</t>
  </si>
  <si>
    <t>ấp trà bán 1</t>
  </si>
  <si>
    <t>122 Cao Văn Lầu, Phường Bạc Liêu, Tỉnh Cà Mau</t>
  </si>
  <si>
    <t>627</t>
  </si>
  <si>
    <t>C95N1000511</t>
  </si>
  <si>
    <t>4. Tạp hóa Nhuận Phát (Anh Việt)</t>
  </si>
  <si>
    <t>0913579288</t>
  </si>
  <si>
    <t>Anh Việt</t>
  </si>
  <si>
    <t>C9500922</t>
  </si>
  <si>
    <t>ấp giồng bướm, 19/5, Xã Vĩnh Lợi, Tỉnh Cà Mau</t>
  </si>
  <si>
    <t>ấp giồng bướm</t>
  </si>
  <si>
    <t>628</t>
  </si>
  <si>
    <t>2. Tạp hóa Phương Thúy ( Phương Thúy )</t>
  </si>
  <si>
    <t>0918442173</t>
  </si>
  <si>
    <t>095170000270</t>
  </si>
  <si>
    <t>Hộ Kinh Doanh Phương Thúy</t>
  </si>
  <si>
    <t>C9500923</t>
  </si>
  <si>
    <t>629</t>
  </si>
  <si>
    <t>C95N1000514</t>
  </si>
  <si>
    <t>4. Tạp hóa Gia Bảo (Lê Minh)</t>
  </si>
  <si>
    <t>0946498576</t>
  </si>
  <si>
    <t>Lê Minh</t>
  </si>
  <si>
    <t>C9500925</t>
  </si>
  <si>
    <t>630</t>
  </si>
  <si>
    <t>C95N1000516</t>
  </si>
  <si>
    <t>4. Tạp hóa Trang Khanh (Anh Khanh)</t>
  </si>
  <si>
    <t>0877408530</t>
  </si>
  <si>
    <t>Anh Khanh</t>
  </si>
  <si>
    <t>09/01/1990</t>
  </si>
  <si>
    <t>C9500927</t>
  </si>
  <si>
    <t>ấp trà huất, 19/5, Xã Vĩnh Lợi, Tỉnh Cà Mau</t>
  </si>
  <si>
    <t>ấp trà huất</t>
  </si>
  <si>
    <t>631</t>
  </si>
  <si>
    <t>C95N1000517</t>
  </si>
  <si>
    <t>4. Tạp hóa Mỹ Anh (Mỹ Anh)</t>
  </si>
  <si>
    <t>0942789907</t>
  </si>
  <si>
    <t>C9500928</t>
  </si>
  <si>
    <t>632</t>
  </si>
  <si>
    <t>C95N1000518</t>
  </si>
  <si>
    <t>4. Tạp Hóa Hùng (Anh Hùng)</t>
  </si>
  <si>
    <t>0988381033</t>
  </si>
  <si>
    <t>Anh Hùng</t>
  </si>
  <si>
    <t>633</t>
  </si>
  <si>
    <t>3. Tạp Hoá Út Ngọc</t>
  </si>
  <si>
    <t>0837234144</t>
  </si>
  <si>
    <t>095168004193</t>
  </si>
  <si>
    <t>Lâm Thị Kim Anh</t>
  </si>
  <si>
    <t>21/11/1990</t>
  </si>
  <si>
    <t>224, Ấp Tân Long, Xã Hòa Bình, Tỉnh Cà Mau, Tỉnh Cà Mau</t>
  </si>
  <si>
    <t>634</t>
  </si>
  <si>
    <t>C95N1000520</t>
  </si>
  <si>
    <t>Cửa Hàng Tuấn Hoà (Anh Hòa)</t>
  </si>
  <si>
    <t>0916651115</t>
  </si>
  <si>
    <t>8653318385-001</t>
  </si>
  <si>
    <t>Anh Hòa</t>
  </si>
  <si>
    <t>Số 23, Trần Văn Hộ, Xã Hòa Bình, Tỉnh Cà Mau, Tỉnh Cà Mau</t>
  </si>
  <si>
    <t>Số 23</t>
  </si>
  <si>
    <t>Ấp A1, Trần Văn Hộ, Thị trấn Hòa Bình, Huyện Hoà Bình, Tỉnh Bạc Liêu</t>
  </si>
  <si>
    <t>635</t>
  </si>
  <si>
    <t>2. Cửa Hàng Gia Hưng</t>
  </si>
  <si>
    <t>0942882862</t>
  </si>
  <si>
    <t>095086013692</t>
  </si>
  <si>
    <t>HỘ KINH DOANH HUỲNH TÂY NIL</t>
  </si>
  <si>
    <t>17/09/1990</t>
  </si>
  <si>
    <t>D3_09 khóm 2, chợ mới Hộ Phòng, Phường Giá Rai, Tỉnh Cà Mau, Tỉnh Cà Mau</t>
  </si>
  <si>
    <t>D3_09 khóm 2</t>
  </si>
  <si>
    <t>chợ mới Hộ Phòng</t>
  </si>
  <si>
    <t>Phường Hộ Phòng, Thị xã Giá Rai, Tỉnh Bạc Liêu, Việt Nam</t>
  </si>
  <si>
    <t>636</t>
  </si>
  <si>
    <t>C95N1000522</t>
  </si>
  <si>
    <t>4. Tạp Hoá Thành Loan (Chị Loan)</t>
  </si>
  <si>
    <t>Chị Loan</t>
  </si>
  <si>
    <t>chợ hòa bình, hòa bình, Xã Hòa Bình, Tỉnh Cà Mau</t>
  </si>
  <si>
    <t>chợ hòa bình</t>
  </si>
  <si>
    <t>hòa bình</t>
  </si>
  <si>
    <t>6A Xã Hòa Bình, Tỉnh Cà Mau</t>
  </si>
  <si>
    <t>637</t>
  </si>
  <si>
    <t>C95N1000523</t>
  </si>
  <si>
    <t>Bách Hoá 52 (Lâm Hải Ngân)</t>
  </si>
  <si>
    <t>0949505051</t>
  </si>
  <si>
    <t>8522981842-001</t>
  </si>
  <si>
    <t>Lâm Hải Ngân</t>
  </si>
  <si>
    <t>23/02/1990</t>
  </si>
  <si>
    <t>095200008329</t>
  </si>
  <si>
    <t>C9501048</t>
  </si>
  <si>
    <t>52, TL38, Phường Vĩnh Trạch, Tỉnh Cà Mau, Tỉnh Cà Mau</t>
  </si>
  <si>
    <t>TL38</t>
  </si>
  <si>
    <t>52, TL38, Phường 5, Thành phố Bạc Liêu, Tỉnh Bạc Liêu</t>
  </si>
  <si>
    <t>638</t>
  </si>
  <si>
    <t>Mỹ Phẩm Kiều Nương (Kiều Nương)</t>
  </si>
  <si>
    <t>0949414702</t>
  </si>
  <si>
    <t>8526249234-001</t>
  </si>
  <si>
    <t>Kiều Nương</t>
  </si>
  <si>
    <t>Chợ Nhà Lồng, Phan Ngọc Hiển, Phường Bạc Liêu, Tỉnh Cà Mau, Tỉnh Cà Mau</t>
  </si>
  <si>
    <t>Chợ Nhà Lồng, Phan Ngọc Hiển, Phường 3, Thành phố Bạc Liêu, Tỉnh Bạc Liêu</t>
  </si>
  <si>
    <t>639</t>
  </si>
  <si>
    <t>Tạp Hoá Chung Thành (Đường Quốc Tài)</t>
  </si>
  <si>
    <t>0909331352</t>
  </si>
  <si>
    <t>8075910579</t>
  </si>
  <si>
    <t>Đường Quốc Tài</t>
  </si>
  <si>
    <t>02/03/1990</t>
  </si>
  <si>
    <t>095087003559</t>
  </si>
  <si>
    <t>46, TL38, Phường Vĩnh Trạch, Tỉnh Cà Mau, Tỉnh Cà Mau</t>
  </si>
  <si>
    <t>46, TL38, Phường 5, Thành phố Bạc Liêu, Tỉnh Bạc Liêu</t>
  </si>
  <si>
    <t>640</t>
  </si>
  <si>
    <t>2. Tạp Hoá Lâm Ánh Nguyệt</t>
  </si>
  <si>
    <t>0917927722</t>
  </si>
  <si>
    <t>095178004182</t>
  </si>
  <si>
    <t>HỘ KINH DOANH LÂM ÁNH NGUYỆT</t>
  </si>
  <si>
    <t>C9501051</t>
  </si>
  <si>
    <t>36, TL38, Phường Vĩnh Trạch, Tỉnh Cà Mau, Tỉnh Cà Mau</t>
  </si>
  <si>
    <t>36, TL38, Phường 5, Thành phố Bạc Liêu, Tỉnh Bạc Liêu</t>
  </si>
  <si>
    <t>C95N1000527</t>
  </si>
  <si>
    <t>2. Tạp Hoá Ngọc Lụa</t>
  </si>
  <si>
    <t>0946919148</t>
  </si>
  <si>
    <t>095168003506</t>
  </si>
  <si>
    <t>HỘ KINH DOANH LÝ NGỌC LỤA</t>
  </si>
  <si>
    <t>642</t>
  </si>
  <si>
    <t>C95N1000528</t>
  </si>
  <si>
    <t>4. Cửa Hàng Tạp Hoá Mỹ Phẩm Hải Đăng (Hải Đăng)</t>
  </si>
  <si>
    <t>0965000054</t>
  </si>
  <si>
    <t>Hải Đăng</t>
  </si>
  <si>
    <t>27/01/1990</t>
  </si>
  <si>
    <t>643</t>
  </si>
  <si>
    <t>Tạp Hoá Qui Cường (Nguyễn Qui Cường)</t>
  </si>
  <si>
    <t>0943632153</t>
  </si>
  <si>
    <t>1900614325</t>
  </si>
  <si>
    <t>Nguyễn Qui Cường</t>
  </si>
  <si>
    <t>095075013550</t>
  </si>
  <si>
    <t>C9501060</t>
  </si>
  <si>
    <t>Ấp Phước Thành, Xã Vĩnh Phước, Xã Vĩnh Phước, Tỉnh Cà Mau, Tỉnh Cà Mau</t>
  </si>
  <si>
    <t>644</t>
  </si>
  <si>
    <t>C95N1000530</t>
  </si>
  <si>
    <t>4. Cửa Hàng Uy Nhi Phát (Anh Liêm)</t>
  </si>
  <si>
    <t>0919057187</t>
  </si>
  <si>
    <t>Anh Liêm</t>
  </si>
  <si>
    <t>Vĩnh phú, ninh quới, Xã Hồng Dân, Tỉnh Cà Mau</t>
  </si>
  <si>
    <t>Vĩnh phú</t>
  </si>
  <si>
    <t>ninh quới</t>
  </si>
  <si>
    <t>645</t>
  </si>
  <si>
    <t>2. Cao Trung Nguyễn</t>
  </si>
  <si>
    <t>0916726729</t>
  </si>
  <si>
    <t>095086003342</t>
  </si>
  <si>
    <t>Cao Trung Nguyễn</t>
  </si>
  <si>
    <t>04/03/1990</t>
  </si>
  <si>
    <t>Ấp Mỹ Tường 1 ĐT978, Xã Vĩnh Thanh, Cà Mau</t>
  </si>
  <si>
    <t>646</t>
  </si>
  <si>
    <t>Tạp hoá Bảo Ngọc (Trần Tâm Như)</t>
  </si>
  <si>
    <t>0834576494</t>
  </si>
  <si>
    <t>1900657375</t>
  </si>
  <si>
    <t>Trần Tâm Như</t>
  </si>
  <si>
    <t>15/12/1990</t>
  </si>
  <si>
    <t>C9501064</t>
  </si>
  <si>
    <t>Ấp Bình Thạnh A, Tỉnh Lộ, Xã Vĩnh Phước, Tỉnh Cà Mau, Tỉnh Cà Mau</t>
  </si>
  <si>
    <t>Ấp Bình Thạnh A</t>
  </si>
  <si>
    <t>647</t>
  </si>
  <si>
    <t>C95N1000533</t>
  </si>
  <si>
    <t>4. Tạp hoá Kim Xuyến (Chị Xuyến)</t>
  </si>
  <si>
    <t>0822847170</t>
  </si>
  <si>
    <t>Chị Xuyến</t>
  </si>
  <si>
    <t>648</t>
  </si>
  <si>
    <t>C95N1000534</t>
  </si>
  <si>
    <t>4. Tạp hóa Gia Phúc (Anh Thái)</t>
  </si>
  <si>
    <t>0918895151</t>
  </si>
  <si>
    <t>Anh Thái</t>
  </si>
  <si>
    <t>24/03/1990</t>
  </si>
  <si>
    <t>C9501066</t>
  </si>
  <si>
    <t>ấp xẻo trích, trà ban, Xã Vĩnh Lợi, Tỉnh Cà Mau</t>
  </si>
  <si>
    <t>ấp xẻo trích</t>
  </si>
  <si>
    <t>trà ban</t>
  </si>
  <si>
    <t>649</t>
  </si>
  <si>
    <t>C95N1000535</t>
  </si>
  <si>
    <t>4. Tạp hóa Lép (Mỹ Nhiên)</t>
  </si>
  <si>
    <t>0932617958</t>
  </si>
  <si>
    <t>Mỹ Nhiên</t>
  </si>
  <si>
    <t>26/02/1990</t>
  </si>
  <si>
    <t>C9501067</t>
  </si>
  <si>
    <t>Ấp Tân Tạo QL1A, Xã Vĩnh Lợi, Cà Mau</t>
  </si>
  <si>
    <t>650</t>
  </si>
  <si>
    <t>C95N1000536</t>
  </si>
  <si>
    <t>4. Tạp hóa Thu Trang (Mai Thị Nhu)</t>
  </si>
  <si>
    <t>0918879568</t>
  </si>
  <si>
    <t>Mai Thị Nhu</t>
  </si>
  <si>
    <t>C9501068</t>
  </si>
  <si>
    <t>651</t>
  </si>
  <si>
    <t>C95N1000538</t>
  </si>
  <si>
    <t>4. Tạp hóa Trần Hiền (Chị Ghết)</t>
  </si>
  <si>
    <t>Chị Ghết</t>
  </si>
  <si>
    <t>C9501070</t>
  </si>
  <si>
    <t>652</t>
  </si>
  <si>
    <t>C95N1000539</t>
  </si>
  <si>
    <t>4. Cửa hàng Tuyền (Lê Kim Tuyền)</t>
  </si>
  <si>
    <t>0336253399</t>
  </si>
  <si>
    <t>Lê Kim Tuyền</t>
  </si>
  <si>
    <t>C9501071</t>
  </si>
  <si>
    <t>ấp trà ban, QL1, Xã Vĩnh Lợi, Tỉnh Cà Mau</t>
  </si>
  <si>
    <t>QL1</t>
  </si>
  <si>
    <t>653</t>
  </si>
  <si>
    <t>C95N1000540</t>
  </si>
  <si>
    <t>4. Tạp Hóa Dũng Sỹ (Anh Sỹ)</t>
  </si>
  <si>
    <t>0981848654</t>
  </si>
  <si>
    <t>Anh Sỹ</t>
  </si>
  <si>
    <t>13/03/1990</t>
  </si>
  <si>
    <t>654</t>
  </si>
  <si>
    <t>2. Tạp hóa Hôn ( Cô Hôn)</t>
  </si>
  <si>
    <t>0913880469</t>
  </si>
  <si>
    <t>095158001872</t>
  </si>
  <si>
    <t>Dương Chu</t>
  </si>
  <si>
    <t>04/02/1990</t>
  </si>
  <si>
    <t>ấp 15, QL1, Xã Vĩnh Mỹ, Tỉnh Cà Mau, Tỉnh Cà Mau</t>
  </si>
  <si>
    <t>ấp 15</t>
  </si>
  <si>
    <t>QL1A, Xã Vĩnh Mỹ, Tỉnh Cà Mau</t>
  </si>
  <si>
    <t>655</t>
  </si>
  <si>
    <t>2. Bách Hoá Tổng Hợp Tĩnh Ngọc</t>
  </si>
  <si>
    <t>0944839283</t>
  </si>
  <si>
    <t>095083011087</t>
  </si>
  <si>
    <t>Huỳnh Văn Nhức</t>
  </si>
  <si>
    <t>Ấp Khúc Tréo, QL1A, Xã Phong Thạnh, Tỉnh Cà Mau, Tỉnh Cà Mau</t>
  </si>
  <si>
    <t>Ấp Khúc Tréo, QL1A, Xã Tân Phong, Thị xã Giá Rai, Tỉnh Bạc Liêu</t>
  </si>
  <si>
    <t>656</t>
  </si>
  <si>
    <t>2. 4. Tạp Hóa Đức Thu (Chị Thu)</t>
  </si>
  <si>
    <t>0838260636</t>
  </si>
  <si>
    <t>095074009085</t>
  </si>
  <si>
    <t>Hộ kinh doanh Đức Thu</t>
  </si>
  <si>
    <t>17/03/1990</t>
  </si>
  <si>
    <t>15, đường số 7, Xã Vĩnh Hậu, Tỉnh Cà Mau</t>
  </si>
  <si>
    <t>đường số 7</t>
  </si>
  <si>
    <t>657</t>
  </si>
  <si>
    <t>2. Quầy thuốc Ngọc Hằng ( Hồ Thị Hằng.</t>
  </si>
  <si>
    <t>0988988752</t>
  </si>
  <si>
    <t>046191001299</t>
  </si>
  <si>
    <t>Ngọc Hằng</t>
  </si>
  <si>
    <t>12/07/1990</t>
  </si>
  <si>
    <t>C9501076</t>
  </si>
  <si>
    <t>Ấp 3 Phan Ngọc Hiển, Xã Gành Hào, Cà Mau</t>
  </si>
  <si>
    <t>Phan Ngọc Hiển Phan Ngọc Hiển, Thị trấn Gành Hào, Huyện Đông Hải, Tỉnh Bạc Liêu</t>
  </si>
  <si>
    <t>658</t>
  </si>
  <si>
    <t>C95N1000546</t>
  </si>
  <si>
    <t>4. Bách hoá Trường An (Trường An)</t>
  </si>
  <si>
    <t>Trường An</t>
  </si>
  <si>
    <t>C9501078</t>
  </si>
  <si>
    <t>số 1, số 8 khu dân cư tràng an, Phường Bạc Liêu, Tỉnh Cà Mau</t>
  </si>
  <si>
    <t>số 8 khu dân cư tràng an</t>
  </si>
  <si>
    <t>659</t>
  </si>
  <si>
    <t>2. Tạp Hoá Thịnh</t>
  </si>
  <si>
    <t>0943539414</t>
  </si>
  <si>
    <t>095090004387</t>
  </si>
  <si>
    <t>Võ Văn Thịnh</t>
  </si>
  <si>
    <t>Ấp phước Thọ, Tĩnh lộ, Xã Vĩnh Phước, Tỉnh Cà Mau, Tỉnh Cà Mau</t>
  </si>
  <si>
    <t>660</t>
  </si>
  <si>
    <t>2. Quầy thuốc Trung Trực ( Nguyễn Ngọc Tú Anh)</t>
  </si>
  <si>
    <t>0961114440</t>
  </si>
  <si>
    <t>087192013532</t>
  </si>
  <si>
    <t>Nguyễn Ngọc Tú Anh</t>
  </si>
  <si>
    <t>20/04/1990</t>
  </si>
  <si>
    <t>C9501702</t>
  </si>
  <si>
    <t>Ấp đầu sấu A Trần hưng Đạo, Xã Hồng Dân, Cà Mau</t>
  </si>
  <si>
    <t>Ấp đầu sấu A</t>
  </si>
  <si>
    <t>Trần hưng Đạo</t>
  </si>
  <si>
    <t>661</t>
  </si>
  <si>
    <t>C95N1000549</t>
  </si>
  <si>
    <t>3. Tạp hóa Quyên Thuý ( chị Thuý )</t>
  </si>
  <si>
    <t>0944418977</t>
  </si>
  <si>
    <t>036174016855</t>
  </si>
  <si>
    <t>phạm Thị Thúy</t>
  </si>
  <si>
    <t>25/02/1990</t>
  </si>
  <si>
    <t>662</t>
  </si>
  <si>
    <t>C95N1000550</t>
  </si>
  <si>
    <t>4. Mỹ phẩm Kiều Huệ 3 (Kiều Nhi) (Kiều Nhi)</t>
  </si>
  <si>
    <t>0938636222</t>
  </si>
  <si>
    <t>Kiều Nhi</t>
  </si>
  <si>
    <t>189, Ngọc Điền, Xã Gành Hào, Tỉnh Cà Mau</t>
  </si>
  <si>
    <t>189 Ngọc Điền, Xã Gành Hào, Tỉnh Cà Mau</t>
  </si>
  <si>
    <t>663</t>
  </si>
  <si>
    <t>2. Mỹ Phẩm Chị Oanh</t>
  </si>
  <si>
    <t>0943205657</t>
  </si>
  <si>
    <t>095088001321</t>
  </si>
  <si>
    <t>Liên Hào Phong</t>
  </si>
  <si>
    <t>05/03/1990</t>
  </si>
  <si>
    <t>664</t>
  </si>
  <si>
    <t>Mỹ phẩm Kim Luyến (Phạm Văn Đẳng)</t>
  </si>
  <si>
    <t>0916662749</t>
  </si>
  <si>
    <t>8110829524</t>
  </si>
  <si>
    <t>Phạm Văn Đẳng</t>
  </si>
  <si>
    <t>01/10/1990</t>
  </si>
  <si>
    <t>C9501706</t>
  </si>
  <si>
    <t>665</t>
  </si>
  <si>
    <t>2. Tạp Hoá Nhứt Hào</t>
  </si>
  <si>
    <t>0919212346</t>
  </si>
  <si>
    <t>095184003005</t>
  </si>
  <si>
    <t>HỘ KINH DOANH NHỨT HÀO</t>
  </si>
  <si>
    <t>14/11/1990</t>
  </si>
  <si>
    <t>666</t>
  </si>
  <si>
    <t>Tạp Hoá Sáu Lợi (Huỳnh Thị Liên)</t>
  </si>
  <si>
    <t>0839929050</t>
  </si>
  <si>
    <t>8576948051</t>
  </si>
  <si>
    <t>Huỳnh Thị Liên</t>
  </si>
  <si>
    <t>08/09/1990</t>
  </si>
  <si>
    <t>095183011995</t>
  </si>
  <si>
    <t>Ấp Tam Hưng, Tl 987, Xã Hòa Bình, Tỉnh Cà Mau, Tỉnh Cà Mau</t>
  </si>
  <si>
    <t>Tl 987</t>
  </si>
  <si>
    <t>667</t>
  </si>
  <si>
    <t>2. Shop Trường Quý ( Dương Quốc Thái )</t>
  </si>
  <si>
    <t>0949080880</t>
  </si>
  <si>
    <t>095083009340</t>
  </si>
  <si>
    <t>Dương Quốc Thái ( Trường Quý )</t>
  </si>
  <si>
    <t>55, Cao Văn Lầu, Phường Vĩnh Trạch, Tỉnh Cà Mau, Tỉnh Cà Mau</t>
  </si>
  <si>
    <t>250A/22, Cao Văn Lầu, Phường 5, Thành phố Bạc Liêu, Tỉnh Bạc Liêu</t>
  </si>
  <si>
    <t>668</t>
  </si>
  <si>
    <t>C95N1000556</t>
  </si>
  <si>
    <t>4. Tạp hóa Tư Chuối (Tư Chuối)</t>
  </si>
  <si>
    <t>0919277401</t>
  </si>
  <si>
    <t>Tư Chuối</t>
  </si>
  <si>
    <t>C9501710</t>
  </si>
  <si>
    <t>Khóm 2 Ql 1a, Phường Láng Tròn, Cà Mau</t>
  </si>
  <si>
    <t>Ql 1a</t>
  </si>
  <si>
    <t>669</t>
  </si>
  <si>
    <t>2. Cửa Hàng Duy Lô ( Mỹ Nghi)</t>
  </si>
  <si>
    <t>0969168033</t>
  </si>
  <si>
    <t>095189005944</t>
  </si>
  <si>
    <t>Đỗ Thị Mỹ Ny</t>
  </si>
  <si>
    <t>23/10/1990</t>
  </si>
  <si>
    <t>C9501711</t>
  </si>
  <si>
    <t>ấp bình điền, gh, Xã Gành Hào, Tỉnh Cà Mau</t>
  </si>
  <si>
    <t>ấp bình điền</t>
  </si>
  <si>
    <t>670</t>
  </si>
  <si>
    <t>C95N1000558</t>
  </si>
  <si>
    <t>2. Tạp Hoá Thu Thảo</t>
  </si>
  <si>
    <t>0977300683</t>
  </si>
  <si>
    <t>095082000654</t>
  </si>
  <si>
    <t>Tiền Văn Tăng</t>
  </si>
  <si>
    <t>16/10/1990</t>
  </si>
  <si>
    <t>Ấp Tam Hưng, chợ Vĩnh Hưng, Xã Châu Thới, Tỉnh Cà Mau, Tỉnh Cà Mau</t>
  </si>
  <si>
    <t>671</t>
  </si>
  <si>
    <t>2. Nhà thuốc Cẩm Thành ( Viên Cẩm Tứ)</t>
  </si>
  <si>
    <t>0888345772</t>
  </si>
  <si>
    <t>095068000253</t>
  </si>
  <si>
    <t>Hộ kinh doanh Cẩm Thành</t>
  </si>
  <si>
    <t>141, Trần Huỳnh, Phường Bạc Liêu, Tỉnh Cà Mau, Tỉnh Cà Mau</t>
  </si>
  <si>
    <t>Trần Huỳnh, Phường 7, Thành phố Bạc Liêu, Tỉnh Bạc Liêu</t>
  </si>
  <si>
    <t>672</t>
  </si>
  <si>
    <t>Nhà Thuốc Hồng Phát</t>
  </si>
  <si>
    <t>0856777332</t>
  </si>
  <si>
    <t>1900576165-001</t>
  </si>
  <si>
    <t>Trần Như Ý</t>
  </si>
  <si>
    <t>01/01/1991</t>
  </si>
  <si>
    <t>095191002424</t>
  </si>
  <si>
    <t>261 Tôn Đức Thắng, Phường Bạc Liêu, Cà Mau</t>
  </si>
  <si>
    <t>25, Nguyễn Công Tộc, Phường 1, Thành phố Bạc Liêu, Tỉnh Bạc Liêu</t>
  </si>
  <si>
    <t>673</t>
  </si>
  <si>
    <t>Nhà Thuốc Ngọc Trân</t>
  </si>
  <si>
    <t>0908400922</t>
  </si>
  <si>
    <t>0819789177</t>
  </si>
  <si>
    <t>1900292766</t>
  </si>
  <si>
    <t>095080000705</t>
  </si>
  <si>
    <t>PPU424</t>
  </si>
  <si>
    <t>275, 23 Tháng 8, Phường Bạc Liêu, Tỉnh Cà Mau, Tỉnh Cà Mau</t>
  </si>
  <si>
    <t>273, 23 Tháng 8, Phường 8, Thành phố Bạc Liêu, Tỉnh Bạc Liêu</t>
  </si>
  <si>
    <t>674</t>
  </si>
  <si>
    <t>Quầy Thuốc GPP Cẩm Tấn</t>
  </si>
  <si>
    <t>0946025535</t>
  </si>
  <si>
    <t>1900456132</t>
  </si>
  <si>
    <t>HỘ KINH DOANH CẨM TẤN</t>
  </si>
  <si>
    <t>095188000832</t>
  </si>
  <si>
    <t>PPU425</t>
  </si>
  <si>
    <t>259, QL1A, Xã Vĩnh Lợi, Tỉnh Cà Mau, Tỉnh Cà Mau</t>
  </si>
  <si>
    <t>259 QL1A, Thị trấn Châu Hưng, Huyện Vĩnh Lợi, Tỉnh Bạc Liêu</t>
  </si>
  <si>
    <t>675</t>
  </si>
  <si>
    <t>Quầy Thuốc Trương Hoàng Tuấn</t>
  </si>
  <si>
    <t>0977932333</t>
  </si>
  <si>
    <t>8075962030</t>
  </si>
  <si>
    <t>Trương Hoàng Tuấn</t>
  </si>
  <si>
    <t>094079021600</t>
  </si>
  <si>
    <t>PPU426</t>
  </si>
  <si>
    <t>268B Ấp Long Thành, Xã Phước Long, Cà Mau</t>
  </si>
  <si>
    <t>268B</t>
  </si>
  <si>
    <t>676</t>
  </si>
  <si>
    <t>C95N2000563</t>
  </si>
  <si>
    <t>Nhà Thuốc Ngọc Hằng</t>
  </si>
  <si>
    <t>094808922</t>
  </si>
  <si>
    <t>8601207596-001</t>
  </si>
  <si>
    <t>Hồ Tấn Đạt</t>
  </si>
  <si>
    <t>344D Khóm Trà Kha, Phường Bạc Liêu, Cà Mau</t>
  </si>
  <si>
    <t>344D</t>
  </si>
  <si>
    <t>Khóm Trà Kha</t>
  </si>
  <si>
    <t>Đường 23 Tháng 8, Phường 8, Thành phố Bạc Liêu, Tỉnh Bạc Liêu</t>
  </si>
  <si>
    <t>01/05/2024 04:45</t>
  </si>
  <si>
    <t>677</t>
  </si>
  <si>
    <t>C95N2000564</t>
  </si>
  <si>
    <t>4. Mỹ Phẩm Bé Bảo (Chị Trang)</t>
  </si>
  <si>
    <t>0336338911</t>
  </si>
  <si>
    <t>678</t>
  </si>
  <si>
    <t>C95N2000565</t>
  </si>
  <si>
    <t>Bách Hóa Thúy Hằng (Phạm Thuý Hằng)</t>
  </si>
  <si>
    <t>0913576756</t>
  </si>
  <si>
    <t>1900615505</t>
  </si>
  <si>
    <t>Phạm Thuý Hằng</t>
  </si>
  <si>
    <t>03/04/1990</t>
  </si>
  <si>
    <t>096188001299</t>
  </si>
  <si>
    <t>Chợ Định Thành, Hương Lộ Láng Trâm, Xã Phong Thạnh, Tỉnh Cà Mau, Tỉnh Cà Mau</t>
  </si>
  <si>
    <t>Chợ Định Thành</t>
  </si>
  <si>
    <t>679</t>
  </si>
  <si>
    <t>C95N2000566</t>
  </si>
  <si>
    <t>4. Tạp Hoá Thanh Trúc (Thanh Trúc)</t>
  </si>
  <si>
    <t>0949491141</t>
  </si>
  <si>
    <t>Thanh Trúc</t>
  </si>
  <si>
    <t>67 Thống Nhất, Phường Vĩnh Trạch, Cà Mau</t>
  </si>
  <si>
    <t>Thống Nhất</t>
  </si>
  <si>
    <t>67, Thống Nhất, Phường 5, Thành phố Bạc Liêu, Tỉnh Bạc Liêu</t>
  </si>
  <si>
    <t>R9500101</t>
  </si>
  <si>
    <t>03/11/2025</t>
  </si>
  <si>
    <t>R9500102</t>
  </si>
  <si>
    <t>Tuyến 02</t>
  </si>
  <si>
    <t>R9500103</t>
  </si>
  <si>
    <t>Tuyến 03</t>
  </si>
  <si>
    <t>R9500104</t>
  </si>
  <si>
    <t>Tuyến 04</t>
  </si>
  <si>
    <t>30/12/2024</t>
  </si>
  <si>
    <t>C9512019817</t>
  </si>
  <si>
    <t>Hộ kinh doanh nhà thuốc Lý Phước Vũ</t>
  </si>
  <si>
    <t>số 44, Ấp ohuocws Thọ Tiền, Xã Vĩnh Phước, Tỉnh Cà Mau</t>
  </si>
  <si>
    <t>C9514019702</t>
  </si>
  <si>
    <t>Nhà thuốc Huỳnh Châu Thiệt</t>
  </si>
  <si>
    <t>khóm 1, QL1A, Phường Giá Rai, Tỉnh Cà Mau</t>
  </si>
  <si>
    <t>C9503018686</t>
  </si>
  <si>
    <t>Quầy thuốc Vũ Khôi</t>
  </si>
  <si>
    <t>90, Ấp Chùa Phật, Xã Hòa Bình, Tỉnh Cà Mau</t>
  </si>
  <si>
    <t>C9511019635</t>
  </si>
  <si>
    <t>Nhà thuốc tây Huỳnh Tài</t>
  </si>
  <si>
    <t>QL1A, 23/8, Phường Bạc Liêu, Tỉnh Cà Mau</t>
  </si>
  <si>
    <t>C9513019647</t>
  </si>
  <si>
    <t>Nhà Thuốc Võ Thị Sáu</t>
  </si>
  <si>
    <t>305, Võ Thị Sáu, Phường Bạc Liêu, Tỉnh Cà Mau</t>
  </si>
  <si>
    <t>C9548019379</t>
  </si>
  <si>
    <t>Quầy thuốc Lưu Tèo</t>
  </si>
  <si>
    <t>ấp Nội Ô, Ngan Dừa, Xã Hồng Dân, Tỉnh Cà Mau</t>
  </si>
  <si>
    <t>C9573019706</t>
  </si>
  <si>
    <t>Nhà Thuốc Kim Ngân</t>
  </si>
  <si>
    <t>Ấp Chòm Xoài, Cầu phường Nhà Mát, Phường Hiệp Thành, Tỉnh Cà Mau</t>
  </si>
  <si>
    <t>C9500018376</t>
  </si>
  <si>
    <t>tạp hóa CÔ NGA</t>
  </si>
  <si>
    <t>chợ Ngân Dừa, Thị Trấn Ngân Dừa, Xã Hồng Dân, Tỉnh Cà Mau</t>
  </si>
  <si>
    <t>C9527020116</t>
  </si>
  <si>
    <t>Văn Phòng Phẩm Chúc Hạnh 2</t>
  </si>
  <si>
    <t>C9537020097</t>
  </si>
  <si>
    <t>Tạp Hoá Thanh Hải</t>
  </si>
  <si>
    <t>00, Ấp An Khoa, Xã Vĩnh Mỹ, Tỉnh Cà Mau</t>
  </si>
  <si>
    <t>C9584020125</t>
  </si>
  <si>
    <t>Tạp hoá Dũng</t>
  </si>
  <si>
    <t>chợ, Ấp Vĩnh Mẫu, Xã Vĩnh Hậu, Tỉnh Cà Mau</t>
  </si>
  <si>
    <t>C9590020117</t>
  </si>
  <si>
    <t>Ngọc Điệp</t>
  </si>
  <si>
    <t>00, ấp Vĩnh Lạc, Xã Vĩnh Hậu, Tỉnh Cà Mau</t>
  </si>
  <si>
    <t>C9591020337</t>
  </si>
  <si>
    <t>Minh Khôi</t>
  </si>
  <si>
    <t>ấp 17, xã Vĩnh Mỹ, Xã Vĩnh Mỹ, Tỉnh Cà Mau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</si>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</sst>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############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0000"/>
      <name val="Arial"/>
    </font>
    <font>
      <b/>
      <sz val="11"/>
      <color indexed="8"/>
      <name val="Calibri"/>
      <family val="2"/>
      <scheme val="minor"/>
    </font>
    <font>
      <sz val="10"/>
      <color rgb="FF000000"/>
      <name val="Arial"/>
    </font>
    <font>
      <b/>
      <u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BA9E5"/>
        <bgColor indexed="64"/>
      </patternFill>
    </fill>
    <fill>
      <patternFill patternType="solid">
        <fgColor rgb="FF7030A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tted">
        <color theme="0" tint="-0.24994659260841701"/>
      </bottom>
      <diagonal/>
    </border>
    <border>
      <left/>
      <right/>
      <top style="medium">
        <color indexed="64"/>
      </top>
      <bottom style="dotted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dotted">
        <color theme="0" tint="-0.24994659260841701"/>
      </bottom>
      <diagonal/>
    </border>
    <border>
      <left style="medium">
        <color indexed="64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/>
      <top style="dotted">
        <color theme="0" tint="-0.24994659260841701"/>
      </top>
      <bottom style="medium">
        <color indexed="64"/>
      </bottom>
      <diagonal/>
    </border>
    <border>
      <left/>
      <right/>
      <top style="dotted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indexed="64"/>
      </left>
      <right/>
      <top style="medium">
        <color indexed="64"/>
      </top>
      <bottom style="dotted">
        <color theme="0" tint="-0.24994659260841701"/>
      </bottom>
      <diagonal/>
    </border>
    <border>
      <left/>
      <right style="thin">
        <color indexed="64"/>
      </right>
      <top style="medium">
        <color indexed="64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thin">
        <color theme="0" tint="-0.24994659260841701"/>
      </bottom>
      <diagonal/>
    </border>
    <border>
      <left style="mediumDashed">
        <color rgb="FFFF0000"/>
      </left>
      <right style="mediumDashed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Dashed">
        <color rgb="FFFF0000"/>
      </left>
      <right style="mediumDashed">
        <color rgb="FFFF0000"/>
      </right>
      <top style="thin">
        <color theme="0" tint="-0.24994659260841701"/>
      </top>
      <bottom style="mediumDashed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5" fontId="0" fillId="0" borderId="0" xfId="1" applyNumberFormat="1" applyFont="1"/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0" fillId="5" borderId="0" xfId="0" applyFill="1"/>
    <xf numFmtId="0" fontId="5" fillId="5" borderId="0" xfId="0" applyFont="1" applyFill="1"/>
    <xf numFmtId="0" fontId="0" fillId="6" borderId="0" xfId="0" applyFill="1"/>
    <xf numFmtId="0" fontId="4" fillId="8" borderId="0" xfId="0" applyFont="1" applyFill="1" applyAlignment="1">
      <alignment wrapText="1"/>
    </xf>
    <xf numFmtId="0" fontId="0" fillId="7" borderId="0" xfId="0" applyFill="1"/>
    <xf numFmtId="0" fontId="4" fillId="7" borderId="0" xfId="0" applyFont="1" applyFill="1"/>
    <xf numFmtId="0" fontId="0" fillId="8" borderId="0" xfId="0" applyFill="1" applyAlignment="1">
      <alignment wrapText="1"/>
    </xf>
    <xf numFmtId="0" fontId="4" fillId="8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0" applyNumberFormat="1"/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4" fillId="11" borderId="6" xfId="0" applyFont="1" applyFill="1" applyBorder="1" applyAlignment="1">
      <alignment vertical="center" wrapText="1"/>
    </xf>
    <xf numFmtId="0" fontId="4" fillId="11" borderId="7" xfId="0" applyFont="1" applyFill="1" applyBorder="1" applyAlignment="1">
      <alignment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center" vertical="center" wrapText="1"/>
    </xf>
    <xf numFmtId="0" fontId="4" fillId="4" borderId="3" xfId="0" applyFont="1" applyFill="1" applyBorder="1"/>
    <xf numFmtId="0" fontId="4" fillId="9" borderId="4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9" borderId="0" xfId="0" applyFont="1" applyFill="1"/>
    <xf numFmtId="0" fontId="4" fillId="0" borderId="0" xfId="0" applyFont="1"/>
    <xf numFmtId="0" fontId="4" fillId="12" borderId="0" xfId="0" applyFont="1" applyFill="1"/>
    <xf numFmtId="0" fontId="0" fillId="12" borderId="0" xfId="0" applyFill="1"/>
    <xf numFmtId="165" fontId="4" fillId="6" borderId="0" xfId="1" applyNumberFormat="1" applyFont="1" applyFill="1"/>
    <xf numFmtId="165" fontId="4" fillId="8" borderId="0" xfId="1" applyNumberFormat="1" applyFont="1" applyFill="1" applyAlignment="1">
      <alignment wrapText="1"/>
    </xf>
    <xf numFmtId="0" fontId="4" fillId="17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0" fillId="18" borderId="10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18" borderId="8" xfId="0" applyFont="1" applyFill="1" applyBorder="1" applyAlignment="1">
      <alignment horizontal="center" vertical="center" wrapText="1"/>
    </xf>
    <xf numFmtId="0" fontId="10" fillId="14" borderId="9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0" fontId="0" fillId="0" borderId="13" xfId="0" applyBorder="1" applyAlignment="1">
      <alignment vertical="center"/>
    </xf>
    <xf numFmtId="165" fontId="0" fillId="0" borderId="13" xfId="1" applyNumberFormat="1" applyFont="1" applyBorder="1" applyAlignment="1">
      <alignment vertical="center"/>
    </xf>
    <xf numFmtId="165" fontId="4" fillId="0" borderId="13" xfId="1" applyNumberFormat="1" applyFont="1" applyBorder="1" applyAlignment="1">
      <alignment vertical="center"/>
    </xf>
    <xf numFmtId="165" fontId="4" fillId="0" borderId="13" xfId="0" applyNumberFormat="1" applyFont="1" applyBorder="1" applyAlignment="1">
      <alignment vertical="center"/>
    </xf>
    <xf numFmtId="0" fontId="3" fillId="0" borderId="13" xfId="0" applyFont="1" applyBorder="1"/>
    <xf numFmtId="0" fontId="0" fillId="0" borderId="12" xfId="0" applyBorder="1"/>
    <xf numFmtId="165" fontId="4" fillId="0" borderId="14" xfId="1" applyNumberFormat="1" applyFont="1" applyBorder="1"/>
    <xf numFmtId="0" fontId="4" fillId="0" borderId="15" xfId="0" applyFont="1" applyBorder="1" applyAlignment="1">
      <alignment vertical="center"/>
    </xf>
    <xf numFmtId="0" fontId="0" fillId="0" borderId="16" xfId="0" applyBorder="1" applyAlignment="1">
      <alignment vertical="center"/>
    </xf>
    <xf numFmtId="165" fontId="0" fillId="0" borderId="16" xfId="1" applyNumberFormat="1" applyFont="1" applyBorder="1" applyAlignment="1">
      <alignment vertical="center"/>
    </xf>
    <xf numFmtId="165" fontId="4" fillId="0" borderId="16" xfId="1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0" fontId="3" fillId="0" borderId="16" xfId="0" applyFont="1" applyBorder="1"/>
    <xf numFmtId="0" fontId="0" fillId="0" borderId="15" xfId="0" applyBorder="1"/>
    <xf numFmtId="0" fontId="0" fillId="0" borderId="16" xfId="0" applyBorder="1"/>
    <xf numFmtId="165" fontId="4" fillId="0" borderId="17" xfId="1" applyNumberFormat="1" applyFont="1" applyBorder="1"/>
    <xf numFmtId="0" fontId="4" fillId="0" borderId="15" xfId="0" applyFont="1" applyBorder="1"/>
    <xf numFmtId="165" fontId="0" fillId="0" borderId="17" xfId="1" applyNumberFormat="1" applyFont="1" applyBorder="1"/>
    <xf numFmtId="0" fontId="4" fillId="0" borderId="18" xfId="0" applyFont="1" applyBorder="1"/>
    <xf numFmtId="0" fontId="0" fillId="0" borderId="19" xfId="0" applyBorder="1"/>
    <xf numFmtId="0" fontId="6" fillId="2" borderId="11" xfId="0" applyFont="1" applyFill="1" applyBorder="1" applyAlignment="1">
      <alignment horizontal="left" vertical="center" wrapText="1"/>
    </xf>
    <xf numFmtId="165" fontId="0" fillId="0" borderId="14" xfId="1" applyNumberFormat="1" applyFont="1" applyBorder="1"/>
    <xf numFmtId="165" fontId="4" fillId="0" borderId="12" xfId="1" applyNumberFormat="1" applyFont="1" applyBorder="1"/>
    <xf numFmtId="165" fontId="4" fillId="0" borderId="15" xfId="1" applyNumberFormat="1" applyFont="1" applyBorder="1"/>
    <xf numFmtId="0" fontId="6" fillId="18" borderId="11" xfId="0" applyFont="1" applyFill="1" applyBorder="1" applyAlignment="1">
      <alignment horizontal="left" vertical="center" wrapText="1"/>
    </xf>
    <xf numFmtId="165" fontId="0" fillId="7" borderId="0" xfId="1" applyNumberFormat="1" applyFont="1" applyFill="1"/>
    <xf numFmtId="0" fontId="3" fillId="7" borderId="0" xfId="0" applyFont="1" applyFill="1"/>
    <xf numFmtId="0" fontId="4" fillId="18" borderId="0" xfId="0" applyFont="1" applyFill="1"/>
    <xf numFmtId="0" fontId="5" fillId="18" borderId="0" xfId="0" applyFont="1" applyFill="1"/>
    <xf numFmtId="0" fontId="6" fillId="18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18" borderId="21" xfId="0" applyFont="1" applyFill="1" applyBorder="1" applyAlignment="1">
      <alignment horizontal="center" vertical="center" wrapText="1"/>
    </xf>
    <xf numFmtId="0" fontId="0" fillId="19" borderId="0" xfId="0" applyFill="1"/>
    <xf numFmtId="0" fontId="6" fillId="19" borderId="1" xfId="0" applyFont="1" applyFill="1" applyBorder="1" applyAlignment="1">
      <alignment horizontal="center" vertical="center" wrapText="1"/>
    </xf>
    <xf numFmtId="0" fontId="15" fillId="0" borderId="22" xfId="0" applyFont="1" applyBorder="1"/>
    <xf numFmtId="165" fontId="15" fillId="3" borderId="22" xfId="1" applyNumberFormat="1" applyFont="1" applyFill="1" applyBorder="1"/>
    <xf numFmtId="0" fontId="4" fillId="3" borderId="0" xfId="0" applyFont="1" applyFill="1" applyAlignment="1">
      <alignment wrapText="1"/>
    </xf>
    <xf numFmtId="165" fontId="4" fillId="3" borderId="0" xfId="1" applyNumberFormat="1" applyFont="1" applyFill="1" applyAlignment="1">
      <alignment wrapText="1"/>
    </xf>
    <xf numFmtId="0" fontId="4" fillId="0" borderId="0" xfId="0" applyFont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14" borderId="0" xfId="0" applyFont="1" applyFill="1"/>
    <xf numFmtId="0" fontId="0" fillId="14" borderId="0" xfId="0" applyFill="1"/>
    <xf numFmtId="165" fontId="3" fillId="20" borderId="0" xfId="1" applyNumberFormat="1" applyFont="1" applyFill="1" applyAlignment="1">
      <alignment horizontal="right" vertical="center"/>
    </xf>
    <xf numFmtId="0" fontId="3" fillId="20" borderId="0" xfId="0" applyFont="1" applyFill="1" applyAlignment="1">
      <alignment horizontal="left" vertical="center"/>
    </xf>
    <xf numFmtId="165" fontId="3" fillId="20" borderId="0" xfId="1" applyNumberFormat="1" applyFont="1" applyFill="1" applyAlignment="1">
      <alignment vertical="center"/>
    </xf>
    <xf numFmtId="0" fontId="4" fillId="0" borderId="0" xfId="0" applyFont="1" applyAlignment="1">
      <alignment wrapText="1"/>
    </xf>
    <xf numFmtId="164" fontId="4" fillId="9" borderId="0" xfId="1" applyNumberFormat="1" applyFont="1" applyFill="1" applyAlignment="1">
      <alignment horizontal="center"/>
    </xf>
    <xf numFmtId="0" fontId="4" fillId="12" borderId="0" xfId="0" applyFont="1" applyFill="1" applyAlignment="1">
      <alignment wrapText="1"/>
    </xf>
    <xf numFmtId="0" fontId="15" fillId="0" borderId="23" xfId="0" applyFont="1" applyBorder="1"/>
    <xf numFmtId="0" fontId="15" fillId="0" borderId="24" xfId="0" applyFont="1" applyBorder="1"/>
    <xf numFmtId="165" fontId="15" fillId="3" borderId="25" xfId="1" applyNumberFormat="1" applyFont="1" applyFill="1" applyBorder="1"/>
    <xf numFmtId="165" fontId="15" fillId="3" borderId="26" xfId="1" applyNumberFormat="1" applyFont="1" applyFill="1" applyBorder="1"/>
    <xf numFmtId="165" fontId="15" fillId="3" borderId="0" xfId="1" applyNumberFormat="1" applyFont="1" applyFill="1" applyBorder="1"/>
    <xf numFmtId="0" fontId="6" fillId="2" borderId="8" xfId="0" applyFont="1" applyFill="1" applyBorder="1" applyAlignment="1">
      <alignment horizontal="center" vertical="center" wrapText="1"/>
    </xf>
    <xf numFmtId="0" fontId="20" fillId="3" borderId="0" xfId="0" applyFont="1" applyFill="1"/>
    <xf numFmtId="0" fontId="4" fillId="11" borderId="7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3" fillId="18" borderId="0" xfId="0" applyFont="1" applyFill="1" applyAlignment="1">
      <alignment vertical="center" wrapText="1"/>
    </xf>
    <xf numFmtId="165" fontId="4" fillId="19" borderId="13" xfId="0" applyNumberFormat="1" applyFont="1" applyFill="1" applyBorder="1" applyAlignment="1">
      <alignment vertical="center"/>
    </xf>
    <xf numFmtId="165" fontId="4" fillId="19" borderId="16" xfId="0" applyNumberFormat="1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165" fontId="0" fillId="0" borderId="29" xfId="1" applyNumberFormat="1" applyFont="1" applyBorder="1" applyAlignment="1">
      <alignment vertical="center"/>
    </xf>
    <xf numFmtId="0" fontId="0" fillId="0" borderId="30" xfId="0" applyBorder="1" applyAlignment="1">
      <alignment vertical="center"/>
    </xf>
    <xf numFmtId="165" fontId="0" fillId="0" borderId="31" xfId="1" applyNumberFormat="1" applyFont="1" applyBorder="1" applyAlignment="1">
      <alignment vertical="center"/>
    </xf>
    <xf numFmtId="0" fontId="0" fillId="0" borderId="32" xfId="0" applyBorder="1" applyAlignment="1">
      <alignment vertical="center"/>
    </xf>
    <xf numFmtId="0" fontId="4" fillId="16" borderId="33" xfId="0" applyFont="1" applyFill="1" applyBorder="1" applyAlignment="1">
      <alignment horizontal="center" vertical="center" wrapText="1"/>
    </xf>
    <xf numFmtId="0" fontId="4" fillId="16" borderId="34" xfId="0" applyFont="1" applyFill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left" vertical="center"/>
    </xf>
    <xf numFmtId="166" fontId="24" fillId="0" borderId="1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right" vertical="center"/>
    </xf>
    <xf numFmtId="0" fontId="25" fillId="0" borderId="0" xfId="0" applyFont="1" applyAlignment="1">
      <alignment horizontal="right"/>
    </xf>
    <xf numFmtId="0" fontId="15" fillId="0" borderId="35" xfId="0" applyFont="1" applyBorder="1"/>
    <xf numFmtId="165" fontId="15" fillId="3" borderId="36" xfId="1" applyNumberFormat="1" applyFont="1" applyFill="1" applyBorder="1"/>
    <xf numFmtId="165" fontId="18" fillId="21" borderId="38" xfId="1" applyNumberFormat="1" applyFont="1" applyFill="1" applyBorder="1"/>
    <xf numFmtId="165" fontId="19" fillId="21" borderId="39" xfId="1" applyNumberFormat="1" applyFont="1" applyFill="1" applyBorder="1"/>
    <xf numFmtId="165" fontId="19" fillId="21" borderId="40" xfId="1" applyNumberFormat="1" applyFont="1" applyFill="1" applyBorder="1"/>
    <xf numFmtId="0" fontId="26" fillId="0" borderId="0" xfId="0" applyFont="1"/>
    <xf numFmtId="165" fontId="19" fillId="10" borderId="22" xfId="1" applyNumberFormat="1" applyFont="1" applyFill="1" applyBorder="1"/>
    <xf numFmtId="165" fontId="19" fillId="10" borderId="37" xfId="1" applyNumberFormat="1" applyFont="1" applyFill="1" applyBorder="1"/>
    <xf numFmtId="165" fontId="18" fillId="10" borderId="27" xfId="1" applyNumberFormat="1" applyFont="1" applyFill="1" applyBorder="1"/>
    <xf numFmtId="165" fontId="18" fillId="10" borderId="22" xfId="1" applyNumberFormat="1" applyFont="1" applyFill="1" applyBorder="1"/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18" borderId="20" xfId="0" applyFont="1" applyFill="1" applyBorder="1" applyAlignment="1">
      <alignment horizontal="center" vertical="center" wrapText="1"/>
    </xf>
    <xf numFmtId="0" fontId="10" fillId="18" borderId="1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18" borderId="20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horizontal="center" wrapText="1"/>
    </xf>
    <xf numFmtId="165" fontId="4" fillId="8" borderId="0" xfId="1" applyNumberFormat="1" applyFont="1" applyFill="1" applyBorder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0" fontId="16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22" borderId="0" xfId="0" applyFont="1" applyFill="1" applyAlignment="1">
      <alignment horizontal="center" wrapText="1"/>
    </xf>
    <xf numFmtId="0" fontId="10" fillId="8" borderId="0" xfId="0" applyFont="1" applyFill="1" applyAlignment="1">
      <alignment horizontal="center" vertical="center" wrapText="1"/>
    </xf>
    <xf numFmtId="165" fontId="10" fillId="8" borderId="0" xfId="1" applyNumberFormat="1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21" fillId="22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BA9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8</xdr:row>
      <xdr:rowOff>152400</xdr:rowOff>
    </xdr:from>
    <xdr:to>
      <xdr:col>10</xdr:col>
      <xdr:colOff>838200</xdr:colOff>
      <xdr:row>9</xdr:row>
      <xdr:rowOff>7620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4D145C6-2BEE-AD4D-394D-4201CABD3E88}"/>
            </a:ext>
          </a:extLst>
        </xdr:cNvPr>
        <xdr:cNvCxnSpPr/>
      </xdr:nvCxnSpPr>
      <xdr:spPr>
        <a:xfrm flipH="1">
          <a:off x="4061460" y="1295400"/>
          <a:ext cx="1661160" cy="1524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CC39"/>
  <sheetViews>
    <sheetView workbookViewId="0">
      <pane xSplit="8" ySplit="15" topLeftCell="I16" activePane="bottomRight" state="frozen"/>
      <selection activeCell="F1" sqref="F1"/>
      <selection pane="topRight" activeCell="I1" sqref="I1"/>
      <selection pane="bottomLeft" activeCell="F15" sqref="F15"/>
      <selection pane="bottomRight" activeCell="I10" sqref="I10"/>
    </sheetView>
  </sheetViews>
  <sheetFormatPr defaultRowHeight="14.4" outlineLevelRow="1" outlineLevelCol="1" x14ac:dyDescent="0.3"/>
  <cols>
    <col min="1" max="1" width="13" hidden="1" customWidth="1"/>
    <col min="2" max="2" width="13.6640625" hidden="1" customWidth="1"/>
    <col min="3" max="3" width="14.109375" hidden="1" customWidth="1"/>
    <col min="4" max="5" width="6.33203125" hidden="1" customWidth="1"/>
    <col min="6" max="6" width="6.33203125" customWidth="1"/>
    <col min="7" max="7" width="10.33203125" customWidth="1"/>
    <col min="8" max="8" width="29.44140625" customWidth="1"/>
    <col min="9" max="9" width="12.6640625" customWidth="1"/>
    <col min="10" max="11" width="12.44140625" customWidth="1"/>
    <col min="12" max="13" width="6.6640625" customWidth="1"/>
    <col min="14" max="14" width="7.5546875" customWidth="1"/>
    <col min="15" max="15" width="6.88671875" customWidth="1" outlineLevel="1"/>
    <col min="16" max="16" width="6.21875" customWidth="1" outlineLevel="1"/>
    <col min="17" max="17" width="6.5546875" customWidth="1" outlineLevel="1"/>
    <col min="18" max="18" width="7.88671875" customWidth="1"/>
    <col min="19" max="19" width="5.21875" customWidth="1"/>
    <col min="20" max="20" width="5" customWidth="1"/>
    <col min="21" max="21" width="7.109375" customWidth="1"/>
    <col min="22" max="23" width="4.88671875" customWidth="1"/>
    <col min="24" max="24" width="10.44140625" customWidth="1"/>
    <col min="25" max="25" width="10.5546875" customWidth="1"/>
    <col min="26" max="26" width="5.109375" customWidth="1" outlineLevel="1"/>
    <col min="27" max="27" width="12.21875" customWidth="1" outlineLevel="1"/>
    <col min="28" max="28" width="5.109375" customWidth="1" outlineLevel="1"/>
    <col min="29" max="29" width="12.21875" customWidth="1" outlineLevel="1"/>
    <col min="30" max="30" width="5.109375" customWidth="1" outlineLevel="1"/>
    <col min="31" max="31" width="12.21875" customWidth="1" outlineLevel="1"/>
    <col min="32" max="32" width="5.109375" customWidth="1" outlineLevel="1"/>
    <col min="33" max="33" width="12.21875" customWidth="1" outlineLevel="1"/>
    <col min="34" max="34" width="5.109375" customWidth="1" outlineLevel="1"/>
    <col min="35" max="35" width="12.21875" customWidth="1" outlineLevel="1"/>
    <col min="36" max="36" width="5.109375" customWidth="1" outlineLevel="1"/>
    <col min="37" max="37" width="12.21875" customWidth="1" outlineLevel="1"/>
    <col min="38" max="38" width="5.109375" customWidth="1"/>
    <col min="39" max="39" width="12.21875" customWidth="1"/>
    <col min="40" max="40" width="5.109375" customWidth="1" outlineLevel="1"/>
    <col min="41" max="41" width="11.6640625" customWidth="1" outlineLevel="1"/>
    <col min="42" max="42" width="5.109375" customWidth="1" outlineLevel="1"/>
    <col min="43" max="43" width="11.6640625" customWidth="1" outlineLevel="1"/>
    <col min="44" max="44" width="5.109375" customWidth="1" outlineLevel="1"/>
    <col min="45" max="45" width="11.6640625" customWidth="1" outlineLevel="1"/>
    <col min="46" max="46" width="5.109375" customWidth="1" outlineLevel="1"/>
    <col min="47" max="47" width="11.6640625" customWidth="1" outlineLevel="1"/>
    <col min="48" max="48" width="5.109375" customWidth="1" outlineLevel="1"/>
    <col min="49" max="49" width="11.6640625" customWidth="1" outlineLevel="1"/>
    <col min="50" max="50" width="5.109375" customWidth="1" outlineLevel="1"/>
    <col min="51" max="51" width="11.6640625" customWidth="1" outlineLevel="1"/>
    <col min="52" max="52" width="5.109375" customWidth="1"/>
    <col min="53" max="53" width="12.77734375" customWidth="1"/>
    <col min="54" max="54" width="6.77734375" customWidth="1"/>
    <col min="55" max="55" width="10.88671875" customWidth="1"/>
    <col min="56" max="56" width="4.88671875" customWidth="1"/>
    <col min="57" max="57" width="10.88671875" customWidth="1"/>
    <col min="58" max="58" width="4.88671875" customWidth="1"/>
    <col min="59" max="59" width="10.88671875" customWidth="1"/>
    <col min="60" max="60" width="4.88671875" customWidth="1"/>
    <col min="61" max="61" width="10.88671875" customWidth="1"/>
    <col min="62" max="62" width="4.88671875" customWidth="1"/>
    <col min="63" max="63" width="10.88671875" customWidth="1"/>
    <col min="64" max="64" width="4.88671875" customWidth="1"/>
    <col min="65" max="65" width="10.88671875" customWidth="1"/>
    <col min="66" max="66" width="5.33203125" bestFit="1" customWidth="1"/>
    <col min="67" max="67" width="12.5546875" customWidth="1"/>
    <col min="68" max="68" width="4.6640625" customWidth="1"/>
    <col min="69" max="69" width="11" bestFit="1" customWidth="1"/>
    <col min="70" max="70" width="4.6640625" customWidth="1"/>
    <col min="71" max="71" width="11" bestFit="1" customWidth="1"/>
    <col min="72" max="72" width="4.6640625" customWidth="1"/>
    <col min="73" max="73" width="11" bestFit="1" customWidth="1"/>
    <col min="74" max="74" width="4.6640625" customWidth="1"/>
    <col min="75" max="75" width="11" bestFit="1" customWidth="1"/>
    <col min="76" max="76" width="4.6640625" customWidth="1"/>
    <col min="77" max="77" width="11" bestFit="1" customWidth="1"/>
    <col min="78" max="78" width="4.6640625" customWidth="1"/>
    <col min="79" max="79" width="10" bestFit="1" customWidth="1"/>
    <col min="80" max="80" width="5.33203125" bestFit="1" customWidth="1"/>
    <col min="81" max="81" width="12.44140625" bestFit="1" customWidth="1"/>
  </cols>
  <sheetData>
    <row r="1" spans="1:81" ht="14.25" hidden="1" customHeight="1" x14ac:dyDescent="0.3">
      <c r="I1" t="s">
        <v>103</v>
      </c>
      <c r="J1" t="s">
        <v>104</v>
      </c>
      <c r="L1" t="s">
        <v>103</v>
      </c>
      <c r="M1" t="s">
        <v>104</v>
      </c>
    </row>
    <row r="2" spans="1:81" x14ac:dyDescent="0.3">
      <c r="H2" s="27" t="s">
        <v>82</v>
      </c>
      <c r="I2" s="28" t="s">
        <v>87</v>
      </c>
      <c r="J2" s="29" t="s">
        <v>114</v>
      </c>
      <c r="U2" s="99" t="s">
        <v>94</v>
      </c>
      <c r="V2" s="99" t="s">
        <v>95</v>
      </c>
      <c r="W2" s="99" t="s">
        <v>96</v>
      </c>
    </row>
    <row r="3" spans="1:81" ht="12.6" customHeight="1" outlineLevel="1" x14ac:dyDescent="0.3">
      <c r="H3" s="93" t="s">
        <v>98</v>
      </c>
      <c r="I3" s="97">
        <f>(I7*6)*4</f>
        <v>600</v>
      </c>
      <c r="J3" s="95"/>
      <c r="K3" s="120" t="s">
        <v>33260</v>
      </c>
      <c r="L3" t="s">
        <v>33262</v>
      </c>
    </row>
    <row r="4" spans="1:81" ht="12.6" customHeight="1" outlineLevel="1" x14ac:dyDescent="0.3">
      <c r="H4" s="94" t="s">
        <v>99</v>
      </c>
      <c r="I4" s="97">
        <f>(I8*6)*4</f>
        <v>720</v>
      </c>
      <c r="J4" s="96"/>
      <c r="L4" t="s">
        <v>33261</v>
      </c>
    </row>
    <row r="5" spans="1:81" ht="12.6" customHeight="1" outlineLevel="1" x14ac:dyDescent="0.3">
      <c r="D5" t="s">
        <v>161</v>
      </c>
      <c r="E5">
        <v>0</v>
      </c>
      <c r="H5" s="78" t="s">
        <v>112</v>
      </c>
      <c r="I5" s="129">
        <v>210</v>
      </c>
      <c r="J5" s="79"/>
      <c r="L5" t="s">
        <v>33264</v>
      </c>
    </row>
    <row r="6" spans="1:81" ht="12.6" customHeight="1" outlineLevel="1" x14ac:dyDescent="0.3">
      <c r="H6" s="78" t="s">
        <v>33240</v>
      </c>
      <c r="I6" s="130">
        <v>270</v>
      </c>
      <c r="J6" s="79"/>
      <c r="L6" t="s">
        <v>33263</v>
      </c>
    </row>
    <row r="7" spans="1:81" ht="12.6" customHeight="1" outlineLevel="1" x14ac:dyDescent="0.3">
      <c r="D7" t="s">
        <v>147</v>
      </c>
      <c r="E7">
        <v>1</v>
      </c>
      <c r="H7" s="78" t="s">
        <v>121</v>
      </c>
      <c r="I7" s="127">
        <v>25</v>
      </c>
      <c r="J7" s="79"/>
      <c r="K7" s="17"/>
    </row>
    <row r="8" spans="1:81" ht="12.6" customHeight="1" outlineLevel="1" thickBot="1" x14ac:dyDescent="0.35">
      <c r="D8" t="s">
        <v>160</v>
      </c>
      <c r="E8">
        <v>3</v>
      </c>
      <c r="H8" s="78" t="s">
        <v>131</v>
      </c>
      <c r="I8" s="128">
        <v>30</v>
      </c>
      <c r="J8" s="79"/>
    </row>
    <row r="9" spans="1:81" ht="12.6" customHeight="1" outlineLevel="1" x14ac:dyDescent="0.3">
      <c r="A9" s="17">
        <f>I9</f>
        <v>0</v>
      </c>
      <c r="B9" t="s">
        <v>89</v>
      </c>
      <c r="C9" t="str">
        <f>"&lt;"&amp;I10</f>
        <v>&lt;500000</v>
      </c>
      <c r="D9" t="s">
        <v>94</v>
      </c>
      <c r="E9">
        <v>2</v>
      </c>
      <c r="H9" s="94" t="s">
        <v>136</v>
      </c>
      <c r="I9" s="123">
        <v>0</v>
      </c>
      <c r="J9" s="96">
        <f>COUNTIFS(DSKH!$BC:$BC,Master!$B9,DSKH!$BC:$BC,Master!$C9,DSKH!$F:$F,"Hoạt động")</f>
        <v>466</v>
      </c>
      <c r="L9" s="126" t="s">
        <v>33265</v>
      </c>
    </row>
    <row r="10" spans="1:81" ht="12.6" customHeight="1" outlineLevel="1" x14ac:dyDescent="0.3">
      <c r="A10" s="17">
        <f t="shared" ref="A10:A11" si="0">I10</f>
        <v>500000</v>
      </c>
      <c r="B10" t="str">
        <f>"&gt;="&amp;I10</f>
        <v>&gt;=500000</v>
      </c>
      <c r="C10" t="str">
        <f>"&lt;"&amp;I11</f>
        <v>&lt;10000000</v>
      </c>
      <c r="D10" t="s">
        <v>95</v>
      </c>
      <c r="E10">
        <v>4</v>
      </c>
      <c r="H10" s="94" t="s">
        <v>137</v>
      </c>
      <c r="I10" s="124">
        <v>500000</v>
      </c>
      <c r="J10" s="96">
        <f>COUNTIFS(DSKH!$BC:$BC,Master!$B10,DSKH!$BC:$BC,Master!$C10,DSKH!$F:$F,"Hoạt động")</f>
        <v>203</v>
      </c>
    </row>
    <row r="11" spans="1:81" ht="12.6" customHeight="1" outlineLevel="1" thickBot="1" x14ac:dyDescent="0.35">
      <c r="A11" s="17">
        <f t="shared" si="0"/>
        <v>10000000</v>
      </c>
      <c r="B11" t="str">
        <f>"&gt;="&amp;I11</f>
        <v>&gt;=10000000</v>
      </c>
      <c r="C11" t="s">
        <v>88</v>
      </c>
      <c r="D11" t="s">
        <v>96</v>
      </c>
      <c r="E11">
        <v>8</v>
      </c>
      <c r="H11" s="121" t="s">
        <v>138</v>
      </c>
      <c r="I11" s="125">
        <v>10000000</v>
      </c>
      <c r="J11" s="122">
        <f>COUNTIFS(DSKH!$BC:$BC,Master!$B11,DSKH!$BC:$BC,Master!$C11,DSKH!$F:$F,"Hoạt động")</f>
        <v>10</v>
      </c>
    </row>
    <row r="12" spans="1:81" ht="10.95" customHeight="1" x14ac:dyDescent="0.3"/>
    <row r="13" spans="1:81" ht="12.75" customHeight="1" thickBot="1" x14ac:dyDescent="0.35">
      <c r="H13" s="30" t="s">
        <v>113</v>
      </c>
      <c r="I13" s="91" t="str">
        <f>CONCATENATE(TEXT(SUM($R$16:$R$39)/I4,"#,##0.0")," - ",TEXT(SUM($R$16:$R$39)/I3,"#,##0.0"))</f>
        <v>2.5 - 3.0</v>
      </c>
      <c r="Z13" s="32" t="s">
        <v>115</v>
      </c>
      <c r="AA13" s="32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85" t="s">
        <v>148</v>
      </c>
      <c r="AO13" s="85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32" t="s">
        <v>33238</v>
      </c>
      <c r="BC13" s="32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85" t="s">
        <v>33239</v>
      </c>
      <c r="BQ13" s="85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</row>
    <row r="14" spans="1:81" ht="24" customHeight="1" thickBot="1" x14ac:dyDescent="0.35">
      <c r="H14" s="88" t="s">
        <v>149</v>
      </c>
      <c r="I14" s="87">
        <f t="shared" ref="I14:Y14" si="1">IFERROR(AVERAGEIFS(I16:I39,I16:I39,"&gt;0"),0)</f>
        <v>146205573.33333337</v>
      </c>
      <c r="J14" s="87">
        <f t="shared" si="1"/>
        <v>198712915.33333334</v>
      </c>
      <c r="K14" s="87">
        <f t="shared" si="1"/>
        <v>172459244.33333334</v>
      </c>
      <c r="L14" s="87">
        <f t="shared" si="1"/>
        <v>190</v>
      </c>
      <c r="M14" s="87">
        <f t="shared" si="1"/>
        <v>149.5</v>
      </c>
      <c r="N14" s="89">
        <f t="shared" si="1"/>
        <v>169.75</v>
      </c>
      <c r="O14" s="89"/>
      <c r="P14" s="89"/>
      <c r="Q14" s="89"/>
      <c r="R14" s="89">
        <f t="shared" si="1"/>
        <v>456</v>
      </c>
      <c r="S14" s="89">
        <f t="shared" si="1"/>
        <v>13</v>
      </c>
      <c r="T14" s="89">
        <f t="shared" si="1"/>
        <v>26</v>
      </c>
      <c r="U14" s="89">
        <f>SUM(U16:U21)</f>
        <v>466</v>
      </c>
      <c r="V14" s="89">
        <f>SUM(V16:V21)</f>
        <v>226</v>
      </c>
      <c r="W14" s="89">
        <f>SUM(W16:W21)</f>
        <v>0</v>
      </c>
      <c r="X14" s="89">
        <f t="shared" si="1"/>
        <v>122.25</v>
      </c>
      <c r="Y14" s="89">
        <f t="shared" si="1"/>
        <v>5.75</v>
      </c>
      <c r="Z14" s="37" t="s">
        <v>123</v>
      </c>
      <c r="AA14" s="64"/>
      <c r="AB14" s="37" t="s">
        <v>124</v>
      </c>
      <c r="AC14" s="64"/>
      <c r="AD14" s="37" t="s">
        <v>125</v>
      </c>
      <c r="AE14" s="64"/>
      <c r="AF14" s="37" t="s">
        <v>126</v>
      </c>
      <c r="AG14" s="64"/>
      <c r="AH14" s="37" t="s">
        <v>127</v>
      </c>
      <c r="AI14" s="64"/>
      <c r="AJ14" s="37" t="s">
        <v>128</v>
      </c>
      <c r="AK14" s="64"/>
      <c r="AL14" s="131" t="s">
        <v>129</v>
      </c>
      <c r="AM14" s="132"/>
      <c r="AN14" s="38" t="s">
        <v>123</v>
      </c>
      <c r="AO14" s="68"/>
      <c r="AP14" s="38" t="s">
        <v>124</v>
      </c>
      <c r="AQ14" s="68"/>
      <c r="AR14" s="38" t="s">
        <v>125</v>
      </c>
      <c r="AS14" s="68"/>
      <c r="AT14" s="38" t="s">
        <v>126</v>
      </c>
      <c r="AU14" s="68"/>
      <c r="AV14" s="38" t="s">
        <v>127</v>
      </c>
      <c r="AW14" s="68"/>
      <c r="AX14" s="38" t="s">
        <v>128</v>
      </c>
      <c r="AY14" s="68"/>
      <c r="AZ14" s="133" t="s">
        <v>130</v>
      </c>
      <c r="BA14" s="134"/>
      <c r="BB14" s="37" t="s">
        <v>123</v>
      </c>
      <c r="BC14" s="64"/>
      <c r="BD14" s="37" t="s">
        <v>124</v>
      </c>
      <c r="BE14" s="64"/>
      <c r="BF14" s="37" t="s">
        <v>125</v>
      </c>
      <c r="BG14" s="64"/>
      <c r="BH14" s="37" t="s">
        <v>126</v>
      </c>
      <c r="BI14" s="64"/>
      <c r="BJ14" s="37" t="s">
        <v>127</v>
      </c>
      <c r="BK14" s="64"/>
      <c r="BL14" s="37" t="s">
        <v>128</v>
      </c>
      <c r="BM14" s="64"/>
      <c r="BN14" s="135" t="s">
        <v>33242</v>
      </c>
      <c r="BO14" s="132"/>
      <c r="BP14" s="38" t="s">
        <v>123</v>
      </c>
      <c r="BQ14" s="68"/>
      <c r="BR14" s="38" t="s">
        <v>124</v>
      </c>
      <c r="BS14" s="68"/>
      <c r="BT14" s="38" t="s">
        <v>125</v>
      </c>
      <c r="BU14" s="68"/>
      <c r="BV14" s="38" t="s">
        <v>126</v>
      </c>
      <c r="BW14" s="68"/>
      <c r="BX14" s="38" t="s">
        <v>127</v>
      </c>
      <c r="BY14" s="68"/>
      <c r="BZ14" s="38" t="s">
        <v>128</v>
      </c>
      <c r="CA14" s="68"/>
      <c r="CB14" s="136" t="s">
        <v>33241</v>
      </c>
      <c r="CC14" s="134"/>
    </row>
    <row r="15" spans="1:81" s="3" customFormat="1" ht="72.599999999999994" customHeight="1" thickBot="1" x14ac:dyDescent="0.35">
      <c r="F15" s="20" t="s">
        <v>0</v>
      </c>
      <c r="G15" s="20" t="s">
        <v>83</v>
      </c>
      <c r="H15" s="21" t="s">
        <v>91</v>
      </c>
      <c r="I15" s="22" t="s">
        <v>101</v>
      </c>
      <c r="J15" s="22" t="s">
        <v>102</v>
      </c>
      <c r="K15" s="23" t="s">
        <v>109</v>
      </c>
      <c r="L15" s="24" t="s">
        <v>107</v>
      </c>
      <c r="M15" s="24" t="s">
        <v>108</v>
      </c>
      <c r="N15" s="25" t="s">
        <v>106</v>
      </c>
      <c r="O15" s="84" t="s">
        <v>33250</v>
      </c>
      <c r="P15" s="84" t="s">
        <v>33251</v>
      </c>
      <c r="Q15" s="84" t="s">
        <v>33252</v>
      </c>
      <c r="R15" s="112" t="s">
        <v>33249</v>
      </c>
      <c r="S15" s="26" t="s">
        <v>33253</v>
      </c>
      <c r="T15" s="113" t="s">
        <v>33254</v>
      </c>
      <c r="U15" s="100" t="s">
        <v>33244</v>
      </c>
      <c r="V15" s="100" t="s">
        <v>33245</v>
      </c>
      <c r="W15" s="100" t="s">
        <v>33246</v>
      </c>
      <c r="X15" s="84" t="s">
        <v>141</v>
      </c>
      <c r="Y15" s="36" t="s">
        <v>144</v>
      </c>
      <c r="Z15" s="39" t="s">
        <v>33236</v>
      </c>
      <c r="AA15" s="40" t="s">
        <v>118</v>
      </c>
      <c r="AB15" s="39" t="s">
        <v>33236</v>
      </c>
      <c r="AC15" s="40" t="s">
        <v>118</v>
      </c>
      <c r="AD15" s="39" t="s">
        <v>33236</v>
      </c>
      <c r="AE15" s="40" t="s">
        <v>118</v>
      </c>
      <c r="AF15" s="39" t="s">
        <v>33236</v>
      </c>
      <c r="AG15" s="40" t="s">
        <v>118</v>
      </c>
      <c r="AH15" s="39" t="s">
        <v>33236</v>
      </c>
      <c r="AI15" s="40" t="s">
        <v>118</v>
      </c>
      <c r="AJ15" s="39" t="s">
        <v>33236</v>
      </c>
      <c r="AK15" s="40" t="s">
        <v>118</v>
      </c>
      <c r="AL15" s="98" t="s">
        <v>33243</v>
      </c>
      <c r="AM15" s="40" t="s">
        <v>118</v>
      </c>
      <c r="AN15" s="41" t="s">
        <v>33236</v>
      </c>
      <c r="AO15" s="42" t="s">
        <v>118</v>
      </c>
      <c r="AP15" s="41" t="s">
        <v>33236</v>
      </c>
      <c r="AQ15" s="42" t="s">
        <v>118</v>
      </c>
      <c r="AR15" s="41" t="s">
        <v>33236</v>
      </c>
      <c r="AS15" s="42" t="s">
        <v>118</v>
      </c>
      <c r="AT15" s="41" t="s">
        <v>33236</v>
      </c>
      <c r="AU15" s="42" t="s">
        <v>118</v>
      </c>
      <c r="AV15" s="41" t="s">
        <v>33236</v>
      </c>
      <c r="AW15" s="42" t="s">
        <v>118</v>
      </c>
      <c r="AX15" s="41" t="s">
        <v>33236</v>
      </c>
      <c r="AY15" s="42" t="s">
        <v>118</v>
      </c>
      <c r="AZ15" s="41" t="s">
        <v>33243</v>
      </c>
      <c r="BA15" s="42" t="s">
        <v>118</v>
      </c>
      <c r="BB15" s="39" t="s">
        <v>33236</v>
      </c>
      <c r="BC15" s="40" t="s">
        <v>118</v>
      </c>
      <c r="BD15" s="39" t="s">
        <v>33236</v>
      </c>
      <c r="BE15" s="40" t="s">
        <v>118</v>
      </c>
      <c r="BF15" s="39" t="s">
        <v>33236</v>
      </c>
      <c r="BG15" s="40" t="s">
        <v>118</v>
      </c>
      <c r="BH15" s="39" t="s">
        <v>33236</v>
      </c>
      <c r="BI15" s="40" t="s">
        <v>118</v>
      </c>
      <c r="BJ15" s="39" t="s">
        <v>33236</v>
      </c>
      <c r="BK15" s="40" t="s">
        <v>118</v>
      </c>
      <c r="BL15" s="39" t="s">
        <v>33236</v>
      </c>
      <c r="BM15" s="40" t="s">
        <v>118</v>
      </c>
      <c r="BN15" s="39" t="s">
        <v>33243</v>
      </c>
      <c r="BO15" s="40" t="s">
        <v>118</v>
      </c>
      <c r="BP15" s="41" t="s">
        <v>33236</v>
      </c>
      <c r="BQ15" s="42" t="s">
        <v>118</v>
      </c>
      <c r="BR15" s="41" t="s">
        <v>33236</v>
      </c>
      <c r="BS15" s="42" t="s">
        <v>118</v>
      </c>
      <c r="BT15" s="41" t="s">
        <v>33236</v>
      </c>
      <c r="BU15" s="42" t="s">
        <v>118</v>
      </c>
      <c r="BV15" s="41" t="s">
        <v>33236</v>
      </c>
      <c r="BW15" s="42" t="s">
        <v>118</v>
      </c>
      <c r="BX15" s="41" t="s">
        <v>33236</v>
      </c>
      <c r="BY15" s="42" t="s">
        <v>118</v>
      </c>
      <c r="BZ15" s="41" t="s">
        <v>33236</v>
      </c>
      <c r="CA15" s="42" t="s">
        <v>118</v>
      </c>
      <c r="CB15" s="41" t="s">
        <v>33243</v>
      </c>
      <c r="CC15" s="42" t="s">
        <v>118</v>
      </c>
    </row>
    <row r="16" spans="1:81" ht="19.2" customHeight="1" x14ac:dyDescent="0.3">
      <c r="F16" s="16">
        <f>IF(G16&lt;&gt;"",1,"")</f>
        <v>1</v>
      </c>
      <c r="G16" s="43" t="str" cm="1">
        <f t="array" ref="G16:G19">_xlfn.UNIQUE(_xlfn._xlws.FILTER('Tuyến và nhân viên'!$I:$I,('Tuyến và nhân viên'!$N:$N=1)))</f>
        <v>HL00622</v>
      </c>
      <c r="H16" s="44" t="str" cm="1">
        <f t="array" ref="H16:H19">_xlfn.UNIQUE(_xlfn._xlws.FILTER('Tuyến và nhân viên'!$J:$J,('Tuyến và nhân viên'!$N:$N=1)))</f>
        <v>Dương Phi Vủ</v>
      </c>
      <c r="I16" s="45">
        <f>IF($G16&lt;&gt;"",SUMIFS('Chi tiết tuyến'!$AE:$AE,'Chi tiết tuyến'!$AD:$AD,Master!I$1,'Chi tiết tuyến'!$AA:$AA,Master!$G16),"")</f>
        <v>0</v>
      </c>
      <c r="J16" s="45">
        <f>IF($G16&lt;&gt;"",SUMIFS('Chi tiết tuyến'!$AE:$AE,'Chi tiết tuyến'!$AD:$AD,Master!J$1,'Chi tiết tuyến'!$AA:$AA,Master!$G16),"")</f>
        <v>286147785.33333337</v>
      </c>
      <c r="K16" s="46">
        <f t="shared" ref="K16:K22" si="2">IF($G16&lt;&gt;"",SUM(I16:J16),"")</f>
        <v>286147785.33333337</v>
      </c>
      <c r="L16" s="45">
        <f>IF($G16&lt;&gt;"",COUNTIFS('Chi tiết tuyến'!$AA:$AA,Master!$G16,'Chi tiết tuyến'!$AD:$AD,Master!L$1),"")</f>
        <v>0</v>
      </c>
      <c r="M16" s="45">
        <f>IF($G16&lt;&gt;"",COUNTIFS('Chi tiết tuyến'!$AA:$AA,Master!$G16,'Chi tiết tuyến'!$AD:$AD,Master!M$1),"")</f>
        <v>142</v>
      </c>
      <c r="N16" s="47">
        <f t="shared" ref="N16:N22" si="3">IF($G16&lt;&gt;"",SUM(L16:M16),"")</f>
        <v>142</v>
      </c>
      <c r="O16" s="105">
        <f>IF($G16&lt;&gt;"",VLOOKUP($G16,'Tuyến và nhân viên'!$I:$S,9,0),"")</f>
        <v>572</v>
      </c>
      <c r="P16" s="105">
        <f>IF($G16&lt;&gt;"",VLOOKUP($G16,'Tuyến và nhân viên'!$I:$S,10,0),"")</f>
        <v>11</v>
      </c>
      <c r="Q16" s="105">
        <f>IF($G16&lt;&gt;"",VLOOKUP($G16,'Tuyến và nhân viên'!$I:$S,11,0),"")</f>
        <v>35</v>
      </c>
      <c r="R16" s="107">
        <f>IF($G16&lt;&gt;"",SUMIFS('Chi tiết tuyến'!$AJ:$AJ,'Chi tiết tuyến'!$AA:$AA,Master!$G16),"")</f>
        <v>434</v>
      </c>
      <c r="S16" s="45">
        <f>IF($G16&lt;&gt;"",_xlfn.MINIFS(Z16:CC16,$Z$15:$CC$15,"# KH"),"")</f>
        <v>8</v>
      </c>
      <c r="T16" s="108">
        <f>IF($G16&lt;&gt;"",_xlfn.MAXIFS(Z16:CC16,$Z$15:$CC$15,"# KH"),"")</f>
        <v>27</v>
      </c>
      <c r="U16" s="45">
        <f>IF($G16&lt;&gt;"",COUNTIFS('Chi tiết tuyến'!$AG:$AG,U$2,'Chi tiết tuyến'!$AA:$AA,Master!$G16),"")</f>
        <v>77</v>
      </c>
      <c r="V16" s="45">
        <f>IF($G16&lt;&gt;"",COUNTIFS('Chi tiết tuyến'!$AG:$AG,V$2,'Chi tiết tuyến'!$AA:$AA,Master!$G16),"")</f>
        <v>67</v>
      </c>
      <c r="W16" s="45">
        <f>IF($G16&lt;&gt;"",COUNTIFS('Chi tiết tuyến'!$AG:$AG,W$2,'Chi tiết tuyến'!$AA:$AA,Master!$G16),"")</f>
        <v>0</v>
      </c>
      <c r="X16" s="48">
        <f>IF($G16&lt;&gt;"",COUNTIFS('Chi tiết tuyến'!$AH:$AH,FALSE,'Chi tiết tuyến'!$AA:$AA,Master!$G16),"")</f>
        <v>84</v>
      </c>
      <c r="Y16" s="48">
        <f>IF($G16&lt;&gt;"",COUNTIFS('Chi tiết tuyến'!$AI:$AI,FALSE,'Chi tiết tuyến'!$AA:$AA,Master!$G16),"")</f>
        <v>7</v>
      </c>
      <c r="Z16" s="49">
        <f>IF($G16&lt;&gt;"",COUNTIFS('Chi tiết tuyến'!$AA:$AA,Master!$G16,'Chi tiết tuyến'!L:L,"x",'Chi tiết tuyến'!$W:$W,"x"),"")</f>
        <v>10</v>
      </c>
      <c r="AA16" s="65">
        <f>IF($G16&lt;&gt;"",SUMIFS('Chi tiết tuyến'!$BA:$BA,'Chi tiết tuyến'!$AA:$AA,Master!$G16,'Chi tiết tuyến'!$W:$W,"x"),"")</f>
        <v>1955110.5833333335</v>
      </c>
      <c r="AB16" s="49">
        <f>IF($G16&lt;&gt;"",COUNTIFS('Chi tiết tuyến'!$AA:$AA,Master!$G16,'Chi tiết tuyến'!M:M,"x",'Chi tiết tuyến'!$W:$W,"x"),"")</f>
        <v>19</v>
      </c>
      <c r="AC16" s="65">
        <f>IF($G16&lt;&gt;"",SUMIFS('Chi tiết tuyến'!$BB:$BB,'Chi tiết tuyến'!$AA:$AA,Master!$G16,'Chi tiết tuyến'!$W:$W,"x"),"")</f>
        <v>4731871.666666666</v>
      </c>
      <c r="AD16" s="49">
        <f>IF($G16&lt;&gt;"",COUNTIFS('Chi tiết tuyến'!$AA:$AA,Master!$G16,'Chi tiết tuyến'!N:N,"x",'Chi tiết tuyến'!$W:$W,"x"),"")</f>
        <v>23</v>
      </c>
      <c r="AE16" s="65">
        <f>IF($G16&lt;&gt;"",SUMIFS('Chi tiết tuyến'!$BC:$BC,'Chi tiết tuyến'!$AA:$AA,Master!$G16,'Chi tiết tuyến'!$W:$W,"x"),"")</f>
        <v>6756812.4999999991</v>
      </c>
      <c r="AF16" s="49">
        <f>IF($G16&lt;&gt;"",COUNTIFS('Chi tiết tuyến'!$AA:$AA,Master!$G16,'Chi tiết tuyến'!O:O,"x",'Chi tiết tuyến'!$W:$W,"x"),"")</f>
        <v>18</v>
      </c>
      <c r="AG16" s="65">
        <f>IF($G16&lt;&gt;"",SUMIFS('Chi tiết tuyến'!$BD:$BD,'Chi tiết tuyến'!$AA:$AA,Master!$G16,'Chi tiết tuyến'!$W:$W,"x"),"")</f>
        <v>11351992.875000002</v>
      </c>
      <c r="AH16" s="49">
        <f>IF($G16&lt;&gt;"",COUNTIFS('Chi tiết tuyến'!$AA:$AA,Master!$G16,'Chi tiết tuyến'!P:P,"x",'Chi tiết tuyến'!$W:$W,"x"),"")</f>
        <v>12</v>
      </c>
      <c r="AI16" s="65">
        <f>IF($G16&lt;&gt;"",SUMIFS('Chi tiết tuyến'!$BE:$BE,'Chi tiết tuyến'!$AA:$AA,Master!$G16,'Chi tiết tuyến'!$W:$W,"x"),"")</f>
        <v>3751098.3333333335</v>
      </c>
      <c r="AJ16" s="49">
        <f>IF($G16&lt;&gt;"",COUNTIFS('Chi tiết tuyến'!$AA:$AA,Master!$G16,'Chi tiết tuyến'!Q:Q,"x",'Chi tiết tuyến'!$W:$W,"x"),"")</f>
        <v>27</v>
      </c>
      <c r="AK16" s="65">
        <f>IF($G16&lt;&gt;"",SUMIFS('Chi tiết tuyến'!$BF:$BF,'Chi tiết tuyến'!$AA:$AA,Master!$G16,'Chi tiết tuyến'!$W:$W,"x"),"")</f>
        <v>22212941.250000004</v>
      </c>
      <c r="AL16" s="66">
        <f>IF($G16&lt;&gt;"",SUM(Z16,AB16,AD16,AF16,AH16,AJ16),"")</f>
        <v>109</v>
      </c>
      <c r="AM16" s="50">
        <f>IF($G16&lt;&gt;"",SUM(AA16,AC16,AE16,AG16,AI16,AK16),"")</f>
        <v>50759827.208333336</v>
      </c>
      <c r="AN16" s="49">
        <f>IF($G16&lt;&gt;"",COUNTIFS('Chi tiết tuyến'!$AA:$AA,Master!$G16,'Chi tiết tuyến'!L:L,"x",'Chi tiết tuyến'!$X:$X,"x"),"")</f>
        <v>8</v>
      </c>
      <c r="AO16" s="65">
        <f>IF($G16&lt;&gt;"",SUMIFS('Chi tiết tuyến'!$BA:$BA,'Chi tiết tuyến'!$AA:$AA,Master!$G16,'Chi tiết tuyến'!$X:$X,"x"),"")</f>
        <v>1899230.5833333335</v>
      </c>
      <c r="AP16" s="49">
        <f>IF($G16&lt;&gt;"",COUNTIFS('Chi tiết tuyến'!$AA:$AA,Master!$G16,'Chi tiết tuyến'!M:M,"x",'Chi tiết tuyến'!$X:$X,"x"),"")</f>
        <v>18</v>
      </c>
      <c r="AQ16" s="65">
        <f>IF($G16&lt;&gt;"",SUMIFS('Chi tiết tuyến'!$BB:$BB,'Chi tiết tuyến'!$AA:$AA,Master!$G16,'Chi tiết tuyến'!$X:$X,"x"),"")</f>
        <v>4662018.333333333</v>
      </c>
      <c r="AR16" s="49">
        <f>IF($G16&lt;&gt;"",COUNTIFS('Chi tiết tuyến'!$AA:$AA,Master!$G16,'Chi tiết tuyến'!N:N,"x",'Chi tiết tuyến'!$X:$X,"x"),"")</f>
        <v>22</v>
      </c>
      <c r="AS16" s="65">
        <f>IF($G16&lt;&gt;"",SUMIFS('Chi tiết tuyến'!$BC:$BC,'Chi tiết tuyến'!$AA:$AA,Master!$G16,'Chi tiết tuyến'!$X:$X,"x"),"")</f>
        <v>6596442.4999999991</v>
      </c>
      <c r="AT16" s="49">
        <f>IF($G16&lt;&gt;"",COUNTIFS('Chi tiết tuyến'!$AA:$AA,Master!$G16,'Chi tiết tuyến'!O:O,"x",'Chi tiết tuyến'!$X:$X,"x"),"")</f>
        <v>17</v>
      </c>
      <c r="AU16" s="65">
        <f>IF($G16&lt;&gt;"",SUMIFS('Chi tiết tuyến'!$BD:$BD,'Chi tiết tuyến'!$AA:$AA,Master!$G16,'Chi tiết tuyến'!$X:$X,"x"),"")</f>
        <v>11486626.208333336</v>
      </c>
      <c r="AV16" s="49">
        <f>IF($G16&lt;&gt;"",COUNTIFS('Chi tiết tuyến'!$AA:$AA,Master!$G16,'Chi tiết tuyến'!P:P,"x",'Chi tiết tuyến'!$X:$X,"x"),"")</f>
        <v>10</v>
      </c>
      <c r="AW16" s="65">
        <f>IF($G16&lt;&gt;"",SUMIFS('Chi tiết tuyến'!$BE:$BE,'Chi tiết tuyến'!$AA:$AA,Master!$G16,'Chi tiết tuyến'!$X:$X,"x"),"")</f>
        <v>3513735</v>
      </c>
      <c r="AX16" s="49">
        <f>IF($G16&lt;&gt;"",COUNTIFS('Chi tiết tuyến'!$AA:$AA,Master!$G16,'Chi tiết tuyến'!Q:Q,"x",'Chi tiết tuyến'!$X:$X,"x"),"")</f>
        <v>25</v>
      </c>
      <c r="AY16" s="65">
        <f>IF($G16&lt;&gt;"",SUMIFS('Chi tiết tuyến'!$BF:$BF,'Chi tiết tuyến'!$AA:$AA,Master!$G16,'Chi tiết tuyến'!$X:$X,"x"),"")</f>
        <v>22438567.916666668</v>
      </c>
      <c r="AZ16" s="66">
        <f>IF($G16&lt;&gt;"",SUM(AN16,AP16,AR16,AT16,AV16,AX16),"")</f>
        <v>100</v>
      </c>
      <c r="BA16" s="50">
        <f>IF($G16&lt;&gt;"",SUM(AO16,AQ16,AS16,AU16,AW16,AY16),"")</f>
        <v>50596620.541666672</v>
      </c>
      <c r="BB16" s="49">
        <f>COUNTIFS('Chi tiết tuyến'!$AA:$AA,Master!$G16,'Chi tiết tuyến'!L:L,"x",'Chi tiết tuyến'!$Y:$Y,"x")</f>
        <v>10</v>
      </c>
      <c r="BC16" s="65">
        <f>SUMIFS('Chi tiết tuyến'!$BA:$BA,'Chi tiết tuyến'!$AA:$AA,Master!$G16,'Chi tiết tuyến'!$W:$W,"x")</f>
        <v>1955110.5833333335</v>
      </c>
      <c r="BD16" s="49">
        <f>COUNTIFS('Chi tiết tuyến'!$AA:$AA,Master!$G16,'Chi tiết tuyến'!M:M,"x",'Chi tiết tuyến'!$Y:$Y,"x")</f>
        <v>19</v>
      </c>
      <c r="BE16" s="65">
        <f>SUMIFS('Chi tiết tuyến'!$BB:$BB,'Chi tiết tuyến'!$AA:$AA,Master!$G16,'Chi tiết tuyến'!$W:$W,"x")</f>
        <v>4731871.666666666</v>
      </c>
      <c r="BF16" s="49">
        <f>COUNTIFS('Chi tiết tuyến'!$AA:$AA,Master!$G16,'Chi tiết tuyến'!N:N,"x",'Chi tiết tuyến'!$Y:$Y,"x")</f>
        <v>23</v>
      </c>
      <c r="BG16" s="65">
        <f>SUMIFS('Chi tiết tuyến'!$BC:$BC,'Chi tiết tuyến'!$AA:$AA,Master!$G16,'Chi tiết tuyến'!$W:$W,"x")</f>
        <v>6756812.4999999991</v>
      </c>
      <c r="BH16" s="49">
        <f>COUNTIFS('Chi tiết tuyến'!$AA:$AA,Master!$G16,'Chi tiết tuyến'!O:O,"x",'Chi tiết tuyến'!$Y:$Y,"x")</f>
        <v>18</v>
      </c>
      <c r="BI16" s="65">
        <f>SUMIFS('Chi tiết tuyến'!$BD:$BD,'Chi tiết tuyến'!$AA:$AA,Master!$G16,'Chi tiết tuyến'!$W:$W,"x")</f>
        <v>11351992.875000002</v>
      </c>
      <c r="BJ16" s="49">
        <f>COUNTIFS('Chi tiết tuyến'!$AA:$AA,Master!$G16,'Chi tiết tuyến'!P:P,"x",'Chi tiết tuyến'!$Y:$Y,"x")</f>
        <v>12</v>
      </c>
      <c r="BK16" s="65">
        <f>SUMIFS('Chi tiết tuyến'!$BE:$BE,'Chi tiết tuyến'!$AA:$AA,Master!$G16,'Chi tiết tuyến'!$W:$W,"x")</f>
        <v>3751098.3333333335</v>
      </c>
      <c r="BL16" s="49">
        <f>COUNTIFS('Chi tiết tuyến'!$AA:$AA,Master!$G16,'Chi tiết tuyến'!Q:Q,"x",'Chi tiết tuyến'!$Y:$Y,"x")</f>
        <v>27</v>
      </c>
      <c r="BM16" s="65">
        <f>SUMIFS('Chi tiết tuyến'!$BF:$BF,'Chi tiết tuyến'!$AA:$AA,Master!$G16,'Chi tiết tuyến'!$W:$W,"x")</f>
        <v>22212941.250000004</v>
      </c>
      <c r="BN16" s="66">
        <f>SUM(BB16,BD16,BF16,BH16,BJ16,BL16)</f>
        <v>109</v>
      </c>
      <c r="BO16" s="50">
        <f>SUM(BC16,BE16,BG16,BI16,BK16,BM16)</f>
        <v>50759827.208333336</v>
      </c>
      <c r="BP16" s="49">
        <f>COUNTIFS('Chi tiết tuyến'!$AA:$AA,Master!$G16,'Chi tiết tuyến'!L:L,"x",'Chi tiết tuyến'!$Z:$Z,"x")</f>
        <v>8</v>
      </c>
      <c r="BQ16" s="65">
        <f>SUMIFS('Chi tiết tuyến'!$BA:$BA,'Chi tiết tuyến'!$AA:$AA,Master!$G16,'Chi tiết tuyến'!$X:$X,"x")</f>
        <v>1899230.5833333335</v>
      </c>
      <c r="BR16" s="49">
        <f>COUNTIFS('Chi tiết tuyến'!$AA:$AA,Master!$G16,'Chi tiết tuyến'!M:M,"x",'Chi tiết tuyến'!$Z:$Z,"x")</f>
        <v>18</v>
      </c>
      <c r="BS16" s="65">
        <f>SUMIFS('Chi tiết tuyến'!$BB:$BB,'Chi tiết tuyến'!$AA:$AA,Master!$G16,'Chi tiết tuyến'!$X:$X,"x")</f>
        <v>4662018.333333333</v>
      </c>
      <c r="BT16" s="49">
        <f>COUNTIFS('Chi tiết tuyến'!$AA:$AA,Master!$G16,'Chi tiết tuyến'!N:N,"x",'Chi tiết tuyến'!$Z:$Z,"x")</f>
        <v>22</v>
      </c>
      <c r="BU16" s="65">
        <f>SUMIFS('Chi tiết tuyến'!$BC:$BC,'Chi tiết tuyến'!$AA:$AA,Master!$G16,'Chi tiết tuyến'!$X:$X,"x")</f>
        <v>6596442.4999999991</v>
      </c>
      <c r="BV16" s="49">
        <f>COUNTIFS('Chi tiết tuyến'!$AA:$AA,Master!$G16,'Chi tiết tuyến'!O:O,"x",'Chi tiết tuyến'!$Z:$Z,"x")</f>
        <v>17</v>
      </c>
      <c r="BW16" s="65">
        <f>SUMIFS('Chi tiết tuyến'!$BD:$BD,'Chi tiết tuyến'!$AA:$AA,Master!$G16,'Chi tiết tuyến'!$X:$X,"x")</f>
        <v>11486626.208333336</v>
      </c>
      <c r="BX16" s="49">
        <f>COUNTIFS('Chi tiết tuyến'!$AA:$AA,Master!$G16,'Chi tiết tuyến'!P:P,"x",'Chi tiết tuyến'!$Z:$Z,"x")</f>
        <v>10</v>
      </c>
      <c r="BY16" s="65">
        <f>SUMIFS('Chi tiết tuyến'!$BE:$BE,'Chi tiết tuyến'!$AA:$AA,Master!$G16,'Chi tiết tuyến'!$X:$X,"x")</f>
        <v>3513735</v>
      </c>
      <c r="BZ16" s="49">
        <f>COUNTIFS('Chi tiết tuyến'!$AA:$AA,Master!$G16,'Chi tiết tuyến'!Q:Q,"x",'Chi tiết tuyến'!$Z:$Z,"x")</f>
        <v>25</v>
      </c>
      <c r="CA16" s="65">
        <f>SUMIFS('Chi tiết tuyến'!$BF:$BF,'Chi tiết tuyến'!$AA:$AA,Master!$G16,'Chi tiết tuyến'!$X:$X,"x")</f>
        <v>22438567.916666668</v>
      </c>
      <c r="CB16" s="66">
        <f>SUM(BP16,BR16,BT16,BV16,BX16,BZ16)</f>
        <v>100</v>
      </c>
      <c r="CC16" s="50">
        <f>SUM(BQ16,BS16,BU16,BW16,BY16,CA16)</f>
        <v>50596620.541666672</v>
      </c>
    </row>
    <row r="17" spans="6:81" ht="19.2" customHeight="1" x14ac:dyDescent="0.3">
      <c r="F17" s="16">
        <f>IF(AND(F16&gt;0,G17&lt;&gt;""),F16+1,"")</f>
        <v>2</v>
      </c>
      <c r="G17" s="51" t="str">
        <v>HL00594</v>
      </c>
      <c r="H17" s="52" t="str">
        <v>Quách Ngọc Duyên</v>
      </c>
      <c r="I17" s="53">
        <f>IF($G17&lt;&gt;"",SUMIFS('Chi tiết tuyến'!$AE:$AE,'Chi tiết tuyến'!$AD:$AD,Master!I$1,'Chi tiết tuyến'!$AA:$AA,Master!$G17),"")</f>
        <v>0</v>
      </c>
      <c r="J17" s="53">
        <f>IF($G17&lt;&gt;"",SUMIFS('Chi tiết tuyến'!$AE:$AE,'Chi tiết tuyến'!$AD:$AD,Master!J$1,'Chi tiết tuyến'!$AA:$AA,Master!$G17),"")</f>
        <v>111278045.33333331</v>
      </c>
      <c r="K17" s="54">
        <f t="shared" si="2"/>
        <v>111278045.33333331</v>
      </c>
      <c r="L17" s="53">
        <f>IF($G17&lt;&gt;"",COUNTIFS('Chi tiết tuyến'!$AA:$AA,Master!$G17,'Chi tiết tuyến'!$AD:$AD,Master!L$1),"")</f>
        <v>0</v>
      </c>
      <c r="M17" s="53">
        <f>IF($G17&lt;&gt;"",COUNTIFS('Chi tiết tuyến'!$AA:$AA,Master!$G17,'Chi tiết tuyến'!$AD:$AD,Master!M$1),"")</f>
        <v>157</v>
      </c>
      <c r="N17" s="55">
        <f t="shared" si="3"/>
        <v>157</v>
      </c>
      <c r="O17" s="106">
        <f>IF($G17&lt;&gt;"",VLOOKUP($G17,'Tuyến và nhân viên'!$I:$S,9,0),"")</f>
        <v>648</v>
      </c>
      <c r="P17" s="106">
        <f>IF($G17&lt;&gt;"",VLOOKUP($G17,'Tuyến và nhân viên'!$I:$S,10,0),"")</f>
        <v>23</v>
      </c>
      <c r="Q17" s="106">
        <f>IF($G17&lt;&gt;"",VLOOKUP($G17,'Tuyến và nhân viên'!$I:$S,11,0),"")</f>
        <v>32</v>
      </c>
      <c r="R17" s="109">
        <f>IF($G17&lt;&gt;"",SUMIFS('Chi tiết tuyến'!$AJ:$AJ,'Chi tiết tuyến'!$AA:$AA,Master!$G17),"")</f>
        <v>444</v>
      </c>
      <c r="S17" s="53">
        <f t="shared" ref="S17:S39" si="4">IF($G17&lt;&gt;"",_xlfn.MINIFS(Z17:CC17,$Z$15:$CC$15,"# KH"),"")</f>
        <v>15</v>
      </c>
      <c r="T17" s="110">
        <f t="shared" ref="T17:T39" si="5">IF($G17&lt;&gt;"",_xlfn.MAXIFS(Z17:CC17,$Z$15:$CC$15,"# KH"),"")</f>
        <v>23</v>
      </c>
      <c r="U17" s="53">
        <f>IF($G17&lt;&gt;"",COUNTIFS('Chi tiết tuyến'!$AG:$AG,U$2,'Chi tiết tuyến'!$AA:$AA,Master!$G17),"")</f>
        <v>92</v>
      </c>
      <c r="V17" s="53">
        <f>IF($G17&lt;&gt;"",COUNTIFS('Chi tiết tuyến'!$AG:$AG,V$2,'Chi tiết tuyến'!$AA:$AA,Master!$G17),"")</f>
        <v>70</v>
      </c>
      <c r="W17" s="53">
        <f>IF($G17&lt;&gt;"",COUNTIFS('Chi tiết tuyến'!$AG:$AG,W$2,'Chi tiết tuyến'!$AA:$AA,Master!$G17),"")</f>
        <v>0</v>
      </c>
      <c r="X17" s="56">
        <f>IF($G17&lt;&gt;"",COUNTIFS('Chi tiết tuyến'!$AH:$AH,FALSE,'Chi tiết tuyến'!$AA:$AA,Master!$G17),"")</f>
        <v>97</v>
      </c>
      <c r="Y17" s="56">
        <f>IF($G17&lt;&gt;"",COUNTIFS('Chi tiết tuyến'!$AI:$AI,FALSE,'Chi tiết tuyến'!$AA:$AA,Master!$G17),"")</f>
        <v>5</v>
      </c>
      <c r="Z17" s="57">
        <f>IF($G17&lt;&gt;"",COUNTIFS('Chi tiết tuyến'!$AA:$AA,Master!$G17,'Chi tiết tuyến'!L:L,"x",'Chi tiết tuyến'!$W:$W,"x"),"")</f>
        <v>17</v>
      </c>
      <c r="AA17" s="61">
        <f>IF($G17&lt;&gt;"",SUMIFS('Chi tiết tuyến'!$BA:$BA,'Chi tiết tuyến'!$AA:$AA,Master!$G17,'Chi tiết tuyến'!$W:$W,"x"),"")</f>
        <v>4444279.166666667</v>
      </c>
      <c r="AB17" s="57">
        <f>IF($G17&lt;&gt;"",COUNTIFS('Chi tiết tuyến'!$AA:$AA,Master!$G17,'Chi tiết tuyến'!M:M,"x",'Chi tiết tuyến'!$W:$W,"x"),"")</f>
        <v>17</v>
      </c>
      <c r="AC17" s="61">
        <f>IF($G17&lt;&gt;"",SUMIFS('Chi tiết tuyến'!$BB:$BB,'Chi tiết tuyến'!$AA:$AA,Master!$G17,'Chi tiết tuyến'!$W:$W,"x"),"")</f>
        <v>3520504.166666667</v>
      </c>
      <c r="AD17" s="57">
        <f>IF($G17&lt;&gt;"",COUNTIFS('Chi tiết tuyến'!$AA:$AA,Master!$G17,'Chi tiết tuyến'!N:N,"x",'Chi tiết tuyến'!$W:$W,"x"),"")</f>
        <v>23</v>
      </c>
      <c r="AE17" s="61">
        <f>IF($G17&lt;&gt;"",SUMIFS('Chi tiết tuyến'!$BC:$BC,'Chi tiết tuyến'!$AA:$AA,Master!$G17,'Chi tiết tuyến'!$W:$W,"x"),"")</f>
        <v>4863573.333333333</v>
      </c>
      <c r="AF17" s="57">
        <f>IF($G17&lt;&gt;"",COUNTIFS('Chi tiết tuyến'!$AA:$AA,Master!$G17,'Chi tiết tuyến'!O:O,"x",'Chi tiết tuyến'!$W:$W,"x"),"")</f>
        <v>20</v>
      </c>
      <c r="AG17" s="61">
        <f>IF($G17&lt;&gt;"",SUMIFS('Chi tiết tuyến'!$BD:$BD,'Chi tiết tuyến'!$AA:$AA,Master!$G17,'Chi tiết tuyến'!$W:$W,"x"),"")</f>
        <v>6112500.4999999991</v>
      </c>
      <c r="AH17" s="57">
        <f>IF($G17&lt;&gt;"",COUNTIFS('Chi tiết tuyến'!$AA:$AA,Master!$G17,'Chi tiết tuyến'!P:P,"x",'Chi tiết tuyến'!$W:$W,"x"),"")</f>
        <v>21</v>
      </c>
      <c r="AI17" s="61">
        <f>IF($G17&lt;&gt;"",SUMIFS('Chi tiết tuyến'!$BE:$BE,'Chi tiết tuyến'!$AA:$AA,Master!$G17,'Chi tiết tuyến'!$W:$W,"x"),"")</f>
        <v>3287117.5000000005</v>
      </c>
      <c r="AJ17" s="57">
        <f>IF($G17&lt;&gt;"",COUNTIFS('Chi tiết tuyến'!$AA:$AA,Master!$G17,'Chi tiết tuyến'!Q:Q,"x",'Chi tiết tuyến'!$W:$W,"x"),"")</f>
        <v>22</v>
      </c>
      <c r="AK17" s="61">
        <f>IF($G17&lt;&gt;"",SUMIFS('Chi tiết tuyến'!$BF:$BF,'Chi tiết tuyến'!$AA:$AA,Master!$G17,'Chi tiết tuyến'!$W:$W,"x"),"")</f>
        <v>6261552.4999999991</v>
      </c>
      <c r="AL17" s="67">
        <f t="shared" ref="AL17:AL39" si="6">IF($G17&lt;&gt;"",SUM(Z17,AB17,AD17,AF17,AH17,AJ17),"")</f>
        <v>120</v>
      </c>
      <c r="AM17" s="59">
        <f t="shared" ref="AM17:AM39" si="7">IF($G17&lt;&gt;"",SUM(AA17,AC17,AE17,AG17,AI17,AK17),"")</f>
        <v>28489527.166666668</v>
      </c>
      <c r="AN17" s="57">
        <f>IF($G17&lt;&gt;"",COUNTIFS('Chi tiết tuyến'!$AA:$AA,Master!$G17,'Chi tiết tuyến'!L:L,"x",'Chi tiết tuyến'!$X:$X,"x"),"")</f>
        <v>15</v>
      </c>
      <c r="AO17" s="61">
        <f>IF($G17&lt;&gt;"",SUMIFS('Chi tiết tuyến'!$BA:$BA,'Chi tiết tuyến'!$AA:$AA,Master!$G17,'Chi tiết tuyến'!$X:$X,"x"),"")</f>
        <v>4211582.5</v>
      </c>
      <c r="AP17" s="57">
        <f>IF($G17&lt;&gt;"",COUNTIFS('Chi tiết tuyến'!$AA:$AA,Master!$G17,'Chi tiết tuyến'!M:M,"x",'Chi tiết tuyến'!$X:$X,"x"),"")</f>
        <v>16</v>
      </c>
      <c r="AQ17" s="61">
        <f>IF($G17&lt;&gt;"",SUMIFS('Chi tiết tuyến'!$BB:$BB,'Chi tiết tuyến'!$AA:$AA,Master!$G17,'Chi tiết tuyến'!$X:$X,"x"),"")</f>
        <v>2995584.166666667</v>
      </c>
      <c r="AR17" s="57">
        <f>IF($G17&lt;&gt;"",COUNTIFS('Chi tiết tuyến'!$AA:$AA,Master!$G17,'Chi tiết tuyến'!N:N,"x",'Chi tiết tuyến'!$X:$X,"x"),"")</f>
        <v>21</v>
      </c>
      <c r="AS17" s="61">
        <f>IF($G17&lt;&gt;"",SUMIFS('Chi tiết tuyến'!$BC:$BC,'Chi tiết tuyến'!$AA:$AA,Master!$G17,'Chi tiết tuyến'!$X:$X,"x"),"")</f>
        <v>4817206.666666666</v>
      </c>
      <c r="AT17" s="57">
        <f>IF($G17&lt;&gt;"",COUNTIFS('Chi tiết tuyến'!$AA:$AA,Master!$G17,'Chi tiết tuyến'!O:O,"x",'Chi tiết tuyến'!$X:$X,"x"),"")</f>
        <v>19</v>
      </c>
      <c r="AU17" s="61">
        <f>IF($G17&lt;&gt;"",SUMIFS('Chi tiết tuyến'!$BD:$BD,'Chi tiết tuyến'!$AA:$AA,Master!$G17,'Chi tiết tuyến'!$X:$X,"x"),"")</f>
        <v>5985857.166666666</v>
      </c>
      <c r="AV17" s="57">
        <f>IF($G17&lt;&gt;"",COUNTIFS('Chi tiết tuyến'!$AA:$AA,Master!$G17,'Chi tiết tuyến'!P:P,"x",'Chi tiết tuyến'!$X:$X,"x"),"")</f>
        <v>20</v>
      </c>
      <c r="AW17" s="61">
        <f>IF($G17&lt;&gt;"",SUMIFS('Chi tiết tuyến'!$BE:$BE,'Chi tiết tuyến'!$AA:$AA,Master!$G17,'Chi tiết tuyến'!$X:$X,"x"),"")</f>
        <v>3474424.166666667</v>
      </c>
      <c r="AX17" s="57">
        <f>IF($G17&lt;&gt;"",COUNTIFS('Chi tiết tuyến'!$AA:$AA,Master!$G17,'Chi tiết tuyến'!Q:Q,"x",'Chi tiết tuyến'!$X:$X,"x"),"")</f>
        <v>21</v>
      </c>
      <c r="AY17" s="61">
        <f>IF($G17&lt;&gt;"",SUMIFS('Chi tiết tuyến'!$BF:$BF,'Chi tiết tuyến'!$AA:$AA,Master!$G17,'Chi tiết tuyến'!$X:$X,"x"),"")</f>
        <v>5664840.833333333</v>
      </c>
      <c r="AZ17" s="67">
        <f t="shared" ref="AZ17:AZ39" si="8">IF($G17&lt;&gt;"",SUM(AN17,AP17,AR17,AT17,AV17,AX17),"")</f>
        <v>112</v>
      </c>
      <c r="BA17" s="59">
        <f t="shared" ref="BA17:BA39" si="9">IF($G17&lt;&gt;"",SUM(AO17,AQ17,AS17,AU17,AW17,AY17),"")</f>
        <v>27149495.5</v>
      </c>
      <c r="BB17" s="57">
        <f>COUNTIFS('Chi tiết tuyến'!$AA:$AA,Master!$G17,'Chi tiết tuyến'!L:L,"x",'Chi tiết tuyến'!$Y:$Y,"x")</f>
        <v>17</v>
      </c>
      <c r="BC17" s="61">
        <f>SUMIFS('Chi tiết tuyến'!$BA:$BA,'Chi tiết tuyến'!$AA:$AA,Master!$G17,'Chi tiết tuyến'!$W:$W,"x")</f>
        <v>4444279.166666667</v>
      </c>
      <c r="BD17" s="57">
        <f>COUNTIFS('Chi tiết tuyến'!$AA:$AA,Master!$G17,'Chi tiết tuyến'!M:M,"x",'Chi tiết tuyến'!$Y:$Y,"x")</f>
        <v>17</v>
      </c>
      <c r="BE17" s="61">
        <f>SUMIFS('Chi tiết tuyến'!$BB:$BB,'Chi tiết tuyến'!$AA:$AA,Master!$G17,'Chi tiết tuyến'!$W:$W,"x")</f>
        <v>3520504.166666667</v>
      </c>
      <c r="BF17" s="57">
        <f>COUNTIFS('Chi tiết tuyến'!$AA:$AA,Master!$G17,'Chi tiết tuyến'!N:N,"x",'Chi tiết tuyến'!$Y:$Y,"x")</f>
        <v>23</v>
      </c>
      <c r="BG17" s="61">
        <f>SUMIFS('Chi tiết tuyến'!$BC:$BC,'Chi tiết tuyến'!$AA:$AA,Master!$G17,'Chi tiết tuyến'!$W:$W,"x")</f>
        <v>4863573.333333333</v>
      </c>
      <c r="BH17" s="57">
        <f>COUNTIFS('Chi tiết tuyến'!$AA:$AA,Master!$G17,'Chi tiết tuyến'!O:O,"x",'Chi tiết tuyến'!$Y:$Y,"x")</f>
        <v>20</v>
      </c>
      <c r="BI17" s="61">
        <f>SUMIFS('Chi tiết tuyến'!$BD:$BD,'Chi tiết tuyến'!$AA:$AA,Master!$G17,'Chi tiết tuyến'!$W:$W,"x")</f>
        <v>6112500.4999999991</v>
      </c>
      <c r="BJ17" s="57">
        <f>COUNTIFS('Chi tiết tuyến'!$AA:$AA,Master!$G17,'Chi tiết tuyến'!P:P,"x",'Chi tiết tuyến'!$Y:$Y,"x")</f>
        <v>21</v>
      </c>
      <c r="BK17" s="61">
        <f>SUMIFS('Chi tiết tuyến'!$BE:$BE,'Chi tiết tuyến'!$AA:$AA,Master!$G17,'Chi tiết tuyến'!$W:$W,"x")</f>
        <v>3287117.5000000005</v>
      </c>
      <c r="BL17" s="57">
        <f>COUNTIFS('Chi tiết tuyến'!$AA:$AA,Master!$G17,'Chi tiết tuyến'!Q:Q,"x",'Chi tiết tuyến'!$Y:$Y,"x")</f>
        <v>22</v>
      </c>
      <c r="BM17" s="61">
        <f>SUMIFS('Chi tiết tuyến'!$BF:$BF,'Chi tiết tuyến'!$AA:$AA,Master!$G17,'Chi tiết tuyến'!$W:$W,"x")</f>
        <v>6261552.4999999991</v>
      </c>
      <c r="BN17" s="67">
        <f t="shared" ref="BN17:BN21" si="10">SUM(BB17,BD17,BF17,BH17,BJ17,BL17)</f>
        <v>120</v>
      </c>
      <c r="BO17" s="59">
        <f t="shared" ref="BO17:BO21" si="11">SUM(BC17,BE17,BG17,BI17,BK17,BM17)</f>
        <v>28489527.166666668</v>
      </c>
      <c r="BP17" s="57">
        <f>COUNTIFS('Chi tiết tuyến'!$AA:$AA,Master!$G17,'Chi tiết tuyến'!L:L,"x",'Chi tiết tuyến'!$Z:$Z,"x")</f>
        <v>15</v>
      </c>
      <c r="BQ17" s="61">
        <f>SUMIFS('Chi tiết tuyến'!$BA:$BA,'Chi tiết tuyến'!$AA:$AA,Master!$G17,'Chi tiết tuyến'!$X:$X,"x")</f>
        <v>4211582.5</v>
      </c>
      <c r="BR17" s="57">
        <f>COUNTIFS('Chi tiết tuyến'!$AA:$AA,Master!$G17,'Chi tiết tuyến'!M:M,"x",'Chi tiết tuyến'!$Z:$Z,"x")</f>
        <v>16</v>
      </c>
      <c r="BS17" s="61">
        <f>SUMIFS('Chi tiết tuyến'!$BB:$BB,'Chi tiết tuyến'!$AA:$AA,Master!$G17,'Chi tiết tuyến'!$X:$X,"x")</f>
        <v>2995584.166666667</v>
      </c>
      <c r="BT17" s="57">
        <f>COUNTIFS('Chi tiết tuyến'!$AA:$AA,Master!$G17,'Chi tiết tuyến'!N:N,"x",'Chi tiết tuyến'!$Z:$Z,"x")</f>
        <v>21</v>
      </c>
      <c r="BU17" s="61">
        <f>SUMIFS('Chi tiết tuyến'!$BC:$BC,'Chi tiết tuyến'!$AA:$AA,Master!$G17,'Chi tiết tuyến'!$X:$X,"x")</f>
        <v>4817206.666666666</v>
      </c>
      <c r="BV17" s="57">
        <f>COUNTIFS('Chi tiết tuyến'!$AA:$AA,Master!$G17,'Chi tiết tuyến'!O:O,"x",'Chi tiết tuyến'!$Z:$Z,"x")</f>
        <v>19</v>
      </c>
      <c r="BW17" s="61">
        <f>SUMIFS('Chi tiết tuyến'!$BD:$BD,'Chi tiết tuyến'!$AA:$AA,Master!$G17,'Chi tiết tuyến'!$X:$X,"x")</f>
        <v>5985857.166666666</v>
      </c>
      <c r="BX17" s="57">
        <f>COUNTIFS('Chi tiết tuyến'!$AA:$AA,Master!$G17,'Chi tiết tuyến'!P:P,"x",'Chi tiết tuyến'!$Z:$Z,"x")</f>
        <v>20</v>
      </c>
      <c r="BY17" s="61">
        <f>SUMIFS('Chi tiết tuyến'!$BE:$BE,'Chi tiết tuyến'!$AA:$AA,Master!$G17,'Chi tiết tuyến'!$X:$X,"x")</f>
        <v>3474424.166666667</v>
      </c>
      <c r="BZ17" s="57">
        <f>COUNTIFS('Chi tiết tuyến'!$AA:$AA,Master!$G17,'Chi tiết tuyến'!Q:Q,"x",'Chi tiết tuyến'!$Z:$Z,"x")</f>
        <v>21</v>
      </c>
      <c r="CA17" s="61">
        <f>SUMIFS('Chi tiết tuyến'!$BF:$BF,'Chi tiết tuyến'!$AA:$AA,Master!$G17,'Chi tiết tuyến'!$X:$X,"x")</f>
        <v>5664840.833333333</v>
      </c>
      <c r="CB17" s="67">
        <f t="shared" ref="CB17:CB21" si="12">SUM(BP17,BR17,BT17,BV17,BX17,BZ17)</f>
        <v>112</v>
      </c>
      <c r="CC17" s="59">
        <f t="shared" ref="CC17:CC21" si="13">SUM(BQ17,BS17,BU17,BW17,BY17,CA17)</f>
        <v>27149495.5</v>
      </c>
    </row>
    <row r="18" spans="6:81" ht="19.2" customHeight="1" x14ac:dyDescent="0.3">
      <c r="F18" s="16">
        <f t="shared" ref="F18:F39" si="14">IF(AND(F17&gt;0,G18&lt;&gt;""),F17+1,"")</f>
        <v>3</v>
      </c>
      <c r="G18" s="51" t="str">
        <v>HL00530</v>
      </c>
      <c r="H18" s="52" t="str">
        <v>Nguyễn Thị Thiên Trang</v>
      </c>
      <c r="I18" s="53">
        <f>IF($G18&lt;&gt;"",SUMIFS('Chi tiết tuyến'!$AE:$AE,'Chi tiết tuyến'!$AD:$AD,Master!I$1,'Chi tiết tuyến'!$AA:$AA,Master!$G18),"")</f>
        <v>207141626.66666672</v>
      </c>
      <c r="J18" s="53">
        <f>IF($G18&lt;&gt;"",SUMIFS('Chi tiết tuyến'!$AE:$AE,'Chi tiết tuyến'!$AD:$AD,Master!J$1,'Chi tiết tuyến'!$AA:$AA,Master!$G18),"")</f>
        <v>0</v>
      </c>
      <c r="K18" s="54">
        <f t="shared" si="2"/>
        <v>207141626.66666672</v>
      </c>
      <c r="L18" s="53">
        <f>IF($G18&lt;&gt;"",COUNTIFS('Chi tiết tuyến'!$AA:$AA,Master!$G18,'Chi tiết tuyến'!$AD:$AD,Master!L$1),"")</f>
        <v>198</v>
      </c>
      <c r="M18" s="53">
        <f>IF($G18&lt;&gt;"",COUNTIFS('Chi tiết tuyến'!$AA:$AA,Master!$G18,'Chi tiết tuyến'!$AD:$AD,Master!M$1),"")</f>
        <v>0</v>
      </c>
      <c r="N18" s="55">
        <f t="shared" si="3"/>
        <v>198</v>
      </c>
      <c r="O18" s="106">
        <f>IF($G18&lt;&gt;"",VLOOKUP($G18,'Tuyến và nhân viên'!$I:$S,9,0),"")</f>
        <v>792</v>
      </c>
      <c r="P18" s="106">
        <f>IF($G18&lt;&gt;"",VLOOKUP($G18,'Tuyến và nhân viên'!$I:$S,10,0),"")</f>
        <v>26</v>
      </c>
      <c r="Q18" s="106">
        <f>IF($G18&lt;&gt;"",VLOOKUP($G18,'Tuyến và nhân viên'!$I:$S,11,0),"")</f>
        <v>41</v>
      </c>
      <c r="R18" s="109">
        <f>IF($G18&lt;&gt;"",SUMIFS('Chi tiết tuyến'!$AJ:$AJ,'Chi tiết tuyến'!$AA:$AA,Master!$G18),"")</f>
        <v>504</v>
      </c>
      <c r="S18" s="53">
        <f t="shared" si="4"/>
        <v>16</v>
      </c>
      <c r="T18" s="110">
        <f t="shared" si="5"/>
        <v>26</v>
      </c>
      <c r="U18" s="53">
        <f>IF($G18&lt;&gt;"",COUNTIFS('Chi tiết tuyến'!$AG:$AG,U$2,'Chi tiết tuyến'!$AA:$AA,Master!$G18),"")</f>
        <v>150</v>
      </c>
      <c r="V18" s="53">
        <f>IF($G18&lt;&gt;"",COUNTIFS('Chi tiết tuyến'!$AG:$AG,V$2,'Chi tiết tuyến'!$AA:$AA,Master!$G18),"")</f>
        <v>48</v>
      </c>
      <c r="W18" s="53">
        <f>IF($G18&lt;&gt;"",COUNTIFS('Chi tiết tuyến'!$AG:$AG,W$2,'Chi tiết tuyến'!$AA:$AA,Master!$G18),"")</f>
        <v>0</v>
      </c>
      <c r="X18" s="56">
        <f>IF($G18&lt;&gt;"",COUNTIFS('Chi tiết tuyến'!$AH:$AH,FALSE,'Chi tiết tuyến'!$AA:$AA,Master!$G18),"")</f>
        <v>153</v>
      </c>
      <c r="Y18" s="56">
        <f>IF($G18&lt;&gt;"",COUNTIFS('Chi tiết tuyến'!$AI:$AI,FALSE,'Chi tiết tuyến'!$AA:$AA,Master!$G18),"")</f>
        <v>3</v>
      </c>
      <c r="Z18" s="57">
        <f>IF($G18&lt;&gt;"",COUNTIFS('Chi tiết tuyến'!$AA:$AA,Master!$G18,'Chi tiết tuyến'!L:L,"x",'Chi tiết tuyến'!$W:$W,"x"),"")</f>
        <v>18</v>
      </c>
      <c r="AA18" s="61">
        <f>IF($G18&lt;&gt;"",SUMIFS('Chi tiết tuyến'!$BA:$BA,'Chi tiết tuyến'!$AA:$AA,Master!$G18,'Chi tiết tuyến'!$W:$W,"x"),"")</f>
        <v>3187875.833333334</v>
      </c>
      <c r="AB18" s="57">
        <f>IF($G18&lt;&gt;"",COUNTIFS('Chi tiết tuyến'!$AA:$AA,Master!$G18,'Chi tiết tuyến'!M:M,"x",'Chi tiết tuyến'!$W:$W,"x"),"")</f>
        <v>26</v>
      </c>
      <c r="AC18" s="61">
        <f>IF($G18&lt;&gt;"",SUMIFS('Chi tiết tuyến'!$BB:$BB,'Chi tiết tuyến'!$AA:$AA,Master!$G18,'Chi tiết tuyến'!$W:$W,"x"),"")</f>
        <v>4428877.5</v>
      </c>
      <c r="AD18" s="57">
        <f>IF($G18&lt;&gt;"",COUNTIFS('Chi tiết tuyến'!$AA:$AA,Master!$G18,'Chi tiết tuyến'!N:N,"x",'Chi tiết tuyến'!$W:$W,"x"),"")</f>
        <v>18</v>
      </c>
      <c r="AE18" s="61">
        <f>IF($G18&lt;&gt;"",SUMIFS('Chi tiết tuyến'!$BC:$BC,'Chi tiết tuyến'!$AA:$AA,Master!$G18,'Chi tiết tuyến'!$W:$W,"x"),"")</f>
        <v>10564314.999999998</v>
      </c>
      <c r="AF18" s="57">
        <f>IF($G18&lt;&gt;"",COUNTIFS('Chi tiết tuyến'!$AA:$AA,Master!$G18,'Chi tiết tuyến'!O:O,"x",'Chi tiết tuyến'!$W:$W,"x"),"")</f>
        <v>23</v>
      </c>
      <c r="AG18" s="61">
        <f>IF($G18&lt;&gt;"",SUMIFS('Chi tiết tuyến'!$BD:$BD,'Chi tiết tuyến'!$AA:$AA,Master!$G18,'Chi tiết tuyến'!$W:$W,"x"),"")</f>
        <v>3996698.333333333</v>
      </c>
      <c r="AH18" s="57">
        <f>IF($G18&lt;&gt;"",COUNTIFS('Chi tiết tuyến'!$AA:$AA,Master!$G18,'Chi tiết tuyến'!P:P,"x",'Chi tiết tuyến'!$W:$W,"x"),"")</f>
        <v>20</v>
      </c>
      <c r="AI18" s="61">
        <f>IF($G18&lt;&gt;"",SUMIFS('Chi tiết tuyến'!$BE:$BE,'Chi tiết tuyến'!$AA:$AA,Master!$G18,'Chi tiết tuyến'!$W:$W,"x"),"")</f>
        <v>2226605.8333333335</v>
      </c>
      <c r="AJ18" s="57">
        <f>IF($G18&lt;&gt;"",COUNTIFS('Chi tiết tuyến'!$AA:$AA,Master!$G18,'Chi tiết tuyến'!Q:Q,"x",'Chi tiết tuyến'!$W:$W,"x"),"")</f>
        <v>24</v>
      </c>
      <c r="AK18" s="61">
        <f>IF($G18&lt;&gt;"",SUMIFS('Chi tiết tuyến'!$BF:$BF,'Chi tiết tuyến'!$AA:$AA,Master!$G18,'Chi tiết tuyến'!$W:$W,"x"),"")</f>
        <v>15542056.666666666</v>
      </c>
      <c r="AL18" s="67">
        <f t="shared" si="6"/>
        <v>129</v>
      </c>
      <c r="AM18" s="59">
        <f t="shared" si="7"/>
        <v>39946429.166666664</v>
      </c>
      <c r="AN18" s="57">
        <f>IF($G18&lt;&gt;"",COUNTIFS('Chi tiết tuyến'!$AA:$AA,Master!$G18,'Chi tiết tuyến'!L:L,"x",'Chi tiết tuyến'!$X:$X,"x"),"")</f>
        <v>16</v>
      </c>
      <c r="AO18" s="61">
        <f>IF($G18&lt;&gt;"",SUMIFS('Chi tiết tuyến'!$BA:$BA,'Chi tiết tuyến'!$AA:$AA,Master!$G18,'Chi tiết tuyến'!$X:$X,"x"),"")</f>
        <v>3171950.8333333335</v>
      </c>
      <c r="AP18" s="57">
        <f>IF($G18&lt;&gt;"",COUNTIFS('Chi tiết tuyến'!$AA:$AA,Master!$G18,'Chi tiết tuyến'!M:M,"x",'Chi tiết tuyến'!$X:$X,"x"),"")</f>
        <v>24</v>
      </c>
      <c r="AQ18" s="61">
        <f>IF($G18&lt;&gt;"",SUMIFS('Chi tiết tuyến'!$BB:$BB,'Chi tiết tuyến'!$AA:$AA,Master!$G18,'Chi tiết tuyến'!$X:$X,"x"),"")</f>
        <v>4247465.833333334</v>
      </c>
      <c r="AR18" s="57">
        <f>IF($G18&lt;&gt;"",COUNTIFS('Chi tiết tuyến'!$AA:$AA,Master!$G18,'Chi tiết tuyến'!N:N,"x",'Chi tiết tuyến'!$X:$X,"x"),"")</f>
        <v>16</v>
      </c>
      <c r="AS18" s="61">
        <f>IF($G18&lt;&gt;"",SUMIFS('Chi tiết tuyến'!$BC:$BC,'Chi tiết tuyến'!$AA:$AA,Master!$G18,'Chi tiết tuyến'!$X:$X,"x"),"")</f>
        <v>11005378.33333333</v>
      </c>
      <c r="AT18" s="57">
        <f>IF($G18&lt;&gt;"",COUNTIFS('Chi tiết tuyến'!$AA:$AA,Master!$G18,'Chi tiết tuyến'!O:O,"x",'Chi tiết tuyến'!$X:$X,"x"),"")</f>
        <v>21</v>
      </c>
      <c r="AU18" s="61">
        <f>IF($G18&lt;&gt;"",SUMIFS('Chi tiết tuyến'!$BD:$BD,'Chi tiết tuyến'!$AA:$AA,Master!$G18,'Chi tiết tuyến'!$X:$X,"x"),"")</f>
        <v>4115240</v>
      </c>
      <c r="AV18" s="57">
        <f>IF($G18&lt;&gt;"",COUNTIFS('Chi tiết tuyến'!$AA:$AA,Master!$G18,'Chi tiết tuyến'!P:P,"x",'Chi tiết tuyến'!$X:$X,"x"),"")</f>
        <v>18</v>
      </c>
      <c r="AW18" s="61">
        <f>IF($G18&lt;&gt;"",SUMIFS('Chi tiết tuyến'!$BE:$BE,'Chi tiết tuyến'!$AA:$AA,Master!$G18,'Chi tiết tuyến'!$X:$X,"x"),"")</f>
        <v>2453314.1666666665</v>
      </c>
      <c r="AX18" s="57">
        <f>IF($G18&lt;&gt;"",COUNTIFS('Chi tiết tuyến'!$AA:$AA,Master!$G18,'Chi tiết tuyến'!Q:Q,"x",'Chi tiết tuyến'!$X:$X,"x"),"")</f>
        <v>22</v>
      </c>
      <c r="AY18" s="61">
        <f>IF($G18&lt;&gt;"",SUMIFS('Chi tiết tuyến'!$BF:$BF,'Chi tiết tuyến'!$AA:$AA,Master!$G18,'Chi tiết tuyến'!$X:$X,"x"),"")</f>
        <v>15512510</v>
      </c>
      <c r="AZ18" s="67">
        <f t="shared" si="8"/>
        <v>117</v>
      </c>
      <c r="BA18" s="59">
        <f t="shared" si="9"/>
        <v>40505859.166666672</v>
      </c>
      <c r="BB18" s="57">
        <f>COUNTIFS('Chi tiết tuyến'!$AA:$AA,Master!$G18,'Chi tiết tuyến'!L:L,"x",'Chi tiết tuyến'!$Y:$Y,"x")</f>
        <v>18</v>
      </c>
      <c r="BC18" s="61">
        <f>SUMIFS('Chi tiết tuyến'!$BA:$BA,'Chi tiết tuyến'!$AA:$AA,Master!$G18,'Chi tiết tuyến'!$W:$W,"x")</f>
        <v>3187875.833333334</v>
      </c>
      <c r="BD18" s="57">
        <f>COUNTIFS('Chi tiết tuyến'!$AA:$AA,Master!$G18,'Chi tiết tuyến'!M:M,"x",'Chi tiết tuyến'!$Y:$Y,"x")</f>
        <v>26</v>
      </c>
      <c r="BE18" s="61">
        <f>SUMIFS('Chi tiết tuyến'!$BB:$BB,'Chi tiết tuyến'!$AA:$AA,Master!$G18,'Chi tiết tuyến'!$W:$W,"x")</f>
        <v>4428877.5</v>
      </c>
      <c r="BF18" s="57">
        <f>COUNTIFS('Chi tiết tuyến'!$AA:$AA,Master!$G18,'Chi tiết tuyến'!N:N,"x",'Chi tiết tuyến'!$Y:$Y,"x")</f>
        <v>18</v>
      </c>
      <c r="BG18" s="61">
        <f>SUMIFS('Chi tiết tuyến'!$BC:$BC,'Chi tiết tuyến'!$AA:$AA,Master!$G18,'Chi tiết tuyến'!$W:$W,"x")</f>
        <v>10564314.999999998</v>
      </c>
      <c r="BH18" s="57">
        <f>COUNTIFS('Chi tiết tuyến'!$AA:$AA,Master!$G18,'Chi tiết tuyến'!O:O,"x",'Chi tiết tuyến'!$Y:$Y,"x")</f>
        <v>23</v>
      </c>
      <c r="BI18" s="61">
        <f>SUMIFS('Chi tiết tuyến'!$BD:$BD,'Chi tiết tuyến'!$AA:$AA,Master!$G18,'Chi tiết tuyến'!$W:$W,"x")</f>
        <v>3996698.333333333</v>
      </c>
      <c r="BJ18" s="57">
        <f>COUNTIFS('Chi tiết tuyến'!$AA:$AA,Master!$G18,'Chi tiết tuyến'!P:P,"x",'Chi tiết tuyến'!$Y:$Y,"x")</f>
        <v>20</v>
      </c>
      <c r="BK18" s="61">
        <f>SUMIFS('Chi tiết tuyến'!$BE:$BE,'Chi tiết tuyến'!$AA:$AA,Master!$G18,'Chi tiết tuyến'!$W:$W,"x")</f>
        <v>2226605.8333333335</v>
      </c>
      <c r="BL18" s="57">
        <f>COUNTIFS('Chi tiết tuyến'!$AA:$AA,Master!$G18,'Chi tiết tuyến'!Q:Q,"x",'Chi tiết tuyến'!$Y:$Y,"x")</f>
        <v>24</v>
      </c>
      <c r="BM18" s="61">
        <f>SUMIFS('Chi tiết tuyến'!$BF:$BF,'Chi tiết tuyến'!$AA:$AA,Master!$G18,'Chi tiết tuyến'!$W:$W,"x")</f>
        <v>15542056.666666666</v>
      </c>
      <c r="BN18" s="67">
        <f t="shared" si="10"/>
        <v>129</v>
      </c>
      <c r="BO18" s="59">
        <f t="shared" si="11"/>
        <v>39946429.166666664</v>
      </c>
      <c r="BP18" s="57">
        <f>COUNTIFS('Chi tiết tuyến'!$AA:$AA,Master!$G18,'Chi tiết tuyến'!L:L,"x",'Chi tiết tuyến'!$Z:$Z,"x")</f>
        <v>16</v>
      </c>
      <c r="BQ18" s="61">
        <f>SUMIFS('Chi tiết tuyến'!$BA:$BA,'Chi tiết tuyến'!$AA:$AA,Master!$G18,'Chi tiết tuyến'!$X:$X,"x")</f>
        <v>3171950.8333333335</v>
      </c>
      <c r="BR18" s="57">
        <f>COUNTIFS('Chi tiết tuyến'!$AA:$AA,Master!$G18,'Chi tiết tuyến'!M:M,"x",'Chi tiết tuyến'!$Z:$Z,"x")</f>
        <v>24</v>
      </c>
      <c r="BS18" s="61">
        <f>SUMIFS('Chi tiết tuyến'!$BB:$BB,'Chi tiết tuyến'!$AA:$AA,Master!$G18,'Chi tiết tuyến'!$X:$X,"x")</f>
        <v>4247465.833333334</v>
      </c>
      <c r="BT18" s="57">
        <f>COUNTIFS('Chi tiết tuyến'!$AA:$AA,Master!$G18,'Chi tiết tuyến'!N:N,"x",'Chi tiết tuyến'!$Z:$Z,"x")</f>
        <v>16</v>
      </c>
      <c r="BU18" s="61">
        <f>SUMIFS('Chi tiết tuyến'!$BC:$BC,'Chi tiết tuyến'!$AA:$AA,Master!$G18,'Chi tiết tuyến'!$X:$X,"x")</f>
        <v>11005378.33333333</v>
      </c>
      <c r="BV18" s="57">
        <f>COUNTIFS('Chi tiết tuyến'!$AA:$AA,Master!$G18,'Chi tiết tuyến'!O:O,"x",'Chi tiết tuyến'!$Z:$Z,"x")</f>
        <v>21</v>
      </c>
      <c r="BW18" s="61">
        <f>SUMIFS('Chi tiết tuyến'!$BD:$BD,'Chi tiết tuyến'!$AA:$AA,Master!$G18,'Chi tiết tuyến'!$X:$X,"x")</f>
        <v>4115240</v>
      </c>
      <c r="BX18" s="57">
        <f>COUNTIFS('Chi tiết tuyến'!$AA:$AA,Master!$G18,'Chi tiết tuyến'!P:P,"x",'Chi tiết tuyến'!$Z:$Z,"x")</f>
        <v>18</v>
      </c>
      <c r="BY18" s="61">
        <f>SUMIFS('Chi tiết tuyến'!$BE:$BE,'Chi tiết tuyến'!$AA:$AA,Master!$G18,'Chi tiết tuyến'!$X:$X,"x")</f>
        <v>2453314.1666666665</v>
      </c>
      <c r="BZ18" s="57">
        <f>COUNTIFS('Chi tiết tuyến'!$AA:$AA,Master!$G18,'Chi tiết tuyến'!Q:Q,"x",'Chi tiết tuyến'!$Z:$Z,"x")</f>
        <v>22</v>
      </c>
      <c r="CA18" s="61">
        <f>SUMIFS('Chi tiết tuyến'!$BF:$BF,'Chi tiết tuyến'!$AA:$AA,Master!$G18,'Chi tiết tuyến'!$X:$X,"x")</f>
        <v>15512510</v>
      </c>
      <c r="CB18" s="67">
        <f t="shared" si="12"/>
        <v>117</v>
      </c>
      <c r="CC18" s="59">
        <f t="shared" si="13"/>
        <v>40505859.166666672</v>
      </c>
    </row>
    <row r="19" spans="6:81" ht="19.2" customHeight="1" x14ac:dyDescent="0.3">
      <c r="F19" s="16">
        <f t="shared" si="14"/>
        <v>4</v>
      </c>
      <c r="G19" s="51" t="str">
        <v>HL00623</v>
      </c>
      <c r="H19" s="52" t="str">
        <v>Lê Thị Liên Thư</v>
      </c>
      <c r="I19" s="53">
        <f>IF($G19&lt;&gt;"",SUMIFS('Chi tiết tuyến'!$AE:$AE,'Chi tiết tuyến'!$AD:$AD,Master!I$1,'Chi tiết tuyến'!$AA:$AA,Master!$G19),"")</f>
        <v>85269520.000000015</v>
      </c>
      <c r="J19" s="53">
        <f>IF($G19&lt;&gt;"",SUMIFS('Chi tiết tuyến'!$AE:$AE,'Chi tiết tuyến'!$AD:$AD,Master!J$1,'Chi tiết tuyến'!$AA:$AA,Master!$G19),"")</f>
        <v>0</v>
      </c>
      <c r="K19" s="54">
        <f t="shared" si="2"/>
        <v>85269520.000000015</v>
      </c>
      <c r="L19" s="53">
        <f>IF($G19&lt;&gt;"",COUNTIFS('Chi tiết tuyến'!$AA:$AA,Master!$G19,'Chi tiết tuyến'!$AD:$AD,Master!L$1),"")</f>
        <v>182</v>
      </c>
      <c r="M19" s="53">
        <f>IF($G19&lt;&gt;"",COUNTIFS('Chi tiết tuyến'!$AA:$AA,Master!$G19,'Chi tiết tuyến'!$AD:$AD,Master!M$1),"")</f>
        <v>0</v>
      </c>
      <c r="N19" s="55">
        <f t="shared" si="3"/>
        <v>182</v>
      </c>
      <c r="O19" s="106">
        <f>IF($G19&lt;&gt;"",VLOOKUP($G19,'Tuyến và nhân viên'!$I:$S,9,0),"")</f>
        <v>752</v>
      </c>
      <c r="P19" s="106">
        <f>IF($G19&lt;&gt;"",VLOOKUP($G19,'Tuyến và nhân viên'!$I:$S,10,0),"")</f>
        <v>22</v>
      </c>
      <c r="Q19" s="106">
        <f>IF($G19&lt;&gt;"",VLOOKUP($G19,'Tuyến và nhân viên'!$I:$S,11,0),"")</f>
        <v>47</v>
      </c>
      <c r="R19" s="109">
        <f>IF($G19&lt;&gt;"",SUMIFS('Chi tiết tuyến'!$AJ:$AJ,'Chi tiết tuyến'!$AA:$AA,Master!$G19),"")</f>
        <v>442</v>
      </c>
      <c r="S19" s="53">
        <f t="shared" si="4"/>
        <v>13</v>
      </c>
      <c r="T19" s="110">
        <f t="shared" si="5"/>
        <v>28</v>
      </c>
      <c r="U19" s="53">
        <f>IF($G19&lt;&gt;"",COUNTIFS('Chi tiết tuyến'!$AG:$AG,U$2,'Chi tiết tuyến'!$AA:$AA,Master!$G19),"")</f>
        <v>147</v>
      </c>
      <c r="V19" s="53">
        <f>IF($G19&lt;&gt;"",COUNTIFS('Chi tiết tuyến'!$AG:$AG,V$2,'Chi tiết tuyến'!$AA:$AA,Master!$G19),"")</f>
        <v>41</v>
      </c>
      <c r="W19" s="53">
        <f>IF($G19&lt;&gt;"",COUNTIFS('Chi tiết tuyến'!$AG:$AG,W$2,'Chi tiết tuyến'!$AA:$AA,Master!$G19),"")</f>
        <v>0</v>
      </c>
      <c r="X19" s="56">
        <f>IF($G19&lt;&gt;"",COUNTIFS('Chi tiết tuyến'!$AH:$AH,FALSE,'Chi tiết tuyến'!$AA:$AA,Master!$G19),"")</f>
        <v>155</v>
      </c>
      <c r="Y19" s="56">
        <f>IF($G19&lt;&gt;"",COUNTIFS('Chi tiết tuyến'!$AI:$AI,FALSE,'Chi tiết tuyến'!$AA:$AA,Master!$G19),"")</f>
        <v>8</v>
      </c>
      <c r="Z19" s="57">
        <f>IF($G19&lt;&gt;"",COUNTIFS('Chi tiết tuyến'!$AA:$AA,Master!$G19,'Chi tiết tuyến'!L:L,"x",'Chi tiết tuyến'!$W:$W,"x"),"")</f>
        <v>18</v>
      </c>
      <c r="AA19" s="61">
        <f>IF($G19&lt;&gt;"",SUMIFS('Chi tiết tuyến'!$BA:$BA,'Chi tiết tuyến'!$AA:$AA,Master!$G19,'Chi tiết tuyến'!$W:$W,"x"),"")</f>
        <v>2735429.9999999995</v>
      </c>
      <c r="AB19" s="57">
        <f>IF($G19&lt;&gt;"",COUNTIFS('Chi tiết tuyến'!$AA:$AA,Master!$G19,'Chi tiết tuyến'!M:M,"x",'Chi tiết tuyến'!$W:$W,"x"),"")</f>
        <v>15</v>
      </c>
      <c r="AC19" s="61">
        <f>IF($G19&lt;&gt;"",SUMIFS('Chi tiết tuyến'!$BB:$BB,'Chi tiết tuyến'!$AA:$AA,Master!$G19,'Chi tiết tuyến'!$W:$W,"x"),"")</f>
        <v>2097630.8333333335</v>
      </c>
      <c r="AD19" s="57">
        <f>IF($G19&lt;&gt;"",COUNTIFS('Chi tiết tuyến'!$AA:$AA,Master!$G19,'Chi tiết tuyến'!N:N,"x",'Chi tiết tuyến'!$W:$W,"x"),"")</f>
        <v>26</v>
      </c>
      <c r="AE19" s="61">
        <f>IF($G19&lt;&gt;"",SUMIFS('Chi tiết tuyến'!$BC:$BC,'Chi tiết tuyến'!$AA:$AA,Master!$G19,'Chi tiết tuyến'!$W:$W,"x"),"")</f>
        <v>3717993.333333333</v>
      </c>
      <c r="AF19" s="57">
        <f>IF($G19&lt;&gt;"",COUNTIFS('Chi tiết tuyến'!$AA:$AA,Master!$G19,'Chi tiết tuyến'!O:O,"x",'Chi tiết tuyến'!$W:$W,"x"),"")</f>
        <v>18</v>
      </c>
      <c r="AG19" s="61">
        <f>IF($G19&lt;&gt;"",SUMIFS('Chi tiết tuyến'!$BD:$BD,'Chi tiết tuyến'!$AA:$AA,Master!$G19,'Chi tiết tuyến'!$W:$W,"x"),"")</f>
        <v>1908910</v>
      </c>
      <c r="AH19" s="57">
        <f>IF($G19&lt;&gt;"",COUNTIFS('Chi tiết tuyến'!$AA:$AA,Master!$G19,'Chi tiết tuyến'!P:P,"x",'Chi tiết tuyến'!$W:$W,"x"),"")</f>
        <v>15</v>
      </c>
      <c r="AI19" s="61">
        <f>IF($G19&lt;&gt;"",SUMIFS('Chi tiết tuyến'!$BE:$BE,'Chi tiết tuyến'!$AA:$AA,Master!$G19,'Chi tiết tuyến'!$W:$W,"x"),"")</f>
        <v>556033.33333333326</v>
      </c>
      <c r="AJ19" s="57">
        <f>IF($G19&lt;&gt;"",COUNTIFS('Chi tiết tuyến'!$AA:$AA,Master!$G19,'Chi tiết tuyến'!Q:Q,"x",'Chi tiết tuyến'!$W:$W,"x"),"")</f>
        <v>28</v>
      </c>
      <c r="AK19" s="61">
        <f>IF($G19&lt;&gt;"",SUMIFS('Chi tiết tuyến'!$BF:$BF,'Chi tiết tuyến'!$AA:$AA,Master!$G19,'Chi tiết tuyến'!$W:$W,"x"),"")</f>
        <v>6217572.4999999991</v>
      </c>
      <c r="AL19" s="67">
        <f t="shared" si="6"/>
        <v>120</v>
      </c>
      <c r="AM19" s="59">
        <f t="shared" si="7"/>
        <v>17233570</v>
      </c>
      <c r="AN19" s="57">
        <f>IF($G19&lt;&gt;"",COUNTIFS('Chi tiết tuyến'!$AA:$AA,Master!$G19,'Chi tiết tuyến'!L:L,"x",'Chi tiết tuyến'!$X:$X,"x"),"")</f>
        <v>16</v>
      </c>
      <c r="AO19" s="61">
        <f>IF($G19&lt;&gt;"",SUMIFS('Chi tiết tuyến'!$BA:$BA,'Chi tiết tuyến'!$AA:$AA,Master!$G19,'Chi tiết tuyến'!$X:$X,"x"),"")</f>
        <v>2976096.6666666665</v>
      </c>
      <c r="AP19" s="57">
        <f>IF($G19&lt;&gt;"",COUNTIFS('Chi tiết tuyến'!$AA:$AA,Master!$G19,'Chi tiết tuyến'!M:M,"x",'Chi tiết tuyến'!$X:$X,"x"),"")</f>
        <v>13</v>
      </c>
      <c r="AQ19" s="61">
        <f>IF($G19&lt;&gt;"",SUMIFS('Chi tiết tuyến'!$BB:$BB,'Chi tiết tuyến'!$AA:$AA,Master!$G19,'Chi tiết tuyến'!$X:$X,"x"),"")</f>
        <v>1879827.5000000002</v>
      </c>
      <c r="AR19" s="57">
        <f>IF($G19&lt;&gt;"",COUNTIFS('Chi tiết tuyến'!$AA:$AA,Master!$G19,'Chi tiết tuyến'!N:N,"x",'Chi tiết tuyến'!$X:$X,"x"),"")</f>
        <v>24</v>
      </c>
      <c r="AS19" s="61">
        <f>IF($G19&lt;&gt;"",SUMIFS('Chi tiết tuyến'!$BC:$BC,'Chi tiết tuyến'!$AA:$AA,Master!$G19,'Chi tiết tuyến'!$X:$X,"x"),"")</f>
        <v>3757200</v>
      </c>
      <c r="AT19" s="57">
        <f>IF($G19&lt;&gt;"",COUNTIFS('Chi tiết tuyến'!$AA:$AA,Master!$G19,'Chi tiết tuyến'!O:O,"x",'Chi tiết tuyến'!$X:$X,"x"),"")</f>
        <v>17</v>
      </c>
      <c r="AU19" s="61">
        <f>IF($G19&lt;&gt;"",SUMIFS('Chi tiết tuyến'!$BD:$BD,'Chi tiết tuyến'!$AA:$AA,Master!$G19,'Chi tiết tuyến'!$X:$X,"x"),"")</f>
        <v>1603013.3333333335</v>
      </c>
      <c r="AV19" s="57">
        <f>IF($G19&lt;&gt;"",COUNTIFS('Chi tiết tuyến'!$AA:$AA,Master!$G19,'Chi tiết tuyến'!P:P,"x",'Chi tiết tuyến'!$X:$X,"x"),"")</f>
        <v>13</v>
      </c>
      <c r="AW19" s="61">
        <f>IF($G19&lt;&gt;"",SUMIFS('Chi tiết tuyến'!$BE:$BE,'Chi tiết tuyến'!$AA:$AA,Master!$G19,'Chi tiết tuyến'!$X:$X,"x"),"")</f>
        <v>488025</v>
      </c>
      <c r="AX19" s="57">
        <f>IF($G19&lt;&gt;"",COUNTIFS('Chi tiết tuyến'!$AA:$AA,Master!$G19,'Chi tiết tuyến'!Q:Q,"x",'Chi tiết tuyến'!$X:$X,"x"),"")</f>
        <v>26</v>
      </c>
      <c r="AY19" s="61">
        <f>IF($G19&lt;&gt;"",SUMIFS('Chi tiết tuyến'!$BF:$BF,'Chi tiết tuyến'!$AA:$AA,Master!$G19,'Chi tiết tuyến'!$X:$X,"x"),"")</f>
        <v>6226322.4999999991</v>
      </c>
      <c r="AZ19" s="67">
        <f t="shared" si="8"/>
        <v>109</v>
      </c>
      <c r="BA19" s="59">
        <f t="shared" si="9"/>
        <v>16930485</v>
      </c>
      <c r="BB19" s="57">
        <f>COUNTIFS('Chi tiết tuyến'!$AA:$AA,Master!$G19,'Chi tiết tuyến'!L:L,"x",'Chi tiết tuyến'!$Y:$Y,"x")</f>
        <v>18</v>
      </c>
      <c r="BC19" s="61">
        <f>SUMIFS('Chi tiết tuyến'!$BA:$BA,'Chi tiết tuyến'!$AA:$AA,Master!$G19,'Chi tiết tuyến'!$W:$W,"x")</f>
        <v>2735429.9999999995</v>
      </c>
      <c r="BD19" s="57">
        <f>COUNTIFS('Chi tiết tuyến'!$AA:$AA,Master!$G19,'Chi tiết tuyến'!M:M,"x",'Chi tiết tuyến'!$Y:$Y,"x")</f>
        <v>15</v>
      </c>
      <c r="BE19" s="61">
        <f>SUMIFS('Chi tiết tuyến'!$BB:$BB,'Chi tiết tuyến'!$AA:$AA,Master!$G19,'Chi tiết tuyến'!$W:$W,"x")</f>
        <v>2097630.8333333335</v>
      </c>
      <c r="BF19" s="57">
        <f>COUNTIFS('Chi tiết tuyến'!$AA:$AA,Master!$G19,'Chi tiết tuyến'!N:N,"x",'Chi tiết tuyến'!$Y:$Y,"x")</f>
        <v>26</v>
      </c>
      <c r="BG19" s="61">
        <f>SUMIFS('Chi tiết tuyến'!$BC:$BC,'Chi tiết tuyến'!$AA:$AA,Master!$G19,'Chi tiết tuyến'!$W:$W,"x")</f>
        <v>3717993.333333333</v>
      </c>
      <c r="BH19" s="57">
        <f>COUNTIFS('Chi tiết tuyến'!$AA:$AA,Master!$G19,'Chi tiết tuyến'!O:O,"x",'Chi tiết tuyến'!$Y:$Y,"x")</f>
        <v>18</v>
      </c>
      <c r="BI19" s="61">
        <f>SUMIFS('Chi tiết tuyến'!$BD:$BD,'Chi tiết tuyến'!$AA:$AA,Master!$G19,'Chi tiết tuyến'!$W:$W,"x")</f>
        <v>1908910</v>
      </c>
      <c r="BJ19" s="57">
        <f>COUNTIFS('Chi tiết tuyến'!$AA:$AA,Master!$G19,'Chi tiết tuyến'!P:P,"x",'Chi tiết tuyến'!$Y:$Y,"x")</f>
        <v>15</v>
      </c>
      <c r="BK19" s="61">
        <f>SUMIFS('Chi tiết tuyến'!$BE:$BE,'Chi tiết tuyến'!$AA:$AA,Master!$G19,'Chi tiết tuyến'!$W:$W,"x")</f>
        <v>556033.33333333326</v>
      </c>
      <c r="BL19" s="57">
        <f>COUNTIFS('Chi tiết tuyến'!$AA:$AA,Master!$G19,'Chi tiết tuyến'!Q:Q,"x",'Chi tiết tuyến'!$Y:$Y,"x")</f>
        <v>28</v>
      </c>
      <c r="BM19" s="61">
        <f>SUMIFS('Chi tiết tuyến'!$BF:$BF,'Chi tiết tuyến'!$AA:$AA,Master!$G19,'Chi tiết tuyến'!$W:$W,"x")</f>
        <v>6217572.4999999991</v>
      </c>
      <c r="BN19" s="67">
        <f t="shared" si="10"/>
        <v>120</v>
      </c>
      <c r="BO19" s="59">
        <f t="shared" si="11"/>
        <v>17233570</v>
      </c>
      <c r="BP19" s="57">
        <f>COUNTIFS('Chi tiết tuyến'!$AA:$AA,Master!$G19,'Chi tiết tuyến'!L:L,"x",'Chi tiết tuyến'!$Z:$Z,"x")</f>
        <v>16</v>
      </c>
      <c r="BQ19" s="61">
        <f>SUMIFS('Chi tiết tuyến'!$BA:$BA,'Chi tiết tuyến'!$AA:$AA,Master!$G19,'Chi tiết tuyến'!$X:$X,"x")</f>
        <v>2976096.6666666665</v>
      </c>
      <c r="BR19" s="57">
        <f>COUNTIFS('Chi tiết tuyến'!$AA:$AA,Master!$G19,'Chi tiết tuyến'!M:M,"x",'Chi tiết tuyến'!$Z:$Z,"x")</f>
        <v>13</v>
      </c>
      <c r="BS19" s="61">
        <f>SUMIFS('Chi tiết tuyến'!$BB:$BB,'Chi tiết tuyến'!$AA:$AA,Master!$G19,'Chi tiết tuyến'!$X:$X,"x")</f>
        <v>1879827.5000000002</v>
      </c>
      <c r="BT19" s="57">
        <f>COUNTIFS('Chi tiết tuyến'!$AA:$AA,Master!$G19,'Chi tiết tuyến'!N:N,"x",'Chi tiết tuyến'!$Z:$Z,"x")</f>
        <v>24</v>
      </c>
      <c r="BU19" s="61">
        <f>SUMIFS('Chi tiết tuyến'!$BC:$BC,'Chi tiết tuyến'!$AA:$AA,Master!$G19,'Chi tiết tuyến'!$X:$X,"x")</f>
        <v>3757200</v>
      </c>
      <c r="BV19" s="57">
        <f>COUNTIFS('Chi tiết tuyến'!$AA:$AA,Master!$G19,'Chi tiết tuyến'!O:O,"x",'Chi tiết tuyến'!$Z:$Z,"x")</f>
        <v>17</v>
      </c>
      <c r="BW19" s="61">
        <f>SUMIFS('Chi tiết tuyến'!$BD:$BD,'Chi tiết tuyến'!$AA:$AA,Master!$G19,'Chi tiết tuyến'!$X:$X,"x")</f>
        <v>1603013.3333333335</v>
      </c>
      <c r="BX19" s="57">
        <f>COUNTIFS('Chi tiết tuyến'!$AA:$AA,Master!$G19,'Chi tiết tuyến'!P:P,"x",'Chi tiết tuyến'!$Z:$Z,"x")</f>
        <v>13</v>
      </c>
      <c r="BY19" s="61">
        <f>SUMIFS('Chi tiết tuyến'!$BE:$BE,'Chi tiết tuyến'!$AA:$AA,Master!$G19,'Chi tiết tuyến'!$X:$X,"x")</f>
        <v>488025</v>
      </c>
      <c r="BZ19" s="57">
        <f>COUNTIFS('Chi tiết tuyến'!$AA:$AA,Master!$G19,'Chi tiết tuyến'!Q:Q,"x",'Chi tiết tuyến'!$Z:$Z,"x")</f>
        <v>26</v>
      </c>
      <c r="CA19" s="61">
        <f>SUMIFS('Chi tiết tuyến'!$BF:$BF,'Chi tiết tuyến'!$AA:$AA,Master!$G19,'Chi tiết tuyến'!$X:$X,"x")</f>
        <v>6226322.4999999991</v>
      </c>
      <c r="CB19" s="67">
        <f t="shared" si="12"/>
        <v>109</v>
      </c>
      <c r="CC19" s="59">
        <f t="shared" si="13"/>
        <v>16930485</v>
      </c>
    </row>
    <row r="20" spans="6:81" ht="19.2" customHeight="1" x14ac:dyDescent="0.3">
      <c r="F20" s="16" t="str">
        <f t="shared" si="14"/>
        <v/>
      </c>
      <c r="G20" s="51"/>
      <c r="H20" s="52"/>
      <c r="I20" s="53" t="str">
        <f>IF($G20&lt;&gt;"",SUMIFS('Chi tiết tuyến'!$AE:$AE,'Chi tiết tuyến'!$AD:$AD,Master!I$1,'Chi tiết tuyến'!$AA:$AA,Master!$G20),"")</f>
        <v/>
      </c>
      <c r="J20" s="53" t="str">
        <f>IF($G20&lt;&gt;"",SUMIFS('Chi tiết tuyến'!$AE:$AE,'Chi tiết tuyến'!$AD:$AD,Master!J$1,'Chi tiết tuyến'!$AA:$AA,Master!$G20),"")</f>
        <v/>
      </c>
      <c r="K20" s="54" t="str">
        <f t="shared" si="2"/>
        <v/>
      </c>
      <c r="L20" s="53" t="str">
        <f>IF($G20&lt;&gt;"",COUNTIFS('Chi tiết tuyến'!$AA:$AA,Master!$G20,'Chi tiết tuyến'!$AD:$AD,Master!L$1),"")</f>
        <v/>
      </c>
      <c r="M20" s="53" t="str">
        <f>IF($G20&lt;&gt;"",COUNTIFS('Chi tiết tuyến'!$AA:$AA,Master!$G20,'Chi tiết tuyến'!$AD:$AD,Master!M$1),"")</f>
        <v/>
      </c>
      <c r="N20" s="55" t="str">
        <f t="shared" si="3"/>
        <v/>
      </c>
      <c r="O20" s="106" t="str">
        <f>IF($G20&lt;&gt;"",VLOOKUP($G20,'Tuyến và nhân viên'!$I:$S,9,0),"")</f>
        <v/>
      </c>
      <c r="P20" s="106" t="str">
        <f>IF($G20&lt;&gt;"",VLOOKUP($G20,'Tuyến và nhân viên'!$I:$S,10,0),"")</f>
        <v/>
      </c>
      <c r="Q20" s="106" t="str">
        <f>IF($G20&lt;&gt;"",VLOOKUP($G20,'Tuyến và nhân viên'!$I:$S,11,0),"")</f>
        <v/>
      </c>
      <c r="R20" s="109" t="str">
        <f>IF($G20&lt;&gt;"",SUMIFS('Chi tiết tuyến'!$AJ:$AJ,'Chi tiết tuyến'!$AA:$AA,Master!$G20),"")</f>
        <v/>
      </c>
      <c r="S20" s="53" t="str">
        <f t="shared" si="4"/>
        <v/>
      </c>
      <c r="T20" s="110" t="str">
        <f t="shared" si="5"/>
        <v/>
      </c>
      <c r="U20" s="53" t="str">
        <f>IF($G20&lt;&gt;"",COUNTIFS('Chi tiết tuyến'!$AG:$AG,U$2,'Chi tiết tuyến'!$AA:$AA,Master!$G20),"")</f>
        <v/>
      </c>
      <c r="V20" s="53" t="str">
        <f>IF($G20&lt;&gt;"",COUNTIFS('Chi tiết tuyến'!$AG:$AG,V$2,'Chi tiết tuyến'!$AA:$AA,Master!$G20),"")</f>
        <v/>
      </c>
      <c r="W20" s="53" t="str">
        <f>IF($G20&lt;&gt;"",COUNTIFS('Chi tiết tuyến'!$AG:$AG,W$2,'Chi tiết tuyến'!$AA:$AA,Master!$G20),"")</f>
        <v/>
      </c>
      <c r="X20" s="56" t="str">
        <f>IF($G20&lt;&gt;"",COUNTIFS('Chi tiết tuyến'!$AH:$AH,FALSE,'Chi tiết tuyến'!$AA:$AA,Master!$G20),"")</f>
        <v/>
      </c>
      <c r="Y20" s="56" t="str">
        <f>IF($G20&lt;&gt;"",COUNTIFS('Chi tiết tuyến'!$AI:$AI,FALSE,'Chi tiết tuyến'!$AA:$AA,Master!$G20),"")</f>
        <v/>
      </c>
      <c r="Z20" s="57" t="str">
        <f>IF($G20&lt;&gt;"",COUNTIFS('Chi tiết tuyến'!$AA:$AA,Master!$G20,'Chi tiết tuyến'!L:L,"x",'Chi tiết tuyến'!$W:$W,"x"),"")</f>
        <v/>
      </c>
      <c r="AA20" s="61" t="str">
        <f>IF($G20&lt;&gt;"",SUMIFS('Chi tiết tuyến'!$BA:$BA,'Chi tiết tuyến'!$AA:$AA,Master!$G20,'Chi tiết tuyến'!$W:$W,"x"),"")</f>
        <v/>
      </c>
      <c r="AB20" s="57" t="str">
        <f>IF($G20&lt;&gt;"",COUNTIFS('Chi tiết tuyến'!$AA:$AA,Master!$G20,'Chi tiết tuyến'!M:M,"x",'Chi tiết tuyến'!$W:$W,"x"),"")</f>
        <v/>
      </c>
      <c r="AC20" s="61" t="str">
        <f>IF($G20&lt;&gt;"",SUMIFS('Chi tiết tuyến'!$BB:$BB,'Chi tiết tuyến'!$AA:$AA,Master!$G20,'Chi tiết tuyến'!$W:$W,"x"),"")</f>
        <v/>
      </c>
      <c r="AD20" s="57" t="str">
        <f>IF($G20&lt;&gt;"",COUNTIFS('Chi tiết tuyến'!$AA:$AA,Master!$G20,'Chi tiết tuyến'!N:N,"x",'Chi tiết tuyến'!$W:$W,"x"),"")</f>
        <v/>
      </c>
      <c r="AE20" s="61" t="str">
        <f>IF($G20&lt;&gt;"",SUMIFS('Chi tiết tuyến'!$BC:$BC,'Chi tiết tuyến'!$AA:$AA,Master!$G20,'Chi tiết tuyến'!$W:$W,"x"),"")</f>
        <v/>
      </c>
      <c r="AF20" s="57" t="str">
        <f>IF($G20&lt;&gt;"",COUNTIFS('Chi tiết tuyến'!$AA:$AA,Master!$G20,'Chi tiết tuyến'!O:O,"x",'Chi tiết tuyến'!$W:$W,"x"),"")</f>
        <v/>
      </c>
      <c r="AG20" s="61" t="str">
        <f>IF($G20&lt;&gt;"",SUMIFS('Chi tiết tuyến'!$BD:$BD,'Chi tiết tuyến'!$AA:$AA,Master!$G20,'Chi tiết tuyến'!$W:$W,"x"),"")</f>
        <v/>
      </c>
      <c r="AH20" s="57" t="str">
        <f>IF($G20&lt;&gt;"",COUNTIFS('Chi tiết tuyến'!$AA:$AA,Master!$G20,'Chi tiết tuyến'!P:P,"x",'Chi tiết tuyến'!$W:$W,"x"),"")</f>
        <v/>
      </c>
      <c r="AI20" s="61" t="str">
        <f>IF($G20&lt;&gt;"",SUMIFS('Chi tiết tuyến'!$BE:$BE,'Chi tiết tuyến'!$AA:$AA,Master!$G20,'Chi tiết tuyến'!$W:$W,"x"),"")</f>
        <v/>
      </c>
      <c r="AJ20" s="57" t="str">
        <f>IF($G20&lt;&gt;"",COUNTIFS('Chi tiết tuyến'!$AA:$AA,Master!$G20,'Chi tiết tuyến'!Q:Q,"x",'Chi tiết tuyến'!$W:$W,"x"),"")</f>
        <v/>
      </c>
      <c r="AK20" s="61" t="str">
        <f>IF($G20&lt;&gt;"",SUMIFS('Chi tiết tuyến'!$BF:$BF,'Chi tiết tuyến'!$AA:$AA,Master!$G20,'Chi tiết tuyến'!$W:$W,"x"),"")</f>
        <v/>
      </c>
      <c r="AL20" s="67" t="str">
        <f t="shared" si="6"/>
        <v/>
      </c>
      <c r="AM20" s="59" t="str">
        <f t="shared" si="7"/>
        <v/>
      </c>
      <c r="AN20" s="57" t="str">
        <f>IF($G20&lt;&gt;"",COUNTIFS('Chi tiết tuyến'!$AA:$AA,Master!$G20,'Chi tiết tuyến'!L:L,"x",'Chi tiết tuyến'!$X:$X,"x"),"")</f>
        <v/>
      </c>
      <c r="AO20" s="61" t="str">
        <f>IF($G20&lt;&gt;"",SUMIFS('Chi tiết tuyến'!$BA:$BA,'Chi tiết tuyến'!$AA:$AA,Master!$G20,'Chi tiết tuyến'!$X:$X,"x"),"")</f>
        <v/>
      </c>
      <c r="AP20" s="57" t="str">
        <f>IF($G20&lt;&gt;"",COUNTIFS('Chi tiết tuyến'!$AA:$AA,Master!$G20,'Chi tiết tuyến'!M:M,"x",'Chi tiết tuyến'!$X:$X,"x"),"")</f>
        <v/>
      </c>
      <c r="AQ20" s="61" t="str">
        <f>IF($G20&lt;&gt;"",SUMIFS('Chi tiết tuyến'!$BB:$BB,'Chi tiết tuyến'!$AA:$AA,Master!$G20,'Chi tiết tuyến'!$X:$X,"x"),"")</f>
        <v/>
      </c>
      <c r="AR20" s="57" t="str">
        <f>IF($G20&lt;&gt;"",COUNTIFS('Chi tiết tuyến'!$AA:$AA,Master!$G20,'Chi tiết tuyến'!N:N,"x",'Chi tiết tuyến'!$X:$X,"x"),"")</f>
        <v/>
      </c>
      <c r="AS20" s="61" t="str">
        <f>IF($G20&lt;&gt;"",SUMIFS('Chi tiết tuyến'!$BC:$BC,'Chi tiết tuyến'!$AA:$AA,Master!$G20,'Chi tiết tuyến'!$X:$X,"x"),"")</f>
        <v/>
      </c>
      <c r="AT20" s="57" t="str">
        <f>IF($G20&lt;&gt;"",COUNTIFS('Chi tiết tuyến'!$AA:$AA,Master!$G20,'Chi tiết tuyến'!O:O,"x",'Chi tiết tuyến'!$X:$X,"x"),"")</f>
        <v/>
      </c>
      <c r="AU20" s="61" t="str">
        <f>IF($G20&lt;&gt;"",SUMIFS('Chi tiết tuyến'!$BD:$BD,'Chi tiết tuyến'!$AA:$AA,Master!$G20,'Chi tiết tuyến'!$X:$X,"x"),"")</f>
        <v/>
      </c>
      <c r="AV20" s="57" t="str">
        <f>IF($G20&lt;&gt;"",COUNTIFS('Chi tiết tuyến'!$AA:$AA,Master!$G20,'Chi tiết tuyến'!P:P,"x",'Chi tiết tuyến'!$X:$X,"x"),"")</f>
        <v/>
      </c>
      <c r="AW20" s="61" t="str">
        <f>IF($G20&lt;&gt;"",SUMIFS('Chi tiết tuyến'!$BE:$BE,'Chi tiết tuyến'!$AA:$AA,Master!$G20,'Chi tiết tuyến'!$X:$X,"x"),"")</f>
        <v/>
      </c>
      <c r="AX20" s="57" t="str">
        <f>IF($G20&lt;&gt;"",COUNTIFS('Chi tiết tuyến'!$AA:$AA,Master!$G20,'Chi tiết tuyến'!Q:Q,"x",'Chi tiết tuyến'!$X:$X,"x"),"")</f>
        <v/>
      </c>
      <c r="AY20" s="61" t="str">
        <f>IF($G20&lt;&gt;"",SUMIFS('Chi tiết tuyến'!$BF:$BF,'Chi tiết tuyến'!$AA:$AA,Master!$G20,'Chi tiết tuyến'!$X:$X,"x"),"")</f>
        <v/>
      </c>
      <c r="AZ20" s="67" t="str">
        <f t="shared" si="8"/>
        <v/>
      </c>
      <c r="BA20" s="59" t="str">
        <f t="shared" si="9"/>
        <v/>
      </c>
      <c r="BB20" s="57">
        <f>COUNTIFS('Chi tiết tuyến'!$AA:$AA,Master!$G20,'Chi tiết tuyến'!L:L,"x",'Chi tiết tuyến'!$Y:$Y,"x")</f>
        <v>0</v>
      </c>
      <c r="BC20" s="61">
        <f>SUMIFS('Chi tiết tuyến'!$BA:$BA,'Chi tiết tuyến'!$AA:$AA,Master!$G20,'Chi tiết tuyến'!$W:$W,"x")</f>
        <v>0</v>
      </c>
      <c r="BD20" s="57">
        <f>COUNTIFS('Chi tiết tuyến'!$AA:$AA,Master!$G20,'Chi tiết tuyến'!M:M,"x",'Chi tiết tuyến'!$Y:$Y,"x")</f>
        <v>0</v>
      </c>
      <c r="BE20" s="61">
        <f>SUMIFS('Chi tiết tuyến'!$BB:$BB,'Chi tiết tuyến'!$AA:$AA,Master!$G20,'Chi tiết tuyến'!$W:$W,"x")</f>
        <v>0</v>
      </c>
      <c r="BF20" s="57">
        <f>COUNTIFS('Chi tiết tuyến'!$AA:$AA,Master!$G20,'Chi tiết tuyến'!N:N,"x",'Chi tiết tuyến'!$Y:$Y,"x")</f>
        <v>0</v>
      </c>
      <c r="BG20" s="61">
        <f>SUMIFS('Chi tiết tuyến'!$BC:$BC,'Chi tiết tuyến'!$AA:$AA,Master!$G20,'Chi tiết tuyến'!$W:$W,"x")</f>
        <v>0</v>
      </c>
      <c r="BH20" s="57">
        <f>COUNTIFS('Chi tiết tuyến'!$AA:$AA,Master!$G20,'Chi tiết tuyến'!O:O,"x",'Chi tiết tuyến'!$Y:$Y,"x")</f>
        <v>0</v>
      </c>
      <c r="BI20" s="61">
        <f>SUMIFS('Chi tiết tuyến'!$BD:$BD,'Chi tiết tuyến'!$AA:$AA,Master!$G20,'Chi tiết tuyến'!$W:$W,"x")</f>
        <v>0</v>
      </c>
      <c r="BJ20" s="57">
        <f>COUNTIFS('Chi tiết tuyến'!$AA:$AA,Master!$G20,'Chi tiết tuyến'!P:P,"x",'Chi tiết tuyến'!$Y:$Y,"x")</f>
        <v>0</v>
      </c>
      <c r="BK20" s="61">
        <f>SUMIFS('Chi tiết tuyến'!$BE:$BE,'Chi tiết tuyến'!$AA:$AA,Master!$G20,'Chi tiết tuyến'!$W:$W,"x")</f>
        <v>0</v>
      </c>
      <c r="BL20" s="57">
        <f>COUNTIFS('Chi tiết tuyến'!$AA:$AA,Master!$G20,'Chi tiết tuyến'!Q:Q,"x",'Chi tiết tuyến'!$Y:$Y,"x")</f>
        <v>0</v>
      </c>
      <c r="BM20" s="61">
        <f>SUMIFS('Chi tiết tuyến'!$BF:$BF,'Chi tiết tuyến'!$AA:$AA,Master!$G20,'Chi tiết tuyến'!$W:$W,"x")</f>
        <v>0</v>
      </c>
      <c r="BN20" s="67">
        <f t="shared" si="10"/>
        <v>0</v>
      </c>
      <c r="BO20" s="59">
        <f t="shared" si="11"/>
        <v>0</v>
      </c>
      <c r="BP20" s="57">
        <f>COUNTIFS('Chi tiết tuyến'!$AA:$AA,Master!$G20,'Chi tiết tuyến'!L:L,"x",'Chi tiết tuyến'!$Z:$Z,"x")</f>
        <v>0</v>
      </c>
      <c r="BQ20" s="61">
        <f>SUMIFS('Chi tiết tuyến'!$BA:$BA,'Chi tiết tuyến'!$AA:$AA,Master!$G20,'Chi tiết tuyến'!$X:$X,"x")</f>
        <v>0</v>
      </c>
      <c r="BR20" s="57">
        <f>COUNTIFS('Chi tiết tuyến'!$AA:$AA,Master!$G20,'Chi tiết tuyến'!M:M,"x",'Chi tiết tuyến'!$Z:$Z,"x")</f>
        <v>0</v>
      </c>
      <c r="BS20" s="61">
        <f>SUMIFS('Chi tiết tuyến'!$BB:$BB,'Chi tiết tuyến'!$AA:$AA,Master!$G20,'Chi tiết tuyến'!$X:$X,"x")</f>
        <v>0</v>
      </c>
      <c r="BT20" s="57">
        <f>COUNTIFS('Chi tiết tuyến'!$AA:$AA,Master!$G20,'Chi tiết tuyến'!N:N,"x",'Chi tiết tuyến'!$Z:$Z,"x")</f>
        <v>0</v>
      </c>
      <c r="BU20" s="61">
        <f>SUMIFS('Chi tiết tuyến'!$BC:$BC,'Chi tiết tuyến'!$AA:$AA,Master!$G20,'Chi tiết tuyến'!$X:$X,"x")</f>
        <v>0</v>
      </c>
      <c r="BV20" s="57">
        <f>COUNTIFS('Chi tiết tuyến'!$AA:$AA,Master!$G20,'Chi tiết tuyến'!O:O,"x",'Chi tiết tuyến'!$Z:$Z,"x")</f>
        <v>0</v>
      </c>
      <c r="BW20" s="61">
        <f>SUMIFS('Chi tiết tuyến'!$BD:$BD,'Chi tiết tuyến'!$AA:$AA,Master!$G20,'Chi tiết tuyến'!$X:$X,"x")</f>
        <v>0</v>
      </c>
      <c r="BX20" s="57">
        <f>COUNTIFS('Chi tiết tuyến'!$AA:$AA,Master!$G20,'Chi tiết tuyến'!P:P,"x",'Chi tiết tuyến'!$Z:$Z,"x")</f>
        <v>0</v>
      </c>
      <c r="BY20" s="61">
        <f>SUMIFS('Chi tiết tuyến'!$BE:$BE,'Chi tiết tuyến'!$AA:$AA,Master!$G20,'Chi tiết tuyến'!$X:$X,"x")</f>
        <v>0</v>
      </c>
      <c r="BZ20" s="57">
        <f>COUNTIFS('Chi tiết tuyến'!$AA:$AA,Master!$G20,'Chi tiết tuyến'!Q:Q,"x",'Chi tiết tuyến'!$Z:$Z,"x")</f>
        <v>0</v>
      </c>
      <c r="CA20" s="61">
        <f>SUMIFS('Chi tiết tuyến'!$BF:$BF,'Chi tiết tuyến'!$AA:$AA,Master!$G20,'Chi tiết tuyến'!$X:$X,"x")</f>
        <v>0</v>
      </c>
      <c r="CB20" s="67">
        <f t="shared" si="12"/>
        <v>0</v>
      </c>
      <c r="CC20" s="59">
        <f t="shared" si="13"/>
        <v>0</v>
      </c>
    </row>
    <row r="21" spans="6:81" ht="19.2" customHeight="1" x14ac:dyDescent="0.3">
      <c r="F21" s="16" t="str">
        <f t="shared" si="14"/>
        <v/>
      </c>
      <c r="G21" s="51"/>
      <c r="H21" s="52"/>
      <c r="I21" s="53" t="str">
        <f>IF($G21&lt;&gt;"",SUMIFS('Chi tiết tuyến'!$AE:$AE,'Chi tiết tuyến'!$AD:$AD,Master!I$1,'Chi tiết tuyến'!$AA:$AA,Master!$G21),"")</f>
        <v/>
      </c>
      <c r="J21" s="53" t="str">
        <f>IF($G21&lt;&gt;"",SUMIFS('Chi tiết tuyến'!$AE:$AE,'Chi tiết tuyến'!$AD:$AD,Master!J$1,'Chi tiết tuyến'!$AA:$AA,Master!$G21),"")</f>
        <v/>
      </c>
      <c r="K21" s="54" t="str">
        <f t="shared" si="2"/>
        <v/>
      </c>
      <c r="L21" s="53" t="str">
        <f>IF($G21&lt;&gt;"",COUNTIFS('Chi tiết tuyến'!$AA:$AA,Master!$G21,'Chi tiết tuyến'!$AD:$AD,Master!L$1),"")</f>
        <v/>
      </c>
      <c r="M21" s="53" t="str">
        <f>IF($G21&lt;&gt;"",COUNTIFS('Chi tiết tuyến'!$AA:$AA,Master!$G21,'Chi tiết tuyến'!$AD:$AD,Master!M$1),"")</f>
        <v/>
      </c>
      <c r="N21" s="55" t="str">
        <f t="shared" si="3"/>
        <v/>
      </c>
      <c r="O21" s="106" t="str">
        <f>IF($G21&lt;&gt;"",VLOOKUP($G21,'Tuyến và nhân viên'!$I:$S,9,0),"")</f>
        <v/>
      </c>
      <c r="P21" s="106" t="str">
        <f>IF($G21&lt;&gt;"",VLOOKUP($G21,'Tuyến và nhân viên'!$I:$S,10,0),"")</f>
        <v/>
      </c>
      <c r="Q21" s="106" t="str">
        <f>IF($G21&lt;&gt;"",VLOOKUP($G21,'Tuyến và nhân viên'!$I:$S,11,0),"")</f>
        <v/>
      </c>
      <c r="R21" s="109" t="str">
        <f>IF($G21&lt;&gt;"",SUMIFS('Chi tiết tuyến'!$AJ:$AJ,'Chi tiết tuyến'!$AA:$AA,Master!$G21),"")</f>
        <v/>
      </c>
      <c r="S21" s="53" t="str">
        <f t="shared" si="4"/>
        <v/>
      </c>
      <c r="T21" s="110" t="str">
        <f t="shared" si="5"/>
        <v/>
      </c>
      <c r="U21" s="53" t="str">
        <f>IF($G21&lt;&gt;"",COUNTIFS('Chi tiết tuyến'!$AG:$AG,U$2,'Chi tiết tuyến'!$AA:$AA,Master!$G21),"")</f>
        <v/>
      </c>
      <c r="V21" s="53" t="str">
        <f>IF($G21&lt;&gt;"",COUNTIFS('Chi tiết tuyến'!$AG:$AG,V$2,'Chi tiết tuyến'!$AA:$AA,Master!$G21),"")</f>
        <v/>
      </c>
      <c r="W21" s="53" t="str">
        <f>IF($G21&lt;&gt;"",COUNTIFS('Chi tiết tuyến'!$AG:$AG,W$2,'Chi tiết tuyến'!$AA:$AA,Master!$G21),"")</f>
        <v/>
      </c>
      <c r="X21" s="56" t="str">
        <f>IF($G21&lt;&gt;"",COUNTIFS('Chi tiết tuyến'!$AH:$AH,FALSE,'Chi tiết tuyến'!$AA:$AA,Master!$G21),"")</f>
        <v/>
      </c>
      <c r="Y21" s="56" t="str">
        <f>IF($G21&lt;&gt;"",COUNTIFS('Chi tiết tuyến'!$AI:$AI,FALSE,'Chi tiết tuyến'!$AA:$AA,Master!$G21),"")</f>
        <v/>
      </c>
      <c r="Z21" s="57" t="str">
        <f>IF($G21&lt;&gt;"",COUNTIFS('Chi tiết tuyến'!$AA:$AA,Master!$G21,'Chi tiết tuyến'!L:L,"x",'Chi tiết tuyến'!$W:$W,"x"),"")</f>
        <v/>
      </c>
      <c r="AA21" s="61" t="str">
        <f>IF($G21&lt;&gt;"",SUMIFS('Chi tiết tuyến'!$BA:$BA,'Chi tiết tuyến'!$AA:$AA,Master!$G21,'Chi tiết tuyến'!$W:$W,"x"),"")</f>
        <v/>
      </c>
      <c r="AB21" s="57" t="str">
        <f>IF($G21&lt;&gt;"",COUNTIFS('Chi tiết tuyến'!$AA:$AA,Master!$G21,'Chi tiết tuyến'!M:M,"x",'Chi tiết tuyến'!$W:$W,"x"),"")</f>
        <v/>
      </c>
      <c r="AC21" s="61" t="str">
        <f>IF($G21&lt;&gt;"",SUMIFS('Chi tiết tuyến'!$BB:$BB,'Chi tiết tuyến'!$AA:$AA,Master!$G21,'Chi tiết tuyến'!$W:$W,"x"),"")</f>
        <v/>
      </c>
      <c r="AD21" s="57" t="str">
        <f>IF($G21&lt;&gt;"",COUNTIFS('Chi tiết tuyến'!$AA:$AA,Master!$G21,'Chi tiết tuyến'!N:N,"x",'Chi tiết tuyến'!$W:$W,"x"),"")</f>
        <v/>
      </c>
      <c r="AE21" s="61" t="str">
        <f>IF($G21&lt;&gt;"",SUMIFS('Chi tiết tuyến'!$BC:$BC,'Chi tiết tuyến'!$AA:$AA,Master!$G21,'Chi tiết tuyến'!$W:$W,"x"),"")</f>
        <v/>
      </c>
      <c r="AF21" s="57" t="str">
        <f>IF($G21&lt;&gt;"",COUNTIFS('Chi tiết tuyến'!$AA:$AA,Master!$G21,'Chi tiết tuyến'!O:O,"x",'Chi tiết tuyến'!$W:$W,"x"),"")</f>
        <v/>
      </c>
      <c r="AG21" s="61" t="str">
        <f>IF($G21&lt;&gt;"",SUMIFS('Chi tiết tuyến'!$BD:$BD,'Chi tiết tuyến'!$AA:$AA,Master!$G21,'Chi tiết tuyến'!$W:$W,"x"),"")</f>
        <v/>
      </c>
      <c r="AH21" s="57" t="str">
        <f>IF($G21&lt;&gt;"",COUNTIFS('Chi tiết tuyến'!$AA:$AA,Master!$G21,'Chi tiết tuyến'!P:P,"x",'Chi tiết tuyến'!$W:$W,"x"),"")</f>
        <v/>
      </c>
      <c r="AI21" s="61" t="str">
        <f>IF($G21&lt;&gt;"",SUMIFS('Chi tiết tuyến'!$BE:$BE,'Chi tiết tuyến'!$AA:$AA,Master!$G21,'Chi tiết tuyến'!$W:$W,"x"),"")</f>
        <v/>
      </c>
      <c r="AJ21" s="57" t="str">
        <f>IF($G21&lt;&gt;"",COUNTIFS('Chi tiết tuyến'!$AA:$AA,Master!$G21,'Chi tiết tuyến'!Q:Q,"x",'Chi tiết tuyến'!$W:$W,"x"),"")</f>
        <v/>
      </c>
      <c r="AK21" s="61" t="str">
        <f>IF($G21&lt;&gt;"",SUMIFS('Chi tiết tuyến'!$BF:$BF,'Chi tiết tuyến'!$AA:$AA,Master!$G21,'Chi tiết tuyến'!$W:$W,"x"),"")</f>
        <v/>
      </c>
      <c r="AL21" s="67" t="str">
        <f t="shared" si="6"/>
        <v/>
      </c>
      <c r="AM21" s="59" t="str">
        <f t="shared" si="7"/>
        <v/>
      </c>
      <c r="AN21" s="57" t="str">
        <f>IF($G21&lt;&gt;"",COUNTIFS('Chi tiết tuyến'!$AA:$AA,Master!$G21,'Chi tiết tuyến'!L:L,"x",'Chi tiết tuyến'!$X:$X,"x"),"")</f>
        <v/>
      </c>
      <c r="AO21" s="61" t="str">
        <f>IF($G21&lt;&gt;"",SUMIFS('Chi tiết tuyến'!$BA:$BA,'Chi tiết tuyến'!$AA:$AA,Master!$G21,'Chi tiết tuyến'!$X:$X,"x"),"")</f>
        <v/>
      </c>
      <c r="AP21" s="57" t="str">
        <f>IF($G21&lt;&gt;"",COUNTIFS('Chi tiết tuyến'!$AA:$AA,Master!$G21,'Chi tiết tuyến'!M:M,"x",'Chi tiết tuyến'!$X:$X,"x"),"")</f>
        <v/>
      </c>
      <c r="AQ21" s="61" t="str">
        <f>IF($G21&lt;&gt;"",SUMIFS('Chi tiết tuyến'!$BB:$BB,'Chi tiết tuyến'!$AA:$AA,Master!$G21,'Chi tiết tuyến'!$X:$X,"x"),"")</f>
        <v/>
      </c>
      <c r="AR21" s="57" t="str">
        <f>IF($G21&lt;&gt;"",COUNTIFS('Chi tiết tuyến'!$AA:$AA,Master!$G21,'Chi tiết tuyến'!N:N,"x",'Chi tiết tuyến'!$X:$X,"x"),"")</f>
        <v/>
      </c>
      <c r="AS21" s="61" t="str">
        <f>IF($G21&lt;&gt;"",SUMIFS('Chi tiết tuyến'!$BC:$BC,'Chi tiết tuyến'!$AA:$AA,Master!$G21,'Chi tiết tuyến'!$X:$X,"x"),"")</f>
        <v/>
      </c>
      <c r="AT21" s="57" t="str">
        <f>IF($G21&lt;&gt;"",COUNTIFS('Chi tiết tuyến'!$AA:$AA,Master!$G21,'Chi tiết tuyến'!O:O,"x",'Chi tiết tuyến'!$X:$X,"x"),"")</f>
        <v/>
      </c>
      <c r="AU21" s="61" t="str">
        <f>IF($G21&lt;&gt;"",SUMIFS('Chi tiết tuyến'!$BD:$BD,'Chi tiết tuyến'!$AA:$AA,Master!$G21,'Chi tiết tuyến'!$X:$X,"x"),"")</f>
        <v/>
      </c>
      <c r="AV21" s="57" t="str">
        <f>IF($G21&lt;&gt;"",COUNTIFS('Chi tiết tuyến'!$AA:$AA,Master!$G21,'Chi tiết tuyến'!P:P,"x",'Chi tiết tuyến'!$X:$X,"x"),"")</f>
        <v/>
      </c>
      <c r="AW21" s="61" t="str">
        <f>IF($G21&lt;&gt;"",SUMIFS('Chi tiết tuyến'!$BE:$BE,'Chi tiết tuyến'!$AA:$AA,Master!$G21,'Chi tiết tuyến'!$X:$X,"x"),"")</f>
        <v/>
      </c>
      <c r="AX21" s="57" t="str">
        <f>IF($G21&lt;&gt;"",COUNTIFS('Chi tiết tuyến'!$AA:$AA,Master!$G21,'Chi tiết tuyến'!Q:Q,"x",'Chi tiết tuyến'!$X:$X,"x"),"")</f>
        <v/>
      </c>
      <c r="AY21" s="61" t="str">
        <f>IF($G21&lt;&gt;"",SUMIFS('Chi tiết tuyến'!$BF:$BF,'Chi tiết tuyến'!$AA:$AA,Master!$G21,'Chi tiết tuyến'!$X:$X,"x"),"")</f>
        <v/>
      </c>
      <c r="AZ21" s="67" t="str">
        <f t="shared" si="8"/>
        <v/>
      </c>
      <c r="BA21" s="59" t="str">
        <f t="shared" si="9"/>
        <v/>
      </c>
      <c r="BB21" s="57">
        <f>COUNTIFS('Chi tiết tuyến'!$AA:$AA,Master!$G21,'Chi tiết tuyến'!L:L,"x",'Chi tiết tuyến'!$Y:$Y,"x")</f>
        <v>0</v>
      </c>
      <c r="BC21" s="61">
        <f>SUMIFS('Chi tiết tuyến'!$BA:$BA,'Chi tiết tuyến'!$AA:$AA,Master!$G21,'Chi tiết tuyến'!$W:$W,"x")</f>
        <v>0</v>
      </c>
      <c r="BD21" s="57">
        <f>COUNTIFS('Chi tiết tuyến'!$AA:$AA,Master!$G21,'Chi tiết tuyến'!M:M,"x",'Chi tiết tuyến'!$Y:$Y,"x")</f>
        <v>0</v>
      </c>
      <c r="BE21" s="61">
        <f>SUMIFS('Chi tiết tuyến'!$BB:$BB,'Chi tiết tuyến'!$AA:$AA,Master!$G21,'Chi tiết tuyến'!$W:$W,"x")</f>
        <v>0</v>
      </c>
      <c r="BF21" s="57">
        <f>COUNTIFS('Chi tiết tuyến'!$AA:$AA,Master!$G21,'Chi tiết tuyến'!N:N,"x",'Chi tiết tuyến'!$Y:$Y,"x")</f>
        <v>0</v>
      </c>
      <c r="BG21" s="61">
        <f>SUMIFS('Chi tiết tuyến'!$BC:$BC,'Chi tiết tuyến'!$AA:$AA,Master!$G21,'Chi tiết tuyến'!$W:$W,"x")</f>
        <v>0</v>
      </c>
      <c r="BH21" s="57">
        <f>COUNTIFS('Chi tiết tuyến'!$AA:$AA,Master!$G21,'Chi tiết tuyến'!O:O,"x",'Chi tiết tuyến'!$Y:$Y,"x")</f>
        <v>0</v>
      </c>
      <c r="BI21" s="61">
        <f>SUMIFS('Chi tiết tuyến'!$BD:$BD,'Chi tiết tuyến'!$AA:$AA,Master!$G21,'Chi tiết tuyến'!$W:$W,"x")</f>
        <v>0</v>
      </c>
      <c r="BJ21" s="57">
        <f>COUNTIFS('Chi tiết tuyến'!$AA:$AA,Master!$G21,'Chi tiết tuyến'!P:P,"x",'Chi tiết tuyến'!$Y:$Y,"x")</f>
        <v>0</v>
      </c>
      <c r="BK21" s="61">
        <f>SUMIFS('Chi tiết tuyến'!$BE:$BE,'Chi tiết tuyến'!$AA:$AA,Master!$G21,'Chi tiết tuyến'!$W:$W,"x")</f>
        <v>0</v>
      </c>
      <c r="BL21" s="57">
        <f>COUNTIFS('Chi tiết tuyến'!$AA:$AA,Master!$G21,'Chi tiết tuyến'!Q:Q,"x",'Chi tiết tuyến'!$Y:$Y,"x")</f>
        <v>0</v>
      </c>
      <c r="BM21" s="61">
        <f>SUMIFS('Chi tiết tuyến'!$BF:$BF,'Chi tiết tuyến'!$AA:$AA,Master!$G21,'Chi tiết tuyến'!$W:$W,"x")</f>
        <v>0</v>
      </c>
      <c r="BN21" s="67">
        <f t="shared" si="10"/>
        <v>0</v>
      </c>
      <c r="BO21" s="59">
        <f t="shared" si="11"/>
        <v>0</v>
      </c>
      <c r="BP21" s="57">
        <f>COUNTIFS('Chi tiết tuyến'!$AA:$AA,Master!$G21,'Chi tiết tuyến'!L:L,"x",'Chi tiết tuyến'!$Z:$Z,"x")</f>
        <v>0</v>
      </c>
      <c r="BQ21" s="61">
        <f>SUMIFS('Chi tiết tuyến'!$BA:$BA,'Chi tiết tuyến'!$AA:$AA,Master!$G21,'Chi tiết tuyến'!$X:$X,"x")</f>
        <v>0</v>
      </c>
      <c r="BR21" s="57">
        <f>COUNTIFS('Chi tiết tuyến'!$AA:$AA,Master!$G21,'Chi tiết tuyến'!M:M,"x",'Chi tiết tuyến'!$Z:$Z,"x")</f>
        <v>0</v>
      </c>
      <c r="BS21" s="61">
        <f>SUMIFS('Chi tiết tuyến'!$BB:$BB,'Chi tiết tuyến'!$AA:$AA,Master!$G21,'Chi tiết tuyến'!$X:$X,"x")</f>
        <v>0</v>
      </c>
      <c r="BT21" s="57">
        <f>COUNTIFS('Chi tiết tuyến'!$AA:$AA,Master!$G21,'Chi tiết tuyến'!N:N,"x",'Chi tiết tuyến'!$Z:$Z,"x")</f>
        <v>0</v>
      </c>
      <c r="BU21" s="61">
        <f>SUMIFS('Chi tiết tuyến'!$BC:$BC,'Chi tiết tuyến'!$AA:$AA,Master!$G21,'Chi tiết tuyến'!$X:$X,"x")</f>
        <v>0</v>
      </c>
      <c r="BV21" s="57">
        <f>COUNTIFS('Chi tiết tuyến'!$AA:$AA,Master!$G21,'Chi tiết tuyến'!O:O,"x",'Chi tiết tuyến'!$Z:$Z,"x")</f>
        <v>0</v>
      </c>
      <c r="BW21" s="61">
        <f>SUMIFS('Chi tiết tuyến'!$BD:$BD,'Chi tiết tuyến'!$AA:$AA,Master!$G21,'Chi tiết tuyến'!$X:$X,"x")</f>
        <v>0</v>
      </c>
      <c r="BX21" s="57">
        <f>COUNTIFS('Chi tiết tuyến'!$AA:$AA,Master!$G21,'Chi tiết tuyến'!P:P,"x",'Chi tiết tuyến'!$Z:$Z,"x")</f>
        <v>0</v>
      </c>
      <c r="BY21" s="61">
        <f>SUMIFS('Chi tiết tuyến'!$BE:$BE,'Chi tiết tuyến'!$AA:$AA,Master!$G21,'Chi tiết tuyến'!$X:$X,"x")</f>
        <v>0</v>
      </c>
      <c r="BZ21" s="57">
        <f>COUNTIFS('Chi tiết tuyến'!$AA:$AA,Master!$G21,'Chi tiết tuyến'!Q:Q,"x",'Chi tiết tuyến'!$Z:$Z,"x")</f>
        <v>0</v>
      </c>
      <c r="CA21" s="61">
        <f>SUMIFS('Chi tiết tuyến'!$BF:$BF,'Chi tiết tuyến'!$AA:$AA,Master!$G21,'Chi tiết tuyến'!$X:$X,"x")</f>
        <v>0</v>
      </c>
      <c r="CB21" s="67">
        <f t="shared" si="12"/>
        <v>0</v>
      </c>
      <c r="CC21" s="59">
        <f t="shared" si="13"/>
        <v>0</v>
      </c>
    </row>
    <row r="22" spans="6:81" ht="19.2" customHeight="1" x14ac:dyDescent="0.3">
      <c r="F22" s="16" t="str">
        <f t="shared" si="14"/>
        <v/>
      </c>
      <c r="G22" s="51"/>
      <c r="H22" s="52"/>
      <c r="I22" s="53" t="str">
        <f>IF($G22&lt;&gt;"",SUMIFS('Chi tiết tuyến'!$AE:$AE,'Chi tiết tuyến'!$AD:$AD,Master!I$1,'Chi tiết tuyến'!$AA:$AA,Master!$G22),"")</f>
        <v/>
      </c>
      <c r="J22" s="53" t="str">
        <f>IF($G22&lt;&gt;"",SUMIFS('Chi tiết tuyến'!$AE:$AE,'Chi tiết tuyến'!$AD:$AD,Master!J$1,'Chi tiết tuyến'!$AA:$AA,Master!$G22),"")</f>
        <v/>
      </c>
      <c r="K22" s="54" t="str">
        <f t="shared" si="2"/>
        <v/>
      </c>
      <c r="L22" s="53" t="str">
        <f>IF($G22&lt;&gt;"",COUNTIFS('Chi tiết tuyến'!$AA:$AA,Master!$G22,'Chi tiết tuyến'!$AD:$AD,Master!L$1),"")</f>
        <v/>
      </c>
      <c r="M22" s="53" t="str">
        <f>IF($G22&lt;&gt;"",COUNTIFS('Chi tiết tuyến'!$AA:$AA,Master!$G22,'Chi tiết tuyến'!$AD:$AD,Master!M$1),"")</f>
        <v/>
      </c>
      <c r="N22" s="55" t="str">
        <f t="shared" si="3"/>
        <v/>
      </c>
      <c r="O22" s="106" t="str">
        <f>IF($G22&lt;&gt;"",VLOOKUP($G22,'Tuyến và nhân viên'!$I:$S,9,0),"")</f>
        <v/>
      </c>
      <c r="P22" s="106" t="str">
        <f>IF($G22&lt;&gt;"",VLOOKUP($G22,'Tuyến và nhân viên'!$I:$S,10,0),"")</f>
        <v/>
      </c>
      <c r="Q22" s="106" t="str">
        <f>IF($G22&lt;&gt;"",VLOOKUP($G22,'Tuyến và nhân viên'!$I:$S,11,0),"")</f>
        <v/>
      </c>
      <c r="R22" s="109" t="str">
        <f>IF($G22&lt;&gt;"",SUMIFS('Chi tiết tuyến'!$AJ:$AJ,'Chi tiết tuyến'!$AA:$AA,Master!$G22),"")</f>
        <v/>
      </c>
      <c r="S22" s="53" t="str">
        <f t="shared" si="4"/>
        <v/>
      </c>
      <c r="T22" s="110" t="str">
        <f t="shared" si="5"/>
        <v/>
      </c>
      <c r="U22" s="53" t="str">
        <f>IF($G22&lt;&gt;"",COUNTIFS('Chi tiết tuyến'!$AG:$AG,U$2,'Chi tiết tuyến'!$AA:$AA,Master!$G22),"")</f>
        <v/>
      </c>
      <c r="V22" s="53" t="str">
        <f>IF($G22&lt;&gt;"",COUNTIFS('Chi tiết tuyến'!$AG:$AG,V$2,'Chi tiết tuyến'!$AA:$AA,Master!$G22),"")</f>
        <v/>
      </c>
      <c r="W22" s="53" t="str">
        <f>IF($G22&lt;&gt;"",COUNTIFS('Chi tiết tuyến'!$AG:$AG,W$2,'Chi tiết tuyến'!$AA:$AA,Master!$G22),"")</f>
        <v/>
      </c>
      <c r="X22" s="56" t="str">
        <f>IF($G22&lt;&gt;"",COUNTIFS('Chi tiết tuyến'!$AH:$AH,FALSE,'Chi tiết tuyến'!$AA:$AA,Master!$G22),"")</f>
        <v/>
      </c>
      <c r="Y22" s="56" t="str">
        <f>IF($G22&lt;&gt;"",COUNTIFS('Chi tiết tuyến'!$AI:$AI,FALSE,'Chi tiết tuyến'!$AA:$AA,Master!$G22),"")</f>
        <v/>
      </c>
      <c r="Z22" s="57" t="str">
        <f>IF($G22&lt;&gt;"",COUNTIFS('Chi tiết tuyến'!$AA:$AA,Master!$G22,'Chi tiết tuyến'!L:L,"x",'Chi tiết tuyến'!$W:$W,"x"),"")</f>
        <v/>
      </c>
      <c r="AA22" s="61" t="str">
        <f>IF($G22&lt;&gt;"",SUMIFS('Chi tiết tuyến'!$BA:$BA,'Chi tiết tuyến'!$AA:$AA,Master!$G22,'Chi tiết tuyến'!$W:$W,"x"),"")</f>
        <v/>
      </c>
      <c r="AB22" s="57" t="str">
        <f>IF($G22&lt;&gt;"",COUNTIFS('Chi tiết tuyến'!$AA:$AA,Master!$G22,'Chi tiết tuyến'!M:M,"x",'Chi tiết tuyến'!$W:$W,"x"),"")</f>
        <v/>
      </c>
      <c r="AC22" s="61" t="str">
        <f>IF($G22&lt;&gt;"",SUMIFS('Chi tiết tuyến'!$BB:$BB,'Chi tiết tuyến'!$AA:$AA,Master!$G22,'Chi tiết tuyến'!$W:$W,"x"),"")</f>
        <v/>
      </c>
      <c r="AD22" s="57" t="str">
        <f>IF($G22&lt;&gt;"",COUNTIFS('Chi tiết tuyến'!$AA:$AA,Master!$G22,'Chi tiết tuyến'!N:N,"x",'Chi tiết tuyến'!$W:$W,"x"),"")</f>
        <v/>
      </c>
      <c r="AE22" s="61" t="str">
        <f>IF($G22&lt;&gt;"",SUMIFS('Chi tiết tuyến'!$BC:$BC,'Chi tiết tuyến'!$AA:$AA,Master!$G22,'Chi tiết tuyến'!$W:$W,"x"),"")</f>
        <v/>
      </c>
      <c r="AF22" s="57" t="str">
        <f>IF($G22&lt;&gt;"",COUNTIFS('Chi tiết tuyến'!$AA:$AA,Master!$G22,'Chi tiết tuyến'!O:O,"x",'Chi tiết tuyến'!$W:$W,"x"),"")</f>
        <v/>
      </c>
      <c r="AG22" s="61" t="str">
        <f>IF($G22&lt;&gt;"",SUMIFS('Chi tiết tuyến'!$BD:$BD,'Chi tiết tuyến'!$AA:$AA,Master!$G22,'Chi tiết tuyến'!$W:$W,"x"),"")</f>
        <v/>
      </c>
      <c r="AH22" s="57" t="str">
        <f>IF($G22&lt;&gt;"",COUNTIFS('Chi tiết tuyến'!$AA:$AA,Master!$G22,'Chi tiết tuyến'!P:P,"x",'Chi tiết tuyến'!$W:$W,"x"),"")</f>
        <v/>
      </c>
      <c r="AI22" s="61" t="str">
        <f>IF($G22&lt;&gt;"",SUMIFS('Chi tiết tuyến'!$BE:$BE,'Chi tiết tuyến'!$AA:$AA,Master!$G22,'Chi tiết tuyến'!$W:$W,"x"),"")</f>
        <v/>
      </c>
      <c r="AJ22" s="57" t="str">
        <f>IF($G22&lt;&gt;"",COUNTIFS('Chi tiết tuyến'!$AA:$AA,Master!$G22,'Chi tiết tuyến'!Q:Q,"x",'Chi tiết tuyến'!$W:$W,"x"),"")</f>
        <v/>
      </c>
      <c r="AK22" s="61" t="str">
        <f>IF($G22&lt;&gt;"",SUMIFS('Chi tiết tuyến'!$BF:$BF,'Chi tiết tuyến'!$AA:$AA,Master!$G22,'Chi tiết tuyến'!$W:$W,"x"),"")</f>
        <v/>
      </c>
      <c r="AL22" s="67" t="str">
        <f t="shared" si="6"/>
        <v/>
      </c>
      <c r="AM22" s="59" t="str">
        <f t="shared" si="7"/>
        <v/>
      </c>
      <c r="AN22" s="57" t="str">
        <f>IF($G22&lt;&gt;"",COUNTIFS('Chi tiết tuyến'!$AA:$AA,Master!$G22,'Chi tiết tuyến'!L:L,"x",'Chi tiết tuyến'!$X:$X,"x"),"")</f>
        <v/>
      </c>
      <c r="AO22" s="61" t="str">
        <f>IF($G22&lt;&gt;"",SUMIFS('Chi tiết tuyến'!$BA:$BA,'Chi tiết tuyến'!$AA:$AA,Master!$G22,'Chi tiết tuyến'!$X:$X,"x"),"")</f>
        <v/>
      </c>
      <c r="AP22" s="57" t="str">
        <f>IF($G22&lt;&gt;"",COUNTIFS('Chi tiết tuyến'!$AA:$AA,Master!$G22,'Chi tiết tuyến'!M:M,"x",'Chi tiết tuyến'!$X:$X,"x"),"")</f>
        <v/>
      </c>
      <c r="AQ22" s="61" t="str">
        <f>IF($G22&lt;&gt;"",SUMIFS('Chi tiết tuyến'!$BB:$BB,'Chi tiết tuyến'!$AA:$AA,Master!$G22,'Chi tiết tuyến'!$X:$X,"x"),"")</f>
        <v/>
      </c>
      <c r="AR22" s="57" t="str">
        <f>IF($G22&lt;&gt;"",COUNTIFS('Chi tiết tuyến'!$AA:$AA,Master!$G22,'Chi tiết tuyến'!N:N,"x",'Chi tiết tuyến'!$X:$X,"x"),"")</f>
        <v/>
      </c>
      <c r="AS22" s="61" t="str">
        <f>IF($G22&lt;&gt;"",SUMIFS('Chi tiết tuyến'!$BC:$BC,'Chi tiết tuyến'!$AA:$AA,Master!$G22,'Chi tiết tuyến'!$X:$X,"x"),"")</f>
        <v/>
      </c>
      <c r="AT22" s="57" t="str">
        <f>IF($G22&lt;&gt;"",COUNTIFS('Chi tiết tuyến'!$AA:$AA,Master!$G22,'Chi tiết tuyến'!O:O,"x",'Chi tiết tuyến'!$X:$X,"x"),"")</f>
        <v/>
      </c>
      <c r="AU22" s="61" t="str">
        <f>IF($G22&lt;&gt;"",SUMIFS('Chi tiết tuyến'!$BD:$BD,'Chi tiết tuyến'!$AA:$AA,Master!$G22,'Chi tiết tuyến'!$X:$X,"x"),"")</f>
        <v/>
      </c>
      <c r="AV22" s="57" t="str">
        <f>IF($G22&lt;&gt;"",COUNTIFS('Chi tiết tuyến'!$AA:$AA,Master!$G22,'Chi tiết tuyến'!P:P,"x",'Chi tiết tuyến'!$X:$X,"x"),"")</f>
        <v/>
      </c>
      <c r="AW22" s="61" t="str">
        <f>IF($G22&lt;&gt;"",SUMIFS('Chi tiết tuyến'!$BE:$BE,'Chi tiết tuyến'!$AA:$AA,Master!$G22,'Chi tiết tuyến'!$X:$X,"x"),"")</f>
        <v/>
      </c>
      <c r="AX22" s="57" t="str">
        <f>IF($G22&lt;&gt;"",COUNTIFS('Chi tiết tuyến'!$AA:$AA,Master!$G22,'Chi tiết tuyến'!Q:Q,"x",'Chi tiết tuyến'!$X:$X,"x"),"")</f>
        <v/>
      </c>
      <c r="AY22" s="61" t="str">
        <f>IF($G22&lt;&gt;"",SUMIFS('Chi tiết tuyến'!$BF:$BF,'Chi tiết tuyến'!$AA:$AA,Master!$G22,'Chi tiết tuyến'!$X:$X,"x"),"")</f>
        <v/>
      </c>
      <c r="AZ22" s="67" t="str">
        <f t="shared" si="8"/>
        <v/>
      </c>
      <c r="BA22" s="59" t="str">
        <f t="shared" si="9"/>
        <v/>
      </c>
      <c r="BB22" s="57">
        <f>COUNTIFS('Chi tiết tuyến'!$AA:$AA,Master!$G22,'Chi tiết tuyến'!L:L,"x",'Chi tiết tuyến'!$Y:$Y,"x")</f>
        <v>0</v>
      </c>
      <c r="BC22" s="61">
        <f>SUMIFS('Chi tiết tuyến'!$BA:$BA,'Chi tiết tuyến'!$AA:$AA,Master!$G22,'Chi tiết tuyến'!$W:$W,"x")</f>
        <v>0</v>
      </c>
      <c r="BD22" s="57">
        <f>COUNTIFS('Chi tiết tuyến'!$AA:$AA,Master!$G22,'Chi tiết tuyến'!M:M,"x",'Chi tiết tuyến'!$Y:$Y,"x")</f>
        <v>0</v>
      </c>
      <c r="BE22" s="61">
        <f>SUMIFS('Chi tiết tuyến'!$BB:$BB,'Chi tiết tuyến'!$AA:$AA,Master!$G22,'Chi tiết tuyến'!$W:$W,"x")</f>
        <v>0</v>
      </c>
      <c r="BF22" s="57">
        <f>COUNTIFS('Chi tiết tuyến'!$AA:$AA,Master!$G22,'Chi tiết tuyến'!N:N,"x",'Chi tiết tuyến'!$Y:$Y,"x")</f>
        <v>0</v>
      </c>
      <c r="BG22" s="61">
        <f>SUMIFS('Chi tiết tuyến'!$BC:$BC,'Chi tiết tuyến'!$AA:$AA,Master!$G22,'Chi tiết tuyến'!$W:$W,"x")</f>
        <v>0</v>
      </c>
      <c r="BH22" s="57">
        <f>COUNTIFS('Chi tiết tuyến'!$AA:$AA,Master!$G22,'Chi tiết tuyến'!O:O,"x",'Chi tiết tuyến'!$Y:$Y,"x")</f>
        <v>0</v>
      </c>
      <c r="BI22" s="61">
        <f>SUMIFS('Chi tiết tuyến'!$BD:$BD,'Chi tiết tuyến'!$AA:$AA,Master!$G22,'Chi tiết tuyến'!$W:$W,"x")</f>
        <v>0</v>
      </c>
      <c r="BJ22" s="57">
        <f>COUNTIFS('Chi tiết tuyến'!$AA:$AA,Master!$G22,'Chi tiết tuyến'!P:P,"x",'Chi tiết tuyến'!$Y:$Y,"x")</f>
        <v>0</v>
      </c>
      <c r="BK22" s="61">
        <f>SUMIFS('Chi tiết tuyến'!$BE:$BE,'Chi tiết tuyến'!$AA:$AA,Master!$G22,'Chi tiết tuyến'!$W:$W,"x")</f>
        <v>0</v>
      </c>
      <c r="BL22" s="57">
        <f>COUNTIFS('Chi tiết tuyến'!$AA:$AA,Master!$G22,'Chi tiết tuyến'!Q:Q,"x",'Chi tiết tuyến'!$Y:$Y,"x")</f>
        <v>0</v>
      </c>
      <c r="BM22" s="61">
        <f>SUMIFS('Chi tiết tuyến'!$BF:$BF,'Chi tiết tuyến'!$AA:$AA,Master!$G22,'Chi tiết tuyến'!$W:$W,"x")</f>
        <v>0</v>
      </c>
      <c r="BN22" s="67">
        <f t="shared" ref="BN22:BN39" si="15">SUM(BB22,BD22,BF22,BH22,BJ22,BL22)</f>
        <v>0</v>
      </c>
      <c r="BO22" s="59">
        <f t="shared" ref="BO22:BO39" si="16">SUM(BC22,BE22,BG22,BI22,BK22,BM22)</f>
        <v>0</v>
      </c>
      <c r="BP22" s="57">
        <f>COUNTIFS('Chi tiết tuyến'!$AA:$AA,Master!$G22,'Chi tiết tuyến'!L:L,"x",'Chi tiết tuyến'!$Z:$Z,"x")</f>
        <v>0</v>
      </c>
      <c r="BQ22" s="61">
        <f>SUMIFS('Chi tiết tuyến'!$BA:$BA,'Chi tiết tuyến'!$AA:$AA,Master!$G22,'Chi tiết tuyến'!$X:$X,"x")</f>
        <v>0</v>
      </c>
      <c r="BR22" s="57">
        <f>COUNTIFS('Chi tiết tuyến'!$AA:$AA,Master!$G22,'Chi tiết tuyến'!M:M,"x",'Chi tiết tuyến'!$Z:$Z,"x")</f>
        <v>0</v>
      </c>
      <c r="BS22" s="61">
        <f>SUMIFS('Chi tiết tuyến'!$BB:$BB,'Chi tiết tuyến'!$AA:$AA,Master!$G22,'Chi tiết tuyến'!$X:$X,"x")</f>
        <v>0</v>
      </c>
      <c r="BT22" s="57">
        <f>COUNTIFS('Chi tiết tuyến'!$AA:$AA,Master!$G22,'Chi tiết tuyến'!N:N,"x",'Chi tiết tuyến'!$Z:$Z,"x")</f>
        <v>0</v>
      </c>
      <c r="BU22" s="61">
        <f>SUMIFS('Chi tiết tuyến'!$BC:$BC,'Chi tiết tuyến'!$AA:$AA,Master!$G22,'Chi tiết tuyến'!$X:$X,"x")</f>
        <v>0</v>
      </c>
      <c r="BV22" s="57">
        <f>COUNTIFS('Chi tiết tuyến'!$AA:$AA,Master!$G22,'Chi tiết tuyến'!O:O,"x",'Chi tiết tuyến'!$Z:$Z,"x")</f>
        <v>0</v>
      </c>
      <c r="BW22" s="61">
        <f>SUMIFS('Chi tiết tuyến'!$BD:$BD,'Chi tiết tuyến'!$AA:$AA,Master!$G22,'Chi tiết tuyến'!$X:$X,"x")</f>
        <v>0</v>
      </c>
      <c r="BX22" s="57">
        <f>COUNTIFS('Chi tiết tuyến'!$AA:$AA,Master!$G22,'Chi tiết tuyến'!P:P,"x",'Chi tiết tuyến'!$Z:$Z,"x")</f>
        <v>0</v>
      </c>
      <c r="BY22" s="61">
        <f>SUMIFS('Chi tiết tuyến'!$BE:$BE,'Chi tiết tuyến'!$AA:$AA,Master!$G22,'Chi tiết tuyến'!$X:$X,"x")</f>
        <v>0</v>
      </c>
      <c r="BZ22" s="57">
        <f>COUNTIFS('Chi tiết tuyến'!$AA:$AA,Master!$G22,'Chi tiết tuyến'!Q:Q,"x",'Chi tiết tuyến'!$Z:$Z,"x")</f>
        <v>0</v>
      </c>
      <c r="CA22" s="61">
        <f>SUMIFS('Chi tiết tuyến'!$BF:$BF,'Chi tiết tuyến'!$AA:$AA,Master!$G22,'Chi tiết tuyến'!$X:$X,"x")</f>
        <v>0</v>
      </c>
      <c r="CB22" s="67">
        <f t="shared" ref="CB22:CB39" si="17">SUM(BP22,BR22,BT22,BV22,BX22,BZ22)</f>
        <v>0</v>
      </c>
      <c r="CC22" s="59">
        <f t="shared" ref="CC22:CC39" si="18">SUM(BQ22,BS22,BU22,BW22,BY22,CA22)</f>
        <v>0</v>
      </c>
    </row>
    <row r="23" spans="6:81" ht="19.2" customHeight="1" x14ac:dyDescent="0.3">
      <c r="F23" s="16" t="str">
        <f t="shared" si="14"/>
        <v/>
      </c>
      <c r="G23" s="60"/>
      <c r="H23" s="58"/>
      <c r="I23" s="53" t="str">
        <f>IF($G23&lt;&gt;"",SUMIFS('Chi tiết tuyến'!$AE:$AE,'Chi tiết tuyến'!$AD:$AD,Master!I$1,'Chi tiết tuyến'!$AA:$AA,Master!$G23),"")</f>
        <v/>
      </c>
      <c r="J23" s="53" t="str">
        <f>IF($G23&lt;&gt;"",SUMIFS('Chi tiết tuyến'!$AE:$AE,'Chi tiết tuyến'!$AD:$AD,Master!J$1,'Chi tiết tuyến'!$AA:$AA,Master!$G23),"")</f>
        <v/>
      </c>
      <c r="K23" s="54" t="str">
        <f t="shared" ref="K23:K39" si="19">IF($G23&lt;&gt;"",SUM(I23:J23),"")</f>
        <v/>
      </c>
      <c r="L23" s="53" t="str">
        <f>IF($G23&lt;&gt;"",COUNTIFS('Chi tiết tuyến'!$AA:$AA,Master!$G23,'Chi tiết tuyến'!$AD:$AD,Master!L$1),"")</f>
        <v/>
      </c>
      <c r="M23" s="53" t="str">
        <f>IF($G23&lt;&gt;"",COUNTIFS('Chi tiết tuyến'!$AA:$AA,Master!$G23,'Chi tiết tuyến'!$AD:$AD,Master!M$1),"")</f>
        <v/>
      </c>
      <c r="N23" s="55" t="str">
        <f t="shared" ref="N23:N39" si="20">IF($G23&lt;&gt;"",SUM(L23:M23),"")</f>
        <v/>
      </c>
      <c r="O23" s="106" t="str">
        <f>IF($G23&lt;&gt;"",VLOOKUP($G23,'Tuyến và nhân viên'!$I:$S,9,0),"")</f>
        <v/>
      </c>
      <c r="P23" s="106" t="str">
        <f>IF($G23&lt;&gt;"",VLOOKUP($G23,'Tuyến và nhân viên'!$I:$S,10,0),"")</f>
        <v/>
      </c>
      <c r="Q23" s="106" t="str">
        <f>IF($G23&lt;&gt;"",VLOOKUP($G23,'Tuyến và nhân viên'!$I:$S,11,0),"")</f>
        <v/>
      </c>
      <c r="R23" s="109" t="str">
        <f>IF($G23&lt;&gt;"",SUMIFS('Chi tiết tuyến'!$AJ:$AJ,'Chi tiết tuyến'!$AA:$AA,Master!$G23),"")</f>
        <v/>
      </c>
      <c r="S23" s="53" t="str">
        <f t="shared" si="4"/>
        <v/>
      </c>
      <c r="T23" s="110" t="str">
        <f t="shared" si="5"/>
        <v/>
      </c>
      <c r="U23" s="53" t="str">
        <f>IF($G23&lt;&gt;"",COUNTIFS('Chi tiết tuyến'!$AG:$AG,U$2,'Chi tiết tuyến'!$AA:$AA,Master!$G23),"")</f>
        <v/>
      </c>
      <c r="V23" s="53" t="str">
        <f>IF($G23&lt;&gt;"",COUNTIFS('Chi tiết tuyến'!$AG:$AG,V$2,'Chi tiết tuyến'!$AA:$AA,Master!$G23),"")</f>
        <v/>
      </c>
      <c r="W23" s="53" t="str">
        <f>IF($G23&lt;&gt;"",COUNTIFS('Chi tiết tuyến'!$AG:$AG,W$2,'Chi tiết tuyến'!$AA:$AA,Master!$G23),"")</f>
        <v/>
      </c>
      <c r="X23" s="56" t="str">
        <f>IF($G23&lt;&gt;"",COUNTIFS('Chi tiết tuyến'!$AH:$AH,FALSE,'Chi tiết tuyến'!$AA:$AA,Master!$G23),"")</f>
        <v/>
      </c>
      <c r="Y23" s="56" t="str">
        <f>IF($G23&lt;&gt;"",COUNTIFS('Chi tiết tuyến'!$AI:$AI,FALSE,'Chi tiết tuyến'!$AA:$AA,Master!$G23),"")</f>
        <v/>
      </c>
      <c r="Z23" s="57" t="str">
        <f>IF($G23&lt;&gt;"",COUNTIFS('Chi tiết tuyến'!$AA:$AA,Master!$G23,'Chi tiết tuyến'!L:L,"x",'Chi tiết tuyến'!$W:$W,"x"),"")</f>
        <v/>
      </c>
      <c r="AA23" s="61" t="str">
        <f>IF($G23&lt;&gt;"",SUMIFS('Chi tiết tuyến'!$BA:$BA,'Chi tiết tuyến'!$AA:$AA,Master!$G23,'Chi tiết tuyến'!$W:$W,"x"),"")</f>
        <v/>
      </c>
      <c r="AB23" s="57" t="str">
        <f>IF($G23&lt;&gt;"",COUNTIFS('Chi tiết tuyến'!$AA:$AA,Master!$G23,'Chi tiết tuyến'!M:M,"x",'Chi tiết tuyến'!$W:$W,"x"),"")</f>
        <v/>
      </c>
      <c r="AC23" s="61" t="str">
        <f>IF($G23&lt;&gt;"",SUMIFS('Chi tiết tuyến'!$BB:$BB,'Chi tiết tuyến'!$AA:$AA,Master!$G23,'Chi tiết tuyến'!$W:$W,"x"),"")</f>
        <v/>
      </c>
      <c r="AD23" s="57" t="str">
        <f>IF($G23&lt;&gt;"",COUNTIFS('Chi tiết tuyến'!$AA:$AA,Master!$G23,'Chi tiết tuyến'!N:N,"x",'Chi tiết tuyến'!$W:$W,"x"),"")</f>
        <v/>
      </c>
      <c r="AE23" s="61" t="str">
        <f>IF($G23&lt;&gt;"",SUMIFS('Chi tiết tuyến'!$BC:$BC,'Chi tiết tuyến'!$AA:$AA,Master!$G23,'Chi tiết tuyến'!$W:$W,"x"),"")</f>
        <v/>
      </c>
      <c r="AF23" s="57" t="str">
        <f>IF($G23&lt;&gt;"",COUNTIFS('Chi tiết tuyến'!$AA:$AA,Master!$G23,'Chi tiết tuyến'!O:O,"x",'Chi tiết tuyến'!$W:$W,"x"),"")</f>
        <v/>
      </c>
      <c r="AG23" s="61" t="str">
        <f>IF($G23&lt;&gt;"",SUMIFS('Chi tiết tuyến'!$BD:$BD,'Chi tiết tuyến'!$AA:$AA,Master!$G23,'Chi tiết tuyến'!$W:$W,"x"),"")</f>
        <v/>
      </c>
      <c r="AH23" s="57" t="str">
        <f>IF($G23&lt;&gt;"",COUNTIFS('Chi tiết tuyến'!$AA:$AA,Master!$G23,'Chi tiết tuyến'!P:P,"x",'Chi tiết tuyến'!$W:$W,"x"),"")</f>
        <v/>
      </c>
      <c r="AI23" s="61" t="str">
        <f>IF($G23&lt;&gt;"",SUMIFS('Chi tiết tuyến'!$BE:$BE,'Chi tiết tuyến'!$AA:$AA,Master!$G23,'Chi tiết tuyến'!$W:$W,"x"),"")</f>
        <v/>
      </c>
      <c r="AJ23" s="57" t="str">
        <f>IF($G23&lt;&gt;"",COUNTIFS('Chi tiết tuyến'!$AA:$AA,Master!$G23,'Chi tiết tuyến'!Q:Q,"x",'Chi tiết tuyến'!$W:$W,"x"),"")</f>
        <v/>
      </c>
      <c r="AK23" s="61" t="str">
        <f>IF($G23&lt;&gt;"",SUMIFS('Chi tiết tuyến'!$BF:$BF,'Chi tiết tuyến'!$AA:$AA,Master!$G23,'Chi tiết tuyến'!$W:$W,"x"),"")</f>
        <v/>
      </c>
      <c r="AL23" s="67" t="str">
        <f t="shared" si="6"/>
        <v/>
      </c>
      <c r="AM23" s="59" t="str">
        <f t="shared" si="7"/>
        <v/>
      </c>
      <c r="AN23" s="57" t="str">
        <f>IF($G23&lt;&gt;"",COUNTIFS('Chi tiết tuyến'!$AA:$AA,Master!$G23,'Chi tiết tuyến'!L:L,"x",'Chi tiết tuyến'!$X:$X,"x"),"")</f>
        <v/>
      </c>
      <c r="AO23" s="61" t="str">
        <f>IF($G23&lt;&gt;"",SUMIFS('Chi tiết tuyến'!$BA:$BA,'Chi tiết tuyến'!$AA:$AA,Master!$G23,'Chi tiết tuyến'!$X:$X,"x"),"")</f>
        <v/>
      </c>
      <c r="AP23" s="57" t="str">
        <f>IF($G23&lt;&gt;"",COUNTIFS('Chi tiết tuyến'!$AA:$AA,Master!$G23,'Chi tiết tuyến'!M:M,"x",'Chi tiết tuyến'!$X:$X,"x"),"")</f>
        <v/>
      </c>
      <c r="AQ23" s="61" t="str">
        <f>IF($G23&lt;&gt;"",SUMIFS('Chi tiết tuyến'!$BB:$BB,'Chi tiết tuyến'!$AA:$AA,Master!$G23,'Chi tiết tuyến'!$X:$X,"x"),"")</f>
        <v/>
      </c>
      <c r="AR23" s="57" t="str">
        <f>IF($G23&lt;&gt;"",COUNTIFS('Chi tiết tuyến'!$AA:$AA,Master!$G23,'Chi tiết tuyến'!N:N,"x",'Chi tiết tuyến'!$X:$X,"x"),"")</f>
        <v/>
      </c>
      <c r="AS23" s="61" t="str">
        <f>IF($G23&lt;&gt;"",SUMIFS('Chi tiết tuyến'!$BC:$BC,'Chi tiết tuyến'!$AA:$AA,Master!$G23,'Chi tiết tuyến'!$X:$X,"x"),"")</f>
        <v/>
      </c>
      <c r="AT23" s="57" t="str">
        <f>IF($G23&lt;&gt;"",COUNTIFS('Chi tiết tuyến'!$AA:$AA,Master!$G23,'Chi tiết tuyến'!O:O,"x",'Chi tiết tuyến'!$X:$X,"x"),"")</f>
        <v/>
      </c>
      <c r="AU23" s="61" t="str">
        <f>IF($G23&lt;&gt;"",SUMIFS('Chi tiết tuyến'!$BD:$BD,'Chi tiết tuyến'!$AA:$AA,Master!$G23,'Chi tiết tuyến'!$X:$X,"x"),"")</f>
        <v/>
      </c>
      <c r="AV23" s="57" t="str">
        <f>IF($G23&lt;&gt;"",COUNTIFS('Chi tiết tuyến'!$AA:$AA,Master!$G23,'Chi tiết tuyến'!P:P,"x",'Chi tiết tuyến'!$X:$X,"x"),"")</f>
        <v/>
      </c>
      <c r="AW23" s="61" t="str">
        <f>IF($G23&lt;&gt;"",SUMIFS('Chi tiết tuyến'!$BE:$BE,'Chi tiết tuyến'!$AA:$AA,Master!$G23,'Chi tiết tuyến'!$X:$X,"x"),"")</f>
        <v/>
      </c>
      <c r="AX23" s="57" t="str">
        <f>IF($G23&lt;&gt;"",COUNTIFS('Chi tiết tuyến'!$AA:$AA,Master!$G23,'Chi tiết tuyến'!Q:Q,"x",'Chi tiết tuyến'!$X:$X,"x"),"")</f>
        <v/>
      </c>
      <c r="AY23" s="61" t="str">
        <f>IF($G23&lt;&gt;"",SUMIFS('Chi tiết tuyến'!$BF:$BF,'Chi tiết tuyến'!$AA:$AA,Master!$G23,'Chi tiết tuyến'!$X:$X,"x"),"")</f>
        <v/>
      </c>
      <c r="AZ23" s="67" t="str">
        <f t="shared" si="8"/>
        <v/>
      </c>
      <c r="BA23" s="59" t="str">
        <f t="shared" si="9"/>
        <v/>
      </c>
      <c r="BB23" s="57">
        <f>COUNTIFS('Chi tiết tuyến'!$AA:$AA,Master!$G23,'Chi tiết tuyến'!L:L,"x",'Chi tiết tuyến'!$Y:$Y,"x")</f>
        <v>0</v>
      </c>
      <c r="BC23" s="61">
        <f>SUMIFS('Chi tiết tuyến'!$BA:$BA,'Chi tiết tuyến'!$AA:$AA,Master!$G23,'Chi tiết tuyến'!$W:$W,"x")</f>
        <v>0</v>
      </c>
      <c r="BD23" s="57">
        <f>COUNTIFS('Chi tiết tuyến'!$AA:$AA,Master!$G23,'Chi tiết tuyến'!M:M,"x",'Chi tiết tuyến'!$Y:$Y,"x")</f>
        <v>0</v>
      </c>
      <c r="BE23" s="61">
        <f>SUMIFS('Chi tiết tuyến'!$BB:$BB,'Chi tiết tuyến'!$AA:$AA,Master!$G23,'Chi tiết tuyến'!$W:$W,"x")</f>
        <v>0</v>
      </c>
      <c r="BF23" s="57">
        <f>COUNTIFS('Chi tiết tuyến'!$AA:$AA,Master!$G23,'Chi tiết tuyến'!N:N,"x",'Chi tiết tuyến'!$Y:$Y,"x")</f>
        <v>0</v>
      </c>
      <c r="BG23" s="61">
        <f>SUMIFS('Chi tiết tuyến'!$BC:$BC,'Chi tiết tuyến'!$AA:$AA,Master!$G23,'Chi tiết tuyến'!$W:$W,"x")</f>
        <v>0</v>
      </c>
      <c r="BH23" s="57">
        <f>COUNTIFS('Chi tiết tuyến'!$AA:$AA,Master!$G23,'Chi tiết tuyến'!O:O,"x",'Chi tiết tuyến'!$Y:$Y,"x")</f>
        <v>0</v>
      </c>
      <c r="BI23" s="61">
        <f>SUMIFS('Chi tiết tuyến'!$BD:$BD,'Chi tiết tuyến'!$AA:$AA,Master!$G23,'Chi tiết tuyến'!$W:$W,"x")</f>
        <v>0</v>
      </c>
      <c r="BJ23" s="57">
        <f>COUNTIFS('Chi tiết tuyến'!$AA:$AA,Master!$G23,'Chi tiết tuyến'!P:P,"x",'Chi tiết tuyến'!$Y:$Y,"x")</f>
        <v>0</v>
      </c>
      <c r="BK23" s="61">
        <f>SUMIFS('Chi tiết tuyến'!$BE:$BE,'Chi tiết tuyến'!$AA:$AA,Master!$G23,'Chi tiết tuyến'!$W:$W,"x")</f>
        <v>0</v>
      </c>
      <c r="BL23" s="57">
        <f>COUNTIFS('Chi tiết tuyến'!$AA:$AA,Master!$G23,'Chi tiết tuyến'!Q:Q,"x",'Chi tiết tuyến'!$Y:$Y,"x")</f>
        <v>0</v>
      </c>
      <c r="BM23" s="61">
        <f>SUMIFS('Chi tiết tuyến'!$BF:$BF,'Chi tiết tuyến'!$AA:$AA,Master!$G23,'Chi tiết tuyến'!$W:$W,"x")</f>
        <v>0</v>
      </c>
      <c r="BN23" s="67">
        <f t="shared" si="15"/>
        <v>0</v>
      </c>
      <c r="BO23" s="59">
        <f t="shared" si="16"/>
        <v>0</v>
      </c>
      <c r="BP23" s="57">
        <f>COUNTIFS('Chi tiết tuyến'!$AA:$AA,Master!$G23,'Chi tiết tuyến'!L:L,"x",'Chi tiết tuyến'!$Z:$Z,"x")</f>
        <v>0</v>
      </c>
      <c r="BQ23" s="61">
        <f>SUMIFS('Chi tiết tuyến'!$BA:$BA,'Chi tiết tuyến'!$AA:$AA,Master!$G23,'Chi tiết tuyến'!$X:$X,"x")</f>
        <v>0</v>
      </c>
      <c r="BR23" s="57">
        <f>COUNTIFS('Chi tiết tuyến'!$AA:$AA,Master!$G23,'Chi tiết tuyến'!M:M,"x",'Chi tiết tuyến'!$Z:$Z,"x")</f>
        <v>0</v>
      </c>
      <c r="BS23" s="61">
        <f>SUMIFS('Chi tiết tuyến'!$BB:$BB,'Chi tiết tuyến'!$AA:$AA,Master!$G23,'Chi tiết tuyến'!$X:$X,"x")</f>
        <v>0</v>
      </c>
      <c r="BT23" s="57">
        <f>COUNTIFS('Chi tiết tuyến'!$AA:$AA,Master!$G23,'Chi tiết tuyến'!N:N,"x",'Chi tiết tuyến'!$Z:$Z,"x")</f>
        <v>0</v>
      </c>
      <c r="BU23" s="61">
        <f>SUMIFS('Chi tiết tuyến'!$BC:$BC,'Chi tiết tuyến'!$AA:$AA,Master!$G23,'Chi tiết tuyến'!$X:$X,"x")</f>
        <v>0</v>
      </c>
      <c r="BV23" s="57">
        <f>COUNTIFS('Chi tiết tuyến'!$AA:$AA,Master!$G23,'Chi tiết tuyến'!O:O,"x",'Chi tiết tuyến'!$Z:$Z,"x")</f>
        <v>0</v>
      </c>
      <c r="BW23" s="61">
        <f>SUMIFS('Chi tiết tuyến'!$BD:$BD,'Chi tiết tuyến'!$AA:$AA,Master!$G23,'Chi tiết tuyến'!$X:$X,"x")</f>
        <v>0</v>
      </c>
      <c r="BX23" s="57">
        <f>COUNTIFS('Chi tiết tuyến'!$AA:$AA,Master!$G23,'Chi tiết tuyến'!P:P,"x",'Chi tiết tuyến'!$Z:$Z,"x")</f>
        <v>0</v>
      </c>
      <c r="BY23" s="61">
        <f>SUMIFS('Chi tiết tuyến'!$BE:$BE,'Chi tiết tuyến'!$AA:$AA,Master!$G23,'Chi tiết tuyến'!$X:$X,"x")</f>
        <v>0</v>
      </c>
      <c r="BZ23" s="57">
        <f>COUNTIFS('Chi tiết tuyến'!$AA:$AA,Master!$G23,'Chi tiết tuyến'!Q:Q,"x",'Chi tiết tuyến'!$Z:$Z,"x")</f>
        <v>0</v>
      </c>
      <c r="CA23" s="61">
        <f>SUMIFS('Chi tiết tuyến'!$BF:$BF,'Chi tiết tuyến'!$AA:$AA,Master!$G23,'Chi tiết tuyến'!$X:$X,"x")</f>
        <v>0</v>
      </c>
      <c r="CB23" s="67">
        <f t="shared" si="17"/>
        <v>0</v>
      </c>
      <c r="CC23" s="59">
        <f t="shared" si="18"/>
        <v>0</v>
      </c>
    </row>
    <row r="24" spans="6:81" ht="19.2" customHeight="1" x14ac:dyDescent="0.3">
      <c r="F24" s="16" t="str">
        <f t="shared" si="14"/>
        <v/>
      </c>
      <c r="G24" s="60"/>
      <c r="H24" s="58"/>
      <c r="I24" s="53" t="str">
        <f>IF($G24&lt;&gt;"",SUMIFS('Chi tiết tuyến'!$AE:$AE,'Chi tiết tuyến'!$AD:$AD,Master!I$1,'Chi tiết tuyến'!$AA:$AA,Master!$G24),"")</f>
        <v/>
      </c>
      <c r="J24" s="53" t="str">
        <f>IF($G24&lt;&gt;"",SUMIFS('Chi tiết tuyến'!$AE:$AE,'Chi tiết tuyến'!$AD:$AD,Master!J$1,'Chi tiết tuyến'!$AA:$AA,Master!$G24),"")</f>
        <v/>
      </c>
      <c r="K24" s="54" t="str">
        <f t="shared" si="19"/>
        <v/>
      </c>
      <c r="L24" s="53" t="str">
        <f>IF($G24&lt;&gt;"",COUNTIFS('Chi tiết tuyến'!$AA:$AA,Master!$G24,'Chi tiết tuyến'!$AD:$AD,Master!L$1),"")</f>
        <v/>
      </c>
      <c r="M24" s="53" t="str">
        <f>IF($G24&lt;&gt;"",COUNTIFS('Chi tiết tuyến'!$AA:$AA,Master!$G24,'Chi tiết tuyến'!$AD:$AD,Master!M$1),"")</f>
        <v/>
      </c>
      <c r="N24" s="55" t="str">
        <f t="shared" si="20"/>
        <v/>
      </c>
      <c r="O24" s="106" t="str">
        <f>IF($G24&lt;&gt;"",VLOOKUP($G24,'Tuyến và nhân viên'!$I:$S,9,0),"")</f>
        <v/>
      </c>
      <c r="P24" s="106" t="str">
        <f>IF($G24&lt;&gt;"",VLOOKUP($G24,'Tuyến và nhân viên'!$I:$S,10,0),"")</f>
        <v/>
      </c>
      <c r="Q24" s="106" t="str">
        <f>IF($G24&lt;&gt;"",VLOOKUP($G24,'Tuyến và nhân viên'!$I:$S,11,0),"")</f>
        <v/>
      </c>
      <c r="R24" s="109" t="str">
        <f>IF($G24&lt;&gt;"",SUMIFS('Chi tiết tuyến'!$AJ:$AJ,'Chi tiết tuyến'!$AA:$AA,Master!$G24),"")</f>
        <v/>
      </c>
      <c r="S24" s="53" t="str">
        <f t="shared" si="4"/>
        <v/>
      </c>
      <c r="T24" s="110" t="str">
        <f t="shared" si="5"/>
        <v/>
      </c>
      <c r="U24" s="53" t="str">
        <f>IF($G24&lt;&gt;"",COUNTIFS('Chi tiết tuyến'!$AG:$AG,U$2,'Chi tiết tuyến'!$AA:$AA,Master!$G24),"")</f>
        <v/>
      </c>
      <c r="V24" s="53" t="str">
        <f>IF($G24&lt;&gt;"",COUNTIFS('Chi tiết tuyến'!$AG:$AG,V$2,'Chi tiết tuyến'!$AA:$AA,Master!$G24),"")</f>
        <v/>
      </c>
      <c r="W24" s="53" t="str">
        <f>IF($G24&lt;&gt;"",COUNTIFS('Chi tiết tuyến'!$AG:$AG,W$2,'Chi tiết tuyến'!$AA:$AA,Master!$G24),"")</f>
        <v/>
      </c>
      <c r="X24" s="56" t="str">
        <f>IF($G24&lt;&gt;"",COUNTIFS('Chi tiết tuyến'!$AH:$AH,FALSE,'Chi tiết tuyến'!$AA:$AA,Master!$G24),"")</f>
        <v/>
      </c>
      <c r="Y24" s="56" t="str">
        <f>IF($G24&lt;&gt;"",COUNTIFS('Chi tiết tuyến'!$AI:$AI,FALSE,'Chi tiết tuyến'!$AA:$AA,Master!$G24),"")</f>
        <v/>
      </c>
      <c r="Z24" s="57" t="str">
        <f>IF($G24&lt;&gt;"",COUNTIFS('Chi tiết tuyến'!$AA:$AA,Master!$G24,'Chi tiết tuyến'!L:L,"x",'Chi tiết tuyến'!$W:$W,"x"),"")</f>
        <v/>
      </c>
      <c r="AA24" s="61" t="str">
        <f>IF($G24&lt;&gt;"",SUMIFS('Chi tiết tuyến'!$BA:$BA,'Chi tiết tuyến'!$AA:$AA,Master!$G24,'Chi tiết tuyến'!$W:$W,"x"),"")</f>
        <v/>
      </c>
      <c r="AB24" s="57" t="str">
        <f>IF($G24&lt;&gt;"",COUNTIFS('Chi tiết tuyến'!$AA:$AA,Master!$G24,'Chi tiết tuyến'!M:M,"x",'Chi tiết tuyến'!$W:$W,"x"),"")</f>
        <v/>
      </c>
      <c r="AC24" s="61" t="str">
        <f>IF($G24&lt;&gt;"",SUMIFS('Chi tiết tuyến'!$BB:$BB,'Chi tiết tuyến'!$AA:$AA,Master!$G24,'Chi tiết tuyến'!$W:$W,"x"),"")</f>
        <v/>
      </c>
      <c r="AD24" s="57" t="str">
        <f>IF($G24&lt;&gt;"",COUNTIFS('Chi tiết tuyến'!$AA:$AA,Master!$G24,'Chi tiết tuyến'!N:N,"x",'Chi tiết tuyến'!$W:$W,"x"),"")</f>
        <v/>
      </c>
      <c r="AE24" s="61" t="str">
        <f>IF($G24&lt;&gt;"",SUMIFS('Chi tiết tuyến'!$BC:$BC,'Chi tiết tuyến'!$AA:$AA,Master!$G24,'Chi tiết tuyến'!$W:$W,"x"),"")</f>
        <v/>
      </c>
      <c r="AF24" s="57" t="str">
        <f>IF($G24&lt;&gt;"",COUNTIFS('Chi tiết tuyến'!$AA:$AA,Master!$G24,'Chi tiết tuyến'!O:O,"x",'Chi tiết tuyến'!$W:$W,"x"),"")</f>
        <v/>
      </c>
      <c r="AG24" s="61" t="str">
        <f>IF($G24&lt;&gt;"",SUMIFS('Chi tiết tuyến'!$BD:$BD,'Chi tiết tuyến'!$AA:$AA,Master!$G24,'Chi tiết tuyến'!$W:$W,"x"),"")</f>
        <v/>
      </c>
      <c r="AH24" s="57" t="str">
        <f>IF($G24&lt;&gt;"",COUNTIFS('Chi tiết tuyến'!$AA:$AA,Master!$G24,'Chi tiết tuyến'!P:P,"x",'Chi tiết tuyến'!$W:$W,"x"),"")</f>
        <v/>
      </c>
      <c r="AI24" s="61" t="str">
        <f>IF($G24&lt;&gt;"",SUMIFS('Chi tiết tuyến'!$BE:$BE,'Chi tiết tuyến'!$AA:$AA,Master!$G24,'Chi tiết tuyến'!$W:$W,"x"),"")</f>
        <v/>
      </c>
      <c r="AJ24" s="57" t="str">
        <f>IF($G24&lt;&gt;"",COUNTIFS('Chi tiết tuyến'!$AA:$AA,Master!$G24,'Chi tiết tuyến'!Q:Q,"x",'Chi tiết tuyến'!$W:$W,"x"),"")</f>
        <v/>
      </c>
      <c r="AK24" s="61" t="str">
        <f>IF($G24&lt;&gt;"",SUMIFS('Chi tiết tuyến'!$BF:$BF,'Chi tiết tuyến'!$AA:$AA,Master!$G24,'Chi tiết tuyến'!$W:$W,"x"),"")</f>
        <v/>
      </c>
      <c r="AL24" s="67" t="str">
        <f t="shared" si="6"/>
        <v/>
      </c>
      <c r="AM24" s="59" t="str">
        <f t="shared" si="7"/>
        <v/>
      </c>
      <c r="AN24" s="57" t="str">
        <f>IF($G24&lt;&gt;"",COUNTIFS('Chi tiết tuyến'!$AA:$AA,Master!$G24,'Chi tiết tuyến'!L:L,"x",'Chi tiết tuyến'!$X:$X,"x"),"")</f>
        <v/>
      </c>
      <c r="AO24" s="61" t="str">
        <f>IF($G24&lt;&gt;"",SUMIFS('Chi tiết tuyến'!$BA:$BA,'Chi tiết tuyến'!$AA:$AA,Master!$G24,'Chi tiết tuyến'!$X:$X,"x"),"")</f>
        <v/>
      </c>
      <c r="AP24" s="57" t="str">
        <f>IF($G24&lt;&gt;"",COUNTIFS('Chi tiết tuyến'!$AA:$AA,Master!$G24,'Chi tiết tuyến'!M:M,"x",'Chi tiết tuyến'!$X:$X,"x"),"")</f>
        <v/>
      </c>
      <c r="AQ24" s="61" t="str">
        <f>IF($G24&lt;&gt;"",SUMIFS('Chi tiết tuyến'!$BB:$BB,'Chi tiết tuyến'!$AA:$AA,Master!$G24,'Chi tiết tuyến'!$X:$X,"x"),"")</f>
        <v/>
      </c>
      <c r="AR24" s="57" t="str">
        <f>IF($G24&lt;&gt;"",COUNTIFS('Chi tiết tuyến'!$AA:$AA,Master!$G24,'Chi tiết tuyến'!N:N,"x",'Chi tiết tuyến'!$X:$X,"x"),"")</f>
        <v/>
      </c>
      <c r="AS24" s="61" t="str">
        <f>IF($G24&lt;&gt;"",SUMIFS('Chi tiết tuyến'!$BC:$BC,'Chi tiết tuyến'!$AA:$AA,Master!$G24,'Chi tiết tuyến'!$X:$X,"x"),"")</f>
        <v/>
      </c>
      <c r="AT24" s="57" t="str">
        <f>IF($G24&lt;&gt;"",COUNTIFS('Chi tiết tuyến'!$AA:$AA,Master!$G24,'Chi tiết tuyến'!O:O,"x",'Chi tiết tuyến'!$X:$X,"x"),"")</f>
        <v/>
      </c>
      <c r="AU24" s="61" t="str">
        <f>IF($G24&lt;&gt;"",SUMIFS('Chi tiết tuyến'!$BD:$BD,'Chi tiết tuyến'!$AA:$AA,Master!$G24,'Chi tiết tuyến'!$X:$X,"x"),"")</f>
        <v/>
      </c>
      <c r="AV24" s="57" t="str">
        <f>IF($G24&lt;&gt;"",COUNTIFS('Chi tiết tuyến'!$AA:$AA,Master!$G24,'Chi tiết tuyến'!P:P,"x",'Chi tiết tuyến'!$X:$X,"x"),"")</f>
        <v/>
      </c>
      <c r="AW24" s="61" t="str">
        <f>IF($G24&lt;&gt;"",SUMIFS('Chi tiết tuyến'!$BE:$BE,'Chi tiết tuyến'!$AA:$AA,Master!$G24,'Chi tiết tuyến'!$X:$X,"x"),"")</f>
        <v/>
      </c>
      <c r="AX24" s="57" t="str">
        <f>IF($G24&lt;&gt;"",COUNTIFS('Chi tiết tuyến'!$AA:$AA,Master!$G24,'Chi tiết tuyến'!Q:Q,"x",'Chi tiết tuyến'!$X:$X,"x"),"")</f>
        <v/>
      </c>
      <c r="AY24" s="61" t="str">
        <f>IF($G24&lt;&gt;"",SUMIFS('Chi tiết tuyến'!$BF:$BF,'Chi tiết tuyến'!$AA:$AA,Master!$G24,'Chi tiết tuyến'!$X:$X,"x"),"")</f>
        <v/>
      </c>
      <c r="AZ24" s="67" t="str">
        <f t="shared" si="8"/>
        <v/>
      </c>
      <c r="BA24" s="59" t="str">
        <f t="shared" si="9"/>
        <v/>
      </c>
      <c r="BB24" s="57">
        <f>COUNTIFS('Chi tiết tuyến'!$AA:$AA,Master!$G24,'Chi tiết tuyến'!L:L,"x",'Chi tiết tuyến'!$Y:$Y,"x")</f>
        <v>0</v>
      </c>
      <c r="BC24" s="61">
        <f>SUMIFS('Chi tiết tuyến'!$BA:$BA,'Chi tiết tuyến'!$AA:$AA,Master!$G24,'Chi tiết tuyến'!$W:$W,"x")</f>
        <v>0</v>
      </c>
      <c r="BD24" s="57">
        <f>COUNTIFS('Chi tiết tuyến'!$AA:$AA,Master!$G24,'Chi tiết tuyến'!M:M,"x",'Chi tiết tuyến'!$Y:$Y,"x")</f>
        <v>0</v>
      </c>
      <c r="BE24" s="61">
        <f>SUMIFS('Chi tiết tuyến'!$BB:$BB,'Chi tiết tuyến'!$AA:$AA,Master!$G24,'Chi tiết tuyến'!$W:$W,"x")</f>
        <v>0</v>
      </c>
      <c r="BF24" s="57">
        <f>COUNTIFS('Chi tiết tuyến'!$AA:$AA,Master!$G24,'Chi tiết tuyến'!N:N,"x",'Chi tiết tuyến'!$Y:$Y,"x")</f>
        <v>0</v>
      </c>
      <c r="BG24" s="61">
        <f>SUMIFS('Chi tiết tuyến'!$BC:$BC,'Chi tiết tuyến'!$AA:$AA,Master!$G24,'Chi tiết tuyến'!$W:$W,"x")</f>
        <v>0</v>
      </c>
      <c r="BH24" s="57">
        <f>COUNTIFS('Chi tiết tuyến'!$AA:$AA,Master!$G24,'Chi tiết tuyến'!O:O,"x",'Chi tiết tuyến'!$Y:$Y,"x")</f>
        <v>0</v>
      </c>
      <c r="BI24" s="61">
        <f>SUMIFS('Chi tiết tuyến'!$BD:$BD,'Chi tiết tuyến'!$AA:$AA,Master!$G24,'Chi tiết tuyến'!$W:$W,"x")</f>
        <v>0</v>
      </c>
      <c r="BJ24" s="57">
        <f>COUNTIFS('Chi tiết tuyến'!$AA:$AA,Master!$G24,'Chi tiết tuyến'!P:P,"x",'Chi tiết tuyến'!$Y:$Y,"x")</f>
        <v>0</v>
      </c>
      <c r="BK24" s="61">
        <f>SUMIFS('Chi tiết tuyến'!$BE:$BE,'Chi tiết tuyến'!$AA:$AA,Master!$G24,'Chi tiết tuyến'!$W:$W,"x")</f>
        <v>0</v>
      </c>
      <c r="BL24" s="57">
        <f>COUNTIFS('Chi tiết tuyến'!$AA:$AA,Master!$G24,'Chi tiết tuyến'!Q:Q,"x",'Chi tiết tuyến'!$Y:$Y,"x")</f>
        <v>0</v>
      </c>
      <c r="BM24" s="61">
        <f>SUMIFS('Chi tiết tuyến'!$BF:$BF,'Chi tiết tuyến'!$AA:$AA,Master!$G24,'Chi tiết tuyến'!$W:$W,"x")</f>
        <v>0</v>
      </c>
      <c r="BN24" s="67">
        <f t="shared" si="15"/>
        <v>0</v>
      </c>
      <c r="BO24" s="59">
        <f t="shared" si="16"/>
        <v>0</v>
      </c>
      <c r="BP24" s="57">
        <f>COUNTIFS('Chi tiết tuyến'!$AA:$AA,Master!$G24,'Chi tiết tuyến'!L:L,"x",'Chi tiết tuyến'!$Z:$Z,"x")</f>
        <v>0</v>
      </c>
      <c r="BQ24" s="61">
        <f>SUMIFS('Chi tiết tuyến'!$BA:$BA,'Chi tiết tuyến'!$AA:$AA,Master!$G24,'Chi tiết tuyến'!$X:$X,"x")</f>
        <v>0</v>
      </c>
      <c r="BR24" s="57">
        <f>COUNTIFS('Chi tiết tuyến'!$AA:$AA,Master!$G24,'Chi tiết tuyến'!M:M,"x",'Chi tiết tuyến'!$Z:$Z,"x")</f>
        <v>0</v>
      </c>
      <c r="BS24" s="61">
        <f>SUMIFS('Chi tiết tuyến'!$BB:$BB,'Chi tiết tuyến'!$AA:$AA,Master!$G24,'Chi tiết tuyến'!$X:$X,"x")</f>
        <v>0</v>
      </c>
      <c r="BT24" s="57">
        <f>COUNTIFS('Chi tiết tuyến'!$AA:$AA,Master!$G24,'Chi tiết tuyến'!N:N,"x",'Chi tiết tuyến'!$Z:$Z,"x")</f>
        <v>0</v>
      </c>
      <c r="BU24" s="61">
        <f>SUMIFS('Chi tiết tuyến'!$BC:$BC,'Chi tiết tuyến'!$AA:$AA,Master!$G24,'Chi tiết tuyến'!$X:$X,"x")</f>
        <v>0</v>
      </c>
      <c r="BV24" s="57">
        <f>COUNTIFS('Chi tiết tuyến'!$AA:$AA,Master!$G24,'Chi tiết tuyến'!O:O,"x",'Chi tiết tuyến'!$Z:$Z,"x")</f>
        <v>0</v>
      </c>
      <c r="BW24" s="61">
        <f>SUMIFS('Chi tiết tuyến'!$BD:$BD,'Chi tiết tuyến'!$AA:$AA,Master!$G24,'Chi tiết tuyến'!$X:$X,"x")</f>
        <v>0</v>
      </c>
      <c r="BX24" s="57">
        <f>COUNTIFS('Chi tiết tuyến'!$AA:$AA,Master!$G24,'Chi tiết tuyến'!P:P,"x",'Chi tiết tuyến'!$Z:$Z,"x")</f>
        <v>0</v>
      </c>
      <c r="BY24" s="61">
        <f>SUMIFS('Chi tiết tuyến'!$BE:$BE,'Chi tiết tuyến'!$AA:$AA,Master!$G24,'Chi tiết tuyến'!$X:$X,"x")</f>
        <v>0</v>
      </c>
      <c r="BZ24" s="57">
        <f>COUNTIFS('Chi tiết tuyến'!$AA:$AA,Master!$G24,'Chi tiết tuyến'!Q:Q,"x",'Chi tiết tuyến'!$Z:$Z,"x")</f>
        <v>0</v>
      </c>
      <c r="CA24" s="61">
        <f>SUMIFS('Chi tiết tuyến'!$BF:$BF,'Chi tiết tuyến'!$AA:$AA,Master!$G24,'Chi tiết tuyến'!$X:$X,"x")</f>
        <v>0</v>
      </c>
      <c r="CB24" s="67">
        <f t="shared" si="17"/>
        <v>0</v>
      </c>
      <c r="CC24" s="59">
        <f t="shared" si="18"/>
        <v>0</v>
      </c>
    </row>
    <row r="25" spans="6:81" ht="19.2" customHeight="1" x14ac:dyDescent="0.3">
      <c r="F25" s="16" t="str">
        <f t="shared" si="14"/>
        <v/>
      </c>
      <c r="G25" s="60"/>
      <c r="H25" s="58"/>
      <c r="I25" s="53" t="str">
        <f>IF($G25&lt;&gt;"",SUMIFS('Chi tiết tuyến'!$AE:$AE,'Chi tiết tuyến'!$AD:$AD,Master!I$1,'Chi tiết tuyến'!$AA:$AA,Master!$G25),"")</f>
        <v/>
      </c>
      <c r="J25" s="53" t="str">
        <f>IF($G25&lt;&gt;"",SUMIFS('Chi tiết tuyến'!$AE:$AE,'Chi tiết tuyến'!$AD:$AD,Master!J$1,'Chi tiết tuyến'!$AA:$AA,Master!$G25),"")</f>
        <v/>
      </c>
      <c r="K25" s="54" t="str">
        <f t="shared" si="19"/>
        <v/>
      </c>
      <c r="L25" s="53" t="str">
        <f>IF($G25&lt;&gt;"",COUNTIFS('Chi tiết tuyến'!$AA:$AA,Master!$G25,'Chi tiết tuyến'!$AD:$AD,Master!L$1),"")</f>
        <v/>
      </c>
      <c r="M25" s="53" t="str">
        <f>IF($G25&lt;&gt;"",COUNTIFS('Chi tiết tuyến'!$AA:$AA,Master!$G25,'Chi tiết tuyến'!$AD:$AD,Master!M$1),"")</f>
        <v/>
      </c>
      <c r="N25" s="55" t="str">
        <f t="shared" si="20"/>
        <v/>
      </c>
      <c r="O25" s="106" t="str">
        <f>IF($G25&lt;&gt;"",VLOOKUP($G25,'Tuyến và nhân viên'!$I:$S,9,0),"")</f>
        <v/>
      </c>
      <c r="P25" s="106" t="str">
        <f>IF($G25&lt;&gt;"",VLOOKUP($G25,'Tuyến và nhân viên'!$I:$S,10,0),"")</f>
        <v/>
      </c>
      <c r="Q25" s="106" t="str">
        <f>IF($G25&lt;&gt;"",VLOOKUP($G25,'Tuyến và nhân viên'!$I:$S,11,0),"")</f>
        <v/>
      </c>
      <c r="R25" s="109" t="str">
        <f>IF($G25&lt;&gt;"",SUMIFS('Chi tiết tuyến'!$AJ:$AJ,'Chi tiết tuyến'!$AA:$AA,Master!$G25),"")</f>
        <v/>
      </c>
      <c r="S25" s="53" t="str">
        <f t="shared" si="4"/>
        <v/>
      </c>
      <c r="T25" s="110" t="str">
        <f t="shared" si="5"/>
        <v/>
      </c>
      <c r="U25" s="53" t="str">
        <f>IF($G25&lt;&gt;"",COUNTIFS('Chi tiết tuyến'!$AG:$AG,U$2,'Chi tiết tuyến'!$AA:$AA,Master!$G25),"")</f>
        <v/>
      </c>
      <c r="V25" s="53" t="str">
        <f>IF($G25&lt;&gt;"",COUNTIFS('Chi tiết tuyến'!$AG:$AG,V$2,'Chi tiết tuyến'!$AA:$AA,Master!$G25),"")</f>
        <v/>
      </c>
      <c r="W25" s="53" t="str">
        <f>IF($G25&lt;&gt;"",COUNTIFS('Chi tiết tuyến'!$AG:$AG,W$2,'Chi tiết tuyến'!$AA:$AA,Master!$G25),"")</f>
        <v/>
      </c>
      <c r="X25" s="56" t="str">
        <f>IF($G25&lt;&gt;"",COUNTIFS('Chi tiết tuyến'!$AH:$AH,FALSE,'Chi tiết tuyến'!$AA:$AA,Master!$G25),"")</f>
        <v/>
      </c>
      <c r="Y25" s="56" t="str">
        <f>IF($G25&lt;&gt;"",COUNTIFS('Chi tiết tuyến'!$AI:$AI,FALSE,'Chi tiết tuyến'!$AA:$AA,Master!$G25),"")</f>
        <v/>
      </c>
      <c r="Z25" s="57" t="str">
        <f>IF($G25&lt;&gt;"",COUNTIFS('Chi tiết tuyến'!$AA:$AA,Master!$G25,'Chi tiết tuyến'!L:L,"x",'Chi tiết tuyến'!$W:$W,"x"),"")</f>
        <v/>
      </c>
      <c r="AA25" s="61" t="str">
        <f>IF($G25&lt;&gt;"",SUMIFS('Chi tiết tuyến'!$BA:$BA,'Chi tiết tuyến'!$AA:$AA,Master!$G25,'Chi tiết tuyến'!$W:$W,"x"),"")</f>
        <v/>
      </c>
      <c r="AB25" s="57" t="str">
        <f>IF($G25&lt;&gt;"",COUNTIFS('Chi tiết tuyến'!$AA:$AA,Master!$G25,'Chi tiết tuyến'!M:M,"x",'Chi tiết tuyến'!$W:$W,"x"),"")</f>
        <v/>
      </c>
      <c r="AC25" s="61" t="str">
        <f>IF($G25&lt;&gt;"",SUMIFS('Chi tiết tuyến'!$BB:$BB,'Chi tiết tuyến'!$AA:$AA,Master!$G25,'Chi tiết tuyến'!$W:$W,"x"),"")</f>
        <v/>
      </c>
      <c r="AD25" s="57" t="str">
        <f>IF($G25&lt;&gt;"",COUNTIFS('Chi tiết tuyến'!$AA:$AA,Master!$G25,'Chi tiết tuyến'!N:N,"x",'Chi tiết tuyến'!$W:$W,"x"),"")</f>
        <v/>
      </c>
      <c r="AE25" s="61" t="str">
        <f>IF($G25&lt;&gt;"",SUMIFS('Chi tiết tuyến'!$BC:$BC,'Chi tiết tuyến'!$AA:$AA,Master!$G25,'Chi tiết tuyến'!$W:$W,"x"),"")</f>
        <v/>
      </c>
      <c r="AF25" s="57" t="str">
        <f>IF($G25&lt;&gt;"",COUNTIFS('Chi tiết tuyến'!$AA:$AA,Master!$G25,'Chi tiết tuyến'!O:O,"x",'Chi tiết tuyến'!$W:$W,"x"),"")</f>
        <v/>
      </c>
      <c r="AG25" s="61" t="str">
        <f>IF($G25&lt;&gt;"",SUMIFS('Chi tiết tuyến'!$BD:$BD,'Chi tiết tuyến'!$AA:$AA,Master!$G25,'Chi tiết tuyến'!$W:$W,"x"),"")</f>
        <v/>
      </c>
      <c r="AH25" s="57" t="str">
        <f>IF($G25&lt;&gt;"",COUNTIFS('Chi tiết tuyến'!$AA:$AA,Master!$G25,'Chi tiết tuyến'!P:P,"x",'Chi tiết tuyến'!$W:$W,"x"),"")</f>
        <v/>
      </c>
      <c r="AI25" s="61" t="str">
        <f>IF($G25&lt;&gt;"",SUMIFS('Chi tiết tuyến'!$BE:$BE,'Chi tiết tuyến'!$AA:$AA,Master!$G25,'Chi tiết tuyến'!$W:$W,"x"),"")</f>
        <v/>
      </c>
      <c r="AJ25" s="57" t="str">
        <f>IF($G25&lt;&gt;"",COUNTIFS('Chi tiết tuyến'!$AA:$AA,Master!$G25,'Chi tiết tuyến'!Q:Q,"x",'Chi tiết tuyến'!$W:$W,"x"),"")</f>
        <v/>
      </c>
      <c r="AK25" s="61" t="str">
        <f>IF($G25&lt;&gt;"",SUMIFS('Chi tiết tuyến'!$BF:$BF,'Chi tiết tuyến'!$AA:$AA,Master!$G25,'Chi tiết tuyến'!$W:$W,"x"),"")</f>
        <v/>
      </c>
      <c r="AL25" s="67" t="str">
        <f t="shared" si="6"/>
        <v/>
      </c>
      <c r="AM25" s="59" t="str">
        <f t="shared" si="7"/>
        <v/>
      </c>
      <c r="AN25" s="57" t="str">
        <f>IF($G25&lt;&gt;"",COUNTIFS('Chi tiết tuyến'!$AA:$AA,Master!$G25,'Chi tiết tuyến'!L:L,"x",'Chi tiết tuyến'!$X:$X,"x"),"")</f>
        <v/>
      </c>
      <c r="AO25" s="61" t="str">
        <f>IF($G25&lt;&gt;"",SUMIFS('Chi tiết tuyến'!$BA:$BA,'Chi tiết tuyến'!$AA:$AA,Master!$G25,'Chi tiết tuyến'!$X:$X,"x"),"")</f>
        <v/>
      </c>
      <c r="AP25" s="57" t="str">
        <f>IF($G25&lt;&gt;"",COUNTIFS('Chi tiết tuyến'!$AA:$AA,Master!$G25,'Chi tiết tuyến'!M:M,"x",'Chi tiết tuyến'!$X:$X,"x"),"")</f>
        <v/>
      </c>
      <c r="AQ25" s="61" t="str">
        <f>IF($G25&lt;&gt;"",SUMIFS('Chi tiết tuyến'!$BB:$BB,'Chi tiết tuyến'!$AA:$AA,Master!$G25,'Chi tiết tuyến'!$X:$X,"x"),"")</f>
        <v/>
      </c>
      <c r="AR25" s="57" t="str">
        <f>IF($G25&lt;&gt;"",COUNTIFS('Chi tiết tuyến'!$AA:$AA,Master!$G25,'Chi tiết tuyến'!N:N,"x",'Chi tiết tuyến'!$X:$X,"x"),"")</f>
        <v/>
      </c>
      <c r="AS25" s="61" t="str">
        <f>IF($G25&lt;&gt;"",SUMIFS('Chi tiết tuyến'!$BC:$BC,'Chi tiết tuyến'!$AA:$AA,Master!$G25,'Chi tiết tuyến'!$X:$X,"x"),"")</f>
        <v/>
      </c>
      <c r="AT25" s="57" t="str">
        <f>IF($G25&lt;&gt;"",COUNTIFS('Chi tiết tuyến'!$AA:$AA,Master!$G25,'Chi tiết tuyến'!O:O,"x",'Chi tiết tuyến'!$X:$X,"x"),"")</f>
        <v/>
      </c>
      <c r="AU25" s="61" t="str">
        <f>IF($G25&lt;&gt;"",SUMIFS('Chi tiết tuyến'!$BD:$BD,'Chi tiết tuyến'!$AA:$AA,Master!$G25,'Chi tiết tuyến'!$X:$X,"x"),"")</f>
        <v/>
      </c>
      <c r="AV25" s="57" t="str">
        <f>IF($G25&lt;&gt;"",COUNTIFS('Chi tiết tuyến'!$AA:$AA,Master!$G25,'Chi tiết tuyến'!P:P,"x",'Chi tiết tuyến'!$X:$X,"x"),"")</f>
        <v/>
      </c>
      <c r="AW25" s="61" t="str">
        <f>IF($G25&lt;&gt;"",SUMIFS('Chi tiết tuyến'!$BE:$BE,'Chi tiết tuyến'!$AA:$AA,Master!$G25,'Chi tiết tuyến'!$X:$X,"x"),"")</f>
        <v/>
      </c>
      <c r="AX25" s="57" t="str">
        <f>IF($G25&lt;&gt;"",COUNTIFS('Chi tiết tuyến'!$AA:$AA,Master!$G25,'Chi tiết tuyến'!Q:Q,"x",'Chi tiết tuyến'!$X:$X,"x"),"")</f>
        <v/>
      </c>
      <c r="AY25" s="61" t="str">
        <f>IF($G25&lt;&gt;"",SUMIFS('Chi tiết tuyến'!$BF:$BF,'Chi tiết tuyến'!$AA:$AA,Master!$G25,'Chi tiết tuyến'!$X:$X,"x"),"")</f>
        <v/>
      </c>
      <c r="AZ25" s="67" t="str">
        <f t="shared" si="8"/>
        <v/>
      </c>
      <c r="BA25" s="59" t="str">
        <f t="shared" si="9"/>
        <v/>
      </c>
      <c r="BB25" s="57">
        <f>COUNTIFS('Chi tiết tuyến'!$AA:$AA,Master!$G25,'Chi tiết tuyến'!L:L,"x",'Chi tiết tuyến'!$Y:$Y,"x")</f>
        <v>0</v>
      </c>
      <c r="BC25" s="61">
        <f>SUMIFS('Chi tiết tuyến'!$BA:$BA,'Chi tiết tuyến'!$AA:$AA,Master!$G25,'Chi tiết tuyến'!$W:$W,"x")</f>
        <v>0</v>
      </c>
      <c r="BD25" s="57">
        <f>COUNTIFS('Chi tiết tuyến'!$AA:$AA,Master!$G25,'Chi tiết tuyến'!M:M,"x",'Chi tiết tuyến'!$Y:$Y,"x")</f>
        <v>0</v>
      </c>
      <c r="BE25" s="61">
        <f>SUMIFS('Chi tiết tuyến'!$BB:$BB,'Chi tiết tuyến'!$AA:$AA,Master!$G25,'Chi tiết tuyến'!$W:$W,"x")</f>
        <v>0</v>
      </c>
      <c r="BF25" s="57">
        <f>COUNTIFS('Chi tiết tuyến'!$AA:$AA,Master!$G25,'Chi tiết tuyến'!N:N,"x",'Chi tiết tuyến'!$Y:$Y,"x")</f>
        <v>0</v>
      </c>
      <c r="BG25" s="61">
        <f>SUMIFS('Chi tiết tuyến'!$BC:$BC,'Chi tiết tuyến'!$AA:$AA,Master!$G25,'Chi tiết tuyến'!$W:$W,"x")</f>
        <v>0</v>
      </c>
      <c r="BH25" s="57">
        <f>COUNTIFS('Chi tiết tuyến'!$AA:$AA,Master!$G25,'Chi tiết tuyến'!O:O,"x",'Chi tiết tuyến'!$Y:$Y,"x")</f>
        <v>0</v>
      </c>
      <c r="BI25" s="61">
        <f>SUMIFS('Chi tiết tuyến'!$BD:$BD,'Chi tiết tuyến'!$AA:$AA,Master!$G25,'Chi tiết tuyến'!$W:$W,"x")</f>
        <v>0</v>
      </c>
      <c r="BJ25" s="57">
        <f>COUNTIFS('Chi tiết tuyến'!$AA:$AA,Master!$G25,'Chi tiết tuyến'!P:P,"x",'Chi tiết tuyến'!$Y:$Y,"x")</f>
        <v>0</v>
      </c>
      <c r="BK25" s="61">
        <f>SUMIFS('Chi tiết tuyến'!$BE:$BE,'Chi tiết tuyến'!$AA:$AA,Master!$G25,'Chi tiết tuyến'!$W:$W,"x")</f>
        <v>0</v>
      </c>
      <c r="BL25" s="57">
        <f>COUNTIFS('Chi tiết tuyến'!$AA:$AA,Master!$G25,'Chi tiết tuyến'!Q:Q,"x",'Chi tiết tuyến'!$Y:$Y,"x")</f>
        <v>0</v>
      </c>
      <c r="BM25" s="61">
        <f>SUMIFS('Chi tiết tuyến'!$BF:$BF,'Chi tiết tuyến'!$AA:$AA,Master!$G25,'Chi tiết tuyến'!$W:$W,"x")</f>
        <v>0</v>
      </c>
      <c r="BN25" s="67">
        <f t="shared" si="15"/>
        <v>0</v>
      </c>
      <c r="BO25" s="59">
        <f t="shared" si="16"/>
        <v>0</v>
      </c>
      <c r="BP25" s="57">
        <f>COUNTIFS('Chi tiết tuyến'!$AA:$AA,Master!$G25,'Chi tiết tuyến'!L:L,"x",'Chi tiết tuyến'!$Z:$Z,"x")</f>
        <v>0</v>
      </c>
      <c r="BQ25" s="61">
        <f>SUMIFS('Chi tiết tuyến'!$BA:$BA,'Chi tiết tuyến'!$AA:$AA,Master!$G25,'Chi tiết tuyến'!$X:$X,"x")</f>
        <v>0</v>
      </c>
      <c r="BR25" s="57">
        <f>COUNTIFS('Chi tiết tuyến'!$AA:$AA,Master!$G25,'Chi tiết tuyến'!M:M,"x",'Chi tiết tuyến'!$Z:$Z,"x")</f>
        <v>0</v>
      </c>
      <c r="BS25" s="61">
        <f>SUMIFS('Chi tiết tuyến'!$BB:$BB,'Chi tiết tuyến'!$AA:$AA,Master!$G25,'Chi tiết tuyến'!$X:$X,"x")</f>
        <v>0</v>
      </c>
      <c r="BT25" s="57">
        <f>COUNTIFS('Chi tiết tuyến'!$AA:$AA,Master!$G25,'Chi tiết tuyến'!N:N,"x",'Chi tiết tuyến'!$Z:$Z,"x")</f>
        <v>0</v>
      </c>
      <c r="BU25" s="61">
        <f>SUMIFS('Chi tiết tuyến'!$BC:$BC,'Chi tiết tuyến'!$AA:$AA,Master!$G25,'Chi tiết tuyến'!$X:$X,"x")</f>
        <v>0</v>
      </c>
      <c r="BV25" s="57">
        <f>COUNTIFS('Chi tiết tuyến'!$AA:$AA,Master!$G25,'Chi tiết tuyến'!O:O,"x",'Chi tiết tuyến'!$Z:$Z,"x")</f>
        <v>0</v>
      </c>
      <c r="BW25" s="61">
        <f>SUMIFS('Chi tiết tuyến'!$BD:$BD,'Chi tiết tuyến'!$AA:$AA,Master!$G25,'Chi tiết tuyến'!$X:$X,"x")</f>
        <v>0</v>
      </c>
      <c r="BX25" s="57">
        <f>COUNTIFS('Chi tiết tuyến'!$AA:$AA,Master!$G25,'Chi tiết tuyến'!P:P,"x",'Chi tiết tuyến'!$Z:$Z,"x")</f>
        <v>0</v>
      </c>
      <c r="BY25" s="61">
        <f>SUMIFS('Chi tiết tuyến'!$BE:$BE,'Chi tiết tuyến'!$AA:$AA,Master!$G25,'Chi tiết tuyến'!$X:$X,"x")</f>
        <v>0</v>
      </c>
      <c r="BZ25" s="57">
        <f>COUNTIFS('Chi tiết tuyến'!$AA:$AA,Master!$G25,'Chi tiết tuyến'!Q:Q,"x",'Chi tiết tuyến'!$Z:$Z,"x")</f>
        <v>0</v>
      </c>
      <c r="CA25" s="61">
        <f>SUMIFS('Chi tiết tuyến'!$BF:$BF,'Chi tiết tuyến'!$AA:$AA,Master!$G25,'Chi tiết tuyến'!$X:$X,"x")</f>
        <v>0</v>
      </c>
      <c r="CB25" s="67">
        <f t="shared" si="17"/>
        <v>0</v>
      </c>
      <c r="CC25" s="59">
        <f t="shared" si="18"/>
        <v>0</v>
      </c>
    </row>
    <row r="26" spans="6:81" ht="19.2" customHeight="1" x14ac:dyDescent="0.3">
      <c r="F26" s="16" t="str">
        <f t="shared" si="14"/>
        <v/>
      </c>
      <c r="G26" s="60"/>
      <c r="H26" s="58"/>
      <c r="I26" s="53" t="str">
        <f>IF($G26&lt;&gt;"",SUMIFS('Chi tiết tuyến'!$AE:$AE,'Chi tiết tuyến'!$AD:$AD,Master!I$1,'Chi tiết tuyến'!$AA:$AA,Master!$G26),"")</f>
        <v/>
      </c>
      <c r="J26" s="53" t="str">
        <f>IF($G26&lt;&gt;"",SUMIFS('Chi tiết tuyến'!$AE:$AE,'Chi tiết tuyến'!$AD:$AD,Master!J$1,'Chi tiết tuyến'!$AA:$AA,Master!$G26),"")</f>
        <v/>
      </c>
      <c r="K26" s="54" t="str">
        <f t="shared" si="19"/>
        <v/>
      </c>
      <c r="L26" s="53" t="str">
        <f>IF($G26&lt;&gt;"",COUNTIFS('Chi tiết tuyến'!$AA:$AA,Master!$G26,'Chi tiết tuyến'!$AD:$AD,Master!L$1),"")</f>
        <v/>
      </c>
      <c r="M26" s="53" t="str">
        <f>IF($G26&lt;&gt;"",COUNTIFS('Chi tiết tuyến'!$AA:$AA,Master!$G26,'Chi tiết tuyến'!$AD:$AD,Master!M$1),"")</f>
        <v/>
      </c>
      <c r="N26" s="55" t="str">
        <f t="shared" si="20"/>
        <v/>
      </c>
      <c r="O26" s="106" t="str">
        <f>IF($G26&lt;&gt;"",VLOOKUP($G26,'Tuyến và nhân viên'!$I:$S,9,0),"")</f>
        <v/>
      </c>
      <c r="P26" s="106" t="str">
        <f>IF($G26&lt;&gt;"",VLOOKUP($G26,'Tuyến và nhân viên'!$I:$S,10,0),"")</f>
        <v/>
      </c>
      <c r="Q26" s="106" t="str">
        <f>IF($G26&lt;&gt;"",VLOOKUP($G26,'Tuyến và nhân viên'!$I:$S,11,0),"")</f>
        <v/>
      </c>
      <c r="R26" s="109" t="str">
        <f>IF($G26&lt;&gt;"",SUMIFS('Chi tiết tuyến'!$AJ:$AJ,'Chi tiết tuyến'!$AA:$AA,Master!$G26),"")</f>
        <v/>
      </c>
      <c r="S26" s="53" t="str">
        <f t="shared" si="4"/>
        <v/>
      </c>
      <c r="T26" s="110" t="str">
        <f t="shared" si="5"/>
        <v/>
      </c>
      <c r="U26" s="53" t="str">
        <f>IF($G26&lt;&gt;"",COUNTIFS('Chi tiết tuyến'!$AG:$AG,U$2,'Chi tiết tuyến'!$AA:$AA,Master!$G26),"")</f>
        <v/>
      </c>
      <c r="V26" s="53" t="str">
        <f>IF($G26&lt;&gt;"",COUNTIFS('Chi tiết tuyến'!$AG:$AG,V$2,'Chi tiết tuyến'!$AA:$AA,Master!$G26),"")</f>
        <v/>
      </c>
      <c r="W26" s="53" t="str">
        <f>IF($G26&lt;&gt;"",COUNTIFS('Chi tiết tuyến'!$AG:$AG,W$2,'Chi tiết tuyến'!$AA:$AA,Master!$G26),"")</f>
        <v/>
      </c>
      <c r="X26" s="56" t="str">
        <f>IF($G26&lt;&gt;"",COUNTIFS('Chi tiết tuyến'!$AH:$AH,FALSE,'Chi tiết tuyến'!$AA:$AA,Master!$G26),"")</f>
        <v/>
      </c>
      <c r="Y26" s="56" t="str">
        <f>IF($G26&lt;&gt;"",COUNTIFS('Chi tiết tuyến'!$AI:$AI,FALSE,'Chi tiết tuyến'!$AA:$AA,Master!$G26),"")</f>
        <v/>
      </c>
      <c r="Z26" s="57" t="str">
        <f>IF($G26&lt;&gt;"",COUNTIFS('Chi tiết tuyến'!$AA:$AA,Master!$G26,'Chi tiết tuyến'!L:L,"x",'Chi tiết tuyến'!$W:$W,"x"),"")</f>
        <v/>
      </c>
      <c r="AA26" s="61" t="str">
        <f>IF($G26&lt;&gt;"",SUMIFS('Chi tiết tuyến'!$BA:$BA,'Chi tiết tuyến'!$AA:$AA,Master!$G26,'Chi tiết tuyến'!$W:$W,"x"),"")</f>
        <v/>
      </c>
      <c r="AB26" s="57" t="str">
        <f>IF($G26&lt;&gt;"",COUNTIFS('Chi tiết tuyến'!$AA:$AA,Master!$G26,'Chi tiết tuyến'!M:M,"x",'Chi tiết tuyến'!$W:$W,"x"),"")</f>
        <v/>
      </c>
      <c r="AC26" s="61" t="str">
        <f>IF($G26&lt;&gt;"",SUMIFS('Chi tiết tuyến'!$BB:$BB,'Chi tiết tuyến'!$AA:$AA,Master!$G26,'Chi tiết tuyến'!$W:$W,"x"),"")</f>
        <v/>
      </c>
      <c r="AD26" s="57" t="str">
        <f>IF($G26&lt;&gt;"",COUNTIFS('Chi tiết tuyến'!$AA:$AA,Master!$G26,'Chi tiết tuyến'!N:N,"x",'Chi tiết tuyến'!$W:$W,"x"),"")</f>
        <v/>
      </c>
      <c r="AE26" s="61" t="str">
        <f>IF($G26&lt;&gt;"",SUMIFS('Chi tiết tuyến'!$BC:$BC,'Chi tiết tuyến'!$AA:$AA,Master!$G26,'Chi tiết tuyến'!$W:$W,"x"),"")</f>
        <v/>
      </c>
      <c r="AF26" s="57" t="str">
        <f>IF($G26&lt;&gt;"",COUNTIFS('Chi tiết tuyến'!$AA:$AA,Master!$G26,'Chi tiết tuyến'!O:O,"x",'Chi tiết tuyến'!$W:$W,"x"),"")</f>
        <v/>
      </c>
      <c r="AG26" s="61" t="str">
        <f>IF($G26&lt;&gt;"",SUMIFS('Chi tiết tuyến'!$BD:$BD,'Chi tiết tuyến'!$AA:$AA,Master!$G26,'Chi tiết tuyến'!$W:$W,"x"),"")</f>
        <v/>
      </c>
      <c r="AH26" s="57" t="str">
        <f>IF($G26&lt;&gt;"",COUNTIFS('Chi tiết tuyến'!$AA:$AA,Master!$G26,'Chi tiết tuyến'!P:P,"x",'Chi tiết tuyến'!$W:$W,"x"),"")</f>
        <v/>
      </c>
      <c r="AI26" s="61" t="str">
        <f>IF($G26&lt;&gt;"",SUMIFS('Chi tiết tuyến'!$BE:$BE,'Chi tiết tuyến'!$AA:$AA,Master!$G26,'Chi tiết tuyến'!$W:$W,"x"),"")</f>
        <v/>
      </c>
      <c r="AJ26" s="57" t="str">
        <f>IF($G26&lt;&gt;"",COUNTIFS('Chi tiết tuyến'!$AA:$AA,Master!$G26,'Chi tiết tuyến'!Q:Q,"x",'Chi tiết tuyến'!$W:$W,"x"),"")</f>
        <v/>
      </c>
      <c r="AK26" s="61" t="str">
        <f>IF($G26&lt;&gt;"",SUMIFS('Chi tiết tuyến'!$BF:$BF,'Chi tiết tuyến'!$AA:$AA,Master!$G26,'Chi tiết tuyến'!$W:$W,"x"),"")</f>
        <v/>
      </c>
      <c r="AL26" s="67" t="str">
        <f t="shared" si="6"/>
        <v/>
      </c>
      <c r="AM26" s="59" t="str">
        <f t="shared" si="7"/>
        <v/>
      </c>
      <c r="AN26" s="57" t="str">
        <f>IF($G26&lt;&gt;"",COUNTIFS('Chi tiết tuyến'!$AA:$AA,Master!$G26,'Chi tiết tuyến'!L:L,"x",'Chi tiết tuyến'!$X:$X,"x"),"")</f>
        <v/>
      </c>
      <c r="AO26" s="61" t="str">
        <f>IF($G26&lt;&gt;"",SUMIFS('Chi tiết tuyến'!$BA:$BA,'Chi tiết tuyến'!$AA:$AA,Master!$G26,'Chi tiết tuyến'!$X:$X,"x"),"")</f>
        <v/>
      </c>
      <c r="AP26" s="57" t="str">
        <f>IF($G26&lt;&gt;"",COUNTIFS('Chi tiết tuyến'!$AA:$AA,Master!$G26,'Chi tiết tuyến'!M:M,"x",'Chi tiết tuyến'!$X:$X,"x"),"")</f>
        <v/>
      </c>
      <c r="AQ26" s="61" t="str">
        <f>IF($G26&lt;&gt;"",SUMIFS('Chi tiết tuyến'!$BB:$BB,'Chi tiết tuyến'!$AA:$AA,Master!$G26,'Chi tiết tuyến'!$X:$X,"x"),"")</f>
        <v/>
      </c>
      <c r="AR26" s="57" t="str">
        <f>IF($G26&lt;&gt;"",COUNTIFS('Chi tiết tuyến'!$AA:$AA,Master!$G26,'Chi tiết tuyến'!N:N,"x",'Chi tiết tuyến'!$X:$X,"x"),"")</f>
        <v/>
      </c>
      <c r="AS26" s="61" t="str">
        <f>IF($G26&lt;&gt;"",SUMIFS('Chi tiết tuyến'!$BC:$BC,'Chi tiết tuyến'!$AA:$AA,Master!$G26,'Chi tiết tuyến'!$X:$X,"x"),"")</f>
        <v/>
      </c>
      <c r="AT26" s="57" t="str">
        <f>IF($G26&lt;&gt;"",COUNTIFS('Chi tiết tuyến'!$AA:$AA,Master!$G26,'Chi tiết tuyến'!O:O,"x",'Chi tiết tuyến'!$X:$X,"x"),"")</f>
        <v/>
      </c>
      <c r="AU26" s="61" t="str">
        <f>IF($G26&lt;&gt;"",SUMIFS('Chi tiết tuyến'!$BD:$BD,'Chi tiết tuyến'!$AA:$AA,Master!$G26,'Chi tiết tuyến'!$X:$X,"x"),"")</f>
        <v/>
      </c>
      <c r="AV26" s="57" t="str">
        <f>IF($G26&lt;&gt;"",COUNTIFS('Chi tiết tuyến'!$AA:$AA,Master!$G26,'Chi tiết tuyến'!P:P,"x",'Chi tiết tuyến'!$X:$X,"x"),"")</f>
        <v/>
      </c>
      <c r="AW26" s="61" t="str">
        <f>IF($G26&lt;&gt;"",SUMIFS('Chi tiết tuyến'!$BE:$BE,'Chi tiết tuyến'!$AA:$AA,Master!$G26,'Chi tiết tuyến'!$X:$X,"x"),"")</f>
        <v/>
      </c>
      <c r="AX26" s="57" t="str">
        <f>IF($G26&lt;&gt;"",COUNTIFS('Chi tiết tuyến'!$AA:$AA,Master!$G26,'Chi tiết tuyến'!Q:Q,"x",'Chi tiết tuyến'!$X:$X,"x"),"")</f>
        <v/>
      </c>
      <c r="AY26" s="61" t="str">
        <f>IF($G26&lt;&gt;"",SUMIFS('Chi tiết tuyến'!$BF:$BF,'Chi tiết tuyến'!$AA:$AA,Master!$G26,'Chi tiết tuyến'!$X:$X,"x"),"")</f>
        <v/>
      </c>
      <c r="AZ26" s="67" t="str">
        <f t="shared" si="8"/>
        <v/>
      </c>
      <c r="BA26" s="59" t="str">
        <f t="shared" si="9"/>
        <v/>
      </c>
      <c r="BB26" s="57">
        <f>COUNTIFS('Chi tiết tuyến'!$AA:$AA,Master!$G26,'Chi tiết tuyến'!L:L,"x",'Chi tiết tuyến'!$Y:$Y,"x")</f>
        <v>0</v>
      </c>
      <c r="BC26" s="61">
        <f>SUMIFS('Chi tiết tuyến'!$BA:$BA,'Chi tiết tuyến'!$AA:$AA,Master!$G26,'Chi tiết tuyến'!$W:$W,"x")</f>
        <v>0</v>
      </c>
      <c r="BD26" s="57">
        <f>COUNTIFS('Chi tiết tuyến'!$AA:$AA,Master!$G26,'Chi tiết tuyến'!M:M,"x",'Chi tiết tuyến'!$Y:$Y,"x")</f>
        <v>0</v>
      </c>
      <c r="BE26" s="61">
        <f>SUMIFS('Chi tiết tuyến'!$BB:$BB,'Chi tiết tuyến'!$AA:$AA,Master!$G26,'Chi tiết tuyến'!$W:$W,"x")</f>
        <v>0</v>
      </c>
      <c r="BF26" s="57">
        <f>COUNTIFS('Chi tiết tuyến'!$AA:$AA,Master!$G26,'Chi tiết tuyến'!N:N,"x",'Chi tiết tuyến'!$Y:$Y,"x")</f>
        <v>0</v>
      </c>
      <c r="BG26" s="61">
        <f>SUMIFS('Chi tiết tuyến'!$BC:$BC,'Chi tiết tuyến'!$AA:$AA,Master!$G26,'Chi tiết tuyến'!$W:$W,"x")</f>
        <v>0</v>
      </c>
      <c r="BH26" s="57">
        <f>COUNTIFS('Chi tiết tuyến'!$AA:$AA,Master!$G26,'Chi tiết tuyến'!O:O,"x",'Chi tiết tuyến'!$Y:$Y,"x")</f>
        <v>0</v>
      </c>
      <c r="BI26" s="61">
        <f>SUMIFS('Chi tiết tuyến'!$BD:$BD,'Chi tiết tuyến'!$AA:$AA,Master!$G26,'Chi tiết tuyến'!$W:$W,"x")</f>
        <v>0</v>
      </c>
      <c r="BJ26" s="57">
        <f>COUNTIFS('Chi tiết tuyến'!$AA:$AA,Master!$G26,'Chi tiết tuyến'!P:P,"x",'Chi tiết tuyến'!$Y:$Y,"x")</f>
        <v>0</v>
      </c>
      <c r="BK26" s="61">
        <f>SUMIFS('Chi tiết tuyến'!$BE:$BE,'Chi tiết tuyến'!$AA:$AA,Master!$G26,'Chi tiết tuyến'!$W:$W,"x")</f>
        <v>0</v>
      </c>
      <c r="BL26" s="57">
        <f>COUNTIFS('Chi tiết tuyến'!$AA:$AA,Master!$G26,'Chi tiết tuyến'!Q:Q,"x",'Chi tiết tuyến'!$Y:$Y,"x")</f>
        <v>0</v>
      </c>
      <c r="BM26" s="61">
        <f>SUMIFS('Chi tiết tuyến'!$BF:$BF,'Chi tiết tuyến'!$AA:$AA,Master!$G26,'Chi tiết tuyến'!$W:$W,"x")</f>
        <v>0</v>
      </c>
      <c r="BN26" s="67">
        <f t="shared" si="15"/>
        <v>0</v>
      </c>
      <c r="BO26" s="59">
        <f t="shared" si="16"/>
        <v>0</v>
      </c>
      <c r="BP26" s="57">
        <f>COUNTIFS('Chi tiết tuyến'!$AA:$AA,Master!$G26,'Chi tiết tuyến'!L:L,"x",'Chi tiết tuyến'!$Z:$Z,"x")</f>
        <v>0</v>
      </c>
      <c r="BQ26" s="61">
        <f>SUMIFS('Chi tiết tuyến'!$BA:$BA,'Chi tiết tuyến'!$AA:$AA,Master!$G26,'Chi tiết tuyến'!$X:$X,"x")</f>
        <v>0</v>
      </c>
      <c r="BR26" s="57">
        <f>COUNTIFS('Chi tiết tuyến'!$AA:$AA,Master!$G26,'Chi tiết tuyến'!M:M,"x",'Chi tiết tuyến'!$Z:$Z,"x")</f>
        <v>0</v>
      </c>
      <c r="BS26" s="61">
        <f>SUMIFS('Chi tiết tuyến'!$BB:$BB,'Chi tiết tuyến'!$AA:$AA,Master!$G26,'Chi tiết tuyến'!$X:$X,"x")</f>
        <v>0</v>
      </c>
      <c r="BT26" s="57">
        <f>COUNTIFS('Chi tiết tuyến'!$AA:$AA,Master!$G26,'Chi tiết tuyến'!N:N,"x",'Chi tiết tuyến'!$Z:$Z,"x")</f>
        <v>0</v>
      </c>
      <c r="BU26" s="61">
        <f>SUMIFS('Chi tiết tuyến'!$BC:$BC,'Chi tiết tuyến'!$AA:$AA,Master!$G26,'Chi tiết tuyến'!$X:$X,"x")</f>
        <v>0</v>
      </c>
      <c r="BV26" s="57">
        <f>COUNTIFS('Chi tiết tuyến'!$AA:$AA,Master!$G26,'Chi tiết tuyến'!O:O,"x",'Chi tiết tuyến'!$Z:$Z,"x")</f>
        <v>0</v>
      </c>
      <c r="BW26" s="61">
        <f>SUMIFS('Chi tiết tuyến'!$BD:$BD,'Chi tiết tuyến'!$AA:$AA,Master!$G26,'Chi tiết tuyến'!$X:$X,"x")</f>
        <v>0</v>
      </c>
      <c r="BX26" s="57">
        <f>COUNTIFS('Chi tiết tuyến'!$AA:$AA,Master!$G26,'Chi tiết tuyến'!P:P,"x",'Chi tiết tuyến'!$Z:$Z,"x")</f>
        <v>0</v>
      </c>
      <c r="BY26" s="61">
        <f>SUMIFS('Chi tiết tuyến'!$BE:$BE,'Chi tiết tuyến'!$AA:$AA,Master!$G26,'Chi tiết tuyến'!$X:$X,"x")</f>
        <v>0</v>
      </c>
      <c r="BZ26" s="57">
        <f>COUNTIFS('Chi tiết tuyến'!$AA:$AA,Master!$G26,'Chi tiết tuyến'!Q:Q,"x",'Chi tiết tuyến'!$Z:$Z,"x")</f>
        <v>0</v>
      </c>
      <c r="CA26" s="61">
        <f>SUMIFS('Chi tiết tuyến'!$BF:$BF,'Chi tiết tuyến'!$AA:$AA,Master!$G26,'Chi tiết tuyến'!$X:$X,"x")</f>
        <v>0</v>
      </c>
      <c r="CB26" s="67">
        <f t="shared" si="17"/>
        <v>0</v>
      </c>
      <c r="CC26" s="59">
        <f t="shared" si="18"/>
        <v>0</v>
      </c>
    </row>
    <row r="27" spans="6:81" ht="19.2" customHeight="1" x14ac:dyDescent="0.3">
      <c r="F27" s="16" t="str">
        <f t="shared" si="14"/>
        <v/>
      </c>
      <c r="G27" s="60"/>
      <c r="H27" s="58"/>
      <c r="I27" s="53" t="str">
        <f>IF($G27&lt;&gt;"",SUMIFS('Chi tiết tuyến'!$AE:$AE,'Chi tiết tuyến'!$AD:$AD,Master!I$1,'Chi tiết tuyến'!$AA:$AA,Master!$G27),"")</f>
        <v/>
      </c>
      <c r="J27" s="53" t="str">
        <f>IF($G27&lt;&gt;"",SUMIFS('Chi tiết tuyến'!$AE:$AE,'Chi tiết tuyến'!$AD:$AD,Master!J$1,'Chi tiết tuyến'!$AA:$AA,Master!$G27),"")</f>
        <v/>
      </c>
      <c r="K27" s="54" t="str">
        <f t="shared" si="19"/>
        <v/>
      </c>
      <c r="L27" s="53" t="str">
        <f>IF($G27&lt;&gt;"",COUNTIFS('Chi tiết tuyến'!$AA:$AA,Master!$G27,'Chi tiết tuyến'!$AD:$AD,Master!L$1),"")</f>
        <v/>
      </c>
      <c r="M27" s="53" t="str">
        <f>IF($G27&lt;&gt;"",COUNTIFS('Chi tiết tuyến'!$AA:$AA,Master!$G27,'Chi tiết tuyến'!$AD:$AD,Master!M$1),"")</f>
        <v/>
      </c>
      <c r="N27" s="55" t="str">
        <f t="shared" si="20"/>
        <v/>
      </c>
      <c r="O27" s="106" t="str">
        <f>IF($G27&lt;&gt;"",VLOOKUP($G27,'Tuyến và nhân viên'!$I:$S,9,0),"")</f>
        <v/>
      </c>
      <c r="P27" s="106" t="str">
        <f>IF($G27&lt;&gt;"",VLOOKUP($G27,'Tuyến và nhân viên'!$I:$S,10,0),"")</f>
        <v/>
      </c>
      <c r="Q27" s="106" t="str">
        <f>IF($G27&lt;&gt;"",VLOOKUP($G27,'Tuyến và nhân viên'!$I:$S,11,0),"")</f>
        <v/>
      </c>
      <c r="R27" s="109" t="str">
        <f>IF($G27&lt;&gt;"",SUMIFS('Chi tiết tuyến'!$AJ:$AJ,'Chi tiết tuyến'!$AA:$AA,Master!$G27),"")</f>
        <v/>
      </c>
      <c r="S27" s="53" t="str">
        <f t="shared" si="4"/>
        <v/>
      </c>
      <c r="T27" s="110" t="str">
        <f t="shared" si="5"/>
        <v/>
      </c>
      <c r="U27" s="53" t="str">
        <f>IF($G27&lt;&gt;"",COUNTIFS('Chi tiết tuyến'!$AG:$AG,U$2,'Chi tiết tuyến'!$AA:$AA,Master!$G27),"")</f>
        <v/>
      </c>
      <c r="V27" s="53" t="str">
        <f>IF($G27&lt;&gt;"",COUNTIFS('Chi tiết tuyến'!$AG:$AG,V$2,'Chi tiết tuyến'!$AA:$AA,Master!$G27),"")</f>
        <v/>
      </c>
      <c r="W27" s="53" t="str">
        <f>IF($G27&lt;&gt;"",COUNTIFS('Chi tiết tuyến'!$AG:$AG,W$2,'Chi tiết tuyến'!$AA:$AA,Master!$G27),"")</f>
        <v/>
      </c>
      <c r="X27" s="56" t="str">
        <f>IF($G27&lt;&gt;"",COUNTIFS('Chi tiết tuyến'!$AH:$AH,FALSE,'Chi tiết tuyến'!$AA:$AA,Master!$G27),"")</f>
        <v/>
      </c>
      <c r="Y27" s="56" t="str">
        <f>IF($G27&lt;&gt;"",COUNTIFS('Chi tiết tuyến'!$AI:$AI,FALSE,'Chi tiết tuyến'!$AA:$AA,Master!$G27),"")</f>
        <v/>
      </c>
      <c r="Z27" s="57" t="str">
        <f>IF($G27&lt;&gt;"",COUNTIFS('Chi tiết tuyến'!$AA:$AA,Master!$G27,'Chi tiết tuyến'!L:L,"x",'Chi tiết tuyến'!$W:$W,"x"),"")</f>
        <v/>
      </c>
      <c r="AA27" s="61" t="str">
        <f>IF($G27&lt;&gt;"",SUMIFS('Chi tiết tuyến'!$BA:$BA,'Chi tiết tuyến'!$AA:$AA,Master!$G27,'Chi tiết tuyến'!$W:$W,"x"),"")</f>
        <v/>
      </c>
      <c r="AB27" s="57" t="str">
        <f>IF($G27&lt;&gt;"",COUNTIFS('Chi tiết tuyến'!$AA:$AA,Master!$G27,'Chi tiết tuyến'!M:M,"x",'Chi tiết tuyến'!$W:$W,"x"),"")</f>
        <v/>
      </c>
      <c r="AC27" s="61" t="str">
        <f>IF($G27&lt;&gt;"",SUMIFS('Chi tiết tuyến'!$BB:$BB,'Chi tiết tuyến'!$AA:$AA,Master!$G27,'Chi tiết tuyến'!$W:$W,"x"),"")</f>
        <v/>
      </c>
      <c r="AD27" s="57" t="str">
        <f>IF($G27&lt;&gt;"",COUNTIFS('Chi tiết tuyến'!$AA:$AA,Master!$G27,'Chi tiết tuyến'!N:N,"x",'Chi tiết tuyến'!$W:$W,"x"),"")</f>
        <v/>
      </c>
      <c r="AE27" s="61" t="str">
        <f>IF($G27&lt;&gt;"",SUMIFS('Chi tiết tuyến'!$BC:$BC,'Chi tiết tuyến'!$AA:$AA,Master!$G27,'Chi tiết tuyến'!$W:$W,"x"),"")</f>
        <v/>
      </c>
      <c r="AF27" s="57" t="str">
        <f>IF($G27&lt;&gt;"",COUNTIFS('Chi tiết tuyến'!$AA:$AA,Master!$G27,'Chi tiết tuyến'!O:O,"x",'Chi tiết tuyến'!$W:$W,"x"),"")</f>
        <v/>
      </c>
      <c r="AG27" s="61" t="str">
        <f>IF($G27&lt;&gt;"",SUMIFS('Chi tiết tuyến'!$BD:$BD,'Chi tiết tuyến'!$AA:$AA,Master!$G27,'Chi tiết tuyến'!$W:$W,"x"),"")</f>
        <v/>
      </c>
      <c r="AH27" s="57" t="str">
        <f>IF($G27&lt;&gt;"",COUNTIFS('Chi tiết tuyến'!$AA:$AA,Master!$G27,'Chi tiết tuyến'!P:P,"x",'Chi tiết tuyến'!$W:$W,"x"),"")</f>
        <v/>
      </c>
      <c r="AI27" s="61" t="str">
        <f>IF($G27&lt;&gt;"",SUMIFS('Chi tiết tuyến'!$BE:$BE,'Chi tiết tuyến'!$AA:$AA,Master!$G27,'Chi tiết tuyến'!$W:$W,"x"),"")</f>
        <v/>
      </c>
      <c r="AJ27" s="57" t="str">
        <f>IF($G27&lt;&gt;"",COUNTIFS('Chi tiết tuyến'!$AA:$AA,Master!$G27,'Chi tiết tuyến'!Q:Q,"x",'Chi tiết tuyến'!$W:$W,"x"),"")</f>
        <v/>
      </c>
      <c r="AK27" s="61" t="str">
        <f>IF($G27&lt;&gt;"",SUMIFS('Chi tiết tuyến'!$BF:$BF,'Chi tiết tuyến'!$AA:$AA,Master!$G27,'Chi tiết tuyến'!$W:$W,"x"),"")</f>
        <v/>
      </c>
      <c r="AL27" s="67" t="str">
        <f t="shared" si="6"/>
        <v/>
      </c>
      <c r="AM27" s="59" t="str">
        <f t="shared" si="7"/>
        <v/>
      </c>
      <c r="AN27" s="57" t="str">
        <f>IF($G27&lt;&gt;"",COUNTIFS('Chi tiết tuyến'!$AA:$AA,Master!$G27,'Chi tiết tuyến'!L:L,"x",'Chi tiết tuyến'!$X:$X,"x"),"")</f>
        <v/>
      </c>
      <c r="AO27" s="61" t="str">
        <f>IF($G27&lt;&gt;"",SUMIFS('Chi tiết tuyến'!$BA:$BA,'Chi tiết tuyến'!$AA:$AA,Master!$G27,'Chi tiết tuyến'!$X:$X,"x"),"")</f>
        <v/>
      </c>
      <c r="AP27" s="57" t="str">
        <f>IF($G27&lt;&gt;"",COUNTIFS('Chi tiết tuyến'!$AA:$AA,Master!$G27,'Chi tiết tuyến'!M:M,"x",'Chi tiết tuyến'!$X:$X,"x"),"")</f>
        <v/>
      </c>
      <c r="AQ27" s="61" t="str">
        <f>IF($G27&lt;&gt;"",SUMIFS('Chi tiết tuyến'!$BB:$BB,'Chi tiết tuyến'!$AA:$AA,Master!$G27,'Chi tiết tuyến'!$X:$X,"x"),"")</f>
        <v/>
      </c>
      <c r="AR27" s="57" t="str">
        <f>IF($G27&lt;&gt;"",COUNTIFS('Chi tiết tuyến'!$AA:$AA,Master!$G27,'Chi tiết tuyến'!N:N,"x",'Chi tiết tuyến'!$X:$X,"x"),"")</f>
        <v/>
      </c>
      <c r="AS27" s="61" t="str">
        <f>IF($G27&lt;&gt;"",SUMIFS('Chi tiết tuyến'!$BC:$BC,'Chi tiết tuyến'!$AA:$AA,Master!$G27,'Chi tiết tuyến'!$X:$X,"x"),"")</f>
        <v/>
      </c>
      <c r="AT27" s="57" t="str">
        <f>IF($G27&lt;&gt;"",COUNTIFS('Chi tiết tuyến'!$AA:$AA,Master!$G27,'Chi tiết tuyến'!O:O,"x",'Chi tiết tuyến'!$X:$X,"x"),"")</f>
        <v/>
      </c>
      <c r="AU27" s="61" t="str">
        <f>IF($G27&lt;&gt;"",SUMIFS('Chi tiết tuyến'!$BD:$BD,'Chi tiết tuyến'!$AA:$AA,Master!$G27,'Chi tiết tuyến'!$X:$X,"x"),"")</f>
        <v/>
      </c>
      <c r="AV27" s="57" t="str">
        <f>IF($G27&lt;&gt;"",COUNTIFS('Chi tiết tuyến'!$AA:$AA,Master!$G27,'Chi tiết tuyến'!P:P,"x",'Chi tiết tuyến'!$X:$X,"x"),"")</f>
        <v/>
      </c>
      <c r="AW27" s="61" t="str">
        <f>IF($G27&lt;&gt;"",SUMIFS('Chi tiết tuyến'!$BE:$BE,'Chi tiết tuyến'!$AA:$AA,Master!$G27,'Chi tiết tuyến'!$X:$X,"x"),"")</f>
        <v/>
      </c>
      <c r="AX27" s="57" t="str">
        <f>IF($G27&lt;&gt;"",COUNTIFS('Chi tiết tuyến'!$AA:$AA,Master!$G27,'Chi tiết tuyến'!Q:Q,"x",'Chi tiết tuyến'!$X:$X,"x"),"")</f>
        <v/>
      </c>
      <c r="AY27" s="61" t="str">
        <f>IF($G27&lt;&gt;"",SUMIFS('Chi tiết tuyến'!$BF:$BF,'Chi tiết tuyến'!$AA:$AA,Master!$G27,'Chi tiết tuyến'!$X:$X,"x"),"")</f>
        <v/>
      </c>
      <c r="AZ27" s="67" t="str">
        <f t="shared" si="8"/>
        <v/>
      </c>
      <c r="BA27" s="59" t="str">
        <f t="shared" si="9"/>
        <v/>
      </c>
      <c r="BB27" s="57">
        <f>COUNTIFS('Chi tiết tuyến'!$AA:$AA,Master!$G27,'Chi tiết tuyến'!L:L,"x",'Chi tiết tuyến'!$Y:$Y,"x")</f>
        <v>0</v>
      </c>
      <c r="BC27" s="61">
        <f>SUMIFS('Chi tiết tuyến'!$BA:$BA,'Chi tiết tuyến'!$AA:$AA,Master!$G27,'Chi tiết tuyến'!$W:$W,"x")</f>
        <v>0</v>
      </c>
      <c r="BD27" s="57">
        <f>COUNTIFS('Chi tiết tuyến'!$AA:$AA,Master!$G27,'Chi tiết tuyến'!M:M,"x",'Chi tiết tuyến'!$Y:$Y,"x")</f>
        <v>0</v>
      </c>
      <c r="BE27" s="61">
        <f>SUMIFS('Chi tiết tuyến'!$BB:$BB,'Chi tiết tuyến'!$AA:$AA,Master!$G27,'Chi tiết tuyến'!$W:$W,"x")</f>
        <v>0</v>
      </c>
      <c r="BF27" s="57">
        <f>COUNTIFS('Chi tiết tuyến'!$AA:$AA,Master!$G27,'Chi tiết tuyến'!N:N,"x",'Chi tiết tuyến'!$Y:$Y,"x")</f>
        <v>0</v>
      </c>
      <c r="BG27" s="61">
        <f>SUMIFS('Chi tiết tuyến'!$BC:$BC,'Chi tiết tuyến'!$AA:$AA,Master!$G27,'Chi tiết tuyến'!$W:$W,"x")</f>
        <v>0</v>
      </c>
      <c r="BH27" s="57">
        <f>COUNTIFS('Chi tiết tuyến'!$AA:$AA,Master!$G27,'Chi tiết tuyến'!O:O,"x",'Chi tiết tuyến'!$Y:$Y,"x")</f>
        <v>0</v>
      </c>
      <c r="BI27" s="61">
        <f>SUMIFS('Chi tiết tuyến'!$BD:$BD,'Chi tiết tuyến'!$AA:$AA,Master!$G27,'Chi tiết tuyến'!$W:$W,"x")</f>
        <v>0</v>
      </c>
      <c r="BJ27" s="57">
        <f>COUNTIFS('Chi tiết tuyến'!$AA:$AA,Master!$G27,'Chi tiết tuyến'!P:P,"x",'Chi tiết tuyến'!$Y:$Y,"x")</f>
        <v>0</v>
      </c>
      <c r="BK27" s="61">
        <f>SUMIFS('Chi tiết tuyến'!$BE:$BE,'Chi tiết tuyến'!$AA:$AA,Master!$G27,'Chi tiết tuyến'!$W:$W,"x")</f>
        <v>0</v>
      </c>
      <c r="BL27" s="57">
        <f>COUNTIFS('Chi tiết tuyến'!$AA:$AA,Master!$G27,'Chi tiết tuyến'!Q:Q,"x",'Chi tiết tuyến'!$Y:$Y,"x")</f>
        <v>0</v>
      </c>
      <c r="BM27" s="61">
        <f>SUMIFS('Chi tiết tuyến'!$BF:$BF,'Chi tiết tuyến'!$AA:$AA,Master!$G27,'Chi tiết tuyến'!$W:$W,"x")</f>
        <v>0</v>
      </c>
      <c r="BN27" s="67">
        <f t="shared" si="15"/>
        <v>0</v>
      </c>
      <c r="BO27" s="59">
        <f t="shared" si="16"/>
        <v>0</v>
      </c>
      <c r="BP27" s="57">
        <f>COUNTIFS('Chi tiết tuyến'!$AA:$AA,Master!$G27,'Chi tiết tuyến'!L:L,"x",'Chi tiết tuyến'!$Z:$Z,"x")</f>
        <v>0</v>
      </c>
      <c r="BQ27" s="61">
        <f>SUMIFS('Chi tiết tuyến'!$BA:$BA,'Chi tiết tuyến'!$AA:$AA,Master!$G27,'Chi tiết tuyến'!$X:$X,"x")</f>
        <v>0</v>
      </c>
      <c r="BR27" s="57">
        <f>COUNTIFS('Chi tiết tuyến'!$AA:$AA,Master!$G27,'Chi tiết tuyến'!M:M,"x",'Chi tiết tuyến'!$Z:$Z,"x")</f>
        <v>0</v>
      </c>
      <c r="BS27" s="61">
        <f>SUMIFS('Chi tiết tuyến'!$BB:$BB,'Chi tiết tuyến'!$AA:$AA,Master!$G27,'Chi tiết tuyến'!$X:$X,"x")</f>
        <v>0</v>
      </c>
      <c r="BT27" s="57">
        <f>COUNTIFS('Chi tiết tuyến'!$AA:$AA,Master!$G27,'Chi tiết tuyến'!N:N,"x",'Chi tiết tuyến'!$Z:$Z,"x")</f>
        <v>0</v>
      </c>
      <c r="BU27" s="61">
        <f>SUMIFS('Chi tiết tuyến'!$BC:$BC,'Chi tiết tuyến'!$AA:$AA,Master!$G27,'Chi tiết tuyến'!$X:$X,"x")</f>
        <v>0</v>
      </c>
      <c r="BV27" s="57">
        <f>COUNTIFS('Chi tiết tuyến'!$AA:$AA,Master!$G27,'Chi tiết tuyến'!O:O,"x",'Chi tiết tuyến'!$Z:$Z,"x")</f>
        <v>0</v>
      </c>
      <c r="BW27" s="61">
        <f>SUMIFS('Chi tiết tuyến'!$BD:$BD,'Chi tiết tuyến'!$AA:$AA,Master!$G27,'Chi tiết tuyến'!$X:$X,"x")</f>
        <v>0</v>
      </c>
      <c r="BX27" s="57">
        <f>COUNTIFS('Chi tiết tuyến'!$AA:$AA,Master!$G27,'Chi tiết tuyến'!P:P,"x",'Chi tiết tuyến'!$Z:$Z,"x")</f>
        <v>0</v>
      </c>
      <c r="BY27" s="61">
        <f>SUMIFS('Chi tiết tuyến'!$BE:$BE,'Chi tiết tuyến'!$AA:$AA,Master!$G27,'Chi tiết tuyến'!$X:$X,"x")</f>
        <v>0</v>
      </c>
      <c r="BZ27" s="57">
        <f>COUNTIFS('Chi tiết tuyến'!$AA:$AA,Master!$G27,'Chi tiết tuyến'!Q:Q,"x",'Chi tiết tuyến'!$Z:$Z,"x")</f>
        <v>0</v>
      </c>
      <c r="CA27" s="61">
        <f>SUMIFS('Chi tiết tuyến'!$BF:$BF,'Chi tiết tuyến'!$AA:$AA,Master!$G27,'Chi tiết tuyến'!$X:$X,"x")</f>
        <v>0</v>
      </c>
      <c r="CB27" s="67">
        <f t="shared" si="17"/>
        <v>0</v>
      </c>
      <c r="CC27" s="59">
        <f t="shared" si="18"/>
        <v>0</v>
      </c>
    </row>
    <row r="28" spans="6:81" ht="19.2" customHeight="1" x14ac:dyDescent="0.3">
      <c r="F28" s="16" t="str">
        <f t="shared" si="14"/>
        <v/>
      </c>
      <c r="G28" s="60"/>
      <c r="H28" s="58"/>
      <c r="I28" s="53" t="str">
        <f>IF($G28&lt;&gt;"",SUMIFS('Chi tiết tuyến'!$AE:$AE,'Chi tiết tuyến'!$AD:$AD,Master!I$1,'Chi tiết tuyến'!$AA:$AA,Master!$G28),"")</f>
        <v/>
      </c>
      <c r="J28" s="53" t="str">
        <f>IF($G28&lt;&gt;"",SUMIFS('Chi tiết tuyến'!$AE:$AE,'Chi tiết tuyến'!$AD:$AD,Master!J$1,'Chi tiết tuyến'!$AA:$AA,Master!$G28),"")</f>
        <v/>
      </c>
      <c r="K28" s="54" t="str">
        <f t="shared" si="19"/>
        <v/>
      </c>
      <c r="L28" s="53" t="str">
        <f>IF($G28&lt;&gt;"",COUNTIFS('Chi tiết tuyến'!$AA:$AA,Master!$G28,'Chi tiết tuyến'!$AD:$AD,Master!L$1),"")</f>
        <v/>
      </c>
      <c r="M28" s="53" t="str">
        <f>IF($G28&lt;&gt;"",COUNTIFS('Chi tiết tuyến'!$AA:$AA,Master!$G28,'Chi tiết tuyến'!$AD:$AD,Master!M$1),"")</f>
        <v/>
      </c>
      <c r="N28" s="55" t="str">
        <f t="shared" si="20"/>
        <v/>
      </c>
      <c r="O28" s="106" t="str">
        <f>IF($G28&lt;&gt;"",VLOOKUP($G28,'Tuyến và nhân viên'!$I:$S,9,0),"")</f>
        <v/>
      </c>
      <c r="P28" s="106" t="str">
        <f>IF($G28&lt;&gt;"",VLOOKUP($G28,'Tuyến và nhân viên'!$I:$S,10,0),"")</f>
        <v/>
      </c>
      <c r="Q28" s="106" t="str">
        <f>IF($G28&lt;&gt;"",VLOOKUP($G28,'Tuyến và nhân viên'!$I:$S,11,0),"")</f>
        <v/>
      </c>
      <c r="R28" s="109" t="str">
        <f>IF($G28&lt;&gt;"",SUMIFS('Chi tiết tuyến'!$AJ:$AJ,'Chi tiết tuyến'!$AA:$AA,Master!$G28),"")</f>
        <v/>
      </c>
      <c r="S28" s="53" t="str">
        <f t="shared" si="4"/>
        <v/>
      </c>
      <c r="T28" s="110" t="str">
        <f t="shared" si="5"/>
        <v/>
      </c>
      <c r="U28" s="53" t="str">
        <f>IF($G28&lt;&gt;"",COUNTIFS('Chi tiết tuyến'!$AG:$AG,U$2,'Chi tiết tuyến'!$AA:$AA,Master!$G28),"")</f>
        <v/>
      </c>
      <c r="V28" s="53" t="str">
        <f>IF($G28&lt;&gt;"",COUNTIFS('Chi tiết tuyến'!$AG:$AG,V$2,'Chi tiết tuyến'!$AA:$AA,Master!$G28),"")</f>
        <v/>
      </c>
      <c r="W28" s="53" t="str">
        <f>IF($G28&lt;&gt;"",COUNTIFS('Chi tiết tuyến'!$AG:$AG,W$2,'Chi tiết tuyến'!$AA:$AA,Master!$G28),"")</f>
        <v/>
      </c>
      <c r="X28" s="56" t="str">
        <f>IF($G28&lt;&gt;"",COUNTIFS('Chi tiết tuyến'!$AH:$AH,FALSE,'Chi tiết tuyến'!$AA:$AA,Master!$G28),"")</f>
        <v/>
      </c>
      <c r="Y28" s="56" t="str">
        <f>IF($G28&lt;&gt;"",COUNTIFS('Chi tiết tuyến'!$AI:$AI,FALSE,'Chi tiết tuyến'!$AA:$AA,Master!$G28),"")</f>
        <v/>
      </c>
      <c r="Z28" s="57" t="str">
        <f>IF($G28&lt;&gt;"",COUNTIFS('Chi tiết tuyến'!$AA:$AA,Master!$G28,'Chi tiết tuyến'!L:L,"x",'Chi tiết tuyến'!$W:$W,"x"),"")</f>
        <v/>
      </c>
      <c r="AA28" s="61" t="str">
        <f>IF($G28&lt;&gt;"",SUMIFS('Chi tiết tuyến'!$BA:$BA,'Chi tiết tuyến'!$AA:$AA,Master!$G28,'Chi tiết tuyến'!$W:$W,"x"),"")</f>
        <v/>
      </c>
      <c r="AB28" s="57" t="str">
        <f>IF($G28&lt;&gt;"",COUNTIFS('Chi tiết tuyến'!$AA:$AA,Master!$G28,'Chi tiết tuyến'!M:M,"x",'Chi tiết tuyến'!$W:$W,"x"),"")</f>
        <v/>
      </c>
      <c r="AC28" s="61" t="str">
        <f>IF($G28&lt;&gt;"",SUMIFS('Chi tiết tuyến'!$BB:$BB,'Chi tiết tuyến'!$AA:$AA,Master!$G28,'Chi tiết tuyến'!$W:$W,"x"),"")</f>
        <v/>
      </c>
      <c r="AD28" s="57" t="str">
        <f>IF($G28&lt;&gt;"",COUNTIFS('Chi tiết tuyến'!$AA:$AA,Master!$G28,'Chi tiết tuyến'!N:N,"x",'Chi tiết tuyến'!$W:$W,"x"),"")</f>
        <v/>
      </c>
      <c r="AE28" s="61" t="str">
        <f>IF($G28&lt;&gt;"",SUMIFS('Chi tiết tuyến'!$BC:$BC,'Chi tiết tuyến'!$AA:$AA,Master!$G28,'Chi tiết tuyến'!$W:$W,"x"),"")</f>
        <v/>
      </c>
      <c r="AF28" s="57" t="str">
        <f>IF($G28&lt;&gt;"",COUNTIFS('Chi tiết tuyến'!$AA:$AA,Master!$G28,'Chi tiết tuyến'!O:O,"x",'Chi tiết tuyến'!$W:$W,"x"),"")</f>
        <v/>
      </c>
      <c r="AG28" s="61" t="str">
        <f>IF($G28&lt;&gt;"",SUMIFS('Chi tiết tuyến'!$BD:$BD,'Chi tiết tuyến'!$AA:$AA,Master!$G28,'Chi tiết tuyến'!$W:$W,"x"),"")</f>
        <v/>
      </c>
      <c r="AH28" s="57" t="str">
        <f>IF($G28&lt;&gt;"",COUNTIFS('Chi tiết tuyến'!$AA:$AA,Master!$G28,'Chi tiết tuyến'!P:P,"x",'Chi tiết tuyến'!$W:$W,"x"),"")</f>
        <v/>
      </c>
      <c r="AI28" s="61" t="str">
        <f>IF($G28&lt;&gt;"",SUMIFS('Chi tiết tuyến'!$BE:$BE,'Chi tiết tuyến'!$AA:$AA,Master!$G28,'Chi tiết tuyến'!$W:$W,"x"),"")</f>
        <v/>
      </c>
      <c r="AJ28" s="57" t="str">
        <f>IF($G28&lt;&gt;"",COUNTIFS('Chi tiết tuyến'!$AA:$AA,Master!$G28,'Chi tiết tuyến'!Q:Q,"x",'Chi tiết tuyến'!$W:$W,"x"),"")</f>
        <v/>
      </c>
      <c r="AK28" s="61" t="str">
        <f>IF($G28&lt;&gt;"",SUMIFS('Chi tiết tuyến'!$BF:$BF,'Chi tiết tuyến'!$AA:$AA,Master!$G28,'Chi tiết tuyến'!$W:$W,"x"),"")</f>
        <v/>
      </c>
      <c r="AL28" s="67" t="str">
        <f t="shared" si="6"/>
        <v/>
      </c>
      <c r="AM28" s="59" t="str">
        <f t="shared" si="7"/>
        <v/>
      </c>
      <c r="AN28" s="57" t="str">
        <f>IF($G28&lt;&gt;"",COUNTIFS('Chi tiết tuyến'!$AA:$AA,Master!$G28,'Chi tiết tuyến'!L:L,"x",'Chi tiết tuyến'!$X:$X,"x"),"")</f>
        <v/>
      </c>
      <c r="AO28" s="61" t="str">
        <f>IF($G28&lt;&gt;"",SUMIFS('Chi tiết tuyến'!$BA:$BA,'Chi tiết tuyến'!$AA:$AA,Master!$G28,'Chi tiết tuyến'!$X:$X,"x"),"")</f>
        <v/>
      </c>
      <c r="AP28" s="57" t="str">
        <f>IF($G28&lt;&gt;"",COUNTIFS('Chi tiết tuyến'!$AA:$AA,Master!$G28,'Chi tiết tuyến'!M:M,"x",'Chi tiết tuyến'!$X:$X,"x"),"")</f>
        <v/>
      </c>
      <c r="AQ28" s="61" t="str">
        <f>IF($G28&lt;&gt;"",SUMIFS('Chi tiết tuyến'!$BB:$BB,'Chi tiết tuyến'!$AA:$AA,Master!$G28,'Chi tiết tuyến'!$X:$X,"x"),"")</f>
        <v/>
      </c>
      <c r="AR28" s="57" t="str">
        <f>IF($G28&lt;&gt;"",COUNTIFS('Chi tiết tuyến'!$AA:$AA,Master!$G28,'Chi tiết tuyến'!N:N,"x",'Chi tiết tuyến'!$X:$X,"x"),"")</f>
        <v/>
      </c>
      <c r="AS28" s="61" t="str">
        <f>IF($G28&lt;&gt;"",SUMIFS('Chi tiết tuyến'!$BC:$BC,'Chi tiết tuyến'!$AA:$AA,Master!$G28,'Chi tiết tuyến'!$X:$X,"x"),"")</f>
        <v/>
      </c>
      <c r="AT28" s="57" t="str">
        <f>IF($G28&lt;&gt;"",COUNTIFS('Chi tiết tuyến'!$AA:$AA,Master!$G28,'Chi tiết tuyến'!O:O,"x",'Chi tiết tuyến'!$X:$X,"x"),"")</f>
        <v/>
      </c>
      <c r="AU28" s="61" t="str">
        <f>IF($G28&lt;&gt;"",SUMIFS('Chi tiết tuyến'!$BD:$BD,'Chi tiết tuyến'!$AA:$AA,Master!$G28,'Chi tiết tuyến'!$X:$X,"x"),"")</f>
        <v/>
      </c>
      <c r="AV28" s="57" t="str">
        <f>IF($G28&lt;&gt;"",COUNTIFS('Chi tiết tuyến'!$AA:$AA,Master!$G28,'Chi tiết tuyến'!P:P,"x",'Chi tiết tuyến'!$X:$X,"x"),"")</f>
        <v/>
      </c>
      <c r="AW28" s="61" t="str">
        <f>IF($G28&lt;&gt;"",SUMIFS('Chi tiết tuyến'!$BE:$BE,'Chi tiết tuyến'!$AA:$AA,Master!$G28,'Chi tiết tuyến'!$X:$X,"x"),"")</f>
        <v/>
      </c>
      <c r="AX28" s="57" t="str">
        <f>IF($G28&lt;&gt;"",COUNTIFS('Chi tiết tuyến'!$AA:$AA,Master!$G28,'Chi tiết tuyến'!Q:Q,"x",'Chi tiết tuyến'!$X:$X,"x"),"")</f>
        <v/>
      </c>
      <c r="AY28" s="61" t="str">
        <f>IF($G28&lt;&gt;"",SUMIFS('Chi tiết tuyến'!$BF:$BF,'Chi tiết tuyến'!$AA:$AA,Master!$G28,'Chi tiết tuyến'!$X:$X,"x"),"")</f>
        <v/>
      </c>
      <c r="AZ28" s="67" t="str">
        <f t="shared" si="8"/>
        <v/>
      </c>
      <c r="BA28" s="59" t="str">
        <f t="shared" si="9"/>
        <v/>
      </c>
      <c r="BB28" s="57">
        <f>COUNTIFS('Chi tiết tuyến'!$AA:$AA,Master!$G28,'Chi tiết tuyến'!L:L,"x",'Chi tiết tuyến'!$Y:$Y,"x")</f>
        <v>0</v>
      </c>
      <c r="BC28" s="61">
        <f>SUMIFS('Chi tiết tuyến'!$BA:$BA,'Chi tiết tuyến'!$AA:$AA,Master!$G28,'Chi tiết tuyến'!$W:$W,"x")</f>
        <v>0</v>
      </c>
      <c r="BD28" s="57">
        <f>COUNTIFS('Chi tiết tuyến'!$AA:$AA,Master!$G28,'Chi tiết tuyến'!M:M,"x",'Chi tiết tuyến'!$Y:$Y,"x")</f>
        <v>0</v>
      </c>
      <c r="BE28" s="61">
        <f>SUMIFS('Chi tiết tuyến'!$BB:$BB,'Chi tiết tuyến'!$AA:$AA,Master!$G28,'Chi tiết tuyến'!$W:$W,"x")</f>
        <v>0</v>
      </c>
      <c r="BF28" s="57">
        <f>COUNTIFS('Chi tiết tuyến'!$AA:$AA,Master!$G28,'Chi tiết tuyến'!N:N,"x",'Chi tiết tuyến'!$Y:$Y,"x")</f>
        <v>0</v>
      </c>
      <c r="BG28" s="61">
        <f>SUMIFS('Chi tiết tuyến'!$BC:$BC,'Chi tiết tuyến'!$AA:$AA,Master!$G28,'Chi tiết tuyến'!$W:$W,"x")</f>
        <v>0</v>
      </c>
      <c r="BH28" s="57">
        <f>COUNTIFS('Chi tiết tuyến'!$AA:$AA,Master!$G28,'Chi tiết tuyến'!O:O,"x",'Chi tiết tuyến'!$Y:$Y,"x")</f>
        <v>0</v>
      </c>
      <c r="BI28" s="61">
        <f>SUMIFS('Chi tiết tuyến'!$BD:$BD,'Chi tiết tuyến'!$AA:$AA,Master!$G28,'Chi tiết tuyến'!$W:$W,"x")</f>
        <v>0</v>
      </c>
      <c r="BJ28" s="57">
        <f>COUNTIFS('Chi tiết tuyến'!$AA:$AA,Master!$G28,'Chi tiết tuyến'!P:P,"x",'Chi tiết tuyến'!$Y:$Y,"x")</f>
        <v>0</v>
      </c>
      <c r="BK28" s="61">
        <f>SUMIFS('Chi tiết tuyến'!$BE:$BE,'Chi tiết tuyến'!$AA:$AA,Master!$G28,'Chi tiết tuyến'!$W:$W,"x")</f>
        <v>0</v>
      </c>
      <c r="BL28" s="57">
        <f>COUNTIFS('Chi tiết tuyến'!$AA:$AA,Master!$G28,'Chi tiết tuyến'!Q:Q,"x",'Chi tiết tuyến'!$Y:$Y,"x")</f>
        <v>0</v>
      </c>
      <c r="BM28" s="61">
        <f>SUMIFS('Chi tiết tuyến'!$BF:$BF,'Chi tiết tuyến'!$AA:$AA,Master!$G28,'Chi tiết tuyến'!$W:$W,"x")</f>
        <v>0</v>
      </c>
      <c r="BN28" s="67">
        <f t="shared" si="15"/>
        <v>0</v>
      </c>
      <c r="BO28" s="59">
        <f t="shared" si="16"/>
        <v>0</v>
      </c>
      <c r="BP28" s="57">
        <f>COUNTIFS('Chi tiết tuyến'!$AA:$AA,Master!$G28,'Chi tiết tuyến'!L:L,"x",'Chi tiết tuyến'!$Z:$Z,"x")</f>
        <v>0</v>
      </c>
      <c r="BQ28" s="61">
        <f>SUMIFS('Chi tiết tuyến'!$BA:$BA,'Chi tiết tuyến'!$AA:$AA,Master!$G28,'Chi tiết tuyến'!$X:$X,"x")</f>
        <v>0</v>
      </c>
      <c r="BR28" s="57">
        <f>COUNTIFS('Chi tiết tuyến'!$AA:$AA,Master!$G28,'Chi tiết tuyến'!M:M,"x",'Chi tiết tuyến'!$Z:$Z,"x")</f>
        <v>0</v>
      </c>
      <c r="BS28" s="61">
        <f>SUMIFS('Chi tiết tuyến'!$BB:$BB,'Chi tiết tuyến'!$AA:$AA,Master!$G28,'Chi tiết tuyến'!$X:$X,"x")</f>
        <v>0</v>
      </c>
      <c r="BT28" s="57">
        <f>COUNTIFS('Chi tiết tuyến'!$AA:$AA,Master!$G28,'Chi tiết tuyến'!N:N,"x",'Chi tiết tuyến'!$Z:$Z,"x")</f>
        <v>0</v>
      </c>
      <c r="BU28" s="61">
        <f>SUMIFS('Chi tiết tuyến'!$BC:$BC,'Chi tiết tuyến'!$AA:$AA,Master!$G28,'Chi tiết tuyến'!$X:$X,"x")</f>
        <v>0</v>
      </c>
      <c r="BV28" s="57">
        <f>COUNTIFS('Chi tiết tuyến'!$AA:$AA,Master!$G28,'Chi tiết tuyến'!O:O,"x",'Chi tiết tuyến'!$Z:$Z,"x")</f>
        <v>0</v>
      </c>
      <c r="BW28" s="61">
        <f>SUMIFS('Chi tiết tuyến'!$BD:$BD,'Chi tiết tuyến'!$AA:$AA,Master!$G28,'Chi tiết tuyến'!$X:$X,"x")</f>
        <v>0</v>
      </c>
      <c r="BX28" s="57">
        <f>COUNTIFS('Chi tiết tuyến'!$AA:$AA,Master!$G28,'Chi tiết tuyến'!P:P,"x",'Chi tiết tuyến'!$Z:$Z,"x")</f>
        <v>0</v>
      </c>
      <c r="BY28" s="61">
        <f>SUMIFS('Chi tiết tuyến'!$BE:$BE,'Chi tiết tuyến'!$AA:$AA,Master!$G28,'Chi tiết tuyến'!$X:$X,"x")</f>
        <v>0</v>
      </c>
      <c r="BZ28" s="57">
        <f>COUNTIFS('Chi tiết tuyến'!$AA:$AA,Master!$G28,'Chi tiết tuyến'!Q:Q,"x",'Chi tiết tuyến'!$Z:$Z,"x")</f>
        <v>0</v>
      </c>
      <c r="CA28" s="61">
        <f>SUMIFS('Chi tiết tuyến'!$BF:$BF,'Chi tiết tuyến'!$AA:$AA,Master!$G28,'Chi tiết tuyến'!$X:$X,"x")</f>
        <v>0</v>
      </c>
      <c r="CB28" s="67">
        <f t="shared" si="17"/>
        <v>0</v>
      </c>
      <c r="CC28" s="59">
        <f t="shared" si="18"/>
        <v>0</v>
      </c>
    </row>
    <row r="29" spans="6:81" ht="19.2" customHeight="1" x14ac:dyDescent="0.3">
      <c r="F29" s="16" t="str">
        <f t="shared" si="14"/>
        <v/>
      </c>
      <c r="G29" s="60"/>
      <c r="H29" s="58"/>
      <c r="I29" s="53" t="str">
        <f>IF($G29&lt;&gt;"",SUMIFS('Chi tiết tuyến'!$AE:$AE,'Chi tiết tuyến'!$AD:$AD,Master!I$1,'Chi tiết tuyến'!$AA:$AA,Master!$G29),"")</f>
        <v/>
      </c>
      <c r="J29" s="53" t="str">
        <f>IF($G29&lt;&gt;"",SUMIFS('Chi tiết tuyến'!$AE:$AE,'Chi tiết tuyến'!$AD:$AD,Master!J$1,'Chi tiết tuyến'!$AA:$AA,Master!$G29),"")</f>
        <v/>
      </c>
      <c r="K29" s="54" t="str">
        <f t="shared" si="19"/>
        <v/>
      </c>
      <c r="L29" s="53" t="str">
        <f>IF($G29&lt;&gt;"",COUNTIFS('Chi tiết tuyến'!$AA:$AA,Master!$G29,'Chi tiết tuyến'!$AD:$AD,Master!L$1),"")</f>
        <v/>
      </c>
      <c r="M29" s="53" t="str">
        <f>IF($G29&lt;&gt;"",COUNTIFS('Chi tiết tuyến'!$AA:$AA,Master!$G29,'Chi tiết tuyến'!$AD:$AD,Master!M$1),"")</f>
        <v/>
      </c>
      <c r="N29" s="55" t="str">
        <f t="shared" si="20"/>
        <v/>
      </c>
      <c r="O29" s="106" t="str">
        <f>IF($G29&lt;&gt;"",VLOOKUP($G29,'Tuyến và nhân viên'!$I:$S,9,0),"")</f>
        <v/>
      </c>
      <c r="P29" s="106" t="str">
        <f>IF($G29&lt;&gt;"",VLOOKUP($G29,'Tuyến và nhân viên'!$I:$S,10,0),"")</f>
        <v/>
      </c>
      <c r="Q29" s="106" t="str">
        <f>IF($G29&lt;&gt;"",VLOOKUP($G29,'Tuyến và nhân viên'!$I:$S,11,0),"")</f>
        <v/>
      </c>
      <c r="R29" s="109" t="str">
        <f>IF($G29&lt;&gt;"",SUMIFS('Chi tiết tuyến'!$AJ:$AJ,'Chi tiết tuyến'!$AA:$AA,Master!$G29),"")</f>
        <v/>
      </c>
      <c r="S29" s="53" t="str">
        <f t="shared" si="4"/>
        <v/>
      </c>
      <c r="T29" s="110" t="str">
        <f t="shared" si="5"/>
        <v/>
      </c>
      <c r="U29" s="53" t="str">
        <f>IF($G29&lt;&gt;"",COUNTIFS('Chi tiết tuyến'!$AG:$AG,U$2,'Chi tiết tuyến'!$AA:$AA,Master!$G29),"")</f>
        <v/>
      </c>
      <c r="V29" s="53" t="str">
        <f>IF($G29&lt;&gt;"",COUNTIFS('Chi tiết tuyến'!$AG:$AG,V$2,'Chi tiết tuyến'!$AA:$AA,Master!$G29),"")</f>
        <v/>
      </c>
      <c r="W29" s="53" t="str">
        <f>IF($G29&lt;&gt;"",COUNTIFS('Chi tiết tuyến'!$AG:$AG,W$2,'Chi tiết tuyến'!$AA:$AA,Master!$G29),"")</f>
        <v/>
      </c>
      <c r="X29" s="56" t="str">
        <f>IF($G29&lt;&gt;"",COUNTIFS('Chi tiết tuyến'!$AH:$AH,FALSE,'Chi tiết tuyến'!$AA:$AA,Master!$G29),"")</f>
        <v/>
      </c>
      <c r="Y29" s="56" t="str">
        <f>IF($G29&lt;&gt;"",COUNTIFS('Chi tiết tuyến'!$AI:$AI,FALSE,'Chi tiết tuyến'!$AA:$AA,Master!$G29),"")</f>
        <v/>
      </c>
      <c r="Z29" s="57" t="str">
        <f>IF($G29&lt;&gt;"",COUNTIFS('Chi tiết tuyến'!$AA:$AA,Master!$G29,'Chi tiết tuyến'!L:L,"x",'Chi tiết tuyến'!$W:$W,"x"),"")</f>
        <v/>
      </c>
      <c r="AA29" s="61" t="str">
        <f>IF($G29&lt;&gt;"",SUMIFS('Chi tiết tuyến'!$BA:$BA,'Chi tiết tuyến'!$AA:$AA,Master!$G29,'Chi tiết tuyến'!$W:$W,"x"),"")</f>
        <v/>
      </c>
      <c r="AB29" s="57" t="str">
        <f>IF($G29&lt;&gt;"",COUNTIFS('Chi tiết tuyến'!$AA:$AA,Master!$G29,'Chi tiết tuyến'!M:M,"x",'Chi tiết tuyến'!$W:$W,"x"),"")</f>
        <v/>
      </c>
      <c r="AC29" s="61" t="str">
        <f>IF($G29&lt;&gt;"",SUMIFS('Chi tiết tuyến'!$BB:$BB,'Chi tiết tuyến'!$AA:$AA,Master!$G29,'Chi tiết tuyến'!$W:$W,"x"),"")</f>
        <v/>
      </c>
      <c r="AD29" s="57" t="str">
        <f>IF($G29&lt;&gt;"",COUNTIFS('Chi tiết tuyến'!$AA:$AA,Master!$G29,'Chi tiết tuyến'!N:N,"x",'Chi tiết tuyến'!$W:$W,"x"),"")</f>
        <v/>
      </c>
      <c r="AE29" s="61" t="str">
        <f>IF($G29&lt;&gt;"",SUMIFS('Chi tiết tuyến'!$BC:$BC,'Chi tiết tuyến'!$AA:$AA,Master!$G29,'Chi tiết tuyến'!$W:$W,"x"),"")</f>
        <v/>
      </c>
      <c r="AF29" s="57" t="str">
        <f>IF($G29&lt;&gt;"",COUNTIFS('Chi tiết tuyến'!$AA:$AA,Master!$G29,'Chi tiết tuyến'!O:O,"x",'Chi tiết tuyến'!$W:$W,"x"),"")</f>
        <v/>
      </c>
      <c r="AG29" s="61" t="str">
        <f>IF($G29&lt;&gt;"",SUMIFS('Chi tiết tuyến'!$BD:$BD,'Chi tiết tuyến'!$AA:$AA,Master!$G29,'Chi tiết tuyến'!$W:$W,"x"),"")</f>
        <v/>
      </c>
      <c r="AH29" s="57" t="str">
        <f>IF($G29&lt;&gt;"",COUNTIFS('Chi tiết tuyến'!$AA:$AA,Master!$G29,'Chi tiết tuyến'!P:P,"x",'Chi tiết tuyến'!$W:$W,"x"),"")</f>
        <v/>
      </c>
      <c r="AI29" s="61" t="str">
        <f>IF($G29&lt;&gt;"",SUMIFS('Chi tiết tuyến'!$BE:$BE,'Chi tiết tuyến'!$AA:$AA,Master!$G29,'Chi tiết tuyến'!$W:$W,"x"),"")</f>
        <v/>
      </c>
      <c r="AJ29" s="57" t="str">
        <f>IF($G29&lt;&gt;"",COUNTIFS('Chi tiết tuyến'!$AA:$AA,Master!$G29,'Chi tiết tuyến'!Q:Q,"x",'Chi tiết tuyến'!$W:$W,"x"),"")</f>
        <v/>
      </c>
      <c r="AK29" s="61" t="str">
        <f>IF($G29&lt;&gt;"",SUMIFS('Chi tiết tuyến'!$BF:$BF,'Chi tiết tuyến'!$AA:$AA,Master!$G29,'Chi tiết tuyến'!$W:$W,"x"),"")</f>
        <v/>
      </c>
      <c r="AL29" s="67" t="str">
        <f t="shared" si="6"/>
        <v/>
      </c>
      <c r="AM29" s="59" t="str">
        <f t="shared" si="7"/>
        <v/>
      </c>
      <c r="AN29" s="57" t="str">
        <f>IF($G29&lt;&gt;"",COUNTIFS('Chi tiết tuyến'!$AA:$AA,Master!$G29,'Chi tiết tuyến'!L:L,"x",'Chi tiết tuyến'!$X:$X,"x"),"")</f>
        <v/>
      </c>
      <c r="AO29" s="61" t="str">
        <f>IF($G29&lt;&gt;"",SUMIFS('Chi tiết tuyến'!$BA:$BA,'Chi tiết tuyến'!$AA:$AA,Master!$G29,'Chi tiết tuyến'!$X:$X,"x"),"")</f>
        <v/>
      </c>
      <c r="AP29" s="57" t="str">
        <f>IF($G29&lt;&gt;"",COUNTIFS('Chi tiết tuyến'!$AA:$AA,Master!$G29,'Chi tiết tuyến'!M:M,"x",'Chi tiết tuyến'!$X:$X,"x"),"")</f>
        <v/>
      </c>
      <c r="AQ29" s="61" t="str">
        <f>IF($G29&lt;&gt;"",SUMIFS('Chi tiết tuyến'!$BB:$BB,'Chi tiết tuyến'!$AA:$AA,Master!$G29,'Chi tiết tuyến'!$X:$X,"x"),"")</f>
        <v/>
      </c>
      <c r="AR29" s="57" t="str">
        <f>IF($G29&lt;&gt;"",COUNTIFS('Chi tiết tuyến'!$AA:$AA,Master!$G29,'Chi tiết tuyến'!N:N,"x",'Chi tiết tuyến'!$X:$X,"x"),"")</f>
        <v/>
      </c>
      <c r="AS29" s="61" t="str">
        <f>IF($G29&lt;&gt;"",SUMIFS('Chi tiết tuyến'!$BC:$BC,'Chi tiết tuyến'!$AA:$AA,Master!$G29,'Chi tiết tuyến'!$X:$X,"x"),"")</f>
        <v/>
      </c>
      <c r="AT29" s="57" t="str">
        <f>IF($G29&lt;&gt;"",COUNTIFS('Chi tiết tuyến'!$AA:$AA,Master!$G29,'Chi tiết tuyến'!O:O,"x",'Chi tiết tuyến'!$X:$X,"x"),"")</f>
        <v/>
      </c>
      <c r="AU29" s="61" t="str">
        <f>IF($G29&lt;&gt;"",SUMIFS('Chi tiết tuyến'!$BD:$BD,'Chi tiết tuyến'!$AA:$AA,Master!$G29,'Chi tiết tuyến'!$X:$X,"x"),"")</f>
        <v/>
      </c>
      <c r="AV29" s="57" t="str">
        <f>IF($G29&lt;&gt;"",COUNTIFS('Chi tiết tuyến'!$AA:$AA,Master!$G29,'Chi tiết tuyến'!P:P,"x",'Chi tiết tuyến'!$X:$X,"x"),"")</f>
        <v/>
      </c>
      <c r="AW29" s="61" t="str">
        <f>IF($G29&lt;&gt;"",SUMIFS('Chi tiết tuyến'!$BE:$BE,'Chi tiết tuyến'!$AA:$AA,Master!$G29,'Chi tiết tuyến'!$X:$X,"x"),"")</f>
        <v/>
      </c>
      <c r="AX29" s="57" t="str">
        <f>IF($G29&lt;&gt;"",COUNTIFS('Chi tiết tuyến'!$AA:$AA,Master!$G29,'Chi tiết tuyến'!Q:Q,"x",'Chi tiết tuyến'!$X:$X,"x"),"")</f>
        <v/>
      </c>
      <c r="AY29" s="61" t="str">
        <f>IF($G29&lt;&gt;"",SUMIFS('Chi tiết tuyến'!$BF:$BF,'Chi tiết tuyến'!$AA:$AA,Master!$G29,'Chi tiết tuyến'!$X:$X,"x"),"")</f>
        <v/>
      </c>
      <c r="AZ29" s="67" t="str">
        <f t="shared" si="8"/>
        <v/>
      </c>
      <c r="BA29" s="59" t="str">
        <f t="shared" si="9"/>
        <v/>
      </c>
      <c r="BB29" s="57">
        <f>COUNTIFS('Chi tiết tuyến'!$AA:$AA,Master!$G29,'Chi tiết tuyến'!L:L,"x",'Chi tiết tuyến'!$Y:$Y,"x")</f>
        <v>0</v>
      </c>
      <c r="BC29" s="61">
        <f>SUMIFS('Chi tiết tuyến'!$BA:$BA,'Chi tiết tuyến'!$AA:$AA,Master!$G29,'Chi tiết tuyến'!$W:$W,"x")</f>
        <v>0</v>
      </c>
      <c r="BD29" s="57">
        <f>COUNTIFS('Chi tiết tuyến'!$AA:$AA,Master!$G29,'Chi tiết tuyến'!M:M,"x",'Chi tiết tuyến'!$Y:$Y,"x")</f>
        <v>0</v>
      </c>
      <c r="BE29" s="61">
        <f>SUMIFS('Chi tiết tuyến'!$BB:$BB,'Chi tiết tuyến'!$AA:$AA,Master!$G29,'Chi tiết tuyến'!$W:$W,"x")</f>
        <v>0</v>
      </c>
      <c r="BF29" s="57">
        <f>COUNTIFS('Chi tiết tuyến'!$AA:$AA,Master!$G29,'Chi tiết tuyến'!N:N,"x",'Chi tiết tuyến'!$Y:$Y,"x")</f>
        <v>0</v>
      </c>
      <c r="BG29" s="61">
        <f>SUMIFS('Chi tiết tuyến'!$BC:$BC,'Chi tiết tuyến'!$AA:$AA,Master!$G29,'Chi tiết tuyến'!$W:$W,"x")</f>
        <v>0</v>
      </c>
      <c r="BH29" s="57">
        <f>COUNTIFS('Chi tiết tuyến'!$AA:$AA,Master!$G29,'Chi tiết tuyến'!O:O,"x",'Chi tiết tuyến'!$Y:$Y,"x")</f>
        <v>0</v>
      </c>
      <c r="BI29" s="61">
        <f>SUMIFS('Chi tiết tuyến'!$BD:$BD,'Chi tiết tuyến'!$AA:$AA,Master!$G29,'Chi tiết tuyến'!$W:$W,"x")</f>
        <v>0</v>
      </c>
      <c r="BJ29" s="57">
        <f>COUNTIFS('Chi tiết tuyến'!$AA:$AA,Master!$G29,'Chi tiết tuyến'!P:P,"x",'Chi tiết tuyến'!$Y:$Y,"x")</f>
        <v>0</v>
      </c>
      <c r="BK29" s="61">
        <f>SUMIFS('Chi tiết tuyến'!$BE:$BE,'Chi tiết tuyến'!$AA:$AA,Master!$G29,'Chi tiết tuyến'!$W:$W,"x")</f>
        <v>0</v>
      </c>
      <c r="BL29" s="57">
        <f>COUNTIFS('Chi tiết tuyến'!$AA:$AA,Master!$G29,'Chi tiết tuyến'!Q:Q,"x",'Chi tiết tuyến'!$Y:$Y,"x")</f>
        <v>0</v>
      </c>
      <c r="BM29" s="61">
        <f>SUMIFS('Chi tiết tuyến'!$BF:$BF,'Chi tiết tuyến'!$AA:$AA,Master!$G29,'Chi tiết tuyến'!$W:$W,"x")</f>
        <v>0</v>
      </c>
      <c r="BN29" s="67">
        <f t="shared" si="15"/>
        <v>0</v>
      </c>
      <c r="BO29" s="59">
        <f t="shared" si="16"/>
        <v>0</v>
      </c>
      <c r="BP29" s="57">
        <f>COUNTIFS('Chi tiết tuyến'!$AA:$AA,Master!$G29,'Chi tiết tuyến'!L:L,"x",'Chi tiết tuyến'!$Z:$Z,"x")</f>
        <v>0</v>
      </c>
      <c r="BQ29" s="61">
        <f>SUMIFS('Chi tiết tuyến'!$BA:$BA,'Chi tiết tuyến'!$AA:$AA,Master!$G29,'Chi tiết tuyến'!$X:$X,"x")</f>
        <v>0</v>
      </c>
      <c r="BR29" s="57">
        <f>COUNTIFS('Chi tiết tuyến'!$AA:$AA,Master!$G29,'Chi tiết tuyến'!M:M,"x",'Chi tiết tuyến'!$Z:$Z,"x")</f>
        <v>0</v>
      </c>
      <c r="BS29" s="61">
        <f>SUMIFS('Chi tiết tuyến'!$BB:$BB,'Chi tiết tuyến'!$AA:$AA,Master!$G29,'Chi tiết tuyến'!$X:$X,"x")</f>
        <v>0</v>
      </c>
      <c r="BT29" s="57">
        <f>COUNTIFS('Chi tiết tuyến'!$AA:$AA,Master!$G29,'Chi tiết tuyến'!N:N,"x",'Chi tiết tuyến'!$Z:$Z,"x")</f>
        <v>0</v>
      </c>
      <c r="BU29" s="61">
        <f>SUMIFS('Chi tiết tuyến'!$BC:$BC,'Chi tiết tuyến'!$AA:$AA,Master!$G29,'Chi tiết tuyến'!$X:$X,"x")</f>
        <v>0</v>
      </c>
      <c r="BV29" s="57">
        <f>COUNTIFS('Chi tiết tuyến'!$AA:$AA,Master!$G29,'Chi tiết tuyến'!O:O,"x",'Chi tiết tuyến'!$Z:$Z,"x")</f>
        <v>0</v>
      </c>
      <c r="BW29" s="61">
        <f>SUMIFS('Chi tiết tuyến'!$BD:$BD,'Chi tiết tuyến'!$AA:$AA,Master!$G29,'Chi tiết tuyến'!$X:$X,"x")</f>
        <v>0</v>
      </c>
      <c r="BX29" s="57">
        <f>COUNTIFS('Chi tiết tuyến'!$AA:$AA,Master!$G29,'Chi tiết tuyến'!P:P,"x",'Chi tiết tuyến'!$Z:$Z,"x")</f>
        <v>0</v>
      </c>
      <c r="BY29" s="61">
        <f>SUMIFS('Chi tiết tuyến'!$BE:$BE,'Chi tiết tuyến'!$AA:$AA,Master!$G29,'Chi tiết tuyến'!$X:$X,"x")</f>
        <v>0</v>
      </c>
      <c r="BZ29" s="57">
        <f>COUNTIFS('Chi tiết tuyến'!$AA:$AA,Master!$G29,'Chi tiết tuyến'!Q:Q,"x",'Chi tiết tuyến'!$Z:$Z,"x")</f>
        <v>0</v>
      </c>
      <c r="CA29" s="61">
        <f>SUMIFS('Chi tiết tuyến'!$BF:$BF,'Chi tiết tuyến'!$AA:$AA,Master!$G29,'Chi tiết tuyến'!$X:$X,"x")</f>
        <v>0</v>
      </c>
      <c r="CB29" s="67">
        <f t="shared" si="17"/>
        <v>0</v>
      </c>
      <c r="CC29" s="59">
        <f t="shared" si="18"/>
        <v>0</v>
      </c>
    </row>
    <row r="30" spans="6:81" ht="19.2" customHeight="1" x14ac:dyDescent="0.3">
      <c r="F30" s="16" t="str">
        <f t="shared" si="14"/>
        <v/>
      </c>
      <c r="G30" s="60"/>
      <c r="H30" s="58"/>
      <c r="I30" s="53" t="str">
        <f>IF($G30&lt;&gt;"",SUMIFS('Chi tiết tuyến'!$AE:$AE,'Chi tiết tuyến'!$AD:$AD,Master!I$1,'Chi tiết tuyến'!$AA:$AA,Master!$G30),"")</f>
        <v/>
      </c>
      <c r="J30" s="53" t="str">
        <f>IF($G30&lt;&gt;"",SUMIFS('Chi tiết tuyến'!$AE:$AE,'Chi tiết tuyến'!$AD:$AD,Master!J$1,'Chi tiết tuyến'!$AA:$AA,Master!$G30),"")</f>
        <v/>
      </c>
      <c r="K30" s="54" t="str">
        <f t="shared" si="19"/>
        <v/>
      </c>
      <c r="L30" s="53" t="str">
        <f>IF($G30&lt;&gt;"",COUNTIFS('Chi tiết tuyến'!$AA:$AA,Master!$G30,'Chi tiết tuyến'!$AD:$AD,Master!L$1),"")</f>
        <v/>
      </c>
      <c r="M30" s="53" t="str">
        <f>IF($G30&lt;&gt;"",COUNTIFS('Chi tiết tuyến'!$AA:$AA,Master!$G30,'Chi tiết tuyến'!$AD:$AD,Master!M$1),"")</f>
        <v/>
      </c>
      <c r="N30" s="55" t="str">
        <f t="shared" si="20"/>
        <v/>
      </c>
      <c r="O30" s="106" t="str">
        <f>IF($G30&lt;&gt;"",VLOOKUP($G30,'Tuyến và nhân viên'!$I:$S,9,0),"")</f>
        <v/>
      </c>
      <c r="P30" s="106" t="str">
        <f>IF($G30&lt;&gt;"",VLOOKUP($G30,'Tuyến và nhân viên'!$I:$S,10,0),"")</f>
        <v/>
      </c>
      <c r="Q30" s="106" t="str">
        <f>IF($G30&lt;&gt;"",VLOOKUP($G30,'Tuyến và nhân viên'!$I:$S,11,0),"")</f>
        <v/>
      </c>
      <c r="R30" s="109" t="str">
        <f>IF($G30&lt;&gt;"",SUMIFS('Chi tiết tuyến'!$AJ:$AJ,'Chi tiết tuyến'!$AA:$AA,Master!$G30),"")</f>
        <v/>
      </c>
      <c r="S30" s="53" t="str">
        <f t="shared" si="4"/>
        <v/>
      </c>
      <c r="T30" s="110" t="str">
        <f t="shared" si="5"/>
        <v/>
      </c>
      <c r="U30" s="53" t="str">
        <f>IF($G30&lt;&gt;"",COUNTIFS('Chi tiết tuyến'!$AG:$AG,U$2,'Chi tiết tuyến'!$AA:$AA,Master!$G30),"")</f>
        <v/>
      </c>
      <c r="V30" s="53" t="str">
        <f>IF($G30&lt;&gt;"",COUNTIFS('Chi tiết tuyến'!$AG:$AG,V$2,'Chi tiết tuyến'!$AA:$AA,Master!$G30),"")</f>
        <v/>
      </c>
      <c r="W30" s="53" t="str">
        <f>IF($G30&lt;&gt;"",COUNTIFS('Chi tiết tuyến'!$AG:$AG,W$2,'Chi tiết tuyến'!$AA:$AA,Master!$G30),"")</f>
        <v/>
      </c>
      <c r="X30" s="56" t="str">
        <f>IF($G30&lt;&gt;"",COUNTIFS('Chi tiết tuyến'!$AH:$AH,FALSE,'Chi tiết tuyến'!$AA:$AA,Master!$G30),"")</f>
        <v/>
      </c>
      <c r="Y30" s="56" t="str">
        <f>IF($G30&lt;&gt;"",COUNTIFS('Chi tiết tuyến'!$AI:$AI,FALSE,'Chi tiết tuyến'!$AA:$AA,Master!$G30),"")</f>
        <v/>
      </c>
      <c r="Z30" s="57" t="str">
        <f>IF($G30&lt;&gt;"",COUNTIFS('Chi tiết tuyến'!$AA:$AA,Master!$G30,'Chi tiết tuyến'!L:L,"x",'Chi tiết tuyến'!$W:$W,"x"),"")</f>
        <v/>
      </c>
      <c r="AA30" s="61" t="str">
        <f>IF($G30&lt;&gt;"",SUMIFS('Chi tiết tuyến'!$BA:$BA,'Chi tiết tuyến'!$AA:$AA,Master!$G30,'Chi tiết tuyến'!$W:$W,"x"),"")</f>
        <v/>
      </c>
      <c r="AB30" s="57" t="str">
        <f>IF($G30&lt;&gt;"",COUNTIFS('Chi tiết tuyến'!$AA:$AA,Master!$G30,'Chi tiết tuyến'!M:M,"x",'Chi tiết tuyến'!$W:$W,"x"),"")</f>
        <v/>
      </c>
      <c r="AC30" s="61" t="str">
        <f>IF($G30&lt;&gt;"",SUMIFS('Chi tiết tuyến'!$BB:$BB,'Chi tiết tuyến'!$AA:$AA,Master!$G30,'Chi tiết tuyến'!$W:$W,"x"),"")</f>
        <v/>
      </c>
      <c r="AD30" s="57" t="str">
        <f>IF($G30&lt;&gt;"",COUNTIFS('Chi tiết tuyến'!$AA:$AA,Master!$G30,'Chi tiết tuyến'!N:N,"x",'Chi tiết tuyến'!$W:$W,"x"),"")</f>
        <v/>
      </c>
      <c r="AE30" s="61" t="str">
        <f>IF($G30&lt;&gt;"",SUMIFS('Chi tiết tuyến'!$BC:$BC,'Chi tiết tuyến'!$AA:$AA,Master!$G30,'Chi tiết tuyến'!$W:$W,"x"),"")</f>
        <v/>
      </c>
      <c r="AF30" s="57" t="str">
        <f>IF($G30&lt;&gt;"",COUNTIFS('Chi tiết tuyến'!$AA:$AA,Master!$G30,'Chi tiết tuyến'!O:O,"x",'Chi tiết tuyến'!$W:$W,"x"),"")</f>
        <v/>
      </c>
      <c r="AG30" s="61" t="str">
        <f>IF($G30&lt;&gt;"",SUMIFS('Chi tiết tuyến'!$BD:$BD,'Chi tiết tuyến'!$AA:$AA,Master!$G30,'Chi tiết tuyến'!$W:$W,"x"),"")</f>
        <v/>
      </c>
      <c r="AH30" s="57" t="str">
        <f>IF($G30&lt;&gt;"",COUNTIFS('Chi tiết tuyến'!$AA:$AA,Master!$G30,'Chi tiết tuyến'!P:P,"x",'Chi tiết tuyến'!$W:$W,"x"),"")</f>
        <v/>
      </c>
      <c r="AI30" s="61" t="str">
        <f>IF($G30&lt;&gt;"",SUMIFS('Chi tiết tuyến'!$BE:$BE,'Chi tiết tuyến'!$AA:$AA,Master!$G30,'Chi tiết tuyến'!$W:$W,"x"),"")</f>
        <v/>
      </c>
      <c r="AJ30" s="57" t="str">
        <f>IF($G30&lt;&gt;"",COUNTIFS('Chi tiết tuyến'!$AA:$AA,Master!$G30,'Chi tiết tuyến'!Q:Q,"x",'Chi tiết tuyến'!$W:$W,"x"),"")</f>
        <v/>
      </c>
      <c r="AK30" s="61" t="str">
        <f>IF($G30&lt;&gt;"",SUMIFS('Chi tiết tuyến'!$BF:$BF,'Chi tiết tuyến'!$AA:$AA,Master!$G30,'Chi tiết tuyến'!$W:$W,"x"),"")</f>
        <v/>
      </c>
      <c r="AL30" s="67" t="str">
        <f t="shared" si="6"/>
        <v/>
      </c>
      <c r="AM30" s="59" t="str">
        <f t="shared" si="7"/>
        <v/>
      </c>
      <c r="AN30" s="57" t="str">
        <f>IF($G30&lt;&gt;"",COUNTIFS('Chi tiết tuyến'!$AA:$AA,Master!$G30,'Chi tiết tuyến'!L:L,"x",'Chi tiết tuyến'!$X:$X,"x"),"")</f>
        <v/>
      </c>
      <c r="AO30" s="61" t="str">
        <f>IF($G30&lt;&gt;"",SUMIFS('Chi tiết tuyến'!$BA:$BA,'Chi tiết tuyến'!$AA:$AA,Master!$G30,'Chi tiết tuyến'!$X:$X,"x"),"")</f>
        <v/>
      </c>
      <c r="AP30" s="57" t="str">
        <f>IF($G30&lt;&gt;"",COUNTIFS('Chi tiết tuyến'!$AA:$AA,Master!$G30,'Chi tiết tuyến'!M:M,"x",'Chi tiết tuyến'!$X:$X,"x"),"")</f>
        <v/>
      </c>
      <c r="AQ30" s="61" t="str">
        <f>IF($G30&lt;&gt;"",SUMIFS('Chi tiết tuyến'!$BB:$BB,'Chi tiết tuyến'!$AA:$AA,Master!$G30,'Chi tiết tuyến'!$X:$X,"x"),"")</f>
        <v/>
      </c>
      <c r="AR30" s="57" t="str">
        <f>IF($G30&lt;&gt;"",COUNTIFS('Chi tiết tuyến'!$AA:$AA,Master!$G30,'Chi tiết tuyến'!N:N,"x",'Chi tiết tuyến'!$X:$X,"x"),"")</f>
        <v/>
      </c>
      <c r="AS30" s="61" t="str">
        <f>IF($G30&lt;&gt;"",SUMIFS('Chi tiết tuyến'!$BC:$BC,'Chi tiết tuyến'!$AA:$AA,Master!$G30,'Chi tiết tuyến'!$X:$X,"x"),"")</f>
        <v/>
      </c>
      <c r="AT30" s="57" t="str">
        <f>IF($G30&lt;&gt;"",COUNTIFS('Chi tiết tuyến'!$AA:$AA,Master!$G30,'Chi tiết tuyến'!O:O,"x",'Chi tiết tuyến'!$X:$X,"x"),"")</f>
        <v/>
      </c>
      <c r="AU30" s="61" t="str">
        <f>IF($G30&lt;&gt;"",SUMIFS('Chi tiết tuyến'!$BD:$BD,'Chi tiết tuyến'!$AA:$AA,Master!$G30,'Chi tiết tuyến'!$X:$X,"x"),"")</f>
        <v/>
      </c>
      <c r="AV30" s="57" t="str">
        <f>IF($G30&lt;&gt;"",COUNTIFS('Chi tiết tuyến'!$AA:$AA,Master!$G30,'Chi tiết tuyến'!P:P,"x",'Chi tiết tuyến'!$X:$X,"x"),"")</f>
        <v/>
      </c>
      <c r="AW30" s="61" t="str">
        <f>IF($G30&lt;&gt;"",SUMIFS('Chi tiết tuyến'!$BE:$BE,'Chi tiết tuyến'!$AA:$AA,Master!$G30,'Chi tiết tuyến'!$X:$X,"x"),"")</f>
        <v/>
      </c>
      <c r="AX30" s="57" t="str">
        <f>IF($G30&lt;&gt;"",COUNTIFS('Chi tiết tuyến'!$AA:$AA,Master!$G30,'Chi tiết tuyến'!Q:Q,"x",'Chi tiết tuyến'!$X:$X,"x"),"")</f>
        <v/>
      </c>
      <c r="AY30" s="61" t="str">
        <f>IF($G30&lt;&gt;"",SUMIFS('Chi tiết tuyến'!$BF:$BF,'Chi tiết tuyến'!$AA:$AA,Master!$G30,'Chi tiết tuyến'!$X:$X,"x"),"")</f>
        <v/>
      </c>
      <c r="AZ30" s="67" t="str">
        <f t="shared" si="8"/>
        <v/>
      </c>
      <c r="BA30" s="59" t="str">
        <f t="shared" si="9"/>
        <v/>
      </c>
      <c r="BB30" s="57">
        <f>COUNTIFS('Chi tiết tuyến'!$AA:$AA,Master!$G30,'Chi tiết tuyến'!L:L,"x",'Chi tiết tuyến'!$Y:$Y,"x")</f>
        <v>0</v>
      </c>
      <c r="BC30" s="61">
        <f>SUMIFS('Chi tiết tuyến'!$BA:$BA,'Chi tiết tuyến'!$AA:$AA,Master!$G30,'Chi tiết tuyến'!$W:$W,"x")</f>
        <v>0</v>
      </c>
      <c r="BD30" s="57">
        <f>COUNTIFS('Chi tiết tuyến'!$AA:$AA,Master!$G30,'Chi tiết tuyến'!M:M,"x",'Chi tiết tuyến'!$Y:$Y,"x")</f>
        <v>0</v>
      </c>
      <c r="BE30" s="61">
        <f>SUMIFS('Chi tiết tuyến'!$BB:$BB,'Chi tiết tuyến'!$AA:$AA,Master!$G30,'Chi tiết tuyến'!$W:$W,"x")</f>
        <v>0</v>
      </c>
      <c r="BF30" s="57">
        <f>COUNTIFS('Chi tiết tuyến'!$AA:$AA,Master!$G30,'Chi tiết tuyến'!N:N,"x",'Chi tiết tuyến'!$Y:$Y,"x")</f>
        <v>0</v>
      </c>
      <c r="BG30" s="61">
        <f>SUMIFS('Chi tiết tuyến'!$BC:$BC,'Chi tiết tuyến'!$AA:$AA,Master!$G30,'Chi tiết tuyến'!$W:$W,"x")</f>
        <v>0</v>
      </c>
      <c r="BH30" s="57">
        <f>COUNTIFS('Chi tiết tuyến'!$AA:$AA,Master!$G30,'Chi tiết tuyến'!O:O,"x",'Chi tiết tuyến'!$Y:$Y,"x")</f>
        <v>0</v>
      </c>
      <c r="BI30" s="61">
        <f>SUMIFS('Chi tiết tuyến'!$BD:$BD,'Chi tiết tuyến'!$AA:$AA,Master!$G30,'Chi tiết tuyến'!$W:$W,"x")</f>
        <v>0</v>
      </c>
      <c r="BJ30" s="57">
        <f>COUNTIFS('Chi tiết tuyến'!$AA:$AA,Master!$G30,'Chi tiết tuyến'!P:P,"x",'Chi tiết tuyến'!$Y:$Y,"x")</f>
        <v>0</v>
      </c>
      <c r="BK30" s="61">
        <f>SUMIFS('Chi tiết tuyến'!$BE:$BE,'Chi tiết tuyến'!$AA:$AA,Master!$G30,'Chi tiết tuyến'!$W:$W,"x")</f>
        <v>0</v>
      </c>
      <c r="BL30" s="57">
        <f>COUNTIFS('Chi tiết tuyến'!$AA:$AA,Master!$G30,'Chi tiết tuyến'!Q:Q,"x",'Chi tiết tuyến'!$Y:$Y,"x")</f>
        <v>0</v>
      </c>
      <c r="BM30" s="61">
        <f>SUMIFS('Chi tiết tuyến'!$BF:$BF,'Chi tiết tuyến'!$AA:$AA,Master!$G30,'Chi tiết tuyến'!$W:$W,"x")</f>
        <v>0</v>
      </c>
      <c r="BN30" s="67">
        <f t="shared" si="15"/>
        <v>0</v>
      </c>
      <c r="BO30" s="59">
        <f t="shared" si="16"/>
        <v>0</v>
      </c>
      <c r="BP30" s="57">
        <f>COUNTIFS('Chi tiết tuyến'!$AA:$AA,Master!$G30,'Chi tiết tuyến'!L:L,"x",'Chi tiết tuyến'!$Z:$Z,"x")</f>
        <v>0</v>
      </c>
      <c r="BQ30" s="61">
        <f>SUMIFS('Chi tiết tuyến'!$BA:$BA,'Chi tiết tuyến'!$AA:$AA,Master!$G30,'Chi tiết tuyến'!$X:$X,"x")</f>
        <v>0</v>
      </c>
      <c r="BR30" s="57">
        <f>COUNTIFS('Chi tiết tuyến'!$AA:$AA,Master!$G30,'Chi tiết tuyến'!M:M,"x",'Chi tiết tuyến'!$Z:$Z,"x")</f>
        <v>0</v>
      </c>
      <c r="BS30" s="61">
        <f>SUMIFS('Chi tiết tuyến'!$BB:$BB,'Chi tiết tuyến'!$AA:$AA,Master!$G30,'Chi tiết tuyến'!$X:$X,"x")</f>
        <v>0</v>
      </c>
      <c r="BT30" s="57">
        <f>COUNTIFS('Chi tiết tuyến'!$AA:$AA,Master!$G30,'Chi tiết tuyến'!N:N,"x",'Chi tiết tuyến'!$Z:$Z,"x")</f>
        <v>0</v>
      </c>
      <c r="BU30" s="61">
        <f>SUMIFS('Chi tiết tuyến'!$BC:$BC,'Chi tiết tuyến'!$AA:$AA,Master!$G30,'Chi tiết tuyến'!$X:$X,"x")</f>
        <v>0</v>
      </c>
      <c r="BV30" s="57">
        <f>COUNTIFS('Chi tiết tuyến'!$AA:$AA,Master!$G30,'Chi tiết tuyến'!O:O,"x",'Chi tiết tuyến'!$Z:$Z,"x")</f>
        <v>0</v>
      </c>
      <c r="BW30" s="61">
        <f>SUMIFS('Chi tiết tuyến'!$BD:$BD,'Chi tiết tuyến'!$AA:$AA,Master!$G30,'Chi tiết tuyến'!$X:$X,"x")</f>
        <v>0</v>
      </c>
      <c r="BX30" s="57">
        <f>COUNTIFS('Chi tiết tuyến'!$AA:$AA,Master!$G30,'Chi tiết tuyến'!P:P,"x",'Chi tiết tuyến'!$Z:$Z,"x")</f>
        <v>0</v>
      </c>
      <c r="BY30" s="61">
        <f>SUMIFS('Chi tiết tuyến'!$BE:$BE,'Chi tiết tuyến'!$AA:$AA,Master!$G30,'Chi tiết tuyến'!$X:$X,"x")</f>
        <v>0</v>
      </c>
      <c r="BZ30" s="57">
        <f>COUNTIFS('Chi tiết tuyến'!$AA:$AA,Master!$G30,'Chi tiết tuyến'!Q:Q,"x",'Chi tiết tuyến'!$Z:$Z,"x")</f>
        <v>0</v>
      </c>
      <c r="CA30" s="61">
        <f>SUMIFS('Chi tiết tuyến'!$BF:$BF,'Chi tiết tuyến'!$AA:$AA,Master!$G30,'Chi tiết tuyến'!$X:$X,"x")</f>
        <v>0</v>
      </c>
      <c r="CB30" s="67">
        <f t="shared" si="17"/>
        <v>0</v>
      </c>
      <c r="CC30" s="59">
        <f t="shared" si="18"/>
        <v>0</v>
      </c>
    </row>
    <row r="31" spans="6:81" ht="19.2" customHeight="1" x14ac:dyDescent="0.3">
      <c r="F31" s="16" t="str">
        <f t="shared" si="14"/>
        <v/>
      </c>
      <c r="G31" s="60"/>
      <c r="H31" s="58"/>
      <c r="I31" s="53" t="str">
        <f>IF($G31&lt;&gt;"",SUMIFS('Chi tiết tuyến'!$AE:$AE,'Chi tiết tuyến'!$AD:$AD,Master!I$1,'Chi tiết tuyến'!$AA:$AA,Master!$G31),"")</f>
        <v/>
      </c>
      <c r="J31" s="53" t="str">
        <f>IF($G31&lt;&gt;"",SUMIFS('Chi tiết tuyến'!$AE:$AE,'Chi tiết tuyến'!$AD:$AD,Master!J$1,'Chi tiết tuyến'!$AA:$AA,Master!$G31),"")</f>
        <v/>
      </c>
      <c r="K31" s="54" t="str">
        <f t="shared" si="19"/>
        <v/>
      </c>
      <c r="L31" s="53" t="str">
        <f>IF($G31&lt;&gt;"",COUNTIFS('Chi tiết tuyến'!$AA:$AA,Master!$G31,'Chi tiết tuyến'!$AD:$AD,Master!L$1),"")</f>
        <v/>
      </c>
      <c r="M31" s="53" t="str">
        <f>IF($G31&lt;&gt;"",COUNTIFS('Chi tiết tuyến'!$AA:$AA,Master!$G31,'Chi tiết tuyến'!$AD:$AD,Master!M$1),"")</f>
        <v/>
      </c>
      <c r="N31" s="55" t="str">
        <f t="shared" si="20"/>
        <v/>
      </c>
      <c r="O31" s="106" t="str">
        <f>IF($G31&lt;&gt;"",VLOOKUP($G31,'Tuyến và nhân viên'!$I:$S,9,0),"")</f>
        <v/>
      </c>
      <c r="P31" s="106" t="str">
        <f>IF($G31&lt;&gt;"",VLOOKUP($G31,'Tuyến và nhân viên'!$I:$S,10,0),"")</f>
        <v/>
      </c>
      <c r="Q31" s="106" t="str">
        <f>IF($G31&lt;&gt;"",VLOOKUP($G31,'Tuyến và nhân viên'!$I:$S,11,0),"")</f>
        <v/>
      </c>
      <c r="R31" s="109" t="str">
        <f>IF($G31&lt;&gt;"",SUMIFS('Chi tiết tuyến'!$AJ:$AJ,'Chi tiết tuyến'!$AA:$AA,Master!$G31),"")</f>
        <v/>
      </c>
      <c r="S31" s="53" t="str">
        <f t="shared" si="4"/>
        <v/>
      </c>
      <c r="T31" s="110" t="str">
        <f t="shared" si="5"/>
        <v/>
      </c>
      <c r="U31" s="53" t="str">
        <f>IF($G31&lt;&gt;"",COUNTIFS('Chi tiết tuyến'!$AG:$AG,U$2,'Chi tiết tuyến'!$AA:$AA,Master!$G31),"")</f>
        <v/>
      </c>
      <c r="V31" s="53" t="str">
        <f>IF($G31&lt;&gt;"",COUNTIFS('Chi tiết tuyến'!$AG:$AG,V$2,'Chi tiết tuyến'!$AA:$AA,Master!$G31),"")</f>
        <v/>
      </c>
      <c r="W31" s="53" t="str">
        <f>IF($G31&lt;&gt;"",COUNTIFS('Chi tiết tuyến'!$AG:$AG,W$2,'Chi tiết tuyến'!$AA:$AA,Master!$G31),"")</f>
        <v/>
      </c>
      <c r="X31" s="56" t="str">
        <f>IF($G31&lt;&gt;"",COUNTIFS('Chi tiết tuyến'!$AH:$AH,FALSE,'Chi tiết tuyến'!$AA:$AA,Master!$G31),"")</f>
        <v/>
      </c>
      <c r="Y31" s="56" t="str">
        <f>IF($G31&lt;&gt;"",COUNTIFS('Chi tiết tuyến'!$AI:$AI,FALSE,'Chi tiết tuyến'!$AA:$AA,Master!$G31),"")</f>
        <v/>
      </c>
      <c r="Z31" s="57" t="str">
        <f>IF($G31&lt;&gt;"",COUNTIFS('Chi tiết tuyến'!$AA:$AA,Master!$G31,'Chi tiết tuyến'!L:L,"x",'Chi tiết tuyến'!$W:$W,"x"),"")</f>
        <v/>
      </c>
      <c r="AA31" s="61" t="str">
        <f>IF($G31&lt;&gt;"",SUMIFS('Chi tiết tuyến'!$BA:$BA,'Chi tiết tuyến'!$AA:$AA,Master!$G31,'Chi tiết tuyến'!$W:$W,"x"),"")</f>
        <v/>
      </c>
      <c r="AB31" s="57" t="str">
        <f>IF($G31&lt;&gt;"",COUNTIFS('Chi tiết tuyến'!$AA:$AA,Master!$G31,'Chi tiết tuyến'!M:M,"x",'Chi tiết tuyến'!$W:$W,"x"),"")</f>
        <v/>
      </c>
      <c r="AC31" s="61" t="str">
        <f>IF($G31&lt;&gt;"",SUMIFS('Chi tiết tuyến'!$BB:$BB,'Chi tiết tuyến'!$AA:$AA,Master!$G31,'Chi tiết tuyến'!$W:$W,"x"),"")</f>
        <v/>
      </c>
      <c r="AD31" s="57" t="str">
        <f>IF($G31&lt;&gt;"",COUNTIFS('Chi tiết tuyến'!$AA:$AA,Master!$G31,'Chi tiết tuyến'!N:N,"x",'Chi tiết tuyến'!$W:$W,"x"),"")</f>
        <v/>
      </c>
      <c r="AE31" s="61" t="str">
        <f>IF($G31&lt;&gt;"",SUMIFS('Chi tiết tuyến'!$BC:$BC,'Chi tiết tuyến'!$AA:$AA,Master!$G31,'Chi tiết tuyến'!$W:$W,"x"),"")</f>
        <v/>
      </c>
      <c r="AF31" s="57" t="str">
        <f>IF($G31&lt;&gt;"",COUNTIFS('Chi tiết tuyến'!$AA:$AA,Master!$G31,'Chi tiết tuyến'!O:O,"x",'Chi tiết tuyến'!$W:$W,"x"),"")</f>
        <v/>
      </c>
      <c r="AG31" s="61" t="str">
        <f>IF($G31&lt;&gt;"",SUMIFS('Chi tiết tuyến'!$BD:$BD,'Chi tiết tuyến'!$AA:$AA,Master!$G31,'Chi tiết tuyến'!$W:$W,"x"),"")</f>
        <v/>
      </c>
      <c r="AH31" s="57" t="str">
        <f>IF($G31&lt;&gt;"",COUNTIFS('Chi tiết tuyến'!$AA:$AA,Master!$G31,'Chi tiết tuyến'!P:P,"x",'Chi tiết tuyến'!$W:$W,"x"),"")</f>
        <v/>
      </c>
      <c r="AI31" s="61" t="str">
        <f>IF($G31&lt;&gt;"",SUMIFS('Chi tiết tuyến'!$BE:$BE,'Chi tiết tuyến'!$AA:$AA,Master!$G31,'Chi tiết tuyến'!$W:$W,"x"),"")</f>
        <v/>
      </c>
      <c r="AJ31" s="57" t="str">
        <f>IF($G31&lt;&gt;"",COUNTIFS('Chi tiết tuyến'!$AA:$AA,Master!$G31,'Chi tiết tuyến'!Q:Q,"x",'Chi tiết tuyến'!$W:$W,"x"),"")</f>
        <v/>
      </c>
      <c r="AK31" s="61" t="str">
        <f>IF($G31&lt;&gt;"",SUMIFS('Chi tiết tuyến'!$BF:$BF,'Chi tiết tuyến'!$AA:$AA,Master!$G31,'Chi tiết tuyến'!$W:$W,"x"),"")</f>
        <v/>
      </c>
      <c r="AL31" s="67" t="str">
        <f t="shared" si="6"/>
        <v/>
      </c>
      <c r="AM31" s="59" t="str">
        <f t="shared" si="7"/>
        <v/>
      </c>
      <c r="AN31" s="57" t="str">
        <f>IF($G31&lt;&gt;"",COUNTIFS('Chi tiết tuyến'!$AA:$AA,Master!$G31,'Chi tiết tuyến'!L:L,"x",'Chi tiết tuyến'!$X:$X,"x"),"")</f>
        <v/>
      </c>
      <c r="AO31" s="61" t="str">
        <f>IF($G31&lt;&gt;"",SUMIFS('Chi tiết tuyến'!$BA:$BA,'Chi tiết tuyến'!$AA:$AA,Master!$G31,'Chi tiết tuyến'!$X:$X,"x"),"")</f>
        <v/>
      </c>
      <c r="AP31" s="57" t="str">
        <f>IF($G31&lt;&gt;"",COUNTIFS('Chi tiết tuyến'!$AA:$AA,Master!$G31,'Chi tiết tuyến'!M:M,"x",'Chi tiết tuyến'!$X:$X,"x"),"")</f>
        <v/>
      </c>
      <c r="AQ31" s="61" t="str">
        <f>IF($G31&lt;&gt;"",SUMIFS('Chi tiết tuyến'!$BB:$BB,'Chi tiết tuyến'!$AA:$AA,Master!$G31,'Chi tiết tuyến'!$X:$X,"x"),"")</f>
        <v/>
      </c>
      <c r="AR31" s="57" t="str">
        <f>IF($G31&lt;&gt;"",COUNTIFS('Chi tiết tuyến'!$AA:$AA,Master!$G31,'Chi tiết tuyến'!N:N,"x",'Chi tiết tuyến'!$X:$X,"x"),"")</f>
        <v/>
      </c>
      <c r="AS31" s="61" t="str">
        <f>IF($G31&lt;&gt;"",SUMIFS('Chi tiết tuyến'!$BC:$BC,'Chi tiết tuyến'!$AA:$AA,Master!$G31,'Chi tiết tuyến'!$X:$X,"x"),"")</f>
        <v/>
      </c>
      <c r="AT31" s="57" t="str">
        <f>IF($G31&lt;&gt;"",COUNTIFS('Chi tiết tuyến'!$AA:$AA,Master!$G31,'Chi tiết tuyến'!O:O,"x",'Chi tiết tuyến'!$X:$X,"x"),"")</f>
        <v/>
      </c>
      <c r="AU31" s="61" t="str">
        <f>IF($G31&lt;&gt;"",SUMIFS('Chi tiết tuyến'!$BD:$BD,'Chi tiết tuyến'!$AA:$AA,Master!$G31,'Chi tiết tuyến'!$X:$X,"x"),"")</f>
        <v/>
      </c>
      <c r="AV31" s="57" t="str">
        <f>IF($G31&lt;&gt;"",COUNTIFS('Chi tiết tuyến'!$AA:$AA,Master!$G31,'Chi tiết tuyến'!P:P,"x",'Chi tiết tuyến'!$X:$X,"x"),"")</f>
        <v/>
      </c>
      <c r="AW31" s="61" t="str">
        <f>IF($G31&lt;&gt;"",SUMIFS('Chi tiết tuyến'!$BE:$BE,'Chi tiết tuyến'!$AA:$AA,Master!$G31,'Chi tiết tuyến'!$X:$X,"x"),"")</f>
        <v/>
      </c>
      <c r="AX31" s="57" t="str">
        <f>IF($G31&lt;&gt;"",COUNTIFS('Chi tiết tuyến'!$AA:$AA,Master!$G31,'Chi tiết tuyến'!Q:Q,"x",'Chi tiết tuyến'!$X:$X,"x"),"")</f>
        <v/>
      </c>
      <c r="AY31" s="61" t="str">
        <f>IF($G31&lt;&gt;"",SUMIFS('Chi tiết tuyến'!$BF:$BF,'Chi tiết tuyến'!$AA:$AA,Master!$G31,'Chi tiết tuyến'!$X:$X,"x"),"")</f>
        <v/>
      </c>
      <c r="AZ31" s="67" t="str">
        <f t="shared" si="8"/>
        <v/>
      </c>
      <c r="BA31" s="59" t="str">
        <f t="shared" si="9"/>
        <v/>
      </c>
      <c r="BB31" s="57">
        <f>COUNTIFS('Chi tiết tuyến'!$AA:$AA,Master!$G31,'Chi tiết tuyến'!L:L,"x",'Chi tiết tuyến'!$Y:$Y,"x")</f>
        <v>0</v>
      </c>
      <c r="BC31" s="61">
        <f>SUMIFS('Chi tiết tuyến'!$BA:$BA,'Chi tiết tuyến'!$AA:$AA,Master!$G31,'Chi tiết tuyến'!$W:$W,"x")</f>
        <v>0</v>
      </c>
      <c r="BD31" s="57">
        <f>COUNTIFS('Chi tiết tuyến'!$AA:$AA,Master!$G31,'Chi tiết tuyến'!M:M,"x",'Chi tiết tuyến'!$Y:$Y,"x")</f>
        <v>0</v>
      </c>
      <c r="BE31" s="61">
        <f>SUMIFS('Chi tiết tuyến'!$BB:$BB,'Chi tiết tuyến'!$AA:$AA,Master!$G31,'Chi tiết tuyến'!$W:$W,"x")</f>
        <v>0</v>
      </c>
      <c r="BF31" s="57">
        <f>COUNTIFS('Chi tiết tuyến'!$AA:$AA,Master!$G31,'Chi tiết tuyến'!N:N,"x",'Chi tiết tuyến'!$Y:$Y,"x")</f>
        <v>0</v>
      </c>
      <c r="BG31" s="61">
        <f>SUMIFS('Chi tiết tuyến'!$BC:$BC,'Chi tiết tuyến'!$AA:$AA,Master!$G31,'Chi tiết tuyến'!$W:$W,"x")</f>
        <v>0</v>
      </c>
      <c r="BH31" s="57">
        <f>COUNTIFS('Chi tiết tuyến'!$AA:$AA,Master!$G31,'Chi tiết tuyến'!O:O,"x",'Chi tiết tuyến'!$Y:$Y,"x")</f>
        <v>0</v>
      </c>
      <c r="BI31" s="61">
        <f>SUMIFS('Chi tiết tuyến'!$BD:$BD,'Chi tiết tuyến'!$AA:$AA,Master!$G31,'Chi tiết tuyến'!$W:$W,"x")</f>
        <v>0</v>
      </c>
      <c r="BJ31" s="57">
        <f>COUNTIFS('Chi tiết tuyến'!$AA:$AA,Master!$G31,'Chi tiết tuyến'!P:P,"x",'Chi tiết tuyến'!$Y:$Y,"x")</f>
        <v>0</v>
      </c>
      <c r="BK31" s="61">
        <f>SUMIFS('Chi tiết tuyến'!$BE:$BE,'Chi tiết tuyến'!$AA:$AA,Master!$G31,'Chi tiết tuyến'!$W:$W,"x")</f>
        <v>0</v>
      </c>
      <c r="BL31" s="57">
        <f>COUNTIFS('Chi tiết tuyến'!$AA:$AA,Master!$G31,'Chi tiết tuyến'!Q:Q,"x",'Chi tiết tuyến'!$Y:$Y,"x")</f>
        <v>0</v>
      </c>
      <c r="BM31" s="61">
        <f>SUMIFS('Chi tiết tuyến'!$BF:$BF,'Chi tiết tuyến'!$AA:$AA,Master!$G31,'Chi tiết tuyến'!$W:$W,"x")</f>
        <v>0</v>
      </c>
      <c r="BN31" s="67">
        <f t="shared" si="15"/>
        <v>0</v>
      </c>
      <c r="BO31" s="59">
        <f t="shared" si="16"/>
        <v>0</v>
      </c>
      <c r="BP31" s="57">
        <f>COUNTIFS('Chi tiết tuyến'!$AA:$AA,Master!$G31,'Chi tiết tuyến'!L:L,"x",'Chi tiết tuyến'!$Z:$Z,"x")</f>
        <v>0</v>
      </c>
      <c r="BQ31" s="61">
        <f>SUMIFS('Chi tiết tuyến'!$BA:$BA,'Chi tiết tuyến'!$AA:$AA,Master!$G31,'Chi tiết tuyến'!$X:$X,"x")</f>
        <v>0</v>
      </c>
      <c r="BR31" s="57">
        <f>COUNTIFS('Chi tiết tuyến'!$AA:$AA,Master!$G31,'Chi tiết tuyến'!M:M,"x",'Chi tiết tuyến'!$Z:$Z,"x")</f>
        <v>0</v>
      </c>
      <c r="BS31" s="61">
        <f>SUMIFS('Chi tiết tuyến'!$BB:$BB,'Chi tiết tuyến'!$AA:$AA,Master!$G31,'Chi tiết tuyến'!$X:$X,"x")</f>
        <v>0</v>
      </c>
      <c r="BT31" s="57">
        <f>COUNTIFS('Chi tiết tuyến'!$AA:$AA,Master!$G31,'Chi tiết tuyến'!N:N,"x",'Chi tiết tuyến'!$Z:$Z,"x")</f>
        <v>0</v>
      </c>
      <c r="BU31" s="61">
        <f>SUMIFS('Chi tiết tuyến'!$BC:$BC,'Chi tiết tuyến'!$AA:$AA,Master!$G31,'Chi tiết tuyến'!$X:$X,"x")</f>
        <v>0</v>
      </c>
      <c r="BV31" s="57">
        <f>COUNTIFS('Chi tiết tuyến'!$AA:$AA,Master!$G31,'Chi tiết tuyến'!O:O,"x",'Chi tiết tuyến'!$Z:$Z,"x")</f>
        <v>0</v>
      </c>
      <c r="BW31" s="61">
        <f>SUMIFS('Chi tiết tuyến'!$BD:$BD,'Chi tiết tuyến'!$AA:$AA,Master!$G31,'Chi tiết tuyến'!$X:$X,"x")</f>
        <v>0</v>
      </c>
      <c r="BX31" s="57">
        <f>COUNTIFS('Chi tiết tuyến'!$AA:$AA,Master!$G31,'Chi tiết tuyến'!P:P,"x",'Chi tiết tuyến'!$Z:$Z,"x")</f>
        <v>0</v>
      </c>
      <c r="BY31" s="61">
        <f>SUMIFS('Chi tiết tuyến'!$BE:$BE,'Chi tiết tuyến'!$AA:$AA,Master!$G31,'Chi tiết tuyến'!$X:$X,"x")</f>
        <v>0</v>
      </c>
      <c r="BZ31" s="57">
        <f>COUNTIFS('Chi tiết tuyến'!$AA:$AA,Master!$G31,'Chi tiết tuyến'!Q:Q,"x",'Chi tiết tuyến'!$Z:$Z,"x")</f>
        <v>0</v>
      </c>
      <c r="CA31" s="61">
        <f>SUMIFS('Chi tiết tuyến'!$BF:$BF,'Chi tiết tuyến'!$AA:$AA,Master!$G31,'Chi tiết tuyến'!$X:$X,"x")</f>
        <v>0</v>
      </c>
      <c r="CB31" s="67">
        <f t="shared" si="17"/>
        <v>0</v>
      </c>
      <c r="CC31" s="59">
        <f t="shared" si="18"/>
        <v>0</v>
      </c>
    </row>
    <row r="32" spans="6:81" ht="19.2" customHeight="1" x14ac:dyDescent="0.3">
      <c r="F32" s="16" t="str">
        <f t="shared" si="14"/>
        <v/>
      </c>
      <c r="G32" s="60"/>
      <c r="H32" s="58"/>
      <c r="I32" s="53" t="str">
        <f>IF($G32&lt;&gt;"",SUMIFS('Chi tiết tuyến'!$AE:$AE,'Chi tiết tuyến'!$AD:$AD,Master!I$1,'Chi tiết tuyến'!$AA:$AA,Master!$G32),"")</f>
        <v/>
      </c>
      <c r="J32" s="53" t="str">
        <f>IF($G32&lt;&gt;"",SUMIFS('Chi tiết tuyến'!$AE:$AE,'Chi tiết tuyến'!$AD:$AD,Master!J$1,'Chi tiết tuyến'!$AA:$AA,Master!$G32),"")</f>
        <v/>
      </c>
      <c r="K32" s="54" t="str">
        <f t="shared" si="19"/>
        <v/>
      </c>
      <c r="L32" s="53" t="str">
        <f>IF($G32&lt;&gt;"",COUNTIFS('Chi tiết tuyến'!$AA:$AA,Master!$G32,'Chi tiết tuyến'!$AD:$AD,Master!L$1),"")</f>
        <v/>
      </c>
      <c r="M32" s="53" t="str">
        <f>IF($G32&lt;&gt;"",COUNTIFS('Chi tiết tuyến'!$AA:$AA,Master!$G32,'Chi tiết tuyến'!$AD:$AD,Master!M$1),"")</f>
        <v/>
      </c>
      <c r="N32" s="55" t="str">
        <f t="shared" si="20"/>
        <v/>
      </c>
      <c r="O32" s="106" t="str">
        <f>IF($G32&lt;&gt;"",VLOOKUP($G32,'Tuyến và nhân viên'!$I:$S,9,0),"")</f>
        <v/>
      </c>
      <c r="P32" s="106" t="str">
        <f>IF($G32&lt;&gt;"",VLOOKUP($G32,'Tuyến và nhân viên'!$I:$S,10,0),"")</f>
        <v/>
      </c>
      <c r="Q32" s="106" t="str">
        <f>IF($G32&lt;&gt;"",VLOOKUP($G32,'Tuyến và nhân viên'!$I:$S,11,0),"")</f>
        <v/>
      </c>
      <c r="R32" s="109" t="str">
        <f>IF($G32&lt;&gt;"",SUMIFS('Chi tiết tuyến'!$AJ:$AJ,'Chi tiết tuyến'!$AA:$AA,Master!$G32),"")</f>
        <v/>
      </c>
      <c r="S32" s="53" t="str">
        <f t="shared" si="4"/>
        <v/>
      </c>
      <c r="T32" s="110" t="str">
        <f t="shared" si="5"/>
        <v/>
      </c>
      <c r="U32" s="53" t="str">
        <f>IF($G32&lt;&gt;"",COUNTIFS('Chi tiết tuyến'!$AG:$AG,U$2,'Chi tiết tuyến'!$AA:$AA,Master!$G32),"")</f>
        <v/>
      </c>
      <c r="V32" s="53" t="str">
        <f>IF($G32&lt;&gt;"",COUNTIFS('Chi tiết tuyến'!$AG:$AG,V$2,'Chi tiết tuyến'!$AA:$AA,Master!$G32),"")</f>
        <v/>
      </c>
      <c r="W32" s="53" t="str">
        <f>IF($G32&lt;&gt;"",COUNTIFS('Chi tiết tuyến'!$AG:$AG,W$2,'Chi tiết tuyến'!$AA:$AA,Master!$G32),"")</f>
        <v/>
      </c>
      <c r="X32" s="56" t="str">
        <f>IF($G32&lt;&gt;"",COUNTIFS('Chi tiết tuyến'!$AH:$AH,FALSE,'Chi tiết tuyến'!$AA:$AA,Master!$G32),"")</f>
        <v/>
      </c>
      <c r="Y32" s="56" t="str">
        <f>IF($G32&lt;&gt;"",COUNTIFS('Chi tiết tuyến'!$AI:$AI,FALSE,'Chi tiết tuyến'!$AA:$AA,Master!$G32),"")</f>
        <v/>
      </c>
      <c r="Z32" s="57" t="str">
        <f>IF($G32&lt;&gt;"",COUNTIFS('Chi tiết tuyến'!$AA:$AA,Master!$G32,'Chi tiết tuyến'!L:L,"x",'Chi tiết tuyến'!$W:$W,"x"),"")</f>
        <v/>
      </c>
      <c r="AA32" s="61" t="str">
        <f>IF($G32&lt;&gt;"",SUMIFS('Chi tiết tuyến'!$BA:$BA,'Chi tiết tuyến'!$AA:$AA,Master!$G32,'Chi tiết tuyến'!$W:$W,"x"),"")</f>
        <v/>
      </c>
      <c r="AB32" s="57" t="str">
        <f>IF($G32&lt;&gt;"",COUNTIFS('Chi tiết tuyến'!$AA:$AA,Master!$G32,'Chi tiết tuyến'!M:M,"x",'Chi tiết tuyến'!$W:$W,"x"),"")</f>
        <v/>
      </c>
      <c r="AC32" s="61" t="str">
        <f>IF($G32&lt;&gt;"",SUMIFS('Chi tiết tuyến'!$BB:$BB,'Chi tiết tuyến'!$AA:$AA,Master!$G32,'Chi tiết tuyến'!$W:$W,"x"),"")</f>
        <v/>
      </c>
      <c r="AD32" s="57" t="str">
        <f>IF($G32&lt;&gt;"",COUNTIFS('Chi tiết tuyến'!$AA:$AA,Master!$G32,'Chi tiết tuyến'!N:N,"x",'Chi tiết tuyến'!$W:$W,"x"),"")</f>
        <v/>
      </c>
      <c r="AE32" s="61" t="str">
        <f>IF($G32&lt;&gt;"",SUMIFS('Chi tiết tuyến'!$BC:$BC,'Chi tiết tuyến'!$AA:$AA,Master!$G32,'Chi tiết tuyến'!$W:$W,"x"),"")</f>
        <v/>
      </c>
      <c r="AF32" s="57" t="str">
        <f>IF($G32&lt;&gt;"",COUNTIFS('Chi tiết tuyến'!$AA:$AA,Master!$G32,'Chi tiết tuyến'!O:O,"x",'Chi tiết tuyến'!$W:$W,"x"),"")</f>
        <v/>
      </c>
      <c r="AG32" s="61" t="str">
        <f>IF($G32&lt;&gt;"",SUMIFS('Chi tiết tuyến'!$BD:$BD,'Chi tiết tuyến'!$AA:$AA,Master!$G32,'Chi tiết tuyến'!$W:$W,"x"),"")</f>
        <v/>
      </c>
      <c r="AH32" s="57" t="str">
        <f>IF($G32&lt;&gt;"",COUNTIFS('Chi tiết tuyến'!$AA:$AA,Master!$G32,'Chi tiết tuyến'!P:P,"x",'Chi tiết tuyến'!$W:$W,"x"),"")</f>
        <v/>
      </c>
      <c r="AI32" s="61" t="str">
        <f>IF($G32&lt;&gt;"",SUMIFS('Chi tiết tuyến'!$BE:$BE,'Chi tiết tuyến'!$AA:$AA,Master!$G32,'Chi tiết tuyến'!$W:$W,"x"),"")</f>
        <v/>
      </c>
      <c r="AJ32" s="57" t="str">
        <f>IF($G32&lt;&gt;"",COUNTIFS('Chi tiết tuyến'!$AA:$AA,Master!$G32,'Chi tiết tuyến'!Q:Q,"x",'Chi tiết tuyến'!$W:$W,"x"),"")</f>
        <v/>
      </c>
      <c r="AK32" s="61" t="str">
        <f>IF($G32&lt;&gt;"",SUMIFS('Chi tiết tuyến'!$BF:$BF,'Chi tiết tuyến'!$AA:$AA,Master!$G32,'Chi tiết tuyến'!$W:$W,"x"),"")</f>
        <v/>
      </c>
      <c r="AL32" s="67" t="str">
        <f t="shared" si="6"/>
        <v/>
      </c>
      <c r="AM32" s="59" t="str">
        <f t="shared" si="7"/>
        <v/>
      </c>
      <c r="AN32" s="57" t="str">
        <f>IF($G32&lt;&gt;"",COUNTIFS('Chi tiết tuyến'!$AA:$AA,Master!$G32,'Chi tiết tuyến'!L:L,"x",'Chi tiết tuyến'!$X:$X,"x"),"")</f>
        <v/>
      </c>
      <c r="AO32" s="61" t="str">
        <f>IF($G32&lt;&gt;"",SUMIFS('Chi tiết tuyến'!$BA:$BA,'Chi tiết tuyến'!$AA:$AA,Master!$G32,'Chi tiết tuyến'!$X:$X,"x"),"")</f>
        <v/>
      </c>
      <c r="AP32" s="57" t="str">
        <f>IF($G32&lt;&gt;"",COUNTIFS('Chi tiết tuyến'!$AA:$AA,Master!$G32,'Chi tiết tuyến'!M:M,"x",'Chi tiết tuyến'!$X:$X,"x"),"")</f>
        <v/>
      </c>
      <c r="AQ32" s="61" t="str">
        <f>IF($G32&lt;&gt;"",SUMIFS('Chi tiết tuyến'!$BB:$BB,'Chi tiết tuyến'!$AA:$AA,Master!$G32,'Chi tiết tuyến'!$X:$X,"x"),"")</f>
        <v/>
      </c>
      <c r="AR32" s="57" t="str">
        <f>IF($G32&lt;&gt;"",COUNTIFS('Chi tiết tuyến'!$AA:$AA,Master!$G32,'Chi tiết tuyến'!N:N,"x",'Chi tiết tuyến'!$X:$X,"x"),"")</f>
        <v/>
      </c>
      <c r="AS32" s="61" t="str">
        <f>IF($G32&lt;&gt;"",SUMIFS('Chi tiết tuyến'!$BC:$BC,'Chi tiết tuyến'!$AA:$AA,Master!$G32,'Chi tiết tuyến'!$X:$X,"x"),"")</f>
        <v/>
      </c>
      <c r="AT32" s="57" t="str">
        <f>IF($G32&lt;&gt;"",COUNTIFS('Chi tiết tuyến'!$AA:$AA,Master!$G32,'Chi tiết tuyến'!O:O,"x",'Chi tiết tuyến'!$X:$X,"x"),"")</f>
        <v/>
      </c>
      <c r="AU32" s="61" t="str">
        <f>IF($G32&lt;&gt;"",SUMIFS('Chi tiết tuyến'!$BD:$BD,'Chi tiết tuyến'!$AA:$AA,Master!$G32,'Chi tiết tuyến'!$X:$X,"x"),"")</f>
        <v/>
      </c>
      <c r="AV32" s="57" t="str">
        <f>IF($G32&lt;&gt;"",COUNTIFS('Chi tiết tuyến'!$AA:$AA,Master!$G32,'Chi tiết tuyến'!P:P,"x",'Chi tiết tuyến'!$X:$X,"x"),"")</f>
        <v/>
      </c>
      <c r="AW32" s="61" t="str">
        <f>IF($G32&lt;&gt;"",SUMIFS('Chi tiết tuyến'!$BE:$BE,'Chi tiết tuyến'!$AA:$AA,Master!$G32,'Chi tiết tuyến'!$X:$X,"x"),"")</f>
        <v/>
      </c>
      <c r="AX32" s="57" t="str">
        <f>IF($G32&lt;&gt;"",COUNTIFS('Chi tiết tuyến'!$AA:$AA,Master!$G32,'Chi tiết tuyến'!Q:Q,"x",'Chi tiết tuyến'!$X:$X,"x"),"")</f>
        <v/>
      </c>
      <c r="AY32" s="61" t="str">
        <f>IF($G32&lt;&gt;"",SUMIFS('Chi tiết tuyến'!$BF:$BF,'Chi tiết tuyến'!$AA:$AA,Master!$G32,'Chi tiết tuyến'!$X:$X,"x"),"")</f>
        <v/>
      </c>
      <c r="AZ32" s="67" t="str">
        <f t="shared" si="8"/>
        <v/>
      </c>
      <c r="BA32" s="59" t="str">
        <f t="shared" si="9"/>
        <v/>
      </c>
      <c r="BB32" s="57">
        <f>COUNTIFS('Chi tiết tuyến'!$AA:$AA,Master!$G32,'Chi tiết tuyến'!L:L,"x",'Chi tiết tuyến'!$Y:$Y,"x")</f>
        <v>0</v>
      </c>
      <c r="BC32" s="61">
        <f>SUMIFS('Chi tiết tuyến'!$BA:$BA,'Chi tiết tuyến'!$AA:$AA,Master!$G32,'Chi tiết tuyến'!$W:$W,"x")</f>
        <v>0</v>
      </c>
      <c r="BD32" s="57">
        <f>COUNTIFS('Chi tiết tuyến'!$AA:$AA,Master!$G32,'Chi tiết tuyến'!M:M,"x",'Chi tiết tuyến'!$Y:$Y,"x")</f>
        <v>0</v>
      </c>
      <c r="BE32" s="61">
        <f>SUMIFS('Chi tiết tuyến'!$BB:$BB,'Chi tiết tuyến'!$AA:$AA,Master!$G32,'Chi tiết tuyến'!$W:$W,"x")</f>
        <v>0</v>
      </c>
      <c r="BF32" s="57">
        <f>COUNTIFS('Chi tiết tuyến'!$AA:$AA,Master!$G32,'Chi tiết tuyến'!N:N,"x",'Chi tiết tuyến'!$Y:$Y,"x")</f>
        <v>0</v>
      </c>
      <c r="BG32" s="61">
        <f>SUMIFS('Chi tiết tuyến'!$BC:$BC,'Chi tiết tuyến'!$AA:$AA,Master!$G32,'Chi tiết tuyến'!$W:$W,"x")</f>
        <v>0</v>
      </c>
      <c r="BH32" s="57">
        <f>COUNTIFS('Chi tiết tuyến'!$AA:$AA,Master!$G32,'Chi tiết tuyến'!O:O,"x",'Chi tiết tuyến'!$Y:$Y,"x")</f>
        <v>0</v>
      </c>
      <c r="BI32" s="61">
        <f>SUMIFS('Chi tiết tuyến'!$BD:$BD,'Chi tiết tuyến'!$AA:$AA,Master!$G32,'Chi tiết tuyến'!$W:$W,"x")</f>
        <v>0</v>
      </c>
      <c r="BJ32" s="57">
        <f>COUNTIFS('Chi tiết tuyến'!$AA:$AA,Master!$G32,'Chi tiết tuyến'!P:P,"x",'Chi tiết tuyến'!$Y:$Y,"x")</f>
        <v>0</v>
      </c>
      <c r="BK32" s="61">
        <f>SUMIFS('Chi tiết tuyến'!$BE:$BE,'Chi tiết tuyến'!$AA:$AA,Master!$G32,'Chi tiết tuyến'!$W:$W,"x")</f>
        <v>0</v>
      </c>
      <c r="BL32" s="57">
        <f>COUNTIFS('Chi tiết tuyến'!$AA:$AA,Master!$G32,'Chi tiết tuyến'!Q:Q,"x",'Chi tiết tuyến'!$Y:$Y,"x")</f>
        <v>0</v>
      </c>
      <c r="BM32" s="61">
        <f>SUMIFS('Chi tiết tuyến'!$BF:$BF,'Chi tiết tuyến'!$AA:$AA,Master!$G32,'Chi tiết tuyến'!$W:$W,"x")</f>
        <v>0</v>
      </c>
      <c r="BN32" s="67">
        <f t="shared" si="15"/>
        <v>0</v>
      </c>
      <c r="BO32" s="59">
        <f t="shared" si="16"/>
        <v>0</v>
      </c>
      <c r="BP32" s="57">
        <f>COUNTIFS('Chi tiết tuyến'!$AA:$AA,Master!$G32,'Chi tiết tuyến'!L:L,"x",'Chi tiết tuyến'!$Z:$Z,"x")</f>
        <v>0</v>
      </c>
      <c r="BQ32" s="61">
        <f>SUMIFS('Chi tiết tuyến'!$BA:$BA,'Chi tiết tuyến'!$AA:$AA,Master!$G32,'Chi tiết tuyến'!$X:$X,"x")</f>
        <v>0</v>
      </c>
      <c r="BR32" s="57">
        <f>COUNTIFS('Chi tiết tuyến'!$AA:$AA,Master!$G32,'Chi tiết tuyến'!M:M,"x",'Chi tiết tuyến'!$Z:$Z,"x")</f>
        <v>0</v>
      </c>
      <c r="BS32" s="61">
        <f>SUMIFS('Chi tiết tuyến'!$BB:$BB,'Chi tiết tuyến'!$AA:$AA,Master!$G32,'Chi tiết tuyến'!$X:$X,"x")</f>
        <v>0</v>
      </c>
      <c r="BT32" s="57">
        <f>COUNTIFS('Chi tiết tuyến'!$AA:$AA,Master!$G32,'Chi tiết tuyến'!N:N,"x",'Chi tiết tuyến'!$Z:$Z,"x")</f>
        <v>0</v>
      </c>
      <c r="BU32" s="61">
        <f>SUMIFS('Chi tiết tuyến'!$BC:$BC,'Chi tiết tuyến'!$AA:$AA,Master!$G32,'Chi tiết tuyến'!$X:$X,"x")</f>
        <v>0</v>
      </c>
      <c r="BV32" s="57">
        <f>COUNTIFS('Chi tiết tuyến'!$AA:$AA,Master!$G32,'Chi tiết tuyến'!O:O,"x",'Chi tiết tuyến'!$Z:$Z,"x")</f>
        <v>0</v>
      </c>
      <c r="BW32" s="61">
        <f>SUMIFS('Chi tiết tuyến'!$BD:$BD,'Chi tiết tuyến'!$AA:$AA,Master!$G32,'Chi tiết tuyến'!$X:$X,"x")</f>
        <v>0</v>
      </c>
      <c r="BX32" s="57">
        <f>COUNTIFS('Chi tiết tuyến'!$AA:$AA,Master!$G32,'Chi tiết tuyến'!P:P,"x",'Chi tiết tuyến'!$Z:$Z,"x")</f>
        <v>0</v>
      </c>
      <c r="BY32" s="61">
        <f>SUMIFS('Chi tiết tuyến'!$BE:$BE,'Chi tiết tuyến'!$AA:$AA,Master!$G32,'Chi tiết tuyến'!$X:$X,"x")</f>
        <v>0</v>
      </c>
      <c r="BZ32" s="57">
        <f>COUNTIFS('Chi tiết tuyến'!$AA:$AA,Master!$G32,'Chi tiết tuyến'!Q:Q,"x",'Chi tiết tuyến'!$Z:$Z,"x")</f>
        <v>0</v>
      </c>
      <c r="CA32" s="61">
        <f>SUMIFS('Chi tiết tuyến'!$BF:$BF,'Chi tiết tuyến'!$AA:$AA,Master!$G32,'Chi tiết tuyến'!$X:$X,"x")</f>
        <v>0</v>
      </c>
      <c r="CB32" s="67">
        <f t="shared" si="17"/>
        <v>0</v>
      </c>
      <c r="CC32" s="59">
        <f t="shared" si="18"/>
        <v>0</v>
      </c>
    </row>
    <row r="33" spans="6:81" ht="19.2" customHeight="1" x14ac:dyDescent="0.3">
      <c r="F33" s="16" t="str">
        <f t="shared" si="14"/>
        <v/>
      </c>
      <c r="G33" s="60"/>
      <c r="H33" s="58"/>
      <c r="I33" s="53" t="str">
        <f>IF($G33&lt;&gt;"",SUMIFS('Chi tiết tuyến'!$AE:$AE,'Chi tiết tuyến'!$AD:$AD,Master!I$1,'Chi tiết tuyến'!$AA:$AA,Master!$G33),"")</f>
        <v/>
      </c>
      <c r="J33" s="53" t="str">
        <f>IF($G33&lt;&gt;"",SUMIFS('Chi tiết tuyến'!$AE:$AE,'Chi tiết tuyến'!$AD:$AD,Master!J$1,'Chi tiết tuyến'!$AA:$AA,Master!$G33),"")</f>
        <v/>
      </c>
      <c r="K33" s="54" t="str">
        <f t="shared" si="19"/>
        <v/>
      </c>
      <c r="L33" s="53" t="str">
        <f>IF($G33&lt;&gt;"",COUNTIFS('Chi tiết tuyến'!$AA:$AA,Master!$G33,'Chi tiết tuyến'!$AD:$AD,Master!L$1),"")</f>
        <v/>
      </c>
      <c r="M33" s="53" t="str">
        <f>IF($G33&lt;&gt;"",COUNTIFS('Chi tiết tuyến'!$AA:$AA,Master!$G33,'Chi tiết tuyến'!$AD:$AD,Master!M$1),"")</f>
        <v/>
      </c>
      <c r="N33" s="55" t="str">
        <f t="shared" si="20"/>
        <v/>
      </c>
      <c r="O33" s="106" t="str">
        <f>IF($G33&lt;&gt;"",VLOOKUP($G33,'Tuyến và nhân viên'!$I:$S,9,0),"")</f>
        <v/>
      </c>
      <c r="P33" s="106" t="str">
        <f>IF($G33&lt;&gt;"",VLOOKUP($G33,'Tuyến và nhân viên'!$I:$S,10,0),"")</f>
        <v/>
      </c>
      <c r="Q33" s="106" t="str">
        <f>IF($G33&lt;&gt;"",VLOOKUP($G33,'Tuyến và nhân viên'!$I:$S,11,0),"")</f>
        <v/>
      </c>
      <c r="R33" s="109" t="str">
        <f>IF($G33&lt;&gt;"",SUMIFS('Chi tiết tuyến'!$AJ:$AJ,'Chi tiết tuyến'!$AA:$AA,Master!$G33),"")</f>
        <v/>
      </c>
      <c r="S33" s="53" t="str">
        <f t="shared" si="4"/>
        <v/>
      </c>
      <c r="T33" s="110" t="str">
        <f t="shared" si="5"/>
        <v/>
      </c>
      <c r="U33" s="53" t="str">
        <f>IF($G33&lt;&gt;"",COUNTIFS('Chi tiết tuyến'!$AG:$AG,U$2,'Chi tiết tuyến'!$AA:$AA,Master!$G33),"")</f>
        <v/>
      </c>
      <c r="V33" s="53" t="str">
        <f>IF($G33&lt;&gt;"",COUNTIFS('Chi tiết tuyến'!$AG:$AG,V$2,'Chi tiết tuyến'!$AA:$AA,Master!$G33),"")</f>
        <v/>
      </c>
      <c r="W33" s="53" t="str">
        <f>IF($G33&lt;&gt;"",COUNTIFS('Chi tiết tuyến'!$AG:$AG,W$2,'Chi tiết tuyến'!$AA:$AA,Master!$G33),"")</f>
        <v/>
      </c>
      <c r="X33" s="56" t="str">
        <f>IF($G33&lt;&gt;"",COUNTIFS('Chi tiết tuyến'!$AH:$AH,FALSE,'Chi tiết tuyến'!$AA:$AA,Master!$G33),"")</f>
        <v/>
      </c>
      <c r="Y33" s="56" t="str">
        <f>IF($G33&lt;&gt;"",COUNTIFS('Chi tiết tuyến'!$AI:$AI,FALSE,'Chi tiết tuyến'!$AA:$AA,Master!$G33),"")</f>
        <v/>
      </c>
      <c r="Z33" s="57" t="str">
        <f>IF($G33&lt;&gt;"",COUNTIFS('Chi tiết tuyến'!$AA:$AA,Master!$G33,'Chi tiết tuyến'!L:L,"x",'Chi tiết tuyến'!$W:$W,"x"),"")</f>
        <v/>
      </c>
      <c r="AA33" s="61" t="str">
        <f>IF($G33&lt;&gt;"",SUMIFS('Chi tiết tuyến'!$BA:$BA,'Chi tiết tuyến'!$AA:$AA,Master!$G33,'Chi tiết tuyến'!$W:$W,"x"),"")</f>
        <v/>
      </c>
      <c r="AB33" s="57" t="str">
        <f>IF($G33&lt;&gt;"",COUNTIFS('Chi tiết tuyến'!$AA:$AA,Master!$G33,'Chi tiết tuyến'!M:M,"x",'Chi tiết tuyến'!$W:$W,"x"),"")</f>
        <v/>
      </c>
      <c r="AC33" s="61" t="str">
        <f>IF($G33&lt;&gt;"",SUMIFS('Chi tiết tuyến'!$BB:$BB,'Chi tiết tuyến'!$AA:$AA,Master!$G33,'Chi tiết tuyến'!$W:$W,"x"),"")</f>
        <v/>
      </c>
      <c r="AD33" s="57" t="str">
        <f>IF($G33&lt;&gt;"",COUNTIFS('Chi tiết tuyến'!$AA:$AA,Master!$G33,'Chi tiết tuyến'!N:N,"x",'Chi tiết tuyến'!$W:$W,"x"),"")</f>
        <v/>
      </c>
      <c r="AE33" s="61" t="str">
        <f>IF($G33&lt;&gt;"",SUMIFS('Chi tiết tuyến'!$BC:$BC,'Chi tiết tuyến'!$AA:$AA,Master!$G33,'Chi tiết tuyến'!$W:$W,"x"),"")</f>
        <v/>
      </c>
      <c r="AF33" s="57" t="str">
        <f>IF($G33&lt;&gt;"",COUNTIFS('Chi tiết tuyến'!$AA:$AA,Master!$G33,'Chi tiết tuyến'!O:O,"x",'Chi tiết tuyến'!$W:$W,"x"),"")</f>
        <v/>
      </c>
      <c r="AG33" s="61" t="str">
        <f>IF($G33&lt;&gt;"",SUMIFS('Chi tiết tuyến'!$BD:$BD,'Chi tiết tuyến'!$AA:$AA,Master!$G33,'Chi tiết tuyến'!$W:$W,"x"),"")</f>
        <v/>
      </c>
      <c r="AH33" s="57" t="str">
        <f>IF($G33&lt;&gt;"",COUNTIFS('Chi tiết tuyến'!$AA:$AA,Master!$G33,'Chi tiết tuyến'!P:P,"x",'Chi tiết tuyến'!$W:$W,"x"),"")</f>
        <v/>
      </c>
      <c r="AI33" s="61" t="str">
        <f>IF($G33&lt;&gt;"",SUMIFS('Chi tiết tuyến'!$BE:$BE,'Chi tiết tuyến'!$AA:$AA,Master!$G33,'Chi tiết tuyến'!$W:$W,"x"),"")</f>
        <v/>
      </c>
      <c r="AJ33" s="57" t="str">
        <f>IF($G33&lt;&gt;"",COUNTIFS('Chi tiết tuyến'!$AA:$AA,Master!$G33,'Chi tiết tuyến'!Q:Q,"x",'Chi tiết tuyến'!$W:$W,"x"),"")</f>
        <v/>
      </c>
      <c r="AK33" s="61" t="str">
        <f>IF($G33&lt;&gt;"",SUMIFS('Chi tiết tuyến'!$BF:$BF,'Chi tiết tuyến'!$AA:$AA,Master!$G33,'Chi tiết tuyến'!$W:$W,"x"),"")</f>
        <v/>
      </c>
      <c r="AL33" s="67" t="str">
        <f t="shared" si="6"/>
        <v/>
      </c>
      <c r="AM33" s="59" t="str">
        <f t="shared" si="7"/>
        <v/>
      </c>
      <c r="AN33" s="57" t="str">
        <f>IF($G33&lt;&gt;"",COUNTIFS('Chi tiết tuyến'!$AA:$AA,Master!$G33,'Chi tiết tuyến'!L:L,"x",'Chi tiết tuyến'!$X:$X,"x"),"")</f>
        <v/>
      </c>
      <c r="AO33" s="61" t="str">
        <f>IF($G33&lt;&gt;"",SUMIFS('Chi tiết tuyến'!$BA:$BA,'Chi tiết tuyến'!$AA:$AA,Master!$G33,'Chi tiết tuyến'!$X:$X,"x"),"")</f>
        <v/>
      </c>
      <c r="AP33" s="57" t="str">
        <f>IF($G33&lt;&gt;"",COUNTIFS('Chi tiết tuyến'!$AA:$AA,Master!$G33,'Chi tiết tuyến'!M:M,"x",'Chi tiết tuyến'!$X:$X,"x"),"")</f>
        <v/>
      </c>
      <c r="AQ33" s="61" t="str">
        <f>IF($G33&lt;&gt;"",SUMIFS('Chi tiết tuyến'!$BB:$BB,'Chi tiết tuyến'!$AA:$AA,Master!$G33,'Chi tiết tuyến'!$X:$X,"x"),"")</f>
        <v/>
      </c>
      <c r="AR33" s="57" t="str">
        <f>IF($G33&lt;&gt;"",COUNTIFS('Chi tiết tuyến'!$AA:$AA,Master!$G33,'Chi tiết tuyến'!N:N,"x",'Chi tiết tuyến'!$X:$X,"x"),"")</f>
        <v/>
      </c>
      <c r="AS33" s="61" t="str">
        <f>IF($G33&lt;&gt;"",SUMIFS('Chi tiết tuyến'!$BC:$BC,'Chi tiết tuyến'!$AA:$AA,Master!$G33,'Chi tiết tuyến'!$X:$X,"x"),"")</f>
        <v/>
      </c>
      <c r="AT33" s="57" t="str">
        <f>IF($G33&lt;&gt;"",COUNTIFS('Chi tiết tuyến'!$AA:$AA,Master!$G33,'Chi tiết tuyến'!O:O,"x",'Chi tiết tuyến'!$X:$X,"x"),"")</f>
        <v/>
      </c>
      <c r="AU33" s="61" t="str">
        <f>IF($G33&lt;&gt;"",SUMIFS('Chi tiết tuyến'!$BD:$BD,'Chi tiết tuyến'!$AA:$AA,Master!$G33,'Chi tiết tuyến'!$X:$X,"x"),"")</f>
        <v/>
      </c>
      <c r="AV33" s="57" t="str">
        <f>IF($G33&lt;&gt;"",COUNTIFS('Chi tiết tuyến'!$AA:$AA,Master!$G33,'Chi tiết tuyến'!P:P,"x",'Chi tiết tuyến'!$X:$X,"x"),"")</f>
        <v/>
      </c>
      <c r="AW33" s="61" t="str">
        <f>IF($G33&lt;&gt;"",SUMIFS('Chi tiết tuyến'!$BE:$BE,'Chi tiết tuyến'!$AA:$AA,Master!$G33,'Chi tiết tuyến'!$X:$X,"x"),"")</f>
        <v/>
      </c>
      <c r="AX33" s="57" t="str">
        <f>IF($G33&lt;&gt;"",COUNTIFS('Chi tiết tuyến'!$AA:$AA,Master!$G33,'Chi tiết tuyến'!Q:Q,"x",'Chi tiết tuyến'!$X:$X,"x"),"")</f>
        <v/>
      </c>
      <c r="AY33" s="61" t="str">
        <f>IF($G33&lt;&gt;"",SUMIFS('Chi tiết tuyến'!$BF:$BF,'Chi tiết tuyến'!$AA:$AA,Master!$G33,'Chi tiết tuyến'!$X:$X,"x"),"")</f>
        <v/>
      </c>
      <c r="AZ33" s="67" t="str">
        <f t="shared" si="8"/>
        <v/>
      </c>
      <c r="BA33" s="59" t="str">
        <f t="shared" si="9"/>
        <v/>
      </c>
      <c r="BB33" s="57">
        <f>COUNTIFS('Chi tiết tuyến'!$AA:$AA,Master!$G33,'Chi tiết tuyến'!L:L,"x",'Chi tiết tuyến'!$Y:$Y,"x")</f>
        <v>0</v>
      </c>
      <c r="BC33" s="61">
        <f>SUMIFS('Chi tiết tuyến'!$BA:$BA,'Chi tiết tuyến'!$AA:$AA,Master!$G33,'Chi tiết tuyến'!$W:$W,"x")</f>
        <v>0</v>
      </c>
      <c r="BD33" s="57">
        <f>COUNTIFS('Chi tiết tuyến'!$AA:$AA,Master!$G33,'Chi tiết tuyến'!M:M,"x",'Chi tiết tuyến'!$Y:$Y,"x")</f>
        <v>0</v>
      </c>
      <c r="BE33" s="61">
        <f>SUMIFS('Chi tiết tuyến'!$BB:$BB,'Chi tiết tuyến'!$AA:$AA,Master!$G33,'Chi tiết tuyến'!$W:$W,"x")</f>
        <v>0</v>
      </c>
      <c r="BF33" s="57">
        <f>COUNTIFS('Chi tiết tuyến'!$AA:$AA,Master!$G33,'Chi tiết tuyến'!N:N,"x",'Chi tiết tuyến'!$Y:$Y,"x")</f>
        <v>0</v>
      </c>
      <c r="BG33" s="61">
        <f>SUMIFS('Chi tiết tuyến'!$BC:$BC,'Chi tiết tuyến'!$AA:$AA,Master!$G33,'Chi tiết tuyến'!$W:$W,"x")</f>
        <v>0</v>
      </c>
      <c r="BH33" s="57">
        <f>COUNTIFS('Chi tiết tuyến'!$AA:$AA,Master!$G33,'Chi tiết tuyến'!O:O,"x",'Chi tiết tuyến'!$Y:$Y,"x")</f>
        <v>0</v>
      </c>
      <c r="BI33" s="61">
        <f>SUMIFS('Chi tiết tuyến'!$BD:$BD,'Chi tiết tuyến'!$AA:$AA,Master!$G33,'Chi tiết tuyến'!$W:$W,"x")</f>
        <v>0</v>
      </c>
      <c r="BJ33" s="57">
        <f>COUNTIFS('Chi tiết tuyến'!$AA:$AA,Master!$G33,'Chi tiết tuyến'!P:P,"x",'Chi tiết tuyến'!$Y:$Y,"x")</f>
        <v>0</v>
      </c>
      <c r="BK33" s="61">
        <f>SUMIFS('Chi tiết tuyến'!$BE:$BE,'Chi tiết tuyến'!$AA:$AA,Master!$G33,'Chi tiết tuyến'!$W:$W,"x")</f>
        <v>0</v>
      </c>
      <c r="BL33" s="57">
        <f>COUNTIFS('Chi tiết tuyến'!$AA:$AA,Master!$G33,'Chi tiết tuyến'!Q:Q,"x",'Chi tiết tuyến'!$Y:$Y,"x")</f>
        <v>0</v>
      </c>
      <c r="BM33" s="61">
        <f>SUMIFS('Chi tiết tuyến'!$BF:$BF,'Chi tiết tuyến'!$AA:$AA,Master!$G33,'Chi tiết tuyến'!$W:$W,"x")</f>
        <v>0</v>
      </c>
      <c r="BN33" s="67">
        <f t="shared" si="15"/>
        <v>0</v>
      </c>
      <c r="BO33" s="59">
        <f t="shared" si="16"/>
        <v>0</v>
      </c>
      <c r="BP33" s="57">
        <f>COUNTIFS('Chi tiết tuyến'!$AA:$AA,Master!$G33,'Chi tiết tuyến'!L:L,"x",'Chi tiết tuyến'!$Z:$Z,"x")</f>
        <v>0</v>
      </c>
      <c r="BQ33" s="61">
        <f>SUMIFS('Chi tiết tuyến'!$BA:$BA,'Chi tiết tuyến'!$AA:$AA,Master!$G33,'Chi tiết tuyến'!$X:$X,"x")</f>
        <v>0</v>
      </c>
      <c r="BR33" s="57">
        <f>COUNTIFS('Chi tiết tuyến'!$AA:$AA,Master!$G33,'Chi tiết tuyến'!M:M,"x",'Chi tiết tuyến'!$Z:$Z,"x")</f>
        <v>0</v>
      </c>
      <c r="BS33" s="61">
        <f>SUMIFS('Chi tiết tuyến'!$BB:$BB,'Chi tiết tuyến'!$AA:$AA,Master!$G33,'Chi tiết tuyến'!$X:$X,"x")</f>
        <v>0</v>
      </c>
      <c r="BT33" s="57">
        <f>COUNTIFS('Chi tiết tuyến'!$AA:$AA,Master!$G33,'Chi tiết tuyến'!N:N,"x",'Chi tiết tuyến'!$Z:$Z,"x")</f>
        <v>0</v>
      </c>
      <c r="BU33" s="61">
        <f>SUMIFS('Chi tiết tuyến'!$BC:$BC,'Chi tiết tuyến'!$AA:$AA,Master!$G33,'Chi tiết tuyến'!$X:$X,"x")</f>
        <v>0</v>
      </c>
      <c r="BV33" s="57">
        <f>COUNTIFS('Chi tiết tuyến'!$AA:$AA,Master!$G33,'Chi tiết tuyến'!O:O,"x",'Chi tiết tuyến'!$Z:$Z,"x")</f>
        <v>0</v>
      </c>
      <c r="BW33" s="61">
        <f>SUMIFS('Chi tiết tuyến'!$BD:$BD,'Chi tiết tuyến'!$AA:$AA,Master!$G33,'Chi tiết tuyến'!$X:$X,"x")</f>
        <v>0</v>
      </c>
      <c r="BX33" s="57">
        <f>COUNTIFS('Chi tiết tuyến'!$AA:$AA,Master!$G33,'Chi tiết tuyến'!P:P,"x",'Chi tiết tuyến'!$Z:$Z,"x")</f>
        <v>0</v>
      </c>
      <c r="BY33" s="61">
        <f>SUMIFS('Chi tiết tuyến'!$BE:$BE,'Chi tiết tuyến'!$AA:$AA,Master!$G33,'Chi tiết tuyến'!$X:$X,"x")</f>
        <v>0</v>
      </c>
      <c r="BZ33" s="57">
        <f>COUNTIFS('Chi tiết tuyến'!$AA:$AA,Master!$G33,'Chi tiết tuyến'!Q:Q,"x",'Chi tiết tuyến'!$Z:$Z,"x")</f>
        <v>0</v>
      </c>
      <c r="CA33" s="61">
        <f>SUMIFS('Chi tiết tuyến'!$BF:$BF,'Chi tiết tuyến'!$AA:$AA,Master!$G33,'Chi tiết tuyến'!$X:$X,"x")</f>
        <v>0</v>
      </c>
      <c r="CB33" s="67">
        <f t="shared" si="17"/>
        <v>0</v>
      </c>
      <c r="CC33" s="59">
        <f t="shared" si="18"/>
        <v>0</v>
      </c>
    </row>
    <row r="34" spans="6:81" ht="19.2" customHeight="1" x14ac:dyDescent="0.3">
      <c r="F34" s="16" t="str">
        <f t="shared" si="14"/>
        <v/>
      </c>
      <c r="G34" s="60"/>
      <c r="H34" s="58"/>
      <c r="I34" s="53" t="str">
        <f>IF($G34&lt;&gt;"",SUMIFS('Chi tiết tuyến'!$AE:$AE,'Chi tiết tuyến'!$AD:$AD,Master!I$1,'Chi tiết tuyến'!$AA:$AA,Master!$G34),"")</f>
        <v/>
      </c>
      <c r="J34" s="53" t="str">
        <f>IF($G34&lt;&gt;"",SUMIFS('Chi tiết tuyến'!$AE:$AE,'Chi tiết tuyến'!$AD:$AD,Master!J$1,'Chi tiết tuyến'!$AA:$AA,Master!$G34),"")</f>
        <v/>
      </c>
      <c r="K34" s="54" t="str">
        <f t="shared" si="19"/>
        <v/>
      </c>
      <c r="L34" s="53" t="str">
        <f>IF($G34&lt;&gt;"",COUNTIFS('Chi tiết tuyến'!$AA:$AA,Master!$G34,'Chi tiết tuyến'!$AD:$AD,Master!L$1),"")</f>
        <v/>
      </c>
      <c r="M34" s="53" t="str">
        <f>IF($G34&lt;&gt;"",COUNTIFS('Chi tiết tuyến'!$AA:$AA,Master!$G34,'Chi tiết tuyến'!$AD:$AD,Master!M$1),"")</f>
        <v/>
      </c>
      <c r="N34" s="55" t="str">
        <f t="shared" si="20"/>
        <v/>
      </c>
      <c r="O34" s="106" t="str">
        <f>IF($G34&lt;&gt;"",VLOOKUP($G34,'Tuyến và nhân viên'!$I:$S,9,0),"")</f>
        <v/>
      </c>
      <c r="P34" s="106" t="str">
        <f>IF($G34&lt;&gt;"",VLOOKUP($G34,'Tuyến và nhân viên'!$I:$S,10,0),"")</f>
        <v/>
      </c>
      <c r="Q34" s="106" t="str">
        <f>IF($G34&lt;&gt;"",VLOOKUP($G34,'Tuyến và nhân viên'!$I:$S,11,0),"")</f>
        <v/>
      </c>
      <c r="R34" s="109" t="str">
        <f>IF($G34&lt;&gt;"",SUMIFS('Chi tiết tuyến'!$AJ:$AJ,'Chi tiết tuyến'!$AA:$AA,Master!$G34),"")</f>
        <v/>
      </c>
      <c r="S34" s="53" t="str">
        <f t="shared" si="4"/>
        <v/>
      </c>
      <c r="T34" s="110" t="str">
        <f t="shared" si="5"/>
        <v/>
      </c>
      <c r="U34" s="53" t="str">
        <f>IF($G34&lt;&gt;"",COUNTIFS('Chi tiết tuyến'!$AG:$AG,U$2,'Chi tiết tuyến'!$AA:$AA,Master!$G34),"")</f>
        <v/>
      </c>
      <c r="V34" s="53" t="str">
        <f>IF($G34&lt;&gt;"",COUNTIFS('Chi tiết tuyến'!$AG:$AG,V$2,'Chi tiết tuyến'!$AA:$AA,Master!$G34),"")</f>
        <v/>
      </c>
      <c r="W34" s="53" t="str">
        <f>IF($G34&lt;&gt;"",COUNTIFS('Chi tiết tuyến'!$AG:$AG,W$2,'Chi tiết tuyến'!$AA:$AA,Master!$G34),"")</f>
        <v/>
      </c>
      <c r="X34" s="56" t="str">
        <f>IF($G34&lt;&gt;"",COUNTIFS('Chi tiết tuyến'!$AH:$AH,FALSE,'Chi tiết tuyến'!$AA:$AA,Master!$G34),"")</f>
        <v/>
      </c>
      <c r="Y34" s="56" t="str">
        <f>IF($G34&lt;&gt;"",COUNTIFS('Chi tiết tuyến'!$AI:$AI,FALSE,'Chi tiết tuyến'!$AA:$AA,Master!$G34),"")</f>
        <v/>
      </c>
      <c r="Z34" s="57" t="str">
        <f>IF($G34&lt;&gt;"",COUNTIFS('Chi tiết tuyến'!$AA:$AA,Master!$G34,'Chi tiết tuyến'!L:L,"x",'Chi tiết tuyến'!$W:$W,"x"),"")</f>
        <v/>
      </c>
      <c r="AA34" s="61" t="str">
        <f>IF($G34&lt;&gt;"",SUMIFS('Chi tiết tuyến'!$BA:$BA,'Chi tiết tuyến'!$AA:$AA,Master!$G34,'Chi tiết tuyến'!$W:$W,"x"),"")</f>
        <v/>
      </c>
      <c r="AB34" s="57" t="str">
        <f>IF($G34&lt;&gt;"",COUNTIFS('Chi tiết tuyến'!$AA:$AA,Master!$G34,'Chi tiết tuyến'!M:M,"x",'Chi tiết tuyến'!$W:$W,"x"),"")</f>
        <v/>
      </c>
      <c r="AC34" s="61" t="str">
        <f>IF($G34&lt;&gt;"",SUMIFS('Chi tiết tuyến'!$BB:$BB,'Chi tiết tuyến'!$AA:$AA,Master!$G34,'Chi tiết tuyến'!$W:$W,"x"),"")</f>
        <v/>
      </c>
      <c r="AD34" s="57" t="str">
        <f>IF($G34&lt;&gt;"",COUNTIFS('Chi tiết tuyến'!$AA:$AA,Master!$G34,'Chi tiết tuyến'!N:N,"x",'Chi tiết tuyến'!$W:$W,"x"),"")</f>
        <v/>
      </c>
      <c r="AE34" s="61" t="str">
        <f>IF($G34&lt;&gt;"",SUMIFS('Chi tiết tuyến'!$BC:$BC,'Chi tiết tuyến'!$AA:$AA,Master!$G34,'Chi tiết tuyến'!$W:$W,"x"),"")</f>
        <v/>
      </c>
      <c r="AF34" s="57" t="str">
        <f>IF($G34&lt;&gt;"",COUNTIFS('Chi tiết tuyến'!$AA:$AA,Master!$G34,'Chi tiết tuyến'!O:O,"x",'Chi tiết tuyến'!$W:$W,"x"),"")</f>
        <v/>
      </c>
      <c r="AG34" s="61" t="str">
        <f>IF($G34&lt;&gt;"",SUMIFS('Chi tiết tuyến'!$BD:$BD,'Chi tiết tuyến'!$AA:$AA,Master!$G34,'Chi tiết tuyến'!$W:$W,"x"),"")</f>
        <v/>
      </c>
      <c r="AH34" s="57" t="str">
        <f>IF($G34&lt;&gt;"",COUNTIFS('Chi tiết tuyến'!$AA:$AA,Master!$G34,'Chi tiết tuyến'!P:P,"x",'Chi tiết tuyến'!$W:$W,"x"),"")</f>
        <v/>
      </c>
      <c r="AI34" s="61" t="str">
        <f>IF($G34&lt;&gt;"",SUMIFS('Chi tiết tuyến'!$BE:$BE,'Chi tiết tuyến'!$AA:$AA,Master!$G34,'Chi tiết tuyến'!$W:$W,"x"),"")</f>
        <v/>
      </c>
      <c r="AJ34" s="57" t="str">
        <f>IF($G34&lt;&gt;"",COUNTIFS('Chi tiết tuyến'!$AA:$AA,Master!$G34,'Chi tiết tuyến'!Q:Q,"x",'Chi tiết tuyến'!$W:$W,"x"),"")</f>
        <v/>
      </c>
      <c r="AK34" s="61" t="str">
        <f>IF($G34&lt;&gt;"",SUMIFS('Chi tiết tuyến'!$BF:$BF,'Chi tiết tuyến'!$AA:$AA,Master!$G34,'Chi tiết tuyến'!$W:$W,"x"),"")</f>
        <v/>
      </c>
      <c r="AL34" s="67" t="str">
        <f t="shared" si="6"/>
        <v/>
      </c>
      <c r="AM34" s="59" t="str">
        <f t="shared" si="7"/>
        <v/>
      </c>
      <c r="AN34" s="57" t="str">
        <f>IF($G34&lt;&gt;"",COUNTIFS('Chi tiết tuyến'!$AA:$AA,Master!$G34,'Chi tiết tuyến'!L:L,"x",'Chi tiết tuyến'!$X:$X,"x"),"")</f>
        <v/>
      </c>
      <c r="AO34" s="61" t="str">
        <f>IF($G34&lt;&gt;"",SUMIFS('Chi tiết tuyến'!$BA:$BA,'Chi tiết tuyến'!$AA:$AA,Master!$G34,'Chi tiết tuyến'!$X:$X,"x"),"")</f>
        <v/>
      </c>
      <c r="AP34" s="57" t="str">
        <f>IF($G34&lt;&gt;"",COUNTIFS('Chi tiết tuyến'!$AA:$AA,Master!$G34,'Chi tiết tuyến'!M:M,"x",'Chi tiết tuyến'!$X:$X,"x"),"")</f>
        <v/>
      </c>
      <c r="AQ34" s="61" t="str">
        <f>IF($G34&lt;&gt;"",SUMIFS('Chi tiết tuyến'!$BB:$BB,'Chi tiết tuyến'!$AA:$AA,Master!$G34,'Chi tiết tuyến'!$X:$X,"x"),"")</f>
        <v/>
      </c>
      <c r="AR34" s="57" t="str">
        <f>IF($G34&lt;&gt;"",COUNTIFS('Chi tiết tuyến'!$AA:$AA,Master!$G34,'Chi tiết tuyến'!N:N,"x",'Chi tiết tuyến'!$X:$X,"x"),"")</f>
        <v/>
      </c>
      <c r="AS34" s="61" t="str">
        <f>IF($G34&lt;&gt;"",SUMIFS('Chi tiết tuyến'!$BC:$BC,'Chi tiết tuyến'!$AA:$AA,Master!$G34,'Chi tiết tuyến'!$X:$X,"x"),"")</f>
        <v/>
      </c>
      <c r="AT34" s="57" t="str">
        <f>IF($G34&lt;&gt;"",COUNTIFS('Chi tiết tuyến'!$AA:$AA,Master!$G34,'Chi tiết tuyến'!O:O,"x",'Chi tiết tuyến'!$X:$X,"x"),"")</f>
        <v/>
      </c>
      <c r="AU34" s="61" t="str">
        <f>IF($G34&lt;&gt;"",SUMIFS('Chi tiết tuyến'!$BD:$BD,'Chi tiết tuyến'!$AA:$AA,Master!$G34,'Chi tiết tuyến'!$X:$X,"x"),"")</f>
        <v/>
      </c>
      <c r="AV34" s="57" t="str">
        <f>IF($G34&lt;&gt;"",COUNTIFS('Chi tiết tuyến'!$AA:$AA,Master!$G34,'Chi tiết tuyến'!P:P,"x",'Chi tiết tuyến'!$X:$X,"x"),"")</f>
        <v/>
      </c>
      <c r="AW34" s="61" t="str">
        <f>IF($G34&lt;&gt;"",SUMIFS('Chi tiết tuyến'!$BE:$BE,'Chi tiết tuyến'!$AA:$AA,Master!$G34,'Chi tiết tuyến'!$X:$X,"x"),"")</f>
        <v/>
      </c>
      <c r="AX34" s="57" t="str">
        <f>IF($G34&lt;&gt;"",COUNTIFS('Chi tiết tuyến'!$AA:$AA,Master!$G34,'Chi tiết tuyến'!Q:Q,"x",'Chi tiết tuyến'!$X:$X,"x"),"")</f>
        <v/>
      </c>
      <c r="AY34" s="61" t="str">
        <f>IF($G34&lt;&gt;"",SUMIFS('Chi tiết tuyến'!$BF:$BF,'Chi tiết tuyến'!$AA:$AA,Master!$G34,'Chi tiết tuyến'!$X:$X,"x"),"")</f>
        <v/>
      </c>
      <c r="AZ34" s="67" t="str">
        <f t="shared" si="8"/>
        <v/>
      </c>
      <c r="BA34" s="59" t="str">
        <f t="shared" si="9"/>
        <v/>
      </c>
      <c r="BB34" s="57">
        <f>COUNTIFS('Chi tiết tuyến'!$AA:$AA,Master!$G34,'Chi tiết tuyến'!L:L,"x",'Chi tiết tuyến'!$Y:$Y,"x")</f>
        <v>0</v>
      </c>
      <c r="BC34" s="61">
        <f>SUMIFS('Chi tiết tuyến'!$BA:$BA,'Chi tiết tuyến'!$AA:$AA,Master!$G34,'Chi tiết tuyến'!$W:$W,"x")</f>
        <v>0</v>
      </c>
      <c r="BD34" s="57">
        <f>COUNTIFS('Chi tiết tuyến'!$AA:$AA,Master!$G34,'Chi tiết tuyến'!M:M,"x",'Chi tiết tuyến'!$Y:$Y,"x")</f>
        <v>0</v>
      </c>
      <c r="BE34" s="61">
        <f>SUMIFS('Chi tiết tuyến'!$BB:$BB,'Chi tiết tuyến'!$AA:$AA,Master!$G34,'Chi tiết tuyến'!$W:$W,"x")</f>
        <v>0</v>
      </c>
      <c r="BF34" s="57">
        <f>COUNTIFS('Chi tiết tuyến'!$AA:$AA,Master!$G34,'Chi tiết tuyến'!N:N,"x",'Chi tiết tuyến'!$Y:$Y,"x")</f>
        <v>0</v>
      </c>
      <c r="BG34" s="61">
        <f>SUMIFS('Chi tiết tuyến'!$BC:$BC,'Chi tiết tuyến'!$AA:$AA,Master!$G34,'Chi tiết tuyến'!$W:$W,"x")</f>
        <v>0</v>
      </c>
      <c r="BH34" s="57">
        <f>COUNTIFS('Chi tiết tuyến'!$AA:$AA,Master!$G34,'Chi tiết tuyến'!O:O,"x",'Chi tiết tuyến'!$Y:$Y,"x")</f>
        <v>0</v>
      </c>
      <c r="BI34" s="61">
        <f>SUMIFS('Chi tiết tuyến'!$BD:$BD,'Chi tiết tuyến'!$AA:$AA,Master!$G34,'Chi tiết tuyến'!$W:$W,"x")</f>
        <v>0</v>
      </c>
      <c r="BJ34" s="57">
        <f>COUNTIFS('Chi tiết tuyến'!$AA:$AA,Master!$G34,'Chi tiết tuyến'!P:P,"x",'Chi tiết tuyến'!$Y:$Y,"x")</f>
        <v>0</v>
      </c>
      <c r="BK34" s="61">
        <f>SUMIFS('Chi tiết tuyến'!$BE:$BE,'Chi tiết tuyến'!$AA:$AA,Master!$G34,'Chi tiết tuyến'!$W:$W,"x")</f>
        <v>0</v>
      </c>
      <c r="BL34" s="57">
        <f>COUNTIFS('Chi tiết tuyến'!$AA:$AA,Master!$G34,'Chi tiết tuyến'!Q:Q,"x",'Chi tiết tuyến'!$Y:$Y,"x")</f>
        <v>0</v>
      </c>
      <c r="BM34" s="61">
        <f>SUMIFS('Chi tiết tuyến'!$BF:$BF,'Chi tiết tuyến'!$AA:$AA,Master!$G34,'Chi tiết tuyến'!$W:$W,"x")</f>
        <v>0</v>
      </c>
      <c r="BN34" s="67">
        <f t="shared" si="15"/>
        <v>0</v>
      </c>
      <c r="BO34" s="59">
        <f t="shared" si="16"/>
        <v>0</v>
      </c>
      <c r="BP34" s="57">
        <f>COUNTIFS('Chi tiết tuyến'!$AA:$AA,Master!$G34,'Chi tiết tuyến'!L:L,"x",'Chi tiết tuyến'!$Z:$Z,"x")</f>
        <v>0</v>
      </c>
      <c r="BQ34" s="61">
        <f>SUMIFS('Chi tiết tuyến'!$BA:$BA,'Chi tiết tuyến'!$AA:$AA,Master!$G34,'Chi tiết tuyến'!$X:$X,"x")</f>
        <v>0</v>
      </c>
      <c r="BR34" s="57">
        <f>COUNTIFS('Chi tiết tuyến'!$AA:$AA,Master!$G34,'Chi tiết tuyến'!M:M,"x",'Chi tiết tuyến'!$Z:$Z,"x")</f>
        <v>0</v>
      </c>
      <c r="BS34" s="61">
        <f>SUMIFS('Chi tiết tuyến'!$BB:$BB,'Chi tiết tuyến'!$AA:$AA,Master!$G34,'Chi tiết tuyến'!$X:$X,"x")</f>
        <v>0</v>
      </c>
      <c r="BT34" s="57">
        <f>COUNTIFS('Chi tiết tuyến'!$AA:$AA,Master!$G34,'Chi tiết tuyến'!N:N,"x",'Chi tiết tuyến'!$Z:$Z,"x")</f>
        <v>0</v>
      </c>
      <c r="BU34" s="61">
        <f>SUMIFS('Chi tiết tuyến'!$BC:$BC,'Chi tiết tuyến'!$AA:$AA,Master!$G34,'Chi tiết tuyến'!$X:$X,"x")</f>
        <v>0</v>
      </c>
      <c r="BV34" s="57">
        <f>COUNTIFS('Chi tiết tuyến'!$AA:$AA,Master!$G34,'Chi tiết tuyến'!O:O,"x",'Chi tiết tuyến'!$Z:$Z,"x")</f>
        <v>0</v>
      </c>
      <c r="BW34" s="61">
        <f>SUMIFS('Chi tiết tuyến'!$BD:$BD,'Chi tiết tuyến'!$AA:$AA,Master!$G34,'Chi tiết tuyến'!$X:$X,"x")</f>
        <v>0</v>
      </c>
      <c r="BX34" s="57">
        <f>COUNTIFS('Chi tiết tuyến'!$AA:$AA,Master!$G34,'Chi tiết tuyến'!P:P,"x",'Chi tiết tuyến'!$Z:$Z,"x")</f>
        <v>0</v>
      </c>
      <c r="BY34" s="61">
        <f>SUMIFS('Chi tiết tuyến'!$BE:$BE,'Chi tiết tuyến'!$AA:$AA,Master!$G34,'Chi tiết tuyến'!$X:$X,"x")</f>
        <v>0</v>
      </c>
      <c r="BZ34" s="57">
        <f>COUNTIFS('Chi tiết tuyến'!$AA:$AA,Master!$G34,'Chi tiết tuyến'!Q:Q,"x",'Chi tiết tuyến'!$Z:$Z,"x")</f>
        <v>0</v>
      </c>
      <c r="CA34" s="61">
        <f>SUMIFS('Chi tiết tuyến'!$BF:$BF,'Chi tiết tuyến'!$AA:$AA,Master!$G34,'Chi tiết tuyến'!$X:$X,"x")</f>
        <v>0</v>
      </c>
      <c r="CB34" s="67">
        <f t="shared" si="17"/>
        <v>0</v>
      </c>
      <c r="CC34" s="59">
        <f t="shared" si="18"/>
        <v>0</v>
      </c>
    </row>
    <row r="35" spans="6:81" ht="19.2" customHeight="1" x14ac:dyDescent="0.3">
      <c r="F35" s="16" t="str">
        <f t="shared" si="14"/>
        <v/>
      </c>
      <c r="G35" s="60"/>
      <c r="H35" s="58"/>
      <c r="I35" s="53" t="str">
        <f>IF($G35&lt;&gt;"",SUMIFS('Chi tiết tuyến'!$AE:$AE,'Chi tiết tuyến'!$AD:$AD,Master!I$1,'Chi tiết tuyến'!$AA:$AA,Master!$G35),"")</f>
        <v/>
      </c>
      <c r="J35" s="53" t="str">
        <f>IF($G35&lt;&gt;"",SUMIFS('Chi tiết tuyến'!$AE:$AE,'Chi tiết tuyến'!$AD:$AD,Master!J$1,'Chi tiết tuyến'!$AA:$AA,Master!$G35),"")</f>
        <v/>
      </c>
      <c r="K35" s="54" t="str">
        <f t="shared" si="19"/>
        <v/>
      </c>
      <c r="L35" s="53" t="str">
        <f>IF($G35&lt;&gt;"",COUNTIFS('Chi tiết tuyến'!$AA:$AA,Master!$G35,'Chi tiết tuyến'!$AD:$AD,Master!L$1),"")</f>
        <v/>
      </c>
      <c r="M35" s="53" t="str">
        <f>IF($G35&lt;&gt;"",COUNTIFS('Chi tiết tuyến'!$AA:$AA,Master!$G35,'Chi tiết tuyến'!$AD:$AD,Master!M$1),"")</f>
        <v/>
      </c>
      <c r="N35" s="55" t="str">
        <f t="shared" si="20"/>
        <v/>
      </c>
      <c r="O35" s="106" t="str">
        <f>IF($G35&lt;&gt;"",VLOOKUP($G35,'Tuyến và nhân viên'!$I:$S,9,0),"")</f>
        <v/>
      </c>
      <c r="P35" s="106" t="str">
        <f>IF($G35&lt;&gt;"",VLOOKUP($G35,'Tuyến và nhân viên'!$I:$S,10,0),"")</f>
        <v/>
      </c>
      <c r="Q35" s="106" t="str">
        <f>IF($G35&lt;&gt;"",VLOOKUP($G35,'Tuyến và nhân viên'!$I:$S,11,0),"")</f>
        <v/>
      </c>
      <c r="R35" s="109" t="str">
        <f>IF($G35&lt;&gt;"",SUMIFS('Chi tiết tuyến'!$AJ:$AJ,'Chi tiết tuyến'!$AA:$AA,Master!$G35),"")</f>
        <v/>
      </c>
      <c r="S35" s="53" t="str">
        <f t="shared" si="4"/>
        <v/>
      </c>
      <c r="T35" s="110" t="str">
        <f t="shared" si="5"/>
        <v/>
      </c>
      <c r="U35" s="53" t="str">
        <f>IF($G35&lt;&gt;"",COUNTIFS('Chi tiết tuyến'!$AG:$AG,U$2,'Chi tiết tuyến'!$AA:$AA,Master!$G35),"")</f>
        <v/>
      </c>
      <c r="V35" s="53" t="str">
        <f>IF($G35&lt;&gt;"",COUNTIFS('Chi tiết tuyến'!$AG:$AG,V$2,'Chi tiết tuyến'!$AA:$AA,Master!$G35),"")</f>
        <v/>
      </c>
      <c r="W35" s="53" t="str">
        <f>IF($G35&lt;&gt;"",COUNTIFS('Chi tiết tuyến'!$AG:$AG,W$2,'Chi tiết tuyến'!$AA:$AA,Master!$G35),"")</f>
        <v/>
      </c>
      <c r="X35" s="56" t="str">
        <f>IF($G35&lt;&gt;"",COUNTIFS('Chi tiết tuyến'!$AH:$AH,FALSE,'Chi tiết tuyến'!$AA:$AA,Master!$G35),"")</f>
        <v/>
      </c>
      <c r="Y35" s="56" t="str">
        <f>IF($G35&lt;&gt;"",COUNTIFS('Chi tiết tuyến'!$AI:$AI,FALSE,'Chi tiết tuyến'!$AA:$AA,Master!$G35),"")</f>
        <v/>
      </c>
      <c r="Z35" s="57" t="str">
        <f>IF($G35&lt;&gt;"",COUNTIFS('Chi tiết tuyến'!$AA:$AA,Master!$G35,'Chi tiết tuyến'!L:L,"x",'Chi tiết tuyến'!$W:$W,"x"),"")</f>
        <v/>
      </c>
      <c r="AA35" s="61" t="str">
        <f>IF($G35&lt;&gt;"",SUMIFS('Chi tiết tuyến'!$BA:$BA,'Chi tiết tuyến'!$AA:$AA,Master!$G35,'Chi tiết tuyến'!$W:$W,"x"),"")</f>
        <v/>
      </c>
      <c r="AB35" s="57" t="str">
        <f>IF($G35&lt;&gt;"",COUNTIFS('Chi tiết tuyến'!$AA:$AA,Master!$G35,'Chi tiết tuyến'!M:M,"x",'Chi tiết tuyến'!$W:$W,"x"),"")</f>
        <v/>
      </c>
      <c r="AC35" s="61" t="str">
        <f>IF($G35&lt;&gt;"",SUMIFS('Chi tiết tuyến'!$BB:$BB,'Chi tiết tuyến'!$AA:$AA,Master!$G35,'Chi tiết tuyến'!$W:$W,"x"),"")</f>
        <v/>
      </c>
      <c r="AD35" s="57" t="str">
        <f>IF($G35&lt;&gt;"",COUNTIFS('Chi tiết tuyến'!$AA:$AA,Master!$G35,'Chi tiết tuyến'!N:N,"x",'Chi tiết tuyến'!$W:$W,"x"),"")</f>
        <v/>
      </c>
      <c r="AE35" s="61" t="str">
        <f>IF($G35&lt;&gt;"",SUMIFS('Chi tiết tuyến'!$BC:$BC,'Chi tiết tuyến'!$AA:$AA,Master!$G35,'Chi tiết tuyến'!$W:$W,"x"),"")</f>
        <v/>
      </c>
      <c r="AF35" s="57" t="str">
        <f>IF($G35&lt;&gt;"",COUNTIFS('Chi tiết tuyến'!$AA:$AA,Master!$G35,'Chi tiết tuyến'!O:O,"x",'Chi tiết tuyến'!$W:$W,"x"),"")</f>
        <v/>
      </c>
      <c r="AG35" s="61" t="str">
        <f>IF($G35&lt;&gt;"",SUMIFS('Chi tiết tuyến'!$BD:$BD,'Chi tiết tuyến'!$AA:$AA,Master!$G35,'Chi tiết tuyến'!$W:$W,"x"),"")</f>
        <v/>
      </c>
      <c r="AH35" s="57" t="str">
        <f>IF($G35&lt;&gt;"",COUNTIFS('Chi tiết tuyến'!$AA:$AA,Master!$G35,'Chi tiết tuyến'!P:P,"x",'Chi tiết tuyến'!$W:$W,"x"),"")</f>
        <v/>
      </c>
      <c r="AI35" s="61" t="str">
        <f>IF($G35&lt;&gt;"",SUMIFS('Chi tiết tuyến'!$BE:$BE,'Chi tiết tuyến'!$AA:$AA,Master!$G35,'Chi tiết tuyến'!$W:$W,"x"),"")</f>
        <v/>
      </c>
      <c r="AJ35" s="57" t="str">
        <f>IF($G35&lt;&gt;"",COUNTIFS('Chi tiết tuyến'!$AA:$AA,Master!$G35,'Chi tiết tuyến'!Q:Q,"x",'Chi tiết tuyến'!$W:$W,"x"),"")</f>
        <v/>
      </c>
      <c r="AK35" s="61" t="str">
        <f>IF($G35&lt;&gt;"",SUMIFS('Chi tiết tuyến'!$BF:$BF,'Chi tiết tuyến'!$AA:$AA,Master!$G35,'Chi tiết tuyến'!$W:$W,"x"),"")</f>
        <v/>
      </c>
      <c r="AL35" s="67" t="str">
        <f t="shared" si="6"/>
        <v/>
      </c>
      <c r="AM35" s="59" t="str">
        <f t="shared" si="7"/>
        <v/>
      </c>
      <c r="AN35" s="57" t="str">
        <f>IF($G35&lt;&gt;"",COUNTIFS('Chi tiết tuyến'!$AA:$AA,Master!$G35,'Chi tiết tuyến'!L:L,"x",'Chi tiết tuyến'!$X:$X,"x"),"")</f>
        <v/>
      </c>
      <c r="AO35" s="61" t="str">
        <f>IF($G35&lt;&gt;"",SUMIFS('Chi tiết tuyến'!$BA:$BA,'Chi tiết tuyến'!$AA:$AA,Master!$G35,'Chi tiết tuyến'!$X:$X,"x"),"")</f>
        <v/>
      </c>
      <c r="AP35" s="57" t="str">
        <f>IF($G35&lt;&gt;"",COUNTIFS('Chi tiết tuyến'!$AA:$AA,Master!$G35,'Chi tiết tuyến'!M:M,"x",'Chi tiết tuyến'!$X:$X,"x"),"")</f>
        <v/>
      </c>
      <c r="AQ35" s="61" t="str">
        <f>IF($G35&lt;&gt;"",SUMIFS('Chi tiết tuyến'!$BB:$BB,'Chi tiết tuyến'!$AA:$AA,Master!$G35,'Chi tiết tuyến'!$X:$X,"x"),"")</f>
        <v/>
      </c>
      <c r="AR35" s="57" t="str">
        <f>IF($G35&lt;&gt;"",COUNTIFS('Chi tiết tuyến'!$AA:$AA,Master!$G35,'Chi tiết tuyến'!N:N,"x",'Chi tiết tuyến'!$X:$X,"x"),"")</f>
        <v/>
      </c>
      <c r="AS35" s="61" t="str">
        <f>IF($G35&lt;&gt;"",SUMIFS('Chi tiết tuyến'!$BC:$BC,'Chi tiết tuyến'!$AA:$AA,Master!$G35,'Chi tiết tuyến'!$X:$X,"x"),"")</f>
        <v/>
      </c>
      <c r="AT35" s="57" t="str">
        <f>IF($G35&lt;&gt;"",COUNTIFS('Chi tiết tuyến'!$AA:$AA,Master!$G35,'Chi tiết tuyến'!O:O,"x",'Chi tiết tuyến'!$X:$X,"x"),"")</f>
        <v/>
      </c>
      <c r="AU35" s="61" t="str">
        <f>IF($G35&lt;&gt;"",SUMIFS('Chi tiết tuyến'!$BD:$BD,'Chi tiết tuyến'!$AA:$AA,Master!$G35,'Chi tiết tuyến'!$X:$X,"x"),"")</f>
        <v/>
      </c>
      <c r="AV35" s="57" t="str">
        <f>IF($G35&lt;&gt;"",COUNTIFS('Chi tiết tuyến'!$AA:$AA,Master!$G35,'Chi tiết tuyến'!P:P,"x",'Chi tiết tuyến'!$X:$X,"x"),"")</f>
        <v/>
      </c>
      <c r="AW35" s="61" t="str">
        <f>IF($G35&lt;&gt;"",SUMIFS('Chi tiết tuyến'!$BE:$BE,'Chi tiết tuyến'!$AA:$AA,Master!$G35,'Chi tiết tuyến'!$X:$X,"x"),"")</f>
        <v/>
      </c>
      <c r="AX35" s="57" t="str">
        <f>IF($G35&lt;&gt;"",COUNTIFS('Chi tiết tuyến'!$AA:$AA,Master!$G35,'Chi tiết tuyến'!Q:Q,"x",'Chi tiết tuyến'!$X:$X,"x"),"")</f>
        <v/>
      </c>
      <c r="AY35" s="61" t="str">
        <f>IF($G35&lt;&gt;"",SUMIFS('Chi tiết tuyến'!$BF:$BF,'Chi tiết tuyến'!$AA:$AA,Master!$G35,'Chi tiết tuyến'!$X:$X,"x"),"")</f>
        <v/>
      </c>
      <c r="AZ35" s="67" t="str">
        <f t="shared" si="8"/>
        <v/>
      </c>
      <c r="BA35" s="59" t="str">
        <f t="shared" si="9"/>
        <v/>
      </c>
      <c r="BB35" s="57">
        <f>COUNTIFS('Chi tiết tuyến'!$AA:$AA,Master!$G35,'Chi tiết tuyến'!L:L,"x",'Chi tiết tuyến'!$Y:$Y,"x")</f>
        <v>0</v>
      </c>
      <c r="BC35" s="61">
        <f>SUMIFS('Chi tiết tuyến'!$BA:$BA,'Chi tiết tuyến'!$AA:$AA,Master!$G35,'Chi tiết tuyến'!$W:$W,"x")</f>
        <v>0</v>
      </c>
      <c r="BD35" s="57">
        <f>COUNTIFS('Chi tiết tuyến'!$AA:$AA,Master!$G35,'Chi tiết tuyến'!M:M,"x",'Chi tiết tuyến'!$Y:$Y,"x")</f>
        <v>0</v>
      </c>
      <c r="BE35" s="61">
        <f>SUMIFS('Chi tiết tuyến'!$BB:$BB,'Chi tiết tuyến'!$AA:$AA,Master!$G35,'Chi tiết tuyến'!$W:$W,"x")</f>
        <v>0</v>
      </c>
      <c r="BF35" s="57">
        <f>COUNTIFS('Chi tiết tuyến'!$AA:$AA,Master!$G35,'Chi tiết tuyến'!N:N,"x",'Chi tiết tuyến'!$Y:$Y,"x")</f>
        <v>0</v>
      </c>
      <c r="BG35" s="61">
        <f>SUMIFS('Chi tiết tuyến'!$BC:$BC,'Chi tiết tuyến'!$AA:$AA,Master!$G35,'Chi tiết tuyến'!$W:$W,"x")</f>
        <v>0</v>
      </c>
      <c r="BH35" s="57">
        <f>COUNTIFS('Chi tiết tuyến'!$AA:$AA,Master!$G35,'Chi tiết tuyến'!O:O,"x",'Chi tiết tuyến'!$Y:$Y,"x")</f>
        <v>0</v>
      </c>
      <c r="BI35" s="61">
        <f>SUMIFS('Chi tiết tuyến'!$BD:$BD,'Chi tiết tuyến'!$AA:$AA,Master!$G35,'Chi tiết tuyến'!$W:$W,"x")</f>
        <v>0</v>
      </c>
      <c r="BJ35" s="57">
        <f>COUNTIFS('Chi tiết tuyến'!$AA:$AA,Master!$G35,'Chi tiết tuyến'!P:P,"x",'Chi tiết tuyến'!$Y:$Y,"x")</f>
        <v>0</v>
      </c>
      <c r="BK35" s="61">
        <f>SUMIFS('Chi tiết tuyến'!$BE:$BE,'Chi tiết tuyến'!$AA:$AA,Master!$G35,'Chi tiết tuyến'!$W:$W,"x")</f>
        <v>0</v>
      </c>
      <c r="BL35" s="57">
        <f>COUNTIFS('Chi tiết tuyến'!$AA:$AA,Master!$G35,'Chi tiết tuyến'!Q:Q,"x",'Chi tiết tuyến'!$Y:$Y,"x")</f>
        <v>0</v>
      </c>
      <c r="BM35" s="61">
        <f>SUMIFS('Chi tiết tuyến'!$BF:$BF,'Chi tiết tuyến'!$AA:$AA,Master!$G35,'Chi tiết tuyến'!$W:$W,"x")</f>
        <v>0</v>
      </c>
      <c r="BN35" s="67">
        <f t="shared" si="15"/>
        <v>0</v>
      </c>
      <c r="BO35" s="59">
        <f t="shared" si="16"/>
        <v>0</v>
      </c>
      <c r="BP35" s="57">
        <f>COUNTIFS('Chi tiết tuyến'!$AA:$AA,Master!$G35,'Chi tiết tuyến'!L:L,"x",'Chi tiết tuyến'!$Z:$Z,"x")</f>
        <v>0</v>
      </c>
      <c r="BQ35" s="61">
        <f>SUMIFS('Chi tiết tuyến'!$BA:$BA,'Chi tiết tuyến'!$AA:$AA,Master!$G35,'Chi tiết tuyến'!$X:$X,"x")</f>
        <v>0</v>
      </c>
      <c r="BR35" s="57">
        <f>COUNTIFS('Chi tiết tuyến'!$AA:$AA,Master!$G35,'Chi tiết tuyến'!M:M,"x",'Chi tiết tuyến'!$Z:$Z,"x")</f>
        <v>0</v>
      </c>
      <c r="BS35" s="61">
        <f>SUMIFS('Chi tiết tuyến'!$BB:$BB,'Chi tiết tuyến'!$AA:$AA,Master!$G35,'Chi tiết tuyến'!$X:$X,"x")</f>
        <v>0</v>
      </c>
      <c r="BT35" s="57">
        <f>COUNTIFS('Chi tiết tuyến'!$AA:$AA,Master!$G35,'Chi tiết tuyến'!N:N,"x",'Chi tiết tuyến'!$Z:$Z,"x")</f>
        <v>0</v>
      </c>
      <c r="BU35" s="61">
        <f>SUMIFS('Chi tiết tuyến'!$BC:$BC,'Chi tiết tuyến'!$AA:$AA,Master!$G35,'Chi tiết tuyến'!$X:$X,"x")</f>
        <v>0</v>
      </c>
      <c r="BV35" s="57">
        <f>COUNTIFS('Chi tiết tuyến'!$AA:$AA,Master!$G35,'Chi tiết tuyến'!O:O,"x",'Chi tiết tuyến'!$Z:$Z,"x")</f>
        <v>0</v>
      </c>
      <c r="BW35" s="61">
        <f>SUMIFS('Chi tiết tuyến'!$BD:$BD,'Chi tiết tuyến'!$AA:$AA,Master!$G35,'Chi tiết tuyến'!$X:$X,"x")</f>
        <v>0</v>
      </c>
      <c r="BX35" s="57">
        <f>COUNTIFS('Chi tiết tuyến'!$AA:$AA,Master!$G35,'Chi tiết tuyến'!P:P,"x",'Chi tiết tuyến'!$Z:$Z,"x")</f>
        <v>0</v>
      </c>
      <c r="BY35" s="61">
        <f>SUMIFS('Chi tiết tuyến'!$BE:$BE,'Chi tiết tuyến'!$AA:$AA,Master!$G35,'Chi tiết tuyến'!$X:$X,"x")</f>
        <v>0</v>
      </c>
      <c r="BZ35" s="57">
        <f>COUNTIFS('Chi tiết tuyến'!$AA:$AA,Master!$G35,'Chi tiết tuyến'!Q:Q,"x",'Chi tiết tuyến'!$Z:$Z,"x")</f>
        <v>0</v>
      </c>
      <c r="CA35" s="61">
        <f>SUMIFS('Chi tiết tuyến'!$BF:$BF,'Chi tiết tuyến'!$AA:$AA,Master!$G35,'Chi tiết tuyến'!$X:$X,"x")</f>
        <v>0</v>
      </c>
      <c r="CB35" s="67">
        <f t="shared" si="17"/>
        <v>0</v>
      </c>
      <c r="CC35" s="59">
        <f t="shared" si="18"/>
        <v>0</v>
      </c>
    </row>
    <row r="36" spans="6:81" ht="19.2" customHeight="1" x14ac:dyDescent="0.3">
      <c r="F36" s="16" t="str">
        <f t="shared" si="14"/>
        <v/>
      </c>
      <c r="G36" s="60"/>
      <c r="H36" s="58"/>
      <c r="I36" s="53" t="str">
        <f>IF($G36&lt;&gt;"",SUMIFS('Chi tiết tuyến'!$AE:$AE,'Chi tiết tuyến'!$AD:$AD,Master!I$1,'Chi tiết tuyến'!$AA:$AA,Master!$G36),"")</f>
        <v/>
      </c>
      <c r="J36" s="53" t="str">
        <f>IF($G36&lt;&gt;"",SUMIFS('Chi tiết tuyến'!$AE:$AE,'Chi tiết tuyến'!$AD:$AD,Master!J$1,'Chi tiết tuyến'!$AA:$AA,Master!$G36),"")</f>
        <v/>
      </c>
      <c r="K36" s="54" t="str">
        <f t="shared" si="19"/>
        <v/>
      </c>
      <c r="L36" s="53" t="str">
        <f>IF($G36&lt;&gt;"",COUNTIFS('Chi tiết tuyến'!$AA:$AA,Master!$G36,'Chi tiết tuyến'!$AD:$AD,Master!L$1),"")</f>
        <v/>
      </c>
      <c r="M36" s="53" t="str">
        <f>IF($G36&lt;&gt;"",COUNTIFS('Chi tiết tuyến'!$AA:$AA,Master!$G36,'Chi tiết tuyến'!$AD:$AD,Master!M$1),"")</f>
        <v/>
      </c>
      <c r="N36" s="55" t="str">
        <f t="shared" si="20"/>
        <v/>
      </c>
      <c r="O36" s="106" t="str">
        <f>IF($G36&lt;&gt;"",VLOOKUP($G36,'Tuyến và nhân viên'!$I:$S,9,0),"")</f>
        <v/>
      </c>
      <c r="P36" s="106" t="str">
        <f>IF($G36&lt;&gt;"",VLOOKUP($G36,'Tuyến và nhân viên'!$I:$S,10,0),"")</f>
        <v/>
      </c>
      <c r="Q36" s="106" t="str">
        <f>IF($G36&lt;&gt;"",VLOOKUP($G36,'Tuyến và nhân viên'!$I:$S,11,0),"")</f>
        <v/>
      </c>
      <c r="R36" s="109" t="str">
        <f>IF($G36&lt;&gt;"",SUMIFS('Chi tiết tuyến'!$AJ:$AJ,'Chi tiết tuyến'!$AA:$AA,Master!$G36),"")</f>
        <v/>
      </c>
      <c r="S36" s="53" t="str">
        <f t="shared" si="4"/>
        <v/>
      </c>
      <c r="T36" s="110" t="str">
        <f t="shared" si="5"/>
        <v/>
      </c>
      <c r="U36" s="53" t="str">
        <f>IF($G36&lt;&gt;"",COUNTIFS('Chi tiết tuyến'!$AG:$AG,U$2,'Chi tiết tuyến'!$AA:$AA,Master!$G36),"")</f>
        <v/>
      </c>
      <c r="V36" s="53" t="str">
        <f>IF($G36&lt;&gt;"",COUNTIFS('Chi tiết tuyến'!$AG:$AG,V$2,'Chi tiết tuyến'!$AA:$AA,Master!$G36),"")</f>
        <v/>
      </c>
      <c r="W36" s="53" t="str">
        <f>IF($G36&lt;&gt;"",COUNTIFS('Chi tiết tuyến'!$AG:$AG,W$2,'Chi tiết tuyến'!$AA:$AA,Master!$G36),"")</f>
        <v/>
      </c>
      <c r="X36" s="56" t="str">
        <f>IF($G36&lt;&gt;"",COUNTIFS('Chi tiết tuyến'!$AH:$AH,FALSE,'Chi tiết tuyến'!$AA:$AA,Master!$G36),"")</f>
        <v/>
      </c>
      <c r="Y36" s="56" t="str">
        <f>IF($G36&lt;&gt;"",COUNTIFS('Chi tiết tuyến'!$AI:$AI,FALSE,'Chi tiết tuyến'!$AA:$AA,Master!$G36),"")</f>
        <v/>
      </c>
      <c r="Z36" s="57" t="str">
        <f>IF($G36&lt;&gt;"",COUNTIFS('Chi tiết tuyến'!$AA:$AA,Master!$G36,'Chi tiết tuyến'!L:L,"x",'Chi tiết tuyến'!$W:$W,"x"),"")</f>
        <v/>
      </c>
      <c r="AA36" s="61" t="str">
        <f>IF($G36&lt;&gt;"",SUMIFS('Chi tiết tuyến'!$BA:$BA,'Chi tiết tuyến'!$AA:$AA,Master!$G36,'Chi tiết tuyến'!$W:$W,"x"),"")</f>
        <v/>
      </c>
      <c r="AB36" s="57" t="str">
        <f>IF($G36&lt;&gt;"",COUNTIFS('Chi tiết tuyến'!$AA:$AA,Master!$G36,'Chi tiết tuyến'!M:M,"x",'Chi tiết tuyến'!$W:$W,"x"),"")</f>
        <v/>
      </c>
      <c r="AC36" s="61" t="str">
        <f>IF($G36&lt;&gt;"",SUMIFS('Chi tiết tuyến'!$BB:$BB,'Chi tiết tuyến'!$AA:$AA,Master!$G36,'Chi tiết tuyến'!$W:$W,"x"),"")</f>
        <v/>
      </c>
      <c r="AD36" s="57" t="str">
        <f>IF($G36&lt;&gt;"",COUNTIFS('Chi tiết tuyến'!$AA:$AA,Master!$G36,'Chi tiết tuyến'!N:N,"x",'Chi tiết tuyến'!$W:$W,"x"),"")</f>
        <v/>
      </c>
      <c r="AE36" s="61" t="str">
        <f>IF($G36&lt;&gt;"",SUMIFS('Chi tiết tuyến'!$BC:$BC,'Chi tiết tuyến'!$AA:$AA,Master!$G36,'Chi tiết tuyến'!$W:$W,"x"),"")</f>
        <v/>
      </c>
      <c r="AF36" s="57" t="str">
        <f>IF($G36&lt;&gt;"",COUNTIFS('Chi tiết tuyến'!$AA:$AA,Master!$G36,'Chi tiết tuyến'!O:O,"x",'Chi tiết tuyến'!$W:$W,"x"),"")</f>
        <v/>
      </c>
      <c r="AG36" s="61" t="str">
        <f>IF($G36&lt;&gt;"",SUMIFS('Chi tiết tuyến'!$BD:$BD,'Chi tiết tuyến'!$AA:$AA,Master!$G36,'Chi tiết tuyến'!$W:$W,"x"),"")</f>
        <v/>
      </c>
      <c r="AH36" s="57" t="str">
        <f>IF($G36&lt;&gt;"",COUNTIFS('Chi tiết tuyến'!$AA:$AA,Master!$G36,'Chi tiết tuyến'!P:P,"x",'Chi tiết tuyến'!$W:$W,"x"),"")</f>
        <v/>
      </c>
      <c r="AI36" s="61" t="str">
        <f>IF($G36&lt;&gt;"",SUMIFS('Chi tiết tuyến'!$BE:$BE,'Chi tiết tuyến'!$AA:$AA,Master!$G36,'Chi tiết tuyến'!$W:$W,"x"),"")</f>
        <v/>
      </c>
      <c r="AJ36" s="57" t="str">
        <f>IF($G36&lt;&gt;"",COUNTIFS('Chi tiết tuyến'!$AA:$AA,Master!$G36,'Chi tiết tuyến'!Q:Q,"x",'Chi tiết tuyến'!$W:$W,"x"),"")</f>
        <v/>
      </c>
      <c r="AK36" s="61" t="str">
        <f>IF($G36&lt;&gt;"",SUMIFS('Chi tiết tuyến'!$BF:$BF,'Chi tiết tuyến'!$AA:$AA,Master!$G36,'Chi tiết tuyến'!$W:$W,"x"),"")</f>
        <v/>
      </c>
      <c r="AL36" s="67" t="str">
        <f t="shared" si="6"/>
        <v/>
      </c>
      <c r="AM36" s="59" t="str">
        <f t="shared" si="7"/>
        <v/>
      </c>
      <c r="AN36" s="57" t="str">
        <f>IF($G36&lt;&gt;"",COUNTIFS('Chi tiết tuyến'!$AA:$AA,Master!$G36,'Chi tiết tuyến'!L:L,"x",'Chi tiết tuyến'!$X:$X,"x"),"")</f>
        <v/>
      </c>
      <c r="AO36" s="61" t="str">
        <f>IF($G36&lt;&gt;"",SUMIFS('Chi tiết tuyến'!$BA:$BA,'Chi tiết tuyến'!$AA:$AA,Master!$G36,'Chi tiết tuyến'!$X:$X,"x"),"")</f>
        <v/>
      </c>
      <c r="AP36" s="57" t="str">
        <f>IF($G36&lt;&gt;"",COUNTIFS('Chi tiết tuyến'!$AA:$AA,Master!$G36,'Chi tiết tuyến'!M:M,"x",'Chi tiết tuyến'!$X:$X,"x"),"")</f>
        <v/>
      </c>
      <c r="AQ36" s="61" t="str">
        <f>IF($G36&lt;&gt;"",SUMIFS('Chi tiết tuyến'!$BB:$BB,'Chi tiết tuyến'!$AA:$AA,Master!$G36,'Chi tiết tuyến'!$X:$X,"x"),"")</f>
        <v/>
      </c>
      <c r="AR36" s="57" t="str">
        <f>IF($G36&lt;&gt;"",COUNTIFS('Chi tiết tuyến'!$AA:$AA,Master!$G36,'Chi tiết tuyến'!N:N,"x",'Chi tiết tuyến'!$X:$X,"x"),"")</f>
        <v/>
      </c>
      <c r="AS36" s="61" t="str">
        <f>IF($G36&lt;&gt;"",SUMIFS('Chi tiết tuyến'!$BC:$BC,'Chi tiết tuyến'!$AA:$AA,Master!$G36,'Chi tiết tuyến'!$X:$X,"x"),"")</f>
        <v/>
      </c>
      <c r="AT36" s="57" t="str">
        <f>IF($G36&lt;&gt;"",COUNTIFS('Chi tiết tuyến'!$AA:$AA,Master!$G36,'Chi tiết tuyến'!O:O,"x",'Chi tiết tuyến'!$X:$X,"x"),"")</f>
        <v/>
      </c>
      <c r="AU36" s="61" t="str">
        <f>IF($G36&lt;&gt;"",SUMIFS('Chi tiết tuyến'!$BD:$BD,'Chi tiết tuyến'!$AA:$AA,Master!$G36,'Chi tiết tuyến'!$X:$X,"x"),"")</f>
        <v/>
      </c>
      <c r="AV36" s="57" t="str">
        <f>IF($G36&lt;&gt;"",COUNTIFS('Chi tiết tuyến'!$AA:$AA,Master!$G36,'Chi tiết tuyến'!P:P,"x",'Chi tiết tuyến'!$X:$X,"x"),"")</f>
        <v/>
      </c>
      <c r="AW36" s="61" t="str">
        <f>IF($G36&lt;&gt;"",SUMIFS('Chi tiết tuyến'!$BE:$BE,'Chi tiết tuyến'!$AA:$AA,Master!$G36,'Chi tiết tuyến'!$X:$X,"x"),"")</f>
        <v/>
      </c>
      <c r="AX36" s="57" t="str">
        <f>IF($G36&lt;&gt;"",COUNTIFS('Chi tiết tuyến'!$AA:$AA,Master!$G36,'Chi tiết tuyến'!Q:Q,"x",'Chi tiết tuyến'!$X:$X,"x"),"")</f>
        <v/>
      </c>
      <c r="AY36" s="61" t="str">
        <f>IF($G36&lt;&gt;"",SUMIFS('Chi tiết tuyến'!$BF:$BF,'Chi tiết tuyến'!$AA:$AA,Master!$G36,'Chi tiết tuyến'!$X:$X,"x"),"")</f>
        <v/>
      </c>
      <c r="AZ36" s="67" t="str">
        <f t="shared" si="8"/>
        <v/>
      </c>
      <c r="BA36" s="59" t="str">
        <f t="shared" si="9"/>
        <v/>
      </c>
      <c r="BB36" s="57">
        <f>COUNTIFS('Chi tiết tuyến'!$AA:$AA,Master!$G36,'Chi tiết tuyến'!L:L,"x",'Chi tiết tuyến'!$Y:$Y,"x")</f>
        <v>0</v>
      </c>
      <c r="BC36" s="61">
        <f>SUMIFS('Chi tiết tuyến'!$BA:$BA,'Chi tiết tuyến'!$AA:$AA,Master!$G36,'Chi tiết tuyến'!$W:$W,"x")</f>
        <v>0</v>
      </c>
      <c r="BD36" s="57">
        <f>COUNTIFS('Chi tiết tuyến'!$AA:$AA,Master!$G36,'Chi tiết tuyến'!M:M,"x",'Chi tiết tuyến'!$Y:$Y,"x")</f>
        <v>0</v>
      </c>
      <c r="BE36" s="61">
        <f>SUMIFS('Chi tiết tuyến'!$BB:$BB,'Chi tiết tuyến'!$AA:$AA,Master!$G36,'Chi tiết tuyến'!$W:$W,"x")</f>
        <v>0</v>
      </c>
      <c r="BF36" s="57">
        <f>COUNTIFS('Chi tiết tuyến'!$AA:$AA,Master!$G36,'Chi tiết tuyến'!N:N,"x",'Chi tiết tuyến'!$Y:$Y,"x")</f>
        <v>0</v>
      </c>
      <c r="BG36" s="61">
        <f>SUMIFS('Chi tiết tuyến'!$BC:$BC,'Chi tiết tuyến'!$AA:$AA,Master!$G36,'Chi tiết tuyến'!$W:$W,"x")</f>
        <v>0</v>
      </c>
      <c r="BH36" s="57">
        <f>COUNTIFS('Chi tiết tuyến'!$AA:$AA,Master!$G36,'Chi tiết tuyến'!O:O,"x",'Chi tiết tuyến'!$Y:$Y,"x")</f>
        <v>0</v>
      </c>
      <c r="BI36" s="61">
        <f>SUMIFS('Chi tiết tuyến'!$BD:$BD,'Chi tiết tuyến'!$AA:$AA,Master!$G36,'Chi tiết tuyến'!$W:$W,"x")</f>
        <v>0</v>
      </c>
      <c r="BJ36" s="57">
        <f>COUNTIFS('Chi tiết tuyến'!$AA:$AA,Master!$G36,'Chi tiết tuyến'!P:P,"x",'Chi tiết tuyến'!$Y:$Y,"x")</f>
        <v>0</v>
      </c>
      <c r="BK36" s="61">
        <f>SUMIFS('Chi tiết tuyến'!$BE:$BE,'Chi tiết tuyến'!$AA:$AA,Master!$G36,'Chi tiết tuyến'!$W:$W,"x")</f>
        <v>0</v>
      </c>
      <c r="BL36" s="57">
        <f>COUNTIFS('Chi tiết tuyến'!$AA:$AA,Master!$G36,'Chi tiết tuyến'!Q:Q,"x",'Chi tiết tuyến'!$Y:$Y,"x")</f>
        <v>0</v>
      </c>
      <c r="BM36" s="61">
        <f>SUMIFS('Chi tiết tuyến'!$BF:$BF,'Chi tiết tuyến'!$AA:$AA,Master!$G36,'Chi tiết tuyến'!$W:$W,"x")</f>
        <v>0</v>
      </c>
      <c r="BN36" s="67">
        <f t="shared" si="15"/>
        <v>0</v>
      </c>
      <c r="BO36" s="59">
        <f t="shared" si="16"/>
        <v>0</v>
      </c>
      <c r="BP36" s="57">
        <f>COUNTIFS('Chi tiết tuyến'!$AA:$AA,Master!$G36,'Chi tiết tuyến'!L:L,"x",'Chi tiết tuyến'!$Z:$Z,"x")</f>
        <v>0</v>
      </c>
      <c r="BQ36" s="61">
        <f>SUMIFS('Chi tiết tuyến'!$BA:$BA,'Chi tiết tuyến'!$AA:$AA,Master!$G36,'Chi tiết tuyến'!$X:$X,"x")</f>
        <v>0</v>
      </c>
      <c r="BR36" s="57">
        <f>COUNTIFS('Chi tiết tuyến'!$AA:$AA,Master!$G36,'Chi tiết tuyến'!M:M,"x",'Chi tiết tuyến'!$Z:$Z,"x")</f>
        <v>0</v>
      </c>
      <c r="BS36" s="61">
        <f>SUMIFS('Chi tiết tuyến'!$BB:$BB,'Chi tiết tuyến'!$AA:$AA,Master!$G36,'Chi tiết tuyến'!$X:$X,"x")</f>
        <v>0</v>
      </c>
      <c r="BT36" s="57">
        <f>COUNTIFS('Chi tiết tuyến'!$AA:$AA,Master!$G36,'Chi tiết tuyến'!N:N,"x",'Chi tiết tuyến'!$Z:$Z,"x")</f>
        <v>0</v>
      </c>
      <c r="BU36" s="61">
        <f>SUMIFS('Chi tiết tuyến'!$BC:$BC,'Chi tiết tuyến'!$AA:$AA,Master!$G36,'Chi tiết tuyến'!$X:$X,"x")</f>
        <v>0</v>
      </c>
      <c r="BV36" s="57">
        <f>COUNTIFS('Chi tiết tuyến'!$AA:$AA,Master!$G36,'Chi tiết tuyến'!O:O,"x",'Chi tiết tuyến'!$Z:$Z,"x")</f>
        <v>0</v>
      </c>
      <c r="BW36" s="61">
        <f>SUMIFS('Chi tiết tuyến'!$BD:$BD,'Chi tiết tuyến'!$AA:$AA,Master!$G36,'Chi tiết tuyến'!$X:$X,"x")</f>
        <v>0</v>
      </c>
      <c r="BX36" s="57">
        <f>COUNTIFS('Chi tiết tuyến'!$AA:$AA,Master!$G36,'Chi tiết tuyến'!P:P,"x",'Chi tiết tuyến'!$Z:$Z,"x")</f>
        <v>0</v>
      </c>
      <c r="BY36" s="61">
        <f>SUMIFS('Chi tiết tuyến'!$BE:$BE,'Chi tiết tuyến'!$AA:$AA,Master!$G36,'Chi tiết tuyến'!$X:$X,"x")</f>
        <v>0</v>
      </c>
      <c r="BZ36" s="57">
        <f>COUNTIFS('Chi tiết tuyến'!$AA:$AA,Master!$G36,'Chi tiết tuyến'!Q:Q,"x",'Chi tiết tuyến'!$Z:$Z,"x")</f>
        <v>0</v>
      </c>
      <c r="CA36" s="61">
        <f>SUMIFS('Chi tiết tuyến'!$BF:$BF,'Chi tiết tuyến'!$AA:$AA,Master!$G36,'Chi tiết tuyến'!$X:$X,"x")</f>
        <v>0</v>
      </c>
      <c r="CB36" s="67">
        <f t="shared" si="17"/>
        <v>0</v>
      </c>
      <c r="CC36" s="59">
        <f t="shared" si="18"/>
        <v>0</v>
      </c>
    </row>
    <row r="37" spans="6:81" ht="19.2" customHeight="1" x14ac:dyDescent="0.3">
      <c r="F37" s="16" t="str">
        <f t="shared" si="14"/>
        <v/>
      </c>
      <c r="G37" s="60"/>
      <c r="H37" s="58"/>
      <c r="I37" s="53" t="str">
        <f>IF($G37&lt;&gt;"",SUMIFS('Chi tiết tuyến'!$AE:$AE,'Chi tiết tuyến'!$AD:$AD,Master!I$1,'Chi tiết tuyến'!$AA:$AA,Master!$G37),"")</f>
        <v/>
      </c>
      <c r="J37" s="53" t="str">
        <f>IF($G37&lt;&gt;"",SUMIFS('Chi tiết tuyến'!$AE:$AE,'Chi tiết tuyến'!$AD:$AD,Master!J$1,'Chi tiết tuyến'!$AA:$AA,Master!$G37),"")</f>
        <v/>
      </c>
      <c r="K37" s="54" t="str">
        <f t="shared" si="19"/>
        <v/>
      </c>
      <c r="L37" s="53" t="str">
        <f>IF($G37&lt;&gt;"",COUNTIFS('Chi tiết tuyến'!$AA:$AA,Master!$G37,'Chi tiết tuyến'!$AD:$AD,Master!L$1),"")</f>
        <v/>
      </c>
      <c r="M37" s="53" t="str">
        <f>IF($G37&lt;&gt;"",COUNTIFS('Chi tiết tuyến'!$AA:$AA,Master!$G37,'Chi tiết tuyến'!$AD:$AD,Master!M$1),"")</f>
        <v/>
      </c>
      <c r="N37" s="55" t="str">
        <f t="shared" si="20"/>
        <v/>
      </c>
      <c r="O37" s="106" t="str">
        <f>IF($G37&lt;&gt;"",VLOOKUP($G37,'Tuyến và nhân viên'!$I:$S,9,0),"")</f>
        <v/>
      </c>
      <c r="P37" s="106" t="str">
        <f>IF($G37&lt;&gt;"",VLOOKUP($G37,'Tuyến và nhân viên'!$I:$S,10,0),"")</f>
        <v/>
      </c>
      <c r="Q37" s="106" t="str">
        <f>IF($G37&lt;&gt;"",VLOOKUP($G37,'Tuyến và nhân viên'!$I:$S,11,0),"")</f>
        <v/>
      </c>
      <c r="R37" s="109" t="str">
        <f>IF($G37&lt;&gt;"",SUMIFS('Chi tiết tuyến'!$AJ:$AJ,'Chi tiết tuyến'!$AA:$AA,Master!$G37),"")</f>
        <v/>
      </c>
      <c r="S37" s="53" t="str">
        <f t="shared" si="4"/>
        <v/>
      </c>
      <c r="T37" s="110" t="str">
        <f t="shared" si="5"/>
        <v/>
      </c>
      <c r="U37" s="53" t="str">
        <f>IF($G37&lt;&gt;"",COUNTIFS('Chi tiết tuyến'!$AG:$AG,U$2,'Chi tiết tuyến'!$AA:$AA,Master!$G37),"")</f>
        <v/>
      </c>
      <c r="V37" s="53" t="str">
        <f>IF($G37&lt;&gt;"",COUNTIFS('Chi tiết tuyến'!$AG:$AG,V$2,'Chi tiết tuyến'!$AA:$AA,Master!$G37),"")</f>
        <v/>
      </c>
      <c r="W37" s="53" t="str">
        <f>IF($G37&lt;&gt;"",COUNTIFS('Chi tiết tuyến'!$AG:$AG,W$2,'Chi tiết tuyến'!$AA:$AA,Master!$G37),"")</f>
        <v/>
      </c>
      <c r="X37" s="56" t="str">
        <f>IF($G37&lt;&gt;"",COUNTIFS('Chi tiết tuyến'!$AH:$AH,FALSE,'Chi tiết tuyến'!$AA:$AA,Master!$G37),"")</f>
        <v/>
      </c>
      <c r="Y37" s="56" t="str">
        <f>IF($G37&lt;&gt;"",COUNTIFS('Chi tiết tuyến'!$AI:$AI,FALSE,'Chi tiết tuyến'!$AA:$AA,Master!$G37),"")</f>
        <v/>
      </c>
      <c r="Z37" s="57" t="str">
        <f>IF($G37&lt;&gt;"",COUNTIFS('Chi tiết tuyến'!$AA:$AA,Master!$G37,'Chi tiết tuyến'!L:L,"x",'Chi tiết tuyến'!$W:$W,"x"),"")</f>
        <v/>
      </c>
      <c r="AA37" s="61" t="str">
        <f>IF($G37&lt;&gt;"",SUMIFS('Chi tiết tuyến'!$BA:$BA,'Chi tiết tuyến'!$AA:$AA,Master!$G37,'Chi tiết tuyến'!$W:$W,"x"),"")</f>
        <v/>
      </c>
      <c r="AB37" s="57" t="str">
        <f>IF($G37&lt;&gt;"",COUNTIFS('Chi tiết tuyến'!$AA:$AA,Master!$G37,'Chi tiết tuyến'!M:M,"x",'Chi tiết tuyến'!$W:$W,"x"),"")</f>
        <v/>
      </c>
      <c r="AC37" s="61" t="str">
        <f>IF($G37&lt;&gt;"",SUMIFS('Chi tiết tuyến'!$BB:$BB,'Chi tiết tuyến'!$AA:$AA,Master!$G37,'Chi tiết tuyến'!$W:$W,"x"),"")</f>
        <v/>
      </c>
      <c r="AD37" s="57" t="str">
        <f>IF($G37&lt;&gt;"",COUNTIFS('Chi tiết tuyến'!$AA:$AA,Master!$G37,'Chi tiết tuyến'!N:N,"x",'Chi tiết tuyến'!$W:$W,"x"),"")</f>
        <v/>
      </c>
      <c r="AE37" s="61" t="str">
        <f>IF($G37&lt;&gt;"",SUMIFS('Chi tiết tuyến'!$BC:$BC,'Chi tiết tuyến'!$AA:$AA,Master!$G37,'Chi tiết tuyến'!$W:$W,"x"),"")</f>
        <v/>
      </c>
      <c r="AF37" s="57" t="str">
        <f>IF($G37&lt;&gt;"",COUNTIFS('Chi tiết tuyến'!$AA:$AA,Master!$G37,'Chi tiết tuyến'!O:O,"x",'Chi tiết tuyến'!$W:$W,"x"),"")</f>
        <v/>
      </c>
      <c r="AG37" s="61" t="str">
        <f>IF($G37&lt;&gt;"",SUMIFS('Chi tiết tuyến'!$BD:$BD,'Chi tiết tuyến'!$AA:$AA,Master!$G37,'Chi tiết tuyến'!$W:$W,"x"),"")</f>
        <v/>
      </c>
      <c r="AH37" s="57" t="str">
        <f>IF($G37&lt;&gt;"",COUNTIFS('Chi tiết tuyến'!$AA:$AA,Master!$G37,'Chi tiết tuyến'!P:P,"x",'Chi tiết tuyến'!$W:$W,"x"),"")</f>
        <v/>
      </c>
      <c r="AI37" s="61" t="str">
        <f>IF($G37&lt;&gt;"",SUMIFS('Chi tiết tuyến'!$BE:$BE,'Chi tiết tuyến'!$AA:$AA,Master!$G37,'Chi tiết tuyến'!$W:$W,"x"),"")</f>
        <v/>
      </c>
      <c r="AJ37" s="57" t="str">
        <f>IF($G37&lt;&gt;"",COUNTIFS('Chi tiết tuyến'!$AA:$AA,Master!$G37,'Chi tiết tuyến'!Q:Q,"x",'Chi tiết tuyến'!$W:$W,"x"),"")</f>
        <v/>
      </c>
      <c r="AK37" s="61" t="str">
        <f>IF($G37&lt;&gt;"",SUMIFS('Chi tiết tuyến'!$BF:$BF,'Chi tiết tuyến'!$AA:$AA,Master!$G37,'Chi tiết tuyến'!$W:$W,"x"),"")</f>
        <v/>
      </c>
      <c r="AL37" s="67" t="str">
        <f t="shared" si="6"/>
        <v/>
      </c>
      <c r="AM37" s="59" t="str">
        <f t="shared" si="7"/>
        <v/>
      </c>
      <c r="AN37" s="57" t="str">
        <f>IF($G37&lt;&gt;"",COUNTIFS('Chi tiết tuyến'!$AA:$AA,Master!$G37,'Chi tiết tuyến'!L:L,"x",'Chi tiết tuyến'!$X:$X,"x"),"")</f>
        <v/>
      </c>
      <c r="AO37" s="61" t="str">
        <f>IF($G37&lt;&gt;"",SUMIFS('Chi tiết tuyến'!$BA:$BA,'Chi tiết tuyến'!$AA:$AA,Master!$G37,'Chi tiết tuyến'!$X:$X,"x"),"")</f>
        <v/>
      </c>
      <c r="AP37" s="57" t="str">
        <f>IF($G37&lt;&gt;"",COUNTIFS('Chi tiết tuyến'!$AA:$AA,Master!$G37,'Chi tiết tuyến'!M:M,"x",'Chi tiết tuyến'!$X:$X,"x"),"")</f>
        <v/>
      </c>
      <c r="AQ37" s="61" t="str">
        <f>IF($G37&lt;&gt;"",SUMIFS('Chi tiết tuyến'!$BB:$BB,'Chi tiết tuyến'!$AA:$AA,Master!$G37,'Chi tiết tuyến'!$X:$X,"x"),"")</f>
        <v/>
      </c>
      <c r="AR37" s="57" t="str">
        <f>IF($G37&lt;&gt;"",COUNTIFS('Chi tiết tuyến'!$AA:$AA,Master!$G37,'Chi tiết tuyến'!N:N,"x",'Chi tiết tuyến'!$X:$X,"x"),"")</f>
        <v/>
      </c>
      <c r="AS37" s="61" t="str">
        <f>IF($G37&lt;&gt;"",SUMIFS('Chi tiết tuyến'!$BC:$BC,'Chi tiết tuyến'!$AA:$AA,Master!$G37,'Chi tiết tuyến'!$X:$X,"x"),"")</f>
        <v/>
      </c>
      <c r="AT37" s="57" t="str">
        <f>IF($G37&lt;&gt;"",COUNTIFS('Chi tiết tuyến'!$AA:$AA,Master!$G37,'Chi tiết tuyến'!O:O,"x",'Chi tiết tuyến'!$X:$X,"x"),"")</f>
        <v/>
      </c>
      <c r="AU37" s="61" t="str">
        <f>IF($G37&lt;&gt;"",SUMIFS('Chi tiết tuyến'!$BD:$BD,'Chi tiết tuyến'!$AA:$AA,Master!$G37,'Chi tiết tuyến'!$X:$X,"x"),"")</f>
        <v/>
      </c>
      <c r="AV37" s="57" t="str">
        <f>IF($G37&lt;&gt;"",COUNTIFS('Chi tiết tuyến'!$AA:$AA,Master!$G37,'Chi tiết tuyến'!P:P,"x",'Chi tiết tuyến'!$X:$X,"x"),"")</f>
        <v/>
      </c>
      <c r="AW37" s="61" t="str">
        <f>IF($G37&lt;&gt;"",SUMIFS('Chi tiết tuyến'!$BE:$BE,'Chi tiết tuyến'!$AA:$AA,Master!$G37,'Chi tiết tuyến'!$X:$X,"x"),"")</f>
        <v/>
      </c>
      <c r="AX37" s="57" t="str">
        <f>IF($G37&lt;&gt;"",COUNTIFS('Chi tiết tuyến'!$AA:$AA,Master!$G37,'Chi tiết tuyến'!Q:Q,"x",'Chi tiết tuyến'!$X:$X,"x"),"")</f>
        <v/>
      </c>
      <c r="AY37" s="61" t="str">
        <f>IF($G37&lt;&gt;"",SUMIFS('Chi tiết tuyến'!$BF:$BF,'Chi tiết tuyến'!$AA:$AA,Master!$G37,'Chi tiết tuyến'!$X:$X,"x"),"")</f>
        <v/>
      </c>
      <c r="AZ37" s="67" t="str">
        <f t="shared" si="8"/>
        <v/>
      </c>
      <c r="BA37" s="59" t="str">
        <f t="shared" si="9"/>
        <v/>
      </c>
      <c r="BB37" s="57">
        <f>COUNTIFS('Chi tiết tuyến'!$AA:$AA,Master!$G37,'Chi tiết tuyến'!L:L,"x",'Chi tiết tuyến'!$Y:$Y,"x")</f>
        <v>0</v>
      </c>
      <c r="BC37" s="61">
        <f>SUMIFS('Chi tiết tuyến'!$BA:$BA,'Chi tiết tuyến'!$AA:$AA,Master!$G37,'Chi tiết tuyến'!$W:$W,"x")</f>
        <v>0</v>
      </c>
      <c r="BD37" s="57">
        <f>COUNTIFS('Chi tiết tuyến'!$AA:$AA,Master!$G37,'Chi tiết tuyến'!M:M,"x",'Chi tiết tuyến'!$Y:$Y,"x")</f>
        <v>0</v>
      </c>
      <c r="BE37" s="61">
        <f>SUMIFS('Chi tiết tuyến'!$BB:$BB,'Chi tiết tuyến'!$AA:$AA,Master!$G37,'Chi tiết tuyến'!$W:$W,"x")</f>
        <v>0</v>
      </c>
      <c r="BF37" s="57">
        <f>COUNTIFS('Chi tiết tuyến'!$AA:$AA,Master!$G37,'Chi tiết tuyến'!N:N,"x",'Chi tiết tuyến'!$Y:$Y,"x")</f>
        <v>0</v>
      </c>
      <c r="BG37" s="61">
        <f>SUMIFS('Chi tiết tuyến'!$BC:$BC,'Chi tiết tuyến'!$AA:$AA,Master!$G37,'Chi tiết tuyến'!$W:$W,"x")</f>
        <v>0</v>
      </c>
      <c r="BH37" s="57">
        <f>COUNTIFS('Chi tiết tuyến'!$AA:$AA,Master!$G37,'Chi tiết tuyến'!O:O,"x",'Chi tiết tuyến'!$Y:$Y,"x")</f>
        <v>0</v>
      </c>
      <c r="BI37" s="61">
        <f>SUMIFS('Chi tiết tuyến'!$BD:$BD,'Chi tiết tuyến'!$AA:$AA,Master!$G37,'Chi tiết tuyến'!$W:$W,"x")</f>
        <v>0</v>
      </c>
      <c r="BJ37" s="57">
        <f>COUNTIFS('Chi tiết tuyến'!$AA:$AA,Master!$G37,'Chi tiết tuyến'!P:P,"x",'Chi tiết tuyến'!$Y:$Y,"x")</f>
        <v>0</v>
      </c>
      <c r="BK37" s="61">
        <f>SUMIFS('Chi tiết tuyến'!$BE:$BE,'Chi tiết tuyến'!$AA:$AA,Master!$G37,'Chi tiết tuyến'!$W:$W,"x")</f>
        <v>0</v>
      </c>
      <c r="BL37" s="57">
        <f>COUNTIFS('Chi tiết tuyến'!$AA:$AA,Master!$G37,'Chi tiết tuyến'!Q:Q,"x",'Chi tiết tuyến'!$Y:$Y,"x")</f>
        <v>0</v>
      </c>
      <c r="BM37" s="61">
        <f>SUMIFS('Chi tiết tuyến'!$BF:$BF,'Chi tiết tuyến'!$AA:$AA,Master!$G37,'Chi tiết tuyến'!$W:$W,"x")</f>
        <v>0</v>
      </c>
      <c r="BN37" s="67">
        <f t="shared" si="15"/>
        <v>0</v>
      </c>
      <c r="BO37" s="59">
        <f t="shared" si="16"/>
        <v>0</v>
      </c>
      <c r="BP37" s="57">
        <f>COUNTIFS('Chi tiết tuyến'!$AA:$AA,Master!$G37,'Chi tiết tuyến'!L:L,"x",'Chi tiết tuyến'!$Z:$Z,"x")</f>
        <v>0</v>
      </c>
      <c r="BQ37" s="61">
        <f>SUMIFS('Chi tiết tuyến'!$BA:$BA,'Chi tiết tuyến'!$AA:$AA,Master!$G37,'Chi tiết tuyến'!$X:$X,"x")</f>
        <v>0</v>
      </c>
      <c r="BR37" s="57">
        <f>COUNTIFS('Chi tiết tuyến'!$AA:$AA,Master!$G37,'Chi tiết tuyến'!M:M,"x",'Chi tiết tuyến'!$Z:$Z,"x")</f>
        <v>0</v>
      </c>
      <c r="BS37" s="61">
        <f>SUMIFS('Chi tiết tuyến'!$BB:$BB,'Chi tiết tuyến'!$AA:$AA,Master!$G37,'Chi tiết tuyến'!$X:$X,"x")</f>
        <v>0</v>
      </c>
      <c r="BT37" s="57">
        <f>COUNTIFS('Chi tiết tuyến'!$AA:$AA,Master!$G37,'Chi tiết tuyến'!N:N,"x",'Chi tiết tuyến'!$Z:$Z,"x")</f>
        <v>0</v>
      </c>
      <c r="BU37" s="61">
        <f>SUMIFS('Chi tiết tuyến'!$BC:$BC,'Chi tiết tuyến'!$AA:$AA,Master!$G37,'Chi tiết tuyến'!$X:$X,"x")</f>
        <v>0</v>
      </c>
      <c r="BV37" s="57">
        <f>COUNTIFS('Chi tiết tuyến'!$AA:$AA,Master!$G37,'Chi tiết tuyến'!O:O,"x",'Chi tiết tuyến'!$Z:$Z,"x")</f>
        <v>0</v>
      </c>
      <c r="BW37" s="61">
        <f>SUMIFS('Chi tiết tuyến'!$BD:$BD,'Chi tiết tuyến'!$AA:$AA,Master!$G37,'Chi tiết tuyến'!$X:$X,"x")</f>
        <v>0</v>
      </c>
      <c r="BX37" s="57">
        <f>COUNTIFS('Chi tiết tuyến'!$AA:$AA,Master!$G37,'Chi tiết tuyến'!P:P,"x",'Chi tiết tuyến'!$Z:$Z,"x")</f>
        <v>0</v>
      </c>
      <c r="BY37" s="61">
        <f>SUMIFS('Chi tiết tuyến'!$BE:$BE,'Chi tiết tuyến'!$AA:$AA,Master!$G37,'Chi tiết tuyến'!$X:$X,"x")</f>
        <v>0</v>
      </c>
      <c r="BZ37" s="57">
        <f>COUNTIFS('Chi tiết tuyến'!$AA:$AA,Master!$G37,'Chi tiết tuyến'!Q:Q,"x",'Chi tiết tuyến'!$Z:$Z,"x")</f>
        <v>0</v>
      </c>
      <c r="CA37" s="61">
        <f>SUMIFS('Chi tiết tuyến'!$BF:$BF,'Chi tiết tuyến'!$AA:$AA,Master!$G37,'Chi tiết tuyến'!$X:$X,"x")</f>
        <v>0</v>
      </c>
      <c r="CB37" s="67">
        <f t="shared" si="17"/>
        <v>0</v>
      </c>
      <c r="CC37" s="59">
        <f t="shared" si="18"/>
        <v>0</v>
      </c>
    </row>
    <row r="38" spans="6:81" ht="19.2" customHeight="1" x14ac:dyDescent="0.3">
      <c r="F38" s="16" t="str">
        <f t="shared" si="14"/>
        <v/>
      </c>
      <c r="G38" s="60"/>
      <c r="H38" s="58"/>
      <c r="I38" s="53" t="str">
        <f>IF($G38&lt;&gt;"",SUMIFS('Chi tiết tuyến'!$AE:$AE,'Chi tiết tuyến'!$AD:$AD,Master!I$1,'Chi tiết tuyến'!$AA:$AA,Master!$G38),"")</f>
        <v/>
      </c>
      <c r="J38" s="53" t="str">
        <f>IF($G38&lt;&gt;"",SUMIFS('Chi tiết tuyến'!$AE:$AE,'Chi tiết tuyến'!$AD:$AD,Master!J$1,'Chi tiết tuyến'!$AA:$AA,Master!$G38),"")</f>
        <v/>
      </c>
      <c r="K38" s="54" t="str">
        <f t="shared" si="19"/>
        <v/>
      </c>
      <c r="L38" s="53" t="str">
        <f>IF($G38&lt;&gt;"",COUNTIFS('Chi tiết tuyến'!$AA:$AA,Master!$G38,'Chi tiết tuyến'!$AD:$AD,Master!L$1),"")</f>
        <v/>
      </c>
      <c r="M38" s="53" t="str">
        <f>IF($G38&lt;&gt;"",COUNTIFS('Chi tiết tuyến'!$AA:$AA,Master!$G38,'Chi tiết tuyến'!$AD:$AD,Master!M$1),"")</f>
        <v/>
      </c>
      <c r="N38" s="55" t="str">
        <f t="shared" si="20"/>
        <v/>
      </c>
      <c r="O38" s="106" t="str">
        <f>IF($G38&lt;&gt;"",VLOOKUP($G38,'Tuyến và nhân viên'!$I:$S,9,0),"")</f>
        <v/>
      </c>
      <c r="P38" s="106" t="str">
        <f>IF($G38&lt;&gt;"",VLOOKUP($G38,'Tuyến và nhân viên'!$I:$S,10,0),"")</f>
        <v/>
      </c>
      <c r="Q38" s="106" t="str">
        <f>IF($G38&lt;&gt;"",VLOOKUP($G38,'Tuyến và nhân viên'!$I:$S,11,0),"")</f>
        <v/>
      </c>
      <c r="R38" s="109" t="str">
        <f>IF($G38&lt;&gt;"",SUMIFS('Chi tiết tuyến'!$AJ:$AJ,'Chi tiết tuyến'!$AA:$AA,Master!$G38),"")</f>
        <v/>
      </c>
      <c r="S38" s="53" t="str">
        <f t="shared" si="4"/>
        <v/>
      </c>
      <c r="T38" s="110" t="str">
        <f t="shared" si="5"/>
        <v/>
      </c>
      <c r="U38" s="53" t="str">
        <f>IF($G38&lt;&gt;"",COUNTIFS('Chi tiết tuyến'!$AG:$AG,U$2,'Chi tiết tuyến'!$AA:$AA,Master!$G38),"")</f>
        <v/>
      </c>
      <c r="V38" s="53" t="str">
        <f>IF($G38&lt;&gt;"",COUNTIFS('Chi tiết tuyến'!$AG:$AG,V$2,'Chi tiết tuyến'!$AA:$AA,Master!$G38),"")</f>
        <v/>
      </c>
      <c r="W38" s="53" t="str">
        <f>IF($G38&lt;&gt;"",COUNTIFS('Chi tiết tuyến'!$AG:$AG,W$2,'Chi tiết tuyến'!$AA:$AA,Master!$G38),"")</f>
        <v/>
      </c>
      <c r="X38" s="56" t="str">
        <f>IF($G38&lt;&gt;"",COUNTIFS('Chi tiết tuyến'!$AH:$AH,FALSE,'Chi tiết tuyến'!$AA:$AA,Master!$G38),"")</f>
        <v/>
      </c>
      <c r="Y38" s="56" t="str">
        <f>IF($G38&lt;&gt;"",COUNTIFS('Chi tiết tuyến'!$AI:$AI,FALSE,'Chi tiết tuyến'!$AA:$AA,Master!$G38),"")</f>
        <v/>
      </c>
      <c r="Z38" s="57" t="str">
        <f>IF($G38&lt;&gt;"",COUNTIFS('Chi tiết tuyến'!$AA:$AA,Master!$G38,'Chi tiết tuyến'!L:L,"x",'Chi tiết tuyến'!$W:$W,"x"),"")</f>
        <v/>
      </c>
      <c r="AA38" s="61" t="str">
        <f>IF($G38&lt;&gt;"",SUMIFS('Chi tiết tuyến'!$BA:$BA,'Chi tiết tuyến'!$AA:$AA,Master!$G38,'Chi tiết tuyến'!$W:$W,"x"),"")</f>
        <v/>
      </c>
      <c r="AB38" s="57" t="str">
        <f>IF($G38&lt;&gt;"",COUNTIFS('Chi tiết tuyến'!$AA:$AA,Master!$G38,'Chi tiết tuyến'!M:M,"x",'Chi tiết tuyến'!$W:$W,"x"),"")</f>
        <v/>
      </c>
      <c r="AC38" s="61" t="str">
        <f>IF($G38&lt;&gt;"",SUMIFS('Chi tiết tuyến'!$BB:$BB,'Chi tiết tuyến'!$AA:$AA,Master!$G38,'Chi tiết tuyến'!$W:$W,"x"),"")</f>
        <v/>
      </c>
      <c r="AD38" s="57" t="str">
        <f>IF($G38&lt;&gt;"",COUNTIFS('Chi tiết tuyến'!$AA:$AA,Master!$G38,'Chi tiết tuyến'!N:N,"x",'Chi tiết tuyến'!$W:$W,"x"),"")</f>
        <v/>
      </c>
      <c r="AE38" s="61" t="str">
        <f>IF($G38&lt;&gt;"",SUMIFS('Chi tiết tuyến'!$BC:$BC,'Chi tiết tuyến'!$AA:$AA,Master!$G38,'Chi tiết tuyến'!$W:$W,"x"),"")</f>
        <v/>
      </c>
      <c r="AF38" s="57" t="str">
        <f>IF($G38&lt;&gt;"",COUNTIFS('Chi tiết tuyến'!$AA:$AA,Master!$G38,'Chi tiết tuyến'!O:O,"x",'Chi tiết tuyến'!$W:$W,"x"),"")</f>
        <v/>
      </c>
      <c r="AG38" s="61" t="str">
        <f>IF($G38&lt;&gt;"",SUMIFS('Chi tiết tuyến'!$BD:$BD,'Chi tiết tuyến'!$AA:$AA,Master!$G38,'Chi tiết tuyến'!$W:$W,"x"),"")</f>
        <v/>
      </c>
      <c r="AH38" s="57" t="str">
        <f>IF($G38&lt;&gt;"",COUNTIFS('Chi tiết tuyến'!$AA:$AA,Master!$G38,'Chi tiết tuyến'!P:P,"x",'Chi tiết tuyến'!$W:$W,"x"),"")</f>
        <v/>
      </c>
      <c r="AI38" s="61" t="str">
        <f>IF($G38&lt;&gt;"",SUMIFS('Chi tiết tuyến'!$BE:$BE,'Chi tiết tuyến'!$AA:$AA,Master!$G38,'Chi tiết tuyến'!$W:$W,"x"),"")</f>
        <v/>
      </c>
      <c r="AJ38" s="57" t="str">
        <f>IF($G38&lt;&gt;"",COUNTIFS('Chi tiết tuyến'!$AA:$AA,Master!$G38,'Chi tiết tuyến'!Q:Q,"x",'Chi tiết tuyến'!$W:$W,"x"),"")</f>
        <v/>
      </c>
      <c r="AK38" s="61" t="str">
        <f>IF($G38&lt;&gt;"",SUMIFS('Chi tiết tuyến'!$BF:$BF,'Chi tiết tuyến'!$AA:$AA,Master!$G38,'Chi tiết tuyến'!$W:$W,"x"),"")</f>
        <v/>
      </c>
      <c r="AL38" s="67" t="str">
        <f t="shared" si="6"/>
        <v/>
      </c>
      <c r="AM38" s="59" t="str">
        <f t="shared" si="7"/>
        <v/>
      </c>
      <c r="AN38" s="57" t="str">
        <f>IF($G38&lt;&gt;"",COUNTIFS('Chi tiết tuyến'!$AA:$AA,Master!$G38,'Chi tiết tuyến'!L:L,"x",'Chi tiết tuyến'!$X:$X,"x"),"")</f>
        <v/>
      </c>
      <c r="AO38" s="61" t="str">
        <f>IF($G38&lt;&gt;"",SUMIFS('Chi tiết tuyến'!$BA:$BA,'Chi tiết tuyến'!$AA:$AA,Master!$G38,'Chi tiết tuyến'!$X:$X,"x"),"")</f>
        <v/>
      </c>
      <c r="AP38" s="57" t="str">
        <f>IF($G38&lt;&gt;"",COUNTIFS('Chi tiết tuyến'!$AA:$AA,Master!$G38,'Chi tiết tuyến'!M:M,"x",'Chi tiết tuyến'!$X:$X,"x"),"")</f>
        <v/>
      </c>
      <c r="AQ38" s="61" t="str">
        <f>IF($G38&lt;&gt;"",SUMIFS('Chi tiết tuyến'!$BB:$BB,'Chi tiết tuyến'!$AA:$AA,Master!$G38,'Chi tiết tuyến'!$X:$X,"x"),"")</f>
        <v/>
      </c>
      <c r="AR38" s="57" t="str">
        <f>IF($G38&lt;&gt;"",COUNTIFS('Chi tiết tuyến'!$AA:$AA,Master!$G38,'Chi tiết tuyến'!N:N,"x",'Chi tiết tuyến'!$X:$X,"x"),"")</f>
        <v/>
      </c>
      <c r="AS38" s="61" t="str">
        <f>IF($G38&lt;&gt;"",SUMIFS('Chi tiết tuyến'!$BC:$BC,'Chi tiết tuyến'!$AA:$AA,Master!$G38,'Chi tiết tuyến'!$X:$X,"x"),"")</f>
        <v/>
      </c>
      <c r="AT38" s="57" t="str">
        <f>IF($G38&lt;&gt;"",COUNTIFS('Chi tiết tuyến'!$AA:$AA,Master!$G38,'Chi tiết tuyến'!O:O,"x",'Chi tiết tuyến'!$X:$X,"x"),"")</f>
        <v/>
      </c>
      <c r="AU38" s="61" t="str">
        <f>IF($G38&lt;&gt;"",SUMIFS('Chi tiết tuyến'!$BD:$BD,'Chi tiết tuyến'!$AA:$AA,Master!$G38,'Chi tiết tuyến'!$X:$X,"x"),"")</f>
        <v/>
      </c>
      <c r="AV38" s="57" t="str">
        <f>IF($G38&lt;&gt;"",COUNTIFS('Chi tiết tuyến'!$AA:$AA,Master!$G38,'Chi tiết tuyến'!P:P,"x",'Chi tiết tuyến'!$X:$X,"x"),"")</f>
        <v/>
      </c>
      <c r="AW38" s="61" t="str">
        <f>IF($G38&lt;&gt;"",SUMIFS('Chi tiết tuyến'!$BE:$BE,'Chi tiết tuyến'!$AA:$AA,Master!$G38,'Chi tiết tuyến'!$X:$X,"x"),"")</f>
        <v/>
      </c>
      <c r="AX38" s="57" t="str">
        <f>IF($G38&lt;&gt;"",COUNTIFS('Chi tiết tuyến'!$AA:$AA,Master!$G38,'Chi tiết tuyến'!Q:Q,"x",'Chi tiết tuyến'!$X:$X,"x"),"")</f>
        <v/>
      </c>
      <c r="AY38" s="61" t="str">
        <f>IF($G38&lt;&gt;"",SUMIFS('Chi tiết tuyến'!$BF:$BF,'Chi tiết tuyến'!$AA:$AA,Master!$G38,'Chi tiết tuyến'!$X:$X,"x"),"")</f>
        <v/>
      </c>
      <c r="AZ38" s="67" t="str">
        <f t="shared" si="8"/>
        <v/>
      </c>
      <c r="BA38" s="59" t="str">
        <f t="shared" si="9"/>
        <v/>
      </c>
      <c r="BB38" s="57">
        <f>COUNTIFS('Chi tiết tuyến'!$AA:$AA,Master!$G38,'Chi tiết tuyến'!L:L,"x",'Chi tiết tuyến'!$Y:$Y,"x")</f>
        <v>0</v>
      </c>
      <c r="BC38" s="61">
        <f>SUMIFS('Chi tiết tuyến'!$BA:$BA,'Chi tiết tuyến'!$AA:$AA,Master!$G38,'Chi tiết tuyến'!$W:$W,"x")</f>
        <v>0</v>
      </c>
      <c r="BD38" s="57">
        <f>COUNTIFS('Chi tiết tuyến'!$AA:$AA,Master!$G38,'Chi tiết tuyến'!M:M,"x",'Chi tiết tuyến'!$Y:$Y,"x")</f>
        <v>0</v>
      </c>
      <c r="BE38" s="61">
        <f>SUMIFS('Chi tiết tuyến'!$BB:$BB,'Chi tiết tuyến'!$AA:$AA,Master!$G38,'Chi tiết tuyến'!$W:$W,"x")</f>
        <v>0</v>
      </c>
      <c r="BF38" s="57">
        <f>COUNTIFS('Chi tiết tuyến'!$AA:$AA,Master!$G38,'Chi tiết tuyến'!N:N,"x",'Chi tiết tuyến'!$Y:$Y,"x")</f>
        <v>0</v>
      </c>
      <c r="BG38" s="61">
        <f>SUMIFS('Chi tiết tuyến'!$BC:$BC,'Chi tiết tuyến'!$AA:$AA,Master!$G38,'Chi tiết tuyến'!$W:$W,"x")</f>
        <v>0</v>
      </c>
      <c r="BH38" s="57">
        <f>COUNTIFS('Chi tiết tuyến'!$AA:$AA,Master!$G38,'Chi tiết tuyến'!O:O,"x",'Chi tiết tuyến'!$Y:$Y,"x")</f>
        <v>0</v>
      </c>
      <c r="BI38" s="61">
        <f>SUMIFS('Chi tiết tuyến'!$BD:$BD,'Chi tiết tuyến'!$AA:$AA,Master!$G38,'Chi tiết tuyến'!$W:$W,"x")</f>
        <v>0</v>
      </c>
      <c r="BJ38" s="57">
        <f>COUNTIFS('Chi tiết tuyến'!$AA:$AA,Master!$G38,'Chi tiết tuyến'!P:P,"x",'Chi tiết tuyến'!$Y:$Y,"x")</f>
        <v>0</v>
      </c>
      <c r="BK38" s="61">
        <f>SUMIFS('Chi tiết tuyến'!$BE:$BE,'Chi tiết tuyến'!$AA:$AA,Master!$G38,'Chi tiết tuyến'!$W:$W,"x")</f>
        <v>0</v>
      </c>
      <c r="BL38" s="57">
        <f>COUNTIFS('Chi tiết tuyến'!$AA:$AA,Master!$G38,'Chi tiết tuyến'!Q:Q,"x",'Chi tiết tuyến'!$Y:$Y,"x")</f>
        <v>0</v>
      </c>
      <c r="BM38" s="61">
        <f>SUMIFS('Chi tiết tuyến'!$BF:$BF,'Chi tiết tuyến'!$AA:$AA,Master!$G38,'Chi tiết tuyến'!$W:$W,"x")</f>
        <v>0</v>
      </c>
      <c r="BN38" s="67">
        <f t="shared" si="15"/>
        <v>0</v>
      </c>
      <c r="BO38" s="59">
        <f t="shared" si="16"/>
        <v>0</v>
      </c>
      <c r="BP38" s="57">
        <f>COUNTIFS('Chi tiết tuyến'!$AA:$AA,Master!$G38,'Chi tiết tuyến'!L:L,"x",'Chi tiết tuyến'!$Z:$Z,"x")</f>
        <v>0</v>
      </c>
      <c r="BQ38" s="61">
        <f>SUMIFS('Chi tiết tuyến'!$BA:$BA,'Chi tiết tuyến'!$AA:$AA,Master!$G38,'Chi tiết tuyến'!$X:$X,"x")</f>
        <v>0</v>
      </c>
      <c r="BR38" s="57">
        <f>COUNTIFS('Chi tiết tuyến'!$AA:$AA,Master!$G38,'Chi tiết tuyến'!M:M,"x",'Chi tiết tuyến'!$Z:$Z,"x")</f>
        <v>0</v>
      </c>
      <c r="BS38" s="61">
        <f>SUMIFS('Chi tiết tuyến'!$BB:$BB,'Chi tiết tuyến'!$AA:$AA,Master!$G38,'Chi tiết tuyến'!$X:$X,"x")</f>
        <v>0</v>
      </c>
      <c r="BT38" s="57">
        <f>COUNTIFS('Chi tiết tuyến'!$AA:$AA,Master!$G38,'Chi tiết tuyến'!N:N,"x",'Chi tiết tuyến'!$Z:$Z,"x")</f>
        <v>0</v>
      </c>
      <c r="BU38" s="61">
        <f>SUMIFS('Chi tiết tuyến'!$BC:$BC,'Chi tiết tuyến'!$AA:$AA,Master!$G38,'Chi tiết tuyến'!$X:$X,"x")</f>
        <v>0</v>
      </c>
      <c r="BV38" s="57">
        <f>COUNTIFS('Chi tiết tuyến'!$AA:$AA,Master!$G38,'Chi tiết tuyến'!O:O,"x",'Chi tiết tuyến'!$Z:$Z,"x")</f>
        <v>0</v>
      </c>
      <c r="BW38" s="61">
        <f>SUMIFS('Chi tiết tuyến'!$BD:$BD,'Chi tiết tuyến'!$AA:$AA,Master!$G38,'Chi tiết tuyến'!$X:$X,"x")</f>
        <v>0</v>
      </c>
      <c r="BX38" s="57">
        <f>COUNTIFS('Chi tiết tuyến'!$AA:$AA,Master!$G38,'Chi tiết tuyến'!P:P,"x",'Chi tiết tuyến'!$Z:$Z,"x")</f>
        <v>0</v>
      </c>
      <c r="BY38" s="61">
        <f>SUMIFS('Chi tiết tuyến'!$BE:$BE,'Chi tiết tuyến'!$AA:$AA,Master!$G38,'Chi tiết tuyến'!$X:$X,"x")</f>
        <v>0</v>
      </c>
      <c r="BZ38" s="57">
        <f>COUNTIFS('Chi tiết tuyến'!$AA:$AA,Master!$G38,'Chi tiết tuyến'!Q:Q,"x",'Chi tiết tuyến'!$Z:$Z,"x")</f>
        <v>0</v>
      </c>
      <c r="CA38" s="61">
        <f>SUMIFS('Chi tiết tuyến'!$BF:$BF,'Chi tiết tuyến'!$AA:$AA,Master!$G38,'Chi tiết tuyến'!$X:$X,"x")</f>
        <v>0</v>
      </c>
      <c r="CB38" s="67">
        <f t="shared" si="17"/>
        <v>0</v>
      </c>
      <c r="CC38" s="59">
        <f t="shared" si="18"/>
        <v>0</v>
      </c>
    </row>
    <row r="39" spans="6:81" ht="19.2" customHeight="1" thickBot="1" x14ac:dyDescent="0.35">
      <c r="F39" s="16" t="str">
        <f t="shared" si="14"/>
        <v/>
      </c>
      <c r="G39" s="62"/>
      <c r="H39" s="63"/>
      <c r="I39" s="53" t="str">
        <f>IF($G39&lt;&gt;"",SUMIFS('Chi tiết tuyến'!$AE:$AE,'Chi tiết tuyến'!$AD:$AD,Master!I$1,'Chi tiết tuyến'!$AA:$AA,Master!$G39),"")</f>
        <v/>
      </c>
      <c r="J39" s="53" t="str">
        <f>IF($G39&lt;&gt;"",SUMIFS('Chi tiết tuyến'!$AE:$AE,'Chi tiết tuyến'!$AD:$AD,Master!J$1,'Chi tiết tuyến'!$AA:$AA,Master!$G39),"")</f>
        <v/>
      </c>
      <c r="K39" s="54" t="str">
        <f t="shared" si="19"/>
        <v/>
      </c>
      <c r="L39" s="53" t="str">
        <f>IF($G39&lt;&gt;"",COUNTIFS('Chi tiết tuyến'!$AA:$AA,Master!$G39,'Chi tiết tuyến'!$AD:$AD,Master!L$1),"")</f>
        <v/>
      </c>
      <c r="M39" s="53" t="str">
        <f>IF($G39&lt;&gt;"",COUNTIFS('Chi tiết tuyến'!$AA:$AA,Master!$G39,'Chi tiết tuyến'!$AD:$AD,Master!M$1),"")</f>
        <v/>
      </c>
      <c r="N39" s="55" t="str">
        <f t="shared" si="20"/>
        <v/>
      </c>
      <c r="O39" s="106" t="str">
        <f>IF($G39&lt;&gt;"",VLOOKUP($G39,'Tuyến và nhân viên'!$I:$S,9,0),"")</f>
        <v/>
      </c>
      <c r="P39" s="106" t="str">
        <f>IF($G39&lt;&gt;"",VLOOKUP($G39,'Tuyến và nhân viên'!$I:$S,10,0),"")</f>
        <v/>
      </c>
      <c r="Q39" s="106" t="str">
        <f>IF($G39&lt;&gt;"",VLOOKUP($G39,'Tuyến và nhân viên'!$I:$S,11,0),"")</f>
        <v/>
      </c>
      <c r="R39" s="111" t="str">
        <f>IF($G39&lt;&gt;"",SUMIFS('Chi tiết tuyến'!$AJ:$AJ,'Chi tiết tuyến'!$AA:$AA,Master!$G39),"")</f>
        <v/>
      </c>
      <c r="S39" s="53" t="str">
        <f t="shared" si="4"/>
        <v/>
      </c>
      <c r="T39" s="110" t="str">
        <f t="shared" si="5"/>
        <v/>
      </c>
      <c r="U39" s="53" t="str">
        <f>IF($G39&lt;&gt;"",COUNTIFS('Chi tiết tuyến'!$AG:$AG,U$2,'Chi tiết tuyến'!$AA:$AA,Master!$G39),"")</f>
        <v/>
      </c>
      <c r="V39" s="53" t="str">
        <f>IF($G39&lt;&gt;"",COUNTIFS('Chi tiết tuyến'!$AG:$AG,V$2,'Chi tiết tuyến'!$AA:$AA,Master!$G39),"")</f>
        <v/>
      </c>
      <c r="W39" s="53" t="str">
        <f>IF($G39&lt;&gt;"",COUNTIFS('Chi tiết tuyến'!$AG:$AG,W$2,'Chi tiết tuyến'!$AA:$AA,Master!$G39),"")</f>
        <v/>
      </c>
      <c r="X39" s="56" t="str">
        <f>IF($G39&lt;&gt;"",COUNTIFS('Chi tiết tuyến'!$AH:$AH,FALSE,'Chi tiết tuyến'!$AA:$AA,Master!$G39),"")</f>
        <v/>
      </c>
      <c r="Y39" s="56" t="str">
        <f>IF($G39&lt;&gt;"",COUNTIFS('Chi tiết tuyến'!$AI:$AI,FALSE,'Chi tiết tuyến'!$AA:$AA,Master!$G39),"")</f>
        <v/>
      </c>
      <c r="Z39" s="57" t="str">
        <f>IF($G39&lt;&gt;"",COUNTIFS('Chi tiết tuyến'!$AA:$AA,Master!$G39,'Chi tiết tuyến'!L:L,"x",'Chi tiết tuyến'!$W:$W,"x"),"")</f>
        <v/>
      </c>
      <c r="AA39" s="61" t="str">
        <f>IF($G39&lt;&gt;"",SUMIFS('Chi tiết tuyến'!$BA:$BA,'Chi tiết tuyến'!$AA:$AA,Master!$G39,'Chi tiết tuyến'!$W:$W,"x"),"")</f>
        <v/>
      </c>
      <c r="AB39" s="57" t="str">
        <f>IF($G39&lt;&gt;"",COUNTIFS('Chi tiết tuyến'!$AA:$AA,Master!$G39,'Chi tiết tuyến'!M:M,"x",'Chi tiết tuyến'!$W:$W,"x"),"")</f>
        <v/>
      </c>
      <c r="AC39" s="61" t="str">
        <f>IF($G39&lt;&gt;"",SUMIFS('Chi tiết tuyến'!$BB:$BB,'Chi tiết tuyến'!$AA:$AA,Master!$G39,'Chi tiết tuyến'!$W:$W,"x"),"")</f>
        <v/>
      </c>
      <c r="AD39" s="57" t="str">
        <f>IF($G39&lt;&gt;"",COUNTIFS('Chi tiết tuyến'!$AA:$AA,Master!$G39,'Chi tiết tuyến'!N:N,"x",'Chi tiết tuyến'!$W:$W,"x"),"")</f>
        <v/>
      </c>
      <c r="AE39" s="61" t="str">
        <f>IF($G39&lt;&gt;"",SUMIFS('Chi tiết tuyến'!$BC:$BC,'Chi tiết tuyến'!$AA:$AA,Master!$G39,'Chi tiết tuyến'!$W:$W,"x"),"")</f>
        <v/>
      </c>
      <c r="AF39" s="57" t="str">
        <f>IF($G39&lt;&gt;"",COUNTIFS('Chi tiết tuyến'!$AA:$AA,Master!$G39,'Chi tiết tuyến'!O:O,"x",'Chi tiết tuyến'!$W:$W,"x"),"")</f>
        <v/>
      </c>
      <c r="AG39" s="61" t="str">
        <f>IF($G39&lt;&gt;"",SUMIFS('Chi tiết tuyến'!$BD:$BD,'Chi tiết tuyến'!$AA:$AA,Master!$G39,'Chi tiết tuyến'!$W:$W,"x"),"")</f>
        <v/>
      </c>
      <c r="AH39" s="57" t="str">
        <f>IF($G39&lt;&gt;"",COUNTIFS('Chi tiết tuyến'!$AA:$AA,Master!$G39,'Chi tiết tuyến'!P:P,"x",'Chi tiết tuyến'!$W:$W,"x"),"")</f>
        <v/>
      </c>
      <c r="AI39" s="61" t="str">
        <f>IF($G39&lt;&gt;"",SUMIFS('Chi tiết tuyến'!$BE:$BE,'Chi tiết tuyến'!$AA:$AA,Master!$G39,'Chi tiết tuyến'!$W:$W,"x"),"")</f>
        <v/>
      </c>
      <c r="AJ39" s="57" t="str">
        <f>IF($G39&lt;&gt;"",COUNTIFS('Chi tiết tuyến'!$AA:$AA,Master!$G39,'Chi tiết tuyến'!Q:Q,"x",'Chi tiết tuyến'!$W:$W,"x"),"")</f>
        <v/>
      </c>
      <c r="AK39" s="61" t="str">
        <f>IF($G39&lt;&gt;"",SUMIFS('Chi tiết tuyến'!$BF:$BF,'Chi tiết tuyến'!$AA:$AA,Master!$G39,'Chi tiết tuyến'!$W:$W,"x"),"")</f>
        <v/>
      </c>
      <c r="AL39" s="67" t="str">
        <f t="shared" si="6"/>
        <v/>
      </c>
      <c r="AM39" s="59" t="str">
        <f t="shared" si="7"/>
        <v/>
      </c>
      <c r="AN39" s="57" t="str">
        <f>IF($G39&lt;&gt;"",COUNTIFS('Chi tiết tuyến'!$AA:$AA,Master!$G39,'Chi tiết tuyến'!L:L,"x",'Chi tiết tuyến'!$X:$X,"x"),"")</f>
        <v/>
      </c>
      <c r="AO39" s="61" t="str">
        <f>IF($G39&lt;&gt;"",SUMIFS('Chi tiết tuyến'!$BA:$BA,'Chi tiết tuyến'!$AA:$AA,Master!$G39,'Chi tiết tuyến'!$X:$X,"x"),"")</f>
        <v/>
      </c>
      <c r="AP39" s="57" t="str">
        <f>IF($G39&lt;&gt;"",COUNTIFS('Chi tiết tuyến'!$AA:$AA,Master!$G39,'Chi tiết tuyến'!M:M,"x",'Chi tiết tuyến'!$X:$X,"x"),"")</f>
        <v/>
      </c>
      <c r="AQ39" s="61" t="str">
        <f>IF($G39&lt;&gt;"",SUMIFS('Chi tiết tuyến'!$BB:$BB,'Chi tiết tuyến'!$AA:$AA,Master!$G39,'Chi tiết tuyến'!$X:$X,"x"),"")</f>
        <v/>
      </c>
      <c r="AR39" s="57" t="str">
        <f>IF($G39&lt;&gt;"",COUNTIFS('Chi tiết tuyến'!$AA:$AA,Master!$G39,'Chi tiết tuyến'!N:N,"x",'Chi tiết tuyến'!$X:$X,"x"),"")</f>
        <v/>
      </c>
      <c r="AS39" s="61" t="str">
        <f>IF($G39&lt;&gt;"",SUMIFS('Chi tiết tuyến'!$BC:$BC,'Chi tiết tuyến'!$AA:$AA,Master!$G39,'Chi tiết tuyến'!$X:$X,"x"),"")</f>
        <v/>
      </c>
      <c r="AT39" s="57" t="str">
        <f>IF($G39&lt;&gt;"",COUNTIFS('Chi tiết tuyến'!$AA:$AA,Master!$G39,'Chi tiết tuyến'!O:O,"x",'Chi tiết tuyến'!$X:$X,"x"),"")</f>
        <v/>
      </c>
      <c r="AU39" s="61" t="str">
        <f>IF($G39&lt;&gt;"",SUMIFS('Chi tiết tuyến'!$BD:$BD,'Chi tiết tuyến'!$AA:$AA,Master!$G39,'Chi tiết tuyến'!$X:$X,"x"),"")</f>
        <v/>
      </c>
      <c r="AV39" s="57" t="str">
        <f>IF($G39&lt;&gt;"",COUNTIFS('Chi tiết tuyến'!$AA:$AA,Master!$G39,'Chi tiết tuyến'!P:P,"x",'Chi tiết tuyến'!$X:$X,"x"),"")</f>
        <v/>
      </c>
      <c r="AW39" s="61" t="str">
        <f>IF($G39&lt;&gt;"",SUMIFS('Chi tiết tuyến'!$BE:$BE,'Chi tiết tuyến'!$AA:$AA,Master!$G39,'Chi tiết tuyến'!$X:$X,"x"),"")</f>
        <v/>
      </c>
      <c r="AX39" s="57" t="str">
        <f>IF($G39&lt;&gt;"",COUNTIFS('Chi tiết tuyến'!$AA:$AA,Master!$G39,'Chi tiết tuyến'!Q:Q,"x",'Chi tiết tuyến'!$X:$X,"x"),"")</f>
        <v/>
      </c>
      <c r="AY39" s="61" t="str">
        <f>IF($G39&lt;&gt;"",SUMIFS('Chi tiết tuyến'!$BF:$BF,'Chi tiết tuyến'!$AA:$AA,Master!$G39,'Chi tiết tuyến'!$X:$X,"x"),"")</f>
        <v/>
      </c>
      <c r="AZ39" s="67" t="str">
        <f t="shared" si="8"/>
        <v/>
      </c>
      <c r="BA39" s="59" t="str">
        <f t="shared" si="9"/>
        <v/>
      </c>
      <c r="BB39" s="57">
        <f>COUNTIFS('Chi tiết tuyến'!$AA:$AA,Master!$G39,'Chi tiết tuyến'!L:L,"x",'Chi tiết tuyến'!$Y:$Y,"x")</f>
        <v>0</v>
      </c>
      <c r="BC39" s="61">
        <f>SUMIFS('Chi tiết tuyến'!$BA:$BA,'Chi tiết tuyến'!$AA:$AA,Master!$G39,'Chi tiết tuyến'!$W:$W,"x")</f>
        <v>0</v>
      </c>
      <c r="BD39" s="57">
        <f>COUNTIFS('Chi tiết tuyến'!$AA:$AA,Master!$G39,'Chi tiết tuyến'!M:M,"x",'Chi tiết tuyến'!$Y:$Y,"x")</f>
        <v>0</v>
      </c>
      <c r="BE39" s="61">
        <f>SUMIFS('Chi tiết tuyến'!$BB:$BB,'Chi tiết tuyến'!$AA:$AA,Master!$G39,'Chi tiết tuyến'!$W:$W,"x")</f>
        <v>0</v>
      </c>
      <c r="BF39" s="57">
        <f>COUNTIFS('Chi tiết tuyến'!$AA:$AA,Master!$G39,'Chi tiết tuyến'!N:N,"x",'Chi tiết tuyến'!$Y:$Y,"x")</f>
        <v>0</v>
      </c>
      <c r="BG39" s="61">
        <f>SUMIFS('Chi tiết tuyến'!$BC:$BC,'Chi tiết tuyến'!$AA:$AA,Master!$G39,'Chi tiết tuyến'!$W:$W,"x")</f>
        <v>0</v>
      </c>
      <c r="BH39" s="57">
        <f>COUNTIFS('Chi tiết tuyến'!$AA:$AA,Master!$G39,'Chi tiết tuyến'!O:O,"x",'Chi tiết tuyến'!$Y:$Y,"x")</f>
        <v>0</v>
      </c>
      <c r="BI39" s="61">
        <f>SUMIFS('Chi tiết tuyến'!$BD:$BD,'Chi tiết tuyến'!$AA:$AA,Master!$G39,'Chi tiết tuyến'!$W:$W,"x")</f>
        <v>0</v>
      </c>
      <c r="BJ39" s="57">
        <f>COUNTIFS('Chi tiết tuyến'!$AA:$AA,Master!$G39,'Chi tiết tuyến'!P:P,"x",'Chi tiết tuyến'!$Y:$Y,"x")</f>
        <v>0</v>
      </c>
      <c r="BK39" s="61">
        <f>SUMIFS('Chi tiết tuyến'!$BE:$BE,'Chi tiết tuyến'!$AA:$AA,Master!$G39,'Chi tiết tuyến'!$W:$W,"x")</f>
        <v>0</v>
      </c>
      <c r="BL39" s="57">
        <f>COUNTIFS('Chi tiết tuyến'!$AA:$AA,Master!$G39,'Chi tiết tuyến'!Q:Q,"x",'Chi tiết tuyến'!$Y:$Y,"x")</f>
        <v>0</v>
      </c>
      <c r="BM39" s="61">
        <f>SUMIFS('Chi tiết tuyến'!$BF:$BF,'Chi tiết tuyến'!$AA:$AA,Master!$G39,'Chi tiết tuyến'!$W:$W,"x")</f>
        <v>0</v>
      </c>
      <c r="BN39" s="67">
        <f t="shared" si="15"/>
        <v>0</v>
      </c>
      <c r="BO39" s="59">
        <f t="shared" si="16"/>
        <v>0</v>
      </c>
      <c r="BP39" s="57">
        <f>COUNTIFS('Chi tiết tuyến'!$AA:$AA,Master!$G39,'Chi tiết tuyến'!L:L,"x",'Chi tiết tuyến'!$Z:$Z,"x")</f>
        <v>0</v>
      </c>
      <c r="BQ39" s="61">
        <f>SUMIFS('Chi tiết tuyến'!$BA:$BA,'Chi tiết tuyến'!$AA:$AA,Master!$G39,'Chi tiết tuyến'!$X:$X,"x")</f>
        <v>0</v>
      </c>
      <c r="BR39" s="57">
        <f>COUNTIFS('Chi tiết tuyến'!$AA:$AA,Master!$G39,'Chi tiết tuyến'!M:M,"x",'Chi tiết tuyến'!$Z:$Z,"x")</f>
        <v>0</v>
      </c>
      <c r="BS39" s="61">
        <f>SUMIFS('Chi tiết tuyến'!$BB:$BB,'Chi tiết tuyến'!$AA:$AA,Master!$G39,'Chi tiết tuyến'!$X:$X,"x")</f>
        <v>0</v>
      </c>
      <c r="BT39" s="57">
        <f>COUNTIFS('Chi tiết tuyến'!$AA:$AA,Master!$G39,'Chi tiết tuyến'!N:N,"x",'Chi tiết tuyến'!$Z:$Z,"x")</f>
        <v>0</v>
      </c>
      <c r="BU39" s="61">
        <f>SUMIFS('Chi tiết tuyến'!$BC:$BC,'Chi tiết tuyến'!$AA:$AA,Master!$G39,'Chi tiết tuyến'!$X:$X,"x")</f>
        <v>0</v>
      </c>
      <c r="BV39" s="57">
        <f>COUNTIFS('Chi tiết tuyến'!$AA:$AA,Master!$G39,'Chi tiết tuyến'!O:O,"x",'Chi tiết tuyến'!$Z:$Z,"x")</f>
        <v>0</v>
      </c>
      <c r="BW39" s="61">
        <f>SUMIFS('Chi tiết tuyến'!$BD:$BD,'Chi tiết tuyến'!$AA:$AA,Master!$G39,'Chi tiết tuyến'!$X:$X,"x")</f>
        <v>0</v>
      </c>
      <c r="BX39" s="57">
        <f>COUNTIFS('Chi tiết tuyến'!$AA:$AA,Master!$G39,'Chi tiết tuyến'!P:P,"x",'Chi tiết tuyến'!$Z:$Z,"x")</f>
        <v>0</v>
      </c>
      <c r="BY39" s="61">
        <f>SUMIFS('Chi tiết tuyến'!$BE:$BE,'Chi tiết tuyến'!$AA:$AA,Master!$G39,'Chi tiết tuyến'!$X:$X,"x")</f>
        <v>0</v>
      </c>
      <c r="BZ39" s="57">
        <f>COUNTIFS('Chi tiết tuyến'!$AA:$AA,Master!$G39,'Chi tiết tuyến'!Q:Q,"x",'Chi tiết tuyến'!$Z:$Z,"x")</f>
        <v>0</v>
      </c>
      <c r="CA39" s="61">
        <f>SUMIFS('Chi tiết tuyến'!$BF:$BF,'Chi tiết tuyến'!$AA:$AA,Master!$G39,'Chi tiết tuyến'!$X:$X,"x")</f>
        <v>0</v>
      </c>
      <c r="CB39" s="67">
        <f t="shared" si="17"/>
        <v>0</v>
      </c>
      <c r="CC39" s="59">
        <f t="shared" si="18"/>
        <v>0</v>
      </c>
    </row>
  </sheetData>
  <mergeCells count="4">
    <mergeCell ref="AL14:AM14"/>
    <mergeCell ref="AZ14:BA14"/>
    <mergeCell ref="BN14:BO14"/>
    <mergeCell ref="CB14:CC14"/>
  </mergeCells>
  <conditionalFormatting sqref="N16:N39">
    <cfRule type="cellIs" dxfId="57" priority="153" operator="lessThan">
      <formula>$I$5</formula>
    </cfRule>
  </conditionalFormatting>
  <conditionalFormatting sqref="O16:O39">
    <cfRule type="cellIs" dxfId="56" priority="3" operator="lessThan">
      <formula>$I$3</formula>
    </cfRule>
    <cfRule type="cellIs" dxfId="55" priority="4" operator="greaterThan">
      <formula>$I$4</formula>
    </cfRule>
  </conditionalFormatting>
  <conditionalFormatting sqref="P16:P39">
    <cfRule type="cellIs" dxfId="54" priority="2" operator="lessThan">
      <formula>$I$7</formula>
    </cfRule>
  </conditionalFormatting>
  <conditionalFormatting sqref="Q16:Q39">
    <cfRule type="cellIs" dxfId="53" priority="1" operator="greaterThan">
      <formula>$I$8</formula>
    </cfRule>
  </conditionalFormatting>
  <conditionalFormatting sqref="R16:R39">
    <cfRule type="iconSet" priority="11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cellIs" dxfId="52" priority="154" operator="greaterThan">
      <formula>$I$4</formula>
    </cfRule>
    <cfRule type="cellIs" dxfId="51" priority="155" operator="lessThan">
      <formula>$I$3</formula>
    </cfRule>
  </conditionalFormatting>
  <conditionalFormatting sqref="S16:S39">
    <cfRule type="cellIs" dxfId="50" priority="98" operator="lessThan">
      <formula>$I$7</formula>
    </cfRule>
  </conditionalFormatting>
  <conditionalFormatting sqref="T16:T39">
    <cfRule type="cellIs" dxfId="49" priority="97" operator="greaterThan">
      <formula>$I$8</formula>
    </cfRule>
  </conditionalFormatting>
  <conditionalFormatting sqref="Z16:Z39">
    <cfRule type="cellIs" dxfId="48" priority="140" operator="greaterThan">
      <formula>$I$8</formula>
    </cfRule>
    <cfRule type="cellIs" dxfId="47" priority="152" operator="lessThan">
      <formula>$I$7</formula>
    </cfRule>
  </conditionalFormatting>
  <conditionalFormatting sqref="AB16:AB39">
    <cfRule type="cellIs" dxfId="46" priority="95" operator="greaterThan">
      <formula>$I$8</formula>
    </cfRule>
    <cfRule type="cellIs" dxfId="45" priority="96" operator="lessThan">
      <formula>$I$7</formula>
    </cfRule>
  </conditionalFormatting>
  <conditionalFormatting sqref="AD16:AD39">
    <cfRule type="cellIs" dxfId="44" priority="93" operator="greaterThan">
      <formula>$I$8</formula>
    </cfRule>
    <cfRule type="cellIs" dxfId="43" priority="94" operator="lessThan">
      <formula>$I$7</formula>
    </cfRule>
  </conditionalFormatting>
  <conditionalFormatting sqref="AF16:AF39">
    <cfRule type="cellIs" dxfId="42" priority="91" operator="greaterThan">
      <formula>$I$8</formula>
    </cfRule>
    <cfRule type="cellIs" dxfId="41" priority="92" operator="lessThan">
      <formula>$I$7</formula>
    </cfRule>
  </conditionalFormatting>
  <conditionalFormatting sqref="AH16:AH39">
    <cfRule type="cellIs" dxfId="40" priority="89" operator="greaterThan">
      <formula>$I$8</formula>
    </cfRule>
    <cfRule type="cellIs" dxfId="39" priority="90" operator="lessThan">
      <formula>$I$7</formula>
    </cfRule>
  </conditionalFormatting>
  <conditionalFormatting sqref="AJ16:AJ39">
    <cfRule type="cellIs" dxfId="38" priority="87" operator="greaterThan">
      <formula>$I$8</formula>
    </cfRule>
    <cfRule type="cellIs" dxfId="37" priority="88" operator="lessThan">
      <formula>$I$7</formula>
    </cfRule>
  </conditionalFormatting>
  <conditionalFormatting sqref="AN16:AN39">
    <cfRule type="cellIs" dxfId="36" priority="128" operator="greaterThan">
      <formula>$I$8</formula>
    </cfRule>
    <cfRule type="cellIs" dxfId="35" priority="129" operator="lessThan">
      <formula>$I$7</formula>
    </cfRule>
  </conditionalFormatting>
  <conditionalFormatting sqref="AP16:AP39">
    <cfRule type="cellIs" dxfId="34" priority="83" operator="greaterThan">
      <formula>$I$8</formula>
    </cfRule>
    <cfRule type="cellIs" dxfId="33" priority="84" operator="lessThan">
      <formula>$I$7</formula>
    </cfRule>
  </conditionalFormatting>
  <conditionalFormatting sqref="AR16:AR39">
    <cfRule type="cellIs" dxfId="32" priority="81" operator="greaterThan">
      <formula>$I$8</formula>
    </cfRule>
    <cfRule type="cellIs" dxfId="31" priority="82" operator="lessThan">
      <formula>$I$7</formula>
    </cfRule>
  </conditionalFormatting>
  <conditionalFormatting sqref="AT16:AT39">
    <cfRule type="cellIs" dxfId="30" priority="79" operator="greaterThan">
      <formula>$I$8</formula>
    </cfRule>
    <cfRule type="cellIs" dxfId="29" priority="80" operator="lessThan">
      <formula>$I$7</formula>
    </cfRule>
  </conditionalFormatting>
  <conditionalFormatting sqref="AV16:AV39">
    <cfRule type="cellIs" dxfId="28" priority="77" operator="greaterThan">
      <formula>$I$8</formula>
    </cfRule>
    <cfRule type="cellIs" dxfId="27" priority="78" operator="lessThan">
      <formula>$I$7</formula>
    </cfRule>
  </conditionalFormatting>
  <conditionalFormatting sqref="AX16:AX39">
    <cfRule type="cellIs" dxfId="26" priority="75" operator="greaterThan">
      <formula>$I$8</formula>
    </cfRule>
    <cfRule type="cellIs" dxfId="25" priority="76" operator="lessThan">
      <formula>$I$7</formula>
    </cfRule>
  </conditionalFormatting>
  <conditionalFormatting sqref="BB16:BB39">
    <cfRule type="cellIs" dxfId="24" priority="51" operator="greaterThan">
      <formula>$I$8</formula>
    </cfRule>
    <cfRule type="cellIs" dxfId="23" priority="52" operator="lessThan">
      <formula>$I$7</formula>
    </cfRule>
  </conditionalFormatting>
  <conditionalFormatting sqref="BD16:BD39">
    <cfRule type="cellIs" dxfId="22" priority="49" operator="greaterThan">
      <formula>$I$8</formula>
    </cfRule>
    <cfRule type="cellIs" dxfId="21" priority="50" operator="lessThan">
      <formula>$I$7</formula>
    </cfRule>
  </conditionalFormatting>
  <conditionalFormatting sqref="BF16:BF39">
    <cfRule type="cellIs" dxfId="20" priority="47" operator="greaterThan">
      <formula>$I$8</formula>
    </cfRule>
    <cfRule type="cellIs" dxfId="19" priority="48" operator="lessThan">
      <formula>$I$7</formula>
    </cfRule>
  </conditionalFormatting>
  <conditionalFormatting sqref="BH16:BH39">
    <cfRule type="cellIs" dxfId="18" priority="45" operator="greaterThan">
      <formula>$I$8</formula>
    </cfRule>
    <cfRule type="cellIs" dxfId="17" priority="46" operator="lessThan">
      <formula>$I$7</formula>
    </cfRule>
  </conditionalFormatting>
  <conditionalFormatting sqref="BJ16:BJ39">
    <cfRule type="cellIs" dxfId="16" priority="43" operator="greaterThan">
      <formula>$I$8</formula>
    </cfRule>
    <cfRule type="cellIs" dxfId="15" priority="44" operator="lessThan">
      <formula>$I$7</formula>
    </cfRule>
  </conditionalFormatting>
  <conditionalFormatting sqref="BL16:BL39">
    <cfRule type="cellIs" dxfId="14" priority="41" operator="greaterThan">
      <formula>$I$8</formula>
    </cfRule>
    <cfRule type="cellIs" dxfId="13" priority="42" operator="lessThan">
      <formula>$I$7</formula>
    </cfRule>
  </conditionalFormatting>
  <conditionalFormatting sqref="BP16:BP39">
    <cfRule type="cellIs" dxfId="12" priority="39" operator="greaterThan">
      <formula>$I$8</formula>
    </cfRule>
    <cfRule type="cellIs" dxfId="11" priority="40" operator="lessThan">
      <formula>$I$7</formula>
    </cfRule>
  </conditionalFormatting>
  <conditionalFormatting sqref="BR16:BR39">
    <cfRule type="cellIs" dxfId="10" priority="17" operator="greaterThan">
      <formula>$I$8</formula>
    </cfRule>
    <cfRule type="cellIs" dxfId="9" priority="18" operator="lessThan">
      <formula>$I$7</formula>
    </cfRule>
  </conditionalFormatting>
  <conditionalFormatting sqref="BT16:BT39">
    <cfRule type="cellIs" dxfId="8" priority="15" operator="greaterThan">
      <formula>$I$8</formula>
    </cfRule>
    <cfRule type="cellIs" dxfId="7" priority="16" operator="lessThan">
      <formula>$I$7</formula>
    </cfRule>
  </conditionalFormatting>
  <conditionalFormatting sqref="BV16:BV39">
    <cfRule type="cellIs" dxfId="6" priority="13" operator="greaterThan">
      <formula>$I$8</formula>
    </cfRule>
    <cfRule type="cellIs" dxfId="5" priority="14" operator="lessThan">
      <formula>$I$7</formula>
    </cfRule>
  </conditionalFormatting>
  <conditionalFormatting sqref="BX16:BX39">
    <cfRule type="cellIs" dxfId="4" priority="11" operator="greaterThan">
      <formula>$I$8</formula>
    </cfRule>
    <cfRule type="cellIs" dxfId="3" priority="12" operator="lessThan">
      <formula>$I$7</formula>
    </cfRule>
  </conditionalFormatting>
  <conditionalFormatting sqref="BZ16:BZ39">
    <cfRule type="cellIs" dxfId="2" priority="9" operator="greaterThan">
      <formula>$I$8</formula>
    </cfRule>
    <cfRule type="cellIs" dxfId="1" priority="10" operator="lessThan">
      <formula>$I$7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CR696"/>
  <sheetViews>
    <sheetView tabSelected="1" workbookViewId="0">
      <pane xSplit="7" ySplit="4" topLeftCell="S32" activePane="bottomRight" state="frozen"/>
      <selection pane="topRight" activeCell="H1" sqref="H1"/>
      <selection pane="bottomLeft" activeCell="A4" sqref="A4"/>
      <selection pane="bottomRight" activeCell="Z25" sqref="Z25"/>
    </sheetView>
  </sheetViews>
  <sheetFormatPr defaultRowHeight="14.4" outlineLevelCol="1" x14ac:dyDescent="0.3"/>
  <cols>
    <col min="2" max="2" width="8.88671875" hidden="1" customWidth="1" outlineLevel="1"/>
    <col min="3" max="3" width="24.6640625" hidden="1" customWidth="1" outlineLevel="1"/>
    <col min="4" max="4" width="13.5546875" hidden="1" customWidth="1" outlineLevel="1"/>
    <col min="5" max="5" width="13.109375" hidden="1" customWidth="1" outlineLevel="1"/>
    <col min="6" max="6" width="14.44140625" customWidth="1" collapsed="1"/>
    <col min="7" max="7" width="20.88671875" customWidth="1"/>
    <col min="8" max="8" width="45.6640625" customWidth="1"/>
    <col min="9" max="9" width="18.33203125" hidden="1" customWidth="1" outlineLevel="1"/>
    <col min="10" max="10" width="12.33203125" hidden="1" customWidth="1" outlineLevel="1"/>
    <col min="11" max="11" width="8.88671875" hidden="1" customWidth="1" outlineLevel="1"/>
    <col min="12" max="12" width="5.6640625" customWidth="1" collapsed="1"/>
    <col min="13" max="18" width="5.6640625" customWidth="1"/>
    <col min="19" max="22" width="6.44140625" customWidth="1"/>
    <col min="23" max="26" width="9.33203125" customWidth="1"/>
    <col min="27" max="27" width="12.6640625" customWidth="1"/>
    <col min="28" max="28" width="19.33203125" customWidth="1"/>
    <col min="29" max="29" width="8.5546875" style="16" customWidth="1"/>
    <col min="30" max="30" width="10.33203125" style="16" customWidth="1"/>
    <col min="31" max="31" width="14.44140625" style="4" customWidth="1"/>
    <col min="32" max="32" width="9.88671875" style="16" customWidth="1" outlineLevel="1"/>
    <col min="33" max="33" width="9.88671875" style="16" customWidth="1"/>
    <col min="34" max="34" width="13.33203125" customWidth="1" outlineLevel="1"/>
    <col min="35" max="35" width="15.109375" customWidth="1"/>
    <col min="36" max="37" width="8.88671875" customWidth="1" outlineLevel="1"/>
    <col min="38" max="38" width="10.6640625" style="4" customWidth="1"/>
    <col min="39" max="39" width="20.5546875" style="4" customWidth="1"/>
    <col min="40" max="40" width="19.5546875" style="4" customWidth="1"/>
    <col min="41" max="41" width="31.44140625" customWidth="1"/>
    <col min="42" max="48" width="3.44140625" customWidth="1"/>
    <col min="49" max="49" width="8" customWidth="1"/>
    <col min="50" max="52" width="3.44140625" customWidth="1"/>
    <col min="53" max="59" width="11.109375" customWidth="1"/>
    <col min="60" max="73" width="4.6640625" customWidth="1"/>
    <col min="74" max="74" width="9.44140625" customWidth="1"/>
    <col min="75" max="80" width="4.6640625" customWidth="1"/>
    <col min="85" max="85" width="8" customWidth="1"/>
    <col min="86" max="92" width="6.33203125" customWidth="1"/>
  </cols>
  <sheetData>
    <row r="2" spans="1:96" x14ac:dyDescent="0.3">
      <c r="A2" s="7" t="s">
        <v>84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72"/>
      <c r="X2" s="72"/>
      <c r="Y2" s="72"/>
      <c r="Z2" s="72"/>
      <c r="AA2" s="71" t="s">
        <v>85</v>
      </c>
      <c r="AB2" s="72"/>
      <c r="AC2" s="19"/>
      <c r="AD2" s="18"/>
      <c r="AE2" s="69"/>
      <c r="AF2" s="19"/>
      <c r="AG2" s="19"/>
      <c r="AH2" s="12"/>
      <c r="AI2" s="12"/>
      <c r="AJ2" s="12"/>
      <c r="AK2" s="12"/>
      <c r="AL2" s="69"/>
      <c r="AM2" s="69"/>
      <c r="AN2" s="69"/>
      <c r="AO2" s="12"/>
      <c r="AP2" s="12"/>
      <c r="AQ2" s="12"/>
      <c r="AR2" s="12"/>
      <c r="AS2" s="12"/>
      <c r="AT2" s="12"/>
      <c r="AU2" s="12"/>
      <c r="AV2" s="12"/>
      <c r="AW2" s="70" t="s">
        <v>122</v>
      </c>
      <c r="AX2" s="70"/>
      <c r="AY2" s="70"/>
      <c r="AZ2" s="70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</row>
    <row r="3" spans="1:96" ht="18.600000000000001" customHeight="1" x14ac:dyDescent="0.3">
      <c r="A3" s="149" t="s">
        <v>0</v>
      </c>
      <c r="B3" s="148" t="s">
        <v>1</v>
      </c>
      <c r="C3" s="149" t="s">
        <v>2</v>
      </c>
      <c r="D3" s="148" t="s">
        <v>3</v>
      </c>
      <c r="E3" s="149" t="s">
        <v>4</v>
      </c>
      <c r="F3" s="148" t="s">
        <v>5</v>
      </c>
      <c r="G3" s="149" t="s">
        <v>6</v>
      </c>
      <c r="H3" s="149" t="s">
        <v>7</v>
      </c>
      <c r="I3" s="149" t="s">
        <v>8</v>
      </c>
      <c r="J3" s="152" t="s">
        <v>134</v>
      </c>
      <c r="K3" s="149" t="s">
        <v>9</v>
      </c>
      <c r="L3" s="153" t="s">
        <v>133</v>
      </c>
      <c r="M3" s="153"/>
      <c r="N3" s="153"/>
      <c r="O3" s="153"/>
      <c r="P3" s="153"/>
      <c r="Q3" s="153"/>
      <c r="R3" s="153"/>
      <c r="S3" s="151" t="s">
        <v>152</v>
      </c>
      <c r="T3" s="151"/>
      <c r="U3" s="151"/>
      <c r="V3" s="151"/>
      <c r="W3" s="150" t="s">
        <v>132</v>
      </c>
      <c r="X3" s="150"/>
      <c r="Y3" s="150"/>
      <c r="Z3" s="150"/>
      <c r="AA3" s="150"/>
      <c r="AB3" s="150"/>
      <c r="AC3" s="145" t="s">
        <v>93</v>
      </c>
      <c r="AD3" s="143" t="s">
        <v>100</v>
      </c>
      <c r="AE3" s="144" t="s">
        <v>92</v>
      </c>
      <c r="AF3" s="145" t="s">
        <v>135</v>
      </c>
      <c r="AG3" s="146" t="s">
        <v>145</v>
      </c>
      <c r="AH3" s="147" t="s">
        <v>105</v>
      </c>
      <c r="AI3" s="142" t="s">
        <v>146</v>
      </c>
      <c r="AJ3" s="139" t="s">
        <v>110</v>
      </c>
      <c r="AK3" s="139" t="s">
        <v>111</v>
      </c>
      <c r="AL3" s="138" t="s">
        <v>116</v>
      </c>
      <c r="AM3" s="138" t="s">
        <v>140</v>
      </c>
      <c r="AN3" s="138" t="s">
        <v>139</v>
      </c>
      <c r="AO3" s="139" t="s">
        <v>117</v>
      </c>
      <c r="AP3" s="76" t="s">
        <v>159</v>
      </c>
      <c r="AQ3" s="76"/>
      <c r="AR3" s="76"/>
      <c r="AS3" s="76"/>
      <c r="AT3" s="76"/>
      <c r="AU3" s="76"/>
      <c r="AV3" s="76"/>
      <c r="AW3" s="76" t="s">
        <v>158</v>
      </c>
      <c r="AX3" s="76"/>
      <c r="AY3" s="76"/>
      <c r="AZ3" s="76"/>
      <c r="BA3" s="76" t="s">
        <v>157</v>
      </c>
      <c r="BB3" s="76"/>
      <c r="BC3" s="76"/>
      <c r="BD3" s="76"/>
      <c r="BE3" s="76"/>
      <c r="BF3" s="76"/>
      <c r="BG3" s="76"/>
      <c r="BH3" t="s">
        <v>153</v>
      </c>
      <c r="BO3" t="s">
        <v>154</v>
      </c>
      <c r="BV3" t="s">
        <v>155</v>
      </c>
      <c r="CC3" s="140" t="s">
        <v>156</v>
      </c>
      <c r="CD3" s="140" t="s">
        <v>143</v>
      </c>
      <c r="CF3" s="141" t="s">
        <v>163</v>
      </c>
      <c r="CG3" s="137" t="s">
        <v>165</v>
      </c>
      <c r="CH3" t="s">
        <v>169</v>
      </c>
      <c r="CO3" s="92"/>
      <c r="CP3" s="92"/>
      <c r="CQ3" s="137" t="s">
        <v>164</v>
      </c>
      <c r="CR3" s="137" t="s">
        <v>170</v>
      </c>
    </row>
    <row r="4" spans="1:96" s="3" customFormat="1" ht="52.95" customHeight="1" x14ac:dyDescent="0.3">
      <c r="A4" s="149"/>
      <c r="B4" s="148"/>
      <c r="C4" s="149"/>
      <c r="D4" s="148"/>
      <c r="E4" s="149"/>
      <c r="F4" s="148"/>
      <c r="G4" s="149"/>
      <c r="H4" s="149"/>
      <c r="I4" s="149"/>
      <c r="J4" s="152"/>
      <c r="K4" s="149"/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01" t="s">
        <v>17</v>
      </c>
      <c r="T4" s="101" t="s">
        <v>18</v>
      </c>
      <c r="U4" s="101" t="s">
        <v>19</v>
      </c>
      <c r="V4" s="101" t="s">
        <v>20</v>
      </c>
      <c r="W4" s="73" t="s">
        <v>17</v>
      </c>
      <c r="X4" s="73" t="s">
        <v>18</v>
      </c>
      <c r="Y4" s="73" t="s">
        <v>19</v>
      </c>
      <c r="Z4" s="73" t="s">
        <v>20</v>
      </c>
      <c r="AA4" s="73" t="s">
        <v>30</v>
      </c>
      <c r="AB4" s="75" t="s">
        <v>36</v>
      </c>
      <c r="AC4" s="145"/>
      <c r="AD4" s="143"/>
      <c r="AE4" s="144"/>
      <c r="AF4" s="145"/>
      <c r="AG4" s="146"/>
      <c r="AH4" s="147"/>
      <c r="AI4" s="142"/>
      <c r="AJ4" s="139"/>
      <c r="AK4" s="139"/>
      <c r="AL4" s="138"/>
      <c r="AM4" s="138"/>
      <c r="AN4" s="138"/>
      <c r="AO4" s="139"/>
      <c r="AP4" s="77" t="s">
        <v>10</v>
      </c>
      <c r="AQ4" s="77" t="s">
        <v>11</v>
      </c>
      <c r="AR4" s="77" t="s">
        <v>12</v>
      </c>
      <c r="AS4" s="77" t="s">
        <v>13</v>
      </c>
      <c r="AT4" s="77" t="s">
        <v>14</v>
      </c>
      <c r="AU4" s="77" t="s">
        <v>15</v>
      </c>
      <c r="AV4" s="77" t="s">
        <v>16</v>
      </c>
      <c r="AW4" s="83" t="s">
        <v>17</v>
      </c>
      <c r="AX4" s="83" t="s">
        <v>18</v>
      </c>
      <c r="AY4" s="83" t="s">
        <v>19</v>
      </c>
      <c r="AZ4" s="83" t="s">
        <v>20</v>
      </c>
      <c r="BA4" s="77" t="s">
        <v>10</v>
      </c>
      <c r="BB4" s="77" t="s">
        <v>11</v>
      </c>
      <c r="BC4" s="77" t="s">
        <v>12</v>
      </c>
      <c r="BD4" s="77" t="s">
        <v>13</v>
      </c>
      <c r="BE4" s="77" t="s">
        <v>14</v>
      </c>
      <c r="BF4" s="77" t="s">
        <v>15</v>
      </c>
      <c r="BG4" s="77" t="s">
        <v>16</v>
      </c>
      <c r="BH4" s="82" t="s">
        <v>10</v>
      </c>
      <c r="BI4" s="82" t="s">
        <v>11</v>
      </c>
      <c r="BJ4" s="82" t="s">
        <v>12</v>
      </c>
      <c r="BK4" s="82" t="s">
        <v>13</v>
      </c>
      <c r="BL4" s="82" t="s">
        <v>14</v>
      </c>
      <c r="BM4" s="82" t="s">
        <v>15</v>
      </c>
      <c r="BN4" s="82" t="s">
        <v>16</v>
      </c>
      <c r="BO4" s="77" t="s">
        <v>10</v>
      </c>
      <c r="BP4" s="77" t="s">
        <v>11</v>
      </c>
      <c r="BQ4" s="77" t="s">
        <v>12</v>
      </c>
      <c r="BR4" s="77" t="s">
        <v>13</v>
      </c>
      <c r="BS4" s="77" t="s">
        <v>14</v>
      </c>
      <c r="BT4" s="77" t="s">
        <v>15</v>
      </c>
      <c r="BU4" s="77" t="s">
        <v>16</v>
      </c>
      <c r="BV4" s="82" t="s">
        <v>10</v>
      </c>
      <c r="BW4" s="82" t="s">
        <v>11</v>
      </c>
      <c r="BX4" s="82" t="s">
        <v>12</v>
      </c>
      <c r="BY4" s="82" t="s">
        <v>13</v>
      </c>
      <c r="BZ4" s="82" t="s">
        <v>14</v>
      </c>
      <c r="CA4" s="82" t="s">
        <v>15</v>
      </c>
      <c r="CB4" s="82" t="s">
        <v>16</v>
      </c>
      <c r="CC4" s="140"/>
      <c r="CD4" s="140"/>
      <c r="CE4" s="90" t="s">
        <v>162</v>
      </c>
      <c r="CF4" s="141"/>
      <c r="CG4" s="137"/>
      <c r="CH4" s="1" t="s">
        <v>123</v>
      </c>
      <c r="CI4" s="1" t="s">
        <v>124</v>
      </c>
      <c r="CJ4" s="1" t="s">
        <v>125</v>
      </c>
      <c r="CK4" s="1" t="s">
        <v>126</v>
      </c>
      <c r="CL4" s="1" t="s">
        <v>127</v>
      </c>
      <c r="CM4" s="1" t="s">
        <v>128</v>
      </c>
      <c r="CN4" s="1" t="s">
        <v>166</v>
      </c>
      <c r="CO4" s="92" t="s">
        <v>167</v>
      </c>
      <c r="CP4" s="92" t="s">
        <v>168</v>
      </c>
      <c r="CQ4" s="137"/>
      <c r="CR4" s="137"/>
    </row>
    <row r="5" spans="1:96" x14ac:dyDescent="0.3">
      <c r="A5" s="117" t="s">
        <v>78</v>
      </c>
      <c r="B5" s="118" t="s">
        <v>33266</v>
      </c>
      <c r="C5" s="118" t="s">
        <v>33267</v>
      </c>
      <c r="D5" s="118" t="s">
        <v>39657</v>
      </c>
      <c r="E5" s="118" t="s">
        <v>21</v>
      </c>
      <c r="F5" s="118" t="s">
        <v>33268</v>
      </c>
      <c r="G5" s="118" t="s">
        <v>33269</v>
      </c>
      <c r="H5" s="118" t="s">
        <v>33276</v>
      </c>
      <c r="I5" s="118" t="s">
        <v>22</v>
      </c>
      <c r="J5" s="119" t="s">
        <v>39658</v>
      </c>
      <c r="K5" s="119" t="s">
        <v>23</v>
      </c>
      <c r="L5" s="117" t="s">
        <v>23</v>
      </c>
      <c r="M5" s="117" t="s">
        <v>24</v>
      </c>
      <c r="N5" s="117" t="s">
        <v>23</v>
      </c>
      <c r="O5" s="117" t="s">
        <v>23</v>
      </c>
      <c r="P5" s="117" t="s">
        <v>23</v>
      </c>
      <c r="Q5" s="117" t="s">
        <v>23</v>
      </c>
      <c r="R5" s="117" t="s">
        <v>23</v>
      </c>
      <c r="S5" s="117" t="s">
        <v>24</v>
      </c>
      <c r="T5" s="117" t="s">
        <v>24</v>
      </c>
      <c r="U5" s="117" t="s">
        <v>24</v>
      </c>
      <c r="V5" s="117" t="s">
        <v>24</v>
      </c>
      <c r="W5" s="74" t="str">
        <f t="shared" ref="W5" si="0">IF(AW5&gt;0,"x","")</f>
        <v>x</v>
      </c>
      <c r="X5" s="74" t="str">
        <f t="shared" ref="X5" si="1">IF(AX5&gt;0,"x","")</f>
        <v/>
      </c>
      <c r="Y5" s="74" t="str">
        <f t="shared" ref="Y5" si="2">IF(AY5&gt;0,"x","")</f>
        <v>x</v>
      </c>
      <c r="Z5" s="74" t="str">
        <f t="shared" ref="Z5" si="3">IF(AZ5&gt;0,"x","")</f>
        <v/>
      </c>
      <c r="AA5" t="str">
        <f>VLOOKUP($D5,'Tuyến và nhân viên'!$D:$M,6,0)</f>
        <v>HL00622</v>
      </c>
      <c r="AB5" t="str">
        <f>VLOOKUP($D5,'Tuyến và nhân viên'!$D:$M,7,0)</f>
        <v>Dương Phi Vủ</v>
      </c>
      <c r="AC5" s="16" t="str">
        <f>IFERROR(VLOOKUP($F5,DSKH!$D:$BF,53,0),"")</f>
        <v>F2</v>
      </c>
      <c r="AD5" s="16" t="str">
        <f>IFERROR(VLOOKUP($F5,DSKH!$D:$BF,54,0),"")</f>
        <v>OTC</v>
      </c>
      <c r="AE5" s="4">
        <f>SUMIFS('Doanh số khách hàng'!$F:$F,'Doanh số khách hàng'!$A:$A,'Chi tiết tuyến'!$F5)</f>
        <v>0</v>
      </c>
      <c r="AF5" s="16" t="str">
        <f t="shared" ref="AF5:AF259" si="4">"F"&amp;(COUNTIFS($S5:$V5,"x")*COUNTIFS($L5:$R5,"x"))</f>
        <v>F4</v>
      </c>
      <c r="AG5" s="16" t="str">
        <f t="shared" ref="AG5:AG259" si="5">"F"&amp;(COUNTIFS($W5:$Z5,"x")*COUNTIFS($L5:$R5,"x"))</f>
        <v>F2</v>
      </c>
      <c r="AH5" t="b">
        <f t="shared" ref="AH5" si="6">EXACT($AC5,AF5)</f>
        <v>0</v>
      </c>
      <c r="AI5" t="b">
        <f t="shared" ref="AI5" si="7">EXACT($AC5,AG5)</f>
        <v>1</v>
      </c>
      <c r="AJ5">
        <f>IFERROR(VLOOKUP($AC5,Master!$D:$E,2,0),"")</f>
        <v>2</v>
      </c>
      <c r="AK5">
        <f>VLOOKUP($AF5,Master!$D:$E,2,0)</f>
        <v>4</v>
      </c>
      <c r="AL5" s="4">
        <f>IFERROR(AE5/AJ5,0)</f>
        <v>0</v>
      </c>
      <c r="AM5" t="str">
        <f>IFERROR(VLOOKUP($F5,DSKH!$D:$BF,31,0),"")</f>
        <v>Tỉnh Cà Mau</v>
      </c>
      <c r="AN5" t="str">
        <f>IFERROR(VLOOKUP($F5,DSKH!$D:$BF,29,0),"")</f>
        <v>Xã Phong Thạnh</v>
      </c>
      <c r="AO5">
        <f>IFERROR(VLOOKUP($F5,DSKH!$D:$BF,52,0),"")</f>
        <v>0</v>
      </c>
      <c r="AP5">
        <f>IF(L5="x",1+COUNTIFS(AP$4:AP4,"&gt;0",$AA$4:$AA4,$AA4),0)</f>
        <v>0</v>
      </c>
      <c r="AQ5">
        <f>IF(M5="x",1+COUNTIFS(AQ$4:AQ4,"&gt;0",$AA$4:$AA4,$AA4),0)</f>
        <v>1</v>
      </c>
      <c r="AR5">
        <f>IF(N5="x",1+COUNTIFS(AR$4:AR4,"&gt;0",$AA$4:$AA4,$AA4),0)</f>
        <v>0</v>
      </c>
      <c r="AS5">
        <f>IF(O5="x",1+COUNTIFS(AS$4:AS4,"&gt;0",$AA$4:$AA4,$AA4),0)</f>
        <v>0</v>
      </c>
      <c r="AT5">
        <f>IF(P5="x",1+COUNTIFS(AT$4:AT4,"&gt;0",$AA$4:$AA4,$AA4),0)</f>
        <v>0</v>
      </c>
      <c r="AU5">
        <f>IF(Q5="x",1+COUNTIFS(AU$4:AU4,"&gt;0",$AA$4:$AA4,$AA4),0)</f>
        <v>0</v>
      </c>
      <c r="AV5">
        <f>IF(R5="x",1+COUNTIFS(AV$4:AV4,"&gt;0",$AA$4:$AA4,$AA4),0)</f>
        <v>0</v>
      </c>
      <c r="AW5">
        <f t="shared" ref="AW5:AW259" si="8">IF($AC5="F2",IF($CC5&lt;=$CD5/2+1,1,0),1)</f>
        <v>1</v>
      </c>
      <c r="AX5">
        <f t="shared" ref="AX5:AX259" si="9">IF($AC5="F2",IF($AW5=1,0,1),1)</f>
        <v>0</v>
      </c>
      <c r="AY5">
        <f t="shared" ref="AY5" si="10">AW5</f>
        <v>1</v>
      </c>
      <c r="AZ5">
        <f t="shared" ref="AZ5" si="11">AX5</f>
        <v>0</v>
      </c>
      <c r="BA5" s="4">
        <f t="shared" ref="BA5" si="12">$AL5*IF(L5&gt;="x",1,0)</f>
        <v>0</v>
      </c>
      <c r="BB5" s="4">
        <f t="shared" ref="BB5" si="13">$AL5*IF(M5&gt;="x",1,0)</f>
        <v>0</v>
      </c>
      <c r="BC5" s="4">
        <f t="shared" ref="BC5" si="14">$AL5*IF(N5&gt;="x",1,0)</f>
        <v>0</v>
      </c>
      <c r="BD5" s="4">
        <f t="shared" ref="BD5" si="15">$AL5*IF(O5&gt;="x",1,0)</f>
        <v>0</v>
      </c>
      <c r="BE5" s="4">
        <f t="shared" ref="BE5" si="16">$AL5*IF(P5&gt;="x",1,0)</f>
        <v>0</v>
      </c>
      <c r="BF5" s="4">
        <f t="shared" ref="BF5" si="17">$AL5*IF(Q5&gt;="x",1,0)</f>
        <v>0</v>
      </c>
      <c r="BG5" s="4">
        <f t="shared" ref="BG5" si="18">$AL5*IF(R5&gt;="x",1,0)</f>
        <v>0</v>
      </c>
      <c r="BH5" s="4">
        <f t="shared" ref="BH5" si="19">IF(AND(L5="x",$AC5="F2"),1,0)</f>
        <v>0</v>
      </c>
      <c r="BI5" s="4">
        <f t="shared" ref="BI5" si="20">IF(AND(M5="x",$AC5="F2"),1,0)</f>
        <v>1</v>
      </c>
      <c r="BJ5" s="4">
        <f t="shared" ref="BJ5" si="21">IF(AND(N5="x",$AC5="F2"),1,0)</f>
        <v>0</v>
      </c>
      <c r="BK5" s="4">
        <f t="shared" ref="BK5" si="22">IF(AND(O5="x",$AC5="F2"),1,0)</f>
        <v>0</v>
      </c>
      <c r="BL5" s="4">
        <f t="shared" ref="BL5" si="23">IF(AND(P5="x",$AC5="F2"),1,0)</f>
        <v>0</v>
      </c>
      <c r="BM5" s="4">
        <f t="shared" ref="BM5" si="24">IF(AND(Q5="x",$AC5="F2"),1,0)</f>
        <v>0</v>
      </c>
      <c r="BN5" s="4">
        <f t="shared" ref="BN5" si="25">IF(AND(R5="x",$AC5="F2"),1,0)</f>
        <v>0</v>
      </c>
      <c r="BO5">
        <f>SUMIFS(BH$5:BH5,$AA$5:$AA5,$AA5)</f>
        <v>0</v>
      </c>
      <c r="BP5">
        <f>SUMIFS(BI$5:BI5,$AA$5:$AA5,$AA5)</f>
        <v>1</v>
      </c>
      <c r="BQ5">
        <f>SUMIFS(BJ$5:BJ5,$AA$5:$AA5,$AA5)</f>
        <v>0</v>
      </c>
      <c r="BR5">
        <f>SUMIFS(BK$5:BK5,$AA$5:$AA5,$AA5)</f>
        <v>0</v>
      </c>
      <c r="BS5">
        <f>SUMIFS(BL$5:BL5,$AA$5:$AA5,$AA5)</f>
        <v>0</v>
      </c>
      <c r="BT5">
        <f>SUMIFS(BM$5:BM5,$AA$5:$AA5,$AA5)</f>
        <v>0</v>
      </c>
      <c r="BU5">
        <f>SUMIFS(BN$5:BN5,$AA$5:$AA5,$AA5)</f>
        <v>0</v>
      </c>
      <c r="BV5">
        <f t="shared" ref="BV5:CB5" si="26">SUMIFS(BH:BH,$AA:$AA,$AA5)</f>
        <v>4</v>
      </c>
      <c r="BW5">
        <f t="shared" si="26"/>
        <v>17</v>
      </c>
      <c r="BX5">
        <f t="shared" si="26"/>
        <v>17</v>
      </c>
      <c r="BY5">
        <f t="shared" si="26"/>
        <v>11</v>
      </c>
      <c r="BZ5">
        <f t="shared" si="26"/>
        <v>10</v>
      </c>
      <c r="CA5">
        <f t="shared" si="26"/>
        <v>18</v>
      </c>
      <c r="CB5">
        <f t="shared" si="26"/>
        <v>0</v>
      </c>
      <c r="CC5">
        <f t="shared" ref="CC5" si="27">SUMPRODUCT(BH5:BN5,BO5:BU5)</f>
        <v>1</v>
      </c>
      <c r="CD5">
        <f t="shared" ref="CD5" si="28">SUMPRODUCT(BV5:CB5,BH5:BN5)</f>
        <v>17</v>
      </c>
      <c r="CE5" t="str">
        <f>IFERROR(VLOOKUP($AA5,'Tuyến và nhân viên'!$I:$O,7,0),"")</f>
        <v>Trần Văn Khanh</v>
      </c>
      <c r="CF5">
        <f>COUNTIFS($L5:$R5,"x")*COUNTIFS($W5:$Z5,"x")</f>
        <v>2</v>
      </c>
      <c r="CG5">
        <f>COUNTIFS($L5:$R5,"x")</f>
        <v>1</v>
      </c>
      <c r="CH5">
        <f>COUNTIFS($L5:L5,"x")</f>
        <v>0</v>
      </c>
      <c r="CI5">
        <f>COUNTIFS($L5:M5,"x")</f>
        <v>1</v>
      </c>
      <c r="CJ5">
        <f>COUNTIFS($L5:N5,"x")</f>
        <v>1</v>
      </c>
      <c r="CK5">
        <f>COUNTIFS($L5:O5,"x")</f>
        <v>1</v>
      </c>
      <c r="CL5">
        <f>COUNTIFS($L5:P5,"x")</f>
        <v>1</v>
      </c>
      <c r="CM5">
        <f>COUNTIFS($L5:Q5,"x")</f>
        <v>1</v>
      </c>
      <c r="CN5">
        <f>COUNTIFS($L5:R5,"x")</f>
        <v>1</v>
      </c>
      <c r="CO5" t="str" cm="1">
        <f t="array" ref="CO5">IFERROR(INDEX($CH$4:$CN$4,0,MATCH(1,$CH5:$CN5,0)),"")</f>
        <v>Thứ 3</v>
      </c>
      <c r="CP5" t="str" cm="1">
        <f t="array" ref="CP5">IFERROR(INDEX($CH$4:$CN$4,0,MATCH(2,$CH5:$CN5,0)),"")</f>
        <v/>
      </c>
      <c r="CQ5" t="str">
        <f>IF($CG5=1,CO5,_xlfn.CONCAT(CO5," &amp; ",CP5))</f>
        <v>Thứ 3</v>
      </c>
      <c r="CR5" t="str">
        <f t="shared" ref="CR5:CR259" si="29">IF(COUNTIFS($W5:$Z5,"x")&gt;2,$AG5&amp;" - Tất cả các tuần",IF($W5="x",$AG5&amp;" - Tuần 1 &amp; 3",IF($X5="x",$AG5&amp;" - Tuần 2 &amp; 4","NONE")))</f>
        <v>F2 - Tuần 1 &amp; 3</v>
      </c>
    </row>
    <row r="6" spans="1:96" x14ac:dyDescent="0.3">
      <c r="A6" s="117" t="s">
        <v>33289</v>
      </c>
      <c r="B6" s="118" t="s">
        <v>33266</v>
      </c>
      <c r="C6" s="118" t="s">
        <v>33267</v>
      </c>
      <c r="D6" s="118" t="s">
        <v>39657</v>
      </c>
      <c r="E6" s="118" t="s">
        <v>21</v>
      </c>
      <c r="F6" s="118" t="s">
        <v>24010</v>
      </c>
      <c r="G6" s="118" t="s">
        <v>33355</v>
      </c>
      <c r="H6" s="118" t="s">
        <v>33361</v>
      </c>
      <c r="I6" s="118" t="s">
        <v>22</v>
      </c>
      <c r="J6" s="119" t="s">
        <v>39658</v>
      </c>
      <c r="K6" s="119" t="s">
        <v>23</v>
      </c>
      <c r="L6" s="117" t="s">
        <v>23</v>
      </c>
      <c r="M6" s="117" t="s">
        <v>23</v>
      </c>
      <c r="N6" s="117" t="s">
        <v>23</v>
      </c>
      <c r="O6" s="117" t="s">
        <v>24</v>
      </c>
      <c r="P6" s="117" t="s">
        <v>23</v>
      </c>
      <c r="Q6" s="117" t="s">
        <v>23</v>
      </c>
      <c r="R6" s="117" t="s">
        <v>23</v>
      </c>
      <c r="S6" s="117" t="s">
        <v>24</v>
      </c>
      <c r="T6" s="117" t="s">
        <v>24</v>
      </c>
      <c r="U6" s="117" t="s">
        <v>24</v>
      </c>
      <c r="V6" s="117" t="s">
        <v>24</v>
      </c>
      <c r="W6" s="74" t="str">
        <f t="shared" ref="W6:W69" si="30">IF(AW6&gt;0,"x","")</f>
        <v>x</v>
      </c>
      <c r="X6" s="74" t="str">
        <f t="shared" ref="X6:X69" si="31">IF(AX6&gt;0,"x","")</f>
        <v>x</v>
      </c>
      <c r="Y6" s="74" t="str">
        <f t="shared" ref="Y6:Y69" si="32">IF(AY6&gt;0,"x","")</f>
        <v>x</v>
      </c>
      <c r="Z6" s="74" t="str">
        <f t="shared" ref="Z6:Z69" si="33">IF(AZ6&gt;0,"x","")</f>
        <v>x</v>
      </c>
      <c r="AA6" t="str">
        <f>VLOOKUP($D6,'Tuyến và nhân viên'!$D:$M,6,0)</f>
        <v>HL00622</v>
      </c>
      <c r="AB6" t="str">
        <f>VLOOKUP($D6,'Tuyến và nhân viên'!$D:$M,7,0)</f>
        <v>Dương Phi Vủ</v>
      </c>
      <c r="AC6" s="16" t="str">
        <f>IFERROR(VLOOKUP($F6,DSKH!$D:$BF,53,0),"")</f>
        <v>F4</v>
      </c>
      <c r="AD6" s="16" t="str">
        <f>IFERROR(VLOOKUP($F6,DSKH!$D:$BF,54,0),"")</f>
        <v>OTC</v>
      </c>
      <c r="AE6" s="4">
        <f>SUMIFS('Doanh số khách hàng'!$F:$F,'Doanh số khách hàng'!$A:$A,'Chi tiết tuyến'!$F6)</f>
        <v>680426.66666666663</v>
      </c>
      <c r="AF6" s="16" t="str">
        <f t="shared" si="4"/>
        <v>F4</v>
      </c>
      <c r="AG6" s="16" t="str">
        <f t="shared" si="5"/>
        <v>F4</v>
      </c>
      <c r="AH6" t="b">
        <f t="shared" ref="AH6:AH69" si="34">EXACT($AC6,AF6)</f>
        <v>1</v>
      </c>
      <c r="AI6" t="b">
        <f t="shared" ref="AI6:AI69" si="35">EXACT($AC6,AG6)</f>
        <v>1</v>
      </c>
      <c r="AJ6">
        <f>IFERROR(VLOOKUP($AC6,Master!$D:$E,2,0),"")</f>
        <v>4</v>
      </c>
      <c r="AK6">
        <f>VLOOKUP($AF6,Master!$D:$E,2,0)</f>
        <v>4</v>
      </c>
      <c r="AL6" s="4">
        <f t="shared" ref="AL6:AL69" si="36">IFERROR(AE6/AJ6,0)</f>
        <v>170106.66666666666</v>
      </c>
      <c r="AM6" t="str">
        <f>IFERROR(VLOOKUP($F6,DSKH!$D:$BF,31,0),"")</f>
        <v>Tỉnh Cà Mau</v>
      </c>
      <c r="AN6" t="str">
        <f>IFERROR(VLOOKUP($F6,DSKH!$D:$BF,29,0),"")</f>
        <v>Xã Vĩnh Phước</v>
      </c>
      <c r="AO6">
        <f>IFERROR(VLOOKUP($F6,DSKH!$D:$BF,52,0),"")</f>
        <v>680426.66666666663</v>
      </c>
      <c r="AP6">
        <f>IF(L6="x",1+COUNTIFS(AP$4:AP5,"&gt;0",$AA$4:$AA5,$AA5),0)</f>
        <v>0</v>
      </c>
      <c r="AQ6">
        <f>IF(M6="x",1+COUNTIFS(AQ$4:AQ5,"&gt;0",$AA$4:$AA5,$AA5),0)</f>
        <v>0</v>
      </c>
      <c r="AR6">
        <f>IF(N6="x",1+COUNTIFS(AR$4:AR5,"&gt;0",$AA$4:$AA5,$AA5),0)</f>
        <v>0</v>
      </c>
      <c r="AS6">
        <f>IF(O6="x",1+COUNTIFS(AS$4:AS5,"&gt;0",$AA$4:$AA5,$AA5),0)</f>
        <v>1</v>
      </c>
      <c r="AT6">
        <f>IF(P6="x",1+COUNTIFS(AT$4:AT5,"&gt;0",$AA$4:$AA5,$AA5),0)</f>
        <v>0</v>
      </c>
      <c r="AU6">
        <f>IF(Q6="x",1+COUNTIFS(AU$4:AU5,"&gt;0",$AA$4:$AA5,$AA5),0)</f>
        <v>0</v>
      </c>
      <c r="AV6">
        <f>IF(R6="x",1+COUNTIFS(AV$4:AV5,"&gt;0",$AA$4:$AA5,$AA5),0)</f>
        <v>0</v>
      </c>
      <c r="AW6">
        <f t="shared" si="8"/>
        <v>1</v>
      </c>
      <c r="AX6">
        <f t="shared" si="9"/>
        <v>1</v>
      </c>
      <c r="AY6">
        <f t="shared" ref="AY6:AY69" si="37">AW6</f>
        <v>1</v>
      </c>
      <c r="AZ6">
        <f t="shared" ref="AZ6:AZ69" si="38">AX6</f>
        <v>1</v>
      </c>
      <c r="BA6" s="4">
        <f t="shared" ref="BA6:BA69" si="39">$AL6*IF(L6&gt;="x",1,0)</f>
        <v>0</v>
      </c>
      <c r="BB6" s="4">
        <f t="shared" ref="BB6:BB69" si="40">$AL6*IF(M6&gt;="x",1,0)</f>
        <v>0</v>
      </c>
      <c r="BC6" s="4">
        <f t="shared" ref="BC6:BC69" si="41">$AL6*IF(N6&gt;="x",1,0)</f>
        <v>0</v>
      </c>
      <c r="BD6" s="4">
        <f t="shared" ref="BD6:BD69" si="42">$AL6*IF(O6&gt;="x",1,0)</f>
        <v>170106.66666666666</v>
      </c>
      <c r="BE6" s="4">
        <f t="shared" ref="BE6:BE69" si="43">$AL6*IF(P6&gt;="x",1,0)</f>
        <v>0</v>
      </c>
      <c r="BF6" s="4">
        <f t="shared" ref="BF6:BF69" si="44">$AL6*IF(Q6&gt;="x",1,0)</f>
        <v>0</v>
      </c>
      <c r="BG6" s="4">
        <f t="shared" ref="BG6:BG69" si="45">$AL6*IF(R6&gt;="x",1,0)</f>
        <v>0</v>
      </c>
      <c r="BH6" s="4">
        <f t="shared" ref="BH6:BH69" si="46">IF(AND(L6="x",$AC6="F2"),1,0)</f>
        <v>0</v>
      </c>
      <c r="BI6" s="4">
        <f t="shared" ref="BI6:BI69" si="47">IF(AND(M6="x",$AC6="F2"),1,0)</f>
        <v>0</v>
      </c>
      <c r="BJ6" s="4">
        <f t="shared" ref="BJ6:BJ69" si="48">IF(AND(N6="x",$AC6="F2"),1,0)</f>
        <v>0</v>
      </c>
      <c r="BK6" s="4">
        <f t="shared" ref="BK6:BK69" si="49">IF(AND(O6="x",$AC6="F2"),1,0)</f>
        <v>0</v>
      </c>
      <c r="BL6" s="4">
        <f t="shared" ref="BL6:BL69" si="50">IF(AND(P6="x",$AC6="F2"),1,0)</f>
        <v>0</v>
      </c>
      <c r="BM6" s="4">
        <f t="shared" ref="BM6:BM69" si="51">IF(AND(Q6="x",$AC6="F2"),1,0)</f>
        <v>0</v>
      </c>
      <c r="BN6" s="4">
        <f t="shared" ref="BN6:BN69" si="52">IF(AND(R6="x",$AC6="F2"),1,0)</f>
        <v>0</v>
      </c>
      <c r="BO6">
        <f>SUMIFS(BH$5:BH6,$AA$5:$AA6,$AA6)</f>
        <v>0</v>
      </c>
      <c r="BP6">
        <f>SUMIFS(BI$5:BI6,$AA$5:$AA6,$AA6)</f>
        <v>1</v>
      </c>
      <c r="BQ6">
        <f>SUMIFS(BJ$5:BJ6,$AA$5:$AA6,$AA6)</f>
        <v>0</v>
      </c>
      <c r="BR6">
        <f>SUMIFS(BK$5:BK6,$AA$5:$AA6,$AA6)</f>
        <v>0</v>
      </c>
      <c r="BS6">
        <f>SUMIFS(BL$5:BL6,$AA$5:$AA6,$AA6)</f>
        <v>0</v>
      </c>
      <c r="BT6">
        <f>SUMIFS(BM$5:BM6,$AA$5:$AA6,$AA6)</f>
        <v>0</v>
      </c>
      <c r="BU6">
        <f>SUMIFS(BN$5:BN6,$AA$5:$AA6,$AA6)</f>
        <v>0</v>
      </c>
      <c r="BV6">
        <f t="shared" ref="BV6:BV69" si="53">SUMIFS(BH:BH,$AA:$AA,$AA6)</f>
        <v>4</v>
      </c>
      <c r="BW6">
        <f t="shared" ref="BW6:BW69" si="54">SUMIFS(BI:BI,$AA:$AA,$AA6)</f>
        <v>17</v>
      </c>
      <c r="BX6">
        <f t="shared" ref="BX6:BX69" si="55">SUMIFS(BJ:BJ,$AA:$AA,$AA6)</f>
        <v>17</v>
      </c>
      <c r="BY6">
        <f t="shared" ref="BY6:BY69" si="56">SUMIFS(BK:BK,$AA:$AA,$AA6)</f>
        <v>11</v>
      </c>
      <c r="BZ6">
        <f t="shared" ref="BZ6:BZ69" si="57">SUMIFS(BL:BL,$AA:$AA,$AA6)</f>
        <v>10</v>
      </c>
      <c r="CA6">
        <f t="shared" ref="CA6:CA69" si="58">SUMIFS(BM:BM,$AA:$AA,$AA6)</f>
        <v>18</v>
      </c>
      <c r="CB6">
        <f t="shared" ref="CB6:CB69" si="59">SUMIFS(BN:BN,$AA:$AA,$AA6)</f>
        <v>0</v>
      </c>
      <c r="CC6">
        <f t="shared" ref="CC6:CC69" si="60">SUMPRODUCT(BH6:BN6,BO6:BU6)</f>
        <v>0</v>
      </c>
      <c r="CD6">
        <f t="shared" ref="CD6:CD69" si="61">SUMPRODUCT(BV6:CB6,BH6:BN6)</f>
        <v>0</v>
      </c>
      <c r="CE6" t="str">
        <f>IFERROR(VLOOKUP($AA6,'Tuyến và nhân viên'!$I:$O,7,0),"")</f>
        <v>Trần Văn Khanh</v>
      </c>
      <c r="CF6">
        <f t="shared" ref="CF6:CF69" si="62">COUNTIFS($L6:$R6,"x")*COUNTIFS($W6:$Z6,"x")</f>
        <v>4</v>
      </c>
      <c r="CG6">
        <f t="shared" ref="CG6:CG69" si="63">COUNTIFS($L6:$R6,"x")</f>
        <v>1</v>
      </c>
      <c r="CH6">
        <f>COUNTIFS($L6:L6,"x")</f>
        <v>0</v>
      </c>
      <c r="CI6">
        <f>COUNTIFS($L6:M6,"x")</f>
        <v>0</v>
      </c>
      <c r="CJ6">
        <f>COUNTIFS($L6:N6,"x")</f>
        <v>0</v>
      </c>
      <c r="CK6">
        <f>COUNTIFS($L6:O6,"x")</f>
        <v>1</v>
      </c>
      <c r="CL6">
        <f>COUNTIFS($L6:P6,"x")</f>
        <v>1</v>
      </c>
      <c r="CM6">
        <f>COUNTIFS($L6:Q6,"x")</f>
        <v>1</v>
      </c>
      <c r="CN6">
        <f>COUNTIFS($L6:R6,"x")</f>
        <v>1</v>
      </c>
      <c r="CO6" t="str" cm="1">
        <f t="array" ref="CO6">IFERROR(INDEX($CH$4:$CN$4,0,MATCH(1,$CH6:$CN6,0)),"")</f>
        <v>Thứ 5</v>
      </c>
      <c r="CP6" t="str" cm="1">
        <f t="array" ref="CP6">IFERROR(INDEX($CH$4:$CN$4,0,MATCH(2,$CH6:$CN6,0)),"")</f>
        <v/>
      </c>
      <c r="CQ6" t="str">
        <f t="shared" ref="CQ6:CQ69" si="64">IF($CG6=1,CO6,_xlfn.CONCAT(CO6," &amp; ",CP6))</f>
        <v>Thứ 5</v>
      </c>
      <c r="CR6" t="str">
        <f t="shared" si="29"/>
        <v>F4 - Tất cả các tuần</v>
      </c>
    </row>
    <row r="7" spans="1:96" x14ac:dyDescent="0.3">
      <c r="A7" s="117" t="s">
        <v>33304</v>
      </c>
      <c r="B7" s="118" t="s">
        <v>33266</v>
      </c>
      <c r="C7" s="118" t="s">
        <v>33267</v>
      </c>
      <c r="D7" s="118" t="s">
        <v>39657</v>
      </c>
      <c r="E7" s="118" t="s">
        <v>21</v>
      </c>
      <c r="F7" s="118" t="s">
        <v>33140</v>
      </c>
      <c r="G7" s="118" t="s">
        <v>33387</v>
      </c>
      <c r="H7" s="118" t="s">
        <v>33393</v>
      </c>
      <c r="I7" s="118" t="s">
        <v>22</v>
      </c>
      <c r="J7" s="119" t="s">
        <v>39658</v>
      </c>
      <c r="K7" s="119" t="s">
        <v>23</v>
      </c>
      <c r="L7" s="117" t="s">
        <v>23</v>
      </c>
      <c r="M7" s="117" t="s">
        <v>23</v>
      </c>
      <c r="N7" s="117" t="s">
        <v>23</v>
      </c>
      <c r="O7" s="117" t="s">
        <v>24</v>
      </c>
      <c r="P7" s="117" t="s">
        <v>23</v>
      </c>
      <c r="Q7" s="117" t="s">
        <v>23</v>
      </c>
      <c r="R7" s="117" t="s">
        <v>23</v>
      </c>
      <c r="S7" s="117" t="s">
        <v>24</v>
      </c>
      <c r="T7" s="117" t="s">
        <v>24</v>
      </c>
      <c r="U7" s="117" t="s">
        <v>24</v>
      </c>
      <c r="V7" s="117" t="s">
        <v>24</v>
      </c>
      <c r="W7" s="74" t="str">
        <f t="shared" si="30"/>
        <v>x</v>
      </c>
      <c r="X7" s="74" t="str">
        <f t="shared" si="31"/>
        <v/>
      </c>
      <c r="Y7" s="74" t="str">
        <f t="shared" si="32"/>
        <v>x</v>
      </c>
      <c r="Z7" s="74" t="str">
        <f t="shared" si="33"/>
        <v/>
      </c>
      <c r="AA7" t="str">
        <f>VLOOKUP($D7,'Tuyến và nhân viên'!$D:$M,6,0)</f>
        <v>HL00622</v>
      </c>
      <c r="AB7" t="str">
        <f>VLOOKUP($D7,'Tuyến và nhân viên'!$D:$M,7,0)</f>
        <v>Dương Phi Vủ</v>
      </c>
      <c r="AC7" s="16" t="str">
        <f>IFERROR(VLOOKUP($F7,DSKH!$D:$BF,53,0),"")</f>
        <v>F2</v>
      </c>
      <c r="AD7" s="16" t="str">
        <f>IFERROR(VLOOKUP($F7,DSKH!$D:$BF,54,0),"")</f>
        <v>OTC</v>
      </c>
      <c r="AE7" s="4">
        <f>SUMIFS('Doanh số khách hàng'!$F:$F,'Doanh số khách hàng'!$A:$A,'Chi tiết tuyến'!$F7)</f>
        <v>450700</v>
      </c>
      <c r="AF7" s="16" t="str">
        <f t="shared" si="4"/>
        <v>F4</v>
      </c>
      <c r="AG7" s="16" t="str">
        <f t="shared" si="5"/>
        <v>F2</v>
      </c>
      <c r="AH7" t="b">
        <f t="shared" si="34"/>
        <v>0</v>
      </c>
      <c r="AI7" t="b">
        <f t="shared" si="35"/>
        <v>1</v>
      </c>
      <c r="AJ7">
        <f>IFERROR(VLOOKUP($AC7,Master!$D:$E,2,0),"")</f>
        <v>2</v>
      </c>
      <c r="AK7">
        <f>VLOOKUP($AF7,Master!$D:$E,2,0)</f>
        <v>4</v>
      </c>
      <c r="AL7" s="4">
        <f t="shared" si="36"/>
        <v>225350</v>
      </c>
      <c r="AM7" t="str">
        <f>IFERROR(VLOOKUP($F7,DSKH!$D:$BF,31,0),"")</f>
        <v>Tỉnh Cà Mau</v>
      </c>
      <c r="AN7" t="str">
        <f>IFERROR(VLOOKUP($F7,DSKH!$D:$BF,29,0),"")</f>
        <v>Xã Phong Thạnh</v>
      </c>
      <c r="AO7">
        <f>IFERROR(VLOOKUP($F7,DSKH!$D:$BF,52,0),"")</f>
        <v>450700</v>
      </c>
      <c r="AP7">
        <f>IF(L7="x",1+COUNTIFS(AP$4:AP6,"&gt;0",$AA$4:$AA6,$AA6),0)</f>
        <v>0</v>
      </c>
      <c r="AQ7">
        <f>IF(M7="x",1+COUNTIFS(AQ$4:AQ6,"&gt;0",$AA$4:$AA6,$AA6),0)</f>
        <v>0</v>
      </c>
      <c r="AR7">
        <f>IF(N7="x",1+COUNTIFS(AR$4:AR6,"&gt;0",$AA$4:$AA6,$AA6),0)</f>
        <v>0</v>
      </c>
      <c r="AS7">
        <f>IF(O7="x",1+COUNTIFS(AS$4:AS6,"&gt;0",$AA$4:$AA6,$AA6),0)</f>
        <v>2</v>
      </c>
      <c r="AT7">
        <f>IF(P7="x",1+COUNTIFS(AT$4:AT6,"&gt;0",$AA$4:$AA6,$AA6),0)</f>
        <v>0</v>
      </c>
      <c r="AU7">
        <f>IF(Q7="x",1+COUNTIFS(AU$4:AU6,"&gt;0",$AA$4:$AA6,$AA6),0)</f>
        <v>0</v>
      </c>
      <c r="AV7">
        <f>IF(R7="x",1+COUNTIFS(AV$4:AV6,"&gt;0",$AA$4:$AA6,$AA6),0)</f>
        <v>0</v>
      </c>
      <c r="AW7">
        <f t="shared" si="8"/>
        <v>1</v>
      </c>
      <c r="AX7">
        <f t="shared" si="9"/>
        <v>0</v>
      </c>
      <c r="AY7">
        <f t="shared" si="37"/>
        <v>1</v>
      </c>
      <c r="AZ7">
        <f t="shared" si="38"/>
        <v>0</v>
      </c>
      <c r="BA7" s="4">
        <f t="shared" si="39"/>
        <v>0</v>
      </c>
      <c r="BB7" s="4">
        <f t="shared" si="40"/>
        <v>0</v>
      </c>
      <c r="BC7" s="4">
        <f t="shared" si="41"/>
        <v>0</v>
      </c>
      <c r="BD7" s="4">
        <f t="shared" si="42"/>
        <v>225350</v>
      </c>
      <c r="BE7" s="4">
        <f t="shared" si="43"/>
        <v>0</v>
      </c>
      <c r="BF7" s="4">
        <f t="shared" si="44"/>
        <v>0</v>
      </c>
      <c r="BG7" s="4">
        <f t="shared" si="45"/>
        <v>0</v>
      </c>
      <c r="BH7" s="4">
        <f t="shared" si="46"/>
        <v>0</v>
      </c>
      <c r="BI7" s="4">
        <f t="shared" si="47"/>
        <v>0</v>
      </c>
      <c r="BJ7" s="4">
        <f t="shared" si="48"/>
        <v>0</v>
      </c>
      <c r="BK7" s="4">
        <f t="shared" si="49"/>
        <v>1</v>
      </c>
      <c r="BL7" s="4">
        <f t="shared" si="50"/>
        <v>0</v>
      </c>
      <c r="BM7" s="4">
        <f t="shared" si="51"/>
        <v>0</v>
      </c>
      <c r="BN7" s="4">
        <f t="shared" si="52"/>
        <v>0</v>
      </c>
      <c r="BO7">
        <f>SUMIFS(BH$5:BH7,$AA$5:$AA7,$AA7)</f>
        <v>0</v>
      </c>
      <c r="BP7">
        <f>SUMIFS(BI$5:BI7,$AA$5:$AA7,$AA7)</f>
        <v>1</v>
      </c>
      <c r="BQ7">
        <f>SUMIFS(BJ$5:BJ7,$AA$5:$AA7,$AA7)</f>
        <v>0</v>
      </c>
      <c r="BR7">
        <f>SUMIFS(BK$5:BK7,$AA$5:$AA7,$AA7)</f>
        <v>1</v>
      </c>
      <c r="BS7">
        <f>SUMIFS(BL$5:BL7,$AA$5:$AA7,$AA7)</f>
        <v>0</v>
      </c>
      <c r="BT7">
        <f>SUMIFS(BM$5:BM7,$AA$5:$AA7,$AA7)</f>
        <v>0</v>
      </c>
      <c r="BU7">
        <f>SUMIFS(BN$5:BN7,$AA$5:$AA7,$AA7)</f>
        <v>0</v>
      </c>
      <c r="BV7">
        <f t="shared" si="53"/>
        <v>4</v>
      </c>
      <c r="BW7">
        <f t="shared" si="54"/>
        <v>17</v>
      </c>
      <c r="BX7">
        <f t="shared" si="55"/>
        <v>17</v>
      </c>
      <c r="BY7">
        <f t="shared" si="56"/>
        <v>11</v>
      </c>
      <c r="BZ7">
        <f t="shared" si="57"/>
        <v>10</v>
      </c>
      <c r="CA7">
        <f t="shared" si="58"/>
        <v>18</v>
      </c>
      <c r="CB7">
        <f t="shared" si="59"/>
        <v>0</v>
      </c>
      <c r="CC7">
        <f t="shared" si="60"/>
        <v>1</v>
      </c>
      <c r="CD7">
        <f t="shared" si="61"/>
        <v>11</v>
      </c>
      <c r="CE7" t="str">
        <f>IFERROR(VLOOKUP($AA7,'Tuyến và nhân viên'!$I:$O,7,0),"")</f>
        <v>Trần Văn Khanh</v>
      </c>
      <c r="CF7">
        <f t="shared" si="62"/>
        <v>2</v>
      </c>
      <c r="CG7">
        <f t="shared" si="63"/>
        <v>1</v>
      </c>
      <c r="CH7">
        <f>COUNTIFS($L7:L7,"x")</f>
        <v>0</v>
      </c>
      <c r="CI7">
        <f>COUNTIFS($L7:M7,"x")</f>
        <v>0</v>
      </c>
      <c r="CJ7">
        <f>COUNTIFS($L7:N7,"x")</f>
        <v>0</v>
      </c>
      <c r="CK7">
        <f>COUNTIFS($L7:O7,"x")</f>
        <v>1</v>
      </c>
      <c r="CL7">
        <f>COUNTIFS($L7:P7,"x")</f>
        <v>1</v>
      </c>
      <c r="CM7">
        <f>COUNTIFS($L7:Q7,"x")</f>
        <v>1</v>
      </c>
      <c r="CN7">
        <f>COUNTIFS($L7:R7,"x")</f>
        <v>1</v>
      </c>
      <c r="CO7" t="str" cm="1">
        <f t="array" ref="CO7">IFERROR(INDEX($CH$4:$CN$4,0,MATCH(1,$CH7:$CN7,0)),"")</f>
        <v>Thứ 5</v>
      </c>
      <c r="CP7" t="str" cm="1">
        <f t="array" ref="CP7">IFERROR(INDEX($CH$4:$CN$4,0,MATCH(2,$CH7:$CN7,0)),"")</f>
        <v/>
      </c>
      <c r="CQ7" t="str">
        <f t="shared" si="64"/>
        <v>Thứ 5</v>
      </c>
      <c r="CR7" t="str">
        <f t="shared" si="29"/>
        <v>F2 - Tuần 1 &amp; 3</v>
      </c>
    </row>
    <row r="8" spans="1:96" x14ac:dyDescent="0.3">
      <c r="A8" s="117" t="s">
        <v>33318</v>
      </c>
      <c r="B8" s="118" t="s">
        <v>33266</v>
      </c>
      <c r="C8" s="118" t="s">
        <v>33267</v>
      </c>
      <c r="D8" s="118" t="s">
        <v>39657</v>
      </c>
      <c r="E8" s="118" t="s">
        <v>21</v>
      </c>
      <c r="F8" s="118" t="s">
        <v>1166</v>
      </c>
      <c r="G8" s="118" t="s">
        <v>33399</v>
      </c>
      <c r="H8" s="118" t="s">
        <v>33404</v>
      </c>
      <c r="I8" s="118" t="s">
        <v>22</v>
      </c>
      <c r="J8" s="119" t="s">
        <v>39658</v>
      </c>
      <c r="K8" s="119" t="s">
        <v>23</v>
      </c>
      <c r="L8" s="117" t="s">
        <v>23</v>
      </c>
      <c r="M8" s="117" t="s">
        <v>23</v>
      </c>
      <c r="N8" s="117" t="s">
        <v>23</v>
      </c>
      <c r="O8" s="117" t="s">
        <v>24</v>
      </c>
      <c r="P8" s="117" t="s">
        <v>23</v>
      </c>
      <c r="Q8" s="117" t="s">
        <v>23</v>
      </c>
      <c r="R8" s="117" t="s">
        <v>23</v>
      </c>
      <c r="S8" s="117" t="s">
        <v>24</v>
      </c>
      <c r="T8" s="117" t="s">
        <v>24</v>
      </c>
      <c r="U8" s="117" t="s">
        <v>24</v>
      </c>
      <c r="V8" s="117" t="s">
        <v>24</v>
      </c>
      <c r="W8" s="74" t="str">
        <f t="shared" si="30"/>
        <v>x</v>
      </c>
      <c r="X8" s="74" t="str">
        <f t="shared" si="31"/>
        <v>x</v>
      </c>
      <c r="Y8" s="74" t="str">
        <f t="shared" si="32"/>
        <v>x</v>
      </c>
      <c r="Z8" s="74" t="str">
        <f t="shared" si="33"/>
        <v>x</v>
      </c>
      <c r="AA8" t="str">
        <f>VLOOKUP($D8,'Tuyến và nhân viên'!$D:$M,6,0)</f>
        <v>HL00622</v>
      </c>
      <c r="AB8" t="str">
        <f>VLOOKUP($D8,'Tuyến và nhân viên'!$D:$M,7,0)</f>
        <v>Dương Phi Vủ</v>
      </c>
      <c r="AC8" s="16" t="str">
        <f>IFERROR(VLOOKUP($F8,DSKH!$D:$BF,53,0),"")</f>
        <v>F4</v>
      </c>
      <c r="AD8" s="16" t="str">
        <f>IFERROR(VLOOKUP($F8,DSKH!$D:$BF,54,0),"")</f>
        <v>OTC</v>
      </c>
      <c r="AE8" s="4">
        <f>SUMIFS('Doanh số khách hàng'!$F:$F,'Doanh số khách hàng'!$A:$A,'Chi tiết tuyến'!$F8)</f>
        <v>2547683.3333333335</v>
      </c>
      <c r="AF8" s="16" t="str">
        <f t="shared" si="4"/>
        <v>F4</v>
      </c>
      <c r="AG8" s="16" t="str">
        <f t="shared" si="5"/>
        <v>F4</v>
      </c>
      <c r="AH8" t="b">
        <f t="shared" si="34"/>
        <v>1</v>
      </c>
      <c r="AI8" t="b">
        <f t="shared" si="35"/>
        <v>1</v>
      </c>
      <c r="AJ8">
        <f>IFERROR(VLOOKUP($AC8,Master!$D:$E,2,0),"")</f>
        <v>4</v>
      </c>
      <c r="AK8">
        <f>VLOOKUP($AF8,Master!$D:$E,2,0)</f>
        <v>4</v>
      </c>
      <c r="AL8" s="4">
        <f t="shared" si="36"/>
        <v>636920.83333333337</v>
      </c>
      <c r="AM8" t="str">
        <f>IFERROR(VLOOKUP($F8,DSKH!$D:$BF,31,0),"")</f>
        <v>Tỉnh Cà Mau</v>
      </c>
      <c r="AN8" t="str">
        <f>IFERROR(VLOOKUP($F8,DSKH!$D:$BF,29,0),"")</f>
        <v>Xã Vĩnh Phước</v>
      </c>
      <c r="AO8">
        <f>IFERROR(VLOOKUP($F8,DSKH!$D:$BF,52,0),"")</f>
        <v>2547683.3333333335</v>
      </c>
      <c r="AP8">
        <f>IF(L8="x",1+COUNTIFS(AP$4:AP7,"&gt;0",$AA$4:$AA7,$AA7),0)</f>
        <v>0</v>
      </c>
      <c r="AQ8">
        <f>IF(M8="x",1+COUNTIFS(AQ$4:AQ7,"&gt;0",$AA$4:$AA7,$AA7),0)</f>
        <v>0</v>
      </c>
      <c r="AR8">
        <f>IF(N8="x",1+COUNTIFS(AR$4:AR7,"&gt;0",$AA$4:$AA7,$AA7),0)</f>
        <v>0</v>
      </c>
      <c r="AS8">
        <f>IF(O8="x",1+COUNTIFS(AS$4:AS7,"&gt;0",$AA$4:$AA7,$AA7),0)</f>
        <v>3</v>
      </c>
      <c r="AT8">
        <f>IF(P8="x",1+COUNTIFS(AT$4:AT7,"&gt;0",$AA$4:$AA7,$AA7),0)</f>
        <v>0</v>
      </c>
      <c r="AU8">
        <f>IF(Q8="x",1+COUNTIFS(AU$4:AU7,"&gt;0",$AA$4:$AA7,$AA7),0)</f>
        <v>0</v>
      </c>
      <c r="AV8">
        <f>IF(R8="x",1+COUNTIFS(AV$4:AV7,"&gt;0",$AA$4:$AA7,$AA7),0)</f>
        <v>0</v>
      </c>
      <c r="AW8">
        <f t="shared" si="8"/>
        <v>1</v>
      </c>
      <c r="AX8">
        <f t="shared" si="9"/>
        <v>1</v>
      </c>
      <c r="AY8">
        <f t="shared" si="37"/>
        <v>1</v>
      </c>
      <c r="AZ8">
        <f t="shared" si="38"/>
        <v>1</v>
      </c>
      <c r="BA8" s="4">
        <f t="shared" si="39"/>
        <v>0</v>
      </c>
      <c r="BB8" s="4">
        <f t="shared" si="40"/>
        <v>0</v>
      </c>
      <c r="BC8" s="4">
        <f t="shared" si="41"/>
        <v>0</v>
      </c>
      <c r="BD8" s="4">
        <f t="shared" si="42"/>
        <v>636920.83333333337</v>
      </c>
      <c r="BE8" s="4">
        <f t="shared" si="43"/>
        <v>0</v>
      </c>
      <c r="BF8" s="4">
        <f t="shared" si="44"/>
        <v>0</v>
      </c>
      <c r="BG8" s="4">
        <f t="shared" si="45"/>
        <v>0</v>
      </c>
      <c r="BH8" s="4">
        <f t="shared" si="46"/>
        <v>0</v>
      </c>
      <c r="BI8" s="4">
        <f t="shared" si="47"/>
        <v>0</v>
      </c>
      <c r="BJ8" s="4">
        <f t="shared" si="48"/>
        <v>0</v>
      </c>
      <c r="BK8" s="4">
        <f t="shared" si="49"/>
        <v>0</v>
      </c>
      <c r="BL8" s="4">
        <f t="shared" si="50"/>
        <v>0</v>
      </c>
      <c r="BM8" s="4">
        <f t="shared" si="51"/>
        <v>0</v>
      </c>
      <c r="BN8" s="4">
        <f t="shared" si="52"/>
        <v>0</v>
      </c>
      <c r="BO8">
        <f>SUMIFS(BH$5:BH8,$AA$5:$AA8,$AA8)</f>
        <v>0</v>
      </c>
      <c r="BP8">
        <f>SUMIFS(BI$5:BI8,$AA$5:$AA8,$AA8)</f>
        <v>1</v>
      </c>
      <c r="BQ8">
        <f>SUMIFS(BJ$5:BJ8,$AA$5:$AA8,$AA8)</f>
        <v>0</v>
      </c>
      <c r="BR8">
        <f>SUMIFS(BK$5:BK8,$AA$5:$AA8,$AA8)</f>
        <v>1</v>
      </c>
      <c r="BS8">
        <f>SUMIFS(BL$5:BL8,$AA$5:$AA8,$AA8)</f>
        <v>0</v>
      </c>
      <c r="BT8">
        <f>SUMIFS(BM$5:BM8,$AA$5:$AA8,$AA8)</f>
        <v>0</v>
      </c>
      <c r="BU8">
        <f>SUMIFS(BN$5:BN8,$AA$5:$AA8,$AA8)</f>
        <v>0</v>
      </c>
      <c r="BV8">
        <f t="shared" si="53"/>
        <v>4</v>
      </c>
      <c r="BW8">
        <f t="shared" si="54"/>
        <v>17</v>
      </c>
      <c r="BX8">
        <f t="shared" si="55"/>
        <v>17</v>
      </c>
      <c r="BY8">
        <f t="shared" si="56"/>
        <v>11</v>
      </c>
      <c r="BZ8">
        <f t="shared" si="57"/>
        <v>10</v>
      </c>
      <c r="CA8">
        <f t="shared" si="58"/>
        <v>18</v>
      </c>
      <c r="CB8">
        <f t="shared" si="59"/>
        <v>0</v>
      </c>
      <c r="CC8">
        <f t="shared" si="60"/>
        <v>0</v>
      </c>
      <c r="CD8">
        <f t="shared" si="61"/>
        <v>0</v>
      </c>
      <c r="CE8" t="str">
        <f>IFERROR(VLOOKUP($AA8,'Tuyến và nhân viên'!$I:$O,7,0),"")</f>
        <v>Trần Văn Khanh</v>
      </c>
      <c r="CF8">
        <f t="shared" si="62"/>
        <v>4</v>
      </c>
      <c r="CG8">
        <f t="shared" si="63"/>
        <v>1</v>
      </c>
      <c r="CH8">
        <f>COUNTIFS($L8:L8,"x")</f>
        <v>0</v>
      </c>
      <c r="CI8">
        <f>COUNTIFS($L8:M8,"x")</f>
        <v>0</v>
      </c>
      <c r="CJ8">
        <f>COUNTIFS($L8:N8,"x")</f>
        <v>0</v>
      </c>
      <c r="CK8">
        <f>COUNTIFS($L8:O8,"x")</f>
        <v>1</v>
      </c>
      <c r="CL8">
        <f>COUNTIFS($L8:P8,"x")</f>
        <v>1</v>
      </c>
      <c r="CM8">
        <f>COUNTIFS($L8:Q8,"x")</f>
        <v>1</v>
      </c>
      <c r="CN8">
        <f>COUNTIFS($L8:R8,"x")</f>
        <v>1</v>
      </c>
      <c r="CO8" t="str" cm="1">
        <f t="array" ref="CO8">IFERROR(INDEX($CH$4:$CN$4,0,MATCH(1,$CH8:$CN8,0)),"")</f>
        <v>Thứ 5</v>
      </c>
      <c r="CP8" t="str" cm="1">
        <f t="array" ref="CP8">IFERROR(INDEX($CH$4:$CN$4,0,MATCH(2,$CH8:$CN8,0)),"")</f>
        <v/>
      </c>
      <c r="CQ8" t="str">
        <f t="shared" si="64"/>
        <v>Thứ 5</v>
      </c>
      <c r="CR8" t="str">
        <f t="shared" si="29"/>
        <v>F4 - Tất cả các tuần</v>
      </c>
    </row>
    <row r="9" spans="1:96" x14ac:dyDescent="0.3">
      <c r="A9" s="117" t="s">
        <v>33329</v>
      </c>
      <c r="B9" s="118" t="s">
        <v>33266</v>
      </c>
      <c r="C9" s="118" t="s">
        <v>33267</v>
      </c>
      <c r="D9" s="118" t="s">
        <v>39657</v>
      </c>
      <c r="E9" s="118" t="s">
        <v>21</v>
      </c>
      <c r="F9" s="118" t="s">
        <v>33141</v>
      </c>
      <c r="G9" s="118" t="s">
        <v>33455</v>
      </c>
      <c r="H9" s="118" t="s">
        <v>33461</v>
      </c>
      <c r="I9" s="118" t="s">
        <v>22</v>
      </c>
      <c r="J9" s="119" t="s">
        <v>39658</v>
      </c>
      <c r="K9" s="119" t="s">
        <v>23</v>
      </c>
      <c r="L9" s="117" t="s">
        <v>23</v>
      </c>
      <c r="M9" s="117" t="s">
        <v>23</v>
      </c>
      <c r="N9" s="117" t="s">
        <v>23</v>
      </c>
      <c r="O9" s="117" t="s">
        <v>24</v>
      </c>
      <c r="P9" s="117" t="s">
        <v>23</v>
      </c>
      <c r="Q9" s="117" t="s">
        <v>23</v>
      </c>
      <c r="R9" s="117" t="s">
        <v>23</v>
      </c>
      <c r="S9" s="117" t="s">
        <v>24</v>
      </c>
      <c r="T9" s="117" t="s">
        <v>24</v>
      </c>
      <c r="U9" s="117" t="s">
        <v>24</v>
      </c>
      <c r="V9" s="117" t="s">
        <v>24</v>
      </c>
      <c r="W9" s="74" t="str">
        <f t="shared" si="30"/>
        <v>x</v>
      </c>
      <c r="X9" s="74" t="str">
        <f t="shared" si="31"/>
        <v>x</v>
      </c>
      <c r="Y9" s="74" t="str">
        <f t="shared" si="32"/>
        <v>x</v>
      </c>
      <c r="Z9" s="74" t="str">
        <f t="shared" si="33"/>
        <v>x</v>
      </c>
      <c r="AA9" t="str">
        <f>VLOOKUP($D9,'Tuyến và nhân viên'!$D:$M,6,0)</f>
        <v>HL00622</v>
      </c>
      <c r="AB9" t="str">
        <f>VLOOKUP($D9,'Tuyến và nhân viên'!$D:$M,7,0)</f>
        <v>Dương Phi Vủ</v>
      </c>
      <c r="AC9" s="16" t="str">
        <f>IFERROR(VLOOKUP($F9,DSKH!$D:$BF,53,0),"")</f>
        <v>F4</v>
      </c>
      <c r="AD9" s="16" t="str">
        <f>IFERROR(VLOOKUP($F9,DSKH!$D:$BF,54,0),"")</f>
        <v>OTC</v>
      </c>
      <c r="AE9" s="4">
        <f>SUMIFS('Doanh số khách hàng'!$F:$F,'Doanh số khách hàng'!$A:$A,'Chi tiết tuyến'!$F9)</f>
        <v>526933.33333333337</v>
      </c>
      <c r="AF9" s="16" t="str">
        <f t="shared" si="4"/>
        <v>F4</v>
      </c>
      <c r="AG9" s="16" t="str">
        <f t="shared" si="5"/>
        <v>F4</v>
      </c>
      <c r="AH9" t="b">
        <f t="shared" si="34"/>
        <v>1</v>
      </c>
      <c r="AI9" t="b">
        <f t="shared" si="35"/>
        <v>1</v>
      </c>
      <c r="AJ9">
        <f>IFERROR(VLOOKUP($AC9,Master!$D:$E,2,0),"")</f>
        <v>4</v>
      </c>
      <c r="AK9">
        <f>VLOOKUP($AF9,Master!$D:$E,2,0)</f>
        <v>4</v>
      </c>
      <c r="AL9" s="4">
        <f t="shared" si="36"/>
        <v>131733.33333333334</v>
      </c>
      <c r="AM9" t="str">
        <f>IFERROR(VLOOKUP($F9,DSKH!$D:$BF,31,0),"")</f>
        <v>Tỉnh Cà Mau</v>
      </c>
      <c r="AN9" t="str">
        <f>IFERROR(VLOOKUP($F9,DSKH!$D:$BF,29,0),"")</f>
        <v>Xã Vĩnh Phước</v>
      </c>
      <c r="AO9">
        <f>IFERROR(VLOOKUP($F9,DSKH!$D:$BF,52,0),"")</f>
        <v>526933.33333333337</v>
      </c>
      <c r="AP9">
        <f>IF(L9="x",1+COUNTIFS(AP$4:AP8,"&gt;0",$AA$4:$AA8,$AA8),0)</f>
        <v>0</v>
      </c>
      <c r="AQ9">
        <f>IF(M9="x",1+COUNTIFS(AQ$4:AQ8,"&gt;0",$AA$4:$AA8,$AA8),0)</f>
        <v>0</v>
      </c>
      <c r="AR9">
        <f>IF(N9="x",1+COUNTIFS(AR$4:AR8,"&gt;0",$AA$4:$AA8,$AA8),0)</f>
        <v>0</v>
      </c>
      <c r="AS9">
        <f>IF(O9="x",1+COUNTIFS(AS$4:AS8,"&gt;0",$AA$4:$AA8,$AA8),0)</f>
        <v>4</v>
      </c>
      <c r="AT9">
        <f>IF(P9="x",1+COUNTIFS(AT$4:AT8,"&gt;0",$AA$4:$AA8,$AA8),0)</f>
        <v>0</v>
      </c>
      <c r="AU9">
        <f>IF(Q9="x",1+COUNTIFS(AU$4:AU8,"&gt;0",$AA$4:$AA8,$AA8),0)</f>
        <v>0</v>
      </c>
      <c r="AV9">
        <f>IF(R9="x",1+COUNTIFS(AV$4:AV8,"&gt;0",$AA$4:$AA8,$AA8),0)</f>
        <v>0</v>
      </c>
      <c r="AW9">
        <f t="shared" si="8"/>
        <v>1</v>
      </c>
      <c r="AX9">
        <f t="shared" si="9"/>
        <v>1</v>
      </c>
      <c r="AY9">
        <f t="shared" si="37"/>
        <v>1</v>
      </c>
      <c r="AZ9">
        <f t="shared" si="38"/>
        <v>1</v>
      </c>
      <c r="BA9" s="4">
        <f t="shared" si="39"/>
        <v>0</v>
      </c>
      <c r="BB9" s="4">
        <f t="shared" si="40"/>
        <v>0</v>
      </c>
      <c r="BC9" s="4">
        <f t="shared" si="41"/>
        <v>0</v>
      </c>
      <c r="BD9" s="4">
        <f t="shared" si="42"/>
        <v>131733.33333333334</v>
      </c>
      <c r="BE9" s="4">
        <f t="shared" si="43"/>
        <v>0</v>
      </c>
      <c r="BF9" s="4">
        <f t="shared" si="44"/>
        <v>0</v>
      </c>
      <c r="BG9" s="4">
        <f t="shared" si="45"/>
        <v>0</v>
      </c>
      <c r="BH9" s="4">
        <f t="shared" si="46"/>
        <v>0</v>
      </c>
      <c r="BI9" s="4">
        <f t="shared" si="47"/>
        <v>0</v>
      </c>
      <c r="BJ9" s="4">
        <f t="shared" si="48"/>
        <v>0</v>
      </c>
      <c r="BK9" s="4">
        <f t="shared" si="49"/>
        <v>0</v>
      </c>
      <c r="BL9" s="4">
        <f t="shared" si="50"/>
        <v>0</v>
      </c>
      <c r="BM9" s="4">
        <f t="shared" si="51"/>
        <v>0</v>
      </c>
      <c r="BN9" s="4">
        <f t="shared" si="52"/>
        <v>0</v>
      </c>
      <c r="BO9">
        <f>SUMIFS(BH$5:BH9,$AA$5:$AA9,$AA9)</f>
        <v>0</v>
      </c>
      <c r="BP9">
        <f>SUMIFS(BI$5:BI9,$AA$5:$AA9,$AA9)</f>
        <v>1</v>
      </c>
      <c r="BQ9">
        <f>SUMIFS(BJ$5:BJ9,$AA$5:$AA9,$AA9)</f>
        <v>0</v>
      </c>
      <c r="BR9">
        <f>SUMIFS(BK$5:BK9,$AA$5:$AA9,$AA9)</f>
        <v>1</v>
      </c>
      <c r="BS9">
        <f>SUMIFS(BL$5:BL9,$AA$5:$AA9,$AA9)</f>
        <v>0</v>
      </c>
      <c r="BT9">
        <f>SUMIFS(BM$5:BM9,$AA$5:$AA9,$AA9)</f>
        <v>0</v>
      </c>
      <c r="BU9">
        <f>SUMIFS(BN$5:BN9,$AA$5:$AA9,$AA9)</f>
        <v>0</v>
      </c>
      <c r="BV9">
        <f t="shared" si="53"/>
        <v>4</v>
      </c>
      <c r="BW9">
        <f t="shared" si="54"/>
        <v>17</v>
      </c>
      <c r="BX9">
        <f t="shared" si="55"/>
        <v>17</v>
      </c>
      <c r="BY9">
        <f t="shared" si="56"/>
        <v>11</v>
      </c>
      <c r="BZ9">
        <f t="shared" si="57"/>
        <v>10</v>
      </c>
      <c r="CA9">
        <f t="shared" si="58"/>
        <v>18</v>
      </c>
      <c r="CB9">
        <f t="shared" si="59"/>
        <v>0</v>
      </c>
      <c r="CC9">
        <f t="shared" si="60"/>
        <v>0</v>
      </c>
      <c r="CD9">
        <f t="shared" si="61"/>
        <v>0</v>
      </c>
      <c r="CE9" t="str">
        <f>IFERROR(VLOOKUP($AA9,'Tuyến và nhân viên'!$I:$O,7,0),"")</f>
        <v>Trần Văn Khanh</v>
      </c>
      <c r="CF9">
        <f t="shared" si="62"/>
        <v>4</v>
      </c>
      <c r="CG9">
        <f t="shared" si="63"/>
        <v>1</v>
      </c>
      <c r="CH9">
        <f>COUNTIFS($L9:L9,"x")</f>
        <v>0</v>
      </c>
      <c r="CI9">
        <f>COUNTIFS($L9:M9,"x")</f>
        <v>0</v>
      </c>
      <c r="CJ9">
        <f>COUNTIFS($L9:N9,"x")</f>
        <v>0</v>
      </c>
      <c r="CK9">
        <f>COUNTIFS($L9:O9,"x")</f>
        <v>1</v>
      </c>
      <c r="CL9">
        <f>COUNTIFS($L9:P9,"x")</f>
        <v>1</v>
      </c>
      <c r="CM9">
        <f>COUNTIFS($L9:Q9,"x")</f>
        <v>1</v>
      </c>
      <c r="CN9">
        <f>COUNTIFS($L9:R9,"x")</f>
        <v>1</v>
      </c>
      <c r="CO9" t="str" cm="1">
        <f t="array" ref="CO9">IFERROR(INDEX($CH$4:$CN$4,0,MATCH(1,$CH9:$CN9,0)),"")</f>
        <v>Thứ 5</v>
      </c>
      <c r="CP9" t="str" cm="1">
        <f t="array" ref="CP9">IFERROR(INDEX($CH$4:$CN$4,0,MATCH(2,$CH9:$CN9,0)),"")</f>
        <v/>
      </c>
      <c r="CQ9" t="str">
        <f t="shared" si="64"/>
        <v>Thứ 5</v>
      </c>
      <c r="CR9" t="str">
        <f t="shared" si="29"/>
        <v>F4 - Tất cả các tuần</v>
      </c>
    </row>
    <row r="10" spans="1:96" x14ac:dyDescent="0.3">
      <c r="A10" s="117" t="s">
        <v>33343</v>
      </c>
      <c r="B10" s="118" t="s">
        <v>33266</v>
      </c>
      <c r="C10" s="118" t="s">
        <v>33267</v>
      </c>
      <c r="D10" s="118" t="s">
        <v>39657</v>
      </c>
      <c r="E10" s="118" t="s">
        <v>21</v>
      </c>
      <c r="F10" s="118" t="s">
        <v>30097</v>
      </c>
      <c r="G10" s="118" t="s">
        <v>33478</v>
      </c>
      <c r="H10" s="118" t="s">
        <v>33485</v>
      </c>
      <c r="I10" s="118" t="s">
        <v>22</v>
      </c>
      <c r="J10" s="119" t="s">
        <v>39658</v>
      </c>
      <c r="K10" s="119" t="s">
        <v>23</v>
      </c>
      <c r="L10" s="117" t="s">
        <v>23</v>
      </c>
      <c r="M10" s="117" t="s">
        <v>23</v>
      </c>
      <c r="N10" s="117" t="s">
        <v>23</v>
      </c>
      <c r="O10" s="117" t="s">
        <v>24</v>
      </c>
      <c r="P10" s="117" t="s">
        <v>23</v>
      </c>
      <c r="Q10" s="117" t="s">
        <v>23</v>
      </c>
      <c r="R10" s="117" t="s">
        <v>23</v>
      </c>
      <c r="S10" s="117" t="s">
        <v>24</v>
      </c>
      <c r="T10" s="117" t="s">
        <v>24</v>
      </c>
      <c r="U10" s="117" t="s">
        <v>24</v>
      </c>
      <c r="V10" s="117" t="s">
        <v>24</v>
      </c>
      <c r="W10" s="74" t="str">
        <f t="shared" si="30"/>
        <v>x</v>
      </c>
      <c r="X10" s="74" t="str">
        <f t="shared" si="31"/>
        <v>x</v>
      </c>
      <c r="Y10" s="74" t="str">
        <f t="shared" si="32"/>
        <v>x</v>
      </c>
      <c r="Z10" s="74" t="str">
        <f t="shared" si="33"/>
        <v>x</v>
      </c>
      <c r="AA10" t="str">
        <f>VLOOKUP($D10,'Tuyến và nhân viên'!$D:$M,6,0)</f>
        <v>HL00622</v>
      </c>
      <c r="AB10" t="str">
        <f>VLOOKUP($D10,'Tuyến và nhân viên'!$D:$M,7,0)</f>
        <v>Dương Phi Vủ</v>
      </c>
      <c r="AC10" s="16" t="str">
        <f>IFERROR(VLOOKUP($F10,DSKH!$D:$BF,53,0),"")</f>
        <v>F4</v>
      </c>
      <c r="AD10" s="16" t="str">
        <f>IFERROR(VLOOKUP($F10,DSKH!$D:$BF,54,0),"")</f>
        <v>OTC</v>
      </c>
      <c r="AE10" s="4">
        <f>SUMIFS('Doanh số khách hàng'!$F:$F,'Doanh số khách hàng'!$A:$A,'Chi tiết tuyến'!$F10)</f>
        <v>1233333.3333333333</v>
      </c>
      <c r="AF10" s="16" t="str">
        <f t="shared" si="4"/>
        <v>F4</v>
      </c>
      <c r="AG10" s="16" t="str">
        <f t="shared" si="5"/>
        <v>F4</v>
      </c>
      <c r="AH10" t="b">
        <f t="shared" si="34"/>
        <v>1</v>
      </c>
      <c r="AI10" t="b">
        <f t="shared" si="35"/>
        <v>1</v>
      </c>
      <c r="AJ10">
        <f>IFERROR(VLOOKUP($AC10,Master!$D:$E,2,0),"")</f>
        <v>4</v>
      </c>
      <c r="AK10">
        <f>VLOOKUP($AF10,Master!$D:$E,2,0)</f>
        <v>4</v>
      </c>
      <c r="AL10" s="4">
        <f t="shared" si="36"/>
        <v>308333.33333333331</v>
      </c>
      <c r="AM10" t="str">
        <f>IFERROR(VLOOKUP($F10,DSKH!$D:$BF,31,0),"")</f>
        <v>Tỉnh Cà Mau</v>
      </c>
      <c r="AN10" t="str">
        <f>IFERROR(VLOOKUP($F10,DSKH!$D:$BF,29,0),"")</f>
        <v>Xã Ninh Thạnh Lợi</v>
      </c>
      <c r="AO10">
        <f>IFERROR(VLOOKUP($F10,DSKH!$D:$BF,52,0),"")</f>
        <v>1233333.3333333333</v>
      </c>
      <c r="AP10">
        <f>IF(L10="x",1+COUNTIFS(AP$4:AP9,"&gt;0",$AA$4:$AA9,$AA9),0)</f>
        <v>0</v>
      </c>
      <c r="AQ10">
        <f>IF(M10="x",1+COUNTIFS(AQ$4:AQ9,"&gt;0",$AA$4:$AA9,$AA9),0)</f>
        <v>0</v>
      </c>
      <c r="AR10">
        <f>IF(N10="x",1+COUNTIFS(AR$4:AR9,"&gt;0",$AA$4:$AA9,$AA9),0)</f>
        <v>0</v>
      </c>
      <c r="AS10">
        <f>IF(O10="x",1+COUNTIFS(AS$4:AS9,"&gt;0",$AA$4:$AA9,$AA9),0)</f>
        <v>5</v>
      </c>
      <c r="AT10">
        <f>IF(P10="x",1+COUNTIFS(AT$4:AT9,"&gt;0",$AA$4:$AA9,$AA9),0)</f>
        <v>0</v>
      </c>
      <c r="AU10">
        <f>IF(Q10="x",1+COUNTIFS(AU$4:AU9,"&gt;0",$AA$4:$AA9,$AA9),0)</f>
        <v>0</v>
      </c>
      <c r="AV10">
        <f>IF(R10="x",1+COUNTIFS(AV$4:AV9,"&gt;0",$AA$4:$AA9,$AA9),0)</f>
        <v>0</v>
      </c>
      <c r="AW10">
        <f t="shared" si="8"/>
        <v>1</v>
      </c>
      <c r="AX10">
        <f t="shared" si="9"/>
        <v>1</v>
      </c>
      <c r="AY10">
        <f t="shared" si="37"/>
        <v>1</v>
      </c>
      <c r="AZ10">
        <f t="shared" si="38"/>
        <v>1</v>
      </c>
      <c r="BA10" s="4">
        <f t="shared" si="39"/>
        <v>0</v>
      </c>
      <c r="BB10" s="4">
        <f t="shared" si="40"/>
        <v>0</v>
      </c>
      <c r="BC10" s="4">
        <f t="shared" si="41"/>
        <v>0</v>
      </c>
      <c r="BD10" s="4">
        <f t="shared" si="42"/>
        <v>308333.33333333331</v>
      </c>
      <c r="BE10" s="4">
        <f t="shared" si="43"/>
        <v>0</v>
      </c>
      <c r="BF10" s="4">
        <f t="shared" si="44"/>
        <v>0</v>
      </c>
      <c r="BG10" s="4">
        <f t="shared" si="45"/>
        <v>0</v>
      </c>
      <c r="BH10" s="4">
        <f t="shared" si="46"/>
        <v>0</v>
      </c>
      <c r="BI10" s="4">
        <f t="shared" si="47"/>
        <v>0</v>
      </c>
      <c r="BJ10" s="4">
        <f t="shared" si="48"/>
        <v>0</v>
      </c>
      <c r="BK10" s="4">
        <f t="shared" si="49"/>
        <v>0</v>
      </c>
      <c r="BL10" s="4">
        <f t="shared" si="50"/>
        <v>0</v>
      </c>
      <c r="BM10" s="4">
        <f t="shared" si="51"/>
        <v>0</v>
      </c>
      <c r="BN10" s="4">
        <f t="shared" si="52"/>
        <v>0</v>
      </c>
      <c r="BO10">
        <f>SUMIFS(BH$5:BH10,$AA$5:$AA10,$AA10)</f>
        <v>0</v>
      </c>
      <c r="BP10">
        <f>SUMIFS(BI$5:BI10,$AA$5:$AA10,$AA10)</f>
        <v>1</v>
      </c>
      <c r="BQ10">
        <f>SUMIFS(BJ$5:BJ10,$AA$5:$AA10,$AA10)</f>
        <v>0</v>
      </c>
      <c r="BR10">
        <f>SUMIFS(BK$5:BK10,$AA$5:$AA10,$AA10)</f>
        <v>1</v>
      </c>
      <c r="BS10">
        <f>SUMIFS(BL$5:BL10,$AA$5:$AA10,$AA10)</f>
        <v>0</v>
      </c>
      <c r="BT10">
        <f>SUMIFS(BM$5:BM10,$AA$5:$AA10,$AA10)</f>
        <v>0</v>
      </c>
      <c r="BU10">
        <f>SUMIFS(BN$5:BN10,$AA$5:$AA10,$AA10)</f>
        <v>0</v>
      </c>
      <c r="BV10">
        <f t="shared" si="53"/>
        <v>4</v>
      </c>
      <c r="BW10">
        <f t="shared" si="54"/>
        <v>17</v>
      </c>
      <c r="BX10">
        <f t="shared" si="55"/>
        <v>17</v>
      </c>
      <c r="BY10">
        <f t="shared" si="56"/>
        <v>11</v>
      </c>
      <c r="BZ10">
        <f t="shared" si="57"/>
        <v>10</v>
      </c>
      <c r="CA10">
        <f t="shared" si="58"/>
        <v>18</v>
      </c>
      <c r="CB10">
        <f t="shared" si="59"/>
        <v>0</v>
      </c>
      <c r="CC10">
        <f t="shared" si="60"/>
        <v>0</v>
      </c>
      <c r="CD10">
        <f t="shared" si="61"/>
        <v>0</v>
      </c>
      <c r="CE10" t="str">
        <f>IFERROR(VLOOKUP($AA10,'Tuyến và nhân viên'!$I:$O,7,0),"")</f>
        <v>Trần Văn Khanh</v>
      </c>
      <c r="CF10">
        <f t="shared" si="62"/>
        <v>4</v>
      </c>
      <c r="CG10">
        <f t="shared" si="63"/>
        <v>1</v>
      </c>
      <c r="CH10">
        <f>COUNTIFS($L10:L10,"x")</f>
        <v>0</v>
      </c>
      <c r="CI10">
        <f>COUNTIFS($L10:M10,"x")</f>
        <v>0</v>
      </c>
      <c r="CJ10">
        <f>COUNTIFS($L10:N10,"x")</f>
        <v>0</v>
      </c>
      <c r="CK10">
        <f>COUNTIFS($L10:O10,"x")</f>
        <v>1</v>
      </c>
      <c r="CL10">
        <f>COUNTIFS($L10:P10,"x")</f>
        <v>1</v>
      </c>
      <c r="CM10">
        <f>COUNTIFS($L10:Q10,"x")</f>
        <v>1</v>
      </c>
      <c r="CN10">
        <f>COUNTIFS($L10:R10,"x")</f>
        <v>1</v>
      </c>
      <c r="CO10" t="str" cm="1">
        <f t="array" ref="CO10">IFERROR(INDEX($CH$4:$CN$4,0,MATCH(1,$CH10:$CN10,0)),"")</f>
        <v>Thứ 5</v>
      </c>
      <c r="CP10" t="str" cm="1">
        <f t="array" ref="CP10">IFERROR(INDEX($CH$4:$CN$4,0,MATCH(2,$CH10:$CN10,0)),"")</f>
        <v/>
      </c>
      <c r="CQ10" t="str">
        <f t="shared" si="64"/>
        <v>Thứ 5</v>
      </c>
      <c r="CR10" t="str">
        <f t="shared" si="29"/>
        <v>F4 - Tất cả các tuần</v>
      </c>
    </row>
    <row r="11" spans="1:96" x14ac:dyDescent="0.3">
      <c r="A11" s="117" t="s">
        <v>33354</v>
      </c>
      <c r="B11" s="118" t="s">
        <v>33266</v>
      </c>
      <c r="C11" s="118" t="s">
        <v>33267</v>
      </c>
      <c r="D11" s="118" t="s">
        <v>39657</v>
      </c>
      <c r="E11" s="118" t="s">
        <v>21</v>
      </c>
      <c r="F11" s="118" t="s">
        <v>18705</v>
      </c>
      <c r="G11" s="118" t="s">
        <v>33532</v>
      </c>
      <c r="H11" s="118" t="s">
        <v>33539</v>
      </c>
      <c r="I11" s="118" t="s">
        <v>22</v>
      </c>
      <c r="J11" s="119" t="s">
        <v>39658</v>
      </c>
      <c r="K11" s="119" t="s">
        <v>23</v>
      </c>
      <c r="L11" s="117" t="s">
        <v>23</v>
      </c>
      <c r="M11" s="117" t="s">
        <v>23</v>
      </c>
      <c r="N11" s="117" t="s">
        <v>23</v>
      </c>
      <c r="O11" s="117" t="s">
        <v>23</v>
      </c>
      <c r="P11" s="117" t="s">
        <v>23</v>
      </c>
      <c r="Q11" s="117" t="s">
        <v>24</v>
      </c>
      <c r="R11" s="117" t="s">
        <v>23</v>
      </c>
      <c r="S11" s="117" t="s">
        <v>24</v>
      </c>
      <c r="T11" s="117" t="s">
        <v>24</v>
      </c>
      <c r="U11" s="117" t="s">
        <v>24</v>
      </c>
      <c r="V11" s="117" t="s">
        <v>24</v>
      </c>
      <c r="W11" s="74" t="str">
        <f t="shared" si="30"/>
        <v>x</v>
      </c>
      <c r="X11" s="74" t="str">
        <f t="shared" si="31"/>
        <v/>
      </c>
      <c r="Y11" s="74" t="str">
        <f t="shared" si="32"/>
        <v>x</v>
      </c>
      <c r="Z11" s="74" t="str">
        <f t="shared" si="33"/>
        <v/>
      </c>
      <c r="AA11" t="str">
        <f>VLOOKUP($D11,'Tuyến và nhân viên'!$D:$M,6,0)</f>
        <v>HL00622</v>
      </c>
      <c r="AB11" t="str">
        <f>VLOOKUP($D11,'Tuyến và nhân viên'!$D:$M,7,0)</f>
        <v>Dương Phi Vủ</v>
      </c>
      <c r="AC11" s="16" t="str">
        <f>IFERROR(VLOOKUP($F11,DSKH!$D:$BF,53,0),"")</f>
        <v>F2</v>
      </c>
      <c r="AD11" s="16" t="str">
        <f>IFERROR(VLOOKUP($F11,DSKH!$D:$BF,54,0),"")</f>
        <v>OTC</v>
      </c>
      <c r="AE11" s="4">
        <f>SUMIFS('Doanh số khách hàng'!$F:$F,'Doanh số khách hàng'!$A:$A,'Chi tiết tuyến'!$F11)</f>
        <v>73040</v>
      </c>
      <c r="AF11" s="16" t="str">
        <f t="shared" si="4"/>
        <v>F4</v>
      </c>
      <c r="AG11" s="16" t="str">
        <f t="shared" si="5"/>
        <v>F2</v>
      </c>
      <c r="AH11" t="b">
        <f t="shared" si="34"/>
        <v>0</v>
      </c>
      <c r="AI11" t="b">
        <f t="shared" si="35"/>
        <v>1</v>
      </c>
      <c r="AJ11">
        <f>IFERROR(VLOOKUP($AC11,Master!$D:$E,2,0),"")</f>
        <v>2</v>
      </c>
      <c r="AK11">
        <f>VLOOKUP($AF11,Master!$D:$E,2,0)</f>
        <v>4</v>
      </c>
      <c r="AL11" s="4">
        <f t="shared" si="36"/>
        <v>36520</v>
      </c>
      <c r="AM11" t="str">
        <f>IFERROR(VLOOKUP($F11,DSKH!$D:$BF,31,0),"")</f>
        <v>Tỉnh Cà Mau</v>
      </c>
      <c r="AN11" t="str">
        <f>IFERROR(VLOOKUP($F11,DSKH!$D:$BF,29,0),"")</f>
        <v>Phường Bạc Liêu</v>
      </c>
      <c r="AO11">
        <f>IFERROR(VLOOKUP($F11,DSKH!$D:$BF,52,0),"")</f>
        <v>73040</v>
      </c>
      <c r="AP11">
        <f>IF(L11="x",1+COUNTIFS(AP$4:AP10,"&gt;0",$AA$4:$AA10,$AA10),0)</f>
        <v>0</v>
      </c>
      <c r="AQ11">
        <f>IF(M11="x",1+COUNTIFS(AQ$4:AQ10,"&gt;0",$AA$4:$AA10,$AA10),0)</f>
        <v>0</v>
      </c>
      <c r="AR11">
        <f>IF(N11="x",1+COUNTIFS(AR$4:AR10,"&gt;0",$AA$4:$AA10,$AA10),0)</f>
        <v>0</v>
      </c>
      <c r="AS11">
        <f>IF(O11="x",1+COUNTIFS(AS$4:AS10,"&gt;0",$AA$4:$AA10,$AA10),0)</f>
        <v>0</v>
      </c>
      <c r="AT11">
        <f>IF(P11="x",1+COUNTIFS(AT$4:AT10,"&gt;0",$AA$4:$AA10,$AA10),0)</f>
        <v>0</v>
      </c>
      <c r="AU11">
        <f>IF(Q11="x",1+COUNTIFS(AU$4:AU10,"&gt;0",$AA$4:$AA10,$AA10),0)</f>
        <v>1</v>
      </c>
      <c r="AV11">
        <f>IF(R11="x",1+COUNTIFS(AV$4:AV10,"&gt;0",$AA$4:$AA10,$AA10),0)</f>
        <v>0</v>
      </c>
      <c r="AW11">
        <f t="shared" si="8"/>
        <v>1</v>
      </c>
      <c r="AX11">
        <f t="shared" si="9"/>
        <v>0</v>
      </c>
      <c r="AY11">
        <f t="shared" si="37"/>
        <v>1</v>
      </c>
      <c r="AZ11">
        <f t="shared" si="38"/>
        <v>0</v>
      </c>
      <c r="BA11" s="4">
        <f t="shared" si="39"/>
        <v>0</v>
      </c>
      <c r="BB11" s="4">
        <f t="shared" si="40"/>
        <v>0</v>
      </c>
      <c r="BC11" s="4">
        <f t="shared" si="41"/>
        <v>0</v>
      </c>
      <c r="BD11" s="4">
        <f t="shared" si="42"/>
        <v>0</v>
      </c>
      <c r="BE11" s="4">
        <f t="shared" si="43"/>
        <v>0</v>
      </c>
      <c r="BF11" s="4">
        <f t="shared" si="44"/>
        <v>36520</v>
      </c>
      <c r="BG11" s="4">
        <f t="shared" si="45"/>
        <v>0</v>
      </c>
      <c r="BH11" s="4">
        <f t="shared" si="46"/>
        <v>0</v>
      </c>
      <c r="BI11" s="4">
        <f t="shared" si="47"/>
        <v>0</v>
      </c>
      <c r="BJ11" s="4">
        <f t="shared" si="48"/>
        <v>0</v>
      </c>
      <c r="BK11" s="4">
        <f t="shared" si="49"/>
        <v>0</v>
      </c>
      <c r="BL11" s="4">
        <f t="shared" si="50"/>
        <v>0</v>
      </c>
      <c r="BM11" s="4">
        <f t="shared" si="51"/>
        <v>1</v>
      </c>
      <c r="BN11" s="4">
        <f t="shared" si="52"/>
        <v>0</v>
      </c>
      <c r="BO11">
        <f>SUMIFS(BH$5:BH11,$AA$5:$AA11,$AA11)</f>
        <v>0</v>
      </c>
      <c r="BP11">
        <f>SUMIFS(BI$5:BI11,$AA$5:$AA11,$AA11)</f>
        <v>1</v>
      </c>
      <c r="BQ11">
        <f>SUMIFS(BJ$5:BJ11,$AA$5:$AA11,$AA11)</f>
        <v>0</v>
      </c>
      <c r="BR11">
        <f>SUMIFS(BK$5:BK11,$AA$5:$AA11,$AA11)</f>
        <v>1</v>
      </c>
      <c r="BS11">
        <f>SUMIFS(BL$5:BL11,$AA$5:$AA11,$AA11)</f>
        <v>0</v>
      </c>
      <c r="BT11">
        <f>SUMIFS(BM$5:BM11,$AA$5:$AA11,$AA11)</f>
        <v>1</v>
      </c>
      <c r="BU11">
        <f>SUMIFS(BN$5:BN11,$AA$5:$AA11,$AA11)</f>
        <v>0</v>
      </c>
      <c r="BV11">
        <f t="shared" si="53"/>
        <v>4</v>
      </c>
      <c r="BW11">
        <f t="shared" si="54"/>
        <v>17</v>
      </c>
      <c r="BX11">
        <f t="shared" si="55"/>
        <v>17</v>
      </c>
      <c r="BY11">
        <f t="shared" si="56"/>
        <v>11</v>
      </c>
      <c r="BZ11">
        <f t="shared" si="57"/>
        <v>10</v>
      </c>
      <c r="CA11">
        <f t="shared" si="58"/>
        <v>18</v>
      </c>
      <c r="CB11">
        <f t="shared" si="59"/>
        <v>0</v>
      </c>
      <c r="CC11">
        <f t="shared" si="60"/>
        <v>1</v>
      </c>
      <c r="CD11">
        <f t="shared" si="61"/>
        <v>18</v>
      </c>
      <c r="CE11" t="str">
        <f>IFERROR(VLOOKUP($AA11,'Tuyến và nhân viên'!$I:$O,7,0),"")</f>
        <v>Trần Văn Khanh</v>
      </c>
      <c r="CF11">
        <f t="shared" si="62"/>
        <v>2</v>
      </c>
      <c r="CG11">
        <f t="shared" si="63"/>
        <v>1</v>
      </c>
      <c r="CH11">
        <f>COUNTIFS($L11:L11,"x")</f>
        <v>0</v>
      </c>
      <c r="CI11">
        <f>COUNTIFS($L11:M11,"x")</f>
        <v>0</v>
      </c>
      <c r="CJ11">
        <f>COUNTIFS($L11:N11,"x")</f>
        <v>0</v>
      </c>
      <c r="CK11">
        <f>COUNTIFS($L11:O11,"x")</f>
        <v>0</v>
      </c>
      <c r="CL11">
        <f>COUNTIFS($L11:P11,"x")</f>
        <v>0</v>
      </c>
      <c r="CM11">
        <f>COUNTIFS($L11:Q11,"x")</f>
        <v>1</v>
      </c>
      <c r="CN11">
        <f>COUNTIFS($L11:R11,"x")</f>
        <v>1</v>
      </c>
      <c r="CO11" t="str" cm="1">
        <f t="array" ref="CO11">IFERROR(INDEX($CH$4:$CN$4,0,MATCH(1,$CH11:$CN11,0)),"")</f>
        <v>Thứ 7</v>
      </c>
      <c r="CP11" t="str" cm="1">
        <f t="array" ref="CP11">IFERROR(INDEX($CH$4:$CN$4,0,MATCH(2,$CH11:$CN11,0)),"")</f>
        <v/>
      </c>
      <c r="CQ11" t="str">
        <f t="shared" si="64"/>
        <v>Thứ 7</v>
      </c>
      <c r="CR11" t="str">
        <f t="shared" si="29"/>
        <v>F2 - Tuần 1 &amp; 3</v>
      </c>
    </row>
    <row r="12" spans="1:96" x14ac:dyDescent="0.3">
      <c r="A12" s="117" t="s">
        <v>33369</v>
      </c>
      <c r="B12" s="118" t="s">
        <v>33266</v>
      </c>
      <c r="C12" s="118" t="s">
        <v>33267</v>
      </c>
      <c r="D12" s="118" t="s">
        <v>39657</v>
      </c>
      <c r="E12" s="118" t="s">
        <v>21</v>
      </c>
      <c r="F12" s="118" t="s">
        <v>33545</v>
      </c>
      <c r="G12" s="118" t="s">
        <v>33546</v>
      </c>
      <c r="H12" s="118" t="s">
        <v>33553</v>
      </c>
      <c r="I12" s="118" t="s">
        <v>22</v>
      </c>
      <c r="J12" s="119" t="s">
        <v>39658</v>
      </c>
      <c r="K12" s="119" t="s">
        <v>23</v>
      </c>
      <c r="L12" s="117" t="s">
        <v>23</v>
      </c>
      <c r="M12" s="117" t="s">
        <v>24</v>
      </c>
      <c r="N12" s="117" t="s">
        <v>23</v>
      </c>
      <c r="O12" s="117" t="s">
        <v>23</v>
      </c>
      <c r="P12" s="117" t="s">
        <v>23</v>
      </c>
      <c r="Q12" s="117" t="s">
        <v>23</v>
      </c>
      <c r="R12" s="117" t="s">
        <v>23</v>
      </c>
      <c r="S12" s="117" t="s">
        <v>24</v>
      </c>
      <c r="T12" s="117" t="s">
        <v>24</v>
      </c>
      <c r="U12" s="117" t="s">
        <v>24</v>
      </c>
      <c r="V12" s="117" t="s">
        <v>24</v>
      </c>
      <c r="W12" s="74" t="str">
        <f t="shared" si="30"/>
        <v>x</v>
      </c>
      <c r="X12" s="74" t="str">
        <f t="shared" si="31"/>
        <v/>
      </c>
      <c r="Y12" s="74" t="str">
        <f t="shared" si="32"/>
        <v>x</v>
      </c>
      <c r="Z12" s="74" t="str">
        <f t="shared" si="33"/>
        <v/>
      </c>
      <c r="AA12" t="str">
        <f>VLOOKUP($D12,'Tuyến và nhân viên'!$D:$M,6,0)</f>
        <v>HL00622</v>
      </c>
      <c r="AB12" t="str">
        <f>VLOOKUP($D12,'Tuyến và nhân viên'!$D:$M,7,0)</f>
        <v>Dương Phi Vủ</v>
      </c>
      <c r="AC12" s="16" t="str">
        <f>IFERROR(VLOOKUP($F12,DSKH!$D:$BF,53,0),"")</f>
        <v>F2</v>
      </c>
      <c r="AD12" s="16" t="str">
        <f>IFERROR(VLOOKUP($F12,DSKH!$D:$BF,54,0),"")</f>
        <v>OTC</v>
      </c>
      <c r="AE12" s="4">
        <f>SUMIFS('Doanh số khách hàng'!$F:$F,'Doanh số khách hàng'!$A:$A,'Chi tiết tuyến'!$F12)</f>
        <v>0</v>
      </c>
      <c r="AF12" s="16" t="str">
        <f t="shared" si="4"/>
        <v>F4</v>
      </c>
      <c r="AG12" s="16" t="str">
        <f t="shared" si="5"/>
        <v>F2</v>
      </c>
      <c r="AH12" t="b">
        <f t="shared" si="34"/>
        <v>0</v>
      </c>
      <c r="AI12" t="b">
        <f t="shared" si="35"/>
        <v>1</v>
      </c>
      <c r="AJ12">
        <f>IFERROR(VLOOKUP($AC12,Master!$D:$E,2,0),"")</f>
        <v>2</v>
      </c>
      <c r="AK12">
        <f>VLOOKUP($AF12,Master!$D:$E,2,0)</f>
        <v>4</v>
      </c>
      <c r="AL12" s="4">
        <f t="shared" si="36"/>
        <v>0</v>
      </c>
      <c r="AM12" t="str">
        <f>IFERROR(VLOOKUP($F12,DSKH!$D:$BF,31,0),"")</f>
        <v>Tỉnh Cà Mau</v>
      </c>
      <c r="AN12" t="str">
        <f>IFERROR(VLOOKUP($F12,DSKH!$D:$BF,29,0),"")</f>
        <v>Phường Bạc Liêu</v>
      </c>
      <c r="AO12">
        <f>IFERROR(VLOOKUP($F12,DSKH!$D:$BF,52,0),"")</f>
        <v>0</v>
      </c>
      <c r="AP12">
        <f>IF(L12="x",1+COUNTIFS(AP$4:AP11,"&gt;0",$AA$4:$AA11,$AA11),0)</f>
        <v>0</v>
      </c>
      <c r="AQ12">
        <f>IF(M12="x",1+COUNTIFS(AQ$4:AQ11,"&gt;0",$AA$4:$AA11,$AA11),0)</f>
        <v>2</v>
      </c>
      <c r="AR12">
        <f>IF(N12="x",1+COUNTIFS(AR$4:AR11,"&gt;0",$AA$4:$AA11,$AA11),0)</f>
        <v>0</v>
      </c>
      <c r="AS12">
        <f>IF(O12="x",1+COUNTIFS(AS$4:AS11,"&gt;0",$AA$4:$AA11,$AA11),0)</f>
        <v>0</v>
      </c>
      <c r="AT12">
        <f>IF(P12="x",1+COUNTIFS(AT$4:AT11,"&gt;0",$AA$4:$AA11,$AA11),0)</f>
        <v>0</v>
      </c>
      <c r="AU12">
        <f>IF(Q12="x",1+COUNTIFS(AU$4:AU11,"&gt;0",$AA$4:$AA11,$AA11),0)</f>
        <v>0</v>
      </c>
      <c r="AV12">
        <f>IF(R12="x",1+COUNTIFS(AV$4:AV11,"&gt;0",$AA$4:$AA11,$AA11),0)</f>
        <v>0</v>
      </c>
      <c r="AW12">
        <f t="shared" si="8"/>
        <v>1</v>
      </c>
      <c r="AX12">
        <f t="shared" si="9"/>
        <v>0</v>
      </c>
      <c r="AY12">
        <f t="shared" si="37"/>
        <v>1</v>
      </c>
      <c r="AZ12">
        <f t="shared" si="38"/>
        <v>0</v>
      </c>
      <c r="BA12" s="4">
        <f t="shared" si="39"/>
        <v>0</v>
      </c>
      <c r="BB12" s="4">
        <f t="shared" si="40"/>
        <v>0</v>
      </c>
      <c r="BC12" s="4">
        <f t="shared" si="41"/>
        <v>0</v>
      </c>
      <c r="BD12" s="4">
        <f t="shared" si="42"/>
        <v>0</v>
      </c>
      <c r="BE12" s="4">
        <f t="shared" si="43"/>
        <v>0</v>
      </c>
      <c r="BF12" s="4">
        <f t="shared" si="44"/>
        <v>0</v>
      </c>
      <c r="BG12" s="4">
        <f t="shared" si="45"/>
        <v>0</v>
      </c>
      <c r="BH12" s="4">
        <f t="shared" si="46"/>
        <v>0</v>
      </c>
      <c r="BI12" s="4">
        <f t="shared" si="47"/>
        <v>1</v>
      </c>
      <c r="BJ12" s="4">
        <f t="shared" si="48"/>
        <v>0</v>
      </c>
      <c r="BK12" s="4">
        <f t="shared" si="49"/>
        <v>0</v>
      </c>
      <c r="BL12" s="4">
        <f t="shared" si="50"/>
        <v>0</v>
      </c>
      <c r="BM12" s="4">
        <f t="shared" si="51"/>
        <v>0</v>
      </c>
      <c r="BN12" s="4">
        <f t="shared" si="52"/>
        <v>0</v>
      </c>
      <c r="BO12">
        <f>SUMIFS(BH$5:BH12,$AA$5:$AA12,$AA12)</f>
        <v>0</v>
      </c>
      <c r="BP12">
        <f>SUMIFS(BI$5:BI12,$AA$5:$AA12,$AA12)</f>
        <v>2</v>
      </c>
      <c r="BQ12">
        <f>SUMIFS(BJ$5:BJ12,$AA$5:$AA12,$AA12)</f>
        <v>0</v>
      </c>
      <c r="BR12">
        <f>SUMIFS(BK$5:BK12,$AA$5:$AA12,$AA12)</f>
        <v>1</v>
      </c>
      <c r="BS12">
        <f>SUMIFS(BL$5:BL12,$AA$5:$AA12,$AA12)</f>
        <v>0</v>
      </c>
      <c r="BT12">
        <f>SUMIFS(BM$5:BM12,$AA$5:$AA12,$AA12)</f>
        <v>1</v>
      </c>
      <c r="BU12">
        <f>SUMIFS(BN$5:BN12,$AA$5:$AA12,$AA12)</f>
        <v>0</v>
      </c>
      <c r="BV12">
        <f t="shared" si="53"/>
        <v>4</v>
      </c>
      <c r="BW12">
        <f t="shared" si="54"/>
        <v>17</v>
      </c>
      <c r="BX12">
        <f t="shared" si="55"/>
        <v>17</v>
      </c>
      <c r="BY12">
        <f t="shared" si="56"/>
        <v>11</v>
      </c>
      <c r="BZ12">
        <f t="shared" si="57"/>
        <v>10</v>
      </c>
      <c r="CA12">
        <f t="shared" si="58"/>
        <v>18</v>
      </c>
      <c r="CB12">
        <f t="shared" si="59"/>
        <v>0</v>
      </c>
      <c r="CC12">
        <f t="shared" si="60"/>
        <v>2</v>
      </c>
      <c r="CD12">
        <f t="shared" si="61"/>
        <v>17</v>
      </c>
      <c r="CE12" t="str">
        <f>IFERROR(VLOOKUP($AA12,'Tuyến và nhân viên'!$I:$O,7,0),"")</f>
        <v>Trần Văn Khanh</v>
      </c>
      <c r="CF12">
        <f t="shared" si="62"/>
        <v>2</v>
      </c>
      <c r="CG12">
        <f t="shared" si="63"/>
        <v>1</v>
      </c>
      <c r="CH12">
        <f>COUNTIFS($L12:L12,"x")</f>
        <v>0</v>
      </c>
      <c r="CI12">
        <f>COUNTIFS($L12:M12,"x")</f>
        <v>1</v>
      </c>
      <c r="CJ12">
        <f>COUNTIFS($L12:N12,"x")</f>
        <v>1</v>
      </c>
      <c r="CK12">
        <f>COUNTIFS($L12:O12,"x")</f>
        <v>1</v>
      </c>
      <c r="CL12">
        <f>COUNTIFS($L12:P12,"x")</f>
        <v>1</v>
      </c>
      <c r="CM12">
        <f>COUNTIFS($L12:Q12,"x")</f>
        <v>1</v>
      </c>
      <c r="CN12">
        <f>COUNTIFS($L12:R12,"x")</f>
        <v>1</v>
      </c>
      <c r="CO12" t="str" cm="1">
        <f t="array" ref="CO12">IFERROR(INDEX($CH$4:$CN$4,0,MATCH(1,$CH12:$CN12,0)),"")</f>
        <v>Thứ 3</v>
      </c>
      <c r="CP12" t="str" cm="1">
        <f t="array" ref="CP12">IFERROR(INDEX($CH$4:$CN$4,0,MATCH(2,$CH12:$CN12,0)),"")</f>
        <v/>
      </c>
      <c r="CQ12" t="str">
        <f t="shared" si="64"/>
        <v>Thứ 3</v>
      </c>
      <c r="CR12" t="str">
        <f t="shared" si="29"/>
        <v>F2 - Tuần 1 &amp; 3</v>
      </c>
    </row>
    <row r="13" spans="1:96" x14ac:dyDescent="0.3">
      <c r="A13" s="117" t="s">
        <v>33386</v>
      </c>
      <c r="B13" s="118" t="s">
        <v>33266</v>
      </c>
      <c r="C13" s="118" t="s">
        <v>33267</v>
      </c>
      <c r="D13" s="118" t="s">
        <v>39657</v>
      </c>
      <c r="E13" s="118" t="s">
        <v>21</v>
      </c>
      <c r="F13" s="118" t="s">
        <v>22619</v>
      </c>
      <c r="G13" s="118" t="s">
        <v>33722</v>
      </c>
      <c r="H13" s="118" t="s">
        <v>33729</v>
      </c>
      <c r="I13" s="118" t="s">
        <v>22</v>
      </c>
      <c r="J13" s="119" t="s">
        <v>39658</v>
      </c>
      <c r="K13" s="119" t="s">
        <v>23</v>
      </c>
      <c r="L13" s="117" t="s">
        <v>23</v>
      </c>
      <c r="M13" s="117" t="s">
        <v>23</v>
      </c>
      <c r="N13" s="117" t="s">
        <v>24</v>
      </c>
      <c r="O13" s="117" t="s">
        <v>23</v>
      </c>
      <c r="P13" s="117" t="s">
        <v>23</v>
      </c>
      <c r="Q13" s="117" t="s">
        <v>23</v>
      </c>
      <c r="R13" s="117" t="s">
        <v>23</v>
      </c>
      <c r="S13" s="117" t="s">
        <v>24</v>
      </c>
      <c r="T13" s="117" t="s">
        <v>24</v>
      </c>
      <c r="U13" s="117" t="s">
        <v>24</v>
      </c>
      <c r="V13" s="117" t="s">
        <v>24</v>
      </c>
      <c r="W13" s="74" t="str">
        <f t="shared" si="30"/>
        <v>x</v>
      </c>
      <c r="X13" s="74" t="str">
        <f t="shared" si="31"/>
        <v/>
      </c>
      <c r="Y13" s="74" t="str">
        <f t="shared" si="32"/>
        <v>x</v>
      </c>
      <c r="Z13" s="74" t="str">
        <f t="shared" si="33"/>
        <v/>
      </c>
      <c r="AA13" t="str">
        <f>VLOOKUP($D13,'Tuyến và nhân viên'!$D:$M,6,0)</f>
        <v>HL00622</v>
      </c>
      <c r="AB13" t="str">
        <f>VLOOKUP($D13,'Tuyến và nhân viên'!$D:$M,7,0)</f>
        <v>Dương Phi Vủ</v>
      </c>
      <c r="AC13" s="16" t="str">
        <f>IFERROR(VLOOKUP($F13,DSKH!$D:$BF,53,0),"")</f>
        <v>F2</v>
      </c>
      <c r="AD13" s="16" t="str">
        <f>IFERROR(VLOOKUP($F13,DSKH!$D:$BF,54,0),"")</f>
        <v>OTC</v>
      </c>
      <c r="AE13" s="4">
        <f>SUMIFS('Doanh số khách hàng'!$F:$F,'Doanh số khách hàng'!$A:$A,'Chi tiết tuyến'!$F13)</f>
        <v>0</v>
      </c>
      <c r="AF13" s="16" t="str">
        <f t="shared" si="4"/>
        <v>F4</v>
      </c>
      <c r="AG13" s="16" t="str">
        <f t="shared" si="5"/>
        <v>F2</v>
      </c>
      <c r="AH13" t="b">
        <f t="shared" si="34"/>
        <v>0</v>
      </c>
      <c r="AI13" t="b">
        <f t="shared" si="35"/>
        <v>1</v>
      </c>
      <c r="AJ13">
        <f>IFERROR(VLOOKUP($AC13,Master!$D:$E,2,0),"")</f>
        <v>2</v>
      </c>
      <c r="AK13">
        <f>VLOOKUP($AF13,Master!$D:$E,2,0)</f>
        <v>4</v>
      </c>
      <c r="AL13" s="4">
        <f t="shared" si="36"/>
        <v>0</v>
      </c>
      <c r="AM13" t="str">
        <f>IFERROR(VLOOKUP($F13,DSKH!$D:$BF,31,0),"")</f>
        <v>Tỉnh Cà Mau</v>
      </c>
      <c r="AN13" t="str">
        <f>IFERROR(VLOOKUP($F13,DSKH!$D:$BF,29,0),"")</f>
        <v>Phường Hiệp Thành</v>
      </c>
      <c r="AO13">
        <f>IFERROR(VLOOKUP($F13,DSKH!$D:$BF,52,0),"")</f>
        <v>0</v>
      </c>
      <c r="AP13">
        <f>IF(L13="x",1+COUNTIFS(AP$4:AP12,"&gt;0",$AA$4:$AA12,$AA12),0)</f>
        <v>0</v>
      </c>
      <c r="AQ13">
        <f>IF(M13="x",1+COUNTIFS(AQ$4:AQ12,"&gt;0",$AA$4:$AA12,$AA12),0)</f>
        <v>0</v>
      </c>
      <c r="AR13">
        <f>IF(N13="x",1+COUNTIFS(AR$4:AR12,"&gt;0",$AA$4:$AA12,$AA12),0)</f>
        <v>1</v>
      </c>
      <c r="AS13">
        <f>IF(O13="x",1+COUNTIFS(AS$4:AS12,"&gt;0",$AA$4:$AA12,$AA12),0)</f>
        <v>0</v>
      </c>
      <c r="AT13">
        <f>IF(P13="x",1+COUNTIFS(AT$4:AT12,"&gt;0",$AA$4:$AA12,$AA12),0)</f>
        <v>0</v>
      </c>
      <c r="AU13">
        <f>IF(Q13="x",1+COUNTIFS(AU$4:AU12,"&gt;0",$AA$4:$AA12,$AA12),0)</f>
        <v>0</v>
      </c>
      <c r="AV13">
        <f>IF(R13="x",1+COUNTIFS(AV$4:AV12,"&gt;0",$AA$4:$AA12,$AA12),0)</f>
        <v>0</v>
      </c>
      <c r="AW13">
        <f t="shared" si="8"/>
        <v>1</v>
      </c>
      <c r="AX13">
        <f t="shared" si="9"/>
        <v>0</v>
      </c>
      <c r="AY13">
        <f t="shared" si="37"/>
        <v>1</v>
      </c>
      <c r="AZ13">
        <f t="shared" si="38"/>
        <v>0</v>
      </c>
      <c r="BA13" s="4">
        <f t="shared" si="39"/>
        <v>0</v>
      </c>
      <c r="BB13" s="4">
        <f t="shared" si="40"/>
        <v>0</v>
      </c>
      <c r="BC13" s="4">
        <f t="shared" si="41"/>
        <v>0</v>
      </c>
      <c r="BD13" s="4">
        <f t="shared" si="42"/>
        <v>0</v>
      </c>
      <c r="BE13" s="4">
        <f t="shared" si="43"/>
        <v>0</v>
      </c>
      <c r="BF13" s="4">
        <f t="shared" si="44"/>
        <v>0</v>
      </c>
      <c r="BG13" s="4">
        <f t="shared" si="45"/>
        <v>0</v>
      </c>
      <c r="BH13" s="4">
        <f t="shared" si="46"/>
        <v>0</v>
      </c>
      <c r="BI13" s="4">
        <f t="shared" si="47"/>
        <v>0</v>
      </c>
      <c r="BJ13" s="4">
        <f t="shared" si="48"/>
        <v>1</v>
      </c>
      <c r="BK13" s="4">
        <f t="shared" si="49"/>
        <v>0</v>
      </c>
      <c r="BL13" s="4">
        <f t="shared" si="50"/>
        <v>0</v>
      </c>
      <c r="BM13" s="4">
        <f t="shared" si="51"/>
        <v>0</v>
      </c>
      <c r="BN13" s="4">
        <f t="shared" si="52"/>
        <v>0</v>
      </c>
      <c r="BO13">
        <f>SUMIFS(BH$5:BH13,$AA$5:$AA13,$AA13)</f>
        <v>0</v>
      </c>
      <c r="BP13">
        <f>SUMIFS(BI$5:BI13,$AA$5:$AA13,$AA13)</f>
        <v>2</v>
      </c>
      <c r="BQ13">
        <f>SUMIFS(BJ$5:BJ13,$AA$5:$AA13,$AA13)</f>
        <v>1</v>
      </c>
      <c r="BR13">
        <f>SUMIFS(BK$5:BK13,$AA$5:$AA13,$AA13)</f>
        <v>1</v>
      </c>
      <c r="BS13">
        <f>SUMIFS(BL$5:BL13,$AA$5:$AA13,$AA13)</f>
        <v>0</v>
      </c>
      <c r="BT13">
        <f>SUMIFS(BM$5:BM13,$AA$5:$AA13,$AA13)</f>
        <v>1</v>
      </c>
      <c r="BU13">
        <f>SUMIFS(BN$5:BN13,$AA$5:$AA13,$AA13)</f>
        <v>0</v>
      </c>
      <c r="BV13">
        <f t="shared" si="53"/>
        <v>4</v>
      </c>
      <c r="BW13">
        <f t="shared" si="54"/>
        <v>17</v>
      </c>
      <c r="BX13">
        <f t="shared" si="55"/>
        <v>17</v>
      </c>
      <c r="BY13">
        <f t="shared" si="56"/>
        <v>11</v>
      </c>
      <c r="BZ13">
        <f t="shared" si="57"/>
        <v>10</v>
      </c>
      <c r="CA13">
        <f t="shared" si="58"/>
        <v>18</v>
      </c>
      <c r="CB13">
        <f t="shared" si="59"/>
        <v>0</v>
      </c>
      <c r="CC13">
        <f t="shared" si="60"/>
        <v>1</v>
      </c>
      <c r="CD13">
        <f t="shared" si="61"/>
        <v>17</v>
      </c>
      <c r="CE13" t="str">
        <f>IFERROR(VLOOKUP($AA13,'Tuyến và nhân viên'!$I:$O,7,0),"")</f>
        <v>Trần Văn Khanh</v>
      </c>
      <c r="CF13">
        <f t="shared" si="62"/>
        <v>2</v>
      </c>
      <c r="CG13">
        <f t="shared" si="63"/>
        <v>1</v>
      </c>
      <c r="CH13">
        <f>COUNTIFS($L13:L13,"x")</f>
        <v>0</v>
      </c>
      <c r="CI13">
        <f>COUNTIFS($L13:M13,"x")</f>
        <v>0</v>
      </c>
      <c r="CJ13">
        <f>COUNTIFS($L13:N13,"x")</f>
        <v>1</v>
      </c>
      <c r="CK13">
        <f>COUNTIFS($L13:O13,"x")</f>
        <v>1</v>
      </c>
      <c r="CL13">
        <f>COUNTIFS($L13:P13,"x")</f>
        <v>1</v>
      </c>
      <c r="CM13">
        <f>COUNTIFS($L13:Q13,"x")</f>
        <v>1</v>
      </c>
      <c r="CN13">
        <f>COUNTIFS($L13:R13,"x")</f>
        <v>1</v>
      </c>
      <c r="CO13" t="str" cm="1">
        <f t="array" ref="CO13">IFERROR(INDEX($CH$4:$CN$4,0,MATCH(1,$CH13:$CN13,0)),"")</f>
        <v>Thứ 4</v>
      </c>
      <c r="CP13" t="str" cm="1">
        <f t="array" ref="CP13">IFERROR(INDEX($CH$4:$CN$4,0,MATCH(2,$CH13:$CN13,0)),"")</f>
        <v/>
      </c>
      <c r="CQ13" t="str">
        <f t="shared" si="64"/>
        <v>Thứ 4</v>
      </c>
      <c r="CR13" t="str">
        <f t="shared" si="29"/>
        <v>F2 - Tuần 1 &amp; 3</v>
      </c>
    </row>
    <row r="14" spans="1:96" x14ac:dyDescent="0.3">
      <c r="A14" s="117" t="s">
        <v>33398</v>
      </c>
      <c r="B14" s="118" t="s">
        <v>33266</v>
      </c>
      <c r="C14" s="118" t="s">
        <v>33267</v>
      </c>
      <c r="D14" s="118" t="s">
        <v>39657</v>
      </c>
      <c r="E14" s="118" t="s">
        <v>21</v>
      </c>
      <c r="F14" s="118" t="s">
        <v>39666</v>
      </c>
      <c r="G14" s="118" t="s">
        <v>39667</v>
      </c>
      <c r="H14" s="118" t="s">
        <v>39668</v>
      </c>
      <c r="I14" s="118" t="s">
        <v>22</v>
      </c>
      <c r="J14" s="119" t="s">
        <v>39658</v>
      </c>
      <c r="K14" s="119" t="s">
        <v>23</v>
      </c>
      <c r="L14" s="117" t="s">
        <v>23</v>
      </c>
      <c r="M14" s="117" t="s">
        <v>23</v>
      </c>
      <c r="N14" s="117" t="s">
        <v>23</v>
      </c>
      <c r="O14" s="117" t="s">
        <v>24</v>
      </c>
      <c r="P14" s="117" t="s">
        <v>23</v>
      </c>
      <c r="Q14" s="117" t="s">
        <v>23</v>
      </c>
      <c r="R14" s="117" t="s">
        <v>23</v>
      </c>
      <c r="S14" s="117" t="s">
        <v>24</v>
      </c>
      <c r="T14" s="117" t="s">
        <v>24</v>
      </c>
      <c r="U14" s="117" t="s">
        <v>24</v>
      </c>
      <c r="V14" s="117" t="s">
        <v>24</v>
      </c>
      <c r="W14" s="74" t="str">
        <f t="shared" si="30"/>
        <v>x</v>
      </c>
      <c r="X14" s="74" t="str">
        <f t="shared" si="31"/>
        <v>x</v>
      </c>
      <c r="Y14" s="74" t="str">
        <f t="shared" si="32"/>
        <v>x</v>
      </c>
      <c r="Z14" s="74" t="str">
        <f t="shared" si="33"/>
        <v>x</v>
      </c>
      <c r="AA14" t="str">
        <f>VLOOKUP($D14,'Tuyến và nhân viên'!$D:$M,6,0)</f>
        <v>HL00622</v>
      </c>
      <c r="AB14" t="str">
        <f>VLOOKUP($D14,'Tuyến và nhân viên'!$D:$M,7,0)</f>
        <v>Dương Phi Vủ</v>
      </c>
      <c r="AC14" s="16" t="str">
        <f>IFERROR(VLOOKUP($F14,DSKH!$D:$BF,53,0),"")</f>
        <v/>
      </c>
      <c r="AD14" s="16" t="str">
        <f>IFERROR(VLOOKUP($F14,DSKH!$D:$BF,54,0),"")</f>
        <v/>
      </c>
      <c r="AE14" s="4">
        <f>SUMIFS('Doanh số khách hàng'!$F:$F,'Doanh số khách hàng'!$A:$A,'Chi tiết tuyến'!$F14)</f>
        <v>0</v>
      </c>
      <c r="AF14" s="16" t="str">
        <f t="shared" si="4"/>
        <v>F4</v>
      </c>
      <c r="AG14" s="16" t="str">
        <f t="shared" si="5"/>
        <v>F4</v>
      </c>
      <c r="AH14" t="b">
        <f t="shared" si="34"/>
        <v>0</v>
      </c>
      <c r="AI14" t="b">
        <f t="shared" si="35"/>
        <v>0</v>
      </c>
      <c r="AJ14" t="str">
        <f>IFERROR(VLOOKUP($AC14,Master!$D:$E,2,0),"")</f>
        <v/>
      </c>
      <c r="AK14">
        <f>VLOOKUP($AF14,Master!$D:$E,2,0)</f>
        <v>4</v>
      </c>
      <c r="AL14" s="4">
        <f t="shared" si="36"/>
        <v>0</v>
      </c>
      <c r="AM14" t="str">
        <f>IFERROR(VLOOKUP($F14,DSKH!$D:$BF,31,0),"")</f>
        <v/>
      </c>
      <c r="AN14" t="str">
        <f>IFERROR(VLOOKUP($F14,DSKH!$D:$BF,29,0),"")</f>
        <v/>
      </c>
      <c r="AO14" t="str">
        <f>IFERROR(VLOOKUP($F14,DSKH!$D:$BF,52,0),"")</f>
        <v/>
      </c>
      <c r="AP14">
        <f>IF(L14="x",1+COUNTIFS(AP$4:AP13,"&gt;0",$AA$4:$AA13,$AA13),0)</f>
        <v>0</v>
      </c>
      <c r="AQ14">
        <f>IF(M14="x",1+COUNTIFS(AQ$4:AQ13,"&gt;0",$AA$4:$AA13,$AA13),0)</f>
        <v>0</v>
      </c>
      <c r="AR14">
        <f>IF(N14="x",1+COUNTIFS(AR$4:AR13,"&gt;0",$AA$4:$AA13,$AA13),0)</f>
        <v>0</v>
      </c>
      <c r="AS14">
        <f>IF(O14="x",1+COUNTIFS(AS$4:AS13,"&gt;0",$AA$4:$AA13,$AA13),0)</f>
        <v>6</v>
      </c>
      <c r="AT14">
        <f>IF(P14="x",1+COUNTIFS(AT$4:AT13,"&gt;0",$AA$4:$AA13,$AA13),0)</f>
        <v>0</v>
      </c>
      <c r="AU14">
        <f>IF(Q14="x",1+COUNTIFS(AU$4:AU13,"&gt;0",$AA$4:$AA13,$AA13),0)</f>
        <v>0</v>
      </c>
      <c r="AV14">
        <f>IF(R14="x",1+COUNTIFS(AV$4:AV13,"&gt;0",$AA$4:$AA13,$AA13),0)</f>
        <v>0</v>
      </c>
      <c r="AW14">
        <f t="shared" si="8"/>
        <v>1</v>
      </c>
      <c r="AX14">
        <f t="shared" si="9"/>
        <v>1</v>
      </c>
      <c r="AY14">
        <f t="shared" si="37"/>
        <v>1</v>
      </c>
      <c r="AZ14">
        <f t="shared" si="38"/>
        <v>1</v>
      </c>
      <c r="BA14" s="4">
        <f t="shared" si="39"/>
        <v>0</v>
      </c>
      <c r="BB14" s="4">
        <f t="shared" si="40"/>
        <v>0</v>
      </c>
      <c r="BC14" s="4">
        <f t="shared" si="41"/>
        <v>0</v>
      </c>
      <c r="BD14" s="4">
        <f t="shared" si="42"/>
        <v>0</v>
      </c>
      <c r="BE14" s="4">
        <f t="shared" si="43"/>
        <v>0</v>
      </c>
      <c r="BF14" s="4">
        <f t="shared" si="44"/>
        <v>0</v>
      </c>
      <c r="BG14" s="4">
        <f t="shared" si="45"/>
        <v>0</v>
      </c>
      <c r="BH14" s="4">
        <f t="shared" si="46"/>
        <v>0</v>
      </c>
      <c r="BI14" s="4">
        <f t="shared" si="47"/>
        <v>0</v>
      </c>
      <c r="BJ14" s="4">
        <f t="shared" si="48"/>
        <v>0</v>
      </c>
      <c r="BK14" s="4">
        <f t="shared" si="49"/>
        <v>0</v>
      </c>
      <c r="BL14" s="4">
        <f t="shared" si="50"/>
        <v>0</v>
      </c>
      <c r="BM14" s="4">
        <f t="shared" si="51"/>
        <v>0</v>
      </c>
      <c r="BN14" s="4">
        <f t="shared" si="52"/>
        <v>0</v>
      </c>
      <c r="BO14">
        <f>SUMIFS(BH$5:BH14,$AA$5:$AA14,$AA14)</f>
        <v>0</v>
      </c>
      <c r="BP14">
        <f>SUMIFS(BI$5:BI14,$AA$5:$AA14,$AA14)</f>
        <v>2</v>
      </c>
      <c r="BQ14">
        <f>SUMIFS(BJ$5:BJ14,$AA$5:$AA14,$AA14)</f>
        <v>1</v>
      </c>
      <c r="BR14">
        <f>SUMIFS(BK$5:BK14,$AA$5:$AA14,$AA14)</f>
        <v>1</v>
      </c>
      <c r="BS14">
        <f>SUMIFS(BL$5:BL14,$AA$5:$AA14,$AA14)</f>
        <v>0</v>
      </c>
      <c r="BT14">
        <f>SUMIFS(BM$5:BM14,$AA$5:$AA14,$AA14)</f>
        <v>1</v>
      </c>
      <c r="BU14">
        <f>SUMIFS(BN$5:BN14,$AA$5:$AA14,$AA14)</f>
        <v>0</v>
      </c>
      <c r="BV14">
        <f t="shared" si="53"/>
        <v>4</v>
      </c>
      <c r="BW14">
        <f t="shared" si="54"/>
        <v>17</v>
      </c>
      <c r="BX14">
        <f t="shared" si="55"/>
        <v>17</v>
      </c>
      <c r="BY14">
        <f t="shared" si="56"/>
        <v>11</v>
      </c>
      <c r="BZ14">
        <f t="shared" si="57"/>
        <v>10</v>
      </c>
      <c r="CA14">
        <f t="shared" si="58"/>
        <v>18</v>
      </c>
      <c r="CB14">
        <f t="shared" si="59"/>
        <v>0</v>
      </c>
      <c r="CC14">
        <f t="shared" si="60"/>
        <v>0</v>
      </c>
      <c r="CD14">
        <f t="shared" si="61"/>
        <v>0</v>
      </c>
      <c r="CE14" t="str">
        <f>IFERROR(VLOOKUP($AA14,'Tuyến và nhân viên'!$I:$O,7,0),"")</f>
        <v>Trần Văn Khanh</v>
      </c>
      <c r="CF14">
        <f t="shared" si="62"/>
        <v>4</v>
      </c>
      <c r="CG14">
        <f t="shared" si="63"/>
        <v>1</v>
      </c>
      <c r="CH14">
        <f>COUNTIFS($L14:L14,"x")</f>
        <v>0</v>
      </c>
      <c r="CI14">
        <f>COUNTIFS($L14:M14,"x")</f>
        <v>0</v>
      </c>
      <c r="CJ14">
        <f>COUNTIFS($L14:N14,"x")</f>
        <v>0</v>
      </c>
      <c r="CK14">
        <f>COUNTIFS($L14:O14,"x")</f>
        <v>1</v>
      </c>
      <c r="CL14">
        <f>COUNTIFS($L14:P14,"x")</f>
        <v>1</v>
      </c>
      <c r="CM14">
        <f>COUNTIFS($L14:Q14,"x")</f>
        <v>1</v>
      </c>
      <c r="CN14">
        <f>COUNTIFS($L14:R14,"x")</f>
        <v>1</v>
      </c>
      <c r="CO14" t="str" cm="1">
        <f t="array" ref="CO14">IFERROR(INDEX($CH$4:$CN$4,0,MATCH(1,$CH14:$CN14,0)),"")</f>
        <v>Thứ 5</v>
      </c>
      <c r="CP14" t="str" cm="1">
        <f t="array" ref="CP14">IFERROR(INDEX($CH$4:$CN$4,0,MATCH(2,$CH14:$CN14,0)),"")</f>
        <v/>
      </c>
      <c r="CQ14" t="str">
        <f t="shared" si="64"/>
        <v>Thứ 5</v>
      </c>
      <c r="CR14" t="str">
        <f t="shared" si="29"/>
        <v>F4 - Tất cả các tuần</v>
      </c>
    </row>
    <row r="15" spans="1:96" x14ac:dyDescent="0.3">
      <c r="A15" s="117" t="s">
        <v>33408</v>
      </c>
      <c r="B15" s="118" t="s">
        <v>33266</v>
      </c>
      <c r="C15" s="118" t="s">
        <v>33267</v>
      </c>
      <c r="D15" s="118" t="s">
        <v>39657</v>
      </c>
      <c r="E15" s="118" t="s">
        <v>21</v>
      </c>
      <c r="F15" s="118" t="s">
        <v>39669</v>
      </c>
      <c r="G15" s="118" t="s">
        <v>39670</v>
      </c>
      <c r="H15" s="118" t="s">
        <v>39671</v>
      </c>
      <c r="I15" s="118" t="s">
        <v>22</v>
      </c>
      <c r="J15" s="119" t="s">
        <v>39658</v>
      </c>
      <c r="K15" s="119" t="s">
        <v>23</v>
      </c>
      <c r="L15" s="117" t="s">
        <v>24</v>
      </c>
      <c r="M15" s="117" t="s">
        <v>23</v>
      </c>
      <c r="N15" s="117" t="s">
        <v>23</v>
      </c>
      <c r="O15" s="117" t="s">
        <v>23</v>
      </c>
      <c r="P15" s="117" t="s">
        <v>23</v>
      </c>
      <c r="Q15" s="117" t="s">
        <v>23</v>
      </c>
      <c r="R15" s="117" t="s">
        <v>23</v>
      </c>
      <c r="S15" s="117" t="s">
        <v>24</v>
      </c>
      <c r="T15" s="117" t="s">
        <v>24</v>
      </c>
      <c r="U15" s="117" t="s">
        <v>24</v>
      </c>
      <c r="V15" s="117" t="s">
        <v>24</v>
      </c>
      <c r="W15" s="74" t="str">
        <f t="shared" si="30"/>
        <v>x</v>
      </c>
      <c r="X15" s="74" t="str">
        <f t="shared" si="31"/>
        <v>x</v>
      </c>
      <c r="Y15" s="74" t="str">
        <f t="shared" si="32"/>
        <v>x</v>
      </c>
      <c r="Z15" s="74" t="str">
        <f t="shared" si="33"/>
        <v>x</v>
      </c>
      <c r="AA15" t="str">
        <f>VLOOKUP($D15,'Tuyến và nhân viên'!$D:$M,6,0)</f>
        <v>HL00622</v>
      </c>
      <c r="AB15" t="str">
        <f>VLOOKUP($D15,'Tuyến và nhân viên'!$D:$M,7,0)</f>
        <v>Dương Phi Vủ</v>
      </c>
      <c r="AC15" s="16" t="str">
        <f>IFERROR(VLOOKUP($F15,DSKH!$D:$BF,53,0),"")</f>
        <v/>
      </c>
      <c r="AD15" s="16" t="str">
        <f>IFERROR(VLOOKUP($F15,DSKH!$D:$BF,54,0),"")</f>
        <v/>
      </c>
      <c r="AE15" s="4">
        <f>SUMIFS('Doanh số khách hàng'!$F:$F,'Doanh số khách hàng'!$A:$A,'Chi tiết tuyến'!$F15)</f>
        <v>0</v>
      </c>
      <c r="AF15" s="16" t="str">
        <f t="shared" si="4"/>
        <v>F4</v>
      </c>
      <c r="AG15" s="16" t="str">
        <f t="shared" si="5"/>
        <v>F4</v>
      </c>
      <c r="AH15" t="b">
        <f t="shared" si="34"/>
        <v>0</v>
      </c>
      <c r="AI15" t="b">
        <f t="shared" si="35"/>
        <v>0</v>
      </c>
      <c r="AJ15" t="str">
        <f>IFERROR(VLOOKUP($AC15,Master!$D:$E,2,0),"")</f>
        <v/>
      </c>
      <c r="AK15">
        <f>VLOOKUP($AF15,Master!$D:$E,2,0)</f>
        <v>4</v>
      </c>
      <c r="AL15" s="4">
        <f t="shared" si="36"/>
        <v>0</v>
      </c>
      <c r="AM15" t="str">
        <f>IFERROR(VLOOKUP($F15,DSKH!$D:$BF,31,0),"")</f>
        <v/>
      </c>
      <c r="AN15" t="str">
        <f>IFERROR(VLOOKUP($F15,DSKH!$D:$BF,29,0),"")</f>
        <v/>
      </c>
      <c r="AO15" t="str">
        <f>IFERROR(VLOOKUP($F15,DSKH!$D:$BF,52,0),"")</f>
        <v/>
      </c>
      <c r="AP15">
        <f>IF(L15="x",1+COUNTIFS(AP$4:AP14,"&gt;0",$AA$4:$AA14,$AA14),0)</f>
        <v>1</v>
      </c>
      <c r="AQ15">
        <f>IF(M15="x",1+COUNTIFS(AQ$4:AQ14,"&gt;0",$AA$4:$AA14,$AA14),0)</f>
        <v>0</v>
      </c>
      <c r="AR15">
        <f>IF(N15="x",1+COUNTIFS(AR$4:AR14,"&gt;0",$AA$4:$AA14,$AA14),0)</f>
        <v>0</v>
      </c>
      <c r="AS15">
        <f>IF(O15="x",1+COUNTIFS(AS$4:AS14,"&gt;0",$AA$4:$AA14,$AA14),0)</f>
        <v>0</v>
      </c>
      <c r="AT15">
        <f>IF(P15="x",1+COUNTIFS(AT$4:AT14,"&gt;0",$AA$4:$AA14,$AA14),0)</f>
        <v>0</v>
      </c>
      <c r="AU15">
        <f>IF(Q15="x",1+COUNTIFS(AU$4:AU14,"&gt;0",$AA$4:$AA14,$AA14),0)</f>
        <v>0</v>
      </c>
      <c r="AV15">
        <f>IF(R15="x",1+COUNTIFS(AV$4:AV14,"&gt;0",$AA$4:$AA14,$AA14),0)</f>
        <v>0</v>
      </c>
      <c r="AW15">
        <f t="shared" si="8"/>
        <v>1</v>
      </c>
      <c r="AX15">
        <f t="shared" si="9"/>
        <v>1</v>
      </c>
      <c r="AY15">
        <f t="shared" si="37"/>
        <v>1</v>
      </c>
      <c r="AZ15">
        <f t="shared" si="38"/>
        <v>1</v>
      </c>
      <c r="BA15" s="4">
        <f t="shared" si="39"/>
        <v>0</v>
      </c>
      <c r="BB15" s="4">
        <f t="shared" si="40"/>
        <v>0</v>
      </c>
      <c r="BC15" s="4">
        <f t="shared" si="41"/>
        <v>0</v>
      </c>
      <c r="BD15" s="4">
        <f t="shared" si="42"/>
        <v>0</v>
      </c>
      <c r="BE15" s="4">
        <f t="shared" si="43"/>
        <v>0</v>
      </c>
      <c r="BF15" s="4">
        <f t="shared" si="44"/>
        <v>0</v>
      </c>
      <c r="BG15" s="4">
        <f t="shared" si="45"/>
        <v>0</v>
      </c>
      <c r="BH15" s="4">
        <f t="shared" si="46"/>
        <v>0</v>
      </c>
      <c r="BI15" s="4">
        <f t="shared" si="47"/>
        <v>0</v>
      </c>
      <c r="BJ15" s="4">
        <f t="shared" si="48"/>
        <v>0</v>
      </c>
      <c r="BK15" s="4">
        <f t="shared" si="49"/>
        <v>0</v>
      </c>
      <c r="BL15" s="4">
        <f t="shared" si="50"/>
        <v>0</v>
      </c>
      <c r="BM15" s="4">
        <f t="shared" si="51"/>
        <v>0</v>
      </c>
      <c r="BN15" s="4">
        <f t="shared" si="52"/>
        <v>0</v>
      </c>
      <c r="BO15">
        <f>SUMIFS(BH$5:BH15,$AA$5:$AA15,$AA15)</f>
        <v>0</v>
      </c>
      <c r="BP15">
        <f>SUMIFS(BI$5:BI15,$AA$5:$AA15,$AA15)</f>
        <v>2</v>
      </c>
      <c r="BQ15">
        <f>SUMIFS(BJ$5:BJ15,$AA$5:$AA15,$AA15)</f>
        <v>1</v>
      </c>
      <c r="BR15">
        <f>SUMIFS(BK$5:BK15,$AA$5:$AA15,$AA15)</f>
        <v>1</v>
      </c>
      <c r="BS15">
        <f>SUMIFS(BL$5:BL15,$AA$5:$AA15,$AA15)</f>
        <v>0</v>
      </c>
      <c r="BT15">
        <f>SUMIFS(BM$5:BM15,$AA$5:$AA15,$AA15)</f>
        <v>1</v>
      </c>
      <c r="BU15">
        <f>SUMIFS(BN$5:BN15,$AA$5:$AA15,$AA15)</f>
        <v>0</v>
      </c>
      <c r="BV15">
        <f t="shared" si="53"/>
        <v>4</v>
      </c>
      <c r="BW15">
        <f t="shared" si="54"/>
        <v>17</v>
      </c>
      <c r="BX15">
        <f t="shared" si="55"/>
        <v>17</v>
      </c>
      <c r="BY15">
        <f t="shared" si="56"/>
        <v>11</v>
      </c>
      <c r="BZ15">
        <f t="shared" si="57"/>
        <v>10</v>
      </c>
      <c r="CA15">
        <f t="shared" si="58"/>
        <v>18</v>
      </c>
      <c r="CB15">
        <f t="shared" si="59"/>
        <v>0</v>
      </c>
      <c r="CC15">
        <f t="shared" si="60"/>
        <v>0</v>
      </c>
      <c r="CD15">
        <f t="shared" si="61"/>
        <v>0</v>
      </c>
      <c r="CE15" t="str">
        <f>IFERROR(VLOOKUP($AA15,'Tuyến và nhân viên'!$I:$O,7,0),"")</f>
        <v>Trần Văn Khanh</v>
      </c>
      <c r="CF15">
        <f t="shared" si="62"/>
        <v>4</v>
      </c>
      <c r="CG15">
        <f t="shared" si="63"/>
        <v>1</v>
      </c>
      <c r="CH15">
        <f>COUNTIFS($L15:L15,"x")</f>
        <v>1</v>
      </c>
      <c r="CI15">
        <f>COUNTIFS($L15:M15,"x")</f>
        <v>1</v>
      </c>
      <c r="CJ15">
        <f>COUNTIFS($L15:N15,"x")</f>
        <v>1</v>
      </c>
      <c r="CK15">
        <f>COUNTIFS($L15:O15,"x")</f>
        <v>1</v>
      </c>
      <c r="CL15">
        <f>COUNTIFS($L15:P15,"x")</f>
        <v>1</v>
      </c>
      <c r="CM15">
        <f>COUNTIFS($L15:Q15,"x")</f>
        <v>1</v>
      </c>
      <c r="CN15">
        <f>COUNTIFS($L15:R15,"x")</f>
        <v>1</v>
      </c>
      <c r="CO15" t="str" cm="1">
        <f t="array" ref="CO15">IFERROR(INDEX($CH$4:$CN$4,0,MATCH(1,$CH15:$CN15,0)),"")</f>
        <v>Thứ 2</v>
      </c>
      <c r="CP15" t="str" cm="1">
        <f t="array" ref="CP15">IFERROR(INDEX($CH$4:$CN$4,0,MATCH(2,$CH15:$CN15,0)),"")</f>
        <v/>
      </c>
      <c r="CQ15" t="str">
        <f t="shared" si="64"/>
        <v>Thứ 2</v>
      </c>
      <c r="CR15" t="str">
        <f t="shared" si="29"/>
        <v>F4 - Tất cả các tuần</v>
      </c>
    </row>
    <row r="16" spans="1:96" x14ac:dyDescent="0.3">
      <c r="A16" s="117" t="s">
        <v>33424</v>
      </c>
      <c r="B16" s="118" t="s">
        <v>33266</v>
      </c>
      <c r="C16" s="118" t="s">
        <v>33267</v>
      </c>
      <c r="D16" s="118" t="s">
        <v>39657</v>
      </c>
      <c r="E16" s="118" t="s">
        <v>21</v>
      </c>
      <c r="F16" s="118" t="s">
        <v>33144</v>
      </c>
      <c r="G16" s="118" t="s">
        <v>33939</v>
      </c>
      <c r="H16" s="118" t="s">
        <v>33945</v>
      </c>
      <c r="I16" s="118" t="s">
        <v>22</v>
      </c>
      <c r="J16" s="119" t="s">
        <v>39658</v>
      </c>
      <c r="K16" s="119" t="s">
        <v>23</v>
      </c>
      <c r="L16" s="117" t="s">
        <v>23</v>
      </c>
      <c r="M16" s="117" t="s">
        <v>23</v>
      </c>
      <c r="N16" s="117" t="s">
        <v>23</v>
      </c>
      <c r="O16" s="117" t="s">
        <v>24</v>
      </c>
      <c r="P16" s="117" t="s">
        <v>23</v>
      </c>
      <c r="Q16" s="117" t="s">
        <v>23</v>
      </c>
      <c r="R16" s="117" t="s">
        <v>23</v>
      </c>
      <c r="S16" s="117" t="s">
        <v>24</v>
      </c>
      <c r="T16" s="117" t="s">
        <v>24</v>
      </c>
      <c r="U16" s="117" t="s">
        <v>24</v>
      </c>
      <c r="V16" s="117" t="s">
        <v>24</v>
      </c>
      <c r="W16" s="74" t="str">
        <f t="shared" si="30"/>
        <v>x</v>
      </c>
      <c r="X16" s="74" t="str">
        <f t="shared" si="31"/>
        <v/>
      </c>
      <c r="Y16" s="74" t="str">
        <f t="shared" si="32"/>
        <v>x</v>
      </c>
      <c r="Z16" s="74" t="str">
        <f t="shared" si="33"/>
        <v/>
      </c>
      <c r="AA16" t="str">
        <f>VLOOKUP($D16,'Tuyến và nhân viên'!$D:$M,6,0)</f>
        <v>HL00622</v>
      </c>
      <c r="AB16" t="str">
        <f>VLOOKUP($D16,'Tuyến và nhân viên'!$D:$M,7,0)</f>
        <v>Dương Phi Vủ</v>
      </c>
      <c r="AC16" s="16" t="str">
        <f>IFERROR(VLOOKUP($F16,DSKH!$D:$BF,53,0),"")</f>
        <v>F2</v>
      </c>
      <c r="AD16" s="16" t="str">
        <f>IFERROR(VLOOKUP($F16,DSKH!$D:$BF,54,0),"")</f>
        <v>OTC</v>
      </c>
      <c r="AE16" s="4">
        <f>SUMIFS('Doanh số khách hàng'!$F:$F,'Doanh số khách hàng'!$A:$A,'Chi tiết tuyến'!$F16)</f>
        <v>136666.66666666666</v>
      </c>
      <c r="AF16" s="16" t="str">
        <f t="shared" si="4"/>
        <v>F4</v>
      </c>
      <c r="AG16" s="16" t="str">
        <f t="shared" si="5"/>
        <v>F2</v>
      </c>
      <c r="AH16" t="b">
        <f t="shared" si="34"/>
        <v>0</v>
      </c>
      <c r="AI16" t="b">
        <f t="shared" si="35"/>
        <v>1</v>
      </c>
      <c r="AJ16">
        <f>IFERROR(VLOOKUP($AC16,Master!$D:$E,2,0),"")</f>
        <v>2</v>
      </c>
      <c r="AK16">
        <f>VLOOKUP($AF16,Master!$D:$E,2,0)</f>
        <v>4</v>
      </c>
      <c r="AL16" s="4">
        <f t="shared" si="36"/>
        <v>68333.333333333328</v>
      </c>
      <c r="AM16" t="str">
        <f>IFERROR(VLOOKUP($F16,DSKH!$D:$BF,31,0),"")</f>
        <v>Tỉnh Cà Mau</v>
      </c>
      <c r="AN16" t="str">
        <f>IFERROR(VLOOKUP($F16,DSKH!$D:$BF,29,0),"")</f>
        <v>Phường Giá Rai</v>
      </c>
      <c r="AO16">
        <f>IFERROR(VLOOKUP($F16,DSKH!$D:$BF,52,0),"")</f>
        <v>136666.66666666666</v>
      </c>
      <c r="AP16">
        <f>IF(L16="x",1+COUNTIFS(AP$4:AP15,"&gt;0",$AA$4:$AA15,$AA15),0)</f>
        <v>0</v>
      </c>
      <c r="AQ16">
        <f>IF(M16="x",1+COUNTIFS(AQ$4:AQ15,"&gt;0",$AA$4:$AA15,$AA15),0)</f>
        <v>0</v>
      </c>
      <c r="AR16">
        <f>IF(N16="x",1+COUNTIFS(AR$4:AR15,"&gt;0",$AA$4:$AA15,$AA15),0)</f>
        <v>0</v>
      </c>
      <c r="AS16">
        <f>IF(O16="x",1+COUNTIFS(AS$4:AS15,"&gt;0",$AA$4:$AA15,$AA15),0)</f>
        <v>7</v>
      </c>
      <c r="AT16">
        <f>IF(P16="x",1+COUNTIFS(AT$4:AT15,"&gt;0",$AA$4:$AA15,$AA15),0)</f>
        <v>0</v>
      </c>
      <c r="AU16">
        <f>IF(Q16="x",1+COUNTIFS(AU$4:AU15,"&gt;0",$AA$4:$AA15,$AA15),0)</f>
        <v>0</v>
      </c>
      <c r="AV16">
        <f>IF(R16="x",1+COUNTIFS(AV$4:AV15,"&gt;0",$AA$4:$AA15,$AA15),0)</f>
        <v>0</v>
      </c>
      <c r="AW16">
        <f t="shared" si="8"/>
        <v>1</v>
      </c>
      <c r="AX16">
        <f t="shared" si="9"/>
        <v>0</v>
      </c>
      <c r="AY16">
        <f t="shared" si="37"/>
        <v>1</v>
      </c>
      <c r="AZ16">
        <f t="shared" si="38"/>
        <v>0</v>
      </c>
      <c r="BA16" s="4">
        <f t="shared" si="39"/>
        <v>0</v>
      </c>
      <c r="BB16" s="4">
        <f t="shared" si="40"/>
        <v>0</v>
      </c>
      <c r="BC16" s="4">
        <f t="shared" si="41"/>
        <v>0</v>
      </c>
      <c r="BD16" s="4">
        <f t="shared" si="42"/>
        <v>68333.333333333328</v>
      </c>
      <c r="BE16" s="4">
        <f t="shared" si="43"/>
        <v>0</v>
      </c>
      <c r="BF16" s="4">
        <f t="shared" si="44"/>
        <v>0</v>
      </c>
      <c r="BG16" s="4">
        <f t="shared" si="45"/>
        <v>0</v>
      </c>
      <c r="BH16" s="4">
        <f t="shared" si="46"/>
        <v>0</v>
      </c>
      <c r="BI16" s="4">
        <f t="shared" si="47"/>
        <v>0</v>
      </c>
      <c r="BJ16" s="4">
        <f t="shared" si="48"/>
        <v>0</v>
      </c>
      <c r="BK16" s="4">
        <f t="shared" si="49"/>
        <v>1</v>
      </c>
      <c r="BL16" s="4">
        <f t="shared" si="50"/>
        <v>0</v>
      </c>
      <c r="BM16" s="4">
        <f t="shared" si="51"/>
        <v>0</v>
      </c>
      <c r="BN16" s="4">
        <f t="shared" si="52"/>
        <v>0</v>
      </c>
      <c r="BO16">
        <f>SUMIFS(BH$5:BH16,$AA$5:$AA16,$AA16)</f>
        <v>0</v>
      </c>
      <c r="BP16">
        <f>SUMIFS(BI$5:BI16,$AA$5:$AA16,$AA16)</f>
        <v>2</v>
      </c>
      <c r="BQ16">
        <f>SUMIFS(BJ$5:BJ16,$AA$5:$AA16,$AA16)</f>
        <v>1</v>
      </c>
      <c r="BR16">
        <f>SUMIFS(BK$5:BK16,$AA$5:$AA16,$AA16)</f>
        <v>2</v>
      </c>
      <c r="BS16">
        <f>SUMIFS(BL$5:BL16,$AA$5:$AA16,$AA16)</f>
        <v>0</v>
      </c>
      <c r="BT16">
        <f>SUMIFS(BM$5:BM16,$AA$5:$AA16,$AA16)</f>
        <v>1</v>
      </c>
      <c r="BU16">
        <f>SUMIFS(BN$5:BN16,$AA$5:$AA16,$AA16)</f>
        <v>0</v>
      </c>
      <c r="BV16">
        <f t="shared" si="53"/>
        <v>4</v>
      </c>
      <c r="BW16">
        <f t="shared" si="54"/>
        <v>17</v>
      </c>
      <c r="BX16">
        <f t="shared" si="55"/>
        <v>17</v>
      </c>
      <c r="BY16">
        <f t="shared" si="56"/>
        <v>11</v>
      </c>
      <c r="BZ16">
        <f t="shared" si="57"/>
        <v>10</v>
      </c>
      <c r="CA16">
        <f t="shared" si="58"/>
        <v>18</v>
      </c>
      <c r="CB16">
        <f t="shared" si="59"/>
        <v>0</v>
      </c>
      <c r="CC16">
        <f t="shared" si="60"/>
        <v>2</v>
      </c>
      <c r="CD16">
        <f t="shared" si="61"/>
        <v>11</v>
      </c>
      <c r="CE16" t="str">
        <f>IFERROR(VLOOKUP($AA16,'Tuyến và nhân viên'!$I:$O,7,0),"")</f>
        <v>Trần Văn Khanh</v>
      </c>
      <c r="CF16">
        <f t="shared" si="62"/>
        <v>2</v>
      </c>
      <c r="CG16">
        <f t="shared" si="63"/>
        <v>1</v>
      </c>
      <c r="CH16">
        <f>COUNTIFS($L16:L16,"x")</f>
        <v>0</v>
      </c>
      <c r="CI16">
        <f>COUNTIFS($L16:M16,"x")</f>
        <v>0</v>
      </c>
      <c r="CJ16">
        <f>COUNTIFS($L16:N16,"x")</f>
        <v>0</v>
      </c>
      <c r="CK16">
        <f>COUNTIFS($L16:O16,"x")</f>
        <v>1</v>
      </c>
      <c r="CL16">
        <f>COUNTIFS($L16:P16,"x")</f>
        <v>1</v>
      </c>
      <c r="CM16">
        <f>COUNTIFS($L16:Q16,"x")</f>
        <v>1</v>
      </c>
      <c r="CN16">
        <f>COUNTIFS($L16:R16,"x")</f>
        <v>1</v>
      </c>
      <c r="CO16" t="str" cm="1">
        <f t="array" ref="CO16">IFERROR(INDEX($CH$4:$CN$4,0,MATCH(1,$CH16:$CN16,0)),"")</f>
        <v>Thứ 5</v>
      </c>
      <c r="CP16" t="str" cm="1">
        <f t="array" ref="CP16">IFERROR(INDEX($CH$4:$CN$4,0,MATCH(2,$CH16:$CN16,0)),"")</f>
        <v/>
      </c>
      <c r="CQ16" t="str">
        <f t="shared" si="64"/>
        <v>Thứ 5</v>
      </c>
      <c r="CR16" t="str">
        <f t="shared" si="29"/>
        <v>F2 - Tuần 1 &amp; 3</v>
      </c>
    </row>
    <row r="17" spans="1:96" x14ac:dyDescent="0.3">
      <c r="A17" s="117" t="s">
        <v>33438</v>
      </c>
      <c r="B17" s="118" t="s">
        <v>33266</v>
      </c>
      <c r="C17" s="118" t="s">
        <v>33267</v>
      </c>
      <c r="D17" s="118" t="s">
        <v>39657</v>
      </c>
      <c r="E17" s="118" t="s">
        <v>21</v>
      </c>
      <c r="F17" s="118" t="s">
        <v>34004</v>
      </c>
      <c r="G17" s="118" t="s">
        <v>34005</v>
      </c>
      <c r="H17" s="118" t="s">
        <v>34013</v>
      </c>
      <c r="I17" s="118" t="s">
        <v>22</v>
      </c>
      <c r="J17" s="119" t="s">
        <v>39658</v>
      </c>
      <c r="K17" s="119" t="s">
        <v>23</v>
      </c>
      <c r="L17" s="117" t="s">
        <v>23</v>
      </c>
      <c r="M17" s="117" t="s">
        <v>23</v>
      </c>
      <c r="N17" s="117" t="s">
        <v>23</v>
      </c>
      <c r="O17" s="117" t="s">
        <v>24</v>
      </c>
      <c r="P17" s="117" t="s">
        <v>23</v>
      </c>
      <c r="Q17" s="117" t="s">
        <v>23</v>
      </c>
      <c r="R17" s="117" t="s">
        <v>23</v>
      </c>
      <c r="S17" s="117" t="s">
        <v>24</v>
      </c>
      <c r="T17" s="117" t="s">
        <v>24</v>
      </c>
      <c r="U17" s="117" t="s">
        <v>24</v>
      </c>
      <c r="V17" s="117" t="s">
        <v>24</v>
      </c>
      <c r="W17" s="74" t="str">
        <f t="shared" si="30"/>
        <v>x</v>
      </c>
      <c r="X17" s="74" t="str">
        <f t="shared" si="31"/>
        <v/>
      </c>
      <c r="Y17" s="74" t="str">
        <f t="shared" si="32"/>
        <v>x</v>
      </c>
      <c r="Z17" s="74" t="str">
        <f t="shared" si="33"/>
        <v/>
      </c>
      <c r="AA17" t="str">
        <f>VLOOKUP($D17,'Tuyến và nhân viên'!$D:$M,6,0)</f>
        <v>HL00622</v>
      </c>
      <c r="AB17" t="str">
        <f>VLOOKUP($D17,'Tuyến và nhân viên'!$D:$M,7,0)</f>
        <v>Dương Phi Vủ</v>
      </c>
      <c r="AC17" s="16" t="str">
        <f>IFERROR(VLOOKUP($F17,DSKH!$D:$BF,53,0),"")</f>
        <v>F2</v>
      </c>
      <c r="AD17" s="16" t="str">
        <f>IFERROR(VLOOKUP($F17,DSKH!$D:$BF,54,0),"")</f>
        <v>OTC</v>
      </c>
      <c r="AE17" s="4">
        <f>SUMIFS('Doanh số khách hàng'!$F:$F,'Doanh số khách hàng'!$A:$A,'Chi tiết tuyến'!$F17)</f>
        <v>0</v>
      </c>
      <c r="AF17" s="16" t="str">
        <f t="shared" si="4"/>
        <v>F4</v>
      </c>
      <c r="AG17" s="16" t="str">
        <f t="shared" si="5"/>
        <v>F2</v>
      </c>
      <c r="AH17" t="b">
        <f t="shared" si="34"/>
        <v>0</v>
      </c>
      <c r="AI17" t="b">
        <f t="shared" si="35"/>
        <v>1</v>
      </c>
      <c r="AJ17">
        <f>IFERROR(VLOOKUP($AC17,Master!$D:$E,2,0),"")</f>
        <v>2</v>
      </c>
      <c r="AK17">
        <f>VLOOKUP($AF17,Master!$D:$E,2,0)</f>
        <v>4</v>
      </c>
      <c r="AL17" s="4">
        <f t="shared" si="36"/>
        <v>0</v>
      </c>
      <c r="AM17" t="str">
        <f>IFERROR(VLOOKUP($F17,DSKH!$D:$BF,31,0),"")</f>
        <v>Tỉnh Cà Mau</v>
      </c>
      <c r="AN17" t="str">
        <f>IFERROR(VLOOKUP($F17,DSKH!$D:$BF,29,0),"")</f>
        <v>Xã Phong Hiệp</v>
      </c>
      <c r="AO17">
        <f>IFERROR(VLOOKUP($F17,DSKH!$D:$BF,52,0),"")</f>
        <v>0</v>
      </c>
      <c r="AP17">
        <f>IF(L17="x",1+COUNTIFS(AP$4:AP16,"&gt;0",$AA$4:$AA16,$AA16),0)</f>
        <v>0</v>
      </c>
      <c r="AQ17">
        <f>IF(M17="x",1+COUNTIFS(AQ$4:AQ16,"&gt;0",$AA$4:$AA16,$AA16),0)</f>
        <v>0</v>
      </c>
      <c r="AR17">
        <f>IF(N17="x",1+COUNTIFS(AR$4:AR16,"&gt;0",$AA$4:$AA16,$AA16),0)</f>
        <v>0</v>
      </c>
      <c r="AS17">
        <f>IF(O17="x",1+COUNTIFS(AS$4:AS16,"&gt;0",$AA$4:$AA16,$AA16),0)</f>
        <v>8</v>
      </c>
      <c r="AT17">
        <f>IF(P17="x",1+COUNTIFS(AT$4:AT16,"&gt;0",$AA$4:$AA16,$AA16),0)</f>
        <v>0</v>
      </c>
      <c r="AU17">
        <f>IF(Q17="x",1+COUNTIFS(AU$4:AU16,"&gt;0",$AA$4:$AA16,$AA16),0)</f>
        <v>0</v>
      </c>
      <c r="AV17">
        <f>IF(R17="x",1+COUNTIFS(AV$4:AV16,"&gt;0",$AA$4:$AA16,$AA16),0)</f>
        <v>0</v>
      </c>
      <c r="AW17">
        <f t="shared" si="8"/>
        <v>1</v>
      </c>
      <c r="AX17">
        <f t="shared" si="9"/>
        <v>0</v>
      </c>
      <c r="AY17">
        <f t="shared" si="37"/>
        <v>1</v>
      </c>
      <c r="AZ17">
        <f t="shared" si="38"/>
        <v>0</v>
      </c>
      <c r="BA17" s="4">
        <f t="shared" si="39"/>
        <v>0</v>
      </c>
      <c r="BB17" s="4">
        <f t="shared" si="40"/>
        <v>0</v>
      </c>
      <c r="BC17" s="4">
        <f t="shared" si="41"/>
        <v>0</v>
      </c>
      <c r="BD17" s="4">
        <f t="shared" si="42"/>
        <v>0</v>
      </c>
      <c r="BE17" s="4">
        <f t="shared" si="43"/>
        <v>0</v>
      </c>
      <c r="BF17" s="4">
        <f t="shared" si="44"/>
        <v>0</v>
      </c>
      <c r="BG17" s="4">
        <f t="shared" si="45"/>
        <v>0</v>
      </c>
      <c r="BH17" s="4">
        <f t="shared" si="46"/>
        <v>0</v>
      </c>
      <c r="BI17" s="4">
        <f t="shared" si="47"/>
        <v>0</v>
      </c>
      <c r="BJ17" s="4">
        <f t="shared" si="48"/>
        <v>0</v>
      </c>
      <c r="BK17" s="4">
        <f t="shared" si="49"/>
        <v>1</v>
      </c>
      <c r="BL17" s="4">
        <f t="shared" si="50"/>
        <v>0</v>
      </c>
      <c r="BM17" s="4">
        <f t="shared" si="51"/>
        <v>0</v>
      </c>
      <c r="BN17" s="4">
        <f t="shared" si="52"/>
        <v>0</v>
      </c>
      <c r="BO17">
        <f>SUMIFS(BH$5:BH17,$AA$5:$AA17,$AA17)</f>
        <v>0</v>
      </c>
      <c r="BP17">
        <f>SUMIFS(BI$5:BI17,$AA$5:$AA17,$AA17)</f>
        <v>2</v>
      </c>
      <c r="BQ17">
        <f>SUMIFS(BJ$5:BJ17,$AA$5:$AA17,$AA17)</f>
        <v>1</v>
      </c>
      <c r="BR17">
        <f>SUMIFS(BK$5:BK17,$AA$5:$AA17,$AA17)</f>
        <v>3</v>
      </c>
      <c r="BS17">
        <f>SUMIFS(BL$5:BL17,$AA$5:$AA17,$AA17)</f>
        <v>0</v>
      </c>
      <c r="BT17">
        <f>SUMIFS(BM$5:BM17,$AA$5:$AA17,$AA17)</f>
        <v>1</v>
      </c>
      <c r="BU17">
        <f>SUMIFS(BN$5:BN17,$AA$5:$AA17,$AA17)</f>
        <v>0</v>
      </c>
      <c r="BV17">
        <f t="shared" si="53"/>
        <v>4</v>
      </c>
      <c r="BW17">
        <f t="shared" si="54"/>
        <v>17</v>
      </c>
      <c r="BX17">
        <f t="shared" si="55"/>
        <v>17</v>
      </c>
      <c r="BY17">
        <f t="shared" si="56"/>
        <v>11</v>
      </c>
      <c r="BZ17">
        <f t="shared" si="57"/>
        <v>10</v>
      </c>
      <c r="CA17">
        <f t="shared" si="58"/>
        <v>18</v>
      </c>
      <c r="CB17">
        <f t="shared" si="59"/>
        <v>0</v>
      </c>
      <c r="CC17">
        <f t="shared" si="60"/>
        <v>3</v>
      </c>
      <c r="CD17">
        <f t="shared" si="61"/>
        <v>11</v>
      </c>
      <c r="CE17" t="str">
        <f>IFERROR(VLOOKUP($AA17,'Tuyến và nhân viên'!$I:$O,7,0),"")</f>
        <v>Trần Văn Khanh</v>
      </c>
      <c r="CF17">
        <f t="shared" si="62"/>
        <v>2</v>
      </c>
      <c r="CG17">
        <f t="shared" si="63"/>
        <v>1</v>
      </c>
      <c r="CH17">
        <f>COUNTIFS($L17:L17,"x")</f>
        <v>0</v>
      </c>
      <c r="CI17">
        <f>COUNTIFS($L17:M17,"x")</f>
        <v>0</v>
      </c>
      <c r="CJ17">
        <f>COUNTIFS($L17:N17,"x")</f>
        <v>0</v>
      </c>
      <c r="CK17">
        <f>COUNTIFS($L17:O17,"x")</f>
        <v>1</v>
      </c>
      <c r="CL17">
        <f>COUNTIFS($L17:P17,"x")</f>
        <v>1</v>
      </c>
      <c r="CM17">
        <f>COUNTIFS($L17:Q17,"x")</f>
        <v>1</v>
      </c>
      <c r="CN17">
        <f>COUNTIFS($L17:R17,"x")</f>
        <v>1</v>
      </c>
      <c r="CO17" t="str" cm="1">
        <f t="array" ref="CO17">IFERROR(INDEX($CH$4:$CN$4,0,MATCH(1,$CH17:$CN17,0)),"")</f>
        <v>Thứ 5</v>
      </c>
      <c r="CP17" t="str" cm="1">
        <f t="array" ref="CP17">IFERROR(INDEX($CH$4:$CN$4,0,MATCH(2,$CH17:$CN17,0)),"")</f>
        <v/>
      </c>
      <c r="CQ17" t="str">
        <f t="shared" si="64"/>
        <v>Thứ 5</v>
      </c>
      <c r="CR17" t="str">
        <f t="shared" si="29"/>
        <v>F2 - Tuần 1 &amp; 3</v>
      </c>
    </row>
    <row r="18" spans="1:96" x14ac:dyDescent="0.3">
      <c r="A18" s="117" t="s">
        <v>33454</v>
      </c>
      <c r="B18" s="118" t="s">
        <v>33266</v>
      </c>
      <c r="C18" s="118" t="s">
        <v>33267</v>
      </c>
      <c r="D18" s="118" t="s">
        <v>39657</v>
      </c>
      <c r="E18" s="118" t="s">
        <v>21</v>
      </c>
      <c r="F18" s="118" t="s">
        <v>18351</v>
      </c>
      <c r="G18" s="118" t="s">
        <v>34019</v>
      </c>
      <c r="H18" s="118" t="s">
        <v>34025</v>
      </c>
      <c r="I18" s="118" t="s">
        <v>22</v>
      </c>
      <c r="J18" s="119" t="s">
        <v>39658</v>
      </c>
      <c r="K18" s="119" t="s">
        <v>23</v>
      </c>
      <c r="L18" s="117" t="s">
        <v>23</v>
      </c>
      <c r="M18" s="117" t="s">
        <v>23</v>
      </c>
      <c r="N18" s="117" t="s">
        <v>24</v>
      </c>
      <c r="O18" s="117" t="s">
        <v>23</v>
      </c>
      <c r="P18" s="117" t="s">
        <v>23</v>
      </c>
      <c r="Q18" s="117" t="s">
        <v>23</v>
      </c>
      <c r="R18" s="117" t="s">
        <v>23</v>
      </c>
      <c r="S18" s="117" t="s">
        <v>24</v>
      </c>
      <c r="T18" s="117" t="s">
        <v>24</v>
      </c>
      <c r="U18" s="117" t="s">
        <v>24</v>
      </c>
      <c r="V18" s="117" t="s">
        <v>24</v>
      </c>
      <c r="W18" s="74" t="str">
        <f t="shared" si="30"/>
        <v>x</v>
      </c>
      <c r="X18" s="74" t="str">
        <f t="shared" si="31"/>
        <v>x</v>
      </c>
      <c r="Y18" s="74" t="str">
        <f t="shared" si="32"/>
        <v>x</v>
      </c>
      <c r="Z18" s="74" t="str">
        <f t="shared" si="33"/>
        <v>x</v>
      </c>
      <c r="AA18" t="str">
        <f>VLOOKUP($D18,'Tuyến và nhân viên'!$D:$M,6,0)</f>
        <v>HL00622</v>
      </c>
      <c r="AB18" t="str">
        <f>VLOOKUP($D18,'Tuyến và nhân viên'!$D:$M,7,0)</f>
        <v>Dương Phi Vủ</v>
      </c>
      <c r="AC18" s="16" t="str">
        <f>IFERROR(VLOOKUP($F18,DSKH!$D:$BF,53,0),"")</f>
        <v>F4</v>
      </c>
      <c r="AD18" s="16" t="str">
        <f>IFERROR(VLOOKUP($F18,DSKH!$D:$BF,54,0),"")</f>
        <v>OTC</v>
      </c>
      <c r="AE18" s="4">
        <f>SUMIFS('Doanh số khách hàng'!$F:$F,'Doanh số khách hàng'!$A:$A,'Chi tiết tuyến'!$F18)</f>
        <v>961546.66666666663</v>
      </c>
      <c r="AF18" s="16" t="str">
        <f t="shared" si="4"/>
        <v>F4</v>
      </c>
      <c r="AG18" s="16" t="str">
        <f t="shared" si="5"/>
        <v>F4</v>
      </c>
      <c r="AH18" t="b">
        <f t="shared" si="34"/>
        <v>1</v>
      </c>
      <c r="AI18" t="b">
        <f t="shared" si="35"/>
        <v>1</v>
      </c>
      <c r="AJ18">
        <f>IFERROR(VLOOKUP($AC18,Master!$D:$E,2,0),"")</f>
        <v>4</v>
      </c>
      <c r="AK18">
        <f>VLOOKUP($AF18,Master!$D:$E,2,0)</f>
        <v>4</v>
      </c>
      <c r="AL18" s="4">
        <f t="shared" si="36"/>
        <v>240386.66666666666</v>
      </c>
      <c r="AM18" t="str">
        <f>IFERROR(VLOOKUP($F18,DSKH!$D:$BF,31,0),"")</f>
        <v>Tỉnh Cà Mau</v>
      </c>
      <c r="AN18" t="str">
        <f>IFERROR(VLOOKUP($F18,DSKH!$D:$BF,29,0),"")</f>
        <v>Phường Vĩnh Trạch</v>
      </c>
      <c r="AO18">
        <f>IFERROR(VLOOKUP($F18,DSKH!$D:$BF,52,0),"")</f>
        <v>961546.66666666663</v>
      </c>
      <c r="AP18">
        <f>IF(L18="x",1+COUNTIFS(AP$4:AP17,"&gt;0",$AA$4:$AA17,$AA17),0)</f>
        <v>0</v>
      </c>
      <c r="AQ18">
        <f>IF(M18="x",1+COUNTIFS(AQ$4:AQ17,"&gt;0",$AA$4:$AA17,$AA17),0)</f>
        <v>0</v>
      </c>
      <c r="AR18">
        <f>IF(N18="x",1+COUNTIFS(AR$4:AR17,"&gt;0",$AA$4:$AA17,$AA17),0)</f>
        <v>2</v>
      </c>
      <c r="AS18">
        <f>IF(O18="x",1+COUNTIFS(AS$4:AS17,"&gt;0",$AA$4:$AA17,$AA17),0)</f>
        <v>0</v>
      </c>
      <c r="AT18">
        <f>IF(P18="x",1+COUNTIFS(AT$4:AT17,"&gt;0",$AA$4:$AA17,$AA17),0)</f>
        <v>0</v>
      </c>
      <c r="AU18">
        <f>IF(Q18="x",1+COUNTIFS(AU$4:AU17,"&gt;0",$AA$4:$AA17,$AA17),0)</f>
        <v>0</v>
      </c>
      <c r="AV18">
        <f>IF(R18="x",1+COUNTIFS(AV$4:AV17,"&gt;0",$AA$4:$AA17,$AA17),0)</f>
        <v>0</v>
      </c>
      <c r="AW18">
        <f t="shared" si="8"/>
        <v>1</v>
      </c>
      <c r="AX18">
        <f t="shared" si="9"/>
        <v>1</v>
      </c>
      <c r="AY18">
        <f t="shared" si="37"/>
        <v>1</v>
      </c>
      <c r="AZ18">
        <f t="shared" si="38"/>
        <v>1</v>
      </c>
      <c r="BA18" s="4">
        <f t="shared" si="39"/>
        <v>0</v>
      </c>
      <c r="BB18" s="4">
        <f t="shared" si="40"/>
        <v>0</v>
      </c>
      <c r="BC18" s="4">
        <f t="shared" si="41"/>
        <v>240386.66666666666</v>
      </c>
      <c r="BD18" s="4">
        <f t="shared" si="42"/>
        <v>0</v>
      </c>
      <c r="BE18" s="4">
        <f t="shared" si="43"/>
        <v>0</v>
      </c>
      <c r="BF18" s="4">
        <f t="shared" si="44"/>
        <v>0</v>
      </c>
      <c r="BG18" s="4">
        <f t="shared" si="45"/>
        <v>0</v>
      </c>
      <c r="BH18" s="4">
        <f t="shared" si="46"/>
        <v>0</v>
      </c>
      <c r="BI18" s="4">
        <f t="shared" si="47"/>
        <v>0</v>
      </c>
      <c r="BJ18" s="4">
        <f t="shared" si="48"/>
        <v>0</v>
      </c>
      <c r="BK18" s="4">
        <f t="shared" si="49"/>
        <v>0</v>
      </c>
      <c r="BL18" s="4">
        <f t="shared" si="50"/>
        <v>0</v>
      </c>
      <c r="BM18" s="4">
        <f t="shared" si="51"/>
        <v>0</v>
      </c>
      <c r="BN18" s="4">
        <f t="shared" si="52"/>
        <v>0</v>
      </c>
      <c r="BO18">
        <f>SUMIFS(BH$5:BH18,$AA$5:$AA18,$AA18)</f>
        <v>0</v>
      </c>
      <c r="BP18">
        <f>SUMIFS(BI$5:BI18,$AA$5:$AA18,$AA18)</f>
        <v>2</v>
      </c>
      <c r="BQ18">
        <f>SUMIFS(BJ$5:BJ18,$AA$5:$AA18,$AA18)</f>
        <v>1</v>
      </c>
      <c r="BR18">
        <f>SUMIFS(BK$5:BK18,$AA$5:$AA18,$AA18)</f>
        <v>3</v>
      </c>
      <c r="BS18">
        <f>SUMIFS(BL$5:BL18,$AA$5:$AA18,$AA18)</f>
        <v>0</v>
      </c>
      <c r="BT18">
        <f>SUMIFS(BM$5:BM18,$AA$5:$AA18,$AA18)</f>
        <v>1</v>
      </c>
      <c r="BU18">
        <f>SUMIFS(BN$5:BN18,$AA$5:$AA18,$AA18)</f>
        <v>0</v>
      </c>
      <c r="BV18">
        <f t="shared" si="53"/>
        <v>4</v>
      </c>
      <c r="BW18">
        <f t="shared" si="54"/>
        <v>17</v>
      </c>
      <c r="BX18">
        <f t="shared" si="55"/>
        <v>17</v>
      </c>
      <c r="BY18">
        <f t="shared" si="56"/>
        <v>11</v>
      </c>
      <c r="BZ18">
        <f t="shared" si="57"/>
        <v>10</v>
      </c>
      <c r="CA18">
        <f t="shared" si="58"/>
        <v>18</v>
      </c>
      <c r="CB18">
        <f t="shared" si="59"/>
        <v>0</v>
      </c>
      <c r="CC18">
        <f t="shared" si="60"/>
        <v>0</v>
      </c>
      <c r="CD18">
        <f t="shared" si="61"/>
        <v>0</v>
      </c>
      <c r="CE18" t="str">
        <f>IFERROR(VLOOKUP($AA18,'Tuyến và nhân viên'!$I:$O,7,0),"")</f>
        <v>Trần Văn Khanh</v>
      </c>
      <c r="CF18">
        <f t="shared" si="62"/>
        <v>4</v>
      </c>
      <c r="CG18">
        <f t="shared" si="63"/>
        <v>1</v>
      </c>
      <c r="CH18">
        <f>COUNTIFS($L18:L18,"x")</f>
        <v>0</v>
      </c>
      <c r="CI18">
        <f>COUNTIFS($L18:M18,"x")</f>
        <v>0</v>
      </c>
      <c r="CJ18">
        <f>COUNTIFS($L18:N18,"x")</f>
        <v>1</v>
      </c>
      <c r="CK18">
        <f>COUNTIFS($L18:O18,"x")</f>
        <v>1</v>
      </c>
      <c r="CL18">
        <f>COUNTIFS($L18:P18,"x")</f>
        <v>1</v>
      </c>
      <c r="CM18">
        <f>COUNTIFS($L18:Q18,"x")</f>
        <v>1</v>
      </c>
      <c r="CN18">
        <f>COUNTIFS($L18:R18,"x")</f>
        <v>1</v>
      </c>
      <c r="CO18" t="str" cm="1">
        <f t="array" ref="CO18">IFERROR(INDEX($CH$4:$CN$4,0,MATCH(1,$CH18:$CN18,0)),"")</f>
        <v>Thứ 4</v>
      </c>
      <c r="CP18" t="str" cm="1">
        <f t="array" ref="CP18">IFERROR(INDEX($CH$4:$CN$4,0,MATCH(2,$CH18:$CN18,0)),"")</f>
        <v/>
      </c>
      <c r="CQ18" t="str">
        <f t="shared" si="64"/>
        <v>Thứ 4</v>
      </c>
      <c r="CR18" t="str">
        <f t="shared" si="29"/>
        <v>F4 - Tất cả các tuần</v>
      </c>
    </row>
    <row r="19" spans="1:96" x14ac:dyDescent="0.3">
      <c r="A19" s="117" t="s">
        <v>33465</v>
      </c>
      <c r="B19" s="118" t="s">
        <v>33266</v>
      </c>
      <c r="C19" s="118" t="s">
        <v>33267</v>
      </c>
      <c r="D19" s="118" t="s">
        <v>39657</v>
      </c>
      <c r="E19" s="118" t="s">
        <v>21</v>
      </c>
      <c r="F19" s="118" t="s">
        <v>34031</v>
      </c>
      <c r="G19" s="118" t="s">
        <v>34032</v>
      </c>
      <c r="H19" s="118" t="s">
        <v>34038</v>
      </c>
      <c r="I19" s="118" t="s">
        <v>22</v>
      </c>
      <c r="J19" s="119" t="s">
        <v>39658</v>
      </c>
      <c r="K19" s="119" t="s">
        <v>23</v>
      </c>
      <c r="L19" s="117" t="s">
        <v>23</v>
      </c>
      <c r="M19" s="117" t="s">
        <v>23</v>
      </c>
      <c r="N19" s="117" t="s">
        <v>23</v>
      </c>
      <c r="O19" s="117" t="s">
        <v>24</v>
      </c>
      <c r="P19" s="117" t="s">
        <v>23</v>
      </c>
      <c r="Q19" s="117" t="s">
        <v>23</v>
      </c>
      <c r="R19" s="117" t="s">
        <v>23</v>
      </c>
      <c r="S19" s="117" t="s">
        <v>24</v>
      </c>
      <c r="T19" s="117" t="s">
        <v>24</v>
      </c>
      <c r="U19" s="117" t="s">
        <v>24</v>
      </c>
      <c r="V19" s="117" t="s">
        <v>24</v>
      </c>
      <c r="W19" s="74" t="str">
        <f t="shared" si="30"/>
        <v>x</v>
      </c>
      <c r="X19" s="74" t="str">
        <f t="shared" si="31"/>
        <v/>
      </c>
      <c r="Y19" s="74" t="str">
        <f t="shared" si="32"/>
        <v>x</v>
      </c>
      <c r="Z19" s="74" t="str">
        <f t="shared" si="33"/>
        <v/>
      </c>
      <c r="AA19" t="str">
        <f>VLOOKUP($D19,'Tuyến và nhân viên'!$D:$M,6,0)</f>
        <v>HL00622</v>
      </c>
      <c r="AB19" t="str">
        <f>VLOOKUP($D19,'Tuyến và nhân viên'!$D:$M,7,0)</f>
        <v>Dương Phi Vủ</v>
      </c>
      <c r="AC19" s="16" t="str">
        <f>IFERROR(VLOOKUP($F19,DSKH!$D:$BF,53,0),"")</f>
        <v>F2</v>
      </c>
      <c r="AD19" s="16" t="str">
        <f>IFERROR(VLOOKUP($F19,DSKH!$D:$BF,54,0),"")</f>
        <v>OTC</v>
      </c>
      <c r="AE19" s="4">
        <f>SUMIFS('Doanh số khách hàng'!$F:$F,'Doanh số khách hàng'!$A:$A,'Chi tiết tuyến'!$F19)</f>
        <v>0</v>
      </c>
      <c r="AF19" s="16" t="str">
        <f t="shared" si="4"/>
        <v>F4</v>
      </c>
      <c r="AG19" s="16" t="str">
        <f t="shared" si="5"/>
        <v>F2</v>
      </c>
      <c r="AH19" t="b">
        <f t="shared" si="34"/>
        <v>0</v>
      </c>
      <c r="AI19" t="b">
        <f t="shared" si="35"/>
        <v>1</v>
      </c>
      <c r="AJ19">
        <f>IFERROR(VLOOKUP($AC19,Master!$D:$E,2,0),"")</f>
        <v>2</v>
      </c>
      <c r="AK19">
        <f>VLOOKUP($AF19,Master!$D:$E,2,0)</f>
        <v>4</v>
      </c>
      <c r="AL19" s="4">
        <f t="shared" si="36"/>
        <v>0</v>
      </c>
      <c r="AM19" t="str">
        <f>IFERROR(VLOOKUP($F19,DSKH!$D:$BF,31,0),"")</f>
        <v>Tỉnh Cà Mau</v>
      </c>
      <c r="AN19" t="str">
        <f>IFERROR(VLOOKUP($F19,DSKH!$D:$BF,29,0),"")</f>
        <v>Xã Phong Hiệp</v>
      </c>
      <c r="AO19">
        <f>IFERROR(VLOOKUP($F19,DSKH!$D:$BF,52,0),"")</f>
        <v>0</v>
      </c>
      <c r="AP19">
        <f>IF(L19="x",1+COUNTIFS(AP$4:AP18,"&gt;0",$AA$4:$AA18,$AA18),0)</f>
        <v>0</v>
      </c>
      <c r="AQ19">
        <f>IF(M19="x",1+COUNTIFS(AQ$4:AQ18,"&gt;0",$AA$4:$AA18,$AA18),0)</f>
        <v>0</v>
      </c>
      <c r="AR19">
        <f>IF(N19="x",1+COUNTIFS(AR$4:AR18,"&gt;0",$AA$4:$AA18,$AA18),0)</f>
        <v>0</v>
      </c>
      <c r="AS19">
        <f>IF(O19="x",1+COUNTIFS(AS$4:AS18,"&gt;0",$AA$4:$AA18,$AA18),0)</f>
        <v>9</v>
      </c>
      <c r="AT19">
        <f>IF(P19="x",1+COUNTIFS(AT$4:AT18,"&gt;0",$AA$4:$AA18,$AA18),0)</f>
        <v>0</v>
      </c>
      <c r="AU19">
        <f>IF(Q19="x",1+COUNTIFS(AU$4:AU18,"&gt;0",$AA$4:$AA18,$AA18),0)</f>
        <v>0</v>
      </c>
      <c r="AV19">
        <f>IF(R19="x",1+COUNTIFS(AV$4:AV18,"&gt;0",$AA$4:$AA18,$AA18),0)</f>
        <v>0</v>
      </c>
      <c r="AW19">
        <f t="shared" si="8"/>
        <v>1</v>
      </c>
      <c r="AX19">
        <f t="shared" si="9"/>
        <v>0</v>
      </c>
      <c r="AY19">
        <f t="shared" si="37"/>
        <v>1</v>
      </c>
      <c r="AZ19">
        <f t="shared" si="38"/>
        <v>0</v>
      </c>
      <c r="BA19" s="4">
        <f t="shared" si="39"/>
        <v>0</v>
      </c>
      <c r="BB19" s="4">
        <f t="shared" si="40"/>
        <v>0</v>
      </c>
      <c r="BC19" s="4">
        <f t="shared" si="41"/>
        <v>0</v>
      </c>
      <c r="BD19" s="4">
        <f t="shared" si="42"/>
        <v>0</v>
      </c>
      <c r="BE19" s="4">
        <f t="shared" si="43"/>
        <v>0</v>
      </c>
      <c r="BF19" s="4">
        <f t="shared" si="44"/>
        <v>0</v>
      </c>
      <c r="BG19" s="4">
        <f t="shared" si="45"/>
        <v>0</v>
      </c>
      <c r="BH19" s="4">
        <f t="shared" si="46"/>
        <v>0</v>
      </c>
      <c r="BI19" s="4">
        <f t="shared" si="47"/>
        <v>0</v>
      </c>
      <c r="BJ19" s="4">
        <f t="shared" si="48"/>
        <v>0</v>
      </c>
      <c r="BK19" s="4">
        <f t="shared" si="49"/>
        <v>1</v>
      </c>
      <c r="BL19" s="4">
        <f t="shared" si="50"/>
        <v>0</v>
      </c>
      <c r="BM19" s="4">
        <f t="shared" si="51"/>
        <v>0</v>
      </c>
      <c r="BN19" s="4">
        <f t="shared" si="52"/>
        <v>0</v>
      </c>
      <c r="BO19">
        <f>SUMIFS(BH$5:BH19,$AA$5:$AA19,$AA19)</f>
        <v>0</v>
      </c>
      <c r="BP19">
        <f>SUMIFS(BI$5:BI19,$AA$5:$AA19,$AA19)</f>
        <v>2</v>
      </c>
      <c r="BQ19">
        <f>SUMIFS(BJ$5:BJ19,$AA$5:$AA19,$AA19)</f>
        <v>1</v>
      </c>
      <c r="BR19">
        <f>SUMIFS(BK$5:BK19,$AA$5:$AA19,$AA19)</f>
        <v>4</v>
      </c>
      <c r="BS19">
        <f>SUMIFS(BL$5:BL19,$AA$5:$AA19,$AA19)</f>
        <v>0</v>
      </c>
      <c r="BT19">
        <f>SUMIFS(BM$5:BM19,$AA$5:$AA19,$AA19)</f>
        <v>1</v>
      </c>
      <c r="BU19">
        <f>SUMIFS(BN$5:BN19,$AA$5:$AA19,$AA19)</f>
        <v>0</v>
      </c>
      <c r="BV19">
        <f t="shared" si="53"/>
        <v>4</v>
      </c>
      <c r="BW19">
        <f t="shared" si="54"/>
        <v>17</v>
      </c>
      <c r="BX19">
        <f t="shared" si="55"/>
        <v>17</v>
      </c>
      <c r="BY19">
        <f t="shared" si="56"/>
        <v>11</v>
      </c>
      <c r="BZ19">
        <f t="shared" si="57"/>
        <v>10</v>
      </c>
      <c r="CA19">
        <f t="shared" si="58"/>
        <v>18</v>
      </c>
      <c r="CB19">
        <f t="shared" si="59"/>
        <v>0</v>
      </c>
      <c r="CC19">
        <f t="shared" si="60"/>
        <v>4</v>
      </c>
      <c r="CD19">
        <f t="shared" si="61"/>
        <v>11</v>
      </c>
      <c r="CE19" t="str">
        <f>IFERROR(VLOOKUP($AA19,'Tuyến và nhân viên'!$I:$O,7,0),"")</f>
        <v>Trần Văn Khanh</v>
      </c>
      <c r="CF19">
        <f t="shared" si="62"/>
        <v>2</v>
      </c>
      <c r="CG19">
        <f t="shared" si="63"/>
        <v>1</v>
      </c>
      <c r="CH19">
        <f>COUNTIFS($L19:L19,"x")</f>
        <v>0</v>
      </c>
      <c r="CI19">
        <f>COUNTIFS($L19:M19,"x")</f>
        <v>0</v>
      </c>
      <c r="CJ19">
        <f>COUNTIFS($L19:N19,"x")</f>
        <v>0</v>
      </c>
      <c r="CK19">
        <f>COUNTIFS($L19:O19,"x")</f>
        <v>1</v>
      </c>
      <c r="CL19">
        <f>COUNTIFS($L19:P19,"x")</f>
        <v>1</v>
      </c>
      <c r="CM19">
        <f>COUNTIFS($L19:Q19,"x")</f>
        <v>1</v>
      </c>
      <c r="CN19">
        <f>COUNTIFS($L19:R19,"x")</f>
        <v>1</v>
      </c>
      <c r="CO19" t="str" cm="1">
        <f t="array" ref="CO19">IFERROR(INDEX($CH$4:$CN$4,0,MATCH(1,$CH19:$CN19,0)),"")</f>
        <v>Thứ 5</v>
      </c>
      <c r="CP19" t="str" cm="1">
        <f t="array" ref="CP19">IFERROR(INDEX($CH$4:$CN$4,0,MATCH(2,$CH19:$CN19,0)),"")</f>
        <v/>
      </c>
      <c r="CQ19" t="str">
        <f t="shared" si="64"/>
        <v>Thứ 5</v>
      </c>
      <c r="CR19" t="str">
        <f t="shared" si="29"/>
        <v>F2 - Tuần 1 &amp; 3</v>
      </c>
    </row>
    <row r="20" spans="1:96" x14ac:dyDescent="0.3">
      <c r="A20" s="117" t="s">
        <v>33477</v>
      </c>
      <c r="B20" s="118" t="s">
        <v>33266</v>
      </c>
      <c r="C20" s="118" t="s">
        <v>33267</v>
      </c>
      <c r="D20" s="118" t="s">
        <v>39657</v>
      </c>
      <c r="E20" s="118" t="s">
        <v>21</v>
      </c>
      <c r="F20" s="118" t="s">
        <v>30161</v>
      </c>
      <c r="G20" s="118" t="s">
        <v>34217</v>
      </c>
      <c r="H20" s="118" t="s">
        <v>34222</v>
      </c>
      <c r="I20" s="118" t="s">
        <v>22</v>
      </c>
      <c r="J20" s="119" t="s">
        <v>39658</v>
      </c>
      <c r="K20" s="119" t="s">
        <v>23</v>
      </c>
      <c r="L20" s="117" t="s">
        <v>24</v>
      </c>
      <c r="M20" s="117" t="s">
        <v>23</v>
      </c>
      <c r="N20" s="117" t="s">
        <v>23</v>
      </c>
      <c r="O20" s="117" t="s">
        <v>23</v>
      </c>
      <c r="P20" s="117" t="s">
        <v>23</v>
      </c>
      <c r="Q20" s="117" t="s">
        <v>23</v>
      </c>
      <c r="R20" s="117" t="s">
        <v>23</v>
      </c>
      <c r="S20" s="117" t="s">
        <v>24</v>
      </c>
      <c r="T20" s="117" t="s">
        <v>24</v>
      </c>
      <c r="U20" s="117" t="s">
        <v>24</v>
      </c>
      <c r="V20" s="117" t="s">
        <v>24</v>
      </c>
      <c r="W20" s="74" t="str">
        <f t="shared" si="30"/>
        <v>x</v>
      </c>
      <c r="X20" s="74" t="str">
        <f t="shared" si="31"/>
        <v/>
      </c>
      <c r="Y20" s="74" t="str">
        <f t="shared" si="32"/>
        <v>x</v>
      </c>
      <c r="Z20" s="74" t="str">
        <f t="shared" si="33"/>
        <v/>
      </c>
      <c r="AA20" t="str">
        <f>VLOOKUP($D20,'Tuyến và nhân viên'!$D:$M,6,0)</f>
        <v>HL00622</v>
      </c>
      <c r="AB20" t="str">
        <f>VLOOKUP($D20,'Tuyến và nhân viên'!$D:$M,7,0)</f>
        <v>Dương Phi Vủ</v>
      </c>
      <c r="AC20" s="16" t="str">
        <f>IFERROR(VLOOKUP($F20,DSKH!$D:$BF,53,0),"")</f>
        <v>F2</v>
      </c>
      <c r="AD20" s="16" t="str">
        <f>IFERROR(VLOOKUP($F20,DSKH!$D:$BF,54,0),"")</f>
        <v>OTC</v>
      </c>
      <c r="AE20" s="4">
        <f>SUMIFS('Doanh số khách hàng'!$F:$F,'Doanh số khách hàng'!$A:$A,'Chi tiết tuyến'!$F20)</f>
        <v>123333.33333333333</v>
      </c>
      <c r="AF20" s="16" t="str">
        <f t="shared" si="4"/>
        <v>F4</v>
      </c>
      <c r="AG20" s="16" t="str">
        <f t="shared" si="5"/>
        <v>F2</v>
      </c>
      <c r="AH20" t="b">
        <f t="shared" si="34"/>
        <v>0</v>
      </c>
      <c r="AI20" t="b">
        <f t="shared" si="35"/>
        <v>1</v>
      </c>
      <c r="AJ20">
        <f>IFERROR(VLOOKUP($AC20,Master!$D:$E,2,0),"")</f>
        <v>2</v>
      </c>
      <c r="AK20">
        <f>VLOOKUP($AF20,Master!$D:$E,2,0)</f>
        <v>4</v>
      </c>
      <c r="AL20" s="4">
        <f t="shared" si="36"/>
        <v>61666.666666666664</v>
      </c>
      <c r="AM20" t="str">
        <f>IFERROR(VLOOKUP($F20,DSKH!$D:$BF,31,0),"")</f>
        <v>Tỉnh Cà Mau</v>
      </c>
      <c r="AN20" t="str">
        <f>IFERROR(VLOOKUP($F20,DSKH!$D:$BF,29,0),"")</f>
        <v>Phường Láng Tròn</v>
      </c>
      <c r="AO20">
        <f>IFERROR(VLOOKUP($F20,DSKH!$D:$BF,52,0),"")</f>
        <v>123333.33333333333</v>
      </c>
      <c r="AP20">
        <f>IF(L20="x",1+COUNTIFS(AP$4:AP19,"&gt;0",$AA$4:$AA19,$AA19),0)</f>
        <v>2</v>
      </c>
      <c r="AQ20">
        <f>IF(M20="x",1+COUNTIFS(AQ$4:AQ19,"&gt;0",$AA$4:$AA19,$AA19),0)</f>
        <v>0</v>
      </c>
      <c r="AR20">
        <f>IF(N20="x",1+COUNTIFS(AR$4:AR19,"&gt;0",$AA$4:$AA19,$AA19),0)</f>
        <v>0</v>
      </c>
      <c r="AS20">
        <f>IF(O20="x",1+COUNTIFS(AS$4:AS19,"&gt;0",$AA$4:$AA19,$AA19),0)</f>
        <v>0</v>
      </c>
      <c r="AT20">
        <f>IF(P20="x",1+COUNTIFS(AT$4:AT19,"&gt;0",$AA$4:$AA19,$AA19),0)</f>
        <v>0</v>
      </c>
      <c r="AU20">
        <f>IF(Q20="x",1+COUNTIFS(AU$4:AU19,"&gt;0",$AA$4:$AA19,$AA19),0)</f>
        <v>0</v>
      </c>
      <c r="AV20">
        <f>IF(R20="x",1+COUNTIFS(AV$4:AV19,"&gt;0",$AA$4:$AA19,$AA19),0)</f>
        <v>0</v>
      </c>
      <c r="AW20">
        <f t="shared" si="8"/>
        <v>1</v>
      </c>
      <c r="AX20">
        <f t="shared" si="9"/>
        <v>0</v>
      </c>
      <c r="AY20">
        <f t="shared" si="37"/>
        <v>1</v>
      </c>
      <c r="AZ20">
        <f t="shared" si="38"/>
        <v>0</v>
      </c>
      <c r="BA20" s="4">
        <f t="shared" si="39"/>
        <v>61666.666666666664</v>
      </c>
      <c r="BB20" s="4">
        <f t="shared" si="40"/>
        <v>0</v>
      </c>
      <c r="BC20" s="4">
        <f t="shared" si="41"/>
        <v>0</v>
      </c>
      <c r="BD20" s="4">
        <f t="shared" si="42"/>
        <v>0</v>
      </c>
      <c r="BE20" s="4">
        <f t="shared" si="43"/>
        <v>0</v>
      </c>
      <c r="BF20" s="4">
        <f t="shared" si="44"/>
        <v>0</v>
      </c>
      <c r="BG20" s="4">
        <f t="shared" si="45"/>
        <v>0</v>
      </c>
      <c r="BH20" s="4">
        <f t="shared" si="46"/>
        <v>1</v>
      </c>
      <c r="BI20" s="4">
        <f t="shared" si="47"/>
        <v>0</v>
      </c>
      <c r="BJ20" s="4">
        <f t="shared" si="48"/>
        <v>0</v>
      </c>
      <c r="BK20" s="4">
        <f t="shared" si="49"/>
        <v>0</v>
      </c>
      <c r="BL20" s="4">
        <f t="shared" si="50"/>
        <v>0</v>
      </c>
      <c r="BM20" s="4">
        <f t="shared" si="51"/>
        <v>0</v>
      </c>
      <c r="BN20" s="4">
        <f t="shared" si="52"/>
        <v>0</v>
      </c>
      <c r="BO20">
        <f>SUMIFS(BH$5:BH20,$AA$5:$AA20,$AA20)</f>
        <v>1</v>
      </c>
      <c r="BP20">
        <f>SUMIFS(BI$5:BI20,$AA$5:$AA20,$AA20)</f>
        <v>2</v>
      </c>
      <c r="BQ20">
        <f>SUMIFS(BJ$5:BJ20,$AA$5:$AA20,$AA20)</f>
        <v>1</v>
      </c>
      <c r="BR20">
        <f>SUMIFS(BK$5:BK20,$AA$5:$AA20,$AA20)</f>
        <v>4</v>
      </c>
      <c r="BS20">
        <f>SUMIFS(BL$5:BL20,$AA$5:$AA20,$AA20)</f>
        <v>0</v>
      </c>
      <c r="BT20">
        <f>SUMIFS(BM$5:BM20,$AA$5:$AA20,$AA20)</f>
        <v>1</v>
      </c>
      <c r="BU20">
        <f>SUMIFS(BN$5:BN20,$AA$5:$AA20,$AA20)</f>
        <v>0</v>
      </c>
      <c r="BV20">
        <f t="shared" si="53"/>
        <v>4</v>
      </c>
      <c r="BW20">
        <f t="shared" si="54"/>
        <v>17</v>
      </c>
      <c r="BX20">
        <f t="shared" si="55"/>
        <v>17</v>
      </c>
      <c r="BY20">
        <f t="shared" si="56"/>
        <v>11</v>
      </c>
      <c r="BZ20">
        <f t="shared" si="57"/>
        <v>10</v>
      </c>
      <c r="CA20">
        <f t="shared" si="58"/>
        <v>18</v>
      </c>
      <c r="CB20">
        <f t="shared" si="59"/>
        <v>0</v>
      </c>
      <c r="CC20">
        <f t="shared" si="60"/>
        <v>1</v>
      </c>
      <c r="CD20">
        <f t="shared" si="61"/>
        <v>4</v>
      </c>
      <c r="CE20" t="str">
        <f>IFERROR(VLOOKUP($AA20,'Tuyến và nhân viên'!$I:$O,7,0),"")</f>
        <v>Trần Văn Khanh</v>
      </c>
      <c r="CF20">
        <f t="shared" si="62"/>
        <v>2</v>
      </c>
      <c r="CG20">
        <f t="shared" si="63"/>
        <v>1</v>
      </c>
      <c r="CH20">
        <f>COUNTIFS($L20:L20,"x")</f>
        <v>1</v>
      </c>
      <c r="CI20">
        <f>COUNTIFS($L20:M20,"x")</f>
        <v>1</v>
      </c>
      <c r="CJ20">
        <f>COUNTIFS($L20:N20,"x")</f>
        <v>1</v>
      </c>
      <c r="CK20">
        <f>COUNTIFS($L20:O20,"x")</f>
        <v>1</v>
      </c>
      <c r="CL20">
        <f>COUNTIFS($L20:P20,"x")</f>
        <v>1</v>
      </c>
      <c r="CM20">
        <f>COUNTIFS($L20:Q20,"x")</f>
        <v>1</v>
      </c>
      <c r="CN20">
        <f>COUNTIFS($L20:R20,"x")</f>
        <v>1</v>
      </c>
      <c r="CO20" t="str" cm="1">
        <f t="array" ref="CO20">IFERROR(INDEX($CH$4:$CN$4,0,MATCH(1,$CH20:$CN20,0)),"")</f>
        <v>Thứ 2</v>
      </c>
      <c r="CP20" t="str" cm="1">
        <f t="array" ref="CP20">IFERROR(INDEX($CH$4:$CN$4,0,MATCH(2,$CH20:$CN20,0)),"")</f>
        <v/>
      </c>
      <c r="CQ20" t="str">
        <f t="shared" si="64"/>
        <v>Thứ 2</v>
      </c>
      <c r="CR20" t="str">
        <f t="shared" si="29"/>
        <v>F2 - Tuần 1 &amp; 3</v>
      </c>
    </row>
    <row r="21" spans="1:96" x14ac:dyDescent="0.3">
      <c r="A21" s="117" t="s">
        <v>33492</v>
      </c>
      <c r="B21" s="118" t="s">
        <v>33266</v>
      </c>
      <c r="C21" s="118" t="s">
        <v>33267</v>
      </c>
      <c r="D21" s="118" t="s">
        <v>39657</v>
      </c>
      <c r="E21" s="118" t="s">
        <v>21</v>
      </c>
      <c r="F21" s="118" t="s">
        <v>33146</v>
      </c>
      <c r="G21" s="118" t="s">
        <v>34261</v>
      </c>
      <c r="H21" s="118" t="s">
        <v>34267</v>
      </c>
      <c r="I21" s="118" t="s">
        <v>22</v>
      </c>
      <c r="J21" s="119" t="s">
        <v>39658</v>
      </c>
      <c r="K21" s="119" t="s">
        <v>23</v>
      </c>
      <c r="L21" s="117" t="s">
        <v>23</v>
      </c>
      <c r="M21" s="117" t="s">
        <v>23</v>
      </c>
      <c r="N21" s="117" t="s">
        <v>23</v>
      </c>
      <c r="O21" s="117" t="s">
        <v>23</v>
      </c>
      <c r="P21" s="117" t="s">
        <v>23</v>
      </c>
      <c r="Q21" s="117" t="s">
        <v>23</v>
      </c>
      <c r="R21" s="117" t="s">
        <v>24</v>
      </c>
      <c r="S21" s="117" t="s">
        <v>24</v>
      </c>
      <c r="T21" s="117" t="s">
        <v>24</v>
      </c>
      <c r="U21" s="117" t="s">
        <v>24</v>
      </c>
      <c r="V21" s="117" t="s">
        <v>24</v>
      </c>
      <c r="W21" s="74" t="str">
        <f t="shared" si="30"/>
        <v>x</v>
      </c>
      <c r="X21" s="74" t="str">
        <f t="shared" si="31"/>
        <v>x</v>
      </c>
      <c r="Y21" s="74" t="str">
        <f t="shared" si="32"/>
        <v>x</v>
      </c>
      <c r="Z21" s="74" t="str">
        <f t="shared" si="33"/>
        <v>x</v>
      </c>
      <c r="AA21" t="str">
        <f>VLOOKUP($D21,'Tuyến và nhân viên'!$D:$M,6,0)</f>
        <v>HL00622</v>
      </c>
      <c r="AB21" t="str">
        <f>VLOOKUP($D21,'Tuyến và nhân viên'!$D:$M,7,0)</f>
        <v>Dương Phi Vủ</v>
      </c>
      <c r="AC21" s="16" t="str">
        <f>IFERROR(VLOOKUP($F21,DSKH!$D:$BF,53,0),"")</f>
        <v>F4</v>
      </c>
      <c r="AD21" s="16" t="str">
        <f>IFERROR(VLOOKUP($F21,DSKH!$D:$BF,54,0),"")</f>
        <v>OTC</v>
      </c>
      <c r="AE21" s="4">
        <f>SUMIFS('Doanh số khách hàng'!$F:$F,'Doanh số khách hàng'!$A:$A,'Chi tiết tuyến'!$F21)</f>
        <v>1673006.6666666667</v>
      </c>
      <c r="AF21" s="16" t="str">
        <f t="shared" si="4"/>
        <v>F4</v>
      </c>
      <c r="AG21" s="16" t="str">
        <f t="shared" si="5"/>
        <v>F4</v>
      </c>
      <c r="AH21" t="b">
        <f t="shared" si="34"/>
        <v>1</v>
      </c>
      <c r="AI21" t="b">
        <f t="shared" si="35"/>
        <v>1</v>
      </c>
      <c r="AJ21">
        <f>IFERROR(VLOOKUP($AC21,Master!$D:$E,2,0),"")</f>
        <v>4</v>
      </c>
      <c r="AK21">
        <f>VLOOKUP($AF21,Master!$D:$E,2,0)</f>
        <v>4</v>
      </c>
      <c r="AL21" s="4">
        <f t="shared" si="36"/>
        <v>418251.66666666669</v>
      </c>
      <c r="AM21" t="str">
        <f>IFERROR(VLOOKUP($F21,DSKH!$D:$BF,31,0),"")</f>
        <v>Tỉnh Cà Mau</v>
      </c>
      <c r="AN21" t="str">
        <f>IFERROR(VLOOKUP($F21,DSKH!$D:$BF,29,0),"")</f>
        <v>Phường Bạc Liêu</v>
      </c>
      <c r="AO21">
        <f>IFERROR(VLOOKUP($F21,DSKH!$D:$BF,52,0),"")</f>
        <v>1673006.6666666667</v>
      </c>
      <c r="AP21">
        <f>IF(L21="x",1+COUNTIFS(AP$4:AP20,"&gt;0",$AA$4:$AA20,$AA20),0)</f>
        <v>0</v>
      </c>
      <c r="AQ21">
        <f>IF(M21="x",1+COUNTIFS(AQ$4:AQ20,"&gt;0",$AA$4:$AA20,$AA20),0)</f>
        <v>0</v>
      </c>
      <c r="AR21">
        <f>IF(N21="x",1+COUNTIFS(AR$4:AR20,"&gt;0",$AA$4:$AA20,$AA20),0)</f>
        <v>0</v>
      </c>
      <c r="AS21">
        <f>IF(O21="x",1+COUNTIFS(AS$4:AS20,"&gt;0",$AA$4:$AA20,$AA20),0)</f>
        <v>0</v>
      </c>
      <c r="AT21">
        <f>IF(P21="x",1+COUNTIFS(AT$4:AT20,"&gt;0",$AA$4:$AA20,$AA20),0)</f>
        <v>0</v>
      </c>
      <c r="AU21">
        <f>IF(Q21="x",1+COUNTIFS(AU$4:AU20,"&gt;0",$AA$4:$AA20,$AA20),0)</f>
        <v>0</v>
      </c>
      <c r="AV21">
        <f>IF(R21="x",1+COUNTIFS(AV$4:AV20,"&gt;0",$AA$4:$AA20,$AA20),0)</f>
        <v>1</v>
      </c>
      <c r="AW21">
        <f t="shared" si="8"/>
        <v>1</v>
      </c>
      <c r="AX21">
        <f t="shared" si="9"/>
        <v>1</v>
      </c>
      <c r="AY21">
        <f t="shared" si="37"/>
        <v>1</v>
      </c>
      <c r="AZ21">
        <f t="shared" si="38"/>
        <v>1</v>
      </c>
      <c r="BA21" s="4">
        <f t="shared" si="39"/>
        <v>0</v>
      </c>
      <c r="BB21" s="4">
        <f t="shared" si="40"/>
        <v>0</v>
      </c>
      <c r="BC21" s="4">
        <f t="shared" si="41"/>
        <v>0</v>
      </c>
      <c r="BD21" s="4">
        <f t="shared" si="42"/>
        <v>0</v>
      </c>
      <c r="BE21" s="4">
        <f t="shared" si="43"/>
        <v>0</v>
      </c>
      <c r="BF21" s="4">
        <f t="shared" si="44"/>
        <v>0</v>
      </c>
      <c r="BG21" s="4">
        <f t="shared" si="45"/>
        <v>418251.66666666669</v>
      </c>
      <c r="BH21" s="4">
        <f t="shared" si="46"/>
        <v>0</v>
      </c>
      <c r="BI21" s="4">
        <f t="shared" si="47"/>
        <v>0</v>
      </c>
      <c r="BJ21" s="4">
        <f t="shared" si="48"/>
        <v>0</v>
      </c>
      <c r="BK21" s="4">
        <f t="shared" si="49"/>
        <v>0</v>
      </c>
      <c r="BL21" s="4">
        <f t="shared" si="50"/>
        <v>0</v>
      </c>
      <c r="BM21" s="4">
        <f t="shared" si="51"/>
        <v>0</v>
      </c>
      <c r="BN21" s="4">
        <f t="shared" si="52"/>
        <v>0</v>
      </c>
      <c r="BO21">
        <f>SUMIFS(BH$5:BH21,$AA$5:$AA21,$AA21)</f>
        <v>1</v>
      </c>
      <c r="BP21">
        <f>SUMIFS(BI$5:BI21,$AA$5:$AA21,$AA21)</f>
        <v>2</v>
      </c>
      <c r="BQ21">
        <f>SUMIFS(BJ$5:BJ21,$AA$5:$AA21,$AA21)</f>
        <v>1</v>
      </c>
      <c r="BR21">
        <f>SUMIFS(BK$5:BK21,$AA$5:$AA21,$AA21)</f>
        <v>4</v>
      </c>
      <c r="BS21">
        <f>SUMIFS(BL$5:BL21,$AA$5:$AA21,$AA21)</f>
        <v>0</v>
      </c>
      <c r="BT21">
        <f>SUMIFS(BM$5:BM21,$AA$5:$AA21,$AA21)</f>
        <v>1</v>
      </c>
      <c r="BU21">
        <f>SUMIFS(BN$5:BN21,$AA$5:$AA21,$AA21)</f>
        <v>0</v>
      </c>
      <c r="BV21">
        <f t="shared" si="53"/>
        <v>4</v>
      </c>
      <c r="BW21">
        <f t="shared" si="54"/>
        <v>17</v>
      </c>
      <c r="BX21">
        <f t="shared" si="55"/>
        <v>17</v>
      </c>
      <c r="BY21">
        <f t="shared" si="56"/>
        <v>11</v>
      </c>
      <c r="BZ21">
        <f t="shared" si="57"/>
        <v>10</v>
      </c>
      <c r="CA21">
        <f t="shared" si="58"/>
        <v>18</v>
      </c>
      <c r="CB21">
        <f t="shared" si="59"/>
        <v>0</v>
      </c>
      <c r="CC21">
        <f t="shared" si="60"/>
        <v>0</v>
      </c>
      <c r="CD21">
        <f t="shared" si="61"/>
        <v>0</v>
      </c>
      <c r="CE21" t="str">
        <f>IFERROR(VLOOKUP($AA21,'Tuyến và nhân viên'!$I:$O,7,0),"")</f>
        <v>Trần Văn Khanh</v>
      </c>
      <c r="CF21">
        <f t="shared" si="62"/>
        <v>4</v>
      </c>
      <c r="CG21">
        <f t="shared" si="63"/>
        <v>1</v>
      </c>
      <c r="CH21">
        <f>COUNTIFS($L21:L21,"x")</f>
        <v>0</v>
      </c>
      <c r="CI21">
        <f>COUNTIFS($L21:M21,"x")</f>
        <v>0</v>
      </c>
      <c r="CJ21">
        <f>COUNTIFS($L21:N21,"x")</f>
        <v>0</v>
      </c>
      <c r="CK21">
        <f>COUNTIFS($L21:O21,"x")</f>
        <v>0</v>
      </c>
      <c r="CL21">
        <f>COUNTIFS($L21:P21,"x")</f>
        <v>0</v>
      </c>
      <c r="CM21">
        <f>COUNTIFS($L21:Q21,"x")</f>
        <v>0</v>
      </c>
      <c r="CN21">
        <f>COUNTIFS($L21:R21,"x")</f>
        <v>1</v>
      </c>
      <c r="CO21" t="str" cm="1">
        <f t="array" ref="CO21">IFERROR(INDEX($CH$4:$CN$4,0,MATCH(1,$CH21:$CN21,0)),"")</f>
        <v>Chủ nhật</v>
      </c>
      <c r="CP21" t="str" cm="1">
        <f t="array" ref="CP21">IFERROR(INDEX($CH$4:$CN$4,0,MATCH(2,$CH21:$CN21,0)),"")</f>
        <v/>
      </c>
      <c r="CQ21" t="str">
        <f t="shared" si="64"/>
        <v>Chủ nhật</v>
      </c>
      <c r="CR21" t="str">
        <f t="shared" si="29"/>
        <v>F4 - Tất cả các tuần</v>
      </c>
    </row>
    <row r="22" spans="1:96" x14ac:dyDescent="0.3">
      <c r="A22" s="117" t="s">
        <v>33505</v>
      </c>
      <c r="B22" s="118" t="s">
        <v>33266</v>
      </c>
      <c r="C22" s="118" t="s">
        <v>33267</v>
      </c>
      <c r="D22" s="118" t="s">
        <v>39657</v>
      </c>
      <c r="E22" s="118" t="s">
        <v>21</v>
      </c>
      <c r="F22" s="118" t="s">
        <v>27752</v>
      </c>
      <c r="G22" s="118" t="s">
        <v>34292</v>
      </c>
      <c r="H22" s="118" t="s">
        <v>34297</v>
      </c>
      <c r="I22" s="118" t="s">
        <v>22</v>
      </c>
      <c r="J22" s="119" t="s">
        <v>39658</v>
      </c>
      <c r="K22" s="119" t="s">
        <v>23</v>
      </c>
      <c r="L22" s="117" t="s">
        <v>23</v>
      </c>
      <c r="M22" s="117" t="s">
        <v>23</v>
      </c>
      <c r="N22" s="117" t="s">
        <v>23</v>
      </c>
      <c r="O22" s="117" t="s">
        <v>24</v>
      </c>
      <c r="P22" s="117" t="s">
        <v>23</v>
      </c>
      <c r="Q22" s="117" t="s">
        <v>23</v>
      </c>
      <c r="R22" s="117" t="s">
        <v>23</v>
      </c>
      <c r="S22" s="117" t="s">
        <v>24</v>
      </c>
      <c r="T22" s="117" t="s">
        <v>24</v>
      </c>
      <c r="U22" s="117" t="s">
        <v>24</v>
      </c>
      <c r="V22" s="117" t="s">
        <v>24</v>
      </c>
      <c r="W22" s="74" t="str">
        <f t="shared" si="30"/>
        <v>x</v>
      </c>
      <c r="X22" s="74" t="str">
        <f t="shared" si="31"/>
        <v/>
      </c>
      <c r="Y22" s="74" t="str">
        <f t="shared" si="32"/>
        <v>x</v>
      </c>
      <c r="Z22" s="74" t="str">
        <f t="shared" si="33"/>
        <v/>
      </c>
      <c r="AA22" t="str">
        <f>VLOOKUP($D22,'Tuyến và nhân viên'!$D:$M,6,0)</f>
        <v>HL00622</v>
      </c>
      <c r="AB22" t="str">
        <f>VLOOKUP($D22,'Tuyến và nhân viên'!$D:$M,7,0)</f>
        <v>Dương Phi Vủ</v>
      </c>
      <c r="AC22" s="16" t="str">
        <f>IFERROR(VLOOKUP($F22,DSKH!$D:$BF,53,0),"")</f>
        <v>F2</v>
      </c>
      <c r="AD22" s="16" t="str">
        <f>IFERROR(VLOOKUP($F22,DSKH!$D:$BF,54,0),"")</f>
        <v>OTC</v>
      </c>
      <c r="AE22" s="4">
        <f>SUMIFS('Doanh số khách hàng'!$F:$F,'Doanh số khách hàng'!$A:$A,'Chi tiết tuyến'!$F22)</f>
        <v>295040</v>
      </c>
      <c r="AF22" s="16" t="str">
        <f t="shared" si="4"/>
        <v>F4</v>
      </c>
      <c r="AG22" s="16" t="str">
        <f t="shared" si="5"/>
        <v>F2</v>
      </c>
      <c r="AH22" t="b">
        <f t="shared" si="34"/>
        <v>0</v>
      </c>
      <c r="AI22" t="b">
        <f t="shared" si="35"/>
        <v>1</v>
      </c>
      <c r="AJ22">
        <f>IFERROR(VLOOKUP($AC22,Master!$D:$E,2,0),"")</f>
        <v>2</v>
      </c>
      <c r="AK22">
        <f>VLOOKUP($AF22,Master!$D:$E,2,0)</f>
        <v>4</v>
      </c>
      <c r="AL22" s="4">
        <f t="shared" si="36"/>
        <v>147520</v>
      </c>
      <c r="AM22" t="str">
        <f>IFERROR(VLOOKUP($F22,DSKH!$D:$BF,31,0),"")</f>
        <v>Tỉnh Cà Mau</v>
      </c>
      <c r="AN22" t="str">
        <f>IFERROR(VLOOKUP($F22,DSKH!$D:$BF,29,0),"")</f>
        <v>Xã Vĩnh Phước</v>
      </c>
      <c r="AO22">
        <f>IFERROR(VLOOKUP($F22,DSKH!$D:$BF,52,0),"")</f>
        <v>295040</v>
      </c>
      <c r="AP22">
        <f>IF(L22="x",1+COUNTIFS(AP$4:AP21,"&gt;0",$AA$4:$AA21,$AA21),0)</f>
        <v>0</v>
      </c>
      <c r="AQ22">
        <f>IF(M22="x",1+COUNTIFS(AQ$4:AQ21,"&gt;0",$AA$4:$AA21,$AA21),0)</f>
        <v>0</v>
      </c>
      <c r="AR22">
        <f>IF(N22="x",1+COUNTIFS(AR$4:AR21,"&gt;0",$AA$4:$AA21,$AA21),0)</f>
        <v>0</v>
      </c>
      <c r="AS22">
        <f>IF(O22="x",1+COUNTIFS(AS$4:AS21,"&gt;0",$AA$4:$AA21,$AA21),0)</f>
        <v>10</v>
      </c>
      <c r="AT22">
        <f>IF(P22="x",1+COUNTIFS(AT$4:AT21,"&gt;0",$AA$4:$AA21,$AA21),0)</f>
        <v>0</v>
      </c>
      <c r="AU22">
        <f>IF(Q22="x",1+COUNTIFS(AU$4:AU21,"&gt;0",$AA$4:$AA21,$AA21),0)</f>
        <v>0</v>
      </c>
      <c r="AV22">
        <f>IF(R22="x",1+COUNTIFS(AV$4:AV21,"&gt;0",$AA$4:$AA21,$AA21),0)</f>
        <v>0</v>
      </c>
      <c r="AW22">
        <f t="shared" si="8"/>
        <v>1</v>
      </c>
      <c r="AX22">
        <f t="shared" si="9"/>
        <v>0</v>
      </c>
      <c r="AY22">
        <f t="shared" si="37"/>
        <v>1</v>
      </c>
      <c r="AZ22">
        <f t="shared" si="38"/>
        <v>0</v>
      </c>
      <c r="BA22" s="4">
        <f t="shared" si="39"/>
        <v>0</v>
      </c>
      <c r="BB22" s="4">
        <f t="shared" si="40"/>
        <v>0</v>
      </c>
      <c r="BC22" s="4">
        <f t="shared" si="41"/>
        <v>0</v>
      </c>
      <c r="BD22" s="4">
        <f t="shared" si="42"/>
        <v>147520</v>
      </c>
      <c r="BE22" s="4">
        <f t="shared" si="43"/>
        <v>0</v>
      </c>
      <c r="BF22" s="4">
        <f t="shared" si="44"/>
        <v>0</v>
      </c>
      <c r="BG22" s="4">
        <f t="shared" si="45"/>
        <v>0</v>
      </c>
      <c r="BH22" s="4">
        <f t="shared" si="46"/>
        <v>0</v>
      </c>
      <c r="BI22" s="4">
        <f t="shared" si="47"/>
        <v>0</v>
      </c>
      <c r="BJ22" s="4">
        <f t="shared" si="48"/>
        <v>0</v>
      </c>
      <c r="BK22" s="4">
        <f t="shared" si="49"/>
        <v>1</v>
      </c>
      <c r="BL22" s="4">
        <f t="shared" si="50"/>
        <v>0</v>
      </c>
      <c r="BM22" s="4">
        <f t="shared" si="51"/>
        <v>0</v>
      </c>
      <c r="BN22" s="4">
        <f t="shared" si="52"/>
        <v>0</v>
      </c>
      <c r="BO22">
        <f>SUMIFS(BH$5:BH22,$AA$5:$AA22,$AA22)</f>
        <v>1</v>
      </c>
      <c r="BP22">
        <f>SUMIFS(BI$5:BI22,$AA$5:$AA22,$AA22)</f>
        <v>2</v>
      </c>
      <c r="BQ22">
        <f>SUMIFS(BJ$5:BJ22,$AA$5:$AA22,$AA22)</f>
        <v>1</v>
      </c>
      <c r="BR22">
        <f>SUMIFS(BK$5:BK22,$AA$5:$AA22,$AA22)</f>
        <v>5</v>
      </c>
      <c r="BS22">
        <f>SUMIFS(BL$5:BL22,$AA$5:$AA22,$AA22)</f>
        <v>0</v>
      </c>
      <c r="BT22">
        <f>SUMIFS(BM$5:BM22,$AA$5:$AA22,$AA22)</f>
        <v>1</v>
      </c>
      <c r="BU22">
        <f>SUMIFS(BN$5:BN22,$AA$5:$AA22,$AA22)</f>
        <v>0</v>
      </c>
      <c r="BV22">
        <f t="shared" si="53"/>
        <v>4</v>
      </c>
      <c r="BW22">
        <f t="shared" si="54"/>
        <v>17</v>
      </c>
      <c r="BX22">
        <f t="shared" si="55"/>
        <v>17</v>
      </c>
      <c r="BY22">
        <f t="shared" si="56"/>
        <v>11</v>
      </c>
      <c r="BZ22">
        <f t="shared" si="57"/>
        <v>10</v>
      </c>
      <c r="CA22">
        <f t="shared" si="58"/>
        <v>18</v>
      </c>
      <c r="CB22">
        <f t="shared" si="59"/>
        <v>0</v>
      </c>
      <c r="CC22">
        <f t="shared" si="60"/>
        <v>5</v>
      </c>
      <c r="CD22">
        <f t="shared" si="61"/>
        <v>11</v>
      </c>
      <c r="CE22" t="str">
        <f>IFERROR(VLOOKUP($AA22,'Tuyến và nhân viên'!$I:$O,7,0),"")</f>
        <v>Trần Văn Khanh</v>
      </c>
      <c r="CF22">
        <f t="shared" si="62"/>
        <v>2</v>
      </c>
      <c r="CG22">
        <f t="shared" si="63"/>
        <v>1</v>
      </c>
      <c r="CH22">
        <f>COUNTIFS($L22:L22,"x")</f>
        <v>0</v>
      </c>
      <c r="CI22">
        <f>COUNTIFS($L22:M22,"x")</f>
        <v>0</v>
      </c>
      <c r="CJ22">
        <f>COUNTIFS($L22:N22,"x")</f>
        <v>0</v>
      </c>
      <c r="CK22">
        <f>COUNTIFS($L22:O22,"x")</f>
        <v>1</v>
      </c>
      <c r="CL22">
        <f>COUNTIFS($L22:P22,"x")</f>
        <v>1</v>
      </c>
      <c r="CM22">
        <f>COUNTIFS($L22:Q22,"x")</f>
        <v>1</v>
      </c>
      <c r="CN22">
        <f>COUNTIFS($L22:R22,"x")</f>
        <v>1</v>
      </c>
      <c r="CO22" t="str" cm="1">
        <f t="array" ref="CO22">IFERROR(INDEX($CH$4:$CN$4,0,MATCH(1,$CH22:$CN22,0)),"")</f>
        <v>Thứ 5</v>
      </c>
      <c r="CP22" t="str" cm="1">
        <f t="array" ref="CP22">IFERROR(INDEX($CH$4:$CN$4,0,MATCH(2,$CH22:$CN22,0)),"")</f>
        <v/>
      </c>
      <c r="CQ22" t="str">
        <f t="shared" si="64"/>
        <v>Thứ 5</v>
      </c>
      <c r="CR22" t="str">
        <f t="shared" si="29"/>
        <v>F2 - Tuần 1 &amp; 3</v>
      </c>
    </row>
    <row r="23" spans="1:96" x14ac:dyDescent="0.3">
      <c r="A23" s="117" t="s">
        <v>33518</v>
      </c>
      <c r="B23" s="118" t="s">
        <v>33266</v>
      </c>
      <c r="C23" s="118" t="s">
        <v>33267</v>
      </c>
      <c r="D23" s="118" t="s">
        <v>39657</v>
      </c>
      <c r="E23" s="118" t="s">
        <v>21</v>
      </c>
      <c r="F23" s="118" t="s">
        <v>12325</v>
      </c>
      <c r="G23" s="118" t="s">
        <v>34412</v>
      </c>
      <c r="H23" s="118" t="s">
        <v>34418</v>
      </c>
      <c r="I23" s="118" t="s">
        <v>22</v>
      </c>
      <c r="J23" s="119" t="s">
        <v>39658</v>
      </c>
      <c r="K23" s="119" t="s">
        <v>23</v>
      </c>
      <c r="L23" s="117" t="s">
        <v>23</v>
      </c>
      <c r="M23" s="117" t="s">
        <v>23</v>
      </c>
      <c r="N23" s="117" t="s">
        <v>23</v>
      </c>
      <c r="O23" s="117" t="s">
        <v>24</v>
      </c>
      <c r="P23" s="117" t="s">
        <v>23</v>
      </c>
      <c r="Q23" s="117" t="s">
        <v>23</v>
      </c>
      <c r="R23" s="117" t="s">
        <v>23</v>
      </c>
      <c r="S23" s="117" t="s">
        <v>24</v>
      </c>
      <c r="T23" s="117" t="s">
        <v>24</v>
      </c>
      <c r="U23" s="117" t="s">
        <v>24</v>
      </c>
      <c r="V23" s="117" t="s">
        <v>24</v>
      </c>
      <c r="W23" s="74" t="str">
        <f t="shared" si="30"/>
        <v>x</v>
      </c>
      <c r="X23" s="74" t="str">
        <f t="shared" si="31"/>
        <v>x</v>
      </c>
      <c r="Y23" s="74" t="str">
        <f t="shared" si="32"/>
        <v>x</v>
      </c>
      <c r="Z23" s="74" t="str">
        <f t="shared" si="33"/>
        <v>x</v>
      </c>
      <c r="AA23" t="str">
        <f>VLOOKUP($D23,'Tuyến và nhân viên'!$D:$M,6,0)</f>
        <v>HL00622</v>
      </c>
      <c r="AB23" t="str">
        <f>VLOOKUP($D23,'Tuyến và nhân viên'!$D:$M,7,0)</f>
        <v>Dương Phi Vủ</v>
      </c>
      <c r="AC23" s="16" t="str">
        <f>IFERROR(VLOOKUP($F23,DSKH!$D:$BF,53,0),"")</f>
        <v>F4</v>
      </c>
      <c r="AD23" s="16" t="str">
        <f>IFERROR(VLOOKUP($F23,DSKH!$D:$BF,54,0),"")</f>
        <v>OTC</v>
      </c>
      <c r="AE23" s="4">
        <f>SUMIFS('Doanh số khách hàng'!$F:$F,'Doanh số khách hàng'!$A:$A,'Chi tiết tuyến'!$F23)</f>
        <v>1300066.6666666667</v>
      </c>
      <c r="AF23" s="16" t="str">
        <f t="shared" si="4"/>
        <v>F4</v>
      </c>
      <c r="AG23" s="16" t="str">
        <f t="shared" si="5"/>
        <v>F4</v>
      </c>
      <c r="AH23" t="b">
        <f t="shared" si="34"/>
        <v>1</v>
      </c>
      <c r="AI23" t="b">
        <f t="shared" si="35"/>
        <v>1</v>
      </c>
      <c r="AJ23">
        <f>IFERROR(VLOOKUP($AC23,Master!$D:$E,2,0),"")</f>
        <v>4</v>
      </c>
      <c r="AK23">
        <f>VLOOKUP($AF23,Master!$D:$E,2,0)</f>
        <v>4</v>
      </c>
      <c r="AL23" s="4">
        <f t="shared" si="36"/>
        <v>325016.66666666669</v>
      </c>
      <c r="AM23" t="str">
        <f>IFERROR(VLOOKUP($F23,DSKH!$D:$BF,31,0),"")</f>
        <v>Tỉnh Cà Mau</v>
      </c>
      <c r="AN23" t="str">
        <f>IFERROR(VLOOKUP($F23,DSKH!$D:$BF,29,0),"")</f>
        <v>Phường Giá Rai</v>
      </c>
      <c r="AO23">
        <f>IFERROR(VLOOKUP($F23,DSKH!$D:$BF,52,0),"")</f>
        <v>1300066.6666666667</v>
      </c>
      <c r="AP23">
        <f>IF(L23="x",1+COUNTIFS(AP$4:AP22,"&gt;0",$AA$4:$AA22,$AA22),0)</f>
        <v>0</v>
      </c>
      <c r="AQ23">
        <f>IF(M23="x",1+COUNTIFS(AQ$4:AQ22,"&gt;0",$AA$4:$AA22,$AA22),0)</f>
        <v>0</v>
      </c>
      <c r="AR23">
        <f>IF(N23="x",1+COUNTIFS(AR$4:AR22,"&gt;0",$AA$4:$AA22,$AA22),0)</f>
        <v>0</v>
      </c>
      <c r="AS23">
        <f>IF(O23="x",1+COUNTIFS(AS$4:AS22,"&gt;0",$AA$4:$AA22,$AA22),0)</f>
        <v>11</v>
      </c>
      <c r="AT23">
        <f>IF(P23="x",1+COUNTIFS(AT$4:AT22,"&gt;0",$AA$4:$AA22,$AA22),0)</f>
        <v>0</v>
      </c>
      <c r="AU23">
        <f>IF(Q23="x",1+COUNTIFS(AU$4:AU22,"&gt;0",$AA$4:$AA22,$AA22),0)</f>
        <v>0</v>
      </c>
      <c r="AV23">
        <f>IF(R23="x",1+COUNTIFS(AV$4:AV22,"&gt;0",$AA$4:$AA22,$AA22),0)</f>
        <v>0</v>
      </c>
      <c r="AW23">
        <f t="shared" si="8"/>
        <v>1</v>
      </c>
      <c r="AX23">
        <f t="shared" si="9"/>
        <v>1</v>
      </c>
      <c r="AY23">
        <f t="shared" si="37"/>
        <v>1</v>
      </c>
      <c r="AZ23">
        <f t="shared" si="38"/>
        <v>1</v>
      </c>
      <c r="BA23" s="4">
        <f t="shared" si="39"/>
        <v>0</v>
      </c>
      <c r="BB23" s="4">
        <f t="shared" si="40"/>
        <v>0</v>
      </c>
      <c r="BC23" s="4">
        <f t="shared" si="41"/>
        <v>0</v>
      </c>
      <c r="BD23" s="4">
        <f t="shared" si="42"/>
        <v>325016.66666666669</v>
      </c>
      <c r="BE23" s="4">
        <f t="shared" si="43"/>
        <v>0</v>
      </c>
      <c r="BF23" s="4">
        <f t="shared" si="44"/>
        <v>0</v>
      </c>
      <c r="BG23" s="4">
        <f t="shared" si="45"/>
        <v>0</v>
      </c>
      <c r="BH23" s="4">
        <f t="shared" si="46"/>
        <v>0</v>
      </c>
      <c r="BI23" s="4">
        <f t="shared" si="47"/>
        <v>0</v>
      </c>
      <c r="BJ23" s="4">
        <f t="shared" si="48"/>
        <v>0</v>
      </c>
      <c r="BK23" s="4">
        <f t="shared" si="49"/>
        <v>0</v>
      </c>
      <c r="BL23" s="4">
        <f t="shared" si="50"/>
        <v>0</v>
      </c>
      <c r="BM23" s="4">
        <f t="shared" si="51"/>
        <v>0</v>
      </c>
      <c r="BN23" s="4">
        <f t="shared" si="52"/>
        <v>0</v>
      </c>
      <c r="BO23">
        <f>SUMIFS(BH$5:BH23,$AA$5:$AA23,$AA23)</f>
        <v>1</v>
      </c>
      <c r="BP23">
        <f>SUMIFS(BI$5:BI23,$AA$5:$AA23,$AA23)</f>
        <v>2</v>
      </c>
      <c r="BQ23">
        <f>SUMIFS(BJ$5:BJ23,$AA$5:$AA23,$AA23)</f>
        <v>1</v>
      </c>
      <c r="BR23">
        <f>SUMIFS(BK$5:BK23,$AA$5:$AA23,$AA23)</f>
        <v>5</v>
      </c>
      <c r="BS23">
        <f>SUMIFS(BL$5:BL23,$AA$5:$AA23,$AA23)</f>
        <v>0</v>
      </c>
      <c r="BT23">
        <f>SUMIFS(BM$5:BM23,$AA$5:$AA23,$AA23)</f>
        <v>1</v>
      </c>
      <c r="BU23">
        <f>SUMIFS(BN$5:BN23,$AA$5:$AA23,$AA23)</f>
        <v>0</v>
      </c>
      <c r="BV23">
        <f t="shared" si="53"/>
        <v>4</v>
      </c>
      <c r="BW23">
        <f t="shared" si="54"/>
        <v>17</v>
      </c>
      <c r="BX23">
        <f t="shared" si="55"/>
        <v>17</v>
      </c>
      <c r="BY23">
        <f t="shared" si="56"/>
        <v>11</v>
      </c>
      <c r="BZ23">
        <f t="shared" si="57"/>
        <v>10</v>
      </c>
      <c r="CA23">
        <f t="shared" si="58"/>
        <v>18</v>
      </c>
      <c r="CB23">
        <f t="shared" si="59"/>
        <v>0</v>
      </c>
      <c r="CC23">
        <f t="shared" si="60"/>
        <v>0</v>
      </c>
      <c r="CD23">
        <f t="shared" si="61"/>
        <v>0</v>
      </c>
      <c r="CE23" t="str">
        <f>IFERROR(VLOOKUP($AA23,'Tuyến và nhân viên'!$I:$O,7,0),"")</f>
        <v>Trần Văn Khanh</v>
      </c>
      <c r="CF23">
        <f t="shared" si="62"/>
        <v>4</v>
      </c>
      <c r="CG23">
        <f t="shared" si="63"/>
        <v>1</v>
      </c>
      <c r="CH23">
        <f>COUNTIFS($L23:L23,"x")</f>
        <v>0</v>
      </c>
      <c r="CI23">
        <f>COUNTIFS($L23:M23,"x")</f>
        <v>0</v>
      </c>
      <c r="CJ23">
        <f>COUNTIFS($L23:N23,"x")</f>
        <v>0</v>
      </c>
      <c r="CK23">
        <f>COUNTIFS($L23:O23,"x")</f>
        <v>1</v>
      </c>
      <c r="CL23">
        <f>COUNTIFS($L23:P23,"x")</f>
        <v>1</v>
      </c>
      <c r="CM23">
        <f>COUNTIFS($L23:Q23,"x")</f>
        <v>1</v>
      </c>
      <c r="CN23">
        <f>COUNTIFS($L23:R23,"x")</f>
        <v>1</v>
      </c>
      <c r="CO23" t="str" cm="1">
        <f t="array" ref="CO23">IFERROR(INDEX($CH$4:$CN$4,0,MATCH(1,$CH23:$CN23,0)),"")</f>
        <v>Thứ 5</v>
      </c>
      <c r="CP23" t="str" cm="1">
        <f t="array" ref="CP23">IFERROR(INDEX($CH$4:$CN$4,0,MATCH(2,$CH23:$CN23,0)),"")</f>
        <v/>
      </c>
      <c r="CQ23" t="str">
        <f t="shared" si="64"/>
        <v>Thứ 5</v>
      </c>
      <c r="CR23" t="str">
        <f t="shared" si="29"/>
        <v>F4 - Tất cả các tuần</v>
      </c>
    </row>
    <row r="24" spans="1:96" x14ac:dyDescent="0.3">
      <c r="A24" s="117" t="s">
        <v>33531</v>
      </c>
      <c r="B24" s="118" t="s">
        <v>33266</v>
      </c>
      <c r="C24" s="118" t="s">
        <v>33267</v>
      </c>
      <c r="D24" s="118" t="s">
        <v>39657</v>
      </c>
      <c r="E24" s="118" t="s">
        <v>21</v>
      </c>
      <c r="F24" s="118" t="s">
        <v>10856</v>
      </c>
      <c r="G24" s="118" t="s">
        <v>34673</v>
      </c>
      <c r="H24" s="118" t="s">
        <v>34679</v>
      </c>
      <c r="I24" s="118" t="s">
        <v>22</v>
      </c>
      <c r="J24" s="119" t="s">
        <v>39658</v>
      </c>
      <c r="K24" s="119" t="s">
        <v>23</v>
      </c>
      <c r="L24" s="117" t="s">
        <v>23</v>
      </c>
      <c r="M24" s="117" t="s">
        <v>23</v>
      </c>
      <c r="N24" s="117" t="s">
        <v>23</v>
      </c>
      <c r="O24" s="117" t="s">
        <v>24</v>
      </c>
      <c r="P24" s="117" t="s">
        <v>23</v>
      </c>
      <c r="Q24" s="117" t="s">
        <v>23</v>
      </c>
      <c r="R24" s="117" t="s">
        <v>23</v>
      </c>
      <c r="S24" s="117" t="s">
        <v>24</v>
      </c>
      <c r="T24" s="117" t="s">
        <v>24</v>
      </c>
      <c r="U24" s="117" t="s">
        <v>24</v>
      </c>
      <c r="V24" s="117" t="s">
        <v>24</v>
      </c>
      <c r="W24" s="74" t="str">
        <f t="shared" si="30"/>
        <v>x</v>
      </c>
      <c r="X24" s="74" t="str">
        <f t="shared" si="31"/>
        <v>x</v>
      </c>
      <c r="Y24" s="74" t="str">
        <f t="shared" si="32"/>
        <v>x</v>
      </c>
      <c r="Z24" s="74" t="str">
        <f t="shared" si="33"/>
        <v>x</v>
      </c>
      <c r="AA24" t="str">
        <f>VLOOKUP($D24,'Tuyến và nhân viên'!$D:$M,6,0)</f>
        <v>HL00622</v>
      </c>
      <c r="AB24" t="str">
        <f>VLOOKUP($D24,'Tuyến và nhân viên'!$D:$M,7,0)</f>
        <v>Dương Phi Vủ</v>
      </c>
      <c r="AC24" s="16" t="str">
        <f>IFERROR(VLOOKUP($F24,DSKH!$D:$BF,53,0),"")</f>
        <v>F4</v>
      </c>
      <c r="AD24" s="16" t="str">
        <f>IFERROR(VLOOKUP($F24,DSKH!$D:$BF,54,0),"")</f>
        <v>OTC</v>
      </c>
      <c r="AE24" s="4">
        <f>SUMIFS('Doanh số khách hàng'!$F:$F,'Doanh số khách hàng'!$A:$A,'Chi tiết tuyến'!$F24)</f>
        <v>1807000</v>
      </c>
      <c r="AF24" s="16" t="str">
        <f t="shared" si="4"/>
        <v>F4</v>
      </c>
      <c r="AG24" s="16" t="str">
        <f t="shared" si="5"/>
        <v>F4</v>
      </c>
      <c r="AH24" t="b">
        <f t="shared" si="34"/>
        <v>1</v>
      </c>
      <c r="AI24" t="b">
        <f t="shared" si="35"/>
        <v>1</v>
      </c>
      <c r="AJ24">
        <f>IFERROR(VLOOKUP($AC24,Master!$D:$E,2,0),"")</f>
        <v>4</v>
      </c>
      <c r="AK24">
        <f>VLOOKUP($AF24,Master!$D:$E,2,0)</f>
        <v>4</v>
      </c>
      <c r="AL24" s="4">
        <f t="shared" si="36"/>
        <v>451750</v>
      </c>
      <c r="AM24" t="str">
        <f>IFERROR(VLOOKUP($F24,DSKH!$D:$BF,31,0),"")</f>
        <v>Tỉnh Cà Mau</v>
      </c>
      <c r="AN24" t="str">
        <f>IFERROR(VLOOKUP($F24,DSKH!$D:$BF,29,0),"")</f>
        <v>Xã Phong Hiệp</v>
      </c>
      <c r="AO24">
        <f>IFERROR(VLOOKUP($F24,DSKH!$D:$BF,52,0),"")</f>
        <v>1807000</v>
      </c>
      <c r="AP24">
        <f>IF(L24="x",1+COUNTIFS(AP$4:AP23,"&gt;0",$AA$4:$AA23,$AA23),0)</f>
        <v>0</v>
      </c>
      <c r="AQ24">
        <f>IF(M24="x",1+COUNTIFS(AQ$4:AQ23,"&gt;0",$AA$4:$AA23,$AA23),0)</f>
        <v>0</v>
      </c>
      <c r="AR24">
        <f>IF(N24="x",1+COUNTIFS(AR$4:AR23,"&gt;0",$AA$4:$AA23,$AA23),0)</f>
        <v>0</v>
      </c>
      <c r="AS24">
        <f>IF(O24="x",1+COUNTIFS(AS$4:AS23,"&gt;0",$AA$4:$AA23,$AA23),0)</f>
        <v>12</v>
      </c>
      <c r="AT24">
        <f>IF(P24="x",1+COUNTIFS(AT$4:AT23,"&gt;0",$AA$4:$AA23,$AA23),0)</f>
        <v>0</v>
      </c>
      <c r="AU24">
        <f>IF(Q24="x",1+COUNTIFS(AU$4:AU23,"&gt;0",$AA$4:$AA23,$AA23),0)</f>
        <v>0</v>
      </c>
      <c r="AV24">
        <f>IF(R24="x",1+COUNTIFS(AV$4:AV23,"&gt;0",$AA$4:$AA23,$AA23),0)</f>
        <v>0</v>
      </c>
      <c r="AW24">
        <f t="shared" si="8"/>
        <v>1</v>
      </c>
      <c r="AX24">
        <f t="shared" si="9"/>
        <v>1</v>
      </c>
      <c r="AY24">
        <f t="shared" si="37"/>
        <v>1</v>
      </c>
      <c r="AZ24">
        <f t="shared" si="38"/>
        <v>1</v>
      </c>
      <c r="BA24" s="4">
        <f t="shared" si="39"/>
        <v>0</v>
      </c>
      <c r="BB24" s="4">
        <f t="shared" si="40"/>
        <v>0</v>
      </c>
      <c r="BC24" s="4">
        <f t="shared" si="41"/>
        <v>0</v>
      </c>
      <c r="BD24" s="4">
        <f t="shared" si="42"/>
        <v>451750</v>
      </c>
      <c r="BE24" s="4">
        <f t="shared" si="43"/>
        <v>0</v>
      </c>
      <c r="BF24" s="4">
        <f t="shared" si="44"/>
        <v>0</v>
      </c>
      <c r="BG24" s="4">
        <f t="shared" si="45"/>
        <v>0</v>
      </c>
      <c r="BH24" s="4">
        <f t="shared" si="46"/>
        <v>0</v>
      </c>
      <c r="BI24" s="4">
        <f t="shared" si="47"/>
        <v>0</v>
      </c>
      <c r="BJ24" s="4">
        <f t="shared" si="48"/>
        <v>0</v>
      </c>
      <c r="BK24" s="4">
        <f t="shared" si="49"/>
        <v>0</v>
      </c>
      <c r="BL24" s="4">
        <f t="shared" si="50"/>
        <v>0</v>
      </c>
      <c r="BM24" s="4">
        <f t="shared" si="51"/>
        <v>0</v>
      </c>
      <c r="BN24" s="4">
        <f t="shared" si="52"/>
        <v>0</v>
      </c>
      <c r="BO24">
        <f>SUMIFS(BH$5:BH24,$AA$5:$AA24,$AA24)</f>
        <v>1</v>
      </c>
      <c r="BP24">
        <f>SUMIFS(BI$5:BI24,$AA$5:$AA24,$AA24)</f>
        <v>2</v>
      </c>
      <c r="BQ24">
        <f>SUMIFS(BJ$5:BJ24,$AA$5:$AA24,$AA24)</f>
        <v>1</v>
      </c>
      <c r="BR24">
        <f>SUMIFS(BK$5:BK24,$AA$5:$AA24,$AA24)</f>
        <v>5</v>
      </c>
      <c r="BS24">
        <f>SUMIFS(BL$5:BL24,$AA$5:$AA24,$AA24)</f>
        <v>0</v>
      </c>
      <c r="BT24">
        <f>SUMIFS(BM$5:BM24,$AA$5:$AA24,$AA24)</f>
        <v>1</v>
      </c>
      <c r="BU24">
        <f>SUMIFS(BN$5:BN24,$AA$5:$AA24,$AA24)</f>
        <v>0</v>
      </c>
      <c r="BV24">
        <f t="shared" si="53"/>
        <v>4</v>
      </c>
      <c r="BW24">
        <f t="shared" si="54"/>
        <v>17</v>
      </c>
      <c r="BX24">
        <f t="shared" si="55"/>
        <v>17</v>
      </c>
      <c r="BY24">
        <f t="shared" si="56"/>
        <v>11</v>
      </c>
      <c r="BZ24">
        <f t="shared" si="57"/>
        <v>10</v>
      </c>
      <c r="CA24">
        <f t="shared" si="58"/>
        <v>18</v>
      </c>
      <c r="CB24">
        <f t="shared" si="59"/>
        <v>0</v>
      </c>
      <c r="CC24">
        <f t="shared" si="60"/>
        <v>0</v>
      </c>
      <c r="CD24">
        <f t="shared" si="61"/>
        <v>0</v>
      </c>
      <c r="CE24" t="str">
        <f>IFERROR(VLOOKUP($AA24,'Tuyến và nhân viên'!$I:$O,7,0),"")</f>
        <v>Trần Văn Khanh</v>
      </c>
      <c r="CF24">
        <f t="shared" si="62"/>
        <v>4</v>
      </c>
      <c r="CG24">
        <f t="shared" si="63"/>
        <v>1</v>
      </c>
      <c r="CH24">
        <f>COUNTIFS($L24:L24,"x")</f>
        <v>0</v>
      </c>
      <c r="CI24">
        <f>COUNTIFS($L24:M24,"x")</f>
        <v>0</v>
      </c>
      <c r="CJ24">
        <f>COUNTIFS($L24:N24,"x")</f>
        <v>0</v>
      </c>
      <c r="CK24">
        <f>COUNTIFS($L24:O24,"x")</f>
        <v>1</v>
      </c>
      <c r="CL24">
        <f>COUNTIFS($L24:P24,"x")</f>
        <v>1</v>
      </c>
      <c r="CM24">
        <f>COUNTIFS($L24:Q24,"x")</f>
        <v>1</v>
      </c>
      <c r="CN24">
        <f>COUNTIFS($L24:R24,"x")</f>
        <v>1</v>
      </c>
      <c r="CO24" t="str" cm="1">
        <f t="array" ref="CO24">IFERROR(INDEX($CH$4:$CN$4,0,MATCH(1,$CH24:$CN24,0)),"")</f>
        <v>Thứ 5</v>
      </c>
      <c r="CP24" t="str" cm="1">
        <f t="array" ref="CP24">IFERROR(INDEX($CH$4:$CN$4,0,MATCH(2,$CH24:$CN24,0)),"")</f>
        <v/>
      </c>
      <c r="CQ24" t="str">
        <f t="shared" si="64"/>
        <v>Thứ 5</v>
      </c>
      <c r="CR24" t="str">
        <f t="shared" si="29"/>
        <v>F4 - Tất cả các tuần</v>
      </c>
    </row>
    <row r="25" spans="1:96" x14ac:dyDescent="0.3">
      <c r="A25" s="117" t="s">
        <v>33544</v>
      </c>
      <c r="B25" s="118" t="s">
        <v>33266</v>
      </c>
      <c r="C25" s="118" t="s">
        <v>33267</v>
      </c>
      <c r="D25" s="118" t="s">
        <v>39657</v>
      </c>
      <c r="E25" s="118" t="s">
        <v>21</v>
      </c>
      <c r="F25" s="118" t="s">
        <v>11798</v>
      </c>
      <c r="G25" s="118" t="s">
        <v>34861</v>
      </c>
      <c r="H25" s="118" t="s">
        <v>34867</v>
      </c>
      <c r="I25" s="118" t="s">
        <v>22</v>
      </c>
      <c r="J25" s="119" t="s">
        <v>39658</v>
      </c>
      <c r="K25" s="119" t="s">
        <v>23</v>
      </c>
      <c r="L25" s="117" t="s">
        <v>23</v>
      </c>
      <c r="M25" s="117" t="s">
        <v>23</v>
      </c>
      <c r="N25" s="117" t="s">
        <v>23</v>
      </c>
      <c r="O25" s="117" t="s">
        <v>23</v>
      </c>
      <c r="P25" s="117" t="s">
        <v>23</v>
      </c>
      <c r="Q25" s="117" t="s">
        <v>24</v>
      </c>
      <c r="R25" s="117" t="s">
        <v>23</v>
      </c>
      <c r="S25" s="117" t="s">
        <v>24</v>
      </c>
      <c r="T25" s="117" t="s">
        <v>24</v>
      </c>
      <c r="U25" s="117" t="s">
        <v>24</v>
      </c>
      <c r="V25" s="117" t="s">
        <v>24</v>
      </c>
      <c r="W25" s="74" t="str">
        <f t="shared" si="30"/>
        <v>x</v>
      </c>
      <c r="X25" s="74" t="str">
        <f t="shared" si="31"/>
        <v>x</v>
      </c>
      <c r="Y25" s="74" t="str">
        <f t="shared" si="32"/>
        <v>x</v>
      </c>
      <c r="Z25" s="74" t="str">
        <f t="shared" si="33"/>
        <v>x</v>
      </c>
      <c r="AA25" t="str">
        <f>VLOOKUP($D25,'Tuyến và nhân viên'!$D:$M,6,0)</f>
        <v>HL00622</v>
      </c>
      <c r="AB25" t="str">
        <f>VLOOKUP($D25,'Tuyến và nhân viên'!$D:$M,7,0)</f>
        <v>Dương Phi Vủ</v>
      </c>
      <c r="AC25" s="16" t="str">
        <f>IFERROR(VLOOKUP($F25,DSKH!$D:$BF,53,0),"")</f>
        <v>F4</v>
      </c>
      <c r="AD25" s="16" t="str">
        <f>IFERROR(VLOOKUP($F25,DSKH!$D:$BF,54,0),"")</f>
        <v>OTC</v>
      </c>
      <c r="AE25" s="4">
        <f>SUMIFS('Doanh số khách hàng'!$F:$F,'Doanh số khách hàng'!$A:$A,'Chi tiết tuyến'!$F25)</f>
        <v>4218936.666666667</v>
      </c>
      <c r="AF25" s="16" t="str">
        <f t="shared" si="4"/>
        <v>F4</v>
      </c>
      <c r="AG25" s="16" t="str">
        <f t="shared" si="5"/>
        <v>F4</v>
      </c>
      <c r="AH25" t="b">
        <f t="shared" si="34"/>
        <v>1</v>
      </c>
      <c r="AI25" t="b">
        <f t="shared" si="35"/>
        <v>1</v>
      </c>
      <c r="AJ25">
        <f>IFERROR(VLOOKUP($AC25,Master!$D:$E,2,0),"")</f>
        <v>4</v>
      </c>
      <c r="AK25">
        <f>VLOOKUP($AF25,Master!$D:$E,2,0)</f>
        <v>4</v>
      </c>
      <c r="AL25" s="4">
        <f t="shared" si="36"/>
        <v>1054734.1666666667</v>
      </c>
      <c r="AM25" t="str">
        <f>IFERROR(VLOOKUP($F25,DSKH!$D:$BF,31,0),"")</f>
        <v>Tỉnh Cà Mau</v>
      </c>
      <c r="AN25" t="str">
        <f>IFERROR(VLOOKUP($F25,DSKH!$D:$BF,29,0),"")</f>
        <v>Phường Bạc Liêu</v>
      </c>
      <c r="AO25">
        <f>IFERROR(VLOOKUP($F25,DSKH!$D:$BF,52,0),"")</f>
        <v>4218936.666666667</v>
      </c>
      <c r="AP25">
        <f>IF(L25="x",1+COUNTIFS(AP$4:AP24,"&gt;0",$AA$4:$AA24,$AA24),0)</f>
        <v>0</v>
      </c>
      <c r="AQ25">
        <f>IF(M25="x",1+COUNTIFS(AQ$4:AQ24,"&gt;0",$AA$4:$AA24,$AA24),0)</f>
        <v>0</v>
      </c>
      <c r="AR25">
        <f>IF(N25="x",1+COUNTIFS(AR$4:AR24,"&gt;0",$AA$4:$AA24,$AA24),0)</f>
        <v>0</v>
      </c>
      <c r="AS25">
        <f>IF(O25="x",1+COUNTIFS(AS$4:AS24,"&gt;0",$AA$4:$AA24,$AA24),0)</f>
        <v>0</v>
      </c>
      <c r="AT25">
        <f>IF(P25="x",1+COUNTIFS(AT$4:AT24,"&gt;0",$AA$4:$AA24,$AA24),0)</f>
        <v>0</v>
      </c>
      <c r="AU25">
        <f>IF(Q25="x",1+COUNTIFS(AU$4:AU24,"&gt;0",$AA$4:$AA24,$AA24),0)</f>
        <v>2</v>
      </c>
      <c r="AV25">
        <f>IF(R25="x",1+COUNTIFS(AV$4:AV24,"&gt;0",$AA$4:$AA24,$AA24),0)</f>
        <v>0</v>
      </c>
      <c r="AW25">
        <f t="shared" si="8"/>
        <v>1</v>
      </c>
      <c r="AX25">
        <f t="shared" si="9"/>
        <v>1</v>
      </c>
      <c r="AY25">
        <f t="shared" si="37"/>
        <v>1</v>
      </c>
      <c r="AZ25">
        <f t="shared" si="38"/>
        <v>1</v>
      </c>
      <c r="BA25" s="4">
        <f t="shared" si="39"/>
        <v>0</v>
      </c>
      <c r="BB25" s="4">
        <f t="shared" si="40"/>
        <v>0</v>
      </c>
      <c r="BC25" s="4">
        <f t="shared" si="41"/>
        <v>0</v>
      </c>
      <c r="BD25" s="4">
        <f t="shared" si="42"/>
        <v>0</v>
      </c>
      <c r="BE25" s="4">
        <f t="shared" si="43"/>
        <v>0</v>
      </c>
      <c r="BF25" s="4">
        <f t="shared" si="44"/>
        <v>1054734.1666666667</v>
      </c>
      <c r="BG25" s="4">
        <f t="shared" si="45"/>
        <v>0</v>
      </c>
      <c r="BH25" s="4">
        <f t="shared" si="46"/>
        <v>0</v>
      </c>
      <c r="BI25" s="4">
        <f t="shared" si="47"/>
        <v>0</v>
      </c>
      <c r="BJ25" s="4">
        <f t="shared" si="48"/>
        <v>0</v>
      </c>
      <c r="BK25" s="4">
        <f t="shared" si="49"/>
        <v>0</v>
      </c>
      <c r="BL25" s="4">
        <f t="shared" si="50"/>
        <v>0</v>
      </c>
      <c r="BM25" s="4">
        <f t="shared" si="51"/>
        <v>0</v>
      </c>
      <c r="BN25" s="4">
        <f t="shared" si="52"/>
        <v>0</v>
      </c>
      <c r="BO25">
        <f>SUMIFS(BH$5:BH25,$AA$5:$AA25,$AA25)</f>
        <v>1</v>
      </c>
      <c r="BP25">
        <f>SUMIFS(BI$5:BI25,$AA$5:$AA25,$AA25)</f>
        <v>2</v>
      </c>
      <c r="BQ25">
        <f>SUMIFS(BJ$5:BJ25,$AA$5:$AA25,$AA25)</f>
        <v>1</v>
      </c>
      <c r="BR25">
        <f>SUMIFS(BK$5:BK25,$AA$5:$AA25,$AA25)</f>
        <v>5</v>
      </c>
      <c r="BS25">
        <f>SUMIFS(BL$5:BL25,$AA$5:$AA25,$AA25)</f>
        <v>0</v>
      </c>
      <c r="BT25">
        <f>SUMIFS(BM$5:BM25,$AA$5:$AA25,$AA25)</f>
        <v>1</v>
      </c>
      <c r="BU25">
        <f>SUMIFS(BN$5:BN25,$AA$5:$AA25,$AA25)</f>
        <v>0</v>
      </c>
      <c r="BV25">
        <f t="shared" si="53"/>
        <v>4</v>
      </c>
      <c r="BW25">
        <f t="shared" si="54"/>
        <v>17</v>
      </c>
      <c r="BX25">
        <f t="shared" si="55"/>
        <v>17</v>
      </c>
      <c r="BY25">
        <f t="shared" si="56"/>
        <v>11</v>
      </c>
      <c r="BZ25">
        <f t="shared" si="57"/>
        <v>10</v>
      </c>
      <c r="CA25">
        <f t="shared" si="58"/>
        <v>18</v>
      </c>
      <c r="CB25">
        <f t="shared" si="59"/>
        <v>0</v>
      </c>
      <c r="CC25">
        <f t="shared" si="60"/>
        <v>0</v>
      </c>
      <c r="CD25">
        <f t="shared" si="61"/>
        <v>0</v>
      </c>
      <c r="CE25" t="str">
        <f>IFERROR(VLOOKUP($AA25,'Tuyến và nhân viên'!$I:$O,7,0),"")</f>
        <v>Trần Văn Khanh</v>
      </c>
      <c r="CF25">
        <f t="shared" si="62"/>
        <v>4</v>
      </c>
      <c r="CG25">
        <f t="shared" si="63"/>
        <v>1</v>
      </c>
      <c r="CH25">
        <f>COUNTIFS($L25:L25,"x")</f>
        <v>0</v>
      </c>
      <c r="CI25">
        <f>COUNTIFS($L25:M25,"x")</f>
        <v>0</v>
      </c>
      <c r="CJ25">
        <f>COUNTIFS($L25:N25,"x")</f>
        <v>0</v>
      </c>
      <c r="CK25">
        <f>COUNTIFS($L25:O25,"x")</f>
        <v>0</v>
      </c>
      <c r="CL25">
        <f>COUNTIFS($L25:P25,"x")</f>
        <v>0</v>
      </c>
      <c r="CM25">
        <f>COUNTIFS($L25:Q25,"x")</f>
        <v>1</v>
      </c>
      <c r="CN25">
        <f>COUNTIFS($L25:R25,"x")</f>
        <v>1</v>
      </c>
      <c r="CO25" t="str" cm="1">
        <f t="array" ref="CO25">IFERROR(INDEX($CH$4:$CN$4,0,MATCH(1,$CH25:$CN25,0)),"")</f>
        <v>Thứ 7</v>
      </c>
      <c r="CP25" t="str" cm="1">
        <f t="array" ref="CP25">IFERROR(INDEX($CH$4:$CN$4,0,MATCH(2,$CH25:$CN25,0)),"")</f>
        <v/>
      </c>
      <c r="CQ25" t="str">
        <f t="shared" si="64"/>
        <v>Thứ 7</v>
      </c>
      <c r="CR25" t="str">
        <f t="shared" si="29"/>
        <v>F4 - Tất cả các tuần</v>
      </c>
    </row>
    <row r="26" spans="1:96" x14ac:dyDescent="0.3">
      <c r="A26" s="117" t="s">
        <v>33557</v>
      </c>
      <c r="B26" s="118" t="s">
        <v>33266</v>
      </c>
      <c r="C26" s="118" t="s">
        <v>33267</v>
      </c>
      <c r="D26" s="118" t="s">
        <v>39657</v>
      </c>
      <c r="E26" s="118" t="s">
        <v>21</v>
      </c>
      <c r="F26" s="118" t="s">
        <v>34890</v>
      </c>
      <c r="G26" s="118" t="s">
        <v>34891</v>
      </c>
      <c r="H26" s="118" t="s">
        <v>34897</v>
      </c>
      <c r="I26" s="118" t="s">
        <v>22</v>
      </c>
      <c r="J26" s="119" t="s">
        <v>39658</v>
      </c>
      <c r="K26" s="119" t="s">
        <v>23</v>
      </c>
      <c r="L26" s="117" t="s">
        <v>23</v>
      </c>
      <c r="M26" s="117" t="s">
        <v>23</v>
      </c>
      <c r="N26" s="117" t="s">
        <v>24</v>
      </c>
      <c r="O26" s="117" t="s">
        <v>23</v>
      </c>
      <c r="P26" s="117" t="s">
        <v>23</v>
      </c>
      <c r="Q26" s="117" t="s">
        <v>23</v>
      </c>
      <c r="R26" s="117" t="s">
        <v>23</v>
      </c>
      <c r="S26" s="117" t="s">
        <v>24</v>
      </c>
      <c r="T26" s="117" t="s">
        <v>24</v>
      </c>
      <c r="U26" s="117" t="s">
        <v>24</v>
      </c>
      <c r="V26" s="117" t="s">
        <v>24</v>
      </c>
      <c r="W26" s="74" t="str">
        <f t="shared" si="30"/>
        <v>x</v>
      </c>
      <c r="X26" s="74" t="str">
        <f t="shared" si="31"/>
        <v/>
      </c>
      <c r="Y26" s="74" t="str">
        <f t="shared" si="32"/>
        <v>x</v>
      </c>
      <c r="Z26" s="74" t="str">
        <f t="shared" si="33"/>
        <v/>
      </c>
      <c r="AA26" t="str">
        <f>VLOOKUP($D26,'Tuyến và nhân viên'!$D:$M,6,0)</f>
        <v>HL00622</v>
      </c>
      <c r="AB26" t="str">
        <f>VLOOKUP($D26,'Tuyến và nhân viên'!$D:$M,7,0)</f>
        <v>Dương Phi Vủ</v>
      </c>
      <c r="AC26" s="16" t="str">
        <f>IFERROR(VLOOKUP($F26,DSKH!$D:$BF,53,0),"")</f>
        <v>F2</v>
      </c>
      <c r="AD26" s="16" t="str">
        <f>IFERROR(VLOOKUP($F26,DSKH!$D:$BF,54,0),"")</f>
        <v>OTC</v>
      </c>
      <c r="AE26" s="4">
        <f>SUMIFS('Doanh số khách hàng'!$F:$F,'Doanh số khách hàng'!$A:$A,'Chi tiết tuyến'!$F26)</f>
        <v>0</v>
      </c>
      <c r="AF26" s="16" t="str">
        <f t="shared" si="4"/>
        <v>F4</v>
      </c>
      <c r="AG26" s="16" t="str">
        <f t="shared" si="5"/>
        <v>F2</v>
      </c>
      <c r="AH26" t="b">
        <f t="shared" si="34"/>
        <v>0</v>
      </c>
      <c r="AI26" t="b">
        <f t="shared" si="35"/>
        <v>1</v>
      </c>
      <c r="AJ26">
        <f>IFERROR(VLOOKUP($AC26,Master!$D:$E,2,0),"")</f>
        <v>2</v>
      </c>
      <c r="AK26">
        <f>VLOOKUP($AF26,Master!$D:$E,2,0)</f>
        <v>4</v>
      </c>
      <c r="AL26" s="4">
        <f t="shared" si="36"/>
        <v>0</v>
      </c>
      <c r="AM26" t="str">
        <f>IFERROR(VLOOKUP($F26,DSKH!$D:$BF,31,0),"")</f>
        <v>Tỉnh Cà Mau</v>
      </c>
      <c r="AN26" t="str">
        <f>IFERROR(VLOOKUP($F26,DSKH!$D:$BF,29,0),"")</f>
        <v>Phường Vĩnh Trạch</v>
      </c>
      <c r="AO26">
        <f>IFERROR(VLOOKUP($F26,DSKH!$D:$BF,52,0),"")</f>
        <v>0</v>
      </c>
      <c r="AP26">
        <f>IF(L26="x",1+COUNTIFS(AP$4:AP25,"&gt;0",$AA$4:$AA25,$AA25),0)</f>
        <v>0</v>
      </c>
      <c r="AQ26">
        <f>IF(M26="x",1+COUNTIFS(AQ$4:AQ25,"&gt;0",$AA$4:$AA25,$AA25),0)</f>
        <v>0</v>
      </c>
      <c r="AR26">
        <f>IF(N26="x",1+COUNTIFS(AR$4:AR25,"&gt;0",$AA$4:$AA25,$AA25),0)</f>
        <v>3</v>
      </c>
      <c r="AS26">
        <f>IF(O26="x",1+COUNTIFS(AS$4:AS25,"&gt;0",$AA$4:$AA25,$AA25),0)</f>
        <v>0</v>
      </c>
      <c r="AT26">
        <f>IF(P26="x",1+COUNTIFS(AT$4:AT25,"&gt;0",$AA$4:$AA25,$AA25),0)</f>
        <v>0</v>
      </c>
      <c r="AU26">
        <f>IF(Q26="x",1+COUNTIFS(AU$4:AU25,"&gt;0",$AA$4:$AA25,$AA25),0)</f>
        <v>0</v>
      </c>
      <c r="AV26">
        <f>IF(R26="x",1+COUNTIFS(AV$4:AV25,"&gt;0",$AA$4:$AA25,$AA25),0)</f>
        <v>0</v>
      </c>
      <c r="AW26">
        <f t="shared" si="8"/>
        <v>1</v>
      </c>
      <c r="AX26">
        <f t="shared" si="9"/>
        <v>0</v>
      </c>
      <c r="AY26">
        <f t="shared" si="37"/>
        <v>1</v>
      </c>
      <c r="AZ26">
        <f t="shared" si="38"/>
        <v>0</v>
      </c>
      <c r="BA26" s="4">
        <f t="shared" si="39"/>
        <v>0</v>
      </c>
      <c r="BB26" s="4">
        <f t="shared" si="40"/>
        <v>0</v>
      </c>
      <c r="BC26" s="4">
        <f t="shared" si="41"/>
        <v>0</v>
      </c>
      <c r="BD26" s="4">
        <f t="shared" si="42"/>
        <v>0</v>
      </c>
      <c r="BE26" s="4">
        <f t="shared" si="43"/>
        <v>0</v>
      </c>
      <c r="BF26" s="4">
        <f t="shared" si="44"/>
        <v>0</v>
      </c>
      <c r="BG26" s="4">
        <f t="shared" si="45"/>
        <v>0</v>
      </c>
      <c r="BH26" s="4">
        <f t="shared" si="46"/>
        <v>0</v>
      </c>
      <c r="BI26" s="4">
        <f t="shared" si="47"/>
        <v>0</v>
      </c>
      <c r="BJ26" s="4">
        <f t="shared" si="48"/>
        <v>1</v>
      </c>
      <c r="BK26" s="4">
        <f t="shared" si="49"/>
        <v>0</v>
      </c>
      <c r="BL26" s="4">
        <f t="shared" si="50"/>
        <v>0</v>
      </c>
      <c r="BM26" s="4">
        <f t="shared" si="51"/>
        <v>0</v>
      </c>
      <c r="BN26" s="4">
        <f t="shared" si="52"/>
        <v>0</v>
      </c>
      <c r="BO26">
        <f>SUMIFS(BH$5:BH26,$AA$5:$AA26,$AA26)</f>
        <v>1</v>
      </c>
      <c r="BP26">
        <f>SUMIFS(BI$5:BI26,$AA$5:$AA26,$AA26)</f>
        <v>2</v>
      </c>
      <c r="BQ26">
        <f>SUMIFS(BJ$5:BJ26,$AA$5:$AA26,$AA26)</f>
        <v>2</v>
      </c>
      <c r="BR26">
        <f>SUMIFS(BK$5:BK26,$AA$5:$AA26,$AA26)</f>
        <v>5</v>
      </c>
      <c r="BS26">
        <f>SUMIFS(BL$5:BL26,$AA$5:$AA26,$AA26)</f>
        <v>0</v>
      </c>
      <c r="BT26">
        <f>SUMIFS(BM$5:BM26,$AA$5:$AA26,$AA26)</f>
        <v>1</v>
      </c>
      <c r="BU26">
        <f>SUMIFS(BN$5:BN26,$AA$5:$AA26,$AA26)</f>
        <v>0</v>
      </c>
      <c r="BV26">
        <f t="shared" si="53"/>
        <v>4</v>
      </c>
      <c r="BW26">
        <f t="shared" si="54"/>
        <v>17</v>
      </c>
      <c r="BX26">
        <f t="shared" si="55"/>
        <v>17</v>
      </c>
      <c r="BY26">
        <f t="shared" si="56"/>
        <v>11</v>
      </c>
      <c r="BZ26">
        <f t="shared" si="57"/>
        <v>10</v>
      </c>
      <c r="CA26">
        <f t="shared" si="58"/>
        <v>18</v>
      </c>
      <c r="CB26">
        <f t="shared" si="59"/>
        <v>0</v>
      </c>
      <c r="CC26">
        <f t="shared" si="60"/>
        <v>2</v>
      </c>
      <c r="CD26">
        <f t="shared" si="61"/>
        <v>17</v>
      </c>
      <c r="CE26" t="str">
        <f>IFERROR(VLOOKUP($AA26,'Tuyến và nhân viên'!$I:$O,7,0),"")</f>
        <v>Trần Văn Khanh</v>
      </c>
      <c r="CF26">
        <f t="shared" si="62"/>
        <v>2</v>
      </c>
      <c r="CG26">
        <f t="shared" si="63"/>
        <v>1</v>
      </c>
      <c r="CH26">
        <f>COUNTIFS($L26:L26,"x")</f>
        <v>0</v>
      </c>
      <c r="CI26">
        <f>COUNTIFS($L26:M26,"x")</f>
        <v>0</v>
      </c>
      <c r="CJ26">
        <f>COUNTIFS($L26:N26,"x")</f>
        <v>1</v>
      </c>
      <c r="CK26">
        <f>COUNTIFS($L26:O26,"x")</f>
        <v>1</v>
      </c>
      <c r="CL26">
        <f>COUNTIFS($L26:P26,"x")</f>
        <v>1</v>
      </c>
      <c r="CM26">
        <f>COUNTIFS($L26:Q26,"x")</f>
        <v>1</v>
      </c>
      <c r="CN26">
        <f>COUNTIFS($L26:R26,"x")</f>
        <v>1</v>
      </c>
      <c r="CO26" t="str" cm="1">
        <f t="array" ref="CO26">IFERROR(INDEX($CH$4:$CN$4,0,MATCH(1,$CH26:$CN26,0)),"")</f>
        <v>Thứ 4</v>
      </c>
      <c r="CP26" t="str" cm="1">
        <f t="array" ref="CP26">IFERROR(INDEX($CH$4:$CN$4,0,MATCH(2,$CH26:$CN26,0)),"")</f>
        <v/>
      </c>
      <c r="CQ26" t="str">
        <f t="shared" si="64"/>
        <v>Thứ 4</v>
      </c>
      <c r="CR26" t="str">
        <f t="shared" si="29"/>
        <v>F2 - Tuần 1 &amp; 3</v>
      </c>
    </row>
    <row r="27" spans="1:96" x14ac:dyDescent="0.3">
      <c r="A27" s="117" t="s">
        <v>33567</v>
      </c>
      <c r="B27" s="118" t="s">
        <v>33266</v>
      </c>
      <c r="C27" s="118" t="s">
        <v>33267</v>
      </c>
      <c r="D27" s="118" t="s">
        <v>39657</v>
      </c>
      <c r="E27" s="118" t="s">
        <v>21</v>
      </c>
      <c r="F27" s="118" t="s">
        <v>34941</v>
      </c>
      <c r="G27" s="118" t="s">
        <v>34942</v>
      </c>
      <c r="H27" s="118" t="s">
        <v>34947</v>
      </c>
      <c r="I27" s="118" t="s">
        <v>22</v>
      </c>
      <c r="J27" s="119" t="s">
        <v>39658</v>
      </c>
      <c r="K27" s="119" t="s">
        <v>23</v>
      </c>
      <c r="L27" s="117" t="s">
        <v>23</v>
      </c>
      <c r="M27" s="117" t="s">
        <v>23</v>
      </c>
      <c r="N27" s="117" t="s">
        <v>23</v>
      </c>
      <c r="O27" s="117" t="s">
        <v>24</v>
      </c>
      <c r="P27" s="117" t="s">
        <v>23</v>
      </c>
      <c r="Q27" s="117" t="s">
        <v>23</v>
      </c>
      <c r="R27" s="117" t="s">
        <v>23</v>
      </c>
      <c r="S27" s="117" t="s">
        <v>24</v>
      </c>
      <c r="T27" s="117" t="s">
        <v>24</v>
      </c>
      <c r="U27" s="117" t="s">
        <v>24</v>
      </c>
      <c r="V27" s="117" t="s">
        <v>24</v>
      </c>
      <c r="W27" s="74" t="str">
        <f t="shared" si="30"/>
        <v>x</v>
      </c>
      <c r="X27" s="74" t="str">
        <f t="shared" si="31"/>
        <v/>
      </c>
      <c r="Y27" s="74" t="str">
        <f t="shared" si="32"/>
        <v>x</v>
      </c>
      <c r="Z27" s="74" t="str">
        <f t="shared" si="33"/>
        <v/>
      </c>
      <c r="AA27" t="str">
        <f>VLOOKUP($D27,'Tuyến và nhân viên'!$D:$M,6,0)</f>
        <v>HL00622</v>
      </c>
      <c r="AB27" t="str">
        <f>VLOOKUP($D27,'Tuyến và nhân viên'!$D:$M,7,0)</f>
        <v>Dương Phi Vủ</v>
      </c>
      <c r="AC27" s="16" t="str">
        <f>IFERROR(VLOOKUP($F27,DSKH!$D:$BF,53,0),"")</f>
        <v>F2</v>
      </c>
      <c r="AD27" s="16" t="str">
        <f>IFERROR(VLOOKUP($F27,DSKH!$D:$BF,54,0),"")</f>
        <v>OTC</v>
      </c>
      <c r="AE27" s="4">
        <f>SUMIFS('Doanh số khách hàng'!$F:$F,'Doanh số khách hàng'!$A:$A,'Chi tiết tuyến'!$F27)</f>
        <v>0</v>
      </c>
      <c r="AF27" s="16" t="str">
        <f t="shared" si="4"/>
        <v>F4</v>
      </c>
      <c r="AG27" s="16" t="str">
        <f t="shared" si="5"/>
        <v>F2</v>
      </c>
      <c r="AH27" t="b">
        <f t="shared" si="34"/>
        <v>0</v>
      </c>
      <c r="AI27" t="b">
        <f t="shared" si="35"/>
        <v>1</v>
      </c>
      <c r="AJ27">
        <f>IFERROR(VLOOKUP($AC27,Master!$D:$E,2,0),"")</f>
        <v>2</v>
      </c>
      <c r="AK27">
        <f>VLOOKUP($AF27,Master!$D:$E,2,0)</f>
        <v>4</v>
      </c>
      <c r="AL27" s="4">
        <f t="shared" si="36"/>
        <v>0</v>
      </c>
      <c r="AM27" t="str">
        <f>IFERROR(VLOOKUP($F27,DSKH!$D:$BF,31,0),"")</f>
        <v>Tỉnh Cà Mau</v>
      </c>
      <c r="AN27" t="str">
        <f>IFERROR(VLOOKUP($F27,DSKH!$D:$BF,29,0),"")</f>
        <v>Phường Giá Rai</v>
      </c>
      <c r="AO27">
        <f>IFERROR(VLOOKUP($F27,DSKH!$D:$BF,52,0),"")</f>
        <v>0</v>
      </c>
      <c r="AP27">
        <f>IF(L27="x",1+COUNTIFS(AP$4:AP26,"&gt;0",$AA$4:$AA26,$AA26),0)</f>
        <v>0</v>
      </c>
      <c r="AQ27">
        <f>IF(M27="x",1+COUNTIFS(AQ$4:AQ26,"&gt;0",$AA$4:$AA26,$AA26),0)</f>
        <v>0</v>
      </c>
      <c r="AR27">
        <f>IF(N27="x",1+COUNTIFS(AR$4:AR26,"&gt;0",$AA$4:$AA26,$AA26),0)</f>
        <v>0</v>
      </c>
      <c r="AS27">
        <f>IF(O27="x",1+COUNTIFS(AS$4:AS26,"&gt;0",$AA$4:$AA26,$AA26),0)</f>
        <v>13</v>
      </c>
      <c r="AT27">
        <f>IF(P27="x",1+COUNTIFS(AT$4:AT26,"&gt;0",$AA$4:$AA26,$AA26),0)</f>
        <v>0</v>
      </c>
      <c r="AU27">
        <f>IF(Q27="x",1+COUNTIFS(AU$4:AU26,"&gt;0",$AA$4:$AA26,$AA26),0)</f>
        <v>0</v>
      </c>
      <c r="AV27">
        <f>IF(R27="x",1+COUNTIFS(AV$4:AV26,"&gt;0",$AA$4:$AA26,$AA26),0)</f>
        <v>0</v>
      </c>
      <c r="AW27">
        <f t="shared" si="8"/>
        <v>1</v>
      </c>
      <c r="AX27">
        <f t="shared" si="9"/>
        <v>0</v>
      </c>
      <c r="AY27">
        <f t="shared" si="37"/>
        <v>1</v>
      </c>
      <c r="AZ27">
        <f t="shared" si="38"/>
        <v>0</v>
      </c>
      <c r="BA27" s="4">
        <f t="shared" si="39"/>
        <v>0</v>
      </c>
      <c r="BB27" s="4">
        <f t="shared" si="40"/>
        <v>0</v>
      </c>
      <c r="BC27" s="4">
        <f t="shared" si="41"/>
        <v>0</v>
      </c>
      <c r="BD27" s="4">
        <f t="shared" si="42"/>
        <v>0</v>
      </c>
      <c r="BE27" s="4">
        <f t="shared" si="43"/>
        <v>0</v>
      </c>
      <c r="BF27" s="4">
        <f t="shared" si="44"/>
        <v>0</v>
      </c>
      <c r="BG27" s="4">
        <f t="shared" si="45"/>
        <v>0</v>
      </c>
      <c r="BH27" s="4">
        <f t="shared" si="46"/>
        <v>0</v>
      </c>
      <c r="BI27" s="4">
        <f t="shared" si="47"/>
        <v>0</v>
      </c>
      <c r="BJ27" s="4">
        <f t="shared" si="48"/>
        <v>0</v>
      </c>
      <c r="BK27" s="4">
        <f t="shared" si="49"/>
        <v>1</v>
      </c>
      <c r="BL27" s="4">
        <f t="shared" si="50"/>
        <v>0</v>
      </c>
      <c r="BM27" s="4">
        <f t="shared" si="51"/>
        <v>0</v>
      </c>
      <c r="BN27" s="4">
        <f t="shared" si="52"/>
        <v>0</v>
      </c>
      <c r="BO27">
        <f>SUMIFS(BH$5:BH27,$AA$5:$AA27,$AA27)</f>
        <v>1</v>
      </c>
      <c r="BP27">
        <f>SUMIFS(BI$5:BI27,$AA$5:$AA27,$AA27)</f>
        <v>2</v>
      </c>
      <c r="BQ27">
        <f>SUMIFS(BJ$5:BJ27,$AA$5:$AA27,$AA27)</f>
        <v>2</v>
      </c>
      <c r="BR27">
        <f>SUMIFS(BK$5:BK27,$AA$5:$AA27,$AA27)</f>
        <v>6</v>
      </c>
      <c r="BS27">
        <f>SUMIFS(BL$5:BL27,$AA$5:$AA27,$AA27)</f>
        <v>0</v>
      </c>
      <c r="BT27">
        <f>SUMIFS(BM$5:BM27,$AA$5:$AA27,$AA27)</f>
        <v>1</v>
      </c>
      <c r="BU27">
        <f>SUMIFS(BN$5:BN27,$AA$5:$AA27,$AA27)</f>
        <v>0</v>
      </c>
      <c r="BV27">
        <f t="shared" si="53"/>
        <v>4</v>
      </c>
      <c r="BW27">
        <f t="shared" si="54"/>
        <v>17</v>
      </c>
      <c r="BX27">
        <f t="shared" si="55"/>
        <v>17</v>
      </c>
      <c r="BY27">
        <f t="shared" si="56"/>
        <v>11</v>
      </c>
      <c r="BZ27">
        <f t="shared" si="57"/>
        <v>10</v>
      </c>
      <c r="CA27">
        <f t="shared" si="58"/>
        <v>18</v>
      </c>
      <c r="CB27">
        <f t="shared" si="59"/>
        <v>0</v>
      </c>
      <c r="CC27">
        <f t="shared" si="60"/>
        <v>6</v>
      </c>
      <c r="CD27">
        <f t="shared" si="61"/>
        <v>11</v>
      </c>
      <c r="CE27" t="str">
        <f>IFERROR(VLOOKUP($AA27,'Tuyến và nhân viên'!$I:$O,7,0),"")</f>
        <v>Trần Văn Khanh</v>
      </c>
      <c r="CF27">
        <f t="shared" si="62"/>
        <v>2</v>
      </c>
      <c r="CG27">
        <f t="shared" si="63"/>
        <v>1</v>
      </c>
      <c r="CH27">
        <f>COUNTIFS($L27:L27,"x")</f>
        <v>0</v>
      </c>
      <c r="CI27">
        <f>COUNTIFS($L27:M27,"x")</f>
        <v>0</v>
      </c>
      <c r="CJ27">
        <f>COUNTIFS($L27:N27,"x")</f>
        <v>0</v>
      </c>
      <c r="CK27">
        <f>COUNTIFS($L27:O27,"x")</f>
        <v>1</v>
      </c>
      <c r="CL27">
        <f>COUNTIFS($L27:P27,"x")</f>
        <v>1</v>
      </c>
      <c r="CM27">
        <f>COUNTIFS($L27:Q27,"x")</f>
        <v>1</v>
      </c>
      <c r="CN27">
        <f>COUNTIFS($L27:R27,"x")</f>
        <v>1</v>
      </c>
      <c r="CO27" t="str" cm="1">
        <f t="array" ref="CO27">IFERROR(INDEX($CH$4:$CN$4,0,MATCH(1,$CH27:$CN27,0)),"")</f>
        <v>Thứ 5</v>
      </c>
      <c r="CP27" t="str" cm="1">
        <f t="array" ref="CP27">IFERROR(INDEX($CH$4:$CN$4,0,MATCH(2,$CH27:$CN27,0)),"")</f>
        <v/>
      </c>
      <c r="CQ27" t="str">
        <f t="shared" si="64"/>
        <v>Thứ 5</v>
      </c>
      <c r="CR27" t="str">
        <f t="shared" si="29"/>
        <v>F2 - Tuần 1 &amp; 3</v>
      </c>
    </row>
    <row r="28" spans="1:96" x14ac:dyDescent="0.3">
      <c r="A28" s="117" t="s">
        <v>33580</v>
      </c>
      <c r="B28" s="118" t="s">
        <v>33266</v>
      </c>
      <c r="C28" s="118" t="s">
        <v>33267</v>
      </c>
      <c r="D28" s="118" t="s">
        <v>39657</v>
      </c>
      <c r="E28" s="118" t="s">
        <v>21</v>
      </c>
      <c r="F28" s="118" t="s">
        <v>33159</v>
      </c>
      <c r="G28" s="118" t="s">
        <v>35202</v>
      </c>
      <c r="H28" s="118" t="s">
        <v>35208</v>
      </c>
      <c r="I28" s="118" t="s">
        <v>22</v>
      </c>
      <c r="J28" s="119" t="s">
        <v>39658</v>
      </c>
      <c r="K28" s="119" t="s">
        <v>23</v>
      </c>
      <c r="L28" s="117" t="s">
        <v>23</v>
      </c>
      <c r="M28" s="117" t="s">
        <v>23</v>
      </c>
      <c r="N28" s="117" t="s">
        <v>24</v>
      </c>
      <c r="O28" s="117" t="s">
        <v>23</v>
      </c>
      <c r="P28" s="117" t="s">
        <v>23</v>
      </c>
      <c r="Q28" s="117" t="s">
        <v>23</v>
      </c>
      <c r="R28" s="117" t="s">
        <v>23</v>
      </c>
      <c r="S28" s="117" t="s">
        <v>24</v>
      </c>
      <c r="T28" s="117" t="s">
        <v>24</v>
      </c>
      <c r="U28" s="117" t="s">
        <v>24</v>
      </c>
      <c r="V28" s="117" t="s">
        <v>24</v>
      </c>
      <c r="W28" s="74" t="str">
        <f t="shared" si="30"/>
        <v>x</v>
      </c>
      <c r="X28" s="74" t="str">
        <f t="shared" si="31"/>
        <v/>
      </c>
      <c r="Y28" s="74" t="str">
        <f t="shared" si="32"/>
        <v>x</v>
      </c>
      <c r="Z28" s="74" t="str">
        <f t="shared" si="33"/>
        <v/>
      </c>
      <c r="AA28" t="str">
        <f>VLOOKUP($D28,'Tuyến và nhân viên'!$D:$M,6,0)</f>
        <v>HL00622</v>
      </c>
      <c r="AB28" t="str">
        <f>VLOOKUP($D28,'Tuyến và nhân viên'!$D:$M,7,0)</f>
        <v>Dương Phi Vủ</v>
      </c>
      <c r="AC28" s="16" t="str">
        <f>IFERROR(VLOOKUP($F28,DSKH!$D:$BF,53,0),"")</f>
        <v>F2</v>
      </c>
      <c r="AD28" s="16" t="str">
        <f>IFERROR(VLOOKUP($F28,DSKH!$D:$BF,54,0),"")</f>
        <v>OTC</v>
      </c>
      <c r="AE28" s="4">
        <f>SUMIFS('Doanh số khách hàng'!$F:$F,'Doanh số khách hàng'!$A:$A,'Chi tiết tuyến'!$F28)</f>
        <v>365093.33333333331</v>
      </c>
      <c r="AF28" s="16" t="str">
        <f t="shared" si="4"/>
        <v>F4</v>
      </c>
      <c r="AG28" s="16" t="str">
        <f t="shared" si="5"/>
        <v>F2</v>
      </c>
      <c r="AH28" t="b">
        <f t="shared" si="34"/>
        <v>0</v>
      </c>
      <c r="AI28" t="b">
        <f t="shared" si="35"/>
        <v>1</v>
      </c>
      <c r="AJ28">
        <f>IFERROR(VLOOKUP($AC28,Master!$D:$E,2,0),"")</f>
        <v>2</v>
      </c>
      <c r="AK28">
        <f>VLOOKUP($AF28,Master!$D:$E,2,0)</f>
        <v>4</v>
      </c>
      <c r="AL28" s="4">
        <f t="shared" si="36"/>
        <v>182546.66666666666</v>
      </c>
      <c r="AM28" t="str">
        <f>IFERROR(VLOOKUP($F28,DSKH!$D:$BF,31,0),"")</f>
        <v>Tỉnh Cà Mau</v>
      </c>
      <c r="AN28" t="str">
        <f>IFERROR(VLOOKUP($F28,DSKH!$D:$BF,29,0),"")</f>
        <v>Phường Vĩnh Trạch</v>
      </c>
      <c r="AO28">
        <f>IFERROR(VLOOKUP($F28,DSKH!$D:$BF,52,0),"")</f>
        <v>365093.33333333331</v>
      </c>
      <c r="AP28">
        <f>IF(L28="x",1+COUNTIFS(AP$4:AP27,"&gt;0",$AA$4:$AA27,$AA27),0)</f>
        <v>0</v>
      </c>
      <c r="AQ28">
        <f>IF(M28="x",1+COUNTIFS(AQ$4:AQ27,"&gt;0",$AA$4:$AA27,$AA27),0)</f>
        <v>0</v>
      </c>
      <c r="AR28">
        <f>IF(N28="x",1+COUNTIFS(AR$4:AR27,"&gt;0",$AA$4:$AA27,$AA27),0)</f>
        <v>4</v>
      </c>
      <c r="AS28">
        <f>IF(O28="x",1+COUNTIFS(AS$4:AS27,"&gt;0",$AA$4:$AA27,$AA27),0)</f>
        <v>0</v>
      </c>
      <c r="AT28">
        <f>IF(P28="x",1+COUNTIFS(AT$4:AT27,"&gt;0",$AA$4:$AA27,$AA27),0)</f>
        <v>0</v>
      </c>
      <c r="AU28">
        <f>IF(Q28="x",1+COUNTIFS(AU$4:AU27,"&gt;0",$AA$4:$AA27,$AA27),0)</f>
        <v>0</v>
      </c>
      <c r="AV28">
        <f>IF(R28="x",1+COUNTIFS(AV$4:AV27,"&gt;0",$AA$4:$AA27,$AA27),0)</f>
        <v>0</v>
      </c>
      <c r="AW28">
        <f t="shared" si="8"/>
        <v>1</v>
      </c>
      <c r="AX28">
        <f t="shared" si="9"/>
        <v>0</v>
      </c>
      <c r="AY28">
        <f t="shared" si="37"/>
        <v>1</v>
      </c>
      <c r="AZ28">
        <f t="shared" si="38"/>
        <v>0</v>
      </c>
      <c r="BA28" s="4">
        <f t="shared" si="39"/>
        <v>0</v>
      </c>
      <c r="BB28" s="4">
        <f t="shared" si="40"/>
        <v>0</v>
      </c>
      <c r="BC28" s="4">
        <f t="shared" si="41"/>
        <v>182546.66666666666</v>
      </c>
      <c r="BD28" s="4">
        <f t="shared" si="42"/>
        <v>0</v>
      </c>
      <c r="BE28" s="4">
        <f t="shared" si="43"/>
        <v>0</v>
      </c>
      <c r="BF28" s="4">
        <f t="shared" si="44"/>
        <v>0</v>
      </c>
      <c r="BG28" s="4">
        <f t="shared" si="45"/>
        <v>0</v>
      </c>
      <c r="BH28" s="4">
        <f t="shared" si="46"/>
        <v>0</v>
      </c>
      <c r="BI28" s="4">
        <f t="shared" si="47"/>
        <v>0</v>
      </c>
      <c r="BJ28" s="4">
        <f t="shared" si="48"/>
        <v>1</v>
      </c>
      <c r="BK28" s="4">
        <f t="shared" si="49"/>
        <v>0</v>
      </c>
      <c r="BL28" s="4">
        <f t="shared" si="50"/>
        <v>0</v>
      </c>
      <c r="BM28" s="4">
        <f t="shared" si="51"/>
        <v>0</v>
      </c>
      <c r="BN28" s="4">
        <f t="shared" si="52"/>
        <v>0</v>
      </c>
      <c r="BO28">
        <f>SUMIFS(BH$5:BH28,$AA$5:$AA28,$AA28)</f>
        <v>1</v>
      </c>
      <c r="BP28">
        <f>SUMIFS(BI$5:BI28,$AA$5:$AA28,$AA28)</f>
        <v>2</v>
      </c>
      <c r="BQ28">
        <f>SUMIFS(BJ$5:BJ28,$AA$5:$AA28,$AA28)</f>
        <v>3</v>
      </c>
      <c r="BR28">
        <f>SUMIFS(BK$5:BK28,$AA$5:$AA28,$AA28)</f>
        <v>6</v>
      </c>
      <c r="BS28">
        <f>SUMIFS(BL$5:BL28,$AA$5:$AA28,$AA28)</f>
        <v>0</v>
      </c>
      <c r="BT28">
        <f>SUMIFS(BM$5:BM28,$AA$5:$AA28,$AA28)</f>
        <v>1</v>
      </c>
      <c r="BU28">
        <f>SUMIFS(BN$5:BN28,$AA$5:$AA28,$AA28)</f>
        <v>0</v>
      </c>
      <c r="BV28">
        <f t="shared" si="53"/>
        <v>4</v>
      </c>
      <c r="BW28">
        <f t="shared" si="54"/>
        <v>17</v>
      </c>
      <c r="BX28">
        <f t="shared" si="55"/>
        <v>17</v>
      </c>
      <c r="BY28">
        <f t="shared" si="56"/>
        <v>11</v>
      </c>
      <c r="BZ28">
        <f t="shared" si="57"/>
        <v>10</v>
      </c>
      <c r="CA28">
        <f t="shared" si="58"/>
        <v>18</v>
      </c>
      <c r="CB28">
        <f t="shared" si="59"/>
        <v>0</v>
      </c>
      <c r="CC28">
        <f t="shared" si="60"/>
        <v>3</v>
      </c>
      <c r="CD28">
        <f t="shared" si="61"/>
        <v>17</v>
      </c>
      <c r="CE28" t="str">
        <f>IFERROR(VLOOKUP($AA28,'Tuyến và nhân viên'!$I:$O,7,0),"")</f>
        <v>Trần Văn Khanh</v>
      </c>
      <c r="CF28">
        <f t="shared" si="62"/>
        <v>2</v>
      </c>
      <c r="CG28">
        <f t="shared" si="63"/>
        <v>1</v>
      </c>
      <c r="CH28">
        <f>COUNTIFS($L28:L28,"x")</f>
        <v>0</v>
      </c>
      <c r="CI28">
        <f>COUNTIFS($L28:M28,"x")</f>
        <v>0</v>
      </c>
      <c r="CJ28">
        <f>COUNTIFS($L28:N28,"x")</f>
        <v>1</v>
      </c>
      <c r="CK28">
        <f>COUNTIFS($L28:O28,"x")</f>
        <v>1</v>
      </c>
      <c r="CL28">
        <f>COUNTIFS($L28:P28,"x")</f>
        <v>1</v>
      </c>
      <c r="CM28">
        <f>COUNTIFS($L28:Q28,"x")</f>
        <v>1</v>
      </c>
      <c r="CN28">
        <f>COUNTIFS($L28:R28,"x")</f>
        <v>1</v>
      </c>
      <c r="CO28" t="str" cm="1">
        <f t="array" ref="CO28">IFERROR(INDEX($CH$4:$CN$4,0,MATCH(1,$CH28:$CN28,0)),"")</f>
        <v>Thứ 4</v>
      </c>
      <c r="CP28" t="str" cm="1">
        <f t="array" ref="CP28">IFERROR(INDEX($CH$4:$CN$4,0,MATCH(2,$CH28:$CN28,0)),"")</f>
        <v/>
      </c>
      <c r="CQ28" t="str">
        <f t="shared" si="64"/>
        <v>Thứ 4</v>
      </c>
      <c r="CR28" t="str">
        <f t="shared" si="29"/>
        <v>F2 - Tuần 1 &amp; 3</v>
      </c>
    </row>
    <row r="29" spans="1:96" x14ac:dyDescent="0.3">
      <c r="A29" s="117" t="s">
        <v>33592</v>
      </c>
      <c r="B29" s="118" t="s">
        <v>33266</v>
      </c>
      <c r="C29" s="118" t="s">
        <v>33267</v>
      </c>
      <c r="D29" s="118" t="s">
        <v>39657</v>
      </c>
      <c r="E29" s="118" t="s">
        <v>21</v>
      </c>
      <c r="F29" s="118" t="s">
        <v>9291</v>
      </c>
      <c r="G29" s="118" t="s">
        <v>35248</v>
      </c>
      <c r="H29" s="118" t="s">
        <v>35254</v>
      </c>
      <c r="I29" s="118" t="s">
        <v>22</v>
      </c>
      <c r="J29" s="119" t="s">
        <v>39658</v>
      </c>
      <c r="K29" s="119" t="s">
        <v>23</v>
      </c>
      <c r="L29" s="117" t="s">
        <v>23</v>
      </c>
      <c r="M29" s="117" t="s">
        <v>23</v>
      </c>
      <c r="N29" s="117" t="s">
        <v>23</v>
      </c>
      <c r="O29" s="117" t="s">
        <v>24</v>
      </c>
      <c r="P29" s="117" t="s">
        <v>23</v>
      </c>
      <c r="Q29" s="117" t="s">
        <v>23</v>
      </c>
      <c r="R29" s="117" t="s">
        <v>23</v>
      </c>
      <c r="S29" s="117" t="s">
        <v>24</v>
      </c>
      <c r="T29" s="117" t="s">
        <v>24</v>
      </c>
      <c r="U29" s="117" t="s">
        <v>24</v>
      </c>
      <c r="V29" s="117" t="s">
        <v>24</v>
      </c>
      <c r="W29" s="74" t="str">
        <f t="shared" si="30"/>
        <v/>
      </c>
      <c r="X29" s="74" t="str">
        <f t="shared" si="31"/>
        <v>x</v>
      </c>
      <c r="Y29" s="74" t="str">
        <f t="shared" si="32"/>
        <v/>
      </c>
      <c r="Z29" s="74" t="str">
        <f t="shared" si="33"/>
        <v>x</v>
      </c>
      <c r="AA29" t="str">
        <f>VLOOKUP($D29,'Tuyến và nhân viên'!$D:$M,6,0)</f>
        <v>HL00622</v>
      </c>
      <c r="AB29" t="str">
        <f>VLOOKUP($D29,'Tuyến và nhân viên'!$D:$M,7,0)</f>
        <v>Dương Phi Vủ</v>
      </c>
      <c r="AC29" s="16" t="str">
        <f>IFERROR(VLOOKUP($F29,DSKH!$D:$BF,53,0),"")</f>
        <v>F2</v>
      </c>
      <c r="AD29" s="16" t="str">
        <f>IFERROR(VLOOKUP($F29,DSKH!$D:$BF,54,0),"")</f>
        <v>OTC</v>
      </c>
      <c r="AE29" s="4">
        <f>SUMIFS('Doanh số khách hàng'!$F:$F,'Doanh số khách hàng'!$A:$A,'Chi tiết tuyến'!$F29)</f>
        <v>256000</v>
      </c>
      <c r="AF29" s="16" t="str">
        <f t="shared" si="4"/>
        <v>F4</v>
      </c>
      <c r="AG29" s="16" t="str">
        <f t="shared" si="5"/>
        <v>F2</v>
      </c>
      <c r="AH29" t="b">
        <f t="shared" si="34"/>
        <v>0</v>
      </c>
      <c r="AI29" t="b">
        <f t="shared" si="35"/>
        <v>1</v>
      </c>
      <c r="AJ29">
        <f>IFERROR(VLOOKUP($AC29,Master!$D:$E,2,0),"")</f>
        <v>2</v>
      </c>
      <c r="AK29">
        <f>VLOOKUP($AF29,Master!$D:$E,2,0)</f>
        <v>4</v>
      </c>
      <c r="AL29" s="4">
        <f t="shared" si="36"/>
        <v>128000</v>
      </c>
      <c r="AM29" t="str">
        <f>IFERROR(VLOOKUP($F29,DSKH!$D:$BF,31,0),"")</f>
        <v>Tỉnh Cà Mau</v>
      </c>
      <c r="AN29" t="str">
        <f>IFERROR(VLOOKUP($F29,DSKH!$D:$BF,29,0),"")</f>
        <v>Xã Phong Hiệp</v>
      </c>
      <c r="AO29">
        <f>IFERROR(VLOOKUP($F29,DSKH!$D:$BF,52,0),"")</f>
        <v>256000</v>
      </c>
      <c r="AP29">
        <f>IF(L29="x",1+COUNTIFS(AP$4:AP28,"&gt;0",$AA$4:$AA28,$AA28),0)</f>
        <v>0</v>
      </c>
      <c r="AQ29">
        <f>IF(M29="x",1+COUNTIFS(AQ$4:AQ28,"&gt;0",$AA$4:$AA28,$AA28),0)</f>
        <v>0</v>
      </c>
      <c r="AR29">
        <f>IF(N29="x",1+COUNTIFS(AR$4:AR28,"&gt;0",$AA$4:$AA28,$AA28),0)</f>
        <v>0</v>
      </c>
      <c r="AS29">
        <f>IF(O29="x",1+COUNTIFS(AS$4:AS28,"&gt;0",$AA$4:$AA28,$AA28),0)</f>
        <v>14</v>
      </c>
      <c r="AT29">
        <f>IF(P29="x",1+COUNTIFS(AT$4:AT28,"&gt;0",$AA$4:$AA28,$AA28),0)</f>
        <v>0</v>
      </c>
      <c r="AU29">
        <f>IF(Q29="x",1+COUNTIFS(AU$4:AU28,"&gt;0",$AA$4:$AA28,$AA28),0)</f>
        <v>0</v>
      </c>
      <c r="AV29">
        <f>IF(R29="x",1+COUNTIFS(AV$4:AV28,"&gt;0",$AA$4:$AA28,$AA28),0)</f>
        <v>0</v>
      </c>
      <c r="AW29">
        <f t="shared" si="8"/>
        <v>0</v>
      </c>
      <c r="AX29">
        <f t="shared" si="9"/>
        <v>1</v>
      </c>
      <c r="AY29">
        <f t="shared" si="37"/>
        <v>0</v>
      </c>
      <c r="AZ29">
        <f t="shared" si="38"/>
        <v>1</v>
      </c>
      <c r="BA29" s="4">
        <f t="shared" si="39"/>
        <v>0</v>
      </c>
      <c r="BB29" s="4">
        <f t="shared" si="40"/>
        <v>0</v>
      </c>
      <c r="BC29" s="4">
        <f t="shared" si="41"/>
        <v>0</v>
      </c>
      <c r="BD29" s="4">
        <f t="shared" si="42"/>
        <v>128000</v>
      </c>
      <c r="BE29" s="4">
        <f t="shared" si="43"/>
        <v>0</v>
      </c>
      <c r="BF29" s="4">
        <f t="shared" si="44"/>
        <v>0</v>
      </c>
      <c r="BG29" s="4">
        <f t="shared" si="45"/>
        <v>0</v>
      </c>
      <c r="BH29" s="4">
        <f t="shared" si="46"/>
        <v>0</v>
      </c>
      <c r="BI29" s="4">
        <f t="shared" si="47"/>
        <v>0</v>
      </c>
      <c r="BJ29" s="4">
        <f t="shared" si="48"/>
        <v>0</v>
      </c>
      <c r="BK29" s="4">
        <f t="shared" si="49"/>
        <v>1</v>
      </c>
      <c r="BL29" s="4">
        <f t="shared" si="50"/>
        <v>0</v>
      </c>
      <c r="BM29" s="4">
        <f t="shared" si="51"/>
        <v>0</v>
      </c>
      <c r="BN29" s="4">
        <f t="shared" si="52"/>
        <v>0</v>
      </c>
      <c r="BO29">
        <f>SUMIFS(BH$5:BH29,$AA$5:$AA29,$AA29)</f>
        <v>1</v>
      </c>
      <c r="BP29">
        <f>SUMIFS(BI$5:BI29,$AA$5:$AA29,$AA29)</f>
        <v>2</v>
      </c>
      <c r="BQ29">
        <f>SUMIFS(BJ$5:BJ29,$AA$5:$AA29,$AA29)</f>
        <v>3</v>
      </c>
      <c r="BR29">
        <f>SUMIFS(BK$5:BK29,$AA$5:$AA29,$AA29)</f>
        <v>7</v>
      </c>
      <c r="BS29">
        <f>SUMIFS(BL$5:BL29,$AA$5:$AA29,$AA29)</f>
        <v>0</v>
      </c>
      <c r="BT29">
        <f>SUMIFS(BM$5:BM29,$AA$5:$AA29,$AA29)</f>
        <v>1</v>
      </c>
      <c r="BU29">
        <f>SUMIFS(BN$5:BN29,$AA$5:$AA29,$AA29)</f>
        <v>0</v>
      </c>
      <c r="BV29">
        <f t="shared" si="53"/>
        <v>4</v>
      </c>
      <c r="BW29">
        <f t="shared" si="54"/>
        <v>17</v>
      </c>
      <c r="BX29">
        <f t="shared" si="55"/>
        <v>17</v>
      </c>
      <c r="BY29">
        <f t="shared" si="56"/>
        <v>11</v>
      </c>
      <c r="BZ29">
        <f t="shared" si="57"/>
        <v>10</v>
      </c>
      <c r="CA29">
        <f t="shared" si="58"/>
        <v>18</v>
      </c>
      <c r="CB29">
        <f t="shared" si="59"/>
        <v>0</v>
      </c>
      <c r="CC29">
        <f t="shared" si="60"/>
        <v>7</v>
      </c>
      <c r="CD29">
        <f t="shared" si="61"/>
        <v>11</v>
      </c>
      <c r="CE29" t="str">
        <f>IFERROR(VLOOKUP($AA29,'Tuyến và nhân viên'!$I:$O,7,0),"")</f>
        <v>Trần Văn Khanh</v>
      </c>
      <c r="CF29">
        <f t="shared" si="62"/>
        <v>2</v>
      </c>
      <c r="CG29">
        <f t="shared" si="63"/>
        <v>1</v>
      </c>
      <c r="CH29">
        <f>COUNTIFS($L29:L29,"x")</f>
        <v>0</v>
      </c>
      <c r="CI29">
        <f>COUNTIFS($L29:M29,"x")</f>
        <v>0</v>
      </c>
      <c r="CJ29">
        <f>COUNTIFS($L29:N29,"x")</f>
        <v>0</v>
      </c>
      <c r="CK29">
        <f>COUNTIFS($L29:O29,"x")</f>
        <v>1</v>
      </c>
      <c r="CL29">
        <f>COUNTIFS($L29:P29,"x")</f>
        <v>1</v>
      </c>
      <c r="CM29">
        <f>COUNTIFS($L29:Q29,"x")</f>
        <v>1</v>
      </c>
      <c r="CN29">
        <f>COUNTIFS($L29:R29,"x")</f>
        <v>1</v>
      </c>
      <c r="CO29" t="str" cm="1">
        <f t="array" ref="CO29">IFERROR(INDEX($CH$4:$CN$4,0,MATCH(1,$CH29:$CN29,0)),"")</f>
        <v>Thứ 5</v>
      </c>
      <c r="CP29" t="str" cm="1">
        <f t="array" ref="CP29">IFERROR(INDEX($CH$4:$CN$4,0,MATCH(2,$CH29:$CN29,0)),"")</f>
        <v/>
      </c>
      <c r="CQ29" t="str">
        <f t="shared" si="64"/>
        <v>Thứ 5</v>
      </c>
      <c r="CR29" t="str">
        <f t="shared" si="29"/>
        <v>F2 - Tuần 2 &amp; 4</v>
      </c>
    </row>
    <row r="30" spans="1:96" x14ac:dyDescent="0.3">
      <c r="A30" s="117" t="s">
        <v>33603</v>
      </c>
      <c r="B30" s="118" t="s">
        <v>33266</v>
      </c>
      <c r="C30" s="118" t="s">
        <v>33267</v>
      </c>
      <c r="D30" s="118" t="s">
        <v>39657</v>
      </c>
      <c r="E30" s="118" t="s">
        <v>21</v>
      </c>
      <c r="F30" s="118" t="s">
        <v>7552</v>
      </c>
      <c r="G30" s="118" t="s">
        <v>35276</v>
      </c>
      <c r="H30" s="118" t="s">
        <v>35281</v>
      </c>
      <c r="I30" s="118" t="s">
        <v>22</v>
      </c>
      <c r="J30" s="119" t="s">
        <v>39658</v>
      </c>
      <c r="K30" s="119" t="s">
        <v>23</v>
      </c>
      <c r="L30" s="117" t="s">
        <v>24</v>
      </c>
      <c r="M30" s="117" t="s">
        <v>23</v>
      </c>
      <c r="N30" s="117" t="s">
        <v>23</v>
      </c>
      <c r="O30" s="117" t="s">
        <v>23</v>
      </c>
      <c r="P30" s="117" t="s">
        <v>23</v>
      </c>
      <c r="Q30" s="117" t="s">
        <v>23</v>
      </c>
      <c r="R30" s="117" t="s">
        <v>23</v>
      </c>
      <c r="S30" s="117" t="s">
        <v>24</v>
      </c>
      <c r="T30" s="117" t="s">
        <v>24</v>
      </c>
      <c r="U30" s="117" t="s">
        <v>24</v>
      </c>
      <c r="V30" s="117" t="s">
        <v>24</v>
      </c>
      <c r="W30" s="74" t="str">
        <f t="shared" si="30"/>
        <v>x</v>
      </c>
      <c r="X30" s="74" t="str">
        <f t="shared" si="31"/>
        <v>x</v>
      </c>
      <c r="Y30" s="74" t="str">
        <f t="shared" si="32"/>
        <v>x</v>
      </c>
      <c r="Z30" s="74" t="str">
        <f t="shared" si="33"/>
        <v>x</v>
      </c>
      <c r="AA30" t="str">
        <f>VLOOKUP($D30,'Tuyến và nhân viên'!$D:$M,6,0)</f>
        <v>HL00622</v>
      </c>
      <c r="AB30" t="str">
        <f>VLOOKUP($D30,'Tuyến và nhân viên'!$D:$M,7,0)</f>
        <v>Dương Phi Vủ</v>
      </c>
      <c r="AC30" s="16" t="str">
        <f>IFERROR(VLOOKUP($F30,DSKH!$D:$BF,53,0),"")</f>
        <v>F4</v>
      </c>
      <c r="AD30" s="16" t="str">
        <f>IFERROR(VLOOKUP($F30,DSKH!$D:$BF,54,0),"")</f>
        <v>OTC</v>
      </c>
      <c r="AE30" s="4">
        <f>SUMIFS('Doanh số khách hàng'!$F:$F,'Doanh số khách hàng'!$A:$A,'Chi tiết tuyến'!$F30)</f>
        <v>732386.66666666663</v>
      </c>
      <c r="AF30" s="16" t="str">
        <f t="shared" si="4"/>
        <v>F4</v>
      </c>
      <c r="AG30" s="16" t="str">
        <f t="shared" si="5"/>
        <v>F4</v>
      </c>
      <c r="AH30" t="b">
        <f t="shared" si="34"/>
        <v>1</v>
      </c>
      <c r="AI30" t="b">
        <f t="shared" si="35"/>
        <v>1</v>
      </c>
      <c r="AJ30">
        <f>IFERROR(VLOOKUP($AC30,Master!$D:$E,2,0),"")</f>
        <v>4</v>
      </c>
      <c r="AK30">
        <f>VLOOKUP($AF30,Master!$D:$E,2,0)</f>
        <v>4</v>
      </c>
      <c r="AL30" s="4">
        <f t="shared" si="36"/>
        <v>183096.66666666666</v>
      </c>
      <c r="AM30" t="str">
        <f>IFERROR(VLOOKUP($F30,DSKH!$D:$BF,31,0),"")</f>
        <v>Tỉnh Cà Mau</v>
      </c>
      <c r="AN30" t="str">
        <f>IFERROR(VLOOKUP($F30,DSKH!$D:$BF,29,0),"")</f>
        <v>Phường Láng Tròn</v>
      </c>
      <c r="AO30">
        <f>IFERROR(VLOOKUP($F30,DSKH!$D:$BF,52,0),"")</f>
        <v>732386.66666666663</v>
      </c>
      <c r="AP30">
        <f>IF(L30="x",1+COUNTIFS(AP$4:AP29,"&gt;0",$AA$4:$AA29,$AA29),0)</f>
        <v>3</v>
      </c>
      <c r="AQ30">
        <f>IF(M30="x",1+COUNTIFS(AQ$4:AQ29,"&gt;0",$AA$4:$AA29,$AA29),0)</f>
        <v>0</v>
      </c>
      <c r="AR30">
        <f>IF(N30="x",1+COUNTIFS(AR$4:AR29,"&gt;0",$AA$4:$AA29,$AA29),0)</f>
        <v>0</v>
      </c>
      <c r="AS30">
        <f>IF(O30="x",1+COUNTIFS(AS$4:AS29,"&gt;0",$AA$4:$AA29,$AA29),0)</f>
        <v>0</v>
      </c>
      <c r="AT30">
        <f>IF(P30="x",1+COUNTIFS(AT$4:AT29,"&gt;0",$AA$4:$AA29,$AA29),0)</f>
        <v>0</v>
      </c>
      <c r="AU30">
        <f>IF(Q30="x",1+COUNTIFS(AU$4:AU29,"&gt;0",$AA$4:$AA29,$AA29),0)</f>
        <v>0</v>
      </c>
      <c r="AV30">
        <f>IF(R30="x",1+COUNTIFS(AV$4:AV29,"&gt;0",$AA$4:$AA29,$AA29),0)</f>
        <v>0</v>
      </c>
      <c r="AW30">
        <f t="shared" si="8"/>
        <v>1</v>
      </c>
      <c r="AX30">
        <f t="shared" si="9"/>
        <v>1</v>
      </c>
      <c r="AY30">
        <f t="shared" si="37"/>
        <v>1</v>
      </c>
      <c r="AZ30">
        <f t="shared" si="38"/>
        <v>1</v>
      </c>
      <c r="BA30" s="4">
        <f t="shared" si="39"/>
        <v>183096.66666666666</v>
      </c>
      <c r="BB30" s="4">
        <f t="shared" si="40"/>
        <v>0</v>
      </c>
      <c r="BC30" s="4">
        <f t="shared" si="41"/>
        <v>0</v>
      </c>
      <c r="BD30" s="4">
        <f t="shared" si="42"/>
        <v>0</v>
      </c>
      <c r="BE30" s="4">
        <f t="shared" si="43"/>
        <v>0</v>
      </c>
      <c r="BF30" s="4">
        <f t="shared" si="44"/>
        <v>0</v>
      </c>
      <c r="BG30" s="4">
        <f t="shared" si="45"/>
        <v>0</v>
      </c>
      <c r="BH30" s="4">
        <f t="shared" si="46"/>
        <v>0</v>
      </c>
      <c r="BI30" s="4">
        <f t="shared" si="47"/>
        <v>0</v>
      </c>
      <c r="BJ30" s="4">
        <f t="shared" si="48"/>
        <v>0</v>
      </c>
      <c r="BK30" s="4">
        <f t="shared" si="49"/>
        <v>0</v>
      </c>
      <c r="BL30" s="4">
        <f t="shared" si="50"/>
        <v>0</v>
      </c>
      <c r="BM30" s="4">
        <f t="shared" si="51"/>
        <v>0</v>
      </c>
      <c r="BN30" s="4">
        <f t="shared" si="52"/>
        <v>0</v>
      </c>
      <c r="BO30">
        <f>SUMIFS(BH$5:BH30,$AA$5:$AA30,$AA30)</f>
        <v>1</v>
      </c>
      <c r="BP30">
        <f>SUMIFS(BI$5:BI30,$AA$5:$AA30,$AA30)</f>
        <v>2</v>
      </c>
      <c r="BQ30">
        <f>SUMIFS(BJ$5:BJ30,$AA$5:$AA30,$AA30)</f>
        <v>3</v>
      </c>
      <c r="BR30">
        <f>SUMIFS(BK$5:BK30,$AA$5:$AA30,$AA30)</f>
        <v>7</v>
      </c>
      <c r="BS30">
        <f>SUMIFS(BL$5:BL30,$AA$5:$AA30,$AA30)</f>
        <v>0</v>
      </c>
      <c r="BT30">
        <f>SUMIFS(BM$5:BM30,$AA$5:$AA30,$AA30)</f>
        <v>1</v>
      </c>
      <c r="BU30">
        <f>SUMIFS(BN$5:BN30,$AA$5:$AA30,$AA30)</f>
        <v>0</v>
      </c>
      <c r="BV30">
        <f t="shared" si="53"/>
        <v>4</v>
      </c>
      <c r="BW30">
        <f t="shared" si="54"/>
        <v>17</v>
      </c>
      <c r="BX30">
        <f t="shared" si="55"/>
        <v>17</v>
      </c>
      <c r="BY30">
        <f t="shared" si="56"/>
        <v>11</v>
      </c>
      <c r="BZ30">
        <f t="shared" si="57"/>
        <v>10</v>
      </c>
      <c r="CA30">
        <f t="shared" si="58"/>
        <v>18</v>
      </c>
      <c r="CB30">
        <f t="shared" si="59"/>
        <v>0</v>
      </c>
      <c r="CC30">
        <f t="shared" si="60"/>
        <v>0</v>
      </c>
      <c r="CD30">
        <f t="shared" si="61"/>
        <v>0</v>
      </c>
      <c r="CE30" t="str">
        <f>IFERROR(VLOOKUP($AA30,'Tuyến và nhân viên'!$I:$O,7,0),"")</f>
        <v>Trần Văn Khanh</v>
      </c>
      <c r="CF30">
        <f t="shared" si="62"/>
        <v>4</v>
      </c>
      <c r="CG30">
        <f t="shared" si="63"/>
        <v>1</v>
      </c>
      <c r="CH30">
        <f>COUNTIFS($L30:L30,"x")</f>
        <v>1</v>
      </c>
      <c r="CI30">
        <f>COUNTIFS($L30:M30,"x")</f>
        <v>1</v>
      </c>
      <c r="CJ30">
        <f>COUNTIFS($L30:N30,"x")</f>
        <v>1</v>
      </c>
      <c r="CK30">
        <f>COUNTIFS($L30:O30,"x")</f>
        <v>1</v>
      </c>
      <c r="CL30">
        <f>COUNTIFS($L30:P30,"x")</f>
        <v>1</v>
      </c>
      <c r="CM30">
        <f>COUNTIFS($L30:Q30,"x")</f>
        <v>1</v>
      </c>
      <c r="CN30">
        <f>COUNTIFS($L30:R30,"x")</f>
        <v>1</v>
      </c>
      <c r="CO30" t="str" cm="1">
        <f t="array" ref="CO30">IFERROR(INDEX($CH$4:$CN$4,0,MATCH(1,$CH30:$CN30,0)),"")</f>
        <v>Thứ 2</v>
      </c>
      <c r="CP30" t="str" cm="1">
        <f t="array" ref="CP30">IFERROR(INDEX($CH$4:$CN$4,0,MATCH(2,$CH30:$CN30,0)),"")</f>
        <v/>
      </c>
      <c r="CQ30" t="str">
        <f t="shared" si="64"/>
        <v>Thứ 2</v>
      </c>
      <c r="CR30" t="str">
        <f t="shared" si="29"/>
        <v>F4 - Tất cả các tuần</v>
      </c>
    </row>
    <row r="31" spans="1:96" x14ac:dyDescent="0.3">
      <c r="A31" s="117" t="s">
        <v>33614</v>
      </c>
      <c r="B31" s="118" t="s">
        <v>33266</v>
      </c>
      <c r="C31" s="118" t="s">
        <v>33267</v>
      </c>
      <c r="D31" s="118" t="s">
        <v>39657</v>
      </c>
      <c r="E31" s="118" t="s">
        <v>21</v>
      </c>
      <c r="F31" s="118" t="s">
        <v>35300</v>
      </c>
      <c r="G31" s="118" t="s">
        <v>35301</v>
      </c>
      <c r="H31" s="118" t="s">
        <v>35307</v>
      </c>
      <c r="I31" s="118" t="s">
        <v>22</v>
      </c>
      <c r="J31" s="119" t="s">
        <v>39658</v>
      </c>
      <c r="K31" s="119" t="s">
        <v>23</v>
      </c>
      <c r="L31" s="117" t="s">
        <v>24</v>
      </c>
      <c r="M31" s="117" t="s">
        <v>23</v>
      </c>
      <c r="N31" s="117" t="s">
        <v>23</v>
      </c>
      <c r="O31" s="117" t="s">
        <v>23</v>
      </c>
      <c r="P31" s="117" t="s">
        <v>23</v>
      </c>
      <c r="Q31" s="117" t="s">
        <v>23</v>
      </c>
      <c r="R31" s="117" t="s">
        <v>23</v>
      </c>
      <c r="S31" s="117" t="s">
        <v>24</v>
      </c>
      <c r="T31" s="117" t="s">
        <v>24</v>
      </c>
      <c r="U31" s="117" t="s">
        <v>24</v>
      </c>
      <c r="V31" s="117" t="s">
        <v>24</v>
      </c>
      <c r="W31" s="74" t="str">
        <f t="shared" si="30"/>
        <v>x</v>
      </c>
      <c r="X31" s="74" t="str">
        <f t="shared" si="31"/>
        <v/>
      </c>
      <c r="Y31" s="74" t="str">
        <f t="shared" si="32"/>
        <v>x</v>
      </c>
      <c r="Z31" s="74" t="str">
        <f t="shared" si="33"/>
        <v/>
      </c>
      <c r="AA31" t="str">
        <f>VLOOKUP($D31,'Tuyến và nhân viên'!$D:$M,6,0)</f>
        <v>HL00622</v>
      </c>
      <c r="AB31" t="str">
        <f>VLOOKUP($D31,'Tuyến và nhân viên'!$D:$M,7,0)</f>
        <v>Dương Phi Vủ</v>
      </c>
      <c r="AC31" s="16" t="str">
        <f>IFERROR(VLOOKUP($F31,DSKH!$D:$BF,53,0),"")</f>
        <v>F2</v>
      </c>
      <c r="AD31" s="16" t="str">
        <f>IFERROR(VLOOKUP($F31,DSKH!$D:$BF,54,0),"")</f>
        <v>OTC</v>
      </c>
      <c r="AE31" s="4">
        <f>SUMIFS('Doanh số khách hàng'!$F:$F,'Doanh số khách hàng'!$A:$A,'Chi tiết tuyến'!$F31)</f>
        <v>0</v>
      </c>
      <c r="AF31" s="16" t="str">
        <f t="shared" si="4"/>
        <v>F4</v>
      </c>
      <c r="AG31" s="16" t="str">
        <f t="shared" si="5"/>
        <v>F2</v>
      </c>
      <c r="AH31" t="b">
        <f t="shared" si="34"/>
        <v>0</v>
      </c>
      <c r="AI31" t="b">
        <f t="shared" si="35"/>
        <v>1</v>
      </c>
      <c r="AJ31">
        <f>IFERROR(VLOOKUP($AC31,Master!$D:$E,2,0),"")</f>
        <v>2</v>
      </c>
      <c r="AK31">
        <f>VLOOKUP($AF31,Master!$D:$E,2,0)</f>
        <v>4</v>
      </c>
      <c r="AL31" s="4">
        <f t="shared" si="36"/>
        <v>0</v>
      </c>
      <c r="AM31" t="str">
        <f>IFERROR(VLOOKUP($F31,DSKH!$D:$BF,31,0),"")</f>
        <v>Tỉnh Cà Mau</v>
      </c>
      <c r="AN31" t="str">
        <f>IFERROR(VLOOKUP($F31,DSKH!$D:$BF,29,0),"")</f>
        <v>Phường Giá Rai</v>
      </c>
      <c r="AO31">
        <f>IFERROR(VLOOKUP($F31,DSKH!$D:$BF,52,0),"")</f>
        <v>0</v>
      </c>
      <c r="AP31">
        <f>IF(L31="x",1+COUNTIFS(AP$4:AP30,"&gt;0",$AA$4:$AA30,$AA30),0)</f>
        <v>4</v>
      </c>
      <c r="AQ31">
        <f>IF(M31="x",1+COUNTIFS(AQ$4:AQ30,"&gt;0",$AA$4:$AA30,$AA30),0)</f>
        <v>0</v>
      </c>
      <c r="AR31">
        <f>IF(N31="x",1+COUNTIFS(AR$4:AR30,"&gt;0",$AA$4:$AA30,$AA30),0)</f>
        <v>0</v>
      </c>
      <c r="AS31">
        <f>IF(O31="x",1+COUNTIFS(AS$4:AS30,"&gt;0",$AA$4:$AA30,$AA30),0)</f>
        <v>0</v>
      </c>
      <c r="AT31">
        <f>IF(P31="x",1+COUNTIFS(AT$4:AT30,"&gt;0",$AA$4:$AA30,$AA30),0)</f>
        <v>0</v>
      </c>
      <c r="AU31">
        <f>IF(Q31="x",1+COUNTIFS(AU$4:AU30,"&gt;0",$AA$4:$AA30,$AA30),0)</f>
        <v>0</v>
      </c>
      <c r="AV31">
        <f>IF(R31="x",1+COUNTIFS(AV$4:AV30,"&gt;0",$AA$4:$AA30,$AA30),0)</f>
        <v>0</v>
      </c>
      <c r="AW31">
        <f t="shared" si="8"/>
        <v>1</v>
      </c>
      <c r="AX31">
        <f t="shared" si="9"/>
        <v>0</v>
      </c>
      <c r="AY31">
        <f t="shared" si="37"/>
        <v>1</v>
      </c>
      <c r="AZ31">
        <f t="shared" si="38"/>
        <v>0</v>
      </c>
      <c r="BA31" s="4">
        <f t="shared" si="39"/>
        <v>0</v>
      </c>
      <c r="BB31" s="4">
        <f t="shared" si="40"/>
        <v>0</v>
      </c>
      <c r="BC31" s="4">
        <f t="shared" si="41"/>
        <v>0</v>
      </c>
      <c r="BD31" s="4">
        <f t="shared" si="42"/>
        <v>0</v>
      </c>
      <c r="BE31" s="4">
        <f t="shared" si="43"/>
        <v>0</v>
      </c>
      <c r="BF31" s="4">
        <f t="shared" si="44"/>
        <v>0</v>
      </c>
      <c r="BG31" s="4">
        <f t="shared" si="45"/>
        <v>0</v>
      </c>
      <c r="BH31" s="4">
        <f t="shared" si="46"/>
        <v>1</v>
      </c>
      <c r="BI31" s="4">
        <f t="shared" si="47"/>
        <v>0</v>
      </c>
      <c r="BJ31" s="4">
        <f t="shared" si="48"/>
        <v>0</v>
      </c>
      <c r="BK31" s="4">
        <f t="shared" si="49"/>
        <v>0</v>
      </c>
      <c r="BL31" s="4">
        <f t="shared" si="50"/>
        <v>0</v>
      </c>
      <c r="BM31" s="4">
        <f t="shared" si="51"/>
        <v>0</v>
      </c>
      <c r="BN31" s="4">
        <f t="shared" si="52"/>
        <v>0</v>
      </c>
      <c r="BO31">
        <f>SUMIFS(BH$5:BH31,$AA$5:$AA31,$AA31)</f>
        <v>2</v>
      </c>
      <c r="BP31">
        <f>SUMIFS(BI$5:BI31,$AA$5:$AA31,$AA31)</f>
        <v>2</v>
      </c>
      <c r="BQ31">
        <f>SUMIFS(BJ$5:BJ31,$AA$5:$AA31,$AA31)</f>
        <v>3</v>
      </c>
      <c r="BR31">
        <f>SUMIFS(BK$5:BK31,$AA$5:$AA31,$AA31)</f>
        <v>7</v>
      </c>
      <c r="BS31">
        <f>SUMIFS(BL$5:BL31,$AA$5:$AA31,$AA31)</f>
        <v>0</v>
      </c>
      <c r="BT31">
        <f>SUMIFS(BM$5:BM31,$AA$5:$AA31,$AA31)</f>
        <v>1</v>
      </c>
      <c r="BU31">
        <f>SUMIFS(BN$5:BN31,$AA$5:$AA31,$AA31)</f>
        <v>0</v>
      </c>
      <c r="BV31">
        <f t="shared" si="53"/>
        <v>4</v>
      </c>
      <c r="BW31">
        <f t="shared" si="54"/>
        <v>17</v>
      </c>
      <c r="BX31">
        <f t="shared" si="55"/>
        <v>17</v>
      </c>
      <c r="BY31">
        <f t="shared" si="56"/>
        <v>11</v>
      </c>
      <c r="BZ31">
        <f t="shared" si="57"/>
        <v>10</v>
      </c>
      <c r="CA31">
        <f t="shared" si="58"/>
        <v>18</v>
      </c>
      <c r="CB31">
        <f t="shared" si="59"/>
        <v>0</v>
      </c>
      <c r="CC31">
        <f t="shared" si="60"/>
        <v>2</v>
      </c>
      <c r="CD31">
        <f t="shared" si="61"/>
        <v>4</v>
      </c>
      <c r="CE31" t="str">
        <f>IFERROR(VLOOKUP($AA31,'Tuyến và nhân viên'!$I:$O,7,0),"")</f>
        <v>Trần Văn Khanh</v>
      </c>
      <c r="CF31">
        <f t="shared" si="62"/>
        <v>2</v>
      </c>
      <c r="CG31">
        <f t="shared" si="63"/>
        <v>1</v>
      </c>
      <c r="CH31">
        <f>COUNTIFS($L31:L31,"x")</f>
        <v>1</v>
      </c>
      <c r="CI31">
        <f>COUNTIFS($L31:M31,"x")</f>
        <v>1</v>
      </c>
      <c r="CJ31">
        <f>COUNTIFS($L31:N31,"x")</f>
        <v>1</v>
      </c>
      <c r="CK31">
        <f>COUNTIFS($L31:O31,"x")</f>
        <v>1</v>
      </c>
      <c r="CL31">
        <f>COUNTIFS($L31:P31,"x")</f>
        <v>1</v>
      </c>
      <c r="CM31">
        <f>COUNTIFS($L31:Q31,"x")</f>
        <v>1</v>
      </c>
      <c r="CN31">
        <f>COUNTIFS($L31:R31,"x")</f>
        <v>1</v>
      </c>
      <c r="CO31" t="str" cm="1">
        <f t="array" ref="CO31">IFERROR(INDEX($CH$4:$CN$4,0,MATCH(1,$CH31:$CN31,0)),"")</f>
        <v>Thứ 2</v>
      </c>
      <c r="CP31" t="str" cm="1">
        <f t="array" ref="CP31">IFERROR(INDEX($CH$4:$CN$4,0,MATCH(2,$CH31:$CN31,0)),"")</f>
        <v/>
      </c>
      <c r="CQ31" t="str">
        <f t="shared" si="64"/>
        <v>Thứ 2</v>
      </c>
      <c r="CR31" t="str">
        <f t="shared" si="29"/>
        <v>F2 - Tuần 1 &amp; 3</v>
      </c>
    </row>
    <row r="32" spans="1:96" x14ac:dyDescent="0.3">
      <c r="A32" s="117" t="s">
        <v>33625</v>
      </c>
      <c r="B32" s="118" t="s">
        <v>33266</v>
      </c>
      <c r="C32" s="118" t="s">
        <v>33267</v>
      </c>
      <c r="D32" s="118" t="s">
        <v>39657</v>
      </c>
      <c r="E32" s="118" t="s">
        <v>21</v>
      </c>
      <c r="F32" s="118" t="s">
        <v>16916</v>
      </c>
      <c r="G32" s="118" t="s">
        <v>35474</v>
      </c>
      <c r="H32" s="118" t="s">
        <v>35480</v>
      </c>
      <c r="I32" s="118" t="s">
        <v>22</v>
      </c>
      <c r="J32" s="119" t="s">
        <v>39658</v>
      </c>
      <c r="K32" s="119" t="s">
        <v>23</v>
      </c>
      <c r="L32" s="117" t="s">
        <v>23</v>
      </c>
      <c r="M32" s="117" t="s">
        <v>24</v>
      </c>
      <c r="N32" s="117" t="s">
        <v>23</v>
      </c>
      <c r="O32" s="117" t="s">
        <v>23</v>
      </c>
      <c r="P32" s="117" t="s">
        <v>23</v>
      </c>
      <c r="Q32" s="117" t="s">
        <v>23</v>
      </c>
      <c r="R32" s="117" t="s">
        <v>23</v>
      </c>
      <c r="S32" s="117" t="s">
        <v>24</v>
      </c>
      <c r="T32" s="117" t="s">
        <v>24</v>
      </c>
      <c r="U32" s="117" t="s">
        <v>24</v>
      </c>
      <c r="V32" s="117" t="s">
        <v>24</v>
      </c>
      <c r="W32" s="74" t="str">
        <f t="shared" si="30"/>
        <v>x</v>
      </c>
      <c r="X32" s="74" t="str">
        <f t="shared" si="31"/>
        <v/>
      </c>
      <c r="Y32" s="74" t="str">
        <f t="shared" si="32"/>
        <v>x</v>
      </c>
      <c r="Z32" s="74" t="str">
        <f t="shared" si="33"/>
        <v/>
      </c>
      <c r="AA32" t="str">
        <f>VLOOKUP($D32,'Tuyến và nhân viên'!$D:$M,6,0)</f>
        <v>HL00622</v>
      </c>
      <c r="AB32" t="str">
        <f>VLOOKUP($D32,'Tuyến và nhân viên'!$D:$M,7,0)</f>
        <v>Dương Phi Vủ</v>
      </c>
      <c r="AC32" s="16" t="str">
        <f>IFERROR(VLOOKUP($F32,DSKH!$D:$BF,53,0),"")</f>
        <v>F2</v>
      </c>
      <c r="AD32" s="16" t="str">
        <f>IFERROR(VLOOKUP($F32,DSKH!$D:$BF,54,0),"")</f>
        <v>OTC</v>
      </c>
      <c r="AE32" s="4">
        <f>SUMIFS('Doanh số khách hàng'!$F:$F,'Doanh số khách hàng'!$A:$A,'Chi tiết tuyến'!$F32)</f>
        <v>0</v>
      </c>
      <c r="AF32" s="16" t="str">
        <f t="shared" si="4"/>
        <v>F4</v>
      </c>
      <c r="AG32" s="16" t="str">
        <f t="shared" si="5"/>
        <v>F2</v>
      </c>
      <c r="AH32" t="b">
        <f t="shared" si="34"/>
        <v>0</v>
      </c>
      <c r="AI32" t="b">
        <f t="shared" si="35"/>
        <v>1</v>
      </c>
      <c r="AJ32">
        <f>IFERROR(VLOOKUP($AC32,Master!$D:$E,2,0),"")</f>
        <v>2</v>
      </c>
      <c r="AK32">
        <f>VLOOKUP($AF32,Master!$D:$E,2,0)</f>
        <v>4</v>
      </c>
      <c r="AL32" s="4">
        <f t="shared" si="36"/>
        <v>0</v>
      </c>
      <c r="AM32" t="str">
        <f>IFERROR(VLOOKUP($F32,DSKH!$D:$BF,31,0),"")</f>
        <v>Tỉnh Cà Mau</v>
      </c>
      <c r="AN32" t="str">
        <f>IFERROR(VLOOKUP($F32,DSKH!$D:$BF,29,0),"")</f>
        <v>Xã Phong Thạnh</v>
      </c>
      <c r="AO32">
        <f>IFERROR(VLOOKUP($F32,DSKH!$D:$BF,52,0),"")</f>
        <v>0</v>
      </c>
      <c r="AP32">
        <f>IF(L32="x",1+COUNTIFS(AP$4:AP31,"&gt;0",$AA$4:$AA31,$AA31),0)</f>
        <v>0</v>
      </c>
      <c r="AQ32">
        <f>IF(M32="x",1+COUNTIFS(AQ$4:AQ31,"&gt;0",$AA$4:$AA31,$AA31),0)</f>
        <v>3</v>
      </c>
      <c r="AR32">
        <f>IF(N32="x",1+COUNTIFS(AR$4:AR31,"&gt;0",$AA$4:$AA31,$AA31),0)</f>
        <v>0</v>
      </c>
      <c r="AS32">
        <f>IF(O32="x",1+COUNTIFS(AS$4:AS31,"&gt;0",$AA$4:$AA31,$AA31),0)</f>
        <v>0</v>
      </c>
      <c r="AT32">
        <f>IF(P32="x",1+COUNTIFS(AT$4:AT31,"&gt;0",$AA$4:$AA31,$AA31),0)</f>
        <v>0</v>
      </c>
      <c r="AU32">
        <f>IF(Q32="x",1+COUNTIFS(AU$4:AU31,"&gt;0",$AA$4:$AA31,$AA31),0)</f>
        <v>0</v>
      </c>
      <c r="AV32">
        <f>IF(R32="x",1+COUNTIFS(AV$4:AV31,"&gt;0",$AA$4:$AA31,$AA31),0)</f>
        <v>0</v>
      </c>
      <c r="AW32">
        <f t="shared" si="8"/>
        <v>1</v>
      </c>
      <c r="AX32">
        <f t="shared" si="9"/>
        <v>0</v>
      </c>
      <c r="AY32">
        <f t="shared" si="37"/>
        <v>1</v>
      </c>
      <c r="AZ32">
        <f t="shared" si="38"/>
        <v>0</v>
      </c>
      <c r="BA32" s="4">
        <f t="shared" si="39"/>
        <v>0</v>
      </c>
      <c r="BB32" s="4">
        <f t="shared" si="40"/>
        <v>0</v>
      </c>
      <c r="BC32" s="4">
        <f t="shared" si="41"/>
        <v>0</v>
      </c>
      <c r="BD32" s="4">
        <f t="shared" si="42"/>
        <v>0</v>
      </c>
      <c r="BE32" s="4">
        <f t="shared" si="43"/>
        <v>0</v>
      </c>
      <c r="BF32" s="4">
        <f t="shared" si="44"/>
        <v>0</v>
      </c>
      <c r="BG32" s="4">
        <f t="shared" si="45"/>
        <v>0</v>
      </c>
      <c r="BH32" s="4">
        <f t="shared" si="46"/>
        <v>0</v>
      </c>
      <c r="BI32" s="4">
        <f t="shared" si="47"/>
        <v>1</v>
      </c>
      <c r="BJ32" s="4">
        <f t="shared" si="48"/>
        <v>0</v>
      </c>
      <c r="BK32" s="4">
        <f t="shared" si="49"/>
        <v>0</v>
      </c>
      <c r="BL32" s="4">
        <f t="shared" si="50"/>
        <v>0</v>
      </c>
      <c r="BM32" s="4">
        <f t="shared" si="51"/>
        <v>0</v>
      </c>
      <c r="BN32" s="4">
        <f t="shared" si="52"/>
        <v>0</v>
      </c>
      <c r="BO32">
        <f>SUMIFS(BH$5:BH32,$AA$5:$AA32,$AA32)</f>
        <v>2</v>
      </c>
      <c r="BP32">
        <f>SUMIFS(BI$5:BI32,$AA$5:$AA32,$AA32)</f>
        <v>3</v>
      </c>
      <c r="BQ32">
        <f>SUMIFS(BJ$5:BJ32,$AA$5:$AA32,$AA32)</f>
        <v>3</v>
      </c>
      <c r="BR32">
        <f>SUMIFS(BK$5:BK32,$AA$5:$AA32,$AA32)</f>
        <v>7</v>
      </c>
      <c r="BS32">
        <f>SUMIFS(BL$5:BL32,$AA$5:$AA32,$AA32)</f>
        <v>0</v>
      </c>
      <c r="BT32">
        <f>SUMIFS(BM$5:BM32,$AA$5:$AA32,$AA32)</f>
        <v>1</v>
      </c>
      <c r="BU32">
        <f>SUMIFS(BN$5:BN32,$AA$5:$AA32,$AA32)</f>
        <v>0</v>
      </c>
      <c r="BV32">
        <f t="shared" si="53"/>
        <v>4</v>
      </c>
      <c r="BW32">
        <f t="shared" si="54"/>
        <v>17</v>
      </c>
      <c r="BX32">
        <f t="shared" si="55"/>
        <v>17</v>
      </c>
      <c r="BY32">
        <f t="shared" si="56"/>
        <v>11</v>
      </c>
      <c r="BZ32">
        <f t="shared" si="57"/>
        <v>10</v>
      </c>
      <c r="CA32">
        <f t="shared" si="58"/>
        <v>18</v>
      </c>
      <c r="CB32">
        <f t="shared" si="59"/>
        <v>0</v>
      </c>
      <c r="CC32">
        <f t="shared" si="60"/>
        <v>3</v>
      </c>
      <c r="CD32">
        <f t="shared" si="61"/>
        <v>17</v>
      </c>
      <c r="CE32" t="str">
        <f>IFERROR(VLOOKUP($AA32,'Tuyến và nhân viên'!$I:$O,7,0),"")</f>
        <v>Trần Văn Khanh</v>
      </c>
      <c r="CF32">
        <f t="shared" si="62"/>
        <v>2</v>
      </c>
      <c r="CG32">
        <f t="shared" si="63"/>
        <v>1</v>
      </c>
      <c r="CH32">
        <f>COUNTIFS($L32:L32,"x")</f>
        <v>0</v>
      </c>
      <c r="CI32">
        <f>COUNTIFS($L32:M32,"x")</f>
        <v>1</v>
      </c>
      <c r="CJ32">
        <f>COUNTIFS($L32:N32,"x")</f>
        <v>1</v>
      </c>
      <c r="CK32">
        <f>COUNTIFS($L32:O32,"x")</f>
        <v>1</v>
      </c>
      <c r="CL32">
        <f>COUNTIFS($L32:P32,"x")</f>
        <v>1</v>
      </c>
      <c r="CM32">
        <f>COUNTIFS($L32:Q32,"x")</f>
        <v>1</v>
      </c>
      <c r="CN32">
        <f>COUNTIFS($L32:R32,"x")</f>
        <v>1</v>
      </c>
      <c r="CO32" t="str" cm="1">
        <f t="array" ref="CO32">IFERROR(INDEX($CH$4:$CN$4,0,MATCH(1,$CH32:$CN32,0)),"")</f>
        <v>Thứ 3</v>
      </c>
      <c r="CP32" t="str" cm="1">
        <f t="array" ref="CP32">IFERROR(INDEX($CH$4:$CN$4,0,MATCH(2,$CH32:$CN32,0)),"")</f>
        <v/>
      </c>
      <c r="CQ32" t="str">
        <f t="shared" si="64"/>
        <v>Thứ 3</v>
      </c>
      <c r="CR32" t="str">
        <f t="shared" si="29"/>
        <v>F2 - Tuần 1 &amp; 3</v>
      </c>
    </row>
    <row r="33" spans="1:96" x14ac:dyDescent="0.3">
      <c r="A33" s="117" t="s">
        <v>33637</v>
      </c>
      <c r="B33" s="118" t="s">
        <v>33266</v>
      </c>
      <c r="C33" s="118" t="s">
        <v>33267</v>
      </c>
      <c r="D33" s="118" t="s">
        <v>39657</v>
      </c>
      <c r="E33" s="118" t="s">
        <v>21</v>
      </c>
      <c r="F33" s="118" t="s">
        <v>35527</v>
      </c>
      <c r="G33" s="118" t="s">
        <v>35528</v>
      </c>
      <c r="H33" s="118" t="s">
        <v>35535</v>
      </c>
      <c r="I33" s="118" t="s">
        <v>22</v>
      </c>
      <c r="J33" s="119" t="s">
        <v>39658</v>
      </c>
      <c r="K33" s="119" t="s">
        <v>23</v>
      </c>
      <c r="L33" s="117" t="s">
        <v>23</v>
      </c>
      <c r="M33" s="117" t="s">
        <v>23</v>
      </c>
      <c r="N33" s="117" t="s">
        <v>24</v>
      </c>
      <c r="O33" s="117" t="s">
        <v>23</v>
      </c>
      <c r="P33" s="117" t="s">
        <v>23</v>
      </c>
      <c r="Q33" s="117" t="s">
        <v>23</v>
      </c>
      <c r="R33" s="117" t="s">
        <v>23</v>
      </c>
      <c r="S33" s="117" t="s">
        <v>24</v>
      </c>
      <c r="T33" s="117" t="s">
        <v>24</v>
      </c>
      <c r="U33" s="117" t="s">
        <v>24</v>
      </c>
      <c r="V33" s="117" t="s">
        <v>24</v>
      </c>
      <c r="W33" s="74" t="str">
        <f t="shared" si="30"/>
        <v>x</v>
      </c>
      <c r="X33" s="74" t="str">
        <f t="shared" si="31"/>
        <v/>
      </c>
      <c r="Y33" s="74" t="str">
        <f t="shared" si="32"/>
        <v>x</v>
      </c>
      <c r="Z33" s="74" t="str">
        <f t="shared" si="33"/>
        <v/>
      </c>
      <c r="AA33" t="str">
        <f>VLOOKUP($D33,'Tuyến và nhân viên'!$D:$M,6,0)</f>
        <v>HL00622</v>
      </c>
      <c r="AB33" t="str">
        <f>VLOOKUP($D33,'Tuyến và nhân viên'!$D:$M,7,0)</f>
        <v>Dương Phi Vủ</v>
      </c>
      <c r="AC33" s="16" t="str">
        <f>IFERROR(VLOOKUP($F33,DSKH!$D:$BF,53,0),"")</f>
        <v>F2</v>
      </c>
      <c r="AD33" s="16" t="str">
        <f>IFERROR(VLOOKUP($F33,DSKH!$D:$BF,54,0),"")</f>
        <v>OTC</v>
      </c>
      <c r="AE33" s="4">
        <f>SUMIFS('Doanh số khách hàng'!$F:$F,'Doanh số khách hàng'!$A:$A,'Chi tiết tuyến'!$F33)</f>
        <v>0</v>
      </c>
      <c r="AF33" s="16" t="str">
        <f t="shared" si="4"/>
        <v>F4</v>
      </c>
      <c r="AG33" s="16" t="str">
        <f t="shared" si="5"/>
        <v>F2</v>
      </c>
      <c r="AH33" t="b">
        <f t="shared" si="34"/>
        <v>0</v>
      </c>
      <c r="AI33" t="b">
        <f t="shared" si="35"/>
        <v>1</v>
      </c>
      <c r="AJ33">
        <f>IFERROR(VLOOKUP($AC33,Master!$D:$E,2,0),"")</f>
        <v>2</v>
      </c>
      <c r="AK33">
        <f>VLOOKUP($AF33,Master!$D:$E,2,0)</f>
        <v>4</v>
      </c>
      <c r="AL33" s="4">
        <f t="shared" si="36"/>
        <v>0</v>
      </c>
      <c r="AM33" t="str">
        <f>IFERROR(VLOOKUP($F33,DSKH!$D:$BF,31,0),"")</f>
        <v>Tỉnh Cà Mau</v>
      </c>
      <c r="AN33" t="str">
        <f>IFERROR(VLOOKUP($F33,DSKH!$D:$BF,29,0),"")</f>
        <v>Phường Hiệp Thành</v>
      </c>
      <c r="AO33">
        <f>IFERROR(VLOOKUP($F33,DSKH!$D:$BF,52,0),"")</f>
        <v>0</v>
      </c>
      <c r="AP33">
        <f>IF(L33="x",1+COUNTIFS(AP$4:AP32,"&gt;0",$AA$4:$AA32,$AA32),0)</f>
        <v>0</v>
      </c>
      <c r="AQ33">
        <f>IF(M33="x",1+COUNTIFS(AQ$4:AQ32,"&gt;0",$AA$4:$AA32,$AA32),0)</f>
        <v>0</v>
      </c>
      <c r="AR33">
        <f>IF(N33="x",1+COUNTIFS(AR$4:AR32,"&gt;0",$AA$4:$AA32,$AA32),0)</f>
        <v>5</v>
      </c>
      <c r="AS33">
        <f>IF(O33="x",1+COUNTIFS(AS$4:AS32,"&gt;0",$AA$4:$AA32,$AA32),0)</f>
        <v>0</v>
      </c>
      <c r="AT33">
        <f>IF(P33="x",1+COUNTIFS(AT$4:AT32,"&gt;0",$AA$4:$AA32,$AA32),0)</f>
        <v>0</v>
      </c>
      <c r="AU33">
        <f>IF(Q33="x",1+COUNTIFS(AU$4:AU32,"&gt;0",$AA$4:$AA32,$AA32),0)</f>
        <v>0</v>
      </c>
      <c r="AV33">
        <f>IF(R33="x",1+COUNTIFS(AV$4:AV32,"&gt;0",$AA$4:$AA32,$AA32),0)</f>
        <v>0</v>
      </c>
      <c r="AW33">
        <f t="shared" si="8"/>
        <v>1</v>
      </c>
      <c r="AX33">
        <f t="shared" si="9"/>
        <v>0</v>
      </c>
      <c r="AY33">
        <f t="shared" si="37"/>
        <v>1</v>
      </c>
      <c r="AZ33">
        <f t="shared" si="38"/>
        <v>0</v>
      </c>
      <c r="BA33" s="4">
        <f t="shared" si="39"/>
        <v>0</v>
      </c>
      <c r="BB33" s="4">
        <f t="shared" si="40"/>
        <v>0</v>
      </c>
      <c r="BC33" s="4">
        <f t="shared" si="41"/>
        <v>0</v>
      </c>
      <c r="BD33" s="4">
        <f t="shared" si="42"/>
        <v>0</v>
      </c>
      <c r="BE33" s="4">
        <f t="shared" si="43"/>
        <v>0</v>
      </c>
      <c r="BF33" s="4">
        <f t="shared" si="44"/>
        <v>0</v>
      </c>
      <c r="BG33" s="4">
        <f t="shared" si="45"/>
        <v>0</v>
      </c>
      <c r="BH33" s="4">
        <f t="shared" si="46"/>
        <v>0</v>
      </c>
      <c r="BI33" s="4">
        <f t="shared" si="47"/>
        <v>0</v>
      </c>
      <c r="BJ33" s="4">
        <f t="shared" si="48"/>
        <v>1</v>
      </c>
      <c r="BK33" s="4">
        <f t="shared" si="49"/>
        <v>0</v>
      </c>
      <c r="BL33" s="4">
        <f t="shared" si="50"/>
        <v>0</v>
      </c>
      <c r="BM33" s="4">
        <f t="shared" si="51"/>
        <v>0</v>
      </c>
      <c r="BN33" s="4">
        <f t="shared" si="52"/>
        <v>0</v>
      </c>
      <c r="BO33">
        <f>SUMIFS(BH$5:BH33,$AA$5:$AA33,$AA33)</f>
        <v>2</v>
      </c>
      <c r="BP33">
        <f>SUMIFS(BI$5:BI33,$AA$5:$AA33,$AA33)</f>
        <v>3</v>
      </c>
      <c r="BQ33">
        <f>SUMIFS(BJ$5:BJ33,$AA$5:$AA33,$AA33)</f>
        <v>4</v>
      </c>
      <c r="BR33">
        <f>SUMIFS(BK$5:BK33,$AA$5:$AA33,$AA33)</f>
        <v>7</v>
      </c>
      <c r="BS33">
        <f>SUMIFS(BL$5:BL33,$AA$5:$AA33,$AA33)</f>
        <v>0</v>
      </c>
      <c r="BT33">
        <f>SUMIFS(BM$5:BM33,$AA$5:$AA33,$AA33)</f>
        <v>1</v>
      </c>
      <c r="BU33">
        <f>SUMIFS(BN$5:BN33,$AA$5:$AA33,$AA33)</f>
        <v>0</v>
      </c>
      <c r="BV33">
        <f t="shared" si="53"/>
        <v>4</v>
      </c>
      <c r="BW33">
        <f t="shared" si="54"/>
        <v>17</v>
      </c>
      <c r="BX33">
        <f t="shared" si="55"/>
        <v>17</v>
      </c>
      <c r="BY33">
        <f t="shared" si="56"/>
        <v>11</v>
      </c>
      <c r="BZ33">
        <f t="shared" si="57"/>
        <v>10</v>
      </c>
      <c r="CA33">
        <f t="shared" si="58"/>
        <v>18</v>
      </c>
      <c r="CB33">
        <f t="shared" si="59"/>
        <v>0</v>
      </c>
      <c r="CC33">
        <f t="shared" si="60"/>
        <v>4</v>
      </c>
      <c r="CD33">
        <f t="shared" si="61"/>
        <v>17</v>
      </c>
      <c r="CE33" t="str">
        <f>IFERROR(VLOOKUP($AA33,'Tuyến và nhân viên'!$I:$O,7,0),"")</f>
        <v>Trần Văn Khanh</v>
      </c>
      <c r="CF33">
        <f t="shared" si="62"/>
        <v>2</v>
      </c>
      <c r="CG33">
        <f t="shared" si="63"/>
        <v>1</v>
      </c>
      <c r="CH33">
        <f>COUNTIFS($L33:L33,"x")</f>
        <v>0</v>
      </c>
      <c r="CI33">
        <f>COUNTIFS($L33:M33,"x")</f>
        <v>0</v>
      </c>
      <c r="CJ33">
        <f>COUNTIFS($L33:N33,"x")</f>
        <v>1</v>
      </c>
      <c r="CK33">
        <f>COUNTIFS($L33:O33,"x")</f>
        <v>1</v>
      </c>
      <c r="CL33">
        <f>COUNTIFS($L33:P33,"x")</f>
        <v>1</v>
      </c>
      <c r="CM33">
        <f>COUNTIFS($L33:Q33,"x")</f>
        <v>1</v>
      </c>
      <c r="CN33">
        <f>COUNTIFS($L33:R33,"x")</f>
        <v>1</v>
      </c>
      <c r="CO33" t="str" cm="1">
        <f t="array" ref="CO33">IFERROR(INDEX($CH$4:$CN$4,0,MATCH(1,$CH33:$CN33,0)),"")</f>
        <v>Thứ 4</v>
      </c>
      <c r="CP33" t="str" cm="1">
        <f t="array" ref="CP33">IFERROR(INDEX($CH$4:$CN$4,0,MATCH(2,$CH33:$CN33,0)),"")</f>
        <v/>
      </c>
      <c r="CQ33" t="str">
        <f t="shared" si="64"/>
        <v>Thứ 4</v>
      </c>
      <c r="CR33" t="str">
        <f t="shared" si="29"/>
        <v>F2 - Tuần 1 &amp; 3</v>
      </c>
    </row>
    <row r="34" spans="1:96" x14ac:dyDescent="0.3">
      <c r="A34" s="117" t="s">
        <v>33648</v>
      </c>
      <c r="B34" s="118" t="s">
        <v>33266</v>
      </c>
      <c r="C34" s="118" t="s">
        <v>33267</v>
      </c>
      <c r="D34" s="118" t="s">
        <v>39657</v>
      </c>
      <c r="E34" s="118" t="s">
        <v>21</v>
      </c>
      <c r="F34" s="118" t="s">
        <v>21271</v>
      </c>
      <c r="G34" s="118" t="s">
        <v>35552</v>
      </c>
      <c r="H34" s="118" t="s">
        <v>35557</v>
      </c>
      <c r="I34" s="118" t="s">
        <v>22</v>
      </c>
      <c r="J34" s="119" t="s">
        <v>39658</v>
      </c>
      <c r="K34" s="119" t="s">
        <v>23</v>
      </c>
      <c r="L34" s="117" t="s">
        <v>23</v>
      </c>
      <c r="M34" s="117" t="s">
        <v>23</v>
      </c>
      <c r="N34" s="117" t="s">
        <v>23</v>
      </c>
      <c r="O34" s="117" t="s">
        <v>24</v>
      </c>
      <c r="P34" s="117" t="s">
        <v>23</v>
      </c>
      <c r="Q34" s="117" t="s">
        <v>23</v>
      </c>
      <c r="R34" s="117" t="s">
        <v>23</v>
      </c>
      <c r="S34" s="117" t="s">
        <v>24</v>
      </c>
      <c r="T34" s="117" t="s">
        <v>24</v>
      </c>
      <c r="U34" s="117" t="s">
        <v>24</v>
      </c>
      <c r="V34" s="117" t="s">
        <v>24</v>
      </c>
      <c r="W34" s="74" t="str">
        <f t="shared" si="30"/>
        <v/>
      </c>
      <c r="X34" s="74" t="str">
        <f t="shared" si="31"/>
        <v>x</v>
      </c>
      <c r="Y34" s="74" t="str">
        <f t="shared" si="32"/>
        <v/>
      </c>
      <c r="Z34" s="74" t="str">
        <f t="shared" si="33"/>
        <v>x</v>
      </c>
      <c r="AA34" t="str">
        <f>VLOOKUP($D34,'Tuyến và nhân viên'!$D:$M,6,0)</f>
        <v>HL00622</v>
      </c>
      <c r="AB34" t="str">
        <f>VLOOKUP($D34,'Tuyến và nhân viên'!$D:$M,7,0)</f>
        <v>Dương Phi Vủ</v>
      </c>
      <c r="AC34" s="16" t="str">
        <f>IFERROR(VLOOKUP($F34,DSKH!$D:$BF,53,0),"")</f>
        <v>F2</v>
      </c>
      <c r="AD34" s="16" t="str">
        <f>IFERROR(VLOOKUP($F34,DSKH!$D:$BF,54,0),"")</f>
        <v>OTC</v>
      </c>
      <c r="AE34" s="4">
        <f>SUMIFS('Doanh số khách hàng'!$F:$F,'Doanh số khách hàng'!$A:$A,'Chi tiết tuyến'!$F34)</f>
        <v>468906.66666666669</v>
      </c>
      <c r="AF34" s="16" t="str">
        <f t="shared" si="4"/>
        <v>F4</v>
      </c>
      <c r="AG34" s="16" t="str">
        <f t="shared" si="5"/>
        <v>F2</v>
      </c>
      <c r="AH34" t="b">
        <f t="shared" si="34"/>
        <v>0</v>
      </c>
      <c r="AI34" t="b">
        <f t="shared" si="35"/>
        <v>1</v>
      </c>
      <c r="AJ34">
        <f>IFERROR(VLOOKUP($AC34,Master!$D:$E,2,0),"")</f>
        <v>2</v>
      </c>
      <c r="AK34">
        <f>VLOOKUP($AF34,Master!$D:$E,2,0)</f>
        <v>4</v>
      </c>
      <c r="AL34" s="4">
        <f t="shared" si="36"/>
        <v>234453.33333333334</v>
      </c>
      <c r="AM34" t="str">
        <f>IFERROR(VLOOKUP($F34,DSKH!$D:$BF,31,0),"")</f>
        <v>Tỉnh Cà Mau</v>
      </c>
      <c r="AN34" t="str">
        <f>IFERROR(VLOOKUP($F34,DSKH!$D:$BF,29,0),"")</f>
        <v>Phường Hiệp Thành</v>
      </c>
      <c r="AO34">
        <f>IFERROR(VLOOKUP($F34,DSKH!$D:$BF,52,0),"")</f>
        <v>468906.66666666669</v>
      </c>
      <c r="AP34">
        <f>IF(L34="x",1+COUNTIFS(AP$4:AP33,"&gt;0",$AA$4:$AA33,$AA33),0)</f>
        <v>0</v>
      </c>
      <c r="AQ34">
        <f>IF(M34="x",1+COUNTIFS(AQ$4:AQ33,"&gt;0",$AA$4:$AA33,$AA33),0)</f>
        <v>0</v>
      </c>
      <c r="AR34">
        <f>IF(N34="x",1+COUNTIFS(AR$4:AR33,"&gt;0",$AA$4:$AA33,$AA33),0)</f>
        <v>0</v>
      </c>
      <c r="AS34">
        <f>IF(O34="x",1+COUNTIFS(AS$4:AS33,"&gt;0",$AA$4:$AA33,$AA33),0)</f>
        <v>15</v>
      </c>
      <c r="AT34">
        <f>IF(P34="x",1+COUNTIFS(AT$4:AT33,"&gt;0",$AA$4:$AA33,$AA33),0)</f>
        <v>0</v>
      </c>
      <c r="AU34">
        <f>IF(Q34="x",1+COUNTIFS(AU$4:AU33,"&gt;0",$AA$4:$AA33,$AA33),0)</f>
        <v>0</v>
      </c>
      <c r="AV34">
        <f>IF(R34="x",1+COUNTIFS(AV$4:AV33,"&gt;0",$AA$4:$AA33,$AA33),0)</f>
        <v>0</v>
      </c>
      <c r="AW34">
        <f t="shared" si="8"/>
        <v>0</v>
      </c>
      <c r="AX34">
        <f t="shared" si="9"/>
        <v>1</v>
      </c>
      <c r="AY34">
        <f t="shared" si="37"/>
        <v>0</v>
      </c>
      <c r="AZ34">
        <f t="shared" si="38"/>
        <v>1</v>
      </c>
      <c r="BA34" s="4">
        <f t="shared" si="39"/>
        <v>0</v>
      </c>
      <c r="BB34" s="4">
        <f t="shared" si="40"/>
        <v>0</v>
      </c>
      <c r="BC34" s="4">
        <f t="shared" si="41"/>
        <v>0</v>
      </c>
      <c r="BD34" s="4">
        <f t="shared" si="42"/>
        <v>234453.33333333334</v>
      </c>
      <c r="BE34" s="4">
        <f t="shared" si="43"/>
        <v>0</v>
      </c>
      <c r="BF34" s="4">
        <f t="shared" si="44"/>
        <v>0</v>
      </c>
      <c r="BG34" s="4">
        <f t="shared" si="45"/>
        <v>0</v>
      </c>
      <c r="BH34" s="4">
        <f t="shared" si="46"/>
        <v>0</v>
      </c>
      <c r="BI34" s="4">
        <f t="shared" si="47"/>
        <v>0</v>
      </c>
      <c r="BJ34" s="4">
        <f t="shared" si="48"/>
        <v>0</v>
      </c>
      <c r="BK34" s="4">
        <f t="shared" si="49"/>
        <v>1</v>
      </c>
      <c r="BL34" s="4">
        <f t="shared" si="50"/>
        <v>0</v>
      </c>
      <c r="BM34" s="4">
        <f t="shared" si="51"/>
        <v>0</v>
      </c>
      <c r="BN34" s="4">
        <f t="shared" si="52"/>
        <v>0</v>
      </c>
      <c r="BO34">
        <f>SUMIFS(BH$5:BH34,$AA$5:$AA34,$AA34)</f>
        <v>2</v>
      </c>
      <c r="BP34">
        <f>SUMIFS(BI$5:BI34,$AA$5:$AA34,$AA34)</f>
        <v>3</v>
      </c>
      <c r="BQ34">
        <f>SUMIFS(BJ$5:BJ34,$AA$5:$AA34,$AA34)</f>
        <v>4</v>
      </c>
      <c r="BR34">
        <f>SUMIFS(BK$5:BK34,$AA$5:$AA34,$AA34)</f>
        <v>8</v>
      </c>
      <c r="BS34">
        <f>SUMIFS(BL$5:BL34,$AA$5:$AA34,$AA34)</f>
        <v>0</v>
      </c>
      <c r="BT34">
        <f>SUMIFS(BM$5:BM34,$AA$5:$AA34,$AA34)</f>
        <v>1</v>
      </c>
      <c r="BU34">
        <f>SUMIFS(BN$5:BN34,$AA$5:$AA34,$AA34)</f>
        <v>0</v>
      </c>
      <c r="BV34">
        <f t="shared" si="53"/>
        <v>4</v>
      </c>
      <c r="BW34">
        <f t="shared" si="54"/>
        <v>17</v>
      </c>
      <c r="BX34">
        <f t="shared" si="55"/>
        <v>17</v>
      </c>
      <c r="BY34">
        <f t="shared" si="56"/>
        <v>11</v>
      </c>
      <c r="BZ34">
        <f t="shared" si="57"/>
        <v>10</v>
      </c>
      <c r="CA34">
        <f t="shared" si="58"/>
        <v>18</v>
      </c>
      <c r="CB34">
        <f t="shared" si="59"/>
        <v>0</v>
      </c>
      <c r="CC34">
        <f t="shared" si="60"/>
        <v>8</v>
      </c>
      <c r="CD34">
        <f t="shared" si="61"/>
        <v>11</v>
      </c>
      <c r="CE34" t="str">
        <f>IFERROR(VLOOKUP($AA34,'Tuyến và nhân viên'!$I:$O,7,0),"")</f>
        <v>Trần Văn Khanh</v>
      </c>
      <c r="CF34">
        <f t="shared" si="62"/>
        <v>2</v>
      </c>
      <c r="CG34">
        <f t="shared" si="63"/>
        <v>1</v>
      </c>
      <c r="CH34">
        <f>COUNTIFS($L34:L34,"x")</f>
        <v>0</v>
      </c>
      <c r="CI34">
        <f>COUNTIFS($L34:M34,"x")</f>
        <v>0</v>
      </c>
      <c r="CJ34">
        <f>COUNTIFS($L34:N34,"x")</f>
        <v>0</v>
      </c>
      <c r="CK34">
        <f>COUNTIFS($L34:O34,"x")</f>
        <v>1</v>
      </c>
      <c r="CL34">
        <f>COUNTIFS($L34:P34,"x")</f>
        <v>1</v>
      </c>
      <c r="CM34">
        <f>COUNTIFS($L34:Q34,"x")</f>
        <v>1</v>
      </c>
      <c r="CN34">
        <f>COUNTIFS($L34:R34,"x")</f>
        <v>1</v>
      </c>
      <c r="CO34" t="str" cm="1">
        <f t="array" ref="CO34">IFERROR(INDEX($CH$4:$CN$4,0,MATCH(1,$CH34:$CN34,0)),"")</f>
        <v>Thứ 5</v>
      </c>
      <c r="CP34" t="str" cm="1">
        <f t="array" ref="CP34">IFERROR(INDEX($CH$4:$CN$4,0,MATCH(2,$CH34:$CN34,0)),"")</f>
        <v/>
      </c>
      <c r="CQ34" t="str">
        <f t="shared" si="64"/>
        <v>Thứ 5</v>
      </c>
      <c r="CR34" t="str">
        <f t="shared" si="29"/>
        <v>F2 - Tuần 2 &amp; 4</v>
      </c>
    </row>
    <row r="35" spans="1:96" x14ac:dyDescent="0.3">
      <c r="A35" s="117" t="s">
        <v>33662</v>
      </c>
      <c r="B35" s="118" t="s">
        <v>33266</v>
      </c>
      <c r="C35" s="118" t="s">
        <v>33267</v>
      </c>
      <c r="D35" s="118" t="s">
        <v>39657</v>
      </c>
      <c r="E35" s="118" t="s">
        <v>21</v>
      </c>
      <c r="F35" s="118" t="s">
        <v>33160</v>
      </c>
      <c r="G35" s="118" t="s">
        <v>35562</v>
      </c>
      <c r="H35" s="118" t="s">
        <v>35568</v>
      </c>
      <c r="I35" s="118" t="s">
        <v>22</v>
      </c>
      <c r="J35" s="119" t="s">
        <v>39658</v>
      </c>
      <c r="K35" s="119" t="s">
        <v>23</v>
      </c>
      <c r="L35" s="117" t="s">
        <v>24</v>
      </c>
      <c r="M35" s="117" t="s">
        <v>23</v>
      </c>
      <c r="N35" s="117" t="s">
        <v>23</v>
      </c>
      <c r="O35" s="117" t="s">
        <v>23</v>
      </c>
      <c r="P35" s="117" t="s">
        <v>23</v>
      </c>
      <c r="Q35" s="117" t="s">
        <v>23</v>
      </c>
      <c r="R35" s="117" t="s">
        <v>23</v>
      </c>
      <c r="S35" s="117" t="s">
        <v>24</v>
      </c>
      <c r="T35" s="117" t="s">
        <v>24</v>
      </c>
      <c r="U35" s="117" t="s">
        <v>24</v>
      </c>
      <c r="V35" s="117" t="s">
        <v>24</v>
      </c>
      <c r="W35" s="74" t="str">
        <f t="shared" si="30"/>
        <v>x</v>
      </c>
      <c r="X35" s="74" t="str">
        <f t="shared" si="31"/>
        <v/>
      </c>
      <c r="Y35" s="74" t="str">
        <f t="shared" si="32"/>
        <v>x</v>
      </c>
      <c r="Z35" s="74" t="str">
        <f t="shared" si="33"/>
        <v/>
      </c>
      <c r="AA35" t="str">
        <f>VLOOKUP($D35,'Tuyến và nhân viên'!$D:$M,6,0)</f>
        <v>HL00622</v>
      </c>
      <c r="AB35" t="str">
        <f>VLOOKUP($D35,'Tuyến và nhân viên'!$D:$M,7,0)</f>
        <v>Dương Phi Vủ</v>
      </c>
      <c r="AC35" s="16" t="str">
        <f>IFERROR(VLOOKUP($F35,DSKH!$D:$BF,53,0),"")</f>
        <v>F2</v>
      </c>
      <c r="AD35" s="16" t="str">
        <f>IFERROR(VLOOKUP($F35,DSKH!$D:$BF,54,0),"")</f>
        <v>OTC</v>
      </c>
      <c r="AE35" s="4">
        <f>SUMIFS('Doanh số khách hàng'!$F:$F,'Doanh số khách hàng'!$A:$A,'Chi tiết tuyến'!$F35)</f>
        <v>261760</v>
      </c>
      <c r="AF35" s="16" t="str">
        <f t="shared" si="4"/>
        <v>F4</v>
      </c>
      <c r="AG35" s="16" t="str">
        <f t="shared" si="5"/>
        <v>F2</v>
      </c>
      <c r="AH35" t="b">
        <f t="shared" si="34"/>
        <v>0</v>
      </c>
      <c r="AI35" t="b">
        <f t="shared" si="35"/>
        <v>1</v>
      </c>
      <c r="AJ35">
        <f>IFERROR(VLOOKUP($AC35,Master!$D:$E,2,0),"")</f>
        <v>2</v>
      </c>
      <c r="AK35">
        <f>VLOOKUP($AF35,Master!$D:$E,2,0)</f>
        <v>4</v>
      </c>
      <c r="AL35" s="4">
        <f t="shared" si="36"/>
        <v>130880</v>
      </c>
      <c r="AM35" t="str">
        <f>IFERROR(VLOOKUP($F35,DSKH!$D:$BF,31,0),"")</f>
        <v>Tỉnh Cà Mau</v>
      </c>
      <c r="AN35" t="str">
        <f>IFERROR(VLOOKUP($F35,DSKH!$D:$BF,29,0),"")</f>
        <v>Xã Long Điền</v>
      </c>
      <c r="AO35">
        <f>IFERROR(VLOOKUP($F35,DSKH!$D:$BF,52,0),"")</f>
        <v>261760</v>
      </c>
      <c r="AP35">
        <f>IF(L35="x",1+COUNTIFS(AP$4:AP34,"&gt;0",$AA$4:$AA34,$AA34),0)</f>
        <v>5</v>
      </c>
      <c r="AQ35">
        <f>IF(M35="x",1+COUNTIFS(AQ$4:AQ34,"&gt;0",$AA$4:$AA34,$AA34),0)</f>
        <v>0</v>
      </c>
      <c r="AR35">
        <f>IF(N35="x",1+COUNTIFS(AR$4:AR34,"&gt;0",$AA$4:$AA34,$AA34),0)</f>
        <v>0</v>
      </c>
      <c r="AS35">
        <f>IF(O35="x",1+COUNTIFS(AS$4:AS34,"&gt;0",$AA$4:$AA34,$AA34),0)</f>
        <v>0</v>
      </c>
      <c r="AT35">
        <f>IF(P35="x",1+COUNTIFS(AT$4:AT34,"&gt;0",$AA$4:$AA34,$AA34),0)</f>
        <v>0</v>
      </c>
      <c r="AU35">
        <f>IF(Q35="x",1+COUNTIFS(AU$4:AU34,"&gt;0",$AA$4:$AA34,$AA34),0)</f>
        <v>0</v>
      </c>
      <c r="AV35">
        <f>IF(R35="x",1+COUNTIFS(AV$4:AV34,"&gt;0",$AA$4:$AA34,$AA34),0)</f>
        <v>0</v>
      </c>
      <c r="AW35">
        <f t="shared" si="8"/>
        <v>1</v>
      </c>
      <c r="AX35">
        <f t="shared" si="9"/>
        <v>0</v>
      </c>
      <c r="AY35">
        <f t="shared" si="37"/>
        <v>1</v>
      </c>
      <c r="AZ35">
        <f t="shared" si="38"/>
        <v>0</v>
      </c>
      <c r="BA35" s="4">
        <f t="shared" si="39"/>
        <v>130880</v>
      </c>
      <c r="BB35" s="4">
        <f t="shared" si="40"/>
        <v>0</v>
      </c>
      <c r="BC35" s="4">
        <f t="shared" si="41"/>
        <v>0</v>
      </c>
      <c r="BD35" s="4">
        <f t="shared" si="42"/>
        <v>0</v>
      </c>
      <c r="BE35" s="4">
        <f t="shared" si="43"/>
        <v>0</v>
      </c>
      <c r="BF35" s="4">
        <f t="shared" si="44"/>
        <v>0</v>
      </c>
      <c r="BG35" s="4">
        <f t="shared" si="45"/>
        <v>0</v>
      </c>
      <c r="BH35" s="4">
        <f t="shared" si="46"/>
        <v>1</v>
      </c>
      <c r="BI35" s="4">
        <f t="shared" si="47"/>
        <v>0</v>
      </c>
      <c r="BJ35" s="4">
        <f t="shared" si="48"/>
        <v>0</v>
      </c>
      <c r="BK35" s="4">
        <f t="shared" si="49"/>
        <v>0</v>
      </c>
      <c r="BL35" s="4">
        <f t="shared" si="50"/>
        <v>0</v>
      </c>
      <c r="BM35" s="4">
        <f t="shared" si="51"/>
        <v>0</v>
      </c>
      <c r="BN35" s="4">
        <f t="shared" si="52"/>
        <v>0</v>
      </c>
      <c r="BO35">
        <f>SUMIFS(BH$5:BH35,$AA$5:$AA35,$AA35)</f>
        <v>3</v>
      </c>
      <c r="BP35">
        <f>SUMIFS(BI$5:BI35,$AA$5:$AA35,$AA35)</f>
        <v>3</v>
      </c>
      <c r="BQ35">
        <f>SUMIFS(BJ$5:BJ35,$AA$5:$AA35,$AA35)</f>
        <v>4</v>
      </c>
      <c r="BR35">
        <f>SUMIFS(BK$5:BK35,$AA$5:$AA35,$AA35)</f>
        <v>8</v>
      </c>
      <c r="BS35">
        <f>SUMIFS(BL$5:BL35,$AA$5:$AA35,$AA35)</f>
        <v>0</v>
      </c>
      <c r="BT35">
        <f>SUMIFS(BM$5:BM35,$AA$5:$AA35,$AA35)</f>
        <v>1</v>
      </c>
      <c r="BU35">
        <f>SUMIFS(BN$5:BN35,$AA$5:$AA35,$AA35)</f>
        <v>0</v>
      </c>
      <c r="BV35">
        <f t="shared" si="53"/>
        <v>4</v>
      </c>
      <c r="BW35">
        <f t="shared" si="54"/>
        <v>17</v>
      </c>
      <c r="BX35">
        <f t="shared" si="55"/>
        <v>17</v>
      </c>
      <c r="BY35">
        <f t="shared" si="56"/>
        <v>11</v>
      </c>
      <c r="BZ35">
        <f t="shared" si="57"/>
        <v>10</v>
      </c>
      <c r="CA35">
        <f t="shared" si="58"/>
        <v>18</v>
      </c>
      <c r="CB35">
        <f t="shared" si="59"/>
        <v>0</v>
      </c>
      <c r="CC35">
        <f t="shared" si="60"/>
        <v>3</v>
      </c>
      <c r="CD35">
        <f t="shared" si="61"/>
        <v>4</v>
      </c>
      <c r="CE35" t="str">
        <f>IFERROR(VLOOKUP($AA35,'Tuyến và nhân viên'!$I:$O,7,0),"")</f>
        <v>Trần Văn Khanh</v>
      </c>
      <c r="CF35">
        <f t="shared" si="62"/>
        <v>2</v>
      </c>
      <c r="CG35">
        <f t="shared" si="63"/>
        <v>1</v>
      </c>
      <c r="CH35">
        <f>COUNTIFS($L35:L35,"x")</f>
        <v>1</v>
      </c>
      <c r="CI35">
        <f>COUNTIFS($L35:M35,"x")</f>
        <v>1</v>
      </c>
      <c r="CJ35">
        <f>COUNTIFS($L35:N35,"x")</f>
        <v>1</v>
      </c>
      <c r="CK35">
        <f>COUNTIFS($L35:O35,"x")</f>
        <v>1</v>
      </c>
      <c r="CL35">
        <f>COUNTIFS($L35:P35,"x")</f>
        <v>1</v>
      </c>
      <c r="CM35">
        <f>COUNTIFS($L35:Q35,"x")</f>
        <v>1</v>
      </c>
      <c r="CN35">
        <f>COUNTIFS($L35:R35,"x")</f>
        <v>1</v>
      </c>
      <c r="CO35" t="str" cm="1">
        <f t="array" ref="CO35">IFERROR(INDEX($CH$4:$CN$4,0,MATCH(1,$CH35:$CN35,0)),"")</f>
        <v>Thứ 2</v>
      </c>
      <c r="CP35" t="str" cm="1">
        <f t="array" ref="CP35">IFERROR(INDEX($CH$4:$CN$4,0,MATCH(2,$CH35:$CN35,0)),"")</f>
        <v/>
      </c>
      <c r="CQ35" t="str">
        <f t="shared" si="64"/>
        <v>Thứ 2</v>
      </c>
      <c r="CR35" t="str">
        <f t="shared" si="29"/>
        <v>F2 - Tuần 1 &amp; 3</v>
      </c>
    </row>
    <row r="36" spans="1:96" x14ac:dyDescent="0.3">
      <c r="A36" s="117" t="s">
        <v>33673</v>
      </c>
      <c r="B36" s="118" t="s">
        <v>33266</v>
      </c>
      <c r="C36" s="118" t="s">
        <v>33267</v>
      </c>
      <c r="D36" s="118" t="s">
        <v>39657</v>
      </c>
      <c r="E36" s="118" t="s">
        <v>21</v>
      </c>
      <c r="F36" s="118" t="s">
        <v>17231</v>
      </c>
      <c r="G36" s="118" t="s">
        <v>35574</v>
      </c>
      <c r="H36" s="118" t="s">
        <v>35581</v>
      </c>
      <c r="I36" s="118" t="s">
        <v>22</v>
      </c>
      <c r="J36" s="119" t="s">
        <v>39658</v>
      </c>
      <c r="K36" s="119" t="s">
        <v>23</v>
      </c>
      <c r="L36" s="117" t="s">
        <v>23</v>
      </c>
      <c r="M36" s="117" t="s">
        <v>23</v>
      </c>
      <c r="N36" s="117" t="s">
        <v>23</v>
      </c>
      <c r="O36" s="117" t="s">
        <v>23</v>
      </c>
      <c r="P36" s="117" t="s">
        <v>24</v>
      </c>
      <c r="Q36" s="117" t="s">
        <v>23</v>
      </c>
      <c r="R36" s="117" t="s">
        <v>23</v>
      </c>
      <c r="S36" s="117" t="s">
        <v>24</v>
      </c>
      <c r="T36" s="117" t="s">
        <v>24</v>
      </c>
      <c r="U36" s="117" t="s">
        <v>24</v>
      </c>
      <c r="V36" s="117" t="s">
        <v>24</v>
      </c>
      <c r="W36" s="74" t="str">
        <f t="shared" si="30"/>
        <v>x</v>
      </c>
      <c r="X36" s="74" t="str">
        <f t="shared" si="31"/>
        <v/>
      </c>
      <c r="Y36" s="74" t="str">
        <f t="shared" si="32"/>
        <v>x</v>
      </c>
      <c r="Z36" s="74" t="str">
        <f t="shared" si="33"/>
        <v/>
      </c>
      <c r="AA36" t="str">
        <f>VLOOKUP($D36,'Tuyến và nhân viên'!$D:$M,6,0)</f>
        <v>HL00622</v>
      </c>
      <c r="AB36" t="str">
        <f>VLOOKUP($D36,'Tuyến và nhân viên'!$D:$M,7,0)</f>
        <v>Dương Phi Vủ</v>
      </c>
      <c r="AC36" s="16" t="str">
        <f>IFERROR(VLOOKUP($F36,DSKH!$D:$BF,53,0),"")</f>
        <v>F2</v>
      </c>
      <c r="AD36" s="16" t="str">
        <f>IFERROR(VLOOKUP($F36,DSKH!$D:$BF,54,0),"")</f>
        <v>OTC</v>
      </c>
      <c r="AE36" s="4">
        <f>SUMIFS('Doanh số khách hàng'!$F:$F,'Doanh số khách hàng'!$A:$A,'Chi tiết tuyến'!$F36)</f>
        <v>273333.33333333331</v>
      </c>
      <c r="AF36" s="16" t="str">
        <f t="shared" si="4"/>
        <v>F4</v>
      </c>
      <c r="AG36" s="16" t="str">
        <f t="shared" si="5"/>
        <v>F2</v>
      </c>
      <c r="AH36" t="b">
        <f t="shared" si="34"/>
        <v>0</v>
      </c>
      <c r="AI36" t="b">
        <f t="shared" si="35"/>
        <v>1</v>
      </c>
      <c r="AJ36">
        <f>IFERROR(VLOOKUP($AC36,Master!$D:$E,2,0),"")</f>
        <v>2</v>
      </c>
      <c r="AK36">
        <f>VLOOKUP($AF36,Master!$D:$E,2,0)</f>
        <v>4</v>
      </c>
      <c r="AL36" s="4">
        <f t="shared" si="36"/>
        <v>136666.66666666666</v>
      </c>
      <c r="AM36" t="str">
        <f>IFERROR(VLOOKUP($F36,DSKH!$D:$BF,31,0),"")</f>
        <v>Tỉnh Cà Mau</v>
      </c>
      <c r="AN36" t="str">
        <f>IFERROR(VLOOKUP($F36,DSKH!$D:$BF,29,0),"")</f>
        <v>Xã Châu Thới</v>
      </c>
      <c r="AO36">
        <f>IFERROR(VLOOKUP($F36,DSKH!$D:$BF,52,0),"")</f>
        <v>273333.33333333331</v>
      </c>
      <c r="AP36">
        <f>IF(L36="x",1+COUNTIFS(AP$4:AP35,"&gt;0",$AA$4:$AA35,$AA35),0)</f>
        <v>0</v>
      </c>
      <c r="AQ36">
        <f>IF(M36="x",1+COUNTIFS(AQ$4:AQ35,"&gt;0",$AA$4:$AA35,$AA35),0)</f>
        <v>0</v>
      </c>
      <c r="AR36">
        <f>IF(N36="x",1+COUNTIFS(AR$4:AR35,"&gt;0",$AA$4:$AA35,$AA35),0)</f>
        <v>0</v>
      </c>
      <c r="AS36">
        <f>IF(O36="x",1+COUNTIFS(AS$4:AS35,"&gt;0",$AA$4:$AA35,$AA35),0)</f>
        <v>0</v>
      </c>
      <c r="AT36">
        <f>IF(P36="x",1+COUNTIFS(AT$4:AT35,"&gt;0",$AA$4:$AA35,$AA35),0)</f>
        <v>1</v>
      </c>
      <c r="AU36">
        <f>IF(Q36="x",1+COUNTIFS(AU$4:AU35,"&gt;0",$AA$4:$AA35,$AA35),0)</f>
        <v>0</v>
      </c>
      <c r="AV36">
        <f>IF(R36="x",1+COUNTIFS(AV$4:AV35,"&gt;0",$AA$4:$AA35,$AA35),0)</f>
        <v>0</v>
      </c>
      <c r="AW36">
        <f t="shared" si="8"/>
        <v>1</v>
      </c>
      <c r="AX36">
        <f t="shared" si="9"/>
        <v>0</v>
      </c>
      <c r="AY36">
        <f t="shared" si="37"/>
        <v>1</v>
      </c>
      <c r="AZ36">
        <f t="shared" si="38"/>
        <v>0</v>
      </c>
      <c r="BA36" s="4">
        <f t="shared" si="39"/>
        <v>0</v>
      </c>
      <c r="BB36" s="4">
        <f t="shared" si="40"/>
        <v>0</v>
      </c>
      <c r="BC36" s="4">
        <f t="shared" si="41"/>
        <v>0</v>
      </c>
      <c r="BD36" s="4">
        <f t="shared" si="42"/>
        <v>0</v>
      </c>
      <c r="BE36" s="4">
        <f t="shared" si="43"/>
        <v>136666.66666666666</v>
      </c>
      <c r="BF36" s="4">
        <f t="shared" si="44"/>
        <v>0</v>
      </c>
      <c r="BG36" s="4">
        <f t="shared" si="45"/>
        <v>0</v>
      </c>
      <c r="BH36" s="4">
        <f t="shared" si="46"/>
        <v>0</v>
      </c>
      <c r="BI36" s="4">
        <f t="shared" si="47"/>
        <v>0</v>
      </c>
      <c r="BJ36" s="4">
        <f t="shared" si="48"/>
        <v>0</v>
      </c>
      <c r="BK36" s="4">
        <f t="shared" si="49"/>
        <v>0</v>
      </c>
      <c r="BL36" s="4">
        <f t="shared" si="50"/>
        <v>1</v>
      </c>
      <c r="BM36" s="4">
        <f t="shared" si="51"/>
        <v>0</v>
      </c>
      <c r="BN36" s="4">
        <f t="shared" si="52"/>
        <v>0</v>
      </c>
      <c r="BO36">
        <f>SUMIFS(BH$5:BH36,$AA$5:$AA36,$AA36)</f>
        <v>3</v>
      </c>
      <c r="BP36">
        <f>SUMIFS(BI$5:BI36,$AA$5:$AA36,$AA36)</f>
        <v>3</v>
      </c>
      <c r="BQ36">
        <f>SUMIFS(BJ$5:BJ36,$AA$5:$AA36,$AA36)</f>
        <v>4</v>
      </c>
      <c r="BR36">
        <f>SUMIFS(BK$5:BK36,$AA$5:$AA36,$AA36)</f>
        <v>8</v>
      </c>
      <c r="BS36">
        <f>SUMIFS(BL$5:BL36,$AA$5:$AA36,$AA36)</f>
        <v>1</v>
      </c>
      <c r="BT36">
        <f>SUMIFS(BM$5:BM36,$AA$5:$AA36,$AA36)</f>
        <v>1</v>
      </c>
      <c r="BU36">
        <f>SUMIFS(BN$5:BN36,$AA$5:$AA36,$AA36)</f>
        <v>0</v>
      </c>
      <c r="BV36">
        <f t="shared" si="53"/>
        <v>4</v>
      </c>
      <c r="BW36">
        <f t="shared" si="54"/>
        <v>17</v>
      </c>
      <c r="BX36">
        <f t="shared" si="55"/>
        <v>17</v>
      </c>
      <c r="BY36">
        <f t="shared" si="56"/>
        <v>11</v>
      </c>
      <c r="BZ36">
        <f t="shared" si="57"/>
        <v>10</v>
      </c>
      <c r="CA36">
        <f t="shared" si="58"/>
        <v>18</v>
      </c>
      <c r="CB36">
        <f t="shared" si="59"/>
        <v>0</v>
      </c>
      <c r="CC36">
        <f t="shared" si="60"/>
        <v>1</v>
      </c>
      <c r="CD36">
        <f t="shared" si="61"/>
        <v>10</v>
      </c>
      <c r="CE36" t="str">
        <f>IFERROR(VLOOKUP($AA36,'Tuyến và nhân viên'!$I:$O,7,0),"")</f>
        <v>Trần Văn Khanh</v>
      </c>
      <c r="CF36">
        <f t="shared" si="62"/>
        <v>2</v>
      </c>
      <c r="CG36">
        <f t="shared" si="63"/>
        <v>1</v>
      </c>
      <c r="CH36">
        <f>COUNTIFS($L36:L36,"x")</f>
        <v>0</v>
      </c>
      <c r="CI36">
        <f>COUNTIFS($L36:M36,"x")</f>
        <v>0</v>
      </c>
      <c r="CJ36">
        <f>COUNTIFS($L36:N36,"x")</f>
        <v>0</v>
      </c>
      <c r="CK36">
        <f>COUNTIFS($L36:O36,"x")</f>
        <v>0</v>
      </c>
      <c r="CL36">
        <f>COUNTIFS($L36:P36,"x")</f>
        <v>1</v>
      </c>
      <c r="CM36">
        <f>COUNTIFS($L36:Q36,"x")</f>
        <v>1</v>
      </c>
      <c r="CN36">
        <f>COUNTIFS($L36:R36,"x")</f>
        <v>1</v>
      </c>
      <c r="CO36" t="str" cm="1">
        <f t="array" ref="CO36">IFERROR(INDEX($CH$4:$CN$4,0,MATCH(1,$CH36:$CN36,0)),"")</f>
        <v>Thứ 6</v>
      </c>
      <c r="CP36" t="str" cm="1">
        <f t="array" ref="CP36">IFERROR(INDEX($CH$4:$CN$4,0,MATCH(2,$CH36:$CN36,0)),"")</f>
        <v/>
      </c>
      <c r="CQ36" t="str">
        <f t="shared" si="64"/>
        <v>Thứ 6</v>
      </c>
      <c r="CR36" t="str">
        <f t="shared" si="29"/>
        <v>F2 - Tuần 1 &amp; 3</v>
      </c>
    </row>
    <row r="37" spans="1:96" x14ac:dyDescent="0.3">
      <c r="A37" s="117" t="s">
        <v>33686</v>
      </c>
      <c r="B37" s="118" t="s">
        <v>33266</v>
      </c>
      <c r="C37" s="118" t="s">
        <v>33267</v>
      </c>
      <c r="D37" s="118" t="s">
        <v>39657</v>
      </c>
      <c r="E37" s="118" t="s">
        <v>21</v>
      </c>
      <c r="F37" s="118" t="s">
        <v>29784</v>
      </c>
      <c r="G37" s="118" t="s">
        <v>35646</v>
      </c>
      <c r="H37" s="118" t="s">
        <v>35652</v>
      </c>
      <c r="I37" s="118" t="s">
        <v>22</v>
      </c>
      <c r="J37" s="119" t="s">
        <v>39658</v>
      </c>
      <c r="K37" s="119" t="s">
        <v>23</v>
      </c>
      <c r="L37" s="117" t="s">
        <v>23</v>
      </c>
      <c r="M37" s="117" t="s">
        <v>23</v>
      </c>
      <c r="N37" s="117" t="s">
        <v>23</v>
      </c>
      <c r="O37" s="117" t="s">
        <v>23</v>
      </c>
      <c r="P37" s="117" t="s">
        <v>24</v>
      </c>
      <c r="Q37" s="117" t="s">
        <v>23</v>
      </c>
      <c r="R37" s="117" t="s">
        <v>23</v>
      </c>
      <c r="S37" s="117" t="s">
        <v>24</v>
      </c>
      <c r="T37" s="117" t="s">
        <v>24</v>
      </c>
      <c r="U37" s="117" t="s">
        <v>24</v>
      </c>
      <c r="V37" s="117" t="s">
        <v>24</v>
      </c>
      <c r="W37" s="74" t="str">
        <f t="shared" si="30"/>
        <v>x</v>
      </c>
      <c r="X37" s="74" t="str">
        <f t="shared" si="31"/>
        <v/>
      </c>
      <c r="Y37" s="74" t="str">
        <f t="shared" si="32"/>
        <v>x</v>
      </c>
      <c r="Z37" s="74" t="str">
        <f t="shared" si="33"/>
        <v/>
      </c>
      <c r="AA37" t="str">
        <f>VLOOKUP($D37,'Tuyến và nhân viên'!$D:$M,6,0)</f>
        <v>HL00622</v>
      </c>
      <c r="AB37" t="str">
        <f>VLOOKUP($D37,'Tuyến và nhân viên'!$D:$M,7,0)</f>
        <v>Dương Phi Vủ</v>
      </c>
      <c r="AC37" s="16" t="str">
        <f>IFERROR(VLOOKUP($F37,DSKH!$D:$BF,53,0),"")</f>
        <v>F2</v>
      </c>
      <c r="AD37" s="16" t="str">
        <f>IFERROR(VLOOKUP($F37,DSKH!$D:$BF,54,0),"")</f>
        <v>OTC</v>
      </c>
      <c r="AE37" s="4">
        <f>SUMIFS('Doanh số khách hàng'!$F:$F,'Doanh số khách hàng'!$A:$A,'Chi tiết tuyến'!$F37)</f>
        <v>95333.333333333328</v>
      </c>
      <c r="AF37" s="16" t="str">
        <f t="shared" si="4"/>
        <v>F4</v>
      </c>
      <c r="AG37" s="16" t="str">
        <f t="shared" si="5"/>
        <v>F2</v>
      </c>
      <c r="AH37" t="b">
        <f t="shared" si="34"/>
        <v>0</v>
      </c>
      <c r="AI37" t="b">
        <f t="shared" si="35"/>
        <v>1</v>
      </c>
      <c r="AJ37">
        <f>IFERROR(VLOOKUP($AC37,Master!$D:$E,2,0),"")</f>
        <v>2</v>
      </c>
      <c r="AK37">
        <f>VLOOKUP($AF37,Master!$D:$E,2,0)</f>
        <v>4</v>
      </c>
      <c r="AL37" s="4">
        <f t="shared" si="36"/>
        <v>47666.666666666664</v>
      </c>
      <c r="AM37" t="str">
        <f>IFERROR(VLOOKUP($F37,DSKH!$D:$BF,31,0),"")</f>
        <v>Tỉnh Cà Mau</v>
      </c>
      <c r="AN37" t="str">
        <f>IFERROR(VLOOKUP($F37,DSKH!$D:$BF,29,0),"")</f>
        <v>Xã Hòa Bình</v>
      </c>
      <c r="AO37">
        <f>IFERROR(VLOOKUP($F37,DSKH!$D:$BF,52,0),"")</f>
        <v>95333.333333333328</v>
      </c>
      <c r="AP37">
        <f>IF(L37="x",1+COUNTIFS(AP$4:AP36,"&gt;0",$AA$4:$AA36,$AA36),0)</f>
        <v>0</v>
      </c>
      <c r="AQ37">
        <f>IF(M37="x",1+COUNTIFS(AQ$4:AQ36,"&gt;0",$AA$4:$AA36,$AA36),0)</f>
        <v>0</v>
      </c>
      <c r="AR37">
        <f>IF(N37="x",1+COUNTIFS(AR$4:AR36,"&gt;0",$AA$4:$AA36,$AA36),0)</f>
        <v>0</v>
      </c>
      <c r="AS37">
        <f>IF(O37="x",1+COUNTIFS(AS$4:AS36,"&gt;0",$AA$4:$AA36,$AA36),0)</f>
        <v>0</v>
      </c>
      <c r="AT37">
        <f>IF(P37="x",1+COUNTIFS(AT$4:AT36,"&gt;0",$AA$4:$AA36,$AA36),0)</f>
        <v>2</v>
      </c>
      <c r="AU37">
        <f>IF(Q37="x",1+COUNTIFS(AU$4:AU36,"&gt;0",$AA$4:$AA36,$AA36),0)</f>
        <v>0</v>
      </c>
      <c r="AV37">
        <f>IF(R37="x",1+COUNTIFS(AV$4:AV36,"&gt;0",$AA$4:$AA36,$AA36),0)</f>
        <v>0</v>
      </c>
      <c r="AW37">
        <f t="shared" si="8"/>
        <v>1</v>
      </c>
      <c r="AX37">
        <f t="shared" si="9"/>
        <v>0</v>
      </c>
      <c r="AY37">
        <f t="shared" si="37"/>
        <v>1</v>
      </c>
      <c r="AZ37">
        <f t="shared" si="38"/>
        <v>0</v>
      </c>
      <c r="BA37" s="4">
        <f t="shared" si="39"/>
        <v>0</v>
      </c>
      <c r="BB37" s="4">
        <f t="shared" si="40"/>
        <v>0</v>
      </c>
      <c r="BC37" s="4">
        <f t="shared" si="41"/>
        <v>0</v>
      </c>
      <c r="BD37" s="4">
        <f t="shared" si="42"/>
        <v>0</v>
      </c>
      <c r="BE37" s="4">
        <f t="shared" si="43"/>
        <v>47666.666666666664</v>
      </c>
      <c r="BF37" s="4">
        <f t="shared" si="44"/>
        <v>0</v>
      </c>
      <c r="BG37" s="4">
        <f t="shared" si="45"/>
        <v>0</v>
      </c>
      <c r="BH37" s="4">
        <f t="shared" si="46"/>
        <v>0</v>
      </c>
      <c r="BI37" s="4">
        <f t="shared" si="47"/>
        <v>0</v>
      </c>
      <c r="BJ37" s="4">
        <f t="shared" si="48"/>
        <v>0</v>
      </c>
      <c r="BK37" s="4">
        <f t="shared" si="49"/>
        <v>0</v>
      </c>
      <c r="BL37" s="4">
        <f t="shared" si="50"/>
        <v>1</v>
      </c>
      <c r="BM37" s="4">
        <f t="shared" si="51"/>
        <v>0</v>
      </c>
      <c r="BN37" s="4">
        <f t="shared" si="52"/>
        <v>0</v>
      </c>
      <c r="BO37">
        <f>SUMIFS(BH$5:BH37,$AA$5:$AA37,$AA37)</f>
        <v>3</v>
      </c>
      <c r="BP37">
        <f>SUMIFS(BI$5:BI37,$AA$5:$AA37,$AA37)</f>
        <v>3</v>
      </c>
      <c r="BQ37">
        <f>SUMIFS(BJ$5:BJ37,$AA$5:$AA37,$AA37)</f>
        <v>4</v>
      </c>
      <c r="BR37">
        <f>SUMIFS(BK$5:BK37,$AA$5:$AA37,$AA37)</f>
        <v>8</v>
      </c>
      <c r="BS37">
        <f>SUMIFS(BL$5:BL37,$AA$5:$AA37,$AA37)</f>
        <v>2</v>
      </c>
      <c r="BT37">
        <f>SUMIFS(BM$5:BM37,$AA$5:$AA37,$AA37)</f>
        <v>1</v>
      </c>
      <c r="BU37">
        <f>SUMIFS(BN$5:BN37,$AA$5:$AA37,$AA37)</f>
        <v>0</v>
      </c>
      <c r="BV37">
        <f t="shared" si="53"/>
        <v>4</v>
      </c>
      <c r="BW37">
        <f t="shared" si="54"/>
        <v>17</v>
      </c>
      <c r="BX37">
        <f t="shared" si="55"/>
        <v>17</v>
      </c>
      <c r="BY37">
        <f t="shared" si="56"/>
        <v>11</v>
      </c>
      <c r="BZ37">
        <f t="shared" si="57"/>
        <v>10</v>
      </c>
      <c r="CA37">
        <f t="shared" si="58"/>
        <v>18</v>
      </c>
      <c r="CB37">
        <f t="shared" si="59"/>
        <v>0</v>
      </c>
      <c r="CC37">
        <f t="shared" si="60"/>
        <v>2</v>
      </c>
      <c r="CD37">
        <f t="shared" si="61"/>
        <v>10</v>
      </c>
      <c r="CE37" t="str">
        <f>IFERROR(VLOOKUP($AA37,'Tuyến và nhân viên'!$I:$O,7,0),"")</f>
        <v>Trần Văn Khanh</v>
      </c>
      <c r="CF37">
        <f t="shared" si="62"/>
        <v>2</v>
      </c>
      <c r="CG37">
        <f t="shared" si="63"/>
        <v>1</v>
      </c>
      <c r="CH37">
        <f>COUNTIFS($L37:L37,"x")</f>
        <v>0</v>
      </c>
      <c r="CI37">
        <f>COUNTIFS($L37:M37,"x")</f>
        <v>0</v>
      </c>
      <c r="CJ37">
        <f>COUNTIFS($L37:N37,"x")</f>
        <v>0</v>
      </c>
      <c r="CK37">
        <f>COUNTIFS($L37:O37,"x")</f>
        <v>0</v>
      </c>
      <c r="CL37">
        <f>COUNTIFS($L37:P37,"x")</f>
        <v>1</v>
      </c>
      <c r="CM37">
        <f>COUNTIFS($L37:Q37,"x")</f>
        <v>1</v>
      </c>
      <c r="CN37">
        <f>COUNTIFS($L37:R37,"x")</f>
        <v>1</v>
      </c>
      <c r="CO37" t="str" cm="1">
        <f t="array" ref="CO37">IFERROR(INDEX($CH$4:$CN$4,0,MATCH(1,$CH37:$CN37,0)),"")</f>
        <v>Thứ 6</v>
      </c>
      <c r="CP37" t="str" cm="1">
        <f t="array" ref="CP37">IFERROR(INDEX($CH$4:$CN$4,0,MATCH(2,$CH37:$CN37,0)),"")</f>
        <v/>
      </c>
      <c r="CQ37" t="str">
        <f t="shared" si="64"/>
        <v>Thứ 6</v>
      </c>
      <c r="CR37" t="str">
        <f t="shared" si="29"/>
        <v>F2 - Tuần 1 &amp; 3</v>
      </c>
    </row>
    <row r="38" spans="1:96" x14ac:dyDescent="0.3">
      <c r="A38" s="117" t="s">
        <v>33405</v>
      </c>
      <c r="B38" s="118" t="s">
        <v>33266</v>
      </c>
      <c r="C38" s="118" t="s">
        <v>33267</v>
      </c>
      <c r="D38" s="118" t="s">
        <v>39657</v>
      </c>
      <c r="E38" s="118" t="s">
        <v>21</v>
      </c>
      <c r="F38" s="118" t="s">
        <v>22119</v>
      </c>
      <c r="G38" s="118" t="s">
        <v>35657</v>
      </c>
      <c r="H38" s="118" t="s">
        <v>35664</v>
      </c>
      <c r="I38" s="118" t="s">
        <v>22</v>
      </c>
      <c r="J38" s="119" t="s">
        <v>39658</v>
      </c>
      <c r="K38" s="119" t="s">
        <v>23</v>
      </c>
      <c r="L38" s="117" t="s">
        <v>23</v>
      </c>
      <c r="M38" s="117" t="s">
        <v>23</v>
      </c>
      <c r="N38" s="117" t="s">
        <v>23</v>
      </c>
      <c r="O38" s="117" t="s">
        <v>23</v>
      </c>
      <c r="P38" s="117" t="s">
        <v>24</v>
      </c>
      <c r="Q38" s="117" t="s">
        <v>23</v>
      </c>
      <c r="R38" s="117" t="s">
        <v>23</v>
      </c>
      <c r="S38" s="117" t="s">
        <v>24</v>
      </c>
      <c r="T38" s="117" t="s">
        <v>24</v>
      </c>
      <c r="U38" s="117" t="s">
        <v>24</v>
      </c>
      <c r="V38" s="117" t="s">
        <v>24</v>
      </c>
      <c r="W38" s="74" t="str">
        <f t="shared" si="30"/>
        <v>x</v>
      </c>
      <c r="X38" s="74" t="str">
        <f t="shared" si="31"/>
        <v>x</v>
      </c>
      <c r="Y38" s="74" t="str">
        <f t="shared" si="32"/>
        <v>x</v>
      </c>
      <c r="Z38" s="74" t="str">
        <f t="shared" si="33"/>
        <v>x</v>
      </c>
      <c r="AA38" t="str">
        <f>VLOOKUP($D38,'Tuyến và nhân viên'!$D:$M,6,0)</f>
        <v>HL00622</v>
      </c>
      <c r="AB38" t="str">
        <f>VLOOKUP($D38,'Tuyến và nhân viên'!$D:$M,7,0)</f>
        <v>Dương Phi Vủ</v>
      </c>
      <c r="AC38" s="16" t="str">
        <f>IFERROR(VLOOKUP($F38,DSKH!$D:$BF,53,0),"")</f>
        <v>F4</v>
      </c>
      <c r="AD38" s="16" t="str">
        <f>IFERROR(VLOOKUP($F38,DSKH!$D:$BF,54,0),"")</f>
        <v>OTC</v>
      </c>
      <c r="AE38" s="4">
        <f>SUMIFS('Doanh số khách hàng'!$F:$F,'Doanh số khách hàng'!$A:$A,'Chi tiết tuyến'!$F38)</f>
        <v>551966.66666666663</v>
      </c>
      <c r="AF38" s="16" t="str">
        <f t="shared" si="4"/>
        <v>F4</v>
      </c>
      <c r="AG38" s="16" t="str">
        <f t="shared" si="5"/>
        <v>F4</v>
      </c>
      <c r="AH38" t="b">
        <f t="shared" si="34"/>
        <v>1</v>
      </c>
      <c r="AI38" t="b">
        <f t="shared" si="35"/>
        <v>1</v>
      </c>
      <c r="AJ38">
        <f>IFERROR(VLOOKUP($AC38,Master!$D:$E,2,0),"")</f>
        <v>4</v>
      </c>
      <c r="AK38">
        <f>VLOOKUP($AF38,Master!$D:$E,2,0)</f>
        <v>4</v>
      </c>
      <c r="AL38" s="4">
        <f t="shared" si="36"/>
        <v>137991.66666666666</v>
      </c>
      <c r="AM38" t="str">
        <f>IFERROR(VLOOKUP($F38,DSKH!$D:$BF,31,0),"")</f>
        <v/>
      </c>
      <c r="AN38" t="str">
        <f>IFERROR(VLOOKUP($F38,DSKH!$D:$BF,29,0),"")</f>
        <v/>
      </c>
      <c r="AO38">
        <f>IFERROR(VLOOKUP($F38,DSKH!$D:$BF,52,0),"")</f>
        <v>551966.66666666663</v>
      </c>
      <c r="AP38">
        <f>IF(L38="x",1+COUNTIFS(AP$4:AP37,"&gt;0",$AA$4:$AA37,$AA37),0)</f>
        <v>0</v>
      </c>
      <c r="AQ38">
        <f>IF(M38="x",1+COUNTIFS(AQ$4:AQ37,"&gt;0",$AA$4:$AA37,$AA37),0)</f>
        <v>0</v>
      </c>
      <c r="AR38">
        <f>IF(N38="x",1+COUNTIFS(AR$4:AR37,"&gt;0",$AA$4:$AA37,$AA37),0)</f>
        <v>0</v>
      </c>
      <c r="AS38">
        <f>IF(O38="x",1+COUNTIFS(AS$4:AS37,"&gt;0",$AA$4:$AA37,$AA37),0)</f>
        <v>0</v>
      </c>
      <c r="AT38">
        <f>IF(P38="x",1+COUNTIFS(AT$4:AT37,"&gt;0",$AA$4:$AA37,$AA37),0)</f>
        <v>3</v>
      </c>
      <c r="AU38">
        <f>IF(Q38="x",1+COUNTIFS(AU$4:AU37,"&gt;0",$AA$4:$AA37,$AA37),0)</f>
        <v>0</v>
      </c>
      <c r="AV38">
        <f>IF(R38="x",1+COUNTIFS(AV$4:AV37,"&gt;0",$AA$4:$AA37,$AA37),0)</f>
        <v>0</v>
      </c>
      <c r="AW38">
        <f t="shared" si="8"/>
        <v>1</v>
      </c>
      <c r="AX38">
        <f t="shared" si="9"/>
        <v>1</v>
      </c>
      <c r="AY38">
        <f t="shared" si="37"/>
        <v>1</v>
      </c>
      <c r="AZ38">
        <f t="shared" si="38"/>
        <v>1</v>
      </c>
      <c r="BA38" s="4">
        <f t="shared" si="39"/>
        <v>0</v>
      </c>
      <c r="BB38" s="4">
        <f t="shared" si="40"/>
        <v>0</v>
      </c>
      <c r="BC38" s="4">
        <f t="shared" si="41"/>
        <v>0</v>
      </c>
      <c r="BD38" s="4">
        <f t="shared" si="42"/>
        <v>0</v>
      </c>
      <c r="BE38" s="4">
        <f t="shared" si="43"/>
        <v>137991.66666666666</v>
      </c>
      <c r="BF38" s="4">
        <f t="shared" si="44"/>
        <v>0</v>
      </c>
      <c r="BG38" s="4">
        <f t="shared" si="45"/>
        <v>0</v>
      </c>
      <c r="BH38" s="4">
        <f t="shared" si="46"/>
        <v>0</v>
      </c>
      <c r="BI38" s="4">
        <f t="shared" si="47"/>
        <v>0</v>
      </c>
      <c r="BJ38" s="4">
        <f t="shared" si="48"/>
        <v>0</v>
      </c>
      <c r="BK38" s="4">
        <f t="shared" si="49"/>
        <v>0</v>
      </c>
      <c r="BL38" s="4">
        <f t="shared" si="50"/>
        <v>0</v>
      </c>
      <c r="BM38" s="4">
        <f t="shared" si="51"/>
        <v>0</v>
      </c>
      <c r="BN38" s="4">
        <f t="shared" si="52"/>
        <v>0</v>
      </c>
      <c r="BO38">
        <f>SUMIFS(BH$5:BH38,$AA$5:$AA38,$AA38)</f>
        <v>3</v>
      </c>
      <c r="BP38">
        <f>SUMIFS(BI$5:BI38,$AA$5:$AA38,$AA38)</f>
        <v>3</v>
      </c>
      <c r="BQ38">
        <f>SUMIFS(BJ$5:BJ38,$AA$5:$AA38,$AA38)</f>
        <v>4</v>
      </c>
      <c r="BR38">
        <f>SUMIFS(BK$5:BK38,$AA$5:$AA38,$AA38)</f>
        <v>8</v>
      </c>
      <c r="BS38">
        <f>SUMIFS(BL$5:BL38,$AA$5:$AA38,$AA38)</f>
        <v>2</v>
      </c>
      <c r="BT38">
        <f>SUMIFS(BM$5:BM38,$AA$5:$AA38,$AA38)</f>
        <v>1</v>
      </c>
      <c r="BU38">
        <f>SUMIFS(BN$5:BN38,$AA$5:$AA38,$AA38)</f>
        <v>0</v>
      </c>
      <c r="BV38">
        <f t="shared" si="53"/>
        <v>4</v>
      </c>
      <c r="BW38">
        <f t="shared" si="54"/>
        <v>17</v>
      </c>
      <c r="BX38">
        <f t="shared" si="55"/>
        <v>17</v>
      </c>
      <c r="BY38">
        <f t="shared" si="56"/>
        <v>11</v>
      </c>
      <c r="BZ38">
        <f t="shared" si="57"/>
        <v>10</v>
      </c>
      <c r="CA38">
        <f t="shared" si="58"/>
        <v>18</v>
      </c>
      <c r="CB38">
        <f t="shared" si="59"/>
        <v>0</v>
      </c>
      <c r="CC38">
        <f t="shared" si="60"/>
        <v>0</v>
      </c>
      <c r="CD38">
        <f t="shared" si="61"/>
        <v>0</v>
      </c>
      <c r="CE38" t="str">
        <f>IFERROR(VLOOKUP($AA38,'Tuyến và nhân viên'!$I:$O,7,0),"")</f>
        <v>Trần Văn Khanh</v>
      </c>
      <c r="CF38">
        <f t="shared" si="62"/>
        <v>4</v>
      </c>
      <c r="CG38">
        <f t="shared" si="63"/>
        <v>1</v>
      </c>
      <c r="CH38">
        <f>COUNTIFS($L38:L38,"x")</f>
        <v>0</v>
      </c>
      <c r="CI38">
        <f>COUNTIFS($L38:M38,"x")</f>
        <v>0</v>
      </c>
      <c r="CJ38">
        <f>COUNTIFS($L38:N38,"x")</f>
        <v>0</v>
      </c>
      <c r="CK38">
        <f>COUNTIFS($L38:O38,"x")</f>
        <v>0</v>
      </c>
      <c r="CL38">
        <f>COUNTIFS($L38:P38,"x")</f>
        <v>1</v>
      </c>
      <c r="CM38">
        <f>COUNTIFS($L38:Q38,"x")</f>
        <v>1</v>
      </c>
      <c r="CN38">
        <f>COUNTIFS($L38:R38,"x")</f>
        <v>1</v>
      </c>
      <c r="CO38" t="str" cm="1">
        <f t="array" ref="CO38">IFERROR(INDEX($CH$4:$CN$4,0,MATCH(1,$CH38:$CN38,0)),"")</f>
        <v>Thứ 6</v>
      </c>
      <c r="CP38" t="str" cm="1">
        <f t="array" ref="CP38">IFERROR(INDEX($CH$4:$CN$4,0,MATCH(2,$CH38:$CN38,0)),"")</f>
        <v/>
      </c>
      <c r="CQ38" t="str">
        <f t="shared" si="64"/>
        <v>Thứ 6</v>
      </c>
      <c r="CR38" t="str">
        <f t="shared" si="29"/>
        <v>F4 - Tất cả các tuần</v>
      </c>
    </row>
    <row r="39" spans="1:96" x14ac:dyDescent="0.3">
      <c r="A39" s="117" t="s">
        <v>33709</v>
      </c>
      <c r="B39" s="118" t="s">
        <v>33266</v>
      </c>
      <c r="C39" s="118" t="s">
        <v>33267</v>
      </c>
      <c r="D39" s="118" t="s">
        <v>39657</v>
      </c>
      <c r="E39" s="118" t="s">
        <v>21</v>
      </c>
      <c r="F39" s="118" t="s">
        <v>33161</v>
      </c>
      <c r="G39" s="118" t="s">
        <v>35668</v>
      </c>
      <c r="H39" s="118" t="s">
        <v>35674</v>
      </c>
      <c r="I39" s="118" t="s">
        <v>22</v>
      </c>
      <c r="J39" s="119" t="s">
        <v>39658</v>
      </c>
      <c r="K39" s="119" t="s">
        <v>23</v>
      </c>
      <c r="L39" s="117" t="s">
        <v>23</v>
      </c>
      <c r="M39" s="117" t="s">
        <v>23</v>
      </c>
      <c r="N39" s="117" t="s">
        <v>24</v>
      </c>
      <c r="O39" s="117" t="s">
        <v>23</v>
      </c>
      <c r="P39" s="117" t="s">
        <v>23</v>
      </c>
      <c r="Q39" s="117" t="s">
        <v>23</v>
      </c>
      <c r="R39" s="117" t="s">
        <v>23</v>
      </c>
      <c r="S39" s="117" t="s">
        <v>24</v>
      </c>
      <c r="T39" s="117" t="s">
        <v>24</v>
      </c>
      <c r="U39" s="117" t="s">
        <v>24</v>
      </c>
      <c r="V39" s="117" t="s">
        <v>24</v>
      </c>
      <c r="W39" s="74" t="str">
        <f t="shared" si="30"/>
        <v>x</v>
      </c>
      <c r="X39" s="74" t="str">
        <f t="shared" si="31"/>
        <v/>
      </c>
      <c r="Y39" s="74" t="str">
        <f t="shared" si="32"/>
        <v>x</v>
      </c>
      <c r="Z39" s="74" t="str">
        <f t="shared" si="33"/>
        <v/>
      </c>
      <c r="AA39" t="str">
        <f>VLOOKUP($D39,'Tuyến và nhân viên'!$D:$M,6,0)</f>
        <v>HL00622</v>
      </c>
      <c r="AB39" t="str">
        <f>VLOOKUP($D39,'Tuyến và nhân viên'!$D:$M,7,0)</f>
        <v>Dương Phi Vủ</v>
      </c>
      <c r="AC39" s="16" t="str">
        <f>IFERROR(VLOOKUP($F39,DSKH!$D:$BF,53,0),"")</f>
        <v>F2</v>
      </c>
      <c r="AD39" s="16" t="str">
        <f>IFERROR(VLOOKUP($F39,DSKH!$D:$BF,54,0),"")</f>
        <v>OTC</v>
      </c>
      <c r="AE39" s="4">
        <f>SUMIFS('Doanh số khách hàng'!$F:$F,'Doanh số khách hàng'!$A:$A,'Chi tiết tuyến'!$F39)</f>
        <v>151633.33333333334</v>
      </c>
      <c r="AF39" s="16" t="str">
        <f t="shared" si="4"/>
        <v>F4</v>
      </c>
      <c r="AG39" s="16" t="str">
        <f t="shared" si="5"/>
        <v>F2</v>
      </c>
      <c r="AH39" t="b">
        <f t="shared" si="34"/>
        <v>0</v>
      </c>
      <c r="AI39" t="b">
        <f t="shared" si="35"/>
        <v>1</v>
      </c>
      <c r="AJ39">
        <f>IFERROR(VLOOKUP($AC39,Master!$D:$E,2,0),"")</f>
        <v>2</v>
      </c>
      <c r="AK39">
        <f>VLOOKUP($AF39,Master!$D:$E,2,0)</f>
        <v>4</v>
      </c>
      <c r="AL39" s="4">
        <f t="shared" si="36"/>
        <v>75816.666666666672</v>
      </c>
      <c r="AM39" t="str">
        <f>IFERROR(VLOOKUP($F39,DSKH!$D:$BF,31,0),"")</f>
        <v>Tỉnh Cà Mau</v>
      </c>
      <c r="AN39" t="str">
        <f>IFERROR(VLOOKUP($F39,DSKH!$D:$BF,29,0),"")</f>
        <v>Phường Vĩnh Trạch</v>
      </c>
      <c r="AO39">
        <f>IFERROR(VLOOKUP($F39,DSKH!$D:$BF,52,0),"")</f>
        <v>151633.33333333334</v>
      </c>
      <c r="AP39">
        <f>IF(L39="x",1+COUNTIFS(AP$4:AP38,"&gt;0",$AA$4:$AA38,$AA38),0)</f>
        <v>0</v>
      </c>
      <c r="AQ39">
        <f>IF(M39="x",1+COUNTIFS(AQ$4:AQ38,"&gt;0",$AA$4:$AA38,$AA38),0)</f>
        <v>0</v>
      </c>
      <c r="AR39">
        <f>IF(N39="x",1+COUNTIFS(AR$4:AR38,"&gt;0",$AA$4:$AA38,$AA38),0)</f>
        <v>6</v>
      </c>
      <c r="AS39">
        <f>IF(O39="x",1+COUNTIFS(AS$4:AS38,"&gt;0",$AA$4:$AA38,$AA38),0)</f>
        <v>0</v>
      </c>
      <c r="AT39">
        <f>IF(P39="x",1+COUNTIFS(AT$4:AT38,"&gt;0",$AA$4:$AA38,$AA38),0)</f>
        <v>0</v>
      </c>
      <c r="AU39">
        <f>IF(Q39="x",1+COUNTIFS(AU$4:AU38,"&gt;0",$AA$4:$AA38,$AA38),0)</f>
        <v>0</v>
      </c>
      <c r="AV39">
        <f>IF(R39="x",1+COUNTIFS(AV$4:AV38,"&gt;0",$AA$4:$AA38,$AA38),0)</f>
        <v>0</v>
      </c>
      <c r="AW39">
        <f t="shared" si="8"/>
        <v>1</v>
      </c>
      <c r="AX39">
        <f t="shared" si="9"/>
        <v>0</v>
      </c>
      <c r="AY39">
        <f t="shared" si="37"/>
        <v>1</v>
      </c>
      <c r="AZ39">
        <f t="shared" si="38"/>
        <v>0</v>
      </c>
      <c r="BA39" s="4">
        <f t="shared" si="39"/>
        <v>0</v>
      </c>
      <c r="BB39" s="4">
        <f t="shared" si="40"/>
        <v>0</v>
      </c>
      <c r="BC39" s="4">
        <f t="shared" si="41"/>
        <v>75816.666666666672</v>
      </c>
      <c r="BD39" s="4">
        <f t="shared" si="42"/>
        <v>0</v>
      </c>
      <c r="BE39" s="4">
        <f t="shared" si="43"/>
        <v>0</v>
      </c>
      <c r="BF39" s="4">
        <f t="shared" si="44"/>
        <v>0</v>
      </c>
      <c r="BG39" s="4">
        <f t="shared" si="45"/>
        <v>0</v>
      </c>
      <c r="BH39" s="4">
        <f t="shared" si="46"/>
        <v>0</v>
      </c>
      <c r="BI39" s="4">
        <f t="shared" si="47"/>
        <v>0</v>
      </c>
      <c r="BJ39" s="4">
        <f t="shared" si="48"/>
        <v>1</v>
      </c>
      <c r="BK39" s="4">
        <f t="shared" si="49"/>
        <v>0</v>
      </c>
      <c r="BL39" s="4">
        <f t="shared" si="50"/>
        <v>0</v>
      </c>
      <c r="BM39" s="4">
        <f t="shared" si="51"/>
        <v>0</v>
      </c>
      <c r="BN39" s="4">
        <f t="shared" si="52"/>
        <v>0</v>
      </c>
      <c r="BO39">
        <f>SUMIFS(BH$5:BH39,$AA$5:$AA39,$AA39)</f>
        <v>3</v>
      </c>
      <c r="BP39">
        <f>SUMIFS(BI$5:BI39,$AA$5:$AA39,$AA39)</f>
        <v>3</v>
      </c>
      <c r="BQ39">
        <f>SUMIFS(BJ$5:BJ39,$AA$5:$AA39,$AA39)</f>
        <v>5</v>
      </c>
      <c r="BR39">
        <f>SUMIFS(BK$5:BK39,$AA$5:$AA39,$AA39)</f>
        <v>8</v>
      </c>
      <c r="BS39">
        <f>SUMIFS(BL$5:BL39,$AA$5:$AA39,$AA39)</f>
        <v>2</v>
      </c>
      <c r="BT39">
        <f>SUMIFS(BM$5:BM39,$AA$5:$AA39,$AA39)</f>
        <v>1</v>
      </c>
      <c r="BU39">
        <f>SUMIFS(BN$5:BN39,$AA$5:$AA39,$AA39)</f>
        <v>0</v>
      </c>
      <c r="BV39">
        <f t="shared" si="53"/>
        <v>4</v>
      </c>
      <c r="BW39">
        <f t="shared" si="54"/>
        <v>17</v>
      </c>
      <c r="BX39">
        <f t="shared" si="55"/>
        <v>17</v>
      </c>
      <c r="BY39">
        <f t="shared" si="56"/>
        <v>11</v>
      </c>
      <c r="BZ39">
        <f t="shared" si="57"/>
        <v>10</v>
      </c>
      <c r="CA39">
        <f t="shared" si="58"/>
        <v>18</v>
      </c>
      <c r="CB39">
        <f t="shared" si="59"/>
        <v>0</v>
      </c>
      <c r="CC39">
        <f t="shared" si="60"/>
        <v>5</v>
      </c>
      <c r="CD39">
        <f t="shared" si="61"/>
        <v>17</v>
      </c>
      <c r="CE39" t="str">
        <f>IFERROR(VLOOKUP($AA39,'Tuyến và nhân viên'!$I:$O,7,0),"")</f>
        <v>Trần Văn Khanh</v>
      </c>
      <c r="CF39">
        <f t="shared" si="62"/>
        <v>2</v>
      </c>
      <c r="CG39">
        <f t="shared" si="63"/>
        <v>1</v>
      </c>
      <c r="CH39">
        <f>COUNTIFS($L39:L39,"x")</f>
        <v>0</v>
      </c>
      <c r="CI39">
        <f>COUNTIFS($L39:M39,"x")</f>
        <v>0</v>
      </c>
      <c r="CJ39">
        <f>COUNTIFS($L39:N39,"x")</f>
        <v>1</v>
      </c>
      <c r="CK39">
        <f>COUNTIFS($L39:O39,"x")</f>
        <v>1</v>
      </c>
      <c r="CL39">
        <f>COUNTIFS($L39:P39,"x")</f>
        <v>1</v>
      </c>
      <c r="CM39">
        <f>COUNTIFS($L39:Q39,"x")</f>
        <v>1</v>
      </c>
      <c r="CN39">
        <f>COUNTIFS($L39:R39,"x")</f>
        <v>1</v>
      </c>
      <c r="CO39" t="str" cm="1">
        <f t="array" ref="CO39">IFERROR(INDEX($CH$4:$CN$4,0,MATCH(1,$CH39:$CN39,0)),"")</f>
        <v>Thứ 4</v>
      </c>
      <c r="CP39" t="str" cm="1">
        <f t="array" ref="CP39">IFERROR(INDEX($CH$4:$CN$4,0,MATCH(2,$CH39:$CN39,0)),"")</f>
        <v/>
      </c>
      <c r="CQ39" t="str">
        <f t="shared" si="64"/>
        <v>Thứ 4</v>
      </c>
      <c r="CR39" t="str">
        <f t="shared" si="29"/>
        <v>F2 - Tuần 1 &amp; 3</v>
      </c>
    </row>
    <row r="40" spans="1:96" x14ac:dyDescent="0.3">
      <c r="A40" s="117" t="s">
        <v>33721</v>
      </c>
      <c r="B40" s="118" t="s">
        <v>33266</v>
      </c>
      <c r="C40" s="118" t="s">
        <v>33267</v>
      </c>
      <c r="D40" s="118" t="s">
        <v>39657</v>
      </c>
      <c r="E40" s="118" t="s">
        <v>21</v>
      </c>
      <c r="F40" s="118" t="s">
        <v>35725</v>
      </c>
      <c r="G40" s="118" t="s">
        <v>35726</v>
      </c>
      <c r="H40" s="118" t="s">
        <v>35732</v>
      </c>
      <c r="I40" s="118" t="s">
        <v>22</v>
      </c>
      <c r="J40" s="119" t="s">
        <v>39658</v>
      </c>
      <c r="K40" s="119" t="s">
        <v>23</v>
      </c>
      <c r="L40" s="117" t="s">
        <v>23</v>
      </c>
      <c r="M40" s="117" t="s">
        <v>23</v>
      </c>
      <c r="N40" s="117" t="s">
        <v>24</v>
      </c>
      <c r="O40" s="117" t="s">
        <v>23</v>
      </c>
      <c r="P40" s="117" t="s">
        <v>23</v>
      </c>
      <c r="Q40" s="117" t="s">
        <v>23</v>
      </c>
      <c r="R40" s="117" t="s">
        <v>23</v>
      </c>
      <c r="S40" s="117" t="s">
        <v>24</v>
      </c>
      <c r="T40" s="117" t="s">
        <v>24</v>
      </c>
      <c r="U40" s="117" t="s">
        <v>24</v>
      </c>
      <c r="V40" s="117" t="s">
        <v>24</v>
      </c>
      <c r="W40" s="74" t="str">
        <f t="shared" si="30"/>
        <v>x</v>
      </c>
      <c r="X40" s="74" t="str">
        <f t="shared" si="31"/>
        <v/>
      </c>
      <c r="Y40" s="74" t="str">
        <f t="shared" si="32"/>
        <v>x</v>
      </c>
      <c r="Z40" s="74" t="str">
        <f t="shared" si="33"/>
        <v/>
      </c>
      <c r="AA40" t="str">
        <f>VLOOKUP($D40,'Tuyến và nhân viên'!$D:$M,6,0)</f>
        <v>HL00622</v>
      </c>
      <c r="AB40" t="str">
        <f>VLOOKUP($D40,'Tuyến và nhân viên'!$D:$M,7,0)</f>
        <v>Dương Phi Vủ</v>
      </c>
      <c r="AC40" s="16" t="str">
        <f>IFERROR(VLOOKUP($F40,DSKH!$D:$BF,53,0),"")</f>
        <v>F2</v>
      </c>
      <c r="AD40" s="16" t="str">
        <f>IFERROR(VLOOKUP($F40,DSKH!$D:$BF,54,0),"")</f>
        <v>OTC</v>
      </c>
      <c r="AE40" s="4">
        <f>SUMIFS('Doanh số khách hàng'!$F:$F,'Doanh số khách hàng'!$A:$A,'Chi tiết tuyến'!$F40)</f>
        <v>0</v>
      </c>
      <c r="AF40" s="16" t="str">
        <f t="shared" si="4"/>
        <v>F4</v>
      </c>
      <c r="AG40" s="16" t="str">
        <f t="shared" si="5"/>
        <v>F2</v>
      </c>
      <c r="AH40" t="b">
        <f t="shared" si="34"/>
        <v>0</v>
      </c>
      <c r="AI40" t="b">
        <f t="shared" si="35"/>
        <v>1</v>
      </c>
      <c r="AJ40">
        <f>IFERROR(VLOOKUP($AC40,Master!$D:$E,2,0),"")</f>
        <v>2</v>
      </c>
      <c r="AK40">
        <f>VLOOKUP($AF40,Master!$D:$E,2,0)</f>
        <v>4</v>
      </c>
      <c r="AL40" s="4">
        <f t="shared" si="36"/>
        <v>0</v>
      </c>
      <c r="AM40" t="str">
        <f>IFERROR(VLOOKUP($F40,DSKH!$D:$BF,31,0),"")</f>
        <v>Tỉnh Cà Mau</v>
      </c>
      <c r="AN40" t="str">
        <f>IFERROR(VLOOKUP($F40,DSKH!$D:$BF,29,0),"")</f>
        <v>Phường Bạc Liêu</v>
      </c>
      <c r="AO40">
        <f>IFERROR(VLOOKUP($F40,DSKH!$D:$BF,52,0),"")</f>
        <v>0</v>
      </c>
      <c r="AP40">
        <f>IF(L40="x",1+COUNTIFS(AP$4:AP39,"&gt;0",$AA$4:$AA39,$AA39),0)</f>
        <v>0</v>
      </c>
      <c r="AQ40">
        <f>IF(M40="x",1+COUNTIFS(AQ$4:AQ39,"&gt;0",$AA$4:$AA39,$AA39),0)</f>
        <v>0</v>
      </c>
      <c r="AR40">
        <f>IF(N40="x",1+COUNTIFS(AR$4:AR39,"&gt;0",$AA$4:$AA39,$AA39),0)</f>
        <v>7</v>
      </c>
      <c r="AS40">
        <f>IF(O40="x",1+COUNTIFS(AS$4:AS39,"&gt;0",$AA$4:$AA39,$AA39),0)</f>
        <v>0</v>
      </c>
      <c r="AT40">
        <f>IF(P40="x",1+COUNTIFS(AT$4:AT39,"&gt;0",$AA$4:$AA39,$AA39),0)</f>
        <v>0</v>
      </c>
      <c r="AU40">
        <f>IF(Q40="x",1+COUNTIFS(AU$4:AU39,"&gt;0",$AA$4:$AA39,$AA39),0)</f>
        <v>0</v>
      </c>
      <c r="AV40">
        <f>IF(R40="x",1+COUNTIFS(AV$4:AV39,"&gt;0",$AA$4:$AA39,$AA39),0)</f>
        <v>0</v>
      </c>
      <c r="AW40">
        <f t="shared" si="8"/>
        <v>1</v>
      </c>
      <c r="AX40">
        <f t="shared" si="9"/>
        <v>0</v>
      </c>
      <c r="AY40">
        <f t="shared" si="37"/>
        <v>1</v>
      </c>
      <c r="AZ40">
        <f t="shared" si="38"/>
        <v>0</v>
      </c>
      <c r="BA40" s="4">
        <f t="shared" si="39"/>
        <v>0</v>
      </c>
      <c r="BB40" s="4">
        <f t="shared" si="40"/>
        <v>0</v>
      </c>
      <c r="BC40" s="4">
        <f t="shared" si="41"/>
        <v>0</v>
      </c>
      <c r="BD40" s="4">
        <f t="shared" si="42"/>
        <v>0</v>
      </c>
      <c r="BE40" s="4">
        <f t="shared" si="43"/>
        <v>0</v>
      </c>
      <c r="BF40" s="4">
        <f t="shared" si="44"/>
        <v>0</v>
      </c>
      <c r="BG40" s="4">
        <f t="shared" si="45"/>
        <v>0</v>
      </c>
      <c r="BH40" s="4">
        <f t="shared" si="46"/>
        <v>0</v>
      </c>
      <c r="BI40" s="4">
        <f t="shared" si="47"/>
        <v>0</v>
      </c>
      <c r="BJ40" s="4">
        <f t="shared" si="48"/>
        <v>1</v>
      </c>
      <c r="BK40" s="4">
        <f t="shared" si="49"/>
        <v>0</v>
      </c>
      <c r="BL40" s="4">
        <f t="shared" si="50"/>
        <v>0</v>
      </c>
      <c r="BM40" s="4">
        <f t="shared" si="51"/>
        <v>0</v>
      </c>
      <c r="BN40" s="4">
        <f t="shared" si="52"/>
        <v>0</v>
      </c>
      <c r="BO40">
        <f>SUMIFS(BH$5:BH40,$AA$5:$AA40,$AA40)</f>
        <v>3</v>
      </c>
      <c r="BP40">
        <f>SUMIFS(BI$5:BI40,$AA$5:$AA40,$AA40)</f>
        <v>3</v>
      </c>
      <c r="BQ40">
        <f>SUMIFS(BJ$5:BJ40,$AA$5:$AA40,$AA40)</f>
        <v>6</v>
      </c>
      <c r="BR40">
        <f>SUMIFS(BK$5:BK40,$AA$5:$AA40,$AA40)</f>
        <v>8</v>
      </c>
      <c r="BS40">
        <f>SUMIFS(BL$5:BL40,$AA$5:$AA40,$AA40)</f>
        <v>2</v>
      </c>
      <c r="BT40">
        <f>SUMIFS(BM$5:BM40,$AA$5:$AA40,$AA40)</f>
        <v>1</v>
      </c>
      <c r="BU40">
        <f>SUMIFS(BN$5:BN40,$AA$5:$AA40,$AA40)</f>
        <v>0</v>
      </c>
      <c r="BV40">
        <f t="shared" si="53"/>
        <v>4</v>
      </c>
      <c r="BW40">
        <f t="shared" si="54"/>
        <v>17</v>
      </c>
      <c r="BX40">
        <f t="shared" si="55"/>
        <v>17</v>
      </c>
      <c r="BY40">
        <f t="shared" si="56"/>
        <v>11</v>
      </c>
      <c r="BZ40">
        <f t="shared" si="57"/>
        <v>10</v>
      </c>
      <c r="CA40">
        <f t="shared" si="58"/>
        <v>18</v>
      </c>
      <c r="CB40">
        <f t="shared" si="59"/>
        <v>0</v>
      </c>
      <c r="CC40">
        <f t="shared" si="60"/>
        <v>6</v>
      </c>
      <c r="CD40">
        <f t="shared" si="61"/>
        <v>17</v>
      </c>
      <c r="CE40" t="str">
        <f>IFERROR(VLOOKUP($AA40,'Tuyến và nhân viên'!$I:$O,7,0),"")</f>
        <v>Trần Văn Khanh</v>
      </c>
      <c r="CF40">
        <f t="shared" si="62"/>
        <v>2</v>
      </c>
      <c r="CG40">
        <f t="shared" si="63"/>
        <v>1</v>
      </c>
      <c r="CH40">
        <f>COUNTIFS($L40:L40,"x")</f>
        <v>0</v>
      </c>
      <c r="CI40">
        <f>COUNTIFS($L40:M40,"x")</f>
        <v>0</v>
      </c>
      <c r="CJ40">
        <f>COUNTIFS($L40:N40,"x")</f>
        <v>1</v>
      </c>
      <c r="CK40">
        <f>COUNTIFS($L40:O40,"x")</f>
        <v>1</v>
      </c>
      <c r="CL40">
        <f>COUNTIFS($L40:P40,"x")</f>
        <v>1</v>
      </c>
      <c r="CM40">
        <f>COUNTIFS($L40:Q40,"x")</f>
        <v>1</v>
      </c>
      <c r="CN40">
        <f>COUNTIFS($L40:R40,"x")</f>
        <v>1</v>
      </c>
      <c r="CO40" t="str" cm="1">
        <f t="array" ref="CO40">IFERROR(INDEX($CH$4:$CN$4,0,MATCH(1,$CH40:$CN40,0)),"")</f>
        <v>Thứ 4</v>
      </c>
      <c r="CP40" t="str" cm="1">
        <f t="array" ref="CP40">IFERROR(INDEX($CH$4:$CN$4,0,MATCH(2,$CH40:$CN40,0)),"")</f>
        <v/>
      </c>
      <c r="CQ40" t="str">
        <f t="shared" si="64"/>
        <v>Thứ 4</v>
      </c>
      <c r="CR40" t="str">
        <f t="shared" si="29"/>
        <v>F2 - Tuần 1 &amp; 3</v>
      </c>
    </row>
    <row r="41" spans="1:96" x14ac:dyDescent="0.3">
      <c r="A41" s="117" t="s">
        <v>33736</v>
      </c>
      <c r="B41" s="118" t="s">
        <v>33266</v>
      </c>
      <c r="C41" s="118" t="s">
        <v>33267</v>
      </c>
      <c r="D41" s="118" t="s">
        <v>39657</v>
      </c>
      <c r="E41" s="118" t="s">
        <v>21</v>
      </c>
      <c r="F41" s="118" t="s">
        <v>33163</v>
      </c>
      <c r="G41" s="118" t="s">
        <v>35791</v>
      </c>
      <c r="H41" s="118" t="s">
        <v>35796</v>
      </c>
      <c r="I41" s="118" t="s">
        <v>22</v>
      </c>
      <c r="J41" s="119" t="s">
        <v>39658</v>
      </c>
      <c r="K41" s="119" t="s">
        <v>23</v>
      </c>
      <c r="L41" s="117" t="s">
        <v>23</v>
      </c>
      <c r="M41" s="117" t="s">
        <v>23</v>
      </c>
      <c r="N41" s="117" t="s">
        <v>24</v>
      </c>
      <c r="O41" s="117" t="s">
        <v>23</v>
      </c>
      <c r="P41" s="117" t="s">
        <v>23</v>
      </c>
      <c r="Q41" s="117" t="s">
        <v>23</v>
      </c>
      <c r="R41" s="117" t="s">
        <v>23</v>
      </c>
      <c r="S41" s="117" t="s">
        <v>24</v>
      </c>
      <c r="T41" s="117" t="s">
        <v>24</v>
      </c>
      <c r="U41" s="117" t="s">
        <v>24</v>
      </c>
      <c r="V41" s="117" t="s">
        <v>24</v>
      </c>
      <c r="W41" s="74" t="str">
        <f t="shared" si="30"/>
        <v>x</v>
      </c>
      <c r="X41" s="74" t="str">
        <f t="shared" si="31"/>
        <v/>
      </c>
      <c r="Y41" s="74" t="str">
        <f t="shared" si="32"/>
        <v>x</v>
      </c>
      <c r="Z41" s="74" t="str">
        <f t="shared" si="33"/>
        <v/>
      </c>
      <c r="AA41" t="str">
        <f>VLOOKUP($D41,'Tuyến và nhân viên'!$D:$M,6,0)</f>
        <v>HL00622</v>
      </c>
      <c r="AB41" t="str">
        <f>VLOOKUP($D41,'Tuyến và nhân viên'!$D:$M,7,0)</f>
        <v>Dương Phi Vủ</v>
      </c>
      <c r="AC41" s="16" t="str">
        <f>IFERROR(VLOOKUP($F41,DSKH!$D:$BF,53,0),"")</f>
        <v>F2</v>
      </c>
      <c r="AD41" s="16" t="str">
        <f>IFERROR(VLOOKUP($F41,DSKH!$D:$BF,54,0),"")</f>
        <v>OTC</v>
      </c>
      <c r="AE41" s="4">
        <f>SUMIFS('Doanh số khách hàng'!$F:$F,'Doanh số khách hàng'!$A:$A,'Chi tiết tuyến'!$F41)</f>
        <v>320706.66666666669</v>
      </c>
      <c r="AF41" s="16" t="str">
        <f t="shared" si="4"/>
        <v>F4</v>
      </c>
      <c r="AG41" s="16" t="str">
        <f t="shared" si="5"/>
        <v>F2</v>
      </c>
      <c r="AH41" t="b">
        <f t="shared" si="34"/>
        <v>0</v>
      </c>
      <c r="AI41" t="b">
        <f t="shared" si="35"/>
        <v>1</v>
      </c>
      <c r="AJ41">
        <f>IFERROR(VLOOKUP($AC41,Master!$D:$E,2,0),"")</f>
        <v>2</v>
      </c>
      <c r="AK41">
        <f>VLOOKUP($AF41,Master!$D:$E,2,0)</f>
        <v>4</v>
      </c>
      <c r="AL41" s="4">
        <f t="shared" si="36"/>
        <v>160353.33333333334</v>
      </c>
      <c r="AM41" t="str">
        <f>IFERROR(VLOOKUP($F41,DSKH!$D:$BF,31,0),"")</f>
        <v>Tỉnh Cà Mau</v>
      </c>
      <c r="AN41" t="str">
        <f>IFERROR(VLOOKUP($F41,DSKH!$D:$BF,29,0),"")</f>
        <v>Phường Vĩnh Trạch</v>
      </c>
      <c r="AO41">
        <f>IFERROR(VLOOKUP($F41,DSKH!$D:$BF,52,0),"")</f>
        <v>320706.66666666669</v>
      </c>
      <c r="AP41">
        <f>IF(L41="x",1+COUNTIFS(AP$4:AP40,"&gt;0",$AA$4:$AA40,$AA40),0)</f>
        <v>0</v>
      </c>
      <c r="AQ41">
        <f>IF(M41="x",1+COUNTIFS(AQ$4:AQ40,"&gt;0",$AA$4:$AA40,$AA40),0)</f>
        <v>0</v>
      </c>
      <c r="AR41">
        <f>IF(N41="x",1+COUNTIFS(AR$4:AR40,"&gt;0",$AA$4:$AA40,$AA40),0)</f>
        <v>8</v>
      </c>
      <c r="AS41">
        <f>IF(O41="x",1+COUNTIFS(AS$4:AS40,"&gt;0",$AA$4:$AA40,$AA40),0)</f>
        <v>0</v>
      </c>
      <c r="AT41">
        <f>IF(P41="x",1+COUNTIFS(AT$4:AT40,"&gt;0",$AA$4:$AA40,$AA40),0)</f>
        <v>0</v>
      </c>
      <c r="AU41">
        <f>IF(Q41="x",1+COUNTIFS(AU$4:AU40,"&gt;0",$AA$4:$AA40,$AA40),0)</f>
        <v>0</v>
      </c>
      <c r="AV41">
        <f>IF(R41="x",1+COUNTIFS(AV$4:AV40,"&gt;0",$AA$4:$AA40,$AA40),0)</f>
        <v>0</v>
      </c>
      <c r="AW41">
        <f t="shared" si="8"/>
        <v>1</v>
      </c>
      <c r="AX41">
        <f t="shared" si="9"/>
        <v>0</v>
      </c>
      <c r="AY41">
        <f t="shared" si="37"/>
        <v>1</v>
      </c>
      <c r="AZ41">
        <f t="shared" si="38"/>
        <v>0</v>
      </c>
      <c r="BA41" s="4">
        <f t="shared" si="39"/>
        <v>0</v>
      </c>
      <c r="BB41" s="4">
        <f t="shared" si="40"/>
        <v>0</v>
      </c>
      <c r="BC41" s="4">
        <f t="shared" si="41"/>
        <v>160353.33333333334</v>
      </c>
      <c r="BD41" s="4">
        <f t="shared" si="42"/>
        <v>0</v>
      </c>
      <c r="BE41" s="4">
        <f t="shared" si="43"/>
        <v>0</v>
      </c>
      <c r="BF41" s="4">
        <f t="shared" si="44"/>
        <v>0</v>
      </c>
      <c r="BG41" s="4">
        <f t="shared" si="45"/>
        <v>0</v>
      </c>
      <c r="BH41" s="4">
        <f t="shared" si="46"/>
        <v>0</v>
      </c>
      <c r="BI41" s="4">
        <f t="shared" si="47"/>
        <v>0</v>
      </c>
      <c r="BJ41" s="4">
        <f t="shared" si="48"/>
        <v>1</v>
      </c>
      <c r="BK41" s="4">
        <f t="shared" si="49"/>
        <v>0</v>
      </c>
      <c r="BL41" s="4">
        <f t="shared" si="50"/>
        <v>0</v>
      </c>
      <c r="BM41" s="4">
        <f t="shared" si="51"/>
        <v>0</v>
      </c>
      <c r="BN41" s="4">
        <f t="shared" si="52"/>
        <v>0</v>
      </c>
      <c r="BO41">
        <f>SUMIFS(BH$5:BH41,$AA$5:$AA41,$AA41)</f>
        <v>3</v>
      </c>
      <c r="BP41">
        <f>SUMIFS(BI$5:BI41,$AA$5:$AA41,$AA41)</f>
        <v>3</v>
      </c>
      <c r="BQ41">
        <f>SUMIFS(BJ$5:BJ41,$AA$5:$AA41,$AA41)</f>
        <v>7</v>
      </c>
      <c r="BR41">
        <f>SUMIFS(BK$5:BK41,$AA$5:$AA41,$AA41)</f>
        <v>8</v>
      </c>
      <c r="BS41">
        <f>SUMIFS(BL$5:BL41,$AA$5:$AA41,$AA41)</f>
        <v>2</v>
      </c>
      <c r="BT41">
        <f>SUMIFS(BM$5:BM41,$AA$5:$AA41,$AA41)</f>
        <v>1</v>
      </c>
      <c r="BU41">
        <f>SUMIFS(BN$5:BN41,$AA$5:$AA41,$AA41)</f>
        <v>0</v>
      </c>
      <c r="BV41">
        <f t="shared" si="53"/>
        <v>4</v>
      </c>
      <c r="BW41">
        <f t="shared" si="54"/>
        <v>17</v>
      </c>
      <c r="BX41">
        <f t="shared" si="55"/>
        <v>17</v>
      </c>
      <c r="BY41">
        <f t="shared" si="56"/>
        <v>11</v>
      </c>
      <c r="BZ41">
        <f t="shared" si="57"/>
        <v>10</v>
      </c>
      <c r="CA41">
        <f t="shared" si="58"/>
        <v>18</v>
      </c>
      <c r="CB41">
        <f t="shared" si="59"/>
        <v>0</v>
      </c>
      <c r="CC41">
        <f t="shared" si="60"/>
        <v>7</v>
      </c>
      <c r="CD41">
        <f t="shared" si="61"/>
        <v>17</v>
      </c>
      <c r="CE41" t="str">
        <f>IFERROR(VLOOKUP($AA41,'Tuyến và nhân viên'!$I:$O,7,0),"")</f>
        <v>Trần Văn Khanh</v>
      </c>
      <c r="CF41">
        <f t="shared" si="62"/>
        <v>2</v>
      </c>
      <c r="CG41">
        <f t="shared" si="63"/>
        <v>1</v>
      </c>
      <c r="CH41">
        <f>COUNTIFS($L41:L41,"x")</f>
        <v>0</v>
      </c>
      <c r="CI41">
        <f>COUNTIFS($L41:M41,"x")</f>
        <v>0</v>
      </c>
      <c r="CJ41">
        <f>COUNTIFS($L41:N41,"x")</f>
        <v>1</v>
      </c>
      <c r="CK41">
        <f>COUNTIFS($L41:O41,"x")</f>
        <v>1</v>
      </c>
      <c r="CL41">
        <f>COUNTIFS($L41:P41,"x")</f>
        <v>1</v>
      </c>
      <c r="CM41">
        <f>COUNTIFS($L41:Q41,"x")</f>
        <v>1</v>
      </c>
      <c r="CN41">
        <f>COUNTIFS($L41:R41,"x")</f>
        <v>1</v>
      </c>
      <c r="CO41" t="str" cm="1">
        <f t="array" ref="CO41">IFERROR(INDEX($CH$4:$CN$4,0,MATCH(1,$CH41:$CN41,0)),"")</f>
        <v>Thứ 4</v>
      </c>
      <c r="CP41" t="str" cm="1">
        <f t="array" ref="CP41">IFERROR(INDEX($CH$4:$CN$4,0,MATCH(2,$CH41:$CN41,0)),"")</f>
        <v/>
      </c>
      <c r="CQ41" t="str">
        <f t="shared" si="64"/>
        <v>Thứ 4</v>
      </c>
      <c r="CR41" t="str">
        <f t="shared" si="29"/>
        <v>F2 - Tuần 1 &amp; 3</v>
      </c>
    </row>
    <row r="42" spans="1:96" x14ac:dyDescent="0.3">
      <c r="A42" s="117" t="s">
        <v>33747</v>
      </c>
      <c r="B42" s="118" t="s">
        <v>33266</v>
      </c>
      <c r="C42" s="118" t="s">
        <v>33267</v>
      </c>
      <c r="D42" s="118" t="s">
        <v>39657</v>
      </c>
      <c r="E42" s="118" t="s">
        <v>21</v>
      </c>
      <c r="F42" s="118" t="s">
        <v>33164</v>
      </c>
      <c r="G42" s="118" t="s">
        <v>35852</v>
      </c>
      <c r="H42" s="118" t="s">
        <v>35857</v>
      </c>
      <c r="I42" s="118" t="s">
        <v>22</v>
      </c>
      <c r="J42" s="119" t="s">
        <v>39658</v>
      </c>
      <c r="K42" s="119" t="s">
        <v>23</v>
      </c>
      <c r="L42" s="117" t="s">
        <v>23</v>
      </c>
      <c r="M42" s="117" t="s">
        <v>23</v>
      </c>
      <c r="N42" s="117" t="s">
        <v>23</v>
      </c>
      <c r="O42" s="117" t="s">
        <v>24</v>
      </c>
      <c r="P42" s="117" t="s">
        <v>23</v>
      </c>
      <c r="Q42" s="117" t="s">
        <v>23</v>
      </c>
      <c r="R42" s="117" t="s">
        <v>23</v>
      </c>
      <c r="S42" s="117" t="s">
        <v>24</v>
      </c>
      <c r="T42" s="117" t="s">
        <v>24</v>
      </c>
      <c r="U42" s="117" t="s">
        <v>24</v>
      </c>
      <c r="V42" s="117" t="s">
        <v>24</v>
      </c>
      <c r="W42" s="74" t="str">
        <f t="shared" si="30"/>
        <v>x</v>
      </c>
      <c r="X42" s="74" t="str">
        <f t="shared" si="31"/>
        <v>x</v>
      </c>
      <c r="Y42" s="74" t="str">
        <f t="shared" si="32"/>
        <v>x</v>
      </c>
      <c r="Z42" s="74" t="str">
        <f t="shared" si="33"/>
        <v>x</v>
      </c>
      <c r="AA42" t="str">
        <f>VLOOKUP($D42,'Tuyến và nhân viên'!$D:$M,6,0)</f>
        <v>HL00622</v>
      </c>
      <c r="AB42" t="str">
        <f>VLOOKUP($D42,'Tuyến và nhân viên'!$D:$M,7,0)</f>
        <v>Dương Phi Vủ</v>
      </c>
      <c r="AC42" s="16" t="str">
        <f>IFERROR(VLOOKUP($F42,DSKH!$D:$BF,53,0),"")</f>
        <v>F4</v>
      </c>
      <c r="AD42" s="16" t="str">
        <f>IFERROR(VLOOKUP($F42,DSKH!$D:$BF,54,0),"")</f>
        <v>OTC</v>
      </c>
      <c r="AE42" s="4">
        <f>SUMIFS('Doanh số khách hàng'!$F:$F,'Doanh số khách hàng'!$A:$A,'Chi tiết tuyến'!$F42)</f>
        <v>778720</v>
      </c>
      <c r="AF42" s="16" t="str">
        <f t="shared" si="4"/>
        <v>F4</v>
      </c>
      <c r="AG42" s="16" t="str">
        <f t="shared" si="5"/>
        <v>F4</v>
      </c>
      <c r="AH42" t="b">
        <f t="shared" si="34"/>
        <v>1</v>
      </c>
      <c r="AI42" t="b">
        <f t="shared" si="35"/>
        <v>1</v>
      </c>
      <c r="AJ42">
        <f>IFERROR(VLOOKUP($AC42,Master!$D:$E,2,0),"")</f>
        <v>4</v>
      </c>
      <c r="AK42">
        <f>VLOOKUP($AF42,Master!$D:$E,2,0)</f>
        <v>4</v>
      </c>
      <c r="AL42" s="4">
        <f t="shared" si="36"/>
        <v>194680</v>
      </c>
      <c r="AM42" t="str">
        <f>IFERROR(VLOOKUP($F42,DSKH!$D:$BF,31,0),"")</f>
        <v>Tỉnh Cà Mau</v>
      </c>
      <c r="AN42" t="str">
        <f>IFERROR(VLOOKUP($F42,DSKH!$D:$BF,29,0),"")</f>
        <v>Xã Phong Hiệp</v>
      </c>
      <c r="AO42">
        <f>IFERROR(VLOOKUP($F42,DSKH!$D:$BF,52,0),"")</f>
        <v>778720</v>
      </c>
      <c r="AP42">
        <f>IF(L42="x",1+COUNTIFS(AP$4:AP41,"&gt;0",$AA$4:$AA41,$AA41),0)</f>
        <v>0</v>
      </c>
      <c r="AQ42">
        <f>IF(M42="x",1+COUNTIFS(AQ$4:AQ41,"&gt;0",$AA$4:$AA41,$AA41),0)</f>
        <v>0</v>
      </c>
      <c r="AR42">
        <f>IF(N42="x",1+COUNTIFS(AR$4:AR41,"&gt;0",$AA$4:$AA41,$AA41),0)</f>
        <v>0</v>
      </c>
      <c r="AS42">
        <f>IF(O42="x",1+COUNTIFS(AS$4:AS41,"&gt;0",$AA$4:$AA41,$AA41),0)</f>
        <v>16</v>
      </c>
      <c r="AT42">
        <f>IF(P42="x",1+COUNTIFS(AT$4:AT41,"&gt;0",$AA$4:$AA41,$AA41),0)</f>
        <v>0</v>
      </c>
      <c r="AU42">
        <f>IF(Q42="x",1+COUNTIFS(AU$4:AU41,"&gt;0",$AA$4:$AA41,$AA41),0)</f>
        <v>0</v>
      </c>
      <c r="AV42">
        <f>IF(R42="x",1+COUNTIFS(AV$4:AV41,"&gt;0",$AA$4:$AA41,$AA41),0)</f>
        <v>0</v>
      </c>
      <c r="AW42">
        <f t="shared" si="8"/>
        <v>1</v>
      </c>
      <c r="AX42">
        <f t="shared" si="9"/>
        <v>1</v>
      </c>
      <c r="AY42">
        <f t="shared" si="37"/>
        <v>1</v>
      </c>
      <c r="AZ42">
        <f t="shared" si="38"/>
        <v>1</v>
      </c>
      <c r="BA42" s="4">
        <f t="shared" si="39"/>
        <v>0</v>
      </c>
      <c r="BB42" s="4">
        <f t="shared" si="40"/>
        <v>0</v>
      </c>
      <c r="BC42" s="4">
        <f t="shared" si="41"/>
        <v>0</v>
      </c>
      <c r="BD42" s="4">
        <f t="shared" si="42"/>
        <v>194680</v>
      </c>
      <c r="BE42" s="4">
        <f t="shared" si="43"/>
        <v>0</v>
      </c>
      <c r="BF42" s="4">
        <f t="shared" si="44"/>
        <v>0</v>
      </c>
      <c r="BG42" s="4">
        <f t="shared" si="45"/>
        <v>0</v>
      </c>
      <c r="BH42" s="4">
        <f t="shared" si="46"/>
        <v>0</v>
      </c>
      <c r="BI42" s="4">
        <f t="shared" si="47"/>
        <v>0</v>
      </c>
      <c r="BJ42" s="4">
        <f t="shared" si="48"/>
        <v>0</v>
      </c>
      <c r="BK42" s="4">
        <f t="shared" si="49"/>
        <v>0</v>
      </c>
      <c r="BL42" s="4">
        <f t="shared" si="50"/>
        <v>0</v>
      </c>
      <c r="BM42" s="4">
        <f t="shared" si="51"/>
        <v>0</v>
      </c>
      <c r="BN42" s="4">
        <f t="shared" si="52"/>
        <v>0</v>
      </c>
      <c r="BO42">
        <f>SUMIFS(BH$5:BH42,$AA$5:$AA42,$AA42)</f>
        <v>3</v>
      </c>
      <c r="BP42">
        <f>SUMIFS(BI$5:BI42,$AA$5:$AA42,$AA42)</f>
        <v>3</v>
      </c>
      <c r="BQ42">
        <f>SUMIFS(BJ$5:BJ42,$AA$5:$AA42,$AA42)</f>
        <v>7</v>
      </c>
      <c r="BR42">
        <f>SUMIFS(BK$5:BK42,$AA$5:$AA42,$AA42)</f>
        <v>8</v>
      </c>
      <c r="BS42">
        <f>SUMIFS(BL$5:BL42,$AA$5:$AA42,$AA42)</f>
        <v>2</v>
      </c>
      <c r="BT42">
        <f>SUMIFS(BM$5:BM42,$AA$5:$AA42,$AA42)</f>
        <v>1</v>
      </c>
      <c r="BU42">
        <f>SUMIFS(BN$5:BN42,$AA$5:$AA42,$AA42)</f>
        <v>0</v>
      </c>
      <c r="BV42">
        <f t="shared" si="53"/>
        <v>4</v>
      </c>
      <c r="BW42">
        <f t="shared" si="54"/>
        <v>17</v>
      </c>
      <c r="BX42">
        <f t="shared" si="55"/>
        <v>17</v>
      </c>
      <c r="BY42">
        <f t="shared" si="56"/>
        <v>11</v>
      </c>
      <c r="BZ42">
        <f t="shared" si="57"/>
        <v>10</v>
      </c>
      <c r="CA42">
        <f t="shared" si="58"/>
        <v>18</v>
      </c>
      <c r="CB42">
        <f t="shared" si="59"/>
        <v>0</v>
      </c>
      <c r="CC42">
        <f t="shared" si="60"/>
        <v>0</v>
      </c>
      <c r="CD42">
        <f t="shared" si="61"/>
        <v>0</v>
      </c>
      <c r="CE42" t="str">
        <f>IFERROR(VLOOKUP($AA42,'Tuyến và nhân viên'!$I:$O,7,0),"")</f>
        <v>Trần Văn Khanh</v>
      </c>
      <c r="CF42">
        <f t="shared" si="62"/>
        <v>4</v>
      </c>
      <c r="CG42">
        <f t="shared" si="63"/>
        <v>1</v>
      </c>
      <c r="CH42">
        <f>COUNTIFS($L42:L42,"x")</f>
        <v>0</v>
      </c>
      <c r="CI42">
        <f>COUNTIFS($L42:M42,"x")</f>
        <v>0</v>
      </c>
      <c r="CJ42">
        <f>COUNTIFS($L42:N42,"x")</f>
        <v>0</v>
      </c>
      <c r="CK42">
        <f>COUNTIFS($L42:O42,"x")</f>
        <v>1</v>
      </c>
      <c r="CL42">
        <f>COUNTIFS($L42:P42,"x")</f>
        <v>1</v>
      </c>
      <c r="CM42">
        <f>COUNTIFS($L42:Q42,"x")</f>
        <v>1</v>
      </c>
      <c r="CN42">
        <f>COUNTIFS($L42:R42,"x")</f>
        <v>1</v>
      </c>
      <c r="CO42" t="str" cm="1">
        <f t="array" ref="CO42">IFERROR(INDEX($CH$4:$CN$4,0,MATCH(1,$CH42:$CN42,0)),"")</f>
        <v>Thứ 5</v>
      </c>
      <c r="CP42" t="str" cm="1">
        <f t="array" ref="CP42">IFERROR(INDEX($CH$4:$CN$4,0,MATCH(2,$CH42:$CN42,0)),"")</f>
        <v/>
      </c>
      <c r="CQ42" t="str">
        <f t="shared" si="64"/>
        <v>Thứ 5</v>
      </c>
      <c r="CR42" t="str">
        <f t="shared" si="29"/>
        <v>F4 - Tất cả các tuần</v>
      </c>
    </row>
    <row r="43" spans="1:96" x14ac:dyDescent="0.3">
      <c r="A43" s="117" t="s">
        <v>33760</v>
      </c>
      <c r="B43" s="118" t="s">
        <v>33266</v>
      </c>
      <c r="C43" s="118" t="s">
        <v>33267</v>
      </c>
      <c r="D43" s="118" t="s">
        <v>39657</v>
      </c>
      <c r="E43" s="118" t="s">
        <v>21</v>
      </c>
      <c r="F43" s="118" t="s">
        <v>29916</v>
      </c>
      <c r="G43" s="118" t="s">
        <v>35870</v>
      </c>
      <c r="H43" s="118" t="s">
        <v>35875</v>
      </c>
      <c r="I43" s="118" t="s">
        <v>22</v>
      </c>
      <c r="J43" s="119" t="s">
        <v>39658</v>
      </c>
      <c r="K43" s="119" t="s">
        <v>23</v>
      </c>
      <c r="L43" s="117" t="s">
        <v>23</v>
      </c>
      <c r="M43" s="117" t="s">
        <v>24</v>
      </c>
      <c r="N43" s="117" t="s">
        <v>23</v>
      </c>
      <c r="O43" s="117" t="s">
        <v>23</v>
      </c>
      <c r="P43" s="117" t="s">
        <v>23</v>
      </c>
      <c r="Q43" s="117" t="s">
        <v>23</v>
      </c>
      <c r="R43" s="117" t="s">
        <v>23</v>
      </c>
      <c r="S43" s="117" t="s">
        <v>24</v>
      </c>
      <c r="T43" s="117" t="s">
        <v>24</v>
      </c>
      <c r="U43" s="117" t="s">
        <v>24</v>
      </c>
      <c r="V43" s="117" t="s">
        <v>24</v>
      </c>
      <c r="W43" s="74" t="str">
        <f t="shared" si="30"/>
        <v>x</v>
      </c>
      <c r="X43" s="74" t="str">
        <f t="shared" si="31"/>
        <v/>
      </c>
      <c r="Y43" s="74" t="str">
        <f t="shared" si="32"/>
        <v>x</v>
      </c>
      <c r="Z43" s="74" t="str">
        <f t="shared" si="33"/>
        <v/>
      </c>
      <c r="AA43" t="str">
        <f>VLOOKUP($D43,'Tuyến và nhân viên'!$D:$M,6,0)</f>
        <v>HL00622</v>
      </c>
      <c r="AB43" t="str">
        <f>VLOOKUP($D43,'Tuyến và nhân viên'!$D:$M,7,0)</f>
        <v>Dương Phi Vủ</v>
      </c>
      <c r="AC43" s="16" t="str">
        <f>IFERROR(VLOOKUP($F43,DSKH!$D:$BF,53,0),"")</f>
        <v>F2</v>
      </c>
      <c r="AD43" s="16" t="str">
        <f>IFERROR(VLOOKUP($F43,DSKH!$D:$BF,54,0),"")</f>
        <v>OTC</v>
      </c>
      <c r="AE43" s="4">
        <f>SUMIFS('Doanh số khách hàng'!$F:$F,'Doanh số khách hàng'!$A:$A,'Chi tiết tuyến'!$F43)</f>
        <v>0</v>
      </c>
      <c r="AF43" s="16" t="str">
        <f t="shared" si="4"/>
        <v>F4</v>
      </c>
      <c r="AG43" s="16" t="str">
        <f t="shared" si="5"/>
        <v>F2</v>
      </c>
      <c r="AH43" t="b">
        <f t="shared" si="34"/>
        <v>0</v>
      </c>
      <c r="AI43" t="b">
        <f t="shared" si="35"/>
        <v>1</v>
      </c>
      <c r="AJ43">
        <f>IFERROR(VLOOKUP($AC43,Master!$D:$E,2,0),"")</f>
        <v>2</v>
      </c>
      <c r="AK43">
        <f>VLOOKUP($AF43,Master!$D:$E,2,0)</f>
        <v>4</v>
      </c>
      <c r="AL43" s="4">
        <f t="shared" si="36"/>
        <v>0</v>
      </c>
      <c r="AM43" t="str">
        <f>IFERROR(VLOOKUP($F43,DSKH!$D:$BF,31,0),"")</f>
        <v>Tỉnh Cà Mau</v>
      </c>
      <c r="AN43" t="str">
        <f>IFERROR(VLOOKUP($F43,DSKH!$D:$BF,29,0),"")</f>
        <v>Xã Phong Thạnh</v>
      </c>
      <c r="AO43">
        <f>IFERROR(VLOOKUP($F43,DSKH!$D:$BF,52,0),"")</f>
        <v>0</v>
      </c>
      <c r="AP43">
        <f>IF(L43="x",1+COUNTIFS(AP$4:AP42,"&gt;0",$AA$4:$AA42,$AA42),0)</f>
        <v>0</v>
      </c>
      <c r="AQ43">
        <f>IF(M43="x",1+COUNTIFS(AQ$4:AQ42,"&gt;0",$AA$4:$AA42,$AA42),0)</f>
        <v>4</v>
      </c>
      <c r="AR43">
        <f>IF(N43="x",1+COUNTIFS(AR$4:AR42,"&gt;0",$AA$4:$AA42,$AA42),0)</f>
        <v>0</v>
      </c>
      <c r="AS43">
        <f>IF(O43="x",1+COUNTIFS(AS$4:AS42,"&gt;0",$AA$4:$AA42,$AA42),0)</f>
        <v>0</v>
      </c>
      <c r="AT43">
        <f>IF(P43="x",1+COUNTIFS(AT$4:AT42,"&gt;0",$AA$4:$AA42,$AA42),0)</f>
        <v>0</v>
      </c>
      <c r="AU43">
        <f>IF(Q43="x",1+COUNTIFS(AU$4:AU42,"&gt;0",$AA$4:$AA42,$AA42),0)</f>
        <v>0</v>
      </c>
      <c r="AV43">
        <f>IF(R43="x",1+COUNTIFS(AV$4:AV42,"&gt;0",$AA$4:$AA42,$AA42),0)</f>
        <v>0</v>
      </c>
      <c r="AW43">
        <f t="shared" si="8"/>
        <v>1</v>
      </c>
      <c r="AX43">
        <f t="shared" si="9"/>
        <v>0</v>
      </c>
      <c r="AY43">
        <f t="shared" si="37"/>
        <v>1</v>
      </c>
      <c r="AZ43">
        <f t="shared" si="38"/>
        <v>0</v>
      </c>
      <c r="BA43" s="4">
        <f t="shared" si="39"/>
        <v>0</v>
      </c>
      <c r="BB43" s="4">
        <f t="shared" si="40"/>
        <v>0</v>
      </c>
      <c r="BC43" s="4">
        <f t="shared" si="41"/>
        <v>0</v>
      </c>
      <c r="BD43" s="4">
        <f t="shared" si="42"/>
        <v>0</v>
      </c>
      <c r="BE43" s="4">
        <f t="shared" si="43"/>
        <v>0</v>
      </c>
      <c r="BF43" s="4">
        <f t="shared" si="44"/>
        <v>0</v>
      </c>
      <c r="BG43" s="4">
        <f t="shared" si="45"/>
        <v>0</v>
      </c>
      <c r="BH43" s="4">
        <f t="shared" si="46"/>
        <v>0</v>
      </c>
      <c r="BI43" s="4">
        <f t="shared" si="47"/>
        <v>1</v>
      </c>
      <c r="BJ43" s="4">
        <f t="shared" si="48"/>
        <v>0</v>
      </c>
      <c r="BK43" s="4">
        <f t="shared" si="49"/>
        <v>0</v>
      </c>
      <c r="BL43" s="4">
        <f t="shared" si="50"/>
        <v>0</v>
      </c>
      <c r="BM43" s="4">
        <f t="shared" si="51"/>
        <v>0</v>
      </c>
      <c r="BN43" s="4">
        <f t="shared" si="52"/>
        <v>0</v>
      </c>
      <c r="BO43">
        <f>SUMIFS(BH$5:BH43,$AA$5:$AA43,$AA43)</f>
        <v>3</v>
      </c>
      <c r="BP43">
        <f>SUMIFS(BI$5:BI43,$AA$5:$AA43,$AA43)</f>
        <v>4</v>
      </c>
      <c r="BQ43">
        <f>SUMIFS(BJ$5:BJ43,$AA$5:$AA43,$AA43)</f>
        <v>7</v>
      </c>
      <c r="BR43">
        <f>SUMIFS(BK$5:BK43,$AA$5:$AA43,$AA43)</f>
        <v>8</v>
      </c>
      <c r="BS43">
        <f>SUMIFS(BL$5:BL43,$AA$5:$AA43,$AA43)</f>
        <v>2</v>
      </c>
      <c r="BT43">
        <f>SUMIFS(BM$5:BM43,$AA$5:$AA43,$AA43)</f>
        <v>1</v>
      </c>
      <c r="BU43">
        <f>SUMIFS(BN$5:BN43,$AA$5:$AA43,$AA43)</f>
        <v>0</v>
      </c>
      <c r="BV43">
        <f t="shared" si="53"/>
        <v>4</v>
      </c>
      <c r="BW43">
        <f t="shared" si="54"/>
        <v>17</v>
      </c>
      <c r="BX43">
        <f t="shared" si="55"/>
        <v>17</v>
      </c>
      <c r="BY43">
        <f t="shared" si="56"/>
        <v>11</v>
      </c>
      <c r="BZ43">
        <f t="shared" si="57"/>
        <v>10</v>
      </c>
      <c r="CA43">
        <f t="shared" si="58"/>
        <v>18</v>
      </c>
      <c r="CB43">
        <f t="shared" si="59"/>
        <v>0</v>
      </c>
      <c r="CC43">
        <f t="shared" si="60"/>
        <v>4</v>
      </c>
      <c r="CD43">
        <f t="shared" si="61"/>
        <v>17</v>
      </c>
      <c r="CE43" t="str">
        <f>IFERROR(VLOOKUP($AA43,'Tuyến và nhân viên'!$I:$O,7,0),"")</f>
        <v>Trần Văn Khanh</v>
      </c>
      <c r="CF43">
        <f t="shared" si="62"/>
        <v>2</v>
      </c>
      <c r="CG43">
        <f t="shared" si="63"/>
        <v>1</v>
      </c>
      <c r="CH43">
        <f>COUNTIFS($L43:L43,"x")</f>
        <v>0</v>
      </c>
      <c r="CI43">
        <f>COUNTIFS($L43:M43,"x")</f>
        <v>1</v>
      </c>
      <c r="CJ43">
        <f>COUNTIFS($L43:N43,"x")</f>
        <v>1</v>
      </c>
      <c r="CK43">
        <f>COUNTIFS($L43:O43,"x")</f>
        <v>1</v>
      </c>
      <c r="CL43">
        <f>COUNTIFS($L43:P43,"x")</f>
        <v>1</v>
      </c>
      <c r="CM43">
        <f>COUNTIFS($L43:Q43,"x")</f>
        <v>1</v>
      </c>
      <c r="CN43">
        <f>COUNTIFS($L43:R43,"x")</f>
        <v>1</v>
      </c>
      <c r="CO43" t="str" cm="1">
        <f t="array" ref="CO43">IFERROR(INDEX($CH$4:$CN$4,0,MATCH(1,$CH43:$CN43,0)),"")</f>
        <v>Thứ 3</v>
      </c>
      <c r="CP43" t="str" cm="1">
        <f t="array" ref="CP43">IFERROR(INDEX($CH$4:$CN$4,0,MATCH(2,$CH43:$CN43,0)),"")</f>
        <v/>
      </c>
      <c r="CQ43" t="str">
        <f t="shared" si="64"/>
        <v>Thứ 3</v>
      </c>
      <c r="CR43" t="str">
        <f t="shared" si="29"/>
        <v>F2 - Tuần 1 &amp; 3</v>
      </c>
    </row>
    <row r="44" spans="1:96" x14ac:dyDescent="0.3">
      <c r="A44" s="117" t="s">
        <v>33776</v>
      </c>
      <c r="B44" s="118" t="s">
        <v>33266</v>
      </c>
      <c r="C44" s="118" t="s">
        <v>33267</v>
      </c>
      <c r="D44" s="118" t="s">
        <v>39657</v>
      </c>
      <c r="E44" s="118" t="s">
        <v>21</v>
      </c>
      <c r="F44" s="118" t="s">
        <v>23845</v>
      </c>
      <c r="G44" s="118" t="s">
        <v>35880</v>
      </c>
      <c r="H44" s="118" t="s">
        <v>35887</v>
      </c>
      <c r="I44" s="118" t="s">
        <v>22</v>
      </c>
      <c r="J44" s="119" t="s">
        <v>39658</v>
      </c>
      <c r="K44" s="119" t="s">
        <v>23</v>
      </c>
      <c r="L44" s="117" t="s">
        <v>23</v>
      </c>
      <c r="M44" s="117" t="s">
        <v>23</v>
      </c>
      <c r="N44" s="117" t="s">
        <v>24</v>
      </c>
      <c r="O44" s="117" t="s">
        <v>23</v>
      </c>
      <c r="P44" s="117" t="s">
        <v>23</v>
      </c>
      <c r="Q44" s="117" t="s">
        <v>23</v>
      </c>
      <c r="R44" s="117" t="s">
        <v>23</v>
      </c>
      <c r="S44" s="117" t="s">
        <v>24</v>
      </c>
      <c r="T44" s="117" t="s">
        <v>24</v>
      </c>
      <c r="U44" s="117" t="s">
        <v>24</v>
      </c>
      <c r="V44" s="117" t="s">
        <v>24</v>
      </c>
      <c r="W44" s="74" t="str">
        <f t="shared" si="30"/>
        <v>x</v>
      </c>
      <c r="X44" s="74" t="str">
        <f t="shared" si="31"/>
        <v/>
      </c>
      <c r="Y44" s="74" t="str">
        <f t="shared" si="32"/>
        <v>x</v>
      </c>
      <c r="Z44" s="74" t="str">
        <f t="shared" si="33"/>
        <v/>
      </c>
      <c r="AA44" t="str">
        <f>VLOOKUP($D44,'Tuyến và nhân viên'!$D:$M,6,0)</f>
        <v>HL00622</v>
      </c>
      <c r="AB44" t="str">
        <f>VLOOKUP($D44,'Tuyến và nhân viên'!$D:$M,7,0)</f>
        <v>Dương Phi Vủ</v>
      </c>
      <c r="AC44" s="16" t="str">
        <f>IFERROR(VLOOKUP($F44,DSKH!$D:$BF,53,0),"")</f>
        <v>F2</v>
      </c>
      <c r="AD44" s="16" t="str">
        <f>IFERROR(VLOOKUP($F44,DSKH!$D:$BF,54,0),"")</f>
        <v>OTC</v>
      </c>
      <c r="AE44" s="4">
        <f>SUMIFS('Doanh số khách hàng'!$F:$F,'Doanh số khách hàng'!$A:$A,'Chi tiết tuyến'!$F44)</f>
        <v>162380</v>
      </c>
      <c r="AF44" s="16" t="str">
        <f t="shared" si="4"/>
        <v>F4</v>
      </c>
      <c r="AG44" s="16" t="str">
        <f t="shared" si="5"/>
        <v>F2</v>
      </c>
      <c r="AH44" t="b">
        <f t="shared" si="34"/>
        <v>0</v>
      </c>
      <c r="AI44" t="b">
        <f t="shared" si="35"/>
        <v>1</v>
      </c>
      <c r="AJ44">
        <f>IFERROR(VLOOKUP($AC44,Master!$D:$E,2,0),"")</f>
        <v>2</v>
      </c>
      <c r="AK44">
        <f>VLOOKUP($AF44,Master!$D:$E,2,0)</f>
        <v>4</v>
      </c>
      <c r="AL44" s="4">
        <f t="shared" si="36"/>
        <v>81190</v>
      </c>
      <c r="AM44" t="str">
        <f>IFERROR(VLOOKUP($F44,DSKH!$D:$BF,31,0),"")</f>
        <v>Tỉnh Cà Mau</v>
      </c>
      <c r="AN44" t="str">
        <f>IFERROR(VLOOKUP($F44,DSKH!$D:$BF,29,0),"")</f>
        <v>Phường Hiệp Thành</v>
      </c>
      <c r="AO44">
        <f>IFERROR(VLOOKUP($F44,DSKH!$D:$BF,52,0),"")</f>
        <v>162380</v>
      </c>
      <c r="AP44">
        <f>IF(L44="x",1+COUNTIFS(AP$4:AP43,"&gt;0",$AA$4:$AA43,$AA43),0)</f>
        <v>0</v>
      </c>
      <c r="AQ44">
        <f>IF(M44="x",1+COUNTIFS(AQ$4:AQ43,"&gt;0",$AA$4:$AA43,$AA43),0)</f>
        <v>0</v>
      </c>
      <c r="AR44">
        <f>IF(N44="x",1+COUNTIFS(AR$4:AR43,"&gt;0",$AA$4:$AA43,$AA43),0)</f>
        <v>9</v>
      </c>
      <c r="AS44">
        <f>IF(O44="x",1+COUNTIFS(AS$4:AS43,"&gt;0",$AA$4:$AA43,$AA43),0)</f>
        <v>0</v>
      </c>
      <c r="AT44">
        <f>IF(P44="x",1+COUNTIFS(AT$4:AT43,"&gt;0",$AA$4:$AA43,$AA43),0)</f>
        <v>0</v>
      </c>
      <c r="AU44">
        <f>IF(Q44="x",1+COUNTIFS(AU$4:AU43,"&gt;0",$AA$4:$AA43,$AA43),0)</f>
        <v>0</v>
      </c>
      <c r="AV44">
        <f>IF(R44="x",1+COUNTIFS(AV$4:AV43,"&gt;0",$AA$4:$AA43,$AA43),0)</f>
        <v>0</v>
      </c>
      <c r="AW44">
        <f t="shared" si="8"/>
        <v>1</v>
      </c>
      <c r="AX44">
        <f t="shared" si="9"/>
        <v>0</v>
      </c>
      <c r="AY44">
        <f t="shared" si="37"/>
        <v>1</v>
      </c>
      <c r="AZ44">
        <f t="shared" si="38"/>
        <v>0</v>
      </c>
      <c r="BA44" s="4">
        <f t="shared" si="39"/>
        <v>0</v>
      </c>
      <c r="BB44" s="4">
        <f t="shared" si="40"/>
        <v>0</v>
      </c>
      <c r="BC44" s="4">
        <f t="shared" si="41"/>
        <v>81190</v>
      </c>
      <c r="BD44" s="4">
        <f t="shared" si="42"/>
        <v>0</v>
      </c>
      <c r="BE44" s="4">
        <f t="shared" si="43"/>
        <v>0</v>
      </c>
      <c r="BF44" s="4">
        <f t="shared" si="44"/>
        <v>0</v>
      </c>
      <c r="BG44" s="4">
        <f t="shared" si="45"/>
        <v>0</v>
      </c>
      <c r="BH44" s="4">
        <f t="shared" si="46"/>
        <v>0</v>
      </c>
      <c r="BI44" s="4">
        <f t="shared" si="47"/>
        <v>0</v>
      </c>
      <c r="BJ44" s="4">
        <f t="shared" si="48"/>
        <v>1</v>
      </c>
      <c r="BK44" s="4">
        <f t="shared" si="49"/>
        <v>0</v>
      </c>
      <c r="BL44" s="4">
        <f t="shared" si="50"/>
        <v>0</v>
      </c>
      <c r="BM44" s="4">
        <f t="shared" si="51"/>
        <v>0</v>
      </c>
      <c r="BN44" s="4">
        <f t="shared" si="52"/>
        <v>0</v>
      </c>
      <c r="BO44">
        <f>SUMIFS(BH$5:BH44,$AA$5:$AA44,$AA44)</f>
        <v>3</v>
      </c>
      <c r="BP44">
        <f>SUMIFS(BI$5:BI44,$AA$5:$AA44,$AA44)</f>
        <v>4</v>
      </c>
      <c r="BQ44">
        <f>SUMIFS(BJ$5:BJ44,$AA$5:$AA44,$AA44)</f>
        <v>8</v>
      </c>
      <c r="BR44">
        <f>SUMIFS(BK$5:BK44,$AA$5:$AA44,$AA44)</f>
        <v>8</v>
      </c>
      <c r="BS44">
        <f>SUMIFS(BL$5:BL44,$AA$5:$AA44,$AA44)</f>
        <v>2</v>
      </c>
      <c r="BT44">
        <f>SUMIFS(BM$5:BM44,$AA$5:$AA44,$AA44)</f>
        <v>1</v>
      </c>
      <c r="BU44">
        <f>SUMIFS(BN$5:BN44,$AA$5:$AA44,$AA44)</f>
        <v>0</v>
      </c>
      <c r="BV44">
        <f t="shared" si="53"/>
        <v>4</v>
      </c>
      <c r="BW44">
        <f t="shared" si="54"/>
        <v>17</v>
      </c>
      <c r="BX44">
        <f t="shared" si="55"/>
        <v>17</v>
      </c>
      <c r="BY44">
        <f t="shared" si="56"/>
        <v>11</v>
      </c>
      <c r="BZ44">
        <f t="shared" si="57"/>
        <v>10</v>
      </c>
      <c r="CA44">
        <f t="shared" si="58"/>
        <v>18</v>
      </c>
      <c r="CB44">
        <f t="shared" si="59"/>
        <v>0</v>
      </c>
      <c r="CC44">
        <f t="shared" si="60"/>
        <v>8</v>
      </c>
      <c r="CD44">
        <f t="shared" si="61"/>
        <v>17</v>
      </c>
      <c r="CE44" t="str">
        <f>IFERROR(VLOOKUP($AA44,'Tuyến và nhân viên'!$I:$O,7,0),"")</f>
        <v>Trần Văn Khanh</v>
      </c>
      <c r="CF44">
        <f t="shared" si="62"/>
        <v>2</v>
      </c>
      <c r="CG44">
        <f t="shared" si="63"/>
        <v>1</v>
      </c>
      <c r="CH44">
        <f>COUNTIFS($L44:L44,"x")</f>
        <v>0</v>
      </c>
      <c r="CI44">
        <f>COUNTIFS($L44:M44,"x")</f>
        <v>0</v>
      </c>
      <c r="CJ44">
        <f>COUNTIFS($L44:N44,"x")</f>
        <v>1</v>
      </c>
      <c r="CK44">
        <f>COUNTIFS($L44:O44,"x")</f>
        <v>1</v>
      </c>
      <c r="CL44">
        <f>COUNTIFS($L44:P44,"x")</f>
        <v>1</v>
      </c>
      <c r="CM44">
        <f>COUNTIFS($L44:Q44,"x")</f>
        <v>1</v>
      </c>
      <c r="CN44">
        <f>COUNTIFS($L44:R44,"x")</f>
        <v>1</v>
      </c>
      <c r="CO44" t="str" cm="1">
        <f t="array" ref="CO44">IFERROR(INDEX($CH$4:$CN$4,0,MATCH(1,$CH44:$CN44,0)),"")</f>
        <v>Thứ 4</v>
      </c>
      <c r="CP44" t="str" cm="1">
        <f t="array" ref="CP44">IFERROR(INDEX($CH$4:$CN$4,0,MATCH(2,$CH44:$CN44,0)),"")</f>
        <v/>
      </c>
      <c r="CQ44" t="str">
        <f t="shared" si="64"/>
        <v>Thứ 4</v>
      </c>
      <c r="CR44" t="str">
        <f t="shared" si="29"/>
        <v>F2 - Tuần 1 &amp; 3</v>
      </c>
    </row>
    <row r="45" spans="1:96" x14ac:dyDescent="0.3">
      <c r="A45" s="117" t="s">
        <v>33789</v>
      </c>
      <c r="B45" s="118" t="s">
        <v>33266</v>
      </c>
      <c r="C45" s="118" t="s">
        <v>33267</v>
      </c>
      <c r="D45" s="118" t="s">
        <v>39657</v>
      </c>
      <c r="E45" s="118" t="s">
        <v>21</v>
      </c>
      <c r="F45" s="118" t="s">
        <v>30322</v>
      </c>
      <c r="G45" s="118" t="s">
        <v>35950</v>
      </c>
      <c r="H45" s="118" t="s">
        <v>35956</v>
      </c>
      <c r="I45" s="118" t="s">
        <v>22</v>
      </c>
      <c r="J45" s="119" t="s">
        <v>39658</v>
      </c>
      <c r="K45" s="119" t="s">
        <v>23</v>
      </c>
      <c r="L45" s="117" t="s">
        <v>23</v>
      </c>
      <c r="M45" s="117" t="s">
        <v>23</v>
      </c>
      <c r="N45" s="117" t="s">
        <v>23</v>
      </c>
      <c r="O45" s="117" t="s">
        <v>23</v>
      </c>
      <c r="P45" s="117" t="s">
        <v>23</v>
      </c>
      <c r="Q45" s="117" t="s">
        <v>24</v>
      </c>
      <c r="R45" s="117" t="s">
        <v>23</v>
      </c>
      <c r="S45" s="117" t="s">
        <v>24</v>
      </c>
      <c r="T45" s="117" t="s">
        <v>24</v>
      </c>
      <c r="U45" s="117" t="s">
        <v>24</v>
      </c>
      <c r="V45" s="117" t="s">
        <v>24</v>
      </c>
      <c r="W45" s="74" t="str">
        <f t="shared" si="30"/>
        <v>x</v>
      </c>
      <c r="X45" s="74" t="str">
        <f t="shared" si="31"/>
        <v>x</v>
      </c>
      <c r="Y45" s="74" t="str">
        <f t="shared" si="32"/>
        <v>x</v>
      </c>
      <c r="Z45" s="74" t="str">
        <f t="shared" si="33"/>
        <v>x</v>
      </c>
      <c r="AA45" t="str">
        <f>VLOOKUP($D45,'Tuyến và nhân viên'!$D:$M,6,0)</f>
        <v>HL00622</v>
      </c>
      <c r="AB45" t="str">
        <f>VLOOKUP($D45,'Tuyến và nhân viên'!$D:$M,7,0)</f>
        <v>Dương Phi Vủ</v>
      </c>
      <c r="AC45" s="16" t="str">
        <f>IFERROR(VLOOKUP($F45,DSKH!$D:$BF,53,0),"")</f>
        <v>F4</v>
      </c>
      <c r="AD45" s="16" t="str">
        <f>IFERROR(VLOOKUP($F45,DSKH!$D:$BF,54,0),"")</f>
        <v>OTC</v>
      </c>
      <c r="AE45" s="4">
        <f>SUMIFS('Doanh số khách hàng'!$F:$F,'Doanh số khách hàng'!$A:$A,'Chi tiết tuyến'!$F45)</f>
        <v>704606.66666666663</v>
      </c>
      <c r="AF45" s="16" t="str">
        <f t="shared" si="4"/>
        <v>F4</v>
      </c>
      <c r="AG45" s="16" t="str">
        <f t="shared" si="5"/>
        <v>F4</v>
      </c>
      <c r="AH45" t="b">
        <f t="shared" si="34"/>
        <v>1</v>
      </c>
      <c r="AI45" t="b">
        <f t="shared" si="35"/>
        <v>1</v>
      </c>
      <c r="AJ45">
        <f>IFERROR(VLOOKUP($AC45,Master!$D:$E,2,0),"")</f>
        <v>4</v>
      </c>
      <c r="AK45">
        <f>VLOOKUP($AF45,Master!$D:$E,2,0)</f>
        <v>4</v>
      </c>
      <c r="AL45" s="4">
        <f t="shared" si="36"/>
        <v>176151.66666666666</v>
      </c>
      <c r="AM45" t="str">
        <f>IFERROR(VLOOKUP($F45,DSKH!$D:$BF,31,0),"")</f>
        <v>Tỉnh Cà Mau</v>
      </c>
      <c r="AN45" t="str">
        <f>IFERROR(VLOOKUP($F45,DSKH!$D:$BF,29,0),"")</f>
        <v>Xã Hưng Hội</v>
      </c>
      <c r="AO45">
        <f>IFERROR(VLOOKUP($F45,DSKH!$D:$BF,52,0),"")</f>
        <v>704606.66666666663</v>
      </c>
      <c r="AP45">
        <f>IF(L45="x",1+COUNTIFS(AP$4:AP44,"&gt;0",$AA$4:$AA44,$AA44),0)</f>
        <v>0</v>
      </c>
      <c r="AQ45">
        <f>IF(M45="x",1+COUNTIFS(AQ$4:AQ44,"&gt;0",$AA$4:$AA44,$AA44),0)</f>
        <v>0</v>
      </c>
      <c r="AR45">
        <f>IF(N45="x",1+COUNTIFS(AR$4:AR44,"&gt;0",$AA$4:$AA44,$AA44),0)</f>
        <v>0</v>
      </c>
      <c r="AS45">
        <f>IF(O45="x",1+COUNTIFS(AS$4:AS44,"&gt;0",$AA$4:$AA44,$AA44),0)</f>
        <v>0</v>
      </c>
      <c r="AT45">
        <f>IF(P45="x",1+COUNTIFS(AT$4:AT44,"&gt;0",$AA$4:$AA44,$AA44),0)</f>
        <v>0</v>
      </c>
      <c r="AU45">
        <f>IF(Q45="x",1+COUNTIFS(AU$4:AU44,"&gt;0",$AA$4:$AA44,$AA44),0)</f>
        <v>3</v>
      </c>
      <c r="AV45">
        <f>IF(R45="x",1+COUNTIFS(AV$4:AV44,"&gt;0",$AA$4:$AA44,$AA44),0)</f>
        <v>0</v>
      </c>
      <c r="AW45">
        <f t="shared" si="8"/>
        <v>1</v>
      </c>
      <c r="AX45">
        <f t="shared" si="9"/>
        <v>1</v>
      </c>
      <c r="AY45">
        <f t="shared" si="37"/>
        <v>1</v>
      </c>
      <c r="AZ45">
        <f t="shared" si="38"/>
        <v>1</v>
      </c>
      <c r="BA45" s="4">
        <f t="shared" si="39"/>
        <v>0</v>
      </c>
      <c r="BB45" s="4">
        <f t="shared" si="40"/>
        <v>0</v>
      </c>
      <c r="BC45" s="4">
        <f t="shared" si="41"/>
        <v>0</v>
      </c>
      <c r="BD45" s="4">
        <f t="shared" si="42"/>
        <v>0</v>
      </c>
      <c r="BE45" s="4">
        <f t="shared" si="43"/>
        <v>0</v>
      </c>
      <c r="BF45" s="4">
        <f t="shared" si="44"/>
        <v>176151.66666666666</v>
      </c>
      <c r="BG45" s="4">
        <f t="shared" si="45"/>
        <v>0</v>
      </c>
      <c r="BH45" s="4">
        <f t="shared" si="46"/>
        <v>0</v>
      </c>
      <c r="BI45" s="4">
        <f t="shared" si="47"/>
        <v>0</v>
      </c>
      <c r="BJ45" s="4">
        <f t="shared" si="48"/>
        <v>0</v>
      </c>
      <c r="BK45" s="4">
        <f t="shared" si="49"/>
        <v>0</v>
      </c>
      <c r="BL45" s="4">
        <f t="shared" si="50"/>
        <v>0</v>
      </c>
      <c r="BM45" s="4">
        <f t="shared" si="51"/>
        <v>0</v>
      </c>
      <c r="BN45" s="4">
        <f t="shared" si="52"/>
        <v>0</v>
      </c>
      <c r="BO45">
        <f>SUMIFS(BH$5:BH45,$AA$5:$AA45,$AA45)</f>
        <v>3</v>
      </c>
      <c r="BP45">
        <f>SUMIFS(BI$5:BI45,$AA$5:$AA45,$AA45)</f>
        <v>4</v>
      </c>
      <c r="BQ45">
        <f>SUMIFS(BJ$5:BJ45,$AA$5:$AA45,$AA45)</f>
        <v>8</v>
      </c>
      <c r="BR45">
        <f>SUMIFS(BK$5:BK45,$AA$5:$AA45,$AA45)</f>
        <v>8</v>
      </c>
      <c r="BS45">
        <f>SUMIFS(BL$5:BL45,$AA$5:$AA45,$AA45)</f>
        <v>2</v>
      </c>
      <c r="BT45">
        <f>SUMIFS(BM$5:BM45,$AA$5:$AA45,$AA45)</f>
        <v>1</v>
      </c>
      <c r="BU45">
        <f>SUMIFS(BN$5:BN45,$AA$5:$AA45,$AA45)</f>
        <v>0</v>
      </c>
      <c r="BV45">
        <f t="shared" si="53"/>
        <v>4</v>
      </c>
      <c r="BW45">
        <f t="shared" si="54"/>
        <v>17</v>
      </c>
      <c r="BX45">
        <f t="shared" si="55"/>
        <v>17</v>
      </c>
      <c r="BY45">
        <f t="shared" si="56"/>
        <v>11</v>
      </c>
      <c r="BZ45">
        <f t="shared" si="57"/>
        <v>10</v>
      </c>
      <c r="CA45">
        <f t="shared" si="58"/>
        <v>18</v>
      </c>
      <c r="CB45">
        <f t="shared" si="59"/>
        <v>0</v>
      </c>
      <c r="CC45">
        <f t="shared" si="60"/>
        <v>0</v>
      </c>
      <c r="CD45">
        <f t="shared" si="61"/>
        <v>0</v>
      </c>
      <c r="CE45" t="str">
        <f>IFERROR(VLOOKUP($AA45,'Tuyến và nhân viên'!$I:$O,7,0),"")</f>
        <v>Trần Văn Khanh</v>
      </c>
      <c r="CF45">
        <f t="shared" si="62"/>
        <v>4</v>
      </c>
      <c r="CG45">
        <f t="shared" si="63"/>
        <v>1</v>
      </c>
      <c r="CH45">
        <f>COUNTIFS($L45:L45,"x")</f>
        <v>0</v>
      </c>
      <c r="CI45">
        <f>COUNTIFS($L45:M45,"x")</f>
        <v>0</v>
      </c>
      <c r="CJ45">
        <f>COUNTIFS($L45:N45,"x")</f>
        <v>0</v>
      </c>
      <c r="CK45">
        <f>COUNTIFS($L45:O45,"x")</f>
        <v>0</v>
      </c>
      <c r="CL45">
        <f>COUNTIFS($L45:P45,"x")</f>
        <v>0</v>
      </c>
      <c r="CM45">
        <f>COUNTIFS($L45:Q45,"x")</f>
        <v>1</v>
      </c>
      <c r="CN45">
        <f>COUNTIFS($L45:R45,"x")</f>
        <v>1</v>
      </c>
      <c r="CO45" t="str" cm="1">
        <f t="array" ref="CO45">IFERROR(INDEX($CH$4:$CN$4,0,MATCH(1,$CH45:$CN45,0)),"")</f>
        <v>Thứ 7</v>
      </c>
      <c r="CP45" t="str" cm="1">
        <f t="array" ref="CP45">IFERROR(INDEX($CH$4:$CN$4,0,MATCH(2,$CH45:$CN45,0)),"")</f>
        <v/>
      </c>
      <c r="CQ45" t="str">
        <f t="shared" si="64"/>
        <v>Thứ 7</v>
      </c>
      <c r="CR45" t="str">
        <f t="shared" si="29"/>
        <v>F4 - Tất cả các tuần</v>
      </c>
    </row>
    <row r="46" spans="1:96" x14ac:dyDescent="0.3">
      <c r="A46" s="117" t="s">
        <v>33802</v>
      </c>
      <c r="B46" s="118" t="s">
        <v>33266</v>
      </c>
      <c r="C46" s="118" t="s">
        <v>33267</v>
      </c>
      <c r="D46" s="118" t="s">
        <v>39657</v>
      </c>
      <c r="E46" s="118" t="s">
        <v>21</v>
      </c>
      <c r="F46" s="118" t="s">
        <v>22159</v>
      </c>
      <c r="G46" s="118" t="s">
        <v>36512</v>
      </c>
      <c r="H46" s="118" t="s">
        <v>36518</v>
      </c>
      <c r="I46" s="118" t="s">
        <v>22</v>
      </c>
      <c r="J46" s="119" t="s">
        <v>39658</v>
      </c>
      <c r="K46" s="119" t="s">
        <v>23</v>
      </c>
      <c r="L46" s="117" t="s">
        <v>23</v>
      </c>
      <c r="M46" s="117" t="s">
        <v>23</v>
      </c>
      <c r="N46" s="117" t="s">
        <v>23</v>
      </c>
      <c r="O46" s="117" t="s">
        <v>23</v>
      </c>
      <c r="P46" s="117" t="s">
        <v>24</v>
      </c>
      <c r="Q46" s="117" t="s">
        <v>23</v>
      </c>
      <c r="R46" s="117" t="s">
        <v>23</v>
      </c>
      <c r="S46" s="117" t="s">
        <v>24</v>
      </c>
      <c r="T46" s="117" t="s">
        <v>24</v>
      </c>
      <c r="U46" s="117" t="s">
        <v>24</v>
      </c>
      <c r="V46" s="117" t="s">
        <v>24</v>
      </c>
      <c r="W46" s="74" t="str">
        <f t="shared" si="30"/>
        <v>x</v>
      </c>
      <c r="X46" s="74" t="str">
        <f t="shared" si="31"/>
        <v>x</v>
      </c>
      <c r="Y46" s="74" t="str">
        <f t="shared" si="32"/>
        <v>x</v>
      </c>
      <c r="Z46" s="74" t="str">
        <f t="shared" si="33"/>
        <v>x</v>
      </c>
      <c r="AA46" t="str">
        <f>VLOOKUP($D46,'Tuyến và nhân viên'!$D:$M,6,0)</f>
        <v>HL00622</v>
      </c>
      <c r="AB46" t="str">
        <f>VLOOKUP($D46,'Tuyến và nhân viên'!$D:$M,7,0)</f>
        <v>Dương Phi Vủ</v>
      </c>
      <c r="AC46" s="16" t="str">
        <f>IFERROR(VLOOKUP($F46,DSKH!$D:$BF,53,0),"")</f>
        <v>F4</v>
      </c>
      <c r="AD46" s="16" t="str">
        <f>IFERROR(VLOOKUP($F46,DSKH!$D:$BF,54,0),"")</f>
        <v>OTC</v>
      </c>
      <c r="AE46" s="4">
        <f>SUMIFS('Doanh số khách hàng'!$F:$F,'Doanh số khách hàng'!$A:$A,'Chi tiết tuyến'!$F46)</f>
        <v>1025050</v>
      </c>
      <c r="AF46" s="16" t="str">
        <f t="shared" si="4"/>
        <v>F4</v>
      </c>
      <c r="AG46" s="16" t="str">
        <f t="shared" si="5"/>
        <v>F4</v>
      </c>
      <c r="AH46" t="b">
        <f t="shared" si="34"/>
        <v>1</v>
      </c>
      <c r="AI46" t="b">
        <f t="shared" si="35"/>
        <v>1</v>
      </c>
      <c r="AJ46">
        <f>IFERROR(VLOOKUP($AC46,Master!$D:$E,2,0),"")</f>
        <v>4</v>
      </c>
      <c r="AK46">
        <f>VLOOKUP($AF46,Master!$D:$E,2,0)</f>
        <v>4</v>
      </c>
      <c r="AL46" s="4">
        <f t="shared" si="36"/>
        <v>256262.5</v>
      </c>
      <c r="AM46" t="str">
        <f>IFERROR(VLOOKUP($F46,DSKH!$D:$BF,31,0),"")</f>
        <v>Tỉnh Cà Mau</v>
      </c>
      <c r="AN46" t="str">
        <f>IFERROR(VLOOKUP($F46,DSKH!$D:$BF,29,0),"")</f>
        <v>Xã Châu Thới</v>
      </c>
      <c r="AO46">
        <f>IFERROR(VLOOKUP($F46,DSKH!$D:$BF,52,0),"")</f>
        <v>1025050</v>
      </c>
      <c r="AP46">
        <f>IF(L46="x",1+COUNTIFS(AP$4:AP45,"&gt;0",$AA$4:$AA45,$AA45),0)</f>
        <v>0</v>
      </c>
      <c r="AQ46">
        <f>IF(M46="x",1+COUNTIFS(AQ$4:AQ45,"&gt;0",$AA$4:$AA45,$AA45),0)</f>
        <v>0</v>
      </c>
      <c r="AR46">
        <f>IF(N46="x",1+COUNTIFS(AR$4:AR45,"&gt;0",$AA$4:$AA45,$AA45),0)</f>
        <v>0</v>
      </c>
      <c r="AS46">
        <f>IF(O46="x",1+COUNTIFS(AS$4:AS45,"&gt;0",$AA$4:$AA45,$AA45),0)</f>
        <v>0</v>
      </c>
      <c r="AT46">
        <f>IF(P46="x",1+COUNTIFS(AT$4:AT45,"&gt;0",$AA$4:$AA45,$AA45),0)</f>
        <v>4</v>
      </c>
      <c r="AU46">
        <f>IF(Q46="x",1+COUNTIFS(AU$4:AU45,"&gt;0",$AA$4:$AA45,$AA45),0)</f>
        <v>0</v>
      </c>
      <c r="AV46">
        <f>IF(R46="x",1+COUNTIFS(AV$4:AV45,"&gt;0",$AA$4:$AA45,$AA45),0)</f>
        <v>0</v>
      </c>
      <c r="AW46">
        <f t="shared" si="8"/>
        <v>1</v>
      </c>
      <c r="AX46">
        <f t="shared" si="9"/>
        <v>1</v>
      </c>
      <c r="AY46">
        <f t="shared" si="37"/>
        <v>1</v>
      </c>
      <c r="AZ46">
        <f t="shared" si="38"/>
        <v>1</v>
      </c>
      <c r="BA46" s="4">
        <f t="shared" si="39"/>
        <v>0</v>
      </c>
      <c r="BB46" s="4">
        <f t="shared" si="40"/>
        <v>0</v>
      </c>
      <c r="BC46" s="4">
        <f t="shared" si="41"/>
        <v>0</v>
      </c>
      <c r="BD46" s="4">
        <f t="shared" si="42"/>
        <v>0</v>
      </c>
      <c r="BE46" s="4">
        <f t="shared" si="43"/>
        <v>256262.5</v>
      </c>
      <c r="BF46" s="4">
        <f t="shared" si="44"/>
        <v>0</v>
      </c>
      <c r="BG46" s="4">
        <f t="shared" si="45"/>
        <v>0</v>
      </c>
      <c r="BH46" s="4">
        <f t="shared" si="46"/>
        <v>0</v>
      </c>
      <c r="BI46" s="4">
        <f t="shared" si="47"/>
        <v>0</v>
      </c>
      <c r="BJ46" s="4">
        <f t="shared" si="48"/>
        <v>0</v>
      </c>
      <c r="BK46" s="4">
        <f t="shared" si="49"/>
        <v>0</v>
      </c>
      <c r="BL46" s="4">
        <f t="shared" si="50"/>
        <v>0</v>
      </c>
      <c r="BM46" s="4">
        <f t="shared" si="51"/>
        <v>0</v>
      </c>
      <c r="BN46" s="4">
        <f t="shared" si="52"/>
        <v>0</v>
      </c>
      <c r="BO46">
        <f>SUMIFS(BH$5:BH46,$AA$5:$AA46,$AA46)</f>
        <v>3</v>
      </c>
      <c r="BP46">
        <f>SUMIFS(BI$5:BI46,$AA$5:$AA46,$AA46)</f>
        <v>4</v>
      </c>
      <c r="BQ46">
        <f>SUMIFS(BJ$5:BJ46,$AA$5:$AA46,$AA46)</f>
        <v>8</v>
      </c>
      <c r="BR46">
        <f>SUMIFS(BK$5:BK46,$AA$5:$AA46,$AA46)</f>
        <v>8</v>
      </c>
      <c r="BS46">
        <f>SUMIFS(BL$5:BL46,$AA$5:$AA46,$AA46)</f>
        <v>2</v>
      </c>
      <c r="BT46">
        <f>SUMIFS(BM$5:BM46,$AA$5:$AA46,$AA46)</f>
        <v>1</v>
      </c>
      <c r="BU46">
        <f>SUMIFS(BN$5:BN46,$AA$5:$AA46,$AA46)</f>
        <v>0</v>
      </c>
      <c r="BV46">
        <f t="shared" si="53"/>
        <v>4</v>
      </c>
      <c r="BW46">
        <f t="shared" si="54"/>
        <v>17</v>
      </c>
      <c r="BX46">
        <f t="shared" si="55"/>
        <v>17</v>
      </c>
      <c r="BY46">
        <f t="shared" si="56"/>
        <v>11</v>
      </c>
      <c r="BZ46">
        <f t="shared" si="57"/>
        <v>10</v>
      </c>
      <c r="CA46">
        <f t="shared" si="58"/>
        <v>18</v>
      </c>
      <c r="CB46">
        <f t="shared" si="59"/>
        <v>0</v>
      </c>
      <c r="CC46">
        <f t="shared" si="60"/>
        <v>0</v>
      </c>
      <c r="CD46">
        <f t="shared" si="61"/>
        <v>0</v>
      </c>
      <c r="CE46" t="str">
        <f>IFERROR(VLOOKUP($AA46,'Tuyến và nhân viên'!$I:$O,7,0),"")</f>
        <v>Trần Văn Khanh</v>
      </c>
      <c r="CF46">
        <f t="shared" si="62"/>
        <v>4</v>
      </c>
      <c r="CG46">
        <f t="shared" si="63"/>
        <v>1</v>
      </c>
      <c r="CH46">
        <f>COUNTIFS($L46:L46,"x")</f>
        <v>0</v>
      </c>
      <c r="CI46">
        <f>COUNTIFS($L46:M46,"x")</f>
        <v>0</v>
      </c>
      <c r="CJ46">
        <f>COUNTIFS($L46:N46,"x")</f>
        <v>0</v>
      </c>
      <c r="CK46">
        <f>COUNTIFS($L46:O46,"x")</f>
        <v>0</v>
      </c>
      <c r="CL46">
        <f>COUNTIFS($L46:P46,"x")</f>
        <v>1</v>
      </c>
      <c r="CM46">
        <f>COUNTIFS($L46:Q46,"x")</f>
        <v>1</v>
      </c>
      <c r="CN46">
        <f>COUNTIFS($L46:R46,"x")</f>
        <v>1</v>
      </c>
      <c r="CO46" t="str" cm="1">
        <f t="array" ref="CO46">IFERROR(INDEX($CH$4:$CN$4,0,MATCH(1,$CH46:$CN46,0)),"")</f>
        <v>Thứ 6</v>
      </c>
      <c r="CP46" t="str" cm="1">
        <f t="array" ref="CP46">IFERROR(INDEX($CH$4:$CN$4,0,MATCH(2,$CH46:$CN46,0)),"")</f>
        <v/>
      </c>
      <c r="CQ46" t="str">
        <f t="shared" si="64"/>
        <v>Thứ 6</v>
      </c>
      <c r="CR46" t="str">
        <f t="shared" si="29"/>
        <v>F4 - Tất cả các tuần</v>
      </c>
    </row>
    <row r="47" spans="1:96" x14ac:dyDescent="0.3">
      <c r="A47" s="117" t="s">
        <v>33813</v>
      </c>
      <c r="B47" s="118" t="s">
        <v>33266</v>
      </c>
      <c r="C47" s="118" t="s">
        <v>33267</v>
      </c>
      <c r="D47" s="118" t="s">
        <v>39657</v>
      </c>
      <c r="E47" s="118" t="s">
        <v>21</v>
      </c>
      <c r="F47" s="118" t="s">
        <v>16279</v>
      </c>
      <c r="G47" s="118" t="s">
        <v>36523</v>
      </c>
      <c r="H47" s="118" t="s">
        <v>36530</v>
      </c>
      <c r="I47" s="118" t="s">
        <v>22</v>
      </c>
      <c r="J47" s="119" t="s">
        <v>39658</v>
      </c>
      <c r="K47" s="119" t="s">
        <v>23</v>
      </c>
      <c r="L47" s="117" t="s">
        <v>23</v>
      </c>
      <c r="M47" s="117" t="s">
        <v>23</v>
      </c>
      <c r="N47" s="117" t="s">
        <v>23</v>
      </c>
      <c r="O47" s="117" t="s">
        <v>23</v>
      </c>
      <c r="P47" s="117" t="s">
        <v>24</v>
      </c>
      <c r="Q47" s="117" t="s">
        <v>23</v>
      </c>
      <c r="R47" s="117" t="s">
        <v>23</v>
      </c>
      <c r="S47" s="117" t="s">
        <v>24</v>
      </c>
      <c r="T47" s="117" t="s">
        <v>24</v>
      </c>
      <c r="U47" s="117" t="s">
        <v>24</v>
      </c>
      <c r="V47" s="117" t="s">
        <v>24</v>
      </c>
      <c r="W47" s="74" t="str">
        <f t="shared" si="30"/>
        <v>x</v>
      </c>
      <c r="X47" s="74" t="str">
        <f t="shared" si="31"/>
        <v>x</v>
      </c>
      <c r="Y47" s="74" t="str">
        <f t="shared" si="32"/>
        <v>x</v>
      </c>
      <c r="Z47" s="74" t="str">
        <f t="shared" si="33"/>
        <v>x</v>
      </c>
      <c r="AA47" t="str">
        <f>VLOOKUP($D47,'Tuyến và nhân viên'!$D:$M,6,0)</f>
        <v>HL00622</v>
      </c>
      <c r="AB47" t="str">
        <f>VLOOKUP($D47,'Tuyến và nhân viên'!$D:$M,7,0)</f>
        <v>Dương Phi Vủ</v>
      </c>
      <c r="AC47" s="16" t="str">
        <f>IFERROR(VLOOKUP($F47,DSKH!$D:$BF,53,0),"")</f>
        <v>F4</v>
      </c>
      <c r="AD47" s="16" t="str">
        <f>IFERROR(VLOOKUP($F47,DSKH!$D:$BF,54,0),"")</f>
        <v>OTC</v>
      </c>
      <c r="AE47" s="4">
        <f>SUMIFS('Doanh số khách hàng'!$F:$F,'Doanh số khách hàng'!$A:$A,'Chi tiết tuyến'!$F47)</f>
        <v>9723043.333333334</v>
      </c>
      <c r="AF47" s="16" t="str">
        <f t="shared" si="4"/>
        <v>F4</v>
      </c>
      <c r="AG47" s="16" t="str">
        <f t="shared" si="5"/>
        <v>F4</v>
      </c>
      <c r="AH47" t="b">
        <f t="shared" si="34"/>
        <v>1</v>
      </c>
      <c r="AI47" t="b">
        <f t="shared" si="35"/>
        <v>1</v>
      </c>
      <c r="AJ47">
        <f>IFERROR(VLOOKUP($AC47,Master!$D:$E,2,0),"")</f>
        <v>4</v>
      </c>
      <c r="AK47">
        <f>VLOOKUP($AF47,Master!$D:$E,2,0)</f>
        <v>4</v>
      </c>
      <c r="AL47" s="4">
        <f t="shared" si="36"/>
        <v>2430760.8333333335</v>
      </c>
      <c r="AM47" t="str">
        <f>IFERROR(VLOOKUP($F47,DSKH!$D:$BF,31,0),"")</f>
        <v>Tỉnh Cà Mau</v>
      </c>
      <c r="AN47" t="str">
        <f>IFERROR(VLOOKUP($F47,DSKH!$D:$BF,29,0),"")</f>
        <v>Xã Châu Thới</v>
      </c>
      <c r="AO47">
        <f>IFERROR(VLOOKUP($F47,DSKH!$D:$BF,52,0),"")</f>
        <v>9723043.333333334</v>
      </c>
      <c r="AP47">
        <f>IF(L47="x",1+COUNTIFS(AP$4:AP46,"&gt;0",$AA$4:$AA46,$AA46),0)</f>
        <v>0</v>
      </c>
      <c r="AQ47">
        <f>IF(M47="x",1+COUNTIFS(AQ$4:AQ46,"&gt;0",$AA$4:$AA46,$AA46),0)</f>
        <v>0</v>
      </c>
      <c r="AR47">
        <f>IF(N47="x",1+COUNTIFS(AR$4:AR46,"&gt;0",$AA$4:$AA46,$AA46),0)</f>
        <v>0</v>
      </c>
      <c r="AS47">
        <f>IF(O47="x",1+COUNTIFS(AS$4:AS46,"&gt;0",$AA$4:$AA46,$AA46),0)</f>
        <v>0</v>
      </c>
      <c r="AT47">
        <f>IF(P47="x",1+COUNTIFS(AT$4:AT46,"&gt;0",$AA$4:$AA46,$AA46),0)</f>
        <v>5</v>
      </c>
      <c r="AU47">
        <f>IF(Q47="x",1+COUNTIFS(AU$4:AU46,"&gt;0",$AA$4:$AA46,$AA46),0)</f>
        <v>0</v>
      </c>
      <c r="AV47">
        <f>IF(R47="x",1+COUNTIFS(AV$4:AV46,"&gt;0",$AA$4:$AA46,$AA46),0)</f>
        <v>0</v>
      </c>
      <c r="AW47">
        <f t="shared" si="8"/>
        <v>1</v>
      </c>
      <c r="AX47">
        <f t="shared" si="9"/>
        <v>1</v>
      </c>
      <c r="AY47">
        <f t="shared" si="37"/>
        <v>1</v>
      </c>
      <c r="AZ47">
        <f t="shared" si="38"/>
        <v>1</v>
      </c>
      <c r="BA47" s="4">
        <f t="shared" si="39"/>
        <v>0</v>
      </c>
      <c r="BB47" s="4">
        <f t="shared" si="40"/>
        <v>0</v>
      </c>
      <c r="BC47" s="4">
        <f t="shared" si="41"/>
        <v>0</v>
      </c>
      <c r="BD47" s="4">
        <f t="shared" si="42"/>
        <v>0</v>
      </c>
      <c r="BE47" s="4">
        <f t="shared" si="43"/>
        <v>2430760.8333333335</v>
      </c>
      <c r="BF47" s="4">
        <f t="shared" si="44"/>
        <v>0</v>
      </c>
      <c r="BG47" s="4">
        <f t="shared" si="45"/>
        <v>0</v>
      </c>
      <c r="BH47" s="4">
        <f t="shared" si="46"/>
        <v>0</v>
      </c>
      <c r="BI47" s="4">
        <f t="shared" si="47"/>
        <v>0</v>
      </c>
      <c r="BJ47" s="4">
        <f t="shared" si="48"/>
        <v>0</v>
      </c>
      <c r="BK47" s="4">
        <f t="shared" si="49"/>
        <v>0</v>
      </c>
      <c r="BL47" s="4">
        <f t="shared" si="50"/>
        <v>0</v>
      </c>
      <c r="BM47" s="4">
        <f t="shared" si="51"/>
        <v>0</v>
      </c>
      <c r="BN47" s="4">
        <f t="shared" si="52"/>
        <v>0</v>
      </c>
      <c r="BO47">
        <f>SUMIFS(BH$5:BH47,$AA$5:$AA47,$AA47)</f>
        <v>3</v>
      </c>
      <c r="BP47">
        <f>SUMIFS(BI$5:BI47,$AA$5:$AA47,$AA47)</f>
        <v>4</v>
      </c>
      <c r="BQ47">
        <f>SUMIFS(BJ$5:BJ47,$AA$5:$AA47,$AA47)</f>
        <v>8</v>
      </c>
      <c r="BR47">
        <f>SUMIFS(BK$5:BK47,$AA$5:$AA47,$AA47)</f>
        <v>8</v>
      </c>
      <c r="BS47">
        <f>SUMIFS(BL$5:BL47,$AA$5:$AA47,$AA47)</f>
        <v>2</v>
      </c>
      <c r="BT47">
        <f>SUMIFS(BM$5:BM47,$AA$5:$AA47,$AA47)</f>
        <v>1</v>
      </c>
      <c r="BU47">
        <f>SUMIFS(BN$5:BN47,$AA$5:$AA47,$AA47)</f>
        <v>0</v>
      </c>
      <c r="BV47">
        <f t="shared" si="53"/>
        <v>4</v>
      </c>
      <c r="BW47">
        <f t="shared" si="54"/>
        <v>17</v>
      </c>
      <c r="BX47">
        <f t="shared" si="55"/>
        <v>17</v>
      </c>
      <c r="BY47">
        <f t="shared" si="56"/>
        <v>11</v>
      </c>
      <c r="BZ47">
        <f t="shared" si="57"/>
        <v>10</v>
      </c>
      <c r="CA47">
        <f t="shared" si="58"/>
        <v>18</v>
      </c>
      <c r="CB47">
        <f t="shared" si="59"/>
        <v>0</v>
      </c>
      <c r="CC47">
        <f t="shared" si="60"/>
        <v>0</v>
      </c>
      <c r="CD47">
        <f t="shared" si="61"/>
        <v>0</v>
      </c>
      <c r="CE47" t="str">
        <f>IFERROR(VLOOKUP($AA47,'Tuyến và nhân viên'!$I:$O,7,0),"")</f>
        <v>Trần Văn Khanh</v>
      </c>
      <c r="CF47">
        <f t="shared" si="62"/>
        <v>4</v>
      </c>
      <c r="CG47">
        <f t="shared" si="63"/>
        <v>1</v>
      </c>
      <c r="CH47">
        <f>COUNTIFS($L47:L47,"x")</f>
        <v>0</v>
      </c>
      <c r="CI47">
        <f>COUNTIFS($L47:M47,"x")</f>
        <v>0</v>
      </c>
      <c r="CJ47">
        <f>COUNTIFS($L47:N47,"x")</f>
        <v>0</v>
      </c>
      <c r="CK47">
        <f>COUNTIFS($L47:O47,"x")</f>
        <v>0</v>
      </c>
      <c r="CL47">
        <f>COUNTIFS($L47:P47,"x")</f>
        <v>1</v>
      </c>
      <c r="CM47">
        <f>COUNTIFS($L47:Q47,"x")</f>
        <v>1</v>
      </c>
      <c r="CN47">
        <f>COUNTIFS($L47:R47,"x")</f>
        <v>1</v>
      </c>
      <c r="CO47" t="str" cm="1">
        <f t="array" ref="CO47">IFERROR(INDEX($CH$4:$CN$4,0,MATCH(1,$CH47:$CN47,0)),"")</f>
        <v>Thứ 6</v>
      </c>
      <c r="CP47" t="str" cm="1">
        <f t="array" ref="CP47">IFERROR(INDEX($CH$4:$CN$4,0,MATCH(2,$CH47:$CN47,0)),"")</f>
        <v/>
      </c>
      <c r="CQ47" t="str">
        <f t="shared" si="64"/>
        <v>Thứ 6</v>
      </c>
      <c r="CR47" t="str">
        <f t="shared" si="29"/>
        <v>F4 - Tất cả các tuần</v>
      </c>
    </row>
    <row r="48" spans="1:96" x14ac:dyDescent="0.3">
      <c r="A48" s="117" t="s">
        <v>33826</v>
      </c>
      <c r="B48" s="118" t="s">
        <v>33266</v>
      </c>
      <c r="C48" s="118" t="s">
        <v>33267</v>
      </c>
      <c r="D48" s="118" t="s">
        <v>39657</v>
      </c>
      <c r="E48" s="118" t="s">
        <v>21</v>
      </c>
      <c r="F48" s="118" t="s">
        <v>27464</v>
      </c>
      <c r="G48" s="118" t="s">
        <v>36533</v>
      </c>
      <c r="H48" s="118" t="s">
        <v>36538</v>
      </c>
      <c r="I48" s="118" t="s">
        <v>22</v>
      </c>
      <c r="J48" s="119" t="s">
        <v>39658</v>
      </c>
      <c r="K48" s="119" t="s">
        <v>23</v>
      </c>
      <c r="L48" s="117" t="s">
        <v>23</v>
      </c>
      <c r="M48" s="117" t="s">
        <v>23</v>
      </c>
      <c r="N48" s="117" t="s">
        <v>23</v>
      </c>
      <c r="O48" s="117" t="s">
        <v>23</v>
      </c>
      <c r="P48" s="117" t="s">
        <v>24</v>
      </c>
      <c r="Q48" s="117" t="s">
        <v>23</v>
      </c>
      <c r="R48" s="117" t="s">
        <v>23</v>
      </c>
      <c r="S48" s="117" t="s">
        <v>24</v>
      </c>
      <c r="T48" s="117" t="s">
        <v>24</v>
      </c>
      <c r="U48" s="117" t="s">
        <v>24</v>
      </c>
      <c r="V48" s="117" t="s">
        <v>24</v>
      </c>
      <c r="W48" s="74" t="str">
        <f t="shared" si="30"/>
        <v>x</v>
      </c>
      <c r="X48" s="74" t="str">
        <f t="shared" si="31"/>
        <v>x</v>
      </c>
      <c r="Y48" s="74" t="str">
        <f t="shared" si="32"/>
        <v>x</v>
      </c>
      <c r="Z48" s="74" t="str">
        <f t="shared" si="33"/>
        <v>x</v>
      </c>
      <c r="AA48" t="str">
        <f>VLOOKUP($D48,'Tuyến và nhân viên'!$D:$M,6,0)</f>
        <v>HL00622</v>
      </c>
      <c r="AB48" t="str">
        <f>VLOOKUP($D48,'Tuyến và nhân viên'!$D:$M,7,0)</f>
        <v>Dương Phi Vủ</v>
      </c>
      <c r="AC48" s="16" t="str">
        <f>IFERROR(VLOOKUP($F48,DSKH!$D:$BF,53,0),"")</f>
        <v>F4</v>
      </c>
      <c r="AD48" s="16" t="str">
        <f>IFERROR(VLOOKUP($F48,DSKH!$D:$BF,54,0),"")</f>
        <v>OTC</v>
      </c>
      <c r="AE48" s="4">
        <f>SUMIFS('Doanh số khách hàng'!$F:$F,'Doanh số khách hàng'!$A:$A,'Chi tiết tuyến'!$F48)</f>
        <v>520946.66666666669</v>
      </c>
      <c r="AF48" s="16" t="str">
        <f t="shared" si="4"/>
        <v>F4</v>
      </c>
      <c r="AG48" s="16" t="str">
        <f t="shared" si="5"/>
        <v>F4</v>
      </c>
      <c r="AH48" t="b">
        <f t="shared" si="34"/>
        <v>1</v>
      </c>
      <c r="AI48" t="b">
        <f t="shared" si="35"/>
        <v>1</v>
      </c>
      <c r="AJ48">
        <f>IFERROR(VLOOKUP($AC48,Master!$D:$E,2,0),"")</f>
        <v>4</v>
      </c>
      <c r="AK48">
        <f>VLOOKUP($AF48,Master!$D:$E,2,0)</f>
        <v>4</v>
      </c>
      <c r="AL48" s="4">
        <f t="shared" si="36"/>
        <v>130236.66666666667</v>
      </c>
      <c r="AM48" t="str">
        <f>IFERROR(VLOOKUP($F48,DSKH!$D:$BF,31,0),"")</f>
        <v>Tỉnh Cà Mau</v>
      </c>
      <c r="AN48" t="str">
        <f>IFERROR(VLOOKUP($F48,DSKH!$D:$BF,29,0),"")</f>
        <v>Xã Châu Thới</v>
      </c>
      <c r="AO48">
        <f>IFERROR(VLOOKUP($F48,DSKH!$D:$BF,52,0),"")</f>
        <v>520946.66666666669</v>
      </c>
      <c r="AP48">
        <f>IF(L48="x",1+COUNTIFS(AP$4:AP47,"&gt;0",$AA$4:$AA47,$AA47),0)</f>
        <v>0</v>
      </c>
      <c r="AQ48">
        <f>IF(M48="x",1+COUNTIFS(AQ$4:AQ47,"&gt;0",$AA$4:$AA47,$AA47),0)</f>
        <v>0</v>
      </c>
      <c r="AR48">
        <f>IF(N48="x",1+COUNTIFS(AR$4:AR47,"&gt;0",$AA$4:$AA47,$AA47),0)</f>
        <v>0</v>
      </c>
      <c r="AS48">
        <f>IF(O48="x",1+COUNTIFS(AS$4:AS47,"&gt;0",$AA$4:$AA47,$AA47),0)</f>
        <v>0</v>
      </c>
      <c r="AT48">
        <f>IF(P48="x",1+COUNTIFS(AT$4:AT47,"&gt;0",$AA$4:$AA47,$AA47),0)</f>
        <v>6</v>
      </c>
      <c r="AU48">
        <f>IF(Q48="x",1+COUNTIFS(AU$4:AU47,"&gt;0",$AA$4:$AA47,$AA47),0)</f>
        <v>0</v>
      </c>
      <c r="AV48">
        <f>IF(R48="x",1+COUNTIFS(AV$4:AV47,"&gt;0",$AA$4:$AA47,$AA47),0)</f>
        <v>0</v>
      </c>
      <c r="AW48">
        <f t="shared" si="8"/>
        <v>1</v>
      </c>
      <c r="AX48">
        <f t="shared" si="9"/>
        <v>1</v>
      </c>
      <c r="AY48">
        <f t="shared" si="37"/>
        <v>1</v>
      </c>
      <c r="AZ48">
        <f t="shared" si="38"/>
        <v>1</v>
      </c>
      <c r="BA48" s="4">
        <f t="shared" si="39"/>
        <v>0</v>
      </c>
      <c r="BB48" s="4">
        <f t="shared" si="40"/>
        <v>0</v>
      </c>
      <c r="BC48" s="4">
        <f t="shared" si="41"/>
        <v>0</v>
      </c>
      <c r="BD48" s="4">
        <f t="shared" si="42"/>
        <v>0</v>
      </c>
      <c r="BE48" s="4">
        <f t="shared" si="43"/>
        <v>130236.66666666667</v>
      </c>
      <c r="BF48" s="4">
        <f t="shared" si="44"/>
        <v>0</v>
      </c>
      <c r="BG48" s="4">
        <f t="shared" si="45"/>
        <v>0</v>
      </c>
      <c r="BH48" s="4">
        <f t="shared" si="46"/>
        <v>0</v>
      </c>
      <c r="BI48" s="4">
        <f t="shared" si="47"/>
        <v>0</v>
      </c>
      <c r="BJ48" s="4">
        <f t="shared" si="48"/>
        <v>0</v>
      </c>
      <c r="BK48" s="4">
        <f t="shared" si="49"/>
        <v>0</v>
      </c>
      <c r="BL48" s="4">
        <f t="shared" si="50"/>
        <v>0</v>
      </c>
      <c r="BM48" s="4">
        <f t="shared" si="51"/>
        <v>0</v>
      </c>
      <c r="BN48" s="4">
        <f t="shared" si="52"/>
        <v>0</v>
      </c>
      <c r="BO48">
        <f>SUMIFS(BH$5:BH48,$AA$5:$AA48,$AA48)</f>
        <v>3</v>
      </c>
      <c r="BP48">
        <f>SUMIFS(BI$5:BI48,$AA$5:$AA48,$AA48)</f>
        <v>4</v>
      </c>
      <c r="BQ48">
        <f>SUMIFS(BJ$5:BJ48,$AA$5:$AA48,$AA48)</f>
        <v>8</v>
      </c>
      <c r="BR48">
        <f>SUMIFS(BK$5:BK48,$AA$5:$AA48,$AA48)</f>
        <v>8</v>
      </c>
      <c r="BS48">
        <f>SUMIFS(BL$5:BL48,$AA$5:$AA48,$AA48)</f>
        <v>2</v>
      </c>
      <c r="BT48">
        <f>SUMIFS(BM$5:BM48,$AA$5:$AA48,$AA48)</f>
        <v>1</v>
      </c>
      <c r="BU48">
        <f>SUMIFS(BN$5:BN48,$AA$5:$AA48,$AA48)</f>
        <v>0</v>
      </c>
      <c r="BV48">
        <f t="shared" si="53"/>
        <v>4</v>
      </c>
      <c r="BW48">
        <f t="shared" si="54"/>
        <v>17</v>
      </c>
      <c r="BX48">
        <f t="shared" si="55"/>
        <v>17</v>
      </c>
      <c r="BY48">
        <f t="shared" si="56"/>
        <v>11</v>
      </c>
      <c r="BZ48">
        <f t="shared" si="57"/>
        <v>10</v>
      </c>
      <c r="CA48">
        <f t="shared" si="58"/>
        <v>18</v>
      </c>
      <c r="CB48">
        <f t="shared" si="59"/>
        <v>0</v>
      </c>
      <c r="CC48">
        <f t="shared" si="60"/>
        <v>0</v>
      </c>
      <c r="CD48">
        <f t="shared" si="61"/>
        <v>0</v>
      </c>
      <c r="CE48" t="str">
        <f>IFERROR(VLOOKUP($AA48,'Tuyến và nhân viên'!$I:$O,7,0),"")</f>
        <v>Trần Văn Khanh</v>
      </c>
      <c r="CF48">
        <f t="shared" si="62"/>
        <v>4</v>
      </c>
      <c r="CG48">
        <f t="shared" si="63"/>
        <v>1</v>
      </c>
      <c r="CH48">
        <f>COUNTIFS($L48:L48,"x")</f>
        <v>0</v>
      </c>
      <c r="CI48">
        <f>COUNTIFS($L48:M48,"x")</f>
        <v>0</v>
      </c>
      <c r="CJ48">
        <f>COUNTIFS($L48:N48,"x")</f>
        <v>0</v>
      </c>
      <c r="CK48">
        <f>COUNTIFS($L48:O48,"x")</f>
        <v>0</v>
      </c>
      <c r="CL48">
        <f>COUNTIFS($L48:P48,"x")</f>
        <v>1</v>
      </c>
      <c r="CM48">
        <f>COUNTIFS($L48:Q48,"x")</f>
        <v>1</v>
      </c>
      <c r="CN48">
        <f>COUNTIFS($L48:R48,"x")</f>
        <v>1</v>
      </c>
      <c r="CO48" t="str" cm="1">
        <f t="array" ref="CO48">IFERROR(INDEX($CH$4:$CN$4,0,MATCH(1,$CH48:$CN48,0)),"")</f>
        <v>Thứ 6</v>
      </c>
      <c r="CP48" t="str" cm="1">
        <f t="array" ref="CP48">IFERROR(INDEX($CH$4:$CN$4,0,MATCH(2,$CH48:$CN48,0)),"")</f>
        <v/>
      </c>
      <c r="CQ48" t="str">
        <f t="shared" si="64"/>
        <v>Thứ 6</v>
      </c>
      <c r="CR48" t="str">
        <f t="shared" si="29"/>
        <v>F4 - Tất cả các tuần</v>
      </c>
    </row>
    <row r="49" spans="1:96" x14ac:dyDescent="0.3">
      <c r="A49" s="117" t="s">
        <v>33837</v>
      </c>
      <c r="B49" s="118" t="s">
        <v>33266</v>
      </c>
      <c r="C49" s="118" t="s">
        <v>33267</v>
      </c>
      <c r="D49" s="118" t="s">
        <v>39657</v>
      </c>
      <c r="E49" s="118" t="s">
        <v>21</v>
      </c>
      <c r="F49" s="118" t="s">
        <v>33166</v>
      </c>
      <c r="G49" s="118" t="s">
        <v>36569</v>
      </c>
      <c r="H49" s="118" t="s">
        <v>36575</v>
      </c>
      <c r="I49" s="118" t="s">
        <v>22</v>
      </c>
      <c r="J49" s="119" t="s">
        <v>39658</v>
      </c>
      <c r="K49" s="119" t="s">
        <v>23</v>
      </c>
      <c r="L49" s="117" t="s">
        <v>23</v>
      </c>
      <c r="M49" s="117" t="s">
        <v>24</v>
      </c>
      <c r="N49" s="117" t="s">
        <v>23</v>
      </c>
      <c r="O49" s="117" t="s">
        <v>23</v>
      </c>
      <c r="P49" s="117" t="s">
        <v>23</v>
      </c>
      <c r="Q49" s="117" t="s">
        <v>23</v>
      </c>
      <c r="R49" s="117" t="s">
        <v>23</v>
      </c>
      <c r="S49" s="117" t="s">
        <v>24</v>
      </c>
      <c r="T49" s="117" t="s">
        <v>24</v>
      </c>
      <c r="U49" s="117" t="s">
        <v>24</v>
      </c>
      <c r="V49" s="117" t="s">
        <v>24</v>
      </c>
      <c r="W49" s="74" t="str">
        <f t="shared" si="30"/>
        <v>x</v>
      </c>
      <c r="X49" s="74" t="str">
        <f t="shared" si="31"/>
        <v/>
      </c>
      <c r="Y49" s="74" t="str">
        <f t="shared" si="32"/>
        <v>x</v>
      </c>
      <c r="Z49" s="74" t="str">
        <f t="shared" si="33"/>
        <v/>
      </c>
      <c r="AA49" t="str">
        <f>VLOOKUP($D49,'Tuyến và nhân viên'!$D:$M,6,0)</f>
        <v>HL00622</v>
      </c>
      <c r="AB49" t="str">
        <f>VLOOKUP($D49,'Tuyến và nhân viên'!$D:$M,7,0)</f>
        <v>Dương Phi Vủ</v>
      </c>
      <c r="AC49" s="16" t="str">
        <f>IFERROR(VLOOKUP($F49,DSKH!$D:$BF,53,0),"")</f>
        <v>F2</v>
      </c>
      <c r="AD49" s="16" t="str">
        <f>IFERROR(VLOOKUP($F49,DSKH!$D:$BF,54,0),"")</f>
        <v>OTC</v>
      </c>
      <c r="AE49" s="4">
        <f>SUMIFS('Doanh số khách hàng'!$F:$F,'Doanh số khách hàng'!$A:$A,'Chi tiết tuyến'!$F49)</f>
        <v>123333.33333333333</v>
      </c>
      <c r="AF49" s="16" t="str">
        <f t="shared" si="4"/>
        <v>F4</v>
      </c>
      <c r="AG49" s="16" t="str">
        <f t="shared" si="5"/>
        <v>F2</v>
      </c>
      <c r="AH49" t="b">
        <f t="shared" si="34"/>
        <v>0</v>
      </c>
      <c r="AI49" t="b">
        <f t="shared" si="35"/>
        <v>1</v>
      </c>
      <c r="AJ49">
        <f>IFERROR(VLOOKUP($AC49,Master!$D:$E,2,0),"")</f>
        <v>2</v>
      </c>
      <c r="AK49">
        <f>VLOOKUP($AF49,Master!$D:$E,2,0)</f>
        <v>4</v>
      </c>
      <c r="AL49" s="4">
        <f t="shared" si="36"/>
        <v>61666.666666666664</v>
      </c>
      <c r="AM49" t="str">
        <f>IFERROR(VLOOKUP($F49,DSKH!$D:$BF,31,0),"")</f>
        <v>Tỉnh Cà Mau</v>
      </c>
      <c r="AN49" t="str">
        <f>IFERROR(VLOOKUP($F49,DSKH!$D:$BF,29,0),"")</f>
        <v>Phường Giá Rai</v>
      </c>
      <c r="AO49">
        <f>IFERROR(VLOOKUP($F49,DSKH!$D:$BF,52,0),"")</f>
        <v>123333.33333333333</v>
      </c>
      <c r="AP49">
        <f>IF(L49="x",1+COUNTIFS(AP$4:AP48,"&gt;0",$AA$4:$AA48,$AA48),0)</f>
        <v>0</v>
      </c>
      <c r="AQ49">
        <f>IF(M49="x",1+COUNTIFS(AQ$4:AQ48,"&gt;0",$AA$4:$AA48,$AA48),0)</f>
        <v>5</v>
      </c>
      <c r="AR49">
        <f>IF(N49="x",1+COUNTIFS(AR$4:AR48,"&gt;0",$AA$4:$AA48,$AA48),0)</f>
        <v>0</v>
      </c>
      <c r="AS49">
        <f>IF(O49="x",1+COUNTIFS(AS$4:AS48,"&gt;0",$AA$4:$AA48,$AA48),0)</f>
        <v>0</v>
      </c>
      <c r="AT49">
        <f>IF(P49="x",1+COUNTIFS(AT$4:AT48,"&gt;0",$AA$4:$AA48,$AA48),0)</f>
        <v>0</v>
      </c>
      <c r="AU49">
        <f>IF(Q49="x",1+COUNTIFS(AU$4:AU48,"&gt;0",$AA$4:$AA48,$AA48),0)</f>
        <v>0</v>
      </c>
      <c r="AV49">
        <f>IF(R49="x",1+COUNTIFS(AV$4:AV48,"&gt;0",$AA$4:$AA48,$AA48),0)</f>
        <v>0</v>
      </c>
      <c r="AW49">
        <f t="shared" si="8"/>
        <v>1</v>
      </c>
      <c r="AX49">
        <f t="shared" si="9"/>
        <v>0</v>
      </c>
      <c r="AY49">
        <f t="shared" si="37"/>
        <v>1</v>
      </c>
      <c r="AZ49">
        <f t="shared" si="38"/>
        <v>0</v>
      </c>
      <c r="BA49" s="4">
        <f t="shared" si="39"/>
        <v>0</v>
      </c>
      <c r="BB49" s="4">
        <f t="shared" si="40"/>
        <v>61666.666666666664</v>
      </c>
      <c r="BC49" s="4">
        <f t="shared" si="41"/>
        <v>0</v>
      </c>
      <c r="BD49" s="4">
        <f t="shared" si="42"/>
        <v>0</v>
      </c>
      <c r="BE49" s="4">
        <f t="shared" si="43"/>
        <v>0</v>
      </c>
      <c r="BF49" s="4">
        <f t="shared" si="44"/>
        <v>0</v>
      </c>
      <c r="BG49" s="4">
        <f t="shared" si="45"/>
        <v>0</v>
      </c>
      <c r="BH49" s="4">
        <f t="shared" si="46"/>
        <v>0</v>
      </c>
      <c r="BI49" s="4">
        <f t="shared" si="47"/>
        <v>1</v>
      </c>
      <c r="BJ49" s="4">
        <f t="shared" si="48"/>
        <v>0</v>
      </c>
      <c r="BK49" s="4">
        <f t="shared" si="49"/>
        <v>0</v>
      </c>
      <c r="BL49" s="4">
        <f t="shared" si="50"/>
        <v>0</v>
      </c>
      <c r="BM49" s="4">
        <f t="shared" si="51"/>
        <v>0</v>
      </c>
      <c r="BN49" s="4">
        <f t="shared" si="52"/>
        <v>0</v>
      </c>
      <c r="BO49">
        <f>SUMIFS(BH$5:BH49,$AA$5:$AA49,$AA49)</f>
        <v>3</v>
      </c>
      <c r="BP49">
        <f>SUMIFS(BI$5:BI49,$AA$5:$AA49,$AA49)</f>
        <v>5</v>
      </c>
      <c r="BQ49">
        <f>SUMIFS(BJ$5:BJ49,$AA$5:$AA49,$AA49)</f>
        <v>8</v>
      </c>
      <c r="BR49">
        <f>SUMIFS(BK$5:BK49,$AA$5:$AA49,$AA49)</f>
        <v>8</v>
      </c>
      <c r="BS49">
        <f>SUMIFS(BL$5:BL49,$AA$5:$AA49,$AA49)</f>
        <v>2</v>
      </c>
      <c r="BT49">
        <f>SUMIFS(BM$5:BM49,$AA$5:$AA49,$AA49)</f>
        <v>1</v>
      </c>
      <c r="BU49">
        <f>SUMIFS(BN$5:BN49,$AA$5:$AA49,$AA49)</f>
        <v>0</v>
      </c>
      <c r="BV49">
        <f t="shared" si="53"/>
        <v>4</v>
      </c>
      <c r="BW49">
        <f t="shared" si="54"/>
        <v>17</v>
      </c>
      <c r="BX49">
        <f t="shared" si="55"/>
        <v>17</v>
      </c>
      <c r="BY49">
        <f t="shared" si="56"/>
        <v>11</v>
      </c>
      <c r="BZ49">
        <f t="shared" si="57"/>
        <v>10</v>
      </c>
      <c r="CA49">
        <f t="shared" si="58"/>
        <v>18</v>
      </c>
      <c r="CB49">
        <f t="shared" si="59"/>
        <v>0</v>
      </c>
      <c r="CC49">
        <f t="shared" si="60"/>
        <v>5</v>
      </c>
      <c r="CD49">
        <f t="shared" si="61"/>
        <v>17</v>
      </c>
      <c r="CE49" t="str">
        <f>IFERROR(VLOOKUP($AA49,'Tuyến và nhân viên'!$I:$O,7,0),"")</f>
        <v>Trần Văn Khanh</v>
      </c>
      <c r="CF49">
        <f t="shared" si="62"/>
        <v>2</v>
      </c>
      <c r="CG49">
        <f t="shared" si="63"/>
        <v>1</v>
      </c>
      <c r="CH49">
        <f>COUNTIFS($L49:L49,"x")</f>
        <v>0</v>
      </c>
      <c r="CI49">
        <f>COUNTIFS($L49:M49,"x")</f>
        <v>1</v>
      </c>
      <c r="CJ49">
        <f>COUNTIFS($L49:N49,"x")</f>
        <v>1</v>
      </c>
      <c r="CK49">
        <f>COUNTIFS($L49:O49,"x")</f>
        <v>1</v>
      </c>
      <c r="CL49">
        <f>COUNTIFS($L49:P49,"x")</f>
        <v>1</v>
      </c>
      <c r="CM49">
        <f>COUNTIFS($L49:Q49,"x")</f>
        <v>1</v>
      </c>
      <c r="CN49">
        <f>COUNTIFS($L49:R49,"x")</f>
        <v>1</v>
      </c>
      <c r="CO49" t="str" cm="1">
        <f t="array" ref="CO49">IFERROR(INDEX($CH$4:$CN$4,0,MATCH(1,$CH49:$CN49,0)),"")</f>
        <v>Thứ 3</v>
      </c>
      <c r="CP49" t="str" cm="1">
        <f t="array" ref="CP49">IFERROR(INDEX($CH$4:$CN$4,0,MATCH(2,$CH49:$CN49,0)),"")</f>
        <v/>
      </c>
      <c r="CQ49" t="str">
        <f t="shared" si="64"/>
        <v>Thứ 3</v>
      </c>
      <c r="CR49" t="str">
        <f t="shared" si="29"/>
        <v>F2 - Tuần 1 &amp; 3</v>
      </c>
    </row>
    <row r="50" spans="1:96" x14ac:dyDescent="0.3">
      <c r="A50" s="117" t="s">
        <v>33849</v>
      </c>
      <c r="B50" s="118" t="s">
        <v>33266</v>
      </c>
      <c r="C50" s="118" t="s">
        <v>33267</v>
      </c>
      <c r="D50" s="118" t="s">
        <v>39657</v>
      </c>
      <c r="E50" s="118" t="s">
        <v>21</v>
      </c>
      <c r="F50" s="118" t="s">
        <v>4383</v>
      </c>
      <c r="G50" s="118" t="s">
        <v>36578</v>
      </c>
      <c r="H50" s="118" t="s">
        <v>36584</v>
      </c>
      <c r="I50" s="118" t="s">
        <v>22</v>
      </c>
      <c r="J50" s="119" t="s">
        <v>39658</v>
      </c>
      <c r="K50" s="119" t="s">
        <v>23</v>
      </c>
      <c r="L50" s="117" t="s">
        <v>23</v>
      </c>
      <c r="M50" s="117" t="s">
        <v>24</v>
      </c>
      <c r="N50" s="117" t="s">
        <v>23</v>
      </c>
      <c r="O50" s="117" t="s">
        <v>23</v>
      </c>
      <c r="P50" s="117" t="s">
        <v>23</v>
      </c>
      <c r="Q50" s="117" t="s">
        <v>23</v>
      </c>
      <c r="R50" s="117" t="s">
        <v>23</v>
      </c>
      <c r="S50" s="117" t="s">
        <v>24</v>
      </c>
      <c r="T50" s="117" t="s">
        <v>24</v>
      </c>
      <c r="U50" s="117" t="s">
        <v>24</v>
      </c>
      <c r="V50" s="117" t="s">
        <v>24</v>
      </c>
      <c r="W50" s="74" t="str">
        <f t="shared" si="30"/>
        <v>x</v>
      </c>
      <c r="X50" s="74" t="str">
        <f t="shared" si="31"/>
        <v>x</v>
      </c>
      <c r="Y50" s="74" t="str">
        <f t="shared" si="32"/>
        <v>x</v>
      </c>
      <c r="Z50" s="74" t="str">
        <f t="shared" si="33"/>
        <v>x</v>
      </c>
      <c r="AA50" t="str">
        <f>VLOOKUP($D50,'Tuyến và nhân viên'!$D:$M,6,0)</f>
        <v>HL00622</v>
      </c>
      <c r="AB50" t="str">
        <f>VLOOKUP($D50,'Tuyến và nhân viên'!$D:$M,7,0)</f>
        <v>Dương Phi Vủ</v>
      </c>
      <c r="AC50" s="16" t="str">
        <f>IFERROR(VLOOKUP($F50,DSKH!$D:$BF,53,0),"")</f>
        <v>F4</v>
      </c>
      <c r="AD50" s="16" t="str">
        <f>IFERROR(VLOOKUP($F50,DSKH!$D:$BF,54,0),"")</f>
        <v>OTC</v>
      </c>
      <c r="AE50" s="4">
        <f>SUMIFS('Doanh số khách hàng'!$F:$F,'Doanh số khách hàng'!$A:$A,'Chi tiết tuyến'!$F50)</f>
        <v>2757640</v>
      </c>
      <c r="AF50" s="16" t="str">
        <f t="shared" si="4"/>
        <v>F4</v>
      </c>
      <c r="AG50" s="16" t="str">
        <f t="shared" si="5"/>
        <v>F4</v>
      </c>
      <c r="AH50" t="b">
        <f t="shared" si="34"/>
        <v>1</v>
      </c>
      <c r="AI50" t="b">
        <f t="shared" si="35"/>
        <v>1</v>
      </c>
      <c r="AJ50">
        <f>IFERROR(VLOOKUP($AC50,Master!$D:$E,2,0),"")</f>
        <v>4</v>
      </c>
      <c r="AK50">
        <f>VLOOKUP($AF50,Master!$D:$E,2,0)</f>
        <v>4</v>
      </c>
      <c r="AL50" s="4">
        <f t="shared" si="36"/>
        <v>689410</v>
      </c>
      <c r="AM50" t="str">
        <f>IFERROR(VLOOKUP($F50,DSKH!$D:$BF,31,0),"")</f>
        <v>Tỉnh Cà Mau</v>
      </c>
      <c r="AN50" t="str">
        <f>IFERROR(VLOOKUP($F50,DSKH!$D:$BF,29,0),"")</f>
        <v>Phường Giá Rai</v>
      </c>
      <c r="AO50">
        <f>IFERROR(VLOOKUP($F50,DSKH!$D:$BF,52,0),"")</f>
        <v>2757640</v>
      </c>
      <c r="AP50">
        <f>IF(L50="x",1+COUNTIFS(AP$4:AP49,"&gt;0",$AA$4:$AA49,$AA49),0)</f>
        <v>0</v>
      </c>
      <c r="AQ50">
        <f>IF(M50="x",1+COUNTIFS(AQ$4:AQ49,"&gt;0",$AA$4:$AA49,$AA49),0)</f>
        <v>6</v>
      </c>
      <c r="AR50">
        <f>IF(N50="x",1+COUNTIFS(AR$4:AR49,"&gt;0",$AA$4:$AA49,$AA49),0)</f>
        <v>0</v>
      </c>
      <c r="AS50">
        <f>IF(O50="x",1+COUNTIFS(AS$4:AS49,"&gt;0",$AA$4:$AA49,$AA49),0)</f>
        <v>0</v>
      </c>
      <c r="AT50">
        <f>IF(P50="x",1+COUNTIFS(AT$4:AT49,"&gt;0",$AA$4:$AA49,$AA49),0)</f>
        <v>0</v>
      </c>
      <c r="AU50">
        <f>IF(Q50="x",1+COUNTIFS(AU$4:AU49,"&gt;0",$AA$4:$AA49,$AA49),0)</f>
        <v>0</v>
      </c>
      <c r="AV50">
        <f>IF(R50="x",1+COUNTIFS(AV$4:AV49,"&gt;0",$AA$4:$AA49,$AA49),0)</f>
        <v>0</v>
      </c>
      <c r="AW50">
        <f t="shared" si="8"/>
        <v>1</v>
      </c>
      <c r="AX50">
        <f t="shared" si="9"/>
        <v>1</v>
      </c>
      <c r="AY50">
        <f t="shared" si="37"/>
        <v>1</v>
      </c>
      <c r="AZ50">
        <f t="shared" si="38"/>
        <v>1</v>
      </c>
      <c r="BA50" s="4">
        <f t="shared" si="39"/>
        <v>0</v>
      </c>
      <c r="BB50" s="4">
        <f t="shared" si="40"/>
        <v>689410</v>
      </c>
      <c r="BC50" s="4">
        <f t="shared" si="41"/>
        <v>0</v>
      </c>
      <c r="BD50" s="4">
        <f t="shared" si="42"/>
        <v>0</v>
      </c>
      <c r="BE50" s="4">
        <f t="shared" si="43"/>
        <v>0</v>
      </c>
      <c r="BF50" s="4">
        <f t="shared" si="44"/>
        <v>0</v>
      </c>
      <c r="BG50" s="4">
        <f t="shared" si="45"/>
        <v>0</v>
      </c>
      <c r="BH50" s="4">
        <f t="shared" si="46"/>
        <v>0</v>
      </c>
      <c r="BI50" s="4">
        <f t="shared" si="47"/>
        <v>0</v>
      </c>
      <c r="BJ50" s="4">
        <f t="shared" si="48"/>
        <v>0</v>
      </c>
      <c r="BK50" s="4">
        <f t="shared" si="49"/>
        <v>0</v>
      </c>
      <c r="BL50" s="4">
        <f t="shared" si="50"/>
        <v>0</v>
      </c>
      <c r="BM50" s="4">
        <f t="shared" si="51"/>
        <v>0</v>
      </c>
      <c r="BN50" s="4">
        <f t="shared" si="52"/>
        <v>0</v>
      </c>
      <c r="BO50">
        <f>SUMIFS(BH$5:BH50,$AA$5:$AA50,$AA50)</f>
        <v>3</v>
      </c>
      <c r="BP50">
        <f>SUMIFS(BI$5:BI50,$AA$5:$AA50,$AA50)</f>
        <v>5</v>
      </c>
      <c r="BQ50">
        <f>SUMIFS(BJ$5:BJ50,$AA$5:$AA50,$AA50)</f>
        <v>8</v>
      </c>
      <c r="BR50">
        <f>SUMIFS(BK$5:BK50,$AA$5:$AA50,$AA50)</f>
        <v>8</v>
      </c>
      <c r="BS50">
        <f>SUMIFS(BL$5:BL50,$AA$5:$AA50,$AA50)</f>
        <v>2</v>
      </c>
      <c r="BT50">
        <f>SUMIFS(BM$5:BM50,$AA$5:$AA50,$AA50)</f>
        <v>1</v>
      </c>
      <c r="BU50">
        <f>SUMIFS(BN$5:BN50,$AA$5:$AA50,$AA50)</f>
        <v>0</v>
      </c>
      <c r="BV50">
        <f t="shared" si="53"/>
        <v>4</v>
      </c>
      <c r="BW50">
        <f t="shared" si="54"/>
        <v>17</v>
      </c>
      <c r="BX50">
        <f t="shared" si="55"/>
        <v>17</v>
      </c>
      <c r="BY50">
        <f t="shared" si="56"/>
        <v>11</v>
      </c>
      <c r="BZ50">
        <f t="shared" si="57"/>
        <v>10</v>
      </c>
      <c r="CA50">
        <f t="shared" si="58"/>
        <v>18</v>
      </c>
      <c r="CB50">
        <f t="shared" si="59"/>
        <v>0</v>
      </c>
      <c r="CC50">
        <f t="shared" si="60"/>
        <v>0</v>
      </c>
      <c r="CD50">
        <f t="shared" si="61"/>
        <v>0</v>
      </c>
      <c r="CE50" t="str">
        <f>IFERROR(VLOOKUP($AA50,'Tuyến và nhân viên'!$I:$O,7,0),"")</f>
        <v>Trần Văn Khanh</v>
      </c>
      <c r="CF50">
        <f t="shared" si="62"/>
        <v>4</v>
      </c>
      <c r="CG50">
        <f t="shared" si="63"/>
        <v>1</v>
      </c>
      <c r="CH50">
        <f>COUNTIFS($L50:L50,"x")</f>
        <v>0</v>
      </c>
      <c r="CI50">
        <f>COUNTIFS($L50:M50,"x")</f>
        <v>1</v>
      </c>
      <c r="CJ50">
        <f>COUNTIFS($L50:N50,"x")</f>
        <v>1</v>
      </c>
      <c r="CK50">
        <f>COUNTIFS($L50:O50,"x")</f>
        <v>1</v>
      </c>
      <c r="CL50">
        <f>COUNTIFS($L50:P50,"x")</f>
        <v>1</v>
      </c>
      <c r="CM50">
        <f>COUNTIFS($L50:Q50,"x")</f>
        <v>1</v>
      </c>
      <c r="CN50">
        <f>COUNTIFS($L50:R50,"x")</f>
        <v>1</v>
      </c>
      <c r="CO50" t="str" cm="1">
        <f t="array" ref="CO50">IFERROR(INDEX($CH$4:$CN$4,0,MATCH(1,$CH50:$CN50,0)),"")</f>
        <v>Thứ 3</v>
      </c>
      <c r="CP50" t="str" cm="1">
        <f t="array" ref="CP50">IFERROR(INDEX($CH$4:$CN$4,0,MATCH(2,$CH50:$CN50,0)),"")</f>
        <v/>
      </c>
      <c r="CQ50" t="str">
        <f t="shared" si="64"/>
        <v>Thứ 3</v>
      </c>
      <c r="CR50" t="str">
        <f t="shared" si="29"/>
        <v>F4 - Tất cả các tuần</v>
      </c>
    </row>
    <row r="51" spans="1:96" x14ac:dyDescent="0.3">
      <c r="A51" s="117" t="s">
        <v>33861</v>
      </c>
      <c r="B51" s="118" t="s">
        <v>33266</v>
      </c>
      <c r="C51" s="118" t="s">
        <v>33267</v>
      </c>
      <c r="D51" s="118" t="s">
        <v>39657</v>
      </c>
      <c r="E51" s="118" t="s">
        <v>21</v>
      </c>
      <c r="F51" s="118" t="s">
        <v>22366</v>
      </c>
      <c r="G51" s="118" t="s">
        <v>36588</v>
      </c>
      <c r="H51" s="118" t="s">
        <v>36594</v>
      </c>
      <c r="I51" s="118" t="s">
        <v>22</v>
      </c>
      <c r="J51" s="119" t="s">
        <v>39658</v>
      </c>
      <c r="K51" s="119" t="s">
        <v>23</v>
      </c>
      <c r="L51" s="117" t="s">
        <v>23</v>
      </c>
      <c r="M51" s="117" t="s">
        <v>24</v>
      </c>
      <c r="N51" s="117" t="s">
        <v>23</v>
      </c>
      <c r="O51" s="117" t="s">
        <v>23</v>
      </c>
      <c r="P51" s="117" t="s">
        <v>23</v>
      </c>
      <c r="Q51" s="117" t="s">
        <v>23</v>
      </c>
      <c r="R51" s="117" t="s">
        <v>23</v>
      </c>
      <c r="S51" s="117" t="s">
        <v>24</v>
      </c>
      <c r="T51" s="117" t="s">
        <v>24</v>
      </c>
      <c r="U51" s="117" t="s">
        <v>24</v>
      </c>
      <c r="V51" s="117" t="s">
        <v>24</v>
      </c>
      <c r="W51" s="74" t="str">
        <f t="shared" si="30"/>
        <v>x</v>
      </c>
      <c r="X51" s="74" t="str">
        <f t="shared" si="31"/>
        <v>x</v>
      </c>
      <c r="Y51" s="74" t="str">
        <f t="shared" si="32"/>
        <v>x</v>
      </c>
      <c r="Z51" s="74" t="str">
        <f t="shared" si="33"/>
        <v>x</v>
      </c>
      <c r="AA51" t="str">
        <f>VLOOKUP($D51,'Tuyến và nhân viên'!$D:$M,6,0)</f>
        <v>HL00622</v>
      </c>
      <c r="AB51" t="str">
        <f>VLOOKUP($D51,'Tuyến và nhân viên'!$D:$M,7,0)</f>
        <v>Dương Phi Vủ</v>
      </c>
      <c r="AC51" s="16" t="str">
        <f>IFERROR(VLOOKUP($F51,DSKH!$D:$BF,53,0),"")</f>
        <v>F4</v>
      </c>
      <c r="AD51" s="16" t="str">
        <f>IFERROR(VLOOKUP($F51,DSKH!$D:$BF,54,0),"")</f>
        <v>OTC</v>
      </c>
      <c r="AE51" s="4">
        <f>SUMIFS('Doanh số khách hàng'!$F:$F,'Doanh số khách hàng'!$A:$A,'Chi tiết tuyến'!$F51)</f>
        <v>575776.66666666663</v>
      </c>
      <c r="AF51" s="16" t="str">
        <f t="shared" si="4"/>
        <v>F4</v>
      </c>
      <c r="AG51" s="16" t="str">
        <f t="shared" si="5"/>
        <v>F4</v>
      </c>
      <c r="AH51" t="b">
        <f t="shared" si="34"/>
        <v>1</v>
      </c>
      <c r="AI51" t="b">
        <f t="shared" si="35"/>
        <v>1</v>
      </c>
      <c r="AJ51">
        <f>IFERROR(VLOOKUP($AC51,Master!$D:$E,2,0),"")</f>
        <v>4</v>
      </c>
      <c r="AK51">
        <f>VLOOKUP($AF51,Master!$D:$E,2,0)</f>
        <v>4</v>
      </c>
      <c r="AL51" s="4">
        <f t="shared" si="36"/>
        <v>143944.16666666666</v>
      </c>
      <c r="AM51" t="str">
        <f>IFERROR(VLOOKUP($F51,DSKH!$D:$BF,31,0),"")</f>
        <v>Tỉnh Cà Mau</v>
      </c>
      <c r="AN51" t="str">
        <f>IFERROR(VLOOKUP($F51,DSKH!$D:$BF,29,0),"")</f>
        <v>Phường Giá Rai</v>
      </c>
      <c r="AO51">
        <f>IFERROR(VLOOKUP($F51,DSKH!$D:$BF,52,0),"")</f>
        <v>575776.66666666663</v>
      </c>
      <c r="AP51">
        <f>IF(L51="x",1+COUNTIFS(AP$4:AP50,"&gt;0",$AA$4:$AA50,$AA50),0)</f>
        <v>0</v>
      </c>
      <c r="AQ51">
        <f>IF(M51="x",1+COUNTIFS(AQ$4:AQ50,"&gt;0",$AA$4:$AA50,$AA50),0)</f>
        <v>7</v>
      </c>
      <c r="AR51">
        <f>IF(N51="x",1+COUNTIFS(AR$4:AR50,"&gt;0",$AA$4:$AA50,$AA50),0)</f>
        <v>0</v>
      </c>
      <c r="AS51">
        <f>IF(O51="x",1+COUNTIFS(AS$4:AS50,"&gt;0",$AA$4:$AA50,$AA50),0)</f>
        <v>0</v>
      </c>
      <c r="AT51">
        <f>IF(P51="x",1+COUNTIFS(AT$4:AT50,"&gt;0",$AA$4:$AA50,$AA50),0)</f>
        <v>0</v>
      </c>
      <c r="AU51">
        <f>IF(Q51="x",1+COUNTIFS(AU$4:AU50,"&gt;0",$AA$4:$AA50,$AA50),0)</f>
        <v>0</v>
      </c>
      <c r="AV51">
        <f>IF(R51="x",1+COUNTIFS(AV$4:AV50,"&gt;0",$AA$4:$AA50,$AA50),0)</f>
        <v>0</v>
      </c>
      <c r="AW51">
        <f t="shared" si="8"/>
        <v>1</v>
      </c>
      <c r="AX51">
        <f t="shared" si="9"/>
        <v>1</v>
      </c>
      <c r="AY51">
        <f t="shared" si="37"/>
        <v>1</v>
      </c>
      <c r="AZ51">
        <f t="shared" si="38"/>
        <v>1</v>
      </c>
      <c r="BA51" s="4">
        <f t="shared" si="39"/>
        <v>0</v>
      </c>
      <c r="BB51" s="4">
        <f t="shared" si="40"/>
        <v>143944.16666666666</v>
      </c>
      <c r="BC51" s="4">
        <f t="shared" si="41"/>
        <v>0</v>
      </c>
      <c r="BD51" s="4">
        <f t="shared" si="42"/>
        <v>0</v>
      </c>
      <c r="BE51" s="4">
        <f t="shared" si="43"/>
        <v>0</v>
      </c>
      <c r="BF51" s="4">
        <f t="shared" si="44"/>
        <v>0</v>
      </c>
      <c r="BG51" s="4">
        <f t="shared" si="45"/>
        <v>0</v>
      </c>
      <c r="BH51" s="4">
        <f t="shared" si="46"/>
        <v>0</v>
      </c>
      <c r="BI51" s="4">
        <f t="shared" si="47"/>
        <v>0</v>
      </c>
      <c r="BJ51" s="4">
        <f t="shared" si="48"/>
        <v>0</v>
      </c>
      <c r="BK51" s="4">
        <f t="shared" si="49"/>
        <v>0</v>
      </c>
      <c r="BL51" s="4">
        <f t="shared" si="50"/>
        <v>0</v>
      </c>
      <c r="BM51" s="4">
        <f t="shared" si="51"/>
        <v>0</v>
      </c>
      <c r="BN51" s="4">
        <f t="shared" si="52"/>
        <v>0</v>
      </c>
      <c r="BO51">
        <f>SUMIFS(BH$5:BH51,$AA$5:$AA51,$AA51)</f>
        <v>3</v>
      </c>
      <c r="BP51">
        <f>SUMIFS(BI$5:BI51,$AA$5:$AA51,$AA51)</f>
        <v>5</v>
      </c>
      <c r="BQ51">
        <f>SUMIFS(BJ$5:BJ51,$AA$5:$AA51,$AA51)</f>
        <v>8</v>
      </c>
      <c r="BR51">
        <f>SUMIFS(BK$5:BK51,$AA$5:$AA51,$AA51)</f>
        <v>8</v>
      </c>
      <c r="BS51">
        <f>SUMIFS(BL$5:BL51,$AA$5:$AA51,$AA51)</f>
        <v>2</v>
      </c>
      <c r="BT51">
        <f>SUMIFS(BM$5:BM51,$AA$5:$AA51,$AA51)</f>
        <v>1</v>
      </c>
      <c r="BU51">
        <f>SUMIFS(BN$5:BN51,$AA$5:$AA51,$AA51)</f>
        <v>0</v>
      </c>
      <c r="BV51">
        <f t="shared" si="53"/>
        <v>4</v>
      </c>
      <c r="BW51">
        <f t="shared" si="54"/>
        <v>17</v>
      </c>
      <c r="BX51">
        <f t="shared" si="55"/>
        <v>17</v>
      </c>
      <c r="BY51">
        <f t="shared" si="56"/>
        <v>11</v>
      </c>
      <c r="BZ51">
        <f t="shared" si="57"/>
        <v>10</v>
      </c>
      <c r="CA51">
        <f t="shared" si="58"/>
        <v>18</v>
      </c>
      <c r="CB51">
        <f t="shared" si="59"/>
        <v>0</v>
      </c>
      <c r="CC51">
        <f t="shared" si="60"/>
        <v>0</v>
      </c>
      <c r="CD51">
        <f t="shared" si="61"/>
        <v>0</v>
      </c>
      <c r="CE51" t="str">
        <f>IFERROR(VLOOKUP($AA51,'Tuyến và nhân viên'!$I:$O,7,0),"")</f>
        <v>Trần Văn Khanh</v>
      </c>
      <c r="CF51">
        <f t="shared" si="62"/>
        <v>4</v>
      </c>
      <c r="CG51">
        <f t="shared" si="63"/>
        <v>1</v>
      </c>
      <c r="CH51">
        <f>COUNTIFS($L51:L51,"x")</f>
        <v>0</v>
      </c>
      <c r="CI51">
        <f>COUNTIFS($L51:M51,"x")</f>
        <v>1</v>
      </c>
      <c r="CJ51">
        <f>COUNTIFS($L51:N51,"x")</f>
        <v>1</v>
      </c>
      <c r="CK51">
        <f>COUNTIFS($L51:O51,"x")</f>
        <v>1</v>
      </c>
      <c r="CL51">
        <f>COUNTIFS($L51:P51,"x")</f>
        <v>1</v>
      </c>
      <c r="CM51">
        <f>COUNTIFS($L51:Q51,"x")</f>
        <v>1</v>
      </c>
      <c r="CN51">
        <f>COUNTIFS($L51:R51,"x")</f>
        <v>1</v>
      </c>
      <c r="CO51" t="str" cm="1">
        <f t="array" ref="CO51">IFERROR(INDEX($CH$4:$CN$4,0,MATCH(1,$CH51:$CN51,0)),"")</f>
        <v>Thứ 3</v>
      </c>
      <c r="CP51" t="str" cm="1">
        <f t="array" ref="CP51">IFERROR(INDEX($CH$4:$CN$4,0,MATCH(2,$CH51:$CN51,0)),"")</f>
        <v/>
      </c>
      <c r="CQ51" t="str">
        <f t="shared" si="64"/>
        <v>Thứ 3</v>
      </c>
      <c r="CR51" t="str">
        <f t="shared" si="29"/>
        <v>F4 - Tất cả các tuần</v>
      </c>
    </row>
    <row r="52" spans="1:96" x14ac:dyDescent="0.3">
      <c r="A52" s="117" t="s">
        <v>33876</v>
      </c>
      <c r="B52" s="118" t="s">
        <v>33266</v>
      </c>
      <c r="C52" s="118" t="s">
        <v>33267</v>
      </c>
      <c r="D52" s="118" t="s">
        <v>39657</v>
      </c>
      <c r="E52" s="118" t="s">
        <v>21</v>
      </c>
      <c r="F52" s="118" t="s">
        <v>36599</v>
      </c>
      <c r="G52" s="118" t="s">
        <v>36600</v>
      </c>
      <c r="H52" s="118" t="s">
        <v>36606</v>
      </c>
      <c r="I52" s="118" t="s">
        <v>22</v>
      </c>
      <c r="J52" s="119" t="s">
        <v>39658</v>
      </c>
      <c r="K52" s="119" t="s">
        <v>23</v>
      </c>
      <c r="L52" s="117" t="s">
        <v>23</v>
      </c>
      <c r="M52" s="117" t="s">
        <v>24</v>
      </c>
      <c r="N52" s="117" t="s">
        <v>23</v>
      </c>
      <c r="O52" s="117" t="s">
        <v>23</v>
      </c>
      <c r="P52" s="117" t="s">
        <v>23</v>
      </c>
      <c r="Q52" s="117" t="s">
        <v>23</v>
      </c>
      <c r="R52" s="117" t="s">
        <v>23</v>
      </c>
      <c r="S52" s="117" t="s">
        <v>24</v>
      </c>
      <c r="T52" s="117" t="s">
        <v>24</v>
      </c>
      <c r="U52" s="117" t="s">
        <v>24</v>
      </c>
      <c r="V52" s="117" t="s">
        <v>24</v>
      </c>
      <c r="W52" s="74" t="str">
        <f t="shared" si="30"/>
        <v>x</v>
      </c>
      <c r="X52" s="74" t="str">
        <f t="shared" si="31"/>
        <v/>
      </c>
      <c r="Y52" s="74" t="str">
        <f t="shared" si="32"/>
        <v>x</v>
      </c>
      <c r="Z52" s="74" t="str">
        <f t="shared" si="33"/>
        <v/>
      </c>
      <c r="AA52" t="str">
        <f>VLOOKUP($D52,'Tuyến và nhân viên'!$D:$M,6,0)</f>
        <v>HL00622</v>
      </c>
      <c r="AB52" t="str">
        <f>VLOOKUP($D52,'Tuyến và nhân viên'!$D:$M,7,0)</f>
        <v>Dương Phi Vủ</v>
      </c>
      <c r="AC52" s="16" t="str">
        <f>IFERROR(VLOOKUP($F52,DSKH!$D:$BF,53,0),"")</f>
        <v>F2</v>
      </c>
      <c r="AD52" s="16" t="str">
        <f>IFERROR(VLOOKUP($F52,DSKH!$D:$BF,54,0),"")</f>
        <v>OTC</v>
      </c>
      <c r="AE52" s="4">
        <f>SUMIFS('Doanh số khách hàng'!$F:$F,'Doanh số khách hàng'!$A:$A,'Chi tiết tuyến'!$F52)</f>
        <v>0</v>
      </c>
      <c r="AF52" s="16" t="str">
        <f t="shared" si="4"/>
        <v>F4</v>
      </c>
      <c r="AG52" s="16" t="str">
        <f t="shared" si="5"/>
        <v>F2</v>
      </c>
      <c r="AH52" t="b">
        <f t="shared" si="34"/>
        <v>0</v>
      </c>
      <c r="AI52" t="b">
        <f t="shared" si="35"/>
        <v>1</v>
      </c>
      <c r="AJ52">
        <f>IFERROR(VLOOKUP($AC52,Master!$D:$E,2,0),"")</f>
        <v>2</v>
      </c>
      <c r="AK52">
        <f>VLOOKUP($AF52,Master!$D:$E,2,0)</f>
        <v>4</v>
      </c>
      <c r="AL52" s="4">
        <f t="shared" si="36"/>
        <v>0</v>
      </c>
      <c r="AM52" t="str">
        <f>IFERROR(VLOOKUP($F52,DSKH!$D:$BF,31,0),"")</f>
        <v>Tỉnh Cà Mau</v>
      </c>
      <c r="AN52" t="str">
        <f>IFERROR(VLOOKUP($F52,DSKH!$D:$BF,29,0),"")</f>
        <v>Phường Giá Rai</v>
      </c>
      <c r="AO52">
        <f>IFERROR(VLOOKUP($F52,DSKH!$D:$BF,52,0),"")</f>
        <v>0</v>
      </c>
      <c r="AP52">
        <f>IF(L52="x",1+COUNTIFS(AP$4:AP51,"&gt;0",$AA$4:$AA51,$AA51),0)</f>
        <v>0</v>
      </c>
      <c r="AQ52">
        <f>IF(M52="x",1+COUNTIFS(AQ$4:AQ51,"&gt;0",$AA$4:$AA51,$AA51),0)</f>
        <v>8</v>
      </c>
      <c r="AR52">
        <f>IF(N52="x",1+COUNTIFS(AR$4:AR51,"&gt;0",$AA$4:$AA51,$AA51),0)</f>
        <v>0</v>
      </c>
      <c r="AS52">
        <f>IF(O52="x",1+COUNTIFS(AS$4:AS51,"&gt;0",$AA$4:$AA51,$AA51),0)</f>
        <v>0</v>
      </c>
      <c r="AT52">
        <f>IF(P52="x",1+COUNTIFS(AT$4:AT51,"&gt;0",$AA$4:$AA51,$AA51),0)</f>
        <v>0</v>
      </c>
      <c r="AU52">
        <f>IF(Q52="x",1+COUNTIFS(AU$4:AU51,"&gt;0",$AA$4:$AA51,$AA51),0)</f>
        <v>0</v>
      </c>
      <c r="AV52">
        <f>IF(R52="x",1+COUNTIFS(AV$4:AV51,"&gt;0",$AA$4:$AA51,$AA51),0)</f>
        <v>0</v>
      </c>
      <c r="AW52">
        <f t="shared" si="8"/>
        <v>1</v>
      </c>
      <c r="AX52">
        <f t="shared" si="9"/>
        <v>0</v>
      </c>
      <c r="AY52">
        <f t="shared" si="37"/>
        <v>1</v>
      </c>
      <c r="AZ52">
        <f t="shared" si="38"/>
        <v>0</v>
      </c>
      <c r="BA52" s="4">
        <f t="shared" si="39"/>
        <v>0</v>
      </c>
      <c r="BB52" s="4">
        <f t="shared" si="40"/>
        <v>0</v>
      </c>
      <c r="BC52" s="4">
        <f t="shared" si="41"/>
        <v>0</v>
      </c>
      <c r="BD52" s="4">
        <f t="shared" si="42"/>
        <v>0</v>
      </c>
      <c r="BE52" s="4">
        <f t="shared" si="43"/>
        <v>0</v>
      </c>
      <c r="BF52" s="4">
        <f t="shared" si="44"/>
        <v>0</v>
      </c>
      <c r="BG52" s="4">
        <f t="shared" si="45"/>
        <v>0</v>
      </c>
      <c r="BH52" s="4">
        <f t="shared" si="46"/>
        <v>0</v>
      </c>
      <c r="BI52" s="4">
        <f t="shared" si="47"/>
        <v>1</v>
      </c>
      <c r="BJ52" s="4">
        <f t="shared" si="48"/>
        <v>0</v>
      </c>
      <c r="BK52" s="4">
        <f t="shared" si="49"/>
        <v>0</v>
      </c>
      <c r="BL52" s="4">
        <f t="shared" si="50"/>
        <v>0</v>
      </c>
      <c r="BM52" s="4">
        <f t="shared" si="51"/>
        <v>0</v>
      </c>
      <c r="BN52" s="4">
        <f t="shared" si="52"/>
        <v>0</v>
      </c>
      <c r="BO52">
        <f>SUMIFS(BH$5:BH52,$AA$5:$AA52,$AA52)</f>
        <v>3</v>
      </c>
      <c r="BP52">
        <f>SUMIFS(BI$5:BI52,$AA$5:$AA52,$AA52)</f>
        <v>6</v>
      </c>
      <c r="BQ52">
        <f>SUMIFS(BJ$5:BJ52,$AA$5:$AA52,$AA52)</f>
        <v>8</v>
      </c>
      <c r="BR52">
        <f>SUMIFS(BK$5:BK52,$AA$5:$AA52,$AA52)</f>
        <v>8</v>
      </c>
      <c r="BS52">
        <f>SUMIFS(BL$5:BL52,$AA$5:$AA52,$AA52)</f>
        <v>2</v>
      </c>
      <c r="BT52">
        <f>SUMIFS(BM$5:BM52,$AA$5:$AA52,$AA52)</f>
        <v>1</v>
      </c>
      <c r="BU52">
        <f>SUMIFS(BN$5:BN52,$AA$5:$AA52,$AA52)</f>
        <v>0</v>
      </c>
      <c r="BV52">
        <f t="shared" si="53"/>
        <v>4</v>
      </c>
      <c r="BW52">
        <f t="shared" si="54"/>
        <v>17</v>
      </c>
      <c r="BX52">
        <f t="shared" si="55"/>
        <v>17</v>
      </c>
      <c r="BY52">
        <f t="shared" si="56"/>
        <v>11</v>
      </c>
      <c r="BZ52">
        <f t="shared" si="57"/>
        <v>10</v>
      </c>
      <c r="CA52">
        <f t="shared" si="58"/>
        <v>18</v>
      </c>
      <c r="CB52">
        <f t="shared" si="59"/>
        <v>0</v>
      </c>
      <c r="CC52">
        <f t="shared" si="60"/>
        <v>6</v>
      </c>
      <c r="CD52">
        <f t="shared" si="61"/>
        <v>17</v>
      </c>
      <c r="CE52" t="str">
        <f>IFERROR(VLOOKUP($AA52,'Tuyến và nhân viên'!$I:$O,7,0),"")</f>
        <v>Trần Văn Khanh</v>
      </c>
      <c r="CF52">
        <f t="shared" si="62"/>
        <v>2</v>
      </c>
      <c r="CG52">
        <f t="shared" si="63"/>
        <v>1</v>
      </c>
      <c r="CH52">
        <f>COUNTIFS($L52:L52,"x")</f>
        <v>0</v>
      </c>
      <c r="CI52">
        <f>COUNTIFS($L52:M52,"x")</f>
        <v>1</v>
      </c>
      <c r="CJ52">
        <f>COUNTIFS($L52:N52,"x")</f>
        <v>1</v>
      </c>
      <c r="CK52">
        <f>COUNTIFS($L52:O52,"x")</f>
        <v>1</v>
      </c>
      <c r="CL52">
        <f>COUNTIFS($L52:P52,"x")</f>
        <v>1</v>
      </c>
      <c r="CM52">
        <f>COUNTIFS($L52:Q52,"x")</f>
        <v>1</v>
      </c>
      <c r="CN52">
        <f>COUNTIFS($L52:R52,"x")</f>
        <v>1</v>
      </c>
      <c r="CO52" t="str" cm="1">
        <f t="array" ref="CO52">IFERROR(INDEX($CH$4:$CN$4,0,MATCH(1,$CH52:$CN52,0)),"")</f>
        <v>Thứ 3</v>
      </c>
      <c r="CP52" t="str" cm="1">
        <f t="array" ref="CP52">IFERROR(INDEX($CH$4:$CN$4,0,MATCH(2,$CH52:$CN52,0)),"")</f>
        <v/>
      </c>
      <c r="CQ52" t="str">
        <f t="shared" si="64"/>
        <v>Thứ 3</v>
      </c>
      <c r="CR52" t="str">
        <f t="shared" si="29"/>
        <v>F2 - Tuần 1 &amp; 3</v>
      </c>
    </row>
    <row r="53" spans="1:96" x14ac:dyDescent="0.3">
      <c r="A53" s="117" t="s">
        <v>33890</v>
      </c>
      <c r="B53" s="118" t="s">
        <v>33266</v>
      </c>
      <c r="C53" s="118" t="s">
        <v>33267</v>
      </c>
      <c r="D53" s="118" t="s">
        <v>39657</v>
      </c>
      <c r="E53" s="118" t="s">
        <v>21</v>
      </c>
      <c r="F53" s="118" t="s">
        <v>11751</v>
      </c>
      <c r="G53" s="118" t="s">
        <v>36610</v>
      </c>
      <c r="H53" s="118" t="s">
        <v>36615</v>
      </c>
      <c r="I53" s="118" t="s">
        <v>22</v>
      </c>
      <c r="J53" s="119" t="s">
        <v>39658</v>
      </c>
      <c r="K53" s="119" t="s">
        <v>23</v>
      </c>
      <c r="L53" s="117" t="s">
        <v>23</v>
      </c>
      <c r="M53" s="117" t="s">
        <v>24</v>
      </c>
      <c r="N53" s="117" t="s">
        <v>23</v>
      </c>
      <c r="O53" s="117" t="s">
        <v>23</v>
      </c>
      <c r="P53" s="117" t="s">
        <v>23</v>
      </c>
      <c r="Q53" s="117" t="s">
        <v>23</v>
      </c>
      <c r="R53" s="117" t="s">
        <v>23</v>
      </c>
      <c r="S53" s="117" t="s">
        <v>24</v>
      </c>
      <c r="T53" s="117" t="s">
        <v>24</v>
      </c>
      <c r="U53" s="117" t="s">
        <v>24</v>
      </c>
      <c r="V53" s="117" t="s">
        <v>24</v>
      </c>
      <c r="W53" s="74" t="str">
        <f t="shared" si="30"/>
        <v>x</v>
      </c>
      <c r="X53" s="74" t="str">
        <f t="shared" si="31"/>
        <v/>
      </c>
      <c r="Y53" s="74" t="str">
        <f t="shared" si="32"/>
        <v>x</v>
      </c>
      <c r="Z53" s="74" t="str">
        <f t="shared" si="33"/>
        <v/>
      </c>
      <c r="AA53" t="str">
        <f>VLOOKUP($D53,'Tuyến và nhân viên'!$D:$M,6,0)</f>
        <v>HL00622</v>
      </c>
      <c r="AB53" t="str">
        <f>VLOOKUP($D53,'Tuyến và nhân viên'!$D:$M,7,0)</f>
        <v>Dương Phi Vủ</v>
      </c>
      <c r="AC53" s="16" t="str">
        <f>IFERROR(VLOOKUP($F53,DSKH!$D:$BF,53,0),"")</f>
        <v>F2</v>
      </c>
      <c r="AD53" s="16" t="str">
        <f>IFERROR(VLOOKUP($F53,DSKH!$D:$BF,54,0),"")</f>
        <v>OTC</v>
      </c>
      <c r="AE53" s="4">
        <f>SUMIFS('Doanh số khách hàng'!$F:$F,'Doanh số khách hàng'!$A:$A,'Chi tiết tuyến'!$F53)</f>
        <v>0</v>
      </c>
      <c r="AF53" s="16" t="str">
        <f t="shared" si="4"/>
        <v>F4</v>
      </c>
      <c r="AG53" s="16" t="str">
        <f t="shared" si="5"/>
        <v>F2</v>
      </c>
      <c r="AH53" t="b">
        <f t="shared" si="34"/>
        <v>0</v>
      </c>
      <c r="AI53" t="b">
        <f t="shared" si="35"/>
        <v>1</v>
      </c>
      <c r="AJ53">
        <f>IFERROR(VLOOKUP($AC53,Master!$D:$E,2,0),"")</f>
        <v>2</v>
      </c>
      <c r="AK53">
        <f>VLOOKUP($AF53,Master!$D:$E,2,0)</f>
        <v>4</v>
      </c>
      <c r="AL53" s="4">
        <f t="shared" si="36"/>
        <v>0</v>
      </c>
      <c r="AM53" t="str">
        <f>IFERROR(VLOOKUP($F53,DSKH!$D:$BF,31,0),"")</f>
        <v>Tỉnh Cà Mau</v>
      </c>
      <c r="AN53" t="str">
        <f>IFERROR(VLOOKUP($F53,DSKH!$D:$BF,29,0),"")</f>
        <v>Phường Giá Rai</v>
      </c>
      <c r="AO53">
        <f>IFERROR(VLOOKUP($F53,DSKH!$D:$BF,52,0),"")</f>
        <v>0</v>
      </c>
      <c r="AP53">
        <f>IF(L53="x",1+COUNTIFS(AP$4:AP52,"&gt;0",$AA$4:$AA52,$AA52),0)</f>
        <v>0</v>
      </c>
      <c r="AQ53">
        <f>IF(M53="x",1+COUNTIFS(AQ$4:AQ52,"&gt;0",$AA$4:$AA52,$AA52),0)</f>
        <v>9</v>
      </c>
      <c r="AR53">
        <f>IF(N53="x",1+COUNTIFS(AR$4:AR52,"&gt;0",$AA$4:$AA52,$AA52),0)</f>
        <v>0</v>
      </c>
      <c r="AS53">
        <f>IF(O53="x",1+COUNTIFS(AS$4:AS52,"&gt;0",$AA$4:$AA52,$AA52),0)</f>
        <v>0</v>
      </c>
      <c r="AT53">
        <f>IF(P53="x",1+COUNTIFS(AT$4:AT52,"&gt;0",$AA$4:$AA52,$AA52),0)</f>
        <v>0</v>
      </c>
      <c r="AU53">
        <f>IF(Q53="x",1+COUNTIFS(AU$4:AU52,"&gt;0",$AA$4:$AA52,$AA52),0)</f>
        <v>0</v>
      </c>
      <c r="AV53">
        <f>IF(R53="x",1+COUNTIFS(AV$4:AV52,"&gt;0",$AA$4:$AA52,$AA52),0)</f>
        <v>0</v>
      </c>
      <c r="AW53">
        <f t="shared" si="8"/>
        <v>1</v>
      </c>
      <c r="AX53">
        <f t="shared" si="9"/>
        <v>0</v>
      </c>
      <c r="AY53">
        <f t="shared" si="37"/>
        <v>1</v>
      </c>
      <c r="AZ53">
        <f t="shared" si="38"/>
        <v>0</v>
      </c>
      <c r="BA53" s="4">
        <f t="shared" si="39"/>
        <v>0</v>
      </c>
      <c r="BB53" s="4">
        <f t="shared" si="40"/>
        <v>0</v>
      </c>
      <c r="BC53" s="4">
        <f t="shared" si="41"/>
        <v>0</v>
      </c>
      <c r="BD53" s="4">
        <f t="shared" si="42"/>
        <v>0</v>
      </c>
      <c r="BE53" s="4">
        <f t="shared" si="43"/>
        <v>0</v>
      </c>
      <c r="BF53" s="4">
        <f t="shared" si="44"/>
        <v>0</v>
      </c>
      <c r="BG53" s="4">
        <f t="shared" si="45"/>
        <v>0</v>
      </c>
      <c r="BH53" s="4">
        <f t="shared" si="46"/>
        <v>0</v>
      </c>
      <c r="BI53" s="4">
        <f t="shared" si="47"/>
        <v>1</v>
      </c>
      <c r="BJ53" s="4">
        <f t="shared" si="48"/>
        <v>0</v>
      </c>
      <c r="BK53" s="4">
        <f t="shared" si="49"/>
        <v>0</v>
      </c>
      <c r="BL53" s="4">
        <f t="shared" si="50"/>
        <v>0</v>
      </c>
      <c r="BM53" s="4">
        <f t="shared" si="51"/>
        <v>0</v>
      </c>
      <c r="BN53" s="4">
        <f t="shared" si="52"/>
        <v>0</v>
      </c>
      <c r="BO53">
        <f>SUMIFS(BH$5:BH53,$AA$5:$AA53,$AA53)</f>
        <v>3</v>
      </c>
      <c r="BP53">
        <f>SUMIFS(BI$5:BI53,$AA$5:$AA53,$AA53)</f>
        <v>7</v>
      </c>
      <c r="BQ53">
        <f>SUMIFS(BJ$5:BJ53,$AA$5:$AA53,$AA53)</f>
        <v>8</v>
      </c>
      <c r="BR53">
        <f>SUMIFS(BK$5:BK53,$AA$5:$AA53,$AA53)</f>
        <v>8</v>
      </c>
      <c r="BS53">
        <f>SUMIFS(BL$5:BL53,$AA$5:$AA53,$AA53)</f>
        <v>2</v>
      </c>
      <c r="BT53">
        <f>SUMIFS(BM$5:BM53,$AA$5:$AA53,$AA53)</f>
        <v>1</v>
      </c>
      <c r="BU53">
        <f>SUMIFS(BN$5:BN53,$AA$5:$AA53,$AA53)</f>
        <v>0</v>
      </c>
      <c r="BV53">
        <f t="shared" si="53"/>
        <v>4</v>
      </c>
      <c r="BW53">
        <f t="shared" si="54"/>
        <v>17</v>
      </c>
      <c r="BX53">
        <f t="shared" si="55"/>
        <v>17</v>
      </c>
      <c r="BY53">
        <f t="shared" si="56"/>
        <v>11</v>
      </c>
      <c r="BZ53">
        <f t="shared" si="57"/>
        <v>10</v>
      </c>
      <c r="CA53">
        <f t="shared" si="58"/>
        <v>18</v>
      </c>
      <c r="CB53">
        <f t="shared" si="59"/>
        <v>0</v>
      </c>
      <c r="CC53">
        <f t="shared" si="60"/>
        <v>7</v>
      </c>
      <c r="CD53">
        <f t="shared" si="61"/>
        <v>17</v>
      </c>
      <c r="CE53" t="str">
        <f>IFERROR(VLOOKUP($AA53,'Tuyến và nhân viên'!$I:$O,7,0),"")</f>
        <v>Trần Văn Khanh</v>
      </c>
      <c r="CF53">
        <f t="shared" si="62"/>
        <v>2</v>
      </c>
      <c r="CG53">
        <f t="shared" si="63"/>
        <v>1</v>
      </c>
      <c r="CH53">
        <f>COUNTIFS($L53:L53,"x")</f>
        <v>0</v>
      </c>
      <c r="CI53">
        <f>COUNTIFS($L53:M53,"x")</f>
        <v>1</v>
      </c>
      <c r="CJ53">
        <f>COUNTIFS($L53:N53,"x")</f>
        <v>1</v>
      </c>
      <c r="CK53">
        <f>COUNTIFS($L53:O53,"x")</f>
        <v>1</v>
      </c>
      <c r="CL53">
        <f>COUNTIFS($L53:P53,"x")</f>
        <v>1</v>
      </c>
      <c r="CM53">
        <f>COUNTIFS($L53:Q53,"x")</f>
        <v>1</v>
      </c>
      <c r="CN53">
        <f>COUNTIFS($L53:R53,"x")</f>
        <v>1</v>
      </c>
      <c r="CO53" t="str" cm="1">
        <f t="array" ref="CO53">IFERROR(INDEX($CH$4:$CN$4,0,MATCH(1,$CH53:$CN53,0)),"")</f>
        <v>Thứ 3</v>
      </c>
      <c r="CP53" t="str" cm="1">
        <f t="array" ref="CP53">IFERROR(INDEX($CH$4:$CN$4,0,MATCH(2,$CH53:$CN53,0)),"")</f>
        <v/>
      </c>
      <c r="CQ53" t="str">
        <f t="shared" si="64"/>
        <v>Thứ 3</v>
      </c>
      <c r="CR53" t="str">
        <f t="shared" si="29"/>
        <v>F2 - Tuần 1 &amp; 3</v>
      </c>
    </row>
    <row r="54" spans="1:96" x14ac:dyDescent="0.3">
      <c r="A54" s="117" t="s">
        <v>33757</v>
      </c>
      <c r="B54" s="118" t="s">
        <v>33266</v>
      </c>
      <c r="C54" s="118" t="s">
        <v>33267</v>
      </c>
      <c r="D54" s="118" t="s">
        <v>39657</v>
      </c>
      <c r="E54" s="118" t="s">
        <v>21</v>
      </c>
      <c r="F54" s="118" t="s">
        <v>2863</v>
      </c>
      <c r="G54" s="118" t="s">
        <v>36619</v>
      </c>
      <c r="H54" s="118" t="s">
        <v>36625</v>
      </c>
      <c r="I54" s="118" t="s">
        <v>22</v>
      </c>
      <c r="J54" s="119" t="s">
        <v>39658</v>
      </c>
      <c r="K54" s="119" t="s">
        <v>23</v>
      </c>
      <c r="L54" s="117" t="s">
        <v>23</v>
      </c>
      <c r="M54" s="117" t="s">
        <v>24</v>
      </c>
      <c r="N54" s="117" t="s">
        <v>23</v>
      </c>
      <c r="O54" s="117" t="s">
        <v>23</v>
      </c>
      <c r="P54" s="117" t="s">
        <v>23</v>
      </c>
      <c r="Q54" s="117" t="s">
        <v>23</v>
      </c>
      <c r="R54" s="117" t="s">
        <v>23</v>
      </c>
      <c r="S54" s="117" t="s">
        <v>24</v>
      </c>
      <c r="T54" s="117" t="s">
        <v>24</v>
      </c>
      <c r="U54" s="117" t="s">
        <v>24</v>
      </c>
      <c r="V54" s="117" t="s">
        <v>24</v>
      </c>
      <c r="W54" s="74" t="str">
        <f t="shared" si="30"/>
        <v>x</v>
      </c>
      <c r="X54" s="74" t="str">
        <f t="shared" si="31"/>
        <v>x</v>
      </c>
      <c r="Y54" s="74" t="str">
        <f t="shared" si="32"/>
        <v>x</v>
      </c>
      <c r="Z54" s="74" t="str">
        <f t="shared" si="33"/>
        <v>x</v>
      </c>
      <c r="AA54" t="str">
        <f>VLOOKUP($D54,'Tuyến và nhân viên'!$D:$M,6,0)</f>
        <v>HL00622</v>
      </c>
      <c r="AB54" t="str">
        <f>VLOOKUP($D54,'Tuyến và nhân viên'!$D:$M,7,0)</f>
        <v>Dương Phi Vủ</v>
      </c>
      <c r="AC54" s="16" t="str">
        <f>IFERROR(VLOOKUP($F54,DSKH!$D:$BF,53,0),"")</f>
        <v>F4</v>
      </c>
      <c r="AD54" s="16" t="str">
        <f>IFERROR(VLOOKUP($F54,DSKH!$D:$BF,54,0),"")</f>
        <v>OTC</v>
      </c>
      <c r="AE54" s="4">
        <f>SUMIFS('Doanh số khách hàng'!$F:$F,'Doanh số khách hàng'!$A:$A,'Chi tiết tuyến'!$F54)</f>
        <v>1085246.6666666667</v>
      </c>
      <c r="AF54" s="16" t="str">
        <f t="shared" si="4"/>
        <v>F4</v>
      </c>
      <c r="AG54" s="16" t="str">
        <f t="shared" si="5"/>
        <v>F4</v>
      </c>
      <c r="AH54" t="b">
        <f t="shared" si="34"/>
        <v>1</v>
      </c>
      <c r="AI54" t="b">
        <f t="shared" si="35"/>
        <v>1</v>
      </c>
      <c r="AJ54">
        <f>IFERROR(VLOOKUP($AC54,Master!$D:$E,2,0),"")</f>
        <v>4</v>
      </c>
      <c r="AK54">
        <f>VLOOKUP($AF54,Master!$D:$E,2,0)</f>
        <v>4</v>
      </c>
      <c r="AL54" s="4">
        <f t="shared" si="36"/>
        <v>271311.66666666669</v>
      </c>
      <c r="AM54" t="str">
        <f>IFERROR(VLOOKUP($F54,DSKH!$D:$BF,31,0),"")</f>
        <v>Tỉnh Cà Mau</v>
      </c>
      <c r="AN54" t="str">
        <f>IFERROR(VLOOKUP($F54,DSKH!$D:$BF,29,0),"")</f>
        <v>Phường Giá Rai</v>
      </c>
      <c r="AO54">
        <f>IFERROR(VLOOKUP($F54,DSKH!$D:$BF,52,0),"")</f>
        <v>1085246.6666666667</v>
      </c>
      <c r="AP54">
        <f>IF(L54="x",1+COUNTIFS(AP$4:AP53,"&gt;0",$AA$4:$AA53,$AA53),0)</f>
        <v>0</v>
      </c>
      <c r="AQ54">
        <f>IF(M54="x",1+COUNTIFS(AQ$4:AQ53,"&gt;0",$AA$4:$AA53,$AA53),0)</f>
        <v>10</v>
      </c>
      <c r="AR54">
        <f>IF(N54="x",1+COUNTIFS(AR$4:AR53,"&gt;0",$AA$4:$AA53,$AA53),0)</f>
        <v>0</v>
      </c>
      <c r="AS54">
        <f>IF(O54="x",1+COUNTIFS(AS$4:AS53,"&gt;0",$AA$4:$AA53,$AA53),0)</f>
        <v>0</v>
      </c>
      <c r="AT54">
        <f>IF(P54="x",1+COUNTIFS(AT$4:AT53,"&gt;0",$AA$4:$AA53,$AA53),0)</f>
        <v>0</v>
      </c>
      <c r="AU54">
        <f>IF(Q54="x",1+COUNTIFS(AU$4:AU53,"&gt;0",$AA$4:$AA53,$AA53),0)</f>
        <v>0</v>
      </c>
      <c r="AV54">
        <f>IF(R54="x",1+COUNTIFS(AV$4:AV53,"&gt;0",$AA$4:$AA53,$AA53),0)</f>
        <v>0</v>
      </c>
      <c r="AW54">
        <f t="shared" si="8"/>
        <v>1</v>
      </c>
      <c r="AX54">
        <f t="shared" si="9"/>
        <v>1</v>
      </c>
      <c r="AY54">
        <f t="shared" si="37"/>
        <v>1</v>
      </c>
      <c r="AZ54">
        <f t="shared" si="38"/>
        <v>1</v>
      </c>
      <c r="BA54" s="4">
        <f t="shared" si="39"/>
        <v>0</v>
      </c>
      <c r="BB54" s="4">
        <f t="shared" si="40"/>
        <v>271311.66666666669</v>
      </c>
      <c r="BC54" s="4">
        <f t="shared" si="41"/>
        <v>0</v>
      </c>
      <c r="BD54" s="4">
        <f t="shared" si="42"/>
        <v>0</v>
      </c>
      <c r="BE54" s="4">
        <f t="shared" si="43"/>
        <v>0</v>
      </c>
      <c r="BF54" s="4">
        <f t="shared" si="44"/>
        <v>0</v>
      </c>
      <c r="BG54" s="4">
        <f t="shared" si="45"/>
        <v>0</v>
      </c>
      <c r="BH54" s="4">
        <f t="shared" si="46"/>
        <v>0</v>
      </c>
      <c r="BI54" s="4">
        <f t="shared" si="47"/>
        <v>0</v>
      </c>
      <c r="BJ54" s="4">
        <f t="shared" si="48"/>
        <v>0</v>
      </c>
      <c r="BK54" s="4">
        <f t="shared" si="49"/>
        <v>0</v>
      </c>
      <c r="BL54" s="4">
        <f t="shared" si="50"/>
        <v>0</v>
      </c>
      <c r="BM54" s="4">
        <f t="shared" si="51"/>
        <v>0</v>
      </c>
      <c r="BN54" s="4">
        <f t="shared" si="52"/>
        <v>0</v>
      </c>
      <c r="BO54">
        <f>SUMIFS(BH$5:BH54,$AA$5:$AA54,$AA54)</f>
        <v>3</v>
      </c>
      <c r="BP54">
        <f>SUMIFS(BI$5:BI54,$AA$5:$AA54,$AA54)</f>
        <v>7</v>
      </c>
      <c r="BQ54">
        <f>SUMIFS(BJ$5:BJ54,$AA$5:$AA54,$AA54)</f>
        <v>8</v>
      </c>
      <c r="BR54">
        <f>SUMIFS(BK$5:BK54,$AA$5:$AA54,$AA54)</f>
        <v>8</v>
      </c>
      <c r="BS54">
        <f>SUMIFS(BL$5:BL54,$AA$5:$AA54,$AA54)</f>
        <v>2</v>
      </c>
      <c r="BT54">
        <f>SUMIFS(BM$5:BM54,$AA$5:$AA54,$AA54)</f>
        <v>1</v>
      </c>
      <c r="BU54">
        <f>SUMIFS(BN$5:BN54,$AA$5:$AA54,$AA54)</f>
        <v>0</v>
      </c>
      <c r="BV54">
        <f t="shared" si="53"/>
        <v>4</v>
      </c>
      <c r="BW54">
        <f t="shared" si="54"/>
        <v>17</v>
      </c>
      <c r="BX54">
        <f t="shared" si="55"/>
        <v>17</v>
      </c>
      <c r="BY54">
        <f t="shared" si="56"/>
        <v>11</v>
      </c>
      <c r="BZ54">
        <f t="shared" si="57"/>
        <v>10</v>
      </c>
      <c r="CA54">
        <f t="shared" si="58"/>
        <v>18</v>
      </c>
      <c r="CB54">
        <f t="shared" si="59"/>
        <v>0</v>
      </c>
      <c r="CC54">
        <f t="shared" si="60"/>
        <v>0</v>
      </c>
      <c r="CD54">
        <f t="shared" si="61"/>
        <v>0</v>
      </c>
      <c r="CE54" t="str">
        <f>IFERROR(VLOOKUP($AA54,'Tuyến và nhân viên'!$I:$O,7,0),"")</f>
        <v>Trần Văn Khanh</v>
      </c>
      <c r="CF54">
        <f t="shared" si="62"/>
        <v>4</v>
      </c>
      <c r="CG54">
        <f t="shared" si="63"/>
        <v>1</v>
      </c>
      <c r="CH54">
        <f>COUNTIFS($L54:L54,"x")</f>
        <v>0</v>
      </c>
      <c r="CI54">
        <f>COUNTIFS($L54:M54,"x")</f>
        <v>1</v>
      </c>
      <c r="CJ54">
        <f>COUNTIFS($L54:N54,"x")</f>
        <v>1</v>
      </c>
      <c r="CK54">
        <f>COUNTIFS($L54:O54,"x")</f>
        <v>1</v>
      </c>
      <c r="CL54">
        <f>COUNTIFS($L54:P54,"x")</f>
        <v>1</v>
      </c>
      <c r="CM54">
        <f>COUNTIFS($L54:Q54,"x")</f>
        <v>1</v>
      </c>
      <c r="CN54">
        <f>COUNTIFS($L54:R54,"x")</f>
        <v>1</v>
      </c>
      <c r="CO54" t="str" cm="1">
        <f t="array" ref="CO54">IFERROR(INDEX($CH$4:$CN$4,0,MATCH(1,$CH54:$CN54,0)),"")</f>
        <v>Thứ 3</v>
      </c>
      <c r="CP54" t="str" cm="1">
        <f t="array" ref="CP54">IFERROR(INDEX($CH$4:$CN$4,0,MATCH(2,$CH54:$CN54,0)),"")</f>
        <v/>
      </c>
      <c r="CQ54" t="str">
        <f t="shared" si="64"/>
        <v>Thứ 3</v>
      </c>
      <c r="CR54" t="str">
        <f t="shared" si="29"/>
        <v>F4 - Tất cả các tuần</v>
      </c>
    </row>
    <row r="55" spans="1:96" x14ac:dyDescent="0.3">
      <c r="A55" s="117" t="s">
        <v>33913</v>
      </c>
      <c r="B55" s="118" t="s">
        <v>33266</v>
      </c>
      <c r="C55" s="118" t="s">
        <v>33267</v>
      </c>
      <c r="D55" s="118" t="s">
        <v>39657</v>
      </c>
      <c r="E55" s="118" t="s">
        <v>21</v>
      </c>
      <c r="F55" s="118" t="s">
        <v>10396</v>
      </c>
      <c r="G55" s="118" t="s">
        <v>36628</v>
      </c>
      <c r="H55" s="118" t="s">
        <v>36634</v>
      </c>
      <c r="I55" s="118" t="s">
        <v>22</v>
      </c>
      <c r="J55" s="119" t="s">
        <v>39658</v>
      </c>
      <c r="K55" s="119" t="s">
        <v>23</v>
      </c>
      <c r="L55" s="117" t="s">
        <v>23</v>
      </c>
      <c r="M55" s="117" t="s">
        <v>24</v>
      </c>
      <c r="N55" s="117" t="s">
        <v>23</v>
      </c>
      <c r="O55" s="117" t="s">
        <v>23</v>
      </c>
      <c r="P55" s="117" t="s">
        <v>23</v>
      </c>
      <c r="Q55" s="117" t="s">
        <v>23</v>
      </c>
      <c r="R55" s="117" t="s">
        <v>23</v>
      </c>
      <c r="S55" s="117" t="s">
        <v>24</v>
      </c>
      <c r="T55" s="117" t="s">
        <v>24</v>
      </c>
      <c r="U55" s="117" t="s">
        <v>24</v>
      </c>
      <c r="V55" s="117" t="s">
        <v>24</v>
      </c>
      <c r="W55" s="74" t="str">
        <f t="shared" si="30"/>
        <v>x</v>
      </c>
      <c r="X55" s="74" t="str">
        <f t="shared" si="31"/>
        <v>x</v>
      </c>
      <c r="Y55" s="74" t="str">
        <f t="shared" si="32"/>
        <v>x</v>
      </c>
      <c r="Z55" s="74" t="str">
        <f t="shared" si="33"/>
        <v>x</v>
      </c>
      <c r="AA55" t="str">
        <f>VLOOKUP($D55,'Tuyến và nhân viên'!$D:$M,6,0)</f>
        <v>HL00622</v>
      </c>
      <c r="AB55" t="str">
        <f>VLOOKUP($D55,'Tuyến và nhân viên'!$D:$M,7,0)</f>
        <v>Dương Phi Vủ</v>
      </c>
      <c r="AC55" s="16" t="str">
        <f>IFERROR(VLOOKUP($F55,DSKH!$D:$BF,53,0),"")</f>
        <v>F4</v>
      </c>
      <c r="AD55" s="16" t="str">
        <f>IFERROR(VLOOKUP($F55,DSKH!$D:$BF,54,0),"")</f>
        <v>OTC</v>
      </c>
      <c r="AE55" s="4">
        <f>SUMIFS('Doanh số khách hàng'!$F:$F,'Doanh số khách hàng'!$A:$A,'Chi tiết tuyến'!$F55)</f>
        <v>2944040</v>
      </c>
      <c r="AF55" s="16" t="str">
        <f t="shared" si="4"/>
        <v>F4</v>
      </c>
      <c r="AG55" s="16" t="str">
        <f t="shared" si="5"/>
        <v>F4</v>
      </c>
      <c r="AH55" t="b">
        <f t="shared" si="34"/>
        <v>1</v>
      </c>
      <c r="AI55" t="b">
        <f t="shared" si="35"/>
        <v>1</v>
      </c>
      <c r="AJ55">
        <f>IFERROR(VLOOKUP($AC55,Master!$D:$E,2,0),"")</f>
        <v>4</v>
      </c>
      <c r="AK55">
        <f>VLOOKUP($AF55,Master!$D:$E,2,0)</f>
        <v>4</v>
      </c>
      <c r="AL55" s="4">
        <f t="shared" si="36"/>
        <v>736010</v>
      </c>
      <c r="AM55" t="str">
        <f>IFERROR(VLOOKUP($F55,DSKH!$D:$BF,31,0),"")</f>
        <v>Tỉnh Cà Mau</v>
      </c>
      <c r="AN55" t="str">
        <f>IFERROR(VLOOKUP($F55,DSKH!$D:$BF,29,0),"")</f>
        <v>Phường Giá Rai</v>
      </c>
      <c r="AO55">
        <f>IFERROR(VLOOKUP($F55,DSKH!$D:$BF,52,0),"")</f>
        <v>2944040</v>
      </c>
      <c r="AP55">
        <f>IF(L55="x",1+COUNTIFS(AP$4:AP54,"&gt;0",$AA$4:$AA54,$AA54),0)</f>
        <v>0</v>
      </c>
      <c r="AQ55">
        <f>IF(M55="x",1+COUNTIFS(AQ$4:AQ54,"&gt;0",$AA$4:$AA54,$AA54),0)</f>
        <v>11</v>
      </c>
      <c r="AR55">
        <f>IF(N55="x",1+COUNTIFS(AR$4:AR54,"&gt;0",$AA$4:$AA54,$AA54),0)</f>
        <v>0</v>
      </c>
      <c r="AS55">
        <f>IF(O55="x",1+COUNTIFS(AS$4:AS54,"&gt;0",$AA$4:$AA54,$AA54),0)</f>
        <v>0</v>
      </c>
      <c r="AT55">
        <f>IF(P55="x",1+COUNTIFS(AT$4:AT54,"&gt;0",$AA$4:$AA54,$AA54),0)</f>
        <v>0</v>
      </c>
      <c r="AU55">
        <f>IF(Q55="x",1+COUNTIFS(AU$4:AU54,"&gt;0",$AA$4:$AA54,$AA54),0)</f>
        <v>0</v>
      </c>
      <c r="AV55">
        <f>IF(R55="x",1+COUNTIFS(AV$4:AV54,"&gt;0",$AA$4:$AA54,$AA54),0)</f>
        <v>0</v>
      </c>
      <c r="AW55">
        <f t="shared" si="8"/>
        <v>1</v>
      </c>
      <c r="AX55">
        <f t="shared" si="9"/>
        <v>1</v>
      </c>
      <c r="AY55">
        <f t="shared" si="37"/>
        <v>1</v>
      </c>
      <c r="AZ55">
        <f t="shared" si="38"/>
        <v>1</v>
      </c>
      <c r="BA55" s="4">
        <f t="shared" si="39"/>
        <v>0</v>
      </c>
      <c r="BB55" s="4">
        <f t="shared" si="40"/>
        <v>736010</v>
      </c>
      <c r="BC55" s="4">
        <f t="shared" si="41"/>
        <v>0</v>
      </c>
      <c r="BD55" s="4">
        <f t="shared" si="42"/>
        <v>0</v>
      </c>
      <c r="BE55" s="4">
        <f t="shared" si="43"/>
        <v>0</v>
      </c>
      <c r="BF55" s="4">
        <f t="shared" si="44"/>
        <v>0</v>
      </c>
      <c r="BG55" s="4">
        <f t="shared" si="45"/>
        <v>0</v>
      </c>
      <c r="BH55" s="4">
        <f t="shared" si="46"/>
        <v>0</v>
      </c>
      <c r="BI55" s="4">
        <f t="shared" si="47"/>
        <v>0</v>
      </c>
      <c r="BJ55" s="4">
        <f t="shared" si="48"/>
        <v>0</v>
      </c>
      <c r="BK55" s="4">
        <f t="shared" si="49"/>
        <v>0</v>
      </c>
      <c r="BL55" s="4">
        <f t="shared" si="50"/>
        <v>0</v>
      </c>
      <c r="BM55" s="4">
        <f t="shared" si="51"/>
        <v>0</v>
      </c>
      <c r="BN55" s="4">
        <f t="shared" si="52"/>
        <v>0</v>
      </c>
      <c r="BO55">
        <f>SUMIFS(BH$5:BH55,$AA$5:$AA55,$AA55)</f>
        <v>3</v>
      </c>
      <c r="BP55">
        <f>SUMIFS(BI$5:BI55,$AA$5:$AA55,$AA55)</f>
        <v>7</v>
      </c>
      <c r="BQ55">
        <f>SUMIFS(BJ$5:BJ55,$AA$5:$AA55,$AA55)</f>
        <v>8</v>
      </c>
      <c r="BR55">
        <f>SUMIFS(BK$5:BK55,$AA$5:$AA55,$AA55)</f>
        <v>8</v>
      </c>
      <c r="BS55">
        <f>SUMIFS(BL$5:BL55,$AA$5:$AA55,$AA55)</f>
        <v>2</v>
      </c>
      <c r="BT55">
        <f>SUMIFS(BM$5:BM55,$AA$5:$AA55,$AA55)</f>
        <v>1</v>
      </c>
      <c r="BU55">
        <f>SUMIFS(BN$5:BN55,$AA$5:$AA55,$AA55)</f>
        <v>0</v>
      </c>
      <c r="BV55">
        <f t="shared" si="53"/>
        <v>4</v>
      </c>
      <c r="BW55">
        <f t="shared" si="54"/>
        <v>17</v>
      </c>
      <c r="BX55">
        <f t="shared" si="55"/>
        <v>17</v>
      </c>
      <c r="BY55">
        <f t="shared" si="56"/>
        <v>11</v>
      </c>
      <c r="BZ55">
        <f t="shared" si="57"/>
        <v>10</v>
      </c>
      <c r="CA55">
        <f t="shared" si="58"/>
        <v>18</v>
      </c>
      <c r="CB55">
        <f t="shared" si="59"/>
        <v>0</v>
      </c>
      <c r="CC55">
        <f t="shared" si="60"/>
        <v>0</v>
      </c>
      <c r="CD55">
        <f t="shared" si="61"/>
        <v>0</v>
      </c>
      <c r="CE55" t="str">
        <f>IFERROR(VLOOKUP($AA55,'Tuyến và nhân viên'!$I:$O,7,0),"")</f>
        <v>Trần Văn Khanh</v>
      </c>
      <c r="CF55">
        <f t="shared" si="62"/>
        <v>4</v>
      </c>
      <c r="CG55">
        <f t="shared" si="63"/>
        <v>1</v>
      </c>
      <c r="CH55">
        <f>COUNTIFS($L55:L55,"x")</f>
        <v>0</v>
      </c>
      <c r="CI55">
        <f>COUNTIFS($L55:M55,"x")</f>
        <v>1</v>
      </c>
      <c r="CJ55">
        <f>COUNTIFS($L55:N55,"x")</f>
        <v>1</v>
      </c>
      <c r="CK55">
        <f>COUNTIFS($L55:O55,"x")</f>
        <v>1</v>
      </c>
      <c r="CL55">
        <f>COUNTIFS($L55:P55,"x")</f>
        <v>1</v>
      </c>
      <c r="CM55">
        <f>COUNTIFS($L55:Q55,"x")</f>
        <v>1</v>
      </c>
      <c r="CN55">
        <f>COUNTIFS($L55:R55,"x")</f>
        <v>1</v>
      </c>
      <c r="CO55" t="str" cm="1">
        <f t="array" ref="CO55">IFERROR(INDEX($CH$4:$CN$4,0,MATCH(1,$CH55:$CN55,0)),"")</f>
        <v>Thứ 3</v>
      </c>
      <c r="CP55" t="str" cm="1">
        <f t="array" ref="CP55">IFERROR(INDEX($CH$4:$CN$4,0,MATCH(2,$CH55:$CN55,0)),"")</f>
        <v/>
      </c>
      <c r="CQ55" t="str">
        <f t="shared" si="64"/>
        <v>Thứ 3</v>
      </c>
      <c r="CR55" t="str">
        <f t="shared" si="29"/>
        <v>F4 - Tất cả các tuần</v>
      </c>
    </row>
    <row r="56" spans="1:96" x14ac:dyDescent="0.3">
      <c r="A56" s="117" t="s">
        <v>33255</v>
      </c>
      <c r="B56" s="118" t="s">
        <v>33266</v>
      </c>
      <c r="C56" s="118" t="s">
        <v>33267</v>
      </c>
      <c r="D56" s="118" t="s">
        <v>39657</v>
      </c>
      <c r="E56" s="118" t="s">
        <v>21</v>
      </c>
      <c r="F56" s="118" t="s">
        <v>20253</v>
      </c>
      <c r="G56" s="118" t="s">
        <v>36638</v>
      </c>
      <c r="H56" s="118" t="s">
        <v>36643</v>
      </c>
      <c r="I56" s="118" t="s">
        <v>22</v>
      </c>
      <c r="J56" s="119" t="s">
        <v>39658</v>
      </c>
      <c r="K56" s="119" t="s">
        <v>23</v>
      </c>
      <c r="L56" s="117" t="s">
        <v>23</v>
      </c>
      <c r="M56" s="117" t="s">
        <v>24</v>
      </c>
      <c r="N56" s="117" t="s">
        <v>23</v>
      </c>
      <c r="O56" s="117" t="s">
        <v>23</v>
      </c>
      <c r="P56" s="117" t="s">
        <v>23</v>
      </c>
      <c r="Q56" s="117" t="s">
        <v>23</v>
      </c>
      <c r="R56" s="117" t="s">
        <v>23</v>
      </c>
      <c r="S56" s="117" t="s">
        <v>24</v>
      </c>
      <c r="T56" s="117" t="s">
        <v>24</v>
      </c>
      <c r="U56" s="117" t="s">
        <v>24</v>
      </c>
      <c r="V56" s="117" t="s">
        <v>24</v>
      </c>
      <c r="W56" s="74" t="str">
        <f t="shared" si="30"/>
        <v>x</v>
      </c>
      <c r="X56" s="74" t="str">
        <f t="shared" si="31"/>
        <v/>
      </c>
      <c r="Y56" s="74" t="str">
        <f t="shared" si="32"/>
        <v>x</v>
      </c>
      <c r="Z56" s="74" t="str">
        <f t="shared" si="33"/>
        <v/>
      </c>
      <c r="AA56" t="str">
        <f>VLOOKUP($D56,'Tuyến và nhân viên'!$D:$M,6,0)</f>
        <v>HL00622</v>
      </c>
      <c r="AB56" t="str">
        <f>VLOOKUP($D56,'Tuyến và nhân viên'!$D:$M,7,0)</f>
        <v>Dương Phi Vủ</v>
      </c>
      <c r="AC56" s="16" t="str">
        <f>IFERROR(VLOOKUP($F56,DSKH!$D:$BF,53,0),"")</f>
        <v>F2</v>
      </c>
      <c r="AD56" s="16" t="str">
        <f>IFERROR(VLOOKUP($F56,DSKH!$D:$BF,54,0),"")</f>
        <v>OTC</v>
      </c>
      <c r="AE56" s="4">
        <f>SUMIFS('Doanh số khách hàng'!$F:$F,'Doanh số khách hàng'!$A:$A,'Chi tiết tuyến'!$F56)</f>
        <v>0</v>
      </c>
      <c r="AF56" s="16" t="str">
        <f t="shared" si="4"/>
        <v>F4</v>
      </c>
      <c r="AG56" s="16" t="str">
        <f t="shared" si="5"/>
        <v>F2</v>
      </c>
      <c r="AH56" t="b">
        <f t="shared" si="34"/>
        <v>0</v>
      </c>
      <c r="AI56" t="b">
        <f t="shared" si="35"/>
        <v>1</v>
      </c>
      <c r="AJ56">
        <f>IFERROR(VLOOKUP($AC56,Master!$D:$E,2,0),"")</f>
        <v>2</v>
      </c>
      <c r="AK56">
        <f>VLOOKUP($AF56,Master!$D:$E,2,0)</f>
        <v>4</v>
      </c>
      <c r="AL56" s="4">
        <f t="shared" si="36"/>
        <v>0</v>
      </c>
      <c r="AM56" t="str">
        <f>IFERROR(VLOOKUP($F56,DSKH!$D:$BF,31,0),"")</f>
        <v>Tỉnh Cà Mau</v>
      </c>
      <c r="AN56" t="str">
        <f>IFERROR(VLOOKUP($F56,DSKH!$D:$BF,29,0),"")</f>
        <v>Xã Phong Thạnh</v>
      </c>
      <c r="AO56">
        <f>IFERROR(VLOOKUP($F56,DSKH!$D:$BF,52,0),"")</f>
        <v>0</v>
      </c>
      <c r="AP56">
        <f>IF(L56="x",1+COUNTIFS(AP$4:AP55,"&gt;0",$AA$4:$AA55,$AA55),0)</f>
        <v>0</v>
      </c>
      <c r="AQ56">
        <f>IF(M56="x",1+COUNTIFS(AQ$4:AQ55,"&gt;0",$AA$4:$AA55,$AA55),0)</f>
        <v>12</v>
      </c>
      <c r="AR56">
        <f>IF(N56="x",1+COUNTIFS(AR$4:AR55,"&gt;0",$AA$4:$AA55,$AA55),0)</f>
        <v>0</v>
      </c>
      <c r="AS56">
        <f>IF(O56="x",1+COUNTIFS(AS$4:AS55,"&gt;0",$AA$4:$AA55,$AA55),0)</f>
        <v>0</v>
      </c>
      <c r="AT56">
        <f>IF(P56="x",1+COUNTIFS(AT$4:AT55,"&gt;0",$AA$4:$AA55,$AA55),0)</f>
        <v>0</v>
      </c>
      <c r="AU56">
        <f>IF(Q56="x",1+COUNTIFS(AU$4:AU55,"&gt;0",$AA$4:$AA55,$AA55),0)</f>
        <v>0</v>
      </c>
      <c r="AV56">
        <f>IF(R56="x",1+COUNTIFS(AV$4:AV55,"&gt;0",$AA$4:$AA55,$AA55),0)</f>
        <v>0</v>
      </c>
      <c r="AW56">
        <f t="shared" si="8"/>
        <v>1</v>
      </c>
      <c r="AX56">
        <f t="shared" si="9"/>
        <v>0</v>
      </c>
      <c r="AY56">
        <f t="shared" si="37"/>
        <v>1</v>
      </c>
      <c r="AZ56">
        <f t="shared" si="38"/>
        <v>0</v>
      </c>
      <c r="BA56" s="4">
        <f t="shared" si="39"/>
        <v>0</v>
      </c>
      <c r="BB56" s="4">
        <f t="shared" si="40"/>
        <v>0</v>
      </c>
      <c r="BC56" s="4">
        <f t="shared" si="41"/>
        <v>0</v>
      </c>
      <c r="BD56" s="4">
        <f t="shared" si="42"/>
        <v>0</v>
      </c>
      <c r="BE56" s="4">
        <f t="shared" si="43"/>
        <v>0</v>
      </c>
      <c r="BF56" s="4">
        <f t="shared" si="44"/>
        <v>0</v>
      </c>
      <c r="BG56" s="4">
        <f t="shared" si="45"/>
        <v>0</v>
      </c>
      <c r="BH56" s="4">
        <f t="shared" si="46"/>
        <v>0</v>
      </c>
      <c r="BI56" s="4">
        <f t="shared" si="47"/>
        <v>1</v>
      </c>
      <c r="BJ56" s="4">
        <f t="shared" si="48"/>
        <v>0</v>
      </c>
      <c r="BK56" s="4">
        <f t="shared" si="49"/>
        <v>0</v>
      </c>
      <c r="BL56" s="4">
        <f t="shared" si="50"/>
        <v>0</v>
      </c>
      <c r="BM56" s="4">
        <f t="shared" si="51"/>
        <v>0</v>
      </c>
      <c r="BN56" s="4">
        <f t="shared" si="52"/>
        <v>0</v>
      </c>
      <c r="BO56">
        <f>SUMIFS(BH$5:BH56,$AA$5:$AA56,$AA56)</f>
        <v>3</v>
      </c>
      <c r="BP56">
        <f>SUMIFS(BI$5:BI56,$AA$5:$AA56,$AA56)</f>
        <v>8</v>
      </c>
      <c r="BQ56">
        <f>SUMIFS(BJ$5:BJ56,$AA$5:$AA56,$AA56)</f>
        <v>8</v>
      </c>
      <c r="BR56">
        <f>SUMIFS(BK$5:BK56,$AA$5:$AA56,$AA56)</f>
        <v>8</v>
      </c>
      <c r="BS56">
        <f>SUMIFS(BL$5:BL56,$AA$5:$AA56,$AA56)</f>
        <v>2</v>
      </c>
      <c r="BT56">
        <f>SUMIFS(BM$5:BM56,$AA$5:$AA56,$AA56)</f>
        <v>1</v>
      </c>
      <c r="BU56">
        <f>SUMIFS(BN$5:BN56,$AA$5:$AA56,$AA56)</f>
        <v>0</v>
      </c>
      <c r="BV56">
        <f t="shared" si="53"/>
        <v>4</v>
      </c>
      <c r="BW56">
        <f t="shared" si="54"/>
        <v>17</v>
      </c>
      <c r="BX56">
        <f t="shared" si="55"/>
        <v>17</v>
      </c>
      <c r="BY56">
        <f t="shared" si="56"/>
        <v>11</v>
      </c>
      <c r="BZ56">
        <f t="shared" si="57"/>
        <v>10</v>
      </c>
      <c r="CA56">
        <f t="shared" si="58"/>
        <v>18</v>
      </c>
      <c r="CB56">
        <f t="shared" si="59"/>
        <v>0</v>
      </c>
      <c r="CC56">
        <f t="shared" si="60"/>
        <v>8</v>
      </c>
      <c r="CD56">
        <f t="shared" si="61"/>
        <v>17</v>
      </c>
      <c r="CE56" t="str">
        <f>IFERROR(VLOOKUP($AA56,'Tuyến và nhân viên'!$I:$O,7,0),"")</f>
        <v>Trần Văn Khanh</v>
      </c>
      <c r="CF56">
        <f t="shared" si="62"/>
        <v>2</v>
      </c>
      <c r="CG56">
        <f t="shared" si="63"/>
        <v>1</v>
      </c>
      <c r="CH56">
        <f>COUNTIFS($L56:L56,"x")</f>
        <v>0</v>
      </c>
      <c r="CI56">
        <f>COUNTIFS($L56:M56,"x")</f>
        <v>1</v>
      </c>
      <c r="CJ56">
        <f>COUNTIFS($L56:N56,"x")</f>
        <v>1</v>
      </c>
      <c r="CK56">
        <f>COUNTIFS($L56:O56,"x")</f>
        <v>1</v>
      </c>
      <c r="CL56">
        <f>COUNTIFS($L56:P56,"x")</f>
        <v>1</v>
      </c>
      <c r="CM56">
        <f>COUNTIFS($L56:Q56,"x")</f>
        <v>1</v>
      </c>
      <c r="CN56">
        <f>COUNTIFS($L56:R56,"x")</f>
        <v>1</v>
      </c>
      <c r="CO56" t="str" cm="1">
        <f t="array" ref="CO56">IFERROR(INDEX($CH$4:$CN$4,0,MATCH(1,$CH56:$CN56,0)),"")</f>
        <v>Thứ 3</v>
      </c>
      <c r="CP56" t="str" cm="1">
        <f t="array" ref="CP56">IFERROR(INDEX($CH$4:$CN$4,0,MATCH(2,$CH56:$CN56,0)),"")</f>
        <v/>
      </c>
      <c r="CQ56" t="str">
        <f t="shared" si="64"/>
        <v>Thứ 3</v>
      </c>
      <c r="CR56" t="str">
        <f t="shared" si="29"/>
        <v>F2 - Tuần 1 &amp; 3</v>
      </c>
    </row>
    <row r="57" spans="1:96" x14ac:dyDescent="0.3">
      <c r="A57" s="117" t="s">
        <v>33938</v>
      </c>
      <c r="B57" s="118" t="s">
        <v>33266</v>
      </c>
      <c r="C57" s="118" t="s">
        <v>33267</v>
      </c>
      <c r="D57" s="118" t="s">
        <v>39657</v>
      </c>
      <c r="E57" s="118" t="s">
        <v>21</v>
      </c>
      <c r="F57" s="118" t="s">
        <v>36647</v>
      </c>
      <c r="G57" s="118" t="s">
        <v>36648</v>
      </c>
      <c r="H57" s="118" t="s">
        <v>36652</v>
      </c>
      <c r="I57" s="118" t="s">
        <v>22</v>
      </c>
      <c r="J57" s="119" t="s">
        <v>39658</v>
      </c>
      <c r="K57" s="119" t="s">
        <v>23</v>
      </c>
      <c r="L57" s="117" t="s">
        <v>23</v>
      </c>
      <c r="M57" s="117" t="s">
        <v>23</v>
      </c>
      <c r="N57" s="117" t="s">
        <v>23</v>
      </c>
      <c r="O57" s="117" t="s">
        <v>23</v>
      </c>
      <c r="P57" s="117" t="s">
        <v>23</v>
      </c>
      <c r="Q57" s="117" t="s">
        <v>24</v>
      </c>
      <c r="R57" s="117" t="s">
        <v>23</v>
      </c>
      <c r="S57" s="117" t="s">
        <v>24</v>
      </c>
      <c r="T57" s="117" t="s">
        <v>24</v>
      </c>
      <c r="U57" s="117" t="s">
        <v>24</v>
      </c>
      <c r="V57" s="117" t="s">
        <v>24</v>
      </c>
      <c r="W57" s="74" t="str">
        <f t="shared" si="30"/>
        <v>x</v>
      </c>
      <c r="X57" s="74" t="str">
        <f t="shared" si="31"/>
        <v/>
      </c>
      <c r="Y57" s="74" t="str">
        <f t="shared" si="32"/>
        <v>x</v>
      </c>
      <c r="Z57" s="74" t="str">
        <f t="shared" si="33"/>
        <v/>
      </c>
      <c r="AA57" t="str">
        <f>VLOOKUP($D57,'Tuyến và nhân viên'!$D:$M,6,0)</f>
        <v>HL00622</v>
      </c>
      <c r="AB57" t="str">
        <f>VLOOKUP($D57,'Tuyến và nhân viên'!$D:$M,7,0)</f>
        <v>Dương Phi Vủ</v>
      </c>
      <c r="AC57" s="16" t="str">
        <f>IFERROR(VLOOKUP($F57,DSKH!$D:$BF,53,0),"")</f>
        <v>F2</v>
      </c>
      <c r="AD57" s="16" t="str">
        <f>IFERROR(VLOOKUP($F57,DSKH!$D:$BF,54,0),"")</f>
        <v>OTC</v>
      </c>
      <c r="AE57" s="4">
        <f>SUMIFS('Doanh số khách hàng'!$F:$F,'Doanh số khách hàng'!$A:$A,'Chi tiết tuyến'!$F57)</f>
        <v>0</v>
      </c>
      <c r="AF57" s="16" t="str">
        <f t="shared" si="4"/>
        <v>F4</v>
      </c>
      <c r="AG57" s="16" t="str">
        <f t="shared" si="5"/>
        <v>F2</v>
      </c>
      <c r="AH57" t="b">
        <f t="shared" si="34"/>
        <v>0</v>
      </c>
      <c r="AI57" t="b">
        <f t="shared" si="35"/>
        <v>1</v>
      </c>
      <c r="AJ57">
        <f>IFERROR(VLOOKUP($AC57,Master!$D:$E,2,0),"")</f>
        <v>2</v>
      </c>
      <c r="AK57">
        <f>VLOOKUP($AF57,Master!$D:$E,2,0)</f>
        <v>4</v>
      </c>
      <c r="AL57" s="4">
        <f t="shared" si="36"/>
        <v>0</v>
      </c>
      <c r="AM57" t="str">
        <f>IFERROR(VLOOKUP($F57,DSKH!$D:$BF,31,0),"")</f>
        <v>Tỉnh Cà Mau</v>
      </c>
      <c r="AN57" t="str">
        <f>IFERROR(VLOOKUP($F57,DSKH!$D:$BF,29,0),"")</f>
        <v>Phường Bạc Liêu</v>
      </c>
      <c r="AO57">
        <f>IFERROR(VLOOKUP($F57,DSKH!$D:$BF,52,0),"")</f>
        <v>0</v>
      </c>
      <c r="AP57">
        <f>IF(L57="x",1+COUNTIFS(AP$4:AP56,"&gt;0",$AA$4:$AA56,$AA56),0)</f>
        <v>0</v>
      </c>
      <c r="AQ57">
        <f>IF(M57="x",1+COUNTIFS(AQ$4:AQ56,"&gt;0",$AA$4:$AA56,$AA56),0)</f>
        <v>0</v>
      </c>
      <c r="AR57">
        <f>IF(N57="x",1+COUNTIFS(AR$4:AR56,"&gt;0",$AA$4:$AA56,$AA56),0)</f>
        <v>0</v>
      </c>
      <c r="AS57">
        <f>IF(O57="x",1+COUNTIFS(AS$4:AS56,"&gt;0",$AA$4:$AA56,$AA56),0)</f>
        <v>0</v>
      </c>
      <c r="AT57">
        <f>IF(P57="x",1+COUNTIFS(AT$4:AT56,"&gt;0",$AA$4:$AA56,$AA56),0)</f>
        <v>0</v>
      </c>
      <c r="AU57">
        <f>IF(Q57="x",1+COUNTIFS(AU$4:AU56,"&gt;0",$AA$4:$AA56,$AA56),0)</f>
        <v>4</v>
      </c>
      <c r="AV57">
        <f>IF(R57="x",1+COUNTIFS(AV$4:AV56,"&gt;0",$AA$4:$AA56,$AA56),0)</f>
        <v>0</v>
      </c>
      <c r="AW57">
        <f t="shared" si="8"/>
        <v>1</v>
      </c>
      <c r="AX57">
        <f t="shared" si="9"/>
        <v>0</v>
      </c>
      <c r="AY57">
        <f t="shared" si="37"/>
        <v>1</v>
      </c>
      <c r="AZ57">
        <f t="shared" si="38"/>
        <v>0</v>
      </c>
      <c r="BA57" s="4">
        <f t="shared" si="39"/>
        <v>0</v>
      </c>
      <c r="BB57" s="4">
        <f t="shared" si="40"/>
        <v>0</v>
      </c>
      <c r="BC57" s="4">
        <f t="shared" si="41"/>
        <v>0</v>
      </c>
      <c r="BD57" s="4">
        <f t="shared" si="42"/>
        <v>0</v>
      </c>
      <c r="BE57" s="4">
        <f t="shared" si="43"/>
        <v>0</v>
      </c>
      <c r="BF57" s="4">
        <f t="shared" si="44"/>
        <v>0</v>
      </c>
      <c r="BG57" s="4">
        <f t="shared" si="45"/>
        <v>0</v>
      </c>
      <c r="BH57" s="4">
        <f t="shared" si="46"/>
        <v>0</v>
      </c>
      <c r="BI57" s="4">
        <f t="shared" si="47"/>
        <v>0</v>
      </c>
      <c r="BJ57" s="4">
        <f t="shared" si="48"/>
        <v>0</v>
      </c>
      <c r="BK57" s="4">
        <f t="shared" si="49"/>
        <v>0</v>
      </c>
      <c r="BL57" s="4">
        <f t="shared" si="50"/>
        <v>0</v>
      </c>
      <c r="BM57" s="4">
        <f t="shared" si="51"/>
        <v>1</v>
      </c>
      <c r="BN57" s="4">
        <f t="shared" si="52"/>
        <v>0</v>
      </c>
      <c r="BO57">
        <f>SUMIFS(BH$5:BH57,$AA$5:$AA57,$AA57)</f>
        <v>3</v>
      </c>
      <c r="BP57">
        <f>SUMIFS(BI$5:BI57,$AA$5:$AA57,$AA57)</f>
        <v>8</v>
      </c>
      <c r="BQ57">
        <f>SUMIFS(BJ$5:BJ57,$AA$5:$AA57,$AA57)</f>
        <v>8</v>
      </c>
      <c r="BR57">
        <f>SUMIFS(BK$5:BK57,$AA$5:$AA57,$AA57)</f>
        <v>8</v>
      </c>
      <c r="BS57">
        <f>SUMIFS(BL$5:BL57,$AA$5:$AA57,$AA57)</f>
        <v>2</v>
      </c>
      <c r="BT57">
        <f>SUMIFS(BM$5:BM57,$AA$5:$AA57,$AA57)</f>
        <v>2</v>
      </c>
      <c r="BU57">
        <f>SUMIFS(BN$5:BN57,$AA$5:$AA57,$AA57)</f>
        <v>0</v>
      </c>
      <c r="BV57">
        <f t="shared" si="53"/>
        <v>4</v>
      </c>
      <c r="BW57">
        <f t="shared" si="54"/>
        <v>17</v>
      </c>
      <c r="BX57">
        <f t="shared" si="55"/>
        <v>17</v>
      </c>
      <c r="BY57">
        <f t="shared" si="56"/>
        <v>11</v>
      </c>
      <c r="BZ57">
        <f t="shared" si="57"/>
        <v>10</v>
      </c>
      <c r="CA57">
        <f t="shared" si="58"/>
        <v>18</v>
      </c>
      <c r="CB57">
        <f t="shared" si="59"/>
        <v>0</v>
      </c>
      <c r="CC57">
        <f t="shared" si="60"/>
        <v>2</v>
      </c>
      <c r="CD57">
        <f t="shared" si="61"/>
        <v>18</v>
      </c>
      <c r="CE57" t="str">
        <f>IFERROR(VLOOKUP($AA57,'Tuyến và nhân viên'!$I:$O,7,0),"")</f>
        <v>Trần Văn Khanh</v>
      </c>
      <c r="CF57">
        <f t="shared" si="62"/>
        <v>2</v>
      </c>
      <c r="CG57">
        <f t="shared" si="63"/>
        <v>1</v>
      </c>
      <c r="CH57">
        <f>COUNTIFS($L57:L57,"x")</f>
        <v>0</v>
      </c>
      <c r="CI57">
        <f>COUNTIFS($L57:M57,"x")</f>
        <v>0</v>
      </c>
      <c r="CJ57">
        <f>COUNTIFS($L57:N57,"x")</f>
        <v>0</v>
      </c>
      <c r="CK57">
        <f>COUNTIFS($L57:O57,"x")</f>
        <v>0</v>
      </c>
      <c r="CL57">
        <f>COUNTIFS($L57:P57,"x")</f>
        <v>0</v>
      </c>
      <c r="CM57">
        <f>COUNTIFS($L57:Q57,"x")</f>
        <v>1</v>
      </c>
      <c r="CN57">
        <f>COUNTIFS($L57:R57,"x")</f>
        <v>1</v>
      </c>
      <c r="CO57" t="str" cm="1">
        <f t="array" ref="CO57">IFERROR(INDEX($CH$4:$CN$4,0,MATCH(1,$CH57:$CN57,0)),"")</f>
        <v>Thứ 7</v>
      </c>
      <c r="CP57" t="str" cm="1">
        <f t="array" ref="CP57">IFERROR(INDEX($CH$4:$CN$4,0,MATCH(2,$CH57:$CN57,0)),"")</f>
        <v/>
      </c>
      <c r="CQ57" t="str">
        <f t="shared" si="64"/>
        <v>Thứ 7</v>
      </c>
      <c r="CR57" t="str">
        <f t="shared" si="29"/>
        <v>F2 - Tuần 1 &amp; 3</v>
      </c>
    </row>
    <row r="58" spans="1:96" x14ac:dyDescent="0.3">
      <c r="A58" s="117" t="s">
        <v>33576</v>
      </c>
      <c r="B58" s="118" t="s">
        <v>33266</v>
      </c>
      <c r="C58" s="118" t="s">
        <v>33267</v>
      </c>
      <c r="D58" s="118" t="s">
        <v>39657</v>
      </c>
      <c r="E58" s="118" t="s">
        <v>21</v>
      </c>
      <c r="F58" s="118" t="s">
        <v>2607</v>
      </c>
      <c r="G58" s="118" t="s">
        <v>36655</v>
      </c>
      <c r="H58" s="118" t="s">
        <v>36660</v>
      </c>
      <c r="I58" s="118" t="s">
        <v>22</v>
      </c>
      <c r="J58" s="119" t="s">
        <v>39658</v>
      </c>
      <c r="K58" s="119" t="s">
        <v>23</v>
      </c>
      <c r="L58" s="117" t="s">
        <v>23</v>
      </c>
      <c r="M58" s="117" t="s">
        <v>23</v>
      </c>
      <c r="N58" s="117" t="s">
        <v>23</v>
      </c>
      <c r="O58" s="117" t="s">
        <v>23</v>
      </c>
      <c r="P58" s="117" t="s">
        <v>23</v>
      </c>
      <c r="Q58" s="117" t="s">
        <v>24</v>
      </c>
      <c r="R58" s="117" t="s">
        <v>23</v>
      </c>
      <c r="S58" s="117" t="s">
        <v>24</v>
      </c>
      <c r="T58" s="117" t="s">
        <v>24</v>
      </c>
      <c r="U58" s="117" t="s">
        <v>24</v>
      </c>
      <c r="V58" s="117" t="s">
        <v>24</v>
      </c>
      <c r="W58" s="74" t="str">
        <f t="shared" si="30"/>
        <v>x</v>
      </c>
      <c r="X58" s="74" t="str">
        <f t="shared" si="31"/>
        <v/>
      </c>
      <c r="Y58" s="74" t="str">
        <f t="shared" si="32"/>
        <v>x</v>
      </c>
      <c r="Z58" s="74" t="str">
        <f t="shared" si="33"/>
        <v/>
      </c>
      <c r="AA58" t="str">
        <f>VLOOKUP($D58,'Tuyến và nhân viên'!$D:$M,6,0)</f>
        <v>HL00622</v>
      </c>
      <c r="AB58" t="str">
        <f>VLOOKUP($D58,'Tuyến và nhân viên'!$D:$M,7,0)</f>
        <v>Dương Phi Vủ</v>
      </c>
      <c r="AC58" s="16" t="str">
        <f>IFERROR(VLOOKUP($F58,DSKH!$D:$BF,53,0),"")</f>
        <v>F2</v>
      </c>
      <c r="AD58" s="16" t="str">
        <f>IFERROR(VLOOKUP($F58,DSKH!$D:$BF,54,0),"")</f>
        <v>OTC</v>
      </c>
      <c r="AE58" s="4">
        <f>SUMIFS('Doanh số khách hàng'!$F:$F,'Doanh số khách hàng'!$A:$A,'Chi tiết tuyến'!$F58)</f>
        <v>66300</v>
      </c>
      <c r="AF58" s="16" t="str">
        <f t="shared" si="4"/>
        <v>F4</v>
      </c>
      <c r="AG58" s="16" t="str">
        <f t="shared" si="5"/>
        <v>F2</v>
      </c>
      <c r="AH58" t="b">
        <f t="shared" si="34"/>
        <v>0</v>
      </c>
      <c r="AI58" t="b">
        <f t="shared" si="35"/>
        <v>1</v>
      </c>
      <c r="AJ58">
        <f>IFERROR(VLOOKUP($AC58,Master!$D:$E,2,0),"")</f>
        <v>2</v>
      </c>
      <c r="AK58">
        <f>VLOOKUP($AF58,Master!$D:$E,2,0)</f>
        <v>4</v>
      </c>
      <c r="AL58" s="4">
        <f t="shared" si="36"/>
        <v>33150</v>
      </c>
      <c r="AM58" t="str">
        <f>IFERROR(VLOOKUP($F58,DSKH!$D:$BF,31,0),"")</f>
        <v>Tỉnh Cà Mau</v>
      </c>
      <c r="AN58" t="str">
        <f>IFERROR(VLOOKUP($F58,DSKH!$D:$BF,29,0),"")</f>
        <v>Phường Bạc Liêu</v>
      </c>
      <c r="AO58">
        <f>IFERROR(VLOOKUP($F58,DSKH!$D:$BF,52,0),"")</f>
        <v>66300</v>
      </c>
      <c r="AP58">
        <f>IF(L58="x",1+COUNTIFS(AP$4:AP57,"&gt;0",$AA$4:$AA57,$AA57),0)</f>
        <v>0</v>
      </c>
      <c r="AQ58">
        <f>IF(M58="x",1+COUNTIFS(AQ$4:AQ57,"&gt;0",$AA$4:$AA57,$AA57),0)</f>
        <v>0</v>
      </c>
      <c r="AR58">
        <f>IF(N58="x",1+COUNTIFS(AR$4:AR57,"&gt;0",$AA$4:$AA57,$AA57),0)</f>
        <v>0</v>
      </c>
      <c r="AS58">
        <f>IF(O58="x",1+COUNTIFS(AS$4:AS57,"&gt;0",$AA$4:$AA57,$AA57),0)</f>
        <v>0</v>
      </c>
      <c r="AT58">
        <f>IF(P58="x",1+COUNTIFS(AT$4:AT57,"&gt;0",$AA$4:$AA57,$AA57),0)</f>
        <v>0</v>
      </c>
      <c r="AU58">
        <f>IF(Q58="x",1+COUNTIFS(AU$4:AU57,"&gt;0",$AA$4:$AA57,$AA57),0)</f>
        <v>5</v>
      </c>
      <c r="AV58">
        <f>IF(R58="x",1+COUNTIFS(AV$4:AV57,"&gt;0",$AA$4:$AA57,$AA57),0)</f>
        <v>0</v>
      </c>
      <c r="AW58">
        <f t="shared" si="8"/>
        <v>1</v>
      </c>
      <c r="AX58">
        <f t="shared" si="9"/>
        <v>0</v>
      </c>
      <c r="AY58">
        <f t="shared" si="37"/>
        <v>1</v>
      </c>
      <c r="AZ58">
        <f t="shared" si="38"/>
        <v>0</v>
      </c>
      <c r="BA58" s="4">
        <f t="shared" si="39"/>
        <v>0</v>
      </c>
      <c r="BB58" s="4">
        <f t="shared" si="40"/>
        <v>0</v>
      </c>
      <c r="BC58" s="4">
        <f t="shared" si="41"/>
        <v>0</v>
      </c>
      <c r="BD58" s="4">
        <f t="shared" si="42"/>
        <v>0</v>
      </c>
      <c r="BE58" s="4">
        <f t="shared" si="43"/>
        <v>0</v>
      </c>
      <c r="BF58" s="4">
        <f t="shared" si="44"/>
        <v>33150</v>
      </c>
      <c r="BG58" s="4">
        <f t="shared" si="45"/>
        <v>0</v>
      </c>
      <c r="BH58" s="4">
        <f t="shared" si="46"/>
        <v>0</v>
      </c>
      <c r="BI58" s="4">
        <f t="shared" si="47"/>
        <v>0</v>
      </c>
      <c r="BJ58" s="4">
        <f t="shared" si="48"/>
        <v>0</v>
      </c>
      <c r="BK58" s="4">
        <f t="shared" si="49"/>
        <v>0</v>
      </c>
      <c r="BL58" s="4">
        <f t="shared" si="50"/>
        <v>0</v>
      </c>
      <c r="BM58" s="4">
        <f t="shared" si="51"/>
        <v>1</v>
      </c>
      <c r="BN58" s="4">
        <f t="shared" si="52"/>
        <v>0</v>
      </c>
      <c r="BO58">
        <f>SUMIFS(BH$5:BH58,$AA$5:$AA58,$AA58)</f>
        <v>3</v>
      </c>
      <c r="BP58">
        <f>SUMIFS(BI$5:BI58,$AA$5:$AA58,$AA58)</f>
        <v>8</v>
      </c>
      <c r="BQ58">
        <f>SUMIFS(BJ$5:BJ58,$AA$5:$AA58,$AA58)</f>
        <v>8</v>
      </c>
      <c r="BR58">
        <f>SUMIFS(BK$5:BK58,$AA$5:$AA58,$AA58)</f>
        <v>8</v>
      </c>
      <c r="BS58">
        <f>SUMIFS(BL$5:BL58,$AA$5:$AA58,$AA58)</f>
        <v>2</v>
      </c>
      <c r="BT58">
        <f>SUMIFS(BM$5:BM58,$AA$5:$AA58,$AA58)</f>
        <v>3</v>
      </c>
      <c r="BU58">
        <f>SUMIFS(BN$5:BN58,$AA$5:$AA58,$AA58)</f>
        <v>0</v>
      </c>
      <c r="BV58">
        <f t="shared" si="53"/>
        <v>4</v>
      </c>
      <c r="BW58">
        <f t="shared" si="54"/>
        <v>17</v>
      </c>
      <c r="BX58">
        <f t="shared" si="55"/>
        <v>17</v>
      </c>
      <c r="BY58">
        <f t="shared" si="56"/>
        <v>11</v>
      </c>
      <c r="BZ58">
        <f t="shared" si="57"/>
        <v>10</v>
      </c>
      <c r="CA58">
        <f t="shared" si="58"/>
        <v>18</v>
      </c>
      <c r="CB58">
        <f t="shared" si="59"/>
        <v>0</v>
      </c>
      <c r="CC58">
        <f t="shared" si="60"/>
        <v>3</v>
      </c>
      <c r="CD58">
        <f t="shared" si="61"/>
        <v>18</v>
      </c>
      <c r="CE58" t="str">
        <f>IFERROR(VLOOKUP($AA58,'Tuyến và nhân viên'!$I:$O,7,0),"")</f>
        <v>Trần Văn Khanh</v>
      </c>
      <c r="CF58">
        <f t="shared" si="62"/>
        <v>2</v>
      </c>
      <c r="CG58">
        <f t="shared" si="63"/>
        <v>1</v>
      </c>
      <c r="CH58">
        <f>COUNTIFS($L58:L58,"x")</f>
        <v>0</v>
      </c>
      <c r="CI58">
        <f>COUNTIFS($L58:M58,"x")</f>
        <v>0</v>
      </c>
      <c r="CJ58">
        <f>COUNTIFS($L58:N58,"x")</f>
        <v>0</v>
      </c>
      <c r="CK58">
        <f>COUNTIFS($L58:O58,"x")</f>
        <v>0</v>
      </c>
      <c r="CL58">
        <f>COUNTIFS($L58:P58,"x")</f>
        <v>0</v>
      </c>
      <c r="CM58">
        <f>COUNTIFS($L58:Q58,"x")</f>
        <v>1</v>
      </c>
      <c r="CN58">
        <f>COUNTIFS($L58:R58,"x")</f>
        <v>1</v>
      </c>
      <c r="CO58" t="str" cm="1">
        <f t="array" ref="CO58">IFERROR(INDEX($CH$4:$CN$4,0,MATCH(1,$CH58:$CN58,0)),"")</f>
        <v>Thứ 7</v>
      </c>
      <c r="CP58" t="str" cm="1">
        <f t="array" ref="CP58">IFERROR(INDEX($CH$4:$CN$4,0,MATCH(2,$CH58:$CN58,0)),"")</f>
        <v/>
      </c>
      <c r="CQ58" t="str">
        <f t="shared" si="64"/>
        <v>Thứ 7</v>
      </c>
      <c r="CR58" t="str">
        <f t="shared" si="29"/>
        <v>F2 - Tuần 1 &amp; 3</v>
      </c>
    </row>
    <row r="59" spans="1:96" x14ac:dyDescent="0.3">
      <c r="A59" s="117" t="s">
        <v>33958</v>
      </c>
      <c r="B59" s="118" t="s">
        <v>33266</v>
      </c>
      <c r="C59" s="118" t="s">
        <v>33267</v>
      </c>
      <c r="D59" s="118" t="s">
        <v>39657</v>
      </c>
      <c r="E59" s="118" t="s">
        <v>21</v>
      </c>
      <c r="F59" s="118" t="s">
        <v>33167</v>
      </c>
      <c r="G59" s="118" t="s">
        <v>36663</v>
      </c>
      <c r="H59" s="118" t="s">
        <v>36669</v>
      </c>
      <c r="I59" s="118" t="s">
        <v>22</v>
      </c>
      <c r="J59" s="119" t="s">
        <v>39658</v>
      </c>
      <c r="K59" s="119" t="s">
        <v>23</v>
      </c>
      <c r="L59" s="117" t="s">
        <v>23</v>
      </c>
      <c r="M59" s="117" t="s">
        <v>23</v>
      </c>
      <c r="N59" s="117" t="s">
        <v>23</v>
      </c>
      <c r="O59" s="117" t="s">
        <v>23</v>
      </c>
      <c r="P59" s="117" t="s">
        <v>23</v>
      </c>
      <c r="Q59" s="117" t="s">
        <v>24</v>
      </c>
      <c r="R59" s="117" t="s">
        <v>23</v>
      </c>
      <c r="S59" s="117" t="s">
        <v>24</v>
      </c>
      <c r="T59" s="117" t="s">
        <v>24</v>
      </c>
      <c r="U59" s="117" t="s">
        <v>24</v>
      </c>
      <c r="V59" s="117" t="s">
        <v>24</v>
      </c>
      <c r="W59" s="74" t="str">
        <f t="shared" si="30"/>
        <v>x</v>
      </c>
      <c r="X59" s="74" t="str">
        <f t="shared" si="31"/>
        <v>x</v>
      </c>
      <c r="Y59" s="74" t="str">
        <f t="shared" si="32"/>
        <v>x</v>
      </c>
      <c r="Z59" s="74" t="str">
        <f t="shared" si="33"/>
        <v>x</v>
      </c>
      <c r="AA59" t="str">
        <f>VLOOKUP($D59,'Tuyến và nhân viên'!$D:$M,6,0)</f>
        <v>HL00622</v>
      </c>
      <c r="AB59" t="str">
        <f>VLOOKUP($D59,'Tuyến và nhân viên'!$D:$M,7,0)</f>
        <v>Dương Phi Vủ</v>
      </c>
      <c r="AC59" s="16" t="str">
        <f>IFERROR(VLOOKUP($F59,DSKH!$D:$BF,53,0),"")</f>
        <v>F4</v>
      </c>
      <c r="AD59" s="16" t="str">
        <f>IFERROR(VLOOKUP($F59,DSKH!$D:$BF,54,0),"")</f>
        <v>OTC</v>
      </c>
      <c r="AE59" s="4">
        <f>SUMIFS('Doanh số khách hàng'!$F:$F,'Doanh số khách hàng'!$A:$A,'Chi tiết tuyến'!$F59)</f>
        <v>656746.66666666663</v>
      </c>
      <c r="AF59" s="16" t="str">
        <f t="shared" si="4"/>
        <v>F4</v>
      </c>
      <c r="AG59" s="16" t="str">
        <f t="shared" si="5"/>
        <v>F4</v>
      </c>
      <c r="AH59" t="b">
        <f t="shared" si="34"/>
        <v>1</v>
      </c>
      <c r="AI59" t="b">
        <f t="shared" si="35"/>
        <v>1</v>
      </c>
      <c r="AJ59">
        <f>IFERROR(VLOOKUP($AC59,Master!$D:$E,2,0),"")</f>
        <v>4</v>
      </c>
      <c r="AK59">
        <f>VLOOKUP($AF59,Master!$D:$E,2,0)</f>
        <v>4</v>
      </c>
      <c r="AL59" s="4">
        <f t="shared" si="36"/>
        <v>164186.66666666666</v>
      </c>
      <c r="AM59" t="str">
        <f>IFERROR(VLOOKUP($F59,DSKH!$D:$BF,31,0),"")</f>
        <v>Tỉnh Cà Mau</v>
      </c>
      <c r="AN59" t="str">
        <f>IFERROR(VLOOKUP($F59,DSKH!$D:$BF,29,0),"")</f>
        <v>Phường Bạc Liêu</v>
      </c>
      <c r="AO59">
        <f>IFERROR(VLOOKUP($F59,DSKH!$D:$BF,52,0),"")</f>
        <v>656746.66666666663</v>
      </c>
      <c r="AP59">
        <f>IF(L59="x",1+COUNTIFS(AP$4:AP58,"&gt;0",$AA$4:$AA58,$AA58),0)</f>
        <v>0</v>
      </c>
      <c r="AQ59">
        <f>IF(M59="x",1+COUNTIFS(AQ$4:AQ58,"&gt;0",$AA$4:$AA58,$AA58),0)</f>
        <v>0</v>
      </c>
      <c r="AR59">
        <f>IF(N59="x",1+COUNTIFS(AR$4:AR58,"&gt;0",$AA$4:$AA58,$AA58),0)</f>
        <v>0</v>
      </c>
      <c r="AS59">
        <f>IF(O59="x",1+COUNTIFS(AS$4:AS58,"&gt;0",$AA$4:$AA58,$AA58),0)</f>
        <v>0</v>
      </c>
      <c r="AT59">
        <f>IF(P59="x",1+COUNTIFS(AT$4:AT58,"&gt;0",$AA$4:$AA58,$AA58),0)</f>
        <v>0</v>
      </c>
      <c r="AU59">
        <f>IF(Q59="x",1+COUNTIFS(AU$4:AU58,"&gt;0",$AA$4:$AA58,$AA58),0)</f>
        <v>6</v>
      </c>
      <c r="AV59">
        <f>IF(R59="x",1+COUNTIFS(AV$4:AV58,"&gt;0",$AA$4:$AA58,$AA58),0)</f>
        <v>0</v>
      </c>
      <c r="AW59">
        <f t="shared" si="8"/>
        <v>1</v>
      </c>
      <c r="AX59">
        <f t="shared" si="9"/>
        <v>1</v>
      </c>
      <c r="AY59">
        <f t="shared" si="37"/>
        <v>1</v>
      </c>
      <c r="AZ59">
        <f t="shared" si="38"/>
        <v>1</v>
      </c>
      <c r="BA59" s="4">
        <f t="shared" si="39"/>
        <v>0</v>
      </c>
      <c r="BB59" s="4">
        <f t="shared" si="40"/>
        <v>0</v>
      </c>
      <c r="BC59" s="4">
        <f t="shared" si="41"/>
        <v>0</v>
      </c>
      <c r="BD59" s="4">
        <f t="shared" si="42"/>
        <v>0</v>
      </c>
      <c r="BE59" s="4">
        <f t="shared" si="43"/>
        <v>0</v>
      </c>
      <c r="BF59" s="4">
        <f t="shared" si="44"/>
        <v>164186.66666666666</v>
      </c>
      <c r="BG59" s="4">
        <f t="shared" si="45"/>
        <v>0</v>
      </c>
      <c r="BH59" s="4">
        <f t="shared" si="46"/>
        <v>0</v>
      </c>
      <c r="BI59" s="4">
        <f t="shared" si="47"/>
        <v>0</v>
      </c>
      <c r="BJ59" s="4">
        <f t="shared" si="48"/>
        <v>0</v>
      </c>
      <c r="BK59" s="4">
        <f t="shared" si="49"/>
        <v>0</v>
      </c>
      <c r="BL59" s="4">
        <f t="shared" si="50"/>
        <v>0</v>
      </c>
      <c r="BM59" s="4">
        <f t="shared" si="51"/>
        <v>0</v>
      </c>
      <c r="BN59" s="4">
        <f t="shared" si="52"/>
        <v>0</v>
      </c>
      <c r="BO59">
        <f>SUMIFS(BH$5:BH59,$AA$5:$AA59,$AA59)</f>
        <v>3</v>
      </c>
      <c r="BP59">
        <f>SUMIFS(BI$5:BI59,$AA$5:$AA59,$AA59)</f>
        <v>8</v>
      </c>
      <c r="BQ59">
        <f>SUMIFS(BJ$5:BJ59,$AA$5:$AA59,$AA59)</f>
        <v>8</v>
      </c>
      <c r="BR59">
        <f>SUMIFS(BK$5:BK59,$AA$5:$AA59,$AA59)</f>
        <v>8</v>
      </c>
      <c r="BS59">
        <f>SUMIFS(BL$5:BL59,$AA$5:$AA59,$AA59)</f>
        <v>2</v>
      </c>
      <c r="BT59">
        <f>SUMIFS(BM$5:BM59,$AA$5:$AA59,$AA59)</f>
        <v>3</v>
      </c>
      <c r="BU59">
        <f>SUMIFS(BN$5:BN59,$AA$5:$AA59,$AA59)</f>
        <v>0</v>
      </c>
      <c r="BV59">
        <f t="shared" si="53"/>
        <v>4</v>
      </c>
      <c r="BW59">
        <f t="shared" si="54"/>
        <v>17</v>
      </c>
      <c r="BX59">
        <f t="shared" si="55"/>
        <v>17</v>
      </c>
      <c r="BY59">
        <f t="shared" si="56"/>
        <v>11</v>
      </c>
      <c r="BZ59">
        <f t="shared" si="57"/>
        <v>10</v>
      </c>
      <c r="CA59">
        <f t="shared" si="58"/>
        <v>18</v>
      </c>
      <c r="CB59">
        <f t="shared" si="59"/>
        <v>0</v>
      </c>
      <c r="CC59">
        <f t="shared" si="60"/>
        <v>0</v>
      </c>
      <c r="CD59">
        <f t="shared" si="61"/>
        <v>0</v>
      </c>
      <c r="CE59" t="str">
        <f>IFERROR(VLOOKUP($AA59,'Tuyến và nhân viên'!$I:$O,7,0),"")</f>
        <v>Trần Văn Khanh</v>
      </c>
      <c r="CF59">
        <f t="shared" si="62"/>
        <v>4</v>
      </c>
      <c r="CG59">
        <f t="shared" si="63"/>
        <v>1</v>
      </c>
      <c r="CH59">
        <f>COUNTIFS($L59:L59,"x")</f>
        <v>0</v>
      </c>
      <c r="CI59">
        <f>COUNTIFS($L59:M59,"x")</f>
        <v>0</v>
      </c>
      <c r="CJ59">
        <f>COUNTIFS($L59:N59,"x")</f>
        <v>0</v>
      </c>
      <c r="CK59">
        <f>COUNTIFS($L59:O59,"x")</f>
        <v>0</v>
      </c>
      <c r="CL59">
        <f>COUNTIFS($L59:P59,"x")</f>
        <v>0</v>
      </c>
      <c r="CM59">
        <f>COUNTIFS($L59:Q59,"x")</f>
        <v>1</v>
      </c>
      <c r="CN59">
        <f>COUNTIFS($L59:R59,"x")</f>
        <v>1</v>
      </c>
      <c r="CO59" t="str" cm="1">
        <f t="array" ref="CO59">IFERROR(INDEX($CH$4:$CN$4,0,MATCH(1,$CH59:$CN59,0)),"")</f>
        <v>Thứ 7</v>
      </c>
      <c r="CP59" t="str" cm="1">
        <f t="array" ref="CP59">IFERROR(INDEX($CH$4:$CN$4,0,MATCH(2,$CH59:$CN59,0)),"")</f>
        <v/>
      </c>
      <c r="CQ59" t="str">
        <f t="shared" si="64"/>
        <v>Thứ 7</v>
      </c>
      <c r="CR59" t="str">
        <f t="shared" si="29"/>
        <v>F4 - Tất cả các tuần</v>
      </c>
    </row>
    <row r="60" spans="1:96" x14ac:dyDescent="0.3">
      <c r="A60" s="117" t="s">
        <v>33970</v>
      </c>
      <c r="B60" s="118" t="s">
        <v>33266</v>
      </c>
      <c r="C60" s="118" t="s">
        <v>33267</v>
      </c>
      <c r="D60" s="118" t="s">
        <v>39657</v>
      </c>
      <c r="E60" s="118" t="s">
        <v>21</v>
      </c>
      <c r="F60" s="118" t="s">
        <v>33168</v>
      </c>
      <c r="G60" s="118" t="s">
        <v>36672</v>
      </c>
      <c r="H60" s="118" t="s">
        <v>36677</v>
      </c>
      <c r="I60" s="118" t="s">
        <v>22</v>
      </c>
      <c r="J60" s="119" t="s">
        <v>39658</v>
      </c>
      <c r="K60" s="119" t="s">
        <v>23</v>
      </c>
      <c r="L60" s="117" t="s">
        <v>23</v>
      </c>
      <c r="M60" s="117" t="s">
        <v>23</v>
      </c>
      <c r="N60" s="117" t="s">
        <v>23</v>
      </c>
      <c r="O60" s="117" t="s">
        <v>23</v>
      </c>
      <c r="P60" s="117" t="s">
        <v>23</v>
      </c>
      <c r="Q60" s="117" t="s">
        <v>24</v>
      </c>
      <c r="R60" s="117" t="s">
        <v>23</v>
      </c>
      <c r="S60" s="117" t="s">
        <v>24</v>
      </c>
      <c r="T60" s="117" t="s">
        <v>24</v>
      </c>
      <c r="U60" s="117" t="s">
        <v>24</v>
      </c>
      <c r="V60" s="117" t="s">
        <v>24</v>
      </c>
      <c r="W60" s="74" t="str">
        <f t="shared" si="30"/>
        <v>x</v>
      </c>
      <c r="X60" s="74" t="str">
        <f t="shared" si="31"/>
        <v/>
      </c>
      <c r="Y60" s="74" t="str">
        <f t="shared" si="32"/>
        <v>x</v>
      </c>
      <c r="Z60" s="74" t="str">
        <f t="shared" si="33"/>
        <v/>
      </c>
      <c r="AA60" t="str">
        <f>VLOOKUP($D60,'Tuyến và nhân viên'!$D:$M,6,0)</f>
        <v>HL00622</v>
      </c>
      <c r="AB60" t="str">
        <f>VLOOKUP($D60,'Tuyến và nhân viên'!$D:$M,7,0)</f>
        <v>Dương Phi Vủ</v>
      </c>
      <c r="AC60" s="16" t="str">
        <f>IFERROR(VLOOKUP($F60,DSKH!$D:$BF,53,0),"")</f>
        <v>F2</v>
      </c>
      <c r="AD60" s="16" t="str">
        <f>IFERROR(VLOOKUP($F60,DSKH!$D:$BF,54,0),"")</f>
        <v>OTC</v>
      </c>
      <c r="AE60" s="4">
        <f>SUMIFS('Doanh số khách hàng'!$F:$F,'Doanh số khách hàng'!$A:$A,'Chi tiết tuyến'!$F60)</f>
        <v>187733.33333333334</v>
      </c>
      <c r="AF60" s="16" t="str">
        <f t="shared" si="4"/>
        <v>F4</v>
      </c>
      <c r="AG60" s="16" t="str">
        <f t="shared" si="5"/>
        <v>F2</v>
      </c>
      <c r="AH60" t="b">
        <f t="shared" si="34"/>
        <v>0</v>
      </c>
      <c r="AI60" t="b">
        <f t="shared" si="35"/>
        <v>1</v>
      </c>
      <c r="AJ60">
        <f>IFERROR(VLOOKUP($AC60,Master!$D:$E,2,0),"")</f>
        <v>2</v>
      </c>
      <c r="AK60">
        <f>VLOOKUP($AF60,Master!$D:$E,2,0)</f>
        <v>4</v>
      </c>
      <c r="AL60" s="4">
        <f t="shared" si="36"/>
        <v>93866.666666666672</v>
      </c>
      <c r="AM60" t="str">
        <f>IFERROR(VLOOKUP($F60,DSKH!$D:$BF,31,0),"")</f>
        <v>Tỉnh Cà Mau</v>
      </c>
      <c r="AN60" t="str">
        <f>IFERROR(VLOOKUP($F60,DSKH!$D:$BF,29,0),"")</f>
        <v>Phường Bạc Liêu</v>
      </c>
      <c r="AO60">
        <f>IFERROR(VLOOKUP($F60,DSKH!$D:$BF,52,0),"")</f>
        <v>187733.33333333334</v>
      </c>
      <c r="AP60">
        <f>IF(L60="x",1+COUNTIFS(AP$4:AP59,"&gt;0",$AA$4:$AA59,$AA59),0)</f>
        <v>0</v>
      </c>
      <c r="AQ60">
        <f>IF(M60="x",1+COUNTIFS(AQ$4:AQ59,"&gt;0",$AA$4:$AA59,$AA59),0)</f>
        <v>0</v>
      </c>
      <c r="AR60">
        <f>IF(N60="x",1+COUNTIFS(AR$4:AR59,"&gt;0",$AA$4:$AA59,$AA59),0)</f>
        <v>0</v>
      </c>
      <c r="AS60">
        <f>IF(O60="x",1+COUNTIFS(AS$4:AS59,"&gt;0",$AA$4:$AA59,$AA59),0)</f>
        <v>0</v>
      </c>
      <c r="AT60">
        <f>IF(P60="x",1+COUNTIFS(AT$4:AT59,"&gt;0",$AA$4:$AA59,$AA59),0)</f>
        <v>0</v>
      </c>
      <c r="AU60">
        <f>IF(Q60="x",1+COUNTIFS(AU$4:AU59,"&gt;0",$AA$4:$AA59,$AA59),0)</f>
        <v>7</v>
      </c>
      <c r="AV60">
        <f>IF(R60="x",1+COUNTIFS(AV$4:AV59,"&gt;0",$AA$4:$AA59,$AA59),0)</f>
        <v>0</v>
      </c>
      <c r="AW60">
        <f t="shared" si="8"/>
        <v>1</v>
      </c>
      <c r="AX60">
        <f t="shared" si="9"/>
        <v>0</v>
      </c>
      <c r="AY60">
        <f t="shared" si="37"/>
        <v>1</v>
      </c>
      <c r="AZ60">
        <f t="shared" si="38"/>
        <v>0</v>
      </c>
      <c r="BA60" s="4">
        <f t="shared" si="39"/>
        <v>0</v>
      </c>
      <c r="BB60" s="4">
        <f t="shared" si="40"/>
        <v>0</v>
      </c>
      <c r="BC60" s="4">
        <f t="shared" si="41"/>
        <v>0</v>
      </c>
      <c r="BD60" s="4">
        <f t="shared" si="42"/>
        <v>0</v>
      </c>
      <c r="BE60" s="4">
        <f t="shared" si="43"/>
        <v>0</v>
      </c>
      <c r="BF60" s="4">
        <f t="shared" si="44"/>
        <v>93866.666666666672</v>
      </c>
      <c r="BG60" s="4">
        <f t="shared" si="45"/>
        <v>0</v>
      </c>
      <c r="BH60" s="4">
        <f t="shared" si="46"/>
        <v>0</v>
      </c>
      <c r="BI60" s="4">
        <f t="shared" si="47"/>
        <v>0</v>
      </c>
      <c r="BJ60" s="4">
        <f t="shared" si="48"/>
        <v>0</v>
      </c>
      <c r="BK60" s="4">
        <f t="shared" si="49"/>
        <v>0</v>
      </c>
      <c r="BL60" s="4">
        <f t="shared" si="50"/>
        <v>0</v>
      </c>
      <c r="BM60" s="4">
        <f t="shared" si="51"/>
        <v>1</v>
      </c>
      <c r="BN60" s="4">
        <f t="shared" si="52"/>
        <v>0</v>
      </c>
      <c r="BO60">
        <f>SUMIFS(BH$5:BH60,$AA$5:$AA60,$AA60)</f>
        <v>3</v>
      </c>
      <c r="BP60">
        <f>SUMIFS(BI$5:BI60,$AA$5:$AA60,$AA60)</f>
        <v>8</v>
      </c>
      <c r="BQ60">
        <f>SUMIFS(BJ$5:BJ60,$AA$5:$AA60,$AA60)</f>
        <v>8</v>
      </c>
      <c r="BR60">
        <f>SUMIFS(BK$5:BK60,$AA$5:$AA60,$AA60)</f>
        <v>8</v>
      </c>
      <c r="BS60">
        <f>SUMIFS(BL$5:BL60,$AA$5:$AA60,$AA60)</f>
        <v>2</v>
      </c>
      <c r="BT60">
        <f>SUMIFS(BM$5:BM60,$AA$5:$AA60,$AA60)</f>
        <v>4</v>
      </c>
      <c r="BU60">
        <f>SUMIFS(BN$5:BN60,$AA$5:$AA60,$AA60)</f>
        <v>0</v>
      </c>
      <c r="BV60">
        <f t="shared" si="53"/>
        <v>4</v>
      </c>
      <c r="BW60">
        <f t="shared" si="54"/>
        <v>17</v>
      </c>
      <c r="BX60">
        <f t="shared" si="55"/>
        <v>17</v>
      </c>
      <c r="BY60">
        <f t="shared" si="56"/>
        <v>11</v>
      </c>
      <c r="BZ60">
        <f t="shared" si="57"/>
        <v>10</v>
      </c>
      <c r="CA60">
        <f t="shared" si="58"/>
        <v>18</v>
      </c>
      <c r="CB60">
        <f t="shared" si="59"/>
        <v>0</v>
      </c>
      <c r="CC60">
        <f t="shared" si="60"/>
        <v>4</v>
      </c>
      <c r="CD60">
        <f t="shared" si="61"/>
        <v>18</v>
      </c>
      <c r="CE60" t="str">
        <f>IFERROR(VLOOKUP($AA60,'Tuyến và nhân viên'!$I:$O,7,0),"")</f>
        <v>Trần Văn Khanh</v>
      </c>
      <c r="CF60">
        <f t="shared" si="62"/>
        <v>2</v>
      </c>
      <c r="CG60">
        <f t="shared" si="63"/>
        <v>1</v>
      </c>
      <c r="CH60">
        <f>COUNTIFS($L60:L60,"x")</f>
        <v>0</v>
      </c>
      <c r="CI60">
        <f>COUNTIFS($L60:M60,"x")</f>
        <v>0</v>
      </c>
      <c r="CJ60">
        <f>COUNTIFS($L60:N60,"x")</f>
        <v>0</v>
      </c>
      <c r="CK60">
        <f>COUNTIFS($L60:O60,"x")</f>
        <v>0</v>
      </c>
      <c r="CL60">
        <f>COUNTIFS($L60:P60,"x")</f>
        <v>0</v>
      </c>
      <c r="CM60">
        <f>COUNTIFS($L60:Q60,"x")</f>
        <v>1</v>
      </c>
      <c r="CN60">
        <f>COUNTIFS($L60:R60,"x")</f>
        <v>1</v>
      </c>
      <c r="CO60" t="str" cm="1">
        <f t="array" ref="CO60">IFERROR(INDEX($CH$4:$CN$4,0,MATCH(1,$CH60:$CN60,0)),"")</f>
        <v>Thứ 7</v>
      </c>
      <c r="CP60" t="str" cm="1">
        <f t="array" ref="CP60">IFERROR(INDEX($CH$4:$CN$4,0,MATCH(2,$CH60:$CN60,0)),"")</f>
        <v/>
      </c>
      <c r="CQ60" t="str">
        <f t="shared" si="64"/>
        <v>Thứ 7</v>
      </c>
      <c r="CR60" t="str">
        <f t="shared" si="29"/>
        <v>F2 - Tuần 1 &amp; 3</v>
      </c>
    </row>
    <row r="61" spans="1:96" x14ac:dyDescent="0.3">
      <c r="A61" s="117" t="s">
        <v>33979</v>
      </c>
      <c r="B61" s="118" t="s">
        <v>33266</v>
      </c>
      <c r="C61" s="118" t="s">
        <v>33267</v>
      </c>
      <c r="D61" s="118" t="s">
        <v>39657</v>
      </c>
      <c r="E61" s="118" t="s">
        <v>21</v>
      </c>
      <c r="F61" s="118" t="s">
        <v>15818</v>
      </c>
      <c r="G61" s="118" t="s">
        <v>36680</v>
      </c>
      <c r="H61" s="118" t="s">
        <v>36685</v>
      </c>
      <c r="I61" s="118" t="s">
        <v>22</v>
      </c>
      <c r="J61" s="119" t="s">
        <v>39658</v>
      </c>
      <c r="K61" s="119" t="s">
        <v>23</v>
      </c>
      <c r="L61" s="117" t="s">
        <v>23</v>
      </c>
      <c r="M61" s="117" t="s">
        <v>23</v>
      </c>
      <c r="N61" s="117" t="s">
        <v>23</v>
      </c>
      <c r="O61" s="117" t="s">
        <v>23</v>
      </c>
      <c r="P61" s="117" t="s">
        <v>23</v>
      </c>
      <c r="Q61" s="117" t="s">
        <v>24</v>
      </c>
      <c r="R61" s="117" t="s">
        <v>23</v>
      </c>
      <c r="S61" s="117" t="s">
        <v>24</v>
      </c>
      <c r="T61" s="117" t="s">
        <v>24</v>
      </c>
      <c r="U61" s="117" t="s">
        <v>24</v>
      </c>
      <c r="V61" s="117" t="s">
        <v>24</v>
      </c>
      <c r="W61" s="74" t="str">
        <f t="shared" si="30"/>
        <v>x</v>
      </c>
      <c r="X61" s="74" t="str">
        <f t="shared" si="31"/>
        <v>x</v>
      </c>
      <c r="Y61" s="74" t="str">
        <f t="shared" si="32"/>
        <v>x</v>
      </c>
      <c r="Z61" s="74" t="str">
        <f t="shared" si="33"/>
        <v>x</v>
      </c>
      <c r="AA61" t="str">
        <f>VLOOKUP($D61,'Tuyến và nhân viên'!$D:$M,6,0)</f>
        <v>HL00622</v>
      </c>
      <c r="AB61" t="str">
        <f>VLOOKUP($D61,'Tuyến và nhân viên'!$D:$M,7,0)</f>
        <v>Dương Phi Vủ</v>
      </c>
      <c r="AC61" s="16" t="str">
        <f>IFERROR(VLOOKUP($F61,DSKH!$D:$BF,53,0),"")</f>
        <v>F4</v>
      </c>
      <c r="AD61" s="16" t="str">
        <f>IFERROR(VLOOKUP($F61,DSKH!$D:$BF,54,0),"")</f>
        <v>OTC</v>
      </c>
      <c r="AE61" s="4">
        <f>SUMIFS('Doanh số khách hàng'!$F:$F,'Doanh số khách hàng'!$A:$A,'Chi tiết tuyến'!$F61)</f>
        <v>946533.33333333337</v>
      </c>
      <c r="AF61" s="16" t="str">
        <f t="shared" si="4"/>
        <v>F4</v>
      </c>
      <c r="AG61" s="16" t="str">
        <f t="shared" si="5"/>
        <v>F4</v>
      </c>
      <c r="AH61" t="b">
        <f t="shared" si="34"/>
        <v>1</v>
      </c>
      <c r="AI61" t="b">
        <f t="shared" si="35"/>
        <v>1</v>
      </c>
      <c r="AJ61">
        <f>IFERROR(VLOOKUP($AC61,Master!$D:$E,2,0),"")</f>
        <v>4</v>
      </c>
      <c r="AK61">
        <f>VLOOKUP($AF61,Master!$D:$E,2,0)</f>
        <v>4</v>
      </c>
      <c r="AL61" s="4">
        <f t="shared" si="36"/>
        <v>236633.33333333334</v>
      </c>
      <c r="AM61" t="str">
        <f>IFERROR(VLOOKUP($F61,DSKH!$D:$BF,31,0),"")</f>
        <v>Tỉnh Cà Mau</v>
      </c>
      <c r="AN61" t="str">
        <f>IFERROR(VLOOKUP($F61,DSKH!$D:$BF,29,0),"")</f>
        <v>Phường Bạc Liêu</v>
      </c>
      <c r="AO61">
        <f>IFERROR(VLOOKUP($F61,DSKH!$D:$BF,52,0),"")</f>
        <v>946533.33333333337</v>
      </c>
      <c r="AP61">
        <f>IF(L61="x",1+COUNTIFS(AP$4:AP60,"&gt;0",$AA$4:$AA60,$AA60),0)</f>
        <v>0</v>
      </c>
      <c r="AQ61">
        <f>IF(M61="x",1+COUNTIFS(AQ$4:AQ60,"&gt;0",$AA$4:$AA60,$AA60),0)</f>
        <v>0</v>
      </c>
      <c r="AR61">
        <f>IF(N61="x",1+COUNTIFS(AR$4:AR60,"&gt;0",$AA$4:$AA60,$AA60),0)</f>
        <v>0</v>
      </c>
      <c r="AS61">
        <f>IF(O61="x",1+COUNTIFS(AS$4:AS60,"&gt;0",$AA$4:$AA60,$AA60),0)</f>
        <v>0</v>
      </c>
      <c r="AT61">
        <f>IF(P61="x",1+COUNTIFS(AT$4:AT60,"&gt;0",$AA$4:$AA60,$AA60),0)</f>
        <v>0</v>
      </c>
      <c r="AU61">
        <f>IF(Q61="x",1+COUNTIFS(AU$4:AU60,"&gt;0",$AA$4:$AA60,$AA60),0)</f>
        <v>8</v>
      </c>
      <c r="AV61">
        <f>IF(R61="x",1+COUNTIFS(AV$4:AV60,"&gt;0",$AA$4:$AA60,$AA60),0)</f>
        <v>0</v>
      </c>
      <c r="AW61">
        <f t="shared" si="8"/>
        <v>1</v>
      </c>
      <c r="AX61">
        <f t="shared" si="9"/>
        <v>1</v>
      </c>
      <c r="AY61">
        <f t="shared" si="37"/>
        <v>1</v>
      </c>
      <c r="AZ61">
        <f t="shared" si="38"/>
        <v>1</v>
      </c>
      <c r="BA61" s="4">
        <f t="shared" si="39"/>
        <v>0</v>
      </c>
      <c r="BB61" s="4">
        <f t="shared" si="40"/>
        <v>0</v>
      </c>
      <c r="BC61" s="4">
        <f t="shared" si="41"/>
        <v>0</v>
      </c>
      <c r="BD61" s="4">
        <f t="shared" si="42"/>
        <v>0</v>
      </c>
      <c r="BE61" s="4">
        <f t="shared" si="43"/>
        <v>0</v>
      </c>
      <c r="BF61" s="4">
        <f t="shared" si="44"/>
        <v>236633.33333333334</v>
      </c>
      <c r="BG61" s="4">
        <f t="shared" si="45"/>
        <v>0</v>
      </c>
      <c r="BH61" s="4">
        <f t="shared" si="46"/>
        <v>0</v>
      </c>
      <c r="BI61" s="4">
        <f t="shared" si="47"/>
        <v>0</v>
      </c>
      <c r="BJ61" s="4">
        <f t="shared" si="48"/>
        <v>0</v>
      </c>
      <c r="BK61" s="4">
        <f t="shared" si="49"/>
        <v>0</v>
      </c>
      <c r="BL61" s="4">
        <f t="shared" si="50"/>
        <v>0</v>
      </c>
      <c r="BM61" s="4">
        <f t="shared" si="51"/>
        <v>0</v>
      </c>
      <c r="BN61" s="4">
        <f t="shared" si="52"/>
        <v>0</v>
      </c>
      <c r="BO61">
        <f>SUMIFS(BH$5:BH61,$AA$5:$AA61,$AA61)</f>
        <v>3</v>
      </c>
      <c r="BP61">
        <f>SUMIFS(BI$5:BI61,$AA$5:$AA61,$AA61)</f>
        <v>8</v>
      </c>
      <c r="BQ61">
        <f>SUMIFS(BJ$5:BJ61,$AA$5:$AA61,$AA61)</f>
        <v>8</v>
      </c>
      <c r="BR61">
        <f>SUMIFS(BK$5:BK61,$AA$5:$AA61,$AA61)</f>
        <v>8</v>
      </c>
      <c r="BS61">
        <f>SUMIFS(BL$5:BL61,$AA$5:$AA61,$AA61)</f>
        <v>2</v>
      </c>
      <c r="BT61">
        <f>SUMIFS(BM$5:BM61,$AA$5:$AA61,$AA61)</f>
        <v>4</v>
      </c>
      <c r="BU61">
        <f>SUMIFS(BN$5:BN61,$AA$5:$AA61,$AA61)</f>
        <v>0</v>
      </c>
      <c r="BV61">
        <f t="shared" si="53"/>
        <v>4</v>
      </c>
      <c r="BW61">
        <f t="shared" si="54"/>
        <v>17</v>
      </c>
      <c r="BX61">
        <f t="shared" si="55"/>
        <v>17</v>
      </c>
      <c r="BY61">
        <f t="shared" si="56"/>
        <v>11</v>
      </c>
      <c r="BZ61">
        <f t="shared" si="57"/>
        <v>10</v>
      </c>
      <c r="CA61">
        <f t="shared" si="58"/>
        <v>18</v>
      </c>
      <c r="CB61">
        <f t="shared" si="59"/>
        <v>0</v>
      </c>
      <c r="CC61">
        <f t="shared" si="60"/>
        <v>0</v>
      </c>
      <c r="CD61">
        <f t="shared" si="61"/>
        <v>0</v>
      </c>
      <c r="CE61" t="str">
        <f>IFERROR(VLOOKUP($AA61,'Tuyến và nhân viên'!$I:$O,7,0),"")</f>
        <v>Trần Văn Khanh</v>
      </c>
      <c r="CF61">
        <f t="shared" si="62"/>
        <v>4</v>
      </c>
      <c r="CG61">
        <f t="shared" si="63"/>
        <v>1</v>
      </c>
      <c r="CH61">
        <f>COUNTIFS($L61:L61,"x")</f>
        <v>0</v>
      </c>
      <c r="CI61">
        <f>COUNTIFS($L61:M61,"x")</f>
        <v>0</v>
      </c>
      <c r="CJ61">
        <f>COUNTIFS($L61:N61,"x")</f>
        <v>0</v>
      </c>
      <c r="CK61">
        <f>COUNTIFS($L61:O61,"x")</f>
        <v>0</v>
      </c>
      <c r="CL61">
        <f>COUNTIFS($L61:P61,"x")</f>
        <v>0</v>
      </c>
      <c r="CM61">
        <f>COUNTIFS($L61:Q61,"x")</f>
        <v>1</v>
      </c>
      <c r="CN61">
        <f>COUNTIFS($L61:R61,"x")</f>
        <v>1</v>
      </c>
      <c r="CO61" t="str" cm="1">
        <f t="array" ref="CO61">IFERROR(INDEX($CH$4:$CN$4,0,MATCH(1,$CH61:$CN61,0)),"")</f>
        <v>Thứ 7</v>
      </c>
      <c r="CP61" t="str" cm="1">
        <f t="array" ref="CP61">IFERROR(INDEX($CH$4:$CN$4,0,MATCH(2,$CH61:$CN61,0)),"")</f>
        <v/>
      </c>
      <c r="CQ61" t="str">
        <f t="shared" si="64"/>
        <v>Thứ 7</v>
      </c>
      <c r="CR61" t="str">
        <f t="shared" si="29"/>
        <v>F4 - Tất cả các tuần</v>
      </c>
    </row>
    <row r="62" spans="1:96" x14ac:dyDescent="0.3">
      <c r="A62" s="117" t="s">
        <v>33991</v>
      </c>
      <c r="B62" s="118" t="s">
        <v>33266</v>
      </c>
      <c r="C62" s="118" t="s">
        <v>33267</v>
      </c>
      <c r="D62" s="118" t="s">
        <v>39657</v>
      </c>
      <c r="E62" s="118" t="s">
        <v>21</v>
      </c>
      <c r="F62" s="118" t="s">
        <v>5383</v>
      </c>
      <c r="G62" s="118" t="s">
        <v>36690</v>
      </c>
      <c r="H62" s="118" t="s">
        <v>36695</v>
      </c>
      <c r="I62" s="118" t="s">
        <v>22</v>
      </c>
      <c r="J62" s="119" t="s">
        <v>39658</v>
      </c>
      <c r="K62" s="119" t="s">
        <v>23</v>
      </c>
      <c r="L62" s="117" t="s">
        <v>23</v>
      </c>
      <c r="M62" s="117" t="s">
        <v>23</v>
      </c>
      <c r="N62" s="117" t="s">
        <v>24</v>
      </c>
      <c r="O62" s="117" t="s">
        <v>23</v>
      </c>
      <c r="P62" s="117" t="s">
        <v>23</v>
      </c>
      <c r="Q62" s="117" t="s">
        <v>23</v>
      </c>
      <c r="R62" s="117" t="s">
        <v>23</v>
      </c>
      <c r="S62" s="117" t="s">
        <v>24</v>
      </c>
      <c r="T62" s="117" t="s">
        <v>24</v>
      </c>
      <c r="U62" s="117" t="s">
        <v>24</v>
      </c>
      <c r="V62" s="117" t="s">
        <v>24</v>
      </c>
      <c r="W62" s="74" t="str">
        <f t="shared" si="30"/>
        <v>x</v>
      </c>
      <c r="X62" s="74" t="str">
        <f t="shared" si="31"/>
        <v/>
      </c>
      <c r="Y62" s="74" t="str">
        <f t="shared" si="32"/>
        <v>x</v>
      </c>
      <c r="Z62" s="74" t="str">
        <f t="shared" si="33"/>
        <v/>
      </c>
      <c r="AA62" t="str">
        <f>VLOOKUP($D62,'Tuyến và nhân viên'!$D:$M,6,0)</f>
        <v>HL00622</v>
      </c>
      <c r="AB62" t="str">
        <f>VLOOKUP($D62,'Tuyến và nhân viên'!$D:$M,7,0)</f>
        <v>Dương Phi Vủ</v>
      </c>
      <c r="AC62" s="16" t="str">
        <f>IFERROR(VLOOKUP($F62,DSKH!$D:$BF,53,0),"")</f>
        <v>F2</v>
      </c>
      <c r="AD62" s="16" t="str">
        <f>IFERROR(VLOOKUP($F62,DSKH!$D:$BF,54,0),"")</f>
        <v>OTC</v>
      </c>
      <c r="AE62" s="4">
        <f>SUMIFS('Doanh số khách hàng'!$F:$F,'Doanh số khách hàng'!$A:$A,'Chi tiết tuyến'!$F62)</f>
        <v>123333.33333333333</v>
      </c>
      <c r="AF62" s="16" t="str">
        <f t="shared" si="4"/>
        <v>F4</v>
      </c>
      <c r="AG62" s="16" t="str">
        <f t="shared" si="5"/>
        <v>F2</v>
      </c>
      <c r="AH62" t="b">
        <f t="shared" si="34"/>
        <v>0</v>
      </c>
      <c r="AI62" t="b">
        <f t="shared" si="35"/>
        <v>1</v>
      </c>
      <c r="AJ62">
        <f>IFERROR(VLOOKUP($AC62,Master!$D:$E,2,0),"")</f>
        <v>2</v>
      </c>
      <c r="AK62">
        <f>VLOOKUP($AF62,Master!$D:$E,2,0)</f>
        <v>4</v>
      </c>
      <c r="AL62" s="4">
        <f t="shared" si="36"/>
        <v>61666.666666666664</v>
      </c>
      <c r="AM62" t="str">
        <f>IFERROR(VLOOKUP($F62,DSKH!$D:$BF,31,0),"")</f>
        <v>Tỉnh Cà Mau</v>
      </c>
      <c r="AN62" t="str">
        <f>IFERROR(VLOOKUP($F62,DSKH!$D:$BF,29,0),"")</f>
        <v>Phường Vĩnh Trạch</v>
      </c>
      <c r="AO62">
        <f>IFERROR(VLOOKUP($F62,DSKH!$D:$BF,52,0),"")</f>
        <v>123333.33333333333</v>
      </c>
      <c r="AP62">
        <f>IF(L62="x",1+COUNTIFS(AP$4:AP61,"&gt;0",$AA$4:$AA61,$AA61),0)</f>
        <v>0</v>
      </c>
      <c r="AQ62">
        <f>IF(M62="x",1+COUNTIFS(AQ$4:AQ61,"&gt;0",$AA$4:$AA61,$AA61),0)</f>
        <v>0</v>
      </c>
      <c r="AR62">
        <f>IF(N62="x",1+COUNTIFS(AR$4:AR61,"&gt;0",$AA$4:$AA61,$AA61),0)</f>
        <v>10</v>
      </c>
      <c r="AS62">
        <f>IF(O62="x",1+COUNTIFS(AS$4:AS61,"&gt;0",$AA$4:$AA61,$AA61),0)</f>
        <v>0</v>
      </c>
      <c r="AT62">
        <f>IF(P62="x",1+COUNTIFS(AT$4:AT61,"&gt;0",$AA$4:$AA61,$AA61),0)</f>
        <v>0</v>
      </c>
      <c r="AU62">
        <f>IF(Q62="x",1+COUNTIFS(AU$4:AU61,"&gt;0",$AA$4:$AA61,$AA61),0)</f>
        <v>0</v>
      </c>
      <c r="AV62">
        <f>IF(R62="x",1+COUNTIFS(AV$4:AV61,"&gt;0",$AA$4:$AA61,$AA61),0)</f>
        <v>0</v>
      </c>
      <c r="AW62">
        <f t="shared" si="8"/>
        <v>1</v>
      </c>
      <c r="AX62">
        <f t="shared" si="9"/>
        <v>0</v>
      </c>
      <c r="AY62">
        <f t="shared" si="37"/>
        <v>1</v>
      </c>
      <c r="AZ62">
        <f t="shared" si="38"/>
        <v>0</v>
      </c>
      <c r="BA62" s="4">
        <f t="shared" si="39"/>
        <v>0</v>
      </c>
      <c r="BB62" s="4">
        <f t="shared" si="40"/>
        <v>0</v>
      </c>
      <c r="BC62" s="4">
        <f t="shared" si="41"/>
        <v>61666.666666666664</v>
      </c>
      <c r="BD62" s="4">
        <f t="shared" si="42"/>
        <v>0</v>
      </c>
      <c r="BE62" s="4">
        <f t="shared" si="43"/>
        <v>0</v>
      </c>
      <c r="BF62" s="4">
        <f t="shared" si="44"/>
        <v>0</v>
      </c>
      <c r="BG62" s="4">
        <f t="shared" si="45"/>
        <v>0</v>
      </c>
      <c r="BH62" s="4">
        <f t="shared" si="46"/>
        <v>0</v>
      </c>
      <c r="BI62" s="4">
        <f t="shared" si="47"/>
        <v>0</v>
      </c>
      <c r="BJ62" s="4">
        <f t="shared" si="48"/>
        <v>1</v>
      </c>
      <c r="BK62" s="4">
        <f t="shared" si="49"/>
        <v>0</v>
      </c>
      <c r="BL62" s="4">
        <f t="shared" si="50"/>
        <v>0</v>
      </c>
      <c r="BM62" s="4">
        <f t="shared" si="51"/>
        <v>0</v>
      </c>
      <c r="BN62" s="4">
        <f t="shared" si="52"/>
        <v>0</v>
      </c>
      <c r="BO62">
        <f>SUMIFS(BH$5:BH62,$AA$5:$AA62,$AA62)</f>
        <v>3</v>
      </c>
      <c r="BP62">
        <f>SUMIFS(BI$5:BI62,$AA$5:$AA62,$AA62)</f>
        <v>8</v>
      </c>
      <c r="BQ62">
        <f>SUMIFS(BJ$5:BJ62,$AA$5:$AA62,$AA62)</f>
        <v>9</v>
      </c>
      <c r="BR62">
        <f>SUMIFS(BK$5:BK62,$AA$5:$AA62,$AA62)</f>
        <v>8</v>
      </c>
      <c r="BS62">
        <f>SUMIFS(BL$5:BL62,$AA$5:$AA62,$AA62)</f>
        <v>2</v>
      </c>
      <c r="BT62">
        <f>SUMIFS(BM$5:BM62,$AA$5:$AA62,$AA62)</f>
        <v>4</v>
      </c>
      <c r="BU62">
        <f>SUMIFS(BN$5:BN62,$AA$5:$AA62,$AA62)</f>
        <v>0</v>
      </c>
      <c r="BV62">
        <f t="shared" si="53"/>
        <v>4</v>
      </c>
      <c r="BW62">
        <f t="shared" si="54"/>
        <v>17</v>
      </c>
      <c r="BX62">
        <f t="shared" si="55"/>
        <v>17</v>
      </c>
      <c r="BY62">
        <f t="shared" si="56"/>
        <v>11</v>
      </c>
      <c r="BZ62">
        <f t="shared" si="57"/>
        <v>10</v>
      </c>
      <c r="CA62">
        <f t="shared" si="58"/>
        <v>18</v>
      </c>
      <c r="CB62">
        <f t="shared" si="59"/>
        <v>0</v>
      </c>
      <c r="CC62">
        <f t="shared" si="60"/>
        <v>9</v>
      </c>
      <c r="CD62">
        <f t="shared" si="61"/>
        <v>17</v>
      </c>
      <c r="CE62" t="str">
        <f>IFERROR(VLOOKUP($AA62,'Tuyến và nhân viên'!$I:$O,7,0),"")</f>
        <v>Trần Văn Khanh</v>
      </c>
      <c r="CF62">
        <f t="shared" si="62"/>
        <v>2</v>
      </c>
      <c r="CG62">
        <f t="shared" si="63"/>
        <v>1</v>
      </c>
      <c r="CH62">
        <f>COUNTIFS($L62:L62,"x")</f>
        <v>0</v>
      </c>
      <c r="CI62">
        <f>COUNTIFS($L62:M62,"x")</f>
        <v>0</v>
      </c>
      <c r="CJ62">
        <f>COUNTIFS($L62:N62,"x")</f>
        <v>1</v>
      </c>
      <c r="CK62">
        <f>COUNTIFS($L62:O62,"x")</f>
        <v>1</v>
      </c>
      <c r="CL62">
        <f>COUNTIFS($L62:P62,"x")</f>
        <v>1</v>
      </c>
      <c r="CM62">
        <f>COUNTIFS($L62:Q62,"x")</f>
        <v>1</v>
      </c>
      <c r="CN62">
        <f>COUNTIFS($L62:R62,"x")</f>
        <v>1</v>
      </c>
      <c r="CO62" t="str" cm="1">
        <f t="array" ref="CO62">IFERROR(INDEX($CH$4:$CN$4,0,MATCH(1,$CH62:$CN62,0)),"")</f>
        <v>Thứ 4</v>
      </c>
      <c r="CP62" t="str" cm="1">
        <f t="array" ref="CP62">IFERROR(INDEX($CH$4:$CN$4,0,MATCH(2,$CH62:$CN62,0)),"")</f>
        <v/>
      </c>
      <c r="CQ62" t="str">
        <f t="shared" si="64"/>
        <v>Thứ 4</v>
      </c>
      <c r="CR62" t="str">
        <f t="shared" si="29"/>
        <v>F2 - Tuần 1 &amp; 3</v>
      </c>
    </row>
    <row r="63" spans="1:96" x14ac:dyDescent="0.3">
      <c r="A63" s="117" t="s">
        <v>34003</v>
      </c>
      <c r="B63" s="118" t="s">
        <v>33266</v>
      </c>
      <c r="C63" s="118" t="s">
        <v>33267</v>
      </c>
      <c r="D63" s="118" t="s">
        <v>39657</v>
      </c>
      <c r="E63" s="118" t="s">
        <v>21</v>
      </c>
      <c r="F63" s="118" t="s">
        <v>2982</v>
      </c>
      <c r="G63" s="118" t="s">
        <v>36699</v>
      </c>
      <c r="H63" s="118" t="s">
        <v>36706</v>
      </c>
      <c r="I63" s="118" t="s">
        <v>22</v>
      </c>
      <c r="J63" s="119" t="s">
        <v>39658</v>
      </c>
      <c r="K63" s="119" t="s">
        <v>23</v>
      </c>
      <c r="L63" s="117" t="s">
        <v>23</v>
      </c>
      <c r="M63" s="117" t="s">
        <v>23</v>
      </c>
      <c r="N63" s="117" t="s">
        <v>23</v>
      </c>
      <c r="O63" s="117" t="s">
        <v>24</v>
      </c>
      <c r="P63" s="117" t="s">
        <v>23</v>
      </c>
      <c r="Q63" s="117" t="s">
        <v>23</v>
      </c>
      <c r="R63" s="117" t="s">
        <v>23</v>
      </c>
      <c r="S63" s="117" t="s">
        <v>24</v>
      </c>
      <c r="T63" s="117" t="s">
        <v>24</v>
      </c>
      <c r="U63" s="117" t="s">
        <v>24</v>
      </c>
      <c r="V63" s="117" t="s">
        <v>24</v>
      </c>
      <c r="W63" s="74" t="str">
        <f t="shared" si="30"/>
        <v/>
      </c>
      <c r="X63" s="74" t="str">
        <f t="shared" si="31"/>
        <v>x</v>
      </c>
      <c r="Y63" s="74" t="str">
        <f t="shared" si="32"/>
        <v/>
      </c>
      <c r="Z63" s="74" t="str">
        <f t="shared" si="33"/>
        <v>x</v>
      </c>
      <c r="AA63" t="str">
        <f>VLOOKUP($D63,'Tuyến và nhân viên'!$D:$M,6,0)</f>
        <v>HL00622</v>
      </c>
      <c r="AB63" t="str">
        <f>VLOOKUP($D63,'Tuyến và nhân viên'!$D:$M,7,0)</f>
        <v>Dương Phi Vủ</v>
      </c>
      <c r="AC63" s="16" t="str">
        <f>IFERROR(VLOOKUP($F63,DSKH!$D:$BF,53,0),"")</f>
        <v>F2</v>
      </c>
      <c r="AD63" s="16" t="str">
        <f>IFERROR(VLOOKUP($F63,DSKH!$D:$BF,54,0),"")</f>
        <v>OTC</v>
      </c>
      <c r="AE63" s="4">
        <f>SUMIFS('Doanh số khách hàng'!$F:$F,'Doanh số khách hàng'!$A:$A,'Chi tiết tuyến'!$F63)</f>
        <v>204000</v>
      </c>
      <c r="AF63" s="16" t="str">
        <f t="shared" si="4"/>
        <v>F4</v>
      </c>
      <c r="AG63" s="16" t="str">
        <f t="shared" si="5"/>
        <v>F2</v>
      </c>
      <c r="AH63" t="b">
        <f t="shared" si="34"/>
        <v>0</v>
      </c>
      <c r="AI63" t="b">
        <f t="shared" si="35"/>
        <v>1</v>
      </c>
      <c r="AJ63">
        <f>IFERROR(VLOOKUP($AC63,Master!$D:$E,2,0),"")</f>
        <v>2</v>
      </c>
      <c r="AK63">
        <f>VLOOKUP($AF63,Master!$D:$E,2,0)</f>
        <v>4</v>
      </c>
      <c r="AL63" s="4">
        <f t="shared" si="36"/>
        <v>102000</v>
      </c>
      <c r="AM63" t="str">
        <f>IFERROR(VLOOKUP($F63,DSKH!$D:$BF,31,0),"")</f>
        <v>Tỉnh Cà Mau</v>
      </c>
      <c r="AN63" t="str">
        <f>IFERROR(VLOOKUP($F63,DSKH!$D:$BF,29,0),"")</f>
        <v>Xã Vĩnh Phước</v>
      </c>
      <c r="AO63">
        <f>IFERROR(VLOOKUP($F63,DSKH!$D:$BF,52,0),"")</f>
        <v>204000</v>
      </c>
      <c r="AP63">
        <f>IF(L63="x",1+COUNTIFS(AP$4:AP62,"&gt;0",$AA$4:$AA62,$AA62),0)</f>
        <v>0</v>
      </c>
      <c r="AQ63">
        <f>IF(M63="x",1+COUNTIFS(AQ$4:AQ62,"&gt;0",$AA$4:$AA62,$AA62),0)</f>
        <v>0</v>
      </c>
      <c r="AR63">
        <f>IF(N63="x",1+COUNTIFS(AR$4:AR62,"&gt;0",$AA$4:$AA62,$AA62),0)</f>
        <v>0</v>
      </c>
      <c r="AS63">
        <f>IF(O63="x",1+COUNTIFS(AS$4:AS62,"&gt;0",$AA$4:$AA62,$AA62),0)</f>
        <v>17</v>
      </c>
      <c r="AT63">
        <f>IF(P63="x",1+COUNTIFS(AT$4:AT62,"&gt;0",$AA$4:$AA62,$AA62),0)</f>
        <v>0</v>
      </c>
      <c r="AU63">
        <f>IF(Q63="x",1+COUNTIFS(AU$4:AU62,"&gt;0",$AA$4:$AA62,$AA62),0)</f>
        <v>0</v>
      </c>
      <c r="AV63">
        <f>IF(R63="x",1+COUNTIFS(AV$4:AV62,"&gt;0",$AA$4:$AA62,$AA62),0)</f>
        <v>0</v>
      </c>
      <c r="AW63">
        <f t="shared" si="8"/>
        <v>0</v>
      </c>
      <c r="AX63">
        <f t="shared" si="9"/>
        <v>1</v>
      </c>
      <c r="AY63">
        <f t="shared" si="37"/>
        <v>0</v>
      </c>
      <c r="AZ63">
        <f t="shared" si="38"/>
        <v>1</v>
      </c>
      <c r="BA63" s="4">
        <f t="shared" si="39"/>
        <v>0</v>
      </c>
      <c r="BB63" s="4">
        <f t="shared" si="40"/>
        <v>0</v>
      </c>
      <c r="BC63" s="4">
        <f t="shared" si="41"/>
        <v>0</v>
      </c>
      <c r="BD63" s="4">
        <f t="shared" si="42"/>
        <v>102000</v>
      </c>
      <c r="BE63" s="4">
        <f t="shared" si="43"/>
        <v>0</v>
      </c>
      <c r="BF63" s="4">
        <f t="shared" si="44"/>
        <v>0</v>
      </c>
      <c r="BG63" s="4">
        <f t="shared" si="45"/>
        <v>0</v>
      </c>
      <c r="BH63" s="4">
        <f t="shared" si="46"/>
        <v>0</v>
      </c>
      <c r="BI63" s="4">
        <f t="shared" si="47"/>
        <v>0</v>
      </c>
      <c r="BJ63" s="4">
        <f t="shared" si="48"/>
        <v>0</v>
      </c>
      <c r="BK63" s="4">
        <f t="shared" si="49"/>
        <v>1</v>
      </c>
      <c r="BL63" s="4">
        <f t="shared" si="50"/>
        <v>0</v>
      </c>
      <c r="BM63" s="4">
        <f t="shared" si="51"/>
        <v>0</v>
      </c>
      <c r="BN63" s="4">
        <f t="shared" si="52"/>
        <v>0</v>
      </c>
      <c r="BO63">
        <f>SUMIFS(BH$5:BH63,$AA$5:$AA63,$AA63)</f>
        <v>3</v>
      </c>
      <c r="BP63">
        <f>SUMIFS(BI$5:BI63,$AA$5:$AA63,$AA63)</f>
        <v>8</v>
      </c>
      <c r="BQ63">
        <f>SUMIFS(BJ$5:BJ63,$AA$5:$AA63,$AA63)</f>
        <v>9</v>
      </c>
      <c r="BR63">
        <f>SUMIFS(BK$5:BK63,$AA$5:$AA63,$AA63)</f>
        <v>9</v>
      </c>
      <c r="BS63">
        <f>SUMIFS(BL$5:BL63,$AA$5:$AA63,$AA63)</f>
        <v>2</v>
      </c>
      <c r="BT63">
        <f>SUMIFS(BM$5:BM63,$AA$5:$AA63,$AA63)</f>
        <v>4</v>
      </c>
      <c r="BU63">
        <f>SUMIFS(BN$5:BN63,$AA$5:$AA63,$AA63)</f>
        <v>0</v>
      </c>
      <c r="BV63">
        <f t="shared" si="53"/>
        <v>4</v>
      </c>
      <c r="BW63">
        <f t="shared" si="54"/>
        <v>17</v>
      </c>
      <c r="BX63">
        <f t="shared" si="55"/>
        <v>17</v>
      </c>
      <c r="BY63">
        <f t="shared" si="56"/>
        <v>11</v>
      </c>
      <c r="BZ63">
        <f t="shared" si="57"/>
        <v>10</v>
      </c>
      <c r="CA63">
        <f t="shared" si="58"/>
        <v>18</v>
      </c>
      <c r="CB63">
        <f t="shared" si="59"/>
        <v>0</v>
      </c>
      <c r="CC63">
        <f t="shared" si="60"/>
        <v>9</v>
      </c>
      <c r="CD63">
        <f t="shared" si="61"/>
        <v>11</v>
      </c>
      <c r="CE63" t="str">
        <f>IFERROR(VLOOKUP($AA63,'Tuyến và nhân viên'!$I:$O,7,0),"")</f>
        <v>Trần Văn Khanh</v>
      </c>
      <c r="CF63">
        <f t="shared" si="62"/>
        <v>2</v>
      </c>
      <c r="CG63">
        <f t="shared" si="63"/>
        <v>1</v>
      </c>
      <c r="CH63">
        <f>COUNTIFS($L63:L63,"x")</f>
        <v>0</v>
      </c>
      <c r="CI63">
        <f>COUNTIFS($L63:M63,"x")</f>
        <v>0</v>
      </c>
      <c r="CJ63">
        <f>COUNTIFS($L63:N63,"x")</f>
        <v>0</v>
      </c>
      <c r="CK63">
        <f>COUNTIFS($L63:O63,"x")</f>
        <v>1</v>
      </c>
      <c r="CL63">
        <f>COUNTIFS($L63:P63,"x")</f>
        <v>1</v>
      </c>
      <c r="CM63">
        <f>COUNTIFS($L63:Q63,"x")</f>
        <v>1</v>
      </c>
      <c r="CN63">
        <f>COUNTIFS($L63:R63,"x")</f>
        <v>1</v>
      </c>
      <c r="CO63" t="str" cm="1">
        <f t="array" ref="CO63">IFERROR(INDEX($CH$4:$CN$4,0,MATCH(1,$CH63:$CN63,0)),"")</f>
        <v>Thứ 5</v>
      </c>
      <c r="CP63" t="str" cm="1">
        <f t="array" ref="CP63">IFERROR(INDEX($CH$4:$CN$4,0,MATCH(2,$CH63:$CN63,0)),"")</f>
        <v/>
      </c>
      <c r="CQ63" t="str">
        <f t="shared" si="64"/>
        <v>Thứ 5</v>
      </c>
      <c r="CR63" t="str">
        <f t="shared" si="29"/>
        <v>F2 - Tuần 2 &amp; 4</v>
      </c>
    </row>
    <row r="64" spans="1:96" x14ac:dyDescent="0.3">
      <c r="A64" s="117" t="s">
        <v>34018</v>
      </c>
      <c r="B64" s="118" t="s">
        <v>33266</v>
      </c>
      <c r="C64" s="118" t="s">
        <v>33267</v>
      </c>
      <c r="D64" s="118" t="s">
        <v>39657</v>
      </c>
      <c r="E64" s="118" t="s">
        <v>21</v>
      </c>
      <c r="F64" s="118" t="s">
        <v>12751</v>
      </c>
      <c r="G64" s="118" t="s">
        <v>36709</v>
      </c>
      <c r="H64" s="118" t="s">
        <v>36716</v>
      </c>
      <c r="I64" s="118" t="s">
        <v>22</v>
      </c>
      <c r="J64" s="119" t="s">
        <v>39658</v>
      </c>
      <c r="K64" s="119" t="s">
        <v>23</v>
      </c>
      <c r="L64" s="117" t="s">
        <v>23</v>
      </c>
      <c r="M64" s="117" t="s">
        <v>23</v>
      </c>
      <c r="N64" s="117" t="s">
        <v>23</v>
      </c>
      <c r="O64" s="117" t="s">
        <v>24</v>
      </c>
      <c r="P64" s="117" t="s">
        <v>23</v>
      </c>
      <c r="Q64" s="117" t="s">
        <v>23</v>
      </c>
      <c r="R64" s="117" t="s">
        <v>23</v>
      </c>
      <c r="S64" s="117" t="s">
        <v>24</v>
      </c>
      <c r="T64" s="117" t="s">
        <v>24</v>
      </c>
      <c r="U64" s="117" t="s">
        <v>24</v>
      </c>
      <c r="V64" s="117" t="s">
        <v>24</v>
      </c>
      <c r="W64" s="74" t="str">
        <f t="shared" si="30"/>
        <v>x</v>
      </c>
      <c r="X64" s="74" t="str">
        <f t="shared" si="31"/>
        <v>x</v>
      </c>
      <c r="Y64" s="74" t="str">
        <f t="shared" si="32"/>
        <v>x</v>
      </c>
      <c r="Z64" s="74" t="str">
        <f t="shared" si="33"/>
        <v>x</v>
      </c>
      <c r="AA64" t="str">
        <f>VLOOKUP($D64,'Tuyến và nhân viên'!$D:$M,6,0)</f>
        <v>HL00622</v>
      </c>
      <c r="AB64" t="str">
        <f>VLOOKUP($D64,'Tuyến và nhân viên'!$D:$M,7,0)</f>
        <v>Dương Phi Vủ</v>
      </c>
      <c r="AC64" s="16" t="str">
        <f>IFERROR(VLOOKUP($F64,DSKH!$D:$BF,53,0),"")</f>
        <v>F4</v>
      </c>
      <c r="AD64" s="16" t="str">
        <f>IFERROR(VLOOKUP($F64,DSKH!$D:$BF,54,0),"")</f>
        <v>OTC</v>
      </c>
      <c r="AE64" s="4">
        <f>SUMIFS('Doanh số khách hàng'!$F:$F,'Doanh số khách hàng'!$A:$A,'Chi tiết tuyến'!$F64)</f>
        <v>8726403.333333334</v>
      </c>
      <c r="AF64" s="16" t="str">
        <f t="shared" si="4"/>
        <v>F4</v>
      </c>
      <c r="AG64" s="16" t="str">
        <f t="shared" si="5"/>
        <v>F4</v>
      </c>
      <c r="AH64" t="b">
        <f t="shared" si="34"/>
        <v>1</v>
      </c>
      <c r="AI64" t="b">
        <f t="shared" si="35"/>
        <v>1</v>
      </c>
      <c r="AJ64">
        <f>IFERROR(VLOOKUP($AC64,Master!$D:$E,2,0),"")</f>
        <v>4</v>
      </c>
      <c r="AK64">
        <f>VLOOKUP($AF64,Master!$D:$E,2,0)</f>
        <v>4</v>
      </c>
      <c r="AL64" s="4">
        <f t="shared" si="36"/>
        <v>2181600.8333333335</v>
      </c>
      <c r="AM64" t="str">
        <f>IFERROR(VLOOKUP($F64,DSKH!$D:$BF,31,0),"")</f>
        <v>Tỉnh Cà Mau</v>
      </c>
      <c r="AN64" t="str">
        <f>IFERROR(VLOOKUP($F64,DSKH!$D:$BF,29,0),"")</f>
        <v>Xã Vĩnh Phước</v>
      </c>
      <c r="AO64">
        <f>IFERROR(VLOOKUP($F64,DSKH!$D:$BF,52,0),"")</f>
        <v>8726403.333333334</v>
      </c>
      <c r="AP64">
        <f>IF(L64="x",1+COUNTIFS(AP$4:AP63,"&gt;0",$AA$4:$AA63,$AA63),0)</f>
        <v>0</v>
      </c>
      <c r="AQ64">
        <f>IF(M64="x",1+COUNTIFS(AQ$4:AQ63,"&gt;0",$AA$4:$AA63,$AA63),0)</f>
        <v>0</v>
      </c>
      <c r="AR64">
        <f>IF(N64="x",1+COUNTIFS(AR$4:AR63,"&gt;0",$AA$4:$AA63,$AA63),0)</f>
        <v>0</v>
      </c>
      <c r="AS64">
        <f>IF(O64="x",1+COUNTIFS(AS$4:AS63,"&gt;0",$AA$4:$AA63,$AA63),0)</f>
        <v>18</v>
      </c>
      <c r="AT64">
        <f>IF(P64="x",1+COUNTIFS(AT$4:AT63,"&gt;0",$AA$4:$AA63,$AA63),0)</f>
        <v>0</v>
      </c>
      <c r="AU64">
        <f>IF(Q64="x",1+COUNTIFS(AU$4:AU63,"&gt;0",$AA$4:$AA63,$AA63),0)</f>
        <v>0</v>
      </c>
      <c r="AV64">
        <f>IF(R64="x",1+COUNTIFS(AV$4:AV63,"&gt;0",$AA$4:$AA63,$AA63),0)</f>
        <v>0</v>
      </c>
      <c r="AW64">
        <f t="shared" si="8"/>
        <v>1</v>
      </c>
      <c r="AX64">
        <f t="shared" si="9"/>
        <v>1</v>
      </c>
      <c r="AY64">
        <f t="shared" si="37"/>
        <v>1</v>
      </c>
      <c r="AZ64">
        <f t="shared" si="38"/>
        <v>1</v>
      </c>
      <c r="BA64" s="4">
        <f t="shared" si="39"/>
        <v>0</v>
      </c>
      <c r="BB64" s="4">
        <f t="shared" si="40"/>
        <v>0</v>
      </c>
      <c r="BC64" s="4">
        <f t="shared" si="41"/>
        <v>0</v>
      </c>
      <c r="BD64" s="4">
        <f t="shared" si="42"/>
        <v>2181600.8333333335</v>
      </c>
      <c r="BE64" s="4">
        <f t="shared" si="43"/>
        <v>0</v>
      </c>
      <c r="BF64" s="4">
        <f t="shared" si="44"/>
        <v>0</v>
      </c>
      <c r="BG64" s="4">
        <f t="shared" si="45"/>
        <v>0</v>
      </c>
      <c r="BH64" s="4">
        <f t="shared" si="46"/>
        <v>0</v>
      </c>
      <c r="BI64" s="4">
        <f t="shared" si="47"/>
        <v>0</v>
      </c>
      <c r="BJ64" s="4">
        <f t="shared" si="48"/>
        <v>0</v>
      </c>
      <c r="BK64" s="4">
        <f t="shared" si="49"/>
        <v>0</v>
      </c>
      <c r="BL64" s="4">
        <f t="shared" si="50"/>
        <v>0</v>
      </c>
      <c r="BM64" s="4">
        <f t="shared" si="51"/>
        <v>0</v>
      </c>
      <c r="BN64" s="4">
        <f t="shared" si="52"/>
        <v>0</v>
      </c>
      <c r="BO64">
        <f>SUMIFS(BH$5:BH64,$AA$5:$AA64,$AA64)</f>
        <v>3</v>
      </c>
      <c r="BP64">
        <f>SUMIFS(BI$5:BI64,$AA$5:$AA64,$AA64)</f>
        <v>8</v>
      </c>
      <c r="BQ64">
        <f>SUMIFS(BJ$5:BJ64,$AA$5:$AA64,$AA64)</f>
        <v>9</v>
      </c>
      <c r="BR64">
        <f>SUMIFS(BK$5:BK64,$AA$5:$AA64,$AA64)</f>
        <v>9</v>
      </c>
      <c r="BS64">
        <f>SUMIFS(BL$5:BL64,$AA$5:$AA64,$AA64)</f>
        <v>2</v>
      </c>
      <c r="BT64">
        <f>SUMIFS(BM$5:BM64,$AA$5:$AA64,$AA64)</f>
        <v>4</v>
      </c>
      <c r="BU64">
        <f>SUMIFS(BN$5:BN64,$AA$5:$AA64,$AA64)</f>
        <v>0</v>
      </c>
      <c r="BV64">
        <f t="shared" si="53"/>
        <v>4</v>
      </c>
      <c r="BW64">
        <f t="shared" si="54"/>
        <v>17</v>
      </c>
      <c r="BX64">
        <f t="shared" si="55"/>
        <v>17</v>
      </c>
      <c r="BY64">
        <f t="shared" si="56"/>
        <v>11</v>
      </c>
      <c r="BZ64">
        <f t="shared" si="57"/>
        <v>10</v>
      </c>
      <c r="CA64">
        <f t="shared" si="58"/>
        <v>18</v>
      </c>
      <c r="CB64">
        <f t="shared" si="59"/>
        <v>0</v>
      </c>
      <c r="CC64">
        <f t="shared" si="60"/>
        <v>0</v>
      </c>
      <c r="CD64">
        <f t="shared" si="61"/>
        <v>0</v>
      </c>
      <c r="CE64" t="str">
        <f>IFERROR(VLOOKUP($AA64,'Tuyến và nhân viên'!$I:$O,7,0),"")</f>
        <v>Trần Văn Khanh</v>
      </c>
      <c r="CF64">
        <f t="shared" si="62"/>
        <v>4</v>
      </c>
      <c r="CG64">
        <f t="shared" si="63"/>
        <v>1</v>
      </c>
      <c r="CH64">
        <f>COUNTIFS($L64:L64,"x")</f>
        <v>0</v>
      </c>
      <c r="CI64">
        <f>COUNTIFS($L64:M64,"x")</f>
        <v>0</v>
      </c>
      <c r="CJ64">
        <f>COUNTIFS($L64:N64,"x")</f>
        <v>0</v>
      </c>
      <c r="CK64">
        <f>COUNTIFS($L64:O64,"x")</f>
        <v>1</v>
      </c>
      <c r="CL64">
        <f>COUNTIFS($L64:P64,"x")</f>
        <v>1</v>
      </c>
      <c r="CM64">
        <f>COUNTIFS($L64:Q64,"x")</f>
        <v>1</v>
      </c>
      <c r="CN64">
        <f>COUNTIFS($L64:R64,"x")</f>
        <v>1</v>
      </c>
      <c r="CO64" t="str" cm="1">
        <f t="array" ref="CO64">IFERROR(INDEX($CH$4:$CN$4,0,MATCH(1,$CH64:$CN64,0)),"")</f>
        <v>Thứ 5</v>
      </c>
      <c r="CP64" t="str" cm="1">
        <f t="array" ref="CP64">IFERROR(INDEX($CH$4:$CN$4,0,MATCH(2,$CH64:$CN64,0)),"")</f>
        <v/>
      </c>
      <c r="CQ64" t="str">
        <f t="shared" si="64"/>
        <v>Thứ 5</v>
      </c>
      <c r="CR64" t="str">
        <f t="shared" si="29"/>
        <v>F4 - Tất cả các tuần</v>
      </c>
    </row>
    <row r="65" spans="1:96" x14ac:dyDescent="0.3">
      <c r="A65" s="117" t="s">
        <v>34030</v>
      </c>
      <c r="B65" s="118" t="s">
        <v>33266</v>
      </c>
      <c r="C65" s="118" t="s">
        <v>33267</v>
      </c>
      <c r="D65" s="118" t="s">
        <v>39657</v>
      </c>
      <c r="E65" s="118" t="s">
        <v>21</v>
      </c>
      <c r="F65" s="118" t="s">
        <v>36777</v>
      </c>
      <c r="G65" s="118" t="s">
        <v>36778</v>
      </c>
      <c r="H65" s="118" t="s">
        <v>36784</v>
      </c>
      <c r="I65" s="118" t="s">
        <v>22</v>
      </c>
      <c r="J65" s="119" t="s">
        <v>39658</v>
      </c>
      <c r="K65" s="119" t="s">
        <v>23</v>
      </c>
      <c r="L65" s="117" t="s">
        <v>23</v>
      </c>
      <c r="M65" s="117" t="s">
        <v>23</v>
      </c>
      <c r="N65" s="117" t="s">
        <v>24</v>
      </c>
      <c r="O65" s="117" t="s">
        <v>23</v>
      </c>
      <c r="P65" s="117" t="s">
        <v>23</v>
      </c>
      <c r="Q65" s="117" t="s">
        <v>23</v>
      </c>
      <c r="R65" s="117" t="s">
        <v>23</v>
      </c>
      <c r="S65" s="117" t="s">
        <v>24</v>
      </c>
      <c r="T65" s="117" t="s">
        <v>24</v>
      </c>
      <c r="U65" s="117" t="s">
        <v>24</v>
      </c>
      <c r="V65" s="117" t="s">
        <v>24</v>
      </c>
      <c r="W65" s="74" t="str">
        <f t="shared" si="30"/>
        <v/>
      </c>
      <c r="X65" s="74" t="str">
        <f t="shared" si="31"/>
        <v>x</v>
      </c>
      <c r="Y65" s="74" t="str">
        <f t="shared" si="32"/>
        <v/>
      </c>
      <c r="Z65" s="74" t="str">
        <f t="shared" si="33"/>
        <v>x</v>
      </c>
      <c r="AA65" t="str">
        <f>VLOOKUP($D65,'Tuyến và nhân viên'!$D:$M,6,0)</f>
        <v>HL00622</v>
      </c>
      <c r="AB65" t="str">
        <f>VLOOKUP($D65,'Tuyến và nhân viên'!$D:$M,7,0)</f>
        <v>Dương Phi Vủ</v>
      </c>
      <c r="AC65" s="16" t="str">
        <f>IFERROR(VLOOKUP($F65,DSKH!$D:$BF,53,0),"")</f>
        <v>F2</v>
      </c>
      <c r="AD65" s="16" t="str">
        <f>IFERROR(VLOOKUP($F65,DSKH!$D:$BF,54,0),"")</f>
        <v>OTC</v>
      </c>
      <c r="AE65" s="4">
        <f>SUMIFS('Doanh số khách hàng'!$F:$F,'Doanh số khách hàng'!$A:$A,'Chi tiết tuyến'!$F65)</f>
        <v>0</v>
      </c>
      <c r="AF65" s="16" t="str">
        <f t="shared" si="4"/>
        <v>F4</v>
      </c>
      <c r="AG65" s="16" t="str">
        <f t="shared" si="5"/>
        <v>F2</v>
      </c>
      <c r="AH65" t="b">
        <f t="shared" si="34"/>
        <v>0</v>
      </c>
      <c r="AI65" t="b">
        <f t="shared" si="35"/>
        <v>1</v>
      </c>
      <c r="AJ65">
        <f>IFERROR(VLOOKUP($AC65,Master!$D:$E,2,0),"")</f>
        <v>2</v>
      </c>
      <c r="AK65">
        <f>VLOOKUP($AF65,Master!$D:$E,2,0)</f>
        <v>4</v>
      </c>
      <c r="AL65" s="4">
        <f t="shared" si="36"/>
        <v>0</v>
      </c>
      <c r="AM65" t="str">
        <f>IFERROR(VLOOKUP($F65,DSKH!$D:$BF,31,0),"")</f>
        <v>Tỉnh Cà Mau</v>
      </c>
      <c r="AN65" t="str">
        <f>IFERROR(VLOOKUP($F65,DSKH!$D:$BF,29,0),"")</f>
        <v>Phường Hiệp Thành</v>
      </c>
      <c r="AO65">
        <f>IFERROR(VLOOKUP($F65,DSKH!$D:$BF,52,0),"")</f>
        <v>0</v>
      </c>
      <c r="AP65">
        <f>IF(L65="x",1+COUNTIFS(AP$4:AP64,"&gt;0",$AA$4:$AA64,$AA64),0)</f>
        <v>0</v>
      </c>
      <c r="AQ65">
        <f>IF(M65="x",1+COUNTIFS(AQ$4:AQ64,"&gt;0",$AA$4:$AA64,$AA64),0)</f>
        <v>0</v>
      </c>
      <c r="AR65">
        <f>IF(N65="x",1+COUNTIFS(AR$4:AR64,"&gt;0",$AA$4:$AA64,$AA64),0)</f>
        <v>11</v>
      </c>
      <c r="AS65">
        <f>IF(O65="x",1+COUNTIFS(AS$4:AS64,"&gt;0",$AA$4:$AA64,$AA64),0)</f>
        <v>0</v>
      </c>
      <c r="AT65">
        <f>IF(P65="x",1+COUNTIFS(AT$4:AT64,"&gt;0",$AA$4:$AA64,$AA64),0)</f>
        <v>0</v>
      </c>
      <c r="AU65">
        <f>IF(Q65="x",1+COUNTIFS(AU$4:AU64,"&gt;0",$AA$4:$AA64,$AA64),0)</f>
        <v>0</v>
      </c>
      <c r="AV65">
        <f>IF(R65="x",1+COUNTIFS(AV$4:AV64,"&gt;0",$AA$4:$AA64,$AA64),0)</f>
        <v>0</v>
      </c>
      <c r="AW65">
        <f t="shared" si="8"/>
        <v>0</v>
      </c>
      <c r="AX65">
        <f t="shared" si="9"/>
        <v>1</v>
      </c>
      <c r="AY65">
        <f t="shared" si="37"/>
        <v>0</v>
      </c>
      <c r="AZ65">
        <f t="shared" si="38"/>
        <v>1</v>
      </c>
      <c r="BA65" s="4">
        <f t="shared" si="39"/>
        <v>0</v>
      </c>
      <c r="BB65" s="4">
        <f t="shared" si="40"/>
        <v>0</v>
      </c>
      <c r="BC65" s="4">
        <f t="shared" si="41"/>
        <v>0</v>
      </c>
      <c r="BD65" s="4">
        <f t="shared" si="42"/>
        <v>0</v>
      </c>
      <c r="BE65" s="4">
        <f t="shared" si="43"/>
        <v>0</v>
      </c>
      <c r="BF65" s="4">
        <f t="shared" si="44"/>
        <v>0</v>
      </c>
      <c r="BG65" s="4">
        <f t="shared" si="45"/>
        <v>0</v>
      </c>
      <c r="BH65" s="4">
        <f t="shared" si="46"/>
        <v>0</v>
      </c>
      <c r="BI65" s="4">
        <f t="shared" si="47"/>
        <v>0</v>
      </c>
      <c r="BJ65" s="4">
        <f t="shared" si="48"/>
        <v>1</v>
      </c>
      <c r="BK65" s="4">
        <f t="shared" si="49"/>
        <v>0</v>
      </c>
      <c r="BL65" s="4">
        <f t="shared" si="50"/>
        <v>0</v>
      </c>
      <c r="BM65" s="4">
        <f t="shared" si="51"/>
        <v>0</v>
      </c>
      <c r="BN65" s="4">
        <f t="shared" si="52"/>
        <v>0</v>
      </c>
      <c r="BO65">
        <f>SUMIFS(BH$5:BH65,$AA$5:$AA65,$AA65)</f>
        <v>3</v>
      </c>
      <c r="BP65">
        <f>SUMIFS(BI$5:BI65,$AA$5:$AA65,$AA65)</f>
        <v>8</v>
      </c>
      <c r="BQ65">
        <f>SUMIFS(BJ$5:BJ65,$AA$5:$AA65,$AA65)</f>
        <v>10</v>
      </c>
      <c r="BR65">
        <f>SUMIFS(BK$5:BK65,$AA$5:$AA65,$AA65)</f>
        <v>9</v>
      </c>
      <c r="BS65">
        <f>SUMIFS(BL$5:BL65,$AA$5:$AA65,$AA65)</f>
        <v>2</v>
      </c>
      <c r="BT65">
        <f>SUMIFS(BM$5:BM65,$AA$5:$AA65,$AA65)</f>
        <v>4</v>
      </c>
      <c r="BU65">
        <f>SUMIFS(BN$5:BN65,$AA$5:$AA65,$AA65)</f>
        <v>0</v>
      </c>
      <c r="BV65">
        <f t="shared" si="53"/>
        <v>4</v>
      </c>
      <c r="BW65">
        <f t="shared" si="54"/>
        <v>17</v>
      </c>
      <c r="BX65">
        <f t="shared" si="55"/>
        <v>17</v>
      </c>
      <c r="BY65">
        <f t="shared" si="56"/>
        <v>11</v>
      </c>
      <c r="BZ65">
        <f t="shared" si="57"/>
        <v>10</v>
      </c>
      <c r="CA65">
        <f t="shared" si="58"/>
        <v>18</v>
      </c>
      <c r="CB65">
        <f t="shared" si="59"/>
        <v>0</v>
      </c>
      <c r="CC65">
        <f t="shared" si="60"/>
        <v>10</v>
      </c>
      <c r="CD65">
        <f t="shared" si="61"/>
        <v>17</v>
      </c>
      <c r="CE65" t="str">
        <f>IFERROR(VLOOKUP($AA65,'Tuyến và nhân viên'!$I:$O,7,0),"")</f>
        <v>Trần Văn Khanh</v>
      </c>
      <c r="CF65">
        <f t="shared" si="62"/>
        <v>2</v>
      </c>
      <c r="CG65">
        <f t="shared" si="63"/>
        <v>1</v>
      </c>
      <c r="CH65">
        <f>COUNTIFS($L65:L65,"x")</f>
        <v>0</v>
      </c>
      <c r="CI65">
        <f>COUNTIFS($L65:M65,"x")</f>
        <v>0</v>
      </c>
      <c r="CJ65">
        <f>COUNTIFS($L65:N65,"x")</f>
        <v>1</v>
      </c>
      <c r="CK65">
        <f>COUNTIFS($L65:O65,"x")</f>
        <v>1</v>
      </c>
      <c r="CL65">
        <f>COUNTIFS($L65:P65,"x")</f>
        <v>1</v>
      </c>
      <c r="CM65">
        <f>COUNTIFS($L65:Q65,"x")</f>
        <v>1</v>
      </c>
      <c r="CN65">
        <f>COUNTIFS($L65:R65,"x")</f>
        <v>1</v>
      </c>
      <c r="CO65" t="str" cm="1">
        <f t="array" ref="CO65">IFERROR(INDEX($CH$4:$CN$4,0,MATCH(1,$CH65:$CN65,0)),"")</f>
        <v>Thứ 4</v>
      </c>
      <c r="CP65" t="str" cm="1">
        <f t="array" ref="CP65">IFERROR(INDEX($CH$4:$CN$4,0,MATCH(2,$CH65:$CN65,0)),"")</f>
        <v/>
      </c>
      <c r="CQ65" t="str">
        <f t="shared" si="64"/>
        <v>Thứ 4</v>
      </c>
      <c r="CR65" t="str">
        <f t="shared" si="29"/>
        <v>F2 - Tuần 2 &amp; 4</v>
      </c>
    </row>
    <row r="66" spans="1:96" x14ac:dyDescent="0.3">
      <c r="A66" s="117" t="s">
        <v>34042</v>
      </c>
      <c r="B66" s="118" t="s">
        <v>33266</v>
      </c>
      <c r="C66" s="118" t="s">
        <v>33267</v>
      </c>
      <c r="D66" s="118" t="s">
        <v>39657</v>
      </c>
      <c r="E66" s="118" t="s">
        <v>21</v>
      </c>
      <c r="F66" s="118" t="s">
        <v>26833</v>
      </c>
      <c r="G66" s="118" t="s">
        <v>36796</v>
      </c>
      <c r="H66" s="118" t="s">
        <v>36802</v>
      </c>
      <c r="I66" s="118" t="s">
        <v>22</v>
      </c>
      <c r="J66" s="119" t="s">
        <v>39658</v>
      </c>
      <c r="K66" s="119" t="s">
        <v>23</v>
      </c>
      <c r="L66" s="117" t="s">
        <v>23</v>
      </c>
      <c r="M66" s="117" t="s">
        <v>23</v>
      </c>
      <c r="N66" s="117" t="s">
        <v>24</v>
      </c>
      <c r="O66" s="117" t="s">
        <v>23</v>
      </c>
      <c r="P66" s="117" t="s">
        <v>23</v>
      </c>
      <c r="Q66" s="117" t="s">
        <v>23</v>
      </c>
      <c r="R66" s="117" t="s">
        <v>23</v>
      </c>
      <c r="S66" s="117" t="s">
        <v>24</v>
      </c>
      <c r="T66" s="117" t="s">
        <v>24</v>
      </c>
      <c r="U66" s="117" t="s">
        <v>24</v>
      </c>
      <c r="V66" s="117" t="s">
        <v>24</v>
      </c>
      <c r="W66" s="74" t="str">
        <f t="shared" si="30"/>
        <v/>
      </c>
      <c r="X66" s="74" t="str">
        <f t="shared" si="31"/>
        <v>x</v>
      </c>
      <c r="Y66" s="74" t="str">
        <f t="shared" si="32"/>
        <v/>
      </c>
      <c r="Z66" s="74" t="str">
        <f t="shared" si="33"/>
        <v>x</v>
      </c>
      <c r="AA66" t="str">
        <f>VLOOKUP($D66,'Tuyến và nhân viên'!$D:$M,6,0)</f>
        <v>HL00622</v>
      </c>
      <c r="AB66" t="str">
        <f>VLOOKUP($D66,'Tuyến và nhân viên'!$D:$M,7,0)</f>
        <v>Dương Phi Vủ</v>
      </c>
      <c r="AC66" s="16" t="str">
        <f>IFERROR(VLOOKUP($F66,DSKH!$D:$BF,53,0),"")</f>
        <v>F2</v>
      </c>
      <c r="AD66" s="16" t="str">
        <f>IFERROR(VLOOKUP($F66,DSKH!$D:$BF,54,0),"")</f>
        <v>OTC</v>
      </c>
      <c r="AE66" s="4">
        <f>SUMIFS('Doanh số khách hàng'!$F:$F,'Doanh số khách hàng'!$A:$A,'Chi tiết tuyến'!$F66)</f>
        <v>0</v>
      </c>
      <c r="AF66" s="16" t="str">
        <f t="shared" si="4"/>
        <v>F4</v>
      </c>
      <c r="AG66" s="16" t="str">
        <f t="shared" si="5"/>
        <v>F2</v>
      </c>
      <c r="AH66" t="b">
        <f t="shared" si="34"/>
        <v>0</v>
      </c>
      <c r="AI66" t="b">
        <f t="shared" si="35"/>
        <v>1</v>
      </c>
      <c r="AJ66">
        <f>IFERROR(VLOOKUP($AC66,Master!$D:$E,2,0),"")</f>
        <v>2</v>
      </c>
      <c r="AK66">
        <f>VLOOKUP($AF66,Master!$D:$E,2,0)</f>
        <v>4</v>
      </c>
      <c r="AL66" s="4">
        <f t="shared" si="36"/>
        <v>0</v>
      </c>
      <c r="AM66" t="str">
        <f>IFERROR(VLOOKUP($F66,DSKH!$D:$BF,31,0),"")</f>
        <v>Tỉnh Cà Mau</v>
      </c>
      <c r="AN66" t="str">
        <f>IFERROR(VLOOKUP($F66,DSKH!$D:$BF,29,0),"")</f>
        <v>Phường Hiệp Thành</v>
      </c>
      <c r="AO66">
        <f>IFERROR(VLOOKUP($F66,DSKH!$D:$BF,52,0),"")</f>
        <v>0</v>
      </c>
      <c r="AP66">
        <f>IF(L66="x",1+COUNTIFS(AP$4:AP65,"&gt;0",$AA$4:$AA65,$AA65),0)</f>
        <v>0</v>
      </c>
      <c r="AQ66">
        <f>IF(M66="x",1+COUNTIFS(AQ$4:AQ65,"&gt;0",$AA$4:$AA65,$AA65),0)</f>
        <v>0</v>
      </c>
      <c r="AR66">
        <f>IF(N66="x",1+COUNTIFS(AR$4:AR65,"&gt;0",$AA$4:$AA65,$AA65),0)</f>
        <v>12</v>
      </c>
      <c r="AS66">
        <f>IF(O66="x",1+COUNTIFS(AS$4:AS65,"&gt;0",$AA$4:$AA65,$AA65),0)</f>
        <v>0</v>
      </c>
      <c r="AT66">
        <f>IF(P66="x",1+COUNTIFS(AT$4:AT65,"&gt;0",$AA$4:$AA65,$AA65),0)</f>
        <v>0</v>
      </c>
      <c r="AU66">
        <f>IF(Q66="x",1+COUNTIFS(AU$4:AU65,"&gt;0",$AA$4:$AA65,$AA65),0)</f>
        <v>0</v>
      </c>
      <c r="AV66">
        <f>IF(R66="x",1+COUNTIFS(AV$4:AV65,"&gt;0",$AA$4:$AA65,$AA65),0)</f>
        <v>0</v>
      </c>
      <c r="AW66">
        <f t="shared" si="8"/>
        <v>0</v>
      </c>
      <c r="AX66">
        <f t="shared" si="9"/>
        <v>1</v>
      </c>
      <c r="AY66">
        <f t="shared" si="37"/>
        <v>0</v>
      </c>
      <c r="AZ66">
        <f t="shared" si="38"/>
        <v>1</v>
      </c>
      <c r="BA66" s="4">
        <f t="shared" si="39"/>
        <v>0</v>
      </c>
      <c r="BB66" s="4">
        <f t="shared" si="40"/>
        <v>0</v>
      </c>
      <c r="BC66" s="4">
        <f t="shared" si="41"/>
        <v>0</v>
      </c>
      <c r="BD66" s="4">
        <f t="shared" si="42"/>
        <v>0</v>
      </c>
      <c r="BE66" s="4">
        <f t="shared" si="43"/>
        <v>0</v>
      </c>
      <c r="BF66" s="4">
        <f t="shared" si="44"/>
        <v>0</v>
      </c>
      <c r="BG66" s="4">
        <f t="shared" si="45"/>
        <v>0</v>
      </c>
      <c r="BH66" s="4">
        <f t="shared" si="46"/>
        <v>0</v>
      </c>
      <c r="BI66" s="4">
        <f t="shared" si="47"/>
        <v>0</v>
      </c>
      <c r="BJ66" s="4">
        <f t="shared" si="48"/>
        <v>1</v>
      </c>
      <c r="BK66" s="4">
        <f t="shared" si="49"/>
        <v>0</v>
      </c>
      <c r="BL66" s="4">
        <f t="shared" si="50"/>
        <v>0</v>
      </c>
      <c r="BM66" s="4">
        <f t="shared" si="51"/>
        <v>0</v>
      </c>
      <c r="BN66" s="4">
        <f t="shared" si="52"/>
        <v>0</v>
      </c>
      <c r="BO66">
        <f>SUMIFS(BH$5:BH66,$AA$5:$AA66,$AA66)</f>
        <v>3</v>
      </c>
      <c r="BP66">
        <f>SUMIFS(BI$5:BI66,$AA$5:$AA66,$AA66)</f>
        <v>8</v>
      </c>
      <c r="BQ66">
        <f>SUMIFS(BJ$5:BJ66,$AA$5:$AA66,$AA66)</f>
        <v>11</v>
      </c>
      <c r="BR66">
        <f>SUMIFS(BK$5:BK66,$AA$5:$AA66,$AA66)</f>
        <v>9</v>
      </c>
      <c r="BS66">
        <f>SUMIFS(BL$5:BL66,$AA$5:$AA66,$AA66)</f>
        <v>2</v>
      </c>
      <c r="BT66">
        <f>SUMIFS(BM$5:BM66,$AA$5:$AA66,$AA66)</f>
        <v>4</v>
      </c>
      <c r="BU66">
        <f>SUMIFS(BN$5:BN66,$AA$5:$AA66,$AA66)</f>
        <v>0</v>
      </c>
      <c r="BV66">
        <f t="shared" si="53"/>
        <v>4</v>
      </c>
      <c r="BW66">
        <f t="shared" si="54"/>
        <v>17</v>
      </c>
      <c r="BX66">
        <f t="shared" si="55"/>
        <v>17</v>
      </c>
      <c r="BY66">
        <f t="shared" si="56"/>
        <v>11</v>
      </c>
      <c r="BZ66">
        <f t="shared" si="57"/>
        <v>10</v>
      </c>
      <c r="CA66">
        <f t="shared" si="58"/>
        <v>18</v>
      </c>
      <c r="CB66">
        <f t="shared" si="59"/>
        <v>0</v>
      </c>
      <c r="CC66">
        <f t="shared" si="60"/>
        <v>11</v>
      </c>
      <c r="CD66">
        <f t="shared" si="61"/>
        <v>17</v>
      </c>
      <c r="CE66" t="str">
        <f>IFERROR(VLOOKUP($AA66,'Tuyến và nhân viên'!$I:$O,7,0),"")</f>
        <v>Trần Văn Khanh</v>
      </c>
      <c r="CF66">
        <f t="shared" si="62"/>
        <v>2</v>
      </c>
      <c r="CG66">
        <f t="shared" si="63"/>
        <v>1</v>
      </c>
      <c r="CH66">
        <f>COUNTIFS($L66:L66,"x")</f>
        <v>0</v>
      </c>
      <c r="CI66">
        <f>COUNTIFS($L66:M66,"x")</f>
        <v>0</v>
      </c>
      <c r="CJ66">
        <f>COUNTIFS($L66:N66,"x")</f>
        <v>1</v>
      </c>
      <c r="CK66">
        <f>COUNTIFS($L66:O66,"x")</f>
        <v>1</v>
      </c>
      <c r="CL66">
        <f>COUNTIFS($L66:P66,"x")</f>
        <v>1</v>
      </c>
      <c r="CM66">
        <f>COUNTIFS($L66:Q66,"x")</f>
        <v>1</v>
      </c>
      <c r="CN66">
        <f>COUNTIFS($L66:R66,"x")</f>
        <v>1</v>
      </c>
      <c r="CO66" t="str" cm="1">
        <f t="array" ref="CO66">IFERROR(INDEX($CH$4:$CN$4,0,MATCH(1,$CH66:$CN66,0)),"")</f>
        <v>Thứ 4</v>
      </c>
      <c r="CP66" t="str" cm="1">
        <f t="array" ref="CP66">IFERROR(INDEX($CH$4:$CN$4,0,MATCH(2,$CH66:$CN66,0)),"")</f>
        <v/>
      </c>
      <c r="CQ66" t="str">
        <f t="shared" si="64"/>
        <v>Thứ 4</v>
      </c>
      <c r="CR66" t="str">
        <f t="shared" si="29"/>
        <v>F2 - Tuần 2 &amp; 4</v>
      </c>
    </row>
    <row r="67" spans="1:96" x14ac:dyDescent="0.3">
      <c r="A67" s="117" t="s">
        <v>34052</v>
      </c>
      <c r="B67" s="118" t="s">
        <v>33266</v>
      </c>
      <c r="C67" s="118" t="s">
        <v>33267</v>
      </c>
      <c r="D67" s="118" t="s">
        <v>39657</v>
      </c>
      <c r="E67" s="118" t="s">
        <v>21</v>
      </c>
      <c r="F67" s="118" t="s">
        <v>14831</v>
      </c>
      <c r="G67" s="118" t="s">
        <v>36806</v>
      </c>
      <c r="H67" s="118" t="s">
        <v>36812</v>
      </c>
      <c r="I67" s="118" t="s">
        <v>22</v>
      </c>
      <c r="J67" s="119" t="s">
        <v>39658</v>
      </c>
      <c r="K67" s="119" t="s">
        <v>23</v>
      </c>
      <c r="L67" s="117" t="s">
        <v>23</v>
      </c>
      <c r="M67" s="117" t="s">
        <v>24</v>
      </c>
      <c r="N67" s="117" t="s">
        <v>23</v>
      </c>
      <c r="O67" s="117" t="s">
        <v>23</v>
      </c>
      <c r="P67" s="117" t="s">
        <v>23</v>
      </c>
      <c r="Q67" s="117" t="s">
        <v>23</v>
      </c>
      <c r="R67" s="117" t="s">
        <v>23</v>
      </c>
      <c r="S67" s="117" t="s">
        <v>24</v>
      </c>
      <c r="T67" s="117" t="s">
        <v>24</v>
      </c>
      <c r="U67" s="117" t="s">
        <v>24</v>
      </c>
      <c r="V67" s="117" t="s">
        <v>24</v>
      </c>
      <c r="W67" s="74" t="str">
        <f t="shared" si="30"/>
        <v>x</v>
      </c>
      <c r="X67" s="74" t="str">
        <f t="shared" si="31"/>
        <v>x</v>
      </c>
      <c r="Y67" s="74" t="str">
        <f t="shared" si="32"/>
        <v>x</v>
      </c>
      <c r="Z67" s="74" t="str">
        <f t="shared" si="33"/>
        <v>x</v>
      </c>
      <c r="AA67" t="str">
        <f>VLOOKUP($D67,'Tuyến và nhân viên'!$D:$M,6,0)</f>
        <v>HL00622</v>
      </c>
      <c r="AB67" t="str">
        <f>VLOOKUP($D67,'Tuyến và nhân viên'!$D:$M,7,0)</f>
        <v>Dương Phi Vủ</v>
      </c>
      <c r="AC67" s="16" t="str">
        <f>IFERROR(VLOOKUP($F67,DSKH!$D:$BF,53,0),"")</f>
        <v>F4</v>
      </c>
      <c r="AD67" s="16" t="str">
        <f>IFERROR(VLOOKUP($F67,DSKH!$D:$BF,54,0),"")</f>
        <v>OTC</v>
      </c>
      <c r="AE67" s="4">
        <f>SUMIFS('Doanh số khách hàng'!$F:$F,'Doanh số khách hàng'!$A:$A,'Chi tiết tuyến'!$F67)</f>
        <v>1225206.6666666667</v>
      </c>
      <c r="AF67" s="16" t="str">
        <f t="shared" si="4"/>
        <v>F4</v>
      </c>
      <c r="AG67" s="16" t="str">
        <f t="shared" si="5"/>
        <v>F4</v>
      </c>
      <c r="AH67" t="b">
        <f t="shared" si="34"/>
        <v>1</v>
      </c>
      <c r="AI67" t="b">
        <f t="shared" si="35"/>
        <v>1</v>
      </c>
      <c r="AJ67">
        <f>IFERROR(VLOOKUP($AC67,Master!$D:$E,2,0),"")</f>
        <v>4</v>
      </c>
      <c r="AK67">
        <f>VLOOKUP($AF67,Master!$D:$E,2,0)</f>
        <v>4</v>
      </c>
      <c r="AL67" s="4">
        <f t="shared" si="36"/>
        <v>306301.66666666669</v>
      </c>
      <c r="AM67" t="str">
        <f>IFERROR(VLOOKUP($F67,DSKH!$D:$BF,31,0),"")</f>
        <v>Tỉnh Cà Mau</v>
      </c>
      <c r="AN67" t="str">
        <f>IFERROR(VLOOKUP($F67,DSKH!$D:$BF,29,0),"")</f>
        <v>Xã Phong Thạnh</v>
      </c>
      <c r="AO67">
        <f>IFERROR(VLOOKUP($F67,DSKH!$D:$BF,52,0),"")</f>
        <v>1225206.6666666667</v>
      </c>
      <c r="AP67">
        <f>IF(L67="x",1+COUNTIFS(AP$4:AP66,"&gt;0",$AA$4:$AA66,$AA66),0)</f>
        <v>0</v>
      </c>
      <c r="AQ67">
        <f>IF(M67="x",1+COUNTIFS(AQ$4:AQ66,"&gt;0",$AA$4:$AA66,$AA66),0)</f>
        <v>13</v>
      </c>
      <c r="AR67">
        <f>IF(N67="x",1+COUNTIFS(AR$4:AR66,"&gt;0",$AA$4:$AA66,$AA66),0)</f>
        <v>0</v>
      </c>
      <c r="AS67">
        <f>IF(O67="x",1+COUNTIFS(AS$4:AS66,"&gt;0",$AA$4:$AA66,$AA66),0)</f>
        <v>0</v>
      </c>
      <c r="AT67">
        <f>IF(P67="x",1+COUNTIFS(AT$4:AT66,"&gt;0",$AA$4:$AA66,$AA66),0)</f>
        <v>0</v>
      </c>
      <c r="AU67">
        <f>IF(Q67="x",1+COUNTIFS(AU$4:AU66,"&gt;0",$AA$4:$AA66,$AA66),0)</f>
        <v>0</v>
      </c>
      <c r="AV67">
        <f>IF(R67="x",1+COUNTIFS(AV$4:AV66,"&gt;0",$AA$4:$AA66,$AA66),0)</f>
        <v>0</v>
      </c>
      <c r="AW67">
        <f t="shared" si="8"/>
        <v>1</v>
      </c>
      <c r="AX67">
        <f t="shared" si="9"/>
        <v>1</v>
      </c>
      <c r="AY67">
        <f t="shared" si="37"/>
        <v>1</v>
      </c>
      <c r="AZ67">
        <f t="shared" si="38"/>
        <v>1</v>
      </c>
      <c r="BA67" s="4">
        <f t="shared" si="39"/>
        <v>0</v>
      </c>
      <c r="BB67" s="4">
        <f t="shared" si="40"/>
        <v>306301.66666666669</v>
      </c>
      <c r="BC67" s="4">
        <f t="shared" si="41"/>
        <v>0</v>
      </c>
      <c r="BD67" s="4">
        <f t="shared" si="42"/>
        <v>0</v>
      </c>
      <c r="BE67" s="4">
        <f t="shared" si="43"/>
        <v>0</v>
      </c>
      <c r="BF67" s="4">
        <f t="shared" si="44"/>
        <v>0</v>
      </c>
      <c r="BG67" s="4">
        <f t="shared" si="45"/>
        <v>0</v>
      </c>
      <c r="BH67" s="4">
        <f t="shared" si="46"/>
        <v>0</v>
      </c>
      <c r="BI67" s="4">
        <f t="shared" si="47"/>
        <v>0</v>
      </c>
      <c r="BJ67" s="4">
        <f t="shared" si="48"/>
        <v>0</v>
      </c>
      <c r="BK67" s="4">
        <f t="shared" si="49"/>
        <v>0</v>
      </c>
      <c r="BL67" s="4">
        <f t="shared" si="50"/>
        <v>0</v>
      </c>
      <c r="BM67" s="4">
        <f t="shared" si="51"/>
        <v>0</v>
      </c>
      <c r="BN67" s="4">
        <f t="shared" si="52"/>
        <v>0</v>
      </c>
      <c r="BO67">
        <f>SUMIFS(BH$5:BH67,$AA$5:$AA67,$AA67)</f>
        <v>3</v>
      </c>
      <c r="BP67">
        <f>SUMIFS(BI$5:BI67,$AA$5:$AA67,$AA67)</f>
        <v>8</v>
      </c>
      <c r="BQ67">
        <f>SUMIFS(BJ$5:BJ67,$AA$5:$AA67,$AA67)</f>
        <v>11</v>
      </c>
      <c r="BR67">
        <f>SUMIFS(BK$5:BK67,$AA$5:$AA67,$AA67)</f>
        <v>9</v>
      </c>
      <c r="BS67">
        <f>SUMIFS(BL$5:BL67,$AA$5:$AA67,$AA67)</f>
        <v>2</v>
      </c>
      <c r="BT67">
        <f>SUMIFS(BM$5:BM67,$AA$5:$AA67,$AA67)</f>
        <v>4</v>
      </c>
      <c r="BU67">
        <f>SUMIFS(BN$5:BN67,$AA$5:$AA67,$AA67)</f>
        <v>0</v>
      </c>
      <c r="BV67">
        <f t="shared" si="53"/>
        <v>4</v>
      </c>
      <c r="BW67">
        <f t="shared" si="54"/>
        <v>17</v>
      </c>
      <c r="BX67">
        <f t="shared" si="55"/>
        <v>17</v>
      </c>
      <c r="BY67">
        <f t="shared" si="56"/>
        <v>11</v>
      </c>
      <c r="BZ67">
        <f t="shared" si="57"/>
        <v>10</v>
      </c>
      <c r="CA67">
        <f t="shared" si="58"/>
        <v>18</v>
      </c>
      <c r="CB67">
        <f t="shared" si="59"/>
        <v>0</v>
      </c>
      <c r="CC67">
        <f t="shared" si="60"/>
        <v>0</v>
      </c>
      <c r="CD67">
        <f t="shared" si="61"/>
        <v>0</v>
      </c>
      <c r="CE67" t="str">
        <f>IFERROR(VLOOKUP($AA67,'Tuyến và nhân viên'!$I:$O,7,0),"")</f>
        <v>Trần Văn Khanh</v>
      </c>
      <c r="CF67">
        <f t="shared" si="62"/>
        <v>4</v>
      </c>
      <c r="CG67">
        <f t="shared" si="63"/>
        <v>1</v>
      </c>
      <c r="CH67">
        <f>COUNTIFS($L67:L67,"x")</f>
        <v>0</v>
      </c>
      <c r="CI67">
        <f>COUNTIFS($L67:M67,"x")</f>
        <v>1</v>
      </c>
      <c r="CJ67">
        <f>COUNTIFS($L67:N67,"x")</f>
        <v>1</v>
      </c>
      <c r="CK67">
        <f>COUNTIFS($L67:O67,"x")</f>
        <v>1</v>
      </c>
      <c r="CL67">
        <f>COUNTIFS($L67:P67,"x")</f>
        <v>1</v>
      </c>
      <c r="CM67">
        <f>COUNTIFS($L67:Q67,"x")</f>
        <v>1</v>
      </c>
      <c r="CN67">
        <f>COUNTIFS($L67:R67,"x")</f>
        <v>1</v>
      </c>
      <c r="CO67" t="str" cm="1">
        <f t="array" ref="CO67">IFERROR(INDEX($CH$4:$CN$4,0,MATCH(1,$CH67:$CN67,0)),"")</f>
        <v>Thứ 3</v>
      </c>
      <c r="CP67" t="str" cm="1">
        <f t="array" ref="CP67">IFERROR(INDEX($CH$4:$CN$4,0,MATCH(2,$CH67:$CN67,0)),"")</f>
        <v/>
      </c>
      <c r="CQ67" t="str">
        <f t="shared" si="64"/>
        <v>Thứ 3</v>
      </c>
      <c r="CR67" t="str">
        <f t="shared" si="29"/>
        <v>F4 - Tất cả các tuần</v>
      </c>
    </row>
    <row r="68" spans="1:96" x14ac:dyDescent="0.3">
      <c r="A68" s="117" t="s">
        <v>33845</v>
      </c>
      <c r="B68" s="118" t="s">
        <v>33266</v>
      </c>
      <c r="C68" s="118" t="s">
        <v>33267</v>
      </c>
      <c r="D68" s="118" t="s">
        <v>39657</v>
      </c>
      <c r="E68" s="118" t="s">
        <v>21</v>
      </c>
      <c r="F68" s="118" t="s">
        <v>17528</v>
      </c>
      <c r="G68" s="118" t="s">
        <v>36833</v>
      </c>
      <c r="H68" s="118" t="s">
        <v>36838</v>
      </c>
      <c r="I68" s="118" t="s">
        <v>22</v>
      </c>
      <c r="J68" s="119" t="s">
        <v>39658</v>
      </c>
      <c r="K68" s="119" t="s">
        <v>23</v>
      </c>
      <c r="L68" s="117" t="s">
        <v>23</v>
      </c>
      <c r="M68" s="117" t="s">
        <v>23</v>
      </c>
      <c r="N68" s="117" t="s">
        <v>24</v>
      </c>
      <c r="O68" s="117" t="s">
        <v>23</v>
      </c>
      <c r="P68" s="117" t="s">
        <v>23</v>
      </c>
      <c r="Q68" s="117" t="s">
        <v>23</v>
      </c>
      <c r="R68" s="117" t="s">
        <v>23</v>
      </c>
      <c r="S68" s="117" t="s">
        <v>24</v>
      </c>
      <c r="T68" s="117" t="s">
        <v>24</v>
      </c>
      <c r="U68" s="117" t="s">
        <v>24</v>
      </c>
      <c r="V68" s="117" t="s">
        <v>24</v>
      </c>
      <c r="W68" s="74" t="str">
        <f t="shared" si="30"/>
        <v>x</v>
      </c>
      <c r="X68" s="74" t="str">
        <f t="shared" si="31"/>
        <v>x</v>
      </c>
      <c r="Y68" s="74" t="str">
        <f t="shared" si="32"/>
        <v>x</v>
      </c>
      <c r="Z68" s="74" t="str">
        <f t="shared" si="33"/>
        <v>x</v>
      </c>
      <c r="AA68" t="str">
        <f>VLOOKUP($D68,'Tuyến và nhân viên'!$D:$M,6,0)</f>
        <v>HL00622</v>
      </c>
      <c r="AB68" t="str">
        <f>VLOOKUP($D68,'Tuyến và nhân viên'!$D:$M,7,0)</f>
        <v>Dương Phi Vủ</v>
      </c>
      <c r="AC68" s="16" t="str">
        <f>IFERROR(VLOOKUP($F68,DSKH!$D:$BF,53,0),"")</f>
        <v>F4</v>
      </c>
      <c r="AD68" s="16" t="str">
        <f>IFERROR(VLOOKUP($F68,DSKH!$D:$BF,54,0),"")</f>
        <v>OTC</v>
      </c>
      <c r="AE68" s="4">
        <f>SUMIFS('Doanh số khách hàng'!$F:$F,'Doanh số khách hàng'!$A:$A,'Chi tiết tuyến'!$F68)</f>
        <v>5739180</v>
      </c>
      <c r="AF68" s="16" t="str">
        <f t="shared" si="4"/>
        <v>F4</v>
      </c>
      <c r="AG68" s="16" t="str">
        <f t="shared" si="5"/>
        <v>F4</v>
      </c>
      <c r="AH68" t="b">
        <f t="shared" si="34"/>
        <v>1</v>
      </c>
      <c r="AI68" t="b">
        <f t="shared" si="35"/>
        <v>1</v>
      </c>
      <c r="AJ68">
        <f>IFERROR(VLOOKUP($AC68,Master!$D:$E,2,0),"")</f>
        <v>4</v>
      </c>
      <c r="AK68">
        <f>VLOOKUP($AF68,Master!$D:$E,2,0)</f>
        <v>4</v>
      </c>
      <c r="AL68" s="4">
        <f t="shared" si="36"/>
        <v>1434795</v>
      </c>
      <c r="AM68" t="str">
        <f>IFERROR(VLOOKUP($F68,DSKH!$D:$BF,31,0),"")</f>
        <v>Tỉnh Cà Mau</v>
      </c>
      <c r="AN68" t="str">
        <f>IFERROR(VLOOKUP($F68,DSKH!$D:$BF,29,0),"")</f>
        <v>Phường Vĩnh Trạch</v>
      </c>
      <c r="AO68">
        <f>IFERROR(VLOOKUP($F68,DSKH!$D:$BF,52,0),"")</f>
        <v>5739180</v>
      </c>
      <c r="AP68">
        <f>IF(L68="x",1+COUNTIFS(AP$4:AP67,"&gt;0",$AA$4:$AA67,$AA67),0)</f>
        <v>0</v>
      </c>
      <c r="AQ68">
        <f>IF(M68="x",1+COUNTIFS(AQ$4:AQ67,"&gt;0",$AA$4:$AA67,$AA67),0)</f>
        <v>0</v>
      </c>
      <c r="AR68">
        <f>IF(N68="x",1+COUNTIFS(AR$4:AR67,"&gt;0",$AA$4:$AA67,$AA67),0)</f>
        <v>13</v>
      </c>
      <c r="AS68">
        <f>IF(O68="x",1+COUNTIFS(AS$4:AS67,"&gt;0",$AA$4:$AA67,$AA67),0)</f>
        <v>0</v>
      </c>
      <c r="AT68">
        <f>IF(P68="x",1+COUNTIFS(AT$4:AT67,"&gt;0",$AA$4:$AA67,$AA67),0)</f>
        <v>0</v>
      </c>
      <c r="AU68">
        <f>IF(Q68="x",1+COUNTIFS(AU$4:AU67,"&gt;0",$AA$4:$AA67,$AA67),0)</f>
        <v>0</v>
      </c>
      <c r="AV68">
        <f>IF(R68="x",1+COUNTIFS(AV$4:AV67,"&gt;0",$AA$4:$AA67,$AA67),0)</f>
        <v>0</v>
      </c>
      <c r="AW68">
        <f t="shared" si="8"/>
        <v>1</v>
      </c>
      <c r="AX68">
        <f t="shared" si="9"/>
        <v>1</v>
      </c>
      <c r="AY68">
        <f t="shared" si="37"/>
        <v>1</v>
      </c>
      <c r="AZ68">
        <f t="shared" si="38"/>
        <v>1</v>
      </c>
      <c r="BA68" s="4">
        <f t="shared" si="39"/>
        <v>0</v>
      </c>
      <c r="BB68" s="4">
        <f t="shared" si="40"/>
        <v>0</v>
      </c>
      <c r="BC68" s="4">
        <f t="shared" si="41"/>
        <v>1434795</v>
      </c>
      <c r="BD68" s="4">
        <f t="shared" si="42"/>
        <v>0</v>
      </c>
      <c r="BE68" s="4">
        <f t="shared" si="43"/>
        <v>0</v>
      </c>
      <c r="BF68" s="4">
        <f t="shared" si="44"/>
        <v>0</v>
      </c>
      <c r="BG68" s="4">
        <f t="shared" si="45"/>
        <v>0</v>
      </c>
      <c r="BH68" s="4">
        <f t="shared" si="46"/>
        <v>0</v>
      </c>
      <c r="BI68" s="4">
        <f t="shared" si="47"/>
        <v>0</v>
      </c>
      <c r="BJ68" s="4">
        <f t="shared" si="48"/>
        <v>0</v>
      </c>
      <c r="BK68" s="4">
        <f t="shared" si="49"/>
        <v>0</v>
      </c>
      <c r="BL68" s="4">
        <f t="shared" si="50"/>
        <v>0</v>
      </c>
      <c r="BM68" s="4">
        <f t="shared" si="51"/>
        <v>0</v>
      </c>
      <c r="BN68" s="4">
        <f t="shared" si="52"/>
        <v>0</v>
      </c>
      <c r="BO68">
        <f>SUMIFS(BH$5:BH68,$AA$5:$AA68,$AA68)</f>
        <v>3</v>
      </c>
      <c r="BP68">
        <f>SUMIFS(BI$5:BI68,$AA$5:$AA68,$AA68)</f>
        <v>8</v>
      </c>
      <c r="BQ68">
        <f>SUMIFS(BJ$5:BJ68,$AA$5:$AA68,$AA68)</f>
        <v>11</v>
      </c>
      <c r="BR68">
        <f>SUMIFS(BK$5:BK68,$AA$5:$AA68,$AA68)</f>
        <v>9</v>
      </c>
      <c r="BS68">
        <f>SUMIFS(BL$5:BL68,$AA$5:$AA68,$AA68)</f>
        <v>2</v>
      </c>
      <c r="BT68">
        <f>SUMIFS(BM$5:BM68,$AA$5:$AA68,$AA68)</f>
        <v>4</v>
      </c>
      <c r="BU68">
        <f>SUMIFS(BN$5:BN68,$AA$5:$AA68,$AA68)</f>
        <v>0</v>
      </c>
      <c r="BV68">
        <f t="shared" si="53"/>
        <v>4</v>
      </c>
      <c r="BW68">
        <f t="shared" si="54"/>
        <v>17</v>
      </c>
      <c r="BX68">
        <f t="shared" si="55"/>
        <v>17</v>
      </c>
      <c r="BY68">
        <f t="shared" si="56"/>
        <v>11</v>
      </c>
      <c r="BZ68">
        <f t="shared" si="57"/>
        <v>10</v>
      </c>
      <c r="CA68">
        <f t="shared" si="58"/>
        <v>18</v>
      </c>
      <c r="CB68">
        <f t="shared" si="59"/>
        <v>0</v>
      </c>
      <c r="CC68">
        <f t="shared" si="60"/>
        <v>0</v>
      </c>
      <c r="CD68">
        <f t="shared" si="61"/>
        <v>0</v>
      </c>
      <c r="CE68" t="str">
        <f>IFERROR(VLOOKUP($AA68,'Tuyến và nhân viên'!$I:$O,7,0),"")</f>
        <v>Trần Văn Khanh</v>
      </c>
      <c r="CF68">
        <f t="shared" si="62"/>
        <v>4</v>
      </c>
      <c r="CG68">
        <f t="shared" si="63"/>
        <v>1</v>
      </c>
      <c r="CH68">
        <f>COUNTIFS($L68:L68,"x")</f>
        <v>0</v>
      </c>
      <c r="CI68">
        <f>COUNTIFS($L68:M68,"x")</f>
        <v>0</v>
      </c>
      <c r="CJ68">
        <f>COUNTIFS($L68:N68,"x")</f>
        <v>1</v>
      </c>
      <c r="CK68">
        <f>COUNTIFS($L68:O68,"x")</f>
        <v>1</v>
      </c>
      <c r="CL68">
        <f>COUNTIFS($L68:P68,"x")</f>
        <v>1</v>
      </c>
      <c r="CM68">
        <f>COUNTIFS($L68:Q68,"x")</f>
        <v>1</v>
      </c>
      <c r="CN68">
        <f>COUNTIFS($L68:R68,"x")</f>
        <v>1</v>
      </c>
      <c r="CO68" t="str" cm="1">
        <f t="array" ref="CO68">IFERROR(INDEX($CH$4:$CN$4,0,MATCH(1,$CH68:$CN68,0)),"")</f>
        <v>Thứ 4</v>
      </c>
      <c r="CP68" t="str" cm="1">
        <f t="array" ref="CP68">IFERROR(INDEX($CH$4:$CN$4,0,MATCH(2,$CH68:$CN68,0)),"")</f>
        <v/>
      </c>
      <c r="CQ68" t="str">
        <f t="shared" si="64"/>
        <v>Thứ 4</v>
      </c>
      <c r="CR68" t="str">
        <f t="shared" si="29"/>
        <v>F4 - Tất cả các tuần</v>
      </c>
    </row>
    <row r="69" spans="1:96" x14ac:dyDescent="0.3">
      <c r="A69" s="117" t="s">
        <v>34071</v>
      </c>
      <c r="B69" s="118" t="s">
        <v>33266</v>
      </c>
      <c r="C69" s="118" t="s">
        <v>33267</v>
      </c>
      <c r="D69" s="118" t="s">
        <v>39657</v>
      </c>
      <c r="E69" s="118" t="s">
        <v>21</v>
      </c>
      <c r="F69" s="118" t="s">
        <v>23918</v>
      </c>
      <c r="G69" s="118" t="s">
        <v>36842</v>
      </c>
      <c r="H69" s="118" t="s">
        <v>36847</v>
      </c>
      <c r="I69" s="118" t="s">
        <v>22</v>
      </c>
      <c r="J69" s="119" t="s">
        <v>39658</v>
      </c>
      <c r="K69" s="119" t="s">
        <v>23</v>
      </c>
      <c r="L69" s="117" t="s">
        <v>23</v>
      </c>
      <c r="M69" s="117" t="s">
        <v>23</v>
      </c>
      <c r="N69" s="117" t="s">
        <v>24</v>
      </c>
      <c r="O69" s="117" t="s">
        <v>23</v>
      </c>
      <c r="P69" s="117" t="s">
        <v>23</v>
      </c>
      <c r="Q69" s="117" t="s">
        <v>23</v>
      </c>
      <c r="R69" s="117" t="s">
        <v>23</v>
      </c>
      <c r="S69" s="117" t="s">
        <v>24</v>
      </c>
      <c r="T69" s="117" t="s">
        <v>24</v>
      </c>
      <c r="U69" s="117" t="s">
        <v>24</v>
      </c>
      <c r="V69" s="117" t="s">
        <v>24</v>
      </c>
      <c r="W69" s="74" t="str">
        <f t="shared" si="30"/>
        <v>x</v>
      </c>
      <c r="X69" s="74" t="str">
        <f t="shared" si="31"/>
        <v>x</v>
      </c>
      <c r="Y69" s="74" t="str">
        <f t="shared" si="32"/>
        <v>x</v>
      </c>
      <c r="Z69" s="74" t="str">
        <f t="shared" si="33"/>
        <v>x</v>
      </c>
      <c r="AA69" t="str">
        <f>VLOOKUP($D69,'Tuyến và nhân viên'!$D:$M,6,0)</f>
        <v>HL00622</v>
      </c>
      <c r="AB69" t="str">
        <f>VLOOKUP($D69,'Tuyến và nhân viên'!$D:$M,7,0)</f>
        <v>Dương Phi Vủ</v>
      </c>
      <c r="AC69" s="16" t="str">
        <f>IFERROR(VLOOKUP($F69,DSKH!$D:$BF,53,0),"")</f>
        <v>F4</v>
      </c>
      <c r="AD69" s="16" t="str">
        <f>IFERROR(VLOOKUP($F69,DSKH!$D:$BF,54,0),"")</f>
        <v>OTC</v>
      </c>
      <c r="AE69" s="4">
        <f>SUMIFS('Doanh số khách hàng'!$F:$F,'Doanh số khách hàng'!$A:$A,'Chi tiết tuyến'!$F69)</f>
        <v>1125800</v>
      </c>
      <c r="AF69" s="16" t="str">
        <f t="shared" si="4"/>
        <v>F4</v>
      </c>
      <c r="AG69" s="16" t="str">
        <f t="shared" si="5"/>
        <v>F4</v>
      </c>
      <c r="AH69" t="b">
        <f t="shared" si="34"/>
        <v>1</v>
      </c>
      <c r="AI69" t="b">
        <f t="shared" si="35"/>
        <v>1</v>
      </c>
      <c r="AJ69">
        <f>IFERROR(VLOOKUP($AC69,Master!$D:$E,2,0),"")</f>
        <v>4</v>
      </c>
      <c r="AK69">
        <f>VLOOKUP($AF69,Master!$D:$E,2,0)</f>
        <v>4</v>
      </c>
      <c r="AL69" s="4">
        <f t="shared" si="36"/>
        <v>281450</v>
      </c>
      <c r="AM69" t="str">
        <f>IFERROR(VLOOKUP($F69,DSKH!$D:$BF,31,0),"")</f>
        <v>Tỉnh Cà Mau</v>
      </c>
      <c r="AN69" t="str">
        <f>IFERROR(VLOOKUP($F69,DSKH!$D:$BF,29,0),"")</f>
        <v>Phường Vĩnh Trạch</v>
      </c>
      <c r="AO69">
        <f>IFERROR(VLOOKUP($F69,DSKH!$D:$BF,52,0),"")</f>
        <v>1125800</v>
      </c>
      <c r="AP69">
        <f>IF(L69="x",1+COUNTIFS(AP$4:AP68,"&gt;0",$AA$4:$AA68,$AA68),0)</f>
        <v>0</v>
      </c>
      <c r="AQ69">
        <f>IF(M69="x",1+COUNTIFS(AQ$4:AQ68,"&gt;0",$AA$4:$AA68,$AA68),0)</f>
        <v>0</v>
      </c>
      <c r="AR69">
        <f>IF(N69="x",1+COUNTIFS(AR$4:AR68,"&gt;0",$AA$4:$AA68,$AA68),0)</f>
        <v>14</v>
      </c>
      <c r="AS69">
        <f>IF(O69="x",1+COUNTIFS(AS$4:AS68,"&gt;0",$AA$4:$AA68,$AA68),0)</f>
        <v>0</v>
      </c>
      <c r="AT69">
        <f>IF(P69="x",1+COUNTIFS(AT$4:AT68,"&gt;0",$AA$4:$AA68,$AA68),0)</f>
        <v>0</v>
      </c>
      <c r="AU69">
        <f>IF(Q69="x",1+COUNTIFS(AU$4:AU68,"&gt;0",$AA$4:$AA68,$AA68),0)</f>
        <v>0</v>
      </c>
      <c r="AV69">
        <f>IF(R69="x",1+COUNTIFS(AV$4:AV68,"&gt;0",$AA$4:$AA68,$AA68),0)</f>
        <v>0</v>
      </c>
      <c r="AW69">
        <f t="shared" si="8"/>
        <v>1</v>
      </c>
      <c r="AX69">
        <f t="shared" si="9"/>
        <v>1</v>
      </c>
      <c r="AY69">
        <f t="shared" si="37"/>
        <v>1</v>
      </c>
      <c r="AZ69">
        <f t="shared" si="38"/>
        <v>1</v>
      </c>
      <c r="BA69" s="4">
        <f t="shared" si="39"/>
        <v>0</v>
      </c>
      <c r="BB69" s="4">
        <f t="shared" si="40"/>
        <v>0</v>
      </c>
      <c r="BC69" s="4">
        <f t="shared" si="41"/>
        <v>281450</v>
      </c>
      <c r="BD69" s="4">
        <f t="shared" si="42"/>
        <v>0</v>
      </c>
      <c r="BE69" s="4">
        <f t="shared" si="43"/>
        <v>0</v>
      </c>
      <c r="BF69" s="4">
        <f t="shared" si="44"/>
        <v>0</v>
      </c>
      <c r="BG69" s="4">
        <f t="shared" si="45"/>
        <v>0</v>
      </c>
      <c r="BH69" s="4">
        <f t="shared" si="46"/>
        <v>0</v>
      </c>
      <c r="BI69" s="4">
        <f t="shared" si="47"/>
        <v>0</v>
      </c>
      <c r="BJ69" s="4">
        <f t="shared" si="48"/>
        <v>0</v>
      </c>
      <c r="BK69" s="4">
        <f t="shared" si="49"/>
        <v>0</v>
      </c>
      <c r="BL69" s="4">
        <f t="shared" si="50"/>
        <v>0</v>
      </c>
      <c r="BM69" s="4">
        <f t="shared" si="51"/>
        <v>0</v>
      </c>
      <c r="BN69" s="4">
        <f t="shared" si="52"/>
        <v>0</v>
      </c>
      <c r="BO69">
        <f>SUMIFS(BH$5:BH69,$AA$5:$AA69,$AA69)</f>
        <v>3</v>
      </c>
      <c r="BP69">
        <f>SUMIFS(BI$5:BI69,$AA$5:$AA69,$AA69)</f>
        <v>8</v>
      </c>
      <c r="BQ69">
        <f>SUMIFS(BJ$5:BJ69,$AA$5:$AA69,$AA69)</f>
        <v>11</v>
      </c>
      <c r="BR69">
        <f>SUMIFS(BK$5:BK69,$AA$5:$AA69,$AA69)</f>
        <v>9</v>
      </c>
      <c r="BS69">
        <f>SUMIFS(BL$5:BL69,$AA$5:$AA69,$AA69)</f>
        <v>2</v>
      </c>
      <c r="BT69">
        <f>SUMIFS(BM$5:BM69,$AA$5:$AA69,$AA69)</f>
        <v>4</v>
      </c>
      <c r="BU69">
        <f>SUMIFS(BN$5:BN69,$AA$5:$AA69,$AA69)</f>
        <v>0</v>
      </c>
      <c r="BV69">
        <f t="shared" si="53"/>
        <v>4</v>
      </c>
      <c r="BW69">
        <f t="shared" si="54"/>
        <v>17</v>
      </c>
      <c r="BX69">
        <f t="shared" si="55"/>
        <v>17</v>
      </c>
      <c r="BY69">
        <f t="shared" si="56"/>
        <v>11</v>
      </c>
      <c r="BZ69">
        <f t="shared" si="57"/>
        <v>10</v>
      </c>
      <c r="CA69">
        <f t="shared" si="58"/>
        <v>18</v>
      </c>
      <c r="CB69">
        <f t="shared" si="59"/>
        <v>0</v>
      </c>
      <c r="CC69">
        <f t="shared" si="60"/>
        <v>0</v>
      </c>
      <c r="CD69">
        <f t="shared" si="61"/>
        <v>0</v>
      </c>
      <c r="CE69" t="str">
        <f>IFERROR(VLOOKUP($AA69,'Tuyến và nhân viên'!$I:$O,7,0),"")</f>
        <v>Trần Văn Khanh</v>
      </c>
      <c r="CF69">
        <f t="shared" si="62"/>
        <v>4</v>
      </c>
      <c r="CG69">
        <f t="shared" si="63"/>
        <v>1</v>
      </c>
      <c r="CH69">
        <f>COUNTIFS($L69:L69,"x")</f>
        <v>0</v>
      </c>
      <c r="CI69">
        <f>COUNTIFS($L69:M69,"x")</f>
        <v>0</v>
      </c>
      <c r="CJ69">
        <f>COUNTIFS($L69:N69,"x")</f>
        <v>1</v>
      </c>
      <c r="CK69">
        <f>COUNTIFS($L69:O69,"x")</f>
        <v>1</v>
      </c>
      <c r="CL69">
        <f>COUNTIFS($L69:P69,"x")</f>
        <v>1</v>
      </c>
      <c r="CM69">
        <f>COUNTIFS($L69:Q69,"x")</f>
        <v>1</v>
      </c>
      <c r="CN69">
        <f>COUNTIFS($L69:R69,"x")</f>
        <v>1</v>
      </c>
      <c r="CO69" t="str" cm="1">
        <f t="array" ref="CO69">IFERROR(INDEX($CH$4:$CN$4,0,MATCH(1,$CH69:$CN69,0)),"")</f>
        <v>Thứ 4</v>
      </c>
      <c r="CP69" t="str" cm="1">
        <f t="array" ref="CP69">IFERROR(INDEX($CH$4:$CN$4,0,MATCH(2,$CH69:$CN69,0)),"")</f>
        <v/>
      </c>
      <c r="CQ69" t="str">
        <f t="shared" si="64"/>
        <v>Thứ 4</v>
      </c>
      <c r="CR69" t="str">
        <f t="shared" si="29"/>
        <v>F4 - Tất cả các tuần</v>
      </c>
    </row>
    <row r="70" spans="1:96" x14ac:dyDescent="0.3">
      <c r="A70" s="117" t="s">
        <v>34081</v>
      </c>
      <c r="B70" s="118" t="s">
        <v>33266</v>
      </c>
      <c r="C70" s="118" t="s">
        <v>33267</v>
      </c>
      <c r="D70" s="118" t="s">
        <v>39657</v>
      </c>
      <c r="E70" s="118" t="s">
        <v>21</v>
      </c>
      <c r="F70" s="118" t="s">
        <v>15689</v>
      </c>
      <c r="G70" s="118" t="s">
        <v>36851</v>
      </c>
      <c r="H70" s="118" t="s">
        <v>36856</v>
      </c>
      <c r="I70" s="118" t="s">
        <v>22</v>
      </c>
      <c r="J70" s="119" t="s">
        <v>39658</v>
      </c>
      <c r="K70" s="119" t="s">
        <v>23</v>
      </c>
      <c r="L70" s="117" t="s">
        <v>23</v>
      </c>
      <c r="M70" s="117" t="s">
        <v>23</v>
      </c>
      <c r="N70" s="117" t="s">
        <v>24</v>
      </c>
      <c r="O70" s="117" t="s">
        <v>23</v>
      </c>
      <c r="P70" s="117" t="s">
        <v>23</v>
      </c>
      <c r="Q70" s="117" t="s">
        <v>23</v>
      </c>
      <c r="R70" s="117" t="s">
        <v>23</v>
      </c>
      <c r="S70" s="117" t="s">
        <v>24</v>
      </c>
      <c r="T70" s="117" t="s">
        <v>24</v>
      </c>
      <c r="U70" s="117" t="s">
        <v>24</v>
      </c>
      <c r="V70" s="117" t="s">
        <v>24</v>
      </c>
      <c r="W70" s="74" t="str">
        <f t="shared" ref="W70:W133" si="65">IF(AW70&gt;0,"x","")</f>
        <v/>
      </c>
      <c r="X70" s="74" t="str">
        <f t="shared" ref="X70:X133" si="66">IF(AX70&gt;0,"x","")</f>
        <v>x</v>
      </c>
      <c r="Y70" s="74" t="str">
        <f t="shared" ref="Y70:Y133" si="67">IF(AY70&gt;0,"x","")</f>
        <v/>
      </c>
      <c r="Z70" s="74" t="str">
        <f t="shared" ref="Z70:Z133" si="68">IF(AZ70&gt;0,"x","")</f>
        <v>x</v>
      </c>
      <c r="AA70" t="str">
        <f>VLOOKUP($D70,'Tuyến và nhân viên'!$D:$M,6,0)</f>
        <v>HL00622</v>
      </c>
      <c r="AB70" t="str">
        <f>VLOOKUP($D70,'Tuyến và nhân viên'!$D:$M,7,0)</f>
        <v>Dương Phi Vủ</v>
      </c>
      <c r="AC70" s="16" t="str">
        <f>IFERROR(VLOOKUP($F70,DSKH!$D:$BF,53,0),"")</f>
        <v>F2</v>
      </c>
      <c r="AD70" s="16" t="str">
        <f>IFERROR(VLOOKUP($F70,DSKH!$D:$BF,54,0),"")</f>
        <v>OTC</v>
      </c>
      <c r="AE70" s="4">
        <f>SUMIFS('Doanh số khách hàng'!$F:$F,'Doanh số khách hàng'!$A:$A,'Chi tiết tuyến'!$F70)</f>
        <v>194966.66666666666</v>
      </c>
      <c r="AF70" s="16" t="str">
        <f t="shared" si="4"/>
        <v>F4</v>
      </c>
      <c r="AG70" s="16" t="str">
        <f t="shared" si="5"/>
        <v>F2</v>
      </c>
      <c r="AH70" t="b">
        <f t="shared" ref="AH70:AH133" si="69">EXACT($AC70,AF70)</f>
        <v>0</v>
      </c>
      <c r="AI70" t="b">
        <f t="shared" ref="AI70:AI133" si="70">EXACT($AC70,AG70)</f>
        <v>1</v>
      </c>
      <c r="AJ70">
        <f>IFERROR(VLOOKUP($AC70,Master!$D:$E,2,0),"")</f>
        <v>2</v>
      </c>
      <c r="AK70">
        <f>VLOOKUP($AF70,Master!$D:$E,2,0)</f>
        <v>4</v>
      </c>
      <c r="AL70" s="4">
        <f t="shared" ref="AL70:AL133" si="71">IFERROR(AE70/AJ70,0)</f>
        <v>97483.333333333328</v>
      </c>
      <c r="AM70" t="str">
        <f>IFERROR(VLOOKUP($F70,DSKH!$D:$BF,31,0),"")</f>
        <v>Tỉnh Cà Mau</v>
      </c>
      <c r="AN70" t="str">
        <f>IFERROR(VLOOKUP($F70,DSKH!$D:$BF,29,0),"")</f>
        <v>Phường Vĩnh Trạch</v>
      </c>
      <c r="AO70">
        <f>IFERROR(VLOOKUP($F70,DSKH!$D:$BF,52,0),"")</f>
        <v>194966.66666666666</v>
      </c>
      <c r="AP70">
        <f>IF(L70="x",1+COUNTIFS(AP$4:AP69,"&gt;0",$AA$4:$AA69,$AA69),0)</f>
        <v>0</v>
      </c>
      <c r="AQ70">
        <f>IF(M70="x",1+COUNTIFS(AQ$4:AQ69,"&gt;0",$AA$4:$AA69,$AA69),0)</f>
        <v>0</v>
      </c>
      <c r="AR70">
        <f>IF(N70="x",1+COUNTIFS(AR$4:AR69,"&gt;0",$AA$4:$AA69,$AA69),0)</f>
        <v>15</v>
      </c>
      <c r="AS70">
        <f>IF(O70="x",1+COUNTIFS(AS$4:AS69,"&gt;0",$AA$4:$AA69,$AA69),0)</f>
        <v>0</v>
      </c>
      <c r="AT70">
        <f>IF(P70="x",1+COUNTIFS(AT$4:AT69,"&gt;0",$AA$4:$AA69,$AA69),0)</f>
        <v>0</v>
      </c>
      <c r="AU70">
        <f>IF(Q70="x",1+COUNTIFS(AU$4:AU69,"&gt;0",$AA$4:$AA69,$AA69),0)</f>
        <v>0</v>
      </c>
      <c r="AV70">
        <f>IF(R70="x",1+COUNTIFS(AV$4:AV69,"&gt;0",$AA$4:$AA69,$AA69),0)</f>
        <v>0</v>
      </c>
      <c r="AW70">
        <f t="shared" si="8"/>
        <v>0</v>
      </c>
      <c r="AX70">
        <f t="shared" si="9"/>
        <v>1</v>
      </c>
      <c r="AY70">
        <f t="shared" ref="AY70:AY133" si="72">AW70</f>
        <v>0</v>
      </c>
      <c r="AZ70">
        <f t="shared" ref="AZ70:AZ133" si="73">AX70</f>
        <v>1</v>
      </c>
      <c r="BA70" s="4">
        <f t="shared" ref="BA70:BA133" si="74">$AL70*IF(L70&gt;="x",1,0)</f>
        <v>0</v>
      </c>
      <c r="BB70" s="4">
        <f t="shared" ref="BB70:BB133" si="75">$AL70*IF(M70&gt;="x",1,0)</f>
        <v>0</v>
      </c>
      <c r="BC70" s="4">
        <f t="shared" ref="BC70:BC133" si="76">$AL70*IF(N70&gt;="x",1,0)</f>
        <v>97483.333333333328</v>
      </c>
      <c r="BD70" s="4">
        <f t="shared" ref="BD70:BD133" si="77">$AL70*IF(O70&gt;="x",1,0)</f>
        <v>0</v>
      </c>
      <c r="BE70" s="4">
        <f t="shared" ref="BE70:BE133" si="78">$AL70*IF(P70&gt;="x",1,0)</f>
        <v>0</v>
      </c>
      <c r="BF70" s="4">
        <f t="shared" ref="BF70:BF133" si="79">$AL70*IF(Q70&gt;="x",1,0)</f>
        <v>0</v>
      </c>
      <c r="BG70" s="4">
        <f t="shared" ref="BG70:BG133" si="80">$AL70*IF(R70&gt;="x",1,0)</f>
        <v>0</v>
      </c>
      <c r="BH70" s="4">
        <f t="shared" ref="BH70:BH133" si="81">IF(AND(L70="x",$AC70="F2"),1,0)</f>
        <v>0</v>
      </c>
      <c r="BI70" s="4">
        <f t="shared" ref="BI70:BI133" si="82">IF(AND(M70="x",$AC70="F2"),1,0)</f>
        <v>0</v>
      </c>
      <c r="BJ70" s="4">
        <f t="shared" ref="BJ70:BJ133" si="83">IF(AND(N70="x",$AC70="F2"),1,0)</f>
        <v>1</v>
      </c>
      <c r="BK70" s="4">
        <f t="shared" ref="BK70:BK133" si="84">IF(AND(O70="x",$AC70="F2"),1,0)</f>
        <v>0</v>
      </c>
      <c r="BL70" s="4">
        <f t="shared" ref="BL70:BL133" si="85">IF(AND(P70="x",$AC70="F2"),1,0)</f>
        <v>0</v>
      </c>
      <c r="BM70" s="4">
        <f t="shared" ref="BM70:BM133" si="86">IF(AND(Q70="x",$AC70="F2"),1,0)</f>
        <v>0</v>
      </c>
      <c r="BN70" s="4">
        <f t="shared" ref="BN70:BN133" si="87">IF(AND(R70="x",$AC70="F2"),1,0)</f>
        <v>0</v>
      </c>
      <c r="BO70">
        <f>SUMIFS(BH$5:BH70,$AA$5:$AA70,$AA70)</f>
        <v>3</v>
      </c>
      <c r="BP70">
        <f>SUMIFS(BI$5:BI70,$AA$5:$AA70,$AA70)</f>
        <v>8</v>
      </c>
      <c r="BQ70">
        <f>SUMIFS(BJ$5:BJ70,$AA$5:$AA70,$AA70)</f>
        <v>12</v>
      </c>
      <c r="BR70">
        <f>SUMIFS(BK$5:BK70,$AA$5:$AA70,$AA70)</f>
        <v>9</v>
      </c>
      <c r="BS70">
        <f>SUMIFS(BL$5:BL70,$AA$5:$AA70,$AA70)</f>
        <v>2</v>
      </c>
      <c r="BT70">
        <f>SUMIFS(BM$5:BM70,$AA$5:$AA70,$AA70)</f>
        <v>4</v>
      </c>
      <c r="BU70">
        <f>SUMIFS(BN$5:BN70,$AA$5:$AA70,$AA70)</f>
        <v>0</v>
      </c>
      <c r="BV70">
        <f t="shared" ref="BV70:BV133" si="88">SUMIFS(BH:BH,$AA:$AA,$AA70)</f>
        <v>4</v>
      </c>
      <c r="BW70">
        <f t="shared" ref="BW70:BW133" si="89">SUMIFS(BI:BI,$AA:$AA,$AA70)</f>
        <v>17</v>
      </c>
      <c r="BX70">
        <f t="shared" ref="BX70:BX133" si="90">SUMIFS(BJ:BJ,$AA:$AA,$AA70)</f>
        <v>17</v>
      </c>
      <c r="BY70">
        <f t="shared" ref="BY70:BY133" si="91">SUMIFS(BK:BK,$AA:$AA,$AA70)</f>
        <v>11</v>
      </c>
      <c r="BZ70">
        <f t="shared" ref="BZ70:BZ133" si="92">SUMIFS(BL:BL,$AA:$AA,$AA70)</f>
        <v>10</v>
      </c>
      <c r="CA70">
        <f t="shared" ref="CA70:CA133" si="93">SUMIFS(BM:BM,$AA:$AA,$AA70)</f>
        <v>18</v>
      </c>
      <c r="CB70">
        <f t="shared" ref="CB70:CB133" si="94">SUMIFS(BN:BN,$AA:$AA,$AA70)</f>
        <v>0</v>
      </c>
      <c r="CC70">
        <f t="shared" ref="CC70:CC133" si="95">SUMPRODUCT(BH70:BN70,BO70:BU70)</f>
        <v>12</v>
      </c>
      <c r="CD70">
        <f t="shared" ref="CD70:CD133" si="96">SUMPRODUCT(BV70:CB70,BH70:BN70)</f>
        <v>17</v>
      </c>
      <c r="CE70" t="str">
        <f>IFERROR(VLOOKUP($AA70,'Tuyến và nhân viên'!$I:$O,7,0),"")</f>
        <v>Trần Văn Khanh</v>
      </c>
      <c r="CF70">
        <f t="shared" ref="CF70:CF133" si="97">COUNTIFS($L70:$R70,"x")*COUNTIFS($W70:$Z70,"x")</f>
        <v>2</v>
      </c>
      <c r="CG70">
        <f t="shared" ref="CG70:CG133" si="98">COUNTIFS($L70:$R70,"x")</f>
        <v>1</v>
      </c>
      <c r="CH70">
        <f>COUNTIFS($L70:L70,"x")</f>
        <v>0</v>
      </c>
      <c r="CI70">
        <f>COUNTIFS($L70:M70,"x")</f>
        <v>0</v>
      </c>
      <c r="CJ70">
        <f>COUNTIFS($L70:N70,"x")</f>
        <v>1</v>
      </c>
      <c r="CK70">
        <f>COUNTIFS($L70:O70,"x")</f>
        <v>1</v>
      </c>
      <c r="CL70">
        <f>COUNTIFS($L70:P70,"x")</f>
        <v>1</v>
      </c>
      <c r="CM70">
        <f>COUNTIFS($L70:Q70,"x")</f>
        <v>1</v>
      </c>
      <c r="CN70">
        <f>COUNTIFS($L70:R70,"x")</f>
        <v>1</v>
      </c>
      <c r="CO70" t="str" cm="1">
        <f t="array" ref="CO70">IFERROR(INDEX($CH$4:$CN$4,0,MATCH(1,$CH70:$CN70,0)),"")</f>
        <v>Thứ 4</v>
      </c>
      <c r="CP70" t="str" cm="1">
        <f t="array" ref="CP70">IFERROR(INDEX($CH$4:$CN$4,0,MATCH(2,$CH70:$CN70,0)),"")</f>
        <v/>
      </c>
      <c r="CQ70" t="str">
        <f t="shared" ref="CQ70:CQ133" si="99">IF($CG70=1,CO70,_xlfn.CONCAT(CO70," &amp; ",CP70))</f>
        <v>Thứ 4</v>
      </c>
      <c r="CR70" t="str">
        <f t="shared" si="29"/>
        <v>F2 - Tuần 2 &amp; 4</v>
      </c>
    </row>
    <row r="71" spans="1:96" x14ac:dyDescent="0.3">
      <c r="A71" s="117" t="s">
        <v>34093</v>
      </c>
      <c r="B71" s="118" t="s">
        <v>33266</v>
      </c>
      <c r="C71" s="118" t="s">
        <v>33267</v>
      </c>
      <c r="D71" s="118" t="s">
        <v>39657</v>
      </c>
      <c r="E71" s="118" t="s">
        <v>21</v>
      </c>
      <c r="F71" s="118" t="s">
        <v>7324</v>
      </c>
      <c r="G71" s="118" t="s">
        <v>36859</v>
      </c>
      <c r="H71" s="118" t="s">
        <v>36866</v>
      </c>
      <c r="I71" s="118" t="s">
        <v>22</v>
      </c>
      <c r="J71" s="119" t="s">
        <v>39658</v>
      </c>
      <c r="K71" s="119" t="s">
        <v>23</v>
      </c>
      <c r="L71" s="117" t="s">
        <v>23</v>
      </c>
      <c r="M71" s="117" t="s">
        <v>23</v>
      </c>
      <c r="N71" s="117" t="s">
        <v>24</v>
      </c>
      <c r="O71" s="117" t="s">
        <v>23</v>
      </c>
      <c r="P71" s="117" t="s">
        <v>23</v>
      </c>
      <c r="Q71" s="117" t="s">
        <v>23</v>
      </c>
      <c r="R71" s="117" t="s">
        <v>23</v>
      </c>
      <c r="S71" s="117" t="s">
        <v>24</v>
      </c>
      <c r="T71" s="117" t="s">
        <v>24</v>
      </c>
      <c r="U71" s="117" t="s">
        <v>24</v>
      </c>
      <c r="V71" s="117" t="s">
        <v>24</v>
      </c>
      <c r="W71" s="74" t="str">
        <f t="shared" si="65"/>
        <v>x</v>
      </c>
      <c r="X71" s="74" t="str">
        <f t="shared" si="66"/>
        <v>x</v>
      </c>
      <c r="Y71" s="74" t="str">
        <f t="shared" si="67"/>
        <v>x</v>
      </c>
      <c r="Z71" s="74" t="str">
        <f t="shared" si="68"/>
        <v>x</v>
      </c>
      <c r="AA71" t="str">
        <f>VLOOKUP($D71,'Tuyến và nhân viên'!$D:$M,6,0)</f>
        <v>HL00622</v>
      </c>
      <c r="AB71" t="str">
        <f>VLOOKUP($D71,'Tuyến và nhân viên'!$D:$M,7,0)</f>
        <v>Dương Phi Vủ</v>
      </c>
      <c r="AC71" s="16" t="str">
        <f>IFERROR(VLOOKUP($F71,DSKH!$D:$BF,53,0),"")</f>
        <v>F4</v>
      </c>
      <c r="AD71" s="16" t="str">
        <f>IFERROR(VLOOKUP($F71,DSKH!$D:$BF,54,0),"")</f>
        <v>OTC</v>
      </c>
      <c r="AE71" s="4">
        <f>SUMIFS('Doanh số khách hàng'!$F:$F,'Doanh số khách hàng'!$A:$A,'Chi tiết tuyến'!$F71)</f>
        <v>5309200</v>
      </c>
      <c r="AF71" s="16" t="str">
        <f t="shared" si="4"/>
        <v>F4</v>
      </c>
      <c r="AG71" s="16" t="str">
        <f t="shared" si="5"/>
        <v>F4</v>
      </c>
      <c r="AH71" t="b">
        <f t="shared" si="69"/>
        <v>1</v>
      </c>
      <c r="AI71" t="b">
        <f t="shared" si="70"/>
        <v>1</v>
      </c>
      <c r="AJ71">
        <f>IFERROR(VLOOKUP($AC71,Master!$D:$E,2,0),"")</f>
        <v>4</v>
      </c>
      <c r="AK71">
        <f>VLOOKUP($AF71,Master!$D:$E,2,0)</f>
        <v>4</v>
      </c>
      <c r="AL71" s="4">
        <f t="shared" si="71"/>
        <v>1327300</v>
      </c>
      <c r="AM71" t="str">
        <f>IFERROR(VLOOKUP($F71,DSKH!$D:$BF,31,0),"")</f>
        <v>Tỉnh Cà Mau</v>
      </c>
      <c r="AN71" t="str">
        <f>IFERROR(VLOOKUP($F71,DSKH!$D:$BF,29,0),"")</f>
        <v>Phường Bạc Liêu</v>
      </c>
      <c r="AO71">
        <f>IFERROR(VLOOKUP($F71,DSKH!$D:$BF,52,0),"")</f>
        <v>5309200</v>
      </c>
      <c r="AP71">
        <f>IF(L71="x",1+COUNTIFS(AP$4:AP70,"&gt;0",$AA$4:$AA70,$AA70),0)</f>
        <v>0</v>
      </c>
      <c r="AQ71">
        <f>IF(M71="x",1+COUNTIFS(AQ$4:AQ70,"&gt;0",$AA$4:$AA70,$AA70),0)</f>
        <v>0</v>
      </c>
      <c r="AR71">
        <f>IF(N71="x",1+COUNTIFS(AR$4:AR70,"&gt;0",$AA$4:$AA70,$AA70),0)</f>
        <v>16</v>
      </c>
      <c r="AS71">
        <f>IF(O71="x",1+COUNTIFS(AS$4:AS70,"&gt;0",$AA$4:$AA70,$AA70),0)</f>
        <v>0</v>
      </c>
      <c r="AT71">
        <f>IF(P71="x",1+COUNTIFS(AT$4:AT70,"&gt;0",$AA$4:$AA70,$AA70),0)</f>
        <v>0</v>
      </c>
      <c r="AU71">
        <f>IF(Q71="x",1+COUNTIFS(AU$4:AU70,"&gt;0",$AA$4:$AA70,$AA70),0)</f>
        <v>0</v>
      </c>
      <c r="AV71">
        <f>IF(R71="x",1+COUNTIFS(AV$4:AV70,"&gt;0",$AA$4:$AA70,$AA70),0)</f>
        <v>0</v>
      </c>
      <c r="AW71">
        <f t="shared" si="8"/>
        <v>1</v>
      </c>
      <c r="AX71">
        <f t="shared" si="9"/>
        <v>1</v>
      </c>
      <c r="AY71">
        <f t="shared" si="72"/>
        <v>1</v>
      </c>
      <c r="AZ71">
        <f t="shared" si="73"/>
        <v>1</v>
      </c>
      <c r="BA71" s="4">
        <f t="shared" si="74"/>
        <v>0</v>
      </c>
      <c r="BB71" s="4">
        <f t="shared" si="75"/>
        <v>0</v>
      </c>
      <c r="BC71" s="4">
        <f t="shared" si="76"/>
        <v>1327300</v>
      </c>
      <c r="BD71" s="4">
        <f t="shared" si="77"/>
        <v>0</v>
      </c>
      <c r="BE71" s="4">
        <f t="shared" si="78"/>
        <v>0</v>
      </c>
      <c r="BF71" s="4">
        <f t="shared" si="79"/>
        <v>0</v>
      </c>
      <c r="BG71" s="4">
        <f t="shared" si="80"/>
        <v>0</v>
      </c>
      <c r="BH71" s="4">
        <f t="shared" si="81"/>
        <v>0</v>
      </c>
      <c r="BI71" s="4">
        <f t="shared" si="82"/>
        <v>0</v>
      </c>
      <c r="BJ71" s="4">
        <f t="shared" si="83"/>
        <v>0</v>
      </c>
      <c r="BK71" s="4">
        <f t="shared" si="84"/>
        <v>0</v>
      </c>
      <c r="BL71" s="4">
        <f t="shared" si="85"/>
        <v>0</v>
      </c>
      <c r="BM71" s="4">
        <f t="shared" si="86"/>
        <v>0</v>
      </c>
      <c r="BN71" s="4">
        <f t="shared" si="87"/>
        <v>0</v>
      </c>
      <c r="BO71">
        <f>SUMIFS(BH$5:BH71,$AA$5:$AA71,$AA71)</f>
        <v>3</v>
      </c>
      <c r="BP71">
        <f>SUMIFS(BI$5:BI71,$AA$5:$AA71,$AA71)</f>
        <v>8</v>
      </c>
      <c r="BQ71">
        <f>SUMIFS(BJ$5:BJ71,$AA$5:$AA71,$AA71)</f>
        <v>12</v>
      </c>
      <c r="BR71">
        <f>SUMIFS(BK$5:BK71,$AA$5:$AA71,$AA71)</f>
        <v>9</v>
      </c>
      <c r="BS71">
        <f>SUMIFS(BL$5:BL71,$AA$5:$AA71,$AA71)</f>
        <v>2</v>
      </c>
      <c r="BT71">
        <f>SUMIFS(BM$5:BM71,$AA$5:$AA71,$AA71)</f>
        <v>4</v>
      </c>
      <c r="BU71">
        <f>SUMIFS(BN$5:BN71,$AA$5:$AA71,$AA71)</f>
        <v>0</v>
      </c>
      <c r="BV71">
        <f t="shared" si="88"/>
        <v>4</v>
      </c>
      <c r="BW71">
        <f t="shared" si="89"/>
        <v>17</v>
      </c>
      <c r="BX71">
        <f t="shared" si="90"/>
        <v>17</v>
      </c>
      <c r="BY71">
        <f t="shared" si="91"/>
        <v>11</v>
      </c>
      <c r="BZ71">
        <f t="shared" si="92"/>
        <v>10</v>
      </c>
      <c r="CA71">
        <f t="shared" si="93"/>
        <v>18</v>
      </c>
      <c r="CB71">
        <f t="shared" si="94"/>
        <v>0</v>
      </c>
      <c r="CC71">
        <f t="shared" si="95"/>
        <v>0</v>
      </c>
      <c r="CD71">
        <f t="shared" si="96"/>
        <v>0</v>
      </c>
      <c r="CE71" t="str">
        <f>IFERROR(VLOOKUP($AA71,'Tuyến và nhân viên'!$I:$O,7,0),"")</f>
        <v>Trần Văn Khanh</v>
      </c>
      <c r="CF71">
        <f t="shared" si="97"/>
        <v>4</v>
      </c>
      <c r="CG71">
        <f t="shared" si="98"/>
        <v>1</v>
      </c>
      <c r="CH71">
        <f>COUNTIFS($L71:L71,"x")</f>
        <v>0</v>
      </c>
      <c r="CI71">
        <f>COUNTIFS($L71:M71,"x")</f>
        <v>0</v>
      </c>
      <c r="CJ71">
        <f>COUNTIFS($L71:N71,"x")</f>
        <v>1</v>
      </c>
      <c r="CK71">
        <f>COUNTIFS($L71:O71,"x")</f>
        <v>1</v>
      </c>
      <c r="CL71">
        <f>COUNTIFS($L71:P71,"x")</f>
        <v>1</v>
      </c>
      <c r="CM71">
        <f>COUNTIFS($L71:Q71,"x")</f>
        <v>1</v>
      </c>
      <c r="CN71">
        <f>COUNTIFS($L71:R71,"x")</f>
        <v>1</v>
      </c>
      <c r="CO71" t="str" cm="1">
        <f t="array" ref="CO71">IFERROR(INDEX($CH$4:$CN$4,0,MATCH(1,$CH71:$CN71,0)),"")</f>
        <v>Thứ 4</v>
      </c>
      <c r="CP71" t="str" cm="1">
        <f t="array" ref="CP71">IFERROR(INDEX($CH$4:$CN$4,0,MATCH(2,$CH71:$CN71,0)),"")</f>
        <v/>
      </c>
      <c r="CQ71" t="str">
        <f t="shared" si="99"/>
        <v>Thứ 4</v>
      </c>
      <c r="CR71" t="str">
        <f t="shared" si="29"/>
        <v>F4 - Tất cả các tuần</v>
      </c>
    </row>
    <row r="72" spans="1:96" x14ac:dyDescent="0.3">
      <c r="A72" s="117" t="s">
        <v>34104</v>
      </c>
      <c r="B72" s="118" t="s">
        <v>33266</v>
      </c>
      <c r="C72" s="118" t="s">
        <v>33267</v>
      </c>
      <c r="D72" s="118" t="s">
        <v>39657</v>
      </c>
      <c r="E72" s="118" t="s">
        <v>21</v>
      </c>
      <c r="F72" s="118" t="s">
        <v>36870</v>
      </c>
      <c r="G72" s="118" t="s">
        <v>36871</v>
      </c>
      <c r="H72" s="118" t="s">
        <v>36877</v>
      </c>
      <c r="I72" s="118" t="s">
        <v>22</v>
      </c>
      <c r="J72" s="119" t="s">
        <v>39658</v>
      </c>
      <c r="K72" s="119" t="s">
        <v>23</v>
      </c>
      <c r="L72" s="117" t="s">
        <v>23</v>
      </c>
      <c r="M72" s="117" t="s">
        <v>23</v>
      </c>
      <c r="N72" s="117" t="s">
        <v>23</v>
      </c>
      <c r="O72" s="117" t="s">
        <v>23</v>
      </c>
      <c r="P72" s="117" t="s">
        <v>23</v>
      </c>
      <c r="Q72" s="117" t="s">
        <v>24</v>
      </c>
      <c r="R72" s="117" t="s">
        <v>23</v>
      </c>
      <c r="S72" s="117" t="s">
        <v>24</v>
      </c>
      <c r="T72" s="117" t="s">
        <v>24</v>
      </c>
      <c r="U72" s="117" t="s">
        <v>24</v>
      </c>
      <c r="V72" s="117" t="s">
        <v>24</v>
      </c>
      <c r="W72" s="74" t="str">
        <f t="shared" si="65"/>
        <v>x</v>
      </c>
      <c r="X72" s="74" t="str">
        <f t="shared" si="66"/>
        <v/>
      </c>
      <c r="Y72" s="74" t="str">
        <f t="shared" si="67"/>
        <v>x</v>
      </c>
      <c r="Z72" s="74" t="str">
        <f t="shared" si="68"/>
        <v/>
      </c>
      <c r="AA72" t="str">
        <f>VLOOKUP($D72,'Tuyến và nhân viên'!$D:$M,6,0)</f>
        <v>HL00622</v>
      </c>
      <c r="AB72" t="str">
        <f>VLOOKUP($D72,'Tuyến và nhân viên'!$D:$M,7,0)</f>
        <v>Dương Phi Vủ</v>
      </c>
      <c r="AC72" s="16" t="str">
        <f>IFERROR(VLOOKUP($F72,DSKH!$D:$BF,53,0),"")</f>
        <v>F2</v>
      </c>
      <c r="AD72" s="16" t="str">
        <f>IFERROR(VLOOKUP($F72,DSKH!$D:$BF,54,0),"")</f>
        <v>OTC</v>
      </c>
      <c r="AE72" s="4">
        <f>SUMIFS('Doanh số khách hàng'!$F:$F,'Doanh số khách hàng'!$A:$A,'Chi tiết tuyến'!$F72)</f>
        <v>0</v>
      </c>
      <c r="AF72" s="16" t="str">
        <f t="shared" si="4"/>
        <v>F4</v>
      </c>
      <c r="AG72" s="16" t="str">
        <f t="shared" si="5"/>
        <v>F2</v>
      </c>
      <c r="AH72" t="b">
        <f t="shared" si="69"/>
        <v>0</v>
      </c>
      <c r="AI72" t="b">
        <f t="shared" si="70"/>
        <v>1</v>
      </c>
      <c r="AJ72">
        <f>IFERROR(VLOOKUP($AC72,Master!$D:$E,2,0),"")</f>
        <v>2</v>
      </c>
      <c r="AK72">
        <f>VLOOKUP($AF72,Master!$D:$E,2,0)</f>
        <v>4</v>
      </c>
      <c r="AL72" s="4">
        <f t="shared" si="71"/>
        <v>0</v>
      </c>
      <c r="AM72" t="str">
        <f>IFERROR(VLOOKUP($F72,DSKH!$D:$BF,31,0),"")</f>
        <v>Tỉnh Cà Mau</v>
      </c>
      <c r="AN72" t="str">
        <f>IFERROR(VLOOKUP($F72,DSKH!$D:$BF,29,0),"")</f>
        <v>Phường Bạc Liêu</v>
      </c>
      <c r="AO72">
        <f>IFERROR(VLOOKUP($F72,DSKH!$D:$BF,52,0),"")</f>
        <v>0</v>
      </c>
      <c r="AP72">
        <f>IF(L72="x",1+COUNTIFS(AP$4:AP71,"&gt;0",$AA$4:$AA71,$AA71),0)</f>
        <v>0</v>
      </c>
      <c r="AQ72">
        <f>IF(M72="x",1+COUNTIFS(AQ$4:AQ71,"&gt;0",$AA$4:$AA71,$AA71),0)</f>
        <v>0</v>
      </c>
      <c r="AR72">
        <f>IF(N72="x",1+COUNTIFS(AR$4:AR71,"&gt;0",$AA$4:$AA71,$AA71),0)</f>
        <v>0</v>
      </c>
      <c r="AS72">
        <f>IF(O72="x",1+COUNTIFS(AS$4:AS71,"&gt;0",$AA$4:$AA71,$AA71),0)</f>
        <v>0</v>
      </c>
      <c r="AT72">
        <f>IF(P72="x",1+COUNTIFS(AT$4:AT71,"&gt;0",$AA$4:$AA71,$AA71),0)</f>
        <v>0</v>
      </c>
      <c r="AU72">
        <f>IF(Q72="x",1+COUNTIFS(AU$4:AU71,"&gt;0",$AA$4:$AA71,$AA71),0)</f>
        <v>9</v>
      </c>
      <c r="AV72">
        <f>IF(R72="x",1+COUNTIFS(AV$4:AV71,"&gt;0",$AA$4:$AA71,$AA71),0)</f>
        <v>0</v>
      </c>
      <c r="AW72">
        <f t="shared" si="8"/>
        <v>1</v>
      </c>
      <c r="AX72">
        <f t="shared" si="9"/>
        <v>0</v>
      </c>
      <c r="AY72">
        <f t="shared" si="72"/>
        <v>1</v>
      </c>
      <c r="AZ72">
        <f t="shared" si="73"/>
        <v>0</v>
      </c>
      <c r="BA72" s="4">
        <f t="shared" si="74"/>
        <v>0</v>
      </c>
      <c r="BB72" s="4">
        <f t="shared" si="75"/>
        <v>0</v>
      </c>
      <c r="BC72" s="4">
        <f t="shared" si="76"/>
        <v>0</v>
      </c>
      <c r="BD72" s="4">
        <f t="shared" si="77"/>
        <v>0</v>
      </c>
      <c r="BE72" s="4">
        <f t="shared" si="78"/>
        <v>0</v>
      </c>
      <c r="BF72" s="4">
        <f t="shared" si="79"/>
        <v>0</v>
      </c>
      <c r="BG72" s="4">
        <f t="shared" si="80"/>
        <v>0</v>
      </c>
      <c r="BH72" s="4">
        <f t="shared" si="81"/>
        <v>0</v>
      </c>
      <c r="BI72" s="4">
        <f t="shared" si="82"/>
        <v>0</v>
      </c>
      <c r="BJ72" s="4">
        <f t="shared" si="83"/>
        <v>0</v>
      </c>
      <c r="BK72" s="4">
        <f t="shared" si="84"/>
        <v>0</v>
      </c>
      <c r="BL72" s="4">
        <f t="shared" si="85"/>
        <v>0</v>
      </c>
      <c r="BM72" s="4">
        <f t="shared" si="86"/>
        <v>1</v>
      </c>
      <c r="BN72" s="4">
        <f t="shared" si="87"/>
        <v>0</v>
      </c>
      <c r="BO72">
        <f>SUMIFS(BH$5:BH72,$AA$5:$AA72,$AA72)</f>
        <v>3</v>
      </c>
      <c r="BP72">
        <f>SUMIFS(BI$5:BI72,$AA$5:$AA72,$AA72)</f>
        <v>8</v>
      </c>
      <c r="BQ72">
        <f>SUMIFS(BJ$5:BJ72,$AA$5:$AA72,$AA72)</f>
        <v>12</v>
      </c>
      <c r="BR72">
        <f>SUMIFS(BK$5:BK72,$AA$5:$AA72,$AA72)</f>
        <v>9</v>
      </c>
      <c r="BS72">
        <f>SUMIFS(BL$5:BL72,$AA$5:$AA72,$AA72)</f>
        <v>2</v>
      </c>
      <c r="BT72">
        <f>SUMIFS(BM$5:BM72,$AA$5:$AA72,$AA72)</f>
        <v>5</v>
      </c>
      <c r="BU72">
        <f>SUMIFS(BN$5:BN72,$AA$5:$AA72,$AA72)</f>
        <v>0</v>
      </c>
      <c r="BV72">
        <f t="shared" si="88"/>
        <v>4</v>
      </c>
      <c r="BW72">
        <f t="shared" si="89"/>
        <v>17</v>
      </c>
      <c r="BX72">
        <f t="shared" si="90"/>
        <v>17</v>
      </c>
      <c r="BY72">
        <f t="shared" si="91"/>
        <v>11</v>
      </c>
      <c r="BZ72">
        <f t="shared" si="92"/>
        <v>10</v>
      </c>
      <c r="CA72">
        <f t="shared" si="93"/>
        <v>18</v>
      </c>
      <c r="CB72">
        <f t="shared" si="94"/>
        <v>0</v>
      </c>
      <c r="CC72">
        <f t="shared" si="95"/>
        <v>5</v>
      </c>
      <c r="CD72">
        <f t="shared" si="96"/>
        <v>18</v>
      </c>
      <c r="CE72" t="str">
        <f>IFERROR(VLOOKUP($AA72,'Tuyến và nhân viên'!$I:$O,7,0),"")</f>
        <v>Trần Văn Khanh</v>
      </c>
      <c r="CF72">
        <f t="shared" si="97"/>
        <v>2</v>
      </c>
      <c r="CG72">
        <f t="shared" si="98"/>
        <v>1</v>
      </c>
      <c r="CH72">
        <f>COUNTIFS($L72:L72,"x")</f>
        <v>0</v>
      </c>
      <c r="CI72">
        <f>COUNTIFS($L72:M72,"x")</f>
        <v>0</v>
      </c>
      <c r="CJ72">
        <f>COUNTIFS($L72:N72,"x")</f>
        <v>0</v>
      </c>
      <c r="CK72">
        <f>COUNTIFS($L72:O72,"x")</f>
        <v>0</v>
      </c>
      <c r="CL72">
        <f>COUNTIFS($L72:P72,"x")</f>
        <v>0</v>
      </c>
      <c r="CM72">
        <f>COUNTIFS($L72:Q72,"x")</f>
        <v>1</v>
      </c>
      <c r="CN72">
        <f>COUNTIFS($L72:R72,"x")</f>
        <v>1</v>
      </c>
      <c r="CO72" t="str" cm="1">
        <f t="array" ref="CO72">IFERROR(INDEX($CH$4:$CN$4,0,MATCH(1,$CH72:$CN72,0)),"")</f>
        <v>Thứ 7</v>
      </c>
      <c r="CP72" t="str" cm="1">
        <f t="array" ref="CP72">IFERROR(INDEX($CH$4:$CN$4,0,MATCH(2,$CH72:$CN72,0)),"")</f>
        <v/>
      </c>
      <c r="CQ72" t="str">
        <f t="shared" si="99"/>
        <v>Thứ 7</v>
      </c>
      <c r="CR72" t="str">
        <f t="shared" si="29"/>
        <v>F2 - Tuần 1 &amp; 3</v>
      </c>
    </row>
    <row r="73" spans="1:96" x14ac:dyDescent="0.3">
      <c r="A73" s="117" t="s">
        <v>34116</v>
      </c>
      <c r="B73" s="118" t="s">
        <v>33266</v>
      </c>
      <c r="C73" s="118" t="s">
        <v>33267</v>
      </c>
      <c r="D73" s="118" t="s">
        <v>39657</v>
      </c>
      <c r="E73" s="118" t="s">
        <v>21</v>
      </c>
      <c r="F73" s="118" t="s">
        <v>33169</v>
      </c>
      <c r="G73" s="118" t="s">
        <v>36889</v>
      </c>
      <c r="H73" s="118" t="s">
        <v>36894</v>
      </c>
      <c r="I73" s="118" t="s">
        <v>22</v>
      </c>
      <c r="J73" s="119" t="s">
        <v>39658</v>
      </c>
      <c r="K73" s="119" t="s">
        <v>23</v>
      </c>
      <c r="L73" s="117" t="s">
        <v>23</v>
      </c>
      <c r="M73" s="117" t="s">
        <v>23</v>
      </c>
      <c r="N73" s="117" t="s">
        <v>24</v>
      </c>
      <c r="O73" s="117" t="s">
        <v>23</v>
      </c>
      <c r="P73" s="117" t="s">
        <v>23</v>
      </c>
      <c r="Q73" s="117" t="s">
        <v>23</v>
      </c>
      <c r="R73" s="117" t="s">
        <v>23</v>
      </c>
      <c r="S73" s="117" t="s">
        <v>24</v>
      </c>
      <c r="T73" s="117" t="s">
        <v>24</v>
      </c>
      <c r="U73" s="117" t="s">
        <v>24</v>
      </c>
      <c r="V73" s="117" t="s">
        <v>24</v>
      </c>
      <c r="W73" s="74" t="str">
        <f t="shared" si="65"/>
        <v>x</v>
      </c>
      <c r="X73" s="74" t="str">
        <f t="shared" si="66"/>
        <v>x</v>
      </c>
      <c r="Y73" s="74" t="str">
        <f t="shared" si="67"/>
        <v>x</v>
      </c>
      <c r="Z73" s="74" t="str">
        <f t="shared" si="68"/>
        <v>x</v>
      </c>
      <c r="AA73" t="str">
        <f>VLOOKUP($D73,'Tuyến và nhân viên'!$D:$M,6,0)</f>
        <v>HL00622</v>
      </c>
      <c r="AB73" t="str">
        <f>VLOOKUP($D73,'Tuyến và nhân viên'!$D:$M,7,0)</f>
        <v>Dương Phi Vủ</v>
      </c>
      <c r="AC73" s="16" t="str">
        <f>IFERROR(VLOOKUP($F73,DSKH!$D:$BF,53,0),"")</f>
        <v>F4</v>
      </c>
      <c r="AD73" s="16" t="str">
        <f>IFERROR(VLOOKUP($F73,DSKH!$D:$BF,54,0),"")</f>
        <v>OTC</v>
      </c>
      <c r="AE73" s="4">
        <f>SUMIFS('Doanh số khách hàng'!$F:$F,'Doanh số khách hàng'!$A:$A,'Chi tiết tuyến'!$F73)</f>
        <v>667666.66666666663</v>
      </c>
      <c r="AF73" s="16" t="str">
        <f t="shared" si="4"/>
        <v>F4</v>
      </c>
      <c r="AG73" s="16" t="str">
        <f t="shared" si="5"/>
        <v>F4</v>
      </c>
      <c r="AH73" t="b">
        <f t="shared" si="69"/>
        <v>1</v>
      </c>
      <c r="AI73" t="b">
        <f t="shared" si="70"/>
        <v>1</v>
      </c>
      <c r="AJ73">
        <f>IFERROR(VLOOKUP($AC73,Master!$D:$E,2,0),"")</f>
        <v>4</v>
      </c>
      <c r="AK73">
        <f>VLOOKUP($AF73,Master!$D:$E,2,0)</f>
        <v>4</v>
      </c>
      <c r="AL73" s="4">
        <f t="shared" si="71"/>
        <v>166916.66666666666</v>
      </c>
      <c r="AM73" t="str">
        <f>IFERROR(VLOOKUP($F73,DSKH!$D:$BF,31,0),"")</f>
        <v>Tỉnh Cà Mau</v>
      </c>
      <c r="AN73" t="str">
        <f>IFERROR(VLOOKUP($F73,DSKH!$D:$BF,29,0),"")</f>
        <v>Phường Vĩnh Trạch</v>
      </c>
      <c r="AO73">
        <f>IFERROR(VLOOKUP($F73,DSKH!$D:$BF,52,0),"")</f>
        <v>667666.66666666663</v>
      </c>
      <c r="AP73">
        <f>IF(L73="x",1+COUNTIFS(AP$4:AP72,"&gt;0",$AA$4:$AA72,$AA72),0)</f>
        <v>0</v>
      </c>
      <c r="AQ73">
        <f>IF(M73="x",1+COUNTIFS(AQ$4:AQ72,"&gt;0",$AA$4:$AA72,$AA72),0)</f>
        <v>0</v>
      </c>
      <c r="AR73">
        <f>IF(N73="x",1+COUNTIFS(AR$4:AR72,"&gt;0",$AA$4:$AA72,$AA72),0)</f>
        <v>17</v>
      </c>
      <c r="AS73">
        <f>IF(O73="x",1+COUNTIFS(AS$4:AS72,"&gt;0",$AA$4:$AA72,$AA72),0)</f>
        <v>0</v>
      </c>
      <c r="AT73">
        <f>IF(P73="x",1+COUNTIFS(AT$4:AT72,"&gt;0",$AA$4:$AA72,$AA72),0)</f>
        <v>0</v>
      </c>
      <c r="AU73">
        <f>IF(Q73="x",1+COUNTIFS(AU$4:AU72,"&gt;0",$AA$4:$AA72,$AA72),0)</f>
        <v>0</v>
      </c>
      <c r="AV73">
        <f>IF(R73="x",1+COUNTIFS(AV$4:AV72,"&gt;0",$AA$4:$AA72,$AA72),0)</f>
        <v>0</v>
      </c>
      <c r="AW73">
        <f t="shared" si="8"/>
        <v>1</v>
      </c>
      <c r="AX73">
        <f t="shared" si="9"/>
        <v>1</v>
      </c>
      <c r="AY73">
        <f t="shared" si="72"/>
        <v>1</v>
      </c>
      <c r="AZ73">
        <f t="shared" si="73"/>
        <v>1</v>
      </c>
      <c r="BA73" s="4">
        <f t="shared" si="74"/>
        <v>0</v>
      </c>
      <c r="BB73" s="4">
        <f t="shared" si="75"/>
        <v>0</v>
      </c>
      <c r="BC73" s="4">
        <f t="shared" si="76"/>
        <v>166916.66666666666</v>
      </c>
      <c r="BD73" s="4">
        <f t="shared" si="77"/>
        <v>0</v>
      </c>
      <c r="BE73" s="4">
        <f t="shared" si="78"/>
        <v>0</v>
      </c>
      <c r="BF73" s="4">
        <f t="shared" si="79"/>
        <v>0</v>
      </c>
      <c r="BG73" s="4">
        <f t="shared" si="80"/>
        <v>0</v>
      </c>
      <c r="BH73" s="4">
        <f t="shared" si="81"/>
        <v>0</v>
      </c>
      <c r="BI73" s="4">
        <f t="shared" si="82"/>
        <v>0</v>
      </c>
      <c r="BJ73" s="4">
        <f t="shared" si="83"/>
        <v>0</v>
      </c>
      <c r="BK73" s="4">
        <f t="shared" si="84"/>
        <v>0</v>
      </c>
      <c r="BL73" s="4">
        <f t="shared" si="85"/>
        <v>0</v>
      </c>
      <c r="BM73" s="4">
        <f t="shared" si="86"/>
        <v>0</v>
      </c>
      <c r="BN73" s="4">
        <f t="shared" si="87"/>
        <v>0</v>
      </c>
      <c r="BO73">
        <f>SUMIFS(BH$5:BH73,$AA$5:$AA73,$AA73)</f>
        <v>3</v>
      </c>
      <c r="BP73">
        <f>SUMIFS(BI$5:BI73,$AA$5:$AA73,$AA73)</f>
        <v>8</v>
      </c>
      <c r="BQ73">
        <f>SUMIFS(BJ$5:BJ73,$AA$5:$AA73,$AA73)</f>
        <v>12</v>
      </c>
      <c r="BR73">
        <f>SUMIFS(BK$5:BK73,$AA$5:$AA73,$AA73)</f>
        <v>9</v>
      </c>
      <c r="BS73">
        <f>SUMIFS(BL$5:BL73,$AA$5:$AA73,$AA73)</f>
        <v>2</v>
      </c>
      <c r="BT73">
        <f>SUMIFS(BM$5:BM73,$AA$5:$AA73,$AA73)</f>
        <v>5</v>
      </c>
      <c r="BU73">
        <f>SUMIFS(BN$5:BN73,$AA$5:$AA73,$AA73)</f>
        <v>0</v>
      </c>
      <c r="BV73">
        <f t="shared" si="88"/>
        <v>4</v>
      </c>
      <c r="BW73">
        <f t="shared" si="89"/>
        <v>17</v>
      </c>
      <c r="BX73">
        <f t="shared" si="90"/>
        <v>17</v>
      </c>
      <c r="BY73">
        <f t="shared" si="91"/>
        <v>11</v>
      </c>
      <c r="BZ73">
        <f t="shared" si="92"/>
        <v>10</v>
      </c>
      <c r="CA73">
        <f t="shared" si="93"/>
        <v>18</v>
      </c>
      <c r="CB73">
        <f t="shared" si="94"/>
        <v>0</v>
      </c>
      <c r="CC73">
        <f t="shared" si="95"/>
        <v>0</v>
      </c>
      <c r="CD73">
        <f t="shared" si="96"/>
        <v>0</v>
      </c>
      <c r="CE73" t="str">
        <f>IFERROR(VLOOKUP($AA73,'Tuyến và nhân viên'!$I:$O,7,0),"")</f>
        <v>Trần Văn Khanh</v>
      </c>
      <c r="CF73">
        <f t="shared" si="97"/>
        <v>4</v>
      </c>
      <c r="CG73">
        <f t="shared" si="98"/>
        <v>1</v>
      </c>
      <c r="CH73">
        <f>COUNTIFS($L73:L73,"x")</f>
        <v>0</v>
      </c>
      <c r="CI73">
        <f>COUNTIFS($L73:M73,"x")</f>
        <v>0</v>
      </c>
      <c r="CJ73">
        <f>COUNTIFS($L73:N73,"x")</f>
        <v>1</v>
      </c>
      <c r="CK73">
        <f>COUNTIFS($L73:O73,"x")</f>
        <v>1</v>
      </c>
      <c r="CL73">
        <f>COUNTIFS($L73:P73,"x")</f>
        <v>1</v>
      </c>
      <c r="CM73">
        <f>COUNTIFS($L73:Q73,"x")</f>
        <v>1</v>
      </c>
      <c r="CN73">
        <f>COUNTIFS($L73:R73,"x")</f>
        <v>1</v>
      </c>
      <c r="CO73" t="str" cm="1">
        <f t="array" ref="CO73">IFERROR(INDEX($CH$4:$CN$4,0,MATCH(1,$CH73:$CN73,0)),"")</f>
        <v>Thứ 4</v>
      </c>
      <c r="CP73" t="str" cm="1">
        <f t="array" ref="CP73">IFERROR(INDEX($CH$4:$CN$4,0,MATCH(2,$CH73:$CN73,0)),"")</f>
        <v/>
      </c>
      <c r="CQ73" t="str">
        <f t="shared" si="99"/>
        <v>Thứ 4</v>
      </c>
      <c r="CR73" t="str">
        <f t="shared" si="29"/>
        <v>F4 - Tất cả các tuần</v>
      </c>
    </row>
    <row r="74" spans="1:96" x14ac:dyDescent="0.3">
      <c r="A74" s="117" t="s">
        <v>34127</v>
      </c>
      <c r="B74" s="118" t="s">
        <v>33266</v>
      </c>
      <c r="C74" s="118" t="s">
        <v>33267</v>
      </c>
      <c r="D74" s="118" t="s">
        <v>39657</v>
      </c>
      <c r="E74" s="118" t="s">
        <v>21</v>
      </c>
      <c r="F74" s="118" t="s">
        <v>33170</v>
      </c>
      <c r="G74" s="118" t="s">
        <v>36897</v>
      </c>
      <c r="H74" s="118" t="s">
        <v>36903</v>
      </c>
      <c r="I74" s="118" t="s">
        <v>22</v>
      </c>
      <c r="J74" s="119" t="s">
        <v>39658</v>
      </c>
      <c r="K74" s="119" t="s">
        <v>23</v>
      </c>
      <c r="L74" s="117" t="s">
        <v>23</v>
      </c>
      <c r="M74" s="117" t="s">
        <v>23</v>
      </c>
      <c r="N74" s="117" t="s">
        <v>23</v>
      </c>
      <c r="O74" s="117" t="s">
        <v>23</v>
      </c>
      <c r="P74" s="117" t="s">
        <v>24</v>
      </c>
      <c r="Q74" s="117" t="s">
        <v>23</v>
      </c>
      <c r="R74" s="117" t="s">
        <v>23</v>
      </c>
      <c r="S74" s="117" t="s">
        <v>24</v>
      </c>
      <c r="T74" s="117" t="s">
        <v>24</v>
      </c>
      <c r="U74" s="117" t="s">
        <v>24</v>
      </c>
      <c r="V74" s="117" t="s">
        <v>24</v>
      </c>
      <c r="W74" s="74" t="str">
        <f t="shared" si="65"/>
        <v>x</v>
      </c>
      <c r="X74" s="74" t="str">
        <f t="shared" si="66"/>
        <v/>
      </c>
      <c r="Y74" s="74" t="str">
        <f t="shared" si="67"/>
        <v>x</v>
      </c>
      <c r="Z74" s="74" t="str">
        <f t="shared" si="68"/>
        <v/>
      </c>
      <c r="AA74" t="str">
        <f>VLOOKUP($D74,'Tuyến và nhân viên'!$D:$M,6,0)</f>
        <v>HL00622</v>
      </c>
      <c r="AB74" t="str">
        <f>VLOOKUP($D74,'Tuyến và nhân viên'!$D:$M,7,0)</f>
        <v>Dương Phi Vủ</v>
      </c>
      <c r="AC74" s="16" t="str">
        <f>IFERROR(VLOOKUP($F74,DSKH!$D:$BF,53,0),"")</f>
        <v>F2</v>
      </c>
      <c r="AD74" s="16" t="str">
        <f>IFERROR(VLOOKUP($F74,DSKH!$D:$BF,54,0),"")</f>
        <v>OTC</v>
      </c>
      <c r="AE74" s="4">
        <f>SUMIFS('Doanh số khách hàng'!$F:$F,'Doanh số khách hàng'!$A:$A,'Chi tiết tuyến'!$F74)</f>
        <v>66300</v>
      </c>
      <c r="AF74" s="16" t="str">
        <f t="shared" si="4"/>
        <v>F4</v>
      </c>
      <c r="AG74" s="16" t="str">
        <f t="shared" si="5"/>
        <v>F2</v>
      </c>
      <c r="AH74" t="b">
        <f t="shared" si="69"/>
        <v>0</v>
      </c>
      <c r="AI74" t="b">
        <f t="shared" si="70"/>
        <v>1</v>
      </c>
      <c r="AJ74">
        <f>IFERROR(VLOOKUP($AC74,Master!$D:$E,2,0),"")</f>
        <v>2</v>
      </c>
      <c r="AK74">
        <f>VLOOKUP($AF74,Master!$D:$E,2,0)</f>
        <v>4</v>
      </c>
      <c r="AL74" s="4">
        <f t="shared" si="71"/>
        <v>33150</v>
      </c>
      <c r="AM74" t="str">
        <f>IFERROR(VLOOKUP($F74,DSKH!$D:$BF,31,0),"")</f>
        <v>Tỉnh Cà Mau</v>
      </c>
      <c r="AN74" t="str">
        <f>IFERROR(VLOOKUP($F74,DSKH!$D:$BF,29,0),"")</f>
        <v>Xã Vĩnh Thanh</v>
      </c>
      <c r="AO74">
        <f>IFERROR(VLOOKUP($F74,DSKH!$D:$BF,52,0),"")</f>
        <v>66300</v>
      </c>
      <c r="AP74">
        <f>IF(L74="x",1+COUNTIFS(AP$4:AP73,"&gt;0",$AA$4:$AA73,$AA73),0)</f>
        <v>0</v>
      </c>
      <c r="AQ74">
        <f>IF(M74="x",1+COUNTIFS(AQ$4:AQ73,"&gt;0",$AA$4:$AA73,$AA73),0)</f>
        <v>0</v>
      </c>
      <c r="AR74">
        <f>IF(N74="x",1+COUNTIFS(AR$4:AR73,"&gt;0",$AA$4:$AA73,$AA73),0)</f>
        <v>0</v>
      </c>
      <c r="AS74">
        <f>IF(O74="x",1+COUNTIFS(AS$4:AS73,"&gt;0",$AA$4:$AA73,$AA73),0)</f>
        <v>0</v>
      </c>
      <c r="AT74">
        <f>IF(P74="x",1+COUNTIFS(AT$4:AT73,"&gt;0",$AA$4:$AA73,$AA73),0)</f>
        <v>7</v>
      </c>
      <c r="AU74">
        <f>IF(Q74="x",1+COUNTIFS(AU$4:AU73,"&gt;0",$AA$4:$AA73,$AA73),0)</f>
        <v>0</v>
      </c>
      <c r="AV74">
        <f>IF(R74="x",1+COUNTIFS(AV$4:AV73,"&gt;0",$AA$4:$AA73,$AA73),0)</f>
        <v>0</v>
      </c>
      <c r="AW74">
        <f t="shared" si="8"/>
        <v>1</v>
      </c>
      <c r="AX74">
        <f t="shared" si="9"/>
        <v>0</v>
      </c>
      <c r="AY74">
        <f t="shared" si="72"/>
        <v>1</v>
      </c>
      <c r="AZ74">
        <f t="shared" si="73"/>
        <v>0</v>
      </c>
      <c r="BA74" s="4">
        <f t="shared" si="74"/>
        <v>0</v>
      </c>
      <c r="BB74" s="4">
        <f t="shared" si="75"/>
        <v>0</v>
      </c>
      <c r="BC74" s="4">
        <f t="shared" si="76"/>
        <v>0</v>
      </c>
      <c r="BD74" s="4">
        <f t="shared" si="77"/>
        <v>0</v>
      </c>
      <c r="BE74" s="4">
        <f t="shared" si="78"/>
        <v>33150</v>
      </c>
      <c r="BF74" s="4">
        <f t="shared" si="79"/>
        <v>0</v>
      </c>
      <c r="BG74" s="4">
        <f t="shared" si="80"/>
        <v>0</v>
      </c>
      <c r="BH74" s="4">
        <f t="shared" si="81"/>
        <v>0</v>
      </c>
      <c r="BI74" s="4">
        <f t="shared" si="82"/>
        <v>0</v>
      </c>
      <c r="BJ74" s="4">
        <f t="shared" si="83"/>
        <v>0</v>
      </c>
      <c r="BK74" s="4">
        <f t="shared" si="84"/>
        <v>0</v>
      </c>
      <c r="BL74" s="4">
        <f t="shared" si="85"/>
        <v>1</v>
      </c>
      <c r="BM74" s="4">
        <f t="shared" si="86"/>
        <v>0</v>
      </c>
      <c r="BN74" s="4">
        <f t="shared" si="87"/>
        <v>0</v>
      </c>
      <c r="BO74">
        <f>SUMIFS(BH$5:BH74,$AA$5:$AA74,$AA74)</f>
        <v>3</v>
      </c>
      <c r="BP74">
        <f>SUMIFS(BI$5:BI74,$AA$5:$AA74,$AA74)</f>
        <v>8</v>
      </c>
      <c r="BQ74">
        <f>SUMIFS(BJ$5:BJ74,$AA$5:$AA74,$AA74)</f>
        <v>12</v>
      </c>
      <c r="BR74">
        <f>SUMIFS(BK$5:BK74,$AA$5:$AA74,$AA74)</f>
        <v>9</v>
      </c>
      <c r="BS74">
        <f>SUMIFS(BL$5:BL74,$AA$5:$AA74,$AA74)</f>
        <v>3</v>
      </c>
      <c r="BT74">
        <f>SUMIFS(BM$5:BM74,$AA$5:$AA74,$AA74)</f>
        <v>5</v>
      </c>
      <c r="BU74">
        <f>SUMIFS(BN$5:BN74,$AA$5:$AA74,$AA74)</f>
        <v>0</v>
      </c>
      <c r="BV74">
        <f t="shared" si="88"/>
        <v>4</v>
      </c>
      <c r="BW74">
        <f t="shared" si="89"/>
        <v>17</v>
      </c>
      <c r="BX74">
        <f t="shared" si="90"/>
        <v>17</v>
      </c>
      <c r="BY74">
        <f t="shared" si="91"/>
        <v>11</v>
      </c>
      <c r="BZ74">
        <f t="shared" si="92"/>
        <v>10</v>
      </c>
      <c r="CA74">
        <f t="shared" si="93"/>
        <v>18</v>
      </c>
      <c r="CB74">
        <f t="shared" si="94"/>
        <v>0</v>
      </c>
      <c r="CC74">
        <f t="shared" si="95"/>
        <v>3</v>
      </c>
      <c r="CD74">
        <f t="shared" si="96"/>
        <v>10</v>
      </c>
      <c r="CE74" t="str">
        <f>IFERROR(VLOOKUP($AA74,'Tuyến và nhân viên'!$I:$O,7,0),"")</f>
        <v>Trần Văn Khanh</v>
      </c>
      <c r="CF74">
        <f t="shared" si="97"/>
        <v>2</v>
      </c>
      <c r="CG74">
        <f t="shared" si="98"/>
        <v>1</v>
      </c>
      <c r="CH74">
        <f>COUNTIFS($L74:L74,"x")</f>
        <v>0</v>
      </c>
      <c r="CI74">
        <f>COUNTIFS($L74:M74,"x")</f>
        <v>0</v>
      </c>
      <c r="CJ74">
        <f>COUNTIFS($L74:N74,"x")</f>
        <v>0</v>
      </c>
      <c r="CK74">
        <f>COUNTIFS($L74:O74,"x")</f>
        <v>0</v>
      </c>
      <c r="CL74">
        <f>COUNTIFS($L74:P74,"x")</f>
        <v>1</v>
      </c>
      <c r="CM74">
        <f>COUNTIFS($L74:Q74,"x")</f>
        <v>1</v>
      </c>
      <c r="CN74">
        <f>COUNTIFS($L74:R74,"x")</f>
        <v>1</v>
      </c>
      <c r="CO74" t="str" cm="1">
        <f t="array" ref="CO74">IFERROR(INDEX($CH$4:$CN$4,0,MATCH(1,$CH74:$CN74,0)),"")</f>
        <v>Thứ 6</v>
      </c>
      <c r="CP74" t="str" cm="1">
        <f t="array" ref="CP74">IFERROR(INDEX($CH$4:$CN$4,0,MATCH(2,$CH74:$CN74,0)),"")</f>
        <v/>
      </c>
      <c r="CQ74" t="str">
        <f t="shared" si="99"/>
        <v>Thứ 6</v>
      </c>
      <c r="CR74" t="str">
        <f t="shared" si="29"/>
        <v>F2 - Tuần 1 &amp; 3</v>
      </c>
    </row>
    <row r="75" spans="1:96" x14ac:dyDescent="0.3">
      <c r="A75" s="117" t="s">
        <v>34139</v>
      </c>
      <c r="B75" s="118" t="s">
        <v>33266</v>
      </c>
      <c r="C75" s="118" t="s">
        <v>33267</v>
      </c>
      <c r="D75" s="118" t="s">
        <v>39657</v>
      </c>
      <c r="E75" s="118" t="s">
        <v>21</v>
      </c>
      <c r="F75" s="118" t="s">
        <v>36908</v>
      </c>
      <c r="G75" s="118" t="s">
        <v>36909</v>
      </c>
      <c r="H75" s="118" t="s">
        <v>36916</v>
      </c>
      <c r="I75" s="118" t="s">
        <v>22</v>
      </c>
      <c r="J75" s="119" t="s">
        <v>39658</v>
      </c>
      <c r="K75" s="119" t="s">
        <v>23</v>
      </c>
      <c r="L75" s="117" t="s">
        <v>23</v>
      </c>
      <c r="M75" s="117" t="s">
        <v>23</v>
      </c>
      <c r="N75" s="117" t="s">
        <v>23</v>
      </c>
      <c r="O75" s="117" t="s">
        <v>23</v>
      </c>
      <c r="P75" s="117" t="s">
        <v>24</v>
      </c>
      <c r="Q75" s="117" t="s">
        <v>23</v>
      </c>
      <c r="R75" s="117" t="s">
        <v>23</v>
      </c>
      <c r="S75" s="117" t="s">
        <v>24</v>
      </c>
      <c r="T75" s="117" t="s">
        <v>24</v>
      </c>
      <c r="U75" s="117" t="s">
        <v>24</v>
      </c>
      <c r="V75" s="117" t="s">
        <v>24</v>
      </c>
      <c r="W75" s="74" t="str">
        <f t="shared" si="65"/>
        <v>x</v>
      </c>
      <c r="X75" s="74" t="str">
        <f t="shared" si="66"/>
        <v/>
      </c>
      <c r="Y75" s="74" t="str">
        <f t="shared" si="67"/>
        <v>x</v>
      </c>
      <c r="Z75" s="74" t="str">
        <f t="shared" si="68"/>
        <v/>
      </c>
      <c r="AA75" t="str">
        <f>VLOOKUP($D75,'Tuyến và nhân viên'!$D:$M,6,0)</f>
        <v>HL00622</v>
      </c>
      <c r="AB75" t="str">
        <f>VLOOKUP($D75,'Tuyến và nhân viên'!$D:$M,7,0)</f>
        <v>Dương Phi Vủ</v>
      </c>
      <c r="AC75" s="16" t="str">
        <f>IFERROR(VLOOKUP($F75,DSKH!$D:$BF,53,0),"")</f>
        <v>F2</v>
      </c>
      <c r="AD75" s="16" t="str">
        <f>IFERROR(VLOOKUP($F75,DSKH!$D:$BF,54,0),"")</f>
        <v>OTC</v>
      </c>
      <c r="AE75" s="4">
        <f>SUMIFS('Doanh số khách hàng'!$F:$F,'Doanh số khách hàng'!$A:$A,'Chi tiết tuyến'!$F75)</f>
        <v>0</v>
      </c>
      <c r="AF75" s="16" t="str">
        <f t="shared" si="4"/>
        <v>F4</v>
      </c>
      <c r="AG75" s="16" t="str">
        <f t="shared" si="5"/>
        <v>F2</v>
      </c>
      <c r="AH75" t="b">
        <f t="shared" si="69"/>
        <v>0</v>
      </c>
      <c r="AI75" t="b">
        <f t="shared" si="70"/>
        <v>1</v>
      </c>
      <c r="AJ75">
        <f>IFERROR(VLOOKUP($AC75,Master!$D:$E,2,0),"")</f>
        <v>2</v>
      </c>
      <c r="AK75">
        <f>VLOOKUP($AF75,Master!$D:$E,2,0)</f>
        <v>4</v>
      </c>
      <c r="AL75" s="4">
        <f t="shared" si="71"/>
        <v>0</v>
      </c>
      <c r="AM75" t="str">
        <f>IFERROR(VLOOKUP($F75,DSKH!$D:$BF,31,0),"")</f>
        <v>Tỉnh Cà Mau</v>
      </c>
      <c r="AN75" t="str">
        <f>IFERROR(VLOOKUP($F75,DSKH!$D:$BF,29,0),"")</f>
        <v>Xã Hòa Bình</v>
      </c>
      <c r="AO75">
        <f>IFERROR(VLOOKUP($F75,DSKH!$D:$BF,52,0),"")</f>
        <v>0</v>
      </c>
      <c r="AP75">
        <f>IF(L75="x",1+COUNTIFS(AP$4:AP74,"&gt;0",$AA$4:$AA74,$AA74),0)</f>
        <v>0</v>
      </c>
      <c r="AQ75">
        <f>IF(M75="x",1+COUNTIFS(AQ$4:AQ74,"&gt;0",$AA$4:$AA74,$AA74),0)</f>
        <v>0</v>
      </c>
      <c r="AR75">
        <f>IF(N75="x",1+COUNTIFS(AR$4:AR74,"&gt;0",$AA$4:$AA74,$AA74),0)</f>
        <v>0</v>
      </c>
      <c r="AS75">
        <f>IF(O75="x",1+COUNTIFS(AS$4:AS74,"&gt;0",$AA$4:$AA74,$AA74),0)</f>
        <v>0</v>
      </c>
      <c r="AT75">
        <f>IF(P75="x",1+COUNTIFS(AT$4:AT74,"&gt;0",$AA$4:$AA74,$AA74),0)</f>
        <v>8</v>
      </c>
      <c r="AU75">
        <f>IF(Q75="x",1+COUNTIFS(AU$4:AU74,"&gt;0",$AA$4:$AA74,$AA74),0)</f>
        <v>0</v>
      </c>
      <c r="AV75">
        <f>IF(R75="x",1+COUNTIFS(AV$4:AV74,"&gt;0",$AA$4:$AA74,$AA74),0)</f>
        <v>0</v>
      </c>
      <c r="AW75">
        <f t="shared" si="8"/>
        <v>1</v>
      </c>
      <c r="AX75">
        <f t="shared" si="9"/>
        <v>0</v>
      </c>
      <c r="AY75">
        <f t="shared" si="72"/>
        <v>1</v>
      </c>
      <c r="AZ75">
        <f t="shared" si="73"/>
        <v>0</v>
      </c>
      <c r="BA75" s="4">
        <f t="shared" si="74"/>
        <v>0</v>
      </c>
      <c r="BB75" s="4">
        <f t="shared" si="75"/>
        <v>0</v>
      </c>
      <c r="BC75" s="4">
        <f t="shared" si="76"/>
        <v>0</v>
      </c>
      <c r="BD75" s="4">
        <f t="shared" si="77"/>
        <v>0</v>
      </c>
      <c r="BE75" s="4">
        <f t="shared" si="78"/>
        <v>0</v>
      </c>
      <c r="BF75" s="4">
        <f t="shared" si="79"/>
        <v>0</v>
      </c>
      <c r="BG75" s="4">
        <f t="shared" si="80"/>
        <v>0</v>
      </c>
      <c r="BH75" s="4">
        <f t="shared" si="81"/>
        <v>0</v>
      </c>
      <c r="BI75" s="4">
        <f t="shared" si="82"/>
        <v>0</v>
      </c>
      <c r="BJ75" s="4">
        <f t="shared" si="83"/>
        <v>0</v>
      </c>
      <c r="BK75" s="4">
        <f t="shared" si="84"/>
        <v>0</v>
      </c>
      <c r="BL75" s="4">
        <f t="shared" si="85"/>
        <v>1</v>
      </c>
      <c r="BM75" s="4">
        <f t="shared" si="86"/>
        <v>0</v>
      </c>
      <c r="BN75" s="4">
        <f t="shared" si="87"/>
        <v>0</v>
      </c>
      <c r="BO75">
        <f>SUMIFS(BH$5:BH75,$AA$5:$AA75,$AA75)</f>
        <v>3</v>
      </c>
      <c r="BP75">
        <f>SUMIFS(BI$5:BI75,$AA$5:$AA75,$AA75)</f>
        <v>8</v>
      </c>
      <c r="BQ75">
        <f>SUMIFS(BJ$5:BJ75,$AA$5:$AA75,$AA75)</f>
        <v>12</v>
      </c>
      <c r="BR75">
        <f>SUMIFS(BK$5:BK75,$AA$5:$AA75,$AA75)</f>
        <v>9</v>
      </c>
      <c r="BS75">
        <f>SUMIFS(BL$5:BL75,$AA$5:$AA75,$AA75)</f>
        <v>4</v>
      </c>
      <c r="BT75">
        <f>SUMIFS(BM$5:BM75,$AA$5:$AA75,$AA75)</f>
        <v>5</v>
      </c>
      <c r="BU75">
        <f>SUMIFS(BN$5:BN75,$AA$5:$AA75,$AA75)</f>
        <v>0</v>
      </c>
      <c r="BV75">
        <f t="shared" si="88"/>
        <v>4</v>
      </c>
      <c r="BW75">
        <f t="shared" si="89"/>
        <v>17</v>
      </c>
      <c r="BX75">
        <f t="shared" si="90"/>
        <v>17</v>
      </c>
      <c r="BY75">
        <f t="shared" si="91"/>
        <v>11</v>
      </c>
      <c r="BZ75">
        <f t="shared" si="92"/>
        <v>10</v>
      </c>
      <c r="CA75">
        <f t="shared" si="93"/>
        <v>18</v>
      </c>
      <c r="CB75">
        <f t="shared" si="94"/>
        <v>0</v>
      </c>
      <c r="CC75">
        <f t="shared" si="95"/>
        <v>4</v>
      </c>
      <c r="CD75">
        <f t="shared" si="96"/>
        <v>10</v>
      </c>
      <c r="CE75" t="str">
        <f>IFERROR(VLOOKUP($AA75,'Tuyến và nhân viên'!$I:$O,7,0),"")</f>
        <v>Trần Văn Khanh</v>
      </c>
      <c r="CF75">
        <f t="shared" si="97"/>
        <v>2</v>
      </c>
      <c r="CG75">
        <f t="shared" si="98"/>
        <v>1</v>
      </c>
      <c r="CH75">
        <f>COUNTIFS($L75:L75,"x")</f>
        <v>0</v>
      </c>
      <c r="CI75">
        <f>COUNTIFS($L75:M75,"x")</f>
        <v>0</v>
      </c>
      <c r="CJ75">
        <f>COUNTIFS($L75:N75,"x")</f>
        <v>0</v>
      </c>
      <c r="CK75">
        <f>COUNTIFS($L75:O75,"x")</f>
        <v>0</v>
      </c>
      <c r="CL75">
        <f>COUNTIFS($L75:P75,"x")</f>
        <v>1</v>
      </c>
      <c r="CM75">
        <f>COUNTIFS($L75:Q75,"x")</f>
        <v>1</v>
      </c>
      <c r="CN75">
        <f>COUNTIFS($L75:R75,"x")</f>
        <v>1</v>
      </c>
      <c r="CO75" t="str" cm="1">
        <f t="array" ref="CO75">IFERROR(INDEX($CH$4:$CN$4,0,MATCH(1,$CH75:$CN75,0)),"")</f>
        <v>Thứ 6</v>
      </c>
      <c r="CP75" t="str" cm="1">
        <f t="array" ref="CP75">IFERROR(INDEX($CH$4:$CN$4,0,MATCH(2,$CH75:$CN75,0)),"")</f>
        <v/>
      </c>
      <c r="CQ75" t="str">
        <f t="shared" si="99"/>
        <v>Thứ 6</v>
      </c>
      <c r="CR75" t="str">
        <f t="shared" si="29"/>
        <v>F2 - Tuần 1 &amp; 3</v>
      </c>
    </row>
    <row r="76" spans="1:96" x14ac:dyDescent="0.3">
      <c r="A76" s="117" t="s">
        <v>34151</v>
      </c>
      <c r="B76" s="118" t="s">
        <v>33266</v>
      </c>
      <c r="C76" s="118" t="s">
        <v>33267</v>
      </c>
      <c r="D76" s="118" t="s">
        <v>39657</v>
      </c>
      <c r="E76" s="118" t="s">
        <v>21</v>
      </c>
      <c r="F76" s="118" t="s">
        <v>36920</v>
      </c>
      <c r="G76" s="118" t="s">
        <v>36921</v>
      </c>
      <c r="H76" s="118" t="s">
        <v>36926</v>
      </c>
      <c r="I76" s="118" t="s">
        <v>22</v>
      </c>
      <c r="J76" s="119" t="s">
        <v>39658</v>
      </c>
      <c r="K76" s="119" t="s">
        <v>23</v>
      </c>
      <c r="L76" s="117" t="s">
        <v>23</v>
      </c>
      <c r="M76" s="117" t="s">
        <v>23</v>
      </c>
      <c r="N76" s="117" t="s">
        <v>23</v>
      </c>
      <c r="O76" s="117" t="s">
        <v>23</v>
      </c>
      <c r="P76" s="117" t="s">
        <v>24</v>
      </c>
      <c r="Q76" s="117" t="s">
        <v>23</v>
      </c>
      <c r="R76" s="117" t="s">
        <v>23</v>
      </c>
      <c r="S76" s="117" t="s">
        <v>24</v>
      </c>
      <c r="T76" s="117" t="s">
        <v>24</v>
      </c>
      <c r="U76" s="117" t="s">
        <v>24</v>
      </c>
      <c r="V76" s="117" t="s">
        <v>24</v>
      </c>
      <c r="W76" s="74" t="str">
        <f t="shared" si="65"/>
        <v>x</v>
      </c>
      <c r="X76" s="74" t="str">
        <f t="shared" si="66"/>
        <v/>
      </c>
      <c r="Y76" s="74" t="str">
        <f t="shared" si="67"/>
        <v>x</v>
      </c>
      <c r="Z76" s="74" t="str">
        <f t="shared" si="68"/>
        <v/>
      </c>
      <c r="AA76" t="str">
        <f>VLOOKUP($D76,'Tuyến và nhân viên'!$D:$M,6,0)</f>
        <v>HL00622</v>
      </c>
      <c r="AB76" t="str">
        <f>VLOOKUP($D76,'Tuyến và nhân viên'!$D:$M,7,0)</f>
        <v>Dương Phi Vủ</v>
      </c>
      <c r="AC76" s="16" t="str">
        <f>IFERROR(VLOOKUP($F76,DSKH!$D:$BF,53,0),"")</f>
        <v>F2</v>
      </c>
      <c r="AD76" s="16" t="str">
        <f>IFERROR(VLOOKUP($F76,DSKH!$D:$BF,54,0),"")</f>
        <v>OTC</v>
      </c>
      <c r="AE76" s="4">
        <f>SUMIFS('Doanh số khách hàng'!$F:$F,'Doanh số khách hàng'!$A:$A,'Chi tiết tuyến'!$F76)</f>
        <v>0</v>
      </c>
      <c r="AF76" s="16" t="str">
        <f t="shared" si="4"/>
        <v>F4</v>
      </c>
      <c r="AG76" s="16" t="str">
        <f t="shared" si="5"/>
        <v>F2</v>
      </c>
      <c r="AH76" t="b">
        <f t="shared" si="69"/>
        <v>0</v>
      </c>
      <c r="AI76" t="b">
        <f t="shared" si="70"/>
        <v>1</v>
      </c>
      <c r="AJ76">
        <f>IFERROR(VLOOKUP($AC76,Master!$D:$E,2,0),"")</f>
        <v>2</v>
      </c>
      <c r="AK76">
        <f>VLOOKUP($AF76,Master!$D:$E,2,0)</f>
        <v>4</v>
      </c>
      <c r="AL76" s="4">
        <f t="shared" si="71"/>
        <v>0</v>
      </c>
      <c r="AM76" t="str">
        <f>IFERROR(VLOOKUP($F76,DSKH!$D:$BF,31,0),"")</f>
        <v>Tỉnh Cà Mau</v>
      </c>
      <c r="AN76" t="str">
        <f>IFERROR(VLOOKUP($F76,DSKH!$D:$BF,29,0),"")</f>
        <v>Xã Hòa Bình</v>
      </c>
      <c r="AO76">
        <f>IFERROR(VLOOKUP($F76,DSKH!$D:$BF,52,0),"")</f>
        <v>0</v>
      </c>
      <c r="AP76">
        <f>IF(L76="x",1+COUNTIFS(AP$4:AP75,"&gt;0",$AA$4:$AA75,$AA75),0)</f>
        <v>0</v>
      </c>
      <c r="AQ76">
        <f>IF(M76="x",1+COUNTIFS(AQ$4:AQ75,"&gt;0",$AA$4:$AA75,$AA75),0)</f>
        <v>0</v>
      </c>
      <c r="AR76">
        <f>IF(N76="x",1+COUNTIFS(AR$4:AR75,"&gt;0",$AA$4:$AA75,$AA75),0)</f>
        <v>0</v>
      </c>
      <c r="AS76">
        <f>IF(O76="x",1+COUNTIFS(AS$4:AS75,"&gt;0",$AA$4:$AA75,$AA75),0)</f>
        <v>0</v>
      </c>
      <c r="AT76">
        <f>IF(P76="x",1+COUNTIFS(AT$4:AT75,"&gt;0",$AA$4:$AA75,$AA75),0)</f>
        <v>9</v>
      </c>
      <c r="AU76">
        <f>IF(Q76="x",1+COUNTIFS(AU$4:AU75,"&gt;0",$AA$4:$AA75,$AA75),0)</f>
        <v>0</v>
      </c>
      <c r="AV76">
        <f>IF(R76="x",1+COUNTIFS(AV$4:AV75,"&gt;0",$AA$4:$AA75,$AA75),0)</f>
        <v>0</v>
      </c>
      <c r="AW76">
        <f t="shared" si="8"/>
        <v>1</v>
      </c>
      <c r="AX76">
        <f t="shared" si="9"/>
        <v>0</v>
      </c>
      <c r="AY76">
        <f t="shared" si="72"/>
        <v>1</v>
      </c>
      <c r="AZ76">
        <f t="shared" si="73"/>
        <v>0</v>
      </c>
      <c r="BA76" s="4">
        <f t="shared" si="74"/>
        <v>0</v>
      </c>
      <c r="BB76" s="4">
        <f t="shared" si="75"/>
        <v>0</v>
      </c>
      <c r="BC76" s="4">
        <f t="shared" si="76"/>
        <v>0</v>
      </c>
      <c r="BD76" s="4">
        <f t="shared" si="77"/>
        <v>0</v>
      </c>
      <c r="BE76" s="4">
        <f t="shared" si="78"/>
        <v>0</v>
      </c>
      <c r="BF76" s="4">
        <f t="shared" si="79"/>
        <v>0</v>
      </c>
      <c r="BG76" s="4">
        <f t="shared" si="80"/>
        <v>0</v>
      </c>
      <c r="BH76" s="4">
        <f t="shared" si="81"/>
        <v>0</v>
      </c>
      <c r="BI76" s="4">
        <f t="shared" si="82"/>
        <v>0</v>
      </c>
      <c r="BJ76" s="4">
        <f t="shared" si="83"/>
        <v>0</v>
      </c>
      <c r="BK76" s="4">
        <f t="shared" si="84"/>
        <v>0</v>
      </c>
      <c r="BL76" s="4">
        <f t="shared" si="85"/>
        <v>1</v>
      </c>
      <c r="BM76" s="4">
        <f t="shared" si="86"/>
        <v>0</v>
      </c>
      <c r="BN76" s="4">
        <f t="shared" si="87"/>
        <v>0</v>
      </c>
      <c r="BO76">
        <f>SUMIFS(BH$5:BH76,$AA$5:$AA76,$AA76)</f>
        <v>3</v>
      </c>
      <c r="BP76">
        <f>SUMIFS(BI$5:BI76,$AA$5:$AA76,$AA76)</f>
        <v>8</v>
      </c>
      <c r="BQ76">
        <f>SUMIFS(BJ$5:BJ76,$AA$5:$AA76,$AA76)</f>
        <v>12</v>
      </c>
      <c r="BR76">
        <f>SUMIFS(BK$5:BK76,$AA$5:$AA76,$AA76)</f>
        <v>9</v>
      </c>
      <c r="BS76">
        <f>SUMIFS(BL$5:BL76,$AA$5:$AA76,$AA76)</f>
        <v>5</v>
      </c>
      <c r="BT76">
        <f>SUMIFS(BM$5:BM76,$AA$5:$AA76,$AA76)</f>
        <v>5</v>
      </c>
      <c r="BU76">
        <f>SUMIFS(BN$5:BN76,$AA$5:$AA76,$AA76)</f>
        <v>0</v>
      </c>
      <c r="BV76">
        <f t="shared" si="88"/>
        <v>4</v>
      </c>
      <c r="BW76">
        <f t="shared" si="89"/>
        <v>17</v>
      </c>
      <c r="BX76">
        <f t="shared" si="90"/>
        <v>17</v>
      </c>
      <c r="BY76">
        <f t="shared" si="91"/>
        <v>11</v>
      </c>
      <c r="BZ76">
        <f t="shared" si="92"/>
        <v>10</v>
      </c>
      <c r="CA76">
        <f t="shared" si="93"/>
        <v>18</v>
      </c>
      <c r="CB76">
        <f t="shared" si="94"/>
        <v>0</v>
      </c>
      <c r="CC76">
        <f t="shared" si="95"/>
        <v>5</v>
      </c>
      <c r="CD76">
        <f t="shared" si="96"/>
        <v>10</v>
      </c>
      <c r="CE76" t="str">
        <f>IFERROR(VLOOKUP($AA76,'Tuyến và nhân viên'!$I:$O,7,0),"")</f>
        <v>Trần Văn Khanh</v>
      </c>
      <c r="CF76">
        <f t="shared" si="97"/>
        <v>2</v>
      </c>
      <c r="CG76">
        <f t="shared" si="98"/>
        <v>1</v>
      </c>
      <c r="CH76">
        <f>COUNTIFS($L76:L76,"x")</f>
        <v>0</v>
      </c>
      <c r="CI76">
        <f>COUNTIFS($L76:M76,"x")</f>
        <v>0</v>
      </c>
      <c r="CJ76">
        <f>COUNTIFS($L76:N76,"x")</f>
        <v>0</v>
      </c>
      <c r="CK76">
        <f>COUNTIFS($L76:O76,"x")</f>
        <v>0</v>
      </c>
      <c r="CL76">
        <f>COUNTIFS($L76:P76,"x")</f>
        <v>1</v>
      </c>
      <c r="CM76">
        <f>COUNTIFS($L76:Q76,"x")</f>
        <v>1</v>
      </c>
      <c r="CN76">
        <f>COUNTIFS($L76:R76,"x")</f>
        <v>1</v>
      </c>
      <c r="CO76" t="str" cm="1">
        <f t="array" ref="CO76">IFERROR(INDEX($CH$4:$CN$4,0,MATCH(1,$CH76:$CN76,0)),"")</f>
        <v>Thứ 6</v>
      </c>
      <c r="CP76" t="str" cm="1">
        <f t="array" ref="CP76">IFERROR(INDEX($CH$4:$CN$4,0,MATCH(2,$CH76:$CN76,0)),"")</f>
        <v/>
      </c>
      <c r="CQ76" t="str">
        <f t="shared" si="99"/>
        <v>Thứ 6</v>
      </c>
      <c r="CR76" t="str">
        <f t="shared" si="29"/>
        <v>F2 - Tuần 1 &amp; 3</v>
      </c>
    </row>
    <row r="77" spans="1:96" x14ac:dyDescent="0.3">
      <c r="A77" s="117" t="s">
        <v>34163</v>
      </c>
      <c r="B77" s="118" t="s">
        <v>33266</v>
      </c>
      <c r="C77" s="118" t="s">
        <v>33267</v>
      </c>
      <c r="D77" s="118" t="s">
        <v>39657</v>
      </c>
      <c r="E77" s="118" t="s">
        <v>21</v>
      </c>
      <c r="F77" s="118" t="s">
        <v>33172</v>
      </c>
      <c r="G77" s="118" t="s">
        <v>36967</v>
      </c>
      <c r="H77" s="118" t="s">
        <v>36971</v>
      </c>
      <c r="I77" s="118" t="s">
        <v>22</v>
      </c>
      <c r="J77" s="119" t="s">
        <v>39658</v>
      </c>
      <c r="K77" s="119" t="s">
        <v>23</v>
      </c>
      <c r="L77" s="117" t="s">
        <v>24</v>
      </c>
      <c r="M77" s="117" t="s">
        <v>23</v>
      </c>
      <c r="N77" s="117" t="s">
        <v>23</v>
      </c>
      <c r="O77" s="117" t="s">
        <v>23</v>
      </c>
      <c r="P77" s="117" t="s">
        <v>23</v>
      </c>
      <c r="Q77" s="117" t="s">
        <v>23</v>
      </c>
      <c r="R77" s="117" t="s">
        <v>23</v>
      </c>
      <c r="S77" s="117" t="s">
        <v>24</v>
      </c>
      <c r="T77" s="117" t="s">
        <v>24</v>
      </c>
      <c r="U77" s="117" t="s">
        <v>24</v>
      </c>
      <c r="V77" s="117" t="s">
        <v>24</v>
      </c>
      <c r="W77" s="74" t="str">
        <f t="shared" si="65"/>
        <v>x</v>
      </c>
      <c r="X77" s="74" t="str">
        <f t="shared" si="66"/>
        <v>x</v>
      </c>
      <c r="Y77" s="74" t="str">
        <f t="shared" si="67"/>
        <v>x</v>
      </c>
      <c r="Z77" s="74" t="str">
        <f t="shared" si="68"/>
        <v>x</v>
      </c>
      <c r="AA77" t="str">
        <f>VLOOKUP($D77,'Tuyến và nhân viên'!$D:$M,6,0)</f>
        <v>HL00622</v>
      </c>
      <c r="AB77" t="str">
        <f>VLOOKUP($D77,'Tuyến và nhân viên'!$D:$M,7,0)</f>
        <v>Dương Phi Vủ</v>
      </c>
      <c r="AC77" s="16" t="str">
        <f>IFERROR(VLOOKUP($F77,DSKH!$D:$BF,53,0),"")</f>
        <v>F4</v>
      </c>
      <c r="AD77" s="16" t="str">
        <f>IFERROR(VLOOKUP($F77,DSKH!$D:$BF,54,0),"")</f>
        <v>OTC</v>
      </c>
      <c r="AE77" s="4">
        <f>SUMIFS('Doanh số khách hàng'!$F:$F,'Doanh số khách hàng'!$A:$A,'Chi tiết tuyến'!$F77)</f>
        <v>673796.66666666663</v>
      </c>
      <c r="AF77" s="16" t="str">
        <f t="shared" si="4"/>
        <v>F4</v>
      </c>
      <c r="AG77" s="16" t="str">
        <f t="shared" si="5"/>
        <v>F4</v>
      </c>
      <c r="AH77" t="b">
        <f t="shared" si="69"/>
        <v>1</v>
      </c>
      <c r="AI77" t="b">
        <f t="shared" si="70"/>
        <v>1</v>
      </c>
      <c r="AJ77">
        <f>IFERROR(VLOOKUP($AC77,Master!$D:$E,2,0),"")</f>
        <v>4</v>
      </c>
      <c r="AK77">
        <f>VLOOKUP($AF77,Master!$D:$E,2,0)</f>
        <v>4</v>
      </c>
      <c r="AL77" s="4">
        <f t="shared" si="71"/>
        <v>168449.16666666666</v>
      </c>
      <c r="AM77" t="str">
        <f>IFERROR(VLOOKUP($F77,DSKH!$D:$BF,31,0),"")</f>
        <v>Tỉnh Cà Mau</v>
      </c>
      <c r="AN77" t="str">
        <f>IFERROR(VLOOKUP($F77,DSKH!$D:$BF,29,0),"")</f>
        <v>Xã Long Điền</v>
      </c>
      <c r="AO77">
        <f>IFERROR(VLOOKUP($F77,DSKH!$D:$BF,52,0),"")</f>
        <v>673796.66666666663</v>
      </c>
      <c r="AP77">
        <f>IF(L77="x",1+COUNTIFS(AP$4:AP76,"&gt;0",$AA$4:$AA76,$AA76),0)</f>
        <v>6</v>
      </c>
      <c r="AQ77">
        <f>IF(M77="x",1+COUNTIFS(AQ$4:AQ76,"&gt;0",$AA$4:$AA76,$AA76),0)</f>
        <v>0</v>
      </c>
      <c r="AR77">
        <f>IF(N77="x",1+COUNTIFS(AR$4:AR76,"&gt;0",$AA$4:$AA76,$AA76),0)</f>
        <v>0</v>
      </c>
      <c r="AS77">
        <f>IF(O77="x",1+COUNTIFS(AS$4:AS76,"&gt;0",$AA$4:$AA76,$AA76),0)</f>
        <v>0</v>
      </c>
      <c r="AT77">
        <f>IF(P77="x",1+COUNTIFS(AT$4:AT76,"&gt;0",$AA$4:$AA76,$AA76),0)</f>
        <v>0</v>
      </c>
      <c r="AU77">
        <f>IF(Q77="x",1+COUNTIFS(AU$4:AU76,"&gt;0",$AA$4:$AA76,$AA76),0)</f>
        <v>0</v>
      </c>
      <c r="AV77">
        <f>IF(R77="x",1+COUNTIFS(AV$4:AV76,"&gt;0",$AA$4:$AA76,$AA76),0)</f>
        <v>0</v>
      </c>
      <c r="AW77">
        <f t="shared" si="8"/>
        <v>1</v>
      </c>
      <c r="AX77">
        <f t="shared" si="9"/>
        <v>1</v>
      </c>
      <c r="AY77">
        <f t="shared" si="72"/>
        <v>1</v>
      </c>
      <c r="AZ77">
        <f t="shared" si="73"/>
        <v>1</v>
      </c>
      <c r="BA77" s="4">
        <f t="shared" si="74"/>
        <v>168449.16666666666</v>
      </c>
      <c r="BB77" s="4">
        <f t="shared" si="75"/>
        <v>0</v>
      </c>
      <c r="BC77" s="4">
        <f t="shared" si="76"/>
        <v>0</v>
      </c>
      <c r="BD77" s="4">
        <f t="shared" si="77"/>
        <v>0</v>
      </c>
      <c r="BE77" s="4">
        <f t="shared" si="78"/>
        <v>0</v>
      </c>
      <c r="BF77" s="4">
        <f t="shared" si="79"/>
        <v>0</v>
      </c>
      <c r="BG77" s="4">
        <f t="shared" si="80"/>
        <v>0</v>
      </c>
      <c r="BH77" s="4">
        <f t="shared" si="81"/>
        <v>0</v>
      </c>
      <c r="BI77" s="4">
        <f t="shared" si="82"/>
        <v>0</v>
      </c>
      <c r="BJ77" s="4">
        <f t="shared" si="83"/>
        <v>0</v>
      </c>
      <c r="BK77" s="4">
        <f t="shared" si="84"/>
        <v>0</v>
      </c>
      <c r="BL77" s="4">
        <f t="shared" si="85"/>
        <v>0</v>
      </c>
      <c r="BM77" s="4">
        <f t="shared" si="86"/>
        <v>0</v>
      </c>
      <c r="BN77" s="4">
        <f t="shared" si="87"/>
        <v>0</v>
      </c>
      <c r="BO77">
        <f>SUMIFS(BH$5:BH77,$AA$5:$AA77,$AA77)</f>
        <v>3</v>
      </c>
      <c r="BP77">
        <f>SUMIFS(BI$5:BI77,$AA$5:$AA77,$AA77)</f>
        <v>8</v>
      </c>
      <c r="BQ77">
        <f>SUMIFS(BJ$5:BJ77,$AA$5:$AA77,$AA77)</f>
        <v>12</v>
      </c>
      <c r="BR77">
        <f>SUMIFS(BK$5:BK77,$AA$5:$AA77,$AA77)</f>
        <v>9</v>
      </c>
      <c r="BS77">
        <f>SUMIFS(BL$5:BL77,$AA$5:$AA77,$AA77)</f>
        <v>5</v>
      </c>
      <c r="BT77">
        <f>SUMIFS(BM$5:BM77,$AA$5:$AA77,$AA77)</f>
        <v>5</v>
      </c>
      <c r="BU77">
        <f>SUMIFS(BN$5:BN77,$AA$5:$AA77,$AA77)</f>
        <v>0</v>
      </c>
      <c r="BV77">
        <f t="shared" si="88"/>
        <v>4</v>
      </c>
      <c r="BW77">
        <f t="shared" si="89"/>
        <v>17</v>
      </c>
      <c r="BX77">
        <f t="shared" si="90"/>
        <v>17</v>
      </c>
      <c r="BY77">
        <f t="shared" si="91"/>
        <v>11</v>
      </c>
      <c r="BZ77">
        <f t="shared" si="92"/>
        <v>10</v>
      </c>
      <c r="CA77">
        <f t="shared" si="93"/>
        <v>18</v>
      </c>
      <c r="CB77">
        <f t="shared" si="94"/>
        <v>0</v>
      </c>
      <c r="CC77">
        <f t="shared" si="95"/>
        <v>0</v>
      </c>
      <c r="CD77">
        <f t="shared" si="96"/>
        <v>0</v>
      </c>
      <c r="CE77" t="str">
        <f>IFERROR(VLOOKUP($AA77,'Tuyến và nhân viên'!$I:$O,7,0),"")</f>
        <v>Trần Văn Khanh</v>
      </c>
      <c r="CF77">
        <f t="shared" si="97"/>
        <v>4</v>
      </c>
      <c r="CG77">
        <f t="shared" si="98"/>
        <v>1</v>
      </c>
      <c r="CH77">
        <f>COUNTIFS($L77:L77,"x")</f>
        <v>1</v>
      </c>
      <c r="CI77">
        <f>COUNTIFS($L77:M77,"x")</f>
        <v>1</v>
      </c>
      <c r="CJ77">
        <f>COUNTIFS($L77:N77,"x")</f>
        <v>1</v>
      </c>
      <c r="CK77">
        <f>COUNTIFS($L77:O77,"x")</f>
        <v>1</v>
      </c>
      <c r="CL77">
        <f>COUNTIFS($L77:P77,"x")</f>
        <v>1</v>
      </c>
      <c r="CM77">
        <f>COUNTIFS($L77:Q77,"x")</f>
        <v>1</v>
      </c>
      <c r="CN77">
        <f>COUNTIFS($L77:R77,"x")</f>
        <v>1</v>
      </c>
      <c r="CO77" t="str" cm="1">
        <f t="array" ref="CO77">IFERROR(INDEX($CH$4:$CN$4,0,MATCH(1,$CH77:$CN77,0)),"")</f>
        <v>Thứ 2</v>
      </c>
      <c r="CP77" t="str" cm="1">
        <f t="array" ref="CP77">IFERROR(INDEX($CH$4:$CN$4,0,MATCH(2,$CH77:$CN77,0)),"")</f>
        <v/>
      </c>
      <c r="CQ77" t="str">
        <f t="shared" si="99"/>
        <v>Thứ 2</v>
      </c>
      <c r="CR77" t="str">
        <f t="shared" si="29"/>
        <v>F4 - Tất cả các tuần</v>
      </c>
    </row>
    <row r="78" spans="1:96" x14ac:dyDescent="0.3">
      <c r="A78" s="117" t="s">
        <v>34176</v>
      </c>
      <c r="B78" s="118" t="s">
        <v>33266</v>
      </c>
      <c r="C78" s="118" t="s">
        <v>33267</v>
      </c>
      <c r="D78" s="118" t="s">
        <v>39657</v>
      </c>
      <c r="E78" s="118" t="s">
        <v>21</v>
      </c>
      <c r="F78" s="118" t="s">
        <v>2845</v>
      </c>
      <c r="G78" s="118" t="s">
        <v>36974</v>
      </c>
      <c r="H78" s="118" t="s">
        <v>36981</v>
      </c>
      <c r="I78" s="118" t="s">
        <v>22</v>
      </c>
      <c r="J78" s="119" t="s">
        <v>39658</v>
      </c>
      <c r="K78" s="119" t="s">
        <v>23</v>
      </c>
      <c r="L78" s="117" t="s">
        <v>23</v>
      </c>
      <c r="M78" s="117" t="s">
        <v>24</v>
      </c>
      <c r="N78" s="117" t="s">
        <v>23</v>
      </c>
      <c r="O78" s="117" t="s">
        <v>23</v>
      </c>
      <c r="P78" s="117" t="s">
        <v>23</v>
      </c>
      <c r="Q78" s="117" t="s">
        <v>23</v>
      </c>
      <c r="R78" s="117" t="s">
        <v>23</v>
      </c>
      <c r="S78" s="117" t="s">
        <v>24</v>
      </c>
      <c r="T78" s="117" t="s">
        <v>24</v>
      </c>
      <c r="U78" s="117" t="s">
        <v>24</v>
      </c>
      <c r="V78" s="117" t="s">
        <v>24</v>
      </c>
      <c r="W78" s="74" t="str">
        <f t="shared" si="65"/>
        <v>x</v>
      </c>
      <c r="X78" s="74" t="str">
        <f t="shared" si="66"/>
        <v>x</v>
      </c>
      <c r="Y78" s="74" t="str">
        <f t="shared" si="67"/>
        <v>x</v>
      </c>
      <c r="Z78" s="74" t="str">
        <f t="shared" si="68"/>
        <v>x</v>
      </c>
      <c r="AA78" t="str">
        <f>VLOOKUP($D78,'Tuyến và nhân viên'!$D:$M,6,0)</f>
        <v>HL00622</v>
      </c>
      <c r="AB78" t="str">
        <f>VLOOKUP($D78,'Tuyến và nhân viên'!$D:$M,7,0)</f>
        <v>Dương Phi Vủ</v>
      </c>
      <c r="AC78" s="16" t="str">
        <f>IFERROR(VLOOKUP($F78,DSKH!$D:$BF,53,0),"")</f>
        <v>F4</v>
      </c>
      <c r="AD78" s="16" t="str">
        <f>IFERROR(VLOOKUP($F78,DSKH!$D:$BF,54,0),"")</f>
        <v>OTC</v>
      </c>
      <c r="AE78" s="4">
        <f>SUMIFS('Doanh số khách hàng'!$F:$F,'Doanh số khách hàng'!$A:$A,'Chi tiết tuyến'!$F78)</f>
        <v>2312216.6666666665</v>
      </c>
      <c r="AF78" s="16" t="str">
        <f t="shared" si="4"/>
        <v>F4</v>
      </c>
      <c r="AG78" s="16" t="str">
        <f t="shared" si="5"/>
        <v>F4</v>
      </c>
      <c r="AH78" t="b">
        <f t="shared" si="69"/>
        <v>1</v>
      </c>
      <c r="AI78" t="b">
        <f t="shared" si="70"/>
        <v>1</v>
      </c>
      <c r="AJ78">
        <f>IFERROR(VLOOKUP($AC78,Master!$D:$E,2,0),"")</f>
        <v>4</v>
      </c>
      <c r="AK78">
        <f>VLOOKUP($AF78,Master!$D:$E,2,0)</f>
        <v>4</v>
      </c>
      <c r="AL78" s="4">
        <f t="shared" si="71"/>
        <v>578054.16666666663</v>
      </c>
      <c r="AM78" t="str">
        <f>IFERROR(VLOOKUP($F78,DSKH!$D:$BF,31,0),"")</f>
        <v>Tỉnh Cà Mau</v>
      </c>
      <c r="AN78" t="str">
        <f>IFERROR(VLOOKUP($F78,DSKH!$D:$BF,29,0),"")</f>
        <v>Xã Phong Thạnh</v>
      </c>
      <c r="AO78">
        <f>IFERROR(VLOOKUP($F78,DSKH!$D:$BF,52,0),"")</f>
        <v>2312216.6666666665</v>
      </c>
      <c r="AP78">
        <f>IF(L78="x",1+COUNTIFS(AP$4:AP77,"&gt;0",$AA$4:$AA77,$AA77),0)</f>
        <v>0</v>
      </c>
      <c r="AQ78">
        <f>IF(M78="x",1+COUNTIFS(AQ$4:AQ77,"&gt;0",$AA$4:$AA77,$AA77),0)</f>
        <v>14</v>
      </c>
      <c r="AR78">
        <f>IF(N78="x",1+COUNTIFS(AR$4:AR77,"&gt;0",$AA$4:$AA77,$AA77),0)</f>
        <v>0</v>
      </c>
      <c r="AS78">
        <f>IF(O78="x",1+COUNTIFS(AS$4:AS77,"&gt;0",$AA$4:$AA77,$AA77),0)</f>
        <v>0</v>
      </c>
      <c r="AT78">
        <f>IF(P78="x",1+COUNTIFS(AT$4:AT77,"&gt;0",$AA$4:$AA77,$AA77),0)</f>
        <v>0</v>
      </c>
      <c r="AU78">
        <f>IF(Q78="x",1+COUNTIFS(AU$4:AU77,"&gt;0",$AA$4:$AA77,$AA77),0)</f>
        <v>0</v>
      </c>
      <c r="AV78">
        <f>IF(R78="x",1+COUNTIFS(AV$4:AV77,"&gt;0",$AA$4:$AA77,$AA77),0)</f>
        <v>0</v>
      </c>
      <c r="AW78">
        <f t="shared" si="8"/>
        <v>1</v>
      </c>
      <c r="AX78">
        <f t="shared" si="9"/>
        <v>1</v>
      </c>
      <c r="AY78">
        <f t="shared" si="72"/>
        <v>1</v>
      </c>
      <c r="AZ78">
        <f t="shared" si="73"/>
        <v>1</v>
      </c>
      <c r="BA78" s="4">
        <f t="shared" si="74"/>
        <v>0</v>
      </c>
      <c r="BB78" s="4">
        <f t="shared" si="75"/>
        <v>578054.16666666663</v>
      </c>
      <c r="BC78" s="4">
        <f t="shared" si="76"/>
        <v>0</v>
      </c>
      <c r="BD78" s="4">
        <f t="shared" si="77"/>
        <v>0</v>
      </c>
      <c r="BE78" s="4">
        <f t="shared" si="78"/>
        <v>0</v>
      </c>
      <c r="BF78" s="4">
        <f t="shared" si="79"/>
        <v>0</v>
      </c>
      <c r="BG78" s="4">
        <f t="shared" si="80"/>
        <v>0</v>
      </c>
      <c r="BH78" s="4">
        <f t="shared" si="81"/>
        <v>0</v>
      </c>
      <c r="BI78" s="4">
        <f t="shared" si="82"/>
        <v>0</v>
      </c>
      <c r="BJ78" s="4">
        <f t="shared" si="83"/>
        <v>0</v>
      </c>
      <c r="BK78" s="4">
        <f t="shared" si="84"/>
        <v>0</v>
      </c>
      <c r="BL78" s="4">
        <f t="shared" si="85"/>
        <v>0</v>
      </c>
      <c r="BM78" s="4">
        <f t="shared" si="86"/>
        <v>0</v>
      </c>
      <c r="BN78" s="4">
        <f t="shared" si="87"/>
        <v>0</v>
      </c>
      <c r="BO78">
        <f>SUMIFS(BH$5:BH78,$AA$5:$AA78,$AA78)</f>
        <v>3</v>
      </c>
      <c r="BP78">
        <f>SUMIFS(BI$5:BI78,$AA$5:$AA78,$AA78)</f>
        <v>8</v>
      </c>
      <c r="BQ78">
        <f>SUMIFS(BJ$5:BJ78,$AA$5:$AA78,$AA78)</f>
        <v>12</v>
      </c>
      <c r="BR78">
        <f>SUMIFS(BK$5:BK78,$AA$5:$AA78,$AA78)</f>
        <v>9</v>
      </c>
      <c r="BS78">
        <f>SUMIFS(BL$5:BL78,$AA$5:$AA78,$AA78)</f>
        <v>5</v>
      </c>
      <c r="BT78">
        <f>SUMIFS(BM$5:BM78,$AA$5:$AA78,$AA78)</f>
        <v>5</v>
      </c>
      <c r="BU78">
        <f>SUMIFS(BN$5:BN78,$AA$5:$AA78,$AA78)</f>
        <v>0</v>
      </c>
      <c r="BV78">
        <f t="shared" si="88"/>
        <v>4</v>
      </c>
      <c r="BW78">
        <f t="shared" si="89"/>
        <v>17</v>
      </c>
      <c r="BX78">
        <f t="shared" si="90"/>
        <v>17</v>
      </c>
      <c r="BY78">
        <f t="shared" si="91"/>
        <v>11</v>
      </c>
      <c r="BZ78">
        <f t="shared" si="92"/>
        <v>10</v>
      </c>
      <c r="CA78">
        <f t="shared" si="93"/>
        <v>18</v>
      </c>
      <c r="CB78">
        <f t="shared" si="94"/>
        <v>0</v>
      </c>
      <c r="CC78">
        <f t="shared" si="95"/>
        <v>0</v>
      </c>
      <c r="CD78">
        <f t="shared" si="96"/>
        <v>0</v>
      </c>
      <c r="CE78" t="str">
        <f>IFERROR(VLOOKUP($AA78,'Tuyến và nhân viên'!$I:$O,7,0),"")</f>
        <v>Trần Văn Khanh</v>
      </c>
      <c r="CF78">
        <f t="shared" si="97"/>
        <v>4</v>
      </c>
      <c r="CG78">
        <f t="shared" si="98"/>
        <v>1</v>
      </c>
      <c r="CH78">
        <f>COUNTIFS($L78:L78,"x")</f>
        <v>0</v>
      </c>
      <c r="CI78">
        <f>COUNTIFS($L78:M78,"x")</f>
        <v>1</v>
      </c>
      <c r="CJ78">
        <f>COUNTIFS($L78:N78,"x")</f>
        <v>1</v>
      </c>
      <c r="CK78">
        <f>COUNTIFS($L78:O78,"x")</f>
        <v>1</v>
      </c>
      <c r="CL78">
        <f>COUNTIFS($L78:P78,"x")</f>
        <v>1</v>
      </c>
      <c r="CM78">
        <f>COUNTIFS($L78:Q78,"x")</f>
        <v>1</v>
      </c>
      <c r="CN78">
        <f>COUNTIFS($L78:R78,"x")</f>
        <v>1</v>
      </c>
      <c r="CO78" t="str" cm="1">
        <f t="array" ref="CO78">IFERROR(INDEX($CH$4:$CN$4,0,MATCH(1,$CH78:$CN78,0)),"")</f>
        <v>Thứ 3</v>
      </c>
      <c r="CP78" t="str" cm="1">
        <f t="array" ref="CP78">IFERROR(INDEX($CH$4:$CN$4,0,MATCH(2,$CH78:$CN78,0)),"")</f>
        <v/>
      </c>
      <c r="CQ78" t="str">
        <f t="shared" si="99"/>
        <v>Thứ 3</v>
      </c>
      <c r="CR78" t="str">
        <f t="shared" si="29"/>
        <v>F4 - Tất cả các tuần</v>
      </c>
    </row>
    <row r="79" spans="1:96" x14ac:dyDescent="0.3">
      <c r="A79" s="117" t="s">
        <v>34188</v>
      </c>
      <c r="B79" s="118" t="s">
        <v>33266</v>
      </c>
      <c r="C79" s="118" t="s">
        <v>33267</v>
      </c>
      <c r="D79" s="118" t="s">
        <v>39657</v>
      </c>
      <c r="E79" s="118" t="s">
        <v>21</v>
      </c>
      <c r="F79" s="118" t="s">
        <v>33173</v>
      </c>
      <c r="G79" s="118" t="s">
        <v>36985</v>
      </c>
      <c r="H79" s="118" t="s">
        <v>33276</v>
      </c>
      <c r="I79" s="118" t="s">
        <v>22</v>
      </c>
      <c r="J79" s="119" t="s">
        <v>39658</v>
      </c>
      <c r="K79" s="119" t="s">
        <v>23</v>
      </c>
      <c r="L79" s="117" t="s">
        <v>23</v>
      </c>
      <c r="M79" s="117" t="s">
        <v>24</v>
      </c>
      <c r="N79" s="117" t="s">
        <v>23</v>
      </c>
      <c r="O79" s="117" t="s">
        <v>23</v>
      </c>
      <c r="P79" s="117" t="s">
        <v>23</v>
      </c>
      <c r="Q79" s="117" t="s">
        <v>23</v>
      </c>
      <c r="R79" s="117" t="s">
        <v>23</v>
      </c>
      <c r="S79" s="117" t="s">
        <v>24</v>
      </c>
      <c r="T79" s="117" t="s">
        <v>24</v>
      </c>
      <c r="U79" s="117" t="s">
        <v>24</v>
      </c>
      <c r="V79" s="117" t="s">
        <v>24</v>
      </c>
      <c r="W79" s="74" t="str">
        <f t="shared" si="65"/>
        <v>x</v>
      </c>
      <c r="X79" s="74" t="str">
        <f t="shared" si="66"/>
        <v/>
      </c>
      <c r="Y79" s="74" t="str">
        <f t="shared" si="67"/>
        <v>x</v>
      </c>
      <c r="Z79" s="74" t="str">
        <f t="shared" si="68"/>
        <v/>
      </c>
      <c r="AA79" t="str">
        <f>VLOOKUP($D79,'Tuyến và nhân viên'!$D:$M,6,0)</f>
        <v>HL00622</v>
      </c>
      <c r="AB79" t="str">
        <f>VLOOKUP($D79,'Tuyến và nhân viên'!$D:$M,7,0)</f>
        <v>Dương Phi Vủ</v>
      </c>
      <c r="AC79" s="16" t="str">
        <f>IFERROR(VLOOKUP($F79,DSKH!$D:$BF,53,0),"")</f>
        <v>F2</v>
      </c>
      <c r="AD79" s="16" t="str">
        <f>IFERROR(VLOOKUP($F79,DSKH!$D:$BF,54,0),"")</f>
        <v>OTC</v>
      </c>
      <c r="AE79" s="4">
        <f>SUMIFS('Doanh số khách hàng'!$F:$F,'Doanh số khách hàng'!$A:$A,'Chi tiết tuyến'!$F79)</f>
        <v>498373.33333333331</v>
      </c>
      <c r="AF79" s="16" t="str">
        <f t="shared" si="4"/>
        <v>F4</v>
      </c>
      <c r="AG79" s="16" t="str">
        <f t="shared" si="5"/>
        <v>F2</v>
      </c>
      <c r="AH79" t="b">
        <f t="shared" si="69"/>
        <v>0</v>
      </c>
      <c r="AI79" t="b">
        <f t="shared" si="70"/>
        <v>1</v>
      </c>
      <c r="AJ79">
        <f>IFERROR(VLOOKUP($AC79,Master!$D:$E,2,0),"")</f>
        <v>2</v>
      </c>
      <c r="AK79">
        <f>VLOOKUP($AF79,Master!$D:$E,2,0)</f>
        <v>4</v>
      </c>
      <c r="AL79" s="4">
        <f t="shared" si="71"/>
        <v>249186.66666666666</v>
      </c>
      <c r="AM79" t="str">
        <f>IFERROR(VLOOKUP($F79,DSKH!$D:$BF,31,0),"")</f>
        <v>Tỉnh Cà Mau</v>
      </c>
      <c r="AN79" t="str">
        <f>IFERROR(VLOOKUP($F79,DSKH!$D:$BF,29,0),"")</f>
        <v>Xã Phong Thạnh</v>
      </c>
      <c r="AO79">
        <f>IFERROR(VLOOKUP($F79,DSKH!$D:$BF,52,0),"")</f>
        <v>498373.33333333331</v>
      </c>
      <c r="AP79">
        <f>IF(L79="x",1+COUNTIFS(AP$4:AP78,"&gt;0",$AA$4:$AA78,$AA78),0)</f>
        <v>0</v>
      </c>
      <c r="AQ79">
        <f>IF(M79="x",1+COUNTIFS(AQ$4:AQ78,"&gt;0",$AA$4:$AA78,$AA78),0)</f>
        <v>15</v>
      </c>
      <c r="AR79">
        <f>IF(N79="x",1+COUNTIFS(AR$4:AR78,"&gt;0",$AA$4:$AA78,$AA78),0)</f>
        <v>0</v>
      </c>
      <c r="AS79">
        <f>IF(O79="x",1+COUNTIFS(AS$4:AS78,"&gt;0",$AA$4:$AA78,$AA78),0)</f>
        <v>0</v>
      </c>
      <c r="AT79">
        <f>IF(P79="x",1+COUNTIFS(AT$4:AT78,"&gt;0",$AA$4:$AA78,$AA78),0)</f>
        <v>0</v>
      </c>
      <c r="AU79">
        <f>IF(Q79="x",1+COUNTIFS(AU$4:AU78,"&gt;0",$AA$4:$AA78,$AA78),0)</f>
        <v>0</v>
      </c>
      <c r="AV79">
        <f>IF(R79="x",1+COUNTIFS(AV$4:AV78,"&gt;0",$AA$4:$AA78,$AA78),0)</f>
        <v>0</v>
      </c>
      <c r="AW79">
        <f t="shared" si="8"/>
        <v>1</v>
      </c>
      <c r="AX79">
        <f t="shared" si="9"/>
        <v>0</v>
      </c>
      <c r="AY79">
        <f t="shared" si="72"/>
        <v>1</v>
      </c>
      <c r="AZ79">
        <f t="shared" si="73"/>
        <v>0</v>
      </c>
      <c r="BA79" s="4">
        <f t="shared" si="74"/>
        <v>0</v>
      </c>
      <c r="BB79" s="4">
        <f t="shared" si="75"/>
        <v>249186.66666666666</v>
      </c>
      <c r="BC79" s="4">
        <f t="shared" si="76"/>
        <v>0</v>
      </c>
      <c r="BD79" s="4">
        <f t="shared" si="77"/>
        <v>0</v>
      </c>
      <c r="BE79" s="4">
        <f t="shared" si="78"/>
        <v>0</v>
      </c>
      <c r="BF79" s="4">
        <f t="shared" si="79"/>
        <v>0</v>
      </c>
      <c r="BG79" s="4">
        <f t="shared" si="80"/>
        <v>0</v>
      </c>
      <c r="BH79" s="4">
        <f t="shared" si="81"/>
        <v>0</v>
      </c>
      <c r="BI79" s="4">
        <f t="shared" si="82"/>
        <v>1</v>
      </c>
      <c r="BJ79" s="4">
        <f t="shared" si="83"/>
        <v>0</v>
      </c>
      <c r="BK79" s="4">
        <f t="shared" si="84"/>
        <v>0</v>
      </c>
      <c r="BL79" s="4">
        <f t="shared" si="85"/>
        <v>0</v>
      </c>
      <c r="BM79" s="4">
        <f t="shared" si="86"/>
        <v>0</v>
      </c>
      <c r="BN79" s="4">
        <f t="shared" si="87"/>
        <v>0</v>
      </c>
      <c r="BO79">
        <f>SUMIFS(BH$5:BH79,$AA$5:$AA79,$AA79)</f>
        <v>3</v>
      </c>
      <c r="BP79">
        <f>SUMIFS(BI$5:BI79,$AA$5:$AA79,$AA79)</f>
        <v>9</v>
      </c>
      <c r="BQ79">
        <f>SUMIFS(BJ$5:BJ79,$AA$5:$AA79,$AA79)</f>
        <v>12</v>
      </c>
      <c r="BR79">
        <f>SUMIFS(BK$5:BK79,$AA$5:$AA79,$AA79)</f>
        <v>9</v>
      </c>
      <c r="BS79">
        <f>SUMIFS(BL$5:BL79,$AA$5:$AA79,$AA79)</f>
        <v>5</v>
      </c>
      <c r="BT79">
        <f>SUMIFS(BM$5:BM79,$AA$5:$AA79,$AA79)</f>
        <v>5</v>
      </c>
      <c r="BU79">
        <f>SUMIFS(BN$5:BN79,$AA$5:$AA79,$AA79)</f>
        <v>0</v>
      </c>
      <c r="BV79">
        <f t="shared" si="88"/>
        <v>4</v>
      </c>
      <c r="BW79">
        <f t="shared" si="89"/>
        <v>17</v>
      </c>
      <c r="BX79">
        <f t="shared" si="90"/>
        <v>17</v>
      </c>
      <c r="BY79">
        <f t="shared" si="91"/>
        <v>11</v>
      </c>
      <c r="BZ79">
        <f t="shared" si="92"/>
        <v>10</v>
      </c>
      <c r="CA79">
        <f t="shared" si="93"/>
        <v>18</v>
      </c>
      <c r="CB79">
        <f t="shared" si="94"/>
        <v>0</v>
      </c>
      <c r="CC79">
        <f t="shared" si="95"/>
        <v>9</v>
      </c>
      <c r="CD79">
        <f t="shared" si="96"/>
        <v>17</v>
      </c>
      <c r="CE79" t="str">
        <f>IFERROR(VLOOKUP($AA79,'Tuyến và nhân viên'!$I:$O,7,0),"")</f>
        <v>Trần Văn Khanh</v>
      </c>
      <c r="CF79">
        <f t="shared" si="97"/>
        <v>2</v>
      </c>
      <c r="CG79">
        <f t="shared" si="98"/>
        <v>1</v>
      </c>
      <c r="CH79">
        <f>COUNTIFS($L79:L79,"x")</f>
        <v>0</v>
      </c>
      <c r="CI79">
        <f>COUNTIFS($L79:M79,"x")</f>
        <v>1</v>
      </c>
      <c r="CJ79">
        <f>COUNTIFS($L79:N79,"x")</f>
        <v>1</v>
      </c>
      <c r="CK79">
        <f>COUNTIFS($L79:O79,"x")</f>
        <v>1</v>
      </c>
      <c r="CL79">
        <f>COUNTIFS($L79:P79,"x")</f>
        <v>1</v>
      </c>
      <c r="CM79">
        <f>COUNTIFS($L79:Q79,"x")</f>
        <v>1</v>
      </c>
      <c r="CN79">
        <f>COUNTIFS($L79:R79,"x")</f>
        <v>1</v>
      </c>
      <c r="CO79" t="str" cm="1">
        <f t="array" ref="CO79">IFERROR(INDEX($CH$4:$CN$4,0,MATCH(1,$CH79:$CN79,0)),"")</f>
        <v>Thứ 3</v>
      </c>
      <c r="CP79" t="str" cm="1">
        <f t="array" ref="CP79">IFERROR(INDEX($CH$4:$CN$4,0,MATCH(2,$CH79:$CN79,0)),"")</f>
        <v/>
      </c>
      <c r="CQ79" t="str">
        <f t="shared" si="99"/>
        <v>Thứ 3</v>
      </c>
      <c r="CR79" t="str">
        <f t="shared" si="29"/>
        <v>F2 - Tuần 1 &amp; 3</v>
      </c>
    </row>
    <row r="80" spans="1:96" x14ac:dyDescent="0.3">
      <c r="A80" s="117" t="s">
        <v>34198</v>
      </c>
      <c r="B80" s="118" t="s">
        <v>33266</v>
      </c>
      <c r="C80" s="118" t="s">
        <v>33267</v>
      </c>
      <c r="D80" s="118" t="s">
        <v>39657</v>
      </c>
      <c r="E80" s="118" t="s">
        <v>21</v>
      </c>
      <c r="F80" s="118" t="s">
        <v>27186</v>
      </c>
      <c r="G80" s="118" t="s">
        <v>36991</v>
      </c>
      <c r="H80" s="118" t="s">
        <v>36998</v>
      </c>
      <c r="I80" s="118" t="s">
        <v>22</v>
      </c>
      <c r="J80" s="119" t="s">
        <v>39658</v>
      </c>
      <c r="K80" s="119" t="s">
        <v>23</v>
      </c>
      <c r="L80" s="117" t="s">
        <v>23</v>
      </c>
      <c r="M80" s="117" t="s">
        <v>24</v>
      </c>
      <c r="N80" s="117" t="s">
        <v>23</v>
      </c>
      <c r="O80" s="117" t="s">
        <v>23</v>
      </c>
      <c r="P80" s="117" t="s">
        <v>23</v>
      </c>
      <c r="Q80" s="117" t="s">
        <v>23</v>
      </c>
      <c r="R80" s="117" t="s">
        <v>23</v>
      </c>
      <c r="S80" s="117" t="s">
        <v>24</v>
      </c>
      <c r="T80" s="117" t="s">
        <v>24</v>
      </c>
      <c r="U80" s="117" t="s">
        <v>24</v>
      </c>
      <c r="V80" s="117" t="s">
        <v>24</v>
      </c>
      <c r="W80" s="74" t="str">
        <f t="shared" si="65"/>
        <v/>
      </c>
      <c r="X80" s="74" t="str">
        <f t="shared" si="66"/>
        <v>x</v>
      </c>
      <c r="Y80" s="74" t="str">
        <f t="shared" si="67"/>
        <v/>
      </c>
      <c r="Z80" s="74" t="str">
        <f t="shared" si="68"/>
        <v>x</v>
      </c>
      <c r="AA80" t="str">
        <f>VLOOKUP($D80,'Tuyến và nhân viên'!$D:$M,6,0)</f>
        <v>HL00622</v>
      </c>
      <c r="AB80" t="str">
        <f>VLOOKUP($D80,'Tuyến và nhân viên'!$D:$M,7,0)</f>
        <v>Dương Phi Vủ</v>
      </c>
      <c r="AC80" s="16" t="str">
        <f>IFERROR(VLOOKUP($F80,DSKH!$D:$BF,53,0),"")</f>
        <v>F2</v>
      </c>
      <c r="AD80" s="16" t="str">
        <f>IFERROR(VLOOKUP($F80,DSKH!$D:$BF,54,0),"")</f>
        <v>OTC</v>
      </c>
      <c r="AE80" s="4">
        <f>SUMIFS('Doanh số khách hàng'!$F:$F,'Doanh số khách hàng'!$A:$A,'Chi tiết tuyến'!$F80)</f>
        <v>0</v>
      </c>
      <c r="AF80" s="16" t="str">
        <f t="shared" si="4"/>
        <v>F4</v>
      </c>
      <c r="AG80" s="16" t="str">
        <f t="shared" si="5"/>
        <v>F2</v>
      </c>
      <c r="AH80" t="b">
        <f t="shared" si="69"/>
        <v>0</v>
      </c>
      <c r="AI80" t="b">
        <f t="shared" si="70"/>
        <v>1</v>
      </c>
      <c r="AJ80">
        <f>IFERROR(VLOOKUP($AC80,Master!$D:$E,2,0),"")</f>
        <v>2</v>
      </c>
      <c r="AK80">
        <f>VLOOKUP($AF80,Master!$D:$E,2,0)</f>
        <v>4</v>
      </c>
      <c r="AL80" s="4">
        <f t="shared" si="71"/>
        <v>0</v>
      </c>
      <c r="AM80" t="str">
        <f>IFERROR(VLOOKUP($F80,DSKH!$D:$BF,31,0),"")</f>
        <v>Tỉnh Cà Mau</v>
      </c>
      <c r="AN80" t="str">
        <f>IFERROR(VLOOKUP($F80,DSKH!$D:$BF,29,0),"")</f>
        <v>Xã Phong Thạnh</v>
      </c>
      <c r="AO80">
        <f>IFERROR(VLOOKUP($F80,DSKH!$D:$BF,52,0),"")</f>
        <v>0</v>
      </c>
      <c r="AP80">
        <f>IF(L80="x",1+COUNTIFS(AP$4:AP79,"&gt;0",$AA$4:$AA79,$AA79),0)</f>
        <v>0</v>
      </c>
      <c r="AQ80">
        <f>IF(M80="x",1+COUNTIFS(AQ$4:AQ79,"&gt;0",$AA$4:$AA79,$AA79),0)</f>
        <v>16</v>
      </c>
      <c r="AR80">
        <f>IF(N80="x",1+COUNTIFS(AR$4:AR79,"&gt;0",$AA$4:$AA79,$AA79),0)</f>
        <v>0</v>
      </c>
      <c r="AS80">
        <f>IF(O80="x",1+COUNTIFS(AS$4:AS79,"&gt;0",$AA$4:$AA79,$AA79),0)</f>
        <v>0</v>
      </c>
      <c r="AT80">
        <f>IF(P80="x",1+COUNTIFS(AT$4:AT79,"&gt;0",$AA$4:$AA79,$AA79),0)</f>
        <v>0</v>
      </c>
      <c r="AU80">
        <f>IF(Q80="x",1+COUNTIFS(AU$4:AU79,"&gt;0",$AA$4:$AA79,$AA79),0)</f>
        <v>0</v>
      </c>
      <c r="AV80">
        <f>IF(R80="x",1+COUNTIFS(AV$4:AV79,"&gt;0",$AA$4:$AA79,$AA79),0)</f>
        <v>0</v>
      </c>
      <c r="AW80">
        <f t="shared" si="8"/>
        <v>0</v>
      </c>
      <c r="AX80">
        <f t="shared" si="9"/>
        <v>1</v>
      </c>
      <c r="AY80">
        <f t="shared" si="72"/>
        <v>0</v>
      </c>
      <c r="AZ80">
        <f t="shared" si="73"/>
        <v>1</v>
      </c>
      <c r="BA80" s="4">
        <f t="shared" si="74"/>
        <v>0</v>
      </c>
      <c r="BB80" s="4">
        <f t="shared" si="75"/>
        <v>0</v>
      </c>
      <c r="BC80" s="4">
        <f t="shared" si="76"/>
        <v>0</v>
      </c>
      <c r="BD80" s="4">
        <f t="shared" si="77"/>
        <v>0</v>
      </c>
      <c r="BE80" s="4">
        <f t="shared" si="78"/>
        <v>0</v>
      </c>
      <c r="BF80" s="4">
        <f t="shared" si="79"/>
        <v>0</v>
      </c>
      <c r="BG80" s="4">
        <f t="shared" si="80"/>
        <v>0</v>
      </c>
      <c r="BH80" s="4">
        <f t="shared" si="81"/>
        <v>0</v>
      </c>
      <c r="BI80" s="4">
        <f t="shared" si="82"/>
        <v>1</v>
      </c>
      <c r="BJ80" s="4">
        <f t="shared" si="83"/>
        <v>0</v>
      </c>
      <c r="BK80" s="4">
        <f t="shared" si="84"/>
        <v>0</v>
      </c>
      <c r="BL80" s="4">
        <f t="shared" si="85"/>
        <v>0</v>
      </c>
      <c r="BM80" s="4">
        <f t="shared" si="86"/>
        <v>0</v>
      </c>
      <c r="BN80" s="4">
        <f t="shared" si="87"/>
        <v>0</v>
      </c>
      <c r="BO80">
        <f>SUMIFS(BH$5:BH80,$AA$5:$AA80,$AA80)</f>
        <v>3</v>
      </c>
      <c r="BP80">
        <f>SUMIFS(BI$5:BI80,$AA$5:$AA80,$AA80)</f>
        <v>10</v>
      </c>
      <c r="BQ80">
        <f>SUMIFS(BJ$5:BJ80,$AA$5:$AA80,$AA80)</f>
        <v>12</v>
      </c>
      <c r="BR80">
        <f>SUMIFS(BK$5:BK80,$AA$5:$AA80,$AA80)</f>
        <v>9</v>
      </c>
      <c r="BS80">
        <f>SUMIFS(BL$5:BL80,$AA$5:$AA80,$AA80)</f>
        <v>5</v>
      </c>
      <c r="BT80">
        <f>SUMIFS(BM$5:BM80,$AA$5:$AA80,$AA80)</f>
        <v>5</v>
      </c>
      <c r="BU80">
        <f>SUMIFS(BN$5:BN80,$AA$5:$AA80,$AA80)</f>
        <v>0</v>
      </c>
      <c r="BV80">
        <f t="shared" si="88"/>
        <v>4</v>
      </c>
      <c r="BW80">
        <f t="shared" si="89"/>
        <v>17</v>
      </c>
      <c r="BX80">
        <f t="shared" si="90"/>
        <v>17</v>
      </c>
      <c r="BY80">
        <f t="shared" si="91"/>
        <v>11</v>
      </c>
      <c r="BZ80">
        <f t="shared" si="92"/>
        <v>10</v>
      </c>
      <c r="CA80">
        <f t="shared" si="93"/>
        <v>18</v>
      </c>
      <c r="CB80">
        <f t="shared" si="94"/>
        <v>0</v>
      </c>
      <c r="CC80">
        <f t="shared" si="95"/>
        <v>10</v>
      </c>
      <c r="CD80">
        <f t="shared" si="96"/>
        <v>17</v>
      </c>
      <c r="CE80" t="str">
        <f>IFERROR(VLOOKUP($AA80,'Tuyến và nhân viên'!$I:$O,7,0),"")</f>
        <v>Trần Văn Khanh</v>
      </c>
      <c r="CF80">
        <f t="shared" si="97"/>
        <v>2</v>
      </c>
      <c r="CG80">
        <f t="shared" si="98"/>
        <v>1</v>
      </c>
      <c r="CH80">
        <f>COUNTIFS($L80:L80,"x")</f>
        <v>0</v>
      </c>
      <c r="CI80">
        <f>COUNTIFS($L80:M80,"x")</f>
        <v>1</v>
      </c>
      <c r="CJ80">
        <f>COUNTIFS($L80:N80,"x")</f>
        <v>1</v>
      </c>
      <c r="CK80">
        <f>COUNTIFS($L80:O80,"x")</f>
        <v>1</v>
      </c>
      <c r="CL80">
        <f>COUNTIFS($L80:P80,"x")</f>
        <v>1</v>
      </c>
      <c r="CM80">
        <f>COUNTIFS($L80:Q80,"x")</f>
        <v>1</v>
      </c>
      <c r="CN80">
        <f>COUNTIFS($L80:R80,"x")</f>
        <v>1</v>
      </c>
      <c r="CO80" t="str" cm="1">
        <f t="array" ref="CO80">IFERROR(INDEX($CH$4:$CN$4,0,MATCH(1,$CH80:$CN80,0)),"")</f>
        <v>Thứ 3</v>
      </c>
      <c r="CP80" t="str" cm="1">
        <f t="array" ref="CP80">IFERROR(INDEX($CH$4:$CN$4,0,MATCH(2,$CH80:$CN80,0)),"")</f>
        <v/>
      </c>
      <c r="CQ80" t="str">
        <f t="shared" si="99"/>
        <v>Thứ 3</v>
      </c>
      <c r="CR80" t="str">
        <f t="shared" si="29"/>
        <v>F2 - Tuần 2 &amp; 4</v>
      </c>
    </row>
    <row r="81" spans="1:96" x14ac:dyDescent="0.3">
      <c r="A81" s="117" t="s">
        <v>34208</v>
      </c>
      <c r="B81" s="118" t="s">
        <v>33266</v>
      </c>
      <c r="C81" s="118" t="s">
        <v>33267</v>
      </c>
      <c r="D81" s="118" t="s">
        <v>39657</v>
      </c>
      <c r="E81" s="118" t="s">
        <v>21</v>
      </c>
      <c r="F81" s="118" t="s">
        <v>23373</v>
      </c>
      <c r="G81" s="118" t="s">
        <v>37001</v>
      </c>
      <c r="H81" s="118" t="s">
        <v>37008</v>
      </c>
      <c r="I81" s="118" t="s">
        <v>22</v>
      </c>
      <c r="J81" s="119" t="s">
        <v>39658</v>
      </c>
      <c r="K81" s="119" t="s">
        <v>23</v>
      </c>
      <c r="L81" s="117" t="s">
        <v>23</v>
      </c>
      <c r="M81" s="117" t="s">
        <v>24</v>
      </c>
      <c r="N81" s="117" t="s">
        <v>23</v>
      </c>
      <c r="O81" s="117" t="s">
        <v>23</v>
      </c>
      <c r="P81" s="117" t="s">
        <v>23</v>
      </c>
      <c r="Q81" s="117" t="s">
        <v>23</v>
      </c>
      <c r="R81" s="117" t="s">
        <v>23</v>
      </c>
      <c r="S81" s="117" t="s">
        <v>24</v>
      </c>
      <c r="T81" s="117" t="s">
        <v>24</v>
      </c>
      <c r="U81" s="117" t="s">
        <v>24</v>
      </c>
      <c r="V81" s="117" t="s">
        <v>24</v>
      </c>
      <c r="W81" s="74" t="str">
        <f t="shared" si="65"/>
        <v>x</v>
      </c>
      <c r="X81" s="74" t="str">
        <f t="shared" si="66"/>
        <v>x</v>
      </c>
      <c r="Y81" s="74" t="str">
        <f t="shared" si="67"/>
        <v>x</v>
      </c>
      <c r="Z81" s="74" t="str">
        <f t="shared" si="68"/>
        <v>x</v>
      </c>
      <c r="AA81" t="str">
        <f>VLOOKUP($D81,'Tuyến và nhân viên'!$D:$M,6,0)</f>
        <v>HL00622</v>
      </c>
      <c r="AB81" t="str">
        <f>VLOOKUP($D81,'Tuyến và nhân viên'!$D:$M,7,0)</f>
        <v>Dương Phi Vủ</v>
      </c>
      <c r="AC81" s="16" t="str">
        <f>IFERROR(VLOOKUP($F81,DSKH!$D:$BF,53,0),"")</f>
        <v>F4</v>
      </c>
      <c r="AD81" s="16" t="str">
        <f>IFERROR(VLOOKUP($F81,DSKH!$D:$BF,54,0),"")</f>
        <v>OTC</v>
      </c>
      <c r="AE81" s="4">
        <f>SUMIFS('Doanh số khách hàng'!$F:$F,'Doanh số khách hàng'!$A:$A,'Chi tiết tuyến'!$F81)</f>
        <v>3016246.6666666665</v>
      </c>
      <c r="AF81" s="16" t="str">
        <f t="shared" si="4"/>
        <v>F4</v>
      </c>
      <c r="AG81" s="16" t="str">
        <f t="shared" si="5"/>
        <v>F4</v>
      </c>
      <c r="AH81" t="b">
        <f t="shared" si="69"/>
        <v>1</v>
      </c>
      <c r="AI81" t="b">
        <f t="shared" si="70"/>
        <v>1</v>
      </c>
      <c r="AJ81">
        <f>IFERROR(VLOOKUP($AC81,Master!$D:$E,2,0),"")</f>
        <v>4</v>
      </c>
      <c r="AK81">
        <f>VLOOKUP($AF81,Master!$D:$E,2,0)</f>
        <v>4</v>
      </c>
      <c r="AL81" s="4">
        <f t="shared" si="71"/>
        <v>754061.66666666663</v>
      </c>
      <c r="AM81" t="str">
        <f>IFERROR(VLOOKUP($F81,DSKH!$D:$BF,31,0),"")</f>
        <v>Tỉnh Cà Mau</v>
      </c>
      <c r="AN81" t="str">
        <f>IFERROR(VLOOKUP($F81,DSKH!$D:$BF,29,0),"")</f>
        <v>Phường Giá Rai</v>
      </c>
      <c r="AO81">
        <f>IFERROR(VLOOKUP($F81,DSKH!$D:$BF,52,0),"")</f>
        <v>3016246.6666666665</v>
      </c>
      <c r="AP81">
        <f>IF(L81="x",1+COUNTIFS(AP$4:AP80,"&gt;0",$AA$4:$AA80,$AA80),0)</f>
        <v>0</v>
      </c>
      <c r="AQ81">
        <f>IF(M81="x",1+COUNTIFS(AQ$4:AQ80,"&gt;0",$AA$4:$AA80,$AA80),0)</f>
        <v>17</v>
      </c>
      <c r="AR81">
        <f>IF(N81="x",1+COUNTIFS(AR$4:AR80,"&gt;0",$AA$4:$AA80,$AA80),0)</f>
        <v>0</v>
      </c>
      <c r="AS81">
        <f>IF(O81="x",1+COUNTIFS(AS$4:AS80,"&gt;0",$AA$4:$AA80,$AA80),0)</f>
        <v>0</v>
      </c>
      <c r="AT81">
        <f>IF(P81="x",1+COUNTIFS(AT$4:AT80,"&gt;0",$AA$4:$AA80,$AA80),0)</f>
        <v>0</v>
      </c>
      <c r="AU81">
        <f>IF(Q81="x",1+COUNTIFS(AU$4:AU80,"&gt;0",$AA$4:$AA80,$AA80),0)</f>
        <v>0</v>
      </c>
      <c r="AV81">
        <f>IF(R81="x",1+COUNTIFS(AV$4:AV80,"&gt;0",$AA$4:$AA80,$AA80),0)</f>
        <v>0</v>
      </c>
      <c r="AW81">
        <f t="shared" si="8"/>
        <v>1</v>
      </c>
      <c r="AX81">
        <f t="shared" si="9"/>
        <v>1</v>
      </c>
      <c r="AY81">
        <f t="shared" si="72"/>
        <v>1</v>
      </c>
      <c r="AZ81">
        <f t="shared" si="73"/>
        <v>1</v>
      </c>
      <c r="BA81" s="4">
        <f t="shared" si="74"/>
        <v>0</v>
      </c>
      <c r="BB81" s="4">
        <f t="shared" si="75"/>
        <v>754061.66666666663</v>
      </c>
      <c r="BC81" s="4">
        <f t="shared" si="76"/>
        <v>0</v>
      </c>
      <c r="BD81" s="4">
        <f t="shared" si="77"/>
        <v>0</v>
      </c>
      <c r="BE81" s="4">
        <f t="shared" si="78"/>
        <v>0</v>
      </c>
      <c r="BF81" s="4">
        <f t="shared" si="79"/>
        <v>0</v>
      </c>
      <c r="BG81" s="4">
        <f t="shared" si="80"/>
        <v>0</v>
      </c>
      <c r="BH81" s="4">
        <f t="shared" si="81"/>
        <v>0</v>
      </c>
      <c r="BI81" s="4">
        <f t="shared" si="82"/>
        <v>0</v>
      </c>
      <c r="BJ81" s="4">
        <f t="shared" si="83"/>
        <v>0</v>
      </c>
      <c r="BK81" s="4">
        <f t="shared" si="84"/>
        <v>0</v>
      </c>
      <c r="BL81" s="4">
        <f t="shared" si="85"/>
        <v>0</v>
      </c>
      <c r="BM81" s="4">
        <f t="shared" si="86"/>
        <v>0</v>
      </c>
      <c r="BN81" s="4">
        <f t="shared" si="87"/>
        <v>0</v>
      </c>
      <c r="BO81">
        <f>SUMIFS(BH$5:BH81,$AA$5:$AA81,$AA81)</f>
        <v>3</v>
      </c>
      <c r="BP81">
        <f>SUMIFS(BI$5:BI81,$AA$5:$AA81,$AA81)</f>
        <v>10</v>
      </c>
      <c r="BQ81">
        <f>SUMIFS(BJ$5:BJ81,$AA$5:$AA81,$AA81)</f>
        <v>12</v>
      </c>
      <c r="BR81">
        <f>SUMIFS(BK$5:BK81,$AA$5:$AA81,$AA81)</f>
        <v>9</v>
      </c>
      <c r="BS81">
        <f>SUMIFS(BL$5:BL81,$AA$5:$AA81,$AA81)</f>
        <v>5</v>
      </c>
      <c r="BT81">
        <f>SUMIFS(BM$5:BM81,$AA$5:$AA81,$AA81)</f>
        <v>5</v>
      </c>
      <c r="BU81">
        <f>SUMIFS(BN$5:BN81,$AA$5:$AA81,$AA81)</f>
        <v>0</v>
      </c>
      <c r="BV81">
        <f t="shared" si="88"/>
        <v>4</v>
      </c>
      <c r="BW81">
        <f t="shared" si="89"/>
        <v>17</v>
      </c>
      <c r="BX81">
        <f t="shared" si="90"/>
        <v>17</v>
      </c>
      <c r="BY81">
        <f t="shared" si="91"/>
        <v>11</v>
      </c>
      <c r="BZ81">
        <f t="shared" si="92"/>
        <v>10</v>
      </c>
      <c r="CA81">
        <f t="shared" si="93"/>
        <v>18</v>
      </c>
      <c r="CB81">
        <f t="shared" si="94"/>
        <v>0</v>
      </c>
      <c r="CC81">
        <f t="shared" si="95"/>
        <v>0</v>
      </c>
      <c r="CD81">
        <f t="shared" si="96"/>
        <v>0</v>
      </c>
      <c r="CE81" t="str">
        <f>IFERROR(VLOOKUP($AA81,'Tuyến và nhân viên'!$I:$O,7,0),"")</f>
        <v>Trần Văn Khanh</v>
      </c>
      <c r="CF81">
        <f t="shared" si="97"/>
        <v>4</v>
      </c>
      <c r="CG81">
        <f t="shared" si="98"/>
        <v>1</v>
      </c>
      <c r="CH81">
        <f>COUNTIFS($L81:L81,"x")</f>
        <v>0</v>
      </c>
      <c r="CI81">
        <f>COUNTIFS($L81:M81,"x")</f>
        <v>1</v>
      </c>
      <c r="CJ81">
        <f>COUNTIFS($L81:N81,"x")</f>
        <v>1</v>
      </c>
      <c r="CK81">
        <f>COUNTIFS($L81:O81,"x")</f>
        <v>1</v>
      </c>
      <c r="CL81">
        <f>COUNTIFS($L81:P81,"x")</f>
        <v>1</v>
      </c>
      <c r="CM81">
        <f>COUNTIFS($L81:Q81,"x")</f>
        <v>1</v>
      </c>
      <c r="CN81">
        <f>COUNTIFS($L81:R81,"x")</f>
        <v>1</v>
      </c>
      <c r="CO81" t="str" cm="1">
        <f t="array" ref="CO81">IFERROR(INDEX($CH$4:$CN$4,0,MATCH(1,$CH81:$CN81,0)),"")</f>
        <v>Thứ 3</v>
      </c>
      <c r="CP81" t="str" cm="1">
        <f t="array" ref="CP81">IFERROR(INDEX($CH$4:$CN$4,0,MATCH(2,$CH81:$CN81,0)),"")</f>
        <v/>
      </c>
      <c r="CQ81" t="str">
        <f t="shared" si="99"/>
        <v>Thứ 3</v>
      </c>
      <c r="CR81" t="str">
        <f t="shared" si="29"/>
        <v>F4 - Tất cả các tuần</v>
      </c>
    </row>
    <row r="82" spans="1:96" x14ac:dyDescent="0.3">
      <c r="A82" s="117" t="s">
        <v>34216</v>
      </c>
      <c r="B82" s="118" t="s">
        <v>33266</v>
      </c>
      <c r="C82" s="118" t="s">
        <v>33267</v>
      </c>
      <c r="D82" s="118" t="s">
        <v>39657</v>
      </c>
      <c r="E82" s="118" t="s">
        <v>21</v>
      </c>
      <c r="F82" s="118" t="s">
        <v>37012</v>
      </c>
      <c r="G82" s="118" t="s">
        <v>37013</v>
      </c>
      <c r="H82" s="118" t="s">
        <v>37018</v>
      </c>
      <c r="I82" s="118" t="s">
        <v>22</v>
      </c>
      <c r="J82" s="119" t="s">
        <v>39658</v>
      </c>
      <c r="K82" s="119" t="s">
        <v>23</v>
      </c>
      <c r="L82" s="117" t="s">
        <v>23</v>
      </c>
      <c r="M82" s="117" t="s">
        <v>24</v>
      </c>
      <c r="N82" s="117" t="s">
        <v>23</v>
      </c>
      <c r="O82" s="117" t="s">
        <v>23</v>
      </c>
      <c r="P82" s="117" t="s">
        <v>23</v>
      </c>
      <c r="Q82" s="117" t="s">
        <v>23</v>
      </c>
      <c r="R82" s="117" t="s">
        <v>23</v>
      </c>
      <c r="S82" s="117" t="s">
        <v>24</v>
      </c>
      <c r="T82" s="117" t="s">
        <v>24</v>
      </c>
      <c r="U82" s="117" t="s">
        <v>24</v>
      </c>
      <c r="V82" s="117" t="s">
        <v>24</v>
      </c>
      <c r="W82" s="74" t="str">
        <f t="shared" si="65"/>
        <v/>
      </c>
      <c r="X82" s="74" t="str">
        <f t="shared" si="66"/>
        <v>x</v>
      </c>
      <c r="Y82" s="74" t="str">
        <f t="shared" si="67"/>
        <v/>
      </c>
      <c r="Z82" s="74" t="str">
        <f t="shared" si="68"/>
        <v>x</v>
      </c>
      <c r="AA82" t="str">
        <f>VLOOKUP($D82,'Tuyến và nhân viên'!$D:$M,6,0)</f>
        <v>HL00622</v>
      </c>
      <c r="AB82" t="str">
        <f>VLOOKUP($D82,'Tuyến và nhân viên'!$D:$M,7,0)</f>
        <v>Dương Phi Vủ</v>
      </c>
      <c r="AC82" s="16" t="str">
        <f>IFERROR(VLOOKUP($F82,DSKH!$D:$BF,53,0),"")</f>
        <v>F2</v>
      </c>
      <c r="AD82" s="16" t="str">
        <f>IFERROR(VLOOKUP($F82,DSKH!$D:$BF,54,0),"")</f>
        <v>OTC</v>
      </c>
      <c r="AE82" s="4">
        <f>SUMIFS('Doanh số khách hàng'!$F:$F,'Doanh số khách hàng'!$A:$A,'Chi tiết tuyến'!$F82)</f>
        <v>0</v>
      </c>
      <c r="AF82" s="16" t="str">
        <f t="shared" si="4"/>
        <v>F4</v>
      </c>
      <c r="AG82" s="16" t="str">
        <f t="shared" si="5"/>
        <v>F2</v>
      </c>
      <c r="AH82" t="b">
        <f t="shared" si="69"/>
        <v>0</v>
      </c>
      <c r="AI82" t="b">
        <f t="shared" si="70"/>
        <v>1</v>
      </c>
      <c r="AJ82">
        <f>IFERROR(VLOOKUP($AC82,Master!$D:$E,2,0),"")</f>
        <v>2</v>
      </c>
      <c r="AK82">
        <f>VLOOKUP($AF82,Master!$D:$E,2,0)</f>
        <v>4</v>
      </c>
      <c r="AL82" s="4">
        <f t="shared" si="71"/>
        <v>0</v>
      </c>
      <c r="AM82" t="str">
        <f>IFERROR(VLOOKUP($F82,DSKH!$D:$BF,31,0),"")</f>
        <v>Tỉnh Cà Mau</v>
      </c>
      <c r="AN82" t="str">
        <f>IFERROR(VLOOKUP($F82,DSKH!$D:$BF,29,0),"")</f>
        <v>Xã Phong Thạnh</v>
      </c>
      <c r="AO82">
        <f>IFERROR(VLOOKUP($F82,DSKH!$D:$BF,52,0),"")</f>
        <v>0</v>
      </c>
      <c r="AP82">
        <f>IF(L82="x",1+COUNTIFS(AP$4:AP81,"&gt;0",$AA$4:$AA81,$AA81),0)</f>
        <v>0</v>
      </c>
      <c r="AQ82">
        <f>IF(M82="x",1+COUNTIFS(AQ$4:AQ81,"&gt;0",$AA$4:$AA81,$AA81),0)</f>
        <v>18</v>
      </c>
      <c r="AR82">
        <f>IF(N82="x",1+COUNTIFS(AR$4:AR81,"&gt;0",$AA$4:$AA81,$AA81),0)</f>
        <v>0</v>
      </c>
      <c r="AS82">
        <f>IF(O82="x",1+COUNTIFS(AS$4:AS81,"&gt;0",$AA$4:$AA81,$AA81),0)</f>
        <v>0</v>
      </c>
      <c r="AT82">
        <f>IF(P82="x",1+COUNTIFS(AT$4:AT81,"&gt;0",$AA$4:$AA81,$AA81),0)</f>
        <v>0</v>
      </c>
      <c r="AU82">
        <f>IF(Q82="x",1+COUNTIFS(AU$4:AU81,"&gt;0",$AA$4:$AA81,$AA81),0)</f>
        <v>0</v>
      </c>
      <c r="AV82">
        <f>IF(R82="x",1+COUNTIFS(AV$4:AV81,"&gt;0",$AA$4:$AA81,$AA81),0)</f>
        <v>0</v>
      </c>
      <c r="AW82">
        <f t="shared" si="8"/>
        <v>0</v>
      </c>
      <c r="AX82">
        <f t="shared" si="9"/>
        <v>1</v>
      </c>
      <c r="AY82">
        <f t="shared" si="72"/>
        <v>0</v>
      </c>
      <c r="AZ82">
        <f t="shared" si="73"/>
        <v>1</v>
      </c>
      <c r="BA82" s="4">
        <f t="shared" si="74"/>
        <v>0</v>
      </c>
      <c r="BB82" s="4">
        <f t="shared" si="75"/>
        <v>0</v>
      </c>
      <c r="BC82" s="4">
        <f t="shared" si="76"/>
        <v>0</v>
      </c>
      <c r="BD82" s="4">
        <f t="shared" si="77"/>
        <v>0</v>
      </c>
      <c r="BE82" s="4">
        <f t="shared" si="78"/>
        <v>0</v>
      </c>
      <c r="BF82" s="4">
        <f t="shared" si="79"/>
        <v>0</v>
      </c>
      <c r="BG82" s="4">
        <f t="shared" si="80"/>
        <v>0</v>
      </c>
      <c r="BH82" s="4">
        <f t="shared" si="81"/>
        <v>0</v>
      </c>
      <c r="BI82" s="4">
        <f t="shared" si="82"/>
        <v>1</v>
      </c>
      <c r="BJ82" s="4">
        <f t="shared" si="83"/>
        <v>0</v>
      </c>
      <c r="BK82" s="4">
        <f t="shared" si="84"/>
        <v>0</v>
      </c>
      <c r="BL82" s="4">
        <f t="shared" si="85"/>
        <v>0</v>
      </c>
      <c r="BM82" s="4">
        <f t="shared" si="86"/>
        <v>0</v>
      </c>
      <c r="BN82" s="4">
        <f t="shared" si="87"/>
        <v>0</v>
      </c>
      <c r="BO82">
        <f>SUMIFS(BH$5:BH82,$AA$5:$AA82,$AA82)</f>
        <v>3</v>
      </c>
      <c r="BP82">
        <f>SUMIFS(BI$5:BI82,$AA$5:$AA82,$AA82)</f>
        <v>11</v>
      </c>
      <c r="BQ82">
        <f>SUMIFS(BJ$5:BJ82,$AA$5:$AA82,$AA82)</f>
        <v>12</v>
      </c>
      <c r="BR82">
        <f>SUMIFS(BK$5:BK82,$AA$5:$AA82,$AA82)</f>
        <v>9</v>
      </c>
      <c r="BS82">
        <f>SUMIFS(BL$5:BL82,$AA$5:$AA82,$AA82)</f>
        <v>5</v>
      </c>
      <c r="BT82">
        <f>SUMIFS(BM$5:BM82,$AA$5:$AA82,$AA82)</f>
        <v>5</v>
      </c>
      <c r="BU82">
        <f>SUMIFS(BN$5:BN82,$AA$5:$AA82,$AA82)</f>
        <v>0</v>
      </c>
      <c r="BV82">
        <f t="shared" si="88"/>
        <v>4</v>
      </c>
      <c r="BW82">
        <f t="shared" si="89"/>
        <v>17</v>
      </c>
      <c r="BX82">
        <f t="shared" si="90"/>
        <v>17</v>
      </c>
      <c r="BY82">
        <f t="shared" si="91"/>
        <v>11</v>
      </c>
      <c r="BZ82">
        <f t="shared" si="92"/>
        <v>10</v>
      </c>
      <c r="CA82">
        <f t="shared" si="93"/>
        <v>18</v>
      </c>
      <c r="CB82">
        <f t="shared" si="94"/>
        <v>0</v>
      </c>
      <c r="CC82">
        <f t="shared" si="95"/>
        <v>11</v>
      </c>
      <c r="CD82">
        <f t="shared" si="96"/>
        <v>17</v>
      </c>
      <c r="CE82" t="str">
        <f>IFERROR(VLOOKUP($AA82,'Tuyến và nhân viên'!$I:$O,7,0),"")</f>
        <v>Trần Văn Khanh</v>
      </c>
      <c r="CF82">
        <f t="shared" si="97"/>
        <v>2</v>
      </c>
      <c r="CG82">
        <f t="shared" si="98"/>
        <v>1</v>
      </c>
      <c r="CH82">
        <f>COUNTIFS($L82:L82,"x")</f>
        <v>0</v>
      </c>
      <c r="CI82">
        <f>COUNTIFS($L82:M82,"x")</f>
        <v>1</v>
      </c>
      <c r="CJ82">
        <f>COUNTIFS($L82:N82,"x")</f>
        <v>1</v>
      </c>
      <c r="CK82">
        <f>COUNTIFS($L82:O82,"x")</f>
        <v>1</v>
      </c>
      <c r="CL82">
        <f>COUNTIFS($L82:P82,"x")</f>
        <v>1</v>
      </c>
      <c r="CM82">
        <f>COUNTIFS($L82:Q82,"x")</f>
        <v>1</v>
      </c>
      <c r="CN82">
        <f>COUNTIFS($L82:R82,"x")</f>
        <v>1</v>
      </c>
      <c r="CO82" t="str" cm="1">
        <f t="array" ref="CO82">IFERROR(INDEX($CH$4:$CN$4,0,MATCH(1,$CH82:$CN82,0)),"")</f>
        <v>Thứ 3</v>
      </c>
      <c r="CP82" t="str" cm="1">
        <f t="array" ref="CP82">IFERROR(INDEX($CH$4:$CN$4,0,MATCH(2,$CH82:$CN82,0)),"")</f>
        <v/>
      </c>
      <c r="CQ82" t="str">
        <f t="shared" si="99"/>
        <v>Thứ 3</v>
      </c>
      <c r="CR82" t="str">
        <f t="shared" si="29"/>
        <v>F2 - Tuần 2 &amp; 4</v>
      </c>
    </row>
    <row r="83" spans="1:96" x14ac:dyDescent="0.3">
      <c r="A83" s="117" t="s">
        <v>34226</v>
      </c>
      <c r="B83" s="118" t="s">
        <v>33266</v>
      </c>
      <c r="C83" s="118" t="s">
        <v>33267</v>
      </c>
      <c r="D83" s="118" t="s">
        <v>39657</v>
      </c>
      <c r="E83" s="118" t="s">
        <v>21</v>
      </c>
      <c r="F83" s="118" t="s">
        <v>37020</v>
      </c>
      <c r="G83" s="118" t="s">
        <v>37021</v>
      </c>
      <c r="H83" s="118" t="s">
        <v>37027</v>
      </c>
      <c r="I83" s="118" t="s">
        <v>22</v>
      </c>
      <c r="J83" s="119" t="s">
        <v>39658</v>
      </c>
      <c r="K83" s="119" t="s">
        <v>23</v>
      </c>
      <c r="L83" s="117" t="s">
        <v>23</v>
      </c>
      <c r="M83" s="117" t="s">
        <v>23</v>
      </c>
      <c r="N83" s="117" t="s">
        <v>24</v>
      </c>
      <c r="O83" s="117" t="s">
        <v>23</v>
      </c>
      <c r="P83" s="117" t="s">
        <v>23</v>
      </c>
      <c r="Q83" s="117" t="s">
        <v>23</v>
      </c>
      <c r="R83" s="117" t="s">
        <v>23</v>
      </c>
      <c r="S83" s="117" t="s">
        <v>24</v>
      </c>
      <c r="T83" s="117" t="s">
        <v>24</v>
      </c>
      <c r="U83" s="117" t="s">
        <v>24</v>
      </c>
      <c r="V83" s="117" t="s">
        <v>24</v>
      </c>
      <c r="W83" s="74" t="str">
        <f t="shared" si="65"/>
        <v/>
      </c>
      <c r="X83" s="74" t="str">
        <f t="shared" si="66"/>
        <v>x</v>
      </c>
      <c r="Y83" s="74" t="str">
        <f t="shared" si="67"/>
        <v/>
      </c>
      <c r="Z83" s="74" t="str">
        <f t="shared" si="68"/>
        <v>x</v>
      </c>
      <c r="AA83" t="str">
        <f>VLOOKUP($D83,'Tuyến và nhân viên'!$D:$M,6,0)</f>
        <v>HL00622</v>
      </c>
      <c r="AB83" t="str">
        <f>VLOOKUP($D83,'Tuyến và nhân viên'!$D:$M,7,0)</f>
        <v>Dương Phi Vủ</v>
      </c>
      <c r="AC83" s="16" t="str">
        <f>IFERROR(VLOOKUP($F83,DSKH!$D:$BF,53,0),"")</f>
        <v>F2</v>
      </c>
      <c r="AD83" s="16" t="str">
        <f>IFERROR(VLOOKUP($F83,DSKH!$D:$BF,54,0),"")</f>
        <v>OTC</v>
      </c>
      <c r="AE83" s="4">
        <f>SUMIFS('Doanh số khách hàng'!$F:$F,'Doanh số khách hàng'!$A:$A,'Chi tiết tuyến'!$F83)</f>
        <v>0</v>
      </c>
      <c r="AF83" s="16" t="str">
        <f t="shared" si="4"/>
        <v>F4</v>
      </c>
      <c r="AG83" s="16" t="str">
        <f t="shared" si="5"/>
        <v>F2</v>
      </c>
      <c r="AH83" t="b">
        <f t="shared" si="69"/>
        <v>0</v>
      </c>
      <c r="AI83" t="b">
        <f t="shared" si="70"/>
        <v>1</v>
      </c>
      <c r="AJ83">
        <f>IFERROR(VLOOKUP($AC83,Master!$D:$E,2,0),"")</f>
        <v>2</v>
      </c>
      <c r="AK83">
        <f>VLOOKUP($AF83,Master!$D:$E,2,0)</f>
        <v>4</v>
      </c>
      <c r="AL83" s="4">
        <f t="shared" si="71"/>
        <v>0</v>
      </c>
      <c r="AM83" t="str">
        <f>IFERROR(VLOOKUP($F83,DSKH!$D:$BF,31,0),"")</f>
        <v>Tỉnh Cà Mau</v>
      </c>
      <c r="AN83" t="str">
        <f>IFERROR(VLOOKUP($F83,DSKH!$D:$BF,29,0),"")</f>
        <v>Phường Hiệp Thành</v>
      </c>
      <c r="AO83">
        <f>IFERROR(VLOOKUP($F83,DSKH!$D:$BF,52,0),"")</f>
        <v>0</v>
      </c>
      <c r="AP83">
        <f>IF(L83="x",1+COUNTIFS(AP$4:AP82,"&gt;0",$AA$4:$AA82,$AA82),0)</f>
        <v>0</v>
      </c>
      <c r="AQ83">
        <f>IF(M83="x",1+COUNTIFS(AQ$4:AQ82,"&gt;0",$AA$4:$AA82,$AA82),0)</f>
        <v>0</v>
      </c>
      <c r="AR83">
        <f>IF(N83="x",1+COUNTIFS(AR$4:AR82,"&gt;0",$AA$4:$AA82,$AA82),0)</f>
        <v>18</v>
      </c>
      <c r="AS83">
        <f>IF(O83="x",1+COUNTIFS(AS$4:AS82,"&gt;0",$AA$4:$AA82,$AA82),0)</f>
        <v>0</v>
      </c>
      <c r="AT83">
        <f>IF(P83="x",1+COUNTIFS(AT$4:AT82,"&gt;0",$AA$4:$AA82,$AA82),0)</f>
        <v>0</v>
      </c>
      <c r="AU83">
        <f>IF(Q83="x",1+COUNTIFS(AU$4:AU82,"&gt;0",$AA$4:$AA82,$AA82),0)</f>
        <v>0</v>
      </c>
      <c r="AV83">
        <f>IF(R83="x",1+COUNTIFS(AV$4:AV82,"&gt;0",$AA$4:$AA82,$AA82),0)</f>
        <v>0</v>
      </c>
      <c r="AW83">
        <f t="shared" si="8"/>
        <v>0</v>
      </c>
      <c r="AX83">
        <f t="shared" si="9"/>
        <v>1</v>
      </c>
      <c r="AY83">
        <f t="shared" si="72"/>
        <v>0</v>
      </c>
      <c r="AZ83">
        <f t="shared" si="73"/>
        <v>1</v>
      </c>
      <c r="BA83" s="4">
        <f t="shared" si="74"/>
        <v>0</v>
      </c>
      <c r="BB83" s="4">
        <f t="shared" si="75"/>
        <v>0</v>
      </c>
      <c r="BC83" s="4">
        <f t="shared" si="76"/>
        <v>0</v>
      </c>
      <c r="BD83" s="4">
        <f t="shared" si="77"/>
        <v>0</v>
      </c>
      <c r="BE83" s="4">
        <f t="shared" si="78"/>
        <v>0</v>
      </c>
      <c r="BF83" s="4">
        <f t="shared" si="79"/>
        <v>0</v>
      </c>
      <c r="BG83" s="4">
        <f t="shared" si="80"/>
        <v>0</v>
      </c>
      <c r="BH83" s="4">
        <f t="shared" si="81"/>
        <v>0</v>
      </c>
      <c r="BI83" s="4">
        <f t="shared" si="82"/>
        <v>0</v>
      </c>
      <c r="BJ83" s="4">
        <f t="shared" si="83"/>
        <v>1</v>
      </c>
      <c r="BK83" s="4">
        <f t="shared" si="84"/>
        <v>0</v>
      </c>
      <c r="BL83" s="4">
        <f t="shared" si="85"/>
        <v>0</v>
      </c>
      <c r="BM83" s="4">
        <f t="shared" si="86"/>
        <v>0</v>
      </c>
      <c r="BN83" s="4">
        <f t="shared" si="87"/>
        <v>0</v>
      </c>
      <c r="BO83">
        <f>SUMIFS(BH$5:BH83,$AA$5:$AA83,$AA83)</f>
        <v>3</v>
      </c>
      <c r="BP83">
        <f>SUMIFS(BI$5:BI83,$AA$5:$AA83,$AA83)</f>
        <v>11</v>
      </c>
      <c r="BQ83">
        <f>SUMIFS(BJ$5:BJ83,$AA$5:$AA83,$AA83)</f>
        <v>13</v>
      </c>
      <c r="BR83">
        <f>SUMIFS(BK$5:BK83,$AA$5:$AA83,$AA83)</f>
        <v>9</v>
      </c>
      <c r="BS83">
        <f>SUMIFS(BL$5:BL83,$AA$5:$AA83,$AA83)</f>
        <v>5</v>
      </c>
      <c r="BT83">
        <f>SUMIFS(BM$5:BM83,$AA$5:$AA83,$AA83)</f>
        <v>5</v>
      </c>
      <c r="BU83">
        <f>SUMIFS(BN$5:BN83,$AA$5:$AA83,$AA83)</f>
        <v>0</v>
      </c>
      <c r="BV83">
        <f t="shared" si="88"/>
        <v>4</v>
      </c>
      <c r="BW83">
        <f t="shared" si="89"/>
        <v>17</v>
      </c>
      <c r="BX83">
        <f t="shared" si="90"/>
        <v>17</v>
      </c>
      <c r="BY83">
        <f t="shared" si="91"/>
        <v>11</v>
      </c>
      <c r="BZ83">
        <f t="shared" si="92"/>
        <v>10</v>
      </c>
      <c r="CA83">
        <f t="shared" si="93"/>
        <v>18</v>
      </c>
      <c r="CB83">
        <f t="shared" si="94"/>
        <v>0</v>
      </c>
      <c r="CC83">
        <f t="shared" si="95"/>
        <v>13</v>
      </c>
      <c r="CD83">
        <f t="shared" si="96"/>
        <v>17</v>
      </c>
      <c r="CE83" t="str">
        <f>IFERROR(VLOOKUP($AA83,'Tuyến và nhân viên'!$I:$O,7,0),"")</f>
        <v>Trần Văn Khanh</v>
      </c>
      <c r="CF83">
        <f t="shared" si="97"/>
        <v>2</v>
      </c>
      <c r="CG83">
        <f t="shared" si="98"/>
        <v>1</v>
      </c>
      <c r="CH83">
        <f>COUNTIFS($L83:L83,"x")</f>
        <v>0</v>
      </c>
      <c r="CI83">
        <f>COUNTIFS($L83:M83,"x")</f>
        <v>0</v>
      </c>
      <c r="CJ83">
        <f>COUNTIFS($L83:N83,"x")</f>
        <v>1</v>
      </c>
      <c r="CK83">
        <f>COUNTIFS($L83:O83,"x")</f>
        <v>1</v>
      </c>
      <c r="CL83">
        <f>COUNTIFS($L83:P83,"x")</f>
        <v>1</v>
      </c>
      <c r="CM83">
        <f>COUNTIFS($L83:Q83,"x")</f>
        <v>1</v>
      </c>
      <c r="CN83">
        <f>COUNTIFS($L83:R83,"x")</f>
        <v>1</v>
      </c>
      <c r="CO83" t="str" cm="1">
        <f t="array" ref="CO83">IFERROR(INDEX($CH$4:$CN$4,0,MATCH(1,$CH83:$CN83,0)),"")</f>
        <v>Thứ 4</v>
      </c>
      <c r="CP83" t="str" cm="1">
        <f t="array" ref="CP83">IFERROR(INDEX($CH$4:$CN$4,0,MATCH(2,$CH83:$CN83,0)),"")</f>
        <v/>
      </c>
      <c r="CQ83" t="str">
        <f t="shared" si="99"/>
        <v>Thứ 4</v>
      </c>
      <c r="CR83" t="str">
        <f t="shared" si="29"/>
        <v>F2 - Tuần 2 &amp; 4</v>
      </c>
    </row>
    <row r="84" spans="1:96" x14ac:dyDescent="0.3">
      <c r="A84" s="117" t="s">
        <v>34235</v>
      </c>
      <c r="B84" s="118" t="s">
        <v>33266</v>
      </c>
      <c r="C84" s="118" t="s">
        <v>33267</v>
      </c>
      <c r="D84" s="118" t="s">
        <v>39657</v>
      </c>
      <c r="E84" s="118" t="s">
        <v>21</v>
      </c>
      <c r="F84" s="118" t="s">
        <v>21618</v>
      </c>
      <c r="G84" s="118" t="s">
        <v>37030</v>
      </c>
      <c r="H84" s="118" t="s">
        <v>37036</v>
      </c>
      <c r="I84" s="118" t="s">
        <v>22</v>
      </c>
      <c r="J84" s="119" t="s">
        <v>39658</v>
      </c>
      <c r="K84" s="119" t="s">
        <v>23</v>
      </c>
      <c r="L84" s="117" t="s">
        <v>23</v>
      </c>
      <c r="M84" s="117" t="s">
        <v>23</v>
      </c>
      <c r="N84" s="117" t="s">
        <v>23</v>
      </c>
      <c r="O84" s="117" t="s">
        <v>24</v>
      </c>
      <c r="P84" s="117" t="s">
        <v>23</v>
      </c>
      <c r="Q84" s="117" t="s">
        <v>23</v>
      </c>
      <c r="R84" s="117" t="s">
        <v>23</v>
      </c>
      <c r="S84" s="117" t="s">
        <v>24</v>
      </c>
      <c r="T84" s="117" t="s">
        <v>24</v>
      </c>
      <c r="U84" s="117" t="s">
        <v>24</v>
      </c>
      <c r="V84" s="117" t="s">
        <v>24</v>
      </c>
      <c r="W84" s="74" t="str">
        <f t="shared" si="65"/>
        <v>x</v>
      </c>
      <c r="X84" s="74" t="str">
        <f t="shared" si="66"/>
        <v>x</v>
      </c>
      <c r="Y84" s="74" t="str">
        <f t="shared" si="67"/>
        <v>x</v>
      </c>
      <c r="Z84" s="74" t="str">
        <f t="shared" si="68"/>
        <v>x</v>
      </c>
      <c r="AA84" t="str">
        <f>VLOOKUP($D84,'Tuyến và nhân viên'!$D:$M,6,0)</f>
        <v>HL00622</v>
      </c>
      <c r="AB84" t="str">
        <f>VLOOKUP($D84,'Tuyến và nhân viên'!$D:$M,7,0)</f>
        <v>Dương Phi Vủ</v>
      </c>
      <c r="AC84" s="16" t="str">
        <f>IFERROR(VLOOKUP($F84,DSKH!$D:$BF,53,0),"")</f>
        <v>F8</v>
      </c>
      <c r="AD84" s="16" t="str">
        <f>IFERROR(VLOOKUP($F84,DSKH!$D:$BF,54,0),"")</f>
        <v>OTC</v>
      </c>
      <c r="AE84" s="4">
        <f>SUMIFS('Doanh số khách hàng'!$F:$F,'Doanh số khách hàng'!$A:$A,'Chi tiết tuyến'!$F84)</f>
        <v>48121356.333333336</v>
      </c>
      <c r="AF84" s="16" t="str">
        <f t="shared" si="4"/>
        <v>F4</v>
      </c>
      <c r="AG84" s="16" t="str">
        <f t="shared" si="5"/>
        <v>F4</v>
      </c>
      <c r="AH84" t="b">
        <f t="shared" si="69"/>
        <v>0</v>
      </c>
      <c r="AI84" t="b">
        <f t="shared" si="70"/>
        <v>0</v>
      </c>
      <c r="AJ84">
        <f>IFERROR(VLOOKUP($AC84,Master!$D:$E,2,0),"")</f>
        <v>8</v>
      </c>
      <c r="AK84">
        <f>VLOOKUP($AF84,Master!$D:$E,2,0)</f>
        <v>4</v>
      </c>
      <c r="AL84" s="4">
        <f t="shared" si="71"/>
        <v>6015169.541666667</v>
      </c>
      <c r="AM84" t="str">
        <f>IFERROR(VLOOKUP($F84,DSKH!$D:$BF,31,0),"")</f>
        <v>Tỉnh Cà Mau</v>
      </c>
      <c r="AN84" t="str">
        <f>IFERROR(VLOOKUP($F84,DSKH!$D:$BF,29,0),"")</f>
        <v>Xã Vĩnh Phước</v>
      </c>
      <c r="AO84">
        <f>IFERROR(VLOOKUP($F84,DSKH!$D:$BF,52,0),"")</f>
        <v>48121356.333333336</v>
      </c>
      <c r="AP84">
        <f>IF(L84="x",1+COUNTIFS(AP$4:AP83,"&gt;0",$AA$4:$AA83,$AA83),0)</f>
        <v>0</v>
      </c>
      <c r="AQ84">
        <f>IF(M84="x",1+COUNTIFS(AQ$4:AQ83,"&gt;0",$AA$4:$AA83,$AA83),0)</f>
        <v>0</v>
      </c>
      <c r="AR84">
        <f>IF(N84="x",1+COUNTIFS(AR$4:AR83,"&gt;0",$AA$4:$AA83,$AA83),0)</f>
        <v>0</v>
      </c>
      <c r="AS84">
        <f>IF(O84="x",1+COUNTIFS(AS$4:AS83,"&gt;0",$AA$4:$AA83,$AA83),0)</f>
        <v>19</v>
      </c>
      <c r="AT84">
        <f>IF(P84="x",1+COUNTIFS(AT$4:AT83,"&gt;0",$AA$4:$AA83,$AA83),0)</f>
        <v>0</v>
      </c>
      <c r="AU84">
        <f>IF(Q84="x",1+COUNTIFS(AU$4:AU83,"&gt;0",$AA$4:$AA83,$AA83),0)</f>
        <v>0</v>
      </c>
      <c r="AV84">
        <f>IF(R84="x",1+COUNTIFS(AV$4:AV83,"&gt;0",$AA$4:$AA83,$AA83),0)</f>
        <v>0</v>
      </c>
      <c r="AW84">
        <f t="shared" si="8"/>
        <v>1</v>
      </c>
      <c r="AX84">
        <f t="shared" si="9"/>
        <v>1</v>
      </c>
      <c r="AY84">
        <f t="shared" si="72"/>
        <v>1</v>
      </c>
      <c r="AZ84">
        <f t="shared" si="73"/>
        <v>1</v>
      </c>
      <c r="BA84" s="4">
        <f t="shared" si="74"/>
        <v>0</v>
      </c>
      <c r="BB84" s="4">
        <f t="shared" si="75"/>
        <v>0</v>
      </c>
      <c r="BC84" s="4">
        <f t="shared" si="76"/>
        <v>0</v>
      </c>
      <c r="BD84" s="4">
        <f t="shared" si="77"/>
        <v>6015169.541666667</v>
      </c>
      <c r="BE84" s="4">
        <f t="shared" si="78"/>
        <v>0</v>
      </c>
      <c r="BF84" s="4">
        <f t="shared" si="79"/>
        <v>0</v>
      </c>
      <c r="BG84" s="4">
        <f t="shared" si="80"/>
        <v>0</v>
      </c>
      <c r="BH84" s="4">
        <f t="shared" si="81"/>
        <v>0</v>
      </c>
      <c r="BI84" s="4">
        <f t="shared" si="82"/>
        <v>0</v>
      </c>
      <c r="BJ84" s="4">
        <f t="shared" si="83"/>
        <v>0</v>
      </c>
      <c r="BK84" s="4">
        <f t="shared" si="84"/>
        <v>0</v>
      </c>
      <c r="BL84" s="4">
        <f t="shared" si="85"/>
        <v>0</v>
      </c>
      <c r="BM84" s="4">
        <f t="shared" si="86"/>
        <v>0</v>
      </c>
      <c r="BN84" s="4">
        <f t="shared" si="87"/>
        <v>0</v>
      </c>
      <c r="BO84">
        <f>SUMIFS(BH$5:BH84,$AA$5:$AA84,$AA84)</f>
        <v>3</v>
      </c>
      <c r="BP84">
        <f>SUMIFS(BI$5:BI84,$AA$5:$AA84,$AA84)</f>
        <v>11</v>
      </c>
      <c r="BQ84">
        <f>SUMIFS(BJ$5:BJ84,$AA$5:$AA84,$AA84)</f>
        <v>13</v>
      </c>
      <c r="BR84">
        <f>SUMIFS(BK$5:BK84,$AA$5:$AA84,$AA84)</f>
        <v>9</v>
      </c>
      <c r="BS84">
        <f>SUMIFS(BL$5:BL84,$AA$5:$AA84,$AA84)</f>
        <v>5</v>
      </c>
      <c r="BT84">
        <f>SUMIFS(BM$5:BM84,$AA$5:$AA84,$AA84)</f>
        <v>5</v>
      </c>
      <c r="BU84">
        <f>SUMIFS(BN$5:BN84,$AA$5:$AA84,$AA84)</f>
        <v>0</v>
      </c>
      <c r="BV84">
        <f t="shared" si="88"/>
        <v>4</v>
      </c>
      <c r="BW84">
        <f t="shared" si="89"/>
        <v>17</v>
      </c>
      <c r="BX84">
        <f t="shared" si="90"/>
        <v>17</v>
      </c>
      <c r="BY84">
        <f t="shared" si="91"/>
        <v>11</v>
      </c>
      <c r="BZ84">
        <f t="shared" si="92"/>
        <v>10</v>
      </c>
      <c r="CA84">
        <f t="shared" si="93"/>
        <v>18</v>
      </c>
      <c r="CB84">
        <f t="shared" si="94"/>
        <v>0</v>
      </c>
      <c r="CC84">
        <f t="shared" si="95"/>
        <v>0</v>
      </c>
      <c r="CD84">
        <f t="shared" si="96"/>
        <v>0</v>
      </c>
      <c r="CE84" t="str">
        <f>IFERROR(VLOOKUP($AA84,'Tuyến và nhân viên'!$I:$O,7,0),"")</f>
        <v>Trần Văn Khanh</v>
      </c>
      <c r="CF84">
        <f t="shared" si="97"/>
        <v>4</v>
      </c>
      <c r="CG84">
        <f t="shared" si="98"/>
        <v>1</v>
      </c>
      <c r="CH84">
        <f>COUNTIFS($L84:L84,"x")</f>
        <v>0</v>
      </c>
      <c r="CI84">
        <f>COUNTIFS($L84:M84,"x")</f>
        <v>0</v>
      </c>
      <c r="CJ84">
        <f>COUNTIFS($L84:N84,"x")</f>
        <v>0</v>
      </c>
      <c r="CK84">
        <f>COUNTIFS($L84:O84,"x")</f>
        <v>1</v>
      </c>
      <c r="CL84">
        <f>COUNTIFS($L84:P84,"x")</f>
        <v>1</v>
      </c>
      <c r="CM84">
        <f>COUNTIFS($L84:Q84,"x")</f>
        <v>1</v>
      </c>
      <c r="CN84">
        <f>COUNTIFS($L84:R84,"x")</f>
        <v>1</v>
      </c>
      <c r="CO84" t="str" cm="1">
        <f t="array" ref="CO84">IFERROR(INDEX($CH$4:$CN$4,0,MATCH(1,$CH84:$CN84,0)),"")</f>
        <v>Thứ 5</v>
      </c>
      <c r="CP84" t="str" cm="1">
        <f t="array" ref="CP84">IFERROR(INDEX($CH$4:$CN$4,0,MATCH(2,$CH84:$CN84,0)),"")</f>
        <v/>
      </c>
      <c r="CQ84" t="str">
        <f t="shared" si="99"/>
        <v>Thứ 5</v>
      </c>
      <c r="CR84" t="str">
        <f t="shared" si="29"/>
        <v>F4 - Tất cả các tuần</v>
      </c>
    </row>
    <row r="85" spans="1:96" x14ac:dyDescent="0.3">
      <c r="A85" s="117" t="s">
        <v>34249</v>
      </c>
      <c r="B85" s="118" t="s">
        <v>33266</v>
      </c>
      <c r="C85" s="118" t="s">
        <v>33267</v>
      </c>
      <c r="D85" s="118" t="s">
        <v>39657</v>
      </c>
      <c r="E85" s="118" t="s">
        <v>21</v>
      </c>
      <c r="F85" s="118" t="s">
        <v>1808</v>
      </c>
      <c r="G85" s="118" t="s">
        <v>37315</v>
      </c>
      <c r="H85" s="118" t="s">
        <v>37320</v>
      </c>
      <c r="I85" s="118" t="s">
        <v>22</v>
      </c>
      <c r="J85" s="119" t="s">
        <v>39658</v>
      </c>
      <c r="K85" s="119" t="s">
        <v>23</v>
      </c>
      <c r="L85" s="117" t="s">
        <v>23</v>
      </c>
      <c r="M85" s="117" t="s">
        <v>23</v>
      </c>
      <c r="N85" s="117" t="s">
        <v>23</v>
      </c>
      <c r="O85" s="117" t="s">
        <v>23</v>
      </c>
      <c r="P85" s="117" t="s">
        <v>23</v>
      </c>
      <c r="Q85" s="117" t="s">
        <v>24</v>
      </c>
      <c r="R85" s="117" t="s">
        <v>23</v>
      </c>
      <c r="S85" s="117" t="s">
        <v>24</v>
      </c>
      <c r="T85" s="117" t="s">
        <v>24</v>
      </c>
      <c r="U85" s="117" t="s">
        <v>24</v>
      </c>
      <c r="V85" s="117" t="s">
        <v>24</v>
      </c>
      <c r="W85" s="74" t="str">
        <f t="shared" si="65"/>
        <v>x</v>
      </c>
      <c r="X85" s="74" t="str">
        <f t="shared" si="66"/>
        <v>x</v>
      </c>
      <c r="Y85" s="74" t="str">
        <f t="shared" si="67"/>
        <v>x</v>
      </c>
      <c r="Z85" s="74" t="str">
        <f t="shared" si="68"/>
        <v>x</v>
      </c>
      <c r="AA85" t="str">
        <f>VLOOKUP($D85,'Tuyến và nhân viên'!$D:$M,6,0)</f>
        <v>HL00622</v>
      </c>
      <c r="AB85" t="str">
        <f>VLOOKUP($D85,'Tuyến và nhân viên'!$D:$M,7,0)</f>
        <v>Dương Phi Vủ</v>
      </c>
      <c r="AC85" s="16" t="str">
        <f>IFERROR(VLOOKUP($F85,DSKH!$D:$BF,53,0),"")</f>
        <v>F4</v>
      </c>
      <c r="AD85" s="16" t="str">
        <f>IFERROR(VLOOKUP($F85,DSKH!$D:$BF,54,0),"")</f>
        <v>OTC</v>
      </c>
      <c r="AE85" s="4">
        <f>SUMIFS('Doanh số khách hàng'!$F:$F,'Doanh số khách hàng'!$A:$A,'Chi tiết tuyến'!$F85)</f>
        <v>2849133.3333333335</v>
      </c>
      <c r="AF85" s="16" t="str">
        <f t="shared" si="4"/>
        <v>F4</v>
      </c>
      <c r="AG85" s="16" t="str">
        <f t="shared" si="5"/>
        <v>F4</v>
      </c>
      <c r="AH85" t="b">
        <f t="shared" si="69"/>
        <v>1</v>
      </c>
      <c r="AI85" t="b">
        <f t="shared" si="70"/>
        <v>1</v>
      </c>
      <c r="AJ85">
        <f>IFERROR(VLOOKUP($AC85,Master!$D:$E,2,0),"")</f>
        <v>4</v>
      </c>
      <c r="AK85">
        <f>VLOOKUP($AF85,Master!$D:$E,2,0)</f>
        <v>4</v>
      </c>
      <c r="AL85" s="4">
        <f t="shared" si="71"/>
        <v>712283.33333333337</v>
      </c>
      <c r="AM85" t="str">
        <f>IFERROR(VLOOKUP($F85,DSKH!$D:$BF,31,0),"")</f>
        <v>Tỉnh Cà Mau</v>
      </c>
      <c r="AN85" t="str">
        <f>IFERROR(VLOOKUP($F85,DSKH!$D:$BF,29,0),"")</f>
        <v>Xã Hưng Hội</v>
      </c>
      <c r="AO85">
        <f>IFERROR(VLOOKUP($F85,DSKH!$D:$BF,52,0),"")</f>
        <v>2849133.3333333335</v>
      </c>
      <c r="AP85">
        <f>IF(L85="x",1+COUNTIFS(AP$4:AP84,"&gt;0",$AA$4:$AA84,$AA84),0)</f>
        <v>0</v>
      </c>
      <c r="AQ85">
        <f>IF(M85="x",1+COUNTIFS(AQ$4:AQ84,"&gt;0",$AA$4:$AA84,$AA84),0)</f>
        <v>0</v>
      </c>
      <c r="AR85">
        <f>IF(N85="x",1+COUNTIFS(AR$4:AR84,"&gt;0",$AA$4:$AA84,$AA84),0)</f>
        <v>0</v>
      </c>
      <c r="AS85">
        <f>IF(O85="x",1+COUNTIFS(AS$4:AS84,"&gt;0",$AA$4:$AA84,$AA84),0)</f>
        <v>0</v>
      </c>
      <c r="AT85">
        <f>IF(P85="x",1+COUNTIFS(AT$4:AT84,"&gt;0",$AA$4:$AA84,$AA84),0)</f>
        <v>0</v>
      </c>
      <c r="AU85">
        <f>IF(Q85="x",1+COUNTIFS(AU$4:AU84,"&gt;0",$AA$4:$AA84,$AA84),0)</f>
        <v>10</v>
      </c>
      <c r="AV85">
        <f>IF(R85="x",1+COUNTIFS(AV$4:AV84,"&gt;0",$AA$4:$AA84,$AA84),0)</f>
        <v>0</v>
      </c>
      <c r="AW85">
        <f t="shared" si="8"/>
        <v>1</v>
      </c>
      <c r="AX85">
        <f t="shared" si="9"/>
        <v>1</v>
      </c>
      <c r="AY85">
        <f t="shared" si="72"/>
        <v>1</v>
      </c>
      <c r="AZ85">
        <f t="shared" si="73"/>
        <v>1</v>
      </c>
      <c r="BA85" s="4">
        <f t="shared" si="74"/>
        <v>0</v>
      </c>
      <c r="BB85" s="4">
        <f t="shared" si="75"/>
        <v>0</v>
      </c>
      <c r="BC85" s="4">
        <f t="shared" si="76"/>
        <v>0</v>
      </c>
      <c r="BD85" s="4">
        <f t="shared" si="77"/>
        <v>0</v>
      </c>
      <c r="BE85" s="4">
        <f t="shared" si="78"/>
        <v>0</v>
      </c>
      <c r="BF85" s="4">
        <f t="shared" si="79"/>
        <v>712283.33333333337</v>
      </c>
      <c r="BG85" s="4">
        <f t="shared" si="80"/>
        <v>0</v>
      </c>
      <c r="BH85" s="4">
        <f t="shared" si="81"/>
        <v>0</v>
      </c>
      <c r="BI85" s="4">
        <f t="shared" si="82"/>
        <v>0</v>
      </c>
      <c r="BJ85" s="4">
        <f t="shared" si="83"/>
        <v>0</v>
      </c>
      <c r="BK85" s="4">
        <f t="shared" si="84"/>
        <v>0</v>
      </c>
      <c r="BL85" s="4">
        <f t="shared" si="85"/>
        <v>0</v>
      </c>
      <c r="BM85" s="4">
        <f t="shared" si="86"/>
        <v>0</v>
      </c>
      <c r="BN85" s="4">
        <f t="shared" si="87"/>
        <v>0</v>
      </c>
      <c r="BO85">
        <f>SUMIFS(BH$5:BH85,$AA$5:$AA85,$AA85)</f>
        <v>3</v>
      </c>
      <c r="BP85">
        <f>SUMIFS(BI$5:BI85,$AA$5:$AA85,$AA85)</f>
        <v>11</v>
      </c>
      <c r="BQ85">
        <f>SUMIFS(BJ$5:BJ85,$AA$5:$AA85,$AA85)</f>
        <v>13</v>
      </c>
      <c r="BR85">
        <f>SUMIFS(BK$5:BK85,$AA$5:$AA85,$AA85)</f>
        <v>9</v>
      </c>
      <c r="BS85">
        <f>SUMIFS(BL$5:BL85,$AA$5:$AA85,$AA85)</f>
        <v>5</v>
      </c>
      <c r="BT85">
        <f>SUMIFS(BM$5:BM85,$AA$5:$AA85,$AA85)</f>
        <v>5</v>
      </c>
      <c r="BU85">
        <f>SUMIFS(BN$5:BN85,$AA$5:$AA85,$AA85)</f>
        <v>0</v>
      </c>
      <c r="BV85">
        <f t="shared" si="88"/>
        <v>4</v>
      </c>
      <c r="BW85">
        <f t="shared" si="89"/>
        <v>17</v>
      </c>
      <c r="BX85">
        <f t="shared" si="90"/>
        <v>17</v>
      </c>
      <c r="BY85">
        <f t="shared" si="91"/>
        <v>11</v>
      </c>
      <c r="BZ85">
        <f t="shared" si="92"/>
        <v>10</v>
      </c>
      <c r="CA85">
        <f t="shared" si="93"/>
        <v>18</v>
      </c>
      <c r="CB85">
        <f t="shared" si="94"/>
        <v>0</v>
      </c>
      <c r="CC85">
        <f t="shared" si="95"/>
        <v>0</v>
      </c>
      <c r="CD85">
        <f t="shared" si="96"/>
        <v>0</v>
      </c>
      <c r="CE85" t="str">
        <f>IFERROR(VLOOKUP($AA85,'Tuyến và nhân viên'!$I:$O,7,0),"")</f>
        <v>Trần Văn Khanh</v>
      </c>
      <c r="CF85">
        <f t="shared" si="97"/>
        <v>4</v>
      </c>
      <c r="CG85">
        <f t="shared" si="98"/>
        <v>1</v>
      </c>
      <c r="CH85">
        <f>COUNTIFS($L85:L85,"x")</f>
        <v>0</v>
      </c>
      <c r="CI85">
        <f>COUNTIFS($L85:M85,"x")</f>
        <v>0</v>
      </c>
      <c r="CJ85">
        <f>COUNTIFS($L85:N85,"x")</f>
        <v>0</v>
      </c>
      <c r="CK85">
        <f>COUNTIFS($L85:O85,"x")</f>
        <v>0</v>
      </c>
      <c r="CL85">
        <f>COUNTIFS($L85:P85,"x")</f>
        <v>0</v>
      </c>
      <c r="CM85">
        <f>COUNTIFS($L85:Q85,"x")</f>
        <v>1</v>
      </c>
      <c r="CN85">
        <f>COUNTIFS($L85:R85,"x")</f>
        <v>1</v>
      </c>
      <c r="CO85" t="str" cm="1">
        <f t="array" ref="CO85">IFERROR(INDEX($CH$4:$CN$4,0,MATCH(1,$CH85:$CN85,0)),"")</f>
        <v>Thứ 7</v>
      </c>
      <c r="CP85" t="str" cm="1">
        <f t="array" ref="CP85">IFERROR(INDEX($CH$4:$CN$4,0,MATCH(2,$CH85:$CN85,0)),"")</f>
        <v/>
      </c>
      <c r="CQ85" t="str">
        <f t="shared" si="99"/>
        <v>Thứ 7</v>
      </c>
      <c r="CR85" t="str">
        <f t="shared" si="29"/>
        <v>F4 - Tất cả các tuần</v>
      </c>
    </row>
    <row r="86" spans="1:96" x14ac:dyDescent="0.3">
      <c r="A86" s="117" t="s">
        <v>34260</v>
      </c>
      <c r="B86" s="118" t="s">
        <v>33266</v>
      </c>
      <c r="C86" s="118" t="s">
        <v>33267</v>
      </c>
      <c r="D86" s="118" t="s">
        <v>39657</v>
      </c>
      <c r="E86" s="118" t="s">
        <v>21</v>
      </c>
      <c r="F86" s="118" t="s">
        <v>22275</v>
      </c>
      <c r="G86" s="118" t="s">
        <v>37324</v>
      </c>
      <c r="H86" s="118" t="s">
        <v>37330</v>
      </c>
      <c r="I86" s="118" t="s">
        <v>22</v>
      </c>
      <c r="J86" s="119" t="s">
        <v>39658</v>
      </c>
      <c r="K86" s="119" t="s">
        <v>23</v>
      </c>
      <c r="L86" s="117" t="s">
        <v>23</v>
      </c>
      <c r="M86" s="117" t="s">
        <v>23</v>
      </c>
      <c r="N86" s="117" t="s">
        <v>23</v>
      </c>
      <c r="O86" s="117" t="s">
        <v>23</v>
      </c>
      <c r="P86" s="117" t="s">
        <v>23</v>
      </c>
      <c r="Q86" s="117" t="s">
        <v>24</v>
      </c>
      <c r="R86" s="117" t="s">
        <v>23</v>
      </c>
      <c r="S86" s="117" t="s">
        <v>24</v>
      </c>
      <c r="T86" s="117" t="s">
        <v>24</v>
      </c>
      <c r="U86" s="117" t="s">
        <v>24</v>
      </c>
      <c r="V86" s="117" t="s">
        <v>24</v>
      </c>
      <c r="W86" s="74" t="str">
        <f t="shared" si="65"/>
        <v>x</v>
      </c>
      <c r="X86" s="74" t="str">
        <f t="shared" si="66"/>
        <v/>
      </c>
      <c r="Y86" s="74" t="str">
        <f t="shared" si="67"/>
        <v>x</v>
      </c>
      <c r="Z86" s="74" t="str">
        <f t="shared" si="68"/>
        <v/>
      </c>
      <c r="AA86" t="str">
        <f>VLOOKUP($D86,'Tuyến và nhân viên'!$D:$M,6,0)</f>
        <v>HL00622</v>
      </c>
      <c r="AB86" t="str">
        <f>VLOOKUP($D86,'Tuyến và nhân viên'!$D:$M,7,0)</f>
        <v>Dương Phi Vủ</v>
      </c>
      <c r="AC86" s="16" t="str">
        <f>IFERROR(VLOOKUP($F86,DSKH!$D:$BF,53,0),"")</f>
        <v>F2</v>
      </c>
      <c r="AD86" s="16" t="str">
        <f>IFERROR(VLOOKUP($F86,DSKH!$D:$BF,54,0),"")</f>
        <v>OTC</v>
      </c>
      <c r="AE86" s="4">
        <f>SUMIFS('Doanh số khách hàng'!$F:$F,'Doanh số khách hàng'!$A:$A,'Chi tiết tuyến'!$F86)</f>
        <v>151633.33333333334</v>
      </c>
      <c r="AF86" s="16" t="str">
        <f t="shared" si="4"/>
        <v>F4</v>
      </c>
      <c r="AG86" s="16" t="str">
        <f t="shared" si="5"/>
        <v>F2</v>
      </c>
      <c r="AH86" t="b">
        <f t="shared" si="69"/>
        <v>0</v>
      </c>
      <c r="AI86" t="b">
        <f t="shared" si="70"/>
        <v>1</v>
      </c>
      <c r="AJ86">
        <f>IFERROR(VLOOKUP($AC86,Master!$D:$E,2,0),"")</f>
        <v>2</v>
      </c>
      <c r="AK86">
        <f>VLOOKUP($AF86,Master!$D:$E,2,0)</f>
        <v>4</v>
      </c>
      <c r="AL86" s="4">
        <f t="shared" si="71"/>
        <v>75816.666666666672</v>
      </c>
      <c r="AM86" t="str">
        <f>IFERROR(VLOOKUP($F86,DSKH!$D:$BF,31,0),"")</f>
        <v>Tỉnh Cà Mau</v>
      </c>
      <c r="AN86" t="str">
        <f>IFERROR(VLOOKUP($F86,DSKH!$D:$BF,29,0),"")</f>
        <v>Xã Hưng Hội</v>
      </c>
      <c r="AO86">
        <f>IFERROR(VLOOKUP($F86,DSKH!$D:$BF,52,0),"")</f>
        <v>151633.33333333334</v>
      </c>
      <c r="AP86">
        <f>IF(L86="x",1+COUNTIFS(AP$4:AP85,"&gt;0",$AA$4:$AA85,$AA85),0)</f>
        <v>0</v>
      </c>
      <c r="AQ86">
        <f>IF(M86="x",1+COUNTIFS(AQ$4:AQ85,"&gt;0",$AA$4:$AA85,$AA85),0)</f>
        <v>0</v>
      </c>
      <c r="AR86">
        <f>IF(N86="x",1+COUNTIFS(AR$4:AR85,"&gt;0",$AA$4:$AA85,$AA85),0)</f>
        <v>0</v>
      </c>
      <c r="AS86">
        <f>IF(O86="x",1+COUNTIFS(AS$4:AS85,"&gt;0",$AA$4:$AA85,$AA85),0)</f>
        <v>0</v>
      </c>
      <c r="AT86">
        <f>IF(P86="x",1+COUNTIFS(AT$4:AT85,"&gt;0",$AA$4:$AA85,$AA85),0)</f>
        <v>0</v>
      </c>
      <c r="AU86">
        <f>IF(Q86="x",1+COUNTIFS(AU$4:AU85,"&gt;0",$AA$4:$AA85,$AA85),0)</f>
        <v>11</v>
      </c>
      <c r="AV86">
        <f>IF(R86="x",1+COUNTIFS(AV$4:AV85,"&gt;0",$AA$4:$AA85,$AA85),0)</f>
        <v>0</v>
      </c>
      <c r="AW86">
        <f t="shared" si="8"/>
        <v>1</v>
      </c>
      <c r="AX86">
        <f t="shared" si="9"/>
        <v>0</v>
      </c>
      <c r="AY86">
        <f t="shared" si="72"/>
        <v>1</v>
      </c>
      <c r="AZ86">
        <f t="shared" si="73"/>
        <v>0</v>
      </c>
      <c r="BA86" s="4">
        <f t="shared" si="74"/>
        <v>0</v>
      </c>
      <c r="BB86" s="4">
        <f t="shared" si="75"/>
        <v>0</v>
      </c>
      <c r="BC86" s="4">
        <f t="shared" si="76"/>
        <v>0</v>
      </c>
      <c r="BD86" s="4">
        <f t="shared" si="77"/>
        <v>0</v>
      </c>
      <c r="BE86" s="4">
        <f t="shared" si="78"/>
        <v>0</v>
      </c>
      <c r="BF86" s="4">
        <f t="shared" si="79"/>
        <v>75816.666666666672</v>
      </c>
      <c r="BG86" s="4">
        <f t="shared" si="80"/>
        <v>0</v>
      </c>
      <c r="BH86" s="4">
        <f t="shared" si="81"/>
        <v>0</v>
      </c>
      <c r="BI86" s="4">
        <f t="shared" si="82"/>
        <v>0</v>
      </c>
      <c r="BJ86" s="4">
        <f t="shared" si="83"/>
        <v>0</v>
      </c>
      <c r="BK86" s="4">
        <f t="shared" si="84"/>
        <v>0</v>
      </c>
      <c r="BL86" s="4">
        <f t="shared" si="85"/>
        <v>0</v>
      </c>
      <c r="BM86" s="4">
        <f t="shared" si="86"/>
        <v>1</v>
      </c>
      <c r="BN86" s="4">
        <f t="shared" si="87"/>
        <v>0</v>
      </c>
      <c r="BO86">
        <f>SUMIFS(BH$5:BH86,$AA$5:$AA86,$AA86)</f>
        <v>3</v>
      </c>
      <c r="BP86">
        <f>SUMIFS(BI$5:BI86,$AA$5:$AA86,$AA86)</f>
        <v>11</v>
      </c>
      <c r="BQ86">
        <f>SUMIFS(BJ$5:BJ86,$AA$5:$AA86,$AA86)</f>
        <v>13</v>
      </c>
      <c r="BR86">
        <f>SUMIFS(BK$5:BK86,$AA$5:$AA86,$AA86)</f>
        <v>9</v>
      </c>
      <c r="BS86">
        <f>SUMIFS(BL$5:BL86,$AA$5:$AA86,$AA86)</f>
        <v>5</v>
      </c>
      <c r="BT86">
        <f>SUMIFS(BM$5:BM86,$AA$5:$AA86,$AA86)</f>
        <v>6</v>
      </c>
      <c r="BU86">
        <f>SUMIFS(BN$5:BN86,$AA$5:$AA86,$AA86)</f>
        <v>0</v>
      </c>
      <c r="BV86">
        <f t="shared" si="88"/>
        <v>4</v>
      </c>
      <c r="BW86">
        <f t="shared" si="89"/>
        <v>17</v>
      </c>
      <c r="BX86">
        <f t="shared" si="90"/>
        <v>17</v>
      </c>
      <c r="BY86">
        <f t="shared" si="91"/>
        <v>11</v>
      </c>
      <c r="BZ86">
        <f t="shared" si="92"/>
        <v>10</v>
      </c>
      <c r="CA86">
        <f t="shared" si="93"/>
        <v>18</v>
      </c>
      <c r="CB86">
        <f t="shared" si="94"/>
        <v>0</v>
      </c>
      <c r="CC86">
        <f t="shared" si="95"/>
        <v>6</v>
      </c>
      <c r="CD86">
        <f t="shared" si="96"/>
        <v>18</v>
      </c>
      <c r="CE86" t="str">
        <f>IFERROR(VLOOKUP($AA86,'Tuyến và nhân viên'!$I:$O,7,0),"")</f>
        <v>Trần Văn Khanh</v>
      </c>
      <c r="CF86">
        <f t="shared" si="97"/>
        <v>2</v>
      </c>
      <c r="CG86">
        <f t="shared" si="98"/>
        <v>1</v>
      </c>
      <c r="CH86">
        <f>COUNTIFS($L86:L86,"x")</f>
        <v>0</v>
      </c>
      <c r="CI86">
        <f>COUNTIFS($L86:M86,"x")</f>
        <v>0</v>
      </c>
      <c r="CJ86">
        <f>COUNTIFS($L86:N86,"x")</f>
        <v>0</v>
      </c>
      <c r="CK86">
        <f>COUNTIFS($L86:O86,"x")</f>
        <v>0</v>
      </c>
      <c r="CL86">
        <f>COUNTIFS($L86:P86,"x")</f>
        <v>0</v>
      </c>
      <c r="CM86">
        <f>COUNTIFS($L86:Q86,"x")</f>
        <v>1</v>
      </c>
      <c r="CN86">
        <f>COUNTIFS($L86:R86,"x")</f>
        <v>1</v>
      </c>
      <c r="CO86" t="str" cm="1">
        <f t="array" ref="CO86">IFERROR(INDEX($CH$4:$CN$4,0,MATCH(1,$CH86:$CN86,0)),"")</f>
        <v>Thứ 7</v>
      </c>
      <c r="CP86" t="str" cm="1">
        <f t="array" ref="CP86">IFERROR(INDEX($CH$4:$CN$4,0,MATCH(2,$CH86:$CN86,0)),"")</f>
        <v/>
      </c>
      <c r="CQ86" t="str">
        <f t="shared" si="99"/>
        <v>Thứ 7</v>
      </c>
      <c r="CR86" t="str">
        <f t="shared" si="29"/>
        <v>F2 - Tuần 1 &amp; 3</v>
      </c>
    </row>
    <row r="87" spans="1:96" x14ac:dyDescent="0.3">
      <c r="A87" s="117" t="s">
        <v>34271</v>
      </c>
      <c r="B87" s="118" t="s">
        <v>33266</v>
      </c>
      <c r="C87" s="118" t="s">
        <v>33267</v>
      </c>
      <c r="D87" s="118" t="s">
        <v>39657</v>
      </c>
      <c r="E87" s="118" t="s">
        <v>21</v>
      </c>
      <c r="F87" s="118" t="s">
        <v>37334</v>
      </c>
      <c r="G87" s="118" t="s">
        <v>37335</v>
      </c>
      <c r="H87" s="118" t="s">
        <v>37341</v>
      </c>
      <c r="I87" s="118" t="s">
        <v>22</v>
      </c>
      <c r="J87" s="119" t="s">
        <v>39658</v>
      </c>
      <c r="K87" s="119" t="s">
        <v>23</v>
      </c>
      <c r="L87" s="117" t="s">
        <v>23</v>
      </c>
      <c r="M87" s="117" t="s">
        <v>23</v>
      </c>
      <c r="N87" s="117" t="s">
        <v>23</v>
      </c>
      <c r="O87" s="117" t="s">
        <v>23</v>
      </c>
      <c r="P87" s="117" t="s">
        <v>23</v>
      </c>
      <c r="Q87" s="117" t="s">
        <v>24</v>
      </c>
      <c r="R87" s="117" t="s">
        <v>23</v>
      </c>
      <c r="S87" s="117" t="s">
        <v>24</v>
      </c>
      <c r="T87" s="117" t="s">
        <v>24</v>
      </c>
      <c r="U87" s="117" t="s">
        <v>24</v>
      </c>
      <c r="V87" s="117" t="s">
        <v>24</v>
      </c>
      <c r="W87" s="74" t="str">
        <f t="shared" si="65"/>
        <v>x</v>
      </c>
      <c r="X87" s="74" t="str">
        <f t="shared" si="66"/>
        <v/>
      </c>
      <c r="Y87" s="74" t="str">
        <f t="shared" si="67"/>
        <v>x</v>
      </c>
      <c r="Z87" s="74" t="str">
        <f t="shared" si="68"/>
        <v/>
      </c>
      <c r="AA87" t="str">
        <f>VLOOKUP($D87,'Tuyến và nhân viên'!$D:$M,6,0)</f>
        <v>HL00622</v>
      </c>
      <c r="AB87" t="str">
        <f>VLOOKUP($D87,'Tuyến và nhân viên'!$D:$M,7,0)</f>
        <v>Dương Phi Vủ</v>
      </c>
      <c r="AC87" s="16" t="str">
        <f>IFERROR(VLOOKUP($F87,DSKH!$D:$BF,53,0),"")</f>
        <v>F2</v>
      </c>
      <c r="AD87" s="16" t="str">
        <f>IFERROR(VLOOKUP($F87,DSKH!$D:$BF,54,0),"")</f>
        <v>OTC</v>
      </c>
      <c r="AE87" s="4">
        <f>SUMIFS('Doanh số khách hàng'!$F:$F,'Doanh số khách hàng'!$A:$A,'Chi tiết tuyến'!$F87)</f>
        <v>0</v>
      </c>
      <c r="AF87" s="16" t="str">
        <f t="shared" si="4"/>
        <v>F4</v>
      </c>
      <c r="AG87" s="16" t="str">
        <f t="shared" si="5"/>
        <v>F2</v>
      </c>
      <c r="AH87" t="b">
        <f t="shared" si="69"/>
        <v>0</v>
      </c>
      <c r="AI87" t="b">
        <f t="shared" si="70"/>
        <v>1</v>
      </c>
      <c r="AJ87">
        <f>IFERROR(VLOOKUP($AC87,Master!$D:$E,2,0),"")</f>
        <v>2</v>
      </c>
      <c r="AK87">
        <f>VLOOKUP($AF87,Master!$D:$E,2,0)</f>
        <v>4</v>
      </c>
      <c r="AL87" s="4">
        <f t="shared" si="71"/>
        <v>0</v>
      </c>
      <c r="AM87" t="str">
        <f>IFERROR(VLOOKUP($F87,DSKH!$D:$BF,31,0),"")</f>
        <v>Tỉnh Cà Mau</v>
      </c>
      <c r="AN87" t="str">
        <f>IFERROR(VLOOKUP($F87,DSKH!$D:$BF,29,0),"")</f>
        <v>Xã Hưng Hội</v>
      </c>
      <c r="AO87">
        <f>IFERROR(VLOOKUP($F87,DSKH!$D:$BF,52,0),"")</f>
        <v>0</v>
      </c>
      <c r="AP87">
        <f>IF(L87="x",1+COUNTIFS(AP$4:AP86,"&gt;0",$AA$4:$AA86,$AA86),0)</f>
        <v>0</v>
      </c>
      <c r="AQ87">
        <f>IF(M87="x",1+COUNTIFS(AQ$4:AQ86,"&gt;0",$AA$4:$AA86,$AA86),0)</f>
        <v>0</v>
      </c>
      <c r="AR87">
        <f>IF(N87="x",1+COUNTIFS(AR$4:AR86,"&gt;0",$AA$4:$AA86,$AA86),0)</f>
        <v>0</v>
      </c>
      <c r="AS87">
        <f>IF(O87="x",1+COUNTIFS(AS$4:AS86,"&gt;0",$AA$4:$AA86,$AA86),0)</f>
        <v>0</v>
      </c>
      <c r="AT87">
        <f>IF(P87="x",1+COUNTIFS(AT$4:AT86,"&gt;0",$AA$4:$AA86,$AA86),0)</f>
        <v>0</v>
      </c>
      <c r="AU87">
        <f>IF(Q87="x",1+COUNTIFS(AU$4:AU86,"&gt;0",$AA$4:$AA86,$AA86),0)</f>
        <v>12</v>
      </c>
      <c r="AV87">
        <f>IF(R87="x",1+COUNTIFS(AV$4:AV86,"&gt;0",$AA$4:$AA86,$AA86),0)</f>
        <v>0</v>
      </c>
      <c r="AW87">
        <f t="shared" si="8"/>
        <v>1</v>
      </c>
      <c r="AX87">
        <f t="shared" si="9"/>
        <v>0</v>
      </c>
      <c r="AY87">
        <f t="shared" si="72"/>
        <v>1</v>
      </c>
      <c r="AZ87">
        <f t="shared" si="73"/>
        <v>0</v>
      </c>
      <c r="BA87" s="4">
        <f t="shared" si="74"/>
        <v>0</v>
      </c>
      <c r="BB87" s="4">
        <f t="shared" si="75"/>
        <v>0</v>
      </c>
      <c r="BC87" s="4">
        <f t="shared" si="76"/>
        <v>0</v>
      </c>
      <c r="BD87" s="4">
        <f t="shared" si="77"/>
        <v>0</v>
      </c>
      <c r="BE87" s="4">
        <f t="shared" si="78"/>
        <v>0</v>
      </c>
      <c r="BF87" s="4">
        <f t="shared" si="79"/>
        <v>0</v>
      </c>
      <c r="BG87" s="4">
        <f t="shared" si="80"/>
        <v>0</v>
      </c>
      <c r="BH87" s="4">
        <f t="shared" si="81"/>
        <v>0</v>
      </c>
      <c r="BI87" s="4">
        <f t="shared" si="82"/>
        <v>0</v>
      </c>
      <c r="BJ87" s="4">
        <f t="shared" si="83"/>
        <v>0</v>
      </c>
      <c r="BK87" s="4">
        <f t="shared" si="84"/>
        <v>0</v>
      </c>
      <c r="BL87" s="4">
        <f t="shared" si="85"/>
        <v>0</v>
      </c>
      <c r="BM87" s="4">
        <f t="shared" si="86"/>
        <v>1</v>
      </c>
      <c r="BN87" s="4">
        <f t="shared" si="87"/>
        <v>0</v>
      </c>
      <c r="BO87">
        <f>SUMIFS(BH$5:BH87,$AA$5:$AA87,$AA87)</f>
        <v>3</v>
      </c>
      <c r="BP87">
        <f>SUMIFS(BI$5:BI87,$AA$5:$AA87,$AA87)</f>
        <v>11</v>
      </c>
      <c r="BQ87">
        <f>SUMIFS(BJ$5:BJ87,$AA$5:$AA87,$AA87)</f>
        <v>13</v>
      </c>
      <c r="BR87">
        <f>SUMIFS(BK$5:BK87,$AA$5:$AA87,$AA87)</f>
        <v>9</v>
      </c>
      <c r="BS87">
        <f>SUMIFS(BL$5:BL87,$AA$5:$AA87,$AA87)</f>
        <v>5</v>
      </c>
      <c r="BT87">
        <f>SUMIFS(BM$5:BM87,$AA$5:$AA87,$AA87)</f>
        <v>7</v>
      </c>
      <c r="BU87">
        <f>SUMIFS(BN$5:BN87,$AA$5:$AA87,$AA87)</f>
        <v>0</v>
      </c>
      <c r="BV87">
        <f t="shared" si="88"/>
        <v>4</v>
      </c>
      <c r="BW87">
        <f t="shared" si="89"/>
        <v>17</v>
      </c>
      <c r="BX87">
        <f t="shared" si="90"/>
        <v>17</v>
      </c>
      <c r="BY87">
        <f t="shared" si="91"/>
        <v>11</v>
      </c>
      <c r="BZ87">
        <f t="shared" si="92"/>
        <v>10</v>
      </c>
      <c r="CA87">
        <f t="shared" si="93"/>
        <v>18</v>
      </c>
      <c r="CB87">
        <f t="shared" si="94"/>
        <v>0</v>
      </c>
      <c r="CC87">
        <f t="shared" si="95"/>
        <v>7</v>
      </c>
      <c r="CD87">
        <f t="shared" si="96"/>
        <v>18</v>
      </c>
      <c r="CE87" t="str">
        <f>IFERROR(VLOOKUP($AA87,'Tuyến và nhân viên'!$I:$O,7,0),"")</f>
        <v>Trần Văn Khanh</v>
      </c>
      <c r="CF87">
        <f t="shared" si="97"/>
        <v>2</v>
      </c>
      <c r="CG87">
        <f t="shared" si="98"/>
        <v>1</v>
      </c>
      <c r="CH87">
        <f>COUNTIFS($L87:L87,"x")</f>
        <v>0</v>
      </c>
      <c r="CI87">
        <f>COUNTIFS($L87:M87,"x")</f>
        <v>0</v>
      </c>
      <c r="CJ87">
        <f>COUNTIFS($L87:N87,"x")</f>
        <v>0</v>
      </c>
      <c r="CK87">
        <f>COUNTIFS($L87:O87,"x")</f>
        <v>0</v>
      </c>
      <c r="CL87">
        <f>COUNTIFS($L87:P87,"x")</f>
        <v>0</v>
      </c>
      <c r="CM87">
        <f>COUNTIFS($L87:Q87,"x")</f>
        <v>1</v>
      </c>
      <c r="CN87">
        <f>COUNTIFS($L87:R87,"x")</f>
        <v>1</v>
      </c>
      <c r="CO87" t="str" cm="1">
        <f t="array" ref="CO87">IFERROR(INDEX($CH$4:$CN$4,0,MATCH(1,$CH87:$CN87,0)),"")</f>
        <v>Thứ 7</v>
      </c>
      <c r="CP87" t="str" cm="1">
        <f t="array" ref="CP87">IFERROR(INDEX($CH$4:$CN$4,0,MATCH(2,$CH87:$CN87,0)),"")</f>
        <v/>
      </c>
      <c r="CQ87" t="str">
        <f t="shared" si="99"/>
        <v>Thứ 7</v>
      </c>
      <c r="CR87" t="str">
        <f t="shared" si="29"/>
        <v>F2 - Tuần 1 &amp; 3</v>
      </c>
    </row>
    <row r="88" spans="1:96" x14ac:dyDescent="0.3">
      <c r="A88" s="117" t="s">
        <v>34281</v>
      </c>
      <c r="B88" s="118" t="s">
        <v>33266</v>
      </c>
      <c r="C88" s="118" t="s">
        <v>33267</v>
      </c>
      <c r="D88" s="118" t="s">
        <v>39657</v>
      </c>
      <c r="E88" s="118" t="s">
        <v>21</v>
      </c>
      <c r="F88" s="118" t="s">
        <v>5105</v>
      </c>
      <c r="G88" s="118" t="s">
        <v>37345</v>
      </c>
      <c r="H88" s="118" t="s">
        <v>37350</v>
      </c>
      <c r="I88" s="118" t="s">
        <v>22</v>
      </c>
      <c r="J88" s="119" t="s">
        <v>39658</v>
      </c>
      <c r="K88" s="119" t="s">
        <v>23</v>
      </c>
      <c r="L88" s="117" t="s">
        <v>23</v>
      </c>
      <c r="M88" s="117" t="s">
        <v>23</v>
      </c>
      <c r="N88" s="117" t="s">
        <v>23</v>
      </c>
      <c r="O88" s="117" t="s">
        <v>23</v>
      </c>
      <c r="P88" s="117" t="s">
        <v>23</v>
      </c>
      <c r="Q88" s="117" t="s">
        <v>24</v>
      </c>
      <c r="R88" s="117" t="s">
        <v>23</v>
      </c>
      <c r="S88" s="117" t="s">
        <v>24</v>
      </c>
      <c r="T88" s="117" t="s">
        <v>24</v>
      </c>
      <c r="U88" s="117" t="s">
        <v>24</v>
      </c>
      <c r="V88" s="117" t="s">
        <v>24</v>
      </c>
      <c r="W88" s="74" t="str">
        <f t="shared" si="65"/>
        <v>x</v>
      </c>
      <c r="X88" s="74" t="str">
        <f t="shared" si="66"/>
        <v>x</v>
      </c>
      <c r="Y88" s="74" t="str">
        <f t="shared" si="67"/>
        <v>x</v>
      </c>
      <c r="Z88" s="74" t="str">
        <f t="shared" si="68"/>
        <v>x</v>
      </c>
      <c r="AA88" t="str">
        <f>VLOOKUP($D88,'Tuyến và nhân viên'!$D:$M,6,0)</f>
        <v>HL00622</v>
      </c>
      <c r="AB88" t="str">
        <f>VLOOKUP($D88,'Tuyến và nhân viên'!$D:$M,7,0)</f>
        <v>Dương Phi Vủ</v>
      </c>
      <c r="AC88" s="16" t="str">
        <f>IFERROR(VLOOKUP($F88,DSKH!$D:$BF,53,0),"")</f>
        <v>F8</v>
      </c>
      <c r="AD88" s="16" t="str">
        <f>IFERROR(VLOOKUP($F88,DSKH!$D:$BF,54,0),"")</f>
        <v>OTC</v>
      </c>
      <c r="AE88" s="4">
        <f>SUMIFS('Doanh số khách hàng'!$F:$F,'Doanh số khách hàng'!$A:$A,'Chi tiết tuyến'!$F88)</f>
        <v>28548100</v>
      </c>
      <c r="AF88" s="16" t="str">
        <f t="shared" si="4"/>
        <v>F4</v>
      </c>
      <c r="AG88" s="16" t="str">
        <f t="shared" si="5"/>
        <v>F4</v>
      </c>
      <c r="AH88" t="b">
        <f t="shared" si="69"/>
        <v>0</v>
      </c>
      <c r="AI88" t="b">
        <f t="shared" si="70"/>
        <v>0</v>
      </c>
      <c r="AJ88">
        <f>IFERROR(VLOOKUP($AC88,Master!$D:$E,2,0),"")</f>
        <v>8</v>
      </c>
      <c r="AK88">
        <f>VLOOKUP($AF88,Master!$D:$E,2,0)</f>
        <v>4</v>
      </c>
      <c r="AL88" s="4">
        <f t="shared" si="71"/>
        <v>3568512.5</v>
      </c>
      <c r="AM88" t="str">
        <f>IFERROR(VLOOKUP($F88,DSKH!$D:$BF,31,0),"")</f>
        <v>Tỉnh Cà Mau</v>
      </c>
      <c r="AN88" t="str">
        <f>IFERROR(VLOOKUP($F88,DSKH!$D:$BF,29,0),"")</f>
        <v>Phường Bạc Liêu</v>
      </c>
      <c r="AO88">
        <f>IFERROR(VLOOKUP($F88,DSKH!$D:$BF,52,0),"")</f>
        <v>28548100</v>
      </c>
      <c r="AP88">
        <f>IF(L88="x",1+COUNTIFS(AP$4:AP87,"&gt;0",$AA$4:$AA87,$AA87),0)</f>
        <v>0</v>
      </c>
      <c r="AQ88">
        <f>IF(M88="x",1+COUNTIFS(AQ$4:AQ87,"&gt;0",$AA$4:$AA87,$AA87),0)</f>
        <v>0</v>
      </c>
      <c r="AR88">
        <f>IF(N88="x",1+COUNTIFS(AR$4:AR87,"&gt;0",$AA$4:$AA87,$AA87),0)</f>
        <v>0</v>
      </c>
      <c r="AS88">
        <f>IF(O88="x",1+COUNTIFS(AS$4:AS87,"&gt;0",$AA$4:$AA87,$AA87),0)</f>
        <v>0</v>
      </c>
      <c r="AT88">
        <f>IF(P88="x",1+COUNTIFS(AT$4:AT87,"&gt;0",$AA$4:$AA87,$AA87),0)</f>
        <v>0</v>
      </c>
      <c r="AU88">
        <f>IF(Q88="x",1+COUNTIFS(AU$4:AU87,"&gt;0",$AA$4:$AA87,$AA87),0)</f>
        <v>13</v>
      </c>
      <c r="AV88">
        <f>IF(R88="x",1+COUNTIFS(AV$4:AV87,"&gt;0",$AA$4:$AA87,$AA87),0)</f>
        <v>0</v>
      </c>
      <c r="AW88">
        <f t="shared" si="8"/>
        <v>1</v>
      </c>
      <c r="AX88">
        <f t="shared" si="9"/>
        <v>1</v>
      </c>
      <c r="AY88">
        <f t="shared" si="72"/>
        <v>1</v>
      </c>
      <c r="AZ88">
        <f t="shared" si="73"/>
        <v>1</v>
      </c>
      <c r="BA88" s="4">
        <f t="shared" si="74"/>
        <v>0</v>
      </c>
      <c r="BB88" s="4">
        <f t="shared" si="75"/>
        <v>0</v>
      </c>
      <c r="BC88" s="4">
        <f t="shared" si="76"/>
        <v>0</v>
      </c>
      <c r="BD88" s="4">
        <f t="shared" si="77"/>
        <v>0</v>
      </c>
      <c r="BE88" s="4">
        <f t="shared" si="78"/>
        <v>0</v>
      </c>
      <c r="BF88" s="4">
        <f t="shared" si="79"/>
        <v>3568512.5</v>
      </c>
      <c r="BG88" s="4">
        <f t="shared" si="80"/>
        <v>0</v>
      </c>
      <c r="BH88" s="4">
        <f t="shared" si="81"/>
        <v>0</v>
      </c>
      <c r="BI88" s="4">
        <f t="shared" si="82"/>
        <v>0</v>
      </c>
      <c r="BJ88" s="4">
        <f t="shared" si="83"/>
        <v>0</v>
      </c>
      <c r="BK88" s="4">
        <f t="shared" si="84"/>
        <v>0</v>
      </c>
      <c r="BL88" s="4">
        <f t="shared" si="85"/>
        <v>0</v>
      </c>
      <c r="BM88" s="4">
        <f t="shared" si="86"/>
        <v>0</v>
      </c>
      <c r="BN88" s="4">
        <f t="shared" si="87"/>
        <v>0</v>
      </c>
      <c r="BO88">
        <f>SUMIFS(BH$5:BH88,$AA$5:$AA88,$AA88)</f>
        <v>3</v>
      </c>
      <c r="BP88">
        <f>SUMIFS(BI$5:BI88,$AA$5:$AA88,$AA88)</f>
        <v>11</v>
      </c>
      <c r="BQ88">
        <f>SUMIFS(BJ$5:BJ88,$AA$5:$AA88,$AA88)</f>
        <v>13</v>
      </c>
      <c r="BR88">
        <f>SUMIFS(BK$5:BK88,$AA$5:$AA88,$AA88)</f>
        <v>9</v>
      </c>
      <c r="BS88">
        <f>SUMIFS(BL$5:BL88,$AA$5:$AA88,$AA88)</f>
        <v>5</v>
      </c>
      <c r="BT88">
        <f>SUMIFS(BM$5:BM88,$AA$5:$AA88,$AA88)</f>
        <v>7</v>
      </c>
      <c r="BU88">
        <f>SUMIFS(BN$5:BN88,$AA$5:$AA88,$AA88)</f>
        <v>0</v>
      </c>
      <c r="BV88">
        <f t="shared" si="88"/>
        <v>4</v>
      </c>
      <c r="BW88">
        <f t="shared" si="89"/>
        <v>17</v>
      </c>
      <c r="BX88">
        <f t="shared" si="90"/>
        <v>17</v>
      </c>
      <c r="BY88">
        <f t="shared" si="91"/>
        <v>11</v>
      </c>
      <c r="BZ88">
        <f t="shared" si="92"/>
        <v>10</v>
      </c>
      <c r="CA88">
        <f t="shared" si="93"/>
        <v>18</v>
      </c>
      <c r="CB88">
        <f t="shared" si="94"/>
        <v>0</v>
      </c>
      <c r="CC88">
        <f t="shared" si="95"/>
        <v>0</v>
      </c>
      <c r="CD88">
        <f t="shared" si="96"/>
        <v>0</v>
      </c>
      <c r="CE88" t="str">
        <f>IFERROR(VLOOKUP($AA88,'Tuyến và nhân viên'!$I:$O,7,0),"")</f>
        <v>Trần Văn Khanh</v>
      </c>
      <c r="CF88">
        <f t="shared" si="97"/>
        <v>4</v>
      </c>
      <c r="CG88">
        <f t="shared" si="98"/>
        <v>1</v>
      </c>
      <c r="CH88">
        <f>COUNTIFS($L88:L88,"x")</f>
        <v>0</v>
      </c>
      <c r="CI88">
        <f>COUNTIFS($L88:M88,"x")</f>
        <v>0</v>
      </c>
      <c r="CJ88">
        <f>COUNTIFS($L88:N88,"x")</f>
        <v>0</v>
      </c>
      <c r="CK88">
        <f>COUNTIFS($L88:O88,"x")</f>
        <v>0</v>
      </c>
      <c r="CL88">
        <f>COUNTIFS($L88:P88,"x")</f>
        <v>0</v>
      </c>
      <c r="CM88">
        <f>COUNTIFS($L88:Q88,"x")</f>
        <v>1</v>
      </c>
      <c r="CN88">
        <f>COUNTIFS($L88:R88,"x")</f>
        <v>1</v>
      </c>
      <c r="CO88" t="str" cm="1">
        <f t="array" ref="CO88">IFERROR(INDEX($CH$4:$CN$4,0,MATCH(1,$CH88:$CN88,0)),"")</f>
        <v>Thứ 7</v>
      </c>
      <c r="CP88" t="str" cm="1">
        <f t="array" ref="CP88">IFERROR(INDEX($CH$4:$CN$4,0,MATCH(2,$CH88:$CN88,0)),"")</f>
        <v/>
      </c>
      <c r="CQ88" t="str">
        <f t="shared" si="99"/>
        <v>Thứ 7</v>
      </c>
      <c r="CR88" t="str">
        <f t="shared" si="29"/>
        <v>F4 - Tất cả các tuần</v>
      </c>
    </row>
    <row r="89" spans="1:96" x14ac:dyDescent="0.3">
      <c r="A89" s="117" t="s">
        <v>34291</v>
      </c>
      <c r="B89" s="118" t="s">
        <v>33266</v>
      </c>
      <c r="C89" s="118" t="s">
        <v>33267</v>
      </c>
      <c r="D89" s="118" t="s">
        <v>39657</v>
      </c>
      <c r="E89" s="118" t="s">
        <v>21</v>
      </c>
      <c r="F89" s="118" t="s">
        <v>12812</v>
      </c>
      <c r="G89" s="118" t="s">
        <v>37353</v>
      </c>
      <c r="H89" s="118" t="s">
        <v>37358</v>
      </c>
      <c r="I89" s="118" t="s">
        <v>22</v>
      </c>
      <c r="J89" s="119" t="s">
        <v>39658</v>
      </c>
      <c r="K89" s="119" t="s">
        <v>23</v>
      </c>
      <c r="L89" s="117" t="s">
        <v>23</v>
      </c>
      <c r="M89" s="117" t="s">
        <v>23</v>
      </c>
      <c r="N89" s="117" t="s">
        <v>23</v>
      </c>
      <c r="O89" s="117" t="s">
        <v>23</v>
      </c>
      <c r="P89" s="117" t="s">
        <v>23</v>
      </c>
      <c r="Q89" s="117" t="s">
        <v>24</v>
      </c>
      <c r="R89" s="117" t="s">
        <v>23</v>
      </c>
      <c r="S89" s="117" t="s">
        <v>24</v>
      </c>
      <c r="T89" s="117" t="s">
        <v>24</v>
      </c>
      <c r="U89" s="117" t="s">
        <v>24</v>
      </c>
      <c r="V89" s="117" t="s">
        <v>24</v>
      </c>
      <c r="W89" s="74" t="str">
        <f t="shared" si="65"/>
        <v>x</v>
      </c>
      <c r="X89" s="74" t="str">
        <f t="shared" si="66"/>
        <v>x</v>
      </c>
      <c r="Y89" s="74" t="str">
        <f t="shared" si="67"/>
        <v>x</v>
      </c>
      <c r="Z89" s="74" t="str">
        <f t="shared" si="68"/>
        <v>x</v>
      </c>
      <c r="AA89" t="str">
        <f>VLOOKUP($D89,'Tuyến và nhân viên'!$D:$M,6,0)</f>
        <v>HL00622</v>
      </c>
      <c r="AB89" t="str">
        <f>VLOOKUP($D89,'Tuyến và nhân viên'!$D:$M,7,0)</f>
        <v>Dương Phi Vủ</v>
      </c>
      <c r="AC89" s="16" t="str">
        <f>IFERROR(VLOOKUP($F89,DSKH!$D:$BF,53,0),"")</f>
        <v>F8</v>
      </c>
      <c r="AD89" s="16" t="str">
        <f>IFERROR(VLOOKUP($F89,DSKH!$D:$BF,54,0),"")</f>
        <v>OTC</v>
      </c>
      <c r="AE89" s="4">
        <f>SUMIFS('Doanh số khách hàng'!$F:$F,'Doanh số khách hàng'!$A:$A,'Chi tiết tuyến'!$F89)</f>
        <v>19944566.666666668</v>
      </c>
      <c r="AF89" s="16" t="str">
        <f t="shared" si="4"/>
        <v>F4</v>
      </c>
      <c r="AG89" s="16" t="str">
        <f t="shared" si="5"/>
        <v>F4</v>
      </c>
      <c r="AH89" t="b">
        <f t="shared" si="69"/>
        <v>0</v>
      </c>
      <c r="AI89" t="b">
        <f t="shared" si="70"/>
        <v>0</v>
      </c>
      <c r="AJ89">
        <f>IFERROR(VLOOKUP($AC89,Master!$D:$E,2,0),"")</f>
        <v>8</v>
      </c>
      <c r="AK89">
        <f>VLOOKUP($AF89,Master!$D:$E,2,0)</f>
        <v>4</v>
      </c>
      <c r="AL89" s="4">
        <f t="shared" si="71"/>
        <v>2493070.8333333335</v>
      </c>
      <c r="AM89" t="str">
        <f>IFERROR(VLOOKUP($F89,DSKH!$D:$BF,31,0),"")</f>
        <v>Tỉnh Cà Mau</v>
      </c>
      <c r="AN89" t="str">
        <f>IFERROR(VLOOKUP($F89,DSKH!$D:$BF,29,0),"")</f>
        <v>Phường Bạc Liêu</v>
      </c>
      <c r="AO89">
        <f>IFERROR(VLOOKUP($F89,DSKH!$D:$BF,52,0),"")</f>
        <v>19944566.666666668</v>
      </c>
      <c r="AP89">
        <f>IF(L89="x",1+COUNTIFS(AP$4:AP88,"&gt;0",$AA$4:$AA88,$AA88),0)</f>
        <v>0</v>
      </c>
      <c r="AQ89">
        <f>IF(M89="x",1+COUNTIFS(AQ$4:AQ88,"&gt;0",$AA$4:$AA88,$AA88),0)</f>
        <v>0</v>
      </c>
      <c r="AR89">
        <f>IF(N89="x",1+COUNTIFS(AR$4:AR88,"&gt;0",$AA$4:$AA88,$AA88),0)</f>
        <v>0</v>
      </c>
      <c r="AS89">
        <f>IF(O89="x",1+COUNTIFS(AS$4:AS88,"&gt;0",$AA$4:$AA88,$AA88),0)</f>
        <v>0</v>
      </c>
      <c r="AT89">
        <f>IF(P89="x",1+COUNTIFS(AT$4:AT88,"&gt;0",$AA$4:$AA88,$AA88),0)</f>
        <v>0</v>
      </c>
      <c r="AU89">
        <f>IF(Q89="x",1+COUNTIFS(AU$4:AU88,"&gt;0",$AA$4:$AA88,$AA88),0)</f>
        <v>14</v>
      </c>
      <c r="AV89">
        <f>IF(R89="x",1+COUNTIFS(AV$4:AV88,"&gt;0",$AA$4:$AA88,$AA88),0)</f>
        <v>0</v>
      </c>
      <c r="AW89">
        <f t="shared" si="8"/>
        <v>1</v>
      </c>
      <c r="AX89">
        <f t="shared" si="9"/>
        <v>1</v>
      </c>
      <c r="AY89">
        <f t="shared" si="72"/>
        <v>1</v>
      </c>
      <c r="AZ89">
        <f t="shared" si="73"/>
        <v>1</v>
      </c>
      <c r="BA89" s="4">
        <f t="shared" si="74"/>
        <v>0</v>
      </c>
      <c r="BB89" s="4">
        <f t="shared" si="75"/>
        <v>0</v>
      </c>
      <c r="BC89" s="4">
        <f t="shared" si="76"/>
        <v>0</v>
      </c>
      <c r="BD89" s="4">
        <f t="shared" si="77"/>
        <v>0</v>
      </c>
      <c r="BE89" s="4">
        <f t="shared" si="78"/>
        <v>0</v>
      </c>
      <c r="BF89" s="4">
        <f t="shared" si="79"/>
        <v>2493070.8333333335</v>
      </c>
      <c r="BG89" s="4">
        <f t="shared" si="80"/>
        <v>0</v>
      </c>
      <c r="BH89" s="4">
        <f t="shared" si="81"/>
        <v>0</v>
      </c>
      <c r="BI89" s="4">
        <f t="shared" si="82"/>
        <v>0</v>
      </c>
      <c r="BJ89" s="4">
        <f t="shared" si="83"/>
        <v>0</v>
      </c>
      <c r="BK89" s="4">
        <f t="shared" si="84"/>
        <v>0</v>
      </c>
      <c r="BL89" s="4">
        <f t="shared" si="85"/>
        <v>0</v>
      </c>
      <c r="BM89" s="4">
        <f t="shared" si="86"/>
        <v>0</v>
      </c>
      <c r="BN89" s="4">
        <f t="shared" si="87"/>
        <v>0</v>
      </c>
      <c r="BO89">
        <f>SUMIFS(BH$5:BH89,$AA$5:$AA89,$AA89)</f>
        <v>3</v>
      </c>
      <c r="BP89">
        <f>SUMIFS(BI$5:BI89,$AA$5:$AA89,$AA89)</f>
        <v>11</v>
      </c>
      <c r="BQ89">
        <f>SUMIFS(BJ$5:BJ89,$AA$5:$AA89,$AA89)</f>
        <v>13</v>
      </c>
      <c r="BR89">
        <f>SUMIFS(BK$5:BK89,$AA$5:$AA89,$AA89)</f>
        <v>9</v>
      </c>
      <c r="BS89">
        <f>SUMIFS(BL$5:BL89,$AA$5:$AA89,$AA89)</f>
        <v>5</v>
      </c>
      <c r="BT89">
        <f>SUMIFS(BM$5:BM89,$AA$5:$AA89,$AA89)</f>
        <v>7</v>
      </c>
      <c r="BU89">
        <f>SUMIFS(BN$5:BN89,$AA$5:$AA89,$AA89)</f>
        <v>0</v>
      </c>
      <c r="BV89">
        <f t="shared" si="88"/>
        <v>4</v>
      </c>
      <c r="BW89">
        <f t="shared" si="89"/>
        <v>17</v>
      </c>
      <c r="BX89">
        <f t="shared" si="90"/>
        <v>17</v>
      </c>
      <c r="BY89">
        <f t="shared" si="91"/>
        <v>11</v>
      </c>
      <c r="BZ89">
        <f t="shared" si="92"/>
        <v>10</v>
      </c>
      <c r="CA89">
        <f t="shared" si="93"/>
        <v>18</v>
      </c>
      <c r="CB89">
        <f t="shared" si="94"/>
        <v>0</v>
      </c>
      <c r="CC89">
        <f t="shared" si="95"/>
        <v>0</v>
      </c>
      <c r="CD89">
        <f t="shared" si="96"/>
        <v>0</v>
      </c>
      <c r="CE89" t="str">
        <f>IFERROR(VLOOKUP($AA89,'Tuyến và nhân viên'!$I:$O,7,0),"")</f>
        <v>Trần Văn Khanh</v>
      </c>
      <c r="CF89">
        <f t="shared" si="97"/>
        <v>4</v>
      </c>
      <c r="CG89">
        <f t="shared" si="98"/>
        <v>1</v>
      </c>
      <c r="CH89">
        <f>COUNTIFS($L89:L89,"x")</f>
        <v>0</v>
      </c>
      <c r="CI89">
        <f>COUNTIFS($L89:M89,"x")</f>
        <v>0</v>
      </c>
      <c r="CJ89">
        <f>COUNTIFS($L89:N89,"x")</f>
        <v>0</v>
      </c>
      <c r="CK89">
        <f>COUNTIFS($L89:O89,"x")</f>
        <v>0</v>
      </c>
      <c r="CL89">
        <f>COUNTIFS($L89:P89,"x")</f>
        <v>0</v>
      </c>
      <c r="CM89">
        <f>COUNTIFS($L89:Q89,"x")</f>
        <v>1</v>
      </c>
      <c r="CN89">
        <f>COUNTIFS($L89:R89,"x")</f>
        <v>1</v>
      </c>
      <c r="CO89" t="str" cm="1">
        <f t="array" ref="CO89">IFERROR(INDEX($CH$4:$CN$4,0,MATCH(1,$CH89:$CN89,0)),"")</f>
        <v>Thứ 7</v>
      </c>
      <c r="CP89" t="str" cm="1">
        <f t="array" ref="CP89">IFERROR(INDEX($CH$4:$CN$4,0,MATCH(2,$CH89:$CN89,0)),"")</f>
        <v/>
      </c>
      <c r="CQ89" t="str">
        <f t="shared" si="99"/>
        <v>Thứ 7</v>
      </c>
      <c r="CR89" t="str">
        <f t="shared" si="29"/>
        <v>F4 - Tất cả các tuần</v>
      </c>
    </row>
    <row r="90" spans="1:96" x14ac:dyDescent="0.3">
      <c r="A90" s="117" t="s">
        <v>34300</v>
      </c>
      <c r="B90" s="118" t="s">
        <v>33266</v>
      </c>
      <c r="C90" s="118" t="s">
        <v>33267</v>
      </c>
      <c r="D90" s="118" t="s">
        <v>39657</v>
      </c>
      <c r="E90" s="118" t="s">
        <v>21</v>
      </c>
      <c r="F90" s="118" t="s">
        <v>2725</v>
      </c>
      <c r="G90" s="118" t="s">
        <v>37361</v>
      </c>
      <c r="H90" s="118" t="s">
        <v>37367</v>
      </c>
      <c r="I90" s="118" t="s">
        <v>22</v>
      </c>
      <c r="J90" s="119" t="s">
        <v>39658</v>
      </c>
      <c r="K90" s="119" t="s">
        <v>23</v>
      </c>
      <c r="L90" s="117" t="s">
        <v>23</v>
      </c>
      <c r="M90" s="117" t="s">
        <v>23</v>
      </c>
      <c r="N90" s="117" t="s">
        <v>23</v>
      </c>
      <c r="O90" s="117" t="s">
        <v>23</v>
      </c>
      <c r="P90" s="117" t="s">
        <v>23</v>
      </c>
      <c r="Q90" s="117" t="s">
        <v>24</v>
      </c>
      <c r="R90" s="117" t="s">
        <v>23</v>
      </c>
      <c r="S90" s="117" t="s">
        <v>24</v>
      </c>
      <c r="T90" s="117" t="s">
        <v>24</v>
      </c>
      <c r="U90" s="117" t="s">
        <v>24</v>
      </c>
      <c r="V90" s="117" t="s">
        <v>24</v>
      </c>
      <c r="W90" s="74" t="str">
        <f t="shared" si="65"/>
        <v>x</v>
      </c>
      <c r="X90" s="74" t="str">
        <f t="shared" si="66"/>
        <v/>
      </c>
      <c r="Y90" s="74" t="str">
        <f t="shared" si="67"/>
        <v>x</v>
      </c>
      <c r="Z90" s="74" t="str">
        <f t="shared" si="68"/>
        <v/>
      </c>
      <c r="AA90" t="str">
        <f>VLOOKUP($D90,'Tuyến và nhân viên'!$D:$M,6,0)</f>
        <v>HL00622</v>
      </c>
      <c r="AB90" t="str">
        <f>VLOOKUP($D90,'Tuyến và nhân viên'!$D:$M,7,0)</f>
        <v>Dương Phi Vủ</v>
      </c>
      <c r="AC90" s="16" t="str">
        <f>IFERROR(VLOOKUP($F90,DSKH!$D:$BF,53,0),"")</f>
        <v>F2</v>
      </c>
      <c r="AD90" s="16" t="str">
        <f>IFERROR(VLOOKUP($F90,DSKH!$D:$BF,54,0),"")</f>
        <v>OTC</v>
      </c>
      <c r="AE90" s="4">
        <f>SUMIFS('Doanh số khách hàng'!$F:$F,'Doanh số khách hàng'!$A:$A,'Chi tiết tuyến'!$F90)</f>
        <v>66300</v>
      </c>
      <c r="AF90" s="16" t="str">
        <f t="shared" si="4"/>
        <v>F4</v>
      </c>
      <c r="AG90" s="16" t="str">
        <f t="shared" si="5"/>
        <v>F2</v>
      </c>
      <c r="AH90" t="b">
        <f t="shared" si="69"/>
        <v>0</v>
      </c>
      <c r="AI90" t="b">
        <f t="shared" si="70"/>
        <v>1</v>
      </c>
      <c r="AJ90">
        <f>IFERROR(VLOOKUP($AC90,Master!$D:$E,2,0),"")</f>
        <v>2</v>
      </c>
      <c r="AK90">
        <f>VLOOKUP($AF90,Master!$D:$E,2,0)</f>
        <v>4</v>
      </c>
      <c r="AL90" s="4">
        <f t="shared" si="71"/>
        <v>33150</v>
      </c>
      <c r="AM90" t="str">
        <f>IFERROR(VLOOKUP($F90,DSKH!$D:$BF,31,0),"")</f>
        <v>Tỉnh Cà Mau</v>
      </c>
      <c r="AN90" t="str">
        <f>IFERROR(VLOOKUP($F90,DSKH!$D:$BF,29,0),"")</f>
        <v>Phường Bạc Liêu</v>
      </c>
      <c r="AO90">
        <f>IFERROR(VLOOKUP($F90,DSKH!$D:$BF,52,0),"")</f>
        <v>66300</v>
      </c>
      <c r="AP90">
        <f>IF(L90="x",1+COUNTIFS(AP$4:AP89,"&gt;0",$AA$4:$AA89,$AA89),0)</f>
        <v>0</v>
      </c>
      <c r="AQ90">
        <f>IF(M90="x",1+COUNTIFS(AQ$4:AQ89,"&gt;0",$AA$4:$AA89,$AA89),0)</f>
        <v>0</v>
      </c>
      <c r="AR90">
        <f>IF(N90="x",1+COUNTIFS(AR$4:AR89,"&gt;0",$AA$4:$AA89,$AA89),0)</f>
        <v>0</v>
      </c>
      <c r="AS90">
        <f>IF(O90="x",1+COUNTIFS(AS$4:AS89,"&gt;0",$AA$4:$AA89,$AA89),0)</f>
        <v>0</v>
      </c>
      <c r="AT90">
        <f>IF(P90="x",1+COUNTIFS(AT$4:AT89,"&gt;0",$AA$4:$AA89,$AA89),0)</f>
        <v>0</v>
      </c>
      <c r="AU90">
        <f>IF(Q90="x",1+COUNTIFS(AU$4:AU89,"&gt;0",$AA$4:$AA89,$AA89),0)</f>
        <v>15</v>
      </c>
      <c r="AV90">
        <f>IF(R90="x",1+COUNTIFS(AV$4:AV89,"&gt;0",$AA$4:$AA89,$AA89),0)</f>
        <v>0</v>
      </c>
      <c r="AW90">
        <f t="shared" si="8"/>
        <v>1</v>
      </c>
      <c r="AX90">
        <f t="shared" si="9"/>
        <v>0</v>
      </c>
      <c r="AY90">
        <f t="shared" si="72"/>
        <v>1</v>
      </c>
      <c r="AZ90">
        <f t="shared" si="73"/>
        <v>0</v>
      </c>
      <c r="BA90" s="4">
        <f t="shared" si="74"/>
        <v>0</v>
      </c>
      <c r="BB90" s="4">
        <f t="shared" si="75"/>
        <v>0</v>
      </c>
      <c r="BC90" s="4">
        <f t="shared" si="76"/>
        <v>0</v>
      </c>
      <c r="BD90" s="4">
        <f t="shared" si="77"/>
        <v>0</v>
      </c>
      <c r="BE90" s="4">
        <f t="shared" si="78"/>
        <v>0</v>
      </c>
      <c r="BF90" s="4">
        <f t="shared" si="79"/>
        <v>33150</v>
      </c>
      <c r="BG90" s="4">
        <f t="shared" si="80"/>
        <v>0</v>
      </c>
      <c r="BH90" s="4">
        <f t="shared" si="81"/>
        <v>0</v>
      </c>
      <c r="BI90" s="4">
        <f t="shared" si="82"/>
        <v>0</v>
      </c>
      <c r="BJ90" s="4">
        <f t="shared" si="83"/>
        <v>0</v>
      </c>
      <c r="BK90" s="4">
        <f t="shared" si="84"/>
        <v>0</v>
      </c>
      <c r="BL90" s="4">
        <f t="shared" si="85"/>
        <v>0</v>
      </c>
      <c r="BM90" s="4">
        <f t="shared" si="86"/>
        <v>1</v>
      </c>
      <c r="BN90" s="4">
        <f t="shared" si="87"/>
        <v>0</v>
      </c>
      <c r="BO90">
        <f>SUMIFS(BH$5:BH90,$AA$5:$AA90,$AA90)</f>
        <v>3</v>
      </c>
      <c r="BP90">
        <f>SUMIFS(BI$5:BI90,$AA$5:$AA90,$AA90)</f>
        <v>11</v>
      </c>
      <c r="BQ90">
        <f>SUMIFS(BJ$5:BJ90,$AA$5:$AA90,$AA90)</f>
        <v>13</v>
      </c>
      <c r="BR90">
        <f>SUMIFS(BK$5:BK90,$AA$5:$AA90,$AA90)</f>
        <v>9</v>
      </c>
      <c r="BS90">
        <f>SUMIFS(BL$5:BL90,$AA$5:$AA90,$AA90)</f>
        <v>5</v>
      </c>
      <c r="BT90">
        <f>SUMIFS(BM$5:BM90,$AA$5:$AA90,$AA90)</f>
        <v>8</v>
      </c>
      <c r="BU90">
        <f>SUMIFS(BN$5:BN90,$AA$5:$AA90,$AA90)</f>
        <v>0</v>
      </c>
      <c r="BV90">
        <f t="shared" si="88"/>
        <v>4</v>
      </c>
      <c r="BW90">
        <f t="shared" si="89"/>
        <v>17</v>
      </c>
      <c r="BX90">
        <f t="shared" si="90"/>
        <v>17</v>
      </c>
      <c r="BY90">
        <f t="shared" si="91"/>
        <v>11</v>
      </c>
      <c r="BZ90">
        <f t="shared" si="92"/>
        <v>10</v>
      </c>
      <c r="CA90">
        <f t="shared" si="93"/>
        <v>18</v>
      </c>
      <c r="CB90">
        <f t="shared" si="94"/>
        <v>0</v>
      </c>
      <c r="CC90">
        <f t="shared" si="95"/>
        <v>8</v>
      </c>
      <c r="CD90">
        <f t="shared" si="96"/>
        <v>18</v>
      </c>
      <c r="CE90" t="str">
        <f>IFERROR(VLOOKUP($AA90,'Tuyến và nhân viên'!$I:$O,7,0),"")</f>
        <v>Trần Văn Khanh</v>
      </c>
      <c r="CF90">
        <f t="shared" si="97"/>
        <v>2</v>
      </c>
      <c r="CG90">
        <f t="shared" si="98"/>
        <v>1</v>
      </c>
      <c r="CH90">
        <f>COUNTIFS($L90:L90,"x")</f>
        <v>0</v>
      </c>
      <c r="CI90">
        <f>COUNTIFS($L90:M90,"x")</f>
        <v>0</v>
      </c>
      <c r="CJ90">
        <f>COUNTIFS($L90:N90,"x")</f>
        <v>0</v>
      </c>
      <c r="CK90">
        <f>COUNTIFS($L90:O90,"x")</f>
        <v>0</v>
      </c>
      <c r="CL90">
        <f>COUNTIFS($L90:P90,"x")</f>
        <v>0</v>
      </c>
      <c r="CM90">
        <f>COUNTIFS($L90:Q90,"x")</f>
        <v>1</v>
      </c>
      <c r="CN90">
        <f>COUNTIFS($L90:R90,"x")</f>
        <v>1</v>
      </c>
      <c r="CO90" t="str" cm="1">
        <f t="array" ref="CO90">IFERROR(INDEX($CH$4:$CN$4,0,MATCH(1,$CH90:$CN90,0)),"")</f>
        <v>Thứ 7</v>
      </c>
      <c r="CP90" t="str" cm="1">
        <f t="array" ref="CP90">IFERROR(INDEX($CH$4:$CN$4,0,MATCH(2,$CH90:$CN90,0)),"")</f>
        <v/>
      </c>
      <c r="CQ90" t="str">
        <f t="shared" si="99"/>
        <v>Thứ 7</v>
      </c>
      <c r="CR90" t="str">
        <f t="shared" si="29"/>
        <v>F2 - Tuần 1 &amp; 3</v>
      </c>
    </row>
    <row r="91" spans="1:96" x14ac:dyDescent="0.3">
      <c r="A91" s="117" t="s">
        <v>34314</v>
      </c>
      <c r="B91" s="118" t="s">
        <v>33266</v>
      </c>
      <c r="C91" s="118" t="s">
        <v>33267</v>
      </c>
      <c r="D91" s="118" t="s">
        <v>39657</v>
      </c>
      <c r="E91" s="118" t="s">
        <v>21</v>
      </c>
      <c r="F91" s="118" t="s">
        <v>3431</v>
      </c>
      <c r="G91" s="118" t="s">
        <v>37372</v>
      </c>
      <c r="H91" s="118" t="s">
        <v>37378</v>
      </c>
      <c r="I91" s="118" t="s">
        <v>22</v>
      </c>
      <c r="J91" s="119" t="s">
        <v>39658</v>
      </c>
      <c r="K91" s="119" t="s">
        <v>23</v>
      </c>
      <c r="L91" s="117" t="s">
        <v>23</v>
      </c>
      <c r="M91" s="117" t="s">
        <v>23</v>
      </c>
      <c r="N91" s="117" t="s">
        <v>23</v>
      </c>
      <c r="O91" s="117" t="s">
        <v>23</v>
      </c>
      <c r="P91" s="117" t="s">
        <v>23</v>
      </c>
      <c r="Q91" s="117" t="s">
        <v>24</v>
      </c>
      <c r="R91" s="117" t="s">
        <v>23</v>
      </c>
      <c r="S91" s="117" t="s">
        <v>24</v>
      </c>
      <c r="T91" s="117" t="s">
        <v>24</v>
      </c>
      <c r="U91" s="117" t="s">
        <v>24</v>
      </c>
      <c r="V91" s="117" t="s">
        <v>24</v>
      </c>
      <c r="W91" s="74" t="str">
        <f t="shared" si="65"/>
        <v>x</v>
      </c>
      <c r="X91" s="74" t="str">
        <f t="shared" si="66"/>
        <v>x</v>
      </c>
      <c r="Y91" s="74" t="str">
        <f t="shared" si="67"/>
        <v>x</v>
      </c>
      <c r="Z91" s="74" t="str">
        <f t="shared" si="68"/>
        <v>x</v>
      </c>
      <c r="AA91" t="str">
        <f>VLOOKUP($D91,'Tuyến và nhân viên'!$D:$M,6,0)</f>
        <v>HL00622</v>
      </c>
      <c r="AB91" t="str">
        <f>VLOOKUP($D91,'Tuyến và nhân viên'!$D:$M,7,0)</f>
        <v>Dương Phi Vủ</v>
      </c>
      <c r="AC91" s="16" t="str">
        <f>IFERROR(VLOOKUP($F91,DSKH!$D:$BF,53,0),"")</f>
        <v>F4</v>
      </c>
      <c r="AD91" s="16" t="str">
        <f>IFERROR(VLOOKUP($F91,DSKH!$D:$BF,54,0),"")</f>
        <v>OTC</v>
      </c>
      <c r="AE91" s="4">
        <f>SUMIFS('Doanh số khách hàng'!$F:$F,'Doanh số khách hàng'!$A:$A,'Chi tiết tuyến'!$F91)</f>
        <v>2049830</v>
      </c>
      <c r="AF91" s="16" t="str">
        <f t="shared" si="4"/>
        <v>F4</v>
      </c>
      <c r="AG91" s="16" t="str">
        <f t="shared" si="5"/>
        <v>F4</v>
      </c>
      <c r="AH91" t="b">
        <f t="shared" si="69"/>
        <v>1</v>
      </c>
      <c r="AI91" t="b">
        <f t="shared" si="70"/>
        <v>1</v>
      </c>
      <c r="AJ91">
        <f>IFERROR(VLOOKUP($AC91,Master!$D:$E,2,0),"")</f>
        <v>4</v>
      </c>
      <c r="AK91">
        <f>VLOOKUP($AF91,Master!$D:$E,2,0)</f>
        <v>4</v>
      </c>
      <c r="AL91" s="4">
        <f t="shared" si="71"/>
        <v>512457.5</v>
      </c>
      <c r="AM91" t="str">
        <f>IFERROR(VLOOKUP($F91,DSKH!$D:$BF,31,0),"")</f>
        <v>Tỉnh Cà Mau</v>
      </c>
      <c r="AN91" t="str">
        <f>IFERROR(VLOOKUP($F91,DSKH!$D:$BF,29,0),"")</f>
        <v>Phường Bạc Liêu</v>
      </c>
      <c r="AO91">
        <f>IFERROR(VLOOKUP($F91,DSKH!$D:$BF,52,0),"")</f>
        <v>2049830</v>
      </c>
      <c r="AP91">
        <f>IF(L91="x",1+COUNTIFS(AP$4:AP90,"&gt;0",$AA$4:$AA90,$AA90),0)</f>
        <v>0</v>
      </c>
      <c r="AQ91">
        <f>IF(M91="x",1+COUNTIFS(AQ$4:AQ90,"&gt;0",$AA$4:$AA90,$AA90),0)</f>
        <v>0</v>
      </c>
      <c r="AR91">
        <f>IF(N91="x",1+COUNTIFS(AR$4:AR90,"&gt;0",$AA$4:$AA90,$AA90),0)</f>
        <v>0</v>
      </c>
      <c r="AS91">
        <f>IF(O91="x",1+COUNTIFS(AS$4:AS90,"&gt;0",$AA$4:$AA90,$AA90),0)</f>
        <v>0</v>
      </c>
      <c r="AT91">
        <f>IF(P91="x",1+COUNTIFS(AT$4:AT90,"&gt;0",$AA$4:$AA90,$AA90),0)</f>
        <v>0</v>
      </c>
      <c r="AU91">
        <f>IF(Q91="x",1+COUNTIFS(AU$4:AU90,"&gt;0",$AA$4:$AA90,$AA90),0)</f>
        <v>16</v>
      </c>
      <c r="AV91">
        <f>IF(R91="x",1+COUNTIFS(AV$4:AV90,"&gt;0",$AA$4:$AA90,$AA90),0)</f>
        <v>0</v>
      </c>
      <c r="AW91">
        <f t="shared" si="8"/>
        <v>1</v>
      </c>
      <c r="AX91">
        <f t="shared" si="9"/>
        <v>1</v>
      </c>
      <c r="AY91">
        <f t="shared" si="72"/>
        <v>1</v>
      </c>
      <c r="AZ91">
        <f t="shared" si="73"/>
        <v>1</v>
      </c>
      <c r="BA91" s="4">
        <f t="shared" si="74"/>
        <v>0</v>
      </c>
      <c r="BB91" s="4">
        <f t="shared" si="75"/>
        <v>0</v>
      </c>
      <c r="BC91" s="4">
        <f t="shared" si="76"/>
        <v>0</v>
      </c>
      <c r="BD91" s="4">
        <f t="shared" si="77"/>
        <v>0</v>
      </c>
      <c r="BE91" s="4">
        <f t="shared" si="78"/>
        <v>0</v>
      </c>
      <c r="BF91" s="4">
        <f t="shared" si="79"/>
        <v>512457.5</v>
      </c>
      <c r="BG91" s="4">
        <f t="shared" si="80"/>
        <v>0</v>
      </c>
      <c r="BH91" s="4">
        <f t="shared" si="81"/>
        <v>0</v>
      </c>
      <c r="BI91" s="4">
        <f t="shared" si="82"/>
        <v>0</v>
      </c>
      <c r="BJ91" s="4">
        <f t="shared" si="83"/>
        <v>0</v>
      </c>
      <c r="BK91" s="4">
        <f t="shared" si="84"/>
        <v>0</v>
      </c>
      <c r="BL91" s="4">
        <f t="shared" si="85"/>
        <v>0</v>
      </c>
      <c r="BM91" s="4">
        <f t="shared" si="86"/>
        <v>0</v>
      </c>
      <c r="BN91" s="4">
        <f t="shared" si="87"/>
        <v>0</v>
      </c>
      <c r="BO91">
        <f>SUMIFS(BH$5:BH91,$AA$5:$AA91,$AA91)</f>
        <v>3</v>
      </c>
      <c r="BP91">
        <f>SUMIFS(BI$5:BI91,$AA$5:$AA91,$AA91)</f>
        <v>11</v>
      </c>
      <c r="BQ91">
        <f>SUMIFS(BJ$5:BJ91,$AA$5:$AA91,$AA91)</f>
        <v>13</v>
      </c>
      <c r="BR91">
        <f>SUMIFS(BK$5:BK91,$AA$5:$AA91,$AA91)</f>
        <v>9</v>
      </c>
      <c r="BS91">
        <f>SUMIFS(BL$5:BL91,$AA$5:$AA91,$AA91)</f>
        <v>5</v>
      </c>
      <c r="BT91">
        <f>SUMIFS(BM$5:BM91,$AA$5:$AA91,$AA91)</f>
        <v>8</v>
      </c>
      <c r="BU91">
        <f>SUMIFS(BN$5:BN91,$AA$5:$AA91,$AA91)</f>
        <v>0</v>
      </c>
      <c r="BV91">
        <f t="shared" si="88"/>
        <v>4</v>
      </c>
      <c r="BW91">
        <f t="shared" si="89"/>
        <v>17</v>
      </c>
      <c r="BX91">
        <f t="shared" si="90"/>
        <v>17</v>
      </c>
      <c r="BY91">
        <f t="shared" si="91"/>
        <v>11</v>
      </c>
      <c r="BZ91">
        <f t="shared" si="92"/>
        <v>10</v>
      </c>
      <c r="CA91">
        <f t="shared" si="93"/>
        <v>18</v>
      </c>
      <c r="CB91">
        <f t="shared" si="94"/>
        <v>0</v>
      </c>
      <c r="CC91">
        <f t="shared" si="95"/>
        <v>0</v>
      </c>
      <c r="CD91">
        <f t="shared" si="96"/>
        <v>0</v>
      </c>
      <c r="CE91" t="str">
        <f>IFERROR(VLOOKUP($AA91,'Tuyến và nhân viên'!$I:$O,7,0),"")</f>
        <v>Trần Văn Khanh</v>
      </c>
      <c r="CF91">
        <f t="shared" si="97"/>
        <v>4</v>
      </c>
      <c r="CG91">
        <f t="shared" si="98"/>
        <v>1</v>
      </c>
      <c r="CH91">
        <f>COUNTIFS($L91:L91,"x")</f>
        <v>0</v>
      </c>
      <c r="CI91">
        <f>COUNTIFS($L91:M91,"x")</f>
        <v>0</v>
      </c>
      <c r="CJ91">
        <f>COUNTIFS($L91:N91,"x")</f>
        <v>0</v>
      </c>
      <c r="CK91">
        <f>COUNTIFS($L91:O91,"x")</f>
        <v>0</v>
      </c>
      <c r="CL91">
        <f>COUNTIFS($L91:P91,"x")</f>
        <v>0</v>
      </c>
      <c r="CM91">
        <f>COUNTIFS($L91:Q91,"x")</f>
        <v>1</v>
      </c>
      <c r="CN91">
        <f>COUNTIFS($L91:R91,"x")</f>
        <v>1</v>
      </c>
      <c r="CO91" t="str" cm="1">
        <f t="array" ref="CO91">IFERROR(INDEX($CH$4:$CN$4,0,MATCH(1,$CH91:$CN91,0)),"")</f>
        <v>Thứ 7</v>
      </c>
      <c r="CP91" t="str" cm="1">
        <f t="array" ref="CP91">IFERROR(INDEX($CH$4:$CN$4,0,MATCH(2,$CH91:$CN91,0)),"")</f>
        <v/>
      </c>
      <c r="CQ91" t="str">
        <f t="shared" si="99"/>
        <v>Thứ 7</v>
      </c>
      <c r="CR91" t="str">
        <f t="shared" si="29"/>
        <v>F4 - Tất cả các tuần</v>
      </c>
    </row>
    <row r="92" spans="1:96" x14ac:dyDescent="0.3">
      <c r="A92" s="117" t="s">
        <v>34325</v>
      </c>
      <c r="B92" s="118" t="s">
        <v>33266</v>
      </c>
      <c r="C92" s="118" t="s">
        <v>33267</v>
      </c>
      <c r="D92" s="118" t="s">
        <v>39657</v>
      </c>
      <c r="E92" s="118" t="s">
        <v>21</v>
      </c>
      <c r="F92" s="118" t="s">
        <v>10835</v>
      </c>
      <c r="G92" s="118" t="s">
        <v>37382</v>
      </c>
      <c r="H92" s="118" t="s">
        <v>37388</v>
      </c>
      <c r="I92" s="118" t="s">
        <v>22</v>
      </c>
      <c r="J92" s="119" t="s">
        <v>39658</v>
      </c>
      <c r="K92" s="119" t="s">
        <v>23</v>
      </c>
      <c r="L92" s="117" t="s">
        <v>23</v>
      </c>
      <c r="M92" s="117" t="s">
        <v>23</v>
      </c>
      <c r="N92" s="117" t="s">
        <v>23</v>
      </c>
      <c r="O92" s="117" t="s">
        <v>23</v>
      </c>
      <c r="P92" s="117" t="s">
        <v>23</v>
      </c>
      <c r="Q92" s="117" t="s">
        <v>24</v>
      </c>
      <c r="R92" s="117" t="s">
        <v>23</v>
      </c>
      <c r="S92" s="117" t="s">
        <v>24</v>
      </c>
      <c r="T92" s="117" t="s">
        <v>24</v>
      </c>
      <c r="U92" s="117" t="s">
        <v>24</v>
      </c>
      <c r="V92" s="117" t="s">
        <v>24</v>
      </c>
      <c r="W92" s="74" t="str">
        <f t="shared" si="65"/>
        <v>x</v>
      </c>
      <c r="X92" s="74" t="str">
        <f t="shared" si="66"/>
        <v/>
      </c>
      <c r="Y92" s="74" t="str">
        <f t="shared" si="67"/>
        <v>x</v>
      </c>
      <c r="Z92" s="74" t="str">
        <f t="shared" si="68"/>
        <v/>
      </c>
      <c r="AA92" t="str">
        <f>VLOOKUP($D92,'Tuyến và nhân viên'!$D:$M,6,0)</f>
        <v>HL00622</v>
      </c>
      <c r="AB92" t="str">
        <f>VLOOKUP($D92,'Tuyến và nhân viên'!$D:$M,7,0)</f>
        <v>Dương Phi Vủ</v>
      </c>
      <c r="AC92" s="16" t="str">
        <f>IFERROR(VLOOKUP($F92,DSKH!$D:$BF,53,0),"")</f>
        <v>F2</v>
      </c>
      <c r="AD92" s="16" t="str">
        <f>IFERROR(VLOOKUP($F92,DSKH!$D:$BF,54,0),"")</f>
        <v>OTC</v>
      </c>
      <c r="AE92" s="4">
        <f>SUMIFS('Doanh số khách hàng'!$F:$F,'Doanh số khách hàng'!$A:$A,'Chi tiết tuyến'!$F92)</f>
        <v>20626.666666666668</v>
      </c>
      <c r="AF92" s="16" t="str">
        <f t="shared" si="4"/>
        <v>F4</v>
      </c>
      <c r="AG92" s="16" t="str">
        <f t="shared" si="5"/>
        <v>F2</v>
      </c>
      <c r="AH92" t="b">
        <f t="shared" si="69"/>
        <v>0</v>
      </c>
      <c r="AI92" t="b">
        <f t="shared" si="70"/>
        <v>1</v>
      </c>
      <c r="AJ92">
        <f>IFERROR(VLOOKUP($AC92,Master!$D:$E,2,0),"")</f>
        <v>2</v>
      </c>
      <c r="AK92">
        <f>VLOOKUP($AF92,Master!$D:$E,2,0)</f>
        <v>4</v>
      </c>
      <c r="AL92" s="4">
        <f t="shared" si="71"/>
        <v>10313.333333333334</v>
      </c>
      <c r="AM92" t="str">
        <f>IFERROR(VLOOKUP($F92,DSKH!$D:$BF,31,0),"")</f>
        <v>Tỉnh Cà Mau</v>
      </c>
      <c r="AN92" t="str">
        <f>IFERROR(VLOOKUP($F92,DSKH!$D:$BF,29,0),"")</f>
        <v>Xã Hưng Hội</v>
      </c>
      <c r="AO92">
        <f>IFERROR(VLOOKUP($F92,DSKH!$D:$BF,52,0),"")</f>
        <v>20626.666666666668</v>
      </c>
      <c r="AP92">
        <f>IF(L92="x",1+COUNTIFS(AP$4:AP91,"&gt;0",$AA$4:$AA91,$AA91),0)</f>
        <v>0</v>
      </c>
      <c r="AQ92">
        <f>IF(M92="x",1+COUNTIFS(AQ$4:AQ91,"&gt;0",$AA$4:$AA91,$AA91),0)</f>
        <v>0</v>
      </c>
      <c r="AR92">
        <f>IF(N92="x",1+COUNTIFS(AR$4:AR91,"&gt;0",$AA$4:$AA91,$AA91),0)</f>
        <v>0</v>
      </c>
      <c r="AS92">
        <f>IF(O92="x",1+COUNTIFS(AS$4:AS91,"&gt;0",$AA$4:$AA91,$AA91),0)</f>
        <v>0</v>
      </c>
      <c r="AT92">
        <f>IF(P92="x",1+COUNTIFS(AT$4:AT91,"&gt;0",$AA$4:$AA91,$AA91),0)</f>
        <v>0</v>
      </c>
      <c r="AU92">
        <f>IF(Q92="x",1+COUNTIFS(AU$4:AU91,"&gt;0",$AA$4:$AA91,$AA91),0)</f>
        <v>17</v>
      </c>
      <c r="AV92">
        <f>IF(R92="x",1+COUNTIFS(AV$4:AV91,"&gt;0",$AA$4:$AA91,$AA91),0)</f>
        <v>0</v>
      </c>
      <c r="AW92">
        <f t="shared" si="8"/>
        <v>1</v>
      </c>
      <c r="AX92">
        <f t="shared" si="9"/>
        <v>0</v>
      </c>
      <c r="AY92">
        <f t="shared" si="72"/>
        <v>1</v>
      </c>
      <c r="AZ92">
        <f t="shared" si="73"/>
        <v>0</v>
      </c>
      <c r="BA92" s="4">
        <f t="shared" si="74"/>
        <v>0</v>
      </c>
      <c r="BB92" s="4">
        <f t="shared" si="75"/>
        <v>0</v>
      </c>
      <c r="BC92" s="4">
        <f t="shared" si="76"/>
        <v>0</v>
      </c>
      <c r="BD92" s="4">
        <f t="shared" si="77"/>
        <v>0</v>
      </c>
      <c r="BE92" s="4">
        <f t="shared" si="78"/>
        <v>0</v>
      </c>
      <c r="BF92" s="4">
        <f t="shared" si="79"/>
        <v>10313.333333333334</v>
      </c>
      <c r="BG92" s="4">
        <f t="shared" si="80"/>
        <v>0</v>
      </c>
      <c r="BH92" s="4">
        <f t="shared" si="81"/>
        <v>0</v>
      </c>
      <c r="BI92" s="4">
        <f t="shared" si="82"/>
        <v>0</v>
      </c>
      <c r="BJ92" s="4">
        <f t="shared" si="83"/>
        <v>0</v>
      </c>
      <c r="BK92" s="4">
        <f t="shared" si="84"/>
        <v>0</v>
      </c>
      <c r="BL92" s="4">
        <f t="shared" si="85"/>
        <v>0</v>
      </c>
      <c r="BM92" s="4">
        <f t="shared" si="86"/>
        <v>1</v>
      </c>
      <c r="BN92" s="4">
        <f t="shared" si="87"/>
        <v>0</v>
      </c>
      <c r="BO92">
        <f>SUMIFS(BH$5:BH92,$AA$5:$AA92,$AA92)</f>
        <v>3</v>
      </c>
      <c r="BP92">
        <f>SUMIFS(BI$5:BI92,$AA$5:$AA92,$AA92)</f>
        <v>11</v>
      </c>
      <c r="BQ92">
        <f>SUMIFS(BJ$5:BJ92,$AA$5:$AA92,$AA92)</f>
        <v>13</v>
      </c>
      <c r="BR92">
        <f>SUMIFS(BK$5:BK92,$AA$5:$AA92,$AA92)</f>
        <v>9</v>
      </c>
      <c r="BS92">
        <f>SUMIFS(BL$5:BL92,$AA$5:$AA92,$AA92)</f>
        <v>5</v>
      </c>
      <c r="BT92">
        <f>SUMIFS(BM$5:BM92,$AA$5:$AA92,$AA92)</f>
        <v>9</v>
      </c>
      <c r="BU92">
        <f>SUMIFS(BN$5:BN92,$AA$5:$AA92,$AA92)</f>
        <v>0</v>
      </c>
      <c r="BV92">
        <f t="shared" si="88"/>
        <v>4</v>
      </c>
      <c r="BW92">
        <f t="shared" si="89"/>
        <v>17</v>
      </c>
      <c r="BX92">
        <f t="shared" si="90"/>
        <v>17</v>
      </c>
      <c r="BY92">
        <f t="shared" si="91"/>
        <v>11</v>
      </c>
      <c r="BZ92">
        <f t="shared" si="92"/>
        <v>10</v>
      </c>
      <c r="CA92">
        <f t="shared" si="93"/>
        <v>18</v>
      </c>
      <c r="CB92">
        <f t="shared" si="94"/>
        <v>0</v>
      </c>
      <c r="CC92">
        <f t="shared" si="95"/>
        <v>9</v>
      </c>
      <c r="CD92">
        <f t="shared" si="96"/>
        <v>18</v>
      </c>
      <c r="CE92" t="str">
        <f>IFERROR(VLOOKUP($AA92,'Tuyến và nhân viên'!$I:$O,7,0),"")</f>
        <v>Trần Văn Khanh</v>
      </c>
      <c r="CF92">
        <f t="shared" si="97"/>
        <v>2</v>
      </c>
      <c r="CG92">
        <f t="shared" si="98"/>
        <v>1</v>
      </c>
      <c r="CH92">
        <f>COUNTIFS($L92:L92,"x")</f>
        <v>0</v>
      </c>
      <c r="CI92">
        <f>COUNTIFS($L92:M92,"x")</f>
        <v>0</v>
      </c>
      <c r="CJ92">
        <f>COUNTIFS($L92:N92,"x")</f>
        <v>0</v>
      </c>
      <c r="CK92">
        <f>COUNTIFS($L92:O92,"x")</f>
        <v>0</v>
      </c>
      <c r="CL92">
        <f>COUNTIFS($L92:P92,"x")</f>
        <v>0</v>
      </c>
      <c r="CM92">
        <f>COUNTIFS($L92:Q92,"x")</f>
        <v>1</v>
      </c>
      <c r="CN92">
        <f>COUNTIFS($L92:R92,"x")</f>
        <v>1</v>
      </c>
      <c r="CO92" t="str" cm="1">
        <f t="array" ref="CO92">IFERROR(INDEX($CH$4:$CN$4,0,MATCH(1,$CH92:$CN92,0)),"")</f>
        <v>Thứ 7</v>
      </c>
      <c r="CP92" t="str" cm="1">
        <f t="array" ref="CP92">IFERROR(INDEX($CH$4:$CN$4,0,MATCH(2,$CH92:$CN92,0)),"")</f>
        <v/>
      </c>
      <c r="CQ92" t="str">
        <f t="shared" si="99"/>
        <v>Thứ 7</v>
      </c>
      <c r="CR92" t="str">
        <f t="shared" si="29"/>
        <v>F2 - Tuần 1 &amp; 3</v>
      </c>
    </row>
    <row r="93" spans="1:96" x14ac:dyDescent="0.3">
      <c r="A93" s="117" t="s">
        <v>34337</v>
      </c>
      <c r="B93" s="118" t="s">
        <v>33266</v>
      </c>
      <c r="C93" s="118" t="s">
        <v>33267</v>
      </c>
      <c r="D93" s="118" t="s">
        <v>39657</v>
      </c>
      <c r="E93" s="118" t="s">
        <v>21</v>
      </c>
      <c r="F93" s="118" t="s">
        <v>18130</v>
      </c>
      <c r="G93" s="118" t="s">
        <v>37405</v>
      </c>
      <c r="H93" s="118" t="s">
        <v>37410</v>
      </c>
      <c r="I93" s="118" t="s">
        <v>22</v>
      </c>
      <c r="J93" s="119" t="s">
        <v>39658</v>
      </c>
      <c r="K93" s="119" t="s">
        <v>23</v>
      </c>
      <c r="L93" s="117" t="s">
        <v>23</v>
      </c>
      <c r="M93" s="117" t="s">
        <v>23</v>
      </c>
      <c r="N93" s="117" t="s">
        <v>23</v>
      </c>
      <c r="O93" s="117" t="s">
        <v>23</v>
      </c>
      <c r="P93" s="117" t="s">
        <v>23</v>
      </c>
      <c r="Q93" s="117" t="s">
        <v>24</v>
      </c>
      <c r="R93" s="117" t="s">
        <v>23</v>
      </c>
      <c r="S93" s="117" t="s">
        <v>24</v>
      </c>
      <c r="T93" s="117" t="s">
        <v>24</v>
      </c>
      <c r="U93" s="117" t="s">
        <v>24</v>
      </c>
      <c r="V93" s="117" t="s">
        <v>24</v>
      </c>
      <c r="W93" s="74" t="str">
        <f t="shared" si="65"/>
        <v>x</v>
      </c>
      <c r="X93" s="74" t="str">
        <f t="shared" si="66"/>
        <v>x</v>
      </c>
      <c r="Y93" s="74" t="str">
        <f t="shared" si="67"/>
        <v>x</v>
      </c>
      <c r="Z93" s="74" t="str">
        <f t="shared" si="68"/>
        <v>x</v>
      </c>
      <c r="AA93" t="str">
        <f>VLOOKUP($D93,'Tuyến và nhân viên'!$D:$M,6,0)</f>
        <v>HL00622</v>
      </c>
      <c r="AB93" t="str">
        <f>VLOOKUP($D93,'Tuyến và nhân viên'!$D:$M,7,0)</f>
        <v>Dương Phi Vủ</v>
      </c>
      <c r="AC93" s="16" t="str">
        <f>IFERROR(VLOOKUP($F93,DSKH!$D:$BF,53,0),"")</f>
        <v>F4</v>
      </c>
      <c r="AD93" s="16" t="str">
        <f>IFERROR(VLOOKUP($F93,DSKH!$D:$BF,54,0),"")</f>
        <v>OTC</v>
      </c>
      <c r="AE93" s="4">
        <f>SUMIFS('Doanh số khách hàng'!$F:$F,'Doanh số khách hàng'!$A:$A,'Chi tiết tuyến'!$F93)</f>
        <v>3404213.3333333335</v>
      </c>
      <c r="AF93" s="16" t="str">
        <f t="shared" si="4"/>
        <v>F4</v>
      </c>
      <c r="AG93" s="16" t="str">
        <f t="shared" si="5"/>
        <v>F4</v>
      </c>
      <c r="AH93" t="b">
        <f t="shared" si="69"/>
        <v>1</v>
      </c>
      <c r="AI93" t="b">
        <f t="shared" si="70"/>
        <v>1</v>
      </c>
      <c r="AJ93">
        <f>IFERROR(VLOOKUP($AC93,Master!$D:$E,2,0),"")</f>
        <v>4</v>
      </c>
      <c r="AK93">
        <f>VLOOKUP($AF93,Master!$D:$E,2,0)</f>
        <v>4</v>
      </c>
      <c r="AL93" s="4">
        <f t="shared" si="71"/>
        <v>851053.33333333337</v>
      </c>
      <c r="AM93" t="str">
        <f>IFERROR(VLOOKUP($F93,DSKH!$D:$BF,31,0),"")</f>
        <v>Tỉnh Cà Mau</v>
      </c>
      <c r="AN93" t="str">
        <f>IFERROR(VLOOKUP($F93,DSKH!$D:$BF,29,0),"")</f>
        <v>Xã Hưng Hội</v>
      </c>
      <c r="AO93">
        <f>IFERROR(VLOOKUP($F93,DSKH!$D:$BF,52,0),"")</f>
        <v>3404213.3333333335</v>
      </c>
      <c r="AP93">
        <f>IF(L93="x",1+COUNTIFS(AP$4:AP92,"&gt;0",$AA$4:$AA92,$AA92),0)</f>
        <v>0</v>
      </c>
      <c r="AQ93">
        <f>IF(M93="x",1+COUNTIFS(AQ$4:AQ92,"&gt;0",$AA$4:$AA92,$AA92),0)</f>
        <v>0</v>
      </c>
      <c r="AR93">
        <f>IF(N93="x",1+COUNTIFS(AR$4:AR92,"&gt;0",$AA$4:$AA92,$AA92),0)</f>
        <v>0</v>
      </c>
      <c r="AS93">
        <f>IF(O93="x",1+COUNTIFS(AS$4:AS92,"&gt;0",$AA$4:$AA92,$AA92),0)</f>
        <v>0</v>
      </c>
      <c r="AT93">
        <f>IF(P93="x",1+COUNTIFS(AT$4:AT92,"&gt;0",$AA$4:$AA92,$AA92),0)</f>
        <v>0</v>
      </c>
      <c r="AU93">
        <f>IF(Q93="x",1+COUNTIFS(AU$4:AU92,"&gt;0",$AA$4:$AA92,$AA92),0)</f>
        <v>18</v>
      </c>
      <c r="AV93">
        <f>IF(R93="x",1+COUNTIFS(AV$4:AV92,"&gt;0",$AA$4:$AA92,$AA92),0)</f>
        <v>0</v>
      </c>
      <c r="AW93">
        <f t="shared" si="8"/>
        <v>1</v>
      </c>
      <c r="AX93">
        <f t="shared" si="9"/>
        <v>1</v>
      </c>
      <c r="AY93">
        <f t="shared" si="72"/>
        <v>1</v>
      </c>
      <c r="AZ93">
        <f t="shared" si="73"/>
        <v>1</v>
      </c>
      <c r="BA93" s="4">
        <f t="shared" si="74"/>
        <v>0</v>
      </c>
      <c r="BB93" s="4">
        <f t="shared" si="75"/>
        <v>0</v>
      </c>
      <c r="BC93" s="4">
        <f t="shared" si="76"/>
        <v>0</v>
      </c>
      <c r="BD93" s="4">
        <f t="shared" si="77"/>
        <v>0</v>
      </c>
      <c r="BE93" s="4">
        <f t="shared" si="78"/>
        <v>0</v>
      </c>
      <c r="BF93" s="4">
        <f t="shared" si="79"/>
        <v>851053.33333333337</v>
      </c>
      <c r="BG93" s="4">
        <f t="shared" si="80"/>
        <v>0</v>
      </c>
      <c r="BH93" s="4">
        <f t="shared" si="81"/>
        <v>0</v>
      </c>
      <c r="BI93" s="4">
        <f t="shared" si="82"/>
        <v>0</v>
      </c>
      <c r="BJ93" s="4">
        <f t="shared" si="83"/>
        <v>0</v>
      </c>
      <c r="BK93" s="4">
        <f t="shared" si="84"/>
        <v>0</v>
      </c>
      <c r="BL93" s="4">
        <f t="shared" si="85"/>
        <v>0</v>
      </c>
      <c r="BM93" s="4">
        <f t="shared" si="86"/>
        <v>0</v>
      </c>
      <c r="BN93" s="4">
        <f t="shared" si="87"/>
        <v>0</v>
      </c>
      <c r="BO93">
        <f>SUMIFS(BH$5:BH93,$AA$5:$AA93,$AA93)</f>
        <v>3</v>
      </c>
      <c r="BP93">
        <f>SUMIFS(BI$5:BI93,$AA$5:$AA93,$AA93)</f>
        <v>11</v>
      </c>
      <c r="BQ93">
        <f>SUMIFS(BJ$5:BJ93,$AA$5:$AA93,$AA93)</f>
        <v>13</v>
      </c>
      <c r="BR93">
        <f>SUMIFS(BK$5:BK93,$AA$5:$AA93,$AA93)</f>
        <v>9</v>
      </c>
      <c r="BS93">
        <f>SUMIFS(BL$5:BL93,$AA$5:$AA93,$AA93)</f>
        <v>5</v>
      </c>
      <c r="BT93">
        <f>SUMIFS(BM$5:BM93,$AA$5:$AA93,$AA93)</f>
        <v>9</v>
      </c>
      <c r="BU93">
        <f>SUMIFS(BN$5:BN93,$AA$5:$AA93,$AA93)</f>
        <v>0</v>
      </c>
      <c r="BV93">
        <f t="shared" si="88"/>
        <v>4</v>
      </c>
      <c r="BW93">
        <f t="shared" si="89"/>
        <v>17</v>
      </c>
      <c r="BX93">
        <f t="shared" si="90"/>
        <v>17</v>
      </c>
      <c r="BY93">
        <f t="shared" si="91"/>
        <v>11</v>
      </c>
      <c r="BZ93">
        <f t="shared" si="92"/>
        <v>10</v>
      </c>
      <c r="CA93">
        <f t="shared" si="93"/>
        <v>18</v>
      </c>
      <c r="CB93">
        <f t="shared" si="94"/>
        <v>0</v>
      </c>
      <c r="CC93">
        <f t="shared" si="95"/>
        <v>0</v>
      </c>
      <c r="CD93">
        <f t="shared" si="96"/>
        <v>0</v>
      </c>
      <c r="CE93" t="str">
        <f>IFERROR(VLOOKUP($AA93,'Tuyến và nhân viên'!$I:$O,7,0),"")</f>
        <v>Trần Văn Khanh</v>
      </c>
      <c r="CF93">
        <f t="shared" si="97"/>
        <v>4</v>
      </c>
      <c r="CG93">
        <f t="shared" si="98"/>
        <v>1</v>
      </c>
      <c r="CH93">
        <f>COUNTIFS($L93:L93,"x")</f>
        <v>0</v>
      </c>
      <c r="CI93">
        <f>COUNTIFS($L93:M93,"x")</f>
        <v>0</v>
      </c>
      <c r="CJ93">
        <f>COUNTIFS($L93:N93,"x")</f>
        <v>0</v>
      </c>
      <c r="CK93">
        <f>COUNTIFS($L93:O93,"x")</f>
        <v>0</v>
      </c>
      <c r="CL93">
        <f>COUNTIFS($L93:P93,"x")</f>
        <v>0</v>
      </c>
      <c r="CM93">
        <f>COUNTIFS($L93:Q93,"x")</f>
        <v>1</v>
      </c>
      <c r="CN93">
        <f>COUNTIFS($L93:R93,"x")</f>
        <v>1</v>
      </c>
      <c r="CO93" t="str" cm="1">
        <f t="array" ref="CO93">IFERROR(INDEX($CH$4:$CN$4,0,MATCH(1,$CH93:$CN93,0)),"")</f>
        <v>Thứ 7</v>
      </c>
      <c r="CP93" t="str" cm="1">
        <f t="array" ref="CP93">IFERROR(INDEX($CH$4:$CN$4,0,MATCH(2,$CH93:$CN93,0)),"")</f>
        <v/>
      </c>
      <c r="CQ93" t="str">
        <f t="shared" si="99"/>
        <v>Thứ 7</v>
      </c>
      <c r="CR93" t="str">
        <f t="shared" si="29"/>
        <v>F4 - Tất cả các tuần</v>
      </c>
    </row>
    <row r="94" spans="1:96" x14ac:dyDescent="0.3">
      <c r="A94" s="117" t="s">
        <v>34347</v>
      </c>
      <c r="B94" s="118" t="s">
        <v>33266</v>
      </c>
      <c r="C94" s="118" t="s">
        <v>33267</v>
      </c>
      <c r="D94" s="118" t="s">
        <v>39657</v>
      </c>
      <c r="E94" s="118" t="s">
        <v>21</v>
      </c>
      <c r="F94" s="118" t="s">
        <v>2797</v>
      </c>
      <c r="G94" s="118" t="s">
        <v>37435</v>
      </c>
      <c r="H94" s="118" t="s">
        <v>37440</v>
      </c>
      <c r="I94" s="118" t="s">
        <v>22</v>
      </c>
      <c r="J94" s="119" t="s">
        <v>39658</v>
      </c>
      <c r="K94" s="119" t="s">
        <v>23</v>
      </c>
      <c r="L94" s="117" t="s">
        <v>23</v>
      </c>
      <c r="M94" s="117" t="s">
        <v>23</v>
      </c>
      <c r="N94" s="117" t="s">
        <v>23</v>
      </c>
      <c r="O94" s="117" t="s">
        <v>23</v>
      </c>
      <c r="P94" s="117" t="s">
        <v>23</v>
      </c>
      <c r="Q94" s="117" t="s">
        <v>24</v>
      </c>
      <c r="R94" s="117" t="s">
        <v>23</v>
      </c>
      <c r="S94" s="117" t="s">
        <v>24</v>
      </c>
      <c r="T94" s="117" t="s">
        <v>24</v>
      </c>
      <c r="U94" s="117" t="s">
        <v>24</v>
      </c>
      <c r="V94" s="117" t="s">
        <v>24</v>
      </c>
      <c r="W94" s="74" t="str">
        <f t="shared" si="65"/>
        <v>x</v>
      </c>
      <c r="X94" s="74" t="str">
        <f t="shared" si="66"/>
        <v>x</v>
      </c>
      <c r="Y94" s="74" t="str">
        <f t="shared" si="67"/>
        <v>x</v>
      </c>
      <c r="Z94" s="74" t="str">
        <f t="shared" si="68"/>
        <v>x</v>
      </c>
      <c r="AA94" t="str">
        <f>VLOOKUP($D94,'Tuyến và nhân viên'!$D:$M,6,0)</f>
        <v>HL00622</v>
      </c>
      <c r="AB94" t="str">
        <f>VLOOKUP($D94,'Tuyến và nhân viên'!$D:$M,7,0)</f>
        <v>Dương Phi Vủ</v>
      </c>
      <c r="AC94" s="16" t="str">
        <f>IFERROR(VLOOKUP($F94,DSKH!$D:$BF,53,0),"")</f>
        <v>F4</v>
      </c>
      <c r="AD94" s="16" t="str">
        <f>IFERROR(VLOOKUP($F94,DSKH!$D:$BF,54,0),"")</f>
        <v>OTC</v>
      </c>
      <c r="AE94" s="4">
        <f>SUMIFS('Doanh số khách hàng'!$F:$F,'Doanh số khách hàng'!$A:$A,'Chi tiết tuyến'!$F94)</f>
        <v>4647013.333333333</v>
      </c>
      <c r="AF94" s="16" t="str">
        <f t="shared" si="4"/>
        <v>F4</v>
      </c>
      <c r="AG94" s="16" t="str">
        <f t="shared" si="5"/>
        <v>F4</v>
      </c>
      <c r="AH94" t="b">
        <f t="shared" si="69"/>
        <v>1</v>
      </c>
      <c r="AI94" t="b">
        <f t="shared" si="70"/>
        <v>1</v>
      </c>
      <c r="AJ94">
        <f>IFERROR(VLOOKUP($AC94,Master!$D:$E,2,0),"")</f>
        <v>4</v>
      </c>
      <c r="AK94">
        <f>VLOOKUP($AF94,Master!$D:$E,2,0)</f>
        <v>4</v>
      </c>
      <c r="AL94" s="4">
        <f t="shared" si="71"/>
        <v>1161753.3333333333</v>
      </c>
      <c r="AM94" t="str">
        <f>IFERROR(VLOOKUP($F94,DSKH!$D:$BF,31,0),"")</f>
        <v>Tỉnh Cà Mau</v>
      </c>
      <c r="AN94" t="str">
        <f>IFERROR(VLOOKUP($F94,DSKH!$D:$BF,29,0),"")</f>
        <v>Phường Bạc Liêu</v>
      </c>
      <c r="AO94">
        <f>IFERROR(VLOOKUP($F94,DSKH!$D:$BF,52,0),"")</f>
        <v>4647013.333333333</v>
      </c>
      <c r="AP94">
        <f>IF(L94="x",1+COUNTIFS(AP$4:AP93,"&gt;0",$AA$4:$AA93,$AA93),0)</f>
        <v>0</v>
      </c>
      <c r="AQ94">
        <f>IF(M94="x",1+COUNTIFS(AQ$4:AQ93,"&gt;0",$AA$4:$AA93,$AA93),0)</f>
        <v>0</v>
      </c>
      <c r="AR94">
        <f>IF(N94="x",1+COUNTIFS(AR$4:AR93,"&gt;0",$AA$4:$AA93,$AA93),0)</f>
        <v>0</v>
      </c>
      <c r="AS94">
        <f>IF(O94="x",1+COUNTIFS(AS$4:AS93,"&gt;0",$AA$4:$AA93,$AA93),0)</f>
        <v>0</v>
      </c>
      <c r="AT94">
        <f>IF(P94="x",1+COUNTIFS(AT$4:AT93,"&gt;0",$AA$4:$AA93,$AA93),0)</f>
        <v>0</v>
      </c>
      <c r="AU94">
        <f>IF(Q94="x",1+COUNTIFS(AU$4:AU93,"&gt;0",$AA$4:$AA93,$AA93),0)</f>
        <v>19</v>
      </c>
      <c r="AV94">
        <f>IF(R94="x",1+COUNTIFS(AV$4:AV93,"&gt;0",$AA$4:$AA93,$AA93),0)</f>
        <v>0</v>
      </c>
      <c r="AW94">
        <f t="shared" si="8"/>
        <v>1</v>
      </c>
      <c r="AX94">
        <f t="shared" si="9"/>
        <v>1</v>
      </c>
      <c r="AY94">
        <f t="shared" si="72"/>
        <v>1</v>
      </c>
      <c r="AZ94">
        <f t="shared" si="73"/>
        <v>1</v>
      </c>
      <c r="BA94" s="4">
        <f t="shared" si="74"/>
        <v>0</v>
      </c>
      <c r="BB94" s="4">
        <f t="shared" si="75"/>
        <v>0</v>
      </c>
      <c r="BC94" s="4">
        <f t="shared" si="76"/>
        <v>0</v>
      </c>
      <c r="BD94" s="4">
        <f t="shared" si="77"/>
        <v>0</v>
      </c>
      <c r="BE94" s="4">
        <f t="shared" si="78"/>
        <v>0</v>
      </c>
      <c r="BF94" s="4">
        <f t="shared" si="79"/>
        <v>1161753.3333333333</v>
      </c>
      <c r="BG94" s="4">
        <f t="shared" si="80"/>
        <v>0</v>
      </c>
      <c r="BH94" s="4">
        <f t="shared" si="81"/>
        <v>0</v>
      </c>
      <c r="BI94" s="4">
        <f t="shared" si="82"/>
        <v>0</v>
      </c>
      <c r="BJ94" s="4">
        <f t="shared" si="83"/>
        <v>0</v>
      </c>
      <c r="BK94" s="4">
        <f t="shared" si="84"/>
        <v>0</v>
      </c>
      <c r="BL94" s="4">
        <f t="shared" si="85"/>
        <v>0</v>
      </c>
      <c r="BM94" s="4">
        <f t="shared" si="86"/>
        <v>0</v>
      </c>
      <c r="BN94" s="4">
        <f t="shared" si="87"/>
        <v>0</v>
      </c>
      <c r="BO94">
        <f>SUMIFS(BH$5:BH94,$AA$5:$AA94,$AA94)</f>
        <v>3</v>
      </c>
      <c r="BP94">
        <f>SUMIFS(BI$5:BI94,$AA$5:$AA94,$AA94)</f>
        <v>11</v>
      </c>
      <c r="BQ94">
        <f>SUMIFS(BJ$5:BJ94,$AA$5:$AA94,$AA94)</f>
        <v>13</v>
      </c>
      <c r="BR94">
        <f>SUMIFS(BK$5:BK94,$AA$5:$AA94,$AA94)</f>
        <v>9</v>
      </c>
      <c r="BS94">
        <f>SUMIFS(BL$5:BL94,$AA$5:$AA94,$AA94)</f>
        <v>5</v>
      </c>
      <c r="BT94">
        <f>SUMIFS(BM$5:BM94,$AA$5:$AA94,$AA94)</f>
        <v>9</v>
      </c>
      <c r="BU94">
        <f>SUMIFS(BN$5:BN94,$AA$5:$AA94,$AA94)</f>
        <v>0</v>
      </c>
      <c r="BV94">
        <f t="shared" si="88"/>
        <v>4</v>
      </c>
      <c r="BW94">
        <f t="shared" si="89"/>
        <v>17</v>
      </c>
      <c r="BX94">
        <f t="shared" si="90"/>
        <v>17</v>
      </c>
      <c r="BY94">
        <f t="shared" si="91"/>
        <v>11</v>
      </c>
      <c r="BZ94">
        <f t="shared" si="92"/>
        <v>10</v>
      </c>
      <c r="CA94">
        <f t="shared" si="93"/>
        <v>18</v>
      </c>
      <c r="CB94">
        <f t="shared" si="94"/>
        <v>0</v>
      </c>
      <c r="CC94">
        <f t="shared" si="95"/>
        <v>0</v>
      </c>
      <c r="CD94">
        <f t="shared" si="96"/>
        <v>0</v>
      </c>
      <c r="CE94" t="str">
        <f>IFERROR(VLOOKUP($AA94,'Tuyến và nhân viên'!$I:$O,7,0),"")</f>
        <v>Trần Văn Khanh</v>
      </c>
      <c r="CF94">
        <f t="shared" si="97"/>
        <v>4</v>
      </c>
      <c r="CG94">
        <f t="shared" si="98"/>
        <v>1</v>
      </c>
      <c r="CH94">
        <f>COUNTIFS($L94:L94,"x")</f>
        <v>0</v>
      </c>
      <c r="CI94">
        <f>COUNTIFS($L94:M94,"x")</f>
        <v>0</v>
      </c>
      <c r="CJ94">
        <f>COUNTIFS($L94:N94,"x")</f>
        <v>0</v>
      </c>
      <c r="CK94">
        <f>COUNTIFS($L94:O94,"x")</f>
        <v>0</v>
      </c>
      <c r="CL94">
        <f>COUNTIFS($L94:P94,"x")</f>
        <v>0</v>
      </c>
      <c r="CM94">
        <f>COUNTIFS($L94:Q94,"x")</f>
        <v>1</v>
      </c>
      <c r="CN94">
        <f>COUNTIFS($L94:R94,"x")</f>
        <v>1</v>
      </c>
      <c r="CO94" t="str" cm="1">
        <f t="array" ref="CO94">IFERROR(INDEX($CH$4:$CN$4,0,MATCH(1,$CH94:$CN94,0)),"")</f>
        <v>Thứ 7</v>
      </c>
      <c r="CP94" t="str" cm="1">
        <f t="array" ref="CP94">IFERROR(INDEX($CH$4:$CN$4,0,MATCH(2,$CH94:$CN94,0)),"")</f>
        <v/>
      </c>
      <c r="CQ94" t="str">
        <f t="shared" si="99"/>
        <v>Thứ 7</v>
      </c>
      <c r="CR94" t="str">
        <f t="shared" si="29"/>
        <v>F4 - Tất cả các tuần</v>
      </c>
    </row>
    <row r="95" spans="1:96" x14ac:dyDescent="0.3">
      <c r="A95" s="117" t="s">
        <v>34359</v>
      </c>
      <c r="B95" s="118" t="s">
        <v>33266</v>
      </c>
      <c r="C95" s="118" t="s">
        <v>33267</v>
      </c>
      <c r="D95" s="118" t="s">
        <v>39657</v>
      </c>
      <c r="E95" s="118" t="s">
        <v>21</v>
      </c>
      <c r="F95" s="118" t="s">
        <v>29652</v>
      </c>
      <c r="G95" s="118" t="s">
        <v>37459</v>
      </c>
      <c r="H95" s="118" t="s">
        <v>37466</v>
      </c>
      <c r="I95" s="118" t="s">
        <v>22</v>
      </c>
      <c r="J95" s="119" t="s">
        <v>39658</v>
      </c>
      <c r="K95" s="119" t="s">
        <v>23</v>
      </c>
      <c r="L95" s="117" t="s">
        <v>23</v>
      </c>
      <c r="M95" s="117" t="s">
        <v>23</v>
      </c>
      <c r="N95" s="117" t="s">
        <v>23</v>
      </c>
      <c r="O95" s="117" t="s">
        <v>23</v>
      </c>
      <c r="P95" s="117" t="s">
        <v>23</v>
      </c>
      <c r="Q95" s="117" t="s">
        <v>24</v>
      </c>
      <c r="R95" s="117" t="s">
        <v>23</v>
      </c>
      <c r="S95" s="117" t="s">
        <v>24</v>
      </c>
      <c r="T95" s="117" t="s">
        <v>24</v>
      </c>
      <c r="U95" s="117" t="s">
        <v>24</v>
      </c>
      <c r="V95" s="117" t="s">
        <v>24</v>
      </c>
      <c r="W95" s="74" t="str">
        <f t="shared" si="65"/>
        <v>x</v>
      </c>
      <c r="X95" s="74" t="str">
        <f t="shared" si="66"/>
        <v/>
      </c>
      <c r="Y95" s="74" t="str">
        <f t="shared" si="67"/>
        <v>x</v>
      </c>
      <c r="Z95" s="74" t="str">
        <f t="shared" si="68"/>
        <v/>
      </c>
      <c r="AA95" t="str">
        <f>VLOOKUP($D95,'Tuyến và nhân viên'!$D:$M,6,0)</f>
        <v>HL00622</v>
      </c>
      <c r="AB95" t="str">
        <f>VLOOKUP($D95,'Tuyến và nhân viên'!$D:$M,7,0)</f>
        <v>Dương Phi Vủ</v>
      </c>
      <c r="AC95" s="16" t="str">
        <f>IFERROR(VLOOKUP($F95,DSKH!$D:$BF,53,0),"")</f>
        <v>F2</v>
      </c>
      <c r="AD95" s="16" t="str">
        <f>IFERROR(VLOOKUP($F95,DSKH!$D:$BF,54,0),"")</f>
        <v>OTC</v>
      </c>
      <c r="AE95" s="4">
        <f>SUMIFS('Doanh số khách hàng'!$F:$F,'Doanh số khách hàng'!$A:$A,'Chi tiết tuyến'!$F95)</f>
        <v>0</v>
      </c>
      <c r="AF95" s="16" t="str">
        <f t="shared" si="4"/>
        <v>F4</v>
      </c>
      <c r="AG95" s="16" t="str">
        <f t="shared" si="5"/>
        <v>F2</v>
      </c>
      <c r="AH95" t="b">
        <f t="shared" si="69"/>
        <v>0</v>
      </c>
      <c r="AI95" t="b">
        <f t="shared" si="70"/>
        <v>1</v>
      </c>
      <c r="AJ95">
        <f>IFERROR(VLOOKUP($AC95,Master!$D:$E,2,0),"")</f>
        <v>2</v>
      </c>
      <c r="AK95">
        <f>VLOOKUP($AF95,Master!$D:$E,2,0)</f>
        <v>4</v>
      </c>
      <c r="AL95" s="4">
        <f t="shared" si="71"/>
        <v>0</v>
      </c>
      <c r="AM95" t="str">
        <f>IFERROR(VLOOKUP($F95,DSKH!$D:$BF,31,0),"")</f>
        <v>Tỉnh Cà Mau</v>
      </c>
      <c r="AN95" t="str">
        <f>IFERROR(VLOOKUP($F95,DSKH!$D:$BF,29,0),"")</f>
        <v>Phường Bạc Liêu</v>
      </c>
      <c r="AO95">
        <f>IFERROR(VLOOKUP($F95,DSKH!$D:$BF,52,0),"")</f>
        <v>0</v>
      </c>
      <c r="AP95">
        <f>IF(L95="x",1+COUNTIFS(AP$4:AP94,"&gt;0",$AA$4:$AA94,$AA94),0)</f>
        <v>0</v>
      </c>
      <c r="AQ95">
        <f>IF(M95="x",1+COUNTIFS(AQ$4:AQ94,"&gt;0",$AA$4:$AA94,$AA94),0)</f>
        <v>0</v>
      </c>
      <c r="AR95">
        <f>IF(N95="x",1+COUNTIFS(AR$4:AR94,"&gt;0",$AA$4:$AA94,$AA94),0)</f>
        <v>0</v>
      </c>
      <c r="AS95">
        <f>IF(O95="x",1+COUNTIFS(AS$4:AS94,"&gt;0",$AA$4:$AA94,$AA94),0)</f>
        <v>0</v>
      </c>
      <c r="AT95">
        <f>IF(P95="x",1+COUNTIFS(AT$4:AT94,"&gt;0",$AA$4:$AA94,$AA94),0)</f>
        <v>0</v>
      </c>
      <c r="AU95">
        <f>IF(Q95="x",1+COUNTIFS(AU$4:AU94,"&gt;0",$AA$4:$AA94,$AA94),0)</f>
        <v>20</v>
      </c>
      <c r="AV95">
        <f>IF(R95="x",1+COUNTIFS(AV$4:AV94,"&gt;0",$AA$4:$AA94,$AA94),0)</f>
        <v>0</v>
      </c>
      <c r="AW95">
        <f t="shared" si="8"/>
        <v>1</v>
      </c>
      <c r="AX95">
        <f t="shared" si="9"/>
        <v>0</v>
      </c>
      <c r="AY95">
        <f t="shared" si="72"/>
        <v>1</v>
      </c>
      <c r="AZ95">
        <f t="shared" si="73"/>
        <v>0</v>
      </c>
      <c r="BA95" s="4">
        <f t="shared" si="74"/>
        <v>0</v>
      </c>
      <c r="BB95" s="4">
        <f t="shared" si="75"/>
        <v>0</v>
      </c>
      <c r="BC95" s="4">
        <f t="shared" si="76"/>
        <v>0</v>
      </c>
      <c r="BD95" s="4">
        <f t="shared" si="77"/>
        <v>0</v>
      </c>
      <c r="BE95" s="4">
        <f t="shared" si="78"/>
        <v>0</v>
      </c>
      <c r="BF95" s="4">
        <f t="shared" si="79"/>
        <v>0</v>
      </c>
      <c r="BG95" s="4">
        <f t="shared" si="80"/>
        <v>0</v>
      </c>
      <c r="BH95" s="4">
        <f t="shared" si="81"/>
        <v>0</v>
      </c>
      <c r="BI95" s="4">
        <f t="shared" si="82"/>
        <v>0</v>
      </c>
      <c r="BJ95" s="4">
        <f t="shared" si="83"/>
        <v>0</v>
      </c>
      <c r="BK95" s="4">
        <f t="shared" si="84"/>
        <v>0</v>
      </c>
      <c r="BL95" s="4">
        <f t="shared" si="85"/>
        <v>0</v>
      </c>
      <c r="BM95" s="4">
        <f t="shared" si="86"/>
        <v>1</v>
      </c>
      <c r="BN95" s="4">
        <f t="shared" si="87"/>
        <v>0</v>
      </c>
      <c r="BO95">
        <f>SUMIFS(BH$5:BH95,$AA$5:$AA95,$AA95)</f>
        <v>3</v>
      </c>
      <c r="BP95">
        <f>SUMIFS(BI$5:BI95,$AA$5:$AA95,$AA95)</f>
        <v>11</v>
      </c>
      <c r="BQ95">
        <f>SUMIFS(BJ$5:BJ95,$AA$5:$AA95,$AA95)</f>
        <v>13</v>
      </c>
      <c r="BR95">
        <f>SUMIFS(BK$5:BK95,$AA$5:$AA95,$AA95)</f>
        <v>9</v>
      </c>
      <c r="BS95">
        <f>SUMIFS(BL$5:BL95,$AA$5:$AA95,$AA95)</f>
        <v>5</v>
      </c>
      <c r="BT95">
        <f>SUMIFS(BM$5:BM95,$AA$5:$AA95,$AA95)</f>
        <v>10</v>
      </c>
      <c r="BU95">
        <f>SUMIFS(BN$5:BN95,$AA$5:$AA95,$AA95)</f>
        <v>0</v>
      </c>
      <c r="BV95">
        <f t="shared" si="88"/>
        <v>4</v>
      </c>
      <c r="BW95">
        <f t="shared" si="89"/>
        <v>17</v>
      </c>
      <c r="BX95">
        <f t="shared" si="90"/>
        <v>17</v>
      </c>
      <c r="BY95">
        <f t="shared" si="91"/>
        <v>11</v>
      </c>
      <c r="BZ95">
        <f t="shared" si="92"/>
        <v>10</v>
      </c>
      <c r="CA95">
        <f t="shared" si="93"/>
        <v>18</v>
      </c>
      <c r="CB95">
        <f t="shared" si="94"/>
        <v>0</v>
      </c>
      <c r="CC95">
        <f t="shared" si="95"/>
        <v>10</v>
      </c>
      <c r="CD95">
        <f t="shared" si="96"/>
        <v>18</v>
      </c>
      <c r="CE95" t="str">
        <f>IFERROR(VLOOKUP($AA95,'Tuyến và nhân viên'!$I:$O,7,0),"")</f>
        <v>Trần Văn Khanh</v>
      </c>
      <c r="CF95">
        <f t="shared" si="97"/>
        <v>2</v>
      </c>
      <c r="CG95">
        <f t="shared" si="98"/>
        <v>1</v>
      </c>
      <c r="CH95">
        <f>COUNTIFS($L95:L95,"x")</f>
        <v>0</v>
      </c>
      <c r="CI95">
        <f>COUNTIFS($L95:M95,"x")</f>
        <v>0</v>
      </c>
      <c r="CJ95">
        <f>COUNTIFS($L95:N95,"x")</f>
        <v>0</v>
      </c>
      <c r="CK95">
        <f>COUNTIFS($L95:O95,"x")</f>
        <v>0</v>
      </c>
      <c r="CL95">
        <f>COUNTIFS($L95:P95,"x")</f>
        <v>0</v>
      </c>
      <c r="CM95">
        <f>COUNTIFS($L95:Q95,"x")</f>
        <v>1</v>
      </c>
      <c r="CN95">
        <f>COUNTIFS($L95:R95,"x")</f>
        <v>1</v>
      </c>
      <c r="CO95" t="str" cm="1">
        <f t="array" ref="CO95">IFERROR(INDEX($CH$4:$CN$4,0,MATCH(1,$CH95:$CN95,0)),"")</f>
        <v>Thứ 7</v>
      </c>
      <c r="CP95" t="str" cm="1">
        <f t="array" ref="CP95">IFERROR(INDEX($CH$4:$CN$4,0,MATCH(2,$CH95:$CN95,0)),"")</f>
        <v/>
      </c>
      <c r="CQ95" t="str">
        <f t="shared" si="99"/>
        <v>Thứ 7</v>
      </c>
      <c r="CR95" t="str">
        <f t="shared" si="29"/>
        <v>F2 - Tuần 1 &amp; 3</v>
      </c>
    </row>
    <row r="96" spans="1:96" x14ac:dyDescent="0.3">
      <c r="A96" s="117" t="s">
        <v>34368</v>
      </c>
      <c r="B96" s="118" t="s">
        <v>33266</v>
      </c>
      <c r="C96" s="118" t="s">
        <v>33267</v>
      </c>
      <c r="D96" s="118" t="s">
        <v>39657</v>
      </c>
      <c r="E96" s="118" t="s">
        <v>21</v>
      </c>
      <c r="F96" s="118" t="s">
        <v>24615</v>
      </c>
      <c r="G96" s="118" t="s">
        <v>37469</v>
      </c>
      <c r="H96" s="118" t="s">
        <v>37473</v>
      </c>
      <c r="I96" s="118" t="s">
        <v>22</v>
      </c>
      <c r="J96" s="119" t="s">
        <v>39658</v>
      </c>
      <c r="K96" s="119" t="s">
        <v>23</v>
      </c>
      <c r="L96" s="117" t="s">
        <v>23</v>
      </c>
      <c r="M96" s="117" t="s">
        <v>23</v>
      </c>
      <c r="N96" s="117" t="s">
        <v>23</v>
      </c>
      <c r="O96" s="117" t="s">
        <v>23</v>
      </c>
      <c r="P96" s="117" t="s">
        <v>23</v>
      </c>
      <c r="Q96" s="117" t="s">
        <v>24</v>
      </c>
      <c r="R96" s="117" t="s">
        <v>23</v>
      </c>
      <c r="S96" s="117" t="s">
        <v>24</v>
      </c>
      <c r="T96" s="117" t="s">
        <v>24</v>
      </c>
      <c r="U96" s="117" t="s">
        <v>24</v>
      </c>
      <c r="V96" s="117" t="s">
        <v>24</v>
      </c>
      <c r="W96" s="74" t="str">
        <f t="shared" si="65"/>
        <v/>
      </c>
      <c r="X96" s="74" t="str">
        <f t="shared" si="66"/>
        <v>x</v>
      </c>
      <c r="Y96" s="74" t="str">
        <f t="shared" si="67"/>
        <v/>
      </c>
      <c r="Z96" s="74" t="str">
        <f t="shared" si="68"/>
        <v>x</v>
      </c>
      <c r="AA96" t="str">
        <f>VLOOKUP($D96,'Tuyến và nhân viên'!$D:$M,6,0)</f>
        <v>HL00622</v>
      </c>
      <c r="AB96" t="str">
        <f>VLOOKUP($D96,'Tuyến và nhân viên'!$D:$M,7,0)</f>
        <v>Dương Phi Vủ</v>
      </c>
      <c r="AC96" s="16" t="str">
        <f>IFERROR(VLOOKUP($F96,DSKH!$D:$BF,53,0),"")</f>
        <v>F2</v>
      </c>
      <c r="AD96" s="16" t="str">
        <f>IFERROR(VLOOKUP($F96,DSKH!$D:$BF,54,0),"")</f>
        <v>OTC</v>
      </c>
      <c r="AE96" s="4">
        <f>SUMIFS('Doanh số khách hàng'!$F:$F,'Doanh số khách hàng'!$A:$A,'Chi tiết tuyến'!$F96)</f>
        <v>383413.33333333331</v>
      </c>
      <c r="AF96" s="16" t="str">
        <f t="shared" si="4"/>
        <v>F4</v>
      </c>
      <c r="AG96" s="16" t="str">
        <f t="shared" si="5"/>
        <v>F2</v>
      </c>
      <c r="AH96" t="b">
        <f t="shared" si="69"/>
        <v>0</v>
      </c>
      <c r="AI96" t="b">
        <f t="shared" si="70"/>
        <v>1</v>
      </c>
      <c r="AJ96">
        <f>IFERROR(VLOOKUP($AC96,Master!$D:$E,2,0),"")</f>
        <v>2</v>
      </c>
      <c r="AK96">
        <f>VLOOKUP($AF96,Master!$D:$E,2,0)</f>
        <v>4</v>
      </c>
      <c r="AL96" s="4">
        <f t="shared" si="71"/>
        <v>191706.66666666666</v>
      </c>
      <c r="AM96" t="str">
        <f>IFERROR(VLOOKUP($F96,DSKH!$D:$BF,31,0),"")</f>
        <v>Tỉnh Cà Mau</v>
      </c>
      <c r="AN96" t="str">
        <f>IFERROR(VLOOKUP($F96,DSKH!$D:$BF,29,0),"")</f>
        <v>Phường Bạc Liêu</v>
      </c>
      <c r="AO96">
        <f>IFERROR(VLOOKUP($F96,DSKH!$D:$BF,52,0),"")</f>
        <v>383413.33333333331</v>
      </c>
      <c r="AP96">
        <f>IF(L96="x",1+COUNTIFS(AP$4:AP95,"&gt;0",$AA$4:$AA95,$AA95),0)</f>
        <v>0</v>
      </c>
      <c r="AQ96">
        <f>IF(M96="x",1+COUNTIFS(AQ$4:AQ95,"&gt;0",$AA$4:$AA95,$AA95),0)</f>
        <v>0</v>
      </c>
      <c r="AR96">
        <f>IF(N96="x",1+COUNTIFS(AR$4:AR95,"&gt;0",$AA$4:$AA95,$AA95),0)</f>
        <v>0</v>
      </c>
      <c r="AS96">
        <f>IF(O96="x",1+COUNTIFS(AS$4:AS95,"&gt;0",$AA$4:$AA95,$AA95),0)</f>
        <v>0</v>
      </c>
      <c r="AT96">
        <f>IF(P96="x",1+COUNTIFS(AT$4:AT95,"&gt;0",$AA$4:$AA95,$AA95),0)</f>
        <v>0</v>
      </c>
      <c r="AU96">
        <f>IF(Q96="x",1+COUNTIFS(AU$4:AU95,"&gt;0",$AA$4:$AA95,$AA95),0)</f>
        <v>21</v>
      </c>
      <c r="AV96">
        <f>IF(R96="x",1+COUNTIFS(AV$4:AV95,"&gt;0",$AA$4:$AA95,$AA95),0)</f>
        <v>0</v>
      </c>
      <c r="AW96">
        <f t="shared" si="8"/>
        <v>0</v>
      </c>
      <c r="AX96">
        <f t="shared" si="9"/>
        <v>1</v>
      </c>
      <c r="AY96">
        <f t="shared" si="72"/>
        <v>0</v>
      </c>
      <c r="AZ96">
        <f t="shared" si="73"/>
        <v>1</v>
      </c>
      <c r="BA96" s="4">
        <f t="shared" si="74"/>
        <v>0</v>
      </c>
      <c r="BB96" s="4">
        <f t="shared" si="75"/>
        <v>0</v>
      </c>
      <c r="BC96" s="4">
        <f t="shared" si="76"/>
        <v>0</v>
      </c>
      <c r="BD96" s="4">
        <f t="shared" si="77"/>
        <v>0</v>
      </c>
      <c r="BE96" s="4">
        <f t="shared" si="78"/>
        <v>0</v>
      </c>
      <c r="BF96" s="4">
        <f t="shared" si="79"/>
        <v>191706.66666666666</v>
      </c>
      <c r="BG96" s="4">
        <f t="shared" si="80"/>
        <v>0</v>
      </c>
      <c r="BH96" s="4">
        <f t="shared" si="81"/>
        <v>0</v>
      </c>
      <c r="BI96" s="4">
        <f t="shared" si="82"/>
        <v>0</v>
      </c>
      <c r="BJ96" s="4">
        <f t="shared" si="83"/>
        <v>0</v>
      </c>
      <c r="BK96" s="4">
        <f t="shared" si="84"/>
        <v>0</v>
      </c>
      <c r="BL96" s="4">
        <f t="shared" si="85"/>
        <v>0</v>
      </c>
      <c r="BM96" s="4">
        <f t="shared" si="86"/>
        <v>1</v>
      </c>
      <c r="BN96" s="4">
        <f t="shared" si="87"/>
        <v>0</v>
      </c>
      <c r="BO96">
        <f>SUMIFS(BH$5:BH96,$AA$5:$AA96,$AA96)</f>
        <v>3</v>
      </c>
      <c r="BP96">
        <f>SUMIFS(BI$5:BI96,$AA$5:$AA96,$AA96)</f>
        <v>11</v>
      </c>
      <c r="BQ96">
        <f>SUMIFS(BJ$5:BJ96,$AA$5:$AA96,$AA96)</f>
        <v>13</v>
      </c>
      <c r="BR96">
        <f>SUMIFS(BK$5:BK96,$AA$5:$AA96,$AA96)</f>
        <v>9</v>
      </c>
      <c r="BS96">
        <f>SUMIFS(BL$5:BL96,$AA$5:$AA96,$AA96)</f>
        <v>5</v>
      </c>
      <c r="BT96">
        <f>SUMIFS(BM$5:BM96,$AA$5:$AA96,$AA96)</f>
        <v>11</v>
      </c>
      <c r="BU96">
        <f>SUMIFS(BN$5:BN96,$AA$5:$AA96,$AA96)</f>
        <v>0</v>
      </c>
      <c r="BV96">
        <f t="shared" si="88"/>
        <v>4</v>
      </c>
      <c r="BW96">
        <f t="shared" si="89"/>
        <v>17</v>
      </c>
      <c r="BX96">
        <f t="shared" si="90"/>
        <v>17</v>
      </c>
      <c r="BY96">
        <f t="shared" si="91"/>
        <v>11</v>
      </c>
      <c r="BZ96">
        <f t="shared" si="92"/>
        <v>10</v>
      </c>
      <c r="CA96">
        <f t="shared" si="93"/>
        <v>18</v>
      </c>
      <c r="CB96">
        <f t="shared" si="94"/>
        <v>0</v>
      </c>
      <c r="CC96">
        <f t="shared" si="95"/>
        <v>11</v>
      </c>
      <c r="CD96">
        <f t="shared" si="96"/>
        <v>18</v>
      </c>
      <c r="CE96" t="str">
        <f>IFERROR(VLOOKUP($AA96,'Tuyến và nhân viên'!$I:$O,7,0),"")</f>
        <v>Trần Văn Khanh</v>
      </c>
      <c r="CF96">
        <f t="shared" si="97"/>
        <v>2</v>
      </c>
      <c r="CG96">
        <f t="shared" si="98"/>
        <v>1</v>
      </c>
      <c r="CH96">
        <f>COUNTIFS($L96:L96,"x")</f>
        <v>0</v>
      </c>
      <c r="CI96">
        <f>COUNTIFS($L96:M96,"x")</f>
        <v>0</v>
      </c>
      <c r="CJ96">
        <f>COUNTIFS($L96:N96,"x")</f>
        <v>0</v>
      </c>
      <c r="CK96">
        <f>COUNTIFS($L96:O96,"x")</f>
        <v>0</v>
      </c>
      <c r="CL96">
        <f>COUNTIFS($L96:P96,"x")</f>
        <v>0</v>
      </c>
      <c r="CM96">
        <f>COUNTIFS($L96:Q96,"x")</f>
        <v>1</v>
      </c>
      <c r="CN96">
        <f>COUNTIFS($L96:R96,"x")</f>
        <v>1</v>
      </c>
      <c r="CO96" t="str" cm="1">
        <f t="array" ref="CO96">IFERROR(INDEX($CH$4:$CN$4,0,MATCH(1,$CH96:$CN96,0)),"")</f>
        <v>Thứ 7</v>
      </c>
      <c r="CP96" t="str" cm="1">
        <f t="array" ref="CP96">IFERROR(INDEX($CH$4:$CN$4,0,MATCH(2,$CH96:$CN96,0)),"")</f>
        <v/>
      </c>
      <c r="CQ96" t="str">
        <f t="shared" si="99"/>
        <v>Thứ 7</v>
      </c>
      <c r="CR96" t="str">
        <f t="shared" si="29"/>
        <v>F2 - Tuần 2 &amp; 4</v>
      </c>
    </row>
    <row r="97" spans="1:96" x14ac:dyDescent="0.3">
      <c r="A97" s="117" t="s">
        <v>34380</v>
      </c>
      <c r="B97" s="118" t="s">
        <v>33266</v>
      </c>
      <c r="C97" s="118" t="s">
        <v>33267</v>
      </c>
      <c r="D97" s="118" t="s">
        <v>39657</v>
      </c>
      <c r="E97" s="118" t="s">
        <v>21</v>
      </c>
      <c r="F97" s="118" t="s">
        <v>11615</v>
      </c>
      <c r="G97" s="118" t="s">
        <v>37485</v>
      </c>
      <c r="H97" s="118" t="s">
        <v>37492</v>
      </c>
      <c r="I97" s="118" t="s">
        <v>22</v>
      </c>
      <c r="J97" s="119" t="s">
        <v>39658</v>
      </c>
      <c r="K97" s="119" t="s">
        <v>23</v>
      </c>
      <c r="L97" s="117" t="s">
        <v>23</v>
      </c>
      <c r="M97" s="117" t="s">
        <v>23</v>
      </c>
      <c r="N97" s="117" t="s">
        <v>23</v>
      </c>
      <c r="O97" s="117" t="s">
        <v>23</v>
      </c>
      <c r="P97" s="117" t="s">
        <v>23</v>
      </c>
      <c r="Q97" s="117" t="s">
        <v>24</v>
      </c>
      <c r="R97" s="117" t="s">
        <v>23</v>
      </c>
      <c r="S97" s="117" t="s">
        <v>24</v>
      </c>
      <c r="T97" s="117" t="s">
        <v>24</v>
      </c>
      <c r="U97" s="117" t="s">
        <v>24</v>
      </c>
      <c r="V97" s="117" t="s">
        <v>24</v>
      </c>
      <c r="W97" s="74" t="str">
        <f t="shared" si="65"/>
        <v>x</v>
      </c>
      <c r="X97" s="74" t="str">
        <f t="shared" si="66"/>
        <v>x</v>
      </c>
      <c r="Y97" s="74" t="str">
        <f t="shared" si="67"/>
        <v>x</v>
      </c>
      <c r="Z97" s="74" t="str">
        <f t="shared" si="68"/>
        <v>x</v>
      </c>
      <c r="AA97" t="str">
        <f>VLOOKUP($D97,'Tuyến và nhân viên'!$D:$M,6,0)</f>
        <v>HL00622</v>
      </c>
      <c r="AB97" t="str">
        <f>VLOOKUP($D97,'Tuyến và nhân viên'!$D:$M,7,0)</f>
        <v>Dương Phi Vủ</v>
      </c>
      <c r="AC97" s="16" t="str">
        <f>IFERROR(VLOOKUP($F97,DSKH!$D:$BF,53,0),"")</f>
        <v>F4</v>
      </c>
      <c r="AD97" s="16" t="str">
        <f>IFERROR(VLOOKUP($F97,DSKH!$D:$BF,54,0),"")</f>
        <v>OTC</v>
      </c>
      <c r="AE97" s="4">
        <f>SUMIFS('Doanh số khách hàng'!$F:$F,'Doanh số khách hàng'!$A:$A,'Chi tiết tuyến'!$F97)</f>
        <v>6549913.333333333</v>
      </c>
      <c r="AF97" s="16" t="str">
        <f t="shared" si="4"/>
        <v>F4</v>
      </c>
      <c r="AG97" s="16" t="str">
        <f t="shared" si="5"/>
        <v>F4</v>
      </c>
      <c r="AH97" t="b">
        <f t="shared" si="69"/>
        <v>1</v>
      </c>
      <c r="AI97" t="b">
        <f t="shared" si="70"/>
        <v>1</v>
      </c>
      <c r="AJ97">
        <f>IFERROR(VLOOKUP($AC97,Master!$D:$E,2,0),"")</f>
        <v>4</v>
      </c>
      <c r="AK97">
        <f>VLOOKUP($AF97,Master!$D:$E,2,0)</f>
        <v>4</v>
      </c>
      <c r="AL97" s="4">
        <f t="shared" si="71"/>
        <v>1637478.3333333333</v>
      </c>
      <c r="AM97" t="str">
        <f>IFERROR(VLOOKUP($F97,DSKH!$D:$BF,31,0),"")</f>
        <v>Tỉnh Cà Mau</v>
      </c>
      <c r="AN97" t="str">
        <f>IFERROR(VLOOKUP($F97,DSKH!$D:$BF,29,0),"")</f>
        <v>Phường Bạc Liêu</v>
      </c>
      <c r="AO97">
        <f>IFERROR(VLOOKUP($F97,DSKH!$D:$BF,52,0),"")</f>
        <v>6549913.333333333</v>
      </c>
      <c r="AP97">
        <f>IF(L97="x",1+COUNTIFS(AP$4:AP96,"&gt;0",$AA$4:$AA96,$AA96),0)</f>
        <v>0</v>
      </c>
      <c r="AQ97">
        <f>IF(M97="x",1+COUNTIFS(AQ$4:AQ96,"&gt;0",$AA$4:$AA96,$AA96),0)</f>
        <v>0</v>
      </c>
      <c r="AR97">
        <f>IF(N97="x",1+COUNTIFS(AR$4:AR96,"&gt;0",$AA$4:$AA96,$AA96),0)</f>
        <v>0</v>
      </c>
      <c r="AS97">
        <f>IF(O97="x",1+COUNTIFS(AS$4:AS96,"&gt;0",$AA$4:$AA96,$AA96),0)</f>
        <v>0</v>
      </c>
      <c r="AT97">
        <f>IF(P97="x",1+COUNTIFS(AT$4:AT96,"&gt;0",$AA$4:$AA96,$AA96),0)</f>
        <v>0</v>
      </c>
      <c r="AU97">
        <f>IF(Q97="x",1+COUNTIFS(AU$4:AU96,"&gt;0",$AA$4:$AA96,$AA96),0)</f>
        <v>22</v>
      </c>
      <c r="AV97">
        <f>IF(R97="x",1+COUNTIFS(AV$4:AV96,"&gt;0",$AA$4:$AA96,$AA96),0)</f>
        <v>0</v>
      </c>
      <c r="AW97">
        <f t="shared" si="8"/>
        <v>1</v>
      </c>
      <c r="AX97">
        <f t="shared" si="9"/>
        <v>1</v>
      </c>
      <c r="AY97">
        <f t="shared" si="72"/>
        <v>1</v>
      </c>
      <c r="AZ97">
        <f t="shared" si="73"/>
        <v>1</v>
      </c>
      <c r="BA97" s="4">
        <f t="shared" si="74"/>
        <v>0</v>
      </c>
      <c r="BB97" s="4">
        <f t="shared" si="75"/>
        <v>0</v>
      </c>
      <c r="BC97" s="4">
        <f t="shared" si="76"/>
        <v>0</v>
      </c>
      <c r="BD97" s="4">
        <f t="shared" si="77"/>
        <v>0</v>
      </c>
      <c r="BE97" s="4">
        <f t="shared" si="78"/>
        <v>0</v>
      </c>
      <c r="BF97" s="4">
        <f t="shared" si="79"/>
        <v>1637478.3333333333</v>
      </c>
      <c r="BG97" s="4">
        <f t="shared" si="80"/>
        <v>0</v>
      </c>
      <c r="BH97" s="4">
        <f t="shared" si="81"/>
        <v>0</v>
      </c>
      <c r="BI97" s="4">
        <f t="shared" si="82"/>
        <v>0</v>
      </c>
      <c r="BJ97" s="4">
        <f t="shared" si="83"/>
        <v>0</v>
      </c>
      <c r="BK97" s="4">
        <f t="shared" si="84"/>
        <v>0</v>
      </c>
      <c r="BL97" s="4">
        <f t="shared" si="85"/>
        <v>0</v>
      </c>
      <c r="BM97" s="4">
        <f t="shared" si="86"/>
        <v>0</v>
      </c>
      <c r="BN97" s="4">
        <f t="shared" si="87"/>
        <v>0</v>
      </c>
      <c r="BO97">
        <f>SUMIFS(BH$5:BH97,$AA$5:$AA97,$AA97)</f>
        <v>3</v>
      </c>
      <c r="BP97">
        <f>SUMIFS(BI$5:BI97,$AA$5:$AA97,$AA97)</f>
        <v>11</v>
      </c>
      <c r="BQ97">
        <f>SUMIFS(BJ$5:BJ97,$AA$5:$AA97,$AA97)</f>
        <v>13</v>
      </c>
      <c r="BR97">
        <f>SUMIFS(BK$5:BK97,$AA$5:$AA97,$AA97)</f>
        <v>9</v>
      </c>
      <c r="BS97">
        <f>SUMIFS(BL$5:BL97,$AA$5:$AA97,$AA97)</f>
        <v>5</v>
      </c>
      <c r="BT97">
        <f>SUMIFS(BM$5:BM97,$AA$5:$AA97,$AA97)</f>
        <v>11</v>
      </c>
      <c r="BU97">
        <f>SUMIFS(BN$5:BN97,$AA$5:$AA97,$AA97)</f>
        <v>0</v>
      </c>
      <c r="BV97">
        <f t="shared" si="88"/>
        <v>4</v>
      </c>
      <c r="BW97">
        <f t="shared" si="89"/>
        <v>17</v>
      </c>
      <c r="BX97">
        <f t="shared" si="90"/>
        <v>17</v>
      </c>
      <c r="BY97">
        <f t="shared" si="91"/>
        <v>11</v>
      </c>
      <c r="BZ97">
        <f t="shared" si="92"/>
        <v>10</v>
      </c>
      <c r="CA97">
        <f t="shared" si="93"/>
        <v>18</v>
      </c>
      <c r="CB97">
        <f t="shared" si="94"/>
        <v>0</v>
      </c>
      <c r="CC97">
        <f t="shared" si="95"/>
        <v>0</v>
      </c>
      <c r="CD97">
        <f t="shared" si="96"/>
        <v>0</v>
      </c>
      <c r="CE97" t="str">
        <f>IFERROR(VLOOKUP($AA97,'Tuyến và nhân viên'!$I:$O,7,0),"")</f>
        <v>Trần Văn Khanh</v>
      </c>
      <c r="CF97">
        <f t="shared" si="97"/>
        <v>4</v>
      </c>
      <c r="CG97">
        <f t="shared" si="98"/>
        <v>1</v>
      </c>
      <c r="CH97">
        <f>COUNTIFS($L97:L97,"x")</f>
        <v>0</v>
      </c>
      <c r="CI97">
        <f>COUNTIFS($L97:M97,"x")</f>
        <v>0</v>
      </c>
      <c r="CJ97">
        <f>COUNTIFS($L97:N97,"x")</f>
        <v>0</v>
      </c>
      <c r="CK97">
        <f>COUNTIFS($L97:O97,"x")</f>
        <v>0</v>
      </c>
      <c r="CL97">
        <f>COUNTIFS($L97:P97,"x")</f>
        <v>0</v>
      </c>
      <c r="CM97">
        <f>COUNTIFS($L97:Q97,"x")</f>
        <v>1</v>
      </c>
      <c r="CN97">
        <f>COUNTIFS($L97:R97,"x")</f>
        <v>1</v>
      </c>
      <c r="CO97" t="str" cm="1">
        <f t="array" ref="CO97">IFERROR(INDEX($CH$4:$CN$4,0,MATCH(1,$CH97:$CN97,0)),"")</f>
        <v>Thứ 7</v>
      </c>
      <c r="CP97" t="str" cm="1">
        <f t="array" ref="CP97">IFERROR(INDEX($CH$4:$CN$4,0,MATCH(2,$CH97:$CN97,0)),"")</f>
        <v/>
      </c>
      <c r="CQ97" t="str">
        <f t="shared" si="99"/>
        <v>Thứ 7</v>
      </c>
      <c r="CR97" t="str">
        <f t="shared" si="29"/>
        <v>F4 - Tất cả các tuần</v>
      </c>
    </row>
    <row r="98" spans="1:96" x14ac:dyDescent="0.3">
      <c r="A98" s="117" t="s">
        <v>34389</v>
      </c>
      <c r="B98" s="118" t="s">
        <v>33266</v>
      </c>
      <c r="C98" s="118" t="s">
        <v>33267</v>
      </c>
      <c r="D98" s="118" t="s">
        <v>39657</v>
      </c>
      <c r="E98" s="118" t="s">
        <v>21</v>
      </c>
      <c r="F98" s="118" t="s">
        <v>23516</v>
      </c>
      <c r="G98" s="118" t="s">
        <v>37496</v>
      </c>
      <c r="H98" s="118" t="s">
        <v>37503</v>
      </c>
      <c r="I98" s="118" t="s">
        <v>22</v>
      </c>
      <c r="J98" s="119" t="s">
        <v>39658</v>
      </c>
      <c r="K98" s="119" t="s">
        <v>23</v>
      </c>
      <c r="L98" s="117" t="s">
        <v>24</v>
      </c>
      <c r="M98" s="117" t="s">
        <v>23</v>
      </c>
      <c r="N98" s="117" t="s">
        <v>23</v>
      </c>
      <c r="O98" s="117" t="s">
        <v>23</v>
      </c>
      <c r="P98" s="117" t="s">
        <v>23</v>
      </c>
      <c r="Q98" s="117" t="s">
        <v>23</v>
      </c>
      <c r="R98" s="117" t="s">
        <v>23</v>
      </c>
      <c r="S98" s="117" t="s">
        <v>24</v>
      </c>
      <c r="T98" s="117" t="s">
        <v>24</v>
      </c>
      <c r="U98" s="117" t="s">
        <v>24</v>
      </c>
      <c r="V98" s="117" t="s">
        <v>24</v>
      </c>
      <c r="W98" s="74" t="str">
        <f t="shared" si="65"/>
        <v>x</v>
      </c>
      <c r="X98" s="74" t="str">
        <f t="shared" si="66"/>
        <v>x</v>
      </c>
      <c r="Y98" s="74" t="str">
        <f t="shared" si="67"/>
        <v>x</v>
      </c>
      <c r="Z98" s="74" t="str">
        <f t="shared" si="68"/>
        <v>x</v>
      </c>
      <c r="AA98" t="str">
        <f>VLOOKUP($D98,'Tuyến và nhân viên'!$D:$M,6,0)</f>
        <v>HL00622</v>
      </c>
      <c r="AB98" t="str">
        <f>VLOOKUP($D98,'Tuyến và nhân viên'!$D:$M,7,0)</f>
        <v>Dương Phi Vủ</v>
      </c>
      <c r="AC98" s="16" t="str">
        <f>IFERROR(VLOOKUP($F98,DSKH!$D:$BF,53,0),"")</f>
        <v>F4</v>
      </c>
      <c r="AD98" s="16" t="str">
        <f>IFERROR(VLOOKUP($F98,DSKH!$D:$BF,54,0),"")</f>
        <v>OTC</v>
      </c>
      <c r="AE98" s="4">
        <f>SUMIFS('Doanh số khách hàng'!$F:$F,'Doanh số khách hàng'!$A:$A,'Chi tiết tuyến'!$F98)</f>
        <v>1340733.3333333333</v>
      </c>
      <c r="AF98" s="16" t="str">
        <f t="shared" si="4"/>
        <v>F4</v>
      </c>
      <c r="AG98" s="16" t="str">
        <f t="shared" si="5"/>
        <v>F4</v>
      </c>
      <c r="AH98" t="b">
        <f t="shared" si="69"/>
        <v>1</v>
      </c>
      <c r="AI98" t="b">
        <f t="shared" si="70"/>
        <v>1</v>
      </c>
      <c r="AJ98">
        <f>IFERROR(VLOOKUP($AC98,Master!$D:$E,2,0),"")</f>
        <v>4</v>
      </c>
      <c r="AK98">
        <f>VLOOKUP($AF98,Master!$D:$E,2,0)</f>
        <v>4</v>
      </c>
      <c r="AL98" s="4">
        <f t="shared" si="71"/>
        <v>335183.33333333331</v>
      </c>
      <c r="AM98" t="str">
        <f>IFERROR(VLOOKUP($F98,DSKH!$D:$BF,31,0),"")</f>
        <v>Tỉnh Cà Mau</v>
      </c>
      <c r="AN98" t="str">
        <f>IFERROR(VLOOKUP($F98,DSKH!$D:$BF,29,0),"")</f>
        <v>Phường Giá Rai</v>
      </c>
      <c r="AO98">
        <f>IFERROR(VLOOKUP($F98,DSKH!$D:$BF,52,0),"")</f>
        <v>1340733.3333333333</v>
      </c>
      <c r="AP98">
        <f>IF(L98="x",1+COUNTIFS(AP$4:AP97,"&gt;0",$AA$4:$AA97,$AA97),0)</f>
        <v>7</v>
      </c>
      <c r="AQ98">
        <f>IF(M98="x",1+COUNTIFS(AQ$4:AQ97,"&gt;0",$AA$4:$AA97,$AA97),0)</f>
        <v>0</v>
      </c>
      <c r="AR98">
        <f>IF(N98="x",1+COUNTIFS(AR$4:AR97,"&gt;0",$AA$4:$AA97,$AA97),0)</f>
        <v>0</v>
      </c>
      <c r="AS98">
        <f>IF(O98="x",1+COUNTIFS(AS$4:AS97,"&gt;0",$AA$4:$AA97,$AA97),0)</f>
        <v>0</v>
      </c>
      <c r="AT98">
        <f>IF(P98="x",1+COUNTIFS(AT$4:AT97,"&gt;0",$AA$4:$AA97,$AA97),0)</f>
        <v>0</v>
      </c>
      <c r="AU98">
        <f>IF(Q98="x",1+COUNTIFS(AU$4:AU97,"&gt;0",$AA$4:$AA97,$AA97),0)</f>
        <v>0</v>
      </c>
      <c r="AV98">
        <f>IF(R98="x",1+COUNTIFS(AV$4:AV97,"&gt;0",$AA$4:$AA97,$AA97),0)</f>
        <v>0</v>
      </c>
      <c r="AW98">
        <f t="shared" si="8"/>
        <v>1</v>
      </c>
      <c r="AX98">
        <f t="shared" si="9"/>
        <v>1</v>
      </c>
      <c r="AY98">
        <f t="shared" si="72"/>
        <v>1</v>
      </c>
      <c r="AZ98">
        <f t="shared" si="73"/>
        <v>1</v>
      </c>
      <c r="BA98" s="4">
        <f t="shared" si="74"/>
        <v>335183.33333333331</v>
      </c>
      <c r="BB98" s="4">
        <f t="shared" si="75"/>
        <v>0</v>
      </c>
      <c r="BC98" s="4">
        <f t="shared" si="76"/>
        <v>0</v>
      </c>
      <c r="BD98" s="4">
        <f t="shared" si="77"/>
        <v>0</v>
      </c>
      <c r="BE98" s="4">
        <f t="shared" si="78"/>
        <v>0</v>
      </c>
      <c r="BF98" s="4">
        <f t="shared" si="79"/>
        <v>0</v>
      </c>
      <c r="BG98" s="4">
        <f t="shared" si="80"/>
        <v>0</v>
      </c>
      <c r="BH98" s="4">
        <f t="shared" si="81"/>
        <v>0</v>
      </c>
      <c r="BI98" s="4">
        <f t="shared" si="82"/>
        <v>0</v>
      </c>
      <c r="BJ98" s="4">
        <f t="shared" si="83"/>
        <v>0</v>
      </c>
      <c r="BK98" s="4">
        <f t="shared" si="84"/>
        <v>0</v>
      </c>
      <c r="BL98" s="4">
        <f t="shared" si="85"/>
        <v>0</v>
      </c>
      <c r="BM98" s="4">
        <f t="shared" si="86"/>
        <v>0</v>
      </c>
      <c r="BN98" s="4">
        <f t="shared" si="87"/>
        <v>0</v>
      </c>
      <c r="BO98">
        <f>SUMIFS(BH$5:BH98,$AA$5:$AA98,$AA98)</f>
        <v>3</v>
      </c>
      <c r="BP98">
        <f>SUMIFS(BI$5:BI98,$AA$5:$AA98,$AA98)</f>
        <v>11</v>
      </c>
      <c r="BQ98">
        <f>SUMIFS(BJ$5:BJ98,$AA$5:$AA98,$AA98)</f>
        <v>13</v>
      </c>
      <c r="BR98">
        <f>SUMIFS(BK$5:BK98,$AA$5:$AA98,$AA98)</f>
        <v>9</v>
      </c>
      <c r="BS98">
        <f>SUMIFS(BL$5:BL98,$AA$5:$AA98,$AA98)</f>
        <v>5</v>
      </c>
      <c r="BT98">
        <f>SUMIFS(BM$5:BM98,$AA$5:$AA98,$AA98)</f>
        <v>11</v>
      </c>
      <c r="BU98">
        <f>SUMIFS(BN$5:BN98,$AA$5:$AA98,$AA98)</f>
        <v>0</v>
      </c>
      <c r="BV98">
        <f t="shared" si="88"/>
        <v>4</v>
      </c>
      <c r="BW98">
        <f t="shared" si="89"/>
        <v>17</v>
      </c>
      <c r="BX98">
        <f t="shared" si="90"/>
        <v>17</v>
      </c>
      <c r="BY98">
        <f t="shared" si="91"/>
        <v>11</v>
      </c>
      <c r="BZ98">
        <f t="shared" si="92"/>
        <v>10</v>
      </c>
      <c r="CA98">
        <f t="shared" si="93"/>
        <v>18</v>
      </c>
      <c r="CB98">
        <f t="shared" si="94"/>
        <v>0</v>
      </c>
      <c r="CC98">
        <f t="shared" si="95"/>
        <v>0</v>
      </c>
      <c r="CD98">
        <f t="shared" si="96"/>
        <v>0</v>
      </c>
      <c r="CE98" t="str">
        <f>IFERROR(VLOOKUP($AA98,'Tuyến và nhân viên'!$I:$O,7,0),"")</f>
        <v>Trần Văn Khanh</v>
      </c>
      <c r="CF98">
        <f t="shared" si="97"/>
        <v>4</v>
      </c>
      <c r="CG98">
        <f t="shared" si="98"/>
        <v>1</v>
      </c>
      <c r="CH98">
        <f>COUNTIFS($L98:L98,"x")</f>
        <v>1</v>
      </c>
      <c r="CI98">
        <f>COUNTIFS($L98:M98,"x")</f>
        <v>1</v>
      </c>
      <c r="CJ98">
        <f>COUNTIFS($L98:N98,"x")</f>
        <v>1</v>
      </c>
      <c r="CK98">
        <f>COUNTIFS($L98:O98,"x")</f>
        <v>1</v>
      </c>
      <c r="CL98">
        <f>COUNTIFS($L98:P98,"x")</f>
        <v>1</v>
      </c>
      <c r="CM98">
        <f>COUNTIFS($L98:Q98,"x")</f>
        <v>1</v>
      </c>
      <c r="CN98">
        <f>COUNTIFS($L98:R98,"x")</f>
        <v>1</v>
      </c>
      <c r="CO98" t="str" cm="1">
        <f t="array" ref="CO98">IFERROR(INDEX($CH$4:$CN$4,0,MATCH(1,$CH98:$CN98,0)),"")</f>
        <v>Thứ 2</v>
      </c>
      <c r="CP98" t="str" cm="1">
        <f t="array" ref="CP98">IFERROR(INDEX($CH$4:$CN$4,0,MATCH(2,$CH98:$CN98,0)),"")</f>
        <v/>
      </c>
      <c r="CQ98" t="str">
        <f t="shared" si="99"/>
        <v>Thứ 2</v>
      </c>
      <c r="CR98" t="str">
        <f t="shared" si="29"/>
        <v>F4 - Tất cả các tuần</v>
      </c>
    </row>
    <row r="99" spans="1:96" x14ac:dyDescent="0.3">
      <c r="A99" s="117" t="s">
        <v>34400</v>
      </c>
      <c r="B99" s="118" t="s">
        <v>33266</v>
      </c>
      <c r="C99" s="118" t="s">
        <v>33267</v>
      </c>
      <c r="D99" s="118" t="s">
        <v>39657</v>
      </c>
      <c r="E99" s="118" t="s">
        <v>21</v>
      </c>
      <c r="F99" s="118" t="s">
        <v>22656</v>
      </c>
      <c r="G99" s="118" t="s">
        <v>37518</v>
      </c>
      <c r="H99" s="118" t="s">
        <v>37524</v>
      </c>
      <c r="I99" s="118" t="s">
        <v>22</v>
      </c>
      <c r="J99" s="119" t="s">
        <v>39658</v>
      </c>
      <c r="K99" s="119" t="s">
        <v>23</v>
      </c>
      <c r="L99" s="117" t="s">
        <v>24</v>
      </c>
      <c r="M99" s="117" t="s">
        <v>23</v>
      </c>
      <c r="N99" s="117" t="s">
        <v>23</v>
      </c>
      <c r="O99" s="117" t="s">
        <v>23</v>
      </c>
      <c r="P99" s="117" t="s">
        <v>23</v>
      </c>
      <c r="Q99" s="117" t="s">
        <v>23</v>
      </c>
      <c r="R99" s="117" t="s">
        <v>23</v>
      </c>
      <c r="S99" s="117" t="s">
        <v>24</v>
      </c>
      <c r="T99" s="117" t="s">
        <v>24</v>
      </c>
      <c r="U99" s="117" t="s">
        <v>24</v>
      </c>
      <c r="V99" s="117" t="s">
        <v>24</v>
      </c>
      <c r="W99" s="74" t="str">
        <f t="shared" si="65"/>
        <v>x</v>
      </c>
      <c r="X99" s="74" t="str">
        <f t="shared" si="66"/>
        <v>x</v>
      </c>
      <c r="Y99" s="74" t="str">
        <f t="shared" si="67"/>
        <v>x</v>
      </c>
      <c r="Z99" s="74" t="str">
        <f t="shared" si="68"/>
        <v>x</v>
      </c>
      <c r="AA99" t="str">
        <f>VLOOKUP($D99,'Tuyến và nhân viên'!$D:$M,6,0)</f>
        <v>HL00622</v>
      </c>
      <c r="AB99" t="str">
        <f>VLOOKUP($D99,'Tuyến và nhân viên'!$D:$M,7,0)</f>
        <v>Dương Phi Vủ</v>
      </c>
      <c r="AC99" s="16" t="str">
        <f>IFERROR(VLOOKUP($F99,DSKH!$D:$BF,53,0),"")</f>
        <v>F4</v>
      </c>
      <c r="AD99" s="16" t="str">
        <f>IFERROR(VLOOKUP($F99,DSKH!$D:$BF,54,0),"")</f>
        <v>OTC</v>
      </c>
      <c r="AE99" s="4">
        <f>SUMIFS('Doanh số khách hàng'!$F:$F,'Doanh số khách hàng'!$A:$A,'Chi tiết tuyến'!$F99)</f>
        <v>2806866.6666666665</v>
      </c>
      <c r="AF99" s="16" t="str">
        <f t="shared" si="4"/>
        <v>F4</v>
      </c>
      <c r="AG99" s="16" t="str">
        <f t="shared" si="5"/>
        <v>F4</v>
      </c>
      <c r="AH99" t="b">
        <f t="shared" si="69"/>
        <v>1</v>
      </c>
      <c r="AI99" t="b">
        <f t="shared" si="70"/>
        <v>1</v>
      </c>
      <c r="AJ99">
        <f>IFERROR(VLOOKUP($AC99,Master!$D:$E,2,0),"")</f>
        <v>4</v>
      </c>
      <c r="AK99">
        <f>VLOOKUP($AF99,Master!$D:$E,2,0)</f>
        <v>4</v>
      </c>
      <c r="AL99" s="4">
        <f t="shared" si="71"/>
        <v>701716.66666666663</v>
      </c>
      <c r="AM99" t="str">
        <f>IFERROR(VLOOKUP($F99,DSKH!$D:$BF,31,0),"")</f>
        <v>Tỉnh Cà Mau</v>
      </c>
      <c r="AN99" t="str">
        <f>IFERROR(VLOOKUP($F99,DSKH!$D:$BF,29,0),"")</f>
        <v>Phường Giá Rai</v>
      </c>
      <c r="AO99">
        <f>IFERROR(VLOOKUP($F99,DSKH!$D:$BF,52,0),"")</f>
        <v>2806866.6666666665</v>
      </c>
      <c r="AP99">
        <f>IF(L99="x",1+COUNTIFS(AP$4:AP98,"&gt;0",$AA$4:$AA98,$AA98),0)</f>
        <v>8</v>
      </c>
      <c r="AQ99">
        <f>IF(M99="x",1+COUNTIFS(AQ$4:AQ98,"&gt;0",$AA$4:$AA98,$AA98),0)</f>
        <v>0</v>
      </c>
      <c r="AR99">
        <f>IF(N99="x",1+COUNTIFS(AR$4:AR98,"&gt;0",$AA$4:$AA98,$AA98),0)</f>
        <v>0</v>
      </c>
      <c r="AS99">
        <f>IF(O99="x",1+COUNTIFS(AS$4:AS98,"&gt;0",$AA$4:$AA98,$AA98),0)</f>
        <v>0</v>
      </c>
      <c r="AT99">
        <f>IF(P99="x",1+COUNTIFS(AT$4:AT98,"&gt;0",$AA$4:$AA98,$AA98),0)</f>
        <v>0</v>
      </c>
      <c r="AU99">
        <f>IF(Q99="x",1+COUNTIFS(AU$4:AU98,"&gt;0",$AA$4:$AA98,$AA98),0)</f>
        <v>0</v>
      </c>
      <c r="AV99">
        <f>IF(R99="x",1+COUNTIFS(AV$4:AV98,"&gt;0",$AA$4:$AA98,$AA98),0)</f>
        <v>0</v>
      </c>
      <c r="AW99">
        <f t="shared" si="8"/>
        <v>1</v>
      </c>
      <c r="AX99">
        <f t="shared" si="9"/>
        <v>1</v>
      </c>
      <c r="AY99">
        <f t="shared" si="72"/>
        <v>1</v>
      </c>
      <c r="AZ99">
        <f t="shared" si="73"/>
        <v>1</v>
      </c>
      <c r="BA99" s="4">
        <f t="shared" si="74"/>
        <v>701716.66666666663</v>
      </c>
      <c r="BB99" s="4">
        <f t="shared" si="75"/>
        <v>0</v>
      </c>
      <c r="BC99" s="4">
        <f t="shared" si="76"/>
        <v>0</v>
      </c>
      <c r="BD99" s="4">
        <f t="shared" si="77"/>
        <v>0</v>
      </c>
      <c r="BE99" s="4">
        <f t="shared" si="78"/>
        <v>0</v>
      </c>
      <c r="BF99" s="4">
        <f t="shared" si="79"/>
        <v>0</v>
      </c>
      <c r="BG99" s="4">
        <f t="shared" si="80"/>
        <v>0</v>
      </c>
      <c r="BH99" s="4">
        <f t="shared" si="81"/>
        <v>0</v>
      </c>
      <c r="BI99" s="4">
        <f t="shared" si="82"/>
        <v>0</v>
      </c>
      <c r="BJ99" s="4">
        <f t="shared" si="83"/>
        <v>0</v>
      </c>
      <c r="BK99" s="4">
        <f t="shared" si="84"/>
        <v>0</v>
      </c>
      <c r="BL99" s="4">
        <f t="shared" si="85"/>
        <v>0</v>
      </c>
      <c r="BM99" s="4">
        <f t="shared" si="86"/>
        <v>0</v>
      </c>
      <c r="BN99" s="4">
        <f t="shared" si="87"/>
        <v>0</v>
      </c>
      <c r="BO99">
        <f>SUMIFS(BH$5:BH99,$AA$5:$AA99,$AA99)</f>
        <v>3</v>
      </c>
      <c r="BP99">
        <f>SUMIFS(BI$5:BI99,$AA$5:$AA99,$AA99)</f>
        <v>11</v>
      </c>
      <c r="BQ99">
        <f>SUMIFS(BJ$5:BJ99,$AA$5:$AA99,$AA99)</f>
        <v>13</v>
      </c>
      <c r="BR99">
        <f>SUMIFS(BK$5:BK99,$AA$5:$AA99,$AA99)</f>
        <v>9</v>
      </c>
      <c r="BS99">
        <f>SUMIFS(BL$5:BL99,$AA$5:$AA99,$AA99)</f>
        <v>5</v>
      </c>
      <c r="BT99">
        <f>SUMIFS(BM$5:BM99,$AA$5:$AA99,$AA99)</f>
        <v>11</v>
      </c>
      <c r="BU99">
        <f>SUMIFS(BN$5:BN99,$AA$5:$AA99,$AA99)</f>
        <v>0</v>
      </c>
      <c r="BV99">
        <f t="shared" si="88"/>
        <v>4</v>
      </c>
      <c r="BW99">
        <f t="shared" si="89"/>
        <v>17</v>
      </c>
      <c r="BX99">
        <f t="shared" si="90"/>
        <v>17</v>
      </c>
      <c r="BY99">
        <f t="shared" si="91"/>
        <v>11</v>
      </c>
      <c r="BZ99">
        <f t="shared" si="92"/>
        <v>10</v>
      </c>
      <c r="CA99">
        <f t="shared" si="93"/>
        <v>18</v>
      </c>
      <c r="CB99">
        <f t="shared" si="94"/>
        <v>0</v>
      </c>
      <c r="CC99">
        <f t="shared" si="95"/>
        <v>0</v>
      </c>
      <c r="CD99">
        <f t="shared" si="96"/>
        <v>0</v>
      </c>
      <c r="CE99" t="str">
        <f>IFERROR(VLOOKUP($AA99,'Tuyến và nhân viên'!$I:$O,7,0),"")</f>
        <v>Trần Văn Khanh</v>
      </c>
      <c r="CF99">
        <f t="shared" si="97"/>
        <v>4</v>
      </c>
      <c r="CG99">
        <f t="shared" si="98"/>
        <v>1</v>
      </c>
      <c r="CH99">
        <f>COUNTIFS($L99:L99,"x")</f>
        <v>1</v>
      </c>
      <c r="CI99">
        <f>COUNTIFS($L99:M99,"x")</f>
        <v>1</v>
      </c>
      <c r="CJ99">
        <f>COUNTIFS($L99:N99,"x")</f>
        <v>1</v>
      </c>
      <c r="CK99">
        <f>COUNTIFS($L99:O99,"x")</f>
        <v>1</v>
      </c>
      <c r="CL99">
        <f>COUNTIFS($L99:P99,"x")</f>
        <v>1</v>
      </c>
      <c r="CM99">
        <f>COUNTIFS($L99:Q99,"x")</f>
        <v>1</v>
      </c>
      <c r="CN99">
        <f>COUNTIFS($L99:R99,"x")</f>
        <v>1</v>
      </c>
      <c r="CO99" t="str" cm="1">
        <f t="array" ref="CO99">IFERROR(INDEX($CH$4:$CN$4,0,MATCH(1,$CH99:$CN99,0)),"")</f>
        <v>Thứ 2</v>
      </c>
      <c r="CP99" t="str" cm="1">
        <f t="array" ref="CP99">IFERROR(INDEX($CH$4:$CN$4,0,MATCH(2,$CH99:$CN99,0)),"")</f>
        <v/>
      </c>
      <c r="CQ99" t="str">
        <f t="shared" si="99"/>
        <v>Thứ 2</v>
      </c>
      <c r="CR99" t="str">
        <f t="shared" si="29"/>
        <v>F4 - Tất cả các tuần</v>
      </c>
    </row>
    <row r="100" spans="1:96" x14ac:dyDescent="0.3">
      <c r="A100" s="117" t="s">
        <v>33283</v>
      </c>
      <c r="B100" s="118" t="s">
        <v>33266</v>
      </c>
      <c r="C100" s="118" t="s">
        <v>33267</v>
      </c>
      <c r="D100" s="118" t="s">
        <v>39657</v>
      </c>
      <c r="E100" s="118" t="s">
        <v>21</v>
      </c>
      <c r="F100" s="118" t="s">
        <v>22443</v>
      </c>
      <c r="G100" s="118" t="s">
        <v>37590</v>
      </c>
      <c r="H100" s="118" t="s">
        <v>37596</v>
      </c>
      <c r="I100" s="118" t="s">
        <v>22</v>
      </c>
      <c r="J100" s="119" t="s">
        <v>39658</v>
      </c>
      <c r="K100" s="119" t="s">
        <v>23</v>
      </c>
      <c r="L100" s="117" t="s">
        <v>23</v>
      </c>
      <c r="M100" s="117" t="s">
        <v>23</v>
      </c>
      <c r="N100" s="117" t="s">
        <v>23</v>
      </c>
      <c r="O100" s="117" t="s">
        <v>23</v>
      </c>
      <c r="P100" s="117" t="s">
        <v>23</v>
      </c>
      <c r="Q100" s="117" t="s">
        <v>24</v>
      </c>
      <c r="R100" s="117" t="s">
        <v>23</v>
      </c>
      <c r="S100" s="117" t="s">
        <v>24</v>
      </c>
      <c r="T100" s="117" t="s">
        <v>24</v>
      </c>
      <c r="U100" s="117" t="s">
        <v>24</v>
      </c>
      <c r="V100" s="117" t="s">
        <v>24</v>
      </c>
      <c r="W100" s="74" t="str">
        <f t="shared" si="65"/>
        <v/>
      </c>
      <c r="X100" s="74" t="str">
        <f t="shared" si="66"/>
        <v>x</v>
      </c>
      <c r="Y100" s="74" t="str">
        <f t="shared" si="67"/>
        <v/>
      </c>
      <c r="Z100" s="74" t="str">
        <f t="shared" si="68"/>
        <v>x</v>
      </c>
      <c r="AA100" t="str">
        <f>VLOOKUP($D100,'Tuyến và nhân viên'!$D:$M,6,0)</f>
        <v>HL00622</v>
      </c>
      <c r="AB100" t="str">
        <f>VLOOKUP($D100,'Tuyến và nhân viên'!$D:$M,7,0)</f>
        <v>Dương Phi Vủ</v>
      </c>
      <c r="AC100" s="16" t="str">
        <f>IFERROR(VLOOKUP($F100,DSKH!$D:$BF,53,0),"")</f>
        <v>F2</v>
      </c>
      <c r="AD100" s="16" t="str">
        <f>IFERROR(VLOOKUP($F100,DSKH!$D:$BF,54,0),"")</f>
        <v>OTC</v>
      </c>
      <c r="AE100" s="4">
        <f>SUMIFS('Doanh số khách hàng'!$F:$F,'Doanh số khách hàng'!$A:$A,'Chi tiết tuyến'!$F100)</f>
        <v>40040</v>
      </c>
      <c r="AF100" s="16" t="str">
        <f t="shared" si="4"/>
        <v>F4</v>
      </c>
      <c r="AG100" s="16" t="str">
        <f t="shared" si="5"/>
        <v>F2</v>
      </c>
      <c r="AH100" t="b">
        <f t="shared" si="69"/>
        <v>0</v>
      </c>
      <c r="AI100" t="b">
        <f t="shared" si="70"/>
        <v>1</v>
      </c>
      <c r="AJ100">
        <f>IFERROR(VLOOKUP($AC100,Master!$D:$E,2,0),"")</f>
        <v>2</v>
      </c>
      <c r="AK100">
        <f>VLOOKUP($AF100,Master!$D:$E,2,0)</f>
        <v>4</v>
      </c>
      <c r="AL100" s="4">
        <f t="shared" si="71"/>
        <v>20020</v>
      </c>
      <c r="AM100" t="str">
        <f>IFERROR(VLOOKUP($F100,DSKH!$D:$BF,31,0),"")</f>
        <v>Tỉnh Cà Mau</v>
      </c>
      <c r="AN100" t="str">
        <f>IFERROR(VLOOKUP($F100,DSKH!$D:$BF,29,0),"")</f>
        <v>Phường Bạc Liêu</v>
      </c>
      <c r="AO100">
        <f>IFERROR(VLOOKUP($F100,DSKH!$D:$BF,52,0),"")</f>
        <v>40040</v>
      </c>
      <c r="AP100">
        <f>IF(L100="x",1+COUNTIFS(AP$4:AP99,"&gt;0",$AA$4:$AA99,$AA99),0)</f>
        <v>0</v>
      </c>
      <c r="AQ100">
        <f>IF(M100="x",1+COUNTIFS(AQ$4:AQ99,"&gt;0",$AA$4:$AA99,$AA99),0)</f>
        <v>0</v>
      </c>
      <c r="AR100">
        <f>IF(N100="x",1+COUNTIFS(AR$4:AR99,"&gt;0",$AA$4:$AA99,$AA99),0)</f>
        <v>0</v>
      </c>
      <c r="AS100">
        <f>IF(O100="x",1+COUNTIFS(AS$4:AS99,"&gt;0",$AA$4:$AA99,$AA99),0)</f>
        <v>0</v>
      </c>
      <c r="AT100">
        <f>IF(P100="x",1+COUNTIFS(AT$4:AT99,"&gt;0",$AA$4:$AA99,$AA99),0)</f>
        <v>0</v>
      </c>
      <c r="AU100">
        <f>IF(Q100="x",1+COUNTIFS(AU$4:AU99,"&gt;0",$AA$4:$AA99,$AA99),0)</f>
        <v>23</v>
      </c>
      <c r="AV100">
        <f>IF(R100="x",1+COUNTIFS(AV$4:AV99,"&gt;0",$AA$4:$AA99,$AA99),0)</f>
        <v>0</v>
      </c>
      <c r="AW100">
        <f t="shared" si="8"/>
        <v>0</v>
      </c>
      <c r="AX100">
        <f t="shared" si="9"/>
        <v>1</v>
      </c>
      <c r="AY100">
        <f t="shared" si="72"/>
        <v>0</v>
      </c>
      <c r="AZ100">
        <f t="shared" si="73"/>
        <v>1</v>
      </c>
      <c r="BA100" s="4">
        <f t="shared" si="74"/>
        <v>0</v>
      </c>
      <c r="BB100" s="4">
        <f t="shared" si="75"/>
        <v>0</v>
      </c>
      <c r="BC100" s="4">
        <f t="shared" si="76"/>
        <v>0</v>
      </c>
      <c r="BD100" s="4">
        <f t="shared" si="77"/>
        <v>0</v>
      </c>
      <c r="BE100" s="4">
        <f t="shared" si="78"/>
        <v>0</v>
      </c>
      <c r="BF100" s="4">
        <f t="shared" si="79"/>
        <v>20020</v>
      </c>
      <c r="BG100" s="4">
        <f t="shared" si="80"/>
        <v>0</v>
      </c>
      <c r="BH100" s="4">
        <f t="shared" si="81"/>
        <v>0</v>
      </c>
      <c r="BI100" s="4">
        <f t="shared" si="82"/>
        <v>0</v>
      </c>
      <c r="BJ100" s="4">
        <f t="shared" si="83"/>
        <v>0</v>
      </c>
      <c r="BK100" s="4">
        <f t="shared" si="84"/>
        <v>0</v>
      </c>
      <c r="BL100" s="4">
        <f t="shared" si="85"/>
        <v>0</v>
      </c>
      <c r="BM100" s="4">
        <f t="shared" si="86"/>
        <v>1</v>
      </c>
      <c r="BN100" s="4">
        <f t="shared" si="87"/>
        <v>0</v>
      </c>
      <c r="BO100">
        <f>SUMIFS(BH$5:BH100,$AA$5:$AA100,$AA100)</f>
        <v>3</v>
      </c>
      <c r="BP100">
        <f>SUMIFS(BI$5:BI100,$AA$5:$AA100,$AA100)</f>
        <v>11</v>
      </c>
      <c r="BQ100">
        <f>SUMIFS(BJ$5:BJ100,$AA$5:$AA100,$AA100)</f>
        <v>13</v>
      </c>
      <c r="BR100">
        <f>SUMIFS(BK$5:BK100,$AA$5:$AA100,$AA100)</f>
        <v>9</v>
      </c>
      <c r="BS100">
        <f>SUMIFS(BL$5:BL100,$AA$5:$AA100,$AA100)</f>
        <v>5</v>
      </c>
      <c r="BT100">
        <f>SUMIFS(BM$5:BM100,$AA$5:$AA100,$AA100)</f>
        <v>12</v>
      </c>
      <c r="BU100">
        <f>SUMIFS(BN$5:BN100,$AA$5:$AA100,$AA100)</f>
        <v>0</v>
      </c>
      <c r="BV100">
        <f t="shared" si="88"/>
        <v>4</v>
      </c>
      <c r="BW100">
        <f t="shared" si="89"/>
        <v>17</v>
      </c>
      <c r="BX100">
        <f t="shared" si="90"/>
        <v>17</v>
      </c>
      <c r="BY100">
        <f t="shared" si="91"/>
        <v>11</v>
      </c>
      <c r="BZ100">
        <f t="shared" si="92"/>
        <v>10</v>
      </c>
      <c r="CA100">
        <f t="shared" si="93"/>
        <v>18</v>
      </c>
      <c r="CB100">
        <f t="shared" si="94"/>
        <v>0</v>
      </c>
      <c r="CC100">
        <f t="shared" si="95"/>
        <v>12</v>
      </c>
      <c r="CD100">
        <f t="shared" si="96"/>
        <v>18</v>
      </c>
      <c r="CE100" t="str">
        <f>IFERROR(VLOOKUP($AA100,'Tuyến và nhân viên'!$I:$O,7,0),"")</f>
        <v>Trần Văn Khanh</v>
      </c>
      <c r="CF100">
        <f t="shared" si="97"/>
        <v>2</v>
      </c>
      <c r="CG100">
        <f t="shared" si="98"/>
        <v>1</v>
      </c>
      <c r="CH100">
        <f>COUNTIFS($L100:L100,"x")</f>
        <v>0</v>
      </c>
      <c r="CI100">
        <f>COUNTIFS($L100:M100,"x")</f>
        <v>0</v>
      </c>
      <c r="CJ100">
        <f>COUNTIFS($L100:N100,"x")</f>
        <v>0</v>
      </c>
      <c r="CK100">
        <f>COUNTIFS($L100:O100,"x")</f>
        <v>0</v>
      </c>
      <c r="CL100">
        <f>COUNTIFS($L100:P100,"x")</f>
        <v>0</v>
      </c>
      <c r="CM100">
        <f>COUNTIFS($L100:Q100,"x")</f>
        <v>1</v>
      </c>
      <c r="CN100">
        <f>COUNTIFS($L100:R100,"x")</f>
        <v>1</v>
      </c>
      <c r="CO100" t="str" cm="1">
        <f t="array" ref="CO100">IFERROR(INDEX($CH$4:$CN$4,0,MATCH(1,$CH100:$CN100,0)),"")</f>
        <v>Thứ 7</v>
      </c>
      <c r="CP100" t="str" cm="1">
        <f t="array" ref="CP100">IFERROR(INDEX($CH$4:$CN$4,0,MATCH(2,$CH100:$CN100,0)),"")</f>
        <v/>
      </c>
      <c r="CQ100" t="str">
        <f t="shared" si="99"/>
        <v>Thứ 7</v>
      </c>
      <c r="CR100" t="str">
        <f t="shared" si="29"/>
        <v>F2 - Tuần 2 &amp; 4</v>
      </c>
    </row>
    <row r="101" spans="1:96" x14ac:dyDescent="0.3">
      <c r="A101" s="117" t="s">
        <v>33622</v>
      </c>
      <c r="B101" s="118" t="s">
        <v>33266</v>
      </c>
      <c r="C101" s="118" t="s">
        <v>33267</v>
      </c>
      <c r="D101" s="118" t="s">
        <v>39657</v>
      </c>
      <c r="E101" s="118" t="s">
        <v>21</v>
      </c>
      <c r="F101" s="118" t="s">
        <v>33177</v>
      </c>
      <c r="G101" s="118" t="s">
        <v>37599</v>
      </c>
      <c r="H101" s="118" t="s">
        <v>37604</v>
      </c>
      <c r="I101" s="118" t="s">
        <v>22</v>
      </c>
      <c r="J101" s="119" t="s">
        <v>39658</v>
      </c>
      <c r="K101" s="119" t="s">
        <v>23</v>
      </c>
      <c r="L101" s="117" t="s">
        <v>23</v>
      </c>
      <c r="M101" s="117" t="s">
        <v>23</v>
      </c>
      <c r="N101" s="117" t="s">
        <v>23</v>
      </c>
      <c r="O101" s="117" t="s">
        <v>23</v>
      </c>
      <c r="P101" s="117" t="s">
        <v>24</v>
      </c>
      <c r="Q101" s="117" t="s">
        <v>23</v>
      </c>
      <c r="R101" s="117" t="s">
        <v>23</v>
      </c>
      <c r="S101" s="117" t="s">
        <v>24</v>
      </c>
      <c r="T101" s="117" t="s">
        <v>24</v>
      </c>
      <c r="U101" s="117" t="s">
        <v>24</v>
      </c>
      <c r="V101" s="117" t="s">
        <v>24</v>
      </c>
      <c r="W101" s="74" t="str">
        <f t="shared" si="65"/>
        <v>x</v>
      </c>
      <c r="X101" s="74" t="str">
        <f t="shared" si="66"/>
        <v/>
      </c>
      <c r="Y101" s="74" t="str">
        <f t="shared" si="67"/>
        <v>x</v>
      </c>
      <c r="Z101" s="74" t="str">
        <f t="shared" si="68"/>
        <v/>
      </c>
      <c r="AA101" t="str">
        <f>VLOOKUP($D101,'Tuyến và nhân viên'!$D:$M,6,0)</f>
        <v>HL00622</v>
      </c>
      <c r="AB101" t="str">
        <f>VLOOKUP($D101,'Tuyến và nhân viên'!$D:$M,7,0)</f>
        <v>Dương Phi Vủ</v>
      </c>
      <c r="AC101" s="16" t="str">
        <f>IFERROR(VLOOKUP($F101,DSKH!$D:$BF,53,0),"")</f>
        <v>F2</v>
      </c>
      <c r="AD101" s="16" t="str">
        <f>IFERROR(VLOOKUP($F101,DSKH!$D:$BF,54,0),"")</f>
        <v>OTC</v>
      </c>
      <c r="AE101" s="4">
        <f>SUMIFS('Doanh số khách hàng'!$F:$F,'Doanh số khách hàng'!$A:$A,'Chi tiết tuyến'!$F101)</f>
        <v>176426.66666666666</v>
      </c>
      <c r="AF101" s="16" t="str">
        <f t="shared" si="4"/>
        <v>F4</v>
      </c>
      <c r="AG101" s="16" t="str">
        <f t="shared" si="5"/>
        <v>F2</v>
      </c>
      <c r="AH101" t="b">
        <f t="shared" si="69"/>
        <v>0</v>
      </c>
      <c r="AI101" t="b">
        <f t="shared" si="70"/>
        <v>1</v>
      </c>
      <c r="AJ101">
        <f>IFERROR(VLOOKUP($AC101,Master!$D:$E,2,0),"")</f>
        <v>2</v>
      </c>
      <c r="AK101">
        <f>VLOOKUP($AF101,Master!$D:$E,2,0)</f>
        <v>4</v>
      </c>
      <c r="AL101" s="4">
        <f t="shared" si="71"/>
        <v>88213.333333333328</v>
      </c>
      <c r="AM101" t="str">
        <f>IFERROR(VLOOKUP($F101,DSKH!$D:$BF,31,0),"")</f>
        <v>Tỉnh Cà Mau</v>
      </c>
      <c r="AN101" t="str">
        <f>IFERROR(VLOOKUP($F101,DSKH!$D:$BF,29,0),"")</f>
        <v>Xã Hòa Bình</v>
      </c>
      <c r="AO101">
        <f>IFERROR(VLOOKUP($F101,DSKH!$D:$BF,52,0),"")</f>
        <v>176426.66666666666</v>
      </c>
      <c r="AP101">
        <f>IF(L101="x",1+COUNTIFS(AP$4:AP100,"&gt;0",$AA$4:$AA100,$AA100),0)</f>
        <v>0</v>
      </c>
      <c r="AQ101">
        <f>IF(M101="x",1+COUNTIFS(AQ$4:AQ100,"&gt;0",$AA$4:$AA100,$AA100),0)</f>
        <v>0</v>
      </c>
      <c r="AR101">
        <f>IF(N101="x",1+COUNTIFS(AR$4:AR100,"&gt;0",$AA$4:$AA100,$AA100),0)</f>
        <v>0</v>
      </c>
      <c r="AS101">
        <f>IF(O101="x",1+COUNTIFS(AS$4:AS100,"&gt;0",$AA$4:$AA100,$AA100),0)</f>
        <v>0</v>
      </c>
      <c r="AT101">
        <f>IF(P101="x",1+COUNTIFS(AT$4:AT100,"&gt;0",$AA$4:$AA100,$AA100),0)</f>
        <v>10</v>
      </c>
      <c r="AU101">
        <f>IF(Q101="x",1+COUNTIFS(AU$4:AU100,"&gt;0",$AA$4:$AA100,$AA100),0)</f>
        <v>0</v>
      </c>
      <c r="AV101">
        <f>IF(R101="x",1+COUNTIFS(AV$4:AV100,"&gt;0",$AA$4:$AA100,$AA100),0)</f>
        <v>0</v>
      </c>
      <c r="AW101">
        <f t="shared" si="8"/>
        <v>1</v>
      </c>
      <c r="AX101">
        <f t="shared" si="9"/>
        <v>0</v>
      </c>
      <c r="AY101">
        <f t="shared" si="72"/>
        <v>1</v>
      </c>
      <c r="AZ101">
        <f t="shared" si="73"/>
        <v>0</v>
      </c>
      <c r="BA101" s="4">
        <f t="shared" si="74"/>
        <v>0</v>
      </c>
      <c r="BB101" s="4">
        <f t="shared" si="75"/>
        <v>0</v>
      </c>
      <c r="BC101" s="4">
        <f t="shared" si="76"/>
        <v>0</v>
      </c>
      <c r="BD101" s="4">
        <f t="shared" si="77"/>
        <v>0</v>
      </c>
      <c r="BE101" s="4">
        <f t="shared" si="78"/>
        <v>88213.333333333328</v>
      </c>
      <c r="BF101" s="4">
        <f t="shared" si="79"/>
        <v>0</v>
      </c>
      <c r="BG101" s="4">
        <f t="shared" si="80"/>
        <v>0</v>
      </c>
      <c r="BH101" s="4">
        <f t="shared" si="81"/>
        <v>0</v>
      </c>
      <c r="BI101" s="4">
        <f t="shared" si="82"/>
        <v>0</v>
      </c>
      <c r="BJ101" s="4">
        <f t="shared" si="83"/>
        <v>0</v>
      </c>
      <c r="BK101" s="4">
        <f t="shared" si="84"/>
        <v>0</v>
      </c>
      <c r="BL101" s="4">
        <f t="shared" si="85"/>
        <v>1</v>
      </c>
      <c r="BM101" s="4">
        <f t="shared" si="86"/>
        <v>0</v>
      </c>
      <c r="BN101" s="4">
        <f t="shared" si="87"/>
        <v>0</v>
      </c>
      <c r="BO101">
        <f>SUMIFS(BH$5:BH101,$AA$5:$AA101,$AA101)</f>
        <v>3</v>
      </c>
      <c r="BP101">
        <f>SUMIFS(BI$5:BI101,$AA$5:$AA101,$AA101)</f>
        <v>11</v>
      </c>
      <c r="BQ101">
        <f>SUMIFS(BJ$5:BJ101,$AA$5:$AA101,$AA101)</f>
        <v>13</v>
      </c>
      <c r="BR101">
        <f>SUMIFS(BK$5:BK101,$AA$5:$AA101,$AA101)</f>
        <v>9</v>
      </c>
      <c r="BS101">
        <f>SUMIFS(BL$5:BL101,$AA$5:$AA101,$AA101)</f>
        <v>6</v>
      </c>
      <c r="BT101">
        <f>SUMIFS(BM$5:BM101,$AA$5:$AA101,$AA101)</f>
        <v>12</v>
      </c>
      <c r="BU101">
        <f>SUMIFS(BN$5:BN101,$AA$5:$AA101,$AA101)</f>
        <v>0</v>
      </c>
      <c r="BV101">
        <f t="shared" si="88"/>
        <v>4</v>
      </c>
      <c r="BW101">
        <f t="shared" si="89"/>
        <v>17</v>
      </c>
      <c r="BX101">
        <f t="shared" si="90"/>
        <v>17</v>
      </c>
      <c r="BY101">
        <f t="shared" si="91"/>
        <v>11</v>
      </c>
      <c r="BZ101">
        <f t="shared" si="92"/>
        <v>10</v>
      </c>
      <c r="CA101">
        <f t="shared" si="93"/>
        <v>18</v>
      </c>
      <c r="CB101">
        <f t="shared" si="94"/>
        <v>0</v>
      </c>
      <c r="CC101">
        <f t="shared" si="95"/>
        <v>6</v>
      </c>
      <c r="CD101">
        <f t="shared" si="96"/>
        <v>10</v>
      </c>
      <c r="CE101" t="str">
        <f>IFERROR(VLOOKUP($AA101,'Tuyến và nhân viên'!$I:$O,7,0),"")</f>
        <v>Trần Văn Khanh</v>
      </c>
      <c r="CF101">
        <f t="shared" si="97"/>
        <v>2</v>
      </c>
      <c r="CG101">
        <f t="shared" si="98"/>
        <v>1</v>
      </c>
      <c r="CH101">
        <f>COUNTIFS($L101:L101,"x")</f>
        <v>0</v>
      </c>
      <c r="CI101">
        <f>COUNTIFS($L101:M101,"x")</f>
        <v>0</v>
      </c>
      <c r="CJ101">
        <f>COUNTIFS($L101:N101,"x")</f>
        <v>0</v>
      </c>
      <c r="CK101">
        <f>COUNTIFS($L101:O101,"x")</f>
        <v>0</v>
      </c>
      <c r="CL101">
        <f>COUNTIFS($L101:P101,"x")</f>
        <v>1</v>
      </c>
      <c r="CM101">
        <f>COUNTIFS($L101:Q101,"x")</f>
        <v>1</v>
      </c>
      <c r="CN101">
        <f>COUNTIFS($L101:R101,"x")</f>
        <v>1</v>
      </c>
      <c r="CO101" t="str" cm="1">
        <f t="array" ref="CO101">IFERROR(INDEX($CH$4:$CN$4,0,MATCH(1,$CH101:$CN101,0)),"")</f>
        <v>Thứ 6</v>
      </c>
      <c r="CP101" t="str" cm="1">
        <f t="array" ref="CP101">IFERROR(INDEX($CH$4:$CN$4,0,MATCH(2,$CH101:$CN101,0)),"")</f>
        <v/>
      </c>
      <c r="CQ101" t="str">
        <f t="shared" si="99"/>
        <v>Thứ 6</v>
      </c>
      <c r="CR101" t="str">
        <f t="shared" si="29"/>
        <v>F2 - Tuần 1 &amp; 3</v>
      </c>
    </row>
    <row r="102" spans="1:96" x14ac:dyDescent="0.3">
      <c r="A102" s="117" t="s">
        <v>34431</v>
      </c>
      <c r="B102" s="118" t="s">
        <v>33266</v>
      </c>
      <c r="C102" s="118" t="s">
        <v>33267</v>
      </c>
      <c r="D102" s="118" t="s">
        <v>39657</v>
      </c>
      <c r="E102" s="118" t="s">
        <v>21</v>
      </c>
      <c r="F102" s="118" t="s">
        <v>28968</v>
      </c>
      <c r="G102" s="118" t="s">
        <v>37607</v>
      </c>
      <c r="H102" s="118" t="s">
        <v>37612</v>
      </c>
      <c r="I102" s="118" t="s">
        <v>22</v>
      </c>
      <c r="J102" s="119" t="s">
        <v>39658</v>
      </c>
      <c r="K102" s="119" t="s">
        <v>23</v>
      </c>
      <c r="L102" s="117" t="s">
        <v>23</v>
      </c>
      <c r="M102" s="117" t="s">
        <v>23</v>
      </c>
      <c r="N102" s="117" t="s">
        <v>24</v>
      </c>
      <c r="O102" s="117" t="s">
        <v>23</v>
      </c>
      <c r="P102" s="117" t="s">
        <v>23</v>
      </c>
      <c r="Q102" s="117" t="s">
        <v>23</v>
      </c>
      <c r="R102" s="117" t="s">
        <v>23</v>
      </c>
      <c r="S102" s="117" t="s">
        <v>24</v>
      </c>
      <c r="T102" s="117" t="s">
        <v>24</v>
      </c>
      <c r="U102" s="117" t="s">
        <v>24</v>
      </c>
      <c r="V102" s="117" t="s">
        <v>24</v>
      </c>
      <c r="W102" s="74" t="str">
        <f t="shared" si="65"/>
        <v>x</v>
      </c>
      <c r="X102" s="74" t="str">
        <f t="shared" si="66"/>
        <v>x</v>
      </c>
      <c r="Y102" s="74" t="str">
        <f t="shared" si="67"/>
        <v>x</v>
      </c>
      <c r="Z102" s="74" t="str">
        <f t="shared" si="68"/>
        <v>x</v>
      </c>
      <c r="AA102" t="str">
        <f>VLOOKUP($D102,'Tuyến và nhân viên'!$D:$M,6,0)</f>
        <v>HL00622</v>
      </c>
      <c r="AB102" t="str">
        <f>VLOOKUP($D102,'Tuyến và nhân viên'!$D:$M,7,0)</f>
        <v>Dương Phi Vủ</v>
      </c>
      <c r="AC102" s="16" t="str">
        <f>IFERROR(VLOOKUP($F102,DSKH!$D:$BF,53,0),"")</f>
        <v>F4</v>
      </c>
      <c r="AD102" s="16" t="str">
        <f>IFERROR(VLOOKUP($F102,DSKH!$D:$BF,54,0),"")</f>
        <v>OTC</v>
      </c>
      <c r="AE102" s="4">
        <f>SUMIFS('Doanh số khách hàng'!$F:$F,'Doanh số khách hàng'!$A:$A,'Chi tiết tuyến'!$F102)</f>
        <v>890753.33333333337</v>
      </c>
      <c r="AF102" s="16" t="str">
        <f t="shared" si="4"/>
        <v>F4</v>
      </c>
      <c r="AG102" s="16" t="str">
        <f t="shared" si="5"/>
        <v>F4</v>
      </c>
      <c r="AH102" t="b">
        <f t="shared" si="69"/>
        <v>1</v>
      </c>
      <c r="AI102" t="b">
        <f t="shared" si="70"/>
        <v>1</v>
      </c>
      <c r="AJ102">
        <f>IFERROR(VLOOKUP($AC102,Master!$D:$E,2,0),"")</f>
        <v>4</v>
      </c>
      <c r="AK102">
        <f>VLOOKUP($AF102,Master!$D:$E,2,0)</f>
        <v>4</v>
      </c>
      <c r="AL102" s="4">
        <f t="shared" si="71"/>
        <v>222688.33333333334</v>
      </c>
      <c r="AM102" t="str">
        <f>IFERROR(VLOOKUP($F102,DSKH!$D:$BF,31,0),"")</f>
        <v>Tỉnh Cà Mau</v>
      </c>
      <c r="AN102" t="str">
        <f>IFERROR(VLOOKUP($F102,DSKH!$D:$BF,29,0),"")</f>
        <v>Phường Hiệp Thành</v>
      </c>
      <c r="AO102">
        <f>IFERROR(VLOOKUP($F102,DSKH!$D:$BF,52,0),"")</f>
        <v>890753.33333333337</v>
      </c>
      <c r="AP102">
        <f>IF(L102="x",1+COUNTIFS(AP$4:AP101,"&gt;0",$AA$4:$AA101,$AA101),0)</f>
        <v>0</v>
      </c>
      <c r="AQ102">
        <f>IF(M102="x",1+COUNTIFS(AQ$4:AQ101,"&gt;0",$AA$4:$AA101,$AA101),0)</f>
        <v>0</v>
      </c>
      <c r="AR102">
        <f>IF(N102="x",1+COUNTIFS(AR$4:AR101,"&gt;0",$AA$4:$AA101,$AA101),0)</f>
        <v>19</v>
      </c>
      <c r="AS102">
        <f>IF(O102="x",1+COUNTIFS(AS$4:AS101,"&gt;0",$AA$4:$AA101,$AA101),0)</f>
        <v>0</v>
      </c>
      <c r="AT102">
        <f>IF(P102="x",1+COUNTIFS(AT$4:AT101,"&gt;0",$AA$4:$AA101,$AA101),0)</f>
        <v>0</v>
      </c>
      <c r="AU102">
        <f>IF(Q102="x",1+COUNTIFS(AU$4:AU101,"&gt;0",$AA$4:$AA101,$AA101),0)</f>
        <v>0</v>
      </c>
      <c r="AV102">
        <f>IF(R102="x",1+COUNTIFS(AV$4:AV101,"&gt;0",$AA$4:$AA101,$AA101),0)</f>
        <v>0</v>
      </c>
      <c r="AW102">
        <f t="shared" si="8"/>
        <v>1</v>
      </c>
      <c r="AX102">
        <f t="shared" si="9"/>
        <v>1</v>
      </c>
      <c r="AY102">
        <f t="shared" si="72"/>
        <v>1</v>
      </c>
      <c r="AZ102">
        <f t="shared" si="73"/>
        <v>1</v>
      </c>
      <c r="BA102" s="4">
        <f t="shared" si="74"/>
        <v>0</v>
      </c>
      <c r="BB102" s="4">
        <f t="shared" si="75"/>
        <v>0</v>
      </c>
      <c r="BC102" s="4">
        <f t="shared" si="76"/>
        <v>222688.33333333334</v>
      </c>
      <c r="BD102" s="4">
        <f t="shared" si="77"/>
        <v>0</v>
      </c>
      <c r="BE102" s="4">
        <f t="shared" si="78"/>
        <v>0</v>
      </c>
      <c r="BF102" s="4">
        <f t="shared" si="79"/>
        <v>0</v>
      </c>
      <c r="BG102" s="4">
        <f t="shared" si="80"/>
        <v>0</v>
      </c>
      <c r="BH102" s="4">
        <f t="shared" si="81"/>
        <v>0</v>
      </c>
      <c r="BI102" s="4">
        <f t="shared" si="82"/>
        <v>0</v>
      </c>
      <c r="BJ102" s="4">
        <f t="shared" si="83"/>
        <v>0</v>
      </c>
      <c r="BK102" s="4">
        <f t="shared" si="84"/>
        <v>0</v>
      </c>
      <c r="BL102" s="4">
        <f t="shared" si="85"/>
        <v>0</v>
      </c>
      <c r="BM102" s="4">
        <f t="shared" si="86"/>
        <v>0</v>
      </c>
      <c r="BN102" s="4">
        <f t="shared" si="87"/>
        <v>0</v>
      </c>
      <c r="BO102">
        <f>SUMIFS(BH$5:BH102,$AA$5:$AA102,$AA102)</f>
        <v>3</v>
      </c>
      <c r="BP102">
        <f>SUMIFS(BI$5:BI102,$AA$5:$AA102,$AA102)</f>
        <v>11</v>
      </c>
      <c r="BQ102">
        <f>SUMIFS(BJ$5:BJ102,$AA$5:$AA102,$AA102)</f>
        <v>13</v>
      </c>
      <c r="BR102">
        <f>SUMIFS(BK$5:BK102,$AA$5:$AA102,$AA102)</f>
        <v>9</v>
      </c>
      <c r="BS102">
        <f>SUMIFS(BL$5:BL102,$AA$5:$AA102,$AA102)</f>
        <v>6</v>
      </c>
      <c r="BT102">
        <f>SUMIFS(BM$5:BM102,$AA$5:$AA102,$AA102)</f>
        <v>12</v>
      </c>
      <c r="BU102">
        <f>SUMIFS(BN$5:BN102,$AA$5:$AA102,$AA102)</f>
        <v>0</v>
      </c>
      <c r="BV102">
        <f t="shared" si="88"/>
        <v>4</v>
      </c>
      <c r="BW102">
        <f t="shared" si="89"/>
        <v>17</v>
      </c>
      <c r="BX102">
        <f t="shared" si="90"/>
        <v>17</v>
      </c>
      <c r="BY102">
        <f t="shared" si="91"/>
        <v>11</v>
      </c>
      <c r="BZ102">
        <f t="shared" si="92"/>
        <v>10</v>
      </c>
      <c r="CA102">
        <f t="shared" si="93"/>
        <v>18</v>
      </c>
      <c r="CB102">
        <f t="shared" si="94"/>
        <v>0</v>
      </c>
      <c r="CC102">
        <f t="shared" si="95"/>
        <v>0</v>
      </c>
      <c r="CD102">
        <f t="shared" si="96"/>
        <v>0</v>
      </c>
      <c r="CE102" t="str">
        <f>IFERROR(VLOOKUP($AA102,'Tuyến và nhân viên'!$I:$O,7,0),"")</f>
        <v>Trần Văn Khanh</v>
      </c>
      <c r="CF102">
        <f t="shared" si="97"/>
        <v>4</v>
      </c>
      <c r="CG102">
        <f t="shared" si="98"/>
        <v>1</v>
      </c>
      <c r="CH102">
        <f>COUNTIFS($L102:L102,"x")</f>
        <v>0</v>
      </c>
      <c r="CI102">
        <f>COUNTIFS($L102:M102,"x")</f>
        <v>0</v>
      </c>
      <c r="CJ102">
        <f>COUNTIFS($L102:N102,"x")</f>
        <v>1</v>
      </c>
      <c r="CK102">
        <f>COUNTIFS($L102:O102,"x")</f>
        <v>1</v>
      </c>
      <c r="CL102">
        <f>COUNTIFS($L102:P102,"x")</f>
        <v>1</v>
      </c>
      <c r="CM102">
        <f>COUNTIFS($L102:Q102,"x")</f>
        <v>1</v>
      </c>
      <c r="CN102">
        <f>COUNTIFS($L102:R102,"x")</f>
        <v>1</v>
      </c>
      <c r="CO102" t="str" cm="1">
        <f t="array" ref="CO102">IFERROR(INDEX($CH$4:$CN$4,0,MATCH(1,$CH102:$CN102,0)),"")</f>
        <v>Thứ 4</v>
      </c>
      <c r="CP102" t="str" cm="1">
        <f t="array" ref="CP102">IFERROR(INDEX($CH$4:$CN$4,0,MATCH(2,$CH102:$CN102,0)),"")</f>
        <v/>
      </c>
      <c r="CQ102" t="str">
        <f t="shared" si="99"/>
        <v>Thứ 4</v>
      </c>
      <c r="CR102" t="str">
        <f t="shared" si="29"/>
        <v>F4 - Tất cả các tuần</v>
      </c>
    </row>
    <row r="103" spans="1:96" x14ac:dyDescent="0.3">
      <c r="A103" s="117" t="s">
        <v>34443</v>
      </c>
      <c r="B103" s="118" t="s">
        <v>33266</v>
      </c>
      <c r="C103" s="118" t="s">
        <v>33267</v>
      </c>
      <c r="D103" s="118" t="s">
        <v>39657</v>
      </c>
      <c r="E103" s="118" t="s">
        <v>21</v>
      </c>
      <c r="F103" s="118" t="s">
        <v>8064</v>
      </c>
      <c r="G103" s="118" t="s">
        <v>37616</v>
      </c>
      <c r="H103" s="118" t="s">
        <v>37621</v>
      </c>
      <c r="I103" s="118" t="s">
        <v>22</v>
      </c>
      <c r="J103" s="119" t="s">
        <v>39658</v>
      </c>
      <c r="K103" s="119" t="s">
        <v>23</v>
      </c>
      <c r="L103" s="117" t="s">
        <v>23</v>
      </c>
      <c r="M103" s="117" t="s">
        <v>23</v>
      </c>
      <c r="N103" s="117" t="s">
        <v>23</v>
      </c>
      <c r="O103" s="117" t="s">
        <v>23</v>
      </c>
      <c r="P103" s="117" t="s">
        <v>24</v>
      </c>
      <c r="Q103" s="117" t="s">
        <v>23</v>
      </c>
      <c r="R103" s="117" t="s">
        <v>23</v>
      </c>
      <c r="S103" s="117" t="s">
        <v>24</v>
      </c>
      <c r="T103" s="117" t="s">
        <v>24</v>
      </c>
      <c r="U103" s="117" t="s">
        <v>24</v>
      </c>
      <c r="V103" s="117" t="s">
        <v>24</v>
      </c>
      <c r="W103" s="74" t="str">
        <f t="shared" si="65"/>
        <v>x</v>
      </c>
      <c r="X103" s="74" t="str">
        <f t="shared" si="66"/>
        <v>x</v>
      </c>
      <c r="Y103" s="74" t="str">
        <f t="shared" si="67"/>
        <v>x</v>
      </c>
      <c r="Z103" s="74" t="str">
        <f t="shared" si="68"/>
        <v>x</v>
      </c>
      <c r="AA103" t="str">
        <f>VLOOKUP($D103,'Tuyến và nhân viên'!$D:$M,6,0)</f>
        <v>HL00622</v>
      </c>
      <c r="AB103" t="str">
        <f>VLOOKUP($D103,'Tuyến và nhân viên'!$D:$M,7,0)</f>
        <v>Dương Phi Vủ</v>
      </c>
      <c r="AC103" s="16" t="str">
        <f>IFERROR(VLOOKUP($F103,DSKH!$D:$BF,53,0),"")</f>
        <v>F4</v>
      </c>
      <c r="AD103" s="16" t="str">
        <f>IFERROR(VLOOKUP($F103,DSKH!$D:$BF,54,0),"")</f>
        <v>OTC</v>
      </c>
      <c r="AE103" s="4">
        <f>SUMIFS('Doanh số khách hàng'!$F:$F,'Doanh số khách hàng'!$A:$A,'Chi tiết tuyến'!$F103)</f>
        <v>594666.66666666663</v>
      </c>
      <c r="AF103" s="16" t="str">
        <f t="shared" si="4"/>
        <v>F4</v>
      </c>
      <c r="AG103" s="16" t="str">
        <f t="shared" si="5"/>
        <v>F4</v>
      </c>
      <c r="AH103" t="b">
        <f t="shared" si="69"/>
        <v>1</v>
      </c>
      <c r="AI103" t="b">
        <f t="shared" si="70"/>
        <v>1</v>
      </c>
      <c r="AJ103">
        <f>IFERROR(VLOOKUP($AC103,Master!$D:$E,2,0),"")</f>
        <v>4</v>
      </c>
      <c r="AK103">
        <f>VLOOKUP($AF103,Master!$D:$E,2,0)</f>
        <v>4</v>
      </c>
      <c r="AL103" s="4">
        <f t="shared" si="71"/>
        <v>148666.66666666666</v>
      </c>
      <c r="AM103" t="str">
        <f>IFERROR(VLOOKUP($F103,DSKH!$D:$BF,31,0),"")</f>
        <v>Tỉnh Cà Mau</v>
      </c>
      <c r="AN103" t="str">
        <f>IFERROR(VLOOKUP($F103,DSKH!$D:$BF,29,0),"")</f>
        <v>Xã Vĩnh Mỹ</v>
      </c>
      <c r="AO103">
        <f>IFERROR(VLOOKUP($F103,DSKH!$D:$BF,52,0),"")</f>
        <v>594666.66666666663</v>
      </c>
      <c r="AP103">
        <f>IF(L103="x",1+COUNTIFS(AP$4:AP102,"&gt;0",$AA$4:$AA102,$AA102),0)</f>
        <v>0</v>
      </c>
      <c r="AQ103">
        <f>IF(M103="x",1+COUNTIFS(AQ$4:AQ102,"&gt;0",$AA$4:$AA102,$AA102),0)</f>
        <v>0</v>
      </c>
      <c r="AR103">
        <f>IF(N103="x",1+COUNTIFS(AR$4:AR102,"&gt;0",$AA$4:$AA102,$AA102),0)</f>
        <v>0</v>
      </c>
      <c r="AS103">
        <f>IF(O103="x",1+COUNTIFS(AS$4:AS102,"&gt;0",$AA$4:$AA102,$AA102),0)</f>
        <v>0</v>
      </c>
      <c r="AT103">
        <f>IF(P103="x",1+COUNTIFS(AT$4:AT102,"&gt;0",$AA$4:$AA102,$AA102),0)</f>
        <v>11</v>
      </c>
      <c r="AU103">
        <f>IF(Q103="x",1+COUNTIFS(AU$4:AU102,"&gt;0",$AA$4:$AA102,$AA102),0)</f>
        <v>0</v>
      </c>
      <c r="AV103">
        <f>IF(R103="x",1+COUNTIFS(AV$4:AV102,"&gt;0",$AA$4:$AA102,$AA102),0)</f>
        <v>0</v>
      </c>
      <c r="AW103">
        <f t="shared" si="8"/>
        <v>1</v>
      </c>
      <c r="AX103">
        <f t="shared" si="9"/>
        <v>1</v>
      </c>
      <c r="AY103">
        <f t="shared" si="72"/>
        <v>1</v>
      </c>
      <c r="AZ103">
        <f t="shared" si="73"/>
        <v>1</v>
      </c>
      <c r="BA103" s="4">
        <f t="shared" si="74"/>
        <v>0</v>
      </c>
      <c r="BB103" s="4">
        <f t="shared" si="75"/>
        <v>0</v>
      </c>
      <c r="BC103" s="4">
        <f t="shared" si="76"/>
        <v>0</v>
      </c>
      <c r="BD103" s="4">
        <f t="shared" si="77"/>
        <v>0</v>
      </c>
      <c r="BE103" s="4">
        <f t="shared" si="78"/>
        <v>148666.66666666666</v>
      </c>
      <c r="BF103" s="4">
        <f t="shared" si="79"/>
        <v>0</v>
      </c>
      <c r="BG103" s="4">
        <f t="shared" si="80"/>
        <v>0</v>
      </c>
      <c r="BH103" s="4">
        <f t="shared" si="81"/>
        <v>0</v>
      </c>
      <c r="BI103" s="4">
        <f t="shared" si="82"/>
        <v>0</v>
      </c>
      <c r="BJ103" s="4">
        <f t="shared" si="83"/>
        <v>0</v>
      </c>
      <c r="BK103" s="4">
        <f t="shared" si="84"/>
        <v>0</v>
      </c>
      <c r="BL103" s="4">
        <f t="shared" si="85"/>
        <v>0</v>
      </c>
      <c r="BM103" s="4">
        <f t="shared" si="86"/>
        <v>0</v>
      </c>
      <c r="BN103" s="4">
        <f t="shared" si="87"/>
        <v>0</v>
      </c>
      <c r="BO103">
        <f>SUMIFS(BH$5:BH103,$AA$5:$AA103,$AA103)</f>
        <v>3</v>
      </c>
      <c r="BP103">
        <f>SUMIFS(BI$5:BI103,$AA$5:$AA103,$AA103)</f>
        <v>11</v>
      </c>
      <c r="BQ103">
        <f>SUMIFS(BJ$5:BJ103,$AA$5:$AA103,$AA103)</f>
        <v>13</v>
      </c>
      <c r="BR103">
        <f>SUMIFS(BK$5:BK103,$AA$5:$AA103,$AA103)</f>
        <v>9</v>
      </c>
      <c r="BS103">
        <f>SUMIFS(BL$5:BL103,$AA$5:$AA103,$AA103)</f>
        <v>6</v>
      </c>
      <c r="BT103">
        <f>SUMIFS(BM$5:BM103,$AA$5:$AA103,$AA103)</f>
        <v>12</v>
      </c>
      <c r="BU103">
        <f>SUMIFS(BN$5:BN103,$AA$5:$AA103,$AA103)</f>
        <v>0</v>
      </c>
      <c r="BV103">
        <f t="shared" si="88"/>
        <v>4</v>
      </c>
      <c r="BW103">
        <f t="shared" si="89"/>
        <v>17</v>
      </c>
      <c r="BX103">
        <f t="shared" si="90"/>
        <v>17</v>
      </c>
      <c r="BY103">
        <f t="shared" si="91"/>
        <v>11</v>
      </c>
      <c r="BZ103">
        <f t="shared" si="92"/>
        <v>10</v>
      </c>
      <c r="CA103">
        <f t="shared" si="93"/>
        <v>18</v>
      </c>
      <c r="CB103">
        <f t="shared" si="94"/>
        <v>0</v>
      </c>
      <c r="CC103">
        <f t="shared" si="95"/>
        <v>0</v>
      </c>
      <c r="CD103">
        <f t="shared" si="96"/>
        <v>0</v>
      </c>
      <c r="CE103" t="str">
        <f>IFERROR(VLOOKUP($AA103,'Tuyến và nhân viên'!$I:$O,7,0),"")</f>
        <v>Trần Văn Khanh</v>
      </c>
      <c r="CF103">
        <f t="shared" si="97"/>
        <v>4</v>
      </c>
      <c r="CG103">
        <f t="shared" si="98"/>
        <v>1</v>
      </c>
      <c r="CH103">
        <f>COUNTIFS($L103:L103,"x")</f>
        <v>0</v>
      </c>
      <c r="CI103">
        <f>COUNTIFS($L103:M103,"x")</f>
        <v>0</v>
      </c>
      <c r="CJ103">
        <f>COUNTIFS($L103:N103,"x")</f>
        <v>0</v>
      </c>
      <c r="CK103">
        <f>COUNTIFS($L103:O103,"x")</f>
        <v>0</v>
      </c>
      <c r="CL103">
        <f>COUNTIFS($L103:P103,"x")</f>
        <v>1</v>
      </c>
      <c r="CM103">
        <f>COUNTIFS($L103:Q103,"x")</f>
        <v>1</v>
      </c>
      <c r="CN103">
        <f>COUNTIFS($L103:R103,"x")</f>
        <v>1</v>
      </c>
      <c r="CO103" t="str" cm="1">
        <f t="array" ref="CO103">IFERROR(INDEX($CH$4:$CN$4,0,MATCH(1,$CH103:$CN103,0)),"")</f>
        <v>Thứ 6</v>
      </c>
      <c r="CP103" t="str" cm="1">
        <f t="array" ref="CP103">IFERROR(INDEX($CH$4:$CN$4,0,MATCH(2,$CH103:$CN103,0)),"")</f>
        <v/>
      </c>
      <c r="CQ103" t="str">
        <f t="shared" si="99"/>
        <v>Thứ 6</v>
      </c>
      <c r="CR103" t="str">
        <f t="shared" si="29"/>
        <v>F4 - Tất cả các tuần</v>
      </c>
    </row>
    <row r="104" spans="1:96" x14ac:dyDescent="0.3">
      <c r="A104" s="117" t="s">
        <v>34451</v>
      </c>
      <c r="B104" s="118" t="s">
        <v>33266</v>
      </c>
      <c r="C104" s="118" t="s">
        <v>33267</v>
      </c>
      <c r="D104" s="118" t="s">
        <v>39657</v>
      </c>
      <c r="E104" s="118" t="s">
        <v>21</v>
      </c>
      <c r="F104" s="118" t="s">
        <v>1702</v>
      </c>
      <c r="G104" s="118" t="s">
        <v>37624</v>
      </c>
      <c r="H104" s="118" t="s">
        <v>37628</v>
      </c>
      <c r="I104" s="118" t="s">
        <v>22</v>
      </c>
      <c r="J104" s="119" t="s">
        <v>39658</v>
      </c>
      <c r="K104" s="119" t="s">
        <v>23</v>
      </c>
      <c r="L104" s="117" t="s">
        <v>23</v>
      </c>
      <c r="M104" s="117" t="s">
        <v>23</v>
      </c>
      <c r="N104" s="117" t="s">
        <v>23</v>
      </c>
      <c r="O104" s="117" t="s">
        <v>24</v>
      </c>
      <c r="P104" s="117" t="s">
        <v>23</v>
      </c>
      <c r="Q104" s="117" t="s">
        <v>23</v>
      </c>
      <c r="R104" s="117" t="s">
        <v>23</v>
      </c>
      <c r="S104" s="117" t="s">
        <v>24</v>
      </c>
      <c r="T104" s="117" t="s">
        <v>24</v>
      </c>
      <c r="U104" s="117" t="s">
        <v>24</v>
      </c>
      <c r="V104" s="117" t="s">
        <v>24</v>
      </c>
      <c r="W104" s="74" t="str">
        <f t="shared" si="65"/>
        <v/>
      </c>
      <c r="X104" s="74" t="str">
        <f t="shared" si="66"/>
        <v>x</v>
      </c>
      <c r="Y104" s="74" t="str">
        <f t="shared" si="67"/>
        <v/>
      </c>
      <c r="Z104" s="74" t="str">
        <f t="shared" si="68"/>
        <v>x</v>
      </c>
      <c r="AA104" t="str">
        <f>VLOOKUP($D104,'Tuyến và nhân viên'!$D:$M,6,0)</f>
        <v>HL00622</v>
      </c>
      <c r="AB104" t="str">
        <f>VLOOKUP($D104,'Tuyến và nhân viên'!$D:$M,7,0)</f>
        <v>Dương Phi Vủ</v>
      </c>
      <c r="AC104" s="16" t="str">
        <f>IFERROR(VLOOKUP($F104,DSKH!$D:$BF,53,0),"")</f>
        <v>F2</v>
      </c>
      <c r="AD104" s="16" t="str">
        <f>IFERROR(VLOOKUP($F104,DSKH!$D:$BF,54,0),"")</f>
        <v>OTC</v>
      </c>
      <c r="AE104" s="4">
        <f>SUMIFS('Doanh số khách hàng'!$F:$F,'Doanh số khách hàng'!$A:$A,'Chi tiết tuyến'!$F104)</f>
        <v>0</v>
      </c>
      <c r="AF104" s="16" t="str">
        <f t="shared" si="4"/>
        <v>F4</v>
      </c>
      <c r="AG104" s="16" t="str">
        <f t="shared" si="5"/>
        <v>F2</v>
      </c>
      <c r="AH104" t="b">
        <f t="shared" si="69"/>
        <v>0</v>
      </c>
      <c r="AI104" t="b">
        <f t="shared" si="70"/>
        <v>1</v>
      </c>
      <c r="AJ104">
        <f>IFERROR(VLOOKUP($AC104,Master!$D:$E,2,0),"")</f>
        <v>2</v>
      </c>
      <c r="AK104">
        <f>VLOOKUP($AF104,Master!$D:$E,2,0)</f>
        <v>4</v>
      </c>
      <c r="AL104" s="4">
        <f t="shared" si="71"/>
        <v>0</v>
      </c>
      <c r="AM104" t="str">
        <f>IFERROR(VLOOKUP($F104,DSKH!$D:$BF,31,0),"")</f>
        <v>Tỉnh Cà Mau</v>
      </c>
      <c r="AN104" t="str">
        <f>IFERROR(VLOOKUP($F104,DSKH!$D:$BF,29,0),"")</f>
        <v>Xã Vĩnh Phước</v>
      </c>
      <c r="AO104">
        <f>IFERROR(VLOOKUP($F104,DSKH!$D:$BF,52,0),"")</f>
        <v>0</v>
      </c>
      <c r="AP104">
        <f>IF(L104="x",1+COUNTIFS(AP$4:AP103,"&gt;0",$AA$4:$AA103,$AA103),0)</f>
        <v>0</v>
      </c>
      <c r="AQ104">
        <f>IF(M104="x",1+COUNTIFS(AQ$4:AQ103,"&gt;0",$AA$4:$AA103,$AA103),0)</f>
        <v>0</v>
      </c>
      <c r="AR104">
        <f>IF(N104="x",1+COUNTIFS(AR$4:AR103,"&gt;0",$AA$4:$AA103,$AA103),0)</f>
        <v>0</v>
      </c>
      <c r="AS104">
        <f>IF(O104="x",1+COUNTIFS(AS$4:AS103,"&gt;0",$AA$4:$AA103,$AA103),0)</f>
        <v>20</v>
      </c>
      <c r="AT104">
        <f>IF(P104="x",1+COUNTIFS(AT$4:AT103,"&gt;0",$AA$4:$AA103,$AA103),0)</f>
        <v>0</v>
      </c>
      <c r="AU104">
        <f>IF(Q104="x",1+COUNTIFS(AU$4:AU103,"&gt;0",$AA$4:$AA103,$AA103),0)</f>
        <v>0</v>
      </c>
      <c r="AV104">
        <f>IF(R104="x",1+COUNTIFS(AV$4:AV103,"&gt;0",$AA$4:$AA103,$AA103),0)</f>
        <v>0</v>
      </c>
      <c r="AW104">
        <f t="shared" si="8"/>
        <v>0</v>
      </c>
      <c r="AX104">
        <f t="shared" si="9"/>
        <v>1</v>
      </c>
      <c r="AY104">
        <f t="shared" si="72"/>
        <v>0</v>
      </c>
      <c r="AZ104">
        <f t="shared" si="73"/>
        <v>1</v>
      </c>
      <c r="BA104" s="4">
        <f t="shared" si="74"/>
        <v>0</v>
      </c>
      <c r="BB104" s="4">
        <f t="shared" si="75"/>
        <v>0</v>
      </c>
      <c r="BC104" s="4">
        <f t="shared" si="76"/>
        <v>0</v>
      </c>
      <c r="BD104" s="4">
        <f t="shared" si="77"/>
        <v>0</v>
      </c>
      <c r="BE104" s="4">
        <f t="shared" si="78"/>
        <v>0</v>
      </c>
      <c r="BF104" s="4">
        <f t="shared" si="79"/>
        <v>0</v>
      </c>
      <c r="BG104" s="4">
        <f t="shared" si="80"/>
        <v>0</v>
      </c>
      <c r="BH104" s="4">
        <f t="shared" si="81"/>
        <v>0</v>
      </c>
      <c r="BI104" s="4">
        <f t="shared" si="82"/>
        <v>0</v>
      </c>
      <c r="BJ104" s="4">
        <f t="shared" si="83"/>
        <v>0</v>
      </c>
      <c r="BK104" s="4">
        <f t="shared" si="84"/>
        <v>1</v>
      </c>
      <c r="BL104" s="4">
        <f t="shared" si="85"/>
        <v>0</v>
      </c>
      <c r="BM104" s="4">
        <f t="shared" si="86"/>
        <v>0</v>
      </c>
      <c r="BN104" s="4">
        <f t="shared" si="87"/>
        <v>0</v>
      </c>
      <c r="BO104">
        <f>SUMIFS(BH$5:BH104,$AA$5:$AA104,$AA104)</f>
        <v>3</v>
      </c>
      <c r="BP104">
        <f>SUMIFS(BI$5:BI104,$AA$5:$AA104,$AA104)</f>
        <v>11</v>
      </c>
      <c r="BQ104">
        <f>SUMIFS(BJ$5:BJ104,$AA$5:$AA104,$AA104)</f>
        <v>13</v>
      </c>
      <c r="BR104">
        <f>SUMIFS(BK$5:BK104,$AA$5:$AA104,$AA104)</f>
        <v>10</v>
      </c>
      <c r="BS104">
        <f>SUMIFS(BL$5:BL104,$AA$5:$AA104,$AA104)</f>
        <v>6</v>
      </c>
      <c r="BT104">
        <f>SUMIFS(BM$5:BM104,$AA$5:$AA104,$AA104)</f>
        <v>12</v>
      </c>
      <c r="BU104">
        <f>SUMIFS(BN$5:BN104,$AA$5:$AA104,$AA104)</f>
        <v>0</v>
      </c>
      <c r="BV104">
        <f t="shared" si="88"/>
        <v>4</v>
      </c>
      <c r="BW104">
        <f t="shared" si="89"/>
        <v>17</v>
      </c>
      <c r="BX104">
        <f t="shared" si="90"/>
        <v>17</v>
      </c>
      <c r="BY104">
        <f t="shared" si="91"/>
        <v>11</v>
      </c>
      <c r="BZ104">
        <f t="shared" si="92"/>
        <v>10</v>
      </c>
      <c r="CA104">
        <f t="shared" si="93"/>
        <v>18</v>
      </c>
      <c r="CB104">
        <f t="shared" si="94"/>
        <v>0</v>
      </c>
      <c r="CC104">
        <f t="shared" si="95"/>
        <v>10</v>
      </c>
      <c r="CD104">
        <f t="shared" si="96"/>
        <v>11</v>
      </c>
      <c r="CE104" t="str">
        <f>IFERROR(VLOOKUP($AA104,'Tuyến và nhân viên'!$I:$O,7,0),"")</f>
        <v>Trần Văn Khanh</v>
      </c>
      <c r="CF104">
        <f t="shared" si="97"/>
        <v>2</v>
      </c>
      <c r="CG104">
        <f t="shared" si="98"/>
        <v>1</v>
      </c>
      <c r="CH104">
        <f>COUNTIFS($L104:L104,"x")</f>
        <v>0</v>
      </c>
      <c r="CI104">
        <f>COUNTIFS($L104:M104,"x")</f>
        <v>0</v>
      </c>
      <c r="CJ104">
        <f>COUNTIFS($L104:N104,"x")</f>
        <v>0</v>
      </c>
      <c r="CK104">
        <f>COUNTIFS($L104:O104,"x")</f>
        <v>1</v>
      </c>
      <c r="CL104">
        <f>COUNTIFS($L104:P104,"x")</f>
        <v>1</v>
      </c>
      <c r="CM104">
        <f>COUNTIFS($L104:Q104,"x")</f>
        <v>1</v>
      </c>
      <c r="CN104">
        <f>COUNTIFS($L104:R104,"x")</f>
        <v>1</v>
      </c>
      <c r="CO104" t="str" cm="1">
        <f t="array" ref="CO104">IFERROR(INDEX($CH$4:$CN$4,0,MATCH(1,$CH104:$CN104,0)),"")</f>
        <v>Thứ 5</v>
      </c>
      <c r="CP104" t="str" cm="1">
        <f t="array" ref="CP104">IFERROR(INDEX($CH$4:$CN$4,0,MATCH(2,$CH104:$CN104,0)),"")</f>
        <v/>
      </c>
      <c r="CQ104" t="str">
        <f t="shared" si="99"/>
        <v>Thứ 5</v>
      </c>
      <c r="CR104" t="str">
        <f t="shared" si="29"/>
        <v>F2 - Tuần 2 &amp; 4</v>
      </c>
    </row>
    <row r="105" spans="1:96" x14ac:dyDescent="0.3">
      <c r="A105" s="117" t="s">
        <v>34462</v>
      </c>
      <c r="B105" s="118" t="s">
        <v>33266</v>
      </c>
      <c r="C105" s="118" t="s">
        <v>33267</v>
      </c>
      <c r="D105" s="118" t="s">
        <v>39657</v>
      </c>
      <c r="E105" s="118" t="s">
        <v>21</v>
      </c>
      <c r="F105" s="118" t="s">
        <v>37631</v>
      </c>
      <c r="G105" s="118" t="s">
        <v>37632</v>
      </c>
      <c r="H105" s="118" t="s">
        <v>37636</v>
      </c>
      <c r="I105" s="118" t="s">
        <v>22</v>
      </c>
      <c r="J105" s="119" t="s">
        <v>39658</v>
      </c>
      <c r="K105" s="119" t="s">
        <v>23</v>
      </c>
      <c r="L105" s="117" t="s">
        <v>23</v>
      </c>
      <c r="M105" s="117" t="s">
        <v>24</v>
      </c>
      <c r="N105" s="117" t="s">
        <v>23</v>
      </c>
      <c r="O105" s="117" t="s">
        <v>23</v>
      </c>
      <c r="P105" s="117" t="s">
        <v>23</v>
      </c>
      <c r="Q105" s="117" t="s">
        <v>23</v>
      </c>
      <c r="R105" s="117" t="s">
        <v>23</v>
      </c>
      <c r="S105" s="117" t="s">
        <v>24</v>
      </c>
      <c r="T105" s="117" t="s">
        <v>24</v>
      </c>
      <c r="U105" s="117" t="s">
        <v>24</v>
      </c>
      <c r="V105" s="117" t="s">
        <v>24</v>
      </c>
      <c r="W105" s="74" t="str">
        <f t="shared" si="65"/>
        <v/>
      </c>
      <c r="X105" s="74" t="str">
        <f t="shared" si="66"/>
        <v>x</v>
      </c>
      <c r="Y105" s="74" t="str">
        <f t="shared" si="67"/>
        <v/>
      </c>
      <c r="Z105" s="74" t="str">
        <f t="shared" si="68"/>
        <v>x</v>
      </c>
      <c r="AA105" t="str">
        <f>VLOOKUP($D105,'Tuyến và nhân viên'!$D:$M,6,0)</f>
        <v>HL00622</v>
      </c>
      <c r="AB105" t="str">
        <f>VLOOKUP($D105,'Tuyến và nhân viên'!$D:$M,7,0)</f>
        <v>Dương Phi Vủ</v>
      </c>
      <c r="AC105" s="16" t="str">
        <f>IFERROR(VLOOKUP($F105,DSKH!$D:$BF,53,0),"")</f>
        <v>F2</v>
      </c>
      <c r="AD105" s="16" t="str">
        <f>IFERROR(VLOOKUP($F105,DSKH!$D:$BF,54,0),"")</f>
        <v>OTC</v>
      </c>
      <c r="AE105" s="4">
        <f>SUMIFS('Doanh số khách hàng'!$F:$F,'Doanh số khách hàng'!$A:$A,'Chi tiết tuyến'!$F105)</f>
        <v>0</v>
      </c>
      <c r="AF105" s="16" t="str">
        <f t="shared" si="4"/>
        <v>F4</v>
      </c>
      <c r="AG105" s="16" t="str">
        <f t="shared" si="5"/>
        <v>F2</v>
      </c>
      <c r="AH105" t="b">
        <f t="shared" si="69"/>
        <v>0</v>
      </c>
      <c r="AI105" t="b">
        <f t="shared" si="70"/>
        <v>1</v>
      </c>
      <c r="AJ105">
        <f>IFERROR(VLOOKUP($AC105,Master!$D:$E,2,0),"")</f>
        <v>2</v>
      </c>
      <c r="AK105">
        <f>VLOOKUP($AF105,Master!$D:$E,2,0)</f>
        <v>4</v>
      </c>
      <c r="AL105" s="4">
        <f t="shared" si="71"/>
        <v>0</v>
      </c>
      <c r="AM105" t="str">
        <f>IFERROR(VLOOKUP($F105,DSKH!$D:$BF,31,0),"")</f>
        <v>Tỉnh Cà Mau</v>
      </c>
      <c r="AN105" t="str">
        <f>IFERROR(VLOOKUP($F105,DSKH!$D:$BF,29,0),"")</f>
        <v>Xã Định Thành</v>
      </c>
      <c r="AO105">
        <f>IFERROR(VLOOKUP($F105,DSKH!$D:$BF,52,0),"")</f>
        <v>0</v>
      </c>
      <c r="AP105">
        <f>IF(L105="x",1+COUNTIFS(AP$4:AP104,"&gt;0",$AA$4:$AA104,$AA104),0)</f>
        <v>0</v>
      </c>
      <c r="AQ105">
        <f>IF(M105="x",1+COUNTIFS(AQ$4:AQ104,"&gt;0",$AA$4:$AA104,$AA104),0)</f>
        <v>19</v>
      </c>
      <c r="AR105">
        <f>IF(N105="x",1+COUNTIFS(AR$4:AR104,"&gt;0",$AA$4:$AA104,$AA104),0)</f>
        <v>0</v>
      </c>
      <c r="AS105">
        <f>IF(O105="x",1+COUNTIFS(AS$4:AS104,"&gt;0",$AA$4:$AA104,$AA104),0)</f>
        <v>0</v>
      </c>
      <c r="AT105">
        <f>IF(P105="x",1+COUNTIFS(AT$4:AT104,"&gt;0",$AA$4:$AA104,$AA104),0)</f>
        <v>0</v>
      </c>
      <c r="AU105">
        <f>IF(Q105="x",1+COUNTIFS(AU$4:AU104,"&gt;0",$AA$4:$AA104,$AA104),0)</f>
        <v>0</v>
      </c>
      <c r="AV105">
        <f>IF(R105="x",1+COUNTIFS(AV$4:AV104,"&gt;0",$AA$4:$AA104,$AA104),0)</f>
        <v>0</v>
      </c>
      <c r="AW105">
        <f t="shared" si="8"/>
        <v>0</v>
      </c>
      <c r="AX105">
        <f t="shared" si="9"/>
        <v>1</v>
      </c>
      <c r="AY105">
        <f t="shared" si="72"/>
        <v>0</v>
      </c>
      <c r="AZ105">
        <f t="shared" si="73"/>
        <v>1</v>
      </c>
      <c r="BA105" s="4">
        <f t="shared" si="74"/>
        <v>0</v>
      </c>
      <c r="BB105" s="4">
        <f t="shared" si="75"/>
        <v>0</v>
      </c>
      <c r="BC105" s="4">
        <f t="shared" si="76"/>
        <v>0</v>
      </c>
      <c r="BD105" s="4">
        <f t="shared" si="77"/>
        <v>0</v>
      </c>
      <c r="BE105" s="4">
        <f t="shared" si="78"/>
        <v>0</v>
      </c>
      <c r="BF105" s="4">
        <f t="shared" si="79"/>
        <v>0</v>
      </c>
      <c r="BG105" s="4">
        <f t="shared" si="80"/>
        <v>0</v>
      </c>
      <c r="BH105" s="4">
        <f t="shared" si="81"/>
        <v>0</v>
      </c>
      <c r="BI105" s="4">
        <f t="shared" si="82"/>
        <v>1</v>
      </c>
      <c r="BJ105" s="4">
        <f t="shared" si="83"/>
        <v>0</v>
      </c>
      <c r="BK105" s="4">
        <f t="shared" si="84"/>
        <v>0</v>
      </c>
      <c r="BL105" s="4">
        <f t="shared" si="85"/>
        <v>0</v>
      </c>
      <c r="BM105" s="4">
        <f t="shared" si="86"/>
        <v>0</v>
      </c>
      <c r="BN105" s="4">
        <f t="shared" si="87"/>
        <v>0</v>
      </c>
      <c r="BO105">
        <f>SUMIFS(BH$5:BH105,$AA$5:$AA105,$AA105)</f>
        <v>3</v>
      </c>
      <c r="BP105">
        <f>SUMIFS(BI$5:BI105,$AA$5:$AA105,$AA105)</f>
        <v>12</v>
      </c>
      <c r="BQ105">
        <f>SUMIFS(BJ$5:BJ105,$AA$5:$AA105,$AA105)</f>
        <v>13</v>
      </c>
      <c r="BR105">
        <f>SUMIFS(BK$5:BK105,$AA$5:$AA105,$AA105)</f>
        <v>10</v>
      </c>
      <c r="BS105">
        <f>SUMIFS(BL$5:BL105,$AA$5:$AA105,$AA105)</f>
        <v>6</v>
      </c>
      <c r="BT105">
        <f>SUMIFS(BM$5:BM105,$AA$5:$AA105,$AA105)</f>
        <v>12</v>
      </c>
      <c r="BU105">
        <f>SUMIFS(BN$5:BN105,$AA$5:$AA105,$AA105)</f>
        <v>0</v>
      </c>
      <c r="BV105">
        <f t="shared" si="88"/>
        <v>4</v>
      </c>
      <c r="BW105">
        <f t="shared" si="89"/>
        <v>17</v>
      </c>
      <c r="BX105">
        <f t="shared" si="90"/>
        <v>17</v>
      </c>
      <c r="BY105">
        <f t="shared" si="91"/>
        <v>11</v>
      </c>
      <c r="BZ105">
        <f t="shared" si="92"/>
        <v>10</v>
      </c>
      <c r="CA105">
        <f t="shared" si="93"/>
        <v>18</v>
      </c>
      <c r="CB105">
        <f t="shared" si="94"/>
        <v>0</v>
      </c>
      <c r="CC105">
        <f t="shared" si="95"/>
        <v>12</v>
      </c>
      <c r="CD105">
        <f t="shared" si="96"/>
        <v>17</v>
      </c>
      <c r="CE105" t="str">
        <f>IFERROR(VLOOKUP($AA105,'Tuyến và nhân viên'!$I:$O,7,0),"")</f>
        <v>Trần Văn Khanh</v>
      </c>
      <c r="CF105">
        <f t="shared" si="97"/>
        <v>2</v>
      </c>
      <c r="CG105">
        <f t="shared" si="98"/>
        <v>1</v>
      </c>
      <c r="CH105">
        <f>COUNTIFS($L105:L105,"x")</f>
        <v>0</v>
      </c>
      <c r="CI105">
        <f>COUNTIFS($L105:M105,"x")</f>
        <v>1</v>
      </c>
      <c r="CJ105">
        <f>COUNTIFS($L105:N105,"x")</f>
        <v>1</v>
      </c>
      <c r="CK105">
        <f>COUNTIFS($L105:O105,"x")</f>
        <v>1</v>
      </c>
      <c r="CL105">
        <f>COUNTIFS($L105:P105,"x")</f>
        <v>1</v>
      </c>
      <c r="CM105">
        <f>COUNTIFS($L105:Q105,"x")</f>
        <v>1</v>
      </c>
      <c r="CN105">
        <f>COUNTIFS($L105:R105,"x")</f>
        <v>1</v>
      </c>
      <c r="CO105" t="str" cm="1">
        <f t="array" ref="CO105">IFERROR(INDEX($CH$4:$CN$4,0,MATCH(1,$CH105:$CN105,0)),"")</f>
        <v>Thứ 3</v>
      </c>
      <c r="CP105" t="str" cm="1">
        <f t="array" ref="CP105">IFERROR(INDEX($CH$4:$CN$4,0,MATCH(2,$CH105:$CN105,0)),"")</f>
        <v/>
      </c>
      <c r="CQ105" t="str">
        <f t="shared" si="99"/>
        <v>Thứ 3</v>
      </c>
      <c r="CR105" t="str">
        <f t="shared" si="29"/>
        <v>F2 - Tuần 2 &amp; 4</v>
      </c>
    </row>
    <row r="106" spans="1:96" x14ac:dyDescent="0.3">
      <c r="A106" s="117" t="s">
        <v>34472</v>
      </c>
      <c r="B106" s="118" t="s">
        <v>33266</v>
      </c>
      <c r="C106" s="118" t="s">
        <v>33267</v>
      </c>
      <c r="D106" s="118" t="s">
        <v>39657</v>
      </c>
      <c r="E106" s="118" t="s">
        <v>21</v>
      </c>
      <c r="F106" s="118" t="s">
        <v>37671</v>
      </c>
      <c r="G106" s="118" t="s">
        <v>37672</v>
      </c>
      <c r="H106" s="118" t="s">
        <v>37677</v>
      </c>
      <c r="I106" s="118" t="s">
        <v>22</v>
      </c>
      <c r="J106" s="119" t="s">
        <v>39658</v>
      </c>
      <c r="K106" s="119" t="s">
        <v>23</v>
      </c>
      <c r="L106" s="117" t="s">
        <v>23</v>
      </c>
      <c r="M106" s="117" t="s">
        <v>23</v>
      </c>
      <c r="N106" s="117" t="s">
        <v>23</v>
      </c>
      <c r="O106" s="117" t="s">
        <v>23</v>
      </c>
      <c r="P106" s="117" t="s">
        <v>23</v>
      </c>
      <c r="Q106" s="117" t="s">
        <v>24</v>
      </c>
      <c r="R106" s="117" t="s">
        <v>23</v>
      </c>
      <c r="S106" s="117" t="s">
        <v>24</v>
      </c>
      <c r="T106" s="117" t="s">
        <v>24</v>
      </c>
      <c r="U106" s="117" t="s">
        <v>24</v>
      </c>
      <c r="V106" s="117" t="s">
        <v>24</v>
      </c>
      <c r="W106" s="74" t="str">
        <f t="shared" si="65"/>
        <v/>
      </c>
      <c r="X106" s="74" t="str">
        <f t="shared" si="66"/>
        <v>x</v>
      </c>
      <c r="Y106" s="74" t="str">
        <f t="shared" si="67"/>
        <v/>
      </c>
      <c r="Z106" s="74" t="str">
        <f t="shared" si="68"/>
        <v>x</v>
      </c>
      <c r="AA106" t="str">
        <f>VLOOKUP($D106,'Tuyến và nhân viên'!$D:$M,6,0)</f>
        <v>HL00622</v>
      </c>
      <c r="AB106" t="str">
        <f>VLOOKUP($D106,'Tuyến và nhân viên'!$D:$M,7,0)</f>
        <v>Dương Phi Vủ</v>
      </c>
      <c r="AC106" s="16" t="str">
        <f>IFERROR(VLOOKUP($F106,DSKH!$D:$BF,53,0),"")</f>
        <v>F2</v>
      </c>
      <c r="AD106" s="16" t="str">
        <f>IFERROR(VLOOKUP($F106,DSKH!$D:$BF,54,0),"")</f>
        <v>OTC</v>
      </c>
      <c r="AE106" s="4">
        <f>SUMIFS('Doanh số khách hàng'!$F:$F,'Doanh số khách hàng'!$A:$A,'Chi tiết tuyến'!$F106)</f>
        <v>0</v>
      </c>
      <c r="AF106" s="16" t="str">
        <f t="shared" si="4"/>
        <v>F4</v>
      </c>
      <c r="AG106" s="16" t="str">
        <f t="shared" si="5"/>
        <v>F2</v>
      </c>
      <c r="AH106" t="b">
        <f t="shared" si="69"/>
        <v>0</v>
      </c>
      <c r="AI106" t="b">
        <f t="shared" si="70"/>
        <v>1</v>
      </c>
      <c r="AJ106">
        <f>IFERROR(VLOOKUP($AC106,Master!$D:$E,2,0),"")</f>
        <v>2</v>
      </c>
      <c r="AK106">
        <f>VLOOKUP($AF106,Master!$D:$E,2,0)</f>
        <v>4</v>
      </c>
      <c r="AL106" s="4">
        <f t="shared" si="71"/>
        <v>0</v>
      </c>
      <c r="AM106" t="str">
        <f>IFERROR(VLOOKUP($F106,DSKH!$D:$BF,31,0),"")</f>
        <v>Tỉnh Cà Mau</v>
      </c>
      <c r="AN106" t="str">
        <f>IFERROR(VLOOKUP($F106,DSKH!$D:$BF,29,0),"")</f>
        <v>Phường Bạc Liêu</v>
      </c>
      <c r="AO106">
        <f>IFERROR(VLOOKUP($F106,DSKH!$D:$BF,52,0),"")</f>
        <v>0</v>
      </c>
      <c r="AP106">
        <f>IF(L106="x",1+COUNTIFS(AP$4:AP105,"&gt;0",$AA$4:$AA105,$AA105),0)</f>
        <v>0</v>
      </c>
      <c r="AQ106">
        <f>IF(M106="x",1+COUNTIFS(AQ$4:AQ105,"&gt;0",$AA$4:$AA105,$AA105),0)</f>
        <v>0</v>
      </c>
      <c r="AR106">
        <f>IF(N106="x",1+COUNTIFS(AR$4:AR105,"&gt;0",$AA$4:$AA105,$AA105),0)</f>
        <v>0</v>
      </c>
      <c r="AS106">
        <f>IF(O106="x",1+COUNTIFS(AS$4:AS105,"&gt;0",$AA$4:$AA105,$AA105),0)</f>
        <v>0</v>
      </c>
      <c r="AT106">
        <f>IF(P106="x",1+COUNTIFS(AT$4:AT105,"&gt;0",$AA$4:$AA105,$AA105),0)</f>
        <v>0</v>
      </c>
      <c r="AU106">
        <f>IF(Q106="x",1+COUNTIFS(AU$4:AU105,"&gt;0",$AA$4:$AA105,$AA105),0)</f>
        <v>24</v>
      </c>
      <c r="AV106">
        <f>IF(R106="x",1+COUNTIFS(AV$4:AV105,"&gt;0",$AA$4:$AA105,$AA105),0)</f>
        <v>0</v>
      </c>
      <c r="AW106">
        <f t="shared" si="8"/>
        <v>0</v>
      </c>
      <c r="AX106">
        <f t="shared" si="9"/>
        <v>1</v>
      </c>
      <c r="AY106">
        <f t="shared" si="72"/>
        <v>0</v>
      </c>
      <c r="AZ106">
        <f t="shared" si="73"/>
        <v>1</v>
      </c>
      <c r="BA106" s="4">
        <f t="shared" si="74"/>
        <v>0</v>
      </c>
      <c r="BB106" s="4">
        <f t="shared" si="75"/>
        <v>0</v>
      </c>
      <c r="BC106" s="4">
        <f t="shared" si="76"/>
        <v>0</v>
      </c>
      <c r="BD106" s="4">
        <f t="shared" si="77"/>
        <v>0</v>
      </c>
      <c r="BE106" s="4">
        <f t="shared" si="78"/>
        <v>0</v>
      </c>
      <c r="BF106" s="4">
        <f t="shared" si="79"/>
        <v>0</v>
      </c>
      <c r="BG106" s="4">
        <f t="shared" si="80"/>
        <v>0</v>
      </c>
      <c r="BH106" s="4">
        <f t="shared" si="81"/>
        <v>0</v>
      </c>
      <c r="BI106" s="4">
        <f t="shared" si="82"/>
        <v>0</v>
      </c>
      <c r="BJ106" s="4">
        <f t="shared" si="83"/>
        <v>0</v>
      </c>
      <c r="BK106" s="4">
        <f t="shared" si="84"/>
        <v>0</v>
      </c>
      <c r="BL106" s="4">
        <f t="shared" si="85"/>
        <v>0</v>
      </c>
      <c r="BM106" s="4">
        <f t="shared" si="86"/>
        <v>1</v>
      </c>
      <c r="BN106" s="4">
        <f t="shared" si="87"/>
        <v>0</v>
      </c>
      <c r="BO106">
        <f>SUMIFS(BH$5:BH106,$AA$5:$AA106,$AA106)</f>
        <v>3</v>
      </c>
      <c r="BP106">
        <f>SUMIFS(BI$5:BI106,$AA$5:$AA106,$AA106)</f>
        <v>12</v>
      </c>
      <c r="BQ106">
        <f>SUMIFS(BJ$5:BJ106,$AA$5:$AA106,$AA106)</f>
        <v>13</v>
      </c>
      <c r="BR106">
        <f>SUMIFS(BK$5:BK106,$AA$5:$AA106,$AA106)</f>
        <v>10</v>
      </c>
      <c r="BS106">
        <f>SUMIFS(BL$5:BL106,$AA$5:$AA106,$AA106)</f>
        <v>6</v>
      </c>
      <c r="BT106">
        <f>SUMIFS(BM$5:BM106,$AA$5:$AA106,$AA106)</f>
        <v>13</v>
      </c>
      <c r="BU106">
        <f>SUMIFS(BN$5:BN106,$AA$5:$AA106,$AA106)</f>
        <v>0</v>
      </c>
      <c r="BV106">
        <f t="shared" si="88"/>
        <v>4</v>
      </c>
      <c r="BW106">
        <f t="shared" si="89"/>
        <v>17</v>
      </c>
      <c r="BX106">
        <f t="shared" si="90"/>
        <v>17</v>
      </c>
      <c r="BY106">
        <f t="shared" si="91"/>
        <v>11</v>
      </c>
      <c r="BZ106">
        <f t="shared" si="92"/>
        <v>10</v>
      </c>
      <c r="CA106">
        <f t="shared" si="93"/>
        <v>18</v>
      </c>
      <c r="CB106">
        <f t="shared" si="94"/>
        <v>0</v>
      </c>
      <c r="CC106">
        <f t="shared" si="95"/>
        <v>13</v>
      </c>
      <c r="CD106">
        <f t="shared" si="96"/>
        <v>18</v>
      </c>
      <c r="CE106" t="str">
        <f>IFERROR(VLOOKUP($AA106,'Tuyến và nhân viên'!$I:$O,7,0),"")</f>
        <v>Trần Văn Khanh</v>
      </c>
      <c r="CF106">
        <f t="shared" si="97"/>
        <v>2</v>
      </c>
      <c r="CG106">
        <f t="shared" si="98"/>
        <v>1</v>
      </c>
      <c r="CH106">
        <f>COUNTIFS($L106:L106,"x")</f>
        <v>0</v>
      </c>
      <c r="CI106">
        <f>COUNTIFS($L106:M106,"x")</f>
        <v>0</v>
      </c>
      <c r="CJ106">
        <f>COUNTIFS($L106:N106,"x")</f>
        <v>0</v>
      </c>
      <c r="CK106">
        <f>COUNTIFS($L106:O106,"x")</f>
        <v>0</v>
      </c>
      <c r="CL106">
        <f>COUNTIFS($L106:P106,"x")</f>
        <v>0</v>
      </c>
      <c r="CM106">
        <f>COUNTIFS($L106:Q106,"x")</f>
        <v>1</v>
      </c>
      <c r="CN106">
        <f>COUNTIFS($L106:R106,"x")</f>
        <v>1</v>
      </c>
      <c r="CO106" t="str" cm="1">
        <f t="array" ref="CO106">IFERROR(INDEX($CH$4:$CN$4,0,MATCH(1,$CH106:$CN106,0)),"")</f>
        <v>Thứ 7</v>
      </c>
      <c r="CP106" t="str" cm="1">
        <f t="array" ref="CP106">IFERROR(INDEX($CH$4:$CN$4,0,MATCH(2,$CH106:$CN106,0)),"")</f>
        <v/>
      </c>
      <c r="CQ106" t="str">
        <f t="shared" si="99"/>
        <v>Thứ 7</v>
      </c>
      <c r="CR106" t="str">
        <f t="shared" si="29"/>
        <v>F2 - Tuần 2 &amp; 4</v>
      </c>
    </row>
    <row r="107" spans="1:96" x14ac:dyDescent="0.3">
      <c r="A107" s="117" t="s">
        <v>34485</v>
      </c>
      <c r="B107" s="118" t="s">
        <v>33266</v>
      </c>
      <c r="C107" s="118" t="s">
        <v>33267</v>
      </c>
      <c r="D107" s="118" t="s">
        <v>39657</v>
      </c>
      <c r="E107" s="118" t="s">
        <v>21</v>
      </c>
      <c r="F107" s="118" t="s">
        <v>37680</v>
      </c>
      <c r="G107" s="118" t="s">
        <v>37681</v>
      </c>
      <c r="H107" s="118" t="s">
        <v>37685</v>
      </c>
      <c r="I107" s="118" t="s">
        <v>22</v>
      </c>
      <c r="J107" s="119" t="s">
        <v>39658</v>
      </c>
      <c r="K107" s="119" t="s">
        <v>23</v>
      </c>
      <c r="L107" s="117" t="s">
        <v>23</v>
      </c>
      <c r="M107" s="117" t="s">
        <v>23</v>
      </c>
      <c r="N107" s="117" t="s">
        <v>23</v>
      </c>
      <c r="O107" s="117" t="s">
        <v>23</v>
      </c>
      <c r="P107" s="117" t="s">
        <v>23</v>
      </c>
      <c r="Q107" s="117" t="s">
        <v>24</v>
      </c>
      <c r="R107" s="117" t="s">
        <v>23</v>
      </c>
      <c r="S107" s="117" t="s">
        <v>24</v>
      </c>
      <c r="T107" s="117" t="s">
        <v>24</v>
      </c>
      <c r="U107" s="117" t="s">
        <v>24</v>
      </c>
      <c r="V107" s="117" t="s">
        <v>24</v>
      </c>
      <c r="W107" s="74" t="str">
        <f t="shared" si="65"/>
        <v/>
      </c>
      <c r="X107" s="74" t="str">
        <f t="shared" si="66"/>
        <v>x</v>
      </c>
      <c r="Y107" s="74" t="str">
        <f t="shared" si="67"/>
        <v/>
      </c>
      <c r="Z107" s="74" t="str">
        <f t="shared" si="68"/>
        <v>x</v>
      </c>
      <c r="AA107" t="str">
        <f>VLOOKUP($D107,'Tuyến và nhân viên'!$D:$M,6,0)</f>
        <v>HL00622</v>
      </c>
      <c r="AB107" t="str">
        <f>VLOOKUP($D107,'Tuyến và nhân viên'!$D:$M,7,0)</f>
        <v>Dương Phi Vủ</v>
      </c>
      <c r="AC107" s="16" t="str">
        <f>IFERROR(VLOOKUP($F107,DSKH!$D:$BF,53,0),"")</f>
        <v>F2</v>
      </c>
      <c r="AD107" s="16" t="str">
        <f>IFERROR(VLOOKUP($F107,DSKH!$D:$BF,54,0),"")</f>
        <v>OTC</v>
      </c>
      <c r="AE107" s="4">
        <f>SUMIFS('Doanh số khách hàng'!$F:$F,'Doanh số khách hàng'!$A:$A,'Chi tiết tuyến'!$F107)</f>
        <v>0</v>
      </c>
      <c r="AF107" s="16" t="str">
        <f t="shared" si="4"/>
        <v>F4</v>
      </c>
      <c r="AG107" s="16" t="str">
        <f t="shared" si="5"/>
        <v>F2</v>
      </c>
      <c r="AH107" t="b">
        <f t="shared" si="69"/>
        <v>0</v>
      </c>
      <c r="AI107" t="b">
        <f t="shared" si="70"/>
        <v>1</v>
      </c>
      <c r="AJ107">
        <f>IFERROR(VLOOKUP($AC107,Master!$D:$E,2,0),"")</f>
        <v>2</v>
      </c>
      <c r="AK107">
        <f>VLOOKUP($AF107,Master!$D:$E,2,0)</f>
        <v>4</v>
      </c>
      <c r="AL107" s="4">
        <f t="shared" si="71"/>
        <v>0</v>
      </c>
      <c r="AM107" t="str">
        <f>IFERROR(VLOOKUP($F107,DSKH!$D:$BF,31,0),"")</f>
        <v>Tỉnh Cà Mau</v>
      </c>
      <c r="AN107" t="str">
        <f>IFERROR(VLOOKUP($F107,DSKH!$D:$BF,29,0),"")</f>
        <v>Phường Bạc Liêu</v>
      </c>
      <c r="AO107">
        <f>IFERROR(VLOOKUP($F107,DSKH!$D:$BF,52,0),"")</f>
        <v>0</v>
      </c>
      <c r="AP107">
        <f>IF(L107="x",1+COUNTIFS(AP$4:AP106,"&gt;0",$AA$4:$AA106,$AA106),0)</f>
        <v>0</v>
      </c>
      <c r="AQ107">
        <f>IF(M107="x",1+COUNTIFS(AQ$4:AQ106,"&gt;0",$AA$4:$AA106,$AA106),0)</f>
        <v>0</v>
      </c>
      <c r="AR107">
        <f>IF(N107="x",1+COUNTIFS(AR$4:AR106,"&gt;0",$AA$4:$AA106,$AA106),0)</f>
        <v>0</v>
      </c>
      <c r="AS107">
        <f>IF(O107="x",1+COUNTIFS(AS$4:AS106,"&gt;0",$AA$4:$AA106,$AA106),0)</f>
        <v>0</v>
      </c>
      <c r="AT107">
        <f>IF(P107="x",1+COUNTIFS(AT$4:AT106,"&gt;0",$AA$4:$AA106,$AA106),0)</f>
        <v>0</v>
      </c>
      <c r="AU107">
        <f>IF(Q107="x",1+COUNTIFS(AU$4:AU106,"&gt;0",$AA$4:$AA106,$AA106),0)</f>
        <v>25</v>
      </c>
      <c r="AV107">
        <f>IF(R107="x",1+COUNTIFS(AV$4:AV106,"&gt;0",$AA$4:$AA106,$AA106),0)</f>
        <v>0</v>
      </c>
      <c r="AW107">
        <f t="shared" si="8"/>
        <v>0</v>
      </c>
      <c r="AX107">
        <f t="shared" si="9"/>
        <v>1</v>
      </c>
      <c r="AY107">
        <f t="shared" si="72"/>
        <v>0</v>
      </c>
      <c r="AZ107">
        <f t="shared" si="73"/>
        <v>1</v>
      </c>
      <c r="BA107" s="4">
        <f t="shared" si="74"/>
        <v>0</v>
      </c>
      <c r="BB107" s="4">
        <f t="shared" si="75"/>
        <v>0</v>
      </c>
      <c r="BC107" s="4">
        <f t="shared" si="76"/>
        <v>0</v>
      </c>
      <c r="BD107" s="4">
        <f t="shared" si="77"/>
        <v>0</v>
      </c>
      <c r="BE107" s="4">
        <f t="shared" si="78"/>
        <v>0</v>
      </c>
      <c r="BF107" s="4">
        <f t="shared" si="79"/>
        <v>0</v>
      </c>
      <c r="BG107" s="4">
        <f t="shared" si="80"/>
        <v>0</v>
      </c>
      <c r="BH107" s="4">
        <f t="shared" si="81"/>
        <v>0</v>
      </c>
      <c r="BI107" s="4">
        <f t="shared" si="82"/>
        <v>0</v>
      </c>
      <c r="BJ107" s="4">
        <f t="shared" si="83"/>
        <v>0</v>
      </c>
      <c r="BK107" s="4">
        <f t="shared" si="84"/>
        <v>0</v>
      </c>
      <c r="BL107" s="4">
        <f t="shared" si="85"/>
        <v>0</v>
      </c>
      <c r="BM107" s="4">
        <f t="shared" si="86"/>
        <v>1</v>
      </c>
      <c r="BN107" s="4">
        <f t="shared" si="87"/>
        <v>0</v>
      </c>
      <c r="BO107">
        <f>SUMIFS(BH$5:BH107,$AA$5:$AA107,$AA107)</f>
        <v>3</v>
      </c>
      <c r="BP107">
        <f>SUMIFS(BI$5:BI107,$AA$5:$AA107,$AA107)</f>
        <v>12</v>
      </c>
      <c r="BQ107">
        <f>SUMIFS(BJ$5:BJ107,$AA$5:$AA107,$AA107)</f>
        <v>13</v>
      </c>
      <c r="BR107">
        <f>SUMIFS(BK$5:BK107,$AA$5:$AA107,$AA107)</f>
        <v>10</v>
      </c>
      <c r="BS107">
        <f>SUMIFS(BL$5:BL107,$AA$5:$AA107,$AA107)</f>
        <v>6</v>
      </c>
      <c r="BT107">
        <f>SUMIFS(BM$5:BM107,$AA$5:$AA107,$AA107)</f>
        <v>14</v>
      </c>
      <c r="BU107">
        <f>SUMIFS(BN$5:BN107,$AA$5:$AA107,$AA107)</f>
        <v>0</v>
      </c>
      <c r="BV107">
        <f t="shared" si="88"/>
        <v>4</v>
      </c>
      <c r="BW107">
        <f t="shared" si="89"/>
        <v>17</v>
      </c>
      <c r="BX107">
        <f t="shared" si="90"/>
        <v>17</v>
      </c>
      <c r="BY107">
        <f t="shared" si="91"/>
        <v>11</v>
      </c>
      <c r="BZ107">
        <f t="shared" si="92"/>
        <v>10</v>
      </c>
      <c r="CA107">
        <f t="shared" si="93"/>
        <v>18</v>
      </c>
      <c r="CB107">
        <f t="shared" si="94"/>
        <v>0</v>
      </c>
      <c r="CC107">
        <f t="shared" si="95"/>
        <v>14</v>
      </c>
      <c r="CD107">
        <f t="shared" si="96"/>
        <v>18</v>
      </c>
      <c r="CE107" t="str">
        <f>IFERROR(VLOOKUP($AA107,'Tuyến và nhân viên'!$I:$O,7,0),"")</f>
        <v>Trần Văn Khanh</v>
      </c>
      <c r="CF107">
        <f t="shared" si="97"/>
        <v>2</v>
      </c>
      <c r="CG107">
        <f t="shared" si="98"/>
        <v>1</v>
      </c>
      <c r="CH107">
        <f>COUNTIFS($L107:L107,"x")</f>
        <v>0</v>
      </c>
      <c r="CI107">
        <f>COUNTIFS($L107:M107,"x")</f>
        <v>0</v>
      </c>
      <c r="CJ107">
        <f>COUNTIFS($L107:N107,"x")</f>
        <v>0</v>
      </c>
      <c r="CK107">
        <f>COUNTIFS($L107:O107,"x")</f>
        <v>0</v>
      </c>
      <c r="CL107">
        <f>COUNTIFS($L107:P107,"x")</f>
        <v>0</v>
      </c>
      <c r="CM107">
        <f>COUNTIFS($L107:Q107,"x")</f>
        <v>1</v>
      </c>
      <c r="CN107">
        <f>COUNTIFS($L107:R107,"x")</f>
        <v>1</v>
      </c>
      <c r="CO107" t="str" cm="1">
        <f t="array" ref="CO107">IFERROR(INDEX($CH$4:$CN$4,0,MATCH(1,$CH107:$CN107,0)),"")</f>
        <v>Thứ 7</v>
      </c>
      <c r="CP107" t="str" cm="1">
        <f t="array" ref="CP107">IFERROR(INDEX($CH$4:$CN$4,0,MATCH(2,$CH107:$CN107,0)),"")</f>
        <v/>
      </c>
      <c r="CQ107" t="str">
        <f t="shared" si="99"/>
        <v>Thứ 7</v>
      </c>
      <c r="CR107" t="str">
        <f t="shared" si="29"/>
        <v>F2 - Tuần 2 &amp; 4</v>
      </c>
    </row>
    <row r="108" spans="1:96" x14ac:dyDescent="0.3">
      <c r="A108" s="117" t="s">
        <v>34494</v>
      </c>
      <c r="B108" s="118" t="s">
        <v>33266</v>
      </c>
      <c r="C108" s="118" t="s">
        <v>33267</v>
      </c>
      <c r="D108" s="118" t="s">
        <v>39657</v>
      </c>
      <c r="E108" s="118" t="s">
        <v>21</v>
      </c>
      <c r="F108" s="118" t="s">
        <v>37686</v>
      </c>
      <c r="G108" s="118" t="s">
        <v>37687</v>
      </c>
      <c r="H108" s="118" t="s">
        <v>37692</v>
      </c>
      <c r="I108" s="118" t="s">
        <v>22</v>
      </c>
      <c r="J108" s="119" t="s">
        <v>39658</v>
      </c>
      <c r="K108" s="119" t="s">
        <v>23</v>
      </c>
      <c r="L108" s="117" t="s">
        <v>23</v>
      </c>
      <c r="M108" s="117" t="s">
        <v>23</v>
      </c>
      <c r="N108" s="117" t="s">
        <v>24</v>
      </c>
      <c r="O108" s="117" t="s">
        <v>23</v>
      </c>
      <c r="P108" s="117" t="s">
        <v>23</v>
      </c>
      <c r="Q108" s="117" t="s">
        <v>23</v>
      </c>
      <c r="R108" s="117" t="s">
        <v>23</v>
      </c>
      <c r="S108" s="117" t="s">
        <v>24</v>
      </c>
      <c r="T108" s="117" t="s">
        <v>24</v>
      </c>
      <c r="U108" s="117" t="s">
        <v>24</v>
      </c>
      <c r="V108" s="117" t="s">
        <v>24</v>
      </c>
      <c r="W108" s="74" t="str">
        <f t="shared" si="65"/>
        <v/>
      </c>
      <c r="X108" s="74" t="str">
        <f t="shared" si="66"/>
        <v>x</v>
      </c>
      <c r="Y108" s="74" t="str">
        <f t="shared" si="67"/>
        <v/>
      </c>
      <c r="Z108" s="74" t="str">
        <f t="shared" si="68"/>
        <v>x</v>
      </c>
      <c r="AA108" t="str">
        <f>VLOOKUP($D108,'Tuyến và nhân viên'!$D:$M,6,0)</f>
        <v>HL00622</v>
      </c>
      <c r="AB108" t="str">
        <f>VLOOKUP($D108,'Tuyến và nhân viên'!$D:$M,7,0)</f>
        <v>Dương Phi Vủ</v>
      </c>
      <c r="AC108" s="16" t="str">
        <f>IFERROR(VLOOKUP($F108,DSKH!$D:$BF,53,0),"")</f>
        <v>F2</v>
      </c>
      <c r="AD108" s="16" t="str">
        <f>IFERROR(VLOOKUP($F108,DSKH!$D:$BF,54,0),"")</f>
        <v>OTC</v>
      </c>
      <c r="AE108" s="4">
        <f>SUMIFS('Doanh số khách hàng'!$F:$F,'Doanh số khách hàng'!$A:$A,'Chi tiết tuyến'!$F108)</f>
        <v>0</v>
      </c>
      <c r="AF108" s="16" t="str">
        <f t="shared" si="4"/>
        <v>F4</v>
      </c>
      <c r="AG108" s="16" t="str">
        <f t="shared" si="5"/>
        <v>F2</v>
      </c>
      <c r="AH108" t="b">
        <f t="shared" si="69"/>
        <v>0</v>
      </c>
      <c r="AI108" t="b">
        <f t="shared" si="70"/>
        <v>1</v>
      </c>
      <c r="AJ108">
        <f>IFERROR(VLOOKUP($AC108,Master!$D:$E,2,0),"")</f>
        <v>2</v>
      </c>
      <c r="AK108">
        <f>VLOOKUP($AF108,Master!$D:$E,2,0)</f>
        <v>4</v>
      </c>
      <c r="AL108" s="4">
        <f t="shared" si="71"/>
        <v>0</v>
      </c>
      <c r="AM108" t="str">
        <f>IFERROR(VLOOKUP($F108,DSKH!$D:$BF,31,0),"")</f>
        <v>Tỉnh Cà Mau</v>
      </c>
      <c r="AN108" t="str">
        <f>IFERROR(VLOOKUP($F108,DSKH!$D:$BF,29,0),"")</f>
        <v>Phường Hiệp Thành</v>
      </c>
      <c r="AO108">
        <f>IFERROR(VLOOKUP($F108,DSKH!$D:$BF,52,0),"")</f>
        <v>0</v>
      </c>
      <c r="AP108">
        <f>IF(L108="x",1+COUNTIFS(AP$4:AP107,"&gt;0",$AA$4:$AA107,$AA107),0)</f>
        <v>0</v>
      </c>
      <c r="AQ108">
        <f>IF(M108="x",1+COUNTIFS(AQ$4:AQ107,"&gt;0",$AA$4:$AA107,$AA107),0)</f>
        <v>0</v>
      </c>
      <c r="AR108">
        <f>IF(N108="x",1+COUNTIFS(AR$4:AR107,"&gt;0",$AA$4:$AA107,$AA107),0)</f>
        <v>20</v>
      </c>
      <c r="AS108">
        <f>IF(O108="x",1+COUNTIFS(AS$4:AS107,"&gt;0",$AA$4:$AA107,$AA107),0)</f>
        <v>0</v>
      </c>
      <c r="AT108">
        <f>IF(P108="x",1+COUNTIFS(AT$4:AT107,"&gt;0",$AA$4:$AA107,$AA107),0)</f>
        <v>0</v>
      </c>
      <c r="AU108">
        <f>IF(Q108="x",1+COUNTIFS(AU$4:AU107,"&gt;0",$AA$4:$AA107,$AA107),0)</f>
        <v>0</v>
      </c>
      <c r="AV108">
        <f>IF(R108="x",1+COUNTIFS(AV$4:AV107,"&gt;0",$AA$4:$AA107,$AA107),0)</f>
        <v>0</v>
      </c>
      <c r="AW108">
        <f t="shared" si="8"/>
        <v>0</v>
      </c>
      <c r="AX108">
        <f t="shared" si="9"/>
        <v>1</v>
      </c>
      <c r="AY108">
        <f t="shared" si="72"/>
        <v>0</v>
      </c>
      <c r="AZ108">
        <f t="shared" si="73"/>
        <v>1</v>
      </c>
      <c r="BA108" s="4">
        <f t="shared" si="74"/>
        <v>0</v>
      </c>
      <c r="BB108" s="4">
        <f t="shared" si="75"/>
        <v>0</v>
      </c>
      <c r="BC108" s="4">
        <f t="shared" si="76"/>
        <v>0</v>
      </c>
      <c r="BD108" s="4">
        <f t="shared" si="77"/>
        <v>0</v>
      </c>
      <c r="BE108" s="4">
        <f t="shared" si="78"/>
        <v>0</v>
      </c>
      <c r="BF108" s="4">
        <f t="shared" si="79"/>
        <v>0</v>
      </c>
      <c r="BG108" s="4">
        <f t="shared" si="80"/>
        <v>0</v>
      </c>
      <c r="BH108" s="4">
        <f t="shared" si="81"/>
        <v>0</v>
      </c>
      <c r="BI108" s="4">
        <f t="shared" si="82"/>
        <v>0</v>
      </c>
      <c r="BJ108" s="4">
        <f t="shared" si="83"/>
        <v>1</v>
      </c>
      <c r="BK108" s="4">
        <f t="shared" si="84"/>
        <v>0</v>
      </c>
      <c r="BL108" s="4">
        <f t="shared" si="85"/>
        <v>0</v>
      </c>
      <c r="BM108" s="4">
        <f t="shared" si="86"/>
        <v>0</v>
      </c>
      <c r="BN108" s="4">
        <f t="shared" si="87"/>
        <v>0</v>
      </c>
      <c r="BO108">
        <f>SUMIFS(BH$5:BH108,$AA$5:$AA108,$AA108)</f>
        <v>3</v>
      </c>
      <c r="BP108">
        <f>SUMIFS(BI$5:BI108,$AA$5:$AA108,$AA108)</f>
        <v>12</v>
      </c>
      <c r="BQ108">
        <f>SUMIFS(BJ$5:BJ108,$AA$5:$AA108,$AA108)</f>
        <v>14</v>
      </c>
      <c r="BR108">
        <f>SUMIFS(BK$5:BK108,$AA$5:$AA108,$AA108)</f>
        <v>10</v>
      </c>
      <c r="BS108">
        <f>SUMIFS(BL$5:BL108,$AA$5:$AA108,$AA108)</f>
        <v>6</v>
      </c>
      <c r="BT108">
        <f>SUMIFS(BM$5:BM108,$AA$5:$AA108,$AA108)</f>
        <v>14</v>
      </c>
      <c r="BU108">
        <f>SUMIFS(BN$5:BN108,$AA$5:$AA108,$AA108)</f>
        <v>0</v>
      </c>
      <c r="BV108">
        <f t="shared" si="88"/>
        <v>4</v>
      </c>
      <c r="BW108">
        <f t="shared" si="89"/>
        <v>17</v>
      </c>
      <c r="BX108">
        <f t="shared" si="90"/>
        <v>17</v>
      </c>
      <c r="BY108">
        <f t="shared" si="91"/>
        <v>11</v>
      </c>
      <c r="BZ108">
        <f t="shared" si="92"/>
        <v>10</v>
      </c>
      <c r="CA108">
        <f t="shared" si="93"/>
        <v>18</v>
      </c>
      <c r="CB108">
        <f t="shared" si="94"/>
        <v>0</v>
      </c>
      <c r="CC108">
        <f t="shared" si="95"/>
        <v>14</v>
      </c>
      <c r="CD108">
        <f t="shared" si="96"/>
        <v>17</v>
      </c>
      <c r="CE108" t="str">
        <f>IFERROR(VLOOKUP($AA108,'Tuyến và nhân viên'!$I:$O,7,0),"")</f>
        <v>Trần Văn Khanh</v>
      </c>
      <c r="CF108">
        <f t="shared" si="97"/>
        <v>2</v>
      </c>
      <c r="CG108">
        <f t="shared" si="98"/>
        <v>1</v>
      </c>
      <c r="CH108">
        <f>COUNTIFS($L108:L108,"x")</f>
        <v>0</v>
      </c>
      <c r="CI108">
        <f>COUNTIFS($L108:M108,"x")</f>
        <v>0</v>
      </c>
      <c r="CJ108">
        <f>COUNTIFS($L108:N108,"x")</f>
        <v>1</v>
      </c>
      <c r="CK108">
        <f>COUNTIFS($L108:O108,"x")</f>
        <v>1</v>
      </c>
      <c r="CL108">
        <f>COUNTIFS($L108:P108,"x")</f>
        <v>1</v>
      </c>
      <c r="CM108">
        <f>COUNTIFS($L108:Q108,"x")</f>
        <v>1</v>
      </c>
      <c r="CN108">
        <f>COUNTIFS($L108:R108,"x")</f>
        <v>1</v>
      </c>
      <c r="CO108" t="str" cm="1">
        <f t="array" ref="CO108">IFERROR(INDEX($CH$4:$CN$4,0,MATCH(1,$CH108:$CN108,0)),"")</f>
        <v>Thứ 4</v>
      </c>
      <c r="CP108" t="str" cm="1">
        <f t="array" ref="CP108">IFERROR(INDEX($CH$4:$CN$4,0,MATCH(2,$CH108:$CN108,0)),"")</f>
        <v/>
      </c>
      <c r="CQ108" t="str">
        <f t="shared" si="99"/>
        <v>Thứ 4</v>
      </c>
      <c r="CR108" t="str">
        <f t="shared" si="29"/>
        <v>F2 - Tuần 2 &amp; 4</v>
      </c>
    </row>
    <row r="109" spans="1:96" x14ac:dyDescent="0.3">
      <c r="A109" s="117" t="s">
        <v>34503</v>
      </c>
      <c r="B109" s="118" t="s">
        <v>33266</v>
      </c>
      <c r="C109" s="118" t="s">
        <v>33267</v>
      </c>
      <c r="D109" s="118" t="s">
        <v>39657</v>
      </c>
      <c r="E109" s="118" t="s">
        <v>21</v>
      </c>
      <c r="F109" s="118" t="s">
        <v>33178</v>
      </c>
      <c r="G109" s="118" t="s">
        <v>37706</v>
      </c>
      <c r="H109" s="118" t="s">
        <v>37712</v>
      </c>
      <c r="I109" s="118" t="s">
        <v>22</v>
      </c>
      <c r="J109" s="119" t="s">
        <v>39658</v>
      </c>
      <c r="K109" s="119" t="s">
        <v>23</v>
      </c>
      <c r="L109" s="117" t="s">
        <v>23</v>
      </c>
      <c r="M109" s="117" t="s">
        <v>24</v>
      </c>
      <c r="N109" s="117" t="s">
        <v>23</v>
      </c>
      <c r="O109" s="117" t="s">
        <v>23</v>
      </c>
      <c r="P109" s="117" t="s">
        <v>23</v>
      </c>
      <c r="Q109" s="117" t="s">
        <v>23</v>
      </c>
      <c r="R109" s="117" t="s">
        <v>23</v>
      </c>
      <c r="S109" s="117" t="s">
        <v>24</v>
      </c>
      <c r="T109" s="117" t="s">
        <v>24</v>
      </c>
      <c r="U109" s="117" t="s">
        <v>24</v>
      </c>
      <c r="V109" s="117" t="s">
        <v>24</v>
      </c>
      <c r="W109" s="74" t="str">
        <f t="shared" si="65"/>
        <v>x</v>
      </c>
      <c r="X109" s="74" t="str">
        <f t="shared" si="66"/>
        <v>x</v>
      </c>
      <c r="Y109" s="74" t="str">
        <f t="shared" si="67"/>
        <v>x</v>
      </c>
      <c r="Z109" s="74" t="str">
        <f t="shared" si="68"/>
        <v>x</v>
      </c>
      <c r="AA109" t="str">
        <f>VLOOKUP($D109,'Tuyến và nhân viên'!$D:$M,6,0)</f>
        <v>HL00622</v>
      </c>
      <c r="AB109" t="str">
        <f>VLOOKUP($D109,'Tuyến và nhân viên'!$D:$M,7,0)</f>
        <v>Dương Phi Vủ</v>
      </c>
      <c r="AC109" s="16" t="str">
        <f>IFERROR(VLOOKUP($F109,DSKH!$D:$BF,53,0),"")</f>
        <v>F4</v>
      </c>
      <c r="AD109" s="16" t="str">
        <f>IFERROR(VLOOKUP($F109,DSKH!$D:$BF,54,0),"")</f>
        <v>OTC</v>
      </c>
      <c r="AE109" s="4">
        <f>SUMIFS('Doanh số khách hàng'!$F:$F,'Doanh số khách hàng'!$A:$A,'Chi tiết tuyến'!$F109)</f>
        <v>992013.33333333337</v>
      </c>
      <c r="AF109" s="16" t="str">
        <f t="shared" si="4"/>
        <v>F4</v>
      </c>
      <c r="AG109" s="16" t="str">
        <f t="shared" si="5"/>
        <v>F4</v>
      </c>
      <c r="AH109" t="b">
        <f t="shared" si="69"/>
        <v>1</v>
      </c>
      <c r="AI109" t="b">
        <f t="shared" si="70"/>
        <v>1</v>
      </c>
      <c r="AJ109">
        <f>IFERROR(VLOOKUP($AC109,Master!$D:$E,2,0),"")</f>
        <v>4</v>
      </c>
      <c r="AK109">
        <f>VLOOKUP($AF109,Master!$D:$E,2,0)</f>
        <v>4</v>
      </c>
      <c r="AL109" s="4">
        <f t="shared" si="71"/>
        <v>248003.33333333334</v>
      </c>
      <c r="AM109" t="str">
        <f>IFERROR(VLOOKUP($F109,DSKH!$D:$BF,31,0),"")</f>
        <v>Tỉnh Cà Mau</v>
      </c>
      <c r="AN109" t="str">
        <f>IFERROR(VLOOKUP($F109,DSKH!$D:$BF,29,0),"")</f>
        <v>Xã Phong Thạnh</v>
      </c>
      <c r="AO109">
        <f>IFERROR(VLOOKUP($F109,DSKH!$D:$BF,52,0),"")</f>
        <v>992013.33333333337</v>
      </c>
      <c r="AP109">
        <f>IF(L109="x",1+COUNTIFS(AP$4:AP108,"&gt;0",$AA$4:$AA108,$AA108),0)</f>
        <v>0</v>
      </c>
      <c r="AQ109">
        <f>IF(M109="x",1+COUNTIFS(AQ$4:AQ108,"&gt;0",$AA$4:$AA108,$AA108),0)</f>
        <v>20</v>
      </c>
      <c r="AR109">
        <f>IF(N109="x",1+COUNTIFS(AR$4:AR108,"&gt;0",$AA$4:$AA108,$AA108),0)</f>
        <v>0</v>
      </c>
      <c r="AS109">
        <f>IF(O109="x",1+COUNTIFS(AS$4:AS108,"&gt;0",$AA$4:$AA108,$AA108),0)</f>
        <v>0</v>
      </c>
      <c r="AT109">
        <f>IF(P109="x",1+COUNTIFS(AT$4:AT108,"&gt;0",$AA$4:$AA108,$AA108),0)</f>
        <v>0</v>
      </c>
      <c r="AU109">
        <f>IF(Q109="x",1+COUNTIFS(AU$4:AU108,"&gt;0",$AA$4:$AA108,$AA108),0)</f>
        <v>0</v>
      </c>
      <c r="AV109">
        <f>IF(R109="x",1+COUNTIFS(AV$4:AV108,"&gt;0",$AA$4:$AA108,$AA108),0)</f>
        <v>0</v>
      </c>
      <c r="AW109">
        <f t="shared" si="8"/>
        <v>1</v>
      </c>
      <c r="AX109">
        <f t="shared" si="9"/>
        <v>1</v>
      </c>
      <c r="AY109">
        <f t="shared" si="72"/>
        <v>1</v>
      </c>
      <c r="AZ109">
        <f t="shared" si="73"/>
        <v>1</v>
      </c>
      <c r="BA109" s="4">
        <f t="shared" si="74"/>
        <v>0</v>
      </c>
      <c r="BB109" s="4">
        <f t="shared" si="75"/>
        <v>248003.33333333334</v>
      </c>
      <c r="BC109" s="4">
        <f t="shared" si="76"/>
        <v>0</v>
      </c>
      <c r="BD109" s="4">
        <f t="shared" si="77"/>
        <v>0</v>
      </c>
      <c r="BE109" s="4">
        <f t="shared" si="78"/>
        <v>0</v>
      </c>
      <c r="BF109" s="4">
        <f t="shared" si="79"/>
        <v>0</v>
      </c>
      <c r="BG109" s="4">
        <f t="shared" si="80"/>
        <v>0</v>
      </c>
      <c r="BH109" s="4">
        <f t="shared" si="81"/>
        <v>0</v>
      </c>
      <c r="BI109" s="4">
        <f t="shared" si="82"/>
        <v>0</v>
      </c>
      <c r="BJ109" s="4">
        <f t="shared" si="83"/>
        <v>0</v>
      </c>
      <c r="BK109" s="4">
        <f t="shared" si="84"/>
        <v>0</v>
      </c>
      <c r="BL109" s="4">
        <f t="shared" si="85"/>
        <v>0</v>
      </c>
      <c r="BM109" s="4">
        <f t="shared" si="86"/>
        <v>0</v>
      </c>
      <c r="BN109" s="4">
        <f t="shared" si="87"/>
        <v>0</v>
      </c>
      <c r="BO109">
        <f>SUMIFS(BH$5:BH109,$AA$5:$AA109,$AA109)</f>
        <v>3</v>
      </c>
      <c r="BP109">
        <f>SUMIFS(BI$5:BI109,$AA$5:$AA109,$AA109)</f>
        <v>12</v>
      </c>
      <c r="BQ109">
        <f>SUMIFS(BJ$5:BJ109,$AA$5:$AA109,$AA109)</f>
        <v>14</v>
      </c>
      <c r="BR109">
        <f>SUMIFS(BK$5:BK109,$AA$5:$AA109,$AA109)</f>
        <v>10</v>
      </c>
      <c r="BS109">
        <f>SUMIFS(BL$5:BL109,$AA$5:$AA109,$AA109)</f>
        <v>6</v>
      </c>
      <c r="BT109">
        <f>SUMIFS(BM$5:BM109,$AA$5:$AA109,$AA109)</f>
        <v>14</v>
      </c>
      <c r="BU109">
        <f>SUMIFS(BN$5:BN109,$AA$5:$AA109,$AA109)</f>
        <v>0</v>
      </c>
      <c r="BV109">
        <f t="shared" si="88"/>
        <v>4</v>
      </c>
      <c r="BW109">
        <f t="shared" si="89"/>
        <v>17</v>
      </c>
      <c r="BX109">
        <f t="shared" si="90"/>
        <v>17</v>
      </c>
      <c r="BY109">
        <f t="shared" si="91"/>
        <v>11</v>
      </c>
      <c r="BZ109">
        <f t="shared" si="92"/>
        <v>10</v>
      </c>
      <c r="CA109">
        <f t="shared" si="93"/>
        <v>18</v>
      </c>
      <c r="CB109">
        <f t="shared" si="94"/>
        <v>0</v>
      </c>
      <c r="CC109">
        <f t="shared" si="95"/>
        <v>0</v>
      </c>
      <c r="CD109">
        <f t="shared" si="96"/>
        <v>0</v>
      </c>
      <c r="CE109" t="str">
        <f>IFERROR(VLOOKUP($AA109,'Tuyến và nhân viên'!$I:$O,7,0),"")</f>
        <v>Trần Văn Khanh</v>
      </c>
      <c r="CF109">
        <f t="shared" si="97"/>
        <v>4</v>
      </c>
      <c r="CG109">
        <f t="shared" si="98"/>
        <v>1</v>
      </c>
      <c r="CH109">
        <f>COUNTIFS($L109:L109,"x")</f>
        <v>0</v>
      </c>
      <c r="CI109">
        <f>COUNTIFS($L109:M109,"x")</f>
        <v>1</v>
      </c>
      <c r="CJ109">
        <f>COUNTIFS($L109:N109,"x")</f>
        <v>1</v>
      </c>
      <c r="CK109">
        <f>COUNTIFS($L109:O109,"x")</f>
        <v>1</v>
      </c>
      <c r="CL109">
        <f>COUNTIFS($L109:P109,"x")</f>
        <v>1</v>
      </c>
      <c r="CM109">
        <f>COUNTIFS($L109:Q109,"x")</f>
        <v>1</v>
      </c>
      <c r="CN109">
        <f>COUNTIFS($L109:R109,"x")</f>
        <v>1</v>
      </c>
      <c r="CO109" t="str" cm="1">
        <f t="array" ref="CO109">IFERROR(INDEX($CH$4:$CN$4,0,MATCH(1,$CH109:$CN109,0)),"")</f>
        <v>Thứ 3</v>
      </c>
      <c r="CP109" t="str" cm="1">
        <f t="array" ref="CP109">IFERROR(INDEX($CH$4:$CN$4,0,MATCH(2,$CH109:$CN109,0)),"")</f>
        <v/>
      </c>
      <c r="CQ109" t="str">
        <f t="shared" si="99"/>
        <v>Thứ 3</v>
      </c>
      <c r="CR109" t="str">
        <f t="shared" si="29"/>
        <v>F4 - Tất cả các tuần</v>
      </c>
    </row>
    <row r="110" spans="1:96" x14ac:dyDescent="0.3">
      <c r="A110" s="117" t="s">
        <v>34515</v>
      </c>
      <c r="B110" s="118" t="s">
        <v>33266</v>
      </c>
      <c r="C110" s="118" t="s">
        <v>33267</v>
      </c>
      <c r="D110" s="118" t="s">
        <v>39657</v>
      </c>
      <c r="E110" s="118" t="s">
        <v>21</v>
      </c>
      <c r="F110" s="118" t="s">
        <v>17870</v>
      </c>
      <c r="G110" s="118" t="s">
        <v>37716</v>
      </c>
      <c r="H110" s="118" t="s">
        <v>37723</v>
      </c>
      <c r="I110" s="118" t="s">
        <v>22</v>
      </c>
      <c r="J110" s="119" t="s">
        <v>39658</v>
      </c>
      <c r="K110" s="119" t="s">
        <v>23</v>
      </c>
      <c r="L110" s="117" t="s">
        <v>23</v>
      </c>
      <c r="M110" s="117" t="s">
        <v>23</v>
      </c>
      <c r="N110" s="117" t="s">
        <v>23</v>
      </c>
      <c r="O110" s="117" t="s">
        <v>23</v>
      </c>
      <c r="P110" s="117" t="s">
        <v>23</v>
      </c>
      <c r="Q110" s="117" t="s">
        <v>24</v>
      </c>
      <c r="R110" s="117" t="s">
        <v>23</v>
      </c>
      <c r="S110" s="117" t="s">
        <v>24</v>
      </c>
      <c r="T110" s="117" t="s">
        <v>24</v>
      </c>
      <c r="U110" s="117" t="s">
        <v>24</v>
      </c>
      <c r="V110" s="117" t="s">
        <v>24</v>
      </c>
      <c r="W110" s="74" t="str">
        <f t="shared" si="65"/>
        <v>x</v>
      </c>
      <c r="X110" s="74" t="str">
        <f t="shared" si="66"/>
        <v>x</v>
      </c>
      <c r="Y110" s="74" t="str">
        <f t="shared" si="67"/>
        <v>x</v>
      </c>
      <c r="Z110" s="74" t="str">
        <f t="shared" si="68"/>
        <v>x</v>
      </c>
      <c r="AA110" t="str">
        <f>VLOOKUP($D110,'Tuyến và nhân viên'!$D:$M,6,0)</f>
        <v>HL00622</v>
      </c>
      <c r="AB110" t="str">
        <f>VLOOKUP($D110,'Tuyến và nhân viên'!$D:$M,7,0)</f>
        <v>Dương Phi Vủ</v>
      </c>
      <c r="AC110" s="16" t="str">
        <f>IFERROR(VLOOKUP($F110,DSKH!$D:$BF,53,0),"")</f>
        <v>F4</v>
      </c>
      <c r="AD110" s="16" t="str">
        <f>IFERROR(VLOOKUP($F110,DSKH!$D:$BF,54,0),"")</f>
        <v>OTC</v>
      </c>
      <c r="AE110" s="4">
        <f>SUMIFS('Doanh số khách hàng'!$F:$F,'Doanh số khách hàng'!$A:$A,'Chi tiết tuyến'!$F110)</f>
        <v>775953.33333333337</v>
      </c>
      <c r="AF110" s="16" t="str">
        <f t="shared" si="4"/>
        <v>F4</v>
      </c>
      <c r="AG110" s="16" t="str">
        <f t="shared" si="5"/>
        <v>F4</v>
      </c>
      <c r="AH110" t="b">
        <f t="shared" si="69"/>
        <v>1</v>
      </c>
      <c r="AI110" t="b">
        <f t="shared" si="70"/>
        <v>1</v>
      </c>
      <c r="AJ110">
        <f>IFERROR(VLOOKUP($AC110,Master!$D:$E,2,0),"")</f>
        <v>4</v>
      </c>
      <c r="AK110">
        <f>VLOOKUP($AF110,Master!$D:$E,2,0)</f>
        <v>4</v>
      </c>
      <c r="AL110" s="4">
        <f t="shared" si="71"/>
        <v>193988.33333333334</v>
      </c>
      <c r="AM110" t="str">
        <f>IFERROR(VLOOKUP($F110,DSKH!$D:$BF,31,0),"")</f>
        <v>Tỉnh Cà Mau</v>
      </c>
      <c r="AN110" t="str">
        <f>IFERROR(VLOOKUP($F110,DSKH!$D:$BF,29,0),"")</f>
        <v>Phường Bạc Liêu</v>
      </c>
      <c r="AO110">
        <f>IFERROR(VLOOKUP($F110,DSKH!$D:$BF,52,0),"")</f>
        <v>775953.33333333337</v>
      </c>
      <c r="AP110">
        <f>IF(L110="x",1+COUNTIFS(AP$4:AP109,"&gt;0",$AA$4:$AA109,$AA109),0)</f>
        <v>0</v>
      </c>
      <c r="AQ110">
        <f>IF(M110="x",1+COUNTIFS(AQ$4:AQ109,"&gt;0",$AA$4:$AA109,$AA109),0)</f>
        <v>0</v>
      </c>
      <c r="AR110">
        <f>IF(N110="x",1+COUNTIFS(AR$4:AR109,"&gt;0",$AA$4:$AA109,$AA109),0)</f>
        <v>0</v>
      </c>
      <c r="AS110">
        <f>IF(O110="x",1+COUNTIFS(AS$4:AS109,"&gt;0",$AA$4:$AA109,$AA109),0)</f>
        <v>0</v>
      </c>
      <c r="AT110">
        <f>IF(P110="x",1+COUNTIFS(AT$4:AT109,"&gt;0",$AA$4:$AA109,$AA109),0)</f>
        <v>0</v>
      </c>
      <c r="AU110">
        <f>IF(Q110="x",1+COUNTIFS(AU$4:AU109,"&gt;0",$AA$4:$AA109,$AA109),0)</f>
        <v>26</v>
      </c>
      <c r="AV110">
        <f>IF(R110="x",1+COUNTIFS(AV$4:AV109,"&gt;0",$AA$4:$AA109,$AA109),0)</f>
        <v>0</v>
      </c>
      <c r="AW110">
        <f t="shared" si="8"/>
        <v>1</v>
      </c>
      <c r="AX110">
        <f t="shared" si="9"/>
        <v>1</v>
      </c>
      <c r="AY110">
        <f t="shared" si="72"/>
        <v>1</v>
      </c>
      <c r="AZ110">
        <f t="shared" si="73"/>
        <v>1</v>
      </c>
      <c r="BA110" s="4">
        <f t="shared" si="74"/>
        <v>0</v>
      </c>
      <c r="BB110" s="4">
        <f t="shared" si="75"/>
        <v>0</v>
      </c>
      <c r="BC110" s="4">
        <f t="shared" si="76"/>
        <v>0</v>
      </c>
      <c r="BD110" s="4">
        <f t="shared" si="77"/>
        <v>0</v>
      </c>
      <c r="BE110" s="4">
        <f t="shared" si="78"/>
        <v>0</v>
      </c>
      <c r="BF110" s="4">
        <f t="shared" si="79"/>
        <v>193988.33333333334</v>
      </c>
      <c r="BG110" s="4">
        <f t="shared" si="80"/>
        <v>0</v>
      </c>
      <c r="BH110" s="4">
        <f t="shared" si="81"/>
        <v>0</v>
      </c>
      <c r="BI110" s="4">
        <f t="shared" si="82"/>
        <v>0</v>
      </c>
      <c r="BJ110" s="4">
        <f t="shared" si="83"/>
        <v>0</v>
      </c>
      <c r="BK110" s="4">
        <f t="shared" si="84"/>
        <v>0</v>
      </c>
      <c r="BL110" s="4">
        <f t="shared" si="85"/>
        <v>0</v>
      </c>
      <c r="BM110" s="4">
        <f t="shared" si="86"/>
        <v>0</v>
      </c>
      <c r="BN110" s="4">
        <f t="shared" si="87"/>
        <v>0</v>
      </c>
      <c r="BO110">
        <f>SUMIFS(BH$5:BH110,$AA$5:$AA110,$AA110)</f>
        <v>3</v>
      </c>
      <c r="BP110">
        <f>SUMIFS(BI$5:BI110,$AA$5:$AA110,$AA110)</f>
        <v>12</v>
      </c>
      <c r="BQ110">
        <f>SUMIFS(BJ$5:BJ110,$AA$5:$AA110,$AA110)</f>
        <v>14</v>
      </c>
      <c r="BR110">
        <f>SUMIFS(BK$5:BK110,$AA$5:$AA110,$AA110)</f>
        <v>10</v>
      </c>
      <c r="BS110">
        <f>SUMIFS(BL$5:BL110,$AA$5:$AA110,$AA110)</f>
        <v>6</v>
      </c>
      <c r="BT110">
        <f>SUMIFS(BM$5:BM110,$AA$5:$AA110,$AA110)</f>
        <v>14</v>
      </c>
      <c r="BU110">
        <f>SUMIFS(BN$5:BN110,$AA$5:$AA110,$AA110)</f>
        <v>0</v>
      </c>
      <c r="BV110">
        <f t="shared" si="88"/>
        <v>4</v>
      </c>
      <c r="BW110">
        <f t="shared" si="89"/>
        <v>17</v>
      </c>
      <c r="BX110">
        <f t="shared" si="90"/>
        <v>17</v>
      </c>
      <c r="BY110">
        <f t="shared" si="91"/>
        <v>11</v>
      </c>
      <c r="BZ110">
        <f t="shared" si="92"/>
        <v>10</v>
      </c>
      <c r="CA110">
        <f t="shared" si="93"/>
        <v>18</v>
      </c>
      <c r="CB110">
        <f t="shared" si="94"/>
        <v>0</v>
      </c>
      <c r="CC110">
        <f t="shared" si="95"/>
        <v>0</v>
      </c>
      <c r="CD110">
        <f t="shared" si="96"/>
        <v>0</v>
      </c>
      <c r="CE110" t="str">
        <f>IFERROR(VLOOKUP($AA110,'Tuyến và nhân viên'!$I:$O,7,0),"")</f>
        <v>Trần Văn Khanh</v>
      </c>
      <c r="CF110">
        <f t="shared" si="97"/>
        <v>4</v>
      </c>
      <c r="CG110">
        <f t="shared" si="98"/>
        <v>1</v>
      </c>
      <c r="CH110">
        <f>COUNTIFS($L110:L110,"x")</f>
        <v>0</v>
      </c>
      <c r="CI110">
        <f>COUNTIFS($L110:M110,"x")</f>
        <v>0</v>
      </c>
      <c r="CJ110">
        <f>COUNTIFS($L110:N110,"x")</f>
        <v>0</v>
      </c>
      <c r="CK110">
        <f>COUNTIFS($L110:O110,"x")</f>
        <v>0</v>
      </c>
      <c r="CL110">
        <f>COUNTIFS($L110:P110,"x")</f>
        <v>0</v>
      </c>
      <c r="CM110">
        <f>COUNTIFS($L110:Q110,"x")</f>
        <v>1</v>
      </c>
      <c r="CN110">
        <f>COUNTIFS($L110:R110,"x")</f>
        <v>1</v>
      </c>
      <c r="CO110" t="str" cm="1">
        <f t="array" ref="CO110">IFERROR(INDEX($CH$4:$CN$4,0,MATCH(1,$CH110:$CN110,0)),"")</f>
        <v>Thứ 7</v>
      </c>
      <c r="CP110" t="str" cm="1">
        <f t="array" ref="CP110">IFERROR(INDEX($CH$4:$CN$4,0,MATCH(2,$CH110:$CN110,0)),"")</f>
        <v/>
      </c>
      <c r="CQ110" t="str">
        <f t="shared" si="99"/>
        <v>Thứ 7</v>
      </c>
      <c r="CR110" t="str">
        <f t="shared" si="29"/>
        <v>F4 - Tất cả các tuần</v>
      </c>
    </row>
    <row r="111" spans="1:96" x14ac:dyDescent="0.3">
      <c r="A111" s="117" t="s">
        <v>34525</v>
      </c>
      <c r="B111" s="118" t="s">
        <v>33266</v>
      </c>
      <c r="C111" s="118" t="s">
        <v>33267</v>
      </c>
      <c r="D111" s="118" t="s">
        <v>39657</v>
      </c>
      <c r="E111" s="118" t="s">
        <v>21</v>
      </c>
      <c r="F111" s="118" t="s">
        <v>19357</v>
      </c>
      <c r="G111" s="118" t="s">
        <v>37728</v>
      </c>
      <c r="H111" s="118" t="s">
        <v>37734</v>
      </c>
      <c r="I111" s="118" t="s">
        <v>22</v>
      </c>
      <c r="J111" s="119" t="s">
        <v>39658</v>
      </c>
      <c r="K111" s="119" t="s">
        <v>23</v>
      </c>
      <c r="L111" s="117" t="s">
        <v>23</v>
      </c>
      <c r="M111" s="117" t="s">
        <v>23</v>
      </c>
      <c r="N111" s="117" t="s">
        <v>23</v>
      </c>
      <c r="O111" s="117" t="s">
        <v>23</v>
      </c>
      <c r="P111" s="117" t="s">
        <v>23</v>
      </c>
      <c r="Q111" s="117" t="s">
        <v>24</v>
      </c>
      <c r="R111" s="117" t="s">
        <v>23</v>
      </c>
      <c r="S111" s="117" t="s">
        <v>24</v>
      </c>
      <c r="T111" s="117" t="s">
        <v>24</v>
      </c>
      <c r="U111" s="117" t="s">
        <v>24</v>
      </c>
      <c r="V111" s="117" t="s">
        <v>24</v>
      </c>
      <c r="W111" s="74" t="str">
        <f t="shared" si="65"/>
        <v>x</v>
      </c>
      <c r="X111" s="74" t="str">
        <f t="shared" si="66"/>
        <v>x</v>
      </c>
      <c r="Y111" s="74" t="str">
        <f t="shared" si="67"/>
        <v>x</v>
      </c>
      <c r="Z111" s="74" t="str">
        <f t="shared" si="68"/>
        <v>x</v>
      </c>
      <c r="AA111" t="str">
        <f>VLOOKUP($D111,'Tuyến và nhân viên'!$D:$M,6,0)</f>
        <v>HL00622</v>
      </c>
      <c r="AB111" t="str">
        <f>VLOOKUP($D111,'Tuyến và nhân viên'!$D:$M,7,0)</f>
        <v>Dương Phi Vủ</v>
      </c>
      <c r="AC111" s="16" t="str">
        <f>IFERROR(VLOOKUP($F111,DSKH!$D:$BF,53,0),"")</f>
        <v>F8</v>
      </c>
      <c r="AD111" s="16" t="str">
        <f>IFERROR(VLOOKUP($F111,DSKH!$D:$BF,54,0),"")</f>
        <v>OTC</v>
      </c>
      <c r="AE111" s="4">
        <f>SUMIFS('Doanh số khách hàng'!$F:$F,'Doanh số khách hàng'!$A:$A,'Chi tiết tuyến'!$F111)</f>
        <v>26209743.333333332</v>
      </c>
      <c r="AF111" s="16" t="str">
        <f t="shared" si="4"/>
        <v>F4</v>
      </c>
      <c r="AG111" s="16" t="str">
        <f t="shared" si="5"/>
        <v>F4</v>
      </c>
      <c r="AH111" t="b">
        <f t="shared" si="69"/>
        <v>0</v>
      </c>
      <c r="AI111" t="b">
        <f t="shared" si="70"/>
        <v>0</v>
      </c>
      <c r="AJ111">
        <f>IFERROR(VLOOKUP($AC111,Master!$D:$E,2,0),"")</f>
        <v>8</v>
      </c>
      <c r="AK111">
        <f>VLOOKUP($AF111,Master!$D:$E,2,0)</f>
        <v>4</v>
      </c>
      <c r="AL111" s="4">
        <f t="shared" si="71"/>
        <v>3276217.9166666665</v>
      </c>
      <c r="AM111" t="str">
        <f>IFERROR(VLOOKUP($F111,DSKH!$D:$BF,31,0),"")</f>
        <v>Tỉnh Cà Mau</v>
      </c>
      <c r="AN111" t="str">
        <f>IFERROR(VLOOKUP($F111,DSKH!$D:$BF,29,0),"")</f>
        <v>Phường Bạc Liêu</v>
      </c>
      <c r="AO111">
        <f>IFERROR(VLOOKUP($F111,DSKH!$D:$BF,52,0),"")</f>
        <v>26209743.333333332</v>
      </c>
      <c r="AP111">
        <f>IF(L111="x",1+COUNTIFS(AP$4:AP110,"&gt;0",$AA$4:$AA110,$AA110),0)</f>
        <v>0</v>
      </c>
      <c r="AQ111">
        <f>IF(M111="x",1+COUNTIFS(AQ$4:AQ110,"&gt;0",$AA$4:$AA110,$AA110),0)</f>
        <v>0</v>
      </c>
      <c r="AR111">
        <f>IF(N111="x",1+COUNTIFS(AR$4:AR110,"&gt;0",$AA$4:$AA110,$AA110),0)</f>
        <v>0</v>
      </c>
      <c r="AS111">
        <f>IF(O111="x",1+COUNTIFS(AS$4:AS110,"&gt;0",$AA$4:$AA110,$AA110),0)</f>
        <v>0</v>
      </c>
      <c r="AT111">
        <f>IF(P111="x",1+COUNTIFS(AT$4:AT110,"&gt;0",$AA$4:$AA110,$AA110),0)</f>
        <v>0</v>
      </c>
      <c r="AU111">
        <f>IF(Q111="x",1+COUNTIFS(AU$4:AU110,"&gt;0",$AA$4:$AA110,$AA110),0)</f>
        <v>27</v>
      </c>
      <c r="AV111">
        <f>IF(R111="x",1+COUNTIFS(AV$4:AV110,"&gt;0",$AA$4:$AA110,$AA110),0)</f>
        <v>0</v>
      </c>
      <c r="AW111">
        <f t="shared" si="8"/>
        <v>1</v>
      </c>
      <c r="AX111">
        <f t="shared" si="9"/>
        <v>1</v>
      </c>
      <c r="AY111">
        <f t="shared" si="72"/>
        <v>1</v>
      </c>
      <c r="AZ111">
        <f t="shared" si="73"/>
        <v>1</v>
      </c>
      <c r="BA111" s="4">
        <f t="shared" si="74"/>
        <v>0</v>
      </c>
      <c r="BB111" s="4">
        <f t="shared" si="75"/>
        <v>0</v>
      </c>
      <c r="BC111" s="4">
        <f t="shared" si="76"/>
        <v>0</v>
      </c>
      <c r="BD111" s="4">
        <f t="shared" si="77"/>
        <v>0</v>
      </c>
      <c r="BE111" s="4">
        <f t="shared" si="78"/>
        <v>0</v>
      </c>
      <c r="BF111" s="4">
        <f t="shared" si="79"/>
        <v>3276217.9166666665</v>
      </c>
      <c r="BG111" s="4">
        <f t="shared" si="80"/>
        <v>0</v>
      </c>
      <c r="BH111" s="4">
        <f t="shared" si="81"/>
        <v>0</v>
      </c>
      <c r="BI111" s="4">
        <f t="shared" si="82"/>
        <v>0</v>
      </c>
      <c r="BJ111" s="4">
        <f t="shared" si="83"/>
        <v>0</v>
      </c>
      <c r="BK111" s="4">
        <f t="shared" si="84"/>
        <v>0</v>
      </c>
      <c r="BL111" s="4">
        <f t="shared" si="85"/>
        <v>0</v>
      </c>
      <c r="BM111" s="4">
        <f t="shared" si="86"/>
        <v>0</v>
      </c>
      <c r="BN111" s="4">
        <f t="shared" si="87"/>
        <v>0</v>
      </c>
      <c r="BO111">
        <f>SUMIFS(BH$5:BH111,$AA$5:$AA111,$AA111)</f>
        <v>3</v>
      </c>
      <c r="BP111">
        <f>SUMIFS(BI$5:BI111,$AA$5:$AA111,$AA111)</f>
        <v>12</v>
      </c>
      <c r="BQ111">
        <f>SUMIFS(BJ$5:BJ111,$AA$5:$AA111,$AA111)</f>
        <v>14</v>
      </c>
      <c r="BR111">
        <f>SUMIFS(BK$5:BK111,$AA$5:$AA111,$AA111)</f>
        <v>10</v>
      </c>
      <c r="BS111">
        <f>SUMIFS(BL$5:BL111,$AA$5:$AA111,$AA111)</f>
        <v>6</v>
      </c>
      <c r="BT111">
        <f>SUMIFS(BM$5:BM111,$AA$5:$AA111,$AA111)</f>
        <v>14</v>
      </c>
      <c r="BU111">
        <f>SUMIFS(BN$5:BN111,$AA$5:$AA111,$AA111)</f>
        <v>0</v>
      </c>
      <c r="BV111">
        <f t="shared" si="88"/>
        <v>4</v>
      </c>
      <c r="BW111">
        <f t="shared" si="89"/>
        <v>17</v>
      </c>
      <c r="BX111">
        <f t="shared" si="90"/>
        <v>17</v>
      </c>
      <c r="BY111">
        <f t="shared" si="91"/>
        <v>11</v>
      </c>
      <c r="BZ111">
        <f t="shared" si="92"/>
        <v>10</v>
      </c>
      <c r="CA111">
        <f t="shared" si="93"/>
        <v>18</v>
      </c>
      <c r="CB111">
        <f t="shared" si="94"/>
        <v>0</v>
      </c>
      <c r="CC111">
        <f t="shared" si="95"/>
        <v>0</v>
      </c>
      <c r="CD111">
        <f t="shared" si="96"/>
        <v>0</v>
      </c>
      <c r="CE111" t="str">
        <f>IFERROR(VLOOKUP($AA111,'Tuyến và nhân viên'!$I:$O,7,0),"")</f>
        <v>Trần Văn Khanh</v>
      </c>
      <c r="CF111">
        <f t="shared" si="97"/>
        <v>4</v>
      </c>
      <c r="CG111">
        <f t="shared" si="98"/>
        <v>1</v>
      </c>
      <c r="CH111">
        <f>COUNTIFS($L111:L111,"x")</f>
        <v>0</v>
      </c>
      <c r="CI111">
        <f>COUNTIFS($L111:M111,"x")</f>
        <v>0</v>
      </c>
      <c r="CJ111">
        <f>COUNTIFS($L111:N111,"x")</f>
        <v>0</v>
      </c>
      <c r="CK111">
        <f>COUNTIFS($L111:O111,"x")</f>
        <v>0</v>
      </c>
      <c r="CL111">
        <f>COUNTIFS($L111:P111,"x")</f>
        <v>0</v>
      </c>
      <c r="CM111">
        <f>COUNTIFS($L111:Q111,"x")</f>
        <v>1</v>
      </c>
      <c r="CN111">
        <f>COUNTIFS($L111:R111,"x")</f>
        <v>1</v>
      </c>
      <c r="CO111" t="str" cm="1">
        <f t="array" ref="CO111">IFERROR(INDEX($CH$4:$CN$4,0,MATCH(1,$CH111:$CN111,0)),"")</f>
        <v>Thứ 7</v>
      </c>
      <c r="CP111" t="str" cm="1">
        <f t="array" ref="CP111">IFERROR(INDEX($CH$4:$CN$4,0,MATCH(2,$CH111:$CN111,0)),"")</f>
        <v/>
      </c>
      <c r="CQ111" t="str">
        <f t="shared" si="99"/>
        <v>Thứ 7</v>
      </c>
      <c r="CR111" t="str">
        <f t="shared" si="29"/>
        <v>F4 - Tất cả các tuần</v>
      </c>
    </row>
    <row r="112" spans="1:96" x14ac:dyDescent="0.3">
      <c r="A112" s="117" t="s">
        <v>34535</v>
      </c>
      <c r="B112" s="118" t="s">
        <v>33266</v>
      </c>
      <c r="C112" s="118" t="s">
        <v>33267</v>
      </c>
      <c r="D112" s="118" t="s">
        <v>39657</v>
      </c>
      <c r="E112" s="118" t="s">
        <v>21</v>
      </c>
      <c r="F112" s="118" t="s">
        <v>20701</v>
      </c>
      <c r="G112" s="118" t="s">
        <v>37744</v>
      </c>
      <c r="H112" s="118" t="s">
        <v>37750</v>
      </c>
      <c r="I112" s="118" t="s">
        <v>22</v>
      </c>
      <c r="J112" s="119" t="s">
        <v>39658</v>
      </c>
      <c r="K112" s="119" t="s">
        <v>23</v>
      </c>
      <c r="L112" s="117" t="s">
        <v>23</v>
      </c>
      <c r="M112" s="117" t="s">
        <v>23</v>
      </c>
      <c r="N112" s="117" t="s">
        <v>23</v>
      </c>
      <c r="O112" s="117" t="s">
        <v>23</v>
      </c>
      <c r="P112" s="117" t="s">
        <v>23</v>
      </c>
      <c r="Q112" s="117" t="s">
        <v>24</v>
      </c>
      <c r="R112" s="117" t="s">
        <v>23</v>
      </c>
      <c r="S112" s="117" t="s">
        <v>24</v>
      </c>
      <c r="T112" s="117" t="s">
        <v>24</v>
      </c>
      <c r="U112" s="117" t="s">
        <v>24</v>
      </c>
      <c r="V112" s="117" t="s">
        <v>24</v>
      </c>
      <c r="W112" s="74" t="str">
        <f t="shared" si="65"/>
        <v/>
      </c>
      <c r="X112" s="74" t="str">
        <f t="shared" si="66"/>
        <v>x</v>
      </c>
      <c r="Y112" s="74" t="str">
        <f t="shared" si="67"/>
        <v/>
      </c>
      <c r="Z112" s="74" t="str">
        <f t="shared" si="68"/>
        <v>x</v>
      </c>
      <c r="AA112" t="str">
        <f>VLOOKUP($D112,'Tuyến và nhân viên'!$D:$M,6,0)</f>
        <v>HL00622</v>
      </c>
      <c r="AB112" t="str">
        <f>VLOOKUP($D112,'Tuyến và nhân viên'!$D:$M,7,0)</f>
        <v>Dương Phi Vủ</v>
      </c>
      <c r="AC112" s="16" t="str">
        <f>IFERROR(VLOOKUP($F112,DSKH!$D:$BF,53,0),"")</f>
        <v>F2</v>
      </c>
      <c r="AD112" s="16" t="str">
        <f>IFERROR(VLOOKUP($F112,DSKH!$D:$BF,54,0),"")</f>
        <v>OTC</v>
      </c>
      <c r="AE112" s="4">
        <f>SUMIFS('Doanh số khách hàng'!$F:$F,'Doanh số khách hàng'!$A:$A,'Chi tiết tuyến'!$F112)</f>
        <v>493333.33333333331</v>
      </c>
      <c r="AF112" s="16" t="str">
        <f t="shared" si="4"/>
        <v>F4</v>
      </c>
      <c r="AG112" s="16" t="str">
        <f t="shared" si="5"/>
        <v>F2</v>
      </c>
      <c r="AH112" t="b">
        <f t="shared" si="69"/>
        <v>0</v>
      </c>
      <c r="AI112" t="b">
        <f t="shared" si="70"/>
        <v>1</v>
      </c>
      <c r="AJ112">
        <f>IFERROR(VLOOKUP($AC112,Master!$D:$E,2,0),"")</f>
        <v>2</v>
      </c>
      <c r="AK112">
        <f>VLOOKUP($AF112,Master!$D:$E,2,0)</f>
        <v>4</v>
      </c>
      <c r="AL112" s="4">
        <f t="shared" si="71"/>
        <v>246666.66666666666</v>
      </c>
      <c r="AM112" t="str">
        <f>IFERROR(VLOOKUP($F112,DSKH!$D:$BF,31,0),"")</f>
        <v>Tỉnh Cà Mau</v>
      </c>
      <c r="AN112" t="str">
        <f>IFERROR(VLOOKUP($F112,DSKH!$D:$BF,29,0),"")</f>
        <v>Xã Hưng Hội</v>
      </c>
      <c r="AO112">
        <f>IFERROR(VLOOKUP($F112,DSKH!$D:$BF,52,0),"")</f>
        <v>493333.33333333331</v>
      </c>
      <c r="AP112">
        <f>IF(L112="x",1+COUNTIFS(AP$4:AP111,"&gt;0",$AA$4:$AA111,$AA111),0)</f>
        <v>0</v>
      </c>
      <c r="AQ112">
        <f>IF(M112="x",1+COUNTIFS(AQ$4:AQ111,"&gt;0",$AA$4:$AA111,$AA111),0)</f>
        <v>0</v>
      </c>
      <c r="AR112">
        <f>IF(N112="x",1+COUNTIFS(AR$4:AR111,"&gt;0",$AA$4:$AA111,$AA111),0)</f>
        <v>0</v>
      </c>
      <c r="AS112">
        <f>IF(O112="x",1+COUNTIFS(AS$4:AS111,"&gt;0",$AA$4:$AA111,$AA111),0)</f>
        <v>0</v>
      </c>
      <c r="AT112">
        <f>IF(P112="x",1+COUNTIFS(AT$4:AT111,"&gt;0",$AA$4:$AA111,$AA111),0)</f>
        <v>0</v>
      </c>
      <c r="AU112">
        <f>IF(Q112="x",1+COUNTIFS(AU$4:AU111,"&gt;0",$AA$4:$AA111,$AA111),0)</f>
        <v>28</v>
      </c>
      <c r="AV112">
        <f>IF(R112="x",1+COUNTIFS(AV$4:AV111,"&gt;0",$AA$4:$AA111,$AA111),0)</f>
        <v>0</v>
      </c>
      <c r="AW112">
        <f t="shared" si="8"/>
        <v>0</v>
      </c>
      <c r="AX112">
        <f t="shared" si="9"/>
        <v>1</v>
      </c>
      <c r="AY112">
        <f t="shared" si="72"/>
        <v>0</v>
      </c>
      <c r="AZ112">
        <f t="shared" si="73"/>
        <v>1</v>
      </c>
      <c r="BA112" s="4">
        <f t="shared" si="74"/>
        <v>0</v>
      </c>
      <c r="BB112" s="4">
        <f t="shared" si="75"/>
        <v>0</v>
      </c>
      <c r="BC112" s="4">
        <f t="shared" si="76"/>
        <v>0</v>
      </c>
      <c r="BD112" s="4">
        <f t="shared" si="77"/>
        <v>0</v>
      </c>
      <c r="BE112" s="4">
        <f t="shared" si="78"/>
        <v>0</v>
      </c>
      <c r="BF112" s="4">
        <f t="shared" si="79"/>
        <v>246666.66666666666</v>
      </c>
      <c r="BG112" s="4">
        <f t="shared" si="80"/>
        <v>0</v>
      </c>
      <c r="BH112" s="4">
        <f t="shared" si="81"/>
        <v>0</v>
      </c>
      <c r="BI112" s="4">
        <f t="shared" si="82"/>
        <v>0</v>
      </c>
      <c r="BJ112" s="4">
        <f t="shared" si="83"/>
        <v>0</v>
      </c>
      <c r="BK112" s="4">
        <f t="shared" si="84"/>
        <v>0</v>
      </c>
      <c r="BL112" s="4">
        <f t="shared" si="85"/>
        <v>0</v>
      </c>
      <c r="BM112" s="4">
        <f t="shared" si="86"/>
        <v>1</v>
      </c>
      <c r="BN112" s="4">
        <f t="shared" si="87"/>
        <v>0</v>
      </c>
      <c r="BO112">
        <f>SUMIFS(BH$5:BH112,$AA$5:$AA112,$AA112)</f>
        <v>3</v>
      </c>
      <c r="BP112">
        <f>SUMIFS(BI$5:BI112,$AA$5:$AA112,$AA112)</f>
        <v>12</v>
      </c>
      <c r="BQ112">
        <f>SUMIFS(BJ$5:BJ112,$AA$5:$AA112,$AA112)</f>
        <v>14</v>
      </c>
      <c r="BR112">
        <f>SUMIFS(BK$5:BK112,$AA$5:$AA112,$AA112)</f>
        <v>10</v>
      </c>
      <c r="BS112">
        <f>SUMIFS(BL$5:BL112,$AA$5:$AA112,$AA112)</f>
        <v>6</v>
      </c>
      <c r="BT112">
        <f>SUMIFS(BM$5:BM112,$AA$5:$AA112,$AA112)</f>
        <v>15</v>
      </c>
      <c r="BU112">
        <f>SUMIFS(BN$5:BN112,$AA$5:$AA112,$AA112)</f>
        <v>0</v>
      </c>
      <c r="BV112">
        <f t="shared" si="88"/>
        <v>4</v>
      </c>
      <c r="BW112">
        <f t="shared" si="89"/>
        <v>17</v>
      </c>
      <c r="BX112">
        <f t="shared" si="90"/>
        <v>17</v>
      </c>
      <c r="BY112">
        <f t="shared" si="91"/>
        <v>11</v>
      </c>
      <c r="BZ112">
        <f t="shared" si="92"/>
        <v>10</v>
      </c>
      <c r="CA112">
        <f t="shared" si="93"/>
        <v>18</v>
      </c>
      <c r="CB112">
        <f t="shared" si="94"/>
        <v>0</v>
      </c>
      <c r="CC112">
        <f t="shared" si="95"/>
        <v>15</v>
      </c>
      <c r="CD112">
        <f t="shared" si="96"/>
        <v>18</v>
      </c>
      <c r="CE112" t="str">
        <f>IFERROR(VLOOKUP($AA112,'Tuyến và nhân viên'!$I:$O,7,0),"")</f>
        <v>Trần Văn Khanh</v>
      </c>
      <c r="CF112">
        <f t="shared" si="97"/>
        <v>2</v>
      </c>
      <c r="CG112">
        <f t="shared" si="98"/>
        <v>1</v>
      </c>
      <c r="CH112">
        <f>COUNTIFS($L112:L112,"x")</f>
        <v>0</v>
      </c>
      <c r="CI112">
        <f>COUNTIFS($L112:M112,"x")</f>
        <v>0</v>
      </c>
      <c r="CJ112">
        <f>COUNTIFS($L112:N112,"x")</f>
        <v>0</v>
      </c>
      <c r="CK112">
        <f>COUNTIFS($L112:O112,"x")</f>
        <v>0</v>
      </c>
      <c r="CL112">
        <f>COUNTIFS($L112:P112,"x")</f>
        <v>0</v>
      </c>
      <c r="CM112">
        <f>COUNTIFS($L112:Q112,"x")</f>
        <v>1</v>
      </c>
      <c r="CN112">
        <f>COUNTIFS($L112:R112,"x")</f>
        <v>1</v>
      </c>
      <c r="CO112" t="str" cm="1">
        <f t="array" ref="CO112">IFERROR(INDEX($CH$4:$CN$4,0,MATCH(1,$CH112:$CN112,0)),"")</f>
        <v>Thứ 7</v>
      </c>
      <c r="CP112" t="str" cm="1">
        <f t="array" ref="CP112">IFERROR(INDEX($CH$4:$CN$4,0,MATCH(2,$CH112:$CN112,0)),"")</f>
        <v/>
      </c>
      <c r="CQ112" t="str">
        <f t="shared" si="99"/>
        <v>Thứ 7</v>
      </c>
      <c r="CR112" t="str">
        <f t="shared" si="29"/>
        <v>F2 - Tuần 2 &amp; 4</v>
      </c>
    </row>
    <row r="113" spans="1:96" x14ac:dyDescent="0.3">
      <c r="A113" s="117" t="s">
        <v>34545</v>
      </c>
      <c r="B113" s="118" t="s">
        <v>33266</v>
      </c>
      <c r="C113" s="118" t="s">
        <v>33267</v>
      </c>
      <c r="D113" s="118" t="s">
        <v>39657</v>
      </c>
      <c r="E113" s="118" t="s">
        <v>21</v>
      </c>
      <c r="F113" s="118" t="s">
        <v>37753</v>
      </c>
      <c r="G113" s="118" t="s">
        <v>37754</v>
      </c>
      <c r="H113" s="118" t="s">
        <v>37758</v>
      </c>
      <c r="I113" s="118" t="s">
        <v>22</v>
      </c>
      <c r="J113" s="119" t="s">
        <v>39658</v>
      </c>
      <c r="K113" s="119" t="s">
        <v>23</v>
      </c>
      <c r="L113" s="117" t="s">
        <v>23</v>
      </c>
      <c r="M113" s="117" t="s">
        <v>24</v>
      </c>
      <c r="N113" s="117" t="s">
        <v>23</v>
      </c>
      <c r="O113" s="117" t="s">
        <v>23</v>
      </c>
      <c r="P113" s="117" t="s">
        <v>23</v>
      </c>
      <c r="Q113" s="117" t="s">
        <v>23</v>
      </c>
      <c r="R113" s="117" t="s">
        <v>23</v>
      </c>
      <c r="S113" s="117" t="s">
        <v>24</v>
      </c>
      <c r="T113" s="117" t="s">
        <v>24</v>
      </c>
      <c r="U113" s="117" t="s">
        <v>24</v>
      </c>
      <c r="V113" s="117" t="s">
        <v>24</v>
      </c>
      <c r="W113" s="74" t="str">
        <f t="shared" si="65"/>
        <v/>
      </c>
      <c r="X113" s="74" t="str">
        <f t="shared" si="66"/>
        <v>x</v>
      </c>
      <c r="Y113" s="74" t="str">
        <f t="shared" si="67"/>
        <v/>
      </c>
      <c r="Z113" s="74" t="str">
        <f t="shared" si="68"/>
        <v>x</v>
      </c>
      <c r="AA113" t="str">
        <f>VLOOKUP($D113,'Tuyến và nhân viên'!$D:$M,6,0)</f>
        <v>HL00622</v>
      </c>
      <c r="AB113" t="str">
        <f>VLOOKUP($D113,'Tuyến và nhân viên'!$D:$M,7,0)</f>
        <v>Dương Phi Vủ</v>
      </c>
      <c r="AC113" s="16" t="str">
        <f>IFERROR(VLOOKUP($F113,DSKH!$D:$BF,53,0),"")</f>
        <v>F2</v>
      </c>
      <c r="AD113" s="16" t="str">
        <f>IFERROR(VLOOKUP($F113,DSKH!$D:$BF,54,0),"")</f>
        <v>OTC</v>
      </c>
      <c r="AE113" s="4">
        <f>SUMIFS('Doanh số khách hàng'!$F:$F,'Doanh số khách hàng'!$A:$A,'Chi tiết tuyến'!$F113)</f>
        <v>0</v>
      </c>
      <c r="AF113" s="16" t="str">
        <f t="shared" si="4"/>
        <v>F4</v>
      </c>
      <c r="AG113" s="16" t="str">
        <f t="shared" si="5"/>
        <v>F2</v>
      </c>
      <c r="AH113" t="b">
        <f t="shared" si="69"/>
        <v>0</v>
      </c>
      <c r="AI113" t="b">
        <f t="shared" si="70"/>
        <v>1</v>
      </c>
      <c r="AJ113">
        <f>IFERROR(VLOOKUP($AC113,Master!$D:$E,2,0),"")</f>
        <v>2</v>
      </c>
      <c r="AK113">
        <f>VLOOKUP($AF113,Master!$D:$E,2,0)</f>
        <v>4</v>
      </c>
      <c r="AL113" s="4">
        <f t="shared" si="71"/>
        <v>0</v>
      </c>
      <c r="AM113" t="str">
        <f>IFERROR(VLOOKUP($F113,DSKH!$D:$BF,31,0),"")</f>
        <v>Tỉnh Cà Mau</v>
      </c>
      <c r="AN113" t="str">
        <f>IFERROR(VLOOKUP($F113,DSKH!$D:$BF,29,0),"")</f>
        <v>Xã Phong Thạnh</v>
      </c>
      <c r="AO113">
        <f>IFERROR(VLOOKUP($F113,DSKH!$D:$BF,52,0),"")</f>
        <v>0</v>
      </c>
      <c r="AP113">
        <f>IF(L113="x",1+COUNTIFS(AP$4:AP112,"&gt;0",$AA$4:$AA112,$AA112),0)</f>
        <v>0</v>
      </c>
      <c r="AQ113">
        <f>IF(M113="x",1+COUNTIFS(AQ$4:AQ112,"&gt;0",$AA$4:$AA112,$AA112),0)</f>
        <v>21</v>
      </c>
      <c r="AR113">
        <f>IF(N113="x",1+COUNTIFS(AR$4:AR112,"&gt;0",$AA$4:$AA112,$AA112),0)</f>
        <v>0</v>
      </c>
      <c r="AS113">
        <f>IF(O113="x",1+COUNTIFS(AS$4:AS112,"&gt;0",$AA$4:$AA112,$AA112),0)</f>
        <v>0</v>
      </c>
      <c r="AT113">
        <f>IF(P113="x",1+COUNTIFS(AT$4:AT112,"&gt;0",$AA$4:$AA112,$AA112),0)</f>
        <v>0</v>
      </c>
      <c r="AU113">
        <f>IF(Q113="x",1+COUNTIFS(AU$4:AU112,"&gt;0",$AA$4:$AA112,$AA112),0)</f>
        <v>0</v>
      </c>
      <c r="AV113">
        <f>IF(R113="x",1+COUNTIFS(AV$4:AV112,"&gt;0",$AA$4:$AA112,$AA112),0)</f>
        <v>0</v>
      </c>
      <c r="AW113">
        <f t="shared" si="8"/>
        <v>0</v>
      </c>
      <c r="AX113">
        <f t="shared" si="9"/>
        <v>1</v>
      </c>
      <c r="AY113">
        <f t="shared" si="72"/>
        <v>0</v>
      </c>
      <c r="AZ113">
        <f t="shared" si="73"/>
        <v>1</v>
      </c>
      <c r="BA113" s="4">
        <f t="shared" si="74"/>
        <v>0</v>
      </c>
      <c r="BB113" s="4">
        <f t="shared" si="75"/>
        <v>0</v>
      </c>
      <c r="BC113" s="4">
        <f t="shared" si="76"/>
        <v>0</v>
      </c>
      <c r="BD113" s="4">
        <f t="shared" si="77"/>
        <v>0</v>
      </c>
      <c r="BE113" s="4">
        <f t="shared" si="78"/>
        <v>0</v>
      </c>
      <c r="BF113" s="4">
        <f t="shared" si="79"/>
        <v>0</v>
      </c>
      <c r="BG113" s="4">
        <f t="shared" si="80"/>
        <v>0</v>
      </c>
      <c r="BH113" s="4">
        <f t="shared" si="81"/>
        <v>0</v>
      </c>
      <c r="BI113" s="4">
        <f t="shared" si="82"/>
        <v>1</v>
      </c>
      <c r="BJ113" s="4">
        <f t="shared" si="83"/>
        <v>0</v>
      </c>
      <c r="BK113" s="4">
        <f t="shared" si="84"/>
        <v>0</v>
      </c>
      <c r="BL113" s="4">
        <f t="shared" si="85"/>
        <v>0</v>
      </c>
      <c r="BM113" s="4">
        <f t="shared" si="86"/>
        <v>0</v>
      </c>
      <c r="BN113" s="4">
        <f t="shared" si="87"/>
        <v>0</v>
      </c>
      <c r="BO113">
        <f>SUMIFS(BH$5:BH113,$AA$5:$AA113,$AA113)</f>
        <v>3</v>
      </c>
      <c r="BP113">
        <f>SUMIFS(BI$5:BI113,$AA$5:$AA113,$AA113)</f>
        <v>13</v>
      </c>
      <c r="BQ113">
        <f>SUMIFS(BJ$5:BJ113,$AA$5:$AA113,$AA113)</f>
        <v>14</v>
      </c>
      <c r="BR113">
        <f>SUMIFS(BK$5:BK113,$AA$5:$AA113,$AA113)</f>
        <v>10</v>
      </c>
      <c r="BS113">
        <f>SUMIFS(BL$5:BL113,$AA$5:$AA113,$AA113)</f>
        <v>6</v>
      </c>
      <c r="BT113">
        <f>SUMIFS(BM$5:BM113,$AA$5:$AA113,$AA113)</f>
        <v>15</v>
      </c>
      <c r="BU113">
        <f>SUMIFS(BN$5:BN113,$AA$5:$AA113,$AA113)</f>
        <v>0</v>
      </c>
      <c r="BV113">
        <f t="shared" si="88"/>
        <v>4</v>
      </c>
      <c r="BW113">
        <f t="shared" si="89"/>
        <v>17</v>
      </c>
      <c r="BX113">
        <f t="shared" si="90"/>
        <v>17</v>
      </c>
      <c r="BY113">
        <f t="shared" si="91"/>
        <v>11</v>
      </c>
      <c r="BZ113">
        <f t="shared" si="92"/>
        <v>10</v>
      </c>
      <c r="CA113">
        <f t="shared" si="93"/>
        <v>18</v>
      </c>
      <c r="CB113">
        <f t="shared" si="94"/>
        <v>0</v>
      </c>
      <c r="CC113">
        <f t="shared" si="95"/>
        <v>13</v>
      </c>
      <c r="CD113">
        <f t="shared" si="96"/>
        <v>17</v>
      </c>
      <c r="CE113" t="str">
        <f>IFERROR(VLOOKUP($AA113,'Tuyến và nhân viên'!$I:$O,7,0),"")</f>
        <v>Trần Văn Khanh</v>
      </c>
      <c r="CF113">
        <f t="shared" si="97"/>
        <v>2</v>
      </c>
      <c r="CG113">
        <f t="shared" si="98"/>
        <v>1</v>
      </c>
      <c r="CH113">
        <f>COUNTIFS($L113:L113,"x")</f>
        <v>0</v>
      </c>
      <c r="CI113">
        <f>COUNTIFS($L113:M113,"x")</f>
        <v>1</v>
      </c>
      <c r="CJ113">
        <f>COUNTIFS($L113:N113,"x")</f>
        <v>1</v>
      </c>
      <c r="CK113">
        <f>COUNTIFS($L113:O113,"x")</f>
        <v>1</v>
      </c>
      <c r="CL113">
        <f>COUNTIFS($L113:P113,"x")</f>
        <v>1</v>
      </c>
      <c r="CM113">
        <f>COUNTIFS($L113:Q113,"x")</f>
        <v>1</v>
      </c>
      <c r="CN113">
        <f>COUNTIFS($L113:R113,"x")</f>
        <v>1</v>
      </c>
      <c r="CO113" t="str" cm="1">
        <f t="array" ref="CO113">IFERROR(INDEX($CH$4:$CN$4,0,MATCH(1,$CH113:$CN113,0)),"")</f>
        <v>Thứ 3</v>
      </c>
      <c r="CP113" t="str" cm="1">
        <f t="array" ref="CP113">IFERROR(INDEX($CH$4:$CN$4,0,MATCH(2,$CH113:$CN113,0)),"")</f>
        <v/>
      </c>
      <c r="CQ113" t="str">
        <f t="shared" si="99"/>
        <v>Thứ 3</v>
      </c>
      <c r="CR113" t="str">
        <f t="shared" si="29"/>
        <v>F2 - Tuần 2 &amp; 4</v>
      </c>
    </row>
    <row r="114" spans="1:96" x14ac:dyDescent="0.3">
      <c r="A114" s="117" t="s">
        <v>34552</v>
      </c>
      <c r="B114" s="118" t="s">
        <v>33266</v>
      </c>
      <c r="C114" s="118" t="s">
        <v>33267</v>
      </c>
      <c r="D114" s="118" t="s">
        <v>39657</v>
      </c>
      <c r="E114" s="118" t="s">
        <v>21</v>
      </c>
      <c r="F114" s="118" t="s">
        <v>21007</v>
      </c>
      <c r="G114" s="118" t="s">
        <v>37781</v>
      </c>
      <c r="H114" s="118" t="s">
        <v>37787</v>
      </c>
      <c r="I114" s="118" t="s">
        <v>22</v>
      </c>
      <c r="J114" s="119" t="s">
        <v>39658</v>
      </c>
      <c r="K114" s="119" t="s">
        <v>23</v>
      </c>
      <c r="L114" s="117" t="s">
        <v>23</v>
      </c>
      <c r="M114" s="117" t="s">
        <v>23</v>
      </c>
      <c r="N114" s="117" t="s">
        <v>24</v>
      </c>
      <c r="O114" s="117" t="s">
        <v>23</v>
      </c>
      <c r="P114" s="117" t="s">
        <v>23</v>
      </c>
      <c r="Q114" s="117" t="s">
        <v>23</v>
      </c>
      <c r="R114" s="117" t="s">
        <v>23</v>
      </c>
      <c r="S114" s="117" t="s">
        <v>24</v>
      </c>
      <c r="T114" s="117" t="s">
        <v>24</v>
      </c>
      <c r="U114" s="117" t="s">
        <v>24</v>
      </c>
      <c r="V114" s="117" t="s">
        <v>24</v>
      </c>
      <c r="W114" s="74" t="str">
        <f t="shared" si="65"/>
        <v>x</v>
      </c>
      <c r="X114" s="74" t="str">
        <f t="shared" si="66"/>
        <v>x</v>
      </c>
      <c r="Y114" s="74" t="str">
        <f t="shared" si="67"/>
        <v>x</v>
      </c>
      <c r="Z114" s="74" t="str">
        <f t="shared" si="68"/>
        <v>x</v>
      </c>
      <c r="AA114" t="str">
        <f>VLOOKUP($D114,'Tuyến và nhân viên'!$D:$M,6,0)</f>
        <v>HL00622</v>
      </c>
      <c r="AB114" t="str">
        <f>VLOOKUP($D114,'Tuyến và nhân viên'!$D:$M,7,0)</f>
        <v>Dương Phi Vủ</v>
      </c>
      <c r="AC114" s="16" t="str">
        <f>IFERROR(VLOOKUP($F114,DSKH!$D:$BF,53,0),"")</f>
        <v>F4</v>
      </c>
      <c r="AD114" s="16" t="str">
        <f>IFERROR(VLOOKUP($F114,DSKH!$D:$BF,54,0),"")</f>
        <v>OTC</v>
      </c>
      <c r="AE114" s="4">
        <f>SUMIFS('Doanh số khách hàng'!$F:$F,'Doanh số khách hàng'!$A:$A,'Chi tiết tuyến'!$F114)</f>
        <v>1857113.3333333333</v>
      </c>
      <c r="AF114" s="16" t="str">
        <f t="shared" si="4"/>
        <v>F4</v>
      </c>
      <c r="AG114" s="16" t="str">
        <f t="shared" si="5"/>
        <v>F4</v>
      </c>
      <c r="AH114" t="b">
        <f t="shared" si="69"/>
        <v>1</v>
      </c>
      <c r="AI114" t="b">
        <f t="shared" si="70"/>
        <v>1</v>
      </c>
      <c r="AJ114">
        <f>IFERROR(VLOOKUP($AC114,Master!$D:$E,2,0),"")</f>
        <v>4</v>
      </c>
      <c r="AK114">
        <f>VLOOKUP($AF114,Master!$D:$E,2,0)</f>
        <v>4</v>
      </c>
      <c r="AL114" s="4">
        <f t="shared" si="71"/>
        <v>464278.33333333331</v>
      </c>
      <c r="AM114" t="str">
        <f>IFERROR(VLOOKUP($F114,DSKH!$D:$BF,31,0),"")</f>
        <v>Tỉnh Cà Mau</v>
      </c>
      <c r="AN114" t="str">
        <f>IFERROR(VLOOKUP($F114,DSKH!$D:$BF,29,0),"")</f>
        <v>Phường Vĩnh Trạch</v>
      </c>
      <c r="AO114">
        <f>IFERROR(VLOOKUP($F114,DSKH!$D:$BF,52,0),"")</f>
        <v>1857113.3333333333</v>
      </c>
      <c r="AP114">
        <f>IF(L114="x",1+COUNTIFS(AP$4:AP113,"&gt;0",$AA$4:$AA113,$AA113),0)</f>
        <v>0</v>
      </c>
      <c r="AQ114">
        <f>IF(M114="x",1+COUNTIFS(AQ$4:AQ113,"&gt;0",$AA$4:$AA113,$AA113),0)</f>
        <v>0</v>
      </c>
      <c r="AR114">
        <f>IF(N114="x",1+COUNTIFS(AR$4:AR113,"&gt;0",$AA$4:$AA113,$AA113),0)</f>
        <v>21</v>
      </c>
      <c r="AS114">
        <f>IF(O114="x",1+COUNTIFS(AS$4:AS113,"&gt;0",$AA$4:$AA113,$AA113),0)</f>
        <v>0</v>
      </c>
      <c r="AT114">
        <f>IF(P114="x",1+COUNTIFS(AT$4:AT113,"&gt;0",$AA$4:$AA113,$AA113),0)</f>
        <v>0</v>
      </c>
      <c r="AU114">
        <f>IF(Q114="x",1+COUNTIFS(AU$4:AU113,"&gt;0",$AA$4:$AA113,$AA113),0)</f>
        <v>0</v>
      </c>
      <c r="AV114">
        <f>IF(R114="x",1+COUNTIFS(AV$4:AV113,"&gt;0",$AA$4:$AA113,$AA113),0)</f>
        <v>0</v>
      </c>
      <c r="AW114">
        <f t="shared" si="8"/>
        <v>1</v>
      </c>
      <c r="AX114">
        <f t="shared" si="9"/>
        <v>1</v>
      </c>
      <c r="AY114">
        <f t="shared" si="72"/>
        <v>1</v>
      </c>
      <c r="AZ114">
        <f t="shared" si="73"/>
        <v>1</v>
      </c>
      <c r="BA114" s="4">
        <f t="shared" si="74"/>
        <v>0</v>
      </c>
      <c r="BB114" s="4">
        <f t="shared" si="75"/>
        <v>0</v>
      </c>
      <c r="BC114" s="4">
        <f t="shared" si="76"/>
        <v>464278.33333333331</v>
      </c>
      <c r="BD114" s="4">
        <f t="shared" si="77"/>
        <v>0</v>
      </c>
      <c r="BE114" s="4">
        <f t="shared" si="78"/>
        <v>0</v>
      </c>
      <c r="BF114" s="4">
        <f t="shared" si="79"/>
        <v>0</v>
      </c>
      <c r="BG114" s="4">
        <f t="shared" si="80"/>
        <v>0</v>
      </c>
      <c r="BH114" s="4">
        <f t="shared" si="81"/>
        <v>0</v>
      </c>
      <c r="BI114" s="4">
        <f t="shared" si="82"/>
        <v>0</v>
      </c>
      <c r="BJ114" s="4">
        <f t="shared" si="83"/>
        <v>0</v>
      </c>
      <c r="BK114" s="4">
        <f t="shared" si="84"/>
        <v>0</v>
      </c>
      <c r="BL114" s="4">
        <f t="shared" si="85"/>
        <v>0</v>
      </c>
      <c r="BM114" s="4">
        <f t="shared" si="86"/>
        <v>0</v>
      </c>
      <c r="BN114" s="4">
        <f t="shared" si="87"/>
        <v>0</v>
      </c>
      <c r="BO114">
        <f>SUMIFS(BH$5:BH114,$AA$5:$AA114,$AA114)</f>
        <v>3</v>
      </c>
      <c r="BP114">
        <f>SUMIFS(BI$5:BI114,$AA$5:$AA114,$AA114)</f>
        <v>13</v>
      </c>
      <c r="BQ114">
        <f>SUMIFS(BJ$5:BJ114,$AA$5:$AA114,$AA114)</f>
        <v>14</v>
      </c>
      <c r="BR114">
        <f>SUMIFS(BK$5:BK114,$AA$5:$AA114,$AA114)</f>
        <v>10</v>
      </c>
      <c r="BS114">
        <f>SUMIFS(BL$5:BL114,$AA$5:$AA114,$AA114)</f>
        <v>6</v>
      </c>
      <c r="BT114">
        <f>SUMIFS(BM$5:BM114,$AA$5:$AA114,$AA114)</f>
        <v>15</v>
      </c>
      <c r="BU114">
        <f>SUMIFS(BN$5:BN114,$AA$5:$AA114,$AA114)</f>
        <v>0</v>
      </c>
      <c r="BV114">
        <f t="shared" si="88"/>
        <v>4</v>
      </c>
      <c r="BW114">
        <f t="shared" si="89"/>
        <v>17</v>
      </c>
      <c r="BX114">
        <f t="shared" si="90"/>
        <v>17</v>
      </c>
      <c r="BY114">
        <f t="shared" si="91"/>
        <v>11</v>
      </c>
      <c r="BZ114">
        <f t="shared" si="92"/>
        <v>10</v>
      </c>
      <c r="CA114">
        <f t="shared" si="93"/>
        <v>18</v>
      </c>
      <c r="CB114">
        <f t="shared" si="94"/>
        <v>0</v>
      </c>
      <c r="CC114">
        <f t="shared" si="95"/>
        <v>0</v>
      </c>
      <c r="CD114">
        <f t="shared" si="96"/>
        <v>0</v>
      </c>
      <c r="CE114" t="str">
        <f>IFERROR(VLOOKUP($AA114,'Tuyến và nhân viên'!$I:$O,7,0),"")</f>
        <v>Trần Văn Khanh</v>
      </c>
      <c r="CF114">
        <f t="shared" si="97"/>
        <v>4</v>
      </c>
      <c r="CG114">
        <f t="shared" si="98"/>
        <v>1</v>
      </c>
      <c r="CH114">
        <f>COUNTIFS($L114:L114,"x")</f>
        <v>0</v>
      </c>
      <c r="CI114">
        <f>COUNTIFS($L114:M114,"x")</f>
        <v>0</v>
      </c>
      <c r="CJ114">
        <f>COUNTIFS($L114:N114,"x")</f>
        <v>1</v>
      </c>
      <c r="CK114">
        <f>COUNTIFS($L114:O114,"x")</f>
        <v>1</v>
      </c>
      <c r="CL114">
        <f>COUNTIFS($L114:P114,"x")</f>
        <v>1</v>
      </c>
      <c r="CM114">
        <f>COUNTIFS($L114:Q114,"x")</f>
        <v>1</v>
      </c>
      <c r="CN114">
        <f>COUNTIFS($L114:R114,"x")</f>
        <v>1</v>
      </c>
      <c r="CO114" t="str" cm="1">
        <f t="array" ref="CO114">IFERROR(INDEX($CH$4:$CN$4,0,MATCH(1,$CH114:$CN114,0)),"")</f>
        <v>Thứ 4</v>
      </c>
      <c r="CP114" t="str" cm="1">
        <f t="array" ref="CP114">IFERROR(INDEX($CH$4:$CN$4,0,MATCH(2,$CH114:$CN114,0)),"")</f>
        <v/>
      </c>
      <c r="CQ114" t="str">
        <f t="shared" si="99"/>
        <v>Thứ 4</v>
      </c>
      <c r="CR114" t="str">
        <f t="shared" si="29"/>
        <v>F4 - Tất cả các tuần</v>
      </c>
    </row>
    <row r="115" spans="1:96" x14ac:dyDescent="0.3">
      <c r="A115" s="117" t="s">
        <v>34563</v>
      </c>
      <c r="B115" s="118" t="s">
        <v>33266</v>
      </c>
      <c r="C115" s="118" t="s">
        <v>33267</v>
      </c>
      <c r="D115" s="118" t="s">
        <v>39657</v>
      </c>
      <c r="E115" s="118" t="s">
        <v>21</v>
      </c>
      <c r="F115" s="118" t="s">
        <v>13101</v>
      </c>
      <c r="G115" s="118" t="s">
        <v>37791</v>
      </c>
      <c r="H115" s="118" t="s">
        <v>37798</v>
      </c>
      <c r="I115" s="118" t="s">
        <v>22</v>
      </c>
      <c r="J115" s="119" t="s">
        <v>39658</v>
      </c>
      <c r="K115" s="119" t="s">
        <v>23</v>
      </c>
      <c r="L115" s="117" t="s">
        <v>23</v>
      </c>
      <c r="M115" s="117" t="s">
        <v>23</v>
      </c>
      <c r="N115" s="117" t="s">
        <v>24</v>
      </c>
      <c r="O115" s="117" t="s">
        <v>23</v>
      </c>
      <c r="P115" s="117" t="s">
        <v>23</v>
      </c>
      <c r="Q115" s="117" t="s">
        <v>23</v>
      </c>
      <c r="R115" s="117" t="s">
        <v>23</v>
      </c>
      <c r="S115" s="117" t="s">
        <v>24</v>
      </c>
      <c r="T115" s="117" t="s">
        <v>24</v>
      </c>
      <c r="U115" s="117" t="s">
        <v>24</v>
      </c>
      <c r="V115" s="117" t="s">
        <v>24</v>
      </c>
      <c r="W115" s="74" t="str">
        <f t="shared" si="65"/>
        <v>x</v>
      </c>
      <c r="X115" s="74" t="str">
        <f t="shared" si="66"/>
        <v>x</v>
      </c>
      <c r="Y115" s="74" t="str">
        <f t="shared" si="67"/>
        <v>x</v>
      </c>
      <c r="Z115" s="74" t="str">
        <f t="shared" si="68"/>
        <v>x</v>
      </c>
      <c r="AA115" t="str">
        <f>VLOOKUP($D115,'Tuyến và nhân viên'!$D:$M,6,0)</f>
        <v>HL00622</v>
      </c>
      <c r="AB115" t="str">
        <f>VLOOKUP($D115,'Tuyến và nhân viên'!$D:$M,7,0)</f>
        <v>Dương Phi Vủ</v>
      </c>
      <c r="AC115" s="16" t="str">
        <f>IFERROR(VLOOKUP($F115,DSKH!$D:$BF,53,0),"")</f>
        <v>F4</v>
      </c>
      <c r="AD115" s="16" t="str">
        <f>IFERROR(VLOOKUP($F115,DSKH!$D:$BF,54,0),"")</f>
        <v>OTC</v>
      </c>
      <c r="AE115" s="4">
        <f>SUMIFS('Doanh số khách hàng'!$F:$F,'Doanh số khách hàng'!$A:$A,'Chi tiết tuyến'!$F115)</f>
        <v>2438746.6666666665</v>
      </c>
      <c r="AF115" s="16" t="str">
        <f t="shared" si="4"/>
        <v>F4</v>
      </c>
      <c r="AG115" s="16" t="str">
        <f t="shared" si="5"/>
        <v>F4</v>
      </c>
      <c r="AH115" t="b">
        <f t="shared" si="69"/>
        <v>1</v>
      </c>
      <c r="AI115" t="b">
        <f t="shared" si="70"/>
        <v>1</v>
      </c>
      <c r="AJ115">
        <f>IFERROR(VLOOKUP($AC115,Master!$D:$E,2,0),"")</f>
        <v>4</v>
      </c>
      <c r="AK115">
        <f>VLOOKUP($AF115,Master!$D:$E,2,0)</f>
        <v>4</v>
      </c>
      <c r="AL115" s="4">
        <f t="shared" si="71"/>
        <v>609686.66666666663</v>
      </c>
      <c r="AM115" t="str">
        <f>IFERROR(VLOOKUP($F115,DSKH!$D:$BF,31,0),"")</f>
        <v>Tỉnh Cà Mau</v>
      </c>
      <c r="AN115" t="str">
        <f>IFERROR(VLOOKUP($F115,DSKH!$D:$BF,29,0),"")</f>
        <v>Phường Bạc Liêu</v>
      </c>
      <c r="AO115">
        <f>IFERROR(VLOOKUP($F115,DSKH!$D:$BF,52,0),"")</f>
        <v>2438746.6666666665</v>
      </c>
      <c r="AP115">
        <f>IF(L115="x",1+COUNTIFS(AP$4:AP114,"&gt;0",$AA$4:$AA114,$AA114),0)</f>
        <v>0</v>
      </c>
      <c r="AQ115">
        <f>IF(M115="x",1+COUNTIFS(AQ$4:AQ114,"&gt;0",$AA$4:$AA114,$AA114),0)</f>
        <v>0</v>
      </c>
      <c r="AR115">
        <f>IF(N115="x",1+COUNTIFS(AR$4:AR114,"&gt;0",$AA$4:$AA114,$AA114),0)</f>
        <v>22</v>
      </c>
      <c r="AS115">
        <f>IF(O115="x",1+COUNTIFS(AS$4:AS114,"&gt;0",$AA$4:$AA114,$AA114),0)</f>
        <v>0</v>
      </c>
      <c r="AT115">
        <f>IF(P115="x",1+COUNTIFS(AT$4:AT114,"&gt;0",$AA$4:$AA114,$AA114),0)</f>
        <v>0</v>
      </c>
      <c r="AU115">
        <f>IF(Q115="x",1+COUNTIFS(AU$4:AU114,"&gt;0",$AA$4:$AA114,$AA114),0)</f>
        <v>0</v>
      </c>
      <c r="AV115">
        <f>IF(R115="x",1+COUNTIFS(AV$4:AV114,"&gt;0",$AA$4:$AA114,$AA114),0)</f>
        <v>0</v>
      </c>
      <c r="AW115">
        <f t="shared" si="8"/>
        <v>1</v>
      </c>
      <c r="AX115">
        <f t="shared" si="9"/>
        <v>1</v>
      </c>
      <c r="AY115">
        <f t="shared" si="72"/>
        <v>1</v>
      </c>
      <c r="AZ115">
        <f t="shared" si="73"/>
        <v>1</v>
      </c>
      <c r="BA115" s="4">
        <f t="shared" si="74"/>
        <v>0</v>
      </c>
      <c r="BB115" s="4">
        <f t="shared" si="75"/>
        <v>0</v>
      </c>
      <c r="BC115" s="4">
        <f t="shared" si="76"/>
        <v>609686.66666666663</v>
      </c>
      <c r="BD115" s="4">
        <f t="shared" si="77"/>
        <v>0</v>
      </c>
      <c r="BE115" s="4">
        <f t="shared" si="78"/>
        <v>0</v>
      </c>
      <c r="BF115" s="4">
        <f t="shared" si="79"/>
        <v>0</v>
      </c>
      <c r="BG115" s="4">
        <f t="shared" si="80"/>
        <v>0</v>
      </c>
      <c r="BH115" s="4">
        <f t="shared" si="81"/>
        <v>0</v>
      </c>
      <c r="BI115" s="4">
        <f t="shared" si="82"/>
        <v>0</v>
      </c>
      <c r="BJ115" s="4">
        <f t="shared" si="83"/>
        <v>0</v>
      </c>
      <c r="BK115" s="4">
        <f t="shared" si="84"/>
        <v>0</v>
      </c>
      <c r="BL115" s="4">
        <f t="shared" si="85"/>
        <v>0</v>
      </c>
      <c r="BM115" s="4">
        <f t="shared" si="86"/>
        <v>0</v>
      </c>
      <c r="BN115" s="4">
        <f t="shared" si="87"/>
        <v>0</v>
      </c>
      <c r="BO115">
        <f>SUMIFS(BH$5:BH115,$AA$5:$AA115,$AA115)</f>
        <v>3</v>
      </c>
      <c r="BP115">
        <f>SUMIFS(BI$5:BI115,$AA$5:$AA115,$AA115)</f>
        <v>13</v>
      </c>
      <c r="BQ115">
        <f>SUMIFS(BJ$5:BJ115,$AA$5:$AA115,$AA115)</f>
        <v>14</v>
      </c>
      <c r="BR115">
        <f>SUMIFS(BK$5:BK115,$AA$5:$AA115,$AA115)</f>
        <v>10</v>
      </c>
      <c r="BS115">
        <f>SUMIFS(BL$5:BL115,$AA$5:$AA115,$AA115)</f>
        <v>6</v>
      </c>
      <c r="BT115">
        <f>SUMIFS(BM$5:BM115,$AA$5:$AA115,$AA115)</f>
        <v>15</v>
      </c>
      <c r="BU115">
        <f>SUMIFS(BN$5:BN115,$AA$5:$AA115,$AA115)</f>
        <v>0</v>
      </c>
      <c r="BV115">
        <f t="shared" si="88"/>
        <v>4</v>
      </c>
      <c r="BW115">
        <f t="shared" si="89"/>
        <v>17</v>
      </c>
      <c r="BX115">
        <f t="shared" si="90"/>
        <v>17</v>
      </c>
      <c r="BY115">
        <f t="shared" si="91"/>
        <v>11</v>
      </c>
      <c r="BZ115">
        <f t="shared" si="92"/>
        <v>10</v>
      </c>
      <c r="CA115">
        <f t="shared" si="93"/>
        <v>18</v>
      </c>
      <c r="CB115">
        <f t="shared" si="94"/>
        <v>0</v>
      </c>
      <c r="CC115">
        <f t="shared" si="95"/>
        <v>0</v>
      </c>
      <c r="CD115">
        <f t="shared" si="96"/>
        <v>0</v>
      </c>
      <c r="CE115" t="str">
        <f>IFERROR(VLOOKUP($AA115,'Tuyến và nhân viên'!$I:$O,7,0),"")</f>
        <v>Trần Văn Khanh</v>
      </c>
      <c r="CF115">
        <f t="shared" si="97"/>
        <v>4</v>
      </c>
      <c r="CG115">
        <f t="shared" si="98"/>
        <v>1</v>
      </c>
      <c r="CH115">
        <f>COUNTIFS($L115:L115,"x")</f>
        <v>0</v>
      </c>
      <c r="CI115">
        <f>COUNTIFS($L115:M115,"x")</f>
        <v>0</v>
      </c>
      <c r="CJ115">
        <f>COUNTIFS($L115:N115,"x")</f>
        <v>1</v>
      </c>
      <c r="CK115">
        <f>COUNTIFS($L115:O115,"x")</f>
        <v>1</v>
      </c>
      <c r="CL115">
        <f>COUNTIFS($L115:P115,"x")</f>
        <v>1</v>
      </c>
      <c r="CM115">
        <f>COUNTIFS($L115:Q115,"x")</f>
        <v>1</v>
      </c>
      <c r="CN115">
        <f>COUNTIFS($L115:R115,"x")</f>
        <v>1</v>
      </c>
      <c r="CO115" t="str" cm="1">
        <f t="array" ref="CO115">IFERROR(INDEX($CH$4:$CN$4,0,MATCH(1,$CH115:$CN115,0)),"")</f>
        <v>Thứ 4</v>
      </c>
      <c r="CP115" t="str" cm="1">
        <f t="array" ref="CP115">IFERROR(INDEX($CH$4:$CN$4,0,MATCH(2,$CH115:$CN115,0)),"")</f>
        <v/>
      </c>
      <c r="CQ115" t="str">
        <f t="shared" si="99"/>
        <v>Thứ 4</v>
      </c>
      <c r="CR115" t="str">
        <f t="shared" si="29"/>
        <v>F4 - Tất cả các tuần</v>
      </c>
    </row>
    <row r="116" spans="1:96" x14ac:dyDescent="0.3">
      <c r="A116" s="117" t="s">
        <v>34574</v>
      </c>
      <c r="B116" s="118" t="s">
        <v>33266</v>
      </c>
      <c r="C116" s="118" t="s">
        <v>33267</v>
      </c>
      <c r="D116" s="118" t="s">
        <v>39657</v>
      </c>
      <c r="E116" s="118" t="s">
        <v>21</v>
      </c>
      <c r="F116" s="118" t="s">
        <v>28564</v>
      </c>
      <c r="G116" s="118" t="s">
        <v>37801</v>
      </c>
      <c r="H116" s="118" t="s">
        <v>37806</v>
      </c>
      <c r="I116" s="118" t="s">
        <v>22</v>
      </c>
      <c r="J116" s="119" t="s">
        <v>39658</v>
      </c>
      <c r="K116" s="119" t="s">
        <v>23</v>
      </c>
      <c r="L116" s="117" t="s">
        <v>24</v>
      </c>
      <c r="M116" s="117" t="s">
        <v>23</v>
      </c>
      <c r="N116" s="117" t="s">
        <v>23</v>
      </c>
      <c r="O116" s="117" t="s">
        <v>23</v>
      </c>
      <c r="P116" s="117" t="s">
        <v>23</v>
      </c>
      <c r="Q116" s="117" t="s">
        <v>23</v>
      </c>
      <c r="R116" s="117" t="s">
        <v>23</v>
      </c>
      <c r="S116" s="117" t="s">
        <v>24</v>
      </c>
      <c r="T116" s="117" t="s">
        <v>24</v>
      </c>
      <c r="U116" s="117" t="s">
        <v>24</v>
      </c>
      <c r="V116" s="117" t="s">
        <v>24</v>
      </c>
      <c r="W116" s="74" t="str">
        <f t="shared" si="65"/>
        <v>x</v>
      </c>
      <c r="X116" s="74" t="str">
        <f t="shared" si="66"/>
        <v>x</v>
      </c>
      <c r="Y116" s="74" t="str">
        <f t="shared" si="67"/>
        <v>x</v>
      </c>
      <c r="Z116" s="74" t="str">
        <f t="shared" si="68"/>
        <v>x</v>
      </c>
      <c r="AA116" t="str">
        <f>VLOOKUP($D116,'Tuyến và nhân viên'!$D:$M,6,0)</f>
        <v>HL00622</v>
      </c>
      <c r="AB116" t="str">
        <f>VLOOKUP($D116,'Tuyến và nhân viên'!$D:$M,7,0)</f>
        <v>Dương Phi Vủ</v>
      </c>
      <c r="AC116" s="16" t="str">
        <f>IFERROR(VLOOKUP($F116,DSKH!$D:$BF,53,0),"")</f>
        <v>F4</v>
      </c>
      <c r="AD116" s="16" t="str">
        <f>IFERROR(VLOOKUP($F116,DSKH!$D:$BF,54,0),"")</f>
        <v>OTC</v>
      </c>
      <c r="AE116" s="4">
        <f>SUMIFS('Doanh số khách hàng'!$F:$F,'Doanh số khách hàng'!$A:$A,'Chi tiết tuyến'!$F116)</f>
        <v>810945.66666666663</v>
      </c>
      <c r="AF116" s="16" t="str">
        <f t="shared" si="4"/>
        <v>F4</v>
      </c>
      <c r="AG116" s="16" t="str">
        <f t="shared" si="5"/>
        <v>F4</v>
      </c>
      <c r="AH116" t="b">
        <f t="shared" si="69"/>
        <v>1</v>
      </c>
      <c r="AI116" t="b">
        <f t="shared" si="70"/>
        <v>1</v>
      </c>
      <c r="AJ116">
        <f>IFERROR(VLOOKUP($AC116,Master!$D:$E,2,0),"")</f>
        <v>4</v>
      </c>
      <c r="AK116">
        <f>VLOOKUP($AF116,Master!$D:$E,2,0)</f>
        <v>4</v>
      </c>
      <c r="AL116" s="4">
        <f t="shared" si="71"/>
        <v>202736.41666666666</v>
      </c>
      <c r="AM116" t="str">
        <f>IFERROR(VLOOKUP($F116,DSKH!$D:$BF,31,0),"")</f>
        <v>Tỉnh Cà Mau</v>
      </c>
      <c r="AN116" t="str">
        <f>IFERROR(VLOOKUP($F116,DSKH!$D:$BF,29,0),"")</f>
        <v>Phường Giá Rai</v>
      </c>
      <c r="AO116">
        <f>IFERROR(VLOOKUP($F116,DSKH!$D:$BF,52,0),"")</f>
        <v>810945.66666666663</v>
      </c>
      <c r="AP116">
        <f>IF(L116="x",1+COUNTIFS(AP$4:AP115,"&gt;0",$AA$4:$AA115,$AA115),0)</f>
        <v>9</v>
      </c>
      <c r="AQ116">
        <f>IF(M116="x",1+COUNTIFS(AQ$4:AQ115,"&gt;0",$AA$4:$AA115,$AA115),0)</f>
        <v>0</v>
      </c>
      <c r="AR116">
        <f>IF(N116="x",1+COUNTIFS(AR$4:AR115,"&gt;0",$AA$4:$AA115,$AA115),0)</f>
        <v>0</v>
      </c>
      <c r="AS116">
        <f>IF(O116="x",1+COUNTIFS(AS$4:AS115,"&gt;0",$AA$4:$AA115,$AA115),0)</f>
        <v>0</v>
      </c>
      <c r="AT116">
        <f>IF(P116="x",1+COUNTIFS(AT$4:AT115,"&gt;0",$AA$4:$AA115,$AA115),0)</f>
        <v>0</v>
      </c>
      <c r="AU116">
        <f>IF(Q116="x",1+COUNTIFS(AU$4:AU115,"&gt;0",$AA$4:$AA115,$AA115),0)</f>
        <v>0</v>
      </c>
      <c r="AV116">
        <f>IF(R116="x",1+COUNTIFS(AV$4:AV115,"&gt;0",$AA$4:$AA115,$AA115),0)</f>
        <v>0</v>
      </c>
      <c r="AW116">
        <f t="shared" si="8"/>
        <v>1</v>
      </c>
      <c r="AX116">
        <f t="shared" si="9"/>
        <v>1</v>
      </c>
      <c r="AY116">
        <f t="shared" si="72"/>
        <v>1</v>
      </c>
      <c r="AZ116">
        <f t="shared" si="73"/>
        <v>1</v>
      </c>
      <c r="BA116" s="4">
        <f t="shared" si="74"/>
        <v>202736.41666666666</v>
      </c>
      <c r="BB116" s="4">
        <f t="shared" si="75"/>
        <v>0</v>
      </c>
      <c r="BC116" s="4">
        <f t="shared" si="76"/>
        <v>0</v>
      </c>
      <c r="BD116" s="4">
        <f t="shared" si="77"/>
        <v>0</v>
      </c>
      <c r="BE116" s="4">
        <f t="shared" si="78"/>
        <v>0</v>
      </c>
      <c r="BF116" s="4">
        <f t="shared" si="79"/>
        <v>0</v>
      </c>
      <c r="BG116" s="4">
        <f t="shared" si="80"/>
        <v>0</v>
      </c>
      <c r="BH116" s="4">
        <f t="shared" si="81"/>
        <v>0</v>
      </c>
      <c r="BI116" s="4">
        <f t="shared" si="82"/>
        <v>0</v>
      </c>
      <c r="BJ116" s="4">
        <f t="shared" si="83"/>
        <v>0</v>
      </c>
      <c r="BK116" s="4">
        <f t="shared" si="84"/>
        <v>0</v>
      </c>
      <c r="BL116" s="4">
        <f t="shared" si="85"/>
        <v>0</v>
      </c>
      <c r="BM116" s="4">
        <f t="shared" si="86"/>
        <v>0</v>
      </c>
      <c r="BN116" s="4">
        <f t="shared" si="87"/>
        <v>0</v>
      </c>
      <c r="BO116">
        <f>SUMIFS(BH$5:BH116,$AA$5:$AA116,$AA116)</f>
        <v>3</v>
      </c>
      <c r="BP116">
        <f>SUMIFS(BI$5:BI116,$AA$5:$AA116,$AA116)</f>
        <v>13</v>
      </c>
      <c r="BQ116">
        <f>SUMIFS(BJ$5:BJ116,$AA$5:$AA116,$AA116)</f>
        <v>14</v>
      </c>
      <c r="BR116">
        <f>SUMIFS(BK$5:BK116,$AA$5:$AA116,$AA116)</f>
        <v>10</v>
      </c>
      <c r="BS116">
        <f>SUMIFS(BL$5:BL116,$AA$5:$AA116,$AA116)</f>
        <v>6</v>
      </c>
      <c r="BT116">
        <f>SUMIFS(BM$5:BM116,$AA$5:$AA116,$AA116)</f>
        <v>15</v>
      </c>
      <c r="BU116">
        <f>SUMIFS(BN$5:BN116,$AA$5:$AA116,$AA116)</f>
        <v>0</v>
      </c>
      <c r="BV116">
        <f t="shared" si="88"/>
        <v>4</v>
      </c>
      <c r="BW116">
        <f t="shared" si="89"/>
        <v>17</v>
      </c>
      <c r="BX116">
        <f t="shared" si="90"/>
        <v>17</v>
      </c>
      <c r="BY116">
        <f t="shared" si="91"/>
        <v>11</v>
      </c>
      <c r="BZ116">
        <f t="shared" si="92"/>
        <v>10</v>
      </c>
      <c r="CA116">
        <f t="shared" si="93"/>
        <v>18</v>
      </c>
      <c r="CB116">
        <f t="shared" si="94"/>
        <v>0</v>
      </c>
      <c r="CC116">
        <f t="shared" si="95"/>
        <v>0</v>
      </c>
      <c r="CD116">
        <f t="shared" si="96"/>
        <v>0</v>
      </c>
      <c r="CE116" t="str">
        <f>IFERROR(VLOOKUP($AA116,'Tuyến và nhân viên'!$I:$O,7,0),"")</f>
        <v>Trần Văn Khanh</v>
      </c>
      <c r="CF116">
        <f t="shared" si="97"/>
        <v>4</v>
      </c>
      <c r="CG116">
        <f t="shared" si="98"/>
        <v>1</v>
      </c>
      <c r="CH116">
        <f>COUNTIFS($L116:L116,"x")</f>
        <v>1</v>
      </c>
      <c r="CI116">
        <f>COUNTIFS($L116:M116,"x")</f>
        <v>1</v>
      </c>
      <c r="CJ116">
        <f>COUNTIFS($L116:N116,"x")</f>
        <v>1</v>
      </c>
      <c r="CK116">
        <f>COUNTIFS($L116:O116,"x")</f>
        <v>1</v>
      </c>
      <c r="CL116">
        <f>COUNTIFS($L116:P116,"x")</f>
        <v>1</v>
      </c>
      <c r="CM116">
        <f>COUNTIFS($L116:Q116,"x")</f>
        <v>1</v>
      </c>
      <c r="CN116">
        <f>COUNTIFS($L116:R116,"x")</f>
        <v>1</v>
      </c>
      <c r="CO116" t="str" cm="1">
        <f t="array" ref="CO116">IFERROR(INDEX($CH$4:$CN$4,0,MATCH(1,$CH116:$CN116,0)),"")</f>
        <v>Thứ 2</v>
      </c>
      <c r="CP116" t="str" cm="1">
        <f t="array" ref="CP116">IFERROR(INDEX($CH$4:$CN$4,0,MATCH(2,$CH116:$CN116,0)),"")</f>
        <v/>
      </c>
      <c r="CQ116" t="str">
        <f t="shared" si="99"/>
        <v>Thứ 2</v>
      </c>
      <c r="CR116" t="str">
        <f t="shared" si="29"/>
        <v>F4 - Tất cả các tuần</v>
      </c>
    </row>
    <row r="117" spans="1:96" x14ac:dyDescent="0.3">
      <c r="A117" s="117" t="s">
        <v>34582</v>
      </c>
      <c r="B117" s="118" t="s">
        <v>33266</v>
      </c>
      <c r="C117" s="118" t="s">
        <v>33267</v>
      </c>
      <c r="D117" s="118" t="s">
        <v>39657</v>
      </c>
      <c r="E117" s="118" t="s">
        <v>21</v>
      </c>
      <c r="F117" s="118" t="s">
        <v>33179</v>
      </c>
      <c r="G117" s="118" t="s">
        <v>37809</v>
      </c>
      <c r="H117" s="118" t="s">
        <v>37813</v>
      </c>
      <c r="I117" s="118" t="s">
        <v>22</v>
      </c>
      <c r="J117" s="119" t="s">
        <v>39658</v>
      </c>
      <c r="K117" s="119" t="s">
        <v>23</v>
      </c>
      <c r="L117" s="117" t="s">
        <v>24</v>
      </c>
      <c r="M117" s="117" t="s">
        <v>23</v>
      </c>
      <c r="N117" s="117" t="s">
        <v>23</v>
      </c>
      <c r="O117" s="117" t="s">
        <v>23</v>
      </c>
      <c r="P117" s="117" t="s">
        <v>23</v>
      </c>
      <c r="Q117" s="117" t="s">
        <v>23</v>
      </c>
      <c r="R117" s="117" t="s">
        <v>23</v>
      </c>
      <c r="S117" s="117" t="s">
        <v>24</v>
      </c>
      <c r="T117" s="117" t="s">
        <v>24</v>
      </c>
      <c r="U117" s="117" t="s">
        <v>24</v>
      </c>
      <c r="V117" s="117" t="s">
        <v>24</v>
      </c>
      <c r="W117" s="74" t="str">
        <f t="shared" si="65"/>
        <v/>
      </c>
      <c r="X117" s="74" t="str">
        <f t="shared" si="66"/>
        <v>x</v>
      </c>
      <c r="Y117" s="74" t="str">
        <f t="shared" si="67"/>
        <v/>
      </c>
      <c r="Z117" s="74" t="str">
        <f t="shared" si="68"/>
        <v>x</v>
      </c>
      <c r="AA117" t="str">
        <f>VLOOKUP($D117,'Tuyến và nhân viên'!$D:$M,6,0)</f>
        <v>HL00622</v>
      </c>
      <c r="AB117" t="str">
        <f>VLOOKUP($D117,'Tuyến và nhân viên'!$D:$M,7,0)</f>
        <v>Dương Phi Vủ</v>
      </c>
      <c r="AC117" s="16" t="str">
        <f>IFERROR(VLOOKUP($F117,DSKH!$D:$BF,53,0),"")</f>
        <v>F2</v>
      </c>
      <c r="AD117" s="16" t="str">
        <f>IFERROR(VLOOKUP($F117,DSKH!$D:$BF,54,0),"")</f>
        <v>OTC</v>
      </c>
      <c r="AE117" s="4">
        <f>SUMIFS('Doanh số khách hàng'!$F:$F,'Doanh số khách hàng'!$A:$A,'Chi tiết tuyến'!$F117)</f>
        <v>273333.33333333331</v>
      </c>
      <c r="AF117" s="16" t="str">
        <f t="shared" si="4"/>
        <v>F4</v>
      </c>
      <c r="AG117" s="16" t="str">
        <f t="shared" si="5"/>
        <v>F2</v>
      </c>
      <c r="AH117" t="b">
        <f t="shared" si="69"/>
        <v>0</v>
      </c>
      <c r="AI117" t="b">
        <f t="shared" si="70"/>
        <v>1</v>
      </c>
      <c r="AJ117">
        <f>IFERROR(VLOOKUP($AC117,Master!$D:$E,2,0),"")</f>
        <v>2</v>
      </c>
      <c r="AK117">
        <f>VLOOKUP($AF117,Master!$D:$E,2,0)</f>
        <v>4</v>
      </c>
      <c r="AL117" s="4">
        <f t="shared" si="71"/>
        <v>136666.66666666666</v>
      </c>
      <c r="AM117" t="str">
        <f>IFERROR(VLOOKUP($F117,DSKH!$D:$BF,31,0),"")</f>
        <v>Tỉnh Cà Mau</v>
      </c>
      <c r="AN117" t="str">
        <f>IFERROR(VLOOKUP($F117,DSKH!$D:$BF,29,0),"")</f>
        <v>Phường Giá Rai</v>
      </c>
      <c r="AO117">
        <f>IFERROR(VLOOKUP($F117,DSKH!$D:$BF,52,0),"")</f>
        <v>273333.33333333331</v>
      </c>
      <c r="AP117">
        <f>IF(L117="x",1+COUNTIFS(AP$4:AP116,"&gt;0",$AA$4:$AA116,$AA116),0)</f>
        <v>10</v>
      </c>
      <c r="AQ117">
        <f>IF(M117="x",1+COUNTIFS(AQ$4:AQ116,"&gt;0",$AA$4:$AA116,$AA116),0)</f>
        <v>0</v>
      </c>
      <c r="AR117">
        <f>IF(N117="x",1+COUNTIFS(AR$4:AR116,"&gt;0",$AA$4:$AA116,$AA116),0)</f>
        <v>0</v>
      </c>
      <c r="AS117">
        <f>IF(O117="x",1+COUNTIFS(AS$4:AS116,"&gt;0",$AA$4:$AA116,$AA116),0)</f>
        <v>0</v>
      </c>
      <c r="AT117">
        <f>IF(P117="x",1+COUNTIFS(AT$4:AT116,"&gt;0",$AA$4:$AA116,$AA116),0)</f>
        <v>0</v>
      </c>
      <c r="AU117">
        <f>IF(Q117="x",1+COUNTIFS(AU$4:AU116,"&gt;0",$AA$4:$AA116,$AA116),0)</f>
        <v>0</v>
      </c>
      <c r="AV117">
        <f>IF(R117="x",1+COUNTIFS(AV$4:AV116,"&gt;0",$AA$4:$AA116,$AA116),0)</f>
        <v>0</v>
      </c>
      <c r="AW117">
        <f t="shared" si="8"/>
        <v>0</v>
      </c>
      <c r="AX117">
        <f t="shared" si="9"/>
        <v>1</v>
      </c>
      <c r="AY117">
        <f t="shared" si="72"/>
        <v>0</v>
      </c>
      <c r="AZ117">
        <f t="shared" si="73"/>
        <v>1</v>
      </c>
      <c r="BA117" s="4">
        <f t="shared" si="74"/>
        <v>136666.66666666666</v>
      </c>
      <c r="BB117" s="4">
        <f t="shared" si="75"/>
        <v>0</v>
      </c>
      <c r="BC117" s="4">
        <f t="shared" si="76"/>
        <v>0</v>
      </c>
      <c r="BD117" s="4">
        <f t="shared" si="77"/>
        <v>0</v>
      </c>
      <c r="BE117" s="4">
        <f t="shared" si="78"/>
        <v>0</v>
      </c>
      <c r="BF117" s="4">
        <f t="shared" si="79"/>
        <v>0</v>
      </c>
      <c r="BG117" s="4">
        <f t="shared" si="80"/>
        <v>0</v>
      </c>
      <c r="BH117" s="4">
        <f t="shared" si="81"/>
        <v>1</v>
      </c>
      <c r="BI117" s="4">
        <f t="shared" si="82"/>
        <v>0</v>
      </c>
      <c r="BJ117" s="4">
        <f t="shared" si="83"/>
        <v>0</v>
      </c>
      <c r="BK117" s="4">
        <f t="shared" si="84"/>
        <v>0</v>
      </c>
      <c r="BL117" s="4">
        <f t="shared" si="85"/>
        <v>0</v>
      </c>
      <c r="BM117" s="4">
        <f t="shared" si="86"/>
        <v>0</v>
      </c>
      <c r="BN117" s="4">
        <f t="shared" si="87"/>
        <v>0</v>
      </c>
      <c r="BO117">
        <f>SUMIFS(BH$5:BH117,$AA$5:$AA117,$AA117)</f>
        <v>4</v>
      </c>
      <c r="BP117">
        <f>SUMIFS(BI$5:BI117,$AA$5:$AA117,$AA117)</f>
        <v>13</v>
      </c>
      <c r="BQ117">
        <f>SUMIFS(BJ$5:BJ117,$AA$5:$AA117,$AA117)</f>
        <v>14</v>
      </c>
      <c r="BR117">
        <f>SUMIFS(BK$5:BK117,$AA$5:$AA117,$AA117)</f>
        <v>10</v>
      </c>
      <c r="BS117">
        <f>SUMIFS(BL$5:BL117,$AA$5:$AA117,$AA117)</f>
        <v>6</v>
      </c>
      <c r="BT117">
        <f>SUMIFS(BM$5:BM117,$AA$5:$AA117,$AA117)</f>
        <v>15</v>
      </c>
      <c r="BU117">
        <f>SUMIFS(BN$5:BN117,$AA$5:$AA117,$AA117)</f>
        <v>0</v>
      </c>
      <c r="BV117">
        <f t="shared" si="88"/>
        <v>4</v>
      </c>
      <c r="BW117">
        <f t="shared" si="89"/>
        <v>17</v>
      </c>
      <c r="BX117">
        <f t="shared" si="90"/>
        <v>17</v>
      </c>
      <c r="BY117">
        <f t="shared" si="91"/>
        <v>11</v>
      </c>
      <c r="BZ117">
        <f t="shared" si="92"/>
        <v>10</v>
      </c>
      <c r="CA117">
        <f t="shared" si="93"/>
        <v>18</v>
      </c>
      <c r="CB117">
        <f t="shared" si="94"/>
        <v>0</v>
      </c>
      <c r="CC117">
        <f t="shared" si="95"/>
        <v>4</v>
      </c>
      <c r="CD117">
        <f t="shared" si="96"/>
        <v>4</v>
      </c>
      <c r="CE117" t="str">
        <f>IFERROR(VLOOKUP($AA117,'Tuyến và nhân viên'!$I:$O,7,0),"")</f>
        <v>Trần Văn Khanh</v>
      </c>
      <c r="CF117">
        <f t="shared" si="97"/>
        <v>2</v>
      </c>
      <c r="CG117">
        <f t="shared" si="98"/>
        <v>1</v>
      </c>
      <c r="CH117">
        <f>COUNTIFS($L117:L117,"x")</f>
        <v>1</v>
      </c>
      <c r="CI117">
        <f>COUNTIFS($L117:M117,"x")</f>
        <v>1</v>
      </c>
      <c r="CJ117">
        <f>COUNTIFS($L117:N117,"x")</f>
        <v>1</v>
      </c>
      <c r="CK117">
        <f>COUNTIFS($L117:O117,"x")</f>
        <v>1</v>
      </c>
      <c r="CL117">
        <f>COUNTIFS($L117:P117,"x")</f>
        <v>1</v>
      </c>
      <c r="CM117">
        <f>COUNTIFS($L117:Q117,"x")</f>
        <v>1</v>
      </c>
      <c r="CN117">
        <f>COUNTIFS($L117:R117,"x")</f>
        <v>1</v>
      </c>
      <c r="CO117" t="str" cm="1">
        <f t="array" ref="CO117">IFERROR(INDEX($CH$4:$CN$4,0,MATCH(1,$CH117:$CN117,0)),"")</f>
        <v>Thứ 2</v>
      </c>
      <c r="CP117" t="str" cm="1">
        <f t="array" ref="CP117">IFERROR(INDEX($CH$4:$CN$4,0,MATCH(2,$CH117:$CN117,0)),"")</f>
        <v/>
      </c>
      <c r="CQ117" t="str">
        <f t="shared" si="99"/>
        <v>Thứ 2</v>
      </c>
      <c r="CR117" t="str">
        <f t="shared" si="29"/>
        <v>F2 - Tuần 2 &amp; 4</v>
      </c>
    </row>
    <row r="118" spans="1:96" x14ac:dyDescent="0.3">
      <c r="A118" s="117" t="s">
        <v>34594</v>
      </c>
      <c r="B118" s="118" t="s">
        <v>33266</v>
      </c>
      <c r="C118" s="118" t="s">
        <v>33267</v>
      </c>
      <c r="D118" s="118" t="s">
        <v>39657</v>
      </c>
      <c r="E118" s="118" t="s">
        <v>21</v>
      </c>
      <c r="F118" s="118" t="s">
        <v>29084</v>
      </c>
      <c r="G118" s="118" t="s">
        <v>37863</v>
      </c>
      <c r="H118" s="118" t="s">
        <v>37869</v>
      </c>
      <c r="I118" s="118" t="s">
        <v>22</v>
      </c>
      <c r="J118" s="119" t="s">
        <v>39658</v>
      </c>
      <c r="K118" s="119" t="s">
        <v>23</v>
      </c>
      <c r="L118" s="117" t="s">
        <v>23</v>
      </c>
      <c r="M118" s="117" t="s">
        <v>23</v>
      </c>
      <c r="N118" s="117" t="s">
        <v>23</v>
      </c>
      <c r="O118" s="117" t="s">
        <v>24</v>
      </c>
      <c r="P118" s="117" t="s">
        <v>23</v>
      </c>
      <c r="Q118" s="117" t="s">
        <v>23</v>
      </c>
      <c r="R118" s="117" t="s">
        <v>23</v>
      </c>
      <c r="S118" s="117" t="s">
        <v>24</v>
      </c>
      <c r="T118" s="117" t="s">
        <v>24</v>
      </c>
      <c r="U118" s="117" t="s">
        <v>24</v>
      </c>
      <c r="V118" s="117" t="s">
        <v>24</v>
      </c>
      <c r="W118" s="74" t="str">
        <f t="shared" si="65"/>
        <v>x</v>
      </c>
      <c r="X118" s="74" t="str">
        <f t="shared" si="66"/>
        <v>x</v>
      </c>
      <c r="Y118" s="74" t="str">
        <f t="shared" si="67"/>
        <v>x</v>
      </c>
      <c r="Z118" s="74" t="str">
        <f t="shared" si="68"/>
        <v>x</v>
      </c>
      <c r="AA118" t="str">
        <f>VLOOKUP($D118,'Tuyến và nhân viên'!$D:$M,6,0)</f>
        <v>HL00622</v>
      </c>
      <c r="AB118" t="str">
        <f>VLOOKUP($D118,'Tuyến và nhân viên'!$D:$M,7,0)</f>
        <v>Dương Phi Vủ</v>
      </c>
      <c r="AC118" s="16" t="str">
        <f>IFERROR(VLOOKUP($F118,DSKH!$D:$BF,53,0),"")</f>
        <v>F4</v>
      </c>
      <c r="AD118" s="16" t="str">
        <f>IFERROR(VLOOKUP($F118,DSKH!$D:$BF,54,0),"")</f>
        <v>OTC</v>
      </c>
      <c r="AE118" s="4">
        <f>SUMIFS('Doanh số khách hàng'!$F:$F,'Doanh số khách hàng'!$A:$A,'Chi tiết tuyến'!$F118)</f>
        <v>1416773.3333333333</v>
      </c>
      <c r="AF118" s="16" t="str">
        <f t="shared" si="4"/>
        <v>F4</v>
      </c>
      <c r="AG118" s="16" t="str">
        <f t="shared" si="5"/>
        <v>F4</v>
      </c>
      <c r="AH118" t="b">
        <f t="shared" si="69"/>
        <v>1</v>
      </c>
      <c r="AI118" t="b">
        <f t="shared" si="70"/>
        <v>1</v>
      </c>
      <c r="AJ118">
        <f>IFERROR(VLOOKUP($AC118,Master!$D:$E,2,0),"")</f>
        <v>4</v>
      </c>
      <c r="AK118">
        <f>VLOOKUP($AF118,Master!$D:$E,2,0)</f>
        <v>4</v>
      </c>
      <c r="AL118" s="4">
        <f t="shared" si="71"/>
        <v>354193.33333333331</v>
      </c>
      <c r="AM118" t="str">
        <f>IFERROR(VLOOKUP($F118,DSKH!$D:$BF,31,0),"")</f>
        <v>Tỉnh Cà Mau</v>
      </c>
      <c r="AN118" t="str">
        <f>IFERROR(VLOOKUP($F118,DSKH!$D:$BF,29,0),"")</f>
        <v>Xã Vĩnh Phước</v>
      </c>
      <c r="AO118">
        <f>IFERROR(VLOOKUP($F118,DSKH!$D:$BF,52,0),"")</f>
        <v>1416773.3333333333</v>
      </c>
      <c r="AP118">
        <f>IF(L118="x",1+COUNTIFS(AP$4:AP117,"&gt;0",$AA$4:$AA117,$AA117),0)</f>
        <v>0</v>
      </c>
      <c r="AQ118">
        <f>IF(M118="x",1+COUNTIFS(AQ$4:AQ117,"&gt;0",$AA$4:$AA117,$AA117),0)</f>
        <v>0</v>
      </c>
      <c r="AR118">
        <f>IF(N118="x",1+COUNTIFS(AR$4:AR117,"&gt;0",$AA$4:$AA117,$AA117),0)</f>
        <v>0</v>
      </c>
      <c r="AS118">
        <f>IF(O118="x",1+COUNTIFS(AS$4:AS117,"&gt;0",$AA$4:$AA117,$AA117),0)</f>
        <v>21</v>
      </c>
      <c r="AT118">
        <f>IF(P118="x",1+COUNTIFS(AT$4:AT117,"&gt;0",$AA$4:$AA117,$AA117),0)</f>
        <v>0</v>
      </c>
      <c r="AU118">
        <f>IF(Q118="x",1+COUNTIFS(AU$4:AU117,"&gt;0",$AA$4:$AA117,$AA117),0)</f>
        <v>0</v>
      </c>
      <c r="AV118">
        <f>IF(R118="x",1+COUNTIFS(AV$4:AV117,"&gt;0",$AA$4:$AA117,$AA117),0)</f>
        <v>0</v>
      </c>
      <c r="AW118">
        <f t="shared" si="8"/>
        <v>1</v>
      </c>
      <c r="AX118">
        <f t="shared" si="9"/>
        <v>1</v>
      </c>
      <c r="AY118">
        <f t="shared" si="72"/>
        <v>1</v>
      </c>
      <c r="AZ118">
        <f t="shared" si="73"/>
        <v>1</v>
      </c>
      <c r="BA118" s="4">
        <f t="shared" si="74"/>
        <v>0</v>
      </c>
      <c r="BB118" s="4">
        <f t="shared" si="75"/>
        <v>0</v>
      </c>
      <c r="BC118" s="4">
        <f t="shared" si="76"/>
        <v>0</v>
      </c>
      <c r="BD118" s="4">
        <f t="shared" si="77"/>
        <v>354193.33333333331</v>
      </c>
      <c r="BE118" s="4">
        <f t="shared" si="78"/>
        <v>0</v>
      </c>
      <c r="BF118" s="4">
        <f t="shared" si="79"/>
        <v>0</v>
      </c>
      <c r="BG118" s="4">
        <f t="shared" si="80"/>
        <v>0</v>
      </c>
      <c r="BH118" s="4">
        <f t="shared" si="81"/>
        <v>0</v>
      </c>
      <c r="BI118" s="4">
        <f t="shared" si="82"/>
        <v>0</v>
      </c>
      <c r="BJ118" s="4">
        <f t="shared" si="83"/>
        <v>0</v>
      </c>
      <c r="BK118" s="4">
        <f t="shared" si="84"/>
        <v>0</v>
      </c>
      <c r="BL118" s="4">
        <f t="shared" si="85"/>
        <v>0</v>
      </c>
      <c r="BM118" s="4">
        <f t="shared" si="86"/>
        <v>0</v>
      </c>
      <c r="BN118" s="4">
        <f t="shared" si="87"/>
        <v>0</v>
      </c>
      <c r="BO118">
        <f>SUMIFS(BH$5:BH118,$AA$5:$AA118,$AA118)</f>
        <v>4</v>
      </c>
      <c r="BP118">
        <f>SUMIFS(BI$5:BI118,$AA$5:$AA118,$AA118)</f>
        <v>13</v>
      </c>
      <c r="BQ118">
        <f>SUMIFS(BJ$5:BJ118,$AA$5:$AA118,$AA118)</f>
        <v>14</v>
      </c>
      <c r="BR118">
        <f>SUMIFS(BK$5:BK118,$AA$5:$AA118,$AA118)</f>
        <v>10</v>
      </c>
      <c r="BS118">
        <f>SUMIFS(BL$5:BL118,$AA$5:$AA118,$AA118)</f>
        <v>6</v>
      </c>
      <c r="BT118">
        <f>SUMIFS(BM$5:BM118,$AA$5:$AA118,$AA118)</f>
        <v>15</v>
      </c>
      <c r="BU118">
        <f>SUMIFS(BN$5:BN118,$AA$5:$AA118,$AA118)</f>
        <v>0</v>
      </c>
      <c r="BV118">
        <f t="shared" si="88"/>
        <v>4</v>
      </c>
      <c r="BW118">
        <f t="shared" si="89"/>
        <v>17</v>
      </c>
      <c r="BX118">
        <f t="shared" si="90"/>
        <v>17</v>
      </c>
      <c r="BY118">
        <f t="shared" si="91"/>
        <v>11</v>
      </c>
      <c r="BZ118">
        <f t="shared" si="92"/>
        <v>10</v>
      </c>
      <c r="CA118">
        <f t="shared" si="93"/>
        <v>18</v>
      </c>
      <c r="CB118">
        <f t="shared" si="94"/>
        <v>0</v>
      </c>
      <c r="CC118">
        <f t="shared" si="95"/>
        <v>0</v>
      </c>
      <c r="CD118">
        <f t="shared" si="96"/>
        <v>0</v>
      </c>
      <c r="CE118" t="str">
        <f>IFERROR(VLOOKUP($AA118,'Tuyến và nhân viên'!$I:$O,7,0),"")</f>
        <v>Trần Văn Khanh</v>
      </c>
      <c r="CF118">
        <f t="shared" si="97"/>
        <v>4</v>
      </c>
      <c r="CG118">
        <f t="shared" si="98"/>
        <v>1</v>
      </c>
      <c r="CH118">
        <f>COUNTIFS($L118:L118,"x")</f>
        <v>0</v>
      </c>
      <c r="CI118">
        <f>COUNTIFS($L118:M118,"x")</f>
        <v>0</v>
      </c>
      <c r="CJ118">
        <f>COUNTIFS($L118:N118,"x")</f>
        <v>0</v>
      </c>
      <c r="CK118">
        <f>COUNTIFS($L118:O118,"x")</f>
        <v>1</v>
      </c>
      <c r="CL118">
        <f>COUNTIFS($L118:P118,"x")</f>
        <v>1</v>
      </c>
      <c r="CM118">
        <f>COUNTIFS($L118:Q118,"x")</f>
        <v>1</v>
      </c>
      <c r="CN118">
        <f>COUNTIFS($L118:R118,"x")</f>
        <v>1</v>
      </c>
      <c r="CO118" t="str" cm="1">
        <f t="array" ref="CO118">IFERROR(INDEX($CH$4:$CN$4,0,MATCH(1,$CH118:$CN118,0)),"")</f>
        <v>Thứ 5</v>
      </c>
      <c r="CP118" t="str" cm="1">
        <f t="array" ref="CP118">IFERROR(INDEX($CH$4:$CN$4,0,MATCH(2,$CH118:$CN118,0)),"")</f>
        <v/>
      </c>
      <c r="CQ118" t="str">
        <f t="shared" si="99"/>
        <v>Thứ 5</v>
      </c>
      <c r="CR118" t="str">
        <f t="shared" si="29"/>
        <v>F4 - Tất cả các tuần</v>
      </c>
    </row>
    <row r="119" spans="1:96" x14ac:dyDescent="0.3">
      <c r="A119" s="117" t="s">
        <v>34607</v>
      </c>
      <c r="B119" s="118" t="s">
        <v>33266</v>
      </c>
      <c r="C119" s="118" t="s">
        <v>33267</v>
      </c>
      <c r="D119" s="118" t="s">
        <v>39657</v>
      </c>
      <c r="E119" s="118" t="s">
        <v>21</v>
      </c>
      <c r="F119" s="118" t="s">
        <v>22862</v>
      </c>
      <c r="G119" s="118" t="s">
        <v>37871</v>
      </c>
      <c r="H119" s="118" t="s">
        <v>37869</v>
      </c>
      <c r="I119" s="118" t="s">
        <v>22</v>
      </c>
      <c r="J119" s="119" t="s">
        <v>39658</v>
      </c>
      <c r="K119" s="119" t="s">
        <v>23</v>
      </c>
      <c r="L119" s="117" t="s">
        <v>23</v>
      </c>
      <c r="M119" s="117" t="s">
        <v>23</v>
      </c>
      <c r="N119" s="117" t="s">
        <v>23</v>
      </c>
      <c r="O119" s="117" t="s">
        <v>24</v>
      </c>
      <c r="P119" s="117" t="s">
        <v>23</v>
      </c>
      <c r="Q119" s="117" t="s">
        <v>23</v>
      </c>
      <c r="R119" s="117" t="s">
        <v>23</v>
      </c>
      <c r="S119" s="117" t="s">
        <v>24</v>
      </c>
      <c r="T119" s="117" t="s">
        <v>24</v>
      </c>
      <c r="U119" s="117" t="s">
        <v>24</v>
      </c>
      <c r="V119" s="117" t="s">
        <v>24</v>
      </c>
      <c r="W119" s="74" t="str">
        <f t="shared" si="65"/>
        <v>x</v>
      </c>
      <c r="X119" s="74" t="str">
        <f t="shared" si="66"/>
        <v>x</v>
      </c>
      <c r="Y119" s="74" t="str">
        <f t="shared" si="67"/>
        <v>x</v>
      </c>
      <c r="Z119" s="74" t="str">
        <f t="shared" si="68"/>
        <v>x</v>
      </c>
      <c r="AA119" t="str">
        <f>VLOOKUP($D119,'Tuyến và nhân viên'!$D:$M,6,0)</f>
        <v>HL00622</v>
      </c>
      <c r="AB119" t="str">
        <f>VLOOKUP($D119,'Tuyến và nhân viên'!$D:$M,7,0)</f>
        <v>Dương Phi Vủ</v>
      </c>
      <c r="AC119" s="16" t="str">
        <f>IFERROR(VLOOKUP($F119,DSKH!$D:$BF,53,0),"")</f>
        <v>F4</v>
      </c>
      <c r="AD119" s="16" t="str">
        <f>IFERROR(VLOOKUP($F119,DSKH!$D:$BF,54,0),"")</f>
        <v>OTC</v>
      </c>
      <c r="AE119" s="4">
        <f>SUMIFS('Doanh số khách hàng'!$F:$F,'Doanh số khách hàng'!$A:$A,'Chi tiết tuyến'!$F119)</f>
        <v>565140</v>
      </c>
      <c r="AF119" s="16" t="str">
        <f t="shared" si="4"/>
        <v>F4</v>
      </c>
      <c r="AG119" s="16" t="str">
        <f t="shared" si="5"/>
        <v>F4</v>
      </c>
      <c r="AH119" t="b">
        <f t="shared" si="69"/>
        <v>1</v>
      </c>
      <c r="AI119" t="b">
        <f t="shared" si="70"/>
        <v>1</v>
      </c>
      <c r="AJ119">
        <f>IFERROR(VLOOKUP($AC119,Master!$D:$E,2,0),"")</f>
        <v>4</v>
      </c>
      <c r="AK119">
        <f>VLOOKUP($AF119,Master!$D:$E,2,0)</f>
        <v>4</v>
      </c>
      <c r="AL119" s="4">
        <f t="shared" si="71"/>
        <v>141285</v>
      </c>
      <c r="AM119" t="str">
        <f>IFERROR(VLOOKUP($F119,DSKH!$D:$BF,31,0),"")</f>
        <v>Tỉnh Cà Mau</v>
      </c>
      <c r="AN119" t="str">
        <f>IFERROR(VLOOKUP($F119,DSKH!$D:$BF,29,0),"")</f>
        <v>Xã Vĩnh Phước</v>
      </c>
      <c r="AO119">
        <f>IFERROR(VLOOKUP($F119,DSKH!$D:$BF,52,0),"")</f>
        <v>565140</v>
      </c>
      <c r="AP119">
        <f>IF(L119="x",1+COUNTIFS(AP$4:AP118,"&gt;0",$AA$4:$AA118,$AA118),0)</f>
        <v>0</v>
      </c>
      <c r="AQ119">
        <f>IF(M119="x",1+COUNTIFS(AQ$4:AQ118,"&gt;0",$AA$4:$AA118,$AA118),0)</f>
        <v>0</v>
      </c>
      <c r="AR119">
        <f>IF(N119="x",1+COUNTIFS(AR$4:AR118,"&gt;0",$AA$4:$AA118,$AA118),0)</f>
        <v>0</v>
      </c>
      <c r="AS119">
        <f>IF(O119="x",1+COUNTIFS(AS$4:AS118,"&gt;0",$AA$4:$AA118,$AA118),0)</f>
        <v>22</v>
      </c>
      <c r="AT119">
        <f>IF(P119="x",1+COUNTIFS(AT$4:AT118,"&gt;0",$AA$4:$AA118,$AA118),0)</f>
        <v>0</v>
      </c>
      <c r="AU119">
        <f>IF(Q119="x",1+COUNTIFS(AU$4:AU118,"&gt;0",$AA$4:$AA118,$AA118),0)</f>
        <v>0</v>
      </c>
      <c r="AV119">
        <f>IF(R119="x",1+COUNTIFS(AV$4:AV118,"&gt;0",$AA$4:$AA118,$AA118),0)</f>
        <v>0</v>
      </c>
      <c r="AW119">
        <f t="shared" si="8"/>
        <v>1</v>
      </c>
      <c r="AX119">
        <f t="shared" si="9"/>
        <v>1</v>
      </c>
      <c r="AY119">
        <f t="shared" si="72"/>
        <v>1</v>
      </c>
      <c r="AZ119">
        <f t="shared" si="73"/>
        <v>1</v>
      </c>
      <c r="BA119" s="4">
        <f t="shared" si="74"/>
        <v>0</v>
      </c>
      <c r="BB119" s="4">
        <f t="shared" si="75"/>
        <v>0</v>
      </c>
      <c r="BC119" s="4">
        <f t="shared" si="76"/>
        <v>0</v>
      </c>
      <c r="BD119" s="4">
        <f t="shared" si="77"/>
        <v>141285</v>
      </c>
      <c r="BE119" s="4">
        <f t="shared" si="78"/>
        <v>0</v>
      </c>
      <c r="BF119" s="4">
        <f t="shared" si="79"/>
        <v>0</v>
      </c>
      <c r="BG119" s="4">
        <f t="shared" si="80"/>
        <v>0</v>
      </c>
      <c r="BH119" s="4">
        <f t="shared" si="81"/>
        <v>0</v>
      </c>
      <c r="BI119" s="4">
        <f t="shared" si="82"/>
        <v>0</v>
      </c>
      <c r="BJ119" s="4">
        <f t="shared" si="83"/>
        <v>0</v>
      </c>
      <c r="BK119" s="4">
        <f t="shared" si="84"/>
        <v>0</v>
      </c>
      <c r="BL119" s="4">
        <f t="shared" si="85"/>
        <v>0</v>
      </c>
      <c r="BM119" s="4">
        <f t="shared" si="86"/>
        <v>0</v>
      </c>
      <c r="BN119" s="4">
        <f t="shared" si="87"/>
        <v>0</v>
      </c>
      <c r="BO119">
        <f>SUMIFS(BH$5:BH119,$AA$5:$AA119,$AA119)</f>
        <v>4</v>
      </c>
      <c r="BP119">
        <f>SUMIFS(BI$5:BI119,$AA$5:$AA119,$AA119)</f>
        <v>13</v>
      </c>
      <c r="BQ119">
        <f>SUMIFS(BJ$5:BJ119,$AA$5:$AA119,$AA119)</f>
        <v>14</v>
      </c>
      <c r="BR119">
        <f>SUMIFS(BK$5:BK119,$AA$5:$AA119,$AA119)</f>
        <v>10</v>
      </c>
      <c r="BS119">
        <f>SUMIFS(BL$5:BL119,$AA$5:$AA119,$AA119)</f>
        <v>6</v>
      </c>
      <c r="BT119">
        <f>SUMIFS(BM$5:BM119,$AA$5:$AA119,$AA119)</f>
        <v>15</v>
      </c>
      <c r="BU119">
        <f>SUMIFS(BN$5:BN119,$AA$5:$AA119,$AA119)</f>
        <v>0</v>
      </c>
      <c r="BV119">
        <f t="shared" si="88"/>
        <v>4</v>
      </c>
      <c r="BW119">
        <f t="shared" si="89"/>
        <v>17</v>
      </c>
      <c r="BX119">
        <f t="shared" si="90"/>
        <v>17</v>
      </c>
      <c r="BY119">
        <f t="shared" si="91"/>
        <v>11</v>
      </c>
      <c r="BZ119">
        <f t="shared" si="92"/>
        <v>10</v>
      </c>
      <c r="CA119">
        <f t="shared" si="93"/>
        <v>18</v>
      </c>
      <c r="CB119">
        <f t="shared" si="94"/>
        <v>0</v>
      </c>
      <c r="CC119">
        <f t="shared" si="95"/>
        <v>0</v>
      </c>
      <c r="CD119">
        <f t="shared" si="96"/>
        <v>0</v>
      </c>
      <c r="CE119" t="str">
        <f>IFERROR(VLOOKUP($AA119,'Tuyến và nhân viên'!$I:$O,7,0),"")</f>
        <v>Trần Văn Khanh</v>
      </c>
      <c r="CF119">
        <f t="shared" si="97"/>
        <v>4</v>
      </c>
      <c r="CG119">
        <f t="shared" si="98"/>
        <v>1</v>
      </c>
      <c r="CH119">
        <f>COUNTIFS($L119:L119,"x")</f>
        <v>0</v>
      </c>
      <c r="CI119">
        <f>COUNTIFS($L119:M119,"x")</f>
        <v>0</v>
      </c>
      <c r="CJ119">
        <f>COUNTIFS($L119:N119,"x")</f>
        <v>0</v>
      </c>
      <c r="CK119">
        <f>COUNTIFS($L119:O119,"x")</f>
        <v>1</v>
      </c>
      <c r="CL119">
        <f>COUNTIFS($L119:P119,"x")</f>
        <v>1</v>
      </c>
      <c r="CM119">
        <f>COUNTIFS($L119:Q119,"x")</f>
        <v>1</v>
      </c>
      <c r="CN119">
        <f>COUNTIFS($L119:R119,"x")</f>
        <v>1</v>
      </c>
      <c r="CO119" t="str" cm="1">
        <f t="array" ref="CO119">IFERROR(INDEX($CH$4:$CN$4,0,MATCH(1,$CH119:$CN119,0)),"")</f>
        <v>Thứ 5</v>
      </c>
      <c r="CP119" t="str" cm="1">
        <f t="array" ref="CP119">IFERROR(INDEX($CH$4:$CN$4,0,MATCH(2,$CH119:$CN119,0)),"")</f>
        <v/>
      </c>
      <c r="CQ119" t="str">
        <f t="shared" si="99"/>
        <v>Thứ 5</v>
      </c>
      <c r="CR119" t="str">
        <f t="shared" si="29"/>
        <v>F4 - Tất cả các tuần</v>
      </c>
    </row>
    <row r="120" spans="1:96" x14ac:dyDescent="0.3">
      <c r="A120" s="117" t="s">
        <v>34619</v>
      </c>
      <c r="B120" s="118" t="s">
        <v>33266</v>
      </c>
      <c r="C120" s="118" t="s">
        <v>33267</v>
      </c>
      <c r="D120" s="118" t="s">
        <v>39657</v>
      </c>
      <c r="E120" s="118" t="s">
        <v>21</v>
      </c>
      <c r="F120" s="118" t="s">
        <v>38009</v>
      </c>
      <c r="G120" s="118" t="s">
        <v>38010</v>
      </c>
      <c r="H120" s="118" t="s">
        <v>38014</v>
      </c>
      <c r="I120" s="118" t="s">
        <v>22</v>
      </c>
      <c r="J120" s="119" t="s">
        <v>39658</v>
      </c>
      <c r="K120" s="119" t="s">
        <v>23</v>
      </c>
      <c r="L120" s="117" t="s">
        <v>23</v>
      </c>
      <c r="M120" s="117" t="s">
        <v>23</v>
      </c>
      <c r="N120" s="117" t="s">
        <v>23</v>
      </c>
      <c r="O120" s="117" t="s">
        <v>23</v>
      </c>
      <c r="P120" s="117" t="s">
        <v>23</v>
      </c>
      <c r="Q120" s="117" t="s">
        <v>24</v>
      </c>
      <c r="R120" s="117" t="s">
        <v>23</v>
      </c>
      <c r="S120" s="117" t="s">
        <v>24</v>
      </c>
      <c r="T120" s="117" t="s">
        <v>24</v>
      </c>
      <c r="U120" s="117" t="s">
        <v>24</v>
      </c>
      <c r="V120" s="117" t="s">
        <v>24</v>
      </c>
      <c r="W120" s="74" t="str">
        <f t="shared" si="65"/>
        <v/>
      </c>
      <c r="X120" s="74" t="str">
        <f t="shared" si="66"/>
        <v>x</v>
      </c>
      <c r="Y120" s="74" t="str">
        <f t="shared" si="67"/>
        <v/>
      </c>
      <c r="Z120" s="74" t="str">
        <f t="shared" si="68"/>
        <v>x</v>
      </c>
      <c r="AA120" t="str">
        <f>VLOOKUP($D120,'Tuyến và nhân viên'!$D:$M,6,0)</f>
        <v>HL00622</v>
      </c>
      <c r="AB120" t="str">
        <f>VLOOKUP($D120,'Tuyến và nhân viên'!$D:$M,7,0)</f>
        <v>Dương Phi Vủ</v>
      </c>
      <c r="AC120" s="16" t="str">
        <f>IFERROR(VLOOKUP($F120,DSKH!$D:$BF,53,0),"")</f>
        <v>F2</v>
      </c>
      <c r="AD120" s="16" t="str">
        <f>IFERROR(VLOOKUP($F120,DSKH!$D:$BF,54,0),"")</f>
        <v>OTC</v>
      </c>
      <c r="AE120" s="4">
        <f>SUMIFS('Doanh số khách hàng'!$F:$F,'Doanh số khách hàng'!$A:$A,'Chi tiết tuyến'!$F120)</f>
        <v>0</v>
      </c>
      <c r="AF120" s="16" t="str">
        <f t="shared" si="4"/>
        <v>F4</v>
      </c>
      <c r="AG120" s="16" t="str">
        <f t="shared" si="5"/>
        <v>F2</v>
      </c>
      <c r="AH120" t="b">
        <f t="shared" si="69"/>
        <v>0</v>
      </c>
      <c r="AI120" t="b">
        <f t="shared" si="70"/>
        <v>1</v>
      </c>
      <c r="AJ120">
        <f>IFERROR(VLOOKUP($AC120,Master!$D:$E,2,0),"")</f>
        <v>2</v>
      </c>
      <c r="AK120">
        <f>VLOOKUP($AF120,Master!$D:$E,2,0)</f>
        <v>4</v>
      </c>
      <c r="AL120" s="4">
        <f t="shared" si="71"/>
        <v>0</v>
      </c>
      <c r="AM120" t="str">
        <f>IFERROR(VLOOKUP($F120,DSKH!$D:$BF,31,0),"")</f>
        <v>Tỉnh Cà Mau</v>
      </c>
      <c r="AN120" t="str">
        <f>IFERROR(VLOOKUP($F120,DSKH!$D:$BF,29,0),"")</f>
        <v>Phường Bạc Liêu</v>
      </c>
      <c r="AO120">
        <f>IFERROR(VLOOKUP($F120,DSKH!$D:$BF,52,0),"")</f>
        <v>0</v>
      </c>
      <c r="AP120">
        <f>IF(L120="x",1+COUNTIFS(AP$4:AP119,"&gt;0",$AA$4:$AA119,$AA119),0)</f>
        <v>0</v>
      </c>
      <c r="AQ120">
        <f>IF(M120="x",1+COUNTIFS(AQ$4:AQ119,"&gt;0",$AA$4:$AA119,$AA119),0)</f>
        <v>0</v>
      </c>
      <c r="AR120">
        <f>IF(N120="x",1+COUNTIFS(AR$4:AR119,"&gt;0",$AA$4:$AA119,$AA119),0)</f>
        <v>0</v>
      </c>
      <c r="AS120">
        <f>IF(O120="x",1+COUNTIFS(AS$4:AS119,"&gt;0",$AA$4:$AA119,$AA119),0)</f>
        <v>0</v>
      </c>
      <c r="AT120">
        <f>IF(P120="x",1+COUNTIFS(AT$4:AT119,"&gt;0",$AA$4:$AA119,$AA119),0)</f>
        <v>0</v>
      </c>
      <c r="AU120">
        <f>IF(Q120="x",1+COUNTIFS(AU$4:AU119,"&gt;0",$AA$4:$AA119,$AA119),0)</f>
        <v>29</v>
      </c>
      <c r="AV120">
        <f>IF(R120="x",1+COUNTIFS(AV$4:AV119,"&gt;0",$AA$4:$AA119,$AA119),0)</f>
        <v>0</v>
      </c>
      <c r="AW120">
        <f t="shared" si="8"/>
        <v>0</v>
      </c>
      <c r="AX120">
        <f t="shared" si="9"/>
        <v>1</v>
      </c>
      <c r="AY120">
        <f t="shared" si="72"/>
        <v>0</v>
      </c>
      <c r="AZ120">
        <f t="shared" si="73"/>
        <v>1</v>
      </c>
      <c r="BA120" s="4">
        <f t="shared" si="74"/>
        <v>0</v>
      </c>
      <c r="BB120" s="4">
        <f t="shared" si="75"/>
        <v>0</v>
      </c>
      <c r="BC120" s="4">
        <f t="shared" si="76"/>
        <v>0</v>
      </c>
      <c r="BD120" s="4">
        <f t="shared" si="77"/>
        <v>0</v>
      </c>
      <c r="BE120" s="4">
        <f t="shared" si="78"/>
        <v>0</v>
      </c>
      <c r="BF120" s="4">
        <f t="shared" si="79"/>
        <v>0</v>
      </c>
      <c r="BG120" s="4">
        <f t="shared" si="80"/>
        <v>0</v>
      </c>
      <c r="BH120" s="4">
        <f t="shared" si="81"/>
        <v>0</v>
      </c>
      <c r="BI120" s="4">
        <f t="shared" si="82"/>
        <v>0</v>
      </c>
      <c r="BJ120" s="4">
        <f t="shared" si="83"/>
        <v>0</v>
      </c>
      <c r="BK120" s="4">
        <f t="shared" si="84"/>
        <v>0</v>
      </c>
      <c r="BL120" s="4">
        <f t="shared" si="85"/>
        <v>0</v>
      </c>
      <c r="BM120" s="4">
        <f t="shared" si="86"/>
        <v>1</v>
      </c>
      <c r="BN120" s="4">
        <f t="shared" si="87"/>
        <v>0</v>
      </c>
      <c r="BO120">
        <f>SUMIFS(BH$5:BH120,$AA$5:$AA120,$AA120)</f>
        <v>4</v>
      </c>
      <c r="BP120">
        <f>SUMIFS(BI$5:BI120,$AA$5:$AA120,$AA120)</f>
        <v>13</v>
      </c>
      <c r="BQ120">
        <f>SUMIFS(BJ$5:BJ120,$AA$5:$AA120,$AA120)</f>
        <v>14</v>
      </c>
      <c r="BR120">
        <f>SUMIFS(BK$5:BK120,$AA$5:$AA120,$AA120)</f>
        <v>10</v>
      </c>
      <c r="BS120">
        <f>SUMIFS(BL$5:BL120,$AA$5:$AA120,$AA120)</f>
        <v>6</v>
      </c>
      <c r="BT120">
        <f>SUMIFS(BM$5:BM120,$AA$5:$AA120,$AA120)</f>
        <v>16</v>
      </c>
      <c r="BU120">
        <f>SUMIFS(BN$5:BN120,$AA$5:$AA120,$AA120)</f>
        <v>0</v>
      </c>
      <c r="BV120">
        <f t="shared" si="88"/>
        <v>4</v>
      </c>
      <c r="BW120">
        <f t="shared" si="89"/>
        <v>17</v>
      </c>
      <c r="BX120">
        <f t="shared" si="90"/>
        <v>17</v>
      </c>
      <c r="BY120">
        <f t="shared" si="91"/>
        <v>11</v>
      </c>
      <c r="BZ120">
        <f t="shared" si="92"/>
        <v>10</v>
      </c>
      <c r="CA120">
        <f t="shared" si="93"/>
        <v>18</v>
      </c>
      <c r="CB120">
        <f t="shared" si="94"/>
        <v>0</v>
      </c>
      <c r="CC120">
        <f t="shared" si="95"/>
        <v>16</v>
      </c>
      <c r="CD120">
        <f t="shared" si="96"/>
        <v>18</v>
      </c>
      <c r="CE120" t="str">
        <f>IFERROR(VLOOKUP($AA120,'Tuyến và nhân viên'!$I:$O,7,0),"")</f>
        <v>Trần Văn Khanh</v>
      </c>
      <c r="CF120">
        <f t="shared" si="97"/>
        <v>2</v>
      </c>
      <c r="CG120">
        <f t="shared" si="98"/>
        <v>1</v>
      </c>
      <c r="CH120">
        <f>COUNTIFS($L120:L120,"x")</f>
        <v>0</v>
      </c>
      <c r="CI120">
        <f>COUNTIFS($L120:M120,"x")</f>
        <v>0</v>
      </c>
      <c r="CJ120">
        <f>COUNTIFS($L120:N120,"x")</f>
        <v>0</v>
      </c>
      <c r="CK120">
        <f>COUNTIFS($L120:O120,"x")</f>
        <v>0</v>
      </c>
      <c r="CL120">
        <f>COUNTIFS($L120:P120,"x")</f>
        <v>0</v>
      </c>
      <c r="CM120">
        <f>COUNTIFS($L120:Q120,"x")</f>
        <v>1</v>
      </c>
      <c r="CN120">
        <f>COUNTIFS($L120:R120,"x")</f>
        <v>1</v>
      </c>
      <c r="CO120" t="str" cm="1">
        <f t="array" ref="CO120">IFERROR(INDEX($CH$4:$CN$4,0,MATCH(1,$CH120:$CN120,0)),"")</f>
        <v>Thứ 7</v>
      </c>
      <c r="CP120" t="str" cm="1">
        <f t="array" ref="CP120">IFERROR(INDEX($CH$4:$CN$4,0,MATCH(2,$CH120:$CN120,0)),"")</f>
        <v/>
      </c>
      <c r="CQ120" t="str">
        <f t="shared" si="99"/>
        <v>Thứ 7</v>
      </c>
      <c r="CR120" t="str">
        <f t="shared" si="29"/>
        <v>F2 - Tuần 2 &amp; 4</v>
      </c>
    </row>
    <row r="121" spans="1:96" x14ac:dyDescent="0.3">
      <c r="A121" s="117" t="s">
        <v>34629</v>
      </c>
      <c r="B121" s="118" t="s">
        <v>33266</v>
      </c>
      <c r="C121" s="118" t="s">
        <v>33267</v>
      </c>
      <c r="D121" s="118" t="s">
        <v>39657</v>
      </c>
      <c r="E121" s="118" t="s">
        <v>21</v>
      </c>
      <c r="F121" s="118" t="s">
        <v>33183</v>
      </c>
      <c r="G121" s="118" t="s">
        <v>38212</v>
      </c>
      <c r="H121" s="118" t="s">
        <v>38216</v>
      </c>
      <c r="I121" s="118" t="s">
        <v>22</v>
      </c>
      <c r="J121" s="119" t="s">
        <v>39658</v>
      </c>
      <c r="K121" s="119" t="s">
        <v>23</v>
      </c>
      <c r="L121" s="117" t="s">
        <v>23</v>
      </c>
      <c r="M121" s="117" t="s">
        <v>23</v>
      </c>
      <c r="N121" s="117" t="s">
        <v>23</v>
      </c>
      <c r="O121" s="117" t="s">
        <v>23</v>
      </c>
      <c r="P121" s="117" t="s">
        <v>24</v>
      </c>
      <c r="Q121" s="117" t="s">
        <v>23</v>
      </c>
      <c r="R121" s="117" t="s">
        <v>23</v>
      </c>
      <c r="S121" s="117" t="s">
        <v>24</v>
      </c>
      <c r="T121" s="117" t="s">
        <v>24</v>
      </c>
      <c r="U121" s="117" t="s">
        <v>24</v>
      </c>
      <c r="V121" s="117" t="s">
        <v>24</v>
      </c>
      <c r="W121" s="74" t="str">
        <f t="shared" si="65"/>
        <v/>
      </c>
      <c r="X121" s="74" t="str">
        <f t="shared" si="66"/>
        <v>x</v>
      </c>
      <c r="Y121" s="74" t="str">
        <f t="shared" si="67"/>
        <v/>
      </c>
      <c r="Z121" s="74" t="str">
        <f t="shared" si="68"/>
        <v>x</v>
      </c>
      <c r="AA121" t="str">
        <f>VLOOKUP($D121,'Tuyến và nhân viên'!$D:$M,6,0)</f>
        <v>HL00622</v>
      </c>
      <c r="AB121" t="str">
        <f>VLOOKUP($D121,'Tuyến và nhân viên'!$D:$M,7,0)</f>
        <v>Dương Phi Vủ</v>
      </c>
      <c r="AC121" s="16" t="str">
        <f>IFERROR(VLOOKUP($F121,DSKH!$D:$BF,53,0),"")</f>
        <v>F2</v>
      </c>
      <c r="AD121" s="16" t="str">
        <f>IFERROR(VLOOKUP($F121,DSKH!$D:$BF,54,0),"")</f>
        <v>OTC</v>
      </c>
      <c r="AE121" s="4">
        <f>SUMIFS('Doanh số khách hàng'!$F:$F,'Doanh số khách hàng'!$A:$A,'Chi tiết tuyến'!$F121)</f>
        <v>136666.66666666666</v>
      </c>
      <c r="AF121" s="16" t="str">
        <f t="shared" si="4"/>
        <v>F4</v>
      </c>
      <c r="AG121" s="16" t="str">
        <f t="shared" si="5"/>
        <v>F2</v>
      </c>
      <c r="AH121" t="b">
        <f t="shared" si="69"/>
        <v>0</v>
      </c>
      <c r="AI121" t="b">
        <f t="shared" si="70"/>
        <v>1</v>
      </c>
      <c r="AJ121">
        <f>IFERROR(VLOOKUP($AC121,Master!$D:$E,2,0),"")</f>
        <v>2</v>
      </c>
      <c r="AK121">
        <f>VLOOKUP($AF121,Master!$D:$E,2,0)</f>
        <v>4</v>
      </c>
      <c r="AL121" s="4">
        <f t="shared" si="71"/>
        <v>68333.333333333328</v>
      </c>
      <c r="AM121" t="str">
        <f>IFERROR(VLOOKUP($F121,DSKH!$D:$BF,31,0),"")</f>
        <v>Tỉnh Cà Mau</v>
      </c>
      <c r="AN121" t="str">
        <f>IFERROR(VLOOKUP($F121,DSKH!$D:$BF,29,0),"")</f>
        <v>Xã Châu Thới</v>
      </c>
      <c r="AO121">
        <f>IFERROR(VLOOKUP($F121,DSKH!$D:$BF,52,0),"")</f>
        <v>136666.66666666666</v>
      </c>
      <c r="AP121">
        <f>IF(L121="x",1+COUNTIFS(AP$4:AP120,"&gt;0",$AA$4:$AA120,$AA120),0)</f>
        <v>0</v>
      </c>
      <c r="AQ121">
        <f>IF(M121="x",1+COUNTIFS(AQ$4:AQ120,"&gt;0",$AA$4:$AA120,$AA120),0)</f>
        <v>0</v>
      </c>
      <c r="AR121">
        <f>IF(N121="x",1+COUNTIFS(AR$4:AR120,"&gt;0",$AA$4:$AA120,$AA120),0)</f>
        <v>0</v>
      </c>
      <c r="AS121">
        <f>IF(O121="x",1+COUNTIFS(AS$4:AS120,"&gt;0",$AA$4:$AA120,$AA120),0)</f>
        <v>0</v>
      </c>
      <c r="AT121">
        <f>IF(P121="x",1+COUNTIFS(AT$4:AT120,"&gt;0",$AA$4:$AA120,$AA120),0)</f>
        <v>12</v>
      </c>
      <c r="AU121">
        <f>IF(Q121="x",1+COUNTIFS(AU$4:AU120,"&gt;0",$AA$4:$AA120,$AA120),0)</f>
        <v>0</v>
      </c>
      <c r="AV121">
        <f>IF(R121="x",1+COUNTIFS(AV$4:AV120,"&gt;0",$AA$4:$AA120,$AA120),0)</f>
        <v>0</v>
      </c>
      <c r="AW121">
        <f t="shared" si="8"/>
        <v>0</v>
      </c>
      <c r="AX121">
        <f t="shared" si="9"/>
        <v>1</v>
      </c>
      <c r="AY121">
        <f t="shared" si="72"/>
        <v>0</v>
      </c>
      <c r="AZ121">
        <f t="shared" si="73"/>
        <v>1</v>
      </c>
      <c r="BA121" s="4">
        <f t="shared" si="74"/>
        <v>0</v>
      </c>
      <c r="BB121" s="4">
        <f t="shared" si="75"/>
        <v>0</v>
      </c>
      <c r="BC121" s="4">
        <f t="shared" si="76"/>
        <v>0</v>
      </c>
      <c r="BD121" s="4">
        <f t="shared" si="77"/>
        <v>0</v>
      </c>
      <c r="BE121" s="4">
        <f t="shared" si="78"/>
        <v>68333.333333333328</v>
      </c>
      <c r="BF121" s="4">
        <f t="shared" si="79"/>
        <v>0</v>
      </c>
      <c r="BG121" s="4">
        <f t="shared" si="80"/>
        <v>0</v>
      </c>
      <c r="BH121" s="4">
        <f t="shared" si="81"/>
        <v>0</v>
      </c>
      <c r="BI121" s="4">
        <f t="shared" si="82"/>
        <v>0</v>
      </c>
      <c r="BJ121" s="4">
        <f t="shared" si="83"/>
        <v>0</v>
      </c>
      <c r="BK121" s="4">
        <f t="shared" si="84"/>
        <v>0</v>
      </c>
      <c r="BL121" s="4">
        <f t="shared" si="85"/>
        <v>1</v>
      </c>
      <c r="BM121" s="4">
        <f t="shared" si="86"/>
        <v>0</v>
      </c>
      <c r="BN121" s="4">
        <f t="shared" si="87"/>
        <v>0</v>
      </c>
      <c r="BO121">
        <f>SUMIFS(BH$5:BH121,$AA$5:$AA121,$AA121)</f>
        <v>4</v>
      </c>
      <c r="BP121">
        <f>SUMIFS(BI$5:BI121,$AA$5:$AA121,$AA121)</f>
        <v>13</v>
      </c>
      <c r="BQ121">
        <f>SUMIFS(BJ$5:BJ121,$AA$5:$AA121,$AA121)</f>
        <v>14</v>
      </c>
      <c r="BR121">
        <f>SUMIFS(BK$5:BK121,$AA$5:$AA121,$AA121)</f>
        <v>10</v>
      </c>
      <c r="BS121">
        <f>SUMIFS(BL$5:BL121,$AA$5:$AA121,$AA121)</f>
        <v>7</v>
      </c>
      <c r="BT121">
        <f>SUMIFS(BM$5:BM121,$AA$5:$AA121,$AA121)</f>
        <v>16</v>
      </c>
      <c r="BU121">
        <f>SUMIFS(BN$5:BN121,$AA$5:$AA121,$AA121)</f>
        <v>0</v>
      </c>
      <c r="BV121">
        <f t="shared" si="88"/>
        <v>4</v>
      </c>
      <c r="BW121">
        <f t="shared" si="89"/>
        <v>17</v>
      </c>
      <c r="BX121">
        <f t="shared" si="90"/>
        <v>17</v>
      </c>
      <c r="BY121">
        <f t="shared" si="91"/>
        <v>11</v>
      </c>
      <c r="BZ121">
        <f t="shared" si="92"/>
        <v>10</v>
      </c>
      <c r="CA121">
        <f t="shared" si="93"/>
        <v>18</v>
      </c>
      <c r="CB121">
        <f t="shared" si="94"/>
        <v>0</v>
      </c>
      <c r="CC121">
        <f t="shared" si="95"/>
        <v>7</v>
      </c>
      <c r="CD121">
        <f t="shared" si="96"/>
        <v>10</v>
      </c>
      <c r="CE121" t="str">
        <f>IFERROR(VLOOKUP($AA121,'Tuyến và nhân viên'!$I:$O,7,0),"")</f>
        <v>Trần Văn Khanh</v>
      </c>
      <c r="CF121">
        <f t="shared" si="97"/>
        <v>2</v>
      </c>
      <c r="CG121">
        <f t="shared" si="98"/>
        <v>1</v>
      </c>
      <c r="CH121">
        <f>COUNTIFS($L121:L121,"x")</f>
        <v>0</v>
      </c>
      <c r="CI121">
        <f>COUNTIFS($L121:M121,"x")</f>
        <v>0</v>
      </c>
      <c r="CJ121">
        <f>COUNTIFS($L121:N121,"x")</f>
        <v>0</v>
      </c>
      <c r="CK121">
        <f>COUNTIFS($L121:O121,"x")</f>
        <v>0</v>
      </c>
      <c r="CL121">
        <f>COUNTIFS($L121:P121,"x")</f>
        <v>1</v>
      </c>
      <c r="CM121">
        <f>COUNTIFS($L121:Q121,"x")</f>
        <v>1</v>
      </c>
      <c r="CN121">
        <f>COUNTIFS($L121:R121,"x")</f>
        <v>1</v>
      </c>
      <c r="CO121" t="str" cm="1">
        <f t="array" ref="CO121">IFERROR(INDEX($CH$4:$CN$4,0,MATCH(1,$CH121:$CN121,0)),"")</f>
        <v>Thứ 6</v>
      </c>
      <c r="CP121" t="str" cm="1">
        <f t="array" ref="CP121">IFERROR(INDEX($CH$4:$CN$4,0,MATCH(2,$CH121:$CN121,0)),"")</f>
        <v/>
      </c>
      <c r="CQ121" t="str">
        <f t="shared" si="99"/>
        <v>Thứ 6</v>
      </c>
      <c r="CR121" t="str">
        <f t="shared" si="29"/>
        <v>F2 - Tuần 2 &amp; 4</v>
      </c>
    </row>
    <row r="122" spans="1:96" x14ac:dyDescent="0.3">
      <c r="A122" s="117" t="s">
        <v>34640</v>
      </c>
      <c r="B122" s="118" t="s">
        <v>33266</v>
      </c>
      <c r="C122" s="118" t="s">
        <v>33267</v>
      </c>
      <c r="D122" s="118" t="s">
        <v>39657</v>
      </c>
      <c r="E122" s="118" t="s">
        <v>21</v>
      </c>
      <c r="F122" s="118" t="s">
        <v>16838</v>
      </c>
      <c r="G122" s="118" t="s">
        <v>38219</v>
      </c>
      <c r="H122" s="118" t="s">
        <v>38226</v>
      </c>
      <c r="I122" s="118" t="s">
        <v>22</v>
      </c>
      <c r="J122" s="119" t="s">
        <v>39658</v>
      </c>
      <c r="K122" s="119" t="s">
        <v>23</v>
      </c>
      <c r="L122" s="117" t="s">
        <v>23</v>
      </c>
      <c r="M122" s="117" t="s">
        <v>23</v>
      </c>
      <c r="N122" s="117" t="s">
        <v>23</v>
      </c>
      <c r="O122" s="117" t="s">
        <v>23</v>
      </c>
      <c r="P122" s="117" t="s">
        <v>24</v>
      </c>
      <c r="Q122" s="117" t="s">
        <v>23</v>
      </c>
      <c r="R122" s="117" t="s">
        <v>23</v>
      </c>
      <c r="S122" s="117" t="s">
        <v>24</v>
      </c>
      <c r="T122" s="117" t="s">
        <v>24</v>
      </c>
      <c r="U122" s="117" t="s">
        <v>24</v>
      </c>
      <c r="V122" s="117" t="s">
        <v>24</v>
      </c>
      <c r="W122" s="74" t="str">
        <f t="shared" si="65"/>
        <v>x</v>
      </c>
      <c r="X122" s="74" t="str">
        <f t="shared" si="66"/>
        <v>x</v>
      </c>
      <c r="Y122" s="74" t="str">
        <f t="shared" si="67"/>
        <v>x</v>
      </c>
      <c r="Z122" s="74" t="str">
        <f t="shared" si="68"/>
        <v>x</v>
      </c>
      <c r="AA122" t="str">
        <f>VLOOKUP($D122,'Tuyến và nhân viên'!$D:$M,6,0)</f>
        <v>HL00622</v>
      </c>
      <c r="AB122" t="str">
        <f>VLOOKUP($D122,'Tuyến và nhân viên'!$D:$M,7,0)</f>
        <v>Dương Phi Vủ</v>
      </c>
      <c r="AC122" s="16" t="str">
        <f>IFERROR(VLOOKUP($F122,DSKH!$D:$BF,53,0),"")</f>
        <v>F4</v>
      </c>
      <c r="AD122" s="16" t="str">
        <f>IFERROR(VLOOKUP($F122,DSKH!$D:$BF,54,0),"")</f>
        <v>OTC</v>
      </c>
      <c r="AE122" s="4">
        <f>SUMIFS('Doanh số khách hàng'!$F:$F,'Doanh số khách hàng'!$A:$A,'Chi tiết tuyến'!$F122)</f>
        <v>1365933.3333333333</v>
      </c>
      <c r="AF122" s="16" t="str">
        <f t="shared" si="4"/>
        <v>F4</v>
      </c>
      <c r="AG122" s="16" t="str">
        <f t="shared" si="5"/>
        <v>F4</v>
      </c>
      <c r="AH122" t="b">
        <f t="shared" si="69"/>
        <v>1</v>
      </c>
      <c r="AI122" t="b">
        <f t="shared" si="70"/>
        <v>1</v>
      </c>
      <c r="AJ122">
        <f>IFERROR(VLOOKUP($AC122,Master!$D:$E,2,0),"")</f>
        <v>4</v>
      </c>
      <c r="AK122">
        <f>VLOOKUP($AF122,Master!$D:$E,2,0)</f>
        <v>4</v>
      </c>
      <c r="AL122" s="4">
        <f t="shared" si="71"/>
        <v>341483.33333333331</v>
      </c>
      <c r="AM122" t="str">
        <f>IFERROR(VLOOKUP($F122,DSKH!$D:$BF,31,0),"")</f>
        <v>Tỉnh Cà Mau</v>
      </c>
      <c r="AN122" t="str">
        <f>IFERROR(VLOOKUP($F122,DSKH!$D:$BF,29,0),"")</f>
        <v>Xã Vĩnh Thanh</v>
      </c>
      <c r="AO122">
        <f>IFERROR(VLOOKUP($F122,DSKH!$D:$BF,52,0),"")</f>
        <v>1365933.3333333333</v>
      </c>
      <c r="AP122">
        <f>IF(L122="x",1+COUNTIFS(AP$4:AP121,"&gt;0",$AA$4:$AA121,$AA121),0)</f>
        <v>0</v>
      </c>
      <c r="AQ122">
        <f>IF(M122="x",1+COUNTIFS(AQ$4:AQ121,"&gt;0",$AA$4:$AA121,$AA121),0)</f>
        <v>0</v>
      </c>
      <c r="AR122">
        <f>IF(N122="x",1+COUNTIFS(AR$4:AR121,"&gt;0",$AA$4:$AA121,$AA121),0)</f>
        <v>0</v>
      </c>
      <c r="AS122">
        <f>IF(O122="x",1+COUNTIFS(AS$4:AS121,"&gt;0",$AA$4:$AA121,$AA121),0)</f>
        <v>0</v>
      </c>
      <c r="AT122">
        <f>IF(P122="x",1+COUNTIFS(AT$4:AT121,"&gt;0",$AA$4:$AA121,$AA121),0)</f>
        <v>13</v>
      </c>
      <c r="AU122">
        <f>IF(Q122="x",1+COUNTIFS(AU$4:AU121,"&gt;0",$AA$4:$AA121,$AA121),0)</f>
        <v>0</v>
      </c>
      <c r="AV122">
        <f>IF(R122="x",1+COUNTIFS(AV$4:AV121,"&gt;0",$AA$4:$AA121,$AA121),0)</f>
        <v>0</v>
      </c>
      <c r="AW122">
        <f t="shared" si="8"/>
        <v>1</v>
      </c>
      <c r="AX122">
        <f t="shared" si="9"/>
        <v>1</v>
      </c>
      <c r="AY122">
        <f t="shared" si="72"/>
        <v>1</v>
      </c>
      <c r="AZ122">
        <f t="shared" si="73"/>
        <v>1</v>
      </c>
      <c r="BA122" s="4">
        <f t="shared" si="74"/>
        <v>0</v>
      </c>
      <c r="BB122" s="4">
        <f t="shared" si="75"/>
        <v>0</v>
      </c>
      <c r="BC122" s="4">
        <f t="shared" si="76"/>
        <v>0</v>
      </c>
      <c r="BD122" s="4">
        <f t="shared" si="77"/>
        <v>0</v>
      </c>
      <c r="BE122" s="4">
        <f t="shared" si="78"/>
        <v>341483.33333333331</v>
      </c>
      <c r="BF122" s="4">
        <f t="shared" si="79"/>
        <v>0</v>
      </c>
      <c r="BG122" s="4">
        <f t="shared" si="80"/>
        <v>0</v>
      </c>
      <c r="BH122" s="4">
        <f t="shared" si="81"/>
        <v>0</v>
      </c>
      <c r="BI122" s="4">
        <f t="shared" si="82"/>
        <v>0</v>
      </c>
      <c r="BJ122" s="4">
        <f t="shared" si="83"/>
        <v>0</v>
      </c>
      <c r="BK122" s="4">
        <f t="shared" si="84"/>
        <v>0</v>
      </c>
      <c r="BL122" s="4">
        <f t="shared" si="85"/>
        <v>0</v>
      </c>
      <c r="BM122" s="4">
        <f t="shared" si="86"/>
        <v>0</v>
      </c>
      <c r="BN122" s="4">
        <f t="shared" si="87"/>
        <v>0</v>
      </c>
      <c r="BO122">
        <f>SUMIFS(BH$5:BH122,$AA$5:$AA122,$AA122)</f>
        <v>4</v>
      </c>
      <c r="BP122">
        <f>SUMIFS(BI$5:BI122,$AA$5:$AA122,$AA122)</f>
        <v>13</v>
      </c>
      <c r="BQ122">
        <f>SUMIFS(BJ$5:BJ122,$AA$5:$AA122,$AA122)</f>
        <v>14</v>
      </c>
      <c r="BR122">
        <f>SUMIFS(BK$5:BK122,$AA$5:$AA122,$AA122)</f>
        <v>10</v>
      </c>
      <c r="BS122">
        <f>SUMIFS(BL$5:BL122,$AA$5:$AA122,$AA122)</f>
        <v>7</v>
      </c>
      <c r="BT122">
        <f>SUMIFS(BM$5:BM122,$AA$5:$AA122,$AA122)</f>
        <v>16</v>
      </c>
      <c r="BU122">
        <f>SUMIFS(BN$5:BN122,$AA$5:$AA122,$AA122)</f>
        <v>0</v>
      </c>
      <c r="BV122">
        <f t="shared" si="88"/>
        <v>4</v>
      </c>
      <c r="BW122">
        <f t="shared" si="89"/>
        <v>17</v>
      </c>
      <c r="BX122">
        <f t="shared" si="90"/>
        <v>17</v>
      </c>
      <c r="BY122">
        <f t="shared" si="91"/>
        <v>11</v>
      </c>
      <c r="BZ122">
        <f t="shared" si="92"/>
        <v>10</v>
      </c>
      <c r="CA122">
        <f t="shared" si="93"/>
        <v>18</v>
      </c>
      <c r="CB122">
        <f t="shared" si="94"/>
        <v>0</v>
      </c>
      <c r="CC122">
        <f t="shared" si="95"/>
        <v>0</v>
      </c>
      <c r="CD122">
        <f t="shared" si="96"/>
        <v>0</v>
      </c>
      <c r="CE122" t="str">
        <f>IFERROR(VLOOKUP($AA122,'Tuyến và nhân viên'!$I:$O,7,0),"")</f>
        <v>Trần Văn Khanh</v>
      </c>
      <c r="CF122">
        <f t="shared" si="97"/>
        <v>4</v>
      </c>
      <c r="CG122">
        <f t="shared" si="98"/>
        <v>1</v>
      </c>
      <c r="CH122">
        <f>COUNTIFS($L122:L122,"x")</f>
        <v>0</v>
      </c>
      <c r="CI122">
        <f>COUNTIFS($L122:M122,"x")</f>
        <v>0</v>
      </c>
      <c r="CJ122">
        <f>COUNTIFS($L122:N122,"x")</f>
        <v>0</v>
      </c>
      <c r="CK122">
        <f>COUNTIFS($L122:O122,"x")</f>
        <v>0</v>
      </c>
      <c r="CL122">
        <f>COUNTIFS($L122:P122,"x")</f>
        <v>1</v>
      </c>
      <c r="CM122">
        <f>COUNTIFS($L122:Q122,"x")</f>
        <v>1</v>
      </c>
      <c r="CN122">
        <f>COUNTIFS($L122:R122,"x")</f>
        <v>1</v>
      </c>
      <c r="CO122" t="str" cm="1">
        <f t="array" ref="CO122">IFERROR(INDEX($CH$4:$CN$4,0,MATCH(1,$CH122:$CN122,0)),"")</f>
        <v>Thứ 6</v>
      </c>
      <c r="CP122" t="str" cm="1">
        <f t="array" ref="CP122">IFERROR(INDEX($CH$4:$CN$4,0,MATCH(2,$CH122:$CN122,0)),"")</f>
        <v/>
      </c>
      <c r="CQ122" t="str">
        <f t="shared" si="99"/>
        <v>Thứ 6</v>
      </c>
      <c r="CR122" t="str">
        <f t="shared" si="29"/>
        <v>F4 - Tất cả các tuần</v>
      </c>
    </row>
    <row r="123" spans="1:96" x14ac:dyDescent="0.3">
      <c r="A123" s="117" t="s">
        <v>34650</v>
      </c>
      <c r="B123" s="118" t="s">
        <v>33266</v>
      </c>
      <c r="C123" s="118" t="s">
        <v>33267</v>
      </c>
      <c r="D123" s="118" t="s">
        <v>39657</v>
      </c>
      <c r="E123" s="118" t="s">
        <v>21</v>
      </c>
      <c r="F123" s="118" t="s">
        <v>38229</v>
      </c>
      <c r="G123" s="118" t="s">
        <v>38230</v>
      </c>
      <c r="H123" s="118" t="s">
        <v>38235</v>
      </c>
      <c r="I123" s="118" t="s">
        <v>22</v>
      </c>
      <c r="J123" s="119" t="s">
        <v>39658</v>
      </c>
      <c r="K123" s="119" t="s">
        <v>23</v>
      </c>
      <c r="L123" s="117" t="s">
        <v>23</v>
      </c>
      <c r="M123" s="117" t="s">
        <v>23</v>
      </c>
      <c r="N123" s="117" t="s">
        <v>23</v>
      </c>
      <c r="O123" s="117" t="s">
        <v>23</v>
      </c>
      <c r="P123" s="117" t="s">
        <v>24</v>
      </c>
      <c r="Q123" s="117" t="s">
        <v>23</v>
      </c>
      <c r="R123" s="117" t="s">
        <v>23</v>
      </c>
      <c r="S123" s="117" t="s">
        <v>24</v>
      </c>
      <c r="T123" s="117" t="s">
        <v>24</v>
      </c>
      <c r="U123" s="117" t="s">
        <v>24</v>
      </c>
      <c r="V123" s="117" t="s">
        <v>24</v>
      </c>
      <c r="W123" s="74" t="str">
        <f t="shared" si="65"/>
        <v/>
      </c>
      <c r="X123" s="74" t="str">
        <f t="shared" si="66"/>
        <v>x</v>
      </c>
      <c r="Y123" s="74" t="str">
        <f t="shared" si="67"/>
        <v/>
      </c>
      <c r="Z123" s="74" t="str">
        <f t="shared" si="68"/>
        <v>x</v>
      </c>
      <c r="AA123" t="str">
        <f>VLOOKUP($D123,'Tuyến và nhân viên'!$D:$M,6,0)</f>
        <v>HL00622</v>
      </c>
      <c r="AB123" t="str">
        <f>VLOOKUP($D123,'Tuyến và nhân viên'!$D:$M,7,0)</f>
        <v>Dương Phi Vủ</v>
      </c>
      <c r="AC123" s="16" t="str">
        <f>IFERROR(VLOOKUP($F123,DSKH!$D:$BF,53,0),"")</f>
        <v>F2</v>
      </c>
      <c r="AD123" s="16" t="str">
        <f>IFERROR(VLOOKUP($F123,DSKH!$D:$BF,54,0),"")</f>
        <v>OTC</v>
      </c>
      <c r="AE123" s="4">
        <f>SUMIFS('Doanh số khách hàng'!$F:$F,'Doanh số khách hàng'!$A:$A,'Chi tiết tuyến'!$F123)</f>
        <v>0</v>
      </c>
      <c r="AF123" s="16" t="str">
        <f t="shared" si="4"/>
        <v>F4</v>
      </c>
      <c r="AG123" s="16" t="str">
        <f t="shared" si="5"/>
        <v>F2</v>
      </c>
      <c r="AH123" t="b">
        <f t="shared" si="69"/>
        <v>0</v>
      </c>
      <c r="AI123" t="b">
        <f t="shared" si="70"/>
        <v>1</v>
      </c>
      <c r="AJ123">
        <f>IFERROR(VLOOKUP($AC123,Master!$D:$E,2,0),"")</f>
        <v>2</v>
      </c>
      <c r="AK123">
        <f>VLOOKUP($AF123,Master!$D:$E,2,0)</f>
        <v>4</v>
      </c>
      <c r="AL123" s="4">
        <f t="shared" si="71"/>
        <v>0</v>
      </c>
      <c r="AM123" t="str">
        <f>IFERROR(VLOOKUP($F123,DSKH!$D:$BF,31,0),"")</f>
        <v>Tỉnh Cà Mau</v>
      </c>
      <c r="AN123" t="str">
        <f>IFERROR(VLOOKUP($F123,DSKH!$D:$BF,29,0),"")</f>
        <v>Xã Hòa Bình</v>
      </c>
      <c r="AO123">
        <f>IFERROR(VLOOKUP($F123,DSKH!$D:$BF,52,0),"")</f>
        <v>0</v>
      </c>
      <c r="AP123">
        <f>IF(L123="x",1+COUNTIFS(AP$4:AP122,"&gt;0",$AA$4:$AA122,$AA122),0)</f>
        <v>0</v>
      </c>
      <c r="AQ123">
        <f>IF(M123="x",1+COUNTIFS(AQ$4:AQ122,"&gt;0",$AA$4:$AA122,$AA122),0)</f>
        <v>0</v>
      </c>
      <c r="AR123">
        <f>IF(N123="x",1+COUNTIFS(AR$4:AR122,"&gt;0",$AA$4:$AA122,$AA122),0)</f>
        <v>0</v>
      </c>
      <c r="AS123">
        <f>IF(O123="x",1+COUNTIFS(AS$4:AS122,"&gt;0",$AA$4:$AA122,$AA122),0)</f>
        <v>0</v>
      </c>
      <c r="AT123">
        <f>IF(P123="x",1+COUNTIFS(AT$4:AT122,"&gt;0",$AA$4:$AA122,$AA122),0)</f>
        <v>14</v>
      </c>
      <c r="AU123">
        <f>IF(Q123="x",1+COUNTIFS(AU$4:AU122,"&gt;0",$AA$4:$AA122,$AA122),0)</f>
        <v>0</v>
      </c>
      <c r="AV123">
        <f>IF(R123="x",1+COUNTIFS(AV$4:AV122,"&gt;0",$AA$4:$AA122,$AA122),0)</f>
        <v>0</v>
      </c>
      <c r="AW123">
        <f t="shared" si="8"/>
        <v>0</v>
      </c>
      <c r="AX123">
        <f t="shared" si="9"/>
        <v>1</v>
      </c>
      <c r="AY123">
        <f t="shared" si="72"/>
        <v>0</v>
      </c>
      <c r="AZ123">
        <f t="shared" si="73"/>
        <v>1</v>
      </c>
      <c r="BA123" s="4">
        <f t="shared" si="74"/>
        <v>0</v>
      </c>
      <c r="BB123" s="4">
        <f t="shared" si="75"/>
        <v>0</v>
      </c>
      <c r="BC123" s="4">
        <f t="shared" si="76"/>
        <v>0</v>
      </c>
      <c r="BD123" s="4">
        <f t="shared" si="77"/>
        <v>0</v>
      </c>
      <c r="BE123" s="4">
        <f t="shared" si="78"/>
        <v>0</v>
      </c>
      <c r="BF123" s="4">
        <f t="shared" si="79"/>
        <v>0</v>
      </c>
      <c r="BG123" s="4">
        <f t="shared" si="80"/>
        <v>0</v>
      </c>
      <c r="BH123" s="4">
        <f t="shared" si="81"/>
        <v>0</v>
      </c>
      <c r="BI123" s="4">
        <f t="shared" si="82"/>
        <v>0</v>
      </c>
      <c r="BJ123" s="4">
        <f t="shared" si="83"/>
        <v>0</v>
      </c>
      <c r="BK123" s="4">
        <f t="shared" si="84"/>
        <v>0</v>
      </c>
      <c r="BL123" s="4">
        <f t="shared" si="85"/>
        <v>1</v>
      </c>
      <c r="BM123" s="4">
        <f t="shared" si="86"/>
        <v>0</v>
      </c>
      <c r="BN123" s="4">
        <f t="shared" si="87"/>
        <v>0</v>
      </c>
      <c r="BO123">
        <f>SUMIFS(BH$5:BH123,$AA$5:$AA123,$AA123)</f>
        <v>4</v>
      </c>
      <c r="BP123">
        <f>SUMIFS(BI$5:BI123,$AA$5:$AA123,$AA123)</f>
        <v>13</v>
      </c>
      <c r="BQ123">
        <f>SUMIFS(BJ$5:BJ123,$AA$5:$AA123,$AA123)</f>
        <v>14</v>
      </c>
      <c r="BR123">
        <f>SUMIFS(BK$5:BK123,$AA$5:$AA123,$AA123)</f>
        <v>10</v>
      </c>
      <c r="BS123">
        <f>SUMIFS(BL$5:BL123,$AA$5:$AA123,$AA123)</f>
        <v>8</v>
      </c>
      <c r="BT123">
        <f>SUMIFS(BM$5:BM123,$AA$5:$AA123,$AA123)</f>
        <v>16</v>
      </c>
      <c r="BU123">
        <f>SUMIFS(BN$5:BN123,$AA$5:$AA123,$AA123)</f>
        <v>0</v>
      </c>
      <c r="BV123">
        <f t="shared" si="88"/>
        <v>4</v>
      </c>
      <c r="BW123">
        <f t="shared" si="89"/>
        <v>17</v>
      </c>
      <c r="BX123">
        <f t="shared" si="90"/>
        <v>17</v>
      </c>
      <c r="BY123">
        <f t="shared" si="91"/>
        <v>11</v>
      </c>
      <c r="BZ123">
        <f t="shared" si="92"/>
        <v>10</v>
      </c>
      <c r="CA123">
        <f t="shared" si="93"/>
        <v>18</v>
      </c>
      <c r="CB123">
        <f t="shared" si="94"/>
        <v>0</v>
      </c>
      <c r="CC123">
        <f t="shared" si="95"/>
        <v>8</v>
      </c>
      <c r="CD123">
        <f t="shared" si="96"/>
        <v>10</v>
      </c>
      <c r="CE123" t="str">
        <f>IFERROR(VLOOKUP($AA123,'Tuyến và nhân viên'!$I:$O,7,0),"")</f>
        <v>Trần Văn Khanh</v>
      </c>
      <c r="CF123">
        <f t="shared" si="97"/>
        <v>2</v>
      </c>
      <c r="CG123">
        <f t="shared" si="98"/>
        <v>1</v>
      </c>
      <c r="CH123">
        <f>COUNTIFS($L123:L123,"x")</f>
        <v>0</v>
      </c>
      <c r="CI123">
        <f>COUNTIFS($L123:M123,"x")</f>
        <v>0</v>
      </c>
      <c r="CJ123">
        <f>COUNTIFS($L123:N123,"x")</f>
        <v>0</v>
      </c>
      <c r="CK123">
        <f>COUNTIFS($L123:O123,"x")</f>
        <v>0</v>
      </c>
      <c r="CL123">
        <f>COUNTIFS($L123:P123,"x")</f>
        <v>1</v>
      </c>
      <c r="CM123">
        <f>COUNTIFS($L123:Q123,"x")</f>
        <v>1</v>
      </c>
      <c r="CN123">
        <f>COUNTIFS($L123:R123,"x")</f>
        <v>1</v>
      </c>
      <c r="CO123" t="str" cm="1">
        <f t="array" ref="CO123">IFERROR(INDEX($CH$4:$CN$4,0,MATCH(1,$CH123:$CN123,0)),"")</f>
        <v>Thứ 6</v>
      </c>
      <c r="CP123" t="str" cm="1">
        <f t="array" ref="CP123">IFERROR(INDEX($CH$4:$CN$4,0,MATCH(2,$CH123:$CN123,0)),"")</f>
        <v/>
      </c>
      <c r="CQ123" t="str">
        <f t="shared" si="99"/>
        <v>Thứ 6</v>
      </c>
      <c r="CR123" t="str">
        <f t="shared" si="29"/>
        <v>F2 - Tuần 2 &amp; 4</v>
      </c>
    </row>
    <row r="124" spans="1:96" x14ac:dyDescent="0.3">
      <c r="A124" s="117" t="s">
        <v>34661</v>
      </c>
      <c r="B124" s="118" t="s">
        <v>33266</v>
      </c>
      <c r="C124" s="118" t="s">
        <v>33267</v>
      </c>
      <c r="D124" s="118" t="s">
        <v>39657</v>
      </c>
      <c r="E124" s="118" t="s">
        <v>21</v>
      </c>
      <c r="F124" s="118" t="s">
        <v>38237</v>
      </c>
      <c r="G124" s="118" t="s">
        <v>38238</v>
      </c>
      <c r="H124" s="118" t="s">
        <v>36903</v>
      </c>
      <c r="I124" s="118" t="s">
        <v>22</v>
      </c>
      <c r="J124" s="119" t="s">
        <v>39658</v>
      </c>
      <c r="K124" s="119" t="s">
        <v>23</v>
      </c>
      <c r="L124" s="117" t="s">
        <v>23</v>
      </c>
      <c r="M124" s="117" t="s">
        <v>23</v>
      </c>
      <c r="N124" s="117" t="s">
        <v>23</v>
      </c>
      <c r="O124" s="117" t="s">
        <v>23</v>
      </c>
      <c r="P124" s="117" t="s">
        <v>24</v>
      </c>
      <c r="Q124" s="117" t="s">
        <v>23</v>
      </c>
      <c r="R124" s="117" t="s">
        <v>23</v>
      </c>
      <c r="S124" s="117" t="s">
        <v>24</v>
      </c>
      <c r="T124" s="117" t="s">
        <v>24</v>
      </c>
      <c r="U124" s="117" t="s">
        <v>24</v>
      </c>
      <c r="V124" s="117" t="s">
        <v>24</v>
      </c>
      <c r="W124" s="74" t="str">
        <f t="shared" si="65"/>
        <v/>
      </c>
      <c r="X124" s="74" t="str">
        <f t="shared" si="66"/>
        <v>x</v>
      </c>
      <c r="Y124" s="74" t="str">
        <f t="shared" si="67"/>
        <v/>
      </c>
      <c r="Z124" s="74" t="str">
        <f t="shared" si="68"/>
        <v>x</v>
      </c>
      <c r="AA124" t="str">
        <f>VLOOKUP($D124,'Tuyến và nhân viên'!$D:$M,6,0)</f>
        <v>HL00622</v>
      </c>
      <c r="AB124" t="str">
        <f>VLOOKUP($D124,'Tuyến và nhân viên'!$D:$M,7,0)</f>
        <v>Dương Phi Vủ</v>
      </c>
      <c r="AC124" s="16" t="str">
        <f>IFERROR(VLOOKUP($F124,DSKH!$D:$BF,53,0),"")</f>
        <v>F2</v>
      </c>
      <c r="AD124" s="16" t="str">
        <f>IFERROR(VLOOKUP($F124,DSKH!$D:$BF,54,0),"")</f>
        <v>OTC</v>
      </c>
      <c r="AE124" s="4">
        <f>SUMIFS('Doanh số khách hàng'!$F:$F,'Doanh số khách hàng'!$A:$A,'Chi tiết tuyến'!$F124)</f>
        <v>0</v>
      </c>
      <c r="AF124" s="16" t="str">
        <f t="shared" si="4"/>
        <v>F4</v>
      </c>
      <c r="AG124" s="16" t="str">
        <f t="shared" si="5"/>
        <v>F2</v>
      </c>
      <c r="AH124" t="b">
        <f t="shared" si="69"/>
        <v>0</v>
      </c>
      <c r="AI124" t="b">
        <f t="shared" si="70"/>
        <v>1</v>
      </c>
      <c r="AJ124">
        <f>IFERROR(VLOOKUP($AC124,Master!$D:$E,2,0),"")</f>
        <v>2</v>
      </c>
      <c r="AK124">
        <f>VLOOKUP($AF124,Master!$D:$E,2,0)</f>
        <v>4</v>
      </c>
      <c r="AL124" s="4">
        <f t="shared" si="71"/>
        <v>0</v>
      </c>
      <c r="AM124" t="str">
        <f>IFERROR(VLOOKUP($F124,DSKH!$D:$BF,31,0),"")</f>
        <v>Tỉnh Cà Mau</v>
      </c>
      <c r="AN124" t="str">
        <f>IFERROR(VLOOKUP($F124,DSKH!$D:$BF,29,0),"")</f>
        <v>Xã Vĩnh Thanh</v>
      </c>
      <c r="AO124">
        <f>IFERROR(VLOOKUP($F124,DSKH!$D:$BF,52,0),"")</f>
        <v>0</v>
      </c>
      <c r="AP124">
        <f>IF(L124="x",1+COUNTIFS(AP$4:AP123,"&gt;0",$AA$4:$AA123,$AA123),0)</f>
        <v>0</v>
      </c>
      <c r="AQ124">
        <f>IF(M124="x",1+COUNTIFS(AQ$4:AQ123,"&gt;0",$AA$4:$AA123,$AA123),0)</f>
        <v>0</v>
      </c>
      <c r="AR124">
        <f>IF(N124="x",1+COUNTIFS(AR$4:AR123,"&gt;0",$AA$4:$AA123,$AA123),0)</f>
        <v>0</v>
      </c>
      <c r="AS124">
        <f>IF(O124="x",1+COUNTIFS(AS$4:AS123,"&gt;0",$AA$4:$AA123,$AA123),0)</f>
        <v>0</v>
      </c>
      <c r="AT124">
        <f>IF(P124="x",1+COUNTIFS(AT$4:AT123,"&gt;0",$AA$4:$AA123,$AA123),0)</f>
        <v>15</v>
      </c>
      <c r="AU124">
        <f>IF(Q124="x",1+COUNTIFS(AU$4:AU123,"&gt;0",$AA$4:$AA123,$AA123),0)</f>
        <v>0</v>
      </c>
      <c r="AV124">
        <f>IF(R124="x",1+COUNTIFS(AV$4:AV123,"&gt;0",$AA$4:$AA123,$AA123),0)</f>
        <v>0</v>
      </c>
      <c r="AW124">
        <f t="shared" si="8"/>
        <v>0</v>
      </c>
      <c r="AX124">
        <f t="shared" si="9"/>
        <v>1</v>
      </c>
      <c r="AY124">
        <f t="shared" si="72"/>
        <v>0</v>
      </c>
      <c r="AZ124">
        <f t="shared" si="73"/>
        <v>1</v>
      </c>
      <c r="BA124" s="4">
        <f t="shared" si="74"/>
        <v>0</v>
      </c>
      <c r="BB124" s="4">
        <f t="shared" si="75"/>
        <v>0</v>
      </c>
      <c r="BC124" s="4">
        <f t="shared" si="76"/>
        <v>0</v>
      </c>
      <c r="BD124" s="4">
        <f t="shared" si="77"/>
        <v>0</v>
      </c>
      <c r="BE124" s="4">
        <f t="shared" si="78"/>
        <v>0</v>
      </c>
      <c r="BF124" s="4">
        <f t="shared" si="79"/>
        <v>0</v>
      </c>
      <c r="BG124" s="4">
        <f t="shared" si="80"/>
        <v>0</v>
      </c>
      <c r="BH124" s="4">
        <f t="shared" si="81"/>
        <v>0</v>
      </c>
      <c r="BI124" s="4">
        <f t="shared" si="82"/>
        <v>0</v>
      </c>
      <c r="BJ124" s="4">
        <f t="shared" si="83"/>
        <v>0</v>
      </c>
      <c r="BK124" s="4">
        <f t="shared" si="84"/>
        <v>0</v>
      </c>
      <c r="BL124" s="4">
        <f t="shared" si="85"/>
        <v>1</v>
      </c>
      <c r="BM124" s="4">
        <f t="shared" si="86"/>
        <v>0</v>
      </c>
      <c r="BN124" s="4">
        <f t="shared" si="87"/>
        <v>0</v>
      </c>
      <c r="BO124">
        <f>SUMIFS(BH$5:BH124,$AA$5:$AA124,$AA124)</f>
        <v>4</v>
      </c>
      <c r="BP124">
        <f>SUMIFS(BI$5:BI124,$AA$5:$AA124,$AA124)</f>
        <v>13</v>
      </c>
      <c r="BQ124">
        <f>SUMIFS(BJ$5:BJ124,$AA$5:$AA124,$AA124)</f>
        <v>14</v>
      </c>
      <c r="BR124">
        <f>SUMIFS(BK$5:BK124,$AA$5:$AA124,$AA124)</f>
        <v>10</v>
      </c>
      <c r="BS124">
        <f>SUMIFS(BL$5:BL124,$AA$5:$AA124,$AA124)</f>
        <v>9</v>
      </c>
      <c r="BT124">
        <f>SUMIFS(BM$5:BM124,$AA$5:$AA124,$AA124)</f>
        <v>16</v>
      </c>
      <c r="BU124">
        <f>SUMIFS(BN$5:BN124,$AA$5:$AA124,$AA124)</f>
        <v>0</v>
      </c>
      <c r="BV124">
        <f t="shared" si="88"/>
        <v>4</v>
      </c>
      <c r="BW124">
        <f t="shared" si="89"/>
        <v>17</v>
      </c>
      <c r="BX124">
        <f t="shared" si="90"/>
        <v>17</v>
      </c>
      <c r="BY124">
        <f t="shared" si="91"/>
        <v>11</v>
      </c>
      <c r="BZ124">
        <f t="shared" si="92"/>
        <v>10</v>
      </c>
      <c r="CA124">
        <f t="shared" si="93"/>
        <v>18</v>
      </c>
      <c r="CB124">
        <f t="shared" si="94"/>
        <v>0</v>
      </c>
      <c r="CC124">
        <f t="shared" si="95"/>
        <v>9</v>
      </c>
      <c r="CD124">
        <f t="shared" si="96"/>
        <v>10</v>
      </c>
      <c r="CE124" t="str">
        <f>IFERROR(VLOOKUP($AA124,'Tuyến và nhân viên'!$I:$O,7,0),"")</f>
        <v>Trần Văn Khanh</v>
      </c>
      <c r="CF124">
        <f t="shared" si="97"/>
        <v>2</v>
      </c>
      <c r="CG124">
        <f t="shared" si="98"/>
        <v>1</v>
      </c>
      <c r="CH124">
        <f>COUNTIFS($L124:L124,"x")</f>
        <v>0</v>
      </c>
      <c r="CI124">
        <f>COUNTIFS($L124:M124,"x")</f>
        <v>0</v>
      </c>
      <c r="CJ124">
        <f>COUNTIFS($L124:N124,"x")</f>
        <v>0</v>
      </c>
      <c r="CK124">
        <f>COUNTIFS($L124:O124,"x")</f>
        <v>0</v>
      </c>
      <c r="CL124">
        <f>COUNTIFS($L124:P124,"x")</f>
        <v>1</v>
      </c>
      <c r="CM124">
        <f>COUNTIFS($L124:Q124,"x")</f>
        <v>1</v>
      </c>
      <c r="CN124">
        <f>COUNTIFS($L124:R124,"x")</f>
        <v>1</v>
      </c>
      <c r="CO124" t="str" cm="1">
        <f t="array" ref="CO124">IFERROR(INDEX($CH$4:$CN$4,0,MATCH(1,$CH124:$CN124,0)),"")</f>
        <v>Thứ 6</v>
      </c>
      <c r="CP124" t="str" cm="1">
        <f t="array" ref="CP124">IFERROR(INDEX($CH$4:$CN$4,0,MATCH(2,$CH124:$CN124,0)),"")</f>
        <v/>
      </c>
      <c r="CQ124" t="str">
        <f t="shared" si="99"/>
        <v>Thứ 6</v>
      </c>
      <c r="CR124" t="str">
        <f t="shared" si="29"/>
        <v>F2 - Tuần 2 &amp; 4</v>
      </c>
    </row>
    <row r="125" spans="1:96" x14ac:dyDescent="0.3">
      <c r="A125" s="117" t="s">
        <v>34672</v>
      </c>
      <c r="B125" s="118" t="s">
        <v>33266</v>
      </c>
      <c r="C125" s="118" t="s">
        <v>33267</v>
      </c>
      <c r="D125" s="118" t="s">
        <v>39657</v>
      </c>
      <c r="E125" s="118" t="s">
        <v>21</v>
      </c>
      <c r="F125" s="118" t="s">
        <v>38244</v>
      </c>
      <c r="G125" s="118" t="s">
        <v>38245</v>
      </c>
      <c r="H125" s="118" t="s">
        <v>38249</v>
      </c>
      <c r="I125" s="118" t="s">
        <v>22</v>
      </c>
      <c r="J125" s="119" t="s">
        <v>39658</v>
      </c>
      <c r="K125" s="119" t="s">
        <v>23</v>
      </c>
      <c r="L125" s="117" t="s">
        <v>23</v>
      </c>
      <c r="M125" s="117" t="s">
        <v>23</v>
      </c>
      <c r="N125" s="117" t="s">
        <v>23</v>
      </c>
      <c r="O125" s="117" t="s">
        <v>23</v>
      </c>
      <c r="P125" s="117" t="s">
        <v>24</v>
      </c>
      <c r="Q125" s="117" t="s">
        <v>23</v>
      </c>
      <c r="R125" s="117" t="s">
        <v>23</v>
      </c>
      <c r="S125" s="117" t="s">
        <v>24</v>
      </c>
      <c r="T125" s="117" t="s">
        <v>24</v>
      </c>
      <c r="U125" s="117" t="s">
        <v>24</v>
      </c>
      <c r="V125" s="117" t="s">
        <v>24</v>
      </c>
      <c r="W125" s="74" t="str">
        <f t="shared" si="65"/>
        <v/>
      </c>
      <c r="X125" s="74" t="str">
        <f t="shared" si="66"/>
        <v>x</v>
      </c>
      <c r="Y125" s="74" t="str">
        <f t="shared" si="67"/>
        <v/>
      </c>
      <c r="Z125" s="74" t="str">
        <f t="shared" si="68"/>
        <v>x</v>
      </c>
      <c r="AA125" t="str">
        <f>VLOOKUP($D125,'Tuyến và nhân viên'!$D:$M,6,0)</f>
        <v>HL00622</v>
      </c>
      <c r="AB125" t="str">
        <f>VLOOKUP($D125,'Tuyến và nhân viên'!$D:$M,7,0)</f>
        <v>Dương Phi Vủ</v>
      </c>
      <c r="AC125" s="16" t="str">
        <f>IFERROR(VLOOKUP($F125,DSKH!$D:$BF,53,0),"")</f>
        <v>F2</v>
      </c>
      <c r="AD125" s="16" t="str">
        <f>IFERROR(VLOOKUP($F125,DSKH!$D:$BF,54,0),"")</f>
        <v>OTC</v>
      </c>
      <c r="AE125" s="4">
        <f>SUMIFS('Doanh số khách hàng'!$F:$F,'Doanh số khách hàng'!$A:$A,'Chi tiết tuyến'!$F125)</f>
        <v>0</v>
      </c>
      <c r="AF125" s="16" t="str">
        <f t="shared" si="4"/>
        <v>F4</v>
      </c>
      <c r="AG125" s="16" t="str">
        <f t="shared" si="5"/>
        <v>F2</v>
      </c>
      <c r="AH125" t="b">
        <f t="shared" si="69"/>
        <v>0</v>
      </c>
      <c r="AI125" t="b">
        <f t="shared" si="70"/>
        <v>1</v>
      </c>
      <c r="AJ125">
        <f>IFERROR(VLOOKUP($AC125,Master!$D:$E,2,0),"")</f>
        <v>2</v>
      </c>
      <c r="AK125">
        <f>VLOOKUP($AF125,Master!$D:$E,2,0)</f>
        <v>4</v>
      </c>
      <c r="AL125" s="4">
        <f t="shared" si="71"/>
        <v>0</v>
      </c>
      <c r="AM125" t="str">
        <f>IFERROR(VLOOKUP($F125,DSKH!$D:$BF,31,0),"")</f>
        <v>Tỉnh Cà Mau</v>
      </c>
      <c r="AN125" t="str">
        <f>IFERROR(VLOOKUP($F125,DSKH!$D:$BF,29,0),"")</f>
        <v>Xã Châu Thới</v>
      </c>
      <c r="AO125">
        <f>IFERROR(VLOOKUP($F125,DSKH!$D:$BF,52,0),"")</f>
        <v>0</v>
      </c>
      <c r="AP125">
        <f>IF(L125="x",1+COUNTIFS(AP$4:AP124,"&gt;0",$AA$4:$AA124,$AA124),0)</f>
        <v>0</v>
      </c>
      <c r="AQ125">
        <f>IF(M125="x",1+COUNTIFS(AQ$4:AQ124,"&gt;0",$AA$4:$AA124,$AA124),0)</f>
        <v>0</v>
      </c>
      <c r="AR125">
        <f>IF(N125="x",1+COUNTIFS(AR$4:AR124,"&gt;0",$AA$4:$AA124,$AA124),0)</f>
        <v>0</v>
      </c>
      <c r="AS125">
        <f>IF(O125="x",1+COUNTIFS(AS$4:AS124,"&gt;0",$AA$4:$AA124,$AA124),0)</f>
        <v>0</v>
      </c>
      <c r="AT125">
        <f>IF(P125="x",1+COUNTIFS(AT$4:AT124,"&gt;0",$AA$4:$AA124,$AA124),0)</f>
        <v>16</v>
      </c>
      <c r="AU125">
        <f>IF(Q125="x",1+COUNTIFS(AU$4:AU124,"&gt;0",$AA$4:$AA124,$AA124),0)</f>
        <v>0</v>
      </c>
      <c r="AV125">
        <f>IF(R125="x",1+COUNTIFS(AV$4:AV124,"&gt;0",$AA$4:$AA124,$AA124),0)</f>
        <v>0</v>
      </c>
      <c r="AW125">
        <f t="shared" si="8"/>
        <v>0</v>
      </c>
      <c r="AX125">
        <f t="shared" si="9"/>
        <v>1</v>
      </c>
      <c r="AY125">
        <f t="shared" si="72"/>
        <v>0</v>
      </c>
      <c r="AZ125">
        <f t="shared" si="73"/>
        <v>1</v>
      </c>
      <c r="BA125" s="4">
        <f t="shared" si="74"/>
        <v>0</v>
      </c>
      <c r="BB125" s="4">
        <f t="shared" si="75"/>
        <v>0</v>
      </c>
      <c r="BC125" s="4">
        <f t="shared" si="76"/>
        <v>0</v>
      </c>
      <c r="BD125" s="4">
        <f t="shared" si="77"/>
        <v>0</v>
      </c>
      <c r="BE125" s="4">
        <f t="shared" si="78"/>
        <v>0</v>
      </c>
      <c r="BF125" s="4">
        <f t="shared" si="79"/>
        <v>0</v>
      </c>
      <c r="BG125" s="4">
        <f t="shared" si="80"/>
        <v>0</v>
      </c>
      <c r="BH125" s="4">
        <f t="shared" si="81"/>
        <v>0</v>
      </c>
      <c r="BI125" s="4">
        <f t="shared" si="82"/>
        <v>0</v>
      </c>
      <c r="BJ125" s="4">
        <f t="shared" si="83"/>
        <v>0</v>
      </c>
      <c r="BK125" s="4">
        <f t="shared" si="84"/>
        <v>0</v>
      </c>
      <c r="BL125" s="4">
        <f t="shared" si="85"/>
        <v>1</v>
      </c>
      <c r="BM125" s="4">
        <f t="shared" si="86"/>
        <v>0</v>
      </c>
      <c r="BN125" s="4">
        <f t="shared" si="87"/>
        <v>0</v>
      </c>
      <c r="BO125">
        <f>SUMIFS(BH$5:BH125,$AA$5:$AA125,$AA125)</f>
        <v>4</v>
      </c>
      <c r="BP125">
        <f>SUMIFS(BI$5:BI125,$AA$5:$AA125,$AA125)</f>
        <v>13</v>
      </c>
      <c r="BQ125">
        <f>SUMIFS(BJ$5:BJ125,$AA$5:$AA125,$AA125)</f>
        <v>14</v>
      </c>
      <c r="BR125">
        <f>SUMIFS(BK$5:BK125,$AA$5:$AA125,$AA125)</f>
        <v>10</v>
      </c>
      <c r="BS125">
        <f>SUMIFS(BL$5:BL125,$AA$5:$AA125,$AA125)</f>
        <v>10</v>
      </c>
      <c r="BT125">
        <f>SUMIFS(BM$5:BM125,$AA$5:$AA125,$AA125)</f>
        <v>16</v>
      </c>
      <c r="BU125">
        <f>SUMIFS(BN$5:BN125,$AA$5:$AA125,$AA125)</f>
        <v>0</v>
      </c>
      <c r="BV125">
        <f t="shared" si="88"/>
        <v>4</v>
      </c>
      <c r="BW125">
        <f t="shared" si="89"/>
        <v>17</v>
      </c>
      <c r="BX125">
        <f t="shared" si="90"/>
        <v>17</v>
      </c>
      <c r="BY125">
        <f t="shared" si="91"/>
        <v>11</v>
      </c>
      <c r="BZ125">
        <f t="shared" si="92"/>
        <v>10</v>
      </c>
      <c r="CA125">
        <f t="shared" si="93"/>
        <v>18</v>
      </c>
      <c r="CB125">
        <f t="shared" si="94"/>
        <v>0</v>
      </c>
      <c r="CC125">
        <f t="shared" si="95"/>
        <v>10</v>
      </c>
      <c r="CD125">
        <f t="shared" si="96"/>
        <v>10</v>
      </c>
      <c r="CE125" t="str">
        <f>IFERROR(VLOOKUP($AA125,'Tuyến và nhân viên'!$I:$O,7,0),"")</f>
        <v>Trần Văn Khanh</v>
      </c>
      <c r="CF125">
        <f t="shared" si="97"/>
        <v>2</v>
      </c>
      <c r="CG125">
        <f t="shared" si="98"/>
        <v>1</v>
      </c>
      <c r="CH125">
        <f>COUNTIFS($L125:L125,"x")</f>
        <v>0</v>
      </c>
      <c r="CI125">
        <f>COUNTIFS($L125:M125,"x")</f>
        <v>0</v>
      </c>
      <c r="CJ125">
        <f>COUNTIFS($L125:N125,"x")</f>
        <v>0</v>
      </c>
      <c r="CK125">
        <f>COUNTIFS($L125:O125,"x")</f>
        <v>0</v>
      </c>
      <c r="CL125">
        <f>COUNTIFS($L125:P125,"x")</f>
        <v>1</v>
      </c>
      <c r="CM125">
        <f>COUNTIFS($L125:Q125,"x")</f>
        <v>1</v>
      </c>
      <c r="CN125">
        <f>COUNTIFS($L125:R125,"x")</f>
        <v>1</v>
      </c>
      <c r="CO125" t="str" cm="1">
        <f t="array" ref="CO125">IFERROR(INDEX($CH$4:$CN$4,0,MATCH(1,$CH125:$CN125,0)),"")</f>
        <v>Thứ 6</v>
      </c>
      <c r="CP125" t="str" cm="1">
        <f t="array" ref="CP125">IFERROR(INDEX($CH$4:$CN$4,0,MATCH(2,$CH125:$CN125,0)),"")</f>
        <v/>
      </c>
      <c r="CQ125" t="str">
        <f t="shared" si="99"/>
        <v>Thứ 6</v>
      </c>
      <c r="CR125" t="str">
        <f t="shared" si="29"/>
        <v>F2 - Tuần 2 &amp; 4</v>
      </c>
    </row>
    <row r="126" spans="1:96" x14ac:dyDescent="0.3">
      <c r="A126" s="117" t="s">
        <v>34682</v>
      </c>
      <c r="B126" s="118" t="s">
        <v>33266</v>
      </c>
      <c r="C126" s="118" t="s">
        <v>33267</v>
      </c>
      <c r="D126" s="118" t="s">
        <v>39657</v>
      </c>
      <c r="E126" s="118" t="s">
        <v>21</v>
      </c>
      <c r="F126" s="118" t="s">
        <v>4141</v>
      </c>
      <c r="G126" s="118" t="s">
        <v>38313</v>
      </c>
      <c r="H126" s="118" t="s">
        <v>38317</v>
      </c>
      <c r="I126" s="118" t="s">
        <v>22</v>
      </c>
      <c r="J126" s="119" t="s">
        <v>39658</v>
      </c>
      <c r="K126" s="119" t="s">
        <v>23</v>
      </c>
      <c r="L126" s="117" t="s">
        <v>23</v>
      </c>
      <c r="M126" s="117" t="s">
        <v>23</v>
      </c>
      <c r="N126" s="117" t="s">
        <v>23</v>
      </c>
      <c r="O126" s="117" t="s">
        <v>23</v>
      </c>
      <c r="P126" s="117" t="s">
        <v>23</v>
      </c>
      <c r="Q126" s="117" t="s">
        <v>24</v>
      </c>
      <c r="R126" s="117" t="s">
        <v>23</v>
      </c>
      <c r="S126" s="117" t="s">
        <v>24</v>
      </c>
      <c r="T126" s="117" t="s">
        <v>24</v>
      </c>
      <c r="U126" s="117" t="s">
        <v>24</v>
      </c>
      <c r="V126" s="117" t="s">
        <v>24</v>
      </c>
      <c r="W126" s="74" t="str">
        <f t="shared" si="65"/>
        <v>x</v>
      </c>
      <c r="X126" s="74" t="str">
        <f t="shared" si="66"/>
        <v>x</v>
      </c>
      <c r="Y126" s="74" t="str">
        <f t="shared" si="67"/>
        <v>x</v>
      </c>
      <c r="Z126" s="74" t="str">
        <f t="shared" si="68"/>
        <v>x</v>
      </c>
      <c r="AA126" t="str">
        <f>VLOOKUP($D126,'Tuyến và nhân viên'!$D:$M,6,0)</f>
        <v>HL00622</v>
      </c>
      <c r="AB126" t="str">
        <f>VLOOKUP($D126,'Tuyến và nhân viên'!$D:$M,7,0)</f>
        <v>Dương Phi Vủ</v>
      </c>
      <c r="AC126" s="16" t="str">
        <f>IFERROR(VLOOKUP($F126,DSKH!$D:$BF,53,0),"")</f>
        <v>F4</v>
      </c>
      <c r="AD126" s="16" t="str">
        <f>IFERROR(VLOOKUP($F126,DSKH!$D:$BF,54,0),"")</f>
        <v>OTC</v>
      </c>
      <c r="AE126" s="4">
        <f>SUMIFS('Doanh số khách hàng'!$F:$F,'Doanh số khách hàng'!$A:$A,'Chi tiết tuyến'!$F126)</f>
        <v>1385613.3333333333</v>
      </c>
      <c r="AF126" s="16" t="str">
        <f t="shared" si="4"/>
        <v>F4</v>
      </c>
      <c r="AG126" s="16" t="str">
        <f t="shared" si="5"/>
        <v>F4</v>
      </c>
      <c r="AH126" t="b">
        <f t="shared" si="69"/>
        <v>1</v>
      </c>
      <c r="AI126" t="b">
        <f t="shared" si="70"/>
        <v>1</v>
      </c>
      <c r="AJ126">
        <f>IFERROR(VLOOKUP($AC126,Master!$D:$E,2,0),"")</f>
        <v>4</v>
      </c>
      <c r="AK126">
        <f>VLOOKUP($AF126,Master!$D:$E,2,0)</f>
        <v>4</v>
      </c>
      <c r="AL126" s="4">
        <f t="shared" si="71"/>
        <v>346403.33333333331</v>
      </c>
      <c r="AM126" t="str">
        <f>IFERROR(VLOOKUP($F126,DSKH!$D:$BF,31,0),"")</f>
        <v>Tỉnh Cà Mau</v>
      </c>
      <c r="AN126" t="str">
        <f>IFERROR(VLOOKUP($F126,DSKH!$D:$BF,29,0),"")</f>
        <v>Phường Bạc Liêu</v>
      </c>
      <c r="AO126">
        <f>IFERROR(VLOOKUP($F126,DSKH!$D:$BF,52,0),"")</f>
        <v>1385613.3333333333</v>
      </c>
      <c r="AP126">
        <f>IF(L126="x",1+COUNTIFS(AP$4:AP125,"&gt;0",$AA$4:$AA125,$AA125),0)</f>
        <v>0</v>
      </c>
      <c r="AQ126">
        <f>IF(M126="x",1+COUNTIFS(AQ$4:AQ125,"&gt;0",$AA$4:$AA125,$AA125),0)</f>
        <v>0</v>
      </c>
      <c r="AR126">
        <f>IF(N126="x",1+COUNTIFS(AR$4:AR125,"&gt;0",$AA$4:$AA125,$AA125),0)</f>
        <v>0</v>
      </c>
      <c r="AS126">
        <f>IF(O126="x",1+COUNTIFS(AS$4:AS125,"&gt;0",$AA$4:$AA125,$AA125),0)</f>
        <v>0</v>
      </c>
      <c r="AT126">
        <f>IF(P126="x",1+COUNTIFS(AT$4:AT125,"&gt;0",$AA$4:$AA125,$AA125),0)</f>
        <v>0</v>
      </c>
      <c r="AU126">
        <f>IF(Q126="x",1+COUNTIFS(AU$4:AU125,"&gt;0",$AA$4:$AA125,$AA125),0)</f>
        <v>30</v>
      </c>
      <c r="AV126">
        <f>IF(R126="x",1+COUNTIFS(AV$4:AV125,"&gt;0",$AA$4:$AA125,$AA125),0)</f>
        <v>0</v>
      </c>
      <c r="AW126">
        <f t="shared" si="8"/>
        <v>1</v>
      </c>
      <c r="AX126">
        <f t="shared" si="9"/>
        <v>1</v>
      </c>
      <c r="AY126">
        <f t="shared" si="72"/>
        <v>1</v>
      </c>
      <c r="AZ126">
        <f t="shared" si="73"/>
        <v>1</v>
      </c>
      <c r="BA126" s="4">
        <f t="shared" si="74"/>
        <v>0</v>
      </c>
      <c r="BB126" s="4">
        <f t="shared" si="75"/>
        <v>0</v>
      </c>
      <c r="BC126" s="4">
        <f t="shared" si="76"/>
        <v>0</v>
      </c>
      <c r="BD126" s="4">
        <f t="shared" si="77"/>
        <v>0</v>
      </c>
      <c r="BE126" s="4">
        <f t="shared" si="78"/>
        <v>0</v>
      </c>
      <c r="BF126" s="4">
        <f t="shared" si="79"/>
        <v>346403.33333333331</v>
      </c>
      <c r="BG126" s="4">
        <f t="shared" si="80"/>
        <v>0</v>
      </c>
      <c r="BH126" s="4">
        <f t="shared" si="81"/>
        <v>0</v>
      </c>
      <c r="BI126" s="4">
        <f t="shared" si="82"/>
        <v>0</v>
      </c>
      <c r="BJ126" s="4">
        <f t="shared" si="83"/>
        <v>0</v>
      </c>
      <c r="BK126" s="4">
        <f t="shared" si="84"/>
        <v>0</v>
      </c>
      <c r="BL126" s="4">
        <f t="shared" si="85"/>
        <v>0</v>
      </c>
      <c r="BM126" s="4">
        <f t="shared" si="86"/>
        <v>0</v>
      </c>
      <c r="BN126" s="4">
        <f t="shared" si="87"/>
        <v>0</v>
      </c>
      <c r="BO126">
        <f>SUMIFS(BH$5:BH126,$AA$5:$AA126,$AA126)</f>
        <v>4</v>
      </c>
      <c r="BP126">
        <f>SUMIFS(BI$5:BI126,$AA$5:$AA126,$AA126)</f>
        <v>13</v>
      </c>
      <c r="BQ126">
        <f>SUMIFS(BJ$5:BJ126,$AA$5:$AA126,$AA126)</f>
        <v>14</v>
      </c>
      <c r="BR126">
        <f>SUMIFS(BK$5:BK126,$AA$5:$AA126,$AA126)</f>
        <v>10</v>
      </c>
      <c r="BS126">
        <f>SUMIFS(BL$5:BL126,$AA$5:$AA126,$AA126)</f>
        <v>10</v>
      </c>
      <c r="BT126">
        <f>SUMIFS(BM$5:BM126,$AA$5:$AA126,$AA126)</f>
        <v>16</v>
      </c>
      <c r="BU126">
        <f>SUMIFS(BN$5:BN126,$AA$5:$AA126,$AA126)</f>
        <v>0</v>
      </c>
      <c r="BV126">
        <f t="shared" si="88"/>
        <v>4</v>
      </c>
      <c r="BW126">
        <f t="shared" si="89"/>
        <v>17</v>
      </c>
      <c r="BX126">
        <f t="shared" si="90"/>
        <v>17</v>
      </c>
      <c r="BY126">
        <f t="shared" si="91"/>
        <v>11</v>
      </c>
      <c r="BZ126">
        <f t="shared" si="92"/>
        <v>10</v>
      </c>
      <c r="CA126">
        <f t="shared" si="93"/>
        <v>18</v>
      </c>
      <c r="CB126">
        <f t="shared" si="94"/>
        <v>0</v>
      </c>
      <c r="CC126">
        <f t="shared" si="95"/>
        <v>0</v>
      </c>
      <c r="CD126">
        <f t="shared" si="96"/>
        <v>0</v>
      </c>
      <c r="CE126" t="str">
        <f>IFERROR(VLOOKUP($AA126,'Tuyến và nhân viên'!$I:$O,7,0),"")</f>
        <v>Trần Văn Khanh</v>
      </c>
      <c r="CF126">
        <f t="shared" si="97"/>
        <v>4</v>
      </c>
      <c r="CG126">
        <f t="shared" si="98"/>
        <v>1</v>
      </c>
      <c r="CH126">
        <f>COUNTIFS($L126:L126,"x")</f>
        <v>0</v>
      </c>
      <c r="CI126">
        <f>COUNTIFS($L126:M126,"x")</f>
        <v>0</v>
      </c>
      <c r="CJ126">
        <f>COUNTIFS($L126:N126,"x")</f>
        <v>0</v>
      </c>
      <c r="CK126">
        <f>COUNTIFS($L126:O126,"x")</f>
        <v>0</v>
      </c>
      <c r="CL126">
        <f>COUNTIFS($L126:P126,"x")</f>
        <v>0</v>
      </c>
      <c r="CM126">
        <f>COUNTIFS($L126:Q126,"x")</f>
        <v>1</v>
      </c>
      <c r="CN126">
        <f>COUNTIFS($L126:R126,"x")</f>
        <v>1</v>
      </c>
      <c r="CO126" t="str" cm="1">
        <f t="array" ref="CO126">IFERROR(INDEX($CH$4:$CN$4,0,MATCH(1,$CH126:$CN126,0)),"")</f>
        <v>Thứ 7</v>
      </c>
      <c r="CP126" t="str" cm="1">
        <f t="array" ref="CP126">IFERROR(INDEX($CH$4:$CN$4,0,MATCH(2,$CH126:$CN126,0)),"")</f>
        <v/>
      </c>
      <c r="CQ126" t="str">
        <f t="shared" si="99"/>
        <v>Thứ 7</v>
      </c>
      <c r="CR126" t="str">
        <f t="shared" si="29"/>
        <v>F4 - Tất cả các tuần</v>
      </c>
    </row>
    <row r="127" spans="1:96" x14ac:dyDescent="0.3">
      <c r="A127" s="117" t="s">
        <v>34692</v>
      </c>
      <c r="B127" s="118" t="s">
        <v>33266</v>
      </c>
      <c r="C127" s="118" t="s">
        <v>33267</v>
      </c>
      <c r="D127" s="118" t="s">
        <v>39657</v>
      </c>
      <c r="E127" s="118" t="s">
        <v>21</v>
      </c>
      <c r="F127" s="118" t="s">
        <v>25568</v>
      </c>
      <c r="G127" s="118" t="s">
        <v>38321</v>
      </c>
      <c r="H127" s="118" t="s">
        <v>38326</v>
      </c>
      <c r="I127" s="118" t="s">
        <v>22</v>
      </c>
      <c r="J127" s="119" t="s">
        <v>39658</v>
      </c>
      <c r="K127" s="119" t="s">
        <v>23</v>
      </c>
      <c r="L127" s="117" t="s">
        <v>23</v>
      </c>
      <c r="M127" s="117" t="s">
        <v>23</v>
      </c>
      <c r="N127" s="117" t="s">
        <v>24</v>
      </c>
      <c r="O127" s="117" t="s">
        <v>23</v>
      </c>
      <c r="P127" s="117" t="s">
        <v>23</v>
      </c>
      <c r="Q127" s="117" t="s">
        <v>23</v>
      </c>
      <c r="R127" s="117" t="s">
        <v>23</v>
      </c>
      <c r="S127" s="117" t="s">
        <v>24</v>
      </c>
      <c r="T127" s="117" t="s">
        <v>24</v>
      </c>
      <c r="U127" s="117" t="s">
        <v>24</v>
      </c>
      <c r="V127" s="117" t="s">
        <v>24</v>
      </c>
      <c r="W127" s="74" t="str">
        <f t="shared" si="65"/>
        <v>x</v>
      </c>
      <c r="X127" s="74" t="str">
        <f t="shared" si="66"/>
        <v>x</v>
      </c>
      <c r="Y127" s="74" t="str">
        <f t="shared" si="67"/>
        <v>x</v>
      </c>
      <c r="Z127" s="74" t="str">
        <f t="shared" si="68"/>
        <v>x</v>
      </c>
      <c r="AA127" t="str">
        <f>VLOOKUP($D127,'Tuyến và nhân viên'!$D:$M,6,0)</f>
        <v>HL00622</v>
      </c>
      <c r="AB127" t="str">
        <f>VLOOKUP($D127,'Tuyến và nhân viên'!$D:$M,7,0)</f>
        <v>Dương Phi Vủ</v>
      </c>
      <c r="AC127" s="16" t="str">
        <f>IFERROR(VLOOKUP($F127,DSKH!$D:$BF,53,0),"")</f>
        <v>F4</v>
      </c>
      <c r="AD127" s="16" t="str">
        <f>IFERROR(VLOOKUP($F127,DSKH!$D:$BF,54,0),"")</f>
        <v>OTC</v>
      </c>
      <c r="AE127" s="4">
        <f>SUMIFS('Doanh số khách hàng'!$F:$F,'Doanh số khách hàng'!$A:$A,'Chi tiết tuyến'!$F127)</f>
        <v>748666.66666666663</v>
      </c>
      <c r="AF127" s="16" t="str">
        <f t="shared" si="4"/>
        <v>F4</v>
      </c>
      <c r="AG127" s="16" t="str">
        <f t="shared" si="5"/>
        <v>F4</v>
      </c>
      <c r="AH127" t="b">
        <f t="shared" si="69"/>
        <v>1</v>
      </c>
      <c r="AI127" t="b">
        <f t="shared" si="70"/>
        <v>1</v>
      </c>
      <c r="AJ127">
        <f>IFERROR(VLOOKUP($AC127,Master!$D:$E,2,0),"")</f>
        <v>4</v>
      </c>
      <c r="AK127">
        <f>VLOOKUP($AF127,Master!$D:$E,2,0)</f>
        <v>4</v>
      </c>
      <c r="AL127" s="4">
        <f t="shared" si="71"/>
        <v>187166.66666666666</v>
      </c>
      <c r="AM127" t="str">
        <f>IFERROR(VLOOKUP($F127,DSKH!$D:$BF,31,0),"")</f>
        <v>Tỉnh Cà Mau</v>
      </c>
      <c r="AN127" t="str">
        <f>IFERROR(VLOOKUP($F127,DSKH!$D:$BF,29,0),"")</f>
        <v>Phường Vĩnh Trạch</v>
      </c>
      <c r="AO127">
        <f>IFERROR(VLOOKUP($F127,DSKH!$D:$BF,52,0),"")</f>
        <v>748666.66666666663</v>
      </c>
      <c r="AP127">
        <f>IF(L127="x",1+COUNTIFS(AP$4:AP126,"&gt;0",$AA$4:$AA126,$AA126),0)</f>
        <v>0</v>
      </c>
      <c r="AQ127">
        <f>IF(M127="x",1+COUNTIFS(AQ$4:AQ126,"&gt;0",$AA$4:$AA126,$AA126),0)</f>
        <v>0</v>
      </c>
      <c r="AR127">
        <f>IF(N127="x",1+COUNTIFS(AR$4:AR126,"&gt;0",$AA$4:$AA126,$AA126),0)</f>
        <v>23</v>
      </c>
      <c r="AS127">
        <f>IF(O127="x",1+COUNTIFS(AS$4:AS126,"&gt;0",$AA$4:$AA126,$AA126),0)</f>
        <v>0</v>
      </c>
      <c r="AT127">
        <f>IF(P127="x",1+COUNTIFS(AT$4:AT126,"&gt;0",$AA$4:$AA126,$AA126),0)</f>
        <v>0</v>
      </c>
      <c r="AU127">
        <f>IF(Q127="x",1+COUNTIFS(AU$4:AU126,"&gt;0",$AA$4:$AA126,$AA126),0)</f>
        <v>0</v>
      </c>
      <c r="AV127">
        <f>IF(R127="x",1+COUNTIFS(AV$4:AV126,"&gt;0",$AA$4:$AA126,$AA126),0)</f>
        <v>0</v>
      </c>
      <c r="AW127">
        <f t="shared" si="8"/>
        <v>1</v>
      </c>
      <c r="AX127">
        <f t="shared" si="9"/>
        <v>1</v>
      </c>
      <c r="AY127">
        <f t="shared" si="72"/>
        <v>1</v>
      </c>
      <c r="AZ127">
        <f t="shared" si="73"/>
        <v>1</v>
      </c>
      <c r="BA127" s="4">
        <f t="shared" si="74"/>
        <v>0</v>
      </c>
      <c r="BB127" s="4">
        <f t="shared" si="75"/>
        <v>0</v>
      </c>
      <c r="BC127" s="4">
        <f t="shared" si="76"/>
        <v>187166.66666666666</v>
      </c>
      <c r="BD127" s="4">
        <f t="shared" si="77"/>
        <v>0</v>
      </c>
      <c r="BE127" s="4">
        <f t="shared" si="78"/>
        <v>0</v>
      </c>
      <c r="BF127" s="4">
        <f t="shared" si="79"/>
        <v>0</v>
      </c>
      <c r="BG127" s="4">
        <f t="shared" si="80"/>
        <v>0</v>
      </c>
      <c r="BH127" s="4">
        <f t="shared" si="81"/>
        <v>0</v>
      </c>
      <c r="BI127" s="4">
        <f t="shared" si="82"/>
        <v>0</v>
      </c>
      <c r="BJ127" s="4">
        <f t="shared" si="83"/>
        <v>0</v>
      </c>
      <c r="BK127" s="4">
        <f t="shared" si="84"/>
        <v>0</v>
      </c>
      <c r="BL127" s="4">
        <f t="shared" si="85"/>
        <v>0</v>
      </c>
      <c r="BM127" s="4">
        <f t="shared" si="86"/>
        <v>0</v>
      </c>
      <c r="BN127" s="4">
        <f t="shared" si="87"/>
        <v>0</v>
      </c>
      <c r="BO127">
        <f>SUMIFS(BH$5:BH127,$AA$5:$AA127,$AA127)</f>
        <v>4</v>
      </c>
      <c r="BP127">
        <f>SUMIFS(BI$5:BI127,$AA$5:$AA127,$AA127)</f>
        <v>13</v>
      </c>
      <c r="BQ127">
        <f>SUMIFS(BJ$5:BJ127,$AA$5:$AA127,$AA127)</f>
        <v>14</v>
      </c>
      <c r="BR127">
        <f>SUMIFS(BK$5:BK127,$AA$5:$AA127,$AA127)</f>
        <v>10</v>
      </c>
      <c r="BS127">
        <f>SUMIFS(BL$5:BL127,$AA$5:$AA127,$AA127)</f>
        <v>10</v>
      </c>
      <c r="BT127">
        <f>SUMIFS(BM$5:BM127,$AA$5:$AA127,$AA127)</f>
        <v>16</v>
      </c>
      <c r="BU127">
        <f>SUMIFS(BN$5:BN127,$AA$5:$AA127,$AA127)</f>
        <v>0</v>
      </c>
      <c r="BV127">
        <f t="shared" si="88"/>
        <v>4</v>
      </c>
      <c r="BW127">
        <f t="shared" si="89"/>
        <v>17</v>
      </c>
      <c r="BX127">
        <f t="shared" si="90"/>
        <v>17</v>
      </c>
      <c r="BY127">
        <f t="shared" si="91"/>
        <v>11</v>
      </c>
      <c r="BZ127">
        <f t="shared" si="92"/>
        <v>10</v>
      </c>
      <c r="CA127">
        <f t="shared" si="93"/>
        <v>18</v>
      </c>
      <c r="CB127">
        <f t="shared" si="94"/>
        <v>0</v>
      </c>
      <c r="CC127">
        <f t="shared" si="95"/>
        <v>0</v>
      </c>
      <c r="CD127">
        <f t="shared" si="96"/>
        <v>0</v>
      </c>
      <c r="CE127" t="str">
        <f>IFERROR(VLOOKUP($AA127,'Tuyến và nhân viên'!$I:$O,7,0),"")</f>
        <v>Trần Văn Khanh</v>
      </c>
      <c r="CF127">
        <f t="shared" si="97"/>
        <v>4</v>
      </c>
      <c r="CG127">
        <f t="shared" si="98"/>
        <v>1</v>
      </c>
      <c r="CH127">
        <f>COUNTIFS($L127:L127,"x")</f>
        <v>0</v>
      </c>
      <c r="CI127">
        <f>COUNTIFS($L127:M127,"x")</f>
        <v>0</v>
      </c>
      <c r="CJ127">
        <f>COUNTIFS($L127:N127,"x")</f>
        <v>1</v>
      </c>
      <c r="CK127">
        <f>COUNTIFS($L127:O127,"x")</f>
        <v>1</v>
      </c>
      <c r="CL127">
        <f>COUNTIFS($L127:P127,"x")</f>
        <v>1</v>
      </c>
      <c r="CM127">
        <f>COUNTIFS($L127:Q127,"x")</f>
        <v>1</v>
      </c>
      <c r="CN127">
        <f>COUNTIFS($L127:R127,"x")</f>
        <v>1</v>
      </c>
      <c r="CO127" t="str" cm="1">
        <f t="array" ref="CO127">IFERROR(INDEX($CH$4:$CN$4,0,MATCH(1,$CH127:$CN127,0)),"")</f>
        <v>Thứ 4</v>
      </c>
      <c r="CP127" t="str" cm="1">
        <f t="array" ref="CP127">IFERROR(INDEX($CH$4:$CN$4,0,MATCH(2,$CH127:$CN127,0)),"")</f>
        <v/>
      </c>
      <c r="CQ127" t="str">
        <f t="shared" si="99"/>
        <v>Thứ 4</v>
      </c>
      <c r="CR127" t="str">
        <f t="shared" si="29"/>
        <v>F4 - Tất cả các tuần</v>
      </c>
    </row>
    <row r="128" spans="1:96" x14ac:dyDescent="0.3">
      <c r="A128" s="117" t="s">
        <v>34703</v>
      </c>
      <c r="B128" s="118" t="s">
        <v>33266</v>
      </c>
      <c r="C128" s="118" t="s">
        <v>33267</v>
      </c>
      <c r="D128" s="118" t="s">
        <v>39657</v>
      </c>
      <c r="E128" s="118" t="s">
        <v>21</v>
      </c>
      <c r="F128" s="118" t="s">
        <v>21061</v>
      </c>
      <c r="G128" s="118" t="s">
        <v>38437</v>
      </c>
      <c r="H128" s="118" t="s">
        <v>38444</v>
      </c>
      <c r="I128" s="118" t="s">
        <v>22</v>
      </c>
      <c r="J128" s="119" t="s">
        <v>39658</v>
      </c>
      <c r="K128" s="119" t="s">
        <v>23</v>
      </c>
      <c r="L128" s="117" t="s">
        <v>23</v>
      </c>
      <c r="M128" s="117" t="s">
        <v>23</v>
      </c>
      <c r="N128" s="117" t="s">
        <v>24</v>
      </c>
      <c r="O128" s="117" t="s">
        <v>23</v>
      </c>
      <c r="P128" s="117" t="s">
        <v>23</v>
      </c>
      <c r="Q128" s="117" t="s">
        <v>23</v>
      </c>
      <c r="R128" s="117" t="s">
        <v>23</v>
      </c>
      <c r="S128" s="117" t="s">
        <v>24</v>
      </c>
      <c r="T128" s="117" t="s">
        <v>24</v>
      </c>
      <c r="U128" s="117" t="s">
        <v>24</v>
      </c>
      <c r="V128" s="117" t="s">
        <v>24</v>
      </c>
      <c r="W128" s="74" t="str">
        <f t="shared" si="65"/>
        <v>x</v>
      </c>
      <c r="X128" s="74" t="str">
        <f t="shared" si="66"/>
        <v>x</v>
      </c>
      <c r="Y128" s="74" t="str">
        <f t="shared" si="67"/>
        <v>x</v>
      </c>
      <c r="Z128" s="74" t="str">
        <f t="shared" si="68"/>
        <v>x</v>
      </c>
      <c r="AA128" t="str">
        <f>VLOOKUP($D128,'Tuyến và nhân viên'!$D:$M,6,0)</f>
        <v>HL00622</v>
      </c>
      <c r="AB128" t="str">
        <f>VLOOKUP($D128,'Tuyến và nhân viên'!$D:$M,7,0)</f>
        <v>Dương Phi Vủ</v>
      </c>
      <c r="AC128" s="16" t="str">
        <f>IFERROR(VLOOKUP($F128,DSKH!$D:$BF,53,0),"")</f>
        <v>F4</v>
      </c>
      <c r="AD128" s="16" t="str">
        <f>IFERROR(VLOOKUP($F128,DSKH!$D:$BF,54,0),"")</f>
        <v>OTC</v>
      </c>
      <c r="AE128" s="4">
        <f>SUMIFS('Doanh số khách hàng'!$F:$F,'Doanh số khách hàng'!$A:$A,'Chi tiết tuyến'!$F128)</f>
        <v>1070790</v>
      </c>
      <c r="AF128" s="16" t="str">
        <f t="shared" si="4"/>
        <v>F4</v>
      </c>
      <c r="AG128" s="16" t="str">
        <f t="shared" si="5"/>
        <v>F4</v>
      </c>
      <c r="AH128" t="b">
        <f t="shared" si="69"/>
        <v>1</v>
      </c>
      <c r="AI128" t="b">
        <f t="shared" si="70"/>
        <v>1</v>
      </c>
      <c r="AJ128">
        <f>IFERROR(VLOOKUP($AC128,Master!$D:$E,2,0),"")</f>
        <v>4</v>
      </c>
      <c r="AK128">
        <f>VLOOKUP($AF128,Master!$D:$E,2,0)</f>
        <v>4</v>
      </c>
      <c r="AL128" s="4">
        <f t="shared" si="71"/>
        <v>267697.5</v>
      </c>
      <c r="AM128" t="str">
        <f>IFERROR(VLOOKUP($F128,DSKH!$D:$BF,31,0),"")</f>
        <v>Tỉnh Cà Mau</v>
      </c>
      <c r="AN128" t="str">
        <f>IFERROR(VLOOKUP($F128,DSKH!$D:$BF,29,0),"")</f>
        <v>Phường Hiệp Thành</v>
      </c>
      <c r="AO128">
        <f>IFERROR(VLOOKUP($F128,DSKH!$D:$BF,52,0),"")</f>
        <v>1070790</v>
      </c>
      <c r="AP128">
        <f>IF(L128="x",1+COUNTIFS(AP$4:AP127,"&gt;0",$AA$4:$AA127,$AA127),0)</f>
        <v>0</v>
      </c>
      <c r="AQ128">
        <f>IF(M128="x",1+COUNTIFS(AQ$4:AQ127,"&gt;0",$AA$4:$AA127,$AA127),0)</f>
        <v>0</v>
      </c>
      <c r="AR128">
        <f>IF(N128="x",1+COUNTIFS(AR$4:AR127,"&gt;0",$AA$4:$AA127,$AA127),0)</f>
        <v>24</v>
      </c>
      <c r="AS128">
        <f>IF(O128="x",1+COUNTIFS(AS$4:AS127,"&gt;0",$AA$4:$AA127,$AA127),0)</f>
        <v>0</v>
      </c>
      <c r="AT128">
        <f>IF(P128="x",1+COUNTIFS(AT$4:AT127,"&gt;0",$AA$4:$AA127,$AA127),0)</f>
        <v>0</v>
      </c>
      <c r="AU128">
        <f>IF(Q128="x",1+COUNTIFS(AU$4:AU127,"&gt;0",$AA$4:$AA127,$AA127),0)</f>
        <v>0</v>
      </c>
      <c r="AV128">
        <f>IF(R128="x",1+COUNTIFS(AV$4:AV127,"&gt;0",$AA$4:$AA127,$AA127),0)</f>
        <v>0</v>
      </c>
      <c r="AW128">
        <f t="shared" si="8"/>
        <v>1</v>
      </c>
      <c r="AX128">
        <f t="shared" si="9"/>
        <v>1</v>
      </c>
      <c r="AY128">
        <f t="shared" si="72"/>
        <v>1</v>
      </c>
      <c r="AZ128">
        <f t="shared" si="73"/>
        <v>1</v>
      </c>
      <c r="BA128" s="4">
        <f t="shared" si="74"/>
        <v>0</v>
      </c>
      <c r="BB128" s="4">
        <f t="shared" si="75"/>
        <v>0</v>
      </c>
      <c r="BC128" s="4">
        <f t="shared" si="76"/>
        <v>267697.5</v>
      </c>
      <c r="BD128" s="4">
        <f t="shared" si="77"/>
        <v>0</v>
      </c>
      <c r="BE128" s="4">
        <f t="shared" si="78"/>
        <v>0</v>
      </c>
      <c r="BF128" s="4">
        <f t="shared" si="79"/>
        <v>0</v>
      </c>
      <c r="BG128" s="4">
        <f t="shared" si="80"/>
        <v>0</v>
      </c>
      <c r="BH128" s="4">
        <f t="shared" si="81"/>
        <v>0</v>
      </c>
      <c r="BI128" s="4">
        <f t="shared" si="82"/>
        <v>0</v>
      </c>
      <c r="BJ128" s="4">
        <f t="shared" si="83"/>
        <v>0</v>
      </c>
      <c r="BK128" s="4">
        <f t="shared" si="84"/>
        <v>0</v>
      </c>
      <c r="BL128" s="4">
        <f t="shared" si="85"/>
        <v>0</v>
      </c>
      <c r="BM128" s="4">
        <f t="shared" si="86"/>
        <v>0</v>
      </c>
      <c r="BN128" s="4">
        <f t="shared" si="87"/>
        <v>0</v>
      </c>
      <c r="BO128">
        <f>SUMIFS(BH$5:BH128,$AA$5:$AA128,$AA128)</f>
        <v>4</v>
      </c>
      <c r="BP128">
        <f>SUMIFS(BI$5:BI128,$AA$5:$AA128,$AA128)</f>
        <v>13</v>
      </c>
      <c r="BQ128">
        <f>SUMIFS(BJ$5:BJ128,$AA$5:$AA128,$AA128)</f>
        <v>14</v>
      </c>
      <c r="BR128">
        <f>SUMIFS(BK$5:BK128,$AA$5:$AA128,$AA128)</f>
        <v>10</v>
      </c>
      <c r="BS128">
        <f>SUMIFS(BL$5:BL128,$AA$5:$AA128,$AA128)</f>
        <v>10</v>
      </c>
      <c r="BT128">
        <f>SUMIFS(BM$5:BM128,$AA$5:$AA128,$AA128)</f>
        <v>16</v>
      </c>
      <c r="BU128">
        <f>SUMIFS(BN$5:BN128,$AA$5:$AA128,$AA128)</f>
        <v>0</v>
      </c>
      <c r="BV128">
        <f t="shared" si="88"/>
        <v>4</v>
      </c>
      <c r="BW128">
        <f t="shared" si="89"/>
        <v>17</v>
      </c>
      <c r="BX128">
        <f t="shared" si="90"/>
        <v>17</v>
      </c>
      <c r="BY128">
        <f t="shared" si="91"/>
        <v>11</v>
      </c>
      <c r="BZ128">
        <f t="shared" si="92"/>
        <v>10</v>
      </c>
      <c r="CA128">
        <f t="shared" si="93"/>
        <v>18</v>
      </c>
      <c r="CB128">
        <f t="shared" si="94"/>
        <v>0</v>
      </c>
      <c r="CC128">
        <f t="shared" si="95"/>
        <v>0</v>
      </c>
      <c r="CD128">
        <f t="shared" si="96"/>
        <v>0</v>
      </c>
      <c r="CE128" t="str">
        <f>IFERROR(VLOOKUP($AA128,'Tuyến và nhân viên'!$I:$O,7,0),"")</f>
        <v>Trần Văn Khanh</v>
      </c>
      <c r="CF128">
        <f t="shared" si="97"/>
        <v>4</v>
      </c>
      <c r="CG128">
        <f t="shared" si="98"/>
        <v>1</v>
      </c>
      <c r="CH128">
        <f>COUNTIFS($L128:L128,"x")</f>
        <v>0</v>
      </c>
      <c r="CI128">
        <f>COUNTIFS($L128:M128,"x")</f>
        <v>0</v>
      </c>
      <c r="CJ128">
        <f>COUNTIFS($L128:N128,"x")</f>
        <v>1</v>
      </c>
      <c r="CK128">
        <f>COUNTIFS($L128:O128,"x")</f>
        <v>1</v>
      </c>
      <c r="CL128">
        <f>COUNTIFS($L128:P128,"x")</f>
        <v>1</v>
      </c>
      <c r="CM128">
        <f>COUNTIFS($L128:Q128,"x")</f>
        <v>1</v>
      </c>
      <c r="CN128">
        <f>COUNTIFS($L128:R128,"x")</f>
        <v>1</v>
      </c>
      <c r="CO128" t="str" cm="1">
        <f t="array" ref="CO128">IFERROR(INDEX($CH$4:$CN$4,0,MATCH(1,$CH128:$CN128,0)),"")</f>
        <v>Thứ 4</v>
      </c>
      <c r="CP128" t="str" cm="1">
        <f t="array" ref="CP128">IFERROR(INDEX($CH$4:$CN$4,0,MATCH(2,$CH128:$CN128,0)),"")</f>
        <v/>
      </c>
      <c r="CQ128" t="str">
        <f t="shared" si="99"/>
        <v>Thứ 4</v>
      </c>
      <c r="CR128" t="str">
        <f t="shared" si="29"/>
        <v>F4 - Tất cả các tuần</v>
      </c>
    </row>
    <row r="129" spans="1:96" x14ac:dyDescent="0.3">
      <c r="A129" s="117" t="s">
        <v>34715</v>
      </c>
      <c r="B129" s="118" t="s">
        <v>33266</v>
      </c>
      <c r="C129" s="118" t="s">
        <v>33267</v>
      </c>
      <c r="D129" s="118" t="s">
        <v>39657</v>
      </c>
      <c r="E129" s="118" t="s">
        <v>21</v>
      </c>
      <c r="F129" s="118" t="s">
        <v>14153</v>
      </c>
      <c r="G129" s="118" t="s">
        <v>38448</v>
      </c>
      <c r="H129" s="118" t="s">
        <v>38454</v>
      </c>
      <c r="I129" s="118" t="s">
        <v>22</v>
      </c>
      <c r="J129" s="119" t="s">
        <v>39658</v>
      </c>
      <c r="K129" s="119" t="s">
        <v>23</v>
      </c>
      <c r="L129" s="117" t="s">
        <v>23</v>
      </c>
      <c r="M129" s="117" t="s">
        <v>23</v>
      </c>
      <c r="N129" s="117" t="s">
        <v>24</v>
      </c>
      <c r="O129" s="117" t="s">
        <v>23</v>
      </c>
      <c r="P129" s="117" t="s">
        <v>23</v>
      </c>
      <c r="Q129" s="117" t="s">
        <v>23</v>
      </c>
      <c r="R129" s="117" t="s">
        <v>23</v>
      </c>
      <c r="S129" s="117" t="s">
        <v>24</v>
      </c>
      <c r="T129" s="117" t="s">
        <v>24</v>
      </c>
      <c r="U129" s="117" t="s">
        <v>24</v>
      </c>
      <c r="V129" s="117" t="s">
        <v>24</v>
      </c>
      <c r="W129" s="74" t="str">
        <f t="shared" si="65"/>
        <v>x</v>
      </c>
      <c r="X129" s="74" t="str">
        <f t="shared" si="66"/>
        <v>x</v>
      </c>
      <c r="Y129" s="74" t="str">
        <f t="shared" si="67"/>
        <v>x</v>
      </c>
      <c r="Z129" s="74" t="str">
        <f t="shared" si="68"/>
        <v>x</v>
      </c>
      <c r="AA129" t="str">
        <f>VLOOKUP($D129,'Tuyến và nhân viên'!$D:$M,6,0)</f>
        <v>HL00622</v>
      </c>
      <c r="AB129" t="str">
        <f>VLOOKUP($D129,'Tuyến và nhân viên'!$D:$M,7,0)</f>
        <v>Dương Phi Vủ</v>
      </c>
      <c r="AC129" s="16" t="str">
        <f>IFERROR(VLOOKUP($F129,DSKH!$D:$BF,53,0),"")</f>
        <v>F4</v>
      </c>
      <c r="AD129" s="16" t="str">
        <f>IFERROR(VLOOKUP($F129,DSKH!$D:$BF,54,0),"")</f>
        <v>OTC</v>
      </c>
      <c r="AE129" s="4">
        <f>SUMIFS('Doanh số khách hàng'!$F:$F,'Doanh số khách hàng'!$A:$A,'Chi tiết tuyến'!$F129)</f>
        <v>1222813.3333333333</v>
      </c>
      <c r="AF129" s="16" t="str">
        <f t="shared" si="4"/>
        <v>F4</v>
      </c>
      <c r="AG129" s="16" t="str">
        <f t="shared" si="5"/>
        <v>F4</v>
      </c>
      <c r="AH129" t="b">
        <f t="shared" si="69"/>
        <v>1</v>
      </c>
      <c r="AI129" t="b">
        <f t="shared" si="70"/>
        <v>1</v>
      </c>
      <c r="AJ129">
        <f>IFERROR(VLOOKUP($AC129,Master!$D:$E,2,0),"")</f>
        <v>4</v>
      </c>
      <c r="AK129">
        <f>VLOOKUP($AF129,Master!$D:$E,2,0)</f>
        <v>4</v>
      </c>
      <c r="AL129" s="4">
        <f t="shared" si="71"/>
        <v>305703.33333333331</v>
      </c>
      <c r="AM129" t="str">
        <f>IFERROR(VLOOKUP($F129,DSKH!$D:$BF,31,0),"")</f>
        <v>Tỉnh Cà Mau</v>
      </c>
      <c r="AN129" t="str">
        <f>IFERROR(VLOOKUP($F129,DSKH!$D:$BF,29,0),"")</f>
        <v>Phường Hiệp Thành</v>
      </c>
      <c r="AO129">
        <f>IFERROR(VLOOKUP($F129,DSKH!$D:$BF,52,0),"")</f>
        <v>1222813.3333333333</v>
      </c>
      <c r="AP129">
        <f>IF(L129="x",1+COUNTIFS(AP$4:AP128,"&gt;0",$AA$4:$AA128,$AA128),0)</f>
        <v>0</v>
      </c>
      <c r="AQ129">
        <f>IF(M129="x",1+COUNTIFS(AQ$4:AQ128,"&gt;0",$AA$4:$AA128,$AA128),0)</f>
        <v>0</v>
      </c>
      <c r="AR129">
        <f>IF(N129="x",1+COUNTIFS(AR$4:AR128,"&gt;0",$AA$4:$AA128,$AA128),0)</f>
        <v>25</v>
      </c>
      <c r="AS129">
        <f>IF(O129="x",1+COUNTIFS(AS$4:AS128,"&gt;0",$AA$4:$AA128,$AA128),0)</f>
        <v>0</v>
      </c>
      <c r="AT129">
        <f>IF(P129="x",1+COUNTIFS(AT$4:AT128,"&gt;0",$AA$4:$AA128,$AA128),0)</f>
        <v>0</v>
      </c>
      <c r="AU129">
        <f>IF(Q129="x",1+COUNTIFS(AU$4:AU128,"&gt;0",$AA$4:$AA128,$AA128),0)</f>
        <v>0</v>
      </c>
      <c r="AV129">
        <f>IF(R129="x",1+COUNTIFS(AV$4:AV128,"&gt;0",$AA$4:$AA128,$AA128),0)</f>
        <v>0</v>
      </c>
      <c r="AW129">
        <f t="shared" si="8"/>
        <v>1</v>
      </c>
      <c r="AX129">
        <f t="shared" si="9"/>
        <v>1</v>
      </c>
      <c r="AY129">
        <f t="shared" si="72"/>
        <v>1</v>
      </c>
      <c r="AZ129">
        <f t="shared" si="73"/>
        <v>1</v>
      </c>
      <c r="BA129" s="4">
        <f t="shared" si="74"/>
        <v>0</v>
      </c>
      <c r="BB129" s="4">
        <f t="shared" si="75"/>
        <v>0</v>
      </c>
      <c r="BC129" s="4">
        <f t="shared" si="76"/>
        <v>305703.33333333331</v>
      </c>
      <c r="BD129" s="4">
        <f t="shared" si="77"/>
        <v>0</v>
      </c>
      <c r="BE129" s="4">
        <f t="shared" si="78"/>
        <v>0</v>
      </c>
      <c r="BF129" s="4">
        <f t="shared" si="79"/>
        <v>0</v>
      </c>
      <c r="BG129" s="4">
        <f t="shared" si="80"/>
        <v>0</v>
      </c>
      <c r="BH129" s="4">
        <f t="shared" si="81"/>
        <v>0</v>
      </c>
      <c r="BI129" s="4">
        <f t="shared" si="82"/>
        <v>0</v>
      </c>
      <c r="BJ129" s="4">
        <f t="shared" si="83"/>
        <v>0</v>
      </c>
      <c r="BK129" s="4">
        <f t="shared" si="84"/>
        <v>0</v>
      </c>
      <c r="BL129" s="4">
        <f t="shared" si="85"/>
        <v>0</v>
      </c>
      <c r="BM129" s="4">
        <f t="shared" si="86"/>
        <v>0</v>
      </c>
      <c r="BN129" s="4">
        <f t="shared" si="87"/>
        <v>0</v>
      </c>
      <c r="BO129">
        <f>SUMIFS(BH$5:BH129,$AA$5:$AA129,$AA129)</f>
        <v>4</v>
      </c>
      <c r="BP129">
        <f>SUMIFS(BI$5:BI129,$AA$5:$AA129,$AA129)</f>
        <v>13</v>
      </c>
      <c r="BQ129">
        <f>SUMIFS(BJ$5:BJ129,$AA$5:$AA129,$AA129)</f>
        <v>14</v>
      </c>
      <c r="BR129">
        <f>SUMIFS(BK$5:BK129,$AA$5:$AA129,$AA129)</f>
        <v>10</v>
      </c>
      <c r="BS129">
        <f>SUMIFS(BL$5:BL129,$AA$5:$AA129,$AA129)</f>
        <v>10</v>
      </c>
      <c r="BT129">
        <f>SUMIFS(BM$5:BM129,$AA$5:$AA129,$AA129)</f>
        <v>16</v>
      </c>
      <c r="BU129">
        <f>SUMIFS(BN$5:BN129,$AA$5:$AA129,$AA129)</f>
        <v>0</v>
      </c>
      <c r="BV129">
        <f t="shared" si="88"/>
        <v>4</v>
      </c>
      <c r="BW129">
        <f t="shared" si="89"/>
        <v>17</v>
      </c>
      <c r="BX129">
        <f t="shared" si="90"/>
        <v>17</v>
      </c>
      <c r="BY129">
        <f t="shared" si="91"/>
        <v>11</v>
      </c>
      <c r="BZ129">
        <f t="shared" si="92"/>
        <v>10</v>
      </c>
      <c r="CA129">
        <f t="shared" si="93"/>
        <v>18</v>
      </c>
      <c r="CB129">
        <f t="shared" si="94"/>
        <v>0</v>
      </c>
      <c r="CC129">
        <f t="shared" si="95"/>
        <v>0</v>
      </c>
      <c r="CD129">
        <f t="shared" si="96"/>
        <v>0</v>
      </c>
      <c r="CE129" t="str">
        <f>IFERROR(VLOOKUP($AA129,'Tuyến và nhân viên'!$I:$O,7,0),"")</f>
        <v>Trần Văn Khanh</v>
      </c>
      <c r="CF129">
        <f t="shared" si="97"/>
        <v>4</v>
      </c>
      <c r="CG129">
        <f t="shared" si="98"/>
        <v>1</v>
      </c>
      <c r="CH129">
        <f>COUNTIFS($L129:L129,"x")</f>
        <v>0</v>
      </c>
      <c r="CI129">
        <f>COUNTIFS($L129:M129,"x")</f>
        <v>0</v>
      </c>
      <c r="CJ129">
        <f>COUNTIFS($L129:N129,"x")</f>
        <v>1</v>
      </c>
      <c r="CK129">
        <f>COUNTIFS($L129:O129,"x")</f>
        <v>1</v>
      </c>
      <c r="CL129">
        <f>COUNTIFS($L129:P129,"x")</f>
        <v>1</v>
      </c>
      <c r="CM129">
        <f>COUNTIFS($L129:Q129,"x")</f>
        <v>1</v>
      </c>
      <c r="CN129">
        <f>COUNTIFS($L129:R129,"x")</f>
        <v>1</v>
      </c>
      <c r="CO129" t="str" cm="1">
        <f t="array" ref="CO129">IFERROR(INDEX($CH$4:$CN$4,0,MATCH(1,$CH129:$CN129,0)),"")</f>
        <v>Thứ 4</v>
      </c>
      <c r="CP129" t="str" cm="1">
        <f t="array" ref="CP129">IFERROR(INDEX($CH$4:$CN$4,0,MATCH(2,$CH129:$CN129,0)),"")</f>
        <v/>
      </c>
      <c r="CQ129" t="str">
        <f t="shared" si="99"/>
        <v>Thứ 4</v>
      </c>
      <c r="CR129" t="str">
        <f t="shared" si="29"/>
        <v>F4 - Tất cả các tuần</v>
      </c>
    </row>
    <row r="130" spans="1:96" x14ac:dyDescent="0.3">
      <c r="A130" s="117" t="s">
        <v>34725</v>
      </c>
      <c r="B130" s="118" t="s">
        <v>33266</v>
      </c>
      <c r="C130" s="118" t="s">
        <v>33267</v>
      </c>
      <c r="D130" s="118" t="s">
        <v>39657</v>
      </c>
      <c r="E130" s="118" t="s">
        <v>21</v>
      </c>
      <c r="F130" s="118" t="s">
        <v>38528</v>
      </c>
      <c r="G130" s="118" t="s">
        <v>38529</v>
      </c>
      <c r="H130" s="118" t="s">
        <v>38533</v>
      </c>
      <c r="I130" s="118" t="s">
        <v>22</v>
      </c>
      <c r="J130" s="119" t="s">
        <v>39658</v>
      </c>
      <c r="K130" s="119" t="s">
        <v>23</v>
      </c>
      <c r="L130" s="117" t="s">
        <v>23</v>
      </c>
      <c r="M130" s="117" t="s">
        <v>24</v>
      </c>
      <c r="N130" s="117" t="s">
        <v>23</v>
      </c>
      <c r="O130" s="117" t="s">
        <v>23</v>
      </c>
      <c r="P130" s="117" t="s">
        <v>23</v>
      </c>
      <c r="Q130" s="117" t="s">
        <v>23</v>
      </c>
      <c r="R130" s="117" t="s">
        <v>23</v>
      </c>
      <c r="S130" s="117" t="s">
        <v>24</v>
      </c>
      <c r="T130" s="117" t="s">
        <v>24</v>
      </c>
      <c r="U130" s="117" t="s">
        <v>24</v>
      </c>
      <c r="V130" s="117" t="s">
        <v>24</v>
      </c>
      <c r="W130" s="74" t="str">
        <f t="shared" si="65"/>
        <v/>
      </c>
      <c r="X130" s="74" t="str">
        <f t="shared" si="66"/>
        <v>x</v>
      </c>
      <c r="Y130" s="74" t="str">
        <f t="shared" si="67"/>
        <v/>
      </c>
      <c r="Z130" s="74" t="str">
        <f t="shared" si="68"/>
        <v>x</v>
      </c>
      <c r="AA130" t="str">
        <f>VLOOKUP($D130,'Tuyến và nhân viên'!$D:$M,6,0)</f>
        <v>HL00622</v>
      </c>
      <c r="AB130" t="str">
        <f>VLOOKUP($D130,'Tuyến và nhân viên'!$D:$M,7,0)</f>
        <v>Dương Phi Vủ</v>
      </c>
      <c r="AC130" s="16" t="str">
        <f>IFERROR(VLOOKUP($F130,DSKH!$D:$BF,53,0),"")</f>
        <v>F2</v>
      </c>
      <c r="AD130" s="16" t="str">
        <f>IFERROR(VLOOKUP($F130,DSKH!$D:$BF,54,0),"")</f>
        <v>OTC</v>
      </c>
      <c r="AE130" s="4">
        <f>SUMIFS('Doanh số khách hàng'!$F:$F,'Doanh số khách hàng'!$A:$A,'Chi tiết tuyến'!$F130)</f>
        <v>0</v>
      </c>
      <c r="AF130" s="16" t="str">
        <f t="shared" si="4"/>
        <v>F4</v>
      </c>
      <c r="AG130" s="16" t="str">
        <f t="shared" si="5"/>
        <v>F2</v>
      </c>
      <c r="AH130" t="b">
        <f t="shared" si="69"/>
        <v>0</v>
      </c>
      <c r="AI130" t="b">
        <f t="shared" si="70"/>
        <v>1</v>
      </c>
      <c r="AJ130">
        <f>IFERROR(VLOOKUP($AC130,Master!$D:$E,2,0),"")</f>
        <v>2</v>
      </c>
      <c r="AK130">
        <f>VLOOKUP($AF130,Master!$D:$E,2,0)</f>
        <v>4</v>
      </c>
      <c r="AL130" s="4">
        <f t="shared" si="71"/>
        <v>0</v>
      </c>
      <c r="AM130" t="str">
        <f>IFERROR(VLOOKUP($F130,DSKH!$D:$BF,31,0),"")</f>
        <v>Tỉnh Cà Mau</v>
      </c>
      <c r="AN130" t="str">
        <f>IFERROR(VLOOKUP($F130,DSKH!$D:$BF,29,0),"")</f>
        <v>Phường Giá Rai</v>
      </c>
      <c r="AO130">
        <f>IFERROR(VLOOKUP($F130,DSKH!$D:$BF,52,0),"")</f>
        <v>0</v>
      </c>
      <c r="AP130">
        <f>IF(L130="x",1+COUNTIFS(AP$4:AP129,"&gt;0",$AA$4:$AA129,$AA129),0)</f>
        <v>0</v>
      </c>
      <c r="AQ130">
        <f>IF(M130="x",1+COUNTIFS(AQ$4:AQ129,"&gt;0",$AA$4:$AA129,$AA129),0)</f>
        <v>22</v>
      </c>
      <c r="AR130">
        <f>IF(N130="x",1+COUNTIFS(AR$4:AR129,"&gt;0",$AA$4:$AA129,$AA129),0)</f>
        <v>0</v>
      </c>
      <c r="AS130">
        <f>IF(O130="x",1+COUNTIFS(AS$4:AS129,"&gt;0",$AA$4:$AA129,$AA129),0)</f>
        <v>0</v>
      </c>
      <c r="AT130">
        <f>IF(P130="x",1+COUNTIFS(AT$4:AT129,"&gt;0",$AA$4:$AA129,$AA129),0)</f>
        <v>0</v>
      </c>
      <c r="AU130">
        <f>IF(Q130="x",1+COUNTIFS(AU$4:AU129,"&gt;0",$AA$4:$AA129,$AA129),0)</f>
        <v>0</v>
      </c>
      <c r="AV130">
        <f>IF(R130="x",1+COUNTIFS(AV$4:AV129,"&gt;0",$AA$4:$AA129,$AA129),0)</f>
        <v>0</v>
      </c>
      <c r="AW130">
        <f t="shared" si="8"/>
        <v>0</v>
      </c>
      <c r="AX130">
        <f t="shared" si="9"/>
        <v>1</v>
      </c>
      <c r="AY130">
        <f t="shared" si="72"/>
        <v>0</v>
      </c>
      <c r="AZ130">
        <f t="shared" si="73"/>
        <v>1</v>
      </c>
      <c r="BA130" s="4">
        <f t="shared" si="74"/>
        <v>0</v>
      </c>
      <c r="BB130" s="4">
        <f t="shared" si="75"/>
        <v>0</v>
      </c>
      <c r="BC130" s="4">
        <f t="shared" si="76"/>
        <v>0</v>
      </c>
      <c r="BD130" s="4">
        <f t="shared" si="77"/>
        <v>0</v>
      </c>
      <c r="BE130" s="4">
        <f t="shared" si="78"/>
        <v>0</v>
      </c>
      <c r="BF130" s="4">
        <f t="shared" si="79"/>
        <v>0</v>
      </c>
      <c r="BG130" s="4">
        <f t="shared" si="80"/>
        <v>0</v>
      </c>
      <c r="BH130" s="4">
        <f t="shared" si="81"/>
        <v>0</v>
      </c>
      <c r="BI130" s="4">
        <f t="shared" si="82"/>
        <v>1</v>
      </c>
      <c r="BJ130" s="4">
        <f t="shared" si="83"/>
        <v>0</v>
      </c>
      <c r="BK130" s="4">
        <f t="shared" si="84"/>
        <v>0</v>
      </c>
      <c r="BL130" s="4">
        <f t="shared" si="85"/>
        <v>0</v>
      </c>
      <c r="BM130" s="4">
        <f t="shared" si="86"/>
        <v>0</v>
      </c>
      <c r="BN130" s="4">
        <f t="shared" si="87"/>
        <v>0</v>
      </c>
      <c r="BO130">
        <f>SUMIFS(BH$5:BH130,$AA$5:$AA130,$AA130)</f>
        <v>4</v>
      </c>
      <c r="BP130">
        <f>SUMIFS(BI$5:BI130,$AA$5:$AA130,$AA130)</f>
        <v>14</v>
      </c>
      <c r="BQ130">
        <f>SUMIFS(BJ$5:BJ130,$AA$5:$AA130,$AA130)</f>
        <v>14</v>
      </c>
      <c r="BR130">
        <f>SUMIFS(BK$5:BK130,$AA$5:$AA130,$AA130)</f>
        <v>10</v>
      </c>
      <c r="BS130">
        <f>SUMIFS(BL$5:BL130,$AA$5:$AA130,$AA130)</f>
        <v>10</v>
      </c>
      <c r="BT130">
        <f>SUMIFS(BM$5:BM130,$AA$5:$AA130,$AA130)</f>
        <v>16</v>
      </c>
      <c r="BU130">
        <f>SUMIFS(BN$5:BN130,$AA$5:$AA130,$AA130)</f>
        <v>0</v>
      </c>
      <c r="BV130">
        <f t="shared" si="88"/>
        <v>4</v>
      </c>
      <c r="BW130">
        <f t="shared" si="89"/>
        <v>17</v>
      </c>
      <c r="BX130">
        <f t="shared" si="90"/>
        <v>17</v>
      </c>
      <c r="BY130">
        <f t="shared" si="91"/>
        <v>11</v>
      </c>
      <c r="BZ130">
        <f t="shared" si="92"/>
        <v>10</v>
      </c>
      <c r="CA130">
        <f t="shared" si="93"/>
        <v>18</v>
      </c>
      <c r="CB130">
        <f t="shared" si="94"/>
        <v>0</v>
      </c>
      <c r="CC130">
        <f t="shared" si="95"/>
        <v>14</v>
      </c>
      <c r="CD130">
        <f t="shared" si="96"/>
        <v>17</v>
      </c>
      <c r="CE130" t="str">
        <f>IFERROR(VLOOKUP($AA130,'Tuyến và nhân viên'!$I:$O,7,0),"")</f>
        <v>Trần Văn Khanh</v>
      </c>
      <c r="CF130">
        <f t="shared" si="97"/>
        <v>2</v>
      </c>
      <c r="CG130">
        <f t="shared" si="98"/>
        <v>1</v>
      </c>
      <c r="CH130">
        <f>COUNTIFS($L130:L130,"x")</f>
        <v>0</v>
      </c>
      <c r="CI130">
        <f>COUNTIFS($L130:M130,"x")</f>
        <v>1</v>
      </c>
      <c r="CJ130">
        <f>COUNTIFS($L130:N130,"x")</f>
        <v>1</v>
      </c>
      <c r="CK130">
        <f>COUNTIFS($L130:O130,"x")</f>
        <v>1</v>
      </c>
      <c r="CL130">
        <f>COUNTIFS($L130:P130,"x")</f>
        <v>1</v>
      </c>
      <c r="CM130">
        <f>COUNTIFS($L130:Q130,"x")</f>
        <v>1</v>
      </c>
      <c r="CN130">
        <f>COUNTIFS($L130:R130,"x")</f>
        <v>1</v>
      </c>
      <c r="CO130" t="str" cm="1">
        <f t="array" ref="CO130">IFERROR(INDEX($CH$4:$CN$4,0,MATCH(1,$CH130:$CN130,0)),"")</f>
        <v>Thứ 3</v>
      </c>
      <c r="CP130" t="str" cm="1">
        <f t="array" ref="CP130">IFERROR(INDEX($CH$4:$CN$4,0,MATCH(2,$CH130:$CN130,0)),"")</f>
        <v/>
      </c>
      <c r="CQ130" t="str">
        <f t="shared" si="99"/>
        <v>Thứ 3</v>
      </c>
      <c r="CR130" t="str">
        <f t="shared" si="29"/>
        <v>F2 - Tuần 2 &amp; 4</v>
      </c>
    </row>
    <row r="131" spans="1:96" x14ac:dyDescent="0.3">
      <c r="A131" s="117" t="s">
        <v>34734</v>
      </c>
      <c r="B131" s="118" t="s">
        <v>33266</v>
      </c>
      <c r="C131" s="118" t="s">
        <v>33267</v>
      </c>
      <c r="D131" s="118" t="s">
        <v>39657</v>
      </c>
      <c r="E131" s="118" t="s">
        <v>21</v>
      </c>
      <c r="F131" s="118" t="s">
        <v>29739</v>
      </c>
      <c r="G131" s="118" t="s">
        <v>38567</v>
      </c>
      <c r="H131" s="118" t="s">
        <v>38573</v>
      </c>
      <c r="I131" s="118" t="s">
        <v>22</v>
      </c>
      <c r="J131" s="119" t="s">
        <v>39658</v>
      </c>
      <c r="K131" s="119" t="s">
        <v>23</v>
      </c>
      <c r="L131" s="117" t="s">
        <v>23</v>
      </c>
      <c r="M131" s="117" t="s">
        <v>23</v>
      </c>
      <c r="N131" s="117" t="s">
        <v>24</v>
      </c>
      <c r="O131" s="117" t="s">
        <v>23</v>
      </c>
      <c r="P131" s="117" t="s">
        <v>23</v>
      </c>
      <c r="Q131" s="117" t="s">
        <v>23</v>
      </c>
      <c r="R131" s="117" t="s">
        <v>23</v>
      </c>
      <c r="S131" s="117" t="s">
        <v>24</v>
      </c>
      <c r="T131" s="117" t="s">
        <v>24</v>
      </c>
      <c r="U131" s="117" t="s">
        <v>24</v>
      </c>
      <c r="V131" s="117" t="s">
        <v>24</v>
      </c>
      <c r="W131" s="74" t="str">
        <f t="shared" si="65"/>
        <v>x</v>
      </c>
      <c r="X131" s="74" t="str">
        <f t="shared" si="66"/>
        <v>x</v>
      </c>
      <c r="Y131" s="74" t="str">
        <f t="shared" si="67"/>
        <v>x</v>
      </c>
      <c r="Z131" s="74" t="str">
        <f t="shared" si="68"/>
        <v>x</v>
      </c>
      <c r="AA131" t="str">
        <f>VLOOKUP($D131,'Tuyến và nhân viên'!$D:$M,6,0)</f>
        <v>HL00622</v>
      </c>
      <c r="AB131" t="str">
        <f>VLOOKUP($D131,'Tuyến và nhân viên'!$D:$M,7,0)</f>
        <v>Dương Phi Vủ</v>
      </c>
      <c r="AC131" s="16" t="str">
        <f>IFERROR(VLOOKUP($F131,DSKH!$D:$BF,53,0),"")</f>
        <v>F4</v>
      </c>
      <c r="AD131" s="16" t="str">
        <f>IFERROR(VLOOKUP($F131,DSKH!$D:$BF,54,0),"")</f>
        <v>OTC</v>
      </c>
      <c r="AE131" s="4">
        <f>SUMIFS('Doanh số khách hàng'!$F:$F,'Doanh số khách hàng'!$A:$A,'Chi tiết tuyến'!$F131)</f>
        <v>752293.33333333337</v>
      </c>
      <c r="AF131" s="16" t="str">
        <f t="shared" si="4"/>
        <v>F4</v>
      </c>
      <c r="AG131" s="16" t="str">
        <f t="shared" si="5"/>
        <v>F4</v>
      </c>
      <c r="AH131" t="b">
        <f t="shared" si="69"/>
        <v>1</v>
      </c>
      <c r="AI131" t="b">
        <f t="shared" si="70"/>
        <v>1</v>
      </c>
      <c r="AJ131">
        <f>IFERROR(VLOOKUP($AC131,Master!$D:$E,2,0),"")</f>
        <v>4</v>
      </c>
      <c r="AK131">
        <f>VLOOKUP($AF131,Master!$D:$E,2,0)</f>
        <v>4</v>
      </c>
      <c r="AL131" s="4">
        <f t="shared" si="71"/>
        <v>188073.33333333334</v>
      </c>
      <c r="AM131" t="str">
        <f>IFERROR(VLOOKUP($F131,DSKH!$D:$BF,31,0),"")</f>
        <v>Tỉnh Cà Mau</v>
      </c>
      <c r="AN131" t="str">
        <f>IFERROR(VLOOKUP($F131,DSKH!$D:$BF,29,0),"")</f>
        <v>Phường Hiệp Thành</v>
      </c>
      <c r="AO131">
        <f>IFERROR(VLOOKUP($F131,DSKH!$D:$BF,52,0),"")</f>
        <v>752293.33333333337</v>
      </c>
      <c r="AP131">
        <f>IF(L131="x",1+COUNTIFS(AP$4:AP130,"&gt;0",$AA$4:$AA130,$AA130),0)</f>
        <v>0</v>
      </c>
      <c r="AQ131">
        <f>IF(M131="x",1+COUNTIFS(AQ$4:AQ130,"&gt;0",$AA$4:$AA130,$AA130),0)</f>
        <v>0</v>
      </c>
      <c r="AR131">
        <f>IF(N131="x",1+COUNTIFS(AR$4:AR130,"&gt;0",$AA$4:$AA130,$AA130),0)</f>
        <v>26</v>
      </c>
      <c r="AS131">
        <f>IF(O131="x",1+COUNTIFS(AS$4:AS130,"&gt;0",$AA$4:$AA130,$AA130),0)</f>
        <v>0</v>
      </c>
      <c r="AT131">
        <f>IF(P131="x",1+COUNTIFS(AT$4:AT130,"&gt;0",$AA$4:$AA130,$AA130),0)</f>
        <v>0</v>
      </c>
      <c r="AU131">
        <f>IF(Q131="x",1+COUNTIFS(AU$4:AU130,"&gt;0",$AA$4:$AA130,$AA130),0)</f>
        <v>0</v>
      </c>
      <c r="AV131">
        <f>IF(R131="x",1+COUNTIFS(AV$4:AV130,"&gt;0",$AA$4:$AA130,$AA130),0)</f>
        <v>0</v>
      </c>
      <c r="AW131">
        <f t="shared" si="8"/>
        <v>1</v>
      </c>
      <c r="AX131">
        <f t="shared" si="9"/>
        <v>1</v>
      </c>
      <c r="AY131">
        <f t="shared" si="72"/>
        <v>1</v>
      </c>
      <c r="AZ131">
        <f t="shared" si="73"/>
        <v>1</v>
      </c>
      <c r="BA131" s="4">
        <f t="shared" si="74"/>
        <v>0</v>
      </c>
      <c r="BB131" s="4">
        <f t="shared" si="75"/>
        <v>0</v>
      </c>
      <c r="BC131" s="4">
        <f t="shared" si="76"/>
        <v>188073.33333333334</v>
      </c>
      <c r="BD131" s="4">
        <f t="shared" si="77"/>
        <v>0</v>
      </c>
      <c r="BE131" s="4">
        <f t="shared" si="78"/>
        <v>0</v>
      </c>
      <c r="BF131" s="4">
        <f t="shared" si="79"/>
        <v>0</v>
      </c>
      <c r="BG131" s="4">
        <f t="shared" si="80"/>
        <v>0</v>
      </c>
      <c r="BH131" s="4">
        <f t="shared" si="81"/>
        <v>0</v>
      </c>
      <c r="BI131" s="4">
        <f t="shared" si="82"/>
        <v>0</v>
      </c>
      <c r="BJ131" s="4">
        <f t="shared" si="83"/>
        <v>0</v>
      </c>
      <c r="BK131" s="4">
        <f t="shared" si="84"/>
        <v>0</v>
      </c>
      <c r="BL131" s="4">
        <f t="shared" si="85"/>
        <v>0</v>
      </c>
      <c r="BM131" s="4">
        <f t="shared" si="86"/>
        <v>0</v>
      </c>
      <c r="BN131" s="4">
        <f t="shared" si="87"/>
        <v>0</v>
      </c>
      <c r="BO131">
        <f>SUMIFS(BH$5:BH131,$AA$5:$AA131,$AA131)</f>
        <v>4</v>
      </c>
      <c r="BP131">
        <f>SUMIFS(BI$5:BI131,$AA$5:$AA131,$AA131)</f>
        <v>14</v>
      </c>
      <c r="BQ131">
        <f>SUMIFS(BJ$5:BJ131,$AA$5:$AA131,$AA131)</f>
        <v>14</v>
      </c>
      <c r="BR131">
        <f>SUMIFS(BK$5:BK131,$AA$5:$AA131,$AA131)</f>
        <v>10</v>
      </c>
      <c r="BS131">
        <f>SUMIFS(BL$5:BL131,$AA$5:$AA131,$AA131)</f>
        <v>10</v>
      </c>
      <c r="BT131">
        <f>SUMIFS(BM$5:BM131,$AA$5:$AA131,$AA131)</f>
        <v>16</v>
      </c>
      <c r="BU131">
        <f>SUMIFS(BN$5:BN131,$AA$5:$AA131,$AA131)</f>
        <v>0</v>
      </c>
      <c r="BV131">
        <f t="shared" si="88"/>
        <v>4</v>
      </c>
      <c r="BW131">
        <f t="shared" si="89"/>
        <v>17</v>
      </c>
      <c r="BX131">
        <f t="shared" si="90"/>
        <v>17</v>
      </c>
      <c r="BY131">
        <f t="shared" si="91"/>
        <v>11</v>
      </c>
      <c r="BZ131">
        <f t="shared" si="92"/>
        <v>10</v>
      </c>
      <c r="CA131">
        <f t="shared" si="93"/>
        <v>18</v>
      </c>
      <c r="CB131">
        <f t="shared" si="94"/>
        <v>0</v>
      </c>
      <c r="CC131">
        <f t="shared" si="95"/>
        <v>0</v>
      </c>
      <c r="CD131">
        <f t="shared" si="96"/>
        <v>0</v>
      </c>
      <c r="CE131" t="str">
        <f>IFERROR(VLOOKUP($AA131,'Tuyến và nhân viên'!$I:$O,7,0),"")</f>
        <v>Trần Văn Khanh</v>
      </c>
      <c r="CF131">
        <f t="shared" si="97"/>
        <v>4</v>
      </c>
      <c r="CG131">
        <f t="shared" si="98"/>
        <v>1</v>
      </c>
      <c r="CH131">
        <f>COUNTIFS($L131:L131,"x")</f>
        <v>0</v>
      </c>
      <c r="CI131">
        <f>COUNTIFS($L131:M131,"x")</f>
        <v>0</v>
      </c>
      <c r="CJ131">
        <f>COUNTIFS($L131:N131,"x")</f>
        <v>1</v>
      </c>
      <c r="CK131">
        <f>COUNTIFS($L131:O131,"x")</f>
        <v>1</v>
      </c>
      <c r="CL131">
        <f>COUNTIFS($L131:P131,"x")</f>
        <v>1</v>
      </c>
      <c r="CM131">
        <f>COUNTIFS($L131:Q131,"x")</f>
        <v>1</v>
      </c>
      <c r="CN131">
        <f>COUNTIFS($L131:R131,"x")</f>
        <v>1</v>
      </c>
      <c r="CO131" t="str" cm="1">
        <f t="array" ref="CO131">IFERROR(INDEX($CH$4:$CN$4,0,MATCH(1,$CH131:$CN131,0)),"")</f>
        <v>Thứ 4</v>
      </c>
      <c r="CP131" t="str" cm="1">
        <f t="array" ref="CP131">IFERROR(INDEX($CH$4:$CN$4,0,MATCH(2,$CH131:$CN131,0)),"")</f>
        <v/>
      </c>
      <c r="CQ131" t="str">
        <f t="shared" si="99"/>
        <v>Thứ 4</v>
      </c>
      <c r="CR131" t="str">
        <f t="shared" si="29"/>
        <v>F4 - Tất cả các tuần</v>
      </c>
    </row>
    <row r="132" spans="1:96" x14ac:dyDescent="0.3">
      <c r="A132" s="117" t="s">
        <v>34746</v>
      </c>
      <c r="B132" s="118" t="s">
        <v>33266</v>
      </c>
      <c r="C132" s="118" t="s">
        <v>33267</v>
      </c>
      <c r="D132" s="118" t="s">
        <v>39657</v>
      </c>
      <c r="E132" s="118" t="s">
        <v>21</v>
      </c>
      <c r="F132" s="118" t="s">
        <v>38591</v>
      </c>
      <c r="G132" s="118" t="s">
        <v>38592</v>
      </c>
      <c r="H132" s="118" t="s">
        <v>38596</v>
      </c>
      <c r="I132" s="118" t="s">
        <v>22</v>
      </c>
      <c r="J132" s="119" t="s">
        <v>39658</v>
      </c>
      <c r="K132" s="119" t="s">
        <v>23</v>
      </c>
      <c r="L132" s="117" t="s">
        <v>23</v>
      </c>
      <c r="M132" s="117" t="s">
        <v>23</v>
      </c>
      <c r="N132" s="117" t="s">
        <v>24</v>
      </c>
      <c r="O132" s="117" t="s">
        <v>23</v>
      </c>
      <c r="P132" s="117" t="s">
        <v>23</v>
      </c>
      <c r="Q132" s="117" t="s">
        <v>23</v>
      </c>
      <c r="R132" s="117" t="s">
        <v>23</v>
      </c>
      <c r="S132" s="117" t="s">
        <v>24</v>
      </c>
      <c r="T132" s="117" t="s">
        <v>24</v>
      </c>
      <c r="U132" s="117" t="s">
        <v>24</v>
      </c>
      <c r="V132" s="117" t="s">
        <v>24</v>
      </c>
      <c r="W132" s="74" t="str">
        <f t="shared" si="65"/>
        <v/>
      </c>
      <c r="X132" s="74" t="str">
        <f t="shared" si="66"/>
        <v>x</v>
      </c>
      <c r="Y132" s="74" t="str">
        <f t="shared" si="67"/>
        <v/>
      </c>
      <c r="Z132" s="74" t="str">
        <f t="shared" si="68"/>
        <v>x</v>
      </c>
      <c r="AA132" t="str">
        <f>VLOOKUP($D132,'Tuyến và nhân viên'!$D:$M,6,0)</f>
        <v>HL00622</v>
      </c>
      <c r="AB132" t="str">
        <f>VLOOKUP($D132,'Tuyến và nhân viên'!$D:$M,7,0)</f>
        <v>Dương Phi Vủ</v>
      </c>
      <c r="AC132" s="16" t="str">
        <f>IFERROR(VLOOKUP($F132,DSKH!$D:$BF,53,0),"")</f>
        <v>F2</v>
      </c>
      <c r="AD132" s="16" t="str">
        <f>IFERROR(VLOOKUP($F132,DSKH!$D:$BF,54,0),"")</f>
        <v>OTC</v>
      </c>
      <c r="AE132" s="4">
        <f>SUMIFS('Doanh số khách hàng'!$F:$F,'Doanh số khách hàng'!$A:$A,'Chi tiết tuyến'!$F132)</f>
        <v>0</v>
      </c>
      <c r="AF132" s="16" t="str">
        <f t="shared" si="4"/>
        <v>F4</v>
      </c>
      <c r="AG132" s="16" t="str">
        <f t="shared" si="5"/>
        <v>F2</v>
      </c>
      <c r="AH132" t="b">
        <f t="shared" si="69"/>
        <v>0</v>
      </c>
      <c r="AI132" t="b">
        <f t="shared" si="70"/>
        <v>1</v>
      </c>
      <c r="AJ132">
        <f>IFERROR(VLOOKUP($AC132,Master!$D:$E,2,0),"")</f>
        <v>2</v>
      </c>
      <c r="AK132">
        <f>VLOOKUP($AF132,Master!$D:$E,2,0)</f>
        <v>4</v>
      </c>
      <c r="AL132" s="4">
        <f t="shared" si="71"/>
        <v>0</v>
      </c>
      <c r="AM132" t="str">
        <f>IFERROR(VLOOKUP($F132,DSKH!$D:$BF,31,0),"")</f>
        <v>Tỉnh Cà Mau</v>
      </c>
      <c r="AN132" t="str">
        <f>IFERROR(VLOOKUP($F132,DSKH!$D:$BF,29,0),"")</f>
        <v>Phường Vĩnh Trạch</v>
      </c>
      <c r="AO132">
        <f>IFERROR(VLOOKUP($F132,DSKH!$D:$BF,52,0),"")</f>
        <v>0</v>
      </c>
      <c r="AP132">
        <f>IF(L132="x",1+COUNTIFS(AP$4:AP131,"&gt;0",$AA$4:$AA131,$AA131),0)</f>
        <v>0</v>
      </c>
      <c r="AQ132">
        <f>IF(M132="x",1+COUNTIFS(AQ$4:AQ131,"&gt;0",$AA$4:$AA131,$AA131),0)</f>
        <v>0</v>
      </c>
      <c r="AR132">
        <f>IF(N132="x",1+COUNTIFS(AR$4:AR131,"&gt;0",$AA$4:$AA131,$AA131),0)</f>
        <v>27</v>
      </c>
      <c r="AS132">
        <f>IF(O132="x",1+COUNTIFS(AS$4:AS131,"&gt;0",$AA$4:$AA131,$AA131),0)</f>
        <v>0</v>
      </c>
      <c r="AT132">
        <f>IF(P132="x",1+COUNTIFS(AT$4:AT131,"&gt;0",$AA$4:$AA131,$AA131),0)</f>
        <v>0</v>
      </c>
      <c r="AU132">
        <f>IF(Q132="x",1+COUNTIFS(AU$4:AU131,"&gt;0",$AA$4:$AA131,$AA131),0)</f>
        <v>0</v>
      </c>
      <c r="AV132">
        <f>IF(R132="x",1+COUNTIFS(AV$4:AV131,"&gt;0",$AA$4:$AA131,$AA131),0)</f>
        <v>0</v>
      </c>
      <c r="AW132">
        <f t="shared" si="8"/>
        <v>0</v>
      </c>
      <c r="AX132">
        <f t="shared" si="9"/>
        <v>1</v>
      </c>
      <c r="AY132">
        <f t="shared" si="72"/>
        <v>0</v>
      </c>
      <c r="AZ132">
        <f t="shared" si="73"/>
        <v>1</v>
      </c>
      <c r="BA132" s="4">
        <f t="shared" si="74"/>
        <v>0</v>
      </c>
      <c r="BB132" s="4">
        <f t="shared" si="75"/>
        <v>0</v>
      </c>
      <c r="BC132" s="4">
        <f t="shared" si="76"/>
        <v>0</v>
      </c>
      <c r="BD132" s="4">
        <f t="shared" si="77"/>
        <v>0</v>
      </c>
      <c r="BE132" s="4">
        <f t="shared" si="78"/>
        <v>0</v>
      </c>
      <c r="BF132" s="4">
        <f t="shared" si="79"/>
        <v>0</v>
      </c>
      <c r="BG132" s="4">
        <f t="shared" si="80"/>
        <v>0</v>
      </c>
      <c r="BH132" s="4">
        <f t="shared" si="81"/>
        <v>0</v>
      </c>
      <c r="BI132" s="4">
        <f t="shared" si="82"/>
        <v>0</v>
      </c>
      <c r="BJ132" s="4">
        <f t="shared" si="83"/>
        <v>1</v>
      </c>
      <c r="BK132" s="4">
        <f t="shared" si="84"/>
        <v>0</v>
      </c>
      <c r="BL132" s="4">
        <f t="shared" si="85"/>
        <v>0</v>
      </c>
      <c r="BM132" s="4">
        <f t="shared" si="86"/>
        <v>0</v>
      </c>
      <c r="BN132" s="4">
        <f t="shared" si="87"/>
        <v>0</v>
      </c>
      <c r="BO132">
        <f>SUMIFS(BH$5:BH132,$AA$5:$AA132,$AA132)</f>
        <v>4</v>
      </c>
      <c r="BP132">
        <f>SUMIFS(BI$5:BI132,$AA$5:$AA132,$AA132)</f>
        <v>14</v>
      </c>
      <c r="BQ132">
        <f>SUMIFS(BJ$5:BJ132,$AA$5:$AA132,$AA132)</f>
        <v>15</v>
      </c>
      <c r="BR132">
        <f>SUMIFS(BK$5:BK132,$AA$5:$AA132,$AA132)</f>
        <v>10</v>
      </c>
      <c r="BS132">
        <f>SUMIFS(BL$5:BL132,$AA$5:$AA132,$AA132)</f>
        <v>10</v>
      </c>
      <c r="BT132">
        <f>SUMIFS(BM$5:BM132,$AA$5:$AA132,$AA132)</f>
        <v>16</v>
      </c>
      <c r="BU132">
        <f>SUMIFS(BN$5:BN132,$AA$5:$AA132,$AA132)</f>
        <v>0</v>
      </c>
      <c r="BV132">
        <f t="shared" si="88"/>
        <v>4</v>
      </c>
      <c r="BW132">
        <f t="shared" si="89"/>
        <v>17</v>
      </c>
      <c r="BX132">
        <f t="shared" si="90"/>
        <v>17</v>
      </c>
      <c r="BY132">
        <f t="shared" si="91"/>
        <v>11</v>
      </c>
      <c r="BZ132">
        <f t="shared" si="92"/>
        <v>10</v>
      </c>
      <c r="CA132">
        <f t="shared" si="93"/>
        <v>18</v>
      </c>
      <c r="CB132">
        <f t="shared" si="94"/>
        <v>0</v>
      </c>
      <c r="CC132">
        <f t="shared" si="95"/>
        <v>15</v>
      </c>
      <c r="CD132">
        <f t="shared" si="96"/>
        <v>17</v>
      </c>
      <c r="CE132" t="str">
        <f>IFERROR(VLOOKUP($AA132,'Tuyến và nhân viên'!$I:$O,7,0),"")</f>
        <v>Trần Văn Khanh</v>
      </c>
      <c r="CF132">
        <f t="shared" si="97"/>
        <v>2</v>
      </c>
      <c r="CG132">
        <f t="shared" si="98"/>
        <v>1</v>
      </c>
      <c r="CH132">
        <f>COUNTIFS($L132:L132,"x")</f>
        <v>0</v>
      </c>
      <c r="CI132">
        <f>COUNTIFS($L132:M132,"x")</f>
        <v>0</v>
      </c>
      <c r="CJ132">
        <f>COUNTIFS($L132:N132,"x")</f>
        <v>1</v>
      </c>
      <c r="CK132">
        <f>COUNTIFS($L132:O132,"x")</f>
        <v>1</v>
      </c>
      <c r="CL132">
        <f>COUNTIFS($L132:P132,"x")</f>
        <v>1</v>
      </c>
      <c r="CM132">
        <f>COUNTIFS($L132:Q132,"x")</f>
        <v>1</v>
      </c>
      <c r="CN132">
        <f>COUNTIFS($L132:R132,"x")</f>
        <v>1</v>
      </c>
      <c r="CO132" t="str" cm="1">
        <f t="array" ref="CO132">IFERROR(INDEX($CH$4:$CN$4,0,MATCH(1,$CH132:$CN132,0)),"")</f>
        <v>Thứ 4</v>
      </c>
      <c r="CP132" t="str" cm="1">
        <f t="array" ref="CP132">IFERROR(INDEX($CH$4:$CN$4,0,MATCH(2,$CH132:$CN132,0)),"")</f>
        <v/>
      </c>
      <c r="CQ132" t="str">
        <f t="shared" si="99"/>
        <v>Thứ 4</v>
      </c>
      <c r="CR132" t="str">
        <f t="shared" si="29"/>
        <v>F2 - Tuần 2 &amp; 4</v>
      </c>
    </row>
    <row r="133" spans="1:96" x14ac:dyDescent="0.3">
      <c r="A133" s="117" t="s">
        <v>34757</v>
      </c>
      <c r="B133" s="118" t="s">
        <v>33266</v>
      </c>
      <c r="C133" s="118" t="s">
        <v>33267</v>
      </c>
      <c r="D133" s="118" t="s">
        <v>39657</v>
      </c>
      <c r="E133" s="118" t="s">
        <v>21</v>
      </c>
      <c r="F133" s="118" t="s">
        <v>15050</v>
      </c>
      <c r="G133" s="118" t="s">
        <v>38601</v>
      </c>
      <c r="H133" s="118" t="s">
        <v>33276</v>
      </c>
      <c r="I133" s="118" t="s">
        <v>22</v>
      </c>
      <c r="J133" s="119" t="s">
        <v>39658</v>
      </c>
      <c r="K133" s="119" t="s">
        <v>23</v>
      </c>
      <c r="L133" s="117" t="s">
        <v>23</v>
      </c>
      <c r="M133" s="117" t="s">
        <v>24</v>
      </c>
      <c r="N133" s="117" t="s">
        <v>23</v>
      </c>
      <c r="O133" s="117" t="s">
        <v>23</v>
      </c>
      <c r="P133" s="117" t="s">
        <v>23</v>
      </c>
      <c r="Q133" s="117" t="s">
        <v>23</v>
      </c>
      <c r="R133" s="117" t="s">
        <v>23</v>
      </c>
      <c r="S133" s="117" t="s">
        <v>24</v>
      </c>
      <c r="T133" s="117" t="s">
        <v>24</v>
      </c>
      <c r="U133" s="117" t="s">
        <v>24</v>
      </c>
      <c r="V133" s="117" t="s">
        <v>24</v>
      </c>
      <c r="W133" s="74" t="str">
        <f t="shared" si="65"/>
        <v>x</v>
      </c>
      <c r="X133" s="74" t="str">
        <f t="shared" si="66"/>
        <v>x</v>
      </c>
      <c r="Y133" s="74" t="str">
        <f t="shared" si="67"/>
        <v>x</v>
      </c>
      <c r="Z133" s="74" t="str">
        <f t="shared" si="68"/>
        <v>x</v>
      </c>
      <c r="AA133" t="str">
        <f>VLOOKUP($D133,'Tuyến và nhân viên'!$D:$M,6,0)</f>
        <v>HL00622</v>
      </c>
      <c r="AB133" t="str">
        <f>VLOOKUP($D133,'Tuyến và nhân viên'!$D:$M,7,0)</f>
        <v>Dương Phi Vủ</v>
      </c>
      <c r="AC133" s="16" t="str">
        <f>IFERROR(VLOOKUP($F133,DSKH!$D:$BF,53,0),"")</f>
        <v>F4</v>
      </c>
      <c r="AD133" s="16" t="str">
        <f>IFERROR(VLOOKUP($F133,DSKH!$D:$BF,54,0),"")</f>
        <v>OTC</v>
      </c>
      <c r="AE133" s="4">
        <f>SUMIFS('Doanh số khách hàng'!$F:$F,'Doanh số khách hàng'!$A:$A,'Chi tiết tuyến'!$F133)</f>
        <v>1250533.3333333333</v>
      </c>
      <c r="AF133" s="16" t="str">
        <f t="shared" si="4"/>
        <v>F4</v>
      </c>
      <c r="AG133" s="16" t="str">
        <f t="shared" si="5"/>
        <v>F4</v>
      </c>
      <c r="AH133" t="b">
        <f t="shared" si="69"/>
        <v>1</v>
      </c>
      <c r="AI133" t="b">
        <f t="shared" si="70"/>
        <v>1</v>
      </c>
      <c r="AJ133">
        <f>IFERROR(VLOOKUP($AC133,Master!$D:$E,2,0),"")</f>
        <v>4</v>
      </c>
      <c r="AK133">
        <f>VLOOKUP($AF133,Master!$D:$E,2,0)</f>
        <v>4</v>
      </c>
      <c r="AL133" s="4">
        <f t="shared" si="71"/>
        <v>312633.33333333331</v>
      </c>
      <c r="AM133" t="str">
        <f>IFERROR(VLOOKUP($F133,DSKH!$D:$BF,31,0),"")</f>
        <v>Tỉnh Cà Mau</v>
      </c>
      <c r="AN133" t="str">
        <f>IFERROR(VLOOKUP($F133,DSKH!$D:$BF,29,0),"")</f>
        <v>Xã Phong Thạnh</v>
      </c>
      <c r="AO133">
        <f>IFERROR(VLOOKUP($F133,DSKH!$D:$BF,52,0),"")</f>
        <v>1250533.3333333333</v>
      </c>
      <c r="AP133">
        <f>IF(L133="x",1+COUNTIFS(AP$4:AP132,"&gt;0",$AA$4:$AA132,$AA132),0)</f>
        <v>0</v>
      </c>
      <c r="AQ133">
        <f>IF(M133="x",1+COUNTIFS(AQ$4:AQ132,"&gt;0",$AA$4:$AA132,$AA132),0)</f>
        <v>23</v>
      </c>
      <c r="AR133">
        <f>IF(N133="x",1+COUNTIFS(AR$4:AR132,"&gt;0",$AA$4:$AA132,$AA132),0)</f>
        <v>0</v>
      </c>
      <c r="AS133">
        <f>IF(O133="x",1+COUNTIFS(AS$4:AS132,"&gt;0",$AA$4:$AA132,$AA132),0)</f>
        <v>0</v>
      </c>
      <c r="AT133">
        <f>IF(P133="x",1+COUNTIFS(AT$4:AT132,"&gt;0",$AA$4:$AA132,$AA132),0)</f>
        <v>0</v>
      </c>
      <c r="AU133">
        <f>IF(Q133="x",1+COUNTIFS(AU$4:AU132,"&gt;0",$AA$4:$AA132,$AA132),0)</f>
        <v>0</v>
      </c>
      <c r="AV133">
        <f>IF(R133="x",1+COUNTIFS(AV$4:AV132,"&gt;0",$AA$4:$AA132,$AA132),0)</f>
        <v>0</v>
      </c>
      <c r="AW133">
        <f t="shared" si="8"/>
        <v>1</v>
      </c>
      <c r="AX133">
        <f t="shared" si="9"/>
        <v>1</v>
      </c>
      <c r="AY133">
        <f t="shared" si="72"/>
        <v>1</v>
      </c>
      <c r="AZ133">
        <f t="shared" si="73"/>
        <v>1</v>
      </c>
      <c r="BA133" s="4">
        <f t="shared" si="74"/>
        <v>0</v>
      </c>
      <c r="BB133" s="4">
        <f t="shared" si="75"/>
        <v>312633.33333333331</v>
      </c>
      <c r="BC133" s="4">
        <f t="shared" si="76"/>
        <v>0</v>
      </c>
      <c r="BD133" s="4">
        <f t="shared" si="77"/>
        <v>0</v>
      </c>
      <c r="BE133" s="4">
        <f t="shared" si="78"/>
        <v>0</v>
      </c>
      <c r="BF133" s="4">
        <f t="shared" si="79"/>
        <v>0</v>
      </c>
      <c r="BG133" s="4">
        <f t="shared" si="80"/>
        <v>0</v>
      </c>
      <c r="BH133" s="4">
        <f t="shared" si="81"/>
        <v>0</v>
      </c>
      <c r="BI133" s="4">
        <f t="shared" si="82"/>
        <v>0</v>
      </c>
      <c r="BJ133" s="4">
        <f t="shared" si="83"/>
        <v>0</v>
      </c>
      <c r="BK133" s="4">
        <f t="shared" si="84"/>
        <v>0</v>
      </c>
      <c r="BL133" s="4">
        <f t="shared" si="85"/>
        <v>0</v>
      </c>
      <c r="BM133" s="4">
        <f t="shared" si="86"/>
        <v>0</v>
      </c>
      <c r="BN133" s="4">
        <f t="shared" si="87"/>
        <v>0</v>
      </c>
      <c r="BO133">
        <f>SUMIFS(BH$5:BH133,$AA$5:$AA133,$AA133)</f>
        <v>4</v>
      </c>
      <c r="BP133">
        <f>SUMIFS(BI$5:BI133,$AA$5:$AA133,$AA133)</f>
        <v>14</v>
      </c>
      <c r="BQ133">
        <f>SUMIFS(BJ$5:BJ133,$AA$5:$AA133,$AA133)</f>
        <v>15</v>
      </c>
      <c r="BR133">
        <f>SUMIFS(BK$5:BK133,$AA$5:$AA133,$AA133)</f>
        <v>10</v>
      </c>
      <c r="BS133">
        <f>SUMIFS(BL$5:BL133,$AA$5:$AA133,$AA133)</f>
        <v>10</v>
      </c>
      <c r="BT133">
        <f>SUMIFS(BM$5:BM133,$AA$5:$AA133,$AA133)</f>
        <v>16</v>
      </c>
      <c r="BU133">
        <f>SUMIFS(BN$5:BN133,$AA$5:$AA133,$AA133)</f>
        <v>0</v>
      </c>
      <c r="BV133">
        <f t="shared" si="88"/>
        <v>4</v>
      </c>
      <c r="BW133">
        <f t="shared" si="89"/>
        <v>17</v>
      </c>
      <c r="BX133">
        <f t="shared" si="90"/>
        <v>17</v>
      </c>
      <c r="BY133">
        <f t="shared" si="91"/>
        <v>11</v>
      </c>
      <c r="BZ133">
        <f t="shared" si="92"/>
        <v>10</v>
      </c>
      <c r="CA133">
        <f t="shared" si="93"/>
        <v>18</v>
      </c>
      <c r="CB133">
        <f t="shared" si="94"/>
        <v>0</v>
      </c>
      <c r="CC133">
        <f t="shared" si="95"/>
        <v>0</v>
      </c>
      <c r="CD133">
        <f t="shared" si="96"/>
        <v>0</v>
      </c>
      <c r="CE133" t="str">
        <f>IFERROR(VLOOKUP($AA133,'Tuyến và nhân viên'!$I:$O,7,0),"")</f>
        <v>Trần Văn Khanh</v>
      </c>
      <c r="CF133">
        <f t="shared" si="97"/>
        <v>4</v>
      </c>
      <c r="CG133">
        <f t="shared" si="98"/>
        <v>1</v>
      </c>
      <c r="CH133">
        <f>COUNTIFS($L133:L133,"x")</f>
        <v>0</v>
      </c>
      <c r="CI133">
        <f>COUNTIFS($L133:M133,"x")</f>
        <v>1</v>
      </c>
      <c r="CJ133">
        <f>COUNTIFS($L133:N133,"x")</f>
        <v>1</v>
      </c>
      <c r="CK133">
        <f>COUNTIFS($L133:O133,"x")</f>
        <v>1</v>
      </c>
      <c r="CL133">
        <f>COUNTIFS($L133:P133,"x")</f>
        <v>1</v>
      </c>
      <c r="CM133">
        <f>COUNTIFS($L133:Q133,"x")</f>
        <v>1</v>
      </c>
      <c r="CN133">
        <f>COUNTIFS($L133:R133,"x")</f>
        <v>1</v>
      </c>
      <c r="CO133" t="str" cm="1">
        <f t="array" ref="CO133">IFERROR(INDEX($CH$4:$CN$4,0,MATCH(1,$CH133:$CN133,0)),"")</f>
        <v>Thứ 3</v>
      </c>
      <c r="CP133" t="str" cm="1">
        <f t="array" ref="CP133">IFERROR(INDEX($CH$4:$CN$4,0,MATCH(2,$CH133:$CN133,0)),"")</f>
        <v/>
      </c>
      <c r="CQ133" t="str">
        <f t="shared" si="99"/>
        <v>Thứ 3</v>
      </c>
      <c r="CR133" t="str">
        <f t="shared" si="29"/>
        <v>F4 - Tất cả các tuần</v>
      </c>
    </row>
    <row r="134" spans="1:96" x14ac:dyDescent="0.3">
      <c r="A134" s="117" t="s">
        <v>34768</v>
      </c>
      <c r="B134" s="118" t="s">
        <v>33266</v>
      </c>
      <c r="C134" s="118" t="s">
        <v>33267</v>
      </c>
      <c r="D134" s="118" t="s">
        <v>39657</v>
      </c>
      <c r="E134" s="118" t="s">
        <v>21</v>
      </c>
      <c r="F134" s="118" t="s">
        <v>27445</v>
      </c>
      <c r="G134" s="118" t="s">
        <v>38607</v>
      </c>
      <c r="H134" s="118" t="s">
        <v>38613</v>
      </c>
      <c r="I134" s="118" t="s">
        <v>22</v>
      </c>
      <c r="J134" s="119" t="s">
        <v>39658</v>
      </c>
      <c r="K134" s="119" t="s">
        <v>23</v>
      </c>
      <c r="L134" s="117" t="s">
        <v>23</v>
      </c>
      <c r="M134" s="117" t="s">
        <v>23</v>
      </c>
      <c r="N134" s="117" t="s">
        <v>24</v>
      </c>
      <c r="O134" s="117" t="s">
        <v>23</v>
      </c>
      <c r="P134" s="117" t="s">
        <v>23</v>
      </c>
      <c r="Q134" s="117" t="s">
        <v>23</v>
      </c>
      <c r="R134" s="117" t="s">
        <v>23</v>
      </c>
      <c r="S134" s="117" t="s">
        <v>24</v>
      </c>
      <c r="T134" s="117" t="s">
        <v>24</v>
      </c>
      <c r="U134" s="117" t="s">
        <v>24</v>
      </c>
      <c r="V134" s="117" t="s">
        <v>24</v>
      </c>
      <c r="W134" s="74" t="str">
        <f t="shared" ref="W134:W197" si="100">IF(AW134&gt;0,"x","")</f>
        <v/>
      </c>
      <c r="X134" s="74" t="str">
        <f t="shared" ref="X134:X197" si="101">IF(AX134&gt;0,"x","")</f>
        <v>x</v>
      </c>
      <c r="Y134" s="74" t="str">
        <f t="shared" ref="Y134:Y197" si="102">IF(AY134&gt;0,"x","")</f>
        <v/>
      </c>
      <c r="Z134" s="74" t="str">
        <f t="shared" ref="Z134:Z197" si="103">IF(AZ134&gt;0,"x","")</f>
        <v>x</v>
      </c>
      <c r="AA134" t="str">
        <f>VLOOKUP($D134,'Tuyến và nhân viên'!$D:$M,6,0)</f>
        <v>HL00622</v>
      </c>
      <c r="AB134" t="str">
        <f>VLOOKUP($D134,'Tuyến và nhân viên'!$D:$M,7,0)</f>
        <v>Dương Phi Vủ</v>
      </c>
      <c r="AC134" s="16" t="str">
        <f>IFERROR(VLOOKUP($F134,DSKH!$D:$BF,53,0),"")</f>
        <v>F2</v>
      </c>
      <c r="AD134" s="16" t="str">
        <f>IFERROR(VLOOKUP($F134,DSKH!$D:$BF,54,0),"")</f>
        <v>OTC</v>
      </c>
      <c r="AE134" s="4">
        <f>SUMIFS('Doanh số khách hàng'!$F:$F,'Doanh số khách hàng'!$A:$A,'Chi tiết tuyến'!$F134)</f>
        <v>458200</v>
      </c>
      <c r="AF134" s="16" t="str">
        <f t="shared" si="4"/>
        <v>F4</v>
      </c>
      <c r="AG134" s="16" t="str">
        <f t="shared" si="5"/>
        <v>F2</v>
      </c>
      <c r="AH134" t="b">
        <f t="shared" ref="AH134:AH197" si="104">EXACT($AC134,AF134)</f>
        <v>0</v>
      </c>
      <c r="AI134" t="b">
        <f t="shared" ref="AI134:AI197" si="105">EXACT($AC134,AG134)</f>
        <v>1</v>
      </c>
      <c r="AJ134">
        <f>IFERROR(VLOOKUP($AC134,Master!$D:$E,2,0),"")</f>
        <v>2</v>
      </c>
      <c r="AK134">
        <f>VLOOKUP($AF134,Master!$D:$E,2,0)</f>
        <v>4</v>
      </c>
      <c r="AL134" s="4">
        <f t="shared" ref="AL134:AL197" si="106">IFERROR(AE134/AJ134,0)</f>
        <v>229100</v>
      </c>
      <c r="AM134" t="str">
        <f>IFERROR(VLOOKUP($F134,DSKH!$D:$BF,31,0),"")</f>
        <v>Tỉnh Cà Mau</v>
      </c>
      <c r="AN134" t="str">
        <f>IFERROR(VLOOKUP($F134,DSKH!$D:$BF,29,0),"")</f>
        <v>Phường Hiệp Thành</v>
      </c>
      <c r="AO134">
        <f>IFERROR(VLOOKUP($F134,DSKH!$D:$BF,52,0),"")</f>
        <v>458200</v>
      </c>
      <c r="AP134">
        <f>IF(L134="x",1+COUNTIFS(AP$4:AP133,"&gt;0",$AA$4:$AA133,$AA133),0)</f>
        <v>0</v>
      </c>
      <c r="AQ134">
        <f>IF(M134="x",1+COUNTIFS(AQ$4:AQ133,"&gt;0",$AA$4:$AA133,$AA133),0)</f>
        <v>0</v>
      </c>
      <c r="AR134">
        <f>IF(N134="x",1+COUNTIFS(AR$4:AR133,"&gt;0",$AA$4:$AA133,$AA133),0)</f>
        <v>28</v>
      </c>
      <c r="AS134">
        <f>IF(O134="x",1+COUNTIFS(AS$4:AS133,"&gt;0",$AA$4:$AA133,$AA133),0)</f>
        <v>0</v>
      </c>
      <c r="AT134">
        <f>IF(P134="x",1+COUNTIFS(AT$4:AT133,"&gt;0",$AA$4:$AA133,$AA133),0)</f>
        <v>0</v>
      </c>
      <c r="AU134">
        <f>IF(Q134="x",1+COUNTIFS(AU$4:AU133,"&gt;0",$AA$4:$AA133,$AA133),0)</f>
        <v>0</v>
      </c>
      <c r="AV134">
        <f>IF(R134="x",1+COUNTIFS(AV$4:AV133,"&gt;0",$AA$4:$AA133,$AA133),0)</f>
        <v>0</v>
      </c>
      <c r="AW134">
        <f t="shared" si="8"/>
        <v>0</v>
      </c>
      <c r="AX134">
        <f t="shared" si="9"/>
        <v>1</v>
      </c>
      <c r="AY134">
        <f t="shared" ref="AY134:AY197" si="107">AW134</f>
        <v>0</v>
      </c>
      <c r="AZ134">
        <f t="shared" ref="AZ134:AZ197" si="108">AX134</f>
        <v>1</v>
      </c>
      <c r="BA134" s="4">
        <f t="shared" ref="BA134:BA197" si="109">$AL134*IF(L134&gt;="x",1,0)</f>
        <v>0</v>
      </c>
      <c r="BB134" s="4">
        <f t="shared" ref="BB134:BB197" si="110">$AL134*IF(M134&gt;="x",1,0)</f>
        <v>0</v>
      </c>
      <c r="BC134" s="4">
        <f t="shared" ref="BC134:BC197" si="111">$AL134*IF(N134&gt;="x",1,0)</f>
        <v>229100</v>
      </c>
      <c r="BD134" s="4">
        <f t="shared" ref="BD134:BD197" si="112">$AL134*IF(O134&gt;="x",1,0)</f>
        <v>0</v>
      </c>
      <c r="BE134" s="4">
        <f t="shared" ref="BE134:BE197" si="113">$AL134*IF(P134&gt;="x",1,0)</f>
        <v>0</v>
      </c>
      <c r="BF134" s="4">
        <f t="shared" ref="BF134:BF197" si="114">$AL134*IF(Q134&gt;="x",1,0)</f>
        <v>0</v>
      </c>
      <c r="BG134" s="4">
        <f t="shared" ref="BG134:BG197" si="115">$AL134*IF(R134&gt;="x",1,0)</f>
        <v>0</v>
      </c>
      <c r="BH134" s="4">
        <f t="shared" ref="BH134:BH197" si="116">IF(AND(L134="x",$AC134="F2"),1,0)</f>
        <v>0</v>
      </c>
      <c r="BI134" s="4">
        <f t="shared" ref="BI134:BI197" si="117">IF(AND(M134="x",$AC134="F2"),1,0)</f>
        <v>0</v>
      </c>
      <c r="BJ134" s="4">
        <f t="shared" ref="BJ134:BJ197" si="118">IF(AND(N134="x",$AC134="F2"),1,0)</f>
        <v>1</v>
      </c>
      <c r="BK134" s="4">
        <f t="shared" ref="BK134:BK197" si="119">IF(AND(O134="x",$AC134="F2"),1,0)</f>
        <v>0</v>
      </c>
      <c r="BL134" s="4">
        <f t="shared" ref="BL134:BL197" si="120">IF(AND(P134="x",$AC134="F2"),1,0)</f>
        <v>0</v>
      </c>
      <c r="BM134" s="4">
        <f t="shared" ref="BM134:BM197" si="121">IF(AND(Q134="x",$AC134="F2"),1,0)</f>
        <v>0</v>
      </c>
      <c r="BN134" s="4">
        <f t="shared" ref="BN134:BN197" si="122">IF(AND(R134="x",$AC134="F2"),1,0)</f>
        <v>0</v>
      </c>
      <c r="BO134">
        <f>SUMIFS(BH$5:BH134,$AA$5:$AA134,$AA134)</f>
        <v>4</v>
      </c>
      <c r="BP134">
        <f>SUMIFS(BI$5:BI134,$AA$5:$AA134,$AA134)</f>
        <v>14</v>
      </c>
      <c r="BQ134">
        <f>SUMIFS(BJ$5:BJ134,$AA$5:$AA134,$AA134)</f>
        <v>16</v>
      </c>
      <c r="BR134">
        <f>SUMIFS(BK$5:BK134,$AA$5:$AA134,$AA134)</f>
        <v>10</v>
      </c>
      <c r="BS134">
        <f>SUMIFS(BL$5:BL134,$AA$5:$AA134,$AA134)</f>
        <v>10</v>
      </c>
      <c r="BT134">
        <f>SUMIFS(BM$5:BM134,$AA$5:$AA134,$AA134)</f>
        <v>16</v>
      </c>
      <c r="BU134">
        <f>SUMIFS(BN$5:BN134,$AA$5:$AA134,$AA134)</f>
        <v>0</v>
      </c>
      <c r="BV134">
        <f t="shared" ref="BV134:BV197" si="123">SUMIFS(BH:BH,$AA:$AA,$AA134)</f>
        <v>4</v>
      </c>
      <c r="BW134">
        <f t="shared" ref="BW134:BW197" si="124">SUMIFS(BI:BI,$AA:$AA,$AA134)</f>
        <v>17</v>
      </c>
      <c r="BX134">
        <f t="shared" ref="BX134:BX197" si="125">SUMIFS(BJ:BJ,$AA:$AA,$AA134)</f>
        <v>17</v>
      </c>
      <c r="BY134">
        <f t="shared" ref="BY134:BY197" si="126">SUMIFS(BK:BK,$AA:$AA,$AA134)</f>
        <v>11</v>
      </c>
      <c r="BZ134">
        <f t="shared" ref="BZ134:BZ197" si="127">SUMIFS(BL:BL,$AA:$AA,$AA134)</f>
        <v>10</v>
      </c>
      <c r="CA134">
        <f t="shared" ref="CA134:CA197" si="128">SUMIFS(BM:BM,$AA:$AA,$AA134)</f>
        <v>18</v>
      </c>
      <c r="CB134">
        <f t="shared" ref="CB134:CB197" si="129">SUMIFS(BN:BN,$AA:$AA,$AA134)</f>
        <v>0</v>
      </c>
      <c r="CC134">
        <f t="shared" ref="CC134:CC197" si="130">SUMPRODUCT(BH134:BN134,BO134:BU134)</f>
        <v>16</v>
      </c>
      <c r="CD134">
        <f t="shared" ref="CD134:CD197" si="131">SUMPRODUCT(BV134:CB134,BH134:BN134)</f>
        <v>17</v>
      </c>
      <c r="CE134" t="str">
        <f>IFERROR(VLOOKUP($AA134,'Tuyến và nhân viên'!$I:$O,7,0),"")</f>
        <v>Trần Văn Khanh</v>
      </c>
      <c r="CF134">
        <f t="shared" ref="CF134:CF197" si="132">COUNTIFS($L134:$R134,"x")*COUNTIFS($W134:$Z134,"x")</f>
        <v>2</v>
      </c>
      <c r="CG134">
        <f t="shared" ref="CG134:CG197" si="133">COUNTIFS($L134:$R134,"x")</f>
        <v>1</v>
      </c>
      <c r="CH134">
        <f>COUNTIFS($L134:L134,"x")</f>
        <v>0</v>
      </c>
      <c r="CI134">
        <f>COUNTIFS($L134:M134,"x")</f>
        <v>0</v>
      </c>
      <c r="CJ134">
        <f>COUNTIFS($L134:N134,"x")</f>
        <v>1</v>
      </c>
      <c r="CK134">
        <f>COUNTIFS($L134:O134,"x")</f>
        <v>1</v>
      </c>
      <c r="CL134">
        <f>COUNTIFS($L134:P134,"x")</f>
        <v>1</v>
      </c>
      <c r="CM134">
        <f>COUNTIFS($L134:Q134,"x")</f>
        <v>1</v>
      </c>
      <c r="CN134">
        <f>COUNTIFS($L134:R134,"x")</f>
        <v>1</v>
      </c>
      <c r="CO134" t="str" cm="1">
        <f t="array" ref="CO134">IFERROR(INDEX($CH$4:$CN$4,0,MATCH(1,$CH134:$CN134,0)),"")</f>
        <v>Thứ 4</v>
      </c>
      <c r="CP134" t="str" cm="1">
        <f t="array" ref="CP134">IFERROR(INDEX($CH$4:$CN$4,0,MATCH(2,$CH134:$CN134,0)),"")</f>
        <v/>
      </c>
      <c r="CQ134" t="str">
        <f t="shared" ref="CQ134:CQ197" si="134">IF($CG134=1,CO134,_xlfn.CONCAT(CO134," &amp; ",CP134))</f>
        <v>Thứ 4</v>
      </c>
      <c r="CR134" t="str">
        <f t="shared" si="29"/>
        <v>F2 - Tuần 2 &amp; 4</v>
      </c>
    </row>
    <row r="135" spans="1:96" x14ac:dyDescent="0.3">
      <c r="A135" s="117" t="s">
        <v>34779</v>
      </c>
      <c r="B135" s="118" t="s">
        <v>33266</v>
      </c>
      <c r="C135" s="118" t="s">
        <v>33267</v>
      </c>
      <c r="D135" s="118" t="s">
        <v>39657</v>
      </c>
      <c r="E135" s="118" t="s">
        <v>21</v>
      </c>
      <c r="F135" s="118" t="s">
        <v>4982</v>
      </c>
      <c r="G135" s="118" t="s">
        <v>38617</v>
      </c>
      <c r="H135" s="118" t="s">
        <v>38623</v>
      </c>
      <c r="I135" s="118" t="s">
        <v>22</v>
      </c>
      <c r="J135" s="119" t="s">
        <v>39658</v>
      </c>
      <c r="K135" s="119" t="s">
        <v>23</v>
      </c>
      <c r="L135" s="117" t="s">
        <v>24</v>
      </c>
      <c r="M135" s="117" t="s">
        <v>23</v>
      </c>
      <c r="N135" s="117" t="s">
        <v>23</v>
      </c>
      <c r="O135" s="117" t="s">
        <v>23</v>
      </c>
      <c r="P135" s="117" t="s">
        <v>23</v>
      </c>
      <c r="Q135" s="117" t="s">
        <v>23</v>
      </c>
      <c r="R135" s="117" t="s">
        <v>23</v>
      </c>
      <c r="S135" s="117" t="s">
        <v>24</v>
      </c>
      <c r="T135" s="117" t="s">
        <v>24</v>
      </c>
      <c r="U135" s="117" t="s">
        <v>24</v>
      </c>
      <c r="V135" s="117" t="s">
        <v>24</v>
      </c>
      <c r="W135" s="74" t="str">
        <f t="shared" si="100"/>
        <v>x</v>
      </c>
      <c r="X135" s="74" t="str">
        <f t="shared" si="101"/>
        <v>x</v>
      </c>
      <c r="Y135" s="74" t="str">
        <f t="shared" si="102"/>
        <v>x</v>
      </c>
      <c r="Z135" s="74" t="str">
        <f t="shared" si="103"/>
        <v>x</v>
      </c>
      <c r="AA135" t="str">
        <f>VLOOKUP($D135,'Tuyến và nhân viên'!$D:$M,6,0)</f>
        <v>HL00622</v>
      </c>
      <c r="AB135" t="str">
        <f>VLOOKUP($D135,'Tuyến và nhân viên'!$D:$M,7,0)</f>
        <v>Dương Phi Vủ</v>
      </c>
      <c r="AC135" s="16" t="str">
        <f>IFERROR(VLOOKUP($F135,DSKH!$D:$BF,53,0),"")</f>
        <v>F4</v>
      </c>
      <c r="AD135" s="16" t="str">
        <f>IFERROR(VLOOKUP($F135,DSKH!$D:$BF,54,0),"")</f>
        <v>OTC</v>
      </c>
      <c r="AE135" s="4">
        <f>SUMIFS('Doanh số khách hàng'!$F:$F,'Doanh số khách hàng'!$A:$A,'Chi tiết tuyến'!$F135)</f>
        <v>685526.66666666663</v>
      </c>
      <c r="AF135" s="16" t="str">
        <f t="shared" si="4"/>
        <v>F4</v>
      </c>
      <c r="AG135" s="16" t="str">
        <f t="shared" si="5"/>
        <v>F4</v>
      </c>
      <c r="AH135" t="b">
        <f t="shared" si="104"/>
        <v>1</v>
      </c>
      <c r="AI135" t="b">
        <f t="shared" si="105"/>
        <v>1</v>
      </c>
      <c r="AJ135">
        <f>IFERROR(VLOOKUP($AC135,Master!$D:$E,2,0),"")</f>
        <v>4</v>
      </c>
      <c r="AK135">
        <f>VLOOKUP($AF135,Master!$D:$E,2,0)</f>
        <v>4</v>
      </c>
      <c r="AL135" s="4">
        <f t="shared" si="106"/>
        <v>171381.66666666666</v>
      </c>
      <c r="AM135" t="str">
        <f>IFERROR(VLOOKUP($F135,DSKH!$D:$BF,31,0),"")</f>
        <v>Tỉnh Cà Mau</v>
      </c>
      <c r="AN135" t="str">
        <f>IFERROR(VLOOKUP($F135,DSKH!$D:$BF,29,0),"")</f>
        <v>Phường Giá Rai</v>
      </c>
      <c r="AO135">
        <f>IFERROR(VLOOKUP($F135,DSKH!$D:$BF,52,0),"")</f>
        <v>685526.66666666663</v>
      </c>
      <c r="AP135">
        <f>IF(L135="x",1+COUNTIFS(AP$4:AP134,"&gt;0",$AA$4:$AA134,$AA134),0)</f>
        <v>11</v>
      </c>
      <c r="AQ135">
        <f>IF(M135="x",1+COUNTIFS(AQ$4:AQ134,"&gt;0",$AA$4:$AA134,$AA134),0)</f>
        <v>0</v>
      </c>
      <c r="AR135">
        <f>IF(N135="x",1+COUNTIFS(AR$4:AR134,"&gt;0",$AA$4:$AA134,$AA134),0)</f>
        <v>0</v>
      </c>
      <c r="AS135">
        <f>IF(O135="x",1+COUNTIFS(AS$4:AS134,"&gt;0",$AA$4:$AA134,$AA134),0)</f>
        <v>0</v>
      </c>
      <c r="AT135">
        <f>IF(P135="x",1+COUNTIFS(AT$4:AT134,"&gt;0",$AA$4:$AA134,$AA134),0)</f>
        <v>0</v>
      </c>
      <c r="AU135">
        <f>IF(Q135="x",1+COUNTIFS(AU$4:AU134,"&gt;0",$AA$4:$AA134,$AA134),0)</f>
        <v>0</v>
      </c>
      <c r="AV135">
        <f>IF(R135="x",1+COUNTIFS(AV$4:AV134,"&gt;0",$AA$4:$AA134,$AA134),0)</f>
        <v>0</v>
      </c>
      <c r="AW135">
        <f t="shared" si="8"/>
        <v>1</v>
      </c>
      <c r="AX135">
        <f t="shared" si="9"/>
        <v>1</v>
      </c>
      <c r="AY135">
        <f t="shared" si="107"/>
        <v>1</v>
      </c>
      <c r="AZ135">
        <f t="shared" si="108"/>
        <v>1</v>
      </c>
      <c r="BA135" s="4">
        <f t="shared" si="109"/>
        <v>171381.66666666666</v>
      </c>
      <c r="BB135" s="4">
        <f t="shared" si="110"/>
        <v>0</v>
      </c>
      <c r="BC135" s="4">
        <f t="shared" si="111"/>
        <v>0</v>
      </c>
      <c r="BD135" s="4">
        <f t="shared" si="112"/>
        <v>0</v>
      </c>
      <c r="BE135" s="4">
        <f t="shared" si="113"/>
        <v>0</v>
      </c>
      <c r="BF135" s="4">
        <f t="shared" si="114"/>
        <v>0</v>
      </c>
      <c r="BG135" s="4">
        <f t="shared" si="115"/>
        <v>0</v>
      </c>
      <c r="BH135" s="4">
        <f t="shared" si="116"/>
        <v>0</v>
      </c>
      <c r="BI135" s="4">
        <f t="shared" si="117"/>
        <v>0</v>
      </c>
      <c r="BJ135" s="4">
        <f t="shared" si="118"/>
        <v>0</v>
      </c>
      <c r="BK135" s="4">
        <f t="shared" si="119"/>
        <v>0</v>
      </c>
      <c r="BL135" s="4">
        <f t="shared" si="120"/>
        <v>0</v>
      </c>
      <c r="BM135" s="4">
        <f t="shared" si="121"/>
        <v>0</v>
      </c>
      <c r="BN135" s="4">
        <f t="shared" si="122"/>
        <v>0</v>
      </c>
      <c r="BO135">
        <f>SUMIFS(BH$5:BH135,$AA$5:$AA135,$AA135)</f>
        <v>4</v>
      </c>
      <c r="BP135">
        <f>SUMIFS(BI$5:BI135,$AA$5:$AA135,$AA135)</f>
        <v>14</v>
      </c>
      <c r="BQ135">
        <f>SUMIFS(BJ$5:BJ135,$AA$5:$AA135,$AA135)</f>
        <v>16</v>
      </c>
      <c r="BR135">
        <f>SUMIFS(BK$5:BK135,$AA$5:$AA135,$AA135)</f>
        <v>10</v>
      </c>
      <c r="BS135">
        <f>SUMIFS(BL$5:BL135,$AA$5:$AA135,$AA135)</f>
        <v>10</v>
      </c>
      <c r="BT135">
        <f>SUMIFS(BM$5:BM135,$AA$5:$AA135,$AA135)</f>
        <v>16</v>
      </c>
      <c r="BU135">
        <f>SUMIFS(BN$5:BN135,$AA$5:$AA135,$AA135)</f>
        <v>0</v>
      </c>
      <c r="BV135">
        <f t="shared" si="123"/>
        <v>4</v>
      </c>
      <c r="BW135">
        <f t="shared" si="124"/>
        <v>17</v>
      </c>
      <c r="BX135">
        <f t="shared" si="125"/>
        <v>17</v>
      </c>
      <c r="BY135">
        <f t="shared" si="126"/>
        <v>11</v>
      </c>
      <c r="BZ135">
        <f t="shared" si="127"/>
        <v>10</v>
      </c>
      <c r="CA135">
        <f t="shared" si="128"/>
        <v>18</v>
      </c>
      <c r="CB135">
        <f t="shared" si="129"/>
        <v>0</v>
      </c>
      <c r="CC135">
        <f t="shared" si="130"/>
        <v>0</v>
      </c>
      <c r="CD135">
        <f t="shared" si="131"/>
        <v>0</v>
      </c>
      <c r="CE135" t="str">
        <f>IFERROR(VLOOKUP($AA135,'Tuyến và nhân viên'!$I:$O,7,0),"")</f>
        <v>Trần Văn Khanh</v>
      </c>
      <c r="CF135">
        <f t="shared" si="132"/>
        <v>4</v>
      </c>
      <c r="CG135">
        <f t="shared" si="133"/>
        <v>1</v>
      </c>
      <c r="CH135">
        <f>COUNTIFS($L135:L135,"x")</f>
        <v>1</v>
      </c>
      <c r="CI135">
        <f>COUNTIFS($L135:M135,"x")</f>
        <v>1</v>
      </c>
      <c r="CJ135">
        <f>COUNTIFS($L135:N135,"x")</f>
        <v>1</v>
      </c>
      <c r="CK135">
        <f>COUNTIFS($L135:O135,"x")</f>
        <v>1</v>
      </c>
      <c r="CL135">
        <f>COUNTIFS($L135:P135,"x")</f>
        <v>1</v>
      </c>
      <c r="CM135">
        <f>COUNTIFS($L135:Q135,"x")</f>
        <v>1</v>
      </c>
      <c r="CN135">
        <f>COUNTIFS($L135:R135,"x")</f>
        <v>1</v>
      </c>
      <c r="CO135" t="str" cm="1">
        <f t="array" ref="CO135">IFERROR(INDEX($CH$4:$CN$4,0,MATCH(1,$CH135:$CN135,0)),"")</f>
        <v>Thứ 2</v>
      </c>
      <c r="CP135" t="str" cm="1">
        <f t="array" ref="CP135">IFERROR(INDEX($CH$4:$CN$4,0,MATCH(2,$CH135:$CN135,0)),"")</f>
        <v/>
      </c>
      <c r="CQ135" t="str">
        <f t="shared" si="134"/>
        <v>Thứ 2</v>
      </c>
      <c r="CR135" t="str">
        <f t="shared" si="29"/>
        <v>F4 - Tất cả các tuần</v>
      </c>
    </row>
    <row r="136" spans="1:96" x14ac:dyDescent="0.3">
      <c r="A136" s="117" t="s">
        <v>34790</v>
      </c>
      <c r="B136" s="118" t="s">
        <v>33266</v>
      </c>
      <c r="C136" s="118" t="s">
        <v>33267</v>
      </c>
      <c r="D136" s="118" t="s">
        <v>39657</v>
      </c>
      <c r="E136" s="118" t="s">
        <v>21</v>
      </c>
      <c r="F136" s="118" t="s">
        <v>19223</v>
      </c>
      <c r="G136" s="118" t="s">
        <v>38632</v>
      </c>
      <c r="H136" s="118" t="s">
        <v>38638</v>
      </c>
      <c r="I136" s="118" t="s">
        <v>22</v>
      </c>
      <c r="J136" s="119" t="s">
        <v>39658</v>
      </c>
      <c r="K136" s="119" t="s">
        <v>23</v>
      </c>
      <c r="L136" s="117" t="s">
        <v>23</v>
      </c>
      <c r="M136" s="117" t="s">
        <v>23</v>
      </c>
      <c r="N136" s="117" t="s">
        <v>23</v>
      </c>
      <c r="O136" s="117" t="s">
        <v>24</v>
      </c>
      <c r="P136" s="117" t="s">
        <v>23</v>
      </c>
      <c r="Q136" s="117" t="s">
        <v>23</v>
      </c>
      <c r="R136" s="117" t="s">
        <v>23</v>
      </c>
      <c r="S136" s="117" t="s">
        <v>24</v>
      </c>
      <c r="T136" s="117" t="s">
        <v>24</v>
      </c>
      <c r="U136" s="117" t="s">
        <v>24</v>
      </c>
      <c r="V136" s="117" t="s">
        <v>24</v>
      </c>
      <c r="W136" s="74" t="str">
        <f t="shared" si="100"/>
        <v/>
      </c>
      <c r="X136" s="74" t="str">
        <f t="shared" si="101"/>
        <v>x</v>
      </c>
      <c r="Y136" s="74" t="str">
        <f t="shared" si="102"/>
        <v/>
      </c>
      <c r="Z136" s="74" t="str">
        <f t="shared" si="103"/>
        <v>x</v>
      </c>
      <c r="AA136" t="str">
        <f>VLOOKUP($D136,'Tuyến và nhân viên'!$D:$M,6,0)</f>
        <v>HL00622</v>
      </c>
      <c r="AB136" t="str">
        <f>VLOOKUP($D136,'Tuyến và nhân viên'!$D:$M,7,0)</f>
        <v>Dương Phi Vủ</v>
      </c>
      <c r="AC136" s="16" t="str">
        <f>IFERROR(VLOOKUP($F136,DSKH!$D:$BF,53,0),"")</f>
        <v>F2</v>
      </c>
      <c r="AD136" s="16" t="str">
        <f>IFERROR(VLOOKUP($F136,DSKH!$D:$BF,54,0),"")</f>
        <v>OTC</v>
      </c>
      <c r="AE136" s="4">
        <f>SUMIFS('Doanh số khách hàng'!$F:$F,'Doanh số khách hàng'!$A:$A,'Chi tiết tuyến'!$F136)</f>
        <v>222766.66666666666</v>
      </c>
      <c r="AF136" s="16" t="str">
        <f t="shared" si="4"/>
        <v>F4</v>
      </c>
      <c r="AG136" s="16" t="str">
        <f t="shared" si="5"/>
        <v>F2</v>
      </c>
      <c r="AH136" t="b">
        <f t="shared" si="104"/>
        <v>0</v>
      </c>
      <c r="AI136" t="b">
        <f t="shared" si="105"/>
        <v>1</v>
      </c>
      <c r="AJ136">
        <f>IFERROR(VLOOKUP($AC136,Master!$D:$E,2,0),"")</f>
        <v>2</v>
      </c>
      <c r="AK136">
        <f>VLOOKUP($AF136,Master!$D:$E,2,0)</f>
        <v>4</v>
      </c>
      <c r="AL136" s="4">
        <f t="shared" si="106"/>
        <v>111383.33333333333</v>
      </c>
      <c r="AM136" t="str">
        <f>IFERROR(VLOOKUP($F136,DSKH!$D:$BF,31,0),"")</f>
        <v>Tỉnh Cà Mau</v>
      </c>
      <c r="AN136" t="str">
        <f>IFERROR(VLOOKUP($F136,DSKH!$D:$BF,29,0),"")</f>
        <v>Xã Phong Hiệp</v>
      </c>
      <c r="AO136">
        <f>IFERROR(VLOOKUP($F136,DSKH!$D:$BF,52,0),"")</f>
        <v>222766.66666666666</v>
      </c>
      <c r="AP136">
        <f>IF(L136="x",1+COUNTIFS(AP$4:AP135,"&gt;0",$AA$4:$AA135,$AA135),0)</f>
        <v>0</v>
      </c>
      <c r="AQ136">
        <f>IF(M136="x",1+COUNTIFS(AQ$4:AQ135,"&gt;0",$AA$4:$AA135,$AA135),0)</f>
        <v>0</v>
      </c>
      <c r="AR136">
        <f>IF(N136="x",1+COUNTIFS(AR$4:AR135,"&gt;0",$AA$4:$AA135,$AA135),0)</f>
        <v>0</v>
      </c>
      <c r="AS136">
        <f>IF(O136="x",1+COUNTIFS(AS$4:AS135,"&gt;0",$AA$4:$AA135,$AA135),0)</f>
        <v>23</v>
      </c>
      <c r="AT136">
        <f>IF(P136="x",1+COUNTIFS(AT$4:AT135,"&gt;0",$AA$4:$AA135,$AA135),0)</f>
        <v>0</v>
      </c>
      <c r="AU136">
        <f>IF(Q136="x",1+COUNTIFS(AU$4:AU135,"&gt;0",$AA$4:$AA135,$AA135),0)</f>
        <v>0</v>
      </c>
      <c r="AV136">
        <f>IF(R136="x",1+COUNTIFS(AV$4:AV135,"&gt;0",$AA$4:$AA135,$AA135),0)</f>
        <v>0</v>
      </c>
      <c r="AW136">
        <f t="shared" si="8"/>
        <v>0</v>
      </c>
      <c r="AX136">
        <f t="shared" si="9"/>
        <v>1</v>
      </c>
      <c r="AY136">
        <f t="shared" si="107"/>
        <v>0</v>
      </c>
      <c r="AZ136">
        <f t="shared" si="108"/>
        <v>1</v>
      </c>
      <c r="BA136" s="4">
        <f t="shared" si="109"/>
        <v>0</v>
      </c>
      <c r="BB136" s="4">
        <f t="shared" si="110"/>
        <v>0</v>
      </c>
      <c r="BC136" s="4">
        <f t="shared" si="111"/>
        <v>0</v>
      </c>
      <c r="BD136" s="4">
        <f t="shared" si="112"/>
        <v>111383.33333333333</v>
      </c>
      <c r="BE136" s="4">
        <f t="shared" si="113"/>
        <v>0</v>
      </c>
      <c r="BF136" s="4">
        <f t="shared" si="114"/>
        <v>0</v>
      </c>
      <c r="BG136" s="4">
        <f t="shared" si="115"/>
        <v>0</v>
      </c>
      <c r="BH136" s="4">
        <f t="shared" si="116"/>
        <v>0</v>
      </c>
      <c r="BI136" s="4">
        <f t="shared" si="117"/>
        <v>0</v>
      </c>
      <c r="BJ136" s="4">
        <f t="shared" si="118"/>
        <v>0</v>
      </c>
      <c r="BK136" s="4">
        <f t="shared" si="119"/>
        <v>1</v>
      </c>
      <c r="BL136" s="4">
        <f t="shared" si="120"/>
        <v>0</v>
      </c>
      <c r="BM136" s="4">
        <f t="shared" si="121"/>
        <v>0</v>
      </c>
      <c r="BN136" s="4">
        <f t="shared" si="122"/>
        <v>0</v>
      </c>
      <c r="BO136">
        <f>SUMIFS(BH$5:BH136,$AA$5:$AA136,$AA136)</f>
        <v>4</v>
      </c>
      <c r="BP136">
        <f>SUMIFS(BI$5:BI136,$AA$5:$AA136,$AA136)</f>
        <v>14</v>
      </c>
      <c r="BQ136">
        <f>SUMIFS(BJ$5:BJ136,$AA$5:$AA136,$AA136)</f>
        <v>16</v>
      </c>
      <c r="BR136">
        <f>SUMIFS(BK$5:BK136,$AA$5:$AA136,$AA136)</f>
        <v>11</v>
      </c>
      <c r="BS136">
        <f>SUMIFS(BL$5:BL136,$AA$5:$AA136,$AA136)</f>
        <v>10</v>
      </c>
      <c r="BT136">
        <f>SUMIFS(BM$5:BM136,$AA$5:$AA136,$AA136)</f>
        <v>16</v>
      </c>
      <c r="BU136">
        <f>SUMIFS(BN$5:BN136,$AA$5:$AA136,$AA136)</f>
        <v>0</v>
      </c>
      <c r="BV136">
        <f t="shared" si="123"/>
        <v>4</v>
      </c>
      <c r="BW136">
        <f t="shared" si="124"/>
        <v>17</v>
      </c>
      <c r="BX136">
        <f t="shared" si="125"/>
        <v>17</v>
      </c>
      <c r="BY136">
        <f t="shared" si="126"/>
        <v>11</v>
      </c>
      <c r="BZ136">
        <f t="shared" si="127"/>
        <v>10</v>
      </c>
      <c r="CA136">
        <f t="shared" si="128"/>
        <v>18</v>
      </c>
      <c r="CB136">
        <f t="shared" si="129"/>
        <v>0</v>
      </c>
      <c r="CC136">
        <f t="shared" si="130"/>
        <v>11</v>
      </c>
      <c r="CD136">
        <f t="shared" si="131"/>
        <v>11</v>
      </c>
      <c r="CE136" t="str">
        <f>IFERROR(VLOOKUP($AA136,'Tuyến và nhân viên'!$I:$O,7,0),"")</f>
        <v>Trần Văn Khanh</v>
      </c>
      <c r="CF136">
        <f t="shared" si="132"/>
        <v>2</v>
      </c>
      <c r="CG136">
        <f t="shared" si="133"/>
        <v>1</v>
      </c>
      <c r="CH136">
        <f>COUNTIFS($L136:L136,"x")</f>
        <v>0</v>
      </c>
      <c r="CI136">
        <f>COUNTIFS($L136:M136,"x")</f>
        <v>0</v>
      </c>
      <c r="CJ136">
        <f>COUNTIFS($L136:N136,"x")</f>
        <v>0</v>
      </c>
      <c r="CK136">
        <f>COUNTIFS($L136:O136,"x")</f>
        <v>1</v>
      </c>
      <c r="CL136">
        <f>COUNTIFS($L136:P136,"x")</f>
        <v>1</v>
      </c>
      <c r="CM136">
        <f>COUNTIFS($L136:Q136,"x")</f>
        <v>1</v>
      </c>
      <c r="CN136">
        <f>COUNTIFS($L136:R136,"x")</f>
        <v>1</v>
      </c>
      <c r="CO136" t="str" cm="1">
        <f t="array" ref="CO136">IFERROR(INDEX($CH$4:$CN$4,0,MATCH(1,$CH136:$CN136,0)),"")</f>
        <v>Thứ 5</v>
      </c>
      <c r="CP136" t="str" cm="1">
        <f t="array" ref="CP136">IFERROR(INDEX($CH$4:$CN$4,0,MATCH(2,$CH136:$CN136,0)),"")</f>
        <v/>
      </c>
      <c r="CQ136" t="str">
        <f t="shared" si="134"/>
        <v>Thứ 5</v>
      </c>
      <c r="CR136" t="str">
        <f t="shared" si="29"/>
        <v>F2 - Tuần 2 &amp; 4</v>
      </c>
    </row>
    <row r="137" spans="1:96" x14ac:dyDescent="0.3">
      <c r="A137" s="117" t="s">
        <v>34798</v>
      </c>
      <c r="B137" s="118" t="s">
        <v>33266</v>
      </c>
      <c r="C137" s="118" t="s">
        <v>33267</v>
      </c>
      <c r="D137" s="118" t="s">
        <v>39657</v>
      </c>
      <c r="E137" s="118" t="s">
        <v>21</v>
      </c>
      <c r="F137" s="118" t="s">
        <v>27900</v>
      </c>
      <c r="G137" s="118" t="s">
        <v>38682</v>
      </c>
      <c r="H137" s="118" t="s">
        <v>38687</v>
      </c>
      <c r="I137" s="118" t="s">
        <v>22</v>
      </c>
      <c r="J137" s="119" t="s">
        <v>39658</v>
      </c>
      <c r="K137" s="119" t="s">
        <v>23</v>
      </c>
      <c r="L137" s="117" t="s">
        <v>23</v>
      </c>
      <c r="M137" s="117" t="s">
        <v>24</v>
      </c>
      <c r="N137" s="117" t="s">
        <v>23</v>
      </c>
      <c r="O137" s="117" t="s">
        <v>23</v>
      </c>
      <c r="P137" s="117" t="s">
        <v>23</v>
      </c>
      <c r="Q137" s="117" t="s">
        <v>23</v>
      </c>
      <c r="R137" s="117" t="s">
        <v>23</v>
      </c>
      <c r="S137" s="117" t="s">
        <v>24</v>
      </c>
      <c r="T137" s="117" t="s">
        <v>24</v>
      </c>
      <c r="U137" s="117" t="s">
        <v>24</v>
      </c>
      <c r="V137" s="117" t="s">
        <v>24</v>
      </c>
      <c r="W137" s="74" t="str">
        <f t="shared" si="100"/>
        <v>x</v>
      </c>
      <c r="X137" s="74" t="str">
        <f t="shared" si="101"/>
        <v>x</v>
      </c>
      <c r="Y137" s="74" t="str">
        <f t="shared" si="102"/>
        <v>x</v>
      </c>
      <c r="Z137" s="74" t="str">
        <f t="shared" si="103"/>
        <v>x</v>
      </c>
      <c r="AA137" t="str">
        <f>VLOOKUP($D137,'Tuyến và nhân viên'!$D:$M,6,0)</f>
        <v>HL00622</v>
      </c>
      <c r="AB137" t="str">
        <f>VLOOKUP($D137,'Tuyến và nhân viên'!$D:$M,7,0)</f>
        <v>Dương Phi Vủ</v>
      </c>
      <c r="AC137" s="16" t="str">
        <f>IFERROR(VLOOKUP($F137,DSKH!$D:$BF,53,0),"")</f>
        <v>F4</v>
      </c>
      <c r="AD137" s="16" t="str">
        <f>IFERROR(VLOOKUP($F137,DSKH!$D:$BF,54,0),"")</f>
        <v>OTC</v>
      </c>
      <c r="AE137" s="4">
        <f>SUMIFS('Doanh số khách hàng'!$F:$F,'Doanh số khách hàng'!$A:$A,'Chi tiết tuyến'!$F137)</f>
        <v>1525153.3333333333</v>
      </c>
      <c r="AF137" s="16" t="str">
        <f t="shared" si="4"/>
        <v>F4</v>
      </c>
      <c r="AG137" s="16" t="str">
        <f t="shared" si="5"/>
        <v>F4</v>
      </c>
      <c r="AH137" t="b">
        <f t="shared" si="104"/>
        <v>1</v>
      </c>
      <c r="AI137" t="b">
        <f t="shared" si="105"/>
        <v>1</v>
      </c>
      <c r="AJ137">
        <f>IFERROR(VLOOKUP($AC137,Master!$D:$E,2,0),"")</f>
        <v>4</v>
      </c>
      <c r="AK137">
        <f>VLOOKUP($AF137,Master!$D:$E,2,0)</f>
        <v>4</v>
      </c>
      <c r="AL137" s="4">
        <f t="shared" si="106"/>
        <v>381288.33333333331</v>
      </c>
      <c r="AM137" t="str">
        <f>IFERROR(VLOOKUP($F137,DSKH!$D:$BF,31,0),"")</f>
        <v>Tỉnh Cà Mau</v>
      </c>
      <c r="AN137" t="str">
        <f>IFERROR(VLOOKUP($F137,DSKH!$D:$BF,29,0),"")</f>
        <v>Phường Giá Rai</v>
      </c>
      <c r="AO137">
        <f>IFERROR(VLOOKUP($F137,DSKH!$D:$BF,52,0),"")</f>
        <v>1525153.3333333333</v>
      </c>
      <c r="AP137">
        <f>IF(L137="x",1+COUNTIFS(AP$4:AP136,"&gt;0",$AA$4:$AA136,$AA136),0)</f>
        <v>0</v>
      </c>
      <c r="AQ137">
        <f>IF(M137="x",1+COUNTIFS(AQ$4:AQ136,"&gt;0",$AA$4:$AA136,$AA136),0)</f>
        <v>24</v>
      </c>
      <c r="AR137">
        <f>IF(N137="x",1+COUNTIFS(AR$4:AR136,"&gt;0",$AA$4:$AA136,$AA136),0)</f>
        <v>0</v>
      </c>
      <c r="AS137">
        <f>IF(O137="x",1+COUNTIFS(AS$4:AS136,"&gt;0",$AA$4:$AA136,$AA136),0)</f>
        <v>0</v>
      </c>
      <c r="AT137">
        <f>IF(P137="x",1+COUNTIFS(AT$4:AT136,"&gt;0",$AA$4:$AA136,$AA136),0)</f>
        <v>0</v>
      </c>
      <c r="AU137">
        <f>IF(Q137="x",1+COUNTIFS(AU$4:AU136,"&gt;0",$AA$4:$AA136,$AA136),0)</f>
        <v>0</v>
      </c>
      <c r="AV137">
        <f>IF(R137="x",1+COUNTIFS(AV$4:AV136,"&gt;0",$AA$4:$AA136,$AA136),0)</f>
        <v>0</v>
      </c>
      <c r="AW137">
        <f t="shared" si="8"/>
        <v>1</v>
      </c>
      <c r="AX137">
        <f t="shared" si="9"/>
        <v>1</v>
      </c>
      <c r="AY137">
        <f t="shared" si="107"/>
        <v>1</v>
      </c>
      <c r="AZ137">
        <f t="shared" si="108"/>
        <v>1</v>
      </c>
      <c r="BA137" s="4">
        <f t="shared" si="109"/>
        <v>0</v>
      </c>
      <c r="BB137" s="4">
        <f t="shared" si="110"/>
        <v>381288.33333333331</v>
      </c>
      <c r="BC137" s="4">
        <f t="shared" si="111"/>
        <v>0</v>
      </c>
      <c r="BD137" s="4">
        <f t="shared" si="112"/>
        <v>0</v>
      </c>
      <c r="BE137" s="4">
        <f t="shared" si="113"/>
        <v>0</v>
      </c>
      <c r="BF137" s="4">
        <f t="shared" si="114"/>
        <v>0</v>
      </c>
      <c r="BG137" s="4">
        <f t="shared" si="115"/>
        <v>0</v>
      </c>
      <c r="BH137" s="4">
        <f t="shared" si="116"/>
        <v>0</v>
      </c>
      <c r="BI137" s="4">
        <f t="shared" si="117"/>
        <v>0</v>
      </c>
      <c r="BJ137" s="4">
        <f t="shared" si="118"/>
        <v>0</v>
      </c>
      <c r="BK137" s="4">
        <f t="shared" si="119"/>
        <v>0</v>
      </c>
      <c r="BL137" s="4">
        <f t="shared" si="120"/>
        <v>0</v>
      </c>
      <c r="BM137" s="4">
        <f t="shared" si="121"/>
        <v>0</v>
      </c>
      <c r="BN137" s="4">
        <f t="shared" si="122"/>
        <v>0</v>
      </c>
      <c r="BO137">
        <f>SUMIFS(BH$5:BH137,$AA$5:$AA137,$AA137)</f>
        <v>4</v>
      </c>
      <c r="BP137">
        <f>SUMIFS(BI$5:BI137,$AA$5:$AA137,$AA137)</f>
        <v>14</v>
      </c>
      <c r="BQ137">
        <f>SUMIFS(BJ$5:BJ137,$AA$5:$AA137,$AA137)</f>
        <v>16</v>
      </c>
      <c r="BR137">
        <f>SUMIFS(BK$5:BK137,$AA$5:$AA137,$AA137)</f>
        <v>11</v>
      </c>
      <c r="BS137">
        <f>SUMIFS(BL$5:BL137,$AA$5:$AA137,$AA137)</f>
        <v>10</v>
      </c>
      <c r="BT137">
        <f>SUMIFS(BM$5:BM137,$AA$5:$AA137,$AA137)</f>
        <v>16</v>
      </c>
      <c r="BU137">
        <f>SUMIFS(BN$5:BN137,$AA$5:$AA137,$AA137)</f>
        <v>0</v>
      </c>
      <c r="BV137">
        <f t="shared" si="123"/>
        <v>4</v>
      </c>
      <c r="BW137">
        <f t="shared" si="124"/>
        <v>17</v>
      </c>
      <c r="BX137">
        <f t="shared" si="125"/>
        <v>17</v>
      </c>
      <c r="BY137">
        <f t="shared" si="126"/>
        <v>11</v>
      </c>
      <c r="BZ137">
        <f t="shared" si="127"/>
        <v>10</v>
      </c>
      <c r="CA137">
        <f t="shared" si="128"/>
        <v>18</v>
      </c>
      <c r="CB137">
        <f t="shared" si="129"/>
        <v>0</v>
      </c>
      <c r="CC137">
        <f t="shared" si="130"/>
        <v>0</v>
      </c>
      <c r="CD137">
        <f t="shared" si="131"/>
        <v>0</v>
      </c>
      <c r="CE137" t="str">
        <f>IFERROR(VLOOKUP($AA137,'Tuyến và nhân viên'!$I:$O,7,0),"")</f>
        <v>Trần Văn Khanh</v>
      </c>
      <c r="CF137">
        <f t="shared" si="132"/>
        <v>4</v>
      </c>
      <c r="CG137">
        <f t="shared" si="133"/>
        <v>1</v>
      </c>
      <c r="CH137">
        <f>COUNTIFS($L137:L137,"x")</f>
        <v>0</v>
      </c>
      <c r="CI137">
        <f>COUNTIFS($L137:M137,"x")</f>
        <v>1</v>
      </c>
      <c r="CJ137">
        <f>COUNTIFS($L137:N137,"x")</f>
        <v>1</v>
      </c>
      <c r="CK137">
        <f>COUNTIFS($L137:O137,"x")</f>
        <v>1</v>
      </c>
      <c r="CL137">
        <f>COUNTIFS($L137:P137,"x")</f>
        <v>1</v>
      </c>
      <c r="CM137">
        <f>COUNTIFS($L137:Q137,"x")</f>
        <v>1</v>
      </c>
      <c r="CN137">
        <f>COUNTIFS($L137:R137,"x")</f>
        <v>1</v>
      </c>
      <c r="CO137" t="str" cm="1">
        <f t="array" ref="CO137">IFERROR(INDEX($CH$4:$CN$4,0,MATCH(1,$CH137:$CN137,0)),"")</f>
        <v>Thứ 3</v>
      </c>
      <c r="CP137" t="str" cm="1">
        <f t="array" ref="CP137">IFERROR(INDEX($CH$4:$CN$4,0,MATCH(2,$CH137:$CN137,0)),"")</f>
        <v/>
      </c>
      <c r="CQ137" t="str">
        <f t="shared" si="134"/>
        <v>Thứ 3</v>
      </c>
      <c r="CR137" t="str">
        <f t="shared" si="29"/>
        <v>F4 - Tất cả các tuần</v>
      </c>
    </row>
    <row r="138" spans="1:96" x14ac:dyDescent="0.3">
      <c r="A138" s="117" t="s">
        <v>34806</v>
      </c>
      <c r="B138" s="118" t="s">
        <v>33266</v>
      </c>
      <c r="C138" s="118" t="s">
        <v>33267</v>
      </c>
      <c r="D138" s="118" t="s">
        <v>39657</v>
      </c>
      <c r="E138" s="118" t="s">
        <v>21</v>
      </c>
      <c r="F138" s="118" t="s">
        <v>14975</v>
      </c>
      <c r="G138" s="118" t="s">
        <v>38701</v>
      </c>
      <c r="H138" s="118" t="s">
        <v>38706</v>
      </c>
      <c r="I138" s="118" t="s">
        <v>22</v>
      </c>
      <c r="J138" s="119" t="s">
        <v>39658</v>
      </c>
      <c r="K138" s="119" t="s">
        <v>23</v>
      </c>
      <c r="L138" s="117" t="s">
        <v>23</v>
      </c>
      <c r="M138" s="117" t="s">
        <v>23</v>
      </c>
      <c r="N138" s="117" t="s">
        <v>23</v>
      </c>
      <c r="O138" s="117" t="s">
        <v>23</v>
      </c>
      <c r="P138" s="117" t="s">
        <v>23</v>
      </c>
      <c r="Q138" s="117" t="s">
        <v>24</v>
      </c>
      <c r="R138" s="117" t="s">
        <v>23</v>
      </c>
      <c r="S138" s="117" t="s">
        <v>24</v>
      </c>
      <c r="T138" s="117" t="s">
        <v>24</v>
      </c>
      <c r="U138" s="117" t="s">
        <v>24</v>
      </c>
      <c r="V138" s="117" t="s">
        <v>24</v>
      </c>
      <c r="W138" s="74" t="str">
        <f t="shared" si="100"/>
        <v>x</v>
      </c>
      <c r="X138" s="74" t="str">
        <f t="shared" si="101"/>
        <v>x</v>
      </c>
      <c r="Y138" s="74" t="str">
        <f t="shared" si="102"/>
        <v>x</v>
      </c>
      <c r="Z138" s="74" t="str">
        <f t="shared" si="103"/>
        <v>x</v>
      </c>
      <c r="AA138" t="str">
        <f>VLOOKUP($D138,'Tuyến và nhân viên'!$D:$M,6,0)</f>
        <v>HL00622</v>
      </c>
      <c r="AB138" t="str">
        <f>VLOOKUP($D138,'Tuyến và nhân viên'!$D:$M,7,0)</f>
        <v>Dương Phi Vủ</v>
      </c>
      <c r="AC138" s="16" t="str">
        <f>IFERROR(VLOOKUP($F138,DSKH!$D:$BF,53,0),"")</f>
        <v>F8</v>
      </c>
      <c r="AD138" s="16" t="str">
        <f>IFERROR(VLOOKUP($F138,DSKH!$D:$BF,54,0),"")</f>
        <v>OTC</v>
      </c>
      <c r="AE138" s="4">
        <f>SUMIFS('Doanh số khách hàng'!$F:$F,'Doanh số khách hàng'!$A:$A,'Chi tiết tuyến'!$F138)</f>
        <v>40700000</v>
      </c>
      <c r="AF138" s="16" t="str">
        <f t="shared" si="4"/>
        <v>F4</v>
      </c>
      <c r="AG138" s="16" t="str">
        <f t="shared" si="5"/>
        <v>F4</v>
      </c>
      <c r="AH138" t="b">
        <f t="shared" si="104"/>
        <v>0</v>
      </c>
      <c r="AI138" t="b">
        <f t="shared" si="105"/>
        <v>0</v>
      </c>
      <c r="AJ138">
        <f>IFERROR(VLOOKUP($AC138,Master!$D:$E,2,0),"")</f>
        <v>8</v>
      </c>
      <c r="AK138">
        <f>VLOOKUP($AF138,Master!$D:$E,2,0)</f>
        <v>4</v>
      </c>
      <c r="AL138" s="4">
        <f t="shared" si="106"/>
        <v>5087500</v>
      </c>
      <c r="AM138" t="str">
        <f>IFERROR(VLOOKUP($F138,DSKH!$D:$BF,31,0),"")</f>
        <v>Tỉnh Cà Mau</v>
      </c>
      <c r="AN138" t="str">
        <f>IFERROR(VLOOKUP($F138,DSKH!$D:$BF,29,0),"")</f>
        <v>Phường Bạc Liêu</v>
      </c>
      <c r="AO138">
        <f>IFERROR(VLOOKUP($F138,DSKH!$D:$BF,52,0),"")</f>
        <v>40700000</v>
      </c>
      <c r="AP138">
        <f>IF(L138="x",1+COUNTIFS(AP$4:AP137,"&gt;0",$AA$4:$AA137,$AA137),0)</f>
        <v>0</v>
      </c>
      <c r="AQ138">
        <f>IF(M138="x",1+COUNTIFS(AQ$4:AQ137,"&gt;0",$AA$4:$AA137,$AA137),0)</f>
        <v>0</v>
      </c>
      <c r="AR138">
        <f>IF(N138="x",1+COUNTIFS(AR$4:AR137,"&gt;0",$AA$4:$AA137,$AA137),0)</f>
        <v>0</v>
      </c>
      <c r="AS138">
        <f>IF(O138="x",1+COUNTIFS(AS$4:AS137,"&gt;0",$AA$4:$AA137,$AA137),0)</f>
        <v>0</v>
      </c>
      <c r="AT138">
        <f>IF(P138="x",1+COUNTIFS(AT$4:AT137,"&gt;0",$AA$4:$AA137,$AA137),0)</f>
        <v>0</v>
      </c>
      <c r="AU138">
        <f>IF(Q138="x",1+COUNTIFS(AU$4:AU137,"&gt;0",$AA$4:$AA137,$AA137),0)</f>
        <v>31</v>
      </c>
      <c r="AV138">
        <f>IF(R138="x",1+COUNTIFS(AV$4:AV137,"&gt;0",$AA$4:$AA137,$AA137),0)</f>
        <v>0</v>
      </c>
      <c r="AW138">
        <f t="shared" si="8"/>
        <v>1</v>
      </c>
      <c r="AX138">
        <f t="shared" si="9"/>
        <v>1</v>
      </c>
      <c r="AY138">
        <f t="shared" si="107"/>
        <v>1</v>
      </c>
      <c r="AZ138">
        <f t="shared" si="108"/>
        <v>1</v>
      </c>
      <c r="BA138" s="4">
        <f t="shared" si="109"/>
        <v>0</v>
      </c>
      <c r="BB138" s="4">
        <f t="shared" si="110"/>
        <v>0</v>
      </c>
      <c r="BC138" s="4">
        <f t="shared" si="111"/>
        <v>0</v>
      </c>
      <c r="BD138" s="4">
        <f t="shared" si="112"/>
        <v>0</v>
      </c>
      <c r="BE138" s="4">
        <f t="shared" si="113"/>
        <v>0</v>
      </c>
      <c r="BF138" s="4">
        <f t="shared" si="114"/>
        <v>5087500</v>
      </c>
      <c r="BG138" s="4">
        <f t="shared" si="115"/>
        <v>0</v>
      </c>
      <c r="BH138" s="4">
        <f t="shared" si="116"/>
        <v>0</v>
      </c>
      <c r="BI138" s="4">
        <f t="shared" si="117"/>
        <v>0</v>
      </c>
      <c r="BJ138" s="4">
        <f t="shared" si="118"/>
        <v>0</v>
      </c>
      <c r="BK138" s="4">
        <f t="shared" si="119"/>
        <v>0</v>
      </c>
      <c r="BL138" s="4">
        <f t="shared" si="120"/>
        <v>0</v>
      </c>
      <c r="BM138" s="4">
        <f t="shared" si="121"/>
        <v>0</v>
      </c>
      <c r="BN138" s="4">
        <f t="shared" si="122"/>
        <v>0</v>
      </c>
      <c r="BO138">
        <f>SUMIFS(BH$5:BH138,$AA$5:$AA138,$AA138)</f>
        <v>4</v>
      </c>
      <c r="BP138">
        <f>SUMIFS(BI$5:BI138,$AA$5:$AA138,$AA138)</f>
        <v>14</v>
      </c>
      <c r="BQ138">
        <f>SUMIFS(BJ$5:BJ138,$AA$5:$AA138,$AA138)</f>
        <v>16</v>
      </c>
      <c r="BR138">
        <f>SUMIFS(BK$5:BK138,$AA$5:$AA138,$AA138)</f>
        <v>11</v>
      </c>
      <c r="BS138">
        <f>SUMIFS(BL$5:BL138,$AA$5:$AA138,$AA138)</f>
        <v>10</v>
      </c>
      <c r="BT138">
        <f>SUMIFS(BM$5:BM138,$AA$5:$AA138,$AA138)</f>
        <v>16</v>
      </c>
      <c r="BU138">
        <f>SUMIFS(BN$5:BN138,$AA$5:$AA138,$AA138)</f>
        <v>0</v>
      </c>
      <c r="BV138">
        <f t="shared" si="123"/>
        <v>4</v>
      </c>
      <c r="BW138">
        <f t="shared" si="124"/>
        <v>17</v>
      </c>
      <c r="BX138">
        <f t="shared" si="125"/>
        <v>17</v>
      </c>
      <c r="BY138">
        <f t="shared" si="126"/>
        <v>11</v>
      </c>
      <c r="BZ138">
        <f t="shared" si="127"/>
        <v>10</v>
      </c>
      <c r="CA138">
        <f t="shared" si="128"/>
        <v>18</v>
      </c>
      <c r="CB138">
        <f t="shared" si="129"/>
        <v>0</v>
      </c>
      <c r="CC138">
        <f t="shared" si="130"/>
        <v>0</v>
      </c>
      <c r="CD138">
        <f t="shared" si="131"/>
        <v>0</v>
      </c>
      <c r="CE138" t="str">
        <f>IFERROR(VLOOKUP($AA138,'Tuyến và nhân viên'!$I:$O,7,0),"")</f>
        <v>Trần Văn Khanh</v>
      </c>
      <c r="CF138">
        <f t="shared" si="132"/>
        <v>4</v>
      </c>
      <c r="CG138">
        <f t="shared" si="133"/>
        <v>1</v>
      </c>
      <c r="CH138">
        <f>COUNTIFS($L138:L138,"x")</f>
        <v>0</v>
      </c>
      <c r="CI138">
        <f>COUNTIFS($L138:M138,"x")</f>
        <v>0</v>
      </c>
      <c r="CJ138">
        <f>COUNTIFS($L138:N138,"x")</f>
        <v>0</v>
      </c>
      <c r="CK138">
        <f>COUNTIFS($L138:O138,"x")</f>
        <v>0</v>
      </c>
      <c r="CL138">
        <f>COUNTIFS($L138:P138,"x")</f>
        <v>0</v>
      </c>
      <c r="CM138">
        <f>COUNTIFS($L138:Q138,"x")</f>
        <v>1</v>
      </c>
      <c r="CN138">
        <f>COUNTIFS($L138:R138,"x")</f>
        <v>1</v>
      </c>
      <c r="CO138" t="str" cm="1">
        <f t="array" ref="CO138">IFERROR(INDEX($CH$4:$CN$4,0,MATCH(1,$CH138:$CN138,0)),"")</f>
        <v>Thứ 7</v>
      </c>
      <c r="CP138" t="str" cm="1">
        <f t="array" ref="CP138">IFERROR(INDEX($CH$4:$CN$4,0,MATCH(2,$CH138:$CN138,0)),"")</f>
        <v/>
      </c>
      <c r="CQ138" t="str">
        <f t="shared" si="134"/>
        <v>Thứ 7</v>
      </c>
      <c r="CR138" t="str">
        <f t="shared" si="29"/>
        <v>F4 - Tất cả các tuần</v>
      </c>
    </row>
    <row r="139" spans="1:96" x14ac:dyDescent="0.3">
      <c r="A139" s="117" t="s">
        <v>34815</v>
      </c>
      <c r="B139" s="118" t="s">
        <v>33266</v>
      </c>
      <c r="C139" s="118" t="s">
        <v>33267</v>
      </c>
      <c r="D139" s="118" t="s">
        <v>39657</v>
      </c>
      <c r="E139" s="118" t="s">
        <v>21</v>
      </c>
      <c r="F139" s="118" t="s">
        <v>3220</v>
      </c>
      <c r="G139" s="118" t="s">
        <v>38731</v>
      </c>
      <c r="H139" s="118" t="s">
        <v>38737</v>
      </c>
      <c r="I139" s="118" t="s">
        <v>22</v>
      </c>
      <c r="J139" s="119" t="s">
        <v>39658</v>
      </c>
      <c r="K139" s="119" t="s">
        <v>23</v>
      </c>
      <c r="L139" s="117" t="s">
        <v>23</v>
      </c>
      <c r="M139" s="117" t="s">
        <v>23</v>
      </c>
      <c r="N139" s="117" t="s">
        <v>24</v>
      </c>
      <c r="O139" s="117" t="s">
        <v>23</v>
      </c>
      <c r="P139" s="117" t="s">
        <v>23</v>
      </c>
      <c r="Q139" s="117" t="s">
        <v>23</v>
      </c>
      <c r="R139" s="117" t="s">
        <v>23</v>
      </c>
      <c r="S139" s="117" t="s">
        <v>24</v>
      </c>
      <c r="T139" s="117" t="s">
        <v>24</v>
      </c>
      <c r="U139" s="117" t="s">
        <v>24</v>
      </c>
      <c r="V139" s="117" t="s">
        <v>24</v>
      </c>
      <c r="W139" s="74" t="str">
        <f t="shared" si="100"/>
        <v>x</v>
      </c>
      <c r="X139" s="74" t="str">
        <f t="shared" si="101"/>
        <v>x</v>
      </c>
      <c r="Y139" s="74" t="str">
        <f t="shared" si="102"/>
        <v>x</v>
      </c>
      <c r="Z139" s="74" t="str">
        <f t="shared" si="103"/>
        <v>x</v>
      </c>
      <c r="AA139" t="str">
        <f>VLOOKUP($D139,'Tuyến và nhân viên'!$D:$M,6,0)</f>
        <v>HL00622</v>
      </c>
      <c r="AB139" t="str">
        <f>VLOOKUP($D139,'Tuyến và nhân viên'!$D:$M,7,0)</f>
        <v>Dương Phi Vủ</v>
      </c>
      <c r="AC139" s="16" t="str">
        <f>IFERROR(VLOOKUP($F139,DSKH!$D:$BF,53,0),"")</f>
        <v>F4</v>
      </c>
      <c r="AD139" s="16" t="str">
        <f>IFERROR(VLOOKUP($F139,DSKH!$D:$BF,54,0),"")</f>
        <v>OTC</v>
      </c>
      <c r="AE139" s="4">
        <f>SUMIFS('Doanh số khách hàng'!$F:$F,'Doanh số khách hàng'!$A:$A,'Chi tiết tuyến'!$F139)</f>
        <v>1408373.3333333333</v>
      </c>
      <c r="AF139" s="16" t="str">
        <f t="shared" si="4"/>
        <v>F4</v>
      </c>
      <c r="AG139" s="16" t="str">
        <f t="shared" si="5"/>
        <v>F4</v>
      </c>
      <c r="AH139" t="b">
        <f t="shared" si="104"/>
        <v>1</v>
      </c>
      <c r="AI139" t="b">
        <f t="shared" si="105"/>
        <v>1</v>
      </c>
      <c r="AJ139">
        <f>IFERROR(VLOOKUP($AC139,Master!$D:$E,2,0),"")</f>
        <v>4</v>
      </c>
      <c r="AK139">
        <f>VLOOKUP($AF139,Master!$D:$E,2,0)</f>
        <v>4</v>
      </c>
      <c r="AL139" s="4">
        <f t="shared" si="106"/>
        <v>352093.33333333331</v>
      </c>
      <c r="AM139" t="str">
        <f>IFERROR(VLOOKUP($F139,DSKH!$D:$BF,31,0),"")</f>
        <v>Tỉnh Cà Mau</v>
      </c>
      <c r="AN139" t="str">
        <f>IFERROR(VLOOKUP($F139,DSKH!$D:$BF,29,0),"")</f>
        <v>Phường Vĩnh Trạch</v>
      </c>
      <c r="AO139">
        <f>IFERROR(VLOOKUP($F139,DSKH!$D:$BF,52,0),"")</f>
        <v>1408373.3333333333</v>
      </c>
      <c r="AP139">
        <f>IF(L139="x",1+COUNTIFS(AP$4:AP138,"&gt;0",$AA$4:$AA138,$AA138),0)</f>
        <v>0</v>
      </c>
      <c r="AQ139">
        <f>IF(M139="x",1+COUNTIFS(AQ$4:AQ138,"&gt;0",$AA$4:$AA138,$AA138),0)</f>
        <v>0</v>
      </c>
      <c r="AR139">
        <f>IF(N139="x",1+COUNTIFS(AR$4:AR138,"&gt;0",$AA$4:$AA138,$AA138),0)</f>
        <v>29</v>
      </c>
      <c r="AS139">
        <f>IF(O139="x",1+COUNTIFS(AS$4:AS138,"&gt;0",$AA$4:$AA138,$AA138),0)</f>
        <v>0</v>
      </c>
      <c r="AT139">
        <f>IF(P139="x",1+COUNTIFS(AT$4:AT138,"&gt;0",$AA$4:$AA138,$AA138),0)</f>
        <v>0</v>
      </c>
      <c r="AU139">
        <f>IF(Q139="x",1+COUNTIFS(AU$4:AU138,"&gt;0",$AA$4:$AA138,$AA138),0)</f>
        <v>0</v>
      </c>
      <c r="AV139">
        <f>IF(R139="x",1+COUNTIFS(AV$4:AV138,"&gt;0",$AA$4:$AA138,$AA138),0)</f>
        <v>0</v>
      </c>
      <c r="AW139">
        <f t="shared" si="8"/>
        <v>1</v>
      </c>
      <c r="AX139">
        <f t="shared" si="9"/>
        <v>1</v>
      </c>
      <c r="AY139">
        <f t="shared" si="107"/>
        <v>1</v>
      </c>
      <c r="AZ139">
        <f t="shared" si="108"/>
        <v>1</v>
      </c>
      <c r="BA139" s="4">
        <f t="shared" si="109"/>
        <v>0</v>
      </c>
      <c r="BB139" s="4">
        <f t="shared" si="110"/>
        <v>0</v>
      </c>
      <c r="BC139" s="4">
        <f t="shared" si="111"/>
        <v>352093.33333333331</v>
      </c>
      <c r="BD139" s="4">
        <f t="shared" si="112"/>
        <v>0</v>
      </c>
      <c r="BE139" s="4">
        <f t="shared" si="113"/>
        <v>0</v>
      </c>
      <c r="BF139" s="4">
        <f t="shared" si="114"/>
        <v>0</v>
      </c>
      <c r="BG139" s="4">
        <f t="shared" si="115"/>
        <v>0</v>
      </c>
      <c r="BH139" s="4">
        <f t="shared" si="116"/>
        <v>0</v>
      </c>
      <c r="BI139" s="4">
        <f t="shared" si="117"/>
        <v>0</v>
      </c>
      <c r="BJ139" s="4">
        <f t="shared" si="118"/>
        <v>0</v>
      </c>
      <c r="BK139" s="4">
        <f t="shared" si="119"/>
        <v>0</v>
      </c>
      <c r="BL139" s="4">
        <f t="shared" si="120"/>
        <v>0</v>
      </c>
      <c r="BM139" s="4">
        <f t="shared" si="121"/>
        <v>0</v>
      </c>
      <c r="BN139" s="4">
        <f t="shared" si="122"/>
        <v>0</v>
      </c>
      <c r="BO139">
        <f>SUMIFS(BH$5:BH139,$AA$5:$AA139,$AA139)</f>
        <v>4</v>
      </c>
      <c r="BP139">
        <f>SUMIFS(BI$5:BI139,$AA$5:$AA139,$AA139)</f>
        <v>14</v>
      </c>
      <c r="BQ139">
        <f>SUMIFS(BJ$5:BJ139,$AA$5:$AA139,$AA139)</f>
        <v>16</v>
      </c>
      <c r="BR139">
        <f>SUMIFS(BK$5:BK139,$AA$5:$AA139,$AA139)</f>
        <v>11</v>
      </c>
      <c r="BS139">
        <f>SUMIFS(BL$5:BL139,$AA$5:$AA139,$AA139)</f>
        <v>10</v>
      </c>
      <c r="BT139">
        <f>SUMIFS(BM$5:BM139,$AA$5:$AA139,$AA139)</f>
        <v>16</v>
      </c>
      <c r="BU139">
        <f>SUMIFS(BN$5:BN139,$AA$5:$AA139,$AA139)</f>
        <v>0</v>
      </c>
      <c r="BV139">
        <f t="shared" si="123"/>
        <v>4</v>
      </c>
      <c r="BW139">
        <f t="shared" si="124"/>
        <v>17</v>
      </c>
      <c r="BX139">
        <f t="shared" si="125"/>
        <v>17</v>
      </c>
      <c r="BY139">
        <f t="shared" si="126"/>
        <v>11</v>
      </c>
      <c r="BZ139">
        <f t="shared" si="127"/>
        <v>10</v>
      </c>
      <c r="CA139">
        <f t="shared" si="128"/>
        <v>18</v>
      </c>
      <c r="CB139">
        <f t="shared" si="129"/>
        <v>0</v>
      </c>
      <c r="CC139">
        <f t="shared" si="130"/>
        <v>0</v>
      </c>
      <c r="CD139">
        <f t="shared" si="131"/>
        <v>0</v>
      </c>
      <c r="CE139" t="str">
        <f>IFERROR(VLOOKUP($AA139,'Tuyến và nhân viên'!$I:$O,7,0),"")</f>
        <v>Trần Văn Khanh</v>
      </c>
      <c r="CF139">
        <f t="shared" si="132"/>
        <v>4</v>
      </c>
      <c r="CG139">
        <f t="shared" si="133"/>
        <v>1</v>
      </c>
      <c r="CH139">
        <f>COUNTIFS($L139:L139,"x")</f>
        <v>0</v>
      </c>
      <c r="CI139">
        <f>COUNTIFS($L139:M139,"x")</f>
        <v>0</v>
      </c>
      <c r="CJ139">
        <f>COUNTIFS($L139:N139,"x")</f>
        <v>1</v>
      </c>
      <c r="CK139">
        <f>COUNTIFS($L139:O139,"x")</f>
        <v>1</v>
      </c>
      <c r="CL139">
        <f>COUNTIFS($L139:P139,"x")</f>
        <v>1</v>
      </c>
      <c r="CM139">
        <f>COUNTIFS($L139:Q139,"x")</f>
        <v>1</v>
      </c>
      <c r="CN139">
        <f>COUNTIFS($L139:R139,"x")</f>
        <v>1</v>
      </c>
      <c r="CO139" t="str" cm="1">
        <f t="array" ref="CO139">IFERROR(INDEX($CH$4:$CN$4,0,MATCH(1,$CH139:$CN139,0)),"")</f>
        <v>Thứ 4</v>
      </c>
      <c r="CP139" t="str" cm="1">
        <f t="array" ref="CP139">IFERROR(INDEX($CH$4:$CN$4,0,MATCH(2,$CH139:$CN139,0)),"")</f>
        <v/>
      </c>
      <c r="CQ139" t="str">
        <f t="shared" si="134"/>
        <v>Thứ 4</v>
      </c>
      <c r="CR139" t="str">
        <f t="shared" si="29"/>
        <v>F4 - Tất cả các tuần</v>
      </c>
    </row>
    <row r="140" spans="1:96" x14ac:dyDescent="0.3">
      <c r="A140" s="117" t="s">
        <v>34822</v>
      </c>
      <c r="B140" s="118" t="s">
        <v>33266</v>
      </c>
      <c r="C140" s="118" t="s">
        <v>33267</v>
      </c>
      <c r="D140" s="118" t="s">
        <v>39657</v>
      </c>
      <c r="E140" s="118" t="s">
        <v>21</v>
      </c>
      <c r="F140" s="118" t="s">
        <v>3891</v>
      </c>
      <c r="G140" s="118" t="s">
        <v>38742</v>
      </c>
      <c r="H140" s="118" t="s">
        <v>38749</v>
      </c>
      <c r="I140" s="118" t="s">
        <v>22</v>
      </c>
      <c r="J140" s="119" t="s">
        <v>39658</v>
      </c>
      <c r="K140" s="119" t="s">
        <v>23</v>
      </c>
      <c r="L140" s="117" t="s">
        <v>23</v>
      </c>
      <c r="M140" s="117" t="s">
        <v>23</v>
      </c>
      <c r="N140" s="117" t="s">
        <v>24</v>
      </c>
      <c r="O140" s="117" t="s">
        <v>23</v>
      </c>
      <c r="P140" s="117" t="s">
        <v>23</v>
      </c>
      <c r="Q140" s="117" t="s">
        <v>23</v>
      </c>
      <c r="R140" s="117" t="s">
        <v>23</v>
      </c>
      <c r="S140" s="117" t="s">
        <v>24</v>
      </c>
      <c r="T140" s="117" t="s">
        <v>24</v>
      </c>
      <c r="U140" s="117" t="s">
        <v>24</v>
      </c>
      <c r="V140" s="117" t="s">
        <v>24</v>
      </c>
      <c r="W140" s="74" t="str">
        <f t="shared" si="100"/>
        <v/>
      </c>
      <c r="X140" s="74" t="str">
        <f t="shared" si="101"/>
        <v>x</v>
      </c>
      <c r="Y140" s="74" t="str">
        <f t="shared" si="102"/>
        <v/>
      </c>
      <c r="Z140" s="74" t="str">
        <f t="shared" si="103"/>
        <v>x</v>
      </c>
      <c r="AA140" t="str">
        <f>VLOOKUP($D140,'Tuyến và nhân viên'!$D:$M,6,0)</f>
        <v>HL00622</v>
      </c>
      <c r="AB140" t="str">
        <f>VLOOKUP($D140,'Tuyến và nhân viên'!$D:$M,7,0)</f>
        <v>Dương Phi Vủ</v>
      </c>
      <c r="AC140" s="16" t="str">
        <f>IFERROR(VLOOKUP($F140,DSKH!$D:$BF,53,0),"")</f>
        <v>F2</v>
      </c>
      <c r="AD140" s="16" t="str">
        <f>IFERROR(VLOOKUP($F140,DSKH!$D:$BF,54,0),"")</f>
        <v>OTC</v>
      </c>
      <c r="AE140" s="4">
        <f>SUMIFS('Doanh số khách hàng'!$F:$F,'Doanh số khách hàng'!$A:$A,'Chi tiết tuyến'!$F140)</f>
        <v>149240</v>
      </c>
      <c r="AF140" s="16" t="str">
        <f t="shared" si="4"/>
        <v>F4</v>
      </c>
      <c r="AG140" s="16" t="str">
        <f t="shared" si="5"/>
        <v>F2</v>
      </c>
      <c r="AH140" t="b">
        <f t="shared" si="104"/>
        <v>0</v>
      </c>
      <c r="AI140" t="b">
        <f t="shared" si="105"/>
        <v>1</v>
      </c>
      <c r="AJ140">
        <f>IFERROR(VLOOKUP($AC140,Master!$D:$E,2,0),"")</f>
        <v>2</v>
      </c>
      <c r="AK140">
        <f>VLOOKUP($AF140,Master!$D:$E,2,0)</f>
        <v>4</v>
      </c>
      <c r="AL140" s="4">
        <f t="shared" si="106"/>
        <v>74620</v>
      </c>
      <c r="AM140" t="str">
        <f>IFERROR(VLOOKUP($F140,DSKH!$D:$BF,31,0),"")</f>
        <v>Tỉnh Cà Mau</v>
      </c>
      <c r="AN140" t="str">
        <f>IFERROR(VLOOKUP($F140,DSKH!$D:$BF,29,0),"")</f>
        <v>Phường Vĩnh Trạch</v>
      </c>
      <c r="AO140">
        <f>IFERROR(VLOOKUP($F140,DSKH!$D:$BF,52,0),"")</f>
        <v>149240</v>
      </c>
      <c r="AP140">
        <f>IF(L140="x",1+COUNTIFS(AP$4:AP139,"&gt;0",$AA$4:$AA139,$AA139),0)</f>
        <v>0</v>
      </c>
      <c r="AQ140">
        <f>IF(M140="x",1+COUNTIFS(AQ$4:AQ139,"&gt;0",$AA$4:$AA139,$AA139),0)</f>
        <v>0</v>
      </c>
      <c r="AR140">
        <f>IF(N140="x",1+COUNTIFS(AR$4:AR139,"&gt;0",$AA$4:$AA139,$AA139),0)</f>
        <v>30</v>
      </c>
      <c r="AS140">
        <f>IF(O140="x",1+COUNTIFS(AS$4:AS139,"&gt;0",$AA$4:$AA139,$AA139),0)</f>
        <v>0</v>
      </c>
      <c r="AT140">
        <f>IF(P140="x",1+COUNTIFS(AT$4:AT139,"&gt;0",$AA$4:$AA139,$AA139),0)</f>
        <v>0</v>
      </c>
      <c r="AU140">
        <f>IF(Q140="x",1+COUNTIFS(AU$4:AU139,"&gt;0",$AA$4:$AA139,$AA139),0)</f>
        <v>0</v>
      </c>
      <c r="AV140">
        <f>IF(R140="x",1+COUNTIFS(AV$4:AV139,"&gt;0",$AA$4:$AA139,$AA139),0)</f>
        <v>0</v>
      </c>
      <c r="AW140">
        <f t="shared" si="8"/>
        <v>0</v>
      </c>
      <c r="AX140">
        <f t="shared" si="9"/>
        <v>1</v>
      </c>
      <c r="AY140">
        <f t="shared" si="107"/>
        <v>0</v>
      </c>
      <c r="AZ140">
        <f t="shared" si="108"/>
        <v>1</v>
      </c>
      <c r="BA140" s="4">
        <f t="shared" si="109"/>
        <v>0</v>
      </c>
      <c r="BB140" s="4">
        <f t="shared" si="110"/>
        <v>0</v>
      </c>
      <c r="BC140" s="4">
        <f t="shared" si="111"/>
        <v>74620</v>
      </c>
      <c r="BD140" s="4">
        <f t="shared" si="112"/>
        <v>0</v>
      </c>
      <c r="BE140" s="4">
        <f t="shared" si="113"/>
        <v>0</v>
      </c>
      <c r="BF140" s="4">
        <f t="shared" si="114"/>
        <v>0</v>
      </c>
      <c r="BG140" s="4">
        <f t="shared" si="115"/>
        <v>0</v>
      </c>
      <c r="BH140" s="4">
        <f t="shared" si="116"/>
        <v>0</v>
      </c>
      <c r="BI140" s="4">
        <f t="shared" si="117"/>
        <v>0</v>
      </c>
      <c r="BJ140" s="4">
        <f t="shared" si="118"/>
        <v>1</v>
      </c>
      <c r="BK140" s="4">
        <f t="shared" si="119"/>
        <v>0</v>
      </c>
      <c r="BL140" s="4">
        <f t="shared" si="120"/>
        <v>0</v>
      </c>
      <c r="BM140" s="4">
        <f t="shared" si="121"/>
        <v>0</v>
      </c>
      <c r="BN140" s="4">
        <f t="shared" si="122"/>
        <v>0</v>
      </c>
      <c r="BO140">
        <f>SUMIFS(BH$5:BH140,$AA$5:$AA140,$AA140)</f>
        <v>4</v>
      </c>
      <c r="BP140">
        <f>SUMIFS(BI$5:BI140,$AA$5:$AA140,$AA140)</f>
        <v>14</v>
      </c>
      <c r="BQ140">
        <f>SUMIFS(BJ$5:BJ140,$AA$5:$AA140,$AA140)</f>
        <v>17</v>
      </c>
      <c r="BR140">
        <f>SUMIFS(BK$5:BK140,$AA$5:$AA140,$AA140)</f>
        <v>11</v>
      </c>
      <c r="BS140">
        <f>SUMIFS(BL$5:BL140,$AA$5:$AA140,$AA140)</f>
        <v>10</v>
      </c>
      <c r="BT140">
        <f>SUMIFS(BM$5:BM140,$AA$5:$AA140,$AA140)</f>
        <v>16</v>
      </c>
      <c r="BU140">
        <f>SUMIFS(BN$5:BN140,$AA$5:$AA140,$AA140)</f>
        <v>0</v>
      </c>
      <c r="BV140">
        <f t="shared" si="123"/>
        <v>4</v>
      </c>
      <c r="BW140">
        <f t="shared" si="124"/>
        <v>17</v>
      </c>
      <c r="BX140">
        <f t="shared" si="125"/>
        <v>17</v>
      </c>
      <c r="BY140">
        <f t="shared" si="126"/>
        <v>11</v>
      </c>
      <c r="BZ140">
        <f t="shared" si="127"/>
        <v>10</v>
      </c>
      <c r="CA140">
        <f t="shared" si="128"/>
        <v>18</v>
      </c>
      <c r="CB140">
        <f t="shared" si="129"/>
        <v>0</v>
      </c>
      <c r="CC140">
        <f t="shared" si="130"/>
        <v>17</v>
      </c>
      <c r="CD140">
        <f t="shared" si="131"/>
        <v>17</v>
      </c>
      <c r="CE140" t="str">
        <f>IFERROR(VLOOKUP($AA140,'Tuyến và nhân viên'!$I:$O,7,0),"")</f>
        <v>Trần Văn Khanh</v>
      </c>
      <c r="CF140">
        <f t="shared" si="132"/>
        <v>2</v>
      </c>
      <c r="CG140">
        <f t="shared" si="133"/>
        <v>1</v>
      </c>
      <c r="CH140">
        <f>COUNTIFS($L140:L140,"x")</f>
        <v>0</v>
      </c>
      <c r="CI140">
        <f>COUNTIFS($L140:M140,"x")</f>
        <v>0</v>
      </c>
      <c r="CJ140">
        <f>COUNTIFS($L140:N140,"x")</f>
        <v>1</v>
      </c>
      <c r="CK140">
        <f>COUNTIFS($L140:O140,"x")</f>
        <v>1</v>
      </c>
      <c r="CL140">
        <f>COUNTIFS($L140:P140,"x")</f>
        <v>1</v>
      </c>
      <c r="CM140">
        <f>COUNTIFS($L140:Q140,"x")</f>
        <v>1</v>
      </c>
      <c r="CN140">
        <f>COUNTIFS($L140:R140,"x")</f>
        <v>1</v>
      </c>
      <c r="CO140" t="str" cm="1">
        <f t="array" ref="CO140">IFERROR(INDEX($CH$4:$CN$4,0,MATCH(1,$CH140:$CN140,0)),"")</f>
        <v>Thứ 4</v>
      </c>
      <c r="CP140" t="str" cm="1">
        <f t="array" ref="CP140">IFERROR(INDEX($CH$4:$CN$4,0,MATCH(2,$CH140:$CN140,0)),"")</f>
        <v/>
      </c>
      <c r="CQ140" t="str">
        <f t="shared" si="134"/>
        <v>Thứ 4</v>
      </c>
      <c r="CR140" t="str">
        <f t="shared" si="29"/>
        <v>F2 - Tuần 2 &amp; 4</v>
      </c>
    </row>
    <row r="141" spans="1:96" x14ac:dyDescent="0.3">
      <c r="A141" s="117" t="s">
        <v>34833</v>
      </c>
      <c r="B141" s="118" t="s">
        <v>33266</v>
      </c>
      <c r="C141" s="118" t="s">
        <v>33267</v>
      </c>
      <c r="D141" s="118" t="s">
        <v>39657</v>
      </c>
      <c r="E141" s="118" t="s">
        <v>21</v>
      </c>
      <c r="F141" s="118" t="s">
        <v>28003</v>
      </c>
      <c r="G141" s="118" t="s">
        <v>38768</v>
      </c>
      <c r="H141" s="118" t="s">
        <v>38774</v>
      </c>
      <c r="I141" s="118" t="s">
        <v>22</v>
      </c>
      <c r="J141" s="119" t="s">
        <v>39658</v>
      </c>
      <c r="K141" s="119" t="s">
        <v>23</v>
      </c>
      <c r="L141" s="117" t="s">
        <v>23</v>
      </c>
      <c r="M141" s="117" t="s">
        <v>23</v>
      </c>
      <c r="N141" s="117" t="s">
        <v>23</v>
      </c>
      <c r="O141" s="117" t="s">
        <v>23</v>
      </c>
      <c r="P141" s="117" t="s">
        <v>23</v>
      </c>
      <c r="Q141" s="117" t="s">
        <v>24</v>
      </c>
      <c r="R141" s="117" t="s">
        <v>23</v>
      </c>
      <c r="S141" s="117" t="s">
        <v>24</v>
      </c>
      <c r="T141" s="117" t="s">
        <v>24</v>
      </c>
      <c r="U141" s="117" t="s">
        <v>24</v>
      </c>
      <c r="V141" s="117" t="s">
        <v>24</v>
      </c>
      <c r="W141" s="74" t="str">
        <f t="shared" si="100"/>
        <v/>
      </c>
      <c r="X141" s="74" t="str">
        <f t="shared" si="101"/>
        <v>x</v>
      </c>
      <c r="Y141" s="74" t="str">
        <f t="shared" si="102"/>
        <v/>
      </c>
      <c r="Z141" s="74" t="str">
        <f t="shared" si="103"/>
        <v>x</v>
      </c>
      <c r="AA141" t="str">
        <f>VLOOKUP($D141,'Tuyến và nhân viên'!$D:$M,6,0)</f>
        <v>HL00622</v>
      </c>
      <c r="AB141" t="str">
        <f>VLOOKUP($D141,'Tuyến và nhân viên'!$D:$M,7,0)</f>
        <v>Dương Phi Vủ</v>
      </c>
      <c r="AC141" s="16" t="str">
        <f>IFERROR(VLOOKUP($F141,DSKH!$D:$BF,53,0),"")</f>
        <v>F2</v>
      </c>
      <c r="AD141" s="16" t="str">
        <f>IFERROR(VLOOKUP($F141,DSKH!$D:$BF,54,0),"")</f>
        <v>OTC</v>
      </c>
      <c r="AE141" s="4">
        <f>SUMIFS('Doanh số khách hàng'!$F:$F,'Doanh số khách hàng'!$A:$A,'Chi tiết tuyến'!$F141)</f>
        <v>0</v>
      </c>
      <c r="AF141" s="16" t="str">
        <f t="shared" si="4"/>
        <v>F4</v>
      </c>
      <c r="AG141" s="16" t="str">
        <f t="shared" si="5"/>
        <v>F2</v>
      </c>
      <c r="AH141" t="b">
        <f t="shared" si="104"/>
        <v>0</v>
      </c>
      <c r="AI141" t="b">
        <f t="shared" si="105"/>
        <v>1</v>
      </c>
      <c r="AJ141">
        <f>IFERROR(VLOOKUP($AC141,Master!$D:$E,2,0),"")</f>
        <v>2</v>
      </c>
      <c r="AK141">
        <f>VLOOKUP($AF141,Master!$D:$E,2,0)</f>
        <v>4</v>
      </c>
      <c r="AL141" s="4">
        <f t="shared" si="106"/>
        <v>0</v>
      </c>
      <c r="AM141" t="str">
        <f>IFERROR(VLOOKUP($F141,DSKH!$D:$BF,31,0),"")</f>
        <v>Tỉnh Cà Mau</v>
      </c>
      <c r="AN141" t="str">
        <f>IFERROR(VLOOKUP($F141,DSKH!$D:$BF,29,0),"")</f>
        <v>Phường Bạc Liêu</v>
      </c>
      <c r="AO141">
        <f>IFERROR(VLOOKUP($F141,DSKH!$D:$BF,52,0),"")</f>
        <v>0</v>
      </c>
      <c r="AP141">
        <f>IF(L141="x",1+COUNTIFS(AP$4:AP140,"&gt;0",$AA$4:$AA140,$AA140),0)</f>
        <v>0</v>
      </c>
      <c r="AQ141">
        <f>IF(M141="x",1+COUNTIFS(AQ$4:AQ140,"&gt;0",$AA$4:$AA140,$AA140),0)</f>
        <v>0</v>
      </c>
      <c r="AR141">
        <f>IF(N141="x",1+COUNTIFS(AR$4:AR140,"&gt;0",$AA$4:$AA140,$AA140),0)</f>
        <v>0</v>
      </c>
      <c r="AS141">
        <f>IF(O141="x",1+COUNTIFS(AS$4:AS140,"&gt;0",$AA$4:$AA140,$AA140),0)</f>
        <v>0</v>
      </c>
      <c r="AT141">
        <f>IF(P141="x",1+COUNTIFS(AT$4:AT140,"&gt;0",$AA$4:$AA140,$AA140),0)</f>
        <v>0</v>
      </c>
      <c r="AU141">
        <f>IF(Q141="x",1+COUNTIFS(AU$4:AU140,"&gt;0",$AA$4:$AA140,$AA140),0)</f>
        <v>32</v>
      </c>
      <c r="AV141">
        <f>IF(R141="x",1+COUNTIFS(AV$4:AV140,"&gt;0",$AA$4:$AA140,$AA140),0)</f>
        <v>0</v>
      </c>
      <c r="AW141">
        <f t="shared" si="8"/>
        <v>0</v>
      </c>
      <c r="AX141">
        <f t="shared" si="9"/>
        <v>1</v>
      </c>
      <c r="AY141">
        <f t="shared" si="107"/>
        <v>0</v>
      </c>
      <c r="AZ141">
        <f t="shared" si="108"/>
        <v>1</v>
      </c>
      <c r="BA141" s="4">
        <f t="shared" si="109"/>
        <v>0</v>
      </c>
      <c r="BB141" s="4">
        <f t="shared" si="110"/>
        <v>0</v>
      </c>
      <c r="BC141" s="4">
        <f t="shared" si="111"/>
        <v>0</v>
      </c>
      <c r="BD141" s="4">
        <f t="shared" si="112"/>
        <v>0</v>
      </c>
      <c r="BE141" s="4">
        <f t="shared" si="113"/>
        <v>0</v>
      </c>
      <c r="BF141" s="4">
        <f t="shared" si="114"/>
        <v>0</v>
      </c>
      <c r="BG141" s="4">
        <f t="shared" si="115"/>
        <v>0</v>
      </c>
      <c r="BH141" s="4">
        <f t="shared" si="116"/>
        <v>0</v>
      </c>
      <c r="BI141" s="4">
        <f t="shared" si="117"/>
        <v>0</v>
      </c>
      <c r="BJ141" s="4">
        <f t="shared" si="118"/>
        <v>0</v>
      </c>
      <c r="BK141" s="4">
        <f t="shared" si="119"/>
        <v>0</v>
      </c>
      <c r="BL141" s="4">
        <f t="shared" si="120"/>
        <v>0</v>
      </c>
      <c r="BM141" s="4">
        <f t="shared" si="121"/>
        <v>1</v>
      </c>
      <c r="BN141" s="4">
        <f t="shared" si="122"/>
        <v>0</v>
      </c>
      <c r="BO141">
        <f>SUMIFS(BH$5:BH141,$AA$5:$AA141,$AA141)</f>
        <v>4</v>
      </c>
      <c r="BP141">
        <f>SUMIFS(BI$5:BI141,$AA$5:$AA141,$AA141)</f>
        <v>14</v>
      </c>
      <c r="BQ141">
        <f>SUMIFS(BJ$5:BJ141,$AA$5:$AA141,$AA141)</f>
        <v>17</v>
      </c>
      <c r="BR141">
        <f>SUMIFS(BK$5:BK141,$AA$5:$AA141,$AA141)</f>
        <v>11</v>
      </c>
      <c r="BS141">
        <f>SUMIFS(BL$5:BL141,$AA$5:$AA141,$AA141)</f>
        <v>10</v>
      </c>
      <c r="BT141">
        <f>SUMIFS(BM$5:BM141,$AA$5:$AA141,$AA141)</f>
        <v>17</v>
      </c>
      <c r="BU141">
        <f>SUMIFS(BN$5:BN141,$AA$5:$AA141,$AA141)</f>
        <v>0</v>
      </c>
      <c r="BV141">
        <f t="shared" si="123"/>
        <v>4</v>
      </c>
      <c r="BW141">
        <f t="shared" si="124"/>
        <v>17</v>
      </c>
      <c r="BX141">
        <f t="shared" si="125"/>
        <v>17</v>
      </c>
      <c r="BY141">
        <f t="shared" si="126"/>
        <v>11</v>
      </c>
      <c r="BZ141">
        <f t="shared" si="127"/>
        <v>10</v>
      </c>
      <c r="CA141">
        <f t="shared" si="128"/>
        <v>18</v>
      </c>
      <c r="CB141">
        <f t="shared" si="129"/>
        <v>0</v>
      </c>
      <c r="CC141">
        <f t="shared" si="130"/>
        <v>17</v>
      </c>
      <c r="CD141">
        <f t="shared" si="131"/>
        <v>18</v>
      </c>
      <c r="CE141" t="str">
        <f>IFERROR(VLOOKUP($AA141,'Tuyến và nhân viên'!$I:$O,7,0),"")</f>
        <v>Trần Văn Khanh</v>
      </c>
      <c r="CF141">
        <f t="shared" si="132"/>
        <v>2</v>
      </c>
      <c r="CG141">
        <f t="shared" si="133"/>
        <v>1</v>
      </c>
      <c r="CH141">
        <f>COUNTIFS($L141:L141,"x")</f>
        <v>0</v>
      </c>
      <c r="CI141">
        <f>COUNTIFS($L141:M141,"x")</f>
        <v>0</v>
      </c>
      <c r="CJ141">
        <f>COUNTIFS($L141:N141,"x")</f>
        <v>0</v>
      </c>
      <c r="CK141">
        <f>COUNTIFS($L141:O141,"x")</f>
        <v>0</v>
      </c>
      <c r="CL141">
        <f>COUNTIFS($L141:P141,"x")</f>
        <v>0</v>
      </c>
      <c r="CM141">
        <f>COUNTIFS($L141:Q141,"x")</f>
        <v>1</v>
      </c>
      <c r="CN141">
        <f>COUNTIFS($L141:R141,"x")</f>
        <v>1</v>
      </c>
      <c r="CO141" t="str" cm="1">
        <f t="array" ref="CO141">IFERROR(INDEX($CH$4:$CN$4,0,MATCH(1,$CH141:$CN141,0)),"")</f>
        <v>Thứ 7</v>
      </c>
      <c r="CP141" t="str" cm="1">
        <f t="array" ref="CP141">IFERROR(INDEX($CH$4:$CN$4,0,MATCH(2,$CH141:$CN141,0)),"")</f>
        <v/>
      </c>
      <c r="CQ141" t="str">
        <f t="shared" si="134"/>
        <v>Thứ 7</v>
      </c>
      <c r="CR141" t="str">
        <f t="shared" si="29"/>
        <v>F2 - Tuần 2 &amp; 4</v>
      </c>
    </row>
    <row r="142" spans="1:96" x14ac:dyDescent="0.3">
      <c r="A142" s="117" t="s">
        <v>34842</v>
      </c>
      <c r="B142" s="118" t="s">
        <v>33266</v>
      </c>
      <c r="C142" s="118" t="s">
        <v>33267</v>
      </c>
      <c r="D142" s="118" t="s">
        <v>39657</v>
      </c>
      <c r="E142" s="118" t="s">
        <v>21</v>
      </c>
      <c r="F142" s="118" t="s">
        <v>20805</v>
      </c>
      <c r="G142" s="118" t="s">
        <v>38789</v>
      </c>
      <c r="H142" s="118" t="s">
        <v>38795</v>
      </c>
      <c r="I142" s="118" t="s">
        <v>22</v>
      </c>
      <c r="J142" s="119" t="s">
        <v>39658</v>
      </c>
      <c r="K142" s="119" t="s">
        <v>23</v>
      </c>
      <c r="L142" s="117" t="s">
        <v>23</v>
      </c>
      <c r="M142" s="117" t="s">
        <v>23</v>
      </c>
      <c r="N142" s="117" t="s">
        <v>23</v>
      </c>
      <c r="O142" s="117" t="s">
        <v>23</v>
      </c>
      <c r="P142" s="117" t="s">
        <v>23</v>
      </c>
      <c r="Q142" s="117" t="s">
        <v>24</v>
      </c>
      <c r="R142" s="117" t="s">
        <v>23</v>
      </c>
      <c r="S142" s="117" t="s">
        <v>24</v>
      </c>
      <c r="T142" s="117" t="s">
        <v>24</v>
      </c>
      <c r="U142" s="117" t="s">
        <v>24</v>
      </c>
      <c r="V142" s="117" t="s">
        <v>24</v>
      </c>
      <c r="W142" s="74" t="str">
        <f t="shared" si="100"/>
        <v/>
      </c>
      <c r="X142" s="74" t="str">
        <f t="shared" si="101"/>
        <v>x</v>
      </c>
      <c r="Y142" s="74" t="str">
        <f t="shared" si="102"/>
        <v/>
      </c>
      <c r="Z142" s="74" t="str">
        <f t="shared" si="103"/>
        <v>x</v>
      </c>
      <c r="AA142" t="str">
        <f>VLOOKUP($D142,'Tuyến và nhân viên'!$D:$M,6,0)</f>
        <v>HL00622</v>
      </c>
      <c r="AB142" t="str">
        <f>VLOOKUP($D142,'Tuyến và nhân viên'!$D:$M,7,0)</f>
        <v>Dương Phi Vủ</v>
      </c>
      <c r="AC142" s="16" t="str">
        <f>IFERROR(VLOOKUP($F142,DSKH!$D:$BF,53,0),"")</f>
        <v>F2</v>
      </c>
      <c r="AD142" s="16" t="str">
        <f>IFERROR(VLOOKUP($F142,DSKH!$D:$BF,54,0),"")</f>
        <v>OTC</v>
      </c>
      <c r="AE142" s="4">
        <f>SUMIFS('Doanh số khách hàng'!$F:$F,'Doanh số khách hàng'!$A:$A,'Chi tiết tuyến'!$F142)</f>
        <v>100100</v>
      </c>
      <c r="AF142" s="16" t="str">
        <f t="shared" si="4"/>
        <v>F4</v>
      </c>
      <c r="AG142" s="16" t="str">
        <f t="shared" si="5"/>
        <v>F2</v>
      </c>
      <c r="AH142" t="b">
        <f t="shared" si="104"/>
        <v>0</v>
      </c>
      <c r="AI142" t="b">
        <f t="shared" si="105"/>
        <v>1</v>
      </c>
      <c r="AJ142">
        <f>IFERROR(VLOOKUP($AC142,Master!$D:$E,2,0),"")</f>
        <v>2</v>
      </c>
      <c r="AK142">
        <f>VLOOKUP($AF142,Master!$D:$E,2,0)</f>
        <v>4</v>
      </c>
      <c r="AL142" s="4">
        <f t="shared" si="106"/>
        <v>50050</v>
      </c>
      <c r="AM142" t="str">
        <f>IFERROR(VLOOKUP($F142,DSKH!$D:$BF,31,0),"")</f>
        <v>Tỉnh Cà Mau</v>
      </c>
      <c r="AN142" t="str">
        <f>IFERROR(VLOOKUP($F142,DSKH!$D:$BF,29,0),"")</f>
        <v>Phường Bạc Liêu</v>
      </c>
      <c r="AO142">
        <f>IFERROR(VLOOKUP($F142,DSKH!$D:$BF,52,0),"")</f>
        <v>100100</v>
      </c>
      <c r="AP142">
        <f>IF(L142="x",1+COUNTIFS(AP$4:AP141,"&gt;0",$AA$4:$AA141,$AA141),0)</f>
        <v>0</v>
      </c>
      <c r="AQ142">
        <f>IF(M142="x",1+COUNTIFS(AQ$4:AQ141,"&gt;0",$AA$4:$AA141,$AA141),0)</f>
        <v>0</v>
      </c>
      <c r="AR142">
        <f>IF(N142="x",1+COUNTIFS(AR$4:AR141,"&gt;0",$AA$4:$AA141,$AA141),0)</f>
        <v>0</v>
      </c>
      <c r="AS142">
        <f>IF(O142="x",1+COUNTIFS(AS$4:AS141,"&gt;0",$AA$4:$AA141,$AA141),0)</f>
        <v>0</v>
      </c>
      <c r="AT142">
        <f>IF(P142="x",1+COUNTIFS(AT$4:AT141,"&gt;0",$AA$4:$AA141,$AA141),0)</f>
        <v>0</v>
      </c>
      <c r="AU142">
        <f>IF(Q142="x",1+COUNTIFS(AU$4:AU141,"&gt;0",$AA$4:$AA141,$AA141),0)</f>
        <v>33</v>
      </c>
      <c r="AV142">
        <f>IF(R142="x",1+COUNTIFS(AV$4:AV141,"&gt;0",$AA$4:$AA141,$AA141),0)</f>
        <v>0</v>
      </c>
      <c r="AW142">
        <f t="shared" si="8"/>
        <v>0</v>
      </c>
      <c r="AX142">
        <f t="shared" si="9"/>
        <v>1</v>
      </c>
      <c r="AY142">
        <f t="shared" si="107"/>
        <v>0</v>
      </c>
      <c r="AZ142">
        <f t="shared" si="108"/>
        <v>1</v>
      </c>
      <c r="BA142" s="4">
        <f t="shared" si="109"/>
        <v>0</v>
      </c>
      <c r="BB142" s="4">
        <f t="shared" si="110"/>
        <v>0</v>
      </c>
      <c r="BC142" s="4">
        <f t="shared" si="111"/>
        <v>0</v>
      </c>
      <c r="BD142" s="4">
        <f t="shared" si="112"/>
        <v>0</v>
      </c>
      <c r="BE142" s="4">
        <f t="shared" si="113"/>
        <v>0</v>
      </c>
      <c r="BF142" s="4">
        <f t="shared" si="114"/>
        <v>50050</v>
      </c>
      <c r="BG142" s="4">
        <f t="shared" si="115"/>
        <v>0</v>
      </c>
      <c r="BH142" s="4">
        <f t="shared" si="116"/>
        <v>0</v>
      </c>
      <c r="BI142" s="4">
        <f t="shared" si="117"/>
        <v>0</v>
      </c>
      <c r="BJ142" s="4">
        <f t="shared" si="118"/>
        <v>0</v>
      </c>
      <c r="BK142" s="4">
        <f t="shared" si="119"/>
        <v>0</v>
      </c>
      <c r="BL142" s="4">
        <f t="shared" si="120"/>
        <v>0</v>
      </c>
      <c r="BM142" s="4">
        <f t="shared" si="121"/>
        <v>1</v>
      </c>
      <c r="BN142" s="4">
        <f t="shared" si="122"/>
        <v>0</v>
      </c>
      <c r="BO142">
        <f>SUMIFS(BH$5:BH142,$AA$5:$AA142,$AA142)</f>
        <v>4</v>
      </c>
      <c r="BP142">
        <f>SUMIFS(BI$5:BI142,$AA$5:$AA142,$AA142)</f>
        <v>14</v>
      </c>
      <c r="BQ142">
        <f>SUMIFS(BJ$5:BJ142,$AA$5:$AA142,$AA142)</f>
        <v>17</v>
      </c>
      <c r="BR142">
        <f>SUMIFS(BK$5:BK142,$AA$5:$AA142,$AA142)</f>
        <v>11</v>
      </c>
      <c r="BS142">
        <f>SUMIFS(BL$5:BL142,$AA$5:$AA142,$AA142)</f>
        <v>10</v>
      </c>
      <c r="BT142">
        <f>SUMIFS(BM$5:BM142,$AA$5:$AA142,$AA142)</f>
        <v>18</v>
      </c>
      <c r="BU142">
        <f>SUMIFS(BN$5:BN142,$AA$5:$AA142,$AA142)</f>
        <v>0</v>
      </c>
      <c r="BV142">
        <f t="shared" si="123"/>
        <v>4</v>
      </c>
      <c r="BW142">
        <f t="shared" si="124"/>
        <v>17</v>
      </c>
      <c r="BX142">
        <f t="shared" si="125"/>
        <v>17</v>
      </c>
      <c r="BY142">
        <f t="shared" si="126"/>
        <v>11</v>
      </c>
      <c r="BZ142">
        <f t="shared" si="127"/>
        <v>10</v>
      </c>
      <c r="CA142">
        <f t="shared" si="128"/>
        <v>18</v>
      </c>
      <c r="CB142">
        <f t="shared" si="129"/>
        <v>0</v>
      </c>
      <c r="CC142">
        <f t="shared" si="130"/>
        <v>18</v>
      </c>
      <c r="CD142">
        <f t="shared" si="131"/>
        <v>18</v>
      </c>
      <c r="CE142" t="str">
        <f>IFERROR(VLOOKUP($AA142,'Tuyến và nhân viên'!$I:$O,7,0),"")</f>
        <v>Trần Văn Khanh</v>
      </c>
      <c r="CF142">
        <f t="shared" si="132"/>
        <v>2</v>
      </c>
      <c r="CG142">
        <f t="shared" si="133"/>
        <v>1</v>
      </c>
      <c r="CH142">
        <f>COUNTIFS($L142:L142,"x")</f>
        <v>0</v>
      </c>
      <c r="CI142">
        <f>COUNTIFS($L142:M142,"x")</f>
        <v>0</v>
      </c>
      <c r="CJ142">
        <f>COUNTIFS($L142:N142,"x")</f>
        <v>0</v>
      </c>
      <c r="CK142">
        <f>COUNTIFS($L142:O142,"x")</f>
        <v>0</v>
      </c>
      <c r="CL142">
        <f>COUNTIFS($L142:P142,"x")</f>
        <v>0</v>
      </c>
      <c r="CM142">
        <f>COUNTIFS($L142:Q142,"x")</f>
        <v>1</v>
      </c>
      <c r="CN142">
        <f>COUNTIFS($L142:R142,"x")</f>
        <v>1</v>
      </c>
      <c r="CO142" t="str" cm="1">
        <f t="array" ref="CO142">IFERROR(INDEX($CH$4:$CN$4,0,MATCH(1,$CH142:$CN142,0)),"")</f>
        <v>Thứ 7</v>
      </c>
      <c r="CP142" t="str" cm="1">
        <f t="array" ref="CP142">IFERROR(INDEX($CH$4:$CN$4,0,MATCH(2,$CH142:$CN142,0)),"")</f>
        <v/>
      </c>
      <c r="CQ142" t="str">
        <f t="shared" si="134"/>
        <v>Thứ 7</v>
      </c>
      <c r="CR142" t="str">
        <f t="shared" si="29"/>
        <v>F2 - Tuần 2 &amp; 4</v>
      </c>
    </row>
    <row r="143" spans="1:96" x14ac:dyDescent="0.3">
      <c r="A143" s="117" t="s">
        <v>34851</v>
      </c>
      <c r="B143" s="118" t="s">
        <v>33266</v>
      </c>
      <c r="C143" s="118" t="s">
        <v>33267</v>
      </c>
      <c r="D143" s="118" t="s">
        <v>39657</v>
      </c>
      <c r="E143" s="118" t="s">
        <v>21</v>
      </c>
      <c r="F143" s="118" t="s">
        <v>33190</v>
      </c>
      <c r="G143" s="118" t="s">
        <v>38900</v>
      </c>
      <c r="H143" s="118" t="s">
        <v>38905</v>
      </c>
      <c r="I143" s="118" t="s">
        <v>22</v>
      </c>
      <c r="J143" s="119" t="s">
        <v>39658</v>
      </c>
      <c r="K143" s="119" t="s">
        <v>23</v>
      </c>
      <c r="L143" s="117" t="s">
        <v>23</v>
      </c>
      <c r="M143" s="117" t="s">
        <v>24</v>
      </c>
      <c r="N143" s="117" t="s">
        <v>23</v>
      </c>
      <c r="O143" s="117" t="s">
        <v>23</v>
      </c>
      <c r="P143" s="117" t="s">
        <v>23</v>
      </c>
      <c r="Q143" s="117" t="s">
        <v>23</v>
      </c>
      <c r="R143" s="117" t="s">
        <v>23</v>
      </c>
      <c r="S143" s="117" t="s">
        <v>24</v>
      </c>
      <c r="T143" s="117" t="s">
        <v>24</v>
      </c>
      <c r="U143" s="117" t="s">
        <v>24</v>
      </c>
      <c r="V143" s="117" t="s">
        <v>24</v>
      </c>
      <c r="W143" s="74" t="str">
        <f t="shared" si="100"/>
        <v/>
      </c>
      <c r="X143" s="74" t="str">
        <f t="shared" si="101"/>
        <v>x</v>
      </c>
      <c r="Y143" s="74" t="str">
        <f t="shared" si="102"/>
        <v/>
      </c>
      <c r="Z143" s="74" t="str">
        <f t="shared" si="103"/>
        <v>x</v>
      </c>
      <c r="AA143" t="str">
        <f>VLOOKUP($D143,'Tuyến và nhân viên'!$D:$M,6,0)</f>
        <v>HL00622</v>
      </c>
      <c r="AB143" t="str">
        <f>VLOOKUP($D143,'Tuyến và nhân viên'!$D:$M,7,0)</f>
        <v>Dương Phi Vủ</v>
      </c>
      <c r="AC143" s="16" t="str">
        <f>IFERROR(VLOOKUP($F143,DSKH!$D:$BF,53,0),"")</f>
        <v>F2</v>
      </c>
      <c r="AD143" s="16" t="str">
        <f>IFERROR(VLOOKUP($F143,DSKH!$D:$BF,54,0),"")</f>
        <v>OTC</v>
      </c>
      <c r="AE143" s="4">
        <f>SUMIFS('Doanh số khách hàng'!$F:$F,'Doanh số khách hàng'!$A:$A,'Chi tiết tuyến'!$F143)</f>
        <v>208666.66666666666</v>
      </c>
      <c r="AF143" s="16" t="str">
        <f t="shared" si="4"/>
        <v>F4</v>
      </c>
      <c r="AG143" s="16" t="str">
        <f t="shared" si="5"/>
        <v>F2</v>
      </c>
      <c r="AH143" t="b">
        <f t="shared" si="104"/>
        <v>0</v>
      </c>
      <c r="AI143" t="b">
        <f t="shared" si="105"/>
        <v>1</v>
      </c>
      <c r="AJ143">
        <f>IFERROR(VLOOKUP($AC143,Master!$D:$E,2,0),"")</f>
        <v>2</v>
      </c>
      <c r="AK143">
        <f>VLOOKUP($AF143,Master!$D:$E,2,0)</f>
        <v>4</v>
      </c>
      <c r="AL143" s="4">
        <f t="shared" si="106"/>
        <v>104333.33333333333</v>
      </c>
      <c r="AM143" t="str">
        <f>IFERROR(VLOOKUP($F143,DSKH!$D:$BF,31,0),"")</f>
        <v>Tỉnh Cà Mau</v>
      </c>
      <c r="AN143" t="str">
        <f>IFERROR(VLOOKUP($F143,DSKH!$D:$BF,29,0),"")</f>
        <v>Xã Phong Thạnh</v>
      </c>
      <c r="AO143">
        <f>IFERROR(VLOOKUP($F143,DSKH!$D:$BF,52,0),"")</f>
        <v>208666.66666666666</v>
      </c>
      <c r="AP143">
        <f>IF(L143="x",1+COUNTIFS(AP$4:AP142,"&gt;0",$AA$4:$AA142,$AA142),0)</f>
        <v>0</v>
      </c>
      <c r="AQ143">
        <f>IF(M143="x",1+COUNTIFS(AQ$4:AQ142,"&gt;0",$AA$4:$AA142,$AA142),0)</f>
        <v>25</v>
      </c>
      <c r="AR143">
        <f>IF(N143="x",1+COUNTIFS(AR$4:AR142,"&gt;0",$AA$4:$AA142,$AA142),0)</f>
        <v>0</v>
      </c>
      <c r="AS143">
        <f>IF(O143="x",1+COUNTIFS(AS$4:AS142,"&gt;0",$AA$4:$AA142,$AA142),0)</f>
        <v>0</v>
      </c>
      <c r="AT143">
        <f>IF(P143="x",1+COUNTIFS(AT$4:AT142,"&gt;0",$AA$4:$AA142,$AA142),0)</f>
        <v>0</v>
      </c>
      <c r="AU143">
        <f>IF(Q143="x",1+COUNTIFS(AU$4:AU142,"&gt;0",$AA$4:$AA142,$AA142),0)</f>
        <v>0</v>
      </c>
      <c r="AV143">
        <f>IF(R143="x",1+COUNTIFS(AV$4:AV142,"&gt;0",$AA$4:$AA142,$AA142),0)</f>
        <v>0</v>
      </c>
      <c r="AW143">
        <f t="shared" si="8"/>
        <v>0</v>
      </c>
      <c r="AX143">
        <f t="shared" si="9"/>
        <v>1</v>
      </c>
      <c r="AY143">
        <f t="shared" si="107"/>
        <v>0</v>
      </c>
      <c r="AZ143">
        <f t="shared" si="108"/>
        <v>1</v>
      </c>
      <c r="BA143" s="4">
        <f t="shared" si="109"/>
        <v>0</v>
      </c>
      <c r="BB143" s="4">
        <f t="shared" si="110"/>
        <v>104333.33333333333</v>
      </c>
      <c r="BC143" s="4">
        <f t="shared" si="111"/>
        <v>0</v>
      </c>
      <c r="BD143" s="4">
        <f t="shared" si="112"/>
        <v>0</v>
      </c>
      <c r="BE143" s="4">
        <f t="shared" si="113"/>
        <v>0</v>
      </c>
      <c r="BF143" s="4">
        <f t="shared" si="114"/>
        <v>0</v>
      </c>
      <c r="BG143" s="4">
        <f t="shared" si="115"/>
        <v>0</v>
      </c>
      <c r="BH143" s="4">
        <f t="shared" si="116"/>
        <v>0</v>
      </c>
      <c r="BI143" s="4">
        <f t="shared" si="117"/>
        <v>1</v>
      </c>
      <c r="BJ143" s="4">
        <f t="shared" si="118"/>
        <v>0</v>
      </c>
      <c r="BK143" s="4">
        <f t="shared" si="119"/>
        <v>0</v>
      </c>
      <c r="BL143" s="4">
        <f t="shared" si="120"/>
        <v>0</v>
      </c>
      <c r="BM143" s="4">
        <f t="shared" si="121"/>
        <v>0</v>
      </c>
      <c r="BN143" s="4">
        <f t="shared" si="122"/>
        <v>0</v>
      </c>
      <c r="BO143">
        <f>SUMIFS(BH$5:BH143,$AA$5:$AA143,$AA143)</f>
        <v>4</v>
      </c>
      <c r="BP143">
        <f>SUMIFS(BI$5:BI143,$AA$5:$AA143,$AA143)</f>
        <v>15</v>
      </c>
      <c r="BQ143">
        <f>SUMIFS(BJ$5:BJ143,$AA$5:$AA143,$AA143)</f>
        <v>17</v>
      </c>
      <c r="BR143">
        <f>SUMIFS(BK$5:BK143,$AA$5:$AA143,$AA143)</f>
        <v>11</v>
      </c>
      <c r="BS143">
        <f>SUMIFS(BL$5:BL143,$AA$5:$AA143,$AA143)</f>
        <v>10</v>
      </c>
      <c r="BT143">
        <f>SUMIFS(BM$5:BM143,$AA$5:$AA143,$AA143)</f>
        <v>18</v>
      </c>
      <c r="BU143">
        <f>SUMIFS(BN$5:BN143,$AA$5:$AA143,$AA143)</f>
        <v>0</v>
      </c>
      <c r="BV143">
        <f t="shared" si="123"/>
        <v>4</v>
      </c>
      <c r="BW143">
        <f t="shared" si="124"/>
        <v>17</v>
      </c>
      <c r="BX143">
        <f t="shared" si="125"/>
        <v>17</v>
      </c>
      <c r="BY143">
        <f t="shared" si="126"/>
        <v>11</v>
      </c>
      <c r="BZ143">
        <f t="shared" si="127"/>
        <v>10</v>
      </c>
      <c r="CA143">
        <f t="shared" si="128"/>
        <v>18</v>
      </c>
      <c r="CB143">
        <f t="shared" si="129"/>
        <v>0</v>
      </c>
      <c r="CC143">
        <f t="shared" si="130"/>
        <v>15</v>
      </c>
      <c r="CD143">
        <f t="shared" si="131"/>
        <v>17</v>
      </c>
      <c r="CE143" t="str">
        <f>IFERROR(VLOOKUP($AA143,'Tuyến và nhân viên'!$I:$O,7,0),"")</f>
        <v>Trần Văn Khanh</v>
      </c>
      <c r="CF143">
        <f t="shared" si="132"/>
        <v>2</v>
      </c>
      <c r="CG143">
        <f t="shared" si="133"/>
        <v>1</v>
      </c>
      <c r="CH143">
        <f>COUNTIFS($L143:L143,"x")</f>
        <v>0</v>
      </c>
      <c r="CI143">
        <f>COUNTIFS($L143:M143,"x")</f>
        <v>1</v>
      </c>
      <c r="CJ143">
        <f>COUNTIFS($L143:N143,"x")</f>
        <v>1</v>
      </c>
      <c r="CK143">
        <f>COUNTIFS($L143:O143,"x")</f>
        <v>1</v>
      </c>
      <c r="CL143">
        <f>COUNTIFS($L143:P143,"x")</f>
        <v>1</v>
      </c>
      <c r="CM143">
        <f>COUNTIFS($L143:Q143,"x")</f>
        <v>1</v>
      </c>
      <c r="CN143">
        <f>COUNTIFS($L143:R143,"x")</f>
        <v>1</v>
      </c>
      <c r="CO143" t="str" cm="1">
        <f t="array" ref="CO143">IFERROR(INDEX($CH$4:$CN$4,0,MATCH(1,$CH143:$CN143,0)),"")</f>
        <v>Thứ 3</v>
      </c>
      <c r="CP143" t="str" cm="1">
        <f t="array" ref="CP143">IFERROR(INDEX($CH$4:$CN$4,0,MATCH(2,$CH143:$CN143,0)),"")</f>
        <v/>
      </c>
      <c r="CQ143" t="str">
        <f t="shared" si="134"/>
        <v>Thứ 3</v>
      </c>
      <c r="CR143" t="str">
        <f t="shared" si="29"/>
        <v>F2 - Tuần 2 &amp; 4</v>
      </c>
    </row>
    <row r="144" spans="1:96" x14ac:dyDescent="0.3">
      <c r="A144" s="117" t="s">
        <v>34860</v>
      </c>
      <c r="B144" s="118" t="s">
        <v>33266</v>
      </c>
      <c r="C144" s="118" t="s">
        <v>33267</v>
      </c>
      <c r="D144" s="118" t="s">
        <v>39657</v>
      </c>
      <c r="E144" s="118" t="s">
        <v>21</v>
      </c>
      <c r="F144" s="118" t="s">
        <v>33192</v>
      </c>
      <c r="G144" s="118" t="s">
        <v>38931</v>
      </c>
      <c r="H144" s="118" t="s">
        <v>38935</v>
      </c>
      <c r="I144" s="118" t="s">
        <v>22</v>
      </c>
      <c r="J144" s="119" t="s">
        <v>39658</v>
      </c>
      <c r="K144" s="119" t="s">
        <v>23</v>
      </c>
      <c r="L144" s="117" t="s">
        <v>23</v>
      </c>
      <c r="M144" s="117" t="s">
        <v>23</v>
      </c>
      <c r="N144" s="117" t="s">
        <v>23</v>
      </c>
      <c r="O144" s="117" t="s">
        <v>23</v>
      </c>
      <c r="P144" s="117" t="s">
        <v>23</v>
      </c>
      <c r="Q144" s="117" t="s">
        <v>24</v>
      </c>
      <c r="R144" s="117" t="s">
        <v>23</v>
      </c>
      <c r="S144" s="117" t="s">
        <v>24</v>
      </c>
      <c r="T144" s="117" t="s">
        <v>24</v>
      </c>
      <c r="U144" s="117" t="s">
        <v>24</v>
      </c>
      <c r="V144" s="117" t="s">
        <v>24</v>
      </c>
      <c r="W144" s="74" t="str">
        <f t="shared" si="100"/>
        <v>x</v>
      </c>
      <c r="X144" s="74" t="str">
        <f t="shared" si="101"/>
        <v>x</v>
      </c>
      <c r="Y144" s="74" t="str">
        <f t="shared" si="102"/>
        <v>x</v>
      </c>
      <c r="Z144" s="74" t="str">
        <f t="shared" si="103"/>
        <v>x</v>
      </c>
      <c r="AA144" t="str">
        <f>VLOOKUP($D144,'Tuyến và nhân viên'!$D:$M,6,0)</f>
        <v>HL00622</v>
      </c>
      <c r="AB144" t="str">
        <f>VLOOKUP($D144,'Tuyến và nhân viên'!$D:$M,7,0)</f>
        <v>Dương Phi Vủ</v>
      </c>
      <c r="AC144" s="16" t="str">
        <f>IFERROR(VLOOKUP($F144,DSKH!$D:$BF,53,0),"")</f>
        <v>F4</v>
      </c>
      <c r="AD144" s="16" t="str">
        <f>IFERROR(VLOOKUP($F144,DSKH!$D:$BF,54,0),"")</f>
        <v>OTC</v>
      </c>
      <c r="AE144" s="4">
        <f>SUMIFS('Doanh số khách hàng'!$F:$F,'Doanh số khách hàng'!$A:$A,'Chi tiết tuyến'!$F144)</f>
        <v>874666.66666666663</v>
      </c>
      <c r="AF144" s="16" t="str">
        <f t="shared" si="4"/>
        <v>F4</v>
      </c>
      <c r="AG144" s="16" t="str">
        <f t="shared" si="5"/>
        <v>F4</v>
      </c>
      <c r="AH144" t="b">
        <f t="shared" si="104"/>
        <v>1</v>
      </c>
      <c r="AI144" t="b">
        <f t="shared" si="105"/>
        <v>1</v>
      </c>
      <c r="AJ144">
        <f>IFERROR(VLOOKUP($AC144,Master!$D:$E,2,0),"")</f>
        <v>4</v>
      </c>
      <c r="AK144">
        <f>VLOOKUP($AF144,Master!$D:$E,2,0)</f>
        <v>4</v>
      </c>
      <c r="AL144" s="4">
        <f t="shared" si="106"/>
        <v>218666.66666666666</v>
      </c>
      <c r="AM144" t="str">
        <f>IFERROR(VLOOKUP($F144,DSKH!$D:$BF,31,0),"")</f>
        <v>Tỉnh Cà Mau</v>
      </c>
      <c r="AN144" t="str">
        <f>IFERROR(VLOOKUP($F144,DSKH!$D:$BF,29,0),"")</f>
        <v>Phường Bạc Liêu</v>
      </c>
      <c r="AO144">
        <f>IFERROR(VLOOKUP($F144,DSKH!$D:$BF,52,0),"")</f>
        <v>874666.66666666663</v>
      </c>
      <c r="AP144">
        <f>IF(L144="x",1+COUNTIFS(AP$4:AP143,"&gt;0",$AA$4:$AA143,$AA143),0)</f>
        <v>0</v>
      </c>
      <c r="AQ144">
        <f>IF(M144="x",1+COUNTIFS(AQ$4:AQ143,"&gt;0",$AA$4:$AA143,$AA143),0)</f>
        <v>0</v>
      </c>
      <c r="AR144">
        <f>IF(N144="x",1+COUNTIFS(AR$4:AR143,"&gt;0",$AA$4:$AA143,$AA143),0)</f>
        <v>0</v>
      </c>
      <c r="AS144">
        <f>IF(O144="x",1+COUNTIFS(AS$4:AS143,"&gt;0",$AA$4:$AA143,$AA143),0)</f>
        <v>0</v>
      </c>
      <c r="AT144">
        <f>IF(P144="x",1+COUNTIFS(AT$4:AT143,"&gt;0",$AA$4:$AA143,$AA143),0)</f>
        <v>0</v>
      </c>
      <c r="AU144">
        <f>IF(Q144="x",1+COUNTIFS(AU$4:AU143,"&gt;0",$AA$4:$AA143,$AA143),0)</f>
        <v>34</v>
      </c>
      <c r="AV144">
        <f>IF(R144="x",1+COUNTIFS(AV$4:AV143,"&gt;0",$AA$4:$AA143,$AA143),0)</f>
        <v>0</v>
      </c>
      <c r="AW144">
        <f t="shared" si="8"/>
        <v>1</v>
      </c>
      <c r="AX144">
        <f t="shared" si="9"/>
        <v>1</v>
      </c>
      <c r="AY144">
        <f t="shared" si="107"/>
        <v>1</v>
      </c>
      <c r="AZ144">
        <f t="shared" si="108"/>
        <v>1</v>
      </c>
      <c r="BA144" s="4">
        <f t="shared" si="109"/>
        <v>0</v>
      </c>
      <c r="BB144" s="4">
        <f t="shared" si="110"/>
        <v>0</v>
      </c>
      <c r="BC144" s="4">
        <f t="shared" si="111"/>
        <v>0</v>
      </c>
      <c r="BD144" s="4">
        <f t="shared" si="112"/>
        <v>0</v>
      </c>
      <c r="BE144" s="4">
        <f t="shared" si="113"/>
        <v>0</v>
      </c>
      <c r="BF144" s="4">
        <f t="shared" si="114"/>
        <v>218666.66666666666</v>
      </c>
      <c r="BG144" s="4">
        <f t="shared" si="115"/>
        <v>0</v>
      </c>
      <c r="BH144" s="4">
        <f t="shared" si="116"/>
        <v>0</v>
      </c>
      <c r="BI144" s="4">
        <f t="shared" si="117"/>
        <v>0</v>
      </c>
      <c r="BJ144" s="4">
        <f t="shared" si="118"/>
        <v>0</v>
      </c>
      <c r="BK144" s="4">
        <f t="shared" si="119"/>
        <v>0</v>
      </c>
      <c r="BL144" s="4">
        <f t="shared" si="120"/>
        <v>0</v>
      </c>
      <c r="BM144" s="4">
        <f t="shared" si="121"/>
        <v>0</v>
      </c>
      <c r="BN144" s="4">
        <f t="shared" si="122"/>
        <v>0</v>
      </c>
      <c r="BO144">
        <f>SUMIFS(BH$5:BH144,$AA$5:$AA144,$AA144)</f>
        <v>4</v>
      </c>
      <c r="BP144">
        <f>SUMIFS(BI$5:BI144,$AA$5:$AA144,$AA144)</f>
        <v>15</v>
      </c>
      <c r="BQ144">
        <f>SUMIFS(BJ$5:BJ144,$AA$5:$AA144,$AA144)</f>
        <v>17</v>
      </c>
      <c r="BR144">
        <f>SUMIFS(BK$5:BK144,$AA$5:$AA144,$AA144)</f>
        <v>11</v>
      </c>
      <c r="BS144">
        <f>SUMIFS(BL$5:BL144,$AA$5:$AA144,$AA144)</f>
        <v>10</v>
      </c>
      <c r="BT144">
        <f>SUMIFS(BM$5:BM144,$AA$5:$AA144,$AA144)</f>
        <v>18</v>
      </c>
      <c r="BU144">
        <f>SUMIFS(BN$5:BN144,$AA$5:$AA144,$AA144)</f>
        <v>0</v>
      </c>
      <c r="BV144">
        <f t="shared" si="123"/>
        <v>4</v>
      </c>
      <c r="BW144">
        <f t="shared" si="124"/>
        <v>17</v>
      </c>
      <c r="BX144">
        <f t="shared" si="125"/>
        <v>17</v>
      </c>
      <c r="BY144">
        <f t="shared" si="126"/>
        <v>11</v>
      </c>
      <c r="BZ144">
        <f t="shared" si="127"/>
        <v>10</v>
      </c>
      <c r="CA144">
        <f t="shared" si="128"/>
        <v>18</v>
      </c>
      <c r="CB144">
        <f t="shared" si="129"/>
        <v>0</v>
      </c>
      <c r="CC144">
        <f t="shared" si="130"/>
        <v>0</v>
      </c>
      <c r="CD144">
        <f t="shared" si="131"/>
        <v>0</v>
      </c>
      <c r="CE144" t="str">
        <f>IFERROR(VLOOKUP($AA144,'Tuyến và nhân viên'!$I:$O,7,0),"")</f>
        <v>Trần Văn Khanh</v>
      </c>
      <c r="CF144">
        <f t="shared" si="132"/>
        <v>4</v>
      </c>
      <c r="CG144">
        <f t="shared" si="133"/>
        <v>1</v>
      </c>
      <c r="CH144">
        <f>COUNTIFS($L144:L144,"x")</f>
        <v>0</v>
      </c>
      <c r="CI144">
        <f>COUNTIFS($L144:M144,"x")</f>
        <v>0</v>
      </c>
      <c r="CJ144">
        <f>COUNTIFS($L144:N144,"x")</f>
        <v>0</v>
      </c>
      <c r="CK144">
        <f>COUNTIFS($L144:O144,"x")</f>
        <v>0</v>
      </c>
      <c r="CL144">
        <f>COUNTIFS($L144:P144,"x")</f>
        <v>0</v>
      </c>
      <c r="CM144">
        <f>COUNTIFS($L144:Q144,"x")</f>
        <v>1</v>
      </c>
      <c r="CN144">
        <f>COUNTIFS($L144:R144,"x")</f>
        <v>1</v>
      </c>
      <c r="CO144" t="str" cm="1">
        <f t="array" ref="CO144">IFERROR(INDEX($CH$4:$CN$4,0,MATCH(1,$CH144:$CN144,0)),"")</f>
        <v>Thứ 7</v>
      </c>
      <c r="CP144" t="str" cm="1">
        <f t="array" ref="CP144">IFERROR(INDEX($CH$4:$CN$4,0,MATCH(2,$CH144:$CN144,0)),"")</f>
        <v/>
      </c>
      <c r="CQ144" t="str">
        <f t="shared" si="134"/>
        <v>Thứ 7</v>
      </c>
      <c r="CR144" t="str">
        <f t="shared" si="29"/>
        <v>F4 - Tất cả các tuần</v>
      </c>
    </row>
    <row r="145" spans="1:96" x14ac:dyDescent="0.3">
      <c r="A145" s="117" t="s">
        <v>34871</v>
      </c>
      <c r="B145" s="118" t="s">
        <v>33266</v>
      </c>
      <c r="C145" s="118" t="s">
        <v>33267</v>
      </c>
      <c r="D145" s="118" t="s">
        <v>39657</v>
      </c>
      <c r="E145" s="118" t="s">
        <v>21</v>
      </c>
      <c r="F145" s="118" t="s">
        <v>38979</v>
      </c>
      <c r="G145" s="118" t="s">
        <v>38980</v>
      </c>
      <c r="H145" s="118" t="s">
        <v>38984</v>
      </c>
      <c r="I145" s="118" t="s">
        <v>22</v>
      </c>
      <c r="J145" s="119" t="s">
        <v>39658</v>
      </c>
      <c r="K145" s="119" t="s">
        <v>23</v>
      </c>
      <c r="L145" s="117" t="s">
        <v>23</v>
      </c>
      <c r="M145" s="117" t="s">
        <v>24</v>
      </c>
      <c r="N145" s="117" t="s">
        <v>23</v>
      </c>
      <c r="O145" s="117" t="s">
        <v>23</v>
      </c>
      <c r="P145" s="117" t="s">
        <v>23</v>
      </c>
      <c r="Q145" s="117" t="s">
        <v>23</v>
      </c>
      <c r="R145" s="117" t="s">
        <v>23</v>
      </c>
      <c r="S145" s="117" t="s">
        <v>24</v>
      </c>
      <c r="T145" s="117" t="s">
        <v>24</v>
      </c>
      <c r="U145" s="117" t="s">
        <v>24</v>
      </c>
      <c r="V145" s="117" t="s">
        <v>24</v>
      </c>
      <c r="W145" s="74" t="str">
        <f t="shared" si="100"/>
        <v/>
      </c>
      <c r="X145" s="74" t="str">
        <f t="shared" si="101"/>
        <v>x</v>
      </c>
      <c r="Y145" s="74" t="str">
        <f t="shared" si="102"/>
        <v/>
      </c>
      <c r="Z145" s="74" t="str">
        <f t="shared" si="103"/>
        <v>x</v>
      </c>
      <c r="AA145" t="str">
        <f>VLOOKUP($D145,'Tuyến và nhân viên'!$D:$M,6,0)</f>
        <v>HL00622</v>
      </c>
      <c r="AB145" t="str">
        <f>VLOOKUP($D145,'Tuyến và nhân viên'!$D:$M,7,0)</f>
        <v>Dương Phi Vủ</v>
      </c>
      <c r="AC145" s="16" t="str">
        <f>IFERROR(VLOOKUP($F145,DSKH!$D:$BF,53,0),"")</f>
        <v>F2</v>
      </c>
      <c r="AD145" s="16" t="str">
        <f>IFERROR(VLOOKUP($F145,DSKH!$D:$BF,54,0),"")</f>
        <v>OTC</v>
      </c>
      <c r="AE145" s="4">
        <f>SUMIFS('Doanh số khách hàng'!$F:$F,'Doanh số khách hàng'!$A:$A,'Chi tiết tuyến'!$F145)</f>
        <v>0</v>
      </c>
      <c r="AF145" s="16" t="str">
        <f t="shared" si="4"/>
        <v>F4</v>
      </c>
      <c r="AG145" s="16" t="str">
        <f t="shared" si="5"/>
        <v>F2</v>
      </c>
      <c r="AH145" t="b">
        <f t="shared" si="104"/>
        <v>0</v>
      </c>
      <c r="AI145" t="b">
        <f t="shared" si="105"/>
        <v>1</v>
      </c>
      <c r="AJ145">
        <f>IFERROR(VLOOKUP($AC145,Master!$D:$E,2,0),"")</f>
        <v>2</v>
      </c>
      <c r="AK145">
        <f>VLOOKUP($AF145,Master!$D:$E,2,0)</f>
        <v>4</v>
      </c>
      <c r="AL145" s="4">
        <f t="shared" si="106"/>
        <v>0</v>
      </c>
      <c r="AM145" t="str">
        <f>IFERROR(VLOOKUP($F145,DSKH!$D:$BF,31,0),"")</f>
        <v>Tỉnh Cà Mau</v>
      </c>
      <c r="AN145" t="str">
        <f>IFERROR(VLOOKUP($F145,DSKH!$D:$BF,29,0),"")</f>
        <v>Xã Phong Thạnh</v>
      </c>
      <c r="AO145">
        <f>IFERROR(VLOOKUP($F145,DSKH!$D:$BF,52,0),"")</f>
        <v>0</v>
      </c>
      <c r="AP145">
        <f>IF(L145="x",1+COUNTIFS(AP$4:AP144,"&gt;0",$AA$4:$AA144,$AA144),0)</f>
        <v>0</v>
      </c>
      <c r="AQ145">
        <f>IF(M145="x",1+COUNTIFS(AQ$4:AQ144,"&gt;0",$AA$4:$AA144,$AA144),0)</f>
        <v>26</v>
      </c>
      <c r="AR145">
        <f>IF(N145="x",1+COUNTIFS(AR$4:AR144,"&gt;0",$AA$4:$AA144,$AA144),0)</f>
        <v>0</v>
      </c>
      <c r="AS145">
        <f>IF(O145="x",1+COUNTIFS(AS$4:AS144,"&gt;0",$AA$4:$AA144,$AA144),0)</f>
        <v>0</v>
      </c>
      <c r="AT145">
        <f>IF(P145="x",1+COUNTIFS(AT$4:AT144,"&gt;0",$AA$4:$AA144,$AA144),0)</f>
        <v>0</v>
      </c>
      <c r="AU145">
        <f>IF(Q145="x",1+COUNTIFS(AU$4:AU144,"&gt;0",$AA$4:$AA144,$AA144),0)</f>
        <v>0</v>
      </c>
      <c r="AV145">
        <f>IF(R145="x",1+COUNTIFS(AV$4:AV144,"&gt;0",$AA$4:$AA144,$AA144),0)</f>
        <v>0</v>
      </c>
      <c r="AW145">
        <f t="shared" si="8"/>
        <v>0</v>
      </c>
      <c r="AX145">
        <f t="shared" si="9"/>
        <v>1</v>
      </c>
      <c r="AY145">
        <f t="shared" si="107"/>
        <v>0</v>
      </c>
      <c r="AZ145">
        <f t="shared" si="108"/>
        <v>1</v>
      </c>
      <c r="BA145" s="4">
        <f t="shared" si="109"/>
        <v>0</v>
      </c>
      <c r="BB145" s="4">
        <f t="shared" si="110"/>
        <v>0</v>
      </c>
      <c r="BC145" s="4">
        <f t="shared" si="111"/>
        <v>0</v>
      </c>
      <c r="BD145" s="4">
        <f t="shared" si="112"/>
        <v>0</v>
      </c>
      <c r="BE145" s="4">
        <f t="shared" si="113"/>
        <v>0</v>
      </c>
      <c r="BF145" s="4">
        <f t="shared" si="114"/>
        <v>0</v>
      </c>
      <c r="BG145" s="4">
        <f t="shared" si="115"/>
        <v>0</v>
      </c>
      <c r="BH145" s="4">
        <f t="shared" si="116"/>
        <v>0</v>
      </c>
      <c r="BI145" s="4">
        <f t="shared" si="117"/>
        <v>1</v>
      </c>
      <c r="BJ145" s="4">
        <f t="shared" si="118"/>
        <v>0</v>
      </c>
      <c r="BK145" s="4">
        <f t="shared" si="119"/>
        <v>0</v>
      </c>
      <c r="BL145" s="4">
        <f t="shared" si="120"/>
        <v>0</v>
      </c>
      <c r="BM145" s="4">
        <f t="shared" si="121"/>
        <v>0</v>
      </c>
      <c r="BN145" s="4">
        <f t="shared" si="122"/>
        <v>0</v>
      </c>
      <c r="BO145">
        <f>SUMIFS(BH$5:BH145,$AA$5:$AA145,$AA145)</f>
        <v>4</v>
      </c>
      <c r="BP145">
        <f>SUMIFS(BI$5:BI145,$AA$5:$AA145,$AA145)</f>
        <v>16</v>
      </c>
      <c r="BQ145">
        <f>SUMIFS(BJ$5:BJ145,$AA$5:$AA145,$AA145)</f>
        <v>17</v>
      </c>
      <c r="BR145">
        <f>SUMIFS(BK$5:BK145,$AA$5:$AA145,$AA145)</f>
        <v>11</v>
      </c>
      <c r="BS145">
        <f>SUMIFS(BL$5:BL145,$AA$5:$AA145,$AA145)</f>
        <v>10</v>
      </c>
      <c r="BT145">
        <f>SUMIFS(BM$5:BM145,$AA$5:$AA145,$AA145)</f>
        <v>18</v>
      </c>
      <c r="BU145">
        <f>SUMIFS(BN$5:BN145,$AA$5:$AA145,$AA145)</f>
        <v>0</v>
      </c>
      <c r="BV145">
        <f t="shared" si="123"/>
        <v>4</v>
      </c>
      <c r="BW145">
        <f t="shared" si="124"/>
        <v>17</v>
      </c>
      <c r="BX145">
        <f t="shared" si="125"/>
        <v>17</v>
      </c>
      <c r="BY145">
        <f t="shared" si="126"/>
        <v>11</v>
      </c>
      <c r="BZ145">
        <f t="shared" si="127"/>
        <v>10</v>
      </c>
      <c r="CA145">
        <f t="shared" si="128"/>
        <v>18</v>
      </c>
      <c r="CB145">
        <f t="shared" si="129"/>
        <v>0</v>
      </c>
      <c r="CC145">
        <f t="shared" si="130"/>
        <v>16</v>
      </c>
      <c r="CD145">
        <f t="shared" si="131"/>
        <v>17</v>
      </c>
      <c r="CE145" t="str">
        <f>IFERROR(VLOOKUP($AA145,'Tuyến và nhân viên'!$I:$O,7,0),"")</f>
        <v>Trần Văn Khanh</v>
      </c>
      <c r="CF145">
        <f t="shared" si="132"/>
        <v>2</v>
      </c>
      <c r="CG145">
        <f t="shared" si="133"/>
        <v>1</v>
      </c>
      <c r="CH145">
        <f>COUNTIFS($L145:L145,"x")</f>
        <v>0</v>
      </c>
      <c r="CI145">
        <f>COUNTIFS($L145:M145,"x")</f>
        <v>1</v>
      </c>
      <c r="CJ145">
        <f>COUNTIFS($L145:N145,"x")</f>
        <v>1</v>
      </c>
      <c r="CK145">
        <f>COUNTIFS($L145:O145,"x")</f>
        <v>1</v>
      </c>
      <c r="CL145">
        <f>COUNTIFS($L145:P145,"x")</f>
        <v>1</v>
      </c>
      <c r="CM145">
        <f>COUNTIFS($L145:Q145,"x")</f>
        <v>1</v>
      </c>
      <c r="CN145">
        <f>COUNTIFS($L145:R145,"x")</f>
        <v>1</v>
      </c>
      <c r="CO145" t="str" cm="1">
        <f t="array" ref="CO145">IFERROR(INDEX($CH$4:$CN$4,0,MATCH(1,$CH145:$CN145,0)),"")</f>
        <v>Thứ 3</v>
      </c>
      <c r="CP145" t="str" cm="1">
        <f t="array" ref="CP145">IFERROR(INDEX($CH$4:$CN$4,0,MATCH(2,$CH145:$CN145,0)),"")</f>
        <v/>
      </c>
      <c r="CQ145" t="str">
        <f t="shared" si="134"/>
        <v>Thứ 3</v>
      </c>
      <c r="CR145" t="str">
        <f t="shared" si="29"/>
        <v>F2 - Tuần 2 &amp; 4</v>
      </c>
    </row>
    <row r="146" spans="1:96" x14ac:dyDescent="0.3">
      <c r="A146" s="117" t="s">
        <v>34879</v>
      </c>
      <c r="B146" s="118" t="s">
        <v>33266</v>
      </c>
      <c r="C146" s="118" t="s">
        <v>33267</v>
      </c>
      <c r="D146" s="118" t="s">
        <v>39657</v>
      </c>
      <c r="E146" s="118" t="s">
        <v>21</v>
      </c>
      <c r="F146" s="118" t="s">
        <v>33193</v>
      </c>
      <c r="G146" s="118" t="s">
        <v>39041</v>
      </c>
      <c r="H146" s="118" t="s">
        <v>39047</v>
      </c>
      <c r="I146" s="118" t="s">
        <v>22</v>
      </c>
      <c r="J146" s="119" t="s">
        <v>39658</v>
      </c>
      <c r="K146" s="119" t="s">
        <v>23</v>
      </c>
      <c r="L146" s="117" t="s">
        <v>23</v>
      </c>
      <c r="M146" s="117" t="s">
        <v>24</v>
      </c>
      <c r="N146" s="117" t="s">
        <v>23</v>
      </c>
      <c r="O146" s="117" t="s">
        <v>23</v>
      </c>
      <c r="P146" s="117" t="s">
        <v>23</v>
      </c>
      <c r="Q146" s="117" t="s">
        <v>23</v>
      </c>
      <c r="R146" s="117" t="s">
        <v>23</v>
      </c>
      <c r="S146" s="117" t="s">
        <v>24</v>
      </c>
      <c r="T146" s="117" t="s">
        <v>24</v>
      </c>
      <c r="U146" s="117" t="s">
        <v>24</v>
      </c>
      <c r="V146" s="117" t="s">
        <v>24</v>
      </c>
      <c r="W146" s="74" t="str">
        <f t="shared" si="100"/>
        <v/>
      </c>
      <c r="X146" s="74" t="str">
        <f t="shared" si="101"/>
        <v>x</v>
      </c>
      <c r="Y146" s="74" t="str">
        <f t="shared" si="102"/>
        <v/>
      </c>
      <c r="Z146" s="74" t="str">
        <f t="shared" si="103"/>
        <v>x</v>
      </c>
      <c r="AA146" t="str">
        <f>VLOOKUP($D146,'Tuyến và nhân viên'!$D:$M,6,0)</f>
        <v>HL00622</v>
      </c>
      <c r="AB146" t="str">
        <f>VLOOKUP($D146,'Tuyến và nhân viên'!$D:$M,7,0)</f>
        <v>Dương Phi Vủ</v>
      </c>
      <c r="AC146" s="16" t="str">
        <f>IFERROR(VLOOKUP($F146,DSKH!$D:$BF,53,0),"")</f>
        <v>F2</v>
      </c>
      <c r="AD146" s="16" t="str">
        <f>IFERROR(VLOOKUP($F146,DSKH!$D:$BF,54,0),"")</f>
        <v>OTC</v>
      </c>
      <c r="AE146" s="4">
        <f>SUMIFS('Doanh số khách hàng'!$F:$F,'Doanh số khách hàng'!$A:$A,'Chi tiết tuyến'!$F146)</f>
        <v>273333.33333333331</v>
      </c>
      <c r="AF146" s="16" t="str">
        <f t="shared" si="4"/>
        <v>F4</v>
      </c>
      <c r="AG146" s="16" t="str">
        <f t="shared" si="5"/>
        <v>F2</v>
      </c>
      <c r="AH146" t="b">
        <f t="shared" si="104"/>
        <v>0</v>
      </c>
      <c r="AI146" t="b">
        <f t="shared" si="105"/>
        <v>1</v>
      </c>
      <c r="AJ146">
        <f>IFERROR(VLOOKUP($AC146,Master!$D:$E,2,0),"")</f>
        <v>2</v>
      </c>
      <c r="AK146">
        <f>VLOOKUP($AF146,Master!$D:$E,2,0)</f>
        <v>4</v>
      </c>
      <c r="AL146" s="4">
        <f t="shared" si="106"/>
        <v>136666.66666666666</v>
      </c>
      <c r="AM146" t="str">
        <f>IFERROR(VLOOKUP($F146,DSKH!$D:$BF,31,0),"")</f>
        <v>Tỉnh Cà Mau</v>
      </c>
      <c r="AN146" t="str">
        <f>IFERROR(VLOOKUP($F146,DSKH!$D:$BF,29,0),"")</f>
        <v>Phường Giá Rai</v>
      </c>
      <c r="AO146">
        <f>IFERROR(VLOOKUP($F146,DSKH!$D:$BF,52,0),"")</f>
        <v>273333.33333333331</v>
      </c>
      <c r="AP146">
        <f>IF(L146="x",1+COUNTIFS(AP$4:AP145,"&gt;0",$AA$4:$AA145,$AA145),0)</f>
        <v>0</v>
      </c>
      <c r="AQ146">
        <f>IF(M146="x",1+COUNTIFS(AQ$4:AQ145,"&gt;0",$AA$4:$AA145,$AA145),0)</f>
        <v>27</v>
      </c>
      <c r="AR146">
        <f>IF(N146="x",1+COUNTIFS(AR$4:AR145,"&gt;0",$AA$4:$AA145,$AA145),0)</f>
        <v>0</v>
      </c>
      <c r="AS146">
        <f>IF(O146="x",1+COUNTIFS(AS$4:AS145,"&gt;0",$AA$4:$AA145,$AA145),0)</f>
        <v>0</v>
      </c>
      <c r="AT146">
        <f>IF(P146="x",1+COUNTIFS(AT$4:AT145,"&gt;0",$AA$4:$AA145,$AA145),0)</f>
        <v>0</v>
      </c>
      <c r="AU146">
        <f>IF(Q146="x",1+COUNTIFS(AU$4:AU145,"&gt;0",$AA$4:$AA145,$AA145),0)</f>
        <v>0</v>
      </c>
      <c r="AV146">
        <f>IF(R146="x",1+COUNTIFS(AV$4:AV145,"&gt;0",$AA$4:$AA145,$AA145),0)</f>
        <v>0</v>
      </c>
      <c r="AW146">
        <f t="shared" si="8"/>
        <v>0</v>
      </c>
      <c r="AX146">
        <f t="shared" si="9"/>
        <v>1</v>
      </c>
      <c r="AY146">
        <f t="shared" si="107"/>
        <v>0</v>
      </c>
      <c r="AZ146">
        <f t="shared" si="108"/>
        <v>1</v>
      </c>
      <c r="BA146" s="4">
        <f t="shared" si="109"/>
        <v>0</v>
      </c>
      <c r="BB146" s="4">
        <f t="shared" si="110"/>
        <v>136666.66666666666</v>
      </c>
      <c r="BC146" s="4">
        <f t="shared" si="111"/>
        <v>0</v>
      </c>
      <c r="BD146" s="4">
        <f t="shared" si="112"/>
        <v>0</v>
      </c>
      <c r="BE146" s="4">
        <f t="shared" si="113"/>
        <v>0</v>
      </c>
      <c r="BF146" s="4">
        <f t="shared" si="114"/>
        <v>0</v>
      </c>
      <c r="BG146" s="4">
        <f t="shared" si="115"/>
        <v>0</v>
      </c>
      <c r="BH146" s="4">
        <f t="shared" si="116"/>
        <v>0</v>
      </c>
      <c r="BI146" s="4">
        <f t="shared" si="117"/>
        <v>1</v>
      </c>
      <c r="BJ146" s="4">
        <f t="shared" si="118"/>
        <v>0</v>
      </c>
      <c r="BK146" s="4">
        <f t="shared" si="119"/>
        <v>0</v>
      </c>
      <c r="BL146" s="4">
        <f t="shared" si="120"/>
        <v>0</v>
      </c>
      <c r="BM146" s="4">
        <f t="shared" si="121"/>
        <v>0</v>
      </c>
      <c r="BN146" s="4">
        <f t="shared" si="122"/>
        <v>0</v>
      </c>
      <c r="BO146">
        <f>SUMIFS(BH$5:BH146,$AA$5:$AA146,$AA146)</f>
        <v>4</v>
      </c>
      <c r="BP146">
        <f>SUMIFS(BI$5:BI146,$AA$5:$AA146,$AA146)</f>
        <v>17</v>
      </c>
      <c r="BQ146">
        <f>SUMIFS(BJ$5:BJ146,$AA$5:$AA146,$AA146)</f>
        <v>17</v>
      </c>
      <c r="BR146">
        <f>SUMIFS(BK$5:BK146,$AA$5:$AA146,$AA146)</f>
        <v>11</v>
      </c>
      <c r="BS146">
        <f>SUMIFS(BL$5:BL146,$AA$5:$AA146,$AA146)</f>
        <v>10</v>
      </c>
      <c r="BT146">
        <f>SUMIFS(BM$5:BM146,$AA$5:$AA146,$AA146)</f>
        <v>18</v>
      </c>
      <c r="BU146">
        <f>SUMIFS(BN$5:BN146,$AA$5:$AA146,$AA146)</f>
        <v>0</v>
      </c>
      <c r="BV146">
        <f t="shared" si="123"/>
        <v>4</v>
      </c>
      <c r="BW146">
        <f t="shared" si="124"/>
        <v>17</v>
      </c>
      <c r="BX146">
        <f t="shared" si="125"/>
        <v>17</v>
      </c>
      <c r="BY146">
        <f t="shared" si="126"/>
        <v>11</v>
      </c>
      <c r="BZ146">
        <f t="shared" si="127"/>
        <v>10</v>
      </c>
      <c r="CA146">
        <f t="shared" si="128"/>
        <v>18</v>
      </c>
      <c r="CB146">
        <f t="shared" si="129"/>
        <v>0</v>
      </c>
      <c r="CC146">
        <f t="shared" si="130"/>
        <v>17</v>
      </c>
      <c r="CD146">
        <f t="shared" si="131"/>
        <v>17</v>
      </c>
      <c r="CE146" t="str">
        <f>IFERROR(VLOOKUP($AA146,'Tuyến và nhân viên'!$I:$O,7,0),"")</f>
        <v>Trần Văn Khanh</v>
      </c>
      <c r="CF146">
        <f t="shared" si="132"/>
        <v>2</v>
      </c>
      <c r="CG146">
        <f t="shared" si="133"/>
        <v>1</v>
      </c>
      <c r="CH146">
        <f>COUNTIFS($L146:L146,"x")</f>
        <v>0</v>
      </c>
      <c r="CI146">
        <f>COUNTIFS($L146:M146,"x")</f>
        <v>1</v>
      </c>
      <c r="CJ146">
        <f>COUNTIFS($L146:N146,"x")</f>
        <v>1</v>
      </c>
      <c r="CK146">
        <f>COUNTIFS($L146:O146,"x")</f>
        <v>1</v>
      </c>
      <c r="CL146">
        <f>COUNTIFS($L146:P146,"x")</f>
        <v>1</v>
      </c>
      <c r="CM146">
        <f>COUNTIFS($L146:Q146,"x")</f>
        <v>1</v>
      </c>
      <c r="CN146">
        <f>COUNTIFS($L146:R146,"x")</f>
        <v>1</v>
      </c>
      <c r="CO146" t="str" cm="1">
        <f t="array" ref="CO146">IFERROR(INDEX($CH$4:$CN$4,0,MATCH(1,$CH146:$CN146,0)),"")</f>
        <v>Thứ 3</v>
      </c>
      <c r="CP146" t="str" cm="1">
        <f t="array" ref="CP146">IFERROR(INDEX($CH$4:$CN$4,0,MATCH(2,$CH146:$CN146,0)),"")</f>
        <v/>
      </c>
      <c r="CQ146" t="str">
        <f t="shared" si="134"/>
        <v>Thứ 3</v>
      </c>
      <c r="CR146" t="str">
        <f t="shared" si="29"/>
        <v>F2 - Tuần 2 &amp; 4</v>
      </c>
    </row>
    <row r="147" spans="1:96" x14ac:dyDescent="0.3">
      <c r="A147" s="117" t="s">
        <v>34889</v>
      </c>
      <c r="B147" s="118" t="s">
        <v>33266</v>
      </c>
      <c r="C147" s="118" t="s">
        <v>33267</v>
      </c>
      <c r="D147" s="118" t="s">
        <v>39657</v>
      </c>
      <c r="E147" s="118" t="s">
        <v>21</v>
      </c>
      <c r="F147" s="118" t="s">
        <v>28293</v>
      </c>
      <c r="G147" s="118" t="s">
        <v>39140</v>
      </c>
      <c r="H147" s="118" t="s">
        <v>39145</v>
      </c>
      <c r="I147" s="118" t="s">
        <v>22</v>
      </c>
      <c r="J147" s="119" t="s">
        <v>39658</v>
      </c>
      <c r="K147" s="119" t="s">
        <v>23</v>
      </c>
      <c r="L147" s="117" t="s">
        <v>23</v>
      </c>
      <c r="M147" s="117" t="s">
        <v>23</v>
      </c>
      <c r="N147" s="117" t="s">
        <v>24</v>
      </c>
      <c r="O147" s="117" t="s">
        <v>23</v>
      </c>
      <c r="P147" s="117" t="s">
        <v>23</v>
      </c>
      <c r="Q147" s="117" t="s">
        <v>23</v>
      </c>
      <c r="R147" s="117" t="s">
        <v>23</v>
      </c>
      <c r="S147" s="117" t="s">
        <v>24</v>
      </c>
      <c r="T147" s="117" t="s">
        <v>24</v>
      </c>
      <c r="U147" s="117" t="s">
        <v>24</v>
      </c>
      <c r="V147" s="117" t="s">
        <v>24</v>
      </c>
      <c r="W147" s="74" t="str">
        <f t="shared" si="100"/>
        <v>x</v>
      </c>
      <c r="X147" s="74" t="str">
        <f t="shared" si="101"/>
        <v>x</v>
      </c>
      <c r="Y147" s="74" t="str">
        <f t="shared" si="102"/>
        <v>x</v>
      </c>
      <c r="Z147" s="74" t="str">
        <f t="shared" si="103"/>
        <v>x</v>
      </c>
      <c r="AA147" t="str">
        <f>VLOOKUP($D147,'Tuyến và nhân viên'!$D:$M,6,0)</f>
        <v>HL00622</v>
      </c>
      <c r="AB147" t="str">
        <f>VLOOKUP($D147,'Tuyến và nhân viên'!$D:$M,7,0)</f>
        <v>Dương Phi Vủ</v>
      </c>
      <c r="AC147" s="16" t="str">
        <f>IFERROR(VLOOKUP($F147,DSKH!$D:$BF,53,0),"")</f>
        <v>F4</v>
      </c>
      <c r="AD147" s="16" t="str">
        <f>IFERROR(VLOOKUP($F147,DSKH!$D:$BF,54,0),"")</f>
        <v>OTC</v>
      </c>
      <c r="AE147" s="4">
        <f>SUMIFS('Doanh số khách hàng'!$F:$F,'Doanh số khách hàng'!$A:$A,'Chi tiết tuyến'!$F147)</f>
        <v>588013.33333333337</v>
      </c>
      <c r="AF147" s="16" t="str">
        <f t="shared" si="4"/>
        <v>F4</v>
      </c>
      <c r="AG147" s="16" t="str">
        <f t="shared" si="5"/>
        <v>F4</v>
      </c>
      <c r="AH147" t="b">
        <f t="shared" si="104"/>
        <v>1</v>
      </c>
      <c r="AI147" t="b">
        <f t="shared" si="105"/>
        <v>1</v>
      </c>
      <c r="AJ147">
        <f>IFERROR(VLOOKUP($AC147,Master!$D:$E,2,0),"")</f>
        <v>4</v>
      </c>
      <c r="AK147">
        <f>VLOOKUP($AF147,Master!$D:$E,2,0)</f>
        <v>4</v>
      </c>
      <c r="AL147" s="4">
        <f t="shared" si="106"/>
        <v>147003.33333333334</v>
      </c>
      <c r="AM147" t="str">
        <f>IFERROR(VLOOKUP($F147,DSKH!$D:$BF,31,0),"")</f>
        <v>Tỉnh Cà Mau</v>
      </c>
      <c r="AN147" t="str">
        <f>IFERROR(VLOOKUP($F147,DSKH!$D:$BF,29,0),"")</f>
        <v>Phường Bạc Liêu</v>
      </c>
      <c r="AO147">
        <f>IFERROR(VLOOKUP($F147,DSKH!$D:$BF,52,0),"")</f>
        <v>588013.33333333337</v>
      </c>
      <c r="AP147">
        <f>IF(L147="x",1+COUNTIFS(AP$4:AP146,"&gt;0",$AA$4:$AA146,$AA146),0)</f>
        <v>0</v>
      </c>
      <c r="AQ147">
        <f>IF(M147="x",1+COUNTIFS(AQ$4:AQ146,"&gt;0",$AA$4:$AA146,$AA146),0)</f>
        <v>0</v>
      </c>
      <c r="AR147">
        <f>IF(N147="x",1+COUNTIFS(AR$4:AR146,"&gt;0",$AA$4:$AA146,$AA146),0)</f>
        <v>31</v>
      </c>
      <c r="AS147">
        <f>IF(O147="x",1+COUNTIFS(AS$4:AS146,"&gt;0",$AA$4:$AA146,$AA146),0)</f>
        <v>0</v>
      </c>
      <c r="AT147">
        <f>IF(P147="x",1+COUNTIFS(AT$4:AT146,"&gt;0",$AA$4:$AA146,$AA146),0)</f>
        <v>0</v>
      </c>
      <c r="AU147">
        <f>IF(Q147="x",1+COUNTIFS(AU$4:AU146,"&gt;0",$AA$4:$AA146,$AA146),0)</f>
        <v>0</v>
      </c>
      <c r="AV147">
        <f>IF(R147="x",1+COUNTIFS(AV$4:AV146,"&gt;0",$AA$4:$AA146,$AA146),0)</f>
        <v>0</v>
      </c>
      <c r="AW147">
        <f t="shared" si="8"/>
        <v>1</v>
      </c>
      <c r="AX147">
        <f t="shared" si="9"/>
        <v>1</v>
      </c>
      <c r="AY147">
        <f t="shared" si="107"/>
        <v>1</v>
      </c>
      <c r="AZ147">
        <f t="shared" si="108"/>
        <v>1</v>
      </c>
      <c r="BA147" s="4">
        <f t="shared" si="109"/>
        <v>0</v>
      </c>
      <c r="BB147" s="4">
        <f t="shared" si="110"/>
        <v>0</v>
      </c>
      <c r="BC147" s="4">
        <f t="shared" si="111"/>
        <v>147003.33333333334</v>
      </c>
      <c r="BD147" s="4">
        <f t="shared" si="112"/>
        <v>0</v>
      </c>
      <c r="BE147" s="4">
        <f t="shared" si="113"/>
        <v>0</v>
      </c>
      <c r="BF147" s="4">
        <f t="shared" si="114"/>
        <v>0</v>
      </c>
      <c r="BG147" s="4">
        <f t="shared" si="115"/>
        <v>0</v>
      </c>
      <c r="BH147" s="4">
        <f t="shared" si="116"/>
        <v>0</v>
      </c>
      <c r="BI147" s="4">
        <f t="shared" si="117"/>
        <v>0</v>
      </c>
      <c r="BJ147" s="4">
        <f t="shared" si="118"/>
        <v>0</v>
      </c>
      <c r="BK147" s="4">
        <f t="shared" si="119"/>
        <v>0</v>
      </c>
      <c r="BL147" s="4">
        <f t="shared" si="120"/>
        <v>0</v>
      </c>
      <c r="BM147" s="4">
        <f t="shared" si="121"/>
        <v>0</v>
      </c>
      <c r="BN147" s="4">
        <f t="shared" si="122"/>
        <v>0</v>
      </c>
      <c r="BO147">
        <f>SUMIFS(BH$5:BH147,$AA$5:$AA147,$AA147)</f>
        <v>4</v>
      </c>
      <c r="BP147">
        <f>SUMIFS(BI$5:BI147,$AA$5:$AA147,$AA147)</f>
        <v>17</v>
      </c>
      <c r="BQ147">
        <f>SUMIFS(BJ$5:BJ147,$AA$5:$AA147,$AA147)</f>
        <v>17</v>
      </c>
      <c r="BR147">
        <f>SUMIFS(BK$5:BK147,$AA$5:$AA147,$AA147)</f>
        <v>11</v>
      </c>
      <c r="BS147">
        <f>SUMIFS(BL$5:BL147,$AA$5:$AA147,$AA147)</f>
        <v>10</v>
      </c>
      <c r="BT147">
        <f>SUMIFS(BM$5:BM147,$AA$5:$AA147,$AA147)</f>
        <v>18</v>
      </c>
      <c r="BU147">
        <f>SUMIFS(BN$5:BN147,$AA$5:$AA147,$AA147)</f>
        <v>0</v>
      </c>
      <c r="BV147">
        <f t="shared" si="123"/>
        <v>4</v>
      </c>
      <c r="BW147">
        <f t="shared" si="124"/>
        <v>17</v>
      </c>
      <c r="BX147">
        <f t="shared" si="125"/>
        <v>17</v>
      </c>
      <c r="BY147">
        <f t="shared" si="126"/>
        <v>11</v>
      </c>
      <c r="BZ147">
        <f t="shared" si="127"/>
        <v>10</v>
      </c>
      <c r="CA147">
        <f t="shared" si="128"/>
        <v>18</v>
      </c>
      <c r="CB147">
        <f t="shared" si="129"/>
        <v>0</v>
      </c>
      <c r="CC147">
        <f t="shared" si="130"/>
        <v>0</v>
      </c>
      <c r="CD147">
        <f t="shared" si="131"/>
        <v>0</v>
      </c>
      <c r="CE147" t="str">
        <f>IFERROR(VLOOKUP($AA147,'Tuyến và nhân viên'!$I:$O,7,0),"")</f>
        <v>Trần Văn Khanh</v>
      </c>
      <c r="CF147">
        <f t="shared" si="132"/>
        <v>4</v>
      </c>
      <c r="CG147">
        <f t="shared" si="133"/>
        <v>1</v>
      </c>
      <c r="CH147">
        <f>COUNTIFS($L147:L147,"x")</f>
        <v>0</v>
      </c>
      <c r="CI147">
        <f>COUNTIFS($L147:M147,"x")</f>
        <v>0</v>
      </c>
      <c r="CJ147">
        <f>COUNTIFS($L147:N147,"x")</f>
        <v>1</v>
      </c>
      <c r="CK147">
        <f>COUNTIFS($L147:O147,"x")</f>
        <v>1</v>
      </c>
      <c r="CL147">
        <f>COUNTIFS($L147:P147,"x")</f>
        <v>1</v>
      </c>
      <c r="CM147">
        <f>COUNTIFS($L147:Q147,"x")</f>
        <v>1</v>
      </c>
      <c r="CN147">
        <f>COUNTIFS($L147:R147,"x")</f>
        <v>1</v>
      </c>
      <c r="CO147" t="str" cm="1">
        <f t="array" ref="CO147">IFERROR(INDEX($CH$4:$CN$4,0,MATCH(1,$CH147:$CN147,0)),"")</f>
        <v>Thứ 4</v>
      </c>
      <c r="CP147" t="str" cm="1">
        <f t="array" ref="CP147">IFERROR(INDEX($CH$4:$CN$4,0,MATCH(2,$CH147:$CN147,0)),"")</f>
        <v/>
      </c>
      <c r="CQ147" t="str">
        <f t="shared" si="134"/>
        <v>Thứ 4</v>
      </c>
      <c r="CR147" t="str">
        <f t="shared" si="29"/>
        <v>F4 - Tất cả các tuần</v>
      </c>
    </row>
    <row r="148" spans="1:96" x14ac:dyDescent="0.3">
      <c r="A148" s="117" t="s">
        <v>34902</v>
      </c>
      <c r="B148" s="118" t="s">
        <v>33266</v>
      </c>
      <c r="C148" s="118" t="s">
        <v>33267</v>
      </c>
      <c r="D148" s="118" t="s">
        <v>39657</v>
      </c>
      <c r="E148" s="118" t="s">
        <v>21</v>
      </c>
      <c r="F148" s="118" t="s">
        <v>15557</v>
      </c>
      <c r="G148" s="118" t="s">
        <v>39589</v>
      </c>
      <c r="H148" s="118" t="s">
        <v>39595</v>
      </c>
      <c r="I148" s="118" t="s">
        <v>22</v>
      </c>
      <c r="J148" s="119" t="s">
        <v>39658</v>
      </c>
      <c r="K148" s="119" t="s">
        <v>23</v>
      </c>
      <c r="L148" s="117" t="s">
        <v>23</v>
      </c>
      <c r="M148" s="117" t="s">
        <v>23</v>
      </c>
      <c r="N148" s="117" t="s">
        <v>23</v>
      </c>
      <c r="O148" s="117" t="s">
        <v>23</v>
      </c>
      <c r="P148" s="117" t="s">
        <v>23</v>
      </c>
      <c r="Q148" s="117" t="s">
        <v>24</v>
      </c>
      <c r="R148" s="117" t="s">
        <v>23</v>
      </c>
      <c r="S148" s="117" t="s">
        <v>24</v>
      </c>
      <c r="T148" s="117" t="s">
        <v>24</v>
      </c>
      <c r="U148" s="117" t="s">
        <v>24</v>
      </c>
      <c r="V148" s="117" t="s">
        <v>24</v>
      </c>
      <c r="W148" s="74" t="str">
        <f t="shared" si="100"/>
        <v>x</v>
      </c>
      <c r="X148" s="74" t="str">
        <f t="shared" si="101"/>
        <v>x</v>
      </c>
      <c r="Y148" s="74" t="str">
        <f t="shared" si="102"/>
        <v>x</v>
      </c>
      <c r="Z148" s="74" t="str">
        <f t="shared" si="103"/>
        <v>x</v>
      </c>
      <c r="AA148" t="str">
        <f>VLOOKUP($D148,'Tuyến và nhân viên'!$D:$M,6,0)</f>
        <v>HL00622</v>
      </c>
      <c r="AB148" t="str">
        <f>VLOOKUP($D148,'Tuyến và nhân viên'!$D:$M,7,0)</f>
        <v>Dương Phi Vủ</v>
      </c>
      <c r="AC148" s="16" t="str">
        <f>IFERROR(VLOOKUP($F148,DSKH!$D:$BF,53,0),"")</f>
        <v>F4</v>
      </c>
      <c r="AD148" s="16" t="str">
        <f>IFERROR(VLOOKUP($F148,DSKH!$D:$BF,54,0),"")</f>
        <v>OTC</v>
      </c>
      <c r="AE148" s="4">
        <f>SUMIFS('Doanh số khách hàng'!$F:$F,'Doanh số khách hàng'!$A:$A,'Chi tiết tuyến'!$F148)</f>
        <v>956133.33333333337</v>
      </c>
      <c r="AF148" s="16" t="str">
        <f t="shared" si="4"/>
        <v>F4</v>
      </c>
      <c r="AG148" s="16" t="str">
        <f t="shared" si="5"/>
        <v>F4</v>
      </c>
      <c r="AH148" t="b">
        <f t="shared" si="104"/>
        <v>1</v>
      </c>
      <c r="AI148" t="b">
        <f t="shared" si="105"/>
        <v>1</v>
      </c>
      <c r="AJ148">
        <f>IFERROR(VLOOKUP($AC148,Master!$D:$E,2,0),"")</f>
        <v>4</v>
      </c>
      <c r="AK148">
        <f>VLOOKUP($AF148,Master!$D:$E,2,0)</f>
        <v>4</v>
      </c>
      <c r="AL148" s="4">
        <f t="shared" si="106"/>
        <v>239033.33333333334</v>
      </c>
      <c r="AM148" t="str">
        <f>IFERROR(VLOOKUP($F148,DSKH!$D:$BF,31,0),"")</f>
        <v>Tỉnh Cà Mau</v>
      </c>
      <c r="AN148" t="str">
        <f>IFERROR(VLOOKUP($F148,DSKH!$D:$BF,29,0),"")</f>
        <v>Phường Bạc Liêu</v>
      </c>
      <c r="AO148">
        <f>IFERROR(VLOOKUP($F148,DSKH!$D:$BF,52,0),"")</f>
        <v>956133.33333333337</v>
      </c>
      <c r="AP148">
        <f>IF(L148="x",1+COUNTIFS(AP$4:AP147,"&gt;0",$AA$4:$AA147,$AA147),0)</f>
        <v>0</v>
      </c>
      <c r="AQ148">
        <f>IF(M148="x",1+COUNTIFS(AQ$4:AQ147,"&gt;0",$AA$4:$AA147,$AA147),0)</f>
        <v>0</v>
      </c>
      <c r="AR148">
        <f>IF(N148="x",1+COUNTIFS(AR$4:AR147,"&gt;0",$AA$4:$AA147,$AA147),0)</f>
        <v>0</v>
      </c>
      <c r="AS148">
        <f>IF(O148="x",1+COUNTIFS(AS$4:AS147,"&gt;0",$AA$4:$AA147,$AA147),0)</f>
        <v>0</v>
      </c>
      <c r="AT148">
        <f>IF(P148="x",1+COUNTIFS(AT$4:AT147,"&gt;0",$AA$4:$AA147,$AA147),0)</f>
        <v>0</v>
      </c>
      <c r="AU148">
        <f>IF(Q148="x",1+COUNTIFS(AU$4:AU147,"&gt;0",$AA$4:$AA147,$AA147),0)</f>
        <v>35</v>
      </c>
      <c r="AV148">
        <f>IF(R148="x",1+COUNTIFS(AV$4:AV147,"&gt;0",$AA$4:$AA147,$AA147),0)</f>
        <v>0</v>
      </c>
      <c r="AW148">
        <f t="shared" si="8"/>
        <v>1</v>
      </c>
      <c r="AX148">
        <f t="shared" si="9"/>
        <v>1</v>
      </c>
      <c r="AY148">
        <f t="shared" si="107"/>
        <v>1</v>
      </c>
      <c r="AZ148">
        <f t="shared" si="108"/>
        <v>1</v>
      </c>
      <c r="BA148" s="4">
        <f t="shared" si="109"/>
        <v>0</v>
      </c>
      <c r="BB148" s="4">
        <f t="shared" si="110"/>
        <v>0</v>
      </c>
      <c r="BC148" s="4">
        <f t="shared" si="111"/>
        <v>0</v>
      </c>
      <c r="BD148" s="4">
        <f t="shared" si="112"/>
        <v>0</v>
      </c>
      <c r="BE148" s="4">
        <f t="shared" si="113"/>
        <v>0</v>
      </c>
      <c r="BF148" s="4">
        <f t="shared" si="114"/>
        <v>239033.33333333334</v>
      </c>
      <c r="BG148" s="4">
        <f t="shared" si="115"/>
        <v>0</v>
      </c>
      <c r="BH148" s="4">
        <f t="shared" si="116"/>
        <v>0</v>
      </c>
      <c r="BI148" s="4">
        <f t="shared" si="117"/>
        <v>0</v>
      </c>
      <c r="BJ148" s="4">
        <f t="shared" si="118"/>
        <v>0</v>
      </c>
      <c r="BK148" s="4">
        <f t="shared" si="119"/>
        <v>0</v>
      </c>
      <c r="BL148" s="4">
        <f t="shared" si="120"/>
        <v>0</v>
      </c>
      <c r="BM148" s="4">
        <f t="shared" si="121"/>
        <v>0</v>
      </c>
      <c r="BN148" s="4">
        <f t="shared" si="122"/>
        <v>0</v>
      </c>
      <c r="BO148">
        <f>SUMIFS(BH$5:BH148,$AA$5:$AA148,$AA148)</f>
        <v>4</v>
      </c>
      <c r="BP148">
        <f>SUMIFS(BI$5:BI148,$AA$5:$AA148,$AA148)</f>
        <v>17</v>
      </c>
      <c r="BQ148">
        <f>SUMIFS(BJ$5:BJ148,$AA$5:$AA148,$AA148)</f>
        <v>17</v>
      </c>
      <c r="BR148">
        <f>SUMIFS(BK$5:BK148,$AA$5:$AA148,$AA148)</f>
        <v>11</v>
      </c>
      <c r="BS148">
        <f>SUMIFS(BL$5:BL148,$AA$5:$AA148,$AA148)</f>
        <v>10</v>
      </c>
      <c r="BT148">
        <f>SUMIFS(BM$5:BM148,$AA$5:$AA148,$AA148)</f>
        <v>18</v>
      </c>
      <c r="BU148">
        <f>SUMIFS(BN$5:BN148,$AA$5:$AA148,$AA148)</f>
        <v>0</v>
      </c>
      <c r="BV148">
        <f t="shared" si="123"/>
        <v>4</v>
      </c>
      <c r="BW148">
        <f t="shared" si="124"/>
        <v>17</v>
      </c>
      <c r="BX148">
        <f t="shared" si="125"/>
        <v>17</v>
      </c>
      <c r="BY148">
        <f t="shared" si="126"/>
        <v>11</v>
      </c>
      <c r="BZ148">
        <f t="shared" si="127"/>
        <v>10</v>
      </c>
      <c r="CA148">
        <f t="shared" si="128"/>
        <v>18</v>
      </c>
      <c r="CB148">
        <f t="shared" si="129"/>
        <v>0</v>
      </c>
      <c r="CC148">
        <f t="shared" si="130"/>
        <v>0</v>
      </c>
      <c r="CD148">
        <f t="shared" si="131"/>
        <v>0</v>
      </c>
      <c r="CE148" t="str">
        <f>IFERROR(VLOOKUP($AA148,'Tuyến và nhân viên'!$I:$O,7,0),"")</f>
        <v>Trần Văn Khanh</v>
      </c>
      <c r="CF148">
        <f t="shared" si="132"/>
        <v>4</v>
      </c>
      <c r="CG148">
        <f t="shared" si="133"/>
        <v>1</v>
      </c>
      <c r="CH148">
        <f>COUNTIFS($L148:L148,"x")</f>
        <v>0</v>
      </c>
      <c r="CI148">
        <f>COUNTIFS($L148:M148,"x")</f>
        <v>0</v>
      </c>
      <c r="CJ148">
        <f>COUNTIFS($L148:N148,"x")</f>
        <v>0</v>
      </c>
      <c r="CK148">
        <f>COUNTIFS($L148:O148,"x")</f>
        <v>0</v>
      </c>
      <c r="CL148">
        <f>COUNTIFS($L148:P148,"x")</f>
        <v>0</v>
      </c>
      <c r="CM148">
        <f>COUNTIFS($L148:Q148,"x")</f>
        <v>1</v>
      </c>
      <c r="CN148">
        <f>COUNTIFS($L148:R148,"x")</f>
        <v>1</v>
      </c>
      <c r="CO148" t="str" cm="1">
        <f t="array" ref="CO148">IFERROR(INDEX($CH$4:$CN$4,0,MATCH(1,$CH148:$CN148,0)),"")</f>
        <v>Thứ 7</v>
      </c>
      <c r="CP148" t="str" cm="1">
        <f t="array" ref="CP148">IFERROR(INDEX($CH$4:$CN$4,0,MATCH(2,$CH148:$CN148,0)),"")</f>
        <v/>
      </c>
      <c r="CQ148" t="str">
        <f t="shared" si="134"/>
        <v>Thứ 7</v>
      </c>
      <c r="CR148" t="str">
        <f t="shared" si="29"/>
        <v>F4 - Tất cả các tuần</v>
      </c>
    </row>
    <row r="149" spans="1:96" x14ac:dyDescent="0.3">
      <c r="A149" s="117" t="s">
        <v>34913</v>
      </c>
      <c r="B149" s="118" t="s">
        <v>33266</v>
      </c>
      <c r="C149" s="118" t="s">
        <v>33267</v>
      </c>
      <c r="D149" s="118" t="s">
        <v>39659</v>
      </c>
      <c r="E149" s="118" t="s">
        <v>39660</v>
      </c>
      <c r="F149" s="118" t="s">
        <v>17164</v>
      </c>
      <c r="G149" s="118" t="s">
        <v>33370</v>
      </c>
      <c r="H149" s="118" t="s">
        <v>33376</v>
      </c>
      <c r="I149" s="118" t="s">
        <v>22</v>
      </c>
      <c r="J149" s="119" t="s">
        <v>39658</v>
      </c>
      <c r="K149" s="119" t="s">
        <v>23</v>
      </c>
      <c r="L149" s="117" t="s">
        <v>23</v>
      </c>
      <c r="M149" s="117" t="s">
        <v>23</v>
      </c>
      <c r="N149" s="117" t="s">
        <v>24</v>
      </c>
      <c r="O149" s="117" t="s">
        <v>23</v>
      </c>
      <c r="P149" s="117" t="s">
        <v>23</v>
      </c>
      <c r="Q149" s="117" t="s">
        <v>23</v>
      </c>
      <c r="R149" s="117" t="s">
        <v>23</v>
      </c>
      <c r="S149" s="117" t="s">
        <v>24</v>
      </c>
      <c r="T149" s="117" t="s">
        <v>24</v>
      </c>
      <c r="U149" s="117" t="s">
        <v>24</v>
      </c>
      <c r="V149" s="117" t="s">
        <v>24</v>
      </c>
      <c r="W149" s="74" t="str">
        <f t="shared" si="100"/>
        <v>x</v>
      </c>
      <c r="X149" s="74" t="str">
        <f t="shared" si="101"/>
        <v/>
      </c>
      <c r="Y149" s="74" t="str">
        <f t="shared" si="102"/>
        <v>x</v>
      </c>
      <c r="Z149" s="74" t="str">
        <f t="shared" si="103"/>
        <v/>
      </c>
      <c r="AA149" t="str">
        <f>VLOOKUP($D149,'Tuyến và nhân viên'!$D:$M,6,0)</f>
        <v>HL00594</v>
      </c>
      <c r="AB149" t="str">
        <f>VLOOKUP($D149,'Tuyến và nhân viên'!$D:$M,7,0)</f>
        <v>Quách Ngọc Duyên</v>
      </c>
      <c r="AC149" s="16" t="str">
        <f>IFERROR(VLOOKUP($F149,DSKH!$D:$BF,53,0),"")</f>
        <v>F2</v>
      </c>
      <c r="AD149" s="16" t="str">
        <f>IFERROR(VLOOKUP($F149,DSKH!$D:$BF,54,0),"")</f>
        <v>OTC</v>
      </c>
      <c r="AE149" s="4">
        <f>SUMIFS('Doanh số khách hàng'!$F:$F,'Doanh số khách hàng'!$A:$A,'Chi tiết tuyến'!$F149)</f>
        <v>252000</v>
      </c>
      <c r="AF149" s="16" t="str">
        <f t="shared" si="4"/>
        <v>F4</v>
      </c>
      <c r="AG149" s="16" t="str">
        <f t="shared" si="5"/>
        <v>F2</v>
      </c>
      <c r="AH149" t="b">
        <f t="shared" si="104"/>
        <v>0</v>
      </c>
      <c r="AI149" t="b">
        <f t="shared" si="105"/>
        <v>1</v>
      </c>
      <c r="AJ149">
        <f>IFERROR(VLOOKUP($AC149,Master!$D:$E,2,0),"")</f>
        <v>2</v>
      </c>
      <c r="AK149">
        <f>VLOOKUP($AF149,Master!$D:$E,2,0)</f>
        <v>4</v>
      </c>
      <c r="AL149" s="4">
        <f t="shared" si="106"/>
        <v>126000</v>
      </c>
      <c r="AM149" t="str">
        <f>IFERROR(VLOOKUP($F149,DSKH!$D:$BF,31,0),"")</f>
        <v>Tỉnh Cà Mau</v>
      </c>
      <c r="AN149" t="str">
        <f>IFERROR(VLOOKUP($F149,DSKH!$D:$BF,29,0),"")</f>
        <v>Xã Vĩnh Hậu</v>
      </c>
      <c r="AO149">
        <f>IFERROR(VLOOKUP($F149,DSKH!$D:$BF,52,0),"")</f>
        <v>252000</v>
      </c>
      <c r="AP149">
        <f>IF(L149="x",1+COUNTIFS(AP$4:AP148,"&gt;0",$AA$4:$AA148,$AA148),0)</f>
        <v>0</v>
      </c>
      <c r="AQ149">
        <f>IF(M149="x",1+COUNTIFS(AQ$4:AQ148,"&gt;0",$AA$4:$AA148,$AA148),0)</f>
        <v>0</v>
      </c>
      <c r="AR149">
        <f>IF(N149="x",1+COUNTIFS(AR$4:AR148,"&gt;0",$AA$4:$AA148,$AA148),0)</f>
        <v>32</v>
      </c>
      <c r="AS149">
        <f>IF(O149="x",1+COUNTIFS(AS$4:AS148,"&gt;0",$AA$4:$AA148,$AA148),0)</f>
        <v>0</v>
      </c>
      <c r="AT149">
        <f>IF(P149="x",1+COUNTIFS(AT$4:AT148,"&gt;0",$AA$4:$AA148,$AA148),0)</f>
        <v>0</v>
      </c>
      <c r="AU149">
        <f>IF(Q149="x",1+COUNTIFS(AU$4:AU148,"&gt;0",$AA$4:$AA148,$AA148),0)</f>
        <v>0</v>
      </c>
      <c r="AV149">
        <f>IF(R149="x",1+COUNTIFS(AV$4:AV148,"&gt;0",$AA$4:$AA148,$AA148),0)</f>
        <v>0</v>
      </c>
      <c r="AW149">
        <f t="shared" si="8"/>
        <v>1</v>
      </c>
      <c r="AX149">
        <f t="shared" si="9"/>
        <v>0</v>
      </c>
      <c r="AY149">
        <f t="shared" si="107"/>
        <v>1</v>
      </c>
      <c r="AZ149">
        <f t="shared" si="108"/>
        <v>0</v>
      </c>
      <c r="BA149" s="4">
        <f t="shared" si="109"/>
        <v>0</v>
      </c>
      <c r="BB149" s="4">
        <f t="shared" si="110"/>
        <v>0</v>
      </c>
      <c r="BC149" s="4">
        <f t="shared" si="111"/>
        <v>126000</v>
      </c>
      <c r="BD149" s="4">
        <f t="shared" si="112"/>
        <v>0</v>
      </c>
      <c r="BE149" s="4">
        <f t="shared" si="113"/>
        <v>0</v>
      </c>
      <c r="BF149" s="4">
        <f t="shared" si="114"/>
        <v>0</v>
      </c>
      <c r="BG149" s="4">
        <f t="shared" si="115"/>
        <v>0</v>
      </c>
      <c r="BH149" s="4">
        <f t="shared" si="116"/>
        <v>0</v>
      </c>
      <c r="BI149" s="4">
        <f t="shared" si="117"/>
        <v>0</v>
      </c>
      <c r="BJ149" s="4">
        <f t="shared" si="118"/>
        <v>1</v>
      </c>
      <c r="BK149" s="4">
        <f t="shared" si="119"/>
        <v>0</v>
      </c>
      <c r="BL149" s="4">
        <f t="shared" si="120"/>
        <v>0</v>
      </c>
      <c r="BM149" s="4">
        <f t="shared" si="121"/>
        <v>0</v>
      </c>
      <c r="BN149" s="4">
        <f t="shared" si="122"/>
        <v>0</v>
      </c>
      <c r="BO149">
        <f>SUMIFS(BH$5:BH149,$AA$5:$AA149,$AA149)</f>
        <v>0</v>
      </c>
      <c r="BP149">
        <f>SUMIFS(BI$5:BI149,$AA$5:$AA149,$AA149)</f>
        <v>0</v>
      </c>
      <c r="BQ149">
        <f>SUMIFS(BJ$5:BJ149,$AA$5:$AA149,$AA149)</f>
        <v>1</v>
      </c>
      <c r="BR149">
        <f>SUMIFS(BK$5:BK149,$AA$5:$AA149,$AA149)</f>
        <v>0</v>
      </c>
      <c r="BS149">
        <f>SUMIFS(BL$5:BL149,$AA$5:$AA149,$AA149)</f>
        <v>0</v>
      </c>
      <c r="BT149">
        <f>SUMIFS(BM$5:BM149,$AA$5:$AA149,$AA149)</f>
        <v>0</v>
      </c>
      <c r="BU149">
        <f>SUMIFS(BN$5:BN149,$AA$5:$AA149,$AA149)</f>
        <v>0</v>
      </c>
      <c r="BV149">
        <f t="shared" si="123"/>
        <v>14</v>
      </c>
      <c r="BW149">
        <f t="shared" si="124"/>
        <v>15</v>
      </c>
      <c r="BX149">
        <f t="shared" si="125"/>
        <v>14</v>
      </c>
      <c r="BY149">
        <f t="shared" si="126"/>
        <v>13</v>
      </c>
      <c r="BZ149">
        <f t="shared" si="127"/>
        <v>15</v>
      </c>
      <c r="CA149">
        <f t="shared" si="128"/>
        <v>21</v>
      </c>
      <c r="CB149">
        <f t="shared" si="129"/>
        <v>0</v>
      </c>
      <c r="CC149">
        <f t="shared" si="130"/>
        <v>1</v>
      </c>
      <c r="CD149">
        <f t="shared" si="131"/>
        <v>14</v>
      </c>
      <c r="CE149" t="str">
        <f>IFERROR(VLOOKUP($AA149,'Tuyến và nhân viên'!$I:$O,7,0),"")</f>
        <v>Trần Văn Khanh</v>
      </c>
      <c r="CF149">
        <f t="shared" si="132"/>
        <v>2</v>
      </c>
      <c r="CG149">
        <f t="shared" si="133"/>
        <v>1</v>
      </c>
      <c r="CH149">
        <f>COUNTIFS($L149:L149,"x")</f>
        <v>0</v>
      </c>
      <c r="CI149">
        <f>COUNTIFS($L149:M149,"x")</f>
        <v>0</v>
      </c>
      <c r="CJ149">
        <f>COUNTIFS($L149:N149,"x")</f>
        <v>1</v>
      </c>
      <c r="CK149">
        <f>COUNTIFS($L149:O149,"x")</f>
        <v>1</v>
      </c>
      <c r="CL149">
        <f>COUNTIFS($L149:P149,"x")</f>
        <v>1</v>
      </c>
      <c r="CM149">
        <f>COUNTIFS($L149:Q149,"x")</f>
        <v>1</v>
      </c>
      <c r="CN149">
        <f>COUNTIFS($L149:R149,"x")</f>
        <v>1</v>
      </c>
      <c r="CO149" t="str" cm="1">
        <f t="array" ref="CO149">IFERROR(INDEX($CH$4:$CN$4,0,MATCH(1,$CH149:$CN149,0)),"")</f>
        <v>Thứ 4</v>
      </c>
      <c r="CP149" t="str" cm="1">
        <f t="array" ref="CP149">IFERROR(INDEX($CH$4:$CN$4,0,MATCH(2,$CH149:$CN149,0)),"")</f>
        <v/>
      </c>
      <c r="CQ149" t="str">
        <f t="shared" si="134"/>
        <v>Thứ 4</v>
      </c>
      <c r="CR149" t="str">
        <f t="shared" si="29"/>
        <v>F2 - Tuần 1 &amp; 3</v>
      </c>
    </row>
    <row r="150" spans="1:96" x14ac:dyDescent="0.3">
      <c r="A150" s="117" t="s">
        <v>34111</v>
      </c>
      <c r="B150" s="118" t="s">
        <v>33266</v>
      </c>
      <c r="C150" s="118" t="s">
        <v>33267</v>
      </c>
      <c r="D150" s="118" t="s">
        <v>39659</v>
      </c>
      <c r="E150" s="118" t="s">
        <v>39660</v>
      </c>
      <c r="F150" s="118" t="s">
        <v>39672</v>
      </c>
      <c r="G150" s="118" t="s">
        <v>39673</v>
      </c>
      <c r="H150" s="118" t="s">
        <v>39674</v>
      </c>
      <c r="I150" s="118" t="s">
        <v>22</v>
      </c>
      <c r="J150" s="119" t="s">
        <v>39658</v>
      </c>
      <c r="K150" s="119" t="s">
        <v>23</v>
      </c>
      <c r="L150" s="117" t="s">
        <v>23</v>
      </c>
      <c r="M150" s="117" t="s">
        <v>23</v>
      </c>
      <c r="N150" s="117" t="s">
        <v>24</v>
      </c>
      <c r="O150" s="117" t="s">
        <v>23</v>
      </c>
      <c r="P150" s="117" t="s">
        <v>23</v>
      </c>
      <c r="Q150" s="117" t="s">
        <v>23</v>
      </c>
      <c r="R150" s="117" t="s">
        <v>23</v>
      </c>
      <c r="S150" s="117" t="s">
        <v>24</v>
      </c>
      <c r="T150" s="117" t="s">
        <v>24</v>
      </c>
      <c r="U150" s="117" t="s">
        <v>24</v>
      </c>
      <c r="V150" s="117" t="s">
        <v>24</v>
      </c>
      <c r="W150" s="74" t="str">
        <f t="shared" si="100"/>
        <v>x</v>
      </c>
      <c r="X150" s="74" t="str">
        <f t="shared" si="101"/>
        <v>x</v>
      </c>
      <c r="Y150" s="74" t="str">
        <f t="shared" si="102"/>
        <v>x</v>
      </c>
      <c r="Z150" s="74" t="str">
        <f t="shared" si="103"/>
        <v>x</v>
      </c>
      <c r="AA150" t="str">
        <f>VLOOKUP($D150,'Tuyến và nhân viên'!$D:$M,6,0)</f>
        <v>HL00594</v>
      </c>
      <c r="AB150" t="str">
        <f>VLOOKUP($D150,'Tuyến và nhân viên'!$D:$M,7,0)</f>
        <v>Quách Ngọc Duyên</v>
      </c>
      <c r="AC150" s="16" t="str">
        <f>IFERROR(VLOOKUP($F150,DSKH!$D:$BF,53,0),"")</f>
        <v/>
      </c>
      <c r="AD150" s="16" t="str">
        <f>IFERROR(VLOOKUP($F150,DSKH!$D:$BF,54,0),"")</f>
        <v/>
      </c>
      <c r="AE150" s="4">
        <f>SUMIFS('Doanh số khách hàng'!$F:$F,'Doanh số khách hàng'!$A:$A,'Chi tiết tuyến'!$F150)</f>
        <v>0</v>
      </c>
      <c r="AF150" s="16" t="str">
        <f t="shared" si="4"/>
        <v>F4</v>
      </c>
      <c r="AG150" s="16" t="str">
        <f t="shared" si="5"/>
        <v>F4</v>
      </c>
      <c r="AH150" t="b">
        <f t="shared" si="104"/>
        <v>0</v>
      </c>
      <c r="AI150" t="b">
        <f t="shared" si="105"/>
        <v>0</v>
      </c>
      <c r="AJ150" t="str">
        <f>IFERROR(VLOOKUP($AC150,Master!$D:$E,2,0),"")</f>
        <v/>
      </c>
      <c r="AK150">
        <f>VLOOKUP($AF150,Master!$D:$E,2,0)</f>
        <v>4</v>
      </c>
      <c r="AL150" s="4">
        <f t="shared" si="106"/>
        <v>0</v>
      </c>
      <c r="AM150" t="str">
        <f>IFERROR(VLOOKUP($F150,DSKH!$D:$BF,31,0),"")</f>
        <v/>
      </c>
      <c r="AN150" t="str">
        <f>IFERROR(VLOOKUP($F150,DSKH!$D:$BF,29,0),"")</f>
        <v/>
      </c>
      <c r="AO150" t="str">
        <f>IFERROR(VLOOKUP($F150,DSKH!$D:$BF,52,0),"")</f>
        <v/>
      </c>
      <c r="AP150">
        <f>IF(L150="x",1+COUNTIFS(AP$4:AP149,"&gt;0",$AA$4:$AA149,$AA149),0)</f>
        <v>0</v>
      </c>
      <c r="AQ150">
        <f>IF(M150="x",1+COUNTIFS(AQ$4:AQ149,"&gt;0",$AA$4:$AA149,$AA149),0)</f>
        <v>0</v>
      </c>
      <c r="AR150">
        <f>IF(N150="x",1+COUNTIFS(AR$4:AR149,"&gt;0",$AA$4:$AA149,$AA149),0)</f>
        <v>2</v>
      </c>
      <c r="AS150">
        <f>IF(O150="x",1+COUNTIFS(AS$4:AS149,"&gt;0",$AA$4:$AA149,$AA149),0)</f>
        <v>0</v>
      </c>
      <c r="AT150">
        <f>IF(P150="x",1+COUNTIFS(AT$4:AT149,"&gt;0",$AA$4:$AA149,$AA149),0)</f>
        <v>0</v>
      </c>
      <c r="AU150">
        <f>IF(Q150="x",1+COUNTIFS(AU$4:AU149,"&gt;0",$AA$4:$AA149,$AA149),0)</f>
        <v>0</v>
      </c>
      <c r="AV150">
        <f>IF(R150="x",1+COUNTIFS(AV$4:AV149,"&gt;0",$AA$4:$AA149,$AA149),0)</f>
        <v>0</v>
      </c>
      <c r="AW150">
        <f t="shared" si="8"/>
        <v>1</v>
      </c>
      <c r="AX150">
        <f t="shared" si="9"/>
        <v>1</v>
      </c>
      <c r="AY150">
        <f t="shared" si="107"/>
        <v>1</v>
      </c>
      <c r="AZ150">
        <f t="shared" si="108"/>
        <v>1</v>
      </c>
      <c r="BA150" s="4">
        <f t="shared" si="109"/>
        <v>0</v>
      </c>
      <c r="BB150" s="4">
        <f t="shared" si="110"/>
        <v>0</v>
      </c>
      <c r="BC150" s="4">
        <f t="shared" si="111"/>
        <v>0</v>
      </c>
      <c r="BD150" s="4">
        <f t="shared" si="112"/>
        <v>0</v>
      </c>
      <c r="BE150" s="4">
        <f t="shared" si="113"/>
        <v>0</v>
      </c>
      <c r="BF150" s="4">
        <f t="shared" si="114"/>
        <v>0</v>
      </c>
      <c r="BG150" s="4">
        <f t="shared" si="115"/>
        <v>0</v>
      </c>
      <c r="BH150" s="4">
        <f t="shared" si="116"/>
        <v>0</v>
      </c>
      <c r="BI150" s="4">
        <f t="shared" si="117"/>
        <v>0</v>
      </c>
      <c r="BJ150" s="4">
        <f t="shared" si="118"/>
        <v>0</v>
      </c>
      <c r="BK150" s="4">
        <f t="shared" si="119"/>
        <v>0</v>
      </c>
      <c r="BL150" s="4">
        <f t="shared" si="120"/>
        <v>0</v>
      </c>
      <c r="BM150" s="4">
        <f t="shared" si="121"/>
        <v>0</v>
      </c>
      <c r="BN150" s="4">
        <f t="shared" si="122"/>
        <v>0</v>
      </c>
      <c r="BO150">
        <f>SUMIFS(BH$5:BH150,$AA$5:$AA150,$AA150)</f>
        <v>0</v>
      </c>
      <c r="BP150">
        <f>SUMIFS(BI$5:BI150,$AA$5:$AA150,$AA150)</f>
        <v>0</v>
      </c>
      <c r="BQ150">
        <f>SUMIFS(BJ$5:BJ150,$AA$5:$AA150,$AA150)</f>
        <v>1</v>
      </c>
      <c r="BR150">
        <f>SUMIFS(BK$5:BK150,$AA$5:$AA150,$AA150)</f>
        <v>0</v>
      </c>
      <c r="BS150">
        <f>SUMIFS(BL$5:BL150,$AA$5:$AA150,$AA150)</f>
        <v>0</v>
      </c>
      <c r="BT150">
        <f>SUMIFS(BM$5:BM150,$AA$5:$AA150,$AA150)</f>
        <v>0</v>
      </c>
      <c r="BU150">
        <f>SUMIFS(BN$5:BN150,$AA$5:$AA150,$AA150)</f>
        <v>0</v>
      </c>
      <c r="BV150">
        <f t="shared" si="123"/>
        <v>14</v>
      </c>
      <c r="BW150">
        <f t="shared" si="124"/>
        <v>15</v>
      </c>
      <c r="BX150">
        <f t="shared" si="125"/>
        <v>14</v>
      </c>
      <c r="BY150">
        <f t="shared" si="126"/>
        <v>13</v>
      </c>
      <c r="BZ150">
        <f t="shared" si="127"/>
        <v>15</v>
      </c>
      <c r="CA150">
        <f t="shared" si="128"/>
        <v>21</v>
      </c>
      <c r="CB150">
        <f t="shared" si="129"/>
        <v>0</v>
      </c>
      <c r="CC150">
        <f t="shared" si="130"/>
        <v>0</v>
      </c>
      <c r="CD150">
        <f t="shared" si="131"/>
        <v>0</v>
      </c>
      <c r="CE150" t="str">
        <f>IFERROR(VLOOKUP($AA150,'Tuyến và nhân viên'!$I:$O,7,0),"")</f>
        <v>Trần Văn Khanh</v>
      </c>
      <c r="CF150">
        <f t="shared" si="132"/>
        <v>4</v>
      </c>
      <c r="CG150">
        <f t="shared" si="133"/>
        <v>1</v>
      </c>
      <c r="CH150">
        <f>COUNTIFS($L150:L150,"x")</f>
        <v>0</v>
      </c>
      <c r="CI150">
        <f>COUNTIFS($L150:M150,"x")</f>
        <v>0</v>
      </c>
      <c r="CJ150">
        <f>COUNTIFS($L150:N150,"x")</f>
        <v>1</v>
      </c>
      <c r="CK150">
        <f>COUNTIFS($L150:O150,"x")</f>
        <v>1</v>
      </c>
      <c r="CL150">
        <f>COUNTIFS($L150:P150,"x")</f>
        <v>1</v>
      </c>
      <c r="CM150">
        <f>COUNTIFS($L150:Q150,"x")</f>
        <v>1</v>
      </c>
      <c r="CN150">
        <f>COUNTIFS($L150:R150,"x")</f>
        <v>1</v>
      </c>
      <c r="CO150" t="str" cm="1">
        <f t="array" ref="CO150">IFERROR(INDEX($CH$4:$CN$4,0,MATCH(1,$CH150:$CN150,0)),"")</f>
        <v>Thứ 4</v>
      </c>
      <c r="CP150" t="str" cm="1">
        <f t="array" ref="CP150">IFERROR(INDEX($CH$4:$CN$4,0,MATCH(2,$CH150:$CN150,0)),"")</f>
        <v/>
      </c>
      <c r="CQ150" t="str">
        <f t="shared" si="134"/>
        <v>Thứ 4</v>
      </c>
      <c r="CR150" t="str">
        <f t="shared" si="29"/>
        <v>F4 - Tất cả các tuần</v>
      </c>
    </row>
    <row r="151" spans="1:96" x14ac:dyDescent="0.3">
      <c r="A151" s="117" t="s">
        <v>34932</v>
      </c>
      <c r="B151" s="118" t="s">
        <v>33266</v>
      </c>
      <c r="C151" s="118" t="s">
        <v>33267</v>
      </c>
      <c r="D151" s="118" t="s">
        <v>39659</v>
      </c>
      <c r="E151" s="118" t="s">
        <v>39660</v>
      </c>
      <c r="F151" s="118" t="s">
        <v>26070</v>
      </c>
      <c r="G151" s="118" t="s">
        <v>33439</v>
      </c>
      <c r="H151" s="118" t="s">
        <v>33446</v>
      </c>
      <c r="I151" s="118" t="s">
        <v>22</v>
      </c>
      <c r="J151" s="119" t="s">
        <v>39658</v>
      </c>
      <c r="K151" s="119" t="s">
        <v>23</v>
      </c>
      <c r="L151" s="117" t="s">
        <v>23</v>
      </c>
      <c r="M151" s="117" t="s">
        <v>23</v>
      </c>
      <c r="N151" s="117" t="s">
        <v>23</v>
      </c>
      <c r="O151" s="117" t="s">
        <v>24</v>
      </c>
      <c r="P151" s="117" t="s">
        <v>23</v>
      </c>
      <c r="Q151" s="117" t="s">
        <v>23</v>
      </c>
      <c r="R151" s="117" t="s">
        <v>23</v>
      </c>
      <c r="S151" s="117" t="s">
        <v>24</v>
      </c>
      <c r="T151" s="117" t="s">
        <v>24</v>
      </c>
      <c r="U151" s="117" t="s">
        <v>24</v>
      </c>
      <c r="V151" s="117" t="s">
        <v>24</v>
      </c>
      <c r="W151" s="74" t="str">
        <f t="shared" si="100"/>
        <v>x</v>
      </c>
      <c r="X151" s="74" t="str">
        <f t="shared" si="101"/>
        <v/>
      </c>
      <c r="Y151" s="74" t="str">
        <f t="shared" si="102"/>
        <v>x</v>
      </c>
      <c r="Z151" s="74" t="str">
        <f t="shared" si="103"/>
        <v/>
      </c>
      <c r="AA151" t="str">
        <f>VLOOKUP($D151,'Tuyến và nhân viên'!$D:$M,6,0)</f>
        <v>HL00594</v>
      </c>
      <c r="AB151" t="str">
        <f>VLOOKUP($D151,'Tuyến và nhân viên'!$D:$M,7,0)</f>
        <v>Quách Ngọc Duyên</v>
      </c>
      <c r="AC151" s="16" t="str">
        <f>IFERROR(VLOOKUP($F151,DSKH!$D:$BF,53,0),"")</f>
        <v>F2</v>
      </c>
      <c r="AD151" s="16" t="str">
        <f>IFERROR(VLOOKUP($F151,DSKH!$D:$BF,54,0),"")</f>
        <v>OTC</v>
      </c>
      <c r="AE151" s="4">
        <f>SUMIFS('Doanh số khách hàng'!$F:$F,'Doanh số khách hàng'!$A:$A,'Chi tiết tuyến'!$F151)</f>
        <v>215893.33333333334</v>
      </c>
      <c r="AF151" s="16" t="str">
        <f t="shared" si="4"/>
        <v>F4</v>
      </c>
      <c r="AG151" s="16" t="str">
        <f t="shared" si="5"/>
        <v>F2</v>
      </c>
      <c r="AH151" t="b">
        <f t="shared" si="104"/>
        <v>0</v>
      </c>
      <c r="AI151" t="b">
        <f t="shared" si="105"/>
        <v>1</v>
      </c>
      <c r="AJ151">
        <f>IFERROR(VLOOKUP($AC151,Master!$D:$E,2,0),"")</f>
        <v>2</v>
      </c>
      <c r="AK151">
        <f>VLOOKUP($AF151,Master!$D:$E,2,0)</f>
        <v>4</v>
      </c>
      <c r="AL151" s="4">
        <f t="shared" si="106"/>
        <v>107946.66666666667</v>
      </c>
      <c r="AM151" t="str">
        <f>IFERROR(VLOOKUP($F151,DSKH!$D:$BF,31,0),"")</f>
        <v>Tỉnh Cà Mau</v>
      </c>
      <c r="AN151" t="str">
        <f>IFERROR(VLOOKUP($F151,DSKH!$D:$BF,29,0),"")</f>
        <v>Xã Phước Long</v>
      </c>
      <c r="AO151">
        <f>IFERROR(VLOOKUP($F151,DSKH!$D:$BF,52,0),"")</f>
        <v>215893.33333333334</v>
      </c>
      <c r="AP151">
        <f>IF(L151="x",1+COUNTIFS(AP$4:AP150,"&gt;0",$AA$4:$AA150,$AA150),0)</f>
        <v>0</v>
      </c>
      <c r="AQ151">
        <f>IF(M151="x",1+COUNTIFS(AQ$4:AQ150,"&gt;0",$AA$4:$AA150,$AA150),0)</f>
        <v>0</v>
      </c>
      <c r="AR151">
        <f>IF(N151="x",1+COUNTIFS(AR$4:AR150,"&gt;0",$AA$4:$AA150,$AA150),0)</f>
        <v>0</v>
      </c>
      <c r="AS151">
        <f>IF(O151="x",1+COUNTIFS(AS$4:AS150,"&gt;0",$AA$4:$AA150,$AA150),0)</f>
        <v>1</v>
      </c>
      <c r="AT151">
        <f>IF(P151="x",1+COUNTIFS(AT$4:AT150,"&gt;0",$AA$4:$AA150,$AA150),0)</f>
        <v>0</v>
      </c>
      <c r="AU151">
        <f>IF(Q151="x",1+COUNTIFS(AU$4:AU150,"&gt;0",$AA$4:$AA150,$AA150),0)</f>
        <v>0</v>
      </c>
      <c r="AV151">
        <f>IF(R151="x",1+COUNTIFS(AV$4:AV150,"&gt;0",$AA$4:$AA150,$AA150),0)</f>
        <v>0</v>
      </c>
      <c r="AW151">
        <f t="shared" si="8"/>
        <v>1</v>
      </c>
      <c r="AX151">
        <f t="shared" si="9"/>
        <v>0</v>
      </c>
      <c r="AY151">
        <f t="shared" si="107"/>
        <v>1</v>
      </c>
      <c r="AZ151">
        <f t="shared" si="108"/>
        <v>0</v>
      </c>
      <c r="BA151" s="4">
        <f t="shared" si="109"/>
        <v>0</v>
      </c>
      <c r="BB151" s="4">
        <f t="shared" si="110"/>
        <v>0</v>
      </c>
      <c r="BC151" s="4">
        <f t="shared" si="111"/>
        <v>0</v>
      </c>
      <c r="BD151" s="4">
        <f t="shared" si="112"/>
        <v>107946.66666666667</v>
      </c>
      <c r="BE151" s="4">
        <f t="shared" si="113"/>
        <v>0</v>
      </c>
      <c r="BF151" s="4">
        <f t="shared" si="114"/>
        <v>0</v>
      </c>
      <c r="BG151" s="4">
        <f t="shared" si="115"/>
        <v>0</v>
      </c>
      <c r="BH151" s="4">
        <f t="shared" si="116"/>
        <v>0</v>
      </c>
      <c r="BI151" s="4">
        <f t="shared" si="117"/>
        <v>0</v>
      </c>
      <c r="BJ151" s="4">
        <f t="shared" si="118"/>
        <v>0</v>
      </c>
      <c r="BK151" s="4">
        <f t="shared" si="119"/>
        <v>1</v>
      </c>
      <c r="BL151" s="4">
        <f t="shared" si="120"/>
        <v>0</v>
      </c>
      <c r="BM151" s="4">
        <f t="shared" si="121"/>
        <v>0</v>
      </c>
      <c r="BN151" s="4">
        <f t="shared" si="122"/>
        <v>0</v>
      </c>
      <c r="BO151">
        <f>SUMIFS(BH$5:BH151,$AA$5:$AA151,$AA151)</f>
        <v>0</v>
      </c>
      <c r="BP151">
        <f>SUMIFS(BI$5:BI151,$AA$5:$AA151,$AA151)</f>
        <v>0</v>
      </c>
      <c r="BQ151">
        <f>SUMIFS(BJ$5:BJ151,$AA$5:$AA151,$AA151)</f>
        <v>1</v>
      </c>
      <c r="BR151">
        <f>SUMIFS(BK$5:BK151,$AA$5:$AA151,$AA151)</f>
        <v>1</v>
      </c>
      <c r="BS151">
        <f>SUMIFS(BL$5:BL151,$AA$5:$AA151,$AA151)</f>
        <v>0</v>
      </c>
      <c r="BT151">
        <f>SUMIFS(BM$5:BM151,$AA$5:$AA151,$AA151)</f>
        <v>0</v>
      </c>
      <c r="BU151">
        <f>SUMIFS(BN$5:BN151,$AA$5:$AA151,$AA151)</f>
        <v>0</v>
      </c>
      <c r="BV151">
        <f t="shared" si="123"/>
        <v>14</v>
      </c>
      <c r="BW151">
        <f t="shared" si="124"/>
        <v>15</v>
      </c>
      <c r="BX151">
        <f t="shared" si="125"/>
        <v>14</v>
      </c>
      <c r="BY151">
        <f t="shared" si="126"/>
        <v>13</v>
      </c>
      <c r="BZ151">
        <f t="shared" si="127"/>
        <v>15</v>
      </c>
      <c r="CA151">
        <f t="shared" si="128"/>
        <v>21</v>
      </c>
      <c r="CB151">
        <f t="shared" si="129"/>
        <v>0</v>
      </c>
      <c r="CC151">
        <f t="shared" si="130"/>
        <v>1</v>
      </c>
      <c r="CD151">
        <f t="shared" si="131"/>
        <v>13</v>
      </c>
      <c r="CE151" t="str">
        <f>IFERROR(VLOOKUP($AA151,'Tuyến và nhân viên'!$I:$O,7,0),"")</f>
        <v>Trần Văn Khanh</v>
      </c>
      <c r="CF151">
        <f t="shared" si="132"/>
        <v>2</v>
      </c>
      <c r="CG151">
        <f t="shared" si="133"/>
        <v>1</v>
      </c>
      <c r="CH151">
        <f>COUNTIFS($L151:L151,"x")</f>
        <v>0</v>
      </c>
      <c r="CI151">
        <f>COUNTIFS($L151:M151,"x")</f>
        <v>0</v>
      </c>
      <c r="CJ151">
        <f>COUNTIFS($L151:N151,"x")</f>
        <v>0</v>
      </c>
      <c r="CK151">
        <f>COUNTIFS($L151:O151,"x")</f>
        <v>1</v>
      </c>
      <c r="CL151">
        <f>COUNTIFS($L151:P151,"x")</f>
        <v>1</v>
      </c>
      <c r="CM151">
        <f>COUNTIFS($L151:Q151,"x")</f>
        <v>1</v>
      </c>
      <c r="CN151">
        <f>COUNTIFS($L151:R151,"x")</f>
        <v>1</v>
      </c>
      <c r="CO151" t="str" cm="1">
        <f t="array" ref="CO151">IFERROR(INDEX($CH$4:$CN$4,0,MATCH(1,$CH151:$CN151,0)),"")</f>
        <v>Thứ 5</v>
      </c>
      <c r="CP151" t="str" cm="1">
        <f t="array" ref="CP151">IFERROR(INDEX($CH$4:$CN$4,0,MATCH(2,$CH151:$CN151,0)),"")</f>
        <v/>
      </c>
      <c r="CQ151" t="str">
        <f t="shared" si="134"/>
        <v>Thứ 5</v>
      </c>
      <c r="CR151" t="str">
        <f t="shared" si="29"/>
        <v>F2 - Tuần 1 &amp; 3</v>
      </c>
    </row>
    <row r="152" spans="1:96" x14ac:dyDescent="0.3">
      <c r="A152" s="117" t="s">
        <v>34940</v>
      </c>
      <c r="B152" s="118" t="s">
        <v>33266</v>
      </c>
      <c r="C152" s="118" t="s">
        <v>33267</v>
      </c>
      <c r="D152" s="118" t="s">
        <v>39659</v>
      </c>
      <c r="E152" s="118" t="s">
        <v>39660</v>
      </c>
      <c r="F152" s="118" t="s">
        <v>18672</v>
      </c>
      <c r="G152" s="118" t="s">
        <v>33466</v>
      </c>
      <c r="H152" s="118" t="s">
        <v>33472</v>
      </c>
      <c r="I152" s="118" t="s">
        <v>22</v>
      </c>
      <c r="J152" s="119" t="s">
        <v>39658</v>
      </c>
      <c r="K152" s="119" t="s">
        <v>23</v>
      </c>
      <c r="L152" s="117" t="s">
        <v>23</v>
      </c>
      <c r="M152" s="117" t="s">
        <v>23</v>
      </c>
      <c r="N152" s="117" t="s">
        <v>24</v>
      </c>
      <c r="O152" s="117" t="s">
        <v>23</v>
      </c>
      <c r="P152" s="117" t="s">
        <v>23</v>
      </c>
      <c r="Q152" s="117" t="s">
        <v>23</v>
      </c>
      <c r="R152" s="117" t="s">
        <v>23</v>
      </c>
      <c r="S152" s="117" t="s">
        <v>24</v>
      </c>
      <c r="T152" s="117" t="s">
        <v>24</v>
      </c>
      <c r="U152" s="117" t="s">
        <v>24</v>
      </c>
      <c r="V152" s="117" t="s">
        <v>24</v>
      </c>
      <c r="W152" s="74" t="str">
        <f t="shared" si="100"/>
        <v>x</v>
      </c>
      <c r="X152" s="74" t="str">
        <f t="shared" si="101"/>
        <v>x</v>
      </c>
      <c r="Y152" s="74" t="str">
        <f t="shared" si="102"/>
        <v>x</v>
      </c>
      <c r="Z152" s="74" t="str">
        <f t="shared" si="103"/>
        <v>x</v>
      </c>
      <c r="AA152" t="str">
        <f>VLOOKUP($D152,'Tuyến và nhân viên'!$D:$M,6,0)</f>
        <v>HL00594</v>
      </c>
      <c r="AB152" t="str">
        <f>VLOOKUP($D152,'Tuyến và nhân viên'!$D:$M,7,0)</f>
        <v>Quách Ngọc Duyên</v>
      </c>
      <c r="AC152" s="16" t="str">
        <f>IFERROR(VLOOKUP($F152,DSKH!$D:$BF,53,0),"")</f>
        <v>F4</v>
      </c>
      <c r="AD152" s="16" t="str">
        <f>IFERROR(VLOOKUP($F152,DSKH!$D:$BF,54,0),"")</f>
        <v>OTC</v>
      </c>
      <c r="AE152" s="4">
        <f>SUMIFS('Doanh số khách hàng'!$F:$F,'Doanh số khách hàng'!$A:$A,'Chi tiết tuyến'!$F152)</f>
        <v>509666.66666666669</v>
      </c>
      <c r="AF152" s="16" t="str">
        <f t="shared" si="4"/>
        <v>F4</v>
      </c>
      <c r="AG152" s="16" t="str">
        <f t="shared" si="5"/>
        <v>F4</v>
      </c>
      <c r="AH152" t="b">
        <f t="shared" si="104"/>
        <v>1</v>
      </c>
      <c r="AI152" t="b">
        <f t="shared" si="105"/>
        <v>1</v>
      </c>
      <c r="AJ152">
        <f>IFERROR(VLOOKUP($AC152,Master!$D:$E,2,0),"")</f>
        <v>4</v>
      </c>
      <c r="AK152">
        <f>VLOOKUP($AF152,Master!$D:$E,2,0)</f>
        <v>4</v>
      </c>
      <c r="AL152" s="4">
        <f t="shared" si="106"/>
        <v>127416.66666666667</v>
      </c>
      <c r="AM152" t="str">
        <f>IFERROR(VLOOKUP($F152,DSKH!$D:$BF,31,0),"")</f>
        <v>Tỉnh Cà Mau</v>
      </c>
      <c r="AN152" t="str">
        <f>IFERROR(VLOOKUP($F152,DSKH!$D:$BF,29,0),"")</f>
        <v>Xã Vĩnh Hậu</v>
      </c>
      <c r="AO152">
        <f>IFERROR(VLOOKUP($F152,DSKH!$D:$BF,52,0),"")</f>
        <v>509666.66666666669</v>
      </c>
      <c r="AP152">
        <f>IF(L152="x",1+COUNTIFS(AP$4:AP151,"&gt;0",$AA$4:$AA151,$AA151),0)</f>
        <v>0</v>
      </c>
      <c r="AQ152">
        <f>IF(M152="x",1+COUNTIFS(AQ$4:AQ151,"&gt;0",$AA$4:$AA151,$AA151),0)</f>
        <v>0</v>
      </c>
      <c r="AR152">
        <f>IF(N152="x",1+COUNTIFS(AR$4:AR151,"&gt;0",$AA$4:$AA151,$AA151),0)</f>
        <v>3</v>
      </c>
      <c r="AS152">
        <f>IF(O152="x",1+COUNTIFS(AS$4:AS151,"&gt;0",$AA$4:$AA151,$AA151),0)</f>
        <v>0</v>
      </c>
      <c r="AT152">
        <f>IF(P152="x",1+COUNTIFS(AT$4:AT151,"&gt;0",$AA$4:$AA151,$AA151),0)</f>
        <v>0</v>
      </c>
      <c r="AU152">
        <f>IF(Q152="x",1+COUNTIFS(AU$4:AU151,"&gt;0",$AA$4:$AA151,$AA151),0)</f>
        <v>0</v>
      </c>
      <c r="AV152">
        <f>IF(R152="x",1+COUNTIFS(AV$4:AV151,"&gt;0",$AA$4:$AA151,$AA151),0)</f>
        <v>0</v>
      </c>
      <c r="AW152">
        <f t="shared" si="8"/>
        <v>1</v>
      </c>
      <c r="AX152">
        <f t="shared" si="9"/>
        <v>1</v>
      </c>
      <c r="AY152">
        <f t="shared" si="107"/>
        <v>1</v>
      </c>
      <c r="AZ152">
        <f t="shared" si="108"/>
        <v>1</v>
      </c>
      <c r="BA152" s="4">
        <f t="shared" si="109"/>
        <v>0</v>
      </c>
      <c r="BB152" s="4">
        <f t="shared" si="110"/>
        <v>0</v>
      </c>
      <c r="BC152" s="4">
        <f t="shared" si="111"/>
        <v>127416.66666666667</v>
      </c>
      <c r="BD152" s="4">
        <f t="shared" si="112"/>
        <v>0</v>
      </c>
      <c r="BE152" s="4">
        <f t="shared" si="113"/>
        <v>0</v>
      </c>
      <c r="BF152" s="4">
        <f t="shared" si="114"/>
        <v>0</v>
      </c>
      <c r="BG152" s="4">
        <f t="shared" si="115"/>
        <v>0</v>
      </c>
      <c r="BH152" s="4">
        <f t="shared" si="116"/>
        <v>0</v>
      </c>
      <c r="BI152" s="4">
        <f t="shared" si="117"/>
        <v>0</v>
      </c>
      <c r="BJ152" s="4">
        <f t="shared" si="118"/>
        <v>0</v>
      </c>
      <c r="BK152" s="4">
        <f t="shared" si="119"/>
        <v>0</v>
      </c>
      <c r="BL152" s="4">
        <f t="shared" si="120"/>
        <v>0</v>
      </c>
      <c r="BM152" s="4">
        <f t="shared" si="121"/>
        <v>0</v>
      </c>
      <c r="BN152" s="4">
        <f t="shared" si="122"/>
        <v>0</v>
      </c>
      <c r="BO152">
        <f>SUMIFS(BH$5:BH152,$AA$5:$AA152,$AA152)</f>
        <v>0</v>
      </c>
      <c r="BP152">
        <f>SUMIFS(BI$5:BI152,$AA$5:$AA152,$AA152)</f>
        <v>0</v>
      </c>
      <c r="BQ152">
        <f>SUMIFS(BJ$5:BJ152,$AA$5:$AA152,$AA152)</f>
        <v>1</v>
      </c>
      <c r="BR152">
        <f>SUMIFS(BK$5:BK152,$AA$5:$AA152,$AA152)</f>
        <v>1</v>
      </c>
      <c r="BS152">
        <f>SUMIFS(BL$5:BL152,$AA$5:$AA152,$AA152)</f>
        <v>0</v>
      </c>
      <c r="BT152">
        <f>SUMIFS(BM$5:BM152,$AA$5:$AA152,$AA152)</f>
        <v>0</v>
      </c>
      <c r="BU152">
        <f>SUMIFS(BN$5:BN152,$AA$5:$AA152,$AA152)</f>
        <v>0</v>
      </c>
      <c r="BV152">
        <f t="shared" si="123"/>
        <v>14</v>
      </c>
      <c r="BW152">
        <f t="shared" si="124"/>
        <v>15</v>
      </c>
      <c r="BX152">
        <f t="shared" si="125"/>
        <v>14</v>
      </c>
      <c r="BY152">
        <f t="shared" si="126"/>
        <v>13</v>
      </c>
      <c r="BZ152">
        <f t="shared" si="127"/>
        <v>15</v>
      </c>
      <c r="CA152">
        <f t="shared" si="128"/>
        <v>21</v>
      </c>
      <c r="CB152">
        <f t="shared" si="129"/>
        <v>0</v>
      </c>
      <c r="CC152">
        <f t="shared" si="130"/>
        <v>0</v>
      </c>
      <c r="CD152">
        <f t="shared" si="131"/>
        <v>0</v>
      </c>
      <c r="CE152" t="str">
        <f>IFERROR(VLOOKUP($AA152,'Tuyến và nhân viên'!$I:$O,7,0),"")</f>
        <v>Trần Văn Khanh</v>
      </c>
      <c r="CF152">
        <f t="shared" si="132"/>
        <v>4</v>
      </c>
      <c r="CG152">
        <f t="shared" si="133"/>
        <v>1</v>
      </c>
      <c r="CH152">
        <f>COUNTIFS($L152:L152,"x")</f>
        <v>0</v>
      </c>
      <c r="CI152">
        <f>COUNTIFS($L152:M152,"x")</f>
        <v>0</v>
      </c>
      <c r="CJ152">
        <f>COUNTIFS($L152:N152,"x")</f>
        <v>1</v>
      </c>
      <c r="CK152">
        <f>COUNTIFS($L152:O152,"x")</f>
        <v>1</v>
      </c>
      <c r="CL152">
        <f>COUNTIFS($L152:P152,"x")</f>
        <v>1</v>
      </c>
      <c r="CM152">
        <f>COUNTIFS($L152:Q152,"x")</f>
        <v>1</v>
      </c>
      <c r="CN152">
        <f>COUNTIFS($L152:R152,"x")</f>
        <v>1</v>
      </c>
      <c r="CO152" t="str" cm="1">
        <f t="array" ref="CO152">IFERROR(INDEX($CH$4:$CN$4,0,MATCH(1,$CH152:$CN152,0)),"")</f>
        <v>Thứ 4</v>
      </c>
      <c r="CP152" t="str" cm="1">
        <f t="array" ref="CP152">IFERROR(INDEX($CH$4:$CN$4,0,MATCH(2,$CH152:$CN152,0)),"")</f>
        <v/>
      </c>
      <c r="CQ152" t="str">
        <f t="shared" si="134"/>
        <v>Thứ 4</v>
      </c>
      <c r="CR152" t="str">
        <f t="shared" si="29"/>
        <v>F4 - Tất cả các tuần</v>
      </c>
    </row>
    <row r="153" spans="1:96" x14ac:dyDescent="0.3">
      <c r="A153" s="117" t="s">
        <v>34950</v>
      </c>
      <c r="B153" s="118" t="s">
        <v>33266</v>
      </c>
      <c r="C153" s="118" t="s">
        <v>33267</v>
      </c>
      <c r="D153" s="118" t="s">
        <v>39659</v>
      </c>
      <c r="E153" s="118" t="s">
        <v>39660</v>
      </c>
      <c r="F153" s="118" t="s">
        <v>27082</v>
      </c>
      <c r="G153" s="118" t="s">
        <v>33519</v>
      </c>
      <c r="H153" s="118" t="s">
        <v>33525</v>
      </c>
      <c r="I153" s="118" t="s">
        <v>22</v>
      </c>
      <c r="J153" s="119" t="s">
        <v>39658</v>
      </c>
      <c r="K153" s="119" t="s">
        <v>23</v>
      </c>
      <c r="L153" s="117" t="s">
        <v>23</v>
      </c>
      <c r="M153" s="117" t="s">
        <v>23</v>
      </c>
      <c r="N153" s="117" t="s">
        <v>23</v>
      </c>
      <c r="O153" s="117" t="s">
        <v>23</v>
      </c>
      <c r="P153" s="117" t="s">
        <v>24</v>
      </c>
      <c r="Q153" s="117" t="s">
        <v>23</v>
      </c>
      <c r="R153" s="117" t="s">
        <v>23</v>
      </c>
      <c r="S153" s="117" t="s">
        <v>24</v>
      </c>
      <c r="T153" s="117" t="s">
        <v>24</v>
      </c>
      <c r="U153" s="117" t="s">
        <v>24</v>
      </c>
      <c r="V153" s="117" t="s">
        <v>24</v>
      </c>
      <c r="W153" s="74" t="str">
        <f t="shared" si="100"/>
        <v>x</v>
      </c>
      <c r="X153" s="74" t="str">
        <f t="shared" si="101"/>
        <v/>
      </c>
      <c r="Y153" s="74" t="str">
        <f t="shared" si="102"/>
        <v>x</v>
      </c>
      <c r="Z153" s="74" t="str">
        <f t="shared" si="103"/>
        <v/>
      </c>
      <c r="AA153" t="str">
        <f>VLOOKUP($D153,'Tuyến và nhân viên'!$D:$M,6,0)</f>
        <v>HL00594</v>
      </c>
      <c r="AB153" t="str">
        <f>VLOOKUP($D153,'Tuyến và nhân viên'!$D:$M,7,0)</f>
        <v>Quách Ngọc Duyên</v>
      </c>
      <c r="AC153" s="16" t="str">
        <f>IFERROR(VLOOKUP($F153,DSKH!$D:$BF,53,0),"")</f>
        <v>F2</v>
      </c>
      <c r="AD153" s="16" t="str">
        <f>IFERROR(VLOOKUP($F153,DSKH!$D:$BF,54,0),"")</f>
        <v>OTC</v>
      </c>
      <c r="AE153" s="4">
        <f>SUMIFS('Doanh số khách hàng'!$F:$F,'Doanh số khách hàng'!$A:$A,'Chi tiết tuyến'!$F153)</f>
        <v>270000</v>
      </c>
      <c r="AF153" s="16" t="str">
        <f t="shared" si="4"/>
        <v>F4</v>
      </c>
      <c r="AG153" s="16" t="str">
        <f t="shared" si="5"/>
        <v>F2</v>
      </c>
      <c r="AH153" t="b">
        <f t="shared" si="104"/>
        <v>0</v>
      </c>
      <c r="AI153" t="b">
        <f t="shared" si="105"/>
        <v>1</v>
      </c>
      <c r="AJ153">
        <f>IFERROR(VLOOKUP($AC153,Master!$D:$E,2,0),"")</f>
        <v>2</v>
      </c>
      <c r="AK153">
        <f>VLOOKUP($AF153,Master!$D:$E,2,0)</f>
        <v>4</v>
      </c>
      <c r="AL153" s="4">
        <f t="shared" si="106"/>
        <v>135000</v>
      </c>
      <c r="AM153" t="str">
        <f>IFERROR(VLOOKUP($F153,DSKH!$D:$BF,31,0),"")</f>
        <v>Tỉnh Cà Mau</v>
      </c>
      <c r="AN153" t="str">
        <f>IFERROR(VLOOKUP($F153,DSKH!$D:$BF,29,0),"")</f>
        <v>Xã Hồng Dân</v>
      </c>
      <c r="AO153">
        <f>IFERROR(VLOOKUP($F153,DSKH!$D:$BF,52,0),"")</f>
        <v>270000</v>
      </c>
      <c r="AP153">
        <f>IF(L153="x",1+COUNTIFS(AP$4:AP152,"&gt;0",$AA$4:$AA152,$AA152),0)</f>
        <v>0</v>
      </c>
      <c r="AQ153">
        <f>IF(M153="x",1+COUNTIFS(AQ$4:AQ152,"&gt;0",$AA$4:$AA152,$AA152),0)</f>
        <v>0</v>
      </c>
      <c r="AR153">
        <f>IF(N153="x",1+COUNTIFS(AR$4:AR152,"&gt;0",$AA$4:$AA152,$AA152),0)</f>
        <v>0</v>
      </c>
      <c r="AS153">
        <f>IF(O153="x",1+COUNTIFS(AS$4:AS152,"&gt;0",$AA$4:$AA152,$AA152),0)</f>
        <v>0</v>
      </c>
      <c r="AT153">
        <f>IF(P153="x",1+COUNTIFS(AT$4:AT152,"&gt;0",$AA$4:$AA152,$AA152),0)</f>
        <v>1</v>
      </c>
      <c r="AU153">
        <f>IF(Q153="x",1+COUNTIFS(AU$4:AU152,"&gt;0",$AA$4:$AA152,$AA152),0)</f>
        <v>0</v>
      </c>
      <c r="AV153">
        <f>IF(R153="x",1+COUNTIFS(AV$4:AV152,"&gt;0",$AA$4:$AA152,$AA152),0)</f>
        <v>0</v>
      </c>
      <c r="AW153">
        <f t="shared" si="8"/>
        <v>1</v>
      </c>
      <c r="AX153">
        <f t="shared" si="9"/>
        <v>0</v>
      </c>
      <c r="AY153">
        <f t="shared" si="107"/>
        <v>1</v>
      </c>
      <c r="AZ153">
        <f t="shared" si="108"/>
        <v>0</v>
      </c>
      <c r="BA153" s="4">
        <f t="shared" si="109"/>
        <v>0</v>
      </c>
      <c r="BB153" s="4">
        <f t="shared" si="110"/>
        <v>0</v>
      </c>
      <c r="BC153" s="4">
        <f t="shared" si="111"/>
        <v>0</v>
      </c>
      <c r="BD153" s="4">
        <f t="shared" si="112"/>
        <v>0</v>
      </c>
      <c r="BE153" s="4">
        <f t="shared" si="113"/>
        <v>135000</v>
      </c>
      <c r="BF153" s="4">
        <f t="shared" si="114"/>
        <v>0</v>
      </c>
      <c r="BG153" s="4">
        <f t="shared" si="115"/>
        <v>0</v>
      </c>
      <c r="BH153" s="4">
        <f t="shared" si="116"/>
        <v>0</v>
      </c>
      <c r="BI153" s="4">
        <f t="shared" si="117"/>
        <v>0</v>
      </c>
      <c r="BJ153" s="4">
        <f t="shared" si="118"/>
        <v>0</v>
      </c>
      <c r="BK153" s="4">
        <f t="shared" si="119"/>
        <v>0</v>
      </c>
      <c r="BL153" s="4">
        <f t="shared" si="120"/>
        <v>1</v>
      </c>
      <c r="BM153" s="4">
        <f t="shared" si="121"/>
        <v>0</v>
      </c>
      <c r="BN153" s="4">
        <f t="shared" si="122"/>
        <v>0</v>
      </c>
      <c r="BO153">
        <f>SUMIFS(BH$5:BH153,$AA$5:$AA153,$AA153)</f>
        <v>0</v>
      </c>
      <c r="BP153">
        <f>SUMIFS(BI$5:BI153,$AA$5:$AA153,$AA153)</f>
        <v>0</v>
      </c>
      <c r="BQ153">
        <f>SUMIFS(BJ$5:BJ153,$AA$5:$AA153,$AA153)</f>
        <v>1</v>
      </c>
      <c r="BR153">
        <f>SUMIFS(BK$5:BK153,$AA$5:$AA153,$AA153)</f>
        <v>1</v>
      </c>
      <c r="BS153">
        <f>SUMIFS(BL$5:BL153,$AA$5:$AA153,$AA153)</f>
        <v>1</v>
      </c>
      <c r="BT153">
        <f>SUMIFS(BM$5:BM153,$AA$5:$AA153,$AA153)</f>
        <v>0</v>
      </c>
      <c r="BU153">
        <f>SUMIFS(BN$5:BN153,$AA$5:$AA153,$AA153)</f>
        <v>0</v>
      </c>
      <c r="BV153">
        <f t="shared" si="123"/>
        <v>14</v>
      </c>
      <c r="BW153">
        <f t="shared" si="124"/>
        <v>15</v>
      </c>
      <c r="BX153">
        <f t="shared" si="125"/>
        <v>14</v>
      </c>
      <c r="BY153">
        <f t="shared" si="126"/>
        <v>13</v>
      </c>
      <c r="BZ153">
        <f t="shared" si="127"/>
        <v>15</v>
      </c>
      <c r="CA153">
        <f t="shared" si="128"/>
        <v>21</v>
      </c>
      <c r="CB153">
        <f t="shared" si="129"/>
        <v>0</v>
      </c>
      <c r="CC153">
        <f t="shared" si="130"/>
        <v>1</v>
      </c>
      <c r="CD153">
        <f t="shared" si="131"/>
        <v>15</v>
      </c>
      <c r="CE153" t="str">
        <f>IFERROR(VLOOKUP($AA153,'Tuyến và nhân viên'!$I:$O,7,0),"")</f>
        <v>Trần Văn Khanh</v>
      </c>
      <c r="CF153">
        <f t="shared" si="132"/>
        <v>2</v>
      </c>
      <c r="CG153">
        <f t="shared" si="133"/>
        <v>1</v>
      </c>
      <c r="CH153">
        <f>COUNTIFS($L153:L153,"x")</f>
        <v>0</v>
      </c>
      <c r="CI153">
        <f>COUNTIFS($L153:M153,"x")</f>
        <v>0</v>
      </c>
      <c r="CJ153">
        <f>COUNTIFS($L153:N153,"x")</f>
        <v>0</v>
      </c>
      <c r="CK153">
        <f>COUNTIFS($L153:O153,"x")</f>
        <v>0</v>
      </c>
      <c r="CL153">
        <f>COUNTIFS($L153:P153,"x")</f>
        <v>1</v>
      </c>
      <c r="CM153">
        <f>COUNTIFS($L153:Q153,"x")</f>
        <v>1</v>
      </c>
      <c r="CN153">
        <f>COUNTIFS($L153:R153,"x")</f>
        <v>1</v>
      </c>
      <c r="CO153" t="str" cm="1">
        <f t="array" ref="CO153">IFERROR(INDEX($CH$4:$CN$4,0,MATCH(1,$CH153:$CN153,0)),"")</f>
        <v>Thứ 6</v>
      </c>
      <c r="CP153" t="str" cm="1">
        <f t="array" ref="CP153">IFERROR(INDEX($CH$4:$CN$4,0,MATCH(2,$CH153:$CN153,0)),"")</f>
        <v/>
      </c>
      <c r="CQ153" t="str">
        <f t="shared" si="134"/>
        <v>Thứ 6</v>
      </c>
      <c r="CR153" t="str">
        <f t="shared" si="29"/>
        <v>F2 - Tuần 1 &amp; 3</v>
      </c>
    </row>
    <row r="154" spans="1:96" x14ac:dyDescent="0.3">
      <c r="A154" s="117" t="s">
        <v>34959</v>
      </c>
      <c r="B154" s="118" t="s">
        <v>33266</v>
      </c>
      <c r="C154" s="118" t="s">
        <v>33267</v>
      </c>
      <c r="D154" s="118" t="s">
        <v>39659</v>
      </c>
      <c r="E154" s="118" t="s">
        <v>39660</v>
      </c>
      <c r="F154" s="118" t="s">
        <v>23989</v>
      </c>
      <c r="G154" s="118" t="s">
        <v>33581</v>
      </c>
      <c r="H154" s="118" t="s">
        <v>33587</v>
      </c>
      <c r="I154" s="118" t="s">
        <v>22</v>
      </c>
      <c r="J154" s="119" t="s">
        <v>39658</v>
      </c>
      <c r="K154" s="119" t="s">
        <v>23</v>
      </c>
      <c r="L154" s="117" t="s">
        <v>23</v>
      </c>
      <c r="M154" s="117" t="s">
        <v>24</v>
      </c>
      <c r="N154" s="117" t="s">
        <v>23</v>
      </c>
      <c r="O154" s="117" t="s">
        <v>23</v>
      </c>
      <c r="P154" s="117" t="s">
        <v>23</v>
      </c>
      <c r="Q154" s="117" t="s">
        <v>23</v>
      </c>
      <c r="R154" s="117" t="s">
        <v>23</v>
      </c>
      <c r="S154" s="117" t="s">
        <v>24</v>
      </c>
      <c r="T154" s="117" t="s">
        <v>24</v>
      </c>
      <c r="U154" s="117" t="s">
        <v>24</v>
      </c>
      <c r="V154" s="117" t="s">
        <v>24</v>
      </c>
      <c r="W154" s="74" t="str">
        <f t="shared" si="100"/>
        <v>x</v>
      </c>
      <c r="X154" s="74" t="str">
        <f t="shared" si="101"/>
        <v>x</v>
      </c>
      <c r="Y154" s="74" t="str">
        <f t="shared" si="102"/>
        <v>x</v>
      </c>
      <c r="Z154" s="74" t="str">
        <f t="shared" si="103"/>
        <v>x</v>
      </c>
      <c r="AA154" t="str">
        <f>VLOOKUP($D154,'Tuyến và nhân viên'!$D:$M,6,0)</f>
        <v>HL00594</v>
      </c>
      <c r="AB154" t="str">
        <f>VLOOKUP($D154,'Tuyến và nhân viên'!$D:$M,7,0)</f>
        <v>Quách Ngọc Duyên</v>
      </c>
      <c r="AC154" s="16" t="str">
        <f>IFERROR(VLOOKUP($F154,DSKH!$D:$BF,53,0),"")</f>
        <v>F4</v>
      </c>
      <c r="AD154" s="16" t="str">
        <f>IFERROR(VLOOKUP($F154,DSKH!$D:$BF,54,0),"")</f>
        <v>OTC</v>
      </c>
      <c r="AE154" s="4">
        <f>SUMIFS('Doanh số khách hàng'!$F:$F,'Doanh số khách hàng'!$A:$A,'Chi tiết tuyến'!$F154)</f>
        <v>806300</v>
      </c>
      <c r="AF154" s="16" t="str">
        <f t="shared" si="4"/>
        <v>F4</v>
      </c>
      <c r="AG154" s="16" t="str">
        <f t="shared" si="5"/>
        <v>F4</v>
      </c>
      <c r="AH154" t="b">
        <f t="shared" si="104"/>
        <v>1</v>
      </c>
      <c r="AI154" t="b">
        <f t="shared" si="105"/>
        <v>1</v>
      </c>
      <c r="AJ154">
        <f>IFERROR(VLOOKUP($AC154,Master!$D:$E,2,0),"")</f>
        <v>4</v>
      </c>
      <c r="AK154">
        <f>VLOOKUP($AF154,Master!$D:$E,2,0)</f>
        <v>4</v>
      </c>
      <c r="AL154" s="4">
        <f t="shared" si="106"/>
        <v>201575</v>
      </c>
      <c r="AM154" t="str">
        <f>IFERROR(VLOOKUP($F154,DSKH!$D:$BF,31,0),"")</f>
        <v>Tỉnh Cà Mau</v>
      </c>
      <c r="AN154" t="str">
        <f>IFERROR(VLOOKUP($F154,DSKH!$D:$BF,29,0),"")</f>
        <v>Xã Vĩnh Mỹ</v>
      </c>
      <c r="AO154">
        <f>IFERROR(VLOOKUP($F154,DSKH!$D:$BF,52,0),"")</f>
        <v>806300</v>
      </c>
      <c r="AP154">
        <f>IF(L154="x",1+COUNTIFS(AP$4:AP153,"&gt;0",$AA$4:$AA153,$AA153),0)</f>
        <v>0</v>
      </c>
      <c r="AQ154">
        <f>IF(M154="x",1+COUNTIFS(AQ$4:AQ153,"&gt;0",$AA$4:$AA153,$AA153),0)</f>
        <v>1</v>
      </c>
      <c r="AR154">
        <f>IF(N154="x",1+COUNTIFS(AR$4:AR153,"&gt;0",$AA$4:$AA153,$AA153),0)</f>
        <v>0</v>
      </c>
      <c r="AS154">
        <f>IF(O154="x",1+COUNTIFS(AS$4:AS153,"&gt;0",$AA$4:$AA153,$AA153),0)</f>
        <v>0</v>
      </c>
      <c r="AT154">
        <f>IF(P154="x",1+COUNTIFS(AT$4:AT153,"&gt;0",$AA$4:$AA153,$AA153),0)</f>
        <v>0</v>
      </c>
      <c r="AU154">
        <f>IF(Q154="x",1+COUNTIFS(AU$4:AU153,"&gt;0",$AA$4:$AA153,$AA153),0)</f>
        <v>0</v>
      </c>
      <c r="AV154">
        <f>IF(R154="x",1+COUNTIFS(AV$4:AV153,"&gt;0",$AA$4:$AA153,$AA153),0)</f>
        <v>0</v>
      </c>
      <c r="AW154">
        <f t="shared" si="8"/>
        <v>1</v>
      </c>
      <c r="AX154">
        <f t="shared" si="9"/>
        <v>1</v>
      </c>
      <c r="AY154">
        <f t="shared" si="107"/>
        <v>1</v>
      </c>
      <c r="AZ154">
        <f t="shared" si="108"/>
        <v>1</v>
      </c>
      <c r="BA154" s="4">
        <f t="shared" si="109"/>
        <v>0</v>
      </c>
      <c r="BB154" s="4">
        <f t="shared" si="110"/>
        <v>201575</v>
      </c>
      <c r="BC154" s="4">
        <f t="shared" si="111"/>
        <v>0</v>
      </c>
      <c r="BD154" s="4">
        <f t="shared" si="112"/>
        <v>0</v>
      </c>
      <c r="BE154" s="4">
        <f t="shared" si="113"/>
        <v>0</v>
      </c>
      <c r="BF154" s="4">
        <f t="shared" si="114"/>
        <v>0</v>
      </c>
      <c r="BG154" s="4">
        <f t="shared" si="115"/>
        <v>0</v>
      </c>
      <c r="BH154" s="4">
        <f t="shared" si="116"/>
        <v>0</v>
      </c>
      <c r="BI154" s="4">
        <f t="shared" si="117"/>
        <v>0</v>
      </c>
      <c r="BJ154" s="4">
        <f t="shared" si="118"/>
        <v>0</v>
      </c>
      <c r="BK154" s="4">
        <f t="shared" si="119"/>
        <v>0</v>
      </c>
      <c r="BL154" s="4">
        <f t="shared" si="120"/>
        <v>0</v>
      </c>
      <c r="BM154" s="4">
        <f t="shared" si="121"/>
        <v>0</v>
      </c>
      <c r="BN154" s="4">
        <f t="shared" si="122"/>
        <v>0</v>
      </c>
      <c r="BO154">
        <f>SUMIFS(BH$5:BH154,$AA$5:$AA154,$AA154)</f>
        <v>0</v>
      </c>
      <c r="BP154">
        <f>SUMIFS(BI$5:BI154,$AA$5:$AA154,$AA154)</f>
        <v>0</v>
      </c>
      <c r="BQ154">
        <f>SUMIFS(BJ$5:BJ154,$AA$5:$AA154,$AA154)</f>
        <v>1</v>
      </c>
      <c r="BR154">
        <f>SUMIFS(BK$5:BK154,$AA$5:$AA154,$AA154)</f>
        <v>1</v>
      </c>
      <c r="BS154">
        <f>SUMIFS(BL$5:BL154,$AA$5:$AA154,$AA154)</f>
        <v>1</v>
      </c>
      <c r="BT154">
        <f>SUMIFS(BM$5:BM154,$AA$5:$AA154,$AA154)</f>
        <v>0</v>
      </c>
      <c r="BU154">
        <f>SUMIFS(BN$5:BN154,$AA$5:$AA154,$AA154)</f>
        <v>0</v>
      </c>
      <c r="BV154">
        <f t="shared" si="123"/>
        <v>14</v>
      </c>
      <c r="BW154">
        <f t="shared" si="124"/>
        <v>15</v>
      </c>
      <c r="BX154">
        <f t="shared" si="125"/>
        <v>14</v>
      </c>
      <c r="BY154">
        <f t="shared" si="126"/>
        <v>13</v>
      </c>
      <c r="BZ154">
        <f t="shared" si="127"/>
        <v>15</v>
      </c>
      <c r="CA154">
        <f t="shared" si="128"/>
        <v>21</v>
      </c>
      <c r="CB154">
        <f t="shared" si="129"/>
        <v>0</v>
      </c>
      <c r="CC154">
        <f t="shared" si="130"/>
        <v>0</v>
      </c>
      <c r="CD154">
        <f t="shared" si="131"/>
        <v>0</v>
      </c>
      <c r="CE154" t="str">
        <f>IFERROR(VLOOKUP($AA154,'Tuyến và nhân viên'!$I:$O,7,0),"")</f>
        <v>Trần Văn Khanh</v>
      </c>
      <c r="CF154">
        <f t="shared" si="132"/>
        <v>4</v>
      </c>
      <c r="CG154">
        <f t="shared" si="133"/>
        <v>1</v>
      </c>
      <c r="CH154">
        <f>COUNTIFS($L154:L154,"x")</f>
        <v>0</v>
      </c>
      <c r="CI154">
        <f>COUNTIFS($L154:M154,"x")</f>
        <v>1</v>
      </c>
      <c r="CJ154">
        <f>COUNTIFS($L154:N154,"x")</f>
        <v>1</v>
      </c>
      <c r="CK154">
        <f>COUNTIFS($L154:O154,"x")</f>
        <v>1</v>
      </c>
      <c r="CL154">
        <f>COUNTIFS($L154:P154,"x")</f>
        <v>1</v>
      </c>
      <c r="CM154">
        <f>COUNTIFS($L154:Q154,"x")</f>
        <v>1</v>
      </c>
      <c r="CN154">
        <f>COUNTIFS($L154:R154,"x")</f>
        <v>1</v>
      </c>
      <c r="CO154" t="str" cm="1">
        <f t="array" ref="CO154">IFERROR(INDEX($CH$4:$CN$4,0,MATCH(1,$CH154:$CN154,0)),"")</f>
        <v>Thứ 3</v>
      </c>
      <c r="CP154" t="str" cm="1">
        <f t="array" ref="CP154">IFERROR(INDEX($CH$4:$CN$4,0,MATCH(2,$CH154:$CN154,0)),"")</f>
        <v/>
      </c>
      <c r="CQ154" t="str">
        <f t="shared" si="134"/>
        <v>Thứ 3</v>
      </c>
      <c r="CR154" t="str">
        <f t="shared" si="29"/>
        <v>F4 - Tất cả các tuần</v>
      </c>
    </row>
    <row r="155" spans="1:96" x14ac:dyDescent="0.3">
      <c r="A155" s="117" t="s">
        <v>34973</v>
      </c>
      <c r="B155" s="118" t="s">
        <v>33266</v>
      </c>
      <c r="C155" s="118" t="s">
        <v>33267</v>
      </c>
      <c r="D155" s="118" t="s">
        <v>39659</v>
      </c>
      <c r="E155" s="118" t="s">
        <v>39660</v>
      </c>
      <c r="F155" s="118" t="s">
        <v>33142</v>
      </c>
      <c r="G155" s="118" t="s">
        <v>33638</v>
      </c>
      <c r="H155" s="118" t="s">
        <v>33643</v>
      </c>
      <c r="I155" s="118" t="s">
        <v>22</v>
      </c>
      <c r="J155" s="119" t="s">
        <v>39658</v>
      </c>
      <c r="K155" s="119" t="s">
        <v>23</v>
      </c>
      <c r="L155" s="117" t="s">
        <v>23</v>
      </c>
      <c r="M155" s="117" t="s">
        <v>23</v>
      </c>
      <c r="N155" s="117" t="s">
        <v>24</v>
      </c>
      <c r="O155" s="117" t="s">
        <v>23</v>
      </c>
      <c r="P155" s="117" t="s">
        <v>23</v>
      </c>
      <c r="Q155" s="117" t="s">
        <v>23</v>
      </c>
      <c r="R155" s="117" t="s">
        <v>23</v>
      </c>
      <c r="S155" s="117" t="s">
        <v>24</v>
      </c>
      <c r="T155" s="117" t="s">
        <v>24</v>
      </c>
      <c r="U155" s="117" t="s">
        <v>24</v>
      </c>
      <c r="V155" s="117" t="s">
        <v>24</v>
      </c>
      <c r="W155" s="74" t="str">
        <f t="shared" si="100"/>
        <v>x</v>
      </c>
      <c r="X155" s="74" t="str">
        <f t="shared" si="101"/>
        <v/>
      </c>
      <c r="Y155" s="74" t="str">
        <f t="shared" si="102"/>
        <v>x</v>
      </c>
      <c r="Z155" s="74" t="str">
        <f t="shared" si="103"/>
        <v/>
      </c>
      <c r="AA155" t="str">
        <f>VLOOKUP($D155,'Tuyến và nhân viên'!$D:$M,6,0)</f>
        <v>HL00594</v>
      </c>
      <c r="AB155" t="str">
        <f>VLOOKUP($D155,'Tuyến và nhân viên'!$D:$M,7,0)</f>
        <v>Quách Ngọc Duyên</v>
      </c>
      <c r="AC155" s="16" t="str">
        <f>IFERROR(VLOOKUP($F155,DSKH!$D:$BF,53,0),"")</f>
        <v>F2</v>
      </c>
      <c r="AD155" s="16" t="str">
        <f>IFERROR(VLOOKUP($F155,DSKH!$D:$BF,54,0),"")</f>
        <v>OTC</v>
      </c>
      <c r="AE155" s="4">
        <f>SUMIFS('Doanh số khách hàng'!$F:$F,'Doanh số khách hàng'!$A:$A,'Chi tiết tuyến'!$F155)</f>
        <v>341386.66666666669</v>
      </c>
      <c r="AF155" s="16" t="str">
        <f t="shared" si="4"/>
        <v>F4</v>
      </c>
      <c r="AG155" s="16" t="str">
        <f t="shared" si="5"/>
        <v>F2</v>
      </c>
      <c r="AH155" t="b">
        <f t="shared" si="104"/>
        <v>0</v>
      </c>
      <c r="AI155" t="b">
        <f t="shared" si="105"/>
        <v>1</v>
      </c>
      <c r="AJ155">
        <f>IFERROR(VLOOKUP($AC155,Master!$D:$E,2,0),"")</f>
        <v>2</v>
      </c>
      <c r="AK155">
        <f>VLOOKUP($AF155,Master!$D:$E,2,0)</f>
        <v>4</v>
      </c>
      <c r="AL155" s="4">
        <f t="shared" si="106"/>
        <v>170693.33333333334</v>
      </c>
      <c r="AM155" t="str">
        <f>IFERROR(VLOOKUP($F155,DSKH!$D:$BF,31,0),"")</f>
        <v>Tỉnh Cà Mau</v>
      </c>
      <c r="AN155" t="str">
        <f>IFERROR(VLOOKUP($F155,DSKH!$D:$BF,29,0),"")</f>
        <v>Xã Hòa Bình</v>
      </c>
      <c r="AO155">
        <f>IFERROR(VLOOKUP($F155,DSKH!$D:$BF,52,0),"")</f>
        <v>341386.66666666669</v>
      </c>
      <c r="AP155">
        <f>IF(L155="x",1+COUNTIFS(AP$4:AP154,"&gt;0",$AA$4:$AA154,$AA154),0)</f>
        <v>0</v>
      </c>
      <c r="AQ155">
        <f>IF(M155="x",1+COUNTIFS(AQ$4:AQ154,"&gt;0",$AA$4:$AA154,$AA154),0)</f>
        <v>0</v>
      </c>
      <c r="AR155">
        <f>IF(N155="x",1+COUNTIFS(AR$4:AR154,"&gt;0",$AA$4:$AA154,$AA154),0)</f>
        <v>4</v>
      </c>
      <c r="AS155">
        <f>IF(O155="x",1+COUNTIFS(AS$4:AS154,"&gt;0",$AA$4:$AA154,$AA154),0)</f>
        <v>0</v>
      </c>
      <c r="AT155">
        <f>IF(P155="x",1+COUNTIFS(AT$4:AT154,"&gt;0",$AA$4:$AA154,$AA154),0)</f>
        <v>0</v>
      </c>
      <c r="AU155">
        <f>IF(Q155="x",1+COUNTIFS(AU$4:AU154,"&gt;0",$AA$4:$AA154,$AA154),0)</f>
        <v>0</v>
      </c>
      <c r="AV155">
        <f>IF(R155="x",1+COUNTIFS(AV$4:AV154,"&gt;0",$AA$4:$AA154,$AA154),0)</f>
        <v>0</v>
      </c>
      <c r="AW155">
        <f t="shared" si="8"/>
        <v>1</v>
      </c>
      <c r="AX155">
        <f t="shared" si="9"/>
        <v>0</v>
      </c>
      <c r="AY155">
        <f t="shared" si="107"/>
        <v>1</v>
      </c>
      <c r="AZ155">
        <f t="shared" si="108"/>
        <v>0</v>
      </c>
      <c r="BA155" s="4">
        <f t="shared" si="109"/>
        <v>0</v>
      </c>
      <c r="BB155" s="4">
        <f t="shared" si="110"/>
        <v>0</v>
      </c>
      <c r="BC155" s="4">
        <f t="shared" si="111"/>
        <v>170693.33333333334</v>
      </c>
      <c r="BD155" s="4">
        <f t="shared" si="112"/>
        <v>0</v>
      </c>
      <c r="BE155" s="4">
        <f t="shared" si="113"/>
        <v>0</v>
      </c>
      <c r="BF155" s="4">
        <f t="shared" si="114"/>
        <v>0</v>
      </c>
      <c r="BG155" s="4">
        <f t="shared" si="115"/>
        <v>0</v>
      </c>
      <c r="BH155" s="4">
        <f t="shared" si="116"/>
        <v>0</v>
      </c>
      <c r="BI155" s="4">
        <f t="shared" si="117"/>
        <v>0</v>
      </c>
      <c r="BJ155" s="4">
        <f t="shared" si="118"/>
        <v>1</v>
      </c>
      <c r="BK155" s="4">
        <f t="shared" si="119"/>
        <v>0</v>
      </c>
      <c r="BL155" s="4">
        <f t="shared" si="120"/>
        <v>0</v>
      </c>
      <c r="BM155" s="4">
        <f t="shared" si="121"/>
        <v>0</v>
      </c>
      <c r="BN155" s="4">
        <f t="shared" si="122"/>
        <v>0</v>
      </c>
      <c r="BO155">
        <f>SUMIFS(BH$5:BH155,$AA$5:$AA155,$AA155)</f>
        <v>0</v>
      </c>
      <c r="BP155">
        <f>SUMIFS(BI$5:BI155,$AA$5:$AA155,$AA155)</f>
        <v>0</v>
      </c>
      <c r="BQ155">
        <f>SUMIFS(BJ$5:BJ155,$AA$5:$AA155,$AA155)</f>
        <v>2</v>
      </c>
      <c r="BR155">
        <f>SUMIFS(BK$5:BK155,$AA$5:$AA155,$AA155)</f>
        <v>1</v>
      </c>
      <c r="BS155">
        <f>SUMIFS(BL$5:BL155,$AA$5:$AA155,$AA155)</f>
        <v>1</v>
      </c>
      <c r="BT155">
        <f>SUMIFS(BM$5:BM155,$AA$5:$AA155,$AA155)</f>
        <v>0</v>
      </c>
      <c r="BU155">
        <f>SUMIFS(BN$5:BN155,$AA$5:$AA155,$AA155)</f>
        <v>0</v>
      </c>
      <c r="BV155">
        <f t="shared" si="123"/>
        <v>14</v>
      </c>
      <c r="BW155">
        <f t="shared" si="124"/>
        <v>15</v>
      </c>
      <c r="BX155">
        <f t="shared" si="125"/>
        <v>14</v>
      </c>
      <c r="BY155">
        <f t="shared" si="126"/>
        <v>13</v>
      </c>
      <c r="BZ155">
        <f t="shared" si="127"/>
        <v>15</v>
      </c>
      <c r="CA155">
        <f t="shared" si="128"/>
        <v>21</v>
      </c>
      <c r="CB155">
        <f t="shared" si="129"/>
        <v>0</v>
      </c>
      <c r="CC155">
        <f t="shared" si="130"/>
        <v>2</v>
      </c>
      <c r="CD155">
        <f t="shared" si="131"/>
        <v>14</v>
      </c>
      <c r="CE155" t="str">
        <f>IFERROR(VLOOKUP($AA155,'Tuyến và nhân viên'!$I:$O,7,0),"")</f>
        <v>Trần Văn Khanh</v>
      </c>
      <c r="CF155">
        <f t="shared" si="132"/>
        <v>2</v>
      </c>
      <c r="CG155">
        <f t="shared" si="133"/>
        <v>1</v>
      </c>
      <c r="CH155">
        <f>COUNTIFS($L155:L155,"x")</f>
        <v>0</v>
      </c>
      <c r="CI155">
        <f>COUNTIFS($L155:M155,"x")</f>
        <v>0</v>
      </c>
      <c r="CJ155">
        <f>COUNTIFS($L155:N155,"x")</f>
        <v>1</v>
      </c>
      <c r="CK155">
        <f>COUNTIFS($L155:O155,"x")</f>
        <v>1</v>
      </c>
      <c r="CL155">
        <f>COUNTIFS($L155:P155,"x")</f>
        <v>1</v>
      </c>
      <c r="CM155">
        <f>COUNTIFS($L155:Q155,"x")</f>
        <v>1</v>
      </c>
      <c r="CN155">
        <f>COUNTIFS($L155:R155,"x")</f>
        <v>1</v>
      </c>
      <c r="CO155" t="str" cm="1">
        <f t="array" ref="CO155">IFERROR(INDEX($CH$4:$CN$4,0,MATCH(1,$CH155:$CN155,0)),"")</f>
        <v>Thứ 4</v>
      </c>
      <c r="CP155" t="str" cm="1">
        <f t="array" ref="CP155">IFERROR(INDEX($CH$4:$CN$4,0,MATCH(2,$CH155:$CN155,0)),"")</f>
        <v/>
      </c>
      <c r="CQ155" t="str">
        <f t="shared" si="134"/>
        <v>Thứ 4</v>
      </c>
      <c r="CR155" t="str">
        <f t="shared" si="29"/>
        <v>F2 - Tuần 1 &amp; 3</v>
      </c>
    </row>
    <row r="156" spans="1:96" x14ac:dyDescent="0.3">
      <c r="A156" s="117" t="s">
        <v>34983</v>
      </c>
      <c r="B156" s="118" t="s">
        <v>33266</v>
      </c>
      <c r="C156" s="118" t="s">
        <v>33267</v>
      </c>
      <c r="D156" s="118" t="s">
        <v>39659</v>
      </c>
      <c r="E156" s="118" t="s">
        <v>39660</v>
      </c>
      <c r="F156" s="118" t="s">
        <v>33649</v>
      </c>
      <c r="G156" s="118" t="s">
        <v>33650</v>
      </c>
      <c r="H156" s="118" t="s">
        <v>33657</v>
      </c>
      <c r="I156" s="118" t="s">
        <v>22</v>
      </c>
      <c r="J156" s="119" t="s">
        <v>39658</v>
      </c>
      <c r="K156" s="119" t="s">
        <v>23</v>
      </c>
      <c r="L156" s="117" t="s">
        <v>23</v>
      </c>
      <c r="M156" s="117" t="s">
        <v>23</v>
      </c>
      <c r="N156" s="117" t="s">
        <v>24</v>
      </c>
      <c r="O156" s="117" t="s">
        <v>23</v>
      </c>
      <c r="P156" s="117" t="s">
        <v>23</v>
      </c>
      <c r="Q156" s="117" t="s">
        <v>23</v>
      </c>
      <c r="R156" s="117" t="s">
        <v>23</v>
      </c>
      <c r="S156" s="117" t="s">
        <v>24</v>
      </c>
      <c r="T156" s="117" t="s">
        <v>24</v>
      </c>
      <c r="U156" s="117" t="s">
        <v>24</v>
      </c>
      <c r="V156" s="117" t="s">
        <v>24</v>
      </c>
      <c r="W156" s="74" t="str">
        <f t="shared" si="100"/>
        <v>x</v>
      </c>
      <c r="X156" s="74" t="str">
        <f t="shared" si="101"/>
        <v/>
      </c>
      <c r="Y156" s="74" t="str">
        <f t="shared" si="102"/>
        <v>x</v>
      </c>
      <c r="Z156" s="74" t="str">
        <f t="shared" si="103"/>
        <v/>
      </c>
      <c r="AA156" t="str">
        <f>VLOOKUP($D156,'Tuyến và nhân viên'!$D:$M,6,0)</f>
        <v>HL00594</v>
      </c>
      <c r="AB156" t="str">
        <f>VLOOKUP($D156,'Tuyến và nhân viên'!$D:$M,7,0)</f>
        <v>Quách Ngọc Duyên</v>
      </c>
      <c r="AC156" s="16" t="str">
        <f>IFERROR(VLOOKUP($F156,DSKH!$D:$BF,53,0),"")</f>
        <v>F2</v>
      </c>
      <c r="AD156" s="16" t="str">
        <f>IFERROR(VLOOKUP($F156,DSKH!$D:$BF,54,0),"")</f>
        <v>OTC</v>
      </c>
      <c r="AE156" s="4">
        <f>SUMIFS('Doanh số khách hàng'!$F:$F,'Doanh số khách hàng'!$A:$A,'Chi tiết tuyến'!$F156)</f>
        <v>0</v>
      </c>
      <c r="AF156" s="16" t="str">
        <f t="shared" si="4"/>
        <v>F4</v>
      </c>
      <c r="AG156" s="16" t="str">
        <f t="shared" si="5"/>
        <v>F2</v>
      </c>
      <c r="AH156" t="b">
        <f t="shared" si="104"/>
        <v>0</v>
      </c>
      <c r="AI156" t="b">
        <f t="shared" si="105"/>
        <v>1</v>
      </c>
      <c r="AJ156">
        <f>IFERROR(VLOOKUP($AC156,Master!$D:$E,2,0),"")</f>
        <v>2</v>
      </c>
      <c r="AK156">
        <f>VLOOKUP($AF156,Master!$D:$E,2,0)</f>
        <v>4</v>
      </c>
      <c r="AL156" s="4">
        <f t="shared" si="106"/>
        <v>0</v>
      </c>
      <c r="AM156" t="str">
        <f>IFERROR(VLOOKUP($F156,DSKH!$D:$BF,31,0),"")</f>
        <v>Tỉnh Cà Mau</v>
      </c>
      <c r="AN156" t="str">
        <f>IFERROR(VLOOKUP($F156,DSKH!$D:$BF,29,0),"")</f>
        <v>Xã Vĩnh Hậu</v>
      </c>
      <c r="AO156">
        <f>IFERROR(VLOOKUP($F156,DSKH!$D:$BF,52,0),"")</f>
        <v>0</v>
      </c>
      <c r="AP156">
        <f>IF(L156="x",1+COUNTIFS(AP$4:AP155,"&gt;0",$AA$4:$AA155,$AA155),0)</f>
        <v>0</v>
      </c>
      <c r="AQ156">
        <f>IF(M156="x",1+COUNTIFS(AQ$4:AQ155,"&gt;0",$AA$4:$AA155,$AA155),0)</f>
        <v>0</v>
      </c>
      <c r="AR156">
        <f>IF(N156="x",1+COUNTIFS(AR$4:AR155,"&gt;0",$AA$4:$AA155,$AA155),0)</f>
        <v>5</v>
      </c>
      <c r="AS156">
        <f>IF(O156="x",1+COUNTIFS(AS$4:AS155,"&gt;0",$AA$4:$AA155,$AA155),0)</f>
        <v>0</v>
      </c>
      <c r="AT156">
        <f>IF(P156="x",1+COUNTIFS(AT$4:AT155,"&gt;0",$AA$4:$AA155,$AA155),0)</f>
        <v>0</v>
      </c>
      <c r="AU156">
        <f>IF(Q156="x",1+COUNTIFS(AU$4:AU155,"&gt;0",$AA$4:$AA155,$AA155),0)</f>
        <v>0</v>
      </c>
      <c r="AV156">
        <f>IF(R156="x",1+COUNTIFS(AV$4:AV155,"&gt;0",$AA$4:$AA155,$AA155),0)</f>
        <v>0</v>
      </c>
      <c r="AW156">
        <f t="shared" si="8"/>
        <v>1</v>
      </c>
      <c r="AX156">
        <f t="shared" si="9"/>
        <v>0</v>
      </c>
      <c r="AY156">
        <f t="shared" si="107"/>
        <v>1</v>
      </c>
      <c r="AZ156">
        <f t="shared" si="108"/>
        <v>0</v>
      </c>
      <c r="BA156" s="4">
        <f t="shared" si="109"/>
        <v>0</v>
      </c>
      <c r="BB156" s="4">
        <f t="shared" si="110"/>
        <v>0</v>
      </c>
      <c r="BC156" s="4">
        <f t="shared" si="111"/>
        <v>0</v>
      </c>
      <c r="BD156" s="4">
        <f t="shared" si="112"/>
        <v>0</v>
      </c>
      <c r="BE156" s="4">
        <f t="shared" si="113"/>
        <v>0</v>
      </c>
      <c r="BF156" s="4">
        <f t="shared" si="114"/>
        <v>0</v>
      </c>
      <c r="BG156" s="4">
        <f t="shared" si="115"/>
        <v>0</v>
      </c>
      <c r="BH156" s="4">
        <f t="shared" si="116"/>
        <v>0</v>
      </c>
      <c r="BI156" s="4">
        <f t="shared" si="117"/>
        <v>0</v>
      </c>
      <c r="BJ156" s="4">
        <f t="shared" si="118"/>
        <v>1</v>
      </c>
      <c r="BK156" s="4">
        <f t="shared" si="119"/>
        <v>0</v>
      </c>
      <c r="BL156" s="4">
        <f t="shared" si="120"/>
        <v>0</v>
      </c>
      <c r="BM156" s="4">
        <f t="shared" si="121"/>
        <v>0</v>
      </c>
      <c r="BN156" s="4">
        <f t="shared" si="122"/>
        <v>0</v>
      </c>
      <c r="BO156">
        <f>SUMIFS(BH$5:BH156,$AA$5:$AA156,$AA156)</f>
        <v>0</v>
      </c>
      <c r="BP156">
        <f>SUMIFS(BI$5:BI156,$AA$5:$AA156,$AA156)</f>
        <v>0</v>
      </c>
      <c r="BQ156">
        <f>SUMIFS(BJ$5:BJ156,$AA$5:$AA156,$AA156)</f>
        <v>3</v>
      </c>
      <c r="BR156">
        <f>SUMIFS(BK$5:BK156,$AA$5:$AA156,$AA156)</f>
        <v>1</v>
      </c>
      <c r="BS156">
        <f>SUMIFS(BL$5:BL156,$AA$5:$AA156,$AA156)</f>
        <v>1</v>
      </c>
      <c r="BT156">
        <f>SUMIFS(BM$5:BM156,$AA$5:$AA156,$AA156)</f>
        <v>0</v>
      </c>
      <c r="BU156">
        <f>SUMIFS(BN$5:BN156,$AA$5:$AA156,$AA156)</f>
        <v>0</v>
      </c>
      <c r="BV156">
        <f t="shared" si="123"/>
        <v>14</v>
      </c>
      <c r="BW156">
        <f t="shared" si="124"/>
        <v>15</v>
      </c>
      <c r="BX156">
        <f t="shared" si="125"/>
        <v>14</v>
      </c>
      <c r="BY156">
        <f t="shared" si="126"/>
        <v>13</v>
      </c>
      <c r="BZ156">
        <f t="shared" si="127"/>
        <v>15</v>
      </c>
      <c r="CA156">
        <f t="shared" si="128"/>
        <v>21</v>
      </c>
      <c r="CB156">
        <f t="shared" si="129"/>
        <v>0</v>
      </c>
      <c r="CC156">
        <f t="shared" si="130"/>
        <v>3</v>
      </c>
      <c r="CD156">
        <f t="shared" si="131"/>
        <v>14</v>
      </c>
      <c r="CE156" t="str">
        <f>IFERROR(VLOOKUP($AA156,'Tuyến và nhân viên'!$I:$O,7,0),"")</f>
        <v>Trần Văn Khanh</v>
      </c>
      <c r="CF156">
        <f t="shared" si="132"/>
        <v>2</v>
      </c>
      <c r="CG156">
        <f t="shared" si="133"/>
        <v>1</v>
      </c>
      <c r="CH156">
        <f>COUNTIFS($L156:L156,"x")</f>
        <v>0</v>
      </c>
      <c r="CI156">
        <f>COUNTIFS($L156:M156,"x")</f>
        <v>0</v>
      </c>
      <c r="CJ156">
        <f>COUNTIFS($L156:N156,"x")</f>
        <v>1</v>
      </c>
      <c r="CK156">
        <f>COUNTIFS($L156:O156,"x")</f>
        <v>1</v>
      </c>
      <c r="CL156">
        <f>COUNTIFS($L156:P156,"x")</f>
        <v>1</v>
      </c>
      <c r="CM156">
        <f>COUNTIFS($L156:Q156,"x")</f>
        <v>1</v>
      </c>
      <c r="CN156">
        <f>COUNTIFS($L156:R156,"x")</f>
        <v>1</v>
      </c>
      <c r="CO156" t="str" cm="1">
        <f t="array" ref="CO156">IFERROR(INDEX($CH$4:$CN$4,0,MATCH(1,$CH156:$CN156,0)),"")</f>
        <v>Thứ 4</v>
      </c>
      <c r="CP156" t="str" cm="1">
        <f t="array" ref="CP156">IFERROR(INDEX($CH$4:$CN$4,0,MATCH(2,$CH156:$CN156,0)),"")</f>
        <v/>
      </c>
      <c r="CQ156" t="str">
        <f t="shared" si="134"/>
        <v>Thứ 4</v>
      </c>
      <c r="CR156" t="str">
        <f t="shared" si="29"/>
        <v>F2 - Tuần 1 &amp; 3</v>
      </c>
    </row>
    <row r="157" spans="1:96" x14ac:dyDescent="0.3">
      <c r="A157" s="117" t="s">
        <v>34991</v>
      </c>
      <c r="B157" s="118" t="s">
        <v>33266</v>
      </c>
      <c r="C157" s="118" t="s">
        <v>33267</v>
      </c>
      <c r="D157" s="118" t="s">
        <v>39659</v>
      </c>
      <c r="E157" s="118" t="s">
        <v>39660</v>
      </c>
      <c r="F157" s="118" t="s">
        <v>23642</v>
      </c>
      <c r="G157" s="118" t="s">
        <v>33663</v>
      </c>
      <c r="H157" s="118" t="s">
        <v>33668</v>
      </c>
      <c r="I157" s="118" t="s">
        <v>22</v>
      </c>
      <c r="J157" s="119" t="s">
        <v>39658</v>
      </c>
      <c r="K157" s="119" t="s">
        <v>23</v>
      </c>
      <c r="L157" s="117" t="s">
        <v>23</v>
      </c>
      <c r="M157" s="117" t="s">
        <v>23</v>
      </c>
      <c r="N157" s="117" t="s">
        <v>23</v>
      </c>
      <c r="O157" s="117" t="s">
        <v>23</v>
      </c>
      <c r="P157" s="117" t="s">
        <v>24</v>
      </c>
      <c r="Q157" s="117" t="s">
        <v>23</v>
      </c>
      <c r="R157" s="117" t="s">
        <v>23</v>
      </c>
      <c r="S157" s="117" t="s">
        <v>24</v>
      </c>
      <c r="T157" s="117" t="s">
        <v>24</v>
      </c>
      <c r="U157" s="117" t="s">
        <v>24</v>
      </c>
      <c r="V157" s="117" t="s">
        <v>24</v>
      </c>
      <c r="W157" s="74" t="str">
        <f t="shared" si="100"/>
        <v>x</v>
      </c>
      <c r="X157" s="74" t="str">
        <f t="shared" si="101"/>
        <v/>
      </c>
      <c r="Y157" s="74" t="str">
        <f t="shared" si="102"/>
        <v>x</v>
      </c>
      <c r="Z157" s="74" t="str">
        <f t="shared" si="103"/>
        <v/>
      </c>
      <c r="AA157" t="str">
        <f>VLOOKUP($D157,'Tuyến và nhân viên'!$D:$M,6,0)</f>
        <v>HL00594</v>
      </c>
      <c r="AB157" t="str">
        <f>VLOOKUP($D157,'Tuyến và nhân viên'!$D:$M,7,0)</f>
        <v>Quách Ngọc Duyên</v>
      </c>
      <c r="AC157" s="16" t="str">
        <f>IFERROR(VLOOKUP($F157,DSKH!$D:$BF,53,0),"")</f>
        <v>F2</v>
      </c>
      <c r="AD157" s="16" t="str">
        <f>IFERROR(VLOOKUP($F157,DSKH!$D:$BF,54,0),"")</f>
        <v>OTC</v>
      </c>
      <c r="AE157" s="4">
        <f>SUMIFS('Doanh số khách hàng'!$F:$F,'Doanh số khách hàng'!$A:$A,'Chi tiết tuyến'!$F157)</f>
        <v>264500</v>
      </c>
      <c r="AF157" s="16" t="str">
        <f t="shared" si="4"/>
        <v>F4</v>
      </c>
      <c r="AG157" s="16" t="str">
        <f t="shared" si="5"/>
        <v>F2</v>
      </c>
      <c r="AH157" t="b">
        <f t="shared" si="104"/>
        <v>0</v>
      </c>
      <c r="AI157" t="b">
        <f t="shared" si="105"/>
        <v>1</v>
      </c>
      <c r="AJ157">
        <f>IFERROR(VLOOKUP($AC157,Master!$D:$E,2,0),"")</f>
        <v>2</v>
      </c>
      <c r="AK157">
        <f>VLOOKUP($AF157,Master!$D:$E,2,0)</f>
        <v>4</v>
      </c>
      <c r="AL157" s="4">
        <f t="shared" si="106"/>
        <v>132250</v>
      </c>
      <c r="AM157" t="str">
        <f>IFERROR(VLOOKUP($F157,DSKH!$D:$BF,31,0),"")</f>
        <v>Tỉnh Cà Mau</v>
      </c>
      <c r="AN157" t="str">
        <f>IFERROR(VLOOKUP($F157,DSKH!$D:$BF,29,0),"")</f>
        <v>Xã Hồng Dân</v>
      </c>
      <c r="AO157">
        <f>IFERROR(VLOOKUP($F157,DSKH!$D:$BF,52,0),"")</f>
        <v>264500</v>
      </c>
      <c r="AP157">
        <f>IF(L157="x",1+COUNTIFS(AP$4:AP156,"&gt;0",$AA$4:$AA156,$AA156),0)</f>
        <v>0</v>
      </c>
      <c r="AQ157">
        <f>IF(M157="x",1+COUNTIFS(AQ$4:AQ156,"&gt;0",$AA$4:$AA156,$AA156),0)</f>
        <v>0</v>
      </c>
      <c r="AR157">
        <f>IF(N157="x",1+COUNTIFS(AR$4:AR156,"&gt;0",$AA$4:$AA156,$AA156),0)</f>
        <v>0</v>
      </c>
      <c r="AS157">
        <f>IF(O157="x",1+COUNTIFS(AS$4:AS156,"&gt;0",$AA$4:$AA156,$AA156),0)</f>
        <v>0</v>
      </c>
      <c r="AT157">
        <f>IF(P157="x",1+COUNTIFS(AT$4:AT156,"&gt;0",$AA$4:$AA156,$AA156),0)</f>
        <v>2</v>
      </c>
      <c r="AU157">
        <f>IF(Q157="x",1+COUNTIFS(AU$4:AU156,"&gt;0",$AA$4:$AA156,$AA156),0)</f>
        <v>0</v>
      </c>
      <c r="AV157">
        <f>IF(R157="x",1+COUNTIFS(AV$4:AV156,"&gt;0",$AA$4:$AA156,$AA156),0)</f>
        <v>0</v>
      </c>
      <c r="AW157">
        <f t="shared" si="8"/>
        <v>1</v>
      </c>
      <c r="AX157">
        <f t="shared" si="9"/>
        <v>0</v>
      </c>
      <c r="AY157">
        <f t="shared" si="107"/>
        <v>1</v>
      </c>
      <c r="AZ157">
        <f t="shared" si="108"/>
        <v>0</v>
      </c>
      <c r="BA157" s="4">
        <f t="shared" si="109"/>
        <v>0</v>
      </c>
      <c r="BB157" s="4">
        <f t="shared" si="110"/>
        <v>0</v>
      </c>
      <c r="BC157" s="4">
        <f t="shared" si="111"/>
        <v>0</v>
      </c>
      <c r="BD157" s="4">
        <f t="shared" si="112"/>
        <v>0</v>
      </c>
      <c r="BE157" s="4">
        <f t="shared" si="113"/>
        <v>132250</v>
      </c>
      <c r="BF157" s="4">
        <f t="shared" si="114"/>
        <v>0</v>
      </c>
      <c r="BG157" s="4">
        <f t="shared" si="115"/>
        <v>0</v>
      </c>
      <c r="BH157" s="4">
        <f t="shared" si="116"/>
        <v>0</v>
      </c>
      <c r="BI157" s="4">
        <f t="shared" si="117"/>
        <v>0</v>
      </c>
      <c r="BJ157" s="4">
        <f t="shared" si="118"/>
        <v>0</v>
      </c>
      <c r="BK157" s="4">
        <f t="shared" si="119"/>
        <v>0</v>
      </c>
      <c r="BL157" s="4">
        <f t="shared" si="120"/>
        <v>1</v>
      </c>
      <c r="BM157" s="4">
        <f t="shared" si="121"/>
        <v>0</v>
      </c>
      <c r="BN157" s="4">
        <f t="shared" si="122"/>
        <v>0</v>
      </c>
      <c r="BO157">
        <f>SUMIFS(BH$5:BH157,$AA$5:$AA157,$AA157)</f>
        <v>0</v>
      </c>
      <c r="BP157">
        <f>SUMIFS(BI$5:BI157,$AA$5:$AA157,$AA157)</f>
        <v>0</v>
      </c>
      <c r="BQ157">
        <f>SUMIFS(BJ$5:BJ157,$AA$5:$AA157,$AA157)</f>
        <v>3</v>
      </c>
      <c r="BR157">
        <f>SUMIFS(BK$5:BK157,$AA$5:$AA157,$AA157)</f>
        <v>1</v>
      </c>
      <c r="BS157">
        <f>SUMIFS(BL$5:BL157,$AA$5:$AA157,$AA157)</f>
        <v>2</v>
      </c>
      <c r="BT157">
        <f>SUMIFS(BM$5:BM157,$AA$5:$AA157,$AA157)</f>
        <v>0</v>
      </c>
      <c r="BU157">
        <f>SUMIFS(BN$5:BN157,$AA$5:$AA157,$AA157)</f>
        <v>0</v>
      </c>
      <c r="BV157">
        <f t="shared" si="123"/>
        <v>14</v>
      </c>
      <c r="BW157">
        <f t="shared" si="124"/>
        <v>15</v>
      </c>
      <c r="BX157">
        <f t="shared" si="125"/>
        <v>14</v>
      </c>
      <c r="BY157">
        <f t="shared" si="126"/>
        <v>13</v>
      </c>
      <c r="BZ157">
        <f t="shared" si="127"/>
        <v>15</v>
      </c>
      <c r="CA157">
        <f t="shared" si="128"/>
        <v>21</v>
      </c>
      <c r="CB157">
        <f t="shared" si="129"/>
        <v>0</v>
      </c>
      <c r="CC157">
        <f t="shared" si="130"/>
        <v>2</v>
      </c>
      <c r="CD157">
        <f t="shared" si="131"/>
        <v>15</v>
      </c>
      <c r="CE157" t="str">
        <f>IFERROR(VLOOKUP($AA157,'Tuyến và nhân viên'!$I:$O,7,0),"")</f>
        <v>Trần Văn Khanh</v>
      </c>
      <c r="CF157">
        <f t="shared" si="132"/>
        <v>2</v>
      </c>
      <c r="CG157">
        <f t="shared" si="133"/>
        <v>1</v>
      </c>
      <c r="CH157">
        <f>COUNTIFS($L157:L157,"x")</f>
        <v>0</v>
      </c>
      <c r="CI157">
        <f>COUNTIFS($L157:M157,"x")</f>
        <v>0</v>
      </c>
      <c r="CJ157">
        <f>COUNTIFS($L157:N157,"x")</f>
        <v>0</v>
      </c>
      <c r="CK157">
        <f>COUNTIFS($L157:O157,"x")</f>
        <v>0</v>
      </c>
      <c r="CL157">
        <f>COUNTIFS($L157:P157,"x")</f>
        <v>1</v>
      </c>
      <c r="CM157">
        <f>COUNTIFS($L157:Q157,"x")</f>
        <v>1</v>
      </c>
      <c r="CN157">
        <f>COUNTIFS($L157:R157,"x")</f>
        <v>1</v>
      </c>
      <c r="CO157" t="str" cm="1">
        <f t="array" ref="CO157">IFERROR(INDEX($CH$4:$CN$4,0,MATCH(1,$CH157:$CN157,0)),"")</f>
        <v>Thứ 6</v>
      </c>
      <c r="CP157" t="str" cm="1">
        <f t="array" ref="CP157">IFERROR(INDEX($CH$4:$CN$4,0,MATCH(2,$CH157:$CN157,0)),"")</f>
        <v/>
      </c>
      <c r="CQ157" t="str">
        <f t="shared" si="134"/>
        <v>Thứ 6</v>
      </c>
      <c r="CR157" t="str">
        <f t="shared" si="29"/>
        <v>F2 - Tuần 1 &amp; 3</v>
      </c>
    </row>
    <row r="158" spans="1:96" x14ac:dyDescent="0.3">
      <c r="A158" s="117" t="s">
        <v>35001</v>
      </c>
      <c r="B158" s="118" t="s">
        <v>33266</v>
      </c>
      <c r="C158" s="118" t="s">
        <v>33267</v>
      </c>
      <c r="D158" s="118" t="s">
        <v>39659</v>
      </c>
      <c r="E158" s="118" t="s">
        <v>39660</v>
      </c>
      <c r="F158" s="118" t="s">
        <v>33143</v>
      </c>
      <c r="G158" s="118" t="s">
        <v>33710</v>
      </c>
      <c r="H158" s="118" t="s">
        <v>33716</v>
      </c>
      <c r="I158" s="118" t="s">
        <v>22</v>
      </c>
      <c r="J158" s="119" t="s">
        <v>39658</v>
      </c>
      <c r="K158" s="119" t="s">
        <v>23</v>
      </c>
      <c r="L158" s="117" t="s">
        <v>23</v>
      </c>
      <c r="M158" s="117" t="s">
        <v>23</v>
      </c>
      <c r="N158" s="117" t="s">
        <v>24</v>
      </c>
      <c r="O158" s="117" t="s">
        <v>23</v>
      </c>
      <c r="P158" s="117" t="s">
        <v>23</v>
      </c>
      <c r="Q158" s="117" t="s">
        <v>23</v>
      </c>
      <c r="R158" s="117" t="s">
        <v>23</v>
      </c>
      <c r="S158" s="117" t="s">
        <v>24</v>
      </c>
      <c r="T158" s="117" t="s">
        <v>24</v>
      </c>
      <c r="U158" s="117" t="s">
        <v>24</v>
      </c>
      <c r="V158" s="117" t="s">
        <v>24</v>
      </c>
      <c r="W158" s="74" t="str">
        <f t="shared" si="100"/>
        <v>x</v>
      </c>
      <c r="X158" s="74" t="str">
        <f t="shared" si="101"/>
        <v>x</v>
      </c>
      <c r="Y158" s="74" t="str">
        <f t="shared" si="102"/>
        <v>x</v>
      </c>
      <c r="Z158" s="74" t="str">
        <f t="shared" si="103"/>
        <v>x</v>
      </c>
      <c r="AA158" t="str">
        <f>VLOOKUP($D158,'Tuyến và nhân viên'!$D:$M,6,0)</f>
        <v>HL00594</v>
      </c>
      <c r="AB158" t="str">
        <f>VLOOKUP($D158,'Tuyến và nhân viên'!$D:$M,7,0)</f>
        <v>Quách Ngọc Duyên</v>
      </c>
      <c r="AC158" s="16" t="str">
        <f>IFERROR(VLOOKUP($F158,DSKH!$D:$BF,53,0),"")</f>
        <v>F4</v>
      </c>
      <c r="AD158" s="16" t="str">
        <f>IFERROR(VLOOKUP($F158,DSKH!$D:$BF,54,0),"")</f>
        <v>OTC</v>
      </c>
      <c r="AE158" s="4">
        <f>SUMIFS('Doanh số khách hàng'!$F:$F,'Doanh số khách hàng'!$A:$A,'Chi tiết tuyến'!$F158)</f>
        <v>624553.33333333337</v>
      </c>
      <c r="AF158" s="16" t="str">
        <f t="shared" si="4"/>
        <v>F4</v>
      </c>
      <c r="AG158" s="16" t="str">
        <f t="shared" si="5"/>
        <v>F4</v>
      </c>
      <c r="AH158" t="b">
        <f t="shared" si="104"/>
        <v>1</v>
      </c>
      <c r="AI158" t="b">
        <f t="shared" si="105"/>
        <v>1</v>
      </c>
      <c r="AJ158">
        <f>IFERROR(VLOOKUP($AC158,Master!$D:$E,2,0),"")</f>
        <v>4</v>
      </c>
      <c r="AK158">
        <f>VLOOKUP($AF158,Master!$D:$E,2,0)</f>
        <v>4</v>
      </c>
      <c r="AL158" s="4">
        <f t="shared" si="106"/>
        <v>156138.33333333334</v>
      </c>
      <c r="AM158" t="str">
        <f>IFERROR(VLOOKUP($F158,DSKH!$D:$BF,31,0),"")</f>
        <v>Tỉnh Cà Mau</v>
      </c>
      <c r="AN158" t="str">
        <f>IFERROR(VLOOKUP($F158,DSKH!$D:$BF,29,0),"")</f>
        <v>Xã Vĩnh Hậu</v>
      </c>
      <c r="AO158">
        <f>IFERROR(VLOOKUP($F158,DSKH!$D:$BF,52,0),"")</f>
        <v>624553.33333333337</v>
      </c>
      <c r="AP158">
        <f>IF(L158="x",1+COUNTIFS(AP$4:AP157,"&gt;0",$AA$4:$AA157,$AA157),0)</f>
        <v>0</v>
      </c>
      <c r="AQ158">
        <f>IF(M158="x",1+COUNTIFS(AQ$4:AQ157,"&gt;0",$AA$4:$AA157,$AA157),0)</f>
        <v>0</v>
      </c>
      <c r="AR158">
        <f>IF(N158="x",1+COUNTIFS(AR$4:AR157,"&gt;0",$AA$4:$AA157,$AA157),0)</f>
        <v>6</v>
      </c>
      <c r="AS158">
        <f>IF(O158="x",1+COUNTIFS(AS$4:AS157,"&gt;0",$AA$4:$AA157,$AA157),0)</f>
        <v>0</v>
      </c>
      <c r="AT158">
        <f>IF(P158="x",1+COUNTIFS(AT$4:AT157,"&gt;0",$AA$4:$AA157,$AA157),0)</f>
        <v>0</v>
      </c>
      <c r="AU158">
        <f>IF(Q158="x",1+COUNTIFS(AU$4:AU157,"&gt;0",$AA$4:$AA157,$AA157),0)</f>
        <v>0</v>
      </c>
      <c r="AV158">
        <f>IF(R158="x",1+COUNTIFS(AV$4:AV157,"&gt;0",$AA$4:$AA157,$AA157),0)</f>
        <v>0</v>
      </c>
      <c r="AW158">
        <f t="shared" si="8"/>
        <v>1</v>
      </c>
      <c r="AX158">
        <f t="shared" si="9"/>
        <v>1</v>
      </c>
      <c r="AY158">
        <f t="shared" si="107"/>
        <v>1</v>
      </c>
      <c r="AZ158">
        <f t="shared" si="108"/>
        <v>1</v>
      </c>
      <c r="BA158" s="4">
        <f t="shared" si="109"/>
        <v>0</v>
      </c>
      <c r="BB158" s="4">
        <f t="shared" si="110"/>
        <v>0</v>
      </c>
      <c r="BC158" s="4">
        <f t="shared" si="111"/>
        <v>156138.33333333334</v>
      </c>
      <c r="BD158" s="4">
        <f t="shared" si="112"/>
        <v>0</v>
      </c>
      <c r="BE158" s="4">
        <f t="shared" si="113"/>
        <v>0</v>
      </c>
      <c r="BF158" s="4">
        <f t="shared" si="114"/>
        <v>0</v>
      </c>
      <c r="BG158" s="4">
        <f t="shared" si="115"/>
        <v>0</v>
      </c>
      <c r="BH158" s="4">
        <f t="shared" si="116"/>
        <v>0</v>
      </c>
      <c r="BI158" s="4">
        <f t="shared" si="117"/>
        <v>0</v>
      </c>
      <c r="BJ158" s="4">
        <f t="shared" si="118"/>
        <v>0</v>
      </c>
      <c r="BK158" s="4">
        <f t="shared" si="119"/>
        <v>0</v>
      </c>
      <c r="BL158" s="4">
        <f t="shared" si="120"/>
        <v>0</v>
      </c>
      <c r="BM158" s="4">
        <f t="shared" si="121"/>
        <v>0</v>
      </c>
      <c r="BN158" s="4">
        <f t="shared" si="122"/>
        <v>0</v>
      </c>
      <c r="BO158">
        <f>SUMIFS(BH$5:BH158,$AA$5:$AA158,$AA158)</f>
        <v>0</v>
      </c>
      <c r="BP158">
        <f>SUMIFS(BI$5:BI158,$AA$5:$AA158,$AA158)</f>
        <v>0</v>
      </c>
      <c r="BQ158">
        <f>SUMIFS(BJ$5:BJ158,$AA$5:$AA158,$AA158)</f>
        <v>3</v>
      </c>
      <c r="BR158">
        <f>SUMIFS(BK$5:BK158,$AA$5:$AA158,$AA158)</f>
        <v>1</v>
      </c>
      <c r="BS158">
        <f>SUMIFS(BL$5:BL158,$AA$5:$AA158,$AA158)</f>
        <v>2</v>
      </c>
      <c r="BT158">
        <f>SUMIFS(BM$5:BM158,$AA$5:$AA158,$AA158)</f>
        <v>0</v>
      </c>
      <c r="BU158">
        <f>SUMIFS(BN$5:BN158,$AA$5:$AA158,$AA158)</f>
        <v>0</v>
      </c>
      <c r="BV158">
        <f t="shared" si="123"/>
        <v>14</v>
      </c>
      <c r="BW158">
        <f t="shared" si="124"/>
        <v>15</v>
      </c>
      <c r="BX158">
        <f t="shared" si="125"/>
        <v>14</v>
      </c>
      <c r="BY158">
        <f t="shared" si="126"/>
        <v>13</v>
      </c>
      <c r="BZ158">
        <f t="shared" si="127"/>
        <v>15</v>
      </c>
      <c r="CA158">
        <f t="shared" si="128"/>
        <v>21</v>
      </c>
      <c r="CB158">
        <f t="shared" si="129"/>
        <v>0</v>
      </c>
      <c r="CC158">
        <f t="shared" si="130"/>
        <v>0</v>
      </c>
      <c r="CD158">
        <f t="shared" si="131"/>
        <v>0</v>
      </c>
      <c r="CE158" t="str">
        <f>IFERROR(VLOOKUP($AA158,'Tuyến và nhân viên'!$I:$O,7,0),"")</f>
        <v>Trần Văn Khanh</v>
      </c>
      <c r="CF158">
        <f t="shared" si="132"/>
        <v>4</v>
      </c>
      <c r="CG158">
        <f t="shared" si="133"/>
        <v>1</v>
      </c>
      <c r="CH158">
        <f>COUNTIFS($L158:L158,"x")</f>
        <v>0</v>
      </c>
      <c r="CI158">
        <f>COUNTIFS($L158:M158,"x")</f>
        <v>0</v>
      </c>
      <c r="CJ158">
        <f>COUNTIFS($L158:N158,"x")</f>
        <v>1</v>
      </c>
      <c r="CK158">
        <f>COUNTIFS($L158:O158,"x")</f>
        <v>1</v>
      </c>
      <c r="CL158">
        <f>COUNTIFS($L158:P158,"x")</f>
        <v>1</v>
      </c>
      <c r="CM158">
        <f>COUNTIFS($L158:Q158,"x")</f>
        <v>1</v>
      </c>
      <c r="CN158">
        <f>COUNTIFS($L158:R158,"x")</f>
        <v>1</v>
      </c>
      <c r="CO158" t="str" cm="1">
        <f t="array" ref="CO158">IFERROR(INDEX($CH$4:$CN$4,0,MATCH(1,$CH158:$CN158,0)),"")</f>
        <v>Thứ 4</v>
      </c>
      <c r="CP158" t="str" cm="1">
        <f t="array" ref="CP158">IFERROR(INDEX($CH$4:$CN$4,0,MATCH(2,$CH158:$CN158,0)),"")</f>
        <v/>
      </c>
      <c r="CQ158" t="str">
        <f t="shared" si="134"/>
        <v>Thứ 4</v>
      </c>
      <c r="CR158" t="str">
        <f t="shared" si="29"/>
        <v>F4 - Tất cả các tuần</v>
      </c>
    </row>
    <row r="159" spans="1:96" x14ac:dyDescent="0.3">
      <c r="A159" s="117" t="s">
        <v>35012</v>
      </c>
      <c r="B159" s="118" t="s">
        <v>33266</v>
      </c>
      <c r="C159" s="118" t="s">
        <v>33267</v>
      </c>
      <c r="D159" s="118" t="s">
        <v>39659</v>
      </c>
      <c r="E159" s="118" t="s">
        <v>39660</v>
      </c>
      <c r="F159" s="118" t="s">
        <v>39675</v>
      </c>
      <c r="G159" s="118" t="s">
        <v>39676</v>
      </c>
      <c r="H159" s="118" t="s">
        <v>39677</v>
      </c>
      <c r="I159" s="118" t="s">
        <v>22</v>
      </c>
      <c r="J159" s="119" t="s">
        <v>39658</v>
      </c>
      <c r="K159" s="119" t="s">
        <v>23</v>
      </c>
      <c r="L159" s="117" t="s">
        <v>23</v>
      </c>
      <c r="M159" s="117" t="s">
        <v>23</v>
      </c>
      <c r="N159" s="117" t="s">
        <v>23</v>
      </c>
      <c r="O159" s="117" t="s">
        <v>23</v>
      </c>
      <c r="P159" s="117" t="s">
        <v>24</v>
      </c>
      <c r="Q159" s="117" t="s">
        <v>23</v>
      </c>
      <c r="R159" s="117" t="s">
        <v>23</v>
      </c>
      <c r="S159" s="117" t="s">
        <v>24</v>
      </c>
      <c r="T159" s="117" t="s">
        <v>24</v>
      </c>
      <c r="U159" s="117" t="s">
        <v>24</v>
      </c>
      <c r="V159" s="117" t="s">
        <v>24</v>
      </c>
      <c r="W159" s="74" t="str">
        <f t="shared" si="100"/>
        <v>x</v>
      </c>
      <c r="X159" s="74" t="str">
        <f t="shared" si="101"/>
        <v>x</v>
      </c>
      <c r="Y159" s="74" t="str">
        <f t="shared" si="102"/>
        <v>x</v>
      </c>
      <c r="Z159" s="74" t="str">
        <f t="shared" si="103"/>
        <v>x</v>
      </c>
      <c r="AA159" t="str">
        <f>VLOOKUP($D159,'Tuyến và nhân viên'!$D:$M,6,0)</f>
        <v>HL00594</v>
      </c>
      <c r="AB159" t="str">
        <f>VLOOKUP($D159,'Tuyến và nhân viên'!$D:$M,7,0)</f>
        <v>Quách Ngọc Duyên</v>
      </c>
      <c r="AC159" s="16" t="str">
        <f>IFERROR(VLOOKUP($F159,DSKH!$D:$BF,53,0),"")</f>
        <v/>
      </c>
      <c r="AD159" s="16" t="str">
        <f>IFERROR(VLOOKUP($F159,DSKH!$D:$BF,54,0),"")</f>
        <v/>
      </c>
      <c r="AE159" s="4">
        <f>SUMIFS('Doanh số khách hàng'!$F:$F,'Doanh số khách hàng'!$A:$A,'Chi tiết tuyến'!$F159)</f>
        <v>0</v>
      </c>
      <c r="AF159" s="16" t="str">
        <f t="shared" si="4"/>
        <v>F4</v>
      </c>
      <c r="AG159" s="16" t="str">
        <f t="shared" si="5"/>
        <v>F4</v>
      </c>
      <c r="AH159" t="b">
        <f t="shared" si="104"/>
        <v>0</v>
      </c>
      <c r="AI159" t="b">
        <f t="shared" si="105"/>
        <v>0</v>
      </c>
      <c r="AJ159" t="str">
        <f>IFERROR(VLOOKUP($AC159,Master!$D:$E,2,0),"")</f>
        <v/>
      </c>
      <c r="AK159">
        <f>VLOOKUP($AF159,Master!$D:$E,2,0)</f>
        <v>4</v>
      </c>
      <c r="AL159" s="4">
        <f t="shared" si="106"/>
        <v>0</v>
      </c>
      <c r="AM159" t="str">
        <f>IFERROR(VLOOKUP($F159,DSKH!$D:$BF,31,0),"")</f>
        <v/>
      </c>
      <c r="AN159" t="str">
        <f>IFERROR(VLOOKUP($F159,DSKH!$D:$BF,29,0),"")</f>
        <v/>
      </c>
      <c r="AO159" t="str">
        <f>IFERROR(VLOOKUP($F159,DSKH!$D:$BF,52,0),"")</f>
        <v/>
      </c>
      <c r="AP159">
        <f>IF(L159="x",1+COUNTIFS(AP$4:AP158,"&gt;0",$AA$4:$AA158,$AA158),0)</f>
        <v>0</v>
      </c>
      <c r="AQ159">
        <f>IF(M159="x",1+COUNTIFS(AQ$4:AQ158,"&gt;0",$AA$4:$AA158,$AA158),0)</f>
        <v>0</v>
      </c>
      <c r="AR159">
        <f>IF(N159="x",1+COUNTIFS(AR$4:AR158,"&gt;0",$AA$4:$AA158,$AA158),0)</f>
        <v>0</v>
      </c>
      <c r="AS159">
        <f>IF(O159="x",1+COUNTIFS(AS$4:AS158,"&gt;0",$AA$4:$AA158,$AA158),0)</f>
        <v>0</v>
      </c>
      <c r="AT159">
        <f>IF(P159="x",1+COUNTIFS(AT$4:AT158,"&gt;0",$AA$4:$AA158,$AA158),0)</f>
        <v>3</v>
      </c>
      <c r="AU159">
        <f>IF(Q159="x",1+COUNTIFS(AU$4:AU158,"&gt;0",$AA$4:$AA158,$AA158),0)</f>
        <v>0</v>
      </c>
      <c r="AV159">
        <f>IF(R159="x",1+COUNTIFS(AV$4:AV158,"&gt;0",$AA$4:$AA158,$AA158),0)</f>
        <v>0</v>
      </c>
      <c r="AW159">
        <f t="shared" si="8"/>
        <v>1</v>
      </c>
      <c r="AX159">
        <f t="shared" si="9"/>
        <v>1</v>
      </c>
      <c r="AY159">
        <f t="shared" si="107"/>
        <v>1</v>
      </c>
      <c r="AZ159">
        <f t="shared" si="108"/>
        <v>1</v>
      </c>
      <c r="BA159" s="4">
        <f t="shared" si="109"/>
        <v>0</v>
      </c>
      <c r="BB159" s="4">
        <f t="shared" si="110"/>
        <v>0</v>
      </c>
      <c r="BC159" s="4">
        <f t="shared" si="111"/>
        <v>0</v>
      </c>
      <c r="BD159" s="4">
        <f t="shared" si="112"/>
        <v>0</v>
      </c>
      <c r="BE159" s="4">
        <f t="shared" si="113"/>
        <v>0</v>
      </c>
      <c r="BF159" s="4">
        <f t="shared" si="114"/>
        <v>0</v>
      </c>
      <c r="BG159" s="4">
        <f t="shared" si="115"/>
        <v>0</v>
      </c>
      <c r="BH159" s="4">
        <f t="shared" si="116"/>
        <v>0</v>
      </c>
      <c r="BI159" s="4">
        <f t="shared" si="117"/>
        <v>0</v>
      </c>
      <c r="BJ159" s="4">
        <f t="shared" si="118"/>
        <v>0</v>
      </c>
      <c r="BK159" s="4">
        <f t="shared" si="119"/>
        <v>0</v>
      </c>
      <c r="BL159" s="4">
        <f t="shared" si="120"/>
        <v>0</v>
      </c>
      <c r="BM159" s="4">
        <f t="shared" si="121"/>
        <v>0</v>
      </c>
      <c r="BN159" s="4">
        <f t="shared" si="122"/>
        <v>0</v>
      </c>
      <c r="BO159">
        <f>SUMIFS(BH$5:BH159,$AA$5:$AA159,$AA159)</f>
        <v>0</v>
      </c>
      <c r="BP159">
        <f>SUMIFS(BI$5:BI159,$AA$5:$AA159,$AA159)</f>
        <v>0</v>
      </c>
      <c r="BQ159">
        <f>SUMIFS(BJ$5:BJ159,$AA$5:$AA159,$AA159)</f>
        <v>3</v>
      </c>
      <c r="BR159">
        <f>SUMIFS(BK$5:BK159,$AA$5:$AA159,$AA159)</f>
        <v>1</v>
      </c>
      <c r="BS159">
        <f>SUMIFS(BL$5:BL159,$AA$5:$AA159,$AA159)</f>
        <v>2</v>
      </c>
      <c r="BT159">
        <f>SUMIFS(BM$5:BM159,$AA$5:$AA159,$AA159)</f>
        <v>0</v>
      </c>
      <c r="BU159">
        <f>SUMIFS(BN$5:BN159,$AA$5:$AA159,$AA159)</f>
        <v>0</v>
      </c>
      <c r="BV159">
        <f t="shared" si="123"/>
        <v>14</v>
      </c>
      <c r="BW159">
        <f t="shared" si="124"/>
        <v>15</v>
      </c>
      <c r="BX159">
        <f t="shared" si="125"/>
        <v>14</v>
      </c>
      <c r="BY159">
        <f t="shared" si="126"/>
        <v>13</v>
      </c>
      <c r="BZ159">
        <f t="shared" si="127"/>
        <v>15</v>
      </c>
      <c r="CA159">
        <f t="shared" si="128"/>
        <v>21</v>
      </c>
      <c r="CB159">
        <f t="shared" si="129"/>
        <v>0</v>
      </c>
      <c r="CC159">
        <f t="shared" si="130"/>
        <v>0</v>
      </c>
      <c r="CD159">
        <f t="shared" si="131"/>
        <v>0</v>
      </c>
      <c r="CE159" t="str">
        <f>IFERROR(VLOOKUP($AA159,'Tuyến và nhân viên'!$I:$O,7,0),"")</f>
        <v>Trần Văn Khanh</v>
      </c>
      <c r="CF159">
        <f t="shared" si="132"/>
        <v>4</v>
      </c>
      <c r="CG159">
        <f t="shared" si="133"/>
        <v>1</v>
      </c>
      <c r="CH159">
        <f>COUNTIFS($L159:L159,"x")</f>
        <v>0</v>
      </c>
      <c r="CI159">
        <f>COUNTIFS($L159:M159,"x")</f>
        <v>0</v>
      </c>
      <c r="CJ159">
        <f>COUNTIFS($L159:N159,"x")</f>
        <v>0</v>
      </c>
      <c r="CK159">
        <f>COUNTIFS($L159:O159,"x")</f>
        <v>0</v>
      </c>
      <c r="CL159">
        <f>COUNTIFS($L159:P159,"x")</f>
        <v>1</v>
      </c>
      <c r="CM159">
        <f>COUNTIFS($L159:Q159,"x")</f>
        <v>1</v>
      </c>
      <c r="CN159">
        <f>COUNTIFS($L159:R159,"x")</f>
        <v>1</v>
      </c>
      <c r="CO159" t="str" cm="1">
        <f t="array" ref="CO159">IFERROR(INDEX($CH$4:$CN$4,0,MATCH(1,$CH159:$CN159,0)),"")</f>
        <v>Thứ 6</v>
      </c>
      <c r="CP159" t="str" cm="1">
        <f t="array" ref="CP159">IFERROR(INDEX($CH$4:$CN$4,0,MATCH(2,$CH159:$CN159,0)),"")</f>
        <v/>
      </c>
      <c r="CQ159" t="str">
        <f t="shared" si="134"/>
        <v>Thứ 6</v>
      </c>
      <c r="CR159" t="str">
        <f t="shared" si="29"/>
        <v>F4 - Tất cả các tuần</v>
      </c>
    </row>
    <row r="160" spans="1:96" x14ac:dyDescent="0.3">
      <c r="A160" s="117" t="s">
        <v>35023</v>
      </c>
      <c r="B160" s="118" t="s">
        <v>33266</v>
      </c>
      <c r="C160" s="118" t="s">
        <v>33267</v>
      </c>
      <c r="D160" s="118" t="s">
        <v>39659</v>
      </c>
      <c r="E160" s="118" t="s">
        <v>39660</v>
      </c>
      <c r="F160" s="118" t="s">
        <v>33761</v>
      </c>
      <c r="G160" s="118" t="s">
        <v>33762</v>
      </c>
      <c r="H160" s="118" t="s">
        <v>33769</v>
      </c>
      <c r="I160" s="118" t="s">
        <v>22</v>
      </c>
      <c r="J160" s="119" t="s">
        <v>39658</v>
      </c>
      <c r="K160" s="119" t="s">
        <v>23</v>
      </c>
      <c r="L160" s="117" t="s">
        <v>24</v>
      </c>
      <c r="M160" s="117" t="s">
        <v>23</v>
      </c>
      <c r="N160" s="117" t="s">
        <v>23</v>
      </c>
      <c r="O160" s="117" t="s">
        <v>23</v>
      </c>
      <c r="P160" s="117" t="s">
        <v>23</v>
      </c>
      <c r="Q160" s="117" t="s">
        <v>23</v>
      </c>
      <c r="R160" s="117" t="s">
        <v>23</v>
      </c>
      <c r="S160" s="117" t="s">
        <v>24</v>
      </c>
      <c r="T160" s="117" t="s">
        <v>24</v>
      </c>
      <c r="U160" s="117" t="s">
        <v>24</v>
      </c>
      <c r="V160" s="117" t="s">
        <v>24</v>
      </c>
      <c r="W160" s="74" t="str">
        <f t="shared" si="100"/>
        <v>x</v>
      </c>
      <c r="X160" s="74" t="str">
        <f t="shared" si="101"/>
        <v/>
      </c>
      <c r="Y160" s="74" t="str">
        <f t="shared" si="102"/>
        <v>x</v>
      </c>
      <c r="Z160" s="74" t="str">
        <f t="shared" si="103"/>
        <v/>
      </c>
      <c r="AA160" t="str">
        <f>VLOOKUP($D160,'Tuyến và nhân viên'!$D:$M,6,0)</f>
        <v>HL00594</v>
      </c>
      <c r="AB160" t="str">
        <f>VLOOKUP($D160,'Tuyến và nhân viên'!$D:$M,7,0)</f>
        <v>Quách Ngọc Duyên</v>
      </c>
      <c r="AC160" s="16" t="str">
        <f>IFERROR(VLOOKUP($F160,DSKH!$D:$BF,53,0),"")</f>
        <v>F2</v>
      </c>
      <c r="AD160" s="16" t="str">
        <f>IFERROR(VLOOKUP($F160,DSKH!$D:$BF,54,0),"")</f>
        <v>OTC</v>
      </c>
      <c r="AE160" s="4">
        <f>SUMIFS('Doanh số khách hàng'!$F:$F,'Doanh số khách hàng'!$A:$A,'Chi tiết tuyến'!$F160)</f>
        <v>0</v>
      </c>
      <c r="AF160" s="16" t="str">
        <f t="shared" si="4"/>
        <v>F4</v>
      </c>
      <c r="AG160" s="16" t="str">
        <f t="shared" si="5"/>
        <v>F2</v>
      </c>
      <c r="AH160" t="b">
        <f t="shared" si="104"/>
        <v>0</v>
      </c>
      <c r="AI160" t="b">
        <f t="shared" si="105"/>
        <v>1</v>
      </c>
      <c r="AJ160">
        <f>IFERROR(VLOOKUP($AC160,Master!$D:$E,2,0),"")</f>
        <v>2</v>
      </c>
      <c r="AK160">
        <f>VLOOKUP($AF160,Master!$D:$E,2,0)</f>
        <v>4</v>
      </c>
      <c r="AL160" s="4">
        <f t="shared" si="106"/>
        <v>0</v>
      </c>
      <c r="AM160" t="str">
        <f>IFERROR(VLOOKUP($F160,DSKH!$D:$BF,31,0),"")</f>
        <v>Tỉnh Cà Mau</v>
      </c>
      <c r="AN160" t="str">
        <f>IFERROR(VLOOKUP($F160,DSKH!$D:$BF,29,0),"")</f>
        <v>Xã Đông Hải</v>
      </c>
      <c r="AO160">
        <f>IFERROR(VLOOKUP($F160,DSKH!$D:$BF,52,0),"")</f>
        <v>0</v>
      </c>
      <c r="AP160">
        <f>IF(L160="x",1+COUNTIFS(AP$4:AP159,"&gt;0",$AA$4:$AA159,$AA159),0)</f>
        <v>1</v>
      </c>
      <c r="AQ160">
        <f>IF(M160="x",1+COUNTIFS(AQ$4:AQ159,"&gt;0",$AA$4:$AA159,$AA159),0)</f>
        <v>0</v>
      </c>
      <c r="AR160">
        <f>IF(N160="x",1+COUNTIFS(AR$4:AR159,"&gt;0",$AA$4:$AA159,$AA159),0)</f>
        <v>0</v>
      </c>
      <c r="AS160">
        <f>IF(O160="x",1+COUNTIFS(AS$4:AS159,"&gt;0",$AA$4:$AA159,$AA159),0)</f>
        <v>0</v>
      </c>
      <c r="AT160">
        <f>IF(P160="x",1+COUNTIFS(AT$4:AT159,"&gt;0",$AA$4:$AA159,$AA159),0)</f>
        <v>0</v>
      </c>
      <c r="AU160">
        <f>IF(Q160="x",1+COUNTIFS(AU$4:AU159,"&gt;0",$AA$4:$AA159,$AA159),0)</f>
        <v>0</v>
      </c>
      <c r="AV160">
        <f>IF(R160="x",1+COUNTIFS(AV$4:AV159,"&gt;0",$AA$4:$AA159,$AA159),0)</f>
        <v>0</v>
      </c>
      <c r="AW160">
        <f t="shared" si="8"/>
        <v>1</v>
      </c>
      <c r="AX160">
        <f t="shared" si="9"/>
        <v>0</v>
      </c>
      <c r="AY160">
        <f t="shared" si="107"/>
        <v>1</v>
      </c>
      <c r="AZ160">
        <f t="shared" si="108"/>
        <v>0</v>
      </c>
      <c r="BA160" s="4">
        <f t="shared" si="109"/>
        <v>0</v>
      </c>
      <c r="BB160" s="4">
        <f t="shared" si="110"/>
        <v>0</v>
      </c>
      <c r="BC160" s="4">
        <f t="shared" si="111"/>
        <v>0</v>
      </c>
      <c r="BD160" s="4">
        <f t="shared" si="112"/>
        <v>0</v>
      </c>
      <c r="BE160" s="4">
        <f t="shared" si="113"/>
        <v>0</v>
      </c>
      <c r="BF160" s="4">
        <f t="shared" si="114"/>
        <v>0</v>
      </c>
      <c r="BG160" s="4">
        <f t="shared" si="115"/>
        <v>0</v>
      </c>
      <c r="BH160" s="4">
        <f t="shared" si="116"/>
        <v>1</v>
      </c>
      <c r="BI160" s="4">
        <f t="shared" si="117"/>
        <v>0</v>
      </c>
      <c r="BJ160" s="4">
        <f t="shared" si="118"/>
        <v>0</v>
      </c>
      <c r="BK160" s="4">
        <f t="shared" si="119"/>
        <v>0</v>
      </c>
      <c r="BL160" s="4">
        <f t="shared" si="120"/>
        <v>0</v>
      </c>
      <c r="BM160" s="4">
        <f t="shared" si="121"/>
        <v>0</v>
      </c>
      <c r="BN160" s="4">
        <f t="shared" si="122"/>
        <v>0</v>
      </c>
      <c r="BO160">
        <f>SUMIFS(BH$5:BH160,$AA$5:$AA160,$AA160)</f>
        <v>1</v>
      </c>
      <c r="BP160">
        <f>SUMIFS(BI$5:BI160,$AA$5:$AA160,$AA160)</f>
        <v>0</v>
      </c>
      <c r="BQ160">
        <f>SUMIFS(BJ$5:BJ160,$AA$5:$AA160,$AA160)</f>
        <v>3</v>
      </c>
      <c r="BR160">
        <f>SUMIFS(BK$5:BK160,$AA$5:$AA160,$AA160)</f>
        <v>1</v>
      </c>
      <c r="BS160">
        <f>SUMIFS(BL$5:BL160,$AA$5:$AA160,$AA160)</f>
        <v>2</v>
      </c>
      <c r="BT160">
        <f>SUMIFS(BM$5:BM160,$AA$5:$AA160,$AA160)</f>
        <v>0</v>
      </c>
      <c r="BU160">
        <f>SUMIFS(BN$5:BN160,$AA$5:$AA160,$AA160)</f>
        <v>0</v>
      </c>
      <c r="BV160">
        <f t="shared" si="123"/>
        <v>14</v>
      </c>
      <c r="BW160">
        <f t="shared" si="124"/>
        <v>15</v>
      </c>
      <c r="BX160">
        <f t="shared" si="125"/>
        <v>14</v>
      </c>
      <c r="BY160">
        <f t="shared" si="126"/>
        <v>13</v>
      </c>
      <c r="BZ160">
        <f t="shared" si="127"/>
        <v>15</v>
      </c>
      <c r="CA160">
        <f t="shared" si="128"/>
        <v>21</v>
      </c>
      <c r="CB160">
        <f t="shared" si="129"/>
        <v>0</v>
      </c>
      <c r="CC160">
        <f t="shared" si="130"/>
        <v>1</v>
      </c>
      <c r="CD160">
        <f t="shared" si="131"/>
        <v>14</v>
      </c>
      <c r="CE160" t="str">
        <f>IFERROR(VLOOKUP($AA160,'Tuyến và nhân viên'!$I:$O,7,0),"")</f>
        <v>Trần Văn Khanh</v>
      </c>
      <c r="CF160">
        <f t="shared" si="132"/>
        <v>2</v>
      </c>
      <c r="CG160">
        <f t="shared" si="133"/>
        <v>1</v>
      </c>
      <c r="CH160">
        <f>COUNTIFS($L160:L160,"x")</f>
        <v>1</v>
      </c>
      <c r="CI160">
        <f>COUNTIFS($L160:M160,"x")</f>
        <v>1</v>
      </c>
      <c r="CJ160">
        <f>COUNTIFS($L160:N160,"x")</f>
        <v>1</v>
      </c>
      <c r="CK160">
        <f>COUNTIFS($L160:O160,"x")</f>
        <v>1</v>
      </c>
      <c r="CL160">
        <f>COUNTIFS($L160:P160,"x")</f>
        <v>1</v>
      </c>
      <c r="CM160">
        <f>COUNTIFS($L160:Q160,"x")</f>
        <v>1</v>
      </c>
      <c r="CN160">
        <f>COUNTIFS($L160:R160,"x")</f>
        <v>1</v>
      </c>
      <c r="CO160" t="str" cm="1">
        <f t="array" ref="CO160">IFERROR(INDEX($CH$4:$CN$4,0,MATCH(1,$CH160:$CN160,0)),"")</f>
        <v>Thứ 2</v>
      </c>
      <c r="CP160" t="str" cm="1">
        <f t="array" ref="CP160">IFERROR(INDEX($CH$4:$CN$4,0,MATCH(2,$CH160:$CN160,0)),"")</f>
        <v/>
      </c>
      <c r="CQ160" t="str">
        <f t="shared" si="134"/>
        <v>Thứ 2</v>
      </c>
      <c r="CR160" t="str">
        <f t="shared" si="29"/>
        <v>F2 - Tuần 1 &amp; 3</v>
      </c>
    </row>
    <row r="161" spans="1:96" x14ac:dyDescent="0.3">
      <c r="A161" s="117" t="s">
        <v>35034</v>
      </c>
      <c r="B161" s="118" t="s">
        <v>33266</v>
      </c>
      <c r="C161" s="118" t="s">
        <v>33267</v>
      </c>
      <c r="D161" s="118" t="s">
        <v>39659</v>
      </c>
      <c r="E161" s="118" t="s">
        <v>39660</v>
      </c>
      <c r="F161" s="118" t="s">
        <v>33790</v>
      </c>
      <c r="G161" s="118" t="s">
        <v>33791</v>
      </c>
      <c r="H161" s="118" t="s">
        <v>33797</v>
      </c>
      <c r="I161" s="118" t="s">
        <v>22</v>
      </c>
      <c r="J161" s="119" t="s">
        <v>39658</v>
      </c>
      <c r="K161" s="119" t="s">
        <v>23</v>
      </c>
      <c r="L161" s="117" t="s">
        <v>23</v>
      </c>
      <c r="M161" s="117" t="s">
        <v>23</v>
      </c>
      <c r="N161" s="117" t="s">
        <v>23</v>
      </c>
      <c r="O161" s="117" t="s">
        <v>23</v>
      </c>
      <c r="P161" s="117" t="s">
        <v>24</v>
      </c>
      <c r="Q161" s="117" t="s">
        <v>23</v>
      </c>
      <c r="R161" s="117" t="s">
        <v>23</v>
      </c>
      <c r="S161" s="117" t="s">
        <v>24</v>
      </c>
      <c r="T161" s="117" t="s">
        <v>24</v>
      </c>
      <c r="U161" s="117" t="s">
        <v>24</v>
      </c>
      <c r="V161" s="117" t="s">
        <v>24</v>
      </c>
      <c r="W161" s="74" t="str">
        <f t="shared" si="100"/>
        <v>x</v>
      </c>
      <c r="X161" s="74" t="str">
        <f t="shared" si="101"/>
        <v/>
      </c>
      <c r="Y161" s="74" t="str">
        <f t="shared" si="102"/>
        <v>x</v>
      </c>
      <c r="Z161" s="74" t="str">
        <f t="shared" si="103"/>
        <v/>
      </c>
      <c r="AA161" t="str">
        <f>VLOOKUP($D161,'Tuyến và nhân viên'!$D:$M,6,0)</f>
        <v>HL00594</v>
      </c>
      <c r="AB161" t="str">
        <f>VLOOKUP($D161,'Tuyến và nhân viên'!$D:$M,7,0)</f>
        <v>Quách Ngọc Duyên</v>
      </c>
      <c r="AC161" s="16" t="str">
        <f>IFERROR(VLOOKUP($F161,DSKH!$D:$BF,53,0),"")</f>
        <v>F2</v>
      </c>
      <c r="AD161" s="16" t="str">
        <f>IFERROR(VLOOKUP($F161,DSKH!$D:$BF,54,0),"")</f>
        <v>OTC</v>
      </c>
      <c r="AE161" s="4">
        <f>SUMIFS('Doanh số khách hàng'!$F:$F,'Doanh số khách hàng'!$A:$A,'Chi tiết tuyến'!$F161)</f>
        <v>0</v>
      </c>
      <c r="AF161" s="16" t="str">
        <f t="shared" si="4"/>
        <v>F4</v>
      </c>
      <c r="AG161" s="16" t="str">
        <f t="shared" si="5"/>
        <v>F2</v>
      </c>
      <c r="AH161" t="b">
        <f t="shared" si="104"/>
        <v>0</v>
      </c>
      <c r="AI161" t="b">
        <f t="shared" si="105"/>
        <v>1</v>
      </c>
      <c r="AJ161">
        <f>IFERROR(VLOOKUP($AC161,Master!$D:$E,2,0),"")</f>
        <v>2</v>
      </c>
      <c r="AK161">
        <f>VLOOKUP($AF161,Master!$D:$E,2,0)</f>
        <v>4</v>
      </c>
      <c r="AL161" s="4">
        <f t="shared" si="106"/>
        <v>0</v>
      </c>
      <c r="AM161" t="str">
        <f>IFERROR(VLOOKUP($F161,DSKH!$D:$BF,31,0),"")</f>
        <v>Tỉnh Cà Mau</v>
      </c>
      <c r="AN161" t="str">
        <f>IFERROR(VLOOKUP($F161,DSKH!$D:$BF,29,0),"")</f>
        <v>Xã Hồng Dân</v>
      </c>
      <c r="AO161">
        <f>IFERROR(VLOOKUP($F161,DSKH!$D:$BF,52,0),"")</f>
        <v>0</v>
      </c>
      <c r="AP161">
        <f>IF(L161="x",1+COUNTIFS(AP$4:AP160,"&gt;0",$AA$4:$AA160,$AA160),0)</f>
        <v>0</v>
      </c>
      <c r="AQ161">
        <f>IF(M161="x",1+COUNTIFS(AQ$4:AQ160,"&gt;0",$AA$4:$AA160,$AA160),0)</f>
        <v>0</v>
      </c>
      <c r="AR161">
        <f>IF(N161="x",1+COUNTIFS(AR$4:AR160,"&gt;0",$AA$4:$AA160,$AA160),0)</f>
        <v>0</v>
      </c>
      <c r="AS161">
        <f>IF(O161="x",1+COUNTIFS(AS$4:AS160,"&gt;0",$AA$4:$AA160,$AA160),0)</f>
        <v>0</v>
      </c>
      <c r="AT161">
        <f>IF(P161="x",1+COUNTIFS(AT$4:AT160,"&gt;0",$AA$4:$AA160,$AA160),0)</f>
        <v>4</v>
      </c>
      <c r="AU161">
        <f>IF(Q161="x",1+COUNTIFS(AU$4:AU160,"&gt;0",$AA$4:$AA160,$AA160),0)</f>
        <v>0</v>
      </c>
      <c r="AV161">
        <f>IF(R161="x",1+COUNTIFS(AV$4:AV160,"&gt;0",$AA$4:$AA160,$AA160),0)</f>
        <v>0</v>
      </c>
      <c r="AW161">
        <f t="shared" si="8"/>
        <v>1</v>
      </c>
      <c r="AX161">
        <f t="shared" si="9"/>
        <v>0</v>
      </c>
      <c r="AY161">
        <f t="shared" si="107"/>
        <v>1</v>
      </c>
      <c r="AZ161">
        <f t="shared" si="108"/>
        <v>0</v>
      </c>
      <c r="BA161" s="4">
        <f t="shared" si="109"/>
        <v>0</v>
      </c>
      <c r="BB161" s="4">
        <f t="shared" si="110"/>
        <v>0</v>
      </c>
      <c r="BC161" s="4">
        <f t="shared" si="111"/>
        <v>0</v>
      </c>
      <c r="BD161" s="4">
        <f t="shared" si="112"/>
        <v>0</v>
      </c>
      <c r="BE161" s="4">
        <f t="shared" si="113"/>
        <v>0</v>
      </c>
      <c r="BF161" s="4">
        <f t="shared" si="114"/>
        <v>0</v>
      </c>
      <c r="BG161" s="4">
        <f t="shared" si="115"/>
        <v>0</v>
      </c>
      <c r="BH161" s="4">
        <f t="shared" si="116"/>
        <v>0</v>
      </c>
      <c r="BI161" s="4">
        <f t="shared" si="117"/>
        <v>0</v>
      </c>
      <c r="BJ161" s="4">
        <f t="shared" si="118"/>
        <v>0</v>
      </c>
      <c r="BK161" s="4">
        <f t="shared" si="119"/>
        <v>0</v>
      </c>
      <c r="BL161" s="4">
        <f t="shared" si="120"/>
        <v>1</v>
      </c>
      <c r="BM161" s="4">
        <f t="shared" si="121"/>
        <v>0</v>
      </c>
      <c r="BN161" s="4">
        <f t="shared" si="122"/>
        <v>0</v>
      </c>
      <c r="BO161">
        <f>SUMIFS(BH$5:BH161,$AA$5:$AA161,$AA161)</f>
        <v>1</v>
      </c>
      <c r="BP161">
        <f>SUMIFS(BI$5:BI161,$AA$5:$AA161,$AA161)</f>
        <v>0</v>
      </c>
      <c r="BQ161">
        <f>SUMIFS(BJ$5:BJ161,$AA$5:$AA161,$AA161)</f>
        <v>3</v>
      </c>
      <c r="BR161">
        <f>SUMIFS(BK$5:BK161,$AA$5:$AA161,$AA161)</f>
        <v>1</v>
      </c>
      <c r="BS161">
        <f>SUMIFS(BL$5:BL161,$AA$5:$AA161,$AA161)</f>
        <v>3</v>
      </c>
      <c r="BT161">
        <f>SUMIFS(BM$5:BM161,$AA$5:$AA161,$AA161)</f>
        <v>0</v>
      </c>
      <c r="BU161">
        <f>SUMIFS(BN$5:BN161,$AA$5:$AA161,$AA161)</f>
        <v>0</v>
      </c>
      <c r="BV161">
        <f t="shared" si="123"/>
        <v>14</v>
      </c>
      <c r="BW161">
        <f t="shared" si="124"/>
        <v>15</v>
      </c>
      <c r="BX161">
        <f t="shared" si="125"/>
        <v>14</v>
      </c>
      <c r="BY161">
        <f t="shared" si="126"/>
        <v>13</v>
      </c>
      <c r="BZ161">
        <f t="shared" si="127"/>
        <v>15</v>
      </c>
      <c r="CA161">
        <f t="shared" si="128"/>
        <v>21</v>
      </c>
      <c r="CB161">
        <f t="shared" si="129"/>
        <v>0</v>
      </c>
      <c r="CC161">
        <f t="shared" si="130"/>
        <v>3</v>
      </c>
      <c r="CD161">
        <f t="shared" si="131"/>
        <v>15</v>
      </c>
      <c r="CE161" t="str">
        <f>IFERROR(VLOOKUP($AA161,'Tuyến và nhân viên'!$I:$O,7,0),"")</f>
        <v>Trần Văn Khanh</v>
      </c>
      <c r="CF161">
        <f t="shared" si="132"/>
        <v>2</v>
      </c>
      <c r="CG161">
        <f t="shared" si="133"/>
        <v>1</v>
      </c>
      <c r="CH161">
        <f>COUNTIFS($L161:L161,"x")</f>
        <v>0</v>
      </c>
      <c r="CI161">
        <f>COUNTIFS($L161:M161,"x")</f>
        <v>0</v>
      </c>
      <c r="CJ161">
        <f>COUNTIFS($L161:N161,"x")</f>
        <v>0</v>
      </c>
      <c r="CK161">
        <f>COUNTIFS($L161:O161,"x")</f>
        <v>0</v>
      </c>
      <c r="CL161">
        <f>COUNTIFS($L161:P161,"x")</f>
        <v>1</v>
      </c>
      <c r="CM161">
        <f>COUNTIFS($L161:Q161,"x")</f>
        <v>1</v>
      </c>
      <c r="CN161">
        <f>COUNTIFS($L161:R161,"x")</f>
        <v>1</v>
      </c>
      <c r="CO161" t="str" cm="1">
        <f t="array" ref="CO161">IFERROR(INDEX($CH$4:$CN$4,0,MATCH(1,$CH161:$CN161,0)),"")</f>
        <v>Thứ 6</v>
      </c>
      <c r="CP161" t="str" cm="1">
        <f t="array" ref="CP161">IFERROR(INDEX($CH$4:$CN$4,0,MATCH(2,$CH161:$CN161,0)),"")</f>
        <v/>
      </c>
      <c r="CQ161" t="str">
        <f t="shared" si="134"/>
        <v>Thứ 6</v>
      </c>
      <c r="CR161" t="str">
        <f t="shared" si="29"/>
        <v>F2 - Tuần 1 &amp; 3</v>
      </c>
    </row>
    <row r="162" spans="1:96" x14ac:dyDescent="0.3">
      <c r="A162" s="117" t="s">
        <v>35042</v>
      </c>
      <c r="B162" s="118" t="s">
        <v>33266</v>
      </c>
      <c r="C162" s="118" t="s">
        <v>33267</v>
      </c>
      <c r="D162" s="118" t="s">
        <v>39659</v>
      </c>
      <c r="E162" s="118" t="s">
        <v>39660</v>
      </c>
      <c r="F162" s="118" t="s">
        <v>6749</v>
      </c>
      <c r="G162" s="118" t="s">
        <v>33814</v>
      </c>
      <c r="H162" s="118" t="s">
        <v>33819</v>
      </c>
      <c r="I162" s="118" t="s">
        <v>22</v>
      </c>
      <c r="J162" s="119" t="s">
        <v>39658</v>
      </c>
      <c r="K162" s="119" t="s">
        <v>23</v>
      </c>
      <c r="L162" s="117" t="s">
        <v>23</v>
      </c>
      <c r="M162" s="117" t="s">
        <v>24</v>
      </c>
      <c r="N162" s="117" t="s">
        <v>23</v>
      </c>
      <c r="O162" s="117" t="s">
        <v>23</v>
      </c>
      <c r="P162" s="117" t="s">
        <v>23</v>
      </c>
      <c r="Q162" s="117" t="s">
        <v>23</v>
      </c>
      <c r="R162" s="117" t="s">
        <v>23</v>
      </c>
      <c r="S162" s="117" t="s">
        <v>24</v>
      </c>
      <c r="T162" s="117" t="s">
        <v>24</v>
      </c>
      <c r="U162" s="117" t="s">
        <v>24</v>
      </c>
      <c r="V162" s="117" t="s">
        <v>24</v>
      </c>
      <c r="W162" s="74" t="str">
        <f t="shared" si="100"/>
        <v>x</v>
      </c>
      <c r="X162" s="74" t="str">
        <f t="shared" si="101"/>
        <v/>
      </c>
      <c r="Y162" s="74" t="str">
        <f t="shared" si="102"/>
        <v>x</v>
      </c>
      <c r="Z162" s="74" t="str">
        <f t="shared" si="103"/>
        <v/>
      </c>
      <c r="AA162" t="str">
        <f>VLOOKUP($D162,'Tuyến và nhân viên'!$D:$M,6,0)</f>
        <v>HL00594</v>
      </c>
      <c r="AB162" t="str">
        <f>VLOOKUP($D162,'Tuyến và nhân viên'!$D:$M,7,0)</f>
        <v>Quách Ngọc Duyên</v>
      </c>
      <c r="AC162" s="16" t="str">
        <f>IFERROR(VLOOKUP($F162,DSKH!$D:$BF,53,0),"")</f>
        <v>F2</v>
      </c>
      <c r="AD162" s="16" t="str">
        <f>IFERROR(VLOOKUP($F162,DSKH!$D:$BF,54,0),"")</f>
        <v>OTC</v>
      </c>
      <c r="AE162" s="4">
        <f>SUMIFS('Doanh số khách hàng'!$F:$F,'Doanh số khách hàng'!$A:$A,'Chi tiết tuyến'!$F162)</f>
        <v>454133.33333333331</v>
      </c>
      <c r="AF162" s="16" t="str">
        <f t="shared" si="4"/>
        <v>F4</v>
      </c>
      <c r="AG162" s="16" t="str">
        <f t="shared" si="5"/>
        <v>F2</v>
      </c>
      <c r="AH162" t="b">
        <f t="shared" si="104"/>
        <v>0</v>
      </c>
      <c r="AI162" t="b">
        <f t="shared" si="105"/>
        <v>1</v>
      </c>
      <c r="AJ162">
        <f>IFERROR(VLOOKUP($AC162,Master!$D:$E,2,0),"")</f>
        <v>2</v>
      </c>
      <c r="AK162">
        <f>VLOOKUP($AF162,Master!$D:$E,2,0)</f>
        <v>4</v>
      </c>
      <c r="AL162" s="4">
        <f t="shared" si="106"/>
        <v>227066.66666666666</v>
      </c>
      <c r="AM162" t="str">
        <f>IFERROR(VLOOKUP($F162,DSKH!$D:$BF,31,0),"")</f>
        <v>Tỉnh Cà Mau</v>
      </c>
      <c r="AN162" t="str">
        <f>IFERROR(VLOOKUP($F162,DSKH!$D:$BF,29,0),"")</f>
        <v>Phường Láng Tròn</v>
      </c>
      <c r="AO162">
        <f>IFERROR(VLOOKUP($F162,DSKH!$D:$BF,52,0),"")</f>
        <v>454133.33333333331</v>
      </c>
      <c r="AP162">
        <f>IF(L162="x",1+COUNTIFS(AP$4:AP161,"&gt;0",$AA$4:$AA161,$AA161),0)</f>
        <v>0</v>
      </c>
      <c r="AQ162">
        <f>IF(M162="x",1+COUNTIFS(AQ$4:AQ161,"&gt;0",$AA$4:$AA161,$AA161),0)</f>
        <v>2</v>
      </c>
      <c r="AR162">
        <f>IF(N162="x",1+COUNTIFS(AR$4:AR161,"&gt;0",$AA$4:$AA161,$AA161),0)</f>
        <v>0</v>
      </c>
      <c r="AS162">
        <f>IF(O162="x",1+COUNTIFS(AS$4:AS161,"&gt;0",$AA$4:$AA161,$AA161),0)</f>
        <v>0</v>
      </c>
      <c r="AT162">
        <f>IF(P162="x",1+COUNTIFS(AT$4:AT161,"&gt;0",$AA$4:$AA161,$AA161),0)</f>
        <v>0</v>
      </c>
      <c r="AU162">
        <f>IF(Q162="x",1+COUNTIFS(AU$4:AU161,"&gt;0",$AA$4:$AA161,$AA161),0)</f>
        <v>0</v>
      </c>
      <c r="AV162">
        <f>IF(R162="x",1+COUNTIFS(AV$4:AV161,"&gt;0",$AA$4:$AA161,$AA161),0)</f>
        <v>0</v>
      </c>
      <c r="AW162">
        <f t="shared" si="8"/>
        <v>1</v>
      </c>
      <c r="AX162">
        <f t="shared" si="9"/>
        <v>0</v>
      </c>
      <c r="AY162">
        <f t="shared" si="107"/>
        <v>1</v>
      </c>
      <c r="AZ162">
        <f t="shared" si="108"/>
        <v>0</v>
      </c>
      <c r="BA162" s="4">
        <f t="shared" si="109"/>
        <v>0</v>
      </c>
      <c r="BB162" s="4">
        <f t="shared" si="110"/>
        <v>227066.66666666666</v>
      </c>
      <c r="BC162" s="4">
        <f t="shared" si="111"/>
        <v>0</v>
      </c>
      <c r="BD162" s="4">
        <f t="shared" si="112"/>
        <v>0</v>
      </c>
      <c r="BE162" s="4">
        <f t="shared" si="113"/>
        <v>0</v>
      </c>
      <c r="BF162" s="4">
        <f t="shared" si="114"/>
        <v>0</v>
      </c>
      <c r="BG162" s="4">
        <f t="shared" si="115"/>
        <v>0</v>
      </c>
      <c r="BH162" s="4">
        <f t="shared" si="116"/>
        <v>0</v>
      </c>
      <c r="BI162" s="4">
        <f t="shared" si="117"/>
        <v>1</v>
      </c>
      <c r="BJ162" s="4">
        <f t="shared" si="118"/>
        <v>0</v>
      </c>
      <c r="BK162" s="4">
        <f t="shared" si="119"/>
        <v>0</v>
      </c>
      <c r="BL162" s="4">
        <f t="shared" si="120"/>
        <v>0</v>
      </c>
      <c r="BM162" s="4">
        <f t="shared" si="121"/>
        <v>0</v>
      </c>
      <c r="BN162" s="4">
        <f t="shared" si="122"/>
        <v>0</v>
      </c>
      <c r="BO162">
        <f>SUMIFS(BH$5:BH162,$AA$5:$AA162,$AA162)</f>
        <v>1</v>
      </c>
      <c r="BP162">
        <f>SUMIFS(BI$5:BI162,$AA$5:$AA162,$AA162)</f>
        <v>1</v>
      </c>
      <c r="BQ162">
        <f>SUMIFS(BJ$5:BJ162,$AA$5:$AA162,$AA162)</f>
        <v>3</v>
      </c>
      <c r="BR162">
        <f>SUMIFS(BK$5:BK162,$AA$5:$AA162,$AA162)</f>
        <v>1</v>
      </c>
      <c r="BS162">
        <f>SUMIFS(BL$5:BL162,$AA$5:$AA162,$AA162)</f>
        <v>3</v>
      </c>
      <c r="BT162">
        <f>SUMIFS(BM$5:BM162,$AA$5:$AA162,$AA162)</f>
        <v>0</v>
      </c>
      <c r="BU162">
        <f>SUMIFS(BN$5:BN162,$AA$5:$AA162,$AA162)</f>
        <v>0</v>
      </c>
      <c r="BV162">
        <f t="shared" si="123"/>
        <v>14</v>
      </c>
      <c r="BW162">
        <f t="shared" si="124"/>
        <v>15</v>
      </c>
      <c r="BX162">
        <f t="shared" si="125"/>
        <v>14</v>
      </c>
      <c r="BY162">
        <f t="shared" si="126"/>
        <v>13</v>
      </c>
      <c r="BZ162">
        <f t="shared" si="127"/>
        <v>15</v>
      </c>
      <c r="CA162">
        <f t="shared" si="128"/>
        <v>21</v>
      </c>
      <c r="CB162">
        <f t="shared" si="129"/>
        <v>0</v>
      </c>
      <c r="CC162">
        <f t="shared" si="130"/>
        <v>1</v>
      </c>
      <c r="CD162">
        <f t="shared" si="131"/>
        <v>15</v>
      </c>
      <c r="CE162" t="str">
        <f>IFERROR(VLOOKUP($AA162,'Tuyến và nhân viên'!$I:$O,7,0),"")</f>
        <v>Trần Văn Khanh</v>
      </c>
      <c r="CF162">
        <f t="shared" si="132"/>
        <v>2</v>
      </c>
      <c r="CG162">
        <f t="shared" si="133"/>
        <v>1</v>
      </c>
      <c r="CH162">
        <f>COUNTIFS($L162:L162,"x")</f>
        <v>0</v>
      </c>
      <c r="CI162">
        <f>COUNTIFS($L162:M162,"x")</f>
        <v>1</v>
      </c>
      <c r="CJ162">
        <f>COUNTIFS($L162:N162,"x")</f>
        <v>1</v>
      </c>
      <c r="CK162">
        <f>COUNTIFS($L162:O162,"x")</f>
        <v>1</v>
      </c>
      <c r="CL162">
        <f>COUNTIFS($L162:P162,"x")</f>
        <v>1</v>
      </c>
      <c r="CM162">
        <f>COUNTIFS($L162:Q162,"x")</f>
        <v>1</v>
      </c>
      <c r="CN162">
        <f>COUNTIFS($L162:R162,"x")</f>
        <v>1</v>
      </c>
      <c r="CO162" t="str" cm="1">
        <f t="array" ref="CO162">IFERROR(INDEX($CH$4:$CN$4,0,MATCH(1,$CH162:$CN162,0)),"")</f>
        <v>Thứ 3</v>
      </c>
      <c r="CP162" t="str" cm="1">
        <f t="array" ref="CP162">IFERROR(INDEX($CH$4:$CN$4,0,MATCH(2,$CH162:$CN162,0)),"")</f>
        <v/>
      </c>
      <c r="CQ162" t="str">
        <f t="shared" si="134"/>
        <v>Thứ 3</v>
      </c>
      <c r="CR162" t="str">
        <f t="shared" si="29"/>
        <v>F2 - Tuần 1 &amp; 3</v>
      </c>
    </row>
    <row r="163" spans="1:96" x14ac:dyDescent="0.3">
      <c r="A163" s="117" t="s">
        <v>35051</v>
      </c>
      <c r="B163" s="118" t="s">
        <v>33266</v>
      </c>
      <c r="C163" s="118" t="s">
        <v>33267</v>
      </c>
      <c r="D163" s="118" t="s">
        <v>39659</v>
      </c>
      <c r="E163" s="118" t="s">
        <v>39660</v>
      </c>
      <c r="F163" s="118" t="s">
        <v>39678</v>
      </c>
      <c r="G163" s="118" t="s">
        <v>39679</v>
      </c>
      <c r="H163" s="118" t="s">
        <v>39680</v>
      </c>
      <c r="I163" s="118" t="s">
        <v>22</v>
      </c>
      <c r="J163" s="119" t="s">
        <v>39658</v>
      </c>
      <c r="K163" s="119" t="s">
        <v>23</v>
      </c>
      <c r="L163" s="117" t="s">
        <v>23</v>
      </c>
      <c r="M163" s="117" t="s">
        <v>23</v>
      </c>
      <c r="N163" s="117" t="s">
        <v>23</v>
      </c>
      <c r="O163" s="117" t="s">
        <v>23</v>
      </c>
      <c r="P163" s="117" t="s">
        <v>24</v>
      </c>
      <c r="Q163" s="117" t="s">
        <v>23</v>
      </c>
      <c r="R163" s="117" t="s">
        <v>23</v>
      </c>
      <c r="S163" s="117" t="s">
        <v>24</v>
      </c>
      <c r="T163" s="117" t="s">
        <v>24</v>
      </c>
      <c r="U163" s="117" t="s">
        <v>24</v>
      </c>
      <c r="V163" s="117" t="s">
        <v>24</v>
      </c>
      <c r="W163" s="74" t="str">
        <f t="shared" si="100"/>
        <v>x</v>
      </c>
      <c r="X163" s="74" t="str">
        <f t="shared" si="101"/>
        <v>x</v>
      </c>
      <c r="Y163" s="74" t="str">
        <f t="shared" si="102"/>
        <v>x</v>
      </c>
      <c r="Z163" s="74" t="str">
        <f t="shared" si="103"/>
        <v>x</v>
      </c>
      <c r="AA163" t="str">
        <f>VLOOKUP($D163,'Tuyến và nhân viên'!$D:$M,6,0)</f>
        <v>HL00594</v>
      </c>
      <c r="AB163" t="str">
        <f>VLOOKUP($D163,'Tuyến và nhân viên'!$D:$M,7,0)</f>
        <v>Quách Ngọc Duyên</v>
      </c>
      <c r="AC163" s="16" t="str">
        <f>IFERROR(VLOOKUP($F163,DSKH!$D:$BF,53,0),"")</f>
        <v/>
      </c>
      <c r="AD163" s="16" t="str">
        <f>IFERROR(VLOOKUP($F163,DSKH!$D:$BF,54,0),"")</f>
        <v/>
      </c>
      <c r="AE163" s="4">
        <f>SUMIFS('Doanh số khách hàng'!$F:$F,'Doanh số khách hàng'!$A:$A,'Chi tiết tuyến'!$F163)</f>
        <v>0</v>
      </c>
      <c r="AF163" s="16" t="str">
        <f t="shared" si="4"/>
        <v>F4</v>
      </c>
      <c r="AG163" s="16" t="str">
        <f t="shared" si="5"/>
        <v>F4</v>
      </c>
      <c r="AH163" t="b">
        <f t="shared" si="104"/>
        <v>0</v>
      </c>
      <c r="AI163" t="b">
        <f t="shared" si="105"/>
        <v>0</v>
      </c>
      <c r="AJ163" t="str">
        <f>IFERROR(VLOOKUP($AC163,Master!$D:$E,2,0),"")</f>
        <v/>
      </c>
      <c r="AK163">
        <f>VLOOKUP($AF163,Master!$D:$E,2,0)</f>
        <v>4</v>
      </c>
      <c r="AL163" s="4">
        <f t="shared" si="106"/>
        <v>0</v>
      </c>
      <c r="AM163" t="str">
        <f>IFERROR(VLOOKUP($F163,DSKH!$D:$BF,31,0),"")</f>
        <v/>
      </c>
      <c r="AN163" t="str">
        <f>IFERROR(VLOOKUP($F163,DSKH!$D:$BF,29,0),"")</f>
        <v/>
      </c>
      <c r="AO163" t="str">
        <f>IFERROR(VLOOKUP($F163,DSKH!$D:$BF,52,0),"")</f>
        <v/>
      </c>
      <c r="AP163">
        <f>IF(L163="x",1+COUNTIFS(AP$4:AP162,"&gt;0",$AA$4:$AA162,$AA162),0)</f>
        <v>0</v>
      </c>
      <c r="AQ163">
        <f>IF(M163="x",1+COUNTIFS(AQ$4:AQ162,"&gt;0",$AA$4:$AA162,$AA162),0)</f>
        <v>0</v>
      </c>
      <c r="AR163">
        <f>IF(N163="x",1+COUNTIFS(AR$4:AR162,"&gt;0",$AA$4:$AA162,$AA162),0)</f>
        <v>0</v>
      </c>
      <c r="AS163">
        <f>IF(O163="x",1+COUNTIFS(AS$4:AS162,"&gt;0",$AA$4:$AA162,$AA162),0)</f>
        <v>0</v>
      </c>
      <c r="AT163">
        <f>IF(P163="x",1+COUNTIFS(AT$4:AT162,"&gt;0",$AA$4:$AA162,$AA162),0)</f>
        <v>5</v>
      </c>
      <c r="AU163">
        <f>IF(Q163="x",1+COUNTIFS(AU$4:AU162,"&gt;0",$AA$4:$AA162,$AA162),0)</f>
        <v>0</v>
      </c>
      <c r="AV163">
        <f>IF(R163="x",1+COUNTIFS(AV$4:AV162,"&gt;0",$AA$4:$AA162,$AA162),0)</f>
        <v>0</v>
      </c>
      <c r="AW163">
        <f t="shared" si="8"/>
        <v>1</v>
      </c>
      <c r="AX163">
        <f t="shared" si="9"/>
        <v>1</v>
      </c>
      <c r="AY163">
        <f t="shared" si="107"/>
        <v>1</v>
      </c>
      <c r="AZ163">
        <f t="shared" si="108"/>
        <v>1</v>
      </c>
      <c r="BA163" s="4">
        <f t="shared" si="109"/>
        <v>0</v>
      </c>
      <c r="BB163" s="4">
        <f t="shared" si="110"/>
        <v>0</v>
      </c>
      <c r="BC163" s="4">
        <f t="shared" si="111"/>
        <v>0</v>
      </c>
      <c r="BD163" s="4">
        <f t="shared" si="112"/>
        <v>0</v>
      </c>
      <c r="BE163" s="4">
        <f t="shared" si="113"/>
        <v>0</v>
      </c>
      <c r="BF163" s="4">
        <f t="shared" si="114"/>
        <v>0</v>
      </c>
      <c r="BG163" s="4">
        <f t="shared" si="115"/>
        <v>0</v>
      </c>
      <c r="BH163" s="4">
        <f t="shared" si="116"/>
        <v>0</v>
      </c>
      <c r="BI163" s="4">
        <f t="shared" si="117"/>
        <v>0</v>
      </c>
      <c r="BJ163" s="4">
        <f t="shared" si="118"/>
        <v>0</v>
      </c>
      <c r="BK163" s="4">
        <f t="shared" si="119"/>
        <v>0</v>
      </c>
      <c r="BL163" s="4">
        <f t="shared" si="120"/>
        <v>0</v>
      </c>
      <c r="BM163" s="4">
        <f t="shared" si="121"/>
        <v>0</v>
      </c>
      <c r="BN163" s="4">
        <f t="shared" si="122"/>
        <v>0</v>
      </c>
      <c r="BO163">
        <f>SUMIFS(BH$5:BH163,$AA$5:$AA163,$AA163)</f>
        <v>1</v>
      </c>
      <c r="BP163">
        <f>SUMIFS(BI$5:BI163,$AA$5:$AA163,$AA163)</f>
        <v>1</v>
      </c>
      <c r="BQ163">
        <f>SUMIFS(BJ$5:BJ163,$AA$5:$AA163,$AA163)</f>
        <v>3</v>
      </c>
      <c r="BR163">
        <f>SUMIFS(BK$5:BK163,$AA$5:$AA163,$AA163)</f>
        <v>1</v>
      </c>
      <c r="BS163">
        <f>SUMIFS(BL$5:BL163,$AA$5:$AA163,$AA163)</f>
        <v>3</v>
      </c>
      <c r="BT163">
        <f>SUMIFS(BM$5:BM163,$AA$5:$AA163,$AA163)</f>
        <v>0</v>
      </c>
      <c r="BU163">
        <f>SUMIFS(BN$5:BN163,$AA$5:$AA163,$AA163)</f>
        <v>0</v>
      </c>
      <c r="BV163">
        <f t="shared" si="123"/>
        <v>14</v>
      </c>
      <c r="BW163">
        <f t="shared" si="124"/>
        <v>15</v>
      </c>
      <c r="BX163">
        <f t="shared" si="125"/>
        <v>14</v>
      </c>
      <c r="BY163">
        <f t="shared" si="126"/>
        <v>13</v>
      </c>
      <c r="BZ163">
        <f t="shared" si="127"/>
        <v>15</v>
      </c>
      <c r="CA163">
        <f t="shared" si="128"/>
        <v>21</v>
      </c>
      <c r="CB163">
        <f t="shared" si="129"/>
        <v>0</v>
      </c>
      <c r="CC163">
        <f t="shared" si="130"/>
        <v>0</v>
      </c>
      <c r="CD163">
        <f t="shared" si="131"/>
        <v>0</v>
      </c>
      <c r="CE163" t="str">
        <f>IFERROR(VLOOKUP($AA163,'Tuyến và nhân viên'!$I:$O,7,0),"")</f>
        <v>Trần Văn Khanh</v>
      </c>
      <c r="CF163">
        <f t="shared" si="132"/>
        <v>4</v>
      </c>
      <c r="CG163">
        <f t="shared" si="133"/>
        <v>1</v>
      </c>
      <c r="CH163">
        <f>COUNTIFS($L163:L163,"x")</f>
        <v>0</v>
      </c>
      <c r="CI163">
        <f>COUNTIFS($L163:M163,"x")</f>
        <v>0</v>
      </c>
      <c r="CJ163">
        <f>COUNTIFS($L163:N163,"x")</f>
        <v>0</v>
      </c>
      <c r="CK163">
        <f>COUNTIFS($L163:O163,"x")</f>
        <v>0</v>
      </c>
      <c r="CL163">
        <f>COUNTIFS($L163:P163,"x")</f>
        <v>1</v>
      </c>
      <c r="CM163">
        <f>COUNTIFS($L163:Q163,"x")</f>
        <v>1</v>
      </c>
      <c r="CN163">
        <f>COUNTIFS($L163:R163,"x")</f>
        <v>1</v>
      </c>
      <c r="CO163" t="str" cm="1">
        <f t="array" ref="CO163">IFERROR(INDEX($CH$4:$CN$4,0,MATCH(1,$CH163:$CN163,0)),"")</f>
        <v>Thứ 6</v>
      </c>
      <c r="CP163" t="str" cm="1">
        <f t="array" ref="CP163">IFERROR(INDEX($CH$4:$CN$4,0,MATCH(2,$CH163:$CN163,0)),"")</f>
        <v/>
      </c>
      <c r="CQ163" t="str">
        <f t="shared" si="134"/>
        <v>Thứ 6</v>
      </c>
      <c r="CR163" t="str">
        <f t="shared" si="29"/>
        <v>F4 - Tất cả các tuần</v>
      </c>
    </row>
    <row r="164" spans="1:96" x14ac:dyDescent="0.3">
      <c r="A164" s="117" t="s">
        <v>35063</v>
      </c>
      <c r="B164" s="118" t="s">
        <v>33266</v>
      </c>
      <c r="C164" s="118" t="s">
        <v>33267</v>
      </c>
      <c r="D164" s="118" t="s">
        <v>39659</v>
      </c>
      <c r="E164" s="118" t="s">
        <v>39660</v>
      </c>
      <c r="F164" s="118" t="s">
        <v>19863</v>
      </c>
      <c r="G164" s="118" t="s">
        <v>33838</v>
      </c>
      <c r="H164" s="118" t="s">
        <v>33844</v>
      </c>
      <c r="I164" s="118" t="s">
        <v>22</v>
      </c>
      <c r="J164" s="119" t="s">
        <v>39658</v>
      </c>
      <c r="K164" s="119" t="s">
        <v>23</v>
      </c>
      <c r="L164" s="117" t="s">
        <v>23</v>
      </c>
      <c r="M164" s="117" t="s">
        <v>23</v>
      </c>
      <c r="N164" s="117" t="s">
        <v>23</v>
      </c>
      <c r="O164" s="117" t="s">
        <v>23</v>
      </c>
      <c r="P164" s="117" t="s">
        <v>24</v>
      </c>
      <c r="Q164" s="117" t="s">
        <v>23</v>
      </c>
      <c r="R164" s="117" t="s">
        <v>23</v>
      </c>
      <c r="S164" s="117" t="s">
        <v>24</v>
      </c>
      <c r="T164" s="117" t="s">
        <v>24</v>
      </c>
      <c r="U164" s="117" t="s">
        <v>24</v>
      </c>
      <c r="V164" s="117" t="s">
        <v>24</v>
      </c>
      <c r="W164" s="74" t="str">
        <f t="shared" si="100"/>
        <v>x</v>
      </c>
      <c r="X164" s="74" t="str">
        <f t="shared" si="101"/>
        <v/>
      </c>
      <c r="Y164" s="74" t="str">
        <f t="shared" si="102"/>
        <v>x</v>
      </c>
      <c r="Z164" s="74" t="str">
        <f t="shared" si="103"/>
        <v/>
      </c>
      <c r="AA164" t="str">
        <f>VLOOKUP($D164,'Tuyến và nhân viên'!$D:$M,6,0)</f>
        <v>HL00594</v>
      </c>
      <c r="AB164" t="str">
        <f>VLOOKUP($D164,'Tuyến và nhân viên'!$D:$M,7,0)</f>
        <v>Quách Ngọc Duyên</v>
      </c>
      <c r="AC164" s="16" t="str">
        <f>IFERROR(VLOOKUP($F164,DSKH!$D:$BF,53,0),"")</f>
        <v>F2</v>
      </c>
      <c r="AD164" s="16" t="str">
        <f>IFERROR(VLOOKUP($F164,DSKH!$D:$BF,54,0),"")</f>
        <v>OTC</v>
      </c>
      <c r="AE164" s="4">
        <f>SUMIFS('Doanh số khách hàng'!$F:$F,'Doanh số khách hàng'!$A:$A,'Chi tiết tuyến'!$F164)</f>
        <v>199333.33333333334</v>
      </c>
      <c r="AF164" s="16" t="str">
        <f t="shared" si="4"/>
        <v>F4</v>
      </c>
      <c r="AG164" s="16" t="str">
        <f t="shared" si="5"/>
        <v>F2</v>
      </c>
      <c r="AH164" t="b">
        <f t="shared" si="104"/>
        <v>0</v>
      </c>
      <c r="AI164" t="b">
        <f t="shared" si="105"/>
        <v>1</v>
      </c>
      <c r="AJ164">
        <f>IFERROR(VLOOKUP($AC164,Master!$D:$E,2,0),"")</f>
        <v>2</v>
      </c>
      <c r="AK164">
        <f>VLOOKUP($AF164,Master!$D:$E,2,0)</f>
        <v>4</v>
      </c>
      <c r="AL164" s="4">
        <f t="shared" si="106"/>
        <v>99666.666666666672</v>
      </c>
      <c r="AM164" t="str">
        <f>IFERROR(VLOOKUP($F164,DSKH!$D:$BF,31,0),"")</f>
        <v>Tỉnh Cà Mau</v>
      </c>
      <c r="AN164" t="str">
        <f>IFERROR(VLOOKUP($F164,DSKH!$D:$BF,29,0),"")</f>
        <v>Xã Hồng Dân</v>
      </c>
      <c r="AO164">
        <f>IFERROR(VLOOKUP($F164,DSKH!$D:$BF,52,0),"")</f>
        <v>199333.33333333334</v>
      </c>
      <c r="AP164">
        <f>IF(L164="x",1+COUNTIFS(AP$4:AP163,"&gt;0",$AA$4:$AA163,$AA163),0)</f>
        <v>0</v>
      </c>
      <c r="AQ164">
        <f>IF(M164="x",1+COUNTIFS(AQ$4:AQ163,"&gt;0",$AA$4:$AA163,$AA163),0)</f>
        <v>0</v>
      </c>
      <c r="AR164">
        <f>IF(N164="x",1+COUNTIFS(AR$4:AR163,"&gt;0",$AA$4:$AA163,$AA163),0)</f>
        <v>0</v>
      </c>
      <c r="AS164">
        <f>IF(O164="x",1+COUNTIFS(AS$4:AS163,"&gt;0",$AA$4:$AA163,$AA163),0)</f>
        <v>0</v>
      </c>
      <c r="AT164">
        <f>IF(P164="x",1+COUNTIFS(AT$4:AT163,"&gt;0",$AA$4:$AA163,$AA163),0)</f>
        <v>6</v>
      </c>
      <c r="AU164">
        <f>IF(Q164="x",1+COUNTIFS(AU$4:AU163,"&gt;0",$AA$4:$AA163,$AA163),0)</f>
        <v>0</v>
      </c>
      <c r="AV164">
        <f>IF(R164="x",1+COUNTIFS(AV$4:AV163,"&gt;0",$AA$4:$AA163,$AA163),0)</f>
        <v>0</v>
      </c>
      <c r="AW164">
        <f t="shared" si="8"/>
        <v>1</v>
      </c>
      <c r="AX164">
        <f t="shared" si="9"/>
        <v>0</v>
      </c>
      <c r="AY164">
        <f t="shared" si="107"/>
        <v>1</v>
      </c>
      <c r="AZ164">
        <f t="shared" si="108"/>
        <v>0</v>
      </c>
      <c r="BA164" s="4">
        <f t="shared" si="109"/>
        <v>0</v>
      </c>
      <c r="BB164" s="4">
        <f t="shared" si="110"/>
        <v>0</v>
      </c>
      <c r="BC164" s="4">
        <f t="shared" si="111"/>
        <v>0</v>
      </c>
      <c r="BD164" s="4">
        <f t="shared" si="112"/>
        <v>0</v>
      </c>
      <c r="BE164" s="4">
        <f t="shared" si="113"/>
        <v>99666.666666666672</v>
      </c>
      <c r="BF164" s="4">
        <f t="shared" si="114"/>
        <v>0</v>
      </c>
      <c r="BG164" s="4">
        <f t="shared" si="115"/>
        <v>0</v>
      </c>
      <c r="BH164" s="4">
        <f t="shared" si="116"/>
        <v>0</v>
      </c>
      <c r="BI164" s="4">
        <f t="shared" si="117"/>
        <v>0</v>
      </c>
      <c r="BJ164" s="4">
        <f t="shared" si="118"/>
        <v>0</v>
      </c>
      <c r="BK164" s="4">
        <f t="shared" si="119"/>
        <v>0</v>
      </c>
      <c r="BL164" s="4">
        <f t="shared" si="120"/>
        <v>1</v>
      </c>
      <c r="BM164" s="4">
        <f t="shared" si="121"/>
        <v>0</v>
      </c>
      <c r="BN164" s="4">
        <f t="shared" si="122"/>
        <v>0</v>
      </c>
      <c r="BO164">
        <f>SUMIFS(BH$5:BH164,$AA$5:$AA164,$AA164)</f>
        <v>1</v>
      </c>
      <c r="BP164">
        <f>SUMIFS(BI$5:BI164,$AA$5:$AA164,$AA164)</f>
        <v>1</v>
      </c>
      <c r="BQ164">
        <f>SUMIFS(BJ$5:BJ164,$AA$5:$AA164,$AA164)</f>
        <v>3</v>
      </c>
      <c r="BR164">
        <f>SUMIFS(BK$5:BK164,$AA$5:$AA164,$AA164)</f>
        <v>1</v>
      </c>
      <c r="BS164">
        <f>SUMIFS(BL$5:BL164,$AA$5:$AA164,$AA164)</f>
        <v>4</v>
      </c>
      <c r="BT164">
        <f>SUMIFS(BM$5:BM164,$AA$5:$AA164,$AA164)</f>
        <v>0</v>
      </c>
      <c r="BU164">
        <f>SUMIFS(BN$5:BN164,$AA$5:$AA164,$AA164)</f>
        <v>0</v>
      </c>
      <c r="BV164">
        <f t="shared" si="123"/>
        <v>14</v>
      </c>
      <c r="BW164">
        <f t="shared" si="124"/>
        <v>15</v>
      </c>
      <c r="BX164">
        <f t="shared" si="125"/>
        <v>14</v>
      </c>
      <c r="BY164">
        <f t="shared" si="126"/>
        <v>13</v>
      </c>
      <c r="BZ164">
        <f t="shared" si="127"/>
        <v>15</v>
      </c>
      <c r="CA164">
        <f t="shared" si="128"/>
        <v>21</v>
      </c>
      <c r="CB164">
        <f t="shared" si="129"/>
        <v>0</v>
      </c>
      <c r="CC164">
        <f t="shared" si="130"/>
        <v>4</v>
      </c>
      <c r="CD164">
        <f t="shared" si="131"/>
        <v>15</v>
      </c>
      <c r="CE164" t="str">
        <f>IFERROR(VLOOKUP($AA164,'Tuyến và nhân viên'!$I:$O,7,0),"")</f>
        <v>Trần Văn Khanh</v>
      </c>
      <c r="CF164">
        <f t="shared" si="132"/>
        <v>2</v>
      </c>
      <c r="CG164">
        <f t="shared" si="133"/>
        <v>1</v>
      </c>
      <c r="CH164">
        <f>COUNTIFS($L164:L164,"x")</f>
        <v>0</v>
      </c>
      <c r="CI164">
        <f>COUNTIFS($L164:M164,"x")</f>
        <v>0</v>
      </c>
      <c r="CJ164">
        <f>COUNTIFS($L164:N164,"x")</f>
        <v>0</v>
      </c>
      <c r="CK164">
        <f>COUNTIFS($L164:O164,"x")</f>
        <v>0</v>
      </c>
      <c r="CL164">
        <f>COUNTIFS($L164:P164,"x")</f>
        <v>1</v>
      </c>
      <c r="CM164">
        <f>COUNTIFS($L164:Q164,"x")</f>
        <v>1</v>
      </c>
      <c r="CN164">
        <f>COUNTIFS($L164:R164,"x")</f>
        <v>1</v>
      </c>
      <c r="CO164" t="str" cm="1">
        <f t="array" ref="CO164">IFERROR(INDEX($CH$4:$CN$4,0,MATCH(1,$CH164:$CN164,0)),"")</f>
        <v>Thứ 6</v>
      </c>
      <c r="CP164" t="str" cm="1">
        <f t="array" ref="CP164">IFERROR(INDEX($CH$4:$CN$4,0,MATCH(2,$CH164:$CN164,0)),"")</f>
        <v/>
      </c>
      <c r="CQ164" t="str">
        <f t="shared" si="134"/>
        <v>Thứ 6</v>
      </c>
      <c r="CR164" t="str">
        <f t="shared" si="29"/>
        <v>F2 - Tuần 1 &amp; 3</v>
      </c>
    </row>
    <row r="165" spans="1:96" x14ac:dyDescent="0.3">
      <c r="A165" s="117" t="s">
        <v>35074</v>
      </c>
      <c r="B165" s="118" t="s">
        <v>33266</v>
      </c>
      <c r="C165" s="118" t="s">
        <v>33267</v>
      </c>
      <c r="D165" s="118" t="s">
        <v>39659</v>
      </c>
      <c r="E165" s="118" t="s">
        <v>39660</v>
      </c>
      <c r="F165" s="118" t="s">
        <v>16288</v>
      </c>
      <c r="G165" s="118" t="s">
        <v>33914</v>
      </c>
      <c r="H165" s="118" t="s">
        <v>33920</v>
      </c>
      <c r="I165" s="118" t="s">
        <v>22</v>
      </c>
      <c r="J165" s="119" t="s">
        <v>39658</v>
      </c>
      <c r="K165" s="119" t="s">
        <v>23</v>
      </c>
      <c r="L165" s="117" t="s">
        <v>23</v>
      </c>
      <c r="M165" s="117" t="s">
        <v>23</v>
      </c>
      <c r="N165" s="117" t="s">
        <v>23</v>
      </c>
      <c r="O165" s="117" t="s">
        <v>23</v>
      </c>
      <c r="P165" s="117" t="s">
        <v>23</v>
      </c>
      <c r="Q165" s="117" t="s">
        <v>24</v>
      </c>
      <c r="R165" s="117" t="s">
        <v>23</v>
      </c>
      <c r="S165" s="117" t="s">
        <v>24</v>
      </c>
      <c r="T165" s="117" t="s">
        <v>24</v>
      </c>
      <c r="U165" s="117" t="s">
        <v>24</v>
      </c>
      <c r="V165" s="117" t="s">
        <v>24</v>
      </c>
      <c r="W165" s="74" t="str">
        <f t="shared" si="100"/>
        <v>x</v>
      </c>
      <c r="X165" s="74" t="str">
        <f t="shared" si="101"/>
        <v/>
      </c>
      <c r="Y165" s="74" t="str">
        <f t="shared" si="102"/>
        <v>x</v>
      </c>
      <c r="Z165" s="74" t="str">
        <f t="shared" si="103"/>
        <v/>
      </c>
      <c r="AA165" t="str">
        <f>VLOOKUP($D165,'Tuyến và nhân viên'!$D:$M,6,0)</f>
        <v>HL00594</v>
      </c>
      <c r="AB165" t="str">
        <f>VLOOKUP($D165,'Tuyến và nhân viên'!$D:$M,7,0)</f>
        <v>Quách Ngọc Duyên</v>
      </c>
      <c r="AC165" s="16" t="str">
        <f>IFERROR(VLOOKUP($F165,DSKH!$D:$BF,53,0),"")</f>
        <v>F2</v>
      </c>
      <c r="AD165" s="16" t="str">
        <f>IFERROR(VLOOKUP($F165,DSKH!$D:$BF,54,0),"")</f>
        <v>OTC</v>
      </c>
      <c r="AE165" s="4">
        <f>SUMIFS('Doanh số khách hàng'!$F:$F,'Doanh số khách hàng'!$A:$A,'Chi tiết tuyến'!$F165)</f>
        <v>273333.33333333331</v>
      </c>
      <c r="AF165" s="16" t="str">
        <f t="shared" si="4"/>
        <v>F4</v>
      </c>
      <c r="AG165" s="16" t="str">
        <f t="shared" si="5"/>
        <v>F2</v>
      </c>
      <c r="AH165" t="b">
        <f t="shared" si="104"/>
        <v>0</v>
      </c>
      <c r="AI165" t="b">
        <f t="shared" si="105"/>
        <v>1</v>
      </c>
      <c r="AJ165">
        <f>IFERROR(VLOOKUP($AC165,Master!$D:$E,2,0),"")</f>
        <v>2</v>
      </c>
      <c r="AK165">
        <f>VLOOKUP($AF165,Master!$D:$E,2,0)</f>
        <v>4</v>
      </c>
      <c r="AL165" s="4">
        <f t="shared" si="106"/>
        <v>136666.66666666666</v>
      </c>
      <c r="AM165" t="str">
        <f>IFERROR(VLOOKUP($F165,DSKH!$D:$BF,31,0),"")</f>
        <v>Tỉnh Cà Mau</v>
      </c>
      <c r="AN165" t="str">
        <f>IFERROR(VLOOKUP($F165,DSKH!$D:$BF,29,0),"")</f>
        <v>Xã Vĩnh Lợi</v>
      </c>
      <c r="AO165">
        <f>IFERROR(VLOOKUP($F165,DSKH!$D:$BF,52,0),"")</f>
        <v>273333.33333333331</v>
      </c>
      <c r="AP165">
        <f>IF(L165="x",1+COUNTIFS(AP$4:AP164,"&gt;0",$AA$4:$AA164,$AA164),0)</f>
        <v>0</v>
      </c>
      <c r="AQ165">
        <f>IF(M165="x",1+COUNTIFS(AQ$4:AQ164,"&gt;0",$AA$4:$AA164,$AA164),0)</f>
        <v>0</v>
      </c>
      <c r="AR165">
        <f>IF(N165="x",1+COUNTIFS(AR$4:AR164,"&gt;0",$AA$4:$AA164,$AA164),0)</f>
        <v>0</v>
      </c>
      <c r="AS165">
        <f>IF(O165="x",1+COUNTIFS(AS$4:AS164,"&gt;0",$AA$4:$AA164,$AA164),0)</f>
        <v>0</v>
      </c>
      <c r="AT165">
        <f>IF(P165="x",1+COUNTIFS(AT$4:AT164,"&gt;0",$AA$4:$AA164,$AA164),0)</f>
        <v>0</v>
      </c>
      <c r="AU165">
        <f>IF(Q165="x",1+COUNTIFS(AU$4:AU164,"&gt;0",$AA$4:$AA164,$AA164),0)</f>
        <v>1</v>
      </c>
      <c r="AV165">
        <f>IF(R165="x",1+COUNTIFS(AV$4:AV164,"&gt;0",$AA$4:$AA164,$AA164),0)</f>
        <v>0</v>
      </c>
      <c r="AW165">
        <f t="shared" si="8"/>
        <v>1</v>
      </c>
      <c r="AX165">
        <f t="shared" si="9"/>
        <v>0</v>
      </c>
      <c r="AY165">
        <f t="shared" si="107"/>
        <v>1</v>
      </c>
      <c r="AZ165">
        <f t="shared" si="108"/>
        <v>0</v>
      </c>
      <c r="BA165" s="4">
        <f t="shared" si="109"/>
        <v>0</v>
      </c>
      <c r="BB165" s="4">
        <f t="shared" si="110"/>
        <v>0</v>
      </c>
      <c r="BC165" s="4">
        <f t="shared" si="111"/>
        <v>0</v>
      </c>
      <c r="BD165" s="4">
        <f t="shared" si="112"/>
        <v>0</v>
      </c>
      <c r="BE165" s="4">
        <f t="shared" si="113"/>
        <v>0</v>
      </c>
      <c r="BF165" s="4">
        <f t="shared" si="114"/>
        <v>136666.66666666666</v>
      </c>
      <c r="BG165" s="4">
        <f t="shared" si="115"/>
        <v>0</v>
      </c>
      <c r="BH165" s="4">
        <f t="shared" si="116"/>
        <v>0</v>
      </c>
      <c r="BI165" s="4">
        <f t="shared" si="117"/>
        <v>0</v>
      </c>
      <c r="BJ165" s="4">
        <f t="shared" si="118"/>
        <v>0</v>
      </c>
      <c r="BK165" s="4">
        <f t="shared" si="119"/>
        <v>0</v>
      </c>
      <c r="BL165" s="4">
        <f t="shared" si="120"/>
        <v>0</v>
      </c>
      <c r="BM165" s="4">
        <f t="shared" si="121"/>
        <v>1</v>
      </c>
      <c r="BN165" s="4">
        <f t="shared" si="122"/>
        <v>0</v>
      </c>
      <c r="BO165">
        <f>SUMIFS(BH$5:BH165,$AA$5:$AA165,$AA165)</f>
        <v>1</v>
      </c>
      <c r="BP165">
        <f>SUMIFS(BI$5:BI165,$AA$5:$AA165,$AA165)</f>
        <v>1</v>
      </c>
      <c r="BQ165">
        <f>SUMIFS(BJ$5:BJ165,$AA$5:$AA165,$AA165)</f>
        <v>3</v>
      </c>
      <c r="BR165">
        <f>SUMIFS(BK$5:BK165,$AA$5:$AA165,$AA165)</f>
        <v>1</v>
      </c>
      <c r="BS165">
        <f>SUMIFS(BL$5:BL165,$AA$5:$AA165,$AA165)</f>
        <v>4</v>
      </c>
      <c r="BT165">
        <f>SUMIFS(BM$5:BM165,$AA$5:$AA165,$AA165)</f>
        <v>1</v>
      </c>
      <c r="BU165">
        <f>SUMIFS(BN$5:BN165,$AA$5:$AA165,$AA165)</f>
        <v>0</v>
      </c>
      <c r="BV165">
        <f t="shared" si="123"/>
        <v>14</v>
      </c>
      <c r="BW165">
        <f t="shared" si="124"/>
        <v>15</v>
      </c>
      <c r="BX165">
        <f t="shared" si="125"/>
        <v>14</v>
      </c>
      <c r="BY165">
        <f t="shared" si="126"/>
        <v>13</v>
      </c>
      <c r="BZ165">
        <f t="shared" si="127"/>
        <v>15</v>
      </c>
      <c r="CA165">
        <f t="shared" si="128"/>
        <v>21</v>
      </c>
      <c r="CB165">
        <f t="shared" si="129"/>
        <v>0</v>
      </c>
      <c r="CC165">
        <f t="shared" si="130"/>
        <v>1</v>
      </c>
      <c r="CD165">
        <f t="shared" si="131"/>
        <v>21</v>
      </c>
      <c r="CE165" t="str">
        <f>IFERROR(VLOOKUP($AA165,'Tuyến và nhân viên'!$I:$O,7,0),"")</f>
        <v>Trần Văn Khanh</v>
      </c>
      <c r="CF165">
        <f t="shared" si="132"/>
        <v>2</v>
      </c>
      <c r="CG165">
        <f t="shared" si="133"/>
        <v>1</v>
      </c>
      <c r="CH165">
        <f>COUNTIFS($L165:L165,"x")</f>
        <v>0</v>
      </c>
      <c r="CI165">
        <f>COUNTIFS($L165:M165,"x")</f>
        <v>0</v>
      </c>
      <c r="CJ165">
        <f>COUNTIFS($L165:N165,"x")</f>
        <v>0</v>
      </c>
      <c r="CK165">
        <f>COUNTIFS($L165:O165,"x")</f>
        <v>0</v>
      </c>
      <c r="CL165">
        <f>COUNTIFS($L165:P165,"x")</f>
        <v>0</v>
      </c>
      <c r="CM165">
        <f>COUNTIFS($L165:Q165,"x")</f>
        <v>1</v>
      </c>
      <c r="CN165">
        <f>COUNTIFS($L165:R165,"x")</f>
        <v>1</v>
      </c>
      <c r="CO165" t="str" cm="1">
        <f t="array" ref="CO165">IFERROR(INDEX($CH$4:$CN$4,0,MATCH(1,$CH165:$CN165,0)),"")</f>
        <v>Thứ 7</v>
      </c>
      <c r="CP165" t="str" cm="1">
        <f t="array" ref="CP165">IFERROR(INDEX($CH$4:$CN$4,0,MATCH(2,$CH165:$CN165,0)),"")</f>
        <v/>
      </c>
      <c r="CQ165" t="str">
        <f t="shared" si="134"/>
        <v>Thứ 7</v>
      </c>
      <c r="CR165" t="str">
        <f t="shared" si="29"/>
        <v>F2 - Tuần 1 &amp; 3</v>
      </c>
    </row>
    <row r="166" spans="1:96" x14ac:dyDescent="0.3">
      <c r="A166" s="117" t="s">
        <v>35085</v>
      </c>
      <c r="B166" s="118" t="s">
        <v>33266</v>
      </c>
      <c r="C166" s="118" t="s">
        <v>33267</v>
      </c>
      <c r="D166" s="118" t="s">
        <v>39659</v>
      </c>
      <c r="E166" s="118" t="s">
        <v>39660</v>
      </c>
      <c r="F166" s="118" t="s">
        <v>17424</v>
      </c>
      <c r="G166" s="118" t="s">
        <v>33925</v>
      </c>
      <c r="H166" s="118" t="s">
        <v>33931</v>
      </c>
      <c r="I166" s="118" t="s">
        <v>22</v>
      </c>
      <c r="J166" s="119" t="s">
        <v>39658</v>
      </c>
      <c r="K166" s="119" t="s">
        <v>23</v>
      </c>
      <c r="L166" s="117" t="s">
        <v>23</v>
      </c>
      <c r="M166" s="117" t="s">
        <v>23</v>
      </c>
      <c r="N166" s="117" t="s">
        <v>23</v>
      </c>
      <c r="O166" s="117" t="s">
        <v>23</v>
      </c>
      <c r="P166" s="117" t="s">
        <v>23</v>
      </c>
      <c r="Q166" s="117" t="s">
        <v>24</v>
      </c>
      <c r="R166" s="117" t="s">
        <v>23</v>
      </c>
      <c r="S166" s="117" t="s">
        <v>24</v>
      </c>
      <c r="T166" s="117" t="s">
        <v>24</v>
      </c>
      <c r="U166" s="117" t="s">
        <v>24</v>
      </c>
      <c r="V166" s="117" t="s">
        <v>24</v>
      </c>
      <c r="W166" s="74" t="str">
        <f t="shared" si="100"/>
        <v>x</v>
      </c>
      <c r="X166" s="74" t="str">
        <f t="shared" si="101"/>
        <v>x</v>
      </c>
      <c r="Y166" s="74" t="str">
        <f t="shared" si="102"/>
        <v>x</v>
      </c>
      <c r="Z166" s="74" t="str">
        <f t="shared" si="103"/>
        <v>x</v>
      </c>
      <c r="AA166" t="str">
        <f>VLOOKUP($D166,'Tuyến và nhân viên'!$D:$M,6,0)</f>
        <v>HL00594</v>
      </c>
      <c r="AB166" t="str">
        <f>VLOOKUP($D166,'Tuyến và nhân viên'!$D:$M,7,0)</f>
        <v>Quách Ngọc Duyên</v>
      </c>
      <c r="AC166" s="16" t="str">
        <f>IFERROR(VLOOKUP($F166,DSKH!$D:$BF,53,0),"")</f>
        <v>F4</v>
      </c>
      <c r="AD166" s="16" t="str">
        <f>IFERROR(VLOOKUP($F166,DSKH!$D:$BF,54,0),"")</f>
        <v>OTC</v>
      </c>
      <c r="AE166" s="4">
        <f>SUMIFS('Doanh số khách hàng'!$F:$F,'Doanh số khách hàng'!$A:$A,'Chi tiết tuyến'!$F166)</f>
        <v>2859266.6666666665</v>
      </c>
      <c r="AF166" s="16" t="str">
        <f t="shared" si="4"/>
        <v>F4</v>
      </c>
      <c r="AG166" s="16" t="str">
        <f t="shared" si="5"/>
        <v>F4</v>
      </c>
      <c r="AH166" t="b">
        <f t="shared" si="104"/>
        <v>1</v>
      </c>
      <c r="AI166" t="b">
        <f t="shared" si="105"/>
        <v>1</v>
      </c>
      <c r="AJ166">
        <f>IFERROR(VLOOKUP($AC166,Master!$D:$E,2,0),"")</f>
        <v>4</v>
      </c>
      <c r="AK166">
        <f>VLOOKUP($AF166,Master!$D:$E,2,0)</f>
        <v>4</v>
      </c>
      <c r="AL166" s="4">
        <f t="shared" si="106"/>
        <v>714816.66666666663</v>
      </c>
      <c r="AM166" t="str">
        <f>IFERROR(VLOOKUP($F166,DSKH!$D:$BF,31,0),"")</f>
        <v>Tỉnh Cà Mau</v>
      </c>
      <c r="AN166" t="str">
        <f>IFERROR(VLOOKUP($F166,DSKH!$D:$BF,29,0),"")</f>
        <v>Xã Châu Thới</v>
      </c>
      <c r="AO166">
        <f>IFERROR(VLOOKUP($F166,DSKH!$D:$BF,52,0),"")</f>
        <v>2859266.6666666665</v>
      </c>
      <c r="AP166">
        <f>IF(L166="x",1+COUNTIFS(AP$4:AP165,"&gt;0",$AA$4:$AA165,$AA165),0)</f>
        <v>0</v>
      </c>
      <c r="AQ166">
        <f>IF(M166="x",1+COUNTIFS(AQ$4:AQ165,"&gt;0",$AA$4:$AA165,$AA165),0)</f>
        <v>0</v>
      </c>
      <c r="AR166">
        <f>IF(N166="x",1+COUNTIFS(AR$4:AR165,"&gt;0",$AA$4:$AA165,$AA165),0)</f>
        <v>0</v>
      </c>
      <c r="AS166">
        <f>IF(O166="x",1+COUNTIFS(AS$4:AS165,"&gt;0",$AA$4:$AA165,$AA165),0)</f>
        <v>0</v>
      </c>
      <c r="AT166">
        <f>IF(P166="x",1+COUNTIFS(AT$4:AT165,"&gt;0",$AA$4:$AA165,$AA165),0)</f>
        <v>0</v>
      </c>
      <c r="AU166">
        <f>IF(Q166="x",1+COUNTIFS(AU$4:AU165,"&gt;0",$AA$4:$AA165,$AA165),0)</f>
        <v>2</v>
      </c>
      <c r="AV166">
        <f>IF(R166="x",1+COUNTIFS(AV$4:AV165,"&gt;0",$AA$4:$AA165,$AA165),0)</f>
        <v>0</v>
      </c>
      <c r="AW166">
        <f t="shared" si="8"/>
        <v>1</v>
      </c>
      <c r="AX166">
        <f t="shared" si="9"/>
        <v>1</v>
      </c>
      <c r="AY166">
        <f t="shared" si="107"/>
        <v>1</v>
      </c>
      <c r="AZ166">
        <f t="shared" si="108"/>
        <v>1</v>
      </c>
      <c r="BA166" s="4">
        <f t="shared" si="109"/>
        <v>0</v>
      </c>
      <c r="BB166" s="4">
        <f t="shared" si="110"/>
        <v>0</v>
      </c>
      <c r="BC166" s="4">
        <f t="shared" si="111"/>
        <v>0</v>
      </c>
      <c r="BD166" s="4">
        <f t="shared" si="112"/>
        <v>0</v>
      </c>
      <c r="BE166" s="4">
        <f t="shared" si="113"/>
        <v>0</v>
      </c>
      <c r="BF166" s="4">
        <f t="shared" si="114"/>
        <v>714816.66666666663</v>
      </c>
      <c r="BG166" s="4">
        <f t="shared" si="115"/>
        <v>0</v>
      </c>
      <c r="BH166" s="4">
        <f t="shared" si="116"/>
        <v>0</v>
      </c>
      <c r="BI166" s="4">
        <f t="shared" si="117"/>
        <v>0</v>
      </c>
      <c r="BJ166" s="4">
        <f t="shared" si="118"/>
        <v>0</v>
      </c>
      <c r="BK166" s="4">
        <f t="shared" si="119"/>
        <v>0</v>
      </c>
      <c r="BL166" s="4">
        <f t="shared" si="120"/>
        <v>0</v>
      </c>
      <c r="BM166" s="4">
        <f t="shared" si="121"/>
        <v>0</v>
      </c>
      <c r="BN166" s="4">
        <f t="shared" si="122"/>
        <v>0</v>
      </c>
      <c r="BO166">
        <f>SUMIFS(BH$5:BH166,$AA$5:$AA166,$AA166)</f>
        <v>1</v>
      </c>
      <c r="BP166">
        <f>SUMIFS(BI$5:BI166,$AA$5:$AA166,$AA166)</f>
        <v>1</v>
      </c>
      <c r="BQ166">
        <f>SUMIFS(BJ$5:BJ166,$AA$5:$AA166,$AA166)</f>
        <v>3</v>
      </c>
      <c r="BR166">
        <f>SUMIFS(BK$5:BK166,$AA$5:$AA166,$AA166)</f>
        <v>1</v>
      </c>
      <c r="BS166">
        <f>SUMIFS(BL$5:BL166,$AA$5:$AA166,$AA166)</f>
        <v>4</v>
      </c>
      <c r="BT166">
        <f>SUMIFS(BM$5:BM166,$AA$5:$AA166,$AA166)</f>
        <v>1</v>
      </c>
      <c r="BU166">
        <f>SUMIFS(BN$5:BN166,$AA$5:$AA166,$AA166)</f>
        <v>0</v>
      </c>
      <c r="BV166">
        <f t="shared" si="123"/>
        <v>14</v>
      </c>
      <c r="BW166">
        <f t="shared" si="124"/>
        <v>15</v>
      </c>
      <c r="BX166">
        <f t="shared" si="125"/>
        <v>14</v>
      </c>
      <c r="BY166">
        <f t="shared" si="126"/>
        <v>13</v>
      </c>
      <c r="BZ166">
        <f t="shared" si="127"/>
        <v>15</v>
      </c>
      <c r="CA166">
        <f t="shared" si="128"/>
        <v>21</v>
      </c>
      <c r="CB166">
        <f t="shared" si="129"/>
        <v>0</v>
      </c>
      <c r="CC166">
        <f t="shared" si="130"/>
        <v>0</v>
      </c>
      <c r="CD166">
        <f t="shared" si="131"/>
        <v>0</v>
      </c>
      <c r="CE166" t="str">
        <f>IFERROR(VLOOKUP($AA166,'Tuyến và nhân viên'!$I:$O,7,0),"")</f>
        <v>Trần Văn Khanh</v>
      </c>
      <c r="CF166">
        <f t="shared" si="132"/>
        <v>4</v>
      </c>
      <c r="CG166">
        <f t="shared" si="133"/>
        <v>1</v>
      </c>
      <c r="CH166">
        <f>COUNTIFS($L166:L166,"x")</f>
        <v>0</v>
      </c>
      <c r="CI166">
        <f>COUNTIFS($L166:M166,"x")</f>
        <v>0</v>
      </c>
      <c r="CJ166">
        <f>COUNTIFS($L166:N166,"x")</f>
        <v>0</v>
      </c>
      <c r="CK166">
        <f>COUNTIFS($L166:O166,"x")</f>
        <v>0</v>
      </c>
      <c r="CL166">
        <f>COUNTIFS($L166:P166,"x")</f>
        <v>0</v>
      </c>
      <c r="CM166">
        <f>COUNTIFS($L166:Q166,"x")</f>
        <v>1</v>
      </c>
      <c r="CN166">
        <f>COUNTIFS($L166:R166,"x")</f>
        <v>1</v>
      </c>
      <c r="CO166" t="str" cm="1">
        <f t="array" ref="CO166">IFERROR(INDEX($CH$4:$CN$4,0,MATCH(1,$CH166:$CN166,0)),"")</f>
        <v>Thứ 7</v>
      </c>
      <c r="CP166" t="str" cm="1">
        <f t="array" ref="CP166">IFERROR(INDEX($CH$4:$CN$4,0,MATCH(2,$CH166:$CN166,0)),"")</f>
        <v/>
      </c>
      <c r="CQ166" t="str">
        <f t="shared" si="134"/>
        <v>Thứ 7</v>
      </c>
      <c r="CR166" t="str">
        <f t="shared" si="29"/>
        <v>F4 - Tất cả các tuần</v>
      </c>
    </row>
    <row r="167" spans="1:96" x14ac:dyDescent="0.3">
      <c r="A167" s="117" t="s">
        <v>35092</v>
      </c>
      <c r="B167" s="118" t="s">
        <v>33266</v>
      </c>
      <c r="C167" s="118" t="s">
        <v>33267</v>
      </c>
      <c r="D167" s="118" t="s">
        <v>39659</v>
      </c>
      <c r="E167" s="118" t="s">
        <v>39660</v>
      </c>
      <c r="F167" s="118" t="s">
        <v>33959</v>
      </c>
      <c r="G167" s="118" t="s">
        <v>33960</v>
      </c>
      <c r="H167" s="118" t="s">
        <v>33966</v>
      </c>
      <c r="I167" s="118" t="s">
        <v>22</v>
      </c>
      <c r="J167" s="119" t="s">
        <v>39658</v>
      </c>
      <c r="K167" s="119" t="s">
        <v>23</v>
      </c>
      <c r="L167" s="117" t="s">
        <v>23</v>
      </c>
      <c r="M167" s="117" t="s">
        <v>24</v>
      </c>
      <c r="N167" s="117" t="s">
        <v>23</v>
      </c>
      <c r="O167" s="117" t="s">
        <v>23</v>
      </c>
      <c r="P167" s="117" t="s">
        <v>23</v>
      </c>
      <c r="Q167" s="117" t="s">
        <v>23</v>
      </c>
      <c r="R167" s="117" t="s">
        <v>23</v>
      </c>
      <c r="S167" s="117" t="s">
        <v>24</v>
      </c>
      <c r="T167" s="117" t="s">
        <v>24</v>
      </c>
      <c r="U167" s="117" t="s">
        <v>24</v>
      </c>
      <c r="V167" s="117" t="s">
        <v>24</v>
      </c>
      <c r="W167" s="74" t="str">
        <f t="shared" si="100"/>
        <v>x</v>
      </c>
      <c r="X167" s="74" t="str">
        <f t="shared" si="101"/>
        <v/>
      </c>
      <c r="Y167" s="74" t="str">
        <f t="shared" si="102"/>
        <v>x</v>
      </c>
      <c r="Z167" s="74" t="str">
        <f t="shared" si="103"/>
        <v/>
      </c>
      <c r="AA167" t="str">
        <f>VLOOKUP($D167,'Tuyến và nhân viên'!$D:$M,6,0)</f>
        <v>HL00594</v>
      </c>
      <c r="AB167" t="str">
        <f>VLOOKUP($D167,'Tuyến và nhân viên'!$D:$M,7,0)</f>
        <v>Quách Ngọc Duyên</v>
      </c>
      <c r="AC167" s="16" t="str">
        <f>IFERROR(VLOOKUP($F167,DSKH!$D:$BF,53,0),"")</f>
        <v>F2</v>
      </c>
      <c r="AD167" s="16" t="str">
        <f>IFERROR(VLOOKUP($F167,DSKH!$D:$BF,54,0),"")</f>
        <v>OTC</v>
      </c>
      <c r="AE167" s="4">
        <f>SUMIFS('Doanh số khách hàng'!$F:$F,'Doanh số khách hàng'!$A:$A,'Chi tiết tuyến'!$F167)</f>
        <v>0</v>
      </c>
      <c r="AF167" s="16" t="str">
        <f t="shared" si="4"/>
        <v>F4</v>
      </c>
      <c r="AG167" s="16" t="str">
        <f t="shared" si="5"/>
        <v>F2</v>
      </c>
      <c r="AH167" t="b">
        <f t="shared" si="104"/>
        <v>0</v>
      </c>
      <c r="AI167" t="b">
        <f t="shared" si="105"/>
        <v>1</v>
      </c>
      <c r="AJ167">
        <f>IFERROR(VLOOKUP($AC167,Master!$D:$E,2,0),"")</f>
        <v>2</v>
      </c>
      <c r="AK167">
        <f>VLOOKUP($AF167,Master!$D:$E,2,0)</f>
        <v>4</v>
      </c>
      <c r="AL167" s="4">
        <f t="shared" si="106"/>
        <v>0</v>
      </c>
      <c r="AM167" t="str">
        <f>IFERROR(VLOOKUP($F167,DSKH!$D:$BF,31,0),"")</f>
        <v>Tỉnh Cà Mau</v>
      </c>
      <c r="AN167" t="str">
        <f>IFERROR(VLOOKUP($F167,DSKH!$D:$BF,29,0),"")</f>
        <v>Xã Vĩnh Mỹ</v>
      </c>
      <c r="AO167">
        <f>IFERROR(VLOOKUP($F167,DSKH!$D:$BF,52,0),"")</f>
        <v>0</v>
      </c>
      <c r="AP167">
        <f>IF(L167="x",1+COUNTIFS(AP$4:AP166,"&gt;0",$AA$4:$AA166,$AA166),0)</f>
        <v>0</v>
      </c>
      <c r="AQ167">
        <f>IF(M167="x",1+COUNTIFS(AQ$4:AQ166,"&gt;0",$AA$4:$AA166,$AA166),0)</f>
        <v>3</v>
      </c>
      <c r="AR167">
        <f>IF(N167="x",1+COUNTIFS(AR$4:AR166,"&gt;0",$AA$4:$AA166,$AA166),0)</f>
        <v>0</v>
      </c>
      <c r="AS167">
        <f>IF(O167="x",1+COUNTIFS(AS$4:AS166,"&gt;0",$AA$4:$AA166,$AA166),0)</f>
        <v>0</v>
      </c>
      <c r="AT167">
        <f>IF(P167="x",1+COUNTIFS(AT$4:AT166,"&gt;0",$AA$4:$AA166,$AA166),0)</f>
        <v>0</v>
      </c>
      <c r="AU167">
        <f>IF(Q167="x",1+COUNTIFS(AU$4:AU166,"&gt;0",$AA$4:$AA166,$AA166),0)</f>
        <v>0</v>
      </c>
      <c r="AV167">
        <f>IF(R167="x",1+COUNTIFS(AV$4:AV166,"&gt;0",$AA$4:$AA166,$AA166),0)</f>
        <v>0</v>
      </c>
      <c r="AW167">
        <f t="shared" si="8"/>
        <v>1</v>
      </c>
      <c r="AX167">
        <f t="shared" si="9"/>
        <v>0</v>
      </c>
      <c r="AY167">
        <f t="shared" si="107"/>
        <v>1</v>
      </c>
      <c r="AZ167">
        <f t="shared" si="108"/>
        <v>0</v>
      </c>
      <c r="BA167" s="4">
        <f t="shared" si="109"/>
        <v>0</v>
      </c>
      <c r="BB167" s="4">
        <f t="shared" si="110"/>
        <v>0</v>
      </c>
      <c r="BC167" s="4">
        <f t="shared" si="111"/>
        <v>0</v>
      </c>
      <c r="BD167" s="4">
        <f t="shared" si="112"/>
        <v>0</v>
      </c>
      <c r="BE167" s="4">
        <f t="shared" si="113"/>
        <v>0</v>
      </c>
      <c r="BF167" s="4">
        <f t="shared" si="114"/>
        <v>0</v>
      </c>
      <c r="BG167" s="4">
        <f t="shared" si="115"/>
        <v>0</v>
      </c>
      <c r="BH167" s="4">
        <f t="shared" si="116"/>
        <v>0</v>
      </c>
      <c r="BI167" s="4">
        <f t="shared" si="117"/>
        <v>1</v>
      </c>
      <c r="BJ167" s="4">
        <f t="shared" si="118"/>
        <v>0</v>
      </c>
      <c r="BK167" s="4">
        <f t="shared" si="119"/>
        <v>0</v>
      </c>
      <c r="BL167" s="4">
        <f t="shared" si="120"/>
        <v>0</v>
      </c>
      <c r="BM167" s="4">
        <f t="shared" si="121"/>
        <v>0</v>
      </c>
      <c r="BN167" s="4">
        <f t="shared" si="122"/>
        <v>0</v>
      </c>
      <c r="BO167">
        <f>SUMIFS(BH$5:BH167,$AA$5:$AA167,$AA167)</f>
        <v>1</v>
      </c>
      <c r="BP167">
        <f>SUMIFS(BI$5:BI167,$AA$5:$AA167,$AA167)</f>
        <v>2</v>
      </c>
      <c r="BQ167">
        <f>SUMIFS(BJ$5:BJ167,$AA$5:$AA167,$AA167)</f>
        <v>3</v>
      </c>
      <c r="BR167">
        <f>SUMIFS(BK$5:BK167,$AA$5:$AA167,$AA167)</f>
        <v>1</v>
      </c>
      <c r="BS167">
        <f>SUMIFS(BL$5:BL167,$AA$5:$AA167,$AA167)</f>
        <v>4</v>
      </c>
      <c r="BT167">
        <f>SUMIFS(BM$5:BM167,$AA$5:$AA167,$AA167)</f>
        <v>1</v>
      </c>
      <c r="BU167">
        <f>SUMIFS(BN$5:BN167,$AA$5:$AA167,$AA167)</f>
        <v>0</v>
      </c>
      <c r="BV167">
        <f t="shared" si="123"/>
        <v>14</v>
      </c>
      <c r="BW167">
        <f t="shared" si="124"/>
        <v>15</v>
      </c>
      <c r="BX167">
        <f t="shared" si="125"/>
        <v>14</v>
      </c>
      <c r="BY167">
        <f t="shared" si="126"/>
        <v>13</v>
      </c>
      <c r="BZ167">
        <f t="shared" si="127"/>
        <v>15</v>
      </c>
      <c r="CA167">
        <f t="shared" si="128"/>
        <v>21</v>
      </c>
      <c r="CB167">
        <f t="shared" si="129"/>
        <v>0</v>
      </c>
      <c r="CC167">
        <f t="shared" si="130"/>
        <v>2</v>
      </c>
      <c r="CD167">
        <f t="shared" si="131"/>
        <v>15</v>
      </c>
      <c r="CE167" t="str">
        <f>IFERROR(VLOOKUP($AA167,'Tuyến và nhân viên'!$I:$O,7,0),"")</f>
        <v>Trần Văn Khanh</v>
      </c>
      <c r="CF167">
        <f t="shared" si="132"/>
        <v>2</v>
      </c>
      <c r="CG167">
        <f t="shared" si="133"/>
        <v>1</v>
      </c>
      <c r="CH167">
        <f>COUNTIFS($L167:L167,"x")</f>
        <v>0</v>
      </c>
      <c r="CI167">
        <f>COUNTIFS($L167:M167,"x")</f>
        <v>1</v>
      </c>
      <c r="CJ167">
        <f>COUNTIFS($L167:N167,"x")</f>
        <v>1</v>
      </c>
      <c r="CK167">
        <f>COUNTIFS($L167:O167,"x")</f>
        <v>1</v>
      </c>
      <c r="CL167">
        <f>COUNTIFS($L167:P167,"x")</f>
        <v>1</v>
      </c>
      <c r="CM167">
        <f>COUNTIFS($L167:Q167,"x")</f>
        <v>1</v>
      </c>
      <c r="CN167">
        <f>COUNTIFS($L167:R167,"x")</f>
        <v>1</v>
      </c>
      <c r="CO167" t="str" cm="1">
        <f t="array" ref="CO167">IFERROR(INDEX($CH$4:$CN$4,0,MATCH(1,$CH167:$CN167,0)),"")</f>
        <v>Thứ 3</v>
      </c>
      <c r="CP167" t="str" cm="1">
        <f t="array" ref="CP167">IFERROR(INDEX($CH$4:$CN$4,0,MATCH(2,$CH167:$CN167,0)),"")</f>
        <v/>
      </c>
      <c r="CQ167" t="str">
        <f t="shared" si="134"/>
        <v>Thứ 3</v>
      </c>
      <c r="CR167" t="str">
        <f t="shared" si="29"/>
        <v>F2 - Tuần 1 &amp; 3</v>
      </c>
    </row>
    <row r="168" spans="1:96" x14ac:dyDescent="0.3">
      <c r="A168" s="117" t="s">
        <v>35102</v>
      </c>
      <c r="B168" s="118" t="s">
        <v>33266</v>
      </c>
      <c r="C168" s="118" t="s">
        <v>33267</v>
      </c>
      <c r="D168" s="118" t="s">
        <v>39659</v>
      </c>
      <c r="E168" s="118" t="s">
        <v>39660</v>
      </c>
      <c r="F168" s="118" t="s">
        <v>8100</v>
      </c>
      <c r="G168" s="118" t="s">
        <v>34094</v>
      </c>
      <c r="H168" s="118" t="s">
        <v>34100</v>
      </c>
      <c r="I168" s="118" t="s">
        <v>22</v>
      </c>
      <c r="J168" s="119" t="s">
        <v>39658</v>
      </c>
      <c r="K168" s="119" t="s">
        <v>23</v>
      </c>
      <c r="L168" s="117" t="s">
        <v>23</v>
      </c>
      <c r="M168" s="117" t="s">
        <v>24</v>
      </c>
      <c r="N168" s="117" t="s">
        <v>23</v>
      </c>
      <c r="O168" s="117" t="s">
        <v>23</v>
      </c>
      <c r="P168" s="117" t="s">
        <v>23</v>
      </c>
      <c r="Q168" s="117" t="s">
        <v>23</v>
      </c>
      <c r="R168" s="117" t="s">
        <v>23</v>
      </c>
      <c r="S168" s="117" t="s">
        <v>24</v>
      </c>
      <c r="T168" s="117" t="s">
        <v>24</v>
      </c>
      <c r="U168" s="117" t="s">
        <v>24</v>
      </c>
      <c r="V168" s="117" t="s">
        <v>24</v>
      </c>
      <c r="W168" s="74" t="str">
        <f t="shared" si="100"/>
        <v>x</v>
      </c>
      <c r="X168" s="74" t="str">
        <f t="shared" si="101"/>
        <v/>
      </c>
      <c r="Y168" s="74" t="str">
        <f t="shared" si="102"/>
        <v>x</v>
      </c>
      <c r="Z168" s="74" t="str">
        <f t="shared" si="103"/>
        <v/>
      </c>
      <c r="AA168" t="str">
        <f>VLOOKUP($D168,'Tuyến và nhân viên'!$D:$M,6,0)</f>
        <v>HL00594</v>
      </c>
      <c r="AB168" t="str">
        <f>VLOOKUP($D168,'Tuyến và nhân viên'!$D:$M,7,0)</f>
        <v>Quách Ngọc Duyên</v>
      </c>
      <c r="AC168" s="16" t="str">
        <f>IFERROR(VLOOKUP($F168,DSKH!$D:$BF,53,0),"")</f>
        <v>F2</v>
      </c>
      <c r="AD168" s="16" t="str">
        <f>IFERROR(VLOOKUP($F168,DSKH!$D:$BF,54,0),"")</f>
        <v>OTC</v>
      </c>
      <c r="AE168" s="4">
        <f>SUMIFS('Doanh số khách hàng'!$F:$F,'Doanh số khách hàng'!$A:$A,'Chi tiết tuyến'!$F168)</f>
        <v>273520</v>
      </c>
      <c r="AF168" s="16" t="str">
        <f t="shared" si="4"/>
        <v>F4</v>
      </c>
      <c r="AG168" s="16" t="str">
        <f t="shared" si="5"/>
        <v>F2</v>
      </c>
      <c r="AH168" t="b">
        <f t="shared" si="104"/>
        <v>0</v>
      </c>
      <c r="AI168" t="b">
        <f t="shared" si="105"/>
        <v>1</v>
      </c>
      <c r="AJ168">
        <f>IFERROR(VLOOKUP($AC168,Master!$D:$E,2,0),"")</f>
        <v>2</v>
      </c>
      <c r="AK168">
        <f>VLOOKUP($AF168,Master!$D:$E,2,0)</f>
        <v>4</v>
      </c>
      <c r="AL168" s="4">
        <f t="shared" si="106"/>
        <v>136760</v>
      </c>
      <c r="AM168" t="str">
        <f>IFERROR(VLOOKUP($F168,DSKH!$D:$BF,31,0),"")</f>
        <v>Tỉnh Cà Mau</v>
      </c>
      <c r="AN168" t="str">
        <f>IFERROR(VLOOKUP($F168,DSKH!$D:$BF,29,0),"")</f>
        <v>Phường Láng Tròn</v>
      </c>
      <c r="AO168">
        <f>IFERROR(VLOOKUP($F168,DSKH!$D:$BF,52,0),"")</f>
        <v>273520</v>
      </c>
      <c r="AP168">
        <f>IF(L168="x",1+COUNTIFS(AP$4:AP167,"&gt;0",$AA$4:$AA167,$AA167),0)</f>
        <v>0</v>
      </c>
      <c r="AQ168">
        <f>IF(M168="x",1+COUNTIFS(AQ$4:AQ167,"&gt;0",$AA$4:$AA167,$AA167),0)</f>
        <v>4</v>
      </c>
      <c r="AR168">
        <f>IF(N168="x",1+COUNTIFS(AR$4:AR167,"&gt;0",$AA$4:$AA167,$AA167),0)</f>
        <v>0</v>
      </c>
      <c r="AS168">
        <f>IF(O168="x",1+COUNTIFS(AS$4:AS167,"&gt;0",$AA$4:$AA167,$AA167),0)</f>
        <v>0</v>
      </c>
      <c r="AT168">
        <f>IF(P168="x",1+COUNTIFS(AT$4:AT167,"&gt;0",$AA$4:$AA167,$AA167),0)</f>
        <v>0</v>
      </c>
      <c r="AU168">
        <f>IF(Q168="x",1+COUNTIFS(AU$4:AU167,"&gt;0",$AA$4:$AA167,$AA167),0)</f>
        <v>0</v>
      </c>
      <c r="AV168">
        <f>IF(R168="x",1+COUNTIFS(AV$4:AV167,"&gt;0",$AA$4:$AA167,$AA167),0)</f>
        <v>0</v>
      </c>
      <c r="AW168">
        <f t="shared" si="8"/>
        <v>1</v>
      </c>
      <c r="AX168">
        <f t="shared" si="9"/>
        <v>0</v>
      </c>
      <c r="AY168">
        <f t="shared" si="107"/>
        <v>1</v>
      </c>
      <c r="AZ168">
        <f t="shared" si="108"/>
        <v>0</v>
      </c>
      <c r="BA168" s="4">
        <f t="shared" si="109"/>
        <v>0</v>
      </c>
      <c r="BB168" s="4">
        <f t="shared" si="110"/>
        <v>136760</v>
      </c>
      <c r="BC168" s="4">
        <f t="shared" si="111"/>
        <v>0</v>
      </c>
      <c r="BD168" s="4">
        <f t="shared" si="112"/>
        <v>0</v>
      </c>
      <c r="BE168" s="4">
        <f t="shared" si="113"/>
        <v>0</v>
      </c>
      <c r="BF168" s="4">
        <f t="shared" si="114"/>
        <v>0</v>
      </c>
      <c r="BG168" s="4">
        <f t="shared" si="115"/>
        <v>0</v>
      </c>
      <c r="BH168" s="4">
        <f t="shared" si="116"/>
        <v>0</v>
      </c>
      <c r="BI168" s="4">
        <f t="shared" si="117"/>
        <v>1</v>
      </c>
      <c r="BJ168" s="4">
        <f t="shared" si="118"/>
        <v>0</v>
      </c>
      <c r="BK168" s="4">
        <f t="shared" si="119"/>
        <v>0</v>
      </c>
      <c r="BL168" s="4">
        <f t="shared" si="120"/>
        <v>0</v>
      </c>
      <c r="BM168" s="4">
        <f t="shared" si="121"/>
        <v>0</v>
      </c>
      <c r="BN168" s="4">
        <f t="shared" si="122"/>
        <v>0</v>
      </c>
      <c r="BO168">
        <f>SUMIFS(BH$5:BH168,$AA$5:$AA168,$AA168)</f>
        <v>1</v>
      </c>
      <c r="BP168">
        <f>SUMIFS(BI$5:BI168,$AA$5:$AA168,$AA168)</f>
        <v>3</v>
      </c>
      <c r="BQ168">
        <f>SUMIFS(BJ$5:BJ168,$AA$5:$AA168,$AA168)</f>
        <v>3</v>
      </c>
      <c r="BR168">
        <f>SUMIFS(BK$5:BK168,$AA$5:$AA168,$AA168)</f>
        <v>1</v>
      </c>
      <c r="BS168">
        <f>SUMIFS(BL$5:BL168,$AA$5:$AA168,$AA168)</f>
        <v>4</v>
      </c>
      <c r="BT168">
        <f>SUMIFS(BM$5:BM168,$AA$5:$AA168,$AA168)</f>
        <v>1</v>
      </c>
      <c r="BU168">
        <f>SUMIFS(BN$5:BN168,$AA$5:$AA168,$AA168)</f>
        <v>0</v>
      </c>
      <c r="BV168">
        <f t="shared" si="123"/>
        <v>14</v>
      </c>
      <c r="BW168">
        <f t="shared" si="124"/>
        <v>15</v>
      </c>
      <c r="BX168">
        <f t="shared" si="125"/>
        <v>14</v>
      </c>
      <c r="BY168">
        <f t="shared" si="126"/>
        <v>13</v>
      </c>
      <c r="BZ168">
        <f t="shared" si="127"/>
        <v>15</v>
      </c>
      <c r="CA168">
        <f t="shared" si="128"/>
        <v>21</v>
      </c>
      <c r="CB168">
        <f t="shared" si="129"/>
        <v>0</v>
      </c>
      <c r="CC168">
        <f t="shared" si="130"/>
        <v>3</v>
      </c>
      <c r="CD168">
        <f t="shared" si="131"/>
        <v>15</v>
      </c>
      <c r="CE168" t="str">
        <f>IFERROR(VLOOKUP($AA168,'Tuyến và nhân viên'!$I:$O,7,0),"")</f>
        <v>Trần Văn Khanh</v>
      </c>
      <c r="CF168">
        <f t="shared" si="132"/>
        <v>2</v>
      </c>
      <c r="CG168">
        <f t="shared" si="133"/>
        <v>1</v>
      </c>
      <c r="CH168">
        <f>COUNTIFS($L168:L168,"x")</f>
        <v>0</v>
      </c>
      <c r="CI168">
        <f>COUNTIFS($L168:M168,"x")</f>
        <v>1</v>
      </c>
      <c r="CJ168">
        <f>COUNTIFS($L168:N168,"x")</f>
        <v>1</v>
      </c>
      <c r="CK168">
        <f>COUNTIFS($L168:O168,"x")</f>
        <v>1</v>
      </c>
      <c r="CL168">
        <f>COUNTIFS($L168:P168,"x")</f>
        <v>1</v>
      </c>
      <c r="CM168">
        <f>COUNTIFS($L168:Q168,"x")</f>
        <v>1</v>
      </c>
      <c r="CN168">
        <f>COUNTIFS($L168:R168,"x")</f>
        <v>1</v>
      </c>
      <c r="CO168" t="str" cm="1">
        <f t="array" ref="CO168">IFERROR(INDEX($CH$4:$CN$4,0,MATCH(1,$CH168:$CN168,0)),"")</f>
        <v>Thứ 3</v>
      </c>
      <c r="CP168" t="str" cm="1">
        <f t="array" ref="CP168">IFERROR(INDEX($CH$4:$CN$4,0,MATCH(2,$CH168:$CN168,0)),"")</f>
        <v/>
      </c>
      <c r="CQ168" t="str">
        <f t="shared" si="134"/>
        <v>Thứ 3</v>
      </c>
      <c r="CR168" t="str">
        <f t="shared" si="29"/>
        <v>F2 - Tuần 1 &amp; 3</v>
      </c>
    </row>
    <row r="169" spans="1:96" x14ac:dyDescent="0.3">
      <c r="A169" s="117" t="s">
        <v>35112</v>
      </c>
      <c r="B169" s="118" t="s">
        <v>33266</v>
      </c>
      <c r="C169" s="118" t="s">
        <v>33267</v>
      </c>
      <c r="D169" s="118" t="s">
        <v>39659</v>
      </c>
      <c r="E169" s="118" t="s">
        <v>39660</v>
      </c>
      <c r="F169" s="118" t="s">
        <v>25088</v>
      </c>
      <c r="G169" s="118" t="s">
        <v>34117</v>
      </c>
      <c r="H169" s="118" t="s">
        <v>34123</v>
      </c>
      <c r="I169" s="118" t="s">
        <v>22</v>
      </c>
      <c r="J169" s="119" t="s">
        <v>39658</v>
      </c>
      <c r="K169" s="119" t="s">
        <v>23</v>
      </c>
      <c r="L169" s="117" t="s">
        <v>23</v>
      </c>
      <c r="M169" s="117" t="s">
        <v>23</v>
      </c>
      <c r="N169" s="117" t="s">
        <v>23</v>
      </c>
      <c r="O169" s="117" t="s">
        <v>23</v>
      </c>
      <c r="P169" s="117" t="s">
        <v>24</v>
      </c>
      <c r="Q169" s="117" t="s">
        <v>23</v>
      </c>
      <c r="R169" s="117" t="s">
        <v>23</v>
      </c>
      <c r="S169" s="117" t="s">
        <v>24</v>
      </c>
      <c r="T169" s="117" t="s">
        <v>24</v>
      </c>
      <c r="U169" s="117" t="s">
        <v>24</v>
      </c>
      <c r="V169" s="117" t="s">
        <v>24</v>
      </c>
      <c r="W169" s="74" t="str">
        <f t="shared" si="100"/>
        <v>x</v>
      </c>
      <c r="X169" s="74" t="str">
        <f t="shared" si="101"/>
        <v>x</v>
      </c>
      <c r="Y169" s="74" t="str">
        <f t="shared" si="102"/>
        <v>x</v>
      </c>
      <c r="Z169" s="74" t="str">
        <f t="shared" si="103"/>
        <v>x</v>
      </c>
      <c r="AA169" t="str">
        <f>VLOOKUP($D169,'Tuyến và nhân viên'!$D:$M,6,0)</f>
        <v>HL00594</v>
      </c>
      <c r="AB169" t="str">
        <f>VLOOKUP($D169,'Tuyến và nhân viên'!$D:$M,7,0)</f>
        <v>Quách Ngọc Duyên</v>
      </c>
      <c r="AC169" s="16" t="str">
        <f>IFERROR(VLOOKUP($F169,DSKH!$D:$BF,53,0),"")</f>
        <v>F4</v>
      </c>
      <c r="AD169" s="16" t="str">
        <f>IFERROR(VLOOKUP($F169,DSKH!$D:$BF,54,0),"")</f>
        <v>OTC</v>
      </c>
      <c r="AE169" s="4">
        <f>SUMIFS('Doanh số khách hàng'!$F:$F,'Doanh số khách hàng'!$A:$A,'Chi tiết tuyến'!$F169)</f>
        <v>798153.33333333337</v>
      </c>
      <c r="AF169" s="16" t="str">
        <f t="shared" si="4"/>
        <v>F4</v>
      </c>
      <c r="AG169" s="16" t="str">
        <f t="shared" si="5"/>
        <v>F4</v>
      </c>
      <c r="AH169" t="b">
        <f t="shared" si="104"/>
        <v>1</v>
      </c>
      <c r="AI169" t="b">
        <f t="shared" si="105"/>
        <v>1</v>
      </c>
      <c r="AJ169">
        <f>IFERROR(VLOOKUP($AC169,Master!$D:$E,2,0),"")</f>
        <v>4</v>
      </c>
      <c r="AK169">
        <f>VLOOKUP($AF169,Master!$D:$E,2,0)</f>
        <v>4</v>
      </c>
      <c r="AL169" s="4">
        <f t="shared" si="106"/>
        <v>199538.33333333334</v>
      </c>
      <c r="AM169" t="str">
        <f>IFERROR(VLOOKUP($F169,DSKH!$D:$BF,31,0),"")</f>
        <v>Tỉnh Cà Mau</v>
      </c>
      <c r="AN169" t="str">
        <f>IFERROR(VLOOKUP($F169,DSKH!$D:$BF,29,0),"")</f>
        <v>Xã Hồng Dân</v>
      </c>
      <c r="AO169">
        <f>IFERROR(VLOOKUP($F169,DSKH!$D:$BF,52,0),"")</f>
        <v>798153.33333333337</v>
      </c>
      <c r="AP169">
        <f>IF(L169="x",1+COUNTIFS(AP$4:AP168,"&gt;0",$AA$4:$AA168,$AA168),0)</f>
        <v>0</v>
      </c>
      <c r="AQ169">
        <f>IF(M169="x",1+COUNTIFS(AQ$4:AQ168,"&gt;0",$AA$4:$AA168,$AA168),0)</f>
        <v>0</v>
      </c>
      <c r="AR169">
        <f>IF(N169="x",1+COUNTIFS(AR$4:AR168,"&gt;0",$AA$4:$AA168,$AA168),0)</f>
        <v>0</v>
      </c>
      <c r="AS169">
        <f>IF(O169="x",1+COUNTIFS(AS$4:AS168,"&gt;0",$AA$4:$AA168,$AA168),0)</f>
        <v>0</v>
      </c>
      <c r="AT169">
        <f>IF(P169="x",1+COUNTIFS(AT$4:AT168,"&gt;0",$AA$4:$AA168,$AA168),0)</f>
        <v>7</v>
      </c>
      <c r="AU169">
        <f>IF(Q169="x",1+COUNTIFS(AU$4:AU168,"&gt;0",$AA$4:$AA168,$AA168),0)</f>
        <v>0</v>
      </c>
      <c r="AV169">
        <f>IF(R169="x",1+COUNTIFS(AV$4:AV168,"&gt;0",$AA$4:$AA168,$AA168),0)</f>
        <v>0</v>
      </c>
      <c r="AW169">
        <f t="shared" si="8"/>
        <v>1</v>
      </c>
      <c r="AX169">
        <f t="shared" si="9"/>
        <v>1</v>
      </c>
      <c r="AY169">
        <f t="shared" si="107"/>
        <v>1</v>
      </c>
      <c r="AZ169">
        <f t="shared" si="108"/>
        <v>1</v>
      </c>
      <c r="BA169" s="4">
        <f t="shared" si="109"/>
        <v>0</v>
      </c>
      <c r="BB169" s="4">
        <f t="shared" si="110"/>
        <v>0</v>
      </c>
      <c r="BC169" s="4">
        <f t="shared" si="111"/>
        <v>0</v>
      </c>
      <c r="BD169" s="4">
        <f t="shared" si="112"/>
        <v>0</v>
      </c>
      <c r="BE169" s="4">
        <f t="shared" si="113"/>
        <v>199538.33333333334</v>
      </c>
      <c r="BF169" s="4">
        <f t="shared" si="114"/>
        <v>0</v>
      </c>
      <c r="BG169" s="4">
        <f t="shared" si="115"/>
        <v>0</v>
      </c>
      <c r="BH169" s="4">
        <f t="shared" si="116"/>
        <v>0</v>
      </c>
      <c r="BI169" s="4">
        <f t="shared" si="117"/>
        <v>0</v>
      </c>
      <c r="BJ169" s="4">
        <f t="shared" si="118"/>
        <v>0</v>
      </c>
      <c r="BK169" s="4">
        <f t="shared" si="119"/>
        <v>0</v>
      </c>
      <c r="BL169" s="4">
        <f t="shared" si="120"/>
        <v>0</v>
      </c>
      <c r="BM169" s="4">
        <f t="shared" si="121"/>
        <v>0</v>
      </c>
      <c r="BN169" s="4">
        <f t="shared" si="122"/>
        <v>0</v>
      </c>
      <c r="BO169">
        <f>SUMIFS(BH$5:BH169,$AA$5:$AA169,$AA169)</f>
        <v>1</v>
      </c>
      <c r="BP169">
        <f>SUMIFS(BI$5:BI169,$AA$5:$AA169,$AA169)</f>
        <v>3</v>
      </c>
      <c r="BQ169">
        <f>SUMIFS(BJ$5:BJ169,$AA$5:$AA169,$AA169)</f>
        <v>3</v>
      </c>
      <c r="BR169">
        <f>SUMIFS(BK$5:BK169,$AA$5:$AA169,$AA169)</f>
        <v>1</v>
      </c>
      <c r="BS169">
        <f>SUMIFS(BL$5:BL169,$AA$5:$AA169,$AA169)</f>
        <v>4</v>
      </c>
      <c r="BT169">
        <f>SUMIFS(BM$5:BM169,$AA$5:$AA169,$AA169)</f>
        <v>1</v>
      </c>
      <c r="BU169">
        <f>SUMIFS(BN$5:BN169,$AA$5:$AA169,$AA169)</f>
        <v>0</v>
      </c>
      <c r="BV169">
        <f t="shared" si="123"/>
        <v>14</v>
      </c>
      <c r="BW169">
        <f t="shared" si="124"/>
        <v>15</v>
      </c>
      <c r="BX169">
        <f t="shared" si="125"/>
        <v>14</v>
      </c>
      <c r="BY169">
        <f t="shared" si="126"/>
        <v>13</v>
      </c>
      <c r="BZ169">
        <f t="shared" si="127"/>
        <v>15</v>
      </c>
      <c r="CA169">
        <f t="shared" si="128"/>
        <v>21</v>
      </c>
      <c r="CB169">
        <f t="shared" si="129"/>
        <v>0</v>
      </c>
      <c r="CC169">
        <f t="shared" si="130"/>
        <v>0</v>
      </c>
      <c r="CD169">
        <f t="shared" si="131"/>
        <v>0</v>
      </c>
      <c r="CE169" t="str">
        <f>IFERROR(VLOOKUP($AA169,'Tuyến và nhân viên'!$I:$O,7,0),"")</f>
        <v>Trần Văn Khanh</v>
      </c>
      <c r="CF169">
        <f t="shared" si="132"/>
        <v>4</v>
      </c>
      <c r="CG169">
        <f t="shared" si="133"/>
        <v>1</v>
      </c>
      <c r="CH169">
        <f>COUNTIFS($L169:L169,"x")</f>
        <v>0</v>
      </c>
      <c r="CI169">
        <f>COUNTIFS($L169:M169,"x")</f>
        <v>0</v>
      </c>
      <c r="CJ169">
        <f>COUNTIFS($L169:N169,"x")</f>
        <v>0</v>
      </c>
      <c r="CK169">
        <f>COUNTIFS($L169:O169,"x")</f>
        <v>0</v>
      </c>
      <c r="CL169">
        <f>COUNTIFS($L169:P169,"x")</f>
        <v>1</v>
      </c>
      <c r="CM169">
        <f>COUNTIFS($L169:Q169,"x")</f>
        <v>1</v>
      </c>
      <c r="CN169">
        <f>COUNTIFS($L169:R169,"x")</f>
        <v>1</v>
      </c>
      <c r="CO169" t="str" cm="1">
        <f t="array" ref="CO169">IFERROR(INDEX($CH$4:$CN$4,0,MATCH(1,$CH169:$CN169,0)),"")</f>
        <v>Thứ 6</v>
      </c>
      <c r="CP169" t="str" cm="1">
        <f t="array" ref="CP169">IFERROR(INDEX($CH$4:$CN$4,0,MATCH(2,$CH169:$CN169,0)),"")</f>
        <v/>
      </c>
      <c r="CQ169" t="str">
        <f t="shared" si="134"/>
        <v>Thứ 6</v>
      </c>
      <c r="CR169" t="str">
        <f t="shared" si="29"/>
        <v>F4 - Tất cả các tuần</v>
      </c>
    </row>
    <row r="170" spans="1:96" x14ac:dyDescent="0.3">
      <c r="A170" s="117" t="s">
        <v>35122</v>
      </c>
      <c r="B170" s="118" t="s">
        <v>33266</v>
      </c>
      <c r="C170" s="118" t="s">
        <v>33267</v>
      </c>
      <c r="D170" s="118" t="s">
        <v>39659</v>
      </c>
      <c r="E170" s="118" t="s">
        <v>39660</v>
      </c>
      <c r="F170" s="118" t="s">
        <v>29843</v>
      </c>
      <c r="G170" s="118" t="s">
        <v>34140</v>
      </c>
      <c r="H170" s="118" t="s">
        <v>34146</v>
      </c>
      <c r="I170" s="118" t="s">
        <v>22</v>
      </c>
      <c r="J170" s="119" t="s">
        <v>39658</v>
      </c>
      <c r="K170" s="119" t="s">
        <v>23</v>
      </c>
      <c r="L170" s="117" t="s">
        <v>24</v>
      </c>
      <c r="M170" s="117" t="s">
        <v>23</v>
      </c>
      <c r="N170" s="117" t="s">
        <v>23</v>
      </c>
      <c r="O170" s="117" t="s">
        <v>23</v>
      </c>
      <c r="P170" s="117" t="s">
        <v>23</v>
      </c>
      <c r="Q170" s="117" t="s">
        <v>23</v>
      </c>
      <c r="R170" s="117" t="s">
        <v>23</v>
      </c>
      <c r="S170" s="117" t="s">
        <v>24</v>
      </c>
      <c r="T170" s="117" t="s">
        <v>24</v>
      </c>
      <c r="U170" s="117" t="s">
        <v>24</v>
      </c>
      <c r="V170" s="117" t="s">
        <v>24</v>
      </c>
      <c r="W170" s="74" t="str">
        <f t="shared" si="100"/>
        <v>x</v>
      </c>
      <c r="X170" s="74" t="str">
        <f t="shared" si="101"/>
        <v/>
      </c>
      <c r="Y170" s="74" t="str">
        <f t="shared" si="102"/>
        <v>x</v>
      </c>
      <c r="Z170" s="74" t="str">
        <f t="shared" si="103"/>
        <v/>
      </c>
      <c r="AA170" t="str">
        <f>VLOOKUP($D170,'Tuyến và nhân viên'!$D:$M,6,0)</f>
        <v>HL00594</v>
      </c>
      <c r="AB170" t="str">
        <f>VLOOKUP($D170,'Tuyến và nhân viên'!$D:$M,7,0)</f>
        <v>Quách Ngọc Duyên</v>
      </c>
      <c r="AC170" s="16" t="str">
        <f>IFERROR(VLOOKUP($F170,DSKH!$D:$BF,53,0),"")</f>
        <v>F2</v>
      </c>
      <c r="AD170" s="16" t="str">
        <f>IFERROR(VLOOKUP($F170,DSKH!$D:$BF,54,0),"")</f>
        <v>OTC</v>
      </c>
      <c r="AE170" s="4">
        <f>SUMIFS('Doanh số khách hàng'!$F:$F,'Doanh số khách hàng'!$A:$A,'Chi tiết tuyến'!$F170)</f>
        <v>282786.66666666669</v>
      </c>
      <c r="AF170" s="16" t="str">
        <f t="shared" si="4"/>
        <v>F4</v>
      </c>
      <c r="AG170" s="16" t="str">
        <f t="shared" si="5"/>
        <v>F2</v>
      </c>
      <c r="AH170" t="b">
        <f t="shared" si="104"/>
        <v>0</v>
      </c>
      <c r="AI170" t="b">
        <f t="shared" si="105"/>
        <v>1</v>
      </c>
      <c r="AJ170">
        <f>IFERROR(VLOOKUP($AC170,Master!$D:$E,2,0),"")</f>
        <v>2</v>
      </c>
      <c r="AK170">
        <f>VLOOKUP($AF170,Master!$D:$E,2,0)</f>
        <v>4</v>
      </c>
      <c r="AL170" s="4">
        <f t="shared" si="106"/>
        <v>141393.33333333334</v>
      </c>
      <c r="AM170" t="str">
        <f>IFERROR(VLOOKUP($F170,DSKH!$D:$BF,31,0),"")</f>
        <v>Tỉnh Cà Mau</v>
      </c>
      <c r="AN170" t="str">
        <f>IFERROR(VLOOKUP($F170,DSKH!$D:$BF,29,0),"")</f>
        <v>Xã Gành Hào</v>
      </c>
      <c r="AO170">
        <f>IFERROR(VLOOKUP($F170,DSKH!$D:$BF,52,0),"")</f>
        <v>282786.66666666669</v>
      </c>
      <c r="AP170">
        <f>IF(L170="x",1+COUNTIFS(AP$4:AP169,"&gt;0",$AA$4:$AA169,$AA169),0)</f>
        <v>2</v>
      </c>
      <c r="AQ170">
        <f>IF(M170="x",1+COUNTIFS(AQ$4:AQ169,"&gt;0",$AA$4:$AA169,$AA169),0)</f>
        <v>0</v>
      </c>
      <c r="AR170">
        <f>IF(N170="x",1+COUNTIFS(AR$4:AR169,"&gt;0",$AA$4:$AA169,$AA169),0)</f>
        <v>0</v>
      </c>
      <c r="AS170">
        <f>IF(O170="x",1+COUNTIFS(AS$4:AS169,"&gt;0",$AA$4:$AA169,$AA169),0)</f>
        <v>0</v>
      </c>
      <c r="AT170">
        <f>IF(P170="x",1+COUNTIFS(AT$4:AT169,"&gt;0",$AA$4:$AA169,$AA169),0)</f>
        <v>0</v>
      </c>
      <c r="AU170">
        <f>IF(Q170="x",1+COUNTIFS(AU$4:AU169,"&gt;0",$AA$4:$AA169,$AA169),0)</f>
        <v>0</v>
      </c>
      <c r="AV170">
        <f>IF(R170="x",1+COUNTIFS(AV$4:AV169,"&gt;0",$AA$4:$AA169,$AA169),0)</f>
        <v>0</v>
      </c>
      <c r="AW170">
        <f t="shared" si="8"/>
        <v>1</v>
      </c>
      <c r="AX170">
        <f t="shared" si="9"/>
        <v>0</v>
      </c>
      <c r="AY170">
        <f t="shared" si="107"/>
        <v>1</v>
      </c>
      <c r="AZ170">
        <f t="shared" si="108"/>
        <v>0</v>
      </c>
      <c r="BA170" s="4">
        <f t="shared" si="109"/>
        <v>141393.33333333334</v>
      </c>
      <c r="BB170" s="4">
        <f t="shared" si="110"/>
        <v>0</v>
      </c>
      <c r="BC170" s="4">
        <f t="shared" si="111"/>
        <v>0</v>
      </c>
      <c r="BD170" s="4">
        <f t="shared" si="112"/>
        <v>0</v>
      </c>
      <c r="BE170" s="4">
        <f t="shared" si="113"/>
        <v>0</v>
      </c>
      <c r="BF170" s="4">
        <f t="shared" si="114"/>
        <v>0</v>
      </c>
      <c r="BG170" s="4">
        <f t="shared" si="115"/>
        <v>0</v>
      </c>
      <c r="BH170" s="4">
        <f t="shared" si="116"/>
        <v>1</v>
      </c>
      <c r="BI170" s="4">
        <f t="shared" si="117"/>
        <v>0</v>
      </c>
      <c r="BJ170" s="4">
        <f t="shared" si="118"/>
        <v>0</v>
      </c>
      <c r="BK170" s="4">
        <f t="shared" si="119"/>
        <v>0</v>
      </c>
      <c r="BL170" s="4">
        <f t="shared" si="120"/>
        <v>0</v>
      </c>
      <c r="BM170" s="4">
        <f t="shared" si="121"/>
        <v>0</v>
      </c>
      <c r="BN170" s="4">
        <f t="shared" si="122"/>
        <v>0</v>
      </c>
      <c r="BO170">
        <f>SUMIFS(BH$5:BH170,$AA$5:$AA170,$AA170)</f>
        <v>2</v>
      </c>
      <c r="BP170">
        <f>SUMIFS(BI$5:BI170,$AA$5:$AA170,$AA170)</f>
        <v>3</v>
      </c>
      <c r="BQ170">
        <f>SUMIFS(BJ$5:BJ170,$AA$5:$AA170,$AA170)</f>
        <v>3</v>
      </c>
      <c r="BR170">
        <f>SUMIFS(BK$5:BK170,$AA$5:$AA170,$AA170)</f>
        <v>1</v>
      </c>
      <c r="BS170">
        <f>SUMIFS(BL$5:BL170,$AA$5:$AA170,$AA170)</f>
        <v>4</v>
      </c>
      <c r="BT170">
        <f>SUMIFS(BM$5:BM170,$AA$5:$AA170,$AA170)</f>
        <v>1</v>
      </c>
      <c r="BU170">
        <f>SUMIFS(BN$5:BN170,$AA$5:$AA170,$AA170)</f>
        <v>0</v>
      </c>
      <c r="BV170">
        <f t="shared" si="123"/>
        <v>14</v>
      </c>
      <c r="BW170">
        <f t="shared" si="124"/>
        <v>15</v>
      </c>
      <c r="BX170">
        <f t="shared" si="125"/>
        <v>14</v>
      </c>
      <c r="BY170">
        <f t="shared" si="126"/>
        <v>13</v>
      </c>
      <c r="BZ170">
        <f t="shared" si="127"/>
        <v>15</v>
      </c>
      <c r="CA170">
        <f t="shared" si="128"/>
        <v>21</v>
      </c>
      <c r="CB170">
        <f t="shared" si="129"/>
        <v>0</v>
      </c>
      <c r="CC170">
        <f t="shared" si="130"/>
        <v>2</v>
      </c>
      <c r="CD170">
        <f t="shared" si="131"/>
        <v>14</v>
      </c>
      <c r="CE170" t="str">
        <f>IFERROR(VLOOKUP($AA170,'Tuyến và nhân viên'!$I:$O,7,0),"")</f>
        <v>Trần Văn Khanh</v>
      </c>
      <c r="CF170">
        <f t="shared" si="132"/>
        <v>2</v>
      </c>
      <c r="CG170">
        <f t="shared" si="133"/>
        <v>1</v>
      </c>
      <c r="CH170">
        <f>COUNTIFS($L170:L170,"x")</f>
        <v>1</v>
      </c>
      <c r="CI170">
        <f>COUNTIFS($L170:M170,"x")</f>
        <v>1</v>
      </c>
      <c r="CJ170">
        <f>COUNTIFS($L170:N170,"x")</f>
        <v>1</v>
      </c>
      <c r="CK170">
        <f>COUNTIFS($L170:O170,"x")</f>
        <v>1</v>
      </c>
      <c r="CL170">
        <f>COUNTIFS($L170:P170,"x")</f>
        <v>1</v>
      </c>
      <c r="CM170">
        <f>COUNTIFS($L170:Q170,"x")</f>
        <v>1</v>
      </c>
      <c r="CN170">
        <f>COUNTIFS($L170:R170,"x")</f>
        <v>1</v>
      </c>
      <c r="CO170" t="str" cm="1">
        <f t="array" ref="CO170">IFERROR(INDEX($CH$4:$CN$4,0,MATCH(1,$CH170:$CN170,0)),"")</f>
        <v>Thứ 2</v>
      </c>
      <c r="CP170" t="str" cm="1">
        <f t="array" ref="CP170">IFERROR(INDEX($CH$4:$CN$4,0,MATCH(2,$CH170:$CN170,0)),"")</f>
        <v/>
      </c>
      <c r="CQ170" t="str">
        <f t="shared" si="134"/>
        <v>Thứ 2</v>
      </c>
      <c r="CR170" t="str">
        <f t="shared" si="29"/>
        <v>F2 - Tuần 1 &amp; 3</v>
      </c>
    </row>
    <row r="171" spans="1:96" x14ac:dyDescent="0.3">
      <c r="A171" s="117" t="s">
        <v>35133</v>
      </c>
      <c r="B171" s="118" t="s">
        <v>33266</v>
      </c>
      <c r="C171" s="118" t="s">
        <v>33267</v>
      </c>
      <c r="D171" s="118" t="s">
        <v>39659</v>
      </c>
      <c r="E171" s="118" t="s">
        <v>39660</v>
      </c>
      <c r="F171" s="118" t="s">
        <v>7587</v>
      </c>
      <c r="G171" s="118" t="s">
        <v>34152</v>
      </c>
      <c r="H171" s="118" t="s">
        <v>34159</v>
      </c>
      <c r="I171" s="118" t="s">
        <v>22</v>
      </c>
      <c r="J171" s="119" t="s">
        <v>39658</v>
      </c>
      <c r="K171" s="119" t="s">
        <v>23</v>
      </c>
      <c r="L171" s="117" t="s">
        <v>24</v>
      </c>
      <c r="M171" s="117" t="s">
        <v>23</v>
      </c>
      <c r="N171" s="117" t="s">
        <v>23</v>
      </c>
      <c r="O171" s="117" t="s">
        <v>23</v>
      </c>
      <c r="P171" s="117" t="s">
        <v>23</v>
      </c>
      <c r="Q171" s="117" t="s">
        <v>23</v>
      </c>
      <c r="R171" s="117" t="s">
        <v>23</v>
      </c>
      <c r="S171" s="117" t="s">
        <v>24</v>
      </c>
      <c r="T171" s="117" t="s">
        <v>24</v>
      </c>
      <c r="U171" s="117" t="s">
        <v>24</v>
      </c>
      <c r="V171" s="117" t="s">
        <v>24</v>
      </c>
      <c r="W171" s="74" t="str">
        <f t="shared" si="100"/>
        <v>x</v>
      </c>
      <c r="X171" s="74" t="str">
        <f t="shared" si="101"/>
        <v/>
      </c>
      <c r="Y171" s="74" t="str">
        <f t="shared" si="102"/>
        <v>x</v>
      </c>
      <c r="Z171" s="74" t="str">
        <f t="shared" si="103"/>
        <v/>
      </c>
      <c r="AA171" t="str">
        <f>VLOOKUP($D171,'Tuyến và nhân viên'!$D:$M,6,0)</f>
        <v>HL00594</v>
      </c>
      <c r="AB171" t="str">
        <f>VLOOKUP($D171,'Tuyến và nhân viên'!$D:$M,7,0)</f>
        <v>Quách Ngọc Duyên</v>
      </c>
      <c r="AC171" s="16" t="str">
        <f>IFERROR(VLOOKUP($F171,DSKH!$D:$BF,53,0),"")</f>
        <v>F2</v>
      </c>
      <c r="AD171" s="16" t="str">
        <f>IFERROR(VLOOKUP($F171,DSKH!$D:$BF,54,0),"")</f>
        <v>OTC</v>
      </c>
      <c r="AE171" s="4">
        <f>SUMIFS('Doanh số khách hàng'!$F:$F,'Doanh số khách hàng'!$A:$A,'Chi tiết tuyến'!$F171)</f>
        <v>232000</v>
      </c>
      <c r="AF171" s="16" t="str">
        <f t="shared" si="4"/>
        <v>F4</v>
      </c>
      <c r="AG171" s="16" t="str">
        <f t="shared" si="5"/>
        <v>F2</v>
      </c>
      <c r="AH171" t="b">
        <f t="shared" si="104"/>
        <v>0</v>
      </c>
      <c r="AI171" t="b">
        <f t="shared" si="105"/>
        <v>1</v>
      </c>
      <c r="AJ171">
        <f>IFERROR(VLOOKUP($AC171,Master!$D:$E,2,0),"")</f>
        <v>2</v>
      </c>
      <c r="AK171">
        <f>VLOOKUP($AF171,Master!$D:$E,2,0)</f>
        <v>4</v>
      </c>
      <c r="AL171" s="4">
        <f t="shared" si="106"/>
        <v>116000</v>
      </c>
      <c r="AM171" t="str">
        <f>IFERROR(VLOOKUP($F171,DSKH!$D:$BF,31,0),"")</f>
        <v>Tỉnh Cà Mau</v>
      </c>
      <c r="AN171" t="str">
        <f>IFERROR(VLOOKUP($F171,DSKH!$D:$BF,29,0),"")</f>
        <v>Xã Đông Hải</v>
      </c>
      <c r="AO171">
        <f>IFERROR(VLOOKUP($F171,DSKH!$D:$BF,52,0),"")</f>
        <v>232000</v>
      </c>
      <c r="AP171">
        <f>IF(L171="x",1+COUNTIFS(AP$4:AP170,"&gt;0",$AA$4:$AA170,$AA170),0)</f>
        <v>3</v>
      </c>
      <c r="AQ171">
        <f>IF(M171="x",1+COUNTIFS(AQ$4:AQ170,"&gt;0",$AA$4:$AA170,$AA170),0)</f>
        <v>0</v>
      </c>
      <c r="AR171">
        <f>IF(N171="x",1+COUNTIFS(AR$4:AR170,"&gt;0",$AA$4:$AA170,$AA170),0)</f>
        <v>0</v>
      </c>
      <c r="AS171">
        <f>IF(O171="x",1+COUNTIFS(AS$4:AS170,"&gt;0",$AA$4:$AA170,$AA170),0)</f>
        <v>0</v>
      </c>
      <c r="AT171">
        <f>IF(P171="x",1+COUNTIFS(AT$4:AT170,"&gt;0",$AA$4:$AA170,$AA170),0)</f>
        <v>0</v>
      </c>
      <c r="AU171">
        <f>IF(Q171="x",1+COUNTIFS(AU$4:AU170,"&gt;0",$AA$4:$AA170,$AA170),0)</f>
        <v>0</v>
      </c>
      <c r="AV171">
        <f>IF(R171="x",1+COUNTIFS(AV$4:AV170,"&gt;0",$AA$4:$AA170,$AA170),0)</f>
        <v>0</v>
      </c>
      <c r="AW171">
        <f t="shared" si="8"/>
        <v>1</v>
      </c>
      <c r="AX171">
        <f t="shared" si="9"/>
        <v>0</v>
      </c>
      <c r="AY171">
        <f t="shared" si="107"/>
        <v>1</v>
      </c>
      <c r="AZ171">
        <f t="shared" si="108"/>
        <v>0</v>
      </c>
      <c r="BA171" s="4">
        <f t="shared" si="109"/>
        <v>116000</v>
      </c>
      <c r="BB171" s="4">
        <f t="shared" si="110"/>
        <v>0</v>
      </c>
      <c r="BC171" s="4">
        <f t="shared" si="111"/>
        <v>0</v>
      </c>
      <c r="BD171" s="4">
        <f t="shared" si="112"/>
        <v>0</v>
      </c>
      <c r="BE171" s="4">
        <f t="shared" si="113"/>
        <v>0</v>
      </c>
      <c r="BF171" s="4">
        <f t="shared" si="114"/>
        <v>0</v>
      </c>
      <c r="BG171" s="4">
        <f t="shared" si="115"/>
        <v>0</v>
      </c>
      <c r="BH171" s="4">
        <f t="shared" si="116"/>
        <v>1</v>
      </c>
      <c r="BI171" s="4">
        <f t="shared" si="117"/>
        <v>0</v>
      </c>
      <c r="BJ171" s="4">
        <f t="shared" si="118"/>
        <v>0</v>
      </c>
      <c r="BK171" s="4">
        <f t="shared" si="119"/>
        <v>0</v>
      </c>
      <c r="BL171" s="4">
        <f t="shared" si="120"/>
        <v>0</v>
      </c>
      <c r="BM171" s="4">
        <f t="shared" si="121"/>
        <v>0</v>
      </c>
      <c r="BN171" s="4">
        <f t="shared" si="122"/>
        <v>0</v>
      </c>
      <c r="BO171">
        <f>SUMIFS(BH$5:BH171,$AA$5:$AA171,$AA171)</f>
        <v>3</v>
      </c>
      <c r="BP171">
        <f>SUMIFS(BI$5:BI171,$AA$5:$AA171,$AA171)</f>
        <v>3</v>
      </c>
      <c r="BQ171">
        <f>SUMIFS(BJ$5:BJ171,$AA$5:$AA171,$AA171)</f>
        <v>3</v>
      </c>
      <c r="BR171">
        <f>SUMIFS(BK$5:BK171,$AA$5:$AA171,$AA171)</f>
        <v>1</v>
      </c>
      <c r="BS171">
        <f>SUMIFS(BL$5:BL171,$AA$5:$AA171,$AA171)</f>
        <v>4</v>
      </c>
      <c r="BT171">
        <f>SUMIFS(BM$5:BM171,$AA$5:$AA171,$AA171)</f>
        <v>1</v>
      </c>
      <c r="BU171">
        <f>SUMIFS(BN$5:BN171,$AA$5:$AA171,$AA171)</f>
        <v>0</v>
      </c>
      <c r="BV171">
        <f t="shared" si="123"/>
        <v>14</v>
      </c>
      <c r="BW171">
        <f t="shared" si="124"/>
        <v>15</v>
      </c>
      <c r="BX171">
        <f t="shared" si="125"/>
        <v>14</v>
      </c>
      <c r="BY171">
        <f t="shared" si="126"/>
        <v>13</v>
      </c>
      <c r="BZ171">
        <f t="shared" si="127"/>
        <v>15</v>
      </c>
      <c r="CA171">
        <f t="shared" si="128"/>
        <v>21</v>
      </c>
      <c r="CB171">
        <f t="shared" si="129"/>
        <v>0</v>
      </c>
      <c r="CC171">
        <f t="shared" si="130"/>
        <v>3</v>
      </c>
      <c r="CD171">
        <f t="shared" si="131"/>
        <v>14</v>
      </c>
      <c r="CE171" t="str">
        <f>IFERROR(VLOOKUP($AA171,'Tuyến và nhân viên'!$I:$O,7,0),"")</f>
        <v>Trần Văn Khanh</v>
      </c>
      <c r="CF171">
        <f t="shared" si="132"/>
        <v>2</v>
      </c>
      <c r="CG171">
        <f t="shared" si="133"/>
        <v>1</v>
      </c>
      <c r="CH171">
        <f>COUNTIFS($L171:L171,"x")</f>
        <v>1</v>
      </c>
      <c r="CI171">
        <f>COUNTIFS($L171:M171,"x")</f>
        <v>1</v>
      </c>
      <c r="CJ171">
        <f>COUNTIFS($L171:N171,"x")</f>
        <v>1</v>
      </c>
      <c r="CK171">
        <f>COUNTIFS($L171:O171,"x")</f>
        <v>1</v>
      </c>
      <c r="CL171">
        <f>COUNTIFS($L171:P171,"x")</f>
        <v>1</v>
      </c>
      <c r="CM171">
        <f>COUNTIFS($L171:Q171,"x")</f>
        <v>1</v>
      </c>
      <c r="CN171">
        <f>COUNTIFS($L171:R171,"x")</f>
        <v>1</v>
      </c>
      <c r="CO171" t="str" cm="1">
        <f t="array" ref="CO171">IFERROR(INDEX($CH$4:$CN$4,0,MATCH(1,$CH171:$CN171,0)),"")</f>
        <v>Thứ 2</v>
      </c>
      <c r="CP171" t="str" cm="1">
        <f t="array" ref="CP171">IFERROR(INDEX($CH$4:$CN$4,0,MATCH(2,$CH171:$CN171,0)),"")</f>
        <v/>
      </c>
      <c r="CQ171" t="str">
        <f t="shared" si="134"/>
        <v>Thứ 2</v>
      </c>
      <c r="CR171" t="str">
        <f t="shared" si="29"/>
        <v>F2 - Tuần 1 &amp; 3</v>
      </c>
    </row>
    <row r="172" spans="1:96" x14ac:dyDescent="0.3">
      <c r="A172" s="117" t="s">
        <v>35142</v>
      </c>
      <c r="B172" s="118" t="s">
        <v>33266</v>
      </c>
      <c r="C172" s="118" t="s">
        <v>33267</v>
      </c>
      <c r="D172" s="118" t="s">
        <v>39659</v>
      </c>
      <c r="E172" s="118" t="s">
        <v>39660</v>
      </c>
      <c r="F172" s="118" t="s">
        <v>34164</v>
      </c>
      <c r="G172" s="118" t="s">
        <v>34165</v>
      </c>
      <c r="H172" s="118" t="s">
        <v>34171</v>
      </c>
      <c r="I172" s="118" t="s">
        <v>22</v>
      </c>
      <c r="J172" s="119" t="s">
        <v>39658</v>
      </c>
      <c r="K172" s="119" t="s">
        <v>23</v>
      </c>
      <c r="L172" s="117" t="s">
        <v>23</v>
      </c>
      <c r="M172" s="117" t="s">
        <v>23</v>
      </c>
      <c r="N172" s="117" t="s">
        <v>23</v>
      </c>
      <c r="O172" s="117" t="s">
        <v>24</v>
      </c>
      <c r="P172" s="117" t="s">
        <v>23</v>
      </c>
      <c r="Q172" s="117" t="s">
        <v>23</v>
      </c>
      <c r="R172" s="117" t="s">
        <v>23</v>
      </c>
      <c r="S172" s="117" t="s">
        <v>24</v>
      </c>
      <c r="T172" s="117" t="s">
        <v>24</v>
      </c>
      <c r="U172" s="117" t="s">
        <v>24</v>
      </c>
      <c r="V172" s="117" t="s">
        <v>24</v>
      </c>
      <c r="W172" s="74" t="str">
        <f t="shared" si="100"/>
        <v>x</v>
      </c>
      <c r="X172" s="74" t="str">
        <f t="shared" si="101"/>
        <v/>
      </c>
      <c r="Y172" s="74" t="str">
        <f t="shared" si="102"/>
        <v>x</v>
      </c>
      <c r="Z172" s="74" t="str">
        <f t="shared" si="103"/>
        <v/>
      </c>
      <c r="AA172" t="str">
        <f>VLOOKUP($D172,'Tuyến và nhân viên'!$D:$M,6,0)</f>
        <v>HL00594</v>
      </c>
      <c r="AB172" t="str">
        <f>VLOOKUP($D172,'Tuyến và nhân viên'!$D:$M,7,0)</f>
        <v>Quách Ngọc Duyên</v>
      </c>
      <c r="AC172" s="16" t="str">
        <f>IFERROR(VLOOKUP($F172,DSKH!$D:$BF,53,0),"")</f>
        <v>F2</v>
      </c>
      <c r="AD172" s="16" t="str">
        <f>IFERROR(VLOOKUP($F172,DSKH!$D:$BF,54,0),"")</f>
        <v>OTC</v>
      </c>
      <c r="AE172" s="4">
        <f>SUMIFS('Doanh số khách hàng'!$F:$F,'Doanh số khách hàng'!$A:$A,'Chi tiết tuyến'!$F172)</f>
        <v>0</v>
      </c>
      <c r="AF172" s="16" t="str">
        <f t="shared" si="4"/>
        <v>F4</v>
      </c>
      <c r="AG172" s="16" t="str">
        <f t="shared" si="5"/>
        <v>F2</v>
      </c>
      <c r="AH172" t="b">
        <f t="shared" si="104"/>
        <v>0</v>
      </c>
      <c r="AI172" t="b">
        <f t="shared" si="105"/>
        <v>1</v>
      </c>
      <c r="AJ172">
        <f>IFERROR(VLOOKUP($AC172,Master!$D:$E,2,0),"")</f>
        <v>2</v>
      </c>
      <c r="AK172">
        <f>VLOOKUP($AF172,Master!$D:$E,2,0)</f>
        <v>4</v>
      </c>
      <c r="AL172" s="4">
        <f t="shared" si="106"/>
        <v>0</v>
      </c>
      <c r="AM172" t="str">
        <f>IFERROR(VLOOKUP($F172,DSKH!$D:$BF,31,0),"")</f>
        <v>Tỉnh Cà Mau</v>
      </c>
      <c r="AN172" t="str">
        <f>IFERROR(VLOOKUP($F172,DSKH!$D:$BF,29,0),"")</f>
        <v>Xã Vĩnh Thanh</v>
      </c>
      <c r="AO172">
        <f>IFERROR(VLOOKUP($F172,DSKH!$D:$BF,52,0),"")</f>
        <v>0</v>
      </c>
      <c r="AP172">
        <f>IF(L172="x",1+COUNTIFS(AP$4:AP171,"&gt;0",$AA$4:$AA171,$AA171),0)</f>
        <v>0</v>
      </c>
      <c r="AQ172">
        <f>IF(M172="x",1+COUNTIFS(AQ$4:AQ171,"&gt;0",$AA$4:$AA171,$AA171),0)</f>
        <v>0</v>
      </c>
      <c r="AR172">
        <f>IF(N172="x",1+COUNTIFS(AR$4:AR171,"&gt;0",$AA$4:$AA171,$AA171),0)</f>
        <v>0</v>
      </c>
      <c r="AS172">
        <f>IF(O172="x",1+COUNTIFS(AS$4:AS171,"&gt;0",$AA$4:$AA171,$AA171),0)</f>
        <v>2</v>
      </c>
      <c r="AT172">
        <f>IF(P172="x",1+COUNTIFS(AT$4:AT171,"&gt;0",$AA$4:$AA171,$AA171),0)</f>
        <v>0</v>
      </c>
      <c r="AU172">
        <f>IF(Q172="x",1+COUNTIFS(AU$4:AU171,"&gt;0",$AA$4:$AA171,$AA171),0)</f>
        <v>0</v>
      </c>
      <c r="AV172">
        <f>IF(R172="x",1+COUNTIFS(AV$4:AV171,"&gt;0",$AA$4:$AA171,$AA171),0)</f>
        <v>0</v>
      </c>
      <c r="AW172">
        <f t="shared" si="8"/>
        <v>1</v>
      </c>
      <c r="AX172">
        <f t="shared" si="9"/>
        <v>0</v>
      </c>
      <c r="AY172">
        <f t="shared" si="107"/>
        <v>1</v>
      </c>
      <c r="AZ172">
        <f t="shared" si="108"/>
        <v>0</v>
      </c>
      <c r="BA172" s="4">
        <f t="shared" si="109"/>
        <v>0</v>
      </c>
      <c r="BB172" s="4">
        <f t="shared" si="110"/>
        <v>0</v>
      </c>
      <c r="BC172" s="4">
        <f t="shared" si="111"/>
        <v>0</v>
      </c>
      <c r="BD172" s="4">
        <f t="shared" si="112"/>
        <v>0</v>
      </c>
      <c r="BE172" s="4">
        <f t="shared" si="113"/>
        <v>0</v>
      </c>
      <c r="BF172" s="4">
        <f t="shared" si="114"/>
        <v>0</v>
      </c>
      <c r="BG172" s="4">
        <f t="shared" si="115"/>
        <v>0</v>
      </c>
      <c r="BH172" s="4">
        <f t="shared" si="116"/>
        <v>0</v>
      </c>
      <c r="BI172" s="4">
        <f t="shared" si="117"/>
        <v>0</v>
      </c>
      <c r="BJ172" s="4">
        <f t="shared" si="118"/>
        <v>0</v>
      </c>
      <c r="BK172" s="4">
        <f t="shared" si="119"/>
        <v>1</v>
      </c>
      <c r="BL172" s="4">
        <f t="shared" si="120"/>
        <v>0</v>
      </c>
      <c r="BM172" s="4">
        <f t="shared" si="121"/>
        <v>0</v>
      </c>
      <c r="BN172" s="4">
        <f t="shared" si="122"/>
        <v>0</v>
      </c>
      <c r="BO172">
        <f>SUMIFS(BH$5:BH172,$AA$5:$AA172,$AA172)</f>
        <v>3</v>
      </c>
      <c r="BP172">
        <f>SUMIFS(BI$5:BI172,$AA$5:$AA172,$AA172)</f>
        <v>3</v>
      </c>
      <c r="BQ172">
        <f>SUMIFS(BJ$5:BJ172,$AA$5:$AA172,$AA172)</f>
        <v>3</v>
      </c>
      <c r="BR172">
        <f>SUMIFS(BK$5:BK172,$AA$5:$AA172,$AA172)</f>
        <v>2</v>
      </c>
      <c r="BS172">
        <f>SUMIFS(BL$5:BL172,$AA$5:$AA172,$AA172)</f>
        <v>4</v>
      </c>
      <c r="BT172">
        <f>SUMIFS(BM$5:BM172,$AA$5:$AA172,$AA172)</f>
        <v>1</v>
      </c>
      <c r="BU172">
        <f>SUMIFS(BN$5:BN172,$AA$5:$AA172,$AA172)</f>
        <v>0</v>
      </c>
      <c r="BV172">
        <f t="shared" si="123"/>
        <v>14</v>
      </c>
      <c r="BW172">
        <f t="shared" si="124"/>
        <v>15</v>
      </c>
      <c r="BX172">
        <f t="shared" si="125"/>
        <v>14</v>
      </c>
      <c r="BY172">
        <f t="shared" si="126"/>
        <v>13</v>
      </c>
      <c r="BZ172">
        <f t="shared" si="127"/>
        <v>15</v>
      </c>
      <c r="CA172">
        <f t="shared" si="128"/>
        <v>21</v>
      </c>
      <c r="CB172">
        <f t="shared" si="129"/>
        <v>0</v>
      </c>
      <c r="CC172">
        <f t="shared" si="130"/>
        <v>2</v>
      </c>
      <c r="CD172">
        <f t="shared" si="131"/>
        <v>13</v>
      </c>
      <c r="CE172" t="str">
        <f>IFERROR(VLOOKUP($AA172,'Tuyến và nhân viên'!$I:$O,7,0),"")</f>
        <v>Trần Văn Khanh</v>
      </c>
      <c r="CF172">
        <f t="shared" si="132"/>
        <v>2</v>
      </c>
      <c r="CG172">
        <f t="shared" si="133"/>
        <v>1</v>
      </c>
      <c r="CH172">
        <f>COUNTIFS($L172:L172,"x")</f>
        <v>0</v>
      </c>
      <c r="CI172">
        <f>COUNTIFS($L172:M172,"x")</f>
        <v>0</v>
      </c>
      <c r="CJ172">
        <f>COUNTIFS($L172:N172,"x")</f>
        <v>0</v>
      </c>
      <c r="CK172">
        <f>COUNTIFS($L172:O172,"x")</f>
        <v>1</v>
      </c>
      <c r="CL172">
        <f>COUNTIFS($L172:P172,"x")</f>
        <v>1</v>
      </c>
      <c r="CM172">
        <f>COUNTIFS($L172:Q172,"x")</f>
        <v>1</v>
      </c>
      <c r="CN172">
        <f>COUNTIFS($L172:R172,"x")</f>
        <v>1</v>
      </c>
      <c r="CO172" t="str" cm="1">
        <f t="array" ref="CO172">IFERROR(INDEX($CH$4:$CN$4,0,MATCH(1,$CH172:$CN172,0)),"")</f>
        <v>Thứ 5</v>
      </c>
      <c r="CP172" t="str" cm="1">
        <f t="array" ref="CP172">IFERROR(INDEX($CH$4:$CN$4,0,MATCH(2,$CH172:$CN172,0)),"")</f>
        <v/>
      </c>
      <c r="CQ172" t="str">
        <f t="shared" si="134"/>
        <v>Thứ 5</v>
      </c>
      <c r="CR172" t="str">
        <f t="shared" si="29"/>
        <v>F2 - Tuần 1 &amp; 3</v>
      </c>
    </row>
    <row r="173" spans="1:96" x14ac:dyDescent="0.3">
      <c r="A173" s="117" t="s">
        <v>35150</v>
      </c>
      <c r="B173" s="118" t="s">
        <v>33266</v>
      </c>
      <c r="C173" s="118" t="s">
        <v>33267</v>
      </c>
      <c r="D173" s="118" t="s">
        <v>39659</v>
      </c>
      <c r="E173" s="118" t="s">
        <v>39660</v>
      </c>
      <c r="F173" s="118" t="s">
        <v>20012</v>
      </c>
      <c r="G173" s="118" t="s">
        <v>34272</v>
      </c>
      <c r="H173" s="118" t="s">
        <v>34278</v>
      </c>
      <c r="I173" s="118" t="s">
        <v>22</v>
      </c>
      <c r="J173" s="119" t="s">
        <v>39658</v>
      </c>
      <c r="K173" s="119" t="s">
        <v>23</v>
      </c>
      <c r="L173" s="117" t="s">
        <v>23</v>
      </c>
      <c r="M173" s="117" t="s">
        <v>24</v>
      </c>
      <c r="N173" s="117" t="s">
        <v>23</v>
      </c>
      <c r="O173" s="117" t="s">
        <v>23</v>
      </c>
      <c r="P173" s="117" t="s">
        <v>23</v>
      </c>
      <c r="Q173" s="117" t="s">
        <v>23</v>
      </c>
      <c r="R173" s="117" t="s">
        <v>23</v>
      </c>
      <c r="S173" s="117" t="s">
        <v>24</v>
      </c>
      <c r="T173" s="117" t="s">
        <v>24</v>
      </c>
      <c r="U173" s="117" t="s">
        <v>24</v>
      </c>
      <c r="V173" s="117" t="s">
        <v>24</v>
      </c>
      <c r="W173" s="74" t="str">
        <f t="shared" si="100"/>
        <v>x</v>
      </c>
      <c r="X173" s="74" t="str">
        <f t="shared" si="101"/>
        <v/>
      </c>
      <c r="Y173" s="74" t="str">
        <f t="shared" si="102"/>
        <v>x</v>
      </c>
      <c r="Z173" s="74" t="str">
        <f t="shared" si="103"/>
        <v/>
      </c>
      <c r="AA173" t="str">
        <f>VLOOKUP($D173,'Tuyến và nhân viên'!$D:$M,6,0)</f>
        <v>HL00594</v>
      </c>
      <c r="AB173" t="str">
        <f>VLOOKUP($D173,'Tuyến và nhân viên'!$D:$M,7,0)</f>
        <v>Quách Ngọc Duyên</v>
      </c>
      <c r="AC173" s="16" t="str">
        <f>IFERROR(VLOOKUP($F173,DSKH!$D:$BF,53,0),"")</f>
        <v>F2</v>
      </c>
      <c r="AD173" s="16" t="str">
        <f>IFERROR(VLOOKUP($F173,DSKH!$D:$BF,54,0),"")</f>
        <v>OTC</v>
      </c>
      <c r="AE173" s="4">
        <f>SUMIFS('Doanh số khách hàng'!$F:$F,'Doanh số khách hàng'!$A:$A,'Chi tiết tuyến'!$F173)</f>
        <v>76000</v>
      </c>
      <c r="AF173" s="16" t="str">
        <f t="shared" si="4"/>
        <v>F4</v>
      </c>
      <c r="AG173" s="16" t="str">
        <f t="shared" si="5"/>
        <v>F2</v>
      </c>
      <c r="AH173" t="b">
        <f t="shared" si="104"/>
        <v>0</v>
      </c>
      <c r="AI173" t="b">
        <f t="shared" si="105"/>
        <v>1</v>
      </c>
      <c r="AJ173">
        <f>IFERROR(VLOOKUP($AC173,Master!$D:$E,2,0),"")</f>
        <v>2</v>
      </c>
      <c r="AK173">
        <f>VLOOKUP($AF173,Master!$D:$E,2,0)</f>
        <v>4</v>
      </c>
      <c r="AL173" s="4">
        <f t="shared" si="106"/>
        <v>38000</v>
      </c>
      <c r="AM173" t="str">
        <f>IFERROR(VLOOKUP($F173,DSKH!$D:$BF,31,0),"")</f>
        <v>Tỉnh Cà Mau</v>
      </c>
      <c r="AN173" t="str">
        <f>IFERROR(VLOOKUP($F173,DSKH!$D:$BF,29,0),"")</f>
        <v>Xã Vĩnh Mỹ</v>
      </c>
      <c r="AO173">
        <f>IFERROR(VLOOKUP($F173,DSKH!$D:$BF,52,0),"")</f>
        <v>76000</v>
      </c>
      <c r="AP173">
        <f>IF(L173="x",1+COUNTIFS(AP$4:AP172,"&gt;0",$AA$4:$AA172,$AA172),0)</f>
        <v>0</v>
      </c>
      <c r="AQ173">
        <f>IF(M173="x",1+COUNTIFS(AQ$4:AQ172,"&gt;0",$AA$4:$AA172,$AA172),0)</f>
        <v>5</v>
      </c>
      <c r="AR173">
        <f>IF(N173="x",1+COUNTIFS(AR$4:AR172,"&gt;0",$AA$4:$AA172,$AA172),0)</f>
        <v>0</v>
      </c>
      <c r="AS173">
        <f>IF(O173="x",1+COUNTIFS(AS$4:AS172,"&gt;0",$AA$4:$AA172,$AA172),0)</f>
        <v>0</v>
      </c>
      <c r="AT173">
        <f>IF(P173="x",1+COUNTIFS(AT$4:AT172,"&gt;0",$AA$4:$AA172,$AA172),0)</f>
        <v>0</v>
      </c>
      <c r="AU173">
        <f>IF(Q173="x",1+COUNTIFS(AU$4:AU172,"&gt;0",$AA$4:$AA172,$AA172),0)</f>
        <v>0</v>
      </c>
      <c r="AV173">
        <f>IF(R173="x",1+COUNTIFS(AV$4:AV172,"&gt;0",$AA$4:$AA172,$AA172),0)</f>
        <v>0</v>
      </c>
      <c r="AW173">
        <f t="shared" si="8"/>
        <v>1</v>
      </c>
      <c r="AX173">
        <f t="shared" si="9"/>
        <v>0</v>
      </c>
      <c r="AY173">
        <f t="shared" si="107"/>
        <v>1</v>
      </c>
      <c r="AZ173">
        <f t="shared" si="108"/>
        <v>0</v>
      </c>
      <c r="BA173" s="4">
        <f t="shared" si="109"/>
        <v>0</v>
      </c>
      <c r="BB173" s="4">
        <f t="shared" si="110"/>
        <v>38000</v>
      </c>
      <c r="BC173" s="4">
        <f t="shared" si="111"/>
        <v>0</v>
      </c>
      <c r="BD173" s="4">
        <f t="shared" si="112"/>
        <v>0</v>
      </c>
      <c r="BE173" s="4">
        <f t="shared" si="113"/>
        <v>0</v>
      </c>
      <c r="BF173" s="4">
        <f t="shared" si="114"/>
        <v>0</v>
      </c>
      <c r="BG173" s="4">
        <f t="shared" si="115"/>
        <v>0</v>
      </c>
      <c r="BH173" s="4">
        <f t="shared" si="116"/>
        <v>0</v>
      </c>
      <c r="BI173" s="4">
        <f t="shared" si="117"/>
        <v>1</v>
      </c>
      <c r="BJ173" s="4">
        <f t="shared" si="118"/>
        <v>0</v>
      </c>
      <c r="BK173" s="4">
        <f t="shared" si="119"/>
        <v>0</v>
      </c>
      <c r="BL173" s="4">
        <f t="shared" si="120"/>
        <v>0</v>
      </c>
      <c r="BM173" s="4">
        <f t="shared" si="121"/>
        <v>0</v>
      </c>
      <c r="BN173" s="4">
        <f t="shared" si="122"/>
        <v>0</v>
      </c>
      <c r="BO173">
        <f>SUMIFS(BH$5:BH173,$AA$5:$AA173,$AA173)</f>
        <v>3</v>
      </c>
      <c r="BP173">
        <f>SUMIFS(BI$5:BI173,$AA$5:$AA173,$AA173)</f>
        <v>4</v>
      </c>
      <c r="BQ173">
        <f>SUMIFS(BJ$5:BJ173,$AA$5:$AA173,$AA173)</f>
        <v>3</v>
      </c>
      <c r="BR173">
        <f>SUMIFS(BK$5:BK173,$AA$5:$AA173,$AA173)</f>
        <v>2</v>
      </c>
      <c r="BS173">
        <f>SUMIFS(BL$5:BL173,$AA$5:$AA173,$AA173)</f>
        <v>4</v>
      </c>
      <c r="BT173">
        <f>SUMIFS(BM$5:BM173,$AA$5:$AA173,$AA173)</f>
        <v>1</v>
      </c>
      <c r="BU173">
        <f>SUMIFS(BN$5:BN173,$AA$5:$AA173,$AA173)</f>
        <v>0</v>
      </c>
      <c r="BV173">
        <f t="shared" si="123"/>
        <v>14</v>
      </c>
      <c r="BW173">
        <f t="shared" si="124"/>
        <v>15</v>
      </c>
      <c r="BX173">
        <f t="shared" si="125"/>
        <v>14</v>
      </c>
      <c r="BY173">
        <f t="shared" si="126"/>
        <v>13</v>
      </c>
      <c r="BZ173">
        <f t="shared" si="127"/>
        <v>15</v>
      </c>
      <c r="CA173">
        <f t="shared" si="128"/>
        <v>21</v>
      </c>
      <c r="CB173">
        <f t="shared" si="129"/>
        <v>0</v>
      </c>
      <c r="CC173">
        <f t="shared" si="130"/>
        <v>4</v>
      </c>
      <c r="CD173">
        <f t="shared" si="131"/>
        <v>15</v>
      </c>
      <c r="CE173" t="str">
        <f>IFERROR(VLOOKUP($AA173,'Tuyến và nhân viên'!$I:$O,7,0),"")</f>
        <v>Trần Văn Khanh</v>
      </c>
      <c r="CF173">
        <f t="shared" si="132"/>
        <v>2</v>
      </c>
      <c r="CG173">
        <f t="shared" si="133"/>
        <v>1</v>
      </c>
      <c r="CH173">
        <f>COUNTIFS($L173:L173,"x")</f>
        <v>0</v>
      </c>
      <c r="CI173">
        <f>COUNTIFS($L173:M173,"x")</f>
        <v>1</v>
      </c>
      <c r="CJ173">
        <f>COUNTIFS($L173:N173,"x")</f>
        <v>1</v>
      </c>
      <c r="CK173">
        <f>COUNTIFS($L173:O173,"x")</f>
        <v>1</v>
      </c>
      <c r="CL173">
        <f>COUNTIFS($L173:P173,"x")</f>
        <v>1</v>
      </c>
      <c r="CM173">
        <f>COUNTIFS($L173:Q173,"x")</f>
        <v>1</v>
      </c>
      <c r="CN173">
        <f>COUNTIFS($L173:R173,"x")</f>
        <v>1</v>
      </c>
      <c r="CO173" t="str" cm="1">
        <f t="array" ref="CO173">IFERROR(INDEX($CH$4:$CN$4,0,MATCH(1,$CH173:$CN173,0)),"")</f>
        <v>Thứ 3</v>
      </c>
      <c r="CP173" t="str" cm="1">
        <f t="array" ref="CP173">IFERROR(INDEX($CH$4:$CN$4,0,MATCH(2,$CH173:$CN173,0)),"")</f>
        <v/>
      </c>
      <c r="CQ173" t="str">
        <f t="shared" si="134"/>
        <v>Thứ 3</v>
      </c>
      <c r="CR173" t="str">
        <f t="shared" si="29"/>
        <v>F2 - Tuần 1 &amp; 3</v>
      </c>
    </row>
    <row r="174" spans="1:96" x14ac:dyDescent="0.3">
      <c r="A174" s="117" t="s">
        <v>35161</v>
      </c>
      <c r="B174" s="118" t="s">
        <v>33266</v>
      </c>
      <c r="C174" s="118" t="s">
        <v>33267</v>
      </c>
      <c r="D174" s="118" t="s">
        <v>39659</v>
      </c>
      <c r="E174" s="118" t="s">
        <v>39660</v>
      </c>
      <c r="F174" s="118" t="s">
        <v>34301</v>
      </c>
      <c r="G174" s="118" t="s">
        <v>34302</v>
      </c>
      <c r="H174" s="118" t="s">
        <v>34309</v>
      </c>
      <c r="I174" s="118" t="s">
        <v>22</v>
      </c>
      <c r="J174" s="119" t="s">
        <v>39658</v>
      </c>
      <c r="K174" s="119" t="s">
        <v>23</v>
      </c>
      <c r="L174" s="117" t="s">
        <v>23</v>
      </c>
      <c r="M174" s="117" t="s">
        <v>24</v>
      </c>
      <c r="N174" s="117" t="s">
        <v>23</v>
      </c>
      <c r="O174" s="117" t="s">
        <v>23</v>
      </c>
      <c r="P174" s="117" t="s">
        <v>23</v>
      </c>
      <c r="Q174" s="117" t="s">
        <v>23</v>
      </c>
      <c r="R174" s="117" t="s">
        <v>23</v>
      </c>
      <c r="S174" s="117" t="s">
        <v>24</v>
      </c>
      <c r="T174" s="117" t="s">
        <v>24</v>
      </c>
      <c r="U174" s="117" t="s">
        <v>24</v>
      </c>
      <c r="V174" s="117" t="s">
        <v>24</v>
      </c>
      <c r="W174" s="74" t="str">
        <f t="shared" si="100"/>
        <v>x</v>
      </c>
      <c r="X174" s="74" t="str">
        <f t="shared" si="101"/>
        <v/>
      </c>
      <c r="Y174" s="74" t="str">
        <f t="shared" si="102"/>
        <v>x</v>
      </c>
      <c r="Z174" s="74" t="str">
        <f t="shared" si="103"/>
        <v/>
      </c>
      <c r="AA174" t="str">
        <f>VLOOKUP($D174,'Tuyến và nhân viên'!$D:$M,6,0)</f>
        <v>HL00594</v>
      </c>
      <c r="AB174" t="str">
        <f>VLOOKUP($D174,'Tuyến và nhân viên'!$D:$M,7,0)</f>
        <v>Quách Ngọc Duyên</v>
      </c>
      <c r="AC174" s="16" t="str">
        <f>IFERROR(VLOOKUP($F174,DSKH!$D:$BF,53,0),"")</f>
        <v>F2</v>
      </c>
      <c r="AD174" s="16" t="str">
        <f>IFERROR(VLOOKUP($F174,DSKH!$D:$BF,54,0),"")</f>
        <v>OTC</v>
      </c>
      <c r="AE174" s="4">
        <f>SUMIFS('Doanh số khách hàng'!$F:$F,'Doanh số khách hàng'!$A:$A,'Chi tiết tuyến'!$F174)</f>
        <v>0</v>
      </c>
      <c r="AF174" s="16" t="str">
        <f t="shared" si="4"/>
        <v>F4</v>
      </c>
      <c r="AG174" s="16" t="str">
        <f t="shared" si="5"/>
        <v>F2</v>
      </c>
      <c r="AH174" t="b">
        <f t="shared" si="104"/>
        <v>0</v>
      </c>
      <c r="AI174" t="b">
        <f t="shared" si="105"/>
        <v>1</v>
      </c>
      <c r="AJ174">
        <f>IFERROR(VLOOKUP($AC174,Master!$D:$E,2,0),"")</f>
        <v>2</v>
      </c>
      <c r="AK174">
        <f>VLOOKUP($AF174,Master!$D:$E,2,0)</f>
        <v>4</v>
      </c>
      <c r="AL174" s="4">
        <f t="shared" si="106"/>
        <v>0</v>
      </c>
      <c r="AM174" t="str">
        <f>IFERROR(VLOOKUP($F174,DSKH!$D:$BF,31,0),"")</f>
        <v>Tỉnh Cà Mau</v>
      </c>
      <c r="AN174" t="str">
        <f>IFERROR(VLOOKUP($F174,DSKH!$D:$BF,29,0),"")</f>
        <v>Xã Vĩnh Mỹ</v>
      </c>
      <c r="AO174">
        <f>IFERROR(VLOOKUP($F174,DSKH!$D:$BF,52,0),"")</f>
        <v>0</v>
      </c>
      <c r="AP174">
        <f>IF(L174="x",1+COUNTIFS(AP$4:AP173,"&gt;0",$AA$4:$AA173,$AA173),0)</f>
        <v>0</v>
      </c>
      <c r="AQ174">
        <f>IF(M174="x",1+COUNTIFS(AQ$4:AQ173,"&gt;0",$AA$4:$AA173,$AA173),0)</f>
        <v>6</v>
      </c>
      <c r="AR174">
        <f>IF(N174="x",1+COUNTIFS(AR$4:AR173,"&gt;0",$AA$4:$AA173,$AA173),0)</f>
        <v>0</v>
      </c>
      <c r="AS174">
        <f>IF(O174="x",1+COUNTIFS(AS$4:AS173,"&gt;0",$AA$4:$AA173,$AA173),0)</f>
        <v>0</v>
      </c>
      <c r="AT174">
        <f>IF(P174="x",1+COUNTIFS(AT$4:AT173,"&gt;0",$AA$4:$AA173,$AA173),0)</f>
        <v>0</v>
      </c>
      <c r="AU174">
        <f>IF(Q174="x",1+COUNTIFS(AU$4:AU173,"&gt;0",$AA$4:$AA173,$AA173),0)</f>
        <v>0</v>
      </c>
      <c r="AV174">
        <f>IF(R174="x",1+COUNTIFS(AV$4:AV173,"&gt;0",$AA$4:$AA173,$AA173),0)</f>
        <v>0</v>
      </c>
      <c r="AW174">
        <f t="shared" si="8"/>
        <v>1</v>
      </c>
      <c r="AX174">
        <f t="shared" si="9"/>
        <v>0</v>
      </c>
      <c r="AY174">
        <f t="shared" si="107"/>
        <v>1</v>
      </c>
      <c r="AZ174">
        <f t="shared" si="108"/>
        <v>0</v>
      </c>
      <c r="BA174" s="4">
        <f t="shared" si="109"/>
        <v>0</v>
      </c>
      <c r="BB174" s="4">
        <f t="shared" si="110"/>
        <v>0</v>
      </c>
      <c r="BC174" s="4">
        <f t="shared" si="111"/>
        <v>0</v>
      </c>
      <c r="BD174" s="4">
        <f t="shared" si="112"/>
        <v>0</v>
      </c>
      <c r="BE174" s="4">
        <f t="shared" si="113"/>
        <v>0</v>
      </c>
      <c r="BF174" s="4">
        <f t="shared" si="114"/>
        <v>0</v>
      </c>
      <c r="BG174" s="4">
        <f t="shared" si="115"/>
        <v>0</v>
      </c>
      <c r="BH174" s="4">
        <f t="shared" si="116"/>
        <v>0</v>
      </c>
      <c r="BI174" s="4">
        <f t="shared" si="117"/>
        <v>1</v>
      </c>
      <c r="BJ174" s="4">
        <f t="shared" si="118"/>
        <v>0</v>
      </c>
      <c r="BK174" s="4">
        <f t="shared" si="119"/>
        <v>0</v>
      </c>
      <c r="BL174" s="4">
        <f t="shared" si="120"/>
        <v>0</v>
      </c>
      <c r="BM174" s="4">
        <f t="shared" si="121"/>
        <v>0</v>
      </c>
      <c r="BN174" s="4">
        <f t="shared" si="122"/>
        <v>0</v>
      </c>
      <c r="BO174">
        <f>SUMIFS(BH$5:BH174,$AA$5:$AA174,$AA174)</f>
        <v>3</v>
      </c>
      <c r="BP174">
        <f>SUMIFS(BI$5:BI174,$AA$5:$AA174,$AA174)</f>
        <v>5</v>
      </c>
      <c r="BQ174">
        <f>SUMIFS(BJ$5:BJ174,$AA$5:$AA174,$AA174)</f>
        <v>3</v>
      </c>
      <c r="BR174">
        <f>SUMIFS(BK$5:BK174,$AA$5:$AA174,$AA174)</f>
        <v>2</v>
      </c>
      <c r="BS174">
        <f>SUMIFS(BL$5:BL174,$AA$5:$AA174,$AA174)</f>
        <v>4</v>
      </c>
      <c r="BT174">
        <f>SUMIFS(BM$5:BM174,$AA$5:$AA174,$AA174)</f>
        <v>1</v>
      </c>
      <c r="BU174">
        <f>SUMIFS(BN$5:BN174,$AA$5:$AA174,$AA174)</f>
        <v>0</v>
      </c>
      <c r="BV174">
        <f t="shared" si="123"/>
        <v>14</v>
      </c>
      <c r="BW174">
        <f t="shared" si="124"/>
        <v>15</v>
      </c>
      <c r="BX174">
        <f t="shared" si="125"/>
        <v>14</v>
      </c>
      <c r="BY174">
        <f t="shared" si="126"/>
        <v>13</v>
      </c>
      <c r="BZ174">
        <f t="shared" si="127"/>
        <v>15</v>
      </c>
      <c r="CA174">
        <f t="shared" si="128"/>
        <v>21</v>
      </c>
      <c r="CB174">
        <f t="shared" si="129"/>
        <v>0</v>
      </c>
      <c r="CC174">
        <f t="shared" si="130"/>
        <v>5</v>
      </c>
      <c r="CD174">
        <f t="shared" si="131"/>
        <v>15</v>
      </c>
      <c r="CE174" t="str">
        <f>IFERROR(VLOOKUP($AA174,'Tuyến và nhân viên'!$I:$O,7,0),"")</f>
        <v>Trần Văn Khanh</v>
      </c>
      <c r="CF174">
        <f t="shared" si="132"/>
        <v>2</v>
      </c>
      <c r="CG174">
        <f t="shared" si="133"/>
        <v>1</v>
      </c>
      <c r="CH174">
        <f>COUNTIFS($L174:L174,"x")</f>
        <v>0</v>
      </c>
      <c r="CI174">
        <f>COUNTIFS($L174:M174,"x")</f>
        <v>1</v>
      </c>
      <c r="CJ174">
        <f>COUNTIFS($L174:N174,"x")</f>
        <v>1</v>
      </c>
      <c r="CK174">
        <f>COUNTIFS($L174:O174,"x")</f>
        <v>1</v>
      </c>
      <c r="CL174">
        <f>COUNTIFS($L174:P174,"x")</f>
        <v>1</v>
      </c>
      <c r="CM174">
        <f>COUNTIFS($L174:Q174,"x")</f>
        <v>1</v>
      </c>
      <c r="CN174">
        <f>COUNTIFS($L174:R174,"x")</f>
        <v>1</v>
      </c>
      <c r="CO174" t="str" cm="1">
        <f t="array" ref="CO174">IFERROR(INDEX($CH$4:$CN$4,0,MATCH(1,$CH174:$CN174,0)),"")</f>
        <v>Thứ 3</v>
      </c>
      <c r="CP174" t="str" cm="1">
        <f t="array" ref="CP174">IFERROR(INDEX($CH$4:$CN$4,0,MATCH(2,$CH174:$CN174,0)),"")</f>
        <v/>
      </c>
      <c r="CQ174" t="str">
        <f t="shared" si="134"/>
        <v>Thứ 3</v>
      </c>
      <c r="CR174" t="str">
        <f t="shared" si="29"/>
        <v>F2 - Tuần 1 &amp; 3</v>
      </c>
    </row>
    <row r="175" spans="1:96" x14ac:dyDescent="0.3">
      <c r="A175" s="117" t="s">
        <v>35171</v>
      </c>
      <c r="B175" s="118" t="s">
        <v>33266</v>
      </c>
      <c r="C175" s="118" t="s">
        <v>33267</v>
      </c>
      <c r="D175" s="118" t="s">
        <v>39659</v>
      </c>
      <c r="E175" s="118" t="s">
        <v>39660</v>
      </c>
      <c r="F175" s="118" t="s">
        <v>7289</v>
      </c>
      <c r="G175" s="118" t="s">
        <v>34360</v>
      </c>
      <c r="H175" s="118" t="s">
        <v>34365</v>
      </c>
      <c r="I175" s="118" t="s">
        <v>22</v>
      </c>
      <c r="J175" s="119" t="s">
        <v>39658</v>
      </c>
      <c r="K175" s="119" t="s">
        <v>23</v>
      </c>
      <c r="L175" s="117" t="s">
        <v>24</v>
      </c>
      <c r="M175" s="117" t="s">
        <v>23</v>
      </c>
      <c r="N175" s="117" t="s">
        <v>23</v>
      </c>
      <c r="O175" s="117" t="s">
        <v>23</v>
      </c>
      <c r="P175" s="117" t="s">
        <v>23</v>
      </c>
      <c r="Q175" s="117" t="s">
        <v>23</v>
      </c>
      <c r="R175" s="117" t="s">
        <v>23</v>
      </c>
      <c r="S175" s="117" t="s">
        <v>24</v>
      </c>
      <c r="T175" s="117" t="s">
        <v>24</v>
      </c>
      <c r="U175" s="117" t="s">
        <v>24</v>
      </c>
      <c r="V175" s="117" t="s">
        <v>24</v>
      </c>
      <c r="W175" s="74" t="str">
        <f t="shared" si="100"/>
        <v>x</v>
      </c>
      <c r="X175" s="74" t="str">
        <f t="shared" si="101"/>
        <v/>
      </c>
      <c r="Y175" s="74" t="str">
        <f t="shared" si="102"/>
        <v>x</v>
      </c>
      <c r="Z175" s="74" t="str">
        <f t="shared" si="103"/>
        <v/>
      </c>
      <c r="AA175" t="str">
        <f>VLOOKUP($D175,'Tuyến và nhân viên'!$D:$M,6,0)</f>
        <v>HL00594</v>
      </c>
      <c r="AB175" t="str">
        <f>VLOOKUP($D175,'Tuyến và nhân viên'!$D:$M,7,0)</f>
        <v>Quách Ngọc Duyên</v>
      </c>
      <c r="AC175" s="16" t="str">
        <f>IFERROR(VLOOKUP($F175,DSKH!$D:$BF,53,0),"")</f>
        <v>F2</v>
      </c>
      <c r="AD175" s="16" t="str">
        <f>IFERROR(VLOOKUP($F175,DSKH!$D:$BF,54,0),"")</f>
        <v>OTC</v>
      </c>
      <c r="AE175" s="4">
        <f>SUMIFS('Doanh số khách hàng'!$F:$F,'Doanh số khách hàng'!$A:$A,'Chi tiết tuyến'!$F175)</f>
        <v>483973.33333333331</v>
      </c>
      <c r="AF175" s="16" t="str">
        <f t="shared" si="4"/>
        <v>F4</v>
      </c>
      <c r="AG175" s="16" t="str">
        <f t="shared" si="5"/>
        <v>F2</v>
      </c>
      <c r="AH175" t="b">
        <f t="shared" si="104"/>
        <v>0</v>
      </c>
      <c r="AI175" t="b">
        <f t="shared" si="105"/>
        <v>1</v>
      </c>
      <c r="AJ175">
        <f>IFERROR(VLOOKUP($AC175,Master!$D:$E,2,0),"")</f>
        <v>2</v>
      </c>
      <c r="AK175">
        <f>VLOOKUP($AF175,Master!$D:$E,2,0)</f>
        <v>4</v>
      </c>
      <c r="AL175" s="4">
        <f t="shared" si="106"/>
        <v>241986.66666666666</v>
      </c>
      <c r="AM175" t="str">
        <f>IFERROR(VLOOKUP($F175,DSKH!$D:$BF,31,0),"")</f>
        <v>Tỉnh Cà Mau</v>
      </c>
      <c r="AN175" t="str">
        <f>IFERROR(VLOOKUP($F175,DSKH!$D:$BF,29,0),"")</f>
        <v>Xã Gành Hào</v>
      </c>
      <c r="AO175">
        <f>IFERROR(VLOOKUP($F175,DSKH!$D:$BF,52,0),"")</f>
        <v>483973.33333333331</v>
      </c>
      <c r="AP175">
        <f>IF(L175="x",1+COUNTIFS(AP$4:AP174,"&gt;0",$AA$4:$AA174,$AA174),0)</f>
        <v>4</v>
      </c>
      <c r="AQ175">
        <f>IF(M175="x",1+COUNTIFS(AQ$4:AQ174,"&gt;0",$AA$4:$AA174,$AA174),0)</f>
        <v>0</v>
      </c>
      <c r="AR175">
        <f>IF(N175="x",1+COUNTIFS(AR$4:AR174,"&gt;0",$AA$4:$AA174,$AA174),0)</f>
        <v>0</v>
      </c>
      <c r="AS175">
        <f>IF(O175="x",1+COUNTIFS(AS$4:AS174,"&gt;0",$AA$4:$AA174,$AA174),0)</f>
        <v>0</v>
      </c>
      <c r="AT175">
        <f>IF(P175="x",1+COUNTIFS(AT$4:AT174,"&gt;0",$AA$4:$AA174,$AA174),0)</f>
        <v>0</v>
      </c>
      <c r="AU175">
        <f>IF(Q175="x",1+COUNTIFS(AU$4:AU174,"&gt;0",$AA$4:$AA174,$AA174),0)</f>
        <v>0</v>
      </c>
      <c r="AV175">
        <f>IF(R175="x",1+COUNTIFS(AV$4:AV174,"&gt;0",$AA$4:$AA174,$AA174),0)</f>
        <v>0</v>
      </c>
      <c r="AW175">
        <f t="shared" si="8"/>
        <v>1</v>
      </c>
      <c r="AX175">
        <f t="shared" si="9"/>
        <v>0</v>
      </c>
      <c r="AY175">
        <f t="shared" si="107"/>
        <v>1</v>
      </c>
      <c r="AZ175">
        <f t="shared" si="108"/>
        <v>0</v>
      </c>
      <c r="BA175" s="4">
        <f t="shared" si="109"/>
        <v>241986.66666666666</v>
      </c>
      <c r="BB175" s="4">
        <f t="shared" si="110"/>
        <v>0</v>
      </c>
      <c r="BC175" s="4">
        <f t="shared" si="111"/>
        <v>0</v>
      </c>
      <c r="BD175" s="4">
        <f t="shared" si="112"/>
        <v>0</v>
      </c>
      <c r="BE175" s="4">
        <f t="shared" si="113"/>
        <v>0</v>
      </c>
      <c r="BF175" s="4">
        <f t="shared" si="114"/>
        <v>0</v>
      </c>
      <c r="BG175" s="4">
        <f t="shared" si="115"/>
        <v>0</v>
      </c>
      <c r="BH175" s="4">
        <f t="shared" si="116"/>
        <v>1</v>
      </c>
      <c r="BI175" s="4">
        <f t="shared" si="117"/>
        <v>0</v>
      </c>
      <c r="BJ175" s="4">
        <f t="shared" si="118"/>
        <v>0</v>
      </c>
      <c r="BK175" s="4">
        <f t="shared" si="119"/>
        <v>0</v>
      </c>
      <c r="BL175" s="4">
        <f t="shared" si="120"/>
        <v>0</v>
      </c>
      <c r="BM175" s="4">
        <f t="shared" si="121"/>
        <v>0</v>
      </c>
      <c r="BN175" s="4">
        <f t="shared" si="122"/>
        <v>0</v>
      </c>
      <c r="BO175">
        <f>SUMIFS(BH$5:BH175,$AA$5:$AA175,$AA175)</f>
        <v>4</v>
      </c>
      <c r="BP175">
        <f>SUMIFS(BI$5:BI175,$AA$5:$AA175,$AA175)</f>
        <v>5</v>
      </c>
      <c r="BQ175">
        <f>SUMIFS(BJ$5:BJ175,$AA$5:$AA175,$AA175)</f>
        <v>3</v>
      </c>
      <c r="BR175">
        <f>SUMIFS(BK$5:BK175,$AA$5:$AA175,$AA175)</f>
        <v>2</v>
      </c>
      <c r="BS175">
        <f>SUMIFS(BL$5:BL175,$AA$5:$AA175,$AA175)</f>
        <v>4</v>
      </c>
      <c r="BT175">
        <f>SUMIFS(BM$5:BM175,$AA$5:$AA175,$AA175)</f>
        <v>1</v>
      </c>
      <c r="BU175">
        <f>SUMIFS(BN$5:BN175,$AA$5:$AA175,$AA175)</f>
        <v>0</v>
      </c>
      <c r="BV175">
        <f t="shared" si="123"/>
        <v>14</v>
      </c>
      <c r="BW175">
        <f t="shared" si="124"/>
        <v>15</v>
      </c>
      <c r="BX175">
        <f t="shared" si="125"/>
        <v>14</v>
      </c>
      <c r="BY175">
        <f t="shared" si="126"/>
        <v>13</v>
      </c>
      <c r="BZ175">
        <f t="shared" si="127"/>
        <v>15</v>
      </c>
      <c r="CA175">
        <f t="shared" si="128"/>
        <v>21</v>
      </c>
      <c r="CB175">
        <f t="shared" si="129"/>
        <v>0</v>
      </c>
      <c r="CC175">
        <f t="shared" si="130"/>
        <v>4</v>
      </c>
      <c r="CD175">
        <f t="shared" si="131"/>
        <v>14</v>
      </c>
      <c r="CE175" t="str">
        <f>IFERROR(VLOOKUP($AA175,'Tuyến và nhân viên'!$I:$O,7,0),"")</f>
        <v>Trần Văn Khanh</v>
      </c>
      <c r="CF175">
        <f t="shared" si="132"/>
        <v>2</v>
      </c>
      <c r="CG175">
        <f t="shared" si="133"/>
        <v>1</v>
      </c>
      <c r="CH175">
        <f>COUNTIFS($L175:L175,"x")</f>
        <v>1</v>
      </c>
      <c r="CI175">
        <f>COUNTIFS($L175:M175,"x")</f>
        <v>1</v>
      </c>
      <c r="CJ175">
        <f>COUNTIFS($L175:N175,"x")</f>
        <v>1</v>
      </c>
      <c r="CK175">
        <f>COUNTIFS($L175:O175,"x")</f>
        <v>1</v>
      </c>
      <c r="CL175">
        <f>COUNTIFS($L175:P175,"x")</f>
        <v>1</v>
      </c>
      <c r="CM175">
        <f>COUNTIFS($L175:Q175,"x")</f>
        <v>1</v>
      </c>
      <c r="CN175">
        <f>COUNTIFS($L175:R175,"x")</f>
        <v>1</v>
      </c>
      <c r="CO175" t="str" cm="1">
        <f t="array" ref="CO175">IFERROR(INDEX($CH$4:$CN$4,0,MATCH(1,$CH175:$CN175,0)),"")</f>
        <v>Thứ 2</v>
      </c>
      <c r="CP175" t="str" cm="1">
        <f t="array" ref="CP175">IFERROR(INDEX($CH$4:$CN$4,0,MATCH(2,$CH175:$CN175,0)),"")</f>
        <v/>
      </c>
      <c r="CQ175" t="str">
        <f t="shared" si="134"/>
        <v>Thứ 2</v>
      </c>
      <c r="CR175" t="str">
        <f t="shared" si="29"/>
        <v>F2 - Tuần 1 &amp; 3</v>
      </c>
    </row>
    <row r="176" spans="1:96" x14ac:dyDescent="0.3">
      <c r="A176" s="117" t="s">
        <v>35177</v>
      </c>
      <c r="B176" s="118" t="s">
        <v>33266</v>
      </c>
      <c r="C176" s="118" t="s">
        <v>33267</v>
      </c>
      <c r="D176" s="118" t="s">
        <v>39659</v>
      </c>
      <c r="E176" s="118" t="s">
        <v>39660</v>
      </c>
      <c r="F176" s="118" t="s">
        <v>27201</v>
      </c>
      <c r="G176" s="118" t="s">
        <v>34390</v>
      </c>
      <c r="H176" s="118" t="s">
        <v>34396</v>
      </c>
      <c r="I176" s="118" t="s">
        <v>22</v>
      </c>
      <c r="J176" s="119" t="s">
        <v>39658</v>
      </c>
      <c r="K176" s="119" t="s">
        <v>23</v>
      </c>
      <c r="L176" s="117" t="s">
        <v>23</v>
      </c>
      <c r="M176" s="117" t="s">
        <v>24</v>
      </c>
      <c r="N176" s="117" t="s">
        <v>23</v>
      </c>
      <c r="O176" s="117" t="s">
        <v>23</v>
      </c>
      <c r="P176" s="117" t="s">
        <v>23</v>
      </c>
      <c r="Q176" s="117" t="s">
        <v>23</v>
      </c>
      <c r="R176" s="117" t="s">
        <v>23</v>
      </c>
      <c r="S176" s="117" t="s">
        <v>24</v>
      </c>
      <c r="T176" s="117" t="s">
        <v>24</v>
      </c>
      <c r="U176" s="117" t="s">
        <v>24</v>
      </c>
      <c r="V176" s="117" t="s">
        <v>24</v>
      </c>
      <c r="W176" s="74" t="str">
        <f t="shared" si="100"/>
        <v>x</v>
      </c>
      <c r="X176" s="74" t="str">
        <f t="shared" si="101"/>
        <v/>
      </c>
      <c r="Y176" s="74" t="str">
        <f t="shared" si="102"/>
        <v>x</v>
      </c>
      <c r="Z176" s="74" t="str">
        <f t="shared" si="103"/>
        <v/>
      </c>
      <c r="AA176" t="str">
        <f>VLOOKUP($D176,'Tuyến và nhân viên'!$D:$M,6,0)</f>
        <v>HL00594</v>
      </c>
      <c r="AB176" t="str">
        <f>VLOOKUP($D176,'Tuyến và nhân viên'!$D:$M,7,0)</f>
        <v>Quách Ngọc Duyên</v>
      </c>
      <c r="AC176" s="16" t="str">
        <f>IFERROR(VLOOKUP($F176,DSKH!$D:$BF,53,0),"")</f>
        <v>F2</v>
      </c>
      <c r="AD176" s="16" t="str">
        <f>IFERROR(VLOOKUP($F176,DSKH!$D:$BF,54,0),"")</f>
        <v>OTC</v>
      </c>
      <c r="AE176" s="4">
        <f>SUMIFS('Doanh số khách hàng'!$F:$F,'Doanh số khách hàng'!$A:$A,'Chi tiết tuyến'!$F176)</f>
        <v>0</v>
      </c>
      <c r="AF176" s="16" t="str">
        <f t="shared" si="4"/>
        <v>F4</v>
      </c>
      <c r="AG176" s="16" t="str">
        <f t="shared" si="5"/>
        <v>F2</v>
      </c>
      <c r="AH176" t="b">
        <f t="shared" si="104"/>
        <v>0</v>
      </c>
      <c r="AI176" t="b">
        <f t="shared" si="105"/>
        <v>1</v>
      </c>
      <c r="AJ176">
        <f>IFERROR(VLOOKUP($AC176,Master!$D:$E,2,0),"")</f>
        <v>2</v>
      </c>
      <c r="AK176">
        <f>VLOOKUP($AF176,Master!$D:$E,2,0)</f>
        <v>4</v>
      </c>
      <c r="AL176" s="4">
        <f t="shared" si="106"/>
        <v>0</v>
      </c>
      <c r="AM176" t="str">
        <f>IFERROR(VLOOKUP($F176,DSKH!$D:$BF,31,0),"")</f>
        <v>Tỉnh Cà Mau</v>
      </c>
      <c r="AN176" t="str">
        <f>IFERROR(VLOOKUP($F176,DSKH!$D:$BF,29,0),"")</f>
        <v>Phường Láng Tròn</v>
      </c>
      <c r="AO176">
        <f>IFERROR(VLOOKUP($F176,DSKH!$D:$BF,52,0),"")</f>
        <v>0</v>
      </c>
      <c r="AP176">
        <f>IF(L176="x",1+COUNTIFS(AP$4:AP175,"&gt;0",$AA$4:$AA175,$AA175),0)</f>
        <v>0</v>
      </c>
      <c r="AQ176">
        <f>IF(M176="x",1+COUNTIFS(AQ$4:AQ175,"&gt;0",$AA$4:$AA175,$AA175),0)</f>
        <v>7</v>
      </c>
      <c r="AR176">
        <f>IF(N176="x",1+COUNTIFS(AR$4:AR175,"&gt;0",$AA$4:$AA175,$AA175),0)</f>
        <v>0</v>
      </c>
      <c r="AS176">
        <f>IF(O176="x",1+COUNTIFS(AS$4:AS175,"&gt;0",$AA$4:$AA175,$AA175),0)</f>
        <v>0</v>
      </c>
      <c r="AT176">
        <f>IF(P176="x",1+COUNTIFS(AT$4:AT175,"&gt;0",$AA$4:$AA175,$AA175),0)</f>
        <v>0</v>
      </c>
      <c r="AU176">
        <f>IF(Q176="x",1+COUNTIFS(AU$4:AU175,"&gt;0",$AA$4:$AA175,$AA175),0)</f>
        <v>0</v>
      </c>
      <c r="AV176">
        <f>IF(R176="x",1+COUNTIFS(AV$4:AV175,"&gt;0",$AA$4:$AA175,$AA175),0)</f>
        <v>0</v>
      </c>
      <c r="AW176">
        <f t="shared" si="8"/>
        <v>1</v>
      </c>
      <c r="AX176">
        <f t="shared" si="9"/>
        <v>0</v>
      </c>
      <c r="AY176">
        <f t="shared" si="107"/>
        <v>1</v>
      </c>
      <c r="AZ176">
        <f t="shared" si="108"/>
        <v>0</v>
      </c>
      <c r="BA176" s="4">
        <f t="shared" si="109"/>
        <v>0</v>
      </c>
      <c r="BB176" s="4">
        <f t="shared" si="110"/>
        <v>0</v>
      </c>
      <c r="BC176" s="4">
        <f t="shared" si="111"/>
        <v>0</v>
      </c>
      <c r="BD176" s="4">
        <f t="shared" si="112"/>
        <v>0</v>
      </c>
      <c r="BE176" s="4">
        <f t="shared" si="113"/>
        <v>0</v>
      </c>
      <c r="BF176" s="4">
        <f t="shared" si="114"/>
        <v>0</v>
      </c>
      <c r="BG176" s="4">
        <f t="shared" si="115"/>
        <v>0</v>
      </c>
      <c r="BH176" s="4">
        <f t="shared" si="116"/>
        <v>0</v>
      </c>
      <c r="BI176" s="4">
        <f t="shared" si="117"/>
        <v>1</v>
      </c>
      <c r="BJ176" s="4">
        <f t="shared" si="118"/>
        <v>0</v>
      </c>
      <c r="BK176" s="4">
        <f t="shared" si="119"/>
        <v>0</v>
      </c>
      <c r="BL176" s="4">
        <f t="shared" si="120"/>
        <v>0</v>
      </c>
      <c r="BM176" s="4">
        <f t="shared" si="121"/>
        <v>0</v>
      </c>
      <c r="BN176" s="4">
        <f t="shared" si="122"/>
        <v>0</v>
      </c>
      <c r="BO176">
        <f>SUMIFS(BH$5:BH176,$AA$5:$AA176,$AA176)</f>
        <v>4</v>
      </c>
      <c r="BP176">
        <f>SUMIFS(BI$5:BI176,$AA$5:$AA176,$AA176)</f>
        <v>6</v>
      </c>
      <c r="BQ176">
        <f>SUMIFS(BJ$5:BJ176,$AA$5:$AA176,$AA176)</f>
        <v>3</v>
      </c>
      <c r="BR176">
        <f>SUMIFS(BK$5:BK176,$AA$5:$AA176,$AA176)</f>
        <v>2</v>
      </c>
      <c r="BS176">
        <f>SUMIFS(BL$5:BL176,$AA$5:$AA176,$AA176)</f>
        <v>4</v>
      </c>
      <c r="BT176">
        <f>SUMIFS(BM$5:BM176,$AA$5:$AA176,$AA176)</f>
        <v>1</v>
      </c>
      <c r="BU176">
        <f>SUMIFS(BN$5:BN176,$AA$5:$AA176,$AA176)</f>
        <v>0</v>
      </c>
      <c r="BV176">
        <f t="shared" si="123"/>
        <v>14</v>
      </c>
      <c r="BW176">
        <f t="shared" si="124"/>
        <v>15</v>
      </c>
      <c r="BX176">
        <f t="shared" si="125"/>
        <v>14</v>
      </c>
      <c r="BY176">
        <f t="shared" si="126"/>
        <v>13</v>
      </c>
      <c r="BZ176">
        <f t="shared" si="127"/>
        <v>15</v>
      </c>
      <c r="CA176">
        <f t="shared" si="128"/>
        <v>21</v>
      </c>
      <c r="CB176">
        <f t="shared" si="129"/>
        <v>0</v>
      </c>
      <c r="CC176">
        <f t="shared" si="130"/>
        <v>6</v>
      </c>
      <c r="CD176">
        <f t="shared" si="131"/>
        <v>15</v>
      </c>
      <c r="CE176" t="str">
        <f>IFERROR(VLOOKUP($AA176,'Tuyến và nhân viên'!$I:$O,7,0),"")</f>
        <v>Trần Văn Khanh</v>
      </c>
      <c r="CF176">
        <f t="shared" si="132"/>
        <v>2</v>
      </c>
      <c r="CG176">
        <f t="shared" si="133"/>
        <v>1</v>
      </c>
      <c r="CH176">
        <f>COUNTIFS($L176:L176,"x")</f>
        <v>0</v>
      </c>
      <c r="CI176">
        <f>COUNTIFS($L176:M176,"x")</f>
        <v>1</v>
      </c>
      <c r="CJ176">
        <f>COUNTIFS($L176:N176,"x")</f>
        <v>1</v>
      </c>
      <c r="CK176">
        <f>COUNTIFS($L176:O176,"x")</f>
        <v>1</v>
      </c>
      <c r="CL176">
        <f>COUNTIFS($L176:P176,"x")</f>
        <v>1</v>
      </c>
      <c r="CM176">
        <f>COUNTIFS($L176:Q176,"x")</f>
        <v>1</v>
      </c>
      <c r="CN176">
        <f>COUNTIFS($L176:R176,"x")</f>
        <v>1</v>
      </c>
      <c r="CO176" t="str" cm="1">
        <f t="array" ref="CO176">IFERROR(INDEX($CH$4:$CN$4,0,MATCH(1,$CH176:$CN176,0)),"")</f>
        <v>Thứ 3</v>
      </c>
      <c r="CP176" t="str" cm="1">
        <f t="array" ref="CP176">IFERROR(INDEX($CH$4:$CN$4,0,MATCH(2,$CH176:$CN176,0)),"")</f>
        <v/>
      </c>
      <c r="CQ176" t="str">
        <f t="shared" si="134"/>
        <v>Thứ 3</v>
      </c>
      <c r="CR176" t="str">
        <f t="shared" si="29"/>
        <v>F2 - Tuần 1 &amp; 3</v>
      </c>
    </row>
    <row r="177" spans="1:96" x14ac:dyDescent="0.3">
      <c r="A177" s="117" t="s">
        <v>35189</v>
      </c>
      <c r="B177" s="118" t="s">
        <v>33266</v>
      </c>
      <c r="C177" s="118" t="s">
        <v>33267</v>
      </c>
      <c r="D177" s="118" t="s">
        <v>39659</v>
      </c>
      <c r="E177" s="118" t="s">
        <v>39660</v>
      </c>
      <c r="F177" s="118" t="s">
        <v>24193</v>
      </c>
      <c r="G177" s="118" t="s">
        <v>34401</v>
      </c>
      <c r="H177" s="118" t="s">
        <v>34408</v>
      </c>
      <c r="I177" s="118" t="s">
        <v>22</v>
      </c>
      <c r="J177" s="119" t="s">
        <v>39658</v>
      </c>
      <c r="K177" s="119" t="s">
        <v>23</v>
      </c>
      <c r="L177" s="117" t="s">
        <v>23</v>
      </c>
      <c r="M177" s="117" t="s">
        <v>24</v>
      </c>
      <c r="N177" s="117" t="s">
        <v>23</v>
      </c>
      <c r="O177" s="117" t="s">
        <v>23</v>
      </c>
      <c r="P177" s="117" t="s">
        <v>23</v>
      </c>
      <c r="Q177" s="117" t="s">
        <v>23</v>
      </c>
      <c r="R177" s="117" t="s">
        <v>23</v>
      </c>
      <c r="S177" s="117" t="s">
        <v>24</v>
      </c>
      <c r="T177" s="117" t="s">
        <v>24</v>
      </c>
      <c r="U177" s="117" t="s">
        <v>24</v>
      </c>
      <c r="V177" s="117" t="s">
        <v>24</v>
      </c>
      <c r="W177" s="74" t="str">
        <f t="shared" si="100"/>
        <v>x</v>
      </c>
      <c r="X177" s="74" t="str">
        <f t="shared" si="101"/>
        <v/>
      </c>
      <c r="Y177" s="74" t="str">
        <f t="shared" si="102"/>
        <v>x</v>
      </c>
      <c r="Z177" s="74" t="str">
        <f t="shared" si="103"/>
        <v/>
      </c>
      <c r="AA177" t="str">
        <f>VLOOKUP($D177,'Tuyến và nhân viên'!$D:$M,6,0)</f>
        <v>HL00594</v>
      </c>
      <c r="AB177" t="str">
        <f>VLOOKUP($D177,'Tuyến và nhân viên'!$D:$M,7,0)</f>
        <v>Quách Ngọc Duyên</v>
      </c>
      <c r="AC177" s="16" t="str">
        <f>IFERROR(VLOOKUP($F177,DSKH!$D:$BF,53,0),"")</f>
        <v>F2</v>
      </c>
      <c r="AD177" s="16" t="str">
        <f>IFERROR(VLOOKUP($F177,DSKH!$D:$BF,54,0),"")</f>
        <v>OTC</v>
      </c>
      <c r="AE177" s="4">
        <f>SUMIFS('Doanh số khách hàng'!$F:$F,'Doanh số khách hàng'!$A:$A,'Chi tiết tuyến'!$F177)</f>
        <v>345920</v>
      </c>
      <c r="AF177" s="16" t="str">
        <f t="shared" si="4"/>
        <v>F4</v>
      </c>
      <c r="AG177" s="16" t="str">
        <f t="shared" si="5"/>
        <v>F2</v>
      </c>
      <c r="AH177" t="b">
        <f t="shared" si="104"/>
        <v>0</v>
      </c>
      <c r="AI177" t="b">
        <f t="shared" si="105"/>
        <v>1</v>
      </c>
      <c r="AJ177">
        <f>IFERROR(VLOOKUP($AC177,Master!$D:$E,2,0),"")</f>
        <v>2</v>
      </c>
      <c r="AK177">
        <f>VLOOKUP($AF177,Master!$D:$E,2,0)</f>
        <v>4</v>
      </c>
      <c r="AL177" s="4">
        <f t="shared" si="106"/>
        <v>172960</v>
      </c>
      <c r="AM177" t="str">
        <f>IFERROR(VLOOKUP($F177,DSKH!$D:$BF,31,0),"")</f>
        <v>Tỉnh Cà Mau</v>
      </c>
      <c r="AN177" t="str">
        <f>IFERROR(VLOOKUP($F177,DSKH!$D:$BF,29,0),"")</f>
        <v>Phường Láng Tròn</v>
      </c>
      <c r="AO177">
        <f>IFERROR(VLOOKUP($F177,DSKH!$D:$BF,52,0),"")</f>
        <v>345920</v>
      </c>
      <c r="AP177">
        <f>IF(L177="x",1+COUNTIFS(AP$4:AP176,"&gt;0",$AA$4:$AA176,$AA176),0)</f>
        <v>0</v>
      </c>
      <c r="AQ177">
        <f>IF(M177="x",1+COUNTIFS(AQ$4:AQ176,"&gt;0",$AA$4:$AA176,$AA176),0)</f>
        <v>8</v>
      </c>
      <c r="AR177">
        <f>IF(N177="x",1+COUNTIFS(AR$4:AR176,"&gt;0",$AA$4:$AA176,$AA176),0)</f>
        <v>0</v>
      </c>
      <c r="AS177">
        <f>IF(O177="x",1+COUNTIFS(AS$4:AS176,"&gt;0",$AA$4:$AA176,$AA176),0)</f>
        <v>0</v>
      </c>
      <c r="AT177">
        <f>IF(P177="x",1+COUNTIFS(AT$4:AT176,"&gt;0",$AA$4:$AA176,$AA176),0)</f>
        <v>0</v>
      </c>
      <c r="AU177">
        <f>IF(Q177="x",1+COUNTIFS(AU$4:AU176,"&gt;0",$AA$4:$AA176,$AA176),0)</f>
        <v>0</v>
      </c>
      <c r="AV177">
        <f>IF(R177="x",1+COUNTIFS(AV$4:AV176,"&gt;0",$AA$4:$AA176,$AA176),0)</f>
        <v>0</v>
      </c>
      <c r="AW177">
        <f t="shared" si="8"/>
        <v>1</v>
      </c>
      <c r="AX177">
        <f t="shared" si="9"/>
        <v>0</v>
      </c>
      <c r="AY177">
        <f t="shared" si="107"/>
        <v>1</v>
      </c>
      <c r="AZ177">
        <f t="shared" si="108"/>
        <v>0</v>
      </c>
      <c r="BA177" s="4">
        <f t="shared" si="109"/>
        <v>0</v>
      </c>
      <c r="BB177" s="4">
        <f t="shared" si="110"/>
        <v>172960</v>
      </c>
      <c r="BC177" s="4">
        <f t="shared" si="111"/>
        <v>0</v>
      </c>
      <c r="BD177" s="4">
        <f t="shared" si="112"/>
        <v>0</v>
      </c>
      <c r="BE177" s="4">
        <f t="shared" si="113"/>
        <v>0</v>
      </c>
      <c r="BF177" s="4">
        <f t="shared" si="114"/>
        <v>0</v>
      </c>
      <c r="BG177" s="4">
        <f t="shared" si="115"/>
        <v>0</v>
      </c>
      <c r="BH177" s="4">
        <f t="shared" si="116"/>
        <v>0</v>
      </c>
      <c r="BI177" s="4">
        <f t="shared" si="117"/>
        <v>1</v>
      </c>
      <c r="BJ177" s="4">
        <f t="shared" si="118"/>
        <v>0</v>
      </c>
      <c r="BK177" s="4">
        <f t="shared" si="119"/>
        <v>0</v>
      </c>
      <c r="BL177" s="4">
        <f t="shared" si="120"/>
        <v>0</v>
      </c>
      <c r="BM177" s="4">
        <f t="shared" si="121"/>
        <v>0</v>
      </c>
      <c r="BN177" s="4">
        <f t="shared" si="122"/>
        <v>0</v>
      </c>
      <c r="BO177">
        <f>SUMIFS(BH$5:BH177,$AA$5:$AA177,$AA177)</f>
        <v>4</v>
      </c>
      <c r="BP177">
        <f>SUMIFS(BI$5:BI177,$AA$5:$AA177,$AA177)</f>
        <v>7</v>
      </c>
      <c r="BQ177">
        <f>SUMIFS(BJ$5:BJ177,$AA$5:$AA177,$AA177)</f>
        <v>3</v>
      </c>
      <c r="BR177">
        <f>SUMIFS(BK$5:BK177,$AA$5:$AA177,$AA177)</f>
        <v>2</v>
      </c>
      <c r="BS177">
        <f>SUMIFS(BL$5:BL177,$AA$5:$AA177,$AA177)</f>
        <v>4</v>
      </c>
      <c r="BT177">
        <f>SUMIFS(BM$5:BM177,$AA$5:$AA177,$AA177)</f>
        <v>1</v>
      </c>
      <c r="BU177">
        <f>SUMIFS(BN$5:BN177,$AA$5:$AA177,$AA177)</f>
        <v>0</v>
      </c>
      <c r="BV177">
        <f t="shared" si="123"/>
        <v>14</v>
      </c>
      <c r="BW177">
        <f t="shared" si="124"/>
        <v>15</v>
      </c>
      <c r="BX177">
        <f t="shared" si="125"/>
        <v>14</v>
      </c>
      <c r="BY177">
        <f t="shared" si="126"/>
        <v>13</v>
      </c>
      <c r="BZ177">
        <f t="shared" si="127"/>
        <v>15</v>
      </c>
      <c r="CA177">
        <f t="shared" si="128"/>
        <v>21</v>
      </c>
      <c r="CB177">
        <f t="shared" si="129"/>
        <v>0</v>
      </c>
      <c r="CC177">
        <f t="shared" si="130"/>
        <v>7</v>
      </c>
      <c r="CD177">
        <f t="shared" si="131"/>
        <v>15</v>
      </c>
      <c r="CE177" t="str">
        <f>IFERROR(VLOOKUP($AA177,'Tuyến và nhân viên'!$I:$O,7,0),"")</f>
        <v>Trần Văn Khanh</v>
      </c>
      <c r="CF177">
        <f t="shared" si="132"/>
        <v>2</v>
      </c>
      <c r="CG177">
        <f t="shared" si="133"/>
        <v>1</v>
      </c>
      <c r="CH177">
        <f>COUNTIFS($L177:L177,"x")</f>
        <v>0</v>
      </c>
      <c r="CI177">
        <f>COUNTIFS($L177:M177,"x")</f>
        <v>1</v>
      </c>
      <c r="CJ177">
        <f>COUNTIFS($L177:N177,"x")</f>
        <v>1</v>
      </c>
      <c r="CK177">
        <f>COUNTIFS($L177:O177,"x")</f>
        <v>1</v>
      </c>
      <c r="CL177">
        <f>COUNTIFS($L177:P177,"x")</f>
        <v>1</v>
      </c>
      <c r="CM177">
        <f>COUNTIFS($L177:Q177,"x")</f>
        <v>1</v>
      </c>
      <c r="CN177">
        <f>COUNTIFS($L177:R177,"x")</f>
        <v>1</v>
      </c>
      <c r="CO177" t="str" cm="1">
        <f t="array" ref="CO177">IFERROR(INDEX($CH$4:$CN$4,0,MATCH(1,$CH177:$CN177,0)),"")</f>
        <v>Thứ 3</v>
      </c>
      <c r="CP177" t="str" cm="1">
        <f t="array" ref="CP177">IFERROR(INDEX($CH$4:$CN$4,0,MATCH(2,$CH177:$CN177,0)),"")</f>
        <v/>
      </c>
      <c r="CQ177" t="str">
        <f t="shared" si="134"/>
        <v>Thứ 3</v>
      </c>
      <c r="CR177" t="str">
        <f t="shared" si="29"/>
        <v>F2 - Tuần 1 &amp; 3</v>
      </c>
    </row>
    <row r="178" spans="1:96" x14ac:dyDescent="0.3">
      <c r="A178" s="117" t="s">
        <v>35201</v>
      </c>
      <c r="B178" s="118" t="s">
        <v>33266</v>
      </c>
      <c r="C178" s="118" t="s">
        <v>33267</v>
      </c>
      <c r="D178" s="118" t="s">
        <v>39659</v>
      </c>
      <c r="E178" s="118" t="s">
        <v>39660</v>
      </c>
      <c r="F178" s="118" t="s">
        <v>12304</v>
      </c>
      <c r="G178" s="118" t="s">
        <v>34473</v>
      </c>
      <c r="H178" s="118" t="s">
        <v>34480</v>
      </c>
      <c r="I178" s="118" t="s">
        <v>22</v>
      </c>
      <c r="J178" s="119" t="s">
        <v>39658</v>
      </c>
      <c r="K178" s="119" t="s">
        <v>23</v>
      </c>
      <c r="L178" s="117" t="s">
        <v>24</v>
      </c>
      <c r="M178" s="117" t="s">
        <v>23</v>
      </c>
      <c r="N178" s="117" t="s">
        <v>23</v>
      </c>
      <c r="O178" s="117" t="s">
        <v>23</v>
      </c>
      <c r="P178" s="117" t="s">
        <v>23</v>
      </c>
      <c r="Q178" s="117" t="s">
        <v>23</v>
      </c>
      <c r="R178" s="117" t="s">
        <v>23</v>
      </c>
      <c r="S178" s="117" t="s">
        <v>24</v>
      </c>
      <c r="T178" s="117" t="s">
        <v>24</v>
      </c>
      <c r="U178" s="117" t="s">
        <v>24</v>
      </c>
      <c r="V178" s="117" t="s">
        <v>24</v>
      </c>
      <c r="W178" s="74" t="str">
        <f t="shared" si="100"/>
        <v>x</v>
      </c>
      <c r="X178" s="74" t="str">
        <f t="shared" si="101"/>
        <v/>
      </c>
      <c r="Y178" s="74" t="str">
        <f t="shared" si="102"/>
        <v>x</v>
      </c>
      <c r="Z178" s="74" t="str">
        <f t="shared" si="103"/>
        <v/>
      </c>
      <c r="AA178" t="str">
        <f>VLOOKUP($D178,'Tuyến và nhân viên'!$D:$M,6,0)</f>
        <v>HL00594</v>
      </c>
      <c r="AB178" t="str">
        <f>VLOOKUP($D178,'Tuyến và nhân viên'!$D:$M,7,0)</f>
        <v>Quách Ngọc Duyên</v>
      </c>
      <c r="AC178" s="16" t="str">
        <f>IFERROR(VLOOKUP($F178,DSKH!$D:$BF,53,0),"")</f>
        <v>F2</v>
      </c>
      <c r="AD178" s="16" t="str">
        <f>IFERROR(VLOOKUP($F178,DSKH!$D:$BF,54,0),"")</f>
        <v>OTC</v>
      </c>
      <c r="AE178" s="4">
        <f>SUMIFS('Doanh số khách hàng'!$F:$F,'Doanh số khách hàng'!$A:$A,'Chi tiết tuyến'!$F178)</f>
        <v>151066.66666666666</v>
      </c>
      <c r="AF178" s="16" t="str">
        <f t="shared" si="4"/>
        <v>F4</v>
      </c>
      <c r="AG178" s="16" t="str">
        <f t="shared" si="5"/>
        <v>F2</v>
      </c>
      <c r="AH178" t="b">
        <f t="shared" si="104"/>
        <v>0</v>
      </c>
      <c r="AI178" t="b">
        <f t="shared" si="105"/>
        <v>1</v>
      </c>
      <c r="AJ178">
        <f>IFERROR(VLOOKUP($AC178,Master!$D:$E,2,0),"")</f>
        <v>2</v>
      </c>
      <c r="AK178">
        <f>VLOOKUP($AF178,Master!$D:$E,2,0)</f>
        <v>4</v>
      </c>
      <c r="AL178" s="4">
        <f t="shared" si="106"/>
        <v>75533.333333333328</v>
      </c>
      <c r="AM178" t="str">
        <f>IFERROR(VLOOKUP($F178,DSKH!$D:$BF,31,0),"")</f>
        <v>Tỉnh Cà Mau</v>
      </c>
      <c r="AN178" t="str">
        <f>IFERROR(VLOOKUP($F178,DSKH!$D:$BF,29,0),"")</f>
        <v>Xã Gành Hào</v>
      </c>
      <c r="AO178">
        <f>IFERROR(VLOOKUP($F178,DSKH!$D:$BF,52,0),"")</f>
        <v>151066.66666666666</v>
      </c>
      <c r="AP178">
        <f>IF(L178="x",1+COUNTIFS(AP$4:AP177,"&gt;0",$AA$4:$AA177,$AA177),0)</f>
        <v>5</v>
      </c>
      <c r="AQ178">
        <f>IF(M178="x",1+COUNTIFS(AQ$4:AQ177,"&gt;0",$AA$4:$AA177,$AA177),0)</f>
        <v>0</v>
      </c>
      <c r="AR178">
        <f>IF(N178="x",1+COUNTIFS(AR$4:AR177,"&gt;0",$AA$4:$AA177,$AA177),0)</f>
        <v>0</v>
      </c>
      <c r="AS178">
        <f>IF(O178="x",1+COUNTIFS(AS$4:AS177,"&gt;0",$AA$4:$AA177,$AA177),0)</f>
        <v>0</v>
      </c>
      <c r="AT178">
        <f>IF(P178="x",1+COUNTIFS(AT$4:AT177,"&gt;0",$AA$4:$AA177,$AA177),0)</f>
        <v>0</v>
      </c>
      <c r="AU178">
        <f>IF(Q178="x",1+COUNTIFS(AU$4:AU177,"&gt;0",$AA$4:$AA177,$AA177),0)</f>
        <v>0</v>
      </c>
      <c r="AV178">
        <f>IF(R178="x",1+COUNTIFS(AV$4:AV177,"&gt;0",$AA$4:$AA177,$AA177),0)</f>
        <v>0</v>
      </c>
      <c r="AW178">
        <f t="shared" si="8"/>
        <v>1</v>
      </c>
      <c r="AX178">
        <f t="shared" si="9"/>
        <v>0</v>
      </c>
      <c r="AY178">
        <f t="shared" si="107"/>
        <v>1</v>
      </c>
      <c r="AZ178">
        <f t="shared" si="108"/>
        <v>0</v>
      </c>
      <c r="BA178" s="4">
        <f t="shared" si="109"/>
        <v>75533.333333333328</v>
      </c>
      <c r="BB178" s="4">
        <f t="shared" si="110"/>
        <v>0</v>
      </c>
      <c r="BC178" s="4">
        <f t="shared" si="111"/>
        <v>0</v>
      </c>
      <c r="BD178" s="4">
        <f t="shared" si="112"/>
        <v>0</v>
      </c>
      <c r="BE178" s="4">
        <f t="shared" si="113"/>
        <v>0</v>
      </c>
      <c r="BF178" s="4">
        <f t="shared" si="114"/>
        <v>0</v>
      </c>
      <c r="BG178" s="4">
        <f t="shared" si="115"/>
        <v>0</v>
      </c>
      <c r="BH178" s="4">
        <f t="shared" si="116"/>
        <v>1</v>
      </c>
      <c r="BI178" s="4">
        <f t="shared" si="117"/>
        <v>0</v>
      </c>
      <c r="BJ178" s="4">
        <f t="shared" si="118"/>
        <v>0</v>
      </c>
      <c r="BK178" s="4">
        <f t="shared" si="119"/>
        <v>0</v>
      </c>
      <c r="BL178" s="4">
        <f t="shared" si="120"/>
        <v>0</v>
      </c>
      <c r="BM178" s="4">
        <f t="shared" si="121"/>
        <v>0</v>
      </c>
      <c r="BN178" s="4">
        <f t="shared" si="122"/>
        <v>0</v>
      </c>
      <c r="BO178">
        <f>SUMIFS(BH$5:BH178,$AA$5:$AA178,$AA178)</f>
        <v>5</v>
      </c>
      <c r="BP178">
        <f>SUMIFS(BI$5:BI178,$AA$5:$AA178,$AA178)</f>
        <v>7</v>
      </c>
      <c r="BQ178">
        <f>SUMIFS(BJ$5:BJ178,$AA$5:$AA178,$AA178)</f>
        <v>3</v>
      </c>
      <c r="BR178">
        <f>SUMIFS(BK$5:BK178,$AA$5:$AA178,$AA178)</f>
        <v>2</v>
      </c>
      <c r="BS178">
        <f>SUMIFS(BL$5:BL178,$AA$5:$AA178,$AA178)</f>
        <v>4</v>
      </c>
      <c r="BT178">
        <f>SUMIFS(BM$5:BM178,$AA$5:$AA178,$AA178)</f>
        <v>1</v>
      </c>
      <c r="BU178">
        <f>SUMIFS(BN$5:BN178,$AA$5:$AA178,$AA178)</f>
        <v>0</v>
      </c>
      <c r="BV178">
        <f t="shared" si="123"/>
        <v>14</v>
      </c>
      <c r="BW178">
        <f t="shared" si="124"/>
        <v>15</v>
      </c>
      <c r="BX178">
        <f t="shared" si="125"/>
        <v>14</v>
      </c>
      <c r="BY178">
        <f t="shared" si="126"/>
        <v>13</v>
      </c>
      <c r="BZ178">
        <f t="shared" si="127"/>
        <v>15</v>
      </c>
      <c r="CA178">
        <f t="shared" si="128"/>
        <v>21</v>
      </c>
      <c r="CB178">
        <f t="shared" si="129"/>
        <v>0</v>
      </c>
      <c r="CC178">
        <f t="shared" si="130"/>
        <v>5</v>
      </c>
      <c r="CD178">
        <f t="shared" si="131"/>
        <v>14</v>
      </c>
      <c r="CE178" t="str">
        <f>IFERROR(VLOOKUP($AA178,'Tuyến và nhân viên'!$I:$O,7,0),"")</f>
        <v>Trần Văn Khanh</v>
      </c>
      <c r="CF178">
        <f t="shared" si="132"/>
        <v>2</v>
      </c>
      <c r="CG178">
        <f t="shared" si="133"/>
        <v>1</v>
      </c>
      <c r="CH178">
        <f>COUNTIFS($L178:L178,"x")</f>
        <v>1</v>
      </c>
      <c r="CI178">
        <f>COUNTIFS($L178:M178,"x")</f>
        <v>1</v>
      </c>
      <c r="CJ178">
        <f>COUNTIFS($L178:N178,"x")</f>
        <v>1</v>
      </c>
      <c r="CK178">
        <f>COUNTIFS($L178:O178,"x")</f>
        <v>1</v>
      </c>
      <c r="CL178">
        <f>COUNTIFS($L178:P178,"x")</f>
        <v>1</v>
      </c>
      <c r="CM178">
        <f>COUNTIFS($L178:Q178,"x")</f>
        <v>1</v>
      </c>
      <c r="CN178">
        <f>COUNTIFS($L178:R178,"x")</f>
        <v>1</v>
      </c>
      <c r="CO178" t="str" cm="1">
        <f t="array" ref="CO178">IFERROR(INDEX($CH$4:$CN$4,0,MATCH(1,$CH178:$CN178,0)),"")</f>
        <v>Thứ 2</v>
      </c>
      <c r="CP178" t="str" cm="1">
        <f t="array" ref="CP178">IFERROR(INDEX($CH$4:$CN$4,0,MATCH(2,$CH178:$CN178,0)),"")</f>
        <v/>
      </c>
      <c r="CQ178" t="str">
        <f t="shared" si="134"/>
        <v>Thứ 2</v>
      </c>
      <c r="CR178" t="str">
        <f t="shared" si="29"/>
        <v>F2 - Tuần 1 &amp; 3</v>
      </c>
    </row>
    <row r="179" spans="1:96" x14ac:dyDescent="0.3">
      <c r="A179" s="117" t="s">
        <v>35213</v>
      </c>
      <c r="B179" s="118" t="s">
        <v>33266</v>
      </c>
      <c r="C179" s="118" t="s">
        <v>33267</v>
      </c>
      <c r="D179" s="118" t="s">
        <v>39659</v>
      </c>
      <c r="E179" s="118" t="s">
        <v>39660</v>
      </c>
      <c r="F179" s="118" t="s">
        <v>18565</v>
      </c>
      <c r="G179" s="118" t="s">
        <v>34504</v>
      </c>
      <c r="H179" s="118" t="s">
        <v>34510</v>
      </c>
      <c r="I179" s="118" t="s">
        <v>22</v>
      </c>
      <c r="J179" s="119" t="s">
        <v>39658</v>
      </c>
      <c r="K179" s="119" t="s">
        <v>23</v>
      </c>
      <c r="L179" s="117" t="s">
        <v>23</v>
      </c>
      <c r="M179" s="117" t="s">
        <v>23</v>
      </c>
      <c r="N179" s="117" t="s">
        <v>23</v>
      </c>
      <c r="O179" s="117" t="s">
        <v>24</v>
      </c>
      <c r="P179" s="117" t="s">
        <v>23</v>
      </c>
      <c r="Q179" s="117" t="s">
        <v>23</v>
      </c>
      <c r="R179" s="117" t="s">
        <v>23</v>
      </c>
      <c r="S179" s="117" t="s">
        <v>24</v>
      </c>
      <c r="T179" s="117" t="s">
        <v>24</v>
      </c>
      <c r="U179" s="117" t="s">
        <v>24</v>
      </c>
      <c r="V179" s="117" t="s">
        <v>24</v>
      </c>
      <c r="W179" s="74" t="str">
        <f t="shared" si="100"/>
        <v>x</v>
      </c>
      <c r="X179" s="74" t="str">
        <f t="shared" si="101"/>
        <v>x</v>
      </c>
      <c r="Y179" s="74" t="str">
        <f t="shared" si="102"/>
        <v>x</v>
      </c>
      <c r="Z179" s="74" t="str">
        <f t="shared" si="103"/>
        <v>x</v>
      </c>
      <c r="AA179" t="str">
        <f>VLOOKUP($D179,'Tuyến và nhân viên'!$D:$M,6,0)</f>
        <v>HL00594</v>
      </c>
      <c r="AB179" t="str">
        <f>VLOOKUP($D179,'Tuyến và nhân viên'!$D:$M,7,0)</f>
        <v>Quách Ngọc Duyên</v>
      </c>
      <c r="AC179" s="16" t="str">
        <f>IFERROR(VLOOKUP($F179,DSKH!$D:$BF,53,0),"")</f>
        <v>F4</v>
      </c>
      <c r="AD179" s="16" t="str">
        <f>IFERROR(VLOOKUP($F179,DSKH!$D:$BF,54,0),"")</f>
        <v>OTC</v>
      </c>
      <c r="AE179" s="4">
        <f>SUMIFS('Doanh số khách hàng'!$F:$F,'Doanh số khách hàng'!$A:$A,'Chi tiết tuyến'!$F179)</f>
        <v>783473.33333333337</v>
      </c>
      <c r="AF179" s="16" t="str">
        <f t="shared" si="4"/>
        <v>F4</v>
      </c>
      <c r="AG179" s="16" t="str">
        <f t="shared" si="5"/>
        <v>F4</v>
      </c>
      <c r="AH179" t="b">
        <f t="shared" si="104"/>
        <v>1</v>
      </c>
      <c r="AI179" t="b">
        <f t="shared" si="105"/>
        <v>1</v>
      </c>
      <c r="AJ179">
        <f>IFERROR(VLOOKUP($AC179,Master!$D:$E,2,0),"")</f>
        <v>4</v>
      </c>
      <c r="AK179">
        <f>VLOOKUP($AF179,Master!$D:$E,2,0)</f>
        <v>4</v>
      </c>
      <c r="AL179" s="4">
        <f t="shared" si="106"/>
        <v>195868.33333333334</v>
      </c>
      <c r="AM179" t="str">
        <f>IFERROR(VLOOKUP($F179,DSKH!$D:$BF,31,0),"")</f>
        <v>Tỉnh Cà Mau</v>
      </c>
      <c r="AN179" t="str">
        <f>IFERROR(VLOOKUP($F179,DSKH!$D:$BF,29,0),"")</f>
        <v>Phường Bạc Liêu</v>
      </c>
      <c r="AO179">
        <f>IFERROR(VLOOKUP($F179,DSKH!$D:$BF,52,0),"")</f>
        <v>783473.33333333337</v>
      </c>
      <c r="AP179">
        <f>IF(L179="x",1+COUNTIFS(AP$4:AP178,"&gt;0",$AA$4:$AA178,$AA178),0)</f>
        <v>0</v>
      </c>
      <c r="AQ179">
        <f>IF(M179="x",1+COUNTIFS(AQ$4:AQ178,"&gt;0",$AA$4:$AA178,$AA178),0)</f>
        <v>0</v>
      </c>
      <c r="AR179">
        <f>IF(N179="x",1+COUNTIFS(AR$4:AR178,"&gt;0",$AA$4:$AA178,$AA178),0)</f>
        <v>0</v>
      </c>
      <c r="AS179">
        <f>IF(O179="x",1+COUNTIFS(AS$4:AS178,"&gt;0",$AA$4:$AA178,$AA178),0)</f>
        <v>3</v>
      </c>
      <c r="AT179">
        <f>IF(P179="x",1+COUNTIFS(AT$4:AT178,"&gt;0",$AA$4:$AA178,$AA178),0)</f>
        <v>0</v>
      </c>
      <c r="AU179">
        <f>IF(Q179="x",1+COUNTIFS(AU$4:AU178,"&gt;0",$AA$4:$AA178,$AA178),0)</f>
        <v>0</v>
      </c>
      <c r="AV179">
        <f>IF(R179="x",1+COUNTIFS(AV$4:AV178,"&gt;0",$AA$4:$AA178,$AA178),0)</f>
        <v>0</v>
      </c>
      <c r="AW179">
        <f t="shared" si="8"/>
        <v>1</v>
      </c>
      <c r="AX179">
        <f t="shared" si="9"/>
        <v>1</v>
      </c>
      <c r="AY179">
        <f t="shared" si="107"/>
        <v>1</v>
      </c>
      <c r="AZ179">
        <f t="shared" si="108"/>
        <v>1</v>
      </c>
      <c r="BA179" s="4">
        <f t="shared" si="109"/>
        <v>0</v>
      </c>
      <c r="BB179" s="4">
        <f t="shared" si="110"/>
        <v>0</v>
      </c>
      <c r="BC179" s="4">
        <f t="shared" si="111"/>
        <v>0</v>
      </c>
      <c r="BD179" s="4">
        <f t="shared" si="112"/>
        <v>195868.33333333334</v>
      </c>
      <c r="BE179" s="4">
        <f t="shared" si="113"/>
        <v>0</v>
      </c>
      <c r="BF179" s="4">
        <f t="shared" si="114"/>
        <v>0</v>
      </c>
      <c r="BG179" s="4">
        <f t="shared" si="115"/>
        <v>0</v>
      </c>
      <c r="BH179" s="4">
        <f t="shared" si="116"/>
        <v>0</v>
      </c>
      <c r="BI179" s="4">
        <f t="shared" si="117"/>
        <v>0</v>
      </c>
      <c r="BJ179" s="4">
        <f t="shared" si="118"/>
        <v>0</v>
      </c>
      <c r="BK179" s="4">
        <f t="shared" si="119"/>
        <v>0</v>
      </c>
      <c r="BL179" s="4">
        <f t="shared" si="120"/>
        <v>0</v>
      </c>
      <c r="BM179" s="4">
        <f t="shared" si="121"/>
        <v>0</v>
      </c>
      <c r="BN179" s="4">
        <f t="shared" si="122"/>
        <v>0</v>
      </c>
      <c r="BO179">
        <f>SUMIFS(BH$5:BH179,$AA$5:$AA179,$AA179)</f>
        <v>5</v>
      </c>
      <c r="BP179">
        <f>SUMIFS(BI$5:BI179,$AA$5:$AA179,$AA179)</f>
        <v>7</v>
      </c>
      <c r="BQ179">
        <f>SUMIFS(BJ$5:BJ179,$AA$5:$AA179,$AA179)</f>
        <v>3</v>
      </c>
      <c r="BR179">
        <f>SUMIFS(BK$5:BK179,$AA$5:$AA179,$AA179)</f>
        <v>2</v>
      </c>
      <c r="BS179">
        <f>SUMIFS(BL$5:BL179,$AA$5:$AA179,$AA179)</f>
        <v>4</v>
      </c>
      <c r="BT179">
        <f>SUMIFS(BM$5:BM179,$AA$5:$AA179,$AA179)</f>
        <v>1</v>
      </c>
      <c r="BU179">
        <f>SUMIFS(BN$5:BN179,$AA$5:$AA179,$AA179)</f>
        <v>0</v>
      </c>
      <c r="BV179">
        <f t="shared" si="123"/>
        <v>14</v>
      </c>
      <c r="BW179">
        <f t="shared" si="124"/>
        <v>15</v>
      </c>
      <c r="BX179">
        <f t="shared" si="125"/>
        <v>14</v>
      </c>
      <c r="BY179">
        <f t="shared" si="126"/>
        <v>13</v>
      </c>
      <c r="BZ179">
        <f t="shared" si="127"/>
        <v>15</v>
      </c>
      <c r="CA179">
        <f t="shared" si="128"/>
        <v>21</v>
      </c>
      <c r="CB179">
        <f t="shared" si="129"/>
        <v>0</v>
      </c>
      <c r="CC179">
        <f t="shared" si="130"/>
        <v>0</v>
      </c>
      <c r="CD179">
        <f t="shared" si="131"/>
        <v>0</v>
      </c>
      <c r="CE179" t="str">
        <f>IFERROR(VLOOKUP($AA179,'Tuyến và nhân viên'!$I:$O,7,0),"")</f>
        <v>Trần Văn Khanh</v>
      </c>
      <c r="CF179">
        <f t="shared" si="132"/>
        <v>4</v>
      </c>
      <c r="CG179">
        <f t="shared" si="133"/>
        <v>1</v>
      </c>
      <c r="CH179">
        <f>COUNTIFS($L179:L179,"x")</f>
        <v>0</v>
      </c>
      <c r="CI179">
        <f>COUNTIFS($L179:M179,"x")</f>
        <v>0</v>
      </c>
      <c r="CJ179">
        <f>COUNTIFS($L179:N179,"x")</f>
        <v>0</v>
      </c>
      <c r="CK179">
        <f>COUNTIFS($L179:O179,"x")</f>
        <v>1</v>
      </c>
      <c r="CL179">
        <f>COUNTIFS($L179:P179,"x")</f>
        <v>1</v>
      </c>
      <c r="CM179">
        <f>COUNTIFS($L179:Q179,"x")</f>
        <v>1</v>
      </c>
      <c r="CN179">
        <f>COUNTIFS($L179:R179,"x")</f>
        <v>1</v>
      </c>
      <c r="CO179" t="str" cm="1">
        <f t="array" ref="CO179">IFERROR(INDEX($CH$4:$CN$4,0,MATCH(1,$CH179:$CN179,0)),"")</f>
        <v>Thứ 5</v>
      </c>
      <c r="CP179" t="str" cm="1">
        <f t="array" ref="CP179">IFERROR(INDEX($CH$4:$CN$4,0,MATCH(2,$CH179:$CN179,0)),"")</f>
        <v/>
      </c>
      <c r="CQ179" t="str">
        <f t="shared" si="134"/>
        <v>Thứ 5</v>
      </c>
      <c r="CR179" t="str">
        <f t="shared" si="29"/>
        <v>F4 - Tất cả các tuần</v>
      </c>
    </row>
    <row r="180" spans="1:96" x14ac:dyDescent="0.3">
      <c r="A180" s="117" t="s">
        <v>35221</v>
      </c>
      <c r="B180" s="118" t="s">
        <v>33266</v>
      </c>
      <c r="C180" s="118" t="s">
        <v>33267</v>
      </c>
      <c r="D180" s="118" t="s">
        <v>39659</v>
      </c>
      <c r="E180" s="118" t="s">
        <v>39660</v>
      </c>
      <c r="F180" s="118" t="s">
        <v>1979</v>
      </c>
      <c r="G180" s="118" t="s">
        <v>34516</v>
      </c>
      <c r="H180" s="118" t="s">
        <v>34521</v>
      </c>
      <c r="I180" s="118" t="s">
        <v>22</v>
      </c>
      <c r="J180" s="119" t="s">
        <v>39658</v>
      </c>
      <c r="K180" s="119" t="s">
        <v>23</v>
      </c>
      <c r="L180" s="117" t="s">
        <v>23</v>
      </c>
      <c r="M180" s="117" t="s">
        <v>23</v>
      </c>
      <c r="N180" s="117" t="s">
        <v>23</v>
      </c>
      <c r="O180" s="117" t="s">
        <v>23</v>
      </c>
      <c r="P180" s="117" t="s">
        <v>23</v>
      </c>
      <c r="Q180" s="117" t="s">
        <v>24</v>
      </c>
      <c r="R180" s="117" t="s">
        <v>23</v>
      </c>
      <c r="S180" s="117" t="s">
        <v>24</v>
      </c>
      <c r="T180" s="117" t="s">
        <v>24</v>
      </c>
      <c r="U180" s="117" t="s">
        <v>24</v>
      </c>
      <c r="V180" s="117" t="s">
        <v>24</v>
      </c>
      <c r="W180" s="74" t="str">
        <f t="shared" si="100"/>
        <v>x</v>
      </c>
      <c r="X180" s="74" t="str">
        <f t="shared" si="101"/>
        <v/>
      </c>
      <c r="Y180" s="74" t="str">
        <f t="shared" si="102"/>
        <v>x</v>
      </c>
      <c r="Z180" s="74" t="str">
        <f t="shared" si="103"/>
        <v/>
      </c>
      <c r="AA180" t="str">
        <f>VLOOKUP($D180,'Tuyến và nhân viên'!$D:$M,6,0)</f>
        <v>HL00594</v>
      </c>
      <c r="AB180" t="str">
        <f>VLOOKUP($D180,'Tuyến và nhân viên'!$D:$M,7,0)</f>
        <v>Quách Ngọc Duyên</v>
      </c>
      <c r="AC180" s="16" t="str">
        <f>IFERROR(VLOOKUP($F180,DSKH!$D:$BF,53,0),"")</f>
        <v>F2</v>
      </c>
      <c r="AD180" s="16" t="str">
        <f>IFERROR(VLOOKUP($F180,DSKH!$D:$BF,54,0),"")</f>
        <v>OTC</v>
      </c>
      <c r="AE180" s="4">
        <f>SUMIFS('Doanh số khách hàng'!$F:$F,'Doanh số khách hàng'!$A:$A,'Chi tiết tuyến'!$F180)</f>
        <v>177233.33333333334</v>
      </c>
      <c r="AF180" s="16" t="str">
        <f t="shared" si="4"/>
        <v>F4</v>
      </c>
      <c r="AG180" s="16" t="str">
        <f t="shared" si="5"/>
        <v>F2</v>
      </c>
      <c r="AH180" t="b">
        <f t="shared" si="104"/>
        <v>0</v>
      </c>
      <c r="AI180" t="b">
        <f t="shared" si="105"/>
        <v>1</v>
      </c>
      <c r="AJ180">
        <f>IFERROR(VLOOKUP($AC180,Master!$D:$E,2,0),"")</f>
        <v>2</v>
      </c>
      <c r="AK180">
        <f>VLOOKUP($AF180,Master!$D:$E,2,0)</f>
        <v>4</v>
      </c>
      <c r="AL180" s="4">
        <f t="shared" si="106"/>
        <v>88616.666666666672</v>
      </c>
      <c r="AM180" t="str">
        <f>IFERROR(VLOOKUP($F180,DSKH!$D:$BF,31,0),"")</f>
        <v>Tỉnh Cà Mau</v>
      </c>
      <c r="AN180" t="str">
        <f>IFERROR(VLOOKUP($F180,DSKH!$D:$BF,29,0),"")</f>
        <v>Xã Vĩnh Lợi</v>
      </c>
      <c r="AO180">
        <f>IFERROR(VLOOKUP($F180,DSKH!$D:$BF,52,0),"")</f>
        <v>177233.33333333334</v>
      </c>
      <c r="AP180">
        <f>IF(L180="x",1+COUNTIFS(AP$4:AP179,"&gt;0",$AA$4:$AA179,$AA179),0)</f>
        <v>0</v>
      </c>
      <c r="AQ180">
        <f>IF(M180="x",1+COUNTIFS(AQ$4:AQ179,"&gt;0",$AA$4:$AA179,$AA179),0)</f>
        <v>0</v>
      </c>
      <c r="AR180">
        <f>IF(N180="x",1+COUNTIFS(AR$4:AR179,"&gt;0",$AA$4:$AA179,$AA179),0)</f>
        <v>0</v>
      </c>
      <c r="AS180">
        <f>IF(O180="x",1+COUNTIFS(AS$4:AS179,"&gt;0",$AA$4:$AA179,$AA179),0)</f>
        <v>0</v>
      </c>
      <c r="AT180">
        <f>IF(P180="x",1+COUNTIFS(AT$4:AT179,"&gt;0",$AA$4:$AA179,$AA179),0)</f>
        <v>0</v>
      </c>
      <c r="AU180">
        <f>IF(Q180="x",1+COUNTIFS(AU$4:AU179,"&gt;0",$AA$4:$AA179,$AA179),0)</f>
        <v>3</v>
      </c>
      <c r="AV180">
        <f>IF(R180="x",1+COUNTIFS(AV$4:AV179,"&gt;0",$AA$4:$AA179,$AA179),0)</f>
        <v>0</v>
      </c>
      <c r="AW180">
        <f t="shared" si="8"/>
        <v>1</v>
      </c>
      <c r="AX180">
        <f t="shared" si="9"/>
        <v>0</v>
      </c>
      <c r="AY180">
        <f t="shared" si="107"/>
        <v>1</v>
      </c>
      <c r="AZ180">
        <f t="shared" si="108"/>
        <v>0</v>
      </c>
      <c r="BA180" s="4">
        <f t="shared" si="109"/>
        <v>0</v>
      </c>
      <c r="BB180" s="4">
        <f t="shared" si="110"/>
        <v>0</v>
      </c>
      <c r="BC180" s="4">
        <f t="shared" si="111"/>
        <v>0</v>
      </c>
      <c r="BD180" s="4">
        <f t="shared" si="112"/>
        <v>0</v>
      </c>
      <c r="BE180" s="4">
        <f t="shared" si="113"/>
        <v>0</v>
      </c>
      <c r="BF180" s="4">
        <f t="shared" si="114"/>
        <v>88616.666666666672</v>
      </c>
      <c r="BG180" s="4">
        <f t="shared" si="115"/>
        <v>0</v>
      </c>
      <c r="BH180" s="4">
        <f t="shared" si="116"/>
        <v>0</v>
      </c>
      <c r="BI180" s="4">
        <f t="shared" si="117"/>
        <v>0</v>
      </c>
      <c r="BJ180" s="4">
        <f t="shared" si="118"/>
        <v>0</v>
      </c>
      <c r="BK180" s="4">
        <f t="shared" si="119"/>
        <v>0</v>
      </c>
      <c r="BL180" s="4">
        <f t="shared" si="120"/>
        <v>0</v>
      </c>
      <c r="BM180" s="4">
        <f t="shared" si="121"/>
        <v>1</v>
      </c>
      <c r="BN180" s="4">
        <f t="shared" si="122"/>
        <v>0</v>
      </c>
      <c r="BO180">
        <f>SUMIFS(BH$5:BH180,$AA$5:$AA180,$AA180)</f>
        <v>5</v>
      </c>
      <c r="BP180">
        <f>SUMIFS(BI$5:BI180,$AA$5:$AA180,$AA180)</f>
        <v>7</v>
      </c>
      <c r="BQ180">
        <f>SUMIFS(BJ$5:BJ180,$AA$5:$AA180,$AA180)</f>
        <v>3</v>
      </c>
      <c r="BR180">
        <f>SUMIFS(BK$5:BK180,$AA$5:$AA180,$AA180)</f>
        <v>2</v>
      </c>
      <c r="BS180">
        <f>SUMIFS(BL$5:BL180,$AA$5:$AA180,$AA180)</f>
        <v>4</v>
      </c>
      <c r="BT180">
        <f>SUMIFS(BM$5:BM180,$AA$5:$AA180,$AA180)</f>
        <v>2</v>
      </c>
      <c r="BU180">
        <f>SUMIFS(BN$5:BN180,$AA$5:$AA180,$AA180)</f>
        <v>0</v>
      </c>
      <c r="BV180">
        <f t="shared" si="123"/>
        <v>14</v>
      </c>
      <c r="BW180">
        <f t="shared" si="124"/>
        <v>15</v>
      </c>
      <c r="BX180">
        <f t="shared" si="125"/>
        <v>14</v>
      </c>
      <c r="BY180">
        <f t="shared" si="126"/>
        <v>13</v>
      </c>
      <c r="BZ180">
        <f t="shared" si="127"/>
        <v>15</v>
      </c>
      <c r="CA180">
        <f t="shared" si="128"/>
        <v>21</v>
      </c>
      <c r="CB180">
        <f t="shared" si="129"/>
        <v>0</v>
      </c>
      <c r="CC180">
        <f t="shared" si="130"/>
        <v>2</v>
      </c>
      <c r="CD180">
        <f t="shared" si="131"/>
        <v>21</v>
      </c>
      <c r="CE180" t="str">
        <f>IFERROR(VLOOKUP($AA180,'Tuyến và nhân viên'!$I:$O,7,0),"")</f>
        <v>Trần Văn Khanh</v>
      </c>
      <c r="CF180">
        <f t="shared" si="132"/>
        <v>2</v>
      </c>
      <c r="CG180">
        <f t="shared" si="133"/>
        <v>1</v>
      </c>
      <c r="CH180">
        <f>COUNTIFS($L180:L180,"x")</f>
        <v>0</v>
      </c>
      <c r="CI180">
        <f>COUNTIFS($L180:M180,"x")</f>
        <v>0</v>
      </c>
      <c r="CJ180">
        <f>COUNTIFS($L180:N180,"x")</f>
        <v>0</v>
      </c>
      <c r="CK180">
        <f>COUNTIFS($L180:O180,"x")</f>
        <v>0</v>
      </c>
      <c r="CL180">
        <f>COUNTIFS($L180:P180,"x")</f>
        <v>0</v>
      </c>
      <c r="CM180">
        <f>COUNTIFS($L180:Q180,"x")</f>
        <v>1</v>
      </c>
      <c r="CN180">
        <f>COUNTIFS($L180:R180,"x")</f>
        <v>1</v>
      </c>
      <c r="CO180" t="str" cm="1">
        <f t="array" ref="CO180">IFERROR(INDEX($CH$4:$CN$4,0,MATCH(1,$CH180:$CN180,0)),"")</f>
        <v>Thứ 7</v>
      </c>
      <c r="CP180" t="str" cm="1">
        <f t="array" ref="CP180">IFERROR(INDEX($CH$4:$CN$4,0,MATCH(2,$CH180:$CN180,0)),"")</f>
        <v/>
      </c>
      <c r="CQ180" t="str">
        <f t="shared" si="134"/>
        <v>Thứ 7</v>
      </c>
      <c r="CR180" t="str">
        <f t="shared" si="29"/>
        <v>F2 - Tuần 1 &amp; 3</v>
      </c>
    </row>
    <row r="181" spans="1:96" x14ac:dyDescent="0.3">
      <c r="A181" s="117" t="s">
        <v>35230</v>
      </c>
      <c r="B181" s="118" t="s">
        <v>33266</v>
      </c>
      <c r="C181" s="118" t="s">
        <v>33267</v>
      </c>
      <c r="D181" s="118" t="s">
        <v>39659</v>
      </c>
      <c r="E181" s="118" t="s">
        <v>39660</v>
      </c>
      <c r="F181" s="118" t="s">
        <v>2657</v>
      </c>
      <c r="G181" s="118" t="s">
        <v>34564</v>
      </c>
      <c r="H181" s="118" t="s">
        <v>34569</v>
      </c>
      <c r="I181" s="118" t="s">
        <v>22</v>
      </c>
      <c r="J181" s="119" t="s">
        <v>39658</v>
      </c>
      <c r="K181" s="119" t="s">
        <v>23</v>
      </c>
      <c r="L181" s="117" t="s">
        <v>24</v>
      </c>
      <c r="M181" s="117" t="s">
        <v>23</v>
      </c>
      <c r="N181" s="117" t="s">
        <v>23</v>
      </c>
      <c r="O181" s="117" t="s">
        <v>23</v>
      </c>
      <c r="P181" s="117" t="s">
        <v>23</v>
      </c>
      <c r="Q181" s="117" t="s">
        <v>23</v>
      </c>
      <c r="R181" s="117" t="s">
        <v>23</v>
      </c>
      <c r="S181" s="117" t="s">
        <v>24</v>
      </c>
      <c r="T181" s="117" t="s">
        <v>24</v>
      </c>
      <c r="U181" s="117" t="s">
        <v>24</v>
      </c>
      <c r="V181" s="117" t="s">
        <v>24</v>
      </c>
      <c r="W181" s="74" t="str">
        <f t="shared" si="100"/>
        <v>x</v>
      </c>
      <c r="X181" s="74" t="str">
        <f t="shared" si="101"/>
        <v>x</v>
      </c>
      <c r="Y181" s="74" t="str">
        <f t="shared" si="102"/>
        <v>x</v>
      </c>
      <c r="Z181" s="74" t="str">
        <f t="shared" si="103"/>
        <v>x</v>
      </c>
      <c r="AA181" t="str">
        <f>VLOOKUP($D181,'Tuyến và nhân viên'!$D:$M,6,0)</f>
        <v>HL00594</v>
      </c>
      <c r="AB181" t="str">
        <f>VLOOKUP($D181,'Tuyến và nhân viên'!$D:$M,7,0)</f>
        <v>Quách Ngọc Duyên</v>
      </c>
      <c r="AC181" s="16" t="str">
        <f>IFERROR(VLOOKUP($F181,DSKH!$D:$BF,53,0),"")</f>
        <v>F4</v>
      </c>
      <c r="AD181" s="16" t="str">
        <f>IFERROR(VLOOKUP($F181,DSKH!$D:$BF,54,0),"")</f>
        <v>OTC</v>
      </c>
      <c r="AE181" s="4">
        <f>SUMIFS('Doanh số khách hàng'!$F:$F,'Doanh số khách hàng'!$A:$A,'Chi tiết tuyến'!$F181)</f>
        <v>645800</v>
      </c>
      <c r="AF181" s="16" t="str">
        <f t="shared" si="4"/>
        <v>F4</v>
      </c>
      <c r="AG181" s="16" t="str">
        <f t="shared" si="5"/>
        <v>F4</v>
      </c>
      <c r="AH181" t="b">
        <f t="shared" si="104"/>
        <v>1</v>
      </c>
      <c r="AI181" t="b">
        <f t="shared" si="105"/>
        <v>1</v>
      </c>
      <c r="AJ181">
        <f>IFERROR(VLOOKUP($AC181,Master!$D:$E,2,0),"")</f>
        <v>4</v>
      </c>
      <c r="AK181">
        <f>VLOOKUP($AF181,Master!$D:$E,2,0)</f>
        <v>4</v>
      </c>
      <c r="AL181" s="4">
        <f t="shared" si="106"/>
        <v>161450</v>
      </c>
      <c r="AM181" t="str">
        <f>IFERROR(VLOOKUP($F181,DSKH!$D:$BF,31,0),"")</f>
        <v>Tỉnh Cà Mau</v>
      </c>
      <c r="AN181" t="str">
        <f>IFERROR(VLOOKUP($F181,DSKH!$D:$BF,29,0),"")</f>
        <v>Xã Long Điền</v>
      </c>
      <c r="AO181">
        <f>IFERROR(VLOOKUP($F181,DSKH!$D:$BF,52,0),"")</f>
        <v>645800</v>
      </c>
      <c r="AP181">
        <f>IF(L181="x",1+COUNTIFS(AP$4:AP180,"&gt;0",$AA$4:$AA180,$AA180),0)</f>
        <v>6</v>
      </c>
      <c r="AQ181">
        <f>IF(M181="x",1+COUNTIFS(AQ$4:AQ180,"&gt;0",$AA$4:$AA180,$AA180),0)</f>
        <v>0</v>
      </c>
      <c r="AR181">
        <f>IF(N181="x",1+COUNTIFS(AR$4:AR180,"&gt;0",$AA$4:$AA180,$AA180),0)</f>
        <v>0</v>
      </c>
      <c r="AS181">
        <f>IF(O181="x",1+COUNTIFS(AS$4:AS180,"&gt;0",$AA$4:$AA180,$AA180),0)</f>
        <v>0</v>
      </c>
      <c r="AT181">
        <f>IF(P181="x",1+COUNTIFS(AT$4:AT180,"&gt;0",$AA$4:$AA180,$AA180),0)</f>
        <v>0</v>
      </c>
      <c r="AU181">
        <f>IF(Q181="x",1+COUNTIFS(AU$4:AU180,"&gt;0",$AA$4:$AA180,$AA180),0)</f>
        <v>0</v>
      </c>
      <c r="AV181">
        <f>IF(R181="x",1+COUNTIFS(AV$4:AV180,"&gt;0",$AA$4:$AA180,$AA180),0)</f>
        <v>0</v>
      </c>
      <c r="AW181">
        <f t="shared" si="8"/>
        <v>1</v>
      </c>
      <c r="AX181">
        <f t="shared" si="9"/>
        <v>1</v>
      </c>
      <c r="AY181">
        <f t="shared" si="107"/>
        <v>1</v>
      </c>
      <c r="AZ181">
        <f t="shared" si="108"/>
        <v>1</v>
      </c>
      <c r="BA181" s="4">
        <f t="shared" si="109"/>
        <v>161450</v>
      </c>
      <c r="BB181" s="4">
        <f t="shared" si="110"/>
        <v>0</v>
      </c>
      <c r="BC181" s="4">
        <f t="shared" si="111"/>
        <v>0</v>
      </c>
      <c r="BD181" s="4">
        <f t="shared" si="112"/>
        <v>0</v>
      </c>
      <c r="BE181" s="4">
        <f t="shared" si="113"/>
        <v>0</v>
      </c>
      <c r="BF181" s="4">
        <f t="shared" si="114"/>
        <v>0</v>
      </c>
      <c r="BG181" s="4">
        <f t="shared" si="115"/>
        <v>0</v>
      </c>
      <c r="BH181" s="4">
        <f t="shared" si="116"/>
        <v>0</v>
      </c>
      <c r="BI181" s="4">
        <f t="shared" si="117"/>
        <v>0</v>
      </c>
      <c r="BJ181" s="4">
        <f t="shared" si="118"/>
        <v>0</v>
      </c>
      <c r="BK181" s="4">
        <f t="shared" si="119"/>
        <v>0</v>
      </c>
      <c r="BL181" s="4">
        <f t="shared" si="120"/>
        <v>0</v>
      </c>
      <c r="BM181" s="4">
        <f t="shared" si="121"/>
        <v>0</v>
      </c>
      <c r="BN181" s="4">
        <f t="shared" si="122"/>
        <v>0</v>
      </c>
      <c r="BO181">
        <f>SUMIFS(BH$5:BH181,$AA$5:$AA181,$AA181)</f>
        <v>5</v>
      </c>
      <c r="BP181">
        <f>SUMIFS(BI$5:BI181,$AA$5:$AA181,$AA181)</f>
        <v>7</v>
      </c>
      <c r="BQ181">
        <f>SUMIFS(BJ$5:BJ181,$AA$5:$AA181,$AA181)</f>
        <v>3</v>
      </c>
      <c r="BR181">
        <f>SUMIFS(BK$5:BK181,$AA$5:$AA181,$AA181)</f>
        <v>2</v>
      </c>
      <c r="BS181">
        <f>SUMIFS(BL$5:BL181,$AA$5:$AA181,$AA181)</f>
        <v>4</v>
      </c>
      <c r="BT181">
        <f>SUMIFS(BM$5:BM181,$AA$5:$AA181,$AA181)</f>
        <v>2</v>
      </c>
      <c r="BU181">
        <f>SUMIFS(BN$5:BN181,$AA$5:$AA181,$AA181)</f>
        <v>0</v>
      </c>
      <c r="BV181">
        <f t="shared" si="123"/>
        <v>14</v>
      </c>
      <c r="BW181">
        <f t="shared" si="124"/>
        <v>15</v>
      </c>
      <c r="BX181">
        <f t="shared" si="125"/>
        <v>14</v>
      </c>
      <c r="BY181">
        <f t="shared" si="126"/>
        <v>13</v>
      </c>
      <c r="BZ181">
        <f t="shared" si="127"/>
        <v>15</v>
      </c>
      <c r="CA181">
        <f t="shared" si="128"/>
        <v>21</v>
      </c>
      <c r="CB181">
        <f t="shared" si="129"/>
        <v>0</v>
      </c>
      <c r="CC181">
        <f t="shared" si="130"/>
        <v>0</v>
      </c>
      <c r="CD181">
        <f t="shared" si="131"/>
        <v>0</v>
      </c>
      <c r="CE181" t="str">
        <f>IFERROR(VLOOKUP($AA181,'Tuyến và nhân viên'!$I:$O,7,0),"")</f>
        <v>Trần Văn Khanh</v>
      </c>
      <c r="CF181">
        <f t="shared" si="132"/>
        <v>4</v>
      </c>
      <c r="CG181">
        <f t="shared" si="133"/>
        <v>1</v>
      </c>
      <c r="CH181">
        <f>COUNTIFS($L181:L181,"x")</f>
        <v>1</v>
      </c>
      <c r="CI181">
        <f>COUNTIFS($L181:M181,"x")</f>
        <v>1</v>
      </c>
      <c r="CJ181">
        <f>COUNTIFS($L181:N181,"x")</f>
        <v>1</v>
      </c>
      <c r="CK181">
        <f>COUNTIFS($L181:O181,"x")</f>
        <v>1</v>
      </c>
      <c r="CL181">
        <f>COUNTIFS($L181:P181,"x")</f>
        <v>1</v>
      </c>
      <c r="CM181">
        <f>COUNTIFS($L181:Q181,"x")</f>
        <v>1</v>
      </c>
      <c r="CN181">
        <f>COUNTIFS($L181:R181,"x")</f>
        <v>1</v>
      </c>
      <c r="CO181" t="str" cm="1">
        <f t="array" ref="CO181">IFERROR(INDEX($CH$4:$CN$4,0,MATCH(1,$CH181:$CN181,0)),"")</f>
        <v>Thứ 2</v>
      </c>
      <c r="CP181" t="str" cm="1">
        <f t="array" ref="CP181">IFERROR(INDEX($CH$4:$CN$4,0,MATCH(2,$CH181:$CN181,0)),"")</f>
        <v/>
      </c>
      <c r="CQ181" t="str">
        <f t="shared" si="134"/>
        <v>Thứ 2</v>
      </c>
      <c r="CR181" t="str">
        <f t="shared" si="29"/>
        <v>F4 - Tất cả các tuần</v>
      </c>
    </row>
    <row r="182" spans="1:96" x14ac:dyDescent="0.3">
      <c r="A182" s="117" t="s">
        <v>35240</v>
      </c>
      <c r="B182" s="118" t="s">
        <v>33266</v>
      </c>
      <c r="C182" s="118" t="s">
        <v>33267</v>
      </c>
      <c r="D182" s="118" t="s">
        <v>39659</v>
      </c>
      <c r="E182" s="118" t="s">
        <v>39660</v>
      </c>
      <c r="F182" s="118" t="s">
        <v>34595</v>
      </c>
      <c r="G182" s="118" t="s">
        <v>34596</v>
      </c>
      <c r="H182" s="118" t="s">
        <v>34602</v>
      </c>
      <c r="I182" s="118" t="s">
        <v>22</v>
      </c>
      <c r="J182" s="119" t="s">
        <v>39658</v>
      </c>
      <c r="K182" s="119" t="s">
        <v>23</v>
      </c>
      <c r="L182" s="117" t="s">
        <v>23</v>
      </c>
      <c r="M182" s="117" t="s">
        <v>23</v>
      </c>
      <c r="N182" s="117" t="s">
        <v>23</v>
      </c>
      <c r="O182" s="117" t="s">
        <v>23</v>
      </c>
      <c r="P182" s="117" t="s">
        <v>24</v>
      </c>
      <c r="Q182" s="117" t="s">
        <v>23</v>
      </c>
      <c r="R182" s="117" t="s">
        <v>23</v>
      </c>
      <c r="S182" s="117" t="s">
        <v>24</v>
      </c>
      <c r="T182" s="117" t="s">
        <v>24</v>
      </c>
      <c r="U182" s="117" t="s">
        <v>24</v>
      </c>
      <c r="V182" s="117" t="s">
        <v>24</v>
      </c>
      <c r="W182" s="74" t="str">
        <f t="shared" si="100"/>
        <v>x</v>
      </c>
      <c r="X182" s="74" t="str">
        <f t="shared" si="101"/>
        <v/>
      </c>
      <c r="Y182" s="74" t="str">
        <f t="shared" si="102"/>
        <v>x</v>
      </c>
      <c r="Z182" s="74" t="str">
        <f t="shared" si="103"/>
        <v/>
      </c>
      <c r="AA182" t="str">
        <f>VLOOKUP($D182,'Tuyến và nhân viên'!$D:$M,6,0)</f>
        <v>HL00594</v>
      </c>
      <c r="AB182" t="str">
        <f>VLOOKUP($D182,'Tuyến và nhân viên'!$D:$M,7,0)</f>
        <v>Quách Ngọc Duyên</v>
      </c>
      <c r="AC182" s="16" t="str">
        <f>IFERROR(VLOOKUP($F182,DSKH!$D:$BF,53,0),"")</f>
        <v>F2</v>
      </c>
      <c r="AD182" s="16" t="str">
        <f>IFERROR(VLOOKUP($F182,DSKH!$D:$BF,54,0),"")</f>
        <v>OTC</v>
      </c>
      <c r="AE182" s="4">
        <f>SUMIFS('Doanh số khách hàng'!$F:$F,'Doanh số khách hàng'!$A:$A,'Chi tiết tuyến'!$F182)</f>
        <v>0</v>
      </c>
      <c r="AF182" s="16" t="str">
        <f t="shared" si="4"/>
        <v>F4</v>
      </c>
      <c r="AG182" s="16" t="str">
        <f t="shared" si="5"/>
        <v>F2</v>
      </c>
      <c r="AH182" t="b">
        <f t="shared" si="104"/>
        <v>0</v>
      </c>
      <c r="AI182" t="b">
        <f t="shared" si="105"/>
        <v>1</v>
      </c>
      <c r="AJ182">
        <f>IFERROR(VLOOKUP($AC182,Master!$D:$E,2,0),"")</f>
        <v>2</v>
      </c>
      <c r="AK182">
        <f>VLOOKUP($AF182,Master!$D:$E,2,0)</f>
        <v>4</v>
      </c>
      <c r="AL182" s="4">
        <f t="shared" si="106"/>
        <v>0</v>
      </c>
      <c r="AM182" t="str">
        <f>IFERROR(VLOOKUP($F182,DSKH!$D:$BF,31,0),"")</f>
        <v>Tỉnh Cà Mau</v>
      </c>
      <c r="AN182" t="str">
        <f>IFERROR(VLOOKUP($F182,DSKH!$D:$BF,29,0),"")</f>
        <v>Xã Vĩnh Lộc</v>
      </c>
      <c r="AO182">
        <f>IFERROR(VLOOKUP($F182,DSKH!$D:$BF,52,0),"")</f>
        <v>0</v>
      </c>
      <c r="AP182">
        <f>IF(L182="x",1+COUNTIFS(AP$4:AP181,"&gt;0",$AA$4:$AA181,$AA181),0)</f>
        <v>0</v>
      </c>
      <c r="AQ182">
        <f>IF(M182="x",1+COUNTIFS(AQ$4:AQ181,"&gt;0",$AA$4:$AA181,$AA181),0)</f>
        <v>0</v>
      </c>
      <c r="AR182">
        <f>IF(N182="x",1+COUNTIFS(AR$4:AR181,"&gt;0",$AA$4:$AA181,$AA181),0)</f>
        <v>0</v>
      </c>
      <c r="AS182">
        <f>IF(O182="x",1+COUNTIFS(AS$4:AS181,"&gt;0",$AA$4:$AA181,$AA181),0)</f>
        <v>0</v>
      </c>
      <c r="AT182">
        <f>IF(P182="x",1+COUNTIFS(AT$4:AT181,"&gt;0",$AA$4:$AA181,$AA181),0)</f>
        <v>8</v>
      </c>
      <c r="AU182">
        <f>IF(Q182="x",1+COUNTIFS(AU$4:AU181,"&gt;0",$AA$4:$AA181,$AA181),0)</f>
        <v>0</v>
      </c>
      <c r="AV182">
        <f>IF(R182="x",1+COUNTIFS(AV$4:AV181,"&gt;0",$AA$4:$AA181,$AA181),0)</f>
        <v>0</v>
      </c>
      <c r="AW182">
        <f t="shared" si="8"/>
        <v>1</v>
      </c>
      <c r="AX182">
        <f t="shared" si="9"/>
        <v>0</v>
      </c>
      <c r="AY182">
        <f t="shared" si="107"/>
        <v>1</v>
      </c>
      <c r="AZ182">
        <f t="shared" si="108"/>
        <v>0</v>
      </c>
      <c r="BA182" s="4">
        <f t="shared" si="109"/>
        <v>0</v>
      </c>
      <c r="BB182" s="4">
        <f t="shared" si="110"/>
        <v>0</v>
      </c>
      <c r="BC182" s="4">
        <f t="shared" si="111"/>
        <v>0</v>
      </c>
      <c r="BD182" s="4">
        <f t="shared" si="112"/>
        <v>0</v>
      </c>
      <c r="BE182" s="4">
        <f t="shared" si="113"/>
        <v>0</v>
      </c>
      <c r="BF182" s="4">
        <f t="shared" si="114"/>
        <v>0</v>
      </c>
      <c r="BG182" s="4">
        <f t="shared" si="115"/>
        <v>0</v>
      </c>
      <c r="BH182" s="4">
        <f t="shared" si="116"/>
        <v>0</v>
      </c>
      <c r="BI182" s="4">
        <f t="shared" si="117"/>
        <v>0</v>
      </c>
      <c r="BJ182" s="4">
        <f t="shared" si="118"/>
        <v>0</v>
      </c>
      <c r="BK182" s="4">
        <f t="shared" si="119"/>
        <v>0</v>
      </c>
      <c r="BL182" s="4">
        <f t="shared" si="120"/>
        <v>1</v>
      </c>
      <c r="BM182" s="4">
        <f t="shared" si="121"/>
        <v>0</v>
      </c>
      <c r="BN182" s="4">
        <f t="shared" si="122"/>
        <v>0</v>
      </c>
      <c r="BO182">
        <f>SUMIFS(BH$5:BH182,$AA$5:$AA182,$AA182)</f>
        <v>5</v>
      </c>
      <c r="BP182">
        <f>SUMIFS(BI$5:BI182,$AA$5:$AA182,$AA182)</f>
        <v>7</v>
      </c>
      <c r="BQ182">
        <f>SUMIFS(BJ$5:BJ182,$AA$5:$AA182,$AA182)</f>
        <v>3</v>
      </c>
      <c r="BR182">
        <f>SUMIFS(BK$5:BK182,$AA$5:$AA182,$AA182)</f>
        <v>2</v>
      </c>
      <c r="BS182">
        <f>SUMIFS(BL$5:BL182,$AA$5:$AA182,$AA182)</f>
        <v>5</v>
      </c>
      <c r="BT182">
        <f>SUMIFS(BM$5:BM182,$AA$5:$AA182,$AA182)</f>
        <v>2</v>
      </c>
      <c r="BU182">
        <f>SUMIFS(BN$5:BN182,$AA$5:$AA182,$AA182)</f>
        <v>0</v>
      </c>
      <c r="BV182">
        <f t="shared" si="123"/>
        <v>14</v>
      </c>
      <c r="BW182">
        <f t="shared" si="124"/>
        <v>15</v>
      </c>
      <c r="BX182">
        <f t="shared" si="125"/>
        <v>14</v>
      </c>
      <c r="BY182">
        <f t="shared" si="126"/>
        <v>13</v>
      </c>
      <c r="BZ182">
        <f t="shared" si="127"/>
        <v>15</v>
      </c>
      <c r="CA182">
        <f t="shared" si="128"/>
        <v>21</v>
      </c>
      <c r="CB182">
        <f t="shared" si="129"/>
        <v>0</v>
      </c>
      <c r="CC182">
        <f t="shared" si="130"/>
        <v>5</v>
      </c>
      <c r="CD182">
        <f t="shared" si="131"/>
        <v>15</v>
      </c>
      <c r="CE182" t="str">
        <f>IFERROR(VLOOKUP($AA182,'Tuyến và nhân viên'!$I:$O,7,0),"")</f>
        <v>Trần Văn Khanh</v>
      </c>
      <c r="CF182">
        <f t="shared" si="132"/>
        <v>2</v>
      </c>
      <c r="CG182">
        <f t="shared" si="133"/>
        <v>1</v>
      </c>
      <c r="CH182">
        <f>COUNTIFS($L182:L182,"x")</f>
        <v>0</v>
      </c>
      <c r="CI182">
        <f>COUNTIFS($L182:M182,"x")</f>
        <v>0</v>
      </c>
      <c r="CJ182">
        <f>COUNTIFS($L182:N182,"x")</f>
        <v>0</v>
      </c>
      <c r="CK182">
        <f>COUNTIFS($L182:O182,"x")</f>
        <v>0</v>
      </c>
      <c r="CL182">
        <f>COUNTIFS($L182:P182,"x")</f>
        <v>1</v>
      </c>
      <c r="CM182">
        <f>COUNTIFS($L182:Q182,"x")</f>
        <v>1</v>
      </c>
      <c r="CN182">
        <f>COUNTIFS($L182:R182,"x")</f>
        <v>1</v>
      </c>
      <c r="CO182" t="str" cm="1">
        <f t="array" ref="CO182">IFERROR(INDEX($CH$4:$CN$4,0,MATCH(1,$CH182:$CN182,0)),"")</f>
        <v>Thứ 6</v>
      </c>
      <c r="CP182" t="str" cm="1">
        <f t="array" ref="CP182">IFERROR(INDEX($CH$4:$CN$4,0,MATCH(2,$CH182:$CN182,0)),"")</f>
        <v/>
      </c>
      <c r="CQ182" t="str">
        <f t="shared" si="134"/>
        <v>Thứ 6</v>
      </c>
      <c r="CR182" t="str">
        <f t="shared" si="29"/>
        <v>F2 - Tuần 1 &amp; 3</v>
      </c>
    </row>
    <row r="183" spans="1:96" x14ac:dyDescent="0.3">
      <c r="A183" s="117" t="s">
        <v>35247</v>
      </c>
      <c r="B183" s="118" t="s">
        <v>33266</v>
      </c>
      <c r="C183" s="118" t="s">
        <v>33267</v>
      </c>
      <c r="D183" s="118" t="s">
        <v>39659</v>
      </c>
      <c r="E183" s="118" t="s">
        <v>39660</v>
      </c>
      <c r="F183" s="118" t="s">
        <v>34608</v>
      </c>
      <c r="G183" s="118" t="s">
        <v>34609</v>
      </c>
      <c r="H183" s="118" t="s">
        <v>34615</v>
      </c>
      <c r="I183" s="118" t="s">
        <v>22</v>
      </c>
      <c r="J183" s="119" t="s">
        <v>39658</v>
      </c>
      <c r="K183" s="119" t="s">
        <v>23</v>
      </c>
      <c r="L183" s="117" t="s">
        <v>23</v>
      </c>
      <c r="M183" s="117" t="s">
        <v>23</v>
      </c>
      <c r="N183" s="117" t="s">
        <v>23</v>
      </c>
      <c r="O183" s="117" t="s">
        <v>24</v>
      </c>
      <c r="P183" s="117" t="s">
        <v>23</v>
      </c>
      <c r="Q183" s="117" t="s">
        <v>23</v>
      </c>
      <c r="R183" s="117" t="s">
        <v>23</v>
      </c>
      <c r="S183" s="117" t="s">
        <v>24</v>
      </c>
      <c r="T183" s="117" t="s">
        <v>24</v>
      </c>
      <c r="U183" s="117" t="s">
        <v>24</v>
      </c>
      <c r="V183" s="117" t="s">
        <v>24</v>
      </c>
      <c r="W183" s="74" t="str">
        <f t="shared" si="100"/>
        <v>x</v>
      </c>
      <c r="X183" s="74" t="str">
        <f t="shared" si="101"/>
        <v/>
      </c>
      <c r="Y183" s="74" t="str">
        <f t="shared" si="102"/>
        <v>x</v>
      </c>
      <c r="Z183" s="74" t="str">
        <f t="shared" si="103"/>
        <v/>
      </c>
      <c r="AA183" t="str">
        <f>VLOOKUP($D183,'Tuyến và nhân viên'!$D:$M,6,0)</f>
        <v>HL00594</v>
      </c>
      <c r="AB183" t="str">
        <f>VLOOKUP($D183,'Tuyến và nhân viên'!$D:$M,7,0)</f>
        <v>Quách Ngọc Duyên</v>
      </c>
      <c r="AC183" s="16" t="str">
        <f>IFERROR(VLOOKUP($F183,DSKH!$D:$BF,53,0),"")</f>
        <v>F2</v>
      </c>
      <c r="AD183" s="16" t="str">
        <f>IFERROR(VLOOKUP($F183,DSKH!$D:$BF,54,0),"")</f>
        <v>OTC</v>
      </c>
      <c r="AE183" s="4">
        <f>SUMIFS('Doanh số khách hàng'!$F:$F,'Doanh số khách hàng'!$A:$A,'Chi tiết tuyến'!$F183)</f>
        <v>0</v>
      </c>
      <c r="AF183" s="16" t="str">
        <f t="shared" si="4"/>
        <v>F4</v>
      </c>
      <c r="AG183" s="16" t="str">
        <f t="shared" si="5"/>
        <v>F2</v>
      </c>
      <c r="AH183" t="b">
        <f t="shared" si="104"/>
        <v>0</v>
      </c>
      <c r="AI183" t="b">
        <f t="shared" si="105"/>
        <v>1</v>
      </c>
      <c r="AJ183">
        <f>IFERROR(VLOOKUP($AC183,Master!$D:$E,2,0),"")</f>
        <v>2</v>
      </c>
      <c r="AK183">
        <f>VLOOKUP($AF183,Master!$D:$E,2,0)</f>
        <v>4</v>
      </c>
      <c r="AL183" s="4">
        <f t="shared" si="106"/>
        <v>0</v>
      </c>
      <c r="AM183" t="str">
        <f>IFERROR(VLOOKUP($F183,DSKH!$D:$BF,31,0),"")</f>
        <v>Tỉnh Cà Mau</v>
      </c>
      <c r="AN183" t="str">
        <f>IFERROR(VLOOKUP($F183,DSKH!$D:$BF,29,0),"")</f>
        <v>Xã Vĩnh Mỹ</v>
      </c>
      <c r="AO183">
        <f>IFERROR(VLOOKUP($F183,DSKH!$D:$BF,52,0),"")</f>
        <v>0</v>
      </c>
      <c r="AP183">
        <f>IF(L183="x",1+COUNTIFS(AP$4:AP182,"&gt;0",$AA$4:$AA182,$AA182),0)</f>
        <v>0</v>
      </c>
      <c r="AQ183">
        <f>IF(M183="x",1+COUNTIFS(AQ$4:AQ182,"&gt;0",$AA$4:$AA182,$AA182),0)</f>
        <v>0</v>
      </c>
      <c r="AR183">
        <f>IF(N183="x",1+COUNTIFS(AR$4:AR182,"&gt;0",$AA$4:$AA182,$AA182),0)</f>
        <v>0</v>
      </c>
      <c r="AS183">
        <f>IF(O183="x",1+COUNTIFS(AS$4:AS182,"&gt;0",$AA$4:$AA182,$AA182),0)</f>
        <v>4</v>
      </c>
      <c r="AT183">
        <f>IF(P183="x",1+COUNTIFS(AT$4:AT182,"&gt;0",$AA$4:$AA182,$AA182),0)</f>
        <v>0</v>
      </c>
      <c r="AU183">
        <f>IF(Q183="x",1+COUNTIFS(AU$4:AU182,"&gt;0",$AA$4:$AA182,$AA182),0)</f>
        <v>0</v>
      </c>
      <c r="AV183">
        <f>IF(R183="x",1+COUNTIFS(AV$4:AV182,"&gt;0",$AA$4:$AA182,$AA182),0)</f>
        <v>0</v>
      </c>
      <c r="AW183">
        <f t="shared" si="8"/>
        <v>1</v>
      </c>
      <c r="AX183">
        <f t="shared" si="9"/>
        <v>0</v>
      </c>
      <c r="AY183">
        <f t="shared" si="107"/>
        <v>1</v>
      </c>
      <c r="AZ183">
        <f t="shared" si="108"/>
        <v>0</v>
      </c>
      <c r="BA183" s="4">
        <f t="shared" si="109"/>
        <v>0</v>
      </c>
      <c r="BB183" s="4">
        <f t="shared" si="110"/>
        <v>0</v>
      </c>
      <c r="BC183" s="4">
        <f t="shared" si="111"/>
        <v>0</v>
      </c>
      <c r="BD183" s="4">
        <f t="shared" si="112"/>
        <v>0</v>
      </c>
      <c r="BE183" s="4">
        <f t="shared" si="113"/>
        <v>0</v>
      </c>
      <c r="BF183" s="4">
        <f t="shared" si="114"/>
        <v>0</v>
      </c>
      <c r="BG183" s="4">
        <f t="shared" si="115"/>
        <v>0</v>
      </c>
      <c r="BH183" s="4">
        <f t="shared" si="116"/>
        <v>0</v>
      </c>
      <c r="BI183" s="4">
        <f t="shared" si="117"/>
        <v>0</v>
      </c>
      <c r="BJ183" s="4">
        <f t="shared" si="118"/>
        <v>0</v>
      </c>
      <c r="BK183" s="4">
        <f t="shared" si="119"/>
        <v>1</v>
      </c>
      <c r="BL183" s="4">
        <f t="shared" si="120"/>
        <v>0</v>
      </c>
      <c r="BM183" s="4">
        <f t="shared" si="121"/>
        <v>0</v>
      </c>
      <c r="BN183" s="4">
        <f t="shared" si="122"/>
        <v>0</v>
      </c>
      <c r="BO183">
        <f>SUMIFS(BH$5:BH183,$AA$5:$AA183,$AA183)</f>
        <v>5</v>
      </c>
      <c r="BP183">
        <f>SUMIFS(BI$5:BI183,$AA$5:$AA183,$AA183)</f>
        <v>7</v>
      </c>
      <c r="BQ183">
        <f>SUMIFS(BJ$5:BJ183,$AA$5:$AA183,$AA183)</f>
        <v>3</v>
      </c>
      <c r="BR183">
        <f>SUMIFS(BK$5:BK183,$AA$5:$AA183,$AA183)</f>
        <v>3</v>
      </c>
      <c r="BS183">
        <f>SUMIFS(BL$5:BL183,$AA$5:$AA183,$AA183)</f>
        <v>5</v>
      </c>
      <c r="BT183">
        <f>SUMIFS(BM$5:BM183,$AA$5:$AA183,$AA183)</f>
        <v>2</v>
      </c>
      <c r="BU183">
        <f>SUMIFS(BN$5:BN183,$AA$5:$AA183,$AA183)</f>
        <v>0</v>
      </c>
      <c r="BV183">
        <f t="shared" si="123"/>
        <v>14</v>
      </c>
      <c r="BW183">
        <f t="shared" si="124"/>
        <v>15</v>
      </c>
      <c r="BX183">
        <f t="shared" si="125"/>
        <v>14</v>
      </c>
      <c r="BY183">
        <f t="shared" si="126"/>
        <v>13</v>
      </c>
      <c r="BZ183">
        <f t="shared" si="127"/>
        <v>15</v>
      </c>
      <c r="CA183">
        <f t="shared" si="128"/>
        <v>21</v>
      </c>
      <c r="CB183">
        <f t="shared" si="129"/>
        <v>0</v>
      </c>
      <c r="CC183">
        <f t="shared" si="130"/>
        <v>3</v>
      </c>
      <c r="CD183">
        <f t="shared" si="131"/>
        <v>13</v>
      </c>
      <c r="CE183" t="str">
        <f>IFERROR(VLOOKUP($AA183,'Tuyến và nhân viên'!$I:$O,7,0),"")</f>
        <v>Trần Văn Khanh</v>
      </c>
      <c r="CF183">
        <f t="shared" si="132"/>
        <v>2</v>
      </c>
      <c r="CG183">
        <f t="shared" si="133"/>
        <v>1</v>
      </c>
      <c r="CH183">
        <f>COUNTIFS($L183:L183,"x")</f>
        <v>0</v>
      </c>
      <c r="CI183">
        <f>COUNTIFS($L183:M183,"x")</f>
        <v>0</v>
      </c>
      <c r="CJ183">
        <f>COUNTIFS($L183:N183,"x")</f>
        <v>0</v>
      </c>
      <c r="CK183">
        <f>COUNTIFS($L183:O183,"x")</f>
        <v>1</v>
      </c>
      <c r="CL183">
        <f>COUNTIFS($L183:P183,"x")</f>
        <v>1</v>
      </c>
      <c r="CM183">
        <f>COUNTIFS($L183:Q183,"x")</f>
        <v>1</v>
      </c>
      <c r="CN183">
        <f>COUNTIFS($L183:R183,"x")</f>
        <v>1</v>
      </c>
      <c r="CO183" t="str" cm="1">
        <f t="array" ref="CO183">IFERROR(INDEX($CH$4:$CN$4,0,MATCH(1,$CH183:$CN183,0)),"")</f>
        <v>Thứ 5</v>
      </c>
      <c r="CP183" t="str" cm="1">
        <f t="array" ref="CP183">IFERROR(INDEX($CH$4:$CN$4,0,MATCH(2,$CH183:$CN183,0)),"")</f>
        <v/>
      </c>
      <c r="CQ183" t="str">
        <f t="shared" si="134"/>
        <v>Thứ 5</v>
      </c>
      <c r="CR183" t="str">
        <f t="shared" si="29"/>
        <v>F2 - Tuần 1 &amp; 3</v>
      </c>
    </row>
    <row r="184" spans="1:96" x14ac:dyDescent="0.3">
      <c r="A184" s="117" t="s">
        <v>35257</v>
      </c>
      <c r="B184" s="118" t="s">
        <v>33266</v>
      </c>
      <c r="C184" s="118" t="s">
        <v>33267</v>
      </c>
      <c r="D184" s="118" t="s">
        <v>39659</v>
      </c>
      <c r="E184" s="118" t="s">
        <v>39660</v>
      </c>
      <c r="F184" s="118" t="s">
        <v>25359</v>
      </c>
      <c r="G184" s="118" t="s">
        <v>34630</v>
      </c>
      <c r="H184" s="118" t="s">
        <v>34636</v>
      </c>
      <c r="I184" s="118" t="s">
        <v>22</v>
      </c>
      <c r="J184" s="119" t="s">
        <v>39658</v>
      </c>
      <c r="K184" s="119" t="s">
        <v>23</v>
      </c>
      <c r="L184" s="117" t="s">
        <v>23</v>
      </c>
      <c r="M184" s="117" t="s">
        <v>23</v>
      </c>
      <c r="N184" s="117" t="s">
        <v>24</v>
      </c>
      <c r="O184" s="117" t="s">
        <v>23</v>
      </c>
      <c r="P184" s="117" t="s">
        <v>23</v>
      </c>
      <c r="Q184" s="117" t="s">
        <v>23</v>
      </c>
      <c r="R184" s="117" t="s">
        <v>23</v>
      </c>
      <c r="S184" s="117" t="s">
        <v>24</v>
      </c>
      <c r="T184" s="117" t="s">
        <v>24</v>
      </c>
      <c r="U184" s="117" t="s">
        <v>24</v>
      </c>
      <c r="V184" s="117" t="s">
        <v>24</v>
      </c>
      <c r="W184" s="74" t="str">
        <f t="shared" si="100"/>
        <v>x</v>
      </c>
      <c r="X184" s="74" t="str">
        <f t="shared" si="101"/>
        <v/>
      </c>
      <c r="Y184" s="74" t="str">
        <f t="shared" si="102"/>
        <v>x</v>
      </c>
      <c r="Z184" s="74" t="str">
        <f t="shared" si="103"/>
        <v/>
      </c>
      <c r="AA184" t="str">
        <f>VLOOKUP($D184,'Tuyến và nhân viên'!$D:$M,6,0)</f>
        <v>HL00594</v>
      </c>
      <c r="AB184" t="str">
        <f>VLOOKUP($D184,'Tuyến và nhân viên'!$D:$M,7,0)</f>
        <v>Quách Ngọc Duyên</v>
      </c>
      <c r="AC184" s="16" t="str">
        <f>IFERROR(VLOOKUP($F184,DSKH!$D:$BF,53,0),"")</f>
        <v>F2</v>
      </c>
      <c r="AD184" s="16" t="str">
        <f>IFERROR(VLOOKUP($F184,DSKH!$D:$BF,54,0),"")</f>
        <v>OTC</v>
      </c>
      <c r="AE184" s="4">
        <f>SUMIFS('Doanh số khách hàng'!$F:$F,'Doanh số khách hàng'!$A:$A,'Chi tiết tuyến'!$F184)</f>
        <v>204400</v>
      </c>
      <c r="AF184" s="16" t="str">
        <f t="shared" si="4"/>
        <v>F4</v>
      </c>
      <c r="AG184" s="16" t="str">
        <f t="shared" si="5"/>
        <v>F2</v>
      </c>
      <c r="AH184" t="b">
        <f t="shared" si="104"/>
        <v>0</v>
      </c>
      <c r="AI184" t="b">
        <f t="shared" si="105"/>
        <v>1</v>
      </c>
      <c r="AJ184">
        <f>IFERROR(VLOOKUP($AC184,Master!$D:$E,2,0),"")</f>
        <v>2</v>
      </c>
      <c r="AK184">
        <f>VLOOKUP($AF184,Master!$D:$E,2,0)</f>
        <v>4</v>
      </c>
      <c r="AL184" s="4">
        <f t="shared" si="106"/>
        <v>102200</v>
      </c>
      <c r="AM184" t="str">
        <f>IFERROR(VLOOKUP($F184,DSKH!$D:$BF,31,0),"")</f>
        <v>Tỉnh Cà Mau</v>
      </c>
      <c r="AN184" t="str">
        <f>IFERROR(VLOOKUP($F184,DSKH!$D:$BF,29,0),"")</f>
        <v>Xã Hòa Bình</v>
      </c>
      <c r="AO184">
        <f>IFERROR(VLOOKUP($F184,DSKH!$D:$BF,52,0),"")</f>
        <v>204400</v>
      </c>
      <c r="AP184">
        <f>IF(L184="x",1+COUNTIFS(AP$4:AP183,"&gt;0",$AA$4:$AA183,$AA183),0)</f>
        <v>0</v>
      </c>
      <c r="AQ184">
        <f>IF(M184="x",1+COUNTIFS(AQ$4:AQ183,"&gt;0",$AA$4:$AA183,$AA183),0)</f>
        <v>0</v>
      </c>
      <c r="AR184">
        <f>IF(N184="x",1+COUNTIFS(AR$4:AR183,"&gt;0",$AA$4:$AA183,$AA183),0)</f>
        <v>7</v>
      </c>
      <c r="AS184">
        <f>IF(O184="x",1+COUNTIFS(AS$4:AS183,"&gt;0",$AA$4:$AA183,$AA183),0)</f>
        <v>0</v>
      </c>
      <c r="AT184">
        <f>IF(P184="x",1+COUNTIFS(AT$4:AT183,"&gt;0",$AA$4:$AA183,$AA183),0)</f>
        <v>0</v>
      </c>
      <c r="AU184">
        <f>IF(Q184="x",1+COUNTIFS(AU$4:AU183,"&gt;0",$AA$4:$AA183,$AA183),0)</f>
        <v>0</v>
      </c>
      <c r="AV184">
        <f>IF(R184="x",1+COUNTIFS(AV$4:AV183,"&gt;0",$AA$4:$AA183,$AA183),0)</f>
        <v>0</v>
      </c>
      <c r="AW184">
        <f t="shared" si="8"/>
        <v>1</v>
      </c>
      <c r="AX184">
        <f t="shared" si="9"/>
        <v>0</v>
      </c>
      <c r="AY184">
        <f t="shared" si="107"/>
        <v>1</v>
      </c>
      <c r="AZ184">
        <f t="shared" si="108"/>
        <v>0</v>
      </c>
      <c r="BA184" s="4">
        <f t="shared" si="109"/>
        <v>0</v>
      </c>
      <c r="BB184" s="4">
        <f t="shared" si="110"/>
        <v>0</v>
      </c>
      <c r="BC184" s="4">
        <f t="shared" si="111"/>
        <v>102200</v>
      </c>
      <c r="BD184" s="4">
        <f t="shared" si="112"/>
        <v>0</v>
      </c>
      <c r="BE184" s="4">
        <f t="shared" si="113"/>
        <v>0</v>
      </c>
      <c r="BF184" s="4">
        <f t="shared" si="114"/>
        <v>0</v>
      </c>
      <c r="BG184" s="4">
        <f t="shared" si="115"/>
        <v>0</v>
      </c>
      <c r="BH184" s="4">
        <f t="shared" si="116"/>
        <v>0</v>
      </c>
      <c r="BI184" s="4">
        <f t="shared" si="117"/>
        <v>0</v>
      </c>
      <c r="BJ184" s="4">
        <f t="shared" si="118"/>
        <v>1</v>
      </c>
      <c r="BK184" s="4">
        <f t="shared" si="119"/>
        <v>0</v>
      </c>
      <c r="BL184" s="4">
        <f t="shared" si="120"/>
        <v>0</v>
      </c>
      <c r="BM184" s="4">
        <f t="shared" si="121"/>
        <v>0</v>
      </c>
      <c r="BN184" s="4">
        <f t="shared" si="122"/>
        <v>0</v>
      </c>
      <c r="BO184">
        <f>SUMIFS(BH$5:BH184,$AA$5:$AA184,$AA184)</f>
        <v>5</v>
      </c>
      <c r="BP184">
        <f>SUMIFS(BI$5:BI184,$AA$5:$AA184,$AA184)</f>
        <v>7</v>
      </c>
      <c r="BQ184">
        <f>SUMIFS(BJ$5:BJ184,$AA$5:$AA184,$AA184)</f>
        <v>4</v>
      </c>
      <c r="BR184">
        <f>SUMIFS(BK$5:BK184,$AA$5:$AA184,$AA184)</f>
        <v>3</v>
      </c>
      <c r="BS184">
        <f>SUMIFS(BL$5:BL184,$AA$5:$AA184,$AA184)</f>
        <v>5</v>
      </c>
      <c r="BT184">
        <f>SUMIFS(BM$5:BM184,$AA$5:$AA184,$AA184)</f>
        <v>2</v>
      </c>
      <c r="BU184">
        <f>SUMIFS(BN$5:BN184,$AA$5:$AA184,$AA184)</f>
        <v>0</v>
      </c>
      <c r="BV184">
        <f t="shared" si="123"/>
        <v>14</v>
      </c>
      <c r="BW184">
        <f t="shared" si="124"/>
        <v>15</v>
      </c>
      <c r="BX184">
        <f t="shared" si="125"/>
        <v>14</v>
      </c>
      <c r="BY184">
        <f t="shared" si="126"/>
        <v>13</v>
      </c>
      <c r="BZ184">
        <f t="shared" si="127"/>
        <v>15</v>
      </c>
      <c r="CA184">
        <f t="shared" si="128"/>
        <v>21</v>
      </c>
      <c r="CB184">
        <f t="shared" si="129"/>
        <v>0</v>
      </c>
      <c r="CC184">
        <f t="shared" si="130"/>
        <v>4</v>
      </c>
      <c r="CD184">
        <f t="shared" si="131"/>
        <v>14</v>
      </c>
      <c r="CE184" t="str">
        <f>IFERROR(VLOOKUP($AA184,'Tuyến và nhân viên'!$I:$O,7,0),"")</f>
        <v>Trần Văn Khanh</v>
      </c>
      <c r="CF184">
        <f t="shared" si="132"/>
        <v>2</v>
      </c>
      <c r="CG184">
        <f t="shared" si="133"/>
        <v>1</v>
      </c>
      <c r="CH184">
        <f>COUNTIFS($L184:L184,"x")</f>
        <v>0</v>
      </c>
      <c r="CI184">
        <f>COUNTIFS($L184:M184,"x")</f>
        <v>0</v>
      </c>
      <c r="CJ184">
        <f>COUNTIFS($L184:N184,"x")</f>
        <v>1</v>
      </c>
      <c r="CK184">
        <f>COUNTIFS($L184:O184,"x")</f>
        <v>1</v>
      </c>
      <c r="CL184">
        <f>COUNTIFS($L184:P184,"x")</f>
        <v>1</v>
      </c>
      <c r="CM184">
        <f>COUNTIFS($L184:Q184,"x")</f>
        <v>1</v>
      </c>
      <c r="CN184">
        <f>COUNTIFS($L184:R184,"x")</f>
        <v>1</v>
      </c>
      <c r="CO184" t="str" cm="1">
        <f t="array" ref="CO184">IFERROR(INDEX($CH$4:$CN$4,0,MATCH(1,$CH184:$CN184,0)),"")</f>
        <v>Thứ 4</v>
      </c>
      <c r="CP184" t="str" cm="1">
        <f t="array" ref="CP184">IFERROR(INDEX($CH$4:$CN$4,0,MATCH(2,$CH184:$CN184,0)),"")</f>
        <v/>
      </c>
      <c r="CQ184" t="str">
        <f t="shared" si="134"/>
        <v>Thứ 4</v>
      </c>
      <c r="CR184" t="str">
        <f t="shared" si="29"/>
        <v>F2 - Tuần 1 &amp; 3</v>
      </c>
    </row>
    <row r="185" spans="1:96" x14ac:dyDescent="0.3">
      <c r="A185" s="117" t="s">
        <v>35265</v>
      </c>
      <c r="B185" s="118" t="s">
        <v>33266</v>
      </c>
      <c r="C185" s="118" t="s">
        <v>33267</v>
      </c>
      <c r="D185" s="118" t="s">
        <v>39659</v>
      </c>
      <c r="E185" s="118" t="s">
        <v>39660</v>
      </c>
      <c r="F185" s="118" t="s">
        <v>26764</v>
      </c>
      <c r="G185" s="118" t="s">
        <v>34651</v>
      </c>
      <c r="H185" s="118" t="s">
        <v>34657</v>
      </c>
      <c r="I185" s="118" t="s">
        <v>22</v>
      </c>
      <c r="J185" s="119" t="s">
        <v>39658</v>
      </c>
      <c r="K185" s="119" t="s">
        <v>23</v>
      </c>
      <c r="L185" s="117" t="s">
        <v>23</v>
      </c>
      <c r="M185" s="117" t="s">
        <v>24</v>
      </c>
      <c r="N185" s="117" t="s">
        <v>23</v>
      </c>
      <c r="O185" s="117" t="s">
        <v>23</v>
      </c>
      <c r="P185" s="117" t="s">
        <v>23</v>
      </c>
      <c r="Q185" s="117" t="s">
        <v>23</v>
      </c>
      <c r="R185" s="117" t="s">
        <v>23</v>
      </c>
      <c r="S185" s="117" t="s">
        <v>24</v>
      </c>
      <c r="T185" s="117" t="s">
        <v>24</v>
      </c>
      <c r="U185" s="117" t="s">
        <v>24</v>
      </c>
      <c r="V185" s="117" t="s">
        <v>24</v>
      </c>
      <c r="W185" s="74" t="str">
        <f t="shared" si="100"/>
        <v>x</v>
      </c>
      <c r="X185" s="74" t="str">
        <f t="shared" si="101"/>
        <v>x</v>
      </c>
      <c r="Y185" s="74" t="str">
        <f t="shared" si="102"/>
        <v>x</v>
      </c>
      <c r="Z185" s="74" t="str">
        <f t="shared" si="103"/>
        <v>x</v>
      </c>
      <c r="AA185" t="str">
        <f>VLOOKUP($D185,'Tuyến và nhân viên'!$D:$M,6,0)</f>
        <v>HL00594</v>
      </c>
      <c r="AB185" t="str">
        <f>VLOOKUP($D185,'Tuyến và nhân viên'!$D:$M,7,0)</f>
        <v>Quách Ngọc Duyên</v>
      </c>
      <c r="AC185" s="16" t="str">
        <f>IFERROR(VLOOKUP($F185,DSKH!$D:$BF,53,0),"")</f>
        <v>F4</v>
      </c>
      <c r="AD185" s="16" t="str">
        <f>IFERROR(VLOOKUP($F185,DSKH!$D:$BF,54,0),"")</f>
        <v>OTC</v>
      </c>
      <c r="AE185" s="4">
        <f>SUMIFS('Doanh số khách hàng'!$F:$F,'Doanh số khách hàng'!$A:$A,'Chi tiết tuyến'!$F185)</f>
        <v>900350</v>
      </c>
      <c r="AF185" s="16" t="str">
        <f t="shared" si="4"/>
        <v>F4</v>
      </c>
      <c r="AG185" s="16" t="str">
        <f t="shared" si="5"/>
        <v>F4</v>
      </c>
      <c r="AH185" t="b">
        <f t="shared" si="104"/>
        <v>1</v>
      </c>
      <c r="AI185" t="b">
        <f t="shared" si="105"/>
        <v>1</v>
      </c>
      <c r="AJ185">
        <f>IFERROR(VLOOKUP($AC185,Master!$D:$E,2,0),"")</f>
        <v>4</v>
      </c>
      <c r="AK185">
        <f>VLOOKUP($AF185,Master!$D:$E,2,0)</f>
        <v>4</v>
      </c>
      <c r="AL185" s="4">
        <f t="shared" si="106"/>
        <v>225087.5</v>
      </c>
      <c r="AM185" t="str">
        <f>IFERROR(VLOOKUP($F185,DSKH!$D:$BF,31,0),"")</f>
        <v>Tỉnh Cà Mau</v>
      </c>
      <c r="AN185" t="str">
        <f>IFERROR(VLOOKUP($F185,DSKH!$D:$BF,29,0),"")</f>
        <v>Xã Hòa Bình</v>
      </c>
      <c r="AO185">
        <f>IFERROR(VLOOKUP($F185,DSKH!$D:$BF,52,0),"")</f>
        <v>900350</v>
      </c>
      <c r="AP185">
        <f>IF(L185="x",1+COUNTIFS(AP$4:AP184,"&gt;0",$AA$4:$AA184,$AA184),0)</f>
        <v>0</v>
      </c>
      <c r="AQ185">
        <f>IF(M185="x",1+COUNTIFS(AQ$4:AQ184,"&gt;0",$AA$4:$AA184,$AA184),0)</f>
        <v>9</v>
      </c>
      <c r="AR185">
        <f>IF(N185="x",1+COUNTIFS(AR$4:AR184,"&gt;0",$AA$4:$AA184,$AA184),0)</f>
        <v>0</v>
      </c>
      <c r="AS185">
        <f>IF(O185="x",1+COUNTIFS(AS$4:AS184,"&gt;0",$AA$4:$AA184,$AA184),0)</f>
        <v>0</v>
      </c>
      <c r="AT185">
        <f>IF(P185="x",1+COUNTIFS(AT$4:AT184,"&gt;0",$AA$4:$AA184,$AA184),0)</f>
        <v>0</v>
      </c>
      <c r="AU185">
        <f>IF(Q185="x",1+COUNTIFS(AU$4:AU184,"&gt;0",$AA$4:$AA184,$AA184),0)</f>
        <v>0</v>
      </c>
      <c r="AV185">
        <f>IF(R185="x",1+COUNTIFS(AV$4:AV184,"&gt;0",$AA$4:$AA184,$AA184),0)</f>
        <v>0</v>
      </c>
      <c r="AW185">
        <f t="shared" si="8"/>
        <v>1</v>
      </c>
      <c r="AX185">
        <f t="shared" si="9"/>
        <v>1</v>
      </c>
      <c r="AY185">
        <f t="shared" si="107"/>
        <v>1</v>
      </c>
      <c r="AZ185">
        <f t="shared" si="108"/>
        <v>1</v>
      </c>
      <c r="BA185" s="4">
        <f t="shared" si="109"/>
        <v>0</v>
      </c>
      <c r="BB185" s="4">
        <f t="shared" si="110"/>
        <v>225087.5</v>
      </c>
      <c r="BC185" s="4">
        <f t="shared" si="111"/>
        <v>0</v>
      </c>
      <c r="BD185" s="4">
        <f t="shared" si="112"/>
        <v>0</v>
      </c>
      <c r="BE185" s="4">
        <f t="shared" si="113"/>
        <v>0</v>
      </c>
      <c r="BF185" s="4">
        <f t="shared" si="114"/>
        <v>0</v>
      </c>
      <c r="BG185" s="4">
        <f t="shared" si="115"/>
        <v>0</v>
      </c>
      <c r="BH185" s="4">
        <f t="shared" si="116"/>
        <v>0</v>
      </c>
      <c r="BI185" s="4">
        <f t="shared" si="117"/>
        <v>0</v>
      </c>
      <c r="BJ185" s="4">
        <f t="shared" si="118"/>
        <v>0</v>
      </c>
      <c r="BK185" s="4">
        <f t="shared" si="119"/>
        <v>0</v>
      </c>
      <c r="BL185" s="4">
        <f t="shared" si="120"/>
        <v>0</v>
      </c>
      <c r="BM185" s="4">
        <f t="shared" si="121"/>
        <v>0</v>
      </c>
      <c r="BN185" s="4">
        <f t="shared" si="122"/>
        <v>0</v>
      </c>
      <c r="BO185">
        <f>SUMIFS(BH$5:BH185,$AA$5:$AA185,$AA185)</f>
        <v>5</v>
      </c>
      <c r="BP185">
        <f>SUMIFS(BI$5:BI185,$AA$5:$AA185,$AA185)</f>
        <v>7</v>
      </c>
      <c r="BQ185">
        <f>SUMIFS(BJ$5:BJ185,$AA$5:$AA185,$AA185)</f>
        <v>4</v>
      </c>
      <c r="BR185">
        <f>SUMIFS(BK$5:BK185,$AA$5:$AA185,$AA185)</f>
        <v>3</v>
      </c>
      <c r="BS185">
        <f>SUMIFS(BL$5:BL185,$AA$5:$AA185,$AA185)</f>
        <v>5</v>
      </c>
      <c r="BT185">
        <f>SUMIFS(BM$5:BM185,$AA$5:$AA185,$AA185)</f>
        <v>2</v>
      </c>
      <c r="BU185">
        <f>SUMIFS(BN$5:BN185,$AA$5:$AA185,$AA185)</f>
        <v>0</v>
      </c>
      <c r="BV185">
        <f t="shared" si="123"/>
        <v>14</v>
      </c>
      <c r="BW185">
        <f t="shared" si="124"/>
        <v>15</v>
      </c>
      <c r="BX185">
        <f t="shared" si="125"/>
        <v>14</v>
      </c>
      <c r="BY185">
        <f t="shared" si="126"/>
        <v>13</v>
      </c>
      <c r="BZ185">
        <f t="shared" si="127"/>
        <v>15</v>
      </c>
      <c r="CA185">
        <f t="shared" si="128"/>
        <v>21</v>
      </c>
      <c r="CB185">
        <f t="shared" si="129"/>
        <v>0</v>
      </c>
      <c r="CC185">
        <f t="shared" si="130"/>
        <v>0</v>
      </c>
      <c r="CD185">
        <f t="shared" si="131"/>
        <v>0</v>
      </c>
      <c r="CE185" t="str">
        <f>IFERROR(VLOOKUP($AA185,'Tuyến và nhân viên'!$I:$O,7,0),"")</f>
        <v>Trần Văn Khanh</v>
      </c>
      <c r="CF185">
        <f t="shared" si="132"/>
        <v>4</v>
      </c>
      <c r="CG185">
        <f t="shared" si="133"/>
        <v>1</v>
      </c>
      <c r="CH185">
        <f>COUNTIFS($L185:L185,"x")</f>
        <v>0</v>
      </c>
      <c r="CI185">
        <f>COUNTIFS($L185:M185,"x")</f>
        <v>1</v>
      </c>
      <c r="CJ185">
        <f>COUNTIFS($L185:N185,"x")</f>
        <v>1</v>
      </c>
      <c r="CK185">
        <f>COUNTIFS($L185:O185,"x")</f>
        <v>1</v>
      </c>
      <c r="CL185">
        <f>COUNTIFS($L185:P185,"x")</f>
        <v>1</v>
      </c>
      <c r="CM185">
        <f>COUNTIFS($L185:Q185,"x")</f>
        <v>1</v>
      </c>
      <c r="CN185">
        <f>COUNTIFS($L185:R185,"x")</f>
        <v>1</v>
      </c>
      <c r="CO185" t="str" cm="1">
        <f t="array" ref="CO185">IFERROR(INDEX($CH$4:$CN$4,0,MATCH(1,$CH185:$CN185,0)),"")</f>
        <v>Thứ 3</v>
      </c>
      <c r="CP185" t="str" cm="1">
        <f t="array" ref="CP185">IFERROR(INDEX($CH$4:$CN$4,0,MATCH(2,$CH185:$CN185,0)),"")</f>
        <v/>
      </c>
      <c r="CQ185" t="str">
        <f t="shared" si="134"/>
        <v>Thứ 3</v>
      </c>
      <c r="CR185" t="str">
        <f t="shared" si="29"/>
        <v>F4 - Tất cả các tuần</v>
      </c>
    </row>
    <row r="186" spans="1:96" x14ac:dyDescent="0.3">
      <c r="A186" s="117" t="s">
        <v>35275</v>
      </c>
      <c r="B186" s="118" t="s">
        <v>33266</v>
      </c>
      <c r="C186" s="118" t="s">
        <v>33267</v>
      </c>
      <c r="D186" s="118" t="s">
        <v>39659</v>
      </c>
      <c r="E186" s="118" t="s">
        <v>39660</v>
      </c>
      <c r="F186" s="118" t="s">
        <v>15584</v>
      </c>
      <c r="G186" s="118" t="s">
        <v>34726</v>
      </c>
      <c r="H186" s="118" t="s">
        <v>34732</v>
      </c>
      <c r="I186" s="118" t="s">
        <v>22</v>
      </c>
      <c r="J186" s="119" t="s">
        <v>39658</v>
      </c>
      <c r="K186" s="119" t="s">
        <v>23</v>
      </c>
      <c r="L186" s="117" t="s">
        <v>24</v>
      </c>
      <c r="M186" s="117" t="s">
        <v>23</v>
      </c>
      <c r="N186" s="117" t="s">
        <v>23</v>
      </c>
      <c r="O186" s="117" t="s">
        <v>23</v>
      </c>
      <c r="P186" s="117" t="s">
        <v>23</v>
      </c>
      <c r="Q186" s="117" t="s">
        <v>23</v>
      </c>
      <c r="R186" s="117" t="s">
        <v>23</v>
      </c>
      <c r="S186" s="117" t="s">
        <v>24</v>
      </c>
      <c r="T186" s="117" t="s">
        <v>24</v>
      </c>
      <c r="U186" s="117" t="s">
        <v>24</v>
      </c>
      <c r="V186" s="117" t="s">
        <v>24</v>
      </c>
      <c r="W186" s="74" t="str">
        <f t="shared" si="100"/>
        <v>x</v>
      </c>
      <c r="X186" s="74" t="str">
        <f t="shared" si="101"/>
        <v/>
      </c>
      <c r="Y186" s="74" t="str">
        <f t="shared" si="102"/>
        <v>x</v>
      </c>
      <c r="Z186" s="74" t="str">
        <f t="shared" si="103"/>
        <v/>
      </c>
      <c r="AA186" t="str">
        <f>VLOOKUP($D186,'Tuyến và nhân viên'!$D:$M,6,0)</f>
        <v>HL00594</v>
      </c>
      <c r="AB186" t="str">
        <f>VLOOKUP($D186,'Tuyến và nhân viên'!$D:$M,7,0)</f>
        <v>Quách Ngọc Duyên</v>
      </c>
      <c r="AC186" s="16" t="str">
        <f>IFERROR(VLOOKUP($F186,DSKH!$D:$BF,53,0),"")</f>
        <v>F2</v>
      </c>
      <c r="AD186" s="16" t="str">
        <f>IFERROR(VLOOKUP($F186,DSKH!$D:$BF,54,0),"")</f>
        <v>OTC</v>
      </c>
      <c r="AE186" s="4">
        <f>SUMIFS('Doanh số khách hàng'!$F:$F,'Doanh số khách hàng'!$A:$A,'Chi tiết tuyến'!$F186)</f>
        <v>97066.666666666672</v>
      </c>
      <c r="AF186" s="16" t="str">
        <f t="shared" si="4"/>
        <v>F4</v>
      </c>
      <c r="AG186" s="16" t="str">
        <f t="shared" si="5"/>
        <v>F2</v>
      </c>
      <c r="AH186" t="b">
        <f t="shared" si="104"/>
        <v>0</v>
      </c>
      <c r="AI186" t="b">
        <f t="shared" si="105"/>
        <v>1</v>
      </c>
      <c r="AJ186">
        <f>IFERROR(VLOOKUP($AC186,Master!$D:$E,2,0),"")</f>
        <v>2</v>
      </c>
      <c r="AK186">
        <f>VLOOKUP($AF186,Master!$D:$E,2,0)</f>
        <v>4</v>
      </c>
      <c r="AL186" s="4">
        <f t="shared" si="106"/>
        <v>48533.333333333336</v>
      </c>
      <c r="AM186" t="str">
        <f>IFERROR(VLOOKUP($F186,DSKH!$D:$BF,31,0),"")</f>
        <v>Tỉnh Cà Mau</v>
      </c>
      <c r="AN186" t="str">
        <f>IFERROR(VLOOKUP($F186,DSKH!$D:$BF,29,0),"")</f>
        <v>Xã Gành Hào</v>
      </c>
      <c r="AO186">
        <f>IFERROR(VLOOKUP($F186,DSKH!$D:$BF,52,0),"")</f>
        <v>97066.666666666672</v>
      </c>
      <c r="AP186">
        <f>IF(L186="x",1+COUNTIFS(AP$4:AP185,"&gt;0",$AA$4:$AA185,$AA185),0)</f>
        <v>7</v>
      </c>
      <c r="AQ186">
        <f>IF(M186="x",1+COUNTIFS(AQ$4:AQ185,"&gt;0",$AA$4:$AA185,$AA185),0)</f>
        <v>0</v>
      </c>
      <c r="AR186">
        <f>IF(N186="x",1+COUNTIFS(AR$4:AR185,"&gt;0",$AA$4:$AA185,$AA185),0)</f>
        <v>0</v>
      </c>
      <c r="AS186">
        <f>IF(O186="x",1+COUNTIFS(AS$4:AS185,"&gt;0",$AA$4:$AA185,$AA185),0)</f>
        <v>0</v>
      </c>
      <c r="AT186">
        <f>IF(P186="x",1+COUNTIFS(AT$4:AT185,"&gt;0",$AA$4:$AA185,$AA185),0)</f>
        <v>0</v>
      </c>
      <c r="AU186">
        <f>IF(Q186="x",1+COUNTIFS(AU$4:AU185,"&gt;0",$AA$4:$AA185,$AA185),0)</f>
        <v>0</v>
      </c>
      <c r="AV186">
        <f>IF(R186="x",1+COUNTIFS(AV$4:AV185,"&gt;0",$AA$4:$AA185,$AA185),0)</f>
        <v>0</v>
      </c>
      <c r="AW186">
        <f t="shared" si="8"/>
        <v>1</v>
      </c>
      <c r="AX186">
        <f t="shared" si="9"/>
        <v>0</v>
      </c>
      <c r="AY186">
        <f t="shared" si="107"/>
        <v>1</v>
      </c>
      <c r="AZ186">
        <f t="shared" si="108"/>
        <v>0</v>
      </c>
      <c r="BA186" s="4">
        <f t="shared" si="109"/>
        <v>48533.333333333336</v>
      </c>
      <c r="BB186" s="4">
        <f t="shared" si="110"/>
        <v>0</v>
      </c>
      <c r="BC186" s="4">
        <f t="shared" si="111"/>
        <v>0</v>
      </c>
      <c r="BD186" s="4">
        <f t="shared" si="112"/>
        <v>0</v>
      </c>
      <c r="BE186" s="4">
        <f t="shared" si="113"/>
        <v>0</v>
      </c>
      <c r="BF186" s="4">
        <f t="shared" si="114"/>
        <v>0</v>
      </c>
      <c r="BG186" s="4">
        <f t="shared" si="115"/>
        <v>0</v>
      </c>
      <c r="BH186" s="4">
        <f t="shared" si="116"/>
        <v>1</v>
      </c>
      <c r="BI186" s="4">
        <f t="shared" si="117"/>
        <v>0</v>
      </c>
      <c r="BJ186" s="4">
        <f t="shared" si="118"/>
        <v>0</v>
      </c>
      <c r="BK186" s="4">
        <f t="shared" si="119"/>
        <v>0</v>
      </c>
      <c r="BL186" s="4">
        <f t="shared" si="120"/>
        <v>0</v>
      </c>
      <c r="BM186" s="4">
        <f t="shared" si="121"/>
        <v>0</v>
      </c>
      <c r="BN186" s="4">
        <f t="shared" si="122"/>
        <v>0</v>
      </c>
      <c r="BO186">
        <f>SUMIFS(BH$5:BH186,$AA$5:$AA186,$AA186)</f>
        <v>6</v>
      </c>
      <c r="BP186">
        <f>SUMIFS(BI$5:BI186,$AA$5:$AA186,$AA186)</f>
        <v>7</v>
      </c>
      <c r="BQ186">
        <f>SUMIFS(BJ$5:BJ186,$AA$5:$AA186,$AA186)</f>
        <v>4</v>
      </c>
      <c r="BR186">
        <f>SUMIFS(BK$5:BK186,$AA$5:$AA186,$AA186)</f>
        <v>3</v>
      </c>
      <c r="BS186">
        <f>SUMIFS(BL$5:BL186,$AA$5:$AA186,$AA186)</f>
        <v>5</v>
      </c>
      <c r="BT186">
        <f>SUMIFS(BM$5:BM186,$AA$5:$AA186,$AA186)</f>
        <v>2</v>
      </c>
      <c r="BU186">
        <f>SUMIFS(BN$5:BN186,$AA$5:$AA186,$AA186)</f>
        <v>0</v>
      </c>
      <c r="BV186">
        <f t="shared" si="123"/>
        <v>14</v>
      </c>
      <c r="BW186">
        <f t="shared" si="124"/>
        <v>15</v>
      </c>
      <c r="BX186">
        <f t="shared" si="125"/>
        <v>14</v>
      </c>
      <c r="BY186">
        <f t="shared" si="126"/>
        <v>13</v>
      </c>
      <c r="BZ186">
        <f t="shared" si="127"/>
        <v>15</v>
      </c>
      <c r="CA186">
        <f t="shared" si="128"/>
        <v>21</v>
      </c>
      <c r="CB186">
        <f t="shared" si="129"/>
        <v>0</v>
      </c>
      <c r="CC186">
        <f t="shared" si="130"/>
        <v>6</v>
      </c>
      <c r="CD186">
        <f t="shared" si="131"/>
        <v>14</v>
      </c>
      <c r="CE186" t="str">
        <f>IFERROR(VLOOKUP($AA186,'Tuyến và nhân viên'!$I:$O,7,0),"")</f>
        <v>Trần Văn Khanh</v>
      </c>
      <c r="CF186">
        <f t="shared" si="132"/>
        <v>2</v>
      </c>
      <c r="CG186">
        <f t="shared" si="133"/>
        <v>1</v>
      </c>
      <c r="CH186">
        <f>COUNTIFS($L186:L186,"x")</f>
        <v>1</v>
      </c>
      <c r="CI186">
        <f>COUNTIFS($L186:M186,"x")</f>
        <v>1</v>
      </c>
      <c r="CJ186">
        <f>COUNTIFS($L186:N186,"x")</f>
        <v>1</v>
      </c>
      <c r="CK186">
        <f>COUNTIFS($L186:O186,"x")</f>
        <v>1</v>
      </c>
      <c r="CL186">
        <f>COUNTIFS($L186:P186,"x")</f>
        <v>1</v>
      </c>
      <c r="CM186">
        <f>COUNTIFS($L186:Q186,"x")</f>
        <v>1</v>
      </c>
      <c r="CN186">
        <f>COUNTIFS($L186:R186,"x")</f>
        <v>1</v>
      </c>
      <c r="CO186" t="str" cm="1">
        <f t="array" ref="CO186">IFERROR(INDEX($CH$4:$CN$4,0,MATCH(1,$CH186:$CN186,0)),"")</f>
        <v>Thứ 2</v>
      </c>
      <c r="CP186" t="str" cm="1">
        <f t="array" ref="CP186">IFERROR(INDEX($CH$4:$CN$4,0,MATCH(2,$CH186:$CN186,0)),"")</f>
        <v/>
      </c>
      <c r="CQ186" t="str">
        <f t="shared" si="134"/>
        <v>Thứ 2</v>
      </c>
      <c r="CR186" t="str">
        <f t="shared" si="29"/>
        <v>F2 - Tuần 1 &amp; 3</v>
      </c>
    </row>
    <row r="187" spans="1:96" x14ac:dyDescent="0.3">
      <c r="A187" s="117" t="s">
        <v>35285</v>
      </c>
      <c r="B187" s="118" t="s">
        <v>33266</v>
      </c>
      <c r="C187" s="118" t="s">
        <v>33267</v>
      </c>
      <c r="D187" s="118" t="s">
        <v>39659</v>
      </c>
      <c r="E187" s="118" t="s">
        <v>39660</v>
      </c>
      <c r="F187" s="118" t="s">
        <v>22858</v>
      </c>
      <c r="G187" s="118" t="s">
        <v>34735</v>
      </c>
      <c r="H187" s="118" t="s">
        <v>34741</v>
      </c>
      <c r="I187" s="118" t="s">
        <v>22</v>
      </c>
      <c r="J187" s="119" t="s">
        <v>39658</v>
      </c>
      <c r="K187" s="119" t="s">
        <v>23</v>
      </c>
      <c r="L187" s="117" t="s">
        <v>23</v>
      </c>
      <c r="M187" s="117" t="s">
        <v>23</v>
      </c>
      <c r="N187" s="117" t="s">
        <v>23</v>
      </c>
      <c r="O187" s="117" t="s">
        <v>23</v>
      </c>
      <c r="P187" s="117" t="s">
        <v>23</v>
      </c>
      <c r="Q187" s="117" t="s">
        <v>24</v>
      </c>
      <c r="R187" s="117" t="s">
        <v>23</v>
      </c>
      <c r="S187" s="117" t="s">
        <v>24</v>
      </c>
      <c r="T187" s="117" t="s">
        <v>24</v>
      </c>
      <c r="U187" s="117" t="s">
        <v>24</v>
      </c>
      <c r="V187" s="117" t="s">
        <v>24</v>
      </c>
      <c r="W187" s="74" t="str">
        <f t="shared" si="100"/>
        <v>x</v>
      </c>
      <c r="X187" s="74" t="str">
        <f t="shared" si="101"/>
        <v/>
      </c>
      <c r="Y187" s="74" t="str">
        <f t="shared" si="102"/>
        <v>x</v>
      </c>
      <c r="Z187" s="74" t="str">
        <f t="shared" si="103"/>
        <v/>
      </c>
      <c r="AA187" t="str">
        <f>VLOOKUP($D187,'Tuyến và nhân viên'!$D:$M,6,0)</f>
        <v>HL00594</v>
      </c>
      <c r="AB187" t="str">
        <f>VLOOKUP($D187,'Tuyến và nhân viên'!$D:$M,7,0)</f>
        <v>Quách Ngọc Duyên</v>
      </c>
      <c r="AC187" s="16" t="str">
        <f>IFERROR(VLOOKUP($F187,DSKH!$D:$BF,53,0),"")</f>
        <v>F2</v>
      </c>
      <c r="AD187" s="16" t="str">
        <f>IFERROR(VLOOKUP($F187,DSKH!$D:$BF,54,0),"")</f>
        <v>OTC</v>
      </c>
      <c r="AE187" s="4">
        <f>SUMIFS('Doanh số khách hàng'!$F:$F,'Doanh số khách hàng'!$A:$A,'Chi tiết tuyến'!$F187)</f>
        <v>189633.33333333334</v>
      </c>
      <c r="AF187" s="16" t="str">
        <f t="shared" si="4"/>
        <v>F4</v>
      </c>
      <c r="AG187" s="16" t="str">
        <f t="shared" si="5"/>
        <v>F2</v>
      </c>
      <c r="AH187" t="b">
        <f t="shared" si="104"/>
        <v>0</v>
      </c>
      <c r="AI187" t="b">
        <f t="shared" si="105"/>
        <v>1</v>
      </c>
      <c r="AJ187">
        <f>IFERROR(VLOOKUP($AC187,Master!$D:$E,2,0),"")</f>
        <v>2</v>
      </c>
      <c r="AK187">
        <f>VLOOKUP($AF187,Master!$D:$E,2,0)</f>
        <v>4</v>
      </c>
      <c r="AL187" s="4">
        <f t="shared" si="106"/>
        <v>94816.666666666672</v>
      </c>
      <c r="AM187" t="str">
        <f>IFERROR(VLOOKUP($F187,DSKH!$D:$BF,31,0),"")</f>
        <v>Tỉnh Cà Mau</v>
      </c>
      <c r="AN187" t="str">
        <f>IFERROR(VLOOKUP($F187,DSKH!$D:$BF,29,0),"")</f>
        <v>Xã Vĩnh Lợi</v>
      </c>
      <c r="AO187">
        <f>IFERROR(VLOOKUP($F187,DSKH!$D:$BF,52,0),"")</f>
        <v>189633.33333333334</v>
      </c>
      <c r="AP187">
        <f>IF(L187="x",1+COUNTIFS(AP$4:AP186,"&gt;0",$AA$4:$AA186,$AA186),0)</f>
        <v>0</v>
      </c>
      <c r="AQ187">
        <f>IF(M187="x",1+COUNTIFS(AQ$4:AQ186,"&gt;0",$AA$4:$AA186,$AA186),0)</f>
        <v>0</v>
      </c>
      <c r="AR187">
        <f>IF(N187="x",1+COUNTIFS(AR$4:AR186,"&gt;0",$AA$4:$AA186,$AA186),0)</f>
        <v>0</v>
      </c>
      <c r="AS187">
        <f>IF(O187="x",1+COUNTIFS(AS$4:AS186,"&gt;0",$AA$4:$AA186,$AA186),0)</f>
        <v>0</v>
      </c>
      <c r="AT187">
        <f>IF(P187="x",1+COUNTIFS(AT$4:AT186,"&gt;0",$AA$4:$AA186,$AA186),0)</f>
        <v>0</v>
      </c>
      <c r="AU187">
        <f>IF(Q187="x",1+COUNTIFS(AU$4:AU186,"&gt;0",$AA$4:$AA186,$AA186),0)</f>
        <v>4</v>
      </c>
      <c r="AV187">
        <f>IF(R187="x",1+COUNTIFS(AV$4:AV186,"&gt;0",$AA$4:$AA186,$AA186),0)</f>
        <v>0</v>
      </c>
      <c r="AW187">
        <f t="shared" si="8"/>
        <v>1</v>
      </c>
      <c r="AX187">
        <f t="shared" si="9"/>
        <v>0</v>
      </c>
      <c r="AY187">
        <f t="shared" si="107"/>
        <v>1</v>
      </c>
      <c r="AZ187">
        <f t="shared" si="108"/>
        <v>0</v>
      </c>
      <c r="BA187" s="4">
        <f t="shared" si="109"/>
        <v>0</v>
      </c>
      <c r="BB187" s="4">
        <f t="shared" si="110"/>
        <v>0</v>
      </c>
      <c r="BC187" s="4">
        <f t="shared" si="111"/>
        <v>0</v>
      </c>
      <c r="BD187" s="4">
        <f t="shared" si="112"/>
        <v>0</v>
      </c>
      <c r="BE187" s="4">
        <f t="shared" si="113"/>
        <v>0</v>
      </c>
      <c r="BF187" s="4">
        <f t="shared" si="114"/>
        <v>94816.666666666672</v>
      </c>
      <c r="BG187" s="4">
        <f t="shared" si="115"/>
        <v>0</v>
      </c>
      <c r="BH187" s="4">
        <f t="shared" si="116"/>
        <v>0</v>
      </c>
      <c r="BI187" s="4">
        <f t="shared" si="117"/>
        <v>0</v>
      </c>
      <c r="BJ187" s="4">
        <f t="shared" si="118"/>
        <v>0</v>
      </c>
      <c r="BK187" s="4">
        <f t="shared" si="119"/>
        <v>0</v>
      </c>
      <c r="BL187" s="4">
        <f t="shared" si="120"/>
        <v>0</v>
      </c>
      <c r="BM187" s="4">
        <f t="shared" si="121"/>
        <v>1</v>
      </c>
      <c r="BN187" s="4">
        <f t="shared" si="122"/>
        <v>0</v>
      </c>
      <c r="BO187">
        <f>SUMIFS(BH$5:BH187,$AA$5:$AA187,$AA187)</f>
        <v>6</v>
      </c>
      <c r="BP187">
        <f>SUMIFS(BI$5:BI187,$AA$5:$AA187,$AA187)</f>
        <v>7</v>
      </c>
      <c r="BQ187">
        <f>SUMIFS(BJ$5:BJ187,$AA$5:$AA187,$AA187)</f>
        <v>4</v>
      </c>
      <c r="BR187">
        <f>SUMIFS(BK$5:BK187,$AA$5:$AA187,$AA187)</f>
        <v>3</v>
      </c>
      <c r="BS187">
        <f>SUMIFS(BL$5:BL187,$AA$5:$AA187,$AA187)</f>
        <v>5</v>
      </c>
      <c r="BT187">
        <f>SUMIFS(BM$5:BM187,$AA$5:$AA187,$AA187)</f>
        <v>3</v>
      </c>
      <c r="BU187">
        <f>SUMIFS(BN$5:BN187,$AA$5:$AA187,$AA187)</f>
        <v>0</v>
      </c>
      <c r="BV187">
        <f t="shared" si="123"/>
        <v>14</v>
      </c>
      <c r="BW187">
        <f t="shared" si="124"/>
        <v>15</v>
      </c>
      <c r="BX187">
        <f t="shared" si="125"/>
        <v>14</v>
      </c>
      <c r="BY187">
        <f t="shared" si="126"/>
        <v>13</v>
      </c>
      <c r="BZ187">
        <f t="shared" si="127"/>
        <v>15</v>
      </c>
      <c r="CA187">
        <f t="shared" si="128"/>
        <v>21</v>
      </c>
      <c r="CB187">
        <f t="shared" si="129"/>
        <v>0</v>
      </c>
      <c r="CC187">
        <f t="shared" si="130"/>
        <v>3</v>
      </c>
      <c r="CD187">
        <f t="shared" si="131"/>
        <v>21</v>
      </c>
      <c r="CE187" t="str">
        <f>IFERROR(VLOOKUP($AA187,'Tuyến và nhân viên'!$I:$O,7,0),"")</f>
        <v>Trần Văn Khanh</v>
      </c>
      <c r="CF187">
        <f t="shared" si="132"/>
        <v>2</v>
      </c>
      <c r="CG187">
        <f t="shared" si="133"/>
        <v>1</v>
      </c>
      <c r="CH187">
        <f>COUNTIFS($L187:L187,"x")</f>
        <v>0</v>
      </c>
      <c r="CI187">
        <f>COUNTIFS($L187:M187,"x")</f>
        <v>0</v>
      </c>
      <c r="CJ187">
        <f>COUNTIFS($L187:N187,"x")</f>
        <v>0</v>
      </c>
      <c r="CK187">
        <f>COUNTIFS($L187:O187,"x")</f>
        <v>0</v>
      </c>
      <c r="CL187">
        <f>COUNTIFS($L187:P187,"x")</f>
        <v>0</v>
      </c>
      <c r="CM187">
        <f>COUNTIFS($L187:Q187,"x")</f>
        <v>1</v>
      </c>
      <c r="CN187">
        <f>COUNTIFS($L187:R187,"x")</f>
        <v>1</v>
      </c>
      <c r="CO187" t="str" cm="1">
        <f t="array" ref="CO187">IFERROR(INDEX($CH$4:$CN$4,0,MATCH(1,$CH187:$CN187,0)),"")</f>
        <v>Thứ 7</v>
      </c>
      <c r="CP187" t="str" cm="1">
        <f t="array" ref="CP187">IFERROR(INDEX($CH$4:$CN$4,0,MATCH(2,$CH187:$CN187,0)),"")</f>
        <v/>
      </c>
      <c r="CQ187" t="str">
        <f t="shared" si="134"/>
        <v>Thứ 7</v>
      </c>
      <c r="CR187" t="str">
        <f t="shared" si="29"/>
        <v>F2 - Tuần 1 &amp; 3</v>
      </c>
    </row>
    <row r="188" spans="1:96" x14ac:dyDescent="0.3">
      <c r="A188" s="117" t="s">
        <v>35299</v>
      </c>
      <c r="B188" s="118" t="s">
        <v>33266</v>
      </c>
      <c r="C188" s="118" t="s">
        <v>33267</v>
      </c>
      <c r="D188" s="118" t="s">
        <v>39659</v>
      </c>
      <c r="E188" s="118" t="s">
        <v>39660</v>
      </c>
      <c r="F188" s="118" t="s">
        <v>39681</v>
      </c>
      <c r="G188" s="118" t="s">
        <v>39682</v>
      </c>
      <c r="H188" s="118" t="s">
        <v>39683</v>
      </c>
      <c r="I188" s="118" t="s">
        <v>22</v>
      </c>
      <c r="J188" s="119" t="s">
        <v>39658</v>
      </c>
      <c r="K188" s="119" t="s">
        <v>23</v>
      </c>
      <c r="L188" s="117" t="s">
        <v>23</v>
      </c>
      <c r="M188" s="117" t="s">
        <v>23</v>
      </c>
      <c r="N188" s="117" t="s">
        <v>23</v>
      </c>
      <c r="O188" s="117" t="s">
        <v>23</v>
      </c>
      <c r="P188" s="117" t="s">
        <v>24</v>
      </c>
      <c r="Q188" s="117" t="s">
        <v>23</v>
      </c>
      <c r="R188" s="117" t="s">
        <v>23</v>
      </c>
      <c r="S188" s="117" t="s">
        <v>24</v>
      </c>
      <c r="T188" s="117" t="s">
        <v>24</v>
      </c>
      <c r="U188" s="117" t="s">
        <v>24</v>
      </c>
      <c r="V188" s="117" t="s">
        <v>24</v>
      </c>
      <c r="W188" s="74" t="str">
        <f t="shared" si="100"/>
        <v>x</v>
      </c>
      <c r="X188" s="74" t="str">
        <f t="shared" si="101"/>
        <v>x</v>
      </c>
      <c r="Y188" s="74" t="str">
        <f t="shared" si="102"/>
        <v>x</v>
      </c>
      <c r="Z188" s="74" t="str">
        <f t="shared" si="103"/>
        <v>x</v>
      </c>
      <c r="AA188" t="str">
        <f>VLOOKUP($D188,'Tuyến và nhân viên'!$D:$M,6,0)</f>
        <v>HL00594</v>
      </c>
      <c r="AB188" t="str">
        <f>VLOOKUP($D188,'Tuyến và nhân viên'!$D:$M,7,0)</f>
        <v>Quách Ngọc Duyên</v>
      </c>
      <c r="AC188" s="16" t="str">
        <f>IFERROR(VLOOKUP($F188,DSKH!$D:$BF,53,0),"")</f>
        <v/>
      </c>
      <c r="AD188" s="16" t="str">
        <f>IFERROR(VLOOKUP($F188,DSKH!$D:$BF,54,0),"")</f>
        <v/>
      </c>
      <c r="AE188" s="4">
        <f>SUMIFS('Doanh số khách hàng'!$F:$F,'Doanh số khách hàng'!$A:$A,'Chi tiết tuyến'!$F188)</f>
        <v>0</v>
      </c>
      <c r="AF188" s="16" t="str">
        <f t="shared" si="4"/>
        <v>F4</v>
      </c>
      <c r="AG188" s="16" t="str">
        <f t="shared" si="5"/>
        <v>F4</v>
      </c>
      <c r="AH188" t="b">
        <f t="shared" si="104"/>
        <v>0</v>
      </c>
      <c r="AI188" t="b">
        <f t="shared" si="105"/>
        <v>0</v>
      </c>
      <c r="AJ188" t="str">
        <f>IFERROR(VLOOKUP($AC188,Master!$D:$E,2,0),"")</f>
        <v/>
      </c>
      <c r="AK188">
        <f>VLOOKUP($AF188,Master!$D:$E,2,0)</f>
        <v>4</v>
      </c>
      <c r="AL188" s="4">
        <f t="shared" si="106"/>
        <v>0</v>
      </c>
      <c r="AM188" t="str">
        <f>IFERROR(VLOOKUP($F188,DSKH!$D:$BF,31,0),"")</f>
        <v/>
      </c>
      <c r="AN188" t="str">
        <f>IFERROR(VLOOKUP($F188,DSKH!$D:$BF,29,0),"")</f>
        <v/>
      </c>
      <c r="AO188" t="str">
        <f>IFERROR(VLOOKUP($F188,DSKH!$D:$BF,52,0),"")</f>
        <v/>
      </c>
      <c r="AP188">
        <f>IF(L188="x",1+COUNTIFS(AP$4:AP187,"&gt;0",$AA$4:$AA187,$AA187),0)</f>
        <v>0</v>
      </c>
      <c r="AQ188">
        <f>IF(M188="x",1+COUNTIFS(AQ$4:AQ187,"&gt;0",$AA$4:$AA187,$AA187),0)</f>
        <v>0</v>
      </c>
      <c r="AR188">
        <f>IF(N188="x",1+COUNTIFS(AR$4:AR187,"&gt;0",$AA$4:$AA187,$AA187),0)</f>
        <v>0</v>
      </c>
      <c r="AS188">
        <f>IF(O188="x",1+COUNTIFS(AS$4:AS187,"&gt;0",$AA$4:$AA187,$AA187),0)</f>
        <v>0</v>
      </c>
      <c r="AT188">
        <f>IF(P188="x",1+COUNTIFS(AT$4:AT187,"&gt;0",$AA$4:$AA187,$AA187),0)</f>
        <v>9</v>
      </c>
      <c r="AU188">
        <f>IF(Q188="x",1+COUNTIFS(AU$4:AU187,"&gt;0",$AA$4:$AA187,$AA187),0)</f>
        <v>0</v>
      </c>
      <c r="AV188">
        <f>IF(R188="x",1+COUNTIFS(AV$4:AV187,"&gt;0",$AA$4:$AA187,$AA187),0)</f>
        <v>0</v>
      </c>
      <c r="AW188">
        <f t="shared" si="8"/>
        <v>1</v>
      </c>
      <c r="AX188">
        <f t="shared" si="9"/>
        <v>1</v>
      </c>
      <c r="AY188">
        <f t="shared" si="107"/>
        <v>1</v>
      </c>
      <c r="AZ188">
        <f t="shared" si="108"/>
        <v>1</v>
      </c>
      <c r="BA188" s="4">
        <f t="shared" si="109"/>
        <v>0</v>
      </c>
      <c r="BB188" s="4">
        <f t="shared" si="110"/>
        <v>0</v>
      </c>
      <c r="BC188" s="4">
        <f t="shared" si="111"/>
        <v>0</v>
      </c>
      <c r="BD188" s="4">
        <f t="shared" si="112"/>
        <v>0</v>
      </c>
      <c r="BE188" s="4">
        <f t="shared" si="113"/>
        <v>0</v>
      </c>
      <c r="BF188" s="4">
        <f t="shared" si="114"/>
        <v>0</v>
      </c>
      <c r="BG188" s="4">
        <f t="shared" si="115"/>
        <v>0</v>
      </c>
      <c r="BH188" s="4">
        <f t="shared" si="116"/>
        <v>0</v>
      </c>
      <c r="BI188" s="4">
        <f t="shared" si="117"/>
        <v>0</v>
      </c>
      <c r="BJ188" s="4">
        <f t="shared" si="118"/>
        <v>0</v>
      </c>
      <c r="BK188" s="4">
        <f t="shared" si="119"/>
        <v>0</v>
      </c>
      <c r="BL188" s="4">
        <f t="shared" si="120"/>
        <v>0</v>
      </c>
      <c r="BM188" s="4">
        <f t="shared" si="121"/>
        <v>0</v>
      </c>
      <c r="BN188" s="4">
        <f t="shared" si="122"/>
        <v>0</v>
      </c>
      <c r="BO188">
        <f>SUMIFS(BH$5:BH188,$AA$5:$AA188,$AA188)</f>
        <v>6</v>
      </c>
      <c r="BP188">
        <f>SUMIFS(BI$5:BI188,$AA$5:$AA188,$AA188)</f>
        <v>7</v>
      </c>
      <c r="BQ188">
        <f>SUMIFS(BJ$5:BJ188,$AA$5:$AA188,$AA188)</f>
        <v>4</v>
      </c>
      <c r="BR188">
        <f>SUMIFS(BK$5:BK188,$AA$5:$AA188,$AA188)</f>
        <v>3</v>
      </c>
      <c r="BS188">
        <f>SUMIFS(BL$5:BL188,$AA$5:$AA188,$AA188)</f>
        <v>5</v>
      </c>
      <c r="BT188">
        <f>SUMIFS(BM$5:BM188,$AA$5:$AA188,$AA188)</f>
        <v>3</v>
      </c>
      <c r="BU188">
        <f>SUMIFS(BN$5:BN188,$AA$5:$AA188,$AA188)</f>
        <v>0</v>
      </c>
      <c r="BV188">
        <f t="shared" si="123"/>
        <v>14</v>
      </c>
      <c r="BW188">
        <f t="shared" si="124"/>
        <v>15</v>
      </c>
      <c r="BX188">
        <f t="shared" si="125"/>
        <v>14</v>
      </c>
      <c r="BY188">
        <f t="shared" si="126"/>
        <v>13</v>
      </c>
      <c r="BZ188">
        <f t="shared" si="127"/>
        <v>15</v>
      </c>
      <c r="CA188">
        <f t="shared" si="128"/>
        <v>21</v>
      </c>
      <c r="CB188">
        <f t="shared" si="129"/>
        <v>0</v>
      </c>
      <c r="CC188">
        <f t="shared" si="130"/>
        <v>0</v>
      </c>
      <c r="CD188">
        <f t="shared" si="131"/>
        <v>0</v>
      </c>
      <c r="CE188" t="str">
        <f>IFERROR(VLOOKUP($AA188,'Tuyến và nhân viên'!$I:$O,7,0),"")</f>
        <v>Trần Văn Khanh</v>
      </c>
      <c r="CF188">
        <f t="shared" si="132"/>
        <v>4</v>
      </c>
      <c r="CG188">
        <f t="shared" si="133"/>
        <v>1</v>
      </c>
      <c r="CH188">
        <f>COUNTIFS($L188:L188,"x")</f>
        <v>0</v>
      </c>
      <c r="CI188">
        <f>COUNTIFS($L188:M188,"x")</f>
        <v>0</v>
      </c>
      <c r="CJ188">
        <f>COUNTIFS($L188:N188,"x")</f>
        <v>0</v>
      </c>
      <c r="CK188">
        <f>COUNTIFS($L188:O188,"x")</f>
        <v>0</v>
      </c>
      <c r="CL188">
        <f>COUNTIFS($L188:P188,"x")</f>
        <v>1</v>
      </c>
      <c r="CM188">
        <f>COUNTIFS($L188:Q188,"x")</f>
        <v>1</v>
      </c>
      <c r="CN188">
        <f>COUNTIFS($L188:R188,"x")</f>
        <v>1</v>
      </c>
      <c r="CO188" t="str" cm="1">
        <f t="array" ref="CO188">IFERROR(INDEX($CH$4:$CN$4,0,MATCH(1,$CH188:$CN188,0)),"")</f>
        <v>Thứ 6</v>
      </c>
      <c r="CP188" t="str" cm="1">
        <f t="array" ref="CP188">IFERROR(INDEX($CH$4:$CN$4,0,MATCH(2,$CH188:$CN188,0)),"")</f>
        <v/>
      </c>
      <c r="CQ188" t="str">
        <f t="shared" si="134"/>
        <v>Thứ 6</v>
      </c>
      <c r="CR188" t="str">
        <f t="shared" si="29"/>
        <v>F4 - Tất cả các tuần</v>
      </c>
    </row>
    <row r="189" spans="1:96" x14ac:dyDescent="0.3">
      <c r="A189" s="117" t="s">
        <v>35311</v>
      </c>
      <c r="B189" s="118" t="s">
        <v>33266</v>
      </c>
      <c r="C189" s="118" t="s">
        <v>33267</v>
      </c>
      <c r="D189" s="118" t="s">
        <v>39659</v>
      </c>
      <c r="E189" s="118" t="s">
        <v>39660</v>
      </c>
      <c r="F189" s="118" t="s">
        <v>33151</v>
      </c>
      <c r="G189" s="118" t="s">
        <v>34758</v>
      </c>
      <c r="H189" s="118" t="s">
        <v>34764</v>
      </c>
      <c r="I189" s="118" t="s">
        <v>22</v>
      </c>
      <c r="J189" s="119" t="s">
        <v>39658</v>
      </c>
      <c r="K189" s="119" t="s">
        <v>23</v>
      </c>
      <c r="L189" s="117" t="s">
        <v>23</v>
      </c>
      <c r="M189" s="117" t="s">
        <v>23</v>
      </c>
      <c r="N189" s="117" t="s">
        <v>23</v>
      </c>
      <c r="O189" s="117" t="s">
        <v>24</v>
      </c>
      <c r="P189" s="117" t="s">
        <v>23</v>
      </c>
      <c r="Q189" s="117" t="s">
        <v>23</v>
      </c>
      <c r="R189" s="117" t="s">
        <v>23</v>
      </c>
      <c r="S189" s="117" t="s">
        <v>24</v>
      </c>
      <c r="T189" s="117" t="s">
        <v>24</v>
      </c>
      <c r="U189" s="117" t="s">
        <v>24</v>
      </c>
      <c r="V189" s="117" t="s">
        <v>24</v>
      </c>
      <c r="W189" s="74" t="str">
        <f t="shared" si="100"/>
        <v>x</v>
      </c>
      <c r="X189" s="74" t="str">
        <f t="shared" si="101"/>
        <v>x</v>
      </c>
      <c r="Y189" s="74" t="str">
        <f t="shared" si="102"/>
        <v>x</v>
      </c>
      <c r="Z189" s="74" t="str">
        <f t="shared" si="103"/>
        <v>x</v>
      </c>
      <c r="AA189" t="str">
        <f>VLOOKUP($D189,'Tuyến và nhân viên'!$D:$M,6,0)</f>
        <v>HL00594</v>
      </c>
      <c r="AB189" t="str">
        <f>VLOOKUP($D189,'Tuyến và nhân viên'!$D:$M,7,0)</f>
        <v>Quách Ngọc Duyên</v>
      </c>
      <c r="AC189" s="16" t="str">
        <f>IFERROR(VLOOKUP($F189,DSKH!$D:$BF,53,0),"")</f>
        <v>F4</v>
      </c>
      <c r="AD189" s="16" t="str">
        <f>IFERROR(VLOOKUP($F189,DSKH!$D:$BF,54,0),"")</f>
        <v>OTC</v>
      </c>
      <c r="AE189" s="4">
        <f>SUMIFS('Doanh số khách hàng'!$F:$F,'Doanh số khách hàng'!$A:$A,'Chi tiết tuyến'!$F189)</f>
        <v>519906.66666666669</v>
      </c>
      <c r="AF189" s="16" t="str">
        <f t="shared" si="4"/>
        <v>F4</v>
      </c>
      <c r="AG189" s="16" t="str">
        <f t="shared" si="5"/>
        <v>F4</v>
      </c>
      <c r="AH189" t="b">
        <f t="shared" si="104"/>
        <v>1</v>
      </c>
      <c r="AI189" t="b">
        <f t="shared" si="105"/>
        <v>1</v>
      </c>
      <c r="AJ189">
        <f>IFERROR(VLOOKUP($AC189,Master!$D:$E,2,0),"")</f>
        <v>4</v>
      </c>
      <c r="AK189">
        <f>VLOOKUP($AF189,Master!$D:$E,2,0)</f>
        <v>4</v>
      </c>
      <c r="AL189" s="4">
        <f t="shared" si="106"/>
        <v>129976.66666666667</v>
      </c>
      <c r="AM189" t="str">
        <f>IFERROR(VLOOKUP($F189,DSKH!$D:$BF,31,0),"")</f>
        <v>Tỉnh Cà Mau</v>
      </c>
      <c r="AN189" t="str">
        <f>IFERROR(VLOOKUP($F189,DSKH!$D:$BF,29,0),"")</f>
        <v>Xã Hòa Bình</v>
      </c>
      <c r="AO189">
        <f>IFERROR(VLOOKUP($F189,DSKH!$D:$BF,52,0),"")</f>
        <v>519906.66666666669</v>
      </c>
      <c r="AP189">
        <f>IF(L189="x",1+COUNTIFS(AP$4:AP188,"&gt;0",$AA$4:$AA188,$AA188),0)</f>
        <v>0</v>
      </c>
      <c r="AQ189">
        <f>IF(M189="x",1+COUNTIFS(AQ$4:AQ188,"&gt;0",$AA$4:$AA188,$AA188),0)</f>
        <v>0</v>
      </c>
      <c r="AR189">
        <f>IF(N189="x",1+COUNTIFS(AR$4:AR188,"&gt;0",$AA$4:$AA188,$AA188),0)</f>
        <v>0</v>
      </c>
      <c r="AS189">
        <f>IF(O189="x",1+COUNTIFS(AS$4:AS188,"&gt;0",$AA$4:$AA188,$AA188),0)</f>
        <v>5</v>
      </c>
      <c r="AT189">
        <f>IF(P189="x",1+COUNTIFS(AT$4:AT188,"&gt;0",$AA$4:$AA188,$AA188),0)</f>
        <v>0</v>
      </c>
      <c r="AU189">
        <f>IF(Q189="x",1+COUNTIFS(AU$4:AU188,"&gt;0",$AA$4:$AA188,$AA188),0)</f>
        <v>0</v>
      </c>
      <c r="AV189">
        <f>IF(R189="x",1+COUNTIFS(AV$4:AV188,"&gt;0",$AA$4:$AA188,$AA188),0)</f>
        <v>0</v>
      </c>
      <c r="AW189">
        <f t="shared" si="8"/>
        <v>1</v>
      </c>
      <c r="AX189">
        <f t="shared" si="9"/>
        <v>1</v>
      </c>
      <c r="AY189">
        <f t="shared" si="107"/>
        <v>1</v>
      </c>
      <c r="AZ189">
        <f t="shared" si="108"/>
        <v>1</v>
      </c>
      <c r="BA189" s="4">
        <f t="shared" si="109"/>
        <v>0</v>
      </c>
      <c r="BB189" s="4">
        <f t="shared" si="110"/>
        <v>0</v>
      </c>
      <c r="BC189" s="4">
        <f t="shared" si="111"/>
        <v>0</v>
      </c>
      <c r="BD189" s="4">
        <f t="shared" si="112"/>
        <v>129976.66666666667</v>
      </c>
      <c r="BE189" s="4">
        <f t="shared" si="113"/>
        <v>0</v>
      </c>
      <c r="BF189" s="4">
        <f t="shared" si="114"/>
        <v>0</v>
      </c>
      <c r="BG189" s="4">
        <f t="shared" si="115"/>
        <v>0</v>
      </c>
      <c r="BH189" s="4">
        <f t="shared" si="116"/>
        <v>0</v>
      </c>
      <c r="BI189" s="4">
        <f t="shared" si="117"/>
        <v>0</v>
      </c>
      <c r="BJ189" s="4">
        <f t="shared" si="118"/>
        <v>0</v>
      </c>
      <c r="BK189" s="4">
        <f t="shared" si="119"/>
        <v>0</v>
      </c>
      <c r="BL189" s="4">
        <f t="shared" si="120"/>
        <v>0</v>
      </c>
      <c r="BM189" s="4">
        <f t="shared" si="121"/>
        <v>0</v>
      </c>
      <c r="BN189" s="4">
        <f t="shared" si="122"/>
        <v>0</v>
      </c>
      <c r="BO189">
        <f>SUMIFS(BH$5:BH189,$AA$5:$AA189,$AA189)</f>
        <v>6</v>
      </c>
      <c r="BP189">
        <f>SUMIFS(BI$5:BI189,$AA$5:$AA189,$AA189)</f>
        <v>7</v>
      </c>
      <c r="BQ189">
        <f>SUMIFS(BJ$5:BJ189,$AA$5:$AA189,$AA189)</f>
        <v>4</v>
      </c>
      <c r="BR189">
        <f>SUMIFS(BK$5:BK189,$AA$5:$AA189,$AA189)</f>
        <v>3</v>
      </c>
      <c r="BS189">
        <f>SUMIFS(BL$5:BL189,$AA$5:$AA189,$AA189)</f>
        <v>5</v>
      </c>
      <c r="BT189">
        <f>SUMIFS(BM$5:BM189,$AA$5:$AA189,$AA189)</f>
        <v>3</v>
      </c>
      <c r="BU189">
        <f>SUMIFS(BN$5:BN189,$AA$5:$AA189,$AA189)</f>
        <v>0</v>
      </c>
      <c r="BV189">
        <f t="shared" si="123"/>
        <v>14</v>
      </c>
      <c r="BW189">
        <f t="shared" si="124"/>
        <v>15</v>
      </c>
      <c r="BX189">
        <f t="shared" si="125"/>
        <v>14</v>
      </c>
      <c r="BY189">
        <f t="shared" si="126"/>
        <v>13</v>
      </c>
      <c r="BZ189">
        <f t="shared" si="127"/>
        <v>15</v>
      </c>
      <c r="CA189">
        <f t="shared" si="128"/>
        <v>21</v>
      </c>
      <c r="CB189">
        <f t="shared" si="129"/>
        <v>0</v>
      </c>
      <c r="CC189">
        <f t="shared" si="130"/>
        <v>0</v>
      </c>
      <c r="CD189">
        <f t="shared" si="131"/>
        <v>0</v>
      </c>
      <c r="CE189" t="str">
        <f>IFERROR(VLOOKUP($AA189,'Tuyến và nhân viên'!$I:$O,7,0),"")</f>
        <v>Trần Văn Khanh</v>
      </c>
      <c r="CF189">
        <f t="shared" si="132"/>
        <v>4</v>
      </c>
      <c r="CG189">
        <f t="shared" si="133"/>
        <v>1</v>
      </c>
      <c r="CH189">
        <f>COUNTIFS($L189:L189,"x")</f>
        <v>0</v>
      </c>
      <c r="CI189">
        <f>COUNTIFS($L189:M189,"x")</f>
        <v>0</v>
      </c>
      <c r="CJ189">
        <f>COUNTIFS($L189:N189,"x")</f>
        <v>0</v>
      </c>
      <c r="CK189">
        <f>COUNTIFS($L189:O189,"x")</f>
        <v>1</v>
      </c>
      <c r="CL189">
        <f>COUNTIFS($L189:P189,"x")</f>
        <v>1</v>
      </c>
      <c r="CM189">
        <f>COUNTIFS($L189:Q189,"x")</f>
        <v>1</v>
      </c>
      <c r="CN189">
        <f>COUNTIFS($L189:R189,"x")</f>
        <v>1</v>
      </c>
      <c r="CO189" t="str" cm="1">
        <f t="array" ref="CO189">IFERROR(INDEX($CH$4:$CN$4,0,MATCH(1,$CH189:$CN189,0)),"")</f>
        <v>Thứ 5</v>
      </c>
      <c r="CP189" t="str" cm="1">
        <f t="array" ref="CP189">IFERROR(INDEX($CH$4:$CN$4,0,MATCH(2,$CH189:$CN189,0)),"")</f>
        <v/>
      </c>
      <c r="CQ189" t="str">
        <f t="shared" si="134"/>
        <v>Thứ 5</v>
      </c>
      <c r="CR189" t="str">
        <f t="shared" si="29"/>
        <v>F4 - Tất cả các tuần</v>
      </c>
    </row>
    <row r="190" spans="1:96" x14ac:dyDescent="0.3">
      <c r="A190" s="117" t="s">
        <v>35321</v>
      </c>
      <c r="B190" s="118" t="s">
        <v>33266</v>
      </c>
      <c r="C190" s="118" t="s">
        <v>33267</v>
      </c>
      <c r="D190" s="118" t="s">
        <v>39659</v>
      </c>
      <c r="E190" s="118" t="s">
        <v>39660</v>
      </c>
      <c r="F190" s="118" t="s">
        <v>25600</v>
      </c>
      <c r="G190" s="118" t="s">
        <v>34791</v>
      </c>
      <c r="H190" s="118" t="s">
        <v>34795</v>
      </c>
      <c r="I190" s="118" t="s">
        <v>22</v>
      </c>
      <c r="J190" s="119" t="s">
        <v>39658</v>
      </c>
      <c r="K190" s="119" t="s">
        <v>23</v>
      </c>
      <c r="L190" s="117" t="s">
        <v>23</v>
      </c>
      <c r="M190" s="117" t="s">
        <v>24</v>
      </c>
      <c r="N190" s="117" t="s">
        <v>23</v>
      </c>
      <c r="O190" s="117" t="s">
        <v>23</v>
      </c>
      <c r="P190" s="117" t="s">
        <v>23</v>
      </c>
      <c r="Q190" s="117" t="s">
        <v>23</v>
      </c>
      <c r="R190" s="117" t="s">
        <v>23</v>
      </c>
      <c r="S190" s="117" t="s">
        <v>24</v>
      </c>
      <c r="T190" s="117" t="s">
        <v>24</v>
      </c>
      <c r="U190" s="117" t="s">
        <v>24</v>
      </c>
      <c r="V190" s="117" t="s">
        <v>24</v>
      </c>
      <c r="W190" s="74" t="str">
        <f t="shared" si="100"/>
        <v>x</v>
      </c>
      <c r="X190" s="74" t="str">
        <f t="shared" si="101"/>
        <v>x</v>
      </c>
      <c r="Y190" s="74" t="str">
        <f t="shared" si="102"/>
        <v>x</v>
      </c>
      <c r="Z190" s="74" t="str">
        <f t="shared" si="103"/>
        <v>x</v>
      </c>
      <c r="AA190" t="str">
        <f>VLOOKUP($D190,'Tuyến và nhân viên'!$D:$M,6,0)</f>
        <v>HL00594</v>
      </c>
      <c r="AB190" t="str">
        <f>VLOOKUP($D190,'Tuyến và nhân viên'!$D:$M,7,0)</f>
        <v>Quách Ngọc Duyên</v>
      </c>
      <c r="AC190" s="16" t="str">
        <f>IFERROR(VLOOKUP($F190,DSKH!$D:$BF,53,0),"")</f>
        <v>F4</v>
      </c>
      <c r="AD190" s="16" t="str">
        <f>IFERROR(VLOOKUP($F190,DSKH!$D:$BF,54,0),"")</f>
        <v>OTC</v>
      </c>
      <c r="AE190" s="4">
        <f>SUMIFS('Doanh số khách hàng'!$F:$F,'Doanh số khách hàng'!$A:$A,'Chi tiết tuyến'!$F190)</f>
        <v>1631233.3333333333</v>
      </c>
      <c r="AF190" s="16" t="str">
        <f t="shared" si="4"/>
        <v>F4</v>
      </c>
      <c r="AG190" s="16" t="str">
        <f t="shared" si="5"/>
        <v>F4</v>
      </c>
      <c r="AH190" t="b">
        <f t="shared" si="104"/>
        <v>1</v>
      </c>
      <c r="AI190" t="b">
        <f t="shared" si="105"/>
        <v>1</v>
      </c>
      <c r="AJ190">
        <f>IFERROR(VLOOKUP($AC190,Master!$D:$E,2,0),"")</f>
        <v>4</v>
      </c>
      <c r="AK190">
        <f>VLOOKUP($AF190,Master!$D:$E,2,0)</f>
        <v>4</v>
      </c>
      <c r="AL190" s="4">
        <f t="shared" si="106"/>
        <v>407808.33333333331</v>
      </c>
      <c r="AM190" t="str">
        <f>IFERROR(VLOOKUP($F190,DSKH!$D:$BF,31,0),"")</f>
        <v>Tỉnh Cà Mau</v>
      </c>
      <c r="AN190" t="str">
        <f>IFERROR(VLOOKUP($F190,DSKH!$D:$BF,29,0),"")</f>
        <v>Phường Láng Tròn</v>
      </c>
      <c r="AO190">
        <f>IFERROR(VLOOKUP($F190,DSKH!$D:$BF,52,0),"")</f>
        <v>1631233.3333333333</v>
      </c>
      <c r="AP190">
        <f>IF(L190="x",1+COUNTIFS(AP$4:AP189,"&gt;0",$AA$4:$AA189,$AA189),0)</f>
        <v>0</v>
      </c>
      <c r="AQ190">
        <f>IF(M190="x",1+COUNTIFS(AQ$4:AQ189,"&gt;0",$AA$4:$AA189,$AA189),0)</f>
        <v>10</v>
      </c>
      <c r="AR190">
        <f>IF(N190="x",1+COUNTIFS(AR$4:AR189,"&gt;0",$AA$4:$AA189,$AA189),0)</f>
        <v>0</v>
      </c>
      <c r="AS190">
        <f>IF(O190="x",1+COUNTIFS(AS$4:AS189,"&gt;0",$AA$4:$AA189,$AA189),0)</f>
        <v>0</v>
      </c>
      <c r="AT190">
        <f>IF(P190="x",1+COUNTIFS(AT$4:AT189,"&gt;0",$AA$4:$AA189,$AA189),0)</f>
        <v>0</v>
      </c>
      <c r="AU190">
        <f>IF(Q190="x",1+COUNTIFS(AU$4:AU189,"&gt;0",$AA$4:$AA189,$AA189),0)</f>
        <v>0</v>
      </c>
      <c r="AV190">
        <f>IF(R190="x",1+COUNTIFS(AV$4:AV189,"&gt;0",$AA$4:$AA189,$AA189),0)</f>
        <v>0</v>
      </c>
      <c r="AW190">
        <f t="shared" si="8"/>
        <v>1</v>
      </c>
      <c r="AX190">
        <f t="shared" si="9"/>
        <v>1</v>
      </c>
      <c r="AY190">
        <f t="shared" si="107"/>
        <v>1</v>
      </c>
      <c r="AZ190">
        <f t="shared" si="108"/>
        <v>1</v>
      </c>
      <c r="BA190" s="4">
        <f t="shared" si="109"/>
        <v>0</v>
      </c>
      <c r="BB190" s="4">
        <f t="shared" si="110"/>
        <v>407808.33333333331</v>
      </c>
      <c r="BC190" s="4">
        <f t="shared" si="111"/>
        <v>0</v>
      </c>
      <c r="BD190" s="4">
        <f t="shared" si="112"/>
        <v>0</v>
      </c>
      <c r="BE190" s="4">
        <f t="shared" si="113"/>
        <v>0</v>
      </c>
      <c r="BF190" s="4">
        <f t="shared" si="114"/>
        <v>0</v>
      </c>
      <c r="BG190" s="4">
        <f t="shared" si="115"/>
        <v>0</v>
      </c>
      <c r="BH190" s="4">
        <f t="shared" si="116"/>
        <v>0</v>
      </c>
      <c r="BI190" s="4">
        <f t="shared" si="117"/>
        <v>0</v>
      </c>
      <c r="BJ190" s="4">
        <f t="shared" si="118"/>
        <v>0</v>
      </c>
      <c r="BK190" s="4">
        <f t="shared" si="119"/>
        <v>0</v>
      </c>
      <c r="BL190" s="4">
        <f t="shared" si="120"/>
        <v>0</v>
      </c>
      <c r="BM190" s="4">
        <f t="shared" si="121"/>
        <v>0</v>
      </c>
      <c r="BN190" s="4">
        <f t="shared" si="122"/>
        <v>0</v>
      </c>
      <c r="BO190">
        <f>SUMIFS(BH$5:BH190,$AA$5:$AA190,$AA190)</f>
        <v>6</v>
      </c>
      <c r="BP190">
        <f>SUMIFS(BI$5:BI190,$AA$5:$AA190,$AA190)</f>
        <v>7</v>
      </c>
      <c r="BQ190">
        <f>SUMIFS(BJ$5:BJ190,$AA$5:$AA190,$AA190)</f>
        <v>4</v>
      </c>
      <c r="BR190">
        <f>SUMIFS(BK$5:BK190,$AA$5:$AA190,$AA190)</f>
        <v>3</v>
      </c>
      <c r="BS190">
        <f>SUMIFS(BL$5:BL190,$AA$5:$AA190,$AA190)</f>
        <v>5</v>
      </c>
      <c r="BT190">
        <f>SUMIFS(BM$5:BM190,$AA$5:$AA190,$AA190)</f>
        <v>3</v>
      </c>
      <c r="BU190">
        <f>SUMIFS(BN$5:BN190,$AA$5:$AA190,$AA190)</f>
        <v>0</v>
      </c>
      <c r="BV190">
        <f t="shared" si="123"/>
        <v>14</v>
      </c>
      <c r="BW190">
        <f t="shared" si="124"/>
        <v>15</v>
      </c>
      <c r="BX190">
        <f t="shared" si="125"/>
        <v>14</v>
      </c>
      <c r="BY190">
        <f t="shared" si="126"/>
        <v>13</v>
      </c>
      <c r="BZ190">
        <f t="shared" si="127"/>
        <v>15</v>
      </c>
      <c r="CA190">
        <f t="shared" si="128"/>
        <v>21</v>
      </c>
      <c r="CB190">
        <f t="shared" si="129"/>
        <v>0</v>
      </c>
      <c r="CC190">
        <f t="shared" si="130"/>
        <v>0</v>
      </c>
      <c r="CD190">
        <f t="shared" si="131"/>
        <v>0</v>
      </c>
      <c r="CE190" t="str">
        <f>IFERROR(VLOOKUP($AA190,'Tuyến và nhân viên'!$I:$O,7,0),"")</f>
        <v>Trần Văn Khanh</v>
      </c>
      <c r="CF190">
        <f t="shared" si="132"/>
        <v>4</v>
      </c>
      <c r="CG190">
        <f t="shared" si="133"/>
        <v>1</v>
      </c>
      <c r="CH190">
        <f>COUNTIFS($L190:L190,"x")</f>
        <v>0</v>
      </c>
      <c r="CI190">
        <f>COUNTIFS($L190:M190,"x")</f>
        <v>1</v>
      </c>
      <c r="CJ190">
        <f>COUNTIFS($L190:N190,"x")</f>
        <v>1</v>
      </c>
      <c r="CK190">
        <f>COUNTIFS($L190:O190,"x")</f>
        <v>1</v>
      </c>
      <c r="CL190">
        <f>COUNTIFS($L190:P190,"x")</f>
        <v>1</v>
      </c>
      <c r="CM190">
        <f>COUNTIFS($L190:Q190,"x")</f>
        <v>1</v>
      </c>
      <c r="CN190">
        <f>COUNTIFS($L190:R190,"x")</f>
        <v>1</v>
      </c>
      <c r="CO190" t="str" cm="1">
        <f t="array" ref="CO190">IFERROR(INDEX($CH$4:$CN$4,0,MATCH(1,$CH190:$CN190,0)),"")</f>
        <v>Thứ 3</v>
      </c>
      <c r="CP190" t="str" cm="1">
        <f t="array" ref="CP190">IFERROR(INDEX($CH$4:$CN$4,0,MATCH(2,$CH190:$CN190,0)),"")</f>
        <v/>
      </c>
      <c r="CQ190" t="str">
        <f t="shared" si="134"/>
        <v>Thứ 3</v>
      </c>
      <c r="CR190" t="str">
        <f t="shared" si="29"/>
        <v>F4 - Tất cả các tuần</v>
      </c>
    </row>
    <row r="191" spans="1:96" x14ac:dyDescent="0.3">
      <c r="A191" s="117" t="s">
        <v>35333</v>
      </c>
      <c r="B191" s="118" t="s">
        <v>33266</v>
      </c>
      <c r="C191" s="118" t="s">
        <v>33267</v>
      </c>
      <c r="D191" s="118" t="s">
        <v>39659</v>
      </c>
      <c r="E191" s="118" t="s">
        <v>39660</v>
      </c>
      <c r="F191" s="118" t="s">
        <v>34960</v>
      </c>
      <c r="G191" s="118" t="s">
        <v>34961</v>
      </c>
      <c r="H191" s="118" t="s">
        <v>34968</v>
      </c>
      <c r="I191" s="118" t="s">
        <v>22</v>
      </c>
      <c r="J191" s="119" t="s">
        <v>39658</v>
      </c>
      <c r="K191" s="119" t="s">
        <v>23</v>
      </c>
      <c r="L191" s="117" t="s">
        <v>23</v>
      </c>
      <c r="M191" s="117" t="s">
        <v>23</v>
      </c>
      <c r="N191" s="117" t="s">
        <v>23</v>
      </c>
      <c r="O191" s="117" t="s">
        <v>23</v>
      </c>
      <c r="P191" s="117" t="s">
        <v>23</v>
      </c>
      <c r="Q191" s="117" t="s">
        <v>24</v>
      </c>
      <c r="R191" s="117" t="s">
        <v>23</v>
      </c>
      <c r="S191" s="117" t="s">
        <v>24</v>
      </c>
      <c r="T191" s="117" t="s">
        <v>24</v>
      </c>
      <c r="U191" s="117" t="s">
        <v>24</v>
      </c>
      <c r="V191" s="117" t="s">
        <v>24</v>
      </c>
      <c r="W191" s="74" t="str">
        <f t="shared" si="100"/>
        <v>x</v>
      </c>
      <c r="X191" s="74" t="str">
        <f t="shared" si="101"/>
        <v/>
      </c>
      <c r="Y191" s="74" t="str">
        <f t="shared" si="102"/>
        <v>x</v>
      </c>
      <c r="Z191" s="74" t="str">
        <f t="shared" si="103"/>
        <v/>
      </c>
      <c r="AA191" t="str">
        <f>VLOOKUP($D191,'Tuyến và nhân viên'!$D:$M,6,0)</f>
        <v>HL00594</v>
      </c>
      <c r="AB191" t="str">
        <f>VLOOKUP($D191,'Tuyến và nhân viên'!$D:$M,7,0)</f>
        <v>Quách Ngọc Duyên</v>
      </c>
      <c r="AC191" s="16" t="str">
        <f>IFERROR(VLOOKUP($F191,DSKH!$D:$BF,53,0),"")</f>
        <v>F2</v>
      </c>
      <c r="AD191" s="16" t="str">
        <f>IFERROR(VLOOKUP($F191,DSKH!$D:$BF,54,0),"")</f>
        <v>OTC</v>
      </c>
      <c r="AE191" s="4">
        <f>SUMIFS('Doanh số khách hàng'!$F:$F,'Doanh số khách hàng'!$A:$A,'Chi tiết tuyến'!$F191)</f>
        <v>0</v>
      </c>
      <c r="AF191" s="16" t="str">
        <f t="shared" si="4"/>
        <v>F4</v>
      </c>
      <c r="AG191" s="16" t="str">
        <f t="shared" si="5"/>
        <v>F2</v>
      </c>
      <c r="AH191" t="b">
        <f t="shared" si="104"/>
        <v>0</v>
      </c>
      <c r="AI191" t="b">
        <f t="shared" si="105"/>
        <v>1</v>
      </c>
      <c r="AJ191">
        <f>IFERROR(VLOOKUP($AC191,Master!$D:$E,2,0),"")</f>
        <v>2</v>
      </c>
      <c r="AK191">
        <f>VLOOKUP($AF191,Master!$D:$E,2,0)</f>
        <v>4</v>
      </c>
      <c r="AL191" s="4">
        <f t="shared" si="106"/>
        <v>0</v>
      </c>
      <c r="AM191" t="str">
        <f>IFERROR(VLOOKUP($F191,DSKH!$D:$BF,31,0),"")</f>
        <v>Tỉnh Cà Mau</v>
      </c>
      <c r="AN191" t="str">
        <f>IFERROR(VLOOKUP($F191,DSKH!$D:$BF,29,0),"")</f>
        <v>Phường Bạc Liêu</v>
      </c>
      <c r="AO191">
        <f>IFERROR(VLOOKUP($F191,DSKH!$D:$BF,52,0),"")</f>
        <v>0</v>
      </c>
      <c r="AP191">
        <f>IF(L191="x",1+COUNTIFS(AP$4:AP190,"&gt;0",$AA$4:$AA190,$AA190),0)</f>
        <v>0</v>
      </c>
      <c r="AQ191">
        <f>IF(M191="x",1+COUNTIFS(AQ$4:AQ190,"&gt;0",$AA$4:$AA190,$AA190),0)</f>
        <v>0</v>
      </c>
      <c r="AR191">
        <f>IF(N191="x",1+COUNTIFS(AR$4:AR190,"&gt;0",$AA$4:$AA190,$AA190),0)</f>
        <v>0</v>
      </c>
      <c r="AS191">
        <f>IF(O191="x",1+COUNTIFS(AS$4:AS190,"&gt;0",$AA$4:$AA190,$AA190),0)</f>
        <v>0</v>
      </c>
      <c r="AT191">
        <f>IF(P191="x",1+COUNTIFS(AT$4:AT190,"&gt;0",$AA$4:$AA190,$AA190),0)</f>
        <v>0</v>
      </c>
      <c r="AU191">
        <f>IF(Q191="x",1+COUNTIFS(AU$4:AU190,"&gt;0",$AA$4:$AA190,$AA190),0)</f>
        <v>5</v>
      </c>
      <c r="AV191">
        <f>IF(R191="x",1+COUNTIFS(AV$4:AV190,"&gt;0",$AA$4:$AA190,$AA190),0)</f>
        <v>0</v>
      </c>
      <c r="AW191">
        <f t="shared" si="8"/>
        <v>1</v>
      </c>
      <c r="AX191">
        <f t="shared" si="9"/>
        <v>0</v>
      </c>
      <c r="AY191">
        <f t="shared" si="107"/>
        <v>1</v>
      </c>
      <c r="AZ191">
        <f t="shared" si="108"/>
        <v>0</v>
      </c>
      <c r="BA191" s="4">
        <f t="shared" si="109"/>
        <v>0</v>
      </c>
      <c r="BB191" s="4">
        <f t="shared" si="110"/>
        <v>0</v>
      </c>
      <c r="BC191" s="4">
        <f t="shared" si="111"/>
        <v>0</v>
      </c>
      <c r="BD191" s="4">
        <f t="shared" si="112"/>
        <v>0</v>
      </c>
      <c r="BE191" s="4">
        <f t="shared" si="113"/>
        <v>0</v>
      </c>
      <c r="BF191" s="4">
        <f t="shared" si="114"/>
        <v>0</v>
      </c>
      <c r="BG191" s="4">
        <f t="shared" si="115"/>
        <v>0</v>
      </c>
      <c r="BH191" s="4">
        <f t="shared" si="116"/>
        <v>0</v>
      </c>
      <c r="BI191" s="4">
        <f t="shared" si="117"/>
        <v>0</v>
      </c>
      <c r="BJ191" s="4">
        <f t="shared" si="118"/>
        <v>0</v>
      </c>
      <c r="BK191" s="4">
        <f t="shared" si="119"/>
        <v>0</v>
      </c>
      <c r="BL191" s="4">
        <f t="shared" si="120"/>
        <v>0</v>
      </c>
      <c r="BM191" s="4">
        <f t="shared" si="121"/>
        <v>1</v>
      </c>
      <c r="BN191" s="4">
        <f t="shared" si="122"/>
        <v>0</v>
      </c>
      <c r="BO191">
        <f>SUMIFS(BH$5:BH191,$AA$5:$AA191,$AA191)</f>
        <v>6</v>
      </c>
      <c r="BP191">
        <f>SUMIFS(BI$5:BI191,$AA$5:$AA191,$AA191)</f>
        <v>7</v>
      </c>
      <c r="BQ191">
        <f>SUMIFS(BJ$5:BJ191,$AA$5:$AA191,$AA191)</f>
        <v>4</v>
      </c>
      <c r="BR191">
        <f>SUMIFS(BK$5:BK191,$AA$5:$AA191,$AA191)</f>
        <v>3</v>
      </c>
      <c r="BS191">
        <f>SUMIFS(BL$5:BL191,$AA$5:$AA191,$AA191)</f>
        <v>5</v>
      </c>
      <c r="BT191">
        <f>SUMIFS(BM$5:BM191,$AA$5:$AA191,$AA191)</f>
        <v>4</v>
      </c>
      <c r="BU191">
        <f>SUMIFS(BN$5:BN191,$AA$5:$AA191,$AA191)</f>
        <v>0</v>
      </c>
      <c r="BV191">
        <f t="shared" si="123"/>
        <v>14</v>
      </c>
      <c r="BW191">
        <f t="shared" si="124"/>
        <v>15</v>
      </c>
      <c r="BX191">
        <f t="shared" si="125"/>
        <v>14</v>
      </c>
      <c r="BY191">
        <f t="shared" si="126"/>
        <v>13</v>
      </c>
      <c r="BZ191">
        <f t="shared" si="127"/>
        <v>15</v>
      </c>
      <c r="CA191">
        <f t="shared" si="128"/>
        <v>21</v>
      </c>
      <c r="CB191">
        <f t="shared" si="129"/>
        <v>0</v>
      </c>
      <c r="CC191">
        <f t="shared" si="130"/>
        <v>4</v>
      </c>
      <c r="CD191">
        <f t="shared" si="131"/>
        <v>21</v>
      </c>
      <c r="CE191" t="str">
        <f>IFERROR(VLOOKUP($AA191,'Tuyến và nhân viên'!$I:$O,7,0),"")</f>
        <v>Trần Văn Khanh</v>
      </c>
      <c r="CF191">
        <f t="shared" si="132"/>
        <v>2</v>
      </c>
      <c r="CG191">
        <f t="shared" si="133"/>
        <v>1</v>
      </c>
      <c r="CH191">
        <f>COUNTIFS($L191:L191,"x")</f>
        <v>0</v>
      </c>
      <c r="CI191">
        <f>COUNTIFS($L191:M191,"x")</f>
        <v>0</v>
      </c>
      <c r="CJ191">
        <f>COUNTIFS($L191:N191,"x")</f>
        <v>0</v>
      </c>
      <c r="CK191">
        <f>COUNTIFS($L191:O191,"x")</f>
        <v>0</v>
      </c>
      <c r="CL191">
        <f>COUNTIFS($L191:P191,"x")</f>
        <v>0</v>
      </c>
      <c r="CM191">
        <f>COUNTIFS($L191:Q191,"x")</f>
        <v>1</v>
      </c>
      <c r="CN191">
        <f>COUNTIFS($L191:R191,"x")</f>
        <v>1</v>
      </c>
      <c r="CO191" t="str" cm="1">
        <f t="array" ref="CO191">IFERROR(INDEX($CH$4:$CN$4,0,MATCH(1,$CH191:$CN191,0)),"")</f>
        <v>Thứ 7</v>
      </c>
      <c r="CP191" t="str" cm="1">
        <f t="array" ref="CP191">IFERROR(INDEX($CH$4:$CN$4,0,MATCH(2,$CH191:$CN191,0)),"")</f>
        <v/>
      </c>
      <c r="CQ191" t="str">
        <f t="shared" si="134"/>
        <v>Thứ 7</v>
      </c>
      <c r="CR191" t="str">
        <f t="shared" si="29"/>
        <v>F2 - Tuần 1 &amp; 3</v>
      </c>
    </row>
    <row r="192" spans="1:96" x14ac:dyDescent="0.3">
      <c r="A192" s="117" t="s">
        <v>35343</v>
      </c>
      <c r="B192" s="118" t="s">
        <v>33266</v>
      </c>
      <c r="C192" s="118" t="s">
        <v>33267</v>
      </c>
      <c r="D192" s="118" t="s">
        <v>39659</v>
      </c>
      <c r="E192" s="118" t="s">
        <v>39660</v>
      </c>
      <c r="F192" s="118" t="s">
        <v>35013</v>
      </c>
      <c r="G192" s="118" t="s">
        <v>35014</v>
      </c>
      <c r="H192" s="118" t="s">
        <v>35020</v>
      </c>
      <c r="I192" s="118" t="s">
        <v>22</v>
      </c>
      <c r="J192" s="119" t="s">
        <v>39658</v>
      </c>
      <c r="K192" s="119" t="s">
        <v>23</v>
      </c>
      <c r="L192" s="117" t="s">
        <v>23</v>
      </c>
      <c r="M192" s="117" t="s">
        <v>23</v>
      </c>
      <c r="N192" s="117" t="s">
        <v>23</v>
      </c>
      <c r="O192" s="117" t="s">
        <v>23</v>
      </c>
      <c r="P192" s="117" t="s">
        <v>24</v>
      </c>
      <c r="Q192" s="117" t="s">
        <v>23</v>
      </c>
      <c r="R192" s="117" t="s">
        <v>23</v>
      </c>
      <c r="S192" s="117" t="s">
        <v>24</v>
      </c>
      <c r="T192" s="117" t="s">
        <v>24</v>
      </c>
      <c r="U192" s="117" t="s">
        <v>24</v>
      </c>
      <c r="V192" s="117" t="s">
        <v>24</v>
      </c>
      <c r="W192" s="74" t="str">
        <f t="shared" si="100"/>
        <v>x</v>
      </c>
      <c r="X192" s="74" t="str">
        <f t="shared" si="101"/>
        <v/>
      </c>
      <c r="Y192" s="74" t="str">
        <f t="shared" si="102"/>
        <v>x</v>
      </c>
      <c r="Z192" s="74" t="str">
        <f t="shared" si="103"/>
        <v/>
      </c>
      <c r="AA192" t="str">
        <f>VLOOKUP($D192,'Tuyến và nhân viên'!$D:$M,6,0)</f>
        <v>HL00594</v>
      </c>
      <c r="AB192" t="str">
        <f>VLOOKUP($D192,'Tuyến và nhân viên'!$D:$M,7,0)</f>
        <v>Quách Ngọc Duyên</v>
      </c>
      <c r="AC192" s="16" t="str">
        <f>IFERROR(VLOOKUP($F192,DSKH!$D:$BF,53,0),"")</f>
        <v>F2</v>
      </c>
      <c r="AD192" s="16" t="str">
        <f>IFERROR(VLOOKUP($F192,DSKH!$D:$BF,54,0),"")</f>
        <v>OTC</v>
      </c>
      <c r="AE192" s="4">
        <f>SUMIFS('Doanh số khách hàng'!$F:$F,'Doanh số khách hàng'!$A:$A,'Chi tiết tuyến'!$F192)</f>
        <v>0</v>
      </c>
      <c r="AF192" s="16" t="str">
        <f t="shared" si="4"/>
        <v>F4</v>
      </c>
      <c r="AG192" s="16" t="str">
        <f t="shared" si="5"/>
        <v>F2</v>
      </c>
      <c r="AH192" t="b">
        <f t="shared" si="104"/>
        <v>0</v>
      </c>
      <c r="AI192" t="b">
        <f t="shared" si="105"/>
        <v>1</v>
      </c>
      <c r="AJ192">
        <f>IFERROR(VLOOKUP($AC192,Master!$D:$E,2,0),"")</f>
        <v>2</v>
      </c>
      <c r="AK192">
        <f>VLOOKUP($AF192,Master!$D:$E,2,0)</f>
        <v>4</v>
      </c>
      <c r="AL192" s="4">
        <f t="shared" si="106"/>
        <v>0</v>
      </c>
      <c r="AM192" t="str">
        <f>IFERROR(VLOOKUP($F192,DSKH!$D:$BF,31,0),"")</f>
        <v>Tỉnh Cà Mau</v>
      </c>
      <c r="AN192" t="str">
        <f>IFERROR(VLOOKUP($F192,DSKH!$D:$BF,29,0),"")</f>
        <v>Xã Vĩnh Lộc</v>
      </c>
      <c r="AO192">
        <f>IFERROR(VLOOKUP($F192,DSKH!$D:$BF,52,0),"")</f>
        <v>0</v>
      </c>
      <c r="AP192">
        <f>IF(L192="x",1+COUNTIFS(AP$4:AP191,"&gt;0",$AA$4:$AA191,$AA191),0)</f>
        <v>0</v>
      </c>
      <c r="AQ192">
        <f>IF(M192="x",1+COUNTIFS(AQ$4:AQ191,"&gt;0",$AA$4:$AA191,$AA191),0)</f>
        <v>0</v>
      </c>
      <c r="AR192">
        <f>IF(N192="x",1+COUNTIFS(AR$4:AR191,"&gt;0",$AA$4:$AA191,$AA191),0)</f>
        <v>0</v>
      </c>
      <c r="AS192">
        <f>IF(O192="x",1+COUNTIFS(AS$4:AS191,"&gt;0",$AA$4:$AA191,$AA191),0)</f>
        <v>0</v>
      </c>
      <c r="AT192">
        <f>IF(P192="x",1+COUNTIFS(AT$4:AT191,"&gt;0",$AA$4:$AA191,$AA191),0)</f>
        <v>10</v>
      </c>
      <c r="AU192">
        <f>IF(Q192="x",1+COUNTIFS(AU$4:AU191,"&gt;0",$AA$4:$AA191,$AA191),0)</f>
        <v>0</v>
      </c>
      <c r="AV192">
        <f>IF(R192="x",1+COUNTIFS(AV$4:AV191,"&gt;0",$AA$4:$AA191,$AA191),0)</f>
        <v>0</v>
      </c>
      <c r="AW192">
        <f t="shared" si="8"/>
        <v>1</v>
      </c>
      <c r="AX192">
        <f t="shared" si="9"/>
        <v>0</v>
      </c>
      <c r="AY192">
        <f t="shared" si="107"/>
        <v>1</v>
      </c>
      <c r="AZ192">
        <f t="shared" si="108"/>
        <v>0</v>
      </c>
      <c r="BA192" s="4">
        <f t="shared" si="109"/>
        <v>0</v>
      </c>
      <c r="BB192" s="4">
        <f t="shared" si="110"/>
        <v>0</v>
      </c>
      <c r="BC192" s="4">
        <f t="shared" si="111"/>
        <v>0</v>
      </c>
      <c r="BD192" s="4">
        <f t="shared" si="112"/>
        <v>0</v>
      </c>
      <c r="BE192" s="4">
        <f t="shared" si="113"/>
        <v>0</v>
      </c>
      <c r="BF192" s="4">
        <f t="shared" si="114"/>
        <v>0</v>
      </c>
      <c r="BG192" s="4">
        <f t="shared" si="115"/>
        <v>0</v>
      </c>
      <c r="BH192" s="4">
        <f t="shared" si="116"/>
        <v>0</v>
      </c>
      <c r="BI192" s="4">
        <f t="shared" si="117"/>
        <v>0</v>
      </c>
      <c r="BJ192" s="4">
        <f t="shared" si="118"/>
        <v>0</v>
      </c>
      <c r="BK192" s="4">
        <f t="shared" si="119"/>
        <v>0</v>
      </c>
      <c r="BL192" s="4">
        <f t="shared" si="120"/>
        <v>1</v>
      </c>
      <c r="BM192" s="4">
        <f t="shared" si="121"/>
        <v>0</v>
      </c>
      <c r="BN192" s="4">
        <f t="shared" si="122"/>
        <v>0</v>
      </c>
      <c r="BO192">
        <f>SUMIFS(BH$5:BH192,$AA$5:$AA192,$AA192)</f>
        <v>6</v>
      </c>
      <c r="BP192">
        <f>SUMIFS(BI$5:BI192,$AA$5:$AA192,$AA192)</f>
        <v>7</v>
      </c>
      <c r="BQ192">
        <f>SUMIFS(BJ$5:BJ192,$AA$5:$AA192,$AA192)</f>
        <v>4</v>
      </c>
      <c r="BR192">
        <f>SUMIFS(BK$5:BK192,$AA$5:$AA192,$AA192)</f>
        <v>3</v>
      </c>
      <c r="BS192">
        <f>SUMIFS(BL$5:BL192,$AA$5:$AA192,$AA192)</f>
        <v>6</v>
      </c>
      <c r="BT192">
        <f>SUMIFS(BM$5:BM192,$AA$5:$AA192,$AA192)</f>
        <v>4</v>
      </c>
      <c r="BU192">
        <f>SUMIFS(BN$5:BN192,$AA$5:$AA192,$AA192)</f>
        <v>0</v>
      </c>
      <c r="BV192">
        <f t="shared" si="123"/>
        <v>14</v>
      </c>
      <c r="BW192">
        <f t="shared" si="124"/>
        <v>15</v>
      </c>
      <c r="BX192">
        <f t="shared" si="125"/>
        <v>14</v>
      </c>
      <c r="BY192">
        <f t="shared" si="126"/>
        <v>13</v>
      </c>
      <c r="BZ192">
        <f t="shared" si="127"/>
        <v>15</v>
      </c>
      <c r="CA192">
        <f t="shared" si="128"/>
        <v>21</v>
      </c>
      <c r="CB192">
        <f t="shared" si="129"/>
        <v>0</v>
      </c>
      <c r="CC192">
        <f t="shared" si="130"/>
        <v>6</v>
      </c>
      <c r="CD192">
        <f t="shared" si="131"/>
        <v>15</v>
      </c>
      <c r="CE192" t="str">
        <f>IFERROR(VLOOKUP($AA192,'Tuyến và nhân viên'!$I:$O,7,0),"")</f>
        <v>Trần Văn Khanh</v>
      </c>
      <c r="CF192">
        <f t="shared" si="132"/>
        <v>2</v>
      </c>
      <c r="CG192">
        <f t="shared" si="133"/>
        <v>1</v>
      </c>
      <c r="CH192">
        <f>COUNTIFS($L192:L192,"x")</f>
        <v>0</v>
      </c>
      <c r="CI192">
        <f>COUNTIFS($L192:M192,"x")</f>
        <v>0</v>
      </c>
      <c r="CJ192">
        <f>COUNTIFS($L192:N192,"x")</f>
        <v>0</v>
      </c>
      <c r="CK192">
        <f>COUNTIFS($L192:O192,"x")</f>
        <v>0</v>
      </c>
      <c r="CL192">
        <f>COUNTIFS($L192:P192,"x")</f>
        <v>1</v>
      </c>
      <c r="CM192">
        <f>COUNTIFS($L192:Q192,"x")</f>
        <v>1</v>
      </c>
      <c r="CN192">
        <f>COUNTIFS($L192:R192,"x")</f>
        <v>1</v>
      </c>
      <c r="CO192" t="str" cm="1">
        <f t="array" ref="CO192">IFERROR(INDEX($CH$4:$CN$4,0,MATCH(1,$CH192:$CN192,0)),"")</f>
        <v>Thứ 6</v>
      </c>
      <c r="CP192" t="str" cm="1">
        <f t="array" ref="CP192">IFERROR(INDEX($CH$4:$CN$4,0,MATCH(2,$CH192:$CN192,0)),"")</f>
        <v/>
      </c>
      <c r="CQ192" t="str">
        <f t="shared" si="134"/>
        <v>Thứ 6</v>
      </c>
      <c r="CR192" t="str">
        <f t="shared" si="29"/>
        <v>F2 - Tuần 1 &amp; 3</v>
      </c>
    </row>
    <row r="193" spans="1:96" x14ac:dyDescent="0.3">
      <c r="A193" s="117" t="s">
        <v>33417</v>
      </c>
      <c r="B193" s="118" t="s">
        <v>33266</v>
      </c>
      <c r="C193" s="118" t="s">
        <v>33267</v>
      </c>
      <c r="D193" s="118" t="s">
        <v>39659</v>
      </c>
      <c r="E193" s="118" t="s">
        <v>39660</v>
      </c>
      <c r="F193" s="118" t="s">
        <v>17152</v>
      </c>
      <c r="G193" s="118" t="s">
        <v>35075</v>
      </c>
      <c r="H193" s="118" t="s">
        <v>35081</v>
      </c>
      <c r="I193" s="118" t="s">
        <v>22</v>
      </c>
      <c r="J193" s="119" t="s">
        <v>39658</v>
      </c>
      <c r="K193" s="119" t="s">
        <v>23</v>
      </c>
      <c r="L193" s="117" t="s">
        <v>23</v>
      </c>
      <c r="M193" s="117" t="s">
        <v>23</v>
      </c>
      <c r="N193" s="117" t="s">
        <v>23</v>
      </c>
      <c r="O193" s="117" t="s">
        <v>23</v>
      </c>
      <c r="P193" s="117" t="s">
        <v>24</v>
      </c>
      <c r="Q193" s="117" t="s">
        <v>23</v>
      </c>
      <c r="R193" s="117" t="s">
        <v>23</v>
      </c>
      <c r="S193" s="117" t="s">
        <v>24</v>
      </c>
      <c r="T193" s="117" t="s">
        <v>24</v>
      </c>
      <c r="U193" s="117" t="s">
        <v>24</v>
      </c>
      <c r="V193" s="117" t="s">
        <v>24</v>
      </c>
      <c r="W193" s="74" t="str">
        <f t="shared" si="100"/>
        <v>x</v>
      </c>
      <c r="X193" s="74" t="str">
        <f t="shared" si="101"/>
        <v/>
      </c>
      <c r="Y193" s="74" t="str">
        <f t="shared" si="102"/>
        <v>x</v>
      </c>
      <c r="Z193" s="74" t="str">
        <f t="shared" si="103"/>
        <v/>
      </c>
      <c r="AA193" t="str">
        <f>VLOOKUP($D193,'Tuyến và nhân viên'!$D:$M,6,0)</f>
        <v>HL00594</v>
      </c>
      <c r="AB193" t="str">
        <f>VLOOKUP($D193,'Tuyến và nhân viên'!$D:$M,7,0)</f>
        <v>Quách Ngọc Duyên</v>
      </c>
      <c r="AC193" s="16" t="str">
        <f>IFERROR(VLOOKUP($F193,DSKH!$D:$BF,53,0),"")</f>
        <v>F2</v>
      </c>
      <c r="AD193" s="16" t="str">
        <f>IFERROR(VLOOKUP($F193,DSKH!$D:$BF,54,0),"")</f>
        <v>OTC</v>
      </c>
      <c r="AE193" s="4">
        <f>SUMIFS('Doanh số khách hàng'!$F:$F,'Doanh số khách hàng'!$A:$A,'Chi tiết tuyến'!$F193)</f>
        <v>400720</v>
      </c>
      <c r="AF193" s="16" t="str">
        <f t="shared" si="4"/>
        <v>F4</v>
      </c>
      <c r="AG193" s="16" t="str">
        <f t="shared" si="5"/>
        <v>F2</v>
      </c>
      <c r="AH193" t="b">
        <f t="shared" si="104"/>
        <v>0</v>
      </c>
      <c r="AI193" t="b">
        <f t="shared" si="105"/>
        <v>1</v>
      </c>
      <c r="AJ193">
        <f>IFERROR(VLOOKUP($AC193,Master!$D:$E,2,0),"")</f>
        <v>2</v>
      </c>
      <c r="AK193">
        <f>VLOOKUP($AF193,Master!$D:$E,2,0)</f>
        <v>4</v>
      </c>
      <c r="AL193" s="4">
        <f t="shared" si="106"/>
        <v>200360</v>
      </c>
      <c r="AM193" t="str">
        <f>IFERROR(VLOOKUP($F193,DSKH!$D:$BF,31,0),"")</f>
        <v>Tỉnh Cà Mau</v>
      </c>
      <c r="AN193" t="str">
        <f>IFERROR(VLOOKUP($F193,DSKH!$D:$BF,29,0),"")</f>
        <v>Xã Ninh Quới</v>
      </c>
      <c r="AO193">
        <f>IFERROR(VLOOKUP($F193,DSKH!$D:$BF,52,0),"")</f>
        <v>400720</v>
      </c>
      <c r="AP193">
        <f>IF(L193="x",1+COUNTIFS(AP$4:AP192,"&gt;0",$AA$4:$AA192,$AA192),0)</f>
        <v>0</v>
      </c>
      <c r="AQ193">
        <f>IF(M193="x",1+COUNTIFS(AQ$4:AQ192,"&gt;0",$AA$4:$AA192,$AA192),0)</f>
        <v>0</v>
      </c>
      <c r="AR193">
        <f>IF(N193="x",1+COUNTIFS(AR$4:AR192,"&gt;0",$AA$4:$AA192,$AA192),0)</f>
        <v>0</v>
      </c>
      <c r="AS193">
        <f>IF(O193="x",1+COUNTIFS(AS$4:AS192,"&gt;0",$AA$4:$AA192,$AA192),0)</f>
        <v>0</v>
      </c>
      <c r="AT193">
        <f>IF(P193="x",1+COUNTIFS(AT$4:AT192,"&gt;0",$AA$4:$AA192,$AA192),0)</f>
        <v>11</v>
      </c>
      <c r="AU193">
        <f>IF(Q193="x",1+COUNTIFS(AU$4:AU192,"&gt;0",$AA$4:$AA192,$AA192),0)</f>
        <v>0</v>
      </c>
      <c r="AV193">
        <f>IF(R193="x",1+COUNTIFS(AV$4:AV192,"&gt;0",$AA$4:$AA192,$AA192),0)</f>
        <v>0</v>
      </c>
      <c r="AW193">
        <f t="shared" si="8"/>
        <v>1</v>
      </c>
      <c r="AX193">
        <f t="shared" si="9"/>
        <v>0</v>
      </c>
      <c r="AY193">
        <f t="shared" si="107"/>
        <v>1</v>
      </c>
      <c r="AZ193">
        <f t="shared" si="108"/>
        <v>0</v>
      </c>
      <c r="BA193" s="4">
        <f t="shared" si="109"/>
        <v>0</v>
      </c>
      <c r="BB193" s="4">
        <f t="shared" si="110"/>
        <v>0</v>
      </c>
      <c r="BC193" s="4">
        <f t="shared" si="111"/>
        <v>0</v>
      </c>
      <c r="BD193" s="4">
        <f t="shared" si="112"/>
        <v>0</v>
      </c>
      <c r="BE193" s="4">
        <f t="shared" si="113"/>
        <v>200360</v>
      </c>
      <c r="BF193" s="4">
        <f t="shared" si="114"/>
        <v>0</v>
      </c>
      <c r="BG193" s="4">
        <f t="shared" si="115"/>
        <v>0</v>
      </c>
      <c r="BH193" s="4">
        <f t="shared" si="116"/>
        <v>0</v>
      </c>
      <c r="BI193" s="4">
        <f t="shared" si="117"/>
        <v>0</v>
      </c>
      <c r="BJ193" s="4">
        <f t="shared" si="118"/>
        <v>0</v>
      </c>
      <c r="BK193" s="4">
        <f t="shared" si="119"/>
        <v>0</v>
      </c>
      <c r="BL193" s="4">
        <f t="shared" si="120"/>
        <v>1</v>
      </c>
      <c r="BM193" s="4">
        <f t="shared" si="121"/>
        <v>0</v>
      </c>
      <c r="BN193" s="4">
        <f t="shared" si="122"/>
        <v>0</v>
      </c>
      <c r="BO193">
        <f>SUMIFS(BH$5:BH193,$AA$5:$AA193,$AA193)</f>
        <v>6</v>
      </c>
      <c r="BP193">
        <f>SUMIFS(BI$5:BI193,$AA$5:$AA193,$AA193)</f>
        <v>7</v>
      </c>
      <c r="BQ193">
        <f>SUMIFS(BJ$5:BJ193,$AA$5:$AA193,$AA193)</f>
        <v>4</v>
      </c>
      <c r="BR193">
        <f>SUMIFS(BK$5:BK193,$AA$5:$AA193,$AA193)</f>
        <v>3</v>
      </c>
      <c r="BS193">
        <f>SUMIFS(BL$5:BL193,$AA$5:$AA193,$AA193)</f>
        <v>7</v>
      </c>
      <c r="BT193">
        <f>SUMIFS(BM$5:BM193,$AA$5:$AA193,$AA193)</f>
        <v>4</v>
      </c>
      <c r="BU193">
        <f>SUMIFS(BN$5:BN193,$AA$5:$AA193,$AA193)</f>
        <v>0</v>
      </c>
      <c r="BV193">
        <f t="shared" si="123"/>
        <v>14</v>
      </c>
      <c r="BW193">
        <f t="shared" si="124"/>
        <v>15</v>
      </c>
      <c r="BX193">
        <f t="shared" si="125"/>
        <v>14</v>
      </c>
      <c r="BY193">
        <f t="shared" si="126"/>
        <v>13</v>
      </c>
      <c r="BZ193">
        <f t="shared" si="127"/>
        <v>15</v>
      </c>
      <c r="CA193">
        <f t="shared" si="128"/>
        <v>21</v>
      </c>
      <c r="CB193">
        <f t="shared" si="129"/>
        <v>0</v>
      </c>
      <c r="CC193">
        <f t="shared" si="130"/>
        <v>7</v>
      </c>
      <c r="CD193">
        <f t="shared" si="131"/>
        <v>15</v>
      </c>
      <c r="CE193" t="str">
        <f>IFERROR(VLOOKUP($AA193,'Tuyến và nhân viên'!$I:$O,7,0),"")</f>
        <v>Trần Văn Khanh</v>
      </c>
      <c r="CF193">
        <f t="shared" si="132"/>
        <v>2</v>
      </c>
      <c r="CG193">
        <f t="shared" si="133"/>
        <v>1</v>
      </c>
      <c r="CH193">
        <f>COUNTIFS($L193:L193,"x")</f>
        <v>0</v>
      </c>
      <c r="CI193">
        <f>COUNTIFS($L193:M193,"x")</f>
        <v>0</v>
      </c>
      <c r="CJ193">
        <f>COUNTIFS($L193:N193,"x")</f>
        <v>0</v>
      </c>
      <c r="CK193">
        <f>COUNTIFS($L193:O193,"x")</f>
        <v>0</v>
      </c>
      <c r="CL193">
        <f>COUNTIFS($L193:P193,"x")</f>
        <v>1</v>
      </c>
      <c r="CM193">
        <f>COUNTIFS($L193:Q193,"x")</f>
        <v>1</v>
      </c>
      <c r="CN193">
        <f>COUNTIFS($L193:R193,"x")</f>
        <v>1</v>
      </c>
      <c r="CO193" t="str" cm="1">
        <f t="array" ref="CO193">IFERROR(INDEX($CH$4:$CN$4,0,MATCH(1,$CH193:$CN193,0)),"")</f>
        <v>Thứ 6</v>
      </c>
      <c r="CP193" t="str" cm="1">
        <f t="array" ref="CP193">IFERROR(INDEX($CH$4:$CN$4,0,MATCH(2,$CH193:$CN193,0)),"")</f>
        <v/>
      </c>
      <c r="CQ193" t="str">
        <f t="shared" si="134"/>
        <v>Thứ 6</v>
      </c>
      <c r="CR193" t="str">
        <f t="shared" si="29"/>
        <v>F2 - Tuần 1 &amp; 3</v>
      </c>
    </row>
    <row r="194" spans="1:96" x14ac:dyDescent="0.3">
      <c r="A194" s="117" t="s">
        <v>35359</v>
      </c>
      <c r="B194" s="118" t="s">
        <v>33266</v>
      </c>
      <c r="C194" s="118" t="s">
        <v>33267</v>
      </c>
      <c r="D194" s="118" t="s">
        <v>39659</v>
      </c>
      <c r="E194" s="118" t="s">
        <v>39660</v>
      </c>
      <c r="F194" s="118" t="s">
        <v>12195</v>
      </c>
      <c r="G194" s="118" t="s">
        <v>35093</v>
      </c>
      <c r="H194" s="118" t="s">
        <v>35099</v>
      </c>
      <c r="I194" s="118" t="s">
        <v>22</v>
      </c>
      <c r="J194" s="119" t="s">
        <v>39658</v>
      </c>
      <c r="K194" s="119" t="s">
        <v>23</v>
      </c>
      <c r="L194" s="117" t="s">
        <v>23</v>
      </c>
      <c r="M194" s="117" t="s">
        <v>23</v>
      </c>
      <c r="N194" s="117" t="s">
        <v>24</v>
      </c>
      <c r="O194" s="117" t="s">
        <v>23</v>
      </c>
      <c r="P194" s="117" t="s">
        <v>23</v>
      </c>
      <c r="Q194" s="117" t="s">
        <v>23</v>
      </c>
      <c r="R194" s="117" t="s">
        <v>23</v>
      </c>
      <c r="S194" s="117" t="s">
        <v>24</v>
      </c>
      <c r="T194" s="117" t="s">
        <v>24</v>
      </c>
      <c r="U194" s="117" t="s">
        <v>24</v>
      </c>
      <c r="V194" s="117" t="s">
        <v>24</v>
      </c>
      <c r="W194" s="74" t="str">
        <f t="shared" si="100"/>
        <v>x</v>
      </c>
      <c r="X194" s="74" t="str">
        <f t="shared" si="101"/>
        <v>x</v>
      </c>
      <c r="Y194" s="74" t="str">
        <f t="shared" si="102"/>
        <v>x</v>
      </c>
      <c r="Z194" s="74" t="str">
        <f t="shared" si="103"/>
        <v>x</v>
      </c>
      <c r="AA194" t="str">
        <f>VLOOKUP($D194,'Tuyến và nhân viên'!$D:$M,6,0)</f>
        <v>HL00594</v>
      </c>
      <c r="AB194" t="str">
        <f>VLOOKUP($D194,'Tuyến và nhân viên'!$D:$M,7,0)</f>
        <v>Quách Ngọc Duyên</v>
      </c>
      <c r="AC194" s="16" t="str">
        <f>IFERROR(VLOOKUP($F194,DSKH!$D:$BF,53,0),"")</f>
        <v>F4</v>
      </c>
      <c r="AD194" s="16" t="str">
        <f>IFERROR(VLOOKUP($F194,DSKH!$D:$BF,54,0),"")</f>
        <v>OTC</v>
      </c>
      <c r="AE194" s="4">
        <f>SUMIFS('Doanh số khách hàng'!$F:$F,'Doanh số khách hàng'!$A:$A,'Chi tiết tuyến'!$F194)</f>
        <v>520000</v>
      </c>
      <c r="AF194" s="16" t="str">
        <f t="shared" si="4"/>
        <v>F4</v>
      </c>
      <c r="AG194" s="16" t="str">
        <f t="shared" si="5"/>
        <v>F4</v>
      </c>
      <c r="AH194" t="b">
        <f t="shared" si="104"/>
        <v>1</v>
      </c>
      <c r="AI194" t="b">
        <f t="shared" si="105"/>
        <v>1</v>
      </c>
      <c r="AJ194">
        <f>IFERROR(VLOOKUP($AC194,Master!$D:$E,2,0),"")</f>
        <v>4</v>
      </c>
      <c r="AK194">
        <f>VLOOKUP($AF194,Master!$D:$E,2,0)</f>
        <v>4</v>
      </c>
      <c r="AL194" s="4">
        <f t="shared" si="106"/>
        <v>130000</v>
      </c>
      <c r="AM194" t="str">
        <f>IFERROR(VLOOKUP($F194,DSKH!$D:$BF,31,0),"")</f>
        <v>Tỉnh Cà Mau</v>
      </c>
      <c r="AN194" t="str">
        <f>IFERROR(VLOOKUP($F194,DSKH!$D:$BF,29,0),"")</f>
        <v>Xã Vĩnh Hậu</v>
      </c>
      <c r="AO194">
        <f>IFERROR(VLOOKUP($F194,DSKH!$D:$BF,52,0),"")</f>
        <v>520000</v>
      </c>
      <c r="AP194">
        <f>IF(L194="x",1+COUNTIFS(AP$4:AP193,"&gt;0",$AA$4:$AA193,$AA193),0)</f>
        <v>0</v>
      </c>
      <c r="AQ194">
        <f>IF(M194="x",1+COUNTIFS(AQ$4:AQ193,"&gt;0",$AA$4:$AA193,$AA193),0)</f>
        <v>0</v>
      </c>
      <c r="AR194">
        <f>IF(N194="x",1+COUNTIFS(AR$4:AR193,"&gt;0",$AA$4:$AA193,$AA193),0)</f>
        <v>8</v>
      </c>
      <c r="AS194">
        <f>IF(O194="x",1+COUNTIFS(AS$4:AS193,"&gt;0",$AA$4:$AA193,$AA193),0)</f>
        <v>0</v>
      </c>
      <c r="AT194">
        <f>IF(P194="x",1+COUNTIFS(AT$4:AT193,"&gt;0",$AA$4:$AA193,$AA193),0)</f>
        <v>0</v>
      </c>
      <c r="AU194">
        <f>IF(Q194="x",1+COUNTIFS(AU$4:AU193,"&gt;0",$AA$4:$AA193,$AA193),0)</f>
        <v>0</v>
      </c>
      <c r="AV194">
        <f>IF(R194="x",1+COUNTIFS(AV$4:AV193,"&gt;0",$AA$4:$AA193,$AA193),0)</f>
        <v>0</v>
      </c>
      <c r="AW194">
        <f t="shared" si="8"/>
        <v>1</v>
      </c>
      <c r="AX194">
        <f t="shared" si="9"/>
        <v>1</v>
      </c>
      <c r="AY194">
        <f t="shared" si="107"/>
        <v>1</v>
      </c>
      <c r="AZ194">
        <f t="shared" si="108"/>
        <v>1</v>
      </c>
      <c r="BA194" s="4">
        <f t="shared" si="109"/>
        <v>0</v>
      </c>
      <c r="BB194" s="4">
        <f t="shared" si="110"/>
        <v>0</v>
      </c>
      <c r="BC194" s="4">
        <f t="shared" si="111"/>
        <v>130000</v>
      </c>
      <c r="BD194" s="4">
        <f t="shared" si="112"/>
        <v>0</v>
      </c>
      <c r="BE194" s="4">
        <f t="shared" si="113"/>
        <v>0</v>
      </c>
      <c r="BF194" s="4">
        <f t="shared" si="114"/>
        <v>0</v>
      </c>
      <c r="BG194" s="4">
        <f t="shared" si="115"/>
        <v>0</v>
      </c>
      <c r="BH194" s="4">
        <f t="shared" si="116"/>
        <v>0</v>
      </c>
      <c r="BI194" s="4">
        <f t="shared" si="117"/>
        <v>0</v>
      </c>
      <c r="BJ194" s="4">
        <f t="shared" si="118"/>
        <v>0</v>
      </c>
      <c r="BK194" s="4">
        <f t="shared" si="119"/>
        <v>0</v>
      </c>
      <c r="BL194" s="4">
        <f t="shared" si="120"/>
        <v>0</v>
      </c>
      <c r="BM194" s="4">
        <f t="shared" si="121"/>
        <v>0</v>
      </c>
      <c r="BN194" s="4">
        <f t="shared" si="122"/>
        <v>0</v>
      </c>
      <c r="BO194">
        <f>SUMIFS(BH$5:BH194,$AA$5:$AA194,$AA194)</f>
        <v>6</v>
      </c>
      <c r="BP194">
        <f>SUMIFS(BI$5:BI194,$AA$5:$AA194,$AA194)</f>
        <v>7</v>
      </c>
      <c r="BQ194">
        <f>SUMIFS(BJ$5:BJ194,$AA$5:$AA194,$AA194)</f>
        <v>4</v>
      </c>
      <c r="BR194">
        <f>SUMIFS(BK$5:BK194,$AA$5:$AA194,$AA194)</f>
        <v>3</v>
      </c>
      <c r="BS194">
        <f>SUMIFS(BL$5:BL194,$AA$5:$AA194,$AA194)</f>
        <v>7</v>
      </c>
      <c r="BT194">
        <f>SUMIFS(BM$5:BM194,$AA$5:$AA194,$AA194)</f>
        <v>4</v>
      </c>
      <c r="BU194">
        <f>SUMIFS(BN$5:BN194,$AA$5:$AA194,$AA194)</f>
        <v>0</v>
      </c>
      <c r="BV194">
        <f t="shared" si="123"/>
        <v>14</v>
      </c>
      <c r="BW194">
        <f t="shared" si="124"/>
        <v>15</v>
      </c>
      <c r="BX194">
        <f t="shared" si="125"/>
        <v>14</v>
      </c>
      <c r="BY194">
        <f t="shared" si="126"/>
        <v>13</v>
      </c>
      <c r="BZ194">
        <f t="shared" si="127"/>
        <v>15</v>
      </c>
      <c r="CA194">
        <f t="shared" si="128"/>
        <v>21</v>
      </c>
      <c r="CB194">
        <f t="shared" si="129"/>
        <v>0</v>
      </c>
      <c r="CC194">
        <f t="shared" si="130"/>
        <v>0</v>
      </c>
      <c r="CD194">
        <f t="shared" si="131"/>
        <v>0</v>
      </c>
      <c r="CE194" t="str">
        <f>IFERROR(VLOOKUP($AA194,'Tuyến và nhân viên'!$I:$O,7,0),"")</f>
        <v>Trần Văn Khanh</v>
      </c>
      <c r="CF194">
        <f t="shared" si="132"/>
        <v>4</v>
      </c>
      <c r="CG194">
        <f t="shared" si="133"/>
        <v>1</v>
      </c>
      <c r="CH194">
        <f>COUNTIFS($L194:L194,"x")</f>
        <v>0</v>
      </c>
      <c r="CI194">
        <f>COUNTIFS($L194:M194,"x")</f>
        <v>0</v>
      </c>
      <c r="CJ194">
        <f>COUNTIFS($L194:N194,"x")</f>
        <v>1</v>
      </c>
      <c r="CK194">
        <f>COUNTIFS($L194:O194,"x")</f>
        <v>1</v>
      </c>
      <c r="CL194">
        <f>COUNTIFS($L194:P194,"x")</f>
        <v>1</v>
      </c>
      <c r="CM194">
        <f>COUNTIFS($L194:Q194,"x")</f>
        <v>1</v>
      </c>
      <c r="CN194">
        <f>COUNTIFS($L194:R194,"x")</f>
        <v>1</v>
      </c>
      <c r="CO194" t="str" cm="1">
        <f t="array" ref="CO194">IFERROR(INDEX($CH$4:$CN$4,0,MATCH(1,$CH194:$CN194,0)),"")</f>
        <v>Thứ 4</v>
      </c>
      <c r="CP194" t="str" cm="1">
        <f t="array" ref="CP194">IFERROR(INDEX($CH$4:$CN$4,0,MATCH(2,$CH194:$CN194,0)),"")</f>
        <v/>
      </c>
      <c r="CQ194" t="str">
        <f t="shared" si="134"/>
        <v>Thứ 4</v>
      </c>
      <c r="CR194" t="str">
        <f t="shared" si="29"/>
        <v>F4 - Tất cả các tuần</v>
      </c>
    </row>
    <row r="195" spans="1:96" x14ac:dyDescent="0.3">
      <c r="A195" s="117" t="s">
        <v>35367</v>
      </c>
      <c r="B195" s="118" t="s">
        <v>33266</v>
      </c>
      <c r="C195" s="118" t="s">
        <v>33267</v>
      </c>
      <c r="D195" s="118" t="s">
        <v>39659</v>
      </c>
      <c r="E195" s="118" t="s">
        <v>39660</v>
      </c>
      <c r="F195" s="118" t="s">
        <v>33158</v>
      </c>
      <c r="G195" s="118" t="s">
        <v>35134</v>
      </c>
      <c r="H195" s="118" t="s">
        <v>35139</v>
      </c>
      <c r="I195" s="118" t="s">
        <v>22</v>
      </c>
      <c r="J195" s="119" t="s">
        <v>39658</v>
      </c>
      <c r="K195" s="119" t="s">
        <v>23</v>
      </c>
      <c r="L195" s="117" t="s">
        <v>23</v>
      </c>
      <c r="M195" s="117" t="s">
        <v>23</v>
      </c>
      <c r="N195" s="117" t="s">
        <v>23</v>
      </c>
      <c r="O195" s="117" t="s">
        <v>23</v>
      </c>
      <c r="P195" s="117" t="s">
        <v>24</v>
      </c>
      <c r="Q195" s="117" t="s">
        <v>23</v>
      </c>
      <c r="R195" s="117" t="s">
        <v>23</v>
      </c>
      <c r="S195" s="117" t="s">
        <v>24</v>
      </c>
      <c r="T195" s="117" t="s">
        <v>24</v>
      </c>
      <c r="U195" s="117" t="s">
        <v>24</v>
      </c>
      <c r="V195" s="117" t="s">
        <v>24</v>
      </c>
      <c r="W195" s="74" t="str">
        <f t="shared" si="100"/>
        <v>x</v>
      </c>
      <c r="X195" s="74" t="str">
        <f t="shared" si="101"/>
        <v>x</v>
      </c>
      <c r="Y195" s="74" t="str">
        <f t="shared" si="102"/>
        <v>x</v>
      </c>
      <c r="Z195" s="74" t="str">
        <f t="shared" si="103"/>
        <v>x</v>
      </c>
      <c r="AA195" t="str">
        <f>VLOOKUP($D195,'Tuyến và nhân viên'!$D:$M,6,0)</f>
        <v>HL00594</v>
      </c>
      <c r="AB195" t="str">
        <f>VLOOKUP($D195,'Tuyến và nhân viên'!$D:$M,7,0)</f>
        <v>Quách Ngọc Duyên</v>
      </c>
      <c r="AC195" s="16" t="str">
        <f>IFERROR(VLOOKUP($F195,DSKH!$D:$BF,53,0),"")</f>
        <v>F4</v>
      </c>
      <c r="AD195" s="16" t="str">
        <f>IFERROR(VLOOKUP($F195,DSKH!$D:$BF,54,0),"")</f>
        <v>OTC</v>
      </c>
      <c r="AE195" s="4">
        <f>SUMIFS('Doanh số khách hàng'!$F:$F,'Doanh số khách hàng'!$A:$A,'Chi tiết tuyến'!$F195)</f>
        <v>530000</v>
      </c>
      <c r="AF195" s="16" t="str">
        <f t="shared" si="4"/>
        <v>F4</v>
      </c>
      <c r="AG195" s="16" t="str">
        <f t="shared" si="5"/>
        <v>F4</v>
      </c>
      <c r="AH195" t="b">
        <f t="shared" si="104"/>
        <v>1</v>
      </c>
      <c r="AI195" t="b">
        <f t="shared" si="105"/>
        <v>1</v>
      </c>
      <c r="AJ195">
        <f>IFERROR(VLOOKUP($AC195,Master!$D:$E,2,0),"")</f>
        <v>4</v>
      </c>
      <c r="AK195">
        <f>VLOOKUP($AF195,Master!$D:$E,2,0)</f>
        <v>4</v>
      </c>
      <c r="AL195" s="4">
        <f t="shared" si="106"/>
        <v>132500</v>
      </c>
      <c r="AM195" t="str">
        <f>IFERROR(VLOOKUP($F195,DSKH!$D:$BF,31,0),"")</f>
        <v>Tỉnh Cà Mau</v>
      </c>
      <c r="AN195" t="str">
        <f>IFERROR(VLOOKUP($F195,DSKH!$D:$BF,29,0),"")</f>
        <v>Xã Hồng Dân</v>
      </c>
      <c r="AO195">
        <f>IFERROR(VLOOKUP($F195,DSKH!$D:$BF,52,0),"")</f>
        <v>530000</v>
      </c>
      <c r="AP195">
        <f>IF(L195="x",1+COUNTIFS(AP$4:AP194,"&gt;0",$AA$4:$AA194,$AA194),0)</f>
        <v>0</v>
      </c>
      <c r="AQ195">
        <f>IF(M195="x",1+COUNTIFS(AQ$4:AQ194,"&gt;0",$AA$4:$AA194,$AA194),0)</f>
        <v>0</v>
      </c>
      <c r="AR195">
        <f>IF(N195="x",1+COUNTIFS(AR$4:AR194,"&gt;0",$AA$4:$AA194,$AA194),0)</f>
        <v>0</v>
      </c>
      <c r="AS195">
        <f>IF(O195="x",1+COUNTIFS(AS$4:AS194,"&gt;0",$AA$4:$AA194,$AA194),0)</f>
        <v>0</v>
      </c>
      <c r="AT195">
        <f>IF(P195="x",1+COUNTIFS(AT$4:AT194,"&gt;0",$AA$4:$AA194,$AA194),0)</f>
        <v>12</v>
      </c>
      <c r="AU195">
        <f>IF(Q195="x",1+COUNTIFS(AU$4:AU194,"&gt;0",$AA$4:$AA194,$AA194),0)</f>
        <v>0</v>
      </c>
      <c r="AV195">
        <f>IF(R195="x",1+COUNTIFS(AV$4:AV194,"&gt;0",$AA$4:$AA194,$AA194),0)</f>
        <v>0</v>
      </c>
      <c r="AW195">
        <f t="shared" si="8"/>
        <v>1</v>
      </c>
      <c r="AX195">
        <f t="shared" si="9"/>
        <v>1</v>
      </c>
      <c r="AY195">
        <f t="shared" si="107"/>
        <v>1</v>
      </c>
      <c r="AZ195">
        <f t="shared" si="108"/>
        <v>1</v>
      </c>
      <c r="BA195" s="4">
        <f t="shared" si="109"/>
        <v>0</v>
      </c>
      <c r="BB195" s="4">
        <f t="shared" si="110"/>
        <v>0</v>
      </c>
      <c r="BC195" s="4">
        <f t="shared" si="111"/>
        <v>0</v>
      </c>
      <c r="BD195" s="4">
        <f t="shared" si="112"/>
        <v>0</v>
      </c>
      <c r="BE195" s="4">
        <f t="shared" si="113"/>
        <v>132500</v>
      </c>
      <c r="BF195" s="4">
        <f t="shared" si="114"/>
        <v>0</v>
      </c>
      <c r="BG195" s="4">
        <f t="shared" si="115"/>
        <v>0</v>
      </c>
      <c r="BH195" s="4">
        <f t="shared" si="116"/>
        <v>0</v>
      </c>
      <c r="BI195" s="4">
        <f t="shared" si="117"/>
        <v>0</v>
      </c>
      <c r="BJ195" s="4">
        <f t="shared" si="118"/>
        <v>0</v>
      </c>
      <c r="BK195" s="4">
        <f t="shared" si="119"/>
        <v>0</v>
      </c>
      <c r="BL195" s="4">
        <f t="shared" si="120"/>
        <v>0</v>
      </c>
      <c r="BM195" s="4">
        <f t="shared" si="121"/>
        <v>0</v>
      </c>
      <c r="BN195" s="4">
        <f t="shared" si="122"/>
        <v>0</v>
      </c>
      <c r="BO195">
        <f>SUMIFS(BH$5:BH195,$AA$5:$AA195,$AA195)</f>
        <v>6</v>
      </c>
      <c r="BP195">
        <f>SUMIFS(BI$5:BI195,$AA$5:$AA195,$AA195)</f>
        <v>7</v>
      </c>
      <c r="BQ195">
        <f>SUMIFS(BJ$5:BJ195,$AA$5:$AA195,$AA195)</f>
        <v>4</v>
      </c>
      <c r="BR195">
        <f>SUMIFS(BK$5:BK195,$AA$5:$AA195,$AA195)</f>
        <v>3</v>
      </c>
      <c r="BS195">
        <f>SUMIFS(BL$5:BL195,$AA$5:$AA195,$AA195)</f>
        <v>7</v>
      </c>
      <c r="BT195">
        <f>SUMIFS(BM$5:BM195,$AA$5:$AA195,$AA195)</f>
        <v>4</v>
      </c>
      <c r="BU195">
        <f>SUMIFS(BN$5:BN195,$AA$5:$AA195,$AA195)</f>
        <v>0</v>
      </c>
      <c r="BV195">
        <f t="shared" si="123"/>
        <v>14</v>
      </c>
      <c r="BW195">
        <f t="shared" si="124"/>
        <v>15</v>
      </c>
      <c r="BX195">
        <f t="shared" si="125"/>
        <v>14</v>
      </c>
      <c r="BY195">
        <f t="shared" si="126"/>
        <v>13</v>
      </c>
      <c r="BZ195">
        <f t="shared" si="127"/>
        <v>15</v>
      </c>
      <c r="CA195">
        <f t="shared" si="128"/>
        <v>21</v>
      </c>
      <c r="CB195">
        <f t="shared" si="129"/>
        <v>0</v>
      </c>
      <c r="CC195">
        <f t="shared" si="130"/>
        <v>0</v>
      </c>
      <c r="CD195">
        <f t="shared" si="131"/>
        <v>0</v>
      </c>
      <c r="CE195" t="str">
        <f>IFERROR(VLOOKUP($AA195,'Tuyến và nhân viên'!$I:$O,7,0),"")</f>
        <v>Trần Văn Khanh</v>
      </c>
      <c r="CF195">
        <f t="shared" si="132"/>
        <v>4</v>
      </c>
      <c r="CG195">
        <f t="shared" si="133"/>
        <v>1</v>
      </c>
      <c r="CH195">
        <f>COUNTIFS($L195:L195,"x")</f>
        <v>0</v>
      </c>
      <c r="CI195">
        <f>COUNTIFS($L195:M195,"x")</f>
        <v>0</v>
      </c>
      <c r="CJ195">
        <f>COUNTIFS($L195:N195,"x")</f>
        <v>0</v>
      </c>
      <c r="CK195">
        <f>COUNTIFS($L195:O195,"x")</f>
        <v>0</v>
      </c>
      <c r="CL195">
        <f>COUNTIFS($L195:P195,"x")</f>
        <v>1</v>
      </c>
      <c r="CM195">
        <f>COUNTIFS($L195:Q195,"x")</f>
        <v>1</v>
      </c>
      <c r="CN195">
        <f>COUNTIFS($L195:R195,"x")</f>
        <v>1</v>
      </c>
      <c r="CO195" t="str" cm="1">
        <f t="array" ref="CO195">IFERROR(INDEX($CH$4:$CN$4,0,MATCH(1,$CH195:$CN195,0)),"")</f>
        <v>Thứ 6</v>
      </c>
      <c r="CP195" t="str" cm="1">
        <f t="array" ref="CP195">IFERROR(INDEX($CH$4:$CN$4,0,MATCH(2,$CH195:$CN195,0)),"")</f>
        <v/>
      </c>
      <c r="CQ195" t="str">
        <f t="shared" si="134"/>
        <v>Thứ 6</v>
      </c>
      <c r="CR195" t="str">
        <f t="shared" si="29"/>
        <v>F4 - Tất cả các tuần</v>
      </c>
    </row>
    <row r="196" spans="1:96" x14ac:dyDescent="0.3">
      <c r="A196" s="117" t="s">
        <v>35379</v>
      </c>
      <c r="B196" s="118" t="s">
        <v>33266</v>
      </c>
      <c r="C196" s="118" t="s">
        <v>33267</v>
      </c>
      <c r="D196" s="118" t="s">
        <v>39659</v>
      </c>
      <c r="E196" s="118" t="s">
        <v>39660</v>
      </c>
      <c r="F196" s="118" t="s">
        <v>10928</v>
      </c>
      <c r="G196" s="118" t="s">
        <v>35190</v>
      </c>
      <c r="H196" s="118" t="s">
        <v>35196</v>
      </c>
      <c r="I196" s="118" t="s">
        <v>22</v>
      </c>
      <c r="J196" s="119" t="s">
        <v>39658</v>
      </c>
      <c r="K196" s="119" t="s">
        <v>23</v>
      </c>
      <c r="L196" s="117" t="s">
        <v>23</v>
      </c>
      <c r="M196" s="117" t="s">
        <v>23</v>
      </c>
      <c r="N196" s="117" t="s">
        <v>23</v>
      </c>
      <c r="O196" s="117" t="s">
        <v>24</v>
      </c>
      <c r="P196" s="117" t="s">
        <v>23</v>
      </c>
      <c r="Q196" s="117" t="s">
        <v>23</v>
      </c>
      <c r="R196" s="117" t="s">
        <v>23</v>
      </c>
      <c r="S196" s="117" t="s">
        <v>24</v>
      </c>
      <c r="T196" s="117" t="s">
        <v>24</v>
      </c>
      <c r="U196" s="117" t="s">
        <v>24</v>
      </c>
      <c r="V196" s="117" t="s">
        <v>24</v>
      </c>
      <c r="W196" s="74" t="str">
        <f t="shared" si="100"/>
        <v>x</v>
      </c>
      <c r="X196" s="74" t="str">
        <f t="shared" si="101"/>
        <v>x</v>
      </c>
      <c r="Y196" s="74" t="str">
        <f t="shared" si="102"/>
        <v>x</v>
      </c>
      <c r="Z196" s="74" t="str">
        <f t="shared" si="103"/>
        <v>x</v>
      </c>
      <c r="AA196" t="str">
        <f>VLOOKUP($D196,'Tuyến và nhân viên'!$D:$M,6,0)</f>
        <v>HL00594</v>
      </c>
      <c r="AB196" t="str">
        <f>VLOOKUP($D196,'Tuyến và nhân viên'!$D:$M,7,0)</f>
        <v>Quách Ngọc Duyên</v>
      </c>
      <c r="AC196" s="16" t="str">
        <f>IFERROR(VLOOKUP($F196,DSKH!$D:$BF,53,0),"")</f>
        <v>F4</v>
      </c>
      <c r="AD196" s="16" t="str">
        <f>IFERROR(VLOOKUP($F196,DSKH!$D:$BF,54,0),"")</f>
        <v>OTC</v>
      </c>
      <c r="AE196" s="4">
        <f>SUMIFS('Doanh số khách hàng'!$F:$F,'Doanh số khách hàng'!$A:$A,'Chi tiết tuyến'!$F196)</f>
        <v>617046.66666666663</v>
      </c>
      <c r="AF196" s="16" t="str">
        <f t="shared" si="4"/>
        <v>F4</v>
      </c>
      <c r="AG196" s="16" t="str">
        <f t="shared" si="5"/>
        <v>F4</v>
      </c>
      <c r="AH196" t="b">
        <f t="shared" si="104"/>
        <v>1</v>
      </c>
      <c r="AI196" t="b">
        <f t="shared" si="105"/>
        <v>1</v>
      </c>
      <c r="AJ196">
        <f>IFERROR(VLOOKUP($AC196,Master!$D:$E,2,0),"")</f>
        <v>4</v>
      </c>
      <c r="AK196">
        <f>VLOOKUP($AF196,Master!$D:$E,2,0)</f>
        <v>4</v>
      </c>
      <c r="AL196" s="4">
        <f t="shared" si="106"/>
        <v>154261.66666666666</v>
      </c>
      <c r="AM196" t="str">
        <f>IFERROR(VLOOKUP($F196,DSKH!$D:$BF,31,0),"")</f>
        <v>Tỉnh Cà Mau</v>
      </c>
      <c r="AN196" t="str">
        <f>IFERROR(VLOOKUP($F196,DSKH!$D:$BF,29,0),"")</f>
        <v>Xã Phước Long</v>
      </c>
      <c r="AO196">
        <f>IFERROR(VLOOKUP($F196,DSKH!$D:$BF,52,0),"")</f>
        <v>617046.66666666663</v>
      </c>
      <c r="AP196">
        <f>IF(L196="x",1+COUNTIFS(AP$4:AP195,"&gt;0",$AA$4:$AA195,$AA195),0)</f>
        <v>0</v>
      </c>
      <c r="AQ196">
        <f>IF(M196="x",1+COUNTIFS(AQ$4:AQ195,"&gt;0",$AA$4:$AA195,$AA195),0)</f>
        <v>0</v>
      </c>
      <c r="AR196">
        <f>IF(N196="x",1+COUNTIFS(AR$4:AR195,"&gt;0",$AA$4:$AA195,$AA195),0)</f>
        <v>0</v>
      </c>
      <c r="AS196">
        <f>IF(O196="x",1+COUNTIFS(AS$4:AS195,"&gt;0",$AA$4:$AA195,$AA195),0)</f>
        <v>6</v>
      </c>
      <c r="AT196">
        <f>IF(P196="x",1+COUNTIFS(AT$4:AT195,"&gt;0",$AA$4:$AA195,$AA195),0)</f>
        <v>0</v>
      </c>
      <c r="AU196">
        <f>IF(Q196="x",1+COUNTIFS(AU$4:AU195,"&gt;0",$AA$4:$AA195,$AA195),0)</f>
        <v>0</v>
      </c>
      <c r="AV196">
        <f>IF(R196="x",1+COUNTIFS(AV$4:AV195,"&gt;0",$AA$4:$AA195,$AA195),0)</f>
        <v>0</v>
      </c>
      <c r="AW196">
        <f t="shared" si="8"/>
        <v>1</v>
      </c>
      <c r="AX196">
        <f t="shared" si="9"/>
        <v>1</v>
      </c>
      <c r="AY196">
        <f t="shared" si="107"/>
        <v>1</v>
      </c>
      <c r="AZ196">
        <f t="shared" si="108"/>
        <v>1</v>
      </c>
      <c r="BA196" s="4">
        <f t="shared" si="109"/>
        <v>0</v>
      </c>
      <c r="BB196" s="4">
        <f t="shared" si="110"/>
        <v>0</v>
      </c>
      <c r="BC196" s="4">
        <f t="shared" si="111"/>
        <v>0</v>
      </c>
      <c r="BD196" s="4">
        <f t="shared" si="112"/>
        <v>154261.66666666666</v>
      </c>
      <c r="BE196" s="4">
        <f t="shared" si="113"/>
        <v>0</v>
      </c>
      <c r="BF196" s="4">
        <f t="shared" si="114"/>
        <v>0</v>
      </c>
      <c r="BG196" s="4">
        <f t="shared" si="115"/>
        <v>0</v>
      </c>
      <c r="BH196" s="4">
        <f t="shared" si="116"/>
        <v>0</v>
      </c>
      <c r="BI196" s="4">
        <f t="shared" si="117"/>
        <v>0</v>
      </c>
      <c r="BJ196" s="4">
        <f t="shared" si="118"/>
        <v>0</v>
      </c>
      <c r="BK196" s="4">
        <f t="shared" si="119"/>
        <v>0</v>
      </c>
      <c r="BL196" s="4">
        <f t="shared" si="120"/>
        <v>0</v>
      </c>
      <c r="BM196" s="4">
        <f t="shared" si="121"/>
        <v>0</v>
      </c>
      <c r="BN196" s="4">
        <f t="shared" si="122"/>
        <v>0</v>
      </c>
      <c r="BO196">
        <f>SUMIFS(BH$5:BH196,$AA$5:$AA196,$AA196)</f>
        <v>6</v>
      </c>
      <c r="BP196">
        <f>SUMIFS(BI$5:BI196,$AA$5:$AA196,$AA196)</f>
        <v>7</v>
      </c>
      <c r="BQ196">
        <f>SUMIFS(BJ$5:BJ196,$AA$5:$AA196,$AA196)</f>
        <v>4</v>
      </c>
      <c r="BR196">
        <f>SUMIFS(BK$5:BK196,$AA$5:$AA196,$AA196)</f>
        <v>3</v>
      </c>
      <c r="BS196">
        <f>SUMIFS(BL$5:BL196,$AA$5:$AA196,$AA196)</f>
        <v>7</v>
      </c>
      <c r="BT196">
        <f>SUMIFS(BM$5:BM196,$AA$5:$AA196,$AA196)</f>
        <v>4</v>
      </c>
      <c r="BU196">
        <f>SUMIFS(BN$5:BN196,$AA$5:$AA196,$AA196)</f>
        <v>0</v>
      </c>
      <c r="BV196">
        <f t="shared" si="123"/>
        <v>14</v>
      </c>
      <c r="BW196">
        <f t="shared" si="124"/>
        <v>15</v>
      </c>
      <c r="BX196">
        <f t="shared" si="125"/>
        <v>14</v>
      </c>
      <c r="BY196">
        <f t="shared" si="126"/>
        <v>13</v>
      </c>
      <c r="BZ196">
        <f t="shared" si="127"/>
        <v>15</v>
      </c>
      <c r="CA196">
        <f t="shared" si="128"/>
        <v>21</v>
      </c>
      <c r="CB196">
        <f t="shared" si="129"/>
        <v>0</v>
      </c>
      <c r="CC196">
        <f t="shared" si="130"/>
        <v>0</v>
      </c>
      <c r="CD196">
        <f t="shared" si="131"/>
        <v>0</v>
      </c>
      <c r="CE196" t="str">
        <f>IFERROR(VLOOKUP($AA196,'Tuyến và nhân viên'!$I:$O,7,0),"")</f>
        <v>Trần Văn Khanh</v>
      </c>
      <c r="CF196">
        <f t="shared" si="132"/>
        <v>4</v>
      </c>
      <c r="CG196">
        <f t="shared" si="133"/>
        <v>1</v>
      </c>
      <c r="CH196">
        <f>COUNTIFS($L196:L196,"x")</f>
        <v>0</v>
      </c>
      <c r="CI196">
        <f>COUNTIFS($L196:M196,"x")</f>
        <v>0</v>
      </c>
      <c r="CJ196">
        <f>COUNTIFS($L196:N196,"x")</f>
        <v>0</v>
      </c>
      <c r="CK196">
        <f>COUNTIFS($L196:O196,"x")</f>
        <v>1</v>
      </c>
      <c r="CL196">
        <f>COUNTIFS($L196:P196,"x")</f>
        <v>1</v>
      </c>
      <c r="CM196">
        <f>COUNTIFS($L196:Q196,"x")</f>
        <v>1</v>
      </c>
      <c r="CN196">
        <f>COUNTIFS($L196:R196,"x")</f>
        <v>1</v>
      </c>
      <c r="CO196" t="str" cm="1">
        <f t="array" ref="CO196">IFERROR(INDEX($CH$4:$CN$4,0,MATCH(1,$CH196:$CN196,0)),"")</f>
        <v>Thứ 5</v>
      </c>
      <c r="CP196" t="str" cm="1">
        <f t="array" ref="CP196">IFERROR(INDEX($CH$4:$CN$4,0,MATCH(2,$CH196:$CN196,0)),"")</f>
        <v/>
      </c>
      <c r="CQ196" t="str">
        <f t="shared" si="134"/>
        <v>Thứ 5</v>
      </c>
      <c r="CR196" t="str">
        <f t="shared" si="29"/>
        <v>F4 - Tất cả các tuần</v>
      </c>
    </row>
    <row r="197" spans="1:96" x14ac:dyDescent="0.3">
      <c r="A197" s="117" t="s">
        <v>35391</v>
      </c>
      <c r="B197" s="118" t="s">
        <v>33266</v>
      </c>
      <c r="C197" s="118" t="s">
        <v>33267</v>
      </c>
      <c r="D197" s="118" t="s">
        <v>39659</v>
      </c>
      <c r="E197" s="118" t="s">
        <v>39660</v>
      </c>
      <c r="F197" s="118" t="s">
        <v>39684</v>
      </c>
      <c r="G197" s="118" t="s">
        <v>39685</v>
      </c>
      <c r="H197" s="118" t="s">
        <v>39686</v>
      </c>
      <c r="I197" s="118" t="s">
        <v>22</v>
      </c>
      <c r="J197" s="119" t="s">
        <v>39658</v>
      </c>
      <c r="K197" s="119" t="s">
        <v>23</v>
      </c>
      <c r="L197" s="117" t="s">
        <v>24</v>
      </c>
      <c r="M197" s="117" t="s">
        <v>23</v>
      </c>
      <c r="N197" s="117" t="s">
        <v>23</v>
      </c>
      <c r="O197" s="117" t="s">
        <v>23</v>
      </c>
      <c r="P197" s="117" t="s">
        <v>23</v>
      </c>
      <c r="Q197" s="117" t="s">
        <v>23</v>
      </c>
      <c r="R197" s="117" t="s">
        <v>23</v>
      </c>
      <c r="S197" s="117" t="s">
        <v>24</v>
      </c>
      <c r="T197" s="117" t="s">
        <v>24</v>
      </c>
      <c r="U197" s="117" t="s">
        <v>24</v>
      </c>
      <c r="V197" s="117" t="s">
        <v>24</v>
      </c>
      <c r="W197" s="74" t="str">
        <f t="shared" si="100"/>
        <v>x</v>
      </c>
      <c r="X197" s="74" t="str">
        <f t="shared" si="101"/>
        <v>x</v>
      </c>
      <c r="Y197" s="74" t="str">
        <f t="shared" si="102"/>
        <v>x</v>
      </c>
      <c r="Z197" s="74" t="str">
        <f t="shared" si="103"/>
        <v>x</v>
      </c>
      <c r="AA197" t="str">
        <f>VLOOKUP($D197,'Tuyến và nhân viên'!$D:$M,6,0)</f>
        <v>HL00594</v>
      </c>
      <c r="AB197" t="str">
        <f>VLOOKUP($D197,'Tuyến và nhân viên'!$D:$M,7,0)</f>
        <v>Quách Ngọc Duyên</v>
      </c>
      <c r="AC197" s="16" t="str">
        <f>IFERROR(VLOOKUP($F197,DSKH!$D:$BF,53,0),"")</f>
        <v/>
      </c>
      <c r="AD197" s="16" t="str">
        <f>IFERROR(VLOOKUP($F197,DSKH!$D:$BF,54,0),"")</f>
        <v/>
      </c>
      <c r="AE197" s="4">
        <f>SUMIFS('Doanh số khách hàng'!$F:$F,'Doanh số khách hàng'!$A:$A,'Chi tiết tuyến'!$F197)</f>
        <v>0</v>
      </c>
      <c r="AF197" s="16" t="str">
        <f t="shared" si="4"/>
        <v>F4</v>
      </c>
      <c r="AG197" s="16" t="str">
        <f t="shared" si="5"/>
        <v>F4</v>
      </c>
      <c r="AH197" t="b">
        <f t="shared" si="104"/>
        <v>0</v>
      </c>
      <c r="AI197" t="b">
        <f t="shared" si="105"/>
        <v>0</v>
      </c>
      <c r="AJ197" t="str">
        <f>IFERROR(VLOOKUP($AC197,Master!$D:$E,2,0),"")</f>
        <v/>
      </c>
      <c r="AK197">
        <f>VLOOKUP($AF197,Master!$D:$E,2,0)</f>
        <v>4</v>
      </c>
      <c r="AL197" s="4">
        <f t="shared" si="106"/>
        <v>0</v>
      </c>
      <c r="AM197" t="str">
        <f>IFERROR(VLOOKUP($F197,DSKH!$D:$BF,31,0),"")</f>
        <v/>
      </c>
      <c r="AN197" t="str">
        <f>IFERROR(VLOOKUP($F197,DSKH!$D:$BF,29,0),"")</f>
        <v/>
      </c>
      <c r="AO197" t="str">
        <f>IFERROR(VLOOKUP($F197,DSKH!$D:$BF,52,0),"")</f>
        <v/>
      </c>
      <c r="AP197">
        <f>IF(L197="x",1+COUNTIFS(AP$4:AP196,"&gt;0",$AA$4:$AA196,$AA196),0)</f>
        <v>8</v>
      </c>
      <c r="AQ197">
        <f>IF(M197="x",1+COUNTIFS(AQ$4:AQ196,"&gt;0",$AA$4:$AA196,$AA196),0)</f>
        <v>0</v>
      </c>
      <c r="AR197">
        <f>IF(N197="x",1+COUNTIFS(AR$4:AR196,"&gt;0",$AA$4:$AA196,$AA196),0)</f>
        <v>0</v>
      </c>
      <c r="AS197">
        <f>IF(O197="x",1+COUNTIFS(AS$4:AS196,"&gt;0",$AA$4:$AA196,$AA196),0)</f>
        <v>0</v>
      </c>
      <c r="AT197">
        <f>IF(P197="x",1+COUNTIFS(AT$4:AT196,"&gt;0",$AA$4:$AA196,$AA196),0)</f>
        <v>0</v>
      </c>
      <c r="AU197">
        <f>IF(Q197="x",1+COUNTIFS(AU$4:AU196,"&gt;0",$AA$4:$AA196,$AA196),0)</f>
        <v>0</v>
      </c>
      <c r="AV197">
        <f>IF(R197="x",1+COUNTIFS(AV$4:AV196,"&gt;0",$AA$4:$AA196,$AA196),0)</f>
        <v>0</v>
      </c>
      <c r="AW197">
        <f t="shared" si="8"/>
        <v>1</v>
      </c>
      <c r="AX197">
        <f t="shared" si="9"/>
        <v>1</v>
      </c>
      <c r="AY197">
        <f t="shared" si="107"/>
        <v>1</v>
      </c>
      <c r="AZ197">
        <f t="shared" si="108"/>
        <v>1</v>
      </c>
      <c r="BA197" s="4">
        <f t="shared" si="109"/>
        <v>0</v>
      </c>
      <c r="BB197" s="4">
        <f t="shared" si="110"/>
        <v>0</v>
      </c>
      <c r="BC197" s="4">
        <f t="shared" si="111"/>
        <v>0</v>
      </c>
      <c r="BD197" s="4">
        <f t="shared" si="112"/>
        <v>0</v>
      </c>
      <c r="BE197" s="4">
        <f t="shared" si="113"/>
        <v>0</v>
      </c>
      <c r="BF197" s="4">
        <f t="shared" si="114"/>
        <v>0</v>
      </c>
      <c r="BG197" s="4">
        <f t="shared" si="115"/>
        <v>0</v>
      </c>
      <c r="BH197" s="4">
        <f t="shared" si="116"/>
        <v>0</v>
      </c>
      <c r="BI197" s="4">
        <f t="shared" si="117"/>
        <v>0</v>
      </c>
      <c r="BJ197" s="4">
        <f t="shared" si="118"/>
        <v>0</v>
      </c>
      <c r="BK197" s="4">
        <f t="shared" si="119"/>
        <v>0</v>
      </c>
      <c r="BL197" s="4">
        <f t="shared" si="120"/>
        <v>0</v>
      </c>
      <c r="BM197" s="4">
        <f t="shared" si="121"/>
        <v>0</v>
      </c>
      <c r="BN197" s="4">
        <f t="shared" si="122"/>
        <v>0</v>
      </c>
      <c r="BO197">
        <f>SUMIFS(BH$5:BH197,$AA$5:$AA197,$AA197)</f>
        <v>6</v>
      </c>
      <c r="BP197">
        <f>SUMIFS(BI$5:BI197,$AA$5:$AA197,$AA197)</f>
        <v>7</v>
      </c>
      <c r="BQ197">
        <f>SUMIFS(BJ$5:BJ197,$AA$5:$AA197,$AA197)</f>
        <v>4</v>
      </c>
      <c r="BR197">
        <f>SUMIFS(BK$5:BK197,$AA$5:$AA197,$AA197)</f>
        <v>3</v>
      </c>
      <c r="BS197">
        <f>SUMIFS(BL$5:BL197,$AA$5:$AA197,$AA197)</f>
        <v>7</v>
      </c>
      <c r="BT197">
        <f>SUMIFS(BM$5:BM197,$AA$5:$AA197,$AA197)</f>
        <v>4</v>
      </c>
      <c r="BU197">
        <f>SUMIFS(BN$5:BN197,$AA$5:$AA197,$AA197)</f>
        <v>0</v>
      </c>
      <c r="BV197">
        <f t="shared" si="123"/>
        <v>14</v>
      </c>
      <c r="BW197">
        <f t="shared" si="124"/>
        <v>15</v>
      </c>
      <c r="BX197">
        <f t="shared" si="125"/>
        <v>14</v>
      </c>
      <c r="BY197">
        <f t="shared" si="126"/>
        <v>13</v>
      </c>
      <c r="BZ197">
        <f t="shared" si="127"/>
        <v>15</v>
      </c>
      <c r="CA197">
        <f t="shared" si="128"/>
        <v>21</v>
      </c>
      <c r="CB197">
        <f t="shared" si="129"/>
        <v>0</v>
      </c>
      <c r="CC197">
        <f t="shared" si="130"/>
        <v>0</v>
      </c>
      <c r="CD197">
        <f t="shared" si="131"/>
        <v>0</v>
      </c>
      <c r="CE197" t="str">
        <f>IFERROR(VLOOKUP($AA197,'Tuyến và nhân viên'!$I:$O,7,0),"")</f>
        <v>Trần Văn Khanh</v>
      </c>
      <c r="CF197">
        <f t="shared" si="132"/>
        <v>4</v>
      </c>
      <c r="CG197">
        <f t="shared" si="133"/>
        <v>1</v>
      </c>
      <c r="CH197">
        <f>COUNTIFS($L197:L197,"x")</f>
        <v>1</v>
      </c>
      <c r="CI197">
        <f>COUNTIFS($L197:M197,"x")</f>
        <v>1</v>
      </c>
      <c r="CJ197">
        <f>COUNTIFS($L197:N197,"x")</f>
        <v>1</v>
      </c>
      <c r="CK197">
        <f>COUNTIFS($L197:O197,"x")</f>
        <v>1</v>
      </c>
      <c r="CL197">
        <f>COUNTIFS($L197:P197,"x")</f>
        <v>1</v>
      </c>
      <c r="CM197">
        <f>COUNTIFS($L197:Q197,"x")</f>
        <v>1</v>
      </c>
      <c r="CN197">
        <f>COUNTIFS($L197:R197,"x")</f>
        <v>1</v>
      </c>
      <c r="CO197" t="str" cm="1">
        <f t="array" ref="CO197">IFERROR(INDEX($CH$4:$CN$4,0,MATCH(1,$CH197:$CN197,0)),"")</f>
        <v>Thứ 2</v>
      </c>
      <c r="CP197" t="str" cm="1">
        <f t="array" ref="CP197">IFERROR(INDEX($CH$4:$CN$4,0,MATCH(2,$CH197:$CN197,0)),"")</f>
        <v/>
      </c>
      <c r="CQ197" t="str">
        <f t="shared" si="134"/>
        <v>Thứ 2</v>
      </c>
      <c r="CR197" t="str">
        <f t="shared" si="29"/>
        <v>F4 - Tất cả các tuần</v>
      </c>
    </row>
    <row r="198" spans="1:96" x14ac:dyDescent="0.3">
      <c r="A198" s="117" t="s">
        <v>35402</v>
      </c>
      <c r="B198" s="118" t="s">
        <v>33266</v>
      </c>
      <c r="C198" s="118" t="s">
        <v>33267</v>
      </c>
      <c r="D198" s="118" t="s">
        <v>39659</v>
      </c>
      <c r="E198" s="118" t="s">
        <v>39660</v>
      </c>
      <c r="F198" s="118" t="s">
        <v>35222</v>
      </c>
      <c r="G198" s="118" t="s">
        <v>35223</v>
      </c>
      <c r="H198" s="118" t="s">
        <v>34214</v>
      </c>
      <c r="I198" s="118" t="s">
        <v>22</v>
      </c>
      <c r="J198" s="119" t="s">
        <v>39658</v>
      </c>
      <c r="K198" s="119" t="s">
        <v>23</v>
      </c>
      <c r="L198" s="117" t="s">
        <v>23</v>
      </c>
      <c r="M198" s="117" t="s">
        <v>23</v>
      </c>
      <c r="N198" s="117" t="s">
        <v>24</v>
      </c>
      <c r="O198" s="117" t="s">
        <v>23</v>
      </c>
      <c r="P198" s="117" t="s">
        <v>23</v>
      </c>
      <c r="Q198" s="117" t="s">
        <v>23</v>
      </c>
      <c r="R198" s="117" t="s">
        <v>23</v>
      </c>
      <c r="S198" s="117" t="s">
        <v>24</v>
      </c>
      <c r="T198" s="117" t="s">
        <v>24</v>
      </c>
      <c r="U198" s="117" t="s">
        <v>24</v>
      </c>
      <c r="V198" s="117" t="s">
        <v>24</v>
      </c>
      <c r="W198" s="74" t="str">
        <f t="shared" ref="W198:W261" si="135">IF(AW198&gt;0,"x","")</f>
        <v>x</v>
      </c>
      <c r="X198" s="74" t="str">
        <f t="shared" ref="X198:X261" si="136">IF(AX198&gt;0,"x","")</f>
        <v/>
      </c>
      <c r="Y198" s="74" t="str">
        <f t="shared" ref="Y198:Y261" si="137">IF(AY198&gt;0,"x","")</f>
        <v>x</v>
      </c>
      <c r="Z198" s="74" t="str">
        <f t="shared" ref="Z198:Z261" si="138">IF(AZ198&gt;0,"x","")</f>
        <v/>
      </c>
      <c r="AA198" t="str">
        <f>VLOOKUP($D198,'Tuyến và nhân viên'!$D:$M,6,0)</f>
        <v>HL00594</v>
      </c>
      <c r="AB198" t="str">
        <f>VLOOKUP($D198,'Tuyến và nhân viên'!$D:$M,7,0)</f>
        <v>Quách Ngọc Duyên</v>
      </c>
      <c r="AC198" s="16" t="str">
        <f>IFERROR(VLOOKUP($F198,DSKH!$D:$BF,53,0),"")</f>
        <v>F2</v>
      </c>
      <c r="AD198" s="16" t="str">
        <f>IFERROR(VLOOKUP($F198,DSKH!$D:$BF,54,0),"")</f>
        <v>OTC</v>
      </c>
      <c r="AE198" s="4">
        <f>SUMIFS('Doanh số khách hàng'!$F:$F,'Doanh số khách hàng'!$A:$A,'Chi tiết tuyến'!$F198)</f>
        <v>0</v>
      </c>
      <c r="AF198" s="16" t="str">
        <f t="shared" si="4"/>
        <v>F4</v>
      </c>
      <c r="AG198" s="16" t="str">
        <f t="shared" si="5"/>
        <v>F2</v>
      </c>
      <c r="AH198" t="b">
        <f t="shared" ref="AH198:AH261" si="139">EXACT($AC198,AF198)</f>
        <v>0</v>
      </c>
      <c r="AI198" t="b">
        <f t="shared" ref="AI198:AI261" si="140">EXACT($AC198,AG198)</f>
        <v>1</v>
      </c>
      <c r="AJ198">
        <f>IFERROR(VLOOKUP($AC198,Master!$D:$E,2,0),"")</f>
        <v>2</v>
      </c>
      <c r="AK198">
        <f>VLOOKUP($AF198,Master!$D:$E,2,0)</f>
        <v>4</v>
      </c>
      <c r="AL198" s="4">
        <f t="shared" ref="AL198:AL261" si="141">IFERROR(AE198/AJ198,0)</f>
        <v>0</v>
      </c>
      <c r="AM198" t="str">
        <f>IFERROR(VLOOKUP($F198,DSKH!$D:$BF,31,0),"")</f>
        <v>Tỉnh Cà Mau</v>
      </c>
      <c r="AN198" t="str">
        <f>IFERROR(VLOOKUP($F198,DSKH!$D:$BF,29,0),"")</f>
        <v>Xã Hòa Bình</v>
      </c>
      <c r="AO198">
        <f>IFERROR(VLOOKUP($F198,DSKH!$D:$BF,52,0),"")</f>
        <v>0</v>
      </c>
      <c r="AP198">
        <f>IF(L198="x",1+COUNTIFS(AP$4:AP197,"&gt;0",$AA$4:$AA197,$AA197),0)</f>
        <v>0</v>
      </c>
      <c r="AQ198">
        <f>IF(M198="x",1+COUNTIFS(AQ$4:AQ197,"&gt;0",$AA$4:$AA197,$AA197),0)</f>
        <v>0</v>
      </c>
      <c r="AR198">
        <f>IF(N198="x",1+COUNTIFS(AR$4:AR197,"&gt;0",$AA$4:$AA197,$AA197),0)</f>
        <v>9</v>
      </c>
      <c r="AS198">
        <f>IF(O198="x",1+COUNTIFS(AS$4:AS197,"&gt;0",$AA$4:$AA197,$AA197),0)</f>
        <v>0</v>
      </c>
      <c r="AT198">
        <f>IF(P198="x",1+COUNTIFS(AT$4:AT197,"&gt;0",$AA$4:$AA197,$AA197),0)</f>
        <v>0</v>
      </c>
      <c r="AU198">
        <f>IF(Q198="x",1+COUNTIFS(AU$4:AU197,"&gt;0",$AA$4:$AA197,$AA197),0)</f>
        <v>0</v>
      </c>
      <c r="AV198">
        <f>IF(R198="x",1+COUNTIFS(AV$4:AV197,"&gt;0",$AA$4:$AA197,$AA197),0)</f>
        <v>0</v>
      </c>
      <c r="AW198">
        <f t="shared" si="8"/>
        <v>1</v>
      </c>
      <c r="AX198">
        <f t="shared" si="9"/>
        <v>0</v>
      </c>
      <c r="AY198">
        <f t="shared" ref="AY198:AY261" si="142">AW198</f>
        <v>1</v>
      </c>
      <c r="AZ198">
        <f t="shared" ref="AZ198:AZ261" si="143">AX198</f>
        <v>0</v>
      </c>
      <c r="BA198" s="4">
        <f t="shared" ref="BA198:BA261" si="144">$AL198*IF(L198&gt;="x",1,0)</f>
        <v>0</v>
      </c>
      <c r="BB198" s="4">
        <f t="shared" ref="BB198:BB261" si="145">$AL198*IF(M198&gt;="x",1,0)</f>
        <v>0</v>
      </c>
      <c r="BC198" s="4">
        <f t="shared" ref="BC198:BC261" si="146">$AL198*IF(N198&gt;="x",1,0)</f>
        <v>0</v>
      </c>
      <c r="BD198" s="4">
        <f t="shared" ref="BD198:BD261" si="147">$AL198*IF(O198&gt;="x",1,0)</f>
        <v>0</v>
      </c>
      <c r="BE198" s="4">
        <f t="shared" ref="BE198:BE261" si="148">$AL198*IF(P198&gt;="x",1,0)</f>
        <v>0</v>
      </c>
      <c r="BF198" s="4">
        <f t="shared" ref="BF198:BF261" si="149">$AL198*IF(Q198&gt;="x",1,0)</f>
        <v>0</v>
      </c>
      <c r="BG198" s="4">
        <f t="shared" ref="BG198:BG261" si="150">$AL198*IF(R198&gt;="x",1,0)</f>
        <v>0</v>
      </c>
      <c r="BH198" s="4">
        <f t="shared" ref="BH198:BH261" si="151">IF(AND(L198="x",$AC198="F2"),1,0)</f>
        <v>0</v>
      </c>
      <c r="BI198" s="4">
        <f t="shared" ref="BI198:BI261" si="152">IF(AND(M198="x",$AC198="F2"),1,0)</f>
        <v>0</v>
      </c>
      <c r="BJ198" s="4">
        <f t="shared" ref="BJ198:BJ261" si="153">IF(AND(N198="x",$AC198="F2"),1,0)</f>
        <v>1</v>
      </c>
      <c r="BK198" s="4">
        <f t="shared" ref="BK198:BK261" si="154">IF(AND(O198="x",$AC198="F2"),1,0)</f>
        <v>0</v>
      </c>
      <c r="BL198" s="4">
        <f t="shared" ref="BL198:BL261" si="155">IF(AND(P198="x",$AC198="F2"),1,0)</f>
        <v>0</v>
      </c>
      <c r="BM198" s="4">
        <f t="shared" ref="BM198:BM261" si="156">IF(AND(Q198="x",$AC198="F2"),1,0)</f>
        <v>0</v>
      </c>
      <c r="BN198" s="4">
        <f t="shared" ref="BN198:BN261" si="157">IF(AND(R198="x",$AC198="F2"),1,0)</f>
        <v>0</v>
      </c>
      <c r="BO198">
        <f>SUMIFS(BH$5:BH198,$AA$5:$AA198,$AA198)</f>
        <v>6</v>
      </c>
      <c r="BP198">
        <f>SUMIFS(BI$5:BI198,$AA$5:$AA198,$AA198)</f>
        <v>7</v>
      </c>
      <c r="BQ198">
        <f>SUMIFS(BJ$5:BJ198,$AA$5:$AA198,$AA198)</f>
        <v>5</v>
      </c>
      <c r="BR198">
        <f>SUMIFS(BK$5:BK198,$AA$5:$AA198,$AA198)</f>
        <v>3</v>
      </c>
      <c r="BS198">
        <f>SUMIFS(BL$5:BL198,$AA$5:$AA198,$AA198)</f>
        <v>7</v>
      </c>
      <c r="BT198">
        <f>SUMIFS(BM$5:BM198,$AA$5:$AA198,$AA198)</f>
        <v>4</v>
      </c>
      <c r="BU198">
        <f>SUMIFS(BN$5:BN198,$AA$5:$AA198,$AA198)</f>
        <v>0</v>
      </c>
      <c r="BV198">
        <f t="shared" ref="BV198:BV261" si="158">SUMIFS(BH:BH,$AA:$AA,$AA198)</f>
        <v>14</v>
      </c>
      <c r="BW198">
        <f t="shared" ref="BW198:BW261" si="159">SUMIFS(BI:BI,$AA:$AA,$AA198)</f>
        <v>15</v>
      </c>
      <c r="BX198">
        <f t="shared" ref="BX198:BX261" si="160">SUMIFS(BJ:BJ,$AA:$AA,$AA198)</f>
        <v>14</v>
      </c>
      <c r="BY198">
        <f t="shared" ref="BY198:BY261" si="161">SUMIFS(BK:BK,$AA:$AA,$AA198)</f>
        <v>13</v>
      </c>
      <c r="BZ198">
        <f t="shared" ref="BZ198:BZ261" si="162">SUMIFS(BL:BL,$AA:$AA,$AA198)</f>
        <v>15</v>
      </c>
      <c r="CA198">
        <f t="shared" ref="CA198:CA261" si="163">SUMIFS(BM:BM,$AA:$AA,$AA198)</f>
        <v>21</v>
      </c>
      <c r="CB198">
        <f t="shared" ref="CB198:CB261" si="164">SUMIFS(BN:BN,$AA:$AA,$AA198)</f>
        <v>0</v>
      </c>
      <c r="CC198">
        <f t="shared" ref="CC198:CC261" si="165">SUMPRODUCT(BH198:BN198,BO198:BU198)</f>
        <v>5</v>
      </c>
      <c r="CD198">
        <f t="shared" ref="CD198:CD261" si="166">SUMPRODUCT(BV198:CB198,BH198:BN198)</f>
        <v>14</v>
      </c>
      <c r="CE198" t="str">
        <f>IFERROR(VLOOKUP($AA198,'Tuyến và nhân viên'!$I:$O,7,0),"")</f>
        <v>Trần Văn Khanh</v>
      </c>
      <c r="CF198">
        <f t="shared" ref="CF198:CF261" si="167">COUNTIFS($L198:$R198,"x")*COUNTIFS($W198:$Z198,"x")</f>
        <v>2</v>
      </c>
      <c r="CG198">
        <f t="shared" ref="CG198:CG261" si="168">COUNTIFS($L198:$R198,"x")</f>
        <v>1</v>
      </c>
      <c r="CH198">
        <f>COUNTIFS($L198:L198,"x")</f>
        <v>0</v>
      </c>
      <c r="CI198">
        <f>COUNTIFS($L198:M198,"x")</f>
        <v>0</v>
      </c>
      <c r="CJ198">
        <f>COUNTIFS($L198:N198,"x")</f>
        <v>1</v>
      </c>
      <c r="CK198">
        <f>COUNTIFS($L198:O198,"x")</f>
        <v>1</v>
      </c>
      <c r="CL198">
        <f>COUNTIFS($L198:P198,"x")</f>
        <v>1</v>
      </c>
      <c r="CM198">
        <f>COUNTIFS($L198:Q198,"x")</f>
        <v>1</v>
      </c>
      <c r="CN198">
        <f>COUNTIFS($L198:R198,"x")</f>
        <v>1</v>
      </c>
      <c r="CO198" t="str" cm="1">
        <f t="array" ref="CO198">IFERROR(INDEX($CH$4:$CN$4,0,MATCH(1,$CH198:$CN198,0)),"")</f>
        <v>Thứ 4</v>
      </c>
      <c r="CP198" t="str" cm="1">
        <f t="array" ref="CP198">IFERROR(INDEX($CH$4:$CN$4,0,MATCH(2,$CH198:$CN198,0)),"")</f>
        <v/>
      </c>
      <c r="CQ198" t="str">
        <f t="shared" ref="CQ198:CQ261" si="169">IF($CG198=1,CO198,_xlfn.CONCAT(CO198," &amp; ",CP198))</f>
        <v>Thứ 4</v>
      </c>
      <c r="CR198" t="str">
        <f t="shared" si="29"/>
        <v>F2 - Tuần 1 &amp; 3</v>
      </c>
    </row>
    <row r="199" spans="1:96" x14ac:dyDescent="0.3">
      <c r="A199" s="117" t="s">
        <v>35414</v>
      </c>
      <c r="B199" s="118" t="s">
        <v>33266</v>
      </c>
      <c r="C199" s="118" t="s">
        <v>33267</v>
      </c>
      <c r="D199" s="118" t="s">
        <v>39659</v>
      </c>
      <c r="E199" s="118" t="s">
        <v>39660</v>
      </c>
      <c r="F199" s="118" t="s">
        <v>35286</v>
      </c>
      <c r="G199" s="118" t="s">
        <v>35287</v>
      </c>
      <c r="H199" s="118" t="s">
        <v>35294</v>
      </c>
      <c r="I199" s="118" t="s">
        <v>22</v>
      </c>
      <c r="J199" s="119" t="s">
        <v>39658</v>
      </c>
      <c r="K199" s="119" t="s">
        <v>23</v>
      </c>
      <c r="L199" s="117" t="s">
        <v>23</v>
      </c>
      <c r="M199" s="117" t="s">
        <v>23</v>
      </c>
      <c r="N199" s="117" t="s">
        <v>24</v>
      </c>
      <c r="O199" s="117" t="s">
        <v>23</v>
      </c>
      <c r="P199" s="117" t="s">
        <v>23</v>
      </c>
      <c r="Q199" s="117" t="s">
        <v>23</v>
      </c>
      <c r="R199" s="117" t="s">
        <v>23</v>
      </c>
      <c r="S199" s="117" t="s">
        <v>24</v>
      </c>
      <c r="T199" s="117" t="s">
        <v>24</v>
      </c>
      <c r="U199" s="117" t="s">
        <v>24</v>
      </c>
      <c r="V199" s="117" t="s">
        <v>24</v>
      </c>
      <c r="W199" s="74" t="str">
        <f t="shared" si="135"/>
        <v>x</v>
      </c>
      <c r="X199" s="74" t="str">
        <f t="shared" si="136"/>
        <v/>
      </c>
      <c r="Y199" s="74" t="str">
        <f t="shared" si="137"/>
        <v>x</v>
      </c>
      <c r="Z199" s="74" t="str">
        <f t="shared" si="138"/>
        <v/>
      </c>
      <c r="AA199" t="str">
        <f>VLOOKUP($D199,'Tuyến và nhân viên'!$D:$M,6,0)</f>
        <v>HL00594</v>
      </c>
      <c r="AB199" t="str">
        <f>VLOOKUP($D199,'Tuyến và nhân viên'!$D:$M,7,0)</f>
        <v>Quách Ngọc Duyên</v>
      </c>
      <c r="AC199" s="16" t="str">
        <f>IFERROR(VLOOKUP($F199,DSKH!$D:$BF,53,0),"")</f>
        <v>F2</v>
      </c>
      <c r="AD199" s="16" t="str">
        <f>IFERROR(VLOOKUP($F199,DSKH!$D:$BF,54,0),"")</f>
        <v>OTC</v>
      </c>
      <c r="AE199" s="4">
        <f>SUMIFS('Doanh số khách hàng'!$F:$F,'Doanh số khách hàng'!$A:$A,'Chi tiết tuyến'!$F199)</f>
        <v>0</v>
      </c>
      <c r="AF199" s="16" t="str">
        <f t="shared" si="4"/>
        <v>F4</v>
      </c>
      <c r="AG199" s="16" t="str">
        <f t="shared" si="5"/>
        <v>F2</v>
      </c>
      <c r="AH199" t="b">
        <f t="shared" si="139"/>
        <v>0</v>
      </c>
      <c r="AI199" t="b">
        <f t="shared" si="140"/>
        <v>1</v>
      </c>
      <c r="AJ199">
        <f>IFERROR(VLOOKUP($AC199,Master!$D:$E,2,0),"")</f>
        <v>2</v>
      </c>
      <c r="AK199">
        <f>VLOOKUP($AF199,Master!$D:$E,2,0)</f>
        <v>4</v>
      </c>
      <c r="AL199" s="4">
        <f t="shared" si="141"/>
        <v>0</v>
      </c>
      <c r="AM199" t="str">
        <f>IFERROR(VLOOKUP($F199,DSKH!$D:$BF,31,0),"")</f>
        <v>Tỉnh Cà Mau</v>
      </c>
      <c r="AN199" t="str">
        <f>IFERROR(VLOOKUP($F199,DSKH!$D:$BF,29,0),"")</f>
        <v>Xã Vĩnh Hậu</v>
      </c>
      <c r="AO199">
        <f>IFERROR(VLOOKUP($F199,DSKH!$D:$BF,52,0),"")</f>
        <v>0</v>
      </c>
      <c r="AP199">
        <f>IF(L199="x",1+COUNTIFS(AP$4:AP198,"&gt;0",$AA$4:$AA198,$AA198),0)</f>
        <v>0</v>
      </c>
      <c r="AQ199">
        <f>IF(M199="x",1+COUNTIFS(AQ$4:AQ198,"&gt;0",$AA$4:$AA198,$AA198),0)</f>
        <v>0</v>
      </c>
      <c r="AR199">
        <f>IF(N199="x",1+COUNTIFS(AR$4:AR198,"&gt;0",$AA$4:$AA198,$AA198),0)</f>
        <v>10</v>
      </c>
      <c r="AS199">
        <f>IF(O199="x",1+COUNTIFS(AS$4:AS198,"&gt;0",$AA$4:$AA198,$AA198),0)</f>
        <v>0</v>
      </c>
      <c r="AT199">
        <f>IF(P199="x",1+COUNTIFS(AT$4:AT198,"&gt;0",$AA$4:$AA198,$AA198),0)</f>
        <v>0</v>
      </c>
      <c r="AU199">
        <f>IF(Q199="x",1+COUNTIFS(AU$4:AU198,"&gt;0",$AA$4:$AA198,$AA198),0)</f>
        <v>0</v>
      </c>
      <c r="AV199">
        <f>IF(R199="x",1+COUNTIFS(AV$4:AV198,"&gt;0",$AA$4:$AA198,$AA198),0)</f>
        <v>0</v>
      </c>
      <c r="AW199">
        <f t="shared" si="8"/>
        <v>1</v>
      </c>
      <c r="AX199">
        <f t="shared" si="9"/>
        <v>0</v>
      </c>
      <c r="AY199">
        <f t="shared" si="142"/>
        <v>1</v>
      </c>
      <c r="AZ199">
        <f t="shared" si="143"/>
        <v>0</v>
      </c>
      <c r="BA199" s="4">
        <f t="shared" si="144"/>
        <v>0</v>
      </c>
      <c r="BB199" s="4">
        <f t="shared" si="145"/>
        <v>0</v>
      </c>
      <c r="BC199" s="4">
        <f t="shared" si="146"/>
        <v>0</v>
      </c>
      <c r="BD199" s="4">
        <f t="shared" si="147"/>
        <v>0</v>
      </c>
      <c r="BE199" s="4">
        <f t="shared" si="148"/>
        <v>0</v>
      </c>
      <c r="BF199" s="4">
        <f t="shared" si="149"/>
        <v>0</v>
      </c>
      <c r="BG199" s="4">
        <f t="shared" si="150"/>
        <v>0</v>
      </c>
      <c r="BH199" s="4">
        <f t="shared" si="151"/>
        <v>0</v>
      </c>
      <c r="BI199" s="4">
        <f t="shared" si="152"/>
        <v>0</v>
      </c>
      <c r="BJ199" s="4">
        <f t="shared" si="153"/>
        <v>1</v>
      </c>
      <c r="BK199" s="4">
        <f t="shared" si="154"/>
        <v>0</v>
      </c>
      <c r="BL199" s="4">
        <f t="shared" si="155"/>
        <v>0</v>
      </c>
      <c r="BM199" s="4">
        <f t="shared" si="156"/>
        <v>0</v>
      </c>
      <c r="BN199" s="4">
        <f t="shared" si="157"/>
        <v>0</v>
      </c>
      <c r="BO199">
        <f>SUMIFS(BH$5:BH199,$AA$5:$AA199,$AA199)</f>
        <v>6</v>
      </c>
      <c r="BP199">
        <f>SUMIFS(BI$5:BI199,$AA$5:$AA199,$AA199)</f>
        <v>7</v>
      </c>
      <c r="BQ199">
        <f>SUMIFS(BJ$5:BJ199,$AA$5:$AA199,$AA199)</f>
        <v>6</v>
      </c>
      <c r="BR199">
        <f>SUMIFS(BK$5:BK199,$AA$5:$AA199,$AA199)</f>
        <v>3</v>
      </c>
      <c r="BS199">
        <f>SUMIFS(BL$5:BL199,$AA$5:$AA199,$AA199)</f>
        <v>7</v>
      </c>
      <c r="BT199">
        <f>SUMIFS(BM$5:BM199,$AA$5:$AA199,$AA199)</f>
        <v>4</v>
      </c>
      <c r="BU199">
        <f>SUMIFS(BN$5:BN199,$AA$5:$AA199,$AA199)</f>
        <v>0</v>
      </c>
      <c r="BV199">
        <f t="shared" si="158"/>
        <v>14</v>
      </c>
      <c r="BW199">
        <f t="shared" si="159"/>
        <v>15</v>
      </c>
      <c r="BX199">
        <f t="shared" si="160"/>
        <v>14</v>
      </c>
      <c r="BY199">
        <f t="shared" si="161"/>
        <v>13</v>
      </c>
      <c r="BZ199">
        <f t="shared" si="162"/>
        <v>15</v>
      </c>
      <c r="CA199">
        <f t="shared" si="163"/>
        <v>21</v>
      </c>
      <c r="CB199">
        <f t="shared" si="164"/>
        <v>0</v>
      </c>
      <c r="CC199">
        <f t="shared" si="165"/>
        <v>6</v>
      </c>
      <c r="CD199">
        <f t="shared" si="166"/>
        <v>14</v>
      </c>
      <c r="CE199" t="str">
        <f>IFERROR(VLOOKUP($AA199,'Tuyến và nhân viên'!$I:$O,7,0),"")</f>
        <v>Trần Văn Khanh</v>
      </c>
      <c r="CF199">
        <f t="shared" si="167"/>
        <v>2</v>
      </c>
      <c r="CG199">
        <f t="shared" si="168"/>
        <v>1</v>
      </c>
      <c r="CH199">
        <f>COUNTIFS($L199:L199,"x")</f>
        <v>0</v>
      </c>
      <c r="CI199">
        <f>COUNTIFS($L199:M199,"x")</f>
        <v>0</v>
      </c>
      <c r="CJ199">
        <f>COUNTIFS($L199:N199,"x")</f>
        <v>1</v>
      </c>
      <c r="CK199">
        <f>COUNTIFS($L199:O199,"x")</f>
        <v>1</v>
      </c>
      <c r="CL199">
        <f>COUNTIFS($L199:P199,"x")</f>
        <v>1</v>
      </c>
      <c r="CM199">
        <f>COUNTIFS($L199:Q199,"x")</f>
        <v>1</v>
      </c>
      <c r="CN199">
        <f>COUNTIFS($L199:R199,"x")</f>
        <v>1</v>
      </c>
      <c r="CO199" t="str" cm="1">
        <f t="array" ref="CO199">IFERROR(INDEX($CH$4:$CN$4,0,MATCH(1,$CH199:$CN199,0)),"")</f>
        <v>Thứ 4</v>
      </c>
      <c r="CP199" t="str" cm="1">
        <f t="array" ref="CP199">IFERROR(INDEX($CH$4:$CN$4,0,MATCH(2,$CH199:$CN199,0)),"")</f>
        <v/>
      </c>
      <c r="CQ199" t="str">
        <f t="shared" si="169"/>
        <v>Thứ 4</v>
      </c>
      <c r="CR199" t="str">
        <f t="shared" si="29"/>
        <v>F2 - Tuần 1 &amp; 3</v>
      </c>
    </row>
    <row r="200" spans="1:96" x14ac:dyDescent="0.3">
      <c r="A200" s="117" t="s">
        <v>35426</v>
      </c>
      <c r="B200" s="118" t="s">
        <v>33266</v>
      </c>
      <c r="C200" s="118" t="s">
        <v>33267</v>
      </c>
      <c r="D200" s="118" t="s">
        <v>39659</v>
      </c>
      <c r="E200" s="118" t="s">
        <v>39660</v>
      </c>
      <c r="F200" s="118" t="s">
        <v>35368</v>
      </c>
      <c r="G200" s="118" t="s">
        <v>35369</v>
      </c>
      <c r="H200" s="118" t="s">
        <v>35375</v>
      </c>
      <c r="I200" s="118" t="s">
        <v>22</v>
      </c>
      <c r="J200" s="119" t="s">
        <v>39658</v>
      </c>
      <c r="K200" s="119" t="s">
        <v>23</v>
      </c>
      <c r="L200" s="117" t="s">
        <v>23</v>
      </c>
      <c r="M200" s="117" t="s">
        <v>23</v>
      </c>
      <c r="N200" s="117" t="s">
        <v>23</v>
      </c>
      <c r="O200" s="117" t="s">
        <v>24</v>
      </c>
      <c r="P200" s="117" t="s">
        <v>23</v>
      </c>
      <c r="Q200" s="117" t="s">
        <v>23</v>
      </c>
      <c r="R200" s="117" t="s">
        <v>23</v>
      </c>
      <c r="S200" s="117" t="s">
        <v>24</v>
      </c>
      <c r="T200" s="117" t="s">
        <v>24</v>
      </c>
      <c r="U200" s="117" t="s">
        <v>24</v>
      </c>
      <c r="V200" s="117" t="s">
        <v>24</v>
      </c>
      <c r="W200" s="74" t="str">
        <f t="shared" si="135"/>
        <v>x</v>
      </c>
      <c r="X200" s="74" t="str">
        <f t="shared" si="136"/>
        <v/>
      </c>
      <c r="Y200" s="74" t="str">
        <f t="shared" si="137"/>
        <v>x</v>
      </c>
      <c r="Z200" s="74" t="str">
        <f t="shared" si="138"/>
        <v/>
      </c>
      <c r="AA200" t="str">
        <f>VLOOKUP($D200,'Tuyến và nhân viên'!$D:$M,6,0)</f>
        <v>HL00594</v>
      </c>
      <c r="AB200" t="str">
        <f>VLOOKUP($D200,'Tuyến và nhân viên'!$D:$M,7,0)</f>
        <v>Quách Ngọc Duyên</v>
      </c>
      <c r="AC200" s="16" t="str">
        <f>IFERROR(VLOOKUP($F200,DSKH!$D:$BF,53,0),"")</f>
        <v>F2</v>
      </c>
      <c r="AD200" s="16" t="str">
        <f>IFERROR(VLOOKUP($F200,DSKH!$D:$BF,54,0),"")</f>
        <v>OTC</v>
      </c>
      <c r="AE200" s="4">
        <f>SUMIFS('Doanh số khách hàng'!$F:$F,'Doanh số khách hàng'!$A:$A,'Chi tiết tuyến'!$F200)</f>
        <v>0</v>
      </c>
      <c r="AF200" s="16" t="str">
        <f t="shared" si="4"/>
        <v>F4</v>
      </c>
      <c r="AG200" s="16" t="str">
        <f t="shared" si="5"/>
        <v>F2</v>
      </c>
      <c r="AH200" t="b">
        <f t="shared" si="139"/>
        <v>0</v>
      </c>
      <c r="AI200" t="b">
        <f t="shared" si="140"/>
        <v>1</v>
      </c>
      <c r="AJ200">
        <f>IFERROR(VLOOKUP($AC200,Master!$D:$E,2,0),"")</f>
        <v>2</v>
      </c>
      <c r="AK200">
        <f>VLOOKUP($AF200,Master!$D:$E,2,0)</f>
        <v>4</v>
      </c>
      <c r="AL200" s="4">
        <f t="shared" si="141"/>
        <v>0</v>
      </c>
      <c r="AM200" t="str">
        <f>IFERROR(VLOOKUP($F200,DSKH!$D:$BF,31,0),"")</f>
        <v>Tỉnh Cà Mau</v>
      </c>
      <c r="AN200" t="str">
        <f>IFERROR(VLOOKUP($F200,DSKH!$D:$BF,29,0),"")</f>
        <v>Xã Vĩnh Mỹ</v>
      </c>
      <c r="AO200">
        <f>IFERROR(VLOOKUP($F200,DSKH!$D:$BF,52,0),"")</f>
        <v>0</v>
      </c>
      <c r="AP200">
        <f>IF(L200="x",1+COUNTIFS(AP$4:AP199,"&gt;0",$AA$4:$AA199,$AA199),0)</f>
        <v>0</v>
      </c>
      <c r="AQ200">
        <f>IF(M200="x",1+COUNTIFS(AQ$4:AQ199,"&gt;0",$AA$4:$AA199,$AA199),0)</f>
        <v>0</v>
      </c>
      <c r="AR200">
        <f>IF(N200="x",1+COUNTIFS(AR$4:AR199,"&gt;0",$AA$4:$AA199,$AA199),0)</f>
        <v>0</v>
      </c>
      <c r="AS200">
        <f>IF(O200="x",1+COUNTIFS(AS$4:AS199,"&gt;0",$AA$4:$AA199,$AA199),0)</f>
        <v>7</v>
      </c>
      <c r="AT200">
        <f>IF(P200="x",1+COUNTIFS(AT$4:AT199,"&gt;0",$AA$4:$AA199,$AA199),0)</f>
        <v>0</v>
      </c>
      <c r="AU200">
        <f>IF(Q200="x",1+COUNTIFS(AU$4:AU199,"&gt;0",$AA$4:$AA199,$AA199),0)</f>
        <v>0</v>
      </c>
      <c r="AV200">
        <f>IF(R200="x",1+COUNTIFS(AV$4:AV199,"&gt;0",$AA$4:$AA199,$AA199),0)</f>
        <v>0</v>
      </c>
      <c r="AW200">
        <f t="shared" si="8"/>
        <v>1</v>
      </c>
      <c r="AX200">
        <f t="shared" si="9"/>
        <v>0</v>
      </c>
      <c r="AY200">
        <f t="shared" si="142"/>
        <v>1</v>
      </c>
      <c r="AZ200">
        <f t="shared" si="143"/>
        <v>0</v>
      </c>
      <c r="BA200" s="4">
        <f t="shared" si="144"/>
        <v>0</v>
      </c>
      <c r="BB200" s="4">
        <f t="shared" si="145"/>
        <v>0</v>
      </c>
      <c r="BC200" s="4">
        <f t="shared" si="146"/>
        <v>0</v>
      </c>
      <c r="BD200" s="4">
        <f t="shared" si="147"/>
        <v>0</v>
      </c>
      <c r="BE200" s="4">
        <f t="shared" si="148"/>
        <v>0</v>
      </c>
      <c r="BF200" s="4">
        <f t="shared" si="149"/>
        <v>0</v>
      </c>
      <c r="BG200" s="4">
        <f t="shared" si="150"/>
        <v>0</v>
      </c>
      <c r="BH200" s="4">
        <f t="shared" si="151"/>
        <v>0</v>
      </c>
      <c r="BI200" s="4">
        <f t="shared" si="152"/>
        <v>0</v>
      </c>
      <c r="BJ200" s="4">
        <f t="shared" si="153"/>
        <v>0</v>
      </c>
      <c r="BK200" s="4">
        <f t="shared" si="154"/>
        <v>1</v>
      </c>
      <c r="BL200" s="4">
        <f t="shared" si="155"/>
        <v>0</v>
      </c>
      <c r="BM200" s="4">
        <f t="shared" si="156"/>
        <v>0</v>
      </c>
      <c r="BN200" s="4">
        <f t="shared" si="157"/>
        <v>0</v>
      </c>
      <c r="BO200">
        <f>SUMIFS(BH$5:BH200,$AA$5:$AA200,$AA200)</f>
        <v>6</v>
      </c>
      <c r="BP200">
        <f>SUMIFS(BI$5:BI200,$AA$5:$AA200,$AA200)</f>
        <v>7</v>
      </c>
      <c r="BQ200">
        <f>SUMIFS(BJ$5:BJ200,$AA$5:$AA200,$AA200)</f>
        <v>6</v>
      </c>
      <c r="BR200">
        <f>SUMIFS(BK$5:BK200,$AA$5:$AA200,$AA200)</f>
        <v>4</v>
      </c>
      <c r="BS200">
        <f>SUMIFS(BL$5:BL200,$AA$5:$AA200,$AA200)</f>
        <v>7</v>
      </c>
      <c r="BT200">
        <f>SUMIFS(BM$5:BM200,$AA$5:$AA200,$AA200)</f>
        <v>4</v>
      </c>
      <c r="BU200">
        <f>SUMIFS(BN$5:BN200,$AA$5:$AA200,$AA200)</f>
        <v>0</v>
      </c>
      <c r="BV200">
        <f t="shared" si="158"/>
        <v>14</v>
      </c>
      <c r="BW200">
        <f t="shared" si="159"/>
        <v>15</v>
      </c>
      <c r="BX200">
        <f t="shared" si="160"/>
        <v>14</v>
      </c>
      <c r="BY200">
        <f t="shared" si="161"/>
        <v>13</v>
      </c>
      <c r="BZ200">
        <f t="shared" si="162"/>
        <v>15</v>
      </c>
      <c r="CA200">
        <f t="shared" si="163"/>
        <v>21</v>
      </c>
      <c r="CB200">
        <f t="shared" si="164"/>
        <v>0</v>
      </c>
      <c r="CC200">
        <f t="shared" si="165"/>
        <v>4</v>
      </c>
      <c r="CD200">
        <f t="shared" si="166"/>
        <v>13</v>
      </c>
      <c r="CE200" t="str">
        <f>IFERROR(VLOOKUP($AA200,'Tuyến và nhân viên'!$I:$O,7,0),"")</f>
        <v>Trần Văn Khanh</v>
      </c>
      <c r="CF200">
        <f t="shared" si="167"/>
        <v>2</v>
      </c>
      <c r="CG200">
        <f t="shared" si="168"/>
        <v>1</v>
      </c>
      <c r="CH200">
        <f>COUNTIFS($L200:L200,"x")</f>
        <v>0</v>
      </c>
      <c r="CI200">
        <f>COUNTIFS($L200:M200,"x")</f>
        <v>0</v>
      </c>
      <c r="CJ200">
        <f>COUNTIFS($L200:N200,"x")</f>
        <v>0</v>
      </c>
      <c r="CK200">
        <f>COUNTIFS($L200:O200,"x")</f>
        <v>1</v>
      </c>
      <c r="CL200">
        <f>COUNTIFS($L200:P200,"x")</f>
        <v>1</v>
      </c>
      <c r="CM200">
        <f>COUNTIFS($L200:Q200,"x")</f>
        <v>1</v>
      </c>
      <c r="CN200">
        <f>COUNTIFS($L200:R200,"x")</f>
        <v>1</v>
      </c>
      <c r="CO200" t="str" cm="1">
        <f t="array" ref="CO200">IFERROR(INDEX($CH$4:$CN$4,0,MATCH(1,$CH200:$CN200,0)),"")</f>
        <v>Thứ 5</v>
      </c>
      <c r="CP200" t="str" cm="1">
        <f t="array" ref="CP200">IFERROR(INDEX($CH$4:$CN$4,0,MATCH(2,$CH200:$CN200,0)),"")</f>
        <v/>
      </c>
      <c r="CQ200" t="str">
        <f t="shared" si="169"/>
        <v>Thứ 5</v>
      </c>
      <c r="CR200" t="str">
        <f t="shared" si="29"/>
        <v>F2 - Tuần 1 &amp; 3</v>
      </c>
    </row>
    <row r="201" spans="1:96" x14ac:dyDescent="0.3">
      <c r="A201" s="117" t="s">
        <v>35433</v>
      </c>
      <c r="B201" s="118" t="s">
        <v>33266</v>
      </c>
      <c r="C201" s="118" t="s">
        <v>33267</v>
      </c>
      <c r="D201" s="118" t="s">
        <v>39659</v>
      </c>
      <c r="E201" s="118" t="s">
        <v>39660</v>
      </c>
      <c r="F201" s="118" t="s">
        <v>27675</v>
      </c>
      <c r="G201" s="118" t="s">
        <v>35380</v>
      </c>
      <c r="H201" s="118" t="s">
        <v>35386</v>
      </c>
      <c r="I201" s="118" t="s">
        <v>22</v>
      </c>
      <c r="J201" s="119" t="s">
        <v>39658</v>
      </c>
      <c r="K201" s="119" t="s">
        <v>23</v>
      </c>
      <c r="L201" s="117" t="s">
        <v>23</v>
      </c>
      <c r="M201" s="117" t="s">
        <v>23</v>
      </c>
      <c r="N201" s="117" t="s">
        <v>23</v>
      </c>
      <c r="O201" s="117" t="s">
        <v>24</v>
      </c>
      <c r="P201" s="117" t="s">
        <v>23</v>
      </c>
      <c r="Q201" s="117" t="s">
        <v>23</v>
      </c>
      <c r="R201" s="117" t="s">
        <v>23</v>
      </c>
      <c r="S201" s="117" t="s">
        <v>24</v>
      </c>
      <c r="T201" s="117" t="s">
        <v>24</v>
      </c>
      <c r="U201" s="117" t="s">
        <v>24</v>
      </c>
      <c r="V201" s="117" t="s">
        <v>24</v>
      </c>
      <c r="W201" s="74" t="str">
        <f t="shared" si="135"/>
        <v>x</v>
      </c>
      <c r="X201" s="74" t="str">
        <f t="shared" si="136"/>
        <v/>
      </c>
      <c r="Y201" s="74" t="str">
        <f t="shared" si="137"/>
        <v>x</v>
      </c>
      <c r="Z201" s="74" t="str">
        <f t="shared" si="138"/>
        <v/>
      </c>
      <c r="AA201" t="str">
        <f>VLOOKUP($D201,'Tuyến và nhân viên'!$D:$M,6,0)</f>
        <v>HL00594</v>
      </c>
      <c r="AB201" t="str">
        <f>VLOOKUP($D201,'Tuyến và nhân viên'!$D:$M,7,0)</f>
        <v>Quách Ngọc Duyên</v>
      </c>
      <c r="AC201" s="16" t="str">
        <f>IFERROR(VLOOKUP($F201,DSKH!$D:$BF,53,0),"")</f>
        <v>F2</v>
      </c>
      <c r="AD201" s="16" t="str">
        <f>IFERROR(VLOOKUP($F201,DSKH!$D:$BF,54,0),"")</f>
        <v>OTC</v>
      </c>
      <c r="AE201" s="4">
        <f>SUMIFS('Doanh số khách hàng'!$F:$F,'Doanh số khách hàng'!$A:$A,'Chi tiết tuyến'!$F201)</f>
        <v>361333.33333333331</v>
      </c>
      <c r="AF201" s="16" t="str">
        <f t="shared" si="4"/>
        <v>F4</v>
      </c>
      <c r="AG201" s="16" t="str">
        <f t="shared" si="5"/>
        <v>F2</v>
      </c>
      <c r="AH201" t="b">
        <f t="shared" si="139"/>
        <v>0</v>
      </c>
      <c r="AI201" t="b">
        <f t="shared" si="140"/>
        <v>1</v>
      </c>
      <c r="AJ201">
        <f>IFERROR(VLOOKUP($AC201,Master!$D:$E,2,0),"")</f>
        <v>2</v>
      </c>
      <c r="AK201">
        <f>VLOOKUP($AF201,Master!$D:$E,2,0)</f>
        <v>4</v>
      </c>
      <c r="AL201" s="4">
        <f t="shared" si="141"/>
        <v>180666.66666666666</v>
      </c>
      <c r="AM201" t="str">
        <f>IFERROR(VLOOKUP($F201,DSKH!$D:$BF,31,0),"")</f>
        <v>Tỉnh Cà Mau</v>
      </c>
      <c r="AN201" t="str">
        <f>IFERROR(VLOOKUP($F201,DSKH!$D:$BF,29,0),"")</f>
        <v>Xã Vĩnh Thanh</v>
      </c>
      <c r="AO201">
        <f>IFERROR(VLOOKUP($F201,DSKH!$D:$BF,52,0),"")</f>
        <v>361333.33333333331</v>
      </c>
      <c r="AP201">
        <f>IF(L201="x",1+COUNTIFS(AP$4:AP200,"&gt;0",$AA$4:$AA200,$AA200),0)</f>
        <v>0</v>
      </c>
      <c r="AQ201">
        <f>IF(M201="x",1+COUNTIFS(AQ$4:AQ200,"&gt;0",$AA$4:$AA200,$AA200),0)</f>
        <v>0</v>
      </c>
      <c r="AR201">
        <f>IF(N201="x",1+COUNTIFS(AR$4:AR200,"&gt;0",$AA$4:$AA200,$AA200),0)</f>
        <v>0</v>
      </c>
      <c r="AS201">
        <f>IF(O201="x",1+COUNTIFS(AS$4:AS200,"&gt;0",$AA$4:$AA200,$AA200),0)</f>
        <v>8</v>
      </c>
      <c r="AT201">
        <f>IF(P201="x",1+COUNTIFS(AT$4:AT200,"&gt;0",$AA$4:$AA200,$AA200),0)</f>
        <v>0</v>
      </c>
      <c r="AU201">
        <f>IF(Q201="x",1+COUNTIFS(AU$4:AU200,"&gt;0",$AA$4:$AA200,$AA200),0)</f>
        <v>0</v>
      </c>
      <c r="AV201">
        <f>IF(R201="x",1+COUNTIFS(AV$4:AV200,"&gt;0",$AA$4:$AA200,$AA200),0)</f>
        <v>0</v>
      </c>
      <c r="AW201">
        <f t="shared" si="8"/>
        <v>1</v>
      </c>
      <c r="AX201">
        <f t="shared" si="9"/>
        <v>0</v>
      </c>
      <c r="AY201">
        <f t="shared" si="142"/>
        <v>1</v>
      </c>
      <c r="AZ201">
        <f t="shared" si="143"/>
        <v>0</v>
      </c>
      <c r="BA201" s="4">
        <f t="shared" si="144"/>
        <v>0</v>
      </c>
      <c r="BB201" s="4">
        <f t="shared" si="145"/>
        <v>0</v>
      </c>
      <c r="BC201" s="4">
        <f t="shared" si="146"/>
        <v>0</v>
      </c>
      <c r="BD201" s="4">
        <f t="shared" si="147"/>
        <v>180666.66666666666</v>
      </c>
      <c r="BE201" s="4">
        <f t="shared" si="148"/>
        <v>0</v>
      </c>
      <c r="BF201" s="4">
        <f t="shared" si="149"/>
        <v>0</v>
      </c>
      <c r="BG201" s="4">
        <f t="shared" si="150"/>
        <v>0</v>
      </c>
      <c r="BH201" s="4">
        <f t="shared" si="151"/>
        <v>0</v>
      </c>
      <c r="BI201" s="4">
        <f t="shared" si="152"/>
        <v>0</v>
      </c>
      <c r="BJ201" s="4">
        <f t="shared" si="153"/>
        <v>0</v>
      </c>
      <c r="BK201" s="4">
        <f t="shared" si="154"/>
        <v>1</v>
      </c>
      <c r="BL201" s="4">
        <f t="shared" si="155"/>
        <v>0</v>
      </c>
      <c r="BM201" s="4">
        <f t="shared" si="156"/>
        <v>0</v>
      </c>
      <c r="BN201" s="4">
        <f t="shared" si="157"/>
        <v>0</v>
      </c>
      <c r="BO201">
        <f>SUMIFS(BH$5:BH201,$AA$5:$AA201,$AA201)</f>
        <v>6</v>
      </c>
      <c r="BP201">
        <f>SUMIFS(BI$5:BI201,$AA$5:$AA201,$AA201)</f>
        <v>7</v>
      </c>
      <c r="BQ201">
        <f>SUMIFS(BJ$5:BJ201,$AA$5:$AA201,$AA201)</f>
        <v>6</v>
      </c>
      <c r="BR201">
        <f>SUMIFS(BK$5:BK201,$AA$5:$AA201,$AA201)</f>
        <v>5</v>
      </c>
      <c r="BS201">
        <f>SUMIFS(BL$5:BL201,$AA$5:$AA201,$AA201)</f>
        <v>7</v>
      </c>
      <c r="BT201">
        <f>SUMIFS(BM$5:BM201,$AA$5:$AA201,$AA201)</f>
        <v>4</v>
      </c>
      <c r="BU201">
        <f>SUMIFS(BN$5:BN201,$AA$5:$AA201,$AA201)</f>
        <v>0</v>
      </c>
      <c r="BV201">
        <f t="shared" si="158"/>
        <v>14</v>
      </c>
      <c r="BW201">
        <f t="shared" si="159"/>
        <v>15</v>
      </c>
      <c r="BX201">
        <f t="shared" si="160"/>
        <v>14</v>
      </c>
      <c r="BY201">
        <f t="shared" si="161"/>
        <v>13</v>
      </c>
      <c r="BZ201">
        <f t="shared" si="162"/>
        <v>15</v>
      </c>
      <c r="CA201">
        <f t="shared" si="163"/>
        <v>21</v>
      </c>
      <c r="CB201">
        <f t="shared" si="164"/>
        <v>0</v>
      </c>
      <c r="CC201">
        <f t="shared" si="165"/>
        <v>5</v>
      </c>
      <c r="CD201">
        <f t="shared" si="166"/>
        <v>13</v>
      </c>
      <c r="CE201" t="str">
        <f>IFERROR(VLOOKUP($AA201,'Tuyến và nhân viên'!$I:$O,7,0),"")</f>
        <v>Trần Văn Khanh</v>
      </c>
      <c r="CF201">
        <f t="shared" si="167"/>
        <v>2</v>
      </c>
      <c r="CG201">
        <f t="shared" si="168"/>
        <v>1</v>
      </c>
      <c r="CH201">
        <f>COUNTIFS($L201:L201,"x")</f>
        <v>0</v>
      </c>
      <c r="CI201">
        <f>COUNTIFS($L201:M201,"x")</f>
        <v>0</v>
      </c>
      <c r="CJ201">
        <f>COUNTIFS($L201:N201,"x")</f>
        <v>0</v>
      </c>
      <c r="CK201">
        <f>COUNTIFS($L201:O201,"x")</f>
        <v>1</v>
      </c>
      <c r="CL201">
        <f>COUNTIFS($L201:P201,"x")</f>
        <v>1</v>
      </c>
      <c r="CM201">
        <f>COUNTIFS($L201:Q201,"x")</f>
        <v>1</v>
      </c>
      <c r="CN201">
        <f>COUNTIFS($L201:R201,"x")</f>
        <v>1</v>
      </c>
      <c r="CO201" t="str" cm="1">
        <f t="array" ref="CO201">IFERROR(INDEX($CH$4:$CN$4,0,MATCH(1,$CH201:$CN201,0)),"")</f>
        <v>Thứ 5</v>
      </c>
      <c r="CP201" t="str" cm="1">
        <f t="array" ref="CP201">IFERROR(INDEX($CH$4:$CN$4,0,MATCH(2,$CH201:$CN201,0)),"")</f>
        <v/>
      </c>
      <c r="CQ201" t="str">
        <f t="shared" si="169"/>
        <v>Thứ 5</v>
      </c>
      <c r="CR201" t="str">
        <f t="shared" si="29"/>
        <v>F2 - Tuần 1 &amp; 3</v>
      </c>
    </row>
    <row r="202" spans="1:96" x14ac:dyDescent="0.3">
      <c r="A202" s="117" t="s">
        <v>35443</v>
      </c>
      <c r="B202" s="118" t="s">
        <v>33266</v>
      </c>
      <c r="C202" s="118" t="s">
        <v>33267</v>
      </c>
      <c r="D202" s="118" t="s">
        <v>39659</v>
      </c>
      <c r="E202" s="118" t="s">
        <v>39660</v>
      </c>
      <c r="F202" s="118" t="s">
        <v>5096</v>
      </c>
      <c r="G202" s="118" t="s">
        <v>35415</v>
      </c>
      <c r="H202" s="118" t="s">
        <v>35421</v>
      </c>
      <c r="I202" s="118" t="s">
        <v>22</v>
      </c>
      <c r="J202" s="119" t="s">
        <v>39658</v>
      </c>
      <c r="K202" s="119" t="s">
        <v>23</v>
      </c>
      <c r="L202" s="117" t="s">
        <v>23</v>
      </c>
      <c r="M202" s="117" t="s">
        <v>23</v>
      </c>
      <c r="N202" s="117" t="s">
        <v>23</v>
      </c>
      <c r="O202" s="117" t="s">
        <v>23</v>
      </c>
      <c r="P202" s="117" t="s">
        <v>24</v>
      </c>
      <c r="Q202" s="117" t="s">
        <v>23</v>
      </c>
      <c r="R202" s="117" t="s">
        <v>23</v>
      </c>
      <c r="S202" s="117" t="s">
        <v>24</v>
      </c>
      <c r="T202" s="117" t="s">
        <v>24</v>
      </c>
      <c r="U202" s="117" t="s">
        <v>24</v>
      </c>
      <c r="V202" s="117" t="s">
        <v>24</v>
      </c>
      <c r="W202" s="74" t="str">
        <f t="shared" si="135"/>
        <v>x</v>
      </c>
      <c r="X202" s="74" t="str">
        <f t="shared" si="136"/>
        <v>x</v>
      </c>
      <c r="Y202" s="74" t="str">
        <f t="shared" si="137"/>
        <v>x</v>
      </c>
      <c r="Z202" s="74" t="str">
        <f t="shared" si="138"/>
        <v>x</v>
      </c>
      <c r="AA202" t="str">
        <f>VLOOKUP($D202,'Tuyến và nhân viên'!$D:$M,6,0)</f>
        <v>HL00594</v>
      </c>
      <c r="AB202" t="str">
        <f>VLOOKUP($D202,'Tuyến và nhân viên'!$D:$M,7,0)</f>
        <v>Quách Ngọc Duyên</v>
      </c>
      <c r="AC202" s="16" t="str">
        <f>IFERROR(VLOOKUP($F202,DSKH!$D:$BF,53,0),"")</f>
        <v>F4</v>
      </c>
      <c r="AD202" s="16" t="str">
        <f>IFERROR(VLOOKUP($F202,DSKH!$D:$BF,54,0),"")</f>
        <v>OTC</v>
      </c>
      <c r="AE202" s="4">
        <f>SUMIFS('Doanh số khách hàng'!$F:$F,'Doanh số khách hàng'!$A:$A,'Chi tiết tuyến'!$F202)</f>
        <v>934480</v>
      </c>
      <c r="AF202" s="16" t="str">
        <f t="shared" si="4"/>
        <v>F4</v>
      </c>
      <c r="AG202" s="16" t="str">
        <f t="shared" si="5"/>
        <v>F4</v>
      </c>
      <c r="AH202" t="b">
        <f t="shared" si="139"/>
        <v>1</v>
      </c>
      <c r="AI202" t="b">
        <f t="shared" si="140"/>
        <v>1</v>
      </c>
      <c r="AJ202">
        <f>IFERROR(VLOOKUP($AC202,Master!$D:$E,2,0),"")</f>
        <v>4</v>
      </c>
      <c r="AK202">
        <f>VLOOKUP($AF202,Master!$D:$E,2,0)</f>
        <v>4</v>
      </c>
      <c r="AL202" s="4">
        <f t="shared" si="141"/>
        <v>233620</v>
      </c>
      <c r="AM202" t="str">
        <f>IFERROR(VLOOKUP($F202,DSKH!$D:$BF,31,0),"")</f>
        <v>Tỉnh Cà Mau</v>
      </c>
      <c r="AN202" t="str">
        <f>IFERROR(VLOOKUP($F202,DSKH!$D:$BF,29,0),"")</f>
        <v>Xã Vĩnh Lộc</v>
      </c>
      <c r="AO202">
        <f>IFERROR(VLOOKUP($F202,DSKH!$D:$BF,52,0),"")</f>
        <v>934480</v>
      </c>
      <c r="AP202">
        <f>IF(L202="x",1+COUNTIFS(AP$4:AP201,"&gt;0",$AA$4:$AA201,$AA201),0)</f>
        <v>0</v>
      </c>
      <c r="AQ202">
        <f>IF(M202="x",1+COUNTIFS(AQ$4:AQ201,"&gt;0",$AA$4:$AA201,$AA201),0)</f>
        <v>0</v>
      </c>
      <c r="AR202">
        <f>IF(N202="x",1+COUNTIFS(AR$4:AR201,"&gt;0",$AA$4:$AA201,$AA201),0)</f>
        <v>0</v>
      </c>
      <c r="AS202">
        <f>IF(O202="x",1+COUNTIFS(AS$4:AS201,"&gt;0",$AA$4:$AA201,$AA201),0)</f>
        <v>0</v>
      </c>
      <c r="AT202">
        <f>IF(P202="x",1+COUNTIFS(AT$4:AT201,"&gt;0",$AA$4:$AA201,$AA201),0)</f>
        <v>13</v>
      </c>
      <c r="AU202">
        <f>IF(Q202="x",1+COUNTIFS(AU$4:AU201,"&gt;0",$AA$4:$AA201,$AA201),0)</f>
        <v>0</v>
      </c>
      <c r="AV202">
        <f>IF(R202="x",1+COUNTIFS(AV$4:AV201,"&gt;0",$AA$4:$AA201,$AA201),0)</f>
        <v>0</v>
      </c>
      <c r="AW202">
        <f t="shared" si="8"/>
        <v>1</v>
      </c>
      <c r="AX202">
        <f t="shared" si="9"/>
        <v>1</v>
      </c>
      <c r="AY202">
        <f t="shared" si="142"/>
        <v>1</v>
      </c>
      <c r="AZ202">
        <f t="shared" si="143"/>
        <v>1</v>
      </c>
      <c r="BA202" s="4">
        <f t="shared" si="144"/>
        <v>0</v>
      </c>
      <c r="BB202" s="4">
        <f t="shared" si="145"/>
        <v>0</v>
      </c>
      <c r="BC202" s="4">
        <f t="shared" si="146"/>
        <v>0</v>
      </c>
      <c r="BD202" s="4">
        <f t="shared" si="147"/>
        <v>0</v>
      </c>
      <c r="BE202" s="4">
        <f t="shared" si="148"/>
        <v>233620</v>
      </c>
      <c r="BF202" s="4">
        <f t="shared" si="149"/>
        <v>0</v>
      </c>
      <c r="BG202" s="4">
        <f t="shared" si="150"/>
        <v>0</v>
      </c>
      <c r="BH202" s="4">
        <f t="shared" si="151"/>
        <v>0</v>
      </c>
      <c r="BI202" s="4">
        <f t="shared" si="152"/>
        <v>0</v>
      </c>
      <c r="BJ202" s="4">
        <f t="shared" si="153"/>
        <v>0</v>
      </c>
      <c r="BK202" s="4">
        <f t="shared" si="154"/>
        <v>0</v>
      </c>
      <c r="BL202" s="4">
        <f t="shared" si="155"/>
        <v>0</v>
      </c>
      <c r="BM202" s="4">
        <f t="shared" si="156"/>
        <v>0</v>
      </c>
      <c r="BN202" s="4">
        <f t="shared" si="157"/>
        <v>0</v>
      </c>
      <c r="BO202">
        <f>SUMIFS(BH$5:BH202,$AA$5:$AA202,$AA202)</f>
        <v>6</v>
      </c>
      <c r="BP202">
        <f>SUMIFS(BI$5:BI202,$AA$5:$AA202,$AA202)</f>
        <v>7</v>
      </c>
      <c r="BQ202">
        <f>SUMIFS(BJ$5:BJ202,$AA$5:$AA202,$AA202)</f>
        <v>6</v>
      </c>
      <c r="BR202">
        <f>SUMIFS(BK$5:BK202,$AA$5:$AA202,$AA202)</f>
        <v>5</v>
      </c>
      <c r="BS202">
        <f>SUMIFS(BL$5:BL202,$AA$5:$AA202,$AA202)</f>
        <v>7</v>
      </c>
      <c r="BT202">
        <f>SUMIFS(BM$5:BM202,$AA$5:$AA202,$AA202)</f>
        <v>4</v>
      </c>
      <c r="BU202">
        <f>SUMIFS(BN$5:BN202,$AA$5:$AA202,$AA202)</f>
        <v>0</v>
      </c>
      <c r="BV202">
        <f t="shared" si="158"/>
        <v>14</v>
      </c>
      <c r="BW202">
        <f t="shared" si="159"/>
        <v>15</v>
      </c>
      <c r="BX202">
        <f t="shared" si="160"/>
        <v>14</v>
      </c>
      <c r="BY202">
        <f t="shared" si="161"/>
        <v>13</v>
      </c>
      <c r="BZ202">
        <f t="shared" si="162"/>
        <v>15</v>
      </c>
      <c r="CA202">
        <f t="shared" si="163"/>
        <v>21</v>
      </c>
      <c r="CB202">
        <f t="shared" si="164"/>
        <v>0</v>
      </c>
      <c r="CC202">
        <f t="shared" si="165"/>
        <v>0</v>
      </c>
      <c r="CD202">
        <f t="shared" si="166"/>
        <v>0</v>
      </c>
      <c r="CE202" t="str">
        <f>IFERROR(VLOOKUP($AA202,'Tuyến và nhân viên'!$I:$O,7,0),"")</f>
        <v>Trần Văn Khanh</v>
      </c>
      <c r="CF202">
        <f t="shared" si="167"/>
        <v>4</v>
      </c>
      <c r="CG202">
        <f t="shared" si="168"/>
        <v>1</v>
      </c>
      <c r="CH202">
        <f>COUNTIFS($L202:L202,"x")</f>
        <v>0</v>
      </c>
      <c r="CI202">
        <f>COUNTIFS($L202:M202,"x")</f>
        <v>0</v>
      </c>
      <c r="CJ202">
        <f>COUNTIFS($L202:N202,"x")</f>
        <v>0</v>
      </c>
      <c r="CK202">
        <f>COUNTIFS($L202:O202,"x")</f>
        <v>0</v>
      </c>
      <c r="CL202">
        <f>COUNTIFS($L202:P202,"x")</f>
        <v>1</v>
      </c>
      <c r="CM202">
        <f>COUNTIFS($L202:Q202,"x")</f>
        <v>1</v>
      </c>
      <c r="CN202">
        <f>COUNTIFS($L202:R202,"x")</f>
        <v>1</v>
      </c>
      <c r="CO202" t="str" cm="1">
        <f t="array" ref="CO202">IFERROR(INDEX($CH$4:$CN$4,0,MATCH(1,$CH202:$CN202,0)),"")</f>
        <v>Thứ 6</v>
      </c>
      <c r="CP202" t="str" cm="1">
        <f t="array" ref="CP202">IFERROR(INDEX($CH$4:$CN$4,0,MATCH(2,$CH202:$CN202,0)),"")</f>
        <v/>
      </c>
      <c r="CQ202" t="str">
        <f t="shared" si="169"/>
        <v>Thứ 6</v>
      </c>
      <c r="CR202" t="str">
        <f t="shared" si="29"/>
        <v>F4 - Tất cả các tuần</v>
      </c>
    </row>
    <row r="203" spans="1:96" x14ac:dyDescent="0.3">
      <c r="A203" s="117" t="s">
        <v>35453</v>
      </c>
      <c r="B203" s="118" t="s">
        <v>33266</v>
      </c>
      <c r="C203" s="118" t="s">
        <v>33267</v>
      </c>
      <c r="D203" s="118" t="s">
        <v>39659</v>
      </c>
      <c r="E203" s="118" t="s">
        <v>39660</v>
      </c>
      <c r="F203" s="118" t="s">
        <v>20784</v>
      </c>
      <c r="G203" s="118" t="s">
        <v>35454</v>
      </c>
      <c r="H203" s="118" t="s">
        <v>35459</v>
      </c>
      <c r="I203" s="118" t="s">
        <v>22</v>
      </c>
      <c r="J203" s="119" t="s">
        <v>39658</v>
      </c>
      <c r="K203" s="119" t="s">
        <v>23</v>
      </c>
      <c r="L203" s="117" t="s">
        <v>23</v>
      </c>
      <c r="M203" s="117" t="s">
        <v>23</v>
      </c>
      <c r="N203" s="117" t="s">
        <v>24</v>
      </c>
      <c r="O203" s="117" t="s">
        <v>23</v>
      </c>
      <c r="P203" s="117" t="s">
        <v>23</v>
      </c>
      <c r="Q203" s="117" t="s">
        <v>23</v>
      </c>
      <c r="R203" s="117" t="s">
        <v>23</v>
      </c>
      <c r="S203" s="117" t="s">
        <v>24</v>
      </c>
      <c r="T203" s="117" t="s">
        <v>24</v>
      </c>
      <c r="U203" s="117" t="s">
        <v>24</v>
      </c>
      <c r="V203" s="117" t="s">
        <v>24</v>
      </c>
      <c r="W203" s="74" t="str">
        <f t="shared" si="135"/>
        <v>x</v>
      </c>
      <c r="X203" s="74" t="str">
        <f t="shared" si="136"/>
        <v/>
      </c>
      <c r="Y203" s="74" t="str">
        <f t="shared" si="137"/>
        <v>x</v>
      </c>
      <c r="Z203" s="74" t="str">
        <f t="shared" si="138"/>
        <v/>
      </c>
      <c r="AA203" t="str">
        <f>VLOOKUP($D203,'Tuyến và nhân viên'!$D:$M,6,0)</f>
        <v>HL00594</v>
      </c>
      <c r="AB203" t="str">
        <f>VLOOKUP($D203,'Tuyến và nhân viên'!$D:$M,7,0)</f>
        <v>Quách Ngọc Duyên</v>
      </c>
      <c r="AC203" s="16" t="str">
        <f>IFERROR(VLOOKUP($F203,DSKH!$D:$BF,53,0),"")</f>
        <v>F2</v>
      </c>
      <c r="AD203" s="16" t="str">
        <f>IFERROR(VLOOKUP($F203,DSKH!$D:$BF,54,0),"")</f>
        <v>OTC</v>
      </c>
      <c r="AE203" s="4">
        <f>SUMIFS('Doanh số khách hàng'!$F:$F,'Doanh số khách hàng'!$A:$A,'Chi tiết tuyến'!$F203)</f>
        <v>194966.66666666666</v>
      </c>
      <c r="AF203" s="16" t="str">
        <f t="shared" si="4"/>
        <v>F4</v>
      </c>
      <c r="AG203" s="16" t="str">
        <f t="shared" si="5"/>
        <v>F2</v>
      </c>
      <c r="AH203" t="b">
        <f t="shared" si="139"/>
        <v>0</v>
      </c>
      <c r="AI203" t="b">
        <f t="shared" si="140"/>
        <v>1</v>
      </c>
      <c r="AJ203">
        <f>IFERROR(VLOOKUP($AC203,Master!$D:$E,2,0),"")</f>
        <v>2</v>
      </c>
      <c r="AK203">
        <f>VLOOKUP($AF203,Master!$D:$E,2,0)</f>
        <v>4</v>
      </c>
      <c r="AL203" s="4">
        <f t="shared" si="141"/>
        <v>97483.333333333328</v>
      </c>
      <c r="AM203" t="str">
        <f>IFERROR(VLOOKUP($F203,DSKH!$D:$BF,31,0),"")</f>
        <v>Tỉnh Cà Mau</v>
      </c>
      <c r="AN203" t="str">
        <f>IFERROR(VLOOKUP($F203,DSKH!$D:$BF,29,0),"")</f>
        <v>Xã Vĩnh Hậu</v>
      </c>
      <c r="AO203">
        <f>IFERROR(VLOOKUP($F203,DSKH!$D:$BF,52,0),"")</f>
        <v>194966.66666666666</v>
      </c>
      <c r="AP203">
        <f>IF(L203="x",1+COUNTIFS(AP$4:AP202,"&gt;0",$AA$4:$AA202,$AA202),0)</f>
        <v>0</v>
      </c>
      <c r="AQ203">
        <f>IF(M203="x",1+COUNTIFS(AQ$4:AQ202,"&gt;0",$AA$4:$AA202,$AA202),0)</f>
        <v>0</v>
      </c>
      <c r="AR203">
        <f>IF(N203="x",1+COUNTIFS(AR$4:AR202,"&gt;0",$AA$4:$AA202,$AA202),0)</f>
        <v>11</v>
      </c>
      <c r="AS203">
        <f>IF(O203="x",1+COUNTIFS(AS$4:AS202,"&gt;0",$AA$4:$AA202,$AA202),0)</f>
        <v>0</v>
      </c>
      <c r="AT203">
        <f>IF(P203="x",1+COUNTIFS(AT$4:AT202,"&gt;0",$AA$4:$AA202,$AA202),0)</f>
        <v>0</v>
      </c>
      <c r="AU203">
        <f>IF(Q203="x",1+COUNTIFS(AU$4:AU202,"&gt;0",$AA$4:$AA202,$AA202),0)</f>
        <v>0</v>
      </c>
      <c r="AV203">
        <f>IF(R203="x",1+COUNTIFS(AV$4:AV202,"&gt;0",$AA$4:$AA202,$AA202),0)</f>
        <v>0</v>
      </c>
      <c r="AW203">
        <f t="shared" si="8"/>
        <v>1</v>
      </c>
      <c r="AX203">
        <f t="shared" si="9"/>
        <v>0</v>
      </c>
      <c r="AY203">
        <f t="shared" si="142"/>
        <v>1</v>
      </c>
      <c r="AZ203">
        <f t="shared" si="143"/>
        <v>0</v>
      </c>
      <c r="BA203" s="4">
        <f t="shared" si="144"/>
        <v>0</v>
      </c>
      <c r="BB203" s="4">
        <f t="shared" si="145"/>
        <v>0</v>
      </c>
      <c r="BC203" s="4">
        <f t="shared" si="146"/>
        <v>97483.333333333328</v>
      </c>
      <c r="BD203" s="4">
        <f t="shared" si="147"/>
        <v>0</v>
      </c>
      <c r="BE203" s="4">
        <f t="shared" si="148"/>
        <v>0</v>
      </c>
      <c r="BF203" s="4">
        <f t="shared" si="149"/>
        <v>0</v>
      </c>
      <c r="BG203" s="4">
        <f t="shared" si="150"/>
        <v>0</v>
      </c>
      <c r="BH203" s="4">
        <f t="shared" si="151"/>
        <v>0</v>
      </c>
      <c r="BI203" s="4">
        <f t="shared" si="152"/>
        <v>0</v>
      </c>
      <c r="BJ203" s="4">
        <f t="shared" si="153"/>
        <v>1</v>
      </c>
      <c r="BK203" s="4">
        <f t="shared" si="154"/>
        <v>0</v>
      </c>
      <c r="BL203" s="4">
        <f t="shared" si="155"/>
        <v>0</v>
      </c>
      <c r="BM203" s="4">
        <f t="shared" si="156"/>
        <v>0</v>
      </c>
      <c r="BN203" s="4">
        <f t="shared" si="157"/>
        <v>0</v>
      </c>
      <c r="BO203">
        <f>SUMIFS(BH$5:BH203,$AA$5:$AA203,$AA203)</f>
        <v>6</v>
      </c>
      <c r="BP203">
        <f>SUMIFS(BI$5:BI203,$AA$5:$AA203,$AA203)</f>
        <v>7</v>
      </c>
      <c r="BQ203">
        <f>SUMIFS(BJ$5:BJ203,$AA$5:$AA203,$AA203)</f>
        <v>7</v>
      </c>
      <c r="BR203">
        <f>SUMIFS(BK$5:BK203,$AA$5:$AA203,$AA203)</f>
        <v>5</v>
      </c>
      <c r="BS203">
        <f>SUMIFS(BL$5:BL203,$AA$5:$AA203,$AA203)</f>
        <v>7</v>
      </c>
      <c r="BT203">
        <f>SUMIFS(BM$5:BM203,$AA$5:$AA203,$AA203)</f>
        <v>4</v>
      </c>
      <c r="BU203">
        <f>SUMIFS(BN$5:BN203,$AA$5:$AA203,$AA203)</f>
        <v>0</v>
      </c>
      <c r="BV203">
        <f t="shared" si="158"/>
        <v>14</v>
      </c>
      <c r="BW203">
        <f t="shared" si="159"/>
        <v>15</v>
      </c>
      <c r="BX203">
        <f t="shared" si="160"/>
        <v>14</v>
      </c>
      <c r="BY203">
        <f t="shared" si="161"/>
        <v>13</v>
      </c>
      <c r="BZ203">
        <f t="shared" si="162"/>
        <v>15</v>
      </c>
      <c r="CA203">
        <f t="shared" si="163"/>
        <v>21</v>
      </c>
      <c r="CB203">
        <f t="shared" si="164"/>
        <v>0</v>
      </c>
      <c r="CC203">
        <f t="shared" si="165"/>
        <v>7</v>
      </c>
      <c r="CD203">
        <f t="shared" si="166"/>
        <v>14</v>
      </c>
      <c r="CE203" t="str">
        <f>IFERROR(VLOOKUP($AA203,'Tuyến và nhân viên'!$I:$O,7,0),"")</f>
        <v>Trần Văn Khanh</v>
      </c>
      <c r="CF203">
        <f t="shared" si="167"/>
        <v>2</v>
      </c>
      <c r="CG203">
        <f t="shared" si="168"/>
        <v>1</v>
      </c>
      <c r="CH203">
        <f>COUNTIFS($L203:L203,"x")</f>
        <v>0</v>
      </c>
      <c r="CI203">
        <f>COUNTIFS($L203:M203,"x")</f>
        <v>0</v>
      </c>
      <c r="CJ203">
        <f>COUNTIFS($L203:N203,"x")</f>
        <v>1</v>
      </c>
      <c r="CK203">
        <f>COUNTIFS($L203:O203,"x")</f>
        <v>1</v>
      </c>
      <c r="CL203">
        <f>COUNTIFS($L203:P203,"x")</f>
        <v>1</v>
      </c>
      <c r="CM203">
        <f>COUNTIFS($L203:Q203,"x")</f>
        <v>1</v>
      </c>
      <c r="CN203">
        <f>COUNTIFS($L203:R203,"x")</f>
        <v>1</v>
      </c>
      <c r="CO203" t="str" cm="1">
        <f t="array" ref="CO203">IFERROR(INDEX($CH$4:$CN$4,0,MATCH(1,$CH203:$CN203,0)),"")</f>
        <v>Thứ 4</v>
      </c>
      <c r="CP203" t="str" cm="1">
        <f t="array" ref="CP203">IFERROR(INDEX($CH$4:$CN$4,0,MATCH(2,$CH203:$CN203,0)),"")</f>
        <v/>
      </c>
      <c r="CQ203" t="str">
        <f t="shared" si="169"/>
        <v>Thứ 4</v>
      </c>
      <c r="CR203" t="str">
        <f t="shared" si="29"/>
        <v>F2 - Tuần 1 &amp; 3</v>
      </c>
    </row>
    <row r="204" spans="1:96" x14ac:dyDescent="0.3">
      <c r="A204" s="117" t="s">
        <v>35463</v>
      </c>
      <c r="B204" s="118" t="s">
        <v>33266</v>
      </c>
      <c r="C204" s="118" t="s">
        <v>33267</v>
      </c>
      <c r="D204" s="118" t="s">
        <v>39659</v>
      </c>
      <c r="E204" s="118" t="s">
        <v>39660</v>
      </c>
      <c r="F204" s="118" t="s">
        <v>23729</v>
      </c>
      <c r="G204" s="118" t="s">
        <v>35485</v>
      </c>
      <c r="H204" s="118" t="s">
        <v>35491</v>
      </c>
      <c r="I204" s="118" t="s">
        <v>22</v>
      </c>
      <c r="J204" s="119" t="s">
        <v>39658</v>
      </c>
      <c r="K204" s="119" t="s">
        <v>23</v>
      </c>
      <c r="L204" s="117" t="s">
        <v>23</v>
      </c>
      <c r="M204" s="117" t="s">
        <v>24</v>
      </c>
      <c r="N204" s="117" t="s">
        <v>23</v>
      </c>
      <c r="O204" s="117" t="s">
        <v>23</v>
      </c>
      <c r="P204" s="117" t="s">
        <v>23</v>
      </c>
      <c r="Q204" s="117" t="s">
        <v>23</v>
      </c>
      <c r="R204" s="117" t="s">
        <v>23</v>
      </c>
      <c r="S204" s="117" t="s">
        <v>24</v>
      </c>
      <c r="T204" s="117" t="s">
        <v>24</v>
      </c>
      <c r="U204" s="117" t="s">
        <v>24</v>
      </c>
      <c r="V204" s="117" t="s">
        <v>24</v>
      </c>
      <c r="W204" s="74" t="str">
        <f t="shared" si="135"/>
        <v>x</v>
      </c>
      <c r="X204" s="74" t="str">
        <f t="shared" si="136"/>
        <v>x</v>
      </c>
      <c r="Y204" s="74" t="str">
        <f t="shared" si="137"/>
        <v>x</v>
      </c>
      <c r="Z204" s="74" t="str">
        <f t="shared" si="138"/>
        <v>x</v>
      </c>
      <c r="AA204" t="str">
        <f>VLOOKUP($D204,'Tuyến và nhân viên'!$D:$M,6,0)</f>
        <v>HL00594</v>
      </c>
      <c r="AB204" t="str">
        <f>VLOOKUP($D204,'Tuyến và nhân viên'!$D:$M,7,0)</f>
        <v>Quách Ngọc Duyên</v>
      </c>
      <c r="AC204" s="16" t="str">
        <f>IFERROR(VLOOKUP($F204,DSKH!$D:$BF,53,0),"")</f>
        <v>F4</v>
      </c>
      <c r="AD204" s="16" t="str">
        <f>IFERROR(VLOOKUP($F204,DSKH!$D:$BF,54,0),"")</f>
        <v>OTC</v>
      </c>
      <c r="AE204" s="4">
        <f>SUMIFS('Doanh số khách hàng'!$F:$F,'Doanh số khách hàng'!$A:$A,'Chi tiết tuyến'!$F204)</f>
        <v>1580246.6666666667</v>
      </c>
      <c r="AF204" s="16" t="str">
        <f t="shared" si="4"/>
        <v>F4</v>
      </c>
      <c r="AG204" s="16" t="str">
        <f t="shared" si="5"/>
        <v>F4</v>
      </c>
      <c r="AH204" t="b">
        <f t="shared" si="139"/>
        <v>1</v>
      </c>
      <c r="AI204" t="b">
        <f t="shared" si="140"/>
        <v>1</v>
      </c>
      <c r="AJ204">
        <f>IFERROR(VLOOKUP($AC204,Master!$D:$E,2,0),"")</f>
        <v>4</v>
      </c>
      <c r="AK204">
        <f>VLOOKUP($AF204,Master!$D:$E,2,0)</f>
        <v>4</v>
      </c>
      <c r="AL204" s="4">
        <f t="shared" si="141"/>
        <v>395061.66666666669</v>
      </c>
      <c r="AM204" t="str">
        <f>IFERROR(VLOOKUP($F204,DSKH!$D:$BF,31,0),"")</f>
        <v>Tỉnh Cà Mau</v>
      </c>
      <c r="AN204" t="str">
        <f>IFERROR(VLOOKUP($F204,DSKH!$D:$BF,29,0),"")</f>
        <v>Phường Láng Tròn</v>
      </c>
      <c r="AO204">
        <f>IFERROR(VLOOKUP($F204,DSKH!$D:$BF,52,0),"")</f>
        <v>1580246.6666666667</v>
      </c>
      <c r="AP204">
        <f>IF(L204="x",1+COUNTIFS(AP$4:AP203,"&gt;0",$AA$4:$AA203,$AA203),0)</f>
        <v>0</v>
      </c>
      <c r="AQ204">
        <f>IF(M204="x",1+COUNTIFS(AQ$4:AQ203,"&gt;0",$AA$4:$AA203,$AA203),0)</f>
        <v>11</v>
      </c>
      <c r="AR204">
        <f>IF(N204="x",1+COUNTIFS(AR$4:AR203,"&gt;0",$AA$4:$AA203,$AA203),0)</f>
        <v>0</v>
      </c>
      <c r="AS204">
        <f>IF(O204="x",1+COUNTIFS(AS$4:AS203,"&gt;0",$AA$4:$AA203,$AA203),0)</f>
        <v>0</v>
      </c>
      <c r="AT204">
        <f>IF(P204="x",1+COUNTIFS(AT$4:AT203,"&gt;0",$AA$4:$AA203,$AA203),0)</f>
        <v>0</v>
      </c>
      <c r="AU204">
        <f>IF(Q204="x",1+COUNTIFS(AU$4:AU203,"&gt;0",$AA$4:$AA203,$AA203),0)</f>
        <v>0</v>
      </c>
      <c r="AV204">
        <f>IF(R204="x",1+COUNTIFS(AV$4:AV203,"&gt;0",$AA$4:$AA203,$AA203),0)</f>
        <v>0</v>
      </c>
      <c r="AW204">
        <f t="shared" si="8"/>
        <v>1</v>
      </c>
      <c r="AX204">
        <f t="shared" si="9"/>
        <v>1</v>
      </c>
      <c r="AY204">
        <f t="shared" si="142"/>
        <v>1</v>
      </c>
      <c r="AZ204">
        <f t="shared" si="143"/>
        <v>1</v>
      </c>
      <c r="BA204" s="4">
        <f t="shared" si="144"/>
        <v>0</v>
      </c>
      <c r="BB204" s="4">
        <f t="shared" si="145"/>
        <v>395061.66666666669</v>
      </c>
      <c r="BC204" s="4">
        <f t="shared" si="146"/>
        <v>0</v>
      </c>
      <c r="BD204" s="4">
        <f t="shared" si="147"/>
        <v>0</v>
      </c>
      <c r="BE204" s="4">
        <f t="shared" si="148"/>
        <v>0</v>
      </c>
      <c r="BF204" s="4">
        <f t="shared" si="149"/>
        <v>0</v>
      </c>
      <c r="BG204" s="4">
        <f t="shared" si="150"/>
        <v>0</v>
      </c>
      <c r="BH204" s="4">
        <f t="shared" si="151"/>
        <v>0</v>
      </c>
      <c r="BI204" s="4">
        <f t="shared" si="152"/>
        <v>0</v>
      </c>
      <c r="BJ204" s="4">
        <f t="shared" si="153"/>
        <v>0</v>
      </c>
      <c r="BK204" s="4">
        <f t="shared" si="154"/>
        <v>0</v>
      </c>
      <c r="BL204" s="4">
        <f t="shared" si="155"/>
        <v>0</v>
      </c>
      <c r="BM204" s="4">
        <f t="shared" si="156"/>
        <v>0</v>
      </c>
      <c r="BN204" s="4">
        <f t="shared" si="157"/>
        <v>0</v>
      </c>
      <c r="BO204">
        <f>SUMIFS(BH$5:BH204,$AA$5:$AA204,$AA204)</f>
        <v>6</v>
      </c>
      <c r="BP204">
        <f>SUMIFS(BI$5:BI204,$AA$5:$AA204,$AA204)</f>
        <v>7</v>
      </c>
      <c r="BQ204">
        <f>SUMIFS(BJ$5:BJ204,$AA$5:$AA204,$AA204)</f>
        <v>7</v>
      </c>
      <c r="BR204">
        <f>SUMIFS(BK$5:BK204,$AA$5:$AA204,$AA204)</f>
        <v>5</v>
      </c>
      <c r="BS204">
        <f>SUMIFS(BL$5:BL204,$AA$5:$AA204,$AA204)</f>
        <v>7</v>
      </c>
      <c r="BT204">
        <f>SUMIFS(BM$5:BM204,$AA$5:$AA204,$AA204)</f>
        <v>4</v>
      </c>
      <c r="BU204">
        <f>SUMIFS(BN$5:BN204,$AA$5:$AA204,$AA204)</f>
        <v>0</v>
      </c>
      <c r="BV204">
        <f t="shared" si="158"/>
        <v>14</v>
      </c>
      <c r="BW204">
        <f t="shared" si="159"/>
        <v>15</v>
      </c>
      <c r="BX204">
        <f t="shared" si="160"/>
        <v>14</v>
      </c>
      <c r="BY204">
        <f t="shared" si="161"/>
        <v>13</v>
      </c>
      <c r="BZ204">
        <f t="shared" si="162"/>
        <v>15</v>
      </c>
      <c r="CA204">
        <f t="shared" si="163"/>
        <v>21</v>
      </c>
      <c r="CB204">
        <f t="shared" si="164"/>
        <v>0</v>
      </c>
      <c r="CC204">
        <f t="shared" si="165"/>
        <v>0</v>
      </c>
      <c r="CD204">
        <f t="shared" si="166"/>
        <v>0</v>
      </c>
      <c r="CE204" t="str">
        <f>IFERROR(VLOOKUP($AA204,'Tuyến và nhân viên'!$I:$O,7,0),"")</f>
        <v>Trần Văn Khanh</v>
      </c>
      <c r="CF204">
        <f t="shared" si="167"/>
        <v>4</v>
      </c>
      <c r="CG204">
        <f t="shared" si="168"/>
        <v>1</v>
      </c>
      <c r="CH204">
        <f>COUNTIFS($L204:L204,"x")</f>
        <v>0</v>
      </c>
      <c r="CI204">
        <f>COUNTIFS($L204:M204,"x")</f>
        <v>1</v>
      </c>
      <c r="CJ204">
        <f>COUNTIFS($L204:N204,"x")</f>
        <v>1</v>
      </c>
      <c r="CK204">
        <f>COUNTIFS($L204:O204,"x")</f>
        <v>1</v>
      </c>
      <c r="CL204">
        <f>COUNTIFS($L204:P204,"x")</f>
        <v>1</v>
      </c>
      <c r="CM204">
        <f>COUNTIFS($L204:Q204,"x")</f>
        <v>1</v>
      </c>
      <c r="CN204">
        <f>COUNTIFS($L204:R204,"x")</f>
        <v>1</v>
      </c>
      <c r="CO204" t="str" cm="1">
        <f t="array" ref="CO204">IFERROR(INDEX($CH$4:$CN$4,0,MATCH(1,$CH204:$CN204,0)),"")</f>
        <v>Thứ 3</v>
      </c>
      <c r="CP204" t="str" cm="1">
        <f t="array" ref="CP204">IFERROR(INDEX($CH$4:$CN$4,0,MATCH(2,$CH204:$CN204,0)),"")</f>
        <v/>
      </c>
      <c r="CQ204" t="str">
        <f t="shared" si="169"/>
        <v>Thứ 3</v>
      </c>
      <c r="CR204" t="str">
        <f t="shared" si="29"/>
        <v>F4 - Tất cả các tuần</v>
      </c>
    </row>
    <row r="205" spans="1:96" x14ac:dyDescent="0.3">
      <c r="A205" s="117" t="s">
        <v>35473</v>
      </c>
      <c r="B205" s="118" t="s">
        <v>33266</v>
      </c>
      <c r="C205" s="118" t="s">
        <v>33267</v>
      </c>
      <c r="D205" s="118" t="s">
        <v>39659</v>
      </c>
      <c r="E205" s="118" t="s">
        <v>39660</v>
      </c>
      <c r="F205" s="118" t="s">
        <v>3886</v>
      </c>
      <c r="G205" s="118" t="s">
        <v>35635</v>
      </c>
      <c r="H205" s="118" t="s">
        <v>35641</v>
      </c>
      <c r="I205" s="118" t="s">
        <v>22</v>
      </c>
      <c r="J205" s="119" t="s">
        <v>39658</v>
      </c>
      <c r="K205" s="119" t="s">
        <v>23</v>
      </c>
      <c r="L205" s="117" t="s">
        <v>24</v>
      </c>
      <c r="M205" s="117" t="s">
        <v>23</v>
      </c>
      <c r="N205" s="117" t="s">
        <v>23</v>
      </c>
      <c r="O205" s="117" t="s">
        <v>23</v>
      </c>
      <c r="P205" s="117" t="s">
        <v>23</v>
      </c>
      <c r="Q205" s="117" t="s">
        <v>23</v>
      </c>
      <c r="R205" s="117" t="s">
        <v>23</v>
      </c>
      <c r="S205" s="117" t="s">
        <v>24</v>
      </c>
      <c r="T205" s="117" t="s">
        <v>24</v>
      </c>
      <c r="U205" s="117" t="s">
        <v>24</v>
      </c>
      <c r="V205" s="117" t="s">
        <v>24</v>
      </c>
      <c r="W205" s="74" t="str">
        <f t="shared" si="135"/>
        <v>x</v>
      </c>
      <c r="X205" s="74" t="str">
        <f t="shared" si="136"/>
        <v/>
      </c>
      <c r="Y205" s="74" t="str">
        <f t="shared" si="137"/>
        <v>x</v>
      </c>
      <c r="Z205" s="74" t="str">
        <f t="shared" si="138"/>
        <v/>
      </c>
      <c r="AA205" t="str">
        <f>VLOOKUP($D205,'Tuyến và nhân viên'!$D:$M,6,0)</f>
        <v>HL00594</v>
      </c>
      <c r="AB205" t="str">
        <f>VLOOKUP($D205,'Tuyến và nhân viên'!$D:$M,7,0)</f>
        <v>Quách Ngọc Duyên</v>
      </c>
      <c r="AC205" s="16" t="str">
        <f>IFERROR(VLOOKUP($F205,DSKH!$D:$BF,53,0),"")</f>
        <v>F2</v>
      </c>
      <c r="AD205" s="16" t="str">
        <f>IFERROR(VLOOKUP($F205,DSKH!$D:$BF,54,0),"")</f>
        <v>OTC</v>
      </c>
      <c r="AE205" s="4">
        <f>SUMIFS('Doanh số khách hàng'!$F:$F,'Doanh số khách hàng'!$A:$A,'Chi tiết tuyến'!$F205)</f>
        <v>0</v>
      </c>
      <c r="AF205" s="16" t="str">
        <f t="shared" si="4"/>
        <v>F4</v>
      </c>
      <c r="AG205" s="16" t="str">
        <f t="shared" si="5"/>
        <v>F2</v>
      </c>
      <c r="AH205" t="b">
        <f t="shared" si="139"/>
        <v>0</v>
      </c>
      <c r="AI205" t="b">
        <f t="shared" si="140"/>
        <v>1</v>
      </c>
      <c r="AJ205">
        <f>IFERROR(VLOOKUP($AC205,Master!$D:$E,2,0),"")</f>
        <v>2</v>
      </c>
      <c r="AK205">
        <f>VLOOKUP($AF205,Master!$D:$E,2,0)</f>
        <v>4</v>
      </c>
      <c r="AL205" s="4">
        <f t="shared" si="141"/>
        <v>0</v>
      </c>
      <c r="AM205" t="str">
        <f>IFERROR(VLOOKUP($F205,DSKH!$D:$BF,31,0),"")</f>
        <v>Tỉnh Cà Mau</v>
      </c>
      <c r="AN205" t="str">
        <f>IFERROR(VLOOKUP($F205,DSKH!$D:$BF,29,0),"")</f>
        <v>Xã Gành Hào</v>
      </c>
      <c r="AO205">
        <f>IFERROR(VLOOKUP($F205,DSKH!$D:$BF,52,0),"")</f>
        <v>0</v>
      </c>
      <c r="AP205">
        <f>IF(L205="x",1+COUNTIFS(AP$4:AP204,"&gt;0",$AA$4:$AA204,$AA204),0)</f>
        <v>9</v>
      </c>
      <c r="AQ205">
        <f>IF(M205="x",1+COUNTIFS(AQ$4:AQ204,"&gt;0",$AA$4:$AA204,$AA204),0)</f>
        <v>0</v>
      </c>
      <c r="AR205">
        <f>IF(N205="x",1+COUNTIFS(AR$4:AR204,"&gt;0",$AA$4:$AA204,$AA204),0)</f>
        <v>0</v>
      </c>
      <c r="AS205">
        <f>IF(O205="x",1+COUNTIFS(AS$4:AS204,"&gt;0",$AA$4:$AA204,$AA204),0)</f>
        <v>0</v>
      </c>
      <c r="AT205">
        <f>IF(P205="x",1+COUNTIFS(AT$4:AT204,"&gt;0",$AA$4:$AA204,$AA204),0)</f>
        <v>0</v>
      </c>
      <c r="AU205">
        <f>IF(Q205="x",1+COUNTIFS(AU$4:AU204,"&gt;0",$AA$4:$AA204,$AA204),0)</f>
        <v>0</v>
      </c>
      <c r="AV205">
        <f>IF(R205="x",1+COUNTIFS(AV$4:AV204,"&gt;0",$AA$4:$AA204,$AA204),0)</f>
        <v>0</v>
      </c>
      <c r="AW205">
        <f t="shared" si="8"/>
        <v>1</v>
      </c>
      <c r="AX205">
        <f t="shared" si="9"/>
        <v>0</v>
      </c>
      <c r="AY205">
        <f t="shared" si="142"/>
        <v>1</v>
      </c>
      <c r="AZ205">
        <f t="shared" si="143"/>
        <v>0</v>
      </c>
      <c r="BA205" s="4">
        <f t="shared" si="144"/>
        <v>0</v>
      </c>
      <c r="BB205" s="4">
        <f t="shared" si="145"/>
        <v>0</v>
      </c>
      <c r="BC205" s="4">
        <f t="shared" si="146"/>
        <v>0</v>
      </c>
      <c r="BD205" s="4">
        <f t="shared" si="147"/>
        <v>0</v>
      </c>
      <c r="BE205" s="4">
        <f t="shared" si="148"/>
        <v>0</v>
      </c>
      <c r="BF205" s="4">
        <f t="shared" si="149"/>
        <v>0</v>
      </c>
      <c r="BG205" s="4">
        <f t="shared" si="150"/>
        <v>0</v>
      </c>
      <c r="BH205" s="4">
        <f t="shared" si="151"/>
        <v>1</v>
      </c>
      <c r="BI205" s="4">
        <f t="shared" si="152"/>
        <v>0</v>
      </c>
      <c r="BJ205" s="4">
        <f t="shared" si="153"/>
        <v>0</v>
      </c>
      <c r="BK205" s="4">
        <f t="shared" si="154"/>
        <v>0</v>
      </c>
      <c r="BL205" s="4">
        <f t="shared" si="155"/>
        <v>0</v>
      </c>
      <c r="BM205" s="4">
        <f t="shared" si="156"/>
        <v>0</v>
      </c>
      <c r="BN205" s="4">
        <f t="shared" si="157"/>
        <v>0</v>
      </c>
      <c r="BO205">
        <f>SUMIFS(BH$5:BH205,$AA$5:$AA205,$AA205)</f>
        <v>7</v>
      </c>
      <c r="BP205">
        <f>SUMIFS(BI$5:BI205,$AA$5:$AA205,$AA205)</f>
        <v>7</v>
      </c>
      <c r="BQ205">
        <f>SUMIFS(BJ$5:BJ205,$AA$5:$AA205,$AA205)</f>
        <v>7</v>
      </c>
      <c r="BR205">
        <f>SUMIFS(BK$5:BK205,$AA$5:$AA205,$AA205)</f>
        <v>5</v>
      </c>
      <c r="BS205">
        <f>SUMIFS(BL$5:BL205,$AA$5:$AA205,$AA205)</f>
        <v>7</v>
      </c>
      <c r="BT205">
        <f>SUMIFS(BM$5:BM205,$AA$5:$AA205,$AA205)</f>
        <v>4</v>
      </c>
      <c r="BU205">
        <f>SUMIFS(BN$5:BN205,$AA$5:$AA205,$AA205)</f>
        <v>0</v>
      </c>
      <c r="BV205">
        <f t="shared" si="158"/>
        <v>14</v>
      </c>
      <c r="BW205">
        <f t="shared" si="159"/>
        <v>15</v>
      </c>
      <c r="BX205">
        <f t="shared" si="160"/>
        <v>14</v>
      </c>
      <c r="BY205">
        <f t="shared" si="161"/>
        <v>13</v>
      </c>
      <c r="BZ205">
        <f t="shared" si="162"/>
        <v>15</v>
      </c>
      <c r="CA205">
        <f t="shared" si="163"/>
        <v>21</v>
      </c>
      <c r="CB205">
        <f t="shared" si="164"/>
        <v>0</v>
      </c>
      <c r="CC205">
        <f t="shared" si="165"/>
        <v>7</v>
      </c>
      <c r="CD205">
        <f t="shared" si="166"/>
        <v>14</v>
      </c>
      <c r="CE205" t="str">
        <f>IFERROR(VLOOKUP($AA205,'Tuyến và nhân viên'!$I:$O,7,0),"")</f>
        <v>Trần Văn Khanh</v>
      </c>
      <c r="CF205">
        <f t="shared" si="167"/>
        <v>2</v>
      </c>
      <c r="CG205">
        <f t="shared" si="168"/>
        <v>1</v>
      </c>
      <c r="CH205">
        <f>COUNTIFS($L205:L205,"x")</f>
        <v>1</v>
      </c>
      <c r="CI205">
        <f>COUNTIFS($L205:M205,"x")</f>
        <v>1</v>
      </c>
      <c r="CJ205">
        <f>COUNTIFS($L205:N205,"x")</f>
        <v>1</v>
      </c>
      <c r="CK205">
        <f>COUNTIFS($L205:O205,"x")</f>
        <v>1</v>
      </c>
      <c r="CL205">
        <f>COUNTIFS($L205:P205,"x")</f>
        <v>1</v>
      </c>
      <c r="CM205">
        <f>COUNTIFS($L205:Q205,"x")</f>
        <v>1</v>
      </c>
      <c r="CN205">
        <f>COUNTIFS($L205:R205,"x")</f>
        <v>1</v>
      </c>
      <c r="CO205" t="str" cm="1">
        <f t="array" ref="CO205">IFERROR(INDEX($CH$4:$CN$4,0,MATCH(1,$CH205:$CN205,0)),"")</f>
        <v>Thứ 2</v>
      </c>
      <c r="CP205" t="str" cm="1">
        <f t="array" ref="CP205">IFERROR(INDEX($CH$4:$CN$4,0,MATCH(2,$CH205:$CN205,0)),"")</f>
        <v/>
      </c>
      <c r="CQ205" t="str">
        <f t="shared" si="169"/>
        <v>Thứ 2</v>
      </c>
      <c r="CR205" t="str">
        <f t="shared" si="29"/>
        <v>F2 - Tuần 1 &amp; 3</v>
      </c>
    </row>
    <row r="206" spans="1:96" x14ac:dyDescent="0.3">
      <c r="A206" s="117" t="s">
        <v>35484</v>
      </c>
      <c r="B206" s="118" t="s">
        <v>33266</v>
      </c>
      <c r="C206" s="118" t="s">
        <v>33267</v>
      </c>
      <c r="D206" s="118" t="s">
        <v>39659</v>
      </c>
      <c r="E206" s="118" t="s">
        <v>39660</v>
      </c>
      <c r="F206" s="118" t="s">
        <v>26629</v>
      </c>
      <c r="G206" s="118" t="s">
        <v>35686</v>
      </c>
      <c r="H206" s="118" t="s">
        <v>35692</v>
      </c>
      <c r="I206" s="118" t="s">
        <v>22</v>
      </c>
      <c r="J206" s="119" t="s">
        <v>39658</v>
      </c>
      <c r="K206" s="119" t="s">
        <v>23</v>
      </c>
      <c r="L206" s="117" t="s">
        <v>23</v>
      </c>
      <c r="M206" s="117" t="s">
        <v>23</v>
      </c>
      <c r="N206" s="117" t="s">
        <v>23</v>
      </c>
      <c r="O206" s="117" t="s">
        <v>23</v>
      </c>
      <c r="P206" s="117" t="s">
        <v>24</v>
      </c>
      <c r="Q206" s="117" t="s">
        <v>23</v>
      </c>
      <c r="R206" s="117" t="s">
        <v>23</v>
      </c>
      <c r="S206" s="117" t="s">
        <v>24</v>
      </c>
      <c r="T206" s="117" t="s">
        <v>24</v>
      </c>
      <c r="U206" s="117" t="s">
        <v>24</v>
      </c>
      <c r="V206" s="117" t="s">
        <v>24</v>
      </c>
      <c r="W206" s="74" t="str">
        <f t="shared" si="135"/>
        <v>x</v>
      </c>
      <c r="X206" s="74" t="str">
        <f t="shared" si="136"/>
        <v/>
      </c>
      <c r="Y206" s="74" t="str">
        <f t="shared" si="137"/>
        <v>x</v>
      </c>
      <c r="Z206" s="74" t="str">
        <f t="shared" si="138"/>
        <v/>
      </c>
      <c r="AA206" t="str">
        <f>VLOOKUP($D206,'Tuyến và nhân viên'!$D:$M,6,0)</f>
        <v>HL00594</v>
      </c>
      <c r="AB206" t="str">
        <f>VLOOKUP($D206,'Tuyến và nhân viên'!$D:$M,7,0)</f>
        <v>Quách Ngọc Duyên</v>
      </c>
      <c r="AC206" s="16" t="str">
        <f>IFERROR(VLOOKUP($F206,DSKH!$D:$BF,53,0),"")</f>
        <v>F2</v>
      </c>
      <c r="AD206" s="16" t="str">
        <f>IFERROR(VLOOKUP($F206,DSKH!$D:$BF,54,0),"")</f>
        <v>OTC</v>
      </c>
      <c r="AE206" s="4">
        <f>SUMIFS('Doanh số khách hàng'!$F:$F,'Doanh số khách hàng'!$A:$A,'Chi tiết tuyến'!$F206)</f>
        <v>53333.333333333336</v>
      </c>
      <c r="AF206" s="16" t="str">
        <f t="shared" si="4"/>
        <v>F4</v>
      </c>
      <c r="AG206" s="16" t="str">
        <f t="shared" si="5"/>
        <v>F2</v>
      </c>
      <c r="AH206" t="b">
        <f t="shared" si="139"/>
        <v>0</v>
      </c>
      <c r="AI206" t="b">
        <f t="shared" si="140"/>
        <v>1</v>
      </c>
      <c r="AJ206">
        <f>IFERROR(VLOOKUP($AC206,Master!$D:$E,2,0),"")</f>
        <v>2</v>
      </c>
      <c r="AK206">
        <f>VLOOKUP($AF206,Master!$D:$E,2,0)</f>
        <v>4</v>
      </c>
      <c r="AL206" s="4">
        <f t="shared" si="141"/>
        <v>26666.666666666668</v>
      </c>
      <c r="AM206" t="str">
        <f>IFERROR(VLOOKUP($F206,DSKH!$D:$BF,31,0),"")</f>
        <v>Tỉnh Cà Mau</v>
      </c>
      <c r="AN206" t="str">
        <f>IFERROR(VLOOKUP($F206,DSKH!$D:$BF,29,0),"")</f>
        <v>Xã Ninh Quới</v>
      </c>
      <c r="AO206">
        <f>IFERROR(VLOOKUP($F206,DSKH!$D:$BF,52,0),"")</f>
        <v>53333.333333333336</v>
      </c>
      <c r="AP206">
        <f>IF(L206="x",1+COUNTIFS(AP$4:AP205,"&gt;0",$AA$4:$AA205,$AA205),0)</f>
        <v>0</v>
      </c>
      <c r="AQ206">
        <f>IF(M206="x",1+COUNTIFS(AQ$4:AQ205,"&gt;0",$AA$4:$AA205,$AA205),0)</f>
        <v>0</v>
      </c>
      <c r="AR206">
        <f>IF(N206="x",1+COUNTIFS(AR$4:AR205,"&gt;0",$AA$4:$AA205,$AA205),0)</f>
        <v>0</v>
      </c>
      <c r="AS206">
        <f>IF(O206="x",1+COUNTIFS(AS$4:AS205,"&gt;0",$AA$4:$AA205,$AA205),0)</f>
        <v>0</v>
      </c>
      <c r="AT206">
        <f>IF(P206="x",1+COUNTIFS(AT$4:AT205,"&gt;0",$AA$4:$AA205,$AA205),0)</f>
        <v>14</v>
      </c>
      <c r="AU206">
        <f>IF(Q206="x",1+COUNTIFS(AU$4:AU205,"&gt;0",$AA$4:$AA205,$AA205),0)</f>
        <v>0</v>
      </c>
      <c r="AV206">
        <f>IF(R206="x",1+COUNTIFS(AV$4:AV205,"&gt;0",$AA$4:$AA205,$AA205),0)</f>
        <v>0</v>
      </c>
      <c r="AW206">
        <f t="shared" si="8"/>
        <v>1</v>
      </c>
      <c r="AX206">
        <f t="shared" si="9"/>
        <v>0</v>
      </c>
      <c r="AY206">
        <f t="shared" si="142"/>
        <v>1</v>
      </c>
      <c r="AZ206">
        <f t="shared" si="143"/>
        <v>0</v>
      </c>
      <c r="BA206" s="4">
        <f t="shared" si="144"/>
        <v>0</v>
      </c>
      <c r="BB206" s="4">
        <f t="shared" si="145"/>
        <v>0</v>
      </c>
      <c r="BC206" s="4">
        <f t="shared" si="146"/>
        <v>0</v>
      </c>
      <c r="BD206" s="4">
        <f t="shared" si="147"/>
        <v>0</v>
      </c>
      <c r="BE206" s="4">
        <f t="shared" si="148"/>
        <v>26666.666666666668</v>
      </c>
      <c r="BF206" s="4">
        <f t="shared" si="149"/>
        <v>0</v>
      </c>
      <c r="BG206" s="4">
        <f t="shared" si="150"/>
        <v>0</v>
      </c>
      <c r="BH206" s="4">
        <f t="shared" si="151"/>
        <v>0</v>
      </c>
      <c r="BI206" s="4">
        <f t="shared" si="152"/>
        <v>0</v>
      </c>
      <c r="BJ206" s="4">
        <f t="shared" si="153"/>
        <v>0</v>
      </c>
      <c r="BK206" s="4">
        <f t="shared" si="154"/>
        <v>0</v>
      </c>
      <c r="BL206" s="4">
        <f t="shared" si="155"/>
        <v>1</v>
      </c>
      <c r="BM206" s="4">
        <f t="shared" si="156"/>
        <v>0</v>
      </c>
      <c r="BN206" s="4">
        <f t="shared" si="157"/>
        <v>0</v>
      </c>
      <c r="BO206">
        <f>SUMIFS(BH$5:BH206,$AA$5:$AA206,$AA206)</f>
        <v>7</v>
      </c>
      <c r="BP206">
        <f>SUMIFS(BI$5:BI206,$AA$5:$AA206,$AA206)</f>
        <v>7</v>
      </c>
      <c r="BQ206">
        <f>SUMIFS(BJ$5:BJ206,$AA$5:$AA206,$AA206)</f>
        <v>7</v>
      </c>
      <c r="BR206">
        <f>SUMIFS(BK$5:BK206,$AA$5:$AA206,$AA206)</f>
        <v>5</v>
      </c>
      <c r="BS206">
        <f>SUMIFS(BL$5:BL206,$AA$5:$AA206,$AA206)</f>
        <v>8</v>
      </c>
      <c r="BT206">
        <f>SUMIFS(BM$5:BM206,$AA$5:$AA206,$AA206)</f>
        <v>4</v>
      </c>
      <c r="BU206">
        <f>SUMIFS(BN$5:BN206,$AA$5:$AA206,$AA206)</f>
        <v>0</v>
      </c>
      <c r="BV206">
        <f t="shared" si="158"/>
        <v>14</v>
      </c>
      <c r="BW206">
        <f t="shared" si="159"/>
        <v>15</v>
      </c>
      <c r="BX206">
        <f t="shared" si="160"/>
        <v>14</v>
      </c>
      <c r="BY206">
        <f t="shared" si="161"/>
        <v>13</v>
      </c>
      <c r="BZ206">
        <f t="shared" si="162"/>
        <v>15</v>
      </c>
      <c r="CA206">
        <f t="shared" si="163"/>
        <v>21</v>
      </c>
      <c r="CB206">
        <f t="shared" si="164"/>
        <v>0</v>
      </c>
      <c r="CC206">
        <f t="shared" si="165"/>
        <v>8</v>
      </c>
      <c r="CD206">
        <f t="shared" si="166"/>
        <v>15</v>
      </c>
      <c r="CE206" t="str">
        <f>IFERROR(VLOOKUP($AA206,'Tuyến và nhân viên'!$I:$O,7,0),"")</f>
        <v>Trần Văn Khanh</v>
      </c>
      <c r="CF206">
        <f t="shared" si="167"/>
        <v>2</v>
      </c>
      <c r="CG206">
        <f t="shared" si="168"/>
        <v>1</v>
      </c>
      <c r="CH206">
        <f>COUNTIFS($L206:L206,"x")</f>
        <v>0</v>
      </c>
      <c r="CI206">
        <f>COUNTIFS($L206:M206,"x")</f>
        <v>0</v>
      </c>
      <c r="CJ206">
        <f>COUNTIFS($L206:N206,"x")</f>
        <v>0</v>
      </c>
      <c r="CK206">
        <f>COUNTIFS($L206:O206,"x")</f>
        <v>0</v>
      </c>
      <c r="CL206">
        <f>COUNTIFS($L206:P206,"x")</f>
        <v>1</v>
      </c>
      <c r="CM206">
        <f>COUNTIFS($L206:Q206,"x")</f>
        <v>1</v>
      </c>
      <c r="CN206">
        <f>COUNTIFS($L206:R206,"x")</f>
        <v>1</v>
      </c>
      <c r="CO206" t="str" cm="1">
        <f t="array" ref="CO206">IFERROR(INDEX($CH$4:$CN$4,0,MATCH(1,$CH206:$CN206,0)),"")</f>
        <v>Thứ 6</v>
      </c>
      <c r="CP206" t="str" cm="1">
        <f t="array" ref="CP206">IFERROR(INDEX($CH$4:$CN$4,0,MATCH(2,$CH206:$CN206,0)),"")</f>
        <v/>
      </c>
      <c r="CQ206" t="str">
        <f t="shared" si="169"/>
        <v>Thứ 6</v>
      </c>
      <c r="CR206" t="str">
        <f t="shared" si="29"/>
        <v>F2 - Tuần 1 &amp; 3</v>
      </c>
    </row>
    <row r="207" spans="1:96" x14ac:dyDescent="0.3">
      <c r="A207" s="117" t="s">
        <v>35495</v>
      </c>
      <c r="B207" s="118" t="s">
        <v>33266</v>
      </c>
      <c r="C207" s="118" t="s">
        <v>33267</v>
      </c>
      <c r="D207" s="118" t="s">
        <v>39659</v>
      </c>
      <c r="E207" s="118" t="s">
        <v>39660</v>
      </c>
      <c r="F207" s="118" t="s">
        <v>29619</v>
      </c>
      <c r="G207" s="118" t="s">
        <v>35706</v>
      </c>
      <c r="H207" s="118" t="s">
        <v>35712</v>
      </c>
      <c r="I207" s="118" t="s">
        <v>22</v>
      </c>
      <c r="J207" s="119" t="s">
        <v>39658</v>
      </c>
      <c r="K207" s="119" t="s">
        <v>23</v>
      </c>
      <c r="L207" s="117" t="s">
        <v>23</v>
      </c>
      <c r="M207" s="117" t="s">
        <v>23</v>
      </c>
      <c r="N207" s="117" t="s">
        <v>23</v>
      </c>
      <c r="O207" s="117" t="s">
        <v>23</v>
      </c>
      <c r="P207" s="117" t="s">
        <v>23</v>
      </c>
      <c r="Q207" s="117" t="s">
        <v>24</v>
      </c>
      <c r="R207" s="117" t="s">
        <v>23</v>
      </c>
      <c r="S207" s="117" t="s">
        <v>24</v>
      </c>
      <c r="T207" s="117" t="s">
        <v>24</v>
      </c>
      <c r="U207" s="117" t="s">
        <v>24</v>
      </c>
      <c r="V207" s="117" t="s">
        <v>24</v>
      </c>
      <c r="W207" s="74" t="str">
        <f t="shared" si="135"/>
        <v>x</v>
      </c>
      <c r="X207" s="74" t="str">
        <f t="shared" si="136"/>
        <v/>
      </c>
      <c r="Y207" s="74" t="str">
        <f t="shared" si="137"/>
        <v>x</v>
      </c>
      <c r="Z207" s="74" t="str">
        <f t="shared" si="138"/>
        <v/>
      </c>
      <c r="AA207" t="str">
        <f>VLOOKUP($D207,'Tuyến và nhân viên'!$D:$M,6,0)</f>
        <v>HL00594</v>
      </c>
      <c r="AB207" t="str">
        <f>VLOOKUP($D207,'Tuyến và nhân viên'!$D:$M,7,0)</f>
        <v>Quách Ngọc Duyên</v>
      </c>
      <c r="AC207" s="16" t="str">
        <f>IFERROR(VLOOKUP($F207,DSKH!$D:$BF,53,0),"")</f>
        <v>F2</v>
      </c>
      <c r="AD207" s="16" t="str">
        <f>IFERROR(VLOOKUP($F207,DSKH!$D:$BF,54,0),"")</f>
        <v>OTC</v>
      </c>
      <c r="AE207" s="4">
        <f>SUMIFS('Doanh số khách hàng'!$F:$F,'Doanh số khách hàng'!$A:$A,'Chi tiết tuyến'!$F207)</f>
        <v>134583.33333333334</v>
      </c>
      <c r="AF207" s="16" t="str">
        <f t="shared" si="4"/>
        <v>F4</v>
      </c>
      <c r="AG207" s="16" t="str">
        <f t="shared" si="5"/>
        <v>F2</v>
      </c>
      <c r="AH207" t="b">
        <f t="shared" si="139"/>
        <v>0</v>
      </c>
      <c r="AI207" t="b">
        <f t="shared" si="140"/>
        <v>1</v>
      </c>
      <c r="AJ207">
        <f>IFERROR(VLOOKUP($AC207,Master!$D:$E,2,0),"")</f>
        <v>2</v>
      </c>
      <c r="AK207">
        <f>VLOOKUP($AF207,Master!$D:$E,2,0)</f>
        <v>4</v>
      </c>
      <c r="AL207" s="4">
        <f t="shared" si="141"/>
        <v>67291.666666666672</v>
      </c>
      <c r="AM207" t="str">
        <f>IFERROR(VLOOKUP($F207,DSKH!$D:$BF,31,0),"")</f>
        <v>Tỉnh Cà Mau</v>
      </c>
      <c r="AN207" t="str">
        <f>IFERROR(VLOOKUP($F207,DSKH!$D:$BF,29,0),"")</f>
        <v>Xã Vĩnh Lợi</v>
      </c>
      <c r="AO207">
        <f>IFERROR(VLOOKUP($F207,DSKH!$D:$BF,52,0),"")</f>
        <v>134583.33333333334</v>
      </c>
      <c r="AP207">
        <f>IF(L207="x",1+COUNTIFS(AP$4:AP206,"&gt;0",$AA$4:$AA206,$AA206),0)</f>
        <v>0</v>
      </c>
      <c r="AQ207">
        <f>IF(M207="x",1+COUNTIFS(AQ$4:AQ206,"&gt;0",$AA$4:$AA206,$AA206),0)</f>
        <v>0</v>
      </c>
      <c r="AR207">
        <f>IF(N207="x",1+COUNTIFS(AR$4:AR206,"&gt;0",$AA$4:$AA206,$AA206),0)</f>
        <v>0</v>
      </c>
      <c r="AS207">
        <f>IF(O207="x",1+COUNTIFS(AS$4:AS206,"&gt;0",$AA$4:$AA206,$AA206),0)</f>
        <v>0</v>
      </c>
      <c r="AT207">
        <f>IF(P207="x",1+COUNTIFS(AT$4:AT206,"&gt;0",$AA$4:$AA206,$AA206),0)</f>
        <v>0</v>
      </c>
      <c r="AU207">
        <f>IF(Q207="x",1+COUNTIFS(AU$4:AU206,"&gt;0",$AA$4:$AA206,$AA206),0)</f>
        <v>6</v>
      </c>
      <c r="AV207">
        <f>IF(R207="x",1+COUNTIFS(AV$4:AV206,"&gt;0",$AA$4:$AA206,$AA206),0)</f>
        <v>0</v>
      </c>
      <c r="AW207">
        <f t="shared" si="8"/>
        <v>1</v>
      </c>
      <c r="AX207">
        <f t="shared" si="9"/>
        <v>0</v>
      </c>
      <c r="AY207">
        <f t="shared" si="142"/>
        <v>1</v>
      </c>
      <c r="AZ207">
        <f t="shared" si="143"/>
        <v>0</v>
      </c>
      <c r="BA207" s="4">
        <f t="shared" si="144"/>
        <v>0</v>
      </c>
      <c r="BB207" s="4">
        <f t="shared" si="145"/>
        <v>0</v>
      </c>
      <c r="BC207" s="4">
        <f t="shared" si="146"/>
        <v>0</v>
      </c>
      <c r="BD207" s="4">
        <f t="shared" si="147"/>
        <v>0</v>
      </c>
      <c r="BE207" s="4">
        <f t="shared" si="148"/>
        <v>0</v>
      </c>
      <c r="BF207" s="4">
        <f t="shared" si="149"/>
        <v>67291.666666666672</v>
      </c>
      <c r="BG207" s="4">
        <f t="shared" si="150"/>
        <v>0</v>
      </c>
      <c r="BH207" s="4">
        <f t="shared" si="151"/>
        <v>0</v>
      </c>
      <c r="BI207" s="4">
        <f t="shared" si="152"/>
        <v>0</v>
      </c>
      <c r="BJ207" s="4">
        <f t="shared" si="153"/>
        <v>0</v>
      </c>
      <c r="BK207" s="4">
        <f t="shared" si="154"/>
        <v>0</v>
      </c>
      <c r="BL207" s="4">
        <f t="shared" si="155"/>
        <v>0</v>
      </c>
      <c r="BM207" s="4">
        <f t="shared" si="156"/>
        <v>1</v>
      </c>
      <c r="BN207" s="4">
        <f t="shared" si="157"/>
        <v>0</v>
      </c>
      <c r="BO207">
        <f>SUMIFS(BH$5:BH207,$AA$5:$AA207,$AA207)</f>
        <v>7</v>
      </c>
      <c r="BP207">
        <f>SUMIFS(BI$5:BI207,$AA$5:$AA207,$AA207)</f>
        <v>7</v>
      </c>
      <c r="BQ207">
        <f>SUMIFS(BJ$5:BJ207,$AA$5:$AA207,$AA207)</f>
        <v>7</v>
      </c>
      <c r="BR207">
        <f>SUMIFS(BK$5:BK207,$AA$5:$AA207,$AA207)</f>
        <v>5</v>
      </c>
      <c r="BS207">
        <f>SUMIFS(BL$5:BL207,$AA$5:$AA207,$AA207)</f>
        <v>8</v>
      </c>
      <c r="BT207">
        <f>SUMIFS(BM$5:BM207,$AA$5:$AA207,$AA207)</f>
        <v>5</v>
      </c>
      <c r="BU207">
        <f>SUMIFS(BN$5:BN207,$AA$5:$AA207,$AA207)</f>
        <v>0</v>
      </c>
      <c r="BV207">
        <f t="shared" si="158"/>
        <v>14</v>
      </c>
      <c r="BW207">
        <f t="shared" si="159"/>
        <v>15</v>
      </c>
      <c r="BX207">
        <f t="shared" si="160"/>
        <v>14</v>
      </c>
      <c r="BY207">
        <f t="shared" si="161"/>
        <v>13</v>
      </c>
      <c r="BZ207">
        <f t="shared" si="162"/>
        <v>15</v>
      </c>
      <c r="CA207">
        <f t="shared" si="163"/>
        <v>21</v>
      </c>
      <c r="CB207">
        <f t="shared" si="164"/>
        <v>0</v>
      </c>
      <c r="CC207">
        <f t="shared" si="165"/>
        <v>5</v>
      </c>
      <c r="CD207">
        <f t="shared" si="166"/>
        <v>21</v>
      </c>
      <c r="CE207" t="str">
        <f>IFERROR(VLOOKUP($AA207,'Tuyến và nhân viên'!$I:$O,7,0),"")</f>
        <v>Trần Văn Khanh</v>
      </c>
      <c r="CF207">
        <f t="shared" si="167"/>
        <v>2</v>
      </c>
      <c r="CG207">
        <f t="shared" si="168"/>
        <v>1</v>
      </c>
      <c r="CH207">
        <f>COUNTIFS($L207:L207,"x")</f>
        <v>0</v>
      </c>
      <c r="CI207">
        <f>COUNTIFS($L207:M207,"x")</f>
        <v>0</v>
      </c>
      <c r="CJ207">
        <f>COUNTIFS($L207:N207,"x")</f>
        <v>0</v>
      </c>
      <c r="CK207">
        <f>COUNTIFS($L207:O207,"x")</f>
        <v>0</v>
      </c>
      <c r="CL207">
        <f>COUNTIFS($L207:P207,"x")</f>
        <v>0</v>
      </c>
      <c r="CM207">
        <f>COUNTIFS($L207:Q207,"x")</f>
        <v>1</v>
      </c>
      <c r="CN207">
        <f>COUNTIFS($L207:R207,"x")</f>
        <v>1</v>
      </c>
      <c r="CO207" t="str" cm="1">
        <f t="array" ref="CO207">IFERROR(INDEX($CH$4:$CN$4,0,MATCH(1,$CH207:$CN207,0)),"")</f>
        <v>Thứ 7</v>
      </c>
      <c r="CP207" t="str" cm="1">
        <f t="array" ref="CP207">IFERROR(INDEX($CH$4:$CN$4,0,MATCH(2,$CH207:$CN207,0)),"")</f>
        <v/>
      </c>
      <c r="CQ207" t="str">
        <f t="shared" si="169"/>
        <v>Thứ 7</v>
      </c>
      <c r="CR207" t="str">
        <f t="shared" si="29"/>
        <v>F2 - Tuần 1 &amp; 3</v>
      </c>
    </row>
    <row r="208" spans="1:96" x14ac:dyDescent="0.3">
      <c r="A208" s="117" t="s">
        <v>35506</v>
      </c>
      <c r="B208" s="118" t="s">
        <v>33266</v>
      </c>
      <c r="C208" s="118" t="s">
        <v>33267</v>
      </c>
      <c r="D208" s="118" t="s">
        <v>39659</v>
      </c>
      <c r="E208" s="118" t="s">
        <v>39660</v>
      </c>
      <c r="F208" s="118" t="s">
        <v>24424</v>
      </c>
      <c r="G208" s="118" t="s">
        <v>35745</v>
      </c>
      <c r="H208" s="118" t="s">
        <v>35751</v>
      </c>
      <c r="I208" s="118" t="s">
        <v>22</v>
      </c>
      <c r="J208" s="119" t="s">
        <v>39658</v>
      </c>
      <c r="K208" s="119" t="s">
        <v>23</v>
      </c>
      <c r="L208" s="117" t="s">
        <v>23</v>
      </c>
      <c r="M208" s="117" t="s">
        <v>23</v>
      </c>
      <c r="N208" s="117" t="s">
        <v>23</v>
      </c>
      <c r="O208" s="117" t="s">
        <v>23</v>
      </c>
      <c r="P208" s="117" t="s">
        <v>24</v>
      </c>
      <c r="Q208" s="117" t="s">
        <v>23</v>
      </c>
      <c r="R208" s="117" t="s">
        <v>23</v>
      </c>
      <c r="S208" s="117" t="s">
        <v>24</v>
      </c>
      <c r="T208" s="117" t="s">
        <v>24</v>
      </c>
      <c r="U208" s="117" t="s">
        <v>24</v>
      </c>
      <c r="V208" s="117" t="s">
        <v>24</v>
      </c>
      <c r="W208" s="74" t="str">
        <f t="shared" si="135"/>
        <v>x</v>
      </c>
      <c r="X208" s="74" t="str">
        <f t="shared" si="136"/>
        <v>x</v>
      </c>
      <c r="Y208" s="74" t="str">
        <f t="shared" si="137"/>
        <v>x</v>
      </c>
      <c r="Z208" s="74" t="str">
        <f t="shared" si="138"/>
        <v>x</v>
      </c>
      <c r="AA208" t="str">
        <f>VLOOKUP($D208,'Tuyến và nhân viên'!$D:$M,6,0)</f>
        <v>HL00594</v>
      </c>
      <c r="AB208" t="str">
        <f>VLOOKUP($D208,'Tuyến và nhân viên'!$D:$M,7,0)</f>
        <v>Quách Ngọc Duyên</v>
      </c>
      <c r="AC208" s="16" t="str">
        <f>IFERROR(VLOOKUP($F208,DSKH!$D:$BF,53,0),"")</f>
        <v>F4</v>
      </c>
      <c r="AD208" s="16" t="str">
        <f>IFERROR(VLOOKUP($F208,DSKH!$D:$BF,54,0),"")</f>
        <v>OTC</v>
      </c>
      <c r="AE208" s="4">
        <f>SUMIFS('Doanh số khách hàng'!$F:$F,'Doanh số khách hàng'!$A:$A,'Chi tiết tuyến'!$F208)</f>
        <v>725866.66666666663</v>
      </c>
      <c r="AF208" s="16" t="str">
        <f t="shared" si="4"/>
        <v>F4</v>
      </c>
      <c r="AG208" s="16" t="str">
        <f t="shared" si="5"/>
        <v>F4</v>
      </c>
      <c r="AH208" t="b">
        <f t="shared" si="139"/>
        <v>1</v>
      </c>
      <c r="AI208" t="b">
        <f t="shared" si="140"/>
        <v>1</v>
      </c>
      <c r="AJ208">
        <f>IFERROR(VLOOKUP($AC208,Master!$D:$E,2,0),"")</f>
        <v>4</v>
      </c>
      <c r="AK208">
        <f>VLOOKUP($AF208,Master!$D:$E,2,0)</f>
        <v>4</v>
      </c>
      <c r="AL208" s="4">
        <f t="shared" si="141"/>
        <v>181466.66666666666</v>
      </c>
      <c r="AM208" t="str">
        <f>IFERROR(VLOOKUP($F208,DSKH!$D:$BF,31,0),"")</f>
        <v>Tỉnh Cà Mau</v>
      </c>
      <c r="AN208" t="str">
        <f>IFERROR(VLOOKUP($F208,DSKH!$D:$BF,29,0),"")</f>
        <v>Xã Hồng Dân</v>
      </c>
      <c r="AO208">
        <f>IFERROR(VLOOKUP($F208,DSKH!$D:$BF,52,0),"")</f>
        <v>725866.66666666663</v>
      </c>
      <c r="AP208">
        <f>IF(L208="x",1+COUNTIFS(AP$4:AP207,"&gt;0",$AA$4:$AA207,$AA207),0)</f>
        <v>0</v>
      </c>
      <c r="AQ208">
        <f>IF(M208="x",1+COUNTIFS(AQ$4:AQ207,"&gt;0",$AA$4:$AA207,$AA207),0)</f>
        <v>0</v>
      </c>
      <c r="AR208">
        <f>IF(N208="x",1+COUNTIFS(AR$4:AR207,"&gt;0",$AA$4:$AA207,$AA207),0)</f>
        <v>0</v>
      </c>
      <c r="AS208">
        <f>IF(O208="x",1+COUNTIFS(AS$4:AS207,"&gt;0",$AA$4:$AA207,$AA207),0)</f>
        <v>0</v>
      </c>
      <c r="AT208">
        <f>IF(P208="x",1+COUNTIFS(AT$4:AT207,"&gt;0",$AA$4:$AA207,$AA207),0)</f>
        <v>15</v>
      </c>
      <c r="AU208">
        <f>IF(Q208="x",1+COUNTIFS(AU$4:AU207,"&gt;0",$AA$4:$AA207,$AA207),0)</f>
        <v>0</v>
      </c>
      <c r="AV208">
        <f>IF(R208="x",1+COUNTIFS(AV$4:AV207,"&gt;0",$AA$4:$AA207,$AA207),0)</f>
        <v>0</v>
      </c>
      <c r="AW208">
        <f t="shared" si="8"/>
        <v>1</v>
      </c>
      <c r="AX208">
        <f t="shared" si="9"/>
        <v>1</v>
      </c>
      <c r="AY208">
        <f t="shared" si="142"/>
        <v>1</v>
      </c>
      <c r="AZ208">
        <f t="shared" si="143"/>
        <v>1</v>
      </c>
      <c r="BA208" s="4">
        <f t="shared" si="144"/>
        <v>0</v>
      </c>
      <c r="BB208" s="4">
        <f t="shared" si="145"/>
        <v>0</v>
      </c>
      <c r="BC208" s="4">
        <f t="shared" si="146"/>
        <v>0</v>
      </c>
      <c r="BD208" s="4">
        <f t="shared" si="147"/>
        <v>0</v>
      </c>
      <c r="BE208" s="4">
        <f t="shared" si="148"/>
        <v>181466.66666666666</v>
      </c>
      <c r="BF208" s="4">
        <f t="shared" si="149"/>
        <v>0</v>
      </c>
      <c r="BG208" s="4">
        <f t="shared" si="150"/>
        <v>0</v>
      </c>
      <c r="BH208" s="4">
        <f t="shared" si="151"/>
        <v>0</v>
      </c>
      <c r="BI208" s="4">
        <f t="shared" si="152"/>
        <v>0</v>
      </c>
      <c r="BJ208" s="4">
        <f t="shared" si="153"/>
        <v>0</v>
      </c>
      <c r="BK208" s="4">
        <f t="shared" si="154"/>
        <v>0</v>
      </c>
      <c r="BL208" s="4">
        <f t="shared" si="155"/>
        <v>0</v>
      </c>
      <c r="BM208" s="4">
        <f t="shared" si="156"/>
        <v>0</v>
      </c>
      <c r="BN208" s="4">
        <f t="shared" si="157"/>
        <v>0</v>
      </c>
      <c r="BO208">
        <f>SUMIFS(BH$5:BH208,$AA$5:$AA208,$AA208)</f>
        <v>7</v>
      </c>
      <c r="BP208">
        <f>SUMIFS(BI$5:BI208,$AA$5:$AA208,$AA208)</f>
        <v>7</v>
      </c>
      <c r="BQ208">
        <f>SUMIFS(BJ$5:BJ208,$AA$5:$AA208,$AA208)</f>
        <v>7</v>
      </c>
      <c r="BR208">
        <f>SUMIFS(BK$5:BK208,$AA$5:$AA208,$AA208)</f>
        <v>5</v>
      </c>
      <c r="BS208">
        <f>SUMIFS(BL$5:BL208,$AA$5:$AA208,$AA208)</f>
        <v>8</v>
      </c>
      <c r="BT208">
        <f>SUMIFS(BM$5:BM208,$AA$5:$AA208,$AA208)</f>
        <v>5</v>
      </c>
      <c r="BU208">
        <f>SUMIFS(BN$5:BN208,$AA$5:$AA208,$AA208)</f>
        <v>0</v>
      </c>
      <c r="BV208">
        <f t="shared" si="158"/>
        <v>14</v>
      </c>
      <c r="BW208">
        <f t="shared" si="159"/>
        <v>15</v>
      </c>
      <c r="BX208">
        <f t="shared" si="160"/>
        <v>14</v>
      </c>
      <c r="BY208">
        <f t="shared" si="161"/>
        <v>13</v>
      </c>
      <c r="BZ208">
        <f t="shared" si="162"/>
        <v>15</v>
      </c>
      <c r="CA208">
        <f t="shared" si="163"/>
        <v>21</v>
      </c>
      <c r="CB208">
        <f t="shared" si="164"/>
        <v>0</v>
      </c>
      <c r="CC208">
        <f t="shared" si="165"/>
        <v>0</v>
      </c>
      <c r="CD208">
        <f t="shared" si="166"/>
        <v>0</v>
      </c>
      <c r="CE208" t="str">
        <f>IFERROR(VLOOKUP($AA208,'Tuyến và nhân viên'!$I:$O,7,0),"")</f>
        <v>Trần Văn Khanh</v>
      </c>
      <c r="CF208">
        <f t="shared" si="167"/>
        <v>4</v>
      </c>
      <c r="CG208">
        <f t="shared" si="168"/>
        <v>1</v>
      </c>
      <c r="CH208">
        <f>COUNTIFS($L208:L208,"x")</f>
        <v>0</v>
      </c>
      <c r="CI208">
        <f>COUNTIFS($L208:M208,"x")</f>
        <v>0</v>
      </c>
      <c r="CJ208">
        <f>COUNTIFS($L208:N208,"x")</f>
        <v>0</v>
      </c>
      <c r="CK208">
        <f>COUNTIFS($L208:O208,"x")</f>
        <v>0</v>
      </c>
      <c r="CL208">
        <f>COUNTIFS($L208:P208,"x")</f>
        <v>1</v>
      </c>
      <c r="CM208">
        <f>COUNTIFS($L208:Q208,"x")</f>
        <v>1</v>
      </c>
      <c r="CN208">
        <f>COUNTIFS($L208:R208,"x")</f>
        <v>1</v>
      </c>
      <c r="CO208" t="str" cm="1">
        <f t="array" ref="CO208">IFERROR(INDEX($CH$4:$CN$4,0,MATCH(1,$CH208:$CN208,0)),"")</f>
        <v>Thứ 6</v>
      </c>
      <c r="CP208" t="str" cm="1">
        <f t="array" ref="CP208">IFERROR(INDEX($CH$4:$CN$4,0,MATCH(2,$CH208:$CN208,0)),"")</f>
        <v/>
      </c>
      <c r="CQ208" t="str">
        <f t="shared" si="169"/>
        <v>Thứ 6</v>
      </c>
      <c r="CR208" t="str">
        <f t="shared" si="29"/>
        <v>F4 - Tất cả các tuần</v>
      </c>
    </row>
    <row r="209" spans="1:96" x14ac:dyDescent="0.3">
      <c r="A209" s="117" t="s">
        <v>35517</v>
      </c>
      <c r="B209" s="118" t="s">
        <v>33266</v>
      </c>
      <c r="C209" s="118" t="s">
        <v>33267</v>
      </c>
      <c r="D209" s="118" t="s">
        <v>39659</v>
      </c>
      <c r="E209" s="118" t="s">
        <v>39660</v>
      </c>
      <c r="F209" s="118" t="s">
        <v>12984</v>
      </c>
      <c r="G209" s="118" t="s">
        <v>35779</v>
      </c>
      <c r="H209" s="118" t="s">
        <v>35785</v>
      </c>
      <c r="I209" s="118" t="s">
        <v>22</v>
      </c>
      <c r="J209" s="119" t="s">
        <v>39658</v>
      </c>
      <c r="K209" s="119" t="s">
        <v>23</v>
      </c>
      <c r="L209" s="117" t="s">
        <v>24</v>
      </c>
      <c r="M209" s="117" t="s">
        <v>23</v>
      </c>
      <c r="N209" s="117" t="s">
        <v>23</v>
      </c>
      <c r="O209" s="117" t="s">
        <v>23</v>
      </c>
      <c r="P209" s="117" t="s">
        <v>23</v>
      </c>
      <c r="Q209" s="117" t="s">
        <v>23</v>
      </c>
      <c r="R209" s="117" t="s">
        <v>23</v>
      </c>
      <c r="S209" s="117" t="s">
        <v>24</v>
      </c>
      <c r="T209" s="117" t="s">
        <v>24</v>
      </c>
      <c r="U209" s="117" t="s">
        <v>24</v>
      </c>
      <c r="V209" s="117" t="s">
        <v>24</v>
      </c>
      <c r="W209" s="74" t="str">
        <f t="shared" si="135"/>
        <v>x</v>
      </c>
      <c r="X209" s="74" t="str">
        <f t="shared" si="136"/>
        <v/>
      </c>
      <c r="Y209" s="74" t="str">
        <f t="shared" si="137"/>
        <v>x</v>
      </c>
      <c r="Z209" s="74" t="str">
        <f t="shared" si="138"/>
        <v/>
      </c>
      <c r="AA209" t="str">
        <f>VLOOKUP($D209,'Tuyến và nhân viên'!$D:$M,6,0)</f>
        <v>HL00594</v>
      </c>
      <c r="AB209" t="str">
        <f>VLOOKUP($D209,'Tuyến và nhân viên'!$D:$M,7,0)</f>
        <v>Quách Ngọc Duyên</v>
      </c>
      <c r="AC209" s="16" t="str">
        <f>IFERROR(VLOOKUP($F209,DSKH!$D:$BF,53,0),"")</f>
        <v>F2</v>
      </c>
      <c r="AD209" s="16" t="str">
        <f>IFERROR(VLOOKUP($F209,DSKH!$D:$BF,54,0),"")</f>
        <v>OTC</v>
      </c>
      <c r="AE209" s="4">
        <f>SUMIFS('Doanh số khách hàng'!$F:$F,'Doanh số khách hàng'!$A:$A,'Chi tiết tuyến'!$F209)</f>
        <v>138666.66666666666</v>
      </c>
      <c r="AF209" s="16" t="str">
        <f t="shared" si="4"/>
        <v>F4</v>
      </c>
      <c r="AG209" s="16" t="str">
        <f t="shared" si="5"/>
        <v>F2</v>
      </c>
      <c r="AH209" t="b">
        <f t="shared" si="139"/>
        <v>0</v>
      </c>
      <c r="AI209" t="b">
        <f t="shared" si="140"/>
        <v>1</v>
      </c>
      <c r="AJ209">
        <f>IFERROR(VLOOKUP($AC209,Master!$D:$E,2,0),"")</f>
        <v>2</v>
      </c>
      <c r="AK209">
        <f>VLOOKUP($AF209,Master!$D:$E,2,0)</f>
        <v>4</v>
      </c>
      <c r="AL209" s="4">
        <f t="shared" si="141"/>
        <v>69333.333333333328</v>
      </c>
      <c r="AM209" t="str">
        <f>IFERROR(VLOOKUP($F209,DSKH!$D:$BF,31,0),"")</f>
        <v>Tỉnh Cà Mau</v>
      </c>
      <c r="AN209" t="str">
        <f>IFERROR(VLOOKUP($F209,DSKH!$D:$BF,29,0),"")</f>
        <v>Xã Đông Hải</v>
      </c>
      <c r="AO209">
        <f>IFERROR(VLOOKUP($F209,DSKH!$D:$BF,52,0),"")</f>
        <v>138666.66666666666</v>
      </c>
      <c r="AP209">
        <f>IF(L209="x",1+COUNTIFS(AP$4:AP208,"&gt;0",$AA$4:$AA208,$AA208),0)</f>
        <v>10</v>
      </c>
      <c r="AQ209">
        <f>IF(M209="x",1+COUNTIFS(AQ$4:AQ208,"&gt;0",$AA$4:$AA208,$AA208),0)</f>
        <v>0</v>
      </c>
      <c r="AR209">
        <f>IF(N209="x",1+COUNTIFS(AR$4:AR208,"&gt;0",$AA$4:$AA208,$AA208),0)</f>
        <v>0</v>
      </c>
      <c r="AS209">
        <f>IF(O209="x",1+COUNTIFS(AS$4:AS208,"&gt;0",$AA$4:$AA208,$AA208),0)</f>
        <v>0</v>
      </c>
      <c r="AT209">
        <f>IF(P209="x",1+COUNTIFS(AT$4:AT208,"&gt;0",$AA$4:$AA208,$AA208),0)</f>
        <v>0</v>
      </c>
      <c r="AU209">
        <f>IF(Q209="x",1+COUNTIFS(AU$4:AU208,"&gt;0",$AA$4:$AA208,$AA208),0)</f>
        <v>0</v>
      </c>
      <c r="AV209">
        <f>IF(R209="x",1+COUNTIFS(AV$4:AV208,"&gt;0",$AA$4:$AA208,$AA208),0)</f>
        <v>0</v>
      </c>
      <c r="AW209">
        <f t="shared" si="8"/>
        <v>1</v>
      </c>
      <c r="AX209">
        <f t="shared" si="9"/>
        <v>0</v>
      </c>
      <c r="AY209">
        <f t="shared" si="142"/>
        <v>1</v>
      </c>
      <c r="AZ209">
        <f t="shared" si="143"/>
        <v>0</v>
      </c>
      <c r="BA209" s="4">
        <f t="shared" si="144"/>
        <v>69333.333333333328</v>
      </c>
      <c r="BB209" s="4">
        <f t="shared" si="145"/>
        <v>0</v>
      </c>
      <c r="BC209" s="4">
        <f t="shared" si="146"/>
        <v>0</v>
      </c>
      <c r="BD209" s="4">
        <f t="shared" si="147"/>
        <v>0</v>
      </c>
      <c r="BE209" s="4">
        <f t="shared" si="148"/>
        <v>0</v>
      </c>
      <c r="BF209" s="4">
        <f t="shared" si="149"/>
        <v>0</v>
      </c>
      <c r="BG209" s="4">
        <f t="shared" si="150"/>
        <v>0</v>
      </c>
      <c r="BH209" s="4">
        <f t="shared" si="151"/>
        <v>1</v>
      </c>
      <c r="BI209" s="4">
        <f t="shared" si="152"/>
        <v>0</v>
      </c>
      <c r="BJ209" s="4">
        <f t="shared" si="153"/>
        <v>0</v>
      </c>
      <c r="BK209" s="4">
        <f t="shared" si="154"/>
        <v>0</v>
      </c>
      <c r="BL209" s="4">
        <f t="shared" si="155"/>
        <v>0</v>
      </c>
      <c r="BM209" s="4">
        <f t="shared" si="156"/>
        <v>0</v>
      </c>
      <c r="BN209" s="4">
        <f t="shared" si="157"/>
        <v>0</v>
      </c>
      <c r="BO209">
        <f>SUMIFS(BH$5:BH209,$AA$5:$AA209,$AA209)</f>
        <v>8</v>
      </c>
      <c r="BP209">
        <f>SUMIFS(BI$5:BI209,$AA$5:$AA209,$AA209)</f>
        <v>7</v>
      </c>
      <c r="BQ209">
        <f>SUMIFS(BJ$5:BJ209,$AA$5:$AA209,$AA209)</f>
        <v>7</v>
      </c>
      <c r="BR209">
        <f>SUMIFS(BK$5:BK209,$AA$5:$AA209,$AA209)</f>
        <v>5</v>
      </c>
      <c r="BS209">
        <f>SUMIFS(BL$5:BL209,$AA$5:$AA209,$AA209)</f>
        <v>8</v>
      </c>
      <c r="BT209">
        <f>SUMIFS(BM$5:BM209,$AA$5:$AA209,$AA209)</f>
        <v>5</v>
      </c>
      <c r="BU209">
        <f>SUMIFS(BN$5:BN209,$AA$5:$AA209,$AA209)</f>
        <v>0</v>
      </c>
      <c r="BV209">
        <f t="shared" si="158"/>
        <v>14</v>
      </c>
      <c r="BW209">
        <f t="shared" si="159"/>
        <v>15</v>
      </c>
      <c r="BX209">
        <f t="shared" si="160"/>
        <v>14</v>
      </c>
      <c r="BY209">
        <f t="shared" si="161"/>
        <v>13</v>
      </c>
      <c r="BZ209">
        <f t="shared" si="162"/>
        <v>15</v>
      </c>
      <c r="CA209">
        <f t="shared" si="163"/>
        <v>21</v>
      </c>
      <c r="CB209">
        <f t="shared" si="164"/>
        <v>0</v>
      </c>
      <c r="CC209">
        <f t="shared" si="165"/>
        <v>8</v>
      </c>
      <c r="CD209">
        <f t="shared" si="166"/>
        <v>14</v>
      </c>
      <c r="CE209" t="str">
        <f>IFERROR(VLOOKUP($AA209,'Tuyến và nhân viên'!$I:$O,7,0),"")</f>
        <v>Trần Văn Khanh</v>
      </c>
      <c r="CF209">
        <f t="shared" si="167"/>
        <v>2</v>
      </c>
      <c r="CG209">
        <f t="shared" si="168"/>
        <v>1</v>
      </c>
      <c r="CH209">
        <f>COUNTIFS($L209:L209,"x")</f>
        <v>1</v>
      </c>
      <c r="CI209">
        <f>COUNTIFS($L209:M209,"x")</f>
        <v>1</v>
      </c>
      <c r="CJ209">
        <f>COUNTIFS($L209:N209,"x")</f>
        <v>1</v>
      </c>
      <c r="CK209">
        <f>COUNTIFS($L209:O209,"x")</f>
        <v>1</v>
      </c>
      <c r="CL209">
        <f>COUNTIFS($L209:P209,"x")</f>
        <v>1</v>
      </c>
      <c r="CM209">
        <f>COUNTIFS($L209:Q209,"x")</f>
        <v>1</v>
      </c>
      <c r="CN209">
        <f>COUNTIFS($L209:R209,"x")</f>
        <v>1</v>
      </c>
      <c r="CO209" t="str" cm="1">
        <f t="array" ref="CO209">IFERROR(INDEX($CH$4:$CN$4,0,MATCH(1,$CH209:$CN209,0)),"")</f>
        <v>Thứ 2</v>
      </c>
      <c r="CP209" t="str" cm="1">
        <f t="array" ref="CP209">IFERROR(INDEX($CH$4:$CN$4,0,MATCH(2,$CH209:$CN209,0)),"")</f>
        <v/>
      </c>
      <c r="CQ209" t="str">
        <f t="shared" si="169"/>
        <v>Thứ 2</v>
      </c>
      <c r="CR209" t="str">
        <f t="shared" si="29"/>
        <v>F2 - Tuần 1 &amp; 3</v>
      </c>
    </row>
    <row r="210" spans="1:96" x14ac:dyDescent="0.3">
      <c r="A210" s="117" t="s">
        <v>35526</v>
      </c>
      <c r="B210" s="118" t="s">
        <v>33266</v>
      </c>
      <c r="C210" s="118" t="s">
        <v>33267</v>
      </c>
      <c r="D210" s="118" t="s">
        <v>39659</v>
      </c>
      <c r="E210" s="118" t="s">
        <v>39660</v>
      </c>
      <c r="F210" s="118" t="s">
        <v>28697</v>
      </c>
      <c r="G210" s="118" t="s">
        <v>35800</v>
      </c>
      <c r="H210" s="118" t="s">
        <v>35806</v>
      </c>
      <c r="I210" s="118" t="s">
        <v>22</v>
      </c>
      <c r="J210" s="119" t="s">
        <v>39658</v>
      </c>
      <c r="K210" s="119" t="s">
        <v>23</v>
      </c>
      <c r="L210" s="117" t="s">
        <v>23</v>
      </c>
      <c r="M210" s="117" t="s">
        <v>23</v>
      </c>
      <c r="N210" s="117" t="s">
        <v>23</v>
      </c>
      <c r="O210" s="117" t="s">
        <v>24</v>
      </c>
      <c r="P210" s="117" t="s">
        <v>23</v>
      </c>
      <c r="Q210" s="117" t="s">
        <v>23</v>
      </c>
      <c r="R210" s="117" t="s">
        <v>23</v>
      </c>
      <c r="S210" s="117" t="s">
        <v>24</v>
      </c>
      <c r="T210" s="117" t="s">
        <v>24</v>
      </c>
      <c r="U210" s="117" t="s">
        <v>24</v>
      </c>
      <c r="V210" s="117" t="s">
        <v>24</v>
      </c>
      <c r="W210" s="74" t="str">
        <f t="shared" si="135"/>
        <v>x</v>
      </c>
      <c r="X210" s="74" t="str">
        <f t="shared" si="136"/>
        <v/>
      </c>
      <c r="Y210" s="74" t="str">
        <f t="shared" si="137"/>
        <v>x</v>
      </c>
      <c r="Z210" s="74" t="str">
        <f t="shared" si="138"/>
        <v/>
      </c>
      <c r="AA210" t="str">
        <f>VLOOKUP($D210,'Tuyến và nhân viên'!$D:$M,6,0)</f>
        <v>HL00594</v>
      </c>
      <c r="AB210" t="str">
        <f>VLOOKUP($D210,'Tuyến và nhân viên'!$D:$M,7,0)</f>
        <v>Quách Ngọc Duyên</v>
      </c>
      <c r="AC210" s="16" t="str">
        <f>IFERROR(VLOOKUP($F210,DSKH!$D:$BF,53,0),"")</f>
        <v>F2</v>
      </c>
      <c r="AD210" s="16" t="str">
        <f>IFERROR(VLOOKUP($F210,DSKH!$D:$BF,54,0),"")</f>
        <v>OTC</v>
      </c>
      <c r="AE210" s="4">
        <f>SUMIFS('Doanh số khách hàng'!$F:$F,'Doanh số khách hàng'!$A:$A,'Chi tiết tuyến'!$F210)</f>
        <v>119633.33333333333</v>
      </c>
      <c r="AF210" s="16" t="str">
        <f t="shared" si="4"/>
        <v>F4</v>
      </c>
      <c r="AG210" s="16" t="str">
        <f t="shared" si="5"/>
        <v>F2</v>
      </c>
      <c r="AH210" t="b">
        <f t="shared" si="139"/>
        <v>0</v>
      </c>
      <c r="AI210" t="b">
        <f t="shared" si="140"/>
        <v>1</v>
      </c>
      <c r="AJ210">
        <f>IFERROR(VLOOKUP($AC210,Master!$D:$E,2,0),"")</f>
        <v>2</v>
      </c>
      <c r="AK210">
        <f>VLOOKUP($AF210,Master!$D:$E,2,0)</f>
        <v>4</v>
      </c>
      <c r="AL210" s="4">
        <f t="shared" si="141"/>
        <v>59816.666666666664</v>
      </c>
      <c r="AM210" t="str">
        <f>IFERROR(VLOOKUP($F210,DSKH!$D:$BF,31,0),"")</f>
        <v>Tỉnh Cà Mau</v>
      </c>
      <c r="AN210" t="str">
        <f>IFERROR(VLOOKUP($F210,DSKH!$D:$BF,29,0),"")</f>
        <v>Xã Phước Long</v>
      </c>
      <c r="AO210">
        <f>IFERROR(VLOOKUP($F210,DSKH!$D:$BF,52,0),"")</f>
        <v>119633.33333333333</v>
      </c>
      <c r="AP210">
        <f>IF(L210="x",1+COUNTIFS(AP$4:AP209,"&gt;0",$AA$4:$AA209,$AA209),0)</f>
        <v>0</v>
      </c>
      <c r="AQ210">
        <f>IF(M210="x",1+COUNTIFS(AQ$4:AQ209,"&gt;0",$AA$4:$AA209,$AA209),0)</f>
        <v>0</v>
      </c>
      <c r="AR210">
        <f>IF(N210="x",1+COUNTIFS(AR$4:AR209,"&gt;0",$AA$4:$AA209,$AA209),0)</f>
        <v>0</v>
      </c>
      <c r="AS210">
        <f>IF(O210="x",1+COUNTIFS(AS$4:AS209,"&gt;0",$AA$4:$AA209,$AA209),0)</f>
        <v>9</v>
      </c>
      <c r="AT210">
        <f>IF(P210="x",1+COUNTIFS(AT$4:AT209,"&gt;0",$AA$4:$AA209,$AA209),0)</f>
        <v>0</v>
      </c>
      <c r="AU210">
        <f>IF(Q210="x",1+COUNTIFS(AU$4:AU209,"&gt;0",$AA$4:$AA209,$AA209),0)</f>
        <v>0</v>
      </c>
      <c r="AV210">
        <f>IF(R210="x",1+COUNTIFS(AV$4:AV209,"&gt;0",$AA$4:$AA209,$AA209),0)</f>
        <v>0</v>
      </c>
      <c r="AW210">
        <f t="shared" si="8"/>
        <v>1</v>
      </c>
      <c r="AX210">
        <f t="shared" si="9"/>
        <v>0</v>
      </c>
      <c r="AY210">
        <f t="shared" si="142"/>
        <v>1</v>
      </c>
      <c r="AZ210">
        <f t="shared" si="143"/>
        <v>0</v>
      </c>
      <c r="BA210" s="4">
        <f t="shared" si="144"/>
        <v>0</v>
      </c>
      <c r="BB210" s="4">
        <f t="shared" si="145"/>
        <v>0</v>
      </c>
      <c r="BC210" s="4">
        <f t="shared" si="146"/>
        <v>0</v>
      </c>
      <c r="BD210" s="4">
        <f t="shared" si="147"/>
        <v>59816.666666666664</v>
      </c>
      <c r="BE210" s="4">
        <f t="shared" si="148"/>
        <v>0</v>
      </c>
      <c r="BF210" s="4">
        <f t="shared" si="149"/>
        <v>0</v>
      </c>
      <c r="BG210" s="4">
        <f t="shared" si="150"/>
        <v>0</v>
      </c>
      <c r="BH210" s="4">
        <f t="shared" si="151"/>
        <v>0</v>
      </c>
      <c r="BI210" s="4">
        <f t="shared" si="152"/>
        <v>0</v>
      </c>
      <c r="BJ210" s="4">
        <f t="shared" si="153"/>
        <v>0</v>
      </c>
      <c r="BK210" s="4">
        <f t="shared" si="154"/>
        <v>1</v>
      </c>
      <c r="BL210" s="4">
        <f t="shared" si="155"/>
        <v>0</v>
      </c>
      <c r="BM210" s="4">
        <f t="shared" si="156"/>
        <v>0</v>
      </c>
      <c r="BN210" s="4">
        <f t="shared" si="157"/>
        <v>0</v>
      </c>
      <c r="BO210">
        <f>SUMIFS(BH$5:BH210,$AA$5:$AA210,$AA210)</f>
        <v>8</v>
      </c>
      <c r="BP210">
        <f>SUMIFS(BI$5:BI210,$AA$5:$AA210,$AA210)</f>
        <v>7</v>
      </c>
      <c r="BQ210">
        <f>SUMIFS(BJ$5:BJ210,$AA$5:$AA210,$AA210)</f>
        <v>7</v>
      </c>
      <c r="BR210">
        <f>SUMIFS(BK$5:BK210,$AA$5:$AA210,$AA210)</f>
        <v>6</v>
      </c>
      <c r="BS210">
        <f>SUMIFS(BL$5:BL210,$AA$5:$AA210,$AA210)</f>
        <v>8</v>
      </c>
      <c r="BT210">
        <f>SUMIFS(BM$5:BM210,$AA$5:$AA210,$AA210)</f>
        <v>5</v>
      </c>
      <c r="BU210">
        <f>SUMIFS(BN$5:BN210,$AA$5:$AA210,$AA210)</f>
        <v>0</v>
      </c>
      <c r="BV210">
        <f t="shared" si="158"/>
        <v>14</v>
      </c>
      <c r="BW210">
        <f t="shared" si="159"/>
        <v>15</v>
      </c>
      <c r="BX210">
        <f t="shared" si="160"/>
        <v>14</v>
      </c>
      <c r="BY210">
        <f t="shared" si="161"/>
        <v>13</v>
      </c>
      <c r="BZ210">
        <f t="shared" si="162"/>
        <v>15</v>
      </c>
      <c r="CA210">
        <f t="shared" si="163"/>
        <v>21</v>
      </c>
      <c r="CB210">
        <f t="shared" si="164"/>
        <v>0</v>
      </c>
      <c r="CC210">
        <f t="shared" si="165"/>
        <v>6</v>
      </c>
      <c r="CD210">
        <f t="shared" si="166"/>
        <v>13</v>
      </c>
      <c r="CE210" t="str">
        <f>IFERROR(VLOOKUP($AA210,'Tuyến và nhân viên'!$I:$O,7,0),"")</f>
        <v>Trần Văn Khanh</v>
      </c>
      <c r="CF210">
        <f t="shared" si="167"/>
        <v>2</v>
      </c>
      <c r="CG210">
        <f t="shared" si="168"/>
        <v>1</v>
      </c>
      <c r="CH210">
        <f>COUNTIFS($L210:L210,"x")</f>
        <v>0</v>
      </c>
      <c r="CI210">
        <f>COUNTIFS($L210:M210,"x")</f>
        <v>0</v>
      </c>
      <c r="CJ210">
        <f>COUNTIFS($L210:N210,"x")</f>
        <v>0</v>
      </c>
      <c r="CK210">
        <f>COUNTIFS($L210:O210,"x")</f>
        <v>1</v>
      </c>
      <c r="CL210">
        <f>COUNTIFS($L210:P210,"x")</f>
        <v>1</v>
      </c>
      <c r="CM210">
        <f>COUNTIFS($L210:Q210,"x")</f>
        <v>1</v>
      </c>
      <c r="CN210">
        <f>COUNTIFS($L210:R210,"x")</f>
        <v>1</v>
      </c>
      <c r="CO210" t="str" cm="1">
        <f t="array" ref="CO210">IFERROR(INDEX($CH$4:$CN$4,0,MATCH(1,$CH210:$CN210,0)),"")</f>
        <v>Thứ 5</v>
      </c>
      <c r="CP210" t="str" cm="1">
        <f t="array" ref="CP210">IFERROR(INDEX($CH$4:$CN$4,0,MATCH(2,$CH210:$CN210,0)),"")</f>
        <v/>
      </c>
      <c r="CQ210" t="str">
        <f t="shared" si="169"/>
        <v>Thứ 5</v>
      </c>
      <c r="CR210" t="str">
        <f t="shared" si="29"/>
        <v>F2 - Tuần 1 &amp; 3</v>
      </c>
    </row>
    <row r="211" spans="1:96" x14ac:dyDescent="0.3">
      <c r="A211" s="117" t="s">
        <v>35539</v>
      </c>
      <c r="B211" s="118" t="s">
        <v>33266</v>
      </c>
      <c r="C211" s="118" t="s">
        <v>33267</v>
      </c>
      <c r="D211" s="118" t="s">
        <v>39659</v>
      </c>
      <c r="E211" s="118" t="s">
        <v>39660</v>
      </c>
      <c r="F211" s="118" t="s">
        <v>16012</v>
      </c>
      <c r="G211" s="118" t="s">
        <v>35830</v>
      </c>
      <c r="H211" s="118" t="s">
        <v>35835</v>
      </c>
      <c r="I211" s="118" t="s">
        <v>22</v>
      </c>
      <c r="J211" s="119" t="s">
        <v>39658</v>
      </c>
      <c r="K211" s="119" t="s">
        <v>23</v>
      </c>
      <c r="L211" s="117" t="s">
        <v>24</v>
      </c>
      <c r="M211" s="117" t="s">
        <v>23</v>
      </c>
      <c r="N211" s="117" t="s">
        <v>23</v>
      </c>
      <c r="O211" s="117" t="s">
        <v>23</v>
      </c>
      <c r="P211" s="117" t="s">
        <v>23</v>
      </c>
      <c r="Q211" s="117" t="s">
        <v>23</v>
      </c>
      <c r="R211" s="117" t="s">
        <v>23</v>
      </c>
      <c r="S211" s="117" t="s">
        <v>24</v>
      </c>
      <c r="T211" s="117" t="s">
        <v>24</v>
      </c>
      <c r="U211" s="117" t="s">
        <v>24</v>
      </c>
      <c r="V211" s="117" t="s">
        <v>24</v>
      </c>
      <c r="W211" s="74" t="str">
        <f t="shared" si="135"/>
        <v>x</v>
      </c>
      <c r="X211" s="74" t="str">
        <f t="shared" si="136"/>
        <v>x</v>
      </c>
      <c r="Y211" s="74" t="str">
        <f t="shared" si="137"/>
        <v>x</v>
      </c>
      <c r="Z211" s="74" t="str">
        <f t="shared" si="138"/>
        <v>x</v>
      </c>
      <c r="AA211" t="str">
        <f>VLOOKUP($D211,'Tuyến và nhân viên'!$D:$M,6,0)</f>
        <v>HL00594</v>
      </c>
      <c r="AB211" t="str">
        <f>VLOOKUP($D211,'Tuyến và nhân viên'!$D:$M,7,0)</f>
        <v>Quách Ngọc Duyên</v>
      </c>
      <c r="AC211" s="16" t="str">
        <f>IFERROR(VLOOKUP($F211,DSKH!$D:$BF,53,0),"")</f>
        <v>F4</v>
      </c>
      <c r="AD211" s="16" t="str">
        <f>IFERROR(VLOOKUP($F211,DSKH!$D:$BF,54,0),"")</f>
        <v>OTC</v>
      </c>
      <c r="AE211" s="4">
        <f>SUMIFS('Doanh số khách hàng'!$F:$F,'Doanh số khách hàng'!$A:$A,'Chi tiết tuyến'!$F211)</f>
        <v>579140</v>
      </c>
      <c r="AF211" s="16" t="str">
        <f t="shared" si="4"/>
        <v>F4</v>
      </c>
      <c r="AG211" s="16" t="str">
        <f t="shared" si="5"/>
        <v>F4</v>
      </c>
      <c r="AH211" t="b">
        <f t="shared" si="139"/>
        <v>1</v>
      </c>
      <c r="AI211" t="b">
        <f t="shared" si="140"/>
        <v>1</v>
      </c>
      <c r="AJ211">
        <f>IFERROR(VLOOKUP($AC211,Master!$D:$E,2,0),"")</f>
        <v>4</v>
      </c>
      <c r="AK211">
        <f>VLOOKUP($AF211,Master!$D:$E,2,0)</f>
        <v>4</v>
      </c>
      <c r="AL211" s="4">
        <f t="shared" si="141"/>
        <v>144785</v>
      </c>
      <c r="AM211" t="str">
        <f>IFERROR(VLOOKUP($F211,DSKH!$D:$BF,31,0),"")</f>
        <v>Tỉnh Cà Mau</v>
      </c>
      <c r="AN211" t="str">
        <f>IFERROR(VLOOKUP($F211,DSKH!$D:$BF,29,0),"")</f>
        <v>Xã Gành Hào</v>
      </c>
      <c r="AO211">
        <f>IFERROR(VLOOKUP($F211,DSKH!$D:$BF,52,0),"")</f>
        <v>579140</v>
      </c>
      <c r="AP211">
        <f>IF(L211="x",1+COUNTIFS(AP$4:AP210,"&gt;0",$AA$4:$AA210,$AA210),0)</f>
        <v>11</v>
      </c>
      <c r="AQ211">
        <f>IF(M211="x",1+COUNTIFS(AQ$4:AQ210,"&gt;0",$AA$4:$AA210,$AA210),0)</f>
        <v>0</v>
      </c>
      <c r="AR211">
        <f>IF(N211="x",1+COUNTIFS(AR$4:AR210,"&gt;0",$AA$4:$AA210,$AA210),0)</f>
        <v>0</v>
      </c>
      <c r="AS211">
        <f>IF(O211="x",1+COUNTIFS(AS$4:AS210,"&gt;0",$AA$4:$AA210,$AA210),0)</f>
        <v>0</v>
      </c>
      <c r="AT211">
        <f>IF(P211="x",1+COUNTIFS(AT$4:AT210,"&gt;0",$AA$4:$AA210,$AA210),0)</f>
        <v>0</v>
      </c>
      <c r="AU211">
        <f>IF(Q211="x",1+COUNTIFS(AU$4:AU210,"&gt;0",$AA$4:$AA210,$AA210),0)</f>
        <v>0</v>
      </c>
      <c r="AV211">
        <f>IF(R211="x",1+COUNTIFS(AV$4:AV210,"&gt;0",$AA$4:$AA210,$AA210),0)</f>
        <v>0</v>
      </c>
      <c r="AW211">
        <f t="shared" si="8"/>
        <v>1</v>
      </c>
      <c r="AX211">
        <f t="shared" si="9"/>
        <v>1</v>
      </c>
      <c r="AY211">
        <f t="shared" si="142"/>
        <v>1</v>
      </c>
      <c r="AZ211">
        <f t="shared" si="143"/>
        <v>1</v>
      </c>
      <c r="BA211" s="4">
        <f t="shared" si="144"/>
        <v>144785</v>
      </c>
      <c r="BB211" s="4">
        <f t="shared" si="145"/>
        <v>0</v>
      </c>
      <c r="BC211" s="4">
        <f t="shared" si="146"/>
        <v>0</v>
      </c>
      <c r="BD211" s="4">
        <f t="shared" si="147"/>
        <v>0</v>
      </c>
      <c r="BE211" s="4">
        <f t="shared" si="148"/>
        <v>0</v>
      </c>
      <c r="BF211" s="4">
        <f t="shared" si="149"/>
        <v>0</v>
      </c>
      <c r="BG211" s="4">
        <f t="shared" si="150"/>
        <v>0</v>
      </c>
      <c r="BH211" s="4">
        <f t="shared" si="151"/>
        <v>0</v>
      </c>
      <c r="BI211" s="4">
        <f t="shared" si="152"/>
        <v>0</v>
      </c>
      <c r="BJ211" s="4">
        <f t="shared" si="153"/>
        <v>0</v>
      </c>
      <c r="BK211" s="4">
        <f t="shared" si="154"/>
        <v>0</v>
      </c>
      <c r="BL211" s="4">
        <f t="shared" si="155"/>
        <v>0</v>
      </c>
      <c r="BM211" s="4">
        <f t="shared" si="156"/>
        <v>0</v>
      </c>
      <c r="BN211" s="4">
        <f t="shared" si="157"/>
        <v>0</v>
      </c>
      <c r="BO211">
        <f>SUMIFS(BH$5:BH211,$AA$5:$AA211,$AA211)</f>
        <v>8</v>
      </c>
      <c r="BP211">
        <f>SUMIFS(BI$5:BI211,$AA$5:$AA211,$AA211)</f>
        <v>7</v>
      </c>
      <c r="BQ211">
        <f>SUMIFS(BJ$5:BJ211,$AA$5:$AA211,$AA211)</f>
        <v>7</v>
      </c>
      <c r="BR211">
        <f>SUMIFS(BK$5:BK211,$AA$5:$AA211,$AA211)</f>
        <v>6</v>
      </c>
      <c r="BS211">
        <f>SUMIFS(BL$5:BL211,$AA$5:$AA211,$AA211)</f>
        <v>8</v>
      </c>
      <c r="BT211">
        <f>SUMIFS(BM$5:BM211,$AA$5:$AA211,$AA211)</f>
        <v>5</v>
      </c>
      <c r="BU211">
        <f>SUMIFS(BN$5:BN211,$AA$5:$AA211,$AA211)</f>
        <v>0</v>
      </c>
      <c r="BV211">
        <f t="shared" si="158"/>
        <v>14</v>
      </c>
      <c r="BW211">
        <f t="shared" si="159"/>
        <v>15</v>
      </c>
      <c r="BX211">
        <f t="shared" si="160"/>
        <v>14</v>
      </c>
      <c r="BY211">
        <f t="shared" si="161"/>
        <v>13</v>
      </c>
      <c r="BZ211">
        <f t="shared" si="162"/>
        <v>15</v>
      </c>
      <c r="CA211">
        <f t="shared" si="163"/>
        <v>21</v>
      </c>
      <c r="CB211">
        <f t="shared" si="164"/>
        <v>0</v>
      </c>
      <c r="CC211">
        <f t="shared" si="165"/>
        <v>0</v>
      </c>
      <c r="CD211">
        <f t="shared" si="166"/>
        <v>0</v>
      </c>
      <c r="CE211" t="str">
        <f>IFERROR(VLOOKUP($AA211,'Tuyến và nhân viên'!$I:$O,7,0),"")</f>
        <v>Trần Văn Khanh</v>
      </c>
      <c r="CF211">
        <f t="shared" si="167"/>
        <v>4</v>
      </c>
      <c r="CG211">
        <f t="shared" si="168"/>
        <v>1</v>
      </c>
      <c r="CH211">
        <f>COUNTIFS($L211:L211,"x")</f>
        <v>1</v>
      </c>
      <c r="CI211">
        <f>COUNTIFS($L211:M211,"x")</f>
        <v>1</v>
      </c>
      <c r="CJ211">
        <f>COUNTIFS($L211:N211,"x")</f>
        <v>1</v>
      </c>
      <c r="CK211">
        <f>COUNTIFS($L211:O211,"x")</f>
        <v>1</v>
      </c>
      <c r="CL211">
        <f>COUNTIFS($L211:P211,"x")</f>
        <v>1</v>
      </c>
      <c r="CM211">
        <f>COUNTIFS($L211:Q211,"x")</f>
        <v>1</v>
      </c>
      <c r="CN211">
        <f>COUNTIFS($L211:R211,"x")</f>
        <v>1</v>
      </c>
      <c r="CO211" t="str" cm="1">
        <f t="array" ref="CO211">IFERROR(INDEX($CH$4:$CN$4,0,MATCH(1,$CH211:$CN211,0)),"")</f>
        <v>Thứ 2</v>
      </c>
      <c r="CP211" t="str" cm="1">
        <f t="array" ref="CP211">IFERROR(INDEX($CH$4:$CN$4,0,MATCH(2,$CH211:$CN211,0)),"")</f>
        <v/>
      </c>
      <c r="CQ211" t="str">
        <f t="shared" si="169"/>
        <v>Thứ 2</v>
      </c>
      <c r="CR211" t="str">
        <f t="shared" si="29"/>
        <v>F4 - Tất cả các tuần</v>
      </c>
    </row>
    <row r="212" spans="1:96" x14ac:dyDescent="0.3">
      <c r="A212" s="117" t="s">
        <v>35551</v>
      </c>
      <c r="B212" s="118" t="s">
        <v>33266</v>
      </c>
      <c r="C212" s="118" t="s">
        <v>33267</v>
      </c>
      <c r="D212" s="118" t="s">
        <v>39659</v>
      </c>
      <c r="E212" s="118" t="s">
        <v>39660</v>
      </c>
      <c r="F212" s="118" t="s">
        <v>35841</v>
      </c>
      <c r="G212" s="118" t="s">
        <v>35842</v>
      </c>
      <c r="H212" s="118" t="s">
        <v>35847</v>
      </c>
      <c r="I212" s="118" t="s">
        <v>22</v>
      </c>
      <c r="J212" s="119" t="s">
        <v>39658</v>
      </c>
      <c r="K212" s="119" t="s">
        <v>23</v>
      </c>
      <c r="L212" s="117" t="s">
        <v>23</v>
      </c>
      <c r="M212" s="117" t="s">
        <v>23</v>
      </c>
      <c r="N212" s="117" t="s">
        <v>24</v>
      </c>
      <c r="O212" s="117" t="s">
        <v>23</v>
      </c>
      <c r="P212" s="117" t="s">
        <v>23</v>
      </c>
      <c r="Q212" s="117" t="s">
        <v>23</v>
      </c>
      <c r="R212" s="117" t="s">
        <v>23</v>
      </c>
      <c r="S212" s="117" t="s">
        <v>24</v>
      </c>
      <c r="T212" s="117" t="s">
        <v>24</v>
      </c>
      <c r="U212" s="117" t="s">
        <v>24</v>
      </c>
      <c r="V212" s="117" t="s">
        <v>24</v>
      </c>
      <c r="W212" s="74" t="str">
        <f t="shared" si="135"/>
        <v>x</v>
      </c>
      <c r="X212" s="74" t="str">
        <f t="shared" si="136"/>
        <v/>
      </c>
      <c r="Y212" s="74" t="str">
        <f t="shared" si="137"/>
        <v>x</v>
      </c>
      <c r="Z212" s="74" t="str">
        <f t="shared" si="138"/>
        <v/>
      </c>
      <c r="AA212" t="str">
        <f>VLOOKUP($D212,'Tuyến và nhân viên'!$D:$M,6,0)</f>
        <v>HL00594</v>
      </c>
      <c r="AB212" t="str">
        <f>VLOOKUP($D212,'Tuyến và nhân viên'!$D:$M,7,0)</f>
        <v>Quách Ngọc Duyên</v>
      </c>
      <c r="AC212" s="16" t="str">
        <f>IFERROR(VLOOKUP($F212,DSKH!$D:$BF,53,0),"")</f>
        <v>F2</v>
      </c>
      <c r="AD212" s="16" t="str">
        <f>IFERROR(VLOOKUP($F212,DSKH!$D:$BF,54,0),"")</f>
        <v>OTC</v>
      </c>
      <c r="AE212" s="4">
        <f>SUMIFS('Doanh số khách hàng'!$F:$F,'Doanh số khách hàng'!$A:$A,'Chi tiết tuyến'!$F212)</f>
        <v>0</v>
      </c>
      <c r="AF212" s="16" t="str">
        <f t="shared" si="4"/>
        <v>F4</v>
      </c>
      <c r="AG212" s="16" t="str">
        <f t="shared" si="5"/>
        <v>F2</v>
      </c>
      <c r="AH212" t="b">
        <f t="shared" si="139"/>
        <v>0</v>
      </c>
      <c r="AI212" t="b">
        <f t="shared" si="140"/>
        <v>1</v>
      </c>
      <c r="AJ212">
        <f>IFERROR(VLOOKUP($AC212,Master!$D:$E,2,0),"")</f>
        <v>2</v>
      </c>
      <c r="AK212">
        <f>VLOOKUP($AF212,Master!$D:$E,2,0)</f>
        <v>4</v>
      </c>
      <c r="AL212" s="4">
        <f t="shared" si="141"/>
        <v>0</v>
      </c>
      <c r="AM212" t="str">
        <f>IFERROR(VLOOKUP($F212,DSKH!$D:$BF,31,0),"")</f>
        <v>Tỉnh Cà Mau</v>
      </c>
      <c r="AN212" t="str">
        <f>IFERROR(VLOOKUP($F212,DSKH!$D:$BF,29,0),"")</f>
        <v>Xã Hòa Bình</v>
      </c>
      <c r="AO212">
        <f>IFERROR(VLOOKUP($F212,DSKH!$D:$BF,52,0),"")</f>
        <v>0</v>
      </c>
      <c r="AP212">
        <f>IF(L212="x",1+COUNTIFS(AP$4:AP211,"&gt;0",$AA$4:$AA211,$AA211),0)</f>
        <v>0</v>
      </c>
      <c r="AQ212">
        <f>IF(M212="x",1+COUNTIFS(AQ$4:AQ211,"&gt;0",$AA$4:$AA211,$AA211),0)</f>
        <v>0</v>
      </c>
      <c r="AR212">
        <f>IF(N212="x",1+COUNTIFS(AR$4:AR211,"&gt;0",$AA$4:$AA211,$AA211),0)</f>
        <v>12</v>
      </c>
      <c r="AS212">
        <f>IF(O212="x",1+COUNTIFS(AS$4:AS211,"&gt;0",$AA$4:$AA211,$AA211),0)</f>
        <v>0</v>
      </c>
      <c r="AT212">
        <f>IF(P212="x",1+COUNTIFS(AT$4:AT211,"&gt;0",$AA$4:$AA211,$AA211),0)</f>
        <v>0</v>
      </c>
      <c r="AU212">
        <f>IF(Q212="x",1+COUNTIFS(AU$4:AU211,"&gt;0",$AA$4:$AA211,$AA211),0)</f>
        <v>0</v>
      </c>
      <c r="AV212">
        <f>IF(R212="x",1+COUNTIFS(AV$4:AV211,"&gt;0",$AA$4:$AA211,$AA211),0)</f>
        <v>0</v>
      </c>
      <c r="AW212">
        <f t="shared" si="8"/>
        <v>1</v>
      </c>
      <c r="AX212">
        <f t="shared" si="9"/>
        <v>0</v>
      </c>
      <c r="AY212">
        <f t="shared" si="142"/>
        <v>1</v>
      </c>
      <c r="AZ212">
        <f t="shared" si="143"/>
        <v>0</v>
      </c>
      <c r="BA212" s="4">
        <f t="shared" si="144"/>
        <v>0</v>
      </c>
      <c r="BB212" s="4">
        <f t="shared" si="145"/>
        <v>0</v>
      </c>
      <c r="BC212" s="4">
        <f t="shared" si="146"/>
        <v>0</v>
      </c>
      <c r="BD212" s="4">
        <f t="shared" si="147"/>
        <v>0</v>
      </c>
      <c r="BE212" s="4">
        <f t="shared" si="148"/>
        <v>0</v>
      </c>
      <c r="BF212" s="4">
        <f t="shared" si="149"/>
        <v>0</v>
      </c>
      <c r="BG212" s="4">
        <f t="shared" si="150"/>
        <v>0</v>
      </c>
      <c r="BH212" s="4">
        <f t="shared" si="151"/>
        <v>0</v>
      </c>
      <c r="BI212" s="4">
        <f t="shared" si="152"/>
        <v>0</v>
      </c>
      <c r="BJ212" s="4">
        <f t="shared" si="153"/>
        <v>1</v>
      </c>
      <c r="BK212" s="4">
        <f t="shared" si="154"/>
        <v>0</v>
      </c>
      <c r="BL212" s="4">
        <f t="shared" si="155"/>
        <v>0</v>
      </c>
      <c r="BM212" s="4">
        <f t="shared" si="156"/>
        <v>0</v>
      </c>
      <c r="BN212" s="4">
        <f t="shared" si="157"/>
        <v>0</v>
      </c>
      <c r="BO212">
        <f>SUMIFS(BH$5:BH212,$AA$5:$AA212,$AA212)</f>
        <v>8</v>
      </c>
      <c r="BP212">
        <f>SUMIFS(BI$5:BI212,$AA$5:$AA212,$AA212)</f>
        <v>7</v>
      </c>
      <c r="BQ212">
        <f>SUMIFS(BJ$5:BJ212,$AA$5:$AA212,$AA212)</f>
        <v>8</v>
      </c>
      <c r="BR212">
        <f>SUMIFS(BK$5:BK212,$AA$5:$AA212,$AA212)</f>
        <v>6</v>
      </c>
      <c r="BS212">
        <f>SUMIFS(BL$5:BL212,$AA$5:$AA212,$AA212)</f>
        <v>8</v>
      </c>
      <c r="BT212">
        <f>SUMIFS(BM$5:BM212,$AA$5:$AA212,$AA212)</f>
        <v>5</v>
      </c>
      <c r="BU212">
        <f>SUMIFS(BN$5:BN212,$AA$5:$AA212,$AA212)</f>
        <v>0</v>
      </c>
      <c r="BV212">
        <f t="shared" si="158"/>
        <v>14</v>
      </c>
      <c r="BW212">
        <f t="shared" si="159"/>
        <v>15</v>
      </c>
      <c r="BX212">
        <f t="shared" si="160"/>
        <v>14</v>
      </c>
      <c r="BY212">
        <f t="shared" si="161"/>
        <v>13</v>
      </c>
      <c r="BZ212">
        <f t="shared" si="162"/>
        <v>15</v>
      </c>
      <c r="CA212">
        <f t="shared" si="163"/>
        <v>21</v>
      </c>
      <c r="CB212">
        <f t="shared" si="164"/>
        <v>0</v>
      </c>
      <c r="CC212">
        <f t="shared" si="165"/>
        <v>8</v>
      </c>
      <c r="CD212">
        <f t="shared" si="166"/>
        <v>14</v>
      </c>
      <c r="CE212" t="str">
        <f>IFERROR(VLOOKUP($AA212,'Tuyến và nhân viên'!$I:$O,7,0),"")</f>
        <v>Trần Văn Khanh</v>
      </c>
      <c r="CF212">
        <f t="shared" si="167"/>
        <v>2</v>
      </c>
      <c r="CG212">
        <f t="shared" si="168"/>
        <v>1</v>
      </c>
      <c r="CH212">
        <f>COUNTIFS($L212:L212,"x")</f>
        <v>0</v>
      </c>
      <c r="CI212">
        <f>COUNTIFS($L212:M212,"x")</f>
        <v>0</v>
      </c>
      <c r="CJ212">
        <f>COUNTIFS($L212:N212,"x")</f>
        <v>1</v>
      </c>
      <c r="CK212">
        <f>COUNTIFS($L212:O212,"x")</f>
        <v>1</v>
      </c>
      <c r="CL212">
        <f>COUNTIFS($L212:P212,"x")</f>
        <v>1</v>
      </c>
      <c r="CM212">
        <f>COUNTIFS($L212:Q212,"x")</f>
        <v>1</v>
      </c>
      <c r="CN212">
        <f>COUNTIFS($L212:R212,"x")</f>
        <v>1</v>
      </c>
      <c r="CO212" t="str" cm="1">
        <f t="array" ref="CO212">IFERROR(INDEX($CH$4:$CN$4,0,MATCH(1,$CH212:$CN212,0)),"")</f>
        <v>Thứ 4</v>
      </c>
      <c r="CP212" t="str" cm="1">
        <f t="array" ref="CP212">IFERROR(INDEX($CH$4:$CN$4,0,MATCH(2,$CH212:$CN212,0)),"")</f>
        <v/>
      </c>
      <c r="CQ212" t="str">
        <f t="shared" si="169"/>
        <v>Thứ 4</v>
      </c>
      <c r="CR212" t="str">
        <f t="shared" si="29"/>
        <v>F2 - Tuần 1 &amp; 3</v>
      </c>
    </row>
    <row r="213" spans="1:96" x14ac:dyDescent="0.3">
      <c r="A213" s="117" t="s">
        <v>35561</v>
      </c>
      <c r="B213" s="118" t="s">
        <v>33266</v>
      </c>
      <c r="C213" s="118" t="s">
        <v>33267</v>
      </c>
      <c r="D213" s="118" t="s">
        <v>39659</v>
      </c>
      <c r="E213" s="118" t="s">
        <v>39660</v>
      </c>
      <c r="F213" s="118" t="s">
        <v>4866</v>
      </c>
      <c r="G213" s="118" t="s">
        <v>35910</v>
      </c>
      <c r="H213" s="118" t="s">
        <v>35916</v>
      </c>
      <c r="I213" s="118" t="s">
        <v>22</v>
      </c>
      <c r="J213" s="119" t="s">
        <v>39658</v>
      </c>
      <c r="K213" s="119" t="s">
        <v>23</v>
      </c>
      <c r="L213" s="117" t="s">
        <v>23</v>
      </c>
      <c r="M213" s="117" t="s">
        <v>23</v>
      </c>
      <c r="N213" s="117" t="s">
        <v>24</v>
      </c>
      <c r="O213" s="117" t="s">
        <v>23</v>
      </c>
      <c r="P213" s="117" t="s">
        <v>23</v>
      </c>
      <c r="Q213" s="117" t="s">
        <v>23</v>
      </c>
      <c r="R213" s="117" t="s">
        <v>23</v>
      </c>
      <c r="S213" s="117" t="s">
        <v>24</v>
      </c>
      <c r="T213" s="117" t="s">
        <v>24</v>
      </c>
      <c r="U213" s="117" t="s">
        <v>24</v>
      </c>
      <c r="V213" s="117" t="s">
        <v>24</v>
      </c>
      <c r="W213" s="74" t="str">
        <f t="shared" si="135"/>
        <v/>
      </c>
      <c r="X213" s="74" t="str">
        <f t="shared" si="136"/>
        <v>x</v>
      </c>
      <c r="Y213" s="74" t="str">
        <f t="shared" si="137"/>
        <v/>
      </c>
      <c r="Z213" s="74" t="str">
        <f t="shared" si="138"/>
        <v>x</v>
      </c>
      <c r="AA213" t="str">
        <f>VLOOKUP($D213,'Tuyến và nhân viên'!$D:$M,6,0)</f>
        <v>HL00594</v>
      </c>
      <c r="AB213" t="str">
        <f>VLOOKUP($D213,'Tuyến và nhân viên'!$D:$M,7,0)</f>
        <v>Quách Ngọc Duyên</v>
      </c>
      <c r="AC213" s="16" t="str">
        <f>IFERROR(VLOOKUP($F213,DSKH!$D:$BF,53,0),"")</f>
        <v>F2</v>
      </c>
      <c r="AD213" s="16" t="str">
        <f>IFERROR(VLOOKUP($F213,DSKH!$D:$BF,54,0),"")</f>
        <v>OTC</v>
      </c>
      <c r="AE213" s="4">
        <f>SUMIFS('Doanh số khách hàng'!$F:$F,'Doanh số khách hàng'!$A:$A,'Chi tiết tuyến'!$F213)</f>
        <v>387820</v>
      </c>
      <c r="AF213" s="16" t="str">
        <f t="shared" si="4"/>
        <v>F4</v>
      </c>
      <c r="AG213" s="16" t="str">
        <f t="shared" si="5"/>
        <v>F2</v>
      </c>
      <c r="AH213" t="b">
        <f t="shared" si="139"/>
        <v>0</v>
      </c>
      <c r="AI213" t="b">
        <f t="shared" si="140"/>
        <v>1</v>
      </c>
      <c r="AJ213">
        <f>IFERROR(VLOOKUP($AC213,Master!$D:$E,2,0),"")</f>
        <v>2</v>
      </c>
      <c r="AK213">
        <f>VLOOKUP($AF213,Master!$D:$E,2,0)</f>
        <v>4</v>
      </c>
      <c r="AL213" s="4">
        <f t="shared" si="141"/>
        <v>193910</v>
      </c>
      <c r="AM213" t="str">
        <f>IFERROR(VLOOKUP($F213,DSKH!$D:$BF,31,0),"")</f>
        <v>Tỉnh Cà Mau</v>
      </c>
      <c r="AN213" t="str">
        <f>IFERROR(VLOOKUP($F213,DSKH!$D:$BF,29,0),"")</f>
        <v>Xã Vĩnh Hậu</v>
      </c>
      <c r="AO213">
        <f>IFERROR(VLOOKUP($F213,DSKH!$D:$BF,52,0),"")</f>
        <v>387820</v>
      </c>
      <c r="AP213">
        <f>IF(L213="x",1+COUNTIFS(AP$4:AP212,"&gt;0",$AA$4:$AA212,$AA212),0)</f>
        <v>0</v>
      </c>
      <c r="AQ213">
        <f>IF(M213="x",1+COUNTIFS(AQ$4:AQ212,"&gt;0",$AA$4:$AA212,$AA212),0)</f>
        <v>0</v>
      </c>
      <c r="AR213">
        <f>IF(N213="x",1+COUNTIFS(AR$4:AR212,"&gt;0",$AA$4:$AA212,$AA212),0)</f>
        <v>13</v>
      </c>
      <c r="AS213">
        <f>IF(O213="x",1+COUNTIFS(AS$4:AS212,"&gt;0",$AA$4:$AA212,$AA212),0)</f>
        <v>0</v>
      </c>
      <c r="AT213">
        <f>IF(P213="x",1+COUNTIFS(AT$4:AT212,"&gt;0",$AA$4:$AA212,$AA212),0)</f>
        <v>0</v>
      </c>
      <c r="AU213">
        <f>IF(Q213="x",1+COUNTIFS(AU$4:AU212,"&gt;0",$AA$4:$AA212,$AA212),0)</f>
        <v>0</v>
      </c>
      <c r="AV213">
        <f>IF(R213="x",1+COUNTIFS(AV$4:AV212,"&gt;0",$AA$4:$AA212,$AA212),0)</f>
        <v>0</v>
      </c>
      <c r="AW213">
        <f t="shared" si="8"/>
        <v>0</v>
      </c>
      <c r="AX213">
        <f t="shared" si="9"/>
        <v>1</v>
      </c>
      <c r="AY213">
        <f t="shared" si="142"/>
        <v>0</v>
      </c>
      <c r="AZ213">
        <f t="shared" si="143"/>
        <v>1</v>
      </c>
      <c r="BA213" s="4">
        <f t="shared" si="144"/>
        <v>0</v>
      </c>
      <c r="BB213" s="4">
        <f t="shared" si="145"/>
        <v>0</v>
      </c>
      <c r="BC213" s="4">
        <f t="shared" si="146"/>
        <v>193910</v>
      </c>
      <c r="BD213" s="4">
        <f t="shared" si="147"/>
        <v>0</v>
      </c>
      <c r="BE213" s="4">
        <f t="shared" si="148"/>
        <v>0</v>
      </c>
      <c r="BF213" s="4">
        <f t="shared" si="149"/>
        <v>0</v>
      </c>
      <c r="BG213" s="4">
        <f t="shared" si="150"/>
        <v>0</v>
      </c>
      <c r="BH213" s="4">
        <f t="shared" si="151"/>
        <v>0</v>
      </c>
      <c r="BI213" s="4">
        <f t="shared" si="152"/>
        <v>0</v>
      </c>
      <c r="BJ213" s="4">
        <f t="shared" si="153"/>
        <v>1</v>
      </c>
      <c r="BK213" s="4">
        <f t="shared" si="154"/>
        <v>0</v>
      </c>
      <c r="BL213" s="4">
        <f t="shared" si="155"/>
        <v>0</v>
      </c>
      <c r="BM213" s="4">
        <f t="shared" si="156"/>
        <v>0</v>
      </c>
      <c r="BN213" s="4">
        <f t="shared" si="157"/>
        <v>0</v>
      </c>
      <c r="BO213">
        <f>SUMIFS(BH$5:BH213,$AA$5:$AA213,$AA213)</f>
        <v>8</v>
      </c>
      <c r="BP213">
        <f>SUMIFS(BI$5:BI213,$AA$5:$AA213,$AA213)</f>
        <v>7</v>
      </c>
      <c r="BQ213">
        <f>SUMIFS(BJ$5:BJ213,$AA$5:$AA213,$AA213)</f>
        <v>9</v>
      </c>
      <c r="BR213">
        <f>SUMIFS(BK$5:BK213,$AA$5:$AA213,$AA213)</f>
        <v>6</v>
      </c>
      <c r="BS213">
        <f>SUMIFS(BL$5:BL213,$AA$5:$AA213,$AA213)</f>
        <v>8</v>
      </c>
      <c r="BT213">
        <f>SUMIFS(BM$5:BM213,$AA$5:$AA213,$AA213)</f>
        <v>5</v>
      </c>
      <c r="BU213">
        <f>SUMIFS(BN$5:BN213,$AA$5:$AA213,$AA213)</f>
        <v>0</v>
      </c>
      <c r="BV213">
        <f t="shared" si="158"/>
        <v>14</v>
      </c>
      <c r="BW213">
        <f t="shared" si="159"/>
        <v>15</v>
      </c>
      <c r="BX213">
        <f t="shared" si="160"/>
        <v>14</v>
      </c>
      <c r="BY213">
        <f t="shared" si="161"/>
        <v>13</v>
      </c>
      <c r="BZ213">
        <f t="shared" si="162"/>
        <v>15</v>
      </c>
      <c r="CA213">
        <f t="shared" si="163"/>
        <v>21</v>
      </c>
      <c r="CB213">
        <f t="shared" si="164"/>
        <v>0</v>
      </c>
      <c r="CC213">
        <f t="shared" si="165"/>
        <v>9</v>
      </c>
      <c r="CD213">
        <f t="shared" si="166"/>
        <v>14</v>
      </c>
      <c r="CE213" t="str">
        <f>IFERROR(VLOOKUP($AA213,'Tuyến và nhân viên'!$I:$O,7,0),"")</f>
        <v>Trần Văn Khanh</v>
      </c>
      <c r="CF213">
        <f t="shared" si="167"/>
        <v>2</v>
      </c>
      <c r="CG213">
        <f t="shared" si="168"/>
        <v>1</v>
      </c>
      <c r="CH213">
        <f>COUNTIFS($L213:L213,"x")</f>
        <v>0</v>
      </c>
      <c r="CI213">
        <f>COUNTIFS($L213:M213,"x")</f>
        <v>0</v>
      </c>
      <c r="CJ213">
        <f>COUNTIFS($L213:N213,"x")</f>
        <v>1</v>
      </c>
      <c r="CK213">
        <f>COUNTIFS($L213:O213,"x")</f>
        <v>1</v>
      </c>
      <c r="CL213">
        <f>COUNTIFS($L213:P213,"x")</f>
        <v>1</v>
      </c>
      <c r="CM213">
        <f>COUNTIFS($L213:Q213,"x")</f>
        <v>1</v>
      </c>
      <c r="CN213">
        <f>COUNTIFS($L213:R213,"x")</f>
        <v>1</v>
      </c>
      <c r="CO213" t="str" cm="1">
        <f t="array" ref="CO213">IFERROR(INDEX($CH$4:$CN$4,0,MATCH(1,$CH213:$CN213,0)),"")</f>
        <v>Thứ 4</v>
      </c>
      <c r="CP213" t="str" cm="1">
        <f t="array" ref="CP213">IFERROR(INDEX($CH$4:$CN$4,0,MATCH(2,$CH213:$CN213,0)),"")</f>
        <v/>
      </c>
      <c r="CQ213" t="str">
        <f t="shared" si="169"/>
        <v>Thứ 4</v>
      </c>
      <c r="CR213" t="str">
        <f t="shared" si="29"/>
        <v>F2 - Tuần 2 &amp; 4</v>
      </c>
    </row>
    <row r="214" spans="1:96" x14ac:dyDescent="0.3">
      <c r="A214" s="117" t="s">
        <v>35573</v>
      </c>
      <c r="B214" s="118" t="s">
        <v>33266</v>
      </c>
      <c r="C214" s="118" t="s">
        <v>33267</v>
      </c>
      <c r="D214" s="118" t="s">
        <v>39659</v>
      </c>
      <c r="E214" s="118" t="s">
        <v>39660</v>
      </c>
      <c r="F214" s="118" t="s">
        <v>24495</v>
      </c>
      <c r="G214" s="118" t="s">
        <v>35920</v>
      </c>
      <c r="H214" s="118" t="s">
        <v>35925</v>
      </c>
      <c r="I214" s="118" t="s">
        <v>22</v>
      </c>
      <c r="J214" s="119" t="s">
        <v>39658</v>
      </c>
      <c r="K214" s="119" t="s">
        <v>23</v>
      </c>
      <c r="L214" s="117" t="s">
        <v>23</v>
      </c>
      <c r="M214" s="117" t="s">
        <v>23</v>
      </c>
      <c r="N214" s="117" t="s">
        <v>23</v>
      </c>
      <c r="O214" s="117" t="s">
        <v>24</v>
      </c>
      <c r="P214" s="117" t="s">
        <v>23</v>
      </c>
      <c r="Q214" s="117" t="s">
        <v>23</v>
      </c>
      <c r="R214" s="117" t="s">
        <v>23</v>
      </c>
      <c r="S214" s="117" t="s">
        <v>24</v>
      </c>
      <c r="T214" s="117" t="s">
        <v>24</v>
      </c>
      <c r="U214" s="117" t="s">
        <v>24</v>
      </c>
      <c r="V214" s="117" t="s">
        <v>24</v>
      </c>
      <c r="W214" s="74" t="str">
        <f t="shared" si="135"/>
        <v>x</v>
      </c>
      <c r="X214" s="74" t="str">
        <f t="shared" si="136"/>
        <v/>
      </c>
      <c r="Y214" s="74" t="str">
        <f t="shared" si="137"/>
        <v>x</v>
      </c>
      <c r="Z214" s="74" t="str">
        <f t="shared" si="138"/>
        <v/>
      </c>
      <c r="AA214" t="str">
        <f>VLOOKUP($D214,'Tuyến và nhân viên'!$D:$M,6,0)</f>
        <v>HL00594</v>
      </c>
      <c r="AB214" t="str">
        <f>VLOOKUP($D214,'Tuyến và nhân viên'!$D:$M,7,0)</f>
        <v>Quách Ngọc Duyên</v>
      </c>
      <c r="AC214" s="16" t="str">
        <f>IFERROR(VLOOKUP($F214,DSKH!$D:$BF,53,0),"")</f>
        <v>F2</v>
      </c>
      <c r="AD214" s="16" t="str">
        <f>IFERROR(VLOOKUP($F214,DSKH!$D:$BF,54,0),"")</f>
        <v>OTC</v>
      </c>
      <c r="AE214" s="4">
        <f>SUMIFS('Doanh số khách hàng'!$F:$F,'Doanh số khách hàng'!$A:$A,'Chi tiết tuyến'!$F214)</f>
        <v>424400</v>
      </c>
      <c r="AF214" s="16" t="str">
        <f t="shared" si="4"/>
        <v>F4</v>
      </c>
      <c r="AG214" s="16" t="str">
        <f t="shared" si="5"/>
        <v>F2</v>
      </c>
      <c r="AH214" t="b">
        <f t="shared" si="139"/>
        <v>0</v>
      </c>
      <c r="AI214" t="b">
        <f t="shared" si="140"/>
        <v>1</v>
      </c>
      <c r="AJ214">
        <f>IFERROR(VLOOKUP($AC214,Master!$D:$E,2,0),"")</f>
        <v>2</v>
      </c>
      <c r="AK214">
        <f>VLOOKUP($AF214,Master!$D:$E,2,0)</f>
        <v>4</v>
      </c>
      <c r="AL214" s="4">
        <f t="shared" si="141"/>
        <v>212200</v>
      </c>
      <c r="AM214" t="str">
        <f>IFERROR(VLOOKUP($F214,DSKH!$D:$BF,31,0),"")</f>
        <v>Tỉnh Cà Mau</v>
      </c>
      <c r="AN214" t="str">
        <f>IFERROR(VLOOKUP($F214,DSKH!$D:$BF,29,0),"")</f>
        <v>Xã Phước Long</v>
      </c>
      <c r="AO214">
        <f>IFERROR(VLOOKUP($F214,DSKH!$D:$BF,52,0),"")</f>
        <v>424400</v>
      </c>
      <c r="AP214">
        <f>IF(L214="x",1+COUNTIFS(AP$4:AP213,"&gt;0",$AA$4:$AA213,$AA213),0)</f>
        <v>0</v>
      </c>
      <c r="AQ214">
        <f>IF(M214="x",1+COUNTIFS(AQ$4:AQ213,"&gt;0",$AA$4:$AA213,$AA213),0)</f>
        <v>0</v>
      </c>
      <c r="AR214">
        <f>IF(N214="x",1+COUNTIFS(AR$4:AR213,"&gt;0",$AA$4:$AA213,$AA213),0)</f>
        <v>0</v>
      </c>
      <c r="AS214">
        <f>IF(O214="x",1+COUNTIFS(AS$4:AS213,"&gt;0",$AA$4:$AA213,$AA213),0)</f>
        <v>10</v>
      </c>
      <c r="AT214">
        <f>IF(P214="x",1+COUNTIFS(AT$4:AT213,"&gt;0",$AA$4:$AA213,$AA213),0)</f>
        <v>0</v>
      </c>
      <c r="AU214">
        <f>IF(Q214="x",1+COUNTIFS(AU$4:AU213,"&gt;0",$AA$4:$AA213,$AA213),0)</f>
        <v>0</v>
      </c>
      <c r="AV214">
        <f>IF(R214="x",1+COUNTIFS(AV$4:AV213,"&gt;0",$AA$4:$AA213,$AA213),0)</f>
        <v>0</v>
      </c>
      <c r="AW214">
        <f t="shared" si="8"/>
        <v>1</v>
      </c>
      <c r="AX214">
        <f t="shared" si="9"/>
        <v>0</v>
      </c>
      <c r="AY214">
        <f t="shared" si="142"/>
        <v>1</v>
      </c>
      <c r="AZ214">
        <f t="shared" si="143"/>
        <v>0</v>
      </c>
      <c r="BA214" s="4">
        <f t="shared" si="144"/>
        <v>0</v>
      </c>
      <c r="BB214" s="4">
        <f t="shared" si="145"/>
        <v>0</v>
      </c>
      <c r="BC214" s="4">
        <f t="shared" si="146"/>
        <v>0</v>
      </c>
      <c r="BD214" s="4">
        <f t="shared" si="147"/>
        <v>212200</v>
      </c>
      <c r="BE214" s="4">
        <f t="shared" si="148"/>
        <v>0</v>
      </c>
      <c r="BF214" s="4">
        <f t="shared" si="149"/>
        <v>0</v>
      </c>
      <c r="BG214" s="4">
        <f t="shared" si="150"/>
        <v>0</v>
      </c>
      <c r="BH214" s="4">
        <f t="shared" si="151"/>
        <v>0</v>
      </c>
      <c r="BI214" s="4">
        <f t="shared" si="152"/>
        <v>0</v>
      </c>
      <c r="BJ214" s="4">
        <f t="shared" si="153"/>
        <v>0</v>
      </c>
      <c r="BK214" s="4">
        <f t="shared" si="154"/>
        <v>1</v>
      </c>
      <c r="BL214" s="4">
        <f t="shared" si="155"/>
        <v>0</v>
      </c>
      <c r="BM214" s="4">
        <f t="shared" si="156"/>
        <v>0</v>
      </c>
      <c r="BN214" s="4">
        <f t="shared" si="157"/>
        <v>0</v>
      </c>
      <c r="BO214">
        <f>SUMIFS(BH$5:BH214,$AA$5:$AA214,$AA214)</f>
        <v>8</v>
      </c>
      <c r="BP214">
        <f>SUMIFS(BI$5:BI214,$AA$5:$AA214,$AA214)</f>
        <v>7</v>
      </c>
      <c r="BQ214">
        <f>SUMIFS(BJ$5:BJ214,$AA$5:$AA214,$AA214)</f>
        <v>9</v>
      </c>
      <c r="BR214">
        <f>SUMIFS(BK$5:BK214,$AA$5:$AA214,$AA214)</f>
        <v>7</v>
      </c>
      <c r="BS214">
        <f>SUMIFS(BL$5:BL214,$AA$5:$AA214,$AA214)</f>
        <v>8</v>
      </c>
      <c r="BT214">
        <f>SUMIFS(BM$5:BM214,$AA$5:$AA214,$AA214)</f>
        <v>5</v>
      </c>
      <c r="BU214">
        <f>SUMIFS(BN$5:BN214,$AA$5:$AA214,$AA214)</f>
        <v>0</v>
      </c>
      <c r="BV214">
        <f t="shared" si="158"/>
        <v>14</v>
      </c>
      <c r="BW214">
        <f t="shared" si="159"/>
        <v>15</v>
      </c>
      <c r="BX214">
        <f t="shared" si="160"/>
        <v>14</v>
      </c>
      <c r="BY214">
        <f t="shared" si="161"/>
        <v>13</v>
      </c>
      <c r="BZ214">
        <f t="shared" si="162"/>
        <v>15</v>
      </c>
      <c r="CA214">
        <f t="shared" si="163"/>
        <v>21</v>
      </c>
      <c r="CB214">
        <f t="shared" si="164"/>
        <v>0</v>
      </c>
      <c r="CC214">
        <f t="shared" si="165"/>
        <v>7</v>
      </c>
      <c r="CD214">
        <f t="shared" si="166"/>
        <v>13</v>
      </c>
      <c r="CE214" t="str">
        <f>IFERROR(VLOOKUP($AA214,'Tuyến và nhân viên'!$I:$O,7,0),"")</f>
        <v>Trần Văn Khanh</v>
      </c>
      <c r="CF214">
        <f t="shared" si="167"/>
        <v>2</v>
      </c>
      <c r="CG214">
        <f t="shared" si="168"/>
        <v>1</v>
      </c>
      <c r="CH214">
        <f>COUNTIFS($L214:L214,"x")</f>
        <v>0</v>
      </c>
      <c r="CI214">
        <f>COUNTIFS($L214:M214,"x")</f>
        <v>0</v>
      </c>
      <c r="CJ214">
        <f>COUNTIFS($L214:N214,"x")</f>
        <v>0</v>
      </c>
      <c r="CK214">
        <f>COUNTIFS($L214:O214,"x")</f>
        <v>1</v>
      </c>
      <c r="CL214">
        <f>COUNTIFS($L214:P214,"x")</f>
        <v>1</v>
      </c>
      <c r="CM214">
        <f>COUNTIFS($L214:Q214,"x")</f>
        <v>1</v>
      </c>
      <c r="CN214">
        <f>COUNTIFS($L214:R214,"x")</f>
        <v>1</v>
      </c>
      <c r="CO214" t="str" cm="1">
        <f t="array" ref="CO214">IFERROR(INDEX($CH$4:$CN$4,0,MATCH(1,$CH214:$CN214,0)),"")</f>
        <v>Thứ 5</v>
      </c>
      <c r="CP214" t="str" cm="1">
        <f t="array" ref="CP214">IFERROR(INDEX($CH$4:$CN$4,0,MATCH(2,$CH214:$CN214,0)),"")</f>
        <v/>
      </c>
      <c r="CQ214" t="str">
        <f t="shared" si="169"/>
        <v>Thứ 5</v>
      </c>
      <c r="CR214" t="str">
        <f t="shared" si="29"/>
        <v>F2 - Tuần 1 &amp; 3</v>
      </c>
    </row>
    <row r="215" spans="1:96" x14ac:dyDescent="0.3">
      <c r="A215" s="117" t="s">
        <v>35586</v>
      </c>
      <c r="B215" s="118" t="s">
        <v>33266</v>
      </c>
      <c r="C215" s="118" t="s">
        <v>33267</v>
      </c>
      <c r="D215" s="118" t="s">
        <v>39659</v>
      </c>
      <c r="E215" s="118" t="s">
        <v>39660</v>
      </c>
      <c r="F215" s="118" t="s">
        <v>2776</v>
      </c>
      <c r="G215" s="118" t="s">
        <v>36541</v>
      </c>
      <c r="H215" s="118" t="s">
        <v>36545</v>
      </c>
      <c r="I215" s="118" t="s">
        <v>22</v>
      </c>
      <c r="J215" s="119" t="s">
        <v>39658</v>
      </c>
      <c r="K215" s="119" t="s">
        <v>23</v>
      </c>
      <c r="L215" s="117" t="s">
        <v>24</v>
      </c>
      <c r="M215" s="117" t="s">
        <v>23</v>
      </c>
      <c r="N215" s="117" t="s">
        <v>23</v>
      </c>
      <c r="O215" s="117" t="s">
        <v>23</v>
      </c>
      <c r="P215" s="117" t="s">
        <v>23</v>
      </c>
      <c r="Q215" s="117" t="s">
        <v>23</v>
      </c>
      <c r="R215" s="117" t="s">
        <v>23</v>
      </c>
      <c r="S215" s="117" t="s">
        <v>24</v>
      </c>
      <c r="T215" s="117" t="s">
        <v>24</v>
      </c>
      <c r="U215" s="117" t="s">
        <v>24</v>
      </c>
      <c r="V215" s="117" t="s">
        <v>24</v>
      </c>
      <c r="W215" s="74" t="str">
        <f t="shared" si="135"/>
        <v>x</v>
      </c>
      <c r="X215" s="74" t="str">
        <f t="shared" si="136"/>
        <v>x</v>
      </c>
      <c r="Y215" s="74" t="str">
        <f t="shared" si="137"/>
        <v>x</v>
      </c>
      <c r="Z215" s="74" t="str">
        <f t="shared" si="138"/>
        <v>x</v>
      </c>
      <c r="AA215" t="str">
        <f>VLOOKUP($D215,'Tuyến và nhân viên'!$D:$M,6,0)</f>
        <v>HL00594</v>
      </c>
      <c r="AB215" t="str">
        <f>VLOOKUP($D215,'Tuyến và nhân viên'!$D:$M,7,0)</f>
        <v>Quách Ngọc Duyên</v>
      </c>
      <c r="AC215" s="16" t="str">
        <f>IFERROR(VLOOKUP($F215,DSKH!$D:$BF,53,0),"")</f>
        <v>F4</v>
      </c>
      <c r="AD215" s="16" t="str">
        <f>IFERROR(VLOOKUP($F215,DSKH!$D:$BF,54,0),"")</f>
        <v>OTC</v>
      </c>
      <c r="AE215" s="4">
        <f>SUMIFS('Doanh số khách hàng'!$F:$F,'Doanh số khách hàng'!$A:$A,'Chi tiết tuyến'!$F215)</f>
        <v>5982383.333333333</v>
      </c>
      <c r="AF215" s="16" t="str">
        <f t="shared" si="4"/>
        <v>F4</v>
      </c>
      <c r="AG215" s="16" t="str">
        <f t="shared" si="5"/>
        <v>F4</v>
      </c>
      <c r="AH215" t="b">
        <f t="shared" si="139"/>
        <v>1</v>
      </c>
      <c r="AI215" t="b">
        <f t="shared" si="140"/>
        <v>1</v>
      </c>
      <c r="AJ215">
        <f>IFERROR(VLOOKUP($AC215,Master!$D:$E,2,0),"")</f>
        <v>4</v>
      </c>
      <c r="AK215">
        <f>VLOOKUP($AF215,Master!$D:$E,2,0)</f>
        <v>4</v>
      </c>
      <c r="AL215" s="4">
        <f t="shared" si="141"/>
        <v>1495595.8333333333</v>
      </c>
      <c r="AM215" t="str">
        <f>IFERROR(VLOOKUP($F215,DSKH!$D:$BF,31,0),"")</f>
        <v>Tỉnh Cà Mau</v>
      </c>
      <c r="AN215" t="str">
        <f>IFERROR(VLOOKUP($F215,DSKH!$D:$BF,29,0),"")</f>
        <v>Xã Long Điền</v>
      </c>
      <c r="AO215">
        <f>IFERROR(VLOOKUP($F215,DSKH!$D:$BF,52,0),"")</f>
        <v>5982383.333333333</v>
      </c>
      <c r="AP215">
        <f>IF(L215="x",1+COUNTIFS(AP$4:AP214,"&gt;0",$AA$4:$AA214,$AA214),0)</f>
        <v>12</v>
      </c>
      <c r="AQ215">
        <f>IF(M215="x",1+COUNTIFS(AQ$4:AQ214,"&gt;0",$AA$4:$AA214,$AA214),0)</f>
        <v>0</v>
      </c>
      <c r="AR215">
        <f>IF(N215="x",1+COUNTIFS(AR$4:AR214,"&gt;0",$AA$4:$AA214,$AA214),0)</f>
        <v>0</v>
      </c>
      <c r="AS215">
        <f>IF(O215="x",1+COUNTIFS(AS$4:AS214,"&gt;0",$AA$4:$AA214,$AA214),0)</f>
        <v>0</v>
      </c>
      <c r="AT215">
        <f>IF(P215="x",1+COUNTIFS(AT$4:AT214,"&gt;0",$AA$4:$AA214,$AA214),0)</f>
        <v>0</v>
      </c>
      <c r="AU215">
        <f>IF(Q215="x",1+COUNTIFS(AU$4:AU214,"&gt;0",$AA$4:$AA214,$AA214),0)</f>
        <v>0</v>
      </c>
      <c r="AV215">
        <f>IF(R215="x",1+COUNTIFS(AV$4:AV214,"&gt;0",$AA$4:$AA214,$AA214),0)</f>
        <v>0</v>
      </c>
      <c r="AW215">
        <f t="shared" si="8"/>
        <v>1</v>
      </c>
      <c r="AX215">
        <f t="shared" si="9"/>
        <v>1</v>
      </c>
      <c r="AY215">
        <f t="shared" si="142"/>
        <v>1</v>
      </c>
      <c r="AZ215">
        <f t="shared" si="143"/>
        <v>1</v>
      </c>
      <c r="BA215" s="4">
        <f t="shared" si="144"/>
        <v>1495595.8333333333</v>
      </c>
      <c r="BB215" s="4">
        <f t="shared" si="145"/>
        <v>0</v>
      </c>
      <c r="BC215" s="4">
        <f t="shared" si="146"/>
        <v>0</v>
      </c>
      <c r="BD215" s="4">
        <f t="shared" si="147"/>
        <v>0</v>
      </c>
      <c r="BE215" s="4">
        <f t="shared" si="148"/>
        <v>0</v>
      </c>
      <c r="BF215" s="4">
        <f t="shared" si="149"/>
        <v>0</v>
      </c>
      <c r="BG215" s="4">
        <f t="shared" si="150"/>
        <v>0</v>
      </c>
      <c r="BH215" s="4">
        <f t="shared" si="151"/>
        <v>0</v>
      </c>
      <c r="BI215" s="4">
        <f t="shared" si="152"/>
        <v>0</v>
      </c>
      <c r="BJ215" s="4">
        <f t="shared" si="153"/>
        <v>0</v>
      </c>
      <c r="BK215" s="4">
        <f t="shared" si="154"/>
        <v>0</v>
      </c>
      <c r="BL215" s="4">
        <f t="shared" si="155"/>
        <v>0</v>
      </c>
      <c r="BM215" s="4">
        <f t="shared" si="156"/>
        <v>0</v>
      </c>
      <c r="BN215" s="4">
        <f t="shared" si="157"/>
        <v>0</v>
      </c>
      <c r="BO215">
        <f>SUMIFS(BH$5:BH215,$AA$5:$AA215,$AA215)</f>
        <v>8</v>
      </c>
      <c r="BP215">
        <f>SUMIFS(BI$5:BI215,$AA$5:$AA215,$AA215)</f>
        <v>7</v>
      </c>
      <c r="BQ215">
        <f>SUMIFS(BJ$5:BJ215,$AA$5:$AA215,$AA215)</f>
        <v>9</v>
      </c>
      <c r="BR215">
        <f>SUMIFS(BK$5:BK215,$AA$5:$AA215,$AA215)</f>
        <v>7</v>
      </c>
      <c r="BS215">
        <f>SUMIFS(BL$5:BL215,$AA$5:$AA215,$AA215)</f>
        <v>8</v>
      </c>
      <c r="BT215">
        <f>SUMIFS(BM$5:BM215,$AA$5:$AA215,$AA215)</f>
        <v>5</v>
      </c>
      <c r="BU215">
        <f>SUMIFS(BN$5:BN215,$AA$5:$AA215,$AA215)</f>
        <v>0</v>
      </c>
      <c r="BV215">
        <f t="shared" si="158"/>
        <v>14</v>
      </c>
      <c r="BW215">
        <f t="shared" si="159"/>
        <v>15</v>
      </c>
      <c r="BX215">
        <f t="shared" si="160"/>
        <v>14</v>
      </c>
      <c r="BY215">
        <f t="shared" si="161"/>
        <v>13</v>
      </c>
      <c r="BZ215">
        <f t="shared" si="162"/>
        <v>15</v>
      </c>
      <c r="CA215">
        <f t="shared" si="163"/>
        <v>21</v>
      </c>
      <c r="CB215">
        <f t="shared" si="164"/>
        <v>0</v>
      </c>
      <c r="CC215">
        <f t="shared" si="165"/>
        <v>0</v>
      </c>
      <c r="CD215">
        <f t="shared" si="166"/>
        <v>0</v>
      </c>
      <c r="CE215" t="str">
        <f>IFERROR(VLOOKUP($AA215,'Tuyến và nhân viên'!$I:$O,7,0),"")</f>
        <v>Trần Văn Khanh</v>
      </c>
      <c r="CF215">
        <f t="shared" si="167"/>
        <v>4</v>
      </c>
      <c r="CG215">
        <f t="shared" si="168"/>
        <v>1</v>
      </c>
      <c r="CH215">
        <f>COUNTIFS($L215:L215,"x")</f>
        <v>1</v>
      </c>
      <c r="CI215">
        <f>COUNTIFS($L215:M215,"x")</f>
        <v>1</v>
      </c>
      <c r="CJ215">
        <f>COUNTIFS($L215:N215,"x")</f>
        <v>1</v>
      </c>
      <c r="CK215">
        <f>COUNTIFS($L215:O215,"x")</f>
        <v>1</v>
      </c>
      <c r="CL215">
        <f>COUNTIFS($L215:P215,"x")</f>
        <v>1</v>
      </c>
      <c r="CM215">
        <f>COUNTIFS($L215:Q215,"x")</f>
        <v>1</v>
      </c>
      <c r="CN215">
        <f>COUNTIFS($L215:R215,"x")</f>
        <v>1</v>
      </c>
      <c r="CO215" t="str" cm="1">
        <f t="array" ref="CO215">IFERROR(INDEX($CH$4:$CN$4,0,MATCH(1,$CH215:$CN215,0)),"")</f>
        <v>Thứ 2</v>
      </c>
      <c r="CP215" t="str" cm="1">
        <f t="array" ref="CP215">IFERROR(INDEX($CH$4:$CN$4,0,MATCH(2,$CH215:$CN215,0)),"")</f>
        <v/>
      </c>
      <c r="CQ215" t="str">
        <f t="shared" si="169"/>
        <v>Thứ 2</v>
      </c>
      <c r="CR215" t="str">
        <f t="shared" si="29"/>
        <v>F4 - Tất cả các tuần</v>
      </c>
    </row>
    <row r="216" spans="1:96" x14ac:dyDescent="0.3">
      <c r="A216" s="117" t="s">
        <v>35597</v>
      </c>
      <c r="B216" s="118" t="s">
        <v>33266</v>
      </c>
      <c r="C216" s="118" t="s">
        <v>33267</v>
      </c>
      <c r="D216" s="118" t="s">
        <v>39659</v>
      </c>
      <c r="E216" s="118" t="s">
        <v>39660</v>
      </c>
      <c r="F216" s="118" t="s">
        <v>7684</v>
      </c>
      <c r="G216" s="118" t="s">
        <v>36549</v>
      </c>
      <c r="H216" s="118" t="s">
        <v>36555</v>
      </c>
      <c r="I216" s="118" t="s">
        <v>22</v>
      </c>
      <c r="J216" s="119" t="s">
        <v>39658</v>
      </c>
      <c r="K216" s="119" t="s">
        <v>23</v>
      </c>
      <c r="L216" s="117" t="s">
        <v>24</v>
      </c>
      <c r="M216" s="117" t="s">
        <v>23</v>
      </c>
      <c r="N216" s="117" t="s">
        <v>23</v>
      </c>
      <c r="O216" s="117" t="s">
        <v>23</v>
      </c>
      <c r="P216" s="117" t="s">
        <v>23</v>
      </c>
      <c r="Q216" s="117" t="s">
        <v>23</v>
      </c>
      <c r="R216" s="117" t="s">
        <v>23</v>
      </c>
      <c r="S216" s="117" t="s">
        <v>24</v>
      </c>
      <c r="T216" s="117" t="s">
        <v>24</v>
      </c>
      <c r="U216" s="117" t="s">
        <v>24</v>
      </c>
      <c r="V216" s="117" t="s">
        <v>24</v>
      </c>
      <c r="W216" s="74" t="str">
        <f t="shared" si="135"/>
        <v>x</v>
      </c>
      <c r="X216" s="74" t="str">
        <f t="shared" si="136"/>
        <v>x</v>
      </c>
      <c r="Y216" s="74" t="str">
        <f t="shared" si="137"/>
        <v>x</v>
      </c>
      <c r="Z216" s="74" t="str">
        <f t="shared" si="138"/>
        <v>x</v>
      </c>
      <c r="AA216" t="str">
        <f>VLOOKUP($D216,'Tuyến và nhân viên'!$D:$M,6,0)</f>
        <v>HL00594</v>
      </c>
      <c r="AB216" t="str">
        <f>VLOOKUP($D216,'Tuyến và nhân viên'!$D:$M,7,0)</f>
        <v>Quách Ngọc Duyên</v>
      </c>
      <c r="AC216" s="16" t="str">
        <f>IFERROR(VLOOKUP($F216,DSKH!$D:$BF,53,0),"")</f>
        <v>F4</v>
      </c>
      <c r="AD216" s="16" t="str">
        <f>IFERROR(VLOOKUP($F216,DSKH!$D:$BF,54,0),"")</f>
        <v>OTC</v>
      </c>
      <c r="AE216" s="4">
        <f>SUMIFS('Doanh số khách hàng'!$F:$F,'Doanh số khách hàng'!$A:$A,'Chi tiết tuyến'!$F216)</f>
        <v>2376186.6666666665</v>
      </c>
      <c r="AF216" s="16" t="str">
        <f t="shared" si="4"/>
        <v>F4</v>
      </c>
      <c r="AG216" s="16" t="str">
        <f t="shared" si="5"/>
        <v>F4</v>
      </c>
      <c r="AH216" t="b">
        <f t="shared" si="139"/>
        <v>1</v>
      </c>
      <c r="AI216" t="b">
        <f t="shared" si="140"/>
        <v>1</v>
      </c>
      <c r="AJ216">
        <f>IFERROR(VLOOKUP($AC216,Master!$D:$E,2,0),"")</f>
        <v>4</v>
      </c>
      <c r="AK216">
        <f>VLOOKUP($AF216,Master!$D:$E,2,0)</f>
        <v>4</v>
      </c>
      <c r="AL216" s="4">
        <f t="shared" si="141"/>
        <v>594046.66666666663</v>
      </c>
      <c r="AM216" t="str">
        <f>IFERROR(VLOOKUP($F216,DSKH!$D:$BF,31,0),"")</f>
        <v>Tỉnh Cà Mau</v>
      </c>
      <c r="AN216" t="str">
        <f>IFERROR(VLOOKUP($F216,DSKH!$D:$BF,29,0),"")</f>
        <v>Xã Long Điền</v>
      </c>
      <c r="AO216">
        <f>IFERROR(VLOOKUP($F216,DSKH!$D:$BF,52,0),"")</f>
        <v>2376186.6666666665</v>
      </c>
      <c r="AP216">
        <f>IF(L216="x",1+COUNTIFS(AP$4:AP215,"&gt;0",$AA$4:$AA215,$AA215),0)</f>
        <v>13</v>
      </c>
      <c r="AQ216">
        <f>IF(M216="x",1+COUNTIFS(AQ$4:AQ215,"&gt;0",$AA$4:$AA215,$AA215),0)</f>
        <v>0</v>
      </c>
      <c r="AR216">
        <f>IF(N216="x",1+COUNTIFS(AR$4:AR215,"&gt;0",$AA$4:$AA215,$AA215),0)</f>
        <v>0</v>
      </c>
      <c r="AS216">
        <f>IF(O216="x",1+COUNTIFS(AS$4:AS215,"&gt;0",$AA$4:$AA215,$AA215),0)</f>
        <v>0</v>
      </c>
      <c r="AT216">
        <f>IF(P216="x",1+COUNTIFS(AT$4:AT215,"&gt;0",$AA$4:$AA215,$AA215),0)</f>
        <v>0</v>
      </c>
      <c r="AU216">
        <f>IF(Q216="x",1+COUNTIFS(AU$4:AU215,"&gt;0",$AA$4:$AA215,$AA215),0)</f>
        <v>0</v>
      </c>
      <c r="AV216">
        <f>IF(R216="x",1+COUNTIFS(AV$4:AV215,"&gt;0",$AA$4:$AA215,$AA215),0)</f>
        <v>0</v>
      </c>
      <c r="AW216">
        <f t="shared" si="8"/>
        <v>1</v>
      </c>
      <c r="AX216">
        <f t="shared" si="9"/>
        <v>1</v>
      </c>
      <c r="AY216">
        <f t="shared" si="142"/>
        <v>1</v>
      </c>
      <c r="AZ216">
        <f t="shared" si="143"/>
        <v>1</v>
      </c>
      <c r="BA216" s="4">
        <f t="shared" si="144"/>
        <v>594046.66666666663</v>
      </c>
      <c r="BB216" s="4">
        <f t="shared" si="145"/>
        <v>0</v>
      </c>
      <c r="BC216" s="4">
        <f t="shared" si="146"/>
        <v>0</v>
      </c>
      <c r="BD216" s="4">
        <f t="shared" si="147"/>
        <v>0</v>
      </c>
      <c r="BE216" s="4">
        <f t="shared" si="148"/>
        <v>0</v>
      </c>
      <c r="BF216" s="4">
        <f t="shared" si="149"/>
        <v>0</v>
      </c>
      <c r="BG216" s="4">
        <f t="shared" si="150"/>
        <v>0</v>
      </c>
      <c r="BH216" s="4">
        <f t="shared" si="151"/>
        <v>0</v>
      </c>
      <c r="BI216" s="4">
        <f t="shared" si="152"/>
        <v>0</v>
      </c>
      <c r="BJ216" s="4">
        <f t="shared" si="153"/>
        <v>0</v>
      </c>
      <c r="BK216" s="4">
        <f t="shared" si="154"/>
        <v>0</v>
      </c>
      <c r="BL216" s="4">
        <f t="shared" si="155"/>
        <v>0</v>
      </c>
      <c r="BM216" s="4">
        <f t="shared" si="156"/>
        <v>0</v>
      </c>
      <c r="BN216" s="4">
        <f t="shared" si="157"/>
        <v>0</v>
      </c>
      <c r="BO216">
        <f>SUMIFS(BH$5:BH216,$AA$5:$AA216,$AA216)</f>
        <v>8</v>
      </c>
      <c r="BP216">
        <f>SUMIFS(BI$5:BI216,$AA$5:$AA216,$AA216)</f>
        <v>7</v>
      </c>
      <c r="BQ216">
        <f>SUMIFS(BJ$5:BJ216,$AA$5:$AA216,$AA216)</f>
        <v>9</v>
      </c>
      <c r="BR216">
        <f>SUMIFS(BK$5:BK216,$AA$5:$AA216,$AA216)</f>
        <v>7</v>
      </c>
      <c r="BS216">
        <f>SUMIFS(BL$5:BL216,$AA$5:$AA216,$AA216)</f>
        <v>8</v>
      </c>
      <c r="BT216">
        <f>SUMIFS(BM$5:BM216,$AA$5:$AA216,$AA216)</f>
        <v>5</v>
      </c>
      <c r="BU216">
        <f>SUMIFS(BN$5:BN216,$AA$5:$AA216,$AA216)</f>
        <v>0</v>
      </c>
      <c r="BV216">
        <f t="shared" si="158"/>
        <v>14</v>
      </c>
      <c r="BW216">
        <f t="shared" si="159"/>
        <v>15</v>
      </c>
      <c r="BX216">
        <f t="shared" si="160"/>
        <v>14</v>
      </c>
      <c r="BY216">
        <f t="shared" si="161"/>
        <v>13</v>
      </c>
      <c r="BZ216">
        <f t="shared" si="162"/>
        <v>15</v>
      </c>
      <c r="CA216">
        <f t="shared" si="163"/>
        <v>21</v>
      </c>
      <c r="CB216">
        <f t="shared" si="164"/>
        <v>0</v>
      </c>
      <c r="CC216">
        <f t="shared" si="165"/>
        <v>0</v>
      </c>
      <c r="CD216">
        <f t="shared" si="166"/>
        <v>0</v>
      </c>
      <c r="CE216" t="str">
        <f>IFERROR(VLOOKUP($AA216,'Tuyến và nhân viên'!$I:$O,7,0),"")</f>
        <v>Trần Văn Khanh</v>
      </c>
      <c r="CF216">
        <f t="shared" si="167"/>
        <v>4</v>
      </c>
      <c r="CG216">
        <f t="shared" si="168"/>
        <v>1</v>
      </c>
      <c r="CH216">
        <f>COUNTIFS($L216:L216,"x")</f>
        <v>1</v>
      </c>
      <c r="CI216">
        <f>COUNTIFS($L216:M216,"x")</f>
        <v>1</v>
      </c>
      <c r="CJ216">
        <f>COUNTIFS($L216:N216,"x")</f>
        <v>1</v>
      </c>
      <c r="CK216">
        <f>COUNTIFS($L216:O216,"x")</f>
        <v>1</v>
      </c>
      <c r="CL216">
        <f>COUNTIFS($L216:P216,"x")</f>
        <v>1</v>
      </c>
      <c r="CM216">
        <f>COUNTIFS($L216:Q216,"x")</f>
        <v>1</v>
      </c>
      <c r="CN216">
        <f>COUNTIFS($L216:R216,"x")</f>
        <v>1</v>
      </c>
      <c r="CO216" t="str" cm="1">
        <f t="array" ref="CO216">IFERROR(INDEX($CH$4:$CN$4,0,MATCH(1,$CH216:$CN216,0)),"")</f>
        <v>Thứ 2</v>
      </c>
      <c r="CP216" t="str" cm="1">
        <f t="array" ref="CP216">IFERROR(INDEX($CH$4:$CN$4,0,MATCH(2,$CH216:$CN216,0)),"")</f>
        <v/>
      </c>
      <c r="CQ216" t="str">
        <f t="shared" si="169"/>
        <v>Thứ 2</v>
      </c>
      <c r="CR216" t="str">
        <f t="shared" si="29"/>
        <v>F4 - Tất cả các tuần</v>
      </c>
    </row>
    <row r="217" spans="1:96" x14ac:dyDescent="0.3">
      <c r="A217" s="117" t="s">
        <v>35608</v>
      </c>
      <c r="B217" s="118" t="s">
        <v>33266</v>
      </c>
      <c r="C217" s="118" t="s">
        <v>33267</v>
      </c>
      <c r="D217" s="118" t="s">
        <v>39659</v>
      </c>
      <c r="E217" s="118" t="s">
        <v>39660</v>
      </c>
      <c r="F217" s="118" t="s">
        <v>9138</v>
      </c>
      <c r="G217" s="118" t="s">
        <v>36559</v>
      </c>
      <c r="H217" s="118" t="s">
        <v>36564</v>
      </c>
      <c r="I217" s="118" t="s">
        <v>22</v>
      </c>
      <c r="J217" s="119" t="s">
        <v>39658</v>
      </c>
      <c r="K217" s="119" t="s">
        <v>23</v>
      </c>
      <c r="L217" s="117" t="s">
        <v>24</v>
      </c>
      <c r="M217" s="117" t="s">
        <v>23</v>
      </c>
      <c r="N217" s="117" t="s">
        <v>23</v>
      </c>
      <c r="O217" s="117" t="s">
        <v>23</v>
      </c>
      <c r="P217" s="117" t="s">
        <v>23</v>
      </c>
      <c r="Q217" s="117" t="s">
        <v>23</v>
      </c>
      <c r="R217" s="117" t="s">
        <v>23</v>
      </c>
      <c r="S217" s="117" t="s">
        <v>24</v>
      </c>
      <c r="T217" s="117" t="s">
        <v>24</v>
      </c>
      <c r="U217" s="117" t="s">
        <v>24</v>
      </c>
      <c r="V217" s="117" t="s">
        <v>24</v>
      </c>
      <c r="W217" s="74" t="str">
        <f t="shared" si="135"/>
        <v>x</v>
      </c>
      <c r="X217" s="74" t="str">
        <f t="shared" si="136"/>
        <v>x</v>
      </c>
      <c r="Y217" s="74" t="str">
        <f t="shared" si="137"/>
        <v>x</v>
      </c>
      <c r="Z217" s="74" t="str">
        <f t="shared" si="138"/>
        <v>x</v>
      </c>
      <c r="AA217" t="str">
        <f>VLOOKUP($D217,'Tuyến và nhân viên'!$D:$M,6,0)</f>
        <v>HL00594</v>
      </c>
      <c r="AB217" t="str">
        <f>VLOOKUP($D217,'Tuyến và nhân viên'!$D:$M,7,0)</f>
        <v>Quách Ngọc Duyên</v>
      </c>
      <c r="AC217" s="16" t="str">
        <f>IFERROR(VLOOKUP($F217,DSKH!$D:$BF,53,0),"")</f>
        <v>F4</v>
      </c>
      <c r="AD217" s="16" t="str">
        <f>IFERROR(VLOOKUP($F217,DSKH!$D:$BF,54,0),"")</f>
        <v>OTC</v>
      </c>
      <c r="AE217" s="4">
        <f>SUMIFS('Doanh số khách hàng'!$F:$F,'Doanh số khách hàng'!$A:$A,'Chi tiết tuyến'!$F217)</f>
        <v>3288860</v>
      </c>
      <c r="AF217" s="16" t="str">
        <f t="shared" si="4"/>
        <v>F4</v>
      </c>
      <c r="AG217" s="16" t="str">
        <f t="shared" si="5"/>
        <v>F4</v>
      </c>
      <c r="AH217" t="b">
        <f t="shared" si="139"/>
        <v>1</v>
      </c>
      <c r="AI217" t="b">
        <f t="shared" si="140"/>
        <v>1</v>
      </c>
      <c r="AJ217">
        <f>IFERROR(VLOOKUP($AC217,Master!$D:$E,2,0),"")</f>
        <v>4</v>
      </c>
      <c r="AK217">
        <f>VLOOKUP($AF217,Master!$D:$E,2,0)</f>
        <v>4</v>
      </c>
      <c r="AL217" s="4">
        <f t="shared" si="141"/>
        <v>822215</v>
      </c>
      <c r="AM217" t="str">
        <f>IFERROR(VLOOKUP($F217,DSKH!$D:$BF,31,0),"")</f>
        <v>Tỉnh Cà Mau</v>
      </c>
      <c r="AN217" t="str">
        <f>IFERROR(VLOOKUP($F217,DSKH!$D:$BF,29,0),"")</f>
        <v>Xã Long Điền</v>
      </c>
      <c r="AO217">
        <f>IFERROR(VLOOKUP($F217,DSKH!$D:$BF,52,0),"")</f>
        <v>3288860</v>
      </c>
      <c r="AP217">
        <f>IF(L217="x",1+COUNTIFS(AP$4:AP216,"&gt;0",$AA$4:$AA216,$AA216),0)</f>
        <v>14</v>
      </c>
      <c r="AQ217">
        <f>IF(M217="x",1+COUNTIFS(AQ$4:AQ216,"&gt;0",$AA$4:$AA216,$AA216),0)</f>
        <v>0</v>
      </c>
      <c r="AR217">
        <f>IF(N217="x",1+COUNTIFS(AR$4:AR216,"&gt;0",$AA$4:$AA216,$AA216),0)</f>
        <v>0</v>
      </c>
      <c r="AS217">
        <f>IF(O217="x",1+COUNTIFS(AS$4:AS216,"&gt;0",$AA$4:$AA216,$AA216),0)</f>
        <v>0</v>
      </c>
      <c r="AT217">
        <f>IF(P217="x",1+COUNTIFS(AT$4:AT216,"&gt;0",$AA$4:$AA216,$AA216),0)</f>
        <v>0</v>
      </c>
      <c r="AU217">
        <f>IF(Q217="x",1+COUNTIFS(AU$4:AU216,"&gt;0",$AA$4:$AA216,$AA216),0)</f>
        <v>0</v>
      </c>
      <c r="AV217">
        <f>IF(R217="x",1+COUNTIFS(AV$4:AV216,"&gt;0",$AA$4:$AA216,$AA216),0)</f>
        <v>0</v>
      </c>
      <c r="AW217">
        <f t="shared" si="8"/>
        <v>1</v>
      </c>
      <c r="AX217">
        <f t="shared" si="9"/>
        <v>1</v>
      </c>
      <c r="AY217">
        <f t="shared" si="142"/>
        <v>1</v>
      </c>
      <c r="AZ217">
        <f t="shared" si="143"/>
        <v>1</v>
      </c>
      <c r="BA217" s="4">
        <f t="shared" si="144"/>
        <v>822215</v>
      </c>
      <c r="BB217" s="4">
        <f t="shared" si="145"/>
        <v>0</v>
      </c>
      <c r="BC217" s="4">
        <f t="shared" si="146"/>
        <v>0</v>
      </c>
      <c r="BD217" s="4">
        <f t="shared" si="147"/>
        <v>0</v>
      </c>
      <c r="BE217" s="4">
        <f t="shared" si="148"/>
        <v>0</v>
      </c>
      <c r="BF217" s="4">
        <f t="shared" si="149"/>
        <v>0</v>
      </c>
      <c r="BG217" s="4">
        <f t="shared" si="150"/>
        <v>0</v>
      </c>
      <c r="BH217" s="4">
        <f t="shared" si="151"/>
        <v>0</v>
      </c>
      <c r="BI217" s="4">
        <f t="shared" si="152"/>
        <v>0</v>
      </c>
      <c r="BJ217" s="4">
        <f t="shared" si="153"/>
        <v>0</v>
      </c>
      <c r="BK217" s="4">
        <f t="shared" si="154"/>
        <v>0</v>
      </c>
      <c r="BL217" s="4">
        <f t="shared" si="155"/>
        <v>0</v>
      </c>
      <c r="BM217" s="4">
        <f t="shared" si="156"/>
        <v>0</v>
      </c>
      <c r="BN217" s="4">
        <f t="shared" si="157"/>
        <v>0</v>
      </c>
      <c r="BO217">
        <f>SUMIFS(BH$5:BH217,$AA$5:$AA217,$AA217)</f>
        <v>8</v>
      </c>
      <c r="BP217">
        <f>SUMIFS(BI$5:BI217,$AA$5:$AA217,$AA217)</f>
        <v>7</v>
      </c>
      <c r="BQ217">
        <f>SUMIFS(BJ$5:BJ217,$AA$5:$AA217,$AA217)</f>
        <v>9</v>
      </c>
      <c r="BR217">
        <f>SUMIFS(BK$5:BK217,$AA$5:$AA217,$AA217)</f>
        <v>7</v>
      </c>
      <c r="BS217">
        <f>SUMIFS(BL$5:BL217,$AA$5:$AA217,$AA217)</f>
        <v>8</v>
      </c>
      <c r="BT217">
        <f>SUMIFS(BM$5:BM217,$AA$5:$AA217,$AA217)</f>
        <v>5</v>
      </c>
      <c r="BU217">
        <f>SUMIFS(BN$5:BN217,$AA$5:$AA217,$AA217)</f>
        <v>0</v>
      </c>
      <c r="BV217">
        <f t="shared" si="158"/>
        <v>14</v>
      </c>
      <c r="BW217">
        <f t="shared" si="159"/>
        <v>15</v>
      </c>
      <c r="BX217">
        <f t="shared" si="160"/>
        <v>14</v>
      </c>
      <c r="BY217">
        <f t="shared" si="161"/>
        <v>13</v>
      </c>
      <c r="BZ217">
        <f t="shared" si="162"/>
        <v>15</v>
      </c>
      <c r="CA217">
        <f t="shared" si="163"/>
        <v>21</v>
      </c>
      <c r="CB217">
        <f t="shared" si="164"/>
        <v>0</v>
      </c>
      <c r="CC217">
        <f t="shared" si="165"/>
        <v>0</v>
      </c>
      <c r="CD217">
        <f t="shared" si="166"/>
        <v>0</v>
      </c>
      <c r="CE217" t="str">
        <f>IFERROR(VLOOKUP($AA217,'Tuyến và nhân viên'!$I:$O,7,0),"")</f>
        <v>Trần Văn Khanh</v>
      </c>
      <c r="CF217">
        <f t="shared" si="167"/>
        <v>4</v>
      </c>
      <c r="CG217">
        <f t="shared" si="168"/>
        <v>1</v>
      </c>
      <c r="CH217">
        <f>COUNTIFS($L217:L217,"x")</f>
        <v>1</v>
      </c>
      <c r="CI217">
        <f>COUNTIFS($L217:M217,"x")</f>
        <v>1</v>
      </c>
      <c r="CJ217">
        <f>COUNTIFS($L217:N217,"x")</f>
        <v>1</v>
      </c>
      <c r="CK217">
        <f>COUNTIFS($L217:O217,"x")</f>
        <v>1</v>
      </c>
      <c r="CL217">
        <f>COUNTIFS($L217:P217,"x")</f>
        <v>1</v>
      </c>
      <c r="CM217">
        <f>COUNTIFS($L217:Q217,"x")</f>
        <v>1</v>
      </c>
      <c r="CN217">
        <f>COUNTIFS($L217:R217,"x")</f>
        <v>1</v>
      </c>
      <c r="CO217" t="str" cm="1">
        <f t="array" ref="CO217">IFERROR(INDEX($CH$4:$CN$4,0,MATCH(1,$CH217:$CN217,0)),"")</f>
        <v>Thứ 2</v>
      </c>
      <c r="CP217" t="str" cm="1">
        <f t="array" ref="CP217">IFERROR(INDEX($CH$4:$CN$4,0,MATCH(2,$CH217:$CN217,0)),"")</f>
        <v/>
      </c>
      <c r="CQ217" t="str">
        <f t="shared" si="169"/>
        <v>Thứ 2</v>
      </c>
      <c r="CR217" t="str">
        <f t="shared" si="29"/>
        <v>F4 - Tất cả các tuần</v>
      </c>
    </row>
    <row r="218" spans="1:96" x14ac:dyDescent="0.3">
      <c r="A218" s="117" t="s">
        <v>35617</v>
      </c>
      <c r="B218" s="118" t="s">
        <v>33266</v>
      </c>
      <c r="C218" s="118" t="s">
        <v>33267</v>
      </c>
      <c r="D218" s="118" t="s">
        <v>39659</v>
      </c>
      <c r="E218" s="118" t="s">
        <v>39660</v>
      </c>
      <c r="F218" s="118" t="s">
        <v>25124</v>
      </c>
      <c r="G218" s="118" t="s">
        <v>36719</v>
      </c>
      <c r="H218" s="118" t="s">
        <v>36725</v>
      </c>
      <c r="I218" s="118" t="s">
        <v>22</v>
      </c>
      <c r="J218" s="119" t="s">
        <v>39658</v>
      </c>
      <c r="K218" s="119" t="s">
        <v>23</v>
      </c>
      <c r="L218" s="117" t="s">
        <v>23</v>
      </c>
      <c r="M218" s="117" t="s">
        <v>23</v>
      </c>
      <c r="N218" s="117" t="s">
        <v>23</v>
      </c>
      <c r="O218" s="117" t="s">
        <v>24</v>
      </c>
      <c r="P218" s="117" t="s">
        <v>23</v>
      </c>
      <c r="Q218" s="117" t="s">
        <v>23</v>
      </c>
      <c r="R218" s="117" t="s">
        <v>23</v>
      </c>
      <c r="S218" s="117" t="s">
        <v>24</v>
      </c>
      <c r="T218" s="117" t="s">
        <v>24</v>
      </c>
      <c r="U218" s="117" t="s">
        <v>24</v>
      </c>
      <c r="V218" s="117" t="s">
        <v>24</v>
      </c>
      <c r="W218" s="74" t="str">
        <f t="shared" si="135"/>
        <v>x</v>
      </c>
      <c r="X218" s="74" t="str">
        <f t="shared" si="136"/>
        <v>x</v>
      </c>
      <c r="Y218" s="74" t="str">
        <f t="shared" si="137"/>
        <v>x</v>
      </c>
      <c r="Z218" s="74" t="str">
        <f t="shared" si="138"/>
        <v>x</v>
      </c>
      <c r="AA218" t="str">
        <f>VLOOKUP($D218,'Tuyến và nhân viên'!$D:$M,6,0)</f>
        <v>HL00594</v>
      </c>
      <c r="AB218" t="str">
        <f>VLOOKUP($D218,'Tuyến và nhân viên'!$D:$M,7,0)</f>
        <v>Quách Ngọc Duyên</v>
      </c>
      <c r="AC218" s="16" t="str">
        <f>IFERROR(VLOOKUP($F218,DSKH!$D:$BF,53,0),"")</f>
        <v>F4</v>
      </c>
      <c r="AD218" s="16" t="str">
        <f>IFERROR(VLOOKUP($F218,DSKH!$D:$BF,54,0),"")</f>
        <v>OTC</v>
      </c>
      <c r="AE218" s="4">
        <f>SUMIFS('Doanh số khách hàng'!$F:$F,'Doanh số khách hàng'!$A:$A,'Chi tiết tuyến'!$F218)</f>
        <v>1816178.6666666667</v>
      </c>
      <c r="AF218" s="16" t="str">
        <f t="shared" si="4"/>
        <v>F4</v>
      </c>
      <c r="AG218" s="16" t="str">
        <f t="shared" si="5"/>
        <v>F4</v>
      </c>
      <c r="AH218" t="b">
        <f t="shared" si="139"/>
        <v>1</v>
      </c>
      <c r="AI218" t="b">
        <f t="shared" si="140"/>
        <v>1</v>
      </c>
      <c r="AJ218">
        <f>IFERROR(VLOOKUP($AC218,Master!$D:$E,2,0),"")</f>
        <v>4</v>
      </c>
      <c r="AK218">
        <f>VLOOKUP($AF218,Master!$D:$E,2,0)</f>
        <v>4</v>
      </c>
      <c r="AL218" s="4">
        <f t="shared" si="141"/>
        <v>454044.66666666669</v>
      </c>
      <c r="AM218" t="str">
        <f>IFERROR(VLOOKUP($F218,DSKH!$D:$BF,31,0),"")</f>
        <v>Tỉnh Cà Mau</v>
      </c>
      <c r="AN218" t="str">
        <f>IFERROR(VLOOKUP($F218,DSKH!$D:$BF,29,0),"")</f>
        <v>Xã Vĩnh Thanh</v>
      </c>
      <c r="AO218">
        <f>IFERROR(VLOOKUP($F218,DSKH!$D:$BF,52,0),"")</f>
        <v>1816178.6666666667</v>
      </c>
      <c r="AP218">
        <f>IF(L218="x",1+COUNTIFS(AP$4:AP217,"&gt;0",$AA$4:$AA217,$AA217),0)</f>
        <v>0</v>
      </c>
      <c r="AQ218">
        <f>IF(M218="x",1+COUNTIFS(AQ$4:AQ217,"&gt;0",$AA$4:$AA217,$AA217),0)</f>
        <v>0</v>
      </c>
      <c r="AR218">
        <f>IF(N218="x",1+COUNTIFS(AR$4:AR217,"&gt;0",$AA$4:$AA217,$AA217),0)</f>
        <v>0</v>
      </c>
      <c r="AS218">
        <f>IF(O218="x",1+COUNTIFS(AS$4:AS217,"&gt;0",$AA$4:$AA217,$AA217),0)</f>
        <v>11</v>
      </c>
      <c r="AT218">
        <f>IF(P218="x",1+COUNTIFS(AT$4:AT217,"&gt;0",$AA$4:$AA217,$AA217),0)</f>
        <v>0</v>
      </c>
      <c r="AU218">
        <f>IF(Q218="x",1+COUNTIFS(AU$4:AU217,"&gt;0",$AA$4:$AA217,$AA217),0)</f>
        <v>0</v>
      </c>
      <c r="AV218">
        <f>IF(R218="x",1+COUNTIFS(AV$4:AV217,"&gt;0",$AA$4:$AA217,$AA217),0)</f>
        <v>0</v>
      </c>
      <c r="AW218">
        <f t="shared" si="8"/>
        <v>1</v>
      </c>
      <c r="AX218">
        <f t="shared" si="9"/>
        <v>1</v>
      </c>
      <c r="AY218">
        <f t="shared" si="142"/>
        <v>1</v>
      </c>
      <c r="AZ218">
        <f t="shared" si="143"/>
        <v>1</v>
      </c>
      <c r="BA218" s="4">
        <f t="shared" si="144"/>
        <v>0</v>
      </c>
      <c r="BB218" s="4">
        <f t="shared" si="145"/>
        <v>0</v>
      </c>
      <c r="BC218" s="4">
        <f t="shared" si="146"/>
        <v>0</v>
      </c>
      <c r="BD218" s="4">
        <f t="shared" si="147"/>
        <v>454044.66666666669</v>
      </c>
      <c r="BE218" s="4">
        <f t="shared" si="148"/>
        <v>0</v>
      </c>
      <c r="BF218" s="4">
        <f t="shared" si="149"/>
        <v>0</v>
      </c>
      <c r="BG218" s="4">
        <f t="shared" si="150"/>
        <v>0</v>
      </c>
      <c r="BH218" s="4">
        <f t="shared" si="151"/>
        <v>0</v>
      </c>
      <c r="BI218" s="4">
        <f t="shared" si="152"/>
        <v>0</v>
      </c>
      <c r="BJ218" s="4">
        <f t="shared" si="153"/>
        <v>0</v>
      </c>
      <c r="BK218" s="4">
        <f t="shared" si="154"/>
        <v>0</v>
      </c>
      <c r="BL218" s="4">
        <f t="shared" si="155"/>
        <v>0</v>
      </c>
      <c r="BM218" s="4">
        <f t="shared" si="156"/>
        <v>0</v>
      </c>
      <c r="BN218" s="4">
        <f t="shared" si="157"/>
        <v>0</v>
      </c>
      <c r="BO218">
        <f>SUMIFS(BH$5:BH218,$AA$5:$AA218,$AA218)</f>
        <v>8</v>
      </c>
      <c r="BP218">
        <f>SUMIFS(BI$5:BI218,$AA$5:$AA218,$AA218)</f>
        <v>7</v>
      </c>
      <c r="BQ218">
        <f>SUMIFS(BJ$5:BJ218,$AA$5:$AA218,$AA218)</f>
        <v>9</v>
      </c>
      <c r="BR218">
        <f>SUMIFS(BK$5:BK218,$AA$5:$AA218,$AA218)</f>
        <v>7</v>
      </c>
      <c r="BS218">
        <f>SUMIFS(BL$5:BL218,$AA$5:$AA218,$AA218)</f>
        <v>8</v>
      </c>
      <c r="BT218">
        <f>SUMIFS(BM$5:BM218,$AA$5:$AA218,$AA218)</f>
        <v>5</v>
      </c>
      <c r="BU218">
        <f>SUMIFS(BN$5:BN218,$AA$5:$AA218,$AA218)</f>
        <v>0</v>
      </c>
      <c r="BV218">
        <f t="shared" si="158"/>
        <v>14</v>
      </c>
      <c r="BW218">
        <f t="shared" si="159"/>
        <v>15</v>
      </c>
      <c r="BX218">
        <f t="shared" si="160"/>
        <v>14</v>
      </c>
      <c r="BY218">
        <f t="shared" si="161"/>
        <v>13</v>
      </c>
      <c r="BZ218">
        <f t="shared" si="162"/>
        <v>15</v>
      </c>
      <c r="CA218">
        <f t="shared" si="163"/>
        <v>21</v>
      </c>
      <c r="CB218">
        <f t="shared" si="164"/>
        <v>0</v>
      </c>
      <c r="CC218">
        <f t="shared" si="165"/>
        <v>0</v>
      </c>
      <c r="CD218">
        <f t="shared" si="166"/>
        <v>0</v>
      </c>
      <c r="CE218" t="str">
        <f>IFERROR(VLOOKUP($AA218,'Tuyến và nhân viên'!$I:$O,7,0),"")</f>
        <v>Trần Văn Khanh</v>
      </c>
      <c r="CF218">
        <f t="shared" si="167"/>
        <v>4</v>
      </c>
      <c r="CG218">
        <f t="shared" si="168"/>
        <v>1</v>
      </c>
      <c r="CH218">
        <f>COUNTIFS($L218:L218,"x")</f>
        <v>0</v>
      </c>
      <c r="CI218">
        <f>COUNTIFS($L218:M218,"x")</f>
        <v>0</v>
      </c>
      <c r="CJ218">
        <f>COUNTIFS($L218:N218,"x")</f>
        <v>0</v>
      </c>
      <c r="CK218">
        <f>COUNTIFS($L218:O218,"x")</f>
        <v>1</v>
      </c>
      <c r="CL218">
        <f>COUNTIFS($L218:P218,"x")</f>
        <v>1</v>
      </c>
      <c r="CM218">
        <f>COUNTIFS($L218:Q218,"x")</f>
        <v>1</v>
      </c>
      <c r="CN218">
        <f>COUNTIFS($L218:R218,"x")</f>
        <v>1</v>
      </c>
      <c r="CO218" t="str" cm="1">
        <f t="array" ref="CO218">IFERROR(INDEX($CH$4:$CN$4,0,MATCH(1,$CH218:$CN218,0)),"")</f>
        <v>Thứ 5</v>
      </c>
      <c r="CP218" t="str" cm="1">
        <f t="array" ref="CP218">IFERROR(INDEX($CH$4:$CN$4,0,MATCH(2,$CH218:$CN218,0)),"")</f>
        <v/>
      </c>
      <c r="CQ218" t="str">
        <f t="shared" si="169"/>
        <v>Thứ 5</v>
      </c>
      <c r="CR218" t="str">
        <f t="shared" si="29"/>
        <v>F4 - Tất cả các tuần</v>
      </c>
    </row>
    <row r="219" spans="1:96" x14ac:dyDescent="0.3">
      <c r="A219" s="117" t="s">
        <v>35626</v>
      </c>
      <c r="B219" s="118" t="s">
        <v>33266</v>
      </c>
      <c r="C219" s="118" t="s">
        <v>33267</v>
      </c>
      <c r="D219" s="118" t="s">
        <v>39659</v>
      </c>
      <c r="E219" s="118" t="s">
        <v>39660</v>
      </c>
      <c r="F219" s="118" t="s">
        <v>30212</v>
      </c>
      <c r="G219" s="118" t="s">
        <v>36728</v>
      </c>
      <c r="H219" s="118" t="s">
        <v>36735</v>
      </c>
      <c r="I219" s="118" t="s">
        <v>22</v>
      </c>
      <c r="J219" s="119" t="s">
        <v>39658</v>
      </c>
      <c r="K219" s="119" t="s">
        <v>23</v>
      </c>
      <c r="L219" s="117" t="s">
        <v>23</v>
      </c>
      <c r="M219" s="117" t="s">
        <v>23</v>
      </c>
      <c r="N219" s="117" t="s">
        <v>23</v>
      </c>
      <c r="O219" s="117" t="s">
        <v>24</v>
      </c>
      <c r="P219" s="117" t="s">
        <v>23</v>
      </c>
      <c r="Q219" s="117" t="s">
        <v>23</v>
      </c>
      <c r="R219" s="117" t="s">
        <v>23</v>
      </c>
      <c r="S219" s="117" t="s">
        <v>24</v>
      </c>
      <c r="T219" s="117" t="s">
        <v>24</v>
      </c>
      <c r="U219" s="117" t="s">
        <v>24</v>
      </c>
      <c r="V219" s="117" t="s">
        <v>24</v>
      </c>
      <c r="W219" s="74" t="str">
        <f t="shared" si="135"/>
        <v>x</v>
      </c>
      <c r="X219" s="74" t="str">
        <f t="shared" si="136"/>
        <v>x</v>
      </c>
      <c r="Y219" s="74" t="str">
        <f t="shared" si="137"/>
        <v>x</v>
      </c>
      <c r="Z219" s="74" t="str">
        <f t="shared" si="138"/>
        <v>x</v>
      </c>
      <c r="AA219" t="str">
        <f>VLOOKUP($D219,'Tuyến và nhân viên'!$D:$M,6,0)</f>
        <v>HL00594</v>
      </c>
      <c r="AB219" t="str">
        <f>VLOOKUP($D219,'Tuyến và nhân viên'!$D:$M,7,0)</f>
        <v>Quách Ngọc Duyên</v>
      </c>
      <c r="AC219" s="16" t="str">
        <f>IFERROR(VLOOKUP($F219,DSKH!$D:$BF,53,0),"")</f>
        <v>F4</v>
      </c>
      <c r="AD219" s="16" t="str">
        <f>IFERROR(VLOOKUP($F219,DSKH!$D:$BF,54,0),"")</f>
        <v>OTC</v>
      </c>
      <c r="AE219" s="4">
        <f>SUMIFS('Doanh số khách hàng'!$F:$F,'Doanh số khách hàng'!$A:$A,'Chi tiết tuyến'!$F219)</f>
        <v>519346.66666666669</v>
      </c>
      <c r="AF219" s="16" t="str">
        <f t="shared" si="4"/>
        <v>F4</v>
      </c>
      <c r="AG219" s="16" t="str">
        <f t="shared" si="5"/>
        <v>F4</v>
      </c>
      <c r="AH219" t="b">
        <f t="shared" si="139"/>
        <v>1</v>
      </c>
      <c r="AI219" t="b">
        <f t="shared" si="140"/>
        <v>1</v>
      </c>
      <c r="AJ219">
        <f>IFERROR(VLOOKUP($AC219,Master!$D:$E,2,0),"")</f>
        <v>4</v>
      </c>
      <c r="AK219">
        <f>VLOOKUP($AF219,Master!$D:$E,2,0)</f>
        <v>4</v>
      </c>
      <c r="AL219" s="4">
        <f t="shared" si="141"/>
        <v>129836.66666666667</v>
      </c>
      <c r="AM219" t="str">
        <f>IFERROR(VLOOKUP($F219,DSKH!$D:$BF,31,0),"")</f>
        <v>Tỉnh Cà Mau</v>
      </c>
      <c r="AN219" t="str">
        <f>IFERROR(VLOOKUP($F219,DSKH!$D:$BF,29,0),"")</f>
        <v>Xã Vĩnh Mỹ</v>
      </c>
      <c r="AO219">
        <f>IFERROR(VLOOKUP($F219,DSKH!$D:$BF,52,0),"")</f>
        <v>519346.66666666669</v>
      </c>
      <c r="AP219">
        <f>IF(L219="x",1+COUNTIFS(AP$4:AP218,"&gt;0",$AA$4:$AA218,$AA218),0)</f>
        <v>0</v>
      </c>
      <c r="AQ219">
        <f>IF(M219="x",1+COUNTIFS(AQ$4:AQ218,"&gt;0",$AA$4:$AA218,$AA218),0)</f>
        <v>0</v>
      </c>
      <c r="AR219">
        <f>IF(N219="x",1+COUNTIFS(AR$4:AR218,"&gt;0",$AA$4:$AA218,$AA218),0)</f>
        <v>0</v>
      </c>
      <c r="AS219">
        <f>IF(O219="x",1+COUNTIFS(AS$4:AS218,"&gt;0",$AA$4:$AA218,$AA218),0)</f>
        <v>12</v>
      </c>
      <c r="AT219">
        <f>IF(P219="x",1+COUNTIFS(AT$4:AT218,"&gt;0",$AA$4:$AA218,$AA218),0)</f>
        <v>0</v>
      </c>
      <c r="AU219">
        <f>IF(Q219="x",1+COUNTIFS(AU$4:AU218,"&gt;0",$AA$4:$AA218,$AA218),0)</f>
        <v>0</v>
      </c>
      <c r="AV219">
        <f>IF(R219="x",1+COUNTIFS(AV$4:AV218,"&gt;0",$AA$4:$AA218,$AA218),0)</f>
        <v>0</v>
      </c>
      <c r="AW219">
        <f t="shared" si="8"/>
        <v>1</v>
      </c>
      <c r="AX219">
        <f t="shared" si="9"/>
        <v>1</v>
      </c>
      <c r="AY219">
        <f t="shared" si="142"/>
        <v>1</v>
      </c>
      <c r="AZ219">
        <f t="shared" si="143"/>
        <v>1</v>
      </c>
      <c r="BA219" s="4">
        <f t="shared" si="144"/>
        <v>0</v>
      </c>
      <c r="BB219" s="4">
        <f t="shared" si="145"/>
        <v>0</v>
      </c>
      <c r="BC219" s="4">
        <f t="shared" si="146"/>
        <v>0</v>
      </c>
      <c r="BD219" s="4">
        <f t="shared" si="147"/>
        <v>129836.66666666667</v>
      </c>
      <c r="BE219" s="4">
        <f t="shared" si="148"/>
        <v>0</v>
      </c>
      <c r="BF219" s="4">
        <f t="shared" si="149"/>
        <v>0</v>
      </c>
      <c r="BG219" s="4">
        <f t="shared" si="150"/>
        <v>0</v>
      </c>
      <c r="BH219" s="4">
        <f t="shared" si="151"/>
        <v>0</v>
      </c>
      <c r="BI219" s="4">
        <f t="shared" si="152"/>
        <v>0</v>
      </c>
      <c r="BJ219" s="4">
        <f t="shared" si="153"/>
        <v>0</v>
      </c>
      <c r="BK219" s="4">
        <f t="shared" si="154"/>
        <v>0</v>
      </c>
      <c r="BL219" s="4">
        <f t="shared" si="155"/>
        <v>0</v>
      </c>
      <c r="BM219" s="4">
        <f t="shared" si="156"/>
        <v>0</v>
      </c>
      <c r="BN219" s="4">
        <f t="shared" si="157"/>
        <v>0</v>
      </c>
      <c r="BO219">
        <f>SUMIFS(BH$5:BH219,$AA$5:$AA219,$AA219)</f>
        <v>8</v>
      </c>
      <c r="BP219">
        <f>SUMIFS(BI$5:BI219,$AA$5:$AA219,$AA219)</f>
        <v>7</v>
      </c>
      <c r="BQ219">
        <f>SUMIFS(BJ$5:BJ219,$AA$5:$AA219,$AA219)</f>
        <v>9</v>
      </c>
      <c r="BR219">
        <f>SUMIFS(BK$5:BK219,$AA$5:$AA219,$AA219)</f>
        <v>7</v>
      </c>
      <c r="BS219">
        <f>SUMIFS(BL$5:BL219,$AA$5:$AA219,$AA219)</f>
        <v>8</v>
      </c>
      <c r="BT219">
        <f>SUMIFS(BM$5:BM219,$AA$5:$AA219,$AA219)</f>
        <v>5</v>
      </c>
      <c r="BU219">
        <f>SUMIFS(BN$5:BN219,$AA$5:$AA219,$AA219)</f>
        <v>0</v>
      </c>
      <c r="BV219">
        <f t="shared" si="158"/>
        <v>14</v>
      </c>
      <c r="BW219">
        <f t="shared" si="159"/>
        <v>15</v>
      </c>
      <c r="BX219">
        <f t="shared" si="160"/>
        <v>14</v>
      </c>
      <c r="BY219">
        <f t="shared" si="161"/>
        <v>13</v>
      </c>
      <c r="BZ219">
        <f t="shared" si="162"/>
        <v>15</v>
      </c>
      <c r="CA219">
        <f t="shared" si="163"/>
        <v>21</v>
      </c>
      <c r="CB219">
        <f t="shared" si="164"/>
        <v>0</v>
      </c>
      <c r="CC219">
        <f t="shared" si="165"/>
        <v>0</v>
      </c>
      <c r="CD219">
        <f t="shared" si="166"/>
        <v>0</v>
      </c>
      <c r="CE219" t="str">
        <f>IFERROR(VLOOKUP($AA219,'Tuyến và nhân viên'!$I:$O,7,0),"")</f>
        <v>Trần Văn Khanh</v>
      </c>
      <c r="CF219">
        <f t="shared" si="167"/>
        <v>4</v>
      </c>
      <c r="CG219">
        <f t="shared" si="168"/>
        <v>1</v>
      </c>
      <c r="CH219">
        <f>COUNTIFS($L219:L219,"x")</f>
        <v>0</v>
      </c>
      <c r="CI219">
        <f>COUNTIFS($L219:M219,"x")</f>
        <v>0</v>
      </c>
      <c r="CJ219">
        <f>COUNTIFS($L219:N219,"x")</f>
        <v>0</v>
      </c>
      <c r="CK219">
        <f>COUNTIFS($L219:O219,"x")</f>
        <v>1</v>
      </c>
      <c r="CL219">
        <f>COUNTIFS($L219:P219,"x")</f>
        <v>1</v>
      </c>
      <c r="CM219">
        <f>COUNTIFS($L219:Q219,"x")</f>
        <v>1</v>
      </c>
      <c r="CN219">
        <f>COUNTIFS($L219:R219,"x")</f>
        <v>1</v>
      </c>
      <c r="CO219" t="str" cm="1">
        <f t="array" ref="CO219">IFERROR(INDEX($CH$4:$CN$4,0,MATCH(1,$CH219:$CN219,0)),"")</f>
        <v>Thứ 5</v>
      </c>
      <c r="CP219" t="str" cm="1">
        <f t="array" ref="CP219">IFERROR(INDEX($CH$4:$CN$4,0,MATCH(2,$CH219:$CN219,0)),"")</f>
        <v/>
      </c>
      <c r="CQ219" t="str">
        <f t="shared" si="169"/>
        <v>Thứ 5</v>
      </c>
      <c r="CR219" t="str">
        <f t="shared" si="29"/>
        <v>F4 - Tất cả các tuần</v>
      </c>
    </row>
    <row r="220" spans="1:96" x14ac:dyDescent="0.3">
      <c r="A220" s="117" t="s">
        <v>35634</v>
      </c>
      <c r="B220" s="118" t="s">
        <v>33266</v>
      </c>
      <c r="C220" s="118" t="s">
        <v>33267</v>
      </c>
      <c r="D220" s="118" t="s">
        <v>39659</v>
      </c>
      <c r="E220" s="118" t="s">
        <v>39660</v>
      </c>
      <c r="F220" s="118" t="s">
        <v>36739</v>
      </c>
      <c r="G220" s="118" t="s">
        <v>36740</v>
      </c>
      <c r="H220" s="118" t="s">
        <v>36747</v>
      </c>
      <c r="I220" s="118" t="s">
        <v>22</v>
      </c>
      <c r="J220" s="119" t="s">
        <v>39658</v>
      </c>
      <c r="K220" s="119" t="s">
        <v>23</v>
      </c>
      <c r="L220" s="117" t="s">
        <v>23</v>
      </c>
      <c r="M220" s="117" t="s">
        <v>23</v>
      </c>
      <c r="N220" s="117" t="s">
        <v>23</v>
      </c>
      <c r="O220" s="117" t="s">
        <v>23</v>
      </c>
      <c r="P220" s="117" t="s">
        <v>23</v>
      </c>
      <c r="Q220" s="117" t="s">
        <v>24</v>
      </c>
      <c r="R220" s="117" t="s">
        <v>23</v>
      </c>
      <c r="S220" s="117" t="s">
        <v>24</v>
      </c>
      <c r="T220" s="117" t="s">
        <v>24</v>
      </c>
      <c r="U220" s="117" t="s">
        <v>24</v>
      </c>
      <c r="V220" s="117" t="s">
        <v>24</v>
      </c>
      <c r="W220" s="74" t="str">
        <f t="shared" si="135"/>
        <v>x</v>
      </c>
      <c r="X220" s="74" t="str">
        <f t="shared" si="136"/>
        <v/>
      </c>
      <c r="Y220" s="74" t="str">
        <f t="shared" si="137"/>
        <v>x</v>
      </c>
      <c r="Z220" s="74" t="str">
        <f t="shared" si="138"/>
        <v/>
      </c>
      <c r="AA220" t="str">
        <f>VLOOKUP($D220,'Tuyến và nhân viên'!$D:$M,6,0)</f>
        <v>HL00594</v>
      </c>
      <c r="AB220" t="str">
        <f>VLOOKUP($D220,'Tuyến và nhân viên'!$D:$M,7,0)</f>
        <v>Quách Ngọc Duyên</v>
      </c>
      <c r="AC220" s="16" t="str">
        <f>IFERROR(VLOOKUP($F220,DSKH!$D:$BF,53,0),"")</f>
        <v>F2</v>
      </c>
      <c r="AD220" s="16" t="str">
        <f>IFERROR(VLOOKUP($F220,DSKH!$D:$BF,54,0),"")</f>
        <v>OTC</v>
      </c>
      <c r="AE220" s="4">
        <f>SUMIFS('Doanh số khách hàng'!$F:$F,'Doanh số khách hàng'!$A:$A,'Chi tiết tuyến'!$F220)</f>
        <v>0</v>
      </c>
      <c r="AF220" s="16" t="str">
        <f t="shared" si="4"/>
        <v>F4</v>
      </c>
      <c r="AG220" s="16" t="str">
        <f t="shared" si="5"/>
        <v>F2</v>
      </c>
      <c r="AH220" t="b">
        <f t="shared" si="139"/>
        <v>0</v>
      </c>
      <c r="AI220" t="b">
        <f t="shared" si="140"/>
        <v>1</v>
      </c>
      <c r="AJ220">
        <f>IFERROR(VLOOKUP($AC220,Master!$D:$E,2,0),"")</f>
        <v>2</v>
      </c>
      <c r="AK220">
        <f>VLOOKUP($AF220,Master!$D:$E,2,0)</f>
        <v>4</v>
      </c>
      <c r="AL220" s="4">
        <f t="shared" si="141"/>
        <v>0</v>
      </c>
      <c r="AM220" t="str">
        <f>IFERROR(VLOOKUP($F220,DSKH!$D:$BF,31,0),"")</f>
        <v>Tỉnh Cà Mau</v>
      </c>
      <c r="AN220" t="str">
        <f>IFERROR(VLOOKUP($F220,DSKH!$D:$BF,29,0),"")</f>
        <v>Phường Bạc Liêu</v>
      </c>
      <c r="AO220">
        <f>IFERROR(VLOOKUP($F220,DSKH!$D:$BF,52,0),"")</f>
        <v>0</v>
      </c>
      <c r="AP220">
        <f>IF(L220="x",1+COUNTIFS(AP$4:AP219,"&gt;0",$AA$4:$AA219,$AA219),0)</f>
        <v>0</v>
      </c>
      <c r="AQ220">
        <f>IF(M220="x",1+COUNTIFS(AQ$4:AQ219,"&gt;0",$AA$4:$AA219,$AA219),0)</f>
        <v>0</v>
      </c>
      <c r="AR220">
        <f>IF(N220="x",1+COUNTIFS(AR$4:AR219,"&gt;0",$AA$4:$AA219,$AA219),0)</f>
        <v>0</v>
      </c>
      <c r="AS220">
        <f>IF(O220="x",1+COUNTIFS(AS$4:AS219,"&gt;0",$AA$4:$AA219,$AA219),0)</f>
        <v>0</v>
      </c>
      <c r="AT220">
        <f>IF(P220="x",1+COUNTIFS(AT$4:AT219,"&gt;0",$AA$4:$AA219,$AA219),0)</f>
        <v>0</v>
      </c>
      <c r="AU220">
        <f>IF(Q220="x",1+COUNTIFS(AU$4:AU219,"&gt;0",$AA$4:$AA219,$AA219),0)</f>
        <v>7</v>
      </c>
      <c r="AV220">
        <f>IF(R220="x",1+COUNTIFS(AV$4:AV219,"&gt;0",$AA$4:$AA219,$AA219),0)</f>
        <v>0</v>
      </c>
      <c r="AW220">
        <f t="shared" si="8"/>
        <v>1</v>
      </c>
      <c r="AX220">
        <f t="shared" si="9"/>
        <v>0</v>
      </c>
      <c r="AY220">
        <f t="shared" si="142"/>
        <v>1</v>
      </c>
      <c r="AZ220">
        <f t="shared" si="143"/>
        <v>0</v>
      </c>
      <c r="BA220" s="4">
        <f t="shared" si="144"/>
        <v>0</v>
      </c>
      <c r="BB220" s="4">
        <f t="shared" si="145"/>
        <v>0</v>
      </c>
      <c r="BC220" s="4">
        <f t="shared" si="146"/>
        <v>0</v>
      </c>
      <c r="BD220" s="4">
        <f t="shared" si="147"/>
        <v>0</v>
      </c>
      <c r="BE220" s="4">
        <f t="shared" si="148"/>
        <v>0</v>
      </c>
      <c r="BF220" s="4">
        <f t="shared" si="149"/>
        <v>0</v>
      </c>
      <c r="BG220" s="4">
        <f t="shared" si="150"/>
        <v>0</v>
      </c>
      <c r="BH220" s="4">
        <f t="shared" si="151"/>
        <v>0</v>
      </c>
      <c r="BI220" s="4">
        <f t="shared" si="152"/>
        <v>0</v>
      </c>
      <c r="BJ220" s="4">
        <f t="shared" si="153"/>
        <v>0</v>
      </c>
      <c r="BK220" s="4">
        <f t="shared" si="154"/>
        <v>0</v>
      </c>
      <c r="BL220" s="4">
        <f t="shared" si="155"/>
        <v>0</v>
      </c>
      <c r="BM220" s="4">
        <f t="shared" si="156"/>
        <v>1</v>
      </c>
      <c r="BN220" s="4">
        <f t="shared" si="157"/>
        <v>0</v>
      </c>
      <c r="BO220">
        <f>SUMIFS(BH$5:BH220,$AA$5:$AA220,$AA220)</f>
        <v>8</v>
      </c>
      <c r="BP220">
        <f>SUMIFS(BI$5:BI220,$AA$5:$AA220,$AA220)</f>
        <v>7</v>
      </c>
      <c r="BQ220">
        <f>SUMIFS(BJ$5:BJ220,$AA$5:$AA220,$AA220)</f>
        <v>9</v>
      </c>
      <c r="BR220">
        <f>SUMIFS(BK$5:BK220,$AA$5:$AA220,$AA220)</f>
        <v>7</v>
      </c>
      <c r="BS220">
        <f>SUMIFS(BL$5:BL220,$AA$5:$AA220,$AA220)</f>
        <v>8</v>
      </c>
      <c r="BT220">
        <f>SUMIFS(BM$5:BM220,$AA$5:$AA220,$AA220)</f>
        <v>6</v>
      </c>
      <c r="BU220">
        <f>SUMIFS(BN$5:BN220,$AA$5:$AA220,$AA220)</f>
        <v>0</v>
      </c>
      <c r="BV220">
        <f t="shared" si="158"/>
        <v>14</v>
      </c>
      <c r="BW220">
        <f t="shared" si="159"/>
        <v>15</v>
      </c>
      <c r="BX220">
        <f t="shared" si="160"/>
        <v>14</v>
      </c>
      <c r="BY220">
        <f t="shared" si="161"/>
        <v>13</v>
      </c>
      <c r="BZ220">
        <f t="shared" si="162"/>
        <v>15</v>
      </c>
      <c r="CA220">
        <f t="shared" si="163"/>
        <v>21</v>
      </c>
      <c r="CB220">
        <f t="shared" si="164"/>
        <v>0</v>
      </c>
      <c r="CC220">
        <f t="shared" si="165"/>
        <v>6</v>
      </c>
      <c r="CD220">
        <f t="shared" si="166"/>
        <v>21</v>
      </c>
      <c r="CE220" t="str">
        <f>IFERROR(VLOOKUP($AA220,'Tuyến và nhân viên'!$I:$O,7,0),"")</f>
        <v>Trần Văn Khanh</v>
      </c>
      <c r="CF220">
        <f t="shared" si="167"/>
        <v>2</v>
      </c>
      <c r="CG220">
        <f t="shared" si="168"/>
        <v>1</v>
      </c>
      <c r="CH220">
        <f>COUNTIFS($L220:L220,"x")</f>
        <v>0</v>
      </c>
      <c r="CI220">
        <f>COUNTIFS($L220:M220,"x")</f>
        <v>0</v>
      </c>
      <c r="CJ220">
        <f>COUNTIFS($L220:N220,"x")</f>
        <v>0</v>
      </c>
      <c r="CK220">
        <f>COUNTIFS($L220:O220,"x")</f>
        <v>0</v>
      </c>
      <c r="CL220">
        <f>COUNTIFS($L220:P220,"x")</f>
        <v>0</v>
      </c>
      <c r="CM220">
        <f>COUNTIFS($L220:Q220,"x")</f>
        <v>1</v>
      </c>
      <c r="CN220">
        <f>COUNTIFS($L220:R220,"x")</f>
        <v>1</v>
      </c>
      <c r="CO220" t="str" cm="1">
        <f t="array" ref="CO220">IFERROR(INDEX($CH$4:$CN$4,0,MATCH(1,$CH220:$CN220,0)),"")</f>
        <v>Thứ 7</v>
      </c>
      <c r="CP220" t="str" cm="1">
        <f t="array" ref="CP220">IFERROR(INDEX($CH$4:$CN$4,0,MATCH(2,$CH220:$CN220,0)),"")</f>
        <v/>
      </c>
      <c r="CQ220" t="str">
        <f t="shared" si="169"/>
        <v>Thứ 7</v>
      </c>
      <c r="CR220" t="str">
        <f t="shared" si="29"/>
        <v>F2 - Tuần 1 &amp; 3</v>
      </c>
    </row>
    <row r="221" spans="1:96" x14ac:dyDescent="0.3">
      <c r="A221" s="117" t="s">
        <v>35645</v>
      </c>
      <c r="B221" s="118" t="s">
        <v>33266</v>
      </c>
      <c r="C221" s="118" t="s">
        <v>33267</v>
      </c>
      <c r="D221" s="118" t="s">
        <v>39659</v>
      </c>
      <c r="E221" s="118" t="s">
        <v>39660</v>
      </c>
      <c r="F221" s="118" t="s">
        <v>13354</v>
      </c>
      <c r="G221" s="118" t="s">
        <v>36750</v>
      </c>
      <c r="H221" s="118" t="s">
        <v>36757</v>
      </c>
      <c r="I221" s="118" t="s">
        <v>22</v>
      </c>
      <c r="J221" s="119" t="s">
        <v>39658</v>
      </c>
      <c r="K221" s="119" t="s">
        <v>23</v>
      </c>
      <c r="L221" s="117" t="s">
        <v>23</v>
      </c>
      <c r="M221" s="117" t="s">
        <v>23</v>
      </c>
      <c r="N221" s="117" t="s">
        <v>23</v>
      </c>
      <c r="O221" s="117" t="s">
        <v>23</v>
      </c>
      <c r="P221" s="117" t="s">
        <v>23</v>
      </c>
      <c r="Q221" s="117" t="s">
        <v>24</v>
      </c>
      <c r="R221" s="117" t="s">
        <v>23</v>
      </c>
      <c r="S221" s="117" t="s">
        <v>24</v>
      </c>
      <c r="T221" s="117" t="s">
        <v>24</v>
      </c>
      <c r="U221" s="117" t="s">
        <v>24</v>
      </c>
      <c r="V221" s="117" t="s">
        <v>24</v>
      </c>
      <c r="W221" s="74" t="str">
        <f t="shared" si="135"/>
        <v>x</v>
      </c>
      <c r="X221" s="74" t="str">
        <f t="shared" si="136"/>
        <v/>
      </c>
      <c r="Y221" s="74" t="str">
        <f t="shared" si="137"/>
        <v>x</v>
      </c>
      <c r="Z221" s="74" t="str">
        <f t="shared" si="138"/>
        <v/>
      </c>
      <c r="AA221" t="str">
        <f>VLOOKUP($D221,'Tuyến và nhân viên'!$D:$M,6,0)</f>
        <v>HL00594</v>
      </c>
      <c r="AB221" t="str">
        <f>VLOOKUP($D221,'Tuyến và nhân viên'!$D:$M,7,0)</f>
        <v>Quách Ngọc Duyên</v>
      </c>
      <c r="AC221" s="16" t="str">
        <f>IFERROR(VLOOKUP($F221,DSKH!$D:$BF,53,0),"")</f>
        <v>F2</v>
      </c>
      <c r="AD221" s="16" t="str">
        <f>IFERROR(VLOOKUP($F221,DSKH!$D:$BF,54,0),"")</f>
        <v>OTC</v>
      </c>
      <c r="AE221" s="4">
        <f>SUMIFS('Doanh số khách hàng'!$F:$F,'Doanh số khách hàng'!$A:$A,'Chi tiết tuyến'!$F221)</f>
        <v>419413.33333333331</v>
      </c>
      <c r="AF221" s="16" t="str">
        <f t="shared" si="4"/>
        <v>F4</v>
      </c>
      <c r="AG221" s="16" t="str">
        <f t="shared" si="5"/>
        <v>F2</v>
      </c>
      <c r="AH221" t="b">
        <f t="shared" si="139"/>
        <v>0</v>
      </c>
      <c r="AI221" t="b">
        <f t="shared" si="140"/>
        <v>1</v>
      </c>
      <c r="AJ221">
        <f>IFERROR(VLOOKUP($AC221,Master!$D:$E,2,0),"")</f>
        <v>2</v>
      </c>
      <c r="AK221">
        <f>VLOOKUP($AF221,Master!$D:$E,2,0)</f>
        <v>4</v>
      </c>
      <c r="AL221" s="4">
        <f t="shared" si="141"/>
        <v>209706.66666666666</v>
      </c>
      <c r="AM221" t="str">
        <f>IFERROR(VLOOKUP($F221,DSKH!$D:$BF,31,0),"")</f>
        <v>Tỉnh Cà Mau</v>
      </c>
      <c r="AN221" t="str">
        <f>IFERROR(VLOOKUP($F221,DSKH!$D:$BF,29,0),"")</f>
        <v>Phường Bạc Liêu</v>
      </c>
      <c r="AO221">
        <f>IFERROR(VLOOKUP($F221,DSKH!$D:$BF,52,0),"")</f>
        <v>419413.33333333331</v>
      </c>
      <c r="AP221">
        <f>IF(L221="x",1+COUNTIFS(AP$4:AP220,"&gt;0",$AA$4:$AA220,$AA220),0)</f>
        <v>0</v>
      </c>
      <c r="AQ221">
        <f>IF(M221="x",1+COUNTIFS(AQ$4:AQ220,"&gt;0",$AA$4:$AA220,$AA220),0)</f>
        <v>0</v>
      </c>
      <c r="AR221">
        <f>IF(N221="x",1+COUNTIFS(AR$4:AR220,"&gt;0",$AA$4:$AA220,$AA220),0)</f>
        <v>0</v>
      </c>
      <c r="AS221">
        <f>IF(O221="x",1+COUNTIFS(AS$4:AS220,"&gt;0",$AA$4:$AA220,$AA220),0)</f>
        <v>0</v>
      </c>
      <c r="AT221">
        <f>IF(P221="x",1+COUNTIFS(AT$4:AT220,"&gt;0",$AA$4:$AA220,$AA220),0)</f>
        <v>0</v>
      </c>
      <c r="AU221">
        <f>IF(Q221="x",1+COUNTIFS(AU$4:AU220,"&gt;0",$AA$4:$AA220,$AA220),0)</f>
        <v>8</v>
      </c>
      <c r="AV221">
        <f>IF(R221="x",1+COUNTIFS(AV$4:AV220,"&gt;0",$AA$4:$AA220,$AA220),0)</f>
        <v>0</v>
      </c>
      <c r="AW221">
        <f t="shared" si="8"/>
        <v>1</v>
      </c>
      <c r="AX221">
        <f t="shared" si="9"/>
        <v>0</v>
      </c>
      <c r="AY221">
        <f t="shared" si="142"/>
        <v>1</v>
      </c>
      <c r="AZ221">
        <f t="shared" si="143"/>
        <v>0</v>
      </c>
      <c r="BA221" s="4">
        <f t="shared" si="144"/>
        <v>0</v>
      </c>
      <c r="BB221" s="4">
        <f t="shared" si="145"/>
        <v>0</v>
      </c>
      <c r="BC221" s="4">
        <f t="shared" si="146"/>
        <v>0</v>
      </c>
      <c r="BD221" s="4">
        <f t="shared" si="147"/>
        <v>0</v>
      </c>
      <c r="BE221" s="4">
        <f t="shared" si="148"/>
        <v>0</v>
      </c>
      <c r="BF221" s="4">
        <f t="shared" si="149"/>
        <v>209706.66666666666</v>
      </c>
      <c r="BG221" s="4">
        <f t="shared" si="150"/>
        <v>0</v>
      </c>
      <c r="BH221" s="4">
        <f t="shared" si="151"/>
        <v>0</v>
      </c>
      <c r="BI221" s="4">
        <f t="shared" si="152"/>
        <v>0</v>
      </c>
      <c r="BJ221" s="4">
        <f t="shared" si="153"/>
        <v>0</v>
      </c>
      <c r="BK221" s="4">
        <f t="shared" si="154"/>
        <v>0</v>
      </c>
      <c r="BL221" s="4">
        <f t="shared" si="155"/>
        <v>0</v>
      </c>
      <c r="BM221" s="4">
        <f t="shared" si="156"/>
        <v>1</v>
      </c>
      <c r="BN221" s="4">
        <f t="shared" si="157"/>
        <v>0</v>
      </c>
      <c r="BO221">
        <f>SUMIFS(BH$5:BH221,$AA$5:$AA221,$AA221)</f>
        <v>8</v>
      </c>
      <c r="BP221">
        <f>SUMIFS(BI$5:BI221,$AA$5:$AA221,$AA221)</f>
        <v>7</v>
      </c>
      <c r="BQ221">
        <f>SUMIFS(BJ$5:BJ221,$AA$5:$AA221,$AA221)</f>
        <v>9</v>
      </c>
      <c r="BR221">
        <f>SUMIFS(BK$5:BK221,$AA$5:$AA221,$AA221)</f>
        <v>7</v>
      </c>
      <c r="BS221">
        <f>SUMIFS(BL$5:BL221,$AA$5:$AA221,$AA221)</f>
        <v>8</v>
      </c>
      <c r="BT221">
        <f>SUMIFS(BM$5:BM221,$AA$5:$AA221,$AA221)</f>
        <v>7</v>
      </c>
      <c r="BU221">
        <f>SUMIFS(BN$5:BN221,$AA$5:$AA221,$AA221)</f>
        <v>0</v>
      </c>
      <c r="BV221">
        <f t="shared" si="158"/>
        <v>14</v>
      </c>
      <c r="BW221">
        <f t="shared" si="159"/>
        <v>15</v>
      </c>
      <c r="BX221">
        <f t="shared" si="160"/>
        <v>14</v>
      </c>
      <c r="BY221">
        <f t="shared" si="161"/>
        <v>13</v>
      </c>
      <c r="BZ221">
        <f t="shared" si="162"/>
        <v>15</v>
      </c>
      <c r="CA221">
        <f t="shared" si="163"/>
        <v>21</v>
      </c>
      <c r="CB221">
        <f t="shared" si="164"/>
        <v>0</v>
      </c>
      <c r="CC221">
        <f t="shared" si="165"/>
        <v>7</v>
      </c>
      <c r="CD221">
        <f t="shared" si="166"/>
        <v>21</v>
      </c>
      <c r="CE221" t="str">
        <f>IFERROR(VLOOKUP($AA221,'Tuyến và nhân viên'!$I:$O,7,0),"")</f>
        <v>Trần Văn Khanh</v>
      </c>
      <c r="CF221">
        <f t="shared" si="167"/>
        <v>2</v>
      </c>
      <c r="CG221">
        <f t="shared" si="168"/>
        <v>1</v>
      </c>
      <c r="CH221">
        <f>COUNTIFS($L221:L221,"x")</f>
        <v>0</v>
      </c>
      <c r="CI221">
        <f>COUNTIFS($L221:M221,"x")</f>
        <v>0</v>
      </c>
      <c r="CJ221">
        <f>COUNTIFS($L221:N221,"x")</f>
        <v>0</v>
      </c>
      <c r="CK221">
        <f>COUNTIFS($L221:O221,"x")</f>
        <v>0</v>
      </c>
      <c r="CL221">
        <f>COUNTIFS($L221:P221,"x")</f>
        <v>0</v>
      </c>
      <c r="CM221">
        <f>COUNTIFS($L221:Q221,"x")</f>
        <v>1</v>
      </c>
      <c r="CN221">
        <f>COUNTIFS($L221:R221,"x")</f>
        <v>1</v>
      </c>
      <c r="CO221" t="str" cm="1">
        <f t="array" ref="CO221">IFERROR(INDEX($CH$4:$CN$4,0,MATCH(1,$CH221:$CN221,0)),"")</f>
        <v>Thứ 7</v>
      </c>
      <c r="CP221" t="str" cm="1">
        <f t="array" ref="CP221">IFERROR(INDEX($CH$4:$CN$4,0,MATCH(2,$CH221:$CN221,0)),"")</f>
        <v/>
      </c>
      <c r="CQ221" t="str">
        <f t="shared" si="169"/>
        <v>Thứ 7</v>
      </c>
      <c r="CR221" t="str">
        <f t="shared" si="29"/>
        <v>F2 - Tuần 1 &amp; 3</v>
      </c>
    </row>
    <row r="222" spans="1:96" x14ac:dyDescent="0.3">
      <c r="A222" s="117" t="s">
        <v>35656</v>
      </c>
      <c r="B222" s="118" t="s">
        <v>33266</v>
      </c>
      <c r="C222" s="118" t="s">
        <v>33267</v>
      </c>
      <c r="D222" s="118" t="s">
        <v>39659</v>
      </c>
      <c r="E222" s="118" t="s">
        <v>39660</v>
      </c>
      <c r="F222" s="118" t="s">
        <v>12734</v>
      </c>
      <c r="G222" s="118" t="s">
        <v>36760</v>
      </c>
      <c r="H222" s="118" t="s">
        <v>36764</v>
      </c>
      <c r="I222" s="118" t="s">
        <v>22</v>
      </c>
      <c r="J222" s="119" t="s">
        <v>39658</v>
      </c>
      <c r="K222" s="119" t="s">
        <v>23</v>
      </c>
      <c r="L222" s="117" t="s">
        <v>23</v>
      </c>
      <c r="M222" s="117" t="s">
        <v>23</v>
      </c>
      <c r="N222" s="117" t="s">
        <v>23</v>
      </c>
      <c r="O222" s="117" t="s">
        <v>23</v>
      </c>
      <c r="P222" s="117" t="s">
        <v>23</v>
      </c>
      <c r="Q222" s="117" t="s">
        <v>24</v>
      </c>
      <c r="R222" s="117" t="s">
        <v>23</v>
      </c>
      <c r="S222" s="117" t="s">
        <v>24</v>
      </c>
      <c r="T222" s="117" t="s">
        <v>24</v>
      </c>
      <c r="U222" s="117" t="s">
        <v>24</v>
      </c>
      <c r="V222" s="117" t="s">
        <v>24</v>
      </c>
      <c r="W222" s="74" t="str">
        <f t="shared" si="135"/>
        <v>x</v>
      </c>
      <c r="X222" s="74" t="str">
        <f t="shared" si="136"/>
        <v/>
      </c>
      <c r="Y222" s="74" t="str">
        <f t="shared" si="137"/>
        <v>x</v>
      </c>
      <c r="Z222" s="74" t="str">
        <f t="shared" si="138"/>
        <v/>
      </c>
      <c r="AA222" t="str">
        <f>VLOOKUP($D222,'Tuyến và nhân viên'!$D:$M,6,0)</f>
        <v>HL00594</v>
      </c>
      <c r="AB222" t="str">
        <f>VLOOKUP($D222,'Tuyến và nhân viên'!$D:$M,7,0)</f>
        <v>Quách Ngọc Duyên</v>
      </c>
      <c r="AC222" s="16" t="str">
        <f>IFERROR(VLOOKUP($F222,DSKH!$D:$BF,53,0),"")</f>
        <v>F2</v>
      </c>
      <c r="AD222" s="16" t="str">
        <f>IFERROR(VLOOKUP($F222,DSKH!$D:$BF,54,0),"")</f>
        <v>OTC</v>
      </c>
      <c r="AE222" s="4">
        <f>SUMIFS('Doanh số khách hàng'!$F:$F,'Doanh số khách hàng'!$A:$A,'Chi tiết tuyến'!$F222)</f>
        <v>428900</v>
      </c>
      <c r="AF222" s="16" t="str">
        <f t="shared" si="4"/>
        <v>F4</v>
      </c>
      <c r="AG222" s="16" t="str">
        <f t="shared" si="5"/>
        <v>F2</v>
      </c>
      <c r="AH222" t="b">
        <f t="shared" si="139"/>
        <v>0</v>
      </c>
      <c r="AI222" t="b">
        <f t="shared" si="140"/>
        <v>1</v>
      </c>
      <c r="AJ222">
        <f>IFERROR(VLOOKUP($AC222,Master!$D:$E,2,0),"")</f>
        <v>2</v>
      </c>
      <c r="AK222">
        <f>VLOOKUP($AF222,Master!$D:$E,2,0)</f>
        <v>4</v>
      </c>
      <c r="AL222" s="4">
        <f t="shared" si="141"/>
        <v>214450</v>
      </c>
      <c r="AM222" t="str">
        <f>IFERROR(VLOOKUP($F222,DSKH!$D:$BF,31,0),"")</f>
        <v>Tỉnh Cà Mau</v>
      </c>
      <c r="AN222" t="str">
        <f>IFERROR(VLOOKUP($F222,DSKH!$D:$BF,29,0),"")</f>
        <v>Phường Bạc Liêu</v>
      </c>
      <c r="AO222">
        <f>IFERROR(VLOOKUP($F222,DSKH!$D:$BF,52,0),"")</f>
        <v>428900</v>
      </c>
      <c r="AP222">
        <f>IF(L222="x",1+COUNTIFS(AP$4:AP221,"&gt;0",$AA$4:$AA221,$AA221),0)</f>
        <v>0</v>
      </c>
      <c r="AQ222">
        <f>IF(M222="x",1+COUNTIFS(AQ$4:AQ221,"&gt;0",$AA$4:$AA221,$AA221),0)</f>
        <v>0</v>
      </c>
      <c r="AR222">
        <f>IF(N222="x",1+COUNTIFS(AR$4:AR221,"&gt;0",$AA$4:$AA221,$AA221),0)</f>
        <v>0</v>
      </c>
      <c r="AS222">
        <f>IF(O222="x",1+COUNTIFS(AS$4:AS221,"&gt;0",$AA$4:$AA221,$AA221),0)</f>
        <v>0</v>
      </c>
      <c r="AT222">
        <f>IF(P222="x",1+COUNTIFS(AT$4:AT221,"&gt;0",$AA$4:$AA221,$AA221),0)</f>
        <v>0</v>
      </c>
      <c r="AU222">
        <f>IF(Q222="x",1+COUNTIFS(AU$4:AU221,"&gt;0",$AA$4:$AA221,$AA221),0)</f>
        <v>9</v>
      </c>
      <c r="AV222">
        <f>IF(R222="x",1+COUNTIFS(AV$4:AV221,"&gt;0",$AA$4:$AA221,$AA221),0)</f>
        <v>0</v>
      </c>
      <c r="AW222">
        <f t="shared" si="8"/>
        <v>1</v>
      </c>
      <c r="AX222">
        <f t="shared" si="9"/>
        <v>0</v>
      </c>
      <c r="AY222">
        <f t="shared" si="142"/>
        <v>1</v>
      </c>
      <c r="AZ222">
        <f t="shared" si="143"/>
        <v>0</v>
      </c>
      <c r="BA222" s="4">
        <f t="shared" si="144"/>
        <v>0</v>
      </c>
      <c r="BB222" s="4">
        <f t="shared" si="145"/>
        <v>0</v>
      </c>
      <c r="BC222" s="4">
        <f t="shared" si="146"/>
        <v>0</v>
      </c>
      <c r="BD222" s="4">
        <f t="shared" si="147"/>
        <v>0</v>
      </c>
      <c r="BE222" s="4">
        <f t="shared" si="148"/>
        <v>0</v>
      </c>
      <c r="BF222" s="4">
        <f t="shared" si="149"/>
        <v>214450</v>
      </c>
      <c r="BG222" s="4">
        <f t="shared" si="150"/>
        <v>0</v>
      </c>
      <c r="BH222" s="4">
        <f t="shared" si="151"/>
        <v>0</v>
      </c>
      <c r="BI222" s="4">
        <f t="shared" si="152"/>
        <v>0</v>
      </c>
      <c r="BJ222" s="4">
        <f t="shared" si="153"/>
        <v>0</v>
      </c>
      <c r="BK222" s="4">
        <f t="shared" si="154"/>
        <v>0</v>
      </c>
      <c r="BL222" s="4">
        <f t="shared" si="155"/>
        <v>0</v>
      </c>
      <c r="BM222" s="4">
        <f t="shared" si="156"/>
        <v>1</v>
      </c>
      <c r="BN222" s="4">
        <f t="shared" si="157"/>
        <v>0</v>
      </c>
      <c r="BO222">
        <f>SUMIFS(BH$5:BH222,$AA$5:$AA222,$AA222)</f>
        <v>8</v>
      </c>
      <c r="BP222">
        <f>SUMIFS(BI$5:BI222,$AA$5:$AA222,$AA222)</f>
        <v>7</v>
      </c>
      <c r="BQ222">
        <f>SUMIFS(BJ$5:BJ222,$AA$5:$AA222,$AA222)</f>
        <v>9</v>
      </c>
      <c r="BR222">
        <f>SUMIFS(BK$5:BK222,$AA$5:$AA222,$AA222)</f>
        <v>7</v>
      </c>
      <c r="BS222">
        <f>SUMIFS(BL$5:BL222,$AA$5:$AA222,$AA222)</f>
        <v>8</v>
      </c>
      <c r="BT222">
        <f>SUMIFS(BM$5:BM222,$AA$5:$AA222,$AA222)</f>
        <v>8</v>
      </c>
      <c r="BU222">
        <f>SUMIFS(BN$5:BN222,$AA$5:$AA222,$AA222)</f>
        <v>0</v>
      </c>
      <c r="BV222">
        <f t="shared" si="158"/>
        <v>14</v>
      </c>
      <c r="BW222">
        <f t="shared" si="159"/>
        <v>15</v>
      </c>
      <c r="BX222">
        <f t="shared" si="160"/>
        <v>14</v>
      </c>
      <c r="BY222">
        <f t="shared" si="161"/>
        <v>13</v>
      </c>
      <c r="BZ222">
        <f t="shared" si="162"/>
        <v>15</v>
      </c>
      <c r="CA222">
        <f t="shared" si="163"/>
        <v>21</v>
      </c>
      <c r="CB222">
        <f t="shared" si="164"/>
        <v>0</v>
      </c>
      <c r="CC222">
        <f t="shared" si="165"/>
        <v>8</v>
      </c>
      <c r="CD222">
        <f t="shared" si="166"/>
        <v>21</v>
      </c>
      <c r="CE222" t="str">
        <f>IFERROR(VLOOKUP($AA222,'Tuyến và nhân viên'!$I:$O,7,0),"")</f>
        <v>Trần Văn Khanh</v>
      </c>
      <c r="CF222">
        <f t="shared" si="167"/>
        <v>2</v>
      </c>
      <c r="CG222">
        <f t="shared" si="168"/>
        <v>1</v>
      </c>
      <c r="CH222">
        <f>COUNTIFS($L222:L222,"x")</f>
        <v>0</v>
      </c>
      <c r="CI222">
        <f>COUNTIFS($L222:M222,"x")</f>
        <v>0</v>
      </c>
      <c r="CJ222">
        <f>COUNTIFS($L222:N222,"x")</f>
        <v>0</v>
      </c>
      <c r="CK222">
        <f>COUNTIFS($L222:O222,"x")</f>
        <v>0</v>
      </c>
      <c r="CL222">
        <f>COUNTIFS($L222:P222,"x")</f>
        <v>0</v>
      </c>
      <c r="CM222">
        <f>COUNTIFS($L222:Q222,"x")</f>
        <v>1</v>
      </c>
      <c r="CN222">
        <f>COUNTIFS($L222:R222,"x")</f>
        <v>1</v>
      </c>
      <c r="CO222" t="str" cm="1">
        <f t="array" ref="CO222">IFERROR(INDEX($CH$4:$CN$4,0,MATCH(1,$CH222:$CN222,0)),"")</f>
        <v>Thứ 7</v>
      </c>
      <c r="CP222" t="str" cm="1">
        <f t="array" ref="CP222">IFERROR(INDEX($CH$4:$CN$4,0,MATCH(2,$CH222:$CN222,0)),"")</f>
        <v/>
      </c>
      <c r="CQ222" t="str">
        <f t="shared" si="169"/>
        <v>Thứ 7</v>
      </c>
      <c r="CR222" t="str">
        <f t="shared" si="29"/>
        <v>F2 - Tuần 1 &amp; 3</v>
      </c>
    </row>
    <row r="223" spans="1:96" x14ac:dyDescent="0.3">
      <c r="A223" s="117" t="s">
        <v>35667</v>
      </c>
      <c r="B223" s="118" t="s">
        <v>33266</v>
      </c>
      <c r="C223" s="118" t="s">
        <v>33267</v>
      </c>
      <c r="D223" s="118" t="s">
        <v>39659</v>
      </c>
      <c r="E223" s="118" t="s">
        <v>39660</v>
      </c>
      <c r="F223" s="118" t="s">
        <v>10736</v>
      </c>
      <c r="G223" s="118" t="s">
        <v>36767</v>
      </c>
      <c r="H223" s="118" t="s">
        <v>36773</v>
      </c>
      <c r="I223" s="118" t="s">
        <v>22</v>
      </c>
      <c r="J223" s="119" t="s">
        <v>39658</v>
      </c>
      <c r="K223" s="119" t="s">
        <v>23</v>
      </c>
      <c r="L223" s="117" t="s">
        <v>23</v>
      </c>
      <c r="M223" s="117" t="s">
        <v>23</v>
      </c>
      <c r="N223" s="117" t="s">
        <v>23</v>
      </c>
      <c r="O223" s="117" t="s">
        <v>23</v>
      </c>
      <c r="P223" s="117" t="s">
        <v>23</v>
      </c>
      <c r="Q223" s="117" t="s">
        <v>24</v>
      </c>
      <c r="R223" s="117" t="s">
        <v>23</v>
      </c>
      <c r="S223" s="117" t="s">
        <v>24</v>
      </c>
      <c r="T223" s="117" t="s">
        <v>24</v>
      </c>
      <c r="U223" s="117" t="s">
        <v>24</v>
      </c>
      <c r="V223" s="117" t="s">
        <v>24</v>
      </c>
      <c r="W223" s="74" t="str">
        <f t="shared" si="135"/>
        <v>x</v>
      </c>
      <c r="X223" s="74" t="str">
        <f t="shared" si="136"/>
        <v/>
      </c>
      <c r="Y223" s="74" t="str">
        <f t="shared" si="137"/>
        <v>x</v>
      </c>
      <c r="Z223" s="74" t="str">
        <f t="shared" si="138"/>
        <v/>
      </c>
      <c r="AA223" t="str">
        <f>VLOOKUP($D223,'Tuyến và nhân viên'!$D:$M,6,0)</f>
        <v>HL00594</v>
      </c>
      <c r="AB223" t="str">
        <f>VLOOKUP($D223,'Tuyến và nhân viên'!$D:$M,7,0)</f>
        <v>Quách Ngọc Duyên</v>
      </c>
      <c r="AC223" s="16" t="str">
        <f>IFERROR(VLOOKUP($F223,DSKH!$D:$BF,53,0),"")</f>
        <v>F2</v>
      </c>
      <c r="AD223" s="16" t="str">
        <f>IFERROR(VLOOKUP($F223,DSKH!$D:$BF,54,0),"")</f>
        <v>OTC</v>
      </c>
      <c r="AE223" s="4">
        <f>SUMIFS('Doanh số khách hàng'!$F:$F,'Doanh số khách hàng'!$A:$A,'Chi tiết tuyến'!$F223)</f>
        <v>419413.33333333331</v>
      </c>
      <c r="AF223" s="16" t="str">
        <f t="shared" si="4"/>
        <v>F4</v>
      </c>
      <c r="AG223" s="16" t="str">
        <f t="shared" si="5"/>
        <v>F2</v>
      </c>
      <c r="AH223" t="b">
        <f t="shared" si="139"/>
        <v>0</v>
      </c>
      <c r="AI223" t="b">
        <f t="shared" si="140"/>
        <v>1</v>
      </c>
      <c r="AJ223">
        <f>IFERROR(VLOOKUP($AC223,Master!$D:$E,2,0),"")</f>
        <v>2</v>
      </c>
      <c r="AK223">
        <f>VLOOKUP($AF223,Master!$D:$E,2,0)</f>
        <v>4</v>
      </c>
      <c r="AL223" s="4">
        <f t="shared" si="141"/>
        <v>209706.66666666666</v>
      </c>
      <c r="AM223" t="str">
        <f>IFERROR(VLOOKUP($F223,DSKH!$D:$BF,31,0),"")</f>
        <v>Tỉnh Cà Mau</v>
      </c>
      <c r="AN223" t="str">
        <f>IFERROR(VLOOKUP($F223,DSKH!$D:$BF,29,0),"")</f>
        <v>Phường Bạc Liêu</v>
      </c>
      <c r="AO223">
        <f>IFERROR(VLOOKUP($F223,DSKH!$D:$BF,52,0),"")</f>
        <v>419413.33333333331</v>
      </c>
      <c r="AP223">
        <f>IF(L223="x",1+COUNTIFS(AP$4:AP222,"&gt;0",$AA$4:$AA222,$AA222),0)</f>
        <v>0</v>
      </c>
      <c r="AQ223">
        <f>IF(M223="x",1+COUNTIFS(AQ$4:AQ222,"&gt;0",$AA$4:$AA222,$AA222),0)</f>
        <v>0</v>
      </c>
      <c r="AR223">
        <f>IF(N223="x",1+COUNTIFS(AR$4:AR222,"&gt;0",$AA$4:$AA222,$AA222),0)</f>
        <v>0</v>
      </c>
      <c r="AS223">
        <f>IF(O223="x",1+COUNTIFS(AS$4:AS222,"&gt;0",$AA$4:$AA222,$AA222),0)</f>
        <v>0</v>
      </c>
      <c r="AT223">
        <f>IF(P223="x",1+COUNTIFS(AT$4:AT222,"&gt;0",$AA$4:$AA222,$AA222),0)</f>
        <v>0</v>
      </c>
      <c r="AU223">
        <f>IF(Q223="x",1+COUNTIFS(AU$4:AU222,"&gt;0",$AA$4:$AA222,$AA222),0)</f>
        <v>10</v>
      </c>
      <c r="AV223">
        <f>IF(R223="x",1+COUNTIFS(AV$4:AV222,"&gt;0",$AA$4:$AA222,$AA222),0)</f>
        <v>0</v>
      </c>
      <c r="AW223">
        <f t="shared" si="8"/>
        <v>1</v>
      </c>
      <c r="AX223">
        <f t="shared" si="9"/>
        <v>0</v>
      </c>
      <c r="AY223">
        <f t="shared" si="142"/>
        <v>1</v>
      </c>
      <c r="AZ223">
        <f t="shared" si="143"/>
        <v>0</v>
      </c>
      <c r="BA223" s="4">
        <f t="shared" si="144"/>
        <v>0</v>
      </c>
      <c r="BB223" s="4">
        <f t="shared" si="145"/>
        <v>0</v>
      </c>
      <c r="BC223" s="4">
        <f t="shared" si="146"/>
        <v>0</v>
      </c>
      <c r="BD223" s="4">
        <f t="shared" si="147"/>
        <v>0</v>
      </c>
      <c r="BE223" s="4">
        <f t="shared" si="148"/>
        <v>0</v>
      </c>
      <c r="BF223" s="4">
        <f t="shared" si="149"/>
        <v>209706.66666666666</v>
      </c>
      <c r="BG223" s="4">
        <f t="shared" si="150"/>
        <v>0</v>
      </c>
      <c r="BH223" s="4">
        <f t="shared" si="151"/>
        <v>0</v>
      </c>
      <c r="BI223" s="4">
        <f t="shared" si="152"/>
        <v>0</v>
      </c>
      <c r="BJ223" s="4">
        <f t="shared" si="153"/>
        <v>0</v>
      </c>
      <c r="BK223" s="4">
        <f t="shared" si="154"/>
        <v>0</v>
      </c>
      <c r="BL223" s="4">
        <f t="shared" si="155"/>
        <v>0</v>
      </c>
      <c r="BM223" s="4">
        <f t="shared" si="156"/>
        <v>1</v>
      </c>
      <c r="BN223" s="4">
        <f t="shared" si="157"/>
        <v>0</v>
      </c>
      <c r="BO223">
        <f>SUMIFS(BH$5:BH223,$AA$5:$AA223,$AA223)</f>
        <v>8</v>
      </c>
      <c r="BP223">
        <f>SUMIFS(BI$5:BI223,$AA$5:$AA223,$AA223)</f>
        <v>7</v>
      </c>
      <c r="BQ223">
        <f>SUMIFS(BJ$5:BJ223,$AA$5:$AA223,$AA223)</f>
        <v>9</v>
      </c>
      <c r="BR223">
        <f>SUMIFS(BK$5:BK223,$AA$5:$AA223,$AA223)</f>
        <v>7</v>
      </c>
      <c r="BS223">
        <f>SUMIFS(BL$5:BL223,$AA$5:$AA223,$AA223)</f>
        <v>8</v>
      </c>
      <c r="BT223">
        <f>SUMIFS(BM$5:BM223,$AA$5:$AA223,$AA223)</f>
        <v>9</v>
      </c>
      <c r="BU223">
        <f>SUMIFS(BN$5:BN223,$AA$5:$AA223,$AA223)</f>
        <v>0</v>
      </c>
      <c r="BV223">
        <f t="shared" si="158"/>
        <v>14</v>
      </c>
      <c r="BW223">
        <f t="shared" si="159"/>
        <v>15</v>
      </c>
      <c r="BX223">
        <f t="shared" si="160"/>
        <v>14</v>
      </c>
      <c r="BY223">
        <f t="shared" si="161"/>
        <v>13</v>
      </c>
      <c r="BZ223">
        <f t="shared" si="162"/>
        <v>15</v>
      </c>
      <c r="CA223">
        <f t="shared" si="163"/>
        <v>21</v>
      </c>
      <c r="CB223">
        <f t="shared" si="164"/>
        <v>0</v>
      </c>
      <c r="CC223">
        <f t="shared" si="165"/>
        <v>9</v>
      </c>
      <c r="CD223">
        <f t="shared" si="166"/>
        <v>21</v>
      </c>
      <c r="CE223" t="str">
        <f>IFERROR(VLOOKUP($AA223,'Tuyến và nhân viên'!$I:$O,7,0),"")</f>
        <v>Trần Văn Khanh</v>
      </c>
      <c r="CF223">
        <f t="shared" si="167"/>
        <v>2</v>
      </c>
      <c r="CG223">
        <f t="shared" si="168"/>
        <v>1</v>
      </c>
      <c r="CH223">
        <f>COUNTIFS($L223:L223,"x")</f>
        <v>0</v>
      </c>
      <c r="CI223">
        <f>COUNTIFS($L223:M223,"x")</f>
        <v>0</v>
      </c>
      <c r="CJ223">
        <f>COUNTIFS($L223:N223,"x")</f>
        <v>0</v>
      </c>
      <c r="CK223">
        <f>COUNTIFS($L223:O223,"x")</f>
        <v>0</v>
      </c>
      <c r="CL223">
        <f>COUNTIFS($L223:P223,"x")</f>
        <v>0</v>
      </c>
      <c r="CM223">
        <f>COUNTIFS($L223:Q223,"x")</f>
        <v>1</v>
      </c>
      <c r="CN223">
        <f>COUNTIFS($L223:R223,"x")</f>
        <v>1</v>
      </c>
      <c r="CO223" t="str" cm="1">
        <f t="array" ref="CO223">IFERROR(INDEX($CH$4:$CN$4,0,MATCH(1,$CH223:$CN223,0)),"")</f>
        <v>Thứ 7</v>
      </c>
      <c r="CP223" t="str" cm="1">
        <f t="array" ref="CP223">IFERROR(INDEX($CH$4:$CN$4,0,MATCH(2,$CH223:$CN223,0)),"")</f>
        <v/>
      </c>
      <c r="CQ223" t="str">
        <f t="shared" si="169"/>
        <v>Thứ 7</v>
      </c>
      <c r="CR223" t="str">
        <f t="shared" si="29"/>
        <v>F2 - Tuần 1 &amp; 3</v>
      </c>
    </row>
    <row r="224" spans="1:96" x14ac:dyDescent="0.3">
      <c r="A224" s="117" t="s">
        <v>35677</v>
      </c>
      <c r="B224" s="118" t="s">
        <v>33266</v>
      </c>
      <c r="C224" s="118" t="s">
        <v>33267</v>
      </c>
      <c r="D224" s="118" t="s">
        <v>39659</v>
      </c>
      <c r="E224" s="118" t="s">
        <v>39660</v>
      </c>
      <c r="F224" s="118" t="s">
        <v>6441</v>
      </c>
      <c r="G224" s="118" t="s">
        <v>36788</v>
      </c>
      <c r="H224" s="118" t="s">
        <v>36793</v>
      </c>
      <c r="I224" s="118" t="s">
        <v>22</v>
      </c>
      <c r="J224" s="119" t="s">
        <v>39658</v>
      </c>
      <c r="K224" s="119" t="s">
        <v>23</v>
      </c>
      <c r="L224" s="117" t="s">
        <v>23</v>
      </c>
      <c r="M224" s="117" t="s">
        <v>23</v>
      </c>
      <c r="N224" s="117" t="s">
        <v>23</v>
      </c>
      <c r="O224" s="117" t="s">
        <v>23</v>
      </c>
      <c r="P224" s="117" t="s">
        <v>24</v>
      </c>
      <c r="Q224" s="117" t="s">
        <v>23</v>
      </c>
      <c r="R224" s="117" t="s">
        <v>23</v>
      </c>
      <c r="S224" s="117" t="s">
        <v>24</v>
      </c>
      <c r="T224" s="117" t="s">
        <v>24</v>
      </c>
      <c r="U224" s="117" t="s">
        <v>24</v>
      </c>
      <c r="V224" s="117" t="s">
        <v>24</v>
      </c>
      <c r="W224" s="74" t="str">
        <f t="shared" si="135"/>
        <v/>
      </c>
      <c r="X224" s="74" t="str">
        <f t="shared" si="136"/>
        <v>x</v>
      </c>
      <c r="Y224" s="74" t="str">
        <f t="shared" si="137"/>
        <v/>
      </c>
      <c r="Z224" s="74" t="str">
        <f t="shared" si="138"/>
        <v>x</v>
      </c>
      <c r="AA224" t="str">
        <f>VLOOKUP($D224,'Tuyến và nhân viên'!$D:$M,6,0)</f>
        <v>HL00594</v>
      </c>
      <c r="AB224" t="str">
        <f>VLOOKUP($D224,'Tuyến và nhân viên'!$D:$M,7,0)</f>
        <v>Quách Ngọc Duyên</v>
      </c>
      <c r="AC224" s="16" t="str">
        <f>IFERROR(VLOOKUP($F224,DSKH!$D:$BF,53,0),"")</f>
        <v>F2</v>
      </c>
      <c r="AD224" s="16" t="str">
        <f>IFERROR(VLOOKUP($F224,DSKH!$D:$BF,54,0),"")</f>
        <v>OTC</v>
      </c>
      <c r="AE224" s="4">
        <f>SUMIFS('Doanh số khách hàng'!$F:$F,'Doanh số khách hàng'!$A:$A,'Chi tiết tuyến'!$F224)</f>
        <v>370000</v>
      </c>
      <c r="AF224" s="16" t="str">
        <f t="shared" si="4"/>
        <v>F4</v>
      </c>
      <c r="AG224" s="16" t="str">
        <f t="shared" si="5"/>
        <v>F2</v>
      </c>
      <c r="AH224" t="b">
        <f t="shared" si="139"/>
        <v>0</v>
      </c>
      <c r="AI224" t="b">
        <f t="shared" si="140"/>
        <v>1</v>
      </c>
      <c r="AJ224">
        <f>IFERROR(VLOOKUP($AC224,Master!$D:$E,2,0),"")</f>
        <v>2</v>
      </c>
      <c r="AK224">
        <f>VLOOKUP($AF224,Master!$D:$E,2,0)</f>
        <v>4</v>
      </c>
      <c r="AL224" s="4">
        <f t="shared" si="141"/>
        <v>185000</v>
      </c>
      <c r="AM224" t="str">
        <f>IFERROR(VLOOKUP($F224,DSKH!$D:$BF,31,0),"")</f>
        <v>Tỉnh Cà Mau</v>
      </c>
      <c r="AN224" t="str">
        <f>IFERROR(VLOOKUP($F224,DSKH!$D:$BF,29,0),"")</f>
        <v>Xã Ninh Quới</v>
      </c>
      <c r="AO224">
        <f>IFERROR(VLOOKUP($F224,DSKH!$D:$BF,52,0),"")</f>
        <v>370000</v>
      </c>
      <c r="AP224">
        <f>IF(L224="x",1+COUNTIFS(AP$4:AP223,"&gt;0",$AA$4:$AA223,$AA223),0)</f>
        <v>0</v>
      </c>
      <c r="AQ224">
        <f>IF(M224="x",1+COUNTIFS(AQ$4:AQ223,"&gt;0",$AA$4:$AA223,$AA223),0)</f>
        <v>0</v>
      </c>
      <c r="AR224">
        <f>IF(N224="x",1+COUNTIFS(AR$4:AR223,"&gt;0",$AA$4:$AA223,$AA223),0)</f>
        <v>0</v>
      </c>
      <c r="AS224">
        <f>IF(O224="x",1+COUNTIFS(AS$4:AS223,"&gt;0",$AA$4:$AA223,$AA223),0)</f>
        <v>0</v>
      </c>
      <c r="AT224">
        <f>IF(P224="x",1+COUNTIFS(AT$4:AT223,"&gt;0",$AA$4:$AA223,$AA223),0)</f>
        <v>16</v>
      </c>
      <c r="AU224">
        <f>IF(Q224="x",1+COUNTIFS(AU$4:AU223,"&gt;0",$AA$4:$AA223,$AA223),0)</f>
        <v>0</v>
      </c>
      <c r="AV224">
        <f>IF(R224="x",1+COUNTIFS(AV$4:AV223,"&gt;0",$AA$4:$AA223,$AA223),0)</f>
        <v>0</v>
      </c>
      <c r="AW224">
        <f t="shared" si="8"/>
        <v>0</v>
      </c>
      <c r="AX224">
        <f t="shared" si="9"/>
        <v>1</v>
      </c>
      <c r="AY224">
        <f t="shared" si="142"/>
        <v>0</v>
      </c>
      <c r="AZ224">
        <f t="shared" si="143"/>
        <v>1</v>
      </c>
      <c r="BA224" s="4">
        <f t="shared" si="144"/>
        <v>0</v>
      </c>
      <c r="BB224" s="4">
        <f t="shared" si="145"/>
        <v>0</v>
      </c>
      <c r="BC224" s="4">
        <f t="shared" si="146"/>
        <v>0</v>
      </c>
      <c r="BD224" s="4">
        <f t="shared" si="147"/>
        <v>0</v>
      </c>
      <c r="BE224" s="4">
        <f t="shared" si="148"/>
        <v>185000</v>
      </c>
      <c r="BF224" s="4">
        <f t="shared" si="149"/>
        <v>0</v>
      </c>
      <c r="BG224" s="4">
        <f t="shared" si="150"/>
        <v>0</v>
      </c>
      <c r="BH224" s="4">
        <f t="shared" si="151"/>
        <v>0</v>
      </c>
      <c r="BI224" s="4">
        <f t="shared" si="152"/>
        <v>0</v>
      </c>
      <c r="BJ224" s="4">
        <f t="shared" si="153"/>
        <v>0</v>
      </c>
      <c r="BK224" s="4">
        <f t="shared" si="154"/>
        <v>0</v>
      </c>
      <c r="BL224" s="4">
        <f t="shared" si="155"/>
        <v>1</v>
      </c>
      <c r="BM224" s="4">
        <f t="shared" si="156"/>
        <v>0</v>
      </c>
      <c r="BN224" s="4">
        <f t="shared" si="157"/>
        <v>0</v>
      </c>
      <c r="BO224">
        <f>SUMIFS(BH$5:BH224,$AA$5:$AA224,$AA224)</f>
        <v>8</v>
      </c>
      <c r="BP224">
        <f>SUMIFS(BI$5:BI224,$AA$5:$AA224,$AA224)</f>
        <v>7</v>
      </c>
      <c r="BQ224">
        <f>SUMIFS(BJ$5:BJ224,$AA$5:$AA224,$AA224)</f>
        <v>9</v>
      </c>
      <c r="BR224">
        <f>SUMIFS(BK$5:BK224,$AA$5:$AA224,$AA224)</f>
        <v>7</v>
      </c>
      <c r="BS224">
        <f>SUMIFS(BL$5:BL224,$AA$5:$AA224,$AA224)</f>
        <v>9</v>
      </c>
      <c r="BT224">
        <f>SUMIFS(BM$5:BM224,$AA$5:$AA224,$AA224)</f>
        <v>9</v>
      </c>
      <c r="BU224">
        <f>SUMIFS(BN$5:BN224,$AA$5:$AA224,$AA224)</f>
        <v>0</v>
      </c>
      <c r="BV224">
        <f t="shared" si="158"/>
        <v>14</v>
      </c>
      <c r="BW224">
        <f t="shared" si="159"/>
        <v>15</v>
      </c>
      <c r="BX224">
        <f t="shared" si="160"/>
        <v>14</v>
      </c>
      <c r="BY224">
        <f t="shared" si="161"/>
        <v>13</v>
      </c>
      <c r="BZ224">
        <f t="shared" si="162"/>
        <v>15</v>
      </c>
      <c r="CA224">
        <f t="shared" si="163"/>
        <v>21</v>
      </c>
      <c r="CB224">
        <f t="shared" si="164"/>
        <v>0</v>
      </c>
      <c r="CC224">
        <f t="shared" si="165"/>
        <v>9</v>
      </c>
      <c r="CD224">
        <f t="shared" si="166"/>
        <v>15</v>
      </c>
      <c r="CE224" t="str">
        <f>IFERROR(VLOOKUP($AA224,'Tuyến và nhân viên'!$I:$O,7,0),"")</f>
        <v>Trần Văn Khanh</v>
      </c>
      <c r="CF224">
        <f t="shared" si="167"/>
        <v>2</v>
      </c>
      <c r="CG224">
        <f t="shared" si="168"/>
        <v>1</v>
      </c>
      <c r="CH224">
        <f>COUNTIFS($L224:L224,"x")</f>
        <v>0</v>
      </c>
      <c r="CI224">
        <f>COUNTIFS($L224:M224,"x")</f>
        <v>0</v>
      </c>
      <c r="CJ224">
        <f>COUNTIFS($L224:N224,"x")</f>
        <v>0</v>
      </c>
      <c r="CK224">
        <f>COUNTIFS($L224:O224,"x")</f>
        <v>0</v>
      </c>
      <c r="CL224">
        <f>COUNTIFS($L224:P224,"x")</f>
        <v>1</v>
      </c>
      <c r="CM224">
        <f>COUNTIFS($L224:Q224,"x")</f>
        <v>1</v>
      </c>
      <c r="CN224">
        <f>COUNTIFS($L224:R224,"x")</f>
        <v>1</v>
      </c>
      <c r="CO224" t="str" cm="1">
        <f t="array" ref="CO224">IFERROR(INDEX($CH$4:$CN$4,0,MATCH(1,$CH224:$CN224,0)),"")</f>
        <v>Thứ 6</v>
      </c>
      <c r="CP224" t="str" cm="1">
        <f t="array" ref="CP224">IFERROR(INDEX($CH$4:$CN$4,0,MATCH(2,$CH224:$CN224,0)),"")</f>
        <v/>
      </c>
      <c r="CQ224" t="str">
        <f t="shared" si="169"/>
        <v>Thứ 6</v>
      </c>
      <c r="CR224" t="str">
        <f t="shared" si="29"/>
        <v>F2 - Tuần 2 &amp; 4</v>
      </c>
    </row>
    <row r="225" spans="1:96" x14ac:dyDescent="0.3">
      <c r="A225" s="117" t="s">
        <v>35685</v>
      </c>
      <c r="B225" s="118" t="s">
        <v>33266</v>
      </c>
      <c r="C225" s="118" t="s">
        <v>33267</v>
      </c>
      <c r="D225" s="118" t="s">
        <v>39659</v>
      </c>
      <c r="E225" s="118" t="s">
        <v>39660</v>
      </c>
      <c r="F225" s="118" t="s">
        <v>26809</v>
      </c>
      <c r="G225" s="118" t="s">
        <v>36815</v>
      </c>
      <c r="H225" s="118" t="s">
        <v>36821</v>
      </c>
      <c r="I225" s="118" t="s">
        <v>22</v>
      </c>
      <c r="J225" s="119" t="s">
        <v>39658</v>
      </c>
      <c r="K225" s="119" t="s">
        <v>23</v>
      </c>
      <c r="L225" s="117" t="s">
        <v>24</v>
      </c>
      <c r="M225" s="117" t="s">
        <v>23</v>
      </c>
      <c r="N225" s="117" t="s">
        <v>23</v>
      </c>
      <c r="O225" s="117" t="s">
        <v>23</v>
      </c>
      <c r="P225" s="117" t="s">
        <v>23</v>
      </c>
      <c r="Q225" s="117" t="s">
        <v>23</v>
      </c>
      <c r="R225" s="117" t="s">
        <v>23</v>
      </c>
      <c r="S225" s="117" t="s">
        <v>24</v>
      </c>
      <c r="T225" s="117" t="s">
        <v>24</v>
      </c>
      <c r="U225" s="117" t="s">
        <v>24</v>
      </c>
      <c r="V225" s="117" t="s">
        <v>24</v>
      </c>
      <c r="W225" s="74" t="str">
        <f t="shared" si="135"/>
        <v/>
      </c>
      <c r="X225" s="74" t="str">
        <f t="shared" si="136"/>
        <v>x</v>
      </c>
      <c r="Y225" s="74" t="str">
        <f t="shared" si="137"/>
        <v/>
      </c>
      <c r="Z225" s="74" t="str">
        <f t="shared" si="138"/>
        <v>x</v>
      </c>
      <c r="AA225" t="str">
        <f>VLOOKUP($D225,'Tuyến và nhân viên'!$D:$M,6,0)</f>
        <v>HL00594</v>
      </c>
      <c r="AB225" t="str">
        <f>VLOOKUP($D225,'Tuyến và nhân viên'!$D:$M,7,0)</f>
        <v>Quách Ngọc Duyên</v>
      </c>
      <c r="AC225" s="16" t="str">
        <f>IFERROR(VLOOKUP($F225,DSKH!$D:$BF,53,0),"")</f>
        <v>F2</v>
      </c>
      <c r="AD225" s="16" t="str">
        <f>IFERROR(VLOOKUP($F225,DSKH!$D:$BF,54,0),"")</f>
        <v>OTC</v>
      </c>
      <c r="AE225" s="4">
        <f>SUMIFS('Doanh số khách hàng'!$F:$F,'Doanh số khách hàng'!$A:$A,'Chi tiết tuyến'!$F225)</f>
        <v>242666.66666666666</v>
      </c>
      <c r="AF225" s="16" t="str">
        <f t="shared" si="4"/>
        <v>F4</v>
      </c>
      <c r="AG225" s="16" t="str">
        <f t="shared" si="5"/>
        <v>F2</v>
      </c>
      <c r="AH225" t="b">
        <f t="shared" si="139"/>
        <v>0</v>
      </c>
      <c r="AI225" t="b">
        <f t="shared" si="140"/>
        <v>1</v>
      </c>
      <c r="AJ225">
        <f>IFERROR(VLOOKUP($AC225,Master!$D:$E,2,0),"")</f>
        <v>2</v>
      </c>
      <c r="AK225">
        <f>VLOOKUP($AF225,Master!$D:$E,2,0)</f>
        <v>4</v>
      </c>
      <c r="AL225" s="4">
        <f t="shared" si="141"/>
        <v>121333.33333333333</v>
      </c>
      <c r="AM225" t="str">
        <f>IFERROR(VLOOKUP($F225,DSKH!$D:$BF,31,0),"")</f>
        <v>Tỉnh Cà Mau</v>
      </c>
      <c r="AN225" t="str">
        <f>IFERROR(VLOOKUP($F225,DSKH!$D:$BF,29,0),"")</f>
        <v>Xã Gành Hào</v>
      </c>
      <c r="AO225">
        <f>IFERROR(VLOOKUP($F225,DSKH!$D:$BF,52,0),"")</f>
        <v>242666.66666666666</v>
      </c>
      <c r="AP225">
        <f>IF(L225="x",1+COUNTIFS(AP$4:AP224,"&gt;0",$AA$4:$AA224,$AA224),0)</f>
        <v>15</v>
      </c>
      <c r="AQ225">
        <f>IF(M225="x",1+COUNTIFS(AQ$4:AQ224,"&gt;0",$AA$4:$AA224,$AA224),0)</f>
        <v>0</v>
      </c>
      <c r="AR225">
        <f>IF(N225="x",1+COUNTIFS(AR$4:AR224,"&gt;0",$AA$4:$AA224,$AA224),0)</f>
        <v>0</v>
      </c>
      <c r="AS225">
        <f>IF(O225="x",1+COUNTIFS(AS$4:AS224,"&gt;0",$AA$4:$AA224,$AA224),0)</f>
        <v>0</v>
      </c>
      <c r="AT225">
        <f>IF(P225="x",1+COUNTIFS(AT$4:AT224,"&gt;0",$AA$4:$AA224,$AA224),0)</f>
        <v>0</v>
      </c>
      <c r="AU225">
        <f>IF(Q225="x",1+COUNTIFS(AU$4:AU224,"&gt;0",$AA$4:$AA224,$AA224),0)</f>
        <v>0</v>
      </c>
      <c r="AV225">
        <f>IF(R225="x",1+COUNTIFS(AV$4:AV224,"&gt;0",$AA$4:$AA224,$AA224),0)</f>
        <v>0</v>
      </c>
      <c r="AW225">
        <f t="shared" si="8"/>
        <v>0</v>
      </c>
      <c r="AX225">
        <f t="shared" si="9"/>
        <v>1</v>
      </c>
      <c r="AY225">
        <f t="shared" si="142"/>
        <v>0</v>
      </c>
      <c r="AZ225">
        <f t="shared" si="143"/>
        <v>1</v>
      </c>
      <c r="BA225" s="4">
        <f t="shared" si="144"/>
        <v>121333.33333333333</v>
      </c>
      <c r="BB225" s="4">
        <f t="shared" si="145"/>
        <v>0</v>
      </c>
      <c r="BC225" s="4">
        <f t="shared" si="146"/>
        <v>0</v>
      </c>
      <c r="BD225" s="4">
        <f t="shared" si="147"/>
        <v>0</v>
      </c>
      <c r="BE225" s="4">
        <f t="shared" si="148"/>
        <v>0</v>
      </c>
      <c r="BF225" s="4">
        <f t="shared" si="149"/>
        <v>0</v>
      </c>
      <c r="BG225" s="4">
        <f t="shared" si="150"/>
        <v>0</v>
      </c>
      <c r="BH225" s="4">
        <f t="shared" si="151"/>
        <v>1</v>
      </c>
      <c r="BI225" s="4">
        <f t="shared" si="152"/>
        <v>0</v>
      </c>
      <c r="BJ225" s="4">
        <f t="shared" si="153"/>
        <v>0</v>
      </c>
      <c r="BK225" s="4">
        <f t="shared" si="154"/>
        <v>0</v>
      </c>
      <c r="BL225" s="4">
        <f t="shared" si="155"/>
        <v>0</v>
      </c>
      <c r="BM225" s="4">
        <f t="shared" si="156"/>
        <v>0</v>
      </c>
      <c r="BN225" s="4">
        <f t="shared" si="157"/>
        <v>0</v>
      </c>
      <c r="BO225">
        <f>SUMIFS(BH$5:BH225,$AA$5:$AA225,$AA225)</f>
        <v>9</v>
      </c>
      <c r="BP225">
        <f>SUMIFS(BI$5:BI225,$AA$5:$AA225,$AA225)</f>
        <v>7</v>
      </c>
      <c r="BQ225">
        <f>SUMIFS(BJ$5:BJ225,$AA$5:$AA225,$AA225)</f>
        <v>9</v>
      </c>
      <c r="BR225">
        <f>SUMIFS(BK$5:BK225,$AA$5:$AA225,$AA225)</f>
        <v>7</v>
      </c>
      <c r="BS225">
        <f>SUMIFS(BL$5:BL225,$AA$5:$AA225,$AA225)</f>
        <v>9</v>
      </c>
      <c r="BT225">
        <f>SUMIFS(BM$5:BM225,$AA$5:$AA225,$AA225)</f>
        <v>9</v>
      </c>
      <c r="BU225">
        <f>SUMIFS(BN$5:BN225,$AA$5:$AA225,$AA225)</f>
        <v>0</v>
      </c>
      <c r="BV225">
        <f t="shared" si="158"/>
        <v>14</v>
      </c>
      <c r="BW225">
        <f t="shared" si="159"/>
        <v>15</v>
      </c>
      <c r="BX225">
        <f t="shared" si="160"/>
        <v>14</v>
      </c>
      <c r="BY225">
        <f t="shared" si="161"/>
        <v>13</v>
      </c>
      <c r="BZ225">
        <f t="shared" si="162"/>
        <v>15</v>
      </c>
      <c r="CA225">
        <f t="shared" si="163"/>
        <v>21</v>
      </c>
      <c r="CB225">
        <f t="shared" si="164"/>
        <v>0</v>
      </c>
      <c r="CC225">
        <f t="shared" si="165"/>
        <v>9</v>
      </c>
      <c r="CD225">
        <f t="shared" si="166"/>
        <v>14</v>
      </c>
      <c r="CE225" t="str">
        <f>IFERROR(VLOOKUP($AA225,'Tuyến và nhân viên'!$I:$O,7,0),"")</f>
        <v>Trần Văn Khanh</v>
      </c>
      <c r="CF225">
        <f t="shared" si="167"/>
        <v>2</v>
      </c>
      <c r="CG225">
        <f t="shared" si="168"/>
        <v>1</v>
      </c>
      <c r="CH225">
        <f>COUNTIFS($L225:L225,"x")</f>
        <v>1</v>
      </c>
      <c r="CI225">
        <f>COUNTIFS($L225:M225,"x")</f>
        <v>1</v>
      </c>
      <c r="CJ225">
        <f>COUNTIFS($L225:N225,"x")</f>
        <v>1</v>
      </c>
      <c r="CK225">
        <f>COUNTIFS($L225:O225,"x")</f>
        <v>1</v>
      </c>
      <c r="CL225">
        <f>COUNTIFS($L225:P225,"x")</f>
        <v>1</v>
      </c>
      <c r="CM225">
        <f>COUNTIFS($L225:Q225,"x")</f>
        <v>1</v>
      </c>
      <c r="CN225">
        <f>COUNTIFS($L225:R225,"x")</f>
        <v>1</v>
      </c>
      <c r="CO225" t="str" cm="1">
        <f t="array" ref="CO225">IFERROR(INDEX($CH$4:$CN$4,0,MATCH(1,$CH225:$CN225,0)),"")</f>
        <v>Thứ 2</v>
      </c>
      <c r="CP225" t="str" cm="1">
        <f t="array" ref="CP225">IFERROR(INDEX($CH$4:$CN$4,0,MATCH(2,$CH225:$CN225,0)),"")</f>
        <v/>
      </c>
      <c r="CQ225" t="str">
        <f t="shared" si="169"/>
        <v>Thứ 2</v>
      </c>
      <c r="CR225" t="str">
        <f t="shared" si="29"/>
        <v>F2 - Tuần 2 &amp; 4</v>
      </c>
    </row>
    <row r="226" spans="1:96" x14ac:dyDescent="0.3">
      <c r="A226" s="117" t="s">
        <v>35696</v>
      </c>
      <c r="B226" s="118" t="s">
        <v>33266</v>
      </c>
      <c r="C226" s="118" t="s">
        <v>33267</v>
      </c>
      <c r="D226" s="118" t="s">
        <v>39659</v>
      </c>
      <c r="E226" s="118" t="s">
        <v>39660</v>
      </c>
      <c r="F226" s="118" t="s">
        <v>30678</v>
      </c>
      <c r="G226" s="118" t="s">
        <v>36825</v>
      </c>
      <c r="H226" s="118" t="s">
        <v>36831</v>
      </c>
      <c r="I226" s="118" t="s">
        <v>22</v>
      </c>
      <c r="J226" s="119" t="s">
        <v>39658</v>
      </c>
      <c r="K226" s="119" t="s">
        <v>23</v>
      </c>
      <c r="L226" s="117" t="s">
        <v>24</v>
      </c>
      <c r="M226" s="117" t="s">
        <v>23</v>
      </c>
      <c r="N226" s="117" t="s">
        <v>23</v>
      </c>
      <c r="O226" s="117" t="s">
        <v>23</v>
      </c>
      <c r="P226" s="117" t="s">
        <v>23</v>
      </c>
      <c r="Q226" s="117" t="s">
        <v>23</v>
      </c>
      <c r="R226" s="117" t="s">
        <v>23</v>
      </c>
      <c r="S226" s="117" t="s">
        <v>24</v>
      </c>
      <c r="T226" s="117" t="s">
        <v>24</v>
      </c>
      <c r="U226" s="117" t="s">
        <v>24</v>
      </c>
      <c r="V226" s="117" t="s">
        <v>24</v>
      </c>
      <c r="W226" s="74" t="str">
        <f t="shared" si="135"/>
        <v>x</v>
      </c>
      <c r="X226" s="74" t="str">
        <f t="shared" si="136"/>
        <v>x</v>
      </c>
      <c r="Y226" s="74" t="str">
        <f t="shared" si="137"/>
        <v>x</v>
      </c>
      <c r="Z226" s="74" t="str">
        <f t="shared" si="138"/>
        <v>x</v>
      </c>
      <c r="AA226" t="str">
        <f>VLOOKUP($D226,'Tuyến và nhân viên'!$D:$M,6,0)</f>
        <v>HL00594</v>
      </c>
      <c r="AB226" t="str">
        <f>VLOOKUP($D226,'Tuyến và nhân viên'!$D:$M,7,0)</f>
        <v>Quách Ngọc Duyên</v>
      </c>
      <c r="AC226" s="16" t="str">
        <f>IFERROR(VLOOKUP($F226,DSKH!$D:$BF,53,0),"")</f>
        <v>F4</v>
      </c>
      <c r="AD226" s="16" t="str">
        <f>IFERROR(VLOOKUP($F226,DSKH!$D:$BF,54,0),"")</f>
        <v>OTC</v>
      </c>
      <c r="AE226" s="4">
        <f>SUMIFS('Doanh số khách hàng'!$F:$F,'Doanh số khách hàng'!$A:$A,'Chi tiết tuyến'!$F226)</f>
        <v>740000</v>
      </c>
      <c r="AF226" s="16" t="str">
        <f t="shared" si="4"/>
        <v>F4</v>
      </c>
      <c r="AG226" s="16" t="str">
        <f t="shared" si="5"/>
        <v>F4</v>
      </c>
      <c r="AH226" t="b">
        <f t="shared" si="139"/>
        <v>1</v>
      </c>
      <c r="AI226" t="b">
        <f t="shared" si="140"/>
        <v>1</v>
      </c>
      <c r="AJ226">
        <f>IFERROR(VLOOKUP($AC226,Master!$D:$E,2,0),"")</f>
        <v>4</v>
      </c>
      <c r="AK226">
        <f>VLOOKUP($AF226,Master!$D:$E,2,0)</f>
        <v>4</v>
      </c>
      <c r="AL226" s="4">
        <f t="shared" si="141"/>
        <v>185000</v>
      </c>
      <c r="AM226" t="str">
        <f>IFERROR(VLOOKUP($F226,DSKH!$D:$BF,31,0),"")</f>
        <v>Tỉnh Cà Mau</v>
      </c>
      <c r="AN226" t="str">
        <f>IFERROR(VLOOKUP($F226,DSKH!$D:$BF,29,0),"")</f>
        <v>Xã Gành Hào</v>
      </c>
      <c r="AO226">
        <f>IFERROR(VLOOKUP($F226,DSKH!$D:$BF,52,0),"")</f>
        <v>740000</v>
      </c>
      <c r="AP226">
        <f>IF(L226="x",1+COUNTIFS(AP$4:AP225,"&gt;0",$AA$4:$AA225,$AA225),0)</f>
        <v>16</v>
      </c>
      <c r="AQ226">
        <f>IF(M226="x",1+COUNTIFS(AQ$4:AQ225,"&gt;0",$AA$4:$AA225,$AA225),0)</f>
        <v>0</v>
      </c>
      <c r="AR226">
        <f>IF(N226="x",1+COUNTIFS(AR$4:AR225,"&gt;0",$AA$4:$AA225,$AA225),0)</f>
        <v>0</v>
      </c>
      <c r="AS226">
        <f>IF(O226="x",1+COUNTIFS(AS$4:AS225,"&gt;0",$AA$4:$AA225,$AA225),0)</f>
        <v>0</v>
      </c>
      <c r="AT226">
        <f>IF(P226="x",1+COUNTIFS(AT$4:AT225,"&gt;0",$AA$4:$AA225,$AA225),0)</f>
        <v>0</v>
      </c>
      <c r="AU226">
        <f>IF(Q226="x",1+COUNTIFS(AU$4:AU225,"&gt;0",$AA$4:$AA225,$AA225),0)</f>
        <v>0</v>
      </c>
      <c r="AV226">
        <f>IF(R226="x",1+COUNTIFS(AV$4:AV225,"&gt;0",$AA$4:$AA225,$AA225),0)</f>
        <v>0</v>
      </c>
      <c r="AW226">
        <f t="shared" si="8"/>
        <v>1</v>
      </c>
      <c r="AX226">
        <f t="shared" si="9"/>
        <v>1</v>
      </c>
      <c r="AY226">
        <f t="shared" si="142"/>
        <v>1</v>
      </c>
      <c r="AZ226">
        <f t="shared" si="143"/>
        <v>1</v>
      </c>
      <c r="BA226" s="4">
        <f t="shared" si="144"/>
        <v>185000</v>
      </c>
      <c r="BB226" s="4">
        <f t="shared" si="145"/>
        <v>0</v>
      </c>
      <c r="BC226" s="4">
        <f t="shared" si="146"/>
        <v>0</v>
      </c>
      <c r="BD226" s="4">
        <f t="shared" si="147"/>
        <v>0</v>
      </c>
      <c r="BE226" s="4">
        <f t="shared" si="148"/>
        <v>0</v>
      </c>
      <c r="BF226" s="4">
        <f t="shared" si="149"/>
        <v>0</v>
      </c>
      <c r="BG226" s="4">
        <f t="shared" si="150"/>
        <v>0</v>
      </c>
      <c r="BH226" s="4">
        <f t="shared" si="151"/>
        <v>0</v>
      </c>
      <c r="BI226" s="4">
        <f t="shared" si="152"/>
        <v>0</v>
      </c>
      <c r="BJ226" s="4">
        <f t="shared" si="153"/>
        <v>0</v>
      </c>
      <c r="BK226" s="4">
        <f t="shared" si="154"/>
        <v>0</v>
      </c>
      <c r="BL226" s="4">
        <f t="shared" si="155"/>
        <v>0</v>
      </c>
      <c r="BM226" s="4">
        <f t="shared" si="156"/>
        <v>0</v>
      </c>
      <c r="BN226" s="4">
        <f t="shared" si="157"/>
        <v>0</v>
      </c>
      <c r="BO226">
        <f>SUMIFS(BH$5:BH226,$AA$5:$AA226,$AA226)</f>
        <v>9</v>
      </c>
      <c r="BP226">
        <f>SUMIFS(BI$5:BI226,$AA$5:$AA226,$AA226)</f>
        <v>7</v>
      </c>
      <c r="BQ226">
        <f>SUMIFS(BJ$5:BJ226,$AA$5:$AA226,$AA226)</f>
        <v>9</v>
      </c>
      <c r="BR226">
        <f>SUMIFS(BK$5:BK226,$AA$5:$AA226,$AA226)</f>
        <v>7</v>
      </c>
      <c r="BS226">
        <f>SUMIFS(BL$5:BL226,$AA$5:$AA226,$AA226)</f>
        <v>9</v>
      </c>
      <c r="BT226">
        <f>SUMIFS(BM$5:BM226,$AA$5:$AA226,$AA226)</f>
        <v>9</v>
      </c>
      <c r="BU226">
        <f>SUMIFS(BN$5:BN226,$AA$5:$AA226,$AA226)</f>
        <v>0</v>
      </c>
      <c r="BV226">
        <f t="shared" si="158"/>
        <v>14</v>
      </c>
      <c r="BW226">
        <f t="shared" si="159"/>
        <v>15</v>
      </c>
      <c r="BX226">
        <f t="shared" si="160"/>
        <v>14</v>
      </c>
      <c r="BY226">
        <f t="shared" si="161"/>
        <v>13</v>
      </c>
      <c r="BZ226">
        <f t="shared" si="162"/>
        <v>15</v>
      </c>
      <c r="CA226">
        <f t="shared" si="163"/>
        <v>21</v>
      </c>
      <c r="CB226">
        <f t="shared" si="164"/>
        <v>0</v>
      </c>
      <c r="CC226">
        <f t="shared" si="165"/>
        <v>0</v>
      </c>
      <c r="CD226">
        <f t="shared" si="166"/>
        <v>0</v>
      </c>
      <c r="CE226" t="str">
        <f>IFERROR(VLOOKUP($AA226,'Tuyến và nhân viên'!$I:$O,7,0),"")</f>
        <v>Trần Văn Khanh</v>
      </c>
      <c r="CF226">
        <f t="shared" si="167"/>
        <v>4</v>
      </c>
      <c r="CG226">
        <f t="shared" si="168"/>
        <v>1</v>
      </c>
      <c r="CH226">
        <f>COUNTIFS($L226:L226,"x")</f>
        <v>1</v>
      </c>
      <c r="CI226">
        <f>COUNTIFS($L226:M226,"x")</f>
        <v>1</v>
      </c>
      <c r="CJ226">
        <f>COUNTIFS($L226:N226,"x")</f>
        <v>1</v>
      </c>
      <c r="CK226">
        <f>COUNTIFS($L226:O226,"x")</f>
        <v>1</v>
      </c>
      <c r="CL226">
        <f>COUNTIFS($L226:P226,"x")</f>
        <v>1</v>
      </c>
      <c r="CM226">
        <f>COUNTIFS($L226:Q226,"x")</f>
        <v>1</v>
      </c>
      <c r="CN226">
        <f>COUNTIFS($L226:R226,"x")</f>
        <v>1</v>
      </c>
      <c r="CO226" t="str" cm="1">
        <f t="array" ref="CO226">IFERROR(INDEX($CH$4:$CN$4,0,MATCH(1,$CH226:$CN226,0)),"")</f>
        <v>Thứ 2</v>
      </c>
      <c r="CP226" t="str" cm="1">
        <f t="array" ref="CP226">IFERROR(INDEX($CH$4:$CN$4,0,MATCH(2,$CH226:$CN226,0)),"")</f>
        <v/>
      </c>
      <c r="CQ226" t="str">
        <f t="shared" si="169"/>
        <v>Thứ 2</v>
      </c>
      <c r="CR226" t="str">
        <f t="shared" si="29"/>
        <v>F4 - Tất cả các tuần</v>
      </c>
    </row>
    <row r="227" spans="1:96" x14ac:dyDescent="0.3">
      <c r="A227" s="117" t="s">
        <v>35705</v>
      </c>
      <c r="B227" s="118" t="s">
        <v>33266</v>
      </c>
      <c r="C227" s="118" t="s">
        <v>33267</v>
      </c>
      <c r="D227" s="118" t="s">
        <v>39659</v>
      </c>
      <c r="E227" s="118" t="s">
        <v>39660</v>
      </c>
      <c r="F227" s="118" t="s">
        <v>10535</v>
      </c>
      <c r="G227" s="118" t="s">
        <v>36881</v>
      </c>
      <c r="H227" s="118" t="s">
        <v>36888</v>
      </c>
      <c r="I227" s="118" t="s">
        <v>22</v>
      </c>
      <c r="J227" s="119" t="s">
        <v>39658</v>
      </c>
      <c r="K227" s="119" t="s">
        <v>23</v>
      </c>
      <c r="L227" s="117" t="s">
        <v>23</v>
      </c>
      <c r="M227" s="117" t="s">
        <v>23</v>
      </c>
      <c r="N227" s="117" t="s">
        <v>23</v>
      </c>
      <c r="O227" s="117" t="s">
        <v>23</v>
      </c>
      <c r="P227" s="117" t="s">
        <v>23</v>
      </c>
      <c r="Q227" s="117" t="s">
        <v>24</v>
      </c>
      <c r="R227" s="117" t="s">
        <v>23</v>
      </c>
      <c r="S227" s="117" t="s">
        <v>24</v>
      </c>
      <c r="T227" s="117" t="s">
        <v>24</v>
      </c>
      <c r="U227" s="117" t="s">
        <v>24</v>
      </c>
      <c r="V227" s="117" t="s">
        <v>24</v>
      </c>
      <c r="W227" s="74" t="str">
        <f t="shared" si="135"/>
        <v>x</v>
      </c>
      <c r="X227" s="74" t="str">
        <f t="shared" si="136"/>
        <v>x</v>
      </c>
      <c r="Y227" s="74" t="str">
        <f t="shared" si="137"/>
        <v>x</v>
      </c>
      <c r="Z227" s="74" t="str">
        <f t="shared" si="138"/>
        <v>x</v>
      </c>
      <c r="AA227" t="str">
        <f>VLOOKUP($D227,'Tuyến và nhân viên'!$D:$M,6,0)</f>
        <v>HL00594</v>
      </c>
      <c r="AB227" t="str">
        <f>VLOOKUP($D227,'Tuyến và nhân viên'!$D:$M,7,0)</f>
        <v>Quách Ngọc Duyên</v>
      </c>
      <c r="AC227" s="16" t="str">
        <f>IFERROR(VLOOKUP($F227,DSKH!$D:$BF,53,0),"")</f>
        <v>F4</v>
      </c>
      <c r="AD227" s="16" t="str">
        <f>IFERROR(VLOOKUP($F227,DSKH!$D:$BF,54,0),"")</f>
        <v>OTC</v>
      </c>
      <c r="AE227" s="4">
        <f>SUMIFS('Doanh số khách hàng'!$F:$F,'Doanh số khách hàng'!$A:$A,'Chi tiết tuyến'!$F227)</f>
        <v>596053.33333333337</v>
      </c>
      <c r="AF227" s="16" t="str">
        <f t="shared" si="4"/>
        <v>F4</v>
      </c>
      <c r="AG227" s="16" t="str">
        <f t="shared" si="5"/>
        <v>F4</v>
      </c>
      <c r="AH227" t="b">
        <f t="shared" si="139"/>
        <v>1</v>
      </c>
      <c r="AI227" t="b">
        <f t="shared" si="140"/>
        <v>1</v>
      </c>
      <c r="AJ227">
        <f>IFERROR(VLOOKUP($AC227,Master!$D:$E,2,0),"")</f>
        <v>4</v>
      </c>
      <c r="AK227">
        <f>VLOOKUP($AF227,Master!$D:$E,2,0)</f>
        <v>4</v>
      </c>
      <c r="AL227" s="4">
        <f t="shared" si="141"/>
        <v>149013.33333333334</v>
      </c>
      <c r="AM227" t="str">
        <f>IFERROR(VLOOKUP($F227,DSKH!$D:$BF,31,0),"")</f>
        <v>Tỉnh Cà Mau</v>
      </c>
      <c r="AN227" t="str">
        <f>IFERROR(VLOOKUP($F227,DSKH!$D:$BF,29,0),"")</f>
        <v>Phường Bạc Liêu</v>
      </c>
      <c r="AO227">
        <f>IFERROR(VLOOKUP($F227,DSKH!$D:$BF,52,0),"")</f>
        <v>596053.33333333337</v>
      </c>
      <c r="AP227">
        <f>IF(L227="x",1+COUNTIFS(AP$4:AP226,"&gt;0",$AA$4:$AA226,$AA226),0)</f>
        <v>0</v>
      </c>
      <c r="AQ227">
        <f>IF(M227="x",1+COUNTIFS(AQ$4:AQ226,"&gt;0",$AA$4:$AA226,$AA226),0)</f>
        <v>0</v>
      </c>
      <c r="AR227">
        <f>IF(N227="x",1+COUNTIFS(AR$4:AR226,"&gt;0",$AA$4:$AA226,$AA226),0)</f>
        <v>0</v>
      </c>
      <c r="AS227">
        <f>IF(O227="x",1+COUNTIFS(AS$4:AS226,"&gt;0",$AA$4:$AA226,$AA226),0)</f>
        <v>0</v>
      </c>
      <c r="AT227">
        <f>IF(P227="x",1+COUNTIFS(AT$4:AT226,"&gt;0",$AA$4:$AA226,$AA226),0)</f>
        <v>0</v>
      </c>
      <c r="AU227">
        <f>IF(Q227="x",1+COUNTIFS(AU$4:AU226,"&gt;0",$AA$4:$AA226,$AA226),0)</f>
        <v>11</v>
      </c>
      <c r="AV227">
        <f>IF(R227="x",1+COUNTIFS(AV$4:AV226,"&gt;0",$AA$4:$AA226,$AA226),0)</f>
        <v>0</v>
      </c>
      <c r="AW227">
        <f t="shared" si="8"/>
        <v>1</v>
      </c>
      <c r="AX227">
        <f t="shared" si="9"/>
        <v>1</v>
      </c>
      <c r="AY227">
        <f t="shared" si="142"/>
        <v>1</v>
      </c>
      <c r="AZ227">
        <f t="shared" si="143"/>
        <v>1</v>
      </c>
      <c r="BA227" s="4">
        <f t="shared" si="144"/>
        <v>0</v>
      </c>
      <c r="BB227" s="4">
        <f t="shared" si="145"/>
        <v>0</v>
      </c>
      <c r="BC227" s="4">
        <f t="shared" si="146"/>
        <v>0</v>
      </c>
      <c r="BD227" s="4">
        <f t="shared" si="147"/>
        <v>0</v>
      </c>
      <c r="BE227" s="4">
        <f t="shared" si="148"/>
        <v>0</v>
      </c>
      <c r="BF227" s="4">
        <f t="shared" si="149"/>
        <v>149013.33333333334</v>
      </c>
      <c r="BG227" s="4">
        <f t="shared" si="150"/>
        <v>0</v>
      </c>
      <c r="BH227" s="4">
        <f t="shared" si="151"/>
        <v>0</v>
      </c>
      <c r="BI227" s="4">
        <f t="shared" si="152"/>
        <v>0</v>
      </c>
      <c r="BJ227" s="4">
        <f t="shared" si="153"/>
        <v>0</v>
      </c>
      <c r="BK227" s="4">
        <f t="shared" si="154"/>
        <v>0</v>
      </c>
      <c r="BL227" s="4">
        <f t="shared" si="155"/>
        <v>0</v>
      </c>
      <c r="BM227" s="4">
        <f t="shared" si="156"/>
        <v>0</v>
      </c>
      <c r="BN227" s="4">
        <f t="shared" si="157"/>
        <v>0</v>
      </c>
      <c r="BO227">
        <f>SUMIFS(BH$5:BH227,$AA$5:$AA227,$AA227)</f>
        <v>9</v>
      </c>
      <c r="BP227">
        <f>SUMIFS(BI$5:BI227,$AA$5:$AA227,$AA227)</f>
        <v>7</v>
      </c>
      <c r="BQ227">
        <f>SUMIFS(BJ$5:BJ227,$AA$5:$AA227,$AA227)</f>
        <v>9</v>
      </c>
      <c r="BR227">
        <f>SUMIFS(BK$5:BK227,$AA$5:$AA227,$AA227)</f>
        <v>7</v>
      </c>
      <c r="BS227">
        <f>SUMIFS(BL$5:BL227,$AA$5:$AA227,$AA227)</f>
        <v>9</v>
      </c>
      <c r="BT227">
        <f>SUMIFS(BM$5:BM227,$AA$5:$AA227,$AA227)</f>
        <v>9</v>
      </c>
      <c r="BU227">
        <f>SUMIFS(BN$5:BN227,$AA$5:$AA227,$AA227)</f>
        <v>0</v>
      </c>
      <c r="BV227">
        <f t="shared" si="158"/>
        <v>14</v>
      </c>
      <c r="BW227">
        <f t="shared" si="159"/>
        <v>15</v>
      </c>
      <c r="BX227">
        <f t="shared" si="160"/>
        <v>14</v>
      </c>
      <c r="BY227">
        <f t="shared" si="161"/>
        <v>13</v>
      </c>
      <c r="BZ227">
        <f t="shared" si="162"/>
        <v>15</v>
      </c>
      <c r="CA227">
        <f t="shared" si="163"/>
        <v>21</v>
      </c>
      <c r="CB227">
        <f t="shared" si="164"/>
        <v>0</v>
      </c>
      <c r="CC227">
        <f t="shared" si="165"/>
        <v>0</v>
      </c>
      <c r="CD227">
        <f t="shared" si="166"/>
        <v>0</v>
      </c>
      <c r="CE227" t="str">
        <f>IFERROR(VLOOKUP($AA227,'Tuyến và nhân viên'!$I:$O,7,0),"")</f>
        <v>Trần Văn Khanh</v>
      </c>
      <c r="CF227">
        <f t="shared" si="167"/>
        <v>4</v>
      </c>
      <c r="CG227">
        <f t="shared" si="168"/>
        <v>1</v>
      </c>
      <c r="CH227">
        <f>COUNTIFS($L227:L227,"x")</f>
        <v>0</v>
      </c>
      <c r="CI227">
        <f>COUNTIFS($L227:M227,"x")</f>
        <v>0</v>
      </c>
      <c r="CJ227">
        <f>COUNTIFS($L227:N227,"x")</f>
        <v>0</v>
      </c>
      <c r="CK227">
        <f>COUNTIFS($L227:O227,"x")</f>
        <v>0</v>
      </c>
      <c r="CL227">
        <f>COUNTIFS($L227:P227,"x")</f>
        <v>0</v>
      </c>
      <c r="CM227">
        <f>COUNTIFS($L227:Q227,"x")</f>
        <v>1</v>
      </c>
      <c r="CN227">
        <f>COUNTIFS($L227:R227,"x")</f>
        <v>1</v>
      </c>
      <c r="CO227" t="str" cm="1">
        <f t="array" ref="CO227">IFERROR(INDEX($CH$4:$CN$4,0,MATCH(1,$CH227:$CN227,0)),"")</f>
        <v>Thứ 7</v>
      </c>
      <c r="CP227" t="str" cm="1">
        <f t="array" ref="CP227">IFERROR(INDEX($CH$4:$CN$4,0,MATCH(2,$CH227:$CN227,0)),"")</f>
        <v/>
      </c>
      <c r="CQ227" t="str">
        <f t="shared" si="169"/>
        <v>Thứ 7</v>
      </c>
      <c r="CR227" t="str">
        <f t="shared" si="29"/>
        <v>F4 - Tất cả các tuần</v>
      </c>
    </row>
    <row r="228" spans="1:96" x14ac:dyDescent="0.3">
      <c r="A228" s="117" t="s">
        <v>35717</v>
      </c>
      <c r="B228" s="118" t="s">
        <v>33266</v>
      </c>
      <c r="C228" s="118" t="s">
        <v>33267</v>
      </c>
      <c r="D228" s="118" t="s">
        <v>39659</v>
      </c>
      <c r="E228" s="118" t="s">
        <v>39660</v>
      </c>
      <c r="F228" s="118" t="s">
        <v>26671</v>
      </c>
      <c r="G228" s="118" t="s">
        <v>36929</v>
      </c>
      <c r="H228" s="118" t="s">
        <v>36935</v>
      </c>
      <c r="I228" s="118" t="s">
        <v>22</v>
      </c>
      <c r="J228" s="119" t="s">
        <v>39658</v>
      </c>
      <c r="K228" s="119" t="s">
        <v>23</v>
      </c>
      <c r="L228" s="117" t="s">
        <v>23</v>
      </c>
      <c r="M228" s="117" t="s">
        <v>23</v>
      </c>
      <c r="N228" s="117" t="s">
        <v>23</v>
      </c>
      <c r="O228" s="117" t="s">
        <v>23</v>
      </c>
      <c r="P228" s="117" t="s">
        <v>23</v>
      </c>
      <c r="Q228" s="117" t="s">
        <v>24</v>
      </c>
      <c r="R228" s="117" t="s">
        <v>23</v>
      </c>
      <c r="S228" s="117" t="s">
        <v>24</v>
      </c>
      <c r="T228" s="117" t="s">
        <v>24</v>
      </c>
      <c r="U228" s="117" t="s">
        <v>24</v>
      </c>
      <c r="V228" s="117" t="s">
        <v>24</v>
      </c>
      <c r="W228" s="74" t="str">
        <f t="shared" si="135"/>
        <v>x</v>
      </c>
      <c r="X228" s="74" t="str">
        <f t="shared" si="136"/>
        <v/>
      </c>
      <c r="Y228" s="74" t="str">
        <f t="shared" si="137"/>
        <v>x</v>
      </c>
      <c r="Z228" s="74" t="str">
        <f t="shared" si="138"/>
        <v/>
      </c>
      <c r="AA228" t="str">
        <f>VLOOKUP($D228,'Tuyến và nhân viên'!$D:$M,6,0)</f>
        <v>HL00594</v>
      </c>
      <c r="AB228" t="str">
        <f>VLOOKUP($D228,'Tuyến và nhân viên'!$D:$M,7,0)</f>
        <v>Quách Ngọc Duyên</v>
      </c>
      <c r="AC228" s="16" t="str">
        <f>IFERROR(VLOOKUP($F228,DSKH!$D:$BF,53,0),"")</f>
        <v>F2</v>
      </c>
      <c r="AD228" s="16" t="str">
        <f>IFERROR(VLOOKUP($F228,DSKH!$D:$BF,54,0),"")</f>
        <v>OTC</v>
      </c>
      <c r="AE228" s="4">
        <f>SUMIFS('Doanh số khách hàng'!$F:$F,'Doanh số khách hàng'!$A:$A,'Chi tiết tuyến'!$F228)</f>
        <v>0</v>
      </c>
      <c r="AF228" s="16" t="str">
        <f t="shared" si="4"/>
        <v>F4</v>
      </c>
      <c r="AG228" s="16" t="str">
        <f t="shared" si="5"/>
        <v>F2</v>
      </c>
      <c r="AH228" t="b">
        <f t="shared" si="139"/>
        <v>0</v>
      </c>
      <c r="AI228" t="b">
        <f t="shared" si="140"/>
        <v>1</v>
      </c>
      <c r="AJ228">
        <f>IFERROR(VLOOKUP($AC228,Master!$D:$E,2,0),"")</f>
        <v>2</v>
      </c>
      <c r="AK228">
        <f>VLOOKUP($AF228,Master!$D:$E,2,0)</f>
        <v>4</v>
      </c>
      <c r="AL228" s="4">
        <f t="shared" si="141"/>
        <v>0</v>
      </c>
      <c r="AM228" t="str">
        <f>IFERROR(VLOOKUP($F228,DSKH!$D:$BF,31,0),"")</f>
        <v>Tỉnh Cà Mau</v>
      </c>
      <c r="AN228" t="str">
        <f>IFERROR(VLOOKUP($F228,DSKH!$D:$BF,29,0),"")</f>
        <v>Xã Vĩnh Lợi</v>
      </c>
      <c r="AO228">
        <f>IFERROR(VLOOKUP($F228,DSKH!$D:$BF,52,0),"")</f>
        <v>0</v>
      </c>
      <c r="AP228">
        <f>IF(L228="x",1+COUNTIFS(AP$4:AP227,"&gt;0",$AA$4:$AA227,$AA227),0)</f>
        <v>0</v>
      </c>
      <c r="AQ228">
        <f>IF(M228="x",1+COUNTIFS(AQ$4:AQ227,"&gt;0",$AA$4:$AA227,$AA227),0)</f>
        <v>0</v>
      </c>
      <c r="AR228">
        <f>IF(N228="x",1+COUNTIFS(AR$4:AR227,"&gt;0",$AA$4:$AA227,$AA227),0)</f>
        <v>0</v>
      </c>
      <c r="AS228">
        <f>IF(O228="x",1+COUNTIFS(AS$4:AS227,"&gt;0",$AA$4:$AA227,$AA227),0)</f>
        <v>0</v>
      </c>
      <c r="AT228">
        <f>IF(P228="x",1+COUNTIFS(AT$4:AT227,"&gt;0",$AA$4:$AA227,$AA227),0)</f>
        <v>0</v>
      </c>
      <c r="AU228">
        <f>IF(Q228="x",1+COUNTIFS(AU$4:AU227,"&gt;0",$AA$4:$AA227,$AA227),0)</f>
        <v>12</v>
      </c>
      <c r="AV228">
        <f>IF(R228="x",1+COUNTIFS(AV$4:AV227,"&gt;0",$AA$4:$AA227,$AA227),0)</f>
        <v>0</v>
      </c>
      <c r="AW228">
        <f t="shared" si="8"/>
        <v>1</v>
      </c>
      <c r="AX228">
        <f t="shared" si="9"/>
        <v>0</v>
      </c>
      <c r="AY228">
        <f t="shared" si="142"/>
        <v>1</v>
      </c>
      <c r="AZ228">
        <f t="shared" si="143"/>
        <v>0</v>
      </c>
      <c r="BA228" s="4">
        <f t="shared" si="144"/>
        <v>0</v>
      </c>
      <c r="BB228" s="4">
        <f t="shared" si="145"/>
        <v>0</v>
      </c>
      <c r="BC228" s="4">
        <f t="shared" si="146"/>
        <v>0</v>
      </c>
      <c r="BD228" s="4">
        <f t="shared" si="147"/>
        <v>0</v>
      </c>
      <c r="BE228" s="4">
        <f t="shared" si="148"/>
        <v>0</v>
      </c>
      <c r="BF228" s="4">
        <f t="shared" si="149"/>
        <v>0</v>
      </c>
      <c r="BG228" s="4">
        <f t="shared" si="150"/>
        <v>0</v>
      </c>
      <c r="BH228" s="4">
        <f t="shared" si="151"/>
        <v>0</v>
      </c>
      <c r="BI228" s="4">
        <f t="shared" si="152"/>
        <v>0</v>
      </c>
      <c r="BJ228" s="4">
        <f t="shared" si="153"/>
        <v>0</v>
      </c>
      <c r="BK228" s="4">
        <f t="shared" si="154"/>
        <v>0</v>
      </c>
      <c r="BL228" s="4">
        <f t="shared" si="155"/>
        <v>0</v>
      </c>
      <c r="BM228" s="4">
        <f t="shared" si="156"/>
        <v>1</v>
      </c>
      <c r="BN228" s="4">
        <f t="shared" si="157"/>
        <v>0</v>
      </c>
      <c r="BO228">
        <f>SUMIFS(BH$5:BH228,$AA$5:$AA228,$AA228)</f>
        <v>9</v>
      </c>
      <c r="BP228">
        <f>SUMIFS(BI$5:BI228,$AA$5:$AA228,$AA228)</f>
        <v>7</v>
      </c>
      <c r="BQ228">
        <f>SUMIFS(BJ$5:BJ228,$AA$5:$AA228,$AA228)</f>
        <v>9</v>
      </c>
      <c r="BR228">
        <f>SUMIFS(BK$5:BK228,$AA$5:$AA228,$AA228)</f>
        <v>7</v>
      </c>
      <c r="BS228">
        <f>SUMIFS(BL$5:BL228,$AA$5:$AA228,$AA228)</f>
        <v>9</v>
      </c>
      <c r="BT228">
        <f>SUMIFS(BM$5:BM228,$AA$5:$AA228,$AA228)</f>
        <v>10</v>
      </c>
      <c r="BU228">
        <f>SUMIFS(BN$5:BN228,$AA$5:$AA228,$AA228)</f>
        <v>0</v>
      </c>
      <c r="BV228">
        <f t="shared" si="158"/>
        <v>14</v>
      </c>
      <c r="BW228">
        <f t="shared" si="159"/>
        <v>15</v>
      </c>
      <c r="BX228">
        <f t="shared" si="160"/>
        <v>14</v>
      </c>
      <c r="BY228">
        <f t="shared" si="161"/>
        <v>13</v>
      </c>
      <c r="BZ228">
        <f t="shared" si="162"/>
        <v>15</v>
      </c>
      <c r="CA228">
        <f t="shared" si="163"/>
        <v>21</v>
      </c>
      <c r="CB228">
        <f t="shared" si="164"/>
        <v>0</v>
      </c>
      <c r="CC228">
        <f t="shared" si="165"/>
        <v>10</v>
      </c>
      <c r="CD228">
        <f t="shared" si="166"/>
        <v>21</v>
      </c>
      <c r="CE228" t="str">
        <f>IFERROR(VLOOKUP($AA228,'Tuyến và nhân viên'!$I:$O,7,0),"")</f>
        <v>Trần Văn Khanh</v>
      </c>
      <c r="CF228">
        <f t="shared" si="167"/>
        <v>2</v>
      </c>
      <c r="CG228">
        <f t="shared" si="168"/>
        <v>1</v>
      </c>
      <c r="CH228">
        <f>COUNTIFS($L228:L228,"x")</f>
        <v>0</v>
      </c>
      <c r="CI228">
        <f>COUNTIFS($L228:M228,"x")</f>
        <v>0</v>
      </c>
      <c r="CJ228">
        <f>COUNTIFS($L228:N228,"x")</f>
        <v>0</v>
      </c>
      <c r="CK228">
        <f>COUNTIFS($L228:O228,"x")</f>
        <v>0</v>
      </c>
      <c r="CL228">
        <f>COUNTIFS($L228:P228,"x")</f>
        <v>0</v>
      </c>
      <c r="CM228">
        <f>COUNTIFS($L228:Q228,"x")</f>
        <v>1</v>
      </c>
      <c r="CN228">
        <f>COUNTIFS($L228:R228,"x")</f>
        <v>1</v>
      </c>
      <c r="CO228" t="str" cm="1">
        <f t="array" ref="CO228">IFERROR(INDEX($CH$4:$CN$4,0,MATCH(1,$CH228:$CN228,0)),"")</f>
        <v>Thứ 7</v>
      </c>
      <c r="CP228" t="str" cm="1">
        <f t="array" ref="CP228">IFERROR(INDEX($CH$4:$CN$4,0,MATCH(2,$CH228:$CN228,0)),"")</f>
        <v/>
      </c>
      <c r="CQ228" t="str">
        <f t="shared" si="169"/>
        <v>Thứ 7</v>
      </c>
      <c r="CR228" t="str">
        <f t="shared" si="29"/>
        <v>F2 - Tuần 1 &amp; 3</v>
      </c>
    </row>
    <row r="229" spans="1:96" x14ac:dyDescent="0.3">
      <c r="A229" s="117" t="s">
        <v>35724</v>
      </c>
      <c r="B229" s="118" t="s">
        <v>33266</v>
      </c>
      <c r="C229" s="118" t="s">
        <v>33267</v>
      </c>
      <c r="D229" s="118" t="s">
        <v>39659</v>
      </c>
      <c r="E229" s="118" t="s">
        <v>39660</v>
      </c>
      <c r="F229" s="118" t="s">
        <v>19679</v>
      </c>
      <c r="G229" s="118" t="s">
        <v>36939</v>
      </c>
      <c r="H229" s="118" t="s">
        <v>36944</v>
      </c>
      <c r="I229" s="118" t="s">
        <v>22</v>
      </c>
      <c r="J229" s="119" t="s">
        <v>39658</v>
      </c>
      <c r="K229" s="119" t="s">
        <v>23</v>
      </c>
      <c r="L229" s="117" t="s">
        <v>24</v>
      </c>
      <c r="M229" s="117" t="s">
        <v>23</v>
      </c>
      <c r="N229" s="117" t="s">
        <v>23</v>
      </c>
      <c r="O229" s="117" t="s">
        <v>23</v>
      </c>
      <c r="P229" s="117" t="s">
        <v>23</v>
      </c>
      <c r="Q229" s="117" t="s">
        <v>23</v>
      </c>
      <c r="R229" s="117" t="s">
        <v>23</v>
      </c>
      <c r="S229" s="117" t="s">
        <v>24</v>
      </c>
      <c r="T229" s="117" t="s">
        <v>24</v>
      </c>
      <c r="U229" s="117" t="s">
        <v>24</v>
      </c>
      <c r="V229" s="117" t="s">
        <v>24</v>
      </c>
      <c r="W229" s="74" t="str">
        <f t="shared" si="135"/>
        <v/>
      </c>
      <c r="X229" s="74" t="str">
        <f t="shared" si="136"/>
        <v>x</v>
      </c>
      <c r="Y229" s="74" t="str">
        <f t="shared" si="137"/>
        <v/>
      </c>
      <c r="Z229" s="74" t="str">
        <f t="shared" si="138"/>
        <v>x</v>
      </c>
      <c r="AA229" t="str">
        <f>VLOOKUP($D229,'Tuyến và nhân viên'!$D:$M,6,0)</f>
        <v>HL00594</v>
      </c>
      <c r="AB229" t="str">
        <f>VLOOKUP($D229,'Tuyến và nhân viên'!$D:$M,7,0)</f>
        <v>Quách Ngọc Duyên</v>
      </c>
      <c r="AC229" s="16" t="str">
        <f>IFERROR(VLOOKUP($F229,DSKH!$D:$BF,53,0),"")</f>
        <v>F2</v>
      </c>
      <c r="AD229" s="16" t="str">
        <f>IFERROR(VLOOKUP($F229,DSKH!$D:$BF,54,0),"")</f>
        <v>OTC</v>
      </c>
      <c r="AE229" s="4">
        <f>SUMIFS('Doanh số khách hàng'!$F:$F,'Doanh số khách hàng'!$A:$A,'Chi tiết tuyến'!$F229)</f>
        <v>404166.66666666669</v>
      </c>
      <c r="AF229" s="16" t="str">
        <f t="shared" si="4"/>
        <v>F4</v>
      </c>
      <c r="AG229" s="16" t="str">
        <f t="shared" si="5"/>
        <v>F2</v>
      </c>
      <c r="AH229" t="b">
        <f t="shared" si="139"/>
        <v>0</v>
      </c>
      <c r="AI229" t="b">
        <f t="shared" si="140"/>
        <v>1</v>
      </c>
      <c r="AJ229">
        <f>IFERROR(VLOOKUP($AC229,Master!$D:$E,2,0),"")</f>
        <v>2</v>
      </c>
      <c r="AK229">
        <f>VLOOKUP($AF229,Master!$D:$E,2,0)</f>
        <v>4</v>
      </c>
      <c r="AL229" s="4">
        <f t="shared" si="141"/>
        <v>202083.33333333334</v>
      </c>
      <c r="AM229" t="str">
        <f>IFERROR(VLOOKUP($F229,DSKH!$D:$BF,31,0),"")</f>
        <v>Tỉnh Cà Mau</v>
      </c>
      <c r="AN229" t="str">
        <f>IFERROR(VLOOKUP($F229,DSKH!$D:$BF,29,0),"")</f>
        <v>Phường An Xuyên</v>
      </c>
      <c r="AO229">
        <f>IFERROR(VLOOKUP($F229,DSKH!$D:$BF,52,0),"")</f>
        <v>404166.66666666669</v>
      </c>
      <c r="AP229">
        <f>IF(L229="x",1+COUNTIFS(AP$4:AP228,"&gt;0",$AA$4:$AA228,$AA228),0)</f>
        <v>17</v>
      </c>
      <c r="AQ229">
        <f>IF(M229="x",1+COUNTIFS(AQ$4:AQ228,"&gt;0",$AA$4:$AA228,$AA228),0)</f>
        <v>0</v>
      </c>
      <c r="AR229">
        <f>IF(N229="x",1+COUNTIFS(AR$4:AR228,"&gt;0",$AA$4:$AA228,$AA228),0)</f>
        <v>0</v>
      </c>
      <c r="AS229">
        <f>IF(O229="x",1+COUNTIFS(AS$4:AS228,"&gt;0",$AA$4:$AA228,$AA228),0)</f>
        <v>0</v>
      </c>
      <c r="AT229">
        <f>IF(P229="x",1+COUNTIFS(AT$4:AT228,"&gt;0",$AA$4:$AA228,$AA228),0)</f>
        <v>0</v>
      </c>
      <c r="AU229">
        <f>IF(Q229="x",1+COUNTIFS(AU$4:AU228,"&gt;0",$AA$4:$AA228,$AA228),0)</f>
        <v>0</v>
      </c>
      <c r="AV229">
        <f>IF(R229="x",1+COUNTIFS(AV$4:AV228,"&gt;0",$AA$4:$AA228,$AA228),0)</f>
        <v>0</v>
      </c>
      <c r="AW229">
        <f t="shared" si="8"/>
        <v>0</v>
      </c>
      <c r="AX229">
        <f t="shared" si="9"/>
        <v>1</v>
      </c>
      <c r="AY229">
        <f t="shared" si="142"/>
        <v>0</v>
      </c>
      <c r="AZ229">
        <f t="shared" si="143"/>
        <v>1</v>
      </c>
      <c r="BA229" s="4">
        <f t="shared" si="144"/>
        <v>202083.33333333334</v>
      </c>
      <c r="BB229" s="4">
        <f t="shared" si="145"/>
        <v>0</v>
      </c>
      <c r="BC229" s="4">
        <f t="shared" si="146"/>
        <v>0</v>
      </c>
      <c r="BD229" s="4">
        <f t="shared" si="147"/>
        <v>0</v>
      </c>
      <c r="BE229" s="4">
        <f t="shared" si="148"/>
        <v>0</v>
      </c>
      <c r="BF229" s="4">
        <f t="shared" si="149"/>
        <v>0</v>
      </c>
      <c r="BG229" s="4">
        <f t="shared" si="150"/>
        <v>0</v>
      </c>
      <c r="BH229" s="4">
        <f t="shared" si="151"/>
        <v>1</v>
      </c>
      <c r="BI229" s="4">
        <f t="shared" si="152"/>
        <v>0</v>
      </c>
      <c r="BJ229" s="4">
        <f t="shared" si="153"/>
        <v>0</v>
      </c>
      <c r="BK229" s="4">
        <f t="shared" si="154"/>
        <v>0</v>
      </c>
      <c r="BL229" s="4">
        <f t="shared" si="155"/>
        <v>0</v>
      </c>
      <c r="BM229" s="4">
        <f t="shared" si="156"/>
        <v>0</v>
      </c>
      <c r="BN229" s="4">
        <f t="shared" si="157"/>
        <v>0</v>
      </c>
      <c r="BO229">
        <f>SUMIFS(BH$5:BH229,$AA$5:$AA229,$AA229)</f>
        <v>10</v>
      </c>
      <c r="BP229">
        <f>SUMIFS(BI$5:BI229,$AA$5:$AA229,$AA229)</f>
        <v>7</v>
      </c>
      <c r="BQ229">
        <f>SUMIFS(BJ$5:BJ229,$AA$5:$AA229,$AA229)</f>
        <v>9</v>
      </c>
      <c r="BR229">
        <f>SUMIFS(BK$5:BK229,$AA$5:$AA229,$AA229)</f>
        <v>7</v>
      </c>
      <c r="BS229">
        <f>SUMIFS(BL$5:BL229,$AA$5:$AA229,$AA229)</f>
        <v>9</v>
      </c>
      <c r="BT229">
        <f>SUMIFS(BM$5:BM229,$AA$5:$AA229,$AA229)</f>
        <v>10</v>
      </c>
      <c r="BU229">
        <f>SUMIFS(BN$5:BN229,$AA$5:$AA229,$AA229)</f>
        <v>0</v>
      </c>
      <c r="BV229">
        <f t="shared" si="158"/>
        <v>14</v>
      </c>
      <c r="BW229">
        <f t="shared" si="159"/>
        <v>15</v>
      </c>
      <c r="BX229">
        <f t="shared" si="160"/>
        <v>14</v>
      </c>
      <c r="BY229">
        <f t="shared" si="161"/>
        <v>13</v>
      </c>
      <c r="BZ229">
        <f t="shared" si="162"/>
        <v>15</v>
      </c>
      <c r="CA229">
        <f t="shared" si="163"/>
        <v>21</v>
      </c>
      <c r="CB229">
        <f t="shared" si="164"/>
        <v>0</v>
      </c>
      <c r="CC229">
        <f t="shared" si="165"/>
        <v>10</v>
      </c>
      <c r="CD229">
        <f t="shared" si="166"/>
        <v>14</v>
      </c>
      <c r="CE229" t="str">
        <f>IFERROR(VLOOKUP($AA229,'Tuyến và nhân viên'!$I:$O,7,0),"")</f>
        <v>Trần Văn Khanh</v>
      </c>
      <c r="CF229">
        <f t="shared" si="167"/>
        <v>2</v>
      </c>
      <c r="CG229">
        <f t="shared" si="168"/>
        <v>1</v>
      </c>
      <c r="CH229">
        <f>COUNTIFS($L229:L229,"x")</f>
        <v>1</v>
      </c>
      <c r="CI229">
        <f>COUNTIFS($L229:M229,"x")</f>
        <v>1</v>
      </c>
      <c r="CJ229">
        <f>COUNTIFS($L229:N229,"x")</f>
        <v>1</v>
      </c>
      <c r="CK229">
        <f>COUNTIFS($L229:O229,"x")</f>
        <v>1</v>
      </c>
      <c r="CL229">
        <f>COUNTIFS($L229:P229,"x")</f>
        <v>1</v>
      </c>
      <c r="CM229">
        <f>COUNTIFS($L229:Q229,"x")</f>
        <v>1</v>
      </c>
      <c r="CN229">
        <f>COUNTIFS($L229:R229,"x")</f>
        <v>1</v>
      </c>
      <c r="CO229" t="str" cm="1">
        <f t="array" ref="CO229">IFERROR(INDEX($CH$4:$CN$4,0,MATCH(1,$CH229:$CN229,0)),"")</f>
        <v>Thứ 2</v>
      </c>
      <c r="CP229" t="str" cm="1">
        <f t="array" ref="CP229">IFERROR(INDEX($CH$4:$CN$4,0,MATCH(2,$CH229:$CN229,0)),"")</f>
        <v/>
      </c>
      <c r="CQ229" t="str">
        <f t="shared" si="169"/>
        <v>Thứ 2</v>
      </c>
      <c r="CR229" t="str">
        <f t="shared" si="29"/>
        <v>F2 - Tuần 2 &amp; 4</v>
      </c>
    </row>
    <row r="230" spans="1:96" x14ac:dyDescent="0.3">
      <c r="A230" s="117" t="s">
        <v>35735</v>
      </c>
      <c r="B230" s="118" t="s">
        <v>33266</v>
      </c>
      <c r="C230" s="118" t="s">
        <v>33267</v>
      </c>
      <c r="D230" s="118" t="s">
        <v>39659</v>
      </c>
      <c r="E230" s="118" t="s">
        <v>39660</v>
      </c>
      <c r="F230" s="118" t="s">
        <v>33171</v>
      </c>
      <c r="G230" s="118" t="s">
        <v>36948</v>
      </c>
      <c r="H230" s="118" t="s">
        <v>36954</v>
      </c>
      <c r="I230" s="118" t="s">
        <v>22</v>
      </c>
      <c r="J230" s="119" t="s">
        <v>39658</v>
      </c>
      <c r="K230" s="119" t="s">
        <v>23</v>
      </c>
      <c r="L230" s="117" t="s">
        <v>24</v>
      </c>
      <c r="M230" s="117" t="s">
        <v>23</v>
      </c>
      <c r="N230" s="117" t="s">
        <v>23</v>
      </c>
      <c r="O230" s="117" t="s">
        <v>23</v>
      </c>
      <c r="P230" s="117" t="s">
        <v>23</v>
      </c>
      <c r="Q230" s="117" t="s">
        <v>23</v>
      </c>
      <c r="R230" s="117" t="s">
        <v>23</v>
      </c>
      <c r="S230" s="117" t="s">
        <v>24</v>
      </c>
      <c r="T230" s="117" t="s">
        <v>24</v>
      </c>
      <c r="U230" s="117" t="s">
        <v>24</v>
      </c>
      <c r="V230" s="117" t="s">
        <v>24</v>
      </c>
      <c r="W230" s="74" t="str">
        <f t="shared" si="135"/>
        <v/>
      </c>
      <c r="X230" s="74" t="str">
        <f t="shared" si="136"/>
        <v>x</v>
      </c>
      <c r="Y230" s="74" t="str">
        <f t="shared" si="137"/>
        <v/>
      </c>
      <c r="Z230" s="74" t="str">
        <f t="shared" si="138"/>
        <v>x</v>
      </c>
      <c r="AA230" t="str">
        <f>VLOOKUP($D230,'Tuyến và nhân viên'!$D:$M,6,0)</f>
        <v>HL00594</v>
      </c>
      <c r="AB230" t="str">
        <f>VLOOKUP($D230,'Tuyến và nhân viên'!$D:$M,7,0)</f>
        <v>Quách Ngọc Duyên</v>
      </c>
      <c r="AC230" s="16" t="str">
        <f>IFERROR(VLOOKUP($F230,DSKH!$D:$BF,53,0),"")</f>
        <v>F2</v>
      </c>
      <c r="AD230" s="16" t="str">
        <f>IFERROR(VLOOKUP($F230,DSKH!$D:$BF,54,0),"")</f>
        <v>OTC</v>
      </c>
      <c r="AE230" s="4">
        <f>SUMIFS('Doanh số khách hàng'!$F:$F,'Doanh số khách hàng'!$A:$A,'Chi tiết tuyến'!$F230)</f>
        <v>273333.33333333331</v>
      </c>
      <c r="AF230" s="16" t="str">
        <f t="shared" si="4"/>
        <v>F4</v>
      </c>
      <c r="AG230" s="16" t="str">
        <f t="shared" si="5"/>
        <v>F2</v>
      </c>
      <c r="AH230" t="b">
        <f t="shared" si="139"/>
        <v>0</v>
      </c>
      <c r="AI230" t="b">
        <f t="shared" si="140"/>
        <v>1</v>
      </c>
      <c r="AJ230">
        <f>IFERROR(VLOOKUP($AC230,Master!$D:$E,2,0),"")</f>
        <v>2</v>
      </c>
      <c r="AK230">
        <f>VLOOKUP($AF230,Master!$D:$E,2,0)</f>
        <v>4</v>
      </c>
      <c r="AL230" s="4">
        <f t="shared" si="141"/>
        <v>136666.66666666666</v>
      </c>
      <c r="AM230" t="str">
        <f>IFERROR(VLOOKUP($F230,DSKH!$D:$BF,31,0),"")</f>
        <v>Tỉnh Cà Mau</v>
      </c>
      <c r="AN230" t="str">
        <f>IFERROR(VLOOKUP($F230,DSKH!$D:$BF,29,0),"")</f>
        <v>Xã Gành Hào</v>
      </c>
      <c r="AO230">
        <f>IFERROR(VLOOKUP($F230,DSKH!$D:$BF,52,0),"")</f>
        <v>273333.33333333331</v>
      </c>
      <c r="AP230">
        <f>IF(L230="x",1+COUNTIFS(AP$4:AP229,"&gt;0",$AA$4:$AA229,$AA229),0)</f>
        <v>18</v>
      </c>
      <c r="AQ230">
        <f>IF(M230="x",1+COUNTIFS(AQ$4:AQ229,"&gt;0",$AA$4:$AA229,$AA229),0)</f>
        <v>0</v>
      </c>
      <c r="AR230">
        <f>IF(N230="x",1+COUNTIFS(AR$4:AR229,"&gt;0",$AA$4:$AA229,$AA229),0)</f>
        <v>0</v>
      </c>
      <c r="AS230">
        <f>IF(O230="x",1+COUNTIFS(AS$4:AS229,"&gt;0",$AA$4:$AA229,$AA229),0)</f>
        <v>0</v>
      </c>
      <c r="AT230">
        <f>IF(P230="x",1+COUNTIFS(AT$4:AT229,"&gt;0",$AA$4:$AA229,$AA229),0)</f>
        <v>0</v>
      </c>
      <c r="AU230">
        <f>IF(Q230="x",1+COUNTIFS(AU$4:AU229,"&gt;0",$AA$4:$AA229,$AA229),0)</f>
        <v>0</v>
      </c>
      <c r="AV230">
        <f>IF(R230="x",1+COUNTIFS(AV$4:AV229,"&gt;0",$AA$4:$AA229,$AA229),0)</f>
        <v>0</v>
      </c>
      <c r="AW230">
        <f t="shared" si="8"/>
        <v>0</v>
      </c>
      <c r="AX230">
        <f t="shared" si="9"/>
        <v>1</v>
      </c>
      <c r="AY230">
        <f t="shared" si="142"/>
        <v>0</v>
      </c>
      <c r="AZ230">
        <f t="shared" si="143"/>
        <v>1</v>
      </c>
      <c r="BA230" s="4">
        <f t="shared" si="144"/>
        <v>136666.66666666666</v>
      </c>
      <c r="BB230" s="4">
        <f t="shared" si="145"/>
        <v>0</v>
      </c>
      <c r="BC230" s="4">
        <f t="shared" si="146"/>
        <v>0</v>
      </c>
      <c r="BD230" s="4">
        <f t="shared" si="147"/>
        <v>0</v>
      </c>
      <c r="BE230" s="4">
        <f t="shared" si="148"/>
        <v>0</v>
      </c>
      <c r="BF230" s="4">
        <f t="shared" si="149"/>
        <v>0</v>
      </c>
      <c r="BG230" s="4">
        <f t="shared" si="150"/>
        <v>0</v>
      </c>
      <c r="BH230" s="4">
        <f t="shared" si="151"/>
        <v>1</v>
      </c>
      <c r="BI230" s="4">
        <f t="shared" si="152"/>
        <v>0</v>
      </c>
      <c r="BJ230" s="4">
        <f t="shared" si="153"/>
        <v>0</v>
      </c>
      <c r="BK230" s="4">
        <f t="shared" si="154"/>
        <v>0</v>
      </c>
      <c r="BL230" s="4">
        <f t="shared" si="155"/>
        <v>0</v>
      </c>
      <c r="BM230" s="4">
        <f t="shared" si="156"/>
        <v>0</v>
      </c>
      <c r="BN230" s="4">
        <f t="shared" si="157"/>
        <v>0</v>
      </c>
      <c r="BO230">
        <f>SUMIFS(BH$5:BH230,$AA$5:$AA230,$AA230)</f>
        <v>11</v>
      </c>
      <c r="BP230">
        <f>SUMIFS(BI$5:BI230,$AA$5:$AA230,$AA230)</f>
        <v>7</v>
      </c>
      <c r="BQ230">
        <f>SUMIFS(BJ$5:BJ230,$AA$5:$AA230,$AA230)</f>
        <v>9</v>
      </c>
      <c r="BR230">
        <f>SUMIFS(BK$5:BK230,$AA$5:$AA230,$AA230)</f>
        <v>7</v>
      </c>
      <c r="BS230">
        <f>SUMIFS(BL$5:BL230,$AA$5:$AA230,$AA230)</f>
        <v>9</v>
      </c>
      <c r="BT230">
        <f>SUMIFS(BM$5:BM230,$AA$5:$AA230,$AA230)</f>
        <v>10</v>
      </c>
      <c r="BU230">
        <f>SUMIFS(BN$5:BN230,$AA$5:$AA230,$AA230)</f>
        <v>0</v>
      </c>
      <c r="BV230">
        <f t="shared" si="158"/>
        <v>14</v>
      </c>
      <c r="BW230">
        <f t="shared" si="159"/>
        <v>15</v>
      </c>
      <c r="BX230">
        <f t="shared" si="160"/>
        <v>14</v>
      </c>
      <c r="BY230">
        <f t="shared" si="161"/>
        <v>13</v>
      </c>
      <c r="BZ230">
        <f t="shared" si="162"/>
        <v>15</v>
      </c>
      <c r="CA230">
        <f t="shared" si="163"/>
        <v>21</v>
      </c>
      <c r="CB230">
        <f t="shared" si="164"/>
        <v>0</v>
      </c>
      <c r="CC230">
        <f t="shared" si="165"/>
        <v>11</v>
      </c>
      <c r="CD230">
        <f t="shared" si="166"/>
        <v>14</v>
      </c>
      <c r="CE230" t="str">
        <f>IFERROR(VLOOKUP($AA230,'Tuyến và nhân viên'!$I:$O,7,0),"")</f>
        <v>Trần Văn Khanh</v>
      </c>
      <c r="CF230">
        <f t="shared" si="167"/>
        <v>2</v>
      </c>
      <c r="CG230">
        <f t="shared" si="168"/>
        <v>1</v>
      </c>
      <c r="CH230">
        <f>COUNTIFS($L230:L230,"x")</f>
        <v>1</v>
      </c>
      <c r="CI230">
        <f>COUNTIFS($L230:M230,"x")</f>
        <v>1</v>
      </c>
      <c r="CJ230">
        <f>COUNTIFS($L230:N230,"x")</f>
        <v>1</v>
      </c>
      <c r="CK230">
        <f>COUNTIFS($L230:O230,"x")</f>
        <v>1</v>
      </c>
      <c r="CL230">
        <f>COUNTIFS($L230:P230,"x")</f>
        <v>1</v>
      </c>
      <c r="CM230">
        <f>COUNTIFS($L230:Q230,"x")</f>
        <v>1</v>
      </c>
      <c r="CN230">
        <f>COUNTIFS($L230:R230,"x")</f>
        <v>1</v>
      </c>
      <c r="CO230" t="str" cm="1">
        <f t="array" ref="CO230">IFERROR(INDEX($CH$4:$CN$4,0,MATCH(1,$CH230:$CN230,0)),"")</f>
        <v>Thứ 2</v>
      </c>
      <c r="CP230" t="str" cm="1">
        <f t="array" ref="CP230">IFERROR(INDEX($CH$4:$CN$4,0,MATCH(2,$CH230:$CN230,0)),"")</f>
        <v/>
      </c>
      <c r="CQ230" t="str">
        <f t="shared" si="169"/>
        <v>Thứ 2</v>
      </c>
      <c r="CR230" t="str">
        <f t="shared" si="29"/>
        <v>F2 - Tuần 2 &amp; 4</v>
      </c>
    </row>
    <row r="231" spans="1:96" x14ac:dyDescent="0.3">
      <c r="A231" s="117" t="s">
        <v>35744</v>
      </c>
      <c r="B231" s="118" t="s">
        <v>33266</v>
      </c>
      <c r="C231" s="118" t="s">
        <v>33267</v>
      </c>
      <c r="D231" s="118" t="s">
        <v>39659</v>
      </c>
      <c r="E231" s="118" t="s">
        <v>39660</v>
      </c>
      <c r="F231" s="118" t="s">
        <v>36957</v>
      </c>
      <c r="G231" s="118" t="s">
        <v>36958</v>
      </c>
      <c r="H231" s="118" t="s">
        <v>36965</v>
      </c>
      <c r="I231" s="118" t="s">
        <v>22</v>
      </c>
      <c r="J231" s="119" t="s">
        <v>39658</v>
      </c>
      <c r="K231" s="119" t="s">
        <v>23</v>
      </c>
      <c r="L231" s="117" t="s">
        <v>24</v>
      </c>
      <c r="M231" s="117" t="s">
        <v>23</v>
      </c>
      <c r="N231" s="117" t="s">
        <v>23</v>
      </c>
      <c r="O231" s="117" t="s">
        <v>23</v>
      </c>
      <c r="P231" s="117" t="s">
        <v>23</v>
      </c>
      <c r="Q231" s="117" t="s">
        <v>23</v>
      </c>
      <c r="R231" s="117" t="s">
        <v>23</v>
      </c>
      <c r="S231" s="117" t="s">
        <v>24</v>
      </c>
      <c r="T231" s="117" t="s">
        <v>24</v>
      </c>
      <c r="U231" s="117" t="s">
        <v>24</v>
      </c>
      <c r="V231" s="117" t="s">
        <v>24</v>
      </c>
      <c r="W231" s="74" t="str">
        <f t="shared" si="135"/>
        <v/>
      </c>
      <c r="X231" s="74" t="str">
        <f t="shared" si="136"/>
        <v>x</v>
      </c>
      <c r="Y231" s="74" t="str">
        <f t="shared" si="137"/>
        <v/>
      </c>
      <c r="Z231" s="74" t="str">
        <f t="shared" si="138"/>
        <v>x</v>
      </c>
      <c r="AA231" t="str">
        <f>VLOOKUP($D231,'Tuyến và nhân viên'!$D:$M,6,0)</f>
        <v>HL00594</v>
      </c>
      <c r="AB231" t="str">
        <f>VLOOKUP($D231,'Tuyến và nhân viên'!$D:$M,7,0)</f>
        <v>Quách Ngọc Duyên</v>
      </c>
      <c r="AC231" s="16" t="str">
        <f>IFERROR(VLOOKUP($F231,DSKH!$D:$BF,53,0),"")</f>
        <v>F2</v>
      </c>
      <c r="AD231" s="16" t="str">
        <f>IFERROR(VLOOKUP($F231,DSKH!$D:$BF,54,0),"")</f>
        <v>OTC</v>
      </c>
      <c r="AE231" s="4">
        <f>SUMIFS('Doanh số khách hàng'!$F:$F,'Doanh số khách hàng'!$A:$A,'Chi tiết tuyến'!$F231)</f>
        <v>0</v>
      </c>
      <c r="AF231" s="16" t="str">
        <f t="shared" si="4"/>
        <v>F4</v>
      </c>
      <c r="AG231" s="16" t="str">
        <f t="shared" si="5"/>
        <v>F2</v>
      </c>
      <c r="AH231" t="b">
        <f t="shared" si="139"/>
        <v>0</v>
      </c>
      <c r="AI231" t="b">
        <f t="shared" si="140"/>
        <v>1</v>
      </c>
      <c r="AJ231">
        <f>IFERROR(VLOOKUP($AC231,Master!$D:$E,2,0),"")</f>
        <v>2</v>
      </c>
      <c r="AK231">
        <f>VLOOKUP($AF231,Master!$D:$E,2,0)</f>
        <v>4</v>
      </c>
      <c r="AL231" s="4">
        <f t="shared" si="141"/>
        <v>0</v>
      </c>
      <c r="AM231" t="str">
        <f>IFERROR(VLOOKUP($F231,DSKH!$D:$BF,31,0),"")</f>
        <v>Tỉnh Cà Mau</v>
      </c>
      <c r="AN231" t="str">
        <f>IFERROR(VLOOKUP($F231,DSKH!$D:$BF,29,0),"")</f>
        <v>Xã Gành Hào</v>
      </c>
      <c r="AO231">
        <f>IFERROR(VLOOKUP($F231,DSKH!$D:$BF,52,0),"")</f>
        <v>0</v>
      </c>
      <c r="AP231">
        <f>IF(L231="x",1+COUNTIFS(AP$4:AP230,"&gt;0",$AA$4:$AA230,$AA230),0)</f>
        <v>19</v>
      </c>
      <c r="AQ231">
        <f>IF(M231="x",1+COUNTIFS(AQ$4:AQ230,"&gt;0",$AA$4:$AA230,$AA230),0)</f>
        <v>0</v>
      </c>
      <c r="AR231">
        <f>IF(N231="x",1+COUNTIFS(AR$4:AR230,"&gt;0",$AA$4:$AA230,$AA230),0)</f>
        <v>0</v>
      </c>
      <c r="AS231">
        <f>IF(O231="x",1+COUNTIFS(AS$4:AS230,"&gt;0",$AA$4:$AA230,$AA230),0)</f>
        <v>0</v>
      </c>
      <c r="AT231">
        <f>IF(P231="x",1+COUNTIFS(AT$4:AT230,"&gt;0",$AA$4:$AA230,$AA230),0)</f>
        <v>0</v>
      </c>
      <c r="AU231">
        <f>IF(Q231="x",1+COUNTIFS(AU$4:AU230,"&gt;0",$AA$4:$AA230,$AA230),0)</f>
        <v>0</v>
      </c>
      <c r="AV231">
        <f>IF(R231="x",1+COUNTIFS(AV$4:AV230,"&gt;0",$AA$4:$AA230,$AA230),0)</f>
        <v>0</v>
      </c>
      <c r="AW231">
        <f t="shared" si="8"/>
        <v>0</v>
      </c>
      <c r="AX231">
        <f t="shared" si="9"/>
        <v>1</v>
      </c>
      <c r="AY231">
        <f t="shared" si="142"/>
        <v>0</v>
      </c>
      <c r="AZ231">
        <f t="shared" si="143"/>
        <v>1</v>
      </c>
      <c r="BA231" s="4">
        <f t="shared" si="144"/>
        <v>0</v>
      </c>
      <c r="BB231" s="4">
        <f t="shared" si="145"/>
        <v>0</v>
      </c>
      <c r="BC231" s="4">
        <f t="shared" si="146"/>
        <v>0</v>
      </c>
      <c r="BD231" s="4">
        <f t="shared" si="147"/>
        <v>0</v>
      </c>
      <c r="BE231" s="4">
        <f t="shared" si="148"/>
        <v>0</v>
      </c>
      <c r="BF231" s="4">
        <f t="shared" si="149"/>
        <v>0</v>
      </c>
      <c r="BG231" s="4">
        <f t="shared" si="150"/>
        <v>0</v>
      </c>
      <c r="BH231" s="4">
        <f t="shared" si="151"/>
        <v>1</v>
      </c>
      <c r="BI231" s="4">
        <f t="shared" si="152"/>
        <v>0</v>
      </c>
      <c r="BJ231" s="4">
        <f t="shared" si="153"/>
        <v>0</v>
      </c>
      <c r="BK231" s="4">
        <f t="shared" si="154"/>
        <v>0</v>
      </c>
      <c r="BL231" s="4">
        <f t="shared" si="155"/>
        <v>0</v>
      </c>
      <c r="BM231" s="4">
        <f t="shared" si="156"/>
        <v>0</v>
      </c>
      <c r="BN231" s="4">
        <f t="shared" si="157"/>
        <v>0</v>
      </c>
      <c r="BO231">
        <f>SUMIFS(BH$5:BH231,$AA$5:$AA231,$AA231)</f>
        <v>12</v>
      </c>
      <c r="BP231">
        <f>SUMIFS(BI$5:BI231,$AA$5:$AA231,$AA231)</f>
        <v>7</v>
      </c>
      <c r="BQ231">
        <f>SUMIFS(BJ$5:BJ231,$AA$5:$AA231,$AA231)</f>
        <v>9</v>
      </c>
      <c r="BR231">
        <f>SUMIFS(BK$5:BK231,$AA$5:$AA231,$AA231)</f>
        <v>7</v>
      </c>
      <c r="BS231">
        <f>SUMIFS(BL$5:BL231,$AA$5:$AA231,$AA231)</f>
        <v>9</v>
      </c>
      <c r="BT231">
        <f>SUMIFS(BM$5:BM231,$AA$5:$AA231,$AA231)</f>
        <v>10</v>
      </c>
      <c r="BU231">
        <f>SUMIFS(BN$5:BN231,$AA$5:$AA231,$AA231)</f>
        <v>0</v>
      </c>
      <c r="BV231">
        <f t="shared" si="158"/>
        <v>14</v>
      </c>
      <c r="BW231">
        <f t="shared" si="159"/>
        <v>15</v>
      </c>
      <c r="BX231">
        <f t="shared" si="160"/>
        <v>14</v>
      </c>
      <c r="BY231">
        <f t="shared" si="161"/>
        <v>13</v>
      </c>
      <c r="BZ231">
        <f t="shared" si="162"/>
        <v>15</v>
      </c>
      <c r="CA231">
        <f t="shared" si="163"/>
        <v>21</v>
      </c>
      <c r="CB231">
        <f t="shared" si="164"/>
        <v>0</v>
      </c>
      <c r="CC231">
        <f t="shared" si="165"/>
        <v>12</v>
      </c>
      <c r="CD231">
        <f t="shared" si="166"/>
        <v>14</v>
      </c>
      <c r="CE231" t="str">
        <f>IFERROR(VLOOKUP($AA231,'Tuyến và nhân viên'!$I:$O,7,0),"")</f>
        <v>Trần Văn Khanh</v>
      </c>
      <c r="CF231">
        <f t="shared" si="167"/>
        <v>2</v>
      </c>
      <c r="CG231">
        <f t="shared" si="168"/>
        <v>1</v>
      </c>
      <c r="CH231">
        <f>COUNTIFS($L231:L231,"x")</f>
        <v>1</v>
      </c>
      <c r="CI231">
        <f>COUNTIFS($L231:M231,"x")</f>
        <v>1</v>
      </c>
      <c r="CJ231">
        <f>COUNTIFS($L231:N231,"x")</f>
        <v>1</v>
      </c>
      <c r="CK231">
        <f>COUNTIFS($L231:O231,"x")</f>
        <v>1</v>
      </c>
      <c r="CL231">
        <f>COUNTIFS($L231:P231,"x")</f>
        <v>1</v>
      </c>
      <c r="CM231">
        <f>COUNTIFS($L231:Q231,"x")</f>
        <v>1</v>
      </c>
      <c r="CN231">
        <f>COUNTIFS($L231:R231,"x")</f>
        <v>1</v>
      </c>
      <c r="CO231" t="str" cm="1">
        <f t="array" ref="CO231">IFERROR(INDEX($CH$4:$CN$4,0,MATCH(1,$CH231:$CN231,0)),"")</f>
        <v>Thứ 2</v>
      </c>
      <c r="CP231" t="str" cm="1">
        <f t="array" ref="CP231">IFERROR(INDEX($CH$4:$CN$4,0,MATCH(2,$CH231:$CN231,0)),"")</f>
        <v/>
      </c>
      <c r="CQ231" t="str">
        <f t="shared" si="169"/>
        <v>Thứ 2</v>
      </c>
      <c r="CR231" t="str">
        <f t="shared" si="29"/>
        <v>F2 - Tuần 2 &amp; 4</v>
      </c>
    </row>
    <row r="232" spans="1:96" x14ac:dyDescent="0.3">
      <c r="A232" s="117" t="s">
        <v>35754</v>
      </c>
      <c r="B232" s="118" t="s">
        <v>33266</v>
      </c>
      <c r="C232" s="118" t="s">
        <v>33267</v>
      </c>
      <c r="D232" s="118" t="s">
        <v>39659</v>
      </c>
      <c r="E232" s="118" t="s">
        <v>39660</v>
      </c>
      <c r="F232" s="118" t="s">
        <v>3963</v>
      </c>
      <c r="G232" s="118" t="s">
        <v>37041</v>
      </c>
      <c r="H232" s="118" t="s">
        <v>37047</v>
      </c>
      <c r="I232" s="118" t="s">
        <v>22</v>
      </c>
      <c r="J232" s="119" t="s">
        <v>39658</v>
      </c>
      <c r="K232" s="119" t="s">
        <v>23</v>
      </c>
      <c r="L232" s="117" t="s">
        <v>23</v>
      </c>
      <c r="M232" s="117" t="s">
        <v>23</v>
      </c>
      <c r="N232" s="117" t="s">
        <v>23</v>
      </c>
      <c r="O232" s="117" t="s">
        <v>24</v>
      </c>
      <c r="P232" s="117" t="s">
        <v>23</v>
      </c>
      <c r="Q232" s="117" t="s">
        <v>23</v>
      </c>
      <c r="R232" s="117" t="s">
        <v>23</v>
      </c>
      <c r="S232" s="117" t="s">
        <v>24</v>
      </c>
      <c r="T232" s="117" t="s">
        <v>24</v>
      </c>
      <c r="U232" s="117" t="s">
        <v>24</v>
      </c>
      <c r="V232" s="117" t="s">
        <v>24</v>
      </c>
      <c r="W232" s="74" t="str">
        <f t="shared" si="135"/>
        <v>x</v>
      </c>
      <c r="X232" s="74" t="str">
        <f t="shared" si="136"/>
        <v>x</v>
      </c>
      <c r="Y232" s="74" t="str">
        <f t="shared" si="137"/>
        <v>x</v>
      </c>
      <c r="Z232" s="74" t="str">
        <f t="shared" si="138"/>
        <v>x</v>
      </c>
      <c r="AA232" t="str">
        <f>VLOOKUP($D232,'Tuyến và nhân viên'!$D:$M,6,0)</f>
        <v>HL00594</v>
      </c>
      <c r="AB232" t="str">
        <f>VLOOKUP($D232,'Tuyến và nhân viên'!$D:$M,7,0)</f>
        <v>Quách Ngọc Duyên</v>
      </c>
      <c r="AC232" s="16" t="str">
        <f>IFERROR(VLOOKUP($F232,DSKH!$D:$BF,53,0),"")</f>
        <v>F4</v>
      </c>
      <c r="AD232" s="16" t="str">
        <f>IFERROR(VLOOKUP($F232,DSKH!$D:$BF,54,0),"")</f>
        <v>OTC</v>
      </c>
      <c r="AE232" s="4">
        <f>SUMIFS('Doanh số khách hàng'!$F:$F,'Doanh số khách hàng'!$A:$A,'Chi tiết tuyến'!$F232)</f>
        <v>2297596.6666666665</v>
      </c>
      <c r="AF232" s="16" t="str">
        <f t="shared" si="4"/>
        <v>F4</v>
      </c>
      <c r="AG232" s="16" t="str">
        <f t="shared" si="5"/>
        <v>F4</v>
      </c>
      <c r="AH232" t="b">
        <f t="shared" si="139"/>
        <v>1</v>
      </c>
      <c r="AI232" t="b">
        <f t="shared" si="140"/>
        <v>1</v>
      </c>
      <c r="AJ232">
        <f>IFERROR(VLOOKUP($AC232,Master!$D:$E,2,0),"")</f>
        <v>4</v>
      </c>
      <c r="AK232">
        <f>VLOOKUP($AF232,Master!$D:$E,2,0)</f>
        <v>4</v>
      </c>
      <c r="AL232" s="4">
        <f t="shared" si="141"/>
        <v>574399.16666666663</v>
      </c>
      <c r="AM232" t="str">
        <f>IFERROR(VLOOKUP($F232,DSKH!$D:$BF,31,0),"")</f>
        <v>Tỉnh Cà Mau</v>
      </c>
      <c r="AN232" t="str">
        <f>IFERROR(VLOOKUP($F232,DSKH!$D:$BF,29,0),"")</f>
        <v>Xã Phước Long</v>
      </c>
      <c r="AO232">
        <f>IFERROR(VLOOKUP($F232,DSKH!$D:$BF,52,0),"")</f>
        <v>2297596.6666666665</v>
      </c>
      <c r="AP232">
        <f>IF(L232="x",1+COUNTIFS(AP$4:AP231,"&gt;0",$AA$4:$AA231,$AA231),0)</f>
        <v>0</v>
      </c>
      <c r="AQ232">
        <f>IF(M232="x",1+COUNTIFS(AQ$4:AQ231,"&gt;0",$AA$4:$AA231,$AA231),0)</f>
        <v>0</v>
      </c>
      <c r="AR232">
        <f>IF(N232="x",1+COUNTIFS(AR$4:AR231,"&gt;0",$AA$4:$AA231,$AA231),0)</f>
        <v>0</v>
      </c>
      <c r="AS232">
        <f>IF(O232="x",1+COUNTIFS(AS$4:AS231,"&gt;0",$AA$4:$AA231,$AA231),0)</f>
        <v>13</v>
      </c>
      <c r="AT232">
        <f>IF(P232="x",1+COUNTIFS(AT$4:AT231,"&gt;0",$AA$4:$AA231,$AA231),0)</f>
        <v>0</v>
      </c>
      <c r="AU232">
        <f>IF(Q232="x",1+COUNTIFS(AU$4:AU231,"&gt;0",$AA$4:$AA231,$AA231),0)</f>
        <v>0</v>
      </c>
      <c r="AV232">
        <f>IF(R232="x",1+COUNTIFS(AV$4:AV231,"&gt;0",$AA$4:$AA231,$AA231),0)</f>
        <v>0</v>
      </c>
      <c r="AW232">
        <f t="shared" si="8"/>
        <v>1</v>
      </c>
      <c r="AX232">
        <f t="shared" si="9"/>
        <v>1</v>
      </c>
      <c r="AY232">
        <f t="shared" si="142"/>
        <v>1</v>
      </c>
      <c r="AZ232">
        <f t="shared" si="143"/>
        <v>1</v>
      </c>
      <c r="BA232" s="4">
        <f t="shared" si="144"/>
        <v>0</v>
      </c>
      <c r="BB232" s="4">
        <f t="shared" si="145"/>
        <v>0</v>
      </c>
      <c r="BC232" s="4">
        <f t="shared" si="146"/>
        <v>0</v>
      </c>
      <c r="BD232" s="4">
        <f t="shared" si="147"/>
        <v>574399.16666666663</v>
      </c>
      <c r="BE232" s="4">
        <f t="shared" si="148"/>
        <v>0</v>
      </c>
      <c r="BF232" s="4">
        <f t="shared" si="149"/>
        <v>0</v>
      </c>
      <c r="BG232" s="4">
        <f t="shared" si="150"/>
        <v>0</v>
      </c>
      <c r="BH232" s="4">
        <f t="shared" si="151"/>
        <v>0</v>
      </c>
      <c r="BI232" s="4">
        <f t="shared" si="152"/>
        <v>0</v>
      </c>
      <c r="BJ232" s="4">
        <f t="shared" si="153"/>
        <v>0</v>
      </c>
      <c r="BK232" s="4">
        <f t="shared" si="154"/>
        <v>0</v>
      </c>
      <c r="BL232" s="4">
        <f t="shared" si="155"/>
        <v>0</v>
      </c>
      <c r="BM232" s="4">
        <f t="shared" si="156"/>
        <v>0</v>
      </c>
      <c r="BN232" s="4">
        <f t="shared" si="157"/>
        <v>0</v>
      </c>
      <c r="BO232">
        <f>SUMIFS(BH$5:BH232,$AA$5:$AA232,$AA232)</f>
        <v>12</v>
      </c>
      <c r="BP232">
        <f>SUMIFS(BI$5:BI232,$AA$5:$AA232,$AA232)</f>
        <v>7</v>
      </c>
      <c r="BQ232">
        <f>SUMIFS(BJ$5:BJ232,$AA$5:$AA232,$AA232)</f>
        <v>9</v>
      </c>
      <c r="BR232">
        <f>SUMIFS(BK$5:BK232,$AA$5:$AA232,$AA232)</f>
        <v>7</v>
      </c>
      <c r="BS232">
        <f>SUMIFS(BL$5:BL232,$AA$5:$AA232,$AA232)</f>
        <v>9</v>
      </c>
      <c r="BT232">
        <f>SUMIFS(BM$5:BM232,$AA$5:$AA232,$AA232)</f>
        <v>10</v>
      </c>
      <c r="BU232">
        <f>SUMIFS(BN$5:BN232,$AA$5:$AA232,$AA232)</f>
        <v>0</v>
      </c>
      <c r="BV232">
        <f t="shared" si="158"/>
        <v>14</v>
      </c>
      <c r="BW232">
        <f t="shared" si="159"/>
        <v>15</v>
      </c>
      <c r="BX232">
        <f t="shared" si="160"/>
        <v>14</v>
      </c>
      <c r="BY232">
        <f t="shared" si="161"/>
        <v>13</v>
      </c>
      <c r="BZ232">
        <f t="shared" si="162"/>
        <v>15</v>
      </c>
      <c r="CA232">
        <f t="shared" si="163"/>
        <v>21</v>
      </c>
      <c r="CB232">
        <f t="shared" si="164"/>
        <v>0</v>
      </c>
      <c r="CC232">
        <f t="shared" si="165"/>
        <v>0</v>
      </c>
      <c r="CD232">
        <f t="shared" si="166"/>
        <v>0</v>
      </c>
      <c r="CE232" t="str">
        <f>IFERROR(VLOOKUP($AA232,'Tuyến và nhân viên'!$I:$O,7,0),"")</f>
        <v>Trần Văn Khanh</v>
      </c>
      <c r="CF232">
        <f t="shared" si="167"/>
        <v>4</v>
      </c>
      <c r="CG232">
        <f t="shared" si="168"/>
        <v>1</v>
      </c>
      <c r="CH232">
        <f>COUNTIFS($L232:L232,"x")</f>
        <v>0</v>
      </c>
      <c r="CI232">
        <f>COUNTIFS($L232:M232,"x")</f>
        <v>0</v>
      </c>
      <c r="CJ232">
        <f>COUNTIFS($L232:N232,"x")</f>
        <v>0</v>
      </c>
      <c r="CK232">
        <f>COUNTIFS($L232:O232,"x")</f>
        <v>1</v>
      </c>
      <c r="CL232">
        <f>COUNTIFS($L232:P232,"x")</f>
        <v>1</v>
      </c>
      <c r="CM232">
        <f>COUNTIFS($L232:Q232,"x")</f>
        <v>1</v>
      </c>
      <c r="CN232">
        <f>COUNTIFS($L232:R232,"x")</f>
        <v>1</v>
      </c>
      <c r="CO232" t="str" cm="1">
        <f t="array" ref="CO232">IFERROR(INDEX($CH$4:$CN$4,0,MATCH(1,$CH232:$CN232,0)),"")</f>
        <v>Thứ 5</v>
      </c>
      <c r="CP232" t="str" cm="1">
        <f t="array" ref="CP232">IFERROR(INDEX($CH$4:$CN$4,0,MATCH(2,$CH232:$CN232,0)),"")</f>
        <v/>
      </c>
      <c r="CQ232" t="str">
        <f t="shared" si="169"/>
        <v>Thứ 5</v>
      </c>
      <c r="CR232" t="str">
        <f t="shared" si="29"/>
        <v>F4 - Tất cả các tuần</v>
      </c>
    </row>
    <row r="233" spans="1:96" x14ac:dyDescent="0.3">
      <c r="A233" s="117" t="s">
        <v>35761</v>
      </c>
      <c r="B233" s="118" t="s">
        <v>33266</v>
      </c>
      <c r="C233" s="118" t="s">
        <v>33267</v>
      </c>
      <c r="D233" s="118" t="s">
        <v>39659</v>
      </c>
      <c r="E233" s="118" t="s">
        <v>39660</v>
      </c>
      <c r="F233" s="118" t="s">
        <v>4886</v>
      </c>
      <c r="G233" s="118" t="s">
        <v>37050</v>
      </c>
      <c r="H233" s="118" t="s">
        <v>37057</v>
      </c>
      <c r="I233" s="118" t="s">
        <v>22</v>
      </c>
      <c r="J233" s="119" t="s">
        <v>39658</v>
      </c>
      <c r="K233" s="119" t="s">
        <v>23</v>
      </c>
      <c r="L233" s="117" t="s">
        <v>23</v>
      </c>
      <c r="M233" s="117" t="s">
        <v>23</v>
      </c>
      <c r="N233" s="117" t="s">
        <v>23</v>
      </c>
      <c r="O233" s="117" t="s">
        <v>24</v>
      </c>
      <c r="P233" s="117" t="s">
        <v>23</v>
      </c>
      <c r="Q233" s="117" t="s">
        <v>23</v>
      </c>
      <c r="R233" s="117" t="s">
        <v>23</v>
      </c>
      <c r="S233" s="117" t="s">
        <v>24</v>
      </c>
      <c r="T233" s="117" t="s">
        <v>24</v>
      </c>
      <c r="U233" s="117" t="s">
        <v>24</v>
      </c>
      <c r="V233" s="117" t="s">
        <v>24</v>
      </c>
      <c r="W233" s="74" t="str">
        <f t="shared" si="135"/>
        <v>x</v>
      </c>
      <c r="X233" s="74" t="str">
        <f t="shared" si="136"/>
        <v>x</v>
      </c>
      <c r="Y233" s="74" t="str">
        <f t="shared" si="137"/>
        <v>x</v>
      </c>
      <c r="Z233" s="74" t="str">
        <f t="shared" si="138"/>
        <v>x</v>
      </c>
      <c r="AA233" t="str">
        <f>VLOOKUP($D233,'Tuyến và nhân viên'!$D:$M,6,0)</f>
        <v>HL00594</v>
      </c>
      <c r="AB233" t="str">
        <f>VLOOKUP($D233,'Tuyến và nhân viên'!$D:$M,7,0)</f>
        <v>Quách Ngọc Duyên</v>
      </c>
      <c r="AC233" s="16" t="str">
        <f>IFERROR(VLOOKUP($F233,DSKH!$D:$BF,53,0),"")</f>
        <v>F4</v>
      </c>
      <c r="AD233" s="16" t="str">
        <f>IFERROR(VLOOKUP($F233,DSKH!$D:$BF,54,0),"")</f>
        <v>OTC</v>
      </c>
      <c r="AE233" s="4">
        <f>SUMIFS('Doanh số khách hàng'!$F:$F,'Doanh số khách hàng'!$A:$A,'Chi tiết tuyến'!$F233)</f>
        <v>2111413.3333333335</v>
      </c>
      <c r="AF233" s="16" t="str">
        <f t="shared" si="4"/>
        <v>F4</v>
      </c>
      <c r="AG233" s="16" t="str">
        <f t="shared" si="5"/>
        <v>F4</v>
      </c>
      <c r="AH233" t="b">
        <f t="shared" si="139"/>
        <v>1</v>
      </c>
      <c r="AI233" t="b">
        <f t="shared" si="140"/>
        <v>1</v>
      </c>
      <c r="AJ233">
        <f>IFERROR(VLOOKUP($AC233,Master!$D:$E,2,0),"")</f>
        <v>4</v>
      </c>
      <c r="AK233">
        <f>VLOOKUP($AF233,Master!$D:$E,2,0)</f>
        <v>4</v>
      </c>
      <c r="AL233" s="4">
        <f t="shared" si="141"/>
        <v>527853.33333333337</v>
      </c>
      <c r="AM233" t="str">
        <f>IFERROR(VLOOKUP($F233,DSKH!$D:$BF,31,0),"")</f>
        <v>Tỉnh Cà Mau</v>
      </c>
      <c r="AN233" t="str">
        <f>IFERROR(VLOOKUP($F233,DSKH!$D:$BF,29,0),"")</f>
        <v>Xã Phước Long</v>
      </c>
      <c r="AO233">
        <f>IFERROR(VLOOKUP($F233,DSKH!$D:$BF,52,0),"")</f>
        <v>2111413.3333333335</v>
      </c>
      <c r="AP233">
        <f>IF(L233="x",1+COUNTIFS(AP$4:AP232,"&gt;0",$AA$4:$AA232,$AA232),0)</f>
        <v>0</v>
      </c>
      <c r="AQ233">
        <f>IF(M233="x",1+COUNTIFS(AQ$4:AQ232,"&gt;0",$AA$4:$AA232,$AA232),0)</f>
        <v>0</v>
      </c>
      <c r="AR233">
        <f>IF(N233="x",1+COUNTIFS(AR$4:AR232,"&gt;0",$AA$4:$AA232,$AA232),0)</f>
        <v>0</v>
      </c>
      <c r="AS233">
        <f>IF(O233="x",1+COUNTIFS(AS$4:AS232,"&gt;0",$AA$4:$AA232,$AA232),0)</f>
        <v>14</v>
      </c>
      <c r="AT233">
        <f>IF(P233="x",1+COUNTIFS(AT$4:AT232,"&gt;0",$AA$4:$AA232,$AA232),0)</f>
        <v>0</v>
      </c>
      <c r="AU233">
        <f>IF(Q233="x",1+COUNTIFS(AU$4:AU232,"&gt;0",$AA$4:$AA232,$AA232),0)</f>
        <v>0</v>
      </c>
      <c r="AV233">
        <f>IF(R233="x",1+COUNTIFS(AV$4:AV232,"&gt;0",$AA$4:$AA232,$AA232),0)</f>
        <v>0</v>
      </c>
      <c r="AW233">
        <f t="shared" si="8"/>
        <v>1</v>
      </c>
      <c r="AX233">
        <f t="shared" si="9"/>
        <v>1</v>
      </c>
      <c r="AY233">
        <f t="shared" si="142"/>
        <v>1</v>
      </c>
      <c r="AZ233">
        <f t="shared" si="143"/>
        <v>1</v>
      </c>
      <c r="BA233" s="4">
        <f t="shared" si="144"/>
        <v>0</v>
      </c>
      <c r="BB233" s="4">
        <f t="shared" si="145"/>
        <v>0</v>
      </c>
      <c r="BC233" s="4">
        <f t="shared" si="146"/>
        <v>0</v>
      </c>
      <c r="BD233" s="4">
        <f t="shared" si="147"/>
        <v>527853.33333333337</v>
      </c>
      <c r="BE233" s="4">
        <f t="shared" si="148"/>
        <v>0</v>
      </c>
      <c r="BF233" s="4">
        <f t="shared" si="149"/>
        <v>0</v>
      </c>
      <c r="BG233" s="4">
        <f t="shared" si="150"/>
        <v>0</v>
      </c>
      <c r="BH233" s="4">
        <f t="shared" si="151"/>
        <v>0</v>
      </c>
      <c r="BI233" s="4">
        <f t="shared" si="152"/>
        <v>0</v>
      </c>
      <c r="BJ233" s="4">
        <f t="shared" si="153"/>
        <v>0</v>
      </c>
      <c r="BK233" s="4">
        <f t="shared" si="154"/>
        <v>0</v>
      </c>
      <c r="BL233" s="4">
        <f t="shared" si="155"/>
        <v>0</v>
      </c>
      <c r="BM233" s="4">
        <f t="shared" si="156"/>
        <v>0</v>
      </c>
      <c r="BN233" s="4">
        <f t="shared" si="157"/>
        <v>0</v>
      </c>
      <c r="BO233">
        <f>SUMIFS(BH$5:BH233,$AA$5:$AA233,$AA233)</f>
        <v>12</v>
      </c>
      <c r="BP233">
        <f>SUMIFS(BI$5:BI233,$AA$5:$AA233,$AA233)</f>
        <v>7</v>
      </c>
      <c r="BQ233">
        <f>SUMIFS(BJ$5:BJ233,$AA$5:$AA233,$AA233)</f>
        <v>9</v>
      </c>
      <c r="BR233">
        <f>SUMIFS(BK$5:BK233,$AA$5:$AA233,$AA233)</f>
        <v>7</v>
      </c>
      <c r="BS233">
        <f>SUMIFS(BL$5:BL233,$AA$5:$AA233,$AA233)</f>
        <v>9</v>
      </c>
      <c r="BT233">
        <f>SUMIFS(BM$5:BM233,$AA$5:$AA233,$AA233)</f>
        <v>10</v>
      </c>
      <c r="BU233">
        <f>SUMIFS(BN$5:BN233,$AA$5:$AA233,$AA233)</f>
        <v>0</v>
      </c>
      <c r="BV233">
        <f t="shared" si="158"/>
        <v>14</v>
      </c>
      <c r="BW233">
        <f t="shared" si="159"/>
        <v>15</v>
      </c>
      <c r="BX233">
        <f t="shared" si="160"/>
        <v>14</v>
      </c>
      <c r="BY233">
        <f t="shared" si="161"/>
        <v>13</v>
      </c>
      <c r="BZ233">
        <f t="shared" si="162"/>
        <v>15</v>
      </c>
      <c r="CA233">
        <f t="shared" si="163"/>
        <v>21</v>
      </c>
      <c r="CB233">
        <f t="shared" si="164"/>
        <v>0</v>
      </c>
      <c r="CC233">
        <f t="shared" si="165"/>
        <v>0</v>
      </c>
      <c r="CD233">
        <f t="shared" si="166"/>
        <v>0</v>
      </c>
      <c r="CE233" t="str">
        <f>IFERROR(VLOOKUP($AA233,'Tuyến và nhân viên'!$I:$O,7,0),"")</f>
        <v>Trần Văn Khanh</v>
      </c>
      <c r="CF233">
        <f t="shared" si="167"/>
        <v>4</v>
      </c>
      <c r="CG233">
        <f t="shared" si="168"/>
        <v>1</v>
      </c>
      <c r="CH233">
        <f>COUNTIFS($L233:L233,"x")</f>
        <v>0</v>
      </c>
      <c r="CI233">
        <f>COUNTIFS($L233:M233,"x")</f>
        <v>0</v>
      </c>
      <c r="CJ233">
        <f>COUNTIFS($L233:N233,"x")</f>
        <v>0</v>
      </c>
      <c r="CK233">
        <f>COUNTIFS($L233:O233,"x")</f>
        <v>1</v>
      </c>
      <c r="CL233">
        <f>COUNTIFS($L233:P233,"x")</f>
        <v>1</v>
      </c>
      <c r="CM233">
        <f>COUNTIFS($L233:Q233,"x")</f>
        <v>1</v>
      </c>
      <c r="CN233">
        <f>COUNTIFS($L233:R233,"x")</f>
        <v>1</v>
      </c>
      <c r="CO233" t="str" cm="1">
        <f t="array" ref="CO233">IFERROR(INDEX($CH$4:$CN$4,0,MATCH(1,$CH233:$CN233,0)),"")</f>
        <v>Thứ 5</v>
      </c>
      <c r="CP233" t="str" cm="1">
        <f t="array" ref="CP233">IFERROR(INDEX($CH$4:$CN$4,0,MATCH(2,$CH233:$CN233,0)),"")</f>
        <v/>
      </c>
      <c r="CQ233" t="str">
        <f t="shared" si="169"/>
        <v>Thứ 5</v>
      </c>
      <c r="CR233" t="str">
        <f t="shared" si="29"/>
        <v>F4 - Tất cả các tuần</v>
      </c>
    </row>
    <row r="234" spans="1:96" x14ac:dyDescent="0.3">
      <c r="A234" s="117" t="s">
        <v>35770</v>
      </c>
      <c r="B234" s="118" t="s">
        <v>33266</v>
      </c>
      <c r="C234" s="118" t="s">
        <v>33267</v>
      </c>
      <c r="D234" s="118" t="s">
        <v>39659</v>
      </c>
      <c r="E234" s="118" t="s">
        <v>39660</v>
      </c>
      <c r="F234" s="118" t="s">
        <v>20207</v>
      </c>
      <c r="G234" s="118" t="s">
        <v>37060</v>
      </c>
      <c r="H234" s="118" t="s">
        <v>37067</v>
      </c>
      <c r="I234" s="118" t="s">
        <v>22</v>
      </c>
      <c r="J234" s="119" t="s">
        <v>39658</v>
      </c>
      <c r="K234" s="119" t="s">
        <v>23</v>
      </c>
      <c r="L234" s="117" t="s">
        <v>23</v>
      </c>
      <c r="M234" s="117" t="s">
        <v>23</v>
      </c>
      <c r="N234" s="117" t="s">
        <v>23</v>
      </c>
      <c r="O234" s="117" t="s">
        <v>24</v>
      </c>
      <c r="P234" s="117" t="s">
        <v>23</v>
      </c>
      <c r="Q234" s="117" t="s">
        <v>23</v>
      </c>
      <c r="R234" s="117" t="s">
        <v>23</v>
      </c>
      <c r="S234" s="117" t="s">
        <v>24</v>
      </c>
      <c r="T234" s="117" t="s">
        <v>24</v>
      </c>
      <c r="U234" s="117" t="s">
        <v>24</v>
      </c>
      <c r="V234" s="117" t="s">
        <v>24</v>
      </c>
      <c r="W234" s="74" t="str">
        <f t="shared" si="135"/>
        <v>x</v>
      </c>
      <c r="X234" s="74" t="str">
        <f t="shared" si="136"/>
        <v>x</v>
      </c>
      <c r="Y234" s="74" t="str">
        <f t="shared" si="137"/>
        <v>x</v>
      </c>
      <c r="Z234" s="74" t="str">
        <f t="shared" si="138"/>
        <v>x</v>
      </c>
      <c r="AA234" t="str">
        <f>VLOOKUP($D234,'Tuyến và nhân viên'!$D:$M,6,0)</f>
        <v>HL00594</v>
      </c>
      <c r="AB234" t="str">
        <f>VLOOKUP($D234,'Tuyến và nhân viên'!$D:$M,7,0)</f>
        <v>Quách Ngọc Duyên</v>
      </c>
      <c r="AC234" s="16" t="str">
        <f>IFERROR(VLOOKUP($F234,DSKH!$D:$BF,53,0),"")</f>
        <v>F4</v>
      </c>
      <c r="AD234" s="16" t="str">
        <f>IFERROR(VLOOKUP($F234,DSKH!$D:$BF,54,0),"")</f>
        <v>OTC</v>
      </c>
      <c r="AE234" s="4">
        <f>SUMIFS('Doanh số khách hàng'!$F:$F,'Doanh số khách hàng'!$A:$A,'Chi tiết tuyến'!$F234)</f>
        <v>2910056.6666666665</v>
      </c>
      <c r="AF234" s="16" t="str">
        <f t="shared" si="4"/>
        <v>F4</v>
      </c>
      <c r="AG234" s="16" t="str">
        <f t="shared" si="5"/>
        <v>F4</v>
      </c>
      <c r="AH234" t="b">
        <f t="shared" si="139"/>
        <v>1</v>
      </c>
      <c r="AI234" t="b">
        <f t="shared" si="140"/>
        <v>1</v>
      </c>
      <c r="AJ234">
        <f>IFERROR(VLOOKUP($AC234,Master!$D:$E,2,0),"")</f>
        <v>4</v>
      </c>
      <c r="AK234">
        <f>VLOOKUP($AF234,Master!$D:$E,2,0)</f>
        <v>4</v>
      </c>
      <c r="AL234" s="4">
        <f t="shared" si="141"/>
        <v>727514.16666666663</v>
      </c>
      <c r="AM234" t="str">
        <f>IFERROR(VLOOKUP($F234,DSKH!$D:$BF,31,0),"")</f>
        <v>Tỉnh Cà Mau</v>
      </c>
      <c r="AN234" t="str">
        <f>IFERROR(VLOOKUP($F234,DSKH!$D:$BF,29,0),"")</f>
        <v>Xã Phước Long</v>
      </c>
      <c r="AO234">
        <f>IFERROR(VLOOKUP($F234,DSKH!$D:$BF,52,0),"")</f>
        <v>2910056.6666666665</v>
      </c>
      <c r="AP234">
        <f>IF(L234="x",1+COUNTIFS(AP$4:AP233,"&gt;0",$AA$4:$AA233,$AA233),0)</f>
        <v>0</v>
      </c>
      <c r="AQ234">
        <f>IF(M234="x",1+COUNTIFS(AQ$4:AQ233,"&gt;0",$AA$4:$AA233,$AA233),0)</f>
        <v>0</v>
      </c>
      <c r="AR234">
        <f>IF(N234="x",1+COUNTIFS(AR$4:AR233,"&gt;0",$AA$4:$AA233,$AA233),0)</f>
        <v>0</v>
      </c>
      <c r="AS234">
        <f>IF(O234="x",1+COUNTIFS(AS$4:AS233,"&gt;0",$AA$4:$AA233,$AA233),0)</f>
        <v>15</v>
      </c>
      <c r="AT234">
        <f>IF(P234="x",1+COUNTIFS(AT$4:AT233,"&gt;0",$AA$4:$AA233,$AA233),0)</f>
        <v>0</v>
      </c>
      <c r="AU234">
        <f>IF(Q234="x",1+COUNTIFS(AU$4:AU233,"&gt;0",$AA$4:$AA233,$AA233),0)</f>
        <v>0</v>
      </c>
      <c r="AV234">
        <f>IF(R234="x",1+COUNTIFS(AV$4:AV233,"&gt;0",$AA$4:$AA233,$AA233),0)</f>
        <v>0</v>
      </c>
      <c r="AW234">
        <f t="shared" si="8"/>
        <v>1</v>
      </c>
      <c r="AX234">
        <f t="shared" si="9"/>
        <v>1</v>
      </c>
      <c r="AY234">
        <f t="shared" si="142"/>
        <v>1</v>
      </c>
      <c r="AZ234">
        <f t="shared" si="143"/>
        <v>1</v>
      </c>
      <c r="BA234" s="4">
        <f t="shared" si="144"/>
        <v>0</v>
      </c>
      <c r="BB234" s="4">
        <f t="shared" si="145"/>
        <v>0</v>
      </c>
      <c r="BC234" s="4">
        <f t="shared" si="146"/>
        <v>0</v>
      </c>
      <c r="BD234" s="4">
        <f t="shared" si="147"/>
        <v>727514.16666666663</v>
      </c>
      <c r="BE234" s="4">
        <f t="shared" si="148"/>
        <v>0</v>
      </c>
      <c r="BF234" s="4">
        <f t="shared" si="149"/>
        <v>0</v>
      </c>
      <c r="BG234" s="4">
        <f t="shared" si="150"/>
        <v>0</v>
      </c>
      <c r="BH234" s="4">
        <f t="shared" si="151"/>
        <v>0</v>
      </c>
      <c r="BI234" s="4">
        <f t="shared" si="152"/>
        <v>0</v>
      </c>
      <c r="BJ234" s="4">
        <f t="shared" si="153"/>
        <v>0</v>
      </c>
      <c r="BK234" s="4">
        <f t="shared" si="154"/>
        <v>0</v>
      </c>
      <c r="BL234" s="4">
        <f t="shared" si="155"/>
        <v>0</v>
      </c>
      <c r="BM234" s="4">
        <f t="shared" si="156"/>
        <v>0</v>
      </c>
      <c r="BN234" s="4">
        <f t="shared" si="157"/>
        <v>0</v>
      </c>
      <c r="BO234">
        <f>SUMIFS(BH$5:BH234,$AA$5:$AA234,$AA234)</f>
        <v>12</v>
      </c>
      <c r="BP234">
        <f>SUMIFS(BI$5:BI234,$AA$5:$AA234,$AA234)</f>
        <v>7</v>
      </c>
      <c r="BQ234">
        <f>SUMIFS(BJ$5:BJ234,$AA$5:$AA234,$AA234)</f>
        <v>9</v>
      </c>
      <c r="BR234">
        <f>SUMIFS(BK$5:BK234,$AA$5:$AA234,$AA234)</f>
        <v>7</v>
      </c>
      <c r="BS234">
        <f>SUMIFS(BL$5:BL234,$AA$5:$AA234,$AA234)</f>
        <v>9</v>
      </c>
      <c r="BT234">
        <f>SUMIFS(BM$5:BM234,$AA$5:$AA234,$AA234)</f>
        <v>10</v>
      </c>
      <c r="BU234">
        <f>SUMIFS(BN$5:BN234,$AA$5:$AA234,$AA234)</f>
        <v>0</v>
      </c>
      <c r="BV234">
        <f t="shared" si="158"/>
        <v>14</v>
      </c>
      <c r="BW234">
        <f t="shared" si="159"/>
        <v>15</v>
      </c>
      <c r="BX234">
        <f t="shared" si="160"/>
        <v>14</v>
      </c>
      <c r="BY234">
        <f t="shared" si="161"/>
        <v>13</v>
      </c>
      <c r="BZ234">
        <f t="shared" si="162"/>
        <v>15</v>
      </c>
      <c r="CA234">
        <f t="shared" si="163"/>
        <v>21</v>
      </c>
      <c r="CB234">
        <f t="shared" si="164"/>
        <v>0</v>
      </c>
      <c r="CC234">
        <f t="shared" si="165"/>
        <v>0</v>
      </c>
      <c r="CD234">
        <f t="shared" si="166"/>
        <v>0</v>
      </c>
      <c r="CE234" t="str">
        <f>IFERROR(VLOOKUP($AA234,'Tuyến và nhân viên'!$I:$O,7,0),"")</f>
        <v>Trần Văn Khanh</v>
      </c>
      <c r="CF234">
        <f t="shared" si="167"/>
        <v>4</v>
      </c>
      <c r="CG234">
        <f t="shared" si="168"/>
        <v>1</v>
      </c>
      <c r="CH234">
        <f>COUNTIFS($L234:L234,"x")</f>
        <v>0</v>
      </c>
      <c r="CI234">
        <f>COUNTIFS($L234:M234,"x")</f>
        <v>0</v>
      </c>
      <c r="CJ234">
        <f>COUNTIFS($L234:N234,"x")</f>
        <v>0</v>
      </c>
      <c r="CK234">
        <f>COUNTIFS($L234:O234,"x")</f>
        <v>1</v>
      </c>
      <c r="CL234">
        <f>COUNTIFS($L234:P234,"x")</f>
        <v>1</v>
      </c>
      <c r="CM234">
        <f>COUNTIFS($L234:Q234,"x")</f>
        <v>1</v>
      </c>
      <c r="CN234">
        <f>COUNTIFS($L234:R234,"x")</f>
        <v>1</v>
      </c>
      <c r="CO234" t="str" cm="1">
        <f t="array" ref="CO234">IFERROR(INDEX($CH$4:$CN$4,0,MATCH(1,$CH234:$CN234,0)),"")</f>
        <v>Thứ 5</v>
      </c>
      <c r="CP234" t="str" cm="1">
        <f t="array" ref="CP234">IFERROR(INDEX($CH$4:$CN$4,0,MATCH(2,$CH234:$CN234,0)),"")</f>
        <v/>
      </c>
      <c r="CQ234" t="str">
        <f t="shared" si="169"/>
        <v>Thứ 5</v>
      </c>
      <c r="CR234" t="str">
        <f t="shared" si="29"/>
        <v>F4 - Tất cả các tuần</v>
      </c>
    </row>
    <row r="235" spans="1:96" x14ac:dyDescent="0.3">
      <c r="A235" s="117" t="s">
        <v>35778</v>
      </c>
      <c r="B235" s="118" t="s">
        <v>33266</v>
      </c>
      <c r="C235" s="118" t="s">
        <v>33267</v>
      </c>
      <c r="D235" s="118" t="s">
        <v>39659</v>
      </c>
      <c r="E235" s="118" t="s">
        <v>39660</v>
      </c>
      <c r="F235" s="118" t="s">
        <v>33174</v>
      </c>
      <c r="G235" s="118" t="s">
        <v>37070</v>
      </c>
      <c r="H235" s="118" t="s">
        <v>37076</v>
      </c>
      <c r="I235" s="118" t="s">
        <v>22</v>
      </c>
      <c r="J235" s="119" t="s">
        <v>39658</v>
      </c>
      <c r="K235" s="119" t="s">
        <v>23</v>
      </c>
      <c r="L235" s="117" t="s">
        <v>23</v>
      </c>
      <c r="M235" s="117" t="s">
        <v>23</v>
      </c>
      <c r="N235" s="117" t="s">
        <v>23</v>
      </c>
      <c r="O235" s="117" t="s">
        <v>24</v>
      </c>
      <c r="P235" s="117" t="s">
        <v>23</v>
      </c>
      <c r="Q235" s="117" t="s">
        <v>23</v>
      </c>
      <c r="R235" s="117" t="s">
        <v>23</v>
      </c>
      <c r="S235" s="117" t="s">
        <v>24</v>
      </c>
      <c r="T235" s="117" t="s">
        <v>24</v>
      </c>
      <c r="U235" s="117" t="s">
        <v>24</v>
      </c>
      <c r="V235" s="117" t="s">
        <v>24</v>
      </c>
      <c r="W235" s="74" t="str">
        <f t="shared" si="135"/>
        <v/>
      </c>
      <c r="X235" s="74" t="str">
        <f t="shared" si="136"/>
        <v>x</v>
      </c>
      <c r="Y235" s="74" t="str">
        <f t="shared" si="137"/>
        <v/>
      </c>
      <c r="Z235" s="74" t="str">
        <f t="shared" si="138"/>
        <v>x</v>
      </c>
      <c r="AA235" t="str">
        <f>VLOOKUP($D235,'Tuyến và nhân viên'!$D:$M,6,0)</f>
        <v>HL00594</v>
      </c>
      <c r="AB235" t="str">
        <f>VLOOKUP($D235,'Tuyến và nhân viên'!$D:$M,7,0)</f>
        <v>Quách Ngọc Duyên</v>
      </c>
      <c r="AC235" s="16" t="str">
        <f>IFERROR(VLOOKUP($F235,DSKH!$D:$BF,53,0),"")</f>
        <v>F2</v>
      </c>
      <c r="AD235" s="16" t="str">
        <f>IFERROR(VLOOKUP($F235,DSKH!$D:$BF,54,0),"")</f>
        <v>OTC</v>
      </c>
      <c r="AE235" s="4">
        <f>SUMIFS('Doanh số khách hàng'!$F:$F,'Doanh số khách hàng'!$A:$A,'Chi tiết tuyến'!$F235)</f>
        <v>252000</v>
      </c>
      <c r="AF235" s="16" t="str">
        <f t="shared" si="4"/>
        <v>F4</v>
      </c>
      <c r="AG235" s="16" t="str">
        <f t="shared" si="5"/>
        <v>F2</v>
      </c>
      <c r="AH235" t="b">
        <f t="shared" si="139"/>
        <v>0</v>
      </c>
      <c r="AI235" t="b">
        <f t="shared" si="140"/>
        <v>1</v>
      </c>
      <c r="AJ235">
        <f>IFERROR(VLOOKUP($AC235,Master!$D:$E,2,0),"")</f>
        <v>2</v>
      </c>
      <c r="AK235">
        <f>VLOOKUP($AF235,Master!$D:$E,2,0)</f>
        <v>4</v>
      </c>
      <c r="AL235" s="4">
        <f t="shared" si="141"/>
        <v>126000</v>
      </c>
      <c r="AM235" t="str">
        <f>IFERROR(VLOOKUP($F235,DSKH!$D:$BF,31,0),"")</f>
        <v>Tỉnh Cà Mau</v>
      </c>
      <c r="AN235" t="str">
        <f>IFERROR(VLOOKUP($F235,DSKH!$D:$BF,29,0),"")</f>
        <v>Xã Phước Long</v>
      </c>
      <c r="AO235">
        <f>IFERROR(VLOOKUP($F235,DSKH!$D:$BF,52,0),"")</f>
        <v>252000</v>
      </c>
      <c r="AP235">
        <f>IF(L235="x",1+COUNTIFS(AP$4:AP234,"&gt;0",$AA$4:$AA234,$AA234),0)</f>
        <v>0</v>
      </c>
      <c r="AQ235">
        <f>IF(M235="x",1+COUNTIFS(AQ$4:AQ234,"&gt;0",$AA$4:$AA234,$AA234),0)</f>
        <v>0</v>
      </c>
      <c r="AR235">
        <f>IF(N235="x",1+COUNTIFS(AR$4:AR234,"&gt;0",$AA$4:$AA234,$AA234),0)</f>
        <v>0</v>
      </c>
      <c r="AS235">
        <f>IF(O235="x",1+COUNTIFS(AS$4:AS234,"&gt;0",$AA$4:$AA234,$AA234),0)</f>
        <v>16</v>
      </c>
      <c r="AT235">
        <f>IF(P235="x",1+COUNTIFS(AT$4:AT234,"&gt;0",$AA$4:$AA234,$AA234),0)</f>
        <v>0</v>
      </c>
      <c r="AU235">
        <f>IF(Q235="x",1+COUNTIFS(AU$4:AU234,"&gt;0",$AA$4:$AA234,$AA234),0)</f>
        <v>0</v>
      </c>
      <c r="AV235">
        <f>IF(R235="x",1+COUNTIFS(AV$4:AV234,"&gt;0",$AA$4:$AA234,$AA234),0)</f>
        <v>0</v>
      </c>
      <c r="AW235">
        <f t="shared" si="8"/>
        <v>0</v>
      </c>
      <c r="AX235">
        <f t="shared" si="9"/>
        <v>1</v>
      </c>
      <c r="AY235">
        <f t="shared" si="142"/>
        <v>0</v>
      </c>
      <c r="AZ235">
        <f t="shared" si="143"/>
        <v>1</v>
      </c>
      <c r="BA235" s="4">
        <f t="shared" si="144"/>
        <v>0</v>
      </c>
      <c r="BB235" s="4">
        <f t="shared" si="145"/>
        <v>0</v>
      </c>
      <c r="BC235" s="4">
        <f t="shared" si="146"/>
        <v>0</v>
      </c>
      <c r="BD235" s="4">
        <f t="shared" si="147"/>
        <v>126000</v>
      </c>
      <c r="BE235" s="4">
        <f t="shared" si="148"/>
        <v>0</v>
      </c>
      <c r="BF235" s="4">
        <f t="shared" si="149"/>
        <v>0</v>
      </c>
      <c r="BG235" s="4">
        <f t="shared" si="150"/>
        <v>0</v>
      </c>
      <c r="BH235" s="4">
        <f t="shared" si="151"/>
        <v>0</v>
      </c>
      <c r="BI235" s="4">
        <f t="shared" si="152"/>
        <v>0</v>
      </c>
      <c r="BJ235" s="4">
        <f t="shared" si="153"/>
        <v>0</v>
      </c>
      <c r="BK235" s="4">
        <f t="shared" si="154"/>
        <v>1</v>
      </c>
      <c r="BL235" s="4">
        <f t="shared" si="155"/>
        <v>0</v>
      </c>
      <c r="BM235" s="4">
        <f t="shared" si="156"/>
        <v>0</v>
      </c>
      <c r="BN235" s="4">
        <f t="shared" si="157"/>
        <v>0</v>
      </c>
      <c r="BO235">
        <f>SUMIFS(BH$5:BH235,$AA$5:$AA235,$AA235)</f>
        <v>12</v>
      </c>
      <c r="BP235">
        <f>SUMIFS(BI$5:BI235,$AA$5:$AA235,$AA235)</f>
        <v>7</v>
      </c>
      <c r="BQ235">
        <f>SUMIFS(BJ$5:BJ235,$AA$5:$AA235,$AA235)</f>
        <v>9</v>
      </c>
      <c r="BR235">
        <f>SUMIFS(BK$5:BK235,$AA$5:$AA235,$AA235)</f>
        <v>8</v>
      </c>
      <c r="BS235">
        <f>SUMIFS(BL$5:BL235,$AA$5:$AA235,$AA235)</f>
        <v>9</v>
      </c>
      <c r="BT235">
        <f>SUMIFS(BM$5:BM235,$AA$5:$AA235,$AA235)</f>
        <v>10</v>
      </c>
      <c r="BU235">
        <f>SUMIFS(BN$5:BN235,$AA$5:$AA235,$AA235)</f>
        <v>0</v>
      </c>
      <c r="BV235">
        <f t="shared" si="158"/>
        <v>14</v>
      </c>
      <c r="BW235">
        <f t="shared" si="159"/>
        <v>15</v>
      </c>
      <c r="BX235">
        <f t="shared" si="160"/>
        <v>14</v>
      </c>
      <c r="BY235">
        <f t="shared" si="161"/>
        <v>13</v>
      </c>
      <c r="BZ235">
        <f t="shared" si="162"/>
        <v>15</v>
      </c>
      <c r="CA235">
        <f t="shared" si="163"/>
        <v>21</v>
      </c>
      <c r="CB235">
        <f t="shared" si="164"/>
        <v>0</v>
      </c>
      <c r="CC235">
        <f t="shared" si="165"/>
        <v>8</v>
      </c>
      <c r="CD235">
        <f t="shared" si="166"/>
        <v>13</v>
      </c>
      <c r="CE235" t="str">
        <f>IFERROR(VLOOKUP($AA235,'Tuyến và nhân viên'!$I:$O,7,0),"")</f>
        <v>Trần Văn Khanh</v>
      </c>
      <c r="CF235">
        <f t="shared" si="167"/>
        <v>2</v>
      </c>
      <c r="CG235">
        <f t="shared" si="168"/>
        <v>1</v>
      </c>
      <c r="CH235">
        <f>COUNTIFS($L235:L235,"x")</f>
        <v>0</v>
      </c>
      <c r="CI235">
        <f>COUNTIFS($L235:M235,"x")</f>
        <v>0</v>
      </c>
      <c r="CJ235">
        <f>COUNTIFS($L235:N235,"x")</f>
        <v>0</v>
      </c>
      <c r="CK235">
        <f>COUNTIFS($L235:O235,"x")</f>
        <v>1</v>
      </c>
      <c r="CL235">
        <f>COUNTIFS($L235:P235,"x")</f>
        <v>1</v>
      </c>
      <c r="CM235">
        <f>COUNTIFS($L235:Q235,"x")</f>
        <v>1</v>
      </c>
      <c r="CN235">
        <f>COUNTIFS($L235:R235,"x")</f>
        <v>1</v>
      </c>
      <c r="CO235" t="str" cm="1">
        <f t="array" ref="CO235">IFERROR(INDEX($CH$4:$CN$4,0,MATCH(1,$CH235:$CN235,0)),"")</f>
        <v>Thứ 5</v>
      </c>
      <c r="CP235" t="str" cm="1">
        <f t="array" ref="CP235">IFERROR(INDEX($CH$4:$CN$4,0,MATCH(2,$CH235:$CN235,0)),"")</f>
        <v/>
      </c>
      <c r="CQ235" t="str">
        <f t="shared" si="169"/>
        <v>Thứ 5</v>
      </c>
      <c r="CR235" t="str">
        <f t="shared" si="29"/>
        <v>F2 - Tuần 2 &amp; 4</v>
      </c>
    </row>
    <row r="236" spans="1:96" x14ac:dyDescent="0.3">
      <c r="A236" s="117" t="s">
        <v>35790</v>
      </c>
      <c r="B236" s="118" t="s">
        <v>33266</v>
      </c>
      <c r="C236" s="118" t="s">
        <v>33267</v>
      </c>
      <c r="D236" s="118" t="s">
        <v>39659</v>
      </c>
      <c r="E236" s="118" t="s">
        <v>39660</v>
      </c>
      <c r="F236" s="118" t="s">
        <v>27626</v>
      </c>
      <c r="G236" s="118" t="s">
        <v>37079</v>
      </c>
      <c r="H236" s="118" t="s">
        <v>37086</v>
      </c>
      <c r="I236" s="118" t="s">
        <v>22</v>
      </c>
      <c r="J236" s="119" t="s">
        <v>39658</v>
      </c>
      <c r="K236" s="119" t="s">
        <v>23</v>
      </c>
      <c r="L236" s="117" t="s">
        <v>23</v>
      </c>
      <c r="M236" s="117" t="s">
        <v>23</v>
      </c>
      <c r="N236" s="117" t="s">
        <v>23</v>
      </c>
      <c r="O236" s="117" t="s">
        <v>24</v>
      </c>
      <c r="P236" s="117" t="s">
        <v>23</v>
      </c>
      <c r="Q236" s="117" t="s">
        <v>23</v>
      </c>
      <c r="R236" s="117" t="s">
        <v>23</v>
      </c>
      <c r="S236" s="117" t="s">
        <v>24</v>
      </c>
      <c r="T236" s="117" t="s">
        <v>24</v>
      </c>
      <c r="U236" s="117" t="s">
        <v>24</v>
      </c>
      <c r="V236" s="117" t="s">
        <v>24</v>
      </c>
      <c r="W236" s="74" t="str">
        <f t="shared" si="135"/>
        <v/>
      </c>
      <c r="X236" s="74" t="str">
        <f t="shared" si="136"/>
        <v>x</v>
      </c>
      <c r="Y236" s="74" t="str">
        <f t="shared" si="137"/>
        <v/>
      </c>
      <c r="Z236" s="74" t="str">
        <f t="shared" si="138"/>
        <v>x</v>
      </c>
      <c r="AA236" t="str">
        <f>VLOOKUP($D236,'Tuyến và nhân viên'!$D:$M,6,0)</f>
        <v>HL00594</v>
      </c>
      <c r="AB236" t="str">
        <f>VLOOKUP($D236,'Tuyến và nhân viên'!$D:$M,7,0)</f>
        <v>Quách Ngọc Duyên</v>
      </c>
      <c r="AC236" s="16" t="str">
        <f>IFERROR(VLOOKUP($F236,DSKH!$D:$BF,53,0),"")</f>
        <v>F2</v>
      </c>
      <c r="AD236" s="16" t="str">
        <f>IFERROR(VLOOKUP($F236,DSKH!$D:$BF,54,0),"")</f>
        <v>OTC</v>
      </c>
      <c r="AE236" s="4">
        <f>SUMIFS('Doanh số khách hàng'!$F:$F,'Doanh số khách hàng'!$A:$A,'Chi tiết tuyến'!$F236)</f>
        <v>85333.333333333328</v>
      </c>
      <c r="AF236" s="16" t="str">
        <f t="shared" si="4"/>
        <v>F4</v>
      </c>
      <c r="AG236" s="16" t="str">
        <f t="shared" si="5"/>
        <v>F2</v>
      </c>
      <c r="AH236" t="b">
        <f t="shared" si="139"/>
        <v>0</v>
      </c>
      <c r="AI236" t="b">
        <f t="shared" si="140"/>
        <v>1</v>
      </c>
      <c r="AJ236">
        <f>IFERROR(VLOOKUP($AC236,Master!$D:$E,2,0),"")</f>
        <v>2</v>
      </c>
      <c r="AK236">
        <f>VLOOKUP($AF236,Master!$D:$E,2,0)</f>
        <v>4</v>
      </c>
      <c r="AL236" s="4">
        <f t="shared" si="141"/>
        <v>42666.666666666664</v>
      </c>
      <c r="AM236" t="str">
        <f>IFERROR(VLOOKUP($F236,DSKH!$D:$BF,31,0),"")</f>
        <v>Tỉnh Cà Mau</v>
      </c>
      <c r="AN236" t="str">
        <f>IFERROR(VLOOKUP($F236,DSKH!$D:$BF,29,0),"")</f>
        <v>Xã Phước Long</v>
      </c>
      <c r="AO236">
        <f>IFERROR(VLOOKUP($F236,DSKH!$D:$BF,52,0),"")</f>
        <v>85333.333333333328</v>
      </c>
      <c r="AP236">
        <f>IF(L236="x",1+COUNTIFS(AP$4:AP235,"&gt;0",$AA$4:$AA235,$AA235),0)</f>
        <v>0</v>
      </c>
      <c r="AQ236">
        <f>IF(M236="x",1+COUNTIFS(AQ$4:AQ235,"&gt;0",$AA$4:$AA235,$AA235),0)</f>
        <v>0</v>
      </c>
      <c r="AR236">
        <f>IF(N236="x",1+COUNTIFS(AR$4:AR235,"&gt;0",$AA$4:$AA235,$AA235),0)</f>
        <v>0</v>
      </c>
      <c r="AS236">
        <f>IF(O236="x",1+COUNTIFS(AS$4:AS235,"&gt;0",$AA$4:$AA235,$AA235),0)</f>
        <v>17</v>
      </c>
      <c r="AT236">
        <f>IF(P236="x",1+COUNTIFS(AT$4:AT235,"&gt;0",$AA$4:$AA235,$AA235),0)</f>
        <v>0</v>
      </c>
      <c r="AU236">
        <f>IF(Q236="x",1+COUNTIFS(AU$4:AU235,"&gt;0",$AA$4:$AA235,$AA235),0)</f>
        <v>0</v>
      </c>
      <c r="AV236">
        <f>IF(R236="x",1+COUNTIFS(AV$4:AV235,"&gt;0",$AA$4:$AA235,$AA235),0)</f>
        <v>0</v>
      </c>
      <c r="AW236">
        <f t="shared" si="8"/>
        <v>0</v>
      </c>
      <c r="AX236">
        <f t="shared" si="9"/>
        <v>1</v>
      </c>
      <c r="AY236">
        <f t="shared" si="142"/>
        <v>0</v>
      </c>
      <c r="AZ236">
        <f t="shared" si="143"/>
        <v>1</v>
      </c>
      <c r="BA236" s="4">
        <f t="shared" si="144"/>
        <v>0</v>
      </c>
      <c r="BB236" s="4">
        <f t="shared" si="145"/>
        <v>0</v>
      </c>
      <c r="BC236" s="4">
        <f t="shared" si="146"/>
        <v>0</v>
      </c>
      <c r="BD236" s="4">
        <f t="shared" si="147"/>
        <v>42666.666666666664</v>
      </c>
      <c r="BE236" s="4">
        <f t="shared" si="148"/>
        <v>0</v>
      </c>
      <c r="BF236" s="4">
        <f t="shared" si="149"/>
        <v>0</v>
      </c>
      <c r="BG236" s="4">
        <f t="shared" si="150"/>
        <v>0</v>
      </c>
      <c r="BH236" s="4">
        <f t="shared" si="151"/>
        <v>0</v>
      </c>
      <c r="BI236" s="4">
        <f t="shared" si="152"/>
        <v>0</v>
      </c>
      <c r="BJ236" s="4">
        <f t="shared" si="153"/>
        <v>0</v>
      </c>
      <c r="BK236" s="4">
        <f t="shared" si="154"/>
        <v>1</v>
      </c>
      <c r="BL236" s="4">
        <f t="shared" si="155"/>
        <v>0</v>
      </c>
      <c r="BM236" s="4">
        <f t="shared" si="156"/>
        <v>0</v>
      </c>
      <c r="BN236" s="4">
        <f t="shared" si="157"/>
        <v>0</v>
      </c>
      <c r="BO236">
        <f>SUMIFS(BH$5:BH236,$AA$5:$AA236,$AA236)</f>
        <v>12</v>
      </c>
      <c r="BP236">
        <f>SUMIFS(BI$5:BI236,$AA$5:$AA236,$AA236)</f>
        <v>7</v>
      </c>
      <c r="BQ236">
        <f>SUMIFS(BJ$5:BJ236,$AA$5:$AA236,$AA236)</f>
        <v>9</v>
      </c>
      <c r="BR236">
        <f>SUMIFS(BK$5:BK236,$AA$5:$AA236,$AA236)</f>
        <v>9</v>
      </c>
      <c r="BS236">
        <f>SUMIFS(BL$5:BL236,$AA$5:$AA236,$AA236)</f>
        <v>9</v>
      </c>
      <c r="BT236">
        <f>SUMIFS(BM$5:BM236,$AA$5:$AA236,$AA236)</f>
        <v>10</v>
      </c>
      <c r="BU236">
        <f>SUMIFS(BN$5:BN236,$AA$5:$AA236,$AA236)</f>
        <v>0</v>
      </c>
      <c r="BV236">
        <f t="shared" si="158"/>
        <v>14</v>
      </c>
      <c r="BW236">
        <f t="shared" si="159"/>
        <v>15</v>
      </c>
      <c r="BX236">
        <f t="shared" si="160"/>
        <v>14</v>
      </c>
      <c r="BY236">
        <f t="shared" si="161"/>
        <v>13</v>
      </c>
      <c r="BZ236">
        <f t="shared" si="162"/>
        <v>15</v>
      </c>
      <c r="CA236">
        <f t="shared" si="163"/>
        <v>21</v>
      </c>
      <c r="CB236">
        <f t="shared" si="164"/>
        <v>0</v>
      </c>
      <c r="CC236">
        <f t="shared" si="165"/>
        <v>9</v>
      </c>
      <c r="CD236">
        <f t="shared" si="166"/>
        <v>13</v>
      </c>
      <c r="CE236" t="str">
        <f>IFERROR(VLOOKUP($AA236,'Tuyến và nhân viên'!$I:$O,7,0),"")</f>
        <v>Trần Văn Khanh</v>
      </c>
      <c r="CF236">
        <f t="shared" si="167"/>
        <v>2</v>
      </c>
      <c r="CG236">
        <f t="shared" si="168"/>
        <v>1</v>
      </c>
      <c r="CH236">
        <f>COUNTIFS($L236:L236,"x")</f>
        <v>0</v>
      </c>
      <c r="CI236">
        <f>COUNTIFS($L236:M236,"x")</f>
        <v>0</v>
      </c>
      <c r="CJ236">
        <f>COUNTIFS($L236:N236,"x")</f>
        <v>0</v>
      </c>
      <c r="CK236">
        <f>COUNTIFS($L236:O236,"x")</f>
        <v>1</v>
      </c>
      <c r="CL236">
        <f>COUNTIFS($L236:P236,"x")</f>
        <v>1</v>
      </c>
      <c r="CM236">
        <f>COUNTIFS($L236:Q236,"x")</f>
        <v>1</v>
      </c>
      <c r="CN236">
        <f>COUNTIFS($L236:R236,"x")</f>
        <v>1</v>
      </c>
      <c r="CO236" t="str" cm="1">
        <f t="array" ref="CO236">IFERROR(INDEX($CH$4:$CN$4,0,MATCH(1,$CH236:$CN236,0)),"")</f>
        <v>Thứ 5</v>
      </c>
      <c r="CP236" t="str" cm="1">
        <f t="array" ref="CP236">IFERROR(INDEX($CH$4:$CN$4,0,MATCH(2,$CH236:$CN236,0)),"")</f>
        <v/>
      </c>
      <c r="CQ236" t="str">
        <f t="shared" si="169"/>
        <v>Thứ 5</v>
      </c>
      <c r="CR236" t="str">
        <f t="shared" si="29"/>
        <v>F2 - Tuần 2 &amp; 4</v>
      </c>
    </row>
    <row r="237" spans="1:96" x14ac:dyDescent="0.3">
      <c r="A237" s="117" t="s">
        <v>35799</v>
      </c>
      <c r="B237" s="118" t="s">
        <v>33266</v>
      </c>
      <c r="C237" s="118" t="s">
        <v>33267</v>
      </c>
      <c r="D237" s="118" t="s">
        <v>39659</v>
      </c>
      <c r="E237" s="118" t="s">
        <v>39660</v>
      </c>
      <c r="F237" s="118" t="s">
        <v>10620</v>
      </c>
      <c r="G237" s="118" t="s">
        <v>37089</v>
      </c>
      <c r="H237" s="118" t="s">
        <v>37095</v>
      </c>
      <c r="I237" s="118" t="s">
        <v>22</v>
      </c>
      <c r="J237" s="119" t="s">
        <v>39658</v>
      </c>
      <c r="K237" s="119" t="s">
        <v>23</v>
      </c>
      <c r="L237" s="117" t="s">
        <v>23</v>
      </c>
      <c r="M237" s="117" t="s">
        <v>23</v>
      </c>
      <c r="N237" s="117" t="s">
        <v>23</v>
      </c>
      <c r="O237" s="117" t="s">
        <v>24</v>
      </c>
      <c r="P237" s="117" t="s">
        <v>23</v>
      </c>
      <c r="Q237" s="117" t="s">
        <v>23</v>
      </c>
      <c r="R237" s="117" t="s">
        <v>23</v>
      </c>
      <c r="S237" s="117" t="s">
        <v>24</v>
      </c>
      <c r="T237" s="117" t="s">
        <v>24</v>
      </c>
      <c r="U237" s="117" t="s">
        <v>24</v>
      </c>
      <c r="V237" s="117" t="s">
        <v>24</v>
      </c>
      <c r="W237" s="74" t="str">
        <f t="shared" si="135"/>
        <v>x</v>
      </c>
      <c r="X237" s="74" t="str">
        <f t="shared" si="136"/>
        <v>x</v>
      </c>
      <c r="Y237" s="74" t="str">
        <f t="shared" si="137"/>
        <v>x</v>
      </c>
      <c r="Z237" s="74" t="str">
        <f t="shared" si="138"/>
        <v>x</v>
      </c>
      <c r="AA237" t="str">
        <f>VLOOKUP($D237,'Tuyến và nhân viên'!$D:$M,6,0)</f>
        <v>HL00594</v>
      </c>
      <c r="AB237" t="str">
        <f>VLOOKUP($D237,'Tuyến và nhân viên'!$D:$M,7,0)</f>
        <v>Quách Ngọc Duyên</v>
      </c>
      <c r="AC237" s="16" t="str">
        <f>IFERROR(VLOOKUP($F237,DSKH!$D:$BF,53,0),"")</f>
        <v>F4</v>
      </c>
      <c r="AD237" s="16" t="str">
        <f>IFERROR(VLOOKUP($F237,DSKH!$D:$BF,54,0),"")</f>
        <v>OTC</v>
      </c>
      <c r="AE237" s="4">
        <f>SUMIFS('Doanh số khách hàng'!$F:$F,'Doanh số khách hàng'!$A:$A,'Chi tiết tuyến'!$F237)</f>
        <v>4994500</v>
      </c>
      <c r="AF237" s="16" t="str">
        <f t="shared" si="4"/>
        <v>F4</v>
      </c>
      <c r="AG237" s="16" t="str">
        <f t="shared" si="5"/>
        <v>F4</v>
      </c>
      <c r="AH237" t="b">
        <f t="shared" si="139"/>
        <v>1</v>
      </c>
      <c r="AI237" t="b">
        <f t="shared" si="140"/>
        <v>1</v>
      </c>
      <c r="AJ237">
        <f>IFERROR(VLOOKUP($AC237,Master!$D:$E,2,0),"")</f>
        <v>4</v>
      </c>
      <c r="AK237">
        <f>VLOOKUP($AF237,Master!$D:$E,2,0)</f>
        <v>4</v>
      </c>
      <c r="AL237" s="4">
        <f t="shared" si="141"/>
        <v>1248625</v>
      </c>
      <c r="AM237" t="str">
        <f>IFERROR(VLOOKUP($F237,DSKH!$D:$BF,31,0),"")</f>
        <v>Tỉnh Cà Mau</v>
      </c>
      <c r="AN237" t="str">
        <f>IFERROR(VLOOKUP($F237,DSKH!$D:$BF,29,0),"")</f>
        <v>Xã Phước Long</v>
      </c>
      <c r="AO237">
        <f>IFERROR(VLOOKUP($F237,DSKH!$D:$BF,52,0),"")</f>
        <v>4994500</v>
      </c>
      <c r="AP237">
        <f>IF(L237="x",1+COUNTIFS(AP$4:AP236,"&gt;0",$AA$4:$AA236,$AA236),0)</f>
        <v>0</v>
      </c>
      <c r="AQ237">
        <f>IF(M237="x",1+COUNTIFS(AQ$4:AQ236,"&gt;0",$AA$4:$AA236,$AA236),0)</f>
        <v>0</v>
      </c>
      <c r="AR237">
        <f>IF(N237="x",1+COUNTIFS(AR$4:AR236,"&gt;0",$AA$4:$AA236,$AA236),0)</f>
        <v>0</v>
      </c>
      <c r="AS237">
        <f>IF(O237="x",1+COUNTIFS(AS$4:AS236,"&gt;0",$AA$4:$AA236,$AA236),0)</f>
        <v>18</v>
      </c>
      <c r="AT237">
        <f>IF(P237="x",1+COUNTIFS(AT$4:AT236,"&gt;0",$AA$4:$AA236,$AA236),0)</f>
        <v>0</v>
      </c>
      <c r="AU237">
        <f>IF(Q237="x",1+COUNTIFS(AU$4:AU236,"&gt;0",$AA$4:$AA236,$AA236),0)</f>
        <v>0</v>
      </c>
      <c r="AV237">
        <f>IF(R237="x",1+COUNTIFS(AV$4:AV236,"&gt;0",$AA$4:$AA236,$AA236),0)</f>
        <v>0</v>
      </c>
      <c r="AW237">
        <f t="shared" si="8"/>
        <v>1</v>
      </c>
      <c r="AX237">
        <f t="shared" si="9"/>
        <v>1</v>
      </c>
      <c r="AY237">
        <f t="shared" si="142"/>
        <v>1</v>
      </c>
      <c r="AZ237">
        <f t="shared" si="143"/>
        <v>1</v>
      </c>
      <c r="BA237" s="4">
        <f t="shared" si="144"/>
        <v>0</v>
      </c>
      <c r="BB237" s="4">
        <f t="shared" si="145"/>
        <v>0</v>
      </c>
      <c r="BC237" s="4">
        <f t="shared" si="146"/>
        <v>0</v>
      </c>
      <c r="BD237" s="4">
        <f t="shared" si="147"/>
        <v>1248625</v>
      </c>
      <c r="BE237" s="4">
        <f t="shared" si="148"/>
        <v>0</v>
      </c>
      <c r="BF237" s="4">
        <f t="shared" si="149"/>
        <v>0</v>
      </c>
      <c r="BG237" s="4">
        <f t="shared" si="150"/>
        <v>0</v>
      </c>
      <c r="BH237" s="4">
        <f t="shared" si="151"/>
        <v>0</v>
      </c>
      <c r="BI237" s="4">
        <f t="shared" si="152"/>
        <v>0</v>
      </c>
      <c r="BJ237" s="4">
        <f t="shared" si="153"/>
        <v>0</v>
      </c>
      <c r="BK237" s="4">
        <f t="shared" si="154"/>
        <v>0</v>
      </c>
      <c r="BL237" s="4">
        <f t="shared" si="155"/>
        <v>0</v>
      </c>
      <c r="BM237" s="4">
        <f t="shared" si="156"/>
        <v>0</v>
      </c>
      <c r="BN237" s="4">
        <f t="shared" si="157"/>
        <v>0</v>
      </c>
      <c r="BO237">
        <f>SUMIFS(BH$5:BH237,$AA$5:$AA237,$AA237)</f>
        <v>12</v>
      </c>
      <c r="BP237">
        <f>SUMIFS(BI$5:BI237,$AA$5:$AA237,$AA237)</f>
        <v>7</v>
      </c>
      <c r="BQ237">
        <f>SUMIFS(BJ$5:BJ237,$AA$5:$AA237,$AA237)</f>
        <v>9</v>
      </c>
      <c r="BR237">
        <f>SUMIFS(BK$5:BK237,$AA$5:$AA237,$AA237)</f>
        <v>9</v>
      </c>
      <c r="BS237">
        <f>SUMIFS(BL$5:BL237,$AA$5:$AA237,$AA237)</f>
        <v>9</v>
      </c>
      <c r="BT237">
        <f>SUMIFS(BM$5:BM237,$AA$5:$AA237,$AA237)</f>
        <v>10</v>
      </c>
      <c r="BU237">
        <f>SUMIFS(BN$5:BN237,$AA$5:$AA237,$AA237)</f>
        <v>0</v>
      </c>
      <c r="BV237">
        <f t="shared" si="158"/>
        <v>14</v>
      </c>
      <c r="BW237">
        <f t="shared" si="159"/>
        <v>15</v>
      </c>
      <c r="BX237">
        <f t="shared" si="160"/>
        <v>14</v>
      </c>
      <c r="BY237">
        <f t="shared" si="161"/>
        <v>13</v>
      </c>
      <c r="BZ237">
        <f t="shared" si="162"/>
        <v>15</v>
      </c>
      <c r="CA237">
        <f t="shared" si="163"/>
        <v>21</v>
      </c>
      <c r="CB237">
        <f t="shared" si="164"/>
        <v>0</v>
      </c>
      <c r="CC237">
        <f t="shared" si="165"/>
        <v>0</v>
      </c>
      <c r="CD237">
        <f t="shared" si="166"/>
        <v>0</v>
      </c>
      <c r="CE237" t="str">
        <f>IFERROR(VLOOKUP($AA237,'Tuyến và nhân viên'!$I:$O,7,0),"")</f>
        <v>Trần Văn Khanh</v>
      </c>
      <c r="CF237">
        <f t="shared" si="167"/>
        <v>4</v>
      </c>
      <c r="CG237">
        <f t="shared" si="168"/>
        <v>1</v>
      </c>
      <c r="CH237">
        <f>COUNTIFS($L237:L237,"x")</f>
        <v>0</v>
      </c>
      <c r="CI237">
        <f>COUNTIFS($L237:M237,"x")</f>
        <v>0</v>
      </c>
      <c r="CJ237">
        <f>COUNTIFS($L237:N237,"x")</f>
        <v>0</v>
      </c>
      <c r="CK237">
        <f>COUNTIFS($L237:O237,"x")</f>
        <v>1</v>
      </c>
      <c r="CL237">
        <f>COUNTIFS($L237:P237,"x")</f>
        <v>1</v>
      </c>
      <c r="CM237">
        <f>COUNTIFS($L237:Q237,"x")</f>
        <v>1</v>
      </c>
      <c r="CN237">
        <f>COUNTIFS($L237:R237,"x")</f>
        <v>1</v>
      </c>
      <c r="CO237" t="str" cm="1">
        <f t="array" ref="CO237">IFERROR(INDEX($CH$4:$CN$4,0,MATCH(1,$CH237:$CN237,0)),"")</f>
        <v>Thứ 5</v>
      </c>
      <c r="CP237" t="str" cm="1">
        <f t="array" ref="CP237">IFERROR(INDEX($CH$4:$CN$4,0,MATCH(2,$CH237:$CN237,0)),"")</f>
        <v/>
      </c>
      <c r="CQ237" t="str">
        <f t="shared" si="169"/>
        <v>Thứ 5</v>
      </c>
      <c r="CR237" t="str">
        <f t="shared" si="29"/>
        <v>F4 - Tất cả các tuần</v>
      </c>
    </row>
    <row r="238" spans="1:96" x14ac:dyDescent="0.3">
      <c r="A238" s="117" t="s">
        <v>35811</v>
      </c>
      <c r="B238" s="118" t="s">
        <v>33266</v>
      </c>
      <c r="C238" s="118" t="s">
        <v>33267</v>
      </c>
      <c r="D238" s="118" t="s">
        <v>39659</v>
      </c>
      <c r="E238" s="118" t="s">
        <v>39660</v>
      </c>
      <c r="F238" s="118" t="s">
        <v>12605</v>
      </c>
      <c r="G238" s="118" t="s">
        <v>37098</v>
      </c>
      <c r="H238" s="118" t="s">
        <v>37103</v>
      </c>
      <c r="I238" s="118" t="s">
        <v>22</v>
      </c>
      <c r="J238" s="119" t="s">
        <v>39658</v>
      </c>
      <c r="K238" s="119" t="s">
        <v>23</v>
      </c>
      <c r="L238" s="117" t="s">
        <v>23</v>
      </c>
      <c r="M238" s="117" t="s">
        <v>23</v>
      </c>
      <c r="N238" s="117" t="s">
        <v>23</v>
      </c>
      <c r="O238" s="117" t="s">
        <v>24</v>
      </c>
      <c r="P238" s="117" t="s">
        <v>23</v>
      </c>
      <c r="Q238" s="117" t="s">
        <v>23</v>
      </c>
      <c r="R238" s="117" t="s">
        <v>23</v>
      </c>
      <c r="S238" s="117" t="s">
        <v>24</v>
      </c>
      <c r="T238" s="117" t="s">
        <v>24</v>
      </c>
      <c r="U238" s="117" t="s">
        <v>24</v>
      </c>
      <c r="V238" s="117" t="s">
        <v>24</v>
      </c>
      <c r="W238" s="74" t="str">
        <f t="shared" si="135"/>
        <v>x</v>
      </c>
      <c r="X238" s="74" t="str">
        <f t="shared" si="136"/>
        <v>x</v>
      </c>
      <c r="Y238" s="74" t="str">
        <f t="shared" si="137"/>
        <v>x</v>
      </c>
      <c r="Z238" s="74" t="str">
        <f t="shared" si="138"/>
        <v>x</v>
      </c>
      <c r="AA238" t="str">
        <f>VLOOKUP($D238,'Tuyến và nhân viên'!$D:$M,6,0)</f>
        <v>HL00594</v>
      </c>
      <c r="AB238" t="str">
        <f>VLOOKUP($D238,'Tuyến và nhân viên'!$D:$M,7,0)</f>
        <v>Quách Ngọc Duyên</v>
      </c>
      <c r="AC238" s="16" t="str">
        <f>IFERROR(VLOOKUP($F238,DSKH!$D:$BF,53,0),"")</f>
        <v>F4</v>
      </c>
      <c r="AD238" s="16" t="str">
        <f>IFERROR(VLOOKUP($F238,DSKH!$D:$BF,54,0),"")</f>
        <v>OTC</v>
      </c>
      <c r="AE238" s="4">
        <f>SUMIFS('Doanh số khách hàng'!$F:$F,'Doanh số khách hàng'!$A:$A,'Chi tiết tuyến'!$F238)</f>
        <v>1045130</v>
      </c>
      <c r="AF238" s="16" t="str">
        <f t="shared" si="4"/>
        <v>F4</v>
      </c>
      <c r="AG238" s="16" t="str">
        <f t="shared" si="5"/>
        <v>F4</v>
      </c>
      <c r="AH238" t="b">
        <f t="shared" si="139"/>
        <v>1</v>
      </c>
      <c r="AI238" t="b">
        <f t="shared" si="140"/>
        <v>1</v>
      </c>
      <c r="AJ238">
        <f>IFERROR(VLOOKUP($AC238,Master!$D:$E,2,0),"")</f>
        <v>4</v>
      </c>
      <c r="AK238">
        <f>VLOOKUP($AF238,Master!$D:$E,2,0)</f>
        <v>4</v>
      </c>
      <c r="AL238" s="4">
        <f t="shared" si="141"/>
        <v>261282.5</v>
      </c>
      <c r="AM238" t="str">
        <f>IFERROR(VLOOKUP($F238,DSKH!$D:$BF,31,0),"")</f>
        <v>Tỉnh Cà Mau</v>
      </c>
      <c r="AN238" t="str">
        <f>IFERROR(VLOOKUP($F238,DSKH!$D:$BF,29,0),"")</f>
        <v>Xã Phước Long</v>
      </c>
      <c r="AO238">
        <f>IFERROR(VLOOKUP($F238,DSKH!$D:$BF,52,0),"")</f>
        <v>1045130</v>
      </c>
      <c r="AP238">
        <f>IF(L238="x",1+COUNTIFS(AP$4:AP237,"&gt;0",$AA$4:$AA237,$AA237),0)</f>
        <v>0</v>
      </c>
      <c r="AQ238">
        <f>IF(M238="x",1+COUNTIFS(AQ$4:AQ237,"&gt;0",$AA$4:$AA237,$AA237),0)</f>
        <v>0</v>
      </c>
      <c r="AR238">
        <f>IF(N238="x",1+COUNTIFS(AR$4:AR237,"&gt;0",$AA$4:$AA237,$AA237),0)</f>
        <v>0</v>
      </c>
      <c r="AS238">
        <f>IF(O238="x",1+COUNTIFS(AS$4:AS237,"&gt;0",$AA$4:$AA237,$AA237),0)</f>
        <v>19</v>
      </c>
      <c r="AT238">
        <f>IF(P238="x",1+COUNTIFS(AT$4:AT237,"&gt;0",$AA$4:$AA237,$AA237),0)</f>
        <v>0</v>
      </c>
      <c r="AU238">
        <f>IF(Q238="x",1+COUNTIFS(AU$4:AU237,"&gt;0",$AA$4:$AA237,$AA237),0)</f>
        <v>0</v>
      </c>
      <c r="AV238">
        <f>IF(R238="x",1+COUNTIFS(AV$4:AV237,"&gt;0",$AA$4:$AA237,$AA237),0)</f>
        <v>0</v>
      </c>
      <c r="AW238">
        <f t="shared" si="8"/>
        <v>1</v>
      </c>
      <c r="AX238">
        <f t="shared" si="9"/>
        <v>1</v>
      </c>
      <c r="AY238">
        <f t="shared" si="142"/>
        <v>1</v>
      </c>
      <c r="AZ238">
        <f t="shared" si="143"/>
        <v>1</v>
      </c>
      <c r="BA238" s="4">
        <f t="shared" si="144"/>
        <v>0</v>
      </c>
      <c r="BB238" s="4">
        <f t="shared" si="145"/>
        <v>0</v>
      </c>
      <c r="BC238" s="4">
        <f t="shared" si="146"/>
        <v>0</v>
      </c>
      <c r="BD238" s="4">
        <f t="shared" si="147"/>
        <v>261282.5</v>
      </c>
      <c r="BE238" s="4">
        <f t="shared" si="148"/>
        <v>0</v>
      </c>
      <c r="BF238" s="4">
        <f t="shared" si="149"/>
        <v>0</v>
      </c>
      <c r="BG238" s="4">
        <f t="shared" si="150"/>
        <v>0</v>
      </c>
      <c r="BH238" s="4">
        <f t="shared" si="151"/>
        <v>0</v>
      </c>
      <c r="BI238" s="4">
        <f t="shared" si="152"/>
        <v>0</v>
      </c>
      <c r="BJ238" s="4">
        <f t="shared" si="153"/>
        <v>0</v>
      </c>
      <c r="BK238" s="4">
        <f t="shared" si="154"/>
        <v>0</v>
      </c>
      <c r="BL238" s="4">
        <f t="shared" si="155"/>
        <v>0</v>
      </c>
      <c r="BM238" s="4">
        <f t="shared" si="156"/>
        <v>0</v>
      </c>
      <c r="BN238" s="4">
        <f t="shared" si="157"/>
        <v>0</v>
      </c>
      <c r="BO238">
        <f>SUMIFS(BH$5:BH238,$AA$5:$AA238,$AA238)</f>
        <v>12</v>
      </c>
      <c r="BP238">
        <f>SUMIFS(BI$5:BI238,$AA$5:$AA238,$AA238)</f>
        <v>7</v>
      </c>
      <c r="BQ238">
        <f>SUMIFS(BJ$5:BJ238,$AA$5:$AA238,$AA238)</f>
        <v>9</v>
      </c>
      <c r="BR238">
        <f>SUMIFS(BK$5:BK238,$AA$5:$AA238,$AA238)</f>
        <v>9</v>
      </c>
      <c r="BS238">
        <f>SUMIFS(BL$5:BL238,$AA$5:$AA238,$AA238)</f>
        <v>9</v>
      </c>
      <c r="BT238">
        <f>SUMIFS(BM$5:BM238,$AA$5:$AA238,$AA238)</f>
        <v>10</v>
      </c>
      <c r="BU238">
        <f>SUMIFS(BN$5:BN238,$AA$5:$AA238,$AA238)</f>
        <v>0</v>
      </c>
      <c r="BV238">
        <f t="shared" si="158"/>
        <v>14</v>
      </c>
      <c r="BW238">
        <f t="shared" si="159"/>
        <v>15</v>
      </c>
      <c r="BX238">
        <f t="shared" si="160"/>
        <v>14</v>
      </c>
      <c r="BY238">
        <f t="shared" si="161"/>
        <v>13</v>
      </c>
      <c r="BZ238">
        <f t="shared" si="162"/>
        <v>15</v>
      </c>
      <c r="CA238">
        <f t="shared" si="163"/>
        <v>21</v>
      </c>
      <c r="CB238">
        <f t="shared" si="164"/>
        <v>0</v>
      </c>
      <c r="CC238">
        <f t="shared" si="165"/>
        <v>0</v>
      </c>
      <c r="CD238">
        <f t="shared" si="166"/>
        <v>0</v>
      </c>
      <c r="CE238" t="str">
        <f>IFERROR(VLOOKUP($AA238,'Tuyến và nhân viên'!$I:$O,7,0),"")</f>
        <v>Trần Văn Khanh</v>
      </c>
      <c r="CF238">
        <f t="shared" si="167"/>
        <v>4</v>
      </c>
      <c r="CG238">
        <f t="shared" si="168"/>
        <v>1</v>
      </c>
      <c r="CH238">
        <f>COUNTIFS($L238:L238,"x")</f>
        <v>0</v>
      </c>
      <c r="CI238">
        <f>COUNTIFS($L238:M238,"x")</f>
        <v>0</v>
      </c>
      <c r="CJ238">
        <f>COUNTIFS($L238:N238,"x")</f>
        <v>0</v>
      </c>
      <c r="CK238">
        <f>COUNTIFS($L238:O238,"x")</f>
        <v>1</v>
      </c>
      <c r="CL238">
        <f>COUNTIFS($L238:P238,"x")</f>
        <v>1</v>
      </c>
      <c r="CM238">
        <f>COUNTIFS($L238:Q238,"x")</f>
        <v>1</v>
      </c>
      <c r="CN238">
        <f>COUNTIFS($L238:R238,"x")</f>
        <v>1</v>
      </c>
      <c r="CO238" t="str" cm="1">
        <f t="array" ref="CO238">IFERROR(INDEX($CH$4:$CN$4,0,MATCH(1,$CH238:$CN238,0)),"")</f>
        <v>Thứ 5</v>
      </c>
      <c r="CP238" t="str" cm="1">
        <f t="array" ref="CP238">IFERROR(INDEX($CH$4:$CN$4,0,MATCH(2,$CH238:$CN238,0)),"")</f>
        <v/>
      </c>
      <c r="CQ238" t="str">
        <f t="shared" si="169"/>
        <v>Thứ 5</v>
      </c>
      <c r="CR238" t="str">
        <f t="shared" si="29"/>
        <v>F4 - Tất cả các tuần</v>
      </c>
    </row>
    <row r="239" spans="1:96" x14ac:dyDescent="0.3">
      <c r="A239" s="117" t="s">
        <v>35821</v>
      </c>
      <c r="B239" s="118" t="s">
        <v>33266</v>
      </c>
      <c r="C239" s="118" t="s">
        <v>33267</v>
      </c>
      <c r="D239" s="118" t="s">
        <v>39659</v>
      </c>
      <c r="E239" s="118" t="s">
        <v>39660</v>
      </c>
      <c r="F239" s="118" t="s">
        <v>29991</v>
      </c>
      <c r="G239" s="118" t="s">
        <v>37106</v>
      </c>
      <c r="H239" s="118" t="s">
        <v>37112</v>
      </c>
      <c r="I239" s="118" t="s">
        <v>22</v>
      </c>
      <c r="J239" s="119" t="s">
        <v>39658</v>
      </c>
      <c r="K239" s="119" t="s">
        <v>23</v>
      </c>
      <c r="L239" s="117" t="s">
        <v>23</v>
      </c>
      <c r="M239" s="117" t="s">
        <v>23</v>
      </c>
      <c r="N239" s="117" t="s">
        <v>23</v>
      </c>
      <c r="O239" s="117" t="s">
        <v>23</v>
      </c>
      <c r="P239" s="117" t="s">
        <v>23</v>
      </c>
      <c r="Q239" s="117" t="s">
        <v>24</v>
      </c>
      <c r="R239" s="117" t="s">
        <v>23</v>
      </c>
      <c r="S239" s="117" t="s">
        <v>24</v>
      </c>
      <c r="T239" s="117" t="s">
        <v>24</v>
      </c>
      <c r="U239" s="117" t="s">
        <v>24</v>
      </c>
      <c r="V239" s="117" t="s">
        <v>24</v>
      </c>
      <c r="W239" s="74" t="str">
        <f t="shared" si="135"/>
        <v>x</v>
      </c>
      <c r="X239" s="74" t="str">
        <f t="shared" si="136"/>
        <v>x</v>
      </c>
      <c r="Y239" s="74" t="str">
        <f t="shared" si="137"/>
        <v>x</v>
      </c>
      <c r="Z239" s="74" t="str">
        <f t="shared" si="138"/>
        <v>x</v>
      </c>
      <c r="AA239" t="str">
        <f>VLOOKUP($D239,'Tuyến và nhân viên'!$D:$M,6,0)</f>
        <v>HL00594</v>
      </c>
      <c r="AB239" t="str">
        <f>VLOOKUP($D239,'Tuyến và nhân viên'!$D:$M,7,0)</f>
        <v>Quách Ngọc Duyên</v>
      </c>
      <c r="AC239" s="16" t="str">
        <f>IFERROR(VLOOKUP($F239,DSKH!$D:$BF,53,0),"")</f>
        <v>F4</v>
      </c>
      <c r="AD239" s="16" t="str">
        <f>IFERROR(VLOOKUP($F239,DSKH!$D:$BF,54,0),"")</f>
        <v>OTC</v>
      </c>
      <c r="AE239" s="4">
        <f>SUMIFS('Doanh số khách hàng'!$F:$F,'Doanh số khách hàng'!$A:$A,'Chi tiết tuyến'!$F239)</f>
        <v>573333.33333333337</v>
      </c>
      <c r="AF239" s="16" t="str">
        <f t="shared" si="4"/>
        <v>F4</v>
      </c>
      <c r="AG239" s="16" t="str">
        <f t="shared" si="5"/>
        <v>F4</v>
      </c>
      <c r="AH239" t="b">
        <f t="shared" si="139"/>
        <v>1</v>
      </c>
      <c r="AI239" t="b">
        <f t="shared" si="140"/>
        <v>1</v>
      </c>
      <c r="AJ239">
        <f>IFERROR(VLOOKUP($AC239,Master!$D:$E,2,0),"")</f>
        <v>4</v>
      </c>
      <c r="AK239">
        <f>VLOOKUP($AF239,Master!$D:$E,2,0)</f>
        <v>4</v>
      </c>
      <c r="AL239" s="4">
        <f t="shared" si="141"/>
        <v>143333.33333333334</v>
      </c>
      <c r="AM239" t="str">
        <f>IFERROR(VLOOKUP($F239,DSKH!$D:$BF,31,0),"")</f>
        <v>Tỉnh Cà Mau</v>
      </c>
      <c r="AN239" t="str">
        <f>IFERROR(VLOOKUP($F239,DSKH!$D:$BF,29,0),"")</f>
        <v>Xã Vĩnh Lợi</v>
      </c>
      <c r="AO239">
        <f>IFERROR(VLOOKUP($F239,DSKH!$D:$BF,52,0),"")</f>
        <v>573333.33333333337</v>
      </c>
      <c r="AP239">
        <f>IF(L239="x",1+COUNTIFS(AP$4:AP238,"&gt;0",$AA$4:$AA238,$AA238),0)</f>
        <v>0</v>
      </c>
      <c r="AQ239">
        <f>IF(M239="x",1+COUNTIFS(AQ$4:AQ238,"&gt;0",$AA$4:$AA238,$AA238),0)</f>
        <v>0</v>
      </c>
      <c r="AR239">
        <f>IF(N239="x",1+COUNTIFS(AR$4:AR238,"&gt;0",$AA$4:$AA238,$AA238),0)</f>
        <v>0</v>
      </c>
      <c r="AS239">
        <f>IF(O239="x",1+COUNTIFS(AS$4:AS238,"&gt;0",$AA$4:$AA238,$AA238),0)</f>
        <v>0</v>
      </c>
      <c r="AT239">
        <f>IF(P239="x",1+COUNTIFS(AT$4:AT238,"&gt;0",$AA$4:$AA238,$AA238),0)</f>
        <v>0</v>
      </c>
      <c r="AU239">
        <f>IF(Q239="x",1+COUNTIFS(AU$4:AU238,"&gt;0",$AA$4:$AA238,$AA238),0)</f>
        <v>13</v>
      </c>
      <c r="AV239">
        <f>IF(R239="x",1+COUNTIFS(AV$4:AV238,"&gt;0",$AA$4:$AA238,$AA238),0)</f>
        <v>0</v>
      </c>
      <c r="AW239">
        <f t="shared" si="8"/>
        <v>1</v>
      </c>
      <c r="AX239">
        <f t="shared" si="9"/>
        <v>1</v>
      </c>
      <c r="AY239">
        <f t="shared" si="142"/>
        <v>1</v>
      </c>
      <c r="AZ239">
        <f t="shared" si="143"/>
        <v>1</v>
      </c>
      <c r="BA239" s="4">
        <f t="shared" si="144"/>
        <v>0</v>
      </c>
      <c r="BB239" s="4">
        <f t="shared" si="145"/>
        <v>0</v>
      </c>
      <c r="BC239" s="4">
        <f t="shared" si="146"/>
        <v>0</v>
      </c>
      <c r="BD239" s="4">
        <f t="shared" si="147"/>
        <v>0</v>
      </c>
      <c r="BE239" s="4">
        <f t="shared" si="148"/>
        <v>0</v>
      </c>
      <c r="BF239" s="4">
        <f t="shared" si="149"/>
        <v>143333.33333333334</v>
      </c>
      <c r="BG239" s="4">
        <f t="shared" si="150"/>
        <v>0</v>
      </c>
      <c r="BH239" s="4">
        <f t="shared" si="151"/>
        <v>0</v>
      </c>
      <c r="BI239" s="4">
        <f t="shared" si="152"/>
        <v>0</v>
      </c>
      <c r="BJ239" s="4">
        <f t="shared" si="153"/>
        <v>0</v>
      </c>
      <c r="BK239" s="4">
        <f t="shared" si="154"/>
        <v>0</v>
      </c>
      <c r="BL239" s="4">
        <f t="shared" si="155"/>
        <v>0</v>
      </c>
      <c r="BM239" s="4">
        <f t="shared" si="156"/>
        <v>0</v>
      </c>
      <c r="BN239" s="4">
        <f t="shared" si="157"/>
        <v>0</v>
      </c>
      <c r="BO239">
        <f>SUMIFS(BH$5:BH239,$AA$5:$AA239,$AA239)</f>
        <v>12</v>
      </c>
      <c r="BP239">
        <f>SUMIFS(BI$5:BI239,$AA$5:$AA239,$AA239)</f>
        <v>7</v>
      </c>
      <c r="BQ239">
        <f>SUMIFS(BJ$5:BJ239,$AA$5:$AA239,$AA239)</f>
        <v>9</v>
      </c>
      <c r="BR239">
        <f>SUMIFS(BK$5:BK239,$AA$5:$AA239,$AA239)</f>
        <v>9</v>
      </c>
      <c r="BS239">
        <f>SUMIFS(BL$5:BL239,$AA$5:$AA239,$AA239)</f>
        <v>9</v>
      </c>
      <c r="BT239">
        <f>SUMIFS(BM$5:BM239,$AA$5:$AA239,$AA239)</f>
        <v>10</v>
      </c>
      <c r="BU239">
        <f>SUMIFS(BN$5:BN239,$AA$5:$AA239,$AA239)</f>
        <v>0</v>
      </c>
      <c r="BV239">
        <f t="shared" si="158"/>
        <v>14</v>
      </c>
      <c r="BW239">
        <f t="shared" si="159"/>
        <v>15</v>
      </c>
      <c r="BX239">
        <f t="shared" si="160"/>
        <v>14</v>
      </c>
      <c r="BY239">
        <f t="shared" si="161"/>
        <v>13</v>
      </c>
      <c r="BZ239">
        <f t="shared" si="162"/>
        <v>15</v>
      </c>
      <c r="CA239">
        <f t="shared" si="163"/>
        <v>21</v>
      </c>
      <c r="CB239">
        <f t="shared" si="164"/>
        <v>0</v>
      </c>
      <c r="CC239">
        <f t="shared" si="165"/>
        <v>0</v>
      </c>
      <c r="CD239">
        <f t="shared" si="166"/>
        <v>0</v>
      </c>
      <c r="CE239" t="str">
        <f>IFERROR(VLOOKUP($AA239,'Tuyến và nhân viên'!$I:$O,7,0),"")</f>
        <v>Trần Văn Khanh</v>
      </c>
      <c r="CF239">
        <f t="shared" si="167"/>
        <v>4</v>
      </c>
      <c r="CG239">
        <f t="shared" si="168"/>
        <v>1</v>
      </c>
      <c r="CH239">
        <f>COUNTIFS($L239:L239,"x")</f>
        <v>0</v>
      </c>
      <c r="CI239">
        <f>COUNTIFS($L239:M239,"x")</f>
        <v>0</v>
      </c>
      <c r="CJ239">
        <f>COUNTIFS($L239:N239,"x")</f>
        <v>0</v>
      </c>
      <c r="CK239">
        <f>COUNTIFS($L239:O239,"x")</f>
        <v>0</v>
      </c>
      <c r="CL239">
        <f>COUNTIFS($L239:P239,"x")</f>
        <v>0</v>
      </c>
      <c r="CM239">
        <f>COUNTIFS($L239:Q239,"x")</f>
        <v>1</v>
      </c>
      <c r="CN239">
        <f>COUNTIFS($L239:R239,"x")</f>
        <v>1</v>
      </c>
      <c r="CO239" t="str" cm="1">
        <f t="array" ref="CO239">IFERROR(INDEX($CH$4:$CN$4,0,MATCH(1,$CH239:$CN239,0)),"")</f>
        <v>Thứ 7</v>
      </c>
      <c r="CP239" t="str" cm="1">
        <f t="array" ref="CP239">IFERROR(INDEX($CH$4:$CN$4,0,MATCH(2,$CH239:$CN239,0)),"")</f>
        <v/>
      </c>
      <c r="CQ239" t="str">
        <f t="shared" si="169"/>
        <v>Thứ 7</v>
      </c>
      <c r="CR239" t="str">
        <f t="shared" si="29"/>
        <v>F4 - Tất cả các tuần</v>
      </c>
    </row>
    <row r="240" spans="1:96" x14ac:dyDescent="0.3">
      <c r="A240" s="117" t="s">
        <v>35829</v>
      </c>
      <c r="B240" s="118" t="s">
        <v>33266</v>
      </c>
      <c r="C240" s="118" t="s">
        <v>33267</v>
      </c>
      <c r="D240" s="118" t="s">
        <v>39659</v>
      </c>
      <c r="E240" s="118" t="s">
        <v>39660</v>
      </c>
      <c r="F240" s="118" t="s">
        <v>4893</v>
      </c>
      <c r="G240" s="118" t="s">
        <v>37115</v>
      </c>
      <c r="H240" s="118" t="s">
        <v>37121</v>
      </c>
      <c r="I240" s="118" t="s">
        <v>22</v>
      </c>
      <c r="J240" s="119" t="s">
        <v>39658</v>
      </c>
      <c r="K240" s="119" t="s">
        <v>23</v>
      </c>
      <c r="L240" s="117" t="s">
        <v>23</v>
      </c>
      <c r="M240" s="117" t="s">
        <v>23</v>
      </c>
      <c r="N240" s="117" t="s">
        <v>23</v>
      </c>
      <c r="O240" s="117" t="s">
        <v>23</v>
      </c>
      <c r="P240" s="117" t="s">
        <v>23</v>
      </c>
      <c r="Q240" s="117" t="s">
        <v>24</v>
      </c>
      <c r="R240" s="117" t="s">
        <v>23</v>
      </c>
      <c r="S240" s="117" t="s">
        <v>24</v>
      </c>
      <c r="T240" s="117" t="s">
        <v>24</v>
      </c>
      <c r="U240" s="117" t="s">
        <v>24</v>
      </c>
      <c r="V240" s="117" t="s">
        <v>24</v>
      </c>
      <c r="W240" s="74" t="str">
        <f t="shared" si="135"/>
        <v>x</v>
      </c>
      <c r="X240" s="74" t="str">
        <f t="shared" si="136"/>
        <v/>
      </c>
      <c r="Y240" s="74" t="str">
        <f t="shared" si="137"/>
        <v>x</v>
      </c>
      <c r="Z240" s="74" t="str">
        <f t="shared" si="138"/>
        <v/>
      </c>
      <c r="AA240" t="str">
        <f>VLOOKUP($D240,'Tuyến và nhân viên'!$D:$M,6,0)</f>
        <v>HL00594</v>
      </c>
      <c r="AB240" t="str">
        <f>VLOOKUP($D240,'Tuyến và nhân viên'!$D:$M,7,0)</f>
        <v>Quách Ngọc Duyên</v>
      </c>
      <c r="AC240" s="16" t="str">
        <f>IFERROR(VLOOKUP($F240,DSKH!$D:$BF,53,0),"")</f>
        <v>F2</v>
      </c>
      <c r="AD240" s="16" t="str">
        <f>IFERROR(VLOOKUP($F240,DSKH!$D:$BF,54,0),"")</f>
        <v>OTC</v>
      </c>
      <c r="AE240" s="4">
        <f>SUMIFS('Doanh số khách hàng'!$F:$F,'Doanh số khách hàng'!$A:$A,'Chi tiết tuyến'!$F240)</f>
        <v>312966.66666666669</v>
      </c>
      <c r="AF240" s="16" t="str">
        <f t="shared" si="4"/>
        <v>F4</v>
      </c>
      <c r="AG240" s="16" t="str">
        <f t="shared" si="5"/>
        <v>F2</v>
      </c>
      <c r="AH240" t="b">
        <f t="shared" si="139"/>
        <v>0</v>
      </c>
      <c r="AI240" t="b">
        <f t="shared" si="140"/>
        <v>1</v>
      </c>
      <c r="AJ240">
        <f>IFERROR(VLOOKUP($AC240,Master!$D:$E,2,0),"")</f>
        <v>2</v>
      </c>
      <c r="AK240">
        <f>VLOOKUP($AF240,Master!$D:$E,2,0)</f>
        <v>4</v>
      </c>
      <c r="AL240" s="4">
        <f t="shared" si="141"/>
        <v>156483.33333333334</v>
      </c>
      <c r="AM240" t="str">
        <f>IFERROR(VLOOKUP($F240,DSKH!$D:$BF,31,0),"")</f>
        <v>Tỉnh Cà Mau</v>
      </c>
      <c r="AN240" t="str">
        <f>IFERROR(VLOOKUP($F240,DSKH!$D:$BF,29,0),"")</f>
        <v>Xã Vĩnh Lợi</v>
      </c>
      <c r="AO240">
        <f>IFERROR(VLOOKUP($F240,DSKH!$D:$BF,52,0),"")</f>
        <v>312966.66666666669</v>
      </c>
      <c r="AP240">
        <f>IF(L240="x",1+COUNTIFS(AP$4:AP239,"&gt;0",$AA$4:$AA239,$AA239),0)</f>
        <v>0</v>
      </c>
      <c r="AQ240">
        <f>IF(M240="x",1+COUNTIFS(AQ$4:AQ239,"&gt;0",$AA$4:$AA239,$AA239),0)</f>
        <v>0</v>
      </c>
      <c r="AR240">
        <f>IF(N240="x",1+COUNTIFS(AR$4:AR239,"&gt;0",$AA$4:$AA239,$AA239),0)</f>
        <v>0</v>
      </c>
      <c r="AS240">
        <f>IF(O240="x",1+COUNTIFS(AS$4:AS239,"&gt;0",$AA$4:$AA239,$AA239),0)</f>
        <v>0</v>
      </c>
      <c r="AT240">
        <f>IF(P240="x",1+COUNTIFS(AT$4:AT239,"&gt;0",$AA$4:$AA239,$AA239),0)</f>
        <v>0</v>
      </c>
      <c r="AU240">
        <f>IF(Q240="x",1+COUNTIFS(AU$4:AU239,"&gt;0",$AA$4:$AA239,$AA239),0)</f>
        <v>14</v>
      </c>
      <c r="AV240">
        <f>IF(R240="x",1+COUNTIFS(AV$4:AV239,"&gt;0",$AA$4:$AA239,$AA239),0)</f>
        <v>0</v>
      </c>
      <c r="AW240">
        <f t="shared" si="8"/>
        <v>1</v>
      </c>
      <c r="AX240">
        <f t="shared" si="9"/>
        <v>0</v>
      </c>
      <c r="AY240">
        <f t="shared" si="142"/>
        <v>1</v>
      </c>
      <c r="AZ240">
        <f t="shared" si="143"/>
        <v>0</v>
      </c>
      <c r="BA240" s="4">
        <f t="shared" si="144"/>
        <v>0</v>
      </c>
      <c r="BB240" s="4">
        <f t="shared" si="145"/>
        <v>0</v>
      </c>
      <c r="BC240" s="4">
        <f t="shared" si="146"/>
        <v>0</v>
      </c>
      <c r="BD240" s="4">
        <f t="shared" si="147"/>
        <v>0</v>
      </c>
      <c r="BE240" s="4">
        <f t="shared" si="148"/>
        <v>0</v>
      </c>
      <c r="BF240" s="4">
        <f t="shared" si="149"/>
        <v>156483.33333333334</v>
      </c>
      <c r="BG240" s="4">
        <f t="shared" si="150"/>
        <v>0</v>
      </c>
      <c r="BH240" s="4">
        <f t="shared" si="151"/>
        <v>0</v>
      </c>
      <c r="BI240" s="4">
        <f t="shared" si="152"/>
        <v>0</v>
      </c>
      <c r="BJ240" s="4">
        <f t="shared" si="153"/>
        <v>0</v>
      </c>
      <c r="BK240" s="4">
        <f t="shared" si="154"/>
        <v>0</v>
      </c>
      <c r="BL240" s="4">
        <f t="shared" si="155"/>
        <v>0</v>
      </c>
      <c r="BM240" s="4">
        <f t="shared" si="156"/>
        <v>1</v>
      </c>
      <c r="BN240" s="4">
        <f t="shared" si="157"/>
        <v>0</v>
      </c>
      <c r="BO240">
        <f>SUMIFS(BH$5:BH240,$AA$5:$AA240,$AA240)</f>
        <v>12</v>
      </c>
      <c r="BP240">
        <f>SUMIFS(BI$5:BI240,$AA$5:$AA240,$AA240)</f>
        <v>7</v>
      </c>
      <c r="BQ240">
        <f>SUMIFS(BJ$5:BJ240,$AA$5:$AA240,$AA240)</f>
        <v>9</v>
      </c>
      <c r="BR240">
        <f>SUMIFS(BK$5:BK240,$AA$5:$AA240,$AA240)</f>
        <v>9</v>
      </c>
      <c r="BS240">
        <f>SUMIFS(BL$5:BL240,$AA$5:$AA240,$AA240)</f>
        <v>9</v>
      </c>
      <c r="BT240">
        <f>SUMIFS(BM$5:BM240,$AA$5:$AA240,$AA240)</f>
        <v>11</v>
      </c>
      <c r="BU240">
        <f>SUMIFS(BN$5:BN240,$AA$5:$AA240,$AA240)</f>
        <v>0</v>
      </c>
      <c r="BV240">
        <f t="shared" si="158"/>
        <v>14</v>
      </c>
      <c r="BW240">
        <f t="shared" si="159"/>
        <v>15</v>
      </c>
      <c r="BX240">
        <f t="shared" si="160"/>
        <v>14</v>
      </c>
      <c r="BY240">
        <f t="shared" si="161"/>
        <v>13</v>
      </c>
      <c r="BZ240">
        <f t="shared" si="162"/>
        <v>15</v>
      </c>
      <c r="CA240">
        <f t="shared" si="163"/>
        <v>21</v>
      </c>
      <c r="CB240">
        <f t="shared" si="164"/>
        <v>0</v>
      </c>
      <c r="CC240">
        <f t="shared" si="165"/>
        <v>11</v>
      </c>
      <c r="CD240">
        <f t="shared" si="166"/>
        <v>21</v>
      </c>
      <c r="CE240" t="str">
        <f>IFERROR(VLOOKUP($AA240,'Tuyến và nhân viên'!$I:$O,7,0),"")</f>
        <v>Trần Văn Khanh</v>
      </c>
      <c r="CF240">
        <f t="shared" si="167"/>
        <v>2</v>
      </c>
      <c r="CG240">
        <f t="shared" si="168"/>
        <v>1</v>
      </c>
      <c r="CH240">
        <f>COUNTIFS($L240:L240,"x")</f>
        <v>0</v>
      </c>
      <c r="CI240">
        <f>COUNTIFS($L240:M240,"x")</f>
        <v>0</v>
      </c>
      <c r="CJ240">
        <f>COUNTIFS($L240:N240,"x")</f>
        <v>0</v>
      </c>
      <c r="CK240">
        <f>COUNTIFS($L240:O240,"x")</f>
        <v>0</v>
      </c>
      <c r="CL240">
        <f>COUNTIFS($L240:P240,"x")</f>
        <v>0</v>
      </c>
      <c r="CM240">
        <f>COUNTIFS($L240:Q240,"x")</f>
        <v>1</v>
      </c>
      <c r="CN240">
        <f>COUNTIFS($L240:R240,"x")</f>
        <v>1</v>
      </c>
      <c r="CO240" t="str" cm="1">
        <f t="array" ref="CO240">IFERROR(INDEX($CH$4:$CN$4,0,MATCH(1,$CH240:$CN240,0)),"")</f>
        <v>Thứ 7</v>
      </c>
      <c r="CP240" t="str" cm="1">
        <f t="array" ref="CP240">IFERROR(INDEX($CH$4:$CN$4,0,MATCH(2,$CH240:$CN240,0)),"")</f>
        <v/>
      </c>
      <c r="CQ240" t="str">
        <f t="shared" si="169"/>
        <v>Thứ 7</v>
      </c>
      <c r="CR240" t="str">
        <f t="shared" si="29"/>
        <v>F2 - Tuần 1 &amp; 3</v>
      </c>
    </row>
    <row r="241" spans="1:96" x14ac:dyDescent="0.3">
      <c r="A241" s="117" t="s">
        <v>35840</v>
      </c>
      <c r="B241" s="118" t="s">
        <v>33266</v>
      </c>
      <c r="C241" s="118" t="s">
        <v>33267</v>
      </c>
      <c r="D241" s="118" t="s">
        <v>39659</v>
      </c>
      <c r="E241" s="118" t="s">
        <v>39660</v>
      </c>
      <c r="F241" s="118" t="s">
        <v>28561</v>
      </c>
      <c r="G241" s="118" t="s">
        <v>37124</v>
      </c>
      <c r="H241" s="118" t="s">
        <v>37129</v>
      </c>
      <c r="I241" s="118" t="s">
        <v>22</v>
      </c>
      <c r="J241" s="119" t="s">
        <v>39658</v>
      </c>
      <c r="K241" s="119" t="s">
        <v>23</v>
      </c>
      <c r="L241" s="117" t="s">
        <v>23</v>
      </c>
      <c r="M241" s="117" t="s">
        <v>23</v>
      </c>
      <c r="N241" s="117" t="s">
        <v>23</v>
      </c>
      <c r="O241" s="117" t="s">
        <v>23</v>
      </c>
      <c r="P241" s="117" t="s">
        <v>23</v>
      </c>
      <c r="Q241" s="117" t="s">
        <v>24</v>
      </c>
      <c r="R241" s="117" t="s">
        <v>23</v>
      </c>
      <c r="S241" s="117" t="s">
        <v>24</v>
      </c>
      <c r="T241" s="117" t="s">
        <v>24</v>
      </c>
      <c r="U241" s="117" t="s">
        <v>24</v>
      </c>
      <c r="V241" s="117" t="s">
        <v>24</v>
      </c>
      <c r="W241" s="74" t="str">
        <f t="shared" si="135"/>
        <v>x</v>
      </c>
      <c r="X241" s="74" t="str">
        <f t="shared" si="136"/>
        <v>x</v>
      </c>
      <c r="Y241" s="74" t="str">
        <f t="shared" si="137"/>
        <v>x</v>
      </c>
      <c r="Z241" s="74" t="str">
        <f t="shared" si="138"/>
        <v>x</v>
      </c>
      <c r="AA241" t="str">
        <f>VLOOKUP($D241,'Tuyến và nhân viên'!$D:$M,6,0)</f>
        <v>HL00594</v>
      </c>
      <c r="AB241" t="str">
        <f>VLOOKUP($D241,'Tuyến và nhân viên'!$D:$M,7,0)</f>
        <v>Quách Ngọc Duyên</v>
      </c>
      <c r="AC241" s="16" t="str">
        <f>IFERROR(VLOOKUP($F241,DSKH!$D:$BF,53,0),"")</f>
        <v>F4</v>
      </c>
      <c r="AD241" s="16" t="str">
        <f>IFERROR(VLOOKUP($F241,DSKH!$D:$BF,54,0),"")</f>
        <v>OTC</v>
      </c>
      <c r="AE241" s="4">
        <f>SUMIFS('Doanh số khách hàng'!$F:$F,'Doanh số khách hàng'!$A:$A,'Chi tiết tuyến'!$F241)</f>
        <v>1012933.3333333334</v>
      </c>
      <c r="AF241" s="16" t="str">
        <f t="shared" si="4"/>
        <v>F4</v>
      </c>
      <c r="AG241" s="16" t="str">
        <f t="shared" si="5"/>
        <v>F4</v>
      </c>
      <c r="AH241" t="b">
        <f t="shared" si="139"/>
        <v>1</v>
      </c>
      <c r="AI241" t="b">
        <f t="shared" si="140"/>
        <v>1</v>
      </c>
      <c r="AJ241">
        <f>IFERROR(VLOOKUP($AC241,Master!$D:$E,2,0),"")</f>
        <v>4</v>
      </c>
      <c r="AK241">
        <f>VLOOKUP($AF241,Master!$D:$E,2,0)</f>
        <v>4</v>
      </c>
      <c r="AL241" s="4">
        <f t="shared" si="141"/>
        <v>253233.33333333334</v>
      </c>
      <c r="AM241" t="str">
        <f>IFERROR(VLOOKUP($F241,DSKH!$D:$BF,31,0),"")</f>
        <v>Tỉnh Cà Mau</v>
      </c>
      <c r="AN241" t="str">
        <f>IFERROR(VLOOKUP($F241,DSKH!$D:$BF,29,0),"")</f>
        <v>Xã Châu Thới</v>
      </c>
      <c r="AO241">
        <f>IFERROR(VLOOKUP($F241,DSKH!$D:$BF,52,0),"")</f>
        <v>1012933.3333333334</v>
      </c>
      <c r="AP241">
        <f>IF(L241="x",1+COUNTIFS(AP$4:AP240,"&gt;0",$AA$4:$AA240,$AA240),0)</f>
        <v>0</v>
      </c>
      <c r="AQ241">
        <f>IF(M241="x",1+COUNTIFS(AQ$4:AQ240,"&gt;0",$AA$4:$AA240,$AA240),0)</f>
        <v>0</v>
      </c>
      <c r="AR241">
        <f>IF(N241="x",1+COUNTIFS(AR$4:AR240,"&gt;0",$AA$4:$AA240,$AA240),0)</f>
        <v>0</v>
      </c>
      <c r="AS241">
        <f>IF(O241="x",1+COUNTIFS(AS$4:AS240,"&gt;0",$AA$4:$AA240,$AA240),0)</f>
        <v>0</v>
      </c>
      <c r="AT241">
        <f>IF(P241="x",1+COUNTIFS(AT$4:AT240,"&gt;0",$AA$4:$AA240,$AA240),0)</f>
        <v>0</v>
      </c>
      <c r="AU241">
        <f>IF(Q241="x",1+COUNTIFS(AU$4:AU240,"&gt;0",$AA$4:$AA240,$AA240),0)</f>
        <v>15</v>
      </c>
      <c r="AV241">
        <f>IF(R241="x",1+COUNTIFS(AV$4:AV240,"&gt;0",$AA$4:$AA240,$AA240),0)</f>
        <v>0</v>
      </c>
      <c r="AW241">
        <f t="shared" si="8"/>
        <v>1</v>
      </c>
      <c r="AX241">
        <f t="shared" si="9"/>
        <v>1</v>
      </c>
      <c r="AY241">
        <f t="shared" si="142"/>
        <v>1</v>
      </c>
      <c r="AZ241">
        <f t="shared" si="143"/>
        <v>1</v>
      </c>
      <c r="BA241" s="4">
        <f t="shared" si="144"/>
        <v>0</v>
      </c>
      <c r="BB241" s="4">
        <f t="shared" si="145"/>
        <v>0</v>
      </c>
      <c r="BC241" s="4">
        <f t="shared" si="146"/>
        <v>0</v>
      </c>
      <c r="BD241" s="4">
        <f t="shared" si="147"/>
        <v>0</v>
      </c>
      <c r="BE241" s="4">
        <f t="shared" si="148"/>
        <v>0</v>
      </c>
      <c r="BF241" s="4">
        <f t="shared" si="149"/>
        <v>253233.33333333334</v>
      </c>
      <c r="BG241" s="4">
        <f t="shared" si="150"/>
        <v>0</v>
      </c>
      <c r="BH241" s="4">
        <f t="shared" si="151"/>
        <v>0</v>
      </c>
      <c r="BI241" s="4">
        <f t="shared" si="152"/>
        <v>0</v>
      </c>
      <c r="BJ241" s="4">
        <f t="shared" si="153"/>
        <v>0</v>
      </c>
      <c r="BK241" s="4">
        <f t="shared" si="154"/>
        <v>0</v>
      </c>
      <c r="BL241" s="4">
        <f t="shared" si="155"/>
        <v>0</v>
      </c>
      <c r="BM241" s="4">
        <f t="shared" si="156"/>
        <v>0</v>
      </c>
      <c r="BN241" s="4">
        <f t="shared" si="157"/>
        <v>0</v>
      </c>
      <c r="BO241">
        <f>SUMIFS(BH$5:BH241,$AA$5:$AA241,$AA241)</f>
        <v>12</v>
      </c>
      <c r="BP241">
        <f>SUMIFS(BI$5:BI241,$AA$5:$AA241,$AA241)</f>
        <v>7</v>
      </c>
      <c r="BQ241">
        <f>SUMIFS(BJ$5:BJ241,$AA$5:$AA241,$AA241)</f>
        <v>9</v>
      </c>
      <c r="BR241">
        <f>SUMIFS(BK$5:BK241,$AA$5:$AA241,$AA241)</f>
        <v>9</v>
      </c>
      <c r="BS241">
        <f>SUMIFS(BL$5:BL241,$AA$5:$AA241,$AA241)</f>
        <v>9</v>
      </c>
      <c r="BT241">
        <f>SUMIFS(BM$5:BM241,$AA$5:$AA241,$AA241)</f>
        <v>11</v>
      </c>
      <c r="BU241">
        <f>SUMIFS(BN$5:BN241,$AA$5:$AA241,$AA241)</f>
        <v>0</v>
      </c>
      <c r="BV241">
        <f t="shared" si="158"/>
        <v>14</v>
      </c>
      <c r="BW241">
        <f t="shared" si="159"/>
        <v>15</v>
      </c>
      <c r="BX241">
        <f t="shared" si="160"/>
        <v>14</v>
      </c>
      <c r="BY241">
        <f t="shared" si="161"/>
        <v>13</v>
      </c>
      <c r="BZ241">
        <f t="shared" si="162"/>
        <v>15</v>
      </c>
      <c r="CA241">
        <f t="shared" si="163"/>
        <v>21</v>
      </c>
      <c r="CB241">
        <f t="shared" si="164"/>
        <v>0</v>
      </c>
      <c r="CC241">
        <f t="shared" si="165"/>
        <v>0</v>
      </c>
      <c r="CD241">
        <f t="shared" si="166"/>
        <v>0</v>
      </c>
      <c r="CE241" t="str">
        <f>IFERROR(VLOOKUP($AA241,'Tuyến và nhân viên'!$I:$O,7,0),"")</f>
        <v>Trần Văn Khanh</v>
      </c>
      <c r="CF241">
        <f t="shared" si="167"/>
        <v>4</v>
      </c>
      <c r="CG241">
        <f t="shared" si="168"/>
        <v>1</v>
      </c>
      <c r="CH241">
        <f>COUNTIFS($L241:L241,"x")</f>
        <v>0</v>
      </c>
      <c r="CI241">
        <f>COUNTIFS($L241:M241,"x")</f>
        <v>0</v>
      </c>
      <c r="CJ241">
        <f>COUNTIFS($L241:N241,"x")</f>
        <v>0</v>
      </c>
      <c r="CK241">
        <f>COUNTIFS($L241:O241,"x")</f>
        <v>0</v>
      </c>
      <c r="CL241">
        <f>COUNTIFS($L241:P241,"x")</f>
        <v>0</v>
      </c>
      <c r="CM241">
        <f>COUNTIFS($L241:Q241,"x")</f>
        <v>1</v>
      </c>
      <c r="CN241">
        <f>COUNTIFS($L241:R241,"x")</f>
        <v>1</v>
      </c>
      <c r="CO241" t="str" cm="1">
        <f t="array" ref="CO241">IFERROR(INDEX($CH$4:$CN$4,0,MATCH(1,$CH241:$CN241,0)),"")</f>
        <v>Thứ 7</v>
      </c>
      <c r="CP241" t="str" cm="1">
        <f t="array" ref="CP241">IFERROR(INDEX($CH$4:$CN$4,0,MATCH(2,$CH241:$CN241,0)),"")</f>
        <v/>
      </c>
      <c r="CQ241" t="str">
        <f t="shared" si="169"/>
        <v>Thứ 7</v>
      </c>
      <c r="CR241" t="str">
        <f t="shared" si="29"/>
        <v>F4 - Tất cả các tuần</v>
      </c>
    </row>
    <row r="242" spans="1:96" x14ac:dyDescent="0.3">
      <c r="A242" s="117" t="s">
        <v>35851</v>
      </c>
      <c r="B242" s="118" t="s">
        <v>33266</v>
      </c>
      <c r="C242" s="118" t="s">
        <v>33267</v>
      </c>
      <c r="D242" s="118" t="s">
        <v>39659</v>
      </c>
      <c r="E242" s="118" t="s">
        <v>39660</v>
      </c>
      <c r="F242" s="118" t="s">
        <v>1611</v>
      </c>
      <c r="G242" s="118" t="s">
        <v>37133</v>
      </c>
      <c r="H242" s="118" t="s">
        <v>37138</v>
      </c>
      <c r="I242" s="118" t="s">
        <v>22</v>
      </c>
      <c r="J242" s="119" t="s">
        <v>39658</v>
      </c>
      <c r="K242" s="119" t="s">
        <v>23</v>
      </c>
      <c r="L242" s="117" t="s">
        <v>23</v>
      </c>
      <c r="M242" s="117" t="s">
        <v>23</v>
      </c>
      <c r="N242" s="117" t="s">
        <v>23</v>
      </c>
      <c r="O242" s="117" t="s">
        <v>23</v>
      </c>
      <c r="P242" s="117" t="s">
        <v>23</v>
      </c>
      <c r="Q242" s="117" t="s">
        <v>24</v>
      </c>
      <c r="R242" s="117" t="s">
        <v>23</v>
      </c>
      <c r="S242" s="117" t="s">
        <v>24</v>
      </c>
      <c r="T242" s="117" t="s">
        <v>24</v>
      </c>
      <c r="U242" s="117" t="s">
        <v>24</v>
      </c>
      <c r="V242" s="117" t="s">
        <v>24</v>
      </c>
      <c r="W242" s="74" t="str">
        <f t="shared" si="135"/>
        <v>x</v>
      </c>
      <c r="X242" s="74" t="str">
        <f t="shared" si="136"/>
        <v>x</v>
      </c>
      <c r="Y242" s="74" t="str">
        <f t="shared" si="137"/>
        <v>x</v>
      </c>
      <c r="Z242" s="74" t="str">
        <f t="shared" si="138"/>
        <v>x</v>
      </c>
      <c r="AA242" t="str">
        <f>VLOOKUP($D242,'Tuyến và nhân viên'!$D:$M,6,0)</f>
        <v>HL00594</v>
      </c>
      <c r="AB242" t="str">
        <f>VLOOKUP($D242,'Tuyến và nhân viên'!$D:$M,7,0)</f>
        <v>Quách Ngọc Duyên</v>
      </c>
      <c r="AC242" s="16" t="str">
        <f>IFERROR(VLOOKUP($F242,DSKH!$D:$BF,53,0),"")</f>
        <v>F4</v>
      </c>
      <c r="AD242" s="16" t="str">
        <f>IFERROR(VLOOKUP($F242,DSKH!$D:$BF,54,0),"")</f>
        <v>OTC</v>
      </c>
      <c r="AE242" s="4">
        <f>SUMIFS('Doanh số khách hàng'!$F:$F,'Doanh số khách hàng'!$A:$A,'Chi tiết tuyến'!$F242)</f>
        <v>2502306.6666666665</v>
      </c>
      <c r="AF242" s="16" t="str">
        <f t="shared" si="4"/>
        <v>F4</v>
      </c>
      <c r="AG242" s="16" t="str">
        <f t="shared" si="5"/>
        <v>F4</v>
      </c>
      <c r="AH242" t="b">
        <f t="shared" si="139"/>
        <v>1</v>
      </c>
      <c r="AI242" t="b">
        <f t="shared" si="140"/>
        <v>1</v>
      </c>
      <c r="AJ242">
        <f>IFERROR(VLOOKUP($AC242,Master!$D:$E,2,0),"")</f>
        <v>4</v>
      </c>
      <c r="AK242">
        <f>VLOOKUP($AF242,Master!$D:$E,2,0)</f>
        <v>4</v>
      </c>
      <c r="AL242" s="4">
        <f t="shared" si="141"/>
        <v>625576.66666666663</v>
      </c>
      <c r="AM242" t="str">
        <f>IFERROR(VLOOKUP($F242,DSKH!$D:$BF,31,0),"")</f>
        <v>Tỉnh Cà Mau</v>
      </c>
      <c r="AN242" t="str">
        <f>IFERROR(VLOOKUP($F242,DSKH!$D:$BF,29,0),"")</f>
        <v>Xã Vĩnh Lợi</v>
      </c>
      <c r="AO242">
        <f>IFERROR(VLOOKUP($F242,DSKH!$D:$BF,52,0),"")</f>
        <v>2502306.6666666665</v>
      </c>
      <c r="AP242">
        <f>IF(L242="x",1+COUNTIFS(AP$4:AP241,"&gt;0",$AA$4:$AA241,$AA241),0)</f>
        <v>0</v>
      </c>
      <c r="AQ242">
        <f>IF(M242="x",1+COUNTIFS(AQ$4:AQ241,"&gt;0",$AA$4:$AA241,$AA241),0)</f>
        <v>0</v>
      </c>
      <c r="AR242">
        <f>IF(N242="x",1+COUNTIFS(AR$4:AR241,"&gt;0",$AA$4:$AA241,$AA241),0)</f>
        <v>0</v>
      </c>
      <c r="AS242">
        <f>IF(O242="x",1+COUNTIFS(AS$4:AS241,"&gt;0",$AA$4:$AA241,$AA241),0)</f>
        <v>0</v>
      </c>
      <c r="AT242">
        <f>IF(P242="x",1+COUNTIFS(AT$4:AT241,"&gt;0",$AA$4:$AA241,$AA241),0)</f>
        <v>0</v>
      </c>
      <c r="AU242">
        <f>IF(Q242="x",1+COUNTIFS(AU$4:AU241,"&gt;0",$AA$4:$AA241,$AA241),0)</f>
        <v>16</v>
      </c>
      <c r="AV242">
        <f>IF(R242="x",1+COUNTIFS(AV$4:AV241,"&gt;0",$AA$4:$AA241,$AA241),0)</f>
        <v>0</v>
      </c>
      <c r="AW242">
        <f t="shared" si="8"/>
        <v>1</v>
      </c>
      <c r="AX242">
        <f t="shared" si="9"/>
        <v>1</v>
      </c>
      <c r="AY242">
        <f t="shared" si="142"/>
        <v>1</v>
      </c>
      <c r="AZ242">
        <f t="shared" si="143"/>
        <v>1</v>
      </c>
      <c r="BA242" s="4">
        <f t="shared" si="144"/>
        <v>0</v>
      </c>
      <c r="BB242" s="4">
        <f t="shared" si="145"/>
        <v>0</v>
      </c>
      <c r="BC242" s="4">
        <f t="shared" si="146"/>
        <v>0</v>
      </c>
      <c r="BD242" s="4">
        <f t="shared" si="147"/>
        <v>0</v>
      </c>
      <c r="BE242" s="4">
        <f t="shared" si="148"/>
        <v>0</v>
      </c>
      <c r="BF242" s="4">
        <f t="shared" si="149"/>
        <v>625576.66666666663</v>
      </c>
      <c r="BG242" s="4">
        <f t="shared" si="150"/>
        <v>0</v>
      </c>
      <c r="BH242" s="4">
        <f t="shared" si="151"/>
        <v>0</v>
      </c>
      <c r="BI242" s="4">
        <f t="shared" si="152"/>
        <v>0</v>
      </c>
      <c r="BJ242" s="4">
        <f t="shared" si="153"/>
        <v>0</v>
      </c>
      <c r="BK242" s="4">
        <f t="shared" si="154"/>
        <v>0</v>
      </c>
      <c r="BL242" s="4">
        <f t="shared" si="155"/>
        <v>0</v>
      </c>
      <c r="BM242" s="4">
        <f t="shared" si="156"/>
        <v>0</v>
      </c>
      <c r="BN242" s="4">
        <f t="shared" si="157"/>
        <v>0</v>
      </c>
      <c r="BO242">
        <f>SUMIFS(BH$5:BH242,$AA$5:$AA242,$AA242)</f>
        <v>12</v>
      </c>
      <c r="BP242">
        <f>SUMIFS(BI$5:BI242,$AA$5:$AA242,$AA242)</f>
        <v>7</v>
      </c>
      <c r="BQ242">
        <f>SUMIFS(BJ$5:BJ242,$AA$5:$AA242,$AA242)</f>
        <v>9</v>
      </c>
      <c r="BR242">
        <f>SUMIFS(BK$5:BK242,$AA$5:$AA242,$AA242)</f>
        <v>9</v>
      </c>
      <c r="BS242">
        <f>SUMIFS(BL$5:BL242,$AA$5:$AA242,$AA242)</f>
        <v>9</v>
      </c>
      <c r="BT242">
        <f>SUMIFS(BM$5:BM242,$AA$5:$AA242,$AA242)</f>
        <v>11</v>
      </c>
      <c r="BU242">
        <f>SUMIFS(BN$5:BN242,$AA$5:$AA242,$AA242)</f>
        <v>0</v>
      </c>
      <c r="BV242">
        <f t="shared" si="158"/>
        <v>14</v>
      </c>
      <c r="BW242">
        <f t="shared" si="159"/>
        <v>15</v>
      </c>
      <c r="BX242">
        <f t="shared" si="160"/>
        <v>14</v>
      </c>
      <c r="BY242">
        <f t="shared" si="161"/>
        <v>13</v>
      </c>
      <c r="BZ242">
        <f t="shared" si="162"/>
        <v>15</v>
      </c>
      <c r="CA242">
        <f t="shared" si="163"/>
        <v>21</v>
      </c>
      <c r="CB242">
        <f t="shared" si="164"/>
        <v>0</v>
      </c>
      <c r="CC242">
        <f t="shared" si="165"/>
        <v>0</v>
      </c>
      <c r="CD242">
        <f t="shared" si="166"/>
        <v>0</v>
      </c>
      <c r="CE242" t="str">
        <f>IFERROR(VLOOKUP($AA242,'Tuyến và nhân viên'!$I:$O,7,0),"")</f>
        <v>Trần Văn Khanh</v>
      </c>
      <c r="CF242">
        <f t="shared" si="167"/>
        <v>4</v>
      </c>
      <c r="CG242">
        <f t="shared" si="168"/>
        <v>1</v>
      </c>
      <c r="CH242">
        <f>COUNTIFS($L242:L242,"x")</f>
        <v>0</v>
      </c>
      <c r="CI242">
        <f>COUNTIFS($L242:M242,"x")</f>
        <v>0</v>
      </c>
      <c r="CJ242">
        <f>COUNTIFS($L242:N242,"x")</f>
        <v>0</v>
      </c>
      <c r="CK242">
        <f>COUNTIFS($L242:O242,"x")</f>
        <v>0</v>
      </c>
      <c r="CL242">
        <f>COUNTIFS($L242:P242,"x")</f>
        <v>0</v>
      </c>
      <c r="CM242">
        <f>COUNTIFS($L242:Q242,"x")</f>
        <v>1</v>
      </c>
      <c r="CN242">
        <f>COUNTIFS($L242:R242,"x")</f>
        <v>1</v>
      </c>
      <c r="CO242" t="str" cm="1">
        <f t="array" ref="CO242">IFERROR(INDEX($CH$4:$CN$4,0,MATCH(1,$CH242:$CN242,0)),"")</f>
        <v>Thứ 7</v>
      </c>
      <c r="CP242" t="str" cm="1">
        <f t="array" ref="CP242">IFERROR(INDEX($CH$4:$CN$4,0,MATCH(2,$CH242:$CN242,0)),"")</f>
        <v/>
      </c>
      <c r="CQ242" t="str">
        <f t="shared" si="169"/>
        <v>Thứ 7</v>
      </c>
      <c r="CR242" t="str">
        <f t="shared" si="29"/>
        <v>F4 - Tất cả các tuần</v>
      </c>
    </row>
    <row r="243" spans="1:96" x14ac:dyDescent="0.3">
      <c r="A243" s="117" t="s">
        <v>35860</v>
      </c>
      <c r="B243" s="118" t="s">
        <v>33266</v>
      </c>
      <c r="C243" s="118" t="s">
        <v>33267</v>
      </c>
      <c r="D243" s="118" t="s">
        <v>39659</v>
      </c>
      <c r="E243" s="118" t="s">
        <v>39660</v>
      </c>
      <c r="F243" s="118" t="s">
        <v>37141</v>
      </c>
      <c r="G243" s="118" t="s">
        <v>37142</v>
      </c>
      <c r="H243" s="118" t="s">
        <v>37146</v>
      </c>
      <c r="I243" s="118" t="s">
        <v>22</v>
      </c>
      <c r="J243" s="119" t="s">
        <v>39658</v>
      </c>
      <c r="K243" s="119" t="s">
        <v>23</v>
      </c>
      <c r="L243" s="117" t="s">
        <v>23</v>
      </c>
      <c r="M243" s="117" t="s">
        <v>23</v>
      </c>
      <c r="N243" s="117" t="s">
        <v>23</v>
      </c>
      <c r="O243" s="117" t="s">
        <v>23</v>
      </c>
      <c r="P243" s="117" t="s">
        <v>23</v>
      </c>
      <c r="Q243" s="117" t="s">
        <v>24</v>
      </c>
      <c r="R243" s="117" t="s">
        <v>23</v>
      </c>
      <c r="S243" s="117" t="s">
        <v>24</v>
      </c>
      <c r="T243" s="117" t="s">
        <v>24</v>
      </c>
      <c r="U243" s="117" t="s">
        <v>24</v>
      </c>
      <c r="V243" s="117" t="s">
        <v>24</v>
      </c>
      <c r="W243" s="74" t="str">
        <f t="shared" si="135"/>
        <v/>
      </c>
      <c r="X243" s="74" t="str">
        <f t="shared" si="136"/>
        <v>x</v>
      </c>
      <c r="Y243" s="74" t="str">
        <f t="shared" si="137"/>
        <v/>
      </c>
      <c r="Z243" s="74" t="str">
        <f t="shared" si="138"/>
        <v>x</v>
      </c>
      <c r="AA243" t="str">
        <f>VLOOKUP($D243,'Tuyến và nhân viên'!$D:$M,6,0)</f>
        <v>HL00594</v>
      </c>
      <c r="AB243" t="str">
        <f>VLOOKUP($D243,'Tuyến và nhân viên'!$D:$M,7,0)</f>
        <v>Quách Ngọc Duyên</v>
      </c>
      <c r="AC243" s="16" t="str">
        <f>IFERROR(VLOOKUP($F243,DSKH!$D:$BF,53,0),"")</f>
        <v>F2</v>
      </c>
      <c r="AD243" s="16" t="str">
        <f>IFERROR(VLOOKUP($F243,DSKH!$D:$BF,54,0),"")</f>
        <v>OTC</v>
      </c>
      <c r="AE243" s="4">
        <f>SUMIFS('Doanh số khách hàng'!$F:$F,'Doanh số khách hàng'!$A:$A,'Chi tiết tuyến'!$F243)</f>
        <v>0</v>
      </c>
      <c r="AF243" s="16" t="str">
        <f t="shared" si="4"/>
        <v>F4</v>
      </c>
      <c r="AG243" s="16" t="str">
        <f t="shared" si="5"/>
        <v>F2</v>
      </c>
      <c r="AH243" t="b">
        <f t="shared" si="139"/>
        <v>0</v>
      </c>
      <c r="AI243" t="b">
        <f t="shared" si="140"/>
        <v>1</v>
      </c>
      <c r="AJ243">
        <f>IFERROR(VLOOKUP($AC243,Master!$D:$E,2,0),"")</f>
        <v>2</v>
      </c>
      <c r="AK243">
        <f>VLOOKUP($AF243,Master!$D:$E,2,0)</f>
        <v>4</v>
      </c>
      <c r="AL243" s="4">
        <f t="shared" si="141"/>
        <v>0</v>
      </c>
      <c r="AM243" t="str">
        <f>IFERROR(VLOOKUP($F243,DSKH!$D:$BF,31,0),"")</f>
        <v>Tỉnh Cà Mau</v>
      </c>
      <c r="AN243" t="str">
        <f>IFERROR(VLOOKUP($F243,DSKH!$D:$BF,29,0),"")</f>
        <v>Xã Vĩnh Lợi</v>
      </c>
      <c r="AO243">
        <f>IFERROR(VLOOKUP($F243,DSKH!$D:$BF,52,0),"")</f>
        <v>0</v>
      </c>
      <c r="AP243">
        <f>IF(L243="x",1+COUNTIFS(AP$4:AP242,"&gt;0",$AA$4:$AA242,$AA242),0)</f>
        <v>0</v>
      </c>
      <c r="AQ243">
        <f>IF(M243="x",1+COUNTIFS(AQ$4:AQ242,"&gt;0",$AA$4:$AA242,$AA242),0)</f>
        <v>0</v>
      </c>
      <c r="AR243">
        <f>IF(N243="x",1+COUNTIFS(AR$4:AR242,"&gt;0",$AA$4:$AA242,$AA242),0)</f>
        <v>0</v>
      </c>
      <c r="AS243">
        <f>IF(O243="x",1+COUNTIFS(AS$4:AS242,"&gt;0",$AA$4:$AA242,$AA242),0)</f>
        <v>0</v>
      </c>
      <c r="AT243">
        <f>IF(P243="x",1+COUNTIFS(AT$4:AT242,"&gt;0",$AA$4:$AA242,$AA242),0)</f>
        <v>0</v>
      </c>
      <c r="AU243">
        <f>IF(Q243="x",1+COUNTIFS(AU$4:AU242,"&gt;0",$AA$4:$AA242,$AA242),0)</f>
        <v>17</v>
      </c>
      <c r="AV243">
        <f>IF(R243="x",1+COUNTIFS(AV$4:AV242,"&gt;0",$AA$4:$AA242,$AA242),0)</f>
        <v>0</v>
      </c>
      <c r="AW243">
        <f t="shared" si="8"/>
        <v>0</v>
      </c>
      <c r="AX243">
        <f t="shared" si="9"/>
        <v>1</v>
      </c>
      <c r="AY243">
        <f t="shared" si="142"/>
        <v>0</v>
      </c>
      <c r="AZ243">
        <f t="shared" si="143"/>
        <v>1</v>
      </c>
      <c r="BA243" s="4">
        <f t="shared" si="144"/>
        <v>0</v>
      </c>
      <c r="BB243" s="4">
        <f t="shared" si="145"/>
        <v>0</v>
      </c>
      <c r="BC243" s="4">
        <f t="shared" si="146"/>
        <v>0</v>
      </c>
      <c r="BD243" s="4">
        <f t="shared" si="147"/>
        <v>0</v>
      </c>
      <c r="BE243" s="4">
        <f t="shared" si="148"/>
        <v>0</v>
      </c>
      <c r="BF243" s="4">
        <f t="shared" si="149"/>
        <v>0</v>
      </c>
      <c r="BG243" s="4">
        <f t="shared" si="150"/>
        <v>0</v>
      </c>
      <c r="BH243" s="4">
        <f t="shared" si="151"/>
        <v>0</v>
      </c>
      <c r="BI243" s="4">
        <f t="shared" si="152"/>
        <v>0</v>
      </c>
      <c r="BJ243" s="4">
        <f t="shared" si="153"/>
        <v>0</v>
      </c>
      <c r="BK243" s="4">
        <f t="shared" si="154"/>
        <v>0</v>
      </c>
      <c r="BL243" s="4">
        <f t="shared" si="155"/>
        <v>0</v>
      </c>
      <c r="BM243" s="4">
        <f t="shared" si="156"/>
        <v>1</v>
      </c>
      <c r="BN243" s="4">
        <f t="shared" si="157"/>
        <v>0</v>
      </c>
      <c r="BO243">
        <f>SUMIFS(BH$5:BH243,$AA$5:$AA243,$AA243)</f>
        <v>12</v>
      </c>
      <c r="BP243">
        <f>SUMIFS(BI$5:BI243,$AA$5:$AA243,$AA243)</f>
        <v>7</v>
      </c>
      <c r="BQ243">
        <f>SUMIFS(BJ$5:BJ243,$AA$5:$AA243,$AA243)</f>
        <v>9</v>
      </c>
      <c r="BR243">
        <f>SUMIFS(BK$5:BK243,$AA$5:$AA243,$AA243)</f>
        <v>9</v>
      </c>
      <c r="BS243">
        <f>SUMIFS(BL$5:BL243,$AA$5:$AA243,$AA243)</f>
        <v>9</v>
      </c>
      <c r="BT243">
        <f>SUMIFS(BM$5:BM243,$AA$5:$AA243,$AA243)</f>
        <v>12</v>
      </c>
      <c r="BU243">
        <f>SUMIFS(BN$5:BN243,$AA$5:$AA243,$AA243)</f>
        <v>0</v>
      </c>
      <c r="BV243">
        <f t="shared" si="158"/>
        <v>14</v>
      </c>
      <c r="BW243">
        <f t="shared" si="159"/>
        <v>15</v>
      </c>
      <c r="BX243">
        <f t="shared" si="160"/>
        <v>14</v>
      </c>
      <c r="BY243">
        <f t="shared" si="161"/>
        <v>13</v>
      </c>
      <c r="BZ243">
        <f t="shared" si="162"/>
        <v>15</v>
      </c>
      <c r="CA243">
        <f t="shared" si="163"/>
        <v>21</v>
      </c>
      <c r="CB243">
        <f t="shared" si="164"/>
        <v>0</v>
      </c>
      <c r="CC243">
        <f t="shared" si="165"/>
        <v>12</v>
      </c>
      <c r="CD243">
        <f t="shared" si="166"/>
        <v>21</v>
      </c>
      <c r="CE243" t="str">
        <f>IFERROR(VLOOKUP($AA243,'Tuyến và nhân viên'!$I:$O,7,0),"")</f>
        <v>Trần Văn Khanh</v>
      </c>
      <c r="CF243">
        <f t="shared" si="167"/>
        <v>2</v>
      </c>
      <c r="CG243">
        <f t="shared" si="168"/>
        <v>1</v>
      </c>
      <c r="CH243">
        <f>COUNTIFS($L243:L243,"x")</f>
        <v>0</v>
      </c>
      <c r="CI243">
        <f>COUNTIFS($L243:M243,"x")</f>
        <v>0</v>
      </c>
      <c r="CJ243">
        <f>COUNTIFS($L243:N243,"x")</f>
        <v>0</v>
      </c>
      <c r="CK243">
        <f>COUNTIFS($L243:O243,"x")</f>
        <v>0</v>
      </c>
      <c r="CL243">
        <f>COUNTIFS($L243:P243,"x")</f>
        <v>0</v>
      </c>
      <c r="CM243">
        <f>COUNTIFS($L243:Q243,"x")</f>
        <v>1</v>
      </c>
      <c r="CN243">
        <f>COUNTIFS($L243:R243,"x")</f>
        <v>1</v>
      </c>
      <c r="CO243" t="str" cm="1">
        <f t="array" ref="CO243">IFERROR(INDEX($CH$4:$CN$4,0,MATCH(1,$CH243:$CN243,0)),"")</f>
        <v>Thứ 7</v>
      </c>
      <c r="CP243" t="str" cm="1">
        <f t="array" ref="CP243">IFERROR(INDEX($CH$4:$CN$4,0,MATCH(2,$CH243:$CN243,0)),"")</f>
        <v/>
      </c>
      <c r="CQ243" t="str">
        <f t="shared" si="169"/>
        <v>Thứ 7</v>
      </c>
      <c r="CR243" t="str">
        <f t="shared" si="29"/>
        <v>F2 - Tuần 2 &amp; 4</v>
      </c>
    </row>
    <row r="244" spans="1:96" x14ac:dyDescent="0.3">
      <c r="A244" s="117" t="s">
        <v>35869</v>
      </c>
      <c r="B244" s="118" t="s">
        <v>33266</v>
      </c>
      <c r="C244" s="118" t="s">
        <v>33267</v>
      </c>
      <c r="D244" s="118" t="s">
        <v>39659</v>
      </c>
      <c r="E244" s="118" t="s">
        <v>39660</v>
      </c>
      <c r="F244" s="118" t="s">
        <v>23949</v>
      </c>
      <c r="G244" s="118" t="s">
        <v>37149</v>
      </c>
      <c r="H244" s="118" t="s">
        <v>37154</v>
      </c>
      <c r="I244" s="118" t="s">
        <v>22</v>
      </c>
      <c r="J244" s="119" t="s">
        <v>39658</v>
      </c>
      <c r="K244" s="119" t="s">
        <v>23</v>
      </c>
      <c r="L244" s="117" t="s">
        <v>23</v>
      </c>
      <c r="M244" s="117" t="s">
        <v>23</v>
      </c>
      <c r="N244" s="117" t="s">
        <v>23</v>
      </c>
      <c r="O244" s="117" t="s">
        <v>23</v>
      </c>
      <c r="P244" s="117" t="s">
        <v>23</v>
      </c>
      <c r="Q244" s="117" t="s">
        <v>24</v>
      </c>
      <c r="R244" s="117" t="s">
        <v>23</v>
      </c>
      <c r="S244" s="117" t="s">
        <v>24</v>
      </c>
      <c r="T244" s="117" t="s">
        <v>24</v>
      </c>
      <c r="U244" s="117" t="s">
        <v>24</v>
      </c>
      <c r="V244" s="117" t="s">
        <v>24</v>
      </c>
      <c r="W244" s="74" t="str">
        <f t="shared" si="135"/>
        <v>x</v>
      </c>
      <c r="X244" s="74" t="str">
        <f t="shared" si="136"/>
        <v>x</v>
      </c>
      <c r="Y244" s="74" t="str">
        <f t="shared" si="137"/>
        <v>x</v>
      </c>
      <c r="Z244" s="74" t="str">
        <f t="shared" si="138"/>
        <v>x</v>
      </c>
      <c r="AA244" t="str">
        <f>VLOOKUP($D244,'Tuyến và nhân viên'!$D:$M,6,0)</f>
        <v>HL00594</v>
      </c>
      <c r="AB244" t="str">
        <f>VLOOKUP($D244,'Tuyến và nhân viên'!$D:$M,7,0)</f>
        <v>Quách Ngọc Duyên</v>
      </c>
      <c r="AC244" s="16" t="str">
        <f>IFERROR(VLOOKUP($F244,DSKH!$D:$BF,53,0),"")</f>
        <v>F4</v>
      </c>
      <c r="AD244" s="16" t="str">
        <f>IFERROR(VLOOKUP($F244,DSKH!$D:$BF,54,0),"")</f>
        <v>OTC</v>
      </c>
      <c r="AE244" s="4">
        <f>SUMIFS('Doanh số khách hàng'!$F:$F,'Doanh số khách hàng'!$A:$A,'Chi tiết tuyến'!$F244)</f>
        <v>1096086.6666666667</v>
      </c>
      <c r="AF244" s="16" t="str">
        <f t="shared" si="4"/>
        <v>F4</v>
      </c>
      <c r="AG244" s="16" t="str">
        <f t="shared" si="5"/>
        <v>F4</v>
      </c>
      <c r="AH244" t="b">
        <f t="shared" si="139"/>
        <v>1</v>
      </c>
      <c r="AI244" t="b">
        <f t="shared" si="140"/>
        <v>1</v>
      </c>
      <c r="AJ244">
        <f>IFERROR(VLOOKUP($AC244,Master!$D:$E,2,0),"")</f>
        <v>4</v>
      </c>
      <c r="AK244">
        <f>VLOOKUP($AF244,Master!$D:$E,2,0)</f>
        <v>4</v>
      </c>
      <c r="AL244" s="4">
        <f t="shared" si="141"/>
        <v>274021.66666666669</v>
      </c>
      <c r="AM244" t="str">
        <f>IFERROR(VLOOKUP($F244,DSKH!$D:$BF,31,0),"")</f>
        <v>Tỉnh Cà Mau</v>
      </c>
      <c r="AN244" t="str">
        <f>IFERROR(VLOOKUP($F244,DSKH!$D:$BF,29,0),"")</f>
        <v>Xã Vĩnh Lợi</v>
      </c>
      <c r="AO244">
        <f>IFERROR(VLOOKUP($F244,DSKH!$D:$BF,52,0),"")</f>
        <v>1096086.6666666667</v>
      </c>
      <c r="AP244">
        <f>IF(L244="x",1+COUNTIFS(AP$4:AP243,"&gt;0",$AA$4:$AA243,$AA243),0)</f>
        <v>0</v>
      </c>
      <c r="AQ244">
        <f>IF(M244="x",1+COUNTIFS(AQ$4:AQ243,"&gt;0",$AA$4:$AA243,$AA243),0)</f>
        <v>0</v>
      </c>
      <c r="AR244">
        <f>IF(N244="x",1+COUNTIFS(AR$4:AR243,"&gt;0",$AA$4:$AA243,$AA243),0)</f>
        <v>0</v>
      </c>
      <c r="AS244">
        <f>IF(O244="x",1+COUNTIFS(AS$4:AS243,"&gt;0",$AA$4:$AA243,$AA243),0)</f>
        <v>0</v>
      </c>
      <c r="AT244">
        <f>IF(P244="x",1+COUNTIFS(AT$4:AT243,"&gt;0",$AA$4:$AA243,$AA243),0)</f>
        <v>0</v>
      </c>
      <c r="AU244">
        <f>IF(Q244="x",1+COUNTIFS(AU$4:AU243,"&gt;0",$AA$4:$AA243,$AA243),0)</f>
        <v>18</v>
      </c>
      <c r="AV244">
        <f>IF(R244="x",1+COUNTIFS(AV$4:AV243,"&gt;0",$AA$4:$AA243,$AA243),0)</f>
        <v>0</v>
      </c>
      <c r="AW244">
        <f t="shared" si="8"/>
        <v>1</v>
      </c>
      <c r="AX244">
        <f t="shared" si="9"/>
        <v>1</v>
      </c>
      <c r="AY244">
        <f t="shared" si="142"/>
        <v>1</v>
      </c>
      <c r="AZ244">
        <f t="shared" si="143"/>
        <v>1</v>
      </c>
      <c r="BA244" s="4">
        <f t="shared" si="144"/>
        <v>0</v>
      </c>
      <c r="BB244" s="4">
        <f t="shared" si="145"/>
        <v>0</v>
      </c>
      <c r="BC244" s="4">
        <f t="shared" si="146"/>
        <v>0</v>
      </c>
      <c r="BD244" s="4">
        <f t="shared" si="147"/>
        <v>0</v>
      </c>
      <c r="BE244" s="4">
        <f t="shared" si="148"/>
        <v>0</v>
      </c>
      <c r="BF244" s="4">
        <f t="shared" si="149"/>
        <v>274021.66666666669</v>
      </c>
      <c r="BG244" s="4">
        <f t="shared" si="150"/>
        <v>0</v>
      </c>
      <c r="BH244" s="4">
        <f t="shared" si="151"/>
        <v>0</v>
      </c>
      <c r="BI244" s="4">
        <f t="shared" si="152"/>
        <v>0</v>
      </c>
      <c r="BJ244" s="4">
        <f t="shared" si="153"/>
        <v>0</v>
      </c>
      <c r="BK244" s="4">
        <f t="shared" si="154"/>
        <v>0</v>
      </c>
      <c r="BL244" s="4">
        <f t="shared" si="155"/>
        <v>0</v>
      </c>
      <c r="BM244" s="4">
        <f t="shared" si="156"/>
        <v>0</v>
      </c>
      <c r="BN244" s="4">
        <f t="shared" si="157"/>
        <v>0</v>
      </c>
      <c r="BO244">
        <f>SUMIFS(BH$5:BH244,$AA$5:$AA244,$AA244)</f>
        <v>12</v>
      </c>
      <c r="BP244">
        <f>SUMIFS(BI$5:BI244,$AA$5:$AA244,$AA244)</f>
        <v>7</v>
      </c>
      <c r="BQ244">
        <f>SUMIFS(BJ$5:BJ244,$AA$5:$AA244,$AA244)</f>
        <v>9</v>
      </c>
      <c r="BR244">
        <f>SUMIFS(BK$5:BK244,$AA$5:$AA244,$AA244)</f>
        <v>9</v>
      </c>
      <c r="BS244">
        <f>SUMIFS(BL$5:BL244,$AA$5:$AA244,$AA244)</f>
        <v>9</v>
      </c>
      <c r="BT244">
        <f>SUMIFS(BM$5:BM244,$AA$5:$AA244,$AA244)</f>
        <v>12</v>
      </c>
      <c r="BU244">
        <f>SUMIFS(BN$5:BN244,$AA$5:$AA244,$AA244)</f>
        <v>0</v>
      </c>
      <c r="BV244">
        <f t="shared" si="158"/>
        <v>14</v>
      </c>
      <c r="BW244">
        <f t="shared" si="159"/>
        <v>15</v>
      </c>
      <c r="BX244">
        <f t="shared" si="160"/>
        <v>14</v>
      </c>
      <c r="BY244">
        <f t="shared" si="161"/>
        <v>13</v>
      </c>
      <c r="BZ244">
        <f t="shared" si="162"/>
        <v>15</v>
      </c>
      <c r="CA244">
        <f t="shared" si="163"/>
        <v>21</v>
      </c>
      <c r="CB244">
        <f t="shared" si="164"/>
        <v>0</v>
      </c>
      <c r="CC244">
        <f t="shared" si="165"/>
        <v>0</v>
      </c>
      <c r="CD244">
        <f t="shared" si="166"/>
        <v>0</v>
      </c>
      <c r="CE244" t="str">
        <f>IFERROR(VLOOKUP($AA244,'Tuyến và nhân viên'!$I:$O,7,0),"")</f>
        <v>Trần Văn Khanh</v>
      </c>
      <c r="CF244">
        <f t="shared" si="167"/>
        <v>4</v>
      </c>
      <c r="CG244">
        <f t="shared" si="168"/>
        <v>1</v>
      </c>
      <c r="CH244">
        <f>COUNTIFS($L244:L244,"x")</f>
        <v>0</v>
      </c>
      <c r="CI244">
        <f>COUNTIFS($L244:M244,"x")</f>
        <v>0</v>
      </c>
      <c r="CJ244">
        <f>COUNTIFS($L244:N244,"x")</f>
        <v>0</v>
      </c>
      <c r="CK244">
        <f>COUNTIFS($L244:O244,"x")</f>
        <v>0</v>
      </c>
      <c r="CL244">
        <f>COUNTIFS($L244:P244,"x")</f>
        <v>0</v>
      </c>
      <c r="CM244">
        <f>COUNTIFS($L244:Q244,"x")</f>
        <v>1</v>
      </c>
      <c r="CN244">
        <f>COUNTIFS($L244:R244,"x")</f>
        <v>1</v>
      </c>
      <c r="CO244" t="str" cm="1">
        <f t="array" ref="CO244">IFERROR(INDEX($CH$4:$CN$4,0,MATCH(1,$CH244:$CN244,0)),"")</f>
        <v>Thứ 7</v>
      </c>
      <c r="CP244" t="str" cm="1">
        <f t="array" ref="CP244">IFERROR(INDEX($CH$4:$CN$4,0,MATCH(2,$CH244:$CN244,0)),"")</f>
        <v/>
      </c>
      <c r="CQ244" t="str">
        <f t="shared" si="169"/>
        <v>Thứ 7</v>
      </c>
      <c r="CR244" t="str">
        <f t="shared" si="29"/>
        <v>F4 - Tất cả các tuần</v>
      </c>
    </row>
    <row r="245" spans="1:96" x14ac:dyDescent="0.3">
      <c r="A245" s="117" t="s">
        <v>35879</v>
      </c>
      <c r="B245" s="118" t="s">
        <v>33266</v>
      </c>
      <c r="C245" s="118" t="s">
        <v>33267</v>
      </c>
      <c r="D245" s="118" t="s">
        <v>39659</v>
      </c>
      <c r="E245" s="118" t="s">
        <v>39660</v>
      </c>
      <c r="F245" s="118" t="s">
        <v>27868</v>
      </c>
      <c r="G245" s="118" t="s">
        <v>37157</v>
      </c>
      <c r="H245" s="118" t="s">
        <v>37164</v>
      </c>
      <c r="I245" s="118" t="s">
        <v>22</v>
      </c>
      <c r="J245" s="119" t="s">
        <v>39658</v>
      </c>
      <c r="K245" s="119" t="s">
        <v>23</v>
      </c>
      <c r="L245" s="117" t="s">
        <v>23</v>
      </c>
      <c r="M245" s="117" t="s">
        <v>23</v>
      </c>
      <c r="N245" s="117" t="s">
        <v>23</v>
      </c>
      <c r="O245" s="117" t="s">
        <v>23</v>
      </c>
      <c r="P245" s="117" t="s">
        <v>23</v>
      </c>
      <c r="Q245" s="117" t="s">
        <v>24</v>
      </c>
      <c r="R245" s="117" t="s">
        <v>23</v>
      </c>
      <c r="S245" s="117" t="s">
        <v>24</v>
      </c>
      <c r="T245" s="117" t="s">
        <v>24</v>
      </c>
      <c r="U245" s="117" t="s">
        <v>24</v>
      </c>
      <c r="V245" s="117" t="s">
        <v>24</v>
      </c>
      <c r="W245" s="74" t="str">
        <f t="shared" si="135"/>
        <v>x</v>
      </c>
      <c r="X245" s="74" t="str">
        <f t="shared" si="136"/>
        <v>x</v>
      </c>
      <c r="Y245" s="74" t="str">
        <f t="shared" si="137"/>
        <v>x</v>
      </c>
      <c r="Z245" s="74" t="str">
        <f t="shared" si="138"/>
        <v>x</v>
      </c>
      <c r="AA245" t="str">
        <f>VLOOKUP($D245,'Tuyến và nhân viên'!$D:$M,6,0)</f>
        <v>HL00594</v>
      </c>
      <c r="AB245" t="str">
        <f>VLOOKUP($D245,'Tuyến và nhân viên'!$D:$M,7,0)</f>
        <v>Quách Ngọc Duyên</v>
      </c>
      <c r="AC245" s="16" t="str">
        <f>IFERROR(VLOOKUP($F245,DSKH!$D:$BF,53,0),"")</f>
        <v>F4</v>
      </c>
      <c r="AD245" s="16" t="str">
        <f>IFERROR(VLOOKUP($F245,DSKH!$D:$BF,54,0),"")</f>
        <v>OTC</v>
      </c>
      <c r="AE245" s="4">
        <f>SUMIFS('Doanh số khách hàng'!$F:$F,'Doanh số khách hàng'!$A:$A,'Chi tiết tuyến'!$F245)</f>
        <v>525346.66666666663</v>
      </c>
      <c r="AF245" s="16" t="str">
        <f t="shared" si="4"/>
        <v>F4</v>
      </c>
      <c r="AG245" s="16" t="str">
        <f t="shared" si="5"/>
        <v>F4</v>
      </c>
      <c r="AH245" t="b">
        <f t="shared" si="139"/>
        <v>1</v>
      </c>
      <c r="AI245" t="b">
        <f t="shared" si="140"/>
        <v>1</v>
      </c>
      <c r="AJ245">
        <f>IFERROR(VLOOKUP($AC245,Master!$D:$E,2,0),"")</f>
        <v>4</v>
      </c>
      <c r="AK245">
        <f>VLOOKUP($AF245,Master!$D:$E,2,0)</f>
        <v>4</v>
      </c>
      <c r="AL245" s="4">
        <f t="shared" si="141"/>
        <v>131336.66666666666</v>
      </c>
      <c r="AM245" t="str">
        <f>IFERROR(VLOOKUP($F245,DSKH!$D:$BF,31,0),"")</f>
        <v>Tỉnh Cà Mau</v>
      </c>
      <c r="AN245" t="str">
        <f>IFERROR(VLOOKUP($F245,DSKH!$D:$BF,29,0),"")</f>
        <v>Phường Bạc Liêu</v>
      </c>
      <c r="AO245">
        <f>IFERROR(VLOOKUP($F245,DSKH!$D:$BF,52,0),"")</f>
        <v>525346.66666666663</v>
      </c>
      <c r="AP245">
        <f>IF(L245="x",1+COUNTIFS(AP$4:AP244,"&gt;0",$AA$4:$AA244,$AA244),0)</f>
        <v>0</v>
      </c>
      <c r="AQ245">
        <f>IF(M245="x",1+COUNTIFS(AQ$4:AQ244,"&gt;0",$AA$4:$AA244,$AA244),0)</f>
        <v>0</v>
      </c>
      <c r="AR245">
        <f>IF(N245="x",1+COUNTIFS(AR$4:AR244,"&gt;0",$AA$4:$AA244,$AA244),0)</f>
        <v>0</v>
      </c>
      <c r="AS245">
        <f>IF(O245="x",1+COUNTIFS(AS$4:AS244,"&gt;0",$AA$4:$AA244,$AA244),0)</f>
        <v>0</v>
      </c>
      <c r="AT245">
        <f>IF(P245="x",1+COUNTIFS(AT$4:AT244,"&gt;0",$AA$4:$AA244,$AA244),0)</f>
        <v>0</v>
      </c>
      <c r="AU245">
        <f>IF(Q245="x",1+COUNTIFS(AU$4:AU244,"&gt;0",$AA$4:$AA244,$AA244),0)</f>
        <v>19</v>
      </c>
      <c r="AV245">
        <f>IF(R245="x",1+COUNTIFS(AV$4:AV244,"&gt;0",$AA$4:$AA244,$AA244),0)</f>
        <v>0</v>
      </c>
      <c r="AW245">
        <f t="shared" si="8"/>
        <v>1</v>
      </c>
      <c r="AX245">
        <f t="shared" si="9"/>
        <v>1</v>
      </c>
      <c r="AY245">
        <f t="shared" si="142"/>
        <v>1</v>
      </c>
      <c r="AZ245">
        <f t="shared" si="143"/>
        <v>1</v>
      </c>
      <c r="BA245" s="4">
        <f t="shared" si="144"/>
        <v>0</v>
      </c>
      <c r="BB245" s="4">
        <f t="shared" si="145"/>
        <v>0</v>
      </c>
      <c r="BC245" s="4">
        <f t="shared" si="146"/>
        <v>0</v>
      </c>
      <c r="BD245" s="4">
        <f t="shared" si="147"/>
        <v>0</v>
      </c>
      <c r="BE245" s="4">
        <f t="shared" si="148"/>
        <v>0</v>
      </c>
      <c r="BF245" s="4">
        <f t="shared" si="149"/>
        <v>131336.66666666666</v>
      </c>
      <c r="BG245" s="4">
        <f t="shared" si="150"/>
        <v>0</v>
      </c>
      <c r="BH245" s="4">
        <f t="shared" si="151"/>
        <v>0</v>
      </c>
      <c r="BI245" s="4">
        <f t="shared" si="152"/>
        <v>0</v>
      </c>
      <c r="BJ245" s="4">
        <f t="shared" si="153"/>
        <v>0</v>
      </c>
      <c r="BK245" s="4">
        <f t="shared" si="154"/>
        <v>0</v>
      </c>
      <c r="BL245" s="4">
        <f t="shared" si="155"/>
        <v>0</v>
      </c>
      <c r="BM245" s="4">
        <f t="shared" si="156"/>
        <v>0</v>
      </c>
      <c r="BN245" s="4">
        <f t="shared" si="157"/>
        <v>0</v>
      </c>
      <c r="BO245">
        <f>SUMIFS(BH$5:BH245,$AA$5:$AA245,$AA245)</f>
        <v>12</v>
      </c>
      <c r="BP245">
        <f>SUMIFS(BI$5:BI245,$AA$5:$AA245,$AA245)</f>
        <v>7</v>
      </c>
      <c r="BQ245">
        <f>SUMIFS(BJ$5:BJ245,$AA$5:$AA245,$AA245)</f>
        <v>9</v>
      </c>
      <c r="BR245">
        <f>SUMIFS(BK$5:BK245,$AA$5:$AA245,$AA245)</f>
        <v>9</v>
      </c>
      <c r="BS245">
        <f>SUMIFS(BL$5:BL245,$AA$5:$AA245,$AA245)</f>
        <v>9</v>
      </c>
      <c r="BT245">
        <f>SUMIFS(BM$5:BM245,$AA$5:$AA245,$AA245)</f>
        <v>12</v>
      </c>
      <c r="BU245">
        <f>SUMIFS(BN$5:BN245,$AA$5:$AA245,$AA245)</f>
        <v>0</v>
      </c>
      <c r="BV245">
        <f t="shared" si="158"/>
        <v>14</v>
      </c>
      <c r="BW245">
        <f t="shared" si="159"/>
        <v>15</v>
      </c>
      <c r="BX245">
        <f t="shared" si="160"/>
        <v>14</v>
      </c>
      <c r="BY245">
        <f t="shared" si="161"/>
        <v>13</v>
      </c>
      <c r="BZ245">
        <f t="shared" si="162"/>
        <v>15</v>
      </c>
      <c r="CA245">
        <f t="shared" si="163"/>
        <v>21</v>
      </c>
      <c r="CB245">
        <f t="shared" si="164"/>
        <v>0</v>
      </c>
      <c r="CC245">
        <f t="shared" si="165"/>
        <v>0</v>
      </c>
      <c r="CD245">
        <f t="shared" si="166"/>
        <v>0</v>
      </c>
      <c r="CE245" t="str">
        <f>IFERROR(VLOOKUP($AA245,'Tuyến và nhân viên'!$I:$O,7,0),"")</f>
        <v>Trần Văn Khanh</v>
      </c>
      <c r="CF245">
        <f t="shared" si="167"/>
        <v>4</v>
      </c>
      <c r="CG245">
        <f t="shared" si="168"/>
        <v>1</v>
      </c>
      <c r="CH245">
        <f>COUNTIFS($L245:L245,"x")</f>
        <v>0</v>
      </c>
      <c r="CI245">
        <f>COUNTIFS($L245:M245,"x")</f>
        <v>0</v>
      </c>
      <c r="CJ245">
        <f>COUNTIFS($L245:N245,"x")</f>
        <v>0</v>
      </c>
      <c r="CK245">
        <f>COUNTIFS($L245:O245,"x")</f>
        <v>0</v>
      </c>
      <c r="CL245">
        <f>COUNTIFS($L245:P245,"x")</f>
        <v>0</v>
      </c>
      <c r="CM245">
        <f>COUNTIFS($L245:Q245,"x")</f>
        <v>1</v>
      </c>
      <c r="CN245">
        <f>COUNTIFS($L245:R245,"x")</f>
        <v>1</v>
      </c>
      <c r="CO245" t="str" cm="1">
        <f t="array" ref="CO245">IFERROR(INDEX($CH$4:$CN$4,0,MATCH(1,$CH245:$CN245,0)),"")</f>
        <v>Thứ 7</v>
      </c>
      <c r="CP245" t="str" cm="1">
        <f t="array" ref="CP245">IFERROR(INDEX($CH$4:$CN$4,0,MATCH(2,$CH245:$CN245,0)),"")</f>
        <v/>
      </c>
      <c r="CQ245" t="str">
        <f t="shared" si="169"/>
        <v>Thứ 7</v>
      </c>
      <c r="CR245" t="str">
        <f t="shared" si="29"/>
        <v>F4 - Tất cả các tuần</v>
      </c>
    </row>
    <row r="246" spans="1:96" x14ac:dyDescent="0.3">
      <c r="A246" s="117" t="s">
        <v>35891</v>
      </c>
      <c r="B246" s="118" t="s">
        <v>33266</v>
      </c>
      <c r="C246" s="118" t="s">
        <v>33267</v>
      </c>
      <c r="D246" s="118" t="s">
        <v>39659</v>
      </c>
      <c r="E246" s="118" t="s">
        <v>39660</v>
      </c>
      <c r="F246" s="118" t="s">
        <v>37168</v>
      </c>
      <c r="G246" s="118" t="s">
        <v>37169</v>
      </c>
      <c r="H246" s="118" t="s">
        <v>37176</v>
      </c>
      <c r="I246" s="118" t="s">
        <v>22</v>
      </c>
      <c r="J246" s="119" t="s">
        <v>39658</v>
      </c>
      <c r="K246" s="119" t="s">
        <v>23</v>
      </c>
      <c r="L246" s="117" t="s">
        <v>23</v>
      </c>
      <c r="M246" s="117" t="s">
        <v>23</v>
      </c>
      <c r="N246" s="117" t="s">
        <v>23</v>
      </c>
      <c r="O246" s="117" t="s">
        <v>23</v>
      </c>
      <c r="P246" s="117" t="s">
        <v>24</v>
      </c>
      <c r="Q246" s="117" t="s">
        <v>23</v>
      </c>
      <c r="R246" s="117" t="s">
        <v>23</v>
      </c>
      <c r="S246" s="117" t="s">
        <v>24</v>
      </c>
      <c r="T246" s="117" t="s">
        <v>24</v>
      </c>
      <c r="U246" s="117" t="s">
        <v>24</v>
      </c>
      <c r="V246" s="117" t="s">
        <v>24</v>
      </c>
      <c r="W246" s="74" t="str">
        <f t="shared" si="135"/>
        <v/>
      </c>
      <c r="X246" s="74" t="str">
        <f t="shared" si="136"/>
        <v>x</v>
      </c>
      <c r="Y246" s="74" t="str">
        <f t="shared" si="137"/>
        <v/>
      </c>
      <c r="Z246" s="74" t="str">
        <f t="shared" si="138"/>
        <v>x</v>
      </c>
      <c r="AA246" t="str">
        <f>VLOOKUP($D246,'Tuyến và nhân viên'!$D:$M,6,0)</f>
        <v>HL00594</v>
      </c>
      <c r="AB246" t="str">
        <f>VLOOKUP($D246,'Tuyến và nhân viên'!$D:$M,7,0)</f>
        <v>Quách Ngọc Duyên</v>
      </c>
      <c r="AC246" s="16" t="str">
        <f>IFERROR(VLOOKUP($F246,DSKH!$D:$BF,53,0),"")</f>
        <v>F2</v>
      </c>
      <c r="AD246" s="16" t="str">
        <f>IFERROR(VLOOKUP($F246,DSKH!$D:$BF,54,0),"")</f>
        <v>OTC</v>
      </c>
      <c r="AE246" s="4">
        <f>SUMIFS('Doanh số khách hàng'!$F:$F,'Doanh số khách hàng'!$A:$A,'Chi tiết tuyến'!$F246)</f>
        <v>0</v>
      </c>
      <c r="AF246" s="16" t="str">
        <f t="shared" si="4"/>
        <v>F4</v>
      </c>
      <c r="AG246" s="16" t="str">
        <f t="shared" si="5"/>
        <v>F2</v>
      </c>
      <c r="AH246" t="b">
        <f t="shared" si="139"/>
        <v>0</v>
      </c>
      <c r="AI246" t="b">
        <f t="shared" si="140"/>
        <v>1</v>
      </c>
      <c r="AJ246">
        <f>IFERROR(VLOOKUP($AC246,Master!$D:$E,2,0),"")</f>
        <v>2</v>
      </c>
      <c r="AK246">
        <f>VLOOKUP($AF246,Master!$D:$E,2,0)</f>
        <v>4</v>
      </c>
      <c r="AL246" s="4">
        <f t="shared" si="141"/>
        <v>0</v>
      </c>
      <c r="AM246" t="str">
        <f>IFERROR(VLOOKUP($F246,DSKH!$D:$BF,31,0),"")</f>
        <v>Tỉnh Cà Mau</v>
      </c>
      <c r="AN246" t="str">
        <f>IFERROR(VLOOKUP($F246,DSKH!$D:$BF,29,0),"")</f>
        <v>Xã Hồng Dân</v>
      </c>
      <c r="AO246">
        <f>IFERROR(VLOOKUP($F246,DSKH!$D:$BF,52,0),"")</f>
        <v>0</v>
      </c>
      <c r="AP246">
        <f>IF(L246="x",1+COUNTIFS(AP$4:AP245,"&gt;0",$AA$4:$AA245,$AA245),0)</f>
        <v>0</v>
      </c>
      <c r="AQ246">
        <f>IF(M246="x",1+COUNTIFS(AQ$4:AQ245,"&gt;0",$AA$4:$AA245,$AA245),0)</f>
        <v>0</v>
      </c>
      <c r="AR246">
        <f>IF(N246="x",1+COUNTIFS(AR$4:AR245,"&gt;0",$AA$4:$AA245,$AA245),0)</f>
        <v>0</v>
      </c>
      <c r="AS246">
        <f>IF(O246="x",1+COUNTIFS(AS$4:AS245,"&gt;0",$AA$4:$AA245,$AA245),0)</f>
        <v>0</v>
      </c>
      <c r="AT246">
        <f>IF(P246="x",1+COUNTIFS(AT$4:AT245,"&gt;0",$AA$4:$AA245,$AA245),0)</f>
        <v>17</v>
      </c>
      <c r="AU246">
        <f>IF(Q246="x",1+COUNTIFS(AU$4:AU245,"&gt;0",$AA$4:$AA245,$AA245),0)</f>
        <v>0</v>
      </c>
      <c r="AV246">
        <f>IF(R246="x",1+COUNTIFS(AV$4:AV245,"&gt;0",$AA$4:$AA245,$AA245),0)</f>
        <v>0</v>
      </c>
      <c r="AW246">
        <f t="shared" si="8"/>
        <v>0</v>
      </c>
      <c r="AX246">
        <f t="shared" si="9"/>
        <v>1</v>
      </c>
      <c r="AY246">
        <f t="shared" si="142"/>
        <v>0</v>
      </c>
      <c r="AZ246">
        <f t="shared" si="143"/>
        <v>1</v>
      </c>
      <c r="BA246" s="4">
        <f t="shared" si="144"/>
        <v>0</v>
      </c>
      <c r="BB246" s="4">
        <f t="shared" si="145"/>
        <v>0</v>
      </c>
      <c r="BC246" s="4">
        <f t="shared" si="146"/>
        <v>0</v>
      </c>
      <c r="BD246" s="4">
        <f t="shared" si="147"/>
        <v>0</v>
      </c>
      <c r="BE246" s="4">
        <f t="shared" si="148"/>
        <v>0</v>
      </c>
      <c r="BF246" s="4">
        <f t="shared" si="149"/>
        <v>0</v>
      </c>
      <c r="BG246" s="4">
        <f t="shared" si="150"/>
        <v>0</v>
      </c>
      <c r="BH246" s="4">
        <f t="shared" si="151"/>
        <v>0</v>
      </c>
      <c r="BI246" s="4">
        <f t="shared" si="152"/>
        <v>0</v>
      </c>
      <c r="BJ246" s="4">
        <f t="shared" si="153"/>
        <v>0</v>
      </c>
      <c r="BK246" s="4">
        <f t="shared" si="154"/>
        <v>0</v>
      </c>
      <c r="BL246" s="4">
        <f t="shared" si="155"/>
        <v>1</v>
      </c>
      <c r="BM246" s="4">
        <f t="shared" si="156"/>
        <v>0</v>
      </c>
      <c r="BN246" s="4">
        <f t="shared" si="157"/>
        <v>0</v>
      </c>
      <c r="BO246">
        <f>SUMIFS(BH$5:BH246,$AA$5:$AA246,$AA246)</f>
        <v>12</v>
      </c>
      <c r="BP246">
        <f>SUMIFS(BI$5:BI246,$AA$5:$AA246,$AA246)</f>
        <v>7</v>
      </c>
      <c r="BQ246">
        <f>SUMIFS(BJ$5:BJ246,$AA$5:$AA246,$AA246)</f>
        <v>9</v>
      </c>
      <c r="BR246">
        <f>SUMIFS(BK$5:BK246,$AA$5:$AA246,$AA246)</f>
        <v>9</v>
      </c>
      <c r="BS246">
        <f>SUMIFS(BL$5:BL246,$AA$5:$AA246,$AA246)</f>
        <v>10</v>
      </c>
      <c r="BT246">
        <f>SUMIFS(BM$5:BM246,$AA$5:$AA246,$AA246)</f>
        <v>12</v>
      </c>
      <c r="BU246">
        <f>SUMIFS(BN$5:BN246,$AA$5:$AA246,$AA246)</f>
        <v>0</v>
      </c>
      <c r="BV246">
        <f t="shared" si="158"/>
        <v>14</v>
      </c>
      <c r="BW246">
        <f t="shared" si="159"/>
        <v>15</v>
      </c>
      <c r="BX246">
        <f t="shared" si="160"/>
        <v>14</v>
      </c>
      <c r="BY246">
        <f t="shared" si="161"/>
        <v>13</v>
      </c>
      <c r="BZ246">
        <f t="shared" si="162"/>
        <v>15</v>
      </c>
      <c r="CA246">
        <f t="shared" si="163"/>
        <v>21</v>
      </c>
      <c r="CB246">
        <f t="shared" si="164"/>
        <v>0</v>
      </c>
      <c r="CC246">
        <f t="shared" si="165"/>
        <v>10</v>
      </c>
      <c r="CD246">
        <f t="shared" si="166"/>
        <v>15</v>
      </c>
      <c r="CE246" t="str">
        <f>IFERROR(VLOOKUP($AA246,'Tuyến và nhân viên'!$I:$O,7,0),"")</f>
        <v>Trần Văn Khanh</v>
      </c>
      <c r="CF246">
        <f t="shared" si="167"/>
        <v>2</v>
      </c>
      <c r="CG246">
        <f t="shared" si="168"/>
        <v>1</v>
      </c>
      <c r="CH246">
        <f>COUNTIFS($L246:L246,"x")</f>
        <v>0</v>
      </c>
      <c r="CI246">
        <f>COUNTIFS($L246:M246,"x")</f>
        <v>0</v>
      </c>
      <c r="CJ246">
        <f>COUNTIFS($L246:N246,"x")</f>
        <v>0</v>
      </c>
      <c r="CK246">
        <f>COUNTIFS($L246:O246,"x")</f>
        <v>0</v>
      </c>
      <c r="CL246">
        <f>COUNTIFS($L246:P246,"x")</f>
        <v>1</v>
      </c>
      <c r="CM246">
        <f>COUNTIFS($L246:Q246,"x")</f>
        <v>1</v>
      </c>
      <c r="CN246">
        <f>COUNTIFS($L246:R246,"x")</f>
        <v>1</v>
      </c>
      <c r="CO246" t="str" cm="1">
        <f t="array" ref="CO246">IFERROR(INDEX($CH$4:$CN$4,0,MATCH(1,$CH246:$CN246,0)),"")</f>
        <v>Thứ 6</v>
      </c>
      <c r="CP246" t="str" cm="1">
        <f t="array" ref="CP246">IFERROR(INDEX($CH$4:$CN$4,0,MATCH(2,$CH246:$CN246,0)),"")</f>
        <v/>
      </c>
      <c r="CQ246" t="str">
        <f t="shared" si="169"/>
        <v>Thứ 6</v>
      </c>
      <c r="CR246" t="str">
        <f t="shared" si="29"/>
        <v>F2 - Tuần 2 &amp; 4</v>
      </c>
    </row>
    <row r="247" spans="1:96" x14ac:dyDescent="0.3">
      <c r="A247" s="117" t="s">
        <v>35900</v>
      </c>
      <c r="B247" s="118" t="s">
        <v>33266</v>
      </c>
      <c r="C247" s="118" t="s">
        <v>33267</v>
      </c>
      <c r="D247" s="118" t="s">
        <v>39659</v>
      </c>
      <c r="E247" s="118" t="s">
        <v>39660</v>
      </c>
      <c r="F247" s="118" t="s">
        <v>29482</v>
      </c>
      <c r="G247" s="118" t="s">
        <v>37181</v>
      </c>
      <c r="H247" s="118" t="s">
        <v>37188</v>
      </c>
      <c r="I247" s="118" t="s">
        <v>22</v>
      </c>
      <c r="J247" s="119" t="s">
        <v>39658</v>
      </c>
      <c r="K247" s="119" t="s">
        <v>23</v>
      </c>
      <c r="L247" s="117" t="s">
        <v>23</v>
      </c>
      <c r="M247" s="117" t="s">
        <v>23</v>
      </c>
      <c r="N247" s="117" t="s">
        <v>23</v>
      </c>
      <c r="O247" s="117" t="s">
        <v>23</v>
      </c>
      <c r="P247" s="117" t="s">
        <v>24</v>
      </c>
      <c r="Q247" s="117" t="s">
        <v>23</v>
      </c>
      <c r="R247" s="117" t="s">
        <v>23</v>
      </c>
      <c r="S247" s="117" t="s">
        <v>24</v>
      </c>
      <c r="T247" s="117" t="s">
        <v>24</v>
      </c>
      <c r="U247" s="117" t="s">
        <v>24</v>
      </c>
      <c r="V247" s="117" t="s">
        <v>24</v>
      </c>
      <c r="W247" s="74" t="str">
        <f t="shared" si="135"/>
        <v>x</v>
      </c>
      <c r="X247" s="74" t="str">
        <f t="shared" si="136"/>
        <v>x</v>
      </c>
      <c r="Y247" s="74" t="str">
        <f t="shared" si="137"/>
        <v>x</v>
      </c>
      <c r="Z247" s="74" t="str">
        <f t="shared" si="138"/>
        <v>x</v>
      </c>
      <c r="AA247" t="str">
        <f>VLOOKUP($D247,'Tuyến và nhân viên'!$D:$M,6,0)</f>
        <v>HL00594</v>
      </c>
      <c r="AB247" t="str">
        <f>VLOOKUP($D247,'Tuyến và nhân viên'!$D:$M,7,0)</f>
        <v>Quách Ngọc Duyên</v>
      </c>
      <c r="AC247" s="16" t="str">
        <f>IFERROR(VLOOKUP($F247,DSKH!$D:$BF,53,0),"")</f>
        <v>F4</v>
      </c>
      <c r="AD247" s="16" t="str">
        <f>IFERROR(VLOOKUP($F247,DSKH!$D:$BF,54,0),"")</f>
        <v>OTC</v>
      </c>
      <c r="AE247" s="4">
        <f>SUMIFS('Doanh số khách hàng'!$F:$F,'Doanh số khách hàng'!$A:$A,'Chi tiết tuyến'!$F247)</f>
        <v>1645286.6666666667</v>
      </c>
      <c r="AF247" s="16" t="str">
        <f t="shared" si="4"/>
        <v>F4</v>
      </c>
      <c r="AG247" s="16" t="str">
        <f t="shared" si="5"/>
        <v>F4</v>
      </c>
      <c r="AH247" t="b">
        <f t="shared" si="139"/>
        <v>1</v>
      </c>
      <c r="AI247" t="b">
        <f t="shared" si="140"/>
        <v>1</v>
      </c>
      <c r="AJ247">
        <f>IFERROR(VLOOKUP($AC247,Master!$D:$E,2,0),"")</f>
        <v>4</v>
      </c>
      <c r="AK247">
        <f>VLOOKUP($AF247,Master!$D:$E,2,0)</f>
        <v>4</v>
      </c>
      <c r="AL247" s="4">
        <f t="shared" si="141"/>
        <v>411321.66666666669</v>
      </c>
      <c r="AM247" t="str">
        <f>IFERROR(VLOOKUP($F247,DSKH!$D:$BF,31,0),"")</f>
        <v>Tỉnh Cà Mau</v>
      </c>
      <c r="AN247" t="str">
        <f>IFERROR(VLOOKUP($F247,DSKH!$D:$BF,29,0),"")</f>
        <v>Xã Hồng Dân</v>
      </c>
      <c r="AO247">
        <f>IFERROR(VLOOKUP($F247,DSKH!$D:$BF,52,0),"")</f>
        <v>1645286.6666666667</v>
      </c>
      <c r="AP247">
        <f>IF(L247="x",1+COUNTIFS(AP$4:AP246,"&gt;0",$AA$4:$AA246,$AA246),0)</f>
        <v>0</v>
      </c>
      <c r="AQ247">
        <f>IF(M247="x",1+COUNTIFS(AQ$4:AQ246,"&gt;0",$AA$4:$AA246,$AA246),0)</f>
        <v>0</v>
      </c>
      <c r="AR247">
        <f>IF(N247="x",1+COUNTIFS(AR$4:AR246,"&gt;0",$AA$4:$AA246,$AA246),0)</f>
        <v>0</v>
      </c>
      <c r="AS247">
        <f>IF(O247="x",1+COUNTIFS(AS$4:AS246,"&gt;0",$AA$4:$AA246,$AA246),0)</f>
        <v>0</v>
      </c>
      <c r="AT247">
        <f>IF(P247="x",1+COUNTIFS(AT$4:AT246,"&gt;0",$AA$4:$AA246,$AA246),0)</f>
        <v>18</v>
      </c>
      <c r="AU247">
        <f>IF(Q247="x",1+COUNTIFS(AU$4:AU246,"&gt;0",$AA$4:$AA246,$AA246),0)</f>
        <v>0</v>
      </c>
      <c r="AV247">
        <f>IF(R247="x",1+COUNTIFS(AV$4:AV246,"&gt;0",$AA$4:$AA246,$AA246),0)</f>
        <v>0</v>
      </c>
      <c r="AW247">
        <f t="shared" si="8"/>
        <v>1</v>
      </c>
      <c r="AX247">
        <f t="shared" si="9"/>
        <v>1</v>
      </c>
      <c r="AY247">
        <f t="shared" si="142"/>
        <v>1</v>
      </c>
      <c r="AZ247">
        <f t="shared" si="143"/>
        <v>1</v>
      </c>
      <c r="BA247" s="4">
        <f t="shared" si="144"/>
        <v>0</v>
      </c>
      <c r="BB247" s="4">
        <f t="shared" si="145"/>
        <v>0</v>
      </c>
      <c r="BC247" s="4">
        <f t="shared" si="146"/>
        <v>0</v>
      </c>
      <c r="BD247" s="4">
        <f t="shared" si="147"/>
        <v>0</v>
      </c>
      <c r="BE247" s="4">
        <f t="shared" si="148"/>
        <v>411321.66666666669</v>
      </c>
      <c r="BF247" s="4">
        <f t="shared" si="149"/>
        <v>0</v>
      </c>
      <c r="BG247" s="4">
        <f t="shared" si="150"/>
        <v>0</v>
      </c>
      <c r="BH247" s="4">
        <f t="shared" si="151"/>
        <v>0</v>
      </c>
      <c r="BI247" s="4">
        <f t="shared" si="152"/>
        <v>0</v>
      </c>
      <c r="BJ247" s="4">
        <f t="shared" si="153"/>
        <v>0</v>
      </c>
      <c r="BK247" s="4">
        <f t="shared" si="154"/>
        <v>0</v>
      </c>
      <c r="BL247" s="4">
        <f t="shared" si="155"/>
        <v>0</v>
      </c>
      <c r="BM247" s="4">
        <f t="shared" si="156"/>
        <v>0</v>
      </c>
      <c r="BN247" s="4">
        <f t="shared" si="157"/>
        <v>0</v>
      </c>
      <c r="BO247">
        <f>SUMIFS(BH$5:BH247,$AA$5:$AA247,$AA247)</f>
        <v>12</v>
      </c>
      <c r="BP247">
        <f>SUMIFS(BI$5:BI247,$AA$5:$AA247,$AA247)</f>
        <v>7</v>
      </c>
      <c r="BQ247">
        <f>SUMIFS(BJ$5:BJ247,$AA$5:$AA247,$AA247)</f>
        <v>9</v>
      </c>
      <c r="BR247">
        <f>SUMIFS(BK$5:BK247,$AA$5:$AA247,$AA247)</f>
        <v>9</v>
      </c>
      <c r="BS247">
        <f>SUMIFS(BL$5:BL247,$AA$5:$AA247,$AA247)</f>
        <v>10</v>
      </c>
      <c r="BT247">
        <f>SUMIFS(BM$5:BM247,$AA$5:$AA247,$AA247)</f>
        <v>12</v>
      </c>
      <c r="BU247">
        <f>SUMIFS(BN$5:BN247,$AA$5:$AA247,$AA247)</f>
        <v>0</v>
      </c>
      <c r="BV247">
        <f t="shared" si="158"/>
        <v>14</v>
      </c>
      <c r="BW247">
        <f t="shared" si="159"/>
        <v>15</v>
      </c>
      <c r="BX247">
        <f t="shared" si="160"/>
        <v>14</v>
      </c>
      <c r="BY247">
        <f t="shared" si="161"/>
        <v>13</v>
      </c>
      <c r="BZ247">
        <f t="shared" si="162"/>
        <v>15</v>
      </c>
      <c r="CA247">
        <f t="shared" si="163"/>
        <v>21</v>
      </c>
      <c r="CB247">
        <f t="shared" si="164"/>
        <v>0</v>
      </c>
      <c r="CC247">
        <f t="shared" si="165"/>
        <v>0</v>
      </c>
      <c r="CD247">
        <f t="shared" si="166"/>
        <v>0</v>
      </c>
      <c r="CE247" t="str">
        <f>IFERROR(VLOOKUP($AA247,'Tuyến và nhân viên'!$I:$O,7,0),"")</f>
        <v>Trần Văn Khanh</v>
      </c>
      <c r="CF247">
        <f t="shared" si="167"/>
        <v>4</v>
      </c>
      <c r="CG247">
        <f t="shared" si="168"/>
        <v>1</v>
      </c>
      <c r="CH247">
        <f>COUNTIFS($L247:L247,"x")</f>
        <v>0</v>
      </c>
      <c r="CI247">
        <f>COUNTIFS($L247:M247,"x")</f>
        <v>0</v>
      </c>
      <c r="CJ247">
        <f>COUNTIFS($L247:N247,"x")</f>
        <v>0</v>
      </c>
      <c r="CK247">
        <f>COUNTIFS($L247:O247,"x")</f>
        <v>0</v>
      </c>
      <c r="CL247">
        <f>COUNTIFS($L247:P247,"x")</f>
        <v>1</v>
      </c>
      <c r="CM247">
        <f>COUNTIFS($L247:Q247,"x")</f>
        <v>1</v>
      </c>
      <c r="CN247">
        <f>COUNTIFS($L247:R247,"x")</f>
        <v>1</v>
      </c>
      <c r="CO247" t="str" cm="1">
        <f t="array" ref="CO247">IFERROR(INDEX($CH$4:$CN$4,0,MATCH(1,$CH247:$CN247,0)),"")</f>
        <v>Thứ 6</v>
      </c>
      <c r="CP247" t="str" cm="1">
        <f t="array" ref="CP247">IFERROR(INDEX($CH$4:$CN$4,0,MATCH(2,$CH247:$CN247,0)),"")</f>
        <v/>
      </c>
      <c r="CQ247" t="str">
        <f t="shared" si="169"/>
        <v>Thứ 6</v>
      </c>
      <c r="CR247" t="str">
        <f t="shared" si="29"/>
        <v>F4 - Tất cả các tuần</v>
      </c>
    </row>
    <row r="248" spans="1:96" x14ac:dyDescent="0.3">
      <c r="A248" s="117" t="s">
        <v>35909</v>
      </c>
      <c r="B248" s="118" t="s">
        <v>33266</v>
      </c>
      <c r="C248" s="118" t="s">
        <v>33267</v>
      </c>
      <c r="D248" s="118" t="s">
        <v>39659</v>
      </c>
      <c r="E248" s="118" t="s">
        <v>39660</v>
      </c>
      <c r="F248" s="118" t="s">
        <v>18697</v>
      </c>
      <c r="G248" s="118" t="s">
        <v>37191</v>
      </c>
      <c r="H248" s="118" t="s">
        <v>37197</v>
      </c>
      <c r="I248" s="118" t="s">
        <v>22</v>
      </c>
      <c r="J248" s="119" t="s">
        <v>39658</v>
      </c>
      <c r="K248" s="119" t="s">
        <v>23</v>
      </c>
      <c r="L248" s="117" t="s">
        <v>23</v>
      </c>
      <c r="M248" s="117" t="s">
        <v>23</v>
      </c>
      <c r="N248" s="117" t="s">
        <v>23</v>
      </c>
      <c r="O248" s="117" t="s">
        <v>23</v>
      </c>
      <c r="P248" s="117" t="s">
        <v>24</v>
      </c>
      <c r="Q248" s="117" t="s">
        <v>23</v>
      </c>
      <c r="R248" s="117" t="s">
        <v>23</v>
      </c>
      <c r="S248" s="117" t="s">
        <v>24</v>
      </c>
      <c r="T248" s="117" t="s">
        <v>24</v>
      </c>
      <c r="U248" s="117" t="s">
        <v>24</v>
      </c>
      <c r="V248" s="117" t="s">
        <v>24</v>
      </c>
      <c r="W248" s="74" t="str">
        <f t="shared" si="135"/>
        <v>x</v>
      </c>
      <c r="X248" s="74" t="str">
        <f t="shared" si="136"/>
        <v>x</v>
      </c>
      <c r="Y248" s="74" t="str">
        <f t="shared" si="137"/>
        <v>x</v>
      </c>
      <c r="Z248" s="74" t="str">
        <f t="shared" si="138"/>
        <v>x</v>
      </c>
      <c r="AA248" t="str">
        <f>VLOOKUP($D248,'Tuyến và nhân viên'!$D:$M,6,0)</f>
        <v>HL00594</v>
      </c>
      <c r="AB248" t="str">
        <f>VLOOKUP($D248,'Tuyến và nhân viên'!$D:$M,7,0)</f>
        <v>Quách Ngọc Duyên</v>
      </c>
      <c r="AC248" s="16" t="str">
        <f>IFERROR(VLOOKUP($F248,DSKH!$D:$BF,53,0),"")</f>
        <v>F4</v>
      </c>
      <c r="AD248" s="16" t="str">
        <f>IFERROR(VLOOKUP($F248,DSKH!$D:$BF,54,0),"")</f>
        <v>OTC</v>
      </c>
      <c r="AE248" s="4">
        <f>SUMIFS('Doanh số khách hàng'!$F:$F,'Doanh số khách hàng'!$A:$A,'Chi tiết tuyến'!$F248)</f>
        <v>1768500</v>
      </c>
      <c r="AF248" s="16" t="str">
        <f t="shared" si="4"/>
        <v>F4</v>
      </c>
      <c r="AG248" s="16" t="str">
        <f t="shared" si="5"/>
        <v>F4</v>
      </c>
      <c r="AH248" t="b">
        <f t="shared" si="139"/>
        <v>1</v>
      </c>
      <c r="AI248" t="b">
        <f t="shared" si="140"/>
        <v>1</v>
      </c>
      <c r="AJ248">
        <f>IFERROR(VLOOKUP($AC248,Master!$D:$E,2,0),"")</f>
        <v>4</v>
      </c>
      <c r="AK248">
        <f>VLOOKUP($AF248,Master!$D:$E,2,0)</f>
        <v>4</v>
      </c>
      <c r="AL248" s="4">
        <f t="shared" si="141"/>
        <v>442125</v>
      </c>
      <c r="AM248" t="str">
        <f>IFERROR(VLOOKUP($F248,DSKH!$D:$BF,31,0),"")</f>
        <v>Tỉnh Cà Mau</v>
      </c>
      <c r="AN248" t="str">
        <f>IFERROR(VLOOKUP($F248,DSKH!$D:$BF,29,0),"")</f>
        <v>Xã Hồng Dân</v>
      </c>
      <c r="AO248">
        <f>IFERROR(VLOOKUP($F248,DSKH!$D:$BF,52,0),"")</f>
        <v>1768500</v>
      </c>
      <c r="AP248">
        <f>IF(L248="x",1+COUNTIFS(AP$4:AP247,"&gt;0",$AA$4:$AA247,$AA247),0)</f>
        <v>0</v>
      </c>
      <c r="AQ248">
        <f>IF(M248="x",1+COUNTIFS(AQ$4:AQ247,"&gt;0",$AA$4:$AA247,$AA247),0)</f>
        <v>0</v>
      </c>
      <c r="AR248">
        <f>IF(N248="x",1+COUNTIFS(AR$4:AR247,"&gt;0",$AA$4:$AA247,$AA247),0)</f>
        <v>0</v>
      </c>
      <c r="AS248">
        <f>IF(O248="x",1+COUNTIFS(AS$4:AS247,"&gt;0",$AA$4:$AA247,$AA247),0)</f>
        <v>0</v>
      </c>
      <c r="AT248">
        <f>IF(P248="x",1+COUNTIFS(AT$4:AT247,"&gt;0",$AA$4:$AA247,$AA247),0)</f>
        <v>19</v>
      </c>
      <c r="AU248">
        <f>IF(Q248="x",1+COUNTIFS(AU$4:AU247,"&gt;0",$AA$4:$AA247,$AA247),0)</f>
        <v>0</v>
      </c>
      <c r="AV248">
        <f>IF(R248="x",1+COUNTIFS(AV$4:AV247,"&gt;0",$AA$4:$AA247,$AA247),0)</f>
        <v>0</v>
      </c>
      <c r="AW248">
        <f t="shared" si="8"/>
        <v>1</v>
      </c>
      <c r="AX248">
        <f t="shared" si="9"/>
        <v>1</v>
      </c>
      <c r="AY248">
        <f t="shared" si="142"/>
        <v>1</v>
      </c>
      <c r="AZ248">
        <f t="shared" si="143"/>
        <v>1</v>
      </c>
      <c r="BA248" s="4">
        <f t="shared" si="144"/>
        <v>0</v>
      </c>
      <c r="BB248" s="4">
        <f t="shared" si="145"/>
        <v>0</v>
      </c>
      <c r="BC248" s="4">
        <f t="shared" si="146"/>
        <v>0</v>
      </c>
      <c r="BD248" s="4">
        <f t="shared" si="147"/>
        <v>0</v>
      </c>
      <c r="BE248" s="4">
        <f t="shared" si="148"/>
        <v>442125</v>
      </c>
      <c r="BF248" s="4">
        <f t="shared" si="149"/>
        <v>0</v>
      </c>
      <c r="BG248" s="4">
        <f t="shared" si="150"/>
        <v>0</v>
      </c>
      <c r="BH248" s="4">
        <f t="shared" si="151"/>
        <v>0</v>
      </c>
      <c r="BI248" s="4">
        <f t="shared" si="152"/>
        <v>0</v>
      </c>
      <c r="BJ248" s="4">
        <f t="shared" si="153"/>
        <v>0</v>
      </c>
      <c r="BK248" s="4">
        <f t="shared" si="154"/>
        <v>0</v>
      </c>
      <c r="BL248" s="4">
        <f t="shared" si="155"/>
        <v>0</v>
      </c>
      <c r="BM248" s="4">
        <f t="shared" si="156"/>
        <v>0</v>
      </c>
      <c r="BN248" s="4">
        <f t="shared" si="157"/>
        <v>0</v>
      </c>
      <c r="BO248">
        <f>SUMIFS(BH$5:BH248,$AA$5:$AA248,$AA248)</f>
        <v>12</v>
      </c>
      <c r="BP248">
        <f>SUMIFS(BI$5:BI248,$AA$5:$AA248,$AA248)</f>
        <v>7</v>
      </c>
      <c r="BQ248">
        <f>SUMIFS(BJ$5:BJ248,$AA$5:$AA248,$AA248)</f>
        <v>9</v>
      </c>
      <c r="BR248">
        <f>SUMIFS(BK$5:BK248,$AA$5:$AA248,$AA248)</f>
        <v>9</v>
      </c>
      <c r="BS248">
        <f>SUMIFS(BL$5:BL248,$AA$5:$AA248,$AA248)</f>
        <v>10</v>
      </c>
      <c r="BT248">
        <f>SUMIFS(BM$5:BM248,$AA$5:$AA248,$AA248)</f>
        <v>12</v>
      </c>
      <c r="BU248">
        <f>SUMIFS(BN$5:BN248,$AA$5:$AA248,$AA248)</f>
        <v>0</v>
      </c>
      <c r="BV248">
        <f t="shared" si="158"/>
        <v>14</v>
      </c>
      <c r="BW248">
        <f t="shared" si="159"/>
        <v>15</v>
      </c>
      <c r="BX248">
        <f t="shared" si="160"/>
        <v>14</v>
      </c>
      <c r="BY248">
        <f t="shared" si="161"/>
        <v>13</v>
      </c>
      <c r="BZ248">
        <f t="shared" si="162"/>
        <v>15</v>
      </c>
      <c r="CA248">
        <f t="shared" si="163"/>
        <v>21</v>
      </c>
      <c r="CB248">
        <f t="shared" si="164"/>
        <v>0</v>
      </c>
      <c r="CC248">
        <f t="shared" si="165"/>
        <v>0</v>
      </c>
      <c r="CD248">
        <f t="shared" si="166"/>
        <v>0</v>
      </c>
      <c r="CE248" t="str">
        <f>IFERROR(VLOOKUP($AA248,'Tuyến và nhân viên'!$I:$O,7,0),"")</f>
        <v>Trần Văn Khanh</v>
      </c>
      <c r="CF248">
        <f t="shared" si="167"/>
        <v>4</v>
      </c>
      <c r="CG248">
        <f t="shared" si="168"/>
        <v>1</v>
      </c>
      <c r="CH248">
        <f>COUNTIFS($L248:L248,"x")</f>
        <v>0</v>
      </c>
      <c r="CI248">
        <f>COUNTIFS($L248:M248,"x")</f>
        <v>0</v>
      </c>
      <c r="CJ248">
        <f>COUNTIFS($L248:N248,"x")</f>
        <v>0</v>
      </c>
      <c r="CK248">
        <f>COUNTIFS($L248:O248,"x")</f>
        <v>0</v>
      </c>
      <c r="CL248">
        <f>COUNTIFS($L248:P248,"x")</f>
        <v>1</v>
      </c>
      <c r="CM248">
        <f>COUNTIFS($L248:Q248,"x")</f>
        <v>1</v>
      </c>
      <c r="CN248">
        <f>COUNTIFS($L248:R248,"x")</f>
        <v>1</v>
      </c>
      <c r="CO248" t="str" cm="1">
        <f t="array" ref="CO248">IFERROR(INDEX($CH$4:$CN$4,0,MATCH(1,$CH248:$CN248,0)),"")</f>
        <v>Thứ 6</v>
      </c>
      <c r="CP248" t="str" cm="1">
        <f t="array" ref="CP248">IFERROR(INDEX($CH$4:$CN$4,0,MATCH(2,$CH248:$CN248,0)),"")</f>
        <v/>
      </c>
      <c r="CQ248" t="str">
        <f t="shared" si="169"/>
        <v>Thứ 6</v>
      </c>
      <c r="CR248" t="str">
        <f t="shared" si="29"/>
        <v>F4 - Tất cả các tuần</v>
      </c>
    </row>
    <row r="249" spans="1:96" x14ac:dyDescent="0.3">
      <c r="A249" s="117" t="s">
        <v>35919</v>
      </c>
      <c r="B249" s="118" t="s">
        <v>33266</v>
      </c>
      <c r="C249" s="118" t="s">
        <v>33267</v>
      </c>
      <c r="D249" s="118" t="s">
        <v>39659</v>
      </c>
      <c r="E249" s="118" t="s">
        <v>39660</v>
      </c>
      <c r="F249" s="118" t="s">
        <v>2696</v>
      </c>
      <c r="G249" s="118" t="s">
        <v>37200</v>
      </c>
      <c r="H249" s="118" t="s">
        <v>37206</v>
      </c>
      <c r="I249" s="118" t="s">
        <v>22</v>
      </c>
      <c r="J249" s="119" t="s">
        <v>39658</v>
      </c>
      <c r="K249" s="119" t="s">
        <v>23</v>
      </c>
      <c r="L249" s="117" t="s">
        <v>23</v>
      </c>
      <c r="M249" s="117" t="s">
        <v>23</v>
      </c>
      <c r="N249" s="117" t="s">
        <v>23</v>
      </c>
      <c r="O249" s="117" t="s">
        <v>23</v>
      </c>
      <c r="P249" s="117" t="s">
        <v>24</v>
      </c>
      <c r="Q249" s="117" t="s">
        <v>23</v>
      </c>
      <c r="R249" s="117" t="s">
        <v>23</v>
      </c>
      <c r="S249" s="117" t="s">
        <v>24</v>
      </c>
      <c r="T249" s="117" t="s">
        <v>24</v>
      </c>
      <c r="U249" s="117" t="s">
        <v>24</v>
      </c>
      <c r="V249" s="117" t="s">
        <v>24</v>
      </c>
      <c r="W249" s="74" t="str">
        <f t="shared" si="135"/>
        <v>x</v>
      </c>
      <c r="X249" s="74" t="str">
        <f t="shared" si="136"/>
        <v>x</v>
      </c>
      <c r="Y249" s="74" t="str">
        <f t="shared" si="137"/>
        <v>x</v>
      </c>
      <c r="Z249" s="74" t="str">
        <f t="shared" si="138"/>
        <v>x</v>
      </c>
      <c r="AA249" t="str">
        <f>VLOOKUP($D249,'Tuyến và nhân viên'!$D:$M,6,0)</f>
        <v>HL00594</v>
      </c>
      <c r="AB249" t="str">
        <f>VLOOKUP($D249,'Tuyến và nhân viên'!$D:$M,7,0)</f>
        <v>Quách Ngọc Duyên</v>
      </c>
      <c r="AC249" s="16" t="str">
        <f>IFERROR(VLOOKUP($F249,DSKH!$D:$BF,53,0),"")</f>
        <v>F4</v>
      </c>
      <c r="AD249" s="16" t="str">
        <f>IFERROR(VLOOKUP($F249,DSKH!$D:$BF,54,0),"")</f>
        <v>OTC</v>
      </c>
      <c r="AE249" s="4">
        <f>SUMIFS('Doanh số khách hàng'!$F:$F,'Doanh số khách hàng'!$A:$A,'Chi tiết tuyến'!$F249)</f>
        <v>1488243.3333333333</v>
      </c>
      <c r="AF249" s="16" t="str">
        <f t="shared" si="4"/>
        <v>F4</v>
      </c>
      <c r="AG249" s="16" t="str">
        <f t="shared" si="5"/>
        <v>F4</v>
      </c>
      <c r="AH249" t="b">
        <f t="shared" si="139"/>
        <v>1</v>
      </c>
      <c r="AI249" t="b">
        <f t="shared" si="140"/>
        <v>1</v>
      </c>
      <c r="AJ249">
        <f>IFERROR(VLOOKUP($AC249,Master!$D:$E,2,0),"")</f>
        <v>4</v>
      </c>
      <c r="AK249">
        <f>VLOOKUP($AF249,Master!$D:$E,2,0)</f>
        <v>4</v>
      </c>
      <c r="AL249" s="4">
        <f t="shared" si="141"/>
        <v>372060.83333333331</v>
      </c>
      <c r="AM249" t="str">
        <f>IFERROR(VLOOKUP($F249,DSKH!$D:$BF,31,0),"")</f>
        <v>Tỉnh Cà Mau</v>
      </c>
      <c r="AN249" t="str">
        <f>IFERROR(VLOOKUP($F249,DSKH!$D:$BF,29,0),"")</f>
        <v>Xã Ninh Quới</v>
      </c>
      <c r="AO249">
        <f>IFERROR(VLOOKUP($F249,DSKH!$D:$BF,52,0),"")</f>
        <v>1488243.3333333333</v>
      </c>
      <c r="AP249">
        <f>IF(L249="x",1+COUNTIFS(AP$4:AP248,"&gt;0",$AA$4:$AA248,$AA248),0)</f>
        <v>0</v>
      </c>
      <c r="AQ249">
        <f>IF(M249="x",1+COUNTIFS(AQ$4:AQ248,"&gt;0",$AA$4:$AA248,$AA248),0)</f>
        <v>0</v>
      </c>
      <c r="AR249">
        <f>IF(N249="x",1+COUNTIFS(AR$4:AR248,"&gt;0",$AA$4:$AA248,$AA248),0)</f>
        <v>0</v>
      </c>
      <c r="AS249">
        <f>IF(O249="x",1+COUNTIFS(AS$4:AS248,"&gt;0",$AA$4:$AA248,$AA248),0)</f>
        <v>0</v>
      </c>
      <c r="AT249">
        <f>IF(P249="x",1+COUNTIFS(AT$4:AT248,"&gt;0",$AA$4:$AA248,$AA248),0)</f>
        <v>20</v>
      </c>
      <c r="AU249">
        <f>IF(Q249="x",1+COUNTIFS(AU$4:AU248,"&gt;0",$AA$4:$AA248,$AA248),0)</f>
        <v>0</v>
      </c>
      <c r="AV249">
        <f>IF(R249="x",1+COUNTIFS(AV$4:AV248,"&gt;0",$AA$4:$AA248,$AA248),0)</f>
        <v>0</v>
      </c>
      <c r="AW249">
        <f t="shared" si="8"/>
        <v>1</v>
      </c>
      <c r="AX249">
        <f t="shared" si="9"/>
        <v>1</v>
      </c>
      <c r="AY249">
        <f t="shared" si="142"/>
        <v>1</v>
      </c>
      <c r="AZ249">
        <f t="shared" si="143"/>
        <v>1</v>
      </c>
      <c r="BA249" s="4">
        <f t="shared" si="144"/>
        <v>0</v>
      </c>
      <c r="BB249" s="4">
        <f t="shared" si="145"/>
        <v>0</v>
      </c>
      <c r="BC249" s="4">
        <f t="shared" si="146"/>
        <v>0</v>
      </c>
      <c r="BD249" s="4">
        <f t="shared" si="147"/>
        <v>0</v>
      </c>
      <c r="BE249" s="4">
        <f t="shared" si="148"/>
        <v>372060.83333333331</v>
      </c>
      <c r="BF249" s="4">
        <f t="shared" si="149"/>
        <v>0</v>
      </c>
      <c r="BG249" s="4">
        <f t="shared" si="150"/>
        <v>0</v>
      </c>
      <c r="BH249" s="4">
        <f t="shared" si="151"/>
        <v>0</v>
      </c>
      <c r="BI249" s="4">
        <f t="shared" si="152"/>
        <v>0</v>
      </c>
      <c r="BJ249" s="4">
        <f t="shared" si="153"/>
        <v>0</v>
      </c>
      <c r="BK249" s="4">
        <f t="shared" si="154"/>
        <v>0</v>
      </c>
      <c r="BL249" s="4">
        <f t="shared" si="155"/>
        <v>0</v>
      </c>
      <c r="BM249" s="4">
        <f t="shared" si="156"/>
        <v>0</v>
      </c>
      <c r="BN249" s="4">
        <f t="shared" si="157"/>
        <v>0</v>
      </c>
      <c r="BO249">
        <f>SUMIFS(BH$5:BH249,$AA$5:$AA249,$AA249)</f>
        <v>12</v>
      </c>
      <c r="BP249">
        <f>SUMIFS(BI$5:BI249,$AA$5:$AA249,$AA249)</f>
        <v>7</v>
      </c>
      <c r="BQ249">
        <f>SUMIFS(BJ$5:BJ249,$AA$5:$AA249,$AA249)</f>
        <v>9</v>
      </c>
      <c r="BR249">
        <f>SUMIFS(BK$5:BK249,$AA$5:$AA249,$AA249)</f>
        <v>9</v>
      </c>
      <c r="BS249">
        <f>SUMIFS(BL$5:BL249,$AA$5:$AA249,$AA249)</f>
        <v>10</v>
      </c>
      <c r="BT249">
        <f>SUMIFS(BM$5:BM249,$AA$5:$AA249,$AA249)</f>
        <v>12</v>
      </c>
      <c r="BU249">
        <f>SUMIFS(BN$5:BN249,$AA$5:$AA249,$AA249)</f>
        <v>0</v>
      </c>
      <c r="BV249">
        <f t="shared" si="158"/>
        <v>14</v>
      </c>
      <c r="BW249">
        <f t="shared" si="159"/>
        <v>15</v>
      </c>
      <c r="BX249">
        <f t="shared" si="160"/>
        <v>14</v>
      </c>
      <c r="BY249">
        <f t="shared" si="161"/>
        <v>13</v>
      </c>
      <c r="BZ249">
        <f t="shared" si="162"/>
        <v>15</v>
      </c>
      <c r="CA249">
        <f t="shared" si="163"/>
        <v>21</v>
      </c>
      <c r="CB249">
        <f t="shared" si="164"/>
        <v>0</v>
      </c>
      <c r="CC249">
        <f t="shared" si="165"/>
        <v>0</v>
      </c>
      <c r="CD249">
        <f t="shared" si="166"/>
        <v>0</v>
      </c>
      <c r="CE249" t="str">
        <f>IFERROR(VLOOKUP($AA249,'Tuyến và nhân viên'!$I:$O,7,0),"")</f>
        <v>Trần Văn Khanh</v>
      </c>
      <c r="CF249">
        <f t="shared" si="167"/>
        <v>4</v>
      </c>
      <c r="CG249">
        <f t="shared" si="168"/>
        <v>1</v>
      </c>
      <c r="CH249">
        <f>COUNTIFS($L249:L249,"x")</f>
        <v>0</v>
      </c>
      <c r="CI249">
        <f>COUNTIFS($L249:M249,"x")</f>
        <v>0</v>
      </c>
      <c r="CJ249">
        <f>COUNTIFS($L249:N249,"x")</f>
        <v>0</v>
      </c>
      <c r="CK249">
        <f>COUNTIFS($L249:O249,"x")</f>
        <v>0</v>
      </c>
      <c r="CL249">
        <f>COUNTIFS($L249:P249,"x")</f>
        <v>1</v>
      </c>
      <c r="CM249">
        <f>COUNTIFS($L249:Q249,"x")</f>
        <v>1</v>
      </c>
      <c r="CN249">
        <f>COUNTIFS($L249:R249,"x")</f>
        <v>1</v>
      </c>
      <c r="CO249" t="str" cm="1">
        <f t="array" ref="CO249">IFERROR(INDEX($CH$4:$CN$4,0,MATCH(1,$CH249:$CN249,0)),"")</f>
        <v>Thứ 6</v>
      </c>
      <c r="CP249" t="str" cm="1">
        <f t="array" ref="CP249">IFERROR(INDEX($CH$4:$CN$4,0,MATCH(2,$CH249:$CN249,0)),"")</f>
        <v/>
      </c>
      <c r="CQ249" t="str">
        <f t="shared" si="169"/>
        <v>Thứ 6</v>
      </c>
      <c r="CR249" t="str">
        <f t="shared" si="29"/>
        <v>F4 - Tất cả các tuần</v>
      </c>
    </row>
    <row r="250" spans="1:96" x14ac:dyDescent="0.3">
      <c r="A250" s="117" t="s">
        <v>35927</v>
      </c>
      <c r="B250" s="118" t="s">
        <v>33266</v>
      </c>
      <c r="C250" s="118" t="s">
        <v>33267</v>
      </c>
      <c r="D250" s="118" t="s">
        <v>39659</v>
      </c>
      <c r="E250" s="118" t="s">
        <v>39660</v>
      </c>
      <c r="F250" s="118" t="s">
        <v>15148</v>
      </c>
      <c r="G250" s="118" t="s">
        <v>37210</v>
      </c>
      <c r="H250" s="118" t="s">
        <v>37216</v>
      </c>
      <c r="I250" s="118" t="s">
        <v>22</v>
      </c>
      <c r="J250" s="119" t="s">
        <v>39658</v>
      </c>
      <c r="K250" s="119" t="s">
        <v>23</v>
      </c>
      <c r="L250" s="117" t="s">
        <v>23</v>
      </c>
      <c r="M250" s="117" t="s">
        <v>23</v>
      </c>
      <c r="N250" s="117" t="s">
        <v>23</v>
      </c>
      <c r="O250" s="117" t="s">
        <v>23</v>
      </c>
      <c r="P250" s="117" t="s">
        <v>24</v>
      </c>
      <c r="Q250" s="117" t="s">
        <v>23</v>
      </c>
      <c r="R250" s="117" t="s">
        <v>23</v>
      </c>
      <c r="S250" s="117" t="s">
        <v>24</v>
      </c>
      <c r="T250" s="117" t="s">
        <v>24</v>
      </c>
      <c r="U250" s="117" t="s">
        <v>24</v>
      </c>
      <c r="V250" s="117" t="s">
        <v>24</v>
      </c>
      <c r="W250" s="74" t="str">
        <f t="shared" si="135"/>
        <v>x</v>
      </c>
      <c r="X250" s="74" t="str">
        <f t="shared" si="136"/>
        <v>x</v>
      </c>
      <c r="Y250" s="74" t="str">
        <f t="shared" si="137"/>
        <v>x</v>
      </c>
      <c r="Z250" s="74" t="str">
        <f t="shared" si="138"/>
        <v>x</v>
      </c>
      <c r="AA250" t="str">
        <f>VLOOKUP($D250,'Tuyến và nhân viên'!$D:$M,6,0)</f>
        <v>HL00594</v>
      </c>
      <c r="AB250" t="str">
        <f>VLOOKUP($D250,'Tuyến và nhân viên'!$D:$M,7,0)</f>
        <v>Quách Ngọc Duyên</v>
      </c>
      <c r="AC250" s="16" t="str">
        <f>IFERROR(VLOOKUP($F250,DSKH!$D:$BF,53,0),"")</f>
        <v>F4</v>
      </c>
      <c r="AD250" s="16" t="str">
        <f>IFERROR(VLOOKUP($F250,DSKH!$D:$BF,54,0),"")</f>
        <v>OTC</v>
      </c>
      <c r="AE250" s="4">
        <f>SUMIFS('Doanh số khách hàng'!$F:$F,'Doanh số khách hàng'!$A:$A,'Chi tiết tuyến'!$F250)</f>
        <v>866333.33333333337</v>
      </c>
      <c r="AF250" s="16" t="str">
        <f t="shared" si="4"/>
        <v>F4</v>
      </c>
      <c r="AG250" s="16" t="str">
        <f t="shared" si="5"/>
        <v>F4</v>
      </c>
      <c r="AH250" t="b">
        <f t="shared" si="139"/>
        <v>1</v>
      </c>
      <c r="AI250" t="b">
        <f t="shared" si="140"/>
        <v>1</v>
      </c>
      <c r="AJ250">
        <f>IFERROR(VLOOKUP($AC250,Master!$D:$E,2,0),"")</f>
        <v>4</v>
      </c>
      <c r="AK250">
        <f>VLOOKUP($AF250,Master!$D:$E,2,0)</f>
        <v>4</v>
      </c>
      <c r="AL250" s="4">
        <f t="shared" si="141"/>
        <v>216583.33333333334</v>
      </c>
      <c r="AM250" t="str">
        <f>IFERROR(VLOOKUP($F250,DSKH!$D:$BF,31,0),"")</f>
        <v>Tỉnh Cà Mau</v>
      </c>
      <c r="AN250" t="str">
        <f>IFERROR(VLOOKUP($F250,DSKH!$D:$BF,29,0),"")</f>
        <v>Xã Ninh Quới</v>
      </c>
      <c r="AO250">
        <f>IFERROR(VLOOKUP($F250,DSKH!$D:$BF,52,0),"")</f>
        <v>866333.33333333337</v>
      </c>
      <c r="AP250">
        <f>IF(L250="x",1+COUNTIFS(AP$4:AP249,"&gt;0",$AA$4:$AA249,$AA249),0)</f>
        <v>0</v>
      </c>
      <c r="AQ250">
        <f>IF(M250="x",1+COUNTIFS(AQ$4:AQ249,"&gt;0",$AA$4:$AA249,$AA249),0)</f>
        <v>0</v>
      </c>
      <c r="AR250">
        <f>IF(N250="x",1+COUNTIFS(AR$4:AR249,"&gt;0",$AA$4:$AA249,$AA249),0)</f>
        <v>0</v>
      </c>
      <c r="AS250">
        <f>IF(O250="x",1+COUNTIFS(AS$4:AS249,"&gt;0",$AA$4:$AA249,$AA249),0)</f>
        <v>0</v>
      </c>
      <c r="AT250">
        <f>IF(P250="x",1+COUNTIFS(AT$4:AT249,"&gt;0",$AA$4:$AA249,$AA249),0)</f>
        <v>21</v>
      </c>
      <c r="AU250">
        <f>IF(Q250="x",1+COUNTIFS(AU$4:AU249,"&gt;0",$AA$4:$AA249,$AA249),0)</f>
        <v>0</v>
      </c>
      <c r="AV250">
        <f>IF(R250="x",1+COUNTIFS(AV$4:AV249,"&gt;0",$AA$4:$AA249,$AA249),0)</f>
        <v>0</v>
      </c>
      <c r="AW250">
        <f t="shared" si="8"/>
        <v>1</v>
      </c>
      <c r="AX250">
        <f t="shared" si="9"/>
        <v>1</v>
      </c>
      <c r="AY250">
        <f t="shared" si="142"/>
        <v>1</v>
      </c>
      <c r="AZ250">
        <f t="shared" si="143"/>
        <v>1</v>
      </c>
      <c r="BA250" s="4">
        <f t="shared" si="144"/>
        <v>0</v>
      </c>
      <c r="BB250" s="4">
        <f t="shared" si="145"/>
        <v>0</v>
      </c>
      <c r="BC250" s="4">
        <f t="shared" si="146"/>
        <v>0</v>
      </c>
      <c r="BD250" s="4">
        <f t="shared" si="147"/>
        <v>0</v>
      </c>
      <c r="BE250" s="4">
        <f t="shared" si="148"/>
        <v>216583.33333333334</v>
      </c>
      <c r="BF250" s="4">
        <f t="shared" si="149"/>
        <v>0</v>
      </c>
      <c r="BG250" s="4">
        <f t="shared" si="150"/>
        <v>0</v>
      </c>
      <c r="BH250" s="4">
        <f t="shared" si="151"/>
        <v>0</v>
      </c>
      <c r="BI250" s="4">
        <f t="shared" si="152"/>
        <v>0</v>
      </c>
      <c r="BJ250" s="4">
        <f t="shared" si="153"/>
        <v>0</v>
      </c>
      <c r="BK250" s="4">
        <f t="shared" si="154"/>
        <v>0</v>
      </c>
      <c r="BL250" s="4">
        <f t="shared" si="155"/>
        <v>0</v>
      </c>
      <c r="BM250" s="4">
        <f t="shared" si="156"/>
        <v>0</v>
      </c>
      <c r="BN250" s="4">
        <f t="shared" si="157"/>
        <v>0</v>
      </c>
      <c r="BO250">
        <f>SUMIFS(BH$5:BH250,$AA$5:$AA250,$AA250)</f>
        <v>12</v>
      </c>
      <c r="BP250">
        <f>SUMIFS(BI$5:BI250,$AA$5:$AA250,$AA250)</f>
        <v>7</v>
      </c>
      <c r="BQ250">
        <f>SUMIFS(BJ$5:BJ250,$AA$5:$AA250,$AA250)</f>
        <v>9</v>
      </c>
      <c r="BR250">
        <f>SUMIFS(BK$5:BK250,$AA$5:$AA250,$AA250)</f>
        <v>9</v>
      </c>
      <c r="BS250">
        <f>SUMIFS(BL$5:BL250,$AA$5:$AA250,$AA250)</f>
        <v>10</v>
      </c>
      <c r="BT250">
        <f>SUMIFS(BM$5:BM250,$AA$5:$AA250,$AA250)</f>
        <v>12</v>
      </c>
      <c r="BU250">
        <f>SUMIFS(BN$5:BN250,$AA$5:$AA250,$AA250)</f>
        <v>0</v>
      </c>
      <c r="BV250">
        <f t="shared" si="158"/>
        <v>14</v>
      </c>
      <c r="BW250">
        <f t="shared" si="159"/>
        <v>15</v>
      </c>
      <c r="BX250">
        <f t="shared" si="160"/>
        <v>14</v>
      </c>
      <c r="BY250">
        <f t="shared" si="161"/>
        <v>13</v>
      </c>
      <c r="BZ250">
        <f t="shared" si="162"/>
        <v>15</v>
      </c>
      <c r="CA250">
        <f t="shared" si="163"/>
        <v>21</v>
      </c>
      <c r="CB250">
        <f t="shared" si="164"/>
        <v>0</v>
      </c>
      <c r="CC250">
        <f t="shared" si="165"/>
        <v>0</v>
      </c>
      <c r="CD250">
        <f t="shared" si="166"/>
        <v>0</v>
      </c>
      <c r="CE250" t="str">
        <f>IFERROR(VLOOKUP($AA250,'Tuyến và nhân viên'!$I:$O,7,0),"")</f>
        <v>Trần Văn Khanh</v>
      </c>
      <c r="CF250">
        <f t="shared" si="167"/>
        <v>4</v>
      </c>
      <c r="CG250">
        <f t="shared" si="168"/>
        <v>1</v>
      </c>
      <c r="CH250">
        <f>COUNTIFS($L250:L250,"x")</f>
        <v>0</v>
      </c>
      <c r="CI250">
        <f>COUNTIFS($L250:M250,"x")</f>
        <v>0</v>
      </c>
      <c r="CJ250">
        <f>COUNTIFS($L250:N250,"x")</f>
        <v>0</v>
      </c>
      <c r="CK250">
        <f>COUNTIFS($L250:O250,"x")</f>
        <v>0</v>
      </c>
      <c r="CL250">
        <f>COUNTIFS($L250:P250,"x")</f>
        <v>1</v>
      </c>
      <c r="CM250">
        <f>COUNTIFS($L250:Q250,"x")</f>
        <v>1</v>
      </c>
      <c r="CN250">
        <f>COUNTIFS($L250:R250,"x")</f>
        <v>1</v>
      </c>
      <c r="CO250" t="str" cm="1">
        <f t="array" ref="CO250">IFERROR(INDEX($CH$4:$CN$4,0,MATCH(1,$CH250:$CN250,0)),"")</f>
        <v>Thứ 6</v>
      </c>
      <c r="CP250" t="str" cm="1">
        <f t="array" ref="CP250">IFERROR(INDEX($CH$4:$CN$4,0,MATCH(2,$CH250:$CN250,0)),"")</f>
        <v/>
      </c>
      <c r="CQ250" t="str">
        <f t="shared" si="169"/>
        <v>Thứ 6</v>
      </c>
      <c r="CR250" t="str">
        <f t="shared" si="29"/>
        <v>F4 - Tất cả các tuần</v>
      </c>
    </row>
    <row r="251" spans="1:96" x14ac:dyDescent="0.3">
      <c r="A251" s="117" t="s">
        <v>35939</v>
      </c>
      <c r="B251" s="118" t="s">
        <v>33266</v>
      </c>
      <c r="C251" s="118" t="s">
        <v>33267</v>
      </c>
      <c r="D251" s="118" t="s">
        <v>39659</v>
      </c>
      <c r="E251" s="118" t="s">
        <v>39660</v>
      </c>
      <c r="F251" s="118" t="s">
        <v>37220</v>
      </c>
      <c r="G251" s="118" t="s">
        <v>37221</v>
      </c>
      <c r="H251" s="118" t="s">
        <v>37226</v>
      </c>
      <c r="I251" s="118" t="s">
        <v>22</v>
      </c>
      <c r="J251" s="119" t="s">
        <v>39658</v>
      </c>
      <c r="K251" s="119" t="s">
        <v>23</v>
      </c>
      <c r="L251" s="117" t="s">
        <v>23</v>
      </c>
      <c r="M251" s="117" t="s">
        <v>23</v>
      </c>
      <c r="N251" s="117" t="s">
        <v>23</v>
      </c>
      <c r="O251" s="117" t="s">
        <v>23</v>
      </c>
      <c r="P251" s="117" t="s">
        <v>24</v>
      </c>
      <c r="Q251" s="117" t="s">
        <v>23</v>
      </c>
      <c r="R251" s="117" t="s">
        <v>23</v>
      </c>
      <c r="S251" s="117" t="s">
        <v>24</v>
      </c>
      <c r="T251" s="117" t="s">
        <v>24</v>
      </c>
      <c r="U251" s="117" t="s">
        <v>24</v>
      </c>
      <c r="V251" s="117" t="s">
        <v>24</v>
      </c>
      <c r="W251" s="74" t="str">
        <f t="shared" si="135"/>
        <v/>
      </c>
      <c r="X251" s="74" t="str">
        <f t="shared" si="136"/>
        <v>x</v>
      </c>
      <c r="Y251" s="74" t="str">
        <f t="shared" si="137"/>
        <v/>
      </c>
      <c r="Z251" s="74" t="str">
        <f t="shared" si="138"/>
        <v>x</v>
      </c>
      <c r="AA251" t="str">
        <f>VLOOKUP($D251,'Tuyến và nhân viên'!$D:$M,6,0)</f>
        <v>HL00594</v>
      </c>
      <c r="AB251" t="str">
        <f>VLOOKUP($D251,'Tuyến và nhân viên'!$D:$M,7,0)</f>
        <v>Quách Ngọc Duyên</v>
      </c>
      <c r="AC251" s="16" t="str">
        <f>IFERROR(VLOOKUP($F251,DSKH!$D:$BF,53,0),"")</f>
        <v>F2</v>
      </c>
      <c r="AD251" s="16" t="str">
        <f>IFERROR(VLOOKUP($F251,DSKH!$D:$BF,54,0),"")</f>
        <v>OTC</v>
      </c>
      <c r="AE251" s="4">
        <f>SUMIFS('Doanh số khách hàng'!$F:$F,'Doanh số khách hàng'!$A:$A,'Chi tiết tuyến'!$F251)</f>
        <v>0</v>
      </c>
      <c r="AF251" s="16" t="str">
        <f t="shared" si="4"/>
        <v>F4</v>
      </c>
      <c r="AG251" s="16" t="str">
        <f t="shared" si="5"/>
        <v>F2</v>
      </c>
      <c r="AH251" t="b">
        <f t="shared" si="139"/>
        <v>0</v>
      </c>
      <c r="AI251" t="b">
        <f t="shared" si="140"/>
        <v>1</v>
      </c>
      <c r="AJ251">
        <f>IFERROR(VLOOKUP($AC251,Master!$D:$E,2,0),"")</f>
        <v>2</v>
      </c>
      <c r="AK251">
        <f>VLOOKUP($AF251,Master!$D:$E,2,0)</f>
        <v>4</v>
      </c>
      <c r="AL251" s="4">
        <f t="shared" si="141"/>
        <v>0</v>
      </c>
      <c r="AM251" t="str">
        <f>IFERROR(VLOOKUP($F251,DSKH!$D:$BF,31,0),"")</f>
        <v>Tỉnh Cà Mau</v>
      </c>
      <c r="AN251" t="str">
        <f>IFERROR(VLOOKUP($F251,DSKH!$D:$BF,29,0),"")</f>
        <v>Xã Ninh Quới</v>
      </c>
      <c r="AO251">
        <f>IFERROR(VLOOKUP($F251,DSKH!$D:$BF,52,0),"")</f>
        <v>0</v>
      </c>
      <c r="AP251">
        <f>IF(L251="x",1+COUNTIFS(AP$4:AP250,"&gt;0",$AA$4:$AA250,$AA250),0)</f>
        <v>0</v>
      </c>
      <c r="AQ251">
        <f>IF(M251="x",1+COUNTIFS(AQ$4:AQ250,"&gt;0",$AA$4:$AA250,$AA250),0)</f>
        <v>0</v>
      </c>
      <c r="AR251">
        <f>IF(N251="x",1+COUNTIFS(AR$4:AR250,"&gt;0",$AA$4:$AA250,$AA250),0)</f>
        <v>0</v>
      </c>
      <c r="AS251">
        <f>IF(O251="x",1+COUNTIFS(AS$4:AS250,"&gt;0",$AA$4:$AA250,$AA250),0)</f>
        <v>0</v>
      </c>
      <c r="AT251">
        <f>IF(P251="x",1+COUNTIFS(AT$4:AT250,"&gt;0",$AA$4:$AA250,$AA250),0)</f>
        <v>22</v>
      </c>
      <c r="AU251">
        <f>IF(Q251="x",1+COUNTIFS(AU$4:AU250,"&gt;0",$AA$4:$AA250,$AA250),0)</f>
        <v>0</v>
      </c>
      <c r="AV251">
        <f>IF(R251="x",1+COUNTIFS(AV$4:AV250,"&gt;0",$AA$4:$AA250,$AA250),0)</f>
        <v>0</v>
      </c>
      <c r="AW251">
        <f t="shared" si="8"/>
        <v>0</v>
      </c>
      <c r="AX251">
        <f t="shared" si="9"/>
        <v>1</v>
      </c>
      <c r="AY251">
        <f t="shared" si="142"/>
        <v>0</v>
      </c>
      <c r="AZ251">
        <f t="shared" si="143"/>
        <v>1</v>
      </c>
      <c r="BA251" s="4">
        <f t="shared" si="144"/>
        <v>0</v>
      </c>
      <c r="BB251" s="4">
        <f t="shared" si="145"/>
        <v>0</v>
      </c>
      <c r="BC251" s="4">
        <f t="shared" si="146"/>
        <v>0</v>
      </c>
      <c r="BD251" s="4">
        <f t="shared" si="147"/>
        <v>0</v>
      </c>
      <c r="BE251" s="4">
        <f t="shared" si="148"/>
        <v>0</v>
      </c>
      <c r="BF251" s="4">
        <f t="shared" si="149"/>
        <v>0</v>
      </c>
      <c r="BG251" s="4">
        <f t="shared" si="150"/>
        <v>0</v>
      </c>
      <c r="BH251" s="4">
        <f t="shared" si="151"/>
        <v>0</v>
      </c>
      <c r="BI251" s="4">
        <f t="shared" si="152"/>
        <v>0</v>
      </c>
      <c r="BJ251" s="4">
        <f t="shared" si="153"/>
        <v>0</v>
      </c>
      <c r="BK251" s="4">
        <f t="shared" si="154"/>
        <v>0</v>
      </c>
      <c r="BL251" s="4">
        <f t="shared" si="155"/>
        <v>1</v>
      </c>
      <c r="BM251" s="4">
        <f t="shared" si="156"/>
        <v>0</v>
      </c>
      <c r="BN251" s="4">
        <f t="shared" si="157"/>
        <v>0</v>
      </c>
      <c r="BO251">
        <f>SUMIFS(BH$5:BH251,$AA$5:$AA251,$AA251)</f>
        <v>12</v>
      </c>
      <c r="BP251">
        <f>SUMIFS(BI$5:BI251,$AA$5:$AA251,$AA251)</f>
        <v>7</v>
      </c>
      <c r="BQ251">
        <f>SUMIFS(BJ$5:BJ251,$AA$5:$AA251,$AA251)</f>
        <v>9</v>
      </c>
      <c r="BR251">
        <f>SUMIFS(BK$5:BK251,$AA$5:$AA251,$AA251)</f>
        <v>9</v>
      </c>
      <c r="BS251">
        <f>SUMIFS(BL$5:BL251,$AA$5:$AA251,$AA251)</f>
        <v>11</v>
      </c>
      <c r="BT251">
        <f>SUMIFS(BM$5:BM251,$AA$5:$AA251,$AA251)</f>
        <v>12</v>
      </c>
      <c r="BU251">
        <f>SUMIFS(BN$5:BN251,$AA$5:$AA251,$AA251)</f>
        <v>0</v>
      </c>
      <c r="BV251">
        <f t="shared" si="158"/>
        <v>14</v>
      </c>
      <c r="BW251">
        <f t="shared" si="159"/>
        <v>15</v>
      </c>
      <c r="BX251">
        <f t="shared" si="160"/>
        <v>14</v>
      </c>
      <c r="BY251">
        <f t="shared" si="161"/>
        <v>13</v>
      </c>
      <c r="BZ251">
        <f t="shared" si="162"/>
        <v>15</v>
      </c>
      <c r="CA251">
        <f t="shared" si="163"/>
        <v>21</v>
      </c>
      <c r="CB251">
        <f t="shared" si="164"/>
        <v>0</v>
      </c>
      <c r="CC251">
        <f t="shared" si="165"/>
        <v>11</v>
      </c>
      <c r="CD251">
        <f t="shared" si="166"/>
        <v>15</v>
      </c>
      <c r="CE251" t="str">
        <f>IFERROR(VLOOKUP($AA251,'Tuyến và nhân viên'!$I:$O,7,0),"")</f>
        <v>Trần Văn Khanh</v>
      </c>
      <c r="CF251">
        <f t="shared" si="167"/>
        <v>2</v>
      </c>
      <c r="CG251">
        <f t="shared" si="168"/>
        <v>1</v>
      </c>
      <c r="CH251">
        <f>COUNTIFS($L251:L251,"x")</f>
        <v>0</v>
      </c>
      <c r="CI251">
        <f>COUNTIFS($L251:M251,"x")</f>
        <v>0</v>
      </c>
      <c r="CJ251">
        <f>COUNTIFS($L251:N251,"x")</f>
        <v>0</v>
      </c>
      <c r="CK251">
        <f>COUNTIFS($L251:O251,"x")</f>
        <v>0</v>
      </c>
      <c r="CL251">
        <f>COUNTIFS($L251:P251,"x")</f>
        <v>1</v>
      </c>
      <c r="CM251">
        <f>COUNTIFS($L251:Q251,"x")</f>
        <v>1</v>
      </c>
      <c r="CN251">
        <f>COUNTIFS($L251:R251,"x")</f>
        <v>1</v>
      </c>
      <c r="CO251" t="str" cm="1">
        <f t="array" ref="CO251">IFERROR(INDEX($CH$4:$CN$4,0,MATCH(1,$CH251:$CN251,0)),"")</f>
        <v>Thứ 6</v>
      </c>
      <c r="CP251" t="str" cm="1">
        <f t="array" ref="CP251">IFERROR(INDEX($CH$4:$CN$4,0,MATCH(2,$CH251:$CN251,0)),"")</f>
        <v/>
      </c>
      <c r="CQ251" t="str">
        <f t="shared" si="169"/>
        <v>Thứ 6</v>
      </c>
      <c r="CR251" t="str">
        <f t="shared" si="29"/>
        <v>F2 - Tuần 2 &amp; 4</v>
      </c>
    </row>
    <row r="252" spans="1:96" x14ac:dyDescent="0.3">
      <c r="A252" s="117" t="s">
        <v>35949</v>
      </c>
      <c r="B252" s="118" t="s">
        <v>33266</v>
      </c>
      <c r="C252" s="118" t="s">
        <v>33267</v>
      </c>
      <c r="D252" s="118" t="s">
        <v>39659</v>
      </c>
      <c r="E252" s="118" t="s">
        <v>39660</v>
      </c>
      <c r="F252" s="118" t="s">
        <v>33175</v>
      </c>
      <c r="G252" s="118" t="s">
        <v>37228</v>
      </c>
      <c r="H252" s="118" t="s">
        <v>36793</v>
      </c>
      <c r="I252" s="118" t="s">
        <v>22</v>
      </c>
      <c r="J252" s="119" t="s">
        <v>39658</v>
      </c>
      <c r="K252" s="119" t="s">
        <v>23</v>
      </c>
      <c r="L252" s="117" t="s">
        <v>23</v>
      </c>
      <c r="M252" s="117" t="s">
        <v>23</v>
      </c>
      <c r="N252" s="117" t="s">
        <v>23</v>
      </c>
      <c r="O252" s="117" t="s">
        <v>23</v>
      </c>
      <c r="P252" s="117" t="s">
        <v>24</v>
      </c>
      <c r="Q252" s="117" t="s">
        <v>23</v>
      </c>
      <c r="R252" s="117" t="s">
        <v>23</v>
      </c>
      <c r="S252" s="117" t="s">
        <v>24</v>
      </c>
      <c r="T252" s="117" t="s">
        <v>24</v>
      </c>
      <c r="U252" s="117" t="s">
        <v>24</v>
      </c>
      <c r="V252" s="117" t="s">
        <v>24</v>
      </c>
      <c r="W252" s="74" t="str">
        <f t="shared" si="135"/>
        <v/>
      </c>
      <c r="X252" s="74" t="str">
        <f t="shared" si="136"/>
        <v>x</v>
      </c>
      <c r="Y252" s="74" t="str">
        <f t="shared" si="137"/>
        <v/>
      </c>
      <c r="Z252" s="74" t="str">
        <f t="shared" si="138"/>
        <v>x</v>
      </c>
      <c r="AA252" t="str">
        <f>VLOOKUP($D252,'Tuyến và nhân viên'!$D:$M,6,0)</f>
        <v>HL00594</v>
      </c>
      <c r="AB252" t="str">
        <f>VLOOKUP($D252,'Tuyến và nhân viên'!$D:$M,7,0)</f>
        <v>Quách Ngọc Duyên</v>
      </c>
      <c r="AC252" s="16" t="str">
        <f>IFERROR(VLOOKUP($F252,DSKH!$D:$BF,53,0),"")</f>
        <v>F2</v>
      </c>
      <c r="AD252" s="16" t="str">
        <f>IFERROR(VLOOKUP($F252,DSKH!$D:$BF,54,0),"")</f>
        <v>OTC</v>
      </c>
      <c r="AE252" s="4">
        <f>SUMIFS('Doanh số khách hàng'!$F:$F,'Doanh số khách hàng'!$A:$A,'Chi tiết tuyến'!$F252)</f>
        <v>273333.33333333331</v>
      </c>
      <c r="AF252" s="16" t="str">
        <f t="shared" si="4"/>
        <v>F4</v>
      </c>
      <c r="AG252" s="16" t="str">
        <f t="shared" si="5"/>
        <v>F2</v>
      </c>
      <c r="AH252" t="b">
        <f t="shared" si="139"/>
        <v>0</v>
      </c>
      <c r="AI252" t="b">
        <f t="shared" si="140"/>
        <v>1</v>
      </c>
      <c r="AJ252">
        <f>IFERROR(VLOOKUP($AC252,Master!$D:$E,2,0),"")</f>
        <v>2</v>
      </c>
      <c r="AK252">
        <f>VLOOKUP($AF252,Master!$D:$E,2,0)</f>
        <v>4</v>
      </c>
      <c r="AL252" s="4">
        <f t="shared" si="141"/>
        <v>136666.66666666666</v>
      </c>
      <c r="AM252" t="str">
        <f>IFERROR(VLOOKUP($F252,DSKH!$D:$BF,31,0),"")</f>
        <v>Tỉnh Cà Mau</v>
      </c>
      <c r="AN252" t="str">
        <f>IFERROR(VLOOKUP($F252,DSKH!$D:$BF,29,0),"")</f>
        <v>Xã Ninh Quới</v>
      </c>
      <c r="AO252">
        <f>IFERROR(VLOOKUP($F252,DSKH!$D:$BF,52,0),"")</f>
        <v>273333.33333333331</v>
      </c>
      <c r="AP252">
        <f>IF(L252="x",1+COUNTIFS(AP$4:AP251,"&gt;0",$AA$4:$AA251,$AA251),0)</f>
        <v>0</v>
      </c>
      <c r="AQ252">
        <f>IF(M252="x",1+COUNTIFS(AQ$4:AQ251,"&gt;0",$AA$4:$AA251,$AA251),0)</f>
        <v>0</v>
      </c>
      <c r="AR252">
        <f>IF(N252="x",1+COUNTIFS(AR$4:AR251,"&gt;0",$AA$4:$AA251,$AA251),0)</f>
        <v>0</v>
      </c>
      <c r="AS252">
        <f>IF(O252="x",1+COUNTIFS(AS$4:AS251,"&gt;0",$AA$4:$AA251,$AA251),0)</f>
        <v>0</v>
      </c>
      <c r="AT252">
        <f>IF(P252="x",1+COUNTIFS(AT$4:AT251,"&gt;0",$AA$4:$AA251,$AA251),0)</f>
        <v>23</v>
      </c>
      <c r="AU252">
        <f>IF(Q252="x",1+COUNTIFS(AU$4:AU251,"&gt;0",$AA$4:$AA251,$AA251),0)</f>
        <v>0</v>
      </c>
      <c r="AV252">
        <f>IF(R252="x",1+COUNTIFS(AV$4:AV251,"&gt;0",$AA$4:$AA251,$AA251),0)</f>
        <v>0</v>
      </c>
      <c r="AW252">
        <f t="shared" si="8"/>
        <v>0</v>
      </c>
      <c r="AX252">
        <f t="shared" si="9"/>
        <v>1</v>
      </c>
      <c r="AY252">
        <f t="shared" si="142"/>
        <v>0</v>
      </c>
      <c r="AZ252">
        <f t="shared" si="143"/>
        <v>1</v>
      </c>
      <c r="BA252" s="4">
        <f t="shared" si="144"/>
        <v>0</v>
      </c>
      <c r="BB252" s="4">
        <f t="shared" si="145"/>
        <v>0</v>
      </c>
      <c r="BC252" s="4">
        <f t="shared" si="146"/>
        <v>0</v>
      </c>
      <c r="BD252" s="4">
        <f t="shared" si="147"/>
        <v>0</v>
      </c>
      <c r="BE252" s="4">
        <f t="shared" si="148"/>
        <v>136666.66666666666</v>
      </c>
      <c r="BF252" s="4">
        <f t="shared" si="149"/>
        <v>0</v>
      </c>
      <c r="BG252" s="4">
        <f t="shared" si="150"/>
        <v>0</v>
      </c>
      <c r="BH252" s="4">
        <f t="shared" si="151"/>
        <v>0</v>
      </c>
      <c r="BI252" s="4">
        <f t="shared" si="152"/>
        <v>0</v>
      </c>
      <c r="BJ252" s="4">
        <f t="shared" si="153"/>
        <v>0</v>
      </c>
      <c r="BK252" s="4">
        <f t="shared" si="154"/>
        <v>0</v>
      </c>
      <c r="BL252" s="4">
        <f t="shared" si="155"/>
        <v>1</v>
      </c>
      <c r="BM252" s="4">
        <f t="shared" si="156"/>
        <v>0</v>
      </c>
      <c r="BN252" s="4">
        <f t="shared" si="157"/>
        <v>0</v>
      </c>
      <c r="BO252">
        <f>SUMIFS(BH$5:BH252,$AA$5:$AA252,$AA252)</f>
        <v>12</v>
      </c>
      <c r="BP252">
        <f>SUMIFS(BI$5:BI252,$AA$5:$AA252,$AA252)</f>
        <v>7</v>
      </c>
      <c r="BQ252">
        <f>SUMIFS(BJ$5:BJ252,$AA$5:$AA252,$AA252)</f>
        <v>9</v>
      </c>
      <c r="BR252">
        <f>SUMIFS(BK$5:BK252,$AA$5:$AA252,$AA252)</f>
        <v>9</v>
      </c>
      <c r="BS252">
        <f>SUMIFS(BL$5:BL252,$AA$5:$AA252,$AA252)</f>
        <v>12</v>
      </c>
      <c r="BT252">
        <f>SUMIFS(BM$5:BM252,$AA$5:$AA252,$AA252)</f>
        <v>12</v>
      </c>
      <c r="BU252">
        <f>SUMIFS(BN$5:BN252,$AA$5:$AA252,$AA252)</f>
        <v>0</v>
      </c>
      <c r="BV252">
        <f t="shared" si="158"/>
        <v>14</v>
      </c>
      <c r="BW252">
        <f t="shared" si="159"/>
        <v>15</v>
      </c>
      <c r="BX252">
        <f t="shared" si="160"/>
        <v>14</v>
      </c>
      <c r="BY252">
        <f t="shared" si="161"/>
        <v>13</v>
      </c>
      <c r="BZ252">
        <f t="shared" si="162"/>
        <v>15</v>
      </c>
      <c r="CA252">
        <f t="shared" si="163"/>
        <v>21</v>
      </c>
      <c r="CB252">
        <f t="shared" si="164"/>
        <v>0</v>
      </c>
      <c r="CC252">
        <f t="shared" si="165"/>
        <v>12</v>
      </c>
      <c r="CD252">
        <f t="shared" si="166"/>
        <v>15</v>
      </c>
      <c r="CE252" t="str">
        <f>IFERROR(VLOOKUP($AA252,'Tuyến và nhân viên'!$I:$O,7,0),"")</f>
        <v>Trần Văn Khanh</v>
      </c>
      <c r="CF252">
        <f t="shared" si="167"/>
        <v>2</v>
      </c>
      <c r="CG252">
        <f t="shared" si="168"/>
        <v>1</v>
      </c>
      <c r="CH252">
        <f>COUNTIFS($L252:L252,"x")</f>
        <v>0</v>
      </c>
      <c r="CI252">
        <f>COUNTIFS($L252:M252,"x")</f>
        <v>0</v>
      </c>
      <c r="CJ252">
        <f>COUNTIFS($L252:N252,"x")</f>
        <v>0</v>
      </c>
      <c r="CK252">
        <f>COUNTIFS($L252:O252,"x")</f>
        <v>0</v>
      </c>
      <c r="CL252">
        <f>COUNTIFS($L252:P252,"x")</f>
        <v>1</v>
      </c>
      <c r="CM252">
        <f>COUNTIFS($L252:Q252,"x")</f>
        <v>1</v>
      </c>
      <c r="CN252">
        <f>COUNTIFS($L252:R252,"x")</f>
        <v>1</v>
      </c>
      <c r="CO252" t="str" cm="1">
        <f t="array" ref="CO252">IFERROR(INDEX($CH$4:$CN$4,0,MATCH(1,$CH252:$CN252,0)),"")</f>
        <v>Thứ 6</v>
      </c>
      <c r="CP252" t="str" cm="1">
        <f t="array" ref="CP252">IFERROR(INDEX($CH$4:$CN$4,0,MATCH(2,$CH252:$CN252,0)),"")</f>
        <v/>
      </c>
      <c r="CQ252" t="str">
        <f t="shared" si="169"/>
        <v>Thứ 6</v>
      </c>
      <c r="CR252" t="str">
        <f t="shared" si="29"/>
        <v>F2 - Tuần 2 &amp; 4</v>
      </c>
    </row>
    <row r="253" spans="1:96" x14ac:dyDescent="0.3">
      <c r="A253" s="117" t="s">
        <v>35963</v>
      </c>
      <c r="B253" s="118" t="s">
        <v>33266</v>
      </c>
      <c r="C253" s="118" t="s">
        <v>33267</v>
      </c>
      <c r="D253" s="118" t="s">
        <v>39659</v>
      </c>
      <c r="E253" s="118" t="s">
        <v>39660</v>
      </c>
      <c r="F253" s="118" t="s">
        <v>4168</v>
      </c>
      <c r="G253" s="118" t="s">
        <v>37235</v>
      </c>
      <c r="H253" s="118" t="s">
        <v>37242</v>
      </c>
      <c r="I253" s="118" t="s">
        <v>22</v>
      </c>
      <c r="J253" s="119" t="s">
        <v>39658</v>
      </c>
      <c r="K253" s="119" t="s">
        <v>23</v>
      </c>
      <c r="L253" s="117" t="s">
        <v>23</v>
      </c>
      <c r="M253" s="117" t="s">
        <v>23</v>
      </c>
      <c r="N253" s="117" t="s">
        <v>24</v>
      </c>
      <c r="O253" s="117" t="s">
        <v>23</v>
      </c>
      <c r="P253" s="117" t="s">
        <v>23</v>
      </c>
      <c r="Q253" s="117" t="s">
        <v>23</v>
      </c>
      <c r="R253" s="117" t="s">
        <v>23</v>
      </c>
      <c r="S253" s="117" t="s">
        <v>24</v>
      </c>
      <c r="T253" s="117" t="s">
        <v>24</v>
      </c>
      <c r="U253" s="117" t="s">
        <v>24</v>
      </c>
      <c r="V253" s="117" t="s">
        <v>24</v>
      </c>
      <c r="W253" s="74" t="str">
        <f t="shared" si="135"/>
        <v>x</v>
      </c>
      <c r="X253" s="74" t="str">
        <f t="shared" si="136"/>
        <v>x</v>
      </c>
      <c r="Y253" s="74" t="str">
        <f t="shared" si="137"/>
        <v>x</v>
      </c>
      <c r="Z253" s="74" t="str">
        <f t="shared" si="138"/>
        <v>x</v>
      </c>
      <c r="AA253" t="str">
        <f>VLOOKUP($D253,'Tuyến và nhân viên'!$D:$M,6,0)</f>
        <v>HL00594</v>
      </c>
      <c r="AB253" t="str">
        <f>VLOOKUP($D253,'Tuyến và nhân viên'!$D:$M,7,0)</f>
        <v>Quách Ngọc Duyên</v>
      </c>
      <c r="AC253" s="16" t="str">
        <f>IFERROR(VLOOKUP($F253,DSKH!$D:$BF,53,0),"")</f>
        <v>F4</v>
      </c>
      <c r="AD253" s="16" t="str">
        <f>IFERROR(VLOOKUP($F253,DSKH!$D:$BF,54,0),"")</f>
        <v>OTC</v>
      </c>
      <c r="AE253" s="4">
        <f>SUMIFS('Doanh số khách hàng'!$F:$F,'Doanh số khách hàng'!$A:$A,'Chi tiết tuyến'!$F253)</f>
        <v>1210366.6666666667</v>
      </c>
      <c r="AF253" s="16" t="str">
        <f t="shared" si="4"/>
        <v>F4</v>
      </c>
      <c r="AG253" s="16" t="str">
        <f t="shared" si="5"/>
        <v>F4</v>
      </c>
      <c r="AH253" t="b">
        <f t="shared" si="139"/>
        <v>1</v>
      </c>
      <c r="AI253" t="b">
        <f t="shared" si="140"/>
        <v>1</v>
      </c>
      <c r="AJ253">
        <f>IFERROR(VLOOKUP($AC253,Master!$D:$E,2,0),"")</f>
        <v>4</v>
      </c>
      <c r="AK253">
        <f>VLOOKUP($AF253,Master!$D:$E,2,0)</f>
        <v>4</v>
      </c>
      <c r="AL253" s="4">
        <f t="shared" si="141"/>
        <v>302591.66666666669</v>
      </c>
      <c r="AM253" t="str">
        <f>IFERROR(VLOOKUP($F253,DSKH!$D:$BF,31,0),"")</f>
        <v>Tỉnh Cà Mau</v>
      </c>
      <c r="AN253" t="str">
        <f>IFERROR(VLOOKUP($F253,DSKH!$D:$BF,29,0),"")</f>
        <v>Xã Hòa Bình</v>
      </c>
      <c r="AO253">
        <f>IFERROR(VLOOKUP($F253,DSKH!$D:$BF,52,0),"")</f>
        <v>1210366.6666666667</v>
      </c>
      <c r="AP253">
        <f>IF(L253="x",1+COUNTIFS(AP$4:AP252,"&gt;0",$AA$4:$AA252,$AA252),0)</f>
        <v>0</v>
      </c>
      <c r="AQ253">
        <f>IF(M253="x",1+COUNTIFS(AQ$4:AQ252,"&gt;0",$AA$4:$AA252,$AA252),0)</f>
        <v>0</v>
      </c>
      <c r="AR253">
        <f>IF(N253="x",1+COUNTIFS(AR$4:AR252,"&gt;0",$AA$4:$AA252,$AA252),0)</f>
        <v>14</v>
      </c>
      <c r="AS253">
        <f>IF(O253="x",1+COUNTIFS(AS$4:AS252,"&gt;0",$AA$4:$AA252,$AA252),0)</f>
        <v>0</v>
      </c>
      <c r="AT253">
        <f>IF(P253="x",1+COUNTIFS(AT$4:AT252,"&gt;0",$AA$4:$AA252,$AA252),0)</f>
        <v>0</v>
      </c>
      <c r="AU253">
        <f>IF(Q253="x",1+COUNTIFS(AU$4:AU252,"&gt;0",$AA$4:$AA252,$AA252),0)</f>
        <v>0</v>
      </c>
      <c r="AV253">
        <f>IF(R253="x",1+COUNTIFS(AV$4:AV252,"&gt;0",$AA$4:$AA252,$AA252),0)</f>
        <v>0</v>
      </c>
      <c r="AW253">
        <f t="shared" si="8"/>
        <v>1</v>
      </c>
      <c r="AX253">
        <f t="shared" si="9"/>
        <v>1</v>
      </c>
      <c r="AY253">
        <f t="shared" si="142"/>
        <v>1</v>
      </c>
      <c r="AZ253">
        <f t="shared" si="143"/>
        <v>1</v>
      </c>
      <c r="BA253" s="4">
        <f t="shared" si="144"/>
        <v>0</v>
      </c>
      <c r="BB253" s="4">
        <f t="shared" si="145"/>
        <v>0</v>
      </c>
      <c r="BC253" s="4">
        <f t="shared" si="146"/>
        <v>302591.66666666669</v>
      </c>
      <c r="BD253" s="4">
        <f t="shared" si="147"/>
        <v>0</v>
      </c>
      <c r="BE253" s="4">
        <f t="shared" si="148"/>
        <v>0</v>
      </c>
      <c r="BF253" s="4">
        <f t="shared" si="149"/>
        <v>0</v>
      </c>
      <c r="BG253" s="4">
        <f t="shared" si="150"/>
        <v>0</v>
      </c>
      <c r="BH253" s="4">
        <f t="shared" si="151"/>
        <v>0</v>
      </c>
      <c r="BI253" s="4">
        <f t="shared" si="152"/>
        <v>0</v>
      </c>
      <c r="BJ253" s="4">
        <f t="shared" si="153"/>
        <v>0</v>
      </c>
      <c r="BK253" s="4">
        <f t="shared" si="154"/>
        <v>0</v>
      </c>
      <c r="BL253" s="4">
        <f t="shared" si="155"/>
        <v>0</v>
      </c>
      <c r="BM253" s="4">
        <f t="shared" si="156"/>
        <v>0</v>
      </c>
      <c r="BN253" s="4">
        <f t="shared" si="157"/>
        <v>0</v>
      </c>
      <c r="BO253">
        <f>SUMIFS(BH$5:BH253,$AA$5:$AA253,$AA253)</f>
        <v>12</v>
      </c>
      <c r="BP253">
        <f>SUMIFS(BI$5:BI253,$AA$5:$AA253,$AA253)</f>
        <v>7</v>
      </c>
      <c r="BQ253">
        <f>SUMIFS(BJ$5:BJ253,$AA$5:$AA253,$AA253)</f>
        <v>9</v>
      </c>
      <c r="BR253">
        <f>SUMIFS(BK$5:BK253,$AA$5:$AA253,$AA253)</f>
        <v>9</v>
      </c>
      <c r="BS253">
        <f>SUMIFS(BL$5:BL253,$AA$5:$AA253,$AA253)</f>
        <v>12</v>
      </c>
      <c r="BT253">
        <f>SUMIFS(BM$5:BM253,$AA$5:$AA253,$AA253)</f>
        <v>12</v>
      </c>
      <c r="BU253">
        <f>SUMIFS(BN$5:BN253,$AA$5:$AA253,$AA253)</f>
        <v>0</v>
      </c>
      <c r="BV253">
        <f t="shared" si="158"/>
        <v>14</v>
      </c>
      <c r="BW253">
        <f t="shared" si="159"/>
        <v>15</v>
      </c>
      <c r="BX253">
        <f t="shared" si="160"/>
        <v>14</v>
      </c>
      <c r="BY253">
        <f t="shared" si="161"/>
        <v>13</v>
      </c>
      <c r="BZ253">
        <f t="shared" si="162"/>
        <v>15</v>
      </c>
      <c r="CA253">
        <f t="shared" si="163"/>
        <v>21</v>
      </c>
      <c r="CB253">
        <f t="shared" si="164"/>
        <v>0</v>
      </c>
      <c r="CC253">
        <f t="shared" si="165"/>
        <v>0</v>
      </c>
      <c r="CD253">
        <f t="shared" si="166"/>
        <v>0</v>
      </c>
      <c r="CE253" t="str">
        <f>IFERROR(VLOOKUP($AA253,'Tuyến và nhân viên'!$I:$O,7,0),"")</f>
        <v>Trần Văn Khanh</v>
      </c>
      <c r="CF253">
        <f t="shared" si="167"/>
        <v>4</v>
      </c>
      <c r="CG253">
        <f t="shared" si="168"/>
        <v>1</v>
      </c>
      <c r="CH253">
        <f>COUNTIFS($L253:L253,"x")</f>
        <v>0</v>
      </c>
      <c r="CI253">
        <f>COUNTIFS($L253:M253,"x")</f>
        <v>0</v>
      </c>
      <c r="CJ253">
        <f>COUNTIFS($L253:N253,"x")</f>
        <v>1</v>
      </c>
      <c r="CK253">
        <f>COUNTIFS($L253:O253,"x")</f>
        <v>1</v>
      </c>
      <c r="CL253">
        <f>COUNTIFS($L253:P253,"x")</f>
        <v>1</v>
      </c>
      <c r="CM253">
        <f>COUNTIFS($L253:Q253,"x")</f>
        <v>1</v>
      </c>
      <c r="CN253">
        <f>COUNTIFS($L253:R253,"x")</f>
        <v>1</v>
      </c>
      <c r="CO253" t="str" cm="1">
        <f t="array" ref="CO253">IFERROR(INDEX($CH$4:$CN$4,0,MATCH(1,$CH253:$CN253,0)),"")</f>
        <v>Thứ 4</v>
      </c>
      <c r="CP253" t="str" cm="1">
        <f t="array" ref="CP253">IFERROR(INDEX($CH$4:$CN$4,0,MATCH(2,$CH253:$CN253,0)),"")</f>
        <v/>
      </c>
      <c r="CQ253" t="str">
        <f t="shared" si="169"/>
        <v>Thứ 4</v>
      </c>
      <c r="CR253" t="str">
        <f t="shared" si="29"/>
        <v>F4 - Tất cả các tuần</v>
      </c>
    </row>
    <row r="254" spans="1:96" x14ac:dyDescent="0.3">
      <c r="A254" s="117" t="s">
        <v>35972</v>
      </c>
      <c r="B254" s="118" t="s">
        <v>33266</v>
      </c>
      <c r="C254" s="118" t="s">
        <v>33267</v>
      </c>
      <c r="D254" s="118" t="s">
        <v>39659</v>
      </c>
      <c r="E254" s="118" t="s">
        <v>39660</v>
      </c>
      <c r="F254" s="118" t="s">
        <v>24008</v>
      </c>
      <c r="G254" s="118" t="s">
        <v>37245</v>
      </c>
      <c r="H254" s="118" t="s">
        <v>37251</v>
      </c>
      <c r="I254" s="118" t="s">
        <v>22</v>
      </c>
      <c r="J254" s="119" t="s">
        <v>39658</v>
      </c>
      <c r="K254" s="119" t="s">
        <v>23</v>
      </c>
      <c r="L254" s="117" t="s">
        <v>23</v>
      </c>
      <c r="M254" s="117" t="s">
        <v>23</v>
      </c>
      <c r="N254" s="117" t="s">
        <v>24</v>
      </c>
      <c r="O254" s="117" t="s">
        <v>23</v>
      </c>
      <c r="P254" s="117" t="s">
        <v>23</v>
      </c>
      <c r="Q254" s="117" t="s">
        <v>23</v>
      </c>
      <c r="R254" s="117" t="s">
        <v>23</v>
      </c>
      <c r="S254" s="117" t="s">
        <v>24</v>
      </c>
      <c r="T254" s="117" t="s">
        <v>24</v>
      </c>
      <c r="U254" s="117" t="s">
        <v>24</v>
      </c>
      <c r="V254" s="117" t="s">
        <v>24</v>
      </c>
      <c r="W254" s="74" t="str">
        <f t="shared" si="135"/>
        <v>x</v>
      </c>
      <c r="X254" s="74" t="str">
        <f t="shared" si="136"/>
        <v>x</v>
      </c>
      <c r="Y254" s="74" t="str">
        <f t="shared" si="137"/>
        <v>x</v>
      </c>
      <c r="Z254" s="74" t="str">
        <f t="shared" si="138"/>
        <v>x</v>
      </c>
      <c r="AA254" t="str">
        <f>VLOOKUP($D254,'Tuyến và nhân viên'!$D:$M,6,0)</f>
        <v>HL00594</v>
      </c>
      <c r="AB254" t="str">
        <f>VLOOKUP($D254,'Tuyến và nhân viên'!$D:$M,7,0)</f>
        <v>Quách Ngọc Duyên</v>
      </c>
      <c r="AC254" s="16" t="str">
        <f>IFERROR(VLOOKUP($F254,DSKH!$D:$BF,53,0),"")</f>
        <v>F4</v>
      </c>
      <c r="AD254" s="16" t="str">
        <f>IFERROR(VLOOKUP($F254,DSKH!$D:$BF,54,0),"")</f>
        <v>OTC</v>
      </c>
      <c r="AE254" s="4">
        <f>SUMIFS('Doanh số khách hàng'!$F:$F,'Doanh số khách hàng'!$A:$A,'Chi tiết tuyến'!$F254)</f>
        <v>1576353.3333333333</v>
      </c>
      <c r="AF254" s="16" t="str">
        <f t="shared" si="4"/>
        <v>F4</v>
      </c>
      <c r="AG254" s="16" t="str">
        <f t="shared" si="5"/>
        <v>F4</v>
      </c>
      <c r="AH254" t="b">
        <f t="shared" si="139"/>
        <v>1</v>
      </c>
      <c r="AI254" t="b">
        <f t="shared" si="140"/>
        <v>1</v>
      </c>
      <c r="AJ254">
        <f>IFERROR(VLOOKUP($AC254,Master!$D:$E,2,0),"")</f>
        <v>4</v>
      </c>
      <c r="AK254">
        <f>VLOOKUP($AF254,Master!$D:$E,2,0)</f>
        <v>4</v>
      </c>
      <c r="AL254" s="4">
        <f t="shared" si="141"/>
        <v>394088.33333333331</v>
      </c>
      <c r="AM254" t="str">
        <f>IFERROR(VLOOKUP($F254,DSKH!$D:$BF,31,0),"")</f>
        <v>Tỉnh Cà Mau</v>
      </c>
      <c r="AN254" t="str">
        <f>IFERROR(VLOOKUP($F254,DSKH!$D:$BF,29,0),"")</f>
        <v>Xã Hòa Bình</v>
      </c>
      <c r="AO254">
        <f>IFERROR(VLOOKUP($F254,DSKH!$D:$BF,52,0),"")</f>
        <v>1576353.3333333333</v>
      </c>
      <c r="AP254">
        <f>IF(L254="x",1+COUNTIFS(AP$4:AP253,"&gt;0",$AA$4:$AA253,$AA253),0)</f>
        <v>0</v>
      </c>
      <c r="AQ254">
        <f>IF(M254="x",1+COUNTIFS(AQ$4:AQ253,"&gt;0",$AA$4:$AA253,$AA253),0)</f>
        <v>0</v>
      </c>
      <c r="AR254">
        <f>IF(N254="x",1+COUNTIFS(AR$4:AR253,"&gt;0",$AA$4:$AA253,$AA253),0)</f>
        <v>15</v>
      </c>
      <c r="AS254">
        <f>IF(O254="x",1+COUNTIFS(AS$4:AS253,"&gt;0",$AA$4:$AA253,$AA253),0)</f>
        <v>0</v>
      </c>
      <c r="AT254">
        <f>IF(P254="x",1+COUNTIFS(AT$4:AT253,"&gt;0",$AA$4:$AA253,$AA253),0)</f>
        <v>0</v>
      </c>
      <c r="AU254">
        <f>IF(Q254="x",1+COUNTIFS(AU$4:AU253,"&gt;0",$AA$4:$AA253,$AA253),0)</f>
        <v>0</v>
      </c>
      <c r="AV254">
        <f>IF(R254="x",1+COUNTIFS(AV$4:AV253,"&gt;0",$AA$4:$AA253,$AA253),0)</f>
        <v>0</v>
      </c>
      <c r="AW254">
        <f t="shared" si="8"/>
        <v>1</v>
      </c>
      <c r="AX254">
        <f t="shared" si="9"/>
        <v>1</v>
      </c>
      <c r="AY254">
        <f t="shared" si="142"/>
        <v>1</v>
      </c>
      <c r="AZ254">
        <f t="shared" si="143"/>
        <v>1</v>
      </c>
      <c r="BA254" s="4">
        <f t="shared" si="144"/>
        <v>0</v>
      </c>
      <c r="BB254" s="4">
        <f t="shared" si="145"/>
        <v>0</v>
      </c>
      <c r="BC254" s="4">
        <f t="shared" si="146"/>
        <v>394088.33333333331</v>
      </c>
      <c r="BD254" s="4">
        <f t="shared" si="147"/>
        <v>0</v>
      </c>
      <c r="BE254" s="4">
        <f t="shared" si="148"/>
        <v>0</v>
      </c>
      <c r="BF254" s="4">
        <f t="shared" si="149"/>
        <v>0</v>
      </c>
      <c r="BG254" s="4">
        <f t="shared" si="150"/>
        <v>0</v>
      </c>
      <c r="BH254" s="4">
        <f t="shared" si="151"/>
        <v>0</v>
      </c>
      <c r="BI254" s="4">
        <f t="shared" si="152"/>
        <v>0</v>
      </c>
      <c r="BJ254" s="4">
        <f t="shared" si="153"/>
        <v>0</v>
      </c>
      <c r="BK254" s="4">
        <f t="shared" si="154"/>
        <v>0</v>
      </c>
      <c r="BL254" s="4">
        <f t="shared" si="155"/>
        <v>0</v>
      </c>
      <c r="BM254" s="4">
        <f t="shared" si="156"/>
        <v>0</v>
      </c>
      <c r="BN254" s="4">
        <f t="shared" si="157"/>
        <v>0</v>
      </c>
      <c r="BO254">
        <f>SUMIFS(BH$5:BH254,$AA$5:$AA254,$AA254)</f>
        <v>12</v>
      </c>
      <c r="BP254">
        <f>SUMIFS(BI$5:BI254,$AA$5:$AA254,$AA254)</f>
        <v>7</v>
      </c>
      <c r="BQ254">
        <f>SUMIFS(BJ$5:BJ254,$AA$5:$AA254,$AA254)</f>
        <v>9</v>
      </c>
      <c r="BR254">
        <f>SUMIFS(BK$5:BK254,$AA$5:$AA254,$AA254)</f>
        <v>9</v>
      </c>
      <c r="BS254">
        <f>SUMIFS(BL$5:BL254,$AA$5:$AA254,$AA254)</f>
        <v>12</v>
      </c>
      <c r="BT254">
        <f>SUMIFS(BM$5:BM254,$AA$5:$AA254,$AA254)</f>
        <v>12</v>
      </c>
      <c r="BU254">
        <f>SUMIFS(BN$5:BN254,$AA$5:$AA254,$AA254)</f>
        <v>0</v>
      </c>
      <c r="BV254">
        <f t="shared" si="158"/>
        <v>14</v>
      </c>
      <c r="BW254">
        <f t="shared" si="159"/>
        <v>15</v>
      </c>
      <c r="BX254">
        <f t="shared" si="160"/>
        <v>14</v>
      </c>
      <c r="BY254">
        <f t="shared" si="161"/>
        <v>13</v>
      </c>
      <c r="BZ254">
        <f t="shared" si="162"/>
        <v>15</v>
      </c>
      <c r="CA254">
        <f t="shared" si="163"/>
        <v>21</v>
      </c>
      <c r="CB254">
        <f t="shared" si="164"/>
        <v>0</v>
      </c>
      <c r="CC254">
        <f t="shared" si="165"/>
        <v>0</v>
      </c>
      <c r="CD254">
        <f t="shared" si="166"/>
        <v>0</v>
      </c>
      <c r="CE254" t="str">
        <f>IFERROR(VLOOKUP($AA254,'Tuyến và nhân viên'!$I:$O,7,0),"")</f>
        <v>Trần Văn Khanh</v>
      </c>
      <c r="CF254">
        <f t="shared" si="167"/>
        <v>4</v>
      </c>
      <c r="CG254">
        <f t="shared" si="168"/>
        <v>1</v>
      </c>
      <c r="CH254">
        <f>COUNTIFS($L254:L254,"x")</f>
        <v>0</v>
      </c>
      <c r="CI254">
        <f>COUNTIFS($L254:M254,"x")</f>
        <v>0</v>
      </c>
      <c r="CJ254">
        <f>COUNTIFS($L254:N254,"x")</f>
        <v>1</v>
      </c>
      <c r="CK254">
        <f>COUNTIFS($L254:O254,"x")</f>
        <v>1</v>
      </c>
      <c r="CL254">
        <f>COUNTIFS($L254:P254,"x")</f>
        <v>1</v>
      </c>
      <c r="CM254">
        <f>COUNTIFS($L254:Q254,"x")</f>
        <v>1</v>
      </c>
      <c r="CN254">
        <f>COUNTIFS($L254:R254,"x")</f>
        <v>1</v>
      </c>
      <c r="CO254" t="str" cm="1">
        <f t="array" ref="CO254">IFERROR(INDEX($CH$4:$CN$4,0,MATCH(1,$CH254:$CN254,0)),"")</f>
        <v>Thứ 4</v>
      </c>
      <c r="CP254" t="str" cm="1">
        <f t="array" ref="CP254">IFERROR(INDEX($CH$4:$CN$4,0,MATCH(2,$CH254:$CN254,0)),"")</f>
        <v/>
      </c>
      <c r="CQ254" t="str">
        <f t="shared" si="169"/>
        <v>Thứ 4</v>
      </c>
      <c r="CR254" t="str">
        <f t="shared" si="29"/>
        <v>F4 - Tất cả các tuần</v>
      </c>
    </row>
    <row r="255" spans="1:96" x14ac:dyDescent="0.3">
      <c r="A255" s="117" t="s">
        <v>35979</v>
      </c>
      <c r="B255" s="118" t="s">
        <v>33266</v>
      </c>
      <c r="C255" s="118" t="s">
        <v>33267</v>
      </c>
      <c r="D255" s="118" t="s">
        <v>39659</v>
      </c>
      <c r="E255" s="118" t="s">
        <v>39660</v>
      </c>
      <c r="F255" s="118" t="s">
        <v>9432</v>
      </c>
      <c r="G255" s="118" t="s">
        <v>37253</v>
      </c>
      <c r="H255" s="118" t="s">
        <v>37259</v>
      </c>
      <c r="I255" s="118" t="s">
        <v>22</v>
      </c>
      <c r="J255" s="119" t="s">
        <v>39658</v>
      </c>
      <c r="K255" s="119" t="s">
        <v>23</v>
      </c>
      <c r="L255" s="117" t="s">
        <v>23</v>
      </c>
      <c r="M255" s="117" t="s">
        <v>23</v>
      </c>
      <c r="N255" s="117" t="s">
        <v>24</v>
      </c>
      <c r="O255" s="117" t="s">
        <v>23</v>
      </c>
      <c r="P255" s="117" t="s">
        <v>23</v>
      </c>
      <c r="Q255" s="117" t="s">
        <v>23</v>
      </c>
      <c r="R255" s="117" t="s">
        <v>23</v>
      </c>
      <c r="S255" s="117" t="s">
        <v>24</v>
      </c>
      <c r="T255" s="117" t="s">
        <v>24</v>
      </c>
      <c r="U255" s="117" t="s">
        <v>24</v>
      </c>
      <c r="V255" s="117" t="s">
        <v>24</v>
      </c>
      <c r="W255" s="74" t="str">
        <f t="shared" si="135"/>
        <v>x</v>
      </c>
      <c r="X255" s="74" t="str">
        <f t="shared" si="136"/>
        <v>x</v>
      </c>
      <c r="Y255" s="74" t="str">
        <f t="shared" si="137"/>
        <v>x</v>
      </c>
      <c r="Z255" s="74" t="str">
        <f t="shared" si="138"/>
        <v>x</v>
      </c>
      <c r="AA255" t="str">
        <f>VLOOKUP($D255,'Tuyến và nhân viên'!$D:$M,6,0)</f>
        <v>HL00594</v>
      </c>
      <c r="AB255" t="str">
        <f>VLOOKUP($D255,'Tuyến và nhân viên'!$D:$M,7,0)</f>
        <v>Quách Ngọc Duyên</v>
      </c>
      <c r="AC255" s="16" t="str">
        <f>IFERROR(VLOOKUP($F255,DSKH!$D:$BF,53,0),"")</f>
        <v>F4</v>
      </c>
      <c r="AD255" s="16" t="str">
        <f>IFERROR(VLOOKUP($F255,DSKH!$D:$BF,54,0),"")</f>
        <v>OTC</v>
      </c>
      <c r="AE255" s="4">
        <f>SUMIFS('Doanh số khách hàng'!$F:$F,'Doanh số khách hàng'!$A:$A,'Chi tiết tuyến'!$F255)</f>
        <v>3039283.3333333335</v>
      </c>
      <c r="AF255" s="16" t="str">
        <f t="shared" si="4"/>
        <v>F4</v>
      </c>
      <c r="AG255" s="16" t="str">
        <f t="shared" si="5"/>
        <v>F4</v>
      </c>
      <c r="AH255" t="b">
        <f t="shared" si="139"/>
        <v>1</v>
      </c>
      <c r="AI255" t="b">
        <f t="shared" si="140"/>
        <v>1</v>
      </c>
      <c r="AJ255">
        <f>IFERROR(VLOOKUP($AC255,Master!$D:$E,2,0),"")</f>
        <v>4</v>
      </c>
      <c r="AK255">
        <f>VLOOKUP($AF255,Master!$D:$E,2,0)</f>
        <v>4</v>
      </c>
      <c r="AL255" s="4">
        <f t="shared" si="141"/>
        <v>759820.83333333337</v>
      </c>
      <c r="AM255" t="str">
        <f>IFERROR(VLOOKUP($F255,DSKH!$D:$BF,31,0),"")</f>
        <v>Tỉnh Cà Mau</v>
      </c>
      <c r="AN255" t="str">
        <f>IFERROR(VLOOKUP($F255,DSKH!$D:$BF,29,0),"")</f>
        <v>Xã Hòa Bình</v>
      </c>
      <c r="AO255">
        <f>IFERROR(VLOOKUP($F255,DSKH!$D:$BF,52,0),"")</f>
        <v>3039283.3333333335</v>
      </c>
      <c r="AP255">
        <f>IF(L255="x",1+COUNTIFS(AP$4:AP254,"&gt;0",$AA$4:$AA254,$AA254),0)</f>
        <v>0</v>
      </c>
      <c r="AQ255">
        <f>IF(M255="x",1+COUNTIFS(AQ$4:AQ254,"&gt;0",$AA$4:$AA254,$AA254),0)</f>
        <v>0</v>
      </c>
      <c r="AR255">
        <f>IF(N255="x",1+COUNTIFS(AR$4:AR254,"&gt;0",$AA$4:$AA254,$AA254),0)</f>
        <v>16</v>
      </c>
      <c r="AS255">
        <f>IF(O255="x",1+COUNTIFS(AS$4:AS254,"&gt;0",$AA$4:$AA254,$AA254),0)</f>
        <v>0</v>
      </c>
      <c r="AT255">
        <f>IF(P255="x",1+COUNTIFS(AT$4:AT254,"&gt;0",$AA$4:$AA254,$AA254),0)</f>
        <v>0</v>
      </c>
      <c r="AU255">
        <f>IF(Q255="x",1+COUNTIFS(AU$4:AU254,"&gt;0",$AA$4:$AA254,$AA254),0)</f>
        <v>0</v>
      </c>
      <c r="AV255">
        <f>IF(R255="x",1+COUNTIFS(AV$4:AV254,"&gt;0",$AA$4:$AA254,$AA254),0)</f>
        <v>0</v>
      </c>
      <c r="AW255">
        <f t="shared" si="8"/>
        <v>1</v>
      </c>
      <c r="AX255">
        <f t="shared" si="9"/>
        <v>1</v>
      </c>
      <c r="AY255">
        <f t="shared" si="142"/>
        <v>1</v>
      </c>
      <c r="AZ255">
        <f t="shared" si="143"/>
        <v>1</v>
      </c>
      <c r="BA255" s="4">
        <f t="shared" si="144"/>
        <v>0</v>
      </c>
      <c r="BB255" s="4">
        <f t="shared" si="145"/>
        <v>0</v>
      </c>
      <c r="BC255" s="4">
        <f t="shared" si="146"/>
        <v>759820.83333333337</v>
      </c>
      <c r="BD255" s="4">
        <f t="shared" si="147"/>
        <v>0</v>
      </c>
      <c r="BE255" s="4">
        <f t="shared" si="148"/>
        <v>0</v>
      </c>
      <c r="BF255" s="4">
        <f t="shared" si="149"/>
        <v>0</v>
      </c>
      <c r="BG255" s="4">
        <f t="shared" si="150"/>
        <v>0</v>
      </c>
      <c r="BH255" s="4">
        <f t="shared" si="151"/>
        <v>0</v>
      </c>
      <c r="BI255" s="4">
        <f t="shared" si="152"/>
        <v>0</v>
      </c>
      <c r="BJ255" s="4">
        <f t="shared" si="153"/>
        <v>0</v>
      </c>
      <c r="BK255" s="4">
        <f t="shared" si="154"/>
        <v>0</v>
      </c>
      <c r="BL255" s="4">
        <f t="shared" si="155"/>
        <v>0</v>
      </c>
      <c r="BM255" s="4">
        <f t="shared" si="156"/>
        <v>0</v>
      </c>
      <c r="BN255" s="4">
        <f t="shared" si="157"/>
        <v>0</v>
      </c>
      <c r="BO255">
        <f>SUMIFS(BH$5:BH255,$AA$5:$AA255,$AA255)</f>
        <v>12</v>
      </c>
      <c r="BP255">
        <f>SUMIFS(BI$5:BI255,$AA$5:$AA255,$AA255)</f>
        <v>7</v>
      </c>
      <c r="BQ255">
        <f>SUMIFS(BJ$5:BJ255,$AA$5:$AA255,$AA255)</f>
        <v>9</v>
      </c>
      <c r="BR255">
        <f>SUMIFS(BK$5:BK255,$AA$5:$AA255,$AA255)</f>
        <v>9</v>
      </c>
      <c r="BS255">
        <f>SUMIFS(BL$5:BL255,$AA$5:$AA255,$AA255)</f>
        <v>12</v>
      </c>
      <c r="BT255">
        <f>SUMIFS(BM$5:BM255,$AA$5:$AA255,$AA255)</f>
        <v>12</v>
      </c>
      <c r="BU255">
        <f>SUMIFS(BN$5:BN255,$AA$5:$AA255,$AA255)</f>
        <v>0</v>
      </c>
      <c r="BV255">
        <f t="shared" si="158"/>
        <v>14</v>
      </c>
      <c r="BW255">
        <f t="shared" si="159"/>
        <v>15</v>
      </c>
      <c r="BX255">
        <f t="shared" si="160"/>
        <v>14</v>
      </c>
      <c r="BY255">
        <f t="shared" si="161"/>
        <v>13</v>
      </c>
      <c r="BZ255">
        <f t="shared" si="162"/>
        <v>15</v>
      </c>
      <c r="CA255">
        <f t="shared" si="163"/>
        <v>21</v>
      </c>
      <c r="CB255">
        <f t="shared" si="164"/>
        <v>0</v>
      </c>
      <c r="CC255">
        <f t="shared" si="165"/>
        <v>0</v>
      </c>
      <c r="CD255">
        <f t="shared" si="166"/>
        <v>0</v>
      </c>
      <c r="CE255" t="str">
        <f>IFERROR(VLOOKUP($AA255,'Tuyến và nhân viên'!$I:$O,7,0),"")</f>
        <v>Trần Văn Khanh</v>
      </c>
      <c r="CF255">
        <f t="shared" si="167"/>
        <v>4</v>
      </c>
      <c r="CG255">
        <f t="shared" si="168"/>
        <v>1</v>
      </c>
      <c r="CH255">
        <f>COUNTIFS($L255:L255,"x")</f>
        <v>0</v>
      </c>
      <c r="CI255">
        <f>COUNTIFS($L255:M255,"x")</f>
        <v>0</v>
      </c>
      <c r="CJ255">
        <f>COUNTIFS($L255:N255,"x")</f>
        <v>1</v>
      </c>
      <c r="CK255">
        <f>COUNTIFS($L255:O255,"x")</f>
        <v>1</v>
      </c>
      <c r="CL255">
        <f>COUNTIFS($L255:P255,"x")</f>
        <v>1</v>
      </c>
      <c r="CM255">
        <f>COUNTIFS($L255:Q255,"x")</f>
        <v>1</v>
      </c>
      <c r="CN255">
        <f>COUNTIFS($L255:R255,"x")</f>
        <v>1</v>
      </c>
      <c r="CO255" t="str" cm="1">
        <f t="array" ref="CO255">IFERROR(INDEX($CH$4:$CN$4,0,MATCH(1,$CH255:$CN255,0)),"")</f>
        <v>Thứ 4</v>
      </c>
      <c r="CP255" t="str" cm="1">
        <f t="array" ref="CP255">IFERROR(INDEX($CH$4:$CN$4,0,MATCH(2,$CH255:$CN255,0)),"")</f>
        <v/>
      </c>
      <c r="CQ255" t="str">
        <f t="shared" si="169"/>
        <v>Thứ 4</v>
      </c>
      <c r="CR255" t="str">
        <f t="shared" si="29"/>
        <v>F4 - Tất cả các tuần</v>
      </c>
    </row>
    <row r="256" spans="1:96" x14ac:dyDescent="0.3">
      <c r="A256" s="117" t="s">
        <v>35986</v>
      </c>
      <c r="B256" s="118" t="s">
        <v>33266</v>
      </c>
      <c r="C256" s="118" t="s">
        <v>33267</v>
      </c>
      <c r="D256" s="118" t="s">
        <v>39659</v>
      </c>
      <c r="E256" s="118" t="s">
        <v>39660</v>
      </c>
      <c r="F256" s="118" t="s">
        <v>26248</v>
      </c>
      <c r="G256" s="118" t="s">
        <v>37263</v>
      </c>
      <c r="H256" s="118" t="s">
        <v>37270</v>
      </c>
      <c r="I256" s="118" t="s">
        <v>22</v>
      </c>
      <c r="J256" s="119" t="s">
        <v>39658</v>
      </c>
      <c r="K256" s="119" t="s">
        <v>23</v>
      </c>
      <c r="L256" s="117" t="s">
        <v>23</v>
      </c>
      <c r="M256" s="117" t="s">
        <v>24</v>
      </c>
      <c r="N256" s="117" t="s">
        <v>23</v>
      </c>
      <c r="O256" s="117" t="s">
        <v>23</v>
      </c>
      <c r="P256" s="117" t="s">
        <v>23</v>
      </c>
      <c r="Q256" s="117" t="s">
        <v>23</v>
      </c>
      <c r="R256" s="117" t="s">
        <v>23</v>
      </c>
      <c r="S256" s="117" t="s">
        <v>24</v>
      </c>
      <c r="T256" s="117" t="s">
        <v>24</v>
      </c>
      <c r="U256" s="117" t="s">
        <v>24</v>
      </c>
      <c r="V256" s="117" t="s">
        <v>24</v>
      </c>
      <c r="W256" s="74" t="str">
        <f t="shared" si="135"/>
        <v>x</v>
      </c>
      <c r="X256" s="74" t="str">
        <f t="shared" si="136"/>
        <v>x</v>
      </c>
      <c r="Y256" s="74" t="str">
        <f t="shared" si="137"/>
        <v>x</v>
      </c>
      <c r="Z256" s="74" t="str">
        <f t="shared" si="138"/>
        <v>x</v>
      </c>
      <c r="AA256" t="str">
        <f>VLOOKUP($D256,'Tuyến và nhân viên'!$D:$M,6,0)</f>
        <v>HL00594</v>
      </c>
      <c r="AB256" t="str">
        <f>VLOOKUP($D256,'Tuyến và nhân viên'!$D:$M,7,0)</f>
        <v>Quách Ngọc Duyên</v>
      </c>
      <c r="AC256" s="16" t="str">
        <f>IFERROR(VLOOKUP($F256,DSKH!$D:$BF,53,0),"")</f>
        <v>F4</v>
      </c>
      <c r="AD256" s="16" t="str">
        <f>IFERROR(VLOOKUP($F256,DSKH!$D:$BF,54,0),"")</f>
        <v>OTC</v>
      </c>
      <c r="AE256" s="4">
        <f>SUMIFS('Doanh số khách hàng'!$F:$F,'Doanh số khách hàng'!$A:$A,'Chi tiết tuyến'!$F256)</f>
        <v>900000</v>
      </c>
      <c r="AF256" s="16" t="str">
        <f t="shared" si="4"/>
        <v>F4</v>
      </c>
      <c r="AG256" s="16" t="str">
        <f t="shared" si="5"/>
        <v>F4</v>
      </c>
      <c r="AH256" t="b">
        <f t="shared" si="139"/>
        <v>1</v>
      </c>
      <c r="AI256" t="b">
        <f t="shared" si="140"/>
        <v>1</v>
      </c>
      <c r="AJ256">
        <f>IFERROR(VLOOKUP($AC256,Master!$D:$E,2,0),"")</f>
        <v>4</v>
      </c>
      <c r="AK256">
        <f>VLOOKUP($AF256,Master!$D:$E,2,0)</f>
        <v>4</v>
      </c>
      <c r="AL256" s="4">
        <f t="shared" si="141"/>
        <v>225000</v>
      </c>
      <c r="AM256" t="str">
        <f>IFERROR(VLOOKUP($F256,DSKH!$D:$BF,31,0),"")</f>
        <v>Tỉnh Cà Mau</v>
      </c>
      <c r="AN256" t="str">
        <f>IFERROR(VLOOKUP($F256,DSKH!$D:$BF,29,0),"")</f>
        <v>Xã Hòa Bình</v>
      </c>
      <c r="AO256">
        <f>IFERROR(VLOOKUP($F256,DSKH!$D:$BF,52,0),"")</f>
        <v>900000</v>
      </c>
      <c r="AP256">
        <f>IF(L256="x",1+COUNTIFS(AP$4:AP255,"&gt;0",$AA$4:$AA255,$AA255),0)</f>
        <v>0</v>
      </c>
      <c r="AQ256">
        <f>IF(M256="x",1+COUNTIFS(AQ$4:AQ255,"&gt;0",$AA$4:$AA255,$AA255),0)</f>
        <v>12</v>
      </c>
      <c r="AR256">
        <f>IF(N256="x",1+COUNTIFS(AR$4:AR255,"&gt;0",$AA$4:$AA255,$AA255),0)</f>
        <v>0</v>
      </c>
      <c r="AS256">
        <f>IF(O256="x",1+COUNTIFS(AS$4:AS255,"&gt;0",$AA$4:$AA255,$AA255),0)</f>
        <v>0</v>
      </c>
      <c r="AT256">
        <f>IF(P256="x",1+COUNTIFS(AT$4:AT255,"&gt;0",$AA$4:$AA255,$AA255),0)</f>
        <v>0</v>
      </c>
      <c r="AU256">
        <f>IF(Q256="x",1+COUNTIFS(AU$4:AU255,"&gt;0",$AA$4:$AA255,$AA255),0)</f>
        <v>0</v>
      </c>
      <c r="AV256">
        <f>IF(R256="x",1+COUNTIFS(AV$4:AV255,"&gt;0",$AA$4:$AA255,$AA255),0)</f>
        <v>0</v>
      </c>
      <c r="AW256">
        <f t="shared" si="8"/>
        <v>1</v>
      </c>
      <c r="AX256">
        <f t="shared" si="9"/>
        <v>1</v>
      </c>
      <c r="AY256">
        <f t="shared" si="142"/>
        <v>1</v>
      </c>
      <c r="AZ256">
        <f t="shared" si="143"/>
        <v>1</v>
      </c>
      <c r="BA256" s="4">
        <f t="shared" si="144"/>
        <v>0</v>
      </c>
      <c r="BB256" s="4">
        <f t="shared" si="145"/>
        <v>225000</v>
      </c>
      <c r="BC256" s="4">
        <f t="shared" si="146"/>
        <v>0</v>
      </c>
      <c r="BD256" s="4">
        <f t="shared" si="147"/>
        <v>0</v>
      </c>
      <c r="BE256" s="4">
        <f t="shared" si="148"/>
        <v>0</v>
      </c>
      <c r="BF256" s="4">
        <f t="shared" si="149"/>
        <v>0</v>
      </c>
      <c r="BG256" s="4">
        <f t="shared" si="150"/>
        <v>0</v>
      </c>
      <c r="BH256" s="4">
        <f t="shared" si="151"/>
        <v>0</v>
      </c>
      <c r="BI256" s="4">
        <f t="shared" si="152"/>
        <v>0</v>
      </c>
      <c r="BJ256" s="4">
        <f t="shared" si="153"/>
        <v>0</v>
      </c>
      <c r="BK256" s="4">
        <f t="shared" si="154"/>
        <v>0</v>
      </c>
      <c r="BL256" s="4">
        <f t="shared" si="155"/>
        <v>0</v>
      </c>
      <c r="BM256" s="4">
        <f t="shared" si="156"/>
        <v>0</v>
      </c>
      <c r="BN256" s="4">
        <f t="shared" si="157"/>
        <v>0</v>
      </c>
      <c r="BO256">
        <f>SUMIFS(BH$5:BH256,$AA$5:$AA256,$AA256)</f>
        <v>12</v>
      </c>
      <c r="BP256">
        <f>SUMIFS(BI$5:BI256,$AA$5:$AA256,$AA256)</f>
        <v>7</v>
      </c>
      <c r="BQ256">
        <f>SUMIFS(BJ$5:BJ256,$AA$5:$AA256,$AA256)</f>
        <v>9</v>
      </c>
      <c r="BR256">
        <f>SUMIFS(BK$5:BK256,$AA$5:$AA256,$AA256)</f>
        <v>9</v>
      </c>
      <c r="BS256">
        <f>SUMIFS(BL$5:BL256,$AA$5:$AA256,$AA256)</f>
        <v>12</v>
      </c>
      <c r="BT256">
        <f>SUMIFS(BM$5:BM256,$AA$5:$AA256,$AA256)</f>
        <v>12</v>
      </c>
      <c r="BU256">
        <f>SUMIFS(BN$5:BN256,$AA$5:$AA256,$AA256)</f>
        <v>0</v>
      </c>
      <c r="BV256">
        <f t="shared" si="158"/>
        <v>14</v>
      </c>
      <c r="BW256">
        <f t="shared" si="159"/>
        <v>15</v>
      </c>
      <c r="BX256">
        <f t="shared" si="160"/>
        <v>14</v>
      </c>
      <c r="BY256">
        <f t="shared" si="161"/>
        <v>13</v>
      </c>
      <c r="BZ256">
        <f t="shared" si="162"/>
        <v>15</v>
      </c>
      <c r="CA256">
        <f t="shared" si="163"/>
        <v>21</v>
      </c>
      <c r="CB256">
        <f t="shared" si="164"/>
        <v>0</v>
      </c>
      <c r="CC256">
        <f t="shared" si="165"/>
        <v>0</v>
      </c>
      <c r="CD256">
        <f t="shared" si="166"/>
        <v>0</v>
      </c>
      <c r="CE256" t="str">
        <f>IFERROR(VLOOKUP($AA256,'Tuyến và nhân viên'!$I:$O,7,0),"")</f>
        <v>Trần Văn Khanh</v>
      </c>
      <c r="CF256">
        <f t="shared" si="167"/>
        <v>4</v>
      </c>
      <c r="CG256">
        <f t="shared" si="168"/>
        <v>1</v>
      </c>
      <c r="CH256">
        <f>COUNTIFS($L256:L256,"x")</f>
        <v>0</v>
      </c>
      <c r="CI256">
        <f>COUNTIFS($L256:M256,"x")</f>
        <v>1</v>
      </c>
      <c r="CJ256">
        <f>COUNTIFS($L256:N256,"x")</f>
        <v>1</v>
      </c>
      <c r="CK256">
        <f>COUNTIFS($L256:O256,"x")</f>
        <v>1</v>
      </c>
      <c r="CL256">
        <f>COUNTIFS($L256:P256,"x")</f>
        <v>1</v>
      </c>
      <c r="CM256">
        <f>COUNTIFS($L256:Q256,"x")</f>
        <v>1</v>
      </c>
      <c r="CN256">
        <f>COUNTIFS($L256:R256,"x")</f>
        <v>1</v>
      </c>
      <c r="CO256" t="str" cm="1">
        <f t="array" ref="CO256">IFERROR(INDEX($CH$4:$CN$4,0,MATCH(1,$CH256:$CN256,0)),"")</f>
        <v>Thứ 3</v>
      </c>
      <c r="CP256" t="str" cm="1">
        <f t="array" ref="CP256">IFERROR(INDEX($CH$4:$CN$4,0,MATCH(2,$CH256:$CN256,0)),"")</f>
        <v/>
      </c>
      <c r="CQ256" t="str">
        <f t="shared" si="169"/>
        <v>Thứ 3</v>
      </c>
      <c r="CR256" t="str">
        <f t="shared" si="29"/>
        <v>F4 - Tất cả các tuần</v>
      </c>
    </row>
    <row r="257" spans="1:96" x14ac:dyDescent="0.3">
      <c r="A257" s="117" t="s">
        <v>35995</v>
      </c>
      <c r="B257" s="118" t="s">
        <v>33266</v>
      </c>
      <c r="C257" s="118" t="s">
        <v>33267</v>
      </c>
      <c r="D257" s="118" t="s">
        <v>39659</v>
      </c>
      <c r="E257" s="118" t="s">
        <v>39660</v>
      </c>
      <c r="F257" s="118" t="s">
        <v>5355</v>
      </c>
      <c r="G257" s="118" t="s">
        <v>37274</v>
      </c>
      <c r="H257" s="118" t="s">
        <v>37279</v>
      </c>
      <c r="I257" s="118" t="s">
        <v>22</v>
      </c>
      <c r="J257" s="119" t="s">
        <v>39658</v>
      </c>
      <c r="K257" s="119" t="s">
        <v>23</v>
      </c>
      <c r="L257" s="117" t="s">
        <v>23</v>
      </c>
      <c r="M257" s="117" t="s">
        <v>23</v>
      </c>
      <c r="N257" s="117" t="s">
        <v>24</v>
      </c>
      <c r="O257" s="117" t="s">
        <v>23</v>
      </c>
      <c r="P257" s="117" t="s">
        <v>23</v>
      </c>
      <c r="Q257" s="117" t="s">
        <v>23</v>
      </c>
      <c r="R257" s="117" t="s">
        <v>23</v>
      </c>
      <c r="S257" s="117" t="s">
        <v>24</v>
      </c>
      <c r="T257" s="117" t="s">
        <v>24</v>
      </c>
      <c r="U257" s="117" t="s">
        <v>24</v>
      </c>
      <c r="V257" s="117" t="s">
        <v>24</v>
      </c>
      <c r="W257" s="74" t="str">
        <f t="shared" si="135"/>
        <v>x</v>
      </c>
      <c r="X257" s="74" t="str">
        <f t="shared" si="136"/>
        <v>x</v>
      </c>
      <c r="Y257" s="74" t="str">
        <f t="shared" si="137"/>
        <v>x</v>
      </c>
      <c r="Z257" s="74" t="str">
        <f t="shared" si="138"/>
        <v>x</v>
      </c>
      <c r="AA257" t="str">
        <f>VLOOKUP($D257,'Tuyến và nhân viên'!$D:$M,6,0)</f>
        <v>HL00594</v>
      </c>
      <c r="AB257" t="str">
        <f>VLOOKUP($D257,'Tuyến và nhân viên'!$D:$M,7,0)</f>
        <v>Quách Ngọc Duyên</v>
      </c>
      <c r="AC257" s="16" t="str">
        <f>IFERROR(VLOOKUP($F257,DSKH!$D:$BF,53,0),"")</f>
        <v>F4</v>
      </c>
      <c r="AD257" s="16" t="str">
        <f>IFERROR(VLOOKUP($F257,DSKH!$D:$BF,54,0),"")</f>
        <v>OTC</v>
      </c>
      <c r="AE257" s="4">
        <f>SUMIFS('Doanh số khách hàng'!$F:$F,'Doanh số khách hàng'!$A:$A,'Chi tiết tuyến'!$F257)</f>
        <v>1027000</v>
      </c>
      <c r="AF257" s="16" t="str">
        <f t="shared" si="4"/>
        <v>F4</v>
      </c>
      <c r="AG257" s="16" t="str">
        <f t="shared" si="5"/>
        <v>F4</v>
      </c>
      <c r="AH257" t="b">
        <f t="shared" si="139"/>
        <v>1</v>
      </c>
      <c r="AI257" t="b">
        <f t="shared" si="140"/>
        <v>1</v>
      </c>
      <c r="AJ257">
        <f>IFERROR(VLOOKUP($AC257,Master!$D:$E,2,0),"")</f>
        <v>4</v>
      </c>
      <c r="AK257">
        <f>VLOOKUP($AF257,Master!$D:$E,2,0)</f>
        <v>4</v>
      </c>
      <c r="AL257" s="4">
        <f t="shared" si="141"/>
        <v>256750</v>
      </c>
      <c r="AM257" t="str">
        <f>IFERROR(VLOOKUP($F257,DSKH!$D:$BF,31,0),"")</f>
        <v>Tỉnh Cà Mau</v>
      </c>
      <c r="AN257" t="str">
        <f>IFERROR(VLOOKUP($F257,DSKH!$D:$BF,29,0),"")</f>
        <v>Xã Vĩnh Hậu</v>
      </c>
      <c r="AO257">
        <f>IFERROR(VLOOKUP($F257,DSKH!$D:$BF,52,0),"")</f>
        <v>1027000</v>
      </c>
      <c r="AP257">
        <f>IF(L257="x",1+COUNTIFS(AP$4:AP256,"&gt;0",$AA$4:$AA256,$AA256),0)</f>
        <v>0</v>
      </c>
      <c r="AQ257">
        <f>IF(M257="x",1+COUNTIFS(AQ$4:AQ256,"&gt;0",$AA$4:$AA256,$AA256),0)</f>
        <v>0</v>
      </c>
      <c r="AR257">
        <f>IF(N257="x",1+COUNTIFS(AR$4:AR256,"&gt;0",$AA$4:$AA256,$AA256),0)</f>
        <v>17</v>
      </c>
      <c r="AS257">
        <f>IF(O257="x",1+COUNTIFS(AS$4:AS256,"&gt;0",$AA$4:$AA256,$AA256),0)</f>
        <v>0</v>
      </c>
      <c r="AT257">
        <f>IF(P257="x",1+COUNTIFS(AT$4:AT256,"&gt;0",$AA$4:$AA256,$AA256),0)</f>
        <v>0</v>
      </c>
      <c r="AU257">
        <f>IF(Q257="x",1+COUNTIFS(AU$4:AU256,"&gt;0",$AA$4:$AA256,$AA256),0)</f>
        <v>0</v>
      </c>
      <c r="AV257">
        <f>IF(R257="x",1+COUNTIFS(AV$4:AV256,"&gt;0",$AA$4:$AA256,$AA256),0)</f>
        <v>0</v>
      </c>
      <c r="AW257">
        <f t="shared" si="8"/>
        <v>1</v>
      </c>
      <c r="AX257">
        <f t="shared" si="9"/>
        <v>1</v>
      </c>
      <c r="AY257">
        <f t="shared" si="142"/>
        <v>1</v>
      </c>
      <c r="AZ257">
        <f t="shared" si="143"/>
        <v>1</v>
      </c>
      <c r="BA257" s="4">
        <f t="shared" si="144"/>
        <v>0</v>
      </c>
      <c r="BB257" s="4">
        <f t="shared" si="145"/>
        <v>0</v>
      </c>
      <c r="BC257" s="4">
        <f t="shared" si="146"/>
        <v>256750</v>
      </c>
      <c r="BD257" s="4">
        <f t="shared" si="147"/>
        <v>0</v>
      </c>
      <c r="BE257" s="4">
        <f t="shared" si="148"/>
        <v>0</v>
      </c>
      <c r="BF257" s="4">
        <f t="shared" si="149"/>
        <v>0</v>
      </c>
      <c r="BG257" s="4">
        <f t="shared" si="150"/>
        <v>0</v>
      </c>
      <c r="BH257" s="4">
        <f t="shared" si="151"/>
        <v>0</v>
      </c>
      <c r="BI257" s="4">
        <f t="shared" si="152"/>
        <v>0</v>
      </c>
      <c r="BJ257" s="4">
        <f t="shared" si="153"/>
        <v>0</v>
      </c>
      <c r="BK257" s="4">
        <f t="shared" si="154"/>
        <v>0</v>
      </c>
      <c r="BL257" s="4">
        <f t="shared" si="155"/>
        <v>0</v>
      </c>
      <c r="BM257" s="4">
        <f t="shared" si="156"/>
        <v>0</v>
      </c>
      <c r="BN257" s="4">
        <f t="shared" si="157"/>
        <v>0</v>
      </c>
      <c r="BO257">
        <f>SUMIFS(BH$5:BH257,$AA$5:$AA257,$AA257)</f>
        <v>12</v>
      </c>
      <c r="BP257">
        <f>SUMIFS(BI$5:BI257,$AA$5:$AA257,$AA257)</f>
        <v>7</v>
      </c>
      <c r="BQ257">
        <f>SUMIFS(BJ$5:BJ257,$AA$5:$AA257,$AA257)</f>
        <v>9</v>
      </c>
      <c r="BR257">
        <f>SUMIFS(BK$5:BK257,$AA$5:$AA257,$AA257)</f>
        <v>9</v>
      </c>
      <c r="BS257">
        <f>SUMIFS(BL$5:BL257,$AA$5:$AA257,$AA257)</f>
        <v>12</v>
      </c>
      <c r="BT257">
        <f>SUMIFS(BM$5:BM257,$AA$5:$AA257,$AA257)</f>
        <v>12</v>
      </c>
      <c r="BU257">
        <f>SUMIFS(BN$5:BN257,$AA$5:$AA257,$AA257)</f>
        <v>0</v>
      </c>
      <c r="BV257">
        <f t="shared" si="158"/>
        <v>14</v>
      </c>
      <c r="BW257">
        <f t="shared" si="159"/>
        <v>15</v>
      </c>
      <c r="BX257">
        <f t="shared" si="160"/>
        <v>14</v>
      </c>
      <c r="BY257">
        <f t="shared" si="161"/>
        <v>13</v>
      </c>
      <c r="BZ257">
        <f t="shared" si="162"/>
        <v>15</v>
      </c>
      <c r="CA257">
        <f t="shared" si="163"/>
        <v>21</v>
      </c>
      <c r="CB257">
        <f t="shared" si="164"/>
        <v>0</v>
      </c>
      <c r="CC257">
        <f t="shared" si="165"/>
        <v>0</v>
      </c>
      <c r="CD257">
        <f t="shared" si="166"/>
        <v>0</v>
      </c>
      <c r="CE257" t="str">
        <f>IFERROR(VLOOKUP($AA257,'Tuyến và nhân viên'!$I:$O,7,0),"")</f>
        <v>Trần Văn Khanh</v>
      </c>
      <c r="CF257">
        <f t="shared" si="167"/>
        <v>4</v>
      </c>
      <c r="CG257">
        <f t="shared" si="168"/>
        <v>1</v>
      </c>
      <c r="CH257">
        <f>COUNTIFS($L257:L257,"x")</f>
        <v>0</v>
      </c>
      <c r="CI257">
        <f>COUNTIFS($L257:M257,"x")</f>
        <v>0</v>
      </c>
      <c r="CJ257">
        <f>COUNTIFS($L257:N257,"x")</f>
        <v>1</v>
      </c>
      <c r="CK257">
        <f>COUNTIFS($L257:O257,"x")</f>
        <v>1</v>
      </c>
      <c r="CL257">
        <f>COUNTIFS($L257:P257,"x")</f>
        <v>1</v>
      </c>
      <c r="CM257">
        <f>COUNTIFS($L257:Q257,"x")</f>
        <v>1</v>
      </c>
      <c r="CN257">
        <f>COUNTIFS($L257:R257,"x")</f>
        <v>1</v>
      </c>
      <c r="CO257" t="str" cm="1">
        <f t="array" ref="CO257">IFERROR(INDEX($CH$4:$CN$4,0,MATCH(1,$CH257:$CN257,0)),"")</f>
        <v>Thứ 4</v>
      </c>
      <c r="CP257" t="str" cm="1">
        <f t="array" ref="CP257">IFERROR(INDEX($CH$4:$CN$4,0,MATCH(2,$CH257:$CN257,0)),"")</f>
        <v/>
      </c>
      <c r="CQ257" t="str">
        <f t="shared" si="169"/>
        <v>Thứ 4</v>
      </c>
      <c r="CR257" t="str">
        <f t="shared" si="29"/>
        <v>F4 - Tất cả các tuần</v>
      </c>
    </row>
    <row r="258" spans="1:96" x14ac:dyDescent="0.3">
      <c r="A258" s="117" t="s">
        <v>36004</v>
      </c>
      <c r="B258" s="118" t="s">
        <v>33266</v>
      </c>
      <c r="C258" s="118" t="s">
        <v>33267</v>
      </c>
      <c r="D258" s="118" t="s">
        <v>39659</v>
      </c>
      <c r="E258" s="118" t="s">
        <v>39660</v>
      </c>
      <c r="F258" s="118" t="s">
        <v>29884</v>
      </c>
      <c r="G258" s="118" t="s">
        <v>37284</v>
      </c>
      <c r="H258" s="118" t="s">
        <v>37290</v>
      </c>
      <c r="I258" s="118" t="s">
        <v>22</v>
      </c>
      <c r="J258" s="119" t="s">
        <v>39658</v>
      </c>
      <c r="K258" s="119" t="s">
        <v>23</v>
      </c>
      <c r="L258" s="117" t="s">
        <v>23</v>
      </c>
      <c r="M258" s="117" t="s">
        <v>23</v>
      </c>
      <c r="N258" s="117" t="s">
        <v>24</v>
      </c>
      <c r="O258" s="117" t="s">
        <v>23</v>
      </c>
      <c r="P258" s="117" t="s">
        <v>23</v>
      </c>
      <c r="Q258" s="117" t="s">
        <v>23</v>
      </c>
      <c r="R258" s="117" t="s">
        <v>23</v>
      </c>
      <c r="S258" s="117" t="s">
        <v>24</v>
      </c>
      <c r="T258" s="117" t="s">
        <v>24</v>
      </c>
      <c r="U258" s="117" t="s">
        <v>24</v>
      </c>
      <c r="V258" s="117" t="s">
        <v>24</v>
      </c>
      <c r="W258" s="74" t="str">
        <f t="shared" si="135"/>
        <v/>
      </c>
      <c r="X258" s="74" t="str">
        <f t="shared" si="136"/>
        <v>x</v>
      </c>
      <c r="Y258" s="74" t="str">
        <f t="shared" si="137"/>
        <v/>
      </c>
      <c r="Z258" s="74" t="str">
        <f t="shared" si="138"/>
        <v>x</v>
      </c>
      <c r="AA258" t="str">
        <f>VLOOKUP($D258,'Tuyến và nhân viên'!$D:$M,6,0)</f>
        <v>HL00594</v>
      </c>
      <c r="AB258" t="str">
        <f>VLOOKUP($D258,'Tuyến và nhân viên'!$D:$M,7,0)</f>
        <v>Quách Ngọc Duyên</v>
      </c>
      <c r="AC258" s="16" t="str">
        <f>IFERROR(VLOOKUP($F258,DSKH!$D:$BF,53,0),"")</f>
        <v>F2</v>
      </c>
      <c r="AD258" s="16" t="str">
        <f>IFERROR(VLOOKUP($F258,DSKH!$D:$BF,54,0),"")</f>
        <v>OTC</v>
      </c>
      <c r="AE258" s="4">
        <f>SUMIFS('Doanh số khách hàng'!$F:$F,'Doanh số khách hàng'!$A:$A,'Chi tiết tuyến'!$F258)</f>
        <v>182000</v>
      </c>
      <c r="AF258" s="16" t="str">
        <f t="shared" si="4"/>
        <v>F4</v>
      </c>
      <c r="AG258" s="16" t="str">
        <f t="shared" si="5"/>
        <v>F2</v>
      </c>
      <c r="AH258" t="b">
        <f t="shared" si="139"/>
        <v>0</v>
      </c>
      <c r="AI258" t="b">
        <f t="shared" si="140"/>
        <v>1</v>
      </c>
      <c r="AJ258">
        <f>IFERROR(VLOOKUP($AC258,Master!$D:$E,2,0),"")</f>
        <v>2</v>
      </c>
      <c r="AK258">
        <f>VLOOKUP($AF258,Master!$D:$E,2,0)</f>
        <v>4</v>
      </c>
      <c r="AL258" s="4">
        <f t="shared" si="141"/>
        <v>91000</v>
      </c>
      <c r="AM258" t="str">
        <f>IFERROR(VLOOKUP($F258,DSKH!$D:$BF,31,0),"")</f>
        <v>Tỉnh Cà Mau</v>
      </c>
      <c r="AN258" t="str">
        <f>IFERROR(VLOOKUP($F258,DSKH!$D:$BF,29,0),"")</f>
        <v>Xã Hòa Bình</v>
      </c>
      <c r="AO258">
        <f>IFERROR(VLOOKUP($F258,DSKH!$D:$BF,52,0),"")</f>
        <v>182000</v>
      </c>
      <c r="AP258">
        <f>IF(L258="x",1+COUNTIFS(AP$4:AP257,"&gt;0",$AA$4:$AA257,$AA257),0)</f>
        <v>0</v>
      </c>
      <c r="AQ258">
        <f>IF(M258="x",1+COUNTIFS(AQ$4:AQ257,"&gt;0",$AA$4:$AA257,$AA257),0)</f>
        <v>0</v>
      </c>
      <c r="AR258">
        <f>IF(N258="x",1+COUNTIFS(AR$4:AR257,"&gt;0",$AA$4:$AA257,$AA257),0)</f>
        <v>18</v>
      </c>
      <c r="AS258">
        <f>IF(O258="x",1+COUNTIFS(AS$4:AS257,"&gt;0",$AA$4:$AA257,$AA257),0)</f>
        <v>0</v>
      </c>
      <c r="AT258">
        <f>IF(P258="x",1+COUNTIFS(AT$4:AT257,"&gt;0",$AA$4:$AA257,$AA257),0)</f>
        <v>0</v>
      </c>
      <c r="AU258">
        <f>IF(Q258="x",1+COUNTIFS(AU$4:AU257,"&gt;0",$AA$4:$AA257,$AA257),0)</f>
        <v>0</v>
      </c>
      <c r="AV258">
        <f>IF(R258="x",1+COUNTIFS(AV$4:AV257,"&gt;0",$AA$4:$AA257,$AA257),0)</f>
        <v>0</v>
      </c>
      <c r="AW258">
        <f t="shared" si="8"/>
        <v>0</v>
      </c>
      <c r="AX258">
        <f t="shared" si="9"/>
        <v>1</v>
      </c>
      <c r="AY258">
        <f t="shared" si="142"/>
        <v>0</v>
      </c>
      <c r="AZ258">
        <f t="shared" si="143"/>
        <v>1</v>
      </c>
      <c r="BA258" s="4">
        <f t="shared" si="144"/>
        <v>0</v>
      </c>
      <c r="BB258" s="4">
        <f t="shared" si="145"/>
        <v>0</v>
      </c>
      <c r="BC258" s="4">
        <f t="shared" si="146"/>
        <v>91000</v>
      </c>
      <c r="BD258" s="4">
        <f t="shared" si="147"/>
        <v>0</v>
      </c>
      <c r="BE258" s="4">
        <f t="shared" si="148"/>
        <v>0</v>
      </c>
      <c r="BF258" s="4">
        <f t="shared" si="149"/>
        <v>0</v>
      </c>
      <c r="BG258" s="4">
        <f t="shared" si="150"/>
        <v>0</v>
      </c>
      <c r="BH258" s="4">
        <f t="shared" si="151"/>
        <v>0</v>
      </c>
      <c r="BI258" s="4">
        <f t="shared" si="152"/>
        <v>0</v>
      </c>
      <c r="BJ258" s="4">
        <f t="shared" si="153"/>
        <v>1</v>
      </c>
      <c r="BK258" s="4">
        <f t="shared" si="154"/>
        <v>0</v>
      </c>
      <c r="BL258" s="4">
        <f t="shared" si="155"/>
        <v>0</v>
      </c>
      <c r="BM258" s="4">
        <f t="shared" si="156"/>
        <v>0</v>
      </c>
      <c r="BN258" s="4">
        <f t="shared" si="157"/>
        <v>0</v>
      </c>
      <c r="BO258">
        <f>SUMIFS(BH$5:BH258,$AA$5:$AA258,$AA258)</f>
        <v>12</v>
      </c>
      <c r="BP258">
        <f>SUMIFS(BI$5:BI258,$AA$5:$AA258,$AA258)</f>
        <v>7</v>
      </c>
      <c r="BQ258">
        <f>SUMIFS(BJ$5:BJ258,$AA$5:$AA258,$AA258)</f>
        <v>10</v>
      </c>
      <c r="BR258">
        <f>SUMIFS(BK$5:BK258,$AA$5:$AA258,$AA258)</f>
        <v>9</v>
      </c>
      <c r="BS258">
        <f>SUMIFS(BL$5:BL258,$AA$5:$AA258,$AA258)</f>
        <v>12</v>
      </c>
      <c r="BT258">
        <f>SUMIFS(BM$5:BM258,$AA$5:$AA258,$AA258)</f>
        <v>12</v>
      </c>
      <c r="BU258">
        <f>SUMIFS(BN$5:BN258,$AA$5:$AA258,$AA258)</f>
        <v>0</v>
      </c>
      <c r="BV258">
        <f t="shared" si="158"/>
        <v>14</v>
      </c>
      <c r="BW258">
        <f t="shared" si="159"/>
        <v>15</v>
      </c>
      <c r="BX258">
        <f t="shared" si="160"/>
        <v>14</v>
      </c>
      <c r="BY258">
        <f t="shared" si="161"/>
        <v>13</v>
      </c>
      <c r="BZ258">
        <f t="shared" si="162"/>
        <v>15</v>
      </c>
      <c r="CA258">
        <f t="shared" si="163"/>
        <v>21</v>
      </c>
      <c r="CB258">
        <f t="shared" si="164"/>
        <v>0</v>
      </c>
      <c r="CC258">
        <f t="shared" si="165"/>
        <v>10</v>
      </c>
      <c r="CD258">
        <f t="shared" si="166"/>
        <v>14</v>
      </c>
      <c r="CE258" t="str">
        <f>IFERROR(VLOOKUP($AA258,'Tuyến và nhân viên'!$I:$O,7,0),"")</f>
        <v>Trần Văn Khanh</v>
      </c>
      <c r="CF258">
        <f t="shared" si="167"/>
        <v>2</v>
      </c>
      <c r="CG258">
        <f t="shared" si="168"/>
        <v>1</v>
      </c>
      <c r="CH258">
        <f>COUNTIFS($L258:L258,"x")</f>
        <v>0</v>
      </c>
      <c r="CI258">
        <f>COUNTIFS($L258:M258,"x")</f>
        <v>0</v>
      </c>
      <c r="CJ258">
        <f>COUNTIFS($L258:N258,"x")</f>
        <v>1</v>
      </c>
      <c r="CK258">
        <f>COUNTIFS($L258:O258,"x")</f>
        <v>1</v>
      </c>
      <c r="CL258">
        <f>COUNTIFS($L258:P258,"x")</f>
        <v>1</v>
      </c>
      <c r="CM258">
        <f>COUNTIFS($L258:Q258,"x")</f>
        <v>1</v>
      </c>
      <c r="CN258">
        <f>COUNTIFS($L258:R258,"x")</f>
        <v>1</v>
      </c>
      <c r="CO258" t="str" cm="1">
        <f t="array" ref="CO258">IFERROR(INDEX($CH$4:$CN$4,0,MATCH(1,$CH258:$CN258,0)),"")</f>
        <v>Thứ 4</v>
      </c>
      <c r="CP258" t="str" cm="1">
        <f t="array" ref="CP258">IFERROR(INDEX($CH$4:$CN$4,0,MATCH(2,$CH258:$CN258,0)),"")</f>
        <v/>
      </c>
      <c r="CQ258" t="str">
        <f t="shared" si="169"/>
        <v>Thứ 4</v>
      </c>
      <c r="CR258" t="str">
        <f t="shared" si="29"/>
        <v>F2 - Tuần 2 &amp; 4</v>
      </c>
    </row>
    <row r="259" spans="1:96" x14ac:dyDescent="0.3">
      <c r="A259" s="117" t="s">
        <v>36014</v>
      </c>
      <c r="B259" s="118" t="s">
        <v>33266</v>
      </c>
      <c r="C259" s="118" t="s">
        <v>33267</v>
      </c>
      <c r="D259" s="118" t="s">
        <v>39659</v>
      </c>
      <c r="E259" s="118" t="s">
        <v>39660</v>
      </c>
      <c r="F259" s="118" t="s">
        <v>37295</v>
      </c>
      <c r="G259" s="118" t="s">
        <v>37296</v>
      </c>
      <c r="H259" s="118" t="s">
        <v>37300</v>
      </c>
      <c r="I259" s="118" t="s">
        <v>22</v>
      </c>
      <c r="J259" s="119" t="s">
        <v>39658</v>
      </c>
      <c r="K259" s="119" t="s">
        <v>23</v>
      </c>
      <c r="L259" s="117" t="s">
        <v>23</v>
      </c>
      <c r="M259" s="117" t="s">
        <v>23</v>
      </c>
      <c r="N259" s="117" t="s">
        <v>24</v>
      </c>
      <c r="O259" s="117" t="s">
        <v>23</v>
      </c>
      <c r="P259" s="117" t="s">
        <v>23</v>
      </c>
      <c r="Q259" s="117" t="s">
        <v>23</v>
      </c>
      <c r="R259" s="117" t="s">
        <v>23</v>
      </c>
      <c r="S259" s="117" t="s">
        <v>24</v>
      </c>
      <c r="T259" s="117" t="s">
        <v>24</v>
      </c>
      <c r="U259" s="117" t="s">
        <v>24</v>
      </c>
      <c r="V259" s="117" t="s">
        <v>24</v>
      </c>
      <c r="W259" s="74" t="str">
        <f t="shared" si="135"/>
        <v/>
      </c>
      <c r="X259" s="74" t="str">
        <f t="shared" si="136"/>
        <v>x</v>
      </c>
      <c r="Y259" s="74" t="str">
        <f t="shared" si="137"/>
        <v/>
      </c>
      <c r="Z259" s="74" t="str">
        <f t="shared" si="138"/>
        <v>x</v>
      </c>
      <c r="AA259" t="str">
        <f>VLOOKUP($D259,'Tuyến và nhân viên'!$D:$M,6,0)</f>
        <v>HL00594</v>
      </c>
      <c r="AB259" t="str">
        <f>VLOOKUP($D259,'Tuyến và nhân viên'!$D:$M,7,0)</f>
        <v>Quách Ngọc Duyên</v>
      </c>
      <c r="AC259" s="16" t="str">
        <f>IFERROR(VLOOKUP($F259,DSKH!$D:$BF,53,0),"")</f>
        <v>F2</v>
      </c>
      <c r="AD259" s="16" t="str">
        <f>IFERROR(VLOOKUP($F259,DSKH!$D:$BF,54,0),"")</f>
        <v>OTC</v>
      </c>
      <c r="AE259" s="4">
        <f>SUMIFS('Doanh số khách hàng'!$F:$F,'Doanh số khách hàng'!$A:$A,'Chi tiết tuyến'!$F259)</f>
        <v>0</v>
      </c>
      <c r="AF259" s="16" t="str">
        <f t="shared" si="4"/>
        <v>F4</v>
      </c>
      <c r="AG259" s="16" t="str">
        <f t="shared" si="5"/>
        <v>F2</v>
      </c>
      <c r="AH259" t="b">
        <f t="shared" si="139"/>
        <v>0</v>
      </c>
      <c r="AI259" t="b">
        <f t="shared" si="140"/>
        <v>1</v>
      </c>
      <c r="AJ259">
        <f>IFERROR(VLOOKUP($AC259,Master!$D:$E,2,0),"")</f>
        <v>2</v>
      </c>
      <c r="AK259">
        <f>VLOOKUP($AF259,Master!$D:$E,2,0)</f>
        <v>4</v>
      </c>
      <c r="AL259" s="4">
        <f t="shared" si="141"/>
        <v>0</v>
      </c>
      <c r="AM259" t="str">
        <f>IFERROR(VLOOKUP($F259,DSKH!$D:$BF,31,0),"")</f>
        <v>Tỉnh Cà Mau</v>
      </c>
      <c r="AN259" t="str">
        <f>IFERROR(VLOOKUP($F259,DSKH!$D:$BF,29,0),"")</f>
        <v>Xã Hòa Bình</v>
      </c>
      <c r="AO259">
        <f>IFERROR(VLOOKUP($F259,DSKH!$D:$BF,52,0),"")</f>
        <v>0</v>
      </c>
      <c r="AP259">
        <f>IF(L259="x",1+COUNTIFS(AP$4:AP258,"&gt;0",$AA$4:$AA258,$AA258),0)</f>
        <v>0</v>
      </c>
      <c r="AQ259">
        <f>IF(M259="x",1+COUNTIFS(AQ$4:AQ258,"&gt;0",$AA$4:$AA258,$AA258),0)</f>
        <v>0</v>
      </c>
      <c r="AR259">
        <f>IF(N259="x",1+COUNTIFS(AR$4:AR258,"&gt;0",$AA$4:$AA258,$AA258),0)</f>
        <v>19</v>
      </c>
      <c r="AS259">
        <f>IF(O259="x",1+COUNTIFS(AS$4:AS258,"&gt;0",$AA$4:$AA258,$AA258),0)</f>
        <v>0</v>
      </c>
      <c r="AT259">
        <f>IF(P259="x",1+COUNTIFS(AT$4:AT258,"&gt;0",$AA$4:$AA258,$AA258),0)</f>
        <v>0</v>
      </c>
      <c r="AU259">
        <f>IF(Q259="x",1+COUNTIFS(AU$4:AU258,"&gt;0",$AA$4:$AA258,$AA258),0)</f>
        <v>0</v>
      </c>
      <c r="AV259">
        <f>IF(R259="x",1+COUNTIFS(AV$4:AV258,"&gt;0",$AA$4:$AA258,$AA258),0)</f>
        <v>0</v>
      </c>
      <c r="AW259">
        <f t="shared" si="8"/>
        <v>0</v>
      </c>
      <c r="AX259">
        <f t="shared" si="9"/>
        <v>1</v>
      </c>
      <c r="AY259">
        <f t="shared" si="142"/>
        <v>0</v>
      </c>
      <c r="AZ259">
        <f t="shared" si="143"/>
        <v>1</v>
      </c>
      <c r="BA259" s="4">
        <f t="shared" si="144"/>
        <v>0</v>
      </c>
      <c r="BB259" s="4">
        <f t="shared" si="145"/>
        <v>0</v>
      </c>
      <c r="BC259" s="4">
        <f t="shared" si="146"/>
        <v>0</v>
      </c>
      <c r="BD259" s="4">
        <f t="shared" si="147"/>
        <v>0</v>
      </c>
      <c r="BE259" s="4">
        <f t="shared" si="148"/>
        <v>0</v>
      </c>
      <c r="BF259" s="4">
        <f t="shared" si="149"/>
        <v>0</v>
      </c>
      <c r="BG259" s="4">
        <f t="shared" si="150"/>
        <v>0</v>
      </c>
      <c r="BH259" s="4">
        <f t="shared" si="151"/>
        <v>0</v>
      </c>
      <c r="BI259" s="4">
        <f t="shared" si="152"/>
        <v>0</v>
      </c>
      <c r="BJ259" s="4">
        <f t="shared" si="153"/>
        <v>1</v>
      </c>
      <c r="BK259" s="4">
        <f t="shared" si="154"/>
        <v>0</v>
      </c>
      <c r="BL259" s="4">
        <f t="shared" si="155"/>
        <v>0</v>
      </c>
      <c r="BM259" s="4">
        <f t="shared" si="156"/>
        <v>0</v>
      </c>
      <c r="BN259" s="4">
        <f t="shared" si="157"/>
        <v>0</v>
      </c>
      <c r="BO259">
        <f>SUMIFS(BH$5:BH259,$AA$5:$AA259,$AA259)</f>
        <v>12</v>
      </c>
      <c r="BP259">
        <f>SUMIFS(BI$5:BI259,$AA$5:$AA259,$AA259)</f>
        <v>7</v>
      </c>
      <c r="BQ259">
        <f>SUMIFS(BJ$5:BJ259,$AA$5:$AA259,$AA259)</f>
        <v>11</v>
      </c>
      <c r="BR259">
        <f>SUMIFS(BK$5:BK259,$AA$5:$AA259,$AA259)</f>
        <v>9</v>
      </c>
      <c r="BS259">
        <f>SUMIFS(BL$5:BL259,$AA$5:$AA259,$AA259)</f>
        <v>12</v>
      </c>
      <c r="BT259">
        <f>SUMIFS(BM$5:BM259,$AA$5:$AA259,$AA259)</f>
        <v>12</v>
      </c>
      <c r="BU259">
        <f>SUMIFS(BN$5:BN259,$AA$5:$AA259,$AA259)</f>
        <v>0</v>
      </c>
      <c r="BV259">
        <f t="shared" si="158"/>
        <v>14</v>
      </c>
      <c r="BW259">
        <f t="shared" si="159"/>
        <v>15</v>
      </c>
      <c r="BX259">
        <f t="shared" si="160"/>
        <v>14</v>
      </c>
      <c r="BY259">
        <f t="shared" si="161"/>
        <v>13</v>
      </c>
      <c r="BZ259">
        <f t="shared" si="162"/>
        <v>15</v>
      </c>
      <c r="CA259">
        <f t="shared" si="163"/>
        <v>21</v>
      </c>
      <c r="CB259">
        <f t="shared" si="164"/>
        <v>0</v>
      </c>
      <c r="CC259">
        <f t="shared" si="165"/>
        <v>11</v>
      </c>
      <c r="CD259">
        <f t="shared" si="166"/>
        <v>14</v>
      </c>
      <c r="CE259" t="str">
        <f>IFERROR(VLOOKUP($AA259,'Tuyến và nhân viên'!$I:$O,7,0),"")</f>
        <v>Trần Văn Khanh</v>
      </c>
      <c r="CF259">
        <f t="shared" si="167"/>
        <v>2</v>
      </c>
      <c r="CG259">
        <f t="shared" si="168"/>
        <v>1</v>
      </c>
      <c r="CH259">
        <f>COUNTIFS($L259:L259,"x")</f>
        <v>0</v>
      </c>
      <c r="CI259">
        <f>COUNTIFS($L259:M259,"x")</f>
        <v>0</v>
      </c>
      <c r="CJ259">
        <f>COUNTIFS($L259:N259,"x")</f>
        <v>1</v>
      </c>
      <c r="CK259">
        <f>COUNTIFS($L259:O259,"x")</f>
        <v>1</v>
      </c>
      <c r="CL259">
        <f>COUNTIFS($L259:P259,"x")</f>
        <v>1</v>
      </c>
      <c r="CM259">
        <f>COUNTIFS($L259:Q259,"x")</f>
        <v>1</v>
      </c>
      <c r="CN259">
        <f>COUNTIFS($L259:R259,"x")</f>
        <v>1</v>
      </c>
      <c r="CO259" t="str" cm="1">
        <f t="array" ref="CO259">IFERROR(INDEX($CH$4:$CN$4,0,MATCH(1,$CH259:$CN259,0)),"")</f>
        <v>Thứ 4</v>
      </c>
      <c r="CP259" t="str" cm="1">
        <f t="array" ref="CP259">IFERROR(INDEX($CH$4:$CN$4,0,MATCH(2,$CH259:$CN259,0)),"")</f>
        <v/>
      </c>
      <c r="CQ259" t="str">
        <f t="shared" si="169"/>
        <v>Thứ 4</v>
      </c>
      <c r="CR259" t="str">
        <f t="shared" si="29"/>
        <v>F2 - Tuần 2 &amp; 4</v>
      </c>
    </row>
    <row r="260" spans="1:96" x14ac:dyDescent="0.3">
      <c r="A260" s="117" t="s">
        <v>36025</v>
      </c>
      <c r="B260" s="118" t="s">
        <v>33266</v>
      </c>
      <c r="C260" s="118" t="s">
        <v>33267</v>
      </c>
      <c r="D260" s="118" t="s">
        <v>39659</v>
      </c>
      <c r="E260" s="118" t="s">
        <v>39660</v>
      </c>
      <c r="F260" s="118" t="s">
        <v>37393</v>
      </c>
      <c r="G260" s="118" t="s">
        <v>37394</v>
      </c>
      <c r="H260" s="118" t="s">
        <v>37401</v>
      </c>
      <c r="I260" s="118" t="s">
        <v>22</v>
      </c>
      <c r="J260" s="119" t="s">
        <v>39658</v>
      </c>
      <c r="K260" s="119" t="s">
        <v>23</v>
      </c>
      <c r="L260" s="117" t="s">
        <v>23</v>
      </c>
      <c r="M260" s="117" t="s">
        <v>23</v>
      </c>
      <c r="N260" s="117" t="s">
        <v>23</v>
      </c>
      <c r="O260" s="117" t="s">
        <v>23</v>
      </c>
      <c r="P260" s="117" t="s">
        <v>23</v>
      </c>
      <c r="Q260" s="117" t="s">
        <v>24</v>
      </c>
      <c r="R260" s="117" t="s">
        <v>23</v>
      </c>
      <c r="S260" s="117" t="s">
        <v>24</v>
      </c>
      <c r="T260" s="117" t="s">
        <v>24</v>
      </c>
      <c r="U260" s="117" t="s">
        <v>24</v>
      </c>
      <c r="V260" s="117" t="s">
        <v>24</v>
      </c>
      <c r="W260" s="74" t="str">
        <f t="shared" si="135"/>
        <v/>
      </c>
      <c r="X260" s="74" t="str">
        <f t="shared" si="136"/>
        <v>x</v>
      </c>
      <c r="Y260" s="74" t="str">
        <f t="shared" si="137"/>
        <v/>
      </c>
      <c r="Z260" s="74" t="str">
        <f t="shared" si="138"/>
        <v>x</v>
      </c>
      <c r="AA260" t="str">
        <f>VLOOKUP($D260,'Tuyến và nhân viên'!$D:$M,6,0)</f>
        <v>HL00594</v>
      </c>
      <c r="AB260" t="str">
        <f>VLOOKUP($D260,'Tuyến và nhân viên'!$D:$M,7,0)</f>
        <v>Quách Ngọc Duyên</v>
      </c>
      <c r="AC260" s="16" t="str">
        <f>IFERROR(VLOOKUP($F260,DSKH!$D:$BF,53,0),"")</f>
        <v>F2</v>
      </c>
      <c r="AD260" s="16" t="str">
        <f>IFERROR(VLOOKUP($F260,DSKH!$D:$BF,54,0),"")</f>
        <v>OTC</v>
      </c>
      <c r="AE260" s="4">
        <f>SUMIFS('Doanh số khách hàng'!$F:$F,'Doanh số khách hàng'!$A:$A,'Chi tiết tuyến'!$F260)</f>
        <v>0</v>
      </c>
      <c r="AF260" s="16" t="str">
        <f t="shared" ref="AF260:AF323" si="170">"F"&amp;(COUNTIFS($S260:$V260,"x")*COUNTIFS($L260:$R260,"x"))</f>
        <v>F4</v>
      </c>
      <c r="AG260" s="16" t="str">
        <f t="shared" ref="AG260:AG323" si="171">"F"&amp;(COUNTIFS($W260:$Z260,"x")*COUNTIFS($L260:$R260,"x"))</f>
        <v>F2</v>
      </c>
      <c r="AH260" t="b">
        <f t="shared" si="139"/>
        <v>0</v>
      </c>
      <c r="AI260" t="b">
        <f t="shared" si="140"/>
        <v>1</v>
      </c>
      <c r="AJ260">
        <f>IFERROR(VLOOKUP($AC260,Master!$D:$E,2,0),"")</f>
        <v>2</v>
      </c>
      <c r="AK260">
        <f>VLOOKUP($AF260,Master!$D:$E,2,0)</f>
        <v>4</v>
      </c>
      <c r="AL260" s="4">
        <f t="shared" si="141"/>
        <v>0</v>
      </c>
      <c r="AM260" t="str">
        <f>IFERROR(VLOOKUP($F260,DSKH!$D:$BF,31,0),"")</f>
        <v>Tỉnh Cà Mau</v>
      </c>
      <c r="AN260" t="str">
        <f>IFERROR(VLOOKUP($F260,DSKH!$D:$BF,29,0),"")</f>
        <v>Phường Bạc Liêu</v>
      </c>
      <c r="AO260">
        <f>IFERROR(VLOOKUP($F260,DSKH!$D:$BF,52,0),"")</f>
        <v>0</v>
      </c>
      <c r="AP260">
        <f>IF(L260="x",1+COUNTIFS(AP$4:AP259,"&gt;0",$AA$4:$AA259,$AA259),0)</f>
        <v>0</v>
      </c>
      <c r="AQ260">
        <f>IF(M260="x",1+COUNTIFS(AQ$4:AQ259,"&gt;0",$AA$4:$AA259,$AA259),0)</f>
        <v>0</v>
      </c>
      <c r="AR260">
        <f>IF(N260="x",1+COUNTIFS(AR$4:AR259,"&gt;0",$AA$4:$AA259,$AA259),0)</f>
        <v>0</v>
      </c>
      <c r="AS260">
        <f>IF(O260="x",1+COUNTIFS(AS$4:AS259,"&gt;0",$AA$4:$AA259,$AA259),0)</f>
        <v>0</v>
      </c>
      <c r="AT260">
        <f>IF(P260="x",1+COUNTIFS(AT$4:AT259,"&gt;0",$AA$4:$AA259,$AA259),0)</f>
        <v>0</v>
      </c>
      <c r="AU260">
        <f>IF(Q260="x",1+COUNTIFS(AU$4:AU259,"&gt;0",$AA$4:$AA259,$AA259),0)</f>
        <v>20</v>
      </c>
      <c r="AV260">
        <f>IF(R260="x",1+COUNTIFS(AV$4:AV259,"&gt;0",$AA$4:$AA259,$AA259),0)</f>
        <v>0</v>
      </c>
      <c r="AW260">
        <f t="shared" ref="AW260:AW323" si="172">IF($AC260="F2",IF($CC260&lt;=$CD260/2+1,1,0),1)</f>
        <v>0</v>
      </c>
      <c r="AX260">
        <f t="shared" ref="AX260:AX323" si="173">IF($AC260="F2",IF($AW260=1,0,1),1)</f>
        <v>1</v>
      </c>
      <c r="AY260">
        <f t="shared" si="142"/>
        <v>0</v>
      </c>
      <c r="AZ260">
        <f t="shared" si="143"/>
        <v>1</v>
      </c>
      <c r="BA260" s="4">
        <f t="shared" si="144"/>
        <v>0</v>
      </c>
      <c r="BB260" s="4">
        <f t="shared" si="145"/>
        <v>0</v>
      </c>
      <c r="BC260" s="4">
        <f t="shared" si="146"/>
        <v>0</v>
      </c>
      <c r="BD260" s="4">
        <f t="shared" si="147"/>
        <v>0</v>
      </c>
      <c r="BE260" s="4">
        <f t="shared" si="148"/>
        <v>0</v>
      </c>
      <c r="BF260" s="4">
        <f t="shared" si="149"/>
        <v>0</v>
      </c>
      <c r="BG260" s="4">
        <f t="shared" si="150"/>
        <v>0</v>
      </c>
      <c r="BH260" s="4">
        <f t="shared" si="151"/>
        <v>0</v>
      </c>
      <c r="BI260" s="4">
        <f t="shared" si="152"/>
        <v>0</v>
      </c>
      <c r="BJ260" s="4">
        <f t="shared" si="153"/>
        <v>0</v>
      </c>
      <c r="BK260" s="4">
        <f t="shared" si="154"/>
        <v>0</v>
      </c>
      <c r="BL260" s="4">
        <f t="shared" si="155"/>
        <v>0</v>
      </c>
      <c r="BM260" s="4">
        <f t="shared" si="156"/>
        <v>1</v>
      </c>
      <c r="BN260" s="4">
        <f t="shared" si="157"/>
        <v>0</v>
      </c>
      <c r="BO260">
        <f>SUMIFS(BH$5:BH260,$AA$5:$AA260,$AA260)</f>
        <v>12</v>
      </c>
      <c r="BP260">
        <f>SUMIFS(BI$5:BI260,$AA$5:$AA260,$AA260)</f>
        <v>7</v>
      </c>
      <c r="BQ260">
        <f>SUMIFS(BJ$5:BJ260,$AA$5:$AA260,$AA260)</f>
        <v>11</v>
      </c>
      <c r="BR260">
        <f>SUMIFS(BK$5:BK260,$AA$5:$AA260,$AA260)</f>
        <v>9</v>
      </c>
      <c r="BS260">
        <f>SUMIFS(BL$5:BL260,$AA$5:$AA260,$AA260)</f>
        <v>12</v>
      </c>
      <c r="BT260">
        <f>SUMIFS(BM$5:BM260,$AA$5:$AA260,$AA260)</f>
        <v>13</v>
      </c>
      <c r="BU260">
        <f>SUMIFS(BN$5:BN260,$AA$5:$AA260,$AA260)</f>
        <v>0</v>
      </c>
      <c r="BV260">
        <f t="shared" si="158"/>
        <v>14</v>
      </c>
      <c r="BW260">
        <f t="shared" si="159"/>
        <v>15</v>
      </c>
      <c r="BX260">
        <f t="shared" si="160"/>
        <v>14</v>
      </c>
      <c r="BY260">
        <f t="shared" si="161"/>
        <v>13</v>
      </c>
      <c r="BZ260">
        <f t="shared" si="162"/>
        <v>15</v>
      </c>
      <c r="CA260">
        <f t="shared" si="163"/>
        <v>21</v>
      </c>
      <c r="CB260">
        <f t="shared" si="164"/>
        <v>0</v>
      </c>
      <c r="CC260">
        <f t="shared" si="165"/>
        <v>13</v>
      </c>
      <c r="CD260">
        <f t="shared" si="166"/>
        <v>21</v>
      </c>
      <c r="CE260" t="str">
        <f>IFERROR(VLOOKUP($AA260,'Tuyến và nhân viên'!$I:$O,7,0),"")</f>
        <v>Trần Văn Khanh</v>
      </c>
      <c r="CF260">
        <f t="shared" si="167"/>
        <v>2</v>
      </c>
      <c r="CG260">
        <f t="shared" si="168"/>
        <v>1</v>
      </c>
      <c r="CH260">
        <f>COUNTIFS($L260:L260,"x")</f>
        <v>0</v>
      </c>
      <c r="CI260">
        <f>COUNTIFS($L260:M260,"x")</f>
        <v>0</v>
      </c>
      <c r="CJ260">
        <f>COUNTIFS($L260:N260,"x")</f>
        <v>0</v>
      </c>
      <c r="CK260">
        <f>COUNTIFS($L260:O260,"x")</f>
        <v>0</v>
      </c>
      <c r="CL260">
        <f>COUNTIFS($L260:P260,"x")</f>
        <v>0</v>
      </c>
      <c r="CM260">
        <f>COUNTIFS($L260:Q260,"x")</f>
        <v>1</v>
      </c>
      <c r="CN260">
        <f>COUNTIFS($L260:R260,"x")</f>
        <v>1</v>
      </c>
      <c r="CO260" t="str" cm="1">
        <f t="array" ref="CO260">IFERROR(INDEX($CH$4:$CN$4,0,MATCH(1,$CH260:$CN260,0)),"")</f>
        <v>Thứ 7</v>
      </c>
      <c r="CP260" t="str" cm="1">
        <f t="array" ref="CP260">IFERROR(INDEX($CH$4:$CN$4,0,MATCH(2,$CH260:$CN260,0)),"")</f>
        <v/>
      </c>
      <c r="CQ260" t="str">
        <f t="shared" si="169"/>
        <v>Thứ 7</v>
      </c>
      <c r="CR260" t="str">
        <f t="shared" ref="CR260:CR323" si="174">IF(COUNTIFS($W260:$Z260,"x")&gt;2,$AG260&amp;" - Tất cả các tuần",IF($W260="x",$AG260&amp;" - Tuần 1 &amp; 3",IF($X260="x",$AG260&amp;" - Tuần 2 &amp; 4","NONE")))</f>
        <v>F2 - Tuần 2 &amp; 4</v>
      </c>
    </row>
    <row r="261" spans="1:96" x14ac:dyDescent="0.3">
      <c r="A261" s="117" t="s">
        <v>36034</v>
      </c>
      <c r="B261" s="118" t="s">
        <v>33266</v>
      </c>
      <c r="C261" s="118" t="s">
        <v>33267</v>
      </c>
      <c r="D261" s="118" t="s">
        <v>39659</v>
      </c>
      <c r="E261" s="118" t="s">
        <v>39660</v>
      </c>
      <c r="F261" s="118" t="s">
        <v>22779</v>
      </c>
      <c r="G261" s="118" t="s">
        <v>37414</v>
      </c>
      <c r="H261" s="118" t="s">
        <v>37420</v>
      </c>
      <c r="I261" s="118" t="s">
        <v>22</v>
      </c>
      <c r="J261" s="119" t="s">
        <v>39658</v>
      </c>
      <c r="K261" s="119" t="s">
        <v>23</v>
      </c>
      <c r="L261" s="117" t="s">
        <v>23</v>
      </c>
      <c r="M261" s="117" t="s">
        <v>23</v>
      </c>
      <c r="N261" s="117" t="s">
        <v>24</v>
      </c>
      <c r="O261" s="117" t="s">
        <v>23</v>
      </c>
      <c r="P261" s="117" t="s">
        <v>23</v>
      </c>
      <c r="Q261" s="117" t="s">
        <v>23</v>
      </c>
      <c r="R261" s="117" t="s">
        <v>23</v>
      </c>
      <c r="S261" s="117" t="s">
        <v>24</v>
      </c>
      <c r="T261" s="117" t="s">
        <v>24</v>
      </c>
      <c r="U261" s="117" t="s">
        <v>24</v>
      </c>
      <c r="V261" s="117" t="s">
        <v>24</v>
      </c>
      <c r="W261" s="74" t="str">
        <f t="shared" si="135"/>
        <v>x</v>
      </c>
      <c r="X261" s="74" t="str">
        <f t="shared" si="136"/>
        <v>x</v>
      </c>
      <c r="Y261" s="74" t="str">
        <f t="shared" si="137"/>
        <v>x</v>
      </c>
      <c r="Z261" s="74" t="str">
        <f t="shared" si="138"/>
        <v>x</v>
      </c>
      <c r="AA261" t="str">
        <f>VLOOKUP($D261,'Tuyến và nhân viên'!$D:$M,6,0)</f>
        <v>HL00594</v>
      </c>
      <c r="AB261" t="str">
        <f>VLOOKUP($D261,'Tuyến và nhân viên'!$D:$M,7,0)</f>
        <v>Quách Ngọc Duyên</v>
      </c>
      <c r="AC261" s="16" t="str">
        <f>IFERROR(VLOOKUP($F261,DSKH!$D:$BF,53,0),"")</f>
        <v>F4</v>
      </c>
      <c r="AD261" s="16" t="str">
        <f>IFERROR(VLOOKUP($F261,DSKH!$D:$BF,54,0),"")</f>
        <v>OTC</v>
      </c>
      <c r="AE261" s="4">
        <f>SUMIFS('Doanh số khách hàng'!$F:$F,'Doanh số khách hàng'!$A:$A,'Chi tiết tuyến'!$F261)</f>
        <v>2837200</v>
      </c>
      <c r="AF261" s="16" t="str">
        <f t="shared" si="170"/>
        <v>F4</v>
      </c>
      <c r="AG261" s="16" t="str">
        <f t="shared" si="171"/>
        <v>F4</v>
      </c>
      <c r="AH261" t="b">
        <f t="shared" si="139"/>
        <v>1</v>
      </c>
      <c r="AI261" t="b">
        <f t="shared" si="140"/>
        <v>1</v>
      </c>
      <c r="AJ261">
        <f>IFERROR(VLOOKUP($AC261,Master!$D:$E,2,0),"")</f>
        <v>4</v>
      </c>
      <c r="AK261">
        <f>VLOOKUP($AF261,Master!$D:$E,2,0)</f>
        <v>4</v>
      </c>
      <c r="AL261" s="4">
        <f t="shared" si="141"/>
        <v>709300</v>
      </c>
      <c r="AM261" t="str">
        <f>IFERROR(VLOOKUP($F261,DSKH!$D:$BF,31,0),"")</f>
        <v>Tỉnh Cà Mau</v>
      </c>
      <c r="AN261" t="str">
        <f>IFERROR(VLOOKUP($F261,DSKH!$D:$BF,29,0),"")</f>
        <v>Xã Vĩnh Hậu</v>
      </c>
      <c r="AO261">
        <f>IFERROR(VLOOKUP($F261,DSKH!$D:$BF,52,0),"")</f>
        <v>2837200</v>
      </c>
      <c r="AP261">
        <f>IF(L261="x",1+COUNTIFS(AP$4:AP260,"&gt;0",$AA$4:$AA260,$AA260),0)</f>
        <v>0</v>
      </c>
      <c r="AQ261">
        <f>IF(M261="x",1+COUNTIFS(AQ$4:AQ260,"&gt;0",$AA$4:$AA260,$AA260),0)</f>
        <v>0</v>
      </c>
      <c r="AR261">
        <f>IF(N261="x",1+COUNTIFS(AR$4:AR260,"&gt;0",$AA$4:$AA260,$AA260),0)</f>
        <v>20</v>
      </c>
      <c r="AS261">
        <f>IF(O261="x",1+COUNTIFS(AS$4:AS260,"&gt;0",$AA$4:$AA260,$AA260),0)</f>
        <v>0</v>
      </c>
      <c r="AT261">
        <f>IF(P261="x",1+COUNTIFS(AT$4:AT260,"&gt;0",$AA$4:$AA260,$AA260),0)</f>
        <v>0</v>
      </c>
      <c r="AU261">
        <f>IF(Q261="x",1+COUNTIFS(AU$4:AU260,"&gt;0",$AA$4:$AA260,$AA260),0)</f>
        <v>0</v>
      </c>
      <c r="AV261">
        <f>IF(R261="x",1+COUNTIFS(AV$4:AV260,"&gt;0",$AA$4:$AA260,$AA260),0)</f>
        <v>0</v>
      </c>
      <c r="AW261">
        <f t="shared" si="172"/>
        <v>1</v>
      </c>
      <c r="AX261">
        <f t="shared" si="173"/>
        <v>1</v>
      </c>
      <c r="AY261">
        <f t="shared" si="142"/>
        <v>1</v>
      </c>
      <c r="AZ261">
        <f t="shared" si="143"/>
        <v>1</v>
      </c>
      <c r="BA261" s="4">
        <f t="shared" si="144"/>
        <v>0</v>
      </c>
      <c r="BB261" s="4">
        <f t="shared" si="145"/>
        <v>0</v>
      </c>
      <c r="BC261" s="4">
        <f t="shared" si="146"/>
        <v>709300</v>
      </c>
      <c r="BD261" s="4">
        <f t="shared" si="147"/>
        <v>0</v>
      </c>
      <c r="BE261" s="4">
        <f t="shared" si="148"/>
        <v>0</v>
      </c>
      <c r="BF261" s="4">
        <f t="shared" si="149"/>
        <v>0</v>
      </c>
      <c r="BG261" s="4">
        <f t="shared" si="150"/>
        <v>0</v>
      </c>
      <c r="BH261" s="4">
        <f t="shared" si="151"/>
        <v>0</v>
      </c>
      <c r="BI261" s="4">
        <f t="shared" si="152"/>
        <v>0</v>
      </c>
      <c r="BJ261" s="4">
        <f t="shared" si="153"/>
        <v>0</v>
      </c>
      <c r="BK261" s="4">
        <f t="shared" si="154"/>
        <v>0</v>
      </c>
      <c r="BL261" s="4">
        <f t="shared" si="155"/>
        <v>0</v>
      </c>
      <c r="BM261" s="4">
        <f t="shared" si="156"/>
        <v>0</v>
      </c>
      <c r="BN261" s="4">
        <f t="shared" si="157"/>
        <v>0</v>
      </c>
      <c r="BO261">
        <f>SUMIFS(BH$5:BH261,$AA$5:$AA261,$AA261)</f>
        <v>12</v>
      </c>
      <c r="BP261">
        <f>SUMIFS(BI$5:BI261,$AA$5:$AA261,$AA261)</f>
        <v>7</v>
      </c>
      <c r="BQ261">
        <f>SUMIFS(BJ$5:BJ261,$AA$5:$AA261,$AA261)</f>
        <v>11</v>
      </c>
      <c r="BR261">
        <f>SUMIFS(BK$5:BK261,$AA$5:$AA261,$AA261)</f>
        <v>9</v>
      </c>
      <c r="BS261">
        <f>SUMIFS(BL$5:BL261,$AA$5:$AA261,$AA261)</f>
        <v>12</v>
      </c>
      <c r="BT261">
        <f>SUMIFS(BM$5:BM261,$AA$5:$AA261,$AA261)</f>
        <v>13</v>
      </c>
      <c r="BU261">
        <f>SUMIFS(BN$5:BN261,$AA$5:$AA261,$AA261)</f>
        <v>0</v>
      </c>
      <c r="BV261">
        <f t="shared" si="158"/>
        <v>14</v>
      </c>
      <c r="BW261">
        <f t="shared" si="159"/>
        <v>15</v>
      </c>
      <c r="BX261">
        <f t="shared" si="160"/>
        <v>14</v>
      </c>
      <c r="BY261">
        <f t="shared" si="161"/>
        <v>13</v>
      </c>
      <c r="BZ261">
        <f t="shared" si="162"/>
        <v>15</v>
      </c>
      <c r="CA261">
        <f t="shared" si="163"/>
        <v>21</v>
      </c>
      <c r="CB261">
        <f t="shared" si="164"/>
        <v>0</v>
      </c>
      <c r="CC261">
        <f t="shared" si="165"/>
        <v>0</v>
      </c>
      <c r="CD261">
        <f t="shared" si="166"/>
        <v>0</v>
      </c>
      <c r="CE261" t="str">
        <f>IFERROR(VLOOKUP($AA261,'Tuyến và nhân viên'!$I:$O,7,0),"")</f>
        <v>Trần Văn Khanh</v>
      </c>
      <c r="CF261">
        <f t="shared" si="167"/>
        <v>4</v>
      </c>
      <c r="CG261">
        <f t="shared" si="168"/>
        <v>1</v>
      </c>
      <c r="CH261">
        <f>COUNTIFS($L261:L261,"x")</f>
        <v>0</v>
      </c>
      <c r="CI261">
        <f>COUNTIFS($L261:M261,"x")</f>
        <v>0</v>
      </c>
      <c r="CJ261">
        <f>COUNTIFS($L261:N261,"x")</f>
        <v>1</v>
      </c>
      <c r="CK261">
        <f>COUNTIFS($L261:O261,"x")</f>
        <v>1</v>
      </c>
      <c r="CL261">
        <f>COUNTIFS($L261:P261,"x")</f>
        <v>1</v>
      </c>
      <c r="CM261">
        <f>COUNTIFS($L261:Q261,"x")</f>
        <v>1</v>
      </c>
      <c r="CN261">
        <f>COUNTIFS($L261:R261,"x")</f>
        <v>1</v>
      </c>
      <c r="CO261" t="str" cm="1">
        <f t="array" ref="CO261">IFERROR(INDEX($CH$4:$CN$4,0,MATCH(1,$CH261:$CN261,0)),"")</f>
        <v>Thứ 4</v>
      </c>
      <c r="CP261" t="str" cm="1">
        <f t="array" ref="CP261">IFERROR(INDEX($CH$4:$CN$4,0,MATCH(2,$CH261:$CN261,0)),"")</f>
        <v/>
      </c>
      <c r="CQ261" t="str">
        <f t="shared" si="169"/>
        <v>Thứ 4</v>
      </c>
      <c r="CR261" t="str">
        <f t="shared" si="174"/>
        <v>F4 - Tất cả các tuần</v>
      </c>
    </row>
    <row r="262" spans="1:96" x14ac:dyDescent="0.3">
      <c r="A262" s="117" t="s">
        <v>36042</v>
      </c>
      <c r="B262" s="118" t="s">
        <v>33266</v>
      </c>
      <c r="C262" s="118" t="s">
        <v>33267</v>
      </c>
      <c r="D262" s="118" t="s">
        <v>39659</v>
      </c>
      <c r="E262" s="118" t="s">
        <v>39660</v>
      </c>
      <c r="F262" s="118" t="s">
        <v>10345</v>
      </c>
      <c r="G262" s="118" t="s">
        <v>37423</v>
      </c>
      <c r="H262" s="118" t="s">
        <v>37429</v>
      </c>
      <c r="I262" s="118" t="s">
        <v>22</v>
      </c>
      <c r="J262" s="119" t="s">
        <v>39658</v>
      </c>
      <c r="K262" s="119" t="s">
        <v>23</v>
      </c>
      <c r="L262" s="117" t="s">
        <v>23</v>
      </c>
      <c r="M262" s="117" t="s">
        <v>23</v>
      </c>
      <c r="N262" s="117" t="s">
        <v>24</v>
      </c>
      <c r="O262" s="117" t="s">
        <v>23</v>
      </c>
      <c r="P262" s="117" t="s">
        <v>23</v>
      </c>
      <c r="Q262" s="117" t="s">
        <v>23</v>
      </c>
      <c r="R262" s="117" t="s">
        <v>23</v>
      </c>
      <c r="S262" s="117" t="s">
        <v>24</v>
      </c>
      <c r="T262" s="117" t="s">
        <v>24</v>
      </c>
      <c r="U262" s="117" t="s">
        <v>24</v>
      </c>
      <c r="V262" s="117" t="s">
        <v>24</v>
      </c>
      <c r="W262" s="74" t="str">
        <f t="shared" ref="W262:W325" si="175">IF(AW262&gt;0,"x","")</f>
        <v>x</v>
      </c>
      <c r="X262" s="74" t="str">
        <f t="shared" ref="X262:X325" si="176">IF(AX262&gt;0,"x","")</f>
        <v>x</v>
      </c>
      <c r="Y262" s="74" t="str">
        <f t="shared" ref="Y262:Y325" si="177">IF(AY262&gt;0,"x","")</f>
        <v>x</v>
      </c>
      <c r="Z262" s="74" t="str">
        <f t="shared" ref="Z262:Z325" si="178">IF(AZ262&gt;0,"x","")</f>
        <v>x</v>
      </c>
      <c r="AA262" t="str">
        <f>VLOOKUP($D262,'Tuyến và nhân viên'!$D:$M,6,0)</f>
        <v>HL00594</v>
      </c>
      <c r="AB262" t="str">
        <f>VLOOKUP($D262,'Tuyến và nhân viên'!$D:$M,7,0)</f>
        <v>Quách Ngọc Duyên</v>
      </c>
      <c r="AC262" s="16" t="str">
        <f>IFERROR(VLOOKUP($F262,DSKH!$D:$BF,53,0),"")</f>
        <v>F4</v>
      </c>
      <c r="AD262" s="16" t="str">
        <f>IFERROR(VLOOKUP($F262,DSKH!$D:$BF,54,0),"")</f>
        <v>OTC</v>
      </c>
      <c r="AE262" s="4">
        <f>SUMIFS('Doanh số khách hàng'!$F:$F,'Doanh số khách hàng'!$A:$A,'Chi tiết tuyến'!$F262)</f>
        <v>696686.66666666663</v>
      </c>
      <c r="AF262" s="16" t="str">
        <f t="shared" si="170"/>
        <v>F4</v>
      </c>
      <c r="AG262" s="16" t="str">
        <f t="shared" si="171"/>
        <v>F4</v>
      </c>
      <c r="AH262" t="b">
        <f t="shared" ref="AH262:AH325" si="179">EXACT($AC262,AF262)</f>
        <v>1</v>
      </c>
      <c r="AI262" t="b">
        <f t="shared" ref="AI262:AI325" si="180">EXACT($AC262,AG262)</f>
        <v>1</v>
      </c>
      <c r="AJ262">
        <f>IFERROR(VLOOKUP($AC262,Master!$D:$E,2,0),"")</f>
        <v>4</v>
      </c>
      <c r="AK262">
        <f>VLOOKUP($AF262,Master!$D:$E,2,0)</f>
        <v>4</v>
      </c>
      <c r="AL262" s="4">
        <f t="shared" ref="AL262:AL325" si="181">IFERROR(AE262/AJ262,0)</f>
        <v>174171.66666666666</v>
      </c>
      <c r="AM262" t="str">
        <f>IFERROR(VLOOKUP($F262,DSKH!$D:$BF,31,0),"")</f>
        <v>Tỉnh Cà Mau</v>
      </c>
      <c r="AN262" t="str">
        <f>IFERROR(VLOOKUP($F262,DSKH!$D:$BF,29,0),"")</f>
        <v>Xã Vĩnh Hậu</v>
      </c>
      <c r="AO262">
        <f>IFERROR(VLOOKUP($F262,DSKH!$D:$BF,52,0),"")</f>
        <v>696686.66666666663</v>
      </c>
      <c r="AP262">
        <f>IF(L262="x",1+COUNTIFS(AP$4:AP261,"&gt;0",$AA$4:$AA261,$AA261),0)</f>
        <v>0</v>
      </c>
      <c r="AQ262">
        <f>IF(M262="x",1+COUNTIFS(AQ$4:AQ261,"&gt;0",$AA$4:$AA261,$AA261),0)</f>
        <v>0</v>
      </c>
      <c r="AR262">
        <f>IF(N262="x",1+COUNTIFS(AR$4:AR261,"&gt;0",$AA$4:$AA261,$AA261),0)</f>
        <v>21</v>
      </c>
      <c r="AS262">
        <f>IF(O262="x",1+COUNTIFS(AS$4:AS261,"&gt;0",$AA$4:$AA261,$AA261),0)</f>
        <v>0</v>
      </c>
      <c r="AT262">
        <f>IF(P262="x",1+COUNTIFS(AT$4:AT261,"&gt;0",$AA$4:$AA261,$AA261),0)</f>
        <v>0</v>
      </c>
      <c r="AU262">
        <f>IF(Q262="x",1+COUNTIFS(AU$4:AU261,"&gt;0",$AA$4:$AA261,$AA261),0)</f>
        <v>0</v>
      </c>
      <c r="AV262">
        <f>IF(R262="x",1+COUNTIFS(AV$4:AV261,"&gt;0",$AA$4:$AA261,$AA261),0)</f>
        <v>0</v>
      </c>
      <c r="AW262">
        <f t="shared" si="172"/>
        <v>1</v>
      </c>
      <c r="AX262">
        <f t="shared" si="173"/>
        <v>1</v>
      </c>
      <c r="AY262">
        <f t="shared" ref="AY262:AY325" si="182">AW262</f>
        <v>1</v>
      </c>
      <c r="AZ262">
        <f t="shared" ref="AZ262:AZ325" si="183">AX262</f>
        <v>1</v>
      </c>
      <c r="BA262" s="4">
        <f t="shared" ref="BA262:BA325" si="184">$AL262*IF(L262&gt;="x",1,0)</f>
        <v>0</v>
      </c>
      <c r="BB262" s="4">
        <f t="shared" ref="BB262:BB325" si="185">$AL262*IF(M262&gt;="x",1,0)</f>
        <v>0</v>
      </c>
      <c r="BC262" s="4">
        <f t="shared" ref="BC262:BC325" si="186">$AL262*IF(N262&gt;="x",1,0)</f>
        <v>174171.66666666666</v>
      </c>
      <c r="BD262" s="4">
        <f t="shared" ref="BD262:BD325" si="187">$AL262*IF(O262&gt;="x",1,0)</f>
        <v>0</v>
      </c>
      <c r="BE262" s="4">
        <f t="shared" ref="BE262:BE325" si="188">$AL262*IF(P262&gt;="x",1,0)</f>
        <v>0</v>
      </c>
      <c r="BF262" s="4">
        <f t="shared" ref="BF262:BF325" si="189">$AL262*IF(Q262&gt;="x",1,0)</f>
        <v>0</v>
      </c>
      <c r="BG262" s="4">
        <f t="shared" ref="BG262:BG325" si="190">$AL262*IF(R262&gt;="x",1,0)</f>
        <v>0</v>
      </c>
      <c r="BH262" s="4">
        <f t="shared" ref="BH262:BH325" si="191">IF(AND(L262="x",$AC262="F2"),1,0)</f>
        <v>0</v>
      </c>
      <c r="BI262" s="4">
        <f t="shared" ref="BI262:BI325" si="192">IF(AND(M262="x",$AC262="F2"),1,0)</f>
        <v>0</v>
      </c>
      <c r="BJ262" s="4">
        <f t="shared" ref="BJ262:BJ325" si="193">IF(AND(N262="x",$AC262="F2"),1,0)</f>
        <v>0</v>
      </c>
      <c r="BK262" s="4">
        <f t="shared" ref="BK262:BK325" si="194">IF(AND(O262="x",$AC262="F2"),1,0)</f>
        <v>0</v>
      </c>
      <c r="BL262" s="4">
        <f t="shared" ref="BL262:BL325" si="195">IF(AND(P262="x",$AC262="F2"),1,0)</f>
        <v>0</v>
      </c>
      <c r="BM262" s="4">
        <f t="shared" ref="BM262:BM325" si="196">IF(AND(Q262="x",$AC262="F2"),1,0)</f>
        <v>0</v>
      </c>
      <c r="BN262" s="4">
        <f t="shared" ref="BN262:BN325" si="197">IF(AND(R262="x",$AC262="F2"),1,0)</f>
        <v>0</v>
      </c>
      <c r="BO262">
        <f>SUMIFS(BH$5:BH262,$AA$5:$AA262,$AA262)</f>
        <v>12</v>
      </c>
      <c r="BP262">
        <f>SUMIFS(BI$5:BI262,$AA$5:$AA262,$AA262)</f>
        <v>7</v>
      </c>
      <c r="BQ262">
        <f>SUMIFS(BJ$5:BJ262,$AA$5:$AA262,$AA262)</f>
        <v>11</v>
      </c>
      <c r="BR262">
        <f>SUMIFS(BK$5:BK262,$AA$5:$AA262,$AA262)</f>
        <v>9</v>
      </c>
      <c r="BS262">
        <f>SUMIFS(BL$5:BL262,$AA$5:$AA262,$AA262)</f>
        <v>12</v>
      </c>
      <c r="BT262">
        <f>SUMIFS(BM$5:BM262,$AA$5:$AA262,$AA262)</f>
        <v>13</v>
      </c>
      <c r="BU262">
        <f>SUMIFS(BN$5:BN262,$AA$5:$AA262,$AA262)</f>
        <v>0</v>
      </c>
      <c r="BV262">
        <f t="shared" ref="BV262:BV325" si="198">SUMIFS(BH:BH,$AA:$AA,$AA262)</f>
        <v>14</v>
      </c>
      <c r="BW262">
        <f t="shared" ref="BW262:BW325" si="199">SUMIFS(BI:BI,$AA:$AA,$AA262)</f>
        <v>15</v>
      </c>
      <c r="BX262">
        <f t="shared" ref="BX262:BX325" si="200">SUMIFS(BJ:BJ,$AA:$AA,$AA262)</f>
        <v>14</v>
      </c>
      <c r="BY262">
        <f t="shared" ref="BY262:BY325" si="201">SUMIFS(BK:BK,$AA:$AA,$AA262)</f>
        <v>13</v>
      </c>
      <c r="BZ262">
        <f t="shared" ref="BZ262:BZ325" si="202">SUMIFS(BL:BL,$AA:$AA,$AA262)</f>
        <v>15</v>
      </c>
      <c r="CA262">
        <f t="shared" ref="CA262:CA325" si="203">SUMIFS(BM:BM,$AA:$AA,$AA262)</f>
        <v>21</v>
      </c>
      <c r="CB262">
        <f t="shared" ref="CB262:CB325" si="204">SUMIFS(BN:BN,$AA:$AA,$AA262)</f>
        <v>0</v>
      </c>
      <c r="CC262">
        <f t="shared" ref="CC262:CC325" si="205">SUMPRODUCT(BH262:BN262,BO262:BU262)</f>
        <v>0</v>
      </c>
      <c r="CD262">
        <f t="shared" ref="CD262:CD325" si="206">SUMPRODUCT(BV262:CB262,BH262:BN262)</f>
        <v>0</v>
      </c>
      <c r="CE262" t="str">
        <f>IFERROR(VLOOKUP($AA262,'Tuyến và nhân viên'!$I:$O,7,0),"")</f>
        <v>Trần Văn Khanh</v>
      </c>
      <c r="CF262">
        <f t="shared" ref="CF262:CF325" si="207">COUNTIFS($L262:$R262,"x")*COUNTIFS($W262:$Z262,"x")</f>
        <v>4</v>
      </c>
      <c r="CG262">
        <f t="shared" ref="CG262:CG325" si="208">COUNTIFS($L262:$R262,"x")</f>
        <v>1</v>
      </c>
      <c r="CH262">
        <f>COUNTIFS($L262:L262,"x")</f>
        <v>0</v>
      </c>
      <c r="CI262">
        <f>COUNTIFS($L262:M262,"x")</f>
        <v>0</v>
      </c>
      <c r="CJ262">
        <f>COUNTIFS($L262:N262,"x")</f>
        <v>1</v>
      </c>
      <c r="CK262">
        <f>COUNTIFS($L262:O262,"x")</f>
        <v>1</v>
      </c>
      <c r="CL262">
        <f>COUNTIFS($L262:P262,"x")</f>
        <v>1</v>
      </c>
      <c r="CM262">
        <f>COUNTIFS($L262:Q262,"x")</f>
        <v>1</v>
      </c>
      <c r="CN262">
        <f>COUNTIFS($L262:R262,"x")</f>
        <v>1</v>
      </c>
      <c r="CO262" t="str" cm="1">
        <f t="array" ref="CO262">IFERROR(INDEX($CH$4:$CN$4,0,MATCH(1,$CH262:$CN262,0)),"")</f>
        <v>Thứ 4</v>
      </c>
      <c r="CP262" t="str" cm="1">
        <f t="array" ref="CP262">IFERROR(INDEX($CH$4:$CN$4,0,MATCH(2,$CH262:$CN262,0)),"")</f>
        <v/>
      </c>
      <c r="CQ262" t="str">
        <f t="shared" ref="CQ262:CQ325" si="209">IF($CG262=1,CO262,_xlfn.CONCAT(CO262," &amp; ",CP262))</f>
        <v>Thứ 4</v>
      </c>
      <c r="CR262" t="str">
        <f t="shared" si="174"/>
        <v>F4 - Tất cả các tuần</v>
      </c>
    </row>
    <row r="263" spans="1:96" x14ac:dyDescent="0.3">
      <c r="A263" s="117" t="s">
        <v>36050</v>
      </c>
      <c r="B263" s="118" t="s">
        <v>33266</v>
      </c>
      <c r="C263" s="118" t="s">
        <v>33267</v>
      </c>
      <c r="D263" s="118" t="s">
        <v>39659</v>
      </c>
      <c r="E263" s="118" t="s">
        <v>39660</v>
      </c>
      <c r="F263" s="118" t="s">
        <v>30032</v>
      </c>
      <c r="G263" s="118" t="s">
        <v>37431</v>
      </c>
      <c r="H263" s="118" t="s">
        <v>37429</v>
      </c>
      <c r="I263" s="118" t="s">
        <v>22</v>
      </c>
      <c r="J263" s="119" t="s">
        <v>39658</v>
      </c>
      <c r="K263" s="119" t="s">
        <v>23</v>
      </c>
      <c r="L263" s="117" t="s">
        <v>23</v>
      </c>
      <c r="M263" s="117" t="s">
        <v>23</v>
      </c>
      <c r="N263" s="117" t="s">
        <v>24</v>
      </c>
      <c r="O263" s="117" t="s">
        <v>23</v>
      </c>
      <c r="P263" s="117" t="s">
        <v>23</v>
      </c>
      <c r="Q263" s="117" t="s">
        <v>23</v>
      </c>
      <c r="R263" s="117" t="s">
        <v>23</v>
      </c>
      <c r="S263" s="117" t="s">
        <v>24</v>
      </c>
      <c r="T263" s="117" t="s">
        <v>24</v>
      </c>
      <c r="U263" s="117" t="s">
        <v>24</v>
      </c>
      <c r="V263" s="117" t="s">
        <v>24</v>
      </c>
      <c r="W263" s="74" t="str">
        <f t="shared" si="175"/>
        <v>x</v>
      </c>
      <c r="X263" s="74" t="str">
        <f t="shared" si="176"/>
        <v>x</v>
      </c>
      <c r="Y263" s="74" t="str">
        <f t="shared" si="177"/>
        <v>x</v>
      </c>
      <c r="Z263" s="74" t="str">
        <f t="shared" si="178"/>
        <v>x</v>
      </c>
      <c r="AA263" t="str">
        <f>VLOOKUP($D263,'Tuyến và nhân viên'!$D:$M,6,0)</f>
        <v>HL00594</v>
      </c>
      <c r="AB263" t="str">
        <f>VLOOKUP($D263,'Tuyến và nhân viên'!$D:$M,7,0)</f>
        <v>Quách Ngọc Duyên</v>
      </c>
      <c r="AC263" s="16" t="str">
        <f>IFERROR(VLOOKUP($F263,DSKH!$D:$BF,53,0),"")</f>
        <v>F4</v>
      </c>
      <c r="AD263" s="16" t="str">
        <f>IFERROR(VLOOKUP($F263,DSKH!$D:$BF,54,0),"")</f>
        <v>OTC</v>
      </c>
      <c r="AE263" s="4">
        <f>SUMIFS('Doanh số khách hàng'!$F:$F,'Doanh số khách hàng'!$A:$A,'Chi tiết tuyến'!$F263)</f>
        <v>701866.66666666663</v>
      </c>
      <c r="AF263" s="16" t="str">
        <f t="shared" si="170"/>
        <v>F4</v>
      </c>
      <c r="AG263" s="16" t="str">
        <f t="shared" si="171"/>
        <v>F4</v>
      </c>
      <c r="AH263" t="b">
        <f t="shared" si="179"/>
        <v>1</v>
      </c>
      <c r="AI263" t="b">
        <f t="shared" si="180"/>
        <v>1</v>
      </c>
      <c r="AJ263">
        <f>IFERROR(VLOOKUP($AC263,Master!$D:$E,2,0),"")</f>
        <v>4</v>
      </c>
      <c r="AK263">
        <f>VLOOKUP($AF263,Master!$D:$E,2,0)</f>
        <v>4</v>
      </c>
      <c r="AL263" s="4">
        <f t="shared" si="181"/>
        <v>175466.66666666666</v>
      </c>
      <c r="AM263" t="str">
        <f>IFERROR(VLOOKUP($F263,DSKH!$D:$BF,31,0),"")</f>
        <v>Tỉnh Cà Mau</v>
      </c>
      <c r="AN263" t="str">
        <f>IFERROR(VLOOKUP($F263,DSKH!$D:$BF,29,0),"")</f>
        <v>Xã Vĩnh Hậu</v>
      </c>
      <c r="AO263">
        <f>IFERROR(VLOOKUP($F263,DSKH!$D:$BF,52,0),"")</f>
        <v>701866.66666666663</v>
      </c>
      <c r="AP263">
        <f>IF(L263="x",1+COUNTIFS(AP$4:AP262,"&gt;0",$AA$4:$AA262,$AA262),0)</f>
        <v>0</v>
      </c>
      <c r="AQ263">
        <f>IF(M263="x",1+COUNTIFS(AQ$4:AQ262,"&gt;0",$AA$4:$AA262,$AA262),0)</f>
        <v>0</v>
      </c>
      <c r="AR263">
        <f>IF(N263="x",1+COUNTIFS(AR$4:AR262,"&gt;0",$AA$4:$AA262,$AA262),0)</f>
        <v>22</v>
      </c>
      <c r="AS263">
        <f>IF(O263="x",1+COUNTIFS(AS$4:AS262,"&gt;0",$AA$4:$AA262,$AA262),0)</f>
        <v>0</v>
      </c>
      <c r="AT263">
        <f>IF(P263="x",1+COUNTIFS(AT$4:AT262,"&gt;0",$AA$4:$AA262,$AA262),0)</f>
        <v>0</v>
      </c>
      <c r="AU263">
        <f>IF(Q263="x",1+COUNTIFS(AU$4:AU262,"&gt;0",$AA$4:$AA262,$AA262),0)</f>
        <v>0</v>
      </c>
      <c r="AV263">
        <f>IF(R263="x",1+COUNTIFS(AV$4:AV262,"&gt;0",$AA$4:$AA262,$AA262),0)</f>
        <v>0</v>
      </c>
      <c r="AW263">
        <f t="shared" si="172"/>
        <v>1</v>
      </c>
      <c r="AX263">
        <f t="shared" si="173"/>
        <v>1</v>
      </c>
      <c r="AY263">
        <f t="shared" si="182"/>
        <v>1</v>
      </c>
      <c r="AZ263">
        <f t="shared" si="183"/>
        <v>1</v>
      </c>
      <c r="BA263" s="4">
        <f t="shared" si="184"/>
        <v>0</v>
      </c>
      <c r="BB263" s="4">
        <f t="shared" si="185"/>
        <v>0</v>
      </c>
      <c r="BC263" s="4">
        <f t="shared" si="186"/>
        <v>175466.66666666666</v>
      </c>
      <c r="BD263" s="4">
        <f t="shared" si="187"/>
        <v>0</v>
      </c>
      <c r="BE263" s="4">
        <f t="shared" si="188"/>
        <v>0</v>
      </c>
      <c r="BF263" s="4">
        <f t="shared" si="189"/>
        <v>0</v>
      </c>
      <c r="BG263" s="4">
        <f t="shared" si="190"/>
        <v>0</v>
      </c>
      <c r="BH263" s="4">
        <f t="shared" si="191"/>
        <v>0</v>
      </c>
      <c r="BI263" s="4">
        <f t="shared" si="192"/>
        <v>0</v>
      </c>
      <c r="BJ263" s="4">
        <f t="shared" si="193"/>
        <v>0</v>
      </c>
      <c r="BK263" s="4">
        <f t="shared" si="194"/>
        <v>0</v>
      </c>
      <c r="BL263" s="4">
        <f t="shared" si="195"/>
        <v>0</v>
      </c>
      <c r="BM263" s="4">
        <f t="shared" si="196"/>
        <v>0</v>
      </c>
      <c r="BN263" s="4">
        <f t="shared" si="197"/>
        <v>0</v>
      </c>
      <c r="BO263">
        <f>SUMIFS(BH$5:BH263,$AA$5:$AA263,$AA263)</f>
        <v>12</v>
      </c>
      <c r="BP263">
        <f>SUMIFS(BI$5:BI263,$AA$5:$AA263,$AA263)</f>
        <v>7</v>
      </c>
      <c r="BQ263">
        <f>SUMIFS(BJ$5:BJ263,$AA$5:$AA263,$AA263)</f>
        <v>11</v>
      </c>
      <c r="BR263">
        <f>SUMIFS(BK$5:BK263,$AA$5:$AA263,$AA263)</f>
        <v>9</v>
      </c>
      <c r="BS263">
        <f>SUMIFS(BL$5:BL263,$AA$5:$AA263,$AA263)</f>
        <v>12</v>
      </c>
      <c r="BT263">
        <f>SUMIFS(BM$5:BM263,$AA$5:$AA263,$AA263)</f>
        <v>13</v>
      </c>
      <c r="BU263">
        <f>SUMIFS(BN$5:BN263,$AA$5:$AA263,$AA263)</f>
        <v>0</v>
      </c>
      <c r="BV263">
        <f t="shared" si="198"/>
        <v>14</v>
      </c>
      <c r="BW263">
        <f t="shared" si="199"/>
        <v>15</v>
      </c>
      <c r="BX263">
        <f t="shared" si="200"/>
        <v>14</v>
      </c>
      <c r="BY263">
        <f t="shared" si="201"/>
        <v>13</v>
      </c>
      <c r="BZ263">
        <f t="shared" si="202"/>
        <v>15</v>
      </c>
      <c r="CA263">
        <f t="shared" si="203"/>
        <v>21</v>
      </c>
      <c r="CB263">
        <f t="shared" si="204"/>
        <v>0</v>
      </c>
      <c r="CC263">
        <f t="shared" si="205"/>
        <v>0</v>
      </c>
      <c r="CD263">
        <f t="shared" si="206"/>
        <v>0</v>
      </c>
      <c r="CE263" t="str">
        <f>IFERROR(VLOOKUP($AA263,'Tuyến và nhân viên'!$I:$O,7,0),"")</f>
        <v>Trần Văn Khanh</v>
      </c>
      <c r="CF263">
        <f t="shared" si="207"/>
        <v>4</v>
      </c>
      <c r="CG263">
        <f t="shared" si="208"/>
        <v>1</v>
      </c>
      <c r="CH263">
        <f>COUNTIFS($L263:L263,"x")</f>
        <v>0</v>
      </c>
      <c r="CI263">
        <f>COUNTIFS($L263:M263,"x")</f>
        <v>0</v>
      </c>
      <c r="CJ263">
        <f>COUNTIFS($L263:N263,"x")</f>
        <v>1</v>
      </c>
      <c r="CK263">
        <f>COUNTIFS($L263:O263,"x")</f>
        <v>1</v>
      </c>
      <c r="CL263">
        <f>COUNTIFS($L263:P263,"x")</f>
        <v>1</v>
      </c>
      <c r="CM263">
        <f>COUNTIFS($L263:Q263,"x")</f>
        <v>1</v>
      </c>
      <c r="CN263">
        <f>COUNTIFS($L263:R263,"x")</f>
        <v>1</v>
      </c>
      <c r="CO263" t="str" cm="1">
        <f t="array" ref="CO263">IFERROR(INDEX($CH$4:$CN$4,0,MATCH(1,$CH263:$CN263,0)),"")</f>
        <v>Thứ 4</v>
      </c>
      <c r="CP263" t="str" cm="1">
        <f t="array" ref="CP263">IFERROR(INDEX($CH$4:$CN$4,0,MATCH(2,$CH263:$CN263,0)),"")</f>
        <v/>
      </c>
      <c r="CQ263" t="str">
        <f t="shared" si="209"/>
        <v>Thứ 4</v>
      </c>
      <c r="CR263" t="str">
        <f t="shared" si="174"/>
        <v>F4 - Tất cả các tuần</v>
      </c>
    </row>
    <row r="264" spans="1:96" x14ac:dyDescent="0.3">
      <c r="A264" s="117" t="s">
        <v>36060</v>
      </c>
      <c r="B264" s="118" t="s">
        <v>33266</v>
      </c>
      <c r="C264" s="118" t="s">
        <v>33267</v>
      </c>
      <c r="D264" s="118" t="s">
        <v>39659</v>
      </c>
      <c r="E264" s="118" t="s">
        <v>39660</v>
      </c>
      <c r="F264" s="118" t="s">
        <v>33176</v>
      </c>
      <c r="G264" s="118" t="s">
        <v>37443</v>
      </c>
      <c r="H264" s="118" t="s">
        <v>37447</v>
      </c>
      <c r="I264" s="118" t="s">
        <v>22</v>
      </c>
      <c r="J264" s="119" t="s">
        <v>39658</v>
      </c>
      <c r="K264" s="119" t="s">
        <v>23</v>
      </c>
      <c r="L264" s="117" t="s">
        <v>23</v>
      </c>
      <c r="M264" s="117" t="s">
        <v>24</v>
      </c>
      <c r="N264" s="117" t="s">
        <v>23</v>
      </c>
      <c r="O264" s="117" t="s">
        <v>23</v>
      </c>
      <c r="P264" s="117" t="s">
        <v>23</v>
      </c>
      <c r="Q264" s="117" t="s">
        <v>23</v>
      </c>
      <c r="R264" s="117" t="s">
        <v>23</v>
      </c>
      <c r="S264" s="117" t="s">
        <v>24</v>
      </c>
      <c r="T264" s="117" t="s">
        <v>24</v>
      </c>
      <c r="U264" s="117" t="s">
        <v>24</v>
      </c>
      <c r="V264" s="117" t="s">
        <v>24</v>
      </c>
      <c r="W264" s="74" t="str">
        <f t="shared" si="175"/>
        <v>x</v>
      </c>
      <c r="X264" s="74" t="str">
        <f t="shared" si="176"/>
        <v/>
      </c>
      <c r="Y264" s="74" t="str">
        <f t="shared" si="177"/>
        <v>x</v>
      </c>
      <c r="Z264" s="74" t="str">
        <f t="shared" si="178"/>
        <v/>
      </c>
      <c r="AA264" t="str">
        <f>VLOOKUP($D264,'Tuyến và nhân viên'!$D:$M,6,0)</f>
        <v>HL00594</v>
      </c>
      <c r="AB264" t="str">
        <f>VLOOKUP($D264,'Tuyến và nhân viên'!$D:$M,7,0)</f>
        <v>Quách Ngọc Duyên</v>
      </c>
      <c r="AC264" s="16" t="str">
        <f>IFERROR(VLOOKUP($F264,DSKH!$D:$BF,53,0),"")</f>
        <v>F2</v>
      </c>
      <c r="AD264" s="16" t="str">
        <f>IFERROR(VLOOKUP($F264,DSKH!$D:$BF,54,0),"")</f>
        <v>OTC</v>
      </c>
      <c r="AE264" s="4">
        <f>SUMIFS('Doanh số khách hàng'!$F:$F,'Doanh số khách hàng'!$A:$A,'Chi tiết tuyến'!$F264)</f>
        <v>220800</v>
      </c>
      <c r="AF264" s="16" t="str">
        <f t="shared" si="170"/>
        <v>F4</v>
      </c>
      <c r="AG264" s="16" t="str">
        <f t="shared" si="171"/>
        <v>F2</v>
      </c>
      <c r="AH264" t="b">
        <f t="shared" si="179"/>
        <v>0</v>
      </c>
      <c r="AI264" t="b">
        <f t="shared" si="180"/>
        <v>1</v>
      </c>
      <c r="AJ264">
        <f>IFERROR(VLOOKUP($AC264,Master!$D:$E,2,0),"")</f>
        <v>2</v>
      </c>
      <c r="AK264">
        <f>VLOOKUP($AF264,Master!$D:$E,2,0)</f>
        <v>4</v>
      </c>
      <c r="AL264" s="4">
        <f t="shared" si="181"/>
        <v>110400</v>
      </c>
      <c r="AM264" t="str">
        <f>IFERROR(VLOOKUP($F264,DSKH!$D:$BF,31,0),"")</f>
        <v>Tỉnh Cà Mau</v>
      </c>
      <c r="AN264" t="str">
        <f>IFERROR(VLOOKUP($F264,DSKH!$D:$BF,29,0),"")</f>
        <v>Phường Láng Tròn</v>
      </c>
      <c r="AO264">
        <f>IFERROR(VLOOKUP($F264,DSKH!$D:$BF,52,0),"")</f>
        <v>220800</v>
      </c>
      <c r="AP264">
        <f>IF(L264="x",1+COUNTIFS(AP$4:AP263,"&gt;0",$AA$4:$AA263,$AA263),0)</f>
        <v>0</v>
      </c>
      <c r="AQ264">
        <f>IF(M264="x",1+COUNTIFS(AQ$4:AQ263,"&gt;0",$AA$4:$AA263,$AA263),0)</f>
        <v>13</v>
      </c>
      <c r="AR264">
        <f>IF(N264="x",1+COUNTIFS(AR$4:AR263,"&gt;0",$AA$4:$AA263,$AA263),0)</f>
        <v>0</v>
      </c>
      <c r="AS264">
        <f>IF(O264="x",1+COUNTIFS(AS$4:AS263,"&gt;0",$AA$4:$AA263,$AA263),0)</f>
        <v>0</v>
      </c>
      <c r="AT264">
        <f>IF(P264="x",1+COUNTIFS(AT$4:AT263,"&gt;0",$AA$4:$AA263,$AA263),0)</f>
        <v>0</v>
      </c>
      <c r="AU264">
        <f>IF(Q264="x",1+COUNTIFS(AU$4:AU263,"&gt;0",$AA$4:$AA263,$AA263),0)</f>
        <v>0</v>
      </c>
      <c r="AV264">
        <f>IF(R264="x",1+COUNTIFS(AV$4:AV263,"&gt;0",$AA$4:$AA263,$AA263),0)</f>
        <v>0</v>
      </c>
      <c r="AW264">
        <f t="shared" si="172"/>
        <v>1</v>
      </c>
      <c r="AX264">
        <f t="shared" si="173"/>
        <v>0</v>
      </c>
      <c r="AY264">
        <f t="shared" si="182"/>
        <v>1</v>
      </c>
      <c r="AZ264">
        <f t="shared" si="183"/>
        <v>0</v>
      </c>
      <c r="BA264" s="4">
        <f t="shared" si="184"/>
        <v>0</v>
      </c>
      <c r="BB264" s="4">
        <f t="shared" si="185"/>
        <v>110400</v>
      </c>
      <c r="BC264" s="4">
        <f t="shared" si="186"/>
        <v>0</v>
      </c>
      <c r="BD264" s="4">
        <f t="shared" si="187"/>
        <v>0</v>
      </c>
      <c r="BE264" s="4">
        <f t="shared" si="188"/>
        <v>0</v>
      </c>
      <c r="BF264" s="4">
        <f t="shared" si="189"/>
        <v>0</v>
      </c>
      <c r="BG264" s="4">
        <f t="shared" si="190"/>
        <v>0</v>
      </c>
      <c r="BH264" s="4">
        <f t="shared" si="191"/>
        <v>0</v>
      </c>
      <c r="BI264" s="4">
        <f t="shared" si="192"/>
        <v>1</v>
      </c>
      <c r="BJ264" s="4">
        <f t="shared" si="193"/>
        <v>0</v>
      </c>
      <c r="BK264" s="4">
        <f t="shared" si="194"/>
        <v>0</v>
      </c>
      <c r="BL264" s="4">
        <f t="shared" si="195"/>
        <v>0</v>
      </c>
      <c r="BM264" s="4">
        <f t="shared" si="196"/>
        <v>0</v>
      </c>
      <c r="BN264" s="4">
        <f t="shared" si="197"/>
        <v>0</v>
      </c>
      <c r="BO264">
        <f>SUMIFS(BH$5:BH264,$AA$5:$AA264,$AA264)</f>
        <v>12</v>
      </c>
      <c r="BP264">
        <f>SUMIFS(BI$5:BI264,$AA$5:$AA264,$AA264)</f>
        <v>8</v>
      </c>
      <c r="BQ264">
        <f>SUMIFS(BJ$5:BJ264,$AA$5:$AA264,$AA264)</f>
        <v>11</v>
      </c>
      <c r="BR264">
        <f>SUMIFS(BK$5:BK264,$AA$5:$AA264,$AA264)</f>
        <v>9</v>
      </c>
      <c r="BS264">
        <f>SUMIFS(BL$5:BL264,$AA$5:$AA264,$AA264)</f>
        <v>12</v>
      </c>
      <c r="BT264">
        <f>SUMIFS(BM$5:BM264,$AA$5:$AA264,$AA264)</f>
        <v>13</v>
      </c>
      <c r="BU264">
        <f>SUMIFS(BN$5:BN264,$AA$5:$AA264,$AA264)</f>
        <v>0</v>
      </c>
      <c r="BV264">
        <f t="shared" si="198"/>
        <v>14</v>
      </c>
      <c r="BW264">
        <f t="shared" si="199"/>
        <v>15</v>
      </c>
      <c r="BX264">
        <f t="shared" si="200"/>
        <v>14</v>
      </c>
      <c r="BY264">
        <f t="shared" si="201"/>
        <v>13</v>
      </c>
      <c r="BZ264">
        <f t="shared" si="202"/>
        <v>15</v>
      </c>
      <c r="CA264">
        <f t="shared" si="203"/>
        <v>21</v>
      </c>
      <c r="CB264">
        <f t="shared" si="204"/>
        <v>0</v>
      </c>
      <c r="CC264">
        <f t="shared" si="205"/>
        <v>8</v>
      </c>
      <c r="CD264">
        <f t="shared" si="206"/>
        <v>15</v>
      </c>
      <c r="CE264" t="str">
        <f>IFERROR(VLOOKUP($AA264,'Tuyến và nhân viên'!$I:$O,7,0),"")</f>
        <v>Trần Văn Khanh</v>
      </c>
      <c r="CF264">
        <f t="shared" si="207"/>
        <v>2</v>
      </c>
      <c r="CG264">
        <f t="shared" si="208"/>
        <v>1</v>
      </c>
      <c r="CH264">
        <f>COUNTIFS($L264:L264,"x")</f>
        <v>0</v>
      </c>
      <c r="CI264">
        <f>COUNTIFS($L264:M264,"x")</f>
        <v>1</v>
      </c>
      <c r="CJ264">
        <f>COUNTIFS($L264:N264,"x")</f>
        <v>1</v>
      </c>
      <c r="CK264">
        <f>COUNTIFS($L264:O264,"x")</f>
        <v>1</v>
      </c>
      <c r="CL264">
        <f>COUNTIFS($L264:P264,"x")</f>
        <v>1</v>
      </c>
      <c r="CM264">
        <f>COUNTIFS($L264:Q264,"x")</f>
        <v>1</v>
      </c>
      <c r="CN264">
        <f>COUNTIFS($L264:R264,"x")</f>
        <v>1</v>
      </c>
      <c r="CO264" t="str" cm="1">
        <f t="array" ref="CO264">IFERROR(INDEX($CH$4:$CN$4,0,MATCH(1,$CH264:$CN264,0)),"")</f>
        <v>Thứ 3</v>
      </c>
      <c r="CP264" t="str" cm="1">
        <f t="array" ref="CP264">IFERROR(INDEX($CH$4:$CN$4,0,MATCH(2,$CH264:$CN264,0)),"")</f>
        <v/>
      </c>
      <c r="CQ264" t="str">
        <f t="shared" si="209"/>
        <v>Thứ 3</v>
      </c>
      <c r="CR264" t="str">
        <f t="shared" si="174"/>
        <v>F2 - Tuần 1 &amp; 3</v>
      </c>
    </row>
    <row r="265" spans="1:96" x14ac:dyDescent="0.3">
      <c r="A265" s="117" t="s">
        <v>36068</v>
      </c>
      <c r="B265" s="118" t="s">
        <v>33266</v>
      </c>
      <c r="C265" s="118" t="s">
        <v>33267</v>
      </c>
      <c r="D265" s="118" t="s">
        <v>39659</v>
      </c>
      <c r="E265" s="118" t="s">
        <v>39660</v>
      </c>
      <c r="F265" s="118" t="s">
        <v>37449</v>
      </c>
      <c r="G265" s="118" t="s">
        <v>37450</v>
      </c>
      <c r="H265" s="118" t="s">
        <v>37456</v>
      </c>
      <c r="I265" s="118" t="s">
        <v>22</v>
      </c>
      <c r="J265" s="119" t="s">
        <v>39658</v>
      </c>
      <c r="K265" s="119" t="s">
        <v>23</v>
      </c>
      <c r="L265" s="117" t="s">
        <v>23</v>
      </c>
      <c r="M265" s="117" t="s">
        <v>23</v>
      </c>
      <c r="N265" s="117" t="s">
        <v>23</v>
      </c>
      <c r="O265" s="117" t="s">
        <v>23</v>
      </c>
      <c r="P265" s="117" t="s">
        <v>23</v>
      </c>
      <c r="Q265" s="117" t="s">
        <v>24</v>
      </c>
      <c r="R265" s="117" t="s">
        <v>23</v>
      </c>
      <c r="S265" s="117" t="s">
        <v>24</v>
      </c>
      <c r="T265" s="117" t="s">
        <v>24</v>
      </c>
      <c r="U265" s="117" t="s">
        <v>24</v>
      </c>
      <c r="V265" s="117" t="s">
        <v>24</v>
      </c>
      <c r="W265" s="74" t="str">
        <f t="shared" si="175"/>
        <v/>
      </c>
      <c r="X265" s="74" t="str">
        <f t="shared" si="176"/>
        <v>x</v>
      </c>
      <c r="Y265" s="74" t="str">
        <f t="shared" si="177"/>
        <v/>
      </c>
      <c r="Z265" s="74" t="str">
        <f t="shared" si="178"/>
        <v>x</v>
      </c>
      <c r="AA265" t="str">
        <f>VLOOKUP($D265,'Tuyến và nhân viên'!$D:$M,6,0)</f>
        <v>HL00594</v>
      </c>
      <c r="AB265" t="str">
        <f>VLOOKUP($D265,'Tuyến và nhân viên'!$D:$M,7,0)</f>
        <v>Quách Ngọc Duyên</v>
      </c>
      <c r="AC265" s="16" t="str">
        <f>IFERROR(VLOOKUP($F265,DSKH!$D:$BF,53,0),"")</f>
        <v>F2</v>
      </c>
      <c r="AD265" s="16" t="str">
        <f>IFERROR(VLOOKUP($F265,DSKH!$D:$BF,54,0),"")</f>
        <v>OTC</v>
      </c>
      <c r="AE265" s="4">
        <f>SUMIFS('Doanh số khách hàng'!$F:$F,'Doanh số khách hàng'!$A:$A,'Chi tiết tuyến'!$F265)</f>
        <v>0</v>
      </c>
      <c r="AF265" s="16" t="str">
        <f t="shared" si="170"/>
        <v>F4</v>
      </c>
      <c r="AG265" s="16" t="str">
        <f t="shared" si="171"/>
        <v>F2</v>
      </c>
      <c r="AH265" t="b">
        <f t="shared" si="179"/>
        <v>0</v>
      </c>
      <c r="AI265" t="b">
        <f t="shared" si="180"/>
        <v>1</v>
      </c>
      <c r="AJ265">
        <f>IFERROR(VLOOKUP($AC265,Master!$D:$E,2,0),"")</f>
        <v>2</v>
      </c>
      <c r="AK265">
        <f>VLOOKUP($AF265,Master!$D:$E,2,0)</f>
        <v>4</v>
      </c>
      <c r="AL265" s="4">
        <f t="shared" si="181"/>
        <v>0</v>
      </c>
      <c r="AM265" t="str">
        <f>IFERROR(VLOOKUP($F265,DSKH!$D:$BF,31,0),"")</f>
        <v>Tỉnh Cà Mau</v>
      </c>
      <c r="AN265" t="str">
        <f>IFERROR(VLOOKUP($F265,DSKH!$D:$BF,29,0),"")</f>
        <v>Xã Vĩnh Lợi</v>
      </c>
      <c r="AO265">
        <f>IFERROR(VLOOKUP($F265,DSKH!$D:$BF,52,0),"")</f>
        <v>0</v>
      </c>
      <c r="AP265">
        <f>IF(L265="x",1+COUNTIFS(AP$4:AP264,"&gt;0",$AA$4:$AA264,$AA264),0)</f>
        <v>0</v>
      </c>
      <c r="AQ265">
        <f>IF(M265="x",1+COUNTIFS(AQ$4:AQ264,"&gt;0",$AA$4:$AA264,$AA264),0)</f>
        <v>0</v>
      </c>
      <c r="AR265">
        <f>IF(N265="x",1+COUNTIFS(AR$4:AR264,"&gt;0",$AA$4:$AA264,$AA264),0)</f>
        <v>0</v>
      </c>
      <c r="AS265">
        <f>IF(O265="x",1+COUNTIFS(AS$4:AS264,"&gt;0",$AA$4:$AA264,$AA264),0)</f>
        <v>0</v>
      </c>
      <c r="AT265">
        <f>IF(P265="x",1+COUNTIFS(AT$4:AT264,"&gt;0",$AA$4:$AA264,$AA264),0)</f>
        <v>0</v>
      </c>
      <c r="AU265">
        <f>IF(Q265="x",1+COUNTIFS(AU$4:AU264,"&gt;0",$AA$4:$AA264,$AA264),0)</f>
        <v>21</v>
      </c>
      <c r="AV265">
        <f>IF(R265="x",1+COUNTIFS(AV$4:AV264,"&gt;0",$AA$4:$AA264,$AA264),0)</f>
        <v>0</v>
      </c>
      <c r="AW265">
        <f t="shared" si="172"/>
        <v>0</v>
      </c>
      <c r="AX265">
        <f t="shared" si="173"/>
        <v>1</v>
      </c>
      <c r="AY265">
        <f t="shared" si="182"/>
        <v>0</v>
      </c>
      <c r="AZ265">
        <f t="shared" si="183"/>
        <v>1</v>
      </c>
      <c r="BA265" s="4">
        <f t="shared" si="184"/>
        <v>0</v>
      </c>
      <c r="BB265" s="4">
        <f t="shared" si="185"/>
        <v>0</v>
      </c>
      <c r="BC265" s="4">
        <f t="shared" si="186"/>
        <v>0</v>
      </c>
      <c r="BD265" s="4">
        <f t="shared" si="187"/>
        <v>0</v>
      </c>
      <c r="BE265" s="4">
        <f t="shared" si="188"/>
        <v>0</v>
      </c>
      <c r="BF265" s="4">
        <f t="shared" si="189"/>
        <v>0</v>
      </c>
      <c r="BG265" s="4">
        <f t="shared" si="190"/>
        <v>0</v>
      </c>
      <c r="BH265" s="4">
        <f t="shared" si="191"/>
        <v>0</v>
      </c>
      <c r="BI265" s="4">
        <f t="shared" si="192"/>
        <v>0</v>
      </c>
      <c r="BJ265" s="4">
        <f t="shared" si="193"/>
        <v>0</v>
      </c>
      <c r="BK265" s="4">
        <f t="shared" si="194"/>
        <v>0</v>
      </c>
      <c r="BL265" s="4">
        <f t="shared" si="195"/>
        <v>0</v>
      </c>
      <c r="BM265" s="4">
        <f t="shared" si="196"/>
        <v>1</v>
      </c>
      <c r="BN265" s="4">
        <f t="shared" si="197"/>
        <v>0</v>
      </c>
      <c r="BO265">
        <f>SUMIFS(BH$5:BH265,$AA$5:$AA265,$AA265)</f>
        <v>12</v>
      </c>
      <c r="BP265">
        <f>SUMIFS(BI$5:BI265,$AA$5:$AA265,$AA265)</f>
        <v>8</v>
      </c>
      <c r="BQ265">
        <f>SUMIFS(BJ$5:BJ265,$AA$5:$AA265,$AA265)</f>
        <v>11</v>
      </c>
      <c r="BR265">
        <f>SUMIFS(BK$5:BK265,$AA$5:$AA265,$AA265)</f>
        <v>9</v>
      </c>
      <c r="BS265">
        <f>SUMIFS(BL$5:BL265,$AA$5:$AA265,$AA265)</f>
        <v>12</v>
      </c>
      <c r="BT265">
        <f>SUMIFS(BM$5:BM265,$AA$5:$AA265,$AA265)</f>
        <v>14</v>
      </c>
      <c r="BU265">
        <f>SUMIFS(BN$5:BN265,$AA$5:$AA265,$AA265)</f>
        <v>0</v>
      </c>
      <c r="BV265">
        <f t="shared" si="198"/>
        <v>14</v>
      </c>
      <c r="BW265">
        <f t="shared" si="199"/>
        <v>15</v>
      </c>
      <c r="BX265">
        <f t="shared" si="200"/>
        <v>14</v>
      </c>
      <c r="BY265">
        <f t="shared" si="201"/>
        <v>13</v>
      </c>
      <c r="BZ265">
        <f t="shared" si="202"/>
        <v>15</v>
      </c>
      <c r="CA265">
        <f t="shared" si="203"/>
        <v>21</v>
      </c>
      <c r="CB265">
        <f t="shared" si="204"/>
        <v>0</v>
      </c>
      <c r="CC265">
        <f t="shared" si="205"/>
        <v>14</v>
      </c>
      <c r="CD265">
        <f t="shared" si="206"/>
        <v>21</v>
      </c>
      <c r="CE265" t="str">
        <f>IFERROR(VLOOKUP($AA265,'Tuyến và nhân viên'!$I:$O,7,0),"")</f>
        <v>Trần Văn Khanh</v>
      </c>
      <c r="CF265">
        <f t="shared" si="207"/>
        <v>2</v>
      </c>
      <c r="CG265">
        <f t="shared" si="208"/>
        <v>1</v>
      </c>
      <c r="CH265">
        <f>COUNTIFS($L265:L265,"x")</f>
        <v>0</v>
      </c>
      <c r="CI265">
        <f>COUNTIFS($L265:M265,"x")</f>
        <v>0</v>
      </c>
      <c r="CJ265">
        <f>COUNTIFS($L265:N265,"x")</f>
        <v>0</v>
      </c>
      <c r="CK265">
        <f>COUNTIFS($L265:O265,"x")</f>
        <v>0</v>
      </c>
      <c r="CL265">
        <f>COUNTIFS($L265:P265,"x")</f>
        <v>0</v>
      </c>
      <c r="CM265">
        <f>COUNTIFS($L265:Q265,"x")</f>
        <v>1</v>
      </c>
      <c r="CN265">
        <f>COUNTIFS($L265:R265,"x")</f>
        <v>1</v>
      </c>
      <c r="CO265" t="str" cm="1">
        <f t="array" ref="CO265">IFERROR(INDEX($CH$4:$CN$4,0,MATCH(1,$CH265:$CN265,0)),"")</f>
        <v>Thứ 7</v>
      </c>
      <c r="CP265" t="str" cm="1">
        <f t="array" ref="CP265">IFERROR(INDEX($CH$4:$CN$4,0,MATCH(2,$CH265:$CN265,0)),"")</f>
        <v/>
      </c>
      <c r="CQ265" t="str">
        <f t="shared" si="209"/>
        <v>Thứ 7</v>
      </c>
      <c r="CR265" t="str">
        <f t="shared" si="174"/>
        <v>F2 - Tuần 2 &amp; 4</v>
      </c>
    </row>
    <row r="266" spans="1:96" x14ac:dyDescent="0.3">
      <c r="A266" s="117" t="s">
        <v>36078</v>
      </c>
      <c r="B266" s="118" t="s">
        <v>33266</v>
      </c>
      <c r="C266" s="118" t="s">
        <v>33267</v>
      </c>
      <c r="D266" s="118" t="s">
        <v>39659</v>
      </c>
      <c r="E266" s="118" t="s">
        <v>39660</v>
      </c>
      <c r="F266" s="118" t="s">
        <v>22106</v>
      </c>
      <c r="G266" s="118" t="s">
        <v>37476</v>
      </c>
      <c r="H266" s="118" t="s">
        <v>37482</v>
      </c>
      <c r="I266" s="118" t="s">
        <v>22</v>
      </c>
      <c r="J266" s="119" t="s">
        <v>39658</v>
      </c>
      <c r="K266" s="119" t="s">
        <v>23</v>
      </c>
      <c r="L266" s="117" t="s">
        <v>23</v>
      </c>
      <c r="M266" s="117" t="s">
        <v>23</v>
      </c>
      <c r="N266" s="117" t="s">
        <v>23</v>
      </c>
      <c r="O266" s="117" t="s">
        <v>24</v>
      </c>
      <c r="P266" s="117" t="s">
        <v>23</v>
      </c>
      <c r="Q266" s="117" t="s">
        <v>23</v>
      </c>
      <c r="R266" s="117" t="s">
        <v>23</v>
      </c>
      <c r="S266" s="117" t="s">
        <v>24</v>
      </c>
      <c r="T266" s="117" t="s">
        <v>24</v>
      </c>
      <c r="U266" s="117" t="s">
        <v>24</v>
      </c>
      <c r="V266" s="117" t="s">
        <v>24</v>
      </c>
      <c r="W266" s="74" t="str">
        <f t="shared" si="175"/>
        <v>x</v>
      </c>
      <c r="X266" s="74" t="str">
        <f t="shared" si="176"/>
        <v>x</v>
      </c>
      <c r="Y266" s="74" t="str">
        <f t="shared" si="177"/>
        <v>x</v>
      </c>
      <c r="Z266" s="74" t="str">
        <f t="shared" si="178"/>
        <v>x</v>
      </c>
      <c r="AA266" t="str">
        <f>VLOOKUP($D266,'Tuyến và nhân viên'!$D:$M,6,0)</f>
        <v>HL00594</v>
      </c>
      <c r="AB266" t="str">
        <f>VLOOKUP($D266,'Tuyến và nhân viên'!$D:$M,7,0)</f>
        <v>Quách Ngọc Duyên</v>
      </c>
      <c r="AC266" s="16" t="str">
        <f>IFERROR(VLOOKUP($F266,DSKH!$D:$BF,53,0),"")</f>
        <v>F4</v>
      </c>
      <c r="AD266" s="16" t="str">
        <f>IFERROR(VLOOKUP($F266,DSKH!$D:$BF,54,0),"")</f>
        <v>OTC</v>
      </c>
      <c r="AE266" s="4">
        <f>SUMIFS('Doanh số khách hàng'!$F:$F,'Doanh số khách hàng'!$A:$A,'Chi tiết tuyến'!$F266)</f>
        <v>2045280</v>
      </c>
      <c r="AF266" s="16" t="str">
        <f t="shared" si="170"/>
        <v>F4</v>
      </c>
      <c r="AG266" s="16" t="str">
        <f t="shared" si="171"/>
        <v>F4</v>
      </c>
      <c r="AH266" t="b">
        <f t="shared" si="179"/>
        <v>1</v>
      </c>
      <c r="AI266" t="b">
        <f t="shared" si="180"/>
        <v>1</v>
      </c>
      <c r="AJ266">
        <f>IFERROR(VLOOKUP($AC266,Master!$D:$E,2,0),"")</f>
        <v>4</v>
      </c>
      <c r="AK266">
        <f>VLOOKUP($AF266,Master!$D:$E,2,0)</f>
        <v>4</v>
      </c>
      <c r="AL266" s="4">
        <f t="shared" si="181"/>
        <v>511320</v>
      </c>
      <c r="AM266" t="str">
        <f>IFERROR(VLOOKUP($F266,DSKH!$D:$BF,31,0),"")</f>
        <v>Tỉnh Cà Mau</v>
      </c>
      <c r="AN266" t="str">
        <f>IFERROR(VLOOKUP($F266,DSKH!$D:$BF,29,0),"")</f>
        <v>Xã Phước Long</v>
      </c>
      <c r="AO266">
        <f>IFERROR(VLOOKUP($F266,DSKH!$D:$BF,52,0),"")</f>
        <v>2045280</v>
      </c>
      <c r="AP266">
        <f>IF(L266="x",1+COUNTIFS(AP$4:AP265,"&gt;0",$AA$4:$AA265,$AA265),0)</f>
        <v>0</v>
      </c>
      <c r="AQ266">
        <f>IF(M266="x",1+COUNTIFS(AQ$4:AQ265,"&gt;0",$AA$4:$AA265,$AA265),0)</f>
        <v>0</v>
      </c>
      <c r="AR266">
        <f>IF(N266="x",1+COUNTIFS(AR$4:AR265,"&gt;0",$AA$4:$AA265,$AA265),0)</f>
        <v>0</v>
      </c>
      <c r="AS266">
        <f>IF(O266="x",1+COUNTIFS(AS$4:AS265,"&gt;0",$AA$4:$AA265,$AA265),0)</f>
        <v>20</v>
      </c>
      <c r="AT266">
        <f>IF(P266="x",1+COUNTIFS(AT$4:AT265,"&gt;0",$AA$4:$AA265,$AA265),0)</f>
        <v>0</v>
      </c>
      <c r="AU266">
        <f>IF(Q266="x",1+COUNTIFS(AU$4:AU265,"&gt;0",$AA$4:$AA265,$AA265),0)</f>
        <v>0</v>
      </c>
      <c r="AV266">
        <f>IF(R266="x",1+COUNTIFS(AV$4:AV265,"&gt;0",$AA$4:$AA265,$AA265),0)</f>
        <v>0</v>
      </c>
      <c r="AW266">
        <f t="shared" si="172"/>
        <v>1</v>
      </c>
      <c r="AX266">
        <f t="shared" si="173"/>
        <v>1</v>
      </c>
      <c r="AY266">
        <f t="shared" si="182"/>
        <v>1</v>
      </c>
      <c r="AZ266">
        <f t="shared" si="183"/>
        <v>1</v>
      </c>
      <c r="BA266" s="4">
        <f t="shared" si="184"/>
        <v>0</v>
      </c>
      <c r="BB266" s="4">
        <f t="shared" si="185"/>
        <v>0</v>
      </c>
      <c r="BC266" s="4">
        <f t="shared" si="186"/>
        <v>0</v>
      </c>
      <c r="BD266" s="4">
        <f t="shared" si="187"/>
        <v>511320</v>
      </c>
      <c r="BE266" s="4">
        <f t="shared" si="188"/>
        <v>0</v>
      </c>
      <c r="BF266" s="4">
        <f t="shared" si="189"/>
        <v>0</v>
      </c>
      <c r="BG266" s="4">
        <f t="shared" si="190"/>
        <v>0</v>
      </c>
      <c r="BH266" s="4">
        <f t="shared" si="191"/>
        <v>0</v>
      </c>
      <c r="BI266" s="4">
        <f t="shared" si="192"/>
        <v>0</v>
      </c>
      <c r="BJ266" s="4">
        <f t="shared" si="193"/>
        <v>0</v>
      </c>
      <c r="BK266" s="4">
        <f t="shared" si="194"/>
        <v>0</v>
      </c>
      <c r="BL266" s="4">
        <f t="shared" si="195"/>
        <v>0</v>
      </c>
      <c r="BM266" s="4">
        <f t="shared" si="196"/>
        <v>0</v>
      </c>
      <c r="BN266" s="4">
        <f t="shared" si="197"/>
        <v>0</v>
      </c>
      <c r="BO266">
        <f>SUMIFS(BH$5:BH266,$AA$5:$AA266,$AA266)</f>
        <v>12</v>
      </c>
      <c r="BP266">
        <f>SUMIFS(BI$5:BI266,$AA$5:$AA266,$AA266)</f>
        <v>8</v>
      </c>
      <c r="BQ266">
        <f>SUMIFS(BJ$5:BJ266,$AA$5:$AA266,$AA266)</f>
        <v>11</v>
      </c>
      <c r="BR266">
        <f>SUMIFS(BK$5:BK266,$AA$5:$AA266,$AA266)</f>
        <v>9</v>
      </c>
      <c r="BS266">
        <f>SUMIFS(BL$5:BL266,$AA$5:$AA266,$AA266)</f>
        <v>12</v>
      </c>
      <c r="BT266">
        <f>SUMIFS(BM$5:BM266,$AA$5:$AA266,$AA266)</f>
        <v>14</v>
      </c>
      <c r="BU266">
        <f>SUMIFS(BN$5:BN266,$AA$5:$AA266,$AA266)</f>
        <v>0</v>
      </c>
      <c r="BV266">
        <f t="shared" si="198"/>
        <v>14</v>
      </c>
      <c r="BW266">
        <f t="shared" si="199"/>
        <v>15</v>
      </c>
      <c r="BX266">
        <f t="shared" si="200"/>
        <v>14</v>
      </c>
      <c r="BY266">
        <f t="shared" si="201"/>
        <v>13</v>
      </c>
      <c r="BZ266">
        <f t="shared" si="202"/>
        <v>15</v>
      </c>
      <c r="CA266">
        <f t="shared" si="203"/>
        <v>21</v>
      </c>
      <c r="CB266">
        <f t="shared" si="204"/>
        <v>0</v>
      </c>
      <c r="CC266">
        <f t="shared" si="205"/>
        <v>0</v>
      </c>
      <c r="CD266">
        <f t="shared" si="206"/>
        <v>0</v>
      </c>
      <c r="CE266" t="str">
        <f>IFERROR(VLOOKUP($AA266,'Tuyến và nhân viên'!$I:$O,7,0),"")</f>
        <v>Trần Văn Khanh</v>
      </c>
      <c r="CF266">
        <f t="shared" si="207"/>
        <v>4</v>
      </c>
      <c r="CG266">
        <f t="shared" si="208"/>
        <v>1</v>
      </c>
      <c r="CH266">
        <f>COUNTIFS($L266:L266,"x")</f>
        <v>0</v>
      </c>
      <c r="CI266">
        <f>COUNTIFS($L266:M266,"x")</f>
        <v>0</v>
      </c>
      <c r="CJ266">
        <f>COUNTIFS($L266:N266,"x")</f>
        <v>0</v>
      </c>
      <c r="CK266">
        <f>COUNTIFS($L266:O266,"x")</f>
        <v>1</v>
      </c>
      <c r="CL266">
        <f>COUNTIFS($L266:P266,"x")</f>
        <v>1</v>
      </c>
      <c r="CM266">
        <f>COUNTIFS($L266:Q266,"x")</f>
        <v>1</v>
      </c>
      <c r="CN266">
        <f>COUNTIFS($L266:R266,"x")</f>
        <v>1</v>
      </c>
      <c r="CO266" t="str" cm="1">
        <f t="array" ref="CO266">IFERROR(INDEX($CH$4:$CN$4,0,MATCH(1,$CH266:$CN266,0)),"")</f>
        <v>Thứ 5</v>
      </c>
      <c r="CP266" t="str" cm="1">
        <f t="array" ref="CP266">IFERROR(INDEX($CH$4:$CN$4,0,MATCH(2,$CH266:$CN266,0)),"")</f>
        <v/>
      </c>
      <c r="CQ266" t="str">
        <f t="shared" si="209"/>
        <v>Thứ 5</v>
      </c>
      <c r="CR266" t="str">
        <f t="shared" si="174"/>
        <v>F4 - Tất cả các tuần</v>
      </c>
    </row>
    <row r="267" spans="1:96" x14ac:dyDescent="0.3">
      <c r="A267" s="117" t="s">
        <v>36087</v>
      </c>
      <c r="B267" s="118" t="s">
        <v>33266</v>
      </c>
      <c r="C267" s="118" t="s">
        <v>33267</v>
      </c>
      <c r="D267" s="118" t="s">
        <v>39659</v>
      </c>
      <c r="E267" s="118" t="s">
        <v>39660</v>
      </c>
      <c r="F267" s="118" t="s">
        <v>3701</v>
      </c>
      <c r="G267" s="118" t="s">
        <v>37507</v>
      </c>
      <c r="H267" s="118" t="s">
        <v>37514</v>
      </c>
      <c r="I267" s="118" t="s">
        <v>22</v>
      </c>
      <c r="J267" s="119" t="s">
        <v>39658</v>
      </c>
      <c r="K267" s="119" t="s">
        <v>23</v>
      </c>
      <c r="L267" s="117" t="s">
        <v>23</v>
      </c>
      <c r="M267" s="117" t="s">
        <v>24</v>
      </c>
      <c r="N267" s="117" t="s">
        <v>23</v>
      </c>
      <c r="O267" s="117" t="s">
        <v>23</v>
      </c>
      <c r="P267" s="117" t="s">
        <v>23</v>
      </c>
      <c r="Q267" s="117" t="s">
        <v>23</v>
      </c>
      <c r="R267" s="117" t="s">
        <v>23</v>
      </c>
      <c r="S267" s="117" t="s">
        <v>24</v>
      </c>
      <c r="T267" s="117" t="s">
        <v>24</v>
      </c>
      <c r="U267" s="117" t="s">
        <v>24</v>
      </c>
      <c r="V267" s="117" t="s">
        <v>24</v>
      </c>
      <c r="W267" s="74" t="str">
        <f t="shared" si="175"/>
        <v>x</v>
      </c>
      <c r="X267" s="74" t="str">
        <f t="shared" si="176"/>
        <v>x</v>
      </c>
      <c r="Y267" s="74" t="str">
        <f t="shared" si="177"/>
        <v>x</v>
      </c>
      <c r="Z267" s="74" t="str">
        <f t="shared" si="178"/>
        <v>x</v>
      </c>
      <c r="AA267" t="str">
        <f>VLOOKUP($D267,'Tuyến và nhân viên'!$D:$M,6,0)</f>
        <v>HL00594</v>
      </c>
      <c r="AB267" t="str">
        <f>VLOOKUP($D267,'Tuyến và nhân viên'!$D:$M,7,0)</f>
        <v>Quách Ngọc Duyên</v>
      </c>
      <c r="AC267" s="16" t="str">
        <f>IFERROR(VLOOKUP($F267,DSKH!$D:$BF,53,0),"")</f>
        <v>F4</v>
      </c>
      <c r="AD267" s="16" t="str">
        <f>IFERROR(VLOOKUP($F267,DSKH!$D:$BF,54,0),"")</f>
        <v>OTC</v>
      </c>
      <c r="AE267" s="4">
        <f>SUMIFS('Doanh số khách hàng'!$F:$F,'Doanh số khách hàng'!$A:$A,'Chi tiết tuyến'!$F267)</f>
        <v>1269866.6666666667</v>
      </c>
      <c r="AF267" s="16" t="str">
        <f t="shared" si="170"/>
        <v>F4</v>
      </c>
      <c r="AG267" s="16" t="str">
        <f t="shared" si="171"/>
        <v>F4</v>
      </c>
      <c r="AH267" t="b">
        <f t="shared" si="179"/>
        <v>1</v>
      </c>
      <c r="AI267" t="b">
        <f t="shared" si="180"/>
        <v>1</v>
      </c>
      <c r="AJ267">
        <f>IFERROR(VLOOKUP($AC267,Master!$D:$E,2,0),"")</f>
        <v>4</v>
      </c>
      <c r="AK267">
        <f>VLOOKUP($AF267,Master!$D:$E,2,0)</f>
        <v>4</v>
      </c>
      <c r="AL267" s="4">
        <f t="shared" si="181"/>
        <v>317466.66666666669</v>
      </c>
      <c r="AM267" t="str">
        <f>IFERROR(VLOOKUP($F267,DSKH!$D:$BF,31,0),"")</f>
        <v>Tỉnh Cà Mau</v>
      </c>
      <c r="AN267" t="str">
        <f>IFERROR(VLOOKUP($F267,DSKH!$D:$BF,29,0),"")</f>
        <v>Phường Láng Tròn</v>
      </c>
      <c r="AO267">
        <f>IFERROR(VLOOKUP($F267,DSKH!$D:$BF,52,0),"")</f>
        <v>1269866.6666666667</v>
      </c>
      <c r="AP267">
        <f>IF(L267="x",1+COUNTIFS(AP$4:AP266,"&gt;0",$AA$4:$AA266,$AA266),0)</f>
        <v>0</v>
      </c>
      <c r="AQ267">
        <f>IF(M267="x",1+COUNTIFS(AQ$4:AQ266,"&gt;0",$AA$4:$AA266,$AA266),0)</f>
        <v>14</v>
      </c>
      <c r="AR267">
        <f>IF(N267="x",1+COUNTIFS(AR$4:AR266,"&gt;0",$AA$4:$AA266,$AA266),0)</f>
        <v>0</v>
      </c>
      <c r="AS267">
        <f>IF(O267="x",1+COUNTIFS(AS$4:AS266,"&gt;0",$AA$4:$AA266,$AA266),0)</f>
        <v>0</v>
      </c>
      <c r="AT267">
        <f>IF(P267="x",1+COUNTIFS(AT$4:AT266,"&gt;0",$AA$4:$AA266,$AA266),0)</f>
        <v>0</v>
      </c>
      <c r="AU267">
        <f>IF(Q267="x",1+COUNTIFS(AU$4:AU266,"&gt;0",$AA$4:$AA266,$AA266),0)</f>
        <v>0</v>
      </c>
      <c r="AV267">
        <f>IF(R267="x",1+COUNTIFS(AV$4:AV266,"&gt;0",$AA$4:$AA266,$AA266),0)</f>
        <v>0</v>
      </c>
      <c r="AW267">
        <f t="shared" si="172"/>
        <v>1</v>
      </c>
      <c r="AX267">
        <f t="shared" si="173"/>
        <v>1</v>
      </c>
      <c r="AY267">
        <f t="shared" si="182"/>
        <v>1</v>
      </c>
      <c r="AZ267">
        <f t="shared" si="183"/>
        <v>1</v>
      </c>
      <c r="BA267" s="4">
        <f t="shared" si="184"/>
        <v>0</v>
      </c>
      <c r="BB267" s="4">
        <f t="shared" si="185"/>
        <v>317466.66666666669</v>
      </c>
      <c r="BC267" s="4">
        <f t="shared" si="186"/>
        <v>0</v>
      </c>
      <c r="BD267" s="4">
        <f t="shared" si="187"/>
        <v>0</v>
      </c>
      <c r="BE267" s="4">
        <f t="shared" si="188"/>
        <v>0</v>
      </c>
      <c r="BF267" s="4">
        <f t="shared" si="189"/>
        <v>0</v>
      </c>
      <c r="BG267" s="4">
        <f t="shared" si="190"/>
        <v>0</v>
      </c>
      <c r="BH267" s="4">
        <f t="shared" si="191"/>
        <v>0</v>
      </c>
      <c r="BI267" s="4">
        <f t="shared" si="192"/>
        <v>0</v>
      </c>
      <c r="BJ267" s="4">
        <f t="shared" si="193"/>
        <v>0</v>
      </c>
      <c r="BK267" s="4">
        <f t="shared" si="194"/>
        <v>0</v>
      </c>
      <c r="BL267" s="4">
        <f t="shared" si="195"/>
        <v>0</v>
      </c>
      <c r="BM267" s="4">
        <f t="shared" si="196"/>
        <v>0</v>
      </c>
      <c r="BN267" s="4">
        <f t="shared" si="197"/>
        <v>0</v>
      </c>
      <c r="BO267">
        <f>SUMIFS(BH$5:BH267,$AA$5:$AA267,$AA267)</f>
        <v>12</v>
      </c>
      <c r="BP267">
        <f>SUMIFS(BI$5:BI267,$AA$5:$AA267,$AA267)</f>
        <v>8</v>
      </c>
      <c r="BQ267">
        <f>SUMIFS(BJ$5:BJ267,$AA$5:$AA267,$AA267)</f>
        <v>11</v>
      </c>
      <c r="BR267">
        <f>SUMIFS(BK$5:BK267,$AA$5:$AA267,$AA267)</f>
        <v>9</v>
      </c>
      <c r="BS267">
        <f>SUMIFS(BL$5:BL267,$AA$5:$AA267,$AA267)</f>
        <v>12</v>
      </c>
      <c r="BT267">
        <f>SUMIFS(BM$5:BM267,$AA$5:$AA267,$AA267)</f>
        <v>14</v>
      </c>
      <c r="BU267">
        <f>SUMIFS(BN$5:BN267,$AA$5:$AA267,$AA267)</f>
        <v>0</v>
      </c>
      <c r="BV267">
        <f t="shared" si="198"/>
        <v>14</v>
      </c>
      <c r="BW267">
        <f t="shared" si="199"/>
        <v>15</v>
      </c>
      <c r="BX267">
        <f t="shared" si="200"/>
        <v>14</v>
      </c>
      <c r="BY267">
        <f t="shared" si="201"/>
        <v>13</v>
      </c>
      <c r="BZ267">
        <f t="shared" si="202"/>
        <v>15</v>
      </c>
      <c r="CA267">
        <f t="shared" si="203"/>
        <v>21</v>
      </c>
      <c r="CB267">
        <f t="shared" si="204"/>
        <v>0</v>
      </c>
      <c r="CC267">
        <f t="shared" si="205"/>
        <v>0</v>
      </c>
      <c r="CD267">
        <f t="shared" si="206"/>
        <v>0</v>
      </c>
      <c r="CE267" t="str">
        <f>IFERROR(VLOOKUP($AA267,'Tuyến và nhân viên'!$I:$O,7,0),"")</f>
        <v>Trần Văn Khanh</v>
      </c>
      <c r="CF267">
        <f t="shared" si="207"/>
        <v>4</v>
      </c>
      <c r="CG267">
        <f t="shared" si="208"/>
        <v>1</v>
      </c>
      <c r="CH267">
        <f>COUNTIFS($L267:L267,"x")</f>
        <v>0</v>
      </c>
      <c r="CI267">
        <f>COUNTIFS($L267:M267,"x")</f>
        <v>1</v>
      </c>
      <c r="CJ267">
        <f>COUNTIFS($L267:N267,"x")</f>
        <v>1</v>
      </c>
      <c r="CK267">
        <f>COUNTIFS($L267:O267,"x")</f>
        <v>1</v>
      </c>
      <c r="CL267">
        <f>COUNTIFS($L267:P267,"x")</f>
        <v>1</v>
      </c>
      <c r="CM267">
        <f>COUNTIFS($L267:Q267,"x")</f>
        <v>1</v>
      </c>
      <c r="CN267">
        <f>COUNTIFS($L267:R267,"x")</f>
        <v>1</v>
      </c>
      <c r="CO267" t="str" cm="1">
        <f t="array" ref="CO267">IFERROR(INDEX($CH$4:$CN$4,0,MATCH(1,$CH267:$CN267,0)),"")</f>
        <v>Thứ 3</v>
      </c>
      <c r="CP267" t="str" cm="1">
        <f t="array" ref="CP267">IFERROR(INDEX($CH$4:$CN$4,0,MATCH(2,$CH267:$CN267,0)),"")</f>
        <v/>
      </c>
      <c r="CQ267" t="str">
        <f t="shared" si="209"/>
        <v>Thứ 3</v>
      </c>
      <c r="CR267" t="str">
        <f t="shared" si="174"/>
        <v>F4 - Tất cả các tuần</v>
      </c>
    </row>
    <row r="268" spans="1:96" x14ac:dyDescent="0.3">
      <c r="A268" s="117" t="s">
        <v>36097</v>
      </c>
      <c r="B268" s="118" t="s">
        <v>33266</v>
      </c>
      <c r="C268" s="118" t="s">
        <v>33267</v>
      </c>
      <c r="D268" s="118" t="s">
        <v>39659</v>
      </c>
      <c r="E268" s="118" t="s">
        <v>39660</v>
      </c>
      <c r="F268" s="118" t="s">
        <v>30611</v>
      </c>
      <c r="G268" s="118" t="s">
        <v>37527</v>
      </c>
      <c r="H268" s="118" t="s">
        <v>37534</v>
      </c>
      <c r="I268" s="118" t="s">
        <v>22</v>
      </c>
      <c r="J268" s="119" t="s">
        <v>39658</v>
      </c>
      <c r="K268" s="119" t="s">
        <v>23</v>
      </c>
      <c r="L268" s="117" t="s">
        <v>23</v>
      </c>
      <c r="M268" s="117" t="s">
        <v>24</v>
      </c>
      <c r="N268" s="117" t="s">
        <v>23</v>
      </c>
      <c r="O268" s="117" t="s">
        <v>23</v>
      </c>
      <c r="P268" s="117" t="s">
        <v>23</v>
      </c>
      <c r="Q268" s="117" t="s">
        <v>23</v>
      </c>
      <c r="R268" s="117" t="s">
        <v>23</v>
      </c>
      <c r="S268" s="117" t="s">
        <v>24</v>
      </c>
      <c r="T268" s="117" t="s">
        <v>24</v>
      </c>
      <c r="U268" s="117" t="s">
        <v>24</v>
      </c>
      <c r="V268" s="117" t="s">
        <v>24</v>
      </c>
      <c r="W268" s="74" t="str">
        <f t="shared" si="175"/>
        <v/>
      </c>
      <c r="X268" s="74" t="str">
        <f t="shared" si="176"/>
        <v>x</v>
      </c>
      <c r="Y268" s="74" t="str">
        <f t="shared" si="177"/>
        <v/>
      </c>
      <c r="Z268" s="74" t="str">
        <f t="shared" si="178"/>
        <v>x</v>
      </c>
      <c r="AA268" t="str">
        <f>VLOOKUP($D268,'Tuyến và nhân viên'!$D:$M,6,0)</f>
        <v>HL00594</v>
      </c>
      <c r="AB268" t="str">
        <f>VLOOKUP($D268,'Tuyến và nhân viên'!$D:$M,7,0)</f>
        <v>Quách Ngọc Duyên</v>
      </c>
      <c r="AC268" s="16" t="str">
        <f>IFERROR(VLOOKUP($F268,DSKH!$D:$BF,53,0),"")</f>
        <v>F2</v>
      </c>
      <c r="AD268" s="16" t="str">
        <f>IFERROR(VLOOKUP($F268,DSKH!$D:$BF,54,0),"")</f>
        <v>OTC</v>
      </c>
      <c r="AE268" s="4">
        <f>SUMIFS('Doanh số khách hàng'!$F:$F,'Doanh số khách hàng'!$A:$A,'Chi tiết tuyến'!$F268)</f>
        <v>0</v>
      </c>
      <c r="AF268" s="16" t="str">
        <f t="shared" si="170"/>
        <v>F4</v>
      </c>
      <c r="AG268" s="16" t="str">
        <f t="shared" si="171"/>
        <v>F2</v>
      </c>
      <c r="AH268" t="b">
        <f t="shared" si="179"/>
        <v>0</v>
      </c>
      <c r="AI268" t="b">
        <f t="shared" si="180"/>
        <v>1</v>
      </c>
      <c r="AJ268">
        <f>IFERROR(VLOOKUP($AC268,Master!$D:$E,2,0),"")</f>
        <v>2</v>
      </c>
      <c r="AK268">
        <f>VLOOKUP($AF268,Master!$D:$E,2,0)</f>
        <v>4</v>
      </c>
      <c r="AL268" s="4">
        <f t="shared" si="181"/>
        <v>0</v>
      </c>
      <c r="AM268" t="str">
        <f>IFERROR(VLOOKUP($F268,DSKH!$D:$BF,31,0),"")</f>
        <v>Tỉnh Cà Mau</v>
      </c>
      <c r="AN268" t="str">
        <f>IFERROR(VLOOKUP($F268,DSKH!$D:$BF,29,0),"")</f>
        <v>Phường Láng Tròn</v>
      </c>
      <c r="AO268">
        <f>IFERROR(VLOOKUP($F268,DSKH!$D:$BF,52,0),"")</f>
        <v>0</v>
      </c>
      <c r="AP268">
        <f>IF(L268="x",1+COUNTIFS(AP$4:AP267,"&gt;0",$AA$4:$AA267,$AA267),0)</f>
        <v>0</v>
      </c>
      <c r="AQ268">
        <f>IF(M268="x",1+COUNTIFS(AQ$4:AQ267,"&gt;0",$AA$4:$AA267,$AA267),0)</f>
        <v>15</v>
      </c>
      <c r="AR268">
        <f>IF(N268="x",1+COUNTIFS(AR$4:AR267,"&gt;0",$AA$4:$AA267,$AA267),0)</f>
        <v>0</v>
      </c>
      <c r="AS268">
        <f>IF(O268="x",1+COUNTIFS(AS$4:AS267,"&gt;0",$AA$4:$AA267,$AA267),0)</f>
        <v>0</v>
      </c>
      <c r="AT268">
        <f>IF(P268="x",1+COUNTIFS(AT$4:AT267,"&gt;0",$AA$4:$AA267,$AA267),0)</f>
        <v>0</v>
      </c>
      <c r="AU268">
        <f>IF(Q268="x",1+COUNTIFS(AU$4:AU267,"&gt;0",$AA$4:$AA267,$AA267),0)</f>
        <v>0</v>
      </c>
      <c r="AV268">
        <f>IF(R268="x",1+COUNTIFS(AV$4:AV267,"&gt;0",$AA$4:$AA267,$AA267),0)</f>
        <v>0</v>
      </c>
      <c r="AW268">
        <f t="shared" si="172"/>
        <v>0</v>
      </c>
      <c r="AX268">
        <f t="shared" si="173"/>
        <v>1</v>
      </c>
      <c r="AY268">
        <f t="shared" si="182"/>
        <v>0</v>
      </c>
      <c r="AZ268">
        <f t="shared" si="183"/>
        <v>1</v>
      </c>
      <c r="BA268" s="4">
        <f t="shared" si="184"/>
        <v>0</v>
      </c>
      <c r="BB268" s="4">
        <f t="shared" si="185"/>
        <v>0</v>
      </c>
      <c r="BC268" s="4">
        <f t="shared" si="186"/>
        <v>0</v>
      </c>
      <c r="BD268" s="4">
        <f t="shared" si="187"/>
        <v>0</v>
      </c>
      <c r="BE268" s="4">
        <f t="shared" si="188"/>
        <v>0</v>
      </c>
      <c r="BF268" s="4">
        <f t="shared" si="189"/>
        <v>0</v>
      </c>
      <c r="BG268" s="4">
        <f t="shared" si="190"/>
        <v>0</v>
      </c>
      <c r="BH268" s="4">
        <f t="shared" si="191"/>
        <v>0</v>
      </c>
      <c r="BI268" s="4">
        <f t="shared" si="192"/>
        <v>1</v>
      </c>
      <c r="BJ268" s="4">
        <f t="shared" si="193"/>
        <v>0</v>
      </c>
      <c r="BK268" s="4">
        <f t="shared" si="194"/>
        <v>0</v>
      </c>
      <c r="BL268" s="4">
        <f t="shared" si="195"/>
        <v>0</v>
      </c>
      <c r="BM268" s="4">
        <f t="shared" si="196"/>
        <v>0</v>
      </c>
      <c r="BN268" s="4">
        <f t="shared" si="197"/>
        <v>0</v>
      </c>
      <c r="BO268">
        <f>SUMIFS(BH$5:BH268,$AA$5:$AA268,$AA268)</f>
        <v>12</v>
      </c>
      <c r="BP268">
        <f>SUMIFS(BI$5:BI268,$AA$5:$AA268,$AA268)</f>
        <v>9</v>
      </c>
      <c r="BQ268">
        <f>SUMIFS(BJ$5:BJ268,$AA$5:$AA268,$AA268)</f>
        <v>11</v>
      </c>
      <c r="BR268">
        <f>SUMIFS(BK$5:BK268,$AA$5:$AA268,$AA268)</f>
        <v>9</v>
      </c>
      <c r="BS268">
        <f>SUMIFS(BL$5:BL268,$AA$5:$AA268,$AA268)</f>
        <v>12</v>
      </c>
      <c r="BT268">
        <f>SUMIFS(BM$5:BM268,$AA$5:$AA268,$AA268)</f>
        <v>14</v>
      </c>
      <c r="BU268">
        <f>SUMIFS(BN$5:BN268,$AA$5:$AA268,$AA268)</f>
        <v>0</v>
      </c>
      <c r="BV268">
        <f t="shared" si="198"/>
        <v>14</v>
      </c>
      <c r="BW268">
        <f t="shared" si="199"/>
        <v>15</v>
      </c>
      <c r="BX268">
        <f t="shared" si="200"/>
        <v>14</v>
      </c>
      <c r="BY268">
        <f t="shared" si="201"/>
        <v>13</v>
      </c>
      <c r="BZ268">
        <f t="shared" si="202"/>
        <v>15</v>
      </c>
      <c r="CA268">
        <f t="shared" si="203"/>
        <v>21</v>
      </c>
      <c r="CB268">
        <f t="shared" si="204"/>
        <v>0</v>
      </c>
      <c r="CC268">
        <f t="shared" si="205"/>
        <v>9</v>
      </c>
      <c r="CD268">
        <f t="shared" si="206"/>
        <v>15</v>
      </c>
      <c r="CE268" t="str">
        <f>IFERROR(VLOOKUP($AA268,'Tuyến và nhân viên'!$I:$O,7,0),"")</f>
        <v>Trần Văn Khanh</v>
      </c>
      <c r="CF268">
        <f t="shared" si="207"/>
        <v>2</v>
      </c>
      <c r="CG268">
        <f t="shared" si="208"/>
        <v>1</v>
      </c>
      <c r="CH268">
        <f>COUNTIFS($L268:L268,"x")</f>
        <v>0</v>
      </c>
      <c r="CI268">
        <f>COUNTIFS($L268:M268,"x")</f>
        <v>1</v>
      </c>
      <c r="CJ268">
        <f>COUNTIFS($L268:N268,"x")</f>
        <v>1</v>
      </c>
      <c r="CK268">
        <f>COUNTIFS($L268:O268,"x")</f>
        <v>1</v>
      </c>
      <c r="CL268">
        <f>COUNTIFS($L268:P268,"x")</f>
        <v>1</v>
      </c>
      <c r="CM268">
        <f>COUNTIFS($L268:Q268,"x")</f>
        <v>1</v>
      </c>
      <c r="CN268">
        <f>COUNTIFS($L268:R268,"x")</f>
        <v>1</v>
      </c>
      <c r="CO268" t="str" cm="1">
        <f t="array" ref="CO268">IFERROR(INDEX($CH$4:$CN$4,0,MATCH(1,$CH268:$CN268,0)),"")</f>
        <v>Thứ 3</v>
      </c>
      <c r="CP268" t="str" cm="1">
        <f t="array" ref="CP268">IFERROR(INDEX($CH$4:$CN$4,0,MATCH(2,$CH268:$CN268,0)),"")</f>
        <v/>
      </c>
      <c r="CQ268" t="str">
        <f t="shared" si="209"/>
        <v>Thứ 3</v>
      </c>
      <c r="CR268" t="str">
        <f t="shared" si="174"/>
        <v>F2 - Tuần 2 &amp; 4</v>
      </c>
    </row>
    <row r="269" spans="1:96" x14ac:dyDescent="0.3">
      <c r="A269" s="117" t="s">
        <v>36105</v>
      </c>
      <c r="B269" s="118" t="s">
        <v>33266</v>
      </c>
      <c r="C269" s="118" t="s">
        <v>33267</v>
      </c>
      <c r="D269" s="118" t="s">
        <v>39659</v>
      </c>
      <c r="E269" s="118" t="s">
        <v>39660</v>
      </c>
      <c r="F269" s="118" t="s">
        <v>10549</v>
      </c>
      <c r="G269" s="118" t="s">
        <v>37537</v>
      </c>
      <c r="H269" s="118" t="s">
        <v>37543</v>
      </c>
      <c r="I269" s="118" t="s">
        <v>22</v>
      </c>
      <c r="J269" s="119" t="s">
        <v>39658</v>
      </c>
      <c r="K269" s="119" t="s">
        <v>23</v>
      </c>
      <c r="L269" s="117" t="s">
        <v>23</v>
      </c>
      <c r="M269" s="117" t="s">
        <v>24</v>
      </c>
      <c r="N269" s="117" t="s">
        <v>23</v>
      </c>
      <c r="O269" s="117" t="s">
        <v>23</v>
      </c>
      <c r="P269" s="117" t="s">
        <v>23</v>
      </c>
      <c r="Q269" s="117" t="s">
        <v>23</v>
      </c>
      <c r="R269" s="117" t="s">
        <v>23</v>
      </c>
      <c r="S269" s="117" t="s">
        <v>24</v>
      </c>
      <c r="T269" s="117" t="s">
        <v>24</v>
      </c>
      <c r="U269" s="117" t="s">
        <v>24</v>
      </c>
      <c r="V269" s="117" t="s">
        <v>24</v>
      </c>
      <c r="W269" s="74" t="str">
        <f t="shared" si="175"/>
        <v>x</v>
      </c>
      <c r="X269" s="74" t="str">
        <f t="shared" si="176"/>
        <v>x</v>
      </c>
      <c r="Y269" s="74" t="str">
        <f t="shared" si="177"/>
        <v>x</v>
      </c>
      <c r="Z269" s="74" t="str">
        <f t="shared" si="178"/>
        <v>x</v>
      </c>
      <c r="AA269" t="str">
        <f>VLOOKUP($D269,'Tuyến và nhân viên'!$D:$M,6,0)</f>
        <v>HL00594</v>
      </c>
      <c r="AB269" t="str">
        <f>VLOOKUP($D269,'Tuyến và nhân viên'!$D:$M,7,0)</f>
        <v>Quách Ngọc Duyên</v>
      </c>
      <c r="AC269" s="16" t="str">
        <f>IFERROR(VLOOKUP($F269,DSKH!$D:$BF,53,0),"")</f>
        <v>F4</v>
      </c>
      <c r="AD269" s="16" t="str">
        <f>IFERROR(VLOOKUP($F269,DSKH!$D:$BF,54,0),"")</f>
        <v>OTC</v>
      </c>
      <c r="AE269" s="4">
        <f>SUMIFS('Doanh số khách hàng'!$F:$F,'Doanh số khách hàng'!$A:$A,'Chi tiết tuyến'!$F269)</f>
        <v>2698600</v>
      </c>
      <c r="AF269" s="16" t="str">
        <f t="shared" si="170"/>
        <v>F4</v>
      </c>
      <c r="AG269" s="16" t="str">
        <f t="shared" si="171"/>
        <v>F4</v>
      </c>
      <c r="AH269" t="b">
        <f t="shared" si="179"/>
        <v>1</v>
      </c>
      <c r="AI269" t="b">
        <f t="shared" si="180"/>
        <v>1</v>
      </c>
      <c r="AJ269">
        <f>IFERROR(VLOOKUP($AC269,Master!$D:$E,2,0),"")</f>
        <v>4</v>
      </c>
      <c r="AK269">
        <f>VLOOKUP($AF269,Master!$D:$E,2,0)</f>
        <v>4</v>
      </c>
      <c r="AL269" s="4">
        <f t="shared" si="181"/>
        <v>674650</v>
      </c>
      <c r="AM269" t="str">
        <f>IFERROR(VLOOKUP($F269,DSKH!$D:$BF,31,0),"")</f>
        <v>Tỉnh Cà Mau</v>
      </c>
      <c r="AN269" t="str">
        <f>IFERROR(VLOOKUP($F269,DSKH!$D:$BF,29,0),"")</f>
        <v>Phường Láng Tròn</v>
      </c>
      <c r="AO269">
        <f>IFERROR(VLOOKUP($F269,DSKH!$D:$BF,52,0),"")</f>
        <v>2698600</v>
      </c>
      <c r="AP269">
        <f>IF(L269="x",1+COUNTIFS(AP$4:AP268,"&gt;0",$AA$4:$AA268,$AA268),0)</f>
        <v>0</v>
      </c>
      <c r="AQ269">
        <f>IF(M269="x",1+COUNTIFS(AQ$4:AQ268,"&gt;0",$AA$4:$AA268,$AA268),0)</f>
        <v>16</v>
      </c>
      <c r="AR269">
        <f>IF(N269="x",1+COUNTIFS(AR$4:AR268,"&gt;0",$AA$4:$AA268,$AA268),0)</f>
        <v>0</v>
      </c>
      <c r="AS269">
        <f>IF(O269="x",1+COUNTIFS(AS$4:AS268,"&gt;0",$AA$4:$AA268,$AA268),0)</f>
        <v>0</v>
      </c>
      <c r="AT269">
        <f>IF(P269="x",1+COUNTIFS(AT$4:AT268,"&gt;0",$AA$4:$AA268,$AA268),0)</f>
        <v>0</v>
      </c>
      <c r="AU269">
        <f>IF(Q269="x",1+COUNTIFS(AU$4:AU268,"&gt;0",$AA$4:$AA268,$AA268),0)</f>
        <v>0</v>
      </c>
      <c r="AV269">
        <f>IF(R269="x",1+COUNTIFS(AV$4:AV268,"&gt;0",$AA$4:$AA268,$AA268),0)</f>
        <v>0</v>
      </c>
      <c r="AW269">
        <f t="shared" si="172"/>
        <v>1</v>
      </c>
      <c r="AX269">
        <f t="shared" si="173"/>
        <v>1</v>
      </c>
      <c r="AY269">
        <f t="shared" si="182"/>
        <v>1</v>
      </c>
      <c r="AZ269">
        <f t="shared" si="183"/>
        <v>1</v>
      </c>
      <c r="BA269" s="4">
        <f t="shared" si="184"/>
        <v>0</v>
      </c>
      <c r="BB269" s="4">
        <f t="shared" si="185"/>
        <v>674650</v>
      </c>
      <c r="BC269" s="4">
        <f t="shared" si="186"/>
        <v>0</v>
      </c>
      <c r="BD269" s="4">
        <f t="shared" si="187"/>
        <v>0</v>
      </c>
      <c r="BE269" s="4">
        <f t="shared" si="188"/>
        <v>0</v>
      </c>
      <c r="BF269" s="4">
        <f t="shared" si="189"/>
        <v>0</v>
      </c>
      <c r="BG269" s="4">
        <f t="shared" si="190"/>
        <v>0</v>
      </c>
      <c r="BH269" s="4">
        <f t="shared" si="191"/>
        <v>0</v>
      </c>
      <c r="BI269" s="4">
        <f t="shared" si="192"/>
        <v>0</v>
      </c>
      <c r="BJ269" s="4">
        <f t="shared" si="193"/>
        <v>0</v>
      </c>
      <c r="BK269" s="4">
        <f t="shared" si="194"/>
        <v>0</v>
      </c>
      <c r="BL269" s="4">
        <f t="shared" si="195"/>
        <v>0</v>
      </c>
      <c r="BM269" s="4">
        <f t="shared" si="196"/>
        <v>0</v>
      </c>
      <c r="BN269" s="4">
        <f t="shared" si="197"/>
        <v>0</v>
      </c>
      <c r="BO269">
        <f>SUMIFS(BH$5:BH269,$AA$5:$AA269,$AA269)</f>
        <v>12</v>
      </c>
      <c r="BP269">
        <f>SUMIFS(BI$5:BI269,$AA$5:$AA269,$AA269)</f>
        <v>9</v>
      </c>
      <c r="BQ269">
        <f>SUMIFS(BJ$5:BJ269,$AA$5:$AA269,$AA269)</f>
        <v>11</v>
      </c>
      <c r="BR269">
        <f>SUMIFS(BK$5:BK269,$AA$5:$AA269,$AA269)</f>
        <v>9</v>
      </c>
      <c r="BS269">
        <f>SUMIFS(BL$5:BL269,$AA$5:$AA269,$AA269)</f>
        <v>12</v>
      </c>
      <c r="BT269">
        <f>SUMIFS(BM$5:BM269,$AA$5:$AA269,$AA269)</f>
        <v>14</v>
      </c>
      <c r="BU269">
        <f>SUMIFS(BN$5:BN269,$AA$5:$AA269,$AA269)</f>
        <v>0</v>
      </c>
      <c r="BV269">
        <f t="shared" si="198"/>
        <v>14</v>
      </c>
      <c r="BW269">
        <f t="shared" si="199"/>
        <v>15</v>
      </c>
      <c r="BX269">
        <f t="shared" si="200"/>
        <v>14</v>
      </c>
      <c r="BY269">
        <f t="shared" si="201"/>
        <v>13</v>
      </c>
      <c r="BZ269">
        <f t="shared" si="202"/>
        <v>15</v>
      </c>
      <c r="CA269">
        <f t="shared" si="203"/>
        <v>21</v>
      </c>
      <c r="CB269">
        <f t="shared" si="204"/>
        <v>0</v>
      </c>
      <c r="CC269">
        <f t="shared" si="205"/>
        <v>0</v>
      </c>
      <c r="CD269">
        <f t="shared" si="206"/>
        <v>0</v>
      </c>
      <c r="CE269" t="str">
        <f>IFERROR(VLOOKUP($AA269,'Tuyến và nhân viên'!$I:$O,7,0),"")</f>
        <v>Trần Văn Khanh</v>
      </c>
      <c r="CF269">
        <f t="shared" si="207"/>
        <v>4</v>
      </c>
      <c r="CG269">
        <f t="shared" si="208"/>
        <v>1</v>
      </c>
      <c r="CH269">
        <f>COUNTIFS($L269:L269,"x")</f>
        <v>0</v>
      </c>
      <c r="CI269">
        <f>COUNTIFS($L269:M269,"x")</f>
        <v>1</v>
      </c>
      <c r="CJ269">
        <f>COUNTIFS($L269:N269,"x")</f>
        <v>1</v>
      </c>
      <c r="CK269">
        <f>COUNTIFS($L269:O269,"x")</f>
        <v>1</v>
      </c>
      <c r="CL269">
        <f>COUNTIFS($L269:P269,"x")</f>
        <v>1</v>
      </c>
      <c r="CM269">
        <f>COUNTIFS($L269:Q269,"x")</f>
        <v>1</v>
      </c>
      <c r="CN269">
        <f>COUNTIFS($L269:R269,"x")</f>
        <v>1</v>
      </c>
      <c r="CO269" t="str" cm="1">
        <f t="array" ref="CO269">IFERROR(INDEX($CH$4:$CN$4,0,MATCH(1,$CH269:$CN269,0)),"")</f>
        <v>Thứ 3</v>
      </c>
      <c r="CP269" t="str" cm="1">
        <f t="array" ref="CP269">IFERROR(INDEX($CH$4:$CN$4,0,MATCH(2,$CH269:$CN269,0)),"")</f>
        <v/>
      </c>
      <c r="CQ269" t="str">
        <f t="shared" si="209"/>
        <v>Thứ 3</v>
      </c>
      <c r="CR269" t="str">
        <f t="shared" si="174"/>
        <v>F4 - Tất cả các tuần</v>
      </c>
    </row>
    <row r="270" spans="1:96" x14ac:dyDescent="0.3">
      <c r="A270" s="117" t="s">
        <v>36115</v>
      </c>
      <c r="B270" s="118" t="s">
        <v>33266</v>
      </c>
      <c r="C270" s="118" t="s">
        <v>33267</v>
      </c>
      <c r="D270" s="118" t="s">
        <v>39659</v>
      </c>
      <c r="E270" s="118" t="s">
        <v>39660</v>
      </c>
      <c r="F270" s="118" t="s">
        <v>29828</v>
      </c>
      <c r="G270" s="118" t="s">
        <v>37545</v>
      </c>
      <c r="H270" s="118" t="s">
        <v>37551</v>
      </c>
      <c r="I270" s="118" t="s">
        <v>22</v>
      </c>
      <c r="J270" s="119" t="s">
        <v>39658</v>
      </c>
      <c r="K270" s="119" t="s">
        <v>23</v>
      </c>
      <c r="L270" s="117" t="s">
        <v>23</v>
      </c>
      <c r="M270" s="117" t="s">
        <v>24</v>
      </c>
      <c r="N270" s="117" t="s">
        <v>23</v>
      </c>
      <c r="O270" s="117" t="s">
        <v>23</v>
      </c>
      <c r="P270" s="117" t="s">
        <v>23</v>
      </c>
      <c r="Q270" s="117" t="s">
        <v>23</v>
      </c>
      <c r="R270" s="117" t="s">
        <v>23</v>
      </c>
      <c r="S270" s="117" t="s">
        <v>24</v>
      </c>
      <c r="T270" s="117" t="s">
        <v>24</v>
      </c>
      <c r="U270" s="117" t="s">
        <v>24</v>
      </c>
      <c r="V270" s="117" t="s">
        <v>24</v>
      </c>
      <c r="W270" s="74" t="str">
        <f t="shared" si="175"/>
        <v/>
      </c>
      <c r="X270" s="74" t="str">
        <f t="shared" si="176"/>
        <v>x</v>
      </c>
      <c r="Y270" s="74" t="str">
        <f t="shared" si="177"/>
        <v/>
      </c>
      <c r="Z270" s="74" t="str">
        <f t="shared" si="178"/>
        <v>x</v>
      </c>
      <c r="AA270" t="str">
        <f>VLOOKUP($D270,'Tuyến và nhân viên'!$D:$M,6,0)</f>
        <v>HL00594</v>
      </c>
      <c r="AB270" t="str">
        <f>VLOOKUP($D270,'Tuyến và nhân viên'!$D:$M,7,0)</f>
        <v>Quách Ngọc Duyên</v>
      </c>
      <c r="AC270" s="16" t="str">
        <f>IFERROR(VLOOKUP($F270,DSKH!$D:$BF,53,0),"")</f>
        <v>F2</v>
      </c>
      <c r="AD270" s="16" t="str">
        <f>IFERROR(VLOOKUP($F270,DSKH!$D:$BF,54,0),"")</f>
        <v>OTC</v>
      </c>
      <c r="AE270" s="4">
        <f>SUMIFS('Doanh số khách hàng'!$F:$F,'Doanh số khách hàng'!$A:$A,'Chi tiết tuyến'!$F270)</f>
        <v>0</v>
      </c>
      <c r="AF270" s="16" t="str">
        <f t="shared" si="170"/>
        <v>F4</v>
      </c>
      <c r="AG270" s="16" t="str">
        <f t="shared" si="171"/>
        <v>F2</v>
      </c>
      <c r="AH270" t="b">
        <f t="shared" si="179"/>
        <v>0</v>
      </c>
      <c r="AI270" t="b">
        <f t="shared" si="180"/>
        <v>1</v>
      </c>
      <c r="AJ270">
        <f>IFERROR(VLOOKUP($AC270,Master!$D:$E,2,0),"")</f>
        <v>2</v>
      </c>
      <c r="AK270">
        <f>VLOOKUP($AF270,Master!$D:$E,2,0)</f>
        <v>4</v>
      </c>
      <c r="AL270" s="4">
        <f t="shared" si="181"/>
        <v>0</v>
      </c>
      <c r="AM270" t="str">
        <f>IFERROR(VLOOKUP($F270,DSKH!$D:$BF,31,0),"")</f>
        <v>Tỉnh Cà Mau</v>
      </c>
      <c r="AN270" t="str">
        <f>IFERROR(VLOOKUP($F270,DSKH!$D:$BF,29,0),"")</f>
        <v>Phường Láng Tròn</v>
      </c>
      <c r="AO270">
        <f>IFERROR(VLOOKUP($F270,DSKH!$D:$BF,52,0),"")</f>
        <v>0</v>
      </c>
      <c r="AP270">
        <f>IF(L270="x",1+COUNTIFS(AP$4:AP269,"&gt;0",$AA$4:$AA269,$AA269),0)</f>
        <v>0</v>
      </c>
      <c r="AQ270">
        <f>IF(M270="x",1+COUNTIFS(AQ$4:AQ269,"&gt;0",$AA$4:$AA269,$AA269),0)</f>
        <v>17</v>
      </c>
      <c r="AR270">
        <f>IF(N270="x",1+COUNTIFS(AR$4:AR269,"&gt;0",$AA$4:$AA269,$AA269),0)</f>
        <v>0</v>
      </c>
      <c r="AS270">
        <f>IF(O270="x",1+COUNTIFS(AS$4:AS269,"&gt;0",$AA$4:$AA269,$AA269),0)</f>
        <v>0</v>
      </c>
      <c r="AT270">
        <f>IF(P270="x",1+COUNTIFS(AT$4:AT269,"&gt;0",$AA$4:$AA269,$AA269),0)</f>
        <v>0</v>
      </c>
      <c r="AU270">
        <f>IF(Q270="x",1+COUNTIFS(AU$4:AU269,"&gt;0",$AA$4:$AA269,$AA269),0)</f>
        <v>0</v>
      </c>
      <c r="AV270">
        <f>IF(R270="x",1+COUNTIFS(AV$4:AV269,"&gt;0",$AA$4:$AA269,$AA269),0)</f>
        <v>0</v>
      </c>
      <c r="AW270">
        <f t="shared" si="172"/>
        <v>0</v>
      </c>
      <c r="AX270">
        <f t="shared" si="173"/>
        <v>1</v>
      </c>
      <c r="AY270">
        <f t="shared" si="182"/>
        <v>0</v>
      </c>
      <c r="AZ270">
        <f t="shared" si="183"/>
        <v>1</v>
      </c>
      <c r="BA270" s="4">
        <f t="shared" si="184"/>
        <v>0</v>
      </c>
      <c r="BB270" s="4">
        <f t="shared" si="185"/>
        <v>0</v>
      </c>
      <c r="BC270" s="4">
        <f t="shared" si="186"/>
        <v>0</v>
      </c>
      <c r="BD270" s="4">
        <f t="shared" si="187"/>
        <v>0</v>
      </c>
      <c r="BE270" s="4">
        <f t="shared" si="188"/>
        <v>0</v>
      </c>
      <c r="BF270" s="4">
        <f t="shared" si="189"/>
        <v>0</v>
      </c>
      <c r="BG270" s="4">
        <f t="shared" si="190"/>
        <v>0</v>
      </c>
      <c r="BH270" s="4">
        <f t="shared" si="191"/>
        <v>0</v>
      </c>
      <c r="BI270" s="4">
        <f t="shared" si="192"/>
        <v>1</v>
      </c>
      <c r="BJ270" s="4">
        <f t="shared" si="193"/>
        <v>0</v>
      </c>
      <c r="BK270" s="4">
        <f t="shared" si="194"/>
        <v>0</v>
      </c>
      <c r="BL270" s="4">
        <f t="shared" si="195"/>
        <v>0</v>
      </c>
      <c r="BM270" s="4">
        <f t="shared" si="196"/>
        <v>0</v>
      </c>
      <c r="BN270" s="4">
        <f t="shared" si="197"/>
        <v>0</v>
      </c>
      <c r="BO270">
        <f>SUMIFS(BH$5:BH270,$AA$5:$AA270,$AA270)</f>
        <v>12</v>
      </c>
      <c r="BP270">
        <f>SUMIFS(BI$5:BI270,$AA$5:$AA270,$AA270)</f>
        <v>10</v>
      </c>
      <c r="BQ270">
        <f>SUMIFS(BJ$5:BJ270,$AA$5:$AA270,$AA270)</f>
        <v>11</v>
      </c>
      <c r="BR270">
        <f>SUMIFS(BK$5:BK270,$AA$5:$AA270,$AA270)</f>
        <v>9</v>
      </c>
      <c r="BS270">
        <f>SUMIFS(BL$5:BL270,$AA$5:$AA270,$AA270)</f>
        <v>12</v>
      </c>
      <c r="BT270">
        <f>SUMIFS(BM$5:BM270,$AA$5:$AA270,$AA270)</f>
        <v>14</v>
      </c>
      <c r="BU270">
        <f>SUMIFS(BN$5:BN270,$AA$5:$AA270,$AA270)</f>
        <v>0</v>
      </c>
      <c r="BV270">
        <f t="shared" si="198"/>
        <v>14</v>
      </c>
      <c r="BW270">
        <f t="shared" si="199"/>
        <v>15</v>
      </c>
      <c r="BX270">
        <f t="shared" si="200"/>
        <v>14</v>
      </c>
      <c r="BY270">
        <f t="shared" si="201"/>
        <v>13</v>
      </c>
      <c r="BZ270">
        <f t="shared" si="202"/>
        <v>15</v>
      </c>
      <c r="CA270">
        <f t="shared" si="203"/>
        <v>21</v>
      </c>
      <c r="CB270">
        <f t="shared" si="204"/>
        <v>0</v>
      </c>
      <c r="CC270">
        <f t="shared" si="205"/>
        <v>10</v>
      </c>
      <c r="CD270">
        <f t="shared" si="206"/>
        <v>15</v>
      </c>
      <c r="CE270" t="str">
        <f>IFERROR(VLOOKUP($AA270,'Tuyến và nhân viên'!$I:$O,7,0),"")</f>
        <v>Trần Văn Khanh</v>
      </c>
      <c r="CF270">
        <f t="shared" si="207"/>
        <v>2</v>
      </c>
      <c r="CG270">
        <f t="shared" si="208"/>
        <v>1</v>
      </c>
      <c r="CH270">
        <f>COUNTIFS($L270:L270,"x")</f>
        <v>0</v>
      </c>
      <c r="CI270">
        <f>COUNTIFS($L270:M270,"x")</f>
        <v>1</v>
      </c>
      <c r="CJ270">
        <f>COUNTIFS($L270:N270,"x")</f>
        <v>1</v>
      </c>
      <c r="CK270">
        <f>COUNTIFS($L270:O270,"x")</f>
        <v>1</v>
      </c>
      <c r="CL270">
        <f>COUNTIFS($L270:P270,"x")</f>
        <v>1</v>
      </c>
      <c r="CM270">
        <f>COUNTIFS($L270:Q270,"x")</f>
        <v>1</v>
      </c>
      <c r="CN270">
        <f>COUNTIFS($L270:R270,"x")</f>
        <v>1</v>
      </c>
      <c r="CO270" t="str" cm="1">
        <f t="array" ref="CO270">IFERROR(INDEX($CH$4:$CN$4,0,MATCH(1,$CH270:$CN270,0)),"")</f>
        <v>Thứ 3</v>
      </c>
      <c r="CP270" t="str" cm="1">
        <f t="array" ref="CP270">IFERROR(INDEX($CH$4:$CN$4,0,MATCH(2,$CH270:$CN270,0)),"")</f>
        <v/>
      </c>
      <c r="CQ270" t="str">
        <f t="shared" si="209"/>
        <v>Thứ 3</v>
      </c>
      <c r="CR270" t="str">
        <f t="shared" si="174"/>
        <v>F2 - Tuần 2 &amp; 4</v>
      </c>
    </row>
    <row r="271" spans="1:96" x14ac:dyDescent="0.3">
      <c r="A271" s="117" t="s">
        <v>36125</v>
      </c>
      <c r="B271" s="118" t="s">
        <v>33266</v>
      </c>
      <c r="C271" s="118" t="s">
        <v>33267</v>
      </c>
      <c r="D271" s="118" t="s">
        <v>39659</v>
      </c>
      <c r="E271" s="118" t="s">
        <v>39660</v>
      </c>
      <c r="F271" s="118" t="s">
        <v>37563</v>
      </c>
      <c r="G271" s="118" t="s">
        <v>37564</v>
      </c>
      <c r="H271" s="118" t="s">
        <v>37571</v>
      </c>
      <c r="I271" s="118" t="s">
        <v>22</v>
      </c>
      <c r="J271" s="119" t="s">
        <v>39658</v>
      </c>
      <c r="K271" s="119" t="s">
        <v>23</v>
      </c>
      <c r="L271" s="117" t="s">
        <v>23</v>
      </c>
      <c r="M271" s="117" t="s">
        <v>24</v>
      </c>
      <c r="N271" s="117" t="s">
        <v>23</v>
      </c>
      <c r="O271" s="117" t="s">
        <v>23</v>
      </c>
      <c r="P271" s="117" t="s">
        <v>23</v>
      </c>
      <c r="Q271" s="117" t="s">
        <v>23</v>
      </c>
      <c r="R271" s="117" t="s">
        <v>23</v>
      </c>
      <c r="S271" s="117" t="s">
        <v>24</v>
      </c>
      <c r="T271" s="117" t="s">
        <v>24</v>
      </c>
      <c r="U271" s="117" t="s">
        <v>24</v>
      </c>
      <c r="V271" s="117" t="s">
        <v>24</v>
      </c>
      <c r="W271" s="74" t="str">
        <f t="shared" si="175"/>
        <v/>
      </c>
      <c r="X271" s="74" t="str">
        <f t="shared" si="176"/>
        <v>x</v>
      </c>
      <c r="Y271" s="74" t="str">
        <f t="shared" si="177"/>
        <v/>
      </c>
      <c r="Z271" s="74" t="str">
        <f t="shared" si="178"/>
        <v>x</v>
      </c>
      <c r="AA271" t="str">
        <f>VLOOKUP($D271,'Tuyến và nhân viên'!$D:$M,6,0)</f>
        <v>HL00594</v>
      </c>
      <c r="AB271" t="str">
        <f>VLOOKUP($D271,'Tuyến và nhân viên'!$D:$M,7,0)</f>
        <v>Quách Ngọc Duyên</v>
      </c>
      <c r="AC271" s="16" t="str">
        <f>IFERROR(VLOOKUP($F271,DSKH!$D:$BF,53,0),"")</f>
        <v>F2</v>
      </c>
      <c r="AD271" s="16" t="str">
        <f>IFERROR(VLOOKUP($F271,DSKH!$D:$BF,54,0),"")</f>
        <v>OTC</v>
      </c>
      <c r="AE271" s="4">
        <f>SUMIFS('Doanh số khách hàng'!$F:$F,'Doanh số khách hàng'!$A:$A,'Chi tiết tuyến'!$F271)</f>
        <v>0</v>
      </c>
      <c r="AF271" s="16" t="str">
        <f t="shared" si="170"/>
        <v>F4</v>
      </c>
      <c r="AG271" s="16" t="str">
        <f t="shared" si="171"/>
        <v>F2</v>
      </c>
      <c r="AH271" t="b">
        <f t="shared" si="179"/>
        <v>0</v>
      </c>
      <c r="AI271" t="b">
        <f t="shared" si="180"/>
        <v>1</v>
      </c>
      <c r="AJ271">
        <f>IFERROR(VLOOKUP($AC271,Master!$D:$E,2,0),"")</f>
        <v>2</v>
      </c>
      <c r="AK271">
        <f>VLOOKUP($AF271,Master!$D:$E,2,0)</f>
        <v>4</v>
      </c>
      <c r="AL271" s="4">
        <f t="shared" si="181"/>
        <v>0</v>
      </c>
      <c r="AM271" t="str">
        <f>IFERROR(VLOOKUP($F271,DSKH!$D:$BF,31,0),"")</f>
        <v>Tỉnh Cà Mau</v>
      </c>
      <c r="AN271" t="str">
        <f>IFERROR(VLOOKUP($F271,DSKH!$D:$BF,29,0),"")</f>
        <v>Phường Láng Tròn</v>
      </c>
      <c r="AO271">
        <f>IFERROR(VLOOKUP($F271,DSKH!$D:$BF,52,0),"")</f>
        <v>0</v>
      </c>
      <c r="AP271">
        <f>IF(L271="x",1+COUNTIFS(AP$4:AP270,"&gt;0",$AA$4:$AA270,$AA270),0)</f>
        <v>0</v>
      </c>
      <c r="AQ271">
        <f>IF(M271="x",1+COUNTIFS(AQ$4:AQ270,"&gt;0",$AA$4:$AA270,$AA270),0)</f>
        <v>18</v>
      </c>
      <c r="AR271">
        <f>IF(N271="x",1+COUNTIFS(AR$4:AR270,"&gt;0",$AA$4:$AA270,$AA270),0)</f>
        <v>0</v>
      </c>
      <c r="AS271">
        <f>IF(O271="x",1+COUNTIFS(AS$4:AS270,"&gt;0",$AA$4:$AA270,$AA270),0)</f>
        <v>0</v>
      </c>
      <c r="AT271">
        <f>IF(P271="x",1+COUNTIFS(AT$4:AT270,"&gt;0",$AA$4:$AA270,$AA270),0)</f>
        <v>0</v>
      </c>
      <c r="AU271">
        <f>IF(Q271="x",1+COUNTIFS(AU$4:AU270,"&gt;0",$AA$4:$AA270,$AA270),0)</f>
        <v>0</v>
      </c>
      <c r="AV271">
        <f>IF(R271="x",1+COUNTIFS(AV$4:AV270,"&gt;0",$AA$4:$AA270,$AA270),0)</f>
        <v>0</v>
      </c>
      <c r="AW271">
        <f t="shared" si="172"/>
        <v>0</v>
      </c>
      <c r="AX271">
        <f t="shared" si="173"/>
        <v>1</v>
      </c>
      <c r="AY271">
        <f t="shared" si="182"/>
        <v>0</v>
      </c>
      <c r="AZ271">
        <f t="shared" si="183"/>
        <v>1</v>
      </c>
      <c r="BA271" s="4">
        <f t="shared" si="184"/>
        <v>0</v>
      </c>
      <c r="BB271" s="4">
        <f t="shared" si="185"/>
        <v>0</v>
      </c>
      <c r="BC271" s="4">
        <f t="shared" si="186"/>
        <v>0</v>
      </c>
      <c r="BD271" s="4">
        <f t="shared" si="187"/>
        <v>0</v>
      </c>
      <c r="BE271" s="4">
        <f t="shared" si="188"/>
        <v>0</v>
      </c>
      <c r="BF271" s="4">
        <f t="shared" si="189"/>
        <v>0</v>
      </c>
      <c r="BG271" s="4">
        <f t="shared" si="190"/>
        <v>0</v>
      </c>
      <c r="BH271" s="4">
        <f t="shared" si="191"/>
        <v>0</v>
      </c>
      <c r="BI271" s="4">
        <f t="shared" si="192"/>
        <v>1</v>
      </c>
      <c r="BJ271" s="4">
        <f t="shared" si="193"/>
        <v>0</v>
      </c>
      <c r="BK271" s="4">
        <f t="shared" si="194"/>
        <v>0</v>
      </c>
      <c r="BL271" s="4">
        <f t="shared" si="195"/>
        <v>0</v>
      </c>
      <c r="BM271" s="4">
        <f t="shared" si="196"/>
        <v>0</v>
      </c>
      <c r="BN271" s="4">
        <f t="shared" si="197"/>
        <v>0</v>
      </c>
      <c r="BO271">
        <f>SUMIFS(BH$5:BH271,$AA$5:$AA271,$AA271)</f>
        <v>12</v>
      </c>
      <c r="BP271">
        <f>SUMIFS(BI$5:BI271,$AA$5:$AA271,$AA271)</f>
        <v>11</v>
      </c>
      <c r="BQ271">
        <f>SUMIFS(BJ$5:BJ271,$AA$5:$AA271,$AA271)</f>
        <v>11</v>
      </c>
      <c r="BR271">
        <f>SUMIFS(BK$5:BK271,$AA$5:$AA271,$AA271)</f>
        <v>9</v>
      </c>
      <c r="BS271">
        <f>SUMIFS(BL$5:BL271,$AA$5:$AA271,$AA271)</f>
        <v>12</v>
      </c>
      <c r="BT271">
        <f>SUMIFS(BM$5:BM271,$AA$5:$AA271,$AA271)</f>
        <v>14</v>
      </c>
      <c r="BU271">
        <f>SUMIFS(BN$5:BN271,$AA$5:$AA271,$AA271)</f>
        <v>0</v>
      </c>
      <c r="BV271">
        <f t="shared" si="198"/>
        <v>14</v>
      </c>
      <c r="BW271">
        <f t="shared" si="199"/>
        <v>15</v>
      </c>
      <c r="BX271">
        <f t="shared" si="200"/>
        <v>14</v>
      </c>
      <c r="BY271">
        <f t="shared" si="201"/>
        <v>13</v>
      </c>
      <c r="BZ271">
        <f t="shared" si="202"/>
        <v>15</v>
      </c>
      <c r="CA271">
        <f t="shared" si="203"/>
        <v>21</v>
      </c>
      <c r="CB271">
        <f t="shared" si="204"/>
        <v>0</v>
      </c>
      <c r="CC271">
        <f t="shared" si="205"/>
        <v>11</v>
      </c>
      <c r="CD271">
        <f t="shared" si="206"/>
        <v>15</v>
      </c>
      <c r="CE271" t="str">
        <f>IFERROR(VLOOKUP($AA271,'Tuyến và nhân viên'!$I:$O,7,0),"")</f>
        <v>Trần Văn Khanh</v>
      </c>
      <c r="CF271">
        <f t="shared" si="207"/>
        <v>2</v>
      </c>
      <c r="CG271">
        <f t="shared" si="208"/>
        <v>1</v>
      </c>
      <c r="CH271">
        <f>COUNTIFS($L271:L271,"x")</f>
        <v>0</v>
      </c>
      <c r="CI271">
        <f>COUNTIFS($L271:M271,"x")</f>
        <v>1</v>
      </c>
      <c r="CJ271">
        <f>COUNTIFS($L271:N271,"x")</f>
        <v>1</v>
      </c>
      <c r="CK271">
        <f>COUNTIFS($L271:O271,"x")</f>
        <v>1</v>
      </c>
      <c r="CL271">
        <f>COUNTIFS($L271:P271,"x")</f>
        <v>1</v>
      </c>
      <c r="CM271">
        <f>COUNTIFS($L271:Q271,"x")</f>
        <v>1</v>
      </c>
      <c r="CN271">
        <f>COUNTIFS($L271:R271,"x")</f>
        <v>1</v>
      </c>
      <c r="CO271" t="str" cm="1">
        <f t="array" ref="CO271">IFERROR(INDEX($CH$4:$CN$4,0,MATCH(1,$CH271:$CN271,0)),"")</f>
        <v>Thứ 3</v>
      </c>
      <c r="CP271" t="str" cm="1">
        <f t="array" ref="CP271">IFERROR(INDEX($CH$4:$CN$4,0,MATCH(2,$CH271:$CN271,0)),"")</f>
        <v/>
      </c>
      <c r="CQ271" t="str">
        <f t="shared" si="209"/>
        <v>Thứ 3</v>
      </c>
      <c r="CR271" t="str">
        <f t="shared" si="174"/>
        <v>F2 - Tuần 2 &amp; 4</v>
      </c>
    </row>
    <row r="272" spans="1:96" x14ac:dyDescent="0.3">
      <c r="A272" s="117" t="s">
        <v>36133</v>
      </c>
      <c r="B272" s="118" t="s">
        <v>33266</v>
      </c>
      <c r="C272" s="118" t="s">
        <v>33267</v>
      </c>
      <c r="D272" s="118" t="s">
        <v>39659</v>
      </c>
      <c r="E272" s="118" t="s">
        <v>39660</v>
      </c>
      <c r="F272" s="118" t="s">
        <v>17480</v>
      </c>
      <c r="G272" s="118" t="s">
        <v>37580</v>
      </c>
      <c r="H272" s="118" t="s">
        <v>37586</v>
      </c>
      <c r="I272" s="118" t="s">
        <v>22</v>
      </c>
      <c r="J272" s="119" t="s">
        <v>39658</v>
      </c>
      <c r="K272" s="119" t="s">
        <v>23</v>
      </c>
      <c r="L272" s="117" t="s">
        <v>23</v>
      </c>
      <c r="M272" s="117" t="s">
        <v>24</v>
      </c>
      <c r="N272" s="117" t="s">
        <v>23</v>
      </c>
      <c r="O272" s="117" t="s">
        <v>23</v>
      </c>
      <c r="P272" s="117" t="s">
        <v>23</v>
      </c>
      <c r="Q272" s="117" t="s">
        <v>23</v>
      </c>
      <c r="R272" s="117" t="s">
        <v>23</v>
      </c>
      <c r="S272" s="117" t="s">
        <v>24</v>
      </c>
      <c r="T272" s="117" t="s">
        <v>24</v>
      </c>
      <c r="U272" s="117" t="s">
        <v>24</v>
      </c>
      <c r="V272" s="117" t="s">
        <v>24</v>
      </c>
      <c r="W272" s="74" t="str">
        <f t="shared" si="175"/>
        <v/>
      </c>
      <c r="X272" s="74" t="str">
        <f t="shared" si="176"/>
        <v>x</v>
      </c>
      <c r="Y272" s="74" t="str">
        <f t="shared" si="177"/>
        <v/>
      </c>
      <c r="Z272" s="74" t="str">
        <f t="shared" si="178"/>
        <v>x</v>
      </c>
      <c r="AA272" t="str">
        <f>VLOOKUP($D272,'Tuyến và nhân viên'!$D:$M,6,0)</f>
        <v>HL00594</v>
      </c>
      <c r="AB272" t="str">
        <f>VLOOKUP($D272,'Tuyến và nhân viên'!$D:$M,7,0)</f>
        <v>Quách Ngọc Duyên</v>
      </c>
      <c r="AC272" s="16" t="str">
        <f>IFERROR(VLOOKUP($F272,DSKH!$D:$BF,53,0),"")</f>
        <v>F2</v>
      </c>
      <c r="AD272" s="16" t="str">
        <f>IFERROR(VLOOKUP($F272,DSKH!$D:$BF,54,0),"")</f>
        <v>OTC</v>
      </c>
      <c r="AE272" s="4">
        <f>SUMIFS('Doanh số khách hàng'!$F:$F,'Doanh số khách hàng'!$A:$A,'Chi tiết tuyến'!$F272)</f>
        <v>123333.33333333333</v>
      </c>
      <c r="AF272" s="16" t="str">
        <f t="shared" si="170"/>
        <v>F4</v>
      </c>
      <c r="AG272" s="16" t="str">
        <f t="shared" si="171"/>
        <v>F2</v>
      </c>
      <c r="AH272" t="b">
        <f t="shared" si="179"/>
        <v>0</v>
      </c>
      <c r="AI272" t="b">
        <f t="shared" si="180"/>
        <v>1</v>
      </c>
      <c r="AJ272">
        <f>IFERROR(VLOOKUP($AC272,Master!$D:$E,2,0),"")</f>
        <v>2</v>
      </c>
      <c r="AK272">
        <f>VLOOKUP($AF272,Master!$D:$E,2,0)</f>
        <v>4</v>
      </c>
      <c r="AL272" s="4">
        <f t="shared" si="181"/>
        <v>61666.666666666664</v>
      </c>
      <c r="AM272" t="str">
        <f>IFERROR(VLOOKUP($F272,DSKH!$D:$BF,31,0),"")</f>
        <v>Tỉnh Cà Mau</v>
      </c>
      <c r="AN272" t="str">
        <f>IFERROR(VLOOKUP($F272,DSKH!$D:$BF,29,0),"")</f>
        <v>Phường Láng Tròn</v>
      </c>
      <c r="AO272">
        <f>IFERROR(VLOOKUP($F272,DSKH!$D:$BF,52,0),"")</f>
        <v>123333.33333333333</v>
      </c>
      <c r="AP272">
        <f>IF(L272="x",1+COUNTIFS(AP$4:AP271,"&gt;0",$AA$4:$AA271,$AA271),0)</f>
        <v>0</v>
      </c>
      <c r="AQ272">
        <f>IF(M272="x",1+COUNTIFS(AQ$4:AQ271,"&gt;0",$AA$4:$AA271,$AA271),0)</f>
        <v>19</v>
      </c>
      <c r="AR272">
        <f>IF(N272="x",1+COUNTIFS(AR$4:AR271,"&gt;0",$AA$4:$AA271,$AA271),0)</f>
        <v>0</v>
      </c>
      <c r="AS272">
        <f>IF(O272="x",1+COUNTIFS(AS$4:AS271,"&gt;0",$AA$4:$AA271,$AA271),0)</f>
        <v>0</v>
      </c>
      <c r="AT272">
        <f>IF(P272="x",1+COUNTIFS(AT$4:AT271,"&gt;0",$AA$4:$AA271,$AA271),0)</f>
        <v>0</v>
      </c>
      <c r="AU272">
        <f>IF(Q272="x",1+COUNTIFS(AU$4:AU271,"&gt;0",$AA$4:$AA271,$AA271),0)</f>
        <v>0</v>
      </c>
      <c r="AV272">
        <f>IF(R272="x",1+COUNTIFS(AV$4:AV271,"&gt;0",$AA$4:$AA271,$AA271),0)</f>
        <v>0</v>
      </c>
      <c r="AW272">
        <f t="shared" si="172"/>
        <v>0</v>
      </c>
      <c r="AX272">
        <f t="shared" si="173"/>
        <v>1</v>
      </c>
      <c r="AY272">
        <f t="shared" si="182"/>
        <v>0</v>
      </c>
      <c r="AZ272">
        <f t="shared" si="183"/>
        <v>1</v>
      </c>
      <c r="BA272" s="4">
        <f t="shared" si="184"/>
        <v>0</v>
      </c>
      <c r="BB272" s="4">
        <f t="shared" si="185"/>
        <v>61666.666666666664</v>
      </c>
      <c r="BC272" s="4">
        <f t="shared" si="186"/>
        <v>0</v>
      </c>
      <c r="BD272" s="4">
        <f t="shared" si="187"/>
        <v>0</v>
      </c>
      <c r="BE272" s="4">
        <f t="shared" si="188"/>
        <v>0</v>
      </c>
      <c r="BF272" s="4">
        <f t="shared" si="189"/>
        <v>0</v>
      </c>
      <c r="BG272" s="4">
        <f t="shared" si="190"/>
        <v>0</v>
      </c>
      <c r="BH272" s="4">
        <f t="shared" si="191"/>
        <v>0</v>
      </c>
      <c r="BI272" s="4">
        <f t="shared" si="192"/>
        <v>1</v>
      </c>
      <c r="BJ272" s="4">
        <f t="shared" si="193"/>
        <v>0</v>
      </c>
      <c r="BK272" s="4">
        <f t="shared" si="194"/>
        <v>0</v>
      </c>
      <c r="BL272" s="4">
        <f t="shared" si="195"/>
        <v>0</v>
      </c>
      <c r="BM272" s="4">
        <f t="shared" si="196"/>
        <v>0</v>
      </c>
      <c r="BN272" s="4">
        <f t="shared" si="197"/>
        <v>0</v>
      </c>
      <c r="BO272">
        <f>SUMIFS(BH$5:BH272,$AA$5:$AA272,$AA272)</f>
        <v>12</v>
      </c>
      <c r="BP272">
        <f>SUMIFS(BI$5:BI272,$AA$5:$AA272,$AA272)</f>
        <v>12</v>
      </c>
      <c r="BQ272">
        <f>SUMIFS(BJ$5:BJ272,$AA$5:$AA272,$AA272)</f>
        <v>11</v>
      </c>
      <c r="BR272">
        <f>SUMIFS(BK$5:BK272,$AA$5:$AA272,$AA272)</f>
        <v>9</v>
      </c>
      <c r="BS272">
        <f>SUMIFS(BL$5:BL272,$AA$5:$AA272,$AA272)</f>
        <v>12</v>
      </c>
      <c r="BT272">
        <f>SUMIFS(BM$5:BM272,$AA$5:$AA272,$AA272)</f>
        <v>14</v>
      </c>
      <c r="BU272">
        <f>SUMIFS(BN$5:BN272,$AA$5:$AA272,$AA272)</f>
        <v>0</v>
      </c>
      <c r="BV272">
        <f t="shared" si="198"/>
        <v>14</v>
      </c>
      <c r="BW272">
        <f t="shared" si="199"/>
        <v>15</v>
      </c>
      <c r="BX272">
        <f t="shared" si="200"/>
        <v>14</v>
      </c>
      <c r="BY272">
        <f t="shared" si="201"/>
        <v>13</v>
      </c>
      <c r="BZ272">
        <f t="shared" si="202"/>
        <v>15</v>
      </c>
      <c r="CA272">
        <f t="shared" si="203"/>
        <v>21</v>
      </c>
      <c r="CB272">
        <f t="shared" si="204"/>
        <v>0</v>
      </c>
      <c r="CC272">
        <f t="shared" si="205"/>
        <v>12</v>
      </c>
      <c r="CD272">
        <f t="shared" si="206"/>
        <v>15</v>
      </c>
      <c r="CE272" t="str">
        <f>IFERROR(VLOOKUP($AA272,'Tuyến và nhân viên'!$I:$O,7,0),"")</f>
        <v>Trần Văn Khanh</v>
      </c>
      <c r="CF272">
        <f t="shared" si="207"/>
        <v>2</v>
      </c>
      <c r="CG272">
        <f t="shared" si="208"/>
        <v>1</v>
      </c>
      <c r="CH272">
        <f>COUNTIFS($L272:L272,"x")</f>
        <v>0</v>
      </c>
      <c r="CI272">
        <f>COUNTIFS($L272:M272,"x")</f>
        <v>1</v>
      </c>
      <c r="CJ272">
        <f>COUNTIFS($L272:N272,"x")</f>
        <v>1</v>
      </c>
      <c r="CK272">
        <f>COUNTIFS($L272:O272,"x")</f>
        <v>1</v>
      </c>
      <c r="CL272">
        <f>COUNTIFS($L272:P272,"x")</f>
        <v>1</v>
      </c>
      <c r="CM272">
        <f>COUNTIFS($L272:Q272,"x")</f>
        <v>1</v>
      </c>
      <c r="CN272">
        <f>COUNTIFS($L272:R272,"x")</f>
        <v>1</v>
      </c>
      <c r="CO272" t="str" cm="1">
        <f t="array" ref="CO272">IFERROR(INDEX($CH$4:$CN$4,0,MATCH(1,$CH272:$CN272,0)),"")</f>
        <v>Thứ 3</v>
      </c>
      <c r="CP272" t="str" cm="1">
        <f t="array" ref="CP272">IFERROR(INDEX($CH$4:$CN$4,0,MATCH(2,$CH272:$CN272,0)),"")</f>
        <v/>
      </c>
      <c r="CQ272" t="str">
        <f t="shared" si="209"/>
        <v>Thứ 3</v>
      </c>
      <c r="CR272" t="str">
        <f t="shared" si="174"/>
        <v>F2 - Tuần 2 &amp; 4</v>
      </c>
    </row>
    <row r="273" spans="1:96" x14ac:dyDescent="0.3">
      <c r="A273" s="117" t="s">
        <v>36142</v>
      </c>
      <c r="B273" s="118" t="s">
        <v>33266</v>
      </c>
      <c r="C273" s="118" t="s">
        <v>33267</v>
      </c>
      <c r="D273" s="118" t="s">
        <v>39659</v>
      </c>
      <c r="E273" s="118" t="s">
        <v>39660</v>
      </c>
      <c r="F273" s="118" t="s">
        <v>37643</v>
      </c>
      <c r="G273" s="118" t="s">
        <v>37644</v>
      </c>
      <c r="H273" s="118" t="s">
        <v>37651</v>
      </c>
      <c r="I273" s="118" t="s">
        <v>22</v>
      </c>
      <c r="J273" s="119" t="s">
        <v>39658</v>
      </c>
      <c r="K273" s="119" t="s">
        <v>23</v>
      </c>
      <c r="L273" s="117" t="s">
        <v>24</v>
      </c>
      <c r="M273" s="117" t="s">
        <v>23</v>
      </c>
      <c r="N273" s="117" t="s">
        <v>23</v>
      </c>
      <c r="O273" s="117" t="s">
        <v>23</v>
      </c>
      <c r="P273" s="117" t="s">
        <v>23</v>
      </c>
      <c r="Q273" s="117" t="s">
        <v>23</v>
      </c>
      <c r="R273" s="117" t="s">
        <v>23</v>
      </c>
      <c r="S273" s="117" t="s">
        <v>24</v>
      </c>
      <c r="T273" s="117" t="s">
        <v>24</v>
      </c>
      <c r="U273" s="117" t="s">
        <v>24</v>
      </c>
      <c r="V273" s="117" t="s">
        <v>24</v>
      </c>
      <c r="W273" s="74" t="str">
        <f t="shared" si="175"/>
        <v/>
      </c>
      <c r="X273" s="74" t="str">
        <f t="shared" si="176"/>
        <v>x</v>
      </c>
      <c r="Y273" s="74" t="str">
        <f t="shared" si="177"/>
        <v/>
      </c>
      <c r="Z273" s="74" t="str">
        <f t="shared" si="178"/>
        <v>x</v>
      </c>
      <c r="AA273" t="str">
        <f>VLOOKUP($D273,'Tuyến và nhân viên'!$D:$M,6,0)</f>
        <v>HL00594</v>
      </c>
      <c r="AB273" t="str">
        <f>VLOOKUP($D273,'Tuyến và nhân viên'!$D:$M,7,0)</f>
        <v>Quách Ngọc Duyên</v>
      </c>
      <c r="AC273" s="16" t="str">
        <f>IFERROR(VLOOKUP($F273,DSKH!$D:$BF,53,0),"")</f>
        <v>F2</v>
      </c>
      <c r="AD273" s="16" t="str">
        <f>IFERROR(VLOOKUP($F273,DSKH!$D:$BF,54,0),"")</f>
        <v>OTC</v>
      </c>
      <c r="AE273" s="4">
        <f>SUMIFS('Doanh số khách hàng'!$F:$F,'Doanh số khách hàng'!$A:$A,'Chi tiết tuyến'!$F273)</f>
        <v>0</v>
      </c>
      <c r="AF273" s="16" t="str">
        <f t="shared" si="170"/>
        <v>F4</v>
      </c>
      <c r="AG273" s="16" t="str">
        <f t="shared" si="171"/>
        <v>F2</v>
      </c>
      <c r="AH273" t="b">
        <f t="shared" si="179"/>
        <v>0</v>
      </c>
      <c r="AI273" t="b">
        <f t="shared" si="180"/>
        <v>1</v>
      </c>
      <c r="AJ273">
        <f>IFERROR(VLOOKUP($AC273,Master!$D:$E,2,0),"")</f>
        <v>2</v>
      </c>
      <c r="AK273">
        <f>VLOOKUP($AF273,Master!$D:$E,2,0)</f>
        <v>4</v>
      </c>
      <c r="AL273" s="4">
        <f t="shared" si="181"/>
        <v>0</v>
      </c>
      <c r="AM273" t="str">
        <f>IFERROR(VLOOKUP($F273,DSKH!$D:$BF,31,0),"")</f>
        <v>Tỉnh Cà Mau</v>
      </c>
      <c r="AN273" t="str">
        <f>IFERROR(VLOOKUP($F273,DSKH!$D:$BF,29,0),"")</f>
        <v>Xã Đông Hải</v>
      </c>
      <c r="AO273">
        <f>IFERROR(VLOOKUP($F273,DSKH!$D:$BF,52,0),"")</f>
        <v>0</v>
      </c>
      <c r="AP273">
        <f>IF(L273="x",1+COUNTIFS(AP$4:AP272,"&gt;0",$AA$4:$AA272,$AA272),0)</f>
        <v>20</v>
      </c>
      <c r="AQ273">
        <f>IF(M273="x",1+COUNTIFS(AQ$4:AQ272,"&gt;0",$AA$4:$AA272,$AA272),0)</f>
        <v>0</v>
      </c>
      <c r="AR273">
        <f>IF(N273="x",1+COUNTIFS(AR$4:AR272,"&gt;0",$AA$4:$AA272,$AA272),0)</f>
        <v>0</v>
      </c>
      <c r="AS273">
        <f>IF(O273="x",1+COUNTIFS(AS$4:AS272,"&gt;0",$AA$4:$AA272,$AA272),0)</f>
        <v>0</v>
      </c>
      <c r="AT273">
        <f>IF(P273="x",1+COUNTIFS(AT$4:AT272,"&gt;0",$AA$4:$AA272,$AA272),0)</f>
        <v>0</v>
      </c>
      <c r="AU273">
        <f>IF(Q273="x",1+COUNTIFS(AU$4:AU272,"&gt;0",$AA$4:$AA272,$AA272),0)</f>
        <v>0</v>
      </c>
      <c r="AV273">
        <f>IF(R273="x",1+COUNTIFS(AV$4:AV272,"&gt;0",$AA$4:$AA272,$AA272),0)</f>
        <v>0</v>
      </c>
      <c r="AW273">
        <f t="shared" si="172"/>
        <v>0</v>
      </c>
      <c r="AX273">
        <f t="shared" si="173"/>
        <v>1</v>
      </c>
      <c r="AY273">
        <f t="shared" si="182"/>
        <v>0</v>
      </c>
      <c r="AZ273">
        <f t="shared" si="183"/>
        <v>1</v>
      </c>
      <c r="BA273" s="4">
        <f t="shared" si="184"/>
        <v>0</v>
      </c>
      <c r="BB273" s="4">
        <f t="shared" si="185"/>
        <v>0</v>
      </c>
      <c r="BC273" s="4">
        <f t="shared" si="186"/>
        <v>0</v>
      </c>
      <c r="BD273" s="4">
        <f t="shared" si="187"/>
        <v>0</v>
      </c>
      <c r="BE273" s="4">
        <f t="shared" si="188"/>
        <v>0</v>
      </c>
      <c r="BF273" s="4">
        <f t="shared" si="189"/>
        <v>0</v>
      </c>
      <c r="BG273" s="4">
        <f t="shared" si="190"/>
        <v>0</v>
      </c>
      <c r="BH273" s="4">
        <f t="shared" si="191"/>
        <v>1</v>
      </c>
      <c r="BI273" s="4">
        <f t="shared" si="192"/>
        <v>0</v>
      </c>
      <c r="BJ273" s="4">
        <f t="shared" si="193"/>
        <v>0</v>
      </c>
      <c r="BK273" s="4">
        <f t="shared" si="194"/>
        <v>0</v>
      </c>
      <c r="BL273" s="4">
        <f t="shared" si="195"/>
        <v>0</v>
      </c>
      <c r="BM273" s="4">
        <f t="shared" si="196"/>
        <v>0</v>
      </c>
      <c r="BN273" s="4">
        <f t="shared" si="197"/>
        <v>0</v>
      </c>
      <c r="BO273">
        <f>SUMIFS(BH$5:BH273,$AA$5:$AA273,$AA273)</f>
        <v>13</v>
      </c>
      <c r="BP273">
        <f>SUMIFS(BI$5:BI273,$AA$5:$AA273,$AA273)</f>
        <v>12</v>
      </c>
      <c r="BQ273">
        <f>SUMIFS(BJ$5:BJ273,$AA$5:$AA273,$AA273)</f>
        <v>11</v>
      </c>
      <c r="BR273">
        <f>SUMIFS(BK$5:BK273,$AA$5:$AA273,$AA273)</f>
        <v>9</v>
      </c>
      <c r="BS273">
        <f>SUMIFS(BL$5:BL273,$AA$5:$AA273,$AA273)</f>
        <v>12</v>
      </c>
      <c r="BT273">
        <f>SUMIFS(BM$5:BM273,$AA$5:$AA273,$AA273)</f>
        <v>14</v>
      </c>
      <c r="BU273">
        <f>SUMIFS(BN$5:BN273,$AA$5:$AA273,$AA273)</f>
        <v>0</v>
      </c>
      <c r="BV273">
        <f t="shared" si="198"/>
        <v>14</v>
      </c>
      <c r="BW273">
        <f t="shared" si="199"/>
        <v>15</v>
      </c>
      <c r="BX273">
        <f t="shared" si="200"/>
        <v>14</v>
      </c>
      <c r="BY273">
        <f t="shared" si="201"/>
        <v>13</v>
      </c>
      <c r="BZ273">
        <f t="shared" si="202"/>
        <v>15</v>
      </c>
      <c r="CA273">
        <f t="shared" si="203"/>
        <v>21</v>
      </c>
      <c r="CB273">
        <f t="shared" si="204"/>
        <v>0</v>
      </c>
      <c r="CC273">
        <f t="shared" si="205"/>
        <v>13</v>
      </c>
      <c r="CD273">
        <f t="shared" si="206"/>
        <v>14</v>
      </c>
      <c r="CE273" t="str">
        <f>IFERROR(VLOOKUP($AA273,'Tuyến và nhân viên'!$I:$O,7,0),"")</f>
        <v>Trần Văn Khanh</v>
      </c>
      <c r="CF273">
        <f t="shared" si="207"/>
        <v>2</v>
      </c>
      <c r="CG273">
        <f t="shared" si="208"/>
        <v>1</v>
      </c>
      <c r="CH273">
        <f>COUNTIFS($L273:L273,"x")</f>
        <v>1</v>
      </c>
      <c r="CI273">
        <f>COUNTIFS($L273:M273,"x")</f>
        <v>1</v>
      </c>
      <c r="CJ273">
        <f>COUNTIFS($L273:N273,"x")</f>
        <v>1</v>
      </c>
      <c r="CK273">
        <f>COUNTIFS($L273:O273,"x")</f>
        <v>1</v>
      </c>
      <c r="CL273">
        <f>COUNTIFS($L273:P273,"x")</f>
        <v>1</v>
      </c>
      <c r="CM273">
        <f>COUNTIFS($L273:Q273,"x")</f>
        <v>1</v>
      </c>
      <c r="CN273">
        <f>COUNTIFS($L273:R273,"x")</f>
        <v>1</v>
      </c>
      <c r="CO273" t="str" cm="1">
        <f t="array" ref="CO273">IFERROR(INDEX($CH$4:$CN$4,0,MATCH(1,$CH273:$CN273,0)),"")</f>
        <v>Thứ 2</v>
      </c>
      <c r="CP273" t="str" cm="1">
        <f t="array" ref="CP273">IFERROR(INDEX($CH$4:$CN$4,0,MATCH(2,$CH273:$CN273,0)),"")</f>
        <v/>
      </c>
      <c r="CQ273" t="str">
        <f t="shared" si="209"/>
        <v>Thứ 2</v>
      </c>
      <c r="CR273" t="str">
        <f t="shared" si="174"/>
        <v>F2 - Tuần 2 &amp; 4</v>
      </c>
    </row>
    <row r="274" spans="1:96" x14ac:dyDescent="0.3">
      <c r="A274" s="117" t="s">
        <v>36151</v>
      </c>
      <c r="B274" s="118" t="s">
        <v>33266</v>
      </c>
      <c r="C274" s="118" t="s">
        <v>33267</v>
      </c>
      <c r="D274" s="118" t="s">
        <v>39659</v>
      </c>
      <c r="E274" s="118" t="s">
        <v>39660</v>
      </c>
      <c r="F274" s="118" t="s">
        <v>17603</v>
      </c>
      <c r="G274" s="118" t="s">
        <v>37654</v>
      </c>
      <c r="H274" s="118" t="s">
        <v>37660</v>
      </c>
      <c r="I274" s="118" t="s">
        <v>22</v>
      </c>
      <c r="J274" s="119" t="s">
        <v>39658</v>
      </c>
      <c r="K274" s="119" t="s">
        <v>23</v>
      </c>
      <c r="L274" s="117" t="s">
        <v>23</v>
      </c>
      <c r="M274" s="117" t="s">
        <v>23</v>
      </c>
      <c r="N274" s="117" t="s">
        <v>23</v>
      </c>
      <c r="O274" s="117" t="s">
        <v>23</v>
      </c>
      <c r="P274" s="117" t="s">
        <v>23</v>
      </c>
      <c r="Q274" s="117" t="s">
        <v>24</v>
      </c>
      <c r="R274" s="117" t="s">
        <v>23</v>
      </c>
      <c r="S274" s="117" t="s">
        <v>24</v>
      </c>
      <c r="T274" s="117" t="s">
        <v>24</v>
      </c>
      <c r="U274" s="117" t="s">
        <v>24</v>
      </c>
      <c r="V274" s="117" t="s">
        <v>24</v>
      </c>
      <c r="W274" s="74" t="str">
        <f t="shared" si="175"/>
        <v>x</v>
      </c>
      <c r="X274" s="74" t="str">
        <f t="shared" si="176"/>
        <v>x</v>
      </c>
      <c r="Y274" s="74" t="str">
        <f t="shared" si="177"/>
        <v>x</v>
      </c>
      <c r="Z274" s="74" t="str">
        <f t="shared" si="178"/>
        <v>x</v>
      </c>
      <c r="AA274" t="str">
        <f>VLOOKUP($D274,'Tuyến và nhân viên'!$D:$M,6,0)</f>
        <v>HL00594</v>
      </c>
      <c r="AB274" t="str">
        <f>VLOOKUP($D274,'Tuyến và nhân viên'!$D:$M,7,0)</f>
        <v>Quách Ngọc Duyên</v>
      </c>
      <c r="AC274" s="16" t="str">
        <f>IFERROR(VLOOKUP($F274,DSKH!$D:$BF,53,0),"")</f>
        <v>F4</v>
      </c>
      <c r="AD274" s="16" t="str">
        <f>IFERROR(VLOOKUP($F274,DSKH!$D:$BF,54,0),"")</f>
        <v>OTC</v>
      </c>
      <c r="AE274" s="4">
        <f>SUMIFS('Doanh số khách hàng'!$F:$F,'Doanh số khách hàng'!$A:$A,'Chi tiết tuyến'!$F274)</f>
        <v>806193.33333333337</v>
      </c>
      <c r="AF274" s="16" t="str">
        <f t="shared" si="170"/>
        <v>F4</v>
      </c>
      <c r="AG274" s="16" t="str">
        <f t="shared" si="171"/>
        <v>F4</v>
      </c>
      <c r="AH274" t="b">
        <f t="shared" si="179"/>
        <v>1</v>
      </c>
      <c r="AI274" t="b">
        <f t="shared" si="180"/>
        <v>1</v>
      </c>
      <c r="AJ274">
        <f>IFERROR(VLOOKUP($AC274,Master!$D:$E,2,0),"")</f>
        <v>4</v>
      </c>
      <c r="AK274">
        <f>VLOOKUP($AF274,Master!$D:$E,2,0)</f>
        <v>4</v>
      </c>
      <c r="AL274" s="4">
        <f t="shared" si="181"/>
        <v>201548.33333333334</v>
      </c>
      <c r="AM274" t="str">
        <f>IFERROR(VLOOKUP($F274,DSKH!$D:$BF,31,0),"")</f>
        <v>Tỉnh Cà Mau</v>
      </c>
      <c r="AN274" t="str">
        <f>IFERROR(VLOOKUP($F274,DSKH!$D:$BF,29,0),"")</f>
        <v>Xã Châu Thới</v>
      </c>
      <c r="AO274">
        <f>IFERROR(VLOOKUP($F274,DSKH!$D:$BF,52,0),"")</f>
        <v>806193.33333333337</v>
      </c>
      <c r="AP274">
        <f>IF(L274="x",1+COUNTIFS(AP$4:AP273,"&gt;0",$AA$4:$AA273,$AA273),0)</f>
        <v>0</v>
      </c>
      <c r="AQ274">
        <f>IF(M274="x",1+COUNTIFS(AQ$4:AQ273,"&gt;0",$AA$4:$AA273,$AA273),0)</f>
        <v>0</v>
      </c>
      <c r="AR274">
        <f>IF(N274="x",1+COUNTIFS(AR$4:AR273,"&gt;0",$AA$4:$AA273,$AA273),0)</f>
        <v>0</v>
      </c>
      <c r="AS274">
        <f>IF(O274="x",1+COUNTIFS(AS$4:AS273,"&gt;0",$AA$4:$AA273,$AA273),0)</f>
        <v>0</v>
      </c>
      <c r="AT274">
        <f>IF(P274="x",1+COUNTIFS(AT$4:AT273,"&gt;0",$AA$4:$AA273,$AA273),0)</f>
        <v>0</v>
      </c>
      <c r="AU274">
        <f>IF(Q274="x",1+COUNTIFS(AU$4:AU273,"&gt;0",$AA$4:$AA273,$AA273),0)</f>
        <v>22</v>
      </c>
      <c r="AV274">
        <f>IF(R274="x",1+COUNTIFS(AV$4:AV273,"&gt;0",$AA$4:$AA273,$AA273),0)</f>
        <v>0</v>
      </c>
      <c r="AW274">
        <f t="shared" si="172"/>
        <v>1</v>
      </c>
      <c r="AX274">
        <f t="shared" si="173"/>
        <v>1</v>
      </c>
      <c r="AY274">
        <f t="shared" si="182"/>
        <v>1</v>
      </c>
      <c r="AZ274">
        <f t="shared" si="183"/>
        <v>1</v>
      </c>
      <c r="BA274" s="4">
        <f t="shared" si="184"/>
        <v>0</v>
      </c>
      <c r="BB274" s="4">
        <f t="shared" si="185"/>
        <v>0</v>
      </c>
      <c r="BC274" s="4">
        <f t="shared" si="186"/>
        <v>0</v>
      </c>
      <c r="BD274" s="4">
        <f t="shared" si="187"/>
        <v>0</v>
      </c>
      <c r="BE274" s="4">
        <f t="shared" si="188"/>
        <v>0</v>
      </c>
      <c r="BF274" s="4">
        <f t="shared" si="189"/>
        <v>201548.33333333334</v>
      </c>
      <c r="BG274" s="4">
        <f t="shared" si="190"/>
        <v>0</v>
      </c>
      <c r="BH274" s="4">
        <f t="shared" si="191"/>
        <v>0</v>
      </c>
      <c r="BI274" s="4">
        <f t="shared" si="192"/>
        <v>0</v>
      </c>
      <c r="BJ274" s="4">
        <f t="shared" si="193"/>
        <v>0</v>
      </c>
      <c r="BK274" s="4">
        <f t="shared" si="194"/>
        <v>0</v>
      </c>
      <c r="BL274" s="4">
        <f t="shared" si="195"/>
        <v>0</v>
      </c>
      <c r="BM274" s="4">
        <f t="shared" si="196"/>
        <v>0</v>
      </c>
      <c r="BN274" s="4">
        <f t="shared" si="197"/>
        <v>0</v>
      </c>
      <c r="BO274">
        <f>SUMIFS(BH$5:BH274,$AA$5:$AA274,$AA274)</f>
        <v>13</v>
      </c>
      <c r="BP274">
        <f>SUMIFS(BI$5:BI274,$AA$5:$AA274,$AA274)</f>
        <v>12</v>
      </c>
      <c r="BQ274">
        <f>SUMIFS(BJ$5:BJ274,$AA$5:$AA274,$AA274)</f>
        <v>11</v>
      </c>
      <c r="BR274">
        <f>SUMIFS(BK$5:BK274,$AA$5:$AA274,$AA274)</f>
        <v>9</v>
      </c>
      <c r="BS274">
        <f>SUMIFS(BL$5:BL274,$AA$5:$AA274,$AA274)</f>
        <v>12</v>
      </c>
      <c r="BT274">
        <f>SUMIFS(BM$5:BM274,$AA$5:$AA274,$AA274)</f>
        <v>14</v>
      </c>
      <c r="BU274">
        <f>SUMIFS(BN$5:BN274,$AA$5:$AA274,$AA274)</f>
        <v>0</v>
      </c>
      <c r="BV274">
        <f t="shared" si="198"/>
        <v>14</v>
      </c>
      <c r="BW274">
        <f t="shared" si="199"/>
        <v>15</v>
      </c>
      <c r="BX274">
        <f t="shared" si="200"/>
        <v>14</v>
      </c>
      <c r="BY274">
        <f t="shared" si="201"/>
        <v>13</v>
      </c>
      <c r="BZ274">
        <f t="shared" si="202"/>
        <v>15</v>
      </c>
      <c r="CA274">
        <f t="shared" si="203"/>
        <v>21</v>
      </c>
      <c r="CB274">
        <f t="shared" si="204"/>
        <v>0</v>
      </c>
      <c r="CC274">
        <f t="shared" si="205"/>
        <v>0</v>
      </c>
      <c r="CD274">
        <f t="shared" si="206"/>
        <v>0</v>
      </c>
      <c r="CE274" t="str">
        <f>IFERROR(VLOOKUP($AA274,'Tuyến và nhân viên'!$I:$O,7,0),"")</f>
        <v>Trần Văn Khanh</v>
      </c>
      <c r="CF274">
        <f t="shared" si="207"/>
        <v>4</v>
      </c>
      <c r="CG274">
        <f t="shared" si="208"/>
        <v>1</v>
      </c>
      <c r="CH274">
        <f>COUNTIFS($L274:L274,"x")</f>
        <v>0</v>
      </c>
      <c r="CI274">
        <f>COUNTIFS($L274:M274,"x")</f>
        <v>0</v>
      </c>
      <c r="CJ274">
        <f>COUNTIFS($L274:N274,"x")</f>
        <v>0</v>
      </c>
      <c r="CK274">
        <f>COUNTIFS($L274:O274,"x")</f>
        <v>0</v>
      </c>
      <c r="CL274">
        <f>COUNTIFS($L274:P274,"x")</f>
        <v>0</v>
      </c>
      <c r="CM274">
        <f>COUNTIFS($L274:Q274,"x")</f>
        <v>1</v>
      </c>
      <c r="CN274">
        <f>COUNTIFS($L274:R274,"x")</f>
        <v>1</v>
      </c>
      <c r="CO274" t="str" cm="1">
        <f t="array" ref="CO274">IFERROR(INDEX($CH$4:$CN$4,0,MATCH(1,$CH274:$CN274,0)),"")</f>
        <v>Thứ 7</v>
      </c>
      <c r="CP274" t="str" cm="1">
        <f t="array" ref="CP274">IFERROR(INDEX($CH$4:$CN$4,0,MATCH(2,$CH274:$CN274,0)),"")</f>
        <v/>
      </c>
      <c r="CQ274" t="str">
        <f t="shared" si="209"/>
        <v>Thứ 7</v>
      </c>
      <c r="CR274" t="str">
        <f t="shared" si="174"/>
        <v>F4 - Tất cả các tuần</v>
      </c>
    </row>
    <row r="275" spans="1:96" x14ac:dyDescent="0.3">
      <c r="A275" s="117" t="s">
        <v>36160</v>
      </c>
      <c r="B275" s="118" t="s">
        <v>33266</v>
      </c>
      <c r="C275" s="118" t="s">
        <v>33267</v>
      </c>
      <c r="D275" s="118" t="s">
        <v>39659</v>
      </c>
      <c r="E275" s="118" t="s">
        <v>39660</v>
      </c>
      <c r="F275" s="118" t="s">
        <v>18314</v>
      </c>
      <c r="G275" s="118" t="s">
        <v>37664</v>
      </c>
      <c r="H275" s="118" t="s">
        <v>37668</v>
      </c>
      <c r="I275" s="118" t="s">
        <v>22</v>
      </c>
      <c r="J275" s="119" t="s">
        <v>39658</v>
      </c>
      <c r="K275" s="119" t="s">
        <v>23</v>
      </c>
      <c r="L275" s="117" t="s">
        <v>23</v>
      </c>
      <c r="M275" s="117" t="s">
        <v>23</v>
      </c>
      <c r="N275" s="117" t="s">
        <v>23</v>
      </c>
      <c r="O275" s="117" t="s">
        <v>24</v>
      </c>
      <c r="P275" s="117" t="s">
        <v>23</v>
      </c>
      <c r="Q275" s="117" t="s">
        <v>23</v>
      </c>
      <c r="R275" s="117" t="s">
        <v>23</v>
      </c>
      <c r="S275" s="117" t="s">
        <v>24</v>
      </c>
      <c r="T275" s="117" t="s">
        <v>24</v>
      </c>
      <c r="U275" s="117" t="s">
        <v>24</v>
      </c>
      <c r="V275" s="117" t="s">
        <v>24</v>
      </c>
      <c r="W275" s="74" t="str">
        <f t="shared" si="175"/>
        <v>x</v>
      </c>
      <c r="X275" s="74" t="str">
        <f t="shared" si="176"/>
        <v>x</v>
      </c>
      <c r="Y275" s="74" t="str">
        <f t="shared" si="177"/>
        <v>x</v>
      </c>
      <c r="Z275" s="74" t="str">
        <f t="shared" si="178"/>
        <v>x</v>
      </c>
      <c r="AA275" t="str">
        <f>VLOOKUP($D275,'Tuyến và nhân viên'!$D:$M,6,0)</f>
        <v>HL00594</v>
      </c>
      <c r="AB275" t="str">
        <f>VLOOKUP($D275,'Tuyến và nhân viên'!$D:$M,7,0)</f>
        <v>Quách Ngọc Duyên</v>
      </c>
      <c r="AC275" s="16" t="str">
        <f>IFERROR(VLOOKUP($F275,DSKH!$D:$BF,53,0),"")</f>
        <v>F4</v>
      </c>
      <c r="AD275" s="16" t="str">
        <f>IFERROR(VLOOKUP($F275,DSKH!$D:$BF,54,0),"")</f>
        <v>OTC</v>
      </c>
      <c r="AE275" s="4">
        <f>SUMIFS('Doanh số khách hàng'!$F:$F,'Doanh số khách hàng'!$A:$A,'Chi tiết tuyến'!$F275)</f>
        <v>1731553.3333333333</v>
      </c>
      <c r="AF275" s="16" t="str">
        <f t="shared" si="170"/>
        <v>F4</v>
      </c>
      <c r="AG275" s="16" t="str">
        <f t="shared" si="171"/>
        <v>F4</v>
      </c>
      <c r="AH275" t="b">
        <f t="shared" si="179"/>
        <v>1</v>
      </c>
      <c r="AI275" t="b">
        <f t="shared" si="180"/>
        <v>1</v>
      </c>
      <c r="AJ275">
        <f>IFERROR(VLOOKUP($AC275,Master!$D:$E,2,0),"")</f>
        <v>4</v>
      </c>
      <c r="AK275">
        <f>VLOOKUP($AF275,Master!$D:$E,2,0)</f>
        <v>4</v>
      </c>
      <c r="AL275" s="4">
        <f t="shared" si="181"/>
        <v>432888.33333333331</v>
      </c>
      <c r="AM275" t="str">
        <f>IFERROR(VLOOKUP($F275,DSKH!$D:$BF,31,0),"")</f>
        <v>Tỉnh Cà Mau</v>
      </c>
      <c r="AN275" t="str">
        <f>IFERROR(VLOOKUP($F275,DSKH!$D:$BF,29,0),"")</f>
        <v>Xã Phước Long</v>
      </c>
      <c r="AO275">
        <f>IFERROR(VLOOKUP($F275,DSKH!$D:$BF,52,0),"")</f>
        <v>1731553.3333333333</v>
      </c>
      <c r="AP275">
        <f>IF(L275="x",1+COUNTIFS(AP$4:AP274,"&gt;0",$AA$4:$AA274,$AA274),0)</f>
        <v>0</v>
      </c>
      <c r="AQ275">
        <f>IF(M275="x",1+COUNTIFS(AQ$4:AQ274,"&gt;0",$AA$4:$AA274,$AA274),0)</f>
        <v>0</v>
      </c>
      <c r="AR275">
        <f>IF(N275="x",1+COUNTIFS(AR$4:AR274,"&gt;0",$AA$4:$AA274,$AA274),0)</f>
        <v>0</v>
      </c>
      <c r="AS275">
        <f>IF(O275="x",1+COUNTIFS(AS$4:AS274,"&gt;0",$AA$4:$AA274,$AA274),0)</f>
        <v>21</v>
      </c>
      <c r="AT275">
        <f>IF(P275="x",1+COUNTIFS(AT$4:AT274,"&gt;0",$AA$4:$AA274,$AA274),0)</f>
        <v>0</v>
      </c>
      <c r="AU275">
        <f>IF(Q275="x",1+COUNTIFS(AU$4:AU274,"&gt;0",$AA$4:$AA274,$AA274),0)</f>
        <v>0</v>
      </c>
      <c r="AV275">
        <f>IF(R275="x",1+COUNTIFS(AV$4:AV274,"&gt;0",$AA$4:$AA274,$AA274),0)</f>
        <v>0</v>
      </c>
      <c r="AW275">
        <f t="shared" si="172"/>
        <v>1</v>
      </c>
      <c r="AX275">
        <f t="shared" si="173"/>
        <v>1</v>
      </c>
      <c r="AY275">
        <f t="shared" si="182"/>
        <v>1</v>
      </c>
      <c r="AZ275">
        <f t="shared" si="183"/>
        <v>1</v>
      </c>
      <c r="BA275" s="4">
        <f t="shared" si="184"/>
        <v>0</v>
      </c>
      <c r="BB275" s="4">
        <f t="shared" si="185"/>
        <v>0</v>
      </c>
      <c r="BC275" s="4">
        <f t="shared" si="186"/>
        <v>0</v>
      </c>
      <c r="BD275" s="4">
        <f t="shared" si="187"/>
        <v>432888.33333333331</v>
      </c>
      <c r="BE275" s="4">
        <f t="shared" si="188"/>
        <v>0</v>
      </c>
      <c r="BF275" s="4">
        <f t="shared" si="189"/>
        <v>0</v>
      </c>
      <c r="BG275" s="4">
        <f t="shared" si="190"/>
        <v>0</v>
      </c>
      <c r="BH275" s="4">
        <f t="shared" si="191"/>
        <v>0</v>
      </c>
      <c r="BI275" s="4">
        <f t="shared" si="192"/>
        <v>0</v>
      </c>
      <c r="BJ275" s="4">
        <f t="shared" si="193"/>
        <v>0</v>
      </c>
      <c r="BK275" s="4">
        <f t="shared" si="194"/>
        <v>0</v>
      </c>
      <c r="BL275" s="4">
        <f t="shared" si="195"/>
        <v>0</v>
      </c>
      <c r="BM275" s="4">
        <f t="shared" si="196"/>
        <v>0</v>
      </c>
      <c r="BN275" s="4">
        <f t="shared" si="197"/>
        <v>0</v>
      </c>
      <c r="BO275">
        <f>SUMIFS(BH$5:BH275,$AA$5:$AA275,$AA275)</f>
        <v>13</v>
      </c>
      <c r="BP275">
        <f>SUMIFS(BI$5:BI275,$AA$5:$AA275,$AA275)</f>
        <v>12</v>
      </c>
      <c r="BQ275">
        <f>SUMIFS(BJ$5:BJ275,$AA$5:$AA275,$AA275)</f>
        <v>11</v>
      </c>
      <c r="BR275">
        <f>SUMIFS(BK$5:BK275,$AA$5:$AA275,$AA275)</f>
        <v>9</v>
      </c>
      <c r="BS275">
        <f>SUMIFS(BL$5:BL275,$AA$5:$AA275,$AA275)</f>
        <v>12</v>
      </c>
      <c r="BT275">
        <f>SUMIFS(BM$5:BM275,$AA$5:$AA275,$AA275)</f>
        <v>14</v>
      </c>
      <c r="BU275">
        <f>SUMIFS(BN$5:BN275,$AA$5:$AA275,$AA275)</f>
        <v>0</v>
      </c>
      <c r="BV275">
        <f t="shared" si="198"/>
        <v>14</v>
      </c>
      <c r="BW275">
        <f t="shared" si="199"/>
        <v>15</v>
      </c>
      <c r="BX275">
        <f t="shared" si="200"/>
        <v>14</v>
      </c>
      <c r="BY275">
        <f t="shared" si="201"/>
        <v>13</v>
      </c>
      <c r="BZ275">
        <f t="shared" si="202"/>
        <v>15</v>
      </c>
      <c r="CA275">
        <f t="shared" si="203"/>
        <v>21</v>
      </c>
      <c r="CB275">
        <f t="shared" si="204"/>
        <v>0</v>
      </c>
      <c r="CC275">
        <f t="shared" si="205"/>
        <v>0</v>
      </c>
      <c r="CD275">
        <f t="shared" si="206"/>
        <v>0</v>
      </c>
      <c r="CE275" t="str">
        <f>IFERROR(VLOOKUP($AA275,'Tuyến và nhân viên'!$I:$O,7,0),"")</f>
        <v>Trần Văn Khanh</v>
      </c>
      <c r="CF275">
        <f t="shared" si="207"/>
        <v>4</v>
      </c>
      <c r="CG275">
        <f t="shared" si="208"/>
        <v>1</v>
      </c>
      <c r="CH275">
        <f>COUNTIFS($L275:L275,"x")</f>
        <v>0</v>
      </c>
      <c r="CI275">
        <f>COUNTIFS($L275:M275,"x")</f>
        <v>0</v>
      </c>
      <c r="CJ275">
        <f>COUNTIFS($L275:N275,"x")</f>
        <v>0</v>
      </c>
      <c r="CK275">
        <f>COUNTIFS($L275:O275,"x")</f>
        <v>1</v>
      </c>
      <c r="CL275">
        <f>COUNTIFS($L275:P275,"x")</f>
        <v>1</v>
      </c>
      <c r="CM275">
        <f>COUNTIFS($L275:Q275,"x")</f>
        <v>1</v>
      </c>
      <c r="CN275">
        <f>COUNTIFS($L275:R275,"x")</f>
        <v>1</v>
      </c>
      <c r="CO275" t="str" cm="1">
        <f t="array" ref="CO275">IFERROR(INDEX($CH$4:$CN$4,0,MATCH(1,$CH275:$CN275,0)),"")</f>
        <v>Thứ 5</v>
      </c>
      <c r="CP275" t="str" cm="1">
        <f t="array" ref="CP275">IFERROR(INDEX($CH$4:$CN$4,0,MATCH(2,$CH275:$CN275,0)),"")</f>
        <v/>
      </c>
      <c r="CQ275" t="str">
        <f t="shared" si="209"/>
        <v>Thứ 5</v>
      </c>
      <c r="CR275" t="str">
        <f t="shared" si="174"/>
        <v>F4 - Tất cả các tuần</v>
      </c>
    </row>
    <row r="276" spans="1:96" x14ac:dyDescent="0.3">
      <c r="A276" s="117" t="s">
        <v>36170</v>
      </c>
      <c r="B276" s="118" t="s">
        <v>33266</v>
      </c>
      <c r="C276" s="118" t="s">
        <v>33267</v>
      </c>
      <c r="D276" s="118" t="s">
        <v>39659</v>
      </c>
      <c r="E276" s="118" t="s">
        <v>39660</v>
      </c>
      <c r="F276" s="118" t="s">
        <v>19138</v>
      </c>
      <c r="G276" s="118" t="s">
        <v>37737</v>
      </c>
      <c r="H276" s="118" t="s">
        <v>37741</v>
      </c>
      <c r="I276" s="118" t="s">
        <v>22</v>
      </c>
      <c r="J276" s="119" t="s">
        <v>39658</v>
      </c>
      <c r="K276" s="119" t="s">
        <v>23</v>
      </c>
      <c r="L276" s="117" t="s">
        <v>23</v>
      </c>
      <c r="M276" s="117" t="s">
        <v>23</v>
      </c>
      <c r="N276" s="117" t="s">
        <v>24</v>
      </c>
      <c r="O276" s="117" t="s">
        <v>23</v>
      </c>
      <c r="P276" s="117" t="s">
        <v>23</v>
      </c>
      <c r="Q276" s="117" t="s">
        <v>23</v>
      </c>
      <c r="R276" s="117" t="s">
        <v>23</v>
      </c>
      <c r="S276" s="117" t="s">
        <v>24</v>
      </c>
      <c r="T276" s="117" t="s">
        <v>24</v>
      </c>
      <c r="U276" s="117" t="s">
        <v>24</v>
      </c>
      <c r="V276" s="117" t="s">
        <v>24</v>
      </c>
      <c r="W276" s="74" t="str">
        <f t="shared" si="175"/>
        <v>x</v>
      </c>
      <c r="X276" s="74" t="str">
        <f t="shared" si="176"/>
        <v>x</v>
      </c>
      <c r="Y276" s="74" t="str">
        <f t="shared" si="177"/>
        <v>x</v>
      </c>
      <c r="Z276" s="74" t="str">
        <f t="shared" si="178"/>
        <v>x</v>
      </c>
      <c r="AA276" t="str">
        <f>VLOOKUP($D276,'Tuyến và nhân viên'!$D:$M,6,0)</f>
        <v>HL00594</v>
      </c>
      <c r="AB276" t="str">
        <f>VLOOKUP($D276,'Tuyến và nhân viên'!$D:$M,7,0)</f>
        <v>Quách Ngọc Duyên</v>
      </c>
      <c r="AC276" s="16" t="str">
        <f>IFERROR(VLOOKUP($F276,DSKH!$D:$BF,53,0),"")</f>
        <v>F4</v>
      </c>
      <c r="AD276" s="16" t="str">
        <f>IFERROR(VLOOKUP($F276,DSKH!$D:$BF,54,0),"")</f>
        <v>OTC</v>
      </c>
      <c r="AE276" s="4">
        <f>SUMIFS('Doanh số khách hàng'!$F:$F,'Doanh số khách hàng'!$A:$A,'Chi tiết tuyến'!$F276)</f>
        <v>579066.66666666663</v>
      </c>
      <c r="AF276" s="16" t="str">
        <f t="shared" si="170"/>
        <v>F4</v>
      </c>
      <c r="AG276" s="16" t="str">
        <f t="shared" si="171"/>
        <v>F4</v>
      </c>
      <c r="AH276" t="b">
        <f t="shared" si="179"/>
        <v>1</v>
      </c>
      <c r="AI276" t="b">
        <f t="shared" si="180"/>
        <v>1</v>
      </c>
      <c r="AJ276">
        <f>IFERROR(VLOOKUP($AC276,Master!$D:$E,2,0),"")</f>
        <v>4</v>
      </c>
      <c r="AK276">
        <f>VLOOKUP($AF276,Master!$D:$E,2,0)</f>
        <v>4</v>
      </c>
      <c r="AL276" s="4">
        <f t="shared" si="181"/>
        <v>144766.66666666666</v>
      </c>
      <c r="AM276" t="str">
        <f>IFERROR(VLOOKUP($F276,DSKH!$D:$BF,31,0),"")</f>
        <v>Tỉnh Cà Mau</v>
      </c>
      <c r="AN276" t="str">
        <f>IFERROR(VLOOKUP($F276,DSKH!$D:$BF,29,0),"")</f>
        <v>Xã Vĩnh Hậu</v>
      </c>
      <c r="AO276">
        <f>IFERROR(VLOOKUP($F276,DSKH!$D:$BF,52,0),"")</f>
        <v>579066.66666666663</v>
      </c>
      <c r="AP276">
        <f>IF(L276="x",1+COUNTIFS(AP$4:AP275,"&gt;0",$AA$4:$AA275,$AA275),0)</f>
        <v>0</v>
      </c>
      <c r="AQ276">
        <f>IF(M276="x",1+COUNTIFS(AQ$4:AQ275,"&gt;0",$AA$4:$AA275,$AA275),0)</f>
        <v>0</v>
      </c>
      <c r="AR276">
        <f>IF(N276="x",1+COUNTIFS(AR$4:AR275,"&gt;0",$AA$4:$AA275,$AA275),0)</f>
        <v>23</v>
      </c>
      <c r="AS276">
        <f>IF(O276="x",1+COUNTIFS(AS$4:AS275,"&gt;0",$AA$4:$AA275,$AA275),0)</f>
        <v>0</v>
      </c>
      <c r="AT276">
        <f>IF(P276="x",1+COUNTIFS(AT$4:AT275,"&gt;0",$AA$4:$AA275,$AA275),0)</f>
        <v>0</v>
      </c>
      <c r="AU276">
        <f>IF(Q276="x",1+COUNTIFS(AU$4:AU275,"&gt;0",$AA$4:$AA275,$AA275),0)</f>
        <v>0</v>
      </c>
      <c r="AV276">
        <f>IF(R276="x",1+COUNTIFS(AV$4:AV275,"&gt;0",$AA$4:$AA275,$AA275),0)</f>
        <v>0</v>
      </c>
      <c r="AW276">
        <f t="shared" si="172"/>
        <v>1</v>
      </c>
      <c r="AX276">
        <f t="shared" si="173"/>
        <v>1</v>
      </c>
      <c r="AY276">
        <f t="shared" si="182"/>
        <v>1</v>
      </c>
      <c r="AZ276">
        <f t="shared" si="183"/>
        <v>1</v>
      </c>
      <c r="BA276" s="4">
        <f t="shared" si="184"/>
        <v>0</v>
      </c>
      <c r="BB276" s="4">
        <f t="shared" si="185"/>
        <v>0</v>
      </c>
      <c r="BC276" s="4">
        <f t="shared" si="186"/>
        <v>144766.66666666666</v>
      </c>
      <c r="BD276" s="4">
        <f t="shared" si="187"/>
        <v>0</v>
      </c>
      <c r="BE276" s="4">
        <f t="shared" si="188"/>
        <v>0</v>
      </c>
      <c r="BF276" s="4">
        <f t="shared" si="189"/>
        <v>0</v>
      </c>
      <c r="BG276" s="4">
        <f t="shared" si="190"/>
        <v>0</v>
      </c>
      <c r="BH276" s="4">
        <f t="shared" si="191"/>
        <v>0</v>
      </c>
      <c r="BI276" s="4">
        <f t="shared" si="192"/>
        <v>0</v>
      </c>
      <c r="BJ276" s="4">
        <f t="shared" si="193"/>
        <v>0</v>
      </c>
      <c r="BK276" s="4">
        <f t="shared" si="194"/>
        <v>0</v>
      </c>
      <c r="BL276" s="4">
        <f t="shared" si="195"/>
        <v>0</v>
      </c>
      <c r="BM276" s="4">
        <f t="shared" si="196"/>
        <v>0</v>
      </c>
      <c r="BN276" s="4">
        <f t="shared" si="197"/>
        <v>0</v>
      </c>
      <c r="BO276">
        <f>SUMIFS(BH$5:BH276,$AA$5:$AA276,$AA276)</f>
        <v>13</v>
      </c>
      <c r="BP276">
        <f>SUMIFS(BI$5:BI276,$AA$5:$AA276,$AA276)</f>
        <v>12</v>
      </c>
      <c r="BQ276">
        <f>SUMIFS(BJ$5:BJ276,$AA$5:$AA276,$AA276)</f>
        <v>11</v>
      </c>
      <c r="BR276">
        <f>SUMIFS(BK$5:BK276,$AA$5:$AA276,$AA276)</f>
        <v>9</v>
      </c>
      <c r="BS276">
        <f>SUMIFS(BL$5:BL276,$AA$5:$AA276,$AA276)</f>
        <v>12</v>
      </c>
      <c r="BT276">
        <f>SUMIFS(BM$5:BM276,$AA$5:$AA276,$AA276)</f>
        <v>14</v>
      </c>
      <c r="BU276">
        <f>SUMIFS(BN$5:BN276,$AA$5:$AA276,$AA276)</f>
        <v>0</v>
      </c>
      <c r="BV276">
        <f t="shared" si="198"/>
        <v>14</v>
      </c>
      <c r="BW276">
        <f t="shared" si="199"/>
        <v>15</v>
      </c>
      <c r="BX276">
        <f t="shared" si="200"/>
        <v>14</v>
      </c>
      <c r="BY276">
        <f t="shared" si="201"/>
        <v>13</v>
      </c>
      <c r="BZ276">
        <f t="shared" si="202"/>
        <v>15</v>
      </c>
      <c r="CA276">
        <f t="shared" si="203"/>
        <v>21</v>
      </c>
      <c r="CB276">
        <f t="shared" si="204"/>
        <v>0</v>
      </c>
      <c r="CC276">
        <f t="shared" si="205"/>
        <v>0</v>
      </c>
      <c r="CD276">
        <f t="shared" si="206"/>
        <v>0</v>
      </c>
      <c r="CE276" t="str">
        <f>IFERROR(VLOOKUP($AA276,'Tuyến và nhân viên'!$I:$O,7,0),"")</f>
        <v>Trần Văn Khanh</v>
      </c>
      <c r="CF276">
        <f t="shared" si="207"/>
        <v>4</v>
      </c>
      <c r="CG276">
        <f t="shared" si="208"/>
        <v>1</v>
      </c>
      <c r="CH276">
        <f>COUNTIFS($L276:L276,"x")</f>
        <v>0</v>
      </c>
      <c r="CI276">
        <f>COUNTIFS($L276:M276,"x")</f>
        <v>0</v>
      </c>
      <c r="CJ276">
        <f>COUNTIFS($L276:N276,"x")</f>
        <v>1</v>
      </c>
      <c r="CK276">
        <f>COUNTIFS($L276:O276,"x")</f>
        <v>1</v>
      </c>
      <c r="CL276">
        <f>COUNTIFS($L276:P276,"x")</f>
        <v>1</v>
      </c>
      <c r="CM276">
        <f>COUNTIFS($L276:Q276,"x")</f>
        <v>1</v>
      </c>
      <c r="CN276">
        <f>COUNTIFS($L276:R276,"x")</f>
        <v>1</v>
      </c>
      <c r="CO276" t="str" cm="1">
        <f t="array" ref="CO276">IFERROR(INDEX($CH$4:$CN$4,0,MATCH(1,$CH276:$CN276,0)),"")</f>
        <v>Thứ 4</v>
      </c>
      <c r="CP276" t="str" cm="1">
        <f t="array" ref="CP276">IFERROR(INDEX($CH$4:$CN$4,0,MATCH(2,$CH276:$CN276,0)),"")</f>
        <v/>
      </c>
      <c r="CQ276" t="str">
        <f t="shared" si="209"/>
        <v>Thứ 4</v>
      </c>
      <c r="CR276" t="str">
        <f t="shared" si="174"/>
        <v>F4 - Tất cả các tuần</v>
      </c>
    </row>
    <row r="277" spans="1:96" x14ac:dyDescent="0.3">
      <c r="A277" s="117" t="s">
        <v>36178</v>
      </c>
      <c r="B277" s="118" t="s">
        <v>33266</v>
      </c>
      <c r="C277" s="118" t="s">
        <v>33267</v>
      </c>
      <c r="D277" s="118" t="s">
        <v>39659</v>
      </c>
      <c r="E277" s="118" t="s">
        <v>39660</v>
      </c>
      <c r="F277" s="118" t="s">
        <v>37769</v>
      </c>
      <c r="G277" s="118" t="s">
        <v>37770</v>
      </c>
      <c r="H277" s="118" t="s">
        <v>37777</v>
      </c>
      <c r="I277" s="118" t="s">
        <v>22</v>
      </c>
      <c r="J277" s="119" t="s">
        <v>39658</v>
      </c>
      <c r="K277" s="119" t="s">
        <v>23</v>
      </c>
      <c r="L277" s="117" t="s">
        <v>23</v>
      </c>
      <c r="M277" s="117" t="s">
        <v>23</v>
      </c>
      <c r="N277" s="117" t="s">
        <v>24</v>
      </c>
      <c r="O277" s="117" t="s">
        <v>23</v>
      </c>
      <c r="P277" s="117" t="s">
        <v>23</v>
      </c>
      <c r="Q277" s="117" t="s">
        <v>23</v>
      </c>
      <c r="R277" s="117" t="s">
        <v>23</v>
      </c>
      <c r="S277" s="117" t="s">
        <v>24</v>
      </c>
      <c r="T277" s="117" t="s">
        <v>24</v>
      </c>
      <c r="U277" s="117" t="s">
        <v>24</v>
      </c>
      <c r="V277" s="117" t="s">
        <v>24</v>
      </c>
      <c r="W277" s="74" t="str">
        <f t="shared" si="175"/>
        <v/>
      </c>
      <c r="X277" s="74" t="str">
        <f t="shared" si="176"/>
        <v>x</v>
      </c>
      <c r="Y277" s="74" t="str">
        <f t="shared" si="177"/>
        <v/>
      </c>
      <c r="Z277" s="74" t="str">
        <f t="shared" si="178"/>
        <v>x</v>
      </c>
      <c r="AA277" t="str">
        <f>VLOOKUP($D277,'Tuyến và nhân viên'!$D:$M,6,0)</f>
        <v>HL00594</v>
      </c>
      <c r="AB277" t="str">
        <f>VLOOKUP($D277,'Tuyến và nhân viên'!$D:$M,7,0)</f>
        <v>Quách Ngọc Duyên</v>
      </c>
      <c r="AC277" s="16" t="str">
        <f>IFERROR(VLOOKUP($F277,DSKH!$D:$BF,53,0),"")</f>
        <v>F2</v>
      </c>
      <c r="AD277" s="16" t="str">
        <f>IFERROR(VLOOKUP($F277,DSKH!$D:$BF,54,0),"")</f>
        <v>OTC</v>
      </c>
      <c r="AE277" s="4">
        <f>SUMIFS('Doanh số khách hàng'!$F:$F,'Doanh số khách hàng'!$A:$A,'Chi tiết tuyến'!$F277)</f>
        <v>0</v>
      </c>
      <c r="AF277" s="16" t="str">
        <f t="shared" si="170"/>
        <v>F4</v>
      </c>
      <c r="AG277" s="16" t="str">
        <f t="shared" si="171"/>
        <v>F2</v>
      </c>
      <c r="AH277" t="b">
        <f t="shared" si="179"/>
        <v>0</v>
      </c>
      <c r="AI277" t="b">
        <f t="shared" si="180"/>
        <v>1</v>
      </c>
      <c r="AJ277">
        <f>IFERROR(VLOOKUP($AC277,Master!$D:$E,2,0),"")</f>
        <v>2</v>
      </c>
      <c r="AK277">
        <f>VLOOKUP($AF277,Master!$D:$E,2,0)</f>
        <v>4</v>
      </c>
      <c r="AL277" s="4">
        <f t="shared" si="181"/>
        <v>0</v>
      </c>
      <c r="AM277" t="str">
        <f>IFERROR(VLOOKUP($F277,DSKH!$D:$BF,31,0),"")</f>
        <v>Tỉnh Cà Mau</v>
      </c>
      <c r="AN277" t="str">
        <f>IFERROR(VLOOKUP($F277,DSKH!$D:$BF,29,0),"")</f>
        <v>Xã Hòa Bình</v>
      </c>
      <c r="AO277">
        <f>IFERROR(VLOOKUP($F277,DSKH!$D:$BF,52,0),"")</f>
        <v>0</v>
      </c>
      <c r="AP277">
        <f>IF(L277="x",1+COUNTIFS(AP$4:AP276,"&gt;0",$AA$4:$AA276,$AA276),0)</f>
        <v>0</v>
      </c>
      <c r="AQ277">
        <f>IF(M277="x",1+COUNTIFS(AQ$4:AQ276,"&gt;0",$AA$4:$AA276,$AA276),0)</f>
        <v>0</v>
      </c>
      <c r="AR277">
        <f>IF(N277="x",1+COUNTIFS(AR$4:AR276,"&gt;0",$AA$4:$AA276,$AA276),0)</f>
        <v>24</v>
      </c>
      <c r="AS277">
        <f>IF(O277="x",1+COUNTIFS(AS$4:AS276,"&gt;0",$AA$4:$AA276,$AA276),0)</f>
        <v>0</v>
      </c>
      <c r="AT277">
        <f>IF(P277="x",1+COUNTIFS(AT$4:AT276,"&gt;0",$AA$4:$AA276,$AA276),0)</f>
        <v>0</v>
      </c>
      <c r="AU277">
        <f>IF(Q277="x",1+COUNTIFS(AU$4:AU276,"&gt;0",$AA$4:$AA276,$AA276),0)</f>
        <v>0</v>
      </c>
      <c r="AV277">
        <f>IF(R277="x",1+COUNTIFS(AV$4:AV276,"&gt;0",$AA$4:$AA276,$AA276),0)</f>
        <v>0</v>
      </c>
      <c r="AW277">
        <f t="shared" si="172"/>
        <v>0</v>
      </c>
      <c r="AX277">
        <f t="shared" si="173"/>
        <v>1</v>
      </c>
      <c r="AY277">
        <f t="shared" si="182"/>
        <v>0</v>
      </c>
      <c r="AZ277">
        <f t="shared" si="183"/>
        <v>1</v>
      </c>
      <c r="BA277" s="4">
        <f t="shared" si="184"/>
        <v>0</v>
      </c>
      <c r="BB277" s="4">
        <f t="shared" si="185"/>
        <v>0</v>
      </c>
      <c r="BC277" s="4">
        <f t="shared" si="186"/>
        <v>0</v>
      </c>
      <c r="BD277" s="4">
        <f t="shared" si="187"/>
        <v>0</v>
      </c>
      <c r="BE277" s="4">
        <f t="shared" si="188"/>
        <v>0</v>
      </c>
      <c r="BF277" s="4">
        <f t="shared" si="189"/>
        <v>0</v>
      </c>
      <c r="BG277" s="4">
        <f t="shared" si="190"/>
        <v>0</v>
      </c>
      <c r="BH277" s="4">
        <f t="shared" si="191"/>
        <v>0</v>
      </c>
      <c r="BI277" s="4">
        <f t="shared" si="192"/>
        <v>0</v>
      </c>
      <c r="BJ277" s="4">
        <f t="shared" si="193"/>
        <v>1</v>
      </c>
      <c r="BK277" s="4">
        <f t="shared" si="194"/>
        <v>0</v>
      </c>
      <c r="BL277" s="4">
        <f t="shared" si="195"/>
        <v>0</v>
      </c>
      <c r="BM277" s="4">
        <f t="shared" si="196"/>
        <v>0</v>
      </c>
      <c r="BN277" s="4">
        <f t="shared" si="197"/>
        <v>0</v>
      </c>
      <c r="BO277">
        <f>SUMIFS(BH$5:BH277,$AA$5:$AA277,$AA277)</f>
        <v>13</v>
      </c>
      <c r="BP277">
        <f>SUMIFS(BI$5:BI277,$AA$5:$AA277,$AA277)</f>
        <v>12</v>
      </c>
      <c r="BQ277">
        <f>SUMIFS(BJ$5:BJ277,$AA$5:$AA277,$AA277)</f>
        <v>12</v>
      </c>
      <c r="BR277">
        <f>SUMIFS(BK$5:BK277,$AA$5:$AA277,$AA277)</f>
        <v>9</v>
      </c>
      <c r="BS277">
        <f>SUMIFS(BL$5:BL277,$AA$5:$AA277,$AA277)</f>
        <v>12</v>
      </c>
      <c r="BT277">
        <f>SUMIFS(BM$5:BM277,$AA$5:$AA277,$AA277)</f>
        <v>14</v>
      </c>
      <c r="BU277">
        <f>SUMIFS(BN$5:BN277,$AA$5:$AA277,$AA277)</f>
        <v>0</v>
      </c>
      <c r="BV277">
        <f t="shared" si="198"/>
        <v>14</v>
      </c>
      <c r="BW277">
        <f t="shared" si="199"/>
        <v>15</v>
      </c>
      <c r="BX277">
        <f t="shared" si="200"/>
        <v>14</v>
      </c>
      <c r="BY277">
        <f t="shared" si="201"/>
        <v>13</v>
      </c>
      <c r="BZ277">
        <f t="shared" si="202"/>
        <v>15</v>
      </c>
      <c r="CA277">
        <f t="shared" si="203"/>
        <v>21</v>
      </c>
      <c r="CB277">
        <f t="shared" si="204"/>
        <v>0</v>
      </c>
      <c r="CC277">
        <f t="shared" si="205"/>
        <v>12</v>
      </c>
      <c r="CD277">
        <f t="shared" si="206"/>
        <v>14</v>
      </c>
      <c r="CE277" t="str">
        <f>IFERROR(VLOOKUP($AA277,'Tuyến và nhân viên'!$I:$O,7,0),"")</f>
        <v>Trần Văn Khanh</v>
      </c>
      <c r="CF277">
        <f t="shared" si="207"/>
        <v>2</v>
      </c>
      <c r="CG277">
        <f t="shared" si="208"/>
        <v>1</v>
      </c>
      <c r="CH277">
        <f>COUNTIFS($L277:L277,"x")</f>
        <v>0</v>
      </c>
      <c r="CI277">
        <f>COUNTIFS($L277:M277,"x")</f>
        <v>0</v>
      </c>
      <c r="CJ277">
        <f>COUNTIFS($L277:N277,"x")</f>
        <v>1</v>
      </c>
      <c r="CK277">
        <f>COUNTIFS($L277:O277,"x")</f>
        <v>1</v>
      </c>
      <c r="CL277">
        <f>COUNTIFS($L277:P277,"x")</f>
        <v>1</v>
      </c>
      <c r="CM277">
        <f>COUNTIFS($L277:Q277,"x")</f>
        <v>1</v>
      </c>
      <c r="CN277">
        <f>COUNTIFS($L277:R277,"x")</f>
        <v>1</v>
      </c>
      <c r="CO277" t="str" cm="1">
        <f t="array" ref="CO277">IFERROR(INDEX($CH$4:$CN$4,0,MATCH(1,$CH277:$CN277,0)),"")</f>
        <v>Thứ 4</v>
      </c>
      <c r="CP277" t="str" cm="1">
        <f t="array" ref="CP277">IFERROR(INDEX($CH$4:$CN$4,0,MATCH(2,$CH277:$CN277,0)),"")</f>
        <v/>
      </c>
      <c r="CQ277" t="str">
        <f t="shared" si="209"/>
        <v>Thứ 4</v>
      </c>
      <c r="CR277" t="str">
        <f t="shared" si="174"/>
        <v>F2 - Tuần 2 &amp; 4</v>
      </c>
    </row>
    <row r="278" spans="1:96" x14ac:dyDescent="0.3">
      <c r="A278" s="117" t="s">
        <v>36186</v>
      </c>
      <c r="B278" s="118" t="s">
        <v>33266</v>
      </c>
      <c r="C278" s="118" t="s">
        <v>33267</v>
      </c>
      <c r="D278" s="118" t="s">
        <v>39659</v>
      </c>
      <c r="E278" s="118" t="s">
        <v>39660</v>
      </c>
      <c r="F278" s="118" t="s">
        <v>28611</v>
      </c>
      <c r="G278" s="118" t="s">
        <v>37815</v>
      </c>
      <c r="H278" s="118" t="s">
        <v>37820</v>
      </c>
      <c r="I278" s="118" t="s">
        <v>22</v>
      </c>
      <c r="J278" s="119" t="s">
        <v>39658</v>
      </c>
      <c r="K278" s="119" t="s">
        <v>23</v>
      </c>
      <c r="L278" s="117" t="s">
        <v>23</v>
      </c>
      <c r="M278" s="117" t="s">
        <v>24</v>
      </c>
      <c r="N278" s="117" t="s">
        <v>23</v>
      </c>
      <c r="O278" s="117" t="s">
        <v>23</v>
      </c>
      <c r="P278" s="117" t="s">
        <v>23</v>
      </c>
      <c r="Q278" s="117" t="s">
        <v>23</v>
      </c>
      <c r="R278" s="117" t="s">
        <v>23</v>
      </c>
      <c r="S278" s="117" t="s">
        <v>24</v>
      </c>
      <c r="T278" s="117" t="s">
        <v>24</v>
      </c>
      <c r="U278" s="117" t="s">
        <v>24</v>
      </c>
      <c r="V278" s="117" t="s">
        <v>24</v>
      </c>
      <c r="W278" s="74" t="str">
        <f t="shared" si="175"/>
        <v/>
      </c>
      <c r="X278" s="74" t="str">
        <f t="shared" si="176"/>
        <v>x</v>
      </c>
      <c r="Y278" s="74" t="str">
        <f t="shared" si="177"/>
        <v/>
      </c>
      <c r="Z278" s="74" t="str">
        <f t="shared" si="178"/>
        <v>x</v>
      </c>
      <c r="AA278" t="str">
        <f>VLOOKUP($D278,'Tuyến và nhân viên'!$D:$M,6,0)</f>
        <v>HL00594</v>
      </c>
      <c r="AB278" t="str">
        <f>VLOOKUP($D278,'Tuyến và nhân viên'!$D:$M,7,0)</f>
        <v>Quách Ngọc Duyên</v>
      </c>
      <c r="AC278" s="16" t="str">
        <f>IFERROR(VLOOKUP($F278,DSKH!$D:$BF,53,0),"")</f>
        <v>F2</v>
      </c>
      <c r="AD278" s="16" t="str">
        <f>IFERROR(VLOOKUP($F278,DSKH!$D:$BF,54,0),"")</f>
        <v>OTC</v>
      </c>
      <c r="AE278" s="4">
        <f>SUMIFS('Doanh số khách hàng'!$F:$F,'Doanh số khách hàng'!$A:$A,'Chi tiết tuyến'!$F278)</f>
        <v>197200</v>
      </c>
      <c r="AF278" s="16" t="str">
        <f t="shared" si="170"/>
        <v>F4</v>
      </c>
      <c r="AG278" s="16" t="str">
        <f t="shared" si="171"/>
        <v>F2</v>
      </c>
      <c r="AH278" t="b">
        <f t="shared" si="179"/>
        <v>0</v>
      </c>
      <c r="AI278" t="b">
        <f t="shared" si="180"/>
        <v>1</v>
      </c>
      <c r="AJ278">
        <f>IFERROR(VLOOKUP($AC278,Master!$D:$E,2,0),"")</f>
        <v>2</v>
      </c>
      <c r="AK278">
        <f>VLOOKUP($AF278,Master!$D:$E,2,0)</f>
        <v>4</v>
      </c>
      <c r="AL278" s="4">
        <f t="shared" si="181"/>
        <v>98600</v>
      </c>
      <c r="AM278" t="str">
        <f>IFERROR(VLOOKUP($F278,DSKH!$D:$BF,31,0),"")</f>
        <v>Tỉnh Cà Mau</v>
      </c>
      <c r="AN278" t="str">
        <f>IFERROR(VLOOKUP($F278,DSKH!$D:$BF,29,0),"")</f>
        <v>Phường Láng Tròn</v>
      </c>
      <c r="AO278">
        <f>IFERROR(VLOOKUP($F278,DSKH!$D:$BF,52,0),"")</f>
        <v>197200</v>
      </c>
      <c r="AP278">
        <f>IF(L278="x",1+COUNTIFS(AP$4:AP277,"&gt;0",$AA$4:$AA277,$AA277),0)</f>
        <v>0</v>
      </c>
      <c r="AQ278">
        <f>IF(M278="x",1+COUNTIFS(AQ$4:AQ277,"&gt;0",$AA$4:$AA277,$AA277),0)</f>
        <v>20</v>
      </c>
      <c r="AR278">
        <f>IF(N278="x",1+COUNTIFS(AR$4:AR277,"&gt;0",$AA$4:$AA277,$AA277),0)</f>
        <v>0</v>
      </c>
      <c r="AS278">
        <f>IF(O278="x",1+COUNTIFS(AS$4:AS277,"&gt;0",$AA$4:$AA277,$AA277),0)</f>
        <v>0</v>
      </c>
      <c r="AT278">
        <f>IF(P278="x",1+COUNTIFS(AT$4:AT277,"&gt;0",$AA$4:$AA277,$AA277),0)</f>
        <v>0</v>
      </c>
      <c r="AU278">
        <f>IF(Q278="x",1+COUNTIFS(AU$4:AU277,"&gt;0",$AA$4:$AA277,$AA277),0)</f>
        <v>0</v>
      </c>
      <c r="AV278">
        <f>IF(R278="x",1+COUNTIFS(AV$4:AV277,"&gt;0",$AA$4:$AA277,$AA277),0)</f>
        <v>0</v>
      </c>
      <c r="AW278">
        <f t="shared" si="172"/>
        <v>0</v>
      </c>
      <c r="AX278">
        <f t="shared" si="173"/>
        <v>1</v>
      </c>
      <c r="AY278">
        <f t="shared" si="182"/>
        <v>0</v>
      </c>
      <c r="AZ278">
        <f t="shared" si="183"/>
        <v>1</v>
      </c>
      <c r="BA278" s="4">
        <f t="shared" si="184"/>
        <v>0</v>
      </c>
      <c r="BB278" s="4">
        <f t="shared" si="185"/>
        <v>98600</v>
      </c>
      <c r="BC278" s="4">
        <f t="shared" si="186"/>
        <v>0</v>
      </c>
      <c r="BD278" s="4">
        <f t="shared" si="187"/>
        <v>0</v>
      </c>
      <c r="BE278" s="4">
        <f t="shared" si="188"/>
        <v>0</v>
      </c>
      <c r="BF278" s="4">
        <f t="shared" si="189"/>
        <v>0</v>
      </c>
      <c r="BG278" s="4">
        <f t="shared" si="190"/>
        <v>0</v>
      </c>
      <c r="BH278" s="4">
        <f t="shared" si="191"/>
        <v>0</v>
      </c>
      <c r="BI278" s="4">
        <f t="shared" si="192"/>
        <v>1</v>
      </c>
      <c r="BJ278" s="4">
        <f t="shared" si="193"/>
        <v>0</v>
      </c>
      <c r="BK278" s="4">
        <f t="shared" si="194"/>
        <v>0</v>
      </c>
      <c r="BL278" s="4">
        <f t="shared" si="195"/>
        <v>0</v>
      </c>
      <c r="BM278" s="4">
        <f t="shared" si="196"/>
        <v>0</v>
      </c>
      <c r="BN278" s="4">
        <f t="shared" si="197"/>
        <v>0</v>
      </c>
      <c r="BO278">
        <f>SUMIFS(BH$5:BH278,$AA$5:$AA278,$AA278)</f>
        <v>13</v>
      </c>
      <c r="BP278">
        <f>SUMIFS(BI$5:BI278,$AA$5:$AA278,$AA278)</f>
        <v>13</v>
      </c>
      <c r="BQ278">
        <f>SUMIFS(BJ$5:BJ278,$AA$5:$AA278,$AA278)</f>
        <v>12</v>
      </c>
      <c r="BR278">
        <f>SUMIFS(BK$5:BK278,$AA$5:$AA278,$AA278)</f>
        <v>9</v>
      </c>
      <c r="BS278">
        <f>SUMIFS(BL$5:BL278,$AA$5:$AA278,$AA278)</f>
        <v>12</v>
      </c>
      <c r="BT278">
        <f>SUMIFS(BM$5:BM278,$AA$5:$AA278,$AA278)</f>
        <v>14</v>
      </c>
      <c r="BU278">
        <f>SUMIFS(BN$5:BN278,$AA$5:$AA278,$AA278)</f>
        <v>0</v>
      </c>
      <c r="BV278">
        <f t="shared" si="198"/>
        <v>14</v>
      </c>
      <c r="BW278">
        <f t="shared" si="199"/>
        <v>15</v>
      </c>
      <c r="BX278">
        <f t="shared" si="200"/>
        <v>14</v>
      </c>
      <c r="BY278">
        <f t="shared" si="201"/>
        <v>13</v>
      </c>
      <c r="BZ278">
        <f t="shared" si="202"/>
        <v>15</v>
      </c>
      <c r="CA278">
        <f t="shared" si="203"/>
        <v>21</v>
      </c>
      <c r="CB278">
        <f t="shared" si="204"/>
        <v>0</v>
      </c>
      <c r="CC278">
        <f t="shared" si="205"/>
        <v>13</v>
      </c>
      <c r="CD278">
        <f t="shared" si="206"/>
        <v>15</v>
      </c>
      <c r="CE278" t="str">
        <f>IFERROR(VLOOKUP($AA278,'Tuyến và nhân viên'!$I:$O,7,0),"")</f>
        <v>Trần Văn Khanh</v>
      </c>
      <c r="CF278">
        <f t="shared" si="207"/>
        <v>2</v>
      </c>
      <c r="CG278">
        <f t="shared" si="208"/>
        <v>1</v>
      </c>
      <c r="CH278">
        <f>COUNTIFS($L278:L278,"x")</f>
        <v>0</v>
      </c>
      <c r="CI278">
        <f>COUNTIFS($L278:M278,"x")</f>
        <v>1</v>
      </c>
      <c r="CJ278">
        <f>COUNTIFS($L278:N278,"x")</f>
        <v>1</v>
      </c>
      <c r="CK278">
        <f>COUNTIFS($L278:O278,"x")</f>
        <v>1</v>
      </c>
      <c r="CL278">
        <f>COUNTIFS($L278:P278,"x")</f>
        <v>1</v>
      </c>
      <c r="CM278">
        <f>COUNTIFS($L278:Q278,"x")</f>
        <v>1</v>
      </c>
      <c r="CN278">
        <f>COUNTIFS($L278:R278,"x")</f>
        <v>1</v>
      </c>
      <c r="CO278" t="str" cm="1">
        <f t="array" ref="CO278">IFERROR(INDEX($CH$4:$CN$4,0,MATCH(1,$CH278:$CN278,0)),"")</f>
        <v>Thứ 3</v>
      </c>
      <c r="CP278" t="str" cm="1">
        <f t="array" ref="CP278">IFERROR(INDEX($CH$4:$CN$4,0,MATCH(2,$CH278:$CN278,0)),"")</f>
        <v/>
      </c>
      <c r="CQ278" t="str">
        <f t="shared" si="209"/>
        <v>Thứ 3</v>
      </c>
      <c r="CR278" t="str">
        <f t="shared" si="174"/>
        <v>F2 - Tuần 2 &amp; 4</v>
      </c>
    </row>
    <row r="279" spans="1:96" x14ac:dyDescent="0.3">
      <c r="A279" s="117" t="s">
        <v>36196</v>
      </c>
      <c r="B279" s="118" t="s">
        <v>33266</v>
      </c>
      <c r="C279" s="118" t="s">
        <v>33267</v>
      </c>
      <c r="D279" s="118" t="s">
        <v>39659</v>
      </c>
      <c r="E279" s="118" t="s">
        <v>39660</v>
      </c>
      <c r="F279" s="118" t="s">
        <v>12838</v>
      </c>
      <c r="G279" s="118" t="s">
        <v>37890</v>
      </c>
      <c r="H279" s="118" t="s">
        <v>37226</v>
      </c>
      <c r="I279" s="118" t="s">
        <v>22</v>
      </c>
      <c r="J279" s="119" t="s">
        <v>39658</v>
      </c>
      <c r="K279" s="119" t="s">
        <v>23</v>
      </c>
      <c r="L279" s="117" t="s">
        <v>23</v>
      </c>
      <c r="M279" s="117" t="s">
        <v>23</v>
      </c>
      <c r="N279" s="117" t="s">
        <v>23</v>
      </c>
      <c r="O279" s="117" t="s">
        <v>23</v>
      </c>
      <c r="P279" s="117" t="s">
        <v>24</v>
      </c>
      <c r="Q279" s="117" t="s">
        <v>23</v>
      </c>
      <c r="R279" s="117" t="s">
        <v>23</v>
      </c>
      <c r="S279" s="117" t="s">
        <v>24</v>
      </c>
      <c r="T279" s="117" t="s">
        <v>24</v>
      </c>
      <c r="U279" s="117" t="s">
        <v>24</v>
      </c>
      <c r="V279" s="117" t="s">
        <v>24</v>
      </c>
      <c r="W279" s="74" t="str">
        <f t="shared" si="175"/>
        <v>x</v>
      </c>
      <c r="X279" s="74" t="str">
        <f t="shared" si="176"/>
        <v>x</v>
      </c>
      <c r="Y279" s="74" t="str">
        <f t="shared" si="177"/>
        <v>x</v>
      </c>
      <c r="Z279" s="74" t="str">
        <f t="shared" si="178"/>
        <v>x</v>
      </c>
      <c r="AA279" t="str">
        <f>VLOOKUP($D279,'Tuyến và nhân viên'!$D:$M,6,0)</f>
        <v>HL00594</v>
      </c>
      <c r="AB279" t="str">
        <f>VLOOKUP($D279,'Tuyến và nhân viên'!$D:$M,7,0)</f>
        <v>Quách Ngọc Duyên</v>
      </c>
      <c r="AC279" s="16" t="str">
        <f>IFERROR(VLOOKUP($F279,DSKH!$D:$BF,53,0),"")</f>
        <v>F4</v>
      </c>
      <c r="AD279" s="16" t="str">
        <f>IFERROR(VLOOKUP($F279,DSKH!$D:$BF,54,0),"")</f>
        <v>OTC</v>
      </c>
      <c r="AE279" s="4">
        <f>SUMIFS('Doanh số khách hàng'!$F:$F,'Doanh số khách hàng'!$A:$A,'Chi tiết tuyến'!$F279)</f>
        <v>549853.33333333337</v>
      </c>
      <c r="AF279" s="16" t="str">
        <f t="shared" si="170"/>
        <v>F4</v>
      </c>
      <c r="AG279" s="16" t="str">
        <f t="shared" si="171"/>
        <v>F4</v>
      </c>
      <c r="AH279" t="b">
        <f t="shared" si="179"/>
        <v>1</v>
      </c>
      <c r="AI279" t="b">
        <f t="shared" si="180"/>
        <v>1</v>
      </c>
      <c r="AJ279">
        <f>IFERROR(VLOOKUP($AC279,Master!$D:$E,2,0),"")</f>
        <v>4</v>
      </c>
      <c r="AK279">
        <f>VLOOKUP($AF279,Master!$D:$E,2,0)</f>
        <v>4</v>
      </c>
      <c r="AL279" s="4">
        <f t="shared" si="181"/>
        <v>137463.33333333334</v>
      </c>
      <c r="AM279" t="str">
        <f>IFERROR(VLOOKUP($F279,DSKH!$D:$BF,31,0),"")</f>
        <v>Tỉnh Cà Mau</v>
      </c>
      <c r="AN279" t="str">
        <f>IFERROR(VLOOKUP($F279,DSKH!$D:$BF,29,0),"")</f>
        <v>Xã Ninh Quới</v>
      </c>
      <c r="AO279">
        <f>IFERROR(VLOOKUP($F279,DSKH!$D:$BF,52,0),"")</f>
        <v>549853.33333333337</v>
      </c>
      <c r="AP279">
        <f>IF(L279="x",1+COUNTIFS(AP$4:AP278,"&gt;0",$AA$4:$AA278,$AA278),0)</f>
        <v>0</v>
      </c>
      <c r="AQ279">
        <f>IF(M279="x",1+COUNTIFS(AQ$4:AQ278,"&gt;0",$AA$4:$AA278,$AA278),0)</f>
        <v>0</v>
      </c>
      <c r="AR279">
        <f>IF(N279="x",1+COUNTIFS(AR$4:AR278,"&gt;0",$AA$4:$AA278,$AA278),0)</f>
        <v>0</v>
      </c>
      <c r="AS279">
        <f>IF(O279="x",1+COUNTIFS(AS$4:AS278,"&gt;0",$AA$4:$AA278,$AA278),0)</f>
        <v>0</v>
      </c>
      <c r="AT279">
        <f>IF(P279="x",1+COUNTIFS(AT$4:AT278,"&gt;0",$AA$4:$AA278,$AA278),0)</f>
        <v>24</v>
      </c>
      <c r="AU279">
        <f>IF(Q279="x",1+COUNTIFS(AU$4:AU278,"&gt;0",$AA$4:$AA278,$AA278),0)</f>
        <v>0</v>
      </c>
      <c r="AV279">
        <f>IF(R279="x",1+COUNTIFS(AV$4:AV278,"&gt;0",$AA$4:$AA278,$AA278),0)</f>
        <v>0</v>
      </c>
      <c r="AW279">
        <f t="shared" si="172"/>
        <v>1</v>
      </c>
      <c r="AX279">
        <f t="shared" si="173"/>
        <v>1</v>
      </c>
      <c r="AY279">
        <f t="shared" si="182"/>
        <v>1</v>
      </c>
      <c r="AZ279">
        <f t="shared" si="183"/>
        <v>1</v>
      </c>
      <c r="BA279" s="4">
        <f t="shared" si="184"/>
        <v>0</v>
      </c>
      <c r="BB279" s="4">
        <f t="shared" si="185"/>
        <v>0</v>
      </c>
      <c r="BC279" s="4">
        <f t="shared" si="186"/>
        <v>0</v>
      </c>
      <c r="BD279" s="4">
        <f t="shared" si="187"/>
        <v>0</v>
      </c>
      <c r="BE279" s="4">
        <f t="shared" si="188"/>
        <v>137463.33333333334</v>
      </c>
      <c r="BF279" s="4">
        <f t="shared" si="189"/>
        <v>0</v>
      </c>
      <c r="BG279" s="4">
        <f t="shared" si="190"/>
        <v>0</v>
      </c>
      <c r="BH279" s="4">
        <f t="shared" si="191"/>
        <v>0</v>
      </c>
      <c r="BI279" s="4">
        <f t="shared" si="192"/>
        <v>0</v>
      </c>
      <c r="BJ279" s="4">
        <f t="shared" si="193"/>
        <v>0</v>
      </c>
      <c r="BK279" s="4">
        <f t="shared" si="194"/>
        <v>0</v>
      </c>
      <c r="BL279" s="4">
        <f t="shared" si="195"/>
        <v>0</v>
      </c>
      <c r="BM279" s="4">
        <f t="shared" si="196"/>
        <v>0</v>
      </c>
      <c r="BN279" s="4">
        <f t="shared" si="197"/>
        <v>0</v>
      </c>
      <c r="BO279">
        <f>SUMIFS(BH$5:BH279,$AA$5:$AA279,$AA279)</f>
        <v>13</v>
      </c>
      <c r="BP279">
        <f>SUMIFS(BI$5:BI279,$AA$5:$AA279,$AA279)</f>
        <v>13</v>
      </c>
      <c r="BQ279">
        <f>SUMIFS(BJ$5:BJ279,$AA$5:$AA279,$AA279)</f>
        <v>12</v>
      </c>
      <c r="BR279">
        <f>SUMIFS(BK$5:BK279,$AA$5:$AA279,$AA279)</f>
        <v>9</v>
      </c>
      <c r="BS279">
        <f>SUMIFS(BL$5:BL279,$AA$5:$AA279,$AA279)</f>
        <v>12</v>
      </c>
      <c r="BT279">
        <f>SUMIFS(BM$5:BM279,$AA$5:$AA279,$AA279)</f>
        <v>14</v>
      </c>
      <c r="BU279">
        <f>SUMIFS(BN$5:BN279,$AA$5:$AA279,$AA279)</f>
        <v>0</v>
      </c>
      <c r="BV279">
        <f t="shared" si="198"/>
        <v>14</v>
      </c>
      <c r="BW279">
        <f t="shared" si="199"/>
        <v>15</v>
      </c>
      <c r="BX279">
        <f t="shared" si="200"/>
        <v>14</v>
      </c>
      <c r="BY279">
        <f t="shared" si="201"/>
        <v>13</v>
      </c>
      <c r="BZ279">
        <f t="shared" si="202"/>
        <v>15</v>
      </c>
      <c r="CA279">
        <f t="shared" si="203"/>
        <v>21</v>
      </c>
      <c r="CB279">
        <f t="shared" si="204"/>
        <v>0</v>
      </c>
      <c r="CC279">
        <f t="shared" si="205"/>
        <v>0</v>
      </c>
      <c r="CD279">
        <f t="shared" si="206"/>
        <v>0</v>
      </c>
      <c r="CE279" t="str">
        <f>IFERROR(VLOOKUP($AA279,'Tuyến và nhân viên'!$I:$O,7,0),"")</f>
        <v>Trần Văn Khanh</v>
      </c>
      <c r="CF279">
        <f t="shared" si="207"/>
        <v>4</v>
      </c>
      <c r="CG279">
        <f t="shared" si="208"/>
        <v>1</v>
      </c>
      <c r="CH279">
        <f>COUNTIFS($L279:L279,"x")</f>
        <v>0</v>
      </c>
      <c r="CI279">
        <f>COUNTIFS($L279:M279,"x")</f>
        <v>0</v>
      </c>
      <c r="CJ279">
        <f>COUNTIFS($L279:N279,"x")</f>
        <v>0</v>
      </c>
      <c r="CK279">
        <f>COUNTIFS($L279:O279,"x")</f>
        <v>0</v>
      </c>
      <c r="CL279">
        <f>COUNTIFS($L279:P279,"x")</f>
        <v>1</v>
      </c>
      <c r="CM279">
        <f>COUNTIFS($L279:Q279,"x")</f>
        <v>1</v>
      </c>
      <c r="CN279">
        <f>COUNTIFS($L279:R279,"x")</f>
        <v>1</v>
      </c>
      <c r="CO279" t="str" cm="1">
        <f t="array" ref="CO279">IFERROR(INDEX($CH$4:$CN$4,0,MATCH(1,$CH279:$CN279,0)),"")</f>
        <v>Thứ 6</v>
      </c>
      <c r="CP279" t="str" cm="1">
        <f t="array" ref="CP279">IFERROR(INDEX($CH$4:$CN$4,0,MATCH(2,$CH279:$CN279,0)),"")</f>
        <v/>
      </c>
      <c r="CQ279" t="str">
        <f t="shared" si="209"/>
        <v>Thứ 6</v>
      </c>
      <c r="CR279" t="str">
        <f t="shared" si="174"/>
        <v>F4 - Tất cả các tuần</v>
      </c>
    </row>
    <row r="280" spans="1:96" x14ac:dyDescent="0.3">
      <c r="A280" s="117" t="s">
        <v>36205</v>
      </c>
      <c r="B280" s="118" t="s">
        <v>33266</v>
      </c>
      <c r="C280" s="118" t="s">
        <v>33267</v>
      </c>
      <c r="D280" s="118" t="s">
        <v>39659</v>
      </c>
      <c r="E280" s="118" t="s">
        <v>39660</v>
      </c>
      <c r="F280" s="118" t="s">
        <v>38017</v>
      </c>
      <c r="G280" s="118" t="s">
        <v>38018</v>
      </c>
      <c r="H280" s="118" t="s">
        <v>38023</v>
      </c>
      <c r="I280" s="118" t="s">
        <v>22</v>
      </c>
      <c r="J280" s="119" t="s">
        <v>39658</v>
      </c>
      <c r="K280" s="119" t="s">
        <v>23</v>
      </c>
      <c r="L280" s="117" t="s">
        <v>23</v>
      </c>
      <c r="M280" s="117" t="s">
        <v>23</v>
      </c>
      <c r="N280" s="117" t="s">
        <v>23</v>
      </c>
      <c r="O280" s="117" t="s">
        <v>23</v>
      </c>
      <c r="P280" s="117" t="s">
        <v>23</v>
      </c>
      <c r="Q280" s="117" t="s">
        <v>24</v>
      </c>
      <c r="R280" s="117" t="s">
        <v>23</v>
      </c>
      <c r="S280" s="117" t="s">
        <v>24</v>
      </c>
      <c r="T280" s="117" t="s">
        <v>24</v>
      </c>
      <c r="U280" s="117" t="s">
        <v>24</v>
      </c>
      <c r="V280" s="117" t="s">
        <v>24</v>
      </c>
      <c r="W280" s="74" t="str">
        <f t="shared" si="175"/>
        <v/>
      </c>
      <c r="X280" s="74" t="str">
        <f t="shared" si="176"/>
        <v>x</v>
      </c>
      <c r="Y280" s="74" t="str">
        <f t="shared" si="177"/>
        <v/>
      </c>
      <c r="Z280" s="74" t="str">
        <f t="shared" si="178"/>
        <v>x</v>
      </c>
      <c r="AA280" t="str">
        <f>VLOOKUP($D280,'Tuyến và nhân viên'!$D:$M,6,0)</f>
        <v>HL00594</v>
      </c>
      <c r="AB280" t="str">
        <f>VLOOKUP($D280,'Tuyến và nhân viên'!$D:$M,7,0)</f>
        <v>Quách Ngọc Duyên</v>
      </c>
      <c r="AC280" s="16" t="str">
        <f>IFERROR(VLOOKUP($F280,DSKH!$D:$BF,53,0),"")</f>
        <v>F2</v>
      </c>
      <c r="AD280" s="16" t="str">
        <f>IFERROR(VLOOKUP($F280,DSKH!$D:$BF,54,0),"")</f>
        <v>OTC</v>
      </c>
      <c r="AE280" s="4">
        <f>SUMIFS('Doanh số khách hàng'!$F:$F,'Doanh số khách hàng'!$A:$A,'Chi tiết tuyến'!$F280)</f>
        <v>0</v>
      </c>
      <c r="AF280" s="16" t="str">
        <f t="shared" si="170"/>
        <v>F4</v>
      </c>
      <c r="AG280" s="16" t="str">
        <f t="shared" si="171"/>
        <v>F2</v>
      </c>
      <c r="AH280" t="b">
        <f t="shared" si="179"/>
        <v>0</v>
      </c>
      <c r="AI280" t="b">
        <f t="shared" si="180"/>
        <v>1</v>
      </c>
      <c r="AJ280">
        <f>IFERROR(VLOOKUP($AC280,Master!$D:$E,2,0),"")</f>
        <v>2</v>
      </c>
      <c r="AK280">
        <f>VLOOKUP($AF280,Master!$D:$E,2,0)</f>
        <v>4</v>
      </c>
      <c r="AL280" s="4">
        <f t="shared" si="181"/>
        <v>0</v>
      </c>
      <c r="AM280" t="str">
        <f>IFERROR(VLOOKUP($F280,DSKH!$D:$BF,31,0),"")</f>
        <v>Tỉnh Cà Mau</v>
      </c>
      <c r="AN280" t="str">
        <f>IFERROR(VLOOKUP($F280,DSKH!$D:$BF,29,0),"")</f>
        <v>Xã Vĩnh Lợi</v>
      </c>
      <c r="AO280">
        <f>IFERROR(VLOOKUP($F280,DSKH!$D:$BF,52,0),"")</f>
        <v>0</v>
      </c>
      <c r="AP280">
        <f>IF(L280="x",1+COUNTIFS(AP$4:AP279,"&gt;0",$AA$4:$AA279,$AA279),0)</f>
        <v>0</v>
      </c>
      <c r="AQ280">
        <f>IF(M280="x",1+COUNTIFS(AQ$4:AQ279,"&gt;0",$AA$4:$AA279,$AA279),0)</f>
        <v>0</v>
      </c>
      <c r="AR280">
        <f>IF(N280="x",1+COUNTIFS(AR$4:AR279,"&gt;0",$AA$4:$AA279,$AA279),0)</f>
        <v>0</v>
      </c>
      <c r="AS280">
        <f>IF(O280="x",1+COUNTIFS(AS$4:AS279,"&gt;0",$AA$4:$AA279,$AA279),0)</f>
        <v>0</v>
      </c>
      <c r="AT280">
        <f>IF(P280="x",1+COUNTIFS(AT$4:AT279,"&gt;0",$AA$4:$AA279,$AA279),0)</f>
        <v>0</v>
      </c>
      <c r="AU280">
        <f>IF(Q280="x",1+COUNTIFS(AU$4:AU279,"&gt;0",$AA$4:$AA279,$AA279),0)</f>
        <v>23</v>
      </c>
      <c r="AV280">
        <f>IF(R280="x",1+COUNTIFS(AV$4:AV279,"&gt;0",$AA$4:$AA279,$AA279),0)</f>
        <v>0</v>
      </c>
      <c r="AW280">
        <f t="shared" si="172"/>
        <v>0</v>
      </c>
      <c r="AX280">
        <f t="shared" si="173"/>
        <v>1</v>
      </c>
      <c r="AY280">
        <f t="shared" si="182"/>
        <v>0</v>
      </c>
      <c r="AZ280">
        <f t="shared" si="183"/>
        <v>1</v>
      </c>
      <c r="BA280" s="4">
        <f t="shared" si="184"/>
        <v>0</v>
      </c>
      <c r="BB280" s="4">
        <f t="shared" si="185"/>
        <v>0</v>
      </c>
      <c r="BC280" s="4">
        <f t="shared" si="186"/>
        <v>0</v>
      </c>
      <c r="BD280" s="4">
        <f t="shared" si="187"/>
        <v>0</v>
      </c>
      <c r="BE280" s="4">
        <f t="shared" si="188"/>
        <v>0</v>
      </c>
      <c r="BF280" s="4">
        <f t="shared" si="189"/>
        <v>0</v>
      </c>
      <c r="BG280" s="4">
        <f t="shared" si="190"/>
        <v>0</v>
      </c>
      <c r="BH280" s="4">
        <f t="shared" si="191"/>
        <v>0</v>
      </c>
      <c r="BI280" s="4">
        <f t="shared" si="192"/>
        <v>0</v>
      </c>
      <c r="BJ280" s="4">
        <f t="shared" si="193"/>
        <v>0</v>
      </c>
      <c r="BK280" s="4">
        <f t="shared" si="194"/>
        <v>0</v>
      </c>
      <c r="BL280" s="4">
        <f t="shared" si="195"/>
        <v>0</v>
      </c>
      <c r="BM280" s="4">
        <f t="shared" si="196"/>
        <v>1</v>
      </c>
      <c r="BN280" s="4">
        <f t="shared" si="197"/>
        <v>0</v>
      </c>
      <c r="BO280">
        <f>SUMIFS(BH$5:BH280,$AA$5:$AA280,$AA280)</f>
        <v>13</v>
      </c>
      <c r="BP280">
        <f>SUMIFS(BI$5:BI280,$AA$5:$AA280,$AA280)</f>
        <v>13</v>
      </c>
      <c r="BQ280">
        <f>SUMIFS(BJ$5:BJ280,$AA$5:$AA280,$AA280)</f>
        <v>12</v>
      </c>
      <c r="BR280">
        <f>SUMIFS(BK$5:BK280,$AA$5:$AA280,$AA280)</f>
        <v>9</v>
      </c>
      <c r="BS280">
        <f>SUMIFS(BL$5:BL280,$AA$5:$AA280,$AA280)</f>
        <v>12</v>
      </c>
      <c r="BT280">
        <f>SUMIFS(BM$5:BM280,$AA$5:$AA280,$AA280)</f>
        <v>15</v>
      </c>
      <c r="BU280">
        <f>SUMIFS(BN$5:BN280,$AA$5:$AA280,$AA280)</f>
        <v>0</v>
      </c>
      <c r="BV280">
        <f t="shared" si="198"/>
        <v>14</v>
      </c>
      <c r="BW280">
        <f t="shared" si="199"/>
        <v>15</v>
      </c>
      <c r="BX280">
        <f t="shared" si="200"/>
        <v>14</v>
      </c>
      <c r="BY280">
        <f t="shared" si="201"/>
        <v>13</v>
      </c>
      <c r="BZ280">
        <f t="shared" si="202"/>
        <v>15</v>
      </c>
      <c r="CA280">
        <f t="shared" si="203"/>
        <v>21</v>
      </c>
      <c r="CB280">
        <f t="shared" si="204"/>
        <v>0</v>
      </c>
      <c r="CC280">
        <f t="shared" si="205"/>
        <v>15</v>
      </c>
      <c r="CD280">
        <f t="shared" si="206"/>
        <v>21</v>
      </c>
      <c r="CE280" t="str">
        <f>IFERROR(VLOOKUP($AA280,'Tuyến và nhân viên'!$I:$O,7,0),"")</f>
        <v>Trần Văn Khanh</v>
      </c>
      <c r="CF280">
        <f t="shared" si="207"/>
        <v>2</v>
      </c>
      <c r="CG280">
        <f t="shared" si="208"/>
        <v>1</v>
      </c>
      <c r="CH280">
        <f>COUNTIFS($L280:L280,"x")</f>
        <v>0</v>
      </c>
      <c r="CI280">
        <f>COUNTIFS($L280:M280,"x")</f>
        <v>0</v>
      </c>
      <c r="CJ280">
        <f>COUNTIFS($L280:N280,"x")</f>
        <v>0</v>
      </c>
      <c r="CK280">
        <f>COUNTIFS($L280:O280,"x")</f>
        <v>0</v>
      </c>
      <c r="CL280">
        <f>COUNTIFS($L280:P280,"x")</f>
        <v>0</v>
      </c>
      <c r="CM280">
        <f>COUNTIFS($L280:Q280,"x")</f>
        <v>1</v>
      </c>
      <c r="CN280">
        <f>COUNTIFS($L280:R280,"x")</f>
        <v>1</v>
      </c>
      <c r="CO280" t="str" cm="1">
        <f t="array" ref="CO280">IFERROR(INDEX($CH$4:$CN$4,0,MATCH(1,$CH280:$CN280,0)),"")</f>
        <v>Thứ 7</v>
      </c>
      <c r="CP280" t="str" cm="1">
        <f t="array" ref="CP280">IFERROR(INDEX($CH$4:$CN$4,0,MATCH(2,$CH280:$CN280,0)),"")</f>
        <v/>
      </c>
      <c r="CQ280" t="str">
        <f t="shared" si="209"/>
        <v>Thứ 7</v>
      </c>
      <c r="CR280" t="str">
        <f t="shared" si="174"/>
        <v>F2 - Tuần 2 &amp; 4</v>
      </c>
    </row>
    <row r="281" spans="1:96" x14ac:dyDescent="0.3">
      <c r="A281" s="117" t="s">
        <v>36215</v>
      </c>
      <c r="B281" s="118" t="s">
        <v>33266</v>
      </c>
      <c r="C281" s="118" t="s">
        <v>33267</v>
      </c>
      <c r="D281" s="118" t="s">
        <v>39659</v>
      </c>
      <c r="E281" s="118" t="s">
        <v>39660</v>
      </c>
      <c r="F281" s="118" t="s">
        <v>11816</v>
      </c>
      <c r="G281" s="118" t="s">
        <v>38085</v>
      </c>
      <c r="H281" s="118" t="s">
        <v>38092</v>
      </c>
      <c r="I281" s="118" t="s">
        <v>22</v>
      </c>
      <c r="J281" s="119" t="s">
        <v>39658</v>
      </c>
      <c r="K281" s="119" t="s">
        <v>23</v>
      </c>
      <c r="L281" s="117" t="s">
        <v>23</v>
      </c>
      <c r="M281" s="117" t="s">
        <v>23</v>
      </c>
      <c r="N281" s="117" t="s">
        <v>23</v>
      </c>
      <c r="O281" s="117" t="s">
        <v>24</v>
      </c>
      <c r="P281" s="117" t="s">
        <v>23</v>
      </c>
      <c r="Q281" s="117" t="s">
        <v>23</v>
      </c>
      <c r="R281" s="117" t="s">
        <v>23</v>
      </c>
      <c r="S281" s="117" t="s">
        <v>24</v>
      </c>
      <c r="T281" s="117" t="s">
        <v>24</v>
      </c>
      <c r="U281" s="117" t="s">
        <v>24</v>
      </c>
      <c r="V281" s="117" t="s">
        <v>24</v>
      </c>
      <c r="W281" s="74" t="str">
        <f t="shared" si="175"/>
        <v/>
      </c>
      <c r="X281" s="74" t="str">
        <f t="shared" si="176"/>
        <v>x</v>
      </c>
      <c r="Y281" s="74" t="str">
        <f t="shared" si="177"/>
        <v/>
      </c>
      <c r="Z281" s="74" t="str">
        <f t="shared" si="178"/>
        <v>x</v>
      </c>
      <c r="AA281" t="str">
        <f>VLOOKUP($D281,'Tuyến và nhân viên'!$D:$M,6,0)</f>
        <v>HL00594</v>
      </c>
      <c r="AB281" t="str">
        <f>VLOOKUP($D281,'Tuyến và nhân viên'!$D:$M,7,0)</f>
        <v>Quách Ngọc Duyên</v>
      </c>
      <c r="AC281" s="16" t="str">
        <f>IFERROR(VLOOKUP($F281,DSKH!$D:$BF,53,0),"")</f>
        <v>F2</v>
      </c>
      <c r="AD281" s="16" t="str">
        <f>IFERROR(VLOOKUP($F281,DSKH!$D:$BF,54,0),"")</f>
        <v>OTC</v>
      </c>
      <c r="AE281" s="4">
        <f>SUMIFS('Doanh số khách hàng'!$F:$F,'Doanh số khách hàng'!$A:$A,'Chi tiết tuyến'!$F281)</f>
        <v>290640</v>
      </c>
      <c r="AF281" s="16" t="str">
        <f t="shared" si="170"/>
        <v>F4</v>
      </c>
      <c r="AG281" s="16" t="str">
        <f t="shared" si="171"/>
        <v>F2</v>
      </c>
      <c r="AH281" t="b">
        <f t="shared" si="179"/>
        <v>0</v>
      </c>
      <c r="AI281" t="b">
        <f t="shared" si="180"/>
        <v>1</v>
      </c>
      <c r="AJ281">
        <f>IFERROR(VLOOKUP($AC281,Master!$D:$E,2,0),"")</f>
        <v>2</v>
      </c>
      <c r="AK281">
        <f>VLOOKUP($AF281,Master!$D:$E,2,0)</f>
        <v>4</v>
      </c>
      <c r="AL281" s="4">
        <f t="shared" si="181"/>
        <v>145320</v>
      </c>
      <c r="AM281" t="str">
        <f>IFERROR(VLOOKUP($F281,DSKH!$D:$BF,31,0),"")</f>
        <v>Tỉnh Cà Mau</v>
      </c>
      <c r="AN281" t="str">
        <f>IFERROR(VLOOKUP($F281,DSKH!$D:$BF,29,0),"")</f>
        <v>Xã Phước Long</v>
      </c>
      <c r="AO281">
        <f>IFERROR(VLOOKUP($F281,DSKH!$D:$BF,52,0),"")</f>
        <v>290640</v>
      </c>
      <c r="AP281">
        <f>IF(L281="x",1+COUNTIFS(AP$4:AP280,"&gt;0",$AA$4:$AA280,$AA280),0)</f>
        <v>0</v>
      </c>
      <c r="AQ281">
        <f>IF(M281="x",1+COUNTIFS(AQ$4:AQ280,"&gt;0",$AA$4:$AA280,$AA280),0)</f>
        <v>0</v>
      </c>
      <c r="AR281">
        <f>IF(N281="x",1+COUNTIFS(AR$4:AR280,"&gt;0",$AA$4:$AA280,$AA280),0)</f>
        <v>0</v>
      </c>
      <c r="AS281">
        <f>IF(O281="x",1+COUNTIFS(AS$4:AS280,"&gt;0",$AA$4:$AA280,$AA280),0)</f>
        <v>22</v>
      </c>
      <c r="AT281">
        <f>IF(P281="x",1+COUNTIFS(AT$4:AT280,"&gt;0",$AA$4:$AA280,$AA280),0)</f>
        <v>0</v>
      </c>
      <c r="AU281">
        <f>IF(Q281="x",1+COUNTIFS(AU$4:AU280,"&gt;0",$AA$4:$AA280,$AA280),0)</f>
        <v>0</v>
      </c>
      <c r="AV281">
        <f>IF(R281="x",1+COUNTIFS(AV$4:AV280,"&gt;0",$AA$4:$AA280,$AA280),0)</f>
        <v>0</v>
      </c>
      <c r="AW281">
        <f t="shared" si="172"/>
        <v>0</v>
      </c>
      <c r="AX281">
        <f t="shared" si="173"/>
        <v>1</v>
      </c>
      <c r="AY281">
        <f t="shared" si="182"/>
        <v>0</v>
      </c>
      <c r="AZ281">
        <f t="shared" si="183"/>
        <v>1</v>
      </c>
      <c r="BA281" s="4">
        <f t="shared" si="184"/>
        <v>0</v>
      </c>
      <c r="BB281" s="4">
        <f t="shared" si="185"/>
        <v>0</v>
      </c>
      <c r="BC281" s="4">
        <f t="shared" si="186"/>
        <v>0</v>
      </c>
      <c r="BD281" s="4">
        <f t="shared" si="187"/>
        <v>145320</v>
      </c>
      <c r="BE281" s="4">
        <f t="shared" si="188"/>
        <v>0</v>
      </c>
      <c r="BF281" s="4">
        <f t="shared" si="189"/>
        <v>0</v>
      </c>
      <c r="BG281" s="4">
        <f t="shared" si="190"/>
        <v>0</v>
      </c>
      <c r="BH281" s="4">
        <f t="shared" si="191"/>
        <v>0</v>
      </c>
      <c r="BI281" s="4">
        <f t="shared" si="192"/>
        <v>0</v>
      </c>
      <c r="BJ281" s="4">
        <f t="shared" si="193"/>
        <v>0</v>
      </c>
      <c r="BK281" s="4">
        <f t="shared" si="194"/>
        <v>1</v>
      </c>
      <c r="BL281" s="4">
        <f t="shared" si="195"/>
        <v>0</v>
      </c>
      <c r="BM281" s="4">
        <f t="shared" si="196"/>
        <v>0</v>
      </c>
      <c r="BN281" s="4">
        <f t="shared" si="197"/>
        <v>0</v>
      </c>
      <c r="BO281">
        <f>SUMIFS(BH$5:BH281,$AA$5:$AA281,$AA281)</f>
        <v>13</v>
      </c>
      <c r="BP281">
        <f>SUMIFS(BI$5:BI281,$AA$5:$AA281,$AA281)</f>
        <v>13</v>
      </c>
      <c r="BQ281">
        <f>SUMIFS(BJ$5:BJ281,$AA$5:$AA281,$AA281)</f>
        <v>12</v>
      </c>
      <c r="BR281">
        <f>SUMIFS(BK$5:BK281,$AA$5:$AA281,$AA281)</f>
        <v>10</v>
      </c>
      <c r="BS281">
        <f>SUMIFS(BL$5:BL281,$AA$5:$AA281,$AA281)</f>
        <v>12</v>
      </c>
      <c r="BT281">
        <f>SUMIFS(BM$5:BM281,$AA$5:$AA281,$AA281)</f>
        <v>15</v>
      </c>
      <c r="BU281">
        <f>SUMIFS(BN$5:BN281,$AA$5:$AA281,$AA281)</f>
        <v>0</v>
      </c>
      <c r="BV281">
        <f t="shared" si="198"/>
        <v>14</v>
      </c>
      <c r="BW281">
        <f t="shared" si="199"/>
        <v>15</v>
      </c>
      <c r="BX281">
        <f t="shared" si="200"/>
        <v>14</v>
      </c>
      <c r="BY281">
        <f t="shared" si="201"/>
        <v>13</v>
      </c>
      <c r="BZ281">
        <f t="shared" si="202"/>
        <v>15</v>
      </c>
      <c r="CA281">
        <f t="shared" si="203"/>
        <v>21</v>
      </c>
      <c r="CB281">
        <f t="shared" si="204"/>
        <v>0</v>
      </c>
      <c r="CC281">
        <f t="shared" si="205"/>
        <v>10</v>
      </c>
      <c r="CD281">
        <f t="shared" si="206"/>
        <v>13</v>
      </c>
      <c r="CE281" t="str">
        <f>IFERROR(VLOOKUP($AA281,'Tuyến và nhân viên'!$I:$O,7,0),"")</f>
        <v>Trần Văn Khanh</v>
      </c>
      <c r="CF281">
        <f t="shared" si="207"/>
        <v>2</v>
      </c>
      <c r="CG281">
        <f t="shared" si="208"/>
        <v>1</v>
      </c>
      <c r="CH281">
        <f>COUNTIFS($L281:L281,"x")</f>
        <v>0</v>
      </c>
      <c r="CI281">
        <f>COUNTIFS($L281:M281,"x")</f>
        <v>0</v>
      </c>
      <c r="CJ281">
        <f>COUNTIFS($L281:N281,"x")</f>
        <v>0</v>
      </c>
      <c r="CK281">
        <f>COUNTIFS($L281:O281,"x")</f>
        <v>1</v>
      </c>
      <c r="CL281">
        <f>COUNTIFS($L281:P281,"x")</f>
        <v>1</v>
      </c>
      <c r="CM281">
        <f>COUNTIFS($L281:Q281,"x")</f>
        <v>1</v>
      </c>
      <c r="CN281">
        <f>COUNTIFS($L281:R281,"x")</f>
        <v>1</v>
      </c>
      <c r="CO281" t="str" cm="1">
        <f t="array" ref="CO281">IFERROR(INDEX($CH$4:$CN$4,0,MATCH(1,$CH281:$CN281,0)),"")</f>
        <v>Thứ 5</v>
      </c>
      <c r="CP281" t="str" cm="1">
        <f t="array" ref="CP281">IFERROR(INDEX($CH$4:$CN$4,0,MATCH(2,$CH281:$CN281,0)),"")</f>
        <v/>
      </c>
      <c r="CQ281" t="str">
        <f t="shared" si="209"/>
        <v>Thứ 5</v>
      </c>
      <c r="CR281" t="str">
        <f t="shared" si="174"/>
        <v>F2 - Tuần 2 &amp; 4</v>
      </c>
    </row>
    <row r="282" spans="1:96" x14ac:dyDescent="0.3">
      <c r="A282" s="117" t="s">
        <v>36224</v>
      </c>
      <c r="B282" s="118" t="s">
        <v>33266</v>
      </c>
      <c r="C282" s="118" t="s">
        <v>33267</v>
      </c>
      <c r="D282" s="118" t="s">
        <v>39659</v>
      </c>
      <c r="E282" s="118" t="s">
        <v>39660</v>
      </c>
      <c r="F282" s="118" t="s">
        <v>38096</v>
      </c>
      <c r="G282" s="118" t="s">
        <v>38097</v>
      </c>
      <c r="H282" s="118" t="s">
        <v>38102</v>
      </c>
      <c r="I282" s="118" t="s">
        <v>22</v>
      </c>
      <c r="J282" s="119" t="s">
        <v>39658</v>
      </c>
      <c r="K282" s="119" t="s">
        <v>23</v>
      </c>
      <c r="L282" s="117" t="s">
        <v>23</v>
      </c>
      <c r="M282" s="117" t="s">
        <v>23</v>
      </c>
      <c r="N282" s="117" t="s">
        <v>23</v>
      </c>
      <c r="O282" s="117" t="s">
        <v>24</v>
      </c>
      <c r="P282" s="117" t="s">
        <v>23</v>
      </c>
      <c r="Q282" s="117" t="s">
        <v>23</v>
      </c>
      <c r="R282" s="117" t="s">
        <v>23</v>
      </c>
      <c r="S282" s="117" t="s">
        <v>24</v>
      </c>
      <c r="T282" s="117" t="s">
        <v>24</v>
      </c>
      <c r="U282" s="117" t="s">
        <v>24</v>
      </c>
      <c r="V282" s="117" t="s">
        <v>24</v>
      </c>
      <c r="W282" s="74" t="str">
        <f t="shared" si="175"/>
        <v/>
      </c>
      <c r="X282" s="74" t="str">
        <f t="shared" si="176"/>
        <v>x</v>
      </c>
      <c r="Y282" s="74" t="str">
        <f t="shared" si="177"/>
        <v/>
      </c>
      <c r="Z282" s="74" t="str">
        <f t="shared" si="178"/>
        <v>x</v>
      </c>
      <c r="AA282" t="str">
        <f>VLOOKUP($D282,'Tuyến và nhân viên'!$D:$M,6,0)</f>
        <v>HL00594</v>
      </c>
      <c r="AB282" t="str">
        <f>VLOOKUP($D282,'Tuyến và nhân viên'!$D:$M,7,0)</f>
        <v>Quách Ngọc Duyên</v>
      </c>
      <c r="AC282" s="16" t="str">
        <f>IFERROR(VLOOKUP($F282,DSKH!$D:$BF,53,0),"")</f>
        <v>F2</v>
      </c>
      <c r="AD282" s="16" t="str">
        <f>IFERROR(VLOOKUP($F282,DSKH!$D:$BF,54,0),"")</f>
        <v>OTC</v>
      </c>
      <c r="AE282" s="4">
        <f>SUMIFS('Doanh số khách hàng'!$F:$F,'Doanh số khách hàng'!$A:$A,'Chi tiết tuyến'!$F282)</f>
        <v>0</v>
      </c>
      <c r="AF282" s="16" t="str">
        <f t="shared" si="170"/>
        <v>F4</v>
      </c>
      <c r="AG282" s="16" t="str">
        <f t="shared" si="171"/>
        <v>F2</v>
      </c>
      <c r="AH282" t="b">
        <f t="shared" si="179"/>
        <v>0</v>
      </c>
      <c r="AI282" t="b">
        <f t="shared" si="180"/>
        <v>1</v>
      </c>
      <c r="AJ282">
        <f>IFERROR(VLOOKUP($AC282,Master!$D:$E,2,0),"")</f>
        <v>2</v>
      </c>
      <c r="AK282">
        <f>VLOOKUP($AF282,Master!$D:$E,2,0)</f>
        <v>4</v>
      </c>
      <c r="AL282" s="4">
        <f t="shared" si="181"/>
        <v>0</v>
      </c>
      <c r="AM282" t="str">
        <f>IFERROR(VLOOKUP($F282,DSKH!$D:$BF,31,0),"")</f>
        <v>Tỉnh Cà Mau</v>
      </c>
      <c r="AN282" t="str">
        <f>IFERROR(VLOOKUP($F282,DSKH!$D:$BF,29,0),"")</f>
        <v>Xã Vĩnh Thanh</v>
      </c>
      <c r="AO282">
        <f>IFERROR(VLOOKUP($F282,DSKH!$D:$BF,52,0),"")</f>
        <v>0</v>
      </c>
      <c r="AP282">
        <f>IF(L282="x",1+COUNTIFS(AP$4:AP281,"&gt;0",$AA$4:$AA281,$AA281),0)</f>
        <v>0</v>
      </c>
      <c r="AQ282">
        <f>IF(M282="x",1+COUNTIFS(AQ$4:AQ281,"&gt;0",$AA$4:$AA281,$AA281),0)</f>
        <v>0</v>
      </c>
      <c r="AR282">
        <f>IF(N282="x",1+COUNTIFS(AR$4:AR281,"&gt;0",$AA$4:$AA281,$AA281),0)</f>
        <v>0</v>
      </c>
      <c r="AS282">
        <f>IF(O282="x",1+COUNTIFS(AS$4:AS281,"&gt;0",$AA$4:$AA281,$AA281),0)</f>
        <v>23</v>
      </c>
      <c r="AT282">
        <f>IF(P282="x",1+COUNTIFS(AT$4:AT281,"&gt;0",$AA$4:$AA281,$AA281),0)</f>
        <v>0</v>
      </c>
      <c r="AU282">
        <f>IF(Q282="x",1+COUNTIFS(AU$4:AU281,"&gt;0",$AA$4:$AA281,$AA281),0)</f>
        <v>0</v>
      </c>
      <c r="AV282">
        <f>IF(R282="x",1+COUNTIFS(AV$4:AV281,"&gt;0",$AA$4:$AA281,$AA281),0)</f>
        <v>0</v>
      </c>
      <c r="AW282">
        <f t="shared" si="172"/>
        <v>0</v>
      </c>
      <c r="AX282">
        <f t="shared" si="173"/>
        <v>1</v>
      </c>
      <c r="AY282">
        <f t="shared" si="182"/>
        <v>0</v>
      </c>
      <c r="AZ282">
        <f t="shared" si="183"/>
        <v>1</v>
      </c>
      <c r="BA282" s="4">
        <f t="shared" si="184"/>
        <v>0</v>
      </c>
      <c r="BB282" s="4">
        <f t="shared" si="185"/>
        <v>0</v>
      </c>
      <c r="BC282" s="4">
        <f t="shared" si="186"/>
        <v>0</v>
      </c>
      <c r="BD282" s="4">
        <f t="shared" si="187"/>
        <v>0</v>
      </c>
      <c r="BE282" s="4">
        <f t="shared" si="188"/>
        <v>0</v>
      </c>
      <c r="BF282" s="4">
        <f t="shared" si="189"/>
        <v>0</v>
      </c>
      <c r="BG282" s="4">
        <f t="shared" si="190"/>
        <v>0</v>
      </c>
      <c r="BH282" s="4">
        <f t="shared" si="191"/>
        <v>0</v>
      </c>
      <c r="BI282" s="4">
        <f t="shared" si="192"/>
        <v>0</v>
      </c>
      <c r="BJ282" s="4">
        <f t="shared" si="193"/>
        <v>0</v>
      </c>
      <c r="BK282" s="4">
        <f t="shared" si="194"/>
        <v>1</v>
      </c>
      <c r="BL282" s="4">
        <f t="shared" si="195"/>
        <v>0</v>
      </c>
      <c r="BM282" s="4">
        <f t="shared" si="196"/>
        <v>0</v>
      </c>
      <c r="BN282" s="4">
        <f t="shared" si="197"/>
        <v>0</v>
      </c>
      <c r="BO282">
        <f>SUMIFS(BH$5:BH282,$AA$5:$AA282,$AA282)</f>
        <v>13</v>
      </c>
      <c r="BP282">
        <f>SUMIFS(BI$5:BI282,$AA$5:$AA282,$AA282)</f>
        <v>13</v>
      </c>
      <c r="BQ282">
        <f>SUMIFS(BJ$5:BJ282,$AA$5:$AA282,$AA282)</f>
        <v>12</v>
      </c>
      <c r="BR282">
        <f>SUMIFS(BK$5:BK282,$AA$5:$AA282,$AA282)</f>
        <v>11</v>
      </c>
      <c r="BS282">
        <f>SUMIFS(BL$5:BL282,$AA$5:$AA282,$AA282)</f>
        <v>12</v>
      </c>
      <c r="BT282">
        <f>SUMIFS(BM$5:BM282,$AA$5:$AA282,$AA282)</f>
        <v>15</v>
      </c>
      <c r="BU282">
        <f>SUMIFS(BN$5:BN282,$AA$5:$AA282,$AA282)</f>
        <v>0</v>
      </c>
      <c r="BV282">
        <f t="shared" si="198"/>
        <v>14</v>
      </c>
      <c r="BW282">
        <f t="shared" si="199"/>
        <v>15</v>
      </c>
      <c r="BX282">
        <f t="shared" si="200"/>
        <v>14</v>
      </c>
      <c r="BY282">
        <f t="shared" si="201"/>
        <v>13</v>
      </c>
      <c r="BZ282">
        <f t="shared" si="202"/>
        <v>15</v>
      </c>
      <c r="CA282">
        <f t="shared" si="203"/>
        <v>21</v>
      </c>
      <c r="CB282">
        <f t="shared" si="204"/>
        <v>0</v>
      </c>
      <c r="CC282">
        <f t="shared" si="205"/>
        <v>11</v>
      </c>
      <c r="CD282">
        <f t="shared" si="206"/>
        <v>13</v>
      </c>
      <c r="CE282" t="str">
        <f>IFERROR(VLOOKUP($AA282,'Tuyến và nhân viên'!$I:$O,7,0),"")</f>
        <v>Trần Văn Khanh</v>
      </c>
      <c r="CF282">
        <f t="shared" si="207"/>
        <v>2</v>
      </c>
      <c r="CG282">
        <f t="shared" si="208"/>
        <v>1</v>
      </c>
      <c r="CH282">
        <f>COUNTIFS($L282:L282,"x")</f>
        <v>0</v>
      </c>
      <c r="CI282">
        <f>COUNTIFS($L282:M282,"x")</f>
        <v>0</v>
      </c>
      <c r="CJ282">
        <f>COUNTIFS($L282:N282,"x")</f>
        <v>0</v>
      </c>
      <c r="CK282">
        <f>COUNTIFS($L282:O282,"x")</f>
        <v>1</v>
      </c>
      <c r="CL282">
        <f>COUNTIFS($L282:P282,"x")</f>
        <v>1</v>
      </c>
      <c r="CM282">
        <f>COUNTIFS($L282:Q282,"x")</f>
        <v>1</v>
      </c>
      <c r="CN282">
        <f>COUNTIFS($L282:R282,"x")</f>
        <v>1</v>
      </c>
      <c r="CO282" t="str" cm="1">
        <f t="array" ref="CO282">IFERROR(INDEX($CH$4:$CN$4,0,MATCH(1,$CH282:$CN282,0)),"")</f>
        <v>Thứ 5</v>
      </c>
      <c r="CP282" t="str" cm="1">
        <f t="array" ref="CP282">IFERROR(INDEX($CH$4:$CN$4,0,MATCH(2,$CH282:$CN282,0)),"")</f>
        <v/>
      </c>
      <c r="CQ282" t="str">
        <f t="shared" si="209"/>
        <v>Thứ 5</v>
      </c>
      <c r="CR282" t="str">
        <f t="shared" si="174"/>
        <v>F2 - Tuần 2 &amp; 4</v>
      </c>
    </row>
    <row r="283" spans="1:96" x14ac:dyDescent="0.3">
      <c r="A283" s="117" t="s">
        <v>36234</v>
      </c>
      <c r="B283" s="118" t="s">
        <v>33266</v>
      </c>
      <c r="C283" s="118" t="s">
        <v>33267</v>
      </c>
      <c r="D283" s="118" t="s">
        <v>39659</v>
      </c>
      <c r="E283" s="118" t="s">
        <v>39660</v>
      </c>
      <c r="F283" s="118" t="s">
        <v>38105</v>
      </c>
      <c r="G283" s="118" t="s">
        <v>38106</v>
      </c>
      <c r="H283" s="118" t="s">
        <v>38111</v>
      </c>
      <c r="I283" s="118" t="s">
        <v>22</v>
      </c>
      <c r="J283" s="119" t="s">
        <v>39658</v>
      </c>
      <c r="K283" s="119" t="s">
        <v>23</v>
      </c>
      <c r="L283" s="117" t="s">
        <v>23</v>
      </c>
      <c r="M283" s="117" t="s">
        <v>23</v>
      </c>
      <c r="N283" s="117" t="s">
        <v>23</v>
      </c>
      <c r="O283" s="117" t="s">
        <v>24</v>
      </c>
      <c r="P283" s="117" t="s">
        <v>23</v>
      </c>
      <c r="Q283" s="117" t="s">
        <v>23</v>
      </c>
      <c r="R283" s="117" t="s">
        <v>23</v>
      </c>
      <c r="S283" s="117" t="s">
        <v>24</v>
      </c>
      <c r="T283" s="117" t="s">
        <v>24</v>
      </c>
      <c r="U283" s="117" t="s">
        <v>24</v>
      </c>
      <c r="V283" s="117" t="s">
        <v>24</v>
      </c>
      <c r="W283" s="74" t="str">
        <f t="shared" si="175"/>
        <v/>
      </c>
      <c r="X283" s="74" t="str">
        <f t="shared" si="176"/>
        <v>x</v>
      </c>
      <c r="Y283" s="74" t="str">
        <f t="shared" si="177"/>
        <v/>
      </c>
      <c r="Z283" s="74" t="str">
        <f t="shared" si="178"/>
        <v>x</v>
      </c>
      <c r="AA283" t="str">
        <f>VLOOKUP($D283,'Tuyến và nhân viên'!$D:$M,6,0)</f>
        <v>HL00594</v>
      </c>
      <c r="AB283" t="str">
        <f>VLOOKUP($D283,'Tuyến và nhân viên'!$D:$M,7,0)</f>
        <v>Quách Ngọc Duyên</v>
      </c>
      <c r="AC283" s="16" t="str">
        <f>IFERROR(VLOOKUP($F283,DSKH!$D:$BF,53,0),"")</f>
        <v>F2</v>
      </c>
      <c r="AD283" s="16" t="str">
        <f>IFERROR(VLOOKUP($F283,DSKH!$D:$BF,54,0),"")</f>
        <v>OTC</v>
      </c>
      <c r="AE283" s="4">
        <f>SUMIFS('Doanh số khách hàng'!$F:$F,'Doanh số khách hàng'!$A:$A,'Chi tiết tuyến'!$F283)</f>
        <v>0</v>
      </c>
      <c r="AF283" s="16" t="str">
        <f t="shared" si="170"/>
        <v>F4</v>
      </c>
      <c r="AG283" s="16" t="str">
        <f t="shared" si="171"/>
        <v>F2</v>
      </c>
      <c r="AH283" t="b">
        <f t="shared" si="179"/>
        <v>0</v>
      </c>
      <c r="AI283" t="b">
        <f t="shared" si="180"/>
        <v>1</v>
      </c>
      <c r="AJ283">
        <f>IFERROR(VLOOKUP($AC283,Master!$D:$E,2,0),"")</f>
        <v>2</v>
      </c>
      <c r="AK283">
        <f>VLOOKUP($AF283,Master!$D:$E,2,0)</f>
        <v>4</v>
      </c>
      <c r="AL283" s="4">
        <f t="shared" si="181"/>
        <v>0</v>
      </c>
      <c r="AM283" t="str">
        <f>IFERROR(VLOOKUP($F283,DSKH!$D:$BF,31,0),"")</f>
        <v>Tỉnh Cà Mau</v>
      </c>
      <c r="AN283" t="str">
        <f>IFERROR(VLOOKUP($F283,DSKH!$D:$BF,29,0),"")</f>
        <v>Xã Phước Long</v>
      </c>
      <c r="AO283">
        <f>IFERROR(VLOOKUP($F283,DSKH!$D:$BF,52,0),"")</f>
        <v>0</v>
      </c>
      <c r="AP283">
        <f>IF(L283="x",1+COUNTIFS(AP$4:AP282,"&gt;0",$AA$4:$AA282,$AA282),0)</f>
        <v>0</v>
      </c>
      <c r="AQ283">
        <f>IF(M283="x",1+COUNTIFS(AQ$4:AQ282,"&gt;0",$AA$4:$AA282,$AA282),0)</f>
        <v>0</v>
      </c>
      <c r="AR283">
        <f>IF(N283="x",1+COUNTIFS(AR$4:AR282,"&gt;0",$AA$4:$AA282,$AA282),0)</f>
        <v>0</v>
      </c>
      <c r="AS283">
        <f>IF(O283="x",1+COUNTIFS(AS$4:AS282,"&gt;0",$AA$4:$AA282,$AA282),0)</f>
        <v>24</v>
      </c>
      <c r="AT283">
        <f>IF(P283="x",1+COUNTIFS(AT$4:AT282,"&gt;0",$AA$4:$AA282,$AA282),0)</f>
        <v>0</v>
      </c>
      <c r="AU283">
        <f>IF(Q283="x",1+COUNTIFS(AU$4:AU282,"&gt;0",$AA$4:$AA282,$AA282),0)</f>
        <v>0</v>
      </c>
      <c r="AV283">
        <f>IF(R283="x",1+COUNTIFS(AV$4:AV282,"&gt;0",$AA$4:$AA282,$AA282),0)</f>
        <v>0</v>
      </c>
      <c r="AW283">
        <f t="shared" si="172"/>
        <v>0</v>
      </c>
      <c r="AX283">
        <f t="shared" si="173"/>
        <v>1</v>
      </c>
      <c r="AY283">
        <f t="shared" si="182"/>
        <v>0</v>
      </c>
      <c r="AZ283">
        <f t="shared" si="183"/>
        <v>1</v>
      </c>
      <c r="BA283" s="4">
        <f t="shared" si="184"/>
        <v>0</v>
      </c>
      <c r="BB283" s="4">
        <f t="shared" si="185"/>
        <v>0</v>
      </c>
      <c r="BC283" s="4">
        <f t="shared" si="186"/>
        <v>0</v>
      </c>
      <c r="BD283" s="4">
        <f t="shared" si="187"/>
        <v>0</v>
      </c>
      <c r="BE283" s="4">
        <f t="shared" si="188"/>
        <v>0</v>
      </c>
      <c r="BF283" s="4">
        <f t="shared" si="189"/>
        <v>0</v>
      </c>
      <c r="BG283" s="4">
        <f t="shared" si="190"/>
        <v>0</v>
      </c>
      <c r="BH283" s="4">
        <f t="shared" si="191"/>
        <v>0</v>
      </c>
      <c r="BI283" s="4">
        <f t="shared" si="192"/>
        <v>0</v>
      </c>
      <c r="BJ283" s="4">
        <f t="shared" si="193"/>
        <v>0</v>
      </c>
      <c r="BK283" s="4">
        <f t="shared" si="194"/>
        <v>1</v>
      </c>
      <c r="BL283" s="4">
        <f t="shared" si="195"/>
        <v>0</v>
      </c>
      <c r="BM283" s="4">
        <f t="shared" si="196"/>
        <v>0</v>
      </c>
      <c r="BN283" s="4">
        <f t="shared" si="197"/>
        <v>0</v>
      </c>
      <c r="BO283">
        <f>SUMIFS(BH$5:BH283,$AA$5:$AA283,$AA283)</f>
        <v>13</v>
      </c>
      <c r="BP283">
        <f>SUMIFS(BI$5:BI283,$AA$5:$AA283,$AA283)</f>
        <v>13</v>
      </c>
      <c r="BQ283">
        <f>SUMIFS(BJ$5:BJ283,$AA$5:$AA283,$AA283)</f>
        <v>12</v>
      </c>
      <c r="BR283">
        <f>SUMIFS(BK$5:BK283,$AA$5:$AA283,$AA283)</f>
        <v>12</v>
      </c>
      <c r="BS283">
        <f>SUMIFS(BL$5:BL283,$AA$5:$AA283,$AA283)</f>
        <v>12</v>
      </c>
      <c r="BT283">
        <f>SUMIFS(BM$5:BM283,$AA$5:$AA283,$AA283)</f>
        <v>15</v>
      </c>
      <c r="BU283">
        <f>SUMIFS(BN$5:BN283,$AA$5:$AA283,$AA283)</f>
        <v>0</v>
      </c>
      <c r="BV283">
        <f t="shared" si="198"/>
        <v>14</v>
      </c>
      <c r="BW283">
        <f t="shared" si="199"/>
        <v>15</v>
      </c>
      <c r="BX283">
        <f t="shared" si="200"/>
        <v>14</v>
      </c>
      <c r="BY283">
        <f t="shared" si="201"/>
        <v>13</v>
      </c>
      <c r="BZ283">
        <f t="shared" si="202"/>
        <v>15</v>
      </c>
      <c r="CA283">
        <f t="shared" si="203"/>
        <v>21</v>
      </c>
      <c r="CB283">
        <f t="shared" si="204"/>
        <v>0</v>
      </c>
      <c r="CC283">
        <f t="shared" si="205"/>
        <v>12</v>
      </c>
      <c r="CD283">
        <f t="shared" si="206"/>
        <v>13</v>
      </c>
      <c r="CE283" t="str">
        <f>IFERROR(VLOOKUP($AA283,'Tuyến và nhân viên'!$I:$O,7,0),"")</f>
        <v>Trần Văn Khanh</v>
      </c>
      <c r="CF283">
        <f t="shared" si="207"/>
        <v>2</v>
      </c>
      <c r="CG283">
        <f t="shared" si="208"/>
        <v>1</v>
      </c>
      <c r="CH283">
        <f>COUNTIFS($L283:L283,"x")</f>
        <v>0</v>
      </c>
      <c r="CI283">
        <f>COUNTIFS($L283:M283,"x")</f>
        <v>0</v>
      </c>
      <c r="CJ283">
        <f>COUNTIFS($L283:N283,"x")</f>
        <v>0</v>
      </c>
      <c r="CK283">
        <f>COUNTIFS($L283:O283,"x")</f>
        <v>1</v>
      </c>
      <c r="CL283">
        <f>COUNTIFS($L283:P283,"x")</f>
        <v>1</v>
      </c>
      <c r="CM283">
        <f>COUNTIFS($L283:Q283,"x")</f>
        <v>1</v>
      </c>
      <c r="CN283">
        <f>COUNTIFS($L283:R283,"x")</f>
        <v>1</v>
      </c>
      <c r="CO283" t="str" cm="1">
        <f t="array" ref="CO283">IFERROR(INDEX($CH$4:$CN$4,0,MATCH(1,$CH283:$CN283,0)),"")</f>
        <v>Thứ 5</v>
      </c>
      <c r="CP283" t="str" cm="1">
        <f t="array" ref="CP283">IFERROR(INDEX($CH$4:$CN$4,0,MATCH(2,$CH283:$CN283,0)),"")</f>
        <v/>
      </c>
      <c r="CQ283" t="str">
        <f t="shared" si="209"/>
        <v>Thứ 5</v>
      </c>
      <c r="CR283" t="str">
        <f t="shared" si="174"/>
        <v>F2 - Tuần 2 &amp; 4</v>
      </c>
    </row>
    <row r="284" spans="1:96" x14ac:dyDescent="0.3">
      <c r="A284" s="117" t="s">
        <v>36243</v>
      </c>
      <c r="B284" s="118" t="s">
        <v>33266</v>
      </c>
      <c r="C284" s="118" t="s">
        <v>33267</v>
      </c>
      <c r="D284" s="118" t="s">
        <v>39659</v>
      </c>
      <c r="E284" s="118" t="s">
        <v>39660</v>
      </c>
      <c r="F284" s="118" t="s">
        <v>26065</v>
      </c>
      <c r="G284" s="118" t="s">
        <v>38114</v>
      </c>
      <c r="H284" s="118" t="s">
        <v>38120</v>
      </c>
      <c r="I284" s="118" t="s">
        <v>22</v>
      </c>
      <c r="J284" s="119" t="s">
        <v>39658</v>
      </c>
      <c r="K284" s="119" t="s">
        <v>23</v>
      </c>
      <c r="L284" s="117" t="s">
        <v>23</v>
      </c>
      <c r="M284" s="117" t="s">
        <v>23</v>
      </c>
      <c r="N284" s="117" t="s">
        <v>23</v>
      </c>
      <c r="O284" s="117" t="s">
        <v>24</v>
      </c>
      <c r="P284" s="117" t="s">
        <v>23</v>
      </c>
      <c r="Q284" s="117" t="s">
        <v>23</v>
      </c>
      <c r="R284" s="117" t="s">
        <v>23</v>
      </c>
      <c r="S284" s="117" t="s">
        <v>24</v>
      </c>
      <c r="T284" s="117" t="s">
        <v>24</v>
      </c>
      <c r="U284" s="117" t="s">
        <v>24</v>
      </c>
      <c r="V284" s="117" t="s">
        <v>24</v>
      </c>
      <c r="W284" s="74" t="str">
        <f t="shared" si="175"/>
        <v>x</v>
      </c>
      <c r="X284" s="74" t="str">
        <f t="shared" si="176"/>
        <v>x</v>
      </c>
      <c r="Y284" s="74" t="str">
        <f t="shared" si="177"/>
        <v>x</v>
      </c>
      <c r="Z284" s="74" t="str">
        <f t="shared" si="178"/>
        <v>x</v>
      </c>
      <c r="AA284" t="str">
        <f>VLOOKUP($D284,'Tuyến và nhân viên'!$D:$M,6,0)</f>
        <v>HL00594</v>
      </c>
      <c r="AB284" t="str">
        <f>VLOOKUP($D284,'Tuyến và nhân viên'!$D:$M,7,0)</f>
        <v>Quách Ngọc Duyên</v>
      </c>
      <c r="AC284" s="16" t="str">
        <f>IFERROR(VLOOKUP($F284,DSKH!$D:$BF,53,0),"")</f>
        <v>F4</v>
      </c>
      <c r="AD284" s="16" t="str">
        <f>IFERROR(VLOOKUP($F284,DSKH!$D:$BF,54,0),"")</f>
        <v>OTC</v>
      </c>
      <c r="AE284" s="4">
        <f>SUMIFS('Doanh số khách hàng'!$F:$F,'Doanh số khách hàng'!$A:$A,'Chi tiết tuyến'!$F284)</f>
        <v>816000</v>
      </c>
      <c r="AF284" s="16" t="str">
        <f t="shared" si="170"/>
        <v>F4</v>
      </c>
      <c r="AG284" s="16" t="str">
        <f t="shared" si="171"/>
        <v>F4</v>
      </c>
      <c r="AH284" t="b">
        <f t="shared" si="179"/>
        <v>1</v>
      </c>
      <c r="AI284" t="b">
        <f t="shared" si="180"/>
        <v>1</v>
      </c>
      <c r="AJ284">
        <f>IFERROR(VLOOKUP($AC284,Master!$D:$E,2,0),"")</f>
        <v>4</v>
      </c>
      <c r="AK284">
        <f>VLOOKUP($AF284,Master!$D:$E,2,0)</f>
        <v>4</v>
      </c>
      <c r="AL284" s="4">
        <f t="shared" si="181"/>
        <v>204000</v>
      </c>
      <c r="AM284" t="str">
        <f>IFERROR(VLOOKUP($F284,DSKH!$D:$BF,31,0),"")</f>
        <v>Tỉnh Cà Mau</v>
      </c>
      <c r="AN284" t="str">
        <f>IFERROR(VLOOKUP($F284,DSKH!$D:$BF,29,0),"")</f>
        <v>Xã Phước Long</v>
      </c>
      <c r="AO284">
        <f>IFERROR(VLOOKUP($F284,DSKH!$D:$BF,52,0),"")</f>
        <v>816000</v>
      </c>
      <c r="AP284">
        <f>IF(L284="x",1+COUNTIFS(AP$4:AP283,"&gt;0",$AA$4:$AA283,$AA283),0)</f>
        <v>0</v>
      </c>
      <c r="AQ284">
        <f>IF(M284="x",1+COUNTIFS(AQ$4:AQ283,"&gt;0",$AA$4:$AA283,$AA283),0)</f>
        <v>0</v>
      </c>
      <c r="AR284">
        <f>IF(N284="x",1+COUNTIFS(AR$4:AR283,"&gt;0",$AA$4:$AA283,$AA283),0)</f>
        <v>0</v>
      </c>
      <c r="AS284">
        <f>IF(O284="x",1+COUNTIFS(AS$4:AS283,"&gt;0",$AA$4:$AA283,$AA283),0)</f>
        <v>25</v>
      </c>
      <c r="AT284">
        <f>IF(P284="x",1+COUNTIFS(AT$4:AT283,"&gt;0",$AA$4:$AA283,$AA283),0)</f>
        <v>0</v>
      </c>
      <c r="AU284">
        <f>IF(Q284="x",1+COUNTIFS(AU$4:AU283,"&gt;0",$AA$4:$AA283,$AA283),0)</f>
        <v>0</v>
      </c>
      <c r="AV284">
        <f>IF(R284="x",1+COUNTIFS(AV$4:AV283,"&gt;0",$AA$4:$AA283,$AA283),0)</f>
        <v>0</v>
      </c>
      <c r="AW284">
        <f t="shared" si="172"/>
        <v>1</v>
      </c>
      <c r="AX284">
        <f t="shared" si="173"/>
        <v>1</v>
      </c>
      <c r="AY284">
        <f t="shared" si="182"/>
        <v>1</v>
      </c>
      <c r="AZ284">
        <f t="shared" si="183"/>
        <v>1</v>
      </c>
      <c r="BA284" s="4">
        <f t="shared" si="184"/>
        <v>0</v>
      </c>
      <c r="BB284" s="4">
        <f t="shared" si="185"/>
        <v>0</v>
      </c>
      <c r="BC284" s="4">
        <f t="shared" si="186"/>
        <v>0</v>
      </c>
      <c r="BD284" s="4">
        <f t="shared" si="187"/>
        <v>204000</v>
      </c>
      <c r="BE284" s="4">
        <f t="shared" si="188"/>
        <v>0</v>
      </c>
      <c r="BF284" s="4">
        <f t="shared" si="189"/>
        <v>0</v>
      </c>
      <c r="BG284" s="4">
        <f t="shared" si="190"/>
        <v>0</v>
      </c>
      <c r="BH284" s="4">
        <f t="shared" si="191"/>
        <v>0</v>
      </c>
      <c r="BI284" s="4">
        <f t="shared" si="192"/>
        <v>0</v>
      </c>
      <c r="BJ284" s="4">
        <f t="shared" si="193"/>
        <v>0</v>
      </c>
      <c r="BK284" s="4">
        <f t="shared" si="194"/>
        <v>0</v>
      </c>
      <c r="BL284" s="4">
        <f t="shared" si="195"/>
        <v>0</v>
      </c>
      <c r="BM284" s="4">
        <f t="shared" si="196"/>
        <v>0</v>
      </c>
      <c r="BN284" s="4">
        <f t="shared" si="197"/>
        <v>0</v>
      </c>
      <c r="BO284">
        <f>SUMIFS(BH$5:BH284,$AA$5:$AA284,$AA284)</f>
        <v>13</v>
      </c>
      <c r="BP284">
        <f>SUMIFS(BI$5:BI284,$AA$5:$AA284,$AA284)</f>
        <v>13</v>
      </c>
      <c r="BQ284">
        <f>SUMIFS(BJ$5:BJ284,$AA$5:$AA284,$AA284)</f>
        <v>12</v>
      </c>
      <c r="BR284">
        <f>SUMIFS(BK$5:BK284,$AA$5:$AA284,$AA284)</f>
        <v>12</v>
      </c>
      <c r="BS284">
        <f>SUMIFS(BL$5:BL284,$AA$5:$AA284,$AA284)</f>
        <v>12</v>
      </c>
      <c r="BT284">
        <f>SUMIFS(BM$5:BM284,$AA$5:$AA284,$AA284)</f>
        <v>15</v>
      </c>
      <c r="BU284">
        <f>SUMIFS(BN$5:BN284,$AA$5:$AA284,$AA284)</f>
        <v>0</v>
      </c>
      <c r="BV284">
        <f t="shared" si="198"/>
        <v>14</v>
      </c>
      <c r="BW284">
        <f t="shared" si="199"/>
        <v>15</v>
      </c>
      <c r="BX284">
        <f t="shared" si="200"/>
        <v>14</v>
      </c>
      <c r="BY284">
        <f t="shared" si="201"/>
        <v>13</v>
      </c>
      <c r="BZ284">
        <f t="shared" si="202"/>
        <v>15</v>
      </c>
      <c r="CA284">
        <f t="shared" si="203"/>
        <v>21</v>
      </c>
      <c r="CB284">
        <f t="shared" si="204"/>
        <v>0</v>
      </c>
      <c r="CC284">
        <f t="shared" si="205"/>
        <v>0</v>
      </c>
      <c r="CD284">
        <f t="shared" si="206"/>
        <v>0</v>
      </c>
      <c r="CE284" t="str">
        <f>IFERROR(VLOOKUP($AA284,'Tuyến và nhân viên'!$I:$O,7,0),"")</f>
        <v>Trần Văn Khanh</v>
      </c>
      <c r="CF284">
        <f t="shared" si="207"/>
        <v>4</v>
      </c>
      <c r="CG284">
        <f t="shared" si="208"/>
        <v>1</v>
      </c>
      <c r="CH284">
        <f>COUNTIFS($L284:L284,"x")</f>
        <v>0</v>
      </c>
      <c r="CI284">
        <f>COUNTIFS($L284:M284,"x")</f>
        <v>0</v>
      </c>
      <c r="CJ284">
        <f>COUNTIFS($L284:N284,"x")</f>
        <v>0</v>
      </c>
      <c r="CK284">
        <f>COUNTIFS($L284:O284,"x")</f>
        <v>1</v>
      </c>
      <c r="CL284">
        <f>COUNTIFS($L284:P284,"x")</f>
        <v>1</v>
      </c>
      <c r="CM284">
        <f>COUNTIFS($L284:Q284,"x")</f>
        <v>1</v>
      </c>
      <c r="CN284">
        <f>COUNTIFS($L284:R284,"x")</f>
        <v>1</v>
      </c>
      <c r="CO284" t="str" cm="1">
        <f t="array" ref="CO284">IFERROR(INDEX($CH$4:$CN$4,0,MATCH(1,$CH284:$CN284,0)),"")</f>
        <v>Thứ 5</v>
      </c>
      <c r="CP284" t="str" cm="1">
        <f t="array" ref="CP284">IFERROR(INDEX($CH$4:$CN$4,0,MATCH(2,$CH284:$CN284,0)),"")</f>
        <v/>
      </c>
      <c r="CQ284" t="str">
        <f t="shared" si="209"/>
        <v>Thứ 5</v>
      </c>
      <c r="CR284" t="str">
        <f t="shared" si="174"/>
        <v>F4 - Tất cả các tuần</v>
      </c>
    </row>
    <row r="285" spans="1:96" x14ac:dyDescent="0.3">
      <c r="A285" s="117" t="s">
        <v>36255</v>
      </c>
      <c r="B285" s="118" t="s">
        <v>33266</v>
      </c>
      <c r="C285" s="118" t="s">
        <v>33267</v>
      </c>
      <c r="D285" s="118" t="s">
        <v>39659</v>
      </c>
      <c r="E285" s="118" t="s">
        <v>39660</v>
      </c>
      <c r="F285" s="118" t="s">
        <v>18927</v>
      </c>
      <c r="G285" s="118" t="s">
        <v>38132</v>
      </c>
      <c r="H285" s="118" t="s">
        <v>38138</v>
      </c>
      <c r="I285" s="118" t="s">
        <v>22</v>
      </c>
      <c r="J285" s="119" t="s">
        <v>39658</v>
      </c>
      <c r="K285" s="119" t="s">
        <v>23</v>
      </c>
      <c r="L285" s="117" t="s">
        <v>23</v>
      </c>
      <c r="M285" s="117" t="s">
        <v>23</v>
      </c>
      <c r="N285" s="117" t="s">
        <v>23</v>
      </c>
      <c r="O285" s="117" t="s">
        <v>23</v>
      </c>
      <c r="P285" s="117" t="s">
        <v>24</v>
      </c>
      <c r="Q285" s="117" t="s">
        <v>23</v>
      </c>
      <c r="R285" s="117" t="s">
        <v>23</v>
      </c>
      <c r="S285" s="117" t="s">
        <v>24</v>
      </c>
      <c r="T285" s="117" t="s">
        <v>24</v>
      </c>
      <c r="U285" s="117" t="s">
        <v>24</v>
      </c>
      <c r="V285" s="117" t="s">
        <v>24</v>
      </c>
      <c r="W285" s="74" t="str">
        <f t="shared" si="175"/>
        <v/>
      </c>
      <c r="X285" s="74" t="str">
        <f t="shared" si="176"/>
        <v>x</v>
      </c>
      <c r="Y285" s="74" t="str">
        <f t="shared" si="177"/>
        <v/>
      </c>
      <c r="Z285" s="74" t="str">
        <f t="shared" si="178"/>
        <v>x</v>
      </c>
      <c r="AA285" t="str">
        <f>VLOOKUP($D285,'Tuyến và nhân viên'!$D:$M,6,0)</f>
        <v>HL00594</v>
      </c>
      <c r="AB285" t="str">
        <f>VLOOKUP($D285,'Tuyến và nhân viên'!$D:$M,7,0)</f>
        <v>Quách Ngọc Duyên</v>
      </c>
      <c r="AC285" s="16" t="str">
        <f>IFERROR(VLOOKUP($F285,DSKH!$D:$BF,53,0),"")</f>
        <v>F2</v>
      </c>
      <c r="AD285" s="16" t="str">
        <f>IFERROR(VLOOKUP($F285,DSKH!$D:$BF,54,0),"")</f>
        <v>OTC</v>
      </c>
      <c r="AE285" s="4">
        <f>SUMIFS('Doanh số khách hàng'!$F:$F,'Doanh số khách hàng'!$A:$A,'Chi tiết tuyến'!$F285)</f>
        <v>427546.66666666669</v>
      </c>
      <c r="AF285" s="16" t="str">
        <f t="shared" si="170"/>
        <v>F4</v>
      </c>
      <c r="AG285" s="16" t="str">
        <f t="shared" si="171"/>
        <v>F2</v>
      </c>
      <c r="AH285" t="b">
        <f t="shared" si="179"/>
        <v>0</v>
      </c>
      <c r="AI285" t="b">
        <f t="shared" si="180"/>
        <v>1</v>
      </c>
      <c r="AJ285">
        <f>IFERROR(VLOOKUP($AC285,Master!$D:$E,2,0),"")</f>
        <v>2</v>
      </c>
      <c r="AK285">
        <f>VLOOKUP($AF285,Master!$D:$E,2,0)</f>
        <v>4</v>
      </c>
      <c r="AL285" s="4">
        <f t="shared" si="181"/>
        <v>213773.33333333334</v>
      </c>
      <c r="AM285" t="str">
        <f>IFERROR(VLOOKUP($F285,DSKH!$D:$BF,31,0),"")</f>
        <v>Tỉnh Cà Mau</v>
      </c>
      <c r="AN285" t="str">
        <f>IFERROR(VLOOKUP($F285,DSKH!$D:$BF,29,0),"")</f>
        <v>Xã Hồng Dân</v>
      </c>
      <c r="AO285">
        <f>IFERROR(VLOOKUP($F285,DSKH!$D:$BF,52,0),"")</f>
        <v>427546.66666666669</v>
      </c>
      <c r="AP285">
        <f>IF(L285="x",1+COUNTIFS(AP$4:AP284,"&gt;0",$AA$4:$AA284,$AA284),0)</f>
        <v>0</v>
      </c>
      <c r="AQ285">
        <f>IF(M285="x",1+COUNTIFS(AQ$4:AQ284,"&gt;0",$AA$4:$AA284,$AA284),0)</f>
        <v>0</v>
      </c>
      <c r="AR285">
        <f>IF(N285="x",1+COUNTIFS(AR$4:AR284,"&gt;0",$AA$4:$AA284,$AA284),0)</f>
        <v>0</v>
      </c>
      <c r="AS285">
        <f>IF(O285="x",1+COUNTIFS(AS$4:AS284,"&gt;0",$AA$4:$AA284,$AA284),0)</f>
        <v>0</v>
      </c>
      <c r="AT285">
        <f>IF(P285="x",1+COUNTIFS(AT$4:AT284,"&gt;0",$AA$4:$AA284,$AA284),0)</f>
        <v>25</v>
      </c>
      <c r="AU285">
        <f>IF(Q285="x",1+COUNTIFS(AU$4:AU284,"&gt;0",$AA$4:$AA284,$AA284),0)</f>
        <v>0</v>
      </c>
      <c r="AV285">
        <f>IF(R285="x",1+COUNTIFS(AV$4:AV284,"&gt;0",$AA$4:$AA284,$AA284),0)</f>
        <v>0</v>
      </c>
      <c r="AW285">
        <f t="shared" si="172"/>
        <v>0</v>
      </c>
      <c r="AX285">
        <f t="shared" si="173"/>
        <v>1</v>
      </c>
      <c r="AY285">
        <f t="shared" si="182"/>
        <v>0</v>
      </c>
      <c r="AZ285">
        <f t="shared" si="183"/>
        <v>1</v>
      </c>
      <c r="BA285" s="4">
        <f t="shared" si="184"/>
        <v>0</v>
      </c>
      <c r="BB285" s="4">
        <f t="shared" si="185"/>
        <v>0</v>
      </c>
      <c r="BC285" s="4">
        <f t="shared" si="186"/>
        <v>0</v>
      </c>
      <c r="BD285" s="4">
        <f t="shared" si="187"/>
        <v>0</v>
      </c>
      <c r="BE285" s="4">
        <f t="shared" si="188"/>
        <v>213773.33333333334</v>
      </c>
      <c r="BF285" s="4">
        <f t="shared" si="189"/>
        <v>0</v>
      </c>
      <c r="BG285" s="4">
        <f t="shared" si="190"/>
        <v>0</v>
      </c>
      <c r="BH285" s="4">
        <f t="shared" si="191"/>
        <v>0</v>
      </c>
      <c r="BI285" s="4">
        <f t="shared" si="192"/>
        <v>0</v>
      </c>
      <c r="BJ285" s="4">
        <f t="shared" si="193"/>
        <v>0</v>
      </c>
      <c r="BK285" s="4">
        <f t="shared" si="194"/>
        <v>0</v>
      </c>
      <c r="BL285" s="4">
        <f t="shared" si="195"/>
        <v>1</v>
      </c>
      <c r="BM285" s="4">
        <f t="shared" si="196"/>
        <v>0</v>
      </c>
      <c r="BN285" s="4">
        <f t="shared" si="197"/>
        <v>0</v>
      </c>
      <c r="BO285">
        <f>SUMIFS(BH$5:BH285,$AA$5:$AA285,$AA285)</f>
        <v>13</v>
      </c>
      <c r="BP285">
        <f>SUMIFS(BI$5:BI285,$AA$5:$AA285,$AA285)</f>
        <v>13</v>
      </c>
      <c r="BQ285">
        <f>SUMIFS(BJ$5:BJ285,$AA$5:$AA285,$AA285)</f>
        <v>12</v>
      </c>
      <c r="BR285">
        <f>SUMIFS(BK$5:BK285,$AA$5:$AA285,$AA285)</f>
        <v>12</v>
      </c>
      <c r="BS285">
        <f>SUMIFS(BL$5:BL285,$AA$5:$AA285,$AA285)</f>
        <v>13</v>
      </c>
      <c r="BT285">
        <f>SUMIFS(BM$5:BM285,$AA$5:$AA285,$AA285)</f>
        <v>15</v>
      </c>
      <c r="BU285">
        <f>SUMIFS(BN$5:BN285,$AA$5:$AA285,$AA285)</f>
        <v>0</v>
      </c>
      <c r="BV285">
        <f t="shared" si="198"/>
        <v>14</v>
      </c>
      <c r="BW285">
        <f t="shared" si="199"/>
        <v>15</v>
      </c>
      <c r="BX285">
        <f t="shared" si="200"/>
        <v>14</v>
      </c>
      <c r="BY285">
        <f t="shared" si="201"/>
        <v>13</v>
      </c>
      <c r="BZ285">
        <f t="shared" si="202"/>
        <v>15</v>
      </c>
      <c r="CA285">
        <f t="shared" si="203"/>
        <v>21</v>
      </c>
      <c r="CB285">
        <f t="shared" si="204"/>
        <v>0</v>
      </c>
      <c r="CC285">
        <f t="shared" si="205"/>
        <v>13</v>
      </c>
      <c r="CD285">
        <f t="shared" si="206"/>
        <v>15</v>
      </c>
      <c r="CE285" t="str">
        <f>IFERROR(VLOOKUP($AA285,'Tuyến và nhân viên'!$I:$O,7,0),"")</f>
        <v>Trần Văn Khanh</v>
      </c>
      <c r="CF285">
        <f t="shared" si="207"/>
        <v>2</v>
      </c>
      <c r="CG285">
        <f t="shared" si="208"/>
        <v>1</v>
      </c>
      <c r="CH285">
        <f>COUNTIFS($L285:L285,"x")</f>
        <v>0</v>
      </c>
      <c r="CI285">
        <f>COUNTIFS($L285:M285,"x")</f>
        <v>0</v>
      </c>
      <c r="CJ285">
        <f>COUNTIFS($L285:N285,"x")</f>
        <v>0</v>
      </c>
      <c r="CK285">
        <f>COUNTIFS($L285:O285,"x")</f>
        <v>0</v>
      </c>
      <c r="CL285">
        <f>COUNTIFS($L285:P285,"x")</f>
        <v>1</v>
      </c>
      <c r="CM285">
        <f>COUNTIFS($L285:Q285,"x")</f>
        <v>1</v>
      </c>
      <c r="CN285">
        <f>COUNTIFS($L285:R285,"x")</f>
        <v>1</v>
      </c>
      <c r="CO285" t="str" cm="1">
        <f t="array" ref="CO285">IFERROR(INDEX($CH$4:$CN$4,0,MATCH(1,$CH285:$CN285,0)),"")</f>
        <v>Thứ 6</v>
      </c>
      <c r="CP285" t="str" cm="1">
        <f t="array" ref="CP285">IFERROR(INDEX($CH$4:$CN$4,0,MATCH(2,$CH285:$CN285,0)),"")</f>
        <v/>
      </c>
      <c r="CQ285" t="str">
        <f t="shared" si="209"/>
        <v>Thứ 6</v>
      </c>
      <c r="CR285" t="str">
        <f t="shared" si="174"/>
        <v>F2 - Tuần 2 &amp; 4</v>
      </c>
    </row>
    <row r="286" spans="1:96" x14ac:dyDescent="0.3">
      <c r="A286" s="117" t="s">
        <v>36265</v>
      </c>
      <c r="B286" s="118" t="s">
        <v>33266</v>
      </c>
      <c r="C286" s="118" t="s">
        <v>33267</v>
      </c>
      <c r="D286" s="118" t="s">
        <v>39659</v>
      </c>
      <c r="E286" s="118" t="s">
        <v>39660</v>
      </c>
      <c r="F286" s="118" t="s">
        <v>30545</v>
      </c>
      <c r="G286" s="118" t="s">
        <v>38140</v>
      </c>
      <c r="H286" s="118" t="s">
        <v>38146</v>
      </c>
      <c r="I286" s="118" t="s">
        <v>22</v>
      </c>
      <c r="J286" s="119" t="s">
        <v>39658</v>
      </c>
      <c r="K286" s="119" t="s">
        <v>23</v>
      </c>
      <c r="L286" s="117" t="s">
        <v>23</v>
      </c>
      <c r="M286" s="117" t="s">
        <v>23</v>
      </c>
      <c r="N286" s="117" t="s">
        <v>23</v>
      </c>
      <c r="O286" s="117" t="s">
        <v>23</v>
      </c>
      <c r="P286" s="117" t="s">
        <v>24</v>
      </c>
      <c r="Q286" s="117" t="s">
        <v>23</v>
      </c>
      <c r="R286" s="117" t="s">
        <v>23</v>
      </c>
      <c r="S286" s="117" t="s">
        <v>24</v>
      </c>
      <c r="T286" s="117" t="s">
        <v>24</v>
      </c>
      <c r="U286" s="117" t="s">
        <v>24</v>
      </c>
      <c r="V286" s="117" t="s">
        <v>24</v>
      </c>
      <c r="W286" s="74" t="str">
        <f t="shared" si="175"/>
        <v/>
      </c>
      <c r="X286" s="74" t="str">
        <f t="shared" si="176"/>
        <v>x</v>
      </c>
      <c r="Y286" s="74" t="str">
        <f t="shared" si="177"/>
        <v/>
      </c>
      <c r="Z286" s="74" t="str">
        <f t="shared" si="178"/>
        <v>x</v>
      </c>
      <c r="AA286" t="str">
        <f>VLOOKUP($D286,'Tuyến và nhân viên'!$D:$M,6,0)</f>
        <v>HL00594</v>
      </c>
      <c r="AB286" t="str">
        <f>VLOOKUP($D286,'Tuyến và nhân viên'!$D:$M,7,0)</f>
        <v>Quách Ngọc Duyên</v>
      </c>
      <c r="AC286" s="16" t="str">
        <f>IFERROR(VLOOKUP($F286,DSKH!$D:$BF,53,0),"")</f>
        <v>F2</v>
      </c>
      <c r="AD286" s="16" t="str">
        <f>IFERROR(VLOOKUP($F286,DSKH!$D:$BF,54,0),"")</f>
        <v>OTC</v>
      </c>
      <c r="AE286" s="4">
        <f>SUMIFS('Doanh số khách hàng'!$F:$F,'Doanh số khách hàng'!$A:$A,'Chi tiết tuyến'!$F286)</f>
        <v>389700</v>
      </c>
      <c r="AF286" s="16" t="str">
        <f t="shared" si="170"/>
        <v>F4</v>
      </c>
      <c r="AG286" s="16" t="str">
        <f t="shared" si="171"/>
        <v>F2</v>
      </c>
      <c r="AH286" t="b">
        <f t="shared" si="179"/>
        <v>0</v>
      </c>
      <c r="AI286" t="b">
        <f t="shared" si="180"/>
        <v>1</v>
      </c>
      <c r="AJ286">
        <f>IFERROR(VLOOKUP($AC286,Master!$D:$E,2,0),"")</f>
        <v>2</v>
      </c>
      <c r="AK286">
        <f>VLOOKUP($AF286,Master!$D:$E,2,0)</f>
        <v>4</v>
      </c>
      <c r="AL286" s="4">
        <f t="shared" si="181"/>
        <v>194850</v>
      </c>
      <c r="AM286" t="str">
        <f>IFERROR(VLOOKUP($F286,DSKH!$D:$BF,31,0),"")</f>
        <v>Tỉnh Cà Mau</v>
      </c>
      <c r="AN286" t="str">
        <f>IFERROR(VLOOKUP($F286,DSKH!$D:$BF,29,0),"")</f>
        <v>Xã Hồng Dân</v>
      </c>
      <c r="AO286">
        <f>IFERROR(VLOOKUP($F286,DSKH!$D:$BF,52,0),"")</f>
        <v>389700</v>
      </c>
      <c r="AP286">
        <f>IF(L286="x",1+COUNTIFS(AP$4:AP285,"&gt;0",$AA$4:$AA285,$AA285),0)</f>
        <v>0</v>
      </c>
      <c r="AQ286">
        <f>IF(M286="x",1+COUNTIFS(AQ$4:AQ285,"&gt;0",$AA$4:$AA285,$AA285),0)</f>
        <v>0</v>
      </c>
      <c r="AR286">
        <f>IF(N286="x",1+COUNTIFS(AR$4:AR285,"&gt;0",$AA$4:$AA285,$AA285),0)</f>
        <v>0</v>
      </c>
      <c r="AS286">
        <f>IF(O286="x",1+COUNTIFS(AS$4:AS285,"&gt;0",$AA$4:$AA285,$AA285),0)</f>
        <v>0</v>
      </c>
      <c r="AT286">
        <f>IF(P286="x",1+COUNTIFS(AT$4:AT285,"&gt;0",$AA$4:$AA285,$AA285),0)</f>
        <v>26</v>
      </c>
      <c r="AU286">
        <f>IF(Q286="x",1+COUNTIFS(AU$4:AU285,"&gt;0",$AA$4:$AA285,$AA285),0)</f>
        <v>0</v>
      </c>
      <c r="AV286">
        <f>IF(R286="x",1+COUNTIFS(AV$4:AV285,"&gt;0",$AA$4:$AA285,$AA285),0)</f>
        <v>0</v>
      </c>
      <c r="AW286">
        <f t="shared" si="172"/>
        <v>0</v>
      </c>
      <c r="AX286">
        <f t="shared" si="173"/>
        <v>1</v>
      </c>
      <c r="AY286">
        <f t="shared" si="182"/>
        <v>0</v>
      </c>
      <c r="AZ286">
        <f t="shared" si="183"/>
        <v>1</v>
      </c>
      <c r="BA286" s="4">
        <f t="shared" si="184"/>
        <v>0</v>
      </c>
      <c r="BB286" s="4">
        <f t="shared" si="185"/>
        <v>0</v>
      </c>
      <c r="BC286" s="4">
        <f t="shared" si="186"/>
        <v>0</v>
      </c>
      <c r="BD286" s="4">
        <f t="shared" si="187"/>
        <v>0</v>
      </c>
      <c r="BE286" s="4">
        <f t="shared" si="188"/>
        <v>194850</v>
      </c>
      <c r="BF286" s="4">
        <f t="shared" si="189"/>
        <v>0</v>
      </c>
      <c r="BG286" s="4">
        <f t="shared" si="190"/>
        <v>0</v>
      </c>
      <c r="BH286" s="4">
        <f t="shared" si="191"/>
        <v>0</v>
      </c>
      <c r="BI286" s="4">
        <f t="shared" si="192"/>
        <v>0</v>
      </c>
      <c r="BJ286" s="4">
        <f t="shared" si="193"/>
        <v>0</v>
      </c>
      <c r="BK286" s="4">
        <f t="shared" si="194"/>
        <v>0</v>
      </c>
      <c r="BL286" s="4">
        <f t="shared" si="195"/>
        <v>1</v>
      </c>
      <c r="BM286" s="4">
        <f t="shared" si="196"/>
        <v>0</v>
      </c>
      <c r="BN286" s="4">
        <f t="shared" si="197"/>
        <v>0</v>
      </c>
      <c r="BO286">
        <f>SUMIFS(BH$5:BH286,$AA$5:$AA286,$AA286)</f>
        <v>13</v>
      </c>
      <c r="BP286">
        <f>SUMIFS(BI$5:BI286,$AA$5:$AA286,$AA286)</f>
        <v>13</v>
      </c>
      <c r="BQ286">
        <f>SUMIFS(BJ$5:BJ286,$AA$5:$AA286,$AA286)</f>
        <v>12</v>
      </c>
      <c r="BR286">
        <f>SUMIFS(BK$5:BK286,$AA$5:$AA286,$AA286)</f>
        <v>12</v>
      </c>
      <c r="BS286">
        <f>SUMIFS(BL$5:BL286,$AA$5:$AA286,$AA286)</f>
        <v>14</v>
      </c>
      <c r="BT286">
        <f>SUMIFS(BM$5:BM286,$AA$5:$AA286,$AA286)</f>
        <v>15</v>
      </c>
      <c r="BU286">
        <f>SUMIFS(BN$5:BN286,$AA$5:$AA286,$AA286)</f>
        <v>0</v>
      </c>
      <c r="BV286">
        <f t="shared" si="198"/>
        <v>14</v>
      </c>
      <c r="BW286">
        <f t="shared" si="199"/>
        <v>15</v>
      </c>
      <c r="BX286">
        <f t="shared" si="200"/>
        <v>14</v>
      </c>
      <c r="BY286">
        <f t="shared" si="201"/>
        <v>13</v>
      </c>
      <c r="BZ286">
        <f t="shared" si="202"/>
        <v>15</v>
      </c>
      <c r="CA286">
        <f t="shared" si="203"/>
        <v>21</v>
      </c>
      <c r="CB286">
        <f t="shared" si="204"/>
        <v>0</v>
      </c>
      <c r="CC286">
        <f t="shared" si="205"/>
        <v>14</v>
      </c>
      <c r="CD286">
        <f t="shared" si="206"/>
        <v>15</v>
      </c>
      <c r="CE286" t="str">
        <f>IFERROR(VLOOKUP($AA286,'Tuyến và nhân viên'!$I:$O,7,0),"")</f>
        <v>Trần Văn Khanh</v>
      </c>
      <c r="CF286">
        <f t="shared" si="207"/>
        <v>2</v>
      </c>
      <c r="CG286">
        <f t="shared" si="208"/>
        <v>1</v>
      </c>
      <c r="CH286">
        <f>COUNTIFS($L286:L286,"x")</f>
        <v>0</v>
      </c>
      <c r="CI286">
        <f>COUNTIFS($L286:M286,"x")</f>
        <v>0</v>
      </c>
      <c r="CJ286">
        <f>COUNTIFS($L286:N286,"x")</f>
        <v>0</v>
      </c>
      <c r="CK286">
        <f>COUNTIFS($L286:O286,"x")</f>
        <v>0</v>
      </c>
      <c r="CL286">
        <f>COUNTIFS($L286:P286,"x")</f>
        <v>1</v>
      </c>
      <c r="CM286">
        <f>COUNTIFS($L286:Q286,"x")</f>
        <v>1</v>
      </c>
      <c r="CN286">
        <f>COUNTIFS($L286:R286,"x")</f>
        <v>1</v>
      </c>
      <c r="CO286" t="str" cm="1">
        <f t="array" ref="CO286">IFERROR(INDEX($CH$4:$CN$4,0,MATCH(1,$CH286:$CN286,0)),"")</f>
        <v>Thứ 6</v>
      </c>
      <c r="CP286" t="str" cm="1">
        <f t="array" ref="CP286">IFERROR(INDEX($CH$4:$CN$4,0,MATCH(2,$CH286:$CN286,0)),"")</f>
        <v/>
      </c>
      <c r="CQ286" t="str">
        <f t="shared" si="209"/>
        <v>Thứ 6</v>
      </c>
      <c r="CR286" t="str">
        <f t="shared" si="174"/>
        <v>F2 - Tuần 2 &amp; 4</v>
      </c>
    </row>
    <row r="287" spans="1:96" x14ac:dyDescent="0.3">
      <c r="A287" s="117" t="s">
        <v>36274</v>
      </c>
      <c r="B287" s="118" t="s">
        <v>33266</v>
      </c>
      <c r="C287" s="118" t="s">
        <v>33267</v>
      </c>
      <c r="D287" s="118" t="s">
        <v>39659</v>
      </c>
      <c r="E287" s="118" t="s">
        <v>39660</v>
      </c>
      <c r="F287" s="118" t="s">
        <v>33182</v>
      </c>
      <c r="G287" s="118" t="s">
        <v>38204</v>
      </c>
      <c r="H287" s="118" t="s">
        <v>38210</v>
      </c>
      <c r="I287" s="118" t="s">
        <v>22</v>
      </c>
      <c r="J287" s="119" t="s">
        <v>39658</v>
      </c>
      <c r="K287" s="119" t="s">
        <v>23</v>
      </c>
      <c r="L287" s="117" t="s">
        <v>23</v>
      </c>
      <c r="M287" s="117" t="s">
        <v>23</v>
      </c>
      <c r="N287" s="117" t="s">
        <v>23</v>
      </c>
      <c r="O287" s="117" t="s">
        <v>23</v>
      </c>
      <c r="P287" s="117" t="s">
        <v>23</v>
      </c>
      <c r="Q287" s="117" t="s">
        <v>24</v>
      </c>
      <c r="R287" s="117" t="s">
        <v>23</v>
      </c>
      <c r="S287" s="117" t="s">
        <v>24</v>
      </c>
      <c r="T287" s="117" t="s">
        <v>24</v>
      </c>
      <c r="U287" s="117" t="s">
        <v>24</v>
      </c>
      <c r="V287" s="117" t="s">
        <v>24</v>
      </c>
      <c r="W287" s="74" t="str">
        <f t="shared" si="175"/>
        <v/>
      </c>
      <c r="X287" s="74" t="str">
        <f t="shared" si="176"/>
        <v>x</v>
      </c>
      <c r="Y287" s="74" t="str">
        <f t="shared" si="177"/>
        <v/>
      </c>
      <c r="Z287" s="74" t="str">
        <f t="shared" si="178"/>
        <v>x</v>
      </c>
      <c r="AA287" t="str">
        <f>VLOOKUP($D287,'Tuyến và nhân viên'!$D:$M,6,0)</f>
        <v>HL00594</v>
      </c>
      <c r="AB287" t="str">
        <f>VLOOKUP($D287,'Tuyến và nhân viên'!$D:$M,7,0)</f>
        <v>Quách Ngọc Duyên</v>
      </c>
      <c r="AC287" s="16" t="str">
        <f>IFERROR(VLOOKUP($F287,DSKH!$D:$BF,53,0),"")</f>
        <v>F2</v>
      </c>
      <c r="AD287" s="16" t="str">
        <f>IFERROR(VLOOKUP($F287,DSKH!$D:$BF,54,0),"")</f>
        <v>OTC</v>
      </c>
      <c r="AE287" s="4">
        <f>SUMIFS('Doanh số khách hàng'!$F:$F,'Doanh số khách hàng'!$A:$A,'Chi tiết tuyến'!$F287)</f>
        <v>405933.33333333331</v>
      </c>
      <c r="AF287" s="16" t="str">
        <f t="shared" si="170"/>
        <v>F4</v>
      </c>
      <c r="AG287" s="16" t="str">
        <f t="shared" si="171"/>
        <v>F2</v>
      </c>
      <c r="AH287" t="b">
        <f t="shared" si="179"/>
        <v>0</v>
      </c>
      <c r="AI287" t="b">
        <f t="shared" si="180"/>
        <v>1</v>
      </c>
      <c r="AJ287">
        <f>IFERROR(VLOOKUP($AC287,Master!$D:$E,2,0),"")</f>
        <v>2</v>
      </c>
      <c r="AK287">
        <f>VLOOKUP($AF287,Master!$D:$E,2,0)</f>
        <v>4</v>
      </c>
      <c r="AL287" s="4">
        <f t="shared" si="181"/>
        <v>202966.66666666666</v>
      </c>
      <c r="AM287" t="str">
        <f>IFERROR(VLOOKUP($F287,DSKH!$D:$BF,31,0),"")</f>
        <v>Tỉnh Cà Mau</v>
      </c>
      <c r="AN287" t="str">
        <f>IFERROR(VLOOKUP($F287,DSKH!$D:$BF,29,0),"")</f>
        <v>Xã Vĩnh Lợi</v>
      </c>
      <c r="AO287">
        <f>IFERROR(VLOOKUP($F287,DSKH!$D:$BF,52,0),"")</f>
        <v>405933.33333333331</v>
      </c>
      <c r="AP287">
        <f>IF(L287="x",1+COUNTIFS(AP$4:AP286,"&gt;0",$AA$4:$AA286,$AA286),0)</f>
        <v>0</v>
      </c>
      <c r="AQ287">
        <f>IF(M287="x",1+COUNTIFS(AQ$4:AQ286,"&gt;0",$AA$4:$AA286,$AA286),0)</f>
        <v>0</v>
      </c>
      <c r="AR287">
        <f>IF(N287="x",1+COUNTIFS(AR$4:AR286,"&gt;0",$AA$4:$AA286,$AA286),0)</f>
        <v>0</v>
      </c>
      <c r="AS287">
        <f>IF(O287="x",1+COUNTIFS(AS$4:AS286,"&gt;0",$AA$4:$AA286,$AA286),0)</f>
        <v>0</v>
      </c>
      <c r="AT287">
        <f>IF(P287="x",1+COUNTIFS(AT$4:AT286,"&gt;0",$AA$4:$AA286,$AA286),0)</f>
        <v>0</v>
      </c>
      <c r="AU287">
        <f>IF(Q287="x",1+COUNTIFS(AU$4:AU286,"&gt;0",$AA$4:$AA286,$AA286),0)</f>
        <v>24</v>
      </c>
      <c r="AV287">
        <f>IF(R287="x",1+COUNTIFS(AV$4:AV286,"&gt;0",$AA$4:$AA286,$AA286),0)</f>
        <v>0</v>
      </c>
      <c r="AW287">
        <f t="shared" si="172"/>
        <v>0</v>
      </c>
      <c r="AX287">
        <f t="shared" si="173"/>
        <v>1</v>
      </c>
      <c r="AY287">
        <f t="shared" si="182"/>
        <v>0</v>
      </c>
      <c r="AZ287">
        <f t="shared" si="183"/>
        <v>1</v>
      </c>
      <c r="BA287" s="4">
        <f t="shared" si="184"/>
        <v>0</v>
      </c>
      <c r="BB287" s="4">
        <f t="shared" si="185"/>
        <v>0</v>
      </c>
      <c r="BC287" s="4">
        <f t="shared" si="186"/>
        <v>0</v>
      </c>
      <c r="BD287" s="4">
        <f t="shared" si="187"/>
        <v>0</v>
      </c>
      <c r="BE287" s="4">
        <f t="shared" si="188"/>
        <v>0</v>
      </c>
      <c r="BF287" s="4">
        <f t="shared" si="189"/>
        <v>202966.66666666666</v>
      </c>
      <c r="BG287" s="4">
        <f t="shared" si="190"/>
        <v>0</v>
      </c>
      <c r="BH287" s="4">
        <f t="shared" si="191"/>
        <v>0</v>
      </c>
      <c r="BI287" s="4">
        <f t="shared" si="192"/>
        <v>0</v>
      </c>
      <c r="BJ287" s="4">
        <f t="shared" si="193"/>
        <v>0</v>
      </c>
      <c r="BK287" s="4">
        <f t="shared" si="194"/>
        <v>0</v>
      </c>
      <c r="BL287" s="4">
        <f t="shared" si="195"/>
        <v>0</v>
      </c>
      <c r="BM287" s="4">
        <f t="shared" si="196"/>
        <v>1</v>
      </c>
      <c r="BN287" s="4">
        <f t="shared" si="197"/>
        <v>0</v>
      </c>
      <c r="BO287">
        <f>SUMIFS(BH$5:BH287,$AA$5:$AA287,$AA287)</f>
        <v>13</v>
      </c>
      <c r="BP287">
        <f>SUMIFS(BI$5:BI287,$AA$5:$AA287,$AA287)</f>
        <v>13</v>
      </c>
      <c r="BQ287">
        <f>SUMIFS(BJ$5:BJ287,$AA$5:$AA287,$AA287)</f>
        <v>12</v>
      </c>
      <c r="BR287">
        <f>SUMIFS(BK$5:BK287,$AA$5:$AA287,$AA287)</f>
        <v>12</v>
      </c>
      <c r="BS287">
        <f>SUMIFS(BL$5:BL287,$AA$5:$AA287,$AA287)</f>
        <v>14</v>
      </c>
      <c r="BT287">
        <f>SUMIFS(BM$5:BM287,$AA$5:$AA287,$AA287)</f>
        <v>16</v>
      </c>
      <c r="BU287">
        <f>SUMIFS(BN$5:BN287,$AA$5:$AA287,$AA287)</f>
        <v>0</v>
      </c>
      <c r="BV287">
        <f t="shared" si="198"/>
        <v>14</v>
      </c>
      <c r="BW287">
        <f t="shared" si="199"/>
        <v>15</v>
      </c>
      <c r="BX287">
        <f t="shared" si="200"/>
        <v>14</v>
      </c>
      <c r="BY287">
        <f t="shared" si="201"/>
        <v>13</v>
      </c>
      <c r="BZ287">
        <f t="shared" si="202"/>
        <v>15</v>
      </c>
      <c r="CA287">
        <f t="shared" si="203"/>
        <v>21</v>
      </c>
      <c r="CB287">
        <f t="shared" si="204"/>
        <v>0</v>
      </c>
      <c r="CC287">
        <f t="shared" si="205"/>
        <v>16</v>
      </c>
      <c r="CD287">
        <f t="shared" si="206"/>
        <v>21</v>
      </c>
      <c r="CE287" t="str">
        <f>IFERROR(VLOOKUP($AA287,'Tuyến và nhân viên'!$I:$O,7,0),"")</f>
        <v>Trần Văn Khanh</v>
      </c>
      <c r="CF287">
        <f t="shared" si="207"/>
        <v>2</v>
      </c>
      <c r="CG287">
        <f t="shared" si="208"/>
        <v>1</v>
      </c>
      <c r="CH287">
        <f>COUNTIFS($L287:L287,"x")</f>
        <v>0</v>
      </c>
      <c r="CI287">
        <f>COUNTIFS($L287:M287,"x")</f>
        <v>0</v>
      </c>
      <c r="CJ287">
        <f>COUNTIFS($L287:N287,"x")</f>
        <v>0</v>
      </c>
      <c r="CK287">
        <f>COUNTIFS($L287:O287,"x")</f>
        <v>0</v>
      </c>
      <c r="CL287">
        <f>COUNTIFS($L287:P287,"x")</f>
        <v>0</v>
      </c>
      <c r="CM287">
        <f>COUNTIFS($L287:Q287,"x")</f>
        <v>1</v>
      </c>
      <c r="CN287">
        <f>COUNTIFS($L287:R287,"x")</f>
        <v>1</v>
      </c>
      <c r="CO287" t="str" cm="1">
        <f t="array" ref="CO287">IFERROR(INDEX($CH$4:$CN$4,0,MATCH(1,$CH287:$CN287,0)),"")</f>
        <v>Thứ 7</v>
      </c>
      <c r="CP287" t="str" cm="1">
        <f t="array" ref="CP287">IFERROR(INDEX($CH$4:$CN$4,0,MATCH(2,$CH287:$CN287,0)),"")</f>
        <v/>
      </c>
      <c r="CQ287" t="str">
        <f t="shared" si="209"/>
        <v>Thứ 7</v>
      </c>
      <c r="CR287" t="str">
        <f t="shared" si="174"/>
        <v>F2 - Tuần 2 &amp; 4</v>
      </c>
    </row>
    <row r="288" spans="1:96" x14ac:dyDescent="0.3">
      <c r="A288" s="117" t="s">
        <v>36284</v>
      </c>
      <c r="B288" s="118" t="s">
        <v>33266</v>
      </c>
      <c r="C288" s="118" t="s">
        <v>33267</v>
      </c>
      <c r="D288" s="118" t="s">
        <v>39659</v>
      </c>
      <c r="E288" s="118" t="s">
        <v>39660</v>
      </c>
      <c r="F288" s="118" t="s">
        <v>38259</v>
      </c>
      <c r="G288" s="118" t="s">
        <v>38260</v>
      </c>
      <c r="H288" s="118" t="s">
        <v>38267</v>
      </c>
      <c r="I288" s="118" t="s">
        <v>22</v>
      </c>
      <c r="J288" s="119" t="s">
        <v>39658</v>
      </c>
      <c r="K288" s="119" t="s">
        <v>23</v>
      </c>
      <c r="L288" s="117" t="s">
        <v>23</v>
      </c>
      <c r="M288" s="117" t="s">
        <v>24</v>
      </c>
      <c r="N288" s="117" t="s">
        <v>23</v>
      </c>
      <c r="O288" s="117" t="s">
        <v>23</v>
      </c>
      <c r="P288" s="117" t="s">
        <v>23</v>
      </c>
      <c r="Q288" s="117" t="s">
        <v>23</v>
      </c>
      <c r="R288" s="117" t="s">
        <v>23</v>
      </c>
      <c r="S288" s="117" t="s">
        <v>24</v>
      </c>
      <c r="T288" s="117" t="s">
        <v>24</v>
      </c>
      <c r="U288" s="117" t="s">
        <v>24</v>
      </c>
      <c r="V288" s="117" t="s">
        <v>24</v>
      </c>
      <c r="W288" s="74" t="str">
        <f t="shared" si="175"/>
        <v/>
      </c>
      <c r="X288" s="74" t="str">
        <f t="shared" si="176"/>
        <v>x</v>
      </c>
      <c r="Y288" s="74" t="str">
        <f t="shared" si="177"/>
        <v/>
      </c>
      <c r="Z288" s="74" t="str">
        <f t="shared" si="178"/>
        <v>x</v>
      </c>
      <c r="AA288" t="str">
        <f>VLOOKUP($D288,'Tuyến và nhân viên'!$D:$M,6,0)</f>
        <v>HL00594</v>
      </c>
      <c r="AB288" t="str">
        <f>VLOOKUP($D288,'Tuyến và nhân viên'!$D:$M,7,0)</f>
        <v>Quách Ngọc Duyên</v>
      </c>
      <c r="AC288" s="16" t="str">
        <f>IFERROR(VLOOKUP($F288,DSKH!$D:$BF,53,0),"")</f>
        <v>F2</v>
      </c>
      <c r="AD288" s="16" t="str">
        <f>IFERROR(VLOOKUP($F288,DSKH!$D:$BF,54,0),"")</f>
        <v>OTC</v>
      </c>
      <c r="AE288" s="4">
        <f>SUMIFS('Doanh số khách hàng'!$F:$F,'Doanh số khách hàng'!$A:$A,'Chi tiết tuyến'!$F288)</f>
        <v>0</v>
      </c>
      <c r="AF288" s="16" t="str">
        <f t="shared" si="170"/>
        <v>F4</v>
      </c>
      <c r="AG288" s="16" t="str">
        <f t="shared" si="171"/>
        <v>F2</v>
      </c>
      <c r="AH288" t="b">
        <f t="shared" si="179"/>
        <v>0</v>
      </c>
      <c r="AI288" t="b">
        <f t="shared" si="180"/>
        <v>1</v>
      </c>
      <c r="AJ288">
        <f>IFERROR(VLOOKUP($AC288,Master!$D:$E,2,0),"")</f>
        <v>2</v>
      </c>
      <c r="AK288">
        <f>VLOOKUP($AF288,Master!$D:$E,2,0)</f>
        <v>4</v>
      </c>
      <c r="AL288" s="4">
        <f t="shared" si="181"/>
        <v>0</v>
      </c>
      <c r="AM288" t="str">
        <f>IFERROR(VLOOKUP($F288,DSKH!$D:$BF,31,0),"")</f>
        <v>Tỉnh Cà Mau</v>
      </c>
      <c r="AN288" t="str">
        <f>IFERROR(VLOOKUP($F288,DSKH!$D:$BF,29,0),"")</f>
        <v>Phường Láng Tròn</v>
      </c>
      <c r="AO288">
        <f>IFERROR(VLOOKUP($F288,DSKH!$D:$BF,52,0),"")</f>
        <v>0</v>
      </c>
      <c r="AP288">
        <f>IF(L288="x",1+COUNTIFS(AP$4:AP287,"&gt;0",$AA$4:$AA287,$AA287),0)</f>
        <v>0</v>
      </c>
      <c r="AQ288">
        <f>IF(M288="x",1+COUNTIFS(AQ$4:AQ287,"&gt;0",$AA$4:$AA287,$AA287),0)</f>
        <v>21</v>
      </c>
      <c r="AR288">
        <f>IF(N288="x",1+COUNTIFS(AR$4:AR287,"&gt;0",$AA$4:$AA287,$AA287),0)</f>
        <v>0</v>
      </c>
      <c r="AS288">
        <f>IF(O288="x",1+COUNTIFS(AS$4:AS287,"&gt;0",$AA$4:$AA287,$AA287),0)</f>
        <v>0</v>
      </c>
      <c r="AT288">
        <f>IF(P288="x",1+COUNTIFS(AT$4:AT287,"&gt;0",$AA$4:$AA287,$AA287),0)</f>
        <v>0</v>
      </c>
      <c r="AU288">
        <f>IF(Q288="x",1+COUNTIFS(AU$4:AU287,"&gt;0",$AA$4:$AA287,$AA287),0)</f>
        <v>0</v>
      </c>
      <c r="AV288">
        <f>IF(R288="x",1+COUNTIFS(AV$4:AV287,"&gt;0",$AA$4:$AA287,$AA287),0)</f>
        <v>0</v>
      </c>
      <c r="AW288">
        <f t="shared" si="172"/>
        <v>0</v>
      </c>
      <c r="AX288">
        <f t="shared" si="173"/>
        <v>1</v>
      </c>
      <c r="AY288">
        <f t="shared" si="182"/>
        <v>0</v>
      </c>
      <c r="AZ288">
        <f t="shared" si="183"/>
        <v>1</v>
      </c>
      <c r="BA288" s="4">
        <f t="shared" si="184"/>
        <v>0</v>
      </c>
      <c r="BB288" s="4">
        <f t="shared" si="185"/>
        <v>0</v>
      </c>
      <c r="BC288" s="4">
        <f t="shared" si="186"/>
        <v>0</v>
      </c>
      <c r="BD288" s="4">
        <f t="shared" si="187"/>
        <v>0</v>
      </c>
      <c r="BE288" s="4">
        <f t="shared" si="188"/>
        <v>0</v>
      </c>
      <c r="BF288" s="4">
        <f t="shared" si="189"/>
        <v>0</v>
      </c>
      <c r="BG288" s="4">
        <f t="shared" si="190"/>
        <v>0</v>
      </c>
      <c r="BH288" s="4">
        <f t="shared" si="191"/>
        <v>0</v>
      </c>
      <c r="BI288" s="4">
        <f t="shared" si="192"/>
        <v>1</v>
      </c>
      <c r="BJ288" s="4">
        <f t="shared" si="193"/>
        <v>0</v>
      </c>
      <c r="BK288" s="4">
        <f t="shared" si="194"/>
        <v>0</v>
      </c>
      <c r="BL288" s="4">
        <f t="shared" si="195"/>
        <v>0</v>
      </c>
      <c r="BM288" s="4">
        <f t="shared" si="196"/>
        <v>0</v>
      </c>
      <c r="BN288" s="4">
        <f t="shared" si="197"/>
        <v>0</v>
      </c>
      <c r="BO288">
        <f>SUMIFS(BH$5:BH288,$AA$5:$AA288,$AA288)</f>
        <v>13</v>
      </c>
      <c r="BP288">
        <f>SUMIFS(BI$5:BI288,$AA$5:$AA288,$AA288)</f>
        <v>14</v>
      </c>
      <c r="BQ288">
        <f>SUMIFS(BJ$5:BJ288,$AA$5:$AA288,$AA288)</f>
        <v>12</v>
      </c>
      <c r="BR288">
        <f>SUMIFS(BK$5:BK288,$AA$5:$AA288,$AA288)</f>
        <v>12</v>
      </c>
      <c r="BS288">
        <f>SUMIFS(BL$5:BL288,$AA$5:$AA288,$AA288)</f>
        <v>14</v>
      </c>
      <c r="BT288">
        <f>SUMIFS(BM$5:BM288,$AA$5:$AA288,$AA288)</f>
        <v>16</v>
      </c>
      <c r="BU288">
        <f>SUMIFS(BN$5:BN288,$AA$5:$AA288,$AA288)</f>
        <v>0</v>
      </c>
      <c r="BV288">
        <f t="shared" si="198"/>
        <v>14</v>
      </c>
      <c r="BW288">
        <f t="shared" si="199"/>
        <v>15</v>
      </c>
      <c r="BX288">
        <f t="shared" si="200"/>
        <v>14</v>
      </c>
      <c r="BY288">
        <f t="shared" si="201"/>
        <v>13</v>
      </c>
      <c r="BZ288">
        <f t="shared" si="202"/>
        <v>15</v>
      </c>
      <c r="CA288">
        <f t="shared" si="203"/>
        <v>21</v>
      </c>
      <c r="CB288">
        <f t="shared" si="204"/>
        <v>0</v>
      </c>
      <c r="CC288">
        <f t="shared" si="205"/>
        <v>14</v>
      </c>
      <c r="CD288">
        <f t="shared" si="206"/>
        <v>15</v>
      </c>
      <c r="CE288" t="str">
        <f>IFERROR(VLOOKUP($AA288,'Tuyến và nhân viên'!$I:$O,7,0),"")</f>
        <v>Trần Văn Khanh</v>
      </c>
      <c r="CF288">
        <f t="shared" si="207"/>
        <v>2</v>
      </c>
      <c r="CG288">
        <f t="shared" si="208"/>
        <v>1</v>
      </c>
      <c r="CH288">
        <f>COUNTIFS($L288:L288,"x")</f>
        <v>0</v>
      </c>
      <c r="CI288">
        <f>COUNTIFS($L288:M288,"x")</f>
        <v>1</v>
      </c>
      <c r="CJ288">
        <f>COUNTIFS($L288:N288,"x")</f>
        <v>1</v>
      </c>
      <c r="CK288">
        <f>COUNTIFS($L288:O288,"x")</f>
        <v>1</v>
      </c>
      <c r="CL288">
        <f>COUNTIFS($L288:P288,"x")</f>
        <v>1</v>
      </c>
      <c r="CM288">
        <f>COUNTIFS($L288:Q288,"x")</f>
        <v>1</v>
      </c>
      <c r="CN288">
        <f>COUNTIFS($L288:R288,"x")</f>
        <v>1</v>
      </c>
      <c r="CO288" t="str" cm="1">
        <f t="array" ref="CO288">IFERROR(INDEX($CH$4:$CN$4,0,MATCH(1,$CH288:$CN288,0)),"")</f>
        <v>Thứ 3</v>
      </c>
      <c r="CP288" t="str" cm="1">
        <f t="array" ref="CP288">IFERROR(INDEX($CH$4:$CN$4,0,MATCH(2,$CH288:$CN288,0)),"")</f>
        <v/>
      </c>
      <c r="CQ288" t="str">
        <f t="shared" si="209"/>
        <v>Thứ 3</v>
      </c>
      <c r="CR288" t="str">
        <f t="shared" si="174"/>
        <v>F2 - Tuần 2 &amp; 4</v>
      </c>
    </row>
    <row r="289" spans="1:96" x14ac:dyDescent="0.3">
      <c r="A289" s="117" t="s">
        <v>36292</v>
      </c>
      <c r="B289" s="118" t="s">
        <v>33266</v>
      </c>
      <c r="C289" s="118" t="s">
        <v>33267</v>
      </c>
      <c r="D289" s="118" t="s">
        <v>39659</v>
      </c>
      <c r="E289" s="118" t="s">
        <v>39660</v>
      </c>
      <c r="F289" s="118" t="s">
        <v>1110</v>
      </c>
      <c r="G289" s="118" t="s">
        <v>38268</v>
      </c>
      <c r="H289" s="118" t="s">
        <v>38275</v>
      </c>
      <c r="I289" s="118" t="s">
        <v>22</v>
      </c>
      <c r="J289" s="119" t="s">
        <v>39658</v>
      </c>
      <c r="K289" s="119" t="s">
        <v>23</v>
      </c>
      <c r="L289" s="117" t="s">
        <v>23</v>
      </c>
      <c r="M289" s="117" t="s">
        <v>23</v>
      </c>
      <c r="N289" s="117" t="s">
        <v>24</v>
      </c>
      <c r="O289" s="117" t="s">
        <v>23</v>
      </c>
      <c r="P289" s="117" t="s">
        <v>23</v>
      </c>
      <c r="Q289" s="117" t="s">
        <v>23</v>
      </c>
      <c r="R289" s="117" t="s">
        <v>23</v>
      </c>
      <c r="S289" s="117" t="s">
        <v>24</v>
      </c>
      <c r="T289" s="117" t="s">
        <v>24</v>
      </c>
      <c r="U289" s="117" t="s">
        <v>24</v>
      </c>
      <c r="V289" s="117" t="s">
        <v>24</v>
      </c>
      <c r="W289" s="74" t="str">
        <f t="shared" si="175"/>
        <v>x</v>
      </c>
      <c r="X289" s="74" t="str">
        <f t="shared" si="176"/>
        <v>x</v>
      </c>
      <c r="Y289" s="74" t="str">
        <f t="shared" si="177"/>
        <v>x</v>
      </c>
      <c r="Z289" s="74" t="str">
        <f t="shared" si="178"/>
        <v>x</v>
      </c>
      <c r="AA289" t="str">
        <f>VLOOKUP($D289,'Tuyến và nhân viên'!$D:$M,6,0)</f>
        <v>HL00594</v>
      </c>
      <c r="AB289" t="str">
        <f>VLOOKUP($D289,'Tuyến và nhân viên'!$D:$M,7,0)</f>
        <v>Quách Ngọc Duyên</v>
      </c>
      <c r="AC289" s="16" t="str">
        <f>IFERROR(VLOOKUP($F289,DSKH!$D:$BF,53,0),"")</f>
        <v>F4</v>
      </c>
      <c r="AD289" s="16" t="str">
        <f>IFERROR(VLOOKUP($F289,DSKH!$D:$BF,54,0),"")</f>
        <v>OTC</v>
      </c>
      <c r="AE289" s="4">
        <f>SUMIFS('Doanh số khách hàng'!$F:$F,'Doanh số khách hàng'!$A:$A,'Chi tiết tuyến'!$F289)</f>
        <v>1566533.3333333333</v>
      </c>
      <c r="AF289" s="16" t="str">
        <f t="shared" si="170"/>
        <v>F4</v>
      </c>
      <c r="AG289" s="16" t="str">
        <f t="shared" si="171"/>
        <v>F4</v>
      </c>
      <c r="AH289" t="b">
        <f t="shared" si="179"/>
        <v>1</v>
      </c>
      <c r="AI289" t="b">
        <f t="shared" si="180"/>
        <v>1</v>
      </c>
      <c r="AJ289">
        <f>IFERROR(VLOOKUP($AC289,Master!$D:$E,2,0),"")</f>
        <v>4</v>
      </c>
      <c r="AK289">
        <f>VLOOKUP($AF289,Master!$D:$E,2,0)</f>
        <v>4</v>
      </c>
      <c r="AL289" s="4">
        <f t="shared" si="181"/>
        <v>391633.33333333331</v>
      </c>
      <c r="AM289" t="str">
        <f>IFERROR(VLOOKUP($F289,DSKH!$D:$BF,31,0),"")</f>
        <v>Tỉnh Cà Mau</v>
      </c>
      <c r="AN289" t="str">
        <f>IFERROR(VLOOKUP($F289,DSKH!$D:$BF,29,0),"")</f>
        <v>Xã Vĩnh Hậu</v>
      </c>
      <c r="AO289">
        <f>IFERROR(VLOOKUP($F289,DSKH!$D:$BF,52,0),"")</f>
        <v>1566533.3333333333</v>
      </c>
      <c r="AP289">
        <f>IF(L289="x",1+COUNTIFS(AP$4:AP288,"&gt;0",$AA$4:$AA288,$AA288),0)</f>
        <v>0</v>
      </c>
      <c r="AQ289">
        <f>IF(M289="x",1+COUNTIFS(AQ$4:AQ288,"&gt;0",$AA$4:$AA288,$AA288),0)</f>
        <v>0</v>
      </c>
      <c r="AR289">
        <f>IF(N289="x",1+COUNTIFS(AR$4:AR288,"&gt;0",$AA$4:$AA288,$AA288),0)</f>
        <v>25</v>
      </c>
      <c r="AS289">
        <f>IF(O289="x",1+COUNTIFS(AS$4:AS288,"&gt;0",$AA$4:$AA288,$AA288),0)</f>
        <v>0</v>
      </c>
      <c r="AT289">
        <f>IF(P289="x",1+COUNTIFS(AT$4:AT288,"&gt;0",$AA$4:$AA288,$AA288),0)</f>
        <v>0</v>
      </c>
      <c r="AU289">
        <f>IF(Q289="x",1+COUNTIFS(AU$4:AU288,"&gt;0",$AA$4:$AA288,$AA288),0)</f>
        <v>0</v>
      </c>
      <c r="AV289">
        <f>IF(R289="x",1+COUNTIFS(AV$4:AV288,"&gt;0",$AA$4:$AA288,$AA288),0)</f>
        <v>0</v>
      </c>
      <c r="AW289">
        <f t="shared" si="172"/>
        <v>1</v>
      </c>
      <c r="AX289">
        <f t="shared" si="173"/>
        <v>1</v>
      </c>
      <c r="AY289">
        <f t="shared" si="182"/>
        <v>1</v>
      </c>
      <c r="AZ289">
        <f t="shared" si="183"/>
        <v>1</v>
      </c>
      <c r="BA289" s="4">
        <f t="shared" si="184"/>
        <v>0</v>
      </c>
      <c r="BB289" s="4">
        <f t="shared" si="185"/>
        <v>0</v>
      </c>
      <c r="BC289" s="4">
        <f t="shared" si="186"/>
        <v>391633.33333333331</v>
      </c>
      <c r="BD289" s="4">
        <f t="shared" si="187"/>
        <v>0</v>
      </c>
      <c r="BE289" s="4">
        <f t="shared" si="188"/>
        <v>0</v>
      </c>
      <c r="BF289" s="4">
        <f t="shared" si="189"/>
        <v>0</v>
      </c>
      <c r="BG289" s="4">
        <f t="shared" si="190"/>
        <v>0</v>
      </c>
      <c r="BH289" s="4">
        <f t="shared" si="191"/>
        <v>0</v>
      </c>
      <c r="BI289" s="4">
        <f t="shared" si="192"/>
        <v>0</v>
      </c>
      <c r="BJ289" s="4">
        <f t="shared" si="193"/>
        <v>0</v>
      </c>
      <c r="BK289" s="4">
        <f t="shared" si="194"/>
        <v>0</v>
      </c>
      <c r="BL289" s="4">
        <f t="shared" si="195"/>
        <v>0</v>
      </c>
      <c r="BM289" s="4">
        <f t="shared" si="196"/>
        <v>0</v>
      </c>
      <c r="BN289" s="4">
        <f t="shared" si="197"/>
        <v>0</v>
      </c>
      <c r="BO289">
        <f>SUMIFS(BH$5:BH289,$AA$5:$AA289,$AA289)</f>
        <v>13</v>
      </c>
      <c r="BP289">
        <f>SUMIFS(BI$5:BI289,$AA$5:$AA289,$AA289)</f>
        <v>14</v>
      </c>
      <c r="BQ289">
        <f>SUMIFS(BJ$5:BJ289,$AA$5:$AA289,$AA289)</f>
        <v>12</v>
      </c>
      <c r="BR289">
        <f>SUMIFS(BK$5:BK289,$AA$5:$AA289,$AA289)</f>
        <v>12</v>
      </c>
      <c r="BS289">
        <f>SUMIFS(BL$5:BL289,$AA$5:$AA289,$AA289)</f>
        <v>14</v>
      </c>
      <c r="BT289">
        <f>SUMIFS(BM$5:BM289,$AA$5:$AA289,$AA289)</f>
        <v>16</v>
      </c>
      <c r="BU289">
        <f>SUMIFS(BN$5:BN289,$AA$5:$AA289,$AA289)</f>
        <v>0</v>
      </c>
      <c r="BV289">
        <f t="shared" si="198"/>
        <v>14</v>
      </c>
      <c r="BW289">
        <f t="shared" si="199"/>
        <v>15</v>
      </c>
      <c r="BX289">
        <f t="shared" si="200"/>
        <v>14</v>
      </c>
      <c r="BY289">
        <f t="shared" si="201"/>
        <v>13</v>
      </c>
      <c r="BZ289">
        <f t="shared" si="202"/>
        <v>15</v>
      </c>
      <c r="CA289">
        <f t="shared" si="203"/>
        <v>21</v>
      </c>
      <c r="CB289">
        <f t="shared" si="204"/>
        <v>0</v>
      </c>
      <c r="CC289">
        <f t="shared" si="205"/>
        <v>0</v>
      </c>
      <c r="CD289">
        <f t="shared" si="206"/>
        <v>0</v>
      </c>
      <c r="CE289" t="str">
        <f>IFERROR(VLOOKUP($AA289,'Tuyến và nhân viên'!$I:$O,7,0),"")</f>
        <v>Trần Văn Khanh</v>
      </c>
      <c r="CF289">
        <f t="shared" si="207"/>
        <v>4</v>
      </c>
      <c r="CG289">
        <f t="shared" si="208"/>
        <v>1</v>
      </c>
      <c r="CH289">
        <f>COUNTIFS($L289:L289,"x")</f>
        <v>0</v>
      </c>
      <c r="CI289">
        <f>COUNTIFS($L289:M289,"x")</f>
        <v>0</v>
      </c>
      <c r="CJ289">
        <f>COUNTIFS($L289:N289,"x")</f>
        <v>1</v>
      </c>
      <c r="CK289">
        <f>COUNTIFS($L289:O289,"x")</f>
        <v>1</v>
      </c>
      <c r="CL289">
        <f>COUNTIFS($L289:P289,"x")</f>
        <v>1</v>
      </c>
      <c r="CM289">
        <f>COUNTIFS($L289:Q289,"x")</f>
        <v>1</v>
      </c>
      <c r="CN289">
        <f>COUNTIFS($L289:R289,"x")</f>
        <v>1</v>
      </c>
      <c r="CO289" t="str" cm="1">
        <f t="array" ref="CO289">IFERROR(INDEX($CH$4:$CN$4,0,MATCH(1,$CH289:$CN289,0)),"")</f>
        <v>Thứ 4</v>
      </c>
      <c r="CP289" t="str" cm="1">
        <f t="array" ref="CP289">IFERROR(INDEX($CH$4:$CN$4,0,MATCH(2,$CH289:$CN289,0)),"")</f>
        <v/>
      </c>
      <c r="CQ289" t="str">
        <f t="shared" si="209"/>
        <v>Thứ 4</v>
      </c>
      <c r="CR289" t="str">
        <f t="shared" si="174"/>
        <v>F4 - Tất cả các tuần</v>
      </c>
    </row>
    <row r="290" spans="1:96" x14ac:dyDescent="0.3">
      <c r="A290" s="117" t="s">
        <v>36301</v>
      </c>
      <c r="B290" s="118" t="s">
        <v>33266</v>
      </c>
      <c r="C290" s="118" t="s">
        <v>33267</v>
      </c>
      <c r="D290" s="118" t="s">
        <v>39659</v>
      </c>
      <c r="E290" s="118" t="s">
        <v>39660</v>
      </c>
      <c r="F290" s="118" t="s">
        <v>25595</v>
      </c>
      <c r="G290" s="118" t="s">
        <v>38279</v>
      </c>
      <c r="H290" s="118" t="s">
        <v>37429</v>
      </c>
      <c r="I290" s="118" t="s">
        <v>22</v>
      </c>
      <c r="J290" s="119" t="s">
        <v>39658</v>
      </c>
      <c r="K290" s="119" t="s">
        <v>23</v>
      </c>
      <c r="L290" s="117" t="s">
        <v>23</v>
      </c>
      <c r="M290" s="117" t="s">
        <v>23</v>
      </c>
      <c r="N290" s="117" t="s">
        <v>24</v>
      </c>
      <c r="O290" s="117" t="s">
        <v>23</v>
      </c>
      <c r="P290" s="117" t="s">
        <v>23</v>
      </c>
      <c r="Q290" s="117" t="s">
        <v>23</v>
      </c>
      <c r="R290" s="117" t="s">
        <v>23</v>
      </c>
      <c r="S290" s="117" t="s">
        <v>24</v>
      </c>
      <c r="T290" s="117" t="s">
        <v>24</v>
      </c>
      <c r="U290" s="117" t="s">
        <v>24</v>
      </c>
      <c r="V290" s="117" t="s">
        <v>24</v>
      </c>
      <c r="W290" s="74" t="str">
        <f t="shared" si="175"/>
        <v/>
      </c>
      <c r="X290" s="74" t="str">
        <f t="shared" si="176"/>
        <v>x</v>
      </c>
      <c r="Y290" s="74" t="str">
        <f t="shared" si="177"/>
        <v/>
      </c>
      <c r="Z290" s="74" t="str">
        <f t="shared" si="178"/>
        <v>x</v>
      </c>
      <c r="AA290" t="str">
        <f>VLOOKUP($D290,'Tuyến và nhân viên'!$D:$M,6,0)</f>
        <v>HL00594</v>
      </c>
      <c r="AB290" t="str">
        <f>VLOOKUP($D290,'Tuyến và nhân viên'!$D:$M,7,0)</f>
        <v>Quách Ngọc Duyên</v>
      </c>
      <c r="AC290" s="16" t="str">
        <f>IFERROR(VLOOKUP($F290,DSKH!$D:$BF,53,0),"")</f>
        <v>F2</v>
      </c>
      <c r="AD290" s="16" t="str">
        <f>IFERROR(VLOOKUP($F290,DSKH!$D:$BF,54,0),"")</f>
        <v>OTC</v>
      </c>
      <c r="AE290" s="4">
        <f>SUMIFS('Doanh số khách hàng'!$F:$F,'Doanh số khách hàng'!$A:$A,'Chi tiết tuyến'!$F290)</f>
        <v>330200</v>
      </c>
      <c r="AF290" s="16" t="str">
        <f t="shared" si="170"/>
        <v>F4</v>
      </c>
      <c r="AG290" s="16" t="str">
        <f t="shared" si="171"/>
        <v>F2</v>
      </c>
      <c r="AH290" t="b">
        <f t="shared" si="179"/>
        <v>0</v>
      </c>
      <c r="AI290" t="b">
        <f t="shared" si="180"/>
        <v>1</v>
      </c>
      <c r="AJ290">
        <f>IFERROR(VLOOKUP($AC290,Master!$D:$E,2,0),"")</f>
        <v>2</v>
      </c>
      <c r="AK290">
        <f>VLOOKUP($AF290,Master!$D:$E,2,0)</f>
        <v>4</v>
      </c>
      <c r="AL290" s="4">
        <f t="shared" si="181"/>
        <v>165100</v>
      </c>
      <c r="AM290" t="str">
        <f>IFERROR(VLOOKUP($F290,DSKH!$D:$BF,31,0),"")</f>
        <v>Tỉnh Cà Mau</v>
      </c>
      <c r="AN290" t="str">
        <f>IFERROR(VLOOKUP($F290,DSKH!$D:$BF,29,0),"")</f>
        <v>Xã Vĩnh Hậu</v>
      </c>
      <c r="AO290">
        <f>IFERROR(VLOOKUP($F290,DSKH!$D:$BF,52,0),"")</f>
        <v>330200</v>
      </c>
      <c r="AP290">
        <f>IF(L290="x",1+COUNTIFS(AP$4:AP289,"&gt;0",$AA$4:$AA289,$AA289),0)</f>
        <v>0</v>
      </c>
      <c r="AQ290">
        <f>IF(M290="x",1+COUNTIFS(AQ$4:AQ289,"&gt;0",$AA$4:$AA289,$AA289),0)</f>
        <v>0</v>
      </c>
      <c r="AR290">
        <f>IF(N290="x",1+COUNTIFS(AR$4:AR289,"&gt;0",$AA$4:$AA289,$AA289),0)</f>
        <v>26</v>
      </c>
      <c r="AS290">
        <f>IF(O290="x",1+COUNTIFS(AS$4:AS289,"&gt;0",$AA$4:$AA289,$AA289),0)</f>
        <v>0</v>
      </c>
      <c r="AT290">
        <f>IF(P290="x",1+COUNTIFS(AT$4:AT289,"&gt;0",$AA$4:$AA289,$AA289),0)</f>
        <v>0</v>
      </c>
      <c r="AU290">
        <f>IF(Q290="x",1+COUNTIFS(AU$4:AU289,"&gt;0",$AA$4:$AA289,$AA289),0)</f>
        <v>0</v>
      </c>
      <c r="AV290">
        <f>IF(R290="x",1+COUNTIFS(AV$4:AV289,"&gt;0",$AA$4:$AA289,$AA289),0)</f>
        <v>0</v>
      </c>
      <c r="AW290">
        <f t="shared" si="172"/>
        <v>0</v>
      </c>
      <c r="AX290">
        <f t="shared" si="173"/>
        <v>1</v>
      </c>
      <c r="AY290">
        <f t="shared" si="182"/>
        <v>0</v>
      </c>
      <c r="AZ290">
        <f t="shared" si="183"/>
        <v>1</v>
      </c>
      <c r="BA290" s="4">
        <f t="shared" si="184"/>
        <v>0</v>
      </c>
      <c r="BB290" s="4">
        <f t="shared" si="185"/>
        <v>0</v>
      </c>
      <c r="BC290" s="4">
        <f t="shared" si="186"/>
        <v>165100</v>
      </c>
      <c r="BD290" s="4">
        <f t="shared" si="187"/>
        <v>0</v>
      </c>
      <c r="BE290" s="4">
        <f t="shared" si="188"/>
        <v>0</v>
      </c>
      <c r="BF290" s="4">
        <f t="shared" si="189"/>
        <v>0</v>
      </c>
      <c r="BG290" s="4">
        <f t="shared" si="190"/>
        <v>0</v>
      </c>
      <c r="BH290" s="4">
        <f t="shared" si="191"/>
        <v>0</v>
      </c>
      <c r="BI290" s="4">
        <f t="shared" si="192"/>
        <v>0</v>
      </c>
      <c r="BJ290" s="4">
        <f t="shared" si="193"/>
        <v>1</v>
      </c>
      <c r="BK290" s="4">
        <f t="shared" si="194"/>
        <v>0</v>
      </c>
      <c r="BL290" s="4">
        <f t="shared" si="195"/>
        <v>0</v>
      </c>
      <c r="BM290" s="4">
        <f t="shared" si="196"/>
        <v>0</v>
      </c>
      <c r="BN290" s="4">
        <f t="shared" si="197"/>
        <v>0</v>
      </c>
      <c r="BO290">
        <f>SUMIFS(BH$5:BH290,$AA$5:$AA290,$AA290)</f>
        <v>13</v>
      </c>
      <c r="BP290">
        <f>SUMIFS(BI$5:BI290,$AA$5:$AA290,$AA290)</f>
        <v>14</v>
      </c>
      <c r="BQ290">
        <f>SUMIFS(BJ$5:BJ290,$AA$5:$AA290,$AA290)</f>
        <v>13</v>
      </c>
      <c r="BR290">
        <f>SUMIFS(BK$5:BK290,$AA$5:$AA290,$AA290)</f>
        <v>12</v>
      </c>
      <c r="BS290">
        <f>SUMIFS(BL$5:BL290,$AA$5:$AA290,$AA290)</f>
        <v>14</v>
      </c>
      <c r="BT290">
        <f>SUMIFS(BM$5:BM290,$AA$5:$AA290,$AA290)</f>
        <v>16</v>
      </c>
      <c r="BU290">
        <f>SUMIFS(BN$5:BN290,$AA$5:$AA290,$AA290)</f>
        <v>0</v>
      </c>
      <c r="BV290">
        <f t="shared" si="198"/>
        <v>14</v>
      </c>
      <c r="BW290">
        <f t="shared" si="199"/>
        <v>15</v>
      </c>
      <c r="BX290">
        <f t="shared" si="200"/>
        <v>14</v>
      </c>
      <c r="BY290">
        <f t="shared" si="201"/>
        <v>13</v>
      </c>
      <c r="BZ290">
        <f t="shared" si="202"/>
        <v>15</v>
      </c>
      <c r="CA290">
        <f t="shared" si="203"/>
        <v>21</v>
      </c>
      <c r="CB290">
        <f t="shared" si="204"/>
        <v>0</v>
      </c>
      <c r="CC290">
        <f t="shared" si="205"/>
        <v>13</v>
      </c>
      <c r="CD290">
        <f t="shared" si="206"/>
        <v>14</v>
      </c>
      <c r="CE290" t="str">
        <f>IFERROR(VLOOKUP($AA290,'Tuyến và nhân viên'!$I:$O,7,0),"")</f>
        <v>Trần Văn Khanh</v>
      </c>
      <c r="CF290">
        <f t="shared" si="207"/>
        <v>2</v>
      </c>
      <c r="CG290">
        <f t="shared" si="208"/>
        <v>1</v>
      </c>
      <c r="CH290">
        <f>COUNTIFS($L290:L290,"x")</f>
        <v>0</v>
      </c>
      <c r="CI290">
        <f>COUNTIFS($L290:M290,"x")</f>
        <v>0</v>
      </c>
      <c r="CJ290">
        <f>COUNTIFS($L290:N290,"x")</f>
        <v>1</v>
      </c>
      <c r="CK290">
        <f>COUNTIFS($L290:O290,"x")</f>
        <v>1</v>
      </c>
      <c r="CL290">
        <f>COUNTIFS($L290:P290,"x")</f>
        <v>1</v>
      </c>
      <c r="CM290">
        <f>COUNTIFS($L290:Q290,"x")</f>
        <v>1</v>
      </c>
      <c r="CN290">
        <f>COUNTIFS($L290:R290,"x")</f>
        <v>1</v>
      </c>
      <c r="CO290" t="str" cm="1">
        <f t="array" ref="CO290">IFERROR(INDEX($CH$4:$CN$4,0,MATCH(1,$CH290:$CN290,0)),"")</f>
        <v>Thứ 4</v>
      </c>
      <c r="CP290" t="str" cm="1">
        <f t="array" ref="CP290">IFERROR(INDEX($CH$4:$CN$4,0,MATCH(2,$CH290:$CN290,0)),"")</f>
        <v/>
      </c>
      <c r="CQ290" t="str">
        <f t="shared" si="209"/>
        <v>Thứ 4</v>
      </c>
      <c r="CR290" t="str">
        <f t="shared" si="174"/>
        <v>F2 - Tuần 2 &amp; 4</v>
      </c>
    </row>
    <row r="291" spans="1:96" x14ac:dyDescent="0.3">
      <c r="A291" s="117" t="s">
        <v>36313</v>
      </c>
      <c r="B291" s="118" t="s">
        <v>33266</v>
      </c>
      <c r="C291" s="118" t="s">
        <v>33267</v>
      </c>
      <c r="D291" s="118" t="s">
        <v>39659</v>
      </c>
      <c r="E291" s="118" t="s">
        <v>39660</v>
      </c>
      <c r="F291" s="118" t="s">
        <v>38392</v>
      </c>
      <c r="G291" s="118" t="s">
        <v>38393</v>
      </c>
      <c r="H291" s="118" t="s">
        <v>38399</v>
      </c>
      <c r="I291" s="118" t="s">
        <v>22</v>
      </c>
      <c r="J291" s="119" t="s">
        <v>39658</v>
      </c>
      <c r="K291" s="119" t="s">
        <v>23</v>
      </c>
      <c r="L291" s="117" t="s">
        <v>23</v>
      </c>
      <c r="M291" s="117" t="s">
        <v>23</v>
      </c>
      <c r="N291" s="117" t="s">
        <v>23</v>
      </c>
      <c r="O291" s="117" t="s">
        <v>23</v>
      </c>
      <c r="P291" s="117" t="s">
        <v>23</v>
      </c>
      <c r="Q291" s="117" t="s">
        <v>24</v>
      </c>
      <c r="R291" s="117" t="s">
        <v>23</v>
      </c>
      <c r="S291" s="117" t="s">
        <v>24</v>
      </c>
      <c r="T291" s="117" t="s">
        <v>24</v>
      </c>
      <c r="U291" s="117" t="s">
        <v>24</v>
      </c>
      <c r="V291" s="117" t="s">
        <v>24</v>
      </c>
      <c r="W291" s="74" t="str">
        <f t="shared" si="175"/>
        <v/>
      </c>
      <c r="X291" s="74" t="str">
        <f t="shared" si="176"/>
        <v>x</v>
      </c>
      <c r="Y291" s="74" t="str">
        <f t="shared" si="177"/>
        <v/>
      </c>
      <c r="Z291" s="74" t="str">
        <f t="shared" si="178"/>
        <v>x</v>
      </c>
      <c r="AA291" t="str">
        <f>VLOOKUP($D291,'Tuyến và nhân viên'!$D:$M,6,0)</f>
        <v>HL00594</v>
      </c>
      <c r="AB291" t="str">
        <f>VLOOKUP($D291,'Tuyến và nhân viên'!$D:$M,7,0)</f>
        <v>Quách Ngọc Duyên</v>
      </c>
      <c r="AC291" s="16" t="str">
        <f>IFERROR(VLOOKUP($F291,DSKH!$D:$BF,53,0),"")</f>
        <v>F2</v>
      </c>
      <c r="AD291" s="16" t="str">
        <f>IFERROR(VLOOKUP($F291,DSKH!$D:$BF,54,0),"")</f>
        <v>OTC</v>
      </c>
      <c r="AE291" s="4">
        <f>SUMIFS('Doanh số khách hàng'!$F:$F,'Doanh số khách hàng'!$A:$A,'Chi tiết tuyến'!$F291)</f>
        <v>0</v>
      </c>
      <c r="AF291" s="16" t="str">
        <f t="shared" si="170"/>
        <v>F4</v>
      </c>
      <c r="AG291" s="16" t="str">
        <f t="shared" si="171"/>
        <v>F2</v>
      </c>
      <c r="AH291" t="b">
        <f t="shared" si="179"/>
        <v>0</v>
      </c>
      <c r="AI291" t="b">
        <f t="shared" si="180"/>
        <v>1</v>
      </c>
      <c r="AJ291">
        <f>IFERROR(VLOOKUP($AC291,Master!$D:$E,2,0),"")</f>
        <v>2</v>
      </c>
      <c r="AK291">
        <f>VLOOKUP($AF291,Master!$D:$E,2,0)</f>
        <v>4</v>
      </c>
      <c r="AL291" s="4">
        <f t="shared" si="181"/>
        <v>0</v>
      </c>
      <c r="AM291" t="str">
        <f>IFERROR(VLOOKUP($F291,DSKH!$D:$BF,31,0),"")</f>
        <v>Tỉnh Cà Mau</v>
      </c>
      <c r="AN291" t="str">
        <f>IFERROR(VLOOKUP($F291,DSKH!$D:$BF,29,0),"")</f>
        <v>Phường Bạc Liêu</v>
      </c>
      <c r="AO291">
        <f>IFERROR(VLOOKUP($F291,DSKH!$D:$BF,52,0),"")</f>
        <v>0</v>
      </c>
      <c r="AP291">
        <f>IF(L291="x",1+COUNTIFS(AP$4:AP290,"&gt;0",$AA$4:$AA290,$AA290),0)</f>
        <v>0</v>
      </c>
      <c r="AQ291">
        <f>IF(M291="x",1+COUNTIFS(AQ$4:AQ290,"&gt;0",$AA$4:$AA290,$AA290),0)</f>
        <v>0</v>
      </c>
      <c r="AR291">
        <f>IF(N291="x",1+COUNTIFS(AR$4:AR290,"&gt;0",$AA$4:$AA290,$AA290),0)</f>
        <v>0</v>
      </c>
      <c r="AS291">
        <f>IF(O291="x",1+COUNTIFS(AS$4:AS290,"&gt;0",$AA$4:$AA290,$AA290),0)</f>
        <v>0</v>
      </c>
      <c r="AT291">
        <f>IF(P291="x",1+COUNTIFS(AT$4:AT290,"&gt;0",$AA$4:$AA290,$AA290),0)</f>
        <v>0</v>
      </c>
      <c r="AU291">
        <f>IF(Q291="x",1+COUNTIFS(AU$4:AU290,"&gt;0",$AA$4:$AA290,$AA290),0)</f>
        <v>25</v>
      </c>
      <c r="AV291">
        <f>IF(R291="x",1+COUNTIFS(AV$4:AV290,"&gt;0",$AA$4:$AA290,$AA290),0)</f>
        <v>0</v>
      </c>
      <c r="AW291">
        <f t="shared" si="172"/>
        <v>0</v>
      </c>
      <c r="AX291">
        <f t="shared" si="173"/>
        <v>1</v>
      </c>
      <c r="AY291">
        <f t="shared" si="182"/>
        <v>0</v>
      </c>
      <c r="AZ291">
        <f t="shared" si="183"/>
        <v>1</v>
      </c>
      <c r="BA291" s="4">
        <f t="shared" si="184"/>
        <v>0</v>
      </c>
      <c r="BB291" s="4">
        <f t="shared" si="185"/>
        <v>0</v>
      </c>
      <c r="BC291" s="4">
        <f t="shared" si="186"/>
        <v>0</v>
      </c>
      <c r="BD291" s="4">
        <f t="shared" si="187"/>
        <v>0</v>
      </c>
      <c r="BE291" s="4">
        <f t="shared" si="188"/>
        <v>0</v>
      </c>
      <c r="BF291" s="4">
        <f t="shared" si="189"/>
        <v>0</v>
      </c>
      <c r="BG291" s="4">
        <f t="shared" si="190"/>
        <v>0</v>
      </c>
      <c r="BH291" s="4">
        <f t="shared" si="191"/>
        <v>0</v>
      </c>
      <c r="BI291" s="4">
        <f t="shared" si="192"/>
        <v>0</v>
      </c>
      <c r="BJ291" s="4">
        <f t="shared" si="193"/>
        <v>0</v>
      </c>
      <c r="BK291" s="4">
        <f t="shared" si="194"/>
        <v>0</v>
      </c>
      <c r="BL291" s="4">
        <f t="shared" si="195"/>
        <v>0</v>
      </c>
      <c r="BM291" s="4">
        <f t="shared" si="196"/>
        <v>1</v>
      </c>
      <c r="BN291" s="4">
        <f t="shared" si="197"/>
        <v>0</v>
      </c>
      <c r="BO291">
        <f>SUMIFS(BH$5:BH291,$AA$5:$AA291,$AA291)</f>
        <v>13</v>
      </c>
      <c r="BP291">
        <f>SUMIFS(BI$5:BI291,$AA$5:$AA291,$AA291)</f>
        <v>14</v>
      </c>
      <c r="BQ291">
        <f>SUMIFS(BJ$5:BJ291,$AA$5:$AA291,$AA291)</f>
        <v>13</v>
      </c>
      <c r="BR291">
        <f>SUMIFS(BK$5:BK291,$AA$5:$AA291,$AA291)</f>
        <v>12</v>
      </c>
      <c r="BS291">
        <f>SUMIFS(BL$5:BL291,$AA$5:$AA291,$AA291)</f>
        <v>14</v>
      </c>
      <c r="BT291">
        <f>SUMIFS(BM$5:BM291,$AA$5:$AA291,$AA291)</f>
        <v>17</v>
      </c>
      <c r="BU291">
        <f>SUMIFS(BN$5:BN291,$AA$5:$AA291,$AA291)</f>
        <v>0</v>
      </c>
      <c r="BV291">
        <f t="shared" si="198"/>
        <v>14</v>
      </c>
      <c r="BW291">
        <f t="shared" si="199"/>
        <v>15</v>
      </c>
      <c r="BX291">
        <f t="shared" si="200"/>
        <v>14</v>
      </c>
      <c r="BY291">
        <f t="shared" si="201"/>
        <v>13</v>
      </c>
      <c r="BZ291">
        <f t="shared" si="202"/>
        <v>15</v>
      </c>
      <c r="CA291">
        <f t="shared" si="203"/>
        <v>21</v>
      </c>
      <c r="CB291">
        <f t="shared" si="204"/>
        <v>0</v>
      </c>
      <c r="CC291">
        <f t="shared" si="205"/>
        <v>17</v>
      </c>
      <c r="CD291">
        <f t="shared" si="206"/>
        <v>21</v>
      </c>
      <c r="CE291" t="str">
        <f>IFERROR(VLOOKUP($AA291,'Tuyến và nhân viên'!$I:$O,7,0),"")</f>
        <v>Trần Văn Khanh</v>
      </c>
      <c r="CF291">
        <f t="shared" si="207"/>
        <v>2</v>
      </c>
      <c r="CG291">
        <f t="shared" si="208"/>
        <v>1</v>
      </c>
      <c r="CH291">
        <f>COUNTIFS($L291:L291,"x")</f>
        <v>0</v>
      </c>
      <c r="CI291">
        <f>COUNTIFS($L291:M291,"x")</f>
        <v>0</v>
      </c>
      <c r="CJ291">
        <f>COUNTIFS($L291:N291,"x")</f>
        <v>0</v>
      </c>
      <c r="CK291">
        <f>COUNTIFS($L291:O291,"x")</f>
        <v>0</v>
      </c>
      <c r="CL291">
        <f>COUNTIFS($L291:P291,"x")</f>
        <v>0</v>
      </c>
      <c r="CM291">
        <f>COUNTIFS($L291:Q291,"x")</f>
        <v>1</v>
      </c>
      <c r="CN291">
        <f>COUNTIFS($L291:R291,"x")</f>
        <v>1</v>
      </c>
      <c r="CO291" t="str" cm="1">
        <f t="array" ref="CO291">IFERROR(INDEX($CH$4:$CN$4,0,MATCH(1,$CH291:$CN291,0)),"")</f>
        <v>Thứ 7</v>
      </c>
      <c r="CP291" t="str" cm="1">
        <f t="array" ref="CP291">IFERROR(INDEX($CH$4:$CN$4,0,MATCH(2,$CH291:$CN291,0)),"")</f>
        <v/>
      </c>
      <c r="CQ291" t="str">
        <f t="shared" si="209"/>
        <v>Thứ 7</v>
      </c>
      <c r="CR291" t="str">
        <f t="shared" si="174"/>
        <v>F2 - Tuần 2 &amp; 4</v>
      </c>
    </row>
    <row r="292" spans="1:96" x14ac:dyDescent="0.3">
      <c r="A292" s="117" t="s">
        <v>36323</v>
      </c>
      <c r="B292" s="118" t="s">
        <v>33266</v>
      </c>
      <c r="C292" s="118" t="s">
        <v>33267</v>
      </c>
      <c r="D292" s="118" t="s">
        <v>39659</v>
      </c>
      <c r="E292" s="118" t="s">
        <v>39660</v>
      </c>
      <c r="F292" s="118" t="s">
        <v>26014</v>
      </c>
      <c r="G292" s="118" t="s">
        <v>38403</v>
      </c>
      <c r="H292" s="118" t="s">
        <v>38409</v>
      </c>
      <c r="I292" s="118" t="s">
        <v>22</v>
      </c>
      <c r="J292" s="119" t="s">
        <v>39658</v>
      </c>
      <c r="K292" s="119" t="s">
        <v>23</v>
      </c>
      <c r="L292" s="117" t="s">
        <v>23</v>
      </c>
      <c r="M292" s="117" t="s">
        <v>23</v>
      </c>
      <c r="N292" s="117" t="s">
        <v>23</v>
      </c>
      <c r="O292" s="117" t="s">
        <v>23</v>
      </c>
      <c r="P292" s="117" t="s">
        <v>23</v>
      </c>
      <c r="Q292" s="117" t="s">
        <v>24</v>
      </c>
      <c r="R292" s="117" t="s">
        <v>23</v>
      </c>
      <c r="S292" s="117" t="s">
        <v>24</v>
      </c>
      <c r="T292" s="117" t="s">
        <v>24</v>
      </c>
      <c r="U292" s="117" t="s">
        <v>24</v>
      </c>
      <c r="V292" s="117" t="s">
        <v>24</v>
      </c>
      <c r="W292" s="74" t="str">
        <f t="shared" si="175"/>
        <v/>
      </c>
      <c r="X292" s="74" t="str">
        <f t="shared" si="176"/>
        <v>x</v>
      </c>
      <c r="Y292" s="74" t="str">
        <f t="shared" si="177"/>
        <v/>
      </c>
      <c r="Z292" s="74" t="str">
        <f t="shared" si="178"/>
        <v>x</v>
      </c>
      <c r="AA292" t="str">
        <f>VLOOKUP($D292,'Tuyến và nhân viên'!$D:$M,6,0)</f>
        <v>HL00594</v>
      </c>
      <c r="AB292" t="str">
        <f>VLOOKUP($D292,'Tuyến và nhân viên'!$D:$M,7,0)</f>
        <v>Quách Ngọc Duyên</v>
      </c>
      <c r="AC292" s="16" t="str">
        <f>IFERROR(VLOOKUP($F292,DSKH!$D:$BF,53,0),"")</f>
        <v>F2</v>
      </c>
      <c r="AD292" s="16" t="str">
        <f>IFERROR(VLOOKUP($F292,DSKH!$D:$BF,54,0),"")</f>
        <v>OTC</v>
      </c>
      <c r="AE292" s="4">
        <f>SUMIFS('Doanh số khách hàng'!$F:$F,'Doanh số khách hàng'!$A:$A,'Chi tiết tuyến'!$F292)</f>
        <v>415493.33333333331</v>
      </c>
      <c r="AF292" s="16" t="str">
        <f t="shared" si="170"/>
        <v>F4</v>
      </c>
      <c r="AG292" s="16" t="str">
        <f t="shared" si="171"/>
        <v>F2</v>
      </c>
      <c r="AH292" t="b">
        <f t="shared" si="179"/>
        <v>0</v>
      </c>
      <c r="AI292" t="b">
        <f t="shared" si="180"/>
        <v>1</v>
      </c>
      <c r="AJ292">
        <f>IFERROR(VLOOKUP($AC292,Master!$D:$E,2,0),"")</f>
        <v>2</v>
      </c>
      <c r="AK292">
        <f>VLOOKUP($AF292,Master!$D:$E,2,0)</f>
        <v>4</v>
      </c>
      <c r="AL292" s="4">
        <f t="shared" si="181"/>
        <v>207746.66666666666</v>
      </c>
      <c r="AM292" t="str">
        <f>IFERROR(VLOOKUP($F292,DSKH!$D:$BF,31,0),"")</f>
        <v>Tỉnh Cà Mau</v>
      </c>
      <c r="AN292" t="str">
        <f>IFERROR(VLOOKUP($F292,DSKH!$D:$BF,29,0),"")</f>
        <v>Phường Bạc Liêu</v>
      </c>
      <c r="AO292">
        <f>IFERROR(VLOOKUP($F292,DSKH!$D:$BF,52,0),"")</f>
        <v>415493.33333333331</v>
      </c>
      <c r="AP292">
        <f>IF(L292="x",1+COUNTIFS(AP$4:AP291,"&gt;0",$AA$4:$AA291,$AA291),0)</f>
        <v>0</v>
      </c>
      <c r="AQ292">
        <f>IF(M292="x",1+COUNTIFS(AQ$4:AQ291,"&gt;0",$AA$4:$AA291,$AA291),0)</f>
        <v>0</v>
      </c>
      <c r="AR292">
        <f>IF(N292="x",1+COUNTIFS(AR$4:AR291,"&gt;0",$AA$4:$AA291,$AA291),0)</f>
        <v>0</v>
      </c>
      <c r="AS292">
        <f>IF(O292="x",1+COUNTIFS(AS$4:AS291,"&gt;0",$AA$4:$AA291,$AA291),0)</f>
        <v>0</v>
      </c>
      <c r="AT292">
        <f>IF(P292="x",1+COUNTIFS(AT$4:AT291,"&gt;0",$AA$4:$AA291,$AA291),0)</f>
        <v>0</v>
      </c>
      <c r="AU292">
        <f>IF(Q292="x",1+COUNTIFS(AU$4:AU291,"&gt;0",$AA$4:$AA291,$AA291),0)</f>
        <v>26</v>
      </c>
      <c r="AV292">
        <f>IF(R292="x",1+COUNTIFS(AV$4:AV291,"&gt;0",$AA$4:$AA291,$AA291),0)</f>
        <v>0</v>
      </c>
      <c r="AW292">
        <f t="shared" si="172"/>
        <v>0</v>
      </c>
      <c r="AX292">
        <f t="shared" si="173"/>
        <v>1</v>
      </c>
      <c r="AY292">
        <f t="shared" si="182"/>
        <v>0</v>
      </c>
      <c r="AZ292">
        <f t="shared" si="183"/>
        <v>1</v>
      </c>
      <c r="BA292" s="4">
        <f t="shared" si="184"/>
        <v>0</v>
      </c>
      <c r="BB292" s="4">
        <f t="shared" si="185"/>
        <v>0</v>
      </c>
      <c r="BC292" s="4">
        <f t="shared" si="186"/>
        <v>0</v>
      </c>
      <c r="BD292" s="4">
        <f t="shared" si="187"/>
        <v>0</v>
      </c>
      <c r="BE292" s="4">
        <f t="shared" si="188"/>
        <v>0</v>
      </c>
      <c r="BF292" s="4">
        <f t="shared" si="189"/>
        <v>207746.66666666666</v>
      </c>
      <c r="BG292" s="4">
        <f t="shared" si="190"/>
        <v>0</v>
      </c>
      <c r="BH292" s="4">
        <f t="shared" si="191"/>
        <v>0</v>
      </c>
      <c r="BI292" s="4">
        <f t="shared" si="192"/>
        <v>0</v>
      </c>
      <c r="BJ292" s="4">
        <f t="shared" si="193"/>
        <v>0</v>
      </c>
      <c r="BK292" s="4">
        <f t="shared" si="194"/>
        <v>0</v>
      </c>
      <c r="BL292" s="4">
        <f t="shared" si="195"/>
        <v>0</v>
      </c>
      <c r="BM292" s="4">
        <f t="shared" si="196"/>
        <v>1</v>
      </c>
      <c r="BN292" s="4">
        <f t="shared" si="197"/>
        <v>0</v>
      </c>
      <c r="BO292">
        <f>SUMIFS(BH$5:BH292,$AA$5:$AA292,$AA292)</f>
        <v>13</v>
      </c>
      <c r="BP292">
        <f>SUMIFS(BI$5:BI292,$AA$5:$AA292,$AA292)</f>
        <v>14</v>
      </c>
      <c r="BQ292">
        <f>SUMIFS(BJ$5:BJ292,$AA$5:$AA292,$AA292)</f>
        <v>13</v>
      </c>
      <c r="BR292">
        <f>SUMIFS(BK$5:BK292,$AA$5:$AA292,$AA292)</f>
        <v>12</v>
      </c>
      <c r="BS292">
        <f>SUMIFS(BL$5:BL292,$AA$5:$AA292,$AA292)</f>
        <v>14</v>
      </c>
      <c r="BT292">
        <f>SUMIFS(BM$5:BM292,$AA$5:$AA292,$AA292)</f>
        <v>18</v>
      </c>
      <c r="BU292">
        <f>SUMIFS(BN$5:BN292,$AA$5:$AA292,$AA292)</f>
        <v>0</v>
      </c>
      <c r="BV292">
        <f t="shared" si="198"/>
        <v>14</v>
      </c>
      <c r="BW292">
        <f t="shared" si="199"/>
        <v>15</v>
      </c>
      <c r="BX292">
        <f t="shared" si="200"/>
        <v>14</v>
      </c>
      <c r="BY292">
        <f t="shared" si="201"/>
        <v>13</v>
      </c>
      <c r="BZ292">
        <f t="shared" si="202"/>
        <v>15</v>
      </c>
      <c r="CA292">
        <f t="shared" si="203"/>
        <v>21</v>
      </c>
      <c r="CB292">
        <f t="shared" si="204"/>
        <v>0</v>
      </c>
      <c r="CC292">
        <f t="shared" si="205"/>
        <v>18</v>
      </c>
      <c r="CD292">
        <f t="shared" si="206"/>
        <v>21</v>
      </c>
      <c r="CE292" t="str">
        <f>IFERROR(VLOOKUP($AA292,'Tuyến và nhân viên'!$I:$O,7,0),"")</f>
        <v>Trần Văn Khanh</v>
      </c>
      <c r="CF292">
        <f t="shared" si="207"/>
        <v>2</v>
      </c>
      <c r="CG292">
        <f t="shared" si="208"/>
        <v>1</v>
      </c>
      <c r="CH292">
        <f>COUNTIFS($L292:L292,"x")</f>
        <v>0</v>
      </c>
      <c r="CI292">
        <f>COUNTIFS($L292:M292,"x")</f>
        <v>0</v>
      </c>
      <c r="CJ292">
        <f>COUNTIFS($L292:N292,"x")</f>
        <v>0</v>
      </c>
      <c r="CK292">
        <f>COUNTIFS($L292:O292,"x")</f>
        <v>0</v>
      </c>
      <c r="CL292">
        <f>COUNTIFS($L292:P292,"x")</f>
        <v>0</v>
      </c>
      <c r="CM292">
        <f>COUNTIFS($L292:Q292,"x")</f>
        <v>1</v>
      </c>
      <c r="CN292">
        <f>COUNTIFS($L292:R292,"x")</f>
        <v>1</v>
      </c>
      <c r="CO292" t="str" cm="1">
        <f t="array" ref="CO292">IFERROR(INDEX($CH$4:$CN$4,0,MATCH(1,$CH292:$CN292,0)),"")</f>
        <v>Thứ 7</v>
      </c>
      <c r="CP292" t="str" cm="1">
        <f t="array" ref="CP292">IFERROR(INDEX($CH$4:$CN$4,0,MATCH(2,$CH292:$CN292,0)),"")</f>
        <v/>
      </c>
      <c r="CQ292" t="str">
        <f t="shared" si="209"/>
        <v>Thứ 7</v>
      </c>
      <c r="CR292" t="str">
        <f t="shared" si="174"/>
        <v>F2 - Tuần 2 &amp; 4</v>
      </c>
    </row>
    <row r="293" spans="1:96" x14ac:dyDescent="0.3">
      <c r="A293" s="117" t="s">
        <v>36334</v>
      </c>
      <c r="B293" s="118" t="s">
        <v>33266</v>
      </c>
      <c r="C293" s="118" t="s">
        <v>33267</v>
      </c>
      <c r="D293" s="118" t="s">
        <v>39659</v>
      </c>
      <c r="E293" s="118" t="s">
        <v>39660</v>
      </c>
      <c r="F293" s="118" t="s">
        <v>33186</v>
      </c>
      <c r="G293" s="118" t="s">
        <v>38428</v>
      </c>
      <c r="H293" s="118" t="s">
        <v>38433</v>
      </c>
      <c r="I293" s="118" t="s">
        <v>22</v>
      </c>
      <c r="J293" s="119" t="s">
        <v>39658</v>
      </c>
      <c r="K293" s="119" t="s">
        <v>23</v>
      </c>
      <c r="L293" s="117" t="s">
        <v>23</v>
      </c>
      <c r="M293" s="117" t="s">
        <v>23</v>
      </c>
      <c r="N293" s="117" t="s">
        <v>24</v>
      </c>
      <c r="O293" s="117" t="s">
        <v>23</v>
      </c>
      <c r="P293" s="117" t="s">
        <v>23</v>
      </c>
      <c r="Q293" s="117" t="s">
        <v>23</v>
      </c>
      <c r="R293" s="117" t="s">
        <v>23</v>
      </c>
      <c r="S293" s="117" t="s">
        <v>24</v>
      </c>
      <c r="T293" s="117" t="s">
        <v>24</v>
      </c>
      <c r="U293" s="117" t="s">
        <v>24</v>
      </c>
      <c r="V293" s="117" t="s">
        <v>24</v>
      </c>
      <c r="W293" s="74" t="str">
        <f t="shared" si="175"/>
        <v>x</v>
      </c>
      <c r="X293" s="74" t="str">
        <f t="shared" si="176"/>
        <v>x</v>
      </c>
      <c r="Y293" s="74" t="str">
        <f t="shared" si="177"/>
        <v>x</v>
      </c>
      <c r="Z293" s="74" t="str">
        <f t="shared" si="178"/>
        <v>x</v>
      </c>
      <c r="AA293" t="str">
        <f>VLOOKUP($D293,'Tuyến và nhân viên'!$D:$M,6,0)</f>
        <v>HL00594</v>
      </c>
      <c r="AB293" t="str">
        <f>VLOOKUP($D293,'Tuyến và nhân viên'!$D:$M,7,0)</f>
        <v>Quách Ngọc Duyên</v>
      </c>
      <c r="AC293" s="16" t="str">
        <f>IFERROR(VLOOKUP($F293,DSKH!$D:$BF,53,0),"")</f>
        <v>F4</v>
      </c>
      <c r="AD293" s="16" t="str">
        <f>IFERROR(VLOOKUP($F293,DSKH!$D:$BF,54,0),"")</f>
        <v>OTC</v>
      </c>
      <c r="AE293" s="4">
        <f>SUMIFS('Doanh số khách hàng'!$F:$F,'Doanh số khách hàng'!$A:$A,'Chi tiết tuyến'!$F293)</f>
        <v>1345626.6666666667</v>
      </c>
      <c r="AF293" s="16" t="str">
        <f t="shared" si="170"/>
        <v>F4</v>
      </c>
      <c r="AG293" s="16" t="str">
        <f t="shared" si="171"/>
        <v>F4</v>
      </c>
      <c r="AH293" t="b">
        <f t="shared" si="179"/>
        <v>1</v>
      </c>
      <c r="AI293" t="b">
        <f t="shared" si="180"/>
        <v>1</v>
      </c>
      <c r="AJ293">
        <f>IFERROR(VLOOKUP($AC293,Master!$D:$E,2,0),"")</f>
        <v>4</v>
      </c>
      <c r="AK293">
        <f>VLOOKUP($AF293,Master!$D:$E,2,0)</f>
        <v>4</v>
      </c>
      <c r="AL293" s="4">
        <f t="shared" si="181"/>
        <v>336406.66666666669</v>
      </c>
      <c r="AM293" t="str">
        <f>IFERROR(VLOOKUP($F293,DSKH!$D:$BF,31,0),"")</f>
        <v>Tỉnh Cà Mau</v>
      </c>
      <c r="AN293" t="str">
        <f>IFERROR(VLOOKUP($F293,DSKH!$D:$BF,29,0),"")</f>
        <v>Xã Hòa Bình</v>
      </c>
      <c r="AO293">
        <f>IFERROR(VLOOKUP($F293,DSKH!$D:$BF,52,0),"")</f>
        <v>1345626.6666666667</v>
      </c>
      <c r="AP293">
        <f>IF(L293="x",1+COUNTIFS(AP$4:AP292,"&gt;0",$AA$4:$AA292,$AA292),0)</f>
        <v>0</v>
      </c>
      <c r="AQ293">
        <f>IF(M293="x",1+COUNTIFS(AQ$4:AQ292,"&gt;0",$AA$4:$AA292,$AA292),0)</f>
        <v>0</v>
      </c>
      <c r="AR293">
        <f>IF(N293="x",1+COUNTIFS(AR$4:AR292,"&gt;0",$AA$4:$AA292,$AA292),0)</f>
        <v>27</v>
      </c>
      <c r="AS293">
        <f>IF(O293="x",1+COUNTIFS(AS$4:AS292,"&gt;0",$AA$4:$AA292,$AA292),0)</f>
        <v>0</v>
      </c>
      <c r="AT293">
        <f>IF(P293="x",1+COUNTIFS(AT$4:AT292,"&gt;0",$AA$4:$AA292,$AA292),0)</f>
        <v>0</v>
      </c>
      <c r="AU293">
        <f>IF(Q293="x",1+COUNTIFS(AU$4:AU292,"&gt;0",$AA$4:$AA292,$AA292),0)</f>
        <v>0</v>
      </c>
      <c r="AV293">
        <f>IF(R293="x",1+COUNTIFS(AV$4:AV292,"&gt;0",$AA$4:$AA292,$AA292),0)</f>
        <v>0</v>
      </c>
      <c r="AW293">
        <f t="shared" si="172"/>
        <v>1</v>
      </c>
      <c r="AX293">
        <f t="shared" si="173"/>
        <v>1</v>
      </c>
      <c r="AY293">
        <f t="shared" si="182"/>
        <v>1</v>
      </c>
      <c r="AZ293">
        <f t="shared" si="183"/>
        <v>1</v>
      </c>
      <c r="BA293" s="4">
        <f t="shared" si="184"/>
        <v>0</v>
      </c>
      <c r="BB293" s="4">
        <f t="shared" si="185"/>
        <v>0</v>
      </c>
      <c r="BC293" s="4">
        <f t="shared" si="186"/>
        <v>336406.66666666669</v>
      </c>
      <c r="BD293" s="4">
        <f t="shared" si="187"/>
        <v>0</v>
      </c>
      <c r="BE293" s="4">
        <f t="shared" si="188"/>
        <v>0</v>
      </c>
      <c r="BF293" s="4">
        <f t="shared" si="189"/>
        <v>0</v>
      </c>
      <c r="BG293" s="4">
        <f t="shared" si="190"/>
        <v>0</v>
      </c>
      <c r="BH293" s="4">
        <f t="shared" si="191"/>
        <v>0</v>
      </c>
      <c r="BI293" s="4">
        <f t="shared" si="192"/>
        <v>0</v>
      </c>
      <c r="BJ293" s="4">
        <f t="shared" si="193"/>
        <v>0</v>
      </c>
      <c r="BK293" s="4">
        <f t="shared" si="194"/>
        <v>0</v>
      </c>
      <c r="BL293" s="4">
        <f t="shared" si="195"/>
        <v>0</v>
      </c>
      <c r="BM293" s="4">
        <f t="shared" si="196"/>
        <v>0</v>
      </c>
      <c r="BN293" s="4">
        <f t="shared" si="197"/>
        <v>0</v>
      </c>
      <c r="BO293">
        <f>SUMIFS(BH$5:BH293,$AA$5:$AA293,$AA293)</f>
        <v>13</v>
      </c>
      <c r="BP293">
        <f>SUMIFS(BI$5:BI293,$AA$5:$AA293,$AA293)</f>
        <v>14</v>
      </c>
      <c r="BQ293">
        <f>SUMIFS(BJ$5:BJ293,$AA$5:$AA293,$AA293)</f>
        <v>13</v>
      </c>
      <c r="BR293">
        <f>SUMIFS(BK$5:BK293,$AA$5:$AA293,$AA293)</f>
        <v>12</v>
      </c>
      <c r="BS293">
        <f>SUMIFS(BL$5:BL293,$AA$5:$AA293,$AA293)</f>
        <v>14</v>
      </c>
      <c r="BT293">
        <f>SUMIFS(BM$5:BM293,$AA$5:$AA293,$AA293)</f>
        <v>18</v>
      </c>
      <c r="BU293">
        <f>SUMIFS(BN$5:BN293,$AA$5:$AA293,$AA293)</f>
        <v>0</v>
      </c>
      <c r="BV293">
        <f t="shared" si="198"/>
        <v>14</v>
      </c>
      <c r="BW293">
        <f t="shared" si="199"/>
        <v>15</v>
      </c>
      <c r="BX293">
        <f t="shared" si="200"/>
        <v>14</v>
      </c>
      <c r="BY293">
        <f t="shared" si="201"/>
        <v>13</v>
      </c>
      <c r="BZ293">
        <f t="shared" si="202"/>
        <v>15</v>
      </c>
      <c r="CA293">
        <f t="shared" si="203"/>
        <v>21</v>
      </c>
      <c r="CB293">
        <f t="shared" si="204"/>
        <v>0</v>
      </c>
      <c r="CC293">
        <f t="shared" si="205"/>
        <v>0</v>
      </c>
      <c r="CD293">
        <f t="shared" si="206"/>
        <v>0</v>
      </c>
      <c r="CE293" t="str">
        <f>IFERROR(VLOOKUP($AA293,'Tuyến và nhân viên'!$I:$O,7,0),"")</f>
        <v>Trần Văn Khanh</v>
      </c>
      <c r="CF293">
        <f t="shared" si="207"/>
        <v>4</v>
      </c>
      <c r="CG293">
        <f t="shared" si="208"/>
        <v>1</v>
      </c>
      <c r="CH293">
        <f>COUNTIFS($L293:L293,"x")</f>
        <v>0</v>
      </c>
      <c r="CI293">
        <f>COUNTIFS($L293:M293,"x")</f>
        <v>0</v>
      </c>
      <c r="CJ293">
        <f>COUNTIFS($L293:N293,"x")</f>
        <v>1</v>
      </c>
      <c r="CK293">
        <f>COUNTIFS($L293:O293,"x")</f>
        <v>1</v>
      </c>
      <c r="CL293">
        <f>COUNTIFS($L293:P293,"x")</f>
        <v>1</v>
      </c>
      <c r="CM293">
        <f>COUNTIFS($L293:Q293,"x")</f>
        <v>1</v>
      </c>
      <c r="CN293">
        <f>COUNTIFS($L293:R293,"x")</f>
        <v>1</v>
      </c>
      <c r="CO293" t="str" cm="1">
        <f t="array" ref="CO293">IFERROR(INDEX($CH$4:$CN$4,0,MATCH(1,$CH293:$CN293,0)),"")</f>
        <v>Thứ 4</v>
      </c>
      <c r="CP293" t="str" cm="1">
        <f t="array" ref="CP293">IFERROR(INDEX($CH$4:$CN$4,0,MATCH(2,$CH293:$CN293,0)),"")</f>
        <v/>
      </c>
      <c r="CQ293" t="str">
        <f t="shared" si="209"/>
        <v>Thứ 4</v>
      </c>
      <c r="CR293" t="str">
        <f t="shared" si="174"/>
        <v>F4 - Tất cả các tuần</v>
      </c>
    </row>
    <row r="294" spans="1:96" x14ac:dyDescent="0.3">
      <c r="A294" s="117" t="s">
        <v>36343</v>
      </c>
      <c r="B294" s="118" t="s">
        <v>33266</v>
      </c>
      <c r="C294" s="118" t="s">
        <v>33267</v>
      </c>
      <c r="D294" s="118" t="s">
        <v>39659</v>
      </c>
      <c r="E294" s="118" t="s">
        <v>39660</v>
      </c>
      <c r="F294" s="118" t="s">
        <v>38457</v>
      </c>
      <c r="G294" s="118" t="s">
        <v>38458</v>
      </c>
      <c r="H294" s="118" t="s">
        <v>38409</v>
      </c>
      <c r="I294" s="118" t="s">
        <v>22</v>
      </c>
      <c r="J294" s="119" t="s">
        <v>39658</v>
      </c>
      <c r="K294" s="119" t="s">
        <v>23</v>
      </c>
      <c r="L294" s="117" t="s">
        <v>23</v>
      </c>
      <c r="M294" s="117" t="s">
        <v>23</v>
      </c>
      <c r="N294" s="117" t="s">
        <v>23</v>
      </c>
      <c r="O294" s="117" t="s">
        <v>23</v>
      </c>
      <c r="P294" s="117" t="s">
        <v>23</v>
      </c>
      <c r="Q294" s="117" t="s">
        <v>24</v>
      </c>
      <c r="R294" s="117" t="s">
        <v>23</v>
      </c>
      <c r="S294" s="117" t="s">
        <v>24</v>
      </c>
      <c r="T294" s="117" t="s">
        <v>24</v>
      </c>
      <c r="U294" s="117" t="s">
        <v>24</v>
      </c>
      <c r="V294" s="117" t="s">
        <v>24</v>
      </c>
      <c r="W294" s="74" t="str">
        <f t="shared" si="175"/>
        <v/>
      </c>
      <c r="X294" s="74" t="str">
        <f t="shared" si="176"/>
        <v>x</v>
      </c>
      <c r="Y294" s="74" t="str">
        <f t="shared" si="177"/>
        <v/>
      </c>
      <c r="Z294" s="74" t="str">
        <f t="shared" si="178"/>
        <v>x</v>
      </c>
      <c r="AA294" t="str">
        <f>VLOOKUP($D294,'Tuyến và nhân viên'!$D:$M,6,0)</f>
        <v>HL00594</v>
      </c>
      <c r="AB294" t="str">
        <f>VLOOKUP($D294,'Tuyến và nhân viên'!$D:$M,7,0)</f>
        <v>Quách Ngọc Duyên</v>
      </c>
      <c r="AC294" s="16" t="str">
        <f>IFERROR(VLOOKUP($F294,DSKH!$D:$BF,53,0),"")</f>
        <v>F2</v>
      </c>
      <c r="AD294" s="16" t="str">
        <f>IFERROR(VLOOKUP($F294,DSKH!$D:$BF,54,0),"")</f>
        <v>OTC</v>
      </c>
      <c r="AE294" s="4">
        <f>SUMIFS('Doanh số khách hàng'!$F:$F,'Doanh số khách hàng'!$A:$A,'Chi tiết tuyến'!$F294)</f>
        <v>0</v>
      </c>
      <c r="AF294" s="16" t="str">
        <f t="shared" si="170"/>
        <v>F4</v>
      </c>
      <c r="AG294" s="16" t="str">
        <f t="shared" si="171"/>
        <v>F2</v>
      </c>
      <c r="AH294" t="b">
        <f t="shared" si="179"/>
        <v>0</v>
      </c>
      <c r="AI294" t="b">
        <f t="shared" si="180"/>
        <v>1</v>
      </c>
      <c r="AJ294">
        <f>IFERROR(VLOOKUP($AC294,Master!$D:$E,2,0),"")</f>
        <v>2</v>
      </c>
      <c r="AK294">
        <f>VLOOKUP($AF294,Master!$D:$E,2,0)</f>
        <v>4</v>
      </c>
      <c r="AL294" s="4">
        <f t="shared" si="181"/>
        <v>0</v>
      </c>
      <c r="AM294" t="str">
        <f>IFERROR(VLOOKUP($F294,DSKH!$D:$BF,31,0),"")</f>
        <v>Tỉnh Cà Mau</v>
      </c>
      <c r="AN294" t="str">
        <f>IFERROR(VLOOKUP($F294,DSKH!$D:$BF,29,0),"")</f>
        <v>Phường Bạc Liêu</v>
      </c>
      <c r="AO294">
        <f>IFERROR(VLOOKUP($F294,DSKH!$D:$BF,52,0),"")</f>
        <v>0</v>
      </c>
      <c r="AP294">
        <f>IF(L294="x",1+COUNTIFS(AP$4:AP293,"&gt;0",$AA$4:$AA293,$AA293),0)</f>
        <v>0</v>
      </c>
      <c r="AQ294">
        <f>IF(M294="x",1+COUNTIFS(AQ$4:AQ293,"&gt;0",$AA$4:$AA293,$AA293),0)</f>
        <v>0</v>
      </c>
      <c r="AR294">
        <f>IF(N294="x",1+COUNTIFS(AR$4:AR293,"&gt;0",$AA$4:$AA293,$AA293),0)</f>
        <v>0</v>
      </c>
      <c r="AS294">
        <f>IF(O294="x",1+COUNTIFS(AS$4:AS293,"&gt;0",$AA$4:$AA293,$AA293),0)</f>
        <v>0</v>
      </c>
      <c r="AT294">
        <f>IF(P294="x",1+COUNTIFS(AT$4:AT293,"&gt;0",$AA$4:$AA293,$AA293),0)</f>
        <v>0</v>
      </c>
      <c r="AU294">
        <f>IF(Q294="x",1+COUNTIFS(AU$4:AU293,"&gt;0",$AA$4:$AA293,$AA293),0)</f>
        <v>27</v>
      </c>
      <c r="AV294">
        <f>IF(R294="x",1+COUNTIFS(AV$4:AV293,"&gt;0",$AA$4:$AA293,$AA293),0)</f>
        <v>0</v>
      </c>
      <c r="AW294">
        <f t="shared" si="172"/>
        <v>0</v>
      </c>
      <c r="AX294">
        <f t="shared" si="173"/>
        <v>1</v>
      </c>
      <c r="AY294">
        <f t="shared" si="182"/>
        <v>0</v>
      </c>
      <c r="AZ294">
        <f t="shared" si="183"/>
        <v>1</v>
      </c>
      <c r="BA294" s="4">
        <f t="shared" si="184"/>
        <v>0</v>
      </c>
      <c r="BB294" s="4">
        <f t="shared" si="185"/>
        <v>0</v>
      </c>
      <c r="BC294" s="4">
        <f t="shared" si="186"/>
        <v>0</v>
      </c>
      <c r="BD294" s="4">
        <f t="shared" si="187"/>
        <v>0</v>
      </c>
      <c r="BE294" s="4">
        <f t="shared" si="188"/>
        <v>0</v>
      </c>
      <c r="BF294" s="4">
        <f t="shared" si="189"/>
        <v>0</v>
      </c>
      <c r="BG294" s="4">
        <f t="shared" si="190"/>
        <v>0</v>
      </c>
      <c r="BH294" s="4">
        <f t="shared" si="191"/>
        <v>0</v>
      </c>
      <c r="BI294" s="4">
        <f t="shared" si="192"/>
        <v>0</v>
      </c>
      <c r="BJ294" s="4">
        <f t="shared" si="193"/>
        <v>0</v>
      </c>
      <c r="BK294" s="4">
        <f t="shared" si="194"/>
        <v>0</v>
      </c>
      <c r="BL294" s="4">
        <f t="shared" si="195"/>
        <v>0</v>
      </c>
      <c r="BM294" s="4">
        <f t="shared" si="196"/>
        <v>1</v>
      </c>
      <c r="BN294" s="4">
        <f t="shared" si="197"/>
        <v>0</v>
      </c>
      <c r="BO294">
        <f>SUMIFS(BH$5:BH294,$AA$5:$AA294,$AA294)</f>
        <v>13</v>
      </c>
      <c r="BP294">
        <f>SUMIFS(BI$5:BI294,$AA$5:$AA294,$AA294)</f>
        <v>14</v>
      </c>
      <c r="BQ294">
        <f>SUMIFS(BJ$5:BJ294,$AA$5:$AA294,$AA294)</f>
        <v>13</v>
      </c>
      <c r="BR294">
        <f>SUMIFS(BK$5:BK294,$AA$5:$AA294,$AA294)</f>
        <v>12</v>
      </c>
      <c r="BS294">
        <f>SUMIFS(BL$5:BL294,$AA$5:$AA294,$AA294)</f>
        <v>14</v>
      </c>
      <c r="BT294">
        <f>SUMIFS(BM$5:BM294,$AA$5:$AA294,$AA294)</f>
        <v>19</v>
      </c>
      <c r="BU294">
        <f>SUMIFS(BN$5:BN294,$AA$5:$AA294,$AA294)</f>
        <v>0</v>
      </c>
      <c r="BV294">
        <f t="shared" si="198"/>
        <v>14</v>
      </c>
      <c r="BW294">
        <f t="shared" si="199"/>
        <v>15</v>
      </c>
      <c r="BX294">
        <f t="shared" si="200"/>
        <v>14</v>
      </c>
      <c r="BY294">
        <f t="shared" si="201"/>
        <v>13</v>
      </c>
      <c r="BZ294">
        <f t="shared" si="202"/>
        <v>15</v>
      </c>
      <c r="CA294">
        <f t="shared" si="203"/>
        <v>21</v>
      </c>
      <c r="CB294">
        <f t="shared" si="204"/>
        <v>0</v>
      </c>
      <c r="CC294">
        <f t="shared" si="205"/>
        <v>19</v>
      </c>
      <c r="CD294">
        <f t="shared" si="206"/>
        <v>21</v>
      </c>
      <c r="CE294" t="str">
        <f>IFERROR(VLOOKUP($AA294,'Tuyến và nhân viên'!$I:$O,7,0),"")</f>
        <v>Trần Văn Khanh</v>
      </c>
      <c r="CF294">
        <f t="shared" si="207"/>
        <v>2</v>
      </c>
      <c r="CG294">
        <f t="shared" si="208"/>
        <v>1</v>
      </c>
      <c r="CH294">
        <f>COUNTIFS($L294:L294,"x")</f>
        <v>0</v>
      </c>
      <c r="CI294">
        <f>COUNTIFS($L294:M294,"x")</f>
        <v>0</v>
      </c>
      <c r="CJ294">
        <f>COUNTIFS($L294:N294,"x")</f>
        <v>0</v>
      </c>
      <c r="CK294">
        <f>COUNTIFS($L294:O294,"x")</f>
        <v>0</v>
      </c>
      <c r="CL294">
        <f>COUNTIFS($L294:P294,"x")</f>
        <v>0</v>
      </c>
      <c r="CM294">
        <f>COUNTIFS($L294:Q294,"x")</f>
        <v>1</v>
      </c>
      <c r="CN294">
        <f>COUNTIFS($L294:R294,"x")</f>
        <v>1</v>
      </c>
      <c r="CO294" t="str" cm="1">
        <f t="array" ref="CO294">IFERROR(INDEX($CH$4:$CN$4,0,MATCH(1,$CH294:$CN294,0)),"")</f>
        <v>Thứ 7</v>
      </c>
      <c r="CP294" t="str" cm="1">
        <f t="array" ref="CP294">IFERROR(INDEX($CH$4:$CN$4,0,MATCH(2,$CH294:$CN294,0)),"")</f>
        <v/>
      </c>
      <c r="CQ294" t="str">
        <f t="shared" si="209"/>
        <v>Thứ 7</v>
      </c>
      <c r="CR294" t="str">
        <f t="shared" si="174"/>
        <v>F2 - Tuần 2 &amp; 4</v>
      </c>
    </row>
    <row r="295" spans="1:96" x14ac:dyDescent="0.3">
      <c r="A295" s="117" t="s">
        <v>36352</v>
      </c>
      <c r="B295" s="118" t="s">
        <v>33266</v>
      </c>
      <c r="C295" s="118" t="s">
        <v>33267</v>
      </c>
      <c r="D295" s="118" t="s">
        <v>39659</v>
      </c>
      <c r="E295" s="118" t="s">
        <v>39660</v>
      </c>
      <c r="F295" s="118" t="s">
        <v>8432</v>
      </c>
      <c r="G295" s="118" t="s">
        <v>38508</v>
      </c>
      <c r="H295" s="118" t="s">
        <v>38514</v>
      </c>
      <c r="I295" s="118" t="s">
        <v>22</v>
      </c>
      <c r="J295" s="119" t="s">
        <v>39658</v>
      </c>
      <c r="K295" s="119" t="s">
        <v>23</v>
      </c>
      <c r="L295" s="117" t="s">
        <v>23</v>
      </c>
      <c r="M295" s="117" t="s">
        <v>24</v>
      </c>
      <c r="N295" s="117" t="s">
        <v>23</v>
      </c>
      <c r="O295" s="117" t="s">
        <v>23</v>
      </c>
      <c r="P295" s="117" t="s">
        <v>23</v>
      </c>
      <c r="Q295" s="117" t="s">
        <v>23</v>
      </c>
      <c r="R295" s="117" t="s">
        <v>23</v>
      </c>
      <c r="S295" s="117" t="s">
        <v>24</v>
      </c>
      <c r="T295" s="117" t="s">
        <v>24</v>
      </c>
      <c r="U295" s="117" t="s">
        <v>24</v>
      </c>
      <c r="V295" s="117" t="s">
        <v>24</v>
      </c>
      <c r="W295" s="74" t="str">
        <f t="shared" si="175"/>
        <v>x</v>
      </c>
      <c r="X295" s="74" t="str">
        <f t="shared" si="176"/>
        <v>x</v>
      </c>
      <c r="Y295" s="74" t="str">
        <f t="shared" si="177"/>
        <v>x</v>
      </c>
      <c r="Z295" s="74" t="str">
        <f t="shared" si="178"/>
        <v>x</v>
      </c>
      <c r="AA295" t="str">
        <f>VLOOKUP($D295,'Tuyến và nhân viên'!$D:$M,6,0)</f>
        <v>HL00594</v>
      </c>
      <c r="AB295" t="str">
        <f>VLOOKUP($D295,'Tuyến và nhân viên'!$D:$M,7,0)</f>
        <v>Quách Ngọc Duyên</v>
      </c>
      <c r="AC295" s="16" t="str">
        <f>IFERROR(VLOOKUP($F295,DSKH!$D:$BF,53,0),"")</f>
        <v>F4</v>
      </c>
      <c r="AD295" s="16" t="str">
        <f>IFERROR(VLOOKUP($F295,DSKH!$D:$BF,54,0),"")</f>
        <v>OTC</v>
      </c>
      <c r="AE295" s="4">
        <f>SUMIFS('Doanh số khách hàng'!$F:$F,'Doanh số khách hàng'!$A:$A,'Chi tiết tuyến'!$F295)</f>
        <v>791040</v>
      </c>
      <c r="AF295" s="16" t="str">
        <f t="shared" si="170"/>
        <v>F4</v>
      </c>
      <c r="AG295" s="16" t="str">
        <f t="shared" si="171"/>
        <v>F4</v>
      </c>
      <c r="AH295" t="b">
        <f t="shared" si="179"/>
        <v>1</v>
      </c>
      <c r="AI295" t="b">
        <f t="shared" si="180"/>
        <v>1</v>
      </c>
      <c r="AJ295">
        <f>IFERROR(VLOOKUP($AC295,Master!$D:$E,2,0),"")</f>
        <v>4</v>
      </c>
      <c r="AK295">
        <f>VLOOKUP($AF295,Master!$D:$E,2,0)</f>
        <v>4</v>
      </c>
      <c r="AL295" s="4">
        <f t="shared" si="181"/>
        <v>197760</v>
      </c>
      <c r="AM295" t="str">
        <f>IFERROR(VLOOKUP($F295,DSKH!$D:$BF,31,0),"")</f>
        <v>Tỉnh Cà Mau</v>
      </c>
      <c r="AN295" t="str">
        <f>IFERROR(VLOOKUP($F295,DSKH!$D:$BF,29,0),"")</f>
        <v>Xã Vĩnh Mỹ</v>
      </c>
      <c r="AO295">
        <f>IFERROR(VLOOKUP($F295,DSKH!$D:$BF,52,0),"")</f>
        <v>791040</v>
      </c>
      <c r="AP295">
        <f>IF(L295="x",1+COUNTIFS(AP$4:AP294,"&gt;0",$AA$4:$AA294,$AA294),0)</f>
        <v>0</v>
      </c>
      <c r="AQ295">
        <f>IF(M295="x",1+COUNTIFS(AQ$4:AQ294,"&gt;0",$AA$4:$AA294,$AA294),0)</f>
        <v>22</v>
      </c>
      <c r="AR295">
        <f>IF(N295="x",1+COUNTIFS(AR$4:AR294,"&gt;0",$AA$4:$AA294,$AA294),0)</f>
        <v>0</v>
      </c>
      <c r="AS295">
        <f>IF(O295="x",1+COUNTIFS(AS$4:AS294,"&gt;0",$AA$4:$AA294,$AA294),0)</f>
        <v>0</v>
      </c>
      <c r="AT295">
        <f>IF(P295="x",1+COUNTIFS(AT$4:AT294,"&gt;0",$AA$4:$AA294,$AA294),0)</f>
        <v>0</v>
      </c>
      <c r="AU295">
        <f>IF(Q295="x",1+COUNTIFS(AU$4:AU294,"&gt;0",$AA$4:$AA294,$AA294),0)</f>
        <v>0</v>
      </c>
      <c r="AV295">
        <f>IF(R295="x",1+COUNTIFS(AV$4:AV294,"&gt;0",$AA$4:$AA294,$AA294),0)</f>
        <v>0</v>
      </c>
      <c r="AW295">
        <f t="shared" si="172"/>
        <v>1</v>
      </c>
      <c r="AX295">
        <f t="shared" si="173"/>
        <v>1</v>
      </c>
      <c r="AY295">
        <f t="shared" si="182"/>
        <v>1</v>
      </c>
      <c r="AZ295">
        <f t="shared" si="183"/>
        <v>1</v>
      </c>
      <c r="BA295" s="4">
        <f t="shared" si="184"/>
        <v>0</v>
      </c>
      <c r="BB295" s="4">
        <f t="shared" si="185"/>
        <v>197760</v>
      </c>
      <c r="BC295" s="4">
        <f t="shared" si="186"/>
        <v>0</v>
      </c>
      <c r="BD295" s="4">
        <f t="shared" si="187"/>
        <v>0</v>
      </c>
      <c r="BE295" s="4">
        <f t="shared" si="188"/>
        <v>0</v>
      </c>
      <c r="BF295" s="4">
        <f t="shared" si="189"/>
        <v>0</v>
      </c>
      <c r="BG295" s="4">
        <f t="shared" si="190"/>
        <v>0</v>
      </c>
      <c r="BH295" s="4">
        <f t="shared" si="191"/>
        <v>0</v>
      </c>
      <c r="BI295" s="4">
        <f t="shared" si="192"/>
        <v>0</v>
      </c>
      <c r="BJ295" s="4">
        <f t="shared" si="193"/>
        <v>0</v>
      </c>
      <c r="BK295" s="4">
        <f t="shared" si="194"/>
        <v>0</v>
      </c>
      <c r="BL295" s="4">
        <f t="shared" si="195"/>
        <v>0</v>
      </c>
      <c r="BM295" s="4">
        <f t="shared" si="196"/>
        <v>0</v>
      </c>
      <c r="BN295" s="4">
        <f t="shared" si="197"/>
        <v>0</v>
      </c>
      <c r="BO295">
        <f>SUMIFS(BH$5:BH295,$AA$5:$AA295,$AA295)</f>
        <v>13</v>
      </c>
      <c r="BP295">
        <f>SUMIFS(BI$5:BI295,$AA$5:$AA295,$AA295)</f>
        <v>14</v>
      </c>
      <c r="BQ295">
        <f>SUMIFS(BJ$5:BJ295,$AA$5:$AA295,$AA295)</f>
        <v>13</v>
      </c>
      <c r="BR295">
        <f>SUMIFS(BK$5:BK295,$AA$5:$AA295,$AA295)</f>
        <v>12</v>
      </c>
      <c r="BS295">
        <f>SUMIFS(BL$5:BL295,$AA$5:$AA295,$AA295)</f>
        <v>14</v>
      </c>
      <c r="BT295">
        <f>SUMIFS(BM$5:BM295,$AA$5:$AA295,$AA295)</f>
        <v>19</v>
      </c>
      <c r="BU295">
        <f>SUMIFS(BN$5:BN295,$AA$5:$AA295,$AA295)</f>
        <v>0</v>
      </c>
      <c r="BV295">
        <f t="shared" si="198"/>
        <v>14</v>
      </c>
      <c r="BW295">
        <f t="shared" si="199"/>
        <v>15</v>
      </c>
      <c r="BX295">
        <f t="shared" si="200"/>
        <v>14</v>
      </c>
      <c r="BY295">
        <f t="shared" si="201"/>
        <v>13</v>
      </c>
      <c r="BZ295">
        <f t="shared" si="202"/>
        <v>15</v>
      </c>
      <c r="CA295">
        <f t="shared" si="203"/>
        <v>21</v>
      </c>
      <c r="CB295">
        <f t="shared" si="204"/>
        <v>0</v>
      </c>
      <c r="CC295">
        <f t="shared" si="205"/>
        <v>0</v>
      </c>
      <c r="CD295">
        <f t="shared" si="206"/>
        <v>0</v>
      </c>
      <c r="CE295" t="str">
        <f>IFERROR(VLOOKUP($AA295,'Tuyến và nhân viên'!$I:$O,7,0),"")</f>
        <v>Trần Văn Khanh</v>
      </c>
      <c r="CF295">
        <f t="shared" si="207"/>
        <v>4</v>
      </c>
      <c r="CG295">
        <f t="shared" si="208"/>
        <v>1</v>
      </c>
      <c r="CH295">
        <f>COUNTIFS($L295:L295,"x")</f>
        <v>0</v>
      </c>
      <c r="CI295">
        <f>COUNTIFS($L295:M295,"x")</f>
        <v>1</v>
      </c>
      <c r="CJ295">
        <f>COUNTIFS($L295:N295,"x")</f>
        <v>1</v>
      </c>
      <c r="CK295">
        <f>COUNTIFS($L295:O295,"x")</f>
        <v>1</v>
      </c>
      <c r="CL295">
        <f>COUNTIFS($L295:P295,"x")</f>
        <v>1</v>
      </c>
      <c r="CM295">
        <f>COUNTIFS($L295:Q295,"x")</f>
        <v>1</v>
      </c>
      <c r="CN295">
        <f>COUNTIFS($L295:R295,"x")</f>
        <v>1</v>
      </c>
      <c r="CO295" t="str" cm="1">
        <f t="array" ref="CO295">IFERROR(INDEX($CH$4:$CN$4,0,MATCH(1,$CH295:$CN295,0)),"")</f>
        <v>Thứ 3</v>
      </c>
      <c r="CP295" t="str" cm="1">
        <f t="array" ref="CP295">IFERROR(INDEX($CH$4:$CN$4,0,MATCH(2,$CH295:$CN295,0)),"")</f>
        <v/>
      </c>
      <c r="CQ295" t="str">
        <f t="shared" si="209"/>
        <v>Thứ 3</v>
      </c>
      <c r="CR295" t="str">
        <f t="shared" si="174"/>
        <v>F4 - Tất cả các tuần</v>
      </c>
    </row>
    <row r="296" spans="1:96" x14ac:dyDescent="0.3">
      <c r="A296" s="117" t="s">
        <v>36361</v>
      </c>
      <c r="B296" s="118" t="s">
        <v>33266</v>
      </c>
      <c r="C296" s="118" t="s">
        <v>33267</v>
      </c>
      <c r="D296" s="118" t="s">
        <v>39659</v>
      </c>
      <c r="E296" s="118" t="s">
        <v>39660</v>
      </c>
      <c r="F296" s="118" t="s">
        <v>33187</v>
      </c>
      <c r="G296" s="118" t="s">
        <v>38535</v>
      </c>
      <c r="H296" s="118" t="s">
        <v>38539</v>
      </c>
      <c r="I296" s="118" t="s">
        <v>22</v>
      </c>
      <c r="J296" s="119" t="s">
        <v>39658</v>
      </c>
      <c r="K296" s="119" t="s">
        <v>23</v>
      </c>
      <c r="L296" s="117" t="s">
        <v>23</v>
      </c>
      <c r="M296" s="117" t="s">
        <v>23</v>
      </c>
      <c r="N296" s="117" t="s">
        <v>23</v>
      </c>
      <c r="O296" s="117" t="s">
        <v>23</v>
      </c>
      <c r="P296" s="117" t="s">
        <v>23</v>
      </c>
      <c r="Q296" s="117" t="s">
        <v>24</v>
      </c>
      <c r="R296" s="117" t="s">
        <v>23</v>
      </c>
      <c r="S296" s="117" t="s">
        <v>24</v>
      </c>
      <c r="T296" s="117" t="s">
        <v>24</v>
      </c>
      <c r="U296" s="117" t="s">
        <v>24</v>
      </c>
      <c r="V296" s="117" t="s">
        <v>24</v>
      </c>
      <c r="W296" s="74" t="str">
        <f t="shared" si="175"/>
        <v/>
      </c>
      <c r="X296" s="74" t="str">
        <f t="shared" si="176"/>
        <v>x</v>
      </c>
      <c r="Y296" s="74" t="str">
        <f t="shared" si="177"/>
        <v/>
      </c>
      <c r="Z296" s="74" t="str">
        <f t="shared" si="178"/>
        <v>x</v>
      </c>
      <c r="AA296" t="str">
        <f>VLOOKUP($D296,'Tuyến và nhân viên'!$D:$M,6,0)</f>
        <v>HL00594</v>
      </c>
      <c r="AB296" t="str">
        <f>VLOOKUP($D296,'Tuyến và nhân viên'!$D:$M,7,0)</f>
        <v>Quách Ngọc Duyên</v>
      </c>
      <c r="AC296" s="16" t="str">
        <f>IFERROR(VLOOKUP($F296,DSKH!$D:$BF,53,0),"")</f>
        <v>F2</v>
      </c>
      <c r="AD296" s="16" t="str">
        <f>IFERROR(VLOOKUP($F296,DSKH!$D:$BF,54,0),"")</f>
        <v>OTC</v>
      </c>
      <c r="AE296" s="4">
        <f>SUMIFS('Doanh số khách hàng'!$F:$F,'Doanh số khách hàng'!$A:$A,'Chi tiết tuyến'!$F296)</f>
        <v>340626.66666666669</v>
      </c>
      <c r="AF296" s="16" t="str">
        <f t="shared" si="170"/>
        <v>F4</v>
      </c>
      <c r="AG296" s="16" t="str">
        <f t="shared" si="171"/>
        <v>F2</v>
      </c>
      <c r="AH296" t="b">
        <f t="shared" si="179"/>
        <v>0</v>
      </c>
      <c r="AI296" t="b">
        <f t="shared" si="180"/>
        <v>1</v>
      </c>
      <c r="AJ296">
        <f>IFERROR(VLOOKUP($AC296,Master!$D:$E,2,0),"")</f>
        <v>2</v>
      </c>
      <c r="AK296">
        <f>VLOOKUP($AF296,Master!$D:$E,2,0)</f>
        <v>4</v>
      </c>
      <c r="AL296" s="4">
        <f t="shared" si="181"/>
        <v>170313.33333333334</v>
      </c>
      <c r="AM296" t="str">
        <f>IFERROR(VLOOKUP($F296,DSKH!$D:$BF,31,0),"")</f>
        <v>Tỉnh Cà Mau</v>
      </c>
      <c r="AN296" t="str">
        <f>IFERROR(VLOOKUP($F296,DSKH!$D:$BF,29,0),"")</f>
        <v>Phường Bạc Liêu</v>
      </c>
      <c r="AO296">
        <f>IFERROR(VLOOKUP($F296,DSKH!$D:$BF,52,0),"")</f>
        <v>340626.66666666669</v>
      </c>
      <c r="AP296">
        <f>IF(L296="x",1+COUNTIFS(AP$4:AP295,"&gt;0",$AA$4:$AA295,$AA295),0)</f>
        <v>0</v>
      </c>
      <c r="AQ296">
        <f>IF(M296="x",1+COUNTIFS(AQ$4:AQ295,"&gt;0",$AA$4:$AA295,$AA295),0)</f>
        <v>0</v>
      </c>
      <c r="AR296">
        <f>IF(N296="x",1+COUNTIFS(AR$4:AR295,"&gt;0",$AA$4:$AA295,$AA295),0)</f>
        <v>0</v>
      </c>
      <c r="AS296">
        <f>IF(O296="x",1+COUNTIFS(AS$4:AS295,"&gt;0",$AA$4:$AA295,$AA295),0)</f>
        <v>0</v>
      </c>
      <c r="AT296">
        <f>IF(P296="x",1+COUNTIFS(AT$4:AT295,"&gt;0",$AA$4:$AA295,$AA295),0)</f>
        <v>0</v>
      </c>
      <c r="AU296">
        <f>IF(Q296="x",1+COUNTIFS(AU$4:AU295,"&gt;0",$AA$4:$AA295,$AA295),0)</f>
        <v>28</v>
      </c>
      <c r="AV296">
        <f>IF(R296="x",1+COUNTIFS(AV$4:AV295,"&gt;0",$AA$4:$AA295,$AA295),0)</f>
        <v>0</v>
      </c>
      <c r="AW296">
        <f t="shared" si="172"/>
        <v>0</v>
      </c>
      <c r="AX296">
        <f t="shared" si="173"/>
        <v>1</v>
      </c>
      <c r="AY296">
        <f t="shared" si="182"/>
        <v>0</v>
      </c>
      <c r="AZ296">
        <f t="shared" si="183"/>
        <v>1</v>
      </c>
      <c r="BA296" s="4">
        <f t="shared" si="184"/>
        <v>0</v>
      </c>
      <c r="BB296" s="4">
        <f t="shared" si="185"/>
        <v>0</v>
      </c>
      <c r="BC296" s="4">
        <f t="shared" si="186"/>
        <v>0</v>
      </c>
      <c r="BD296" s="4">
        <f t="shared" si="187"/>
        <v>0</v>
      </c>
      <c r="BE296" s="4">
        <f t="shared" si="188"/>
        <v>0</v>
      </c>
      <c r="BF296" s="4">
        <f t="shared" si="189"/>
        <v>170313.33333333334</v>
      </c>
      <c r="BG296" s="4">
        <f t="shared" si="190"/>
        <v>0</v>
      </c>
      <c r="BH296" s="4">
        <f t="shared" si="191"/>
        <v>0</v>
      </c>
      <c r="BI296" s="4">
        <f t="shared" si="192"/>
        <v>0</v>
      </c>
      <c r="BJ296" s="4">
        <f t="shared" si="193"/>
        <v>0</v>
      </c>
      <c r="BK296" s="4">
        <f t="shared" si="194"/>
        <v>0</v>
      </c>
      <c r="BL296" s="4">
        <f t="shared" si="195"/>
        <v>0</v>
      </c>
      <c r="BM296" s="4">
        <f t="shared" si="196"/>
        <v>1</v>
      </c>
      <c r="BN296" s="4">
        <f t="shared" si="197"/>
        <v>0</v>
      </c>
      <c r="BO296">
        <f>SUMIFS(BH$5:BH296,$AA$5:$AA296,$AA296)</f>
        <v>13</v>
      </c>
      <c r="BP296">
        <f>SUMIFS(BI$5:BI296,$AA$5:$AA296,$AA296)</f>
        <v>14</v>
      </c>
      <c r="BQ296">
        <f>SUMIFS(BJ$5:BJ296,$AA$5:$AA296,$AA296)</f>
        <v>13</v>
      </c>
      <c r="BR296">
        <f>SUMIFS(BK$5:BK296,$AA$5:$AA296,$AA296)</f>
        <v>12</v>
      </c>
      <c r="BS296">
        <f>SUMIFS(BL$5:BL296,$AA$5:$AA296,$AA296)</f>
        <v>14</v>
      </c>
      <c r="BT296">
        <f>SUMIFS(BM$5:BM296,$AA$5:$AA296,$AA296)</f>
        <v>20</v>
      </c>
      <c r="BU296">
        <f>SUMIFS(BN$5:BN296,$AA$5:$AA296,$AA296)</f>
        <v>0</v>
      </c>
      <c r="BV296">
        <f t="shared" si="198"/>
        <v>14</v>
      </c>
      <c r="BW296">
        <f t="shared" si="199"/>
        <v>15</v>
      </c>
      <c r="BX296">
        <f t="shared" si="200"/>
        <v>14</v>
      </c>
      <c r="BY296">
        <f t="shared" si="201"/>
        <v>13</v>
      </c>
      <c r="BZ296">
        <f t="shared" si="202"/>
        <v>15</v>
      </c>
      <c r="CA296">
        <f t="shared" si="203"/>
        <v>21</v>
      </c>
      <c r="CB296">
        <f t="shared" si="204"/>
        <v>0</v>
      </c>
      <c r="CC296">
        <f t="shared" si="205"/>
        <v>20</v>
      </c>
      <c r="CD296">
        <f t="shared" si="206"/>
        <v>21</v>
      </c>
      <c r="CE296" t="str">
        <f>IFERROR(VLOOKUP($AA296,'Tuyến và nhân viên'!$I:$O,7,0),"")</f>
        <v>Trần Văn Khanh</v>
      </c>
      <c r="CF296">
        <f t="shared" si="207"/>
        <v>2</v>
      </c>
      <c r="CG296">
        <f t="shared" si="208"/>
        <v>1</v>
      </c>
      <c r="CH296">
        <f>COUNTIFS($L296:L296,"x")</f>
        <v>0</v>
      </c>
      <c r="CI296">
        <f>COUNTIFS($L296:M296,"x")</f>
        <v>0</v>
      </c>
      <c r="CJ296">
        <f>COUNTIFS($L296:N296,"x")</f>
        <v>0</v>
      </c>
      <c r="CK296">
        <f>COUNTIFS($L296:O296,"x")</f>
        <v>0</v>
      </c>
      <c r="CL296">
        <f>COUNTIFS($L296:P296,"x")</f>
        <v>0</v>
      </c>
      <c r="CM296">
        <f>COUNTIFS($L296:Q296,"x")</f>
        <v>1</v>
      </c>
      <c r="CN296">
        <f>COUNTIFS($L296:R296,"x")</f>
        <v>1</v>
      </c>
      <c r="CO296" t="str" cm="1">
        <f t="array" ref="CO296">IFERROR(INDEX($CH$4:$CN$4,0,MATCH(1,$CH296:$CN296,0)),"")</f>
        <v>Thứ 7</v>
      </c>
      <c r="CP296" t="str" cm="1">
        <f t="array" ref="CP296">IFERROR(INDEX($CH$4:$CN$4,0,MATCH(2,$CH296:$CN296,0)),"")</f>
        <v/>
      </c>
      <c r="CQ296" t="str">
        <f t="shared" si="209"/>
        <v>Thứ 7</v>
      </c>
      <c r="CR296" t="str">
        <f t="shared" si="174"/>
        <v>F2 - Tuần 2 &amp; 4</v>
      </c>
    </row>
    <row r="297" spans="1:96" x14ac:dyDescent="0.3">
      <c r="A297" s="117" t="s">
        <v>36372</v>
      </c>
      <c r="B297" s="118" t="s">
        <v>33266</v>
      </c>
      <c r="C297" s="118" t="s">
        <v>33267</v>
      </c>
      <c r="D297" s="118" t="s">
        <v>39659</v>
      </c>
      <c r="E297" s="118" t="s">
        <v>39660</v>
      </c>
      <c r="F297" s="118" t="s">
        <v>8794</v>
      </c>
      <c r="G297" s="118" t="s">
        <v>38719</v>
      </c>
      <c r="H297" s="118" t="s">
        <v>38726</v>
      </c>
      <c r="I297" s="118" t="s">
        <v>22</v>
      </c>
      <c r="J297" s="119" t="s">
        <v>39658</v>
      </c>
      <c r="K297" s="119" t="s">
        <v>23</v>
      </c>
      <c r="L297" s="117" t="s">
        <v>23</v>
      </c>
      <c r="M297" s="117" t="s">
        <v>23</v>
      </c>
      <c r="N297" s="117" t="s">
        <v>23</v>
      </c>
      <c r="O297" s="117" t="s">
        <v>23</v>
      </c>
      <c r="P297" s="117" t="s">
        <v>24</v>
      </c>
      <c r="Q297" s="117" t="s">
        <v>23</v>
      </c>
      <c r="R297" s="117" t="s">
        <v>23</v>
      </c>
      <c r="S297" s="117" t="s">
        <v>24</v>
      </c>
      <c r="T297" s="117" t="s">
        <v>24</v>
      </c>
      <c r="U297" s="117" t="s">
        <v>24</v>
      </c>
      <c r="V297" s="117" t="s">
        <v>24</v>
      </c>
      <c r="W297" s="74" t="str">
        <f t="shared" si="175"/>
        <v/>
      </c>
      <c r="X297" s="74" t="str">
        <f t="shared" si="176"/>
        <v>x</v>
      </c>
      <c r="Y297" s="74" t="str">
        <f t="shared" si="177"/>
        <v/>
      </c>
      <c r="Z297" s="74" t="str">
        <f t="shared" si="178"/>
        <v>x</v>
      </c>
      <c r="AA297" t="str">
        <f>VLOOKUP($D297,'Tuyến và nhân viên'!$D:$M,6,0)</f>
        <v>HL00594</v>
      </c>
      <c r="AB297" t="str">
        <f>VLOOKUP($D297,'Tuyến và nhân viên'!$D:$M,7,0)</f>
        <v>Quách Ngọc Duyên</v>
      </c>
      <c r="AC297" s="16" t="str">
        <f>IFERROR(VLOOKUP($F297,DSKH!$D:$BF,53,0),"")</f>
        <v>F2</v>
      </c>
      <c r="AD297" s="16" t="str">
        <f>IFERROR(VLOOKUP($F297,DSKH!$D:$BF,54,0),"")</f>
        <v>OTC</v>
      </c>
      <c r="AE297" s="4">
        <f>SUMIFS('Doanh số khách hàng'!$F:$F,'Doanh số khách hàng'!$A:$A,'Chi tiết tuyến'!$F297)</f>
        <v>101920</v>
      </c>
      <c r="AF297" s="16" t="str">
        <f t="shared" si="170"/>
        <v>F4</v>
      </c>
      <c r="AG297" s="16" t="str">
        <f t="shared" si="171"/>
        <v>F2</v>
      </c>
      <c r="AH297" t="b">
        <f t="shared" si="179"/>
        <v>0</v>
      </c>
      <c r="AI297" t="b">
        <f t="shared" si="180"/>
        <v>1</v>
      </c>
      <c r="AJ297">
        <f>IFERROR(VLOOKUP($AC297,Master!$D:$E,2,0),"")</f>
        <v>2</v>
      </c>
      <c r="AK297">
        <f>VLOOKUP($AF297,Master!$D:$E,2,0)</f>
        <v>4</v>
      </c>
      <c r="AL297" s="4">
        <f t="shared" si="181"/>
        <v>50960</v>
      </c>
      <c r="AM297" t="str">
        <f>IFERROR(VLOOKUP($F297,DSKH!$D:$BF,31,0),"")</f>
        <v>Tỉnh Cà Mau</v>
      </c>
      <c r="AN297" t="str">
        <f>IFERROR(VLOOKUP($F297,DSKH!$D:$BF,29,0),"")</f>
        <v>Xã Vĩnh Lộc</v>
      </c>
      <c r="AO297">
        <f>IFERROR(VLOOKUP($F297,DSKH!$D:$BF,52,0),"")</f>
        <v>101920</v>
      </c>
      <c r="AP297">
        <f>IF(L297="x",1+COUNTIFS(AP$4:AP296,"&gt;0",$AA$4:$AA296,$AA296),0)</f>
        <v>0</v>
      </c>
      <c r="AQ297">
        <f>IF(M297="x",1+COUNTIFS(AQ$4:AQ296,"&gt;0",$AA$4:$AA296,$AA296),0)</f>
        <v>0</v>
      </c>
      <c r="AR297">
        <f>IF(N297="x",1+COUNTIFS(AR$4:AR296,"&gt;0",$AA$4:$AA296,$AA296),0)</f>
        <v>0</v>
      </c>
      <c r="AS297">
        <f>IF(O297="x",1+COUNTIFS(AS$4:AS296,"&gt;0",$AA$4:$AA296,$AA296),0)</f>
        <v>0</v>
      </c>
      <c r="AT297">
        <f>IF(P297="x",1+COUNTIFS(AT$4:AT296,"&gt;0",$AA$4:$AA296,$AA296),0)</f>
        <v>27</v>
      </c>
      <c r="AU297">
        <f>IF(Q297="x",1+COUNTIFS(AU$4:AU296,"&gt;0",$AA$4:$AA296,$AA296),0)</f>
        <v>0</v>
      </c>
      <c r="AV297">
        <f>IF(R297="x",1+COUNTIFS(AV$4:AV296,"&gt;0",$AA$4:$AA296,$AA296),0)</f>
        <v>0</v>
      </c>
      <c r="AW297">
        <f t="shared" si="172"/>
        <v>0</v>
      </c>
      <c r="AX297">
        <f t="shared" si="173"/>
        <v>1</v>
      </c>
      <c r="AY297">
        <f t="shared" si="182"/>
        <v>0</v>
      </c>
      <c r="AZ297">
        <f t="shared" si="183"/>
        <v>1</v>
      </c>
      <c r="BA297" s="4">
        <f t="shared" si="184"/>
        <v>0</v>
      </c>
      <c r="BB297" s="4">
        <f t="shared" si="185"/>
        <v>0</v>
      </c>
      <c r="BC297" s="4">
        <f t="shared" si="186"/>
        <v>0</v>
      </c>
      <c r="BD297" s="4">
        <f t="shared" si="187"/>
        <v>0</v>
      </c>
      <c r="BE297" s="4">
        <f t="shared" si="188"/>
        <v>50960</v>
      </c>
      <c r="BF297" s="4">
        <f t="shared" si="189"/>
        <v>0</v>
      </c>
      <c r="BG297" s="4">
        <f t="shared" si="190"/>
        <v>0</v>
      </c>
      <c r="BH297" s="4">
        <f t="shared" si="191"/>
        <v>0</v>
      </c>
      <c r="BI297" s="4">
        <f t="shared" si="192"/>
        <v>0</v>
      </c>
      <c r="BJ297" s="4">
        <f t="shared" si="193"/>
        <v>0</v>
      </c>
      <c r="BK297" s="4">
        <f t="shared" si="194"/>
        <v>0</v>
      </c>
      <c r="BL297" s="4">
        <f t="shared" si="195"/>
        <v>1</v>
      </c>
      <c r="BM297" s="4">
        <f t="shared" si="196"/>
        <v>0</v>
      </c>
      <c r="BN297" s="4">
        <f t="shared" si="197"/>
        <v>0</v>
      </c>
      <c r="BO297">
        <f>SUMIFS(BH$5:BH297,$AA$5:$AA297,$AA297)</f>
        <v>13</v>
      </c>
      <c r="BP297">
        <f>SUMIFS(BI$5:BI297,$AA$5:$AA297,$AA297)</f>
        <v>14</v>
      </c>
      <c r="BQ297">
        <f>SUMIFS(BJ$5:BJ297,$AA$5:$AA297,$AA297)</f>
        <v>13</v>
      </c>
      <c r="BR297">
        <f>SUMIFS(BK$5:BK297,$AA$5:$AA297,$AA297)</f>
        <v>12</v>
      </c>
      <c r="BS297">
        <f>SUMIFS(BL$5:BL297,$AA$5:$AA297,$AA297)</f>
        <v>15</v>
      </c>
      <c r="BT297">
        <f>SUMIFS(BM$5:BM297,$AA$5:$AA297,$AA297)</f>
        <v>20</v>
      </c>
      <c r="BU297">
        <f>SUMIFS(BN$5:BN297,$AA$5:$AA297,$AA297)</f>
        <v>0</v>
      </c>
      <c r="BV297">
        <f t="shared" si="198"/>
        <v>14</v>
      </c>
      <c r="BW297">
        <f t="shared" si="199"/>
        <v>15</v>
      </c>
      <c r="BX297">
        <f t="shared" si="200"/>
        <v>14</v>
      </c>
      <c r="BY297">
        <f t="shared" si="201"/>
        <v>13</v>
      </c>
      <c r="BZ297">
        <f t="shared" si="202"/>
        <v>15</v>
      </c>
      <c r="CA297">
        <f t="shared" si="203"/>
        <v>21</v>
      </c>
      <c r="CB297">
        <f t="shared" si="204"/>
        <v>0</v>
      </c>
      <c r="CC297">
        <f t="shared" si="205"/>
        <v>15</v>
      </c>
      <c r="CD297">
        <f t="shared" si="206"/>
        <v>15</v>
      </c>
      <c r="CE297" t="str">
        <f>IFERROR(VLOOKUP($AA297,'Tuyến và nhân viên'!$I:$O,7,0),"")</f>
        <v>Trần Văn Khanh</v>
      </c>
      <c r="CF297">
        <f t="shared" si="207"/>
        <v>2</v>
      </c>
      <c r="CG297">
        <f t="shared" si="208"/>
        <v>1</v>
      </c>
      <c r="CH297">
        <f>COUNTIFS($L297:L297,"x")</f>
        <v>0</v>
      </c>
      <c r="CI297">
        <f>COUNTIFS($L297:M297,"x")</f>
        <v>0</v>
      </c>
      <c r="CJ297">
        <f>COUNTIFS($L297:N297,"x")</f>
        <v>0</v>
      </c>
      <c r="CK297">
        <f>COUNTIFS($L297:O297,"x")</f>
        <v>0</v>
      </c>
      <c r="CL297">
        <f>COUNTIFS($L297:P297,"x")</f>
        <v>1</v>
      </c>
      <c r="CM297">
        <f>COUNTIFS($L297:Q297,"x")</f>
        <v>1</v>
      </c>
      <c r="CN297">
        <f>COUNTIFS($L297:R297,"x")</f>
        <v>1</v>
      </c>
      <c r="CO297" t="str" cm="1">
        <f t="array" ref="CO297">IFERROR(INDEX($CH$4:$CN$4,0,MATCH(1,$CH297:$CN297,0)),"")</f>
        <v>Thứ 6</v>
      </c>
      <c r="CP297" t="str" cm="1">
        <f t="array" ref="CP297">IFERROR(INDEX($CH$4:$CN$4,0,MATCH(2,$CH297:$CN297,0)),"")</f>
        <v/>
      </c>
      <c r="CQ297" t="str">
        <f t="shared" si="209"/>
        <v>Thứ 6</v>
      </c>
      <c r="CR297" t="str">
        <f t="shared" si="174"/>
        <v>F2 - Tuần 2 &amp; 4</v>
      </c>
    </row>
    <row r="298" spans="1:96" x14ac:dyDescent="0.3">
      <c r="A298" s="117" t="s">
        <v>36383</v>
      </c>
      <c r="B298" s="118" t="s">
        <v>33266</v>
      </c>
      <c r="C298" s="118" t="s">
        <v>33267</v>
      </c>
      <c r="D298" s="118" t="s">
        <v>39659</v>
      </c>
      <c r="E298" s="118" t="s">
        <v>39660</v>
      </c>
      <c r="F298" s="118" t="s">
        <v>38753</v>
      </c>
      <c r="G298" s="118" t="s">
        <v>38754</v>
      </c>
      <c r="H298" s="118" t="s">
        <v>33587</v>
      </c>
      <c r="I298" s="118" t="s">
        <v>22</v>
      </c>
      <c r="J298" s="119" t="s">
        <v>39658</v>
      </c>
      <c r="K298" s="119" t="s">
        <v>23</v>
      </c>
      <c r="L298" s="117" t="s">
        <v>23</v>
      </c>
      <c r="M298" s="117" t="s">
        <v>24</v>
      </c>
      <c r="N298" s="117" t="s">
        <v>23</v>
      </c>
      <c r="O298" s="117" t="s">
        <v>23</v>
      </c>
      <c r="P298" s="117" t="s">
        <v>23</v>
      </c>
      <c r="Q298" s="117" t="s">
        <v>23</v>
      </c>
      <c r="R298" s="117" t="s">
        <v>23</v>
      </c>
      <c r="S298" s="117" t="s">
        <v>24</v>
      </c>
      <c r="T298" s="117" t="s">
        <v>24</v>
      </c>
      <c r="U298" s="117" t="s">
        <v>24</v>
      </c>
      <c r="V298" s="117" t="s">
        <v>24</v>
      </c>
      <c r="W298" s="74" t="str">
        <f t="shared" si="175"/>
        <v/>
      </c>
      <c r="X298" s="74" t="str">
        <f t="shared" si="176"/>
        <v>x</v>
      </c>
      <c r="Y298" s="74" t="str">
        <f t="shared" si="177"/>
        <v/>
      </c>
      <c r="Z298" s="74" t="str">
        <f t="shared" si="178"/>
        <v>x</v>
      </c>
      <c r="AA298" t="str">
        <f>VLOOKUP($D298,'Tuyến và nhân viên'!$D:$M,6,0)</f>
        <v>HL00594</v>
      </c>
      <c r="AB298" t="str">
        <f>VLOOKUP($D298,'Tuyến và nhân viên'!$D:$M,7,0)</f>
        <v>Quách Ngọc Duyên</v>
      </c>
      <c r="AC298" s="16" t="str">
        <f>IFERROR(VLOOKUP($F298,DSKH!$D:$BF,53,0),"")</f>
        <v>F2</v>
      </c>
      <c r="AD298" s="16" t="str">
        <f>IFERROR(VLOOKUP($F298,DSKH!$D:$BF,54,0),"")</f>
        <v>OTC</v>
      </c>
      <c r="AE298" s="4">
        <f>SUMIFS('Doanh số khách hàng'!$F:$F,'Doanh số khách hàng'!$A:$A,'Chi tiết tuyến'!$F298)</f>
        <v>0</v>
      </c>
      <c r="AF298" s="16" t="str">
        <f t="shared" si="170"/>
        <v>F4</v>
      </c>
      <c r="AG298" s="16" t="str">
        <f t="shared" si="171"/>
        <v>F2</v>
      </c>
      <c r="AH298" t="b">
        <f t="shared" si="179"/>
        <v>0</v>
      </c>
      <c r="AI298" t="b">
        <f t="shared" si="180"/>
        <v>1</v>
      </c>
      <c r="AJ298">
        <f>IFERROR(VLOOKUP($AC298,Master!$D:$E,2,0),"")</f>
        <v>2</v>
      </c>
      <c r="AK298">
        <f>VLOOKUP($AF298,Master!$D:$E,2,0)</f>
        <v>4</v>
      </c>
      <c r="AL298" s="4">
        <f t="shared" si="181"/>
        <v>0</v>
      </c>
      <c r="AM298" t="str">
        <f>IFERROR(VLOOKUP($F298,DSKH!$D:$BF,31,0),"")</f>
        <v>Tỉnh Cà Mau</v>
      </c>
      <c r="AN298" t="str">
        <f>IFERROR(VLOOKUP($F298,DSKH!$D:$BF,29,0),"")</f>
        <v>Xã Vĩnh Mỹ</v>
      </c>
      <c r="AO298">
        <f>IFERROR(VLOOKUP($F298,DSKH!$D:$BF,52,0),"")</f>
        <v>0</v>
      </c>
      <c r="AP298">
        <f>IF(L298="x",1+COUNTIFS(AP$4:AP297,"&gt;0",$AA$4:$AA297,$AA297),0)</f>
        <v>0</v>
      </c>
      <c r="AQ298">
        <f>IF(M298="x",1+COUNTIFS(AQ$4:AQ297,"&gt;0",$AA$4:$AA297,$AA297),0)</f>
        <v>23</v>
      </c>
      <c r="AR298">
        <f>IF(N298="x",1+COUNTIFS(AR$4:AR297,"&gt;0",$AA$4:$AA297,$AA297),0)</f>
        <v>0</v>
      </c>
      <c r="AS298">
        <f>IF(O298="x",1+COUNTIFS(AS$4:AS297,"&gt;0",$AA$4:$AA297,$AA297),0)</f>
        <v>0</v>
      </c>
      <c r="AT298">
        <f>IF(P298="x",1+COUNTIFS(AT$4:AT297,"&gt;0",$AA$4:$AA297,$AA297),0)</f>
        <v>0</v>
      </c>
      <c r="AU298">
        <f>IF(Q298="x",1+COUNTIFS(AU$4:AU297,"&gt;0",$AA$4:$AA297,$AA297),0)</f>
        <v>0</v>
      </c>
      <c r="AV298">
        <f>IF(R298="x",1+COUNTIFS(AV$4:AV297,"&gt;0",$AA$4:$AA297,$AA297),0)</f>
        <v>0</v>
      </c>
      <c r="AW298">
        <f t="shared" si="172"/>
        <v>0</v>
      </c>
      <c r="AX298">
        <f t="shared" si="173"/>
        <v>1</v>
      </c>
      <c r="AY298">
        <f t="shared" si="182"/>
        <v>0</v>
      </c>
      <c r="AZ298">
        <f t="shared" si="183"/>
        <v>1</v>
      </c>
      <c r="BA298" s="4">
        <f t="shared" si="184"/>
        <v>0</v>
      </c>
      <c r="BB298" s="4">
        <f t="shared" si="185"/>
        <v>0</v>
      </c>
      <c r="BC298" s="4">
        <f t="shared" si="186"/>
        <v>0</v>
      </c>
      <c r="BD298" s="4">
        <f t="shared" si="187"/>
        <v>0</v>
      </c>
      <c r="BE298" s="4">
        <f t="shared" si="188"/>
        <v>0</v>
      </c>
      <c r="BF298" s="4">
        <f t="shared" si="189"/>
        <v>0</v>
      </c>
      <c r="BG298" s="4">
        <f t="shared" si="190"/>
        <v>0</v>
      </c>
      <c r="BH298" s="4">
        <f t="shared" si="191"/>
        <v>0</v>
      </c>
      <c r="BI298" s="4">
        <f t="shared" si="192"/>
        <v>1</v>
      </c>
      <c r="BJ298" s="4">
        <f t="shared" si="193"/>
        <v>0</v>
      </c>
      <c r="BK298" s="4">
        <f t="shared" si="194"/>
        <v>0</v>
      </c>
      <c r="BL298" s="4">
        <f t="shared" si="195"/>
        <v>0</v>
      </c>
      <c r="BM298" s="4">
        <f t="shared" si="196"/>
        <v>0</v>
      </c>
      <c r="BN298" s="4">
        <f t="shared" si="197"/>
        <v>0</v>
      </c>
      <c r="BO298">
        <f>SUMIFS(BH$5:BH298,$AA$5:$AA298,$AA298)</f>
        <v>13</v>
      </c>
      <c r="BP298">
        <f>SUMIFS(BI$5:BI298,$AA$5:$AA298,$AA298)</f>
        <v>15</v>
      </c>
      <c r="BQ298">
        <f>SUMIFS(BJ$5:BJ298,$AA$5:$AA298,$AA298)</f>
        <v>13</v>
      </c>
      <c r="BR298">
        <f>SUMIFS(BK$5:BK298,$AA$5:$AA298,$AA298)</f>
        <v>12</v>
      </c>
      <c r="BS298">
        <f>SUMIFS(BL$5:BL298,$AA$5:$AA298,$AA298)</f>
        <v>15</v>
      </c>
      <c r="BT298">
        <f>SUMIFS(BM$5:BM298,$AA$5:$AA298,$AA298)</f>
        <v>20</v>
      </c>
      <c r="BU298">
        <f>SUMIFS(BN$5:BN298,$AA$5:$AA298,$AA298)</f>
        <v>0</v>
      </c>
      <c r="BV298">
        <f t="shared" si="198"/>
        <v>14</v>
      </c>
      <c r="BW298">
        <f t="shared" si="199"/>
        <v>15</v>
      </c>
      <c r="BX298">
        <f t="shared" si="200"/>
        <v>14</v>
      </c>
      <c r="BY298">
        <f t="shared" si="201"/>
        <v>13</v>
      </c>
      <c r="BZ298">
        <f t="shared" si="202"/>
        <v>15</v>
      </c>
      <c r="CA298">
        <f t="shared" si="203"/>
        <v>21</v>
      </c>
      <c r="CB298">
        <f t="shared" si="204"/>
        <v>0</v>
      </c>
      <c r="CC298">
        <f t="shared" si="205"/>
        <v>15</v>
      </c>
      <c r="CD298">
        <f t="shared" si="206"/>
        <v>15</v>
      </c>
      <c r="CE298" t="str">
        <f>IFERROR(VLOOKUP($AA298,'Tuyến và nhân viên'!$I:$O,7,0),"")</f>
        <v>Trần Văn Khanh</v>
      </c>
      <c r="CF298">
        <f t="shared" si="207"/>
        <v>2</v>
      </c>
      <c r="CG298">
        <f t="shared" si="208"/>
        <v>1</v>
      </c>
      <c r="CH298">
        <f>COUNTIFS($L298:L298,"x")</f>
        <v>0</v>
      </c>
      <c r="CI298">
        <f>COUNTIFS($L298:M298,"x")</f>
        <v>1</v>
      </c>
      <c r="CJ298">
        <f>COUNTIFS($L298:N298,"x")</f>
        <v>1</v>
      </c>
      <c r="CK298">
        <f>COUNTIFS($L298:O298,"x")</f>
        <v>1</v>
      </c>
      <c r="CL298">
        <f>COUNTIFS($L298:P298,"x")</f>
        <v>1</v>
      </c>
      <c r="CM298">
        <f>COUNTIFS($L298:Q298,"x")</f>
        <v>1</v>
      </c>
      <c r="CN298">
        <f>COUNTIFS($L298:R298,"x")</f>
        <v>1</v>
      </c>
      <c r="CO298" t="str" cm="1">
        <f t="array" ref="CO298">IFERROR(INDEX($CH$4:$CN$4,0,MATCH(1,$CH298:$CN298,0)),"")</f>
        <v>Thứ 3</v>
      </c>
      <c r="CP298" t="str" cm="1">
        <f t="array" ref="CP298">IFERROR(INDEX($CH$4:$CN$4,0,MATCH(2,$CH298:$CN298,0)),"")</f>
        <v/>
      </c>
      <c r="CQ298" t="str">
        <f t="shared" si="209"/>
        <v>Thứ 3</v>
      </c>
      <c r="CR298" t="str">
        <f t="shared" si="174"/>
        <v>F2 - Tuần 2 &amp; 4</v>
      </c>
    </row>
    <row r="299" spans="1:96" x14ac:dyDescent="0.3">
      <c r="A299" s="117" t="s">
        <v>36391</v>
      </c>
      <c r="B299" s="118" t="s">
        <v>33266</v>
      </c>
      <c r="C299" s="118" t="s">
        <v>33267</v>
      </c>
      <c r="D299" s="118" t="s">
        <v>39659</v>
      </c>
      <c r="E299" s="118" t="s">
        <v>39660</v>
      </c>
      <c r="F299" s="118" t="s">
        <v>21124</v>
      </c>
      <c r="G299" s="118" t="s">
        <v>38760</v>
      </c>
      <c r="H299" s="118" t="s">
        <v>33587</v>
      </c>
      <c r="I299" s="118" t="s">
        <v>22</v>
      </c>
      <c r="J299" s="119" t="s">
        <v>39658</v>
      </c>
      <c r="K299" s="119" t="s">
        <v>23</v>
      </c>
      <c r="L299" s="117" t="s">
        <v>23</v>
      </c>
      <c r="M299" s="117" t="s">
        <v>24</v>
      </c>
      <c r="N299" s="117" t="s">
        <v>23</v>
      </c>
      <c r="O299" s="117" t="s">
        <v>23</v>
      </c>
      <c r="P299" s="117" t="s">
        <v>23</v>
      </c>
      <c r="Q299" s="117" t="s">
        <v>23</v>
      </c>
      <c r="R299" s="117" t="s">
        <v>23</v>
      </c>
      <c r="S299" s="117" t="s">
        <v>24</v>
      </c>
      <c r="T299" s="117" t="s">
        <v>24</v>
      </c>
      <c r="U299" s="117" t="s">
        <v>24</v>
      </c>
      <c r="V299" s="117" t="s">
        <v>24</v>
      </c>
      <c r="W299" s="74" t="str">
        <f t="shared" si="175"/>
        <v>x</v>
      </c>
      <c r="X299" s="74" t="str">
        <f t="shared" si="176"/>
        <v>x</v>
      </c>
      <c r="Y299" s="74" t="str">
        <f t="shared" si="177"/>
        <v>x</v>
      </c>
      <c r="Z299" s="74" t="str">
        <f t="shared" si="178"/>
        <v>x</v>
      </c>
      <c r="AA299" t="str">
        <f>VLOOKUP($D299,'Tuyến và nhân viên'!$D:$M,6,0)</f>
        <v>HL00594</v>
      </c>
      <c r="AB299" t="str">
        <f>VLOOKUP($D299,'Tuyến và nhân viên'!$D:$M,7,0)</f>
        <v>Quách Ngọc Duyên</v>
      </c>
      <c r="AC299" s="16" t="str">
        <f>IFERROR(VLOOKUP($F299,DSKH!$D:$BF,53,0),"")</f>
        <v>F4</v>
      </c>
      <c r="AD299" s="16" t="str">
        <f>IFERROR(VLOOKUP($F299,DSKH!$D:$BF,54,0),"")</f>
        <v>OTC</v>
      </c>
      <c r="AE299" s="4">
        <f>SUMIFS('Doanh số khách hàng'!$F:$F,'Doanh số khách hàng'!$A:$A,'Chi tiết tuyến'!$F299)</f>
        <v>763633.33333333337</v>
      </c>
      <c r="AF299" s="16" t="str">
        <f t="shared" si="170"/>
        <v>F4</v>
      </c>
      <c r="AG299" s="16" t="str">
        <f t="shared" si="171"/>
        <v>F4</v>
      </c>
      <c r="AH299" t="b">
        <f t="shared" si="179"/>
        <v>1</v>
      </c>
      <c r="AI299" t="b">
        <f t="shared" si="180"/>
        <v>1</v>
      </c>
      <c r="AJ299">
        <f>IFERROR(VLOOKUP($AC299,Master!$D:$E,2,0),"")</f>
        <v>4</v>
      </c>
      <c r="AK299">
        <f>VLOOKUP($AF299,Master!$D:$E,2,0)</f>
        <v>4</v>
      </c>
      <c r="AL299" s="4">
        <f t="shared" si="181"/>
        <v>190908.33333333334</v>
      </c>
      <c r="AM299" t="str">
        <f>IFERROR(VLOOKUP($F299,DSKH!$D:$BF,31,0),"")</f>
        <v>Tỉnh Cà Mau</v>
      </c>
      <c r="AN299" t="str">
        <f>IFERROR(VLOOKUP($F299,DSKH!$D:$BF,29,0),"")</f>
        <v>Xã Vĩnh Mỹ</v>
      </c>
      <c r="AO299">
        <f>IFERROR(VLOOKUP($F299,DSKH!$D:$BF,52,0),"")</f>
        <v>763633.33333333337</v>
      </c>
      <c r="AP299">
        <f>IF(L299="x",1+COUNTIFS(AP$4:AP298,"&gt;0",$AA$4:$AA298,$AA298),0)</f>
        <v>0</v>
      </c>
      <c r="AQ299">
        <f>IF(M299="x",1+COUNTIFS(AQ$4:AQ298,"&gt;0",$AA$4:$AA298,$AA298),0)</f>
        <v>24</v>
      </c>
      <c r="AR299">
        <f>IF(N299="x",1+COUNTIFS(AR$4:AR298,"&gt;0",$AA$4:$AA298,$AA298),0)</f>
        <v>0</v>
      </c>
      <c r="AS299">
        <f>IF(O299="x",1+COUNTIFS(AS$4:AS298,"&gt;0",$AA$4:$AA298,$AA298),0)</f>
        <v>0</v>
      </c>
      <c r="AT299">
        <f>IF(P299="x",1+COUNTIFS(AT$4:AT298,"&gt;0",$AA$4:$AA298,$AA298),0)</f>
        <v>0</v>
      </c>
      <c r="AU299">
        <f>IF(Q299="x",1+COUNTIFS(AU$4:AU298,"&gt;0",$AA$4:$AA298,$AA298),0)</f>
        <v>0</v>
      </c>
      <c r="AV299">
        <f>IF(R299="x",1+COUNTIFS(AV$4:AV298,"&gt;0",$AA$4:$AA298,$AA298),0)</f>
        <v>0</v>
      </c>
      <c r="AW299">
        <f t="shared" si="172"/>
        <v>1</v>
      </c>
      <c r="AX299">
        <f t="shared" si="173"/>
        <v>1</v>
      </c>
      <c r="AY299">
        <f t="shared" si="182"/>
        <v>1</v>
      </c>
      <c r="AZ299">
        <f t="shared" si="183"/>
        <v>1</v>
      </c>
      <c r="BA299" s="4">
        <f t="shared" si="184"/>
        <v>0</v>
      </c>
      <c r="BB299" s="4">
        <f t="shared" si="185"/>
        <v>190908.33333333334</v>
      </c>
      <c r="BC299" s="4">
        <f t="shared" si="186"/>
        <v>0</v>
      </c>
      <c r="BD299" s="4">
        <f t="shared" si="187"/>
        <v>0</v>
      </c>
      <c r="BE299" s="4">
        <f t="shared" si="188"/>
        <v>0</v>
      </c>
      <c r="BF299" s="4">
        <f t="shared" si="189"/>
        <v>0</v>
      </c>
      <c r="BG299" s="4">
        <f t="shared" si="190"/>
        <v>0</v>
      </c>
      <c r="BH299" s="4">
        <f t="shared" si="191"/>
        <v>0</v>
      </c>
      <c r="BI299" s="4">
        <f t="shared" si="192"/>
        <v>0</v>
      </c>
      <c r="BJ299" s="4">
        <f t="shared" si="193"/>
        <v>0</v>
      </c>
      <c r="BK299" s="4">
        <f t="shared" si="194"/>
        <v>0</v>
      </c>
      <c r="BL299" s="4">
        <f t="shared" si="195"/>
        <v>0</v>
      </c>
      <c r="BM299" s="4">
        <f t="shared" si="196"/>
        <v>0</v>
      </c>
      <c r="BN299" s="4">
        <f t="shared" si="197"/>
        <v>0</v>
      </c>
      <c r="BO299">
        <f>SUMIFS(BH$5:BH299,$AA$5:$AA299,$AA299)</f>
        <v>13</v>
      </c>
      <c r="BP299">
        <f>SUMIFS(BI$5:BI299,$AA$5:$AA299,$AA299)</f>
        <v>15</v>
      </c>
      <c r="BQ299">
        <f>SUMIFS(BJ$5:BJ299,$AA$5:$AA299,$AA299)</f>
        <v>13</v>
      </c>
      <c r="BR299">
        <f>SUMIFS(BK$5:BK299,$AA$5:$AA299,$AA299)</f>
        <v>12</v>
      </c>
      <c r="BS299">
        <f>SUMIFS(BL$5:BL299,$AA$5:$AA299,$AA299)</f>
        <v>15</v>
      </c>
      <c r="BT299">
        <f>SUMIFS(BM$5:BM299,$AA$5:$AA299,$AA299)</f>
        <v>20</v>
      </c>
      <c r="BU299">
        <f>SUMIFS(BN$5:BN299,$AA$5:$AA299,$AA299)</f>
        <v>0</v>
      </c>
      <c r="BV299">
        <f t="shared" si="198"/>
        <v>14</v>
      </c>
      <c r="BW299">
        <f t="shared" si="199"/>
        <v>15</v>
      </c>
      <c r="BX299">
        <f t="shared" si="200"/>
        <v>14</v>
      </c>
      <c r="BY299">
        <f t="shared" si="201"/>
        <v>13</v>
      </c>
      <c r="BZ299">
        <f t="shared" si="202"/>
        <v>15</v>
      </c>
      <c r="CA299">
        <f t="shared" si="203"/>
        <v>21</v>
      </c>
      <c r="CB299">
        <f t="shared" si="204"/>
        <v>0</v>
      </c>
      <c r="CC299">
        <f t="shared" si="205"/>
        <v>0</v>
      </c>
      <c r="CD299">
        <f t="shared" si="206"/>
        <v>0</v>
      </c>
      <c r="CE299" t="str">
        <f>IFERROR(VLOOKUP($AA299,'Tuyến và nhân viên'!$I:$O,7,0),"")</f>
        <v>Trần Văn Khanh</v>
      </c>
      <c r="CF299">
        <f t="shared" si="207"/>
        <v>4</v>
      </c>
      <c r="CG299">
        <f t="shared" si="208"/>
        <v>1</v>
      </c>
      <c r="CH299">
        <f>COUNTIFS($L299:L299,"x")</f>
        <v>0</v>
      </c>
      <c r="CI299">
        <f>COUNTIFS($L299:M299,"x")</f>
        <v>1</v>
      </c>
      <c r="CJ299">
        <f>COUNTIFS($L299:N299,"x")</f>
        <v>1</v>
      </c>
      <c r="CK299">
        <f>COUNTIFS($L299:O299,"x")</f>
        <v>1</v>
      </c>
      <c r="CL299">
        <f>COUNTIFS($L299:P299,"x")</f>
        <v>1</v>
      </c>
      <c r="CM299">
        <f>COUNTIFS($L299:Q299,"x")</f>
        <v>1</v>
      </c>
      <c r="CN299">
        <f>COUNTIFS($L299:R299,"x")</f>
        <v>1</v>
      </c>
      <c r="CO299" t="str" cm="1">
        <f t="array" ref="CO299">IFERROR(INDEX($CH$4:$CN$4,0,MATCH(1,$CH299:$CN299,0)),"")</f>
        <v>Thứ 3</v>
      </c>
      <c r="CP299" t="str" cm="1">
        <f t="array" ref="CP299">IFERROR(INDEX($CH$4:$CN$4,0,MATCH(2,$CH299:$CN299,0)),"")</f>
        <v/>
      </c>
      <c r="CQ299" t="str">
        <f t="shared" si="209"/>
        <v>Thứ 3</v>
      </c>
      <c r="CR299" t="str">
        <f t="shared" si="174"/>
        <v>F4 - Tất cả các tuần</v>
      </c>
    </row>
    <row r="300" spans="1:96" x14ac:dyDescent="0.3">
      <c r="A300" s="117" t="s">
        <v>36399</v>
      </c>
      <c r="B300" s="118" t="s">
        <v>33266</v>
      </c>
      <c r="C300" s="118" t="s">
        <v>33267</v>
      </c>
      <c r="D300" s="118" t="s">
        <v>39659</v>
      </c>
      <c r="E300" s="118" t="s">
        <v>39660</v>
      </c>
      <c r="F300" s="118" t="s">
        <v>7656</v>
      </c>
      <c r="G300" s="118" t="s">
        <v>38846</v>
      </c>
      <c r="H300" s="118" t="s">
        <v>38851</v>
      </c>
      <c r="I300" s="118" t="s">
        <v>22</v>
      </c>
      <c r="J300" s="119" t="s">
        <v>39658</v>
      </c>
      <c r="K300" s="119" t="s">
        <v>23</v>
      </c>
      <c r="L300" s="117" t="s">
        <v>24</v>
      </c>
      <c r="M300" s="117" t="s">
        <v>23</v>
      </c>
      <c r="N300" s="117" t="s">
        <v>23</v>
      </c>
      <c r="O300" s="117" t="s">
        <v>23</v>
      </c>
      <c r="P300" s="117" t="s">
        <v>23</v>
      </c>
      <c r="Q300" s="117" t="s">
        <v>23</v>
      </c>
      <c r="R300" s="117" t="s">
        <v>23</v>
      </c>
      <c r="S300" s="117" t="s">
        <v>24</v>
      </c>
      <c r="T300" s="117" t="s">
        <v>24</v>
      </c>
      <c r="U300" s="117" t="s">
        <v>24</v>
      </c>
      <c r="V300" s="117" t="s">
        <v>24</v>
      </c>
      <c r="W300" s="74" t="str">
        <f t="shared" si="175"/>
        <v>x</v>
      </c>
      <c r="X300" s="74" t="str">
        <f t="shared" si="176"/>
        <v>x</v>
      </c>
      <c r="Y300" s="74" t="str">
        <f t="shared" si="177"/>
        <v>x</v>
      </c>
      <c r="Z300" s="74" t="str">
        <f t="shared" si="178"/>
        <v>x</v>
      </c>
      <c r="AA300" t="str">
        <f>VLOOKUP($D300,'Tuyến và nhân viên'!$D:$M,6,0)</f>
        <v>HL00594</v>
      </c>
      <c r="AB300" t="str">
        <f>VLOOKUP($D300,'Tuyến và nhân viên'!$D:$M,7,0)</f>
        <v>Quách Ngọc Duyên</v>
      </c>
      <c r="AC300" s="16" t="str">
        <f>IFERROR(VLOOKUP($F300,DSKH!$D:$BF,53,0),"")</f>
        <v>F4</v>
      </c>
      <c r="AD300" s="16" t="str">
        <f>IFERROR(VLOOKUP($F300,DSKH!$D:$BF,54,0),"")</f>
        <v>OTC</v>
      </c>
      <c r="AE300" s="4">
        <f>SUMIFS('Doanh số khách hàng'!$F:$F,'Doanh số khách hàng'!$A:$A,'Chi tiết tuyến'!$F300)</f>
        <v>805066.66666666663</v>
      </c>
      <c r="AF300" s="16" t="str">
        <f t="shared" si="170"/>
        <v>F4</v>
      </c>
      <c r="AG300" s="16" t="str">
        <f t="shared" si="171"/>
        <v>F4</v>
      </c>
      <c r="AH300" t="b">
        <f t="shared" si="179"/>
        <v>1</v>
      </c>
      <c r="AI300" t="b">
        <f t="shared" si="180"/>
        <v>1</v>
      </c>
      <c r="AJ300">
        <f>IFERROR(VLOOKUP($AC300,Master!$D:$E,2,0),"")</f>
        <v>4</v>
      </c>
      <c r="AK300">
        <f>VLOOKUP($AF300,Master!$D:$E,2,0)</f>
        <v>4</v>
      </c>
      <c r="AL300" s="4">
        <f t="shared" si="181"/>
        <v>201266.66666666666</v>
      </c>
      <c r="AM300" t="str">
        <f>IFERROR(VLOOKUP($F300,DSKH!$D:$BF,31,0),"")</f>
        <v>Tỉnh Cà Mau</v>
      </c>
      <c r="AN300" t="str">
        <f>IFERROR(VLOOKUP($F300,DSKH!$D:$BF,29,0),"")</f>
        <v>Xã Đông Hải</v>
      </c>
      <c r="AO300">
        <f>IFERROR(VLOOKUP($F300,DSKH!$D:$BF,52,0),"")</f>
        <v>805066.66666666663</v>
      </c>
      <c r="AP300">
        <f>IF(L300="x",1+COUNTIFS(AP$4:AP299,"&gt;0",$AA$4:$AA299,$AA299),0)</f>
        <v>21</v>
      </c>
      <c r="AQ300">
        <f>IF(M300="x",1+COUNTIFS(AQ$4:AQ299,"&gt;0",$AA$4:$AA299,$AA299),0)</f>
        <v>0</v>
      </c>
      <c r="AR300">
        <f>IF(N300="x",1+COUNTIFS(AR$4:AR299,"&gt;0",$AA$4:$AA299,$AA299),0)</f>
        <v>0</v>
      </c>
      <c r="AS300">
        <f>IF(O300="x",1+COUNTIFS(AS$4:AS299,"&gt;0",$AA$4:$AA299,$AA299),0)</f>
        <v>0</v>
      </c>
      <c r="AT300">
        <f>IF(P300="x",1+COUNTIFS(AT$4:AT299,"&gt;0",$AA$4:$AA299,$AA299),0)</f>
        <v>0</v>
      </c>
      <c r="AU300">
        <f>IF(Q300="x",1+COUNTIFS(AU$4:AU299,"&gt;0",$AA$4:$AA299,$AA299),0)</f>
        <v>0</v>
      </c>
      <c r="AV300">
        <f>IF(R300="x",1+COUNTIFS(AV$4:AV299,"&gt;0",$AA$4:$AA299,$AA299),0)</f>
        <v>0</v>
      </c>
      <c r="AW300">
        <f t="shared" si="172"/>
        <v>1</v>
      </c>
      <c r="AX300">
        <f t="shared" si="173"/>
        <v>1</v>
      </c>
      <c r="AY300">
        <f t="shared" si="182"/>
        <v>1</v>
      </c>
      <c r="AZ300">
        <f t="shared" si="183"/>
        <v>1</v>
      </c>
      <c r="BA300" s="4">
        <f t="shared" si="184"/>
        <v>201266.66666666666</v>
      </c>
      <c r="BB300" s="4">
        <f t="shared" si="185"/>
        <v>0</v>
      </c>
      <c r="BC300" s="4">
        <f t="shared" si="186"/>
        <v>0</v>
      </c>
      <c r="BD300" s="4">
        <f t="shared" si="187"/>
        <v>0</v>
      </c>
      <c r="BE300" s="4">
        <f t="shared" si="188"/>
        <v>0</v>
      </c>
      <c r="BF300" s="4">
        <f t="shared" si="189"/>
        <v>0</v>
      </c>
      <c r="BG300" s="4">
        <f t="shared" si="190"/>
        <v>0</v>
      </c>
      <c r="BH300" s="4">
        <f t="shared" si="191"/>
        <v>0</v>
      </c>
      <c r="BI300" s="4">
        <f t="shared" si="192"/>
        <v>0</v>
      </c>
      <c r="BJ300" s="4">
        <f t="shared" si="193"/>
        <v>0</v>
      </c>
      <c r="BK300" s="4">
        <f t="shared" si="194"/>
        <v>0</v>
      </c>
      <c r="BL300" s="4">
        <f t="shared" si="195"/>
        <v>0</v>
      </c>
      <c r="BM300" s="4">
        <f t="shared" si="196"/>
        <v>0</v>
      </c>
      <c r="BN300" s="4">
        <f t="shared" si="197"/>
        <v>0</v>
      </c>
      <c r="BO300">
        <f>SUMIFS(BH$5:BH300,$AA$5:$AA300,$AA300)</f>
        <v>13</v>
      </c>
      <c r="BP300">
        <f>SUMIFS(BI$5:BI300,$AA$5:$AA300,$AA300)</f>
        <v>15</v>
      </c>
      <c r="BQ300">
        <f>SUMIFS(BJ$5:BJ300,$AA$5:$AA300,$AA300)</f>
        <v>13</v>
      </c>
      <c r="BR300">
        <f>SUMIFS(BK$5:BK300,$AA$5:$AA300,$AA300)</f>
        <v>12</v>
      </c>
      <c r="BS300">
        <f>SUMIFS(BL$5:BL300,$AA$5:$AA300,$AA300)</f>
        <v>15</v>
      </c>
      <c r="BT300">
        <f>SUMIFS(BM$5:BM300,$AA$5:$AA300,$AA300)</f>
        <v>20</v>
      </c>
      <c r="BU300">
        <f>SUMIFS(BN$5:BN300,$AA$5:$AA300,$AA300)</f>
        <v>0</v>
      </c>
      <c r="BV300">
        <f t="shared" si="198"/>
        <v>14</v>
      </c>
      <c r="BW300">
        <f t="shared" si="199"/>
        <v>15</v>
      </c>
      <c r="BX300">
        <f t="shared" si="200"/>
        <v>14</v>
      </c>
      <c r="BY300">
        <f t="shared" si="201"/>
        <v>13</v>
      </c>
      <c r="BZ300">
        <f t="shared" si="202"/>
        <v>15</v>
      </c>
      <c r="CA300">
        <f t="shared" si="203"/>
        <v>21</v>
      </c>
      <c r="CB300">
        <f t="shared" si="204"/>
        <v>0</v>
      </c>
      <c r="CC300">
        <f t="shared" si="205"/>
        <v>0</v>
      </c>
      <c r="CD300">
        <f t="shared" si="206"/>
        <v>0</v>
      </c>
      <c r="CE300" t="str">
        <f>IFERROR(VLOOKUP($AA300,'Tuyến và nhân viên'!$I:$O,7,0),"")</f>
        <v>Trần Văn Khanh</v>
      </c>
      <c r="CF300">
        <f t="shared" si="207"/>
        <v>4</v>
      </c>
      <c r="CG300">
        <f t="shared" si="208"/>
        <v>1</v>
      </c>
      <c r="CH300">
        <f>COUNTIFS($L300:L300,"x")</f>
        <v>1</v>
      </c>
      <c r="CI300">
        <f>COUNTIFS($L300:M300,"x")</f>
        <v>1</v>
      </c>
      <c r="CJ300">
        <f>COUNTIFS($L300:N300,"x")</f>
        <v>1</v>
      </c>
      <c r="CK300">
        <f>COUNTIFS($L300:O300,"x")</f>
        <v>1</v>
      </c>
      <c r="CL300">
        <f>COUNTIFS($L300:P300,"x")</f>
        <v>1</v>
      </c>
      <c r="CM300">
        <f>COUNTIFS($L300:Q300,"x")</f>
        <v>1</v>
      </c>
      <c r="CN300">
        <f>COUNTIFS($L300:R300,"x")</f>
        <v>1</v>
      </c>
      <c r="CO300" t="str" cm="1">
        <f t="array" ref="CO300">IFERROR(INDEX($CH$4:$CN$4,0,MATCH(1,$CH300:$CN300,0)),"")</f>
        <v>Thứ 2</v>
      </c>
      <c r="CP300" t="str" cm="1">
        <f t="array" ref="CP300">IFERROR(INDEX($CH$4:$CN$4,0,MATCH(2,$CH300:$CN300,0)),"")</f>
        <v/>
      </c>
      <c r="CQ300" t="str">
        <f t="shared" si="209"/>
        <v>Thứ 2</v>
      </c>
      <c r="CR300" t="str">
        <f t="shared" si="174"/>
        <v>F4 - Tất cả các tuần</v>
      </c>
    </row>
    <row r="301" spans="1:96" x14ac:dyDescent="0.3">
      <c r="A301" s="117" t="s">
        <v>36409</v>
      </c>
      <c r="B301" s="118" t="s">
        <v>33266</v>
      </c>
      <c r="C301" s="118" t="s">
        <v>33267</v>
      </c>
      <c r="D301" s="118" t="s">
        <v>39659</v>
      </c>
      <c r="E301" s="118" t="s">
        <v>39660</v>
      </c>
      <c r="F301" s="118" t="s">
        <v>38907</v>
      </c>
      <c r="G301" s="118" t="s">
        <v>38908</v>
      </c>
      <c r="H301" s="118" t="s">
        <v>37429</v>
      </c>
      <c r="I301" s="118" t="s">
        <v>22</v>
      </c>
      <c r="J301" s="119" t="s">
        <v>39658</v>
      </c>
      <c r="K301" s="119" t="s">
        <v>23</v>
      </c>
      <c r="L301" s="117" t="s">
        <v>23</v>
      </c>
      <c r="M301" s="117" t="s">
        <v>23</v>
      </c>
      <c r="N301" s="117" t="s">
        <v>24</v>
      </c>
      <c r="O301" s="117" t="s">
        <v>23</v>
      </c>
      <c r="P301" s="117" t="s">
        <v>23</v>
      </c>
      <c r="Q301" s="117" t="s">
        <v>23</v>
      </c>
      <c r="R301" s="117" t="s">
        <v>23</v>
      </c>
      <c r="S301" s="117" t="s">
        <v>24</v>
      </c>
      <c r="T301" s="117" t="s">
        <v>24</v>
      </c>
      <c r="U301" s="117" t="s">
        <v>24</v>
      </c>
      <c r="V301" s="117" t="s">
        <v>24</v>
      </c>
      <c r="W301" s="74" t="str">
        <f t="shared" si="175"/>
        <v/>
      </c>
      <c r="X301" s="74" t="str">
        <f t="shared" si="176"/>
        <v>x</v>
      </c>
      <c r="Y301" s="74" t="str">
        <f t="shared" si="177"/>
        <v/>
      </c>
      <c r="Z301" s="74" t="str">
        <f t="shared" si="178"/>
        <v>x</v>
      </c>
      <c r="AA301" t="str">
        <f>VLOOKUP($D301,'Tuyến và nhân viên'!$D:$M,6,0)</f>
        <v>HL00594</v>
      </c>
      <c r="AB301" t="str">
        <f>VLOOKUP($D301,'Tuyến và nhân viên'!$D:$M,7,0)</f>
        <v>Quách Ngọc Duyên</v>
      </c>
      <c r="AC301" s="16" t="str">
        <f>IFERROR(VLOOKUP($F301,DSKH!$D:$BF,53,0),"")</f>
        <v>F2</v>
      </c>
      <c r="AD301" s="16" t="str">
        <f>IFERROR(VLOOKUP($F301,DSKH!$D:$BF,54,0),"")</f>
        <v>OTC</v>
      </c>
      <c r="AE301" s="4">
        <f>SUMIFS('Doanh số khách hàng'!$F:$F,'Doanh số khách hàng'!$A:$A,'Chi tiết tuyến'!$F301)</f>
        <v>0</v>
      </c>
      <c r="AF301" s="16" t="str">
        <f t="shared" si="170"/>
        <v>F4</v>
      </c>
      <c r="AG301" s="16" t="str">
        <f t="shared" si="171"/>
        <v>F2</v>
      </c>
      <c r="AH301" t="b">
        <f t="shared" si="179"/>
        <v>0</v>
      </c>
      <c r="AI301" t="b">
        <f t="shared" si="180"/>
        <v>1</v>
      </c>
      <c r="AJ301">
        <f>IFERROR(VLOOKUP($AC301,Master!$D:$E,2,0),"")</f>
        <v>2</v>
      </c>
      <c r="AK301">
        <f>VLOOKUP($AF301,Master!$D:$E,2,0)</f>
        <v>4</v>
      </c>
      <c r="AL301" s="4">
        <f t="shared" si="181"/>
        <v>0</v>
      </c>
      <c r="AM301" t="str">
        <f>IFERROR(VLOOKUP($F301,DSKH!$D:$BF,31,0),"")</f>
        <v>Tỉnh Cà Mau</v>
      </c>
      <c r="AN301" t="str">
        <f>IFERROR(VLOOKUP($F301,DSKH!$D:$BF,29,0),"")</f>
        <v>Xã Vĩnh Hậu</v>
      </c>
      <c r="AO301">
        <f>IFERROR(VLOOKUP($F301,DSKH!$D:$BF,52,0),"")</f>
        <v>0</v>
      </c>
      <c r="AP301">
        <f>IF(L301="x",1+COUNTIFS(AP$4:AP300,"&gt;0",$AA$4:$AA300,$AA300),0)</f>
        <v>0</v>
      </c>
      <c r="AQ301">
        <f>IF(M301="x",1+COUNTIFS(AQ$4:AQ300,"&gt;0",$AA$4:$AA300,$AA300),0)</f>
        <v>0</v>
      </c>
      <c r="AR301">
        <f>IF(N301="x",1+COUNTIFS(AR$4:AR300,"&gt;0",$AA$4:$AA300,$AA300),0)</f>
        <v>28</v>
      </c>
      <c r="AS301">
        <f>IF(O301="x",1+COUNTIFS(AS$4:AS300,"&gt;0",$AA$4:$AA300,$AA300),0)</f>
        <v>0</v>
      </c>
      <c r="AT301">
        <f>IF(P301="x",1+COUNTIFS(AT$4:AT300,"&gt;0",$AA$4:$AA300,$AA300),0)</f>
        <v>0</v>
      </c>
      <c r="AU301">
        <f>IF(Q301="x",1+COUNTIFS(AU$4:AU300,"&gt;0",$AA$4:$AA300,$AA300),0)</f>
        <v>0</v>
      </c>
      <c r="AV301">
        <f>IF(R301="x",1+COUNTIFS(AV$4:AV300,"&gt;0",$AA$4:$AA300,$AA300),0)</f>
        <v>0</v>
      </c>
      <c r="AW301">
        <f t="shared" si="172"/>
        <v>0</v>
      </c>
      <c r="AX301">
        <f t="shared" si="173"/>
        <v>1</v>
      </c>
      <c r="AY301">
        <f t="shared" si="182"/>
        <v>0</v>
      </c>
      <c r="AZ301">
        <f t="shared" si="183"/>
        <v>1</v>
      </c>
      <c r="BA301" s="4">
        <f t="shared" si="184"/>
        <v>0</v>
      </c>
      <c r="BB301" s="4">
        <f t="shared" si="185"/>
        <v>0</v>
      </c>
      <c r="BC301" s="4">
        <f t="shared" si="186"/>
        <v>0</v>
      </c>
      <c r="BD301" s="4">
        <f t="shared" si="187"/>
        <v>0</v>
      </c>
      <c r="BE301" s="4">
        <f t="shared" si="188"/>
        <v>0</v>
      </c>
      <c r="BF301" s="4">
        <f t="shared" si="189"/>
        <v>0</v>
      </c>
      <c r="BG301" s="4">
        <f t="shared" si="190"/>
        <v>0</v>
      </c>
      <c r="BH301" s="4">
        <f t="shared" si="191"/>
        <v>0</v>
      </c>
      <c r="BI301" s="4">
        <f t="shared" si="192"/>
        <v>0</v>
      </c>
      <c r="BJ301" s="4">
        <f t="shared" si="193"/>
        <v>1</v>
      </c>
      <c r="BK301" s="4">
        <f t="shared" si="194"/>
        <v>0</v>
      </c>
      <c r="BL301" s="4">
        <f t="shared" si="195"/>
        <v>0</v>
      </c>
      <c r="BM301" s="4">
        <f t="shared" si="196"/>
        <v>0</v>
      </c>
      <c r="BN301" s="4">
        <f t="shared" si="197"/>
        <v>0</v>
      </c>
      <c r="BO301">
        <f>SUMIFS(BH$5:BH301,$AA$5:$AA301,$AA301)</f>
        <v>13</v>
      </c>
      <c r="BP301">
        <f>SUMIFS(BI$5:BI301,$AA$5:$AA301,$AA301)</f>
        <v>15</v>
      </c>
      <c r="BQ301">
        <f>SUMIFS(BJ$5:BJ301,$AA$5:$AA301,$AA301)</f>
        <v>14</v>
      </c>
      <c r="BR301">
        <f>SUMIFS(BK$5:BK301,$AA$5:$AA301,$AA301)</f>
        <v>12</v>
      </c>
      <c r="BS301">
        <f>SUMIFS(BL$5:BL301,$AA$5:$AA301,$AA301)</f>
        <v>15</v>
      </c>
      <c r="BT301">
        <f>SUMIFS(BM$5:BM301,$AA$5:$AA301,$AA301)</f>
        <v>20</v>
      </c>
      <c r="BU301">
        <f>SUMIFS(BN$5:BN301,$AA$5:$AA301,$AA301)</f>
        <v>0</v>
      </c>
      <c r="BV301">
        <f t="shared" si="198"/>
        <v>14</v>
      </c>
      <c r="BW301">
        <f t="shared" si="199"/>
        <v>15</v>
      </c>
      <c r="BX301">
        <f t="shared" si="200"/>
        <v>14</v>
      </c>
      <c r="BY301">
        <f t="shared" si="201"/>
        <v>13</v>
      </c>
      <c r="BZ301">
        <f t="shared" si="202"/>
        <v>15</v>
      </c>
      <c r="CA301">
        <f t="shared" si="203"/>
        <v>21</v>
      </c>
      <c r="CB301">
        <f t="shared" si="204"/>
        <v>0</v>
      </c>
      <c r="CC301">
        <f t="shared" si="205"/>
        <v>14</v>
      </c>
      <c r="CD301">
        <f t="shared" si="206"/>
        <v>14</v>
      </c>
      <c r="CE301" t="str">
        <f>IFERROR(VLOOKUP($AA301,'Tuyến và nhân viên'!$I:$O,7,0),"")</f>
        <v>Trần Văn Khanh</v>
      </c>
      <c r="CF301">
        <f t="shared" si="207"/>
        <v>2</v>
      </c>
      <c r="CG301">
        <f t="shared" si="208"/>
        <v>1</v>
      </c>
      <c r="CH301">
        <f>COUNTIFS($L301:L301,"x")</f>
        <v>0</v>
      </c>
      <c r="CI301">
        <f>COUNTIFS($L301:M301,"x")</f>
        <v>0</v>
      </c>
      <c r="CJ301">
        <f>COUNTIFS($L301:N301,"x")</f>
        <v>1</v>
      </c>
      <c r="CK301">
        <f>COUNTIFS($L301:O301,"x")</f>
        <v>1</v>
      </c>
      <c r="CL301">
        <f>COUNTIFS($L301:P301,"x")</f>
        <v>1</v>
      </c>
      <c r="CM301">
        <f>COUNTIFS($L301:Q301,"x")</f>
        <v>1</v>
      </c>
      <c r="CN301">
        <f>COUNTIFS($L301:R301,"x")</f>
        <v>1</v>
      </c>
      <c r="CO301" t="str" cm="1">
        <f t="array" ref="CO301">IFERROR(INDEX($CH$4:$CN$4,0,MATCH(1,$CH301:$CN301,0)),"")</f>
        <v>Thứ 4</v>
      </c>
      <c r="CP301" t="str" cm="1">
        <f t="array" ref="CP301">IFERROR(INDEX($CH$4:$CN$4,0,MATCH(2,$CH301:$CN301,0)),"")</f>
        <v/>
      </c>
      <c r="CQ301" t="str">
        <f t="shared" si="209"/>
        <v>Thứ 4</v>
      </c>
      <c r="CR301" t="str">
        <f t="shared" si="174"/>
        <v>F2 - Tuần 2 &amp; 4</v>
      </c>
    </row>
    <row r="302" spans="1:96" x14ac:dyDescent="0.3">
      <c r="A302" s="117" t="s">
        <v>36418</v>
      </c>
      <c r="B302" s="118" t="s">
        <v>33266</v>
      </c>
      <c r="C302" s="118" t="s">
        <v>33267</v>
      </c>
      <c r="D302" s="118" t="s">
        <v>39659</v>
      </c>
      <c r="E302" s="118" t="s">
        <v>39660</v>
      </c>
      <c r="F302" s="118" t="s">
        <v>5758</v>
      </c>
      <c r="G302" s="118" t="s">
        <v>39135</v>
      </c>
      <c r="H302" s="118" t="s">
        <v>34710</v>
      </c>
      <c r="I302" s="118" t="s">
        <v>22</v>
      </c>
      <c r="J302" s="119" t="s">
        <v>39658</v>
      </c>
      <c r="K302" s="119" t="s">
        <v>23</v>
      </c>
      <c r="L302" s="117" t="s">
        <v>23</v>
      </c>
      <c r="M302" s="117" t="s">
        <v>23</v>
      </c>
      <c r="N302" s="117" t="s">
        <v>24</v>
      </c>
      <c r="O302" s="117" t="s">
        <v>23</v>
      </c>
      <c r="P302" s="117" t="s">
        <v>23</v>
      </c>
      <c r="Q302" s="117" t="s">
        <v>23</v>
      </c>
      <c r="R302" s="117" t="s">
        <v>23</v>
      </c>
      <c r="S302" s="117" t="s">
        <v>24</v>
      </c>
      <c r="T302" s="117" t="s">
        <v>24</v>
      </c>
      <c r="U302" s="117" t="s">
        <v>24</v>
      </c>
      <c r="V302" s="117" t="s">
        <v>24</v>
      </c>
      <c r="W302" s="74" t="str">
        <f t="shared" si="175"/>
        <v>x</v>
      </c>
      <c r="X302" s="74" t="str">
        <f t="shared" si="176"/>
        <v>x</v>
      </c>
      <c r="Y302" s="74" t="str">
        <f t="shared" si="177"/>
        <v>x</v>
      </c>
      <c r="Z302" s="74" t="str">
        <f t="shared" si="178"/>
        <v>x</v>
      </c>
      <c r="AA302" t="str">
        <f>VLOOKUP($D302,'Tuyến và nhân viên'!$D:$M,6,0)</f>
        <v>HL00594</v>
      </c>
      <c r="AB302" t="str">
        <f>VLOOKUP($D302,'Tuyến và nhân viên'!$D:$M,7,0)</f>
        <v>Quách Ngọc Duyên</v>
      </c>
      <c r="AC302" s="16" t="str">
        <f>IFERROR(VLOOKUP($F302,DSKH!$D:$BF,53,0),"")</f>
        <v>F4</v>
      </c>
      <c r="AD302" s="16" t="str">
        <f>IFERROR(VLOOKUP($F302,DSKH!$D:$BF,54,0),"")</f>
        <v>OTC</v>
      </c>
      <c r="AE302" s="4">
        <f>SUMIFS('Doanh số khách hàng'!$F:$F,'Doanh số khách hàng'!$A:$A,'Chi tiết tuyến'!$F302)</f>
        <v>1234583.3333333333</v>
      </c>
      <c r="AF302" s="16" t="str">
        <f t="shared" si="170"/>
        <v>F4</v>
      </c>
      <c r="AG302" s="16" t="str">
        <f t="shared" si="171"/>
        <v>F4</v>
      </c>
      <c r="AH302" t="b">
        <f t="shared" si="179"/>
        <v>1</v>
      </c>
      <c r="AI302" t="b">
        <f t="shared" si="180"/>
        <v>1</v>
      </c>
      <c r="AJ302">
        <f>IFERROR(VLOOKUP($AC302,Master!$D:$E,2,0),"")</f>
        <v>4</v>
      </c>
      <c r="AK302">
        <f>VLOOKUP($AF302,Master!$D:$E,2,0)</f>
        <v>4</v>
      </c>
      <c r="AL302" s="4">
        <f t="shared" si="181"/>
        <v>308645.83333333331</v>
      </c>
      <c r="AM302" t="str">
        <f>IFERROR(VLOOKUP($F302,DSKH!$D:$BF,31,0),"")</f>
        <v>Tỉnh Cà Mau</v>
      </c>
      <c r="AN302" t="str">
        <f>IFERROR(VLOOKUP($F302,DSKH!$D:$BF,29,0),"")</f>
        <v>Xã Vĩnh Hậu</v>
      </c>
      <c r="AO302">
        <f>IFERROR(VLOOKUP($F302,DSKH!$D:$BF,52,0),"")</f>
        <v>1234583.3333333333</v>
      </c>
      <c r="AP302">
        <f>IF(L302="x",1+COUNTIFS(AP$4:AP301,"&gt;0",$AA$4:$AA301,$AA301),0)</f>
        <v>0</v>
      </c>
      <c r="AQ302">
        <f>IF(M302="x",1+COUNTIFS(AQ$4:AQ301,"&gt;0",$AA$4:$AA301,$AA301),0)</f>
        <v>0</v>
      </c>
      <c r="AR302">
        <f>IF(N302="x",1+COUNTIFS(AR$4:AR301,"&gt;0",$AA$4:$AA301,$AA301),0)</f>
        <v>29</v>
      </c>
      <c r="AS302">
        <f>IF(O302="x",1+COUNTIFS(AS$4:AS301,"&gt;0",$AA$4:$AA301,$AA301),0)</f>
        <v>0</v>
      </c>
      <c r="AT302">
        <f>IF(P302="x",1+COUNTIFS(AT$4:AT301,"&gt;0",$AA$4:$AA301,$AA301),0)</f>
        <v>0</v>
      </c>
      <c r="AU302">
        <f>IF(Q302="x",1+COUNTIFS(AU$4:AU301,"&gt;0",$AA$4:$AA301,$AA301),0)</f>
        <v>0</v>
      </c>
      <c r="AV302">
        <f>IF(R302="x",1+COUNTIFS(AV$4:AV301,"&gt;0",$AA$4:$AA301,$AA301),0)</f>
        <v>0</v>
      </c>
      <c r="AW302">
        <f t="shared" si="172"/>
        <v>1</v>
      </c>
      <c r="AX302">
        <f t="shared" si="173"/>
        <v>1</v>
      </c>
      <c r="AY302">
        <f t="shared" si="182"/>
        <v>1</v>
      </c>
      <c r="AZ302">
        <f t="shared" si="183"/>
        <v>1</v>
      </c>
      <c r="BA302" s="4">
        <f t="shared" si="184"/>
        <v>0</v>
      </c>
      <c r="BB302" s="4">
        <f t="shared" si="185"/>
        <v>0</v>
      </c>
      <c r="BC302" s="4">
        <f t="shared" si="186"/>
        <v>308645.83333333331</v>
      </c>
      <c r="BD302" s="4">
        <f t="shared" si="187"/>
        <v>0</v>
      </c>
      <c r="BE302" s="4">
        <f t="shared" si="188"/>
        <v>0</v>
      </c>
      <c r="BF302" s="4">
        <f t="shared" si="189"/>
        <v>0</v>
      </c>
      <c r="BG302" s="4">
        <f t="shared" si="190"/>
        <v>0</v>
      </c>
      <c r="BH302" s="4">
        <f t="shared" si="191"/>
        <v>0</v>
      </c>
      <c r="BI302" s="4">
        <f t="shared" si="192"/>
        <v>0</v>
      </c>
      <c r="BJ302" s="4">
        <f t="shared" si="193"/>
        <v>0</v>
      </c>
      <c r="BK302" s="4">
        <f t="shared" si="194"/>
        <v>0</v>
      </c>
      <c r="BL302" s="4">
        <f t="shared" si="195"/>
        <v>0</v>
      </c>
      <c r="BM302" s="4">
        <f t="shared" si="196"/>
        <v>0</v>
      </c>
      <c r="BN302" s="4">
        <f t="shared" si="197"/>
        <v>0</v>
      </c>
      <c r="BO302">
        <f>SUMIFS(BH$5:BH302,$AA$5:$AA302,$AA302)</f>
        <v>13</v>
      </c>
      <c r="BP302">
        <f>SUMIFS(BI$5:BI302,$AA$5:$AA302,$AA302)</f>
        <v>15</v>
      </c>
      <c r="BQ302">
        <f>SUMIFS(BJ$5:BJ302,$AA$5:$AA302,$AA302)</f>
        <v>14</v>
      </c>
      <c r="BR302">
        <f>SUMIFS(BK$5:BK302,$AA$5:$AA302,$AA302)</f>
        <v>12</v>
      </c>
      <c r="BS302">
        <f>SUMIFS(BL$5:BL302,$AA$5:$AA302,$AA302)</f>
        <v>15</v>
      </c>
      <c r="BT302">
        <f>SUMIFS(BM$5:BM302,$AA$5:$AA302,$AA302)</f>
        <v>20</v>
      </c>
      <c r="BU302">
        <f>SUMIFS(BN$5:BN302,$AA$5:$AA302,$AA302)</f>
        <v>0</v>
      </c>
      <c r="BV302">
        <f t="shared" si="198"/>
        <v>14</v>
      </c>
      <c r="BW302">
        <f t="shared" si="199"/>
        <v>15</v>
      </c>
      <c r="BX302">
        <f t="shared" si="200"/>
        <v>14</v>
      </c>
      <c r="BY302">
        <f t="shared" si="201"/>
        <v>13</v>
      </c>
      <c r="BZ302">
        <f t="shared" si="202"/>
        <v>15</v>
      </c>
      <c r="CA302">
        <f t="shared" si="203"/>
        <v>21</v>
      </c>
      <c r="CB302">
        <f t="shared" si="204"/>
        <v>0</v>
      </c>
      <c r="CC302">
        <f t="shared" si="205"/>
        <v>0</v>
      </c>
      <c r="CD302">
        <f t="shared" si="206"/>
        <v>0</v>
      </c>
      <c r="CE302" t="str">
        <f>IFERROR(VLOOKUP($AA302,'Tuyến và nhân viên'!$I:$O,7,0),"")</f>
        <v>Trần Văn Khanh</v>
      </c>
      <c r="CF302">
        <f t="shared" si="207"/>
        <v>4</v>
      </c>
      <c r="CG302">
        <f t="shared" si="208"/>
        <v>1</v>
      </c>
      <c r="CH302">
        <f>COUNTIFS($L302:L302,"x")</f>
        <v>0</v>
      </c>
      <c r="CI302">
        <f>COUNTIFS($L302:M302,"x")</f>
        <v>0</v>
      </c>
      <c r="CJ302">
        <f>COUNTIFS($L302:N302,"x")</f>
        <v>1</v>
      </c>
      <c r="CK302">
        <f>COUNTIFS($L302:O302,"x")</f>
        <v>1</v>
      </c>
      <c r="CL302">
        <f>COUNTIFS($L302:P302,"x")</f>
        <v>1</v>
      </c>
      <c r="CM302">
        <f>COUNTIFS($L302:Q302,"x")</f>
        <v>1</v>
      </c>
      <c r="CN302">
        <f>COUNTIFS($L302:R302,"x")</f>
        <v>1</v>
      </c>
      <c r="CO302" t="str" cm="1">
        <f t="array" ref="CO302">IFERROR(INDEX($CH$4:$CN$4,0,MATCH(1,$CH302:$CN302,0)),"")</f>
        <v>Thứ 4</v>
      </c>
      <c r="CP302" t="str" cm="1">
        <f t="array" ref="CP302">IFERROR(INDEX($CH$4:$CN$4,0,MATCH(2,$CH302:$CN302,0)),"")</f>
        <v/>
      </c>
      <c r="CQ302" t="str">
        <f t="shared" si="209"/>
        <v>Thứ 4</v>
      </c>
      <c r="CR302" t="str">
        <f t="shared" si="174"/>
        <v>F4 - Tất cả các tuần</v>
      </c>
    </row>
    <row r="303" spans="1:96" x14ac:dyDescent="0.3">
      <c r="A303" s="117" t="s">
        <v>36427</v>
      </c>
      <c r="B303" s="118" t="s">
        <v>33266</v>
      </c>
      <c r="C303" s="118" t="s">
        <v>33267</v>
      </c>
      <c r="D303" s="118" t="s">
        <v>39659</v>
      </c>
      <c r="E303" s="118" t="s">
        <v>39660</v>
      </c>
      <c r="F303" s="118" t="s">
        <v>39174</v>
      </c>
      <c r="G303" s="118" t="s">
        <v>39175</v>
      </c>
      <c r="H303" s="118" t="s">
        <v>39180</v>
      </c>
      <c r="I303" s="118" t="s">
        <v>22</v>
      </c>
      <c r="J303" s="119" t="s">
        <v>39658</v>
      </c>
      <c r="K303" s="119" t="s">
        <v>23</v>
      </c>
      <c r="L303" s="117" t="s">
        <v>24</v>
      </c>
      <c r="M303" s="117" t="s">
        <v>23</v>
      </c>
      <c r="N303" s="117" t="s">
        <v>23</v>
      </c>
      <c r="O303" s="117" t="s">
        <v>23</v>
      </c>
      <c r="P303" s="117" t="s">
        <v>23</v>
      </c>
      <c r="Q303" s="117" t="s">
        <v>23</v>
      </c>
      <c r="R303" s="117" t="s">
        <v>23</v>
      </c>
      <c r="S303" s="117" t="s">
        <v>24</v>
      </c>
      <c r="T303" s="117" t="s">
        <v>24</v>
      </c>
      <c r="U303" s="117" t="s">
        <v>24</v>
      </c>
      <c r="V303" s="117" t="s">
        <v>24</v>
      </c>
      <c r="W303" s="74" t="str">
        <f t="shared" si="175"/>
        <v/>
      </c>
      <c r="X303" s="74" t="str">
        <f t="shared" si="176"/>
        <v>x</v>
      </c>
      <c r="Y303" s="74" t="str">
        <f t="shared" si="177"/>
        <v/>
      </c>
      <c r="Z303" s="74" t="str">
        <f t="shared" si="178"/>
        <v>x</v>
      </c>
      <c r="AA303" t="str">
        <f>VLOOKUP($D303,'Tuyến và nhân viên'!$D:$M,6,0)</f>
        <v>HL00594</v>
      </c>
      <c r="AB303" t="str">
        <f>VLOOKUP($D303,'Tuyến và nhân viên'!$D:$M,7,0)</f>
        <v>Quách Ngọc Duyên</v>
      </c>
      <c r="AC303" s="16" t="str">
        <f>IFERROR(VLOOKUP($F303,DSKH!$D:$BF,53,0),"")</f>
        <v>F2</v>
      </c>
      <c r="AD303" s="16" t="str">
        <f>IFERROR(VLOOKUP($F303,DSKH!$D:$BF,54,0),"")</f>
        <v>OTC</v>
      </c>
      <c r="AE303" s="4">
        <f>SUMIFS('Doanh số khách hàng'!$F:$F,'Doanh số khách hàng'!$A:$A,'Chi tiết tuyến'!$F303)</f>
        <v>0</v>
      </c>
      <c r="AF303" s="16" t="str">
        <f t="shared" si="170"/>
        <v>F4</v>
      </c>
      <c r="AG303" s="16" t="str">
        <f t="shared" si="171"/>
        <v>F2</v>
      </c>
      <c r="AH303" t="b">
        <f t="shared" si="179"/>
        <v>0</v>
      </c>
      <c r="AI303" t="b">
        <f t="shared" si="180"/>
        <v>1</v>
      </c>
      <c r="AJ303">
        <f>IFERROR(VLOOKUP($AC303,Master!$D:$E,2,0),"")</f>
        <v>2</v>
      </c>
      <c r="AK303">
        <f>VLOOKUP($AF303,Master!$D:$E,2,0)</f>
        <v>4</v>
      </c>
      <c r="AL303" s="4">
        <f t="shared" si="181"/>
        <v>0</v>
      </c>
      <c r="AM303" t="str">
        <f>IFERROR(VLOOKUP($F303,DSKH!$D:$BF,31,0),"")</f>
        <v>Tỉnh Cà Mau</v>
      </c>
      <c r="AN303" t="str">
        <f>IFERROR(VLOOKUP($F303,DSKH!$D:$BF,29,0),"")</f>
        <v>Xã Long Điền</v>
      </c>
      <c r="AO303">
        <f>IFERROR(VLOOKUP($F303,DSKH!$D:$BF,52,0),"")</f>
        <v>0</v>
      </c>
      <c r="AP303">
        <f>IF(L303="x",1+COUNTIFS(AP$4:AP302,"&gt;0",$AA$4:$AA302,$AA302),0)</f>
        <v>22</v>
      </c>
      <c r="AQ303">
        <f>IF(M303="x",1+COUNTIFS(AQ$4:AQ302,"&gt;0",$AA$4:$AA302,$AA302),0)</f>
        <v>0</v>
      </c>
      <c r="AR303">
        <f>IF(N303="x",1+COUNTIFS(AR$4:AR302,"&gt;0",$AA$4:$AA302,$AA302),0)</f>
        <v>0</v>
      </c>
      <c r="AS303">
        <f>IF(O303="x",1+COUNTIFS(AS$4:AS302,"&gt;0",$AA$4:$AA302,$AA302),0)</f>
        <v>0</v>
      </c>
      <c r="AT303">
        <f>IF(P303="x",1+COUNTIFS(AT$4:AT302,"&gt;0",$AA$4:$AA302,$AA302),0)</f>
        <v>0</v>
      </c>
      <c r="AU303">
        <f>IF(Q303="x",1+COUNTIFS(AU$4:AU302,"&gt;0",$AA$4:$AA302,$AA302),0)</f>
        <v>0</v>
      </c>
      <c r="AV303">
        <f>IF(R303="x",1+COUNTIFS(AV$4:AV302,"&gt;0",$AA$4:$AA302,$AA302),0)</f>
        <v>0</v>
      </c>
      <c r="AW303">
        <f t="shared" si="172"/>
        <v>0</v>
      </c>
      <c r="AX303">
        <f t="shared" si="173"/>
        <v>1</v>
      </c>
      <c r="AY303">
        <f t="shared" si="182"/>
        <v>0</v>
      </c>
      <c r="AZ303">
        <f t="shared" si="183"/>
        <v>1</v>
      </c>
      <c r="BA303" s="4">
        <f t="shared" si="184"/>
        <v>0</v>
      </c>
      <c r="BB303" s="4">
        <f t="shared" si="185"/>
        <v>0</v>
      </c>
      <c r="BC303" s="4">
        <f t="shared" si="186"/>
        <v>0</v>
      </c>
      <c r="BD303" s="4">
        <f t="shared" si="187"/>
        <v>0</v>
      </c>
      <c r="BE303" s="4">
        <f t="shared" si="188"/>
        <v>0</v>
      </c>
      <c r="BF303" s="4">
        <f t="shared" si="189"/>
        <v>0</v>
      </c>
      <c r="BG303" s="4">
        <f t="shared" si="190"/>
        <v>0</v>
      </c>
      <c r="BH303" s="4">
        <f t="shared" si="191"/>
        <v>1</v>
      </c>
      <c r="BI303" s="4">
        <f t="shared" si="192"/>
        <v>0</v>
      </c>
      <c r="BJ303" s="4">
        <f t="shared" si="193"/>
        <v>0</v>
      </c>
      <c r="BK303" s="4">
        <f t="shared" si="194"/>
        <v>0</v>
      </c>
      <c r="BL303" s="4">
        <f t="shared" si="195"/>
        <v>0</v>
      </c>
      <c r="BM303" s="4">
        <f t="shared" si="196"/>
        <v>0</v>
      </c>
      <c r="BN303" s="4">
        <f t="shared" si="197"/>
        <v>0</v>
      </c>
      <c r="BO303">
        <f>SUMIFS(BH$5:BH303,$AA$5:$AA303,$AA303)</f>
        <v>14</v>
      </c>
      <c r="BP303">
        <f>SUMIFS(BI$5:BI303,$AA$5:$AA303,$AA303)</f>
        <v>15</v>
      </c>
      <c r="BQ303">
        <f>SUMIFS(BJ$5:BJ303,$AA$5:$AA303,$AA303)</f>
        <v>14</v>
      </c>
      <c r="BR303">
        <f>SUMIFS(BK$5:BK303,$AA$5:$AA303,$AA303)</f>
        <v>12</v>
      </c>
      <c r="BS303">
        <f>SUMIFS(BL$5:BL303,$AA$5:$AA303,$AA303)</f>
        <v>15</v>
      </c>
      <c r="BT303">
        <f>SUMIFS(BM$5:BM303,$AA$5:$AA303,$AA303)</f>
        <v>20</v>
      </c>
      <c r="BU303">
        <f>SUMIFS(BN$5:BN303,$AA$5:$AA303,$AA303)</f>
        <v>0</v>
      </c>
      <c r="BV303">
        <f t="shared" si="198"/>
        <v>14</v>
      </c>
      <c r="BW303">
        <f t="shared" si="199"/>
        <v>15</v>
      </c>
      <c r="BX303">
        <f t="shared" si="200"/>
        <v>14</v>
      </c>
      <c r="BY303">
        <f t="shared" si="201"/>
        <v>13</v>
      </c>
      <c r="BZ303">
        <f t="shared" si="202"/>
        <v>15</v>
      </c>
      <c r="CA303">
        <f t="shared" si="203"/>
        <v>21</v>
      </c>
      <c r="CB303">
        <f t="shared" si="204"/>
        <v>0</v>
      </c>
      <c r="CC303">
        <f t="shared" si="205"/>
        <v>14</v>
      </c>
      <c r="CD303">
        <f t="shared" si="206"/>
        <v>14</v>
      </c>
      <c r="CE303" t="str">
        <f>IFERROR(VLOOKUP($AA303,'Tuyến và nhân viên'!$I:$O,7,0),"")</f>
        <v>Trần Văn Khanh</v>
      </c>
      <c r="CF303">
        <f t="shared" si="207"/>
        <v>2</v>
      </c>
      <c r="CG303">
        <f t="shared" si="208"/>
        <v>1</v>
      </c>
      <c r="CH303">
        <f>COUNTIFS($L303:L303,"x")</f>
        <v>1</v>
      </c>
      <c r="CI303">
        <f>COUNTIFS($L303:M303,"x")</f>
        <v>1</v>
      </c>
      <c r="CJ303">
        <f>COUNTIFS($L303:N303,"x")</f>
        <v>1</v>
      </c>
      <c r="CK303">
        <f>COUNTIFS($L303:O303,"x")</f>
        <v>1</v>
      </c>
      <c r="CL303">
        <f>COUNTIFS($L303:P303,"x")</f>
        <v>1</v>
      </c>
      <c r="CM303">
        <f>COUNTIFS($L303:Q303,"x")</f>
        <v>1</v>
      </c>
      <c r="CN303">
        <f>COUNTIFS($L303:R303,"x")</f>
        <v>1</v>
      </c>
      <c r="CO303" t="str" cm="1">
        <f t="array" ref="CO303">IFERROR(INDEX($CH$4:$CN$4,0,MATCH(1,$CH303:$CN303,0)),"")</f>
        <v>Thứ 2</v>
      </c>
      <c r="CP303" t="str" cm="1">
        <f t="array" ref="CP303">IFERROR(INDEX($CH$4:$CN$4,0,MATCH(2,$CH303:$CN303,0)),"")</f>
        <v/>
      </c>
      <c r="CQ303" t="str">
        <f t="shared" si="209"/>
        <v>Thứ 2</v>
      </c>
      <c r="CR303" t="str">
        <f t="shared" si="174"/>
        <v>F2 - Tuần 2 &amp; 4</v>
      </c>
    </row>
    <row r="304" spans="1:96" x14ac:dyDescent="0.3">
      <c r="A304" s="117" t="s">
        <v>36436</v>
      </c>
      <c r="B304" s="118" t="s">
        <v>33266</v>
      </c>
      <c r="C304" s="118" t="s">
        <v>33267</v>
      </c>
      <c r="D304" s="118" t="s">
        <v>39659</v>
      </c>
      <c r="E304" s="118" t="s">
        <v>39660</v>
      </c>
      <c r="F304" s="118" t="s">
        <v>14670</v>
      </c>
      <c r="G304" s="118" t="s">
        <v>39476</v>
      </c>
      <c r="H304" s="118" t="s">
        <v>39482</v>
      </c>
      <c r="I304" s="118" t="s">
        <v>22</v>
      </c>
      <c r="J304" s="119" t="s">
        <v>39658</v>
      </c>
      <c r="K304" s="119" t="s">
        <v>23</v>
      </c>
      <c r="L304" s="117" t="s">
        <v>24</v>
      </c>
      <c r="M304" s="117" t="s">
        <v>23</v>
      </c>
      <c r="N304" s="117" t="s">
        <v>23</v>
      </c>
      <c r="O304" s="117" t="s">
        <v>23</v>
      </c>
      <c r="P304" s="117" t="s">
        <v>23</v>
      </c>
      <c r="Q304" s="117" t="s">
        <v>23</v>
      </c>
      <c r="R304" s="117" t="s">
        <v>23</v>
      </c>
      <c r="S304" s="117" t="s">
        <v>24</v>
      </c>
      <c r="T304" s="117" t="s">
        <v>24</v>
      </c>
      <c r="U304" s="117" t="s">
        <v>24</v>
      </c>
      <c r="V304" s="117" t="s">
        <v>24</v>
      </c>
      <c r="W304" s="74" t="str">
        <f t="shared" si="175"/>
        <v>x</v>
      </c>
      <c r="X304" s="74" t="str">
        <f t="shared" si="176"/>
        <v>x</v>
      </c>
      <c r="Y304" s="74" t="str">
        <f t="shared" si="177"/>
        <v>x</v>
      </c>
      <c r="Z304" s="74" t="str">
        <f t="shared" si="178"/>
        <v>x</v>
      </c>
      <c r="AA304" t="str">
        <f>VLOOKUP($D304,'Tuyến và nhân viên'!$D:$M,6,0)</f>
        <v>HL00594</v>
      </c>
      <c r="AB304" t="str">
        <f>VLOOKUP($D304,'Tuyến và nhân viên'!$D:$M,7,0)</f>
        <v>Quách Ngọc Duyên</v>
      </c>
      <c r="AC304" s="16" t="str">
        <f>IFERROR(VLOOKUP($F304,DSKH!$D:$BF,53,0),"")</f>
        <v>F4</v>
      </c>
      <c r="AD304" s="16" t="str">
        <f>IFERROR(VLOOKUP($F304,DSKH!$D:$BF,54,0),"")</f>
        <v>OTC</v>
      </c>
      <c r="AE304" s="4">
        <f>SUMIFS('Doanh số khách hàng'!$F:$F,'Doanh số khách hàng'!$A:$A,'Chi tiết tuyến'!$F304)</f>
        <v>588560</v>
      </c>
      <c r="AF304" s="16" t="str">
        <f t="shared" si="170"/>
        <v>F4</v>
      </c>
      <c r="AG304" s="16" t="str">
        <f t="shared" si="171"/>
        <v>F4</v>
      </c>
      <c r="AH304" t="b">
        <f t="shared" si="179"/>
        <v>1</v>
      </c>
      <c r="AI304" t="b">
        <f t="shared" si="180"/>
        <v>1</v>
      </c>
      <c r="AJ304">
        <f>IFERROR(VLOOKUP($AC304,Master!$D:$E,2,0),"")</f>
        <v>4</v>
      </c>
      <c r="AK304">
        <f>VLOOKUP($AF304,Master!$D:$E,2,0)</f>
        <v>4</v>
      </c>
      <c r="AL304" s="4">
        <f t="shared" si="181"/>
        <v>147140</v>
      </c>
      <c r="AM304" t="str">
        <f>IFERROR(VLOOKUP($F304,DSKH!$D:$BF,31,0),"")</f>
        <v>Tỉnh Cà Mau</v>
      </c>
      <c r="AN304" t="str">
        <f>IFERROR(VLOOKUP($F304,DSKH!$D:$BF,29,0),"")</f>
        <v>Xã Gành Hào</v>
      </c>
      <c r="AO304">
        <f>IFERROR(VLOOKUP($F304,DSKH!$D:$BF,52,0),"")</f>
        <v>588560</v>
      </c>
      <c r="AP304">
        <f>IF(L304="x",1+COUNTIFS(AP$4:AP303,"&gt;0",$AA$4:$AA303,$AA303),0)</f>
        <v>23</v>
      </c>
      <c r="AQ304">
        <f>IF(M304="x",1+COUNTIFS(AQ$4:AQ303,"&gt;0",$AA$4:$AA303,$AA303),0)</f>
        <v>0</v>
      </c>
      <c r="AR304">
        <f>IF(N304="x",1+COUNTIFS(AR$4:AR303,"&gt;0",$AA$4:$AA303,$AA303),0)</f>
        <v>0</v>
      </c>
      <c r="AS304">
        <f>IF(O304="x",1+COUNTIFS(AS$4:AS303,"&gt;0",$AA$4:$AA303,$AA303),0)</f>
        <v>0</v>
      </c>
      <c r="AT304">
        <f>IF(P304="x",1+COUNTIFS(AT$4:AT303,"&gt;0",$AA$4:$AA303,$AA303),0)</f>
        <v>0</v>
      </c>
      <c r="AU304">
        <f>IF(Q304="x",1+COUNTIFS(AU$4:AU303,"&gt;0",$AA$4:$AA303,$AA303),0)</f>
        <v>0</v>
      </c>
      <c r="AV304">
        <f>IF(R304="x",1+COUNTIFS(AV$4:AV303,"&gt;0",$AA$4:$AA303,$AA303),0)</f>
        <v>0</v>
      </c>
      <c r="AW304">
        <f t="shared" si="172"/>
        <v>1</v>
      </c>
      <c r="AX304">
        <f t="shared" si="173"/>
        <v>1</v>
      </c>
      <c r="AY304">
        <f t="shared" si="182"/>
        <v>1</v>
      </c>
      <c r="AZ304">
        <f t="shared" si="183"/>
        <v>1</v>
      </c>
      <c r="BA304" s="4">
        <f t="shared" si="184"/>
        <v>147140</v>
      </c>
      <c r="BB304" s="4">
        <f t="shared" si="185"/>
        <v>0</v>
      </c>
      <c r="BC304" s="4">
        <f t="shared" si="186"/>
        <v>0</v>
      </c>
      <c r="BD304" s="4">
        <f t="shared" si="187"/>
        <v>0</v>
      </c>
      <c r="BE304" s="4">
        <f t="shared" si="188"/>
        <v>0</v>
      </c>
      <c r="BF304" s="4">
        <f t="shared" si="189"/>
        <v>0</v>
      </c>
      <c r="BG304" s="4">
        <f t="shared" si="190"/>
        <v>0</v>
      </c>
      <c r="BH304" s="4">
        <f t="shared" si="191"/>
        <v>0</v>
      </c>
      <c r="BI304" s="4">
        <f t="shared" si="192"/>
        <v>0</v>
      </c>
      <c r="BJ304" s="4">
        <f t="shared" si="193"/>
        <v>0</v>
      </c>
      <c r="BK304" s="4">
        <f t="shared" si="194"/>
        <v>0</v>
      </c>
      <c r="BL304" s="4">
        <f t="shared" si="195"/>
        <v>0</v>
      </c>
      <c r="BM304" s="4">
        <f t="shared" si="196"/>
        <v>0</v>
      </c>
      <c r="BN304" s="4">
        <f t="shared" si="197"/>
        <v>0</v>
      </c>
      <c r="BO304">
        <f>SUMIFS(BH$5:BH304,$AA$5:$AA304,$AA304)</f>
        <v>14</v>
      </c>
      <c r="BP304">
        <f>SUMIFS(BI$5:BI304,$AA$5:$AA304,$AA304)</f>
        <v>15</v>
      </c>
      <c r="BQ304">
        <f>SUMIFS(BJ$5:BJ304,$AA$5:$AA304,$AA304)</f>
        <v>14</v>
      </c>
      <c r="BR304">
        <f>SUMIFS(BK$5:BK304,$AA$5:$AA304,$AA304)</f>
        <v>12</v>
      </c>
      <c r="BS304">
        <f>SUMIFS(BL$5:BL304,$AA$5:$AA304,$AA304)</f>
        <v>15</v>
      </c>
      <c r="BT304">
        <f>SUMIFS(BM$5:BM304,$AA$5:$AA304,$AA304)</f>
        <v>20</v>
      </c>
      <c r="BU304">
        <f>SUMIFS(BN$5:BN304,$AA$5:$AA304,$AA304)</f>
        <v>0</v>
      </c>
      <c r="BV304">
        <f t="shared" si="198"/>
        <v>14</v>
      </c>
      <c r="BW304">
        <f t="shared" si="199"/>
        <v>15</v>
      </c>
      <c r="BX304">
        <f t="shared" si="200"/>
        <v>14</v>
      </c>
      <c r="BY304">
        <f t="shared" si="201"/>
        <v>13</v>
      </c>
      <c r="BZ304">
        <f t="shared" si="202"/>
        <v>15</v>
      </c>
      <c r="CA304">
        <f t="shared" si="203"/>
        <v>21</v>
      </c>
      <c r="CB304">
        <f t="shared" si="204"/>
        <v>0</v>
      </c>
      <c r="CC304">
        <f t="shared" si="205"/>
        <v>0</v>
      </c>
      <c r="CD304">
        <f t="shared" si="206"/>
        <v>0</v>
      </c>
      <c r="CE304" t="str">
        <f>IFERROR(VLOOKUP($AA304,'Tuyến và nhân viên'!$I:$O,7,0),"")</f>
        <v>Trần Văn Khanh</v>
      </c>
      <c r="CF304">
        <f t="shared" si="207"/>
        <v>4</v>
      </c>
      <c r="CG304">
        <f t="shared" si="208"/>
        <v>1</v>
      </c>
      <c r="CH304">
        <f>COUNTIFS($L304:L304,"x")</f>
        <v>1</v>
      </c>
      <c r="CI304">
        <f>COUNTIFS($L304:M304,"x")</f>
        <v>1</v>
      </c>
      <c r="CJ304">
        <f>COUNTIFS($L304:N304,"x")</f>
        <v>1</v>
      </c>
      <c r="CK304">
        <f>COUNTIFS($L304:O304,"x")</f>
        <v>1</v>
      </c>
      <c r="CL304">
        <f>COUNTIFS($L304:P304,"x")</f>
        <v>1</v>
      </c>
      <c r="CM304">
        <f>COUNTIFS($L304:Q304,"x")</f>
        <v>1</v>
      </c>
      <c r="CN304">
        <f>COUNTIFS($L304:R304,"x")</f>
        <v>1</v>
      </c>
      <c r="CO304" t="str" cm="1">
        <f t="array" ref="CO304">IFERROR(INDEX($CH$4:$CN$4,0,MATCH(1,$CH304:$CN304,0)),"")</f>
        <v>Thứ 2</v>
      </c>
      <c r="CP304" t="str" cm="1">
        <f t="array" ref="CP304">IFERROR(INDEX($CH$4:$CN$4,0,MATCH(2,$CH304:$CN304,0)),"")</f>
        <v/>
      </c>
      <c r="CQ304" t="str">
        <f t="shared" si="209"/>
        <v>Thứ 2</v>
      </c>
      <c r="CR304" t="str">
        <f t="shared" si="174"/>
        <v>F4 - Tất cả các tuần</v>
      </c>
    </row>
    <row r="305" spans="1:96" x14ac:dyDescent="0.3">
      <c r="A305" s="117" t="s">
        <v>36444</v>
      </c>
      <c r="B305" s="118" t="s">
        <v>33266</v>
      </c>
      <c r="C305" s="118" t="s">
        <v>33267</v>
      </c>
      <c r="D305" s="118" t="s">
        <v>39659</v>
      </c>
      <c r="E305" s="118" t="s">
        <v>39660</v>
      </c>
      <c r="F305" s="118" t="s">
        <v>2573</v>
      </c>
      <c r="G305" s="118" t="s">
        <v>39498</v>
      </c>
      <c r="H305" s="118" t="s">
        <v>39504</v>
      </c>
      <c r="I305" s="118" t="s">
        <v>22</v>
      </c>
      <c r="J305" s="119" t="s">
        <v>39658</v>
      </c>
      <c r="K305" s="119" t="s">
        <v>23</v>
      </c>
      <c r="L305" s="117" t="s">
        <v>23</v>
      </c>
      <c r="M305" s="117" t="s">
        <v>23</v>
      </c>
      <c r="N305" s="117" t="s">
        <v>23</v>
      </c>
      <c r="O305" s="117" t="s">
        <v>23</v>
      </c>
      <c r="P305" s="117" t="s">
        <v>24</v>
      </c>
      <c r="Q305" s="117" t="s">
        <v>23</v>
      </c>
      <c r="R305" s="117" t="s">
        <v>23</v>
      </c>
      <c r="S305" s="117" t="s">
        <v>24</v>
      </c>
      <c r="T305" s="117" t="s">
        <v>24</v>
      </c>
      <c r="U305" s="117" t="s">
        <v>24</v>
      </c>
      <c r="V305" s="117" t="s">
        <v>24</v>
      </c>
      <c r="W305" s="74" t="str">
        <f t="shared" si="175"/>
        <v>x</v>
      </c>
      <c r="X305" s="74" t="str">
        <f t="shared" si="176"/>
        <v>x</v>
      </c>
      <c r="Y305" s="74" t="str">
        <f t="shared" si="177"/>
        <v>x</v>
      </c>
      <c r="Z305" s="74" t="str">
        <f t="shared" si="178"/>
        <v>x</v>
      </c>
      <c r="AA305" t="str">
        <f>VLOOKUP($D305,'Tuyến và nhân viên'!$D:$M,6,0)</f>
        <v>HL00594</v>
      </c>
      <c r="AB305" t="str">
        <f>VLOOKUP($D305,'Tuyến và nhân viên'!$D:$M,7,0)</f>
        <v>Quách Ngọc Duyên</v>
      </c>
      <c r="AC305" s="16" t="str">
        <f>IFERROR(VLOOKUP($F305,DSKH!$D:$BF,53,0),"")</f>
        <v>F4</v>
      </c>
      <c r="AD305" s="16" t="str">
        <f>IFERROR(VLOOKUP($F305,DSKH!$D:$BF,54,0),"")</f>
        <v>OTC</v>
      </c>
      <c r="AE305" s="4">
        <f>SUMIFS('Doanh số khách hàng'!$F:$F,'Doanh số khách hàng'!$A:$A,'Chi tiết tuyến'!$F305)</f>
        <v>1465980</v>
      </c>
      <c r="AF305" s="16" t="str">
        <f t="shared" si="170"/>
        <v>F4</v>
      </c>
      <c r="AG305" s="16" t="str">
        <f t="shared" si="171"/>
        <v>F4</v>
      </c>
      <c r="AH305" t="b">
        <f t="shared" si="179"/>
        <v>1</v>
      </c>
      <c r="AI305" t="b">
        <f t="shared" si="180"/>
        <v>1</v>
      </c>
      <c r="AJ305">
        <f>IFERROR(VLOOKUP($AC305,Master!$D:$E,2,0),"")</f>
        <v>4</v>
      </c>
      <c r="AK305">
        <f>VLOOKUP($AF305,Master!$D:$E,2,0)</f>
        <v>4</v>
      </c>
      <c r="AL305" s="4">
        <f t="shared" si="181"/>
        <v>366495</v>
      </c>
      <c r="AM305" t="str">
        <f>IFERROR(VLOOKUP($F305,DSKH!$D:$BF,31,0),"")</f>
        <v>Tỉnh Cà Mau</v>
      </c>
      <c r="AN305" t="str">
        <f>IFERROR(VLOOKUP($F305,DSKH!$D:$BF,29,0),"")</f>
        <v>Xã Hồng Dân</v>
      </c>
      <c r="AO305">
        <f>IFERROR(VLOOKUP($F305,DSKH!$D:$BF,52,0),"")</f>
        <v>1465980</v>
      </c>
      <c r="AP305">
        <f>IF(L305="x",1+COUNTIFS(AP$4:AP304,"&gt;0",$AA$4:$AA304,$AA304),0)</f>
        <v>0</v>
      </c>
      <c r="AQ305">
        <f>IF(M305="x",1+COUNTIFS(AQ$4:AQ304,"&gt;0",$AA$4:$AA304,$AA304),0)</f>
        <v>0</v>
      </c>
      <c r="AR305">
        <f>IF(N305="x",1+COUNTIFS(AR$4:AR304,"&gt;0",$AA$4:$AA304,$AA304),0)</f>
        <v>0</v>
      </c>
      <c r="AS305">
        <f>IF(O305="x",1+COUNTIFS(AS$4:AS304,"&gt;0",$AA$4:$AA304,$AA304),0)</f>
        <v>0</v>
      </c>
      <c r="AT305">
        <f>IF(P305="x",1+COUNTIFS(AT$4:AT304,"&gt;0",$AA$4:$AA304,$AA304),0)</f>
        <v>28</v>
      </c>
      <c r="AU305">
        <f>IF(Q305="x",1+COUNTIFS(AU$4:AU304,"&gt;0",$AA$4:$AA304,$AA304),0)</f>
        <v>0</v>
      </c>
      <c r="AV305">
        <f>IF(R305="x",1+COUNTIFS(AV$4:AV304,"&gt;0",$AA$4:$AA304,$AA304),0)</f>
        <v>0</v>
      </c>
      <c r="AW305">
        <f t="shared" si="172"/>
        <v>1</v>
      </c>
      <c r="AX305">
        <f t="shared" si="173"/>
        <v>1</v>
      </c>
      <c r="AY305">
        <f t="shared" si="182"/>
        <v>1</v>
      </c>
      <c r="AZ305">
        <f t="shared" si="183"/>
        <v>1</v>
      </c>
      <c r="BA305" s="4">
        <f t="shared" si="184"/>
        <v>0</v>
      </c>
      <c r="BB305" s="4">
        <f t="shared" si="185"/>
        <v>0</v>
      </c>
      <c r="BC305" s="4">
        <f t="shared" si="186"/>
        <v>0</v>
      </c>
      <c r="BD305" s="4">
        <f t="shared" si="187"/>
        <v>0</v>
      </c>
      <c r="BE305" s="4">
        <f t="shared" si="188"/>
        <v>366495</v>
      </c>
      <c r="BF305" s="4">
        <f t="shared" si="189"/>
        <v>0</v>
      </c>
      <c r="BG305" s="4">
        <f t="shared" si="190"/>
        <v>0</v>
      </c>
      <c r="BH305" s="4">
        <f t="shared" si="191"/>
        <v>0</v>
      </c>
      <c r="BI305" s="4">
        <f t="shared" si="192"/>
        <v>0</v>
      </c>
      <c r="BJ305" s="4">
        <f t="shared" si="193"/>
        <v>0</v>
      </c>
      <c r="BK305" s="4">
        <f t="shared" si="194"/>
        <v>0</v>
      </c>
      <c r="BL305" s="4">
        <f t="shared" si="195"/>
        <v>0</v>
      </c>
      <c r="BM305" s="4">
        <f t="shared" si="196"/>
        <v>0</v>
      </c>
      <c r="BN305" s="4">
        <f t="shared" si="197"/>
        <v>0</v>
      </c>
      <c r="BO305">
        <f>SUMIFS(BH$5:BH305,$AA$5:$AA305,$AA305)</f>
        <v>14</v>
      </c>
      <c r="BP305">
        <f>SUMIFS(BI$5:BI305,$AA$5:$AA305,$AA305)</f>
        <v>15</v>
      </c>
      <c r="BQ305">
        <f>SUMIFS(BJ$5:BJ305,$AA$5:$AA305,$AA305)</f>
        <v>14</v>
      </c>
      <c r="BR305">
        <f>SUMIFS(BK$5:BK305,$AA$5:$AA305,$AA305)</f>
        <v>12</v>
      </c>
      <c r="BS305">
        <f>SUMIFS(BL$5:BL305,$AA$5:$AA305,$AA305)</f>
        <v>15</v>
      </c>
      <c r="BT305">
        <f>SUMIFS(BM$5:BM305,$AA$5:$AA305,$AA305)</f>
        <v>20</v>
      </c>
      <c r="BU305">
        <f>SUMIFS(BN$5:BN305,$AA$5:$AA305,$AA305)</f>
        <v>0</v>
      </c>
      <c r="BV305">
        <f t="shared" si="198"/>
        <v>14</v>
      </c>
      <c r="BW305">
        <f t="shared" si="199"/>
        <v>15</v>
      </c>
      <c r="BX305">
        <f t="shared" si="200"/>
        <v>14</v>
      </c>
      <c r="BY305">
        <f t="shared" si="201"/>
        <v>13</v>
      </c>
      <c r="BZ305">
        <f t="shared" si="202"/>
        <v>15</v>
      </c>
      <c r="CA305">
        <f t="shared" si="203"/>
        <v>21</v>
      </c>
      <c r="CB305">
        <f t="shared" si="204"/>
        <v>0</v>
      </c>
      <c r="CC305">
        <f t="shared" si="205"/>
        <v>0</v>
      </c>
      <c r="CD305">
        <f t="shared" si="206"/>
        <v>0</v>
      </c>
      <c r="CE305" t="str">
        <f>IFERROR(VLOOKUP($AA305,'Tuyến và nhân viên'!$I:$O,7,0),"")</f>
        <v>Trần Văn Khanh</v>
      </c>
      <c r="CF305">
        <f t="shared" si="207"/>
        <v>4</v>
      </c>
      <c r="CG305">
        <f t="shared" si="208"/>
        <v>1</v>
      </c>
      <c r="CH305">
        <f>COUNTIFS($L305:L305,"x")</f>
        <v>0</v>
      </c>
      <c r="CI305">
        <f>COUNTIFS($L305:M305,"x")</f>
        <v>0</v>
      </c>
      <c r="CJ305">
        <f>COUNTIFS($L305:N305,"x")</f>
        <v>0</v>
      </c>
      <c r="CK305">
        <f>COUNTIFS($L305:O305,"x")</f>
        <v>0</v>
      </c>
      <c r="CL305">
        <f>COUNTIFS($L305:P305,"x")</f>
        <v>1</v>
      </c>
      <c r="CM305">
        <f>COUNTIFS($L305:Q305,"x")</f>
        <v>1</v>
      </c>
      <c r="CN305">
        <f>COUNTIFS($L305:R305,"x")</f>
        <v>1</v>
      </c>
      <c r="CO305" t="str" cm="1">
        <f t="array" ref="CO305">IFERROR(INDEX($CH$4:$CN$4,0,MATCH(1,$CH305:$CN305,0)),"")</f>
        <v>Thứ 6</v>
      </c>
      <c r="CP305" t="str" cm="1">
        <f t="array" ref="CP305">IFERROR(INDEX($CH$4:$CN$4,0,MATCH(2,$CH305:$CN305,0)),"")</f>
        <v/>
      </c>
      <c r="CQ305" t="str">
        <f t="shared" si="209"/>
        <v>Thứ 6</v>
      </c>
      <c r="CR305" t="str">
        <f t="shared" si="174"/>
        <v>F4 - Tất cả các tuần</v>
      </c>
    </row>
    <row r="306" spans="1:96" x14ac:dyDescent="0.3">
      <c r="A306" s="117" t="s">
        <v>36451</v>
      </c>
      <c r="B306" s="118" t="s">
        <v>33266</v>
      </c>
      <c r="C306" s="118" t="s">
        <v>33267</v>
      </c>
      <c r="D306" s="118" t="s">
        <v>39659</v>
      </c>
      <c r="E306" s="118" t="s">
        <v>39660</v>
      </c>
      <c r="F306" s="118" t="s">
        <v>18859</v>
      </c>
      <c r="G306" s="118" t="s">
        <v>39582</v>
      </c>
      <c r="H306" s="118" t="s">
        <v>39586</v>
      </c>
      <c r="I306" s="118" t="s">
        <v>22</v>
      </c>
      <c r="J306" s="119" t="s">
        <v>39658</v>
      </c>
      <c r="K306" s="119" t="s">
        <v>23</v>
      </c>
      <c r="L306" s="117" t="s">
        <v>23</v>
      </c>
      <c r="M306" s="117" t="s">
        <v>23</v>
      </c>
      <c r="N306" s="117" t="s">
        <v>23</v>
      </c>
      <c r="O306" s="117" t="s">
        <v>23</v>
      </c>
      <c r="P306" s="117" t="s">
        <v>23</v>
      </c>
      <c r="Q306" s="117" t="s">
        <v>24</v>
      </c>
      <c r="R306" s="117" t="s">
        <v>23</v>
      </c>
      <c r="S306" s="117" t="s">
        <v>24</v>
      </c>
      <c r="T306" s="117" t="s">
        <v>24</v>
      </c>
      <c r="U306" s="117" t="s">
        <v>24</v>
      </c>
      <c r="V306" s="117" t="s">
        <v>24</v>
      </c>
      <c r="W306" s="74" t="str">
        <f t="shared" si="175"/>
        <v>x</v>
      </c>
      <c r="X306" s="74" t="str">
        <f t="shared" si="176"/>
        <v>x</v>
      </c>
      <c r="Y306" s="74" t="str">
        <f t="shared" si="177"/>
        <v>x</v>
      </c>
      <c r="Z306" s="74" t="str">
        <f t="shared" si="178"/>
        <v>x</v>
      </c>
      <c r="AA306" t="str">
        <f>VLOOKUP($D306,'Tuyến và nhân viên'!$D:$M,6,0)</f>
        <v>HL00594</v>
      </c>
      <c r="AB306" t="str">
        <f>VLOOKUP($D306,'Tuyến và nhân viên'!$D:$M,7,0)</f>
        <v>Quách Ngọc Duyên</v>
      </c>
      <c r="AC306" s="16" t="str">
        <f>IFERROR(VLOOKUP($F306,DSKH!$D:$BF,53,0),"")</f>
        <v>F4</v>
      </c>
      <c r="AD306" s="16" t="str">
        <f>IFERROR(VLOOKUP($F306,DSKH!$D:$BF,54,0),"")</f>
        <v>OTC</v>
      </c>
      <c r="AE306" s="4">
        <f>SUMIFS('Doanh số khách hàng'!$F:$F,'Doanh số khách hàng'!$A:$A,'Chi tiết tuyến'!$F306)</f>
        <v>4570373.333333333</v>
      </c>
      <c r="AF306" s="16" t="str">
        <f t="shared" si="170"/>
        <v>F4</v>
      </c>
      <c r="AG306" s="16" t="str">
        <f t="shared" si="171"/>
        <v>F4</v>
      </c>
      <c r="AH306" t="b">
        <f t="shared" si="179"/>
        <v>1</v>
      </c>
      <c r="AI306" t="b">
        <f t="shared" si="180"/>
        <v>1</v>
      </c>
      <c r="AJ306">
        <f>IFERROR(VLOOKUP($AC306,Master!$D:$E,2,0),"")</f>
        <v>4</v>
      </c>
      <c r="AK306">
        <f>VLOOKUP($AF306,Master!$D:$E,2,0)</f>
        <v>4</v>
      </c>
      <c r="AL306" s="4">
        <f t="shared" si="181"/>
        <v>1142593.3333333333</v>
      </c>
      <c r="AM306" t="str">
        <f>IFERROR(VLOOKUP($F306,DSKH!$D:$BF,31,0),"")</f>
        <v>Tỉnh Cà Mau</v>
      </c>
      <c r="AN306" t="str">
        <f>IFERROR(VLOOKUP($F306,DSKH!$D:$BF,29,0),"")</f>
        <v>Phường Bạc Liêu</v>
      </c>
      <c r="AO306">
        <f>IFERROR(VLOOKUP($F306,DSKH!$D:$BF,52,0),"")</f>
        <v>4570373.333333333</v>
      </c>
      <c r="AP306">
        <f>IF(L306="x",1+COUNTIFS(AP$4:AP305,"&gt;0",$AA$4:$AA305,$AA305),0)</f>
        <v>0</v>
      </c>
      <c r="AQ306">
        <f>IF(M306="x",1+COUNTIFS(AQ$4:AQ305,"&gt;0",$AA$4:$AA305,$AA305),0)</f>
        <v>0</v>
      </c>
      <c r="AR306">
        <f>IF(N306="x",1+COUNTIFS(AR$4:AR305,"&gt;0",$AA$4:$AA305,$AA305),0)</f>
        <v>0</v>
      </c>
      <c r="AS306">
        <f>IF(O306="x",1+COUNTIFS(AS$4:AS305,"&gt;0",$AA$4:$AA305,$AA305),0)</f>
        <v>0</v>
      </c>
      <c r="AT306">
        <f>IF(P306="x",1+COUNTIFS(AT$4:AT305,"&gt;0",$AA$4:$AA305,$AA305),0)</f>
        <v>0</v>
      </c>
      <c r="AU306">
        <f>IF(Q306="x",1+COUNTIFS(AU$4:AU305,"&gt;0",$AA$4:$AA305,$AA305),0)</f>
        <v>29</v>
      </c>
      <c r="AV306">
        <f>IF(R306="x",1+COUNTIFS(AV$4:AV305,"&gt;0",$AA$4:$AA305,$AA305),0)</f>
        <v>0</v>
      </c>
      <c r="AW306">
        <f t="shared" si="172"/>
        <v>1</v>
      </c>
      <c r="AX306">
        <f t="shared" si="173"/>
        <v>1</v>
      </c>
      <c r="AY306">
        <f t="shared" si="182"/>
        <v>1</v>
      </c>
      <c r="AZ306">
        <f t="shared" si="183"/>
        <v>1</v>
      </c>
      <c r="BA306" s="4">
        <f t="shared" si="184"/>
        <v>0</v>
      </c>
      <c r="BB306" s="4">
        <f t="shared" si="185"/>
        <v>0</v>
      </c>
      <c r="BC306" s="4">
        <f t="shared" si="186"/>
        <v>0</v>
      </c>
      <c r="BD306" s="4">
        <f t="shared" si="187"/>
        <v>0</v>
      </c>
      <c r="BE306" s="4">
        <f t="shared" si="188"/>
        <v>0</v>
      </c>
      <c r="BF306" s="4">
        <f t="shared" si="189"/>
        <v>1142593.3333333333</v>
      </c>
      <c r="BG306" s="4">
        <f t="shared" si="190"/>
        <v>0</v>
      </c>
      <c r="BH306" s="4">
        <f t="shared" si="191"/>
        <v>0</v>
      </c>
      <c r="BI306" s="4">
        <f t="shared" si="192"/>
        <v>0</v>
      </c>
      <c r="BJ306" s="4">
        <f t="shared" si="193"/>
        <v>0</v>
      </c>
      <c r="BK306" s="4">
        <f t="shared" si="194"/>
        <v>0</v>
      </c>
      <c r="BL306" s="4">
        <f t="shared" si="195"/>
        <v>0</v>
      </c>
      <c r="BM306" s="4">
        <f t="shared" si="196"/>
        <v>0</v>
      </c>
      <c r="BN306" s="4">
        <f t="shared" si="197"/>
        <v>0</v>
      </c>
      <c r="BO306">
        <f>SUMIFS(BH$5:BH306,$AA$5:$AA306,$AA306)</f>
        <v>14</v>
      </c>
      <c r="BP306">
        <f>SUMIFS(BI$5:BI306,$AA$5:$AA306,$AA306)</f>
        <v>15</v>
      </c>
      <c r="BQ306">
        <f>SUMIFS(BJ$5:BJ306,$AA$5:$AA306,$AA306)</f>
        <v>14</v>
      </c>
      <c r="BR306">
        <f>SUMIFS(BK$5:BK306,$AA$5:$AA306,$AA306)</f>
        <v>12</v>
      </c>
      <c r="BS306">
        <f>SUMIFS(BL$5:BL306,$AA$5:$AA306,$AA306)</f>
        <v>15</v>
      </c>
      <c r="BT306">
        <f>SUMIFS(BM$5:BM306,$AA$5:$AA306,$AA306)</f>
        <v>20</v>
      </c>
      <c r="BU306">
        <f>SUMIFS(BN$5:BN306,$AA$5:$AA306,$AA306)</f>
        <v>0</v>
      </c>
      <c r="BV306">
        <f t="shared" si="198"/>
        <v>14</v>
      </c>
      <c r="BW306">
        <f t="shared" si="199"/>
        <v>15</v>
      </c>
      <c r="BX306">
        <f t="shared" si="200"/>
        <v>14</v>
      </c>
      <c r="BY306">
        <f t="shared" si="201"/>
        <v>13</v>
      </c>
      <c r="BZ306">
        <f t="shared" si="202"/>
        <v>15</v>
      </c>
      <c r="CA306">
        <f t="shared" si="203"/>
        <v>21</v>
      </c>
      <c r="CB306">
        <f t="shared" si="204"/>
        <v>0</v>
      </c>
      <c r="CC306">
        <f t="shared" si="205"/>
        <v>0</v>
      </c>
      <c r="CD306">
        <f t="shared" si="206"/>
        <v>0</v>
      </c>
      <c r="CE306" t="str">
        <f>IFERROR(VLOOKUP($AA306,'Tuyến và nhân viên'!$I:$O,7,0),"")</f>
        <v>Trần Văn Khanh</v>
      </c>
      <c r="CF306">
        <f t="shared" si="207"/>
        <v>4</v>
      </c>
      <c r="CG306">
        <f t="shared" si="208"/>
        <v>1</v>
      </c>
      <c r="CH306">
        <f>COUNTIFS($L306:L306,"x")</f>
        <v>0</v>
      </c>
      <c r="CI306">
        <f>COUNTIFS($L306:M306,"x")</f>
        <v>0</v>
      </c>
      <c r="CJ306">
        <f>COUNTIFS($L306:N306,"x")</f>
        <v>0</v>
      </c>
      <c r="CK306">
        <f>COUNTIFS($L306:O306,"x")</f>
        <v>0</v>
      </c>
      <c r="CL306">
        <f>COUNTIFS($L306:P306,"x")</f>
        <v>0</v>
      </c>
      <c r="CM306">
        <f>COUNTIFS($L306:Q306,"x")</f>
        <v>1</v>
      </c>
      <c r="CN306">
        <f>COUNTIFS($L306:R306,"x")</f>
        <v>1</v>
      </c>
      <c r="CO306" t="str" cm="1">
        <f t="array" ref="CO306">IFERROR(INDEX($CH$4:$CN$4,0,MATCH(1,$CH306:$CN306,0)),"")</f>
        <v>Thứ 7</v>
      </c>
      <c r="CP306" t="str" cm="1">
        <f t="array" ref="CP306">IFERROR(INDEX($CH$4:$CN$4,0,MATCH(2,$CH306:$CN306,0)),"")</f>
        <v/>
      </c>
      <c r="CQ306" t="str">
        <f t="shared" si="209"/>
        <v>Thứ 7</v>
      </c>
      <c r="CR306" t="str">
        <f t="shared" si="174"/>
        <v>F4 - Tất cả các tuần</v>
      </c>
    </row>
    <row r="307" spans="1:96" x14ac:dyDescent="0.3">
      <c r="A307" s="117" t="s">
        <v>36459</v>
      </c>
      <c r="B307" s="118" t="s">
        <v>33266</v>
      </c>
      <c r="C307" s="118" t="s">
        <v>33267</v>
      </c>
      <c r="D307" s="118" t="s">
        <v>39659</v>
      </c>
      <c r="E307" s="118" t="s">
        <v>39660</v>
      </c>
      <c r="F307" s="118" t="s">
        <v>11654</v>
      </c>
      <c r="G307" s="118" t="s">
        <v>39598</v>
      </c>
      <c r="H307" s="118" t="s">
        <v>39604</v>
      </c>
      <c r="I307" s="118" t="s">
        <v>22</v>
      </c>
      <c r="J307" s="119" t="s">
        <v>39658</v>
      </c>
      <c r="K307" s="119" t="s">
        <v>23</v>
      </c>
      <c r="L307" s="117" t="s">
        <v>23</v>
      </c>
      <c r="M307" s="117" t="s">
        <v>23</v>
      </c>
      <c r="N307" s="117" t="s">
        <v>23</v>
      </c>
      <c r="O307" s="117" t="s">
        <v>23</v>
      </c>
      <c r="P307" s="117" t="s">
        <v>23</v>
      </c>
      <c r="Q307" s="117" t="s">
        <v>24</v>
      </c>
      <c r="R307" s="117" t="s">
        <v>23</v>
      </c>
      <c r="S307" s="117" t="s">
        <v>24</v>
      </c>
      <c r="T307" s="117" t="s">
        <v>24</v>
      </c>
      <c r="U307" s="117" t="s">
        <v>24</v>
      </c>
      <c r="V307" s="117" t="s">
        <v>24</v>
      </c>
      <c r="W307" s="74" t="str">
        <f t="shared" si="175"/>
        <v>x</v>
      </c>
      <c r="X307" s="74" t="str">
        <f t="shared" si="176"/>
        <v>x</v>
      </c>
      <c r="Y307" s="74" t="str">
        <f t="shared" si="177"/>
        <v>x</v>
      </c>
      <c r="Z307" s="74" t="str">
        <f t="shared" si="178"/>
        <v>x</v>
      </c>
      <c r="AA307" t="str">
        <f>VLOOKUP($D307,'Tuyến và nhân viên'!$D:$M,6,0)</f>
        <v>HL00594</v>
      </c>
      <c r="AB307" t="str">
        <f>VLOOKUP($D307,'Tuyến và nhân viên'!$D:$M,7,0)</f>
        <v>Quách Ngọc Duyên</v>
      </c>
      <c r="AC307" s="16" t="str">
        <f>IFERROR(VLOOKUP($F307,DSKH!$D:$BF,53,0),"")</f>
        <v>F4</v>
      </c>
      <c r="AD307" s="16" t="str">
        <f>IFERROR(VLOOKUP($F307,DSKH!$D:$BF,54,0),"")</f>
        <v>OTC</v>
      </c>
      <c r="AE307" s="4">
        <f>SUMIFS('Doanh số khách hàng'!$F:$F,'Doanh số khách hàng'!$A:$A,'Chi tiết tuyến'!$F307)</f>
        <v>3310533.3333333335</v>
      </c>
      <c r="AF307" s="16" t="str">
        <f t="shared" si="170"/>
        <v>F4</v>
      </c>
      <c r="AG307" s="16" t="str">
        <f t="shared" si="171"/>
        <v>F4</v>
      </c>
      <c r="AH307" t="b">
        <f t="shared" si="179"/>
        <v>1</v>
      </c>
      <c r="AI307" t="b">
        <f t="shared" si="180"/>
        <v>1</v>
      </c>
      <c r="AJ307">
        <f>IFERROR(VLOOKUP($AC307,Master!$D:$E,2,0),"")</f>
        <v>4</v>
      </c>
      <c r="AK307">
        <f>VLOOKUP($AF307,Master!$D:$E,2,0)</f>
        <v>4</v>
      </c>
      <c r="AL307" s="4">
        <f t="shared" si="181"/>
        <v>827633.33333333337</v>
      </c>
      <c r="AM307" t="str">
        <f>IFERROR(VLOOKUP($F307,DSKH!$D:$BF,31,0),"")</f>
        <v>Tỉnh Cà Mau</v>
      </c>
      <c r="AN307" t="str">
        <f>IFERROR(VLOOKUP($F307,DSKH!$D:$BF,29,0),"")</f>
        <v>Phường Bạc Liêu</v>
      </c>
      <c r="AO307">
        <f>IFERROR(VLOOKUP($F307,DSKH!$D:$BF,52,0),"")</f>
        <v>3310533.3333333335</v>
      </c>
      <c r="AP307">
        <f>IF(L307="x",1+COUNTIFS(AP$4:AP306,"&gt;0",$AA$4:$AA306,$AA306),0)</f>
        <v>0</v>
      </c>
      <c r="AQ307">
        <f>IF(M307="x",1+COUNTIFS(AQ$4:AQ306,"&gt;0",$AA$4:$AA306,$AA306),0)</f>
        <v>0</v>
      </c>
      <c r="AR307">
        <f>IF(N307="x",1+COUNTIFS(AR$4:AR306,"&gt;0",$AA$4:$AA306,$AA306),0)</f>
        <v>0</v>
      </c>
      <c r="AS307">
        <f>IF(O307="x",1+COUNTIFS(AS$4:AS306,"&gt;0",$AA$4:$AA306,$AA306),0)</f>
        <v>0</v>
      </c>
      <c r="AT307">
        <f>IF(P307="x",1+COUNTIFS(AT$4:AT306,"&gt;0",$AA$4:$AA306,$AA306),0)</f>
        <v>0</v>
      </c>
      <c r="AU307">
        <f>IF(Q307="x",1+COUNTIFS(AU$4:AU306,"&gt;0",$AA$4:$AA306,$AA306),0)</f>
        <v>30</v>
      </c>
      <c r="AV307">
        <f>IF(R307="x",1+COUNTIFS(AV$4:AV306,"&gt;0",$AA$4:$AA306,$AA306),0)</f>
        <v>0</v>
      </c>
      <c r="AW307">
        <f t="shared" si="172"/>
        <v>1</v>
      </c>
      <c r="AX307">
        <f t="shared" si="173"/>
        <v>1</v>
      </c>
      <c r="AY307">
        <f t="shared" si="182"/>
        <v>1</v>
      </c>
      <c r="AZ307">
        <f t="shared" si="183"/>
        <v>1</v>
      </c>
      <c r="BA307" s="4">
        <f t="shared" si="184"/>
        <v>0</v>
      </c>
      <c r="BB307" s="4">
        <f t="shared" si="185"/>
        <v>0</v>
      </c>
      <c r="BC307" s="4">
        <f t="shared" si="186"/>
        <v>0</v>
      </c>
      <c r="BD307" s="4">
        <f t="shared" si="187"/>
        <v>0</v>
      </c>
      <c r="BE307" s="4">
        <f t="shared" si="188"/>
        <v>0</v>
      </c>
      <c r="BF307" s="4">
        <f t="shared" si="189"/>
        <v>827633.33333333337</v>
      </c>
      <c r="BG307" s="4">
        <f t="shared" si="190"/>
        <v>0</v>
      </c>
      <c r="BH307" s="4">
        <f t="shared" si="191"/>
        <v>0</v>
      </c>
      <c r="BI307" s="4">
        <f t="shared" si="192"/>
        <v>0</v>
      </c>
      <c r="BJ307" s="4">
        <f t="shared" si="193"/>
        <v>0</v>
      </c>
      <c r="BK307" s="4">
        <f t="shared" si="194"/>
        <v>0</v>
      </c>
      <c r="BL307" s="4">
        <f t="shared" si="195"/>
        <v>0</v>
      </c>
      <c r="BM307" s="4">
        <f t="shared" si="196"/>
        <v>0</v>
      </c>
      <c r="BN307" s="4">
        <f t="shared" si="197"/>
        <v>0</v>
      </c>
      <c r="BO307">
        <f>SUMIFS(BH$5:BH307,$AA$5:$AA307,$AA307)</f>
        <v>14</v>
      </c>
      <c r="BP307">
        <f>SUMIFS(BI$5:BI307,$AA$5:$AA307,$AA307)</f>
        <v>15</v>
      </c>
      <c r="BQ307">
        <f>SUMIFS(BJ$5:BJ307,$AA$5:$AA307,$AA307)</f>
        <v>14</v>
      </c>
      <c r="BR307">
        <f>SUMIFS(BK$5:BK307,$AA$5:$AA307,$AA307)</f>
        <v>12</v>
      </c>
      <c r="BS307">
        <f>SUMIFS(BL$5:BL307,$AA$5:$AA307,$AA307)</f>
        <v>15</v>
      </c>
      <c r="BT307">
        <f>SUMIFS(BM$5:BM307,$AA$5:$AA307,$AA307)</f>
        <v>20</v>
      </c>
      <c r="BU307">
        <f>SUMIFS(BN$5:BN307,$AA$5:$AA307,$AA307)</f>
        <v>0</v>
      </c>
      <c r="BV307">
        <f t="shared" si="198"/>
        <v>14</v>
      </c>
      <c r="BW307">
        <f t="shared" si="199"/>
        <v>15</v>
      </c>
      <c r="BX307">
        <f t="shared" si="200"/>
        <v>14</v>
      </c>
      <c r="BY307">
        <f t="shared" si="201"/>
        <v>13</v>
      </c>
      <c r="BZ307">
        <f t="shared" si="202"/>
        <v>15</v>
      </c>
      <c r="CA307">
        <f t="shared" si="203"/>
        <v>21</v>
      </c>
      <c r="CB307">
        <f t="shared" si="204"/>
        <v>0</v>
      </c>
      <c r="CC307">
        <f t="shared" si="205"/>
        <v>0</v>
      </c>
      <c r="CD307">
        <f t="shared" si="206"/>
        <v>0</v>
      </c>
      <c r="CE307" t="str">
        <f>IFERROR(VLOOKUP($AA307,'Tuyến và nhân viên'!$I:$O,7,0),"")</f>
        <v>Trần Văn Khanh</v>
      </c>
      <c r="CF307">
        <f t="shared" si="207"/>
        <v>4</v>
      </c>
      <c r="CG307">
        <f t="shared" si="208"/>
        <v>1</v>
      </c>
      <c r="CH307">
        <f>COUNTIFS($L307:L307,"x")</f>
        <v>0</v>
      </c>
      <c r="CI307">
        <f>COUNTIFS($L307:M307,"x")</f>
        <v>0</v>
      </c>
      <c r="CJ307">
        <f>COUNTIFS($L307:N307,"x")</f>
        <v>0</v>
      </c>
      <c r="CK307">
        <f>COUNTIFS($L307:O307,"x")</f>
        <v>0</v>
      </c>
      <c r="CL307">
        <f>COUNTIFS($L307:P307,"x")</f>
        <v>0</v>
      </c>
      <c r="CM307">
        <f>COUNTIFS($L307:Q307,"x")</f>
        <v>1</v>
      </c>
      <c r="CN307">
        <f>COUNTIFS($L307:R307,"x")</f>
        <v>1</v>
      </c>
      <c r="CO307" t="str" cm="1">
        <f t="array" ref="CO307">IFERROR(INDEX($CH$4:$CN$4,0,MATCH(1,$CH307:$CN307,0)),"")</f>
        <v>Thứ 7</v>
      </c>
      <c r="CP307" t="str" cm="1">
        <f t="array" ref="CP307">IFERROR(INDEX($CH$4:$CN$4,0,MATCH(2,$CH307:$CN307,0)),"")</f>
        <v/>
      </c>
      <c r="CQ307" t="str">
        <f t="shared" si="209"/>
        <v>Thứ 7</v>
      </c>
      <c r="CR307" t="str">
        <f t="shared" si="174"/>
        <v>F4 - Tất cả các tuần</v>
      </c>
    </row>
    <row r="308" spans="1:96" x14ac:dyDescent="0.3">
      <c r="A308" s="117" t="s">
        <v>36467</v>
      </c>
      <c r="B308" s="118" t="s">
        <v>33266</v>
      </c>
      <c r="C308" s="118" t="s">
        <v>33267</v>
      </c>
      <c r="D308" s="118" t="s">
        <v>39659</v>
      </c>
      <c r="E308" s="118" t="s">
        <v>39660</v>
      </c>
      <c r="F308" s="118" t="s">
        <v>5063</v>
      </c>
      <c r="G308" s="118" t="s">
        <v>39607</v>
      </c>
      <c r="H308" s="118" t="s">
        <v>39613</v>
      </c>
      <c r="I308" s="118" t="s">
        <v>22</v>
      </c>
      <c r="J308" s="119" t="s">
        <v>39658</v>
      </c>
      <c r="K308" s="119" t="s">
        <v>23</v>
      </c>
      <c r="L308" s="117" t="s">
        <v>23</v>
      </c>
      <c r="M308" s="117" t="s">
        <v>23</v>
      </c>
      <c r="N308" s="117" t="s">
        <v>23</v>
      </c>
      <c r="O308" s="117" t="s">
        <v>23</v>
      </c>
      <c r="P308" s="117" t="s">
        <v>23</v>
      </c>
      <c r="Q308" s="117" t="s">
        <v>24</v>
      </c>
      <c r="R308" s="117" t="s">
        <v>23</v>
      </c>
      <c r="S308" s="117" t="s">
        <v>24</v>
      </c>
      <c r="T308" s="117" t="s">
        <v>24</v>
      </c>
      <c r="U308" s="117" t="s">
        <v>24</v>
      </c>
      <c r="V308" s="117" t="s">
        <v>24</v>
      </c>
      <c r="W308" s="74" t="str">
        <f t="shared" si="175"/>
        <v>x</v>
      </c>
      <c r="X308" s="74" t="str">
        <f t="shared" si="176"/>
        <v>x</v>
      </c>
      <c r="Y308" s="74" t="str">
        <f t="shared" si="177"/>
        <v>x</v>
      </c>
      <c r="Z308" s="74" t="str">
        <f t="shared" si="178"/>
        <v>x</v>
      </c>
      <c r="AA308" t="str">
        <f>VLOOKUP($D308,'Tuyến và nhân viên'!$D:$M,6,0)</f>
        <v>HL00594</v>
      </c>
      <c r="AB308" t="str">
        <f>VLOOKUP($D308,'Tuyến và nhân viên'!$D:$M,7,0)</f>
        <v>Quách Ngọc Duyên</v>
      </c>
      <c r="AC308" s="16" t="str">
        <f>IFERROR(VLOOKUP($F308,DSKH!$D:$BF,53,0),"")</f>
        <v>F4</v>
      </c>
      <c r="AD308" s="16" t="str">
        <f>IFERROR(VLOOKUP($F308,DSKH!$D:$BF,54,0),"")</f>
        <v>OTC</v>
      </c>
      <c r="AE308" s="4">
        <f>SUMIFS('Doanh số khách hàng'!$F:$F,'Doanh số khách hàng'!$A:$A,'Chi tiết tuyến'!$F308)</f>
        <v>2482830</v>
      </c>
      <c r="AF308" s="16" t="str">
        <f t="shared" si="170"/>
        <v>F4</v>
      </c>
      <c r="AG308" s="16" t="str">
        <f t="shared" si="171"/>
        <v>F4</v>
      </c>
      <c r="AH308" t="b">
        <f t="shared" si="179"/>
        <v>1</v>
      </c>
      <c r="AI308" t="b">
        <f t="shared" si="180"/>
        <v>1</v>
      </c>
      <c r="AJ308">
        <f>IFERROR(VLOOKUP($AC308,Master!$D:$E,2,0),"")</f>
        <v>4</v>
      </c>
      <c r="AK308">
        <f>VLOOKUP($AF308,Master!$D:$E,2,0)</f>
        <v>4</v>
      </c>
      <c r="AL308" s="4">
        <f t="shared" si="181"/>
        <v>620707.5</v>
      </c>
      <c r="AM308" t="str">
        <f>IFERROR(VLOOKUP($F308,DSKH!$D:$BF,31,0),"")</f>
        <v>Tỉnh Cà Mau</v>
      </c>
      <c r="AN308" t="str">
        <f>IFERROR(VLOOKUP($F308,DSKH!$D:$BF,29,0),"")</f>
        <v>Xã Vĩnh Lợi</v>
      </c>
      <c r="AO308">
        <f>IFERROR(VLOOKUP($F308,DSKH!$D:$BF,52,0),"")</f>
        <v>2482830</v>
      </c>
      <c r="AP308">
        <f>IF(L308="x",1+COUNTIFS(AP$4:AP307,"&gt;0",$AA$4:$AA307,$AA307),0)</f>
        <v>0</v>
      </c>
      <c r="AQ308">
        <f>IF(M308="x",1+COUNTIFS(AQ$4:AQ307,"&gt;0",$AA$4:$AA307,$AA307),0)</f>
        <v>0</v>
      </c>
      <c r="AR308">
        <f>IF(N308="x",1+COUNTIFS(AR$4:AR307,"&gt;0",$AA$4:$AA307,$AA307),0)</f>
        <v>0</v>
      </c>
      <c r="AS308">
        <f>IF(O308="x",1+COUNTIFS(AS$4:AS307,"&gt;0",$AA$4:$AA307,$AA307),0)</f>
        <v>0</v>
      </c>
      <c r="AT308">
        <f>IF(P308="x",1+COUNTIFS(AT$4:AT307,"&gt;0",$AA$4:$AA307,$AA307),0)</f>
        <v>0</v>
      </c>
      <c r="AU308">
        <f>IF(Q308="x",1+COUNTIFS(AU$4:AU307,"&gt;0",$AA$4:$AA307,$AA307),0)</f>
        <v>31</v>
      </c>
      <c r="AV308">
        <f>IF(R308="x",1+COUNTIFS(AV$4:AV307,"&gt;0",$AA$4:$AA307,$AA307),0)</f>
        <v>0</v>
      </c>
      <c r="AW308">
        <f t="shared" si="172"/>
        <v>1</v>
      </c>
      <c r="AX308">
        <f t="shared" si="173"/>
        <v>1</v>
      </c>
      <c r="AY308">
        <f t="shared" si="182"/>
        <v>1</v>
      </c>
      <c r="AZ308">
        <f t="shared" si="183"/>
        <v>1</v>
      </c>
      <c r="BA308" s="4">
        <f t="shared" si="184"/>
        <v>0</v>
      </c>
      <c r="BB308" s="4">
        <f t="shared" si="185"/>
        <v>0</v>
      </c>
      <c r="BC308" s="4">
        <f t="shared" si="186"/>
        <v>0</v>
      </c>
      <c r="BD308" s="4">
        <f t="shared" si="187"/>
        <v>0</v>
      </c>
      <c r="BE308" s="4">
        <f t="shared" si="188"/>
        <v>0</v>
      </c>
      <c r="BF308" s="4">
        <f t="shared" si="189"/>
        <v>620707.5</v>
      </c>
      <c r="BG308" s="4">
        <f t="shared" si="190"/>
        <v>0</v>
      </c>
      <c r="BH308" s="4">
        <f t="shared" si="191"/>
        <v>0</v>
      </c>
      <c r="BI308" s="4">
        <f t="shared" si="192"/>
        <v>0</v>
      </c>
      <c r="BJ308" s="4">
        <f t="shared" si="193"/>
        <v>0</v>
      </c>
      <c r="BK308" s="4">
        <f t="shared" si="194"/>
        <v>0</v>
      </c>
      <c r="BL308" s="4">
        <f t="shared" si="195"/>
        <v>0</v>
      </c>
      <c r="BM308" s="4">
        <f t="shared" si="196"/>
        <v>0</v>
      </c>
      <c r="BN308" s="4">
        <f t="shared" si="197"/>
        <v>0</v>
      </c>
      <c r="BO308">
        <f>SUMIFS(BH$5:BH308,$AA$5:$AA308,$AA308)</f>
        <v>14</v>
      </c>
      <c r="BP308">
        <f>SUMIFS(BI$5:BI308,$AA$5:$AA308,$AA308)</f>
        <v>15</v>
      </c>
      <c r="BQ308">
        <f>SUMIFS(BJ$5:BJ308,$AA$5:$AA308,$AA308)</f>
        <v>14</v>
      </c>
      <c r="BR308">
        <f>SUMIFS(BK$5:BK308,$AA$5:$AA308,$AA308)</f>
        <v>12</v>
      </c>
      <c r="BS308">
        <f>SUMIFS(BL$5:BL308,$AA$5:$AA308,$AA308)</f>
        <v>15</v>
      </c>
      <c r="BT308">
        <f>SUMIFS(BM$5:BM308,$AA$5:$AA308,$AA308)</f>
        <v>20</v>
      </c>
      <c r="BU308">
        <f>SUMIFS(BN$5:BN308,$AA$5:$AA308,$AA308)</f>
        <v>0</v>
      </c>
      <c r="BV308">
        <f t="shared" si="198"/>
        <v>14</v>
      </c>
      <c r="BW308">
        <f t="shared" si="199"/>
        <v>15</v>
      </c>
      <c r="BX308">
        <f t="shared" si="200"/>
        <v>14</v>
      </c>
      <c r="BY308">
        <f t="shared" si="201"/>
        <v>13</v>
      </c>
      <c r="BZ308">
        <f t="shared" si="202"/>
        <v>15</v>
      </c>
      <c r="CA308">
        <f t="shared" si="203"/>
        <v>21</v>
      </c>
      <c r="CB308">
        <f t="shared" si="204"/>
        <v>0</v>
      </c>
      <c r="CC308">
        <f t="shared" si="205"/>
        <v>0</v>
      </c>
      <c r="CD308">
        <f t="shared" si="206"/>
        <v>0</v>
      </c>
      <c r="CE308" t="str">
        <f>IFERROR(VLOOKUP($AA308,'Tuyến và nhân viên'!$I:$O,7,0),"")</f>
        <v>Trần Văn Khanh</v>
      </c>
      <c r="CF308">
        <f t="shared" si="207"/>
        <v>4</v>
      </c>
      <c r="CG308">
        <f t="shared" si="208"/>
        <v>1</v>
      </c>
      <c r="CH308">
        <f>COUNTIFS($L308:L308,"x")</f>
        <v>0</v>
      </c>
      <c r="CI308">
        <f>COUNTIFS($L308:M308,"x")</f>
        <v>0</v>
      </c>
      <c r="CJ308">
        <f>COUNTIFS($L308:N308,"x")</f>
        <v>0</v>
      </c>
      <c r="CK308">
        <f>COUNTIFS($L308:O308,"x")</f>
        <v>0</v>
      </c>
      <c r="CL308">
        <f>COUNTIFS($L308:P308,"x")</f>
        <v>0</v>
      </c>
      <c r="CM308">
        <f>COUNTIFS($L308:Q308,"x")</f>
        <v>1</v>
      </c>
      <c r="CN308">
        <f>COUNTIFS($L308:R308,"x")</f>
        <v>1</v>
      </c>
      <c r="CO308" t="str" cm="1">
        <f t="array" ref="CO308">IFERROR(INDEX($CH$4:$CN$4,0,MATCH(1,$CH308:$CN308,0)),"")</f>
        <v>Thứ 7</v>
      </c>
      <c r="CP308" t="str" cm="1">
        <f t="array" ref="CP308">IFERROR(INDEX($CH$4:$CN$4,0,MATCH(2,$CH308:$CN308,0)),"")</f>
        <v/>
      </c>
      <c r="CQ308" t="str">
        <f t="shared" si="209"/>
        <v>Thứ 7</v>
      </c>
      <c r="CR308" t="str">
        <f t="shared" si="174"/>
        <v>F4 - Tất cả các tuần</v>
      </c>
    </row>
    <row r="309" spans="1:96" x14ac:dyDescent="0.3">
      <c r="A309" s="117" t="s">
        <v>36478</v>
      </c>
      <c r="B309" s="118" t="s">
        <v>33266</v>
      </c>
      <c r="C309" s="118" t="s">
        <v>33267</v>
      </c>
      <c r="D309" s="118" t="s">
        <v>39659</v>
      </c>
      <c r="E309" s="118" t="s">
        <v>39660</v>
      </c>
      <c r="F309" s="118" t="s">
        <v>5608</v>
      </c>
      <c r="G309" s="118" t="s">
        <v>39616</v>
      </c>
      <c r="H309" s="118" t="s">
        <v>39622</v>
      </c>
      <c r="I309" s="118" t="s">
        <v>22</v>
      </c>
      <c r="J309" s="119" t="s">
        <v>39658</v>
      </c>
      <c r="K309" s="119" t="s">
        <v>23</v>
      </c>
      <c r="L309" s="117" t="s">
        <v>23</v>
      </c>
      <c r="M309" s="117" t="s">
        <v>23</v>
      </c>
      <c r="N309" s="117" t="s">
        <v>23</v>
      </c>
      <c r="O309" s="117" t="s">
        <v>24</v>
      </c>
      <c r="P309" s="117" t="s">
        <v>23</v>
      </c>
      <c r="Q309" s="117" t="s">
        <v>23</v>
      </c>
      <c r="R309" s="117" t="s">
        <v>23</v>
      </c>
      <c r="S309" s="117" t="s">
        <v>24</v>
      </c>
      <c r="T309" s="117" t="s">
        <v>24</v>
      </c>
      <c r="U309" s="117" t="s">
        <v>24</v>
      </c>
      <c r="V309" s="117" t="s">
        <v>24</v>
      </c>
      <c r="W309" s="74" t="str">
        <f t="shared" si="175"/>
        <v/>
      </c>
      <c r="X309" s="74" t="str">
        <f t="shared" si="176"/>
        <v>x</v>
      </c>
      <c r="Y309" s="74" t="str">
        <f t="shared" si="177"/>
        <v/>
      </c>
      <c r="Z309" s="74" t="str">
        <f t="shared" si="178"/>
        <v>x</v>
      </c>
      <c r="AA309" t="str">
        <f>VLOOKUP($D309,'Tuyến và nhân viên'!$D:$M,6,0)</f>
        <v>HL00594</v>
      </c>
      <c r="AB309" t="str">
        <f>VLOOKUP($D309,'Tuyến và nhân viên'!$D:$M,7,0)</f>
        <v>Quách Ngọc Duyên</v>
      </c>
      <c r="AC309" s="16" t="str">
        <f>IFERROR(VLOOKUP($F309,DSKH!$D:$BF,53,0),"")</f>
        <v>F2</v>
      </c>
      <c r="AD309" s="16" t="str">
        <f>IFERROR(VLOOKUP($F309,DSKH!$D:$BF,54,0),"")</f>
        <v>OTC</v>
      </c>
      <c r="AE309" s="4">
        <f>SUMIFS('Doanh số khách hàng'!$F:$F,'Doanh số khách hàng'!$A:$A,'Chi tiết tuyến'!$F309)</f>
        <v>240000</v>
      </c>
      <c r="AF309" s="16" t="str">
        <f t="shared" si="170"/>
        <v>F4</v>
      </c>
      <c r="AG309" s="16" t="str">
        <f t="shared" si="171"/>
        <v>F2</v>
      </c>
      <c r="AH309" t="b">
        <f t="shared" si="179"/>
        <v>0</v>
      </c>
      <c r="AI309" t="b">
        <f t="shared" si="180"/>
        <v>1</v>
      </c>
      <c r="AJ309">
        <f>IFERROR(VLOOKUP($AC309,Master!$D:$E,2,0),"")</f>
        <v>2</v>
      </c>
      <c r="AK309">
        <f>VLOOKUP($AF309,Master!$D:$E,2,0)</f>
        <v>4</v>
      </c>
      <c r="AL309" s="4">
        <f t="shared" si="181"/>
        <v>120000</v>
      </c>
      <c r="AM309" t="str">
        <f>IFERROR(VLOOKUP($F309,DSKH!$D:$BF,31,0),"")</f>
        <v>Tỉnh Cà Mau</v>
      </c>
      <c r="AN309" t="str">
        <f>IFERROR(VLOOKUP($F309,DSKH!$D:$BF,29,0),"")</f>
        <v>Xã Phước Long</v>
      </c>
      <c r="AO309">
        <f>IFERROR(VLOOKUP($F309,DSKH!$D:$BF,52,0),"")</f>
        <v>240000</v>
      </c>
      <c r="AP309">
        <f>IF(L309="x",1+COUNTIFS(AP$4:AP308,"&gt;0",$AA$4:$AA308,$AA308),0)</f>
        <v>0</v>
      </c>
      <c r="AQ309">
        <f>IF(M309="x",1+COUNTIFS(AQ$4:AQ308,"&gt;0",$AA$4:$AA308,$AA308),0)</f>
        <v>0</v>
      </c>
      <c r="AR309">
        <f>IF(N309="x",1+COUNTIFS(AR$4:AR308,"&gt;0",$AA$4:$AA308,$AA308),0)</f>
        <v>0</v>
      </c>
      <c r="AS309">
        <f>IF(O309="x",1+COUNTIFS(AS$4:AS308,"&gt;0",$AA$4:$AA308,$AA308),0)</f>
        <v>26</v>
      </c>
      <c r="AT309">
        <f>IF(P309="x",1+COUNTIFS(AT$4:AT308,"&gt;0",$AA$4:$AA308,$AA308),0)</f>
        <v>0</v>
      </c>
      <c r="AU309">
        <f>IF(Q309="x",1+COUNTIFS(AU$4:AU308,"&gt;0",$AA$4:$AA308,$AA308),0)</f>
        <v>0</v>
      </c>
      <c r="AV309">
        <f>IF(R309="x",1+COUNTIFS(AV$4:AV308,"&gt;0",$AA$4:$AA308,$AA308),0)</f>
        <v>0</v>
      </c>
      <c r="AW309">
        <f t="shared" si="172"/>
        <v>0</v>
      </c>
      <c r="AX309">
        <f t="shared" si="173"/>
        <v>1</v>
      </c>
      <c r="AY309">
        <f t="shared" si="182"/>
        <v>0</v>
      </c>
      <c r="AZ309">
        <f t="shared" si="183"/>
        <v>1</v>
      </c>
      <c r="BA309" s="4">
        <f t="shared" si="184"/>
        <v>0</v>
      </c>
      <c r="BB309" s="4">
        <f t="shared" si="185"/>
        <v>0</v>
      </c>
      <c r="BC309" s="4">
        <f t="shared" si="186"/>
        <v>0</v>
      </c>
      <c r="BD309" s="4">
        <f t="shared" si="187"/>
        <v>120000</v>
      </c>
      <c r="BE309" s="4">
        <f t="shared" si="188"/>
        <v>0</v>
      </c>
      <c r="BF309" s="4">
        <f t="shared" si="189"/>
        <v>0</v>
      </c>
      <c r="BG309" s="4">
        <f t="shared" si="190"/>
        <v>0</v>
      </c>
      <c r="BH309" s="4">
        <f t="shared" si="191"/>
        <v>0</v>
      </c>
      <c r="BI309" s="4">
        <f t="shared" si="192"/>
        <v>0</v>
      </c>
      <c r="BJ309" s="4">
        <f t="shared" si="193"/>
        <v>0</v>
      </c>
      <c r="BK309" s="4">
        <f t="shared" si="194"/>
        <v>1</v>
      </c>
      <c r="BL309" s="4">
        <f t="shared" si="195"/>
        <v>0</v>
      </c>
      <c r="BM309" s="4">
        <f t="shared" si="196"/>
        <v>0</v>
      </c>
      <c r="BN309" s="4">
        <f t="shared" si="197"/>
        <v>0</v>
      </c>
      <c r="BO309">
        <f>SUMIFS(BH$5:BH309,$AA$5:$AA309,$AA309)</f>
        <v>14</v>
      </c>
      <c r="BP309">
        <f>SUMIFS(BI$5:BI309,$AA$5:$AA309,$AA309)</f>
        <v>15</v>
      </c>
      <c r="BQ309">
        <f>SUMIFS(BJ$5:BJ309,$AA$5:$AA309,$AA309)</f>
        <v>14</v>
      </c>
      <c r="BR309">
        <f>SUMIFS(BK$5:BK309,$AA$5:$AA309,$AA309)</f>
        <v>13</v>
      </c>
      <c r="BS309">
        <f>SUMIFS(BL$5:BL309,$AA$5:$AA309,$AA309)</f>
        <v>15</v>
      </c>
      <c r="BT309">
        <f>SUMIFS(BM$5:BM309,$AA$5:$AA309,$AA309)</f>
        <v>20</v>
      </c>
      <c r="BU309">
        <f>SUMIFS(BN$5:BN309,$AA$5:$AA309,$AA309)</f>
        <v>0</v>
      </c>
      <c r="BV309">
        <f t="shared" si="198"/>
        <v>14</v>
      </c>
      <c r="BW309">
        <f t="shared" si="199"/>
        <v>15</v>
      </c>
      <c r="BX309">
        <f t="shared" si="200"/>
        <v>14</v>
      </c>
      <c r="BY309">
        <f t="shared" si="201"/>
        <v>13</v>
      </c>
      <c r="BZ309">
        <f t="shared" si="202"/>
        <v>15</v>
      </c>
      <c r="CA309">
        <f t="shared" si="203"/>
        <v>21</v>
      </c>
      <c r="CB309">
        <f t="shared" si="204"/>
        <v>0</v>
      </c>
      <c r="CC309">
        <f t="shared" si="205"/>
        <v>13</v>
      </c>
      <c r="CD309">
        <f t="shared" si="206"/>
        <v>13</v>
      </c>
      <c r="CE309" t="str">
        <f>IFERROR(VLOOKUP($AA309,'Tuyến và nhân viên'!$I:$O,7,0),"")</f>
        <v>Trần Văn Khanh</v>
      </c>
      <c r="CF309">
        <f t="shared" si="207"/>
        <v>2</v>
      </c>
      <c r="CG309">
        <f t="shared" si="208"/>
        <v>1</v>
      </c>
      <c r="CH309">
        <f>COUNTIFS($L309:L309,"x")</f>
        <v>0</v>
      </c>
      <c r="CI309">
        <f>COUNTIFS($L309:M309,"x")</f>
        <v>0</v>
      </c>
      <c r="CJ309">
        <f>COUNTIFS($L309:N309,"x")</f>
        <v>0</v>
      </c>
      <c r="CK309">
        <f>COUNTIFS($L309:O309,"x")</f>
        <v>1</v>
      </c>
      <c r="CL309">
        <f>COUNTIFS($L309:P309,"x")</f>
        <v>1</v>
      </c>
      <c r="CM309">
        <f>COUNTIFS($L309:Q309,"x")</f>
        <v>1</v>
      </c>
      <c r="CN309">
        <f>COUNTIFS($L309:R309,"x")</f>
        <v>1</v>
      </c>
      <c r="CO309" t="str" cm="1">
        <f t="array" ref="CO309">IFERROR(INDEX($CH$4:$CN$4,0,MATCH(1,$CH309:$CN309,0)),"")</f>
        <v>Thứ 5</v>
      </c>
      <c r="CP309" t="str" cm="1">
        <f t="array" ref="CP309">IFERROR(INDEX($CH$4:$CN$4,0,MATCH(2,$CH309:$CN309,0)),"")</f>
        <v/>
      </c>
      <c r="CQ309" t="str">
        <f t="shared" si="209"/>
        <v>Thứ 5</v>
      </c>
      <c r="CR309" t="str">
        <f t="shared" si="174"/>
        <v>F2 - Tuần 2 &amp; 4</v>
      </c>
    </row>
    <row r="310" spans="1:96" x14ac:dyDescent="0.3">
      <c r="A310" s="117" t="s">
        <v>36486</v>
      </c>
      <c r="B310" s="118" t="s">
        <v>33266</v>
      </c>
      <c r="C310" s="118" t="s">
        <v>33267</v>
      </c>
      <c r="D310" s="118" t="s">
        <v>39659</v>
      </c>
      <c r="E310" s="118" t="s">
        <v>39660</v>
      </c>
      <c r="F310" s="118" t="s">
        <v>39625</v>
      </c>
      <c r="G310" s="118" t="s">
        <v>39626</v>
      </c>
      <c r="H310" s="118" t="s">
        <v>39630</v>
      </c>
      <c r="I310" s="118" t="s">
        <v>22</v>
      </c>
      <c r="J310" s="119" t="s">
        <v>39658</v>
      </c>
      <c r="K310" s="119" t="s">
        <v>23</v>
      </c>
      <c r="L310" s="117" t="s">
        <v>23</v>
      </c>
      <c r="M310" s="117" t="s">
        <v>23</v>
      </c>
      <c r="N310" s="117" t="s">
        <v>23</v>
      </c>
      <c r="O310" s="117" t="s">
        <v>23</v>
      </c>
      <c r="P310" s="117" t="s">
        <v>23</v>
      </c>
      <c r="Q310" s="117" t="s">
        <v>24</v>
      </c>
      <c r="R310" s="117" t="s">
        <v>23</v>
      </c>
      <c r="S310" s="117" t="s">
        <v>24</v>
      </c>
      <c r="T310" s="117" t="s">
        <v>24</v>
      </c>
      <c r="U310" s="117" t="s">
        <v>24</v>
      </c>
      <c r="V310" s="117" t="s">
        <v>24</v>
      </c>
      <c r="W310" s="74" t="str">
        <f t="shared" si="175"/>
        <v/>
      </c>
      <c r="X310" s="74" t="str">
        <f t="shared" si="176"/>
        <v>x</v>
      </c>
      <c r="Y310" s="74" t="str">
        <f t="shared" si="177"/>
        <v/>
      </c>
      <c r="Z310" s="74" t="str">
        <f t="shared" si="178"/>
        <v>x</v>
      </c>
      <c r="AA310" t="str">
        <f>VLOOKUP($D310,'Tuyến và nhân viên'!$D:$M,6,0)</f>
        <v>HL00594</v>
      </c>
      <c r="AB310" t="str">
        <f>VLOOKUP($D310,'Tuyến và nhân viên'!$D:$M,7,0)</f>
        <v>Quách Ngọc Duyên</v>
      </c>
      <c r="AC310" s="16" t="str">
        <f>IFERROR(VLOOKUP($F310,DSKH!$D:$BF,53,0),"")</f>
        <v>F2</v>
      </c>
      <c r="AD310" s="16" t="str">
        <f>IFERROR(VLOOKUP($F310,DSKH!$D:$BF,54,0),"")</f>
        <v>OTC</v>
      </c>
      <c r="AE310" s="4">
        <f>SUMIFS('Doanh số khách hàng'!$F:$F,'Doanh số khách hàng'!$A:$A,'Chi tiết tuyến'!$F310)</f>
        <v>0</v>
      </c>
      <c r="AF310" s="16" t="str">
        <f t="shared" si="170"/>
        <v>F4</v>
      </c>
      <c r="AG310" s="16" t="str">
        <f t="shared" si="171"/>
        <v>F2</v>
      </c>
      <c r="AH310" t="b">
        <f t="shared" si="179"/>
        <v>0</v>
      </c>
      <c r="AI310" t="b">
        <f t="shared" si="180"/>
        <v>1</v>
      </c>
      <c r="AJ310">
        <f>IFERROR(VLOOKUP($AC310,Master!$D:$E,2,0),"")</f>
        <v>2</v>
      </c>
      <c r="AK310">
        <f>VLOOKUP($AF310,Master!$D:$E,2,0)</f>
        <v>4</v>
      </c>
      <c r="AL310" s="4">
        <f t="shared" si="181"/>
        <v>0</v>
      </c>
      <c r="AM310" t="str">
        <f>IFERROR(VLOOKUP($F310,DSKH!$D:$BF,31,0),"")</f>
        <v>Tỉnh Cà Mau</v>
      </c>
      <c r="AN310" t="str">
        <f>IFERROR(VLOOKUP($F310,DSKH!$D:$BF,29,0),"")</f>
        <v>Phường Bạc Liêu</v>
      </c>
      <c r="AO310">
        <f>IFERROR(VLOOKUP($F310,DSKH!$D:$BF,52,0),"")</f>
        <v>0</v>
      </c>
      <c r="AP310">
        <f>IF(L310="x",1+COUNTIFS(AP$4:AP309,"&gt;0",$AA$4:$AA309,$AA309),0)</f>
        <v>0</v>
      </c>
      <c r="AQ310">
        <f>IF(M310="x",1+COUNTIFS(AQ$4:AQ309,"&gt;0",$AA$4:$AA309,$AA309),0)</f>
        <v>0</v>
      </c>
      <c r="AR310">
        <f>IF(N310="x",1+COUNTIFS(AR$4:AR309,"&gt;0",$AA$4:$AA309,$AA309),0)</f>
        <v>0</v>
      </c>
      <c r="AS310">
        <f>IF(O310="x",1+COUNTIFS(AS$4:AS309,"&gt;0",$AA$4:$AA309,$AA309),0)</f>
        <v>0</v>
      </c>
      <c r="AT310">
        <f>IF(P310="x",1+COUNTIFS(AT$4:AT309,"&gt;0",$AA$4:$AA309,$AA309),0)</f>
        <v>0</v>
      </c>
      <c r="AU310">
        <f>IF(Q310="x",1+COUNTIFS(AU$4:AU309,"&gt;0",$AA$4:$AA309,$AA309),0)</f>
        <v>32</v>
      </c>
      <c r="AV310">
        <f>IF(R310="x",1+COUNTIFS(AV$4:AV309,"&gt;0",$AA$4:$AA309,$AA309),0)</f>
        <v>0</v>
      </c>
      <c r="AW310">
        <f t="shared" si="172"/>
        <v>0</v>
      </c>
      <c r="AX310">
        <f t="shared" si="173"/>
        <v>1</v>
      </c>
      <c r="AY310">
        <f t="shared" si="182"/>
        <v>0</v>
      </c>
      <c r="AZ310">
        <f t="shared" si="183"/>
        <v>1</v>
      </c>
      <c r="BA310" s="4">
        <f t="shared" si="184"/>
        <v>0</v>
      </c>
      <c r="BB310" s="4">
        <f t="shared" si="185"/>
        <v>0</v>
      </c>
      <c r="BC310" s="4">
        <f t="shared" si="186"/>
        <v>0</v>
      </c>
      <c r="BD310" s="4">
        <f t="shared" si="187"/>
        <v>0</v>
      </c>
      <c r="BE310" s="4">
        <f t="shared" si="188"/>
        <v>0</v>
      </c>
      <c r="BF310" s="4">
        <f t="shared" si="189"/>
        <v>0</v>
      </c>
      <c r="BG310" s="4">
        <f t="shared" si="190"/>
        <v>0</v>
      </c>
      <c r="BH310" s="4">
        <f t="shared" si="191"/>
        <v>0</v>
      </c>
      <c r="BI310" s="4">
        <f t="shared" si="192"/>
        <v>0</v>
      </c>
      <c r="BJ310" s="4">
        <f t="shared" si="193"/>
        <v>0</v>
      </c>
      <c r="BK310" s="4">
        <f t="shared" si="194"/>
        <v>0</v>
      </c>
      <c r="BL310" s="4">
        <f t="shared" si="195"/>
        <v>0</v>
      </c>
      <c r="BM310" s="4">
        <f t="shared" si="196"/>
        <v>1</v>
      </c>
      <c r="BN310" s="4">
        <f t="shared" si="197"/>
        <v>0</v>
      </c>
      <c r="BO310">
        <f>SUMIFS(BH$5:BH310,$AA$5:$AA310,$AA310)</f>
        <v>14</v>
      </c>
      <c r="BP310">
        <f>SUMIFS(BI$5:BI310,$AA$5:$AA310,$AA310)</f>
        <v>15</v>
      </c>
      <c r="BQ310">
        <f>SUMIFS(BJ$5:BJ310,$AA$5:$AA310,$AA310)</f>
        <v>14</v>
      </c>
      <c r="BR310">
        <f>SUMIFS(BK$5:BK310,$AA$5:$AA310,$AA310)</f>
        <v>13</v>
      </c>
      <c r="BS310">
        <f>SUMIFS(BL$5:BL310,$AA$5:$AA310,$AA310)</f>
        <v>15</v>
      </c>
      <c r="BT310">
        <f>SUMIFS(BM$5:BM310,$AA$5:$AA310,$AA310)</f>
        <v>21</v>
      </c>
      <c r="BU310">
        <f>SUMIFS(BN$5:BN310,$AA$5:$AA310,$AA310)</f>
        <v>0</v>
      </c>
      <c r="BV310">
        <f t="shared" si="198"/>
        <v>14</v>
      </c>
      <c r="BW310">
        <f t="shared" si="199"/>
        <v>15</v>
      </c>
      <c r="BX310">
        <f t="shared" si="200"/>
        <v>14</v>
      </c>
      <c r="BY310">
        <f t="shared" si="201"/>
        <v>13</v>
      </c>
      <c r="BZ310">
        <f t="shared" si="202"/>
        <v>15</v>
      </c>
      <c r="CA310">
        <f t="shared" si="203"/>
        <v>21</v>
      </c>
      <c r="CB310">
        <f t="shared" si="204"/>
        <v>0</v>
      </c>
      <c r="CC310">
        <f t="shared" si="205"/>
        <v>21</v>
      </c>
      <c r="CD310">
        <f t="shared" si="206"/>
        <v>21</v>
      </c>
      <c r="CE310" t="str">
        <f>IFERROR(VLOOKUP($AA310,'Tuyến và nhân viên'!$I:$O,7,0),"")</f>
        <v>Trần Văn Khanh</v>
      </c>
      <c r="CF310">
        <f t="shared" si="207"/>
        <v>2</v>
      </c>
      <c r="CG310">
        <f t="shared" si="208"/>
        <v>1</v>
      </c>
      <c r="CH310">
        <f>COUNTIFS($L310:L310,"x")</f>
        <v>0</v>
      </c>
      <c r="CI310">
        <f>COUNTIFS($L310:M310,"x")</f>
        <v>0</v>
      </c>
      <c r="CJ310">
        <f>COUNTIFS($L310:N310,"x")</f>
        <v>0</v>
      </c>
      <c r="CK310">
        <f>COUNTIFS($L310:O310,"x")</f>
        <v>0</v>
      </c>
      <c r="CL310">
        <f>COUNTIFS($L310:P310,"x")</f>
        <v>0</v>
      </c>
      <c r="CM310">
        <f>COUNTIFS($L310:Q310,"x")</f>
        <v>1</v>
      </c>
      <c r="CN310">
        <f>COUNTIFS($L310:R310,"x")</f>
        <v>1</v>
      </c>
      <c r="CO310" t="str" cm="1">
        <f t="array" ref="CO310">IFERROR(INDEX($CH$4:$CN$4,0,MATCH(1,$CH310:$CN310,0)),"")</f>
        <v>Thứ 7</v>
      </c>
      <c r="CP310" t="str" cm="1">
        <f t="array" ref="CP310">IFERROR(INDEX($CH$4:$CN$4,0,MATCH(2,$CH310:$CN310,0)),"")</f>
        <v/>
      </c>
      <c r="CQ310" t="str">
        <f t="shared" si="209"/>
        <v>Thứ 7</v>
      </c>
      <c r="CR310" t="str">
        <f t="shared" si="174"/>
        <v>F2 - Tuần 2 &amp; 4</v>
      </c>
    </row>
    <row r="311" spans="1:96" x14ac:dyDescent="0.3">
      <c r="A311" s="117" t="s">
        <v>36495</v>
      </c>
      <c r="B311" s="118" t="s">
        <v>33266</v>
      </c>
      <c r="C311" s="118" t="s">
        <v>33267</v>
      </c>
      <c r="D311" s="118" t="s">
        <v>39661</v>
      </c>
      <c r="E311" s="118" t="s">
        <v>39662</v>
      </c>
      <c r="F311" s="118" t="s">
        <v>30534</v>
      </c>
      <c r="G311" s="118" t="s">
        <v>33290</v>
      </c>
      <c r="H311" s="118" t="s">
        <v>33295</v>
      </c>
      <c r="I311" s="118" t="s">
        <v>22</v>
      </c>
      <c r="J311" s="119" t="s">
        <v>39658</v>
      </c>
      <c r="K311" s="119" t="s">
        <v>23</v>
      </c>
      <c r="L311" s="117" t="s">
        <v>23</v>
      </c>
      <c r="M311" s="117" t="s">
        <v>24</v>
      </c>
      <c r="N311" s="117" t="s">
        <v>23</v>
      </c>
      <c r="O311" s="117" t="s">
        <v>23</v>
      </c>
      <c r="P311" s="117" t="s">
        <v>23</v>
      </c>
      <c r="Q311" s="117" t="s">
        <v>23</v>
      </c>
      <c r="R311" s="117" t="s">
        <v>23</v>
      </c>
      <c r="S311" s="117" t="s">
        <v>24</v>
      </c>
      <c r="T311" s="117" t="s">
        <v>24</v>
      </c>
      <c r="U311" s="117" t="s">
        <v>24</v>
      </c>
      <c r="V311" s="117" t="s">
        <v>24</v>
      </c>
      <c r="W311" s="74" t="str">
        <f t="shared" si="175"/>
        <v>x</v>
      </c>
      <c r="X311" s="74" t="str">
        <f t="shared" si="176"/>
        <v/>
      </c>
      <c r="Y311" s="74" t="str">
        <f t="shared" si="177"/>
        <v>x</v>
      </c>
      <c r="Z311" s="74" t="str">
        <f t="shared" si="178"/>
        <v/>
      </c>
      <c r="AA311" t="str">
        <f>VLOOKUP($D311,'Tuyến và nhân viên'!$D:$M,6,0)</f>
        <v>HL00530</v>
      </c>
      <c r="AB311" t="str">
        <f>VLOOKUP($D311,'Tuyến và nhân viên'!$D:$M,7,0)</f>
        <v>Nguyễn Thị Thiên Trang</v>
      </c>
      <c r="AC311" s="16" t="str">
        <f>IFERROR(VLOOKUP($F311,DSKH!$D:$BF,53,0),"")</f>
        <v>F2</v>
      </c>
      <c r="AD311" s="16" t="str">
        <f>IFERROR(VLOOKUP($F311,DSKH!$D:$BF,54,0),"")</f>
        <v>GT</v>
      </c>
      <c r="AE311" s="4">
        <f>SUMIFS('Doanh số khách hàng'!$F:$F,'Doanh số khách hàng'!$A:$A,'Chi tiết tuyến'!$F311)</f>
        <v>113993.33333333333</v>
      </c>
      <c r="AF311" s="16" t="str">
        <f t="shared" si="170"/>
        <v>F4</v>
      </c>
      <c r="AG311" s="16" t="str">
        <f t="shared" si="171"/>
        <v>F2</v>
      </c>
      <c r="AH311" t="b">
        <f t="shared" si="179"/>
        <v>0</v>
      </c>
      <c r="AI311" t="b">
        <f t="shared" si="180"/>
        <v>1</v>
      </c>
      <c r="AJ311">
        <f>IFERROR(VLOOKUP($AC311,Master!$D:$E,2,0),"")</f>
        <v>2</v>
      </c>
      <c r="AK311">
        <f>VLOOKUP($AF311,Master!$D:$E,2,0)</f>
        <v>4</v>
      </c>
      <c r="AL311" s="4">
        <f t="shared" si="181"/>
        <v>56996.666666666664</v>
      </c>
      <c r="AM311" t="str">
        <f>IFERROR(VLOOKUP($F311,DSKH!$D:$BF,31,0),"")</f>
        <v>Tỉnh Cà Mau</v>
      </c>
      <c r="AN311" t="str">
        <f>IFERROR(VLOOKUP($F311,DSKH!$D:$BF,29,0),"")</f>
        <v>Xã Phong Thạnh</v>
      </c>
      <c r="AO311">
        <f>IFERROR(VLOOKUP($F311,DSKH!$D:$BF,52,0),"")</f>
        <v>113993.33333333333</v>
      </c>
      <c r="AP311">
        <f>IF(L311="x",1+COUNTIFS(AP$4:AP310,"&gt;0",$AA$4:$AA310,$AA310),0)</f>
        <v>0</v>
      </c>
      <c r="AQ311">
        <f>IF(M311="x",1+COUNTIFS(AQ$4:AQ310,"&gt;0",$AA$4:$AA310,$AA310),0)</f>
        <v>25</v>
      </c>
      <c r="AR311">
        <f>IF(N311="x",1+COUNTIFS(AR$4:AR310,"&gt;0",$AA$4:$AA310,$AA310),0)</f>
        <v>0</v>
      </c>
      <c r="AS311">
        <f>IF(O311="x",1+COUNTIFS(AS$4:AS310,"&gt;0",$AA$4:$AA310,$AA310),0)</f>
        <v>0</v>
      </c>
      <c r="AT311">
        <f>IF(P311="x",1+COUNTIFS(AT$4:AT310,"&gt;0",$AA$4:$AA310,$AA310),0)</f>
        <v>0</v>
      </c>
      <c r="AU311">
        <f>IF(Q311="x",1+COUNTIFS(AU$4:AU310,"&gt;0",$AA$4:$AA310,$AA310),0)</f>
        <v>0</v>
      </c>
      <c r="AV311">
        <f>IF(R311="x",1+COUNTIFS(AV$4:AV310,"&gt;0",$AA$4:$AA310,$AA310),0)</f>
        <v>0</v>
      </c>
      <c r="AW311">
        <f t="shared" si="172"/>
        <v>1</v>
      </c>
      <c r="AX311">
        <f t="shared" si="173"/>
        <v>0</v>
      </c>
      <c r="AY311">
        <f t="shared" si="182"/>
        <v>1</v>
      </c>
      <c r="AZ311">
        <f t="shared" si="183"/>
        <v>0</v>
      </c>
      <c r="BA311" s="4">
        <f t="shared" si="184"/>
        <v>0</v>
      </c>
      <c r="BB311" s="4">
        <f t="shared" si="185"/>
        <v>56996.666666666664</v>
      </c>
      <c r="BC311" s="4">
        <f t="shared" si="186"/>
        <v>0</v>
      </c>
      <c r="BD311" s="4">
        <f t="shared" si="187"/>
        <v>0</v>
      </c>
      <c r="BE311" s="4">
        <f t="shared" si="188"/>
        <v>0</v>
      </c>
      <c r="BF311" s="4">
        <f t="shared" si="189"/>
        <v>0</v>
      </c>
      <c r="BG311" s="4">
        <f t="shared" si="190"/>
        <v>0</v>
      </c>
      <c r="BH311" s="4">
        <f t="shared" si="191"/>
        <v>0</v>
      </c>
      <c r="BI311" s="4">
        <f t="shared" si="192"/>
        <v>1</v>
      </c>
      <c r="BJ311" s="4">
        <f t="shared" si="193"/>
        <v>0</v>
      </c>
      <c r="BK311" s="4">
        <f t="shared" si="194"/>
        <v>0</v>
      </c>
      <c r="BL311" s="4">
        <f t="shared" si="195"/>
        <v>0</v>
      </c>
      <c r="BM311" s="4">
        <f t="shared" si="196"/>
        <v>0</v>
      </c>
      <c r="BN311" s="4">
        <f t="shared" si="197"/>
        <v>0</v>
      </c>
      <c r="BO311">
        <f>SUMIFS(BH$5:BH311,$AA$5:$AA311,$AA311)</f>
        <v>0</v>
      </c>
      <c r="BP311">
        <f>SUMIFS(BI$5:BI311,$AA$5:$AA311,$AA311)</f>
        <v>1</v>
      </c>
      <c r="BQ311">
        <f>SUMIFS(BJ$5:BJ311,$AA$5:$AA311,$AA311)</f>
        <v>0</v>
      </c>
      <c r="BR311">
        <f>SUMIFS(BK$5:BK311,$AA$5:$AA311,$AA311)</f>
        <v>0</v>
      </c>
      <c r="BS311">
        <f>SUMIFS(BL$5:BL311,$AA$5:$AA311,$AA311)</f>
        <v>0</v>
      </c>
      <c r="BT311">
        <f>SUMIFS(BM$5:BM311,$AA$5:$AA311,$AA311)</f>
        <v>0</v>
      </c>
      <c r="BU311">
        <f>SUMIFS(BN$5:BN311,$AA$5:$AA311,$AA311)</f>
        <v>0</v>
      </c>
      <c r="BV311">
        <f t="shared" si="198"/>
        <v>18</v>
      </c>
      <c r="BW311">
        <f t="shared" si="199"/>
        <v>32</v>
      </c>
      <c r="BX311">
        <f t="shared" si="200"/>
        <v>18</v>
      </c>
      <c r="BY311">
        <f t="shared" si="201"/>
        <v>30</v>
      </c>
      <c r="BZ311">
        <f t="shared" si="202"/>
        <v>26</v>
      </c>
      <c r="CA311">
        <f t="shared" si="203"/>
        <v>26</v>
      </c>
      <c r="CB311">
        <f t="shared" si="204"/>
        <v>0</v>
      </c>
      <c r="CC311">
        <f t="shared" si="205"/>
        <v>1</v>
      </c>
      <c r="CD311">
        <f t="shared" si="206"/>
        <v>32</v>
      </c>
      <c r="CE311" t="str">
        <f>IFERROR(VLOOKUP($AA311,'Tuyến và nhân viên'!$I:$O,7,0),"")</f>
        <v>Trần Văn Khanh</v>
      </c>
      <c r="CF311">
        <f t="shared" si="207"/>
        <v>2</v>
      </c>
      <c r="CG311">
        <f t="shared" si="208"/>
        <v>1</v>
      </c>
      <c r="CH311">
        <f>COUNTIFS($L311:L311,"x")</f>
        <v>0</v>
      </c>
      <c r="CI311">
        <f>COUNTIFS($L311:M311,"x")</f>
        <v>1</v>
      </c>
      <c r="CJ311">
        <f>COUNTIFS($L311:N311,"x")</f>
        <v>1</v>
      </c>
      <c r="CK311">
        <f>COUNTIFS($L311:O311,"x")</f>
        <v>1</v>
      </c>
      <c r="CL311">
        <f>COUNTIFS($L311:P311,"x")</f>
        <v>1</v>
      </c>
      <c r="CM311">
        <f>COUNTIFS($L311:Q311,"x")</f>
        <v>1</v>
      </c>
      <c r="CN311">
        <f>COUNTIFS($L311:R311,"x")</f>
        <v>1</v>
      </c>
      <c r="CO311" t="str" cm="1">
        <f t="array" ref="CO311">IFERROR(INDEX($CH$4:$CN$4,0,MATCH(1,$CH311:$CN311,0)),"")</f>
        <v>Thứ 3</v>
      </c>
      <c r="CP311" t="str" cm="1">
        <f t="array" ref="CP311">IFERROR(INDEX($CH$4:$CN$4,0,MATCH(2,$CH311:$CN311,0)),"")</f>
        <v/>
      </c>
      <c r="CQ311" t="str">
        <f t="shared" si="209"/>
        <v>Thứ 3</v>
      </c>
      <c r="CR311" t="str">
        <f t="shared" si="174"/>
        <v>F2 - Tuần 1 &amp; 3</v>
      </c>
    </row>
    <row r="312" spans="1:96" x14ac:dyDescent="0.3">
      <c r="A312" s="117" t="s">
        <v>36502</v>
      </c>
      <c r="B312" s="118" t="s">
        <v>33266</v>
      </c>
      <c r="C312" s="118" t="s">
        <v>33267</v>
      </c>
      <c r="D312" s="118" t="s">
        <v>39661</v>
      </c>
      <c r="E312" s="118" t="s">
        <v>39662</v>
      </c>
      <c r="F312" s="118" t="s">
        <v>1067</v>
      </c>
      <c r="G312" s="118" t="s">
        <v>33330</v>
      </c>
      <c r="H312" s="118" t="s">
        <v>33336</v>
      </c>
      <c r="I312" s="118" t="s">
        <v>22</v>
      </c>
      <c r="J312" s="119" t="s">
        <v>39658</v>
      </c>
      <c r="K312" s="119" t="s">
        <v>23</v>
      </c>
      <c r="L312" s="117" t="s">
        <v>23</v>
      </c>
      <c r="M312" s="117" t="s">
        <v>23</v>
      </c>
      <c r="N312" s="117" t="s">
        <v>23</v>
      </c>
      <c r="O312" s="117" t="s">
        <v>23</v>
      </c>
      <c r="P312" s="117" t="s">
        <v>23</v>
      </c>
      <c r="Q312" s="117" t="s">
        <v>24</v>
      </c>
      <c r="R312" s="117" t="s">
        <v>23</v>
      </c>
      <c r="S312" s="117" t="s">
        <v>24</v>
      </c>
      <c r="T312" s="117" t="s">
        <v>24</v>
      </c>
      <c r="U312" s="117" t="s">
        <v>24</v>
      </c>
      <c r="V312" s="117" t="s">
        <v>24</v>
      </c>
      <c r="W312" s="74" t="str">
        <f t="shared" si="175"/>
        <v>x</v>
      </c>
      <c r="X312" s="74" t="str">
        <f t="shared" si="176"/>
        <v>x</v>
      </c>
      <c r="Y312" s="74" t="str">
        <f t="shared" si="177"/>
        <v>x</v>
      </c>
      <c r="Z312" s="74" t="str">
        <f t="shared" si="178"/>
        <v>x</v>
      </c>
      <c r="AA312" t="str">
        <f>VLOOKUP($D312,'Tuyến và nhân viên'!$D:$M,6,0)</f>
        <v>HL00530</v>
      </c>
      <c r="AB312" t="str">
        <f>VLOOKUP($D312,'Tuyến và nhân viên'!$D:$M,7,0)</f>
        <v>Nguyễn Thị Thiên Trang</v>
      </c>
      <c r="AC312" s="16" t="str">
        <f>IFERROR(VLOOKUP($F312,DSKH!$D:$BF,53,0),"")</f>
        <v>F8</v>
      </c>
      <c r="AD312" s="16" t="str">
        <f>IFERROR(VLOOKUP($F312,DSKH!$D:$BF,54,0),"")</f>
        <v>GT</v>
      </c>
      <c r="AE312" s="4">
        <f>SUMIFS('Doanh số khách hàng'!$F:$F,'Doanh số khách hàng'!$A:$A,'Chi tiết tuyến'!$F312)</f>
        <v>63136800</v>
      </c>
      <c r="AF312" s="16" t="str">
        <f t="shared" si="170"/>
        <v>F4</v>
      </c>
      <c r="AG312" s="16" t="str">
        <f t="shared" si="171"/>
        <v>F4</v>
      </c>
      <c r="AH312" t="b">
        <f t="shared" si="179"/>
        <v>0</v>
      </c>
      <c r="AI312" t="b">
        <f t="shared" si="180"/>
        <v>0</v>
      </c>
      <c r="AJ312">
        <f>IFERROR(VLOOKUP($AC312,Master!$D:$E,2,0),"")</f>
        <v>8</v>
      </c>
      <c r="AK312">
        <f>VLOOKUP($AF312,Master!$D:$E,2,0)</f>
        <v>4</v>
      </c>
      <c r="AL312" s="4">
        <f t="shared" si="181"/>
        <v>7892100</v>
      </c>
      <c r="AM312" t="str">
        <f>IFERROR(VLOOKUP($F312,DSKH!$D:$BF,31,0),"")</f>
        <v>Tỉnh Cà Mau</v>
      </c>
      <c r="AN312" t="str">
        <f>IFERROR(VLOOKUP($F312,DSKH!$D:$BF,29,0),"")</f>
        <v>Phường Bạc Liêu</v>
      </c>
      <c r="AO312">
        <f>IFERROR(VLOOKUP($F312,DSKH!$D:$BF,52,0),"")</f>
        <v>63136800</v>
      </c>
      <c r="AP312">
        <f>IF(L312="x",1+COUNTIFS(AP$4:AP311,"&gt;0",$AA$4:$AA311,$AA311),0)</f>
        <v>0</v>
      </c>
      <c r="AQ312">
        <f>IF(M312="x",1+COUNTIFS(AQ$4:AQ311,"&gt;0",$AA$4:$AA311,$AA311),0)</f>
        <v>0</v>
      </c>
      <c r="AR312">
        <f>IF(N312="x",1+COUNTIFS(AR$4:AR311,"&gt;0",$AA$4:$AA311,$AA311),0)</f>
        <v>0</v>
      </c>
      <c r="AS312">
        <f>IF(O312="x",1+COUNTIFS(AS$4:AS311,"&gt;0",$AA$4:$AA311,$AA311),0)</f>
        <v>0</v>
      </c>
      <c r="AT312">
        <f>IF(P312="x",1+COUNTIFS(AT$4:AT311,"&gt;0",$AA$4:$AA311,$AA311),0)</f>
        <v>0</v>
      </c>
      <c r="AU312">
        <f>IF(Q312="x",1+COUNTIFS(AU$4:AU311,"&gt;0",$AA$4:$AA311,$AA311),0)</f>
        <v>1</v>
      </c>
      <c r="AV312">
        <f>IF(R312="x",1+COUNTIFS(AV$4:AV311,"&gt;0",$AA$4:$AA311,$AA311),0)</f>
        <v>0</v>
      </c>
      <c r="AW312">
        <f t="shared" si="172"/>
        <v>1</v>
      </c>
      <c r="AX312">
        <f t="shared" si="173"/>
        <v>1</v>
      </c>
      <c r="AY312">
        <f t="shared" si="182"/>
        <v>1</v>
      </c>
      <c r="AZ312">
        <f t="shared" si="183"/>
        <v>1</v>
      </c>
      <c r="BA312" s="4">
        <f t="shared" si="184"/>
        <v>0</v>
      </c>
      <c r="BB312" s="4">
        <f t="shared" si="185"/>
        <v>0</v>
      </c>
      <c r="BC312" s="4">
        <f t="shared" si="186"/>
        <v>0</v>
      </c>
      <c r="BD312" s="4">
        <f t="shared" si="187"/>
        <v>0</v>
      </c>
      <c r="BE312" s="4">
        <f t="shared" si="188"/>
        <v>0</v>
      </c>
      <c r="BF312" s="4">
        <f t="shared" si="189"/>
        <v>7892100</v>
      </c>
      <c r="BG312" s="4">
        <f t="shared" si="190"/>
        <v>0</v>
      </c>
      <c r="BH312" s="4">
        <f t="shared" si="191"/>
        <v>0</v>
      </c>
      <c r="BI312" s="4">
        <f t="shared" si="192"/>
        <v>0</v>
      </c>
      <c r="BJ312" s="4">
        <f t="shared" si="193"/>
        <v>0</v>
      </c>
      <c r="BK312" s="4">
        <f t="shared" si="194"/>
        <v>0</v>
      </c>
      <c r="BL312" s="4">
        <f t="shared" si="195"/>
        <v>0</v>
      </c>
      <c r="BM312" s="4">
        <f t="shared" si="196"/>
        <v>0</v>
      </c>
      <c r="BN312" s="4">
        <f t="shared" si="197"/>
        <v>0</v>
      </c>
      <c r="BO312">
        <f>SUMIFS(BH$5:BH312,$AA$5:$AA312,$AA312)</f>
        <v>0</v>
      </c>
      <c r="BP312">
        <f>SUMIFS(BI$5:BI312,$AA$5:$AA312,$AA312)</f>
        <v>1</v>
      </c>
      <c r="BQ312">
        <f>SUMIFS(BJ$5:BJ312,$AA$5:$AA312,$AA312)</f>
        <v>0</v>
      </c>
      <c r="BR312">
        <f>SUMIFS(BK$5:BK312,$AA$5:$AA312,$AA312)</f>
        <v>0</v>
      </c>
      <c r="BS312">
        <f>SUMIFS(BL$5:BL312,$AA$5:$AA312,$AA312)</f>
        <v>0</v>
      </c>
      <c r="BT312">
        <f>SUMIFS(BM$5:BM312,$AA$5:$AA312,$AA312)</f>
        <v>0</v>
      </c>
      <c r="BU312">
        <f>SUMIFS(BN$5:BN312,$AA$5:$AA312,$AA312)</f>
        <v>0</v>
      </c>
      <c r="BV312">
        <f t="shared" si="198"/>
        <v>18</v>
      </c>
      <c r="BW312">
        <f t="shared" si="199"/>
        <v>32</v>
      </c>
      <c r="BX312">
        <f t="shared" si="200"/>
        <v>18</v>
      </c>
      <c r="BY312">
        <f t="shared" si="201"/>
        <v>30</v>
      </c>
      <c r="BZ312">
        <f t="shared" si="202"/>
        <v>26</v>
      </c>
      <c r="CA312">
        <f t="shared" si="203"/>
        <v>26</v>
      </c>
      <c r="CB312">
        <f t="shared" si="204"/>
        <v>0</v>
      </c>
      <c r="CC312">
        <f t="shared" si="205"/>
        <v>0</v>
      </c>
      <c r="CD312">
        <f t="shared" si="206"/>
        <v>0</v>
      </c>
      <c r="CE312" t="str">
        <f>IFERROR(VLOOKUP($AA312,'Tuyến và nhân viên'!$I:$O,7,0),"")</f>
        <v>Trần Văn Khanh</v>
      </c>
      <c r="CF312">
        <f t="shared" si="207"/>
        <v>4</v>
      </c>
      <c r="CG312">
        <f t="shared" si="208"/>
        <v>1</v>
      </c>
      <c r="CH312">
        <f>COUNTIFS($L312:L312,"x")</f>
        <v>0</v>
      </c>
      <c r="CI312">
        <f>COUNTIFS($L312:M312,"x")</f>
        <v>0</v>
      </c>
      <c r="CJ312">
        <f>COUNTIFS($L312:N312,"x")</f>
        <v>0</v>
      </c>
      <c r="CK312">
        <f>COUNTIFS($L312:O312,"x")</f>
        <v>0</v>
      </c>
      <c r="CL312">
        <f>COUNTIFS($L312:P312,"x")</f>
        <v>0</v>
      </c>
      <c r="CM312">
        <f>COUNTIFS($L312:Q312,"x")</f>
        <v>1</v>
      </c>
      <c r="CN312">
        <f>COUNTIFS($L312:R312,"x")</f>
        <v>1</v>
      </c>
      <c r="CO312" t="str" cm="1">
        <f t="array" ref="CO312">IFERROR(INDEX($CH$4:$CN$4,0,MATCH(1,$CH312:$CN312,0)),"")</f>
        <v>Thứ 7</v>
      </c>
      <c r="CP312" t="str" cm="1">
        <f t="array" ref="CP312">IFERROR(INDEX($CH$4:$CN$4,0,MATCH(2,$CH312:$CN312,0)),"")</f>
        <v/>
      </c>
      <c r="CQ312" t="str">
        <f t="shared" si="209"/>
        <v>Thứ 7</v>
      </c>
      <c r="CR312" t="str">
        <f t="shared" si="174"/>
        <v>F4 - Tất cả các tuần</v>
      </c>
    </row>
    <row r="313" spans="1:96" x14ac:dyDescent="0.3">
      <c r="A313" s="117" t="s">
        <v>36511</v>
      </c>
      <c r="B313" s="118" t="s">
        <v>33266</v>
      </c>
      <c r="C313" s="118" t="s">
        <v>33267</v>
      </c>
      <c r="D313" s="118" t="s">
        <v>39661</v>
      </c>
      <c r="E313" s="118" t="s">
        <v>39662</v>
      </c>
      <c r="F313" s="118" t="s">
        <v>24344</v>
      </c>
      <c r="G313" s="118" t="s">
        <v>33344</v>
      </c>
      <c r="H313" s="118" t="s">
        <v>33349</v>
      </c>
      <c r="I313" s="118" t="s">
        <v>22</v>
      </c>
      <c r="J313" s="119" t="s">
        <v>39658</v>
      </c>
      <c r="K313" s="119" t="s">
        <v>23</v>
      </c>
      <c r="L313" s="117" t="s">
        <v>23</v>
      </c>
      <c r="M313" s="117" t="s">
        <v>23</v>
      </c>
      <c r="N313" s="117" t="s">
        <v>24</v>
      </c>
      <c r="O313" s="117" t="s">
        <v>23</v>
      </c>
      <c r="P313" s="117" t="s">
        <v>23</v>
      </c>
      <c r="Q313" s="117" t="s">
        <v>23</v>
      </c>
      <c r="R313" s="117" t="s">
        <v>23</v>
      </c>
      <c r="S313" s="117" t="s">
        <v>24</v>
      </c>
      <c r="T313" s="117" t="s">
        <v>24</v>
      </c>
      <c r="U313" s="117" t="s">
        <v>24</v>
      </c>
      <c r="V313" s="117" t="s">
        <v>24</v>
      </c>
      <c r="W313" s="74" t="str">
        <f t="shared" si="175"/>
        <v>x</v>
      </c>
      <c r="X313" s="74" t="str">
        <f t="shared" si="176"/>
        <v/>
      </c>
      <c r="Y313" s="74" t="str">
        <f t="shared" si="177"/>
        <v>x</v>
      </c>
      <c r="Z313" s="74" t="str">
        <f t="shared" si="178"/>
        <v/>
      </c>
      <c r="AA313" t="str">
        <f>VLOOKUP($D313,'Tuyến và nhân viên'!$D:$M,6,0)</f>
        <v>HL00530</v>
      </c>
      <c r="AB313" t="str">
        <f>VLOOKUP($D313,'Tuyến và nhân viên'!$D:$M,7,0)</f>
        <v>Nguyễn Thị Thiên Trang</v>
      </c>
      <c r="AC313" s="16" t="str">
        <f>IFERROR(VLOOKUP($F313,DSKH!$D:$BF,53,0),"")</f>
        <v>F2</v>
      </c>
      <c r="AD313" s="16" t="str">
        <f>IFERROR(VLOOKUP($F313,DSKH!$D:$BF,54,0),"")</f>
        <v>GT</v>
      </c>
      <c r="AE313" s="4">
        <f>SUMIFS('Doanh số khách hàng'!$F:$F,'Doanh số khách hàng'!$A:$A,'Chi tiết tuyến'!$F313)</f>
        <v>0</v>
      </c>
      <c r="AF313" s="16" t="str">
        <f t="shared" si="170"/>
        <v>F4</v>
      </c>
      <c r="AG313" s="16" t="str">
        <f t="shared" si="171"/>
        <v>F2</v>
      </c>
      <c r="AH313" t="b">
        <f t="shared" si="179"/>
        <v>0</v>
      </c>
      <c r="AI313" t="b">
        <f t="shared" si="180"/>
        <v>1</v>
      </c>
      <c r="AJ313">
        <f>IFERROR(VLOOKUP($AC313,Master!$D:$E,2,0),"")</f>
        <v>2</v>
      </c>
      <c r="AK313">
        <f>VLOOKUP($AF313,Master!$D:$E,2,0)</f>
        <v>4</v>
      </c>
      <c r="AL313" s="4">
        <f t="shared" si="181"/>
        <v>0</v>
      </c>
      <c r="AM313" t="str">
        <f>IFERROR(VLOOKUP($F313,DSKH!$D:$BF,31,0),"")</f>
        <v>Tỉnh Cà Mau</v>
      </c>
      <c r="AN313" t="str">
        <f>IFERROR(VLOOKUP($F313,DSKH!$D:$BF,29,0),"")</f>
        <v>Phường Bạc Liêu</v>
      </c>
      <c r="AO313">
        <f>IFERROR(VLOOKUP($F313,DSKH!$D:$BF,52,0),"")</f>
        <v>0</v>
      </c>
      <c r="AP313">
        <f>IF(L313="x",1+COUNTIFS(AP$4:AP312,"&gt;0",$AA$4:$AA312,$AA312),0)</f>
        <v>0</v>
      </c>
      <c r="AQ313">
        <f>IF(M313="x",1+COUNTIFS(AQ$4:AQ312,"&gt;0",$AA$4:$AA312,$AA312),0)</f>
        <v>0</v>
      </c>
      <c r="AR313">
        <f>IF(N313="x",1+COUNTIFS(AR$4:AR312,"&gt;0",$AA$4:$AA312,$AA312),0)</f>
        <v>1</v>
      </c>
      <c r="AS313">
        <f>IF(O313="x",1+COUNTIFS(AS$4:AS312,"&gt;0",$AA$4:$AA312,$AA312),0)</f>
        <v>0</v>
      </c>
      <c r="AT313">
        <f>IF(P313="x",1+COUNTIFS(AT$4:AT312,"&gt;0",$AA$4:$AA312,$AA312),0)</f>
        <v>0</v>
      </c>
      <c r="AU313">
        <f>IF(Q313="x",1+COUNTIFS(AU$4:AU312,"&gt;0",$AA$4:$AA312,$AA312),0)</f>
        <v>0</v>
      </c>
      <c r="AV313">
        <f>IF(R313="x",1+COUNTIFS(AV$4:AV312,"&gt;0",$AA$4:$AA312,$AA312),0)</f>
        <v>0</v>
      </c>
      <c r="AW313">
        <f t="shared" si="172"/>
        <v>1</v>
      </c>
      <c r="AX313">
        <f t="shared" si="173"/>
        <v>0</v>
      </c>
      <c r="AY313">
        <f t="shared" si="182"/>
        <v>1</v>
      </c>
      <c r="AZ313">
        <f t="shared" si="183"/>
        <v>0</v>
      </c>
      <c r="BA313" s="4">
        <f t="shared" si="184"/>
        <v>0</v>
      </c>
      <c r="BB313" s="4">
        <f t="shared" si="185"/>
        <v>0</v>
      </c>
      <c r="BC313" s="4">
        <f t="shared" si="186"/>
        <v>0</v>
      </c>
      <c r="BD313" s="4">
        <f t="shared" si="187"/>
        <v>0</v>
      </c>
      <c r="BE313" s="4">
        <f t="shared" si="188"/>
        <v>0</v>
      </c>
      <c r="BF313" s="4">
        <f t="shared" si="189"/>
        <v>0</v>
      </c>
      <c r="BG313" s="4">
        <f t="shared" si="190"/>
        <v>0</v>
      </c>
      <c r="BH313" s="4">
        <f t="shared" si="191"/>
        <v>0</v>
      </c>
      <c r="BI313" s="4">
        <f t="shared" si="192"/>
        <v>0</v>
      </c>
      <c r="BJ313" s="4">
        <f t="shared" si="193"/>
        <v>1</v>
      </c>
      <c r="BK313" s="4">
        <f t="shared" si="194"/>
        <v>0</v>
      </c>
      <c r="BL313" s="4">
        <f t="shared" si="195"/>
        <v>0</v>
      </c>
      <c r="BM313" s="4">
        <f t="shared" si="196"/>
        <v>0</v>
      </c>
      <c r="BN313" s="4">
        <f t="shared" si="197"/>
        <v>0</v>
      </c>
      <c r="BO313">
        <f>SUMIFS(BH$5:BH313,$AA$5:$AA313,$AA313)</f>
        <v>0</v>
      </c>
      <c r="BP313">
        <f>SUMIFS(BI$5:BI313,$AA$5:$AA313,$AA313)</f>
        <v>1</v>
      </c>
      <c r="BQ313">
        <f>SUMIFS(BJ$5:BJ313,$AA$5:$AA313,$AA313)</f>
        <v>1</v>
      </c>
      <c r="BR313">
        <f>SUMIFS(BK$5:BK313,$AA$5:$AA313,$AA313)</f>
        <v>0</v>
      </c>
      <c r="BS313">
        <f>SUMIFS(BL$5:BL313,$AA$5:$AA313,$AA313)</f>
        <v>0</v>
      </c>
      <c r="BT313">
        <f>SUMIFS(BM$5:BM313,$AA$5:$AA313,$AA313)</f>
        <v>0</v>
      </c>
      <c r="BU313">
        <f>SUMIFS(BN$5:BN313,$AA$5:$AA313,$AA313)</f>
        <v>0</v>
      </c>
      <c r="BV313">
        <f t="shared" si="198"/>
        <v>18</v>
      </c>
      <c r="BW313">
        <f t="shared" si="199"/>
        <v>32</v>
      </c>
      <c r="BX313">
        <f t="shared" si="200"/>
        <v>18</v>
      </c>
      <c r="BY313">
        <f t="shared" si="201"/>
        <v>30</v>
      </c>
      <c r="BZ313">
        <f t="shared" si="202"/>
        <v>26</v>
      </c>
      <c r="CA313">
        <f t="shared" si="203"/>
        <v>26</v>
      </c>
      <c r="CB313">
        <f t="shared" si="204"/>
        <v>0</v>
      </c>
      <c r="CC313">
        <f t="shared" si="205"/>
        <v>1</v>
      </c>
      <c r="CD313">
        <f t="shared" si="206"/>
        <v>18</v>
      </c>
      <c r="CE313" t="str">
        <f>IFERROR(VLOOKUP($AA313,'Tuyến và nhân viên'!$I:$O,7,0),"")</f>
        <v>Trần Văn Khanh</v>
      </c>
      <c r="CF313">
        <f t="shared" si="207"/>
        <v>2</v>
      </c>
      <c r="CG313">
        <f t="shared" si="208"/>
        <v>1</v>
      </c>
      <c r="CH313">
        <f>COUNTIFS($L313:L313,"x")</f>
        <v>0</v>
      </c>
      <c r="CI313">
        <f>COUNTIFS($L313:M313,"x")</f>
        <v>0</v>
      </c>
      <c r="CJ313">
        <f>COUNTIFS($L313:N313,"x")</f>
        <v>1</v>
      </c>
      <c r="CK313">
        <f>COUNTIFS($L313:O313,"x")</f>
        <v>1</v>
      </c>
      <c r="CL313">
        <f>COUNTIFS($L313:P313,"x")</f>
        <v>1</v>
      </c>
      <c r="CM313">
        <f>COUNTIFS($L313:Q313,"x")</f>
        <v>1</v>
      </c>
      <c r="CN313">
        <f>COUNTIFS($L313:R313,"x")</f>
        <v>1</v>
      </c>
      <c r="CO313" t="str" cm="1">
        <f t="array" ref="CO313">IFERROR(INDEX($CH$4:$CN$4,0,MATCH(1,$CH313:$CN313,0)),"")</f>
        <v>Thứ 4</v>
      </c>
      <c r="CP313" t="str" cm="1">
        <f t="array" ref="CP313">IFERROR(INDEX($CH$4:$CN$4,0,MATCH(2,$CH313:$CN313,0)),"")</f>
        <v/>
      </c>
      <c r="CQ313" t="str">
        <f t="shared" si="209"/>
        <v>Thứ 4</v>
      </c>
      <c r="CR313" t="str">
        <f t="shared" si="174"/>
        <v>F2 - Tuần 1 &amp; 3</v>
      </c>
    </row>
    <row r="314" spans="1:96" x14ac:dyDescent="0.3">
      <c r="A314" s="117" t="s">
        <v>36522</v>
      </c>
      <c r="B314" s="118" t="s">
        <v>33266</v>
      </c>
      <c r="C314" s="118" t="s">
        <v>33267</v>
      </c>
      <c r="D314" s="118" t="s">
        <v>39661</v>
      </c>
      <c r="E314" s="118" t="s">
        <v>39662</v>
      </c>
      <c r="F314" s="118" t="s">
        <v>33493</v>
      </c>
      <c r="G314" s="118" t="s">
        <v>33494</v>
      </c>
      <c r="H314" s="118" t="s">
        <v>33498</v>
      </c>
      <c r="I314" s="118" t="s">
        <v>22</v>
      </c>
      <c r="J314" s="119" t="s">
        <v>39658</v>
      </c>
      <c r="K314" s="119" t="s">
        <v>23</v>
      </c>
      <c r="L314" s="117" t="s">
        <v>23</v>
      </c>
      <c r="M314" s="117" t="s">
        <v>24</v>
      </c>
      <c r="N314" s="117" t="s">
        <v>23</v>
      </c>
      <c r="O314" s="117" t="s">
        <v>23</v>
      </c>
      <c r="P314" s="117" t="s">
        <v>23</v>
      </c>
      <c r="Q314" s="117" t="s">
        <v>23</v>
      </c>
      <c r="R314" s="117" t="s">
        <v>23</v>
      </c>
      <c r="S314" s="117" t="s">
        <v>24</v>
      </c>
      <c r="T314" s="117" t="s">
        <v>24</v>
      </c>
      <c r="U314" s="117" t="s">
        <v>24</v>
      </c>
      <c r="V314" s="117" t="s">
        <v>24</v>
      </c>
      <c r="W314" s="74" t="str">
        <f t="shared" si="175"/>
        <v>x</v>
      </c>
      <c r="X314" s="74" t="str">
        <f t="shared" si="176"/>
        <v/>
      </c>
      <c r="Y314" s="74" t="str">
        <f t="shared" si="177"/>
        <v>x</v>
      </c>
      <c r="Z314" s="74" t="str">
        <f t="shared" si="178"/>
        <v/>
      </c>
      <c r="AA314" t="str">
        <f>VLOOKUP($D314,'Tuyến và nhân viên'!$D:$M,6,0)</f>
        <v>HL00530</v>
      </c>
      <c r="AB314" t="str">
        <f>VLOOKUP($D314,'Tuyến và nhân viên'!$D:$M,7,0)</f>
        <v>Nguyễn Thị Thiên Trang</v>
      </c>
      <c r="AC314" s="16" t="str">
        <f>IFERROR(VLOOKUP($F314,DSKH!$D:$BF,53,0),"")</f>
        <v>F2</v>
      </c>
      <c r="AD314" s="16" t="str">
        <f>IFERROR(VLOOKUP($F314,DSKH!$D:$BF,54,0),"")</f>
        <v>GT</v>
      </c>
      <c r="AE314" s="4">
        <f>SUMIFS('Doanh số khách hàng'!$F:$F,'Doanh số khách hàng'!$A:$A,'Chi tiết tuyến'!$F314)</f>
        <v>0</v>
      </c>
      <c r="AF314" s="16" t="str">
        <f t="shared" si="170"/>
        <v>F4</v>
      </c>
      <c r="AG314" s="16" t="str">
        <f t="shared" si="171"/>
        <v>F2</v>
      </c>
      <c r="AH314" t="b">
        <f t="shared" si="179"/>
        <v>0</v>
      </c>
      <c r="AI314" t="b">
        <f t="shared" si="180"/>
        <v>1</v>
      </c>
      <c r="AJ314">
        <f>IFERROR(VLOOKUP($AC314,Master!$D:$E,2,0),"")</f>
        <v>2</v>
      </c>
      <c r="AK314">
        <f>VLOOKUP($AF314,Master!$D:$E,2,0)</f>
        <v>4</v>
      </c>
      <c r="AL314" s="4">
        <f t="shared" si="181"/>
        <v>0</v>
      </c>
      <c r="AM314" t="str">
        <f>IFERROR(VLOOKUP($F314,DSKH!$D:$BF,31,0),"")</f>
        <v>Tỉnh Cà Mau</v>
      </c>
      <c r="AN314" t="str">
        <f>IFERROR(VLOOKUP($F314,DSKH!$D:$BF,29,0),"")</f>
        <v>Phường Giá Rai</v>
      </c>
      <c r="AO314">
        <f>IFERROR(VLOOKUP($F314,DSKH!$D:$BF,52,0),"")</f>
        <v>0</v>
      </c>
      <c r="AP314">
        <f>IF(L314="x",1+COUNTIFS(AP$4:AP313,"&gt;0",$AA$4:$AA313,$AA313),0)</f>
        <v>0</v>
      </c>
      <c r="AQ314">
        <f>IF(M314="x",1+COUNTIFS(AQ$4:AQ313,"&gt;0",$AA$4:$AA313,$AA313),0)</f>
        <v>2</v>
      </c>
      <c r="AR314">
        <f>IF(N314="x",1+COUNTIFS(AR$4:AR313,"&gt;0",$AA$4:$AA313,$AA313),0)</f>
        <v>0</v>
      </c>
      <c r="AS314">
        <f>IF(O314="x",1+COUNTIFS(AS$4:AS313,"&gt;0",$AA$4:$AA313,$AA313),0)</f>
        <v>0</v>
      </c>
      <c r="AT314">
        <f>IF(P314="x",1+COUNTIFS(AT$4:AT313,"&gt;0",$AA$4:$AA313,$AA313),0)</f>
        <v>0</v>
      </c>
      <c r="AU314">
        <f>IF(Q314="x",1+COUNTIFS(AU$4:AU313,"&gt;0",$AA$4:$AA313,$AA313),0)</f>
        <v>0</v>
      </c>
      <c r="AV314">
        <f>IF(R314="x",1+COUNTIFS(AV$4:AV313,"&gt;0",$AA$4:$AA313,$AA313),0)</f>
        <v>0</v>
      </c>
      <c r="AW314">
        <f t="shared" si="172"/>
        <v>1</v>
      </c>
      <c r="AX314">
        <f t="shared" si="173"/>
        <v>0</v>
      </c>
      <c r="AY314">
        <f t="shared" si="182"/>
        <v>1</v>
      </c>
      <c r="AZ314">
        <f t="shared" si="183"/>
        <v>0</v>
      </c>
      <c r="BA314" s="4">
        <f t="shared" si="184"/>
        <v>0</v>
      </c>
      <c r="BB314" s="4">
        <f t="shared" si="185"/>
        <v>0</v>
      </c>
      <c r="BC314" s="4">
        <f t="shared" si="186"/>
        <v>0</v>
      </c>
      <c r="BD314" s="4">
        <f t="shared" si="187"/>
        <v>0</v>
      </c>
      <c r="BE314" s="4">
        <f t="shared" si="188"/>
        <v>0</v>
      </c>
      <c r="BF314" s="4">
        <f t="shared" si="189"/>
        <v>0</v>
      </c>
      <c r="BG314" s="4">
        <f t="shared" si="190"/>
        <v>0</v>
      </c>
      <c r="BH314" s="4">
        <f t="shared" si="191"/>
        <v>0</v>
      </c>
      <c r="BI314" s="4">
        <f t="shared" si="192"/>
        <v>1</v>
      </c>
      <c r="BJ314" s="4">
        <f t="shared" si="193"/>
        <v>0</v>
      </c>
      <c r="BK314" s="4">
        <f t="shared" si="194"/>
        <v>0</v>
      </c>
      <c r="BL314" s="4">
        <f t="shared" si="195"/>
        <v>0</v>
      </c>
      <c r="BM314" s="4">
        <f t="shared" si="196"/>
        <v>0</v>
      </c>
      <c r="BN314" s="4">
        <f t="shared" si="197"/>
        <v>0</v>
      </c>
      <c r="BO314">
        <f>SUMIFS(BH$5:BH314,$AA$5:$AA314,$AA314)</f>
        <v>0</v>
      </c>
      <c r="BP314">
        <f>SUMIFS(BI$5:BI314,$AA$5:$AA314,$AA314)</f>
        <v>2</v>
      </c>
      <c r="BQ314">
        <f>SUMIFS(BJ$5:BJ314,$AA$5:$AA314,$AA314)</f>
        <v>1</v>
      </c>
      <c r="BR314">
        <f>SUMIFS(BK$5:BK314,$AA$5:$AA314,$AA314)</f>
        <v>0</v>
      </c>
      <c r="BS314">
        <f>SUMIFS(BL$5:BL314,$AA$5:$AA314,$AA314)</f>
        <v>0</v>
      </c>
      <c r="BT314">
        <f>SUMIFS(BM$5:BM314,$AA$5:$AA314,$AA314)</f>
        <v>0</v>
      </c>
      <c r="BU314">
        <f>SUMIFS(BN$5:BN314,$AA$5:$AA314,$AA314)</f>
        <v>0</v>
      </c>
      <c r="BV314">
        <f t="shared" si="198"/>
        <v>18</v>
      </c>
      <c r="BW314">
        <f t="shared" si="199"/>
        <v>32</v>
      </c>
      <c r="BX314">
        <f t="shared" si="200"/>
        <v>18</v>
      </c>
      <c r="BY314">
        <f t="shared" si="201"/>
        <v>30</v>
      </c>
      <c r="BZ314">
        <f t="shared" si="202"/>
        <v>26</v>
      </c>
      <c r="CA314">
        <f t="shared" si="203"/>
        <v>26</v>
      </c>
      <c r="CB314">
        <f t="shared" si="204"/>
        <v>0</v>
      </c>
      <c r="CC314">
        <f t="shared" si="205"/>
        <v>2</v>
      </c>
      <c r="CD314">
        <f t="shared" si="206"/>
        <v>32</v>
      </c>
      <c r="CE314" t="str">
        <f>IFERROR(VLOOKUP($AA314,'Tuyến và nhân viên'!$I:$O,7,0),"")</f>
        <v>Trần Văn Khanh</v>
      </c>
      <c r="CF314">
        <f t="shared" si="207"/>
        <v>2</v>
      </c>
      <c r="CG314">
        <f t="shared" si="208"/>
        <v>1</v>
      </c>
      <c r="CH314">
        <f>COUNTIFS($L314:L314,"x")</f>
        <v>0</v>
      </c>
      <c r="CI314">
        <f>COUNTIFS($L314:M314,"x")</f>
        <v>1</v>
      </c>
      <c r="CJ314">
        <f>COUNTIFS($L314:N314,"x")</f>
        <v>1</v>
      </c>
      <c r="CK314">
        <f>COUNTIFS($L314:O314,"x")</f>
        <v>1</v>
      </c>
      <c r="CL314">
        <f>COUNTIFS($L314:P314,"x")</f>
        <v>1</v>
      </c>
      <c r="CM314">
        <f>COUNTIFS($L314:Q314,"x")</f>
        <v>1</v>
      </c>
      <c r="CN314">
        <f>COUNTIFS($L314:R314,"x")</f>
        <v>1</v>
      </c>
      <c r="CO314" t="str" cm="1">
        <f t="array" ref="CO314">IFERROR(INDEX($CH$4:$CN$4,0,MATCH(1,$CH314:$CN314,0)),"")</f>
        <v>Thứ 3</v>
      </c>
      <c r="CP314" t="str" cm="1">
        <f t="array" ref="CP314">IFERROR(INDEX($CH$4:$CN$4,0,MATCH(2,$CH314:$CN314,0)),"")</f>
        <v/>
      </c>
      <c r="CQ314" t="str">
        <f t="shared" si="209"/>
        <v>Thứ 3</v>
      </c>
      <c r="CR314" t="str">
        <f t="shared" si="174"/>
        <v>F2 - Tuần 1 &amp; 3</v>
      </c>
    </row>
    <row r="315" spans="1:96" x14ac:dyDescent="0.3">
      <c r="A315" s="117" t="s">
        <v>36532</v>
      </c>
      <c r="B315" s="118" t="s">
        <v>33266</v>
      </c>
      <c r="C315" s="118" t="s">
        <v>33267</v>
      </c>
      <c r="D315" s="118" t="s">
        <v>39661</v>
      </c>
      <c r="E315" s="118" t="s">
        <v>39662</v>
      </c>
      <c r="F315" s="118" t="s">
        <v>33506</v>
      </c>
      <c r="G315" s="118" t="s">
        <v>33507</v>
      </c>
      <c r="H315" s="118" t="s">
        <v>33513</v>
      </c>
      <c r="I315" s="118" t="s">
        <v>22</v>
      </c>
      <c r="J315" s="119" t="s">
        <v>39658</v>
      </c>
      <c r="K315" s="119" t="s">
        <v>23</v>
      </c>
      <c r="L315" s="117" t="s">
        <v>23</v>
      </c>
      <c r="M315" s="117" t="s">
        <v>23</v>
      </c>
      <c r="N315" s="117" t="s">
        <v>24</v>
      </c>
      <c r="O315" s="117" t="s">
        <v>23</v>
      </c>
      <c r="P315" s="117" t="s">
        <v>23</v>
      </c>
      <c r="Q315" s="117" t="s">
        <v>23</v>
      </c>
      <c r="R315" s="117" t="s">
        <v>23</v>
      </c>
      <c r="S315" s="117" t="s">
        <v>24</v>
      </c>
      <c r="T315" s="117" t="s">
        <v>24</v>
      </c>
      <c r="U315" s="117" t="s">
        <v>24</v>
      </c>
      <c r="V315" s="117" t="s">
        <v>24</v>
      </c>
      <c r="W315" s="74" t="str">
        <f t="shared" si="175"/>
        <v>x</v>
      </c>
      <c r="X315" s="74" t="str">
        <f t="shared" si="176"/>
        <v/>
      </c>
      <c r="Y315" s="74" t="str">
        <f t="shared" si="177"/>
        <v>x</v>
      </c>
      <c r="Z315" s="74" t="str">
        <f t="shared" si="178"/>
        <v/>
      </c>
      <c r="AA315" t="str">
        <f>VLOOKUP($D315,'Tuyến và nhân viên'!$D:$M,6,0)</f>
        <v>HL00530</v>
      </c>
      <c r="AB315" t="str">
        <f>VLOOKUP($D315,'Tuyến và nhân viên'!$D:$M,7,0)</f>
        <v>Nguyễn Thị Thiên Trang</v>
      </c>
      <c r="AC315" s="16" t="str">
        <f>IFERROR(VLOOKUP($F315,DSKH!$D:$BF,53,0),"")</f>
        <v>F2</v>
      </c>
      <c r="AD315" s="16" t="str">
        <f>IFERROR(VLOOKUP($F315,DSKH!$D:$BF,54,0),"")</f>
        <v>GT</v>
      </c>
      <c r="AE315" s="4">
        <f>SUMIFS('Doanh số khách hàng'!$F:$F,'Doanh số khách hàng'!$A:$A,'Chi tiết tuyến'!$F315)</f>
        <v>0</v>
      </c>
      <c r="AF315" s="16" t="str">
        <f t="shared" si="170"/>
        <v>F4</v>
      </c>
      <c r="AG315" s="16" t="str">
        <f t="shared" si="171"/>
        <v>F2</v>
      </c>
      <c r="AH315" t="b">
        <f t="shared" si="179"/>
        <v>0</v>
      </c>
      <c r="AI315" t="b">
        <f t="shared" si="180"/>
        <v>1</v>
      </c>
      <c r="AJ315">
        <f>IFERROR(VLOOKUP($AC315,Master!$D:$E,2,0),"")</f>
        <v>2</v>
      </c>
      <c r="AK315">
        <f>VLOOKUP($AF315,Master!$D:$E,2,0)</f>
        <v>4</v>
      </c>
      <c r="AL315" s="4">
        <f t="shared" si="181"/>
        <v>0</v>
      </c>
      <c r="AM315" t="str">
        <f>IFERROR(VLOOKUP($F315,DSKH!$D:$BF,31,0),"")</f>
        <v>Tỉnh Cà Mau</v>
      </c>
      <c r="AN315" t="str">
        <f>IFERROR(VLOOKUP($F315,DSKH!$D:$BF,29,0),"")</f>
        <v>Phường Bạc Liêu</v>
      </c>
      <c r="AO315">
        <f>IFERROR(VLOOKUP($F315,DSKH!$D:$BF,52,0),"")</f>
        <v>0</v>
      </c>
      <c r="AP315">
        <f>IF(L315="x",1+COUNTIFS(AP$4:AP314,"&gt;0",$AA$4:$AA314,$AA314),0)</f>
        <v>0</v>
      </c>
      <c r="AQ315">
        <f>IF(M315="x",1+COUNTIFS(AQ$4:AQ314,"&gt;0",$AA$4:$AA314,$AA314),0)</f>
        <v>0</v>
      </c>
      <c r="AR315">
        <f>IF(N315="x",1+COUNTIFS(AR$4:AR314,"&gt;0",$AA$4:$AA314,$AA314),0)</f>
        <v>2</v>
      </c>
      <c r="AS315">
        <f>IF(O315="x",1+COUNTIFS(AS$4:AS314,"&gt;0",$AA$4:$AA314,$AA314),0)</f>
        <v>0</v>
      </c>
      <c r="AT315">
        <f>IF(P315="x",1+COUNTIFS(AT$4:AT314,"&gt;0",$AA$4:$AA314,$AA314),0)</f>
        <v>0</v>
      </c>
      <c r="AU315">
        <f>IF(Q315="x",1+COUNTIFS(AU$4:AU314,"&gt;0",$AA$4:$AA314,$AA314),0)</f>
        <v>0</v>
      </c>
      <c r="AV315">
        <f>IF(R315="x",1+COUNTIFS(AV$4:AV314,"&gt;0",$AA$4:$AA314,$AA314),0)</f>
        <v>0</v>
      </c>
      <c r="AW315">
        <f t="shared" si="172"/>
        <v>1</v>
      </c>
      <c r="AX315">
        <f t="shared" si="173"/>
        <v>0</v>
      </c>
      <c r="AY315">
        <f t="shared" si="182"/>
        <v>1</v>
      </c>
      <c r="AZ315">
        <f t="shared" si="183"/>
        <v>0</v>
      </c>
      <c r="BA315" s="4">
        <f t="shared" si="184"/>
        <v>0</v>
      </c>
      <c r="BB315" s="4">
        <f t="shared" si="185"/>
        <v>0</v>
      </c>
      <c r="BC315" s="4">
        <f t="shared" si="186"/>
        <v>0</v>
      </c>
      <c r="BD315" s="4">
        <f t="shared" si="187"/>
        <v>0</v>
      </c>
      <c r="BE315" s="4">
        <f t="shared" si="188"/>
        <v>0</v>
      </c>
      <c r="BF315" s="4">
        <f t="shared" si="189"/>
        <v>0</v>
      </c>
      <c r="BG315" s="4">
        <f t="shared" si="190"/>
        <v>0</v>
      </c>
      <c r="BH315" s="4">
        <f t="shared" si="191"/>
        <v>0</v>
      </c>
      <c r="BI315" s="4">
        <f t="shared" si="192"/>
        <v>0</v>
      </c>
      <c r="BJ315" s="4">
        <f t="shared" si="193"/>
        <v>1</v>
      </c>
      <c r="BK315" s="4">
        <f t="shared" si="194"/>
        <v>0</v>
      </c>
      <c r="BL315" s="4">
        <f t="shared" si="195"/>
        <v>0</v>
      </c>
      <c r="BM315" s="4">
        <f t="shared" si="196"/>
        <v>0</v>
      </c>
      <c r="BN315" s="4">
        <f t="shared" si="197"/>
        <v>0</v>
      </c>
      <c r="BO315">
        <f>SUMIFS(BH$5:BH315,$AA$5:$AA315,$AA315)</f>
        <v>0</v>
      </c>
      <c r="BP315">
        <f>SUMIFS(BI$5:BI315,$AA$5:$AA315,$AA315)</f>
        <v>2</v>
      </c>
      <c r="BQ315">
        <f>SUMIFS(BJ$5:BJ315,$AA$5:$AA315,$AA315)</f>
        <v>2</v>
      </c>
      <c r="BR315">
        <f>SUMIFS(BK$5:BK315,$AA$5:$AA315,$AA315)</f>
        <v>0</v>
      </c>
      <c r="BS315">
        <f>SUMIFS(BL$5:BL315,$AA$5:$AA315,$AA315)</f>
        <v>0</v>
      </c>
      <c r="BT315">
        <f>SUMIFS(BM$5:BM315,$AA$5:$AA315,$AA315)</f>
        <v>0</v>
      </c>
      <c r="BU315">
        <f>SUMIFS(BN$5:BN315,$AA$5:$AA315,$AA315)</f>
        <v>0</v>
      </c>
      <c r="BV315">
        <f t="shared" si="198"/>
        <v>18</v>
      </c>
      <c r="BW315">
        <f t="shared" si="199"/>
        <v>32</v>
      </c>
      <c r="BX315">
        <f t="shared" si="200"/>
        <v>18</v>
      </c>
      <c r="BY315">
        <f t="shared" si="201"/>
        <v>30</v>
      </c>
      <c r="BZ315">
        <f t="shared" si="202"/>
        <v>26</v>
      </c>
      <c r="CA315">
        <f t="shared" si="203"/>
        <v>26</v>
      </c>
      <c r="CB315">
        <f t="shared" si="204"/>
        <v>0</v>
      </c>
      <c r="CC315">
        <f t="shared" si="205"/>
        <v>2</v>
      </c>
      <c r="CD315">
        <f t="shared" si="206"/>
        <v>18</v>
      </c>
      <c r="CE315" t="str">
        <f>IFERROR(VLOOKUP($AA315,'Tuyến và nhân viên'!$I:$O,7,0),"")</f>
        <v>Trần Văn Khanh</v>
      </c>
      <c r="CF315">
        <f t="shared" si="207"/>
        <v>2</v>
      </c>
      <c r="CG315">
        <f t="shared" si="208"/>
        <v>1</v>
      </c>
      <c r="CH315">
        <f>COUNTIFS($L315:L315,"x")</f>
        <v>0</v>
      </c>
      <c r="CI315">
        <f>COUNTIFS($L315:M315,"x")</f>
        <v>0</v>
      </c>
      <c r="CJ315">
        <f>COUNTIFS($L315:N315,"x")</f>
        <v>1</v>
      </c>
      <c r="CK315">
        <f>COUNTIFS($L315:O315,"x")</f>
        <v>1</v>
      </c>
      <c r="CL315">
        <f>COUNTIFS($L315:P315,"x")</f>
        <v>1</v>
      </c>
      <c r="CM315">
        <f>COUNTIFS($L315:Q315,"x")</f>
        <v>1</v>
      </c>
      <c r="CN315">
        <f>COUNTIFS($L315:R315,"x")</f>
        <v>1</v>
      </c>
      <c r="CO315" t="str" cm="1">
        <f t="array" ref="CO315">IFERROR(INDEX($CH$4:$CN$4,0,MATCH(1,$CH315:$CN315,0)),"")</f>
        <v>Thứ 4</v>
      </c>
      <c r="CP315" t="str" cm="1">
        <f t="array" ref="CP315">IFERROR(INDEX($CH$4:$CN$4,0,MATCH(2,$CH315:$CN315,0)),"")</f>
        <v/>
      </c>
      <c r="CQ315" t="str">
        <f t="shared" si="209"/>
        <v>Thứ 4</v>
      </c>
      <c r="CR315" t="str">
        <f t="shared" si="174"/>
        <v>F2 - Tuần 1 &amp; 3</v>
      </c>
    </row>
    <row r="316" spans="1:96" x14ac:dyDescent="0.3">
      <c r="A316" s="117" t="s">
        <v>36540</v>
      </c>
      <c r="B316" s="118" t="s">
        <v>33266</v>
      </c>
      <c r="C316" s="118" t="s">
        <v>33267</v>
      </c>
      <c r="D316" s="118" t="s">
        <v>39661</v>
      </c>
      <c r="E316" s="118" t="s">
        <v>39662</v>
      </c>
      <c r="F316" s="118" t="s">
        <v>33558</v>
      </c>
      <c r="G316" s="118" t="s">
        <v>33559</v>
      </c>
      <c r="H316" s="118" t="s">
        <v>33563</v>
      </c>
      <c r="I316" s="118" t="s">
        <v>22</v>
      </c>
      <c r="J316" s="119" t="s">
        <v>39658</v>
      </c>
      <c r="K316" s="119" t="s">
        <v>23</v>
      </c>
      <c r="L316" s="117" t="s">
        <v>23</v>
      </c>
      <c r="M316" s="117" t="s">
        <v>23</v>
      </c>
      <c r="N316" s="117" t="s">
        <v>23</v>
      </c>
      <c r="O316" s="117" t="s">
        <v>23</v>
      </c>
      <c r="P316" s="117" t="s">
        <v>23</v>
      </c>
      <c r="Q316" s="117" t="s">
        <v>24</v>
      </c>
      <c r="R316" s="117" t="s">
        <v>23</v>
      </c>
      <c r="S316" s="117" t="s">
        <v>24</v>
      </c>
      <c r="T316" s="117" t="s">
        <v>24</v>
      </c>
      <c r="U316" s="117" t="s">
        <v>24</v>
      </c>
      <c r="V316" s="117" t="s">
        <v>24</v>
      </c>
      <c r="W316" s="74" t="str">
        <f t="shared" si="175"/>
        <v>x</v>
      </c>
      <c r="X316" s="74" t="str">
        <f t="shared" si="176"/>
        <v/>
      </c>
      <c r="Y316" s="74" t="str">
        <f t="shared" si="177"/>
        <v>x</v>
      </c>
      <c r="Z316" s="74" t="str">
        <f t="shared" si="178"/>
        <v/>
      </c>
      <c r="AA316" t="str">
        <f>VLOOKUP($D316,'Tuyến và nhân viên'!$D:$M,6,0)</f>
        <v>HL00530</v>
      </c>
      <c r="AB316" t="str">
        <f>VLOOKUP($D316,'Tuyến và nhân viên'!$D:$M,7,0)</f>
        <v>Nguyễn Thị Thiên Trang</v>
      </c>
      <c r="AC316" s="16" t="str">
        <f>IFERROR(VLOOKUP($F316,DSKH!$D:$BF,53,0),"")</f>
        <v>F2</v>
      </c>
      <c r="AD316" s="16" t="str">
        <f>IFERROR(VLOOKUP($F316,DSKH!$D:$BF,54,0),"")</f>
        <v>GT</v>
      </c>
      <c r="AE316" s="4">
        <f>SUMIFS('Doanh số khách hàng'!$F:$F,'Doanh số khách hàng'!$A:$A,'Chi tiết tuyến'!$F316)</f>
        <v>0</v>
      </c>
      <c r="AF316" s="16" t="str">
        <f t="shared" si="170"/>
        <v>F4</v>
      </c>
      <c r="AG316" s="16" t="str">
        <f t="shared" si="171"/>
        <v>F2</v>
      </c>
      <c r="AH316" t="b">
        <f t="shared" si="179"/>
        <v>0</v>
      </c>
      <c r="AI316" t="b">
        <f t="shared" si="180"/>
        <v>1</v>
      </c>
      <c r="AJ316">
        <f>IFERROR(VLOOKUP($AC316,Master!$D:$E,2,0),"")</f>
        <v>2</v>
      </c>
      <c r="AK316">
        <f>VLOOKUP($AF316,Master!$D:$E,2,0)</f>
        <v>4</v>
      </c>
      <c r="AL316" s="4">
        <f t="shared" si="181"/>
        <v>0</v>
      </c>
      <c r="AM316" t="str">
        <f>IFERROR(VLOOKUP($F316,DSKH!$D:$BF,31,0),"")</f>
        <v>Tỉnh Cà Mau</v>
      </c>
      <c r="AN316" t="str">
        <f>IFERROR(VLOOKUP($F316,DSKH!$D:$BF,29,0),"")</f>
        <v>Phường Bạc Liêu</v>
      </c>
      <c r="AO316">
        <f>IFERROR(VLOOKUP($F316,DSKH!$D:$BF,52,0),"")</f>
        <v>0</v>
      </c>
      <c r="AP316">
        <f>IF(L316="x",1+COUNTIFS(AP$4:AP315,"&gt;0",$AA$4:$AA315,$AA315),0)</f>
        <v>0</v>
      </c>
      <c r="AQ316">
        <f>IF(M316="x",1+COUNTIFS(AQ$4:AQ315,"&gt;0",$AA$4:$AA315,$AA315),0)</f>
        <v>0</v>
      </c>
      <c r="AR316">
        <f>IF(N316="x",1+COUNTIFS(AR$4:AR315,"&gt;0",$AA$4:$AA315,$AA315),0)</f>
        <v>0</v>
      </c>
      <c r="AS316">
        <f>IF(O316="x",1+COUNTIFS(AS$4:AS315,"&gt;0",$AA$4:$AA315,$AA315),0)</f>
        <v>0</v>
      </c>
      <c r="AT316">
        <f>IF(P316="x",1+COUNTIFS(AT$4:AT315,"&gt;0",$AA$4:$AA315,$AA315),0)</f>
        <v>0</v>
      </c>
      <c r="AU316">
        <f>IF(Q316="x",1+COUNTIFS(AU$4:AU315,"&gt;0",$AA$4:$AA315,$AA315),0)</f>
        <v>2</v>
      </c>
      <c r="AV316">
        <f>IF(R316="x",1+COUNTIFS(AV$4:AV315,"&gt;0",$AA$4:$AA315,$AA315),0)</f>
        <v>0</v>
      </c>
      <c r="AW316">
        <f t="shared" si="172"/>
        <v>1</v>
      </c>
      <c r="AX316">
        <f t="shared" si="173"/>
        <v>0</v>
      </c>
      <c r="AY316">
        <f t="shared" si="182"/>
        <v>1</v>
      </c>
      <c r="AZ316">
        <f t="shared" si="183"/>
        <v>0</v>
      </c>
      <c r="BA316" s="4">
        <f t="shared" si="184"/>
        <v>0</v>
      </c>
      <c r="BB316" s="4">
        <f t="shared" si="185"/>
        <v>0</v>
      </c>
      <c r="BC316" s="4">
        <f t="shared" si="186"/>
        <v>0</v>
      </c>
      <c r="BD316" s="4">
        <f t="shared" si="187"/>
        <v>0</v>
      </c>
      <c r="BE316" s="4">
        <f t="shared" si="188"/>
        <v>0</v>
      </c>
      <c r="BF316" s="4">
        <f t="shared" si="189"/>
        <v>0</v>
      </c>
      <c r="BG316" s="4">
        <f t="shared" si="190"/>
        <v>0</v>
      </c>
      <c r="BH316" s="4">
        <f t="shared" si="191"/>
        <v>0</v>
      </c>
      <c r="BI316" s="4">
        <f t="shared" si="192"/>
        <v>0</v>
      </c>
      <c r="BJ316" s="4">
        <f t="shared" si="193"/>
        <v>0</v>
      </c>
      <c r="BK316" s="4">
        <f t="shared" si="194"/>
        <v>0</v>
      </c>
      <c r="BL316" s="4">
        <f t="shared" si="195"/>
        <v>0</v>
      </c>
      <c r="BM316" s="4">
        <f t="shared" si="196"/>
        <v>1</v>
      </c>
      <c r="BN316" s="4">
        <f t="shared" si="197"/>
        <v>0</v>
      </c>
      <c r="BO316">
        <f>SUMIFS(BH$5:BH316,$AA$5:$AA316,$AA316)</f>
        <v>0</v>
      </c>
      <c r="BP316">
        <f>SUMIFS(BI$5:BI316,$AA$5:$AA316,$AA316)</f>
        <v>2</v>
      </c>
      <c r="BQ316">
        <f>SUMIFS(BJ$5:BJ316,$AA$5:$AA316,$AA316)</f>
        <v>2</v>
      </c>
      <c r="BR316">
        <f>SUMIFS(BK$5:BK316,$AA$5:$AA316,$AA316)</f>
        <v>0</v>
      </c>
      <c r="BS316">
        <f>SUMIFS(BL$5:BL316,$AA$5:$AA316,$AA316)</f>
        <v>0</v>
      </c>
      <c r="BT316">
        <f>SUMIFS(BM$5:BM316,$AA$5:$AA316,$AA316)</f>
        <v>1</v>
      </c>
      <c r="BU316">
        <f>SUMIFS(BN$5:BN316,$AA$5:$AA316,$AA316)</f>
        <v>0</v>
      </c>
      <c r="BV316">
        <f t="shared" si="198"/>
        <v>18</v>
      </c>
      <c r="BW316">
        <f t="shared" si="199"/>
        <v>32</v>
      </c>
      <c r="BX316">
        <f t="shared" si="200"/>
        <v>18</v>
      </c>
      <c r="BY316">
        <f t="shared" si="201"/>
        <v>30</v>
      </c>
      <c r="BZ316">
        <f t="shared" si="202"/>
        <v>26</v>
      </c>
      <c r="CA316">
        <f t="shared" si="203"/>
        <v>26</v>
      </c>
      <c r="CB316">
        <f t="shared" si="204"/>
        <v>0</v>
      </c>
      <c r="CC316">
        <f t="shared" si="205"/>
        <v>1</v>
      </c>
      <c r="CD316">
        <f t="shared" si="206"/>
        <v>26</v>
      </c>
      <c r="CE316" t="str">
        <f>IFERROR(VLOOKUP($AA316,'Tuyến và nhân viên'!$I:$O,7,0),"")</f>
        <v>Trần Văn Khanh</v>
      </c>
      <c r="CF316">
        <f t="shared" si="207"/>
        <v>2</v>
      </c>
      <c r="CG316">
        <f t="shared" si="208"/>
        <v>1</v>
      </c>
      <c r="CH316">
        <f>COUNTIFS($L316:L316,"x")</f>
        <v>0</v>
      </c>
      <c r="CI316">
        <f>COUNTIFS($L316:M316,"x")</f>
        <v>0</v>
      </c>
      <c r="CJ316">
        <f>COUNTIFS($L316:N316,"x")</f>
        <v>0</v>
      </c>
      <c r="CK316">
        <f>COUNTIFS($L316:O316,"x")</f>
        <v>0</v>
      </c>
      <c r="CL316">
        <f>COUNTIFS($L316:P316,"x")</f>
        <v>0</v>
      </c>
      <c r="CM316">
        <f>COUNTIFS($L316:Q316,"x")</f>
        <v>1</v>
      </c>
      <c r="CN316">
        <f>COUNTIFS($L316:R316,"x")</f>
        <v>1</v>
      </c>
      <c r="CO316" t="str" cm="1">
        <f t="array" ref="CO316">IFERROR(INDEX($CH$4:$CN$4,0,MATCH(1,$CH316:$CN316,0)),"")</f>
        <v>Thứ 7</v>
      </c>
      <c r="CP316" t="str" cm="1">
        <f t="array" ref="CP316">IFERROR(INDEX($CH$4:$CN$4,0,MATCH(2,$CH316:$CN316,0)),"")</f>
        <v/>
      </c>
      <c r="CQ316" t="str">
        <f t="shared" si="209"/>
        <v>Thứ 7</v>
      </c>
      <c r="CR316" t="str">
        <f t="shared" si="174"/>
        <v>F2 - Tuần 1 &amp; 3</v>
      </c>
    </row>
    <row r="317" spans="1:96" x14ac:dyDescent="0.3">
      <c r="A317" s="117" t="s">
        <v>36548</v>
      </c>
      <c r="B317" s="118" t="s">
        <v>33266</v>
      </c>
      <c r="C317" s="118" t="s">
        <v>33267</v>
      </c>
      <c r="D317" s="118" t="s">
        <v>39661</v>
      </c>
      <c r="E317" s="118" t="s">
        <v>39662</v>
      </c>
      <c r="F317" s="118" t="s">
        <v>33568</v>
      </c>
      <c r="G317" s="118" t="s">
        <v>33569</v>
      </c>
      <c r="H317" s="118" t="s">
        <v>33575</v>
      </c>
      <c r="I317" s="118" t="s">
        <v>22</v>
      </c>
      <c r="J317" s="119" t="s">
        <v>39658</v>
      </c>
      <c r="K317" s="119" t="s">
        <v>23</v>
      </c>
      <c r="L317" s="117" t="s">
        <v>23</v>
      </c>
      <c r="M317" s="117" t="s">
        <v>24</v>
      </c>
      <c r="N317" s="117" t="s">
        <v>23</v>
      </c>
      <c r="O317" s="117" t="s">
        <v>23</v>
      </c>
      <c r="P317" s="117" t="s">
        <v>23</v>
      </c>
      <c r="Q317" s="117" t="s">
        <v>23</v>
      </c>
      <c r="R317" s="117" t="s">
        <v>23</v>
      </c>
      <c r="S317" s="117" t="s">
        <v>24</v>
      </c>
      <c r="T317" s="117" t="s">
        <v>24</v>
      </c>
      <c r="U317" s="117" t="s">
        <v>24</v>
      </c>
      <c r="V317" s="117" t="s">
        <v>24</v>
      </c>
      <c r="W317" s="74" t="str">
        <f t="shared" si="175"/>
        <v>x</v>
      </c>
      <c r="X317" s="74" t="str">
        <f t="shared" si="176"/>
        <v/>
      </c>
      <c r="Y317" s="74" t="str">
        <f t="shared" si="177"/>
        <v>x</v>
      </c>
      <c r="Z317" s="74" t="str">
        <f t="shared" si="178"/>
        <v/>
      </c>
      <c r="AA317" t="str">
        <f>VLOOKUP($D317,'Tuyến và nhân viên'!$D:$M,6,0)</f>
        <v>HL00530</v>
      </c>
      <c r="AB317" t="str">
        <f>VLOOKUP($D317,'Tuyến và nhân viên'!$D:$M,7,0)</f>
        <v>Nguyễn Thị Thiên Trang</v>
      </c>
      <c r="AC317" s="16" t="str">
        <f>IFERROR(VLOOKUP($F317,DSKH!$D:$BF,53,0),"")</f>
        <v>F2</v>
      </c>
      <c r="AD317" s="16" t="str">
        <f>IFERROR(VLOOKUP($F317,DSKH!$D:$BF,54,0),"")</f>
        <v>GT</v>
      </c>
      <c r="AE317" s="4">
        <f>SUMIFS('Doanh số khách hàng'!$F:$F,'Doanh số khách hàng'!$A:$A,'Chi tiết tuyến'!$F317)</f>
        <v>0</v>
      </c>
      <c r="AF317" s="16" t="str">
        <f t="shared" si="170"/>
        <v>F4</v>
      </c>
      <c r="AG317" s="16" t="str">
        <f t="shared" si="171"/>
        <v>F2</v>
      </c>
      <c r="AH317" t="b">
        <f t="shared" si="179"/>
        <v>0</v>
      </c>
      <c r="AI317" t="b">
        <f t="shared" si="180"/>
        <v>1</v>
      </c>
      <c r="AJ317">
        <f>IFERROR(VLOOKUP($AC317,Master!$D:$E,2,0),"")</f>
        <v>2</v>
      </c>
      <c r="AK317">
        <f>VLOOKUP($AF317,Master!$D:$E,2,0)</f>
        <v>4</v>
      </c>
      <c r="AL317" s="4">
        <f t="shared" si="181"/>
        <v>0</v>
      </c>
      <c r="AM317" t="str">
        <f>IFERROR(VLOOKUP($F317,DSKH!$D:$BF,31,0),"")</f>
        <v>Tỉnh Cà Mau</v>
      </c>
      <c r="AN317" t="str">
        <f>IFERROR(VLOOKUP($F317,DSKH!$D:$BF,29,0),"")</f>
        <v>Phường Bạc Liêu</v>
      </c>
      <c r="AO317">
        <f>IFERROR(VLOOKUP($F317,DSKH!$D:$BF,52,0),"")</f>
        <v>0</v>
      </c>
      <c r="AP317">
        <f>IF(L317="x",1+COUNTIFS(AP$4:AP316,"&gt;0",$AA$4:$AA316,$AA316),0)</f>
        <v>0</v>
      </c>
      <c r="AQ317">
        <f>IF(M317="x",1+COUNTIFS(AQ$4:AQ316,"&gt;0",$AA$4:$AA316,$AA316),0)</f>
        <v>3</v>
      </c>
      <c r="AR317">
        <f>IF(N317="x",1+COUNTIFS(AR$4:AR316,"&gt;0",$AA$4:$AA316,$AA316),0)</f>
        <v>0</v>
      </c>
      <c r="AS317">
        <f>IF(O317="x",1+COUNTIFS(AS$4:AS316,"&gt;0",$AA$4:$AA316,$AA316),0)</f>
        <v>0</v>
      </c>
      <c r="AT317">
        <f>IF(P317="x",1+COUNTIFS(AT$4:AT316,"&gt;0",$AA$4:$AA316,$AA316),0)</f>
        <v>0</v>
      </c>
      <c r="AU317">
        <f>IF(Q317="x",1+COUNTIFS(AU$4:AU316,"&gt;0",$AA$4:$AA316,$AA316),0)</f>
        <v>0</v>
      </c>
      <c r="AV317">
        <f>IF(R317="x",1+COUNTIFS(AV$4:AV316,"&gt;0",$AA$4:$AA316,$AA316),0)</f>
        <v>0</v>
      </c>
      <c r="AW317">
        <f t="shared" si="172"/>
        <v>1</v>
      </c>
      <c r="AX317">
        <f t="shared" si="173"/>
        <v>0</v>
      </c>
      <c r="AY317">
        <f t="shared" si="182"/>
        <v>1</v>
      </c>
      <c r="AZ317">
        <f t="shared" si="183"/>
        <v>0</v>
      </c>
      <c r="BA317" s="4">
        <f t="shared" si="184"/>
        <v>0</v>
      </c>
      <c r="BB317" s="4">
        <f t="shared" si="185"/>
        <v>0</v>
      </c>
      <c r="BC317" s="4">
        <f t="shared" si="186"/>
        <v>0</v>
      </c>
      <c r="BD317" s="4">
        <f t="shared" si="187"/>
        <v>0</v>
      </c>
      <c r="BE317" s="4">
        <f t="shared" si="188"/>
        <v>0</v>
      </c>
      <c r="BF317" s="4">
        <f t="shared" si="189"/>
        <v>0</v>
      </c>
      <c r="BG317" s="4">
        <f t="shared" si="190"/>
        <v>0</v>
      </c>
      <c r="BH317" s="4">
        <f t="shared" si="191"/>
        <v>0</v>
      </c>
      <c r="BI317" s="4">
        <f t="shared" si="192"/>
        <v>1</v>
      </c>
      <c r="BJ317" s="4">
        <f t="shared" si="193"/>
        <v>0</v>
      </c>
      <c r="BK317" s="4">
        <f t="shared" si="194"/>
        <v>0</v>
      </c>
      <c r="BL317" s="4">
        <f t="shared" si="195"/>
        <v>0</v>
      </c>
      <c r="BM317" s="4">
        <f t="shared" si="196"/>
        <v>0</v>
      </c>
      <c r="BN317" s="4">
        <f t="shared" si="197"/>
        <v>0</v>
      </c>
      <c r="BO317">
        <f>SUMIFS(BH$5:BH317,$AA$5:$AA317,$AA317)</f>
        <v>0</v>
      </c>
      <c r="BP317">
        <f>SUMIFS(BI$5:BI317,$AA$5:$AA317,$AA317)</f>
        <v>3</v>
      </c>
      <c r="BQ317">
        <f>SUMIFS(BJ$5:BJ317,$AA$5:$AA317,$AA317)</f>
        <v>2</v>
      </c>
      <c r="BR317">
        <f>SUMIFS(BK$5:BK317,$AA$5:$AA317,$AA317)</f>
        <v>0</v>
      </c>
      <c r="BS317">
        <f>SUMIFS(BL$5:BL317,$AA$5:$AA317,$AA317)</f>
        <v>0</v>
      </c>
      <c r="BT317">
        <f>SUMIFS(BM$5:BM317,$AA$5:$AA317,$AA317)</f>
        <v>1</v>
      </c>
      <c r="BU317">
        <f>SUMIFS(BN$5:BN317,$AA$5:$AA317,$AA317)</f>
        <v>0</v>
      </c>
      <c r="BV317">
        <f t="shared" si="198"/>
        <v>18</v>
      </c>
      <c r="BW317">
        <f t="shared" si="199"/>
        <v>32</v>
      </c>
      <c r="BX317">
        <f t="shared" si="200"/>
        <v>18</v>
      </c>
      <c r="BY317">
        <f t="shared" si="201"/>
        <v>30</v>
      </c>
      <c r="BZ317">
        <f t="shared" si="202"/>
        <v>26</v>
      </c>
      <c r="CA317">
        <f t="shared" si="203"/>
        <v>26</v>
      </c>
      <c r="CB317">
        <f t="shared" si="204"/>
        <v>0</v>
      </c>
      <c r="CC317">
        <f t="shared" si="205"/>
        <v>3</v>
      </c>
      <c r="CD317">
        <f t="shared" si="206"/>
        <v>32</v>
      </c>
      <c r="CE317" t="str">
        <f>IFERROR(VLOOKUP($AA317,'Tuyến và nhân viên'!$I:$O,7,0),"")</f>
        <v>Trần Văn Khanh</v>
      </c>
      <c r="CF317">
        <f t="shared" si="207"/>
        <v>2</v>
      </c>
      <c r="CG317">
        <f t="shared" si="208"/>
        <v>1</v>
      </c>
      <c r="CH317">
        <f>COUNTIFS($L317:L317,"x")</f>
        <v>0</v>
      </c>
      <c r="CI317">
        <f>COUNTIFS($L317:M317,"x")</f>
        <v>1</v>
      </c>
      <c r="CJ317">
        <f>COUNTIFS($L317:N317,"x")</f>
        <v>1</v>
      </c>
      <c r="CK317">
        <f>COUNTIFS($L317:O317,"x")</f>
        <v>1</v>
      </c>
      <c r="CL317">
        <f>COUNTIFS($L317:P317,"x")</f>
        <v>1</v>
      </c>
      <c r="CM317">
        <f>COUNTIFS($L317:Q317,"x")</f>
        <v>1</v>
      </c>
      <c r="CN317">
        <f>COUNTIFS($L317:R317,"x")</f>
        <v>1</v>
      </c>
      <c r="CO317" t="str" cm="1">
        <f t="array" ref="CO317">IFERROR(INDEX($CH$4:$CN$4,0,MATCH(1,$CH317:$CN317,0)),"")</f>
        <v>Thứ 3</v>
      </c>
      <c r="CP317" t="str" cm="1">
        <f t="array" ref="CP317">IFERROR(INDEX($CH$4:$CN$4,0,MATCH(2,$CH317:$CN317,0)),"")</f>
        <v/>
      </c>
      <c r="CQ317" t="str">
        <f t="shared" si="209"/>
        <v>Thứ 3</v>
      </c>
      <c r="CR317" t="str">
        <f t="shared" si="174"/>
        <v>F2 - Tuần 1 &amp; 3</v>
      </c>
    </row>
    <row r="318" spans="1:96" x14ac:dyDescent="0.3">
      <c r="A318" s="117" t="s">
        <v>36558</v>
      </c>
      <c r="B318" s="118" t="s">
        <v>33266</v>
      </c>
      <c r="C318" s="118" t="s">
        <v>33267</v>
      </c>
      <c r="D318" s="118" t="s">
        <v>39661</v>
      </c>
      <c r="E318" s="118" t="s">
        <v>39662</v>
      </c>
      <c r="F318" s="118" t="s">
        <v>33593</v>
      </c>
      <c r="G318" s="118" t="s">
        <v>33594</v>
      </c>
      <c r="H318" s="118" t="s">
        <v>33598</v>
      </c>
      <c r="I318" s="118" t="s">
        <v>22</v>
      </c>
      <c r="J318" s="119" t="s">
        <v>39658</v>
      </c>
      <c r="K318" s="119" t="s">
        <v>23</v>
      </c>
      <c r="L318" s="117" t="s">
        <v>23</v>
      </c>
      <c r="M318" s="117" t="s">
        <v>23</v>
      </c>
      <c r="N318" s="117" t="s">
        <v>23</v>
      </c>
      <c r="O318" s="117" t="s">
        <v>23</v>
      </c>
      <c r="P318" s="117" t="s">
        <v>24</v>
      </c>
      <c r="Q318" s="117" t="s">
        <v>23</v>
      </c>
      <c r="R318" s="117" t="s">
        <v>23</v>
      </c>
      <c r="S318" s="117" t="s">
        <v>24</v>
      </c>
      <c r="T318" s="117" t="s">
        <v>24</v>
      </c>
      <c r="U318" s="117" t="s">
        <v>24</v>
      </c>
      <c r="V318" s="117" t="s">
        <v>24</v>
      </c>
      <c r="W318" s="74" t="str">
        <f t="shared" si="175"/>
        <v>x</v>
      </c>
      <c r="X318" s="74" t="str">
        <f t="shared" si="176"/>
        <v/>
      </c>
      <c r="Y318" s="74" t="str">
        <f t="shared" si="177"/>
        <v>x</v>
      </c>
      <c r="Z318" s="74" t="str">
        <f t="shared" si="178"/>
        <v/>
      </c>
      <c r="AA318" t="str">
        <f>VLOOKUP($D318,'Tuyến và nhân viên'!$D:$M,6,0)</f>
        <v>HL00530</v>
      </c>
      <c r="AB318" t="str">
        <f>VLOOKUP($D318,'Tuyến và nhân viên'!$D:$M,7,0)</f>
        <v>Nguyễn Thị Thiên Trang</v>
      </c>
      <c r="AC318" s="16" t="str">
        <f>IFERROR(VLOOKUP($F318,DSKH!$D:$BF,53,0),"")</f>
        <v>F2</v>
      </c>
      <c r="AD318" s="16" t="str">
        <f>IFERROR(VLOOKUP($F318,DSKH!$D:$BF,54,0),"")</f>
        <v>GT</v>
      </c>
      <c r="AE318" s="4">
        <f>SUMIFS('Doanh số khách hàng'!$F:$F,'Doanh số khách hàng'!$A:$A,'Chi tiết tuyến'!$F318)</f>
        <v>0</v>
      </c>
      <c r="AF318" s="16" t="str">
        <f t="shared" si="170"/>
        <v>F4</v>
      </c>
      <c r="AG318" s="16" t="str">
        <f t="shared" si="171"/>
        <v>F2</v>
      </c>
      <c r="AH318" t="b">
        <f t="shared" si="179"/>
        <v>0</v>
      </c>
      <c r="AI318" t="b">
        <f t="shared" si="180"/>
        <v>1</v>
      </c>
      <c r="AJ318">
        <f>IFERROR(VLOOKUP($AC318,Master!$D:$E,2,0),"")</f>
        <v>2</v>
      </c>
      <c r="AK318">
        <f>VLOOKUP($AF318,Master!$D:$E,2,0)</f>
        <v>4</v>
      </c>
      <c r="AL318" s="4">
        <f t="shared" si="181"/>
        <v>0</v>
      </c>
      <c r="AM318" t="str">
        <f>IFERROR(VLOOKUP($F318,DSKH!$D:$BF,31,0),"")</f>
        <v>Tỉnh Cà Mau</v>
      </c>
      <c r="AN318" t="str">
        <f>IFERROR(VLOOKUP($F318,DSKH!$D:$BF,29,0),"")</f>
        <v>Xã Vĩnh Mỹ</v>
      </c>
      <c r="AO318">
        <f>IFERROR(VLOOKUP($F318,DSKH!$D:$BF,52,0),"")</f>
        <v>0</v>
      </c>
      <c r="AP318">
        <f>IF(L318="x",1+COUNTIFS(AP$4:AP317,"&gt;0",$AA$4:$AA317,$AA317),0)</f>
        <v>0</v>
      </c>
      <c r="AQ318">
        <f>IF(M318="x",1+COUNTIFS(AQ$4:AQ317,"&gt;0",$AA$4:$AA317,$AA317),0)</f>
        <v>0</v>
      </c>
      <c r="AR318">
        <f>IF(N318="x",1+COUNTIFS(AR$4:AR317,"&gt;0",$AA$4:$AA317,$AA317),0)</f>
        <v>0</v>
      </c>
      <c r="AS318">
        <f>IF(O318="x",1+COUNTIFS(AS$4:AS317,"&gt;0",$AA$4:$AA317,$AA317),0)</f>
        <v>0</v>
      </c>
      <c r="AT318">
        <f>IF(P318="x",1+COUNTIFS(AT$4:AT317,"&gt;0",$AA$4:$AA317,$AA317),0)</f>
        <v>1</v>
      </c>
      <c r="AU318">
        <f>IF(Q318="x",1+COUNTIFS(AU$4:AU317,"&gt;0",$AA$4:$AA317,$AA317),0)</f>
        <v>0</v>
      </c>
      <c r="AV318">
        <f>IF(R318="x",1+COUNTIFS(AV$4:AV317,"&gt;0",$AA$4:$AA317,$AA317),0)</f>
        <v>0</v>
      </c>
      <c r="AW318">
        <f t="shared" si="172"/>
        <v>1</v>
      </c>
      <c r="AX318">
        <f t="shared" si="173"/>
        <v>0</v>
      </c>
      <c r="AY318">
        <f t="shared" si="182"/>
        <v>1</v>
      </c>
      <c r="AZ318">
        <f t="shared" si="183"/>
        <v>0</v>
      </c>
      <c r="BA318" s="4">
        <f t="shared" si="184"/>
        <v>0</v>
      </c>
      <c r="BB318" s="4">
        <f t="shared" si="185"/>
        <v>0</v>
      </c>
      <c r="BC318" s="4">
        <f t="shared" si="186"/>
        <v>0</v>
      </c>
      <c r="BD318" s="4">
        <f t="shared" si="187"/>
        <v>0</v>
      </c>
      <c r="BE318" s="4">
        <f t="shared" si="188"/>
        <v>0</v>
      </c>
      <c r="BF318" s="4">
        <f t="shared" si="189"/>
        <v>0</v>
      </c>
      <c r="BG318" s="4">
        <f t="shared" si="190"/>
        <v>0</v>
      </c>
      <c r="BH318" s="4">
        <f t="shared" si="191"/>
        <v>0</v>
      </c>
      <c r="BI318" s="4">
        <f t="shared" si="192"/>
        <v>0</v>
      </c>
      <c r="BJ318" s="4">
        <f t="shared" si="193"/>
        <v>0</v>
      </c>
      <c r="BK318" s="4">
        <f t="shared" si="194"/>
        <v>0</v>
      </c>
      <c r="BL318" s="4">
        <f t="shared" si="195"/>
        <v>1</v>
      </c>
      <c r="BM318" s="4">
        <f t="shared" si="196"/>
        <v>0</v>
      </c>
      <c r="BN318" s="4">
        <f t="shared" si="197"/>
        <v>0</v>
      </c>
      <c r="BO318">
        <f>SUMIFS(BH$5:BH318,$AA$5:$AA318,$AA318)</f>
        <v>0</v>
      </c>
      <c r="BP318">
        <f>SUMIFS(BI$5:BI318,$AA$5:$AA318,$AA318)</f>
        <v>3</v>
      </c>
      <c r="BQ318">
        <f>SUMIFS(BJ$5:BJ318,$AA$5:$AA318,$AA318)</f>
        <v>2</v>
      </c>
      <c r="BR318">
        <f>SUMIFS(BK$5:BK318,$AA$5:$AA318,$AA318)</f>
        <v>0</v>
      </c>
      <c r="BS318">
        <f>SUMIFS(BL$5:BL318,$AA$5:$AA318,$AA318)</f>
        <v>1</v>
      </c>
      <c r="BT318">
        <f>SUMIFS(BM$5:BM318,$AA$5:$AA318,$AA318)</f>
        <v>1</v>
      </c>
      <c r="BU318">
        <f>SUMIFS(BN$5:BN318,$AA$5:$AA318,$AA318)</f>
        <v>0</v>
      </c>
      <c r="BV318">
        <f t="shared" si="198"/>
        <v>18</v>
      </c>
      <c r="BW318">
        <f t="shared" si="199"/>
        <v>32</v>
      </c>
      <c r="BX318">
        <f t="shared" si="200"/>
        <v>18</v>
      </c>
      <c r="BY318">
        <f t="shared" si="201"/>
        <v>30</v>
      </c>
      <c r="BZ318">
        <f t="shared" si="202"/>
        <v>26</v>
      </c>
      <c r="CA318">
        <f t="shared" si="203"/>
        <v>26</v>
      </c>
      <c r="CB318">
        <f t="shared" si="204"/>
        <v>0</v>
      </c>
      <c r="CC318">
        <f t="shared" si="205"/>
        <v>1</v>
      </c>
      <c r="CD318">
        <f t="shared" si="206"/>
        <v>26</v>
      </c>
      <c r="CE318" t="str">
        <f>IFERROR(VLOOKUP($AA318,'Tuyến và nhân viên'!$I:$O,7,0),"")</f>
        <v>Trần Văn Khanh</v>
      </c>
      <c r="CF318">
        <f t="shared" si="207"/>
        <v>2</v>
      </c>
      <c r="CG318">
        <f t="shared" si="208"/>
        <v>1</v>
      </c>
      <c r="CH318">
        <f>COUNTIFS($L318:L318,"x")</f>
        <v>0</v>
      </c>
      <c r="CI318">
        <f>COUNTIFS($L318:M318,"x")</f>
        <v>0</v>
      </c>
      <c r="CJ318">
        <f>COUNTIFS($L318:N318,"x")</f>
        <v>0</v>
      </c>
      <c r="CK318">
        <f>COUNTIFS($L318:O318,"x")</f>
        <v>0</v>
      </c>
      <c r="CL318">
        <f>COUNTIFS($L318:P318,"x")</f>
        <v>1</v>
      </c>
      <c r="CM318">
        <f>COUNTIFS($L318:Q318,"x")</f>
        <v>1</v>
      </c>
      <c r="CN318">
        <f>COUNTIFS($L318:R318,"x")</f>
        <v>1</v>
      </c>
      <c r="CO318" t="str" cm="1">
        <f t="array" ref="CO318">IFERROR(INDEX($CH$4:$CN$4,0,MATCH(1,$CH318:$CN318,0)),"")</f>
        <v>Thứ 6</v>
      </c>
      <c r="CP318" t="str" cm="1">
        <f t="array" ref="CP318">IFERROR(INDEX($CH$4:$CN$4,0,MATCH(2,$CH318:$CN318,0)),"")</f>
        <v/>
      </c>
      <c r="CQ318" t="str">
        <f t="shared" si="209"/>
        <v>Thứ 6</v>
      </c>
      <c r="CR318" t="str">
        <f t="shared" si="174"/>
        <v>F2 - Tuần 1 &amp; 3</v>
      </c>
    </row>
    <row r="319" spans="1:96" x14ac:dyDescent="0.3">
      <c r="A319" s="117" t="s">
        <v>36568</v>
      </c>
      <c r="B319" s="118" t="s">
        <v>33266</v>
      </c>
      <c r="C319" s="118" t="s">
        <v>33267</v>
      </c>
      <c r="D319" s="118" t="s">
        <v>39661</v>
      </c>
      <c r="E319" s="118" t="s">
        <v>39662</v>
      </c>
      <c r="F319" s="118" t="s">
        <v>33604</v>
      </c>
      <c r="G319" s="118" t="s">
        <v>33605</v>
      </c>
      <c r="H319" s="118" t="s">
        <v>33610</v>
      </c>
      <c r="I319" s="118" t="s">
        <v>22</v>
      </c>
      <c r="J319" s="119" t="s">
        <v>39658</v>
      </c>
      <c r="K319" s="119" t="s">
        <v>23</v>
      </c>
      <c r="L319" s="117" t="s">
        <v>23</v>
      </c>
      <c r="M319" s="117" t="s">
        <v>23</v>
      </c>
      <c r="N319" s="117" t="s">
        <v>23</v>
      </c>
      <c r="O319" s="117" t="s">
        <v>24</v>
      </c>
      <c r="P319" s="117" t="s">
        <v>23</v>
      </c>
      <c r="Q319" s="117" t="s">
        <v>23</v>
      </c>
      <c r="R319" s="117" t="s">
        <v>23</v>
      </c>
      <c r="S319" s="117" t="s">
        <v>24</v>
      </c>
      <c r="T319" s="117" t="s">
        <v>24</v>
      </c>
      <c r="U319" s="117" t="s">
        <v>24</v>
      </c>
      <c r="V319" s="117" t="s">
        <v>24</v>
      </c>
      <c r="W319" s="74" t="str">
        <f t="shared" si="175"/>
        <v>x</v>
      </c>
      <c r="X319" s="74" t="str">
        <f t="shared" si="176"/>
        <v/>
      </c>
      <c r="Y319" s="74" t="str">
        <f t="shared" si="177"/>
        <v>x</v>
      </c>
      <c r="Z319" s="74" t="str">
        <f t="shared" si="178"/>
        <v/>
      </c>
      <c r="AA319" t="str">
        <f>VLOOKUP($D319,'Tuyến và nhân viên'!$D:$M,6,0)</f>
        <v>HL00530</v>
      </c>
      <c r="AB319" t="str">
        <f>VLOOKUP($D319,'Tuyến và nhân viên'!$D:$M,7,0)</f>
        <v>Nguyễn Thị Thiên Trang</v>
      </c>
      <c r="AC319" s="16" t="str">
        <f>IFERROR(VLOOKUP($F319,DSKH!$D:$BF,53,0),"")</f>
        <v>F2</v>
      </c>
      <c r="AD319" s="16" t="str">
        <f>IFERROR(VLOOKUP($F319,DSKH!$D:$BF,54,0),"")</f>
        <v>GT</v>
      </c>
      <c r="AE319" s="4">
        <f>SUMIFS('Doanh số khách hàng'!$F:$F,'Doanh số khách hàng'!$A:$A,'Chi tiết tuyến'!$F319)</f>
        <v>0</v>
      </c>
      <c r="AF319" s="16" t="str">
        <f t="shared" si="170"/>
        <v>F4</v>
      </c>
      <c r="AG319" s="16" t="str">
        <f t="shared" si="171"/>
        <v>F2</v>
      </c>
      <c r="AH319" t="b">
        <f t="shared" si="179"/>
        <v>0</v>
      </c>
      <c r="AI319" t="b">
        <f t="shared" si="180"/>
        <v>1</v>
      </c>
      <c r="AJ319">
        <f>IFERROR(VLOOKUP($AC319,Master!$D:$E,2,0),"")</f>
        <v>2</v>
      </c>
      <c r="AK319">
        <f>VLOOKUP($AF319,Master!$D:$E,2,0)</f>
        <v>4</v>
      </c>
      <c r="AL319" s="4">
        <f t="shared" si="181"/>
        <v>0</v>
      </c>
      <c r="AM319" t="str">
        <f>IFERROR(VLOOKUP($F319,DSKH!$D:$BF,31,0),"")</f>
        <v>Tỉnh Cà Mau</v>
      </c>
      <c r="AN319" t="str">
        <f>IFERROR(VLOOKUP($F319,DSKH!$D:$BF,29,0),"")</f>
        <v>Xã Phong Thạnh</v>
      </c>
      <c r="AO319">
        <f>IFERROR(VLOOKUP($F319,DSKH!$D:$BF,52,0),"")</f>
        <v>0</v>
      </c>
      <c r="AP319">
        <f>IF(L319="x",1+COUNTIFS(AP$4:AP318,"&gt;0",$AA$4:$AA318,$AA318),0)</f>
        <v>0</v>
      </c>
      <c r="AQ319">
        <f>IF(M319="x",1+COUNTIFS(AQ$4:AQ318,"&gt;0",$AA$4:$AA318,$AA318),0)</f>
        <v>0</v>
      </c>
      <c r="AR319">
        <f>IF(N319="x",1+COUNTIFS(AR$4:AR318,"&gt;0",$AA$4:$AA318,$AA318),0)</f>
        <v>0</v>
      </c>
      <c r="AS319">
        <f>IF(O319="x",1+COUNTIFS(AS$4:AS318,"&gt;0",$AA$4:$AA318,$AA318),0)</f>
        <v>1</v>
      </c>
      <c r="AT319">
        <f>IF(P319="x",1+COUNTIFS(AT$4:AT318,"&gt;0",$AA$4:$AA318,$AA318),0)</f>
        <v>0</v>
      </c>
      <c r="AU319">
        <f>IF(Q319="x",1+COUNTIFS(AU$4:AU318,"&gt;0",$AA$4:$AA318,$AA318),0)</f>
        <v>0</v>
      </c>
      <c r="AV319">
        <f>IF(R319="x",1+COUNTIFS(AV$4:AV318,"&gt;0",$AA$4:$AA318,$AA318),0)</f>
        <v>0</v>
      </c>
      <c r="AW319">
        <f t="shared" si="172"/>
        <v>1</v>
      </c>
      <c r="AX319">
        <f t="shared" si="173"/>
        <v>0</v>
      </c>
      <c r="AY319">
        <f t="shared" si="182"/>
        <v>1</v>
      </c>
      <c r="AZ319">
        <f t="shared" si="183"/>
        <v>0</v>
      </c>
      <c r="BA319" s="4">
        <f t="shared" si="184"/>
        <v>0</v>
      </c>
      <c r="BB319" s="4">
        <f t="shared" si="185"/>
        <v>0</v>
      </c>
      <c r="BC319" s="4">
        <f t="shared" si="186"/>
        <v>0</v>
      </c>
      <c r="BD319" s="4">
        <f t="shared" si="187"/>
        <v>0</v>
      </c>
      <c r="BE319" s="4">
        <f t="shared" si="188"/>
        <v>0</v>
      </c>
      <c r="BF319" s="4">
        <f t="shared" si="189"/>
        <v>0</v>
      </c>
      <c r="BG319" s="4">
        <f t="shared" si="190"/>
        <v>0</v>
      </c>
      <c r="BH319" s="4">
        <f t="shared" si="191"/>
        <v>0</v>
      </c>
      <c r="BI319" s="4">
        <f t="shared" si="192"/>
        <v>0</v>
      </c>
      <c r="BJ319" s="4">
        <f t="shared" si="193"/>
        <v>0</v>
      </c>
      <c r="BK319" s="4">
        <f t="shared" si="194"/>
        <v>1</v>
      </c>
      <c r="BL319" s="4">
        <f t="shared" si="195"/>
        <v>0</v>
      </c>
      <c r="BM319" s="4">
        <f t="shared" si="196"/>
        <v>0</v>
      </c>
      <c r="BN319" s="4">
        <f t="shared" si="197"/>
        <v>0</v>
      </c>
      <c r="BO319">
        <f>SUMIFS(BH$5:BH319,$AA$5:$AA319,$AA319)</f>
        <v>0</v>
      </c>
      <c r="BP319">
        <f>SUMIFS(BI$5:BI319,$AA$5:$AA319,$AA319)</f>
        <v>3</v>
      </c>
      <c r="BQ319">
        <f>SUMIFS(BJ$5:BJ319,$AA$5:$AA319,$AA319)</f>
        <v>2</v>
      </c>
      <c r="BR319">
        <f>SUMIFS(BK$5:BK319,$AA$5:$AA319,$AA319)</f>
        <v>1</v>
      </c>
      <c r="BS319">
        <f>SUMIFS(BL$5:BL319,$AA$5:$AA319,$AA319)</f>
        <v>1</v>
      </c>
      <c r="BT319">
        <f>SUMIFS(BM$5:BM319,$AA$5:$AA319,$AA319)</f>
        <v>1</v>
      </c>
      <c r="BU319">
        <f>SUMIFS(BN$5:BN319,$AA$5:$AA319,$AA319)</f>
        <v>0</v>
      </c>
      <c r="BV319">
        <f t="shared" si="198"/>
        <v>18</v>
      </c>
      <c r="BW319">
        <f t="shared" si="199"/>
        <v>32</v>
      </c>
      <c r="BX319">
        <f t="shared" si="200"/>
        <v>18</v>
      </c>
      <c r="BY319">
        <f t="shared" si="201"/>
        <v>30</v>
      </c>
      <c r="BZ319">
        <f t="shared" si="202"/>
        <v>26</v>
      </c>
      <c r="CA319">
        <f t="shared" si="203"/>
        <v>26</v>
      </c>
      <c r="CB319">
        <f t="shared" si="204"/>
        <v>0</v>
      </c>
      <c r="CC319">
        <f t="shared" si="205"/>
        <v>1</v>
      </c>
      <c r="CD319">
        <f t="shared" si="206"/>
        <v>30</v>
      </c>
      <c r="CE319" t="str">
        <f>IFERROR(VLOOKUP($AA319,'Tuyến và nhân viên'!$I:$O,7,0),"")</f>
        <v>Trần Văn Khanh</v>
      </c>
      <c r="CF319">
        <f t="shared" si="207"/>
        <v>2</v>
      </c>
      <c r="CG319">
        <f t="shared" si="208"/>
        <v>1</v>
      </c>
      <c r="CH319">
        <f>COUNTIFS($L319:L319,"x")</f>
        <v>0</v>
      </c>
      <c r="CI319">
        <f>COUNTIFS($L319:M319,"x")</f>
        <v>0</v>
      </c>
      <c r="CJ319">
        <f>COUNTIFS($L319:N319,"x")</f>
        <v>0</v>
      </c>
      <c r="CK319">
        <f>COUNTIFS($L319:O319,"x")</f>
        <v>1</v>
      </c>
      <c r="CL319">
        <f>COUNTIFS($L319:P319,"x")</f>
        <v>1</v>
      </c>
      <c r="CM319">
        <f>COUNTIFS($L319:Q319,"x")</f>
        <v>1</v>
      </c>
      <c r="CN319">
        <f>COUNTIFS($L319:R319,"x")</f>
        <v>1</v>
      </c>
      <c r="CO319" t="str" cm="1">
        <f t="array" ref="CO319">IFERROR(INDEX($CH$4:$CN$4,0,MATCH(1,$CH319:$CN319,0)),"")</f>
        <v>Thứ 5</v>
      </c>
      <c r="CP319" t="str" cm="1">
        <f t="array" ref="CP319">IFERROR(INDEX($CH$4:$CN$4,0,MATCH(2,$CH319:$CN319,0)),"")</f>
        <v/>
      </c>
      <c r="CQ319" t="str">
        <f t="shared" si="209"/>
        <v>Thứ 5</v>
      </c>
      <c r="CR319" t="str">
        <f t="shared" si="174"/>
        <v>F2 - Tuần 1 &amp; 3</v>
      </c>
    </row>
    <row r="320" spans="1:96" x14ac:dyDescent="0.3">
      <c r="A320" s="117" t="s">
        <v>36577</v>
      </c>
      <c r="B320" s="118" t="s">
        <v>33266</v>
      </c>
      <c r="C320" s="118" t="s">
        <v>33267</v>
      </c>
      <c r="D320" s="118" t="s">
        <v>39661</v>
      </c>
      <c r="E320" s="118" t="s">
        <v>39662</v>
      </c>
      <c r="F320" s="118" t="s">
        <v>33626</v>
      </c>
      <c r="G320" s="118" t="s">
        <v>33627</v>
      </c>
      <c r="H320" s="118" t="s">
        <v>33634</v>
      </c>
      <c r="I320" s="118" t="s">
        <v>22</v>
      </c>
      <c r="J320" s="119" t="s">
        <v>39658</v>
      </c>
      <c r="K320" s="119" t="s">
        <v>23</v>
      </c>
      <c r="L320" s="117" t="s">
        <v>23</v>
      </c>
      <c r="M320" s="117" t="s">
        <v>23</v>
      </c>
      <c r="N320" s="117" t="s">
        <v>23</v>
      </c>
      <c r="O320" s="117" t="s">
        <v>24</v>
      </c>
      <c r="P320" s="117" t="s">
        <v>23</v>
      </c>
      <c r="Q320" s="117" t="s">
        <v>23</v>
      </c>
      <c r="R320" s="117" t="s">
        <v>23</v>
      </c>
      <c r="S320" s="117" t="s">
        <v>24</v>
      </c>
      <c r="T320" s="117" t="s">
        <v>24</v>
      </c>
      <c r="U320" s="117" t="s">
        <v>24</v>
      </c>
      <c r="V320" s="117" t="s">
        <v>24</v>
      </c>
      <c r="W320" s="74" t="str">
        <f t="shared" si="175"/>
        <v>x</v>
      </c>
      <c r="X320" s="74" t="str">
        <f t="shared" si="176"/>
        <v/>
      </c>
      <c r="Y320" s="74" t="str">
        <f t="shared" si="177"/>
        <v>x</v>
      </c>
      <c r="Z320" s="74" t="str">
        <f t="shared" si="178"/>
        <v/>
      </c>
      <c r="AA320" t="str">
        <f>VLOOKUP($D320,'Tuyến và nhân viên'!$D:$M,6,0)</f>
        <v>HL00530</v>
      </c>
      <c r="AB320" t="str">
        <f>VLOOKUP($D320,'Tuyến và nhân viên'!$D:$M,7,0)</f>
        <v>Nguyễn Thị Thiên Trang</v>
      </c>
      <c r="AC320" s="16" t="str">
        <f>IFERROR(VLOOKUP($F320,DSKH!$D:$BF,53,0),"")</f>
        <v>F2</v>
      </c>
      <c r="AD320" s="16" t="str">
        <f>IFERROR(VLOOKUP($F320,DSKH!$D:$BF,54,0),"")</f>
        <v>GT</v>
      </c>
      <c r="AE320" s="4">
        <f>SUMIFS('Doanh số khách hàng'!$F:$F,'Doanh số khách hàng'!$A:$A,'Chi tiết tuyến'!$F320)</f>
        <v>0</v>
      </c>
      <c r="AF320" s="16" t="str">
        <f t="shared" si="170"/>
        <v>F4</v>
      </c>
      <c r="AG320" s="16" t="str">
        <f t="shared" si="171"/>
        <v>F2</v>
      </c>
      <c r="AH320" t="b">
        <f t="shared" si="179"/>
        <v>0</v>
      </c>
      <c r="AI320" t="b">
        <f t="shared" si="180"/>
        <v>1</v>
      </c>
      <c r="AJ320">
        <f>IFERROR(VLOOKUP($AC320,Master!$D:$E,2,0),"")</f>
        <v>2</v>
      </c>
      <c r="AK320">
        <f>VLOOKUP($AF320,Master!$D:$E,2,0)</f>
        <v>4</v>
      </c>
      <c r="AL320" s="4">
        <f t="shared" si="181"/>
        <v>0</v>
      </c>
      <c r="AM320" t="str">
        <f>IFERROR(VLOOKUP($F320,DSKH!$D:$BF,31,0),"")</f>
        <v>Tỉnh Cà Mau</v>
      </c>
      <c r="AN320" t="str">
        <f>IFERROR(VLOOKUP($F320,DSKH!$D:$BF,29,0),"")</f>
        <v>Xã Vĩnh Phước</v>
      </c>
      <c r="AO320">
        <f>IFERROR(VLOOKUP($F320,DSKH!$D:$BF,52,0),"")</f>
        <v>0</v>
      </c>
      <c r="AP320">
        <f>IF(L320="x",1+COUNTIFS(AP$4:AP319,"&gt;0",$AA$4:$AA319,$AA319),0)</f>
        <v>0</v>
      </c>
      <c r="AQ320">
        <f>IF(M320="x",1+COUNTIFS(AQ$4:AQ319,"&gt;0",$AA$4:$AA319,$AA319),0)</f>
        <v>0</v>
      </c>
      <c r="AR320">
        <f>IF(N320="x",1+COUNTIFS(AR$4:AR319,"&gt;0",$AA$4:$AA319,$AA319),0)</f>
        <v>0</v>
      </c>
      <c r="AS320">
        <f>IF(O320="x",1+COUNTIFS(AS$4:AS319,"&gt;0",$AA$4:$AA319,$AA319),0)</f>
        <v>2</v>
      </c>
      <c r="AT320">
        <f>IF(P320="x",1+COUNTIFS(AT$4:AT319,"&gt;0",$AA$4:$AA319,$AA319),0)</f>
        <v>0</v>
      </c>
      <c r="AU320">
        <f>IF(Q320="x",1+COUNTIFS(AU$4:AU319,"&gt;0",$AA$4:$AA319,$AA319),0)</f>
        <v>0</v>
      </c>
      <c r="AV320">
        <f>IF(R320="x",1+COUNTIFS(AV$4:AV319,"&gt;0",$AA$4:$AA319,$AA319),0)</f>
        <v>0</v>
      </c>
      <c r="AW320">
        <f t="shared" si="172"/>
        <v>1</v>
      </c>
      <c r="AX320">
        <f t="shared" si="173"/>
        <v>0</v>
      </c>
      <c r="AY320">
        <f t="shared" si="182"/>
        <v>1</v>
      </c>
      <c r="AZ320">
        <f t="shared" si="183"/>
        <v>0</v>
      </c>
      <c r="BA320" s="4">
        <f t="shared" si="184"/>
        <v>0</v>
      </c>
      <c r="BB320" s="4">
        <f t="shared" si="185"/>
        <v>0</v>
      </c>
      <c r="BC320" s="4">
        <f t="shared" si="186"/>
        <v>0</v>
      </c>
      <c r="BD320" s="4">
        <f t="shared" si="187"/>
        <v>0</v>
      </c>
      <c r="BE320" s="4">
        <f t="shared" si="188"/>
        <v>0</v>
      </c>
      <c r="BF320" s="4">
        <f t="shared" si="189"/>
        <v>0</v>
      </c>
      <c r="BG320" s="4">
        <f t="shared" si="190"/>
        <v>0</v>
      </c>
      <c r="BH320" s="4">
        <f t="shared" si="191"/>
        <v>0</v>
      </c>
      <c r="BI320" s="4">
        <f t="shared" si="192"/>
        <v>0</v>
      </c>
      <c r="BJ320" s="4">
        <f t="shared" si="193"/>
        <v>0</v>
      </c>
      <c r="BK320" s="4">
        <f t="shared" si="194"/>
        <v>1</v>
      </c>
      <c r="BL320" s="4">
        <f t="shared" si="195"/>
        <v>0</v>
      </c>
      <c r="BM320" s="4">
        <f t="shared" si="196"/>
        <v>0</v>
      </c>
      <c r="BN320" s="4">
        <f t="shared" si="197"/>
        <v>0</v>
      </c>
      <c r="BO320">
        <f>SUMIFS(BH$5:BH320,$AA$5:$AA320,$AA320)</f>
        <v>0</v>
      </c>
      <c r="BP320">
        <f>SUMIFS(BI$5:BI320,$AA$5:$AA320,$AA320)</f>
        <v>3</v>
      </c>
      <c r="BQ320">
        <f>SUMIFS(BJ$5:BJ320,$AA$5:$AA320,$AA320)</f>
        <v>2</v>
      </c>
      <c r="BR320">
        <f>SUMIFS(BK$5:BK320,$AA$5:$AA320,$AA320)</f>
        <v>2</v>
      </c>
      <c r="BS320">
        <f>SUMIFS(BL$5:BL320,$AA$5:$AA320,$AA320)</f>
        <v>1</v>
      </c>
      <c r="BT320">
        <f>SUMIFS(BM$5:BM320,$AA$5:$AA320,$AA320)</f>
        <v>1</v>
      </c>
      <c r="BU320">
        <f>SUMIFS(BN$5:BN320,$AA$5:$AA320,$AA320)</f>
        <v>0</v>
      </c>
      <c r="BV320">
        <f t="shared" si="198"/>
        <v>18</v>
      </c>
      <c r="BW320">
        <f t="shared" si="199"/>
        <v>32</v>
      </c>
      <c r="BX320">
        <f t="shared" si="200"/>
        <v>18</v>
      </c>
      <c r="BY320">
        <f t="shared" si="201"/>
        <v>30</v>
      </c>
      <c r="BZ320">
        <f t="shared" si="202"/>
        <v>26</v>
      </c>
      <c r="CA320">
        <f t="shared" si="203"/>
        <v>26</v>
      </c>
      <c r="CB320">
        <f t="shared" si="204"/>
        <v>0</v>
      </c>
      <c r="CC320">
        <f t="shared" si="205"/>
        <v>2</v>
      </c>
      <c r="CD320">
        <f t="shared" si="206"/>
        <v>30</v>
      </c>
      <c r="CE320" t="str">
        <f>IFERROR(VLOOKUP($AA320,'Tuyến và nhân viên'!$I:$O,7,0),"")</f>
        <v>Trần Văn Khanh</v>
      </c>
      <c r="CF320">
        <f t="shared" si="207"/>
        <v>2</v>
      </c>
      <c r="CG320">
        <f t="shared" si="208"/>
        <v>1</v>
      </c>
      <c r="CH320">
        <f>COUNTIFS($L320:L320,"x")</f>
        <v>0</v>
      </c>
      <c r="CI320">
        <f>COUNTIFS($L320:M320,"x")</f>
        <v>0</v>
      </c>
      <c r="CJ320">
        <f>COUNTIFS($L320:N320,"x")</f>
        <v>0</v>
      </c>
      <c r="CK320">
        <f>COUNTIFS($L320:O320,"x")</f>
        <v>1</v>
      </c>
      <c r="CL320">
        <f>COUNTIFS($L320:P320,"x")</f>
        <v>1</v>
      </c>
      <c r="CM320">
        <f>COUNTIFS($L320:Q320,"x")</f>
        <v>1</v>
      </c>
      <c r="CN320">
        <f>COUNTIFS($L320:R320,"x")</f>
        <v>1</v>
      </c>
      <c r="CO320" t="str" cm="1">
        <f t="array" ref="CO320">IFERROR(INDEX($CH$4:$CN$4,0,MATCH(1,$CH320:$CN320,0)),"")</f>
        <v>Thứ 5</v>
      </c>
      <c r="CP320" t="str" cm="1">
        <f t="array" ref="CP320">IFERROR(INDEX($CH$4:$CN$4,0,MATCH(2,$CH320:$CN320,0)),"")</f>
        <v/>
      </c>
      <c r="CQ320" t="str">
        <f t="shared" si="209"/>
        <v>Thứ 5</v>
      </c>
      <c r="CR320" t="str">
        <f t="shared" si="174"/>
        <v>F2 - Tuần 1 &amp; 3</v>
      </c>
    </row>
    <row r="321" spans="1:96" x14ac:dyDescent="0.3">
      <c r="A321" s="117" t="s">
        <v>36587</v>
      </c>
      <c r="B321" s="118" t="s">
        <v>33266</v>
      </c>
      <c r="C321" s="118" t="s">
        <v>33267</v>
      </c>
      <c r="D321" s="118" t="s">
        <v>39661</v>
      </c>
      <c r="E321" s="118" t="s">
        <v>39662</v>
      </c>
      <c r="F321" s="118" t="s">
        <v>33674</v>
      </c>
      <c r="G321" s="118" t="s">
        <v>33675</v>
      </c>
      <c r="H321" s="118" t="s">
        <v>33680</v>
      </c>
      <c r="I321" s="118" t="s">
        <v>22</v>
      </c>
      <c r="J321" s="119" t="s">
        <v>39658</v>
      </c>
      <c r="K321" s="119" t="s">
        <v>23</v>
      </c>
      <c r="L321" s="117" t="s">
        <v>23</v>
      </c>
      <c r="M321" s="117" t="s">
        <v>23</v>
      </c>
      <c r="N321" s="117" t="s">
        <v>23</v>
      </c>
      <c r="O321" s="117" t="s">
        <v>23</v>
      </c>
      <c r="P321" s="117" t="s">
        <v>23</v>
      </c>
      <c r="Q321" s="117" t="s">
        <v>24</v>
      </c>
      <c r="R321" s="117" t="s">
        <v>23</v>
      </c>
      <c r="S321" s="117" t="s">
        <v>24</v>
      </c>
      <c r="T321" s="117" t="s">
        <v>24</v>
      </c>
      <c r="U321" s="117" t="s">
        <v>24</v>
      </c>
      <c r="V321" s="117" t="s">
        <v>24</v>
      </c>
      <c r="W321" s="74" t="str">
        <f t="shared" si="175"/>
        <v>x</v>
      </c>
      <c r="X321" s="74" t="str">
        <f t="shared" si="176"/>
        <v/>
      </c>
      <c r="Y321" s="74" t="str">
        <f t="shared" si="177"/>
        <v>x</v>
      </c>
      <c r="Z321" s="74" t="str">
        <f t="shared" si="178"/>
        <v/>
      </c>
      <c r="AA321" t="str">
        <f>VLOOKUP($D321,'Tuyến và nhân viên'!$D:$M,6,0)</f>
        <v>HL00530</v>
      </c>
      <c r="AB321" t="str">
        <f>VLOOKUP($D321,'Tuyến và nhân viên'!$D:$M,7,0)</f>
        <v>Nguyễn Thị Thiên Trang</v>
      </c>
      <c r="AC321" s="16" t="str">
        <f>IFERROR(VLOOKUP($F321,DSKH!$D:$BF,53,0),"")</f>
        <v>F2</v>
      </c>
      <c r="AD321" s="16" t="str">
        <f>IFERROR(VLOOKUP($F321,DSKH!$D:$BF,54,0),"")</f>
        <v>GT</v>
      </c>
      <c r="AE321" s="4">
        <f>SUMIFS('Doanh số khách hàng'!$F:$F,'Doanh số khách hàng'!$A:$A,'Chi tiết tuyến'!$F321)</f>
        <v>0</v>
      </c>
      <c r="AF321" s="16" t="str">
        <f t="shared" si="170"/>
        <v>F4</v>
      </c>
      <c r="AG321" s="16" t="str">
        <f t="shared" si="171"/>
        <v>F2</v>
      </c>
      <c r="AH321" t="b">
        <f t="shared" si="179"/>
        <v>0</v>
      </c>
      <c r="AI321" t="b">
        <f t="shared" si="180"/>
        <v>1</v>
      </c>
      <c r="AJ321">
        <f>IFERROR(VLOOKUP($AC321,Master!$D:$E,2,0),"")</f>
        <v>2</v>
      </c>
      <c r="AK321">
        <f>VLOOKUP($AF321,Master!$D:$E,2,0)</f>
        <v>4</v>
      </c>
      <c r="AL321" s="4">
        <f t="shared" si="181"/>
        <v>0</v>
      </c>
      <c r="AM321" t="str">
        <f>IFERROR(VLOOKUP($F321,DSKH!$D:$BF,31,0),"")</f>
        <v>Tỉnh Cà Mau</v>
      </c>
      <c r="AN321" t="str">
        <f>IFERROR(VLOOKUP($F321,DSKH!$D:$BF,29,0),"")</f>
        <v>Phường Bạc Liêu</v>
      </c>
      <c r="AO321">
        <f>IFERROR(VLOOKUP($F321,DSKH!$D:$BF,52,0),"")</f>
        <v>0</v>
      </c>
      <c r="AP321">
        <f>IF(L321="x",1+COUNTIFS(AP$4:AP320,"&gt;0",$AA$4:$AA320,$AA320),0)</f>
        <v>0</v>
      </c>
      <c r="AQ321">
        <f>IF(M321="x",1+COUNTIFS(AQ$4:AQ320,"&gt;0",$AA$4:$AA320,$AA320),0)</f>
        <v>0</v>
      </c>
      <c r="AR321">
        <f>IF(N321="x",1+COUNTIFS(AR$4:AR320,"&gt;0",$AA$4:$AA320,$AA320),0)</f>
        <v>0</v>
      </c>
      <c r="AS321">
        <f>IF(O321="x",1+COUNTIFS(AS$4:AS320,"&gt;0",$AA$4:$AA320,$AA320),0)</f>
        <v>0</v>
      </c>
      <c r="AT321">
        <f>IF(P321="x",1+COUNTIFS(AT$4:AT320,"&gt;0",$AA$4:$AA320,$AA320),0)</f>
        <v>0</v>
      </c>
      <c r="AU321">
        <f>IF(Q321="x",1+COUNTIFS(AU$4:AU320,"&gt;0",$AA$4:$AA320,$AA320),0)</f>
        <v>3</v>
      </c>
      <c r="AV321">
        <f>IF(R321="x",1+COUNTIFS(AV$4:AV320,"&gt;0",$AA$4:$AA320,$AA320),0)</f>
        <v>0</v>
      </c>
      <c r="AW321">
        <f t="shared" si="172"/>
        <v>1</v>
      </c>
      <c r="AX321">
        <f t="shared" si="173"/>
        <v>0</v>
      </c>
      <c r="AY321">
        <f t="shared" si="182"/>
        <v>1</v>
      </c>
      <c r="AZ321">
        <f t="shared" si="183"/>
        <v>0</v>
      </c>
      <c r="BA321" s="4">
        <f t="shared" si="184"/>
        <v>0</v>
      </c>
      <c r="BB321" s="4">
        <f t="shared" si="185"/>
        <v>0</v>
      </c>
      <c r="BC321" s="4">
        <f t="shared" si="186"/>
        <v>0</v>
      </c>
      <c r="BD321" s="4">
        <f t="shared" si="187"/>
        <v>0</v>
      </c>
      <c r="BE321" s="4">
        <f t="shared" si="188"/>
        <v>0</v>
      </c>
      <c r="BF321" s="4">
        <f t="shared" si="189"/>
        <v>0</v>
      </c>
      <c r="BG321" s="4">
        <f t="shared" si="190"/>
        <v>0</v>
      </c>
      <c r="BH321" s="4">
        <f t="shared" si="191"/>
        <v>0</v>
      </c>
      <c r="BI321" s="4">
        <f t="shared" si="192"/>
        <v>0</v>
      </c>
      <c r="BJ321" s="4">
        <f t="shared" si="193"/>
        <v>0</v>
      </c>
      <c r="BK321" s="4">
        <f t="shared" si="194"/>
        <v>0</v>
      </c>
      <c r="BL321" s="4">
        <f t="shared" si="195"/>
        <v>0</v>
      </c>
      <c r="BM321" s="4">
        <f t="shared" si="196"/>
        <v>1</v>
      </c>
      <c r="BN321" s="4">
        <f t="shared" si="197"/>
        <v>0</v>
      </c>
      <c r="BO321">
        <f>SUMIFS(BH$5:BH321,$AA$5:$AA321,$AA321)</f>
        <v>0</v>
      </c>
      <c r="BP321">
        <f>SUMIFS(BI$5:BI321,$AA$5:$AA321,$AA321)</f>
        <v>3</v>
      </c>
      <c r="BQ321">
        <f>SUMIFS(BJ$5:BJ321,$AA$5:$AA321,$AA321)</f>
        <v>2</v>
      </c>
      <c r="BR321">
        <f>SUMIFS(BK$5:BK321,$AA$5:$AA321,$AA321)</f>
        <v>2</v>
      </c>
      <c r="BS321">
        <f>SUMIFS(BL$5:BL321,$AA$5:$AA321,$AA321)</f>
        <v>1</v>
      </c>
      <c r="BT321">
        <f>SUMIFS(BM$5:BM321,$AA$5:$AA321,$AA321)</f>
        <v>2</v>
      </c>
      <c r="BU321">
        <f>SUMIFS(BN$5:BN321,$AA$5:$AA321,$AA321)</f>
        <v>0</v>
      </c>
      <c r="BV321">
        <f t="shared" si="198"/>
        <v>18</v>
      </c>
      <c r="BW321">
        <f t="shared" si="199"/>
        <v>32</v>
      </c>
      <c r="BX321">
        <f t="shared" si="200"/>
        <v>18</v>
      </c>
      <c r="BY321">
        <f t="shared" si="201"/>
        <v>30</v>
      </c>
      <c r="BZ321">
        <f t="shared" si="202"/>
        <v>26</v>
      </c>
      <c r="CA321">
        <f t="shared" si="203"/>
        <v>26</v>
      </c>
      <c r="CB321">
        <f t="shared" si="204"/>
        <v>0</v>
      </c>
      <c r="CC321">
        <f t="shared" si="205"/>
        <v>2</v>
      </c>
      <c r="CD321">
        <f t="shared" si="206"/>
        <v>26</v>
      </c>
      <c r="CE321" t="str">
        <f>IFERROR(VLOOKUP($AA321,'Tuyến và nhân viên'!$I:$O,7,0),"")</f>
        <v>Trần Văn Khanh</v>
      </c>
      <c r="CF321">
        <f t="shared" si="207"/>
        <v>2</v>
      </c>
      <c r="CG321">
        <f t="shared" si="208"/>
        <v>1</v>
      </c>
      <c r="CH321">
        <f>COUNTIFS($L321:L321,"x")</f>
        <v>0</v>
      </c>
      <c r="CI321">
        <f>COUNTIFS($L321:M321,"x")</f>
        <v>0</v>
      </c>
      <c r="CJ321">
        <f>COUNTIFS($L321:N321,"x")</f>
        <v>0</v>
      </c>
      <c r="CK321">
        <f>COUNTIFS($L321:O321,"x")</f>
        <v>0</v>
      </c>
      <c r="CL321">
        <f>COUNTIFS($L321:P321,"x")</f>
        <v>0</v>
      </c>
      <c r="CM321">
        <f>COUNTIFS($L321:Q321,"x")</f>
        <v>1</v>
      </c>
      <c r="CN321">
        <f>COUNTIFS($L321:R321,"x")</f>
        <v>1</v>
      </c>
      <c r="CO321" t="str" cm="1">
        <f t="array" ref="CO321">IFERROR(INDEX($CH$4:$CN$4,0,MATCH(1,$CH321:$CN321,0)),"")</f>
        <v>Thứ 7</v>
      </c>
      <c r="CP321" t="str" cm="1">
        <f t="array" ref="CP321">IFERROR(INDEX($CH$4:$CN$4,0,MATCH(2,$CH321:$CN321,0)),"")</f>
        <v/>
      </c>
      <c r="CQ321" t="str">
        <f t="shared" si="209"/>
        <v>Thứ 7</v>
      </c>
      <c r="CR321" t="str">
        <f t="shared" si="174"/>
        <v>F2 - Tuần 1 &amp; 3</v>
      </c>
    </row>
    <row r="322" spans="1:96" x14ac:dyDescent="0.3">
      <c r="A322" s="117" t="s">
        <v>36598</v>
      </c>
      <c r="B322" s="118" t="s">
        <v>33266</v>
      </c>
      <c r="C322" s="118" t="s">
        <v>33267</v>
      </c>
      <c r="D322" s="118" t="s">
        <v>39661</v>
      </c>
      <c r="E322" s="118" t="s">
        <v>39662</v>
      </c>
      <c r="F322" s="118" t="s">
        <v>33697</v>
      </c>
      <c r="G322" s="118" t="s">
        <v>33698</v>
      </c>
      <c r="H322" s="118" t="s">
        <v>33704</v>
      </c>
      <c r="I322" s="118" t="s">
        <v>22</v>
      </c>
      <c r="J322" s="119" t="s">
        <v>39658</v>
      </c>
      <c r="K322" s="119" t="s">
        <v>23</v>
      </c>
      <c r="L322" s="117" t="s">
        <v>23</v>
      </c>
      <c r="M322" s="117" t="s">
        <v>23</v>
      </c>
      <c r="N322" s="117" t="s">
        <v>24</v>
      </c>
      <c r="O322" s="117" t="s">
        <v>23</v>
      </c>
      <c r="P322" s="117" t="s">
        <v>23</v>
      </c>
      <c r="Q322" s="117" t="s">
        <v>23</v>
      </c>
      <c r="R322" s="117" t="s">
        <v>23</v>
      </c>
      <c r="S322" s="117" t="s">
        <v>24</v>
      </c>
      <c r="T322" s="117" t="s">
        <v>24</v>
      </c>
      <c r="U322" s="117" t="s">
        <v>24</v>
      </c>
      <c r="V322" s="117" t="s">
        <v>24</v>
      </c>
      <c r="W322" s="74" t="str">
        <f t="shared" si="175"/>
        <v>x</v>
      </c>
      <c r="X322" s="74" t="str">
        <f t="shared" si="176"/>
        <v/>
      </c>
      <c r="Y322" s="74" t="str">
        <f t="shared" si="177"/>
        <v>x</v>
      </c>
      <c r="Z322" s="74" t="str">
        <f t="shared" si="178"/>
        <v/>
      </c>
      <c r="AA322" t="str">
        <f>VLOOKUP($D322,'Tuyến và nhân viên'!$D:$M,6,0)</f>
        <v>HL00530</v>
      </c>
      <c r="AB322" t="str">
        <f>VLOOKUP($D322,'Tuyến và nhân viên'!$D:$M,7,0)</f>
        <v>Nguyễn Thị Thiên Trang</v>
      </c>
      <c r="AC322" s="16" t="str">
        <f>IFERROR(VLOOKUP($F322,DSKH!$D:$BF,53,0),"")</f>
        <v>F2</v>
      </c>
      <c r="AD322" s="16" t="str">
        <f>IFERROR(VLOOKUP($F322,DSKH!$D:$BF,54,0),"")</f>
        <v>GT</v>
      </c>
      <c r="AE322" s="4">
        <f>SUMIFS('Doanh số khách hàng'!$F:$F,'Doanh số khách hàng'!$A:$A,'Chi tiết tuyến'!$F322)</f>
        <v>0</v>
      </c>
      <c r="AF322" s="16" t="str">
        <f t="shared" si="170"/>
        <v>F4</v>
      </c>
      <c r="AG322" s="16" t="str">
        <f t="shared" si="171"/>
        <v>F2</v>
      </c>
      <c r="AH322" t="b">
        <f t="shared" si="179"/>
        <v>0</v>
      </c>
      <c r="AI322" t="b">
        <f t="shared" si="180"/>
        <v>1</v>
      </c>
      <c r="AJ322">
        <f>IFERROR(VLOOKUP($AC322,Master!$D:$E,2,0),"")</f>
        <v>2</v>
      </c>
      <c r="AK322">
        <f>VLOOKUP($AF322,Master!$D:$E,2,0)</f>
        <v>4</v>
      </c>
      <c r="AL322" s="4">
        <f t="shared" si="181"/>
        <v>0</v>
      </c>
      <c r="AM322" t="str">
        <f>IFERROR(VLOOKUP($F322,DSKH!$D:$BF,31,0),"")</f>
        <v>Tỉnh Cà Mau</v>
      </c>
      <c r="AN322" t="str">
        <f>IFERROR(VLOOKUP($F322,DSKH!$D:$BF,29,0),"")</f>
        <v>Phường Bạc Liêu</v>
      </c>
      <c r="AO322">
        <f>IFERROR(VLOOKUP($F322,DSKH!$D:$BF,52,0),"")</f>
        <v>0</v>
      </c>
      <c r="AP322">
        <f>IF(L322="x",1+COUNTIFS(AP$4:AP321,"&gt;0",$AA$4:$AA321,$AA321),0)</f>
        <v>0</v>
      </c>
      <c r="AQ322">
        <f>IF(M322="x",1+COUNTIFS(AQ$4:AQ321,"&gt;0",$AA$4:$AA321,$AA321),0)</f>
        <v>0</v>
      </c>
      <c r="AR322">
        <f>IF(N322="x",1+COUNTIFS(AR$4:AR321,"&gt;0",$AA$4:$AA321,$AA321),0)</f>
        <v>3</v>
      </c>
      <c r="AS322">
        <f>IF(O322="x",1+COUNTIFS(AS$4:AS321,"&gt;0",$AA$4:$AA321,$AA321),0)</f>
        <v>0</v>
      </c>
      <c r="AT322">
        <f>IF(P322="x",1+COUNTIFS(AT$4:AT321,"&gt;0",$AA$4:$AA321,$AA321),0)</f>
        <v>0</v>
      </c>
      <c r="AU322">
        <f>IF(Q322="x",1+COUNTIFS(AU$4:AU321,"&gt;0",$AA$4:$AA321,$AA321),0)</f>
        <v>0</v>
      </c>
      <c r="AV322">
        <f>IF(R322="x",1+COUNTIFS(AV$4:AV321,"&gt;0",$AA$4:$AA321,$AA321),0)</f>
        <v>0</v>
      </c>
      <c r="AW322">
        <f t="shared" si="172"/>
        <v>1</v>
      </c>
      <c r="AX322">
        <f t="shared" si="173"/>
        <v>0</v>
      </c>
      <c r="AY322">
        <f t="shared" si="182"/>
        <v>1</v>
      </c>
      <c r="AZ322">
        <f t="shared" si="183"/>
        <v>0</v>
      </c>
      <c r="BA322" s="4">
        <f t="shared" si="184"/>
        <v>0</v>
      </c>
      <c r="BB322" s="4">
        <f t="shared" si="185"/>
        <v>0</v>
      </c>
      <c r="BC322" s="4">
        <f t="shared" si="186"/>
        <v>0</v>
      </c>
      <c r="BD322" s="4">
        <f t="shared" si="187"/>
        <v>0</v>
      </c>
      <c r="BE322" s="4">
        <f t="shared" si="188"/>
        <v>0</v>
      </c>
      <c r="BF322" s="4">
        <f t="shared" si="189"/>
        <v>0</v>
      </c>
      <c r="BG322" s="4">
        <f t="shared" si="190"/>
        <v>0</v>
      </c>
      <c r="BH322" s="4">
        <f t="shared" si="191"/>
        <v>0</v>
      </c>
      <c r="BI322" s="4">
        <f t="shared" si="192"/>
        <v>0</v>
      </c>
      <c r="BJ322" s="4">
        <f t="shared" si="193"/>
        <v>1</v>
      </c>
      <c r="BK322" s="4">
        <f t="shared" si="194"/>
        <v>0</v>
      </c>
      <c r="BL322" s="4">
        <f t="shared" si="195"/>
        <v>0</v>
      </c>
      <c r="BM322" s="4">
        <f t="shared" si="196"/>
        <v>0</v>
      </c>
      <c r="BN322" s="4">
        <f t="shared" si="197"/>
        <v>0</v>
      </c>
      <c r="BO322">
        <f>SUMIFS(BH$5:BH322,$AA$5:$AA322,$AA322)</f>
        <v>0</v>
      </c>
      <c r="BP322">
        <f>SUMIFS(BI$5:BI322,$AA$5:$AA322,$AA322)</f>
        <v>3</v>
      </c>
      <c r="BQ322">
        <f>SUMIFS(BJ$5:BJ322,$AA$5:$AA322,$AA322)</f>
        <v>3</v>
      </c>
      <c r="BR322">
        <f>SUMIFS(BK$5:BK322,$AA$5:$AA322,$AA322)</f>
        <v>2</v>
      </c>
      <c r="BS322">
        <f>SUMIFS(BL$5:BL322,$AA$5:$AA322,$AA322)</f>
        <v>1</v>
      </c>
      <c r="BT322">
        <f>SUMIFS(BM$5:BM322,$AA$5:$AA322,$AA322)</f>
        <v>2</v>
      </c>
      <c r="BU322">
        <f>SUMIFS(BN$5:BN322,$AA$5:$AA322,$AA322)</f>
        <v>0</v>
      </c>
      <c r="BV322">
        <f t="shared" si="198"/>
        <v>18</v>
      </c>
      <c r="BW322">
        <f t="shared" si="199"/>
        <v>32</v>
      </c>
      <c r="BX322">
        <f t="shared" si="200"/>
        <v>18</v>
      </c>
      <c r="BY322">
        <f t="shared" si="201"/>
        <v>30</v>
      </c>
      <c r="BZ322">
        <f t="shared" si="202"/>
        <v>26</v>
      </c>
      <c r="CA322">
        <f t="shared" si="203"/>
        <v>26</v>
      </c>
      <c r="CB322">
        <f t="shared" si="204"/>
        <v>0</v>
      </c>
      <c r="CC322">
        <f t="shared" si="205"/>
        <v>3</v>
      </c>
      <c r="CD322">
        <f t="shared" si="206"/>
        <v>18</v>
      </c>
      <c r="CE322" t="str">
        <f>IFERROR(VLOOKUP($AA322,'Tuyến và nhân viên'!$I:$O,7,0),"")</f>
        <v>Trần Văn Khanh</v>
      </c>
      <c r="CF322">
        <f t="shared" si="207"/>
        <v>2</v>
      </c>
      <c r="CG322">
        <f t="shared" si="208"/>
        <v>1</v>
      </c>
      <c r="CH322">
        <f>COUNTIFS($L322:L322,"x")</f>
        <v>0</v>
      </c>
      <c r="CI322">
        <f>COUNTIFS($L322:M322,"x")</f>
        <v>0</v>
      </c>
      <c r="CJ322">
        <f>COUNTIFS($L322:N322,"x")</f>
        <v>1</v>
      </c>
      <c r="CK322">
        <f>COUNTIFS($L322:O322,"x")</f>
        <v>1</v>
      </c>
      <c r="CL322">
        <f>COUNTIFS($L322:P322,"x")</f>
        <v>1</v>
      </c>
      <c r="CM322">
        <f>COUNTIFS($L322:Q322,"x")</f>
        <v>1</v>
      </c>
      <c r="CN322">
        <f>COUNTIFS($L322:R322,"x")</f>
        <v>1</v>
      </c>
      <c r="CO322" t="str" cm="1">
        <f t="array" ref="CO322">IFERROR(INDEX($CH$4:$CN$4,0,MATCH(1,$CH322:$CN322,0)),"")</f>
        <v>Thứ 4</v>
      </c>
      <c r="CP322" t="str" cm="1">
        <f t="array" ref="CP322">IFERROR(INDEX($CH$4:$CN$4,0,MATCH(2,$CH322:$CN322,0)),"")</f>
        <v/>
      </c>
      <c r="CQ322" t="str">
        <f t="shared" si="209"/>
        <v>Thứ 4</v>
      </c>
      <c r="CR322" t="str">
        <f t="shared" si="174"/>
        <v>F2 - Tuần 1 &amp; 3</v>
      </c>
    </row>
    <row r="323" spans="1:96" x14ac:dyDescent="0.3">
      <c r="A323" s="117" t="s">
        <v>36609</v>
      </c>
      <c r="B323" s="118" t="s">
        <v>33266</v>
      </c>
      <c r="C323" s="118" t="s">
        <v>33267</v>
      </c>
      <c r="D323" s="118" t="s">
        <v>39661</v>
      </c>
      <c r="E323" s="118" t="s">
        <v>39662</v>
      </c>
      <c r="F323" s="118" t="s">
        <v>21984</v>
      </c>
      <c r="G323" s="118" t="s">
        <v>33737</v>
      </c>
      <c r="H323" s="118" t="s">
        <v>33742</v>
      </c>
      <c r="I323" s="118" t="s">
        <v>22</v>
      </c>
      <c r="J323" s="119" t="s">
        <v>39658</v>
      </c>
      <c r="K323" s="119" t="s">
        <v>23</v>
      </c>
      <c r="L323" s="117" t="s">
        <v>23</v>
      </c>
      <c r="M323" s="117" t="s">
        <v>24</v>
      </c>
      <c r="N323" s="117" t="s">
        <v>23</v>
      </c>
      <c r="O323" s="117" t="s">
        <v>23</v>
      </c>
      <c r="P323" s="117" t="s">
        <v>23</v>
      </c>
      <c r="Q323" s="117" t="s">
        <v>23</v>
      </c>
      <c r="R323" s="117" t="s">
        <v>23</v>
      </c>
      <c r="S323" s="117" t="s">
        <v>24</v>
      </c>
      <c r="T323" s="117" t="s">
        <v>24</v>
      </c>
      <c r="U323" s="117" t="s">
        <v>24</v>
      </c>
      <c r="V323" s="117" t="s">
        <v>24</v>
      </c>
      <c r="W323" s="74" t="str">
        <f t="shared" si="175"/>
        <v>x</v>
      </c>
      <c r="X323" s="74" t="str">
        <f t="shared" si="176"/>
        <v>x</v>
      </c>
      <c r="Y323" s="74" t="str">
        <f t="shared" si="177"/>
        <v>x</v>
      </c>
      <c r="Z323" s="74" t="str">
        <f t="shared" si="178"/>
        <v>x</v>
      </c>
      <c r="AA323" t="str">
        <f>VLOOKUP($D323,'Tuyến và nhân viên'!$D:$M,6,0)</f>
        <v>HL00530</v>
      </c>
      <c r="AB323" t="str">
        <f>VLOOKUP($D323,'Tuyến và nhân viên'!$D:$M,7,0)</f>
        <v>Nguyễn Thị Thiên Trang</v>
      </c>
      <c r="AC323" s="16" t="str">
        <f>IFERROR(VLOOKUP($F323,DSKH!$D:$BF,53,0),"")</f>
        <v>F4</v>
      </c>
      <c r="AD323" s="16" t="str">
        <f>IFERROR(VLOOKUP($F323,DSKH!$D:$BF,54,0),"")</f>
        <v>GT</v>
      </c>
      <c r="AE323" s="4">
        <f>SUMIFS('Doanh số khách hàng'!$F:$F,'Doanh số khách hàng'!$A:$A,'Chi tiết tuyến'!$F323)</f>
        <v>2570170</v>
      </c>
      <c r="AF323" s="16" t="str">
        <f t="shared" si="170"/>
        <v>F4</v>
      </c>
      <c r="AG323" s="16" t="str">
        <f t="shared" si="171"/>
        <v>F4</v>
      </c>
      <c r="AH323" t="b">
        <f t="shared" si="179"/>
        <v>1</v>
      </c>
      <c r="AI323" t="b">
        <f t="shared" si="180"/>
        <v>1</v>
      </c>
      <c r="AJ323">
        <f>IFERROR(VLOOKUP($AC323,Master!$D:$E,2,0),"")</f>
        <v>4</v>
      </c>
      <c r="AK323">
        <f>VLOOKUP($AF323,Master!$D:$E,2,0)</f>
        <v>4</v>
      </c>
      <c r="AL323" s="4">
        <f t="shared" si="181"/>
        <v>642542.5</v>
      </c>
      <c r="AM323" t="str">
        <f>IFERROR(VLOOKUP($F323,DSKH!$D:$BF,31,0),"")</f>
        <v>Tỉnh Cà Mau</v>
      </c>
      <c r="AN323" t="str">
        <f>IFERROR(VLOOKUP($F323,DSKH!$D:$BF,29,0),"")</f>
        <v>Phường Giá Rai</v>
      </c>
      <c r="AO323">
        <f>IFERROR(VLOOKUP($F323,DSKH!$D:$BF,52,0),"")</f>
        <v>2570170</v>
      </c>
      <c r="AP323">
        <f>IF(L323="x",1+COUNTIFS(AP$4:AP322,"&gt;0",$AA$4:$AA322,$AA322),0)</f>
        <v>0</v>
      </c>
      <c r="AQ323">
        <f>IF(M323="x",1+COUNTIFS(AQ$4:AQ322,"&gt;0",$AA$4:$AA322,$AA322),0)</f>
        <v>4</v>
      </c>
      <c r="AR323">
        <f>IF(N323="x",1+COUNTIFS(AR$4:AR322,"&gt;0",$AA$4:$AA322,$AA322),0)</f>
        <v>0</v>
      </c>
      <c r="AS323">
        <f>IF(O323="x",1+COUNTIFS(AS$4:AS322,"&gt;0",$AA$4:$AA322,$AA322),0)</f>
        <v>0</v>
      </c>
      <c r="AT323">
        <f>IF(P323="x",1+COUNTIFS(AT$4:AT322,"&gt;0",$AA$4:$AA322,$AA322),0)</f>
        <v>0</v>
      </c>
      <c r="AU323">
        <f>IF(Q323="x",1+COUNTIFS(AU$4:AU322,"&gt;0",$AA$4:$AA322,$AA322),0)</f>
        <v>0</v>
      </c>
      <c r="AV323">
        <f>IF(R323="x",1+COUNTIFS(AV$4:AV322,"&gt;0",$AA$4:$AA322,$AA322),0)</f>
        <v>0</v>
      </c>
      <c r="AW323">
        <f t="shared" si="172"/>
        <v>1</v>
      </c>
      <c r="AX323">
        <f t="shared" si="173"/>
        <v>1</v>
      </c>
      <c r="AY323">
        <f t="shared" si="182"/>
        <v>1</v>
      </c>
      <c r="AZ323">
        <f t="shared" si="183"/>
        <v>1</v>
      </c>
      <c r="BA323" s="4">
        <f t="shared" si="184"/>
        <v>0</v>
      </c>
      <c r="BB323" s="4">
        <f t="shared" si="185"/>
        <v>642542.5</v>
      </c>
      <c r="BC323" s="4">
        <f t="shared" si="186"/>
        <v>0</v>
      </c>
      <c r="BD323" s="4">
        <f t="shared" si="187"/>
        <v>0</v>
      </c>
      <c r="BE323" s="4">
        <f t="shared" si="188"/>
        <v>0</v>
      </c>
      <c r="BF323" s="4">
        <f t="shared" si="189"/>
        <v>0</v>
      </c>
      <c r="BG323" s="4">
        <f t="shared" si="190"/>
        <v>0</v>
      </c>
      <c r="BH323" s="4">
        <f t="shared" si="191"/>
        <v>0</v>
      </c>
      <c r="BI323" s="4">
        <f t="shared" si="192"/>
        <v>0</v>
      </c>
      <c r="BJ323" s="4">
        <f t="shared" si="193"/>
        <v>0</v>
      </c>
      <c r="BK323" s="4">
        <f t="shared" si="194"/>
        <v>0</v>
      </c>
      <c r="BL323" s="4">
        <f t="shared" si="195"/>
        <v>0</v>
      </c>
      <c r="BM323" s="4">
        <f t="shared" si="196"/>
        <v>0</v>
      </c>
      <c r="BN323" s="4">
        <f t="shared" si="197"/>
        <v>0</v>
      </c>
      <c r="BO323">
        <f>SUMIFS(BH$5:BH323,$AA$5:$AA323,$AA323)</f>
        <v>0</v>
      </c>
      <c r="BP323">
        <f>SUMIFS(BI$5:BI323,$AA$5:$AA323,$AA323)</f>
        <v>3</v>
      </c>
      <c r="BQ323">
        <f>SUMIFS(BJ$5:BJ323,$AA$5:$AA323,$AA323)</f>
        <v>3</v>
      </c>
      <c r="BR323">
        <f>SUMIFS(BK$5:BK323,$AA$5:$AA323,$AA323)</f>
        <v>2</v>
      </c>
      <c r="BS323">
        <f>SUMIFS(BL$5:BL323,$AA$5:$AA323,$AA323)</f>
        <v>1</v>
      </c>
      <c r="BT323">
        <f>SUMIFS(BM$5:BM323,$AA$5:$AA323,$AA323)</f>
        <v>2</v>
      </c>
      <c r="BU323">
        <f>SUMIFS(BN$5:BN323,$AA$5:$AA323,$AA323)</f>
        <v>0</v>
      </c>
      <c r="BV323">
        <f t="shared" si="198"/>
        <v>18</v>
      </c>
      <c r="BW323">
        <f t="shared" si="199"/>
        <v>32</v>
      </c>
      <c r="BX323">
        <f t="shared" si="200"/>
        <v>18</v>
      </c>
      <c r="BY323">
        <f t="shared" si="201"/>
        <v>30</v>
      </c>
      <c r="BZ323">
        <f t="shared" si="202"/>
        <v>26</v>
      </c>
      <c r="CA323">
        <f t="shared" si="203"/>
        <v>26</v>
      </c>
      <c r="CB323">
        <f t="shared" si="204"/>
        <v>0</v>
      </c>
      <c r="CC323">
        <f t="shared" si="205"/>
        <v>0</v>
      </c>
      <c r="CD323">
        <f t="shared" si="206"/>
        <v>0</v>
      </c>
      <c r="CE323" t="str">
        <f>IFERROR(VLOOKUP($AA323,'Tuyến và nhân viên'!$I:$O,7,0),"")</f>
        <v>Trần Văn Khanh</v>
      </c>
      <c r="CF323">
        <f t="shared" si="207"/>
        <v>4</v>
      </c>
      <c r="CG323">
        <f t="shared" si="208"/>
        <v>1</v>
      </c>
      <c r="CH323">
        <f>COUNTIFS($L323:L323,"x")</f>
        <v>0</v>
      </c>
      <c r="CI323">
        <f>COUNTIFS($L323:M323,"x")</f>
        <v>1</v>
      </c>
      <c r="CJ323">
        <f>COUNTIFS($L323:N323,"x")</f>
        <v>1</v>
      </c>
      <c r="CK323">
        <f>COUNTIFS($L323:O323,"x")</f>
        <v>1</v>
      </c>
      <c r="CL323">
        <f>COUNTIFS($L323:P323,"x")</f>
        <v>1</v>
      </c>
      <c r="CM323">
        <f>COUNTIFS($L323:Q323,"x")</f>
        <v>1</v>
      </c>
      <c r="CN323">
        <f>COUNTIFS($L323:R323,"x")</f>
        <v>1</v>
      </c>
      <c r="CO323" t="str" cm="1">
        <f t="array" ref="CO323">IFERROR(INDEX($CH$4:$CN$4,0,MATCH(1,$CH323:$CN323,0)),"")</f>
        <v>Thứ 3</v>
      </c>
      <c r="CP323" t="str" cm="1">
        <f t="array" ref="CP323">IFERROR(INDEX($CH$4:$CN$4,0,MATCH(2,$CH323:$CN323,0)),"")</f>
        <v/>
      </c>
      <c r="CQ323" t="str">
        <f t="shared" si="209"/>
        <v>Thứ 3</v>
      </c>
      <c r="CR323" t="str">
        <f t="shared" si="174"/>
        <v>F4 - Tất cả các tuần</v>
      </c>
    </row>
    <row r="324" spans="1:96" x14ac:dyDescent="0.3">
      <c r="A324" s="117" t="s">
        <v>36618</v>
      </c>
      <c r="B324" s="118" t="s">
        <v>33266</v>
      </c>
      <c r="C324" s="118" t="s">
        <v>33267</v>
      </c>
      <c r="D324" s="118" t="s">
        <v>39661</v>
      </c>
      <c r="E324" s="118" t="s">
        <v>39662</v>
      </c>
      <c r="F324" s="118" t="s">
        <v>33748</v>
      </c>
      <c r="G324" s="118" t="s">
        <v>33749</v>
      </c>
      <c r="H324" s="118" t="s">
        <v>33756</v>
      </c>
      <c r="I324" s="118" t="s">
        <v>22</v>
      </c>
      <c r="J324" s="119" t="s">
        <v>39658</v>
      </c>
      <c r="K324" s="119" t="s">
        <v>23</v>
      </c>
      <c r="L324" s="117" t="s">
        <v>23</v>
      </c>
      <c r="M324" s="117" t="s">
        <v>23</v>
      </c>
      <c r="N324" s="117" t="s">
        <v>23</v>
      </c>
      <c r="O324" s="117" t="s">
        <v>23</v>
      </c>
      <c r="P324" s="117" t="s">
        <v>23</v>
      </c>
      <c r="Q324" s="117" t="s">
        <v>24</v>
      </c>
      <c r="R324" s="117" t="s">
        <v>23</v>
      </c>
      <c r="S324" s="117" t="s">
        <v>24</v>
      </c>
      <c r="T324" s="117" t="s">
        <v>24</v>
      </c>
      <c r="U324" s="117" t="s">
        <v>24</v>
      </c>
      <c r="V324" s="117" t="s">
        <v>24</v>
      </c>
      <c r="W324" s="74" t="str">
        <f t="shared" si="175"/>
        <v>x</v>
      </c>
      <c r="X324" s="74" t="str">
        <f t="shared" si="176"/>
        <v/>
      </c>
      <c r="Y324" s="74" t="str">
        <f t="shared" si="177"/>
        <v>x</v>
      </c>
      <c r="Z324" s="74" t="str">
        <f t="shared" si="178"/>
        <v/>
      </c>
      <c r="AA324" t="str">
        <f>VLOOKUP($D324,'Tuyến và nhân viên'!$D:$M,6,0)</f>
        <v>HL00530</v>
      </c>
      <c r="AB324" t="str">
        <f>VLOOKUP($D324,'Tuyến và nhân viên'!$D:$M,7,0)</f>
        <v>Nguyễn Thị Thiên Trang</v>
      </c>
      <c r="AC324" s="16" t="str">
        <f>IFERROR(VLOOKUP($F324,DSKH!$D:$BF,53,0),"")</f>
        <v>F2</v>
      </c>
      <c r="AD324" s="16" t="str">
        <f>IFERROR(VLOOKUP($F324,DSKH!$D:$BF,54,0),"")</f>
        <v>GT</v>
      </c>
      <c r="AE324" s="4">
        <f>SUMIFS('Doanh số khách hàng'!$F:$F,'Doanh số khách hàng'!$A:$A,'Chi tiết tuyến'!$F324)</f>
        <v>0</v>
      </c>
      <c r="AF324" s="16" t="str">
        <f t="shared" ref="AF324:AF387" si="210">"F"&amp;(COUNTIFS($S324:$V324,"x")*COUNTIFS($L324:$R324,"x"))</f>
        <v>F4</v>
      </c>
      <c r="AG324" s="16" t="str">
        <f t="shared" ref="AG324:AG387" si="211">"F"&amp;(COUNTIFS($W324:$Z324,"x")*COUNTIFS($L324:$R324,"x"))</f>
        <v>F2</v>
      </c>
      <c r="AH324" t="b">
        <f t="shared" si="179"/>
        <v>0</v>
      </c>
      <c r="AI324" t="b">
        <f t="shared" si="180"/>
        <v>1</v>
      </c>
      <c r="AJ324">
        <f>IFERROR(VLOOKUP($AC324,Master!$D:$E,2,0),"")</f>
        <v>2</v>
      </c>
      <c r="AK324">
        <f>VLOOKUP($AF324,Master!$D:$E,2,0)</f>
        <v>4</v>
      </c>
      <c r="AL324" s="4">
        <f t="shared" si="181"/>
        <v>0</v>
      </c>
      <c r="AM324" t="str">
        <f>IFERROR(VLOOKUP($F324,DSKH!$D:$BF,31,0),"")</f>
        <v>Tỉnh Cà Mau</v>
      </c>
      <c r="AN324" t="str">
        <f>IFERROR(VLOOKUP($F324,DSKH!$D:$BF,29,0),"")</f>
        <v>Phường Bạc Liêu</v>
      </c>
      <c r="AO324">
        <f>IFERROR(VLOOKUP($F324,DSKH!$D:$BF,52,0),"")</f>
        <v>0</v>
      </c>
      <c r="AP324">
        <f>IF(L324="x",1+COUNTIFS(AP$4:AP323,"&gt;0",$AA$4:$AA323,$AA323),0)</f>
        <v>0</v>
      </c>
      <c r="AQ324">
        <f>IF(M324="x",1+COUNTIFS(AQ$4:AQ323,"&gt;0",$AA$4:$AA323,$AA323),0)</f>
        <v>0</v>
      </c>
      <c r="AR324">
        <f>IF(N324="x",1+COUNTIFS(AR$4:AR323,"&gt;0",$AA$4:$AA323,$AA323),0)</f>
        <v>0</v>
      </c>
      <c r="AS324">
        <f>IF(O324="x",1+COUNTIFS(AS$4:AS323,"&gt;0",$AA$4:$AA323,$AA323),0)</f>
        <v>0</v>
      </c>
      <c r="AT324">
        <f>IF(P324="x",1+COUNTIFS(AT$4:AT323,"&gt;0",$AA$4:$AA323,$AA323),0)</f>
        <v>0</v>
      </c>
      <c r="AU324">
        <f>IF(Q324="x",1+COUNTIFS(AU$4:AU323,"&gt;0",$AA$4:$AA323,$AA323),0)</f>
        <v>4</v>
      </c>
      <c r="AV324">
        <f>IF(R324="x",1+COUNTIFS(AV$4:AV323,"&gt;0",$AA$4:$AA323,$AA323),0)</f>
        <v>0</v>
      </c>
      <c r="AW324">
        <f t="shared" ref="AW324:AW387" si="212">IF($AC324="F2",IF($CC324&lt;=$CD324/2+1,1,0),1)</f>
        <v>1</v>
      </c>
      <c r="AX324">
        <f t="shared" ref="AX324:AX387" si="213">IF($AC324="F2",IF($AW324=1,0,1),1)</f>
        <v>0</v>
      </c>
      <c r="AY324">
        <f t="shared" si="182"/>
        <v>1</v>
      </c>
      <c r="AZ324">
        <f t="shared" si="183"/>
        <v>0</v>
      </c>
      <c r="BA324" s="4">
        <f t="shared" si="184"/>
        <v>0</v>
      </c>
      <c r="BB324" s="4">
        <f t="shared" si="185"/>
        <v>0</v>
      </c>
      <c r="BC324" s="4">
        <f t="shared" si="186"/>
        <v>0</v>
      </c>
      <c r="BD324" s="4">
        <f t="shared" si="187"/>
        <v>0</v>
      </c>
      <c r="BE324" s="4">
        <f t="shared" si="188"/>
        <v>0</v>
      </c>
      <c r="BF324" s="4">
        <f t="shared" si="189"/>
        <v>0</v>
      </c>
      <c r="BG324" s="4">
        <f t="shared" si="190"/>
        <v>0</v>
      </c>
      <c r="BH324" s="4">
        <f t="shared" si="191"/>
        <v>0</v>
      </c>
      <c r="BI324" s="4">
        <f t="shared" si="192"/>
        <v>0</v>
      </c>
      <c r="BJ324" s="4">
        <f t="shared" si="193"/>
        <v>0</v>
      </c>
      <c r="BK324" s="4">
        <f t="shared" si="194"/>
        <v>0</v>
      </c>
      <c r="BL324" s="4">
        <f t="shared" si="195"/>
        <v>0</v>
      </c>
      <c r="BM324" s="4">
        <f t="shared" si="196"/>
        <v>1</v>
      </c>
      <c r="BN324" s="4">
        <f t="shared" si="197"/>
        <v>0</v>
      </c>
      <c r="BO324">
        <f>SUMIFS(BH$5:BH324,$AA$5:$AA324,$AA324)</f>
        <v>0</v>
      </c>
      <c r="BP324">
        <f>SUMIFS(BI$5:BI324,$AA$5:$AA324,$AA324)</f>
        <v>3</v>
      </c>
      <c r="BQ324">
        <f>SUMIFS(BJ$5:BJ324,$AA$5:$AA324,$AA324)</f>
        <v>3</v>
      </c>
      <c r="BR324">
        <f>SUMIFS(BK$5:BK324,$AA$5:$AA324,$AA324)</f>
        <v>2</v>
      </c>
      <c r="BS324">
        <f>SUMIFS(BL$5:BL324,$AA$5:$AA324,$AA324)</f>
        <v>1</v>
      </c>
      <c r="BT324">
        <f>SUMIFS(BM$5:BM324,$AA$5:$AA324,$AA324)</f>
        <v>3</v>
      </c>
      <c r="BU324">
        <f>SUMIFS(BN$5:BN324,$AA$5:$AA324,$AA324)</f>
        <v>0</v>
      </c>
      <c r="BV324">
        <f t="shared" si="198"/>
        <v>18</v>
      </c>
      <c r="BW324">
        <f t="shared" si="199"/>
        <v>32</v>
      </c>
      <c r="BX324">
        <f t="shared" si="200"/>
        <v>18</v>
      </c>
      <c r="BY324">
        <f t="shared" si="201"/>
        <v>30</v>
      </c>
      <c r="BZ324">
        <f t="shared" si="202"/>
        <v>26</v>
      </c>
      <c r="CA324">
        <f t="shared" si="203"/>
        <v>26</v>
      </c>
      <c r="CB324">
        <f t="shared" si="204"/>
        <v>0</v>
      </c>
      <c r="CC324">
        <f t="shared" si="205"/>
        <v>3</v>
      </c>
      <c r="CD324">
        <f t="shared" si="206"/>
        <v>26</v>
      </c>
      <c r="CE324" t="str">
        <f>IFERROR(VLOOKUP($AA324,'Tuyến và nhân viên'!$I:$O,7,0),"")</f>
        <v>Trần Văn Khanh</v>
      </c>
      <c r="CF324">
        <f t="shared" si="207"/>
        <v>2</v>
      </c>
      <c r="CG324">
        <f t="shared" si="208"/>
        <v>1</v>
      </c>
      <c r="CH324">
        <f>COUNTIFS($L324:L324,"x")</f>
        <v>0</v>
      </c>
      <c r="CI324">
        <f>COUNTIFS($L324:M324,"x")</f>
        <v>0</v>
      </c>
      <c r="CJ324">
        <f>COUNTIFS($L324:N324,"x")</f>
        <v>0</v>
      </c>
      <c r="CK324">
        <f>COUNTIFS($L324:O324,"x")</f>
        <v>0</v>
      </c>
      <c r="CL324">
        <f>COUNTIFS($L324:P324,"x")</f>
        <v>0</v>
      </c>
      <c r="CM324">
        <f>COUNTIFS($L324:Q324,"x")</f>
        <v>1</v>
      </c>
      <c r="CN324">
        <f>COUNTIFS($L324:R324,"x")</f>
        <v>1</v>
      </c>
      <c r="CO324" t="str" cm="1">
        <f t="array" ref="CO324">IFERROR(INDEX($CH$4:$CN$4,0,MATCH(1,$CH324:$CN324,0)),"")</f>
        <v>Thứ 7</v>
      </c>
      <c r="CP324" t="str" cm="1">
        <f t="array" ref="CP324">IFERROR(INDEX($CH$4:$CN$4,0,MATCH(2,$CH324:$CN324,0)),"")</f>
        <v/>
      </c>
      <c r="CQ324" t="str">
        <f t="shared" si="209"/>
        <v>Thứ 7</v>
      </c>
      <c r="CR324" t="str">
        <f t="shared" ref="CR324:CR387" si="214">IF(COUNTIFS($W324:$Z324,"x")&gt;2,$AG324&amp;" - Tất cả các tuần",IF($W324="x",$AG324&amp;" - Tuần 1 &amp; 3",IF($X324="x",$AG324&amp;" - Tuần 2 &amp; 4","NONE")))</f>
        <v>F2 - Tuần 1 &amp; 3</v>
      </c>
    </row>
    <row r="325" spans="1:96" x14ac:dyDescent="0.3">
      <c r="A325" s="117" t="s">
        <v>36627</v>
      </c>
      <c r="B325" s="118" t="s">
        <v>33266</v>
      </c>
      <c r="C325" s="118" t="s">
        <v>33267</v>
      </c>
      <c r="D325" s="118" t="s">
        <v>39661</v>
      </c>
      <c r="E325" s="118" t="s">
        <v>39662</v>
      </c>
      <c r="F325" s="118" t="s">
        <v>25708</v>
      </c>
      <c r="G325" s="118" t="s">
        <v>33803</v>
      </c>
      <c r="H325" s="118" t="s">
        <v>33808</v>
      </c>
      <c r="I325" s="118" t="s">
        <v>22</v>
      </c>
      <c r="J325" s="119" t="s">
        <v>39658</v>
      </c>
      <c r="K325" s="119" t="s">
        <v>23</v>
      </c>
      <c r="L325" s="117" t="s">
        <v>24</v>
      </c>
      <c r="M325" s="117" t="s">
        <v>23</v>
      </c>
      <c r="N325" s="117" t="s">
        <v>23</v>
      </c>
      <c r="O325" s="117" t="s">
        <v>23</v>
      </c>
      <c r="P325" s="117" t="s">
        <v>23</v>
      </c>
      <c r="Q325" s="117" t="s">
        <v>23</v>
      </c>
      <c r="R325" s="117" t="s">
        <v>23</v>
      </c>
      <c r="S325" s="117" t="s">
        <v>24</v>
      </c>
      <c r="T325" s="117" t="s">
        <v>24</v>
      </c>
      <c r="U325" s="117" t="s">
        <v>24</v>
      </c>
      <c r="V325" s="117" t="s">
        <v>24</v>
      </c>
      <c r="W325" s="74" t="str">
        <f t="shared" si="175"/>
        <v>x</v>
      </c>
      <c r="X325" s="74" t="str">
        <f t="shared" si="176"/>
        <v/>
      </c>
      <c r="Y325" s="74" t="str">
        <f t="shared" si="177"/>
        <v>x</v>
      </c>
      <c r="Z325" s="74" t="str">
        <f t="shared" si="178"/>
        <v/>
      </c>
      <c r="AA325" t="str">
        <f>VLOOKUP($D325,'Tuyến và nhân viên'!$D:$M,6,0)</f>
        <v>HL00530</v>
      </c>
      <c r="AB325" t="str">
        <f>VLOOKUP($D325,'Tuyến và nhân viên'!$D:$M,7,0)</f>
        <v>Nguyễn Thị Thiên Trang</v>
      </c>
      <c r="AC325" s="16" t="str">
        <f>IFERROR(VLOOKUP($F325,DSKH!$D:$BF,53,0),"")</f>
        <v>F2</v>
      </c>
      <c r="AD325" s="16" t="str">
        <f>IFERROR(VLOOKUP($F325,DSKH!$D:$BF,54,0),"")</f>
        <v>GT</v>
      </c>
      <c r="AE325" s="4">
        <f>SUMIFS('Doanh số khách hàng'!$F:$F,'Doanh số khách hàng'!$A:$A,'Chi tiết tuyến'!$F325)</f>
        <v>0</v>
      </c>
      <c r="AF325" s="16" t="str">
        <f t="shared" si="210"/>
        <v>F4</v>
      </c>
      <c r="AG325" s="16" t="str">
        <f t="shared" si="211"/>
        <v>F2</v>
      </c>
      <c r="AH325" t="b">
        <f t="shared" si="179"/>
        <v>0</v>
      </c>
      <c r="AI325" t="b">
        <f t="shared" si="180"/>
        <v>1</v>
      </c>
      <c r="AJ325">
        <f>IFERROR(VLOOKUP($AC325,Master!$D:$E,2,0),"")</f>
        <v>2</v>
      </c>
      <c r="AK325">
        <f>VLOOKUP($AF325,Master!$D:$E,2,0)</f>
        <v>4</v>
      </c>
      <c r="AL325" s="4">
        <f t="shared" si="181"/>
        <v>0</v>
      </c>
      <c r="AM325" t="str">
        <f>IFERROR(VLOOKUP($F325,DSKH!$D:$BF,31,0),"")</f>
        <v>Tỉnh Cà Mau</v>
      </c>
      <c r="AN325" t="str">
        <f>IFERROR(VLOOKUP($F325,DSKH!$D:$BF,29,0),"")</f>
        <v>Phường Giá Rai</v>
      </c>
      <c r="AO325">
        <f>IFERROR(VLOOKUP($F325,DSKH!$D:$BF,52,0),"")</f>
        <v>0</v>
      </c>
      <c r="AP325">
        <f>IF(L325="x",1+COUNTIFS(AP$4:AP324,"&gt;0",$AA$4:$AA324,$AA324),0)</f>
        <v>1</v>
      </c>
      <c r="AQ325">
        <f>IF(M325="x",1+COUNTIFS(AQ$4:AQ324,"&gt;0",$AA$4:$AA324,$AA324),0)</f>
        <v>0</v>
      </c>
      <c r="AR325">
        <f>IF(N325="x",1+COUNTIFS(AR$4:AR324,"&gt;0",$AA$4:$AA324,$AA324),0)</f>
        <v>0</v>
      </c>
      <c r="AS325">
        <f>IF(O325="x",1+COUNTIFS(AS$4:AS324,"&gt;0",$AA$4:$AA324,$AA324),0)</f>
        <v>0</v>
      </c>
      <c r="AT325">
        <f>IF(P325="x",1+COUNTIFS(AT$4:AT324,"&gt;0",$AA$4:$AA324,$AA324),0)</f>
        <v>0</v>
      </c>
      <c r="AU325">
        <f>IF(Q325="x",1+COUNTIFS(AU$4:AU324,"&gt;0",$AA$4:$AA324,$AA324),0)</f>
        <v>0</v>
      </c>
      <c r="AV325">
        <f>IF(R325="x",1+COUNTIFS(AV$4:AV324,"&gt;0",$AA$4:$AA324,$AA324),0)</f>
        <v>0</v>
      </c>
      <c r="AW325">
        <f t="shared" si="212"/>
        <v>1</v>
      </c>
      <c r="AX325">
        <f t="shared" si="213"/>
        <v>0</v>
      </c>
      <c r="AY325">
        <f t="shared" si="182"/>
        <v>1</v>
      </c>
      <c r="AZ325">
        <f t="shared" si="183"/>
        <v>0</v>
      </c>
      <c r="BA325" s="4">
        <f t="shared" si="184"/>
        <v>0</v>
      </c>
      <c r="BB325" s="4">
        <f t="shared" si="185"/>
        <v>0</v>
      </c>
      <c r="BC325" s="4">
        <f t="shared" si="186"/>
        <v>0</v>
      </c>
      <c r="BD325" s="4">
        <f t="shared" si="187"/>
        <v>0</v>
      </c>
      <c r="BE325" s="4">
        <f t="shared" si="188"/>
        <v>0</v>
      </c>
      <c r="BF325" s="4">
        <f t="shared" si="189"/>
        <v>0</v>
      </c>
      <c r="BG325" s="4">
        <f t="shared" si="190"/>
        <v>0</v>
      </c>
      <c r="BH325" s="4">
        <f t="shared" si="191"/>
        <v>1</v>
      </c>
      <c r="BI325" s="4">
        <f t="shared" si="192"/>
        <v>0</v>
      </c>
      <c r="BJ325" s="4">
        <f t="shared" si="193"/>
        <v>0</v>
      </c>
      <c r="BK325" s="4">
        <f t="shared" si="194"/>
        <v>0</v>
      </c>
      <c r="BL325" s="4">
        <f t="shared" si="195"/>
        <v>0</v>
      </c>
      <c r="BM325" s="4">
        <f t="shared" si="196"/>
        <v>0</v>
      </c>
      <c r="BN325" s="4">
        <f t="shared" si="197"/>
        <v>0</v>
      </c>
      <c r="BO325">
        <f>SUMIFS(BH$5:BH325,$AA$5:$AA325,$AA325)</f>
        <v>1</v>
      </c>
      <c r="BP325">
        <f>SUMIFS(BI$5:BI325,$AA$5:$AA325,$AA325)</f>
        <v>3</v>
      </c>
      <c r="BQ325">
        <f>SUMIFS(BJ$5:BJ325,$AA$5:$AA325,$AA325)</f>
        <v>3</v>
      </c>
      <c r="BR325">
        <f>SUMIFS(BK$5:BK325,$AA$5:$AA325,$AA325)</f>
        <v>2</v>
      </c>
      <c r="BS325">
        <f>SUMIFS(BL$5:BL325,$AA$5:$AA325,$AA325)</f>
        <v>1</v>
      </c>
      <c r="BT325">
        <f>SUMIFS(BM$5:BM325,$AA$5:$AA325,$AA325)</f>
        <v>3</v>
      </c>
      <c r="BU325">
        <f>SUMIFS(BN$5:BN325,$AA$5:$AA325,$AA325)</f>
        <v>0</v>
      </c>
      <c r="BV325">
        <f t="shared" si="198"/>
        <v>18</v>
      </c>
      <c r="BW325">
        <f t="shared" si="199"/>
        <v>32</v>
      </c>
      <c r="BX325">
        <f t="shared" si="200"/>
        <v>18</v>
      </c>
      <c r="BY325">
        <f t="shared" si="201"/>
        <v>30</v>
      </c>
      <c r="BZ325">
        <f t="shared" si="202"/>
        <v>26</v>
      </c>
      <c r="CA325">
        <f t="shared" si="203"/>
        <v>26</v>
      </c>
      <c r="CB325">
        <f t="shared" si="204"/>
        <v>0</v>
      </c>
      <c r="CC325">
        <f t="shared" si="205"/>
        <v>1</v>
      </c>
      <c r="CD325">
        <f t="shared" si="206"/>
        <v>18</v>
      </c>
      <c r="CE325" t="str">
        <f>IFERROR(VLOOKUP($AA325,'Tuyến và nhân viên'!$I:$O,7,0),"")</f>
        <v>Trần Văn Khanh</v>
      </c>
      <c r="CF325">
        <f t="shared" si="207"/>
        <v>2</v>
      </c>
      <c r="CG325">
        <f t="shared" si="208"/>
        <v>1</v>
      </c>
      <c r="CH325">
        <f>COUNTIFS($L325:L325,"x")</f>
        <v>1</v>
      </c>
      <c r="CI325">
        <f>COUNTIFS($L325:M325,"x")</f>
        <v>1</v>
      </c>
      <c r="CJ325">
        <f>COUNTIFS($L325:N325,"x")</f>
        <v>1</v>
      </c>
      <c r="CK325">
        <f>COUNTIFS($L325:O325,"x")</f>
        <v>1</v>
      </c>
      <c r="CL325">
        <f>COUNTIFS($L325:P325,"x")</f>
        <v>1</v>
      </c>
      <c r="CM325">
        <f>COUNTIFS($L325:Q325,"x")</f>
        <v>1</v>
      </c>
      <c r="CN325">
        <f>COUNTIFS($L325:R325,"x")</f>
        <v>1</v>
      </c>
      <c r="CO325" t="str" cm="1">
        <f t="array" ref="CO325">IFERROR(INDEX($CH$4:$CN$4,0,MATCH(1,$CH325:$CN325,0)),"")</f>
        <v>Thứ 2</v>
      </c>
      <c r="CP325" t="str" cm="1">
        <f t="array" ref="CP325">IFERROR(INDEX($CH$4:$CN$4,0,MATCH(2,$CH325:$CN325,0)),"")</f>
        <v/>
      </c>
      <c r="CQ325" t="str">
        <f t="shared" si="209"/>
        <v>Thứ 2</v>
      </c>
      <c r="CR325" t="str">
        <f t="shared" si="214"/>
        <v>F2 - Tuần 1 &amp; 3</v>
      </c>
    </row>
    <row r="326" spans="1:96" x14ac:dyDescent="0.3">
      <c r="A326" s="117" t="s">
        <v>36637</v>
      </c>
      <c r="B326" s="118" t="s">
        <v>33266</v>
      </c>
      <c r="C326" s="118" t="s">
        <v>33267</v>
      </c>
      <c r="D326" s="118" t="s">
        <v>39661</v>
      </c>
      <c r="E326" s="118" t="s">
        <v>39662</v>
      </c>
      <c r="F326" s="118" t="s">
        <v>33827</v>
      </c>
      <c r="G326" s="118" t="s">
        <v>33828</v>
      </c>
      <c r="H326" s="118" t="s">
        <v>33832</v>
      </c>
      <c r="I326" s="118" t="s">
        <v>22</v>
      </c>
      <c r="J326" s="119" t="s">
        <v>39658</v>
      </c>
      <c r="K326" s="119" t="s">
        <v>23</v>
      </c>
      <c r="L326" s="117" t="s">
        <v>23</v>
      </c>
      <c r="M326" s="117" t="s">
        <v>23</v>
      </c>
      <c r="N326" s="117" t="s">
        <v>23</v>
      </c>
      <c r="O326" s="117" t="s">
        <v>24</v>
      </c>
      <c r="P326" s="117" t="s">
        <v>23</v>
      </c>
      <c r="Q326" s="117" t="s">
        <v>23</v>
      </c>
      <c r="R326" s="117" t="s">
        <v>23</v>
      </c>
      <c r="S326" s="117" t="s">
        <v>24</v>
      </c>
      <c r="T326" s="117" t="s">
        <v>24</v>
      </c>
      <c r="U326" s="117" t="s">
        <v>24</v>
      </c>
      <c r="V326" s="117" t="s">
        <v>24</v>
      </c>
      <c r="W326" s="74" t="str">
        <f t="shared" ref="W326:W389" si="215">IF(AW326&gt;0,"x","")</f>
        <v>x</v>
      </c>
      <c r="X326" s="74" t="str">
        <f t="shared" ref="X326:X389" si="216">IF(AX326&gt;0,"x","")</f>
        <v/>
      </c>
      <c r="Y326" s="74" t="str">
        <f t="shared" ref="Y326:Y389" si="217">IF(AY326&gt;0,"x","")</f>
        <v>x</v>
      </c>
      <c r="Z326" s="74" t="str">
        <f t="shared" ref="Z326:Z389" si="218">IF(AZ326&gt;0,"x","")</f>
        <v/>
      </c>
      <c r="AA326" t="str">
        <f>VLOOKUP($D326,'Tuyến và nhân viên'!$D:$M,6,0)</f>
        <v>HL00530</v>
      </c>
      <c r="AB326" t="str">
        <f>VLOOKUP($D326,'Tuyến và nhân viên'!$D:$M,7,0)</f>
        <v>Nguyễn Thị Thiên Trang</v>
      </c>
      <c r="AC326" s="16" t="str">
        <f>IFERROR(VLOOKUP($F326,DSKH!$D:$BF,53,0),"")</f>
        <v>F2</v>
      </c>
      <c r="AD326" s="16" t="str">
        <f>IFERROR(VLOOKUP($F326,DSKH!$D:$BF,54,0),"")</f>
        <v>GT</v>
      </c>
      <c r="AE326" s="4">
        <f>SUMIFS('Doanh số khách hàng'!$F:$F,'Doanh số khách hàng'!$A:$A,'Chi tiết tuyến'!$F326)</f>
        <v>0</v>
      </c>
      <c r="AF326" s="16" t="str">
        <f t="shared" si="210"/>
        <v>F4</v>
      </c>
      <c r="AG326" s="16" t="str">
        <f t="shared" si="211"/>
        <v>F2</v>
      </c>
      <c r="AH326" t="b">
        <f t="shared" ref="AH326:AH389" si="219">EXACT($AC326,AF326)</f>
        <v>0</v>
      </c>
      <c r="AI326" t="b">
        <f t="shared" ref="AI326:AI389" si="220">EXACT($AC326,AG326)</f>
        <v>1</v>
      </c>
      <c r="AJ326">
        <f>IFERROR(VLOOKUP($AC326,Master!$D:$E,2,0),"")</f>
        <v>2</v>
      </c>
      <c r="AK326">
        <f>VLOOKUP($AF326,Master!$D:$E,2,0)</f>
        <v>4</v>
      </c>
      <c r="AL326" s="4">
        <f t="shared" ref="AL326:AL389" si="221">IFERROR(AE326/AJ326,0)</f>
        <v>0</v>
      </c>
      <c r="AM326" t="str">
        <f>IFERROR(VLOOKUP($F326,DSKH!$D:$BF,31,0),"")</f>
        <v>Tỉnh Cà Mau</v>
      </c>
      <c r="AN326" t="str">
        <f>IFERROR(VLOOKUP($F326,DSKH!$D:$BF,29,0),"")</f>
        <v>Xã Ninh Thạnh Lợi</v>
      </c>
      <c r="AO326">
        <f>IFERROR(VLOOKUP($F326,DSKH!$D:$BF,52,0),"")</f>
        <v>0</v>
      </c>
      <c r="AP326">
        <f>IF(L326="x",1+COUNTIFS(AP$4:AP325,"&gt;0",$AA$4:$AA325,$AA325),0)</f>
        <v>0</v>
      </c>
      <c r="AQ326">
        <f>IF(M326="x",1+COUNTIFS(AQ$4:AQ325,"&gt;0",$AA$4:$AA325,$AA325),0)</f>
        <v>0</v>
      </c>
      <c r="AR326">
        <f>IF(N326="x",1+COUNTIFS(AR$4:AR325,"&gt;0",$AA$4:$AA325,$AA325),0)</f>
        <v>0</v>
      </c>
      <c r="AS326">
        <f>IF(O326="x",1+COUNTIFS(AS$4:AS325,"&gt;0",$AA$4:$AA325,$AA325),0)</f>
        <v>3</v>
      </c>
      <c r="AT326">
        <f>IF(P326="x",1+COUNTIFS(AT$4:AT325,"&gt;0",$AA$4:$AA325,$AA325),0)</f>
        <v>0</v>
      </c>
      <c r="AU326">
        <f>IF(Q326="x",1+COUNTIFS(AU$4:AU325,"&gt;0",$AA$4:$AA325,$AA325),0)</f>
        <v>0</v>
      </c>
      <c r="AV326">
        <f>IF(R326="x",1+COUNTIFS(AV$4:AV325,"&gt;0",$AA$4:$AA325,$AA325),0)</f>
        <v>0</v>
      </c>
      <c r="AW326">
        <f t="shared" si="212"/>
        <v>1</v>
      </c>
      <c r="AX326">
        <f t="shared" si="213"/>
        <v>0</v>
      </c>
      <c r="AY326">
        <f t="shared" ref="AY326:AY389" si="222">AW326</f>
        <v>1</v>
      </c>
      <c r="AZ326">
        <f t="shared" ref="AZ326:AZ389" si="223">AX326</f>
        <v>0</v>
      </c>
      <c r="BA326" s="4">
        <f t="shared" ref="BA326:BA389" si="224">$AL326*IF(L326&gt;="x",1,0)</f>
        <v>0</v>
      </c>
      <c r="BB326" s="4">
        <f t="shared" ref="BB326:BB389" si="225">$AL326*IF(M326&gt;="x",1,0)</f>
        <v>0</v>
      </c>
      <c r="BC326" s="4">
        <f t="shared" ref="BC326:BC389" si="226">$AL326*IF(N326&gt;="x",1,0)</f>
        <v>0</v>
      </c>
      <c r="BD326" s="4">
        <f t="shared" ref="BD326:BD389" si="227">$AL326*IF(O326&gt;="x",1,0)</f>
        <v>0</v>
      </c>
      <c r="BE326" s="4">
        <f t="shared" ref="BE326:BE389" si="228">$AL326*IF(P326&gt;="x",1,0)</f>
        <v>0</v>
      </c>
      <c r="BF326" s="4">
        <f t="shared" ref="BF326:BF389" si="229">$AL326*IF(Q326&gt;="x",1,0)</f>
        <v>0</v>
      </c>
      <c r="BG326" s="4">
        <f t="shared" ref="BG326:BG389" si="230">$AL326*IF(R326&gt;="x",1,0)</f>
        <v>0</v>
      </c>
      <c r="BH326" s="4">
        <f t="shared" ref="BH326:BH389" si="231">IF(AND(L326="x",$AC326="F2"),1,0)</f>
        <v>0</v>
      </c>
      <c r="BI326" s="4">
        <f t="shared" ref="BI326:BI389" si="232">IF(AND(M326="x",$AC326="F2"),1,0)</f>
        <v>0</v>
      </c>
      <c r="BJ326" s="4">
        <f t="shared" ref="BJ326:BJ389" si="233">IF(AND(N326="x",$AC326="F2"),1,0)</f>
        <v>0</v>
      </c>
      <c r="BK326" s="4">
        <f t="shared" ref="BK326:BK389" si="234">IF(AND(O326="x",$AC326="F2"),1,0)</f>
        <v>1</v>
      </c>
      <c r="BL326" s="4">
        <f t="shared" ref="BL326:BL389" si="235">IF(AND(P326="x",$AC326="F2"),1,0)</f>
        <v>0</v>
      </c>
      <c r="BM326" s="4">
        <f t="shared" ref="BM326:BM389" si="236">IF(AND(Q326="x",$AC326="F2"),1,0)</f>
        <v>0</v>
      </c>
      <c r="BN326" s="4">
        <f t="shared" ref="BN326:BN389" si="237">IF(AND(R326="x",$AC326="F2"),1,0)</f>
        <v>0</v>
      </c>
      <c r="BO326">
        <f>SUMIFS(BH$5:BH326,$AA$5:$AA326,$AA326)</f>
        <v>1</v>
      </c>
      <c r="BP326">
        <f>SUMIFS(BI$5:BI326,$AA$5:$AA326,$AA326)</f>
        <v>3</v>
      </c>
      <c r="BQ326">
        <f>SUMIFS(BJ$5:BJ326,$AA$5:$AA326,$AA326)</f>
        <v>3</v>
      </c>
      <c r="BR326">
        <f>SUMIFS(BK$5:BK326,$AA$5:$AA326,$AA326)</f>
        <v>3</v>
      </c>
      <c r="BS326">
        <f>SUMIFS(BL$5:BL326,$AA$5:$AA326,$AA326)</f>
        <v>1</v>
      </c>
      <c r="BT326">
        <f>SUMIFS(BM$5:BM326,$AA$5:$AA326,$AA326)</f>
        <v>3</v>
      </c>
      <c r="BU326">
        <f>SUMIFS(BN$5:BN326,$AA$5:$AA326,$AA326)</f>
        <v>0</v>
      </c>
      <c r="BV326">
        <f t="shared" ref="BV326:BV389" si="238">SUMIFS(BH:BH,$AA:$AA,$AA326)</f>
        <v>18</v>
      </c>
      <c r="BW326">
        <f t="shared" ref="BW326:BW389" si="239">SUMIFS(BI:BI,$AA:$AA,$AA326)</f>
        <v>32</v>
      </c>
      <c r="BX326">
        <f t="shared" ref="BX326:BX389" si="240">SUMIFS(BJ:BJ,$AA:$AA,$AA326)</f>
        <v>18</v>
      </c>
      <c r="BY326">
        <f t="shared" ref="BY326:BY389" si="241">SUMIFS(BK:BK,$AA:$AA,$AA326)</f>
        <v>30</v>
      </c>
      <c r="BZ326">
        <f t="shared" ref="BZ326:BZ389" si="242">SUMIFS(BL:BL,$AA:$AA,$AA326)</f>
        <v>26</v>
      </c>
      <c r="CA326">
        <f t="shared" ref="CA326:CA389" si="243">SUMIFS(BM:BM,$AA:$AA,$AA326)</f>
        <v>26</v>
      </c>
      <c r="CB326">
        <f t="shared" ref="CB326:CB389" si="244">SUMIFS(BN:BN,$AA:$AA,$AA326)</f>
        <v>0</v>
      </c>
      <c r="CC326">
        <f t="shared" ref="CC326:CC389" si="245">SUMPRODUCT(BH326:BN326,BO326:BU326)</f>
        <v>3</v>
      </c>
      <c r="CD326">
        <f t="shared" ref="CD326:CD389" si="246">SUMPRODUCT(BV326:CB326,BH326:BN326)</f>
        <v>30</v>
      </c>
      <c r="CE326" t="str">
        <f>IFERROR(VLOOKUP($AA326,'Tuyến và nhân viên'!$I:$O,7,0),"")</f>
        <v>Trần Văn Khanh</v>
      </c>
      <c r="CF326">
        <f t="shared" ref="CF326:CF389" si="247">COUNTIFS($L326:$R326,"x")*COUNTIFS($W326:$Z326,"x")</f>
        <v>2</v>
      </c>
      <c r="CG326">
        <f t="shared" ref="CG326:CG389" si="248">COUNTIFS($L326:$R326,"x")</f>
        <v>1</v>
      </c>
      <c r="CH326">
        <f>COUNTIFS($L326:L326,"x")</f>
        <v>0</v>
      </c>
      <c r="CI326">
        <f>COUNTIFS($L326:M326,"x")</f>
        <v>0</v>
      </c>
      <c r="CJ326">
        <f>COUNTIFS($L326:N326,"x")</f>
        <v>0</v>
      </c>
      <c r="CK326">
        <f>COUNTIFS($L326:O326,"x")</f>
        <v>1</v>
      </c>
      <c r="CL326">
        <f>COUNTIFS($L326:P326,"x")</f>
        <v>1</v>
      </c>
      <c r="CM326">
        <f>COUNTIFS($L326:Q326,"x")</f>
        <v>1</v>
      </c>
      <c r="CN326">
        <f>COUNTIFS($L326:R326,"x")</f>
        <v>1</v>
      </c>
      <c r="CO326" t="str" cm="1">
        <f t="array" ref="CO326">IFERROR(INDEX($CH$4:$CN$4,0,MATCH(1,$CH326:$CN326,0)),"")</f>
        <v>Thứ 5</v>
      </c>
      <c r="CP326" t="str" cm="1">
        <f t="array" ref="CP326">IFERROR(INDEX($CH$4:$CN$4,0,MATCH(2,$CH326:$CN326,0)),"")</f>
        <v/>
      </c>
      <c r="CQ326" t="str">
        <f t="shared" ref="CQ326:CQ389" si="249">IF($CG326=1,CO326,_xlfn.CONCAT(CO326," &amp; ",CP326))</f>
        <v>Thứ 5</v>
      </c>
      <c r="CR326" t="str">
        <f t="shared" si="214"/>
        <v>F2 - Tuần 1 &amp; 3</v>
      </c>
    </row>
    <row r="327" spans="1:96" x14ac:dyDescent="0.3">
      <c r="A327" s="117" t="s">
        <v>36646</v>
      </c>
      <c r="B327" s="118" t="s">
        <v>33266</v>
      </c>
      <c r="C327" s="118" t="s">
        <v>33267</v>
      </c>
      <c r="D327" s="118" t="s">
        <v>39661</v>
      </c>
      <c r="E327" s="118" t="s">
        <v>39662</v>
      </c>
      <c r="F327" s="118" t="s">
        <v>33850</v>
      </c>
      <c r="G327" s="118" t="s">
        <v>33851</v>
      </c>
      <c r="H327" s="118" t="s">
        <v>33856</v>
      </c>
      <c r="I327" s="118" t="s">
        <v>22</v>
      </c>
      <c r="J327" s="119" t="s">
        <v>39658</v>
      </c>
      <c r="K327" s="119" t="s">
        <v>23</v>
      </c>
      <c r="L327" s="117" t="s">
        <v>23</v>
      </c>
      <c r="M327" s="117" t="s">
        <v>24</v>
      </c>
      <c r="N327" s="117" t="s">
        <v>23</v>
      </c>
      <c r="O327" s="117" t="s">
        <v>23</v>
      </c>
      <c r="P327" s="117" t="s">
        <v>23</v>
      </c>
      <c r="Q327" s="117" t="s">
        <v>23</v>
      </c>
      <c r="R327" s="117" t="s">
        <v>23</v>
      </c>
      <c r="S327" s="117" t="s">
        <v>24</v>
      </c>
      <c r="T327" s="117" t="s">
        <v>24</v>
      </c>
      <c r="U327" s="117" t="s">
        <v>24</v>
      </c>
      <c r="V327" s="117" t="s">
        <v>24</v>
      </c>
      <c r="W327" s="74" t="str">
        <f t="shared" si="215"/>
        <v>x</v>
      </c>
      <c r="X327" s="74" t="str">
        <f t="shared" si="216"/>
        <v/>
      </c>
      <c r="Y327" s="74" t="str">
        <f t="shared" si="217"/>
        <v>x</v>
      </c>
      <c r="Z327" s="74" t="str">
        <f t="shared" si="218"/>
        <v/>
      </c>
      <c r="AA327" t="str">
        <f>VLOOKUP($D327,'Tuyến và nhân viên'!$D:$M,6,0)</f>
        <v>HL00530</v>
      </c>
      <c r="AB327" t="str">
        <f>VLOOKUP($D327,'Tuyến và nhân viên'!$D:$M,7,0)</f>
        <v>Nguyễn Thị Thiên Trang</v>
      </c>
      <c r="AC327" s="16" t="str">
        <f>IFERROR(VLOOKUP($F327,DSKH!$D:$BF,53,0),"")</f>
        <v>F2</v>
      </c>
      <c r="AD327" s="16" t="str">
        <f>IFERROR(VLOOKUP($F327,DSKH!$D:$BF,54,0),"")</f>
        <v>GT</v>
      </c>
      <c r="AE327" s="4">
        <f>SUMIFS('Doanh số khách hàng'!$F:$F,'Doanh số khách hàng'!$A:$A,'Chi tiết tuyến'!$F327)</f>
        <v>0</v>
      </c>
      <c r="AF327" s="16" t="str">
        <f t="shared" si="210"/>
        <v>F4</v>
      </c>
      <c r="AG327" s="16" t="str">
        <f t="shared" si="211"/>
        <v>F2</v>
      </c>
      <c r="AH327" t="b">
        <f t="shared" si="219"/>
        <v>0</v>
      </c>
      <c r="AI327" t="b">
        <f t="shared" si="220"/>
        <v>1</v>
      </c>
      <c r="AJ327">
        <f>IFERROR(VLOOKUP($AC327,Master!$D:$E,2,0),"")</f>
        <v>2</v>
      </c>
      <c r="AK327">
        <f>VLOOKUP($AF327,Master!$D:$E,2,0)</f>
        <v>4</v>
      </c>
      <c r="AL327" s="4">
        <f t="shared" si="221"/>
        <v>0</v>
      </c>
      <c r="AM327" t="str">
        <f>IFERROR(VLOOKUP($F327,DSKH!$D:$BF,31,0),"")</f>
        <v>Tỉnh Cà Mau</v>
      </c>
      <c r="AN327" t="str">
        <f>IFERROR(VLOOKUP($F327,DSKH!$D:$BF,29,0),"")</f>
        <v>Xã Phong Thạnh</v>
      </c>
      <c r="AO327">
        <f>IFERROR(VLOOKUP($F327,DSKH!$D:$BF,52,0),"")</f>
        <v>0</v>
      </c>
      <c r="AP327">
        <f>IF(L327="x",1+COUNTIFS(AP$4:AP326,"&gt;0",$AA$4:$AA326,$AA326),0)</f>
        <v>0</v>
      </c>
      <c r="AQ327">
        <f>IF(M327="x",1+COUNTIFS(AQ$4:AQ326,"&gt;0",$AA$4:$AA326,$AA326),0)</f>
        <v>5</v>
      </c>
      <c r="AR327">
        <f>IF(N327="x",1+COUNTIFS(AR$4:AR326,"&gt;0",$AA$4:$AA326,$AA326),0)</f>
        <v>0</v>
      </c>
      <c r="AS327">
        <f>IF(O327="x",1+COUNTIFS(AS$4:AS326,"&gt;0",$AA$4:$AA326,$AA326),0)</f>
        <v>0</v>
      </c>
      <c r="AT327">
        <f>IF(P327="x",1+COUNTIFS(AT$4:AT326,"&gt;0",$AA$4:$AA326,$AA326),0)</f>
        <v>0</v>
      </c>
      <c r="AU327">
        <f>IF(Q327="x",1+COUNTIFS(AU$4:AU326,"&gt;0",$AA$4:$AA326,$AA326),0)</f>
        <v>0</v>
      </c>
      <c r="AV327">
        <f>IF(R327="x",1+COUNTIFS(AV$4:AV326,"&gt;0",$AA$4:$AA326,$AA326),0)</f>
        <v>0</v>
      </c>
      <c r="AW327">
        <f t="shared" si="212"/>
        <v>1</v>
      </c>
      <c r="AX327">
        <f t="shared" si="213"/>
        <v>0</v>
      </c>
      <c r="AY327">
        <f t="shared" si="222"/>
        <v>1</v>
      </c>
      <c r="AZ327">
        <f t="shared" si="223"/>
        <v>0</v>
      </c>
      <c r="BA327" s="4">
        <f t="shared" si="224"/>
        <v>0</v>
      </c>
      <c r="BB327" s="4">
        <f t="shared" si="225"/>
        <v>0</v>
      </c>
      <c r="BC327" s="4">
        <f t="shared" si="226"/>
        <v>0</v>
      </c>
      <c r="BD327" s="4">
        <f t="shared" si="227"/>
        <v>0</v>
      </c>
      <c r="BE327" s="4">
        <f t="shared" si="228"/>
        <v>0</v>
      </c>
      <c r="BF327" s="4">
        <f t="shared" si="229"/>
        <v>0</v>
      </c>
      <c r="BG327" s="4">
        <f t="shared" si="230"/>
        <v>0</v>
      </c>
      <c r="BH327" s="4">
        <f t="shared" si="231"/>
        <v>0</v>
      </c>
      <c r="BI327" s="4">
        <f t="shared" si="232"/>
        <v>1</v>
      </c>
      <c r="BJ327" s="4">
        <f t="shared" si="233"/>
        <v>0</v>
      </c>
      <c r="BK327" s="4">
        <f t="shared" si="234"/>
        <v>0</v>
      </c>
      <c r="BL327" s="4">
        <f t="shared" si="235"/>
        <v>0</v>
      </c>
      <c r="BM327" s="4">
        <f t="shared" si="236"/>
        <v>0</v>
      </c>
      <c r="BN327" s="4">
        <f t="shared" si="237"/>
        <v>0</v>
      </c>
      <c r="BO327">
        <f>SUMIFS(BH$5:BH327,$AA$5:$AA327,$AA327)</f>
        <v>1</v>
      </c>
      <c r="BP327">
        <f>SUMIFS(BI$5:BI327,$AA$5:$AA327,$AA327)</f>
        <v>4</v>
      </c>
      <c r="BQ327">
        <f>SUMIFS(BJ$5:BJ327,$AA$5:$AA327,$AA327)</f>
        <v>3</v>
      </c>
      <c r="BR327">
        <f>SUMIFS(BK$5:BK327,$AA$5:$AA327,$AA327)</f>
        <v>3</v>
      </c>
      <c r="BS327">
        <f>SUMIFS(BL$5:BL327,$AA$5:$AA327,$AA327)</f>
        <v>1</v>
      </c>
      <c r="BT327">
        <f>SUMIFS(BM$5:BM327,$AA$5:$AA327,$AA327)</f>
        <v>3</v>
      </c>
      <c r="BU327">
        <f>SUMIFS(BN$5:BN327,$AA$5:$AA327,$AA327)</f>
        <v>0</v>
      </c>
      <c r="BV327">
        <f t="shared" si="238"/>
        <v>18</v>
      </c>
      <c r="BW327">
        <f t="shared" si="239"/>
        <v>32</v>
      </c>
      <c r="BX327">
        <f t="shared" si="240"/>
        <v>18</v>
      </c>
      <c r="BY327">
        <f t="shared" si="241"/>
        <v>30</v>
      </c>
      <c r="BZ327">
        <f t="shared" si="242"/>
        <v>26</v>
      </c>
      <c r="CA327">
        <f t="shared" si="243"/>
        <v>26</v>
      </c>
      <c r="CB327">
        <f t="shared" si="244"/>
        <v>0</v>
      </c>
      <c r="CC327">
        <f t="shared" si="245"/>
        <v>4</v>
      </c>
      <c r="CD327">
        <f t="shared" si="246"/>
        <v>32</v>
      </c>
      <c r="CE327" t="str">
        <f>IFERROR(VLOOKUP($AA327,'Tuyến và nhân viên'!$I:$O,7,0),"")</f>
        <v>Trần Văn Khanh</v>
      </c>
      <c r="CF327">
        <f t="shared" si="247"/>
        <v>2</v>
      </c>
      <c r="CG327">
        <f t="shared" si="248"/>
        <v>1</v>
      </c>
      <c r="CH327">
        <f>COUNTIFS($L327:L327,"x")</f>
        <v>0</v>
      </c>
      <c r="CI327">
        <f>COUNTIFS($L327:M327,"x")</f>
        <v>1</v>
      </c>
      <c r="CJ327">
        <f>COUNTIFS($L327:N327,"x")</f>
        <v>1</v>
      </c>
      <c r="CK327">
        <f>COUNTIFS($L327:O327,"x")</f>
        <v>1</v>
      </c>
      <c r="CL327">
        <f>COUNTIFS($L327:P327,"x")</f>
        <v>1</v>
      </c>
      <c r="CM327">
        <f>COUNTIFS($L327:Q327,"x")</f>
        <v>1</v>
      </c>
      <c r="CN327">
        <f>COUNTIFS($L327:R327,"x")</f>
        <v>1</v>
      </c>
      <c r="CO327" t="str" cm="1">
        <f t="array" ref="CO327">IFERROR(INDEX($CH$4:$CN$4,0,MATCH(1,$CH327:$CN327,0)),"")</f>
        <v>Thứ 3</v>
      </c>
      <c r="CP327" t="str" cm="1">
        <f t="array" ref="CP327">IFERROR(INDEX($CH$4:$CN$4,0,MATCH(2,$CH327:$CN327,0)),"")</f>
        <v/>
      </c>
      <c r="CQ327" t="str">
        <f t="shared" si="249"/>
        <v>Thứ 3</v>
      </c>
      <c r="CR327" t="str">
        <f t="shared" si="214"/>
        <v>F2 - Tuần 1 &amp; 3</v>
      </c>
    </row>
    <row r="328" spans="1:96" x14ac:dyDescent="0.3">
      <c r="A328" s="117" t="s">
        <v>36654</v>
      </c>
      <c r="B328" s="118" t="s">
        <v>33266</v>
      </c>
      <c r="C328" s="118" t="s">
        <v>33267</v>
      </c>
      <c r="D328" s="118" t="s">
        <v>39661</v>
      </c>
      <c r="E328" s="118" t="s">
        <v>39662</v>
      </c>
      <c r="F328" s="118" t="s">
        <v>17960</v>
      </c>
      <c r="G328" s="118" t="s">
        <v>33891</v>
      </c>
      <c r="H328" s="118" t="s">
        <v>33896</v>
      </c>
      <c r="I328" s="118" t="s">
        <v>22</v>
      </c>
      <c r="J328" s="119" t="s">
        <v>39658</v>
      </c>
      <c r="K328" s="119" t="s">
        <v>23</v>
      </c>
      <c r="L328" s="117" t="s">
        <v>24</v>
      </c>
      <c r="M328" s="117" t="s">
        <v>23</v>
      </c>
      <c r="N328" s="117" t="s">
        <v>23</v>
      </c>
      <c r="O328" s="117" t="s">
        <v>23</v>
      </c>
      <c r="P328" s="117" t="s">
        <v>23</v>
      </c>
      <c r="Q328" s="117" t="s">
        <v>23</v>
      </c>
      <c r="R328" s="117" t="s">
        <v>23</v>
      </c>
      <c r="S328" s="117" t="s">
        <v>24</v>
      </c>
      <c r="T328" s="117" t="s">
        <v>24</v>
      </c>
      <c r="U328" s="117" t="s">
        <v>24</v>
      </c>
      <c r="V328" s="117" t="s">
        <v>24</v>
      </c>
      <c r="W328" s="74" t="str">
        <f t="shared" si="215"/>
        <v>x</v>
      </c>
      <c r="X328" s="74" t="str">
        <f t="shared" si="216"/>
        <v/>
      </c>
      <c r="Y328" s="74" t="str">
        <f t="shared" si="217"/>
        <v>x</v>
      </c>
      <c r="Z328" s="74" t="str">
        <f t="shared" si="218"/>
        <v/>
      </c>
      <c r="AA328" t="str">
        <f>VLOOKUP($D328,'Tuyến và nhân viên'!$D:$M,6,0)</f>
        <v>HL00530</v>
      </c>
      <c r="AB328" t="str">
        <f>VLOOKUP($D328,'Tuyến và nhân viên'!$D:$M,7,0)</f>
        <v>Nguyễn Thị Thiên Trang</v>
      </c>
      <c r="AC328" s="16" t="str">
        <f>IFERROR(VLOOKUP($F328,DSKH!$D:$BF,53,0),"")</f>
        <v>F2</v>
      </c>
      <c r="AD328" s="16" t="str">
        <f>IFERROR(VLOOKUP($F328,DSKH!$D:$BF,54,0),"")</f>
        <v>GT</v>
      </c>
      <c r="AE328" s="4">
        <f>SUMIFS('Doanh số khách hàng'!$F:$F,'Doanh số khách hàng'!$A:$A,'Chi tiết tuyến'!$F328)</f>
        <v>63700</v>
      </c>
      <c r="AF328" s="16" t="str">
        <f t="shared" si="210"/>
        <v>F4</v>
      </c>
      <c r="AG328" s="16" t="str">
        <f t="shared" si="211"/>
        <v>F2</v>
      </c>
      <c r="AH328" t="b">
        <f t="shared" si="219"/>
        <v>0</v>
      </c>
      <c r="AI328" t="b">
        <f t="shared" si="220"/>
        <v>1</v>
      </c>
      <c r="AJ328">
        <f>IFERROR(VLOOKUP($AC328,Master!$D:$E,2,0),"")</f>
        <v>2</v>
      </c>
      <c r="AK328">
        <f>VLOOKUP($AF328,Master!$D:$E,2,0)</f>
        <v>4</v>
      </c>
      <c r="AL328" s="4">
        <f t="shared" si="221"/>
        <v>31850</v>
      </c>
      <c r="AM328" t="str">
        <f>IFERROR(VLOOKUP($F328,DSKH!$D:$BF,31,0),"")</f>
        <v>Tỉnh Cà Mau</v>
      </c>
      <c r="AN328" t="str">
        <f>IFERROR(VLOOKUP($F328,DSKH!$D:$BF,29,0),"")</f>
        <v>Phường Giá Rai</v>
      </c>
      <c r="AO328">
        <f>IFERROR(VLOOKUP($F328,DSKH!$D:$BF,52,0),"")</f>
        <v>63700</v>
      </c>
      <c r="AP328">
        <f>IF(L328="x",1+COUNTIFS(AP$4:AP327,"&gt;0",$AA$4:$AA327,$AA327),0)</f>
        <v>2</v>
      </c>
      <c r="AQ328">
        <f>IF(M328="x",1+COUNTIFS(AQ$4:AQ327,"&gt;0",$AA$4:$AA327,$AA327),0)</f>
        <v>0</v>
      </c>
      <c r="AR328">
        <f>IF(N328="x",1+COUNTIFS(AR$4:AR327,"&gt;0",$AA$4:$AA327,$AA327),0)</f>
        <v>0</v>
      </c>
      <c r="AS328">
        <f>IF(O328="x",1+COUNTIFS(AS$4:AS327,"&gt;0",$AA$4:$AA327,$AA327),0)</f>
        <v>0</v>
      </c>
      <c r="AT328">
        <f>IF(P328="x",1+COUNTIFS(AT$4:AT327,"&gt;0",$AA$4:$AA327,$AA327),0)</f>
        <v>0</v>
      </c>
      <c r="AU328">
        <f>IF(Q328="x",1+COUNTIFS(AU$4:AU327,"&gt;0",$AA$4:$AA327,$AA327),0)</f>
        <v>0</v>
      </c>
      <c r="AV328">
        <f>IF(R328="x",1+COUNTIFS(AV$4:AV327,"&gt;0",$AA$4:$AA327,$AA327),0)</f>
        <v>0</v>
      </c>
      <c r="AW328">
        <f t="shared" si="212"/>
        <v>1</v>
      </c>
      <c r="AX328">
        <f t="shared" si="213"/>
        <v>0</v>
      </c>
      <c r="AY328">
        <f t="shared" si="222"/>
        <v>1</v>
      </c>
      <c r="AZ328">
        <f t="shared" si="223"/>
        <v>0</v>
      </c>
      <c r="BA328" s="4">
        <f t="shared" si="224"/>
        <v>31850</v>
      </c>
      <c r="BB328" s="4">
        <f t="shared" si="225"/>
        <v>0</v>
      </c>
      <c r="BC328" s="4">
        <f t="shared" si="226"/>
        <v>0</v>
      </c>
      <c r="BD328" s="4">
        <f t="shared" si="227"/>
        <v>0</v>
      </c>
      <c r="BE328" s="4">
        <f t="shared" si="228"/>
        <v>0</v>
      </c>
      <c r="BF328" s="4">
        <f t="shared" si="229"/>
        <v>0</v>
      </c>
      <c r="BG328" s="4">
        <f t="shared" si="230"/>
        <v>0</v>
      </c>
      <c r="BH328" s="4">
        <f t="shared" si="231"/>
        <v>1</v>
      </c>
      <c r="BI328" s="4">
        <f t="shared" si="232"/>
        <v>0</v>
      </c>
      <c r="BJ328" s="4">
        <f t="shared" si="233"/>
        <v>0</v>
      </c>
      <c r="BK328" s="4">
        <f t="shared" si="234"/>
        <v>0</v>
      </c>
      <c r="BL328" s="4">
        <f t="shared" si="235"/>
        <v>0</v>
      </c>
      <c r="BM328" s="4">
        <f t="shared" si="236"/>
        <v>0</v>
      </c>
      <c r="BN328" s="4">
        <f t="shared" si="237"/>
        <v>0</v>
      </c>
      <c r="BO328">
        <f>SUMIFS(BH$5:BH328,$AA$5:$AA328,$AA328)</f>
        <v>2</v>
      </c>
      <c r="BP328">
        <f>SUMIFS(BI$5:BI328,$AA$5:$AA328,$AA328)</f>
        <v>4</v>
      </c>
      <c r="BQ328">
        <f>SUMIFS(BJ$5:BJ328,$AA$5:$AA328,$AA328)</f>
        <v>3</v>
      </c>
      <c r="BR328">
        <f>SUMIFS(BK$5:BK328,$AA$5:$AA328,$AA328)</f>
        <v>3</v>
      </c>
      <c r="BS328">
        <f>SUMIFS(BL$5:BL328,$AA$5:$AA328,$AA328)</f>
        <v>1</v>
      </c>
      <c r="BT328">
        <f>SUMIFS(BM$5:BM328,$AA$5:$AA328,$AA328)</f>
        <v>3</v>
      </c>
      <c r="BU328">
        <f>SUMIFS(BN$5:BN328,$AA$5:$AA328,$AA328)</f>
        <v>0</v>
      </c>
      <c r="BV328">
        <f t="shared" si="238"/>
        <v>18</v>
      </c>
      <c r="BW328">
        <f t="shared" si="239"/>
        <v>32</v>
      </c>
      <c r="BX328">
        <f t="shared" si="240"/>
        <v>18</v>
      </c>
      <c r="BY328">
        <f t="shared" si="241"/>
        <v>30</v>
      </c>
      <c r="BZ328">
        <f t="shared" si="242"/>
        <v>26</v>
      </c>
      <c r="CA328">
        <f t="shared" si="243"/>
        <v>26</v>
      </c>
      <c r="CB328">
        <f t="shared" si="244"/>
        <v>0</v>
      </c>
      <c r="CC328">
        <f t="shared" si="245"/>
        <v>2</v>
      </c>
      <c r="CD328">
        <f t="shared" si="246"/>
        <v>18</v>
      </c>
      <c r="CE328" t="str">
        <f>IFERROR(VLOOKUP($AA328,'Tuyến và nhân viên'!$I:$O,7,0),"")</f>
        <v>Trần Văn Khanh</v>
      </c>
      <c r="CF328">
        <f t="shared" si="247"/>
        <v>2</v>
      </c>
      <c r="CG328">
        <f t="shared" si="248"/>
        <v>1</v>
      </c>
      <c r="CH328">
        <f>COUNTIFS($L328:L328,"x")</f>
        <v>1</v>
      </c>
      <c r="CI328">
        <f>COUNTIFS($L328:M328,"x")</f>
        <v>1</v>
      </c>
      <c r="CJ328">
        <f>COUNTIFS($L328:N328,"x")</f>
        <v>1</v>
      </c>
      <c r="CK328">
        <f>COUNTIFS($L328:O328,"x")</f>
        <v>1</v>
      </c>
      <c r="CL328">
        <f>COUNTIFS($L328:P328,"x")</f>
        <v>1</v>
      </c>
      <c r="CM328">
        <f>COUNTIFS($L328:Q328,"x")</f>
        <v>1</v>
      </c>
      <c r="CN328">
        <f>COUNTIFS($L328:R328,"x")</f>
        <v>1</v>
      </c>
      <c r="CO328" t="str" cm="1">
        <f t="array" ref="CO328">IFERROR(INDEX($CH$4:$CN$4,0,MATCH(1,$CH328:$CN328,0)),"")</f>
        <v>Thứ 2</v>
      </c>
      <c r="CP328" t="str" cm="1">
        <f t="array" ref="CP328">IFERROR(INDEX($CH$4:$CN$4,0,MATCH(2,$CH328:$CN328,0)),"")</f>
        <v/>
      </c>
      <c r="CQ328" t="str">
        <f t="shared" si="249"/>
        <v>Thứ 2</v>
      </c>
      <c r="CR328" t="str">
        <f t="shared" si="214"/>
        <v>F2 - Tuần 1 &amp; 3</v>
      </c>
    </row>
    <row r="329" spans="1:96" x14ac:dyDescent="0.3">
      <c r="A329" s="117" t="s">
        <v>36662</v>
      </c>
      <c r="B329" s="118" t="s">
        <v>33266</v>
      </c>
      <c r="C329" s="118" t="s">
        <v>33267</v>
      </c>
      <c r="D329" s="118" t="s">
        <v>39661</v>
      </c>
      <c r="E329" s="118" t="s">
        <v>39662</v>
      </c>
      <c r="F329" s="118" t="s">
        <v>33901</v>
      </c>
      <c r="G329" s="118" t="s">
        <v>33902</v>
      </c>
      <c r="H329" s="118" t="s">
        <v>33906</v>
      </c>
      <c r="I329" s="118" t="s">
        <v>22</v>
      </c>
      <c r="J329" s="119" t="s">
        <v>39658</v>
      </c>
      <c r="K329" s="119" t="s">
        <v>23</v>
      </c>
      <c r="L329" s="117" t="s">
        <v>23</v>
      </c>
      <c r="M329" s="117" t="s">
        <v>23</v>
      </c>
      <c r="N329" s="117" t="s">
        <v>23</v>
      </c>
      <c r="O329" s="117" t="s">
        <v>24</v>
      </c>
      <c r="P329" s="117" t="s">
        <v>23</v>
      </c>
      <c r="Q329" s="117" t="s">
        <v>23</v>
      </c>
      <c r="R329" s="117" t="s">
        <v>23</v>
      </c>
      <c r="S329" s="117" t="s">
        <v>24</v>
      </c>
      <c r="T329" s="117" t="s">
        <v>24</v>
      </c>
      <c r="U329" s="117" t="s">
        <v>24</v>
      </c>
      <c r="V329" s="117" t="s">
        <v>24</v>
      </c>
      <c r="W329" s="74" t="str">
        <f t="shared" si="215"/>
        <v>x</v>
      </c>
      <c r="X329" s="74" t="str">
        <f t="shared" si="216"/>
        <v/>
      </c>
      <c r="Y329" s="74" t="str">
        <f t="shared" si="217"/>
        <v>x</v>
      </c>
      <c r="Z329" s="74" t="str">
        <f t="shared" si="218"/>
        <v/>
      </c>
      <c r="AA329" t="str">
        <f>VLOOKUP($D329,'Tuyến và nhân viên'!$D:$M,6,0)</f>
        <v>HL00530</v>
      </c>
      <c r="AB329" t="str">
        <f>VLOOKUP($D329,'Tuyến và nhân viên'!$D:$M,7,0)</f>
        <v>Nguyễn Thị Thiên Trang</v>
      </c>
      <c r="AC329" s="16" t="str">
        <f>IFERROR(VLOOKUP($F329,DSKH!$D:$BF,53,0),"")</f>
        <v>F2</v>
      </c>
      <c r="AD329" s="16" t="str">
        <f>IFERROR(VLOOKUP($F329,DSKH!$D:$BF,54,0),"")</f>
        <v>GT</v>
      </c>
      <c r="AE329" s="4">
        <f>SUMIFS('Doanh số khách hàng'!$F:$F,'Doanh số khách hàng'!$A:$A,'Chi tiết tuyến'!$F329)</f>
        <v>0</v>
      </c>
      <c r="AF329" s="16" t="str">
        <f t="shared" si="210"/>
        <v>F4</v>
      </c>
      <c r="AG329" s="16" t="str">
        <f t="shared" si="211"/>
        <v>F2</v>
      </c>
      <c r="AH329" t="b">
        <f t="shared" si="219"/>
        <v>0</v>
      </c>
      <c r="AI329" t="b">
        <f t="shared" si="220"/>
        <v>1</v>
      </c>
      <c r="AJ329">
        <f>IFERROR(VLOOKUP($AC329,Master!$D:$E,2,0),"")</f>
        <v>2</v>
      </c>
      <c r="AK329">
        <f>VLOOKUP($AF329,Master!$D:$E,2,0)</f>
        <v>4</v>
      </c>
      <c r="AL329" s="4">
        <f t="shared" si="221"/>
        <v>0</v>
      </c>
      <c r="AM329" t="str">
        <f>IFERROR(VLOOKUP($F329,DSKH!$D:$BF,31,0),"")</f>
        <v>Tỉnh Cà Mau</v>
      </c>
      <c r="AN329" t="str">
        <f>IFERROR(VLOOKUP($F329,DSKH!$D:$BF,29,0),"")</f>
        <v>Xã Phong Hiệp</v>
      </c>
      <c r="AO329">
        <f>IFERROR(VLOOKUP($F329,DSKH!$D:$BF,52,0),"")</f>
        <v>0</v>
      </c>
      <c r="AP329">
        <f>IF(L329="x",1+COUNTIFS(AP$4:AP328,"&gt;0",$AA$4:$AA328,$AA328),0)</f>
        <v>0</v>
      </c>
      <c r="AQ329">
        <f>IF(M329="x",1+COUNTIFS(AQ$4:AQ328,"&gt;0",$AA$4:$AA328,$AA328),0)</f>
        <v>0</v>
      </c>
      <c r="AR329">
        <f>IF(N329="x",1+COUNTIFS(AR$4:AR328,"&gt;0",$AA$4:$AA328,$AA328),0)</f>
        <v>0</v>
      </c>
      <c r="AS329">
        <f>IF(O329="x",1+COUNTIFS(AS$4:AS328,"&gt;0",$AA$4:$AA328,$AA328),0)</f>
        <v>4</v>
      </c>
      <c r="AT329">
        <f>IF(P329="x",1+COUNTIFS(AT$4:AT328,"&gt;0",$AA$4:$AA328,$AA328),0)</f>
        <v>0</v>
      </c>
      <c r="AU329">
        <f>IF(Q329="x",1+COUNTIFS(AU$4:AU328,"&gt;0",$AA$4:$AA328,$AA328),0)</f>
        <v>0</v>
      </c>
      <c r="AV329">
        <f>IF(R329="x",1+COUNTIFS(AV$4:AV328,"&gt;0",$AA$4:$AA328,$AA328),0)</f>
        <v>0</v>
      </c>
      <c r="AW329">
        <f t="shared" si="212"/>
        <v>1</v>
      </c>
      <c r="AX329">
        <f t="shared" si="213"/>
        <v>0</v>
      </c>
      <c r="AY329">
        <f t="shared" si="222"/>
        <v>1</v>
      </c>
      <c r="AZ329">
        <f t="shared" si="223"/>
        <v>0</v>
      </c>
      <c r="BA329" s="4">
        <f t="shared" si="224"/>
        <v>0</v>
      </c>
      <c r="BB329" s="4">
        <f t="shared" si="225"/>
        <v>0</v>
      </c>
      <c r="BC329" s="4">
        <f t="shared" si="226"/>
        <v>0</v>
      </c>
      <c r="BD329" s="4">
        <f t="shared" si="227"/>
        <v>0</v>
      </c>
      <c r="BE329" s="4">
        <f t="shared" si="228"/>
        <v>0</v>
      </c>
      <c r="BF329" s="4">
        <f t="shared" si="229"/>
        <v>0</v>
      </c>
      <c r="BG329" s="4">
        <f t="shared" si="230"/>
        <v>0</v>
      </c>
      <c r="BH329" s="4">
        <f t="shared" si="231"/>
        <v>0</v>
      </c>
      <c r="BI329" s="4">
        <f t="shared" si="232"/>
        <v>0</v>
      </c>
      <c r="BJ329" s="4">
        <f t="shared" si="233"/>
        <v>0</v>
      </c>
      <c r="BK329" s="4">
        <f t="shared" si="234"/>
        <v>1</v>
      </c>
      <c r="BL329" s="4">
        <f t="shared" si="235"/>
        <v>0</v>
      </c>
      <c r="BM329" s="4">
        <f t="shared" si="236"/>
        <v>0</v>
      </c>
      <c r="BN329" s="4">
        <f t="shared" si="237"/>
        <v>0</v>
      </c>
      <c r="BO329">
        <f>SUMIFS(BH$5:BH329,$AA$5:$AA329,$AA329)</f>
        <v>2</v>
      </c>
      <c r="BP329">
        <f>SUMIFS(BI$5:BI329,$AA$5:$AA329,$AA329)</f>
        <v>4</v>
      </c>
      <c r="BQ329">
        <f>SUMIFS(BJ$5:BJ329,$AA$5:$AA329,$AA329)</f>
        <v>3</v>
      </c>
      <c r="BR329">
        <f>SUMIFS(BK$5:BK329,$AA$5:$AA329,$AA329)</f>
        <v>4</v>
      </c>
      <c r="BS329">
        <f>SUMIFS(BL$5:BL329,$AA$5:$AA329,$AA329)</f>
        <v>1</v>
      </c>
      <c r="BT329">
        <f>SUMIFS(BM$5:BM329,$AA$5:$AA329,$AA329)</f>
        <v>3</v>
      </c>
      <c r="BU329">
        <f>SUMIFS(BN$5:BN329,$AA$5:$AA329,$AA329)</f>
        <v>0</v>
      </c>
      <c r="BV329">
        <f t="shared" si="238"/>
        <v>18</v>
      </c>
      <c r="BW329">
        <f t="shared" si="239"/>
        <v>32</v>
      </c>
      <c r="BX329">
        <f t="shared" si="240"/>
        <v>18</v>
      </c>
      <c r="BY329">
        <f t="shared" si="241"/>
        <v>30</v>
      </c>
      <c r="BZ329">
        <f t="shared" si="242"/>
        <v>26</v>
      </c>
      <c r="CA329">
        <f t="shared" si="243"/>
        <v>26</v>
      </c>
      <c r="CB329">
        <f t="shared" si="244"/>
        <v>0</v>
      </c>
      <c r="CC329">
        <f t="shared" si="245"/>
        <v>4</v>
      </c>
      <c r="CD329">
        <f t="shared" si="246"/>
        <v>30</v>
      </c>
      <c r="CE329" t="str">
        <f>IFERROR(VLOOKUP($AA329,'Tuyến và nhân viên'!$I:$O,7,0),"")</f>
        <v>Trần Văn Khanh</v>
      </c>
      <c r="CF329">
        <f t="shared" si="247"/>
        <v>2</v>
      </c>
      <c r="CG329">
        <f t="shared" si="248"/>
        <v>1</v>
      </c>
      <c r="CH329">
        <f>COUNTIFS($L329:L329,"x")</f>
        <v>0</v>
      </c>
      <c r="CI329">
        <f>COUNTIFS($L329:M329,"x")</f>
        <v>0</v>
      </c>
      <c r="CJ329">
        <f>COUNTIFS($L329:N329,"x")</f>
        <v>0</v>
      </c>
      <c r="CK329">
        <f>COUNTIFS($L329:O329,"x")</f>
        <v>1</v>
      </c>
      <c r="CL329">
        <f>COUNTIFS($L329:P329,"x")</f>
        <v>1</v>
      </c>
      <c r="CM329">
        <f>COUNTIFS($L329:Q329,"x")</f>
        <v>1</v>
      </c>
      <c r="CN329">
        <f>COUNTIFS($L329:R329,"x")</f>
        <v>1</v>
      </c>
      <c r="CO329" t="str" cm="1">
        <f t="array" ref="CO329">IFERROR(INDEX($CH$4:$CN$4,0,MATCH(1,$CH329:$CN329,0)),"")</f>
        <v>Thứ 5</v>
      </c>
      <c r="CP329" t="str" cm="1">
        <f t="array" ref="CP329">IFERROR(INDEX($CH$4:$CN$4,0,MATCH(2,$CH329:$CN329,0)),"")</f>
        <v/>
      </c>
      <c r="CQ329" t="str">
        <f t="shared" si="249"/>
        <v>Thứ 5</v>
      </c>
      <c r="CR329" t="str">
        <f t="shared" si="214"/>
        <v>F2 - Tuần 1 &amp; 3</v>
      </c>
    </row>
    <row r="330" spans="1:96" x14ac:dyDescent="0.3">
      <c r="A330" s="117" t="s">
        <v>36671</v>
      </c>
      <c r="B330" s="118" t="s">
        <v>33266</v>
      </c>
      <c r="C330" s="118" t="s">
        <v>33267</v>
      </c>
      <c r="D330" s="118" t="s">
        <v>39661</v>
      </c>
      <c r="E330" s="118" t="s">
        <v>39662</v>
      </c>
      <c r="F330" s="118" t="s">
        <v>33971</v>
      </c>
      <c r="G330" s="118" t="s">
        <v>33972</v>
      </c>
      <c r="H330" s="118" t="s">
        <v>33976</v>
      </c>
      <c r="I330" s="118" t="s">
        <v>22</v>
      </c>
      <c r="J330" s="119" t="s">
        <v>39658</v>
      </c>
      <c r="K330" s="119" t="s">
        <v>23</v>
      </c>
      <c r="L330" s="117" t="s">
        <v>24</v>
      </c>
      <c r="M330" s="117" t="s">
        <v>23</v>
      </c>
      <c r="N330" s="117" t="s">
        <v>23</v>
      </c>
      <c r="O330" s="117" t="s">
        <v>23</v>
      </c>
      <c r="P330" s="117" t="s">
        <v>23</v>
      </c>
      <c r="Q330" s="117" t="s">
        <v>23</v>
      </c>
      <c r="R330" s="117" t="s">
        <v>23</v>
      </c>
      <c r="S330" s="117" t="s">
        <v>24</v>
      </c>
      <c r="T330" s="117" t="s">
        <v>24</v>
      </c>
      <c r="U330" s="117" t="s">
        <v>24</v>
      </c>
      <c r="V330" s="117" t="s">
        <v>24</v>
      </c>
      <c r="W330" s="74" t="str">
        <f t="shared" si="215"/>
        <v>x</v>
      </c>
      <c r="X330" s="74" t="str">
        <f t="shared" si="216"/>
        <v/>
      </c>
      <c r="Y330" s="74" t="str">
        <f t="shared" si="217"/>
        <v>x</v>
      </c>
      <c r="Z330" s="74" t="str">
        <f t="shared" si="218"/>
        <v/>
      </c>
      <c r="AA330" t="str">
        <f>VLOOKUP($D330,'Tuyến và nhân viên'!$D:$M,6,0)</f>
        <v>HL00530</v>
      </c>
      <c r="AB330" t="str">
        <f>VLOOKUP($D330,'Tuyến và nhân viên'!$D:$M,7,0)</f>
        <v>Nguyễn Thị Thiên Trang</v>
      </c>
      <c r="AC330" s="16" t="str">
        <f>IFERROR(VLOOKUP($F330,DSKH!$D:$BF,53,0),"")</f>
        <v>F2</v>
      </c>
      <c r="AD330" s="16" t="str">
        <f>IFERROR(VLOOKUP($F330,DSKH!$D:$BF,54,0),"")</f>
        <v>GT</v>
      </c>
      <c r="AE330" s="4">
        <f>SUMIFS('Doanh số khách hàng'!$F:$F,'Doanh số khách hàng'!$A:$A,'Chi tiết tuyến'!$F330)</f>
        <v>0</v>
      </c>
      <c r="AF330" s="16" t="str">
        <f t="shared" si="210"/>
        <v>F4</v>
      </c>
      <c r="AG330" s="16" t="str">
        <f t="shared" si="211"/>
        <v>F2</v>
      </c>
      <c r="AH330" t="b">
        <f t="shared" si="219"/>
        <v>0</v>
      </c>
      <c r="AI330" t="b">
        <f t="shared" si="220"/>
        <v>1</v>
      </c>
      <c r="AJ330">
        <f>IFERROR(VLOOKUP($AC330,Master!$D:$E,2,0),"")</f>
        <v>2</v>
      </c>
      <c r="AK330">
        <f>VLOOKUP($AF330,Master!$D:$E,2,0)</f>
        <v>4</v>
      </c>
      <c r="AL330" s="4">
        <f t="shared" si="221"/>
        <v>0</v>
      </c>
      <c r="AM330" t="str">
        <f>IFERROR(VLOOKUP($F330,DSKH!$D:$BF,31,0),"")</f>
        <v>Tỉnh Cà Mau</v>
      </c>
      <c r="AN330" t="str">
        <f>IFERROR(VLOOKUP($F330,DSKH!$D:$BF,29,0),"")</f>
        <v>Phường Bạc Liêu</v>
      </c>
      <c r="AO330">
        <f>IFERROR(VLOOKUP($F330,DSKH!$D:$BF,52,0),"")</f>
        <v>0</v>
      </c>
      <c r="AP330">
        <f>IF(L330="x",1+COUNTIFS(AP$4:AP329,"&gt;0",$AA$4:$AA329,$AA329),0)</f>
        <v>3</v>
      </c>
      <c r="AQ330">
        <f>IF(M330="x",1+COUNTIFS(AQ$4:AQ329,"&gt;0",$AA$4:$AA329,$AA329),0)</f>
        <v>0</v>
      </c>
      <c r="AR330">
        <f>IF(N330="x",1+COUNTIFS(AR$4:AR329,"&gt;0",$AA$4:$AA329,$AA329),0)</f>
        <v>0</v>
      </c>
      <c r="AS330">
        <f>IF(O330="x",1+COUNTIFS(AS$4:AS329,"&gt;0",$AA$4:$AA329,$AA329),0)</f>
        <v>0</v>
      </c>
      <c r="AT330">
        <f>IF(P330="x",1+COUNTIFS(AT$4:AT329,"&gt;0",$AA$4:$AA329,$AA329),0)</f>
        <v>0</v>
      </c>
      <c r="AU330">
        <f>IF(Q330="x",1+COUNTIFS(AU$4:AU329,"&gt;0",$AA$4:$AA329,$AA329),0)</f>
        <v>0</v>
      </c>
      <c r="AV330">
        <f>IF(R330="x",1+COUNTIFS(AV$4:AV329,"&gt;0",$AA$4:$AA329,$AA329),0)</f>
        <v>0</v>
      </c>
      <c r="AW330">
        <f t="shared" si="212"/>
        <v>1</v>
      </c>
      <c r="AX330">
        <f t="shared" si="213"/>
        <v>0</v>
      </c>
      <c r="AY330">
        <f t="shared" si="222"/>
        <v>1</v>
      </c>
      <c r="AZ330">
        <f t="shared" si="223"/>
        <v>0</v>
      </c>
      <c r="BA330" s="4">
        <f t="shared" si="224"/>
        <v>0</v>
      </c>
      <c r="BB330" s="4">
        <f t="shared" si="225"/>
        <v>0</v>
      </c>
      <c r="BC330" s="4">
        <f t="shared" si="226"/>
        <v>0</v>
      </c>
      <c r="BD330" s="4">
        <f t="shared" si="227"/>
        <v>0</v>
      </c>
      <c r="BE330" s="4">
        <f t="shared" si="228"/>
        <v>0</v>
      </c>
      <c r="BF330" s="4">
        <f t="shared" si="229"/>
        <v>0</v>
      </c>
      <c r="BG330" s="4">
        <f t="shared" si="230"/>
        <v>0</v>
      </c>
      <c r="BH330" s="4">
        <f t="shared" si="231"/>
        <v>1</v>
      </c>
      <c r="BI330" s="4">
        <f t="shared" si="232"/>
        <v>0</v>
      </c>
      <c r="BJ330" s="4">
        <f t="shared" si="233"/>
        <v>0</v>
      </c>
      <c r="BK330" s="4">
        <f t="shared" si="234"/>
        <v>0</v>
      </c>
      <c r="BL330" s="4">
        <f t="shared" si="235"/>
        <v>0</v>
      </c>
      <c r="BM330" s="4">
        <f t="shared" si="236"/>
        <v>0</v>
      </c>
      <c r="BN330" s="4">
        <f t="shared" si="237"/>
        <v>0</v>
      </c>
      <c r="BO330">
        <f>SUMIFS(BH$5:BH330,$AA$5:$AA330,$AA330)</f>
        <v>3</v>
      </c>
      <c r="BP330">
        <f>SUMIFS(BI$5:BI330,$AA$5:$AA330,$AA330)</f>
        <v>4</v>
      </c>
      <c r="BQ330">
        <f>SUMIFS(BJ$5:BJ330,$AA$5:$AA330,$AA330)</f>
        <v>3</v>
      </c>
      <c r="BR330">
        <f>SUMIFS(BK$5:BK330,$AA$5:$AA330,$AA330)</f>
        <v>4</v>
      </c>
      <c r="BS330">
        <f>SUMIFS(BL$5:BL330,$AA$5:$AA330,$AA330)</f>
        <v>1</v>
      </c>
      <c r="BT330">
        <f>SUMIFS(BM$5:BM330,$AA$5:$AA330,$AA330)</f>
        <v>3</v>
      </c>
      <c r="BU330">
        <f>SUMIFS(BN$5:BN330,$AA$5:$AA330,$AA330)</f>
        <v>0</v>
      </c>
      <c r="BV330">
        <f t="shared" si="238"/>
        <v>18</v>
      </c>
      <c r="BW330">
        <f t="shared" si="239"/>
        <v>32</v>
      </c>
      <c r="BX330">
        <f t="shared" si="240"/>
        <v>18</v>
      </c>
      <c r="BY330">
        <f t="shared" si="241"/>
        <v>30</v>
      </c>
      <c r="BZ330">
        <f t="shared" si="242"/>
        <v>26</v>
      </c>
      <c r="CA330">
        <f t="shared" si="243"/>
        <v>26</v>
      </c>
      <c r="CB330">
        <f t="shared" si="244"/>
        <v>0</v>
      </c>
      <c r="CC330">
        <f t="shared" si="245"/>
        <v>3</v>
      </c>
      <c r="CD330">
        <f t="shared" si="246"/>
        <v>18</v>
      </c>
      <c r="CE330" t="str">
        <f>IFERROR(VLOOKUP($AA330,'Tuyến và nhân viên'!$I:$O,7,0),"")</f>
        <v>Trần Văn Khanh</v>
      </c>
      <c r="CF330">
        <f t="shared" si="247"/>
        <v>2</v>
      </c>
      <c r="CG330">
        <f t="shared" si="248"/>
        <v>1</v>
      </c>
      <c r="CH330">
        <f>COUNTIFS($L330:L330,"x")</f>
        <v>1</v>
      </c>
      <c r="CI330">
        <f>COUNTIFS($L330:M330,"x")</f>
        <v>1</v>
      </c>
      <c r="CJ330">
        <f>COUNTIFS($L330:N330,"x")</f>
        <v>1</v>
      </c>
      <c r="CK330">
        <f>COUNTIFS($L330:O330,"x")</f>
        <v>1</v>
      </c>
      <c r="CL330">
        <f>COUNTIFS($L330:P330,"x")</f>
        <v>1</v>
      </c>
      <c r="CM330">
        <f>COUNTIFS($L330:Q330,"x")</f>
        <v>1</v>
      </c>
      <c r="CN330">
        <f>COUNTIFS($L330:R330,"x")</f>
        <v>1</v>
      </c>
      <c r="CO330" t="str" cm="1">
        <f t="array" ref="CO330">IFERROR(INDEX($CH$4:$CN$4,0,MATCH(1,$CH330:$CN330,0)),"")</f>
        <v>Thứ 2</v>
      </c>
      <c r="CP330" t="str" cm="1">
        <f t="array" ref="CP330">IFERROR(INDEX($CH$4:$CN$4,0,MATCH(2,$CH330:$CN330,0)),"")</f>
        <v/>
      </c>
      <c r="CQ330" t="str">
        <f t="shared" si="249"/>
        <v>Thứ 2</v>
      </c>
      <c r="CR330" t="str">
        <f t="shared" si="214"/>
        <v>F2 - Tuần 1 &amp; 3</v>
      </c>
    </row>
    <row r="331" spans="1:96" x14ac:dyDescent="0.3">
      <c r="A331" s="117" t="s">
        <v>36679</v>
      </c>
      <c r="B331" s="118" t="s">
        <v>33266</v>
      </c>
      <c r="C331" s="118" t="s">
        <v>33267</v>
      </c>
      <c r="D331" s="118" t="s">
        <v>39661</v>
      </c>
      <c r="E331" s="118" t="s">
        <v>39662</v>
      </c>
      <c r="F331" s="118" t="s">
        <v>28064</v>
      </c>
      <c r="G331" s="118" t="s">
        <v>33980</v>
      </c>
      <c r="H331" s="118" t="s">
        <v>33985</v>
      </c>
      <c r="I331" s="118" t="s">
        <v>22</v>
      </c>
      <c r="J331" s="119" t="s">
        <v>39658</v>
      </c>
      <c r="K331" s="119" t="s">
        <v>23</v>
      </c>
      <c r="L331" s="117" t="s">
        <v>23</v>
      </c>
      <c r="M331" s="117" t="s">
        <v>23</v>
      </c>
      <c r="N331" s="117" t="s">
        <v>24</v>
      </c>
      <c r="O331" s="117" t="s">
        <v>23</v>
      </c>
      <c r="P331" s="117" t="s">
        <v>23</v>
      </c>
      <c r="Q331" s="117" t="s">
        <v>23</v>
      </c>
      <c r="R331" s="117" t="s">
        <v>23</v>
      </c>
      <c r="S331" s="117" t="s">
        <v>24</v>
      </c>
      <c r="T331" s="117" t="s">
        <v>24</v>
      </c>
      <c r="U331" s="117" t="s">
        <v>24</v>
      </c>
      <c r="V331" s="117" t="s">
        <v>24</v>
      </c>
      <c r="W331" s="74" t="str">
        <f t="shared" si="215"/>
        <v>x</v>
      </c>
      <c r="X331" s="74" t="str">
        <f t="shared" si="216"/>
        <v/>
      </c>
      <c r="Y331" s="74" t="str">
        <f t="shared" si="217"/>
        <v>x</v>
      </c>
      <c r="Z331" s="74" t="str">
        <f t="shared" si="218"/>
        <v/>
      </c>
      <c r="AA331" t="str">
        <f>VLOOKUP($D331,'Tuyến và nhân viên'!$D:$M,6,0)</f>
        <v>HL00530</v>
      </c>
      <c r="AB331" t="str">
        <f>VLOOKUP($D331,'Tuyến và nhân viên'!$D:$M,7,0)</f>
        <v>Nguyễn Thị Thiên Trang</v>
      </c>
      <c r="AC331" s="16" t="str">
        <f>IFERROR(VLOOKUP($F331,DSKH!$D:$BF,53,0),"")</f>
        <v>F2</v>
      </c>
      <c r="AD331" s="16" t="str">
        <f>IFERROR(VLOOKUP($F331,DSKH!$D:$BF,54,0),"")</f>
        <v>GT</v>
      </c>
      <c r="AE331" s="4">
        <f>SUMIFS('Doanh số khách hàng'!$F:$F,'Doanh số khách hàng'!$A:$A,'Chi tiết tuyến'!$F331)</f>
        <v>0</v>
      </c>
      <c r="AF331" s="16" t="str">
        <f t="shared" si="210"/>
        <v>F4</v>
      </c>
      <c r="AG331" s="16" t="str">
        <f t="shared" si="211"/>
        <v>F2</v>
      </c>
      <c r="AH331" t="b">
        <f t="shared" si="219"/>
        <v>0</v>
      </c>
      <c r="AI331" t="b">
        <f t="shared" si="220"/>
        <v>1</v>
      </c>
      <c r="AJ331">
        <f>IFERROR(VLOOKUP($AC331,Master!$D:$E,2,0),"")</f>
        <v>2</v>
      </c>
      <c r="AK331">
        <f>VLOOKUP($AF331,Master!$D:$E,2,0)</f>
        <v>4</v>
      </c>
      <c r="AL331" s="4">
        <f t="shared" si="221"/>
        <v>0</v>
      </c>
      <c r="AM331" t="str">
        <f>IFERROR(VLOOKUP($F331,DSKH!$D:$BF,31,0),"")</f>
        <v>Tỉnh Cà Mau</v>
      </c>
      <c r="AN331" t="str">
        <f>IFERROR(VLOOKUP($F331,DSKH!$D:$BF,29,0),"")</f>
        <v>Phường Vĩnh Trạch</v>
      </c>
      <c r="AO331">
        <f>IFERROR(VLOOKUP($F331,DSKH!$D:$BF,52,0),"")</f>
        <v>0</v>
      </c>
      <c r="AP331">
        <f>IF(L331="x",1+COUNTIFS(AP$4:AP330,"&gt;0",$AA$4:$AA330,$AA330),0)</f>
        <v>0</v>
      </c>
      <c r="AQ331">
        <f>IF(M331="x",1+COUNTIFS(AQ$4:AQ330,"&gt;0",$AA$4:$AA330,$AA330),0)</f>
        <v>0</v>
      </c>
      <c r="AR331">
        <f>IF(N331="x",1+COUNTIFS(AR$4:AR330,"&gt;0",$AA$4:$AA330,$AA330),0)</f>
        <v>4</v>
      </c>
      <c r="AS331">
        <f>IF(O331="x",1+COUNTIFS(AS$4:AS330,"&gt;0",$AA$4:$AA330,$AA330),0)</f>
        <v>0</v>
      </c>
      <c r="AT331">
        <f>IF(P331="x",1+COUNTIFS(AT$4:AT330,"&gt;0",$AA$4:$AA330,$AA330),0)</f>
        <v>0</v>
      </c>
      <c r="AU331">
        <f>IF(Q331="x",1+COUNTIFS(AU$4:AU330,"&gt;0",$AA$4:$AA330,$AA330),0)</f>
        <v>0</v>
      </c>
      <c r="AV331">
        <f>IF(R331="x",1+COUNTIFS(AV$4:AV330,"&gt;0",$AA$4:$AA330,$AA330),0)</f>
        <v>0</v>
      </c>
      <c r="AW331">
        <f t="shared" si="212"/>
        <v>1</v>
      </c>
      <c r="AX331">
        <f t="shared" si="213"/>
        <v>0</v>
      </c>
      <c r="AY331">
        <f t="shared" si="222"/>
        <v>1</v>
      </c>
      <c r="AZ331">
        <f t="shared" si="223"/>
        <v>0</v>
      </c>
      <c r="BA331" s="4">
        <f t="shared" si="224"/>
        <v>0</v>
      </c>
      <c r="BB331" s="4">
        <f t="shared" si="225"/>
        <v>0</v>
      </c>
      <c r="BC331" s="4">
        <f t="shared" si="226"/>
        <v>0</v>
      </c>
      <c r="BD331" s="4">
        <f t="shared" si="227"/>
        <v>0</v>
      </c>
      <c r="BE331" s="4">
        <f t="shared" si="228"/>
        <v>0</v>
      </c>
      <c r="BF331" s="4">
        <f t="shared" si="229"/>
        <v>0</v>
      </c>
      <c r="BG331" s="4">
        <f t="shared" si="230"/>
        <v>0</v>
      </c>
      <c r="BH331" s="4">
        <f t="shared" si="231"/>
        <v>0</v>
      </c>
      <c r="BI331" s="4">
        <f t="shared" si="232"/>
        <v>0</v>
      </c>
      <c r="BJ331" s="4">
        <f t="shared" si="233"/>
        <v>1</v>
      </c>
      <c r="BK331" s="4">
        <f t="shared" si="234"/>
        <v>0</v>
      </c>
      <c r="BL331" s="4">
        <f t="shared" si="235"/>
        <v>0</v>
      </c>
      <c r="BM331" s="4">
        <f t="shared" si="236"/>
        <v>0</v>
      </c>
      <c r="BN331" s="4">
        <f t="shared" si="237"/>
        <v>0</v>
      </c>
      <c r="BO331">
        <f>SUMIFS(BH$5:BH331,$AA$5:$AA331,$AA331)</f>
        <v>3</v>
      </c>
      <c r="BP331">
        <f>SUMIFS(BI$5:BI331,$AA$5:$AA331,$AA331)</f>
        <v>4</v>
      </c>
      <c r="BQ331">
        <f>SUMIFS(BJ$5:BJ331,$AA$5:$AA331,$AA331)</f>
        <v>4</v>
      </c>
      <c r="BR331">
        <f>SUMIFS(BK$5:BK331,$AA$5:$AA331,$AA331)</f>
        <v>4</v>
      </c>
      <c r="BS331">
        <f>SUMIFS(BL$5:BL331,$AA$5:$AA331,$AA331)</f>
        <v>1</v>
      </c>
      <c r="BT331">
        <f>SUMIFS(BM$5:BM331,$AA$5:$AA331,$AA331)</f>
        <v>3</v>
      </c>
      <c r="BU331">
        <f>SUMIFS(BN$5:BN331,$AA$5:$AA331,$AA331)</f>
        <v>0</v>
      </c>
      <c r="BV331">
        <f t="shared" si="238"/>
        <v>18</v>
      </c>
      <c r="BW331">
        <f t="shared" si="239"/>
        <v>32</v>
      </c>
      <c r="BX331">
        <f t="shared" si="240"/>
        <v>18</v>
      </c>
      <c r="BY331">
        <f t="shared" si="241"/>
        <v>30</v>
      </c>
      <c r="BZ331">
        <f t="shared" si="242"/>
        <v>26</v>
      </c>
      <c r="CA331">
        <f t="shared" si="243"/>
        <v>26</v>
      </c>
      <c r="CB331">
        <f t="shared" si="244"/>
        <v>0</v>
      </c>
      <c r="CC331">
        <f t="shared" si="245"/>
        <v>4</v>
      </c>
      <c r="CD331">
        <f t="shared" si="246"/>
        <v>18</v>
      </c>
      <c r="CE331" t="str">
        <f>IFERROR(VLOOKUP($AA331,'Tuyến và nhân viên'!$I:$O,7,0),"")</f>
        <v>Trần Văn Khanh</v>
      </c>
      <c r="CF331">
        <f t="shared" si="247"/>
        <v>2</v>
      </c>
      <c r="CG331">
        <f t="shared" si="248"/>
        <v>1</v>
      </c>
      <c r="CH331">
        <f>COUNTIFS($L331:L331,"x")</f>
        <v>0</v>
      </c>
      <c r="CI331">
        <f>COUNTIFS($L331:M331,"x")</f>
        <v>0</v>
      </c>
      <c r="CJ331">
        <f>COUNTIFS($L331:N331,"x")</f>
        <v>1</v>
      </c>
      <c r="CK331">
        <f>COUNTIFS($L331:O331,"x")</f>
        <v>1</v>
      </c>
      <c r="CL331">
        <f>COUNTIFS($L331:P331,"x")</f>
        <v>1</v>
      </c>
      <c r="CM331">
        <f>COUNTIFS($L331:Q331,"x")</f>
        <v>1</v>
      </c>
      <c r="CN331">
        <f>COUNTIFS($L331:R331,"x")</f>
        <v>1</v>
      </c>
      <c r="CO331" t="str" cm="1">
        <f t="array" ref="CO331">IFERROR(INDEX($CH$4:$CN$4,0,MATCH(1,$CH331:$CN331,0)),"")</f>
        <v>Thứ 4</v>
      </c>
      <c r="CP331" t="str" cm="1">
        <f t="array" ref="CP331">IFERROR(INDEX($CH$4:$CN$4,0,MATCH(2,$CH331:$CN331,0)),"")</f>
        <v/>
      </c>
      <c r="CQ331" t="str">
        <f t="shared" si="249"/>
        <v>Thứ 4</v>
      </c>
      <c r="CR331" t="str">
        <f t="shared" si="214"/>
        <v>F2 - Tuần 1 &amp; 3</v>
      </c>
    </row>
    <row r="332" spans="1:96" x14ac:dyDescent="0.3">
      <c r="A332" s="117" t="s">
        <v>36689</v>
      </c>
      <c r="B332" s="118" t="s">
        <v>33266</v>
      </c>
      <c r="C332" s="118" t="s">
        <v>33267</v>
      </c>
      <c r="D332" s="118" t="s">
        <v>39661</v>
      </c>
      <c r="E332" s="118" t="s">
        <v>39662</v>
      </c>
      <c r="F332" s="118" t="s">
        <v>33992</v>
      </c>
      <c r="G332" s="118" t="s">
        <v>33993</v>
      </c>
      <c r="H332" s="118" t="s">
        <v>33998</v>
      </c>
      <c r="I332" s="118" t="s">
        <v>22</v>
      </c>
      <c r="J332" s="119" t="s">
        <v>39658</v>
      </c>
      <c r="K332" s="119" t="s">
        <v>23</v>
      </c>
      <c r="L332" s="117" t="s">
        <v>23</v>
      </c>
      <c r="M332" s="117" t="s">
        <v>23</v>
      </c>
      <c r="N332" s="117" t="s">
        <v>24</v>
      </c>
      <c r="O332" s="117" t="s">
        <v>23</v>
      </c>
      <c r="P332" s="117" t="s">
        <v>23</v>
      </c>
      <c r="Q332" s="117" t="s">
        <v>23</v>
      </c>
      <c r="R332" s="117" t="s">
        <v>23</v>
      </c>
      <c r="S332" s="117" t="s">
        <v>24</v>
      </c>
      <c r="T332" s="117" t="s">
        <v>24</v>
      </c>
      <c r="U332" s="117" t="s">
        <v>24</v>
      </c>
      <c r="V332" s="117" t="s">
        <v>24</v>
      </c>
      <c r="W332" s="74" t="str">
        <f t="shared" si="215"/>
        <v>x</v>
      </c>
      <c r="X332" s="74" t="str">
        <f t="shared" si="216"/>
        <v/>
      </c>
      <c r="Y332" s="74" t="str">
        <f t="shared" si="217"/>
        <v>x</v>
      </c>
      <c r="Z332" s="74" t="str">
        <f t="shared" si="218"/>
        <v/>
      </c>
      <c r="AA332" t="str">
        <f>VLOOKUP($D332,'Tuyến và nhân viên'!$D:$M,6,0)</f>
        <v>HL00530</v>
      </c>
      <c r="AB332" t="str">
        <f>VLOOKUP($D332,'Tuyến và nhân viên'!$D:$M,7,0)</f>
        <v>Nguyễn Thị Thiên Trang</v>
      </c>
      <c r="AC332" s="16" t="str">
        <f>IFERROR(VLOOKUP($F332,DSKH!$D:$BF,53,0),"")</f>
        <v>F2</v>
      </c>
      <c r="AD332" s="16" t="str">
        <f>IFERROR(VLOOKUP($F332,DSKH!$D:$BF,54,0),"")</f>
        <v>GT</v>
      </c>
      <c r="AE332" s="4">
        <f>SUMIFS('Doanh số khách hàng'!$F:$F,'Doanh số khách hàng'!$A:$A,'Chi tiết tuyến'!$F332)</f>
        <v>0</v>
      </c>
      <c r="AF332" s="16" t="str">
        <f t="shared" si="210"/>
        <v>F4</v>
      </c>
      <c r="AG332" s="16" t="str">
        <f t="shared" si="211"/>
        <v>F2</v>
      </c>
      <c r="AH332" t="b">
        <f t="shared" si="219"/>
        <v>0</v>
      </c>
      <c r="AI332" t="b">
        <f t="shared" si="220"/>
        <v>1</v>
      </c>
      <c r="AJ332">
        <f>IFERROR(VLOOKUP($AC332,Master!$D:$E,2,0),"")</f>
        <v>2</v>
      </c>
      <c r="AK332">
        <f>VLOOKUP($AF332,Master!$D:$E,2,0)</f>
        <v>4</v>
      </c>
      <c r="AL332" s="4">
        <f t="shared" si="221"/>
        <v>0</v>
      </c>
      <c r="AM332" t="str">
        <f>IFERROR(VLOOKUP($F332,DSKH!$D:$BF,31,0),"")</f>
        <v>Tỉnh Cà Mau</v>
      </c>
      <c r="AN332" t="str">
        <f>IFERROR(VLOOKUP($F332,DSKH!$D:$BF,29,0),"")</f>
        <v>Phường Hiệp Thành</v>
      </c>
      <c r="AO332">
        <f>IFERROR(VLOOKUP($F332,DSKH!$D:$BF,52,0),"")</f>
        <v>0</v>
      </c>
      <c r="AP332">
        <f>IF(L332="x",1+COUNTIFS(AP$4:AP331,"&gt;0",$AA$4:$AA331,$AA331),0)</f>
        <v>0</v>
      </c>
      <c r="AQ332">
        <f>IF(M332="x",1+COUNTIFS(AQ$4:AQ331,"&gt;0",$AA$4:$AA331,$AA331),0)</f>
        <v>0</v>
      </c>
      <c r="AR332">
        <f>IF(N332="x",1+COUNTIFS(AR$4:AR331,"&gt;0",$AA$4:$AA331,$AA331),0)</f>
        <v>5</v>
      </c>
      <c r="AS332">
        <f>IF(O332="x",1+COUNTIFS(AS$4:AS331,"&gt;0",$AA$4:$AA331,$AA331),0)</f>
        <v>0</v>
      </c>
      <c r="AT332">
        <f>IF(P332="x",1+COUNTIFS(AT$4:AT331,"&gt;0",$AA$4:$AA331,$AA331),0)</f>
        <v>0</v>
      </c>
      <c r="AU332">
        <f>IF(Q332="x",1+COUNTIFS(AU$4:AU331,"&gt;0",$AA$4:$AA331,$AA331),0)</f>
        <v>0</v>
      </c>
      <c r="AV332">
        <f>IF(R332="x",1+COUNTIFS(AV$4:AV331,"&gt;0",$AA$4:$AA331,$AA331),0)</f>
        <v>0</v>
      </c>
      <c r="AW332">
        <f t="shared" si="212"/>
        <v>1</v>
      </c>
      <c r="AX332">
        <f t="shared" si="213"/>
        <v>0</v>
      </c>
      <c r="AY332">
        <f t="shared" si="222"/>
        <v>1</v>
      </c>
      <c r="AZ332">
        <f t="shared" si="223"/>
        <v>0</v>
      </c>
      <c r="BA332" s="4">
        <f t="shared" si="224"/>
        <v>0</v>
      </c>
      <c r="BB332" s="4">
        <f t="shared" si="225"/>
        <v>0</v>
      </c>
      <c r="BC332" s="4">
        <f t="shared" si="226"/>
        <v>0</v>
      </c>
      <c r="BD332" s="4">
        <f t="shared" si="227"/>
        <v>0</v>
      </c>
      <c r="BE332" s="4">
        <f t="shared" si="228"/>
        <v>0</v>
      </c>
      <c r="BF332" s="4">
        <f t="shared" si="229"/>
        <v>0</v>
      </c>
      <c r="BG332" s="4">
        <f t="shared" si="230"/>
        <v>0</v>
      </c>
      <c r="BH332" s="4">
        <f t="shared" si="231"/>
        <v>0</v>
      </c>
      <c r="BI332" s="4">
        <f t="shared" si="232"/>
        <v>0</v>
      </c>
      <c r="BJ332" s="4">
        <f t="shared" si="233"/>
        <v>1</v>
      </c>
      <c r="BK332" s="4">
        <f t="shared" si="234"/>
        <v>0</v>
      </c>
      <c r="BL332" s="4">
        <f t="shared" si="235"/>
        <v>0</v>
      </c>
      <c r="BM332" s="4">
        <f t="shared" si="236"/>
        <v>0</v>
      </c>
      <c r="BN332" s="4">
        <f t="shared" si="237"/>
        <v>0</v>
      </c>
      <c r="BO332">
        <f>SUMIFS(BH$5:BH332,$AA$5:$AA332,$AA332)</f>
        <v>3</v>
      </c>
      <c r="BP332">
        <f>SUMIFS(BI$5:BI332,$AA$5:$AA332,$AA332)</f>
        <v>4</v>
      </c>
      <c r="BQ332">
        <f>SUMIFS(BJ$5:BJ332,$AA$5:$AA332,$AA332)</f>
        <v>5</v>
      </c>
      <c r="BR332">
        <f>SUMIFS(BK$5:BK332,$AA$5:$AA332,$AA332)</f>
        <v>4</v>
      </c>
      <c r="BS332">
        <f>SUMIFS(BL$5:BL332,$AA$5:$AA332,$AA332)</f>
        <v>1</v>
      </c>
      <c r="BT332">
        <f>SUMIFS(BM$5:BM332,$AA$5:$AA332,$AA332)</f>
        <v>3</v>
      </c>
      <c r="BU332">
        <f>SUMIFS(BN$5:BN332,$AA$5:$AA332,$AA332)</f>
        <v>0</v>
      </c>
      <c r="BV332">
        <f t="shared" si="238"/>
        <v>18</v>
      </c>
      <c r="BW332">
        <f t="shared" si="239"/>
        <v>32</v>
      </c>
      <c r="BX332">
        <f t="shared" si="240"/>
        <v>18</v>
      </c>
      <c r="BY332">
        <f t="shared" si="241"/>
        <v>30</v>
      </c>
      <c r="BZ332">
        <f t="shared" si="242"/>
        <v>26</v>
      </c>
      <c r="CA332">
        <f t="shared" si="243"/>
        <v>26</v>
      </c>
      <c r="CB332">
        <f t="shared" si="244"/>
        <v>0</v>
      </c>
      <c r="CC332">
        <f t="shared" si="245"/>
        <v>5</v>
      </c>
      <c r="CD332">
        <f t="shared" si="246"/>
        <v>18</v>
      </c>
      <c r="CE332" t="str">
        <f>IFERROR(VLOOKUP($AA332,'Tuyến và nhân viên'!$I:$O,7,0),"")</f>
        <v>Trần Văn Khanh</v>
      </c>
      <c r="CF332">
        <f t="shared" si="247"/>
        <v>2</v>
      </c>
      <c r="CG332">
        <f t="shared" si="248"/>
        <v>1</v>
      </c>
      <c r="CH332">
        <f>COUNTIFS($L332:L332,"x")</f>
        <v>0</v>
      </c>
      <c r="CI332">
        <f>COUNTIFS($L332:M332,"x")</f>
        <v>0</v>
      </c>
      <c r="CJ332">
        <f>COUNTIFS($L332:N332,"x")</f>
        <v>1</v>
      </c>
      <c r="CK332">
        <f>COUNTIFS($L332:O332,"x")</f>
        <v>1</v>
      </c>
      <c r="CL332">
        <f>COUNTIFS($L332:P332,"x")</f>
        <v>1</v>
      </c>
      <c r="CM332">
        <f>COUNTIFS($L332:Q332,"x")</f>
        <v>1</v>
      </c>
      <c r="CN332">
        <f>COUNTIFS($L332:R332,"x")</f>
        <v>1</v>
      </c>
      <c r="CO332" t="str" cm="1">
        <f t="array" ref="CO332">IFERROR(INDEX($CH$4:$CN$4,0,MATCH(1,$CH332:$CN332,0)),"")</f>
        <v>Thứ 4</v>
      </c>
      <c r="CP332" t="str" cm="1">
        <f t="array" ref="CP332">IFERROR(INDEX($CH$4:$CN$4,0,MATCH(2,$CH332:$CN332,0)),"")</f>
        <v/>
      </c>
      <c r="CQ332" t="str">
        <f t="shared" si="249"/>
        <v>Thứ 4</v>
      </c>
      <c r="CR332" t="str">
        <f t="shared" si="214"/>
        <v>F2 - Tuần 1 &amp; 3</v>
      </c>
    </row>
    <row r="333" spans="1:96" x14ac:dyDescent="0.3">
      <c r="A333" s="117" t="s">
        <v>36698</v>
      </c>
      <c r="B333" s="118" t="s">
        <v>33266</v>
      </c>
      <c r="C333" s="118" t="s">
        <v>33267</v>
      </c>
      <c r="D333" s="118" t="s">
        <v>39661</v>
      </c>
      <c r="E333" s="118" t="s">
        <v>39662</v>
      </c>
      <c r="F333" s="118" t="s">
        <v>28202</v>
      </c>
      <c r="G333" s="118" t="s">
        <v>34043</v>
      </c>
      <c r="H333" s="118" t="s">
        <v>34048</v>
      </c>
      <c r="I333" s="118" t="s">
        <v>22</v>
      </c>
      <c r="J333" s="119" t="s">
        <v>39658</v>
      </c>
      <c r="K333" s="119" t="s">
        <v>23</v>
      </c>
      <c r="L333" s="117" t="s">
        <v>23</v>
      </c>
      <c r="M333" s="117" t="s">
        <v>23</v>
      </c>
      <c r="N333" s="117" t="s">
        <v>23</v>
      </c>
      <c r="O333" s="117" t="s">
        <v>24</v>
      </c>
      <c r="P333" s="117" t="s">
        <v>23</v>
      </c>
      <c r="Q333" s="117" t="s">
        <v>23</v>
      </c>
      <c r="R333" s="117" t="s">
        <v>23</v>
      </c>
      <c r="S333" s="117" t="s">
        <v>24</v>
      </c>
      <c r="T333" s="117" t="s">
        <v>24</v>
      </c>
      <c r="U333" s="117" t="s">
        <v>24</v>
      </c>
      <c r="V333" s="117" t="s">
        <v>24</v>
      </c>
      <c r="W333" s="74" t="str">
        <f t="shared" si="215"/>
        <v>x</v>
      </c>
      <c r="X333" s="74" t="str">
        <f t="shared" si="216"/>
        <v/>
      </c>
      <c r="Y333" s="74" t="str">
        <f t="shared" si="217"/>
        <v>x</v>
      </c>
      <c r="Z333" s="74" t="str">
        <f t="shared" si="218"/>
        <v/>
      </c>
      <c r="AA333" t="str">
        <f>VLOOKUP($D333,'Tuyến và nhân viên'!$D:$M,6,0)</f>
        <v>HL00530</v>
      </c>
      <c r="AB333" t="str">
        <f>VLOOKUP($D333,'Tuyến và nhân viên'!$D:$M,7,0)</f>
        <v>Nguyễn Thị Thiên Trang</v>
      </c>
      <c r="AC333" s="16" t="str">
        <f>IFERROR(VLOOKUP($F333,DSKH!$D:$BF,53,0),"")</f>
        <v>F2</v>
      </c>
      <c r="AD333" s="16" t="str">
        <f>IFERROR(VLOOKUP($F333,DSKH!$D:$BF,54,0),"")</f>
        <v>GT</v>
      </c>
      <c r="AE333" s="4">
        <f>SUMIFS('Doanh số khách hàng'!$F:$F,'Doanh số khách hàng'!$A:$A,'Chi tiết tuyến'!$F333)</f>
        <v>0</v>
      </c>
      <c r="AF333" s="16" t="str">
        <f t="shared" si="210"/>
        <v>F4</v>
      </c>
      <c r="AG333" s="16" t="str">
        <f t="shared" si="211"/>
        <v>F2</v>
      </c>
      <c r="AH333" t="b">
        <f t="shared" si="219"/>
        <v>0</v>
      </c>
      <c r="AI333" t="b">
        <f t="shared" si="220"/>
        <v>1</v>
      </c>
      <c r="AJ333">
        <f>IFERROR(VLOOKUP($AC333,Master!$D:$E,2,0),"")</f>
        <v>2</v>
      </c>
      <c r="AK333">
        <f>VLOOKUP($AF333,Master!$D:$E,2,0)</f>
        <v>4</v>
      </c>
      <c r="AL333" s="4">
        <f t="shared" si="221"/>
        <v>0</v>
      </c>
      <c r="AM333" t="str">
        <f>IFERROR(VLOOKUP($F333,DSKH!$D:$BF,31,0),"")</f>
        <v>Tỉnh Cà Mau</v>
      </c>
      <c r="AN333" t="str">
        <f>IFERROR(VLOOKUP($F333,DSKH!$D:$BF,29,0),"")</f>
        <v>Xã Vĩnh Phước</v>
      </c>
      <c r="AO333">
        <f>IFERROR(VLOOKUP($F333,DSKH!$D:$BF,52,0),"")</f>
        <v>0</v>
      </c>
      <c r="AP333">
        <f>IF(L333="x",1+COUNTIFS(AP$4:AP332,"&gt;0",$AA$4:$AA332,$AA332),0)</f>
        <v>0</v>
      </c>
      <c r="AQ333">
        <f>IF(M333="x",1+COUNTIFS(AQ$4:AQ332,"&gt;0",$AA$4:$AA332,$AA332),0)</f>
        <v>0</v>
      </c>
      <c r="AR333">
        <f>IF(N333="x",1+COUNTIFS(AR$4:AR332,"&gt;0",$AA$4:$AA332,$AA332),0)</f>
        <v>0</v>
      </c>
      <c r="AS333">
        <f>IF(O333="x",1+COUNTIFS(AS$4:AS332,"&gt;0",$AA$4:$AA332,$AA332),0)</f>
        <v>5</v>
      </c>
      <c r="AT333">
        <f>IF(P333="x",1+COUNTIFS(AT$4:AT332,"&gt;0",$AA$4:$AA332,$AA332),0)</f>
        <v>0</v>
      </c>
      <c r="AU333">
        <f>IF(Q333="x",1+COUNTIFS(AU$4:AU332,"&gt;0",$AA$4:$AA332,$AA332),0)</f>
        <v>0</v>
      </c>
      <c r="AV333">
        <f>IF(R333="x",1+COUNTIFS(AV$4:AV332,"&gt;0",$AA$4:$AA332,$AA332),0)</f>
        <v>0</v>
      </c>
      <c r="AW333">
        <f t="shared" si="212"/>
        <v>1</v>
      </c>
      <c r="AX333">
        <f t="shared" si="213"/>
        <v>0</v>
      </c>
      <c r="AY333">
        <f t="shared" si="222"/>
        <v>1</v>
      </c>
      <c r="AZ333">
        <f t="shared" si="223"/>
        <v>0</v>
      </c>
      <c r="BA333" s="4">
        <f t="shared" si="224"/>
        <v>0</v>
      </c>
      <c r="BB333" s="4">
        <f t="shared" si="225"/>
        <v>0</v>
      </c>
      <c r="BC333" s="4">
        <f t="shared" si="226"/>
        <v>0</v>
      </c>
      <c r="BD333" s="4">
        <f t="shared" si="227"/>
        <v>0</v>
      </c>
      <c r="BE333" s="4">
        <f t="shared" si="228"/>
        <v>0</v>
      </c>
      <c r="BF333" s="4">
        <f t="shared" si="229"/>
        <v>0</v>
      </c>
      <c r="BG333" s="4">
        <f t="shared" si="230"/>
        <v>0</v>
      </c>
      <c r="BH333" s="4">
        <f t="shared" si="231"/>
        <v>0</v>
      </c>
      <c r="BI333" s="4">
        <f t="shared" si="232"/>
        <v>0</v>
      </c>
      <c r="BJ333" s="4">
        <f t="shared" si="233"/>
        <v>0</v>
      </c>
      <c r="BK333" s="4">
        <f t="shared" si="234"/>
        <v>1</v>
      </c>
      <c r="BL333" s="4">
        <f t="shared" si="235"/>
        <v>0</v>
      </c>
      <c r="BM333" s="4">
        <f t="shared" si="236"/>
        <v>0</v>
      </c>
      <c r="BN333" s="4">
        <f t="shared" si="237"/>
        <v>0</v>
      </c>
      <c r="BO333">
        <f>SUMIFS(BH$5:BH333,$AA$5:$AA333,$AA333)</f>
        <v>3</v>
      </c>
      <c r="BP333">
        <f>SUMIFS(BI$5:BI333,$AA$5:$AA333,$AA333)</f>
        <v>4</v>
      </c>
      <c r="BQ333">
        <f>SUMIFS(BJ$5:BJ333,$AA$5:$AA333,$AA333)</f>
        <v>5</v>
      </c>
      <c r="BR333">
        <f>SUMIFS(BK$5:BK333,$AA$5:$AA333,$AA333)</f>
        <v>5</v>
      </c>
      <c r="BS333">
        <f>SUMIFS(BL$5:BL333,$AA$5:$AA333,$AA333)</f>
        <v>1</v>
      </c>
      <c r="BT333">
        <f>SUMIFS(BM$5:BM333,$AA$5:$AA333,$AA333)</f>
        <v>3</v>
      </c>
      <c r="BU333">
        <f>SUMIFS(BN$5:BN333,$AA$5:$AA333,$AA333)</f>
        <v>0</v>
      </c>
      <c r="BV333">
        <f t="shared" si="238"/>
        <v>18</v>
      </c>
      <c r="BW333">
        <f t="shared" si="239"/>
        <v>32</v>
      </c>
      <c r="BX333">
        <f t="shared" si="240"/>
        <v>18</v>
      </c>
      <c r="BY333">
        <f t="shared" si="241"/>
        <v>30</v>
      </c>
      <c r="BZ333">
        <f t="shared" si="242"/>
        <v>26</v>
      </c>
      <c r="CA333">
        <f t="shared" si="243"/>
        <v>26</v>
      </c>
      <c r="CB333">
        <f t="shared" si="244"/>
        <v>0</v>
      </c>
      <c r="CC333">
        <f t="shared" si="245"/>
        <v>5</v>
      </c>
      <c r="CD333">
        <f t="shared" si="246"/>
        <v>30</v>
      </c>
      <c r="CE333" t="str">
        <f>IFERROR(VLOOKUP($AA333,'Tuyến và nhân viên'!$I:$O,7,0),"")</f>
        <v>Trần Văn Khanh</v>
      </c>
      <c r="CF333">
        <f t="shared" si="247"/>
        <v>2</v>
      </c>
      <c r="CG333">
        <f t="shared" si="248"/>
        <v>1</v>
      </c>
      <c r="CH333">
        <f>COUNTIFS($L333:L333,"x")</f>
        <v>0</v>
      </c>
      <c r="CI333">
        <f>COUNTIFS($L333:M333,"x")</f>
        <v>0</v>
      </c>
      <c r="CJ333">
        <f>COUNTIFS($L333:N333,"x")</f>
        <v>0</v>
      </c>
      <c r="CK333">
        <f>COUNTIFS($L333:O333,"x")</f>
        <v>1</v>
      </c>
      <c r="CL333">
        <f>COUNTIFS($L333:P333,"x")</f>
        <v>1</v>
      </c>
      <c r="CM333">
        <f>COUNTIFS($L333:Q333,"x")</f>
        <v>1</v>
      </c>
      <c r="CN333">
        <f>COUNTIFS($L333:R333,"x")</f>
        <v>1</v>
      </c>
      <c r="CO333" t="str" cm="1">
        <f t="array" ref="CO333">IFERROR(INDEX($CH$4:$CN$4,0,MATCH(1,$CH333:$CN333,0)),"")</f>
        <v>Thứ 5</v>
      </c>
      <c r="CP333" t="str" cm="1">
        <f t="array" ref="CP333">IFERROR(INDEX($CH$4:$CN$4,0,MATCH(2,$CH333:$CN333,0)),"")</f>
        <v/>
      </c>
      <c r="CQ333" t="str">
        <f t="shared" si="249"/>
        <v>Thứ 5</v>
      </c>
      <c r="CR333" t="str">
        <f t="shared" si="214"/>
        <v>F2 - Tuần 1 &amp; 3</v>
      </c>
    </row>
    <row r="334" spans="1:96" x14ac:dyDescent="0.3">
      <c r="A334" s="117" t="s">
        <v>36708</v>
      </c>
      <c r="B334" s="118" t="s">
        <v>33266</v>
      </c>
      <c r="C334" s="118" t="s">
        <v>33267</v>
      </c>
      <c r="D334" s="118" t="s">
        <v>39661</v>
      </c>
      <c r="E334" s="118" t="s">
        <v>39662</v>
      </c>
      <c r="F334" s="118" t="s">
        <v>21943</v>
      </c>
      <c r="G334" s="118" t="s">
        <v>34053</v>
      </c>
      <c r="H334" s="118" t="s">
        <v>34057</v>
      </c>
      <c r="I334" s="118" t="s">
        <v>22</v>
      </c>
      <c r="J334" s="119" t="s">
        <v>39658</v>
      </c>
      <c r="K334" s="119" t="s">
        <v>23</v>
      </c>
      <c r="L334" s="117" t="s">
        <v>23</v>
      </c>
      <c r="M334" s="117" t="s">
        <v>23</v>
      </c>
      <c r="N334" s="117" t="s">
        <v>23</v>
      </c>
      <c r="O334" s="117" t="s">
        <v>24</v>
      </c>
      <c r="P334" s="117" t="s">
        <v>23</v>
      </c>
      <c r="Q334" s="117" t="s">
        <v>23</v>
      </c>
      <c r="R334" s="117" t="s">
        <v>23</v>
      </c>
      <c r="S334" s="117" t="s">
        <v>24</v>
      </c>
      <c r="T334" s="117" t="s">
        <v>24</v>
      </c>
      <c r="U334" s="117" t="s">
        <v>24</v>
      </c>
      <c r="V334" s="117" t="s">
        <v>24</v>
      </c>
      <c r="W334" s="74" t="str">
        <f t="shared" si="215"/>
        <v>x</v>
      </c>
      <c r="X334" s="74" t="str">
        <f t="shared" si="216"/>
        <v/>
      </c>
      <c r="Y334" s="74" t="str">
        <f t="shared" si="217"/>
        <v>x</v>
      </c>
      <c r="Z334" s="74" t="str">
        <f t="shared" si="218"/>
        <v/>
      </c>
      <c r="AA334" t="str">
        <f>VLOOKUP($D334,'Tuyến và nhân viên'!$D:$M,6,0)</f>
        <v>HL00530</v>
      </c>
      <c r="AB334" t="str">
        <f>VLOOKUP($D334,'Tuyến và nhân viên'!$D:$M,7,0)</f>
        <v>Nguyễn Thị Thiên Trang</v>
      </c>
      <c r="AC334" s="16" t="str">
        <f>IFERROR(VLOOKUP($F334,DSKH!$D:$BF,53,0),"")</f>
        <v>F2</v>
      </c>
      <c r="AD334" s="16" t="str">
        <f>IFERROR(VLOOKUP($F334,DSKH!$D:$BF,54,0),"")</f>
        <v>GT</v>
      </c>
      <c r="AE334" s="4">
        <f>SUMIFS('Doanh số khách hàng'!$F:$F,'Doanh số khách hàng'!$A:$A,'Chi tiết tuyến'!$F334)</f>
        <v>273150</v>
      </c>
      <c r="AF334" s="16" t="str">
        <f t="shared" si="210"/>
        <v>F4</v>
      </c>
      <c r="AG334" s="16" t="str">
        <f t="shared" si="211"/>
        <v>F2</v>
      </c>
      <c r="AH334" t="b">
        <f t="shared" si="219"/>
        <v>0</v>
      </c>
      <c r="AI334" t="b">
        <f t="shared" si="220"/>
        <v>1</v>
      </c>
      <c r="AJ334">
        <f>IFERROR(VLOOKUP($AC334,Master!$D:$E,2,0),"")</f>
        <v>2</v>
      </c>
      <c r="AK334">
        <f>VLOOKUP($AF334,Master!$D:$E,2,0)</f>
        <v>4</v>
      </c>
      <c r="AL334" s="4">
        <f t="shared" si="221"/>
        <v>136575</v>
      </c>
      <c r="AM334" t="str">
        <f>IFERROR(VLOOKUP($F334,DSKH!$D:$BF,31,0),"")</f>
        <v>Tỉnh Cà Mau</v>
      </c>
      <c r="AN334" t="str">
        <f>IFERROR(VLOOKUP($F334,DSKH!$D:$BF,29,0),"")</f>
        <v>Xã Vĩnh Phước</v>
      </c>
      <c r="AO334">
        <f>IFERROR(VLOOKUP($F334,DSKH!$D:$BF,52,0),"")</f>
        <v>273150</v>
      </c>
      <c r="AP334">
        <f>IF(L334="x",1+COUNTIFS(AP$4:AP333,"&gt;0",$AA$4:$AA333,$AA333),0)</f>
        <v>0</v>
      </c>
      <c r="AQ334">
        <f>IF(M334="x",1+COUNTIFS(AQ$4:AQ333,"&gt;0",$AA$4:$AA333,$AA333),0)</f>
        <v>0</v>
      </c>
      <c r="AR334">
        <f>IF(N334="x",1+COUNTIFS(AR$4:AR333,"&gt;0",$AA$4:$AA333,$AA333),0)</f>
        <v>0</v>
      </c>
      <c r="AS334">
        <f>IF(O334="x",1+COUNTIFS(AS$4:AS333,"&gt;0",$AA$4:$AA333,$AA333),0)</f>
        <v>6</v>
      </c>
      <c r="AT334">
        <f>IF(P334="x",1+COUNTIFS(AT$4:AT333,"&gt;0",$AA$4:$AA333,$AA333),0)</f>
        <v>0</v>
      </c>
      <c r="AU334">
        <f>IF(Q334="x",1+COUNTIFS(AU$4:AU333,"&gt;0",$AA$4:$AA333,$AA333),0)</f>
        <v>0</v>
      </c>
      <c r="AV334">
        <f>IF(R334="x",1+COUNTIFS(AV$4:AV333,"&gt;0",$AA$4:$AA333,$AA333),0)</f>
        <v>0</v>
      </c>
      <c r="AW334">
        <f t="shared" si="212"/>
        <v>1</v>
      </c>
      <c r="AX334">
        <f t="shared" si="213"/>
        <v>0</v>
      </c>
      <c r="AY334">
        <f t="shared" si="222"/>
        <v>1</v>
      </c>
      <c r="AZ334">
        <f t="shared" si="223"/>
        <v>0</v>
      </c>
      <c r="BA334" s="4">
        <f t="shared" si="224"/>
        <v>0</v>
      </c>
      <c r="BB334" s="4">
        <f t="shared" si="225"/>
        <v>0</v>
      </c>
      <c r="BC334" s="4">
        <f t="shared" si="226"/>
        <v>0</v>
      </c>
      <c r="BD334" s="4">
        <f t="shared" si="227"/>
        <v>136575</v>
      </c>
      <c r="BE334" s="4">
        <f t="shared" si="228"/>
        <v>0</v>
      </c>
      <c r="BF334" s="4">
        <f t="shared" si="229"/>
        <v>0</v>
      </c>
      <c r="BG334" s="4">
        <f t="shared" si="230"/>
        <v>0</v>
      </c>
      <c r="BH334" s="4">
        <f t="shared" si="231"/>
        <v>0</v>
      </c>
      <c r="BI334" s="4">
        <f t="shared" si="232"/>
        <v>0</v>
      </c>
      <c r="BJ334" s="4">
        <f t="shared" si="233"/>
        <v>0</v>
      </c>
      <c r="BK334" s="4">
        <f t="shared" si="234"/>
        <v>1</v>
      </c>
      <c r="BL334" s="4">
        <f t="shared" si="235"/>
        <v>0</v>
      </c>
      <c r="BM334" s="4">
        <f t="shared" si="236"/>
        <v>0</v>
      </c>
      <c r="BN334" s="4">
        <f t="shared" si="237"/>
        <v>0</v>
      </c>
      <c r="BO334">
        <f>SUMIFS(BH$5:BH334,$AA$5:$AA334,$AA334)</f>
        <v>3</v>
      </c>
      <c r="BP334">
        <f>SUMIFS(BI$5:BI334,$AA$5:$AA334,$AA334)</f>
        <v>4</v>
      </c>
      <c r="BQ334">
        <f>SUMIFS(BJ$5:BJ334,$AA$5:$AA334,$AA334)</f>
        <v>5</v>
      </c>
      <c r="BR334">
        <f>SUMIFS(BK$5:BK334,$AA$5:$AA334,$AA334)</f>
        <v>6</v>
      </c>
      <c r="BS334">
        <f>SUMIFS(BL$5:BL334,$AA$5:$AA334,$AA334)</f>
        <v>1</v>
      </c>
      <c r="BT334">
        <f>SUMIFS(BM$5:BM334,$AA$5:$AA334,$AA334)</f>
        <v>3</v>
      </c>
      <c r="BU334">
        <f>SUMIFS(BN$5:BN334,$AA$5:$AA334,$AA334)</f>
        <v>0</v>
      </c>
      <c r="BV334">
        <f t="shared" si="238"/>
        <v>18</v>
      </c>
      <c r="BW334">
        <f t="shared" si="239"/>
        <v>32</v>
      </c>
      <c r="BX334">
        <f t="shared" si="240"/>
        <v>18</v>
      </c>
      <c r="BY334">
        <f t="shared" si="241"/>
        <v>30</v>
      </c>
      <c r="BZ334">
        <f t="shared" si="242"/>
        <v>26</v>
      </c>
      <c r="CA334">
        <f t="shared" si="243"/>
        <v>26</v>
      </c>
      <c r="CB334">
        <f t="shared" si="244"/>
        <v>0</v>
      </c>
      <c r="CC334">
        <f t="shared" si="245"/>
        <v>6</v>
      </c>
      <c r="CD334">
        <f t="shared" si="246"/>
        <v>30</v>
      </c>
      <c r="CE334" t="str">
        <f>IFERROR(VLOOKUP($AA334,'Tuyến và nhân viên'!$I:$O,7,0),"")</f>
        <v>Trần Văn Khanh</v>
      </c>
      <c r="CF334">
        <f t="shared" si="247"/>
        <v>2</v>
      </c>
      <c r="CG334">
        <f t="shared" si="248"/>
        <v>1</v>
      </c>
      <c r="CH334">
        <f>COUNTIFS($L334:L334,"x")</f>
        <v>0</v>
      </c>
      <c r="CI334">
        <f>COUNTIFS($L334:M334,"x")</f>
        <v>0</v>
      </c>
      <c r="CJ334">
        <f>COUNTIFS($L334:N334,"x")</f>
        <v>0</v>
      </c>
      <c r="CK334">
        <f>COUNTIFS($L334:O334,"x")</f>
        <v>1</v>
      </c>
      <c r="CL334">
        <f>COUNTIFS($L334:P334,"x")</f>
        <v>1</v>
      </c>
      <c r="CM334">
        <f>COUNTIFS($L334:Q334,"x")</f>
        <v>1</v>
      </c>
      <c r="CN334">
        <f>COUNTIFS($L334:R334,"x")</f>
        <v>1</v>
      </c>
      <c r="CO334" t="str" cm="1">
        <f t="array" ref="CO334">IFERROR(INDEX($CH$4:$CN$4,0,MATCH(1,$CH334:$CN334,0)),"")</f>
        <v>Thứ 5</v>
      </c>
      <c r="CP334" t="str" cm="1">
        <f t="array" ref="CP334">IFERROR(INDEX($CH$4:$CN$4,0,MATCH(2,$CH334:$CN334,0)),"")</f>
        <v/>
      </c>
      <c r="CQ334" t="str">
        <f t="shared" si="249"/>
        <v>Thứ 5</v>
      </c>
      <c r="CR334" t="str">
        <f t="shared" si="214"/>
        <v>F2 - Tuần 1 &amp; 3</v>
      </c>
    </row>
    <row r="335" spans="1:96" x14ac:dyDescent="0.3">
      <c r="A335" s="117" t="s">
        <v>36718</v>
      </c>
      <c r="B335" s="118" t="s">
        <v>33266</v>
      </c>
      <c r="C335" s="118" t="s">
        <v>33267</v>
      </c>
      <c r="D335" s="118" t="s">
        <v>39661</v>
      </c>
      <c r="E335" s="118" t="s">
        <v>39662</v>
      </c>
      <c r="F335" s="118" t="s">
        <v>34060</v>
      </c>
      <c r="G335" s="118" t="s">
        <v>34061</v>
      </c>
      <c r="H335" s="118" t="s">
        <v>34066</v>
      </c>
      <c r="I335" s="118" t="s">
        <v>22</v>
      </c>
      <c r="J335" s="119" t="s">
        <v>39658</v>
      </c>
      <c r="K335" s="119" t="s">
        <v>23</v>
      </c>
      <c r="L335" s="117" t="s">
        <v>23</v>
      </c>
      <c r="M335" s="117" t="s">
        <v>23</v>
      </c>
      <c r="N335" s="117" t="s">
        <v>23</v>
      </c>
      <c r="O335" s="117" t="s">
        <v>23</v>
      </c>
      <c r="P335" s="117" t="s">
        <v>24</v>
      </c>
      <c r="Q335" s="117" t="s">
        <v>23</v>
      </c>
      <c r="R335" s="117" t="s">
        <v>23</v>
      </c>
      <c r="S335" s="117" t="s">
        <v>24</v>
      </c>
      <c r="T335" s="117" t="s">
        <v>24</v>
      </c>
      <c r="U335" s="117" t="s">
        <v>24</v>
      </c>
      <c r="V335" s="117" t="s">
        <v>24</v>
      </c>
      <c r="W335" s="74" t="str">
        <f t="shared" si="215"/>
        <v>x</v>
      </c>
      <c r="X335" s="74" t="str">
        <f t="shared" si="216"/>
        <v/>
      </c>
      <c r="Y335" s="74" t="str">
        <f t="shared" si="217"/>
        <v>x</v>
      </c>
      <c r="Z335" s="74" t="str">
        <f t="shared" si="218"/>
        <v/>
      </c>
      <c r="AA335" t="str">
        <f>VLOOKUP($D335,'Tuyến và nhân viên'!$D:$M,6,0)</f>
        <v>HL00530</v>
      </c>
      <c r="AB335" t="str">
        <f>VLOOKUP($D335,'Tuyến và nhân viên'!$D:$M,7,0)</f>
        <v>Nguyễn Thị Thiên Trang</v>
      </c>
      <c r="AC335" s="16" t="str">
        <f>IFERROR(VLOOKUP($F335,DSKH!$D:$BF,53,0),"")</f>
        <v>F2</v>
      </c>
      <c r="AD335" s="16" t="str">
        <f>IFERROR(VLOOKUP($F335,DSKH!$D:$BF,54,0),"")</f>
        <v>GT</v>
      </c>
      <c r="AE335" s="4">
        <f>SUMIFS('Doanh số khách hàng'!$F:$F,'Doanh số khách hàng'!$A:$A,'Chi tiết tuyến'!$F335)</f>
        <v>0</v>
      </c>
      <c r="AF335" s="16" t="str">
        <f t="shared" si="210"/>
        <v>F4</v>
      </c>
      <c r="AG335" s="16" t="str">
        <f t="shared" si="211"/>
        <v>F2</v>
      </c>
      <c r="AH335" t="b">
        <f t="shared" si="219"/>
        <v>0</v>
      </c>
      <c r="AI335" t="b">
        <f t="shared" si="220"/>
        <v>1</v>
      </c>
      <c r="AJ335">
        <f>IFERROR(VLOOKUP($AC335,Master!$D:$E,2,0),"")</f>
        <v>2</v>
      </c>
      <c r="AK335">
        <f>VLOOKUP($AF335,Master!$D:$E,2,0)</f>
        <v>4</v>
      </c>
      <c r="AL335" s="4">
        <f t="shared" si="221"/>
        <v>0</v>
      </c>
      <c r="AM335" t="str">
        <f>IFERROR(VLOOKUP($F335,DSKH!$D:$BF,31,0),"")</f>
        <v>Tỉnh Cà Mau</v>
      </c>
      <c r="AN335" t="str">
        <f>IFERROR(VLOOKUP($F335,DSKH!$D:$BF,29,0),"")</f>
        <v>Xã Châu Thới</v>
      </c>
      <c r="AO335">
        <f>IFERROR(VLOOKUP($F335,DSKH!$D:$BF,52,0),"")</f>
        <v>0</v>
      </c>
      <c r="AP335">
        <f>IF(L335="x",1+COUNTIFS(AP$4:AP334,"&gt;0",$AA$4:$AA334,$AA334),0)</f>
        <v>0</v>
      </c>
      <c r="AQ335">
        <f>IF(M335="x",1+COUNTIFS(AQ$4:AQ334,"&gt;0",$AA$4:$AA334,$AA334),0)</f>
        <v>0</v>
      </c>
      <c r="AR335">
        <f>IF(N335="x",1+COUNTIFS(AR$4:AR334,"&gt;0",$AA$4:$AA334,$AA334),0)</f>
        <v>0</v>
      </c>
      <c r="AS335">
        <f>IF(O335="x",1+COUNTIFS(AS$4:AS334,"&gt;0",$AA$4:$AA334,$AA334),0)</f>
        <v>0</v>
      </c>
      <c r="AT335">
        <f>IF(P335="x",1+COUNTIFS(AT$4:AT334,"&gt;0",$AA$4:$AA334,$AA334),0)</f>
        <v>2</v>
      </c>
      <c r="AU335">
        <f>IF(Q335="x",1+COUNTIFS(AU$4:AU334,"&gt;0",$AA$4:$AA334,$AA334),0)</f>
        <v>0</v>
      </c>
      <c r="AV335">
        <f>IF(R335="x",1+COUNTIFS(AV$4:AV334,"&gt;0",$AA$4:$AA334,$AA334),0)</f>
        <v>0</v>
      </c>
      <c r="AW335">
        <f t="shared" si="212"/>
        <v>1</v>
      </c>
      <c r="AX335">
        <f t="shared" si="213"/>
        <v>0</v>
      </c>
      <c r="AY335">
        <f t="shared" si="222"/>
        <v>1</v>
      </c>
      <c r="AZ335">
        <f t="shared" si="223"/>
        <v>0</v>
      </c>
      <c r="BA335" s="4">
        <f t="shared" si="224"/>
        <v>0</v>
      </c>
      <c r="BB335" s="4">
        <f t="shared" si="225"/>
        <v>0</v>
      </c>
      <c r="BC335" s="4">
        <f t="shared" si="226"/>
        <v>0</v>
      </c>
      <c r="BD335" s="4">
        <f t="shared" si="227"/>
        <v>0</v>
      </c>
      <c r="BE335" s="4">
        <f t="shared" si="228"/>
        <v>0</v>
      </c>
      <c r="BF335" s="4">
        <f t="shared" si="229"/>
        <v>0</v>
      </c>
      <c r="BG335" s="4">
        <f t="shared" si="230"/>
        <v>0</v>
      </c>
      <c r="BH335" s="4">
        <f t="shared" si="231"/>
        <v>0</v>
      </c>
      <c r="BI335" s="4">
        <f t="shared" si="232"/>
        <v>0</v>
      </c>
      <c r="BJ335" s="4">
        <f t="shared" si="233"/>
        <v>0</v>
      </c>
      <c r="BK335" s="4">
        <f t="shared" si="234"/>
        <v>0</v>
      </c>
      <c r="BL335" s="4">
        <f t="shared" si="235"/>
        <v>1</v>
      </c>
      <c r="BM335" s="4">
        <f t="shared" si="236"/>
        <v>0</v>
      </c>
      <c r="BN335" s="4">
        <f t="shared" si="237"/>
        <v>0</v>
      </c>
      <c r="BO335">
        <f>SUMIFS(BH$5:BH335,$AA$5:$AA335,$AA335)</f>
        <v>3</v>
      </c>
      <c r="BP335">
        <f>SUMIFS(BI$5:BI335,$AA$5:$AA335,$AA335)</f>
        <v>4</v>
      </c>
      <c r="BQ335">
        <f>SUMIFS(BJ$5:BJ335,$AA$5:$AA335,$AA335)</f>
        <v>5</v>
      </c>
      <c r="BR335">
        <f>SUMIFS(BK$5:BK335,$AA$5:$AA335,$AA335)</f>
        <v>6</v>
      </c>
      <c r="BS335">
        <f>SUMIFS(BL$5:BL335,$AA$5:$AA335,$AA335)</f>
        <v>2</v>
      </c>
      <c r="BT335">
        <f>SUMIFS(BM$5:BM335,$AA$5:$AA335,$AA335)</f>
        <v>3</v>
      </c>
      <c r="BU335">
        <f>SUMIFS(BN$5:BN335,$AA$5:$AA335,$AA335)</f>
        <v>0</v>
      </c>
      <c r="BV335">
        <f t="shared" si="238"/>
        <v>18</v>
      </c>
      <c r="BW335">
        <f t="shared" si="239"/>
        <v>32</v>
      </c>
      <c r="BX335">
        <f t="shared" si="240"/>
        <v>18</v>
      </c>
      <c r="BY335">
        <f t="shared" si="241"/>
        <v>30</v>
      </c>
      <c r="BZ335">
        <f t="shared" si="242"/>
        <v>26</v>
      </c>
      <c r="CA335">
        <f t="shared" si="243"/>
        <v>26</v>
      </c>
      <c r="CB335">
        <f t="shared" si="244"/>
        <v>0</v>
      </c>
      <c r="CC335">
        <f t="shared" si="245"/>
        <v>2</v>
      </c>
      <c r="CD335">
        <f t="shared" si="246"/>
        <v>26</v>
      </c>
      <c r="CE335" t="str">
        <f>IFERROR(VLOOKUP($AA335,'Tuyến và nhân viên'!$I:$O,7,0),"")</f>
        <v>Trần Văn Khanh</v>
      </c>
      <c r="CF335">
        <f t="shared" si="247"/>
        <v>2</v>
      </c>
      <c r="CG335">
        <f t="shared" si="248"/>
        <v>1</v>
      </c>
      <c r="CH335">
        <f>COUNTIFS($L335:L335,"x")</f>
        <v>0</v>
      </c>
      <c r="CI335">
        <f>COUNTIFS($L335:M335,"x")</f>
        <v>0</v>
      </c>
      <c r="CJ335">
        <f>COUNTIFS($L335:N335,"x")</f>
        <v>0</v>
      </c>
      <c r="CK335">
        <f>COUNTIFS($L335:O335,"x")</f>
        <v>0</v>
      </c>
      <c r="CL335">
        <f>COUNTIFS($L335:P335,"x")</f>
        <v>1</v>
      </c>
      <c r="CM335">
        <f>COUNTIFS($L335:Q335,"x")</f>
        <v>1</v>
      </c>
      <c r="CN335">
        <f>COUNTIFS($L335:R335,"x")</f>
        <v>1</v>
      </c>
      <c r="CO335" t="str" cm="1">
        <f t="array" ref="CO335">IFERROR(INDEX($CH$4:$CN$4,0,MATCH(1,$CH335:$CN335,0)),"")</f>
        <v>Thứ 6</v>
      </c>
      <c r="CP335" t="str" cm="1">
        <f t="array" ref="CP335">IFERROR(INDEX($CH$4:$CN$4,0,MATCH(2,$CH335:$CN335,0)),"")</f>
        <v/>
      </c>
      <c r="CQ335" t="str">
        <f t="shared" si="249"/>
        <v>Thứ 6</v>
      </c>
      <c r="CR335" t="str">
        <f t="shared" si="214"/>
        <v>F2 - Tuần 1 &amp; 3</v>
      </c>
    </row>
    <row r="336" spans="1:96" x14ac:dyDescent="0.3">
      <c r="A336" s="117" t="s">
        <v>36727</v>
      </c>
      <c r="B336" s="118" t="s">
        <v>33266</v>
      </c>
      <c r="C336" s="118" t="s">
        <v>33267</v>
      </c>
      <c r="D336" s="118" t="s">
        <v>39661</v>
      </c>
      <c r="E336" s="118" t="s">
        <v>39662</v>
      </c>
      <c r="F336" s="118" t="s">
        <v>34072</v>
      </c>
      <c r="G336" s="118" t="s">
        <v>34073</v>
      </c>
      <c r="H336" s="118" t="s">
        <v>34078</v>
      </c>
      <c r="I336" s="118" t="s">
        <v>22</v>
      </c>
      <c r="J336" s="119" t="s">
        <v>39658</v>
      </c>
      <c r="K336" s="119" t="s">
        <v>23</v>
      </c>
      <c r="L336" s="117" t="s">
        <v>24</v>
      </c>
      <c r="M336" s="117" t="s">
        <v>23</v>
      </c>
      <c r="N336" s="117" t="s">
        <v>23</v>
      </c>
      <c r="O336" s="117" t="s">
        <v>23</v>
      </c>
      <c r="P336" s="117" t="s">
        <v>23</v>
      </c>
      <c r="Q336" s="117" t="s">
        <v>23</v>
      </c>
      <c r="R336" s="117" t="s">
        <v>23</v>
      </c>
      <c r="S336" s="117" t="s">
        <v>24</v>
      </c>
      <c r="T336" s="117" t="s">
        <v>24</v>
      </c>
      <c r="U336" s="117" t="s">
        <v>24</v>
      </c>
      <c r="V336" s="117" t="s">
        <v>24</v>
      </c>
      <c r="W336" s="74" t="str">
        <f t="shared" si="215"/>
        <v>x</v>
      </c>
      <c r="X336" s="74" t="str">
        <f t="shared" si="216"/>
        <v/>
      </c>
      <c r="Y336" s="74" t="str">
        <f t="shared" si="217"/>
        <v>x</v>
      </c>
      <c r="Z336" s="74" t="str">
        <f t="shared" si="218"/>
        <v/>
      </c>
      <c r="AA336" t="str">
        <f>VLOOKUP($D336,'Tuyến và nhân viên'!$D:$M,6,0)</f>
        <v>HL00530</v>
      </c>
      <c r="AB336" t="str">
        <f>VLOOKUP($D336,'Tuyến và nhân viên'!$D:$M,7,0)</f>
        <v>Nguyễn Thị Thiên Trang</v>
      </c>
      <c r="AC336" s="16" t="str">
        <f>IFERROR(VLOOKUP($F336,DSKH!$D:$BF,53,0),"")</f>
        <v>F2</v>
      </c>
      <c r="AD336" s="16" t="str">
        <f>IFERROR(VLOOKUP($F336,DSKH!$D:$BF,54,0),"")</f>
        <v>GT</v>
      </c>
      <c r="AE336" s="4">
        <f>SUMIFS('Doanh số khách hàng'!$F:$F,'Doanh số khách hàng'!$A:$A,'Chi tiết tuyến'!$F336)</f>
        <v>0</v>
      </c>
      <c r="AF336" s="16" t="str">
        <f t="shared" si="210"/>
        <v>F4</v>
      </c>
      <c r="AG336" s="16" t="str">
        <f t="shared" si="211"/>
        <v>F2</v>
      </c>
      <c r="AH336" t="b">
        <f t="shared" si="219"/>
        <v>0</v>
      </c>
      <c r="AI336" t="b">
        <f t="shared" si="220"/>
        <v>1</v>
      </c>
      <c r="AJ336">
        <f>IFERROR(VLOOKUP($AC336,Master!$D:$E,2,0),"")</f>
        <v>2</v>
      </c>
      <c r="AK336">
        <f>VLOOKUP($AF336,Master!$D:$E,2,0)</f>
        <v>4</v>
      </c>
      <c r="AL336" s="4">
        <f t="shared" si="221"/>
        <v>0</v>
      </c>
      <c r="AM336" t="str">
        <f>IFERROR(VLOOKUP($F336,DSKH!$D:$BF,31,0),"")</f>
        <v>Tỉnh Cà Mau</v>
      </c>
      <c r="AN336" t="str">
        <f>IFERROR(VLOOKUP($F336,DSKH!$D:$BF,29,0),"")</f>
        <v>Phường Bạc Liêu</v>
      </c>
      <c r="AO336">
        <f>IFERROR(VLOOKUP($F336,DSKH!$D:$BF,52,0),"")</f>
        <v>0</v>
      </c>
      <c r="AP336">
        <f>IF(L336="x",1+COUNTIFS(AP$4:AP335,"&gt;0",$AA$4:$AA335,$AA335),0)</f>
        <v>4</v>
      </c>
      <c r="AQ336">
        <f>IF(M336="x",1+COUNTIFS(AQ$4:AQ335,"&gt;0",$AA$4:$AA335,$AA335),0)</f>
        <v>0</v>
      </c>
      <c r="AR336">
        <f>IF(N336="x",1+COUNTIFS(AR$4:AR335,"&gt;0",$AA$4:$AA335,$AA335),0)</f>
        <v>0</v>
      </c>
      <c r="AS336">
        <f>IF(O336="x",1+COUNTIFS(AS$4:AS335,"&gt;0",$AA$4:$AA335,$AA335),0)</f>
        <v>0</v>
      </c>
      <c r="AT336">
        <f>IF(P336="x",1+COUNTIFS(AT$4:AT335,"&gt;0",$AA$4:$AA335,$AA335),0)</f>
        <v>0</v>
      </c>
      <c r="AU336">
        <f>IF(Q336="x",1+COUNTIFS(AU$4:AU335,"&gt;0",$AA$4:$AA335,$AA335),0)</f>
        <v>0</v>
      </c>
      <c r="AV336">
        <f>IF(R336="x",1+COUNTIFS(AV$4:AV335,"&gt;0",$AA$4:$AA335,$AA335),0)</f>
        <v>0</v>
      </c>
      <c r="AW336">
        <f t="shared" si="212"/>
        <v>1</v>
      </c>
      <c r="AX336">
        <f t="shared" si="213"/>
        <v>0</v>
      </c>
      <c r="AY336">
        <f t="shared" si="222"/>
        <v>1</v>
      </c>
      <c r="AZ336">
        <f t="shared" si="223"/>
        <v>0</v>
      </c>
      <c r="BA336" s="4">
        <f t="shared" si="224"/>
        <v>0</v>
      </c>
      <c r="BB336" s="4">
        <f t="shared" si="225"/>
        <v>0</v>
      </c>
      <c r="BC336" s="4">
        <f t="shared" si="226"/>
        <v>0</v>
      </c>
      <c r="BD336" s="4">
        <f t="shared" si="227"/>
        <v>0</v>
      </c>
      <c r="BE336" s="4">
        <f t="shared" si="228"/>
        <v>0</v>
      </c>
      <c r="BF336" s="4">
        <f t="shared" si="229"/>
        <v>0</v>
      </c>
      <c r="BG336" s="4">
        <f t="shared" si="230"/>
        <v>0</v>
      </c>
      <c r="BH336" s="4">
        <f t="shared" si="231"/>
        <v>1</v>
      </c>
      <c r="BI336" s="4">
        <f t="shared" si="232"/>
        <v>0</v>
      </c>
      <c r="BJ336" s="4">
        <f t="shared" si="233"/>
        <v>0</v>
      </c>
      <c r="BK336" s="4">
        <f t="shared" si="234"/>
        <v>0</v>
      </c>
      <c r="BL336" s="4">
        <f t="shared" si="235"/>
        <v>0</v>
      </c>
      <c r="BM336" s="4">
        <f t="shared" si="236"/>
        <v>0</v>
      </c>
      <c r="BN336" s="4">
        <f t="shared" si="237"/>
        <v>0</v>
      </c>
      <c r="BO336">
        <f>SUMIFS(BH$5:BH336,$AA$5:$AA336,$AA336)</f>
        <v>4</v>
      </c>
      <c r="BP336">
        <f>SUMIFS(BI$5:BI336,$AA$5:$AA336,$AA336)</f>
        <v>4</v>
      </c>
      <c r="BQ336">
        <f>SUMIFS(BJ$5:BJ336,$AA$5:$AA336,$AA336)</f>
        <v>5</v>
      </c>
      <c r="BR336">
        <f>SUMIFS(BK$5:BK336,$AA$5:$AA336,$AA336)</f>
        <v>6</v>
      </c>
      <c r="BS336">
        <f>SUMIFS(BL$5:BL336,$AA$5:$AA336,$AA336)</f>
        <v>2</v>
      </c>
      <c r="BT336">
        <f>SUMIFS(BM$5:BM336,$AA$5:$AA336,$AA336)</f>
        <v>3</v>
      </c>
      <c r="BU336">
        <f>SUMIFS(BN$5:BN336,$AA$5:$AA336,$AA336)</f>
        <v>0</v>
      </c>
      <c r="BV336">
        <f t="shared" si="238"/>
        <v>18</v>
      </c>
      <c r="BW336">
        <f t="shared" si="239"/>
        <v>32</v>
      </c>
      <c r="BX336">
        <f t="shared" si="240"/>
        <v>18</v>
      </c>
      <c r="BY336">
        <f t="shared" si="241"/>
        <v>30</v>
      </c>
      <c r="BZ336">
        <f t="shared" si="242"/>
        <v>26</v>
      </c>
      <c r="CA336">
        <f t="shared" si="243"/>
        <v>26</v>
      </c>
      <c r="CB336">
        <f t="shared" si="244"/>
        <v>0</v>
      </c>
      <c r="CC336">
        <f t="shared" si="245"/>
        <v>4</v>
      </c>
      <c r="CD336">
        <f t="shared" si="246"/>
        <v>18</v>
      </c>
      <c r="CE336" t="str">
        <f>IFERROR(VLOOKUP($AA336,'Tuyến và nhân viên'!$I:$O,7,0),"")</f>
        <v>Trần Văn Khanh</v>
      </c>
      <c r="CF336">
        <f t="shared" si="247"/>
        <v>2</v>
      </c>
      <c r="CG336">
        <f t="shared" si="248"/>
        <v>1</v>
      </c>
      <c r="CH336">
        <f>COUNTIFS($L336:L336,"x")</f>
        <v>1</v>
      </c>
      <c r="CI336">
        <f>COUNTIFS($L336:M336,"x")</f>
        <v>1</v>
      </c>
      <c r="CJ336">
        <f>COUNTIFS($L336:N336,"x")</f>
        <v>1</v>
      </c>
      <c r="CK336">
        <f>COUNTIFS($L336:O336,"x")</f>
        <v>1</v>
      </c>
      <c r="CL336">
        <f>COUNTIFS($L336:P336,"x")</f>
        <v>1</v>
      </c>
      <c r="CM336">
        <f>COUNTIFS($L336:Q336,"x")</f>
        <v>1</v>
      </c>
      <c r="CN336">
        <f>COUNTIFS($L336:R336,"x")</f>
        <v>1</v>
      </c>
      <c r="CO336" t="str" cm="1">
        <f t="array" ref="CO336">IFERROR(INDEX($CH$4:$CN$4,0,MATCH(1,$CH336:$CN336,0)),"")</f>
        <v>Thứ 2</v>
      </c>
      <c r="CP336" t="str" cm="1">
        <f t="array" ref="CP336">IFERROR(INDEX($CH$4:$CN$4,0,MATCH(2,$CH336:$CN336,0)),"")</f>
        <v/>
      </c>
      <c r="CQ336" t="str">
        <f t="shared" si="249"/>
        <v>Thứ 2</v>
      </c>
      <c r="CR336" t="str">
        <f t="shared" si="214"/>
        <v>F2 - Tuần 1 &amp; 3</v>
      </c>
    </row>
    <row r="337" spans="1:96" x14ac:dyDescent="0.3">
      <c r="A337" s="117" t="s">
        <v>36738</v>
      </c>
      <c r="B337" s="118" t="s">
        <v>33266</v>
      </c>
      <c r="C337" s="118" t="s">
        <v>33267</v>
      </c>
      <c r="D337" s="118" t="s">
        <v>39661</v>
      </c>
      <c r="E337" s="118" t="s">
        <v>39662</v>
      </c>
      <c r="F337" s="118" t="s">
        <v>33145</v>
      </c>
      <c r="G337" s="118" t="s">
        <v>34105</v>
      </c>
      <c r="H337" s="118" t="s">
        <v>34110</v>
      </c>
      <c r="I337" s="118" t="s">
        <v>22</v>
      </c>
      <c r="J337" s="119" t="s">
        <v>39658</v>
      </c>
      <c r="K337" s="119" t="s">
        <v>23</v>
      </c>
      <c r="L337" s="117" t="s">
        <v>23</v>
      </c>
      <c r="M337" s="117" t="s">
        <v>23</v>
      </c>
      <c r="N337" s="117" t="s">
        <v>24</v>
      </c>
      <c r="O337" s="117" t="s">
        <v>23</v>
      </c>
      <c r="P337" s="117" t="s">
        <v>23</v>
      </c>
      <c r="Q337" s="117" t="s">
        <v>23</v>
      </c>
      <c r="R337" s="117" t="s">
        <v>23</v>
      </c>
      <c r="S337" s="117" t="s">
        <v>24</v>
      </c>
      <c r="T337" s="117" t="s">
        <v>24</v>
      </c>
      <c r="U337" s="117" t="s">
        <v>24</v>
      </c>
      <c r="V337" s="117" t="s">
        <v>24</v>
      </c>
      <c r="W337" s="74" t="str">
        <f t="shared" si="215"/>
        <v>x</v>
      </c>
      <c r="X337" s="74" t="str">
        <f t="shared" si="216"/>
        <v/>
      </c>
      <c r="Y337" s="74" t="str">
        <f t="shared" si="217"/>
        <v>x</v>
      </c>
      <c r="Z337" s="74" t="str">
        <f t="shared" si="218"/>
        <v/>
      </c>
      <c r="AA337" t="str">
        <f>VLOOKUP($D337,'Tuyến và nhân viên'!$D:$M,6,0)</f>
        <v>HL00530</v>
      </c>
      <c r="AB337" t="str">
        <f>VLOOKUP($D337,'Tuyến và nhân viên'!$D:$M,7,0)</f>
        <v>Nguyễn Thị Thiên Trang</v>
      </c>
      <c r="AC337" s="16" t="str">
        <f>IFERROR(VLOOKUP($F337,DSKH!$D:$BF,53,0),"")</f>
        <v>F2</v>
      </c>
      <c r="AD337" s="16" t="str">
        <f>IFERROR(VLOOKUP($F337,DSKH!$D:$BF,54,0),"")</f>
        <v>GT</v>
      </c>
      <c r="AE337" s="4">
        <f>SUMIFS('Doanh số khách hàng'!$F:$F,'Doanh số khách hàng'!$A:$A,'Chi tiết tuyến'!$F337)</f>
        <v>170170</v>
      </c>
      <c r="AF337" s="16" t="str">
        <f t="shared" si="210"/>
        <v>F4</v>
      </c>
      <c r="AG337" s="16" t="str">
        <f t="shared" si="211"/>
        <v>F2</v>
      </c>
      <c r="AH337" t="b">
        <f t="shared" si="219"/>
        <v>0</v>
      </c>
      <c r="AI337" t="b">
        <f t="shared" si="220"/>
        <v>1</v>
      </c>
      <c r="AJ337">
        <f>IFERROR(VLOOKUP($AC337,Master!$D:$E,2,0),"")</f>
        <v>2</v>
      </c>
      <c r="AK337">
        <f>VLOOKUP($AF337,Master!$D:$E,2,0)</f>
        <v>4</v>
      </c>
      <c r="AL337" s="4">
        <f t="shared" si="221"/>
        <v>85085</v>
      </c>
      <c r="AM337" t="str">
        <f>IFERROR(VLOOKUP($F337,DSKH!$D:$BF,31,0),"")</f>
        <v>Tỉnh Cà Mau</v>
      </c>
      <c r="AN337" t="str">
        <f>IFERROR(VLOOKUP($F337,DSKH!$D:$BF,29,0),"")</f>
        <v>Phường Bạc Liêu</v>
      </c>
      <c r="AO337">
        <f>IFERROR(VLOOKUP($F337,DSKH!$D:$BF,52,0),"")</f>
        <v>170170</v>
      </c>
      <c r="AP337">
        <f>IF(L337="x",1+COUNTIFS(AP$4:AP336,"&gt;0",$AA$4:$AA336,$AA336),0)</f>
        <v>0</v>
      </c>
      <c r="AQ337">
        <f>IF(M337="x",1+COUNTIFS(AQ$4:AQ336,"&gt;0",$AA$4:$AA336,$AA336),0)</f>
        <v>0</v>
      </c>
      <c r="AR337">
        <f>IF(N337="x",1+COUNTIFS(AR$4:AR336,"&gt;0",$AA$4:$AA336,$AA336),0)</f>
        <v>6</v>
      </c>
      <c r="AS337">
        <f>IF(O337="x",1+COUNTIFS(AS$4:AS336,"&gt;0",$AA$4:$AA336,$AA336),0)</f>
        <v>0</v>
      </c>
      <c r="AT337">
        <f>IF(P337="x",1+COUNTIFS(AT$4:AT336,"&gt;0",$AA$4:$AA336,$AA336),0)</f>
        <v>0</v>
      </c>
      <c r="AU337">
        <f>IF(Q337="x",1+COUNTIFS(AU$4:AU336,"&gt;0",$AA$4:$AA336,$AA336),0)</f>
        <v>0</v>
      </c>
      <c r="AV337">
        <f>IF(R337="x",1+COUNTIFS(AV$4:AV336,"&gt;0",$AA$4:$AA336,$AA336),0)</f>
        <v>0</v>
      </c>
      <c r="AW337">
        <f t="shared" si="212"/>
        <v>1</v>
      </c>
      <c r="AX337">
        <f t="shared" si="213"/>
        <v>0</v>
      </c>
      <c r="AY337">
        <f t="shared" si="222"/>
        <v>1</v>
      </c>
      <c r="AZ337">
        <f t="shared" si="223"/>
        <v>0</v>
      </c>
      <c r="BA337" s="4">
        <f t="shared" si="224"/>
        <v>0</v>
      </c>
      <c r="BB337" s="4">
        <f t="shared" si="225"/>
        <v>0</v>
      </c>
      <c r="BC337" s="4">
        <f t="shared" si="226"/>
        <v>85085</v>
      </c>
      <c r="BD337" s="4">
        <f t="shared" si="227"/>
        <v>0</v>
      </c>
      <c r="BE337" s="4">
        <f t="shared" si="228"/>
        <v>0</v>
      </c>
      <c r="BF337" s="4">
        <f t="shared" si="229"/>
        <v>0</v>
      </c>
      <c r="BG337" s="4">
        <f t="shared" si="230"/>
        <v>0</v>
      </c>
      <c r="BH337" s="4">
        <f t="shared" si="231"/>
        <v>0</v>
      </c>
      <c r="BI337" s="4">
        <f t="shared" si="232"/>
        <v>0</v>
      </c>
      <c r="BJ337" s="4">
        <f t="shared" si="233"/>
        <v>1</v>
      </c>
      <c r="BK337" s="4">
        <f t="shared" si="234"/>
        <v>0</v>
      </c>
      <c r="BL337" s="4">
        <f t="shared" si="235"/>
        <v>0</v>
      </c>
      <c r="BM337" s="4">
        <f t="shared" si="236"/>
        <v>0</v>
      </c>
      <c r="BN337" s="4">
        <f t="shared" si="237"/>
        <v>0</v>
      </c>
      <c r="BO337">
        <f>SUMIFS(BH$5:BH337,$AA$5:$AA337,$AA337)</f>
        <v>4</v>
      </c>
      <c r="BP337">
        <f>SUMIFS(BI$5:BI337,$AA$5:$AA337,$AA337)</f>
        <v>4</v>
      </c>
      <c r="BQ337">
        <f>SUMIFS(BJ$5:BJ337,$AA$5:$AA337,$AA337)</f>
        <v>6</v>
      </c>
      <c r="BR337">
        <f>SUMIFS(BK$5:BK337,$AA$5:$AA337,$AA337)</f>
        <v>6</v>
      </c>
      <c r="BS337">
        <f>SUMIFS(BL$5:BL337,$AA$5:$AA337,$AA337)</f>
        <v>2</v>
      </c>
      <c r="BT337">
        <f>SUMIFS(BM$5:BM337,$AA$5:$AA337,$AA337)</f>
        <v>3</v>
      </c>
      <c r="BU337">
        <f>SUMIFS(BN$5:BN337,$AA$5:$AA337,$AA337)</f>
        <v>0</v>
      </c>
      <c r="BV337">
        <f t="shared" si="238"/>
        <v>18</v>
      </c>
      <c r="BW337">
        <f t="shared" si="239"/>
        <v>32</v>
      </c>
      <c r="BX337">
        <f t="shared" si="240"/>
        <v>18</v>
      </c>
      <c r="BY337">
        <f t="shared" si="241"/>
        <v>30</v>
      </c>
      <c r="BZ337">
        <f t="shared" si="242"/>
        <v>26</v>
      </c>
      <c r="CA337">
        <f t="shared" si="243"/>
        <v>26</v>
      </c>
      <c r="CB337">
        <f t="shared" si="244"/>
        <v>0</v>
      </c>
      <c r="CC337">
        <f t="shared" si="245"/>
        <v>6</v>
      </c>
      <c r="CD337">
        <f t="shared" si="246"/>
        <v>18</v>
      </c>
      <c r="CE337" t="str">
        <f>IFERROR(VLOOKUP($AA337,'Tuyến và nhân viên'!$I:$O,7,0),"")</f>
        <v>Trần Văn Khanh</v>
      </c>
      <c r="CF337">
        <f t="shared" si="247"/>
        <v>2</v>
      </c>
      <c r="CG337">
        <f t="shared" si="248"/>
        <v>1</v>
      </c>
      <c r="CH337">
        <f>COUNTIFS($L337:L337,"x")</f>
        <v>0</v>
      </c>
      <c r="CI337">
        <f>COUNTIFS($L337:M337,"x")</f>
        <v>0</v>
      </c>
      <c r="CJ337">
        <f>COUNTIFS($L337:N337,"x")</f>
        <v>1</v>
      </c>
      <c r="CK337">
        <f>COUNTIFS($L337:O337,"x")</f>
        <v>1</v>
      </c>
      <c r="CL337">
        <f>COUNTIFS($L337:P337,"x")</f>
        <v>1</v>
      </c>
      <c r="CM337">
        <f>COUNTIFS($L337:Q337,"x")</f>
        <v>1</v>
      </c>
      <c r="CN337">
        <f>COUNTIFS($L337:R337,"x")</f>
        <v>1</v>
      </c>
      <c r="CO337" t="str" cm="1">
        <f t="array" ref="CO337">IFERROR(INDEX($CH$4:$CN$4,0,MATCH(1,$CH337:$CN337,0)),"")</f>
        <v>Thứ 4</v>
      </c>
      <c r="CP337" t="str" cm="1">
        <f t="array" ref="CP337">IFERROR(INDEX($CH$4:$CN$4,0,MATCH(2,$CH337:$CN337,0)),"")</f>
        <v/>
      </c>
      <c r="CQ337" t="str">
        <f t="shared" si="249"/>
        <v>Thứ 4</v>
      </c>
      <c r="CR337" t="str">
        <f t="shared" si="214"/>
        <v>F2 - Tuần 1 &amp; 3</v>
      </c>
    </row>
    <row r="338" spans="1:96" x14ac:dyDescent="0.3">
      <c r="A338" s="117" t="s">
        <v>36749</v>
      </c>
      <c r="B338" s="118" t="s">
        <v>33266</v>
      </c>
      <c r="C338" s="118" t="s">
        <v>33267</v>
      </c>
      <c r="D338" s="118" t="s">
        <v>39661</v>
      </c>
      <c r="E338" s="118" t="s">
        <v>39662</v>
      </c>
      <c r="F338" s="118" t="s">
        <v>34177</v>
      </c>
      <c r="G338" s="118" t="s">
        <v>34178</v>
      </c>
      <c r="H338" s="118" t="s">
        <v>34184</v>
      </c>
      <c r="I338" s="118" t="s">
        <v>22</v>
      </c>
      <c r="J338" s="119" t="s">
        <v>39658</v>
      </c>
      <c r="K338" s="119" t="s">
        <v>23</v>
      </c>
      <c r="L338" s="117" t="s">
        <v>24</v>
      </c>
      <c r="M338" s="117" t="s">
        <v>23</v>
      </c>
      <c r="N338" s="117" t="s">
        <v>23</v>
      </c>
      <c r="O338" s="117" t="s">
        <v>23</v>
      </c>
      <c r="P338" s="117" t="s">
        <v>23</v>
      </c>
      <c r="Q338" s="117" t="s">
        <v>23</v>
      </c>
      <c r="R338" s="117" t="s">
        <v>23</v>
      </c>
      <c r="S338" s="117" t="s">
        <v>24</v>
      </c>
      <c r="T338" s="117" t="s">
        <v>24</v>
      </c>
      <c r="U338" s="117" t="s">
        <v>24</v>
      </c>
      <c r="V338" s="117" t="s">
        <v>24</v>
      </c>
      <c r="W338" s="74" t="str">
        <f t="shared" si="215"/>
        <v>x</v>
      </c>
      <c r="X338" s="74" t="str">
        <f t="shared" si="216"/>
        <v/>
      </c>
      <c r="Y338" s="74" t="str">
        <f t="shared" si="217"/>
        <v>x</v>
      </c>
      <c r="Z338" s="74" t="str">
        <f t="shared" si="218"/>
        <v/>
      </c>
      <c r="AA338" t="str">
        <f>VLOOKUP($D338,'Tuyến và nhân viên'!$D:$M,6,0)</f>
        <v>HL00530</v>
      </c>
      <c r="AB338" t="str">
        <f>VLOOKUP($D338,'Tuyến và nhân viên'!$D:$M,7,0)</f>
        <v>Nguyễn Thị Thiên Trang</v>
      </c>
      <c r="AC338" s="16" t="str">
        <f>IFERROR(VLOOKUP($F338,DSKH!$D:$BF,53,0),"")</f>
        <v>F2</v>
      </c>
      <c r="AD338" s="16" t="str">
        <f>IFERROR(VLOOKUP($F338,DSKH!$D:$BF,54,0),"")</f>
        <v>GT</v>
      </c>
      <c r="AE338" s="4">
        <f>SUMIFS('Doanh số khách hàng'!$F:$F,'Doanh số khách hàng'!$A:$A,'Chi tiết tuyến'!$F338)</f>
        <v>0</v>
      </c>
      <c r="AF338" s="16" t="str">
        <f t="shared" si="210"/>
        <v>F4</v>
      </c>
      <c r="AG338" s="16" t="str">
        <f t="shared" si="211"/>
        <v>F2</v>
      </c>
      <c r="AH338" t="b">
        <f t="shared" si="219"/>
        <v>0</v>
      </c>
      <c r="AI338" t="b">
        <f t="shared" si="220"/>
        <v>1</v>
      </c>
      <c r="AJ338">
        <f>IFERROR(VLOOKUP($AC338,Master!$D:$E,2,0),"")</f>
        <v>2</v>
      </c>
      <c r="AK338">
        <f>VLOOKUP($AF338,Master!$D:$E,2,0)</f>
        <v>4</v>
      </c>
      <c r="AL338" s="4">
        <f t="shared" si="221"/>
        <v>0</v>
      </c>
      <c r="AM338" t="str">
        <f>IFERROR(VLOOKUP($F338,DSKH!$D:$BF,31,0),"")</f>
        <v>Tỉnh Cà Mau</v>
      </c>
      <c r="AN338" t="str">
        <f>IFERROR(VLOOKUP($F338,DSKH!$D:$BF,29,0),"")</f>
        <v>Phường Giá Rai</v>
      </c>
      <c r="AO338">
        <f>IFERROR(VLOOKUP($F338,DSKH!$D:$BF,52,0),"")</f>
        <v>0</v>
      </c>
      <c r="AP338">
        <f>IF(L338="x",1+COUNTIFS(AP$4:AP337,"&gt;0",$AA$4:$AA337,$AA337),0)</f>
        <v>5</v>
      </c>
      <c r="AQ338">
        <f>IF(M338="x",1+COUNTIFS(AQ$4:AQ337,"&gt;0",$AA$4:$AA337,$AA337),0)</f>
        <v>0</v>
      </c>
      <c r="AR338">
        <f>IF(N338="x",1+COUNTIFS(AR$4:AR337,"&gt;0",$AA$4:$AA337,$AA337),0)</f>
        <v>0</v>
      </c>
      <c r="AS338">
        <f>IF(O338="x",1+COUNTIFS(AS$4:AS337,"&gt;0",$AA$4:$AA337,$AA337),0)</f>
        <v>0</v>
      </c>
      <c r="AT338">
        <f>IF(P338="x",1+COUNTIFS(AT$4:AT337,"&gt;0",$AA$4:$AA337,$AA337),0)</f>
        <v>0</v>
      </c>
      <c r="AU338">
        <f>IF(Q338="x",1+COUNTIFS(AU$4:AU337,"&gt;0",$AA$4:$AA337,$AA337),0)</f>
        <v>0</v>
      </c>
      <c r="AV338">
        <f>IF(R338="x",1+COUNTIFS(AV$4:AV337,"&gt;0",$AA$4:$AA337,$AA337),0)</f>
        <v>0</v>
      </c>
      <c r="AW338">
        <f t="shared" si="212"/>
        <v>1</v>
      </c>
      <c r="AX338">
        <f t="shared" si="213"/>
        <v>0</v>
      </c>
      <c r="AY338">
        <f t="shared" si="222"/>
        <v>1</v>
      </c>
      <c r="AZ338">
        <f t="shared" si="223"/>
        <v>0</v>
      </c>
      <c r="BA338" s="4">
        <f t="shared" si="224"/>
        <v>0</v>
      </c>
      <c r="BB338" s="4">
        <f t="shared" si="225"/>
        <v>0</v>
      </c>
      <c r="BC338" s="4">
        <f t="shared" si="226"/>
        <v>0</v>
      </c>
      <c r="BD338" s="4">
        <f t="shared" si="227"/>
        <v>0</v>
      </c>
      <c r="BE338" s="4">
        <f t="shared" si="228"/>
        <v>0</v>
      </c>
      <c r="BF338" s="4">
        <f t="shared" si="229"/>
        <v>0</v>
      </c>
      <c r="BG338" s="4">
        <f t="shared" si="230"/>
        <v>0</v>
      </c>
      <c r="BH338" s="4">
        <f t="shared" si="231"/>
        <v>1</v>
      </c>
      <c r="BI338" s="4">
        <f t="shared" si="232"/>
        <v>0</v>
      </c>
      <c r="BJ338" s="4">
        <f t="shared" si="233"/>
        <v>0</v>
      </c>
      <c r="BK338" s="4">
        <f t="shared" si="234"/>
        <v>0</v>
      </c>
      <c r="BL338" s="4">
        <f t="shared" si="235"/>
        <v>0</v>
      </c>
      <c r="BM338" s="4">
        <f t="shared" si="236"/>
        <v>0</v>
      </c>
      <c r="BN338" s="4">
        <f t="shared" si="237"/>
        <v>0</v>
      </c>
      <c r="BO338">
        <f>SUMIFS(BH$5:BH338,$AA$5:$AA338,$AA338)</f>
        <v>5</v>
      </c>
      <c r="BP338">
        <f>SUMIFS(BI$5:BI338,$AA$5:$AA338,$AA338)</f>
        <v>4</v>
      </c>
      <c r="BQ338">
        <f>SUMIFS(BJ$5:BJ338,$AA$5:$AA338,$AA338)</f>
        <v>6</v>
      </c>
      <c r="BR338">
        <f>SUMIFS(BK$5:BK338,$AA$5:$AA338,$AA338)</f>
        <v>6</v>
      </c>
      <c r="BS338">
        <f>SUMIFS(BL$5:BL338,$AA$5:$AA338,$AA338)</f>
        <v>2</v>
      </c>
      <c r="BT338">
        <f>SUMIFS(BM$5:BM338,$AA$5:$AA338,$AA338)</f>
        <v>3</v>
      </c>
      <c r="BU338">
        <f>SUMIFS(BN$5:BN338,$AA$5:$AA338,$AA338)</f>
        <v>0</v>
      </c>
      <c r="BV338">
        <f t="shared" si="238"/>
        <v>18</v>
      </c>
      <c r="BW338">
        <f t="shared" si="239"/>
        <v>32</v>
      </c>
      <c r="BX338">
        <f t="shared" si="240"/>
        <v>18</v>
      </c>
      <c r="BY338">
        <f t="shared" si="241"/>
        <v>30</v>
      </c>
      <c r="BZ338">
        <f t="shared" si="242"/>
        <v>26</v>
      </c>
      <c r="CA338">
        <f t="shared" si="243"/>
        <v>26</v>
      </c>
      <c r="CB338">
        <f t="shared" si="244"/>
        <v>0</v>
      </c>
      <c r="CC338">
        <f t="shared" si="245"/>
        <v>5</v>
      </c>
      <c r="CD338">
        <f t="shared" si="246"/>
        <v>18</v>
      </c>
      <c r="CE338" t="str">
        <f>IFERROR(VLOOKUP($AA338,'Tuyến và nhân viên'!$I:$O,7,0),"")</f>
        <v>Trần Văn Khanh</v>
      </c>
      <c r="CF338">
        <f t="shared" si="247"/>
        <v>2</v>
      </c>
      <c r="CG338">
        <f t="shared" si="248"/>
        <v>1</v>
      </c>
      <c r="CH338">
        <f>COUNTIFS($L338:L338,"x")</f>
        <v>1</v>
      </c>
      <c r="CI338">
        <f>COUNTIFS($L338:M338,"x")</f>
        <v>1</v>
      </c>
      <c r="CJ338">
        <f>COUNTIFS($L338:N338,"x")</f>
        <v>1</v>
      </c>
      <c r="CK338">
        <f>COUNTIFS($L338:O338,"x")</f>
        <v>1</v>
      </c>
      <c r="CL338">
        <f>COUNTIFS($L338:P338,"x")</f>
        <v>1</v>
      </c>
      <c r="CM338">
        <f>COUNTIFS($L338:Q338,"x")</f>
        <v>1</v>
      </c>
      <c r="CN338">
        <f>COUNTIFS($L338:R338,"x")</f>
        <v>1</v>
      </c>
      <c r="CO338" t="str" cm="1">
        <f t="array" ref="CO338">IFERROR(INDEX($CH$4:$CN$4,0,MATCH(1,$CH338:$CN338,0)),"")</f>
        <v>Thứ 2</v>
      </c>
      <c r="CP338" t="str" cm="1">
        <f t="array" ref="CP338">IFERROR(INDEX($CH$4:$CN$4,0,MATCH(2,$CH338:$CN338,0)),"")</f>
        <v/>
      </c>
      <c r="CQ338" t="str">
        <f t="shared" si="249"/>
        <v>Thứ 2</v>
      </c>
      <c r="CR338" t="str">
        <f t="shared" si="214"/>
        <v>F2 - Tuần 1 &amp; 3</v>
      </c>
    </row>
    <row r="339" spans="1:96" x14ac:dyDescent="0.3">
      <c r="A339" s="117" t="s">
        <v>36759</v>
      </c>
      <c r="B339" s="118" t="s">
        <v>33266</v>
      </c>
      <c r="C339" s="118" t="s">
        <v>33267</v>
      </c>
      <c r="D339" s="118" t="s">
        <v>39661</v>
      </c>
      <c r="E339" s="118" t="s">
        <v>39662</v>
      </c>
      <c r="F339" s="118" t="s">
        <v>34189</v>
      </c>
      <c r="G339" s="118" t="s">
        <v>34190</v>
      </c>
      <c r="H339" s="118" t="s">
        <v>34195</v>
      </c>
      <c r="I339" s="118" t="s">
        <v>22</v>
      </c>
      <c r="J339" s="119" t="s">
        <v>39658</v>
      </c>
      <c r="K339" s="119" t="s">
        <v>23</v>
      </c>
      <c r="L339" s="117" t="s">
        <v>23</v>
      </c>
      <c r="M339" s="117" t="s">
        <v>23</v>
      </c>
      <c r="N339" s="117" t="s">
        <v>23</v>
      </c>
      <c r="O339" s="117" t="s">
        <v>23</v>
      </c>
      <c r="P339" s="117" t="s">
        <v>24</v>
      </c>
      <c r="Q339" s="117" t="s">
        <v>23</v>
      </c>
      <c r="R339" s="117" t="s">
        <v>23</v>
      </c>
      <c r="S339" s="117" t="s">
        <v>24</v>
      </c>
      <c r="T339" s="117" t="s">
        <v>24</v>
      </c>
      <c r="U339" s="117" t="s">
        <v>24</v>
      </c>
      <c r="V339" s="117" t="s">
        <v>24</v>
      </c>
      <c r="W339" s="74" t="str">
        <f t="shared" si="215"/>
        <v>x</v>
      </c>
      <c r="X339" s="74" t="str">
        <f t="shared" si="216"/>
        <v/>
      </c>
      <c r="Y339" s="74" t="str">
        <f t="shared" si="217"/>
        <v>x</v>
      </c>
      <c r="Z339" s="74" t="str">
        <f t="shared" si="218"/>
        <v/>
      </c>
      <c r="AA339" t="str">
        <f>VLOOKUP($D339,'Tuyến và nhân viên'!$D:$M,6,0)</f>
        <v>HL00530</v>
      </c>
      <c r="AB339" t="str">
        <f>VLOOKUP($D339,'Tuyến và nhân viên'!$D:$M,7,0)</f>
        <v>Nguyễn Thị Thiên Trang</v>
      </c>
      <c r="AC339" s="16" t="str">
        <f>IFERROR(VLOOKUP($F339,DSKH!$D:$BF,53,0),"")</f>
        <v>F2</v>
      </c>
      <c r="AD339" s="16" t="str">
        <f>IFERROR(VLOOKUP($F339,DSKH!$D:$BF,54,0),"")</f>
        <v>GT</v>
      </c>
      <c r="AE339" s="4">
        <f>SUMIFS('Doanh số khách hàng'!$F:$F,'Doanh số khách hàng'!$A:$A,'Chi tiết tuyến'!$F339)</f>
        <v>0</v>
      </c>
      <c r="AF339" s="16" t="str">
        <f t="shared" si="210"/>
        <v>F4</v>
      </c>
      <c r="AG339" s="16" t="str">
        <f t="shared" si="211"/>
        <v>F2</v>
      </c>
      <c r="AH339" t="b">
        <f t="shared" si="219"/>
        <v>0</v>
      </c>
      <c r="AI339" t="b">
        <f t="shared" si="220"/>
        <v>1</v>
      </c>
      <c r="AJ339">
        <f>IFERROR(VLOOKUP($AC339,Master!$D:$E,2,0),"")</f>
        <v>2</v>
      </c>
      <c r="AK339">
        <f>VLOOKUP($AF339,Master!$D:$E,2,0)</f>
        <v>4</v>
      </c>
      <c r="AL339" s="4">
        <f t="shared" si="221"/>
        <v>0</v>
      </c>
      <c r="AM339" t="str">
        <f>IFERROR(VLOOKUP($F339,DSKH!$D:$BF,31,0),"")</f>
        <v>Tỉnh Cà Mau</v>
      </c>
      <c r="AN339" t="str">
        <f>IFERROR(VLOOKUP($F339,DSKH!$D:$BF,29,0),"")</f>
        <v>Xã Châu Thới</v>
      </c>
      <c r="AO339">
        <f>IFERROR(VLOOKUP($F339,DSKH!$D:$BF,52,0),"")</f>
        <v>0</v>
      </c>
      <c r="AP339">
        <f>IF(L339="x",1+COUNTIFS(AP$4:AP338,"&gt;0",$AA$4:$AA338,$AA338),0)</f>
        <v>0</v>
      </c>
      <c r="AQ339">
        <f>IF(M339="x",1+COUNTIFS(AQ$4:AQ338,"&gt;0",$AA$4:$AA338,$AA338),0)</f>
        <v>0</v>
      </c>
      <c r="AR339">
        <f>IF(N339="x",1+COUNTIFS(AR$4:AR338,"&gt;0",$AA$4:$AA338,$AA338),0)</f>
        <v>0</v>
      </c>
      <c r="AS339">
        <f>IF(O339="x",1+COUNTIFS(AS$4:AS338,"&gt;0",$AA$4:$AA338,$AA338),0)</f>
        <v>0</v>
      </c>
      <c r="AT339">
        <f>IF(P339="x",1+COUNTIFS(AT$4:AT338,"&gt;0",$AA$4:$AA338,$AA338),0)</f>
        <v>3</v>
      </c>
      <c r="AU339">
        <f>IF(Q339="x",1+COUNTIFS(AU$4:AU338,"&gt;0",$AA$4:$AA338,$AA338),0)</f>
        <v>0</v>
      </c>
      <c r="AV339">
        <f>IF(R339="x",1+COUNTIFS(AV$4:AV338,"&gt;0",$AA$4:$AA338,$AA338),0)</f>
        <v>0</v>
      </c>
      <c r="AW339">
        <f t="shared" si="212"/>
        <v>1</v>
      </c>
      <c r="AX339">
        <f t="shared" si="213"/>
        <v>0</v>
      </c>
      <c r="AY339">
        <f t="shared" si="222"/>
        <v>1</v>
      </c>
      <c r="AZ339">
        <f t="shared" si="223"/>
        <v>0</v>
      </c>
      <c r="BA339" s="4">
        <f t="shared" si="224"/>
        <v>0</v>
      </c>
      <c r="BB339" s="4">
        <f t="shared" si="225"/>
        <v>0</v>
      </c>
      <c r="BC339" s="4">
        <f t="shared" si="226"/>
        <v>0</v>
      </c>
      <c r="BD339" s="4">
        <f t="shared" si="227"/>
        <v>0</v>
      </c>
      <c r="BE339" s="4">
        <f t="shared" si="228"/>
        <v>0</v>
      </c>
      <c r="BF339" s="4">
        <f t="shared" si="229"/>
        <v>0</v>
      </c>
      <c r="BG339" s="4">
        <f t="shared" si="230"/>
        <v>0</v>
      </c>
      <c r="BH339" s="4">
        <f t="shared" si="231"/>
        <v>0</v>
      </c>
      <c r="BI339" s="4">
        <f t="shared" si="232"/>
        <v>0</v>
      </c>
      <c r="BJ339" s="4">
        <f t="shared" si="233"/>
        <v>0</v>
      </c>
      <c r="BK339" s="4">
        <f t="shared" si="234"/>
        <v>0</v>
      </c>
      <c r="BL339" s="4">
        <f t="shared" si="235"/>
        <v>1</v>
      </c>
      <c r="BM339" s="4">
        <f t="shared" si="236"/>
        <v>0</v>
      </c>
      <c r="BN339" s="4">
        <f t="shared" si="237"/>
        <v>0</v>
      </c>
      <c r="BO339">
        <f>SUMIFS(BH$5:BH339,$AA$5:$AA339,$AA339)</f>
        <v>5</v>
      </c>
      <c r="BP339">
        <f>SUMIFS(BI$5:BI339,$AA$5:$AA339,$AA339)</f>
        <v>4</v>
      </c>
      <c r="BQ339">
        <f>SUMIFS(BJ$5:BJ339,$AA$5:$AA339,$AA339)</f>
        <v>6</v>
      </c>
      <c r="BR339">
        <f>SUMIFS(BK$5:BK339,$AA$5:$AA339,$AA339)</f>
        <v>6</v>
      </c>
      <c r="BS339">
        <f>SUMIFS(BL$5:BL339,$AA$5:$AA339,$AA339)</f>
        <v>3</v>
      </c>
      <c r="BT339">
        <f>SUMIFS(BM$5:BM339,$AA$5:$AA339,$AA339)</f>
        <v>3</v>
      </c>
      <c r="BU339">
        <f>SUMIFS(BN$5:BN339,$AA$5:$AA339,$AA339)</f>
        <v>0</v>
      </c>
      <c r="BV339">
        <f t="shared" si="238"/>
        <v>18</v>
      </c>
      <c r="BW339">
        <f t="shared" si="239"/>
        <v>32</v>
      </c>
      <c r="BX339">
        <f t="shared" si="240"/>
        <v>18</v>
      </c>
      <c r="BY339">
        <f t="shared" si="241"/>
        <v>30</v>
      </c>
      <c r="BZ339">
        <f t="shared" si="242"/>
        <v>26</v>
      </c>
      <c r="CA339">
        <f t="shared" si="243"/>
        <v>26</v>
      </c>
      <c r="CB339">
        <f t="shared" si="244"/>
        <v>0</v>
      </c>
      <c r="CC339">
        <f t="shared" si="245"/>
        <v>3</v>
      </c>
      <c r="CD339">
        <f t="shared" si="246"/>
        <v>26</v>
      </c>
      <c r="CE339" t="str">
        <f>IFERROR(VLOOKUP($AA339,'Tuyến và nhân viên'!$I:$O,7,0),"")</f>
        <v>Trần Văn Khanh</v>
      </c>
      <c r="CF339">
        <f t="shared" si="247"/>
        <v>2</v>
      </c>
      <c r="CG339">
        <f t="shared" si="248"/>
        <v>1</v>
      </c>
      <c r="CH339">
        <f>COUNTIFS($L339:L339,"x")</f>
        <v>0</v>
      </c>
      <c r="CI339">
        <f>COUNTIFS($L339:M339,"x")</f>
        <v>0</v>
      </c>
      <c r="CJ339">
        <f>COUNTIFS($L339:N339,"x")</f>
        <v>0</v>
      </c>
      <c r="CK339">
        <f>COUNTIFS($L339:O339,"x")</f>
        <v>0</v>
      </c>
      <c r="CL339">
        <f>COUNTIFS($L339:P339,"x")</f>
        <v>1</v>
      </c>
      <c r="CM339">
        <f>COUNTIFS($L339:Q339,"x")</f>
        <v>1</v>
      </c>
      <c r="CN339">
        <f>COUNTIFS($L339:R339,"x")</f>
        <v>1</v>
      </c>
      <c r="CO339" t="str" cm="1">
        <f t="array" ref="CO339">IFERROR(INDEX($CH$4:$CN$4,0,MATCH(1,$CH339:$CN339,0)),"")</f>
        <v>Thứ 6</v>
      </c>
      <c r="CP339" t="str" cm="1">
        <f t="array" ref="CP339">IFERROR(INDEX($CH$4:$CN$4,0,MATCH(2,$CH339:$CN339,0)),"")</f>
        <v/>
      </c>
      <c r="CQ339" t="str">
        <f t="shared" si="249"/>
        <v>Thứ 6</v>
      </c>
      <c r="CR339" t="str">
        <f t="shared" si="214"/>
        <v>F2 - Tuần 1 &amp; 3</v>
      </c>
    </row>
    <row r="340" spans="1:96" x14ac:dyDescent="0.3">
      <c r="A340" s="117" t="s">
        <v>36766</v>
      </c>
      <c r="B340" s="118" t="s">
        <v>33266</v>
      </c>
      <c r="C340" s="118" t="s">
        <v>33267</v>
      </c>
      <c r="D340" s="118" t="s">
        <v>39661</v>
      </c>
      <c r="E340" s="118" t="s">
        <v>39662</v>
      </c>
      <c r="F340" s="118" t="s">
        <v>15018</v>
      </c>
      <c r="G340" s="118" t="s">
        <v>34199</v>
      </c>
      <c r="H340" s="118" t="s">
        <v>34205</v>
      </c>
      <c r="I340" s="118" t="s">
        <v>22</v>
      </c>
      <c r="J340" s="119" t="s">
        <v>39658</v>
      </c>
      <c r="K340" s="119" t="s">
        <v>23</v>
      </c>
      <c r="L340" s="117" t="s">
        <v>23</v>
      </c>
      <c r="M340" s="117" t="s">
        <v>23</v>
      </c>
      <c r="N340" s="117" t="s">
        <v>23</v>
      </c>
      <c r="O340" s="117" t="s">
        <v>24</v>
      </c>
      <c r="P340" s="117" t="s">
        <v>23</v>
      </c>
      <c r="Q340" s="117" t="s">
        <v>23</v>
      </c>
      <c r="R340" s="117" t="s">
        <v>23</v>
      </c>
      <c r="S340" s="117" t="s">
        <v>24</v>
      </c>
      <c r="T340" s="117" t="s">
        <v>24</v>
      </c>
      <c r="U340" s="117" t="s">
        <v>24</v>
      </c>
      <c r="V340" s="117" t="s">
        <v>24</v>
      </c>
      <c r="W340" s="74" t="str">
        <f t="shared" si="215"/>
        <v>x</v>
      </c>
      <c r="X340" s="74" t="str">
        <f t="shared" si="216"/>
        <v/>
      </c>
      <c r="Y340" s="74" t="str">
        <f t="shared" si="217"/>
        <v>x</v>
      </c>
      <c r="Z340" s="74" t="str">
        <f t="shared" si="218"/>
        <v/>
      </c>
      <c r="AA340" t="str">
        <f>VLOOKUP($D340,'Tuyến và nhân viên'!$D:$M,6,0)</f>
        <v>HL00530</v>
      </c>
      <c r="AB340" t="str">
        <f>VLOOKUP($D340,'Tuyến và nhân viên'!$D:$M,7,0)</f>
        <v>Nguyễn Thị Thiên Trang</v>
      </c>
      <c r="AC340" s="16" t="str">
        <f>IFERROR(VLOOKUP($F340,DSKH!$D:$BF,53,0),"")</f>
        <v>F2</v>
      </c>
      <c r="AD340" s="16" t="str">
        <f>IFERROR(VLOOKUP($F340,DSKH!$D:$BF,54,0),"")</f>
        <v>GT</v>
      </c>
      <c r="AE340" s="4">
        <f>SUMIFS('Doanh số khách hàng'!$F:$F,'Doanh số khách hàng'!$A:$A,'Chi tiết tuyến'!$F340)</f>
        <v>0</v>
      </c>
      <c r="AF340" s="16" t="str">
        <f t="shared" si="210"/>
        <v>F4</v>
      </c>
      <c r="AG340" s="16" t="str">
        <f t="shared" si="211"/>
        <v>F2</v>
      </c>
      <c r="AH340" t="b">
        <f t="shared" si="219"/>
        <v>0</v>
      </c>
      <c r="AI340" t="b">
        <f t="shared" si="220"/>
        <v>1</v>
      </c>
      <c r="AJ340">
        <f>IFERROR(VLOOKUP($AC340,Master!$D:$E,2,0),"")</f>
        <v>2</v>
      </c>
      <c r="AK340">
        <f>VLOOKUP($AF340,Master!$D:$E,2,0)</f>
        <v>4</v>
      </c>
      <c r="AL340" s="4">
        <f t="shared" si="221"/>
        <v>0</v>
      </c>
      <c r="AM340" t="str">
        <f>IFERROR(VLOOKUP($F340,DSKH!$D:$BF,31,0),"")</f>
        <v>Tỉnh Cà Mau</v>
      </c>
      <c r="AN340" t="str">
        <f>IFERROR(VLOOKUP($F340,DSKH!$D:$BF,29,0),"")</f>
        <v>Xã Phong Hiệp</v>
      </c>
      <c r="AO340">
        <f>IFERROR(VLOOKUP($F340,DSKH!$D:$BF,52,0),"")</f>
        <v>0</v>
      </c>
      <c r="AP340">
        <f>IF(L340="x",1+COUNTIFS(AP$4:AP339,"&gt;0",$AA$4:$AA339,$AA339),0)</f>
        <v>0</v>
      </c>
      <c r="AQ340">
        <f>IF(M340="x",1+COUNTIFS(AQ$4:AQ339,"&gt;0",$AA$4:$AA339,$AA339),0)</f>
        <v>0</v>
      </c>
      <c r="AR340">
        <f>IF(N340="x",1+COUNTIFS(AR$4:AR339,"&gt;0",$AA$4:$AA339,$AA339),0)</f>
        <v>0</v>
      </c>
      <c r="AS340">
        <f>IF(O340="x",1+COUNTIFS(AS$4:AS339,"&gt;0",$AA$4:$AA339,$AA339),0)</f>
        <v>7</v>
      </c>
      <c r="AT340">
        <f>IF(P340="x",1+COUNTIFS(AT$4:AT339,"&gt;0",$AA$4:$AA339,$AA339),0)</f>
        <v>0</v>
      </c>
      <c r="AU340">
        <f>IF(Q340="x",1+COUNTIFS(AU$4:AU339,"&gt;0",$AA$4:$AA339,$AA339),0)</f>
        <v>0</v>
      </c>
      <c r="AV340">
        <f>IF(R340="x",1+COUNTIFS(AV$4:AV339,"&gt;0",$AA$4:$AA339,$AA339),0)</f>
        <v>0</v>
      </c>
      <c r="AW340">
        <f t="shared" si="212"/>
        <v>1</v>
      </c>
      <c r="AX340">
        <f t="shared" si="213"/>
        <v>0</v>
      </c>
      <c r="AY340">
        <f t="shared" si="222"/>
        <v>1</v>
      </c>
      <c r="AZ340">
        <f t="shared" si="223"/>
        <v>0</v>
      </c>
      <c r="BA340" s="4">
        <f t="shared" si="224"/>
        <v>0</v>
      </c>
      <c r="BB340" s="4">
        <f t="shared" si="225"/>
        <v>0</v>
      </c>
      <c r="BC340" s="4">
        <f t="shared" si="226"/>
        <v>0</v>
      </c>
      <c r="BD340" s="4">
        <f t="shared" si="227"/>
        <v>0</v>
      </c>
      <c r="BE340" s="4">
        <f t="shared" si="228"/>
        <v>0</v>
      </c>
      <c r="BF340" s="4">
        <f t="shared" si="229"/>
        <v>0</v>
      </c>
      <c r="BG340" s="4">
        <f t="shared" si="230"/>
        <v>0</v>
      </c>
      <c r="BH340" s="4">
        <f t="shared" si="231"/>
        <v>0</v>
      </c>
      <c r="BI340" s="4">
        <f t="shared" si="232"/>
        <v>0</v>
      </c>
      <c r="BJ340" s="4">
        <f t="shared" si="233"/>
        <v>0</v>
      </c>
      <c r="BK340" s="4">
        <f t="shared" si="234"/>
        <v>1</v>
      </c>
      <c r="BL340" s="4">
        <f t="shared" si="235"/>
        <v>0</v>
      </c>
      <c r="BM340" s="4">
        <f t="shared" si="236"/>
        <v>0</v>
      </c>
      <c r="BN340" s="4">
        <f t="shared" si="237"/>
        <v>0</v>
      </c>
      <c r="BO340">
        <f>SUMIFS(BH$5:BH340,$AA$5:$AA340,$AA340)</f>
        <v>5</v>
      </c>
      <c r="BP340">
        <f>SUMIFS(BI$5:BI340,$AA$5:$AA340,$AA340)</f>
        <v>4</v>
      </c>
      <c r="BQ340">
        <f>SUMIFS(BJ$5:BJ340,$AA$5:$AA340,$AA340)</f>
        <v>6</v>
      </c>
      <c r="BR340">
        <f>SUMIFS(BK$5:BK340,$AA$5:$AA340,$AA340)</f>
        <v>7</v>
      </c>
      <c r="BS340">
        <f>SUMIFS(BL$5:BL340,$AA$5:$AA340,$AA340)</f>
        <v>3</v>
      </c>
      <c r="BT340">
        <f>SUMIFS(BM$5:BM340,$AA$5:$AA340,$AA340)</f>
        <v>3</v>
      </c>
      <c r="BU340">
        <f>SUMIFS(BN$5:BN340,$AA$5:$AA340,$AA340)</f>
        <v>0</v>
      </c>
      <c r="BV340">
        <f t="shared" si="238"/>
        <v>18</v>
      </c>
      <c r="BW340">
        <f t="shared" si="239"/>
        <v>32</v>
      </c>
      <c r="BX340">
        <f t="shared" si="240"/>
        <v>18</v>
      </c>
      <c r="BY340">
        <f t="shared" si="241"/>
        <v>30</v>
      </c>
      <c r="BZ340">
        <f t="shared" si="242"/>
        <v>26</v>
      </c>
      <c r="CA340">
        <f t="shared" si="243"/>
        <v>26</v>
      </c>
      <c r="CB340">
        <f t="shared" si="244"/>
        <v>0</v>
      </c>
      <c r="CC340">
        <f t="shared" si="245"/>
        <v>7</v>
      </c>
      <c r="CD340">
        <f t="shared" si="246"/>
        <v>30</v>
      </c>
      <c r="CE340" t="str">
        <f>IFERROR(VLOOKUP($AA340,'Tuyến và nhân viên'!$I:$O,7,0),"")</f>
        <v>Trần Văn Khanh</v>
      </c>
      <c r="CF340">
        <f t="shared" si="247"/>
        <v>2</v>
      </c>
      <c r="CG340">
        <f t="shared" si="248"/>
        <v>1</v>
      </c>
      <c r="CH340">
        <f>COUNTIFS($L340:L340,"x")</f>
        <v>0</v>
      </c>
      <c r="CI340">
        <f>COUNTIFS($L340:M340,"x")</f>
        <v>0</v>
      </c>
      <c r="CJ340">
        <f>COUNTIFS($L340:N340,"x")</f>
        <v>0</v>
      </c>
      <c r="CK340">
        <f>COUNTIFS($L340:O340,"x")</f>
        <v>1</v>
      </c>
      <c r="CL340">
        <f>COUNTIFS($L340:P340,"x")</f>
        <v>1</v>
      </c>
      <c r="CM340">
        <f>COUNTIFS($L340:Q340,"x")</f>
        <v>1</v>
      </c>
      <c r="CN340">
        <f>COUNTIFS($L340:R340,"x")</f>
        <v>1</v>
      </c>
      <c r="CO340" t="str" cm="1">
        <f t="array" ref="CO340">IFERROR(INDEX($CH$4:$CN$4,0,MATCH(1,$CH340:$CN340,0)),"")</f>
        <v>Thứ 5</v>
      </c>
      <c r="CP340" t="str" cm="1">
        <f t="array" ref="CP340">IFERROR(INDEX($CH$4:$CN$4,0,MATCH(2,$CH340:$CN340,0)),"")</f>
        <v/>
      </c>
      <c r="CQ340" t="str">
        <f t="shared" si="249"/>
        <v>Thứ 5</v>
      </c>
      <c r="CR340" t="str">
        <f t="shared" si="214"/>
        <v>F2 - Tuần 1 &amp; 3</v>
      </c>
    </row>
    <row r="341" spans="1:96" x14ac:dyDescent="0.3">
      <c r="A341" s="117" t="s">
        <v>36776</v>
      </c>
      <c r="B341" s="118" t="s">
        <v>33266</v>
      </c>
      <c r="C341" s="118" t="s">
        <v>33267</v>
      </c>
      <c r="D341" s="118" t="s">
        <v>39661</v>
      </c>
      <c r="E341" s="118" t="s">
        <v>39662</v>
      </c>
      <c r="F341" s="118" t="s">
        <v>2395</v>
      </c>
      <c r="G341" s="118" t="s">
        <v>34227</v>
      </c>
      <c r="H341" s="118" t="s">
        <v>34231</v>
      </c>
      <c r="I341" s="118" t="s">
        <v>22</v>
      </c>
      <c r="J341" s="119" t="s">
        <v>39658</v>
      </c>
      <c r="K341" s="119" t="s">
        <v>23</v>
      </c>
      <c r="L341" s="117" t="s">
        <v>23</v>
      </c>
      <c r="M341" s="117" t="s">
        <v>24</v>
      </c>
      <c r="N341" s="117" t="s">
        <v>23</v>
      </c>
      <c r="O341" s="117" t="s">
        <v>23</v>
      </c>
      <c r="P341" s="117" t="s">
        <v>23</v>
      </c>
      <c r="Q341" s="117" t="s">
        <v>23</v>
      </c>
      <c r="R341" s="117" t="s">
        <v>23</v>
      </c>
      <c r="S341" s="117" t="s">
        <v>24</v>
      </c>
      <c r="T341" s="117" t="s">
        <v>24</v>
      </c>
      <c r="U341" s="117" t="s">
        <v>24</v>
      </c>
      <c r="V341" s="117" t="s">
        <v>24</v>
      </c>
      <c r="W341" s="74" t="str">
        <f t="shared" si="215"/>
        <v>x</v>
      </c>
      <c r="X341" s="74" t="str">
        <f t="shared" si="216"/>
        <v/>
      </c>
      <c r="Y341" s="74" t="str">
        <f t="shared" si="217"/>
        <v>x</v>
      </c>
      <c r="Z341" s="74" t="str">
        <f t="shared" si="218"/>
        <v/>
      </c>
      <c r="AA341" t="str">
        <f>VLOOKUP($D341,'Tuyến và nhân viên'!$D:$M,6,0)</f>
        <v>HL00530</v>
      </c>
      <c r="AB341" t="str">
        <f>VLOOKUP($D341,'Tuyến và nhân viên'!$D:$M,7,0)</f>
        <v>Nguyễn Thị Thiên Trang</v>
      </c>
      <c r="AC341" s="16" t="str">
        <f>IFERROR(VLOOKUP($F341,DSKH!$D:$BF,53,0),"")</f>
        <v>F2</v>
      </c>
      <c r="AD341" s="16" t="str">
        <f>IFERROR(VLOOKUP($F341,DSKH!$D:$BF,54,0),"")</f>
        <v>GT</v>
      </c>
      <c r="AE341" s="4">
        <f>SUMIFS('Doanh số khách hàng'!$F:$F,'Doanh số khách hàng'!$A:$A,'Chi tiết tuyến'!$F341)</f>
        <v>246666.66666666666</v>
      </c>
      <c r="AF341" s="16" t="str">
        <f t="shared" si="210"/>
        <v>F4</v>
      </c>
      <c r="AG341" s="16" t="str">
        <f t="shared" si="211"/>
        <v>F2</v>
      </c>
      <c r="AH341" t="b">
        <f t="shared" si="219"/>
        <v>0</v>
      </c>
      <c r="AI341" t="b">
        <f t="shared" si="220"/>
        <v>1</v>
      </c>
      <c r="AJ341">
        <f>IFERROR(VLOOKUP($AC341,Master!$D:$E,2,0),"")</f>
        <v>2</v>
      </c>
      <c r="AK341">
        <f>VLOOKUP($AF341,Master!$D:$E,2,0)</f>
        <v>4</v>
      </c>
      <c r="AL341" s="4">
        <f t="shared" si="221"/>
        <v>123333.33333333333</v>
      </c>
      <c r="AM341" t="str">
        <f>IFERROR(VLOOKUP($F341,DSKH!$D:$BF,31,0),"")</f>
        <v>Tỉnh Cà Mau</v>
      </c>
      <c r="AN341" t="str">
        <f>IFERROR(VLOOKUP($F341,DSKH!$D:$BF,29,0),"")</f>
        <v>Phường Giá Rai</v>
      </c>
      <c r="AO341">
        <f>IFERROR(VLOOKUP($F341,DSKH!$D:$BF,52,0),"")</f>
        <v>246666.66666666666</v>
      </c>
      <c r="AP341">
        <f>IF(L341="x",1+COUNTIFS(AP$4:AP340,"&gt;0",$AA$4:$AA340,$AA340),0)</f>
        <v>0</v>
      </c>
      <c r="AQ341">
        <f>IF(M341="x",1+COUNTIFS(AQ$4:AQ340,"&gt;0",$AA$4:$AA340,$AA340),0)</f>
        <v>6</v>
      </c>
      <c r="AR341">
        <f>IF(N341="x",1+COUNTIFS(AR$4:AR340,"&gt;0",$AA$4:$AA340,$AA340),0)</f>
        <v>0</v>
      </c>
      <c r="AS341">
        <f>IF(O341="x",1+COUNTIFS(AS$4:AS340,"&gt;0",$AA$4:$AA340,$AA340),0)</f>
        <v>0</v>
      </c>
      <c r="AT341">
        <f>IF(P341="x",1+COUNTIFS(AT$4:AT340,"&gt;0",$AA$4:$AA340,$AA340),0)</f>
        <v>0</v>
      </c>
      <c r="AU341">
        <f>IF(Q341="x",1+COUNTIFS(AU$4:AU340,"&gt;0",$AA$4:$AA340,$AA340),0)</f>
        <v>0</v>
      </c>
      <c r="AV341">
        <f>IF(R341="x",1+COUNTIFS(AV$4:AV340,"&gt;0",$AA$4:$AA340,$AA340),0)</f>
        <v>0</v>
      </c>
      <c r="AW341">
        <f t="shared" si="212"/>
        <v>1</v>
      </c>
      <c r="AX341">
        <f t="shared" si="213"/>
        <v>0</v>
      </c>
      <c r="AY341">
        <f t="shared" si="222"/>
        <v>1</v>
      </c>
      <c r="AZ341">
        <f t="shared" si="223"/>
        <v>0</v>
      </c>
      <c r="BA341" s="4">
        <f t="shared" si="224"/>
        <v>0</v>
      </c>
      <c r="BB341" s="4">
        <f t="shared" si="225"/>
        <v>123333.33333333333</v>
      </c>
      <c r="BC341" s="4">
        <f t="shared" si="226"/>
        <v>0</v>
      </c>
      <c r="BD341" s="4">
        <f t="shared" si="227"/>
        <v>0</v>
      </c>
      <c r="BE341" s="4">
        <f t="shared" si="228"/>
        <v>0</v>
      </c>
      <c r="BF341" s="4">
        <f t="shared" si="229"/>
        <v>0</v>
      </c>
      <c r="BG341" s="4">
        <f t="shared" si="230"/>
        <v>0</v>
      </c>
      <c r="BH341" s="4">
        <f t="shared" si="231"/>
        <v>0</v>
      </c>
      <c r="BI341" s="4">
        <f t="shared" si="232"/>
        <v>1</v>
      </c>
      <c r="BJ341" s="4">
        <f t="shared" si="233"/>
        <v>0</v>
      </c>
      <c r="BK341" s="4">
        <f t="shared" si="234"/>
        <v>0</v>
      </c>
      <c r="BL341" s="4">
        <f t="shared" si="235"/>
        <v>0</v>
      </c>
      <c r="BM341" s="4">
        <f t="shared" si="236"/>
        <v>0</v>
      </c>
      <c r="BN341" s="4">
        <f t="shared" si="237"/>
        <v>0</v>
      </c>
      <c r="BO341">
        <f>SUMIFS(BH$5:BH341,$AA$5:$AA341,$AA341)</f>
        <v>5</v>
      </c>
      <c r="BP341">
        <f>SUMIFS(BI$5:BI341,$AA$5:$AA341,$AA341)</f>
        <v>5</v>
      </c>
      <c r="BQ341">
        <f>SUMIFS(BJ$5:BJ341,$AA$5:$AA341,$AA341)</f>
        <v>6</v>
      </c>
      <c r="BR341">
        <f>SUMIFS(BK$5:BK341,$AA$5:$AA341,$AA341)</f>
        <v>7</v>
      </c>
      <c r="BS341">
        <f>SUMIFS(BL$5:BL341,$AA$5:$AA341,$AA341)</f>
        <v>3</v>
      </c>
      <c r="BT341">
        <f>SUMIFS(BM$5:BM341,$AA$5:$AA341,$AA341)</f>
        <v>3</v>
      </c>
      <c r="BU341">
        <f>SUMIFS(BN$5:BN341,$AA$5:$AA341,$AA341)</f>
        <v>0</v>
      </c>
      <c r="BV341">
        <f t="shared" si="238"/>
        <v>18</v>
      </c>
      <c r="BW341">
        <f t="shared" si="239"/>
        <v>32</v>
      </c>
      <c r="BX341">
        <f t="shared" si="240"/>
        <v>18</v>
      </c>
      <c r="BY341">
        <f t="shared" si="241"/>
        <v>30</v>
      </c>
      <c r="BZ341">
        <f t="shared" si="242"/>
        <v>26</v>
      </c>
      <c r="CA341">
        <f t="shared" si="243"/>
        <v>26</v>
      </c>
      <c r="CB341">
        <f t="shared" si="244"/>
        <v>0</v>
      </c>
      <c r="CC341">
        <f t="shared" si="245"/>
        <v>5</v>
      </c>
      <c r="CD341">
        <f t="shared" si="246"/>
        <v>32</v>
      </c>
      <c r="CE341" t="str">
        <f>IFERROR(VLOOKUP($AA341,'Tuyến và nhân viên'!$I:$O,7,0),"")</f>
        <v>Trần Văn Khanh</v>
      </c>
      <c r="CF341">
        <f t="shared" si="247"/>
        <v>2</v>
      </c>
      <c r="CG341">
        <f t="shared" si="248"/>
        <v>1</v>
      </c>
      <c r="CH341">
        <f>COUNTIFS($L341:L341,"x")</f>
        <v>0</v>
      </c>
      <c r="CI341">
        <f>COUNTIFS($L341:M341,"x")</f>
        <v>1</v>
      </c>
      <c r="CJ341">
        <f>COUNTIFS($L341:N341,"x")</f>
        <v>1</v>
      </c>
      <c r="CK341">
        <f>COUNTIFS($L341:O341,"x")</f>
        <v>1</v>
      </c>
      <c r="CL341">
        <f>COUNTIFS($L341:P341,"x")</f>
        <v>1</v>
      </c>
      <c r="CM341">
        <f>COUNTIFS($L341:Q341,"x")</f>
        <v>1</v>
      </c>
      <c r="CN341">
        <f>COUNTIFS($L341:R341,"x")</f>
        <v>1</v>
      </c>
      <c r="CO341" t="str" cm="1">
        <f t="array" ref="CO341">IFERROR(INDEX($CH$4:$CN$4,0,MATCH(1,$CH341:$CN341,0)),"")</f>
        <v>Thứ 3</v>
      </c>
      <c r="CP341" t="str" cm="1">
        <f t="array" ref="CP341">IFERROR(INDEX($CH$4:$CN$4,0,MATCH(2,$CH341:$CN341,0)),"")</f>
        <v/>
      </c>
      <c r="CQ341" t="str">
        <f t="shared" si="249"/>
        <v>Thứ 3</v>
      </c>
      <c r="CR341" t="str">
        <f t="shared" si="214"/>
        <v>F2 - Tuần 1 &amp; 3</v>
      </c>
    </row>
    <row r="342" spans="1:96" x14ac:dyDescent="0.3">
      <c r="A342" s="117" t="s">
        <v>36787</v>
      </c>
      <c r="B342" s="118" t="s">
        <v>33266</v>
      </c>
      <c r="C342" s="118" t="s">
        <v>33267</v>
      </c>
      <c r="D342" s="118" t="s">
        <v>39661</v>
      </c>
      <c r="E342" s="118" t="s">
        <v>39662</v>
      </c>
      <c r="F342" s="118" t="s">
        <v>34250</v>
      </c>
      <c r="G342" s="118" t="s">
        <v>34251</v>
      </c>
      <c r="H342" s="118" t="s">
        <v>34256</v>
      </c>
      <c r="I342" s="118" t="s">
        <v>22</v>
      </c>
      <c r="J342" s="119" t="s">
        <v>39658</v>
      </c>
      <c r="K342" s="119" t="s">
        <v>23</v>
      </c>
      <c r="L342" s="117" t="s">
        <v>23</v>
      </c>
      <c r="M342" s="117" t="s">
        <v>23</v>
      </c>
      <c r="N342" s="117" t="s">
        <v>24</v>
      </c>
      <c r="O342" s="117" t="s">
        <v>23</v>
      </c>
      <c r="P342" s="117" t="s">
        <v>23</v>
      </c>
      <c r="Q342" s="117" t="s">
        <v>23</v>
      </c>
      <c r="R342" s="117" t="s">
        <v>23</v>
      </c>
      <c r="S342" s="117" t="s">
        <v>24</v>
      </c>
      <c r="T342" s="117" t="s">
        <v>24</v>
      </c>
      <c r="U342" s="117" t="s">
        <v>24</v>
      </c>
      <c r="V342" s="117" t="s">
        <v>24</v>
      </c>
      <c r="W342" s="74" t="str">
        <f t="shared" si="215"/>
        <v>x</v>
      </c>
      <c r="X342" s="74" t="str">
        <f t="shared" si="216"/>
        <v/>
      </c>
      <c r="Y342" s="74" t="str">
        <f t="shared" si="217"/>
        <v>x</v>
      </c>
      <c r="Z342" s="74" t="str">
        <f t="shared" si="218"/>
        <v/>
      </c>
      <c r="AA342" t="str">
        <f>VLOOKUP($D342,'Tuyến và nhân viên'!$D:$M,6,0)</f>
        <v>HL00530</v>
      </c>
      <c r="AB342" t="str">
        <f>VLOOKUP($D342,'Tuyến và nhân viên'!$D:$M,7,0)</f>
        <v>Nguyễn Thị Thiên Trang</v>
      </c>
      <c r="AC342" s="16" t="str">
        <f>IFERROR(VLOOKUP($F342,DSKH!$D:$BF,53,0),"")</f>
        <v>F2</v>
      </c>
      <c r="AD342" s="16" t="str">
        <f>IFERROR(VLOOKUP($F342,DSKH!$D:$BF,54,0),"")</f>
        <v>GT</v>
      </c>
      <c r="AE342" s="4">
        <f>SUMIFS('Doanh số khách hàng'!$F:$F,'Doanh số khách hàng'!$A:$A,'Chi tiết tuyến'!$F342)</f>
        <v>0</v>
      </c>
      <c r="AF342" s="16" t="str">
        <f t="shared" si="210"/>
        <v>F4</v>
      </c>
      <c r="AG342" s="16" t="str">
        <f t="shared" si="211"/>
        <v>F2</v>
      </c>
      <c r="AH342" t="b">
        <f t="shared" si="219"/>
        <v>0</v>
      </c>
      <c r="AI342" t="b">
        <f t="shared" si="220"/>
        <v>1</v>
      </c>
      <c r="AJ342">
        <f>IFERROR(VLOOKUP($AC342,Master!$D:$E,2,0),"")</f>
        <v>2</v>
      </c>
      <c r="AK342">
        <f>VLOOKUP($AF342,Master!$D:$E,2,0)</f>
        <v>4</v>
      </c>
      <c r="AL342" s="4">
        <f t="shared" si="221"/>
        <v>0</v>
      </c>
      <c r="AM342" t="str">
        <f>IFERROR(VLOOKUP($F342,DSKH!$D:$BF,31,0),"")</f>
        <v>Tỉnh Cà Mau</v>
      </c>
      <c r="AN342" t="str">
        <f>IFERROR(VLOOKUP($F342,DSKH!$D:$BF,29,0),"")</f>
        <v>Phường Bạc Liêu</v>
      </c>
      <c r="AO342">
        <f>IFERROR(VLOOKUP($F342,DSKH!$D:$BF,52,0),"")</f>
        <v>0</v>
      </c>
      <c r="AP342">
        <f>IF(L342="x",1+COUNTIFS(AP$4:AP341,"&gt;0",$AA$4:$AA341,$AA341),0)</f>
        <v>0</v>
      </c>
      <c r="AQ342">
        <f>IF(M342="x",1+COUNTIFS(AQ$4:AQ341,"&gt;0",$AA$4:$AA341,$AA341),0)</f>
        <v>0</v>
      </c>
      <c r="AR342">
        <f>IF(N342="x",1+COUNTIFS(AR$4:AR341,"&gt;0",$AA$4:$AA341,$AA341),0)</f>
        <v>7</v>
      </c>
      <c r="AS342">
        <f>IF(O342="x",1+COUNTIFS(AS$4:AS341,"&gt;0",$AA$4:$AA341,$AA341),0)</f>
        <v>0</v>
      </c>
      <c r="AT342">
        <f>IF(P342="x",1+COUNTIFS(AT$4:AT341,"&gt;0",$AA$4:$AA341,$AA341),0)</f>
        <v>0</v>
      </c>
      <c r="AU342">
        <f>IF(Q342="x",1+COUNTIFS(AU$4:AU341,"&gt;0",$AA$4:$AA341,$AA341),0)</f>
        <v>0</v>
      </c>
      <c r="AV342">
        <f>IF(R342="x",1+COUNTIFS(AV$4:AV341,"&gt;0",$AA$4:$AA341,$AA341),0)</f>
        <v>0</v>
      </c>
      <c r="AW342">
        <f t="shared" si="212"/>
        <v>1</v>
      </c>
      <c r="AX342">
        <f t="shared" si="213"/>
        <v>0</v>
      </c>
      <c r="AY342">
        <f t="shared" si="222"/>
        <v>1</v>
      </c>
      <c r="AZ342">
        <f t="shared" si="223"/>
        <v>0</v>
      </c>
      <c r="BA342" s="4">
        <f t="shared" si="224"/>
        <v>0</v>
      </c>
      <c r="BB342" s="4">
        <f t="shared" si="225"/>
        <v>0</v>
      </c>
      <c r="BC342" s="4">
        <f t="shared" si="226"/>
        <v>0</v>
      </c>
      <c r="BD342" s="4">
        <f t="shared" si="227"/>
        <v>0</v>
      </c>
      <c r="BE342" s="4">
        <f t="shared" si="228"/>
        <v>0</v>
      </c>
      <c r="BF342" s="4">
        <f t="shared" si="229"/>
        <v>0</v>
      </c>
      <c r="BG342" s="4">
        <f t="shared" si="230"/>
        <v>0</v>
      </c>
      <c r="BH342" s="4">
        <f t="shared" si="231"/>
        <v>0</v>
      </c>
      <c r="BI342" s="4">
        <f t="shared" si="232"/>
        <v>0</v>
      </c>
      <c r="BJ342" s="4">
        <f t="shared" si="233"/>
        <v>1</v>
      </c>
      <c r="BK342" s="4">
        <f t="shared" si="234"/>
        <v>0</v>
      </c>
      <c r="BL342" s="4">
        <f t="shared" si="235"/>
        <v>0</v>
      </c>
      <c r="BM342" s="4">
        <f t="shared" si="236"/>
        <v>0</v>
      </c>
      <c r="BN342" s="4">
        <f t="shared" si="237"/>
        <v>0</v>
      </c>
      <c r="BO342">
        <f>SUMIFS(BH$5:BH342,$AA$5:$AA342,$AA342)</f>
        <v>5</v>
      </c>
      <c r="BP342">
        <f>SUMIFS(BI$5:BI342,$AA$5:$AA342,$AA342)</f>
        <v>5</v>
      </c>
      <c r="BQ342">
        <f>SUMIFS(BJ$5:BJ342,$AA$5:$AA342,$AA342)</f>
        <v>7</v>
      </c>
      <c r="BR342">
        <f>SUMIFS(BK$5:BK342,$AA$5:$AA342,$AA342)</f>
        <v>7</v>
      </c>
      <c r="BS342">
        <f>SUMIFS(BL$5:BL342,$AA$5:$AA342,$AA342)</f>
        <v>3</v>
      </c>
      <c r="BT342">
        <f>SUMIFS(BM$5:BM342,$AA$5:$AA342,$AA342)</f>
        <v>3</v>
      </c>
      <c r="BU342">
        <f>SUMIFS(BN$5:BN342,$AA$5:$AA342,$AA342)</f>
        <v>0</v>
      </c>
      <c r="BV342">
        <f t="shared" si="238"/>
        <v>18</v>
      </c>
      <c r="BW342">
        <f t="shared" si="239"/>
        <v>32</v>
      </c>
      <c r="BX342">
        <f t="shared" si="240"/>
        <v>18</v>
      </c>
      <c r="BY342">
        <f t="shared" si="241"/>
        <v>30</v>
      </c>
      <c r="BZ342">
        <f t="shared" si="242"/>
        <v>26</v>
      </c>
      <c r="CA342">
        <f t="shared" si="243"/>
        <v>26</v>
      </c>
      <c r="CB342">
        <f t="shared" si="244"/>
        <v>0</v>
      </c>
      <c r="CC342">
        <f t="shared" si="245"/>
        <v>7</v>
      </c>
      <c r="CD342">
        <f t="shared" si="246"/>
        <v>18</v>
      </c>
      <c r="CE342" t="str">
        <f>IFERROR(VLOOKUP($AA342,'Tuyến và nhân viên'!$I:$O,7,0),"")</f>
        <v>Trần Văn Khanh</v>
      </c>
      <c r="CF342">
        <f t="shared" si="247"/>
        <v>2</v>
      </c>
      <c r="CG342">
        <f t="shared" si="248"/>
        <v>1</v>
      </c>
      <c r="CH342">
        <f>COUNTIFS($L342:L342,"x")</f>
        <v>0</v>
      </c>
      <c r="CI342">
        <f>COUNTIFS($L342:M342,"x")</f>
        <v>0</v>
      </c>
      <c r="CJ342">
        <f>COUNTIFS($L342:N342,"x")</f>
        <v>1</v>
      </c>
      <c r="CK342">
        <f>COUNTIFS($L342:O342,"x")</f>
        <v>1</v>
      </c>
      <c r="CL342">
        <f>COUNTIFS($L342:P342,"x")</f>
        <v>1</v>
      </c>
      <c r="CM342">
        <f>COUNTIFS($L342:Q342,"x")</f>
        <v>1</v>
      </c>
      <c r="CN342">
        <f>COUNTIFS($L342:R342,"x")</f>
        <v>1</v>
      </c>
      <c r="CO342" t="str" cm="1">
        <f t="array" ref="CO342">IFERROR(INDEX($CH$4:$CN$4,0,MATCH(1,$CH342:$CN342,0)),"")</f>
        <v>Thứ 4</v>
      </c>
      <c r="CP342" t="str" cm="1">
        <f t="array" ref="CP342">IFERROR(INDEX($CH$4:$CN$4,0,MATCH(2,$CH342:$CN342,0)),"")</f>
        <v/>
      </c>
      <c r="CQ342" t="str">
        <f t="shared" si="249"/>
        <v>Thứ 4</v>
      </c>
      <c r="CR342" t="str">
        <f t="shared" si="214"/>
        <v>F2 - Tuần 1 &amp; 3</v>
      </c>
    </row>
    <row r="343" spans="1:96" x14ac:dyDescent="0.3">
      <c r="A343" s="117" t="s">
        <v>34481</v>
      </c>
      <c r="B343" s="118" t="s">
        <v>33266</v>
      </c>
      <c r="C343" s="118" t="s">
        <v>33267</v>
      </c>
      <c r="D343" s="118" t="s">
        <v>39661</v>
      </c>
      <c r="E343" s="118" t="s">
        <v>39662</v>
      </c>
      <c r="F343" s="118" t="s">
        <v>33147</v>
      </c>
      <c r="G343" s="118" t="s">
        <v>34282</v>
      </c>
      <c r="H343" s="118" t="s">
        <v>34288</v>
      </c>
      <c r="I343" s="118" t="s">
        <v>22</v>
      </c>
      <c r="J343" s="119" t="s">
        <v>39658</v>
      </c>
      <c r="K343" s="119" t="s">
        <v>23</v>
      </c>
      <c r="L343" s="117" t="s">
        <v>23</v>
      </c>
      <c r="M343" s="117" t="s">
        <v>24</v>
      </c>
      <c r="N343" s="117" t="s">
        <v>23</v>
      </c>
      <c r="O343" s="117" t="s">
        <v>23</v>
      </c>
      <c r="P343" s="117" t="s">
        <v>23</v>
      </c>
      <c r="Q343" s="117" t="s">
        <v>23</v>
      </c>
      <c r="R343" s="117" t="s">
        <v>23</v>
      </c>
      <c r="S343" s="117" t="s">
        <v>24</v>
      </c>
      <c r="T343" s="117" t="s">
        <v>24</v>
      </c>
      <c r="U343" s="117" t="s">
        <v>24</v>
      </c>
      <c r="V343" s="117" t="s">
        <v>24</v>
      </c>
      <c r="W343" s="74" t="str">
        <f t="shared" si="215"/>
        <v>x</v>
      </c>
      <c r="X343" s="74" t="str">
        <f t="shared" si="216"/>
        <v/>
      </c>
      <c r="Y343" s="74" t="str">
        <f t="shared" si="217"/>
        <v>x</v>
      </c>
      <c r="Z343" s="74" t="str">
        <f t="shared" si="218"/>
        <v/>
      </c>
      <c r="AA343" t="str">
        <f>VLOOKUP($D343,'Tuyến và nhân viên'!$D:$M,6,0)</f>
        <v>HL00530</v>
      </c>
      <c r="AB343" t="str">
        <f>VLOOKUP($D343,'Tuyến và nhân viên'!$D:$M,7,0)</f>
        <v>Nguyễn Thị Thiên Trang</v>
      </c>
      <c r="AC343" s="16" t="str">
        <f>IFERROR(VLOOKUP($F343,DSKH!$D:$BF,53,0),"")</f>
        <v>F2</v>
      </c>
      <c r="AD343" s="16" t="str">
        <f>IFERROR(VLOOKUP($F343,DSKH!$D:$BF,54,0),"")</f>
        <v>GT</v>
      </c>
      <c r="AE343" s="4">
        <f>SUMIFS('Doanh số khách hàng'!$F:$F,'Doanh số khách hàng'!$A:$A,'Chi tiết tuyến'!$F343)</f>
        <v>234666.66666666666</v>
      </c>
      <c r="AF343" s="16" t="str">
        <f t="shared" si="210"/>
        <v>F4</v>
      </c>
      <c r="AG343" s="16" t="str">
        <f t="shared" si="211"/>
        <v>F2</v>
      </c>
      <c r="AH343" t="b">
        <f t="shared" si="219"/>
        <v>0</v>
      </c>
      <c r="AI343" t="b">
        <f t="shared" si="220"/>
        <v>1</v>
      </c>
      <c r="AJ343">
        <f>IFERROR(VLOOKUP($AC343,Master!$D:$E,2,0),"")</f>
        <v>2</v>
      </c>
      <c r="AK343">
        <f>VLOOKUP($AF343,Master!$D:$E,2,0)</f>
        <v>4</v>
      </c>
      <c r="AL343" s="4">
        <f t="shared" si="221"/>
        <v>117333.33333333333</v>
      </c>
      <c r="AM343" t="str">
        <f>IFERROR(VLOOKUP($F343,DSKH!$D:$BF,31,0),"")</f>
        <v>Tỉnh Cà Mau</v>
      </c>
      <c r="AN343" t="str">
        <f>IFERROR(VLOOKUP($F343,DSKH!$D:$BF,29,0),"")</f>
        <v>Phường Giá Rai</v>
      </c>
      <c r="AO343">
        <f>IFERROR(VLOOKUP($F343,DSKH!$D:$BF,52,0),"")</f>
        <v>234666.66666666666</v>
      </c>
      <c r="AP343">
        <f>IF(L343="x",1+COUNTIFS(AP$4:AP342,"&gt;0",$AA$4:$AA342,$AA342),0)</f>
        <v>0</v>
      </c>
      <c r="AQ343">
        <f>IF(M343="x",1+COUNTIFS(AQ$4:AQ342,"&gt;0",$AA$4:$AA342,$AA342),0)</f>
        <v>7</v>
      </c>
      <c r="AR343">
        <f>IF(N343="x",1+COUNTIFS(AR$4:AR342,"&gt;0",$AA$4:$AA342,$AA342),0)</f>
        <v>0</v>
      </c>
      <c r="AS343">
        <f>IF(O343="x",1+COUNTIFS(AS$4:AS342,"&gt;0",$AA$4:$AA342,$AA342),0)</f>
        <v>0</v>
      </c>
      <c r="AT343">
        <f>IF(P343="x",1+COUNTIFS(AT$4:AT342,"&gt;0",$AA$4:$AA342,$AA342),0)</f>
        <v>0</v>
      </c>
      <c r="AU343">
        <f>IF(Q343="x",1+COUNTIFS(AU$4:AU342,"&gt;0",$AA$4:$AA342,$AA342),0)</f>
        <v>0</v>
      </c>
      <c r="AV343">
        <f>IF(R343="x",1+COUNTIFS(AV$4:AV342,"&gt;0",$AA$4:$AA342,$AA342),0)</f>
        <v>0</v>
      </c>
      <c r="AW343">
        <f t="shared" si="212"/>
        <v>1</v>
      </c>
      <c r="AX343">
        <f t="shared" si="213"/>
        <v>0</v>
      </c>
      <c r="AY343">
        <f t="shared" si="222"/>
        <v>1</v>
      </c>
      <c r="AZ343">
        <f t="shared" si="223"/>
        <v>0</v>
      </c>
      <c r="BA343" s="4">
        <f t="shared" si="224"/>
        <v>0</v>
      </c>
      <c r="BB343" s="4">
        <f t="shared" si="225"/>
        <v>117333.33333333333</v>
      </c>
      <c r="BC343" s="4">
        <f t="shared" si="226"/>
        <v>0</v>
      </c>
      <c r="BD343" s="4">
        <f t="shared" si="227"/>
        <v>0</v>
      </c>
      <c r="BE343" s="4">
        <f t="shared" si="228"/>
        <v>0</v>
      </c>
      <c r="BF343" s="4">
        <f t="shared" si="229"/>
        <v>0</v>
      </c>
      <c r="BG343" s="4">
        <f t="shared" si="230"/>
        <v>0</v>
      </c>
      <c r="BH343" s="4">
        <f t="shared" si="231"/>
        <v>0</v>
      </c>
      <c r="BI343" s="4">
        <f t="shared" si="232"/>
        <v>1</v>
      </c>
      <c r="BJ343" s="4">
        <f t="shared" si="233"/>
        <v>0</v>
      </c>
      <c r="BK343" s="4">
        <f t="shared" si="234"/>
        <v>0</v>
      </c>
      <c r="BL343" s="4">
        <f t="shared" si="235"/>
        <v>0</v>
      </c>
      <c r="BM343" s="4">
        <f t="shared" si="236"/>
        <v>0</v>
      </c>
      <c r="BN343" s="4">
        <f t="shared" si="237"/>
        <v>0</v>
      </c>
      <c r="BO343">
        <f>SUMIFS(BH$5:BH343,$AA$5:$AA343,$AA343)</f>
        <v>5</v>
      </c>
      <c r="BP343">
        <f>SUMIFS(BI$5:BI343,$AA$5:$AA343,$AA343)</f>
        <v>6</v>
      </c>
      <c r="BQ343">
        <f>SUMIFS(BJ$5:BJ343,$AA$5:$AA343,$AA343)</f>
        <v>7</v>
      </c>
      <c r="BR343">
        <f>SUMIFS(BK$5:BK343,$AA$5:$AA343,$AA343)</f>
        <v>7</v>
      </c>
      <c r="BS343">
        <f>SUMIFS(BL$5:BL343,$AA$5:$AA343,$AA343)</f>
        <v>3</v>
      </c>
      <c r="BT343">
        <f>SUMIFS(BM$5:BM343,$AA$5:$AA343,$AA343)</f>
        <v>3</v>
      </c>
      <c r="BU343">
        <f>SUMIFS(BN$5:BN343,$AA$5:$AA343,$AA343)</f>
        <v>0</v>
      </c>
      <c r="BV343">
        <f t="shared" si="238"/>
        <v>18</v>
      </c>
      <c r="BW343">
        <f t="shared" si="239"/>
        <v>32</v>
      </c>
      <c r="BX343">
        <f t="shared" si="240"/>
        <v>18</v>
      </c>
      <c r="BY343">
        <f t="shared" si="241"/>
        <v>30</v>
      </c>
      <c r="BZ343">
        <f t="shared" si="242"/>
        <v>26</v>
      </c>
      <c r="CA343">
        <f t="shared" si="243"/>
        <v>26</v>
      </c>
      <c r="CB343">
        <f t="shared" si="244"/>
        <v>0</v>
      </c>
      <c r="CC343">
        <f t="shared" si="245"/>
        <v>6</v>
      </c>
      <c r="CD343">
        <f t="shared" si="246"/>
        <v>32</v>
      </c>
      <c r="CE343" t="str">
        <f>IFERROR(VLOOKUP($AA343,'Tuyến và nhân viên'!$I:$O,7,0),"")</f>
        <v>Trần Văn Khanh</v>
      </c>
      <c r="CF343">
        <f t="shared" si="247"/>
        <v>2</v>
      </c>
      <c r="CG343">
        <f t="shared" si="248"/>
        <v>1</v>
      </c>
      <c r="CH343">
        <f>COUNTIFS($L343:L343,"x")</f>
        <v>0</v>
      </c>
      <c r="CI343">
        <f>COUNTIFS($L343:M343,"x")</f>
        <v>1</v>
      </c>
      <c r="CJ343">
        <f>COUNTIFS($L343:N343,"x")</f>
        <v>1</v>
      </c>
      <c r="CK343">
        <f>COUNTIFS($L343:O343,"x")</f>
        <v>1</v>
      </c>
      <c r="CL343">
        <f>COUNTIFS($L343:P343,"x")</f>
        <v>1</v>
      </c>
      <c r="CM343">
        <f>COUNTIFS($L343:Q343,"x")</f>
        <v>1</v>
      </c>
      <c r="CN343">
        <f>COUNTIFS($L343:R343,"x")</f>
        <v>1</v>
      </c>
      <c r="CO343" t="str" cm="1">
        <f t="array" ref="CO343">IFERROR(INDEX($CH$4:$CN$4,0,MATCH(1,$CH343:$CN343,0)),"")</f>
        <v>Thứ 3</v>
      </c>
      <c r="CP343" t="str" cm="1">
        <f t="array" ref="CP343">IFERROR(INDEX($CH$4:$CN$4,0,MATCH(2,$CH343:$CN343,0)),"")</f>
        <v/>
      </c>
      <c r="CQ343" t="str">
        <f t="shared" si="249"/>
        <v>Thứ 3</v>
      </c>
      <c r="CR343" t="str">
        <f t="shared" si="214"/>
        <v>F2 - Tuần 1 &amp; 3</v>
      </c>
    </row>
    <row r="344" spans="1:96" x14ac:dyDescent="0.3">
      <c r="A344" s="117" t="s">
        <v>36805</v>
      </c>
      <c r="B344" s="118" t="s">
        <v>33266</v>
      </c>
      <c r="C344" s="118" t="s">
        <v>33267</v>
      </c>
      <c r="D344" s="118" t="s">
        <v>39661</v>
      </c>
      <c r="E344" s="118" t="s">
        <v>39662</v>
      </c>
      <c r="F344" s="118" t="s">
        <v>34315</v>
      </c>
      <c r="G344" s="118" t="s">
        <v>34316</v>
      </c>
      <c r="H344" s="118" t="s">
        <v>34320</v>
      </c>
      <c r="I344" s="118" t="s">
        <v>22</v>
      </c>
      <c r="J344" s="119" t="s">
        <v>39658</v>
      </c>
      <c r="K344" s="119" t="s">
        <v>23</v>
      </c>
      <c r="L344" s="117" t="s">
        <v>24</v>
      </c>
      <c r="M344" s="117" t="s">
        <v>23</v>
      </c>
      <c r="N344" s="117" t="s">
        <v>23</v>
      </c>
      <c r="O344" s="117" t="s">
        <v>23</v>
      </c>
      <c r="P344" s="117" t="s">
        <v>23</v>
      </c>
      <c r="Q344" s="117" t="s">
        <v>23</v>
      </c>
      <c r="R344" s="117" t="s">
        <v>23</v>
      </c>
      <c r="S344" s="117" t="s">
        <v>24</v>
      </c>
      <c r="T344" s="117" t="s">
        <v>24</v>
      </c>
      <c r="U344" s="117" t="s">
        <v>24</v>
      </c>
      <c r="V344" s="117" t="s">
        <v>24</v>
      </c>
      <c r="W344" s="74" t="str">
        <f t="shared" si="215"/>
        <v>x</v>
      </c>
      <c r="X344" s="74" t="str">
        <f t="shared" si="216"/>
        <v/>
      </c>
      <c r="Y344" s="74" t="str">
        <f t="shared" si="217"/>
        <v>x</v>
      </c>
      <c r="Z344" s="74" t="str">
        <f t="shared" si="218"/>
        <v/>
      </c>
      <c r="AA344" t="str">
        <f>VLOOKUP($D344,'Tuyến và nhân viên'!$D:$M,6,0)</f>
        <v>HL00530</v>
      </c>
      <c r="AB344" t="str">
        <f>VLOOKUP($D344,'Tuyến và nhân viên'!$D:$M,7,0)</f>
        <v>Nguyễn Thị Thiên Trang</v>
      </c>
      <c r="AC344" s="16" t="str">
        <f>IFERROR(VLOOKUP($F344,DSKH!$D:$BF,53,0),"")</f>
        <v>F2</v>
      </c>
      <c r="AD344" s="16" t="str">
        <f>IFERROR(VLOOKUP($F344,DSKH!$D:$BF,54,0),"")</f>
        <v>GT</v>
      </c>
      <c r="AE344" s="4">
        <f>SUMIFS('Doanh số khách hàng'!$F:$F,'Doanh số khách hàng'!$A:$A,'Chi tiết tuyến'!$F344)</f>
        <v>0</v>
      </c>
      <c r="AF344" s="16" t="str">
        <f t="shared" si="210"/>
        <v>F4</v>
      </c>
      <c r="AG344" s="16" t="str">
        <f t="shared" si="211"/>
        <v>F2</v>
      </c>
      <c r="AH344" t="b">
        <f t="shared" si="219"/>
        <v>0</v>
      </c>
      <c r="AI344" t="b">
        <f t="shared" si="220"/>
        <v>1</v>
      </c>
      <c r="AJ344">
        <f>IFERROR(VLOOKUP($AC344,Master!$D:$E,2,0),"")</f>
        <v>2</v>
      </c>
      <c r="AK344">
        <f>VLOOKUP($AF344,Master!$D:$E,2,0)</f>
        <v>4</v>
      </c>
      <c r="AL344" s="4">
        <f t="shared" si="221"/>
        <v>0</v>
      </c>
      <c r="AM344" t="str">
        <f>IFERROR(VLOOKUP($F344,DSKH!$D:$BF,31,0),"")</f>
        <v>Tỉnh Cà Mau</v>
      </c>
      <c r="AN344" t="str">
        <f>IFERROR(VLOOKUP($F344,DSKH!$D:$BF,29,0),"")</f>
        <v>Xã Long Điền</v>
      </c>
      <c r="AO344">
        <f>IFERROR(VLOOKUP($F344,DSKH!$D:$BF,52,0),"")</f>
        <v>0</v>
      </c>
      <c r="AP344">
        <f>IF(L344="x",1+COUNTIFS(AP$4:AP343,"&gt;0",$AA$4:$AA343,$AA343),0)</f>
        <v>6</v>
      </c>
      <c r="AQ344">
        <f>IF(M344="x",1+COUNTIFS(AQ$4:AQ343,"&gt;0",$AA$4:$AA343,$AA343),0)</f>
        <v>0</v>
      </c>
      <c r="AR344">
        <f>IF(N344="x",1+COUNTIFS(AR$4:AR343,"&gt;0",$AA$4:$AA343,$AA343),0)</f>
        <v>0</v>
      </c>
      <c r="AS344">
        <f>IF(O344="x",1+COUNTIFS(AS$4:AS343,"&gt;0",$AA$4:$AA343,$AA343),0)</f>
        <v>0</v>
      </c>
      <c r="AT344">
        <f>IF(P344="x",1+COUNTIFS(AT$4:AT343,"&gt;0",$AA$4:$AA343,$AA343),0)</f>
        <v>0</v>
      </c>
      <c r="AU344">
        <f>IF(Q344="x",1+COUNTIFS(AU$4:AU343,"&gt;0",$AA$4:$AA343,$AA343),0)</f>
        <v>0</v>
      </c>
      <c r="AV344">
        <f>IF(R344="x",1+COUNTIFS(AV$4:AV343,"&gt;0",$AA$4:$AA343,$AA343),0)</f>
        <v>0</v>
      </c>
      <c r="AW344">
        <f t="shared" si="212"/>
        <v>1</v>
      </c>
      <c r="AX344">
        <f t="shared" si="213"/>
        <v>0</v>
      </c>
      <c r="AY344">
        <f t="shared" si="222"/>
        <v>1</v>
      </c>
      <c r="AZ344">
        <f t="shared" si="223"/>
        <v>0</v>
      </c>
      <c r="BA344" s="4">
        <f t="shared" si="224"/>
        <v>0</v>
      </c>
      <c r="BB344" s="4">
        <f t="shared" si="225"/>
        <v>0</v>
      </c>
      <c r="BC344" s="4">
        <f t="shared" si="226"/>
        <v>0</v>
      </c>
      <c r="BD344" s="4">
        <f t="shared" si="227"/>
        <v>0</v>
      </c>
      <c r="BE344" s="4">
        <f t="shared" si="228"/>
        <v>0</v>
      </c>
      <c r="BF344" s="4">
        <f t="shared" si="229"/>
        <v>0</v>
      </c>
      <c r="BG344" s="4">
        <f t="shared" si="230"/>
        <v>0</v>
      </c>
      <c r="BH344" s="4">
        <f t="shared" si="231"/>
        <v>1</v>
      </c>
      <c r="BI344" s="4">
        <f t="shared" si="232"/>
        <v>0</v>
      </c>
      <c r="BJ344" s="4">
        <f t="shared" si="233"/>
        <v>0</v>
      </c>
      <c r="BK344" s="4">
        <f t="shared" si="234"/>
        <v>0</v>
      </c>
      <c r="BL344" s="4">
        <f t="shared" si="235"/>
        <v>0</v>
      </c>
      <c r="BM344" s="4">
        <f t="shared" si="236"/>
        <v>0</v>
      </c>
      <c r="BN344" s="4">
        <f t="shared" si="237"/>
        <v>0</v>
      </c>
      <c r="BO344">
        <f>SUMIFS(BH$5:BH344,$AA$5:$AA344,$AA344)</f>
        <v>6</v>
      </c>
      <c r="BP344">
        <f>SUMIFS(BI$5:BI344,$AA$5:$AA344,$AA344)</f>
        <v>6</v>
      </c>
      <c r="BQ344">
        <f>SUMIFS(BJ$5:BJ344,$AA$5:$AA344,$AA344)</f>
        <v>7</v>
      </c>
      <c r="BR344">
        <f>SUMIFS(BK$5:BK344,$AA$5:$AA344,$AA344)</f>
        <v>7</v>
      </c>
      <c r="BS344">
        <f>SUMIFS(BL$5:BL344,$AA$5:$AA344,$AA344)</f>
        <v>3</v>
      </c>
      <c r="BT344">
        <f>SUMIFS(BM$5:BM344,$AA$5:$AA344,$AA344)</f>
        <v>3</v>
      </c>
      <c r="BU344">
        <f>SUMIFS(BN$5:BN344,$AA$5:$AA344,$AA344)</f>
        <v>0</v>
      </c>
      <c r="BV344">
        <f t="shared" si="238"/>
        <v>18</v>
      </c>
      <c r="BW344">
        <f t="shared" si="239"/>
        <v>32</v>
      </c>
      <c r="BX344">
        <f t="shared" si="240"/>
        <v>18</v>
      </c>
      <c r="BY344">
        <f t="shared" si="241"/>
        <v>30</v>
      </c>
      <c r="BZ344">
        <f t="shared" si="242"/>
        <v>26</v>
      </c>
      <c r="CA344">
        <f t="shared" si="243"/>
        <v>26</v>
      </c>
      <c r="CB344">
        <f t="shared" si="244"/>
        <v>0</v>
      </c>
      <c r="CC344">
        <f t="shared" si="245"/>
        <v>6</v>
      </c>
      <c r="CD344">
        <f t="shared" si="246"/>
        <v>18</v>
      </c>
      <c r="CE344" t="str">
        <f>IFERROR(VLOOKUP($AA344,'Tuyến và nhân viên'!$I:$O,7,0),"")</f>
        <v>Trần Văn Khanh</v>
      </c>
      <c r="CF344">
        <f t="shared" si="247"/>
        <v>2</v>
      </c>
      <c r="CG344">
        <f t="shared" si="248"/>
        <v>1</v>
      </c>
      <c r="CH344">
        <f>COUNTIFS($L344:L344,"x")</f>
        <v>1</v>
      </c>
      <c r="CI344">
        <f>COUNTIFS($L344:M344,"x")</f>
        <v>1</v>
      </c>
      <c r="CJ344">
        <f>COUNTIFS($L344:N344,"x")</f>
        <v>1</v>
      </c>
      <c r="CK344">
        <f>COUNTIFS($L344:O344,"x")</f>
        <v>1</v>
      </c>
      <c r="CL344">
        <f>COUNTIFS($L344:P344,"x")</f>
        <v>1</v>
      </c>
      <c r="CM344">
        <f>COUNTIFS($L344:Q344,"x")</f>
        <v>1</v>
      </c>
      <c r="CN344">
        <f>COUNTIFS($L344:R344,"x")</f>
        <v>1</v>
      </c>
      <c r="CO344" t="str" cm="1">
        <f t="array" ref="CO344">IFERROR(INDEX($CH$4:$CN$4,0,MATCH(1,$CH344:$CN344,0)),"")</f>
        <v>Thứ 2</v>
      </c>
      <c r="CP344" t="str" cm="1">
        <f t="array" ref="CP344">IFERROR(INDEX($CH$4:$CN$4,0,MATCH(2,$CH344:$CN344,0)),"")</f>
        <v/>
      </c>
      <c r="CQ344" t="str">
        <f t="shared" si="249"/>
        <v>Thứ 2</v>
      </c>
      <c r="CR344" t="str">
        <f t="shared" si="214"/>
        <v>F2 - Tuần 1 &amp; 3</v>
      </c>
    </row>
    <row r="345" spans="1:96" x14ac:dyDescent="0.3">
      <c r="A345" s="117" t="s">
        <v>36814</v>
      </c>
      <c r="B345" s="118" t="s">
        <v>33266</v>
      </c>
      <c r="C345" s="118" t="s">
        <v>33267</v>
      </c>
      <c r="D345" s="118" t="s">
        <v>39661</v>
      </c>
      <c r="E345" s="118" t="s">
        <v>39662</v>
      </c>
      <c r="F345" s="118" t="s">
        <v>22039</v>
      </c>
      <c r="G345" s="118" t="s">
        <v>34326</v>
      </c>
      <c r="H345" s="118" t="s">
        <v>34333</v>
      </c>
      <c r="I345" s="118" t="s">
        <v>22</v>
      </c>
      <c r="J345" s="119" t="s">
        <v>39658</v>
      </c>
      <c r="K345" s="119" t="s">
        <v>23</v>
      </c>
      <c r="L345" s="117" t="s">
        <v>24</v>
      </c>
      <c r="M345" s="117" t="s">
        <v>23</v>
      </c>
      <c r="N345" s="117" t="s">
        <v>23</v>
      </c>
      <c r="O345" s="117" t="s">
        <v>23</v>
      </c>
      <c r="P345" s="117" t="s">
        <v>23</v>
      </c>
      <c r="Q345" s="117" t="s">
        <v>23</v>
      </c>
      <c r="R345" s="117" t="s">
        <v>23</v>
      </c>
      <c r="S345" s="117" t="s">
        <v>24</v>
      </c>
      <c r="T345" s="117" t="s">
        <v>24</v>
      </c>
      <c r="U345" s="117" t="s">
        <v>24</v>
      </c>
      <c r="V345" s="117" t="s">
        <v>24</v>
      </c>
      <c r="W345" s="74" t="str">
        <f t="shared" si="215"/>
        <v>x</v>
      </c>
      <c r="X345" s="74" t="str">
        <f t="shared" si="216"/>
        <v>x</v>
      </c>
      <c r="Y345" s="74" t="str">
        <f t="shared" si="217"/>
        <v>x</v>
      </c>
      <c r="Z345" s="74" t="str">
        <f t="shared" si="218"/>
        <v>x</v>
      </c>
      <c r="AA345" t="str">
        <f>VLOOKUP($D345,'Tuyến và nhân viên'!$D:$M,6,0)</f>
        <v>HL00530</v>
      </c>
      <c r="AB345" t="str">
        <f>VLOOKUP($D345,'Tuyến và nhân viên'!$D:$M,7,0)</f>
        <v>Nguyễn Thị Thiên Trang</v>
      </c>
      <c r="AC345" s="16" t="str">
        <f>IFERROR(VLOOKUP($F345,DSKH!$D:$BF,53,0),"")</f>
        <v>F4</v>
      </c>
      <c r="AD345" s="16" t="str">
        <f>IFERROR(VLOOKUP($F345,DSKH!$D:$BF,54,0),"")</f>
        <v>GT</v>
      </c>
      <c r="AE345" s="4">
        <f>SUMIFS('Doanh số khách hàng'!$F:$F,'Doanh số khách hàng'!$A:$A,'Chi tiết tuyến'!$F345)</f>
        <v>506890</v>
      </c>
      <c r="AF345" s="16" t="str">
        <f t="shared" si="210"/>
        <v>F4</v>
      </c>
      <c r="AG345" s="16" t="str">
        <f t="shared" si="211"/>
        <v>F4</v>
      </c>
      <c r="AH345" t="b">
        <f t="shared" si="219"/>
        <v>1</v>
      </c>
      <c r="AI345" t="b">
        <f t="shared" si="220"/>
        <v>1</v>
      </c>
      <c r="AJ345">
        <f>IFERROR(VLOOKUP($AC345,Master!$D:$E,2,0),"")</f>
        <v>4</v>
      </c>
      <c r="AK345">
        <f>VLOOKUP($AF345,Master!$D:$E,2,0)</f>
        <v>4</v>
      </c>
      <c r="AL345" s="4">
        <f t="shared" si="221"/>
        <v>126722.5</v>
      </c>
      <c r="AM345" t="str">
        <f>IFERROR(VLOOKUP($F345,DSKH!$D:$BF,31,0),"")</f>
        <v>Tỉnh Cà Mau</v>
      </c>
      <c r="AN345" t="str">
        <f>IFERROR(VLOOKUP($F345,DSKH!$D:$BF,29,0),"")</f>
        <v>Phường Giá Rai</v>
      </c>
      <c r="AO345">
        <f>IFERROR(VLOOKUP($F345,DSKH!$D:$BF,52,0),"")</f>
        <v>506890</v>
      </c>
      <c r="AP345">
        <f>IF(L345="x",1+COUNTIFS(AP$4:AP344,"&gt;0",$AA$4:$AA344,$AA344),0)</f>
        <v>7</v>
      </c>
      <c r="AQ345">
        <f>IF(M345="x",1+COUNTIFS(AQ$4:AQ344,"&gt;0",$AA$4:$AA344,$AA344),0)</f>
        <v>0</v>
      </c>
      <c r="AR345">
        <f>IF(N345="x",1+COUNTIFS(AR$4:AR344,"&gt;0",$AA$4:$AA344,$AA344),0)</f>
        <v>0</v>
      </c>
      <c r="AS345">
        <f>IF(O345="x",1+COUNTIFS(AS$4:AS344,"&gt;0",$AA$4:$AA344,$AA344),0)</f>
        <v>0</v>
      </c>
      <c r="AT345">
        <f>IF(P345="x",1+COUNTIFS(AT$4:AT344,"&gt;0",$AA$4:$AA344,$AA344),0)</f>
        <v>0</v>
      </c>
      <c r="AU345">
        <f>IF(Q345="x",1+COUNTIFS(AU$4:AU344,"&gt;0",$AA$4:$AA344,$AA344),0)</f>
        <v>0</v>
      </c>
      <c r="AV345">
        <f>IF(R345="x",1+COUNTIFS(AV$4:AV344,"&gt;0",$AA$4:$AA344,$AA344),0)</f>
        <v>0</v>
      </c>
      <c r="AW345">
        <f t="shared" si="212"/>
        <v>1</v>
      </c>
      <c r="AX345">
        <f t="shared" si="213"/>
        <v>1</v>
      </c>
      <c r="AY345">
        <f t="shared" si="222"/>
        <v>1</v>
      </c>
      <c r="AZ345">
        <f t="shared" si="223"/>
        <v>1</v>
      </c>
      <c r="BA345" s="4">
        <f t="shared" si="224"/>
        <v>126722.5</v>
      </c>
      <c r="BB345" s="4">
        <f t="shared" si="225"/>
        <v>0</v>
      </c>
      <c r="BC345" s="4">
        <f t="shared" si="226"/>
        <v>0</v>
      </c>
      <c r="BD345" s="4">
        <f t="shared" si="227"/>
        <v>0</v>
      </c>
      <c r="BE345" s="4">
        <f t="shared" si="228"/>
        <v>0</v>
      </c>
      <c r="BF345" s="4">
        <f t="shared" si="229"/>
        <v>0</v>
      </c>
      <c r="BG345" s="4">
        <f t="shared" si="230"/>
        <v>0</v>
      </c>
      <c r="BH345" s="4">
        <f t="shared" si="231"/>
        <v>0</v>
      </c>
      <c r="BI345" s="4">
        <f t="shared" si="232"/>
        <v>0</v>
      </c>
      <c r="BJ345" s="4">
        <f t="shared" si="233"/>
        <v>0</v>
      </c>
      <c r="BK345" s="4">
        <f t="shared" si="234"/>
        <v>0</v>
      </c>
      <c r="BL345" s="4">
        <f t="shared" si="235"/>
        <v>0</v>
      </c>
      <c r="BM345" s="4">
        <f t="shared" si="236"/>
        <v>0</v>
      </c>
      <c r="BN345" s="4">
        <f t="shared" si="237"/>
        <v>0</v>
      </c>
      <c r="BO345">
        <f>SUMIFS(BH$5:BH345,$AA$5:$AA345,$AA345)</f>
        <v>6</v>
      </c>
      <c r="BP345">
        <f>SUMIFS(BI$5:BI345,$AA$5:$AA345,$AA345)</f>
        <v>6</v>
      </c>
      <c r="BQ345">
        <f>SUMIFS(BJ$5:BJ345,$AA$5:$AA345,$AA345)</f>
        <v>7</v>
      </c>
      <c r="BR345">
        <f>SUMIFS(BK$5:BK345,$AA$5:$AA345,$AA345)</f>
        <v>7</v>
      </c>
      <c r="BS345">
        <f>SUMIFS(BL$5:BL345,$AA$5:$AA345,$AA345)</f>
        <v>3</v>
      </c>
      <c r="BT345">
        <f>SUMIFS(BM$5:BM345,$AA$5:$AA345,$AA345)</f>
        <v>3</v>
      </c>
      <c r="BU345">
        <f>SUMIFS(BN$5:BN345,$AA$5:$AA345,$AA345)</f>
        <v>0</v>
      </c>
      <c r="BV345">
        <f t="shared" si="238"/>
        <v>18</v>
      </c>
      <c r="BW345">
        <f t="shared" si="239"/>
        <v>32</v>
      </c>
      <c r="BX345">
        <f t="shared" si="240"/>
        <v>18</v>
      </c>
      <c r="BY345">
        <f t="shared" si="241"/>
        <v>30</v>
      </c>
      <c r="BZ345">
        <f t="shared" si="242"/>
        <v>26</v>
      </c>
      <c r="CA345">
        <f t="shared" si="243"/>
        <v>26</v>
      </c>
      <c r="CB345">
        <f t="shared" si="244"/>
        <v>0</v>
      </c>
      <c r="CC345">
        <f t="shared" si="245"/>
        <v>0</v>
      </c>
      <c r="CD345">
        <f t="shared" si="246"/>
        <v>0</v>
      </c>
      <c r="CE345" t="str">
        <f>IFERROR(VLOOKUP($AA345,'Tuyến và nhân viên'!$I:$O,7,0),"")</f>
        <v>Trần Văn Khanh</v>
      </c>
      <c r="CF345">
        <f t="shared" si="247"/>
        <v>4</v>
      </c>
      <c r="CG345">
        <f t="shared" si="248"/>
        <v>1</v>
      </c>
      <c r="CH345">
        <f>COUNTIFS($L345:L345,"x")</f>
        <v>1</v>
      </c>
      <c r="CI345">
        <f>COUNTIFS($L345:M345,"x")</f>
        <v>1</v>
      </c>
      <c r="CJ345">
        <f>COUNTIFS($L345:N345,"x")</f>
        <v>1</v>
      </c>
      <c r="CK345">
        <f>COUNTIFS($L345:O345,"x")</f>
        <v>1</v>
      </c>
      <c r="CL345">
        <f>COUNTIFS($L345:P345,"x")</f>
        <v>1</v>
      </c>
      <c r="CM345">
        <f>COUNTIFS($L345:Q345,"x")</f>
        <v>1</v>
      </c>
      <c r="CN345">
        <f>COUNTIFS($L345:R345,"x")</f>
        <v>1</v>
      </c>
      <c r="CO345" t="str" cm="1">
        <f t="array" ref="CO345">IFERROR(INDEX($CH$4:$CN$4,0,MATCH(1,$CH345:$CN345,0)),"")</f>
        <v>Thứ 2</v>
      </c>
      <c r="CP345" t="str" cm="1">
        <f t="array" ref="CP345">IFERROR(INDEX($CH$4:$CN$4,0,MATCH(2,$CH345:$CN345,0)),"")</f>
        <v/>
      </c>
      <c r="CQ345" t="str">
        <f t="shared" si="249"/>
        <v>Thứ 2</v>
      </c>
      <c r="CR345" t="str">
        <f t="shared" si="214"/>
        <v>F4 - Tất cả các tuần</v>
      </c>
    </row>
    <row r="346" spans="1:96" x14ac:dyDescent="0.3">
      <c r="A346" s="117" t="s">
        <v>36824</v>
      </c>
      <c r="B346" s="118" t="s">
        <v>33266</v>
      </c>
      <c r="C346" s="118" t="s">
        <v>33267</v>
      </c>
      <c r="D346" s="118" t="s">
        <v>39661</v>
      </c>
      <c r="E346" s="118" t="s">
        <v>39662</v>
      </c>
      <c r="F346" s="118" t="s">
        <v>30544</v>
      </c>
      <c r="G346" s="118" t="s">
        <v>34338</v>
      </c>
      <c r="H346" s="118" t="s">
        <v>34344</v>
      </c>
      <c r="I346" s="118" t="s">
        <v>22</v>
      </c>
      <c r="J346" s="119" t="s">
        <v>39658</v>
      </c>
      <c r="K346" s="119" t="s">
        <v>23</v>
      </c>
      <c r="L346" s="117" t="s">
        <v>23</v>
      </c>
      <c r="M346" s="117" t="s">
        <v>24</v>
      </c>
      <c r="N346" s="117" t="s">
        <v>23</v>
      </c>
      <c r="O346" s="117" t="s">
        <v>23</v>
      </c>
      <c r="P346" s="117" t="s">
        <v>23</v>
      </c>
      <c r="Q346" s="117" t="s">
        <v>23</v>
      </c>
      <c r="R346" s="117" t="s">
        <v>23</v>
      </c>
      <c r="S346" s="117" t="s">
        <v>24</v>
      </c>
      <c r="T346" s="117" t="s">
        <v>24</v>
      </c>
      <c r="U346" s="117" t="s">
        <v>24</v>
      </c>
      <c r="V346" s="117" t="s">
        <v>24</v>
      </c>
      <c r="W346" s="74" t="str">
        <f t="shared" si="215"/>
        <v>x</v>
      </c>
      <c r="X346" s="74" t="str">
        <f t="shared" si="216"/>
        <v/>
      </c>
      <c r="Y346" s="74" t="str">
        <f t="shared" si="217"/>
        <v>x</v>
      </c>
      <c r="Z346" s="74" t="str">
        <f t="shared" si="218"/>
        <v/>
      </c>
      <c r="AA346" t="str">
        <f>VLOOKUP($D346,'Tuyến và nhân viên'!$D:$M,6,0)</f>
        <v>HL00530</v>
      </c>
      <c r="AB346" t="str">
        <f>VLOOKUP($D346,'Tuyến và nhân viên'!$D:$M,7,0)</f>
        <v>Nguyễn Thị Thiên Trang</v>
      </c>
      <c r="AC346" s="16" t="str">
        <f>IFERROR(VLOOKUP($F346,DSKH!$D:$BF,53,0),"")</f>
        <v>F2</v>
      </c>
      <c r="AD346" s="16" t="str">
        <f>IFERROR(VLOOKUP($F346,DSKH!$D:$BF,54,0),"")</f>
        <v>GT</v>
      </c>
      <c r="AE346" s="4">
        <f>SUMIFS('Doanh số khách hàng'!$F:$F,'Doanh số khách hàng'!$A:$A,'Chi tiết tuyến'!$F346)</f>
        <v>93730</v>
      </c>
      <c r="AF346" s="16" t="str">
        <f t="shared" si="210"/>
        <v>F4</v>
      </c>
      <c r="AG346" s="16" t="str">
        <f t="shared" si="211"/>
        <v>F2</v>
      </c>
      <c r="AH346" t="b">
        <f t="shared" si="219"/>
        <v>0</v>
      </c>
      <c r="AI346" t="b">
        <f t="shared" si="220"/>
        <v>1</v>
      </c>
      <c r="AJ346">
        <f>IFERROR(VLOOKUP($AC346,Master!$D:$E,2,0),"")</f>
        <v>2</v>
      </c>
      <c r="AK346">
        <f>VLOOKUP($AF346,Master!$D:$E,2,0)</f>
        <v>4</v>
      </c>
      <c r="AL346" s="4">
        <f t="shared" si="221"/>
        <v>46865</v>
      </c>
      <c r="AM346" t="str">
        <f>IFERROR(VLOOKUP($F346,DSKH!$D:$BF,31,0),"")</f>
        <v>Tỉnh Cà Mau</v>
      </c>
      <c r="AN346" t="str">
        <f>IFERROR(VLOOKUP($F346,DSKH!$D:$BF,29,0),"")</f>
        <v>Xã Phong Thạnh</v>
      </c>
      <c r="AO346">
        <f>IFERROR(VLOOKUP($F346,DSKH!$D:$BF,52,0),"")</f>
        <v>93730</v>
      </c>
      <c r="AP346">
        <f>IF(L346="x",1+COUNTIFS(AP$4:AP345,"&gt;0",$AA$4:$AA345,$AA345),0)</f>
        <v>0</v>
      </c>
      <c r="AQ346">
        <f>IF(M346="x",1+COUNTIFS(AQ$4:AQ345,"&gt;0",$AA$4:$AA345,$AA345),0)</f>
        <v>8</v>
      </c>
      <c r="AR346">
        <f>IF(N346="x",1+COUNTIFS(AR$4:AR345,"&gt;0",$AA$4:$AA345,$AA345),0)</f>
        <v>0</v>
      </c>
      <c r="AS346">
        <f>IF(O346="x",1+COUNTIFS(AS$4:AS345,"&gt;0",$AA$4:$AA345,$AA345),0)</f>
        <v>0</v>
      </c>
      <c r="AT346">
        <f>IF(P346="x",1+COUNTIFS(AT$4:AT345,"&gt;0",$AA$4:$AA345,$AA345),0)</f>
        <v>0</v>
      </c>
      <c r="AU346">
        <f>IF(Q346="x",1+COUNTIFS(AU$4:AU345,"&gt;0",$AA$4:$AA345,$AA345),0)</f>
        <v>0</v>
      </c>
      <c r="AV346">
        <f>IF(R346="x",1+COUNTIFS(AV$4:AV345,"&gt;0",$AA$4:$AA345,$AA345),0)</f>
        <v>0</v>
      </c>
      <c r="AW346">
        <f t="shared" si="212"/>
        <v>1</v>
      </c>
      <c r="AX346">
        <f t="shared" si="213"/>
        <v>0</v>
      </c>
      <c r="AY346">
        <f t="shared" si="222"/>
        <v>1</v>
      </c>
      <c r="AZ346">
        <f t="shared" si="223"/>
        <v>0</v>
      </c>
      <c r="BA346" s="4">
        <f t="shared" si="224"/>
        <v>0</v>
      </c>
      <c r="BB346" s="4">
        <f t="shared" si="225"/>
        <v>46865</v>
      </c>
      <c r="BC346" s="4">
        <f t="shared" si="226"/>
        <v>0</v>
      </c>
      <c r="BD346" s="4">
        <f t="shared" si="227"/>
        <v>0</v>
      </c>
      <c r="BE346" s="4">
        <f t="shared" si="228"/>
        <v>0</v>
      </c>
      <c r="BF346" s="4">
        <f t="shared" si="229"/>
        <v>0</v>
      </c>
      <c r="BG346" s="4">
        <f t="shared" si="230"/>
        <v>0</v>
      </c>
      <c r="BH346" s="4">
        <f t="shared" si="231"/>
        <v>0</v>
      </c>
      <c r="BI346" s="4">
        <f t="shared" si="232"/>
        <v>1</v>
      </c>
      <c r="BJ346" s="4">
        <f t="shared" si="233"/>
        <v>0</v>
      </c>
      <c r="BK346" s="4">
        <f t="shared" si="234"/>
        <v>0</v>
      </c>
      <c r="BL346" s="4">
        <f t="shared" si="235"/>
        <v>0</v>
      </c>
      <c r="BM346" s="4">
        <f t="shared" si="236"/>
        <v>0</v>
      </c>
      <c r="BN346" s="4">
        <f t="shared" si="237"/>
        <v>0</v>
      </c>
      <c r="BO346">
        <f>SUMIFS(BH$5:BH346,$AA$5:$AA346,$AA346)</f>
        <v>6</v>
      </c>
      <c r="BP346">
        <f>SUMIFS(BI$5:BI346,$AA$5:$AA346,$AA346)</f>
        <v>7</v>
      </c>
      <c r="BQ346">
        <f>SUMIFS(BJ$5:BJ346,$AA$5:$AA346,$AA346)</f>
        <v>7</v>
      </c>
      <c r="BR346">
        <f>SUMIFS(BK$5:BK346,$AA$5:$AA346,$AA346)</f>
        <v>7</v>
      </c>
      <c r="BS346">
        <f>SUMIFS(BL$5:BL346,$AA$5:$AA346,$AA346)</f>
        <v>3</v>
      </c>
      <c r="BT346">
        <f>SUMIFS(BM$5:BM346,$AA$5:$AA346,$AA346)</f>
        <v>3</v>
      </c>
      <c r="BU346">
        <f>SUMIFS(BN$5:BN346,$AA$5:$AA346,$AA346)</f>
        <v>0</v>
      </c>
      <c r="BV346">
        <f t="shared" si="238"/>
        <v>18</v>
      </c>
      <c r="BW346">
        <f t="shared" si="239"/>
        <v>32</v>
      </c>
      <c r="BX346">
        <f t="shared" si="240"/>
        <v>18</v>
      </c>
      <c r="BY346">
        <f t="shared" si="241"/>
        <v>30</v>
      </c>
      <c r="BZ346">
        <f t="shared" si="242"/>
        <v>26</v>
      </c>
      <c r="CA346">
        <f t="shared" si="243"/>
        <v>26</v>
      </c>
      <c r="CB346">
        <f t="shared" si="244"/>
        <v>0</v>
      </c>
      <c r="CC346">
        <f t="shared" si="245"/>
        <v>7</v>
      </c>
      <c r="CD346">
        <f t="shared" si="246"/>
        <v>32</v>
      </c>
      <c r="CE346" t="str">
        <f>IFERROR(VLOOKUP($AA346,'Tuyến và nhân viên'!$I:$O,7,0),"")</f>
        <v>Trần Văn Khanh</v>
      </c>
      <c r="CF346">
        <f t="shared" si="247"/>
        <v>2</v>
      </c>
      <c r="CG346">
        <f t="shared" si="248"/>
        <v>1</v>
      </c>
      <c r="CH346">
        <f>COUNTIFS($L346:L346,"x")</f>
        <v>0</v>
      </c>
      <c r="CI346">
        <f>COUNTIFS($L346:M346,"x")</f>
        <v>1</v>
      </c>
      <c r="CJ346">
        <f>COUNTIFS($L346:N346,"x")</f>
        <v>1</v>
      </c>
      <c r="CK346">
        <f>COUNTIFS($L346:O346,"x")</f>
        <v>1</v>
      </c>
      <c r="CL346">
        <f>COUNTIFS($L346:P346,"x")</f>
        <v>1</v>
      </c>
      <c r="CM346">
        <f>COUNTIFS($L346:Q346,"x")</f>
        <v>1</v>
      </c>
      <c r="CN346">
        <f>COUNTIFS($L346:R346,"x")</f>
        <v>1</v>
      </c>
      <c r="CO346" t="str" cm="1">
        <f t="array" ref="CO346">IFERROR(INDEX($CH$4:$CN$4,0,MATCH(1,$CH346:$CN346,0)),"")</f>
        <v>Thứ 3</v>
      </c>
      <c r="CP346" t="str" cm="1">
        <f t="array" ref="CP346">IFERROR(INDEX($CH$4:$CN$4,0,MATCH(2,$CH346:$CN346,0)),"")</f>
        <v/>
      </c>
      <c r="CQ346" t="str">
        <f t="shared" si="249"/>
        <v>Thứ 3</v>
      </c>
      <c r="CR346" t="str">
        <f t="shared" si="214"/>
        <v>F2 - Tuần 1 &amp; 3</v>
      </c>
    </row>
    <row r="347" spans="1:96" x14ac:dyDescent="0.3">
      <c r="A347" s="117" t="s">
        <v>36832</v>
      </c>
      <c r="B347" s="118" t="s">
        <v>33266</v>
      </c>
      <c r="C347" s="118" t="s">
        <v>33267</v>
      </c>
      <c r="D347" s="118" t="s">
        <v>39661</v>
      </c>
      <c r="E347" s="118" t="s">
        <v>39662</v>
      </c>
      <c r="F347" s="118" t="s">
        <v>34369</v>
      </c>
      <c r="G347" s="118" t="s">
        <v>34370</v>
      </c>
      <c r="H347" s="118" t="s">
        <v>34375</v>
      </c>
      <c r="I347" s="118" t="s">
        <v>22</v>
      </c>
      <c r="J347" s="119" t="s">
        <v>39658</v>
      </c>
      <c r="K347" s="119" t="s">
        <v>23</v>
      </c>
      <c r="L347" s="117" t="s">
        <v>23</v>
      </c>
      <c r="M347" s="117" t="s">
        <v>24</v>
      </c>
      <c r="N347" s="117" t="s">
        <v>23</v>
      </c>
      <c r="O347" s="117" t="s">
        <v>23</v>
      </c>
      <c r="P347" s="117" t="s">
        <v>23</v>
      </c>
      <c r="Q347" s="117" t="s">
        <v>23</v>
      </c>
      <c r="R347" s="117" t="s">
        <v>23</v>
      </c>
      <c r="S347" s="117" t="s">
        <v>24</v>
      </c>
      <c r="T347" s="117" t="s">
        <v>24</v>
      </c>
      <c r="U347" s="117" t="s">
        <v>24</v>
      </c>
      <c r="V347" s="117" t="s">
        <v>24</v>
      </c>
      <c r="W347" s="74" t="str">
        <f t="shared" si="215"/>
        <v>x</v>
      </c>
      <c r="X347" s="74" t="str">
        <f t="shared" si="216"/>
        <v/>
      </c>
      <c r="Y347" s="74" t="str">
        <f t="shared" si="217"/>
        <v>x</v>
      </c>
      <c r="Z347" s="74" t="str">
        <f t="shared" si="218"/>
        <v/>
      </c>
      <c r="AA347" t="str">
        <f>VLOOKUP($D347,'Tuyến và nhân viên'!$D:$M,6,0)</f>
        <v>HL00530</v>
      </c>
      <c r="AB347" t="str">
        <f>VLOOKUP($D347,'Tuyến và nhân viên'!$D:$M,7,0)</f>
        <v>Nguyễn Thị Thiên Trang</v>
      </c>
      <c r="AC347" s="16" t="str">
        <f>IFERROR(VLOOKUP($F347,DSKH!$D:$BF,53,0),"")</f>
        <v>F2</v>
      </c>
      <c r="AD347" s="16" t="str">
        <f>IFERROR(VLOOKUP($F347,DSKH!$D:$BF,54,0),"")</f>
        <v>GT</v>
      </c>
      <c r="AE347" s="4">
        <f>SUMIFS('Doanh số khách hàng'!$F:$F,'Doanh số khách hàng'!$A:$A,'Chi tiết tuyến'!$F347)</f>
        <v>0</v>
      </c>
      <c r="AF347" s="16" t="str">
        <f t="shared" si="210"/>
        <v>F4</v>
      </c>
      <c r="AG347" s="16" t="str">
        <f t="shared" si="211"/>
        <v>F2</v>
      </c>
      <c r="AH347" t="b">
        <f t="shared" si="219"/>
        <v>0</v>
      </c>
      <c r="AI347" t="b">
        <f t="shared" si="220"/>
        <v>1</v>
      </c>
      <c r="AJ347">
        <f>IFERROR(VLOOKUP($AC347,Master!$D:$E,2,0),"")</f>
        <v>2</v>
      </c>
      <c r="AK347">
        <f>VLOOKUP($AF347,Master!$D:$E,2,0)</f>
        <v>4</v>
      </c>
      <c r="AL347" s="4">
        <f t="shared" si="221"/>
        <v>0</v>
      </c>
      <c r="AM347" t="str">
        <f>IFERROR(VLOOKUP($F347,DSKH!$D:$BF,31,0),"")</f>
        <v>Tỉnh Cà Mau</v>
      </c>
      <c r="AN347" t="str">
        <f>IFERROR(VLOOKUP($F347,DSKH!$D:$BF,29,0),"")</f>
        <v>Xã Phong Thạnh</v>
      </c>
      <c r="AO347">
        <f>IFERROR(VLOOKUP($F347,DSKH!$D:$BF,52,0),"")</f>
        <v>0</v>
      </c>
      <c r="AP347">
        <f>IF(L347="x",1+COUNTIFS(AP$4:AP346,"&gt;0",$AA$4:$AA346,$AA346),0)</f>
        <v>0</v>
      </c>
      <c r="AQ347">
        <f>IF(M347="x",1+COUNTIFS(AQ$4:AQ346,"&gt;0",$AA$4:$AA346,$AA346),0)</f>
        <v>9</v>
      </c>
      <c r="AR347">
        <f>IF(N347="x",1+COUNTIFS(AR$4:AR346,"&gt;0",$AA$4:$AA346,$AA346),0)</f>
        <v>0</v>
      </c>
      <c r="AS347">
        <f>IF(O347="x",1+COUNTIFS(AS$4:AS346,"&gt;0",$AA$4:$AA346,$AA346),0)</f>
        <v>0</v>
      </c>
      <c r="AT347">
        <f>IF(P347="x",1+COUNTIFS(AT$4:AT346,"&gt;0",$AA$4:$AA346,$AA346),0)</f>
        <v>0</v>
      </c>
      <c r="AU347">
        <f>IF(Q347="x",1+COUNTIFS(AU$4:AU346,"&gt;0",$AA$4:$AA346,$AA346),0)</f>
        <v>0</v>
      </c>
      <c r="AV347">
        <f>IF(R347="x",1+COUNTIFS(AV$4:AV346,"&gt;0",$AA$4:$AA346,$AA346),0)</f>
        <v>0</v>
      </c>
      <c r="AW347">
        <f t="shared" si="212"/>
        <v>1</v>
      </c>
      <c r="AX347">
        <f t="shared" si="213"/>
        <v>0</v>
      </c>
      <c r="AY347">
        <f t="shared" si="222"/>
        <v>1</v>
      </c>
      <c r="AZ347">
        <f t="shared" si="223"/>
        <v>0</v>
      </c>
      <c r="BA347" s="4">
        <f t="shared" si="224"/>
        <v>0</v>
      </c>
      <c r="BB347" s="4">
        <f t="shared" si="225"/>
        <v>0</v>
      </c>
      <c r="BC347" s="4">
        <f t="shared" si="226"/>
        <v>0</v>
      </c>
      <c r="BD347" s="4">
        <f t="shared" si="227"/>
        <v>0</v>
      </c>
      <c r="BE347" s="4">
        <f t="shared" si="228"/>
        <v>0</v>
      </c>
      <c r="BF347" s="4">
        <f t="shared" si="229"/>
        <v>0</v>
      </c>
      <c r="BG347" s="4">
        <f t="shared" si="230"/>
        <v>0</v>
      </c>
      <c r="BH347" s="4">
        <f t="shared" si="231"/>
        <v>0</v>
      </c>
      <c r="BI347" s="4">
        <f t="shared" si="232"/>
        <v>1</v>
      </c>
      <c r="BJ347" s="4">
        <f t="shared" si="233"/>
        <v>0</v>
      </c>
      <c r="BK347" s="4">
        <f t="shared" si="234"/>
        <v>0</v>
      </c>
      <c r="BL347" s="4">
        <f t="shared" si="235"/>
        <v>0</v>
      </c>
      <c r="BM347" s="4">
        <f t="shared" si="236"/>
        <v>0</v>
      </c>
      <c r="BN347" s="4">
        <f t="shared" si="237"/>
        <v>0</v>
      </c>
      <c r="BO347">
        <f>SUMIFS(BH$5:BH347,$AA$5:$AA347,$AA347)</f>
        <v>6</v>
      </c>
      <c r="BP347">
        <f>SUMIFS(BI$5:BI347,$AA$5:$AA347,$AA347)</f>
        <v>8</v>
      </c>
      <c r="BQ347">
        <f>SUMIFS(BJ$5:BJ347,$AA$5:$AA347,$AA347)</f>
        <v>7</v>
      </c>
      <c r="BR347">
        <f>SUMIFS(BK$5:BK347,$AA$5:$AA347,$AA347)</f>
        <v>7</v>
      </c>
      <c r="BS347">
        <f>SUMIFS(BL$5:BL347,$AA$5:$AA347,$AA347)</f>
        <v>3</v>
      </c>
      <c r="BT347">
        <f>SUMIFS(BM$5:BM347,$AA$5:$AA347,$AA347)</f>
        <v>3</v>
      </c>
      <c r="BU347">
        <f>SUMIFS(BN$5:BN347,$AA$5:$AA347,$AA347)</f>
        <v>0</v>
      </c>
      <c r="BV347">
        <f t="shared" si="238"/>
        <v>18</v>
      </c>
      <c r="BW347">
        <f t="shared" si="239"/>
        <v>32</v>
      </c>
      <c r="BX347">
        <f t="shared" si="240"/>
        <v>18</v>
      </c>
      <c r="BY347">
        <f t="shared" si="241"/>
        <v>30</v>
      </c>
      <c r="BZ347">
        <f t="shared" si="242"/>
        <v>26</v>
      </c>
      <c r="CA347">
        <f t="shared" si="243"/>
        <v>26</v>
      </c>
      <c r="CB347">
        <f t="shared" si="244"/>
        <v>0</v>
      </c>
      <c r="CC347">
        <f t="shared" si="245"/>
        <v>8</v>
      </c>
      <c r="CD347">
        <f t="shared" si="246"/>
        <v>32</v>
      </c>
      <c r="CE347" t="str">
        <f>IFERROR(VLOOKUP($AA347,'Tuyến và nhân viên'!$I:$O,7,0),"")</f>
        <v>Trần Văn Khanh</v>
      </c>
      <c r="CF347">
        <f t="shared" si="247"/>
        <v>2</v>
      </c>
      <c r="CG347">
        <f t="shared" si="248"/>
        <v>1</v>
      </c>
      <c r="CH347">
        <f>COUNTIFS($L347:L347,"x")</f>
        <v>0</v>
      </c>
      <c r="CI347">
        <f>COUNTIFS($L347:M347,"x")</f>
        <v>1</v>
      </c>
      <c r="CJ347">
        <f>COUNTIFS($L347:N347,"x")</f>
        <v>1</v>
      </c>
      <c r="CK347">
        <f>COUNTIFS($L347:O347,"x")</f>
        <v>1</v>
      </c>
      <c r="CL347">
        <f>COUNTIFS($L347:P347,"x")</f>
        <v>1</v>
      </c>
      <c r="CM347">
        <f>COUNTIFS($L347:Q347,"x")</f>
        <v>1</v>
      </c>
      <c r="CN347">
        <f>COUNTIFS($L347:R347,"x")</f>
        <v>1</v>
      </c>
      <c r="CO347" t="str" cm="1">
        <f t="array" ref="CO347">IFERROR(INDEX($CH$4:$CN$4,0,MATCH(1,$CH347:$CN347,0)),"")</f>
        <v>Thứ 3</v>
      </c>
      <c r="CP347" t="str" cm="1">
        <f t="array" ref="CP347">IFERROR(INDEX($CH$4:$CN$4,0,MATCH(2,$CH347:$CN347,0)),"")</f>
        <v/>
      </c>
      <c r="CQ347" t="str">
        <f t="shared" si="249"/>
        <v>Thứ 3</v>
      </c>
      <c r="CR347" t="str">
        <f t="shared" si="214"/>
        <v>F2 - Tuần 1 &amp; 3</v>
      </c>
    </row>
    <row r="348" spans="1:96" x14ac:dyDescent="0.3">
      <c r="A348" s="117" t="s">
        <v>36841</v>
      </c>
      <c r="B348" s="118" t="s">
        <v>33266</v>
      </c>
      <c r="C348" s="118" t="s">
        <v>33267</v>
      </c>
      <c r="D348" s="118" t="s">
        <v>39661</v>
      </c>
      <c r="E348" s="118" t="s">
        <v>39662</v>
      </c>
      <c r="F348" s="118" t="s">
        <v>34432</v>
      </c>
      <c r="G348" s="118" t="s">
        <v>34433</v>
      </c>
      <c r="H348" s="118" t="s">
        <v>34440</v>
      </c>
      <c r="I348" s="118" t="s">
        <v>22</v>
      </c>
      <c r="J348" s="119" t="s">
        <v>39658</v>
      </c>
      <c r="K348" s="119" t="s">
        <v>23</v>
      </c>
      <c r="L348" s="117" t="s">
        <v>23</v>
      </c>
      <c r="M348" s="117" t="s">
        <v>24</v>
      </c>
      <c r="N348" s="117" t="s">
        <v>23</v>
      </c>
      <c r="O348" s="117" t="s">
        <v>23</v>
      </c>
      <c r="P348" s="117" t="s">
        <v>23</v>
      </c>
      <c r="Q348" s="117" t="s">
        <v>23</v>
      </c>
      <c r="R348" s="117" t="s">
        <v>23</v>
      </c>
      <c r="S348" s="117" t="s">
        <v>24</v>
      </c>
      <c r="T348" s="117" t="s">
        <v>24</v>
      </c>
      <c r="U348" s="117" t="s">
        <v>24</v>
      </c>
      <c r="V348" s="117" t="s">
        <v>24</v>
      </c>
      <c r="W348" s="74" t="str">
        <f t="shared" si="215"/>
        <v>x</v>
      </c>
      <c r="X348" s="74" t="str">
        <f t="shared" si="216"/>
        <v/>
      </c>
      <c r="Y348" s="74" t="str">
        <f t="shared" si="217"/>
        <v>x</v>
      </c>
      <c r="Z348" s="74" t="str">
        <f t="shared" si="218"/>
        <v/>
      </c>
      <c r="AA348" t="str">
        <f>VLOOKUP($D348,'Tuyến và nhân viên'!$D:$M,6,0)</f>
        <v>HL00530</v>
      </c>
      <c r="AB348" t="str">
        <f>VLOOKUP($D348,'Tuyến và nhân viên'!$D:$M,7,0)</f>
        <v>Nguyễn Thị Thiên Trang</v>
      </c>
      <c r="AC348" s="16" t="str">
        <f>IFERROR(VLOOKUP($F348,DSKH!$D:$BF,53,0),"")</f>
        <v>F2</v>
      </c>
      <c r="AD348" s="16" t="str">
        <f>IFERROR(VLOOKUP($F348,DSKH!$D:$BF,54,0),"")</f>
        <v>GT</v>
      </c>
      <c r="AE348" s="4">
        <f>SUMIFS('Doanh số khách hàng'!$F:$F,'Doanh số khách hàng'!$A:$A,'Chi tiết tuyến'!$F348)</f>
        <v>0</v>
      </c>
      <c r="AF348" s="16" t="str">
        <f t="shared" si="210"/>
        <v>F4</v>
      </c>
      <c r="AG348" s="16" t="str">
        <f t="shared" si="211"/>
        <v>F2</v>
      </c>
      <c r="AH348" t="b">
        <f t="shared" si="219"/>
        <v>0</v>
      </c>
      <c r="AI348" t="b">
        <f t="shared" si="220"/>
        <v>1</v>
      </c>
      <c r="AJ348">
        <f>IFERROR(VLOOKUP($AC348,Master!$D:$E,2,0),"")</f>
        <v>2</v>
      </c>
      <c r="AK348">
        <f>VLOOKUP($AF348,Master!$D:$E,2,0)</f>
        <v>4</v>
      </c>
      <c r="AL348" s="4">
        <f t="shared" si="221"/>
        <v>0</v>
      </c>
      <c r="AM348" t="str">
        <f>IFERROR(VLOOKUP($F348,DSKH!$D:$BF,31,0),"")</f>
        <v>Tỉnh Cà Mau</v>
      </c>
      <c r="AN348" t="str">
        <f>IFERROR(VLOOKUP($F348,DSKH!$D:$BF,29,0),"")</f>
        <v>Xã Phong Thạnh</v>
      </c>
      <c r="AO348">
        <f>IFERROR(VLOOKUP($F348,DSKH!$D:$BF,52,0),"")</f>
        <v>0</v>
      </c>
      <c r="AP348">
        <f>IF(L348="x",1+COUNTIFS(AP$4:AP347,"&gt;0",$AA$4:$AA347,$AA347),0)</f>
        <v>0</v>
      </c>
      <c r="AQ348">
        <f>IF(M348="x",1+COUNTIFS(AQ$4:AQ347,"&gt;0",$AA$4:$AA347,$AA347),0)</f>
        <v>10</v>
      </c>
      <c r="AR348">
        <f>IF(N348="x",1+COUNTIFS(AR$4:AR347,"&gt;0",$AA$4:$AA347,$AA347),0)</f>
        <v>0</v>
      </c>
      <c r="AS348">
        <f>IF(O348="x",1+COUNTIFS(AS$4:AS347,"&gt;0",$AA$4:$AA347,$AA347),0)</f>
        <v>0</v>
      </c>
      <c r="AT348">
        <f>IF(P348="x",1+COUNTIFS(AT$4:AT347,"&gt;0",$AA$4:$AA347,$AA347),0)</f>
        <v>0</v>
      </c>
      <c r="AU348">
        <f>IF(Q348="x",1+COUNTIFS(AU$4:AU347,"&gt;0",$AA$4:$AA347,$AA347),0)</f>
        <v>0</v>
      </c>
      <c r="AV348">
        <f>IF(R348="x",1+COUNTIFS(AV$4:AV347,"&gt;0",$AA$4:$AA347,$AA347),0)</f>
        <v>0</v>
      </c>
      <c r="AW348">
        <f t="shared" si="212"/>
        <v>1</v>
      </c>
      <c r="AX348">
        <f t="shared" si="213"/>
        <v>0</v>
      </c>
      <c r="AY348">
        <f t="shared" si="222"/>
        <v>1</v>
      </c>
      <c r="AZ348">
        <f t="shared" si="223"/>
        <v>0</v>
      </c>
      <c r="BA348" s="4">
        <f t="shared" si="224"/>
        <v>0</v>
      </c>
      <c r="BB348" s="4">
        <f t="shared" si="225"/>
        <v>0</v>
      </c>
      <c r="BC348" s="4">
        <f t="shared" si="226"/>
        <v>0</v>
      </c>
      <c r="BD348" s="4">
        <f t="shared" si="227"/>
        <v>0</v>
      </c>
      <c r="BE348" s="4">
        <f t="shared" si="228"/>
        <v>0</v>
      </c>
      <c r="BF348" s="4">
        <f t="shared" si="229"/>
        <v>0</v>
      </c>
      <c r="BG348" s="4">
        <f t="shared" si="230"/>
        <v>0</v>
      </c>
      <c r="BH348" s="4">
        <f t="shared" si="231"/>
        <v>0</v>
      </c>
      <c r="BI348" s="4">
        <f t="shared" si="232"/>
        <v>1</v>
      </c>
      <c r="BJ348" s="4">
        <f t="shared" si="233"/>
        <v>0</v>
      </c>
      <c r="BK348" s="4">
        <f t="shared" si="234"/>
        <v>0</v>
      </c>
      <c r="BL348" s="4">
        <f t="shared" si="235"/>
        <v>0</v>
      </c>
      <c r="BM348" s="4">
        <f t="shared" si="236"/>
        <v>0</v>
      </c>
      <c r="BN348" s="4">
        <f t="shared" si="237"/>
        <v>0</v>
      </c>
      <c r="BO348">
        <f>SUMIFS(BH$5:BH348,$AA$5:$AA348,$AA348)</f>
        <v>6</v>
      </c>
      <c r="BP348">
        <f>SUMIFS(BI$5:BI348,$AA$5:$AA348,$AA348)</f>
        <v>9</v>
      </c>
      <c r="BQ348">
        <f>SUMIFS(BJ$5:BJ348,$AA$5:$AA348,$AA348)</f>
        <v>7</v>
      </c>
      <c r="BR348">
        <f>SUMIFS(BK$5:BK348,$AA$5:$AA348,$AA348)</f>
        <v>7</v>
      </c>
      <c r="BS348">
        <f>SUMIFS(BL$5:BL348,$AA$5:$AA348,$AA348)</f>
        <v>3</v>
      </c>
      <c r="BT348">
        <f>SUMIFS(BM$5:BM348,$AA$5:$AA348,$AA348)</f>
        <v>3</v>
      </c>
      <c r="BU348">
        <f>SUMIFS(BN$5:BN348,$AA$5:$AA348,$AA348)</f>
        <v>0</v>
      </c>
      <c r="BV348">
        <f t="shared" si="238"/>
        <v>18</v>
      </c>
      <c r="BW348">
        <f t="shared" si="239"/>
        <v>32</v>
      </c>
      <c r="BX348">
        <f t="shared" si="240"/>
        <v>18</v>
      </c>
      <c r="BY348">
        <f t="shared" si="241"/>
        <v>30</v>
      </c>
      <c r="BZ348">
        <f t="shared" si="242"/>
        <v>26</v>
      </c>
      <c r="CA348">
        <f t="shared" si="243"/>
        <v>26</v>
      </c>
      <c r="CB348">
        <f t="shared" si="244"/>
        <v>0</v>
      </c>
      <c r="CC348">
        <f t="shared" si="245"/>
        <v>9</v>
      </c>
      <c r="CD348">
        <f t="shared" si="246"/>
        <v>32</v>
      </c>
      <c r="CE348" t="str">
        <f>IFERROR(VLOOKUP($AA348,'Tuyến và nhân viên'!$I:$O,7,0),"")</f>
        <v>Trần Văn Khanh</v>
      </c>
      <c r="CF348">
        <f t="shared" si="247"/>
        <v>2</v>
      </c>
      <c r="CG348">
        <f t="shared" si="248"/>
        <v>1</v>
      </c>
      <c r="CH348">
        <f>COUNTIFS($L348:L348,"x")</f>
        <v>0</v>
      </c>
      <c r="CI348">
        <f>COUNTIFS($L348:M348,"x")</f>
        <v>1</v>
      </c>
      <c r="CJ348">
        <f>COUNTIFS($L348:N348,"x")</f>
        <v>1</v>
      </c>
      <c r="CK348">
        <f>COUNTIFS($L348:O348,"x")</f>
        <v>1</v>
      </c>
      <c r="CL348">
        <f>COUNTIFS($L348:P348,"x")</f>
        <v>1</v>
      </c>
      <c r="CM348">
        <f>COUNTIFS($L348:Q348,"x")</f>
        <v>1</v>
      </c>
      <c r="CN348">
        <f>COUNTIFS($L348:R348,"x")</f>
        <v>1</v>
      </c>
      <c r="CO348" t="str" cm="1">
        <f t="array" ref="CO348">IFERROR(INDEX($CH$4:$CN$4,0,MATCH(1,$CH348:$CN348,0)),"")</f>
        <v>Thứ 3</v>
      </c>
      <c r="CP348" t="str" cm="1">
        <f t="array" ref="CP348">IFERROR(INDEX($CH$4:$CN$4,0,MATCH(2,$CH348:$CN348,0)),"")</f>
        <v/>
      </c>
      <c r="CQ348" t="str">
        <f t="shared" si="249"/>
        <v>Thứ 3</v>
      </c>
      <c r="CR348" t="str">
        <f t="shared" si="214"/>
        <v>F2 - Tuần 1 &amp; 3</v>
      </c>
    </row>
    <row r="349" spans="1:96" x14ac:dyDescent="0.3">
      <c r="A349" s="117" t="s">
        <v>36850</v>
      </c>
      <c r="B349" s="118" t="s">
        <v>33266</v>
      </c>
      <c r="C349" s="118" t="s">
        <v>33267</v>
      </c>
      <c r="D349" s="118" t="s">
        <v>39661</v>
      </c>
      <c r="E349" s="118" t="s">
        <v>39662</v>
      </c>
      <c r="F349" s="118" t="s">
        <v>34495</v>
      </c>
      <c r="G349" s="118" t="s">
        <v>34496</v>
      </c>
      <c r="H349" s="118" t="s">
        <v>34500</v>
      </c>
      <c r="I349" s="118" t="s">
        <v>22</v>
      </c>
      <c r="J349" s="119" t="s">
        <v>39658</v>
      </c>
      <c r="K349" s="119" t="s">
        <v>23</v>
      </c>
      <c r="L349" s="117" t="s">
        <v>23</v>
      </c>
      <c r="M349" s="117" t="s">
        <v>23</v>
      </c>
      <c r="N349" s="117" t="s">
        <v>23</v>
      </c>
      <c r="O349" s="117" t="s">
        <v>24</v>
      </c>
      <c r="P349" s="117" t="s">
        <v>23</v>
      </c>
      <c r="Q349" s="117" t="s">
        <v>23</v>
      </c>
      <c r="R349" s="117" t="s">
        <v>23</v>
      </c>
      <c r="S349" s="117" t="s">
        <v>24</v>
      </c>
      <c r="T349" s="117" t="s">
        <v>24</v>
      </c>
      <c r="U349" s="117" t="s">
        <v>24</v>
      </c>
      <c r="V349" s="117" t="s">
        <v>24</v>
      </c>
      <c r="W349" s="74" t="str">
        <f t="shared" si="215"/>
        <v>x</v>
      </c>
      <c r="X349" s="74" t="str">
        <f t="shared" si="216"/>
        <v/>
      </c>
      <c r="Y349" s="74" t="str">
        <f t="shared" si="217"/>
        <v>x</v>
      </c>
      <c r="Z349" s="74" t="str">
        <f t="shared" si="218"/>
        <v/>
      </c>
      <c r="AA349" t="str">
        <f>VLOOKUP($D349,'Tuyến và nhân viên'!$D:$M,6,0)</f>
        <v>HL00530</v>
      </c>
      <c r="AB349" t="str">
        <f>VLOOKUP($D349,'Tuyến và nhân viên'!$D:$M,7,0)</f>
        <v>Nguyễn Thị Thiên Trang</v>
      </c>
      <c r="AC349" s="16" t="str">
        <f>IFERROR(VLOOKUP($F349,DSKH!$D:$BF,53,0),"")</f>
        <v>F2</v>
      </c>
      <c r="AD349" s="16" t="str">
        <f>IFERROR(VLOOKUP($F349,DSKH!$D:$BF,54,0),"")</f>
        <v>GT</v>
      </c>
      <c r="AE349" s="4">
        <f>SUMIFS('Doanh số khách hàng'!$F:$F,'Doanh số khách hàng'!$A:$A,'Chi tiết tuyến'!$F349)</f>
        <v>0</v>
      </c>
      <c r="AF349" s="16" t="str">
        <f t="shared" si="210"/>
        <v>F4</v>
      </c>
      <c r="AG349" s="16" t="str">
        <f t="shared" si="211"/>
        <v>F2</v>
      </c>
      <c r="AH349" t="b">
        <f t="shared" si="219"/>
        <v>0</v>
      </c>
      <c r="AI349" t="b">
        <f t="shared" si="220"/>
        <v>1</v>
      </c>
      <c r="AJ349">
        <f>IFERROR(VLOOKUP($AC349,Master!$D:$E,2,0),"")</f>
        <v>2</v>
      </c>
      <c r="AK349">
        <f>VLOOKUP($AF349,Master!$D:$E,2,0)</f>
        <v>4</v>
      </c>
      <c r="AL349" s="4">
        <f t="shared" si="221"/>
        <v>0</v>
      </c>
      <c r="AM349" t="str">
        <f>IFERROR(VLOOKUP($F349,DSKH!$D:$BF,31,0),"")</f>
        <v>Tỉnh Cà Mau</v>
      </c>
      <c r="AN349" t="str">
        <f>IFERROR(VLOOKUP($F349,DSKH!$D:$BF,29,0),"")</f>
        <v>Xã Phong Thạnh</v>
      </c>
      <c r="AO349">
        <f>IFERROR(VLOOKUP($F349,DSKH!$D:$BF,52,0),"")</f>
        <v>0</v>
      </c>
      <c r="AP349">
        <f>IF(L349="x",1+COUNTIFS(AP$4:AP348,"&gt;0",$AA$4:$AA348,$AA348),0)</f>
        <v>0</v>
      </c>
      <c r="AQ349">
        <f>IF(M349="x",1+COUNTIFS(AQ$4:AQ348,"&gt;0",$AA$4:$AA348,$AA348),0)</f>
        <v>0</v>
      </c>
      <c r="AR349">
        <f>IF(N349="x",1+COUNTIFS(AR$4:AR348,"&gt;0",$AA$4:$AA348,$AA348),0)</f>
        <v>0</v>
      </c>
      <c r="AS349">
        <f>IF(O349="x",1+COUNTIFS(AS$4:AS348,"&gt;0",$AA$4:$AA348,$AA348),0)</f>
        <v>8</v>
      </c>
      <c r="AT349">
        <f>IF(P349="x",1+COUNTIFS(AT$4:AT348,"&gt;0",$AA$4:$AA348,$AA348),0)</f>
        <v>0</v>
      </c>
      <c r="AU349">
        <f>IF(Q349="x",1+COUNTIFS(AU$4:AU348,"&gt;0",$AA$4:$AA348,$AA348),0)</f>
        <v>0</v>
      </c>
      <c r="AV349">
        <f>IF(R349="x",1+COUNTIFS(AV$4:AV348,"&gt;0",$AA$4:$AA348,$AA348),0)</f>
        <v>0</v>
      </c>
      <c r="AW349">
        <f t="shared" si="212"/>
        <v>1</v>
      </c>
      <c r="AX349">
        <f t="shared" si="213"/>
        <v>0</v>
      </c>
      <c r="AY349">
        <f t="shared" si="222"/>
        <v>1</v>
      </c>
      <c r="AZ349">
        <f t="shared" si="223"/>
        <v>0</v>
      </c>
      <c r="BA349" s="4">
        <f t="shared" si="224"/>
        <v>0</v>
      </c>
      <c r="BB349" s="4">
        <f t="shared" si="225"/>
        <v>0</v>
      </c>
      <c r="BC349" s="4">
        <f t="shared" si="226"/>
        <v>0</v>
      </c>
      <c r="BD349" s="4">
        <f t="shared" si="227"/>
        <v>0</v>
      </c>
      <c r="BE349" s="4">
        <f t="shared" si="228"/>
        <v>0</v>
      </c>
      <c r="BF349" s="4">
        <f t="shared" si="229"/>
        <v>0</v>
      </c>
      <c r="BG349" s="4">
        <f t="shared" si="230"/>
        <v>0</v>
      </c>
      <c r="BH349" s="4">
        <f t="shared" si="231"/>
        <v>0</v>
      </c>
      <c r="BI349" s="4">
        <f t="shared" si="232"/>
        <v>0</v>
      </c>
      <c r="BJ349" s="4">
        <f t="shared" si="233"/>
        <v>0</v>
      </c>
      <c r="BK349" s="4">
        <f t="shared" si="234"/>
        <v>1</v>
      </c>
      <c r="BL349" s="4">
        <f t="shared" si="235"/>
        <v>0</v>
      </c>
      <c r="BM349" s="4">
        <f t="shared" si="236"/>
        <v>0</v>
      </c>
      <c r="BN349" s="4">
        <f t="shared" si="237"/>
        <v>0</v>
      </c>
      <c r="BO349">
        <f>SUMIFS(BH$5:BH349,$AA$5:$AA349,$AA349)</f>
        <v>6</v>
      </c>
      <c r="BP349">
        <f>SUMIFS(BI$5:BI349,$AA$5:$AA349,$AA349)</f>
        <v>9</v>
      </c>
      <c r="BQ349">
        <f>SUMIFS(BJ$5:BJ349,$AA$5:$AA349,$AA349)</f>
        <v>7</v>
      </c>
      <c r="BR349">
        <f>SUMIFS(BK$5:BK349,$AA$5:$AA349,$AA349)</f>
        <v>8</v>
      </c>
      <c r="BS349">
        <f>SUMIFS(BL$5:BL349,$AA$5:$AA349,$AA349)</f>
        <v>3</v>
      </c>
      <c r="BT349">
        <f>SUMIFS(BM$5:BM349,$AA$5:$AA349,$AA349)</f>
        <v>3</v>
      </c>
      <c r="BU349">
        <f>SUMIFS(BN$5:BN349,$AA$5:$AA349,$AA349)</f>
        <v>0</v>
      </c>
      <c r="BV349">
        <f t="shared" si="238"/>
        <v>18</v>
      </c>
      <c r="BW349">
        <f t="shared" si="239"/>
        <v>32</v>
      </c>
      <c r="BX349">
        <f t="shared" si="240"/>
        <v>18</v>
      </c>
      <c r="BY349">
        <f t="shared" si="241"/>
        <v>30</v>
      </c>
      <c r="BZ349">
        <f t="shared" si="242"/>
        <v>26</v>
      </c>
      <c r="CA349">
        <f t="shared" si="243"/>
        <v>26</v>
      </c>
      <c r="CB349">
        <f t="shared" si="244"/>
        <v>0</v>
      </c>
      <c r="CC349">
        <f t="shared" si="245"/>
        <v>8</v>
      </c>
      <c r="CD349">
        <f t="shared" si="246"/>
        <v>30</v>
      </c>
      <c r="CE349" t="str">
        <f>IFERROR(VLOOKUP($AA349,'Tuyến và nhân viên'!$I:$O,7,0),"")</f>
        <v>Trần Văn Khanh</v>
      </c>
      <c r="CF349">
        <f t="shared" si="247"/>
        <v>2</v>
      </c>
      <c r="CG349">
        <f t="shared" si="248"/>
        <v>1</v>
      </c>
      <c r="CH349">
        <f>COUNTIFS($L349:L349,"x")</f>
        <v>0</v>
      </c>
      <c r="CI349">
        <f>COUNTIFS($L349:M349,"x")</f>
        <v>0</v>
      </c>
      <c r="CJ349">
        <f>COUNTIFS($L349:N349,"x")</f>
        <v>0</v>
      </c>
      <c r="CK349">
        <f>COUNTIFS($L349:O349,"x")</f>
        <v>1</v>
      </c>
      <c r="CL349">
        <f>COUNTIFS($L349:P349,"x")</f>
        <v>1</v>
      </c>
      <c r="CM349">
        <f>COUNTIFS($L349:Q349,"x")</f>
        <v>1</v>
      </c>
      <c r="CN349">
        <f>COUNTIFS($L349:R349,"x")</f>
        <v>1</v>
      </c>
      <c r="CO349" t="str" cm="1">
        <f t="array" ref="CO349">IFERROR(INDEX($CH$4:$CN$4,0,MATCH(1,$CH349:$CN349,0)),"")</f>
        <v>Thứ 5</v>
      </c>
      <c r="CP349" t="str" cm="1">
        <f t="array" ref="CP349">IFERROR(INDEX($CH$4:$CN$4,0,MATCH(2,$CH349:$CN349,0)),"")</f>
        <v/>
      </c>
      <c r="CQ349" t="str">
        <f t="shared" si="249"/>
        <v>Thứ 5</v>
      </c>
      <c r="CR349" t="str">
        <f t="shared" si="214"/>
        <v>F2 - Tuần 1 &amp; 3</v>
      </c>
    </row>
    <row r="350" spans="1:96" x14ac:dyDescent="0.3">
      <c r="A350" s="117" t="s">
        <v>36858</v>
      </c>
      <c r="B350" s="118" t="s">
        <v>33266</v>
      </c>
      <c r="C350" s="118" t="s">
        <v>33267</v>
      </c>
      <c r="D350" s="118" t="s">
        <v>39661</v>
      </c>
      <c r="E350" s="118" t="s">
        <v>39662</v>
      </c>
      <c r="F350" s="118" t="s">
        <v>28489</v>
      </c>
      <c r="G350" s="118" t="s">
        <v>34526</v>
      </c>
      <c r="H350" s="118" t="s">
        <v>34530</v>
      </c>
      <c r="I350" s="118" t="s">
        <v>22</v>
      </c>
      <c r="J350" s="119" t="s">
        <v>39658</v>
      </c>
      <c r="K350" s="119" t="s">
        <v>23</v>
      </c>
      <c r="L350" s="117" t="s">
        <v>24</v>
      </c>
      <c r="M350" s="117" t="s">
        <v>23</v>
      </c>
      <c r="N350" s="117" t="s">
        <v>23</v>
      </c>
      <c r="O350" s="117" t="s">
        <v>23</v>
      </c>
      <c r="P350" s="117" t="s">
        <v>23</v>
      </c>
      <c r="Q350" s="117" t="s">
        <v>23</v>
      </c>
      <c r="R350" s="117" t="s">
        <v>23</v>
      </c>
      <c r="S350" s="117" t="s">
        <v>24</v>
      </c>
      <c r="T350" s="117" t="s">
        <v>24</v>
      </c>
      <c r="U350" s="117" t="s">
        <v>24</v>
      </c>
      <c r="V350" s="117" t="s">
        <v>24</v>
      </c>
      <c r="W350" s="74" t="str">
        <f t="shared" si="215"/>
        <v>x</v>
      </c>
      <c r="X350" s="74" t="str">
        <f t="shared" si="216"/>
        <v>x</v>
      </c>
      <c r="Y350" s="74" t="str">
        <f t="shared" si="217"/>
        <v>x</v>
      </c>
      <c r="Z350" s="74" t="str">
        <f t="shared" si="218"/>
        <v>x</v>
      </c>
      <c r="AA350" t="str">
        <f>VLOOKUP($D350,'Tuyến và nhân viên'!$D:$M,6,0)</f>
        <v>HL00530</v>
      </c>
      <c r="AB350" t="str">
        <f>VLOOKUP($D350,'Tuyến và nhân viên'!$D:$M,7,0)</f>
        <v>Nguyễn Thị Thiên Trang</v>
      </c>
      <c r="AC350" s="16" t="str">
        <f>IFERROR(VLOOKUP($F350,DSKH!$D:$BF,53,0),"")</f>
        <v>F4</v>
      </c>
      <c r="AD350" s="16" t="str">
        <f>IFERROR(VLOOKUP($F350,DSKH!$D:$BF,54,0),"")</f>
        <v>GT</v>
      </c>
      <c r="AE350" s="4">
        <f>SUMIFS('Doanh số khách hàng'!$F:$F,'Doanh số khách hàng'!$A:$A,'Chi tiết tuyến'!$F350)</f>
        <v>881050</v>
      </c>
      <c r="AF350" s="16" t="str">
        <f t="shared" si="210"/>
        <v>F4</v>
      </c>
      <c r="AG350" s="16" t="str">
        <f t="shared" si="211"/>
        <v>F4</v>
      </c>
      <c r="AH350" t="b">
        <f t="shared" si="219"/>
        <v>1</v>
      </c>
      <c r="AI350" t="b">
        <f t="shared" si="220"/>
        <v>1</v>
      </c>
      <c r="AJ350">
        <f>IFERROR(VLOOKUP($AC350,Master!$D:$E,2,0),"")</f>
        <v>4</v>
      </c>
      <c r="AK350">
        <f>VLOOKUP($AF350,Master!$D:$E,2,0)</f>
        <v>4</v>
      </c>
      <c r="AL350" s="4">
        <f t="shared" si="221"/>
        <v>220262.5</v>
      </c>
      <c r="AM350" t="str">
        <f>IFERROR(VLOOKUP($F350,DSKH!$D:$BF,31,0),"")</f>
        <v>Tỉnh Cà Mau</v>
      </c>
      <c r="AN350" t="str">
        <f>IFERROR(VLOOKUP($F350,DSKH!$D:$BF,29,0),"")</f>
        <v>Xã Long Điền</v>
      </c>
      <c r="AO350">
        <f>IFERROR(VLOOKUP($F350,DSKH!$D:$BF,52,0),"")</f>
        <v>881050</v>
      </c>
      <c r="AP350">
        <f>IF(L350="x",1+COUNTIFS(AP$4:AP349,"&gt;0",$AA$4:$AA349,$AA349),0)</f>
        <v>8</v>
      </c>
      <c r="AQ350">
        <f>IF(M350="x",1+COUNTIFS(AQ$4:AQ349,"&gt;0",$AA$4:$AA349,$AA349),0)</f>
        <v>0</v>
      </c>
      <c r="AR350">
        <f>IF(N350="x",1+COUNTIFS(AR$4:AR349,"&gt;0",$AA$4:$AA349,$AA349),0)</f>
        <v>0</v>
      </c>
      <c r="AS350">
        <f>IF(O350="x",1+COUNTIFS(AS$4:AS349,"&gt;0",$AA$4:$AA349,$AA349),0)</f>
        <v>0</v>
      </c>
      <c r="AT350">
        <f>IF(P350="x",1+COUNTIFS(AT$4:AT349,"&gt;0",$AA$4:$AA349,$AA349),0)</f>
        <v>0</v>
      </c>
      <c r="AU350">
        <f>IF(Q350="x",1+COUNTIFS(AU$4:AU349,"&gt;0",$AA$4:$AA349,$AA349),0)</f>
        <v>0</v>
      </c>
      <c r="AV350">
        <f>IF(R350="x",1+COUNTIFS(AV$4:AV349,"&gt;0",$AA$4:$AA349,$AA349),0)</f>
        <v>0</v>
      </c>
      <c r="AW350">
        <f t="shared" si="212"/>
        <v>1</v>
      </c>
      <c r="AX350">
        <f t="shared" si="213"/>
        <v>1</v>
      </c>
      <c r="AY350">
        <f t="shared" si="222"/>
        <v>1</v>
      </c>
      <c r="AZ350">
        <f t="shared" si="223"/>
        <v>1</v>
      </c>
      <c r="BA350" s="4">
        <f t="shared" si="224"/>
        <v>220262.5</v>
      </c>
      <c r="BB350" s="4">
        <f t="shared" si="225"/>
        <v>0</v>
      </c>
      <c r="BC350" s="4">
        <f t="shared" si="226"/>
        <v>0</v>
      </c>
      <c r="BD350" s="4">
        <f t="shared" si="227"/>
        <v>0</v>
      </c>
      <c r="BE350" s="4">
        <f t="shared" si="228"/>
        <v>0</v>
      </c>
      <c r="BF350" s="4">
        <f t="shared" si="229"/>
        <v>0</v>
      </c>
      <c r="BG350" s="4">
        <f t="shared" si="230"/>
        <v>0</v>
      </c>
      <c r="BH350" s="4">
        <f t="shared" si="231"/>
        <v>0</v>
      </c>
      <c r="BI350" s="4">
        <f t="shared" si="232"/>
        <v>0</v>
      </c>
      <c r="BJ350" s="4">
        <f t="shared" si="233"/>
        <v>0</v>
      </c>
      <c r="BK350" s="4">
        <f t="shared" si="234"/>
        <v>0</v>
      </c>
      <c r="BL350" s="4">
        <f t="shared" si="235"/>
        <v>0</v>
      </c>
      <c r="BM350" s="4">
        <f t="shared" si="236"/>
        <v>0</v>
      </c>
      <c r="BN350" s="4">
        <f t="shared" si="237"/>
        <v>0</v>
      </c>
      <c r="BO350">
        <f>SUMIFS(BH$5:BH350,$AA$5:$AA350,$AA350)</f>
        <v>6</v>
      </c>
      <c r="BP350">
        <f>SUMIFS(BI$5:BI350,$AA$5:$AA350,$AA350)</f>
        <v>9</v>
      </c>
      <c r="BQ350">
        <f>SUMIFS(BJ$5:BJ350,$AA$5:$AA350,$AA350)</f>
        <v>7</v>
      </c>
      <c r="BR350">
        <f>SUMIFS(BK$5:BK350,$AA$5:$AA350,$AA350)</f>
        <v>8</v>
      </c>
      <c r="BS350">
        <f>SUMIFS(BL$5:BL350,$AA$5:$AA350,$AA350)</f>
        <v>3</v>
      </c>
      <c r="BT350">
        <f>SUMIFS(BM$5:BM350,$AA$5:$AA350,$AA350)</f>
        <v>3</v>
      </c>
      <c r="BU350">
        <f>SUMIFS(BN$5:BN350,$AA$5:$AA350,$AA350)</f>
        <v>0</v>
      </c>
      <c r="BV350">
        <f t="shared" si="238"/>
        <v>18</v>
      </c>
      <c r="BW350">
        <f t="shared" si="239"/>
        <v>32</v>
      </c>
      <c r="BX350">
        <f t="shared" si="240"/>
        <v>18</v>
      </c>
      <c r="BY350">
        <f t="shared" si="241"/>
        <v>30</v>
      </c>
      <c r="BZ350">
        <f t="shared" si="242"/>
        <v>26</v>
      </c>
      <c r="CA350">
        <f t="shared" si="243"/>
        <v>26</v>
      </c>
      <c r="CB350">
        <f t="shared" si="244"/>
        <v>0</v>
      </c>
      <c r="CC350">
        <f t="shared" si="245"/>
        <v>0</v>
      </c>
      <c r="CD350">
        <f t="shared" si="246"/>
        <v>0</v>
      </c>
      <c r="CE350" t="str">
        <f>IFERROR(VLOOKUP($AA350,'Tuyến và nhân viên'!$I:$O,7,0),"")</f>
        <v>Trần Văn Khanh</v>
      </c>
      <c r="CF350">
        <f t="shared" si="247"/>
        <v>4</v>
      </c>
      <c r="CG350">
        <f t="shared" si="248"/>
        <v>1</v>
      </c>
      <c r="CH350">
        <f>COUNTIFS($L350:L350,"x")</f>
        <v>1</v>
      </c>
      <c r="CI350">
        <f>COUNTIFS($L350:M350,"x")</f>
        <v>1</v>
      </c>
      <c r="CJ350">
        <f>COUNTIFS($L350:N350,"x")</f>
        <v>1</v>
      </c>
      <c r="CK350">
        <f>COUNTIFS($L350:O350,"x")</f>
        <v>1</v>
      </c>
      <c r="CL350">
        <f>COUNTIFS($L350:P350,"x")</f>
        <v>1</v>
      </c>
      <c r="CM350">
        <f>COUNTIFS($L350:Q350,"x")</f>
        <v>1</v>
      </c>
      <c r="CN350">
        <f>COUNTIFS($L350:R350,"x")</f>
        <v>1</v>
      </c>
      <c r="CO350" t="str" cm="1">
        <f t="array" ref="CO350">IFERROR(INDEX($CH$4:$CN$4,0,MATCH(1,$CH350:$CN350,0)),"")</f>
        <v>Thứ 2</v>
      </c>
      <c r="CP350" t="str" cm="1">
        <f t="array" ref="CP350">IFERROR(INDEX($CH$4:$CN$4,0,MATCH(2,$CH350:$CN350,0)),"")</f>
        <v/>
      </c>
      <c r="CQ350" t="str">
        <f t="shared" si="249"/>
        <v>Thứ 2</v>
      </c>
      <c r="CR350" t="str">
        <f t="shared" si="214"/>
        <v>F4 - Tất cả các tuần</v>
      </c>
    </row>
    <row r="351" spans="1:96" x14ac:dyDescent="0.3">
      <c r="A351" s="117" t="s">
        <v>36869</v>
      </c>
      <c r="B351" s="118" t="s">
        <v>33266</v>
      </c>
      <c r="C351" s="118" t="s">
        <v>33267</v>
      </c>
      <c r="D351" s="118" t="s">
        <v>39661</v>
      </c>
      <c r="E351" s="118" t="s">
        <v>39662</v>
      </c>
      <c r="F351" s="118" t="s">
        <v>34536</v>
      </c>
      <c r="G351" s="118" t="s">
        <v>34537</v>
      </c>
      <c r="H351" s="118" t="s">
        <v>34541</v>
      </c>
      <c r="I351" s="118" t="s">
        <v>22</v>
      </c>
      <c r="J351" s="119" t="s">
        <v>39658</v>
      </c>
      <c r="K351" s="119" t="s">
        <v>23</v>
      </c>
      <c r="L351" s="117" t="s">
        <v>24</v>
      </c>
      <c r="M351" s="117" t="s">
        <v>23</v>
      </c>
      <c r="N351" s="117" t="s">
        <v>23</v>
      </c>
      <c r="O351" s="117" t="s">
        <v>23</v>
      </c>
      <c r="P351" s="117" t="s">
        <v>23</v>
      </c>
      <c r="Q351" s="117" t="s">
        <v>23</v>
      </c>
      <c r="R351" s="117" t="s">
        <v>23</v>
      </c>
      <c r="S351" s="117" t="s">
        <v>24</v>
      </c>
      <c r="T351" s="117" t="s">
        <v>24</v>
      </c>
      <c r="U351" s="117" t="s">
        <v>24</v>
      </c>
      <c r="V351" s="117" t="s">
        <v>24</v>
      </c>
      <c r="W351" s="74" t="str">
        <f t="shared" si="215"/>
        <v>x</v>
      </c>
      <c r="X351" s="74" t="str">
        <f t="shared" si="216"/>
        <v/>
      </c>
      <c r="Y351" s="74" t="str">
        <f t="shared" si="217"/>
        <v>x</v>
      </c>
      <c r="Z351" s="74" t="str">
        <f t="shared" si="218"/>
        <v/>
      </c>
      <c r="AA351" t="str">
        <f>VLOOKUP($D351,'Tuyến và nhân viên'!$D:$M,6,0)</f>
        <v>HL00530</v>
      </c>
      <c r="AB351" t="str">
        <f>VLOOKUP($D351,'Tuyến và nhân viên'!$D:$M,7,0)</f>
        <v>Nguyễn Thị Thiên Trang</v>
      </c>
      <c r="AC351" s="16" t="str">
        <f>IFERROR(VLOOKUP($F351,DSKH!$D:$BF,53,0),"")</f>
        <v>F2</v>
      </c>
      <c r="AD351" s="16" t="str">
        <f>IFERROR(VLOOKUP($F351,DSKH!$D:$BF,54,0),"")</f>
        <v>GT</v>
      </c>
      <c r="AE351" s="4">
        <f>SUMIFS('Doanh số khách hàng'!$F:$F,'Doanh số khách hàng'!$A:$A,'Chi tiết tuyến'!$F351)</f>
        <v>0</v>
      </c>
      <c r="AF351" s="16" t="str">
        <f t="shared" si="210"/>
        <v>F4</v>
      </c>
      <c r="AG351" s="16" t="str">
        <f t="shared" si="211"/>
        <v>F2</v>
      </c>
      <c r="AH351" t="b">
        <f t="shared" si="219"/>
        <v>0</v>
      </c>
      <c r="AI351" t="b">
        <f t="shared" si="220"/>
        <v>1</v>
      </c>
      <c r="AJ351">
        <f>IFERROR(VLOOKUP($AC351,Master!$D:$E,2,0),"")</f>
        <v>2</v>
      </c>
      <c r="AK351">
        <f>VLOOKUP($AF351,Master!$D:$E,2,0)</f>
        <v>4</v>
      </c>
      <c r="AL351" s="4">
        <f t="shared" si="221"/>
        <v>0</v>
      </c>
      <c r="AM351" t="str">
        <f>IFERROR(VLOOKUP($F351,DSKH!$D:$BF,31,0),"")</f>
        <v>Tỉnh Cà Mau</v>
      </c>
      <c r="AN351" t="str">
        <f>IFERROR(VLOOKUP($F351,DSKH!$D:$BF,29,0),"")</f>
        <v>Phường Bạc Liêu</v>
      </c>
      <c r="AO351">
        <f>IFERROR(VLOOKUP($F351,DSKH!$D:$BF,52,0),"")</f>
        <v>0</v>
      </c>
      <c r="AP351">
        <f>IF(L351="x",1+COUNTIFS(AP$4:AP350,"&gt;0",$AA$4:$AA350,$AA350),0)</f>
        <v>9</v>
      </c>
      <c r="AQ351">
        <f>IF(M351="x",1+COUNTIFS(AQ$4:AQ350,"&gt;0",$AA$4:$AA350,$AA350),0)</f>
        <v>0</v>
      </c>
      <c r="AR351">
        <f>IF(N351="x",1+COUNTIFS(AR$4:AR350,"&gt;0",$AA$4:$AA350,$AA350),0)</f>
        <v>0</v>
      </c>
      <c r="AS351">
        <f>IF(O351="x",1+COUNTIFS(AS$4:AS350,"&gt;0",$AA$4:$AA350,$AA350),0)</f>
        <v>0</v>
      </c>
      <c r="AT351">
        <f>IF(P351="x",1+COUNTIFS(AT$4:AT350,"&gt;0",$AA$4:$AA350,$AA350),0)</f>
        <v>0</v>
      </c>
      <c r="AU351">
        <f>IF(Q351="x",1+COUNTIFS(AU$4:AU350,"&gt;0",$AA$4:$AA350,$AA350),0)</f>
        <v>0</v>
      </c>
      <c r="AV351">
        <f>IF(R351="x",1+COUNTIFS(AV$4:AV350,"&gt;0",$AA$4:$AA350,$AA350),0)</f>
        <v>0</v>
      </c>
      <c r="AW351">
        <f t="shared" si="212"/>
        <v>1</v>
      </c>
      <c r="AX351">
        <f t="shared" si="213"/>
        <v>0</v>
      </c>
      <c r="AY351">
        <f t="shared" si="222"/>
        <v>1</v>
      </c>
      <c r="AZ351">
        <f t="shared" si="223"/>
        <v>0</v>
      </c>
      <c r="BA351" s="4">
        <f t="shared" si="224"/>
        <v>0</v>
      </c>
      <c r="BB351" s="4">
        <f t="shared" si="225"/>
        <v>0</v>
      </c>
      <c r="BC351" s="4">
        <f t="shared" si="226"/>
        <v>0</v>
      </c>
      <c r="BD351" s="4">
        <f t="shared" si="227"/>
        <v>0</v>
      </c>
      <c r="BE351" s="4">
        <f t="shared" si="228"/>
        <v>0</v>
      </c>
      <c r="BF351" s="4">
        <f t="shared" si="229"/>
        <v>0</v>
      </c>
      <c r="BG351" s="4">
        <f t="shared" si="230"/>
        <v>0</v>
      </c>
      <c r="BH351" s="4">
        <f t="shared" si="231"/>
        <v>1</v>
      </c>
      <c r="BI351" s="4">
        <f t="shared" si="232"/>
        <v>0</v>
      </c>
      <c r="BJ351" s="4">
        <f t="shared" si="233"/>
        <v>0</v>
      </c>
      <c r="BK351" s="4">
        <f t="shared" si="234"/>
        <v>0</v>
      </c>
      <c r="BL351" s="4">
        <f t="shared" si="235"/>
        <v>0</v>
      </c>
      <c r="BM351" s="4">
        <f t="shared" si="236"/>
        <v>0</v>
      </c>
      <c r="BN351" s="4">
        <f t="shared" si="237"/>
        <v>0</v>
      </c>
      <c r="BO351">
        <f>SUMIFS(BH$5:BH351,$AA$5:$AA351,$AA351)</f>
        <v>7</v>
      </c>
      <c r="BP351">
        <f>SUMIFS(BI$5:BI351,$AA$5:$AA351,$AA351)</f>
        <v>9</v>
      </c>
      <c r="BQ351">
        <f>SUMIFS(BJ$5:BJ351,$AA$5:$AA351,$AA351)</f>
        <v>7</v>
      </c>
      <c r="BR351">
        <f>SUMIFS(BK$5:BK351,$AA$5:$AA351,$AA351)</f>
        <v>8</v>
      </c>
      <c r="BS351">
        <f>SUMIFS(BL$5:BL351,$AA$5:$AA351,$AA351)</f>
        <v>3</v>
      </c>
      <c r="BT351">
        <f>SUMIFS(BM$5:BM351,$AA$5:$AA351,$AA351)</f>
        <v>3</v>
      </c>
      <c r="BU351">
        <f>SUMIFS(BN$5:BN351,$AA$5:$AA351,$AA351)</f>
        <v>0</v>
      </c>
      <c r="BV351">
        <f t="shared" si="238"/>
        <v>18</v>
      </c>
      <c r="BW351">
        <f t="shared" si="239"/>
        <v>32</v>
      </c>
      <c r="BX351">
        <f t="shared" si="240"/>
        <v>18</v>
      </c>
      <c r="BY351">
        <f t="shared" si="241"/>
        <v>30</v>
      </c>
      <c r="BZ351">
        <f t="shared" si="242"/>
        <v>26</v>
      </c>
      <c r="CA351">
        <f t="shared" si="243"/>
        <v>26</v>
      </c>
      <c r="CB351">
        <f t="shared" si="244"/>
        <v>0</v>
      </c>
      <c r="CC351">
        <f t="shared" si="245"/>
        <v>7</v>
      </c>
      <c r="CD351">
        <f t="shared" si="246"/>
        <v>18</v>
      </c>
      <c r="CE351" t="str">
        <f>IFERROR(VLOOKUP($AA351,'Tuyến và nhân viên'!$I:$O,7,0),"")</f>
        <v>Trần Văn Khanh</v>
      </c>
      <c r="CF351">
        <f t="shared" si="247"/>
        <v>2</v>
      </c>
      <c r="CG351">
        <f t="shared" si="248"/>
        <v>1</v>
      </c>
      <c r="CH351">
        <f>COUNTIFS($L351:L351,"x")</f>
        <v>1</v>
      </c>
      <c r="CI351">
        <f>COUNTIFS($L351:M351,"x")</f>
        <v>1</v>
      </c>
      <c r="CJ351">
        <f>COUNTIFS($L351:N351,"x")</f>
        <v>1</v>
      </c>
      <c r="CK351">
        <f>COUNTIFS($L351:O351,"x")</f>
        <v>1</v>
      </c>
      <c r="CL351">
        <f>COUNTIFS($L351:P351,"x")</f>
        <v>1</v>
      </c>
      <c r="CM351">
        <f>COUNTIFS($L351:Q351,"x")</f>
        <v>1</v>
      </c>
      <c r="CN351">
        <f>COUNTIFS($L351:R351,"x")</f>
        <v>1</v>
      </c>
      <c r="CO351" t="str" cm="1">
        <f t="array" ref="CO351">IFERROR(INDEX($CH$4:$CN$4,0,MATCH(1,$CH351:$CN351,0)),"")</f>
        <v>Thứ 2</v>
      </c>
      <c r="CP351" t="str" cm="1">
        <f t="array" ref="CP351">IFERROR(INDEX($CH$4:$CN$4,0,MATCH(2,$CH351:$CN351,0)),"")</f>
        <v/>
      </c>
      <c r="CQ351" t="str">
        <f t="shared" si="249"/>
        <v>Thứ 2</v>
      </c>
      <c r="CR351" t="str">
        <f t="shared" si="214"/>
        <v>F2 - Tuần 1 &amp; 3</v>
      </c>
    </row>
    <row r="352" spans="1:96" x14ac:dyDescent="0.3">
      <c r="A352" s="117" t="s">
        <v>36880</v>
      </c>
      <c r="B352" s="118" t="s">
        <v>33266</v>
      </c>
      <c r="C352" s="118" t="s">
        <v>33267</v>
      </c>
      <c r="D352" s="118" t="s">
        <v>39661</v>
      </c>
      <c r="E352" s="118" t="s">
        <v>39662</v>
      </c>
      <c r="F352" s="118" t="s">
        <v>18812</v>
      </c>
      <c r="G352" s="118" t="s">
        <v>34546</v>
      </c>
      <c r="H352" s="118" t="s">
        <v>34078</v>
      </c>
      <c r="I352" s="118" t="s">
        <v>22</v>
      </c>
      <c r="J352" s="119" t="s">
        <v>39658</v>
      </c>
      <c r="K352" s="119" t="s">
        <v>23</v>
      </c>
      <c r="L352" s="117" t="s">
        <v>23</v>
      </c>
      <c r="M352" s="117" t="s">
        <v>23</v>
      </c>
      <c r="N352" s="117" t="s">
        <v>23</v>
      </c>
      <c r="O352" s="117" t="s">
        <v>24</v>
      </c>
      <c r="P352" s="117" t="s">
        <v>23</v>
      </c>
      <c r="Q352" s="117" t="s">
        <v>23</v>
      </c>
      <c r="R352" s="117" t="s">
        <v>23</v>
      </c>
      <c r="S352" s="117" t="s">
        <v>24</v>
      </c>
      <c r="T352" s="117" t="s">
        <v>24</v>
      </c>
      <c r="U352" s="117" t="s">
        <v>24</v>
      </c>
      <c r="V352" s="117" t="s">
        <v>24</v>
      </c>
      <c r="W352" s="74" t="str">
        <f t="shared" si="215"/>
        <v>x</v>
      </c>
      <c r="X352" s="74" t="str">
        <f t="shared" si="216"/>
        <v>x</v>
      </c>
      <c r="Y352" s="74" t="str">
        <f t="shared" si="217"/>
        <v>x</v>
      </c>
      <c r="Z352" s="74" t="str">
        <f t="shared" si="218"/>
        <v>x</v>
      </c>
      <c r="AA352" t="str">
        <f>VLOOKUP($D352,'Tuyến và nhân viên'!$D:$M,6,0)</f>
        <v>HL00530</v>
      </c>
      <c r="AB352" t="str">
        <f>VLOOKUP($D352,'Tuyến và nhân viên'!$D:$M,7,0)</f>
        <v>Nguyễn Thị Thiên Trang</v>
      </c>
      <c r="AC352" s="16" t="str">
        <f>IFERROR(VLOOKUP($F352,DSKH!$D:$BF,53,0),"")</f>
        <v>F4</v>
      </c>
      <c r="AD352" s="16" t="str">
        <f>IFERROR(VLOOKUP($F352,DSKH!$D:$BF,54,0),"")</f>
        <v>GT</v>
      </c>
      <c r="AE352" s="4">
        <f>SUMIFS('Doanh số khách hàng'!$F:$F,'Doanh số khách hàng'!$A:$A,'Chi tiết tuyến'!$F352)</f>
        <v>1233333.3333333333</v>
      </c>
      <c r="AF352" s="16" t="str">
        <f t="shared" si="210"/>
        <v>F4</v>
      </c>
      <c r="AG352" s="16" t="str">
        <f t="shared" si="211"/>
        <v>F4</v>
      </c>
      <c r="AH352" t="b">
        <f t="shared" si="219"/>
        <v>1</v>
      </c>
      <c r="AI352" t="b">
        <f t="shared" si="220"/>
        <v>1</v>
      </c>
      <c r="AJ352">
        <f>IFERROR(VLOOKUP($AC352,Master!$D:$E,2,0),"")</f>
        <v>4</v>
      </c>
      <c r="AK352">
        <f>VLOOKUP($AF352,Master!$D:$E,2,0)</f>
        <v>4</v>
      </c>
      <c r="AL352" s="4">
        <f t="shared" si="221"/>
        <v>308333.33333333331</v>
      </c>
      <c r="AM352" t="str">
        <f>IFERROR(VLOOKUP($F352,DSKH!$D:$BF,31,0),"")</f>
        <v>Tỉnh Cà Mau</v>
      </c>
      <c r="AN352" t="str">
        <f>IFERROR(VLOOKUP($F352,DSKH!$D:$BF,29,0),"")</f>
        <v>Phường Bạc Liêu</v>
      </c>
      <c r="AO352">
        <f>IFERROR(VLOOKUP($F352,DSKH!$D:$BF,52,0),"")</f>
        <v>1233333.3333333333</v>
      </c>
      <c r="AP352">
        <f>IF(L352="x",1+COUNTIFS(AP$4:AP351,"&gt;0",$AA$4:$AA351,$AA351),0)</f>
        <v>0</v>
      </c>
      <c r="AQ352">
        <f>IF(M352="x",1+COUNTIFS(AQ$4:AQ351,"&gt;0",$AA$4:$AA351,$AA351),0)</f>
        <v>0</v>
      </c>
      <c r="AR352">
        <f>IF(N352="x",1+COUNTIFS(AR$4:AR351,"&gt;0",$AA$4:$AA351,$AA351),0)</f>
        <v>0</v>
      </c>
      <c r="AS352">
        <f>IF(O352="x",1+COUNTIFS(AS$4:AS351,"&gt;0",$AA$4:$AA351,$AA351),0)</f>
        <v>9</v>
      </c>
      <c r="AT352">
        <f>IF(P352="x",1+COUNTIFS(AT$4:AT351,"&gt;0",$AA$4:$AA351,$AA351),0)</f>
        <v>0</v>
      </c>
      <c r="AU352">
        <f>IF(Q352="x",1+COUNTIFS(AU$4:AU351,"&gt;0",$AA$4:$AA351,$AA351),0)</f>
        <v>0</v>
      </c>
      <c r="AV352">
        <f>IF(R352="x",1+COUNTIFS(AV$4:AV351,"&gt;0",$AA$4:$AA351,$AA351),0)</f>
        <v>0</v>
      </c>
      <c r="AW352">
        <f t="shared" si="212"/>
        <v>1</v>
      </c>
      <c r="AX352">
        <f t="shared" si="213"/>
        <v>1</v>
      </c>
      <c r="AY352">
        <f t="shared" si="222"/>
        <v>1</v>
      </c>
      <c r="AZ352">
        <f t="shared" si="223"/>
        <v>1</v>
      </c>
      <c r="BA352" s="4">
        <f t="shared" si="224"/>
        <v>0</v>
      </c>
      <c r="BB352" s="4">
        <f t="shared" si="225"/>
        <v>0</v>
      </c>
      <c r="BC352" s="4">
        <f t="shared" si="226"/>
        <v>0</v>
      </c>
      <c r="BD352" s="4">
        <f t="shared" si="227"/>
        <v>308333.33333333331</v>
      </c>
      <c r="BE352" s="4">
        <f t="shared" si="228"/>
        <v>0</v>
      </c>
      <c r="BF352" s="4">
        <f t="shared" si="229"/>
        <v>0</v>
      </c>
      <c r="BG352" s="4">
        <f t="shared" si="230"/>
        <v>0</v>
      </c>
      <c r="BH352" s="4">
        <f t="shared" si="231"/>
        <v>0</v>
      </c>
      <c r="BI352" s="4">
        <f t="shared" si="232"/>
        <v>0</v>
      </c>
      <c r="BJ352" s="4">
        <f t="shared" si="233"/>
        <v>0</v>
      </c>
      <c r="BK352" s="4">
        <f t="shared" si="234"/>
        <v>0</v>
      </c>
      <c r="BL352" s="4">
        <f t="shared" si="235"/>
        <v>0</v>
      </c>
      <c r="BM352" s="4">
        <f t="shared" si="236"/>
        <v>0</v>
      </c>
      <c r="BN352" s="4">
        <f t="shared" si="237"/>
        <v>0</v>
      </c>
      <c r="BO352">
        <f>SUMIFS(BH$5:BH352,$AA$5:$AA352,$AA352)</f>
        <v>7</v>
      </c>
      <c r="BP352">
        <f>SUMIFS(BI$5:BI352,$AA$5:$AA352,$AA352)</f>
        <v>9</v>
      </c>
      <c r="BQ352">
        <f>SUMIFS(BJ$5:BJ352,$AA$5:$AA352,$AA352)</f>
        <v>7</v>
      </c>
      <c r="BR352">
        <f>SUMIFS(BK$5:BK352,$AA$5:$AA352,$AA352)</f>
        <v>8</v>
      </c>
      <c r="BS352">
        <f>SUMIFS(BL$5:BL352,$AA$5:$AA352,$AA352)</f>
        <v>3</v>
      </c>
      <c r="BT352">
        <f>SUMIFS(BM$5:BM352,$AA$5:$AA352,$AA352)</f>
        <v>3</v>
      </c>
      <c r="BU352">
        <f>SUMIFS(BN$5:BN352,$AA$5:$AA352,$AA352)</f>
        <v>0</v>
      </c>
      <c r="BV352">
        <f t="shared" si="238"/>
        <v>18</v>
      </c>
      <c r="BW352">
        <f t="shared" si="239"/>
        <v>32</v>
      </c>
      <c r="BX352">
        <f t="shared" si="240"/>
        <v>18</v>
      </c>
      <c r="BY352">
        <f t="shared" si="241"/>
        <v>30</v>
      </c>
      <c r="BZ352">
        <f t="shared" si="242"/>
        <v>26</v>
      </c>
      <c r="CA352">
        <f t="shared" si="243"/>
        <v>26</v>
      </c>
      <c r="CB352">
        <f t="shared" si="244"/>
        <v>0</v>
      </c>
      <c r="CC352">
        <f t="shared" si="245"/>
        <v>0</v>
      </c>
      <c r="CD352">
        <f t="shared" si="246"/>
        <v>0</v>
      </c>
      <c r="CE352" t="str">
        <f>IFERROR(VLOOKUP($AA352,'Tuyến và nhân viên'!$I:$O,7,0),"")</f>
        <v>Trần Văn Khanh</v>
      </c>
      <c r="CF352">
        <f t="shared" si="247"/>
        <v>4</v>
      </c>
      <c r="CG352">
        <f t="shared" si="248"/>
        <v>1</v>
      </c>
      <c r="CH352">
        <f>COUNTIFS($L352:L352,"x")</f>
        <v>0</v>
      </c>
      <c r="CI352">
        <f>COUNTIFS($L352:M352,"x")</f>
        <v>0</v>
      </c>
      <c r="CJ352">
        <f>COUNTIFS($L352:N352,"x")</f>
        <v>0</v>
      </c>
      <c r="CK352">
        <f>COUNTIFS($L352:O352,"x")</f>
        <v>1</v>
      </c>
      <c r="CL352">
        <f>COUNTIFS($L352:P352,"x")</f>
        <v>1</v>
      </c>
      <c r="CM352">
        <f>COUNTIFS($L352:Q352,"x")</f>
        <v>1</v>
      </c>
      <c r="CN352">
        <f>COUNTIFS($L352:R352,"x")</f>
        <v>1</v>
      </c>
      <c r="CO352" t="str" cm="1">
        <f t="array" ref="CO352">IFERROR(INDEX($CH$4:$CN$4,0,MATCH(1,$CH352:$CN352,0)),"")</f>
        <v>Thứ 5</v>
      </c>
      <c r="CP352" t="str" cm="1">
        <f t="array" ref="CP352">IFERROR(INDEX($CH$4:$CN$4,0,MATCH(2,$CH352:$CN352,0)),"")</f>
        <v/>
      </c>
      <c r="CQ352" t="str">
        <f t="shared" si="249"/>
        <v>Thứ 5</v>
      </c>
      <c r="CR352" t="str">
        <f t="shared" si="214"/>
        <v>F4 - Tất cả các tuần</v>
      </c>
    </row>
    <row r="353" spans="1:96" x14ac:dyDescent="0.3">
      <c r="A353" s="117" t="s">
        <v>35642</v>
      </c>
      <c r="B353" s="118" t="s">
        <v>33266</v>
      </c>
      <c r="C353" s="118" t="s">
        <v>33267</v>
      </c>
      <c r="D353" s="118" t="s">
        <v>39661</v>
      </c>
      <c r="E353" s="118" t="s">
        <v>39662</v>
      </c>
      <c r="F353" s="118" t="s">
        <v>34553</v>
      </c>
      <c r="G353" s="118" t="s">
        <v>34554</v>
      </c>
      <c r="H353" s="118" t="s">
        <v>34558</v>
      </c>
      <c r="I353" s="118" t="s">
        <v>22</v>
      </c>
      <c r="J353" s="119" t="s">
        <v>39658</v>
      </c>
      <c r="K353" s="119" t="s">
        <v>23</v>
      </c>
      <c r="L353" s="117" t="s">
        <v>23</v>
      </c>
      <c r="M353" s="117" t="s">
        <v>23</v>
      </c>
      <c r="N353" s="117" t="s">
        <v>23</v>
      </c>
      <c r="O353" s="117" t="s">
        <v>24</v>
      </c>
      <c r="P353" s="117" t="s">
        <v>23</v>
      </c>
      <c r="Q353" s="117" t="s">
        <v>23</v>
      </c>
      <c r="R353" s="117" t="s">
        <v>23</v>
      </c>
      <c r="S353" s="117" t="s">
        <v>24</v>
      </c>
      <c r="T353" s="117" t="s">
        <v>24</v>
      </c>
      <c r="U353" s="117" t="s">
        <v>24</v>
      </c>
      <c r="V353" s="117" t="s">
        <v>24</v>
      </c>
      <c r="W353" s="74" t="str">
        <f t="shared" si="215"/>
        <v>x</v>
      </c>
      <c r="X353" s="74" t="str">
        <f t="shared" si="216"/>
        <v/>
      </c>
      <c r="Y353" s="74" t="str">
        <f t="shared" si="217"/>
        <v>x</v>
      </c>
      <c r="Z353" s="74" t="str">
        <f t="shared" si="218"/>
        <v/>
      </c>
      <c r="AA353" t="str">
        <f>VLOOKUP($D353,'Tuyến và nhân viên'!$D:$M,6,0)</f>
        <v>HL00530</v>
      </c>
      <c r="AB353" t="str">
        <f>VLOOKUP($D353,'Tuyến và nhân viên'!$D:$M,7,0)</f>
        <v>Nguyễn Thị Thiên Trang</v>
      </c>
      <c r="AC353" s="16" t="str">
        <f>IFERROR(VLOOKUP($F353,DSKH!$D:$BF,53,0),"")</f>
        <v>F2</v>
      </c>
      <c r="AD353" s="16" t="str">
        <f>IFERROR(VLOOKUP($F353,DSKH!$D:$BF,54,0),"")</f>
        <v>GT</v>
      </c>
      <c r="AE353" s="4">
        <f>SUMIFS('Doanh số khách hàng'!$F:$F,'Doanh số khách hàng'!$A:$A,'Chi tiết tuyến'!$F353)</f>
        <v>0</v>
      </c>
      <c r="AF353" s="16" t="str">
        <f t="shared" si="210"/>
        <v>F4</v>
      </c>
      <c r="AG353" s="16" t="str">
        <f t="shared" si="211"/>
        <v>F2</v>
      </c>
      <c r="AH353" t="b">
        <f t="shared" si="219"/>
        <v>0</v>
      </c>
      <c r="AI353" t="b">
        <f t="shared" si="220"/>
        <v>1</v>
      </c>
      <c r="AJ353">
        <f>IFERROR(VLOOKUP($AC353,Master!$D:$E,2,0),"")</f>
        <v>2</v>
      </c>
      <c r="AK353">
        <f>VLOOKUP($AF353,Master!$D:$E,2,0)</f>
        <v>4</v>
      </c>
      <c r="AL353" s="4">
        <f t="shared" si="221"/>
        <v>0</v>
      </c>
      <c r="AM353" t="str">
        <f>IFERROR(VLOOKUP($F353,DSKH!$D:$BF,31,0),"")</f>
        <v>Tỉnh Cà Mau</v>
      </c>
      <c r="AN353" t="str">
        <f>IFERROR(VLOOKUP($F353,DSKH!$D:$BF,29,0),"")</f>
        <v>Xã Vĩnh Phước</v>
      </c>
      <c r="AO353">
        <f>IFERROR(VLOOKUP($F353,DSKH!$D:$BF,52,0),"")</f>
        <v>0</v>
      </c>
      <c r="AP353">
        <f>IF(L353="x",1+COUNTIFS(AP$4:AP352,"&gt;0",$AA$4:$AA352,$AA352),0)</f>
        <v>0</v>
      </c>
      <c r="AQ353">
        <f>IF(M353="x",1+COUNTIFS(AQ$4:AQ352,"&gt;0",$AA$4:$AA352,$AA352),0)</f>
        <v>0</v>
      </c>
      <c r="AR353">
        <f>IF(N353="x",1+COUNTIFS(AR$4:AR352,"&gt;0",$AA$4:$AA352,$AA352),0)</f>
        <v>0</v>
      </c>
      <c r="AS353">
        <f>IF(O353="x",1+COUNTIFS(AS$4:AS352,"&gt;0",$AA$4:$AA352,$AA352),0)</f>
        <v>10</v>
      </c>
      <c r="AT353">
        <f>IF(P353="x",1+COUNTIFS(AT$4:AT352,"&gt;0",$AA$4:$AA352,$AA352),0)</f>
        <v>0</v>
      </c>
      <c r="AU353">
        <f>IF(Q353="x",1+COUNTIFS(AU$4:AU352,"&gt;0",$AA$4:$AA352,$AA352),0)</f>
        <v>0</v>
      </c>
      <c r="AV353">
        <f>IF(R353="x",1+COUNTIFS(AV$4:AV352,"&gt;0",$AA$4:$AA352,$AA352),0)</f>
        <v>0</v>
      </c>
      <c r="AW353">
        <f t="shared" si="212"/>
        <v>1</v>
      </c>
      <c r="AX353">
        <f t="shared" si="213"/>
        <v>0</v>
      </c>
      <c r="AY353">
        <f t="shared" si="222"/>
        <v>1</v>
      </c>
      <c r="AZ353">
        <f t="shared" si="223"/>
        <v>0</v>
      </c>
      <c r="BA353" s="4">
        <f t="shared" si="224"/>
        <v>0</v>
      </c>
      <c r="BB353" s="4">
        <f t="shared" si="225"/>
        <v>0</v>
      </c>
      <c r="BC353" s="4">
        <f t="shared" si="226"/>
        <v>0</v>
      </c>
      <c r="BD353" s="4">
        <f t="shared" si="227"/>
        <v>0</v>
      </c>
      <c r="BE353" s="4">
        <f t="shared" si="228"/>
        <v>0</v>
      </c>
      <c r="BF353" s="4">
        <f t="shared" si="229"/>
        <v>0</v>
      </c>
      <c r="BG353" s="4">
        <f t="shared" si="230"/>
        <v>0</v>
      </c>
      <c r="BH353" s="4">
        <f t="shared" si="231"/>
        <v>0</v>
      </c>
      <c r="BI353" s="4">
        <f t="shared" si="232"/>
        <v>0</v>
      </c>
      <c r="BJ353" s="4">
        <f t="shared" si="233"/>
        <v>0</v>
      </c>
      <c r="BK353" s="4">
        <f t="shared" si="234"/>
        <v>1</v>
      </c>
      <c r="BL353" s="4">
        <f t="shared" si="235"/>
        <v>0</v>
      </c>
      <c r="BM353" s="4">
        <f t="shared" si="236"/>
        <v>0</v>
      </c>
      <c r="BN353" s="4">
        <f t="shared" si="237"/>
        <v>0</v>
      </c>
      <c r="BO353">
        <f>SUMIFS(BH$5:BH353,$AA$5:$AA353,$AA353)</f>
        <v>7</v>
      </c>
      <c r="BP353">
        <f>SUMIFS(BI$5:BI353,$AA$5:$AA353,$AA353)</f>
        <v>9</v>
      </c>
      <c r="BQ353">
        <f>SUMIFS(BJ$5:BJ353,$AA$5:$AA353,$AA353)</f>
        <v>7</v>
      </c>
      <c r="BR353">
        <f>SUMIFS(BK$5:BK353,$AA$5:$AA353,$AA353)</f>
        <v>9</v>
      </c>
      <c r="BS353">
        <f>SUMIFS(BL$5:BL353,$AA$5:$AA353,$AA353)</f>
        <v>3</v>
      </c>
      <c r="BT353">
        <f>SUMIFS(BM$5:BM353,$AA$5:$AA353,$AA353)</f>
        <v>3</v>
      </c>
      <c r="BU353">
        <f>SUMIFS(BN$5:BN353,$AA$5:$AA353,$AA353)</f>
        <v>0</v>
      </c>
      <c r="BV353">
        <f t="shared" si="238"/>
        <v>18</v>
      </c>
      <c r="BW353">
        <f t="shared" si="239"/>
        <v>32</v>
      </c>
      <c r="BX353">
        <f t="shared" si="240"/>
        <v>18</v>
      </c>
      <c r="BY353">
        <f t="shared" si="241"/>
        <v>30</v>
      </c>
      <c r="BZ353">
        <f t="shared" si="242"/>
        <v>26</v>
      </c>
      <c r="CA353">
        <f t="shared" si="243"/>
        <v>26</v>
      </c>
      <c r="CB353">
        <f t="shared" si="244"/>
        <v>0</v>
      </c>
      <c r="CC353">
        <f t="shared" si="245"/>
        <v>9</v>
      </c>
      <c r="CD353">
        <f t="shared" si="246"/>
        <v>30</v>
      </c>
      <c r="CE353" t="str">
        <f>IFERROR(VLOOKUP($AA353,'Tuyến và nhân viên'!$I:$O,7,0),"")</f>
        <v>Trần Văn Khanh</v>
      </c>
      <c r="CF353">
        <f t="shared" si="247"/>
        <v>2</v>
      </c>
      <c r="CG353">
        <f t="shared" si="248"/>
        <v>1</v>
      </c>
      <c r="CH353">
        <f>COUNTIFS($L353:L353,"x")</f>
        <v>0</v>
      </c>
      <c r="CI353">
        <f>COUNTIFS($L353:M353,"x")</f>
        <v>0</v>
      </c>
      <c r="CJ353">
        <f>COUNTIFS($L353:N353,"x")</f>
        <v>0</v>
      </c>
      <c r="CK353">
        <f>COUNTIFS($L353:O353,"x")</f>
        <v>1</v>
      </c>
      <c r="CL353">
        <f>COUNTIFS($L353:P353,"x")</f>
        <v>1</v>
      </c>
      <c r="CM353">
        <f>COUNTIFS($L353:Q353,"x")</f>
        <v>1</v>
      </c>
      <c r="CN353">
        <f>COUNTIFS($L353:R353,"x")</f>
        <v>1</v>
      </c>
      <c r="CO353" t="str" cm="1">
        <f t="array" ref="CO353">IFERROR(INDEX($CH$4:$CN$4,0,MATCH(1,$CH353:$CN353,0)),"")</f>
        <v>Thứ 5</v>
      </c>
      <c r="CP353" t="str" cm="1">
        <f t="array" ref="CP353">IFERROR(INDEX($CH$4:$CN$4,0,MATCH(2,$CH353:$CN353,0)),"")</f>
        <v/>
      </c>
      <c r="CQ353" t="str">
        <f t="shared" si="249"/>
        <v>Thứ 5</v>
      </c>
      <c r="CR353" t="str">
        <f t="shared" si="214"/>
        <v>F2 - Tuần 1 &amp; 3</v>
      </c>
    </row>
    <row r="354" spans="1:96" x14ac:dyDescent="0.3">
      <c r="A354" s="117" t="s">
        <v>36896</v>
      </c>
      <c r="B354" s="118" t="s">
        <v>33266</v>
      </c>
      <c r="C354" s="118" t="s">
        <v>33267</v>
      </c>
      <c r="D354" s="118" t="s">
        <v>39661</v>
      </c>
      <c r="E354" s="118" t="s">
        <v>39662</v>
      </c>
      <c r="F354" s="118" t="s">
        <v>34575</v>
      </c>
      <c r="G354" s="118" t="s">
        <v>34576</v>
      </c>
      <c r="H354" s="118" t="s">
        <v>34579</v>
      </c>
      <c r="I354" s="118" t="s">
        <v>22</v>
      </c>
      <c r="J354" s="119" t="s">
        <v>39658</v>
      </c>
      <c r="K354" s="119" t="s">
        <v>23</v>
      </c>
      <c r="L354" s="117" t="s">
        <v>23</v>
      </c>
      <c r="M354" s="117" t="s">
        <v>24</v>
      </c>
      <c r="N354" s="117" t="s">
        <v>23</v>
      </c>
      <c r="O354" s="117" t="s">
        <v>23</v>
      </c>
      <c r="P354" s="117" t="s">
        <v>23</v>
      </c>
      <c r="Q354" s="117" t="s">
        <v>23</v>
      </c>
      <c r="R354" s="117" t="s">
        <v>23</v>
      </c>
      <c r="S354" s="117" t="s">
        <v>24</v>
      </c>
      <c r="T354" s="117" t="s">
        <v>24</v>
      </c>
      <c r="U354" s="117" t="s">
        <v>24</v>
      </c>
      <c r="V354" s="117" t="s">
        <v>24</v>
      </c>
      <c r="W354" s="74" t="str">
        <f t="shared" si="215"/>
        <v>x</v>
      </c>
      <c r="X354" s="74" t="str">
        <f t="shared" si="216"/>
        <v/>
      </c>
      <c r="Y354" s="74" t="str">
        <f t="shared" si="217"/>
        <v>x</v>
      </c>
      <c r="Z354" s="74" t="str">
        <f t="shared" si="218"/>
        <v/>
      </c>
      <c r="AA354" t="str">
        <f>VLOOKUP($D354,'Tuyến và nhân viên'!$D:$M,6,0)</f>
        <v>HL00530</v>
      </c>
      <c r="AB354" t="str">
        <f>VLOOKUP($D354,'Tuyến và nhân viên'!$D:$M,7,0)</f>
        <v>Nguyễn Thị Thiên Trang</v>
      </c>
      <c r="AC354" s="16" t="str">
        <f>IFERROR(VLOOKUP($F354,DSKH!$D:$BF,53,0),"")</f>
        <v>F2</v>
      </c>
      <c r="AD354" s="16" t="str">
        <f>IFERROR(VLOOKUP($F354,DSKH!$D:$BF,54,0),"")</f>
        <v>GT</v>
      </c>
      <c r="AE354" s="4">
        <f>SUMIFS('Doanh số khách hàng'!$F:$F,'Doanh số khách hàng'!$A:$A,'Chi tiết tuyến'!$F354)</f>
        <v>0</v>
      </c>
      <c r="AF354" s="16" t="str">
        <f t="shared" si="210"/>
        <v>F4</v>
      </c>
      <c r="AG354" s="16" t="str">
        <f t="shared" si="211"/>
        <v>F2</v>
      </c>
      <c r="AH354" t="b">
        <f t="shared" si="219"/>
        <v>0</v>
      </c>
      <c r="AI354" t="b">
        <f t="shared" si="220"/>
        <v>1</v>
      </c>
      <c r="AJ354">
        <f>IFERROR(VLOOKUP($AC354,Master!$D:$E,2,0),"")</f>
        <v>2</v>
      </c>
      <c r="AK354">
        <f>VLOOKUP($AF354,Master!$D:$E,2,0)</f>
        <v>4</v>
      </c>
      <c r="AL354" s="4">
        <f t="shared" si="221"/>
        <v>0</v>
      </c>
      <c r="AM354" t="str">
        <f>IFERROR(VLOOKUP($F354,DSKH!$D:$BF,31,0),"")</f>
        <v>Tỉnh Cà Mau</v>
      </c>
      <c r="AN354" t="str">
        <f>IFERROR(VLOOKUP($F354,DSKH!$D:$BF,29,0),"")</f>
        <v>Phường Giá Rai</v>
      </c>
      <c r="AO354">
        <f>IFERROR(VLOOKUP($F354,DSKH!$D:$BF,52,0),"")</f>
        <v>0</v>
      </c>
      <c r="AP354">
        <f>IF(L354="x",1+COUNTIFS(AP$4:AP353,"&gt;0",$AA$4:$AA353,$AA353),0)</f>
        <v>0</v>
      </c>
      <c r="AQ354">
        <f>IF(M354="x",1+COUNTIFS(AQ$4:AQ353,"&gt;0",$AA$4:$AA353,$AA353),0)</f>
        <v>11</v>
      </c>
      <c r="AR354">
        <f>IF(N354="x",1+COUNTIFS(AR$4:AR353,"&gt;0",$AA$4:$AA353,$AA353),0)</f>
        <v>0</v>
      </c>
      <c r="AS354">
        <f>IF(O354="x",1+COUNTIFS(AS$4:AS353,"&gt;0",$AA$4:$AA353,$AA353),0)</f>
        <v>0</v>
      </c>
      <c r="AT354">
        <f>IF(P354="x",1+COUNTIFS(AT$4:AT353,"&gt;0",$AA$4:$AA353,$AA353),0)</f>
        <v>0</v>
      </c>
      <c r="AU354">
        <f>IF(Q354="x",1+COUNTIFS(AU$4:AU353,"&gt;0",$AA$4:$AA353,$AA353),0)</f>
        <v>0</v>
      </c>
      <c r="AV354">
        <f>IF(R354="x",1+COUNTIFS(AV$4:AV353,"&gt;0",$AA$4:$AA353,$AA353),0)</f>
        <v>0</v>
      </c>
      <c r="AW354">
        <f t="shared" si="212"/>
        <v>1</v>
      </c>
      <c r="AX354">
        <f t="shared" si="213"/>
        <v>0</v>
      </c>
      <c r="AY354">
        <f t="shared" si="222"/>
        <v>1</v>
      </c>
      <c r="AZ354">
        <f t="shared" si="223"/>
        <v>0</v>
      </c>
      <c r="BA354" s="4">
        <f t="shared" si="224"/>
        <v>0</v>
      </c>
      <c r="BB354" s="4">
        <f t="shared" si="225"/>
        <v>0</v>
      </c>
      <c r="BC354" s="4">
        <f t="shared" si="226"/>
        <v>0</v>
      </c>
      <c r="BD354" s="4">
        <f t="shared" si="227"/>
        <v>0</v>
      </c>
      <c r="BE354" s="4">
        <f t="shared" si="228"/>
        <v>0</v>
      </c>
      <c r="BF354" s="4">
        <f t="shared" si="229"/>
        <v>0</v>
      </c>
      <c r="BG354" s="4">
        <f t="shared" si="230"/>
        <v>0</v>
      </c>
      <c r="BH354" s="4">
        <f t="shared" si="231"/>
        <v>0</v>
      </c>
      <c r="BI354" s="4">
        <f t="shared" si="232"/>
        <v>1</v>
      </c>
      <c r="BJ354" s="4">
        <f t="shared" si="233"/>
        <v>0</v>
      </c>
      <c r="BK354" s="4">
        <f t="shared" si="234"/>
        <v>0</v>
      </c>
      <c r="BL354" s="4">
        <f t="shared" si="235"/>
        <v>0</v>
      </c>
      <c r="BM354" s="4">
        <f t="shared" si="236"/>
        <v>0</v>
      </c>
      <c r="BN354" s="4">
        <f t="shared" si="237"/>
        <v>0</v>
      </c>
      <c r="BO354">
        <f>SUMIFS(BH$5:BH354,$AA$5:$AA354,$AA354)</f>
        <v>7</v>
      </c>
      <c r="BP354">
        <f>SUMIFS(BI$5:BI354,$AA$5:$AA354,$AA354)</f>
        <v>10</v>
      </c>
      <c r="BQ354">
        <f>SUMIFS(BJ$5:BJ354,$AA$5:$AA354,$AA354)</f>
        <v>7</v>
      </c>
      <c r="BR354">
        <f>SUMIFS(BK$5:BK354,$AA$5:$AA354,$AA354)</f>
        <v>9</v>
      </c>
      <c r="BS354">
        <f>SUMIFS(BL$5:BL354,$AA$5:$AA354,$AA354)</f>
        <v>3</v>
      </c>
      <c r="BT354">
        <f>SUMIFS(BM$5:BM354,$AA$5:$AA354,$AA354)</f>
        <v>3</v>
      </c>
      <c r="BU354">
        <f>SUMIFS(BN$5:BN354,$AA$5:$AA354,$AA354)</f>
        <v>0</v>
      </c>
      <c r="BV354">
        <f t="shared" si="238"/>
        <v>18</v>
      </c>
      <c r="BW354">
        <f t="shared" si="239"/>
        <v>32</v>
      </c>
      <c r="BX354">
        <f t="shared" si="240"/>
        <v>18</v>
      </c>
      <c r="BY354">
        <f t="shared" si="241"/>
        <v>30</v>
      </c>
      <c r="BZ354">
        <f t="shared" si="242"/>
        <v>26</v>
      </c>
      <c r="CA354">
        <f t="shared" si="243"/>
        <v>26</v>
      </c>
      <c r="CB354">
        <f t="shared" si="244"/>
        <v>0</v>
      </c>
      <c r="CC354">
        <f t="shared" si="245"/>
        <v>10</v>
      </c>
      <c r="CD354">
        <f t="shared" si="246"/>
        <v>32</v>
      </c>
      <c r="CE354" t="str">
        <f>IFERROR(VLOOKUP($AA354,'Tuyến và nhân viên'!$I:$O,7,0),"")</f>
        <v>Trần Văn Khanh</v>
      </c>
      <c r="CF354">
        <f t="shared" si="247"/>
        <v>2</v>
      </c>
      <c r="CG354">
        <f t="shared" si="248"/>
        <v>1</v>
      </c>
      <c r="CH354">
        <f>COUNTIFS($L354:L354,"x")</f>
        <v>0</v>
      </c>
      <c r="CI354">
        <f>COUNTIFS($L354:M354,"x")</f>
        <v>1</v>
      </c>
      <c r="CJ354">
        <f>COUNTIFS($L354:N354,"x")</f>
        <v>1</v>
      </c>
      <c r="CK354">
        <f>COUNTIFS($L354:O354,"x")</f>
        <v>1</v>
      </c>
      <c r="CL354">
        <f>COUNTIFS($L354:P354,"x")</f>
        <v>1</v>
      </c>
      <c r="CM354">
        <f>COUNTIFS($L354:Q354,"x")</f>
        <v>1</v>
      </c>
      <c r="CN354">
        <f>COUNTIFS($L354:R354,"x")</f>
        <v>1</v>
      </c>
      <c r="CO354" t="str" cm="1">
        <f t="array" ref="CO354">IFERROR(INDEX($CH$4:$CN$4,0,MATCH(1,$CH354:$CN354,0)),"")</f>
        <v>Thứ 3</v>
      </c>
      <c r="CP354" t="str" cm="1">
        <f t="array" ref="CP354">IFERROR(INDEX($CH$4:$CN$4,0,MATCH(2,$CH354:$CN354,0)),"")</f>
        <v/>
      </c>
      <c r="CQ354" t="str">
        <f t="shared" si="249"/>
        <v>Thứ 3</v>
      </c>
      <c r="CR354" t="str">
        <f t="shared" si="214"/>
        <v>F2 - Tuần 1 &amp; 3</v>
      </c>
    </row>
    <row r="355" spans="1:96" x14ac:dyDescent="0.3">
      <c r="A355" s="117" t="s">
        <v>36907</v>
      </c>
      <c r="B355" s="118" t="s">
        <v>33266</v>
      </c>
      <c r="C355" s="118" t="s">
        <v>33267</v>
      </c>
      <c r="D355" s="118" t="s">
        <v>39661</v>
      </c>
      <c r="E355" s="118" t="s">
        <v>39662</v>
      </c>
      <c r="F355" s="118" t="s">
        <v>34583</v>
      </c>
      <c r="G355" s="118" t="s">
        <v>34584</v>
      </c>
      <c r="H355" s="118" t="s">
        <v>34590</v>
      </c>
      <c r="I355" s="118" t="s">
        <v>22</v>
      </c>
      <c r="J355" s="119" t="s">
        <v>39658</v>
      </c>
      <c r="K355" s="119" t="s">
        <v>23</v>
      </c>
      <c r="L355" s="117" t="s">
        <v>23</v>
      </c>
      <c r="M355" s="117" t="s">
        <v>23</v>
      </c>
      <c r="N355" s="117" t="s">
        <v>23</v>
      </c>
      <c r="O355" s="117" t="s">
        <v>23</v>
      </c>
      <c r="P355" s="117" t="s">
        <v>24</v>
      </c>
      <c r="Q355" s="117" t="s">
        <v>23</v>
      </c>
      <c r="R355" s="117" t="s">
        <v>23</v>
      </c>
      <c r="S355" s="117" t="s">
        <v>24</v>
      </c>
      <c r="T355" s="117" t="s">
        <v>24</v>
      </c>
      <c r="U355" s="117" t="s">
        <v>24</v>
      </c>
      <c r="V355" s="117" t="s">
        <v>24</v>
      </c>
      <c r="W355" s="74" t="str">
        <f t="shared" si="215"/>
        <v>x</v>
      </c>
      <c r="X355" s="74" t="str">
        <f t="shared" si="216"/>
        <v/>
      </c>
      <c r="Y355" s="74" t="str">
        <f t="shared" si="217"/>
        <v>x</v>
      </c>
      <c r="Z355" s="74" t="str">
        <f t="shared" si="218"/>
        <v/>
      </c>
      <c r="AA355" t="str">
        <f>VLOOKUP($D355,'Tuyến và nhân viên'!$D:$M,6,0)</f>
        <v>HL00530</v>
      </c>
      <c r="AB355" t="str">
        <f>VLOOKUP($D355,'Tuyến và nhân viên'!$D:$M,7,0)</f>
        <v>Nguyễn Thị Thiên Trang</v>
      </c>
      <c r="AC355" s="16" t="str">
        <f>IFERROR(VLOOKUP($F355,DSKH!$D:$BF,53,0),"")</f>
        <v>F2</v>
      </c>
      <c r="AD355" s="16" t="str">
        <f>IFERROR(VLOOKUP($F355,DSKH!$D:$BF,54,0),"")</f>
        <v>GT</v>
      </c>
      <c r="AE355" s="4">
        <f>SUMIFS('Doanh số khách hàng'!$F:$F,'Doanh số khách hàng'!$A:$A,'Chi tiết tuyến'!$F355)</f>
        <v>0</v>
      </c>
      <c r="AF355" s="16" t="str">
        <f t="shared" si="210"/>
        <v>F4</v>
      </c>
      <c r="AG355" s="16" t="str">
        <f t="shared" si="211"/>
        <v>F2</v>
      </c>
      <c r="AH355" t="b">
        <f t="shared" si="219"/>
        <v>0</v>
      </c>
      <c r="AI355" t="b">
        <f t="shared" si="220"/>
        <v>1</v>
      </c>
      <c r="AJ355">
        <f>IFERROR(VLOOKUP($AC355,Master!$D:$E,2,0),"")</f>
        <v>2</v>
      </c>
      <c r="AK355">
        <f>VLOOKUP($AF355,Master!$D:$E,2,0)</f>
        <v>4</v>
      </c>
      <c r="AL355" s="4">
        <f t="shared" si="221"/>
        <v>0</v>
      </c>
      <c r="AM355" t="str">
        <f>IFERROR(VLOOKUP($F355,DSKH!$D:$BF,31,0),"")</f>
        <v>Tỉnh Cà Mau</v>
      </c>
      <c r="AN355" t="str">
        <f>IFERROR(VLOOKUP($F355,DSKH!$D:$BF,29,0),"")</f>
        <v>Xã Châu Thới</v>
      </c>
      <c r="AO355">
        <f>IFERROR(VLOOKUP($F355,DSKH!$D:$BF,52,0),"")</f>
        <v>0</v>
      </c>
      <c r="AP355">
        <f>IF(L355="x",1+COUNTIFS(AP$4:AP354,"&gt;0",$AA$4:$AA354,$AA354),0)</f>
        <v>0</v>
      </c>
      <c r="AQ355">
        <f>IF(M355="x",1+COUNTIFS(AQ$4:AQ354,"&gt;0",$AA$4:$AA354,$AA354),0)</f>
        <v>0</v>
      </c>
      <c r="AR355">
        <f>IF(N355="x",1+COUNTIFS(AR$4:AR354,"&gt;0",$AA$4:$AA354,$AA354),0)</f>
        <v>0</v>
      </c>
      <c r="AS355">
        <f>IF(O355="x",1+COUNTIFS(AS$4:AS354,"&gt;0",$AA$4:$AA354,$AA354),0)</f>
        <v>0</v>
      </c>
      <c r="AT355">
        <f>IF(P355="x",1+COUNTIFS(AT$4:AT354,"&gt;0",$AA$4:$AA354,$AA354),0)</f>
        <v>4</v>
      </c>
      <c r="AU355">
        <f>IF(Q355="x",1+COUNTIFS(AU$4:AU354,"&gt;0",$AA$4:$AA354,$AA354),0)</f>
        <v>0</v>
      </c>
      <c r="AV355">
        <f>IF(R355="x",1+COUNTIFS(AV$4:AV354,"&gt;0",$AA$4:$AA354,$AA354),0)</f>
        <v>0</v>
      </c>
      <c r="AW355">
        <f t="shared" si="212"/>
        <v>1</v>
      </c>
      <c r="AX355">
        <f t="shared" si="213"/>
        <v>0</v>
      </c>
      <c r="AY355">
        <f t="shared" si="222"/>
        <v>1</v>
      </c>
      <c r="AZ355">
        <f t="shared" si="223"/>
        <v>0</v>
      </c>
      <c r="BA355" s="4">
        <f t="shared" si="224"/>
        <v>0</v>
      </c>
      <c r="BB355" s="4">
        <f t="shared" si="225"/>
        <v>0</v>
      </c>
      <c r="BC355" s="4">
        <f t="shared" si="226"/>
        <v>0</v>
      </c>
      <c r="BD355" s="4">
        <f t="shared" si="227"/>
        <v>0</v>
      </c>
      <c r="BE355" s="4">
        <f t="shared" si="228"/>
        <v>0</v>
      </c>
      <c r="BF355" s="4">
        <f t="shared" si="229"/>
        <v>0</v>
      </c>
      <c r="BG355" s="4">
        <f t="shared" si="230"/>
        <v>0</v>
      </c>
      <c r="BH355" s="4">
        <f t="shared" si="231"/>
        <v>0</v>
      </c>
      <c r="BI355" s="4">
        <f t="shared" si="232"/>
        <v>0</v>
      </c>
      <c r="BJ355" s="4">
        <f t="shared" si="233"/>
        <v>0</v>
      </c>
      <c r="BK355" s="4">
        <f t="shared" si="234"/>
        <v>0</v>
      </c>
      <c r="BL355" s="4">
        <f t="shared" si="235"/>
        <v>1</v>
      </c>
      <c r="BM355" s="4">
        <f t="shared" si="236"/>
        <v>0</v>
      </c>
      <c r="BN355" s="4">
        <f t="shared" si="237"/>
        <v>0</v>
      </c>
      <c r="BO355">
        <f>SUMIFS(BH$5:BH355,$AA$5:$AA355,$AA355)</f>
        <v>7</v>
      </c>
      <c r="BP355">
        <f>SUMIFS(BI$5:BI355,$AA$5:$AA355,$AA355)</f>
        <v>10</v>
      </c>
      <c r="BQ355">
        <f>SUMIFS(BJ$5:BJ355,$AA$5:$AA355,$AA355)</f>
        <v>7</v>
      </c>
      <c r="BR355">
        <f>SUMIFS(BK$5:BK355,$AA$5:$AA355,$AA355)</f>
        <v>9</v>
      </c>
      <c r="BS355">
        <f>SUMIFS(BL$5:BL355,$AA$5:$AA355,$AA355)</f>
        <v>4</v>
      </c>
      <c r="BT355">
        <f>SUMIFS(BM$5:BM355,$AA$5:$AA355,$AA355)</f>
        <v>3</v>
      </c>
      <c r="BU355">
        <f>SUMIFS(BN$5:BN355,$AA$5:$AA355,$AA355)</f>
        <v>0</v>
      </c>
      <c r="BV355">
        <f t="shared" si="238"/>
        <v>18</v>
      </c>
      <c r="BW355">
        <f t="shared" si="239"/>
        <v>32</v>
      </c>
      <c r="BX355">
        <f t="shared" si="240"/>
        <v>18</v>
      </c>
      <c r="BY355">
        <f t="shared" si="241"/>
        <v>30</v>
      </c>
      <c r="BZ355">
        <f t="shared" si="242"/>
        <v>26</v>
      </c>
      <c r="CA355">
        <f t="shared" si="243"/>
        <v>26</v>
      </c>
      <c r="CB355">
        <f t="shared" si="244"/>
        <v>0</v>
      </c>
      <c r="CC355">
        <f t="shared" si="245"/>
        <v>4</v>
      </c>
      <c r="CD355">
        <f t="shared" si="246"/>
        <v>26</v>
      </c>
      <c r="CE355" t="str">
        <f>IFERROR(VLOOKUP($AA355,'Tuyến và nhân viên'!$I:$O,7,0),"")</f>
        <v>Trần Văn Khanh</v>
      </c>
      <c r="CF355">
        <f t="shared" si="247"/>
        <v>2</v>
      </c>
      <c r="CG355">
        <f t="shared" si="248"/>
        <v>1</v>
      </c>
      <c r="CH355">
        <f>COUNTIFS($L355:L355,"x")</f>
        <v>0</v>
      </c>
      <c r="CI355">
        <f>COUNTIFS($L355:M355,"x")</f>
        <v>0</v>
      </c>
      <c r="CJ355">
        <f>COUNTIFS($L355:N355,"x")</f>
        <v>0</v>
      </c>
      <c r="CK355">
        <f>COUNTIFS($L355:O355,"x")</f>
        <v>0</v>
      </c>
      <c r="CL355">
        <f>COUNTIFS($L355:P355,"x")</f>
        <v>1</v>
      </c>
      <c r="CM355">
        <f>COUNTIFS($L355:Q355,"x")</f>
        <v>1</v>
      </c>
      <c r="CN355">
        <f>COUNTIFS($L355:R355,"x")</f>
        <v>1</v>
      </c>
      <c r="CO355" t="str" cm="1">
        <f t="array" ref="CO355">IFERROR(INDEX($CH$4:$CN$4,0,MATCH(1,$CH355:$CN355,0)),"")</f>
        <v>Thứ 6</v>
      </c>
      <c r="CP355" t="str" cm="1">
        <f t="array" ref="CP355">IFERROR(INDEX($CH$4:$CN$4,0,MATCH(2,$CH355:$CN355,0)),"")</f>
        <v/>
      </c>
      <c r="CQ355" t="str">
        <f t="shared" si="249"/>
        <v>Thứ 6</v>
      </c>
      <c r="CR355" t="str">
        <f t="shared" si="214"/>
        <v>F2 - Tuần 1 &amp; 3</v>
      </c>
    </row>
    <row r="356" spans="1:96" x14ac:dyDescent="0.3">
      <c r="A356" s="117" t="s">
        <v>36919</v>
      </c>
      <c r="B356" s="118" t="s">
        <v>33266</v>
      </c>
      <c r="C356" s="118" t="s">
        <v>33267</v>
      </c>
      <c r="D356" s="118" t="s">
        <v>39661</v>
      </c>
      <c r="E356" s="118" t="s">
        <v>39662</v>
      </c>
      <c r="F356" s="118" t="s">
        <v>33149</v>
      </c>
      <c r="G356" s="118" t="s">
        <v>34641</v>
      </c>
      <c r="H356" s="118" t="s">
        <v>34646</v>
      </c>
      <c r="I356" s="118" t="s">
        <v>22</v>
      </c>
      <c r="J356" s="119" t="s">
        <v>39658</v>
      </c>
      <c r="K356" s="119" t="s">
        <v>23</v>
      </c>
      <c r="L356" s="117" t="s">
        <v>23</v>
      </c>
      <c r="M356" s="117" t="s">
        <v>23</v>
      </c>
      <c r="N356" s="117" t="s">
        <v>23</v>
      </c>
      <c r="O356" s="117" t="s">
        <v>24</v>
      </c>
      <c r="P356" s="117" t="s">
        <v>23</v>
      </c>
      <c r="Q356" s="117" t="s">
        <v>23</v>
      </c>
      <c r="R356" s="117" t="s">
        <v>23</v>
      </c>
      <c r="S356" s="117" t="s">
        <v>24</v>
      </c>
      <c r="T356" s="117" t="s">
        <v>24</v>
      </c>
      <c r="U356" s="117" t="s">
        <v>24</v>
      </c>
      <c r="V356" s="117" t="s">
        <v>24</v>
      </c>
      <c r="W356" s="74" t="str">
        <f t="shared" si="215"/>
        <v>x</v>
      </c>
      <c r="X356" s="74" t="str">
        <f t="shared" si="216"/>
        <v/>
      </c>
      <c r="Y356" s="74" t="str">
        <f t="shared" si="217"/>
        <v>x</v>
      </c>
      <c r="Z356" s="74" t="str">
        <f t="shared" si="218"/>
        <v/>
      </c>
      <c r="AA356" t="str">
        <f>VLOOKUP($D356,'Tuyến và nhân viên'!$D:$M,6,0)</f>
        <v>HL00530</v>
      </c>
      <c r="AB356" t="str">
        <f>VLOOKUP($D356,'Tuyến và nhân viên'!$D:$M,7,0)</f>
        <v>Nguyễn Thị Thiên Trang</v>
      </c>
      <c r="AC356" s="16" t="str">
        <f>IFERROR(VLOOKUP($F356,DSKH!$D:$BF,53,0),"")</f>
        <v>F2</v>
      </c>
      <c r="AD356" s="16" t="str">
        <f>IFERROR(VLOOKUP($F356,DSKH!$D:$BF,54,0),"")</f>
        <v>GT</v>
      </c>
      <c r="AE356" s="4">
        <f>SUMIFS('Doanh số khách hàng'!$F:$F,'Doanh số khách hàng'!$A:$A,'Chi tiết tuyến'!$F356)</f>
        <v>209886.66666666666</v>
      </c>
      <c r="AF356" s="16" t="str">
        <f t="shared" si="210"/>
        <v>F4</v>
      </c>
      <c r="AG356" s="16" t="str">
        <f t="shared" si="211"/>
        <v>F2</v>
      </c>
      <c r="AH356" t="b">
        <f t="shared" si="219"/>
        <v>0</v>
      </c>
      <c r="AI356" t="b">
        <f t="shared" si="220"/>
        <v>1</v>
      </c>
      <c r="AJ356">
        <f>IFERROR(VLOOKUP($AC356,Master!$D:$E,2,0),"")</f>
        <v>2</v>
      </c>
      <c r="AK356">
        <f>VLOOKUP($AF356,Master!$D:$E,2,0)</f>
        <v>4</v>
      </c>
      <c r="AL356" s="4">
        <f t="shared" si="221"/>
        <v>104943.33333333333</v>
      </c>
      <c r="AM356" t="str">
        <f>IFERROR(VLOOKUP($F356,DSKH!$D:$BF,31,0),"")</f>
        <v>Tỉnh Cà Mau</v>
      </c>
      <c r="AN356" t="str">
        <f>IFERROR(VLOOKUP($F356,DSKH!$D:$BF,29,0),"")</f>
        <v>Xã Phong Hiệp</v>
      </c>
      <c r="AO356">
        <f>IFERROR(VLOOKUP($F356,DSKH!$D:$BF,52,0),"")</f>
        <v>209886.66666666666</v>
      </c>
      <c r="AP356">
        <f>IF(L356="x",1+COUNTIFS(AP$4:AP355,"&gt;0",$AA$4:$AA355,$AA355),0)</f>
        <v>0</v>
      </c>
      <c r="AQ356">
        <f>IF(M356="x",1+COUNTIFS(AQ$4:AQ355,"&gt;0",$AA$4:$AA355,$AA355),0)</f>
        <v>0</v>
      </c>
      <c r="AR356">
        <f>IF(N356="x",1+COUNTIFS(AR$4:AR355,"&gt;0",$AA$4:$AA355,$AA355),0)</f>
        <v>0</v>
      </c>
      <c r="AS356">
        <f>IF(O356="x",1+COUNTIFS(AS$4:AS355,"&gt;0",$AA$4:$AA355,$AA355),0)</f>
        <v>11</v>
      </c>
      <c r="AT356">
        <f>IF(P356="x",1+COUNTIFS(AT$4:AT355,"&gt;0",$AA$4:$AA355,$AA355),0)</f>
        <v>0</v>
      </c>
      <c r="AU356">
        <f>IF(Q356="x",1+COUNTIFS(AU$4:AU355,"&gt;0",$AA$4:$AA355,$AA355),0)</f>
        <v>0</v>
      </c>
      <c r="AV356">
        <f>IF(R356="x",1+COUNTIFS(AV$4:AV355,"&gt;0",$AA$4:$AA355,$AA355),0)</f>
        <v>0</v>
      </c>
      <c r="AW356">
        <f t="shared" si="212"/>
        <v>1</v>
      </c>
      <c r="AX356">
        <f t="shared" si="213"/>
        <v>0</v>
      </c>
      <c r="AY356">
        <f t="shared" si="222"/>
        <v>1</v>
      </c>
      <c r="AZ356">
        <f t="shared" si="223"/>
        <v>0</v>
      </c>
      <c r="BA356" s="4">
        <f t="shared" si="224"/>
        <v>0</v>
      </c>
      <c r="BB356" s="4">
        <f t="shared" si="225"/>
        <v>0</v>
      </c>
      <c r="BC356" s="4">
        <f t="shared" si="226"/>
        <v>0</v>
      </c>
      <c r="BD356" s="4">
        <f t="shared" si="227"/>
        <v>104943.33333333333</v>
      </c>
      <c r="BE356" s="4">
        <f t="shared" si="228"/>
        <v>0</v>
      </c>
      <c r="BF356" s="4">
        <f t="shared" si="229"/>
        <v>0</v>
      </c>
      <c r="BG356" s="4">
        <f t="shared" si="230"/>
        <v>0</v>
      </c>
      <c r="BH356" s="4">
        <f t="shared" si="231"/>
        <v>0</v>
      </c>
      <c r="BI356" s="4">
        <f t="shared" si="232"/>
        <v>0</v>
      </c>
      <c r="BJ356" s="4">
        <f t="shared" si="233"/>
        <v>0</v>
      </c>
      <c r="BK356" s="4">
        <f t="shared" si="234"/>
        <v>1</v>
      </c>
      <c r="BL356" s="4">
        <f t="shared" si="235"/>
        <v>0</v>
      </c>
      <c r="BM356" s="4">
        <f t="shared" si="236"/>
        <v>0</v>
      </c>
      <c r="BN356" s="4">
        <f t="shared" si="237"/>
        <v>0</v>
      </c>
      <c r="BO356">
        <f>SUMIFS(BH$5:BH356,$AA$5:$AA356,$AA356)</f>
        <v>7</v>
      </c>
      <c r="BP356">
        <f>SUMIFS(BI$5:BI356,$AA$5:$AA356,$AA356)</f>
        <v>10</v>
      </c>
      <c r="BQ356">
        <f>SUMIFS(BJ$5:BJ356,$AA$5:$AA356,$AA356)</f>
        <v>7</v>
      </c>
      <c r="BR356">
        <f>SUMIFS(BK$5:BK356,$AA$5:$AA356,$AA356)</f>
        <v>10</v>
      </c>
      <c r="BS356">
        <f>SUMIFS(BL$5:BL356,$AA$5:$AA356,$AA356)</f>
        <v>4</v>
      </c>
      <c r="BT356">
        <f>SUMIFS(BM$5:BM356,$AA$5:$AA356,$AA356)</f>
        <v>3</v>
      </c>
      <c r="BU356">
        <f>SUMIFS(BN$5:BN356,$AA$5:$AA356,$AA356)</f>
        <v>0</v>
      </c>
      <c r="BV356">
        <f t="shared" si="238"/>
        <v>18</v>
      </c>
      <c r="BW356">
        <f t="shared" si="239"/>
        <v>32</v>
      </c>
      <c r="BX356">
        <f t="shared" si="240"/>
        <v>18</v>
      </c>
      <c r="BY356">
        <f t="shared" si="241"/>
        <v>30</v>
      </c>
      <c r="BZ356">
        <f t="shared" si="242"/>
        <v>26</v>
      </c>
      <c r="CA356">
        <f t="shared" si="243"/>
        <v>26</v>
      </c>
      <c r="CB356">
        <f t="shared" si="244"/>
        <v>0</v>
      </c>
      <c r="CC356">
        <f t="shared" si="245"/>
        <v>10</v>
      </c>
      <c r="CD356">
        <f t="shared" si="246"/>
        <v>30</v>
      </c>
      <c r="CE356" t="str">
        <f>IFERROR(VLOOKUP($AA356,'Tuyến và nhân viên'!$I:$O,7,0),"")</f>
        <v>Trần Văn Khanh</v>
      </c>
      <c r="CF356">
        <f t="shared" si="247"/>
        <v>2</v>
      </c>
      <c r="CG356">
        <f t="shared" si="248"/>
        <v>1</v>
      </c>
      <c r="CH356">
        <f>COUNTIFS($L356:L356,"x")</f>
        <v>0</v>
      </c>
      <c r="CI356">
        <f>COUNTIFS($L356:M356,"x")</f>
        <v>0</v>
      </c>
      <c r="CJ356">
        <f>COUNTIFS($L356:N356,"x")</f>
        <v>0</v>
      </c>
      <c r="CK356">
        <f>COUNTIFS($L356:O356,"x")</f>
        <v>1</v>
      </c>
      <c r="CL356">
        <f>COUNTIFS($L356:P356,"x")</f>
        <v>1</v>
      </c>
      <c r="CM356">
        <f>COUNTIFS($L356:Q356,"x")</f>
        <v>1</v>
      </c>
      <c r="CN356">
        <f>COUNTIFS($L356:R356,"x")</f>
        <v>1</v>
      </c>
      <c r="CO356" t="str" cm="1">
        <f t="array" ref="CO356">IFERROR(INDEX($CH$4:$CN$4,0,MATCH(1,$CH356:$CN356,0)),"")</f>
        <v>Thứ 5</v>
      </c>
      <c r="CP356" t="str" cm="1">
        <f t="array" ref="CP356">IFERROR(INDEX($CH$4:$CN$4,0,MATCH(2,$CH356:$CN356,0)),"")</f>
        <v/>
      </c>
      <c r="CQ356" t="str">
        <f t="shared" si="249"/>
        <v>Thứ 5</v>
      </c>
      <c r="CR356" t="str">
        <f t="shared" si="214"/>
        <v>F2 - Tuần 1 &amp; 3</v>
      </c>
    </row>
    <row r="357" spans="1:96" x14ac:dyDescent="0.3">
      <c r="A357" s="117" t="s">
        <v>36928</v>
      </c>
      <c r="B357" s="118" t="s">
        <v>33266</v>
      </c>
      <c r="C357" s="118" t="s">
        <v>33267</v>
      </c>
      <c r="D357" s="118" t="s">
        <v>39661</v>
      </c>
      <c r="E357" s="118" t="s">
        <v>39662</v>
      </c>
      <c r="F357" s="118" t="s">
        <v>34683</v>
      </c>
      <c r="G357" s="118" t="s">
        <v>34684</v>
      </c>
      <c r="H357" s="118" t="s">
        <v>34690</v>
      </c>
      <c r="I357" s="118" t="s">
        <v>22</v>
      </c>
      <c r="J357" s="119" t="s">
        <v>39658</v>
      </c>
      <c r="K357" s="119" t="s">
        <v>23</v>
      </c>
      <c r="L357" s="117" t="s">
        <v>24</v>
      </c>
      <c r="M357" s="117" t="s">
        <v>23</v>
      </c>
      <c r="N357" s="117" t="s">
        <v>23</v>
      </c>
      <c r="O357" s="117" t="s">
        <v>23</v>
      </c>
      <c r="P357" s="117" t="s">
        <v>23</v>
      </c>
      <c r="Q357" s="117" t="s">
        <v>23</v>
      </c>
      <c r="R357" s="117" t="s">
        <v>23</v>
      </c>
      <c r="S357" s="117" t="s">
        <v>24</v>
      </c>
      <c r="T357" s="117" t="s">
        <v>24</v>
      </c>
      <c r="U357" s="117" t="s">
        <v>24</v>
      </c>
      <c r="V357" s="117" t="s">
        <v>24</v>
      </c>
      <c r="W357" s="74" t="str">
        <f t="shared" si="215"/>
        <v>x</v>
      </c>
      <c r="X357" s="74" t="str">
        <f t="shared" si="216"/>
        <v/>
      </c>
      <c r="Y357" s="74" t="str">
        <f t="shared" si="217"/>
        <v>x</v>
      </c>
      <c r="Z357" s="74" t="str">
        <f t="shared" si="218"/>
        <v/>
      </c>
      <c r="AA357" t="str">
        <f>VLOOKUP($D357,'Tuyến và nhân viên'!$D:$M,6,0)</f>
        <v>HL00530</v>
      </c>
      <c r="AB357" t="str">
        <f>VLOOKUP($D357,'Tuyến và nhân viên'!$D:$M,7,0)</f>
        <v>Nguyễn Thị Thiên Trang</v>
      </c>
      <c r="AC357" s="16" t="str">
        <f>IFERROR(VLOOKUP($F357,DSKH!$D:$BF,53,0),"")</f>
        <v>F2</v>
      </c>
      <c r="AD357" s="16" t="str">
        <f>IFERROR(VLOOKUP($F357,DSKH!$D:$BF,54,0),"")</f>
        <v>GT</v>
      </c>
      <c r="AE357" s="4">
        <f>SUMIFS('Doanh số khách hàng'!$F:$F,'Doanh số khách hàng'!$A:$A,'Chi tiết tuyến'!$F357)</f>
        <v>0</v>
      </c>
      <c r="AF357" s="16" t="str">
        <f t="shared" si="210"/>
        <v>F4</v>
      </c>
      <c r="AG357" s="16" t="str">
        <f t="shared" si="211"/>
        <v>F2</v>
      </c>
      <c r="AH357" t="b">
        <f t="shared" si="219"/>
        <v>0</v>
      </c>
      <c r="AI357" t="b">
        <f t="shared" si="220"/>
        <v>1</v>
      </c>
      <c r="AJ357">
        <f>IFERROR(VLOOKUP($AC357,Master!$D:$E,2,0),"")</f>
        <v>2</v>
      </c>
      <c r="AK357">
        <f>VLOOKUP($AF357,Master!$D:$E,2,0)</f>
        <v>4</v>
      </c>
      <c r="AL357" s="4">
        <f t="shared" si="221"/>
        <v>0</v>
      </c>
      <c r="AM357" t="str">
        <f>IFERROR(VLOOKUP($F357,DSKH!$D:$BF,31,0),"")</f>
        <v>Tỉnh Cà Mau</v>
      </c>
      <c r="AN357" t="str">
        <f>IFERROR(VLOOKUP($F357,DSKH!$D:$BF,29,0),"")</f>
        <v>Phường Giá Rai</v>
      </c>
      <c r="AO357">
        <f>IFERROR(VLOOKUP($F357,DSKH!$D:$BF,52,0),"")</f>
        <v>0</v>
      </c>
      <c r="AP357">
        <f>IF(L357="x",1+COUNTIFS(AP$4:AP356,"&gt;0",$AA$4:$AA356,$AA356),0)</f>
        <v>10</v>
      </c>
      <c r="AQ357">
        <f>IF(M357="x",1+COUNTIFS(AQ$4:AQ356,"&gt;0",$AA$4:$AA356,$AA356),0)</f>
        <v>0</v>
      </c>
      <c r="AR357">
        <f>IF(N357="x",1+COUNTIFS(AR$4:AR356,"&gt;0",$AA$4:$AA356,$AA356),0)</f>
        <v>0</v>
      </c>
      <c r="AS357">
        <f>IF(O357="x",1+COUNTIFS(AS$4:AS356,"&gt;0",$AA$4:$AA356,$AA356),0)</f>
        <v>0</v>
      </c>
      <c r="AT357">
        <f>IF(P357="x",1+COUNTIFS(AT$4:AT356,"&gt;0",$AA$4:$AA356,$AA356),0)</f>
        <v>0</v>
      </c>
      <c r="AU357">
        <f>IF(Q357="x",1+COUNTIFS(AU$4:AU356,"&gt;0",$AA$4:$AA356,$AA356),0)</f>
        <v>0</v>
      </c>
      <c r="AV357">
        <f>IF(R357="x",1+COUNTIFS(AV$4:AV356,"&gt;0",$AA$4:$AA356,$AA356),0)</f>
        <v>0</v>
      </c>
      <c r="AW357">
        <f t="shared" si="212"/>
        <v>1</v>
      </c>
      <c r="AX357">
        <f t="shared" si="213"/>
        <v>0</v>
      </c>
      <c r="AY357">
        <f t="shared" si="222"/>
        <v>1</v>
      </c>
      <c r="AZ357">
        <f t="shared" si="223"/>
        <v>0</v>
      </c>
      <c r="BA357" s="4">
        <f t="shared" si="224"/>
        <v>0</v>
      </c>
      <c r="BB357" s="4">
        <f t="shared" si="225"/>
        <v>0</v>
      </c>
      <c r="BC357" s="4">
        <f t="shared" si="226"/>
        <v>0</v>
      </c>
      <c r="BD357" s="4">
        <f t="shared" si="227"/>
        <v>0</v>
      </c>
      <c r="BE357" s="4">
        <f t="shared" si="228"/>
        <v>0</v>
      </c>
      <c r="BF357" s="4">
        <f t="shared" si="229"/>
        <v>0</v>
      </c>
      <c r="BG357" s="4">
        <f t="shared" si="230"/>
        <v>0</v>
      </c>
      <c r="BH357" s="4">
        <f t="shared" si="231"/>
        <v>1</v>
      </c>
      <c r="BI357" s="4">
        <f t="shared" si="232"/>
        <v>0</v>
      </c>
      <c r="BJ357" s="4">
        <f t="shared" si="233"/>
        <v>0</v>
      </c>
      <c r="BK357" s="4">
        <f t="shared" si="234"/>
        <v>0</v>
      </c>
      <c r="BL357" s="4">
        <f t="shared" si="235"/>
        <v>0</v>
      </c>
      <c r="BM357" s="4">
        <f t="shared" si="236"/>
        <v>0</v>
      </c>
      <c r="BN357" s="4">
        <f t="shared" si="237"/>
        <v>0</v>
      </c>
      <c r="BO357">
        <f>SUMIFS(BH$5:BH357,$AA$5:$AA357,$AA357)</f>
        <v>8</v>
      </c>
      <c r="BP357">
        <f>SUMIFS(BI$5:BI357,$AA$5:$AA357,$AA357)</f>
        <v>10</v>
      </c>
      <c r="BQ357">
        <f>SUMIFS(BJ$5:BJ357,$AA$5:$AA357,$AA357)</f>
        <v>7</v>
      </c>
      <c r="BR357">
        <f>SUMIFS(BK$5:BK357,$AA$5:$AA357,$AA357)</f>
        <v>10</v>
      </c>
      <c r="BS357">
        <f>SUMIFS(BL$5:BL357,$AA$5:$AA357,$AA357)</f>
        <v>4</v>
      </c>
      <c r="BT357">
        <f>SUMIFS(BM$5:BM357,$AA$5:$AA357,$AA357)</f>
        <v>3</v>
      </c>
      <c r="BU357">
        <f>SUMIFS(BN$5:BN357,$AA$5:$AA357,$AA357)</f>
        <v>0</v>
      </c>
      <c r="BV357">
        <f t="shared" si="238"/>
        <v>18</v>
      </c>
      <c r="BW357">
        <f t="shared" si="239"/>
        <v>32</v>
      </c>
      <c r="BX357">
        <f t="shared" si="240"/>
        <v>18</v>
      </c>
      <c r="BY357">
        <f t="shared" si="241"/>
        <v>30</v>
      </c>
      <c r="BZ357">
        <f t="shared" si="242"/>
        <v>26</v>
      </c>
      <c r="CA357">
        <f t="shared" si="243"/>
        <v>26</v>
      </c>
      <c r="CB357">
        <f t="shared" si="244"/>
        <v>0</v>
      </c>
      <c r="CC357">
        <f t="shared" si="245"/>
        <v>8</v>
      </c>
      <c r="CD357">
        <f t="shared" si="246"/>
        <v>18</v>
      </c>
      <c r="CE357" t="str">
        <f>IFERROR(VLOOKUP($AA357,'Tuyến và nhân viên'!$I:$O,7,0),"")</f>
        <v>Trần Văn Khanh</v>
      </c>
      <c r="CF357">
        <f t="shared" si="247"/>
        <v>2</v>
      </c>
      <c r="CG357">
        <f t="shared" si="248"/>
        <v>1</v>
      </c>
      <c r="CH357">
        <f>COUNTIFS($L357:L357,"x")</f>
        <v>1</v>
      </c>
      <c r="CI357">
        <f>COUNTIFS($L357:M357,"x")</f>
        <v>1</v>
      </c>
      <c r="CJ357">
        <f>COUNTIFS($L357:N357,"x")</f>
        <v>1</v>
      </c>
      <c r="CK357">
        <f>COUNTIFS($L357:O357,"x")</f>
        <v>1</v>
      </c>
      <c r="CL357">
        <f>COUNTIFS($L357:P357,"x")</f>
        <v>1</v>
      </c>
      <c r="CM357">
        <f>COUNTIFS($L357:Q357,"x")</f>
        <v>1</v>
      </c>
      <c r="CN357">
        <f>COUNTIFS($L357:R357,"x")</f>
        <v>1</v>
      </c>
      <c r="CO357" t="str" cm="1">
        <f t="array" ref="CO357">IFERROR(INDEX($CH$4:$CN$4,0,MATCH(1,$CH357:$CN357,0)),"")</f>
        <v>Thứ 2</v>
      </c>
      <c r="CP357" t="str" cm="1">
        <f t="array" ref="CP357">IFERROR(INDEX($CH$4:$CN$4,0,MATCH(2,$CH357:$CN357,0)),"")</f>
        <v/>
      </c>
      <c r="CQ357" t="str">
        <f t="shared" si="249"/>
        <v>Thứ 2</v>
      </c>
      <c r="CR357" t="str">
        <f t="shared" si="214"/>
        <v>F2 - Tuần 1 &amp; 3</v>
      </c>
    </row>
    <row r="358" spans="1:96" x14ac:dyDescent="0.3">
      <c r="A358" s="117" t="s">
        <v>36938</v>
      </c>
      <c r="B358" s="118" t="s">
        <v>33266</v>
      </c>
      <c r="C358" s="118" t="s">
        <v>33267</v>
      </c>
      <c r="D358" s="118" t="s">
        <v>39661</v>
      </c>
      <c r="E358" s="118" t="s">
        <v>39662</v>
      </c>
      <c r="F358" s="118" t="s">
        <v>34693</v>
      </c>
      <c r="G358" s="118" t="s">
        <v>34694</v>
      </c>
      <c r="H358" s="118" t="s">
        <v>34698</v>
      </c>
      <c r="I358" s="118" t="s">
        <v>22</v>
      </c>
      <c r="J358" s="119" t="s">
        <v>39658</v>
      </c>
      <c r="K358" s="119" t="s">
        <v>23</v>
      </c>
      <c r="L358" s="117" t="s">
        <v>23</v>
      </c>
      <c r="M358" s="117" t="s">
        <v>23</v>
      </c>
      <c r="N358" s="117" t="s">
        <v>23</v>
      </c>
      <c r="O358" s="117" t="s">
        <v>23</v>
      </c>
      <c r="P358" s="117" t="s">
        <v>24</v>
      </c>
      <c r="Q358" s="117" t="s">
        <v>23</v>
      </c>
      <c r="R358" s="117" t="s">
        <v>23</v>
      </c>
      <c r="S358" s="117" t="s">
        <v>24</v>
      </c>
      <c r="T358" s="117" t="s">
        <v>24</v>
      </c>
      <c r="U358" s="117" t="s">
        <v>24</v>
      </c>
      <c r="V358" s="117" t="s">
        <v>24</v>
      </c>
      <c r="W358" s="74" t="str">
        <f t="shared" si="215"/>
        <v>x</v>
      </c>
      <c r="X358" s="74" t="str">
        <f t="shared" si="216"/>
        <v/>
      </c>
      <c r="Y358" s="74" t="str">
        <f t="shared" si="217"/>
        <v>x</v>
      </c>
      <c r="Z358" s="74" t="str">
        <f t="shared" si="218"/>
        <v/>
      </c>
      <c r="AA358" t="str">
        <f>VLOOKUP($D358,'Tuyến và nhân viên'!$D:$M,6,0)</f>
        <v>HL00530</v>
      </c>
      <c r="AB358" t="str">
        <f>VLOOKUP($D358,'Tuyến và nhân viên'!$D:$M,7,0)</f>
        <v>Nguyễn Thị Thiên Trang</v>
      </c>
      <c r="AC358" s="16" t="str">
        <f>IFERROR(VLOOKUP($F358,DSKH!$D:$BF,53,0),"")</f>
        <v>F2</v>
      </c>
      <c r="AD358" s="16" t="str">
        <f>IFERROR(VLOOKUP($F358,DSKH!$D:$BF,54,0),"")</f>
        <v>GT</v>
      </c>
      <c r="AE358" s="4">
        <f>SUMIFS('Doanh số khách hàng'!$F:$F,'Doanh số khách hàng'!$A:$A,'Chi tiết tuyến'!$F358)</f>
        <v>0</v>
      </c>
      <c r="AF358" s="16" t="str">
        <f t="shared" si="210"/>
        <v>F4</v>
      </c>
      <c r="AG358" s="16" t="str">
        <f t="shared" si="211"/>
        <v>F2</v>
      </c>
      <c r="AH358" t="b">
        <f t="shared" si="219"/>
        <v>0</v>
      </c>
      <c r="AI358" t="b">
        <f t="shared" si="220"/>
        <v>1</v>
      </c>
      <c r="AJ358">
        <f>IFERROR(VLOOKUP($AC358,Master!$D:$E,2,0),"")</f>
        <v>2</v>
      </c>
      <c r="AK358">
        <f>VLOOKUP($AF358,Master!$D:$E,2,0)</f>
        <v>4</v>
      </c>
      <c r="AL358" s="4">
        <f t="shared" si="221"/>
        <v>0</v>
      </c>
      <c r="AM358" t="str">
        <f>IFERROR(VLOOKUP($F358,DSKH!$D:$BF,31,0),"")</f>
        <v>Tỉnh Cà Mau</v>
      </c>
      <c r="AN358" t="str">
        <f>IFERROR(VLOOKUP($F358,DSKH!$D:$BF,29,0),"")</f>
        <v>Xã Châu Thới</v>
      </c>
      <c r="AO358">
        <f>IFERROR(VLOOKUP($F358,DSKH!$D:$BF,52,0),"")</f>
        <v>0</v>
      </c>
      <c r="AP358">
        <f>IF(L358="x",1+COUNTIFS(AP$4:AP357,"&gt;0",$AA$4:$AA357,$AA357),0)</f>
        <v>0</v>
      </c>
      <c r="AQ358">
        <f>IF(M358="x",1+COUNTIFS(AQ$4:AQ357,"&gt;0",$AA$4:$AA357,$AA357),0)</f>
        <v>0</v>
      </c>
      <c r="AR358">
        <f>IF(N358="x",1+COUNTIFS(AR$4:AR357,"&gt;0",$AA$4:$AA357,$AA357),0)</f>
        <v>0</v>
      </c>
      <c r="AS358">
        <f>IF(O358="x",1+COUNTIFS(AS$4:AS357,"&gt;0",$AA$4:$AA357,$AA357),0)</f>
        <v>0</v>
      </c>
      <c r="AT358">
        <f>IF(P358="x",1+COUNTIFS(AT$4:AT357,"&gt;0",$AA$4:$AA357,$AA357),0)</f>
        <v>5</v>
      </c>
      <c r="AU358">
        <f>IF(Q358="x",1+COUNTIFS(AU$4:AU357,"&gt;0",$AA$4:$AA357,$AA357),0)</f>
        <v>0</v>
      </c>
      <c r="AV358">
        <f>IF(R358="x",1+COUNTIFS(AV$4:AV357,"&gt;0",$AA$4:$AA357,$AA357),0)</f>
        <v>0</v>
      </c>
      <c r="AW358">
        <f t="shared" si="212"/>
        <v>1</v>
      </c>
      <c r="AX358">
        <f t="shared" si="213"/>
        <v>0</v>
      </c>
      <c r="AY358">
        <f t="shared" si="222"/>
        <v>1</v>
      </c>
      <c r="AZ358">
        <f t="shared" si="223"/>
        <v>0</v>
      </c>
      <c r="BA358" s="4">
        <f t="shared" si="224"/>
        <v>0</v>
      </c>
      <c r="BB358" s="4">
        <f t="shared" si="225"/>
        <v>0</v>
      </c>
      <c r="BC358" s="4">
        <f t="shared" si="226"/>
        <v>0</v>
      </c>
      <c r="BD358" s="4">
        <f t="shared" si="227"/>
        <v>0</v>
      </c>
      <c r="BE358" s="4">
        <f t="shared" si="228"/>
        <v>0</v>
      </c>
      <c r="BF358" s="4">
        <f t="shared" si="229"/>
        <v>0</v>
      </c>
      <c r="BG358" s="4">
        <f t="shared" si="230"/>
        <v>0</v>
      </c>
      <c r="BH358" s="4">
        <f t="shared" si="231"/>
        <v>0</v>
      </c>
      <c r="BI358" s="4">
        <f t="shared" si="232"/>
        <v>0</v>
      </c>
      <c r="BJ358" s="4">
        <f t="shared" si="233"/>
        <v>0</v>
      </c>
      <c r="BK358" s="4">
        <f t="shared" si="234"/>
        <v>0</v>
      </c>
      <c r="BL358" s="4">
        <f t="shared" si="235"/>
        <v>1</v>
      </c>
      <c r="BM358" s="4">
        <f t="shared" si="236"/>
        <v>0</v>
      </c>
      <c r="BN358" s="4">
        <f t="shared" si="237"/>
        <v>0</v>
      </c>
      <c r="BO358">
        <f>SUMIFS(BH$5:BH358,$AA$5:$AA358,$AA358)</f>
        <v>8</v>
      </c>
      <c r="BP358">
        <f>SUMIFS(BI$5:BI358,$AA$5:$AA358,$AA358)</f>
        <v>10</v>
      </c>
      <c r="BQ358">
        <f>SUMIFS(BJ$5:BJ358,$AA$5:$AA358,$AA358)</f>
        <v>7</v>
      </c>
      <c r="BR358">
        <f>SUMIFS(BK$5:BK358,$AA$5:$AA358,$AA358)</f>
        <v>10</v>
      </c>
      <c r="BS358">
        <f>SUMIFS(BL$5:BL358,$AA$5:$AA358,$AA358)</f>
        <v>5</v>
      </c>
      <c r="BT358">
        <f>SUMIFS(BM$5:BM358,$AA$5:$AA358,$AA358)</f>
        <v>3</v>
      </c>
      <c r="BU358">
        <f>SUMIFS(BN$5:BN358,$AA$5:$AA358,$AA358)</f>
        <v>0</v>
      </c>
      <c r="BV358">
        <f t="shared" si="238"/>
        <v>18</v>
      </c>
      <c r="BW358">
        <f t="shared" si="239"/>
        <v>32</v>
      </c>
      <c r="BX358">
        <f t="shared" si="240"/>
        <v>18</v>
      </c>
      <c r="BY358">
        <f t="shared" si="241"/>
        <v>30</v>
      </c>
      <c r="BZ358">
        <f t="shared" si="242"/>
        <v>26</v>
      </c>
      <c r="CA358">
        <f t="shared" si="243"/>
        <v>26</v>
      </c>
      <c r="CB358">
        <f t="shared" si="244"/>
        <v>0</v>
      </c>
      <c r="CC358">
        <f t="shared" si="245"/>
        <v>5</v>
      </c>
      <c r="CD358">
        <f t="shared" si="246"/>
        <v>26</v>
      </c>
      <c r="CE358" t="str">
        <f>IFERROR(VLOOKUP($AA358,'Tuyến và nhân viên'!$I:$O,7,0),"")</f>
        <v>Trần Văn Khanh</v>
      </c>
      <c r="CF358">
        <f t="shared" si="247"/>
        <v>2</v>
      </c>
      <c r="CG358">
        <f t="shared" si="248"/>
        <v>1</v>
      </c>
      <c r="CH358">
        <f>COUNTIFS($L358:L358,"x")</f>
        <v>0</v>
      </c>
      <c r="CI358">
        <f>COUNTIFS($L358:M358,"x")</f>
        <v>0</v>
      </c>
      <c r="CJ358">
        <f>COUNTIFS($L358:N358,"x")</f>
        <v>0</v>
      </c>
      <c r="CK358">
        <f>COUNTIFS($L358:O358,"x")</f>
        <v>0</v>
      </c>
      <c r="CL358">
        <f>COUNTIFS($L358:P358,"x")</f>
        <v>1</v>
      </c>
      <c r="CM358">
        <f>COUNTIFS($L358:Q358,"x")</f>
        <v>1</v>
      </c>
      <c r="CN358">
        <f>COUNTIFS($L358:R358,"x")</f>
        <v>1</v>
      </c>
      <c r="CO358" t="str" cm="1">
        <f t="array" ref="CO358">IFERROR(INDEX($CH$4:$CN$4,0,MATCH(1,$CH358:$CN358,0)),"")</f>
        <v>Thứ 6</v>
      </c>
      <c r="CP358" t="str" cm="1">
        <f t="array" ref="CP358">IFERROR(INDEX($CH$4:$CN$4,0,MATCH(2,$CH358:$CN358,0)),"")</f>
        <v/>
      </c>
      <c r="CQ358" t="str">
        <f t="shared" si="249"/>
        <v>Thứ 6</v>
      </c>
      <c r="CR358" t="str">
        <f t="shared" si="214"/>
        <v>F2 - Tuần 1 &amp; 3</v>
      </c>
    </row>
    <row r="359" spans="1:96" x14ac:dyDescent="0.3">
      <c r="A359" s="117" t="s">
        <v>36947</v>
      </c>
      <c r="B359" s="118" t="s">
        <v>33266</v>
      </c>
      <c r="C359" s="118" t="s">
        <v>33267</v>
      </c>
      <c r="D359" s="118" t="s">
        <v>39661</v>
      </c>
      <c r="E359" s="118" t="s">
        <v>39662</v>
      </c>
      <c r="F359" s="118" t="s">
        <v>34747</v>
      </c>
      <c r="G359" s="118" t="s">
        <v>34748</v>
      </c>
      <c r="H359" s="118" t="s">
        <v>34753</v>
      </c>
      <c r="I359" s="118" t="s">
        <v>22</v>
      </c>
      <c r="J359" s="119" t="s">
        <v>39658</v>
      </c>
      <c r="K359" s="119" t="s">
        <v>23</v>
      </c>
      <c r="L359" s="117" t="s">
        <v>24</v>
      </c>
      <c r="M359" s="117" t="s">
        <v>23</v>
      </c>
      <c r="N359" s="117" t="s">
        <v>23</v>
      </c>
      <c r="O359" s="117" t="s">
        <v>23</v>
      </c>
      <c r="P359" s="117" t="s">
        <v>23</v>
      </c>
      <c r="Q359" s="117" t="s">
        <v>23</v>
      </c>
      <c r="R359" s="117" t="s">
        <v>23</v>
      </c>
      <c r="S359" s="117" t="s">
        <v>24</v>
      </c>
      <c r="T359" s="117" t="s">
        <v>24</v>
      </c>
      <c r="U359" s="117" t="s">
        <v>24</v>
      </c>
      <c r="V359" s="117" t="s">
        <v>24</v>
      </c>
      <c r="W359" s="74" t="str">
        <f t="shared" si="215"/>
        <v>x</v>
      </c>
      <c r="X359" s="74" t="str">
        <f t="shared" si="216"/>
        <v/>
      </c>
      <c r="Y359" s="74" t="str">
        <f t="shared" si="217"/>
        <v>x</v>
      </c>
      <c r="Z359" s="74" t="str">
        <f t="shared" si="218"/>
        <v/>
      </c>
      <c r="AA359" t="str">
        <f>VLOOKUP($D359,'Tuyến và nhân viên'!$D:$M,6,0)</f>
        <v>HL00530</v>
      </c>
      <c r="AB359" t="str">
        <f>VLOOKUP($D359,'Tuyến và nhân viên'!$D:$M,7,0)</f>
        <v>Nguyễn Thị Thiên Trang</v>
      </c>
      <c r="AC359" s="16" t="str">
        <f>IFERROR(VLOOKUP($F359,DSKH!$D:$BF,53,0),"")</f>
        <v>F2</v>
      </c>
      <c r="AD359" s="16" t="str">
        <f>IFERROR(VLOOKUP($F359,DSKH!$D:$BF,54,0),"")</f>
        <v>GT</v>
      </c>
      <c r="AE359" s="4">
        <f>SUMIFS('Doanh số khách hàng'!$F:$F,'Doanh số khách hàng'!$A:$A,'Chi tiết tuyến'!$F359)</f>
        <v>0</v>
      </c>
      <c r="AF359" s="16" t="str">
        <f t="shared" si="210"/>
        <v>F4</v>
      </c>
      <c r="AG359" s="16" t="str">
        <f t="shared" si="211"/>
        <v>F2</v>
      </c>
      <c r="AH359" t="b">
        <f t="shared" si="219"/>
        <v>0</v>
      </c>
      <c r="AI359" t="b">
        <f t="shared" si="220"/>
        <v>1</v>
      </c>
      <c r="AJ359">
        <f>IFERROR(VLOOKUP($AC359,Master!$D:$E,2,0),"")</f>
        <v>2</v>
      </c>
      <c r="AK359">
        <f>VLOOKUP($AF359,Master!$D:$E,2,0)</f>
        <v>4</v>
      </c>
      <c r="AL359" s="4">
        <f t="shared" si="221"/>
        <v>0</v>
      </c>
      <c r="AM359" t="str">
        <f>IFERROR(VLOOKUP($F359,DSKH!$D:$BF,31,0),"")</f>
        <v>Tỉnh Cà Mau</v>
      </c>
      <c r="AN359" t="str">
        <f>IFERROR(VLOOKUP($F359,DSKH!$D:$BF,29,0),"")</f>
        <v>Phường Giá Rai</v>
      </c>
      <c r="AO359">
        <f>IFERROR(VLOOKUP($F359,DSKH!$D:$BF,52,0),"")</f>
        <v>0</v>
      </c>
      <c r="AP359">
        <f>IF(L359="x",1+COUNTIFS(AP$4:AP358,"&gt;0",$AA$4:$AA358,$AA358),0)</f>
        <v>11</v>
      </c>
      <c r="AQ359">
        <f>IF(M359="x",1+COUNTIFS(AQ$4:AQ358,"&gt;0",$AA$4:$AA358,$AA358),0)</f>
        <v>0</v>
      </c>
      <c r="AR359">
        <f>IF(N359="x",1+COUNTIFS(AR$4:AR358,"&gt;0",$AA$4:$AA358,$AA358),0)</f>
        <v>0</v>
      </c>
      <c r="AS359">
        <f>IF(O359="x",1+COUNTIFS(AS$4:AS358,"&gt;0",$AA$4:$AA358,$AA358),0)</f>
        <v>0</v>
      </c>
      <c r="AT359">
        <f>IF(P359="x",1+COUNTIFS(AT$4:AT358,"&gt;0",$AA$4:$AA358,$AA358),0)</f>
        <v>0</v>
      </c>
      <c r="AU359">
        <f>IF(Q359="x",1+COUNTIFS(AU$4:AU358,"&gt;0",$AA$4:$AA358,$AA358),0)</f>
        <v>0</v>
      </c>
      <c r="AV359">
        <f>IF(R359="x",1+COUNTIFS(AV$4:AV358,"&gt;0",$AA$4:$AA358,$AA358),0)</f>
        <v>0</v>
      </c>
      <c r="AW359">
        <f t="shared" si="212"/>
        <v>1</v>
      </c>
      <c r="AX359">
        <f t="shared" si="213"/>
        <v>0</v>
      </c>
      <c r="AY359">
        <f t="shared" si="222"/>
        <v>1</v>
      </c>
      <c r="AZ359">
        <f t="shared" si="223"/>
        <v>0</v>
      </c>
      <c r="BA359" s="4">
        <f t="shared" si="224"/>
        <v>0</v>
      </c>
      <c r="BB359" s="4">
        <f t="shared" si="225"/>
        <v>0</v>
      </c>
      <c r="BC359" s="4">
        <f t="shared" si="226"/>
        <v>0</v>
      </c>
      <c r="BD359" s="4">
        <f t="shared" si="227"/>
        <v>0</v>
      </c>
      <c r="BE359" s="4">
        <f t="shared" si="228"/>
        <v>0</v>
      </c>
      <c r="BF359" s="4">
        <f t="shared" si="229"/>
        <v>0</v>
      </c>
      <c r="BG359" s="4">
        <f t="shared" si="230"/>
        <v>0</v>
      </c>
      <c r="BH359" s="4">
        <f t="shared" si="231"/>
        <v>1</v>
      </c>
      <c r="BI359" s="4">
        <f t="shared" si="232"/>
        <v>0</v>
      </c>
      <c r="BJ359" s="4">
        <f t="shared" si="233"/>
        <v>0</v>
      </c>
      <c r="BK359" s="4">
        <f t="shared" si="234"/>
        <v>0</v>
      </c>
      <c r="BL359" s="4">
        <f t="shared" si="235"/>
        <v>0</v>
      </c>
      <c r="BM359" s="4">
        <f t="shared" si="236"/>
        <v>0</v>
      </c>
      <c r="BN359" s="4">
        <f t="shared" si="237"/>
        <v>0</v>
      </c>
      <c r="BO359">
        <f>SUMIFS(BH$5:BH359,$AA$5:$AA359,$AA359)</f>
        <v>9</v>
      </c>
      <c r="BP359">
        <f>SUMIFS(BI$5:BI359,$AA$5:$AA359,$AA359)</f>
        <v>10</v>
      </c>
      <c r="BQ359">
        <f>SUMIFS(BJ$5:BJ359,$AA$5:$AA359,$AA359)</f>
        <v>7</v>
      </c>
      <c r="BR359">
        <f>SUMIFS(BK$5:BK359,$AA$5:$AA359,$AA359)</f>
        <v>10</v>
      </c>
      <c r="BS359">
        <f>SUMIFS(BL$5:BL359,$AA$5:$AA359,$AA359)</f>
        <v>5</v>
      </c>
      <c r="BT359">
        <f>SUMIFS(BM$5:BM359,$AA$5:$AA359,$AA359)</f>
        <v>3</v>
      </c>
      <c r="BU359">
        <f>SUMIFS(BN$5:BN359,$AA$5:$AA359,$AA359)</f>
        <v>0</v>
      </c>
      <c r="BV359">
        <f t="shared" si="238"/>
        <v>18</v>
      </c>
      <c r="BW359">
        <f t="shared" si="239"/>
        <v>32</v>
      </c>
      <c r="BX359">
        <f t="shared" si="240"/>
        <v>18</v>
      </c>
      <c r="BY359">
        <f t="shared" si="241"/>
        <v>30</v>
      </c>
      <c r="BZ359">
        <f t="shared" si="242"/>
        <v>26</v>
      </c>
      <c r="CA359">
        <f t="shared" si="243"/>
        <v>26</v>
      </c>
      <c r="CB359">
        <f t="shared" si="244"/>
        <v>0</v>
      </c>
      <c r="CC359">
        <f t="shared" si="245"/>
        <v>9</v>
      </c>
      <c r="CD359">
        <f t="shared" si="246"/>
        <v>18</v>
      </c>
      <c r="CE359" t="str">
        <f>IFERROR(VLOOKUP($AA359,'Tuyến và nhân viên'!$I:$O,7,0),"")</f>
        <v>Trần Văn Khanh</v>
      </c>
      <c r="CF359">
        <f t="shared" si="247"/>
        <v>2</v>
      </c>
      <c r="CG359">
        <f t="shared" si="248"/>
        <v>1</v>
      </c>
      <c r="CH359">
        <f>COUNTIFS($L359:L359,"x")</f>
        <v>1</v>
      </c>
      <c r="CI359">
        <f>COUNTIFS($L359:M359,"x")</f>
        <v>1</v>
      </c>
      <c r="CJ359">
        <f>COUNTIFS($L359:N359,"x")</f>
        <v>1</v>
      </c>
      <c r="CK359">
        <f>COUNTIFS($L359:O359,"x")</f>
        <v>1</v>
      </c>
      <c r="CL359">
        <f>COUNTIFS($L359:P359,"x")</f>
        <v>1</v>
      </c>
      <c r="CM359">
        <f>COUNTIFS($L359:Q359,"x")</f>
        <v>1</v>
      </c>
      <c r="CN359">
        <f>COUNTIFS($L359:R359,"x")</f>
        <v>1</v>
      </c>
      <c r="CO359" t="str" cm="1">
        <f t="array" ref="CO359">IFERROR(INDEX($CH$4:$CN$4,0,MATCH(1,$CH359:$CN359,0)),"")</f>
        <v>Thứ 2</v>
      </c>
      <c r="CP359" t="str" cm="1">
        <f t="array" ref="CP359">IFERROR(INDEX($CH$4:$CN$4,0,MATCH(2,$CH359:$CN359,0)),"")</f>
        <v/>
      </c>
      <c r="CQ359" t="str">
        <f t="shared" si="249"/>
        <v>Thứ 2</v>
      </c>
      <c r="CR359" t="str">
        <f t="shared" si="214"/>
        <v>F2 - Tuần 1 &amp; 3</v>
      </c>
    </row>
    <row r="360" spans="1:96" x14ac:dyDescent="0.3">
      <c r="A360" s="117" t="s">
        <v>36956</v>
      </c>
      <c r="B360" s="118" t="s">
        <v>33266</v>
      </c>
      <c r="C360" s="118" t="s">
        <v>33267</v>
      </c>
      <c r="D360" s="118" t="s">
        <v>39661</v>
      </c>
      <c r="E360" s="118" t="s">
        <v>39662</v>
      </c>
      <c r="F360" s="118" t="s">
        <v>34769</v>
      </c>
      <c r="G360" s="118" t="s">
        <v>34770</v>
      </c>
      <c r="H360" s="118" t="s">
        <v>34774</v>
      </c>
      <c r="I360" s="118" t="s">
        <v>22</v>
      </c>
      <c r="J360" s="119" t="s">
        <v>39658</v>
      </c>
      <c r="K360" s="119" t="s">
        <v>23</v>
      </c>
      <c r="L360" s="117" t="s">
        <v>23</v>
      </c>
      <c r="M360" s="117" t="s">
        <v>23</v>
      </c>
      <c r="N360" s="117" t="s">
        <v>23</v>
      </c>
      <c r="O360" s="117" t="s">
        <v>23</v>
      </c>
      <c r="P360" s="117" t="s">
        <v>23</v>
      </c>
      <c r="Q360" s="117" t="s">
        <v>24</v>
      </c>
      <c r="R360" s="117" t="s">
        <v>23</v>
      </c>
      <c r="S360" s="117" t="s">
        <v>24</v>
      </c>
      <c r="T360" s="117" t="s">
        <v>24</v>
      </c>
      <c r="U360" s="117" t="s">
        <v>24</v>
      </c>
      <c r="V360" s="117" t="s">
        <v>24</v>
      </c>
      <c r="W360" s="74" t="str">
        <f t="shared" si="215"/>
        <v>x</v>
      </c>
      <c r="X360" s="74" t="str">
        <f t="shared" si="216"/>
        <v/>
      </c>
      <c r="Y360" s="74" t="str">
        <f t="shared" si="217"/>
        <v>x</v>
      </c>
      <c r="Z360" s="74" t="str">
        <f t="shared" si="218"/>
        <v/>
      </c>
      <c r="AA360" t="str">
        <f>VLOOKUP($D360,'Tuyến và nhân viên'!$D:$M,6,0)</f>
        <v>HL00530</v>
      </c>
      <c r="AB360" t="str">
        <f>VLOOKUP($D360,'Tuyến và nhân viên'!$D:$M,7,0)</f>
        <v>Nguyễn Thị Thiên Trang</v>
      </c>
      <c r="AC360" s="16" t="str">
        <f>IFERROR(VLOOKUP($F360,DSKH!$D:$BF,53,0),"")</f>
        <v>F2</v>
      </c>
      <c r="AD360" s="16" t="str">
        <f>IFERROR(VLOOKUP($F360,DSKH!$D:$BF,54,0),"")</f>
        <v>GT</v>
      </c>
      <c r="AE360" s="4">
        <f>SUMIFS('Doanh số khách hàng'!$F:$F,'Doanh số khách hàng'!$A:$A,'Chi tiết tuyến'!$F360)</f>
        <v>0</v>
      </c>
      <c r="AF360" s="16" t="str">
        <f t="shared" si="210"/>
        <v>F4</v>
      </c>
      <c r="AG360" s="16" t="str">
        <f t="shared" si="211"/>
        <v>F2</v>
      </c>
      <c r="AH360" t="b">
        <f t="shared" si="219"/>
        <v>0</v>
      </c>
      <c r="AI360" t="b">
        <f t="shared" si="220"/>
        <v>1</v>
      </c>
      <c r="AJ360">
        <f>IFERROR(VLOOKUP($AC360,Master!$D:$E,2,0),"")</f>
        <v>2</v>
      </c>
      <c r="AK360">
        <f>VLOOKUP($AF360,Master!$D:$E,2,0)</f>
        <v>4</v>
      </c>
      <c r="AL360" s="4">
        <f t="shared" si="221"/>
        <v>0</v>
      </c>
      <c r="AM360" t="str">
        <f>IFERROR(VLOOKUP($F360,DSKH!$D:$BF,31,0),"")</f>
        <v>Tỉnh Cà Mau</v>
      </c>
      <c r="AN360" t="str">
        <f>IFERROR(VLOOKUP($F360,DSKH!$D:$BF,29,0),"")</f>
        <v>Phường Bạc Liêu</v>
      </c>
      <c r="AO360">
        <f>IFERROR(VLOOKUP($F360,DSKH!$D:$BF,52,0),"")</f>
        <v>0</v>
      </c>
      <c r="AP360">
        <f>IF(L360="x",1+COUNTIFS(AP$4:AP359,"&gt;0",$AA$4:$AA359,$AA359),0)</f>
        <v>0</v>
      </c>
      <c r="AQ360">
        <f>IF(M360="x",1+COUNTIFS(AQ$4:AQ359,"&gt;0",$AA$4:$AA359,$AA359),0)</f>
        <v>0</v>
      </c>
      <c r="AR360">
        <f>IF(N360="x",1+COUNTIFS(AR$4:AR359,"&gt;0",$AA$4:$AA359,$AA359),0)</f>
        <v>0</v>
      </c>
      <c r="AS360">
        <f>IF(O360="x",1+COUNTIFS(AS$4:AS359,"&gt;0",$AA$4:$AA359,$AA359),0)</f>
        <v>0</v>
      </c>
      <c r="AT360">
        <f>IF(P360="x",1+COUNTIFS(AT$4:AT359,"&gt;0",$AA$4:$AA359,$AA359),0)</f>
        <v>0</v>
      </c>
      <c r="AU360">
        <f>IF(Q360="x",1+COUNTIFS(AU$4:AU359,"&gt;0",$AA$4:$AA359,$AA359),0)</f>
        <v>5</v>
      </c>
      <c r="AV360">
        <f>IF(R360="x",1+COUNTIFS(AV$4:AV359,"&gt;0",$AA$4:$AA359,$AA359),0)</f>
        <v>0</v>
      </c>
      <c r="AW360">
        <f t="shared" si="212"/>
        <v>1</v>
      </c>
      <c r="AX360">
        <f t="shared" si="213"/>
        <v>0</v>
      </c>
      <c r="AY360">
        <f t="shared" si="222"/>
        <v>1</v>
      </c>
      <c r="AZ360">
        <f t="shared" si="223"/>
        <v>0</v>
      </c>
      <c r="BA360" s="4">
        <f t="shared" si="224"/>
        <v>0</v>
      </c>
      <c r="BB360" s="4">
        <f t="shared" si="225"/>
        <v>0</v>
      </c>
      <c r="BC360" s="4">
        <f t="shared" si="226"/>
        <v>0</v>
      </c>
      <c r="BD360" s="4">
        <f t="shared" si="227"/>
        <v>0</v>
      </c>
      <c r="BE360" s="4">
        <f t="shared" si="228"/>
        <v>0</v>
      </c>
      <c r="BF360" s="4">
        <f t="shared" si="229"/>
        <v>0</v>
      </c>
      <c r="BG360" s="4">
        <f t="shared" si="230"/>
        <v>0</v>
      </c>
      <c r="BH360" s="4">
        <f t="shared" si="231"/>
        <v>0</v>
      </c>
      <c r="BI360" s="4">
        <f t="shared" si="232"/>
        <v>0</v>
      </c>
      <c r="BJ360" s="4">
        <f t="shared" si="233"/>
        <v>0</v>
      </c>
      <c r="BK360" s="4">
        <f t="shared" si="234"/>
        <v>0</v>
      </c>
      <c r="BL360" s="4">
        <f t="shared" si="235"/>
        <v>0</v>
      </c>
      <c r="BM360" s="4">
        <f t="shared" si="236"/>
        <v>1</v>
      </c>
      <c r="BN360" s="4">
        <f t="shared" si="237"/>
        <v>0</v>
      </c>
      <c r="BO360">
        <f>SUMIFS(BH$5:BH360,$AA$5:$AA360,$AA360)</f>
        <v>9</v>
      </c>
      <c r="BP360">
        <f>SUMIFS(BI$5:BI360,$AA$5:$AA360,$AA360)</f>
        <v>10</v>
      </c>
      <c r="BQ360">
        <f>SUMIFS(BJ$5:BJ360,$AA$5:$AA360,$AA360)</f>
        <v>7</v>
      </c>
      <c r="BR360">
        <f>SUMIFS(BK$5:BK360,$AA$5:$AA360,$AA360)</f>
        <v>10</v>
      </c>
      <c r="BS360">
        <f>SUMIFS(BL$5:BL360,$AA$5:$AA360,$AA360)</f>
        <v>5</v>
      </c>
      <c r="BT360">
        <f>SUMIFS(BM$5:BM360,$AA$5:$AA360,$AA360)</f>
        <v>4</v>
      </c>
      <c r="BU360">
        <f>SUMIFS(BN$5:BN360,$AA$5:$AA360,$AA360)</f>
        <v>0</v>
      </c>
      <c r="BV360">
        <f t="shared" si="238"/>
        <v>18</v>
      </c>
      <c r="BW360">
        <f t="shared" si="239"/>
        <v>32</v>
      </c>
      <c r="BX360">
        <f t="shared" si="240"/>
        <v>18</v>
      </c>
      <c r="BY360">
        <f t="shared" si="241"/>
        <v>30</v>
      </c>
      <c r="BZ360">
        <f t="shared" si="242"/>
        <v>26</v>
      </c>
      <c r="CA360">
        <f t="shared" si="243"/>
        <v>26</v>
      </c>
      <c r="CB360">
        <f t="shared" si="244"/>
        <v>0</v>
      </c>
      <c r="CC360">
        <f t="shared" si="245"/>
        <v>4</v>
      </c>
      <c r="CD360">
        <f t="shared" si="246"/>
        <v>26</v>
      </c>
      <c r="CE360" t="str">
        <f>IFERROR(VLOOKUP($AA360,'Tuyến và nhân viên'!$I:$O,7,0),"")</f>
        <v>Trần Văn Khanh</v>
      </c>
      <c r="CF360">
        <f t="shared" si="247"/>
        <v>2</v>
      </c>
      <c r="CG360">
        <f t="shared" si="248"/>
        <v>1</v>
      </c>
      <c r="CH360">
        <f>COUNTIFS($L360:L360,"x")</f>
        <v>0</v>
      </c>
      <c r="CI360">
        <f>COUNTIFS($L360:M360,"x")</f>
        <v>0</v>
      </c>
      <c r="CJ360">
        <f>COUNTIFS($L360:N360,"x")</f>
        <v>0</v>
      </c>
      <c r="CK360">
        <f>COUNTIFS($L360:O360,"x")</f>
        <v>0</v>
      </c>
      <c r="CL360">
        <f>COUNTIFS($L360:P360,"x")</f>
        <v>0</v>
      </c>
      <c r="CM360">
        <f>COUNTIFS($L360:Q360,"x")</f>
        <v>1</v>
      </c>
      <c r="CN360">
        <f>COUNTIFS($L360:R360,"x")</f>
        <v>1</v>
      </c>
      <c r="CO360" t="str" cm="1">
        <f t="array" ref="CO360">IFERROR(INDEX($CH$4:$CN$4,0,MATCH(1,$CH360:$CN360,0)),"")</f>
        <v>Thứ 7</v>
      </c>
      <c r="CP360" t="str" cm="1">
        <f t="array" ref="CP360">IFERROR(INDEX($CH$4:$CN$4,0,MATCH(2,$CH360:$CN360,0)),"")</f>
        <v/>
      </c>
      <c r="CQ360" t="str">
        <f t="shared" si="249"/>
        <v>Thứ 7</v>
      </c>
      <c r="CR360" t="str">
        <f t="shared" si="214"/>
        <v>F2 - Tuần 1 &amp; 3</v>
      </c>
    </row>
    <row r="361" spans="1:96" x14ac:dyDescent="0.3">
      <c r="A361" s="117" t="s">
        <v>36966</v>
      </c>
      <c r="B361" s="118" t="s">
        <v>33266</v>
      </c>
      <c r="C361" s="118" t="s">
        <v>33267</v>
      </c>
      <c r="D361" s="118" t="s">
        <v>39661</v>
      </c>
      <c r="E361" s="118" t="s">
        <v>39662</v>
      </c>
      <c r="F361" s="118" t="s">
        <v>34780</v>
      </c>
      <c r="G361" s="118" t="s">
        <v>34781</v>
      </c>
      <c r="H361" s="118" t="s">
        <v>34785</v>
      </c>
      <c r="I361" s="118" t="s">
        <v>22</v>
      </c>
      <c r="J361" s="119" t="s">
        <v>39658</v>
      </c>
      <c r="K361" s="119" t="s">
        <v>23</v>
      </c>
      <c r="L361" s="117" t="s">
        <v>24</v>
      </c>
      <c r="M361" s="117" t="s">
        <v>23</v>
      </c>
      <c r="N361" s="117" t="s">
        <v>23</v>
      </c>
      <c r="O361" s="117" t="s">
        <v>23</v>
      </c>
      <c r="P361" s="117" t="s">
        <v>23</v>
      </c>
      <c r="Q361" s="117" t="s">
        <v>23</v>
      </c>
      <c r="R361" s="117" t="s">
        <v>23</v>
      </c>
      <c r="S361" s="117" t="s">
        <v>24</v>
      </c>
      <c r="T361" s="117" t="s">
        <v>24</v>
      </c>
      <c r="U361" s="117" t="s">
        <v>24</v>
      </c>
      <c r="V361" s="117" t="s">
        <v>24</v>
      </c>
      <c r="W361" s="74" t="str">
        <f t="shared" si="215"/>
        <v>x</v>
      </c>
      <c r="X361" s="74" t="str">
        <f t="shared" si="216"/>
        <v/>
      </c>
      <c r="Y361" s="74" t="str">
        <f t="shared" si="217"/>
        <v>x</v>
      </c>
      <c r="Z361" s="74" t="str">
        <f t="shared" si="218"/>
        <v/>
      </c>
      <c r="AA361" t="str">
        <f>VLOOKUP($D361,'Tuyến và nhân viên'!$D:$M,6,0)</f>
        <v>HL00530</v>
      </c>
      <c r="AB361" t="str">
        <f>VLOOKUP($D361,'Tuyến và nhân viên'!$D:$M,7,0)</f>
        <v>Nguyễn Thị Thiên Trang</v>
      </c>
      <c r="AC361" s="16" t="str">
        <f>IFERROR(VLOOKUP($F361,DSKH!$D:$BF,53,0),"")</f>
        <v>F2</v>
      </c>
      <c r="AD361" s="16" t="str">
        <f>IFERROR(VLOOKUP($F361,DSKH!$D:$BF,54,0),"")</f>
        <v>GT</v>
      </c>
      <c r="AE361" s="4">
        <f>SUMIFS('Doanh số khách hàng'!$F:$F,'Doanh số khách hàng'!$A:$A,'Chi tiết tuyến'!$F361)</f>
        <v>0</v>
      </c>
      <c r="AF361" s="16" t="str">
        <f t="shared" si="210"/>
        <v>F4</v>
      </c>
      <c r="AG361" s="16" t="str">
        <f t="shared" si="211"/>
        <v>F2</v>
      </c>
      <c r="AH361" t="b">
        <f t="shared" si="219"/>
        <v>0</v>
      </c>
      <c r="AI361" t="b">
        <f t="shared" si="220"/>
        <v>1</v>
      </c>
      <c r="AJ361">
        <f>IFERROR(VLOOKUP($AC361,Master!$D:$E,2,0),"")</f>
        <v>2</v>
      </c>
      <c r="AK361">
        <f>VLOOKUP($AF361,Master!$D:$E,2,0)</f>
        <v>4</v>
      </c>
      <c r="AL361" s="4">
        <f t="shared" si="221"/>
        <v>0</v>
      </c>
      <c r="AM361" t="str">
        <f>IFERROR(VLOOKUP($F361,DSKH!$D:$BF,31,0),"")</f>
        <v>Tỉnh Cà Mau</v>
      </c>
      <c r="AN361" t="str">
        <f>IFERROR(VLOOKUP($F361,DSKH!$D:$BF,29,0),"")</f>
        <v>Phường Giá Rai</v>
      </c>
      <c r="AO361">
        <f>IFERROR(VLOOKUP($F361,DSKH!$D:$BF,52,0),"")</f>
        <v>0</v>
      </c>
      <c r="AP361">
        <f>IF(L361="x",1+COUNTIFS(AP$4:AP360,"&gt;0",$AA$4:$AA360,$AA360),0)</f>
        <v>12</v>
      </c>
      <c r="AQ361">
        <f>IF(M361="x",1+COUNTIFS(AQ$4:AQ360,"&gt;0",$AA$4:$AA360,$AA360),0)</f>
        <v>0</v>
      </c>
      <c r="AR361">
        <f>IF(N361="x",1+COUNTIFS(AR$4:AR360,"&gt;0",$AA$4:$AA360,$AA360),0)</f>
        <v>0</v>
      </c>
      <c r="AS361">
        <f>IF(O361="x",1+COUNTIFS(AS$4:AS360,"&gt;0",$AA$4:$AA360,$AA360),0)</f>
        <v>0</v>
      </c>
      <c r="AT361">
        <f>IF(P361="x",1+COUNTIFS(AT$4:AT360,"&gt;0",$AA$4:$AA360,$AA360),0)</f>
        <v>0</v>
      </c>
      <c r="AU361">
        <f>IF(Q361="x",1+COUNTIFS(AU$4:AU360,"&gt;0",$AA$4:$AA360,$AA360),0)</f>
        <v>0</v>
      </c>
      <c r="AV361">
        <f>IF(R361="x",1+COUNTIFS(AV$4:AV360,"&gt;0",$AA$4:$AA360,$AA360),0)</f>
        <v>0</v>
      </c>
      <c r="AW361">
        <f t="shared" si="212"/>
        <v>1</v>
      </c>
      <c r="AX361">
        <f t="shared" si="213"/>
        <v>0</v>
      </c>
      <c r="AY361">
        <f t="shared" si="222"/>
        <v>1</v>
      </c>
      <c r="AZ361">
        <f t="shared" si="223"/>
        <v>0</v>
      </c>
      <c r="BA361" s="4">
        <f t="shared" si="224"/>
        <v>0</v>
      </c>
      <c r="BB361" s="4">
        <f t="shared" si="225"/>
        <v>0</v>
      </c>
      <c r="BC361" s="4">
        <f t="shared" si="226"/>
        <v>0</v>
      </c>
      <c r="BD361" s="4">
        <f t="shared" si="227"/>
        <v>0</v>
      </c>
      <c r="BE361" s="4">
        <f t="shared" si="228"/>
        <v>0</v>
      </c>
      <c r="BF361" s="4">
        <f t="shared" si="229"/>
        <v>0</v>
      </c>
      <c r="BG361" s="4">
        <f t="shared" si="230"/>
        <v>0</v>
      </c>
      <c r="BH361" s="4">
        <f t="shared" si="231"/>
        <v>1</v>
      </c>
      <c r="BI361" s="4">
        <f t="shared" si="232"/>
        <v>0</v>
      </c>
      <c r="BJ361" s="4">
        <f t="shared" si="233"/>
        <v>0</v>
      </c>
      <c r="BK361" s="4">
        <f t="shared" si="234"/>
        <v>0</v>
      </c>
      <c r="BL361" s="4">
        <f t="shared" si="235"/>
        <v>0</v>
      </c>
      <c r="BM361" s="4">
        <f t="shared" si="236"/>
        <v>0</v>
      </c>
      <c r="BN361" s="4">
        <f t="shared" si="237"/>
        <v>0</v>
      </c>
      <c r="BO361">
        <f>SUMIFS(BH$5:BH361,$AA$5:$AA361,$AA361)</f>
        <v>10</v>
      </c>
      <c r="BP361">
        <f>SUMIFS(BI$5:BI361,$AA$5:$AA361,$AA361)</f>
        <v>10</v>
      </c>
      <c r="BQ361">
        <f>SUMIFS(BJ$5:BJ361,$AA$5:$AA361,$AA361)</f>
        <v>7</v>
      </c>
      <c r="BR361">
        <f>SUMIFS(BK$5:BK361,$AA$5:$AA361,$AA361)</f>
        <v>10</v>
      </c>
      <c r="BS361">
        <f>SUMIFS(BL$5:BL361,$AA$5:$AA361,$AA361)</f>
        <v>5</v>
      </c>
      <c r="BT361">
        <f>SUMIFS(BM$5:BM361,$AA$5:$AA361,$AA361)</f>
        <v>4</v>
      </c>
      <c r="BU361">
        <f>SUMIFS(BN$5:BN361,$AA$5:$AA361,$AA361)</f>
        <v>0</v>
      </c>
      <c r="BV361">
        <f t="shared" si="238"/>
        <v>18</v>
      </c>
      <c r="BW361">
        <f t="shared" si="239"/>
        <v>32</v>
      </c>
      <c r="BX361">
        <f t="shared" si="240"/>
        <v>18</v>
      </c>
      <c r="BY361">
        <f t="shared" si="241"/>
        <v>30</v>
      </c>
      <c r="BZ361">
        <f t="shared" si="242"/>
        <v>26</v>
      </c>
      <c r="CA361">
        <f t="shared" si="243"/>
        <v>26</v>
      </c>
      <c r="CB361">
        <f t="shared" si="244"/>
        <v>0</v>
      </c>
      <c r="CC361">
        <f t="shared" si="245"/>
        <v>10</v>
      </c>
      <c r="CD361">
        <f t="shared" si="246"/>
        <v>18</v>
      </c>
      <c r="CE361" t="str">
        <f>IFERROR(VLOOKUP($AA361,'Tuyến và nhân viên'!$I:$O,7,0),"")</f>
        <v>Trần Văn Khanh</v>
      </c>
      <c r="CF361">
        <f t="shared" si="247"/>
        <v>2</v>
      </c>
      <c r="CG361">
        <f t="shared" si="248"/>
        <v>1</v>
      </c>
      <c r="CH361">
        <f>COUNTIFS($L361:L361,"x")</f>
        <v>1</v>
      </c>
      <c r="CI361">
        <f>COUNTIFS($L361:M361,"x")</f>
        <v>1</v>
      </c>
      <c r="CJ361">
        <f>COUNTIFS($L361:N361,"x")</f>
        <v>1</v>
      </c>
      <c r="CK361">
        <f>COUNTIFS($L361:O361,"x")</f>
        <v>1</v>
      </c>
      <c r="CL361">
        <f>COUNTIFS($L361:P361,"x")</f>
        <v>1</v>
      </c>
      <c r="CM361">
        <f>COUNTIFS($L361:Q361,"x")</f>
        <v>1</v>
      </c>
      <c r="CN361">
        <f>COUNTIFS($L361:R361,"x")</f>
        <v>1</v>
      </c>
      <c r="CO361" t="str" cm="1">
        <f t="array" ref="CO361">IFERROR(INDEX($CH$4:$CN$4,0,MATCH(1,$CH361:$CN361,0)),"")</f>
        <v>Thứ 2</v>
      </c>
      <c r="CP361" t="str" cm="1">
        <f t="array" ref="CP361">IFERROR(INDEX($CH$4:$CN$4,0,MATCH(2,$CH361:$CN361,0)),"")</f>
        <v/>
      </c>
      <c r="CQ361" t="str">
        <f t="shared" si="249"/>
        <v>Thứ 2</v>
      </c>
      <c r="CR361" t="str">
        <f t="shared" si="214"/>
        <v>F2 - Tuần 1 &amp; 3</v>
      </c>
    </row>
    <row r="362" spans="1:96" x14ac:dyDescent="0.3">
      <c r="A362" s="117" t="s">
        <v>36973</v>
      </c>
      <c r="B362" s="118" t="s">
        <v>33266</v>
      </c>
      <c r="C362" s="118" t="s">
        <v>33267</v>
      </c>
      <c r="D362" s="118" t="s">
        <v>39661</v>
      </c>
      <c r="E362" s="118" t="s">
        <v>39662</v>
      </c>
      <c r="F362" s="118" t="s">
        <v>33152</v>
      </c>
      <c r="G362" s="118" t="s">
        <v>34799</v>
      </c>
      <c r="H362" s="118" t="s">
        <v>34803</v>
      </c>
      <c r="I362" s="118" t="s">
        <v>22</v>
      </c>
      <c r="J362" s="119" t="s">
        <v>39658</v>
      </c>
      <c r="K362" s="119" t="s">
        <v>23</v>
      </c>
      <c r="L362" s="117" t="s">
        <v>23</v>
      </c>
      <c r="M362" s="117" t="s">
        <v>24</v>
      </c>
      <c r="N362" s="117" t="s">
        <v>23</v>
      </c>
      <c r="O362" s="117" t="s">
        <v>23</v>
      </c>
      <c r="P362" s="117" t="s">
        <v>23</v>
      </c>
      <c r="Q362" s="117" t="s">
        <v>23</v>
      </c>
      <c r="R362" s="117" t="s">
        <v>23</v>
      </c>
      <c r="S362" s="117" t="s">
        <v>24</v>
      </c>
      <c r="T362" s="117" t="s">
        <v>24</v>
      </c>
      <c r="U362" s="117" t="s">
        <v>24</v>
      </c>
      <c r="V362" s="117" t="s">
        <v>24</v>
      </c>
      <c r="W362" s="74" t="str">
        <f t="shared" si="215"/>
        <v>x</v>
      </c>
      <c r="X362" s="74" t="str">
        <f t="shared" si="216"/>
        <v/>
      </c>
      <c r="Y362" s="74" t="str">
        <f t="shared" si="217"/>
        <v>x</v>
      </c>
      <c r="Z362" s="74" t="str">
        <f t="shared" si="218"/>
        <v/>
      </c>
      <c r="AA362" t="str">
        <f>VLOOKUP($D362,'Tuyến và nhân viên'!$D:$M,6,0)</f>
        <v>HL00530</v>
      </c>
      <c r="AB362" t="str">
        <f>VLOOKUP($D362,'Tuyến và nhân viên'!$D:$M,7,0)</f>
        <v>Nguyễn Thị Thiên Trang</v>
      </c>
      <c r="AC362" s="16" t="str">
        <f>IFERROR(VLOOKUP($F362,DSKH!$D:$BF,53,0),"")</f>
        <v>F2</v>
      </c>
      <c r="AD362" s="16" t="str">
        <f>IFERROR(VLOOKUP($F362,DSKH!$D:$BF,54,0),"")</f>
        <v>GT</v>
      </c>
      <c r="AE362" s="4">
        <f>SUMIFS('Doanh số khách hàng'!$F:$F,'Doanh số khách hàng'!$A:$A,'Chi tiết tuyến'!$F362)</f>
        <v>78200</v>
      </c>
      <c r="AF362" s="16" t="str">
        <f t="shared" si="210"/>
        <v>F4</v>
      </c>
      <c r="AG362" s="16" t="str">
        <f t="shared" si="211"/>
        <v>F2</v>
      </c>
      <c r="AH362" t="b">
        <f t="shared" si="219"/>
        <v>0</v>
      </c>
      <c r="AI362" t="b">
        <f t="shared" si="220"/>
        <v>1</v>
      </c>
      <c r="AJ362">
        <f>IFERROR(VLOOKUP($AC362,Master!$D:$E,2,0),"")</f>
        <v>2</v>
      </c>
      <c r="AK362">
        <f>VLOOKUP($AF362,Master!$D:$E,2,0)</f>
        <v>4</v>
      </c>
      <c r="AL362" s="4">
        <f t="shared" si="221"/>
        <v>39100</v>
      </c>
      <c r="AM362" t="str">
        <f>IFERROR(VLOOKUP($F362,DSKH!$D:$BF,31,0),"")</f>
        <v>Tỉnh Cà Mau</v>
      </c>
      <c r="AN362" t="str">
        <f>IFERROR(VLOOKUP($F362,DSKH!$D:$BF,29,0),"")</f>
        <v>Xã Phong Thạnh</v>
      </c>
      <c r="AO362">
        <f>IFERROR(VLOOKUP($F362,DSKH!$D:$BF,52,0),"")</f>
        <v>78200</v>
      </c>
      <c r="AP362">
        <f>IF(L362="x",1+COUNTIFS(AP$4:AP361,"&gt;0",$AA$4:$AA361,$AA361),0)</f>
        <v>0</v>
      </c>
      <c r="AQ362">
        <f>IF(M362="x",1+COUNTIFS(AQ$4:AQ361,"&gt;0",$AA$4:$AA361,$AA361),0)</f>
        <v>12</v>
      </c>
      <c r="AR362">
        <f>IF(N362="x",1+COUNTIFS(AR$4:AR361,"&gt;0",$AA$4:$AA361,$AA361),0)</f>
        <v>0</v>
      </c>
      <c r="AS362">
        <f>IF(O362="x",1+COUNTIFS(AS$4:AS361,"&gt;0",$AA$4:$AA361,$AA361),0)</f>
        <v>0</v>
      </c>
      <c r="AT362">
        <f>IF(P362="x",1+COUNTIFS(AT$4:AT361,"&gt;0",$AA$4:$AA361,$AA361),0)</f>
        <v>0</v>
      </c>
      <c r="AU362">
        <f>IF(Q362="x",1+COUNTIFS(AU$4:AU361,"&gt;0",$AA$4:$AA361,$AA361),0)</f>
        <v>0</v>
      </c>
      <c r="AV362">
        <f>IF(R362="x",1+COUNTIFS(AV$4:AV361,"&gt;0",$AA$4:$AA361,$AA361),0)</f>
        <v>0</v>
      </c>
      <c r="AW362">
        <f t="shared" si="212"/>
        <v>1</v>
      </c>
      <c r="AX362">
        <f t="shared" si="213"/>
        <v>0</v>
      </c>
      <c r="AY362">
        <f t="shared" si="222"/>
        <v>1</v>
      </c>
      <c r="AZ362">
        <f t="shared" si="223"/>
        <v>0</v>
      </c>
      <c r="BA362" s="4">
        <f t="shared" si="224"/>
        <v>0</v>
      </c>
      <c r="BB362" s="4">
        <f t="shared" si="225"/>
        <v>39100</v>
      </c>
      <c r="BC362" s="4">
        <f t="shared" si="226"/>
        <v>0</v>
      </c>
      <c r="BD362" s="4">
        <f t="shared" si="227"/>
        <v>0</v>
      </c>
      <c r="BE362" s="4">
        <f t="shared" si="228"/>
        <v>0</v>
      </c>
      <c r="BF362" s="4">
        <f t="shared" si="229"/>
        <v>0</v>
      </c>
      <c r="BG362" s="4">
        <f t="shared" si="230"/>
        <v>0</v>
      </c>
      <c r="BH362" s="4">
        <f t="shared" si="231"/>
        <v>0</v>
      </c>
      <c r="BI362" s="4">
        <f t="shared" si="232"/>
        <v>1</v>
      </c>
      <c r="BJ362" s="4">
        <f t="shared" si="233"/>
        <v>0</v>
      </c>
      <c r="BK362" s="4">
        <f t="shared" si="234"/>
        <v>0</v>
      </c>
      <c r="BL362" s="4">
        <f t="shared" si="235"/>
        <v>0</v>
      </c>
      <c r="BM362" s="4">
        <f t="shared" si="236"/>
        <v>0</v>
      </c>
      <c r="BN362" s="4">
        <f t="shared" si="237"/>
        <v>0</v>
      </c>
      <c r="BO362">
        <f>SUMIFS(BH$5:BH362,$AA$5:$AA362,$AA362)</f>
        <v>10</v>
      </c>
      <c r="BP362">
        <f>SUMIFS(BI$5:BI362,$AA$5:$AA362,$AA362)</f>
        <v>11</v>
      </c>
      <c r="BQ362">
        <f>SUMIFS(BJ$5:BJ362,$AA$5:$AA362,$AA362)</f>
        <v>7</v>
      </c>
      <c r="BR362">
        <f>SUMIFS(BK$5:BK362,$AA$5:$AA362,$AA362)</f>
        <v>10</v>
      </c>
      <c r="BS362">
        <f>SUMIFS(BL$5:BL362,$AA$5:$AA362,$AA362)</f>
        <v>5</v>
      </c>
      <c r="BT362">
        <f>SUMIFS(BM$5:BM362,$AA$5:$AA362,$AA362)</f>
        <v>4</v>
      </c>
      <c r="BU362">
        <f>SUMIFS(BN$5:BN362,$AA$5:$AA362,$AA362)</f>
        <v>0</v>
      </c>
      <c r="BV362">
        <f t="shared" si="238"/>
        <v>18</v>
      </c>
      <c r="BW362">
        <f t="shared" si="239"/>
        <v>32</v>
      </c>
      <c r="BX362">
        <f t="shared" si="240"/>
        <v>18</v>
      </c>
      <c r="BY362">
        <f t="shared" si="241"/>
        <v>30</v>
      </c>
      <c r="BZ362">
        <f t="shared" si="242"/>
        <v>26</v>
      </c>
      <c r="CA362">
        <f t="shared" si="243"/>
        <v>26</v>
      </c>
      <c r="CB362">
        <f t="shared" si="244"/>
        <v>0</v>
      </c>
      <c r="CC362">
        <f t="shared" si="245"/>
        <v>11</v>
      </c>
      <c r="CD362">
        <f t="shared" si="246"/>
        <v>32</v>
      </c>
      <c r="CE362" t="str">
        <f>IFERROR(VLOOKUP($AA362,'Tuyến và nhân viên'!$I:$O,7,0),"")</f>
        <v>Trần Văn Khanh</v>
      </c>
      <c r="CF362">
        <f t="shared" si="247"/>
        <v>2</v>
      </c>
      <c r="CG362">
        <f t="shared" si="248"/>
        <v>1</v>
      </c>
      <c r="CH362">
        <f>COUNTIFS($L362:L362,"x")</f>
        <v>0</v>
      </c>
      <c r="CI362">
        <f>COUNTIFS($L362:M362,"x")</f>
        <v>1</v>
      </c>
      <c r="CJ362">
        <f>COUNTIFS($L362:N362,"x")</f>
        <v>1</v>
      </c>
      <c r="CK362">
        <f>COUNTIFS($L362:O362,"x")</f>
        <v>1</v>
      </c>
      <c r="CL362">
        <f>COUNTIFS($L362:P362,"x")</f>
        <v>1</v>
      </c>
      <c r="CM362">
        <f>COUNTIFS($L362:Q362,"x")</f>
        <v>1</v>
      </c>
      <c r="CN362">
        <f>COUNTIFS($L362:R362,"x")</f>
        <v>1</v>
      </c>
      <c r="CO362" t="str" cm="1">
        <f t="array" ref="CO362">IFERROR(INDEX($CH$4:$CN$4,0,MATCH(1,$CH362:$CN362,0)),"")</f>
        <v>Thứ 3</v>
      </c>
      <c r="CP362" t="str" cm="1">
        <f t="array" ref="CP362">IFERROR(INDEX($CH$4:$CN$4,0,MATCH(2,$CH362:$CN362,0)),"")</f>
        <v/>
      </c>
      <c r="CQ362" t="str">
        <f t="shared" si="249"/>
        <v>Thứ 3</v>
      </c>
      <c r="CR362" t="str">
        <f t="shared" si="214"/>
        <v>F2 - Tuần 1 &amp; 3</v>
      </c>
    </row>
    <row r="363" spans="1:96" x14ac:dyDescent="0.3">
      <c r="A363" s="117" t="s">
        <v>36984</v>
      </c>
      <c r="B363" s="118" t="s">
        <v>33266</v>
      </c>
      <c r="C363" s="118" t="s">
        <v>33267</v>
      </c>
      <c r="D363" s="118" t="s">
        <v>39661</v>
      </c>
      <c r="E363" s="118" t="s">
        <v>39662</v>
      </c>
      <c r="F363" s="118" t="s">
        <v>20664</v>
      </c>
      <c r="G363" s="118" t="s">
        <v>34816</v>
      </c>
      <c r="H363" s="118" t="s">
        <v>34820</v>
      </c>
      <c r="I363" s="118" t="s">
        <v>22</v>
      </c>
      <c r="J363" s="119" t="s">
        <v>39658</v>
      </c>
      <c r="K363" s="119" t="s">
        <v>23</v>
      </c>
      <c r="L363" s="117" t="s">
        <v>24</v>
      </c>
      <c r="M363" s="117" t="s">
        <v>23</v>
      </c>
      <c r="N363" s="117" t="s">
        <v>23</v>
      </c>
      <c r="O363" s="117" t="s">
        <v>23</v>
      </c>
      <c r="P363" s="117" t="s">
        <v>23</v>
      </c>
      <c r="Q363" s="117" t="s">
        <v>23</v>
      </c>
      <c r="R363" s="117" t="s">
        <v>23</v>
      </c>
      <c r="S363" s="117" t="s">
        <v>24</v>
      </c>
      <c r="T363" s="117" t="s">
        <v>24</v>
      </c>
      <c r="U363" s="117" t="s">
        <v>24</v>
      </c>
      <c r="V363" s="117" t="s">
        <v>24</v>
      </c>
      <c r="W363" s="74" t="str">
        <f t="shared" si="215"/>
        <v>x</v>
      </c>
      <c r="X363" s="74" t="str">
        <f t="shared" si="216"/>
        <v>x</v>
      </c>
      <c r="Y363" s="74" t="str">
        <f t="shared" si="217"/>
        <v>x</v>
      </c>
      <c r="Z363" s="74" t="str">
        <f t="shared" si="218"/>
        <v>x</v>
      </c>
      <c r="AA363" t="str">
        <f>VLOOKUP($D363,'Tuyến và nhân viên'!$D:$M,6,0)</f>
        <v>HL00530</v>
      </c>
      <c r="AB363" t="str">
        <f>VLOOKUP($D363,'Tuyến và nhân viên'!$D:$M,7,0)</f>
        <v>Nguyễn Thị Thiên Trang</v>
      </c>
      <c r="AC363" s="16" t="str">
        <f>IFERROR(VLOOKUP($F363,DSKH!$D:$BF,53,0),"")</f>
        <v>F4</v>
      </c>
      <c r="AD363" s="16" t="str">
        <f>IFERROR(VLOOKUP($F363,DSKH!$D:$BF,54,0),"")</f>
        <v>GT</v>
      </c>
      <c r="AE363" s="4">
        <f>SUMIFS('Doanh số khách hàng'!$F:$F,'Doanh số khách hàng'!$A:$A,'Chi tiết tuyến'!$F363)</f>
        <v>847730</v>
      </c>
      <c r="AF363" s="16" t="str">
        <f t="shared" si="210"/>
        <v>F4</v>
      </c>
      <c r="AG363" s="16" t="str">
        <f t="shared" si="211"/>
        <v>F4</v>
      </c>
      <c r="AH363" t="b">
        <f t="shared" si="219"/>
        <v>1</v>
      </c>
      <c r="AI363" t="b">
        <f t="shared" si="220"/>
        <v>1</v>
      </c>
      <c r="AJ363">
        <f>IFERROR(VLOOKUP($AC363,Master!$D:$E,2,0),"")</f>
        <v>4</v>
      </c>
      <c r="AK363">
        <f>VLOOKUP($AF363,Master!$D:$E,2,0)</f>
        <v>4</v>
      </c>
      <c r="AL363" s="4">
        <f t="shared" si="221"/>
        <v>211932.5</v>
      </c>
      <c r="AM363" t="str">
        <f>IFERROR(VLOOKUP($F363,DSKH!$D:$BF,31,0),"")</f>
        <v>Tỉnh Cà Mau</v>
      </c>
      <c r="AN363" t="str">
        <f>IFERROR(VLOOKUP($F363,DSKH!$D:$BF,29,0),"")</f>
        <v>Phường Giá Rai</v>
      </c>
      <c r="AO363">
        <f>IFERROR(VLOOKUP($F363,DSKH!$D:$BF,52,0),"")</f>
        <v>847730</v>
      </c>
      <c r="AP363">
        <f>IF(L363="x",1+COUNTIFS(AP$4:AP362,"&gt;0",$AA$4:$AA362,$AA362),0)</f>
        <v>13</v>
      </c>
      <c r="AQ363">
        <f>IF(M363="x",1+COUNTIFS(AQ$4:AQ362,"&gt;0",$AA$4:$AA362,$AA362),0)</f>
        <v>0</v>
      </c>
      <c r="AR363">
        <f>IF(N363="x",1+COUNTIFS(AR$4:AR362,"&gt;0",$AA$4:$AA362,$AA362),0)</f>
        <v>0</v>
      </c>
      <c r="AS363">
        <f>IF(O363="x",1+COUNTIFS(AS$4:AS362,"&gt;0",$AA$4:$AA362,$AA362),0)</f>
        <v>0</v>
      </c>
      <c r="AT363">
        <f>IF(P363="x",1+COUNTIFS(AT$4:AT362,"&gt;0",$AA$4:$AA362,$AA362),0)</f>
        <v>0</v>
      </c>
      <c r="AU363">
        <f>IF(Q363="x",1+COUNTIFS(AU$4:AU362,"&gt;0",$AA$4:$AA362,$AA362),0)</f>
        <v>0</v>
      </c>
      <c r="AV363">
        <f>IF(R363="x",1+COUNTIFS(AV$4:AV362,"&gt;0",$AA$4:$AA362,$AA362),0)</f>
        <v>0</v>
      </c>
      <c r="AW363">
        <f t="shared" si="212"/>
        <v>1</v>
      </c>
      <c r="AX363">
        <f t="shared" si="213"/>
        <v>1</v>
      </c>
      <c r="AY363">
        <f t="shared" si="222"/>
        <v>1</v>
      </c>
      <c r="AZ363">
        <f t="shared" si="223"/>
        <v>1</v>
      </c>
      <c r="BA363" s="4">
        <f t="shared" si="224"/>
        <v>211932.5</v>
      </c>
      <c r="BB363" s="4">
        <f t="shared" si="225"/>
        <v>0</v>
      </c>
      <c r="BC363" s="4">
        <f t="shared" si="226"/>
        <v>0</v>
      </c>
      <c r="BD363" s="4">
        <f t="shared" si="227"/>
        <v>0</v>
      </c>
      <c r="BE363" s="4">
        <f t="shared" si="228"/>
        <v>0</v>
      </c>
      <c r="BF363" s="4">
        <f t="shared" si="229"/>
        <v>0</v>
      </c>
      <c r="BG363" s="4">
        <f t="shared" si="230"/>
        <v>0</v>
      </c>
      <c r="BH363" s="4">
        <f t="shared" si="231"/>
        <v>0</v>
      </c>
      <c r="BI363" s="4">
        <f t="shared" si="232"/>
        <v>0</v>
      </c>
      <c r="BJ363" s="4">
        <f t="shared" si="233"/>
        <v>0</v>
      </c>
      <c r="BK363" s="4">
        <f t="shared" si="234"/>
        <v>0</v>
      </c>
      <c r="BL363" s="4">
        <f t="shared" si="235"/>
        <v>0</v>
      </c>
      <c r="BM363" s="4">
        <f t="shared" si="236"/>
        <v>0</v>
      </c>
      <c r="BN363" s="4">
        <f t="shared" si="237"/>
        <v>0</v>
      </c>
      <c r="BO363">
        <f>SUMIFS(BH$5:BH363,$AA$5:$AA363,$AA363)</f>
        <v>10</v>
      </c>
      <c r="BP363">
        <f>SUMIFS(BI$5:BI363,$AA$5:$AA363,$AA363)</f>
        <v>11</v>
      </c>
      <c r="BQ363">
        <f>SUMIFS(BJ$5:BJ363,$AA$5:$AA363,$AA363)</f>
        <v>7</v>
      </c>
      <c r="BR363">
        <f>SUMIFS(BK$5:BK363,$AA$5:$AA363,$AA363)</f>
        <v>10</v>
      </c>
      <c r="BS363">
        <f>SUMIFS(BL$5:BL363,$AA$5:$AA363,$AA363)</f>
        <v>5</v>
      </c>
      <c r="BT363">
        <f>SUMIFS(BM$5:BM363,$AA$5:$AA363,$AA363)</f>
        <v>4</v>
      </c>
      <c r="BU363">
        <f>SUMIFS(BN$5:BN363,$AA$5:$AA363,$AA363)</f>
        <v>0</v>
      </c>
      <c r="BV363">
        <f t="shared" si="238"/>
        <v>18</v>
      </c>
      <c r="BW363">
        <f t="shared" si="239"/>
        <v>32</v>
      </c>
      <c r="BX363">
        <f t="shared" si="240"/>
        <v>18</v>
      </c>
      <c r="BY363">
        <f t="shared" si="241"/>
        <v>30</v>
      </c>
      <c r="BZ363">
        <f t="shared" si="242"/>
        <v>26</v>
      </c>
      <c r="CA363">
        <f t="shared" si="243"/>
        <v>26</v>
      </c>
      <c r="CB363">
        <f t="shared" si="244"/>
        <v>0</v>
      </c>
      <c r="CC363">
        <f t="shared" si="245"/>
        <v>0</v>
      </c>
      <c r="CD363">
        <f t="shared" si="246"/>
        <v>0</v>
      </c>
      <c r="CE363" t="str">
        <f>IFERROR(VLOOKUP($AA363,'Tuyến và nhân viên'!$I:$O,7,0),"")</f>
        <v>Trần Văn Khanh</v>
      </c>
      <c r="CF363">
        <f t="shared" si="247"/>
        <v>4</v>
      </c>
      <c r="CG363">
        <f t="shared" si="248"/>
        <v>1</v>
      </c>
      <c r="CH363">
        <f>COUNTIFS($L363:L363,"x")</f>
        <v>1</v>
      </c>
      <c r="CI363">
        <f>COUNTIFS($L363:M363,"x")</f>
        <v>1</v>
      </c>
      <c r="CJ363">
        <f>COUNTIFS($L363:N363,"x")</f>
        <v>1</v>
      </c>
      <c r="CK363">
        <f>COUNTIFS($L363:O363,"x")</f>
        <v>1</v>
      </c>
      <c r="CL363">
        <f>COUNTIFS($L363:P363,"x")</f>
        <v>1</v>
      </c>
      <c r="CM363">
        <f>COUNTIFS($L363:Q363,"x")</f>
        <v>1</v>
      </c>
      <c r="CN363">
        <f>COUNTIFS($L363:R363,"x")</f>
        <v>1</v>
      </c>
      <c r="CO363" t="str" cm="1">
        <f t="array" ref="CO363">IFERROR(INDEX($CH$4:$CN$4,0,MATCH(1,$CH363:$CN363,0)),"")</f>
        <v>Thứ 2</v>
      </c>
      <c r="CP363" t="str" cm="1">
        <f t="array" ref="CP363">IFERROR(INDEX($CH$4:$CN$4,0,MATCH(2,$CH363:$CN363,0)),"")</f>
        <v/>
      </c>
      <c r="CQ363" t="str">
        <f t="shared" si="249"/>
        <v>Thứ 2</v>
      </c>
      <c r="CR363" t="str">
        <f t="shared" si="214"/>
        <v>F4 - Tất cả các tuần</v>
      </c>
    </row>
    <row r="364" spans="1:96" x14ac:dyDescent="0.3">
      <c r="A364" s="117" t="s">
        <v>36990</v>
      </c>
      <c r="B364" s="118" t="s">
        <v>33266</v>
      </c>
      <c r="C364" s="118" t="s">
        <v>33267</v>
      </c>
      <c r="D364" s="118" t="s">
        <v>39661</v>
      </c>
      <c r="E364" s="118" t="s">
        <v>39662</v>
      </c>
      <c r="F364" s="118" t="s">
        <v>34843</v>
      </c>
      <c r="G364" s="118" t="s">
        <v>34844</v>
      </c>
      <c r="H364" s="118" t="s">
        <v>34847</v>
      </c>
      <c r="I364" s="118" t="s">
        <v>22</v>
      </c>
      <c r="J364" s="119" t="s">
        <v>39658</v>
      </c>
      <c r="K364" s="119" t="s">
        <v>23</v>
      </c>
      <c r="L364" s="117" t="s">
        <v>23</v>
      </c>
      <c r="M364" s="117" t="s">
        <v>23</v>
      </c>
      <c r="N364" s="117" t="s">
        <v>23</v>
      </c>
      <c r="O364" s="117" t="s">
        <v>23</v>
      </c>
      <c r="P364" s="117" t="s">
        <v>23</v>
      </c>
      <c r="Q364" s="117" t="s">
        <v>24</v>
      </c>
      <c r="R364" s="117" t="s">
        <v>23</v>
      </c>
      <c r="S364" s="117" t="s">
        <v>24</v>
      </c>
      <c r="T364" s="117" t="s">
        <v>24</v>
      </c>
      <c r="U364" s="117" t="s">
        <v>24</v>
      </c>
      <c r="V364" s="117" t="s">
        <v>24</v>
      </c>
      <c r="W364" s="74" t="str">
        <f t="shared" si="215"/>
        <v>x</v>
      </c>
      <c r="X364" s="74" t="str">
        <f t="shared" si="216"/>
        <v/>
      </c>
      <c r="Y364" s="74" t="str">
        <f t="shared" si="217"/>
        <v>x</v>
      </c>
      <c r="Z364" s="74" t="str">
        <f t="shared" si="218"/>
        <v/>
      </c>
      <c r="AA364" t="str">
        <f>VLOOKUP($D364,'Tuyến và nhân viên'!$D:$M,6,0)</f>
        <v>HL00530</v>
      </c>
      <c r="AB364" t="str">
        <f>VLOOKUP($D364,'Tuyến và nhân viên'!$D:$M,7,0)</f>
        <v>Nguyễn Thị Thiên Trang</v>
      </c>
      <c r="AC364" s="16" t="str">
        <f>IFERROR(VLOOKUP($F364,DSKH!$D:$BF,53,0),"")</f>
        <v>F2</v>
      </c>
      <c r="AD364" s="16" t="str">
        <f>IFERROR(VLOOKUP($F364,DSKH!$D:$BF,54,0),"")</f>
        <v>GT</v>
      </c>
      <c r="AE364" s="4">
        <f>SUMIFS('Doanh số khách hàng'!$F:$F,'Doanh số khách hàng'!$A:$A,'Chi tiết tuyến'!$F364)</f>
        <v>0</v>
      </c>
      <c r="AF364" s="16" t="str">
        <f t="shared" si="210"/>
        <v>F4</v>
      </c>
      <c r="AG364" s="16" t="str">
        <f t="shared" si="211"/>
        <v>F2</v>
      </c>
      <c r="AH364" t="b">
        <f t="shared" si="219"/>
        <v>0</v>
      </c>
      <c r="AI364" t="b">
        <f t="shared" si="220"/>
        <v>1</v>
      </c>
      <c r="AJ364">
        <f>IFERROR(VLOOKUP($AC364,Master!$D:$E,2,0),"")</f>
        <v>2</v>
      </c>
      <c r="AK364">
        <f>VLOOKUP($AF364,Master!$D:$E,2,0)</f>
        <v>4</v>
      </c>
      <c r="AL364" s="4">
        <f t="shared" si="221"/>
        <v>0</v>
      </c>
      <c r="AM364" t="str">
        <f>IFERROR(VLOOKUP($F364,DSKH!$D:$BF,31,0),"")</f>
        <v>Tỉnh Cà Mau</v>
      </c>
      <c r="AN364" t="str">
        <f>IFERROR(VLOOKUP($F364,DSKH!$D:$BF,29,0),"")</f>
        <v>Phường Bạc Liêu</v>
      </c>
      <c r="AO364">
        <f>IFERROR(VLOOKUP($F364,DSKH!$D:$BF,52,0),"")</f>
        <v>0</v>
      </c>
      <c r="AP364">
        <f>IF(L364="x",1+COUNTIFS(AP$4:AP363,"&gt;0",$AA$4:$AA363,$AA363),0)</f>
        <v>0</v>
      </c>
      <c r="AQ364">
        <f>IF(M364="x",1+COUNTIFS(AQ$4:AQ363,"&gt;0",$AA$4:$AA363,$AA363),0)</f>
        <v>0</v>
      </c>
      <c r="AR364">
        <f>IF(N364="x",1+COUNTIFS(AR$4:AR363,"&gt;0",$AA$4:$AA363,$AA363),0)</f>
        <v>0</v>
      </c>
      <c r="AS364">
        <f>IF(O364="x",1+COUNTIFS(AS$4:AS363,"&gt;0",$AA$4:$AA363,$AA363),0)</f>
        <v>0</v>
      </c>
      <c r="AT364">
        <f>IF(P364="x",1+COUNTIFS(AT$4:AT363,"&gt;0",$AA$4:$AA363,$AA363),0)</f>
        <v>0</v>
      </c>
      <c r="AU364">
        <f>IF(Q364="x",1+COUNTIFS(AU$4:AU363,"&gt;0",$AA$4:$AA363,$AA363),0)</f>
        <v>6</v>
      </c>
      <c r="AV364">
        <f>IF(R364="x",1+COUNTIFS(AV$4:AV363,"&gt;0",$AA$4:$AA363,$AA363),0)</f>
        <v>0</v>
      </c>
      <c r="AW364">
        <f t="shared" si="212"/>
        <v>1</v>
      </c>
      <c r="AX364">
        <f t="shared" si="213"/>
        <v>0</v>
      </c>
      <c r="AY364">
        <f t="shared" si="222"/>
        <v>1</v>
      </c>
      <c r="AZ364">
        <f t="shared" si="223"/>
        <v>0</v>
      </c>
      <c r="BA364" s="4">
        <f t="shared" si="224"/>
        <v>0</v>
      </c>
      <c r="BB364" s="4">
        <f t="shared" si="225"/>
        <v>0</v>
      </c>
      <c r="BC364" s="4">
        <f t="shared" si="226"/>
        <v>0</v>
      </c>
      <c r="BD364" s="4">
        <f t="shared" si="227"/>
        <v>0</v>
      </c>
      <c r="BE364" s="4">
        <f t="shared" si="228"/>
        <v>0</v>
      </c>
      <c r="BF364" s="4">
        <f t="shared" si="229"/>
        <v>0</v>
      </c>
      <c r="BG364" s="4">
        <f t="shared" si="230"/>
        <v>0</v>
      </c>
      <c r="BH364" s="4">
        <f t="shared" si="231"/>
        <v>0</v>
      </c>
      <c r="BI364" s="4">
        <f t="shared" si="232"/>
        <v>0</v>
      </c>
      <c r="BJ364" s="4">
        <f t="shared" si="233"/>
        <v>0</v>
      </c>
      <c r="BK364" s="4">
        <f t="shared" si="234"/>
        <v>0</v>
      </c>
      <c r="BL364" s="4">
        <f t="shared" si="235"/>
        <v>0</v>
      </c>
      <c r="BM364" s="4">
        <f t="shared" si="236"/>
        <v>1</v>
      </c>
      <c r="BN364" s="4">
        <f t="shared" si="237"/>
        <v>0</v>
      </c>
      <c r="BO364">
        <f>SUMIFS(BH$5:BH364,$AA$5:$AA364,$AA364)</f>
        <v>10</v>
      </c>
      <c r="BP364">
        <f>SUMIFS(BI$5:BI364,$AA$5:$AA364,$AA364)</f>
        <v>11</v>
      </c>
      <c r="BQ364">
        <f>SUMIFS(BJ$5:BJ364,$AA$5:$AA364,$AA364)</f>
        <v>7</v>
      </c>
      <c r="BR364">
        <f>SUMIFS(BK$5:BK364,$AA$5:$AA364,$AA364)</f>
        <v>10</v>
      </c>
      <c r="BS364">
        <f>SUMIFS(BL$5:BL364,$AA$5:$AA364,$AA364)</f>
        <v>5</v>
      </c>
      <c r="BT364">
        <f>SUMIFS(BM$5:BM364,$AA$5:$AA364,$AA364)</f>
        <v>5</v>
      </c>
      <c r="BU364">
        <f>SUMIFS(BN$5:BN364,$AA$5:$AA364,$AA364)</f>
        <v>0</v>
      </c>
      <c r="BV364">
        <f t="shared" si="238"/>
        <v>18</v>
      </c>
      <c r="BW364">
        <f t="shared" si="239"/>
        <v>32</v>
      </c>
      <c r="BX364">
        <f t="shared" si="240"/>
        <v>18</v>
      </c>
      <c r="BY364">
        <f t="shared" si="241"/>
        <v>30</v>
      </c>
      <c r="BZ364">
        <f t="shared" si="242"/>
        <v>26</v>
      </c>
      <c r="CA364">
        <f t="shared" si="243"/>
        <v>26</v>
      </c>
      <c r="CB364">
        <f t="shared" si="244"/>
        <v>0</v>
      </c>
      <c r="CC364">
        <f t="shared" si="245"/>
        <v>5</v>
      </c>
      <c r="CD364">
        <f t="shared" si="246"/>
        <v>26</v>
      </c>
      <c r="CE364" t="str">
        <f>IFERROR(VLOOKUP($AA364,'Tuyến và nhân viên'!$I:$O,7,0),"")</f>
        <v>Trần Văn Khanh</v>
      </c>
      <c r="CF364">
        <f t="shared" si="247"/>
        <v>2</v>
      </c>
      <c r="CG364">
        <f t="shared" si="248"/>
        <v>1</v>
      </c>
      <c r="CH364">
        <f>COUNTIFS($L364:L364,"x")</f>
        <v>0</v>
      </c>
      <c r="CI364">
        <f>COUNTIFS($L364:M364,"x")</f>
        <v>0</v>
      </c>
      <c r="CJ364">
        <f>COUNTIFS($L364:N364,"x")</f>
        <v>0</v>
      </c>
      <c r="CK364">
        <f>COUNTIFS($L364:O364,"x")</f>
        <v>0</v>
      </c>
      <c r="CL364">
        <f>COUNTIFS($L364:P364,"x")</f>
        <v>0</v>
      </c>
      <c r="CM364">
        <f>COUNTIFS($L364:Q364,"x")</f>
        <v>1</v>
      </c>
      <c r="CN364">
        <f>COUNTIFS($L364:R364,"x")</f>
        <v>1</v>
      </c>
      <c r="CO364" t="str" cm="1">
        <f t="array" ref="CO364">IFERROR(INDEX($CH$4:$CN$4,0,MATCH(1,$CH364:$CN364,0)),"")</f>
        <v>Thứ 7</v>
      </c>
      <c r="CP364" t="str" cm="1">
        <f t="array" ref="CP364">IFERROR(INDEX($CH$4:$CN$4,0,MATCH(2,$CH364:$CN364,0)),"")</f>
        <v/>
      </c>
      <c r="CQ364" t="str">
        <f t="shared" si="249"/>
        <v>Thứ 7</v>
      </c>
      <c r="CR364" t="str">
        <f t="shared" si="214"/>
        <v>F2 - Tuần 1 &amp; 3</v>
      </c>
    </row>
    <row r="365" spans="1:96" x14ac:dyDescent="0.3">
      <c r="A365" s="117" t="s">
        <v>37000</v>
      </c>
      <c r="B365" s="118" t="s">
        <v>33266</v>
      </c>
      <c r="C365" s="118" t="s">
        <v>33267</v>
      </c>
      <c r="D365" s="118" t="s">
        <v>39661</v>
      </c>
      <c r="E365" s="118" t="s">
        <v>39662</v>
      </c>
      <c r="F365" s="118" t="s">
        <v>34872</v>
      </c>
      <c r="G365" s="118" t="s">
        <v>34873</v>
      </c>
      <c r="H365" s="118" t="s">
        <v>34876</v>
      </c>
      <c r="I365" s="118" t="s">
        <v>22</v>
      </c>
      <c r="J365" s="119" t="s">
        <v>39658</v>
      </c>
      <c r="K365" s="119" t="s">
        <v>23</v>
      </c>
      <c r="L365" s="117" t="s">
        <v>24</v>
      </c>
      <c r="M365" s="117" t="s">
        <v>23</v>
      </c>
      <c r="N365" s="117" t="s">
        <v>23</v>
      </c>
      <c r="O365" s="117" t="s">
        <v>23</v>
      </c>
      <c r="P365" s="117" t="s">
        <v>23</v>
      </c>
      <c r="Q365" s="117" t="s">
        <v>23</v>
      </c>
      <c r="R365" s="117" t="s">
        <v>23</v>
      </c>
      <c r="S365" s="117" t="s">
        <v>24</v>
      </c>
      <c r="T365" s="117" t="s">
        <v>24</v>
      </c>
      <c r="U365" s="117" t="s">
        <v>24</v>
      </c>
      <c r="V365" s="117" t="s">
        <v>24</v>
      </c>
      <c r="W365" s="74" t="str">
        <f t="shared" si="215"/>
        <v/>
      </c>
      <c r="X365" s="74" t="str">
        <f t="shared" si="216"/>
        <v>x</v>
      </c>
      <c r="Y365" s="74" t="str">
        <f t="shared" si="217"/>
        <v/>
      </c>
      <c r="Z365" s="74" t="str">
        <f t="shared" si="218"/>
        <v>x</v>
      </c>
      <c r="AA365" t="str">
        <f>VLOOKUP($D365,'Tuyến và nhân viên'!$D:$M,6,0)</f>
        <v>HL00530</v>
      </c>
      <c r="AB365" t="str">
        <f>VLOOKUP($D365,'Tuyến và nhân viên'!$D:$M,7,0)</f>
        <v>Nguyễn Thị Thiên Trang</v>
      </c>
      <c r="AC365" s="16" t="str">
        <f>IFERROR(VLOOKUP($F365,DSKH!$D:$BF,53,0),"")</f>
        <v>F2</v>
      </c>
      <c r="AD365" s="16" t="str">
        <f>IFERROR(VLOOKUP($F365,DSKH!$D:$BF,54,0),"")</f>
        <v>GT</v>
      </c>
      <c r="AE365" s="4">
        <f>SUMIFS('Doanh số khách hàng'!$F:$F,'Doanh số khách hàng'!$A:$A,'Chi tiết tuyến'!$F365)</f>
        <v>0</v>
      </c>
      <c r="AF365" s="16" t="str">
        <f t="shared" si="210"/>
        <v>F4</v>
      </c>
      <c r="AG365" s="16" t="str">
        <f t="shared" si="211"/>
        <v>F2</v>
      </c>
      <c r="AH365" t="b">
        <f t="shared" si="219"/>
        <v>0</v>
      </c>
      <c r="AI365" t="b">
        <f t="shared" si="220"/>
        <v>1</v>
      </c>
      <c r="AJ365">
        <f>IFERROR(VLOOKUP($AC365,Master!$D:$E,2,0),"")</f>
        <v>2</v>
      </c>
      <c r="AK365">
        <f>VLOOKUP($AF365,Master!$D:$E,2,0)</f>
        <v>4</v>
      </c>
      <c r="AL365" s="4">
        <f t="shared" si="221"/>
        <v>0</v>
      </c>
      <c r="AM365" t="str">
        <f>IFERROR(VLOOKUP($F365,DSKH!$D:$BF,31,0),"")</f>
        <v>Tỉnh Cà Mau</v>
      </c>
      <c r="AN365" t="str">
        <f>IFERROR(VLOOKUP($F365,DSKH!$D:$BF,29,0),"")</f>
        <v>Phường Giá Rai</v>
      </c>
      <c r="AO365">
        <f>IFERROR(VLOOKUP($F365,DSKH!$D:$BF,52,0),"")</f>
        <v>0</v>
      </c>
      <c r="AP365">
        <f>IF(L365="x",1+COUNTIFS(AP$4:AP364,"&gt;0",$AA$4:$AA364,$AA364),0)</f>
        <v>14</v>
      </c>
      <c r="AQ365">
        <f>IF(M365="x",1+COUNTIFS(AQ$4:AQ364,"&gt;0",$AA$4:$AA364,$AA364),0)</f>
        <v>0</v>
      </c>
      <c r="AR365">
        <f>IF(N365="x",1+COUNTIFS(AR$4:AR364,"&gt;0",$AA$4:$AA364,$AA364),0)</f>
        <v>0</v>
      </c>
      <c r="AS365">
        <f>IF(O365="x",1+COUNTIFS(AS$4:AS364,"&gt;0",$AA$4:$AA364,$AA364),0)</f>
        <v>0</v>
      </c>
      <c r="AT365">
        <f>IF(P365="x",1+COUNTIFS(AT$4:AT364,"&gt;0",$AA$4:$AA364,$AA364),0)</f>
        <v>0</v>
      </c>
      <c r="AU365">
        <f>IF(Q365="x",1+COUNTIFS(AU$4:AU364,"&gt;0",$AA$4:$AA364,$AA364),0)</f>
        <v>0</v>
      </c>
      <c r="AV365">
        <f>IF(R365="x",1+COUNTIFS(AV$4:AV364,"&gt;0",$AA$4:$AA364,$AA364),0)</f>
        <v>0</v>
      </c>
      <c r="AW365">
        <f t="shared" si="212"/>
        <v>0</v>
      </c>
      <c r="AX365">
        <f t="shared" si="213"/>
        <v>1</v>
      </c>
      <c r="AY365">
        <f t="shared" si="222"/>
        <v>0</v>
      </c>
      <c r="AZ365">
        <f t="shared" si="223"/>
        <v>1</v>
      </c>
      <c r="BA365" s="4">
        <f t="shared" si="224"/>
        <v>0</v>
      </c>
      <c r="BB365" s="4">
        <f t="shared" si="225"/>
        <v>0</v>
      </c>
      <c r="BC365" s="4">
        <f t="shared" si="226"/>
        <v>0</v>
      </c>
      <c r="BD365" s="4">
        <f t="shared" si="227"/>
        <v>0</v>
      </c>
      <c r="BE365" s="4">
        <f t="shared" si="228"/>
        <v>0</v>
      </c>
      <c r="BF365" s="4">
        <f t="shared" si="229"/>
        <v>0</v>
      </c>
      <c r="BG365" s="4">
        <f t="shared" si="230"/>
        <v>0</v>
      </c>
      <c r="BH365" s="4">
        <f t="shared" si="231"/>
        <v>1</v>
      </c>
      <c r="BI365" s="4">
        <f t="shared" si="232"/>
        <v>0</v>
      </c>
      <c r="BJ365" s="4">
        <f t="shared" si="233"/>
        <v>0</v>
      </c>
      <c r="BK365" s="4">
        <f t="shared" si="234"/>
        <v>0</v>
      </c>
      <c r="BL365" s="4">
        <f t="shared" si="235"/>
        <v>0</v>
      </c>
      <c r="BM365" s="4">
        <f t="shared" si="236"/>
        <v>0</v>
      </c>
      <c r="BN365" s="4">
        <f t="shared" si="237"/>
        <v>0</v>
      </c>
      <c r="BO365">
        <f>SUMIFS(BH$5:BH365,$AA$5:$AA365,$AA365)</f>
        <v>11</v>
      </c>
      <c r="BP365">
        <f>SUMIFS(BI$5:BI365,$AA$5:$AA365,$AA365)</f>
        <v>11</v>
      </c>
      <c r="BQ365">
        <f>SUMIFS(BJ$5:BJ365,$AA$5:$AA365,$AA365)</f>
        <v>7</v>
      </c>
      <c r="BR365">
        <f>SUMIFS(BK$5:BK365,$AA$5:$AA365,$AA365)</f>
        <v>10</v>
      </c>
      <c r="BS365">
        <f>SUMIFS(BL$5:BL365,$AA$5:$AA365,$AA365)</f>
        <v>5</v>
      </c>
      <c r="BT365">
        <f>SUMIFS(BM$5:BM365,$AA$5:$AA365,$AA365)</f>
        <v>5</v>
      </c>
      <c r="BU365">
        <f>SUMIFS(BN$5:BN365,$AA$5:$AA365,$AA365)</f>
        <v>0</v>
      </c>
      <c r="BV365">
        <f t="shared" si="238"/>
        <v>18</v>
      </c>
      <c r="BW365">
        <f t="shared" si="239"/>
        <v>32</v>
      </c>
      <c r="BX365">
        <f t="shared" si="240"/>
        <v>18</v>
      </c>
      <c r="BY365">
        <f t="shared" si="241"/>
        <v>30</v>
      </c>
      <c r="BZ365">
        <f t="shared" si="242"/>
        <v>26</v>
      </c>
      <c r="CA365">
        <f t="shared" si="243"/>
        <v>26</v>
      </c>
      <c r="CB365">
        <f t="shared" si="244"/>
        <v>0</v>
      </c>
      <c r="CC365">
        <f t="shared" si="245"/>
        <v>11</v>
      </c>
      <c r="CD365">
        <f t="shared" si="246"/>
        <v>18</v>
      </c>
      <c r="CE365" t="str">
        <f>IFERROR(VLOOKUP($AA365,'Tuyến và nhân viên'!$I:$O,7,0),"")</f>
        <v>Trần Văn Khanh</v>
      </c>
      <c r="CF365">
        <f t="shared" si="247"/>
        <v>2</v>
      </c>
      <c r="CG365">
        <f t="shared" si="248"/>
        <v>1</v>
      </c>
      <c r="CH365">
        <f>COUNTIFS($L365:L365,"x")</f>
        <v>1</v>
      </c>
      <c r="CI365">
        <f>COUNTIFS($L365:M365,"x")</f>
        <v>1</v>
      </c>
      <c r="CJ365">
        <f>COUNTIFS($L365:N365,"x")</f>
        <v>1</v>
      </c>
      <c r="CK365">
        <f>COUNTIFS($L365:O365,"x")</f>
        <v>1</v>
      </c>
      <c r="CL365">
        <f>COUNTIFS($L365:P365,"x")</f>
        <v>1</v>
      </c>
      <c r="CM365">
        <f>COUNTIFS($L365:Q365,"x")</f>
        <v>1</v>
      </c>
      <c r="CN365">
        <f>COUNTIFS($L365:R365,"x")</f>
        <v>1</v>
      </c>
      <c r="CO365" t="str" cm="1">
        <f t="array" ref="CO365">IFERROR(INDEX($CH$4:$CN$4,0,MATCH(1,$CH365:$CN365,0)),"")</f>
        <v>Thứ 2</v>
      </c>
      <c r="CP365" t="str" cm="1">
        <f t="array" ref="CP365">IFERROR(INDEX($CH$4:$CN$4,0,MATCH(2,$CH365:$CN365,0)),"")</f>
        <v/>
      </c>
      <c r="CQ365" t="str">
        <f t="shared" si="249"/>
        <v>Thứ 2</v>
      </c>
      <c r="CR365" t="str">
        <f t="shared" si="214"/>
        <v>F2 - Tuần 2 &amp; 4</v>
      </c>
    </row>
    <row r="366" spans="1:96" x14ac:dyDescent="0.3">
      <c r="A366" s="117" t="s">
        <v>37011</v>
      </c>
      <c r="B366" s="118" t="s">
        <v>33266</v>
      </c>
      <c r="C366" s="118" t="s">
        <v>33267</v>
      </c>
      <c r="D366" s="118" t="s">
        <v>39661</v>
      </c>
      <c r="E366" s="118" t="s">
        <v>39662</v>
      </c>
      <c r="F366" s="118" t="s">
        <v>33153</v>
      </c>
      <c r="G366" s="118" t="s">
        <v>34880</v>
      </c>
      <c r="H366" s="118" t="s">
        <v>34884</v>
      </c>
      <c r="I366" s="118" t="s">
        <v>22</v>
      </c>
      <c r="J366" s="119" t="s">
        <v>39658</v>
      </c>
      <c r="K366" s="119" t="s">
        <v>23</v>
      </c>
      <c r="L366" s="117" t="s">
        <v>23</v>
      </c>
      <c r="M366" s="117" t="s">
        <v>23</v>
      </c>
      <c r="N366" s="117" t="s">
        <v>23</v>
      </c>
      <c r="O366" s="117" t="s">
        <v>24</v>
      </c>
      <c r="P366" s="117" t="s">
        <v>23</v>
      </c>
      <c r="Q366" s="117" t="s">
        <v>23</v>
      </c>
      <c r="R366" s="117" t="s">
        <v>23</v>
      </c>
      <c r="S366" s="117" t="s">
        <v>24</v>
      </c>
      <c r="T366" s="117" t="s">
        <v>24</v>
      </c>
      <c r="U366" s="117" t="s">
        <v>24</v>
      </c>
      <c r="V366" s="117" t="s">
        <v>24</v>
      </c>
      <c r="W366" s="74" t="str">
        <f t="shared" si="215"/>
        <v>x</v>
      </c>
      <c r="X366" s="74" t="str">
        <f t="shared" si="216"/>
        <v/>
      </c>
      <c r="Y366" s="74" t="str">
        <f t="shared" si="217"/>
        <v>x</v>
      </c>
      <c r="Z366" s="74" t="str">
        <f t="shared" si="218"/>
        <v/>
      </c>
      <c r="AA366" t="str">
        <f>VLOOKUP($D366,'Tuyến và nhân viên'!$D:$M,6,0)</f>
        <v>HL00530</v>
      </c>
      <c r="AB366" t="str">
        <f>VLOOKUP($D366,'Tuyến và nhân viên'!$D:$M,7,0)</f>
        <v>Nguyễn Thị Thiên Trang</v>
      </c>
      <c r="AC366" s="16" t="str">
        <f>IFERROR(VLOOKUP($F366,DSKH!$D:$BF,53,0),"")</f>
        <v>F2</v>
      </c>
      <c r="AD366" s="16" t="str">
        <f>IFERROR(VLOOKUP($F366,DSKH!$D:$BF,54,0),"")</f>
        <v>GT</v>
      </c>
      <c r="AE366" s="4">
        <f>SUMIFS('Doanh số khách hàng'!$F:$F,'Doanh số khách hàng'!$A:$A,'Chi tiết tuyến'!$F366)</f>
        <v>292063.33333333331</v>
      </c>
      <c r="AF366" s="16" t="str">
        <f t="shared" si="210"/>
        <v>F4</v>
      </c>
      <c r="AG366" s="16" t="str">
        <f t="shared" si="211"/>
        <v>F2</v>
      </c>
      <c r="AH366" t="b">
        <f t="shared" si="219"/>
        <v>0</v>
      </c>
      <c r="AI366" t="b">
        <f t="shared" si="220"/>
        <v>1</v>
      </c>
      <c r="AJ366">
        <f>IFERROR(VLOOKUP($AC366,Master!$D:$E,2,0),"")</f>
        <v>2</v>
      </c>
      <c r="AK366">
        <f>VLOOKUP($AF366,Master!$D:$E,2,0)</f>
        <v>4</v>
      </c>
      <c r="AL366" s="4">
        <f t="shared" si="221"/>
        <v>146031.66666666666</v>
      </c>
      <c r="AM366" t="str">
        <f>IFERROR(VLOOKUP($F366,DSKH!$D:$BF,31,0),"")</f>
        <v>Tỉnh Cà Mau</v>
      </c>
      <c r="AN366" t="str">
        <f>IFERROR(VLOOKUP($F366,DSKH!$D:$BF,29,0),"")</f>
        <v>Xã Vĩnh Phước</v>
      </c>
      <c r="AO366">
        <f>IFERROR(VLOOKUP($F366,DSKH!$D:$BF,52,0),"")</f>
        <v>292063.33333333331</v>
      </c>
      <c r="AP366">
        <f>IF(L366="x",1+COUNTIFS(AP$4:AP365,"&gt;0",$AA$4:$AA365,$AA365),0)</f>
        <v>0</v>
      </c>
      <c r="AQ366">
        <f>IF(M366="x",1+COUNTIFS(AQ$4:AQ365,"&gt;0",$AA$4:$AA365,$AA365),0)</f>
        <v>0</v>
      </c>
      <c r="AR366">
        <f>IF(N366="x",1+COUNTIFS(AR$4:AR365,"&gt;0",$AA$4:$AA365,$AA365),0)</f>
        <v>0</v>
      </c>
      <c r="AS366">
        <f>IF(O366="x",1+COUNTIFS(AS$4:AS365,"&gt;0",$AA$4:$AA365,$AA365),0)</f>
        <v>12</v>
      </c>
      <c r="AT366">
        <f>IF(P366="x",1+COUNTIFS(AT$4:AT365,"&gt;0",$AA$4:$AA365,$AA365),0)</f>
        <v>0</v>
      </c>
      <c r="AU366">
        <f>IF(Q366="x",1+COUNTIFS(AU$4:AU365,"&gt;0",$AA$4:$AA365,$AA365),0)</f>
        <v>0</v>
      </c>
      <c r="AV366">
        <f>IF(R366="x",1+COUNTIFS(AV$4:AV365,"&gt;0",$AA$4:$AA365,$AA365),0)</f>
        <v>0</v>
      </c>
      <c r="AW366">
        <f t="shared" si="212"/>
        <v>1</v>
      </c>
      <c r="AX366">
        <f t="shared" si="213"/>
        <v>0</v>
      </c>
      <c r="AY366">
        <f t="shared" si="222"/>
        <v>1</v>
      </c>
      <c r="AZ366">
        <f t="shared" si="223"/>
        <v>0</v>
      </c>
      <c r="BA366" s="4">
        <f t="shared" si="224"/>
        <v>0</v>
      </c>
      <c r="BB366" s="4">
        <f t="shared" si="225"/>
        <v>0</v>
      </c>
      <c r="BC366" s="4">
        <f t="shared" si="226"/>
        <v>0</v>
      </c>
      <c r="BD366" s="4">
        <f t="shared" si="227"/>
        <v>146031.66666666666</v>
      </c>
      <c r="BE366" s="4">
        <f t="shared" si="228"/>
        <v>0</v>
      </c>
      <c r="BF366" s="4">
        <f t="shared" si="229"/>
        <v>0</v>
      </c>
      <c r="BG366" s="4">
        <f t="shared" si="230"/>
        <v>0</v>
      </c>
      <c r="BH366" s="4">
        <f t="shared" si="231"/>
        <v>0</v>
      </c>
      <c r="BI366" s="4">
        <f t="shared" si="232"/>
        <v>0</v>
      </c>
      <c r="BJ366" s="4">
        <f t="shared" si="233"/>
        <v>0</v>
      </c>
      <c r="BK366" s="4">
        <f t="shared" si="234"/>
        <v>1</v>
      </c>
      <c r="BL366" s="4">
        <f t="shared" si="235"/>
        <v>0</v>
      </c>
      <c r="BM366" s="4">
        <f t="shared" si="236"/>
        <v>0</v>
      </c>
      <c r="BN366" s="4">
        <f t="shared" si="237"/>
        <v>0</v>
      </c>
      <c r="BO366">
        <f>SUMIFS(BH$5:BH366,$AA$5:$AA366,$AA366)</f>
        <v>11</v>
      </c>
      <c r="BP366">
        <f>SUMIFS(BI$5:BI366,$AA$5:$AA366,$AA366)</f>
        <v>11</v>
      </c>
      <c r="BQ366">
        <f>SUMIFS(BJ$5:BJ366,$AA$5:$AA366,$AA366)</f>
        <v>7</v>
      </c>
      <c r="BR366">
        <f>SUMIFS(BK$5:BK366,$AA$5:$AA366,$AA366)</f>
        <v>11</v>
      </c>
      <c r="BS366">
        <f>SUMIFS(BL$5:BL366,$AA$5:$AA366,$AA366)</f>
        <v>5</v>
      </c>
      <c r="BT366">
        <f>SUMIFS(BM$5:BM366,$AA$5:$AA366,$AA366)</f>
        <v>5</v>
      </c>
      <c r="BU366">
        <f>SUMIFS(BN$5:BN366,$AA$5:$AA366,$AA366)</f>
        <v>0</v>
      </c>
      <c r="BV366">
        <f t="shared" si="238"/>
        <v>18</v>
      </c>
      <c r="BW366">
        <f t="shared" si="239"/>
        <v>32</v>
      </c>
      <c r="BX366">
        <f t="shared" si="240"/>
        <v>18</v>
      </c>
      <c r="BY366">
        <f t="shared" si="241"/>
        <v>30</v>
      </c>
      <c r="BZ366">
        <f t="shared" si="242"/>
        <v>26</v>
      </c>
      <c r="CA366">
        <f t="shared" si="243"/>
        <v>26</v>
      </c>
      <c r="CB366">
        <f t="shared" si="244"/>
        <v>0</v>
      </c>
      <c r="CC366">
        <f t="shared" si="245"/>
        <v>11</v>
      </c>
      <c r="CD366">
        <f t="shared" si="246"/>
        <v>30</v>
      </c>
      <c r="CE366" t="str">
        <f>IFERROR(VLOOKUP($AA366,'Tuyến và nhân viên'!$I:$O,7,0),"")</f>
        <v>Trần Văn Khanh</v>
      </c>
      <c r="CF366">
        <f t="shared" si="247"/>
        <v>2</v>
      </c>
      <c r="CG366">
        <f t="shared" si="248"/>
        <v>1</v>
      </c>
      <c r="CH366">
        <f>COUNTIFS($L366:L366,"x")</f>
        <v>0</v>
      </c>
      <c r="CI366">
        <f>COUNTIFS($L366:M366,"x")</f>
        <v>0</v>
      </c>
      <c r="CJ366">
        <f>COUNTIFS($L366:N366,"x")</f>
        <v>0</v>
      </c>
      <c r="CK366">
        <f>COUNTIFS($L366:O366,"x")</f>
        <v>1</v>
      </c>
      <c r="CL366">
        <f>COUNTIFS($L366:P366,"x")</f>
        <v>1</v>
      </c>
      <c r="CM366">
        <f>COUNTIFS($L366:Q366,"x")</f>
        <v>1</v>
      </c>
      <c r="CN366">
        <f>COUNTIFS($L366:R366,"x")</f>
        <v>1</v>
      </c>
      <c r="CO366" t="str" cm="1">
        <f t="array" ref="CO366">IFERROR(INDEX($CH$4:$CN$4,0,MATCH(1,$CH366:$CN366,0)),"")</f>
        <v>Thứ 5</v>
      </c>
      <c r="CP366" t="str" cm="1">
        <f t="array" ref="CP366">IFERROR(INDEX($CH$4:$CN$4,0,MATCH(2,$CH366:$CN366,0)),"")</f>
        <v/>
      </c>
      <c r="CQ366" t="str">
        <f t="shared" si="249"/>
        <v>Thứ 5</v>
      </c>
      <c r="CR366" t="str">
        <f t="shared" si="214"/>
        <v>F2 - Tuần 1 &amp; 3</v>
      </c>
    </row>
    <row r="367" spans="1:96" x14ac:dyDescent="0.3">
      <c r="A367" s="117" t="s">
        <v>37019</v>
      </c>
      <c r="B367" s="118" t="s">
        <v>33266</v>
      </c>
      <c r="C367" s="118" t="s">
        <v>33267</v>
      </c>
      <c r="D367" s="118" t="s">
        <v>39661</v>
      </c>
      <c r="E367" s="118" t="s">
        <v>39662</v>
      </c>
      <c r="F367" s="118" t="s">
        <v>33154</v>
      </c>
      <c r="G367" s="118" t="s">
        <v>34903</v>
      </c>
      <c r="H367" s="118" t="s">
        <v>34909</v>
      </c>
      <c r="I367" s="118" t="s">
        <v>22</v>
      </c>
      <c r="J367" s="119" t="s">
        <v>39658</v>
      </c>
      <c r="K367" s="119" t="s">
        <v>23</v>
      </c>
      <c r="L367" s="117" t="s">
        <v>23</v>
      </c>
      <c r="M367" s="117" t="s">
        <v>23</v>
      </c>
      <c r="N367" s="117" t="s">
        <v>23</v>
      </c>
      <c r="O367" s="117" t="s">
        <v>23</v>
      </c>
      <c r="P367" s="117" t="s">
        <v>23</v>
      </c>
      <c r="Q367" s="117" t="s">
        <v>24</v>
      </c>
      <c r="R367" s="117" t="s">
        <v>23</v>
      </c>
      <c r="S367" s="117" t="s">
        <v>24</v>
      </c>
      <c r="T367" s="117" t="s">
        <v>24</v>
      </c>
      <c r="U367" s="117" t="s">
        <v>24</v>
      </c>
      <c r="V367" s="117" t="s">
        <v>24</v>
      </c>
      <c r="W367" s="74" t="str">
        <f t="shared" si="215"/>
        <v>x</v>
      </c>
      <c r="X367" s="74" t="str">
        <f t="shared" si="216"/>
        <v/>
      </c>
      <c r="Y367" s="74" t="str">
        <f t="shared" si="217"/>
        <v>x</v>
      </c>
      <c r="Z367" s="74" t="str">
        <f t="shared" si="218"/>
        <v/>
      </c>
      <c r="AA367" t="str">
        <f>VLOOKUP($D367,'Tuyến và nhân viên'!$D:$M,6,0)</f>
        <v>HL00530</v>
      </c>
      <c r="AB367" t="str">
        <f>VLOOKUP($D367,'Tuyến và nhân viên'!$D:$M,7,0)</f>
        <v>Nguyễn Thị Thiên Trang</v>
      </c>
      <c r="AC367" s="16" t="str">
        <f>IFERROR(VLOOKUP($F367,DSKH!$D:$BF,53,0),"")</f>
        <v>F2</v>
      </c>
      <c r="AD367" s="16" t="str">
        <f>IFERROR(VLOOKUP($F367,DSKH!$D:$BF,54,0),"")</f>
        <v>GT</v>
      </c>
      <c r="AE367" s="4">
        <f>SUMIFS('Doanh số khách hàng'!$F:$F,'Doanh số khách hàng'!$A:$A,'Chi tiết tuyến'!$F367)</f>
        <v>210000</v>
      </c>
      <c r="AF367" s="16" t="str">
        <f t="shared" si="210"/>
        <v>F4</v>
      </c>
      <c r="AG367" s="16" t="str">
        <f t="shared" si="211"/>
        <v>F2</v>
      </c>
      <c r="AH367" t="b">
        <f t="shared" si="219"/>
        <v>0</v>
      </c>
      <c r="AI367" t="b">
        <f t="shared" si="220"/>
        <v>1</v>
      </c>
      <c r="AJ367">
        <f>IFERROR(VLOOKUP($AC367,Master!$D:$E,2,0),"")</f>
        <v>2</v>
      </c>
      <c r="AK367">
        <f>VLOOKUP($AF367,Master!$D:$E,2,0)</f>
        <v>4</v>
      </c>
      <c r="AL367" s="4">
        <f t="shared" si="221"/>
        <v>105000</v>
      </c>
      <c r="AM367" t="str">
        <f>IFERROR(VLOOKUP($F367,DSKH!$D:$BF,31,0),"")</f>
        <v>Tỉnh Cà Mau</v>
      </c>
      <c r="AN367" t="str">
        <f>IFERROR(VLOOKUP($F367,DSKH!$D:$BF,29,0),"")</f>
        <v>Phường Bạc Liêu</v>
      </c>
      <c r="AO367">
        <f>IFERROR(VLOOKUP($F367,DSKH!$D:$BF,52,0),"")</f>
        <v>210000</v>
      </c>
      <c r="AP367">
        <f>IF(L367="x",1+COUNTIFS(AP$4:AP366,"&gt;0",$AA$4:$AA366,$AA366),0)</f>
        <v>0</v>
      </c>
      <c r="AQ367">
        <f>IF(M367="x",1+COUNTIFS(AQ$4:AQ366,"&gt;0",$AA$4:$AA366,$AA366),0)</f>
        <v>0</v>
      </c>
      <c r="AR367">
        <f>IF(N367="x",1+COUNTIFS(AR$4:AR366,"&gt;0",$AA$4:$AA366,$AA366),0)</f>
        <v>0</v>
      </c>
      <c r="AS367">
        <f>IF(O367="x",1+COUNTIFS(AS$4:AS366,"&gt;0",$AA$4:$AA366,$AA366),0)</f>
        <v>0</v>
      </c>
      <c r="AT367">
        <f>IF(P367="x",1+COUNTIFS(AT$4:AT366,"&gt;0",$AA$4:$AA366,$AA366),0)</f>
        <v>0</v>
      </c>
      <c r="AU367">
        <f>IF(Q367="x",1+COUNTIFS(AU$4:AU366,"&gt;0",$AA$4:$AA366,$AA366),0)</f>
        <v>7</v>
      </c>
      <c r="AV367">
        <f>IF(R367="x",1+COUNTIFS(AV$4:AV366,"&gt;0",$AA$4:$AA366,$AA366),0)</f>
        <v>0</v>
      </c>
      <c r="AW367">
        <f t="shared" si="212"/>
        <v>1</v>
      </c>
      <c r="AX367">
        <f t="shared" si="213"/>
        <v>0</v>
      </c>
      <c r="AY367">
        <f t="shared" si="222"/>
        <v>1</v>
      </c>
      <c r="AZ367">
        <f t="shared" si="223"/>
        <v>0</v>
      </c>
      <c r="BA367" s="4">
        <f t="shared" si="224"/>
        <v>0</v>
      </c>
      <c r="BB367" s="4">
        <f t="shared" si="225"/>
        <v>0</v>
      </c>
      <c r="BC367" s="4">
        <f t="shared" si="226"/>
        <v>0</v>
      </c>
      <c r="BD367" s="4">
        <f t="shared" si="227"/>
        <v>0</v>
      </c>
      <c r="BE367" s="4">
        <f t="shared" si="228"/>
        <v>0</v>
      </c>
      <c r="BF367" s="4">
        <f t="shared" si="229"/>
        <v>105000</v>
      </c>
      <c r="BG367" s="4">
        <f t="shared" si="230"/>
        <v>0</v>
      </c>
      <c r="BH367" s="4">
        <f t="shared" si="231"/>
        <v>0</v>
      </c>
      <c r="BI367" s="4">
        <f t="shared" si="232"/>
        <v>0</v>
      </c>
      <c r="BJ367" s="4">
        <f t="shared" si="233"/>
        <v>0</v>
      </c>
      <c r="BK367" s="4">
        <f t="shared" si="234"/>
        <v>0</v>
      </c>
      <c r="BL367" s="4">
        <f t="shared" si="235"/>
        <v>0</v>
      </c>
      <c r="BM367" s="4">
        <f t="shared" si="236"/>
        <v>1</v>
      </c>
      <c r="BN367" s="4">
        <f t="shared" si="237"/>
        <v>0</v>
      </c>
      <c r="BO367">
        <f>SUMIFS(BH$5:BH367,$AA$5:$AA367,$AA367)</f>
        <v>11</v>
      </c>
      <c r="BP367">
        <f>SUMIFS(BI$5:BI367,$AA$5:$AA367,$AA367)</f>
        <v>11</v>
      </c>
      <c r="BQ367">
        <f>SUMIFS(BJ$5:BJ367,$AA$5:$AA367,$AA367)</f>
        <v>7</v>
      </c>
      <c r="BR367">
        <f>SUMIFS(BK$5:BK367,$AA$5:$AA367,$AA367)</f>
        <v>11</v>
      </c>
      <c r="BS367">
        <f>SUMIFS(BL$5:BL367,$AA$5:$AA367,$AA367)</f>
        <v>5</v>
      </c>
      <c r="BT367">
        <f>SUMIFS(BM$5:BM367,$AA$5:$AA367,$AA367)</f>
        <v>6</v>
      </c>
      <c r="BU367">
        <f>SUMIFS(BN$5:BN367,$AA$5:$AA367,$AA367)</f>
        <v>0</v>
      </c>
      <c r="BV367">
        <f t="shared" si="238"/>
        <v>18</v>
      </c>
      <c r="BW367">
        <f t="shared" si="239"/>
        <v>32</v>
      </c>
      <c r="BX367">
        <f t="shared" si="240"/>
        <v>18</v>
      </c>
      <c r="BY367">
        <f t="shared" si="241"/>
        <v>30</v>
      </c>
      <c r="BZ367">
        <f t="shared" si="242"/>
        <v>26</v>
      </c>
      <c r="CA367">
        <f t="shared" si="243"/>
        <v>26</v>
      </c>
      <c r="CB367">
        <f t="shared" si="244"/>
        <v>0</v>
      </c>
      <c r="CC367">
        <f t="shared" si="245"/>
        <v>6</v>
      </c>
      <c r="CD367">
        <f t="shared" si="246"/>
        <v>26</v>
      </c>
      <c r="CE367" t="str">
        <f>IFERROR(VLOOKUP($AA367,'Tuyến và nhân viên'!$I:$O,7,0),"")</f>
        <v>Trần Văn Khanh</v>
      </c>
      <c r="CF367">
        <f t="shared" si="247"/>
        <v>2</v>
      </c>
      <c r="CG367">
        <f t="shared" si="248"/>
        <v>1</v>
      </c>
      <c r="CH367">
        <f>COUNTIFS($L367:L367,"x")</f>
        <v>0</v>
      </c>
      <c r="CI367">
        <f>COUNTIFS($L367:M367,"x")</f>
        <v>0</v>
      </c>
      <c r="CJ367">
        <f>COUNTIFS($L367:N367,"x")</f>
        <v>0</v>
      </c>
      <c r="CK367">
        <f>COUNTIFS($L367:O367,"x")</f>
        <v>0</v>
      </c>
      <c r="CL367">
        <f>COUNTIFS($L367:P367,"x")</f>
        <v>0</v>
      </c>
      <c r="CM367">
        <f>COUNTIFS($L367:Q367,"x")</f>
        <v>1</v>
      </c>
      <c r="CN367">
        <f>COUNTIFS($L367:R367,"x")</f>
        <v>1</v>
      </c>
      <c r="CO367" t="str" cm="1">
        <f t="array" ref="CO367">IFERROR(INDEX($CH$4:$CN$4,0,MATCH(1,$CH367:$CN367,0)),"")</f>
        <v>Thứ 7</v>
      </c>
      <c r="CP367" t="str" cm="1">
        <f t="array" ref="CP367">IFERROR(INDEX($CH$4:$CN$4,0,MATCH(2,$CH367:$CN367,0)),"")</f>
        <v/>
      </c>
      <c r="CQ367" t="str">
        <f t="shared" si="249"/>
        <v>Thứ 7</v>
      </c>
      <c r="CR367" t="str">
        <f t="shared" si="214"/>
        <v>F2 - Tuần 1 &amp; 3</v>
      </c>
    </row>
    <row r="368" spans="1:96" x14ac:dyDescent="0.3">
      <c r="A368" s="117" t="s">
        <v>37029</v>
      </c>
      <c r="B368" s="118" t="s">
        <v>33266</v>
      </c>
      <c r="C368" s="118" t="s">
        <v>33267</v>
      </c>
      <c r="D368" s="118" t="s">
        <v>39661</v>
      </c>
      <c r="E368" s="118" t="s">
        <v>39662</v>
      </c>
      <c r="F368" s="118" t="s">
        <v>4567</v>
      </c>
      <c r="G368" s="118" t="s">
        <v>34914</v>
      </c>
      <c r="H368" s="118" t="s">
        <v>34920</v>
      </c>
      <c r="I368" s="118" t="s">
        <v>22</v>
      </c>
      <c r="J368" s="119" t="s">
        <v>39658</v>
      </c>
      <c r="K368" s="119" t="s">
        <v>23</v>
      </c>
      <c r="L368" s="117" t="s">
        <v>23</v>
      </c>
      <c r="M368" s="117" t="s">
        <v>23</v>
      </c>
      <c r="N368" s="117" t="s">
        <v>24</v>
      </c>
      <c r="O368" s="117" t="s">
        <v>23</v>
      </c>
      <c r="P368" s="117" t="s">
        <v>23</v>
      </c>
      <c r="Q368" s="117" t="s">
        <v>23</v>
      </c>
      <c r="R368" s="117" t="s">
        <v>23</v>
      </c>
      <c r="S368" s="117" t="s">
        <v>24</v>
      </c>
      <c r="T368" s="117" t="s">
        <v>24</v>
      </c>
      <c r="U368" s="117" t="s">
        <v>24</v>
      </c>
      <c r="V368" s="117" t="s">
        <v>24</v>
      </c>
      <c r="W368" s="74" t="str">
        <f t="shared" si="215"/>
        <v>x</v>
      </c>
      <c r="X368" s="74" t="str">
        <f t="shared" si="216"/>
        <v>x</v>
      </c>
      <c r="Y368" s="74" t="str">
        <f t="shared" si="217"/>
        <v>x</v>
      </c>
      <c r="Z368" s="74" t="str">
        <f t="shared" si="218"/>
        <v>x</v>
      </c>
      <c r="AA368" t="str">
        <f>VLOOKUP($D368,'Tuyến và nhân viên'!$D:$M,6,0)</f>
        <v>HL00530</v>
      </c>
      <c r="AB368" t="str">
        <f>VLOOKUP($D368,'Tuyến và nhân viên'!$D:$M,7,0)</f>
        <v>Nguyễn Thị Thiên Trang</v>
      </c>
      <c r="AC368" s="16" t="str">
        <f>IFERROR(VLOOKUP($F368,DSKH!$D:$BF,53,0),"")</f>
        <v>F4</v>
      </c>
      <c r="AD368" s="16" t="str">
        <f>IFERROR(VLOOKUP($F368,DSKH!$D:$BF,54,0),"")</f>
        <v>GT</v>
      </c>
      <c r="AE368" s="4">
        <f>SUMIFS('Doanh số khách hàng'!$F:$F,'Doanh số khách hàng'!$A:$A,'Chi tiết tuyến'!$F368)</f>
        <v>9364286.666666666</v>
      </c>
      <c r="AF368" s="16" t="str">
        <f t="shared" si="210"/>
        <v>F4</v>
      </c>
      <c r="AG368" s="16" t="str">
        <f t="shared" si="211"/>
        <v>F4</v>
      </c>
      <c r="AH368" t="b">
        <f t="shared" si="219"/>
        <v>1</v>
      </c>
      <c r="AI368" t="b">
        <f t="shared" si="220"/>
        <v>1</v>
      </c>
      <c r="AJ368">
        <f>IFERROR(VLOOKUP($AC368,Master!$D:$E,2,0),"")</f>
        <v>4</v>
      </c>
      <c r="AK368">
        <f>VLOOKUP($AF368,Master!$D:$E,2,0)</f>
        <v>4</v>
      </c>
      <c r="AL368" s="4">
        <f t="shared" si="221"/>
        <v>2341071.6666666665</v>
      </c>
      <c r="AM368" t="str">
        <f>IFERROR(VLOOKUP($F368,DSKH!$D:$BF,31,0),"")</f>
        <v>Tỉnh Cà Mau</v>
      </c>
      <c r="AN368" t="str">
        <f>IFERROR(VLOOKUP($F368,DSKH!$D:$BF,29,0),"")</f>
        <v>Phường Bạc Liêu</v>
      </c>
      <c r="AO368">
        <f>IFERROR(VLOOKUP($F368,DSKH!$D:$BF,52,0),"")</f>
        <v>9364286.666666666</v>
      </c>
      <c r="AP368">
        <f>IF(L368="x",1+COUNTIFS(AP$4:AP367,"&gt;0",$AA$4:$AA367,$AA367),0)</f>
        <v>0</v>
      </c>
      <c r="AQ368">
        <f>IF(M368="x",1+COUNTIFS(AQ$4:AQ367,"&gt;0",$AA$4:$AA367,$AA367),0)</f>
        <v>0</v>
      </c>
      <c r="AR368">
        <f>IF(N368="x",1+COUNTIFS(AR$4:AR367,"&gt;0",$AA$4:$AA367,$AA367),0)</f>
        <v>8</v>
      </c>
      <c r="AS368">
        <f>IF(O368="x",1+COUNTIFS(AS$4:AS367,"&gt;0",$AA$4:$AA367,$AA367),0)</f>
        <v>0</v>
      </c>
      <c r="AT368">
        <f>IF(P368="x",1+COUNTIFS(AT$4:AT367,"&gt;0",$AA$4:$AA367,$AA367),0)</f>
        <v>0</v>
      </c>
      <c r="AU368">
        <f>IF(Q368="x",1+COUNTIFS(AU$4:AU367,"&gt;0",$AA$4:$AA367,$AA367),0)</f>
        <v>0</v>
      </c>
      <c r="AV368">
        <f>IF(R368="x",1+COUNTIFS(AV$4:AV367,"&gt;0",$AA$4:$AA367,$AA367),0)</f>
        <v>0</v>
      </c>
      <c r="AW368">
        <f t="shared" si="212"/>
        <v>1</v>
      </c>
      <c r="AX368">
        <f t="shared" si="213"/>
        <v>1</v>
      </c>
      <c r="AY368">
        <f t="shared" si="222"/>
        <v>1</v>
      </c>
      <c r="AZ368">
        <f t="shared" si="223"/>
        <v>1</v>
      </c>
      <c r="BA368" s="4">
        <f t="shared" si="224"/>
        <v>0</v>
      </c>
      <c r="BB368" s="4">
        <f t="shared" si="225"/>
        <v>0</v>
      </c>
      <c r="BC368" s="4">
        <f t="shared" si="226"/>
        <v>2341071.6666666665</v>
      </c>
      <c r="BD368" s="4">
        <f t="shared" si="227"/>
        <v>0</v>
      </c>
      <c r="BE368" s="4">
        <f t="shared" si="228"/>
        <v>0</v>
      </c>
      <c r="BF368" s="4">
        <f t="shared" si="229"/>
        <v>0</v>
      </c>
      <c r="BG368" s="4">
        <f t="shared" si="230"/>
        <v>0</v>
      </c>
      <c r="BH368" s="4">
        <f t="shared" si="231"/>
        <v>0</v>
      </c>
      <c r="BI368" s="4">
        <f t="shared" si="232"/>
        <v>0</v>
      </c>
      <c r="BJ368" s="4">
        <f t="shared" si="233"/>
        <v>0</v>
      </c>
      <c r="BK368" s="4">
        <f t="shared" si="234"/>
        <v>0</v>
      </c>
      <c r="BL368" s="4">
        <f t="shared" si="235"/>
        <v>0</v>
      </c>
      <c r="BM368" s="4">
        <f t="shared" si="236"/>
        <v>0</v>
      </c>
      <c r="BN368" s="4">
        <f t="shared" si="237"/>
        <v>0</v>
      </c>
      <c r="BO368">
        <f>SUMIFS(BH$5:BH368,$AA$5:$AA368,$AA368)</f>
        <v>11</v>
      </c>
      <c r="BP368">
        <f>SUMIFS(BI$5:BI368,$AA$5:$AA368,$AA368)</f>
        <v>11</v>
      </c>
      <c r="BQ368">
        <f>SUMIFS(BJ$5:BJ368,$AA$5:$AA368,$AA368)</f>
        <v>7</v>
      </c>
      <c r="BR368">
        <f>SUMIFS(BK$5:BK368,$AA$5:$AA368,$AA368)</f>
        <v>11</v>
      </c>
      <c r="BS368">
        <f>SUMIFS(BL$5:BL368,$AA$5:$AA368,$AA368)</f>
        <v>5</v>
      </c>
      <c r="BT368">
        <f>SUMIFS(BM$5:BM368,$AA$5:$AA368,$AA368)</f>
        <v>6</v>
      </c>
      <c r="BU368">
        <f>SUMIFS(BN$5:BN368,$AA$5:$AA368,$AA368)</f>
        <v>0</v>
      </c>
      <c r="BV368">
        <f t="shared" si="238"/>
        <v>18</v>
      </c>
      <c r="BW368">
        <f t="shared" si="239"/>
        <v>32</v>
      </c>
      <c r="BX368">
        <f t="shared" si="240"/>
        <v>18</v>
      </c>
      <c r="BY368">
        <f t="shared" si="241"/>
        <v>30</v>
      </c>
      <c r="BZ368">
        <f t="shared" si="242"/>
        <v>26</v>
      </c>
      <c r="CA368">
        <f t="shared" si="243"/>
        <v>26</v>
      </c>
      <c r="CB368">
        <f t="shared" si="244"/>
        <v>0</v>
      </c>
      <c r="CC368">
        <f t="shared" si="245"/>
        <v>0</v>
      </c>
      <c r="CD368">
        <f t="shared" si="246"/>
        <v>0</v>
      </c>
      <c r="CE368" t="str">
        <f>IFERROR(VLOOKUP($AA368,'Tuyến và nhân viên'!$I:$O,7,0),"")</f>
        <v>Trần Văn Khanh</v>
      </c>
      <c r="CF368">
        <f t="shared" si="247"/>
        <v>4</v>
      </c>
      <c r="CG368">
        <f t="shared" si="248"/>
        <v>1</v>
      </c>
      <c r="CH368">
        <f>COUNTIFS($L368:L368,"x")</f>
        <v>0</v>
      </c>
      <c r="CI368">
        <f>COUNTIFS($L368:M368,"x")</f>
        <v>0</v>
      </c>
      <c r="CJ368">
        <f>COUNTIFS($L368:N368,"x")</f>
        <v>1</v>
      </c>
      <c r="CK368">
        <f>COUNTIFS($L368:O368,"x")</f>
        <v>1</v>
      </c>
      <c r="CL368">
        <f>COUNTIFS($L368:P368,"x")</f>
        <v>1</v>
      </c>
      <c r="CM368">
        <f>COUNTIFS($L368:Q368,"x")</f>
        <v>1</v>
      </c>
      <c r="CN368">
        <f>COUNTIFS($L368:R368,"x")</f>
        <v>1</v>
      </c>
      <c r="CO368" t="str" cm="1">
        <f t="array" ref="CO368">IFERROR(INDEX($CH$4:$CN$4,0,MATCH(1,$CH368:$CN368,0)),"")</f>
        <v>Thứ 4</v>
      </c>
      <c r="CP368" t="str" cm="1">
        <f t="array" ref="CP368">IFERROR(INDEX($CH$4:$CN$4,0,MATCH(2,$CH368:$CN368,0)),"")</f>
        <v/>
      </c>
      <c r="CQ368" t="str">
        <f t="shared" si="249"/>
        <v>Thứ 4</v>
      </c>
      <c r="CR368" t="str">
        <f t="shared" si="214"/>
        <v>F4 - Tất cả các tuần</v>
      </c>
    </row>
    <row r="369" spans="1:96" x14ac:dyDescent="0.3">
      <c r="A369" s="117" t="s">
        <v>37040</v>
      </c>
      <c r="B369" s="118" t="s">
        <v>33266</v>
      </c>
      <c r="C369" s="118" t="s">
        <v>33267</v>
      </c>
      <c r="D369" s="118" t="s">
        <v>39661</v>
      </c>
      <c r="E369" s="118" t="s">
        <v>39662</v>
      </c>
      <c r="F369" s="118" t="s">
        <v>35035</v>
      </c>
      <c r="G369" s="118" t="s">
        <v>35036</v>
      </c>
      <c r="H369" s="118" t="s">
        <v>35040</v>
      </c>
      <c r="I369" s="118" t="s">
        <v>22</v>
      </c>
      <c r="J369" s="119" t="s">
        <v>39658</v>
      </c>
      <c r="K369" s="119" t="s">
        <v>23</v>
      </c>
      <c r="L369" s="117" t="s">
        <v>23</v>
      </c>
      <c r="M369" s="117" t="s">
        <v>23</v>
      </c>
      <c r="N369" s="117" t="s">
        <v>23</v>
      </c>
      <c r="O369" s="117" t="s">
        <v>23</v>
      </c>
      <c r="P369" s="117" t="s">
        <v>24</v>
      </c>
      <c r="Q369" s="117" t="s">
        <v>23</v>
      </c>
      <c r="R369" s="117" t="s">
        <v>23</v>
      </c>
      <c r="S369" s="117" t="s">
        <v>24</v>
      </c>
      <c r="T369" s="117" t="s">
        <v>24</v>
      </c>
      <c r="U369" s="117" t="s">
        <v>24</v>
      </c>
      <c r="V369" s="117" t="s">
        <v>24</v>
      </c>
      <c r="W369" s="74" t="str">
        <f t="shared" si="215"/>
        <v>x</v>
      </c>
      <c r="X369" s="74" t="str">
        <f t="shared" si="216"/>
        <v/>
      </c>
      <c r="Y369" s="74" t="str">
        <f t="shared" si="217"/>
        <v>x</v>
      </c>
      <c r="Z369" s="74" t="str">
        <f t="shared" si="218"/>
        <v/>
      </c>
      <c r="AA369" t="str">
        <f>VLOOKUP($D369,'Tuyến và nhân viên'!$D:$M,6,0)</f>
        <v>HL00530</v>
      </c>
      <c r="AB369" t="str">
        <f>VLOOKUP($D369,'Tuyến và nhân viên'!$D:$M,7,0)</f>
        <v>Nguyễn Thị Thiên Trang</v>
      </c>
      <c r="AC369" s="16" t="str">
        <f>IFERROR(VLOOKUP($F369,DSKH!$D:$BF,53,0),"")</f>
        <v>F2</v>
      </c>
      <c r="AD369" s="16" t="str">
        <f>IFERROR(VLOOKUP($F369,DSKH!$D:$BF,54,0),"")</f>
        <v>GT</v>
      </c>
      <c r="AE369" s="4">
        <f>SUMIFS('Doanh số khách hàng'!$F:$F,'Doanh số khách hàng'!$A:$A,'Chi tiết tuyến'!$F369)</f>
        <v>0</v>
      </c>
      <c r="AF369" s="16" t="str">
        <f t="shared" si="210"/>
        <v>F4</v>
      </c>
      <c r="AG369" s="16" t="str">
        <f t="shared" si="211"/>
        <v>F2</v>
      </c>
      <c r="AH369" t="b">
        <f t="shared" si="219"/>
        <v>0</v>
      </c>
      <c r="AI369" t="b">
        <f t="shared" si="220"/>
        <v>1</v>
      </c>
      <c r="AJ369">
        <f>IFERROR(VLOOKUP($AC369,Master!$D:$E,2,0),"")</f>
        <v>2</v>
      </c>
      <c r="AK369">
        <f>VLOOKUP($AF369,Master!$D:$E,2,0)</f>
        <v>4</v>
      </c>
      <c r="AL369" s="4">
        <f t="shared" si="221"/>
        <v>0</v>
      </c>
      <c r="AM369" t="str">
        <f>IFERROR(VLOOKUP($F369,DSKH!$D:$BF,31,0),"")</f>
        <v>Tỉnh Cà Mau</v>
      </c>
      <c r="AN369" t="str">
        <f>IFERROR(VLOOKUP($F369,DSKH!$D:$BF,29,0),"")</f>
        <v>Xã Châu Thới</v>
      </c>
      <c r="AO369">
        <f>IFERROR(VLOOKUP($F369,DSKH!$D:$BF,52,0),"")</f>
        <v>0</v>
      </c>
      <c r="AP369">
        <f>IF(L369="x",1+COUNTIFS(AP$4:AP368,"&gt;0",$AA$4:$AA368,$AA368),0)</f>
        <v>0</v>
      </c>
      <c r="AQ369">
        <f>IF(M369="x",1+COUNTIFS(AQ$4:AQ368,"&gt;0",$AA$4:$AA368,$AA368),0)</f>
        <v>0</v>
      </c>
      <c r="AR369">
        <f>IF(N369="x",1+COUNTIFS(AR$4:AR368,"&gt;0",$AA$4:$AA368,$AA368),0)</f>
        <v>0</v>
      </c>
      <c r="AS369">
        <f>IF(O369="x",1+COUNTIFS(AS$4:AS368,"&gt;0",$AA$4:$AA368,$AA368),0)</f>
        <v>0</v>
      </c>
      <c r="AT369">
        <f>IF(P369="x",1+COUNTIFS(AT$4:AT368,"&gt;0",$AA$4:$AA368,$AA368),0)</f>
        <v>6</v>
      </c>
      <c r="AU369">
        <f>IF(Q369="x",1+COUNTIFS(AU$4:AU368,"&gt;0",$AA$4:$AA368,$AA368),0)</f>
        <v>0</v>
      </c>
      <c r="AV369">
        <f>IF(R369="x",1+COUNTIFS(AV$4:AV368,"&gt;0",$AA$4:$AA368,$AA368),0)</f>
        <v>0</v>
      </c>
      <c r="AW369">
        <f t="shared" si="212"/>
        <v>1</v>
      </c>
      <c r="AX369">
        <f t="shared" si="213"/>
        <v>0</v>
      </c>
      <c r="AY369">
        <f t="shared" si="222"/>
        <v>1</v>
      </c>
      <c r="AZ369">
        <f t="shared" si="223"/>
        <v>0</v>
      </c>
      <c r="BA369" s="4">
        <f t="shared" si="224"/>
        <v>0</v>
      </c>
      <c r="BB369" s="4">
        <f t="shared" si="225"/>
        <v>0</v>
      </c>
      <c r="BC369" s="4">
        <f t="shared" si="226"/>
        <v>0</v>
      </c>
      <c r="BD369" s="4">
        <f t="shared" si="227"/>
        <v>0</v>
      </c>
      <c r="BE369" s="4">
        <f t="shared" si="228"/>
        <v>0</v>
      </c>
      <c r="BF369" s="4">
        <f t="shared" si="229"/>
        <v>0</v>
      </c>
      <c r="BG369" s="4">
        <f t="shared" si="230"/>
        <v>0</v>
      </c>
      <c r="BH369" s="4">
        <f t="shared" si="231"/>
        <v>0</v>
      </c>
      <c r="BI369" s="4">
        <f t="shared" si="232"/>
        <v>0</v>
      </c>
      <c r="BJ369" s="4">
        <f t="shared" si="233"/>
        <v>0</v>
      </c>
      <c r="BK369" s="4">
        <f t="shared" si="234"/>
        <v>0</v>
      </c>
      <c r="BL369" s="4">
        <f t="shared" si="235"/>
        <v>1</v>
      </c>
      <c r="BM369" s="4">
        <f t="shared" si="236"/>
        <v>0</v>
      </c>
      <c r="BN369" s="4">
        <f t="shared" si="237"/>
        <v>0</v>
      </c>
      <c r="BO369">
        <f>SUMIFS(BH$5:BH369,$AA$5:$AA369,$AA369)</f>
        <v>11</v>
      </c>
      <c r="BP369">
        <f>SUMIFS(BI$5:BI369,$AA$5:$AA369,$AA369)</f>
        <v>11</v>
      </c>
      <c r="BQ369">
        <f>SUMIFS(BJ$5:BJ369,$AA$5:$AA369,$AA369)</f>
        <v>7</v>
      </c>
      <c r="BR369">
        <f>SUMIFS(BK$5:BK369,$AA$5:$AA369,$AA369)</f>
        <v>11</v>
      </c>
      <c r="BS369">
        <f>SUMIFS(BL$5:BL369,$AA$5:$AA369,$AA369)</f>
        <v>6</v>
      </c>
      <c r="BT369">
        <f>SUMIFS(BM$5:BM369,$AA$5:$AA369,$AA369)</f>
        <v>6</v>
      </c>
      <c r="BU369">
        <f>SUMIFS(BN$5:BN369,$AA$5:$AA369,$AA369)</f>
        <v>0</v>
      </c>
      <c r="BV369">
        <f t="shared" si="238"/>
        <v>18</v>
      </c>
      <c r="BW369">
        <f t="shared" si="239"/>
        <v>32</v>
      </c>
      <c r="BX369">
        <f t="shared" si="240"/>
        <v>18</v>
      </c>
      <c r="BY369">
        <f t="shared" si="241"/>
        <v>30</v>
      </c>
      <c r="BZ369">
        <f t="shared" si="242"/>
        <v>26</v>
      </c>
      <c r="CA369">
        <f t="shared" si="243"/>
        <v>26</v>
      </c>
      <c r="CB369">
        <f t="shared" si="244"/>
        <v>0</v>
      </c>
      <c r="CC369">
        <f t="shared" si="245"/>
        <v>6</v>
      </c>
      <c r="CD369">
        <f t="shared" si="246"/>
        <v>26</v>
      </c>
      <c r="CE369" t="str">
        <f>IFERROR(VLOOKUP($AA369,'Tuyến và nhân viên'!$I:$O,7,0),"")</f>
        <v>Trần Văn Khanh</v>
      </c>
      <c r="CF369">
        <f t="shared" si="247"/>
        <v>2</v>
      </c>
      <c r="CG369">
        <f t="shared" si="248"/>
        <v>1</v>
      </c>
      <c r="CH369">
        <f>COUNTIFS($L369:L369,"x")</f>
        <v>0</v>
      </c>
      <c r="CI369">
        <f>COUNTIFS($L369:M369,"x")</f>
        <v>0</v>
      </c>
      <c r="CJ369">
        <f>COUNTIFS($L369:N369,"x")</f>
        <v>0</v>
      </c>
      <c r="CK369">
        <f>COUNTIFS($L369:O369,"x")</f>
        <v>0</v>
      </c>
      <c r="CL369">
        <f>COUNTIFS($L369:P369,"x")</f>
        <v>1</v>
      </c>
      <c r="CM369">
        <f>COUNTIFS($L369:Q369,"x")</f>
        <v>1</v>
      </c>
      <c r="CN369">
        <f>COUNTIFS($L369:R369,"x")</f>
        <v>1</v>
      </c>
      <c r="CO369" t="str" cm="1">
        <f t="array" ref="CO369">IFERROR(INDEX($CH$4:$CN$4,0,MATCH(1,$CH369:$CN369,0)),"")</f>
        <v>Thứ 6</v>
      </c>
      <c r="CP369" t="str" cm="1">
        <f t="array" ref="CP369">IFERROR(INDEX($CH$4:$CN$4,0,MATCH(2,$CH369:$CN369,0)),"")</f>
        <v/>
      </c>
      <c r="CQ369" t="str">
        <f t="shared" si="249"/>
        <v>Thứ 6</v>
      </c>
      <c r="CR369" t="str">
        <f t="shared" si="214"/>
        <v>F2 - Tuần 1 &amp; 3</v>
      </c>
    </row>
    <row r="370" spans="1:96" x14ac:dyDescent="0.3">
      <c r="A370" s="117" t="s">
        <v>37049</v>
      </c>
      <c r="B370" s="118" t="s">
        <v>33266</v>
      </c>
      <c r="C370" s="118" t="s">
        <v>33267</v>
      </c>
      <c r="D370" s="118" t="s">
        <v>39661</v>
      </c>
      <c r="E370" s="118" t="s">
        <v>39662</v>
      </c>
      <c r="F370" s="118" t="s">
        <v>35052</v>
      </c>
      <c r="G370" s="118" t="s">
        <v>35053</v>
      </c>
      <c r="H370" s="118" t="s">
        <v>35059</v>
      </c>
      <c r="I370" s="118" t="s">
        <v>22</v>
      </c>
      <c r="J370" s="119" t="s">
        <v>39658</v>
      </c>
      <c r="K370" s="119" t="s">
        <v>23</v>
      </c>
      <c r="L370" s="117" t="s">
        <v>24</v>
      </c>
      <c r="M370" s="117" t="s">
        <v>23</v>
      </c>
      <c r="N370" s="117" t="s">
        <v>23</v>
      </c>
      <c r="O370" s="117" t="s">
        <v>23</v>
      </c>
      <c r="P370" s="117" t="s">
        <v>23</v>
      </c>
      <c r="Q370" s="117" t="s">
        <v>23</v>
      </c>
      <c r="R370" s="117" t="s">
        <v>23</v>
      </c>
      <c r="S370" s="117" t="s">
        <v>24</v>
      </c>
      <c r="T370" s="117" t="s">
        <v>24</v>
      </c>
      <c r="U370" s="117" t="s">
        <v>24</v>
      </c>
      <c r="V370" s="117" t="s">
        <v>24</v>
      </c>
      <c r="W370" s="74" t="str">
        <f t="shared" si="215"/>
        <v/>
      </c>
      <c r="X370" s="74" t="str">
        <f t="shared" si="216"/>
        <v>x</v>
      </c>
      <c r="Y370" s="74" t="str">
        <f t="shared" si="217"/>
        <v/>
      </c>
      <c r="Z370" s="74" t="str">
        <f t="shared" si="218"/>
        <v>x</v>
      </c>
      <c r="AA370" t="str">
        <f>VLOOKUP($D370,'Tuyến và nhân viên'!$D:$M,6,0)</f>
        <v>HL00530</v>
      </c>
      <c r="AB370" t="str">
        <f>VLOOKUP($D370,'Tuyến và nhân viên'!$D:$M,7,0)</f>
        <v>Nguyễn Thị Thiên Trang</v>
      </c>
      <c r="AC370" s="16" t="str">
        <f>IFERROR(VLOOKUP($F370,DSKH!$D:$BF,53,0),"")</f>
        <v>F2</v>
      </c>
      <c r="AD370" s="16" t="str">
        <f>IFERROR(VLOOKUP($F370,DSKH!$D:$BF,54,0),"")</f>
        <v>GT</v>
      </c>
      <c r="AE370" s="4">
        <f>SUMIFS('Doanh số khách hàng'!$F:$F,'Doanh số khách hàng'!$A:$A,'Chi tiết tuyến'!$F370)</f>
        <v>0</v>
      </c>
      <c r="AF370" s="16" t="str">
        <f t="shared" si="210"/>
        <v>F4</v>
      </c>
      <c r="AG370" s="16" t="str">
        <f t="shared" si="211"/>
        <v>F2</v>
      </c>
      <c r="AH370" t="b">
        <f t="shared" si="219"/>
        <v>0</v>
      </c>
      <c r="AI370" t="b">
        <f t="shared" si="220"/>
        <v>1</v>
      </c>
      <c r="AJ370">
        <f>IFERROR(VLOOKUP($AC370,Master!$D:$E,2,0),"")</f>
        <v>2</v>
      </c>
      <c r="AK370">
        <f>VLOOKUP($AF370,Master!$D:$E,2,0)</f>
        <v>4</v>
      </c>
      <c r="AL370" s="4">
        <f t="shared" si="221"/>
        <v>0</v>
      </c>
      <c r="AM370" t="str">
        <f>IFERROR(VLOOKUP($F370,DSKH!$D:$BF,31,0),"")</f>
        <v>Tỉnh Cà Mau</v>
      </c>
      <c r="AN370" t="str">
        <f>IFERROR(VLOOKUP($F370,DSKH!$D:$BF,29,0),"")</f>
        <v>Xã Long Điền</v>
      </c>
      <c r="AO370">
        <f>IFERROR(VLOOKUP($F370,DSKH!$D:$BF,52,0),"")</f>
        <v>0</v>
      </c>
      <c r="AP370">
        <f>IF(L370="x",1+COUNTIFS(AP$4:AP369,"&gt;0",$AA$4:$AA369,$AA369),0)</f>
        <v>15</v>
      </c>
      <c r="AQ370">
        <f>IF(M370="x",1+COUNTIFS(AQ$4:AQ369,"&gt;0",$AA$4:$AA369,$AA369),0)</f>
        <v>0</v>
      </c>
      <c r="AR370">
        <f>IF(N370="x",1+COUNTIFS(AR$4:AR369,"&gt;0",$AA$4:$AA369,$AA369),0)</f>
        <v>0</v>
      </c>
      <c r="AS370">
        <f>IF(O370="x",1+COUNTIFS(AS$4:AS369,"&gt;0",$AA$4:$AA369,$AA369),0)</f>
        <v>0</v>
      </c>
      <c r="AT370">
        <f>IF(P370="x",1+COUNTIFS(AT$4:AT369,"&gt;0",$AA$4:$AA369,$AA369),0)</f>
        <v>0</v>
      </c>
      <c r="AU370">
        <f>IF(Q370="x",1+COUNTIFS(AU$4:AU369,"&gt;0",$AA$4:$AA369,$AA369),0)</f>
        <v>0</v>
      </c>
      <c r="AV370">
        <f>IF(R370="x",1+COUNTIFS(AV$4:AV369,"&gt;0",$AA$4:$AA369,$AA369),0)</f>
        <v>0</v>
      </c>
      <c r="AW370">
        <f t="shared" si="212"/>
        <v>0</v>
      </c>
      <c r="AX370">
        <f t="shared" si="213"/>
        <v>1</v>
      </c>
      <c r="AY370">
        <f t="shared" si="222"/>
        <v>0</v>
      </c>
      <c r="AZ370">
        <f t="shared" si="223"/>
        <v>1</v>
      </c>
      <c r="BA370" s="4">
        <f t="shared" si="224"/>
        <v>0</v>
      </c>
      <c r="BB370" s="4">
        <f t="shared" si="225"/>
        <v>0</v>
      </c>
      <c r="BC370" s="4">
        <f t="shared" si="226"/>
        <v>0</v>
      </c>
      <c r="BD370" s="4">
        <f t="shared" si="227"/>
        <v>0</v>
      </c>
      <c r="BE370" s="4">
        <f t="shared" si="228"/>
        <v>0</v>
      </c>
      <c r="BF370" s="4">
        <f t="shared" si="229"/>
        <v>0</v>
      </c>
      <c r="BG370" s="4">
        <f t="shared" si="230"/>
        <v>0</v>
      </c>
      <c r="BH370" s="4">
        <f t="shared" si="231"/>
        <v>1</v>
      </c>
      <c r="BI370" s="4">
        <f t="shared" si="232"/>
        <v>0</v>
      </c>
      <c r="BJ370" s="4">
        <f t="shared" si="233"/>
        <v>0</v>
      </c>
      <c r="BK370" s="4">
        <f t="shared" si="234"/>
        <v>0</v>
      </c>
      <c r="BL370" s="4">
        <f t="shared" si="235"/>
        <v>0</v>
      </c>
      <c r="BM370" s="4">
        <f t="shared" si="236"/>
        <v>0</v>
      </c>
      <c r="BN370" s="4">
        <f t="shared" si="237"/>
        <v>0</v>
      </c>
      <c r="BO370">
        <f>SUMIFS(BH$5:BH370,$AA$5:$AA370,$AA370)</f>
        <v>12</v>
      </c>
      <c r="BP370">
        <f>SUMIFS(BI$5:BI370,$AA$5:$AA370,$AA370)</f>
        <v>11</v>
      </c>
      <c r="BQ370">
        <f>SUMIFS(BJ$5:BJ370,$AA$5:$AA370,$AA370)</f>
        <v>7</v>
      </c>
      <c r="BR370">
        <f>SUMIFS(BK$5:BK370,$AA$5:$AA370,$AA370)</f>
        <v>11</v>
      </c>
      <c r="BS370">
        <f>SUMIFS(BL$5:BL370,$AA$5:$AA370,$AA370)</f>
        <v>6</v>
      </c>
      <c r="BT370">
        <f>SUMIFS(BM$5:BM370,$AA$5:$AA370,$AA370)</f>
        <v>6</v>
      </c>
      <c r="BU370">
        <f>SUMIFS(BN$5:BN370,$AA$5:$AA370,$AA370)</f>
        <v>0</v>
      </c>
      <c r="BV370">
        <f t="shared" si="238"/>
        <v>18</v>
      </c>
      <c r="BW370">
        <f t="shared" si="239"/>
        <v>32</v>
      </c>
      <c r="BX370">
        <f t="shared" si="240"/>
        <v>18</v>
      </c>
      <c r="BY370">
        <f t="shared" si="241"/>
        <v>30</v>
      </c>
      <c r="BZ370">
        <f t="shared" si="242"/>
        <v>26</v>
      </c>
      <c r="CA370">
        <f t="shared" si="243"/>
        <v>26</v>
      </c>
      <c r="CB370">
        <f t="shared" si="244"/>
        <v>0</v>
      </c>
      <c r="CC370">
        <f t="shared" si="245"/>
        <v>12</v>
      </c>
      <c r="CD370">
        <f t="shared" si="246"/>
        <v>18</v>
      </c>
      <c r="CE370" t="str">
        <f>IFERROR(VLOOKUP($AA370,'Tuyến và nhân viên'!$I:$O,7,0),"")</f>
        <v>Trần Văn Khanh</v>
      </c>
      <c r="CF370">
        <f t="shared" si="247"/>
        <v>2</v>
      </c>
      <c r="CG370">
        <f t="shared" si="248"/>
        <v>1</v>
      </c>
      <c r="CH370">
        <f>COUNTIFS($L370:L370,"x")</f>
        <v>1</v>
      </c>
      <c r="CI370">
        <f>COUNTIFS($L370:M370,"x")</f>
        <v>1</v>
      </c>
      <c r="CJ370">
        <f>COUNTIFS($L370:N370,"x")</f>
        <v>1</v>
      </c>
      <c r="CK370">
        <f>COUNTIFS($L370:O370,"x")</f>
        <v>1</v>
      </c>
      <c r="CL370">
        <f>COUNTIFS($L370:P370,"x")</f>
        <v>1</v>
      </c>
      <c r="CM370">
        <f>COUNTIFS($L370:Q370,"x")</f>
        <v>1</v>
      </c>
      <c r="CN370">
        <f>COUNTIFS($L370:R370,"x")</f>
        <v>1</v>
      </c>
      <c r="CO370" t="str" cm="1">
        <f t="array" ref="CO370">IFERROR(INDEX($CH$4:$CN$4,0,MATCH(1,$CH370:$CN370,0)),"")</f>
        <v>Thứ 2</v>
      </c>
      <c r="CP370" t="str" cm="1">
        <f t="array" ref="CP370">IFERROR(INDEX($CH$4:$CN$4,0,MATCH(2,$CH370:$CN370,0)),"")</f>
        <v/>
      </c>
      <c r="CQ370" t="str">
        <f t="shared" si="249"/>
        <v>Thứ 2</v>
      </c>
      <c r="CR370" t="str">
        <f t="shared" si="214"/>
        <v>F2 - Tuần 2 &amp; 4</v>
      </c>
    </row>
    <row r="371" spans="1:96" x14ac:dyDescent="0.3">
      <c r="A371" s="117" t="s">
        <v>37059</v>
      </c>
      <c r="B371" s="118" t="s">
        <v>33266</v>
      </c>
      <c r="C371" s="118" t="s">
        <v>33267</v>
      </c>
      <c r="D371" s="118" t="s">
        <v>39661</v>
      </c>
      <c r="E371" s="118" t="s">
        <v>39662</v>
      </c>
      <c r="F371" s="118" t="s">
        <v>35064</v>
      </c>
      <c r="G371" s="118" t="s">
        <v>35065</v>
      </c>
      <c r="H371" s="118" t="s">
        <v>35070</v>
      </c>
      <c r="I371" s="118" t="s">
        <v>22</v>
      </c>
      <c r="J371" s="119" t="s">
        <v>39658</v>
      </c>
      <c r="K371" s="119" t="s">
        <v>23</v>
      </c>
      <c r="L371" s="117" t="s">
        <v>23</v>
      </c>
      <c r="M371" s="117" t="s">
        <v>23</v>
      </c>
      <c r="N371" s="117" t="s">
        <v>24</v>
      </c>
      <c r="O371" s="117" t="s">
        <v>23</v>
      </c>
      <c r="P371" s="117" t="s">
        <v>23</v>
      </c>
      <c r="Q371" s="117" t="s">
        <v>23</v>
      </c>
      <c r="R371" s="117" t="s">
        <v>23</v>
      </c>
      <c r="S371" s="117" t="s">
        <v>24</v>
      </c>
      <c r="T371" s="117" t="s">
        <v>24</v>
      </c>
      <c r="U371" s="117" t="s">
        <v>24</v>
      </c>
      <c r="V371" s="117" t="s">
        <v>24</v>
      </c>
      <c r="W371" s="74" t="str">
        <f t="shared" si="215"/>
        <v>x</v>
      </c>
      <c r="X371" s="74" t="str">
        <f t="shared" si="216"/>
        <v/>
      </c>
      <c r="Y371" s="74" t="str">
        <f t="shared" si="217"/>
        <v>x</v>
      </c>
      <c r="Z371" s="74" t="str">
        <f t="shared" si="218"/>
        <v/>
      </c>
      <c r="AA371" t="str">
        <f>VLOOKUP($D371,'Tuyến và nhân viên'!$D:$M,6,0)</f>
        <v>HL00530</v>
      </c>
      <c r="AB371" t="str">
        <f>VLOOKUP($D371,'Tuyến và nhân viên'!$D:$M,7,0)</f>
        <v>Nguyễn Thị Thiên Trang</v>
      </c>
      <c r="AC371" s="16" t="str">
        <f>IFERROR(VLOOKUP($F371,DSKH!$D:$BF,53,0),"")</f>
        <v>F2</v>
      </c>
      <c r="AD371" s="16" t="str">
        <f>IFERROR(VLOOKUP($F371,DSKH!$D:$BF,54,0),"")</f>
        <v>GT</v>
      </c>
      <c r="AE371" s="4">
        <f>SUMIFS('Doanh số khách hàng'!$F:$F,'Doanh số khách hàng'!$A:$A,'Chi tiết tuyến'!$F371)</f>
        <v>0</v>
      </c>
      <c r="AF371" s="16" t="str">
        <f t="shared" si="210"/>
        <v>F4</v>
      </c>
      <c r="AG371" s="16" t="str">
        <f t="shared" si="211"/>
        <v>F2</v>
      </c>
      <c r="AH371" t="b">
        <f t="shared" si="219"/>
        <v>0</v>
      </c>
      <c r="AI371" t="b">
        <f t="shared" si="220"/>
        <v>1</v>
      </c>
      <c r="AJ371">
        <f>IFERROR(VLOOKUP($AC371,Master!$D:$E,2,0),"")</f>
        <v>2</v>
      </c>
      <c r="AK371">
        <f>VLOOKUP($AF371,Master!$D:$E,2,0)</f>
        <v>4</v>
      </c>
      <c r="AL371" s="4">
        <f t="shared" si="221"/>
        <v>0</v>
      </c>
      <c r="AM371" t="str">
        <f>IFERROR(VLOOKUP($F371,DSKH!$D:$BF,31,0),"")</f>
        <v>Tỉnh Cà Mau</v>
      </c>
      <c r="AN371" t="str">
        <f>IFERROR(VLOOKUP($F371,DSKH!$D:$BF,29,0),"")</f>
        <v>Phường Bạc Liêu</v>
      </c>
      <c r="AO371">
        <f>IFERROR(VLOOKUP($F371,DSKH!$D:$BF,52,0),"")</f>
        <v>0</v>
      </c>
      <c r="AP371">
        <f>IF(L371="x",1+COUNTIFS(AP$4:AP370,"&gt;0",$AA$4:$AA370,$AA370),0)</f>
        <v>0</v>
      </c>
      <c r="AQ371">
        <f>IF(M371="x",1+COUNTIFS(AQ$4:AQ370,"&gt;0",$AA$4:$AA370,$AA370),0)</f>
        <v>0</v>
      </c>
      <c r="AR371">
        <f>IF(N371="x",1+COUNTIFS(AR$4:AR370,"&gt;0",$AA$4:$AA370,$AA370),0)</f>
        <v>9</v>
      </c>
      <c r="AS371">
        <f>IF(O371="x",1+COUNTIFS(AS$4:AS370,"&gt;0",$AA$4:$AA370,$AA370),0)</f>
        <v>0</v>
      </c>
      <c r="AT371">
        <f>IF(P371="x",1+COUNTIFS(AT$4:AT370,"&gt;0",$AA$4:$AA370,$AA370),0)</f>
        <v>0</v>
      </c>
      <c r="AU371">
        <f>IF(Q371="x",1+COUNTIFS(AU$4:AU370,"&gt;0",$AA$4:$AA370,$AA370),0)</f>
        <v>0</v>
      </c>
      <c r="AV371">
        <f>IF(R371="x",1+COUNTIFS(AV$4:AV370,"&gt;0",$AA$4:$AA370,$AA370),0)</f>
        <v>0</v>
      </c>
      <c r="AW371">
        <f t="shared" si="212"/>
        <v>1</v>
      </c>
      <c r="AX371">
        <f t="shared" si="213"/>
        <v>0</v>
      </c>
      <c r="AY371">
        <f t="shared" si="222"/>
        <v>1</v>
      </c>
      <c r="AZ371">
        <f t="shared" si="223"/>
        <v>0</v>
      </c>
      <c r="BA371" s="4">
        <f t="shared" si="224"/>
        <v>0</v>
      </c>
      <c r="BB371" s="4">
        <f t="shared" si="225"/>
        <v>0</v>
      </c>
      <c r="BC371" s="4">
        <f t="shared" si="226"/>
        <v>0</v>
      </c>
      <c r="BD371" s="4">
        <f t="shared" si="227"/>
        <v>0</v>
      </c>
      <c r="BE371" s="4">
        <f t="shared" si="228"/>
        <v>0</v>
      </c>
      <c r="BF371" s="4">
        <f t="shared" si="229"/>
        <v>0</v>
      </c>
      <c r="BG371" s="4">
        <f t="shared" si="230"/>
        <v>0</v>
      </c>
      <c r="BH371" s="4">
        <f t="shared" si="231"/>
        <v>0</v>
      </c>
      <c r="BI371" s="4">
        <f t="shared" si="232"/>
        <v>0</v>
      </c>
      <c r="BJ371" s="4">
        <f t="shared" si="233"/>
        <v>1</v>
      </c>
      <c r="BK371" s="4">
        <f t="shared" si="234"/>
        <v>0</v>
      </c>
      <c r="BL371" s="4">
        <f t="shared" si="235"/>
        <v>0</v>
      </c>
      <c r="BM371" s="4">
        <f t="shared" si="236"/>
        <v>0</v>
      </c>
      <c r="BN371" s="4">
        <f t="shared" si="237"/>
        <v>0</v>
      </c>
      <c r="BO371">
        <f>SUMIFS(BH$5:BH371,$AA$5:$AA371,$AA371)</f>
        <v>12</v>
      </c>
      <c r="BP371">
        <f>SUMIFS(BI$5:BI371,$AA$5:$AA371,$AA371)</f>
        <v>11</v>
      </c>
      <c r="BQ371">
        <f>SUMIFS(BJ$5:BJ371,$AA$5:$AA371,$AA371)</f>
        <v>8</v>
      </c>
      <c r="BR371">
        <f>SUMIFS(BK$5:BK371,$AA$5:$AA371,$AA371)</f>
        <v>11</v>
      </c>
      <c r="BS371">
        <f>SUMIFS(BL$5:BL371,$AA$5:$AA371,$AA371)</f>
        <v>6</v>
      </c>
      <c r="BT371">
        <f>SUMIFS(BM$5:BM371,$AA$5:$AA371,$AA371)</f>
        <v>6</v>
      </c>
      <c r="BU371">
        <f>SUMIFS(BN$5:BN371,$AA$5:$AA371,$AA371)</f>
        <v>0</v>
      </c>
      <c r="BV371">
        <f t="shared" si="238"/>
        <v>18</v>
      </c>
      <c r="BW371">
        <f t="shared" si="239"/>
        <v>32</v>
      </c>
      <c r="BX371">
        <f t="shared" si="240"/>
        <v>18</v>
      </c>
      <c r="BY371">
        <f t="shared" si="241"/>
        <v>30</v>
      </c>
      <c r="BZ371">
        <f t="shared" si="242"/>
        <v>26</v>
      </c>
      <c r="CA371">
        <f t="shared" si="243"/>
        <v>26</v>
      </c>
      <c r="CB371">
        <f t="shared" si="244"/>
        <v>0</v>
      </c>
      <c r="CC371">
        <f t="shared" si="245"/>
        <v>8</v>
      </c>
      <c r="CD371">
        <f t="shared" si="246"/>
        <v>18</v>
      </c>
      <c r="CE371" t="str">
        <f>IFERROR(VLOOKUP($AA371,'Tuyến và nhân viên'!$I:$O,7,0),"")</f>
        <v>Trần Văn Khanh</v>
      </c>
      <c r="CF371">
        <f t="shared" si="247"/>
        <v>2</v>
      </c>
      <c r="CG371">
        <f t="shared" si="248"/>
        <v>1</v>
      </c>
      <c r="CH371">
        <f>COUNTIFS($L371:L371,"x")</f>
        <v>0</v>
      </c>
      <c r="CI371">
        <f>COUNTIFS($L371:M371,"x")</f>
        <v>0</v>
      </c>
      <c r="CJ371">
        <f>COUNTIFS($L371:N371,"x")</f>
        <v>1</v>
      </c>
      <c r="CK371">
        <f>COUNTIFS($L371:O371,"x")</f>
        <v>1</v>
      </c>
      <c r="CL371">
        <f>COUNTIFS($L371:P371,"x")</f>
        <v>1</v>
      </c>
      <c r="CM371">
        <f>COUNTIFS($L371:Q371,"x")</f>
        <v>1</v>
      </c>
      <c r="CN371">
        <f>COUNTIFS($L371:R371,"x")</f>
        <v>1</v>
      </c>
      <c r="CO371" t="str" cm="1">
        <f t="array" ref="CO371">IFERROR(INDEX($CH$4:$CN$4,0,MATCH(1,$CH371:$CN371,0)),"")</f>
        <v>Thứ 4</v>
      </c>
      <c r="CP371" t="str" cm="1">
        <f t="array" ref="CP371">IFERROR(INDEX($CH$4:$CN$4,0,MATCH(2,$CH371:$CN371,0)),"")</f>
        <v/>
      </c>
      <c r="CQ371" t="str">
        <f t="shared" si="249"/>
        <v>Thứ 4</v>
      </c>
      <c r="CR371" t="str">
        <f t="shared" si="214"/>
        <v>F2 - Tuần 1 &amp; 3</v>
      </c>
    </row>
    <row r="372" spans="1:96" x14ac:dyDescent="0.3">
      <c r="A372" s="117" t="s">
        <v>37069</v>
      </c>
      <c r="B372" s="118" t="s">
        <v>33266</v>
      </c>
      <c r="C372" s="118" t="s">
        <v>33267</v>
      </c>
      <c r="D372" s="118" t="s">
        <v>39661</v>
      </c>
      <c r="E372" s="118" t="s">
        <v>39662</v>
      </c>
      <c r="F372" s="118" t="s">
        <v>35086</v>
      </c>
      <c r="G372" s="118" t="s">
        <v>35087</v>
      </c>
      <c r="H372" s="118" t="s">
        <v>35090</v>
      </c>
      <c r="I372" s="118" t="s">
        <v>22</v>
      </c>
      <c r="J372" s="119" t="s">
        <v>39658</v>
      </c>
      <c r="K372" s="119" t="s">
        <v>23</v>
      </c>
      <c r="L372" s="117" t="s">
        <v>23</v>
      </c>
      <c r="M372" s="117" t="s">
        <v>23</v>
      </c>
      <c r="N372" s="117" t="s">
        <v>23</v>
      </c>
      <c r="O372" s="117" t="s">
        <v>24</v>
      </c>
      <c r="P372" s="117" t="s">
        <v>23</v>
      </c>
      <c r="Q372" s="117" t="s">
        <v>23</v>
      </c>
      <c r="R372" s="117" t="s">
        <v>23</v>
      </c>
      <c r="S372" s="117" t="s">
        <v>24</v>
      </c>
      <c r="T372" s="117" t="s">
        <v>24</v>
      </c>
      <c r="U372" s="117" t="s">
        <v>24</v>
      </c>
      <c r="V372" s="117" t="s">
        <v>24</v>
      </c>
      <c r="W372" s="74" t="str">
        <f t="shared" si="215"/>
        <v>x</v>
      </c>
      <c r="X372" s="74" t="str">
        <f t="shared" si="216"/>
        <v/>
      </c>
      <c r="Y372" s="74" t="str">
        <f t="shared" si="217"/>
        <v>x</v>
      </c>
      <c r="Z372" s="74" t="str">
        <f t="shared" si="218"/>
        <v/>
      </c>
      <c r="AA372" t="str">
        <f>VLOOKUP($D372,'Tuyến và nhân viên'!$D:$M,6,0)</f>
        <v>HL00530</v>
      </c>
      <c r="AB372" t="str">
        <f>VLOOKUP($D372,'Tuyến và nhân viên'!$D:$M,7,0)</f>
        <v>Nguyễn Thị Thiên Trang</v>
      </c>
      <c r="AC372" s="16" t="str">
        <f>IFERROR(VLOOKUP($F372,DSKH!$D:$BF,53,0),"")</f>
        <v>F2</v>
      </c>
      <c r="AD372" s="16" t="str">
        <f>IFERROR(VLOOKUP($F372,DSKH!$D:$BF,54,0),"")</f>
        <v>GT</v>
      </c>
      <c r="AE372" s="4">
        <f>SUMIFS('Doanh số khách hàng'!$F:$F,'Doanh số khách hàng'!$A:$A,'Chi tiết tuyến'!$F372)</f>
        <v>0</v>
      </c>
      <c r="AF372" s="16" t="str">
        <f t="shared" si="210"/>
        <v>F4</v>
      </c>
      <c r="AG372" s="16" t="str">
        <f t="shared" si="211"/>
        <v>F2</v>
      </c>
      <c r="AH372" t="b">
        <f t="shared" si="219"/>
        <v>0</v>
      </c>
      <c r="AI372" t="b">
        <f t="shared" si="220"/>
        <v>1</v>
      </c>
      <c r="AJ372">
        <f>IFERROR(VLOOKUP($AC372,Master!$D:$E,2,0),"")</f>
        <v>2</v>
      </c>
      <c r="AK372">
        <f>VLOOKUP($AF372,Master!$D:$E,2,0)</f>
        <v>4</v>
      </c>
      <c r="AL372" s="4">
        <f t="shared" si="221"/>
        <v>0</v>
      </c>
      <c r="AM372" t="str">
        <f>IFERROR(VLOOKUP($F372,DSKH!$D:$BF,31,0),"")</f>
        <v>Tỉnh Cà Mau</v>
      </c>
      <c r="AN372" t="str">
        <f>IFERROR(VLOOKUP($F372,DSKH!$D:$BF,29,0),"")</f>
        <v>Xã Phong Hiệp</v>
      </c>
      <c r="AO372">
        <f>IFERROR(VLOOKUP($F372,DSKH!$D:$BF,52,0),"")</f>
        <v>0</v>
      </c>
      <c r="AP372">
        <f>IF(L372="x",1+COUNTIFS(AP$4:AP371,"&gt;0",$AA$4:$AA371,$AA371),0)</f>
        <v>0</v>
      </c>
      <c r="AQ372">
        <f>IF(M372="x",1+COUNTIFS(AQ$4:AQ371,"&gt;0",$AA$4:$AA371,$AA371),0)</f>
        <v>0</v>
      </c>
      <c r="AR372">
        <f>IF(N372="x",1+COUNTIFS(AR$4:AR371,"&gt;0",$AA$4:$AA371,$AA371),0)</f>
        <v>0</v>
      </c>
      <c r="AS372">
        <f>IF(O372="x",1+COUNTIFS(AS$4:AS371,"&gt;0",$AA$4:$AA371,$AA371),0)</f>
        <v>13</v>
      </c>
      <c r="AT372">
        <f>IF(P372="x",1+COUNTIFS(AT$4:AT371,"&gt;0",$AA$4:$AA371,$AA371),0)</f>
        <v>0</v>
      </c>
      <c r="AU372">
        <f>IF(Q372="x",1+COUNTIFS(AU$4:AU371,"&gt;0",$AA$4:$AA371,$AA371),0)</f>
        <v>0</v>
      </c>
      <c r="AV372">
        <f>IF(R372="x",1+COUNTIFS(AV$4:AV371,"&gt;0",$AA$4:$AA371,$AA371),0)</f>
        <v>0</v>
      </c>
      <c r="AW372">
        <f t="shared" si="212"/>
        <v>1</v>
      </c>
      <c r="AX372">
        <f t="shared" si="213"/>
        <v>0</v>
      </c>
      <c r="AY372">
        <f t="shared" si="222"/>
        <v>1</v>
      </c>
      <c r="AZ372">
        <f t="shared" si="223"/>
        <v>0</v>
      </c>
      <c r="BA372" s="4">
        <f t="shared" si="224"/>
        <v>0</v>
      </c>
      <c r="BB372" s="4">
        <f t="shared" si="225"/>
        <v>0</v>
      </c>
      <c r="BC372" s="4">
        <f t="shared" si="226"/>
        <v>0</v>
      </c>
      <c r="BD372" s="4">
        <f t="shared" si="227"/>
        <v>0</v>
      </c>
      <c r="BE372" s="4">
        <f t="shared" si="228"/>
        <v>0</v>
      </c>
      <c r="BF372" s="4">
        <f t="shared" si="229"/>
        <v>0</v>
      </c>
      <c r="BG372" s="4">
        <f t="shared" si="230"/>
        <v>0</v>
      </c>
      <c r="BH372" s="4">
        <f t="shared" si="231"/>
        <v>0</v>
      </c>
      <c r="BI372" s="4">
        <f t="shared" si="232"/>
        <v>0</v>
      </c>
      <c r="BJ372" s="4">
        <f t="shared" si="233"/>
        <v>0</v>
      </c>
      <c r="BK372" s="4">
        <f t="shared" si="234"/>
        <v>1</v>
      </c>
      <c r="BL372" s="4">
        <f t="shared" si="235"/>
        <v>0</v>
      </c>
      <c r="BM372" s="4">
        <f t="shared" si="236"/>
        <v>0</v>
      </c>
      <c r="BN372" s="4">
        <f t="shared" si="237"/>
        <v>0</v>
      </c>
      <c r="BO372">
        <f>SUMIFS(BH$5:BH372,$AA$5:$AA372,$AA372)</f>
        <v>12</v>
      </c>
      <c r="BP372">
        <f>SUMIFS(BI$5:BI372,$AA$5:$AA372,$AA372)</f>
        <v>11</v>
      </c>
      <c r="BQ372">
        <f>SUMIFS(BJ$5:BJ372,$AA$5:$AA372,$AA372)</f>
        <v>8</v>
      </c>
      <c r="BR372">
        <f>SUMIFS(BK$5:BK372,$AA$5:$AA372,$AA372)</f>
        <v>12</v>
      </c>
      <c r="BS372">
        <f>SUMIFS(BL$5:BL372,$AA$5:$AA372,$AA372)</f>
        <v>6</v>
      </c>
      <c r="BT372">
        <f>SUMIFS(BM$5:BM372,$AA$5:$AA372,$AA372)</f>
        <v>6</v>
      </c>
      <c r="BU372">
        <f>SUMIFS(BN$5:BN372,$AA$5:$AA372,$AA372)</f>
        <v>0</v>
      </c>
      <c r="BV372">
        <f t="shared" si="238"/>
        <v>18</v>
      </c>
      <c r="BW372">
        <f t="shared" si="239"/>
        <v>32</v>
      </c>
      <c r="BX372">
        <f t="shared" si="240"/>
        <v>18</v>
      </c>
      <c r="BY372">
        <f t="shared" si="241"/>
        <v>30</v>
      </c>
      <c r="BZ372">
        <f t="shared" si="242"/>
        <v>26</v>
      </c>
      <c r="CA372">
        <f t="shared" si="243"/>
        <v>26</v>
      </c>
      <c r="CB372">
        <f t="shared" si="244"/>
        <v>0</v>
      </c>
      <c r="CC372">
        <f t="shared" si="245"/>
        <v>12</v>
      </c>
      <c r="CD372">
        <f t="shared" si="246"/>
        <v>30</v>
      </c>
      <c r="CE372" t="str">
        <f>IFERROR(VLOOKUP($AA372,'Tuyến và nhân viên'!$I:$O,7,0),"")</f>
        <v>Trần Văn Khanh</v>
      </c>
      <c r="CF372">
        <f t="shared" si="247"/>
        <v>2</v>
      </c>
      <c r="CG372">
        <f t="shared" si="248"/>
        <v>1</v>
      </c>
      <c r="CH372">
        <f>COUNTIFS($L372:L372,"x")</f>
        <v>0</v>
      </c>
      <c r="CI372">
        <f>COUNTIFS($L372:M372,"x")</f>
        <v>0</v>
      </c>
      <c r="CJ372">
        <f>COUNTIFS($L372:N372,"x")</f>
        <v>0</v>
      </c>
      <c r="CK372">
        <f>COUNTIFS($L372:O372,"x")</f>
        <v>1</v>
      </c>
      <c r="CL372">
        <f>COUNTIFS($L372:P372,"x")</f>
        <v>1</v>
      </c>
      <c r="CM372">
        <f>COUNTIFS($L372:Q372,"x")</f>
        <v>1</v>
      </c>
      <c r="CN372">
        <f>COUNTIFS($L372:R372,"x")</f>
        <v>1</v>
      </c>
      <c r="CO372" t="str" cm="1">
        <f t="array" ref="CO372">IFERROR(INDEX($CH$4:$CN$4,0,MATCH(1,$CH372:$CN372,0)),"")</f>
        <v>Thứ 5</v>
      </c>
      <c r="CP372" t="str" cm="1">
        <f t="array" ref="CP372">IFERROR(INDEX($CH$4:$CN$4,0,MATCH(2,$CH372:$CN372,0)),"")</f>
        <v/>
      </c>
      <c r="CQ372" t="str">
        <f t="shared" si="249"/>
        <v>Thứ 5</v>
      </c>
      <c r="CR372" t="str">
        <f t="shared" si="214"/>
        <v>F2 - Tuần 1 &amp; 3</v>
      </c>
    </row>
    <row r="373" spans="1:96" x14ac:dyDescent="0.3">
      <c r="A373" s="117" t="s">
        <v>37078</v>
      </c>
      <c r="B373" s="118" t="s">
        <v>33266</v>
      </c>
      <c r="C373" s="118" t="s">
        <v>33267</v>
      </c>
      <c r="D373" s="118" t="s">
        <v>39661</v>
      </c>
      <c r="E373" s="118" t="s">
        <v>39662</v>
      </c>
      <c r="F373" s="118" t="s">
        <v>33156</v>
      </c>
      <c r="G373" s="118" t="s">
        <v>35103</v>
      </c>
      <c r="H373" s="118" t="s">
        <v>35107</v>
      </c>
      <c r="I373" s="118" t="s">
        <v>22</v>
      </c>
      <c r="J373" s="119" t="s">
        <v>39658</v>
      </c>
      <c r="K373" s="119" t="s">
        <v>23</v>
      </c>
      <c r="L373" s="117" t="s">
        <v>23</v>
      </c>
      <c r="M373" s="117" t="s">
        <v>23</v>
      </c>
      <c r="N373" s="117" t="s">
        <v>23</v>
      </c>
      <c r="O373" s="117" t="s">
        <v>24</v>
      </c>
      <c r="P373" s="117" t="s">
        <v>23</v>
      </c>
      <c r="Q373" s="117" t="s">
        <v>23</v>
      </c>
      <c r="R373" s="117" t="s">
        <v>23</v>
      </c>
      <c r="S373" s="117" t="s">
        <v>24</v>
      </c>
      <c r="T373" s="117" t="s">
        <v>24</v>
      </c>
      <c r="U373" s="117" t="s">
        <v>24</v>
      </c>
      <c r="V373" s="117" t="s">
        <v>24</v>
      </c>
      <c r="W373" s="74" t="str">
        <f t="shared" si="215"/>
        <v>x</v>
      </c>
      <c r="X373" s="74" t="str">
        <f t="shared" si="216"/>
        <v/>
      </c>
      <c r="Y373" s="74" t="str">
        <f t="shared" si="217"/>
        <v>x</v>
      </c>
      <c r="Z373" s="74" t="str">
        <f t="shared" si="218"/>
        <v/>
      </c>
      <c r="AA373" t="str">
        <f>VLOOKUP($D373,'Tuyến và nhân viên'!$D:$M,6,0)</f>
        <v>HL00530</v>
      </c>
      <c r="AB373" t="str">
        <f>VLOOKUP($D373,'Tuyến và nhân viên'!$D:$M,7,0)</f>
        <v>Nguyễn Thị Thiên Trang</v>
      </c>
      <c r="AC373" s="16" t="str">
        <f>IFERROR(VLOOKUP($F373,DSKH!$D:$BF,53,0),"")</f>
        <v>F2</v>
      </c>
      <c r="AD373" s="16" t="str">
        <f>IFERROR(VLOOKUP($F373,DSKH!$D:$BF,54,0),"")</f>
        <v>GT</v>
      </c>
      <c r="AE373" s="4">
        <f>SUMIFS('Doanh số khách hàng'!$F:$F,'Doanh số khách hàng'!$A:$A,'Chi tiết tuyến'!$F373)</f>
        <v>128666.66666666667</v>
      </c>
      <c r="AF373" s="16" t="str">
        <f t="shared" si="210"/>
        <v>F4</v>
      </c>
      <c r="AG373" s="16" t="str">
        <f t="shared" si="211"/>
        <v>F2</v>
      </c>
      <c r="AH373" t="b">
        <f t="shared" si="219"/>
        <v>0</v>
      </c>
      <c r="AI373" t="b">
        <f t="shared" si="220"/>
        <v>1</v>
      </c>
      <c r="AJ373">
        <f>IFERROR(VLOOKUP($AC373,Master!$D:$E,2,0),"")</f>
        <v>2</v>
      </c>
      <c r="AK373">
        <f>VLOOKUP($AF373,Master!$D:$E,2,0)</f>
        <v>4</v>
      </c>
      <c r="AL373" s="4">
        <f t="shared" si="221"/>
        <v>64333.333333333336</v>
      </c>
      <c r="AM373" t="str">
        <f>IFERROR(VLOOKUP($F373,DSKH!$D:$BF,31,0),"")</f>
        <v>Tỉnh Cà Mau</v>
      </c>
      <c r="AN373" t="str">
        <f>IFERROR(VLOOKUP($F373,DSKH!$D:$BF,29,0),"")</f>
        <v>Xã Phong Hiệp</v>
      </c>
      <c r="AO373">
        <f>IFERROR(VLOOKUP($F373,DSKH!$D:$BF,52,0),"")</f>
        <v>128666.66666666667</v>
      </c>
      <c r="AP373">
        <f>IF(L373="x",1+COUNTIFS(AP$4:AP372,"&gt;0",$AA$4:$AA372,$AA372),0)</f>
        <v>0</v>
      </c>
      <c r="AQ373">
        <f>IF(M373="x",1+COUNTIFS(AQ$4:AQ372,"&gt;0",$AA$4:$AA372,$AA372),0)</f>
        <v>0</v>
      </c>
      <c r="AR373">
        <f>IF(N373="x",1+COUNTIFS(AR$4:AR372,"&gt;0",$AA$4:$AA372,$AA372),0)</f>
        <v>0</v>
      </c>
      <c r="AS373">
        <f>IF(O373="x",1+COUNTIFS(AS$4:AS372,"&gt;0",$AA$4:$AA372,$AA372),0)</f>
        <v>14</v>
      </c>
      <c r="AT373">
        <f>IF(P373="x",1+COUNTIFS(AT$4:AT372,"&gt;0",$AA$4:$AA372,$AA372),0)</f>
        <v>0</v>
      </c>
      <c r="AU373">
        <f>IF(Q373="x",1+COUNTIFS(AU$4:AU372,"&gt;0",$AA$4:$AA372,$AA372),0)</f>
        <v>0</v>
      </c>
      <c r="AV373">
        <f>IF(R373="x",1+COUNTIFS(AV$4:AV372,"&gt;0",$AA$4:$AA372,$AA372),0)</f>
        <v>0</v>
      </c>
      <c r="AW373">
        <f t="shared" si="212"/>
        <v>1</v>
      </c>
      <c r="AX373">
        <f t="shared" si="213"/>
        <v>0</v>
      </c>
      <c r="AY373">
        <f t="shared" si="222"/>
        <v>1</v>
      </c>
      <c r="AZ373">
        <f t="shared" si="223"/>
        <v>0</v>
      </c>
      <c r="BA373" s="4">
        <f t="shared" si="224"/>
        <v>0</v>
      </c>
      <c r="BB373" s="4">
        <f t="shared" si="225"/>
        <v>0</v>
      </c>
      <c r="BC373" s="4">
        <f t="shared" si="226"/>
        <v>0</v>
      </c>
      <c r="BD373" s="4">
        <f t="shared" si="227"/>
        <v>64333.333333333336</v>
      </c>
      <c r="BE373" s="4">
        <f t="shared" si="228"/>
        <v>0</v>
      </c>
      <c r="BF373" s="4">
        <f t="shared" si="229"/>
        <v>0</v>
      </c>
      <c r="BG373" s="4">
        <f t="shared" si="230"/>
        <v>0</v>
      </c>
      <c r="BH373" s="4">
        <f t="shared" si="231"/>
        <v>0</v>
      </c>
      <c r="BI373" s="4">
        <f t="shared" si="232"/>
        <v>0</v>
      </c>
      <c r="BJ373" s="4">
        <f t="shared" si="233"/>
        <v>0</v>
      </c>
      <c r="BK373" s="4">
        <f t="shared" si="234"/>
        <v>1</v>
      </c>
      <c r="BL373" s="4">
        <f t="shared" si="235"/>
        <v>0</v>
      </c>
      <c r="BM373" s="4">
        <f t="shared" si="236"/>
        <v>0</v>
      </c>
      <c r="BN373" s="4">
        <f t="shared" si="237"/>
        <v>0</v>
      </c>
      <c r="BO373">
        <f>SUMIFS(BH$5:BH373,$AA$5:$AA373,$AA373)</f>
        <v>12</v>
      </c>
      <c r="BP373">
        <f>SUMIFS(BI$5:BI373,$AA$5:$AA373,$AA373)</f>
        <v>11</v>
      </c>
      <c r="BQ373">
        <f>SUMIFS(BJ$5:BJ373,$AA$5:$AA373,$AA373)</f>
        <v>8</v>
      </c>
      <c r="BR373">
        <f>SUMIFS(BK$5:BK373,$AA$5:$AA373,$AA373)</f>
        <v>13</v>
      </c>
      <c r="BS373">
        <f>SUMIFS(BL$5:BL373,$AA$5:$AA373,$AA373)</f>
        <v>6</v>
      </c>
      <c r="BT373">
        <f>SUMIFS(BM$5:BM373,$AA$5:$AA373,$AA373)</f>
        <v>6</v>
      </c>
      <c r="BU373">
        <f>SUMIFS(BN$5:BN373,$AA$5:$AA373,$AA373)</f>
        <v>0</v>
      </c>
      <c r="BV373">
        <f t="shared" si="238"/>
        <v>18</v>
      </c>
      <c r="BW373">
        <f t="shared" si="239"/>
        <v>32</v>
      </c>
      <c r="BX373">
        <f t="shared" si="240"/>
        <v>18</v>
      </c>
      <c r="BY373">
        <f t="shared" si="241"/>
        <v>30</v>
      </c>
      <c r="BZ373">
        <f t="shared" si="242"/>
        <v>26</v>
      </c>
      <c r="CA373">
        <f t="shared" si="243"/>
        <v>26</v>
      </c>
      <c r="CB373">
        <f t="shared" si="244"/>
        <v>0</v>
      </c>
      <c r="CC373">
        <f t="shared" si="245"/>
        <v>13</v>
      </c>
      <c r="CD373">
        <f t="shared" si="246"/>
        <v>30</v>
      </c>
      <c r="CE373" t="str">
        <f>IFERROR(VLOOKUP($AA373,'Tuyến và nhân viên'!$I:$O,7,0),"")</f>
        <v>Trần Văn Khanh</v>
      </c>
      <c r="CF373">
        <f t="shared" si="247"/>
        <v>2</v>
      </c>
      <c r="CG373">
        <f t="shared" si="248"/>
        <v>1</v>
      </c>
      <c r="CH373">
        <f>COUNTIFS($L373:L373,"x")</f>
        <v>0</v>
      </c>
      <c r="CI373">
        <f>COUNTIFS($L373:M373,"x")</f>
        <v>0</v>
      </c>
      <c r="CJ373">
        <f>COUNTIFS($L373:N373,"x")</f>
        <v>0</v>
      </c>
      <c r="CK373">
        <f>COUNTIFS($L373:O373,"x")</f>
        <v>1</v>
      </c>
      <c r="CL373">
        <f>COUNTIFS($L373:P373,"x")</f>
        <v>1</v>
      </c>
      <c r="CM373">
        <f>COUNTIFS($L373:Q373,"x")</f>
        <v>1</v>
      </c>
      <c r="CN373">
        <f>COUNTIFS($L373:R373,"x")</f>
        <v>1</v>
      </c>
      <c r="CO373" t="str" cm="1">
        <f t="array" ref="CO373">IFERROR(INDEX($CH$4:$CN$4,0,MATCH(1,$CH373:$CN373,0)),"")</f>
        <v>Thứ 5</v>
      </c>
      <c r="CP373" t="str" cm="1">
        <f t="array" ref="CP373">IFERROR(INDEX($CH$4:$CN$4,0,MATCH(2,$CH373:$CN373,0)),"")</f>
        <v/>
      </c>
      <c r="CQ373" t="str">
        <f t="shared" si="249"/>
        <v>Thứ 5</v>
      </c>
      <c r="CR373" t="str">
        <f t="shared" si="214"/>
        <v>F2 - Tuần 1 &amp; 3</v>
      </c>
    </row>
    <row r="374" spans="1:96" x14ac:dyDescent="0.3">
      <c r="A374" s="117" t="s">
        <v>34868</v>
      </c>
      <c r="B374" s="118" t="s">
        <v>33266</v>
      </c>
      <c r="C374" s="118" t="s">
        <v>33267</v>
      </c>
      <c r="D374" s="118" t="s">
        <v>39661</v>
      </c>
      <c r="E374" s="118" t="s">
        <v>39662</v>
      </c>
      <c r="F374" s="118" t="s">
        <v>3697</v>
      </c>
      <c r="G374" s="118" t="s">
        <v>35123</v>
      </c>
      <c r="H374" s="118" t="s">
        <v>35129</v>
      </c>
      <c r="I374" s="118" t="s">
        <v>22</v>
      </c>
      <c r="J374" s="119" t="s">
        <v>39658</v>
      </c>
      <c r="K374" s="119" t="s">
        <v>23</v>
      </c>
      <c r="L374" s="117" t="s">
        <v>23</v>
      </c>
      <c r="M374" s="117" t="s">
        <v>23</v>
      </c>
      <c r="N374" s="117" t="s">
        <v>24</v>
      </c>
      <c r="O374" s="117" t="s">
        <v>23</v>
      </c>
      <c r="P374" s="117" t="s">
        <v>23</v>
      </c>
      <c r="Q374" s="117" t="s">
        <v>23</v>
      </c>
      <c r="R374" s="117" t="s">
        <v>23</v>
      </c>
      <c r="S374" s="117" t="s">
        <v>24</v>
      </c>
      <c r="T374" s="117" t="s">
        <v>24</v>
      </c>
      <c r="U374" s="117" t="s">
        <v>24</v>
      </c>
      <c r="V374" s="117" t="s">
        <v>24</v>
      </c>
      <c r="W374" s="74" t="str">
        <f t="shared" si="215"/>
        <v>x</v>
      </c>
      <c r="X374" s="74" t="str">
        <f t="shared" si="216"/>
        <v/>
      </c>
      <c r="Y374" s="74" t="str">
        <f t="shared" si="217"/>
        <v>x</v>
      </c>
      <c r="Z374" s="74" t="str">
        <f t="shared" si="218"/>
        <v/>
      </c>
      <c r="AA374" t="str">
        <f>VLOOKUP($D374,'Tuyến và nhân viên'!$D:$M,6,0)</f>
        <v>HL00530</v>
      </c>
      <c r="AB374" t="str">
        <f>VLOOKUP($D374,'Tuyến và nhân viên'!$D:$M,7,0)</f>
        <v>Nguyễn Thị Thiên Trang</v>
      </c>
      <c r="AC374" s="16" t="str">
        <f>IFERROR(VLOOKUP($F374,DSKH!$D:$BF,53,0),"")</f>
        <v>F2</v>
      </c>
      <c r="AD374" s="16" t="str">
        <f>IFERROR(VLOOKUP($F374,DSKH!$D:$BF,54,0),"")</f>
        <v>GT</v>
      </c>
      <c r="AE374" s="4">
        <f>SUMIFS('Doanh số khách hàng'!$F:$F,'Doanh số khách hàng'!$A:$A,'Chi tiết tuyến'!$F374)</f>
        <v>0</v>
      </c>
      <c r="AF374" s="16" t="str">
        <f t="shared" si="210"/>
        <v>F4</v>
      </c>
      <c r="AG374" s="16" t="str">
        <f t="shared" si="211"/>
        <v>F2</v>
      </c>
      <c r="AH374" t="b">
        <f t="shared" si="219"/>
        <v>0</v>
      </c>
      <c r="AI374" t="b">
        <f t="shared" si="220"/>
        <v>1</v>
      </c>
      <c r="AJ374">
        <f>IFERROR(VLOOKUP($AC374,Master!$D:$E,2,0),"")</f>
        <v>2</v>
      </c>
      <c r="AK374">
        <f>VLOOKUP($AF374,Master!$D:$E,2,0)</f>
        <v>4</v>
      </c>
      <c r="AL374" s="4">
        <f t="shared" si="221"/>
        <v>0</v>
      </c>
      <c r="AM374" t="str">
        <f>IFERROR(VLOOKUP($F374,DSKH!$D:$BF,31,0),"")</f>
        <v>Tỉnh Cà Mau</v>
      </c>
      <c r="AN374" t="str">
        <f>IFERROR(VLOOKUP($F374,DSKH!$D:$BF,29,0),"")</f>
        <v>Phường Bạc Liêu</v>
      </c>
      <c r="AO374">
        <f>IFERROR(VLOOKUP($F374,DSKH!$D:$BF,52,0),"")</f>
        <v>0</v>
      </c>
      <c r="AP374">
        <f>IF(L374="x",1+COUNTIFS(AP$4:AP373,"&gt;0",$AA$4:$AA373,$AA373),0)</f>
        <v>0</v>
      </c>
      <c r="AQ374">
        <f>IF(M374="x",1+COUNTIFS(AQ$4:AQ373,"&gt;0",$AA$4:$AA373,$AA373),0)</f>
        <v>0</v>
      </c>
      <c r="AR374">
        <f>IF(N374="x",1+COUNTIFS(AR$4:AR373,"&gt;0",$AA$4:$AA373,$AA373),0)</f>
        <v>10</v>
      </c>
      <c r="AS374">
        <f>IF(O374="x",1+COUNTIFS(AS$4:AS373,"&gt;0",$AA$4:$AA373,$AA373),0)</f>
        <v>0</v>
      </c>
      <c r="AT374">
        <f>IF(P374="x",1+COUNTIFS(AT$4:AT373,"&gt;0",$AA$4:$AA373,$AA373),0)</f>
        <v>0</v>
      </c>
      <c r="AU374">
        <f>IF(Q374="x",1+COUNTIFS(AU$4:AU373,"&gt;0",$AA$4:$AA373,$AA373),0)</f>
        <v>0</v>
      </c>
      <c r="AV374">
        <f>IF(R374="x",1+COUNTIFS(AV$4:AV373,"&gt;0",$AA$4:$AA373,$AA373),0)</f>
        <v>0</v>
      </c>
      <c r="AW374">
        <f t="shared" si="212"/>
        <v>1</v>
      </c>
      <c r="AX374">
        <f t="shared" si="213"/>
        <v>0</v>
      </c>
      <c r="AY374">
        <f t="shared" si="222"/>
        <v>1</v>
      </c>
      <c r="AZ374">
        <f t="shared" si="223"/>
        <v>0</v>
      </c>
      <c r="BA374" s="4">
        <f t="shared" si="224"/>
        <v>0</v>
      </c>
      <c r="BB374" s="4">
        <f t="shared" si="225"/>
        <v>0</v>
      </c>
      <c r="BC374" s="4">
        <f t="shared" si="226"/>
        <v>0</v>
      </c>
      <c r="BD374" s="4">
        <f t="shared" si="227"/>
        <v>0</v>
      </c>
      <c r="BE374" s="4">
        <f t="shared" si="228"/>
        <v>0</v>
      </c>
      <c r="BF374" s="4">
        <f t="shared" si="229"/>
        <v>0</v>
      </c>
      <c r="BG374" s="4">
        <f t="shared" si="230"/>
        <v>0</v>
      </c>
      <c r="BH374" s="4">
        <f t="shared" si="231"/>
        <v>0</v>
      </c>
      <c r="BI374" s="4">
        <f t="shared" si="232"/>
        <v>0</v>
      </c>
      <c r="BJ374" s="4">
        <f t="shared" si="233"/>
        <v>1</v>
      </c>
      <c r="BK374" s="4">
        <f t="shared" si="234"/>
        <v>0</v>
      </c>
      <c r="BL374" s="4">
        <f t="shared" si="235"/>
        <v>0</v>
      </c>
      <c r="BM374" s="4">
        <f t="shared" si="236"/>
        <v>0</v>
      </c>
      <c r="BN374" s="4">
        <f t="shared" si="237"/>
        <v>0</v>
      </c>
      <c r="BO374">
        <f>SUMIFS(BH$5:BH374,$AA$5:$AA374,$AA374)</f>
        <v>12</v>
      </c>
      <c r="BP374">
        <f>SUMIFS(BI$5:BI374,$AA$5:$AA374,$AA374)</f>
        <v>11</v>
      </c>
      <c r="BQ374">
        <f>SUMIFS(BJ$5:BJ374,$AA$5:$AA374,$AA374)</f>
        <v>9</v>
      </c>
      <c r="BR374">
        <f>SUMIFS(BK$5:BK374,$AA$5:$AA374,$AA374)</f>
        <v>13</v>
      </c>
      <c r="BS374">
        <f>SUMIFS(BL$5:BL374,$AA$5:$AA374,$AA374)</f>
        <v>6</v>
      </c>
      <c r="BT374">
        <f>SUMIFS(BM$5:BM374,$AA$5:$AA374,$AA374)</f>
        <v>6</v>
      </c>
      <c r="BU374">
        <f>SUMIFS(BN$5:BN374,$AA$5:$AA374,$AA374)</f>
        <v>0</v>
      </c>
      <c r="BV374">
        <f t="shared" si="238"/>
        <v>18</v>
      </c>
      <c r="BW374">
        <f t="shared" si="239"/>
        <v>32</v>
      </c>
      <c r="BX374">
        <f t="shared" si="240"/>
        <v>18</v>
      </c>
      <c r="BY374">
        <f t="shared" si="241"/>
        <v>30</v>
      </c>
      <c r="BZ374">
        <f t="shared" si="242"/>
        <v>26</v>
      </c>
      <c r="CA374">
        <f t="shared" si="243"/>
        <v>26</v>
      </c>
      <c r="CB374">
        <f t="shared" si="244"/>
        <v>0</v>
      </c>
      <c r="CC374">
        <f t="shared" si="245"/>
        <v>9</v>
      </c>
      <c r="CD374">
        <f t="shared" si="246"/>
        <v>18</v>
      </c>
      <c r="CE374" t="str">
        <f>IFERROR(VLOOKUP($AA374,'Tuyến và nhân viên'!$I:$O,7,0),"")</f>
        <v>Trần Văn Khanh</v>
      </c>
      <c r="CF374">
        <f t="shared" si="247"/>
        <v>2</v>
      </c>
      <c r="CG374">
        <f t="shared" si="248"/>
        <v>1</v>
      </c>
      <c r="CH374">
        <f>COUNTIFS($L374:L374,"x")</f>
        <v>0</v>
      </c>
      <c r="CI374">
        <f>COUNTIFS($L374:M374,"x")</f>
        <v>0</v>
      </c>
      <c r="CJ374">
        <f>COUNTIFS($L374:N374,"x")</f>
        <v>1</v>
      </c>
      <c r="CK374">
        <f>COUNTIFS($L374:O374,"x")</f>
        <v>1</v>
      </c>
      <c r="CL374">
        <f>COUNTIFS($L374:P374,"x")</f>
        <v>1</v>
      </c>
      <c r="CM374">
        <f>COUNTIFS($L374:Q374,"x")</f>
        <v>1</v>
      </c>
      <c r="CN374">
        <f>COUNTIFS($L374:R374,"x")</f>
        <v>1</v>
      </c>
      <c r="CO374" t="str" cm="1">
        <f t="array" ref="CO374">IFERROR(INDEX($CH$4:$CN$4,0,MATCH(1,$CH374:$CN374,0)),"")</f>
        <v>Thứ 4</v>
      </c>
      <c r="CP374" t="str" cm="1">
        <f t="array" ref="CP374">IFERROR(INDEX($CH$4:$CN$4,0,MATCH(2,$CH374:$CN374,0)),"")</f>
        <v/>
      </c>
      <c r="CQ374" t="str">
        <f t="shared" si="249"/>
        <v>Thứ 4</v>
      </c>
      <c r="CR374" t="str">
        <f t="shared" si="214"/>
        <v>F2 - Tuần 1 &amp; 3</v>
      </c>
    </row>
    <row r="375" spans="1:96" x14ac:dyDescent="0.3">
      <c r="A375" s="117" t="s">
        <v>37097</v>
      </c>
      <c r="B375" s="118" t="s">
        <v>33266</v>
      </c>
      <c r="C375" s="118" t="s">
        <v>33267</v>
      </c>
      <c r="D375" s="118" t="s">
        <v>39661</v>
      </c>
      <c r="E375" s="118" t="s">
        <v>39662</v>
      </c>
      <c r="F375" s="118" t="s">
        <v>35143</v>
      </c>
      <c r="G375" s="118" t="s">
        <v>35144</v>
      </c>
      <c r="H375" s="118" t="s">
        <v>35147</v>
      </c>
      <c r="I375" s="118" t="s">
        <v>22</v>
      </c>
      <c r="J375" s="119" t="s">
        <v>39658</v>
      </c>
      <c r="K375" s="119" t="s">
        <v>23</v>
      </c>
      <c r="L375" s="117" t="s">
        <v>23</v>
      </c>
      <c r="M375" s="117" t="s">
        <v>23</v>
      </c>
      <c r="N375" s="117" t="s">
        <v>23</v>
      </c>
      <c r="O375" s="117" t="s">
        <v>23</v>
      </c>
      <c r="P375" s="117" t="s">
        <v>24</v>
      </c>
      <c r="Q375" s="117" t="s">
        <v>23</v>
      </c>
      <c r="R375" s="117" t="s">
        <v>23</v>
      </c>
      <c r="S375" s="117" t="s">
        <v>24</v>
      </c>
      <c r="T375" s="117" t="s">
        <v>24</v>
      </c>
      <c r="U375" s="117" t="s">
        <v>24</v>
      </c>
      <c r="V375" s="117" t="s">
        <v>24</v>
      </c>
      <c r="W375" s="74" t="str">
        <f t="shared" si="215"/>
        <v>x</v>
      </c>
      <c r="X375" s="74" t="str">
        <f t="shared" si="216"/>
        <v/>
      </c>
      <c r="Y375" s="74" t="str">
        <f t="shared" si="217"/>
        <v>x</v>
      </c>
      <c r="Z375" s="74" t="str">
        <f t="shared" si="218"/>
        <v/>
      </c>
      <c r="AA375" t="str">
        <f>VLOOKUP($D375,'Tuyến và nhân viên'!$D:$M,6,0)</f>
        <v>HL00530</v>
      </c>
      <c r="AB375" t="str">
        <f>VLOOKUP($D375,'Tuyến và nhân viên'!$D:$M,7,0)</f>
        <v>Nguyễn Thị Thiên Trang</v>
      </c>
      <c r="AC375" s="16" t="str">
        <f>IFERROR(VLOOKUP($F375,DSKH!$D:$BF,53,0),"")</f>
        <v>F2</v>
      </c>
      <c r="AD375" s="16" t="str">
        <f>IFERROR(VLOOKUP($F375,DSKH!$D:$BF,54,0),"")</f>
        <v>GT</v>
      </c>
      <c r="AE375" s="4">
        <f>SUMIFS('Doanh số khách hàng'!$F:$F,'Doanh số khách hàng'!$A:$A,'Chi tiết tuyến'!$F375)</f>
        <v>0</v>
      </c>
      <c r="AF375" s="16" t="str">
        <f t="shared" si="210"/>
        <v>F4</v>
      </c>
      <c r="AG375" s="16" t="str">
        <f t="shared" si="211"/>
        <v>F2</v>
      </c>
      <c r="AH375" t="b">
        <f t="shared" si="219"/>
        <v>0</v>
      </c>
      <c r="AI375" t="b">
        <f t="shared" si="220"/>
        <v>1</v>
      </c>
      <c r="AJ375">
        <f>IFERROR(VLOOKUP($AC375,Master!$D:$E,2,0),"")</f>
        <v>2</v>
      </c>
      <c r="AK375">
        <f>VLOOKUP($AF375,Master!$D:$E,2,0)</f>
        <v>4</v>
      </c>
      <c r="AL375" s="4">
        <f t="shared" si="221"/>
        <v>0</v>
      </c>
      <c r="AM375" t="str">
        <f>IFERROR(VLOOKUP($F375,DSKH!$D:$BF,31,0),"")</f>
        <v>Tỉnh Cà Mau</v>
      </c>
      <c r="AN375" t="str">
        <f>IFERROR(VLOOKUP($F375,DSKH!$D:$BF,29,0),"")</f>
        <v>Xã Châu Thới</v>
      </c>
      <c r="AO375">
        <f>IFERROR(VLOOKUP($F375,DSKH!$D:$BF,52,0),"")</f>
        <v>0</v>
      </c>
      <c r="AP375">
        <f>IF(L375="x",1+COUNTIFS(AP$4:AP374,"&gt;0",$AA$4:$AA374,$AA374),0)</f>
        <v>0</v>
      </c>
      <c r="AQ375">
        <f>IF(M375="x",1+COUNTIFS(AQ$4:AQ374,"&gt;0",$AA$4:$AA374,$AA374),0)</f>
        <v>0</v>
      </c>
      <c r="AR375">
        <f>IF(N375="x",1+COUNTIFS(AR$4:AR374,"&gt;0",$AA$4:$AA374,$AA374),0)</f>
        <v>0</v>
      </c>
      <c r="AS375">
        <f>IF(O375="x",1+COUNTIFS(AS$4:AS374,"&gt;0",$AA$4:$AA374,$AA374),0)</f>
        <v>0</v>
      </c>
      <c r="AT375">
        <f>IF(P375="x",1+COUNTIFS(AT$4:AT374,"&gt;0",$AA$4:$AA374,$AA374),0)</f>
        <v>7</v>
      </c>
      <c r="AU375">
        <f>IF(Q375="x",1+COUNTIFS(AU$4:AU374,"&gt;0",$AA$4:$AA374,$AA374),0)</f>
        <v>0</v>
      </c>
      <c r="AV375">
        <f>IF(R375="x",1+COUNTIFS(AV$4:AV374,"&gt;0",$AA$4:$AA374,$AA374),0)</f>
        <v>0</v>
      </c>
      <c r="AW375">
        <f t="shared" si="212"/>
        <v>1</v>
      </c>
      <c r="AX375">
        <f t="shared" si="213"/>
        <v>0</v>
      </c>
      <c r="AY375">
        <f t="shared" si="222"/>
        <v>1</v>
      </c>
      <c r="AZ375">
        <f t="shared" si="223"/>
        <v>0</v>
      </c>
      <c r="BA375" s="4">
        <f t="shared" si="224"/>
        <v>0</v>
      </c>
      <c r="BB375" s="4">
        <f t="shared" si="225"/>
        <v>0</v>
      </c>
      <c r="BC375" s="4">
        <f t="shared" si="226"/>
        <v>0</v>
      </c>
      <c r="BD375" s="4">
        <f t="shared" si="227"/>
        <v>0</v>
      </c>
      <c r="BE375" s="4">
        <f t="shared" si="228"/>
        <v>0</v>
      </c>
      <c r="BF375" s="4">
        <f t="shared" si="229"/>
        <v>0</v>
      </c>
      <c r="BG375" s="4">
        <f t="shared" si="230"/>
        <v>0</v>
      </c>
      <c r="BH375" s="4">
        <f t="shared" si="231"/>
        <v>0</v>
      </c>
      <c r="BI375" s="4">
        <f t="shared" si="232"/>
        <v>0</v>
      </c>
      <c r="BJ375" s="4">
        <f t="shared" si="233"/>
        <v>0</v>
      </c>
      <c r="BK375" s="4">
        <f t="shared" si="234"/>
        <v>0</v>
      </c>
      <c r="BL375" s="4">
        <f t="shared" si="235"/>
        <v>1</v>
      </c>
      <c r="BM375" s="4">
        <f t="shared" si="236"/>
        <v>0</v>
      </c>
      <c r="BN375" s="4">
        <f t="shared" si="237"/>
        <v>0</v>
      </c>
      <c r="BO375">
        <f>SUMIFS(BH$5:BH375,$AA$5:$AA375,$AA375)</f>
        <v>12</v>
      </c>
      <c r="BP375">
        <f>SUMIFS(BI$5:BI375,$AA$5:$AA375,$AA375)</f>
        <v>11</v>
      </c>
      <c r="BQ375">
        <f>SUMIFS(BJ$5:BJ375,$AA$5:$AA375,$AA375)</f>
        <v>9</v>
      </c>
      <c r="BR375">
        <f>SUMIFS(BK$5:BK375,$AA$5:$AA375,$AA375)</f>
        <v>13</v>
      </c>
      <c r="BS375">
        <f>SUMIFS(BL$5:BL375,$AA$5:$AA375,$AA375)</f>
        <v>7</v>
      </c>
      <c r="BT375">
        <f>SUMIFS(BM$5:BM375,$AA$5:$AA375,$AA375)</f>
        <v>6</v>
      </c>
      <c r="BU375">
        <f>SUMIFS(BN$5:BN375,$AA$5:$AA375,$AA375)</f>
        <v>0</v>
      </c>
      <c r="BV375">
        <f t="shared" si="238"/>
        <v>18</v>
      </c>
      <c r="BW375">
        <f t="shared" si="239"/>
        <v>32</v>
      </c>
      <c r="BX375">
        <f t="shared" si="240"/>
        <v>18</v>
      </c>
      <c r="BY375">
        <f t="shared" si="241"/>
        <v>30</v>
      </c>
      <c r="BZ375">
        <f t="shared" si="242"/>
        <v>26</v>
      </c>
      <c r="CA375">
        <f t="shared" si="243"/>
        <v>26</v>
      </c>
      <c r="CB375">
        <f t="shared" si="244"/>
        <v>0</v>
      </c>
      <c r="CC375">
        <f t="shared" si="245"/>
        <v>7</v>
      </c>
      <c r="CD375">
        <f t="shared" si="246"/>
        <v>26</v>
      </c>
      <c r="CE375" t="str">
        <f>IFERROR(VLOOKUP($AA375,'Tuyến và nhân viên'!$I:$O,7,0),"")</f>
        <v>Trần Văn Khanh</v>
      </c>
      <c r="CF375">
        <f t="shared" si="247"/>
        <v>2</v>
      </c>
      <c r="CG375">
        <f t="shared" si="248"/>
        <v>1</v>
      </c>
      <c r="CH375">
        <f>COUNTIFS($L375:L375,"x")</f>
        <v>0</v>
      </c>
      <c r="CI375">
        <f>COUNTIFS($L375:M375,"x")</f>
        <v>0</v>
      </c>
      <c r="CJ375">
        <f>COUNTIFS($L375:N375,"x")</f>
        <v>0</v>
      </c>
      <c r="CK375">
        <f>COUNTIFS($L375:O375,"x")</f>
        <v>0</v>
      </c>
      <c r="CL375">
        <f>COUNTIFS($L375:P375,"x")</f>
        <v>1</v>
      </c>
      <c r="CM375">
        <f>COUNTIFS($L375:Q375,"x")</f>
        <v>1</v>
      </c>
      <c r="CN375">
        <f>COUNTIFS($L375:R375,"x")</f>
        <v>1</v>
      </c>
      <c r="CO375" t="str" cm="1">
        <f t="array" ref="CO375">IFERROR(INDEX($CH$4:$CN$4,0,MATCH(1,$CH375:$CN375,0)),"")</f>
        <v>Thứ 6</v>
      </c>
      <c r="CP375" t="str" cm="1">
        <f t="array" ref="CP375">IFERROR(INDEX($CH$4:$CN$4,0,MATCH(2,$CH375:$CN375,0)),"")</f>
        <v/>
      </c>
      <c r="CQ375" t="str">
        <f t="shared" si="249"/>
        <v>Thứ 6</v>
      </c>
      <c r="CR375" t="str">
        <f t="shared" si="214"/>
        <v>F2 - Tuần 1 &amp; 3</v>
      </c>
    </row>
    <row r="376" spans="1:96" x14ac:dyDescent="0.3">
      <c r="A376" s="117" t="s">
        <v>37105</v>
      </c>
      <c r="B376" s="118" t="s">
        <v>33266</v>
      </c>
      <c r="C376" s="118" t="s">
        <v>33267</v>
      </c>
      <c r="D376" s="118" t="s">
        <v>39661</v>
      </c>
      <c r="E376" s="118" t="s">
        <v>39662</v>
      </c>
      <c r="F376" s="118" t="s">
        <v>35151</v>
      </c>
      <c r="G376" s="118" t="s">
        <v>35152</v>
      </c>
      <c r="H376" s="118" t="s">
        <v>35156</v>
      </c>
      <c r="I376" s="118" t="s">
        <v>22</v>
      </c>
      <c r="J376" s="119" t="s">
        <v>39658</v>
      </c>
      <c r="K376" s="119" t="s">
        <v>23</v>
      </c>
      <c r="L376" s="117" t="s">
        <v>23</v>
      </c>
      <c r="M376" s="117" t="s">
        <v>23</v>
      </c>
      <c r="N376" s="117" t="s">
        <v>23</v>
      </c>
      <c r="O376" s="117" t="s">
        <v>23</v>
      </c>
      <c r="P376" s="117" t="s">
        <v>24</v>
      </c>
      <c r="Q376" s="117" t="s">
        <v>23</v>
      </c>
      <c r="R376" s="117" t="s">
        <v>23</v>
      </c>
      <c r="S376" s="117" t="s">
        <v>24</v>
      </c>
      <c r="T376" s="117" t="s">
        <v>24</v>
      </c>
      <c r="U376" s="117" t="s">
        <v>24</v>
      </c>
      <c r="V376" s="117" t="s">
        <v>24</v>
      </c>
      <c r="W376" s="74" t="str">
        <f t="shared" si="215"/>
        <v>x</v>
      </c>
      <c r="X376" s="74" t="str">
        <f t="shared" si="216"/>
        <v/>
      </c>
      <c r="Y376" s="74" t="str">
        <f t="shared" si="217"/>
        <v>x</v>
      </c>
      <c r="Z376" s="74" t="str">
        <f t="shared" si="218"/>
        <v/>
      </c>
      <c r="AA376" t="str">
        <f>VLOOKUP($D376,'Tuyến và nhân viên'!$D:$M,6,0)</f>
        <v>HL00530</v>
      </c>
      <c r="AB376" t="str">
        <f>VLOOKUP($D376,'Tuyến và nhân viên'!$D:$M,7,0)</f>
        <v>Nguyễn Thị Thiên Trang</v>
      </c>
      <c r="AC376" s="16" t="str">
        <f>IFERROR(VLOOKUP($F376,DSKH!$D:$BF,53,0),"")</f>
        <v>F2</v>
      </c>
      <c r="AD376" s="16" t="str">
        <f>IFERROR(VLOOKUP($F376,DSKH!$D:$BF,54,0),"")</f>
        <v>GT</v>
      </c>
      <c r="AE376" s="4">
        <f>SUMIFS('Doanh số khách hàng'!$F:$F,'Doanh số khách hàng'!$A:$A,'Chi tiết tuyến'!$F376)</f>
        <v>0</v>
      </c>
      <c r="AF376" s="16" t="str">
        <f t="shared" si="210"/>
        <v>F4</v>
      </c>
      <c r="AG376" s="16" t="str">
        <f t="shared" si="211"/>
        <v>F2</v>
      </c>
      <c r="AH376" t="b">
        <f t="shared" si="219"/>
        <v>0</v>
      </c>
      <c r="AI376" t="b">
        <f t="shared" si="220"/>
        <v>1</v>
      </c>
      <c r="AJ376">
        <f>IFERROR(VLOOKUP($AC376,Master!$D:$E,2,0),"")</f>
        <v>2</v>
      </c>
      <c r="AK376">
        <f>VLOOKUP($AF376,Master!$D:$E,2,0)</f>
        <v>4</v>
      </c>
      <c r="AL376" s="4">
        <f t="shared" si="221"/>
        <v>0</v>
      </c>
      <c r="AM376" t="str">
        <f>IFERROR(VLOOKUP($F376,DSKH!$D:$BF,31,0),"")</f>
        <v>Tỉnh Cà Mau</v>
      </c>
      <c r="AN376" t="str">
        <f>IFERROR(VLOOKUP($F376,DSKH!$D:$BF,29,0),"")</f>
        <v>Xã Châu Thới</v>
      </c>
      <c r="AO376">
        <f>IFERROR(VLOOKUP($F376,DSKH!$D:$BF,52,0),"")</f>
        <v>0</v>
      </c>
      <c r="AP376">
        <f>IF(L376="x",1+COUNTIFS(AP$4:AP375,"&gt;0",$AA$4:$AA375,$AA375),0)</f>
        <v>0</v>
      </c>
      <c r="AQ376">
        <f>IF(M376="x",1+COUNTIFS(AQ$4:AQ375,"&gt;0",$AA$4:$AA375,$AA375),0)</f>
        <v>0</v>
      </c>
      <c r="AR376">
        <f>IF(N376="x",1+COUNTIFS(AR$4:AR375,"&gt;0",$AA$4:$AA375,$AA375),0)</f>
        <v>0</v>
      </c>
      <c r="AS376">
        <f>IF(O376="x",1+COUNTIFS(AS$4:AS375,"&gt;0",$AA$4:$AA375,$AA375),0)</f>
        <v>0</v>
      </c>
      <c r="AT376">
        <f>IF(P376="x",1+COUNTIFS(AT$4:AT375,"&gt;0",$AA$4:$AA375,$AA375),0)</f>
        <v>8</v>
      </c>
      <c r="AU376">
        <f>IF(Q376="x",1+COUNTIFS(AU$4:AU375,"&gt;0",$AA$4:$AA375,$AA375),0)</f>
        <v>0</v>
      </c>
      <c r="AV376">
        <f>IF(R376="x",1+COUNTIFS(AV$4:AV375,"&gt;0",$AA$4:$AA375,$AA375),0)</f>
        <v>0</v>
      </c>
      <c r="AW376">
        <f t="shared" si="212"/>
        <v>1</v>
      </c>
      <c r="AX376">
        <f t="shared" si="213"/>
        <v>0</v>
      </c>
      <c r="AY376">
        <f t="shared" si="222"/>
        <v>1</v>
      </c>
      <c r="AZ376">
        <f t="shared" si="223"/>
        <v>0</v>
      </c>
      <c r="BA376" s="4">
        <f t="shared" si="224"/>
        <v>0</v>
      </c>
      <c r="BB376" s="4">
        <f t="shared" si="225"/>
        <v>0</v>
      </c>
      <c r="BC376" s="4">
        <f t="shared" si="226"/>
        <v>0</v>
      </c>
      <c r="BD376" s="4">
        <f t="shared" si="227"/>
        <v>0</v>
      </c>
      <c r="BE376" s="4">
        <f t="shared" si="228"/>
        <v>0</v>
      </c>
      <c r="BF376" s="4">
        <f t="shared" si="229"/>
        <v>0</v>
      </c>
      <c r="BG376" s="4">
        <f t="shared" si="230"/>
        <v>0</v>
      </c>
      <c r="BH376" s="4">
        <f t="shared" si="231"/>
        <v>0</v>
      </c>
      <c r="BI376" s="4">
        <f t="shared" si="232"/>
        <v>0</v>
      </c>
      <c r="BJ376" s="4">
        <f t="shared" si="233"/>
        <v>0</v>
      </c>
      <c r="BK376" s="4">
        <f t="shared" si="234"/>
        <v>0</v>
      </c>
      <c r="BL376" s="4">
        <f t="shared" si="235"/>
        <v>1</v>
      </c>
      <c r="BM376" s="4">
        <f t="shared" si="236"/>
        <v>0</v>
      </c>
      <c r="BN376" s="4">
        <f t="shared" si="237"/>
        <v>0</v>
      </c>
      <c r="BO376">
        <f>SUMIFS(BH$5:BH376,$AA$5:$AA376,$AA376)</f>
        <v>12</v>
      </c>
      <c r="BP376">
        <f>SUMIFS(BI$5:BI376,$AA$5:$AA376,$AA376)</f>
        <v>11</v>
      </c>
      <c r="BQ376">
        <f>SUMIFS(BJ$5:BJ376,$AA$5:$AA376,$AA376)</f>
        <v>9</v>
      </c>
      <c r="BR376">
        <f>SUMIFS(BK$5:BK376,$AA$5:$AA376,$AA376)</f>
        <v>13</v>
      </c>
      <c r="BS376">
        <f>SUMIFS(BL$5:BL376,$AA$5:$AA376,$AA376)</f>
        <v>8</v>
      </c>
      <c r="BT376">
        <f>SUMIFS(BM$5:BM376,$AA$5:$AA376,$AA376)</f>
        <v>6</v>
      </c>
      <c r="BU376">
        <f>SUMIFS(BN$5:BN376,$AA$5:$AA376,$AA376)</f>
        <v>0</v>
      </c>
      <c r="BV376">
        <f t="shared" si="238"/>
        <v>18</v>
      </c>
      <c r="BW376">
        <f t="shared" si="239"/>
        <v>32</v>
      </c>
      <c r="BX376">
        <f t="shared" si="240"/>
        <v>18</v>
      </c>
      <c r="BY376">
        <f t="shared" si="241"/>
        <v>30</v>
      </c>
      <c r="BZ376">
        <f t="shared" si="242"/>
        <v>26</v>
      </c>
      <c r="CA376">
        <f t="shared" si="243"/>
        <v>26</v>
      </c>
      <c r="CB376">
        <f t="shared" si="244"/>
        <v>0</v>
      </c>
      <c r="CC376">
        <f t="shared" si="245"/>
        <v>8</v>
      </c>
      <c r="CD376">
        <f t="shared" si="246"/>
        <v>26</v>
      </c>
      <c r="CE376" t="str">
        <f>IFERROR(VLOOKUP($AA376,'Tuyến và nhân viên'!$I:$O,7,0),"")</f>
        <v>Trần Văn Khanh</v>
      </c>
      <c r="CF376">
        <f t="shared" si="247"/>
        <v>2</v>
      </c>
      <c r="CG376">
        <f t="shared" si="248"/>
        <v>1</v>
      </c>
      <c r="CH376">
        <f>COUNTIFS($L376:L376,"x")</f>
        <v>0</v>
      </c>
      <c r="CI376">
        <f>COUNTIFS($L376:M376,"x")</f>
        <v>0</v>
      </c>
      <c r="CJ376">
        <f>COUNTIFS($L376:N376,"x")</f>
        <v>0</v>
      </c>
      <c r="CK376">
        <f>COUNTIFS($L376:O376,"x")</f>
        <v>0</v>
      </c>
      <c r="CL376">
        <f>COUNTIFS($L376:P376,"x")</f>
        <v>1</v>
      </c>
      <c r="CM376">
        <f>COUNTIFS($L376:Q376,"x")</f>
        <v>1</v>
      </c>
      <c r="CN376">
        <f>COUNTIFS($L376:R376,"x")</f>
        <v>1</v>
      </c>
      <c r="CO376" t="str" cm="1">
        <f t="array" ref="CO376">IFERROR(INDEX($CH$4:$CN$4,0,MATCH(1,$CH376:$CN376,0)),"")</f>
        <v>Thứ 6</v>
      </c>
      <c r="CP376" t="str" cm="1">
        <f t="array" ref="CP376">IFERROR(INDEX($CH$4:$CN$4,0,MATCH(2,$CH376:$CN376,0)),"")</f>
        <v/>
      </c>
      <c r="CQ376" t="str">
        <f t="shared" si="249"/>
        <v>Thứ 6</v>
      </c>
      <c r="CR376" t="str">
        <f t="shared" si="214"/>
        <v>F2 - Tuần 1 &amp; 3</v>
      </c>
    </row>
    <row r="377" spans="1:96" x14ac:dyDescent="0.3">
      <c r="A377" s="117" t="s">
        <v>37114</v>
      </c>
      <c r="B377" s="118" t="s">
        <v>33266</v>
      </c>
      <c r="C377" s="118" t="s">
        <v>33267</v>
      </c>
      <c r="D377" s="118" t="s">
        <v>39661</v>
      </c>
      <c r="E377" s="118" t="s">
        <v>39662</v>
      </c>
      <c r="F377" s="118" t="s">
        <v>3495</v>
      </c>
      <c r="G377" s="118" t="s">
        <v>35258</v>
      </c>
      <c r="H377" s="118" t="s">
        <v>35262</v>
      </c>
      <c r="I377" s="118" t="s">
        <v>22</v>
      </c>
      <c r="J377" s="119" t="s">
        <v>39658</v>
      </c>
      <c r="K377" s="119" t="s">
        <v>23</v>
      </c>
      <c r="L377" s="117" t="s">
        <v>23</v>
      </c>
      <c r="M377" s="117" t="s">
        <v>23</v>
      </c>
      <c r="N377" s="117" t="s">
        <v>23</v>
      </c>
      <c r="O377" s="117" t="s">
        <v>24</v>
      </c>
      <c r="P377" s="117" t="s">
        <v>23</v>
      </c>
      <c r="Q377" s="117" t="s">
        <v>23</v>
      </c>
      <c r="R377" s="117" t="s">
        <v>23</v>
      </c>
      <c r="S377" s="117" t="s">
        <v>24</v>
      </c>
      <c r="T377" s="117" t="s">
        <v>24</v>
      </c>
      <c r="U377" s="117" t="s">
        <v>24</v>
      </c>
      <c r="V377" s="117" t="s">
        <v>24</v>
      </c>
      <c r="W377" s="74" t="str">
        <f t="shared" si="215"/>
        <v>x</v>
      </c>
      <c r="X377" s="74" t="str">
        <f t="shared" si="216"/>
        <v>x</v>
      </c>
      <c r="Y377" s="74" t="str">
        <f t="shared" si="217"/>
        <v>x</v>
      </c>
      <c r="Z377" s="74" t="str">
        <f t="shared" si="218"/>
        <v>x</v>
      </c>
      <c r="AA377" t="str">
        <f>VLOOKUP($D377,'Tuyến và nhân viên'!$D:$M,6,0)</f>
        <v>HL00530</v>
      </c>
      <c r="AB377" t="str">
        <f>VLOOKUP($D377,'Tuyến và nhân viên'!$D:$M,7,0)</f>
        <v>Nguyễn Thị Thiên Trang</v>
      </c>
      <c r="AC377" s="16" t="str">
        <f>IFERROR(VLOOKUP($F377,DSKH!$D:$BF,53,0),"")</f>
        <v>F4</v>
      </c>
      <c r="AD377" s="16" t="str">
        <f>IFERROR(VLOOKUP($F377,DSKH!$D:$BF,54,0),"")</f>
        <v>GT</v>
      </c>
      <c r="AE377" s="4">
        <f>SUMIFS('Doanh số khách hàng'!$F:$F,'Doanh số khách hàng'!$A:$A,'Chi tiết tuyến'!$F377)</f>
        <v>3586816.6666666665</v>
      </c>
      <c r="AF377" s="16" t="str">
        <f t="shared" si="210"/>
        <v>F4</v>
      </c>
      <c r="AG377" s="16" t="str">
        <f t="shared" si="211"/>
        <v>F4</v>
      </c>
      <c r="AH377" t="b">
        <f t="shared" si="219"/>
        <v>1</v>
      </c>
      <c r="AI377" t="b">
        <f t="shared" si="220"/>
        <v>1</v>
      </c>
      <c r="AJ377">
        <f>IFERROR(VLOOKUP($AC377,Master!$D:$E,2,0),"")</f>
        <v>4</v>
      </c>
      <c r="AK377">
        <f>VLOOKUP($AF377,Master!$D:$E,2,0)</f>
        <v>4</v>
      </c>
      <c r="AL377" s="4">
        <f t="shared" si="221"/>
        <v>896704.16666666663</v>
      </c>
      <c r="AM377" t="str">
        <f>IFERROR(VLOOKUP($F377,DSKH!$D:$BF,31,0),"")</f>
        <v>Tỉnh Cà Mau</v>
      </c>
      <c r="AN377" t="str">
        <f>IFERROR(VLOOKUP($F377,DSKH!$D:$BF,29,0),"")</f>
        <v>Xã Phong Hiệp</v>
      </c>
      <c r="AO377">
        <f>IFERROR(VLOOKUP($F377,DSKH!$D:$BF,52,0),"")</f>
        <v>3586816.6666666665</v>
      </c>
      <c r="AP377">
        <f>IF(L377="x",1+COUNTIFS(AP$4:AP376,"&gt;0",$AA$4:$AA376,$AA376),0)</f>
        <v>0</v>
      </c>
      <c r="AQ377">
        <f>IF(M377="x",1+COUNTIFS(AQ$4:AQ376,"&gt;0",$AA$4:$AA376,$AA376),0)</f>
        <v>0</v>
      </c>
      <c r="AR377">
        <f>IF(N377="x",1+COUNTIFS(AR$4:AR376,"&gt;0",$AA$4:$AA376,$AA376),0)</f>
        <v>0</v>
      </c>
      <c r="AS377">
        <f>IF(O377="x",1+COUNTIFS(AS$4:AS376,"&gt;0",$AA$4:$AA376,$AA376),0)</f>
        <v>15</v>
      </c>
      <c r="AT377">
        <f>IF(P377="x",1+COUNTIFS(AT$4:AT376,"&gt;0",$AA$4:$AA376,$AA376),0)</f>
        <v>0</v>
      </c>
      <c r="AU377">
        <f>IF(Q377="x",1+COUNTIFS(AU$4:AU376,"&gt;0",$AA$4:$AA376,$AA376),0)</f>
        <v>0</v>
      </c>
      <c r="AV377">
        <f>IF(R377="x",1+COUNTIFS(AV$4:AV376,"&gt;0",$AA$4:$AA376,$AA376),0)</f>
        <v>0</v>
      </c>
      <c r="AW377">
        <f t="shared" si="212"/>
        <v>1</v>
      </c>
      <c r="AX377">
        <f t="shared" si="213"/>
        <v>1</v>
      </c>
      <c r="AY377">
        <f t="shared" si="222"/>
        <v>1</v>
      </c>
      <c r="AZ377">
        <f t="shared" si="223"/>
        <v>1</v>
      </c>
      <c r="BA377" s="4">
        <f t="shared" si="224"/>
        <v>0</v>
      </c>
      <c r="BB377" s="4">
        <f t="shared" si="225"/>
        <v>0</v>
      </c>
      <c r="BC377" s="4">
        <f t="shared" si="226"/>
        <v>0</v>
      </c>
      <c r="BD377" s="4">
        <f t="shared" si="227"/>
        <v>896704.16666666663</v>
      </c>
      <c r="BE377" s="4">
        <f t="shared" si="228"/>
        <v>0</v>
      </c>
      <c r="BF377" s="4">
        <f t="shared" si="229"/>
        <v>0</v>
      </c>
      <c r="BG377" s="4">
        <f t="shared" si="230"/>
        <v>0</v>
      </c>
      <c r="BH377" s="4">
        <f t="shared" si="231"/>
        <v>0</v>
      </c>
      <c r="BI377" s="4">
        <f t="shared" si="232"/>
        <v>0</v>
      </c>
      <c r="BJ377" s="4">
        <f t="shared" si="233"/>
        <v>0</v>
      </c>
      <c r="BK377" s="4">
        <f t="shared" si="234"/>
        <v>0</v>
      </c>
      <c r="BL377" s="4">
        <f t="shared" si="235"/>
        <v>0</v>
      </c>
      <c r="BM377" s="4">
        <f t="shared" si="236"/>
        <v>0</v>
      </c>
      <c r="BN377" s="4">
        <f t="shared" si="237"/>
        <v>0</v>
      </c>
      <c r="BO377">
        <f>SUMIFS(BH$5:BH377,$AA$5:$AA377,$AA377)</f>
        <v>12</v>
      </c>
      <c r="BP377">
        <f>SUMIFS(BI$5:BI377,$AA$5:$AA377,$AA377)</f>
        <v>11</v>
      </c>
      <c r="BQ377">
        <f>SUMIFS(BJ$5:BJ377,$AA$5:$AA377,$AA377)</f>
        <v>9</v>
      </c>
      <c r="BR377">
        <f>SUMIFS(BK$5:BK377,$AA$5:$AA377,$AA377)</f>
        <v>13</v>
      </c>
      <c r="BS377">
        <f>SUMIFS(BL$5:BL377,$AA$5:$AA377,$AA377)</f>
        <v>8</v>
      </c>
      <c r="BT377">
        <f>SUMIFS(BM$5:BM377,$AA$5:$AA377,$AA377)</f>
        <v>6</v>
      </c>
      <c r="BU377">
        <f>SUMIFS(BN$5:BN377,$AA$5:$AA377,$AA377)</f>
        <v>0</v>
      </c>
      <c r="BV377">
        <f t="shared" si="238"/>
        <v>18</v>
      </c>
      <c r="BW377">
        <f t="shared" si="239"/>
        <v>32</v>
      </c>
      <c r="BX377">
        <f t="shared" si="240"/>
        <v>18</v>
      </c>
      <c r="BY377">
        <f t="shared" si="241"/>
        <v>30</v>
      </c>
      <c r="BZ377">
        <f t="shared" si="242"/>
        <v>26</v>
      </c>
      <c r="CA377">
        <f t="shared" si="243"/>
        <v>26</v>
      </c>
      <c r="CB377">
        <f t="shared" si="244"/>
        <v>0</v>
      </c>
      <c r="CC377">
        <f t="shared" si="245"/>
        <v>0</v>
      </c>
      <c r="CD377">
        <f t="shared" si="246"/>
        <v>0</v>
      </c>
      <c r="CE377" t="str">
        <f>IFERROR(VLOOKUP($AA377,'Tuyến và nhân viên'!$I:$O,7,0),"")</f>
        <v>Trần Văn Khanh</v>
      </c>
      <c r="CF377">
        <f t="shared" si="247"/>
        <v>4</v>
      </c>
      <c r="CG377">
        <f t="shared" si="248"/>
        <v>1</v>
      </c>
      <c r="CH377">
        <f>COUNTIFS($L377:L377,"x")</f>
        <v>0</v>
      </c>
      <c r="CI377">
        <f>COUNTIFS($L377:M377,"x")</f>
        <v>0</v>
      </c>
      <c r="CJ377">
        <f>COUNTIFS($L377:N377,"x")</f>
        <v>0</v>
      </c>
      <c r="CK377">
        <f>COUNTIFS($L377:O377,"x")</f>
        <v>1</v>
      </c>
      <c r="CL377">
        <f>COUNTIFS($L377:P377,"x")</f>
        <v>1</v>
      </c>
      <c r="CM377">
        <f>COUNTIFS($L377:Q377,"x")</f>
        <v>1</v>
      </c>
      <c r="CN377">
        <f>COUNTIFS($L377:R377,"x")</f>
        <v>1</v>
      </c>
      <c r="CO377" t="str" cm="1">
        <f t="array" ref="CO377">IFERROR(INDEX($CH$4:$CN$4,0,MATCH(1,$CH377:$CN377,0)),"")</f>
        <v>Thứ 5</v>
      </c>
      <c r="CP377" t="str" cm="1">
        <f t="array" ref="CP377">IFERROR(INDEX($CH$4:$CN$4,0,MATCH(2,$CH377:$CN377,0)),"")</f>
        <v/>
      </c>
      <c r="CQ377" t="str">
        <f t="shared" si="249"/>
        <v>Thứ 5</v>
      </c>
      <c r="CR377" t="str">
        <f t="shared" si="214"/>
        <v>F4 - Tất cả các tuần</v>
      </c>
    </row>
    <row r="378" spans="1:96" x14ac:dyDescent="0.3">
      <c r="A378" s="117" t="s">
        <v>37123</v>
      </c>
      <c r="B378" s="118" t="s">
        <v>33266</v>
      </c>
      <c r="C378" s="118" t="s">
        <v>33267</v>
      </c>
      <c r="D378" s="118" t="s">
        <v>39661</v>
      </c>
      <c r="E378" s="118" t="s">
        <v>39662</v>
      </c>
      <c r="F378" s="118" t="s">
        <v>35266</v>
      </c>
      <c r="G378" s="118" t="s">
        <v>35267</v>
      </c>
      <c r="H378" s="118" t="s">
        <v>35271</v>
      </c>
      <c r="I378" s="118" t="s">
        <v>22</v>
      </c>
      <c r="J378" s="119" t="s">
        <v>39658</v>
      </c>
      <c r="K378" s="119" t="s">
        <v>23</v>
      </c>
      <c r="L378" s="117" t="s">
        <v>24</v>
      </c>
      <c r="M378" s="117" t="s">
        <v>23</v>
      </c>
      <c r="N378" s="117" t="s">
        <v>23</v>
      </c>
      <c r="O378" s="117" t="s">
        <v>23</v>
      </c>
      <c r="P378" s="117" t="s">
        <v>23</v>
      </c>
      <c r="Q378" s="117" t="s">
        <v>23</v>
      </c>
      <c r="R378" s="117" t="s">
        <v>23</v>
      </c>
      <c r="S378" s="117" t="s">
        <v>24</v>
      </c>
      <c r="T378" s="117" t="s">
        <v>24</v>
      </c>
      <c r="U378" s="117" t="s">
        <v>24</v>
      </c>
      <c r="V378" s="117" t="s">
        <v>24</v>
      </c>
      <c r="W378" s="74" t="str">
        <f t="shared" si="215"/>
        <v/>
      </c>
      <c r="X378" s="74" t="str">
        <f t="shared" si="216"/>
        <v>x</v>
      </c>
      <c r="Y378" s="74" t="str">
        <f t="shared" si="217"/>
        <v/>
      </c>
      <c r="Z378" s="74" t="str">
        <f t="shared" si="218"/>
        <v>x</v>
      </c>
      <c r="AA378" t="str">
        <f>VLOOKUP($D378,'Tuyến và nhân viên'!$D:$M,6,0)</f>
        <v>HL00530</v>
      </c>
      <c r="AB378" t="str">
        <f>VLOOKUP($D378,'Tuyến và nhân viên'!$D:$M,7,0)</f>
        <v>Nguyễn Thị Thiên Trang</v>
      </c>
      <c r="AC378" s="16" t="str">
        <f>IFERROR(VLOOKUP($F378,DSKH!$D:$BF,53,0),"")</f>
        <v>F2</v>
      </c>
      <c r="AD378" s="16" t="str">
        <f>IFERROR(VLOOKUP($F378,DSKH!$D:$BF,54,0),"")</f>
        <v>GT</v>
      </c>
      <c r="AE378" s="4">
        <f>SUMIFS('Doanh số khách hàng'!$F:$F,'Doanh số khách hàng'!$A:$A,'Chi tiết tuyến'!$F378)</f>
        <v>0</v>
      </c>
      <c r="AF378" s="16" t="str">
        <f t="shared" si="210"/>
        <v>F4</v>
      </c>
      <c r="AG378" s="16" t="str">
        <f t="shared" si="211"/>
        <v>F2</v>
      </c>
      <c r="AH378" t="b">
        <f t="shared" si="219"/>
        <v>0</v>
      </c>
      <c r="AI378" t="b">
        <f t="shared" si="220"/>
        <v>1</v>
      </c>
      <c r="AJ378">
        <f>IFERROR(VLOOKUP($AC378,Master!$D:$E,2,0),"")</f>
        <v>2</v>
      </c>
      <c r="AK378">
        <f>VLOOKUP($AF378,Master!$D:$E,2,0)</f>
        <v>4</v>
      </c>
      <c r="AL378" s="4">
        <f t="shared" si="221"/>
        <v>0</v>
      </c>
      <c r="AM378" t="str">
        <f>IFERROR(VLOOKUP($F378,DSKH!$D:$BF,31,0),"")</f>
        <v>Tỉnh Cà Mau</v>
      </c>
      <c r="AN378" t="str">
        <f>IFERROR(VLOOKUP($F378,DSKH!$D:$BF,29,0),"")</f>
        <v>Xã Long Điền</v>
      </c>
      <c r="AO378">
        <f>IFERROR(VLOOKUP($F378,DSKH!$D:$BF,52,0),"")</f>
        <v>0</v>
      </c>
      <c r="AP378">
        <f>IF(L378="x",1+COUNTIFS(AP$4:AP377,"&gt;0",$AA$4:$AA377,$AA377),0)</f>
        <v>16</v>
      </c>
      <c r="AQ378">
        <f>IF(M378="x",1+COUNTIFS(AQ$4:AQ377,"&gt;0",$AA$4:$AA377,$AA377),0)</f>
        <v>0</v>
      </c>
      <c r="AR378">
        <f>IF(N378="x",1+COUNTIFS(AR$4:AR377,"&gt;0",$AA$4:$AA377,$AA377),0)</f>
        <v>0</v>
      </c>
      <c r="AS378">
        <f>IF(O378="x",1+COUNTIFS(AS$4:AS377,"&gt;0",$AA$4:$AA377,$AA377),0)</f>
        <v>0</v>
      </c>
      <c r="AT378">
        <f>IF(P378="x",1+COUNTIFS(AT$4:AT377,"&gt;0",$AA$4:$AA377,$AA377),0)</f>
        <v>0</v>
      </c>
      <c r="AU378">
        <f>IF(Q378="x",1+COUNTIFS(AU$4:AU377,"&gt;0",$AA$4:$AA377,$AA377),0)</f>
        <v>0</v>
      </c>
      <c r="AV378">
        <f>IF(R378="x",1+COUNTIFS(AV$4:AV377,"&gt;0",$AA$4:$AA377,$AA377),0)</f>
        <v>0</v>
      </c>
      <c r="AW378">
        <f t="shared" si="212"/>
        <v>0</v>
      </c>
      <c r="AX378">
        <f t="shared" si="213"/>
        <v>1</v>
      </c>
      <c r="AY378">
        <f t="shared" si="222"/>
        <v>0</v>
      </c>
      <c r="AZ378">
        <f t="shared" si="223"/>
        <v>1</v>
      </c>
      <c r="BA378" s="4">
        <f t="shared" si="224"/>
        <v>0</v>
      </c>
      <c r="BB378" s="4">
        <f t="shared" si="225"/>
        <v>0</v>
      </c>
      <c r="BC378" s="4">
        <f t="shared" si="226"/>
        <v>0</v>
      </c>
      <c r="BD378" s="4">
        <f t="shared" si="227"/>
        <v>0</v>
      </c>
      <c r="BE378" s="4">
        <f t="shared" si="228"/>
        <v>0</v>
      </c>
      <c r="BF378" s="4">
        <f t="shared" si="229"/>
        <v>0</v>
      </c>
      <c r="BG378" s="4">
        <f t="shared" si="230"/>
        <v>0</v>
      </c>
      <c r="BH378" s="4">
        <f t="shared" si="231"/>
        <v>1</v>
      </c>
      <c r="BI378" s="4">
        <f t="shared" si="232"/>
        <v>0</v>
      </c>
      <c r="BJ378" s="4">
        <f t="shared" si="233"/>
        <v>0</v>
      </c>
      <c r="BK378" s="4">
        <f t="shared" si="234"/>
        <v>0</v>
      </c>
      <c r="BL378" s="4">
        <f t="shared" si="235"/>
        <v>0</v>
      </c>
      <c r="BM378" s="4">
        <f t="shared" si="236"/>
        <v>0</v>
      </c>
      <c r="BN378" s="4">
        <f t="shared" si="237"/>
        <v>0</v>
      </c>
      <c r="BO378">
        <f>SUMIFS(BH$5:BH378,$AA$5:$AA378,$AA378)</f>
        <v>13</v>
      </c>
      <c r="BP378">
        <f>SUMIFS(BI$5:BI378,$AA$5:$AA378,$AA378)</f>
        <v>11</v>
      </c>
      <c r="BQ378">
        <f>SUMIFS(BJ$5:BJ378,$AA$5:$AA378,$AA378)</f>
        <v>9</v>
      </c>
      <c r="BR378">
        <f>SUMIFS(BK$5:BK378,$AA$5:$AA378,$AA378)</f>
        <v>13</v>
      </c>
      <c r="BS378">
        <f>SUMIFS(BL$5:BL378,$AA$5:$AA378,$AA378)</f>
        <v>8</v>
      </c>
      <c r="BT378">
        <f>SUMIFS(BM$5:BM378,$AA$5:$AA378,$AA378)</f>
        <v>6</v>
      </c>
      <c r="BU378">
        <f>SUMIFS(BN$5:BN378,$AA$5:$AA378,$AA378)</f>
        <v>0</v>
      </c>
      <c r="BV378">
        <f t="shared" si="238"/>
        <v>18</v>
      </c>
      <c r="BW378">
        <f t="shared" si="239"/>
        <v>32</v>
      </c>
      <c r="BX378">
        <f t="shared" si="240"/>
        <v>18</v>
      </c>
      <c r="BY378">
        <f t="shared" si="241"/>
        <v>30</v>
      </c>
      <c r="BZ378">
        <f t="shared" si="242"/>
        <v>26</v>
      </c>
      <c r="CA378">
        <f t="shared" si="243"/>
        <v>26</v>
      </c>
      <c r="CB378">
        <f t="shared" si="244"/>
        <v>0</v>
      </c>
      <c r="CC378">
        <f t="shared" si="245"/>
        <v>13</v>
      </c>
      <c r="CD378">
        <f t="shared" si="246"/>
        <v>18</v>
      </c>
      <c r="CE378" t="str">
        <f>IFERROR(VLOOKUP($AA378,'Tuyến và nhân viên'!$I:$O,7,0),"")</f>
        <v>Trần Văn Khanh</v>
      </c>
      <c r="CF378">
        <f t="shared" si="247"/>
        <v>2</v>
      </c>
      <c r="CG378">
        <f t="shared" si="248"/>
        <v>1</v>
      </c>
      <c r="CH378">
        <f>COUNTIFS($L378:L378,"x")</f>
        <v>1</v>
      </c>
      <c r="CI378">
        <f>COUNTIFS($L378:M378,"x")</f>
        <v>1</v>
      </c>
      <c r="CJ378">
        <f>COUNTIFS($L378:N378,"x")</f>
        <v>1</v>
      </c>
      <c r="CK378">
        <f>COUNTIFS($L378:O378,"x")</f>
        <v>1</v>
      </c>
      <c r="CL378">
        <f>COUNTIFS($L378:P378,"x")</f>
        <v>1</v>
      </c>
      <c r="CM378">
        <f>COUNTIFS($L378:Q378,"x")</f>
        <v>1</v>
      </c>
      <c r="CN378">
        <f>COUNTIFS($L378:R378,"x")</f>
        <v>1</v>
      </c>
      <c r="CO378" t="str" cm="1">
        <f t="array" ref="CO378">IFERROR(INDEX($CH$4:$CN$4,0,MATCH(1,$CH378:$CN378,0)),"")</f>
        <v>Thứ 2</v>
      </c>
      <c r="CP378" t="str" cm="1">
        <f t="array" ref="CP378">IFERROR(INDEX($CH$4:$CN$4,0,MATCH(2,$CH378:$CN378,0)),"")</f>
        <v/>
      </c>
      <c r="CQ378" t="str">
        <f t="shared" si="249"/>
        <v>Thứ 2</v>
      </c>
      <c r="CR378" t="str">
        <f t="shared" si="214"/>
        <v>F2 - Tuần 2 &amp; 4</v>
      </c>
    </row>
    <row r="379" spans="1:96" x14ac:dyDescent="0.3">
      <c r="A379" s="117" t="s">
        <v>37132</v>
      </c>
      <c r="B379" s="118" t="s">
        <v>33266</v>
      </c>
      <c r="C379" s="118" t="s">
        <v>33267</v>
      </c>
      <c r="D379" s="118" t="s">
        <v>39661</v>
      </c>
      <c r="E379" s="118" t="s">
        <v>39662</v>
      </c>
      <c r="F379" s="118" t="s">
        <v>35344</v>
      </c>
      <c r="G379" s="118" t="s">
        <v>35345</v>
      </c>
      <c r="H379" s="118" t="s">
        <v>35349</v>
      </c>
      <c r="I379" s="118" t="s">
        <v>22</v>
      </c>
      <c r="J379" s="119" t="s">
        <v>39658</v>
      </c>
      <c r="K379" s="119" t="s">
        <v>23</v>
      </c>
      <c r="L379" s="117" t="s">
        <v>23</v>
      </c>
      <c r="M379" s="117" t="s">
        <v>23</v>
      </c>
      <c r="N379" s="117" t="s">
        <v>23</v>
      </c>
      <c r="O379" s="117" t="s">
        <v>24</v>
      </c>
      <c r="P379" s="117" t="s">
        <v>23</v>
      </c>
      <c r="Q379" s="117" t="s">
        <v>23</v>
      </c>
      <c r="R379" s="117" t="s">
        <v>23</v>
      </c>
      <c r="S379" s="117" t="s">
        <v>24</v>
      </c>
      <c r="T379" s="117" t="s">
        <v>24</v>
      </c>
      <c r="U379" s="117" t="s">
        <v>24</v>
      </c>
      <c r="V379" s="117" t="s">
        <v>24</v>
      </c>
      <c r="W379" s="74" t="str">
        <f t="shared" si="215"/>
        <v>x</v>
      </c>
      <c r="X379" s="74" t="str">
        <f t="shared" si="216"/>
        <v/>
      </c>
      <c r="Y379" s="74" t="str">
        <f t="shared" si="217"/>
        <v>x</v>
      </c>
      <c r="Z379" s="74" t="str">
        <f t="shared" si="218"/>
        <v/>
      </c>
      <c r="AA379" t="str">
        <f>VLOOKUP($D379,'Tuyến và nhân viên'!$D:$M,6,0)</f>
        <v>HL00530</v>
      </c>
      <c r="AB379" t="str">
        <f>VLOOKUP($D379,'Tuyến và nhân viên'!$D:$M,7,0)</f>
        <v>Nguyễn Thị Thiên Trang</v>
      </c>
      <c r="AC379" s="16" t="str">
        <f>IFERROR(VLOOKUP($F379,DSKH!$D:$BF,53,0),"")</f>
        <v>F2</v>
      </c>
      <c r="AD379" s="16" t="str">
        <f>IFERROR(VLOOKUP($F379,DSKH!$D:$BF,54,0),"")</f>
        <v>GT</v>
      </c>
      <c r="AE379" s="4">
        <f>SUMIFS('Doanh số khách hàng'!$F:$F,'Doanh số khách hàng'!$A:$A,'Chi tiết tuyến'!$F379)</f>
        <v>0</v>
      </c>
      <c r="AF379" s="16" t="str">
        <f t="shared" si="210"/>
        <v>F4</v>
      </c>
      <c r="AG379" s="16" t="str">
        <f t="shared" si="211"/>
        <v>F2</v>
      </c>
      <c r="AH379" t="b">
        <f t="shared" si="219"/>
        <v>0</v>
      </c>
      <c r="AI379" t="b">
        <f t="shared" si="220"/>
        <v>1</v>
      </c>
      <c r="AJ379">
        <f>IFERROR(VLOOKUP($AC379,Master!$D:$E,2,0),"")</f>
        <v>2</v>
      </c>
      <c r="AK379">
        <f>VLOOKUP($AF379,Master!$D:$E,2,0)</f>
        <v>4</v>
      </c>
      <c r="AL379" s="4">
        <f t="shared" si="221"/>
        <v>0</v>
      </c>
      <c r="AM379" t="str">
        <f>IFERROR(VLOOKUP($F379,DSKH!$D:$BF,31,0),"")</f>
        <v>Tỉnh Cà Mau</v>
      </c>
      <c r="AN379" t="str">
        <f>IFERROR(VLOOKUP($F379,DSKH!$D:$BF,29,0),"")</f>
        <v>Xã Phong Hiệp</v>
      </c>
      <c r="AO379">
        <f>IFERROR(VLOOKUP($F379,DSKH!$D:$BF,52,0),"")</f>
        <v>0</v>
      </c>
      <c r="AP379">
        <f>IF(L379="x",1+COUNTIFS(AP$4:AP378,"&gt;0",$AA$4:$AA378,$AA378),0)</f>
        <v>0</v>
      </c>
      <c r="AQ379">
        <f>IF(M379="x",1+COUNTIFS(AQ$4:AQ378,"&gt;0",$AA$4:$AA378,$AA378),0)</f>
        <v>0</v>
      </c>
      <c r="AR379">
        <f>IF(N379="x",1+COUNTIFS(AR$4:AR378,"&gt;0",$AA$4:$AA378,$AA378),0)</f>
        <v>0</v>
      </c>
      <c r="AS379">
        <f>IF(O379="x",1+COUNTIFS(AS$4:AS378,"&gt;0",$AA$4:$AA378,$AA378),0)</f>
        <v>16</v>
      </c>
      <c r="AT379">
        <f>IF(P379="x",1+COUNTIFS(AT$4:AT378,"&gt;0",$AA$4:$AA378,$AA378),0)</f>
        <v>0</v>
      </c>
      <c r="AU379">
        <f>IF(Q379="x",1+COUNTIFS(AU$4:AU378,"&gt;0",$AA$4:$AA378,$AA378),0)</f>
        <v>0</v>
      </c>
      <c r="AV379">
        <f>IF(R379="x",1+COUNTIFS(AV$4:AV378,"&gt;0",$AA$4:$AA378,$AA378),0)</f>
        <v>0</v>
      </c>
      <c r="AW379">
        <f t="shared" si="212"/>
        <v>1</v>
      </c>
      <c r="AX379">
        <f t="shared" si="213"/>
        <v>0</v>
      </c>
      <c r="AY379">
        <f t="shared" si="222"/>
        <v>1</v>
      </c>
      <c r="AZ379">
        <f t="shared" si="223"/>
        <v>0</v>
      </c>
      <c r="BA379" s="4">
        <f t="shared" si="224"/>
        <v>0</v>
      </c>
      <c r="BB379" s="4">
        <f t="shared" si="225"/>
        <v>0</v>
      </c>
      <c r="BC379" s="4">
        <f t="shared" si="226"/>
        <v>0</v>
      </c>
      <c r="BD379" s="4">
        <f t="shared" si="227"/>
        <v>0</v>
      </c>
      <c r="BE379" s="4">
        <f t="shared" si="228"/>
        <v>0</v>
      </c>
      <c r="BF379" s="4">
        <f t="shared" si="229"/>
        <v>0</v>
      </c>
      <c r="BG379" s="4">
        <f t="shared" si="230"/>
        <v>0</v>
      </c>
      <c r="BH379" s="4">
        <f t="shared" si="231"/>
        <v>0</v>
      </c>
      <c r="BI379" s="4">
        <f t="shared" si="232"/>
        <v>0</v>
      </c>
      <c r="BJ379" s="4">
        <f t="shared" si="233"/>
        <v>0</v>
      </c>
      <c r="BK379" s="4">
        <f t="shared" si="234"/>
        <v>1</v>
      </c>
      <c r="BL379" s="4">
        <f t="shared" si="235"/>
        <v>0</v>
      </c>
      <c r="BM379" s="4">
        <f t="shared" si="236"/>
        <v>0</v>
      </c>
      <c r="BN379" s="4">
        <f t="shared" si="237"/>
        <v>0</v>
      </c>
      <c r="BO379">
        <f>SUMIFS(BH$5:BH379,$AA$5:$AA379,$AA379)</f>
        <v>13</v>
      </c>
      <c r="BP379">
        <f>SUMIFS(BI$5:BI379,$AA$5:$AA379,$AA379)</f>
        <v>11</v>
      </c>
      <c r="BQ379">
        <f>SUMIFS(BJ$5:BJ379,$AA$5:$AA379,$AA379)</f>
        <v>9</v>
      </c>
      <c r="BR379">
        <f>SUMIFS(BK$5:BK379,$AA$5:$AA379,$AA379)</f>
        <v>14</v>
      </c>
      <c r="BS379">
        <f>SUMIFS(BL$5:BL379,$AA$5:$AA379,$AA379)</f>
        <v>8</v>
      </c>
      <c r="BT379">
        <f>SUMIFS(BM$5:BM379,$AA$5:$AA379,$AA379)</f>
        <v>6</v>
      </c>
      <c r="BU379">
        <f>SUMIFS(BN$5:BN379,$AA$5:$AA379,$AA379)</f>
        <v>0</v>
      </c>
      <c r="BV379">
        <f t="shared" si="238"/>
        <v>18</v>
      </c>
      <c r="BW379">
        <f t="shared" si="239"/>
        <v>32</v>
      </c>
      <c r="BX379">
        <f t="shared" si="240"/>
        <v>18</v>
      </c>
      <c r="BY379">
        <f t="shared" si="241"/>
        <v>30</v>
      </c>
      <c r="BZ379">
        <f t="shared" si="242"/>
        <v>26</v>
      </c>
      <c r="CA379">
        <f t="shared" si="243"/>
        <v>26</v>
      </c>
      <c r="CB379">
        <f t="shared" si="244"/>
        <v>0</v>
      </c>
      <c r="CC379">
        <f t="shared" si="245"/>
        <v>14</v>
      </c>
      <c r="CD379">
        <f t="shared" si="246"/>
        <v>30</v>
      </c>
      <c r="CE379" t="str">
        <f>IFERROR(VLOOKUP($AA379,'Tuyến và nhân viên'!$I:$O,7,0),"")</f>
        <v>Trần Văn Khanh</v>
      </c>
      <c r="CF379">
        <f t="shared" si="247"/>
        <v>2</v>
      </c>
      <c r="CG379">
        <f t="shared" si="248"/>
        <v>1</v>
      </c>
      <c r="CH379">
        <f>COUNTIFS($L379:L379,"x")</f>
        <v>0</v>
      </c>
      <c r="CI379">
        <f>COUNTIFS($L379:M379,"x")</f>
        <v>0</v>
      </c>
      <c r="CJ379">
        <f>COUNTIFS($L379:N379,"x")</f>
        <v>0</v>
      </c>
      <c r="CK379">
        <f>COUNTIFS($L379:O379,"x")</f>
        <v>1</v>
      </c>
      <c r="CL379">
        <f>COUNTIFS($L379:P379,"x")</f>
        <v>1</v>
      </c>
      <c r="CM379">
        <f>COUNTIFS($L379:Q379,"x")</f>
        <v>1</v>
      </c>
      <c r="CN379">
        <f>COUNTIFS($L379:R379,"x")</f>
        <v>1</v>
      </c>
      <c r="CO379" t="str" cm="1">
        <f t="array" ref="CO379">IFERROR(INDEX($CH$4:$CN$4,0,MATCH(1,$CH379:$CN379,0)),"")</f>
        <v>Thứ 5</v>
      </c>
      <c r="CP379" t="str" cm="1">
        <f t="array" ref="CP379">IFERROR(INDEX($CH$4:$CN$4,0,MATCH(2,$CH379:$CN379,0)),"")</f>
        <v/>
      </c>
      <c r="CQ379" t="str">
        <f t="shared" si="249"/>
        <v>Thứ 5</v>
      </c>
      <c r="CR379" t="str">
        <f t="shared" si="214"/>
        <v>F2 - Tuần 1 &amp; 3</v>
      </c>
    </row>
    <row r="380" spans="1:96" x14ac:dyDescent="0.3">
      <c r="A380" s="117" t="s">
        <v>37140</v>
      </c>
      <c r="B380" s="118" t="s">
        <v>33266</v>
      </c>
      <c r="C380" s="118" t="s">
        <v>33267</v>
      </c>
      <c r="D380" s="118" t="s">
        <v>39661</v>
      </c>
      <c r="E380" s="118" t="s">
        <v>39662</v>
      </c>
      <c r="F380" s="118" t="s">
        <v>35352</v>
      </c>
      <c r="G380" s="118" t="s">
        <v>35353</v>
      </c>
      <c r="H380" s="118" t="s">
        <v>35357</v>
      </c>
      <c r="I380" s="118" t="s">
        <v>22</v>
      </c>
      <c r="J380" s="119" t="s">
        <v>39658</v>
      </c>
      <c r="K380" s="119" t="s">
        <v>23</v>
      </c>
      <c r="L380" s="117" t="s">
        <v>23</v>
      </c>
      <c r="M380" s="117" t="s">
        <v>24</v>
      </c>
      <c r="N380" s="117" t="s">
        <v>23</v>
      </c>
      <c r="O380" s="117" t="s">
        <v>23</v>
      </c>
      <c r="P380" s="117" t="s">
        <v>23</v>
      </c>
      <c r="Q380" s="117" t="s">
        <v>23</v>
      </c>
      <c r="R380" s="117" t="s">
        <v>23</v>
      </c>
      <c r="S380" s="117" t="s">
        <v>24</v>
      </c>
      <c r="T380" s="117" t="s">
        <v>24</v>
      </c>
      <c r="U380" s="117" t="s">
        <v>24</v>
      </c>
      <c r="V380" s="117" t="s">
        <v>24</v>
      </c>
      <c r="W380" s="74" t="str">
        <f t="shared" si="215"/>
        <v>x</v>
      </c>
      <c r="X380" s="74" t="str">
        <f t="shared" si="216"/>
        <v/>
      </c>
      <c r="Y380" s="74" t="str">
        <f t="shared" si="217"/>
        <v>x</v>
      </c>
      <c r="Z380" s="74" t="str">
        <f t="shared" si="218"/>
        <v/>
      </c>
      <c r="AA380" t="str">
        <f>VLOOKUP($D380,'Tuyến và nhân viên'!$D:$M,6,0)</f>
        <v>HL00530</v>
      </c>
      <c r="AB380" t="str">
        <f>VLOOKUP($D380,'Tuyến và nhân viên'!$D:$M,7,0)</f>
        <v>Nguyễn Thị Thiên Trang</v>
      </c>
      <c r="AC380" s="16" t="str">
        <f>IFERROR(VLOOKUP($F380,DSKH!$D:$BF,53,0),"")</f>
        <v>F2</v>
      </c>
      <c r="AD380" s="16" t="str">
        <f>IFERROR(VLOOKUP($F380,DSKH!$D:$BF,54,0),"")</f>
        <v>GT</v>
      </c>
      <c r="AE380" s="4">
        <f>SUMIFS('Doanh số khách hàng'!$F:$F,'Doanh số khách hàng'!$A:$A,'Chi tiết tuyến'!$F380)</f>
        <v>0</v>
      </c>
      <c r="AF380" s="16" t="str">
        <f t="shared" si="210"/>
        <v>F4</v>
      </c>
      <c r="AG380" s="16" t="str">
        <f t="shared" si="211"/>
        <v>F2</v>
      </c>
      <c r="AH380" t="b">
        <f t="shared" si="219"/>
        <v>0</v>
      </c>
      <c r="AI380" t="b">
        <f t="shared" si="220"/>
        <v>1</v>
      </c>
      <c r="AJ380">
        <f>IFERROR(VLOOKUP($AC380,Master!$D:$E,2,0),"")</f>
        <v>2</v>
      </c>
      <c r="AK380">
        <f>VLOOKUP($AF380,Master!$D:$E,2,0)</f>
        <v>4</v>
      </c>
      <c r="AL380" s="4">
        <f t="shared" si="221"/>
        <v>0</v>
      </c>
      <c r="AM380" t="str">
        <f>IFERROR(VLOOKUP($F380,DSKH!$D:$BF,31,0),"")</f>
        <v>Tỉnh Cà Mau</v>
      </c>
      <c r="AN380" t="str">
        <f>IFERROR(VLOOKUP($F380,DSKH!$D:$BF,29,0),"")</f>
        <v>Phường Bạc Liêu</v>
      </c>
      <c r="AO380">
        <f>IFERROR(VLOOKUP($F380,DSKH!$D:$BF,52,0),"")</f>
        <v>0</v>
      </c>
      <c r="AP380">
        <f>IF(L380="x",1+COUNTIFS(AP$4:AP379,"&gt;0",$AA$4:$AA379,$AA379),0)</f>
        <v>0</v>
      </c>
      <c r="AQ380">
        <f>IF(M380="x",1+COUNTIFS(AQ$4:AQ379,"&gt;0",$AA$4:$AA379,$AA379),0)</f>
        <v>13</v>
      </c>
      <c r="AR380">
        <f>IF(N380="x",1+COUNTIFS(AR$4:AR379,"&gt;0",$AA$4:$AA379,$AA379),0)</f>
        <v>0</v>
      </c>
      <c r="AS380">
        <f>IF(O380="x",1+COUNTIFS(AS$4:AS379,"&gt;0",$AA$4:$AA379,$AA379),0)</f>
        <v>0</v>
      </c>
      <c r="AT380">
        <f>IF(P380="x",1+COUNTIFS(AT$4:AT379,"&gt;0",$AA$4:$AA379,$AA379),0)</f>
        <v>0</v>
      </c>
      <c r="AU380">
        <f>IF(Q380="x",1+COUNTIFS(AU$4:AU379,"&gt;0",$AA$4:$AA379,$AA379),0)</f>
        <v>0</v>
      </c>
      <c r="AV380">
        <f>IF(R380="x",1+COUNTIFS(AV$4:AV379,"&gt;0",$AA$4:$AA379,$AA379),0)</f>
        <v>0</v>
      </c>
      <c r="AW380">
        <f t="shared" si="212"/>
        <v>1</v>
      </c>
      <c r="AX380">
        <f t="shared" si="213"/>
        <v>0</v>
      </c>
      <c r="AY380">
        <f t="shared" si="222"/>
        <v>1</v>
      </c>
      <c r="AZ380">
        <f t="shared" si="223"/>
        <v>0</v>
      </c>
      <c r="BA380" s="4">
        <f t="shared" si="224"/>
        <v>0</v>
      </c>
      <c r="BB380" s="4">
        <f t="shared" si="225"/>
        <v>0</v>
      </c>
      <c r="BC380" s="4">
        <f t="shared" si="226"/>
        <v>0</v>
      </c>
      <c r="BD380" s="4">
        <f t="shared" si="227"/>
        <v>0</v>
      </c>
      <c r="BE380" s="4">
        <f t="shared" si="228"/>
        <v>0</v>
      </c>
      <c r="BF380" s="4">
        <f t="shared" si="229"/>
        <v>0</v>
      </c>
      <c r="BG380" s="4">
        <f t="shared" si="230"/>
        <v>0</v>
      </c>
      <c r="BH380" s="4">
        <f t="shared" si="231"/>
        <v>0</v>
      </c>
      <c r="BI380" s="4">
        <f t="shared" si="232"/>
        <v>1</v>
      </c>
      <c r="BJ380" s="4">
        <f t="shared" si="233"/>
        <v>0</v>
      </c>
      <c r="BK380" s="4">
        <f t="shared" si="234"/>
        <v>0</v>
      </c>
      <c r="BL380" s="4">
        <f t="shared" si="235"/>
        <v>0</v>
      </c>
      <c r="BM380" s="4">
        <f t="shared" si="236"/>
        <v>0</v>
      </c>
      <c r="BN380" s="4">
        <f t="shared" si="237"/>
        <v>0</v>
      </c>
      <c r="BO380">
        <f>SUMIFS(BH$5:BH380,$AA$5:$AA380,$AA380)</f>
        <v>13</v>
      </c>
      <c r="BP380">
        <f>SUMIFS(BI$5:BI380,$AA$5:$AA380,$AA380)</f>
        <v>12</v>
      </c>
      <c r="BQ380">
        <f>SUMIFS(BJ$5:BJ380,$AA$5:$AA380,$AA380)</f>
        <v>9</v>
      </c>
      <c r="BR380">
        <f>SUMIFS(BK$5:BK380,$AA$5:$AA380,$AA380)</f>
        <v>14</v>
      </c>
      <c r="BS380">
        <f>SUMIFS(BL$5:BL380,$AA$5:$AA380,$AA380)</f>
        <v>8</v>
      </c>
      <c r="BT380">
        <f>SUMIFS(BM$5:BM380,$AA$5:$AA380,$AA380)</f>
        <v>6</v>
      </c>
      <c r="BU380">
        <f>SUMIFS(BN$5:BN380,$AA$5:$AA380,$AA380)</f>
        <v>0</v>
      </c>
      <c r="BV380">
        <f t="shared" si="238"/>
        <v>18</v>
      </c>
      <c r="BW380">
        <f t="shared" si="239"/>
        <v>32</v>
      </c>
      <c r="BX380">
        <f t="shared" si="240"/>
        <v>18</v>
      </c>
      <c r="BY380">
        <f t="shared" si="241"/>
        <v>30</v>
      </c>
      <c r="BZ380">
        <f t="shared" si="242"/>
        <v>26</v>
      </c>
      <c r="CA380">
        <f t="shared" si="243"/>
        <v>26</v>
      </c>
      <c r="CB380">
        <f t="shared" si="244"/>
        <v>0</v>
      </c>
      <c r="CC380">
        <f t="shared" si="245"/>
        <v>12</v>
      </c>
      <c r="CD380">
        <f t="shared" si="246"/>
        <v>32</v>
      </c>
      <c r="CE380" t="str">
        <f>IFERROR(VLOOKUP($AA380,'Tuyến và nhân viên'!$I:$O,7,0),"")</f>
        <v>Trần Văn Khanh</v>
      </c>
      <c r="CF380">
        <f t="shared" si="247"/>
        <v>2</v>
      </c>
      <c r="CG380">
        <f t="shared" si="248"/>
        <v>1</v>
      </c>
      <c r="CH380">
        <f>COUNTIFS($L380:L380,"x")</f>
        <v>0</v>
      </c>
      <c r="CI380">
        <f>COUNTIFS($L380:M380,"x")</f>
        <v>1</v>
      </c>
      <c r="CJ380">
        <f>COUNTIFS($L380:N380,"x")</f>
        <v>1</v>
      </c>
      <c r="CK380">
        <f>COUNTIFS($L380:O380,"x")</f>
        <v>1</v>
      </c>
      <c r="CL380">
        <f>COUNTIFS($L380:P380,"x")</f>
        <v>1</v>
      </c>
      <c r="CM380">
        <f>COUNTIFS($L380:Q380,"x")</f>
        <v>1</v>
      </c>
      <c r="CN380">
        <f>COUNTIFS($L380:R380,"x")</f>
        <v>1</v>
      </c>
      <c r="CO380" t="str" cm="1">
        <f t="array" ref="CO380">IFERROR(INDEX($CH$4:$CN$4,0,MATCH(1,$CH380:$CN380,0)),"")</f>
        <v>Thứ 3</v>
      </c>
      <c r="CP380" t="str" cm="1">
        <f t="array" ref="CP380">IFERROR(INDEX($CH$4:$CN$4,0,MATCH(2,$CH380:$CN380,0)),"")</f>
        <v/>
      </c>
      <c r="CQ380" t="str">
        <f t="shared" si="249"/>
        <v>Thứ 3</v>
      </c>
      <c r="CR380" t="str">
        <f t="shared" si="214"/>
        <v>F2 - Tuần 1 &amp; 3</v>
      </c>
    </row>
    <row r="381" spans="1:96" x14ac:dyDescent="0.3">
      <c r="A381" s="117" t="s">
        <v>34754</v>
      </c>
      <c r="B381" s="118" t="s">
        <v>33266</v>
      </c>
      <c r="C381" s="118" t="s">
        <v>33267</v>
      </c>
      <c r="D381" s="118" t="s">
        <v>39661</v>
      </c>
      <c r="E381" s="118" t="s">
        <v>39662</v>
      </c>
      <c r="F381" s="118" t="s">
        <v>35392</v>
      </c>
      <c r="G381" s="118" t="s">
        <v>35393</v>
      </c>
      <c r="H381" s="118" t="s">
        <v>35397</v>
      </c>
      <c r="I381" s="118" t="s">
        <v>22</v>
      </c>
      <c r="J381" s="119" t="s">
        <v>39658</v>
      </c>
      <c r="K381" s="119" t="s">
        <v>23</v>
      </c>
      <c r="L381" s="117" t="s">
        <v>23</v>
      </c>
      <c r="M381" s="117" t="s">
        <v>23</v>
      </c>
      <c r="N381" s="117" t="s">
        <v>24</v>
      </c>
      <c r="O381" s="117" t="s">
        <v>23</v>
      </c>
      <c r="P381" s="117" t="s">
        <v>23</v>
      </c>
      <c r="Q381" s="117" t="s">
        <v>23</v>
      </c>
      <c r="R381" s="117" t="s">
        <v>23</v>
      </c>
      <c r="S381" s="117" t="s">
        <v>24</v>
      </c>
      <c r="T381" s="117" t="s">
        <v>24</v>
      </c>
      <c r="U381" s="117" t="s">
        <v>24</v>
      </c>
      <c r="V381" s="117" t="s">
        <v>24</v>
      </c>
      <c r="W381" s="74" t="str">
        <f t="shared" si="215"/>
        <v>x</v>
      </c>
      <c r="X381" s="74" t="str">
        <f t="shared" si="216"/>
        <v/>
      </c>
      <c r="Y381" s="74" t="str">
        <f t="shared" si="217"/>
        <v>x</v>
      </c>
      <c r="Z381" s="74" t="str">
        <f t="shared" si="218"/>
        <v/>
      </c>
      <c r="AA381" t="str">
        <f>VLOOKUP($D381,'Tuyến và nhân viên'!$D:$M,6,0)</f>
        <v>HL00530</v>
      </c>
      <c r="AB381" t="str">
        <f>VLOOKUP($D381,'Tuyến và nhân viên'!$D:$M,7,0)</f>
        <v>Nguyễn Thị Thiên Trang</v>
      </c>
      <c r="AC381" s="16" t="str">
        <f>IFERROR(VLOOKUP($F381,DSKH!$D:$BF,53,0),"")</f>
        <v>F2</v>
      </c>
      <c r="AD381" s="16" t="str">
        <f>IFERROR(VLOOKUP($F381,DSKH!$D:$BF,54,0),"")</f>
        <v>GT</v>
      </c>
      <c r="AE381" s="4">
        <f>SUMIFS('Doanh số khách hàng'!$F:$F,'Doanh số khách hàng'!$A:$A,'Chi tiết tuyến'!$F381)</f>
        <v>0</v>
      </c>
      <c r="AF381" s="16" t="str">
        <f t="shared" si="210"/>
        <v>F4</v>
      </c>
      <c r="AG381" s="16" t="str">
        <f t="shared" si="211"/>
        <v>F2</v>
      </c>
      <c r="AH381" t="b">
        <f t="shared" si="219"/>
        <v>0</v>
      </c>
      <c r="AI381" t="b">
        <f t="shared" si="220"/>
        <v>1</v>
      </c>
      <c r="AJ381">
        <f>IFERROR(VLOOKUP($AC381,Master!$D:$E,2,0),"")</f>
        <v>2</v>
      </c>
      <c r="AK381">
        <f>VLOOKUP($AF381,Master!$D:$E,2,0)</f>
        <v>4</v>
      </c>
      <c r="AL381" s="4">
        <f t="shared" si="221"/>
        <v>0</v>
      </c>
      <c r="AM381" t="str">
        <f>IFERROR(VLOOKUP($F381,DSKH!$D:$BF,31,0),"")</f>
        <v>Tỉnh Cà Mau</v>
      </c>
      <c r="AN381" t="str">
        <f>IFERROR(VLOOKUP($F381,DSKH!$D:$BF,29,0),"")</f>
        <v>Phường Bạc Liêu</v>
      </c>
      <c r="AO381">
        <f>IFERROR(VLOOKUP($F381,DSKH!$D:$BF,52,0),"")</f>
        <v>0</v>
      </c>
      <c r="AP381">
        <f>IF(L381="x",1+COUNTIFS(AP$4:AP380,"&gt;0",$AA$4:$AA380,$AA380),0)</f>
        <v>0</v>
      </c>
      <c r="AQ381">
        <f>IF(M381="x",1+COUNTIFS(AQ$4:AQ380,"&gt;0",$AA$4:$AA380,$AA380),0)</f>
        <v>0</v>
      </c>
      <c r="AR381">
        <f>IF(N381="x",1+COUNTIFS(AR$4:AR380,"&gt;0",$AA$4:$AA380,$AA380),0)</f>
        <v>11</v>
      </c>
      <c r="AS381">
        <f>IF(O381="x",1+COUNTIFS(AS$4:AS380,"&gt;0",$AA$4:$AA380,$AA380),0)</f>
        <v>0</v>
      </c>
      <c r="AT381">
        <f>IF(P381="x",1+COUNTIFS(AT$4:AT380,"&gt;0",$AA$4:$AA380,$AA380),0)</f>
        <v>0</v>
      </c>
      <c r="AU381">
        <f>IF(Q381="x",1+COUNTIFS(AU$4:AU380,"&gt;0",$AA$4:$AA380,$AA380),0)</f>
        <v>0</v>
      </c>
      <c r="AV381">
        <f>IF(R381="x",1+COUNTIFS(AV$4:AV380,"&gt;0",$AA$4:$AA380,$AA380),0)</f>
        <v>0</v>
      </c>
      <c r="AW381">
        <f t="shared" si="212"/>
        <v>1</v>
      </c>
      <c r="AX381">
        <f t="shared" si="213"/>
        <v>0</v>
      </c>
      <c r="AY381">
        <f t="shared" si="222"/>
        <v>1</v>
      </c>
      <c r="AZ381">
        <f t="shared" si="223"/>
        <v>0</v>
      </c>
      <c r="BA381" s="4">
        <f t="shared" si="224"/>
        <v>0</v>
      </c>
      <c r="BB381" s="4">
        <f t="shared" si="225"/>
        <v>0</v>
      </c>
      <c r="BC381" s="4">
        <f t="shared" si="226"/>
        <v>0</v>
      </c>
      <c r="BD381" s="4">
        <f t="shared" si="227"/>
        <v>0</v>
      </c>
      <c r="BE381" s="4">
        <f t="shared" si="228"/>
        <v>0</v>
      </c>
      <c r="BF381" s="4">
        <f t="shared" si="229"/>
        <v>0</v>
      </c>
      <c r="BG381" s="4">
        <f t="shared" si="230"/>
        <v>0</v>
      </c>
      <c r="BH381" s="4">
        <f t="shared" si="231"/>
        <v>0</v>
      </c>
      <c r="BI381" s="4">
        <f t="shared" si="232"/>
        <v>0</v>
      </c>
      <c r="BJ381" s="4">
        <f t="shared" si="233"/>
        <v>1</v>
      </c>
      <c r="BK381" s="4">
        <f t="shared" si="234"/>
        <v>0</v>
      </c>
      <c r="BL381" s="4">
        <f t="shared" si="235"/>
        <v>0</v>
      </c>
      <c r="BM381" s="4">
        <f t="shared" si="236"/>
        <v>0</v>
      </c>
      <c r="BN381" s="4">
        <f t="shared" si="237"/>
        <v>0</v>
      </c>
      <c r="BO381">
        <f>SUMIFS(BH$5:BH381,$AA$5:$AA381,$AA381)</f>
        <v>13</v>
      </c>
      <c r="BP381">
        <f>SUMIFS(BI$5:BI381,$AA$5:$AA381,$AA381)</f>
        <v>12</v>
      </c>
      <c r="BQ381">
        <f>SUMIFS(BJ$5:BJ381,$AA$5:$AA381,$AA381)</f>
        <v>10</v>
      </c>
      <c r="BR381">
        <f>SUMIFS(BK$5:BK381,$AA$5:$AA381,$AA381)</f>
        <v>14</v>
      </c>
      <c r="BS381">
        <f>SUMIFS(BL$5:BL381,$AA$5:$AA381,$AA381)</f>
        <v>8</v>
      </c>
      <c r="BT381">
        <f>SUMIFS(BM$5:BM381,$AA$5:$AA381,$AA381)</f>
        <v>6</v>
      </c>
      <c r="BU381">
        <f>SUMIFS(BN$5:BN381,$AA$5:$AA381,$AA381)</f>
        <v>0</v>
      </c>
      <c r="BV381">
        <f t="shared" si="238"/>
        <v>18</v>
      </c>
      <c r="BW381">
        <f t="shared" si="239"/>
        <v>32</v>
      </c>
      <c r="BX381">
        <f t="shared" si="240"/>
        <v>18</v>
      </c>
      <c r="BY381">
        <f t="shared" si="241"/>
        <v>30</v>
      </c>
      <c r="BZ381">
        <f t="shared" si="242"/>
        <v>26</v>
      </c>
      <c r="CA381">
        <f t="shared" si="243"/>
        <v>26</v>
      </c>
      <c r="CB381">
        <f t="shared" si="244"/>
        <v>0</v>
      </c>
      <c r="CC381">
        <f t="shared" si="245"/>
        <v>10</v>
      </c>
      <c r="CD381">
        <f t="shared" si="246"/>
        <v>18</v>
      </c>
      <c r="CE381" t="str">
        <f>IFERROR(VLOOKUP($AA381,'Tuyến và nhân viên'!$I:$O,7,0),"")</f>
        <v>Trần Văn Khanh</v>
      </c>
      <c r="CF381">
        <f t="shared" si="247"/>
        <v>2</v>
      </c>
      <c r="CG381">
        <f t="shared" si="248"/>
        <v>1</v>
      </c>
      <c r="CH381">
        <f>COUNTIFS($L381:L381,"x")</f>
        <v>0</v>
      </c>
      <c r="CI381">
        <f>COUNTIFS($L381:M381,"x")</f>
        <v>0</v>
      </c>
      <c r="CJ381">
        <f>COUNTIFS($L381:N381,"x")</f>
        <v>1</v>
      </c>
      <c r="CK381">
        <f>COUNTIFS($L381:O381,"x")</f>
        <v>1</v>
      </c>
      <c r="CL381">
        <f>COUNTIFS($L381:P381,"x")</f>
        <v>1</v>
      </c>
      <c r="CM381">
        <f>COUNTIFS($L381:Q381,"x")</f>
        <v>1</v>
      </c>
      <c r="CN381">
        <f>COUNTIFS($L381:R381,"x")</f>
        <v>1</v>
      </c>
      <c r="CO381" t="str" cm="1">
        <f t="array" ref="CO381">IFERROR(INDEX($CH$4:$CN$4,0,MATCH(1,$CH381:$CN381,0)),"")</f>
        <v>Thứ 4</v>
      </c>
      <c r="CP381" t="str" cm="1">
        <f t="array" ref="CP381">IFERROR(INDEX($CH$4:$CN$4,0,MATCH(2,$CH381:$CN381,0)),"")</f>
        <v/>
      </c>
      <c r="CQ381" t="str">
        <f t="shared" si="249"/>
        <v>Thứ 4</v>
      </c>
      <c r="CR381" t="str">
        <f t="shared" si="214"/>
        <v>F2 - Tuần 1 &amp; 3</v>
      </c>
    </row>
    <row r="382" spans="1:96" x14ac:dyDescent="0.3">
      <c r="A382" s="117" t="s">
        <v>37156</v>
      </c>
      <c r="B382" s="118" t="s">
        <v>33266</v>
      </c>
      <c r="C382" s="118" t="s">
        <v>33267</v>
      </c>
      <c r="D382" s="118" t="s">
        <v>39661</v>
      </c>
      <c r="E382" s="118" t="s">
        <v>39662</v>
      </c>
      <c r="F382" s="118" t="s">
        <v>28026</v>
      </c>
      <c r="G382" s="118" t="s">
        <v>35403</v>
      </c>
      <c r="H382" s="118" t="s">
        <v>35409</v>
      </c>
      <c r="I382" s="118" t="s">
        <v>22</v>
      </c>
      <c r="J382" s="119" t="s">
        <v>39658</v>
      </c>
      <c r="K382" s="119" t="s">
        <v>23</v>
      </c>
      <c r="L382" s="117" t="s">
        <v>23</v>
      </c>
      <c r="M382" s="117" t="s">
        <v>23</v>
      </c>
      <c r="N382" s="117" t="s">
        <v>24</v>
      </c>
      <c r="O382" s="117" t="s">
        <v>23</v>
      </c>
      <c r="P382" s="117" t="s">
        <v>23</v>
      </c>
      <c r="Q382" s="117" t="s">
        <v>23</v>
      </c>
      <c r="R382" s="117" t="s">
        <v>23</v>
      </c>
      <c r="S382" s="117" t="s">
        <v>24</v>
      </c>
      <c r="T382" s="117" t="s">
        <v>24</v>
      </c>
      <c r="U382" s="117" t="s">
        <v>24</v>
      </c>
      <c r="V382" s="117" t="s">
        <v>24</v>
      </c>
      <c r="W382" s="74" t="str">
        <f t="shared" si="215"/>
        <v>x</v>
      </c>
      <c r="X382" s="74" t="str">
        <f t="shared" si="216"/>
        <v>x</v>
      </c>
      <c r="Y382" s="74" t="str">
        <f t="shared" si="217"/>
        <v>x</v>
      </c>
      <c r="Z382" s="74" t="str">
        <f t="shared" si="218"/>
        <v>x</v>
      </c>
      <c r="AA382" t="str">
        <f>VLOOKUP($D382,'Tuyến và nhân viên'!$D:$M,6,0)</f>
        <v>HL00530</v>
      </c>
      <c r="AB382" t="str">
        <f>VLOOKUP($D382,'Tuyến và nhân viên'!$D:$M,7,0)</f>
        <v>Nguyễn Thị Thiên Trang</v>
      </c>
      <c r="AC382" s="16" t="str">
        <f>IFERROR(VLOOKUP($F382,DSKH!$D:$BF,53,0),"")</f>
        <v>F8</v>
      </c>
      <c r="AD382" s="16" t="str">
        <f>IFERROR(VLOOKUP($F382,DSKH!$D:$BF,54,0),"")</f>
        <v>GT</v>
      </c>
      <c r="AE382" s="4">
        <f>SUMIFS('Doanh số khách hàng'!$F:$F,'Doanh số khách hàng'!$A:$A,'Chi tiết tuyến'!$F382)</f>
        <v>18648000</v>
      </c>
      <c r="AF382" s="16" t="str">
        <f t="shared" si="210"/>
        <v>F4</v>
      </c>
      <c r="AG382" s="16" t="str">
        <f t="shared" si="211"/>
        <v>F4</v>
      </c>
      <c r="AH382" t="b">
        <f t="shared" si="219"/>
        <v>0</v>
      </c>
      <c r="AI382" t="b">
        <f t="shared" si="220"/>
        <v>0</v>
      </c>
      <c r="AJ382">
        <f>IFERROR(VLOOKUP($AC382,Master!$D:$E,2,0),"")</f>
        <v>8</v>
      </c>
      <c r="AK382">
        <f>VLOOKUP($AF382,Master!$D:$E,2,0)</f>
        <v>4</v>
      </c>
      <c r="AL382" s="4">
        <f t="shared" si="221"/>
        <v>2331000</v>
      </c>
      <c r="AM382" t="str">
        <f>IFERROR(VLOOKUP($F382,DSKH!$D:$BF,31,0),"")</f>
        <v>Tỉnh Cà Mau</v>
      </c>
      <c r="AN382" t="str">
        <f>IFERROR(VLOOKUP($F382,DSKH!$D:$BF,29,0),"")</f>
        <v>Phường Bạc Liêu</v>
      </c>
      <c r="AO382">
        <f>IFERROR(VLOOKUP($F382,DSKH!$D:$BF,52,0),"")</f>
        <v>18648000</v>
      </c>
      <c r="AP382">
        <f>IF(L382="x",1+COUNTIFS(AP$4:AP381,"&gt;0",$AA$4:$AA381,$AA381),0)</f>
        <v>0</v>
      </c>
      <c r="AQ382">
        <f>IF(M382="x",1+COUNTIFS(AQ$4:AQ381,"&gt;0",$AA$4:$AA381,$AA381),0)</f>
        <v>0</v>
      </c>
      <c r="AR382">
        <f>IF(N382="x",1+COUNTIFS(AR$4:AR381,"&gt;0",$AA$4:$AA381,$AA381),0)</f>
        <v>12</v>
      </c>
      <c r="AS382">
        <f>IF(O382="x",1+COUNTIFS(AS$4:AS381,"&gt;0",$AA$4:$AA381,$AA381),0)</f>
        <v>0</v>
      </c>
      <c r="AT382">
        <f>IF(P382="x",1+COUNTIFS(AT$4:AT381,"&gt;0",$AA$4:$AA381,$AA381),0)</f>
        <v>0</v>
      </c>
      <c r="AU382">
        <f>IF(Q382="x",1+COUNTIFS(AU$4:AU381,"&gt;0",$AA$4:$AA381,$AA381),0)</f>
        <v>0</v>
      </c>
      <c r="AV382">
        <f>IF(R382="x",1+COUNTIFS(AV$4:AV381,"&gt;0",$AA$4:$AA381,$AA381),0)</f>
        <v>0</v>
      </c>
      <c r="AW382">
        <f t="shared" si="212"/>
        <v>1</v>
      </c>
      <c r="AX382">
        <f t="shared" si="213"/>
        <v>1</v>
      </c>
      <c r="AY382">
        <f t="shared" si="222"/>
        <v>1</v>
      </c>
      <c r="AZ382">
        <f t="shared" si="223"/>
        <v>1</v>
      </c>
      <c r="BA382" s="4">
        <f t="shared" si="224"/>
        <v>0</v>
      </c>
      <c r="BB382" s="4">
        <f t="shared" si="225"/>
        <v>0</v>
      </c>
      <c r="BC382" s="4">
        <f t="shared" si="226"/>
        <v>2331000</v>
      </c>
      <c r="BD382" s="4">
        <f t="shared" si="227"/>
        <v>0</v>
      </c>
      <c r="BE382" s="4">
        <f t="shared" si="228"/>
        <v>0</v>
      </c>
      <c r="BF382" s="4">
        <f t="shared" si="229"/>
        <v>0</v>
      </c>
      <c r="BG382" s="4">
        <f t="shared" si="230"/>
        <v>0</v>
      </c>
      <c r="BH382" s="4">
        <f t="shared" si="231"/>
        <v>0</v>
      </c>
      <c r="BI382" s="4">
        <f t="shared" si="232"/>
        <v>0</v>
      </c>
      <c r="BJ382" s="4">
        <f t="shared" si="233"/>
        <v>0</v>
      </c>
      <c r="BK382" s="4">
        <f t="shared" si="234"/>
        <v>0</v>
      </c>
      <c r="BL382" s="4">
        <f t="shared" si="235"/>
        <v>0</v>
      </c>
      <c r="BM382" s="4">
        <f t="shared" si="236"/>
        <v>0</v>
      </c>
      <c r="BN382" s="4">
        <f t="shared" si="237"/>
        <v>0</v>
      </c>
      <c r="BO382">
        <f>SUMIFS(BH$5:BH382,$AA$5:$AA382,$AA382)</f>
        <v>13</v>
      </c>
      <c r="BP382">
        <f>SUMIFS(BI$5:BI382,$AA$5:$AA382,$AA382)</f>
        <v>12</v>
      </c>
      <c r="BQ382">
        <f>SUMIFS(BJ$5:BJ382,$AA$5:$AA382,$AA382)</f>
        <v>10</v>
      </c>
      <c r="BR382">
        <f>SUMIFS(BK$5:BK382,$AA$5:$AA382,$AA382)</f>
        <v>14</v>
      </c>
      <c r="BS382">
        <f>SUMIFS(BL$5:BL382,$AA$5:$AA382,$AA382)</f>
        <v>8</v>
      </c>
      <c r="BT382">
        <f>SUMIFS(BM$5:BM382,$AA$5:$AA382,$AA382)</f>
        <v>6</v>
      </c>
      <c r="BU382">
        <f>SUMIFS(BN$5:BN382,$AA$5:$AA382,$AA382)</f>
        <v>0</v>
      </c>
      <c r="BV382">
        <f t="shared" si="238"/>
        <v>18</v>
      </c>
      <c r="BW382">
        <f t="shared" si="239"/>
        <v>32</v>
      </c>
      <c r="BX382">
        <f t="shared" si="240"/>
        <v>18</v>
      </c>
      <c r="BY382">
        <f t="shared" si="241"/>
        <v>30</v>
      </c>
      <c r="BZ382">
        <f t="shared" si="242"/>
        <v>26</v>
      </c>
      <c r="CA382">
        <f t="shared" si="243"/>
        <v>26</v>
      </c>
      <c r="CB382">
        <f t="shared" si="244"/>
        <v>0</v>
      </c>
      <c r="CC382">
        <f t="shared" si="245"/>
        <v>0</v>
      </c>
      <c r="CD382">
        <f t="shared" si="246"/>
        <v>0</v>
      </c>
      <c r="CE382" t="str">
        <f>IFERROR(VLOOKUP($AA382,'Tuyến và nhân viên'!$I:$O,7,0),"")</f>
        <v>Trần Văn Khanh</v>
      </c>
      <c r="CF382">
        <f t="shared" si="247"/>
        <v>4</v>
      </c>
      <c r="CG382">
        <f t="shared" si="248"/>
        <v>1</v>
      </c>
      <c r="CH382">
        <f>COUNTIFS($L382:L382,"x")</f>
        <v>0</v>
      </c>
      <c r="CI382">
        <f>COUNTIFS($L382:M382,"x")</f>
        <v>0</v>
      </c>
      <c r="CJ382">
        <f>COUNTIFS($L382:N382,"x")</f>
        <v>1</v>
      </c>
      <c r="CK382">
        <f>COUNTIFS($L382:O382,"x")</f>
        <v>1</v>
      </c>
      <c r="CL382">
        <f>COUNTIFS($L382:P382,"x")</f>
        <v>1</v>
      </c>
      <c r="CM382">
        <f>COUNTIFS($L382:Q382,"x")</f>
        <v>1</v>
      </c>
      <c r="CN382">
        <f>COUNTIFS($L382:R382,"x")</f>
        <v>1</v>
      </c>
      <c r="CO382" t="str" cm="1">
        <f t="array" ref="CO382">IFERROR(INDEX($CH$4:$CN$4,0,MATCH(1,$CH382:$CN382,0)),"")</f>
        <v>Thứ 4</v>
      </c>
      <c r="CP382" t="str" cm="1">
        <f t="array" ref="CP382">IFERROR(INDEX($CH$4:$CN$4,0,MATCH(2,$CH382:$CN382,0)),"")</f>
        <v/>
      </c>
      <c r="CQ382" t="str">
        <f t="shared" si="249"/>
        <v>Thứ 4</v>
      </c>
      <c r="CR382" t="str">
        <f t="shared" si="214"/>
        <v>F4 - Tất cả các tuần</v>
      </c>
    </row>
    <row r="383" spans="1:96" x14ac:dyDescent="0.3">
      <c r="A383" s="117" t="s">
        <v>37167</v>
      </c>
      <c r="B383" s="118" t="s">
        <v>33266</v>
      </c>
      <c r="C383" s="118" t="s">
        <v>33267</v>
      </c>
      <c r="D383" s="118" t="s">
        <v>39661</v>
      </c>
      <c r="E383" s="118" t="s">
        <v>39662</v>
      </c>
      <c r="F383" s="118" t="s">
        <v>35434</v>
      </c>
      <c r="G383" s="118" t="s">
        <v>35435</v>
      </c>
      <c r="H383" s="118" t="s">
        <v>35439</v>
      </c>
      <c r="I383" s="118" t="s">
        <v>22</v>
      </c>
      <c r="J383" s="119" t="s">
        <v>39658</v>
      </c>
      <c r="K383" s="119" t="s">
        <v>23</v>
      </c>
      <c r="L383" s="117" t="s">
        <v>23</v>
      </c>
      <c r="M383" s="117" t="s">
        <v>23</v>
      </c>
      <c r="N383" s="117" t="s">
        <v>23</v>
      </c>
      <c r="O383" s="117" t="s">
        <v>23</v>
      </c>
      <c r="P383" s="117" t="s">
        <v>24</v>
      </c>
      <c r="Q383" s="117" t="s">
        <v>23</v>
      </c>
      <c r="R383" s="117" t="s">
        <v>23</v>
      </c>
      <c r="S383" s="117" t="s">
        <v>24</v>
      </c>
      <c r="T383" s="117" t="s">
        <v>24</v>
      </c>
      <c r="U383" s="117" t="s">
        <v>24</v>
      </c>
      <c r="V383" s="117" t="s">
        <v>24</v>
      </c>
      <c r="W383" s="74" t="str">
        <f t="shared" si="215"/>
        <v>x</v>
      </c>
      <c r="X383" s="74" t="str">
        <f t="shared" si="216"/>
        <v/>
      </c>
      <c r="Y383" s="74" t="str">
        <f t="shared" si="217"/>
        <v>x</v>
      </c>
      <c r="Z383" s="74" t="str">
        <f t="shared" si="218"/>
        <v/>
      </c>
      <c r="AA383" t="str">
        <f>VLOOKUP($D383,'Tuyến và nhân viên'!$D:$M,6,0)</f>
        <v>HL00530</v>
      </c>
      <c r="AB383" t="str">
        <f>VLOOKUP($D383,'Tuyến và nhân viên'!$D:$M,7,0)</f>
        <v>Nguyễn Thị Thiên Trang</v>
      </c>
      <c r="AC383" s="16" t="str">
        <f>IFERROR(VLOOKUP($F383,DSKH!$D:$BF,53,0),"")</f>
        <v>F2</v>
      </c>
      <c r="AD383" s="16" t="str">
        <f>IFERROR(VLOOKUP($F383,DSKH!$D:$BF,54,0),"")</f>
        <v>GT</v>
      </c>
      <c r="AE383" s="4">
        <f>SUMIFS('Doanh số khách hàng'!$F:$F,'Doanh số khách hàng'!$A:$A,'Chi tiết tuyến'!$F383)</f>
        <v>0</v>
      </c>
      <c r="AF383" s="16" t="str">
        <f t="shared" si="210"/>
        <v>F4</v>
      </c>
      <c r="AG383" s="16" t="str">
        <f t="shared" si="211"/>
        <v>F2</v>
      </c>
      <c r="AH383" t="b">
        <f t="shared" si="219"/>
        <v>0</v>
      </c>
      <c r="AI383" t="b">
        <f t="shared" si="220"/>
        <v>1</v>
      </c>
      <c r="AJ383">
        <f>IFERROR(VLOOKUP($AC383,Master!$D:$E,2,0),"")</f>
        <v>2</v>
      </c>
      <c r="AK383">
        <f>VLOOKUP($AF383,Master!$D:$E,2,0)</f>
        <v>4</v>
      </c>
      <c r="AL383" s="4">
        <f t="shared" si="221"/>
        <v>0</v>
      </c>
      <c r="AM383" t="str">
        <f>IFERROR(VLOOKUP($F383,DSKH!$D:$BF,31,0),"")</f>
        <v>Tỉnh Cà Mau</v>
      </c>
      <c r="AN383" t="str">
        <f>IFERROR(VLOOKUP($F383,DSKH!$D:$BF,29,0),"")</f>
        <v>Xã Hòa Bình</v>
      </c>
      <c r="AO383">
        <f>IFERROR(VLOOKUP($F383,DSKH!$D:$BF,52,0),"")</f>
        <v>0</v>
      </c>
      <c r="AP383">
        <f>IF(L383="x",1+COUNTIFS(AP$4:AP382,"&gt;0",$AA$4:$AA382,$AA382),0)</f>
        <v>0</v>
      </c>
      <c r="AQ383">
        <f>IF(M383="x",1+COUNTIFS(AQ$4:AQ382,"&gt;0",$AA$4:$AA382,$AA382),0)</f>
        <v>0</v>
      </c>
      <c r="AR383">
        <f>IF(N383="x",1+COUNTIFS(AR$4:AR382,"&gt;0",$AA$4:$AA382,$AA382),0)</f>
        <v>0</v>
      </c>
      <c r="AS383">
        <f>IF(O383="x",1+COUNTIFS(AS$4:AS382,"&gt;0",$AA$4:$AA382,$AA382),0)</f>
        <v>0</v>
      </c>
      <c r="AT383">
        <f>IF(P383="x",1+COUNTIFS(AT$4:AT382,"&gt;0",$AA$4:$AA382,$AA382),0)</f>
        <v>9</v>
      </c>
      <c r="AU383">
        <f>IF(Q383="x",1+COUNTIFS(AU$4:AU382,"&gt;0",$AA$4:$AA382,$AA382),0)</f>
        <v>0</v>
      </c>
      <c r="AV383">
        <f>IF(R383="x",1+COUNTIFS(AV$4:AV382,"&gt;0",$AA$4:$AA382,$AA382),0)</f>
        <v>0</v>
      </c>
      <c r="AW383">
        <f t="shared" si="212"/>
        <v>1</v>
      </c>
      <c r="AX383">
        <f t="shared" si="213"/>
        <v>0</v>
      </c>
      <c r="AY383">
        <f t="shared" si="222"/>
        <v>1</v>
      </c>
      <c r="AZ383">
        <f t="shared" si="223"/>
        <v>0</v>
      </c>
      <c r="BA383" s="4">
        <f t="shared" si="224"/>
        <v>0</v>
      </c>
      <c r="BB383" s="4">
        <f t="shared" si="225"/>
        <v>0</v>
      </c>
      <c r="BC383" s="4">
        <f t="shared" si="226"/>
        <v>0</v>
      </c>
      <c r="BD383" s="4">
        <f t="shared" si="227"/>
        <v>0</v>
      </c>
      <c r="BE383" s="4">
        <f t="shared" si="228"/>
        <v>0</v>
      </c>
      <c r="BF383" s="4">
        <f t="shared" si="229"/>
        <v>0</v>
      </c>
      <c r="BG383" s="4">
        <f t="shared" si="230"/>
        <v>0</v>
      </c>
      <c r="BH383" s="4">
        <f t="shared" si="231"/>
        <v>0</v>
      </c>
      <c r="BI383" s="4">
        <f t="shared" si="232"/>
        <v>0</v>
      </c>
      <c r="BJ383" s="4">
        <f t="shared" si="233"/>
        <v>0</v>
      </c>
      <c r="BK383" s="4">
        <f t="shared" si="234"/>
        <v>0</v>
      </c>
      <c r="BL383" s="4">
        <f t="shared" si="235"/>
        <v>1</v>
      </c>
      <c r="BM383" s="4">
        <f t="shared" si="236"/>
        <v>0</v>
      </c>
      <c r="BN383" s="4">
        <f t="shared" si="237"/>
        <v>0</v>
      </c>
      <c r="BO383">
        <f>SUMIFS(BH$5:BH383,$AA$5:$AA383,$AA383)</f>
        <v>13</v>
      </c>
      <c r="BP383">
        <f>SUMIFS(BI$5:BI383,$AA$5:$AA383,$AA383)</f>
        <v>12</v>
      </c>
      <c r="BQ383">
        <f>SUMIFS(BJ$5:BJ383,$AA$5:$AA383,$AA383)</f>
        <v>10</v>
      </c>
      <c r="BR383">
        <f>SUMIFS(BK$5:BK383,$AA$5:$AA383,$AA383)</f>
        <v>14</v>
      </c>
      <c r="BS383">
        <f>SUMIFS(BL$5:BL383,$AA$5:$AA383,$AA383)</f>
        <v>9</v>
      </c>
      <c r="BT383">
        <f>SUMIFS(BM$5:BM383,$AA$5:$AA383,$AA383)</f>
        <v>6</v>
      </c>
      <c r="BU383">
        <f>SUMIFS(BN$5:BN383,$AA$5:$AA383,$AA383)</f>
        <v>0</v>
      </c>
      <c r="BV383">
        <f t="shared" si="238"/>
        <v>18</v>
      </c>
      <c r="BW383">
        <f t="shared" si="239"/>
        <v>32</v>
      </c>
      <c r="BX383">
        <f t="shared" si="240"/>
        <v>18</v>
      </c>
      <c r="BY383">
        <f t="shared" si="241"/>
        <v>30</v>
      </c>
      <c r="BZ383">
        <f t="shared" si="242"/>
        <v>26</v>
      </c>
      <c r="CA383">
        <f t="shared" si="243"/>
        <v>26</v>
      </c>
      <c r="CB383">
        <f t="shared" si="244"/>
        <v>0</v>
      </c>
      <c r="CC383">
        <f t="shared" si="245"/>
        <v>9</v>
      </c>
      <c r="CD383">
        <f t="shared" si="246"/>
        <v>26</v>
      </c>
      <c r="CE383" t="str">
        <f>IFERROR(VLOOKUP($AA383,'Tuyến và nhân viên'!$I:$O,7,0),"")</f>
        <v>Trần Văn Khanh</v>
      </c>
      <c r="CF383">
        <f t="shared" si="247"/>
        <v>2</v>
      </c>
      <c r="CG383">
        <f t="shared" si="248"/>
        <v>1</v>
      </c>
      <c r="CH383">
        <f>COUNTIFS($L383:L383,"x")</f>
        <v>0</v>
      </c>
      <c r="CI383">
        <f>COUNTIFS($L383:M383,"x")</f>
        <v>0</v>
      </c>
      <c r="CJ383">
        <f>COUNTIFS($L383:N383,"x")</f>
        <v>0</v>
      </c>
      <c r="CK383">
        <f>COUNTIFS($L383:O383,"x")</f>
        <v>0</v>
      </c>
      <c r="CL383">
        <f>COUNTIFS($L383:P383,"x")</f>
        <v>1</v>
      </c>
      <c r="CM383">
        <f>COUNTIFS($L383:Q383,"x")</f>
        <v>1</v>
      </c>
      <c r="CN383">
        <f>COUNTIFS($L383:R383,"x")</f>
        <v>1</v>
      </c>
      <c r="CO383" t="str" cm="1">
        <f t="array" ref="CO383">IFERROR(INDEX($CH$4:$CN$4,0,MATCH(1,$CH383:$CN383,0)),"")</f>
        <v>Thứ 6</v>
      </c>
      <c r="CP383" t="str" cm="1">
        <f t="array" ref="CP383">IFERROR(INDEX($CH$4:$CN$4,0,MATCH(2,$CH383:$CN383,0)),"")</f>
        <v/>
      </c>
      <c r="CQ383" t="str">
        <f t="shared" si="249"/>
        <v>Thứ 6</v>
      </c>
      <c r="CR383" t="str">
        <f t="shared" si="214"/>
        <v>F2 - Tuần 1 &amp; 3</v>
      </c>
    </row>
    <row r="384" spans="1:96" x14ac:dyDescent="0.3">
      <c r="A384" s="117" t="s">
        <v>37180</v>
      </c>
      <c r="B384" s="118" t="s">
        <v>33266</v>
      </c>
      <c r="C384" s="118" t="s">
        <v>33267</v>
      </c>
      <c r="D384" s="118" t="s">
        <v>39661</v>
      </c>
      <c r="E384" s="118" t="s">
        <v>39662</v>
      </c>
      <c r="F384" s="118" t="s">
        <v>27902</v>
      </c>
      <c r="G384" s="118" t="s">
        <v>35464</v>
      </c>
      <c r="H384" s="118" t="s">
        <v>35469</v>
      </c>
      <c r="I384" s="118" t="s">
        <v>22</v>
      </c>
      <c r="J384" s="119" t="s">
        <v>39658</v>
      </c>
      <c r="K384" s="119" t="s">
        <v>23</v>
      </c>
      <c r="L384" s="117" t="s">
        <v>23</v>
      </c>
      <c r="M384" s="117" t="s">
        <v>23</v>
      </c>
      <c r="N384" s="117" t="s">
        <v>24</v>
      </c>
      <c r="O384" s="117" t="s">
        <v>23</v>
      </c>
      <c r="P384" s="117" t="s">
        <v>23</v>
      </c>
      <c r="Q384" s="117" t="s">
        <v>23</v>
      </c>
      <c r="R384" s="117" t="s">
        <v>23</v>
      </c>
      <c r="S384" s="117" t="s">
        <v>24</v>
      </c>
      <c r="T384" s="117" t="s">
        <v>24</v>
      </c>
      <c r="U384" s="117" t="s">
        <v>24</v>
      </c>
      <c r="V384" s="117" t="s">
        <v>24</v>
      </c>
      <c r="W384" s="74" t="str">
        <f t="shared" si="215"/>
        <v/>
      </c>
      <c r="X384" s="74" t="str">
        <f t="shared" si="216"/>
        <v>x</v>
      </c>
      <c r="Y384" s="74" t="str">
        <f t="shared" si="217"/>
        <v/>
      </c>
      <c r="Z384" s="74" t="str">
        <f t="shared" si="218"/>
        <v>x</v>
      </c>
      <c r="AA384" t="str">
        <f>VLOOKUP($D384,'Tuyến và nhân viên'!$D:$M,6,0)</f>
        <v>HL00530</v>
      </c>
      <c r="AB384" t="str">
        <f>VLOOKUP($D384,'Tuyến và nhân viên'!$D:$M,7,0)</f>
        <v>Nguyễn Thị Thiên Trang</v>
      </c>
      <c r="AC384" s="16" t="str">
        <f>IFERROR(VLOOKUP($F384,DSKH!$D:$BF,53,0),"")</f>
        <v>F2</v>
      </c>
      <c r="AD384" s="16" t="str">
        <f>IFERROR(VLOOKUP($F384,DSKH!$D:$BF,54,0),"")</f>
        <v>GT</v>
      </c>
      <c r="AE384" s="4">
        <f>SUMIFS('Doanh số khách hàng'!$F:$F,'Doanh số khách hàng'!$A:$A,'Chi tiết tuyến'!$F384)</f>
        <v>391066.66666666669</v>
      </c>
      <c r="AF384" s="16" t="str">
        <f t="shared" si="210"/>
        <v>F4</v>
      </c>
      <c r="AG384" s="16" t="str">
        <f t="shared" si="211"/>
        <v>F2</v>
      </c>
      <c r="AH384" t="b">
        <f t="shared" si="219"/>
        <v>0</v>
      </c>
      <c r="AI384" t="b">
        <f t="shared" si="220"/>
        <v>1</v>
      </c>
      <c r="AJ384">
        <f>IFERROR(VLOOKUP($AC384,Master!$D:$E,2,0),"")</f>
        <v>2</v>
      </c>
      <c r="AK384">
        <f>VLOOKUP($AF384,Master!$D:$E,2,0)</f>
        <v>4</v>
      </c>
      <c r="AL384" s="4">
        <f t="shared" si="221"/>
        <v>195533.33333333334</v>
      </c>
      <c r="AM384" t="str">
        <f>IFERROR(VLOOKUP($F384,DSKH!$D:$BF,31,0),"")</f>
        <v>Tỉnh Cà Mau</v>
      </c>
      <c r="AN384" t="str">
        <f>IFERROR(VLOOKUP($F384,DSKH!$D:$BF,29,0),"")</f>
        <v>Phường Vĩnh Trạch</v>
      </c>
      <c r="AO384">
        <f>IFERROR(VLOOKUP($F384,DSKH!$D:$BF,52,0),"")</f>
        <v>391066.66666666669</v>
      </c>
      <c r="AP384">
        <f>IF(L384="x",1+COUNTIFS(AP$4:AP383,"&gt;0",$AA$4:$AA383,$AA383),0)</f>
        <v>0</v>
      </c>
      <c r="AQ384">
        <f>IF(M384="x",1+COUNTIFS(AQ$4:AQ383,"&gt;0",$AA$4:$AA383,$AA383),0)</f>
        <v>0</v>
      </c>
      <c r="AR384">
        <f>IF(N384="x",1+COUNTIFS(AR$4:AR383,"&gt;0",$AA$4:$AA383,$AA383),0)</f>
        <v>13</v>
      </c>
      <c r="AS384">
        <f>IF(O384="x",1+COUNTIFS(AS$4:AS383,"&gt;0",$AA$4:$AA383,$AA383),0)</f>
        <v>0</v>
      </c>
      <c r="AT384">
        <f>IF(P384="x",1+COUNTIFS(AT$4:AT383,"&gt;0",$AA$4:$AA383,$AA383),0)</f>
        <v>0</v>
      </c>
      <c r="AU384">
        <f>IF(Q384="x",1+COUNTIFS(AU$4:AU383,"&gt;0",$AA$4:$AA383,$AA383),0)</f>
        <v>0</v>
      </c>
      <c r="AV384">
        <f>IF(R384="x",1+COUNTIFS(AV$4:AV383,"&gt;0",$AA$4:$AA383,$AA383),0)</f>
        <v>0</v>
      </c>
      <c r="AW384">
        <f t="shared" si="212"/>
        <v>0</v>
      </c>
      <c r="AX384">
        <f t="shared" si="213"/>
        <v>1</v>
      </c>
      <c r="AY384">
        <f t="shared" si="222"/>
        <v>0</v>
      </c>
      <c r="AZ384">
        <f t="shared" si="223"/>
        <v>1</v>
      </c>
      <c r="BA384" s="4">
        <f t="shared" si="224"/>
        <v>0</v>
      </c>
      <c r="BB384" s="4">
        <f t="shared" si="225"/>
        <v>0</v>
      </c>
      <c r="BC384" s="4">
        <f t="shared" si="226"/>
        <v>195533.33333333334</v>
      </c>
      <c r="BD384" s="4">
        <f t="shared" si="227"/>
        <v>0</v>
      </c>
      <c r="BE384" s="4">
        <f t="shared" si="228"/>
        <v>0</v>
      </c>
      <c r="BF384" s="4">
        <f t="shared" si="229"/>
        <v>0</v>
      </c>
      <c r="BG384" s="4">
        <f t="shared" si="230"/>
        <v>0</v>
      </c>
      <c r="BH384" s="4">
        <f t="shared" si="231"/>
        <v>0</v>
      </c>
      <c r="BI384" s="4">
        <f t="shared" si="232"/>
        <v>0</v>
      </c>
      <c r="BJ384" s="4">
        <f t="shared" si="233"/>
        <v>1</v>
      </c>
      <c r="BK384" s="4">
        <f t="shared" si="234"/>
        <v>0</v>
      </c>
      <c r="BL384" s="4">
        <f t="shared" si="235"/>
        <v>0</v>
      </c>
      <c r="BM384" s="4">
        <f t="shared" si="236"/>
        <v>0</v>
      </c>
      <c r="BN384" s="4">
        <f t="shared" si="237"/>
        <v>0</v>
      </c>
      <c r="BO384">
        <f>SUMIFS(BH$5:BH384,$AA$5:$AA384,$AA384)</f>
        <v>13</v>
      </c>
      <c r="BP384">
        <f>SUMIFS(BI$5:BI384,$AA$5:$AA384,$AA384)</f>
        <v>12</v>
      </c>
      <c r="BQ384">
        <f>SUMIFS(BJ$5:BJ384,$AA$5:$AA384,$AA384)</f>
        <v>11</v>
      </c>
      <c r="BR384">
        <f>SUMIFS(BK$5:BK384,$AA$5:$AA384,$AA384)</f>
        <v>14</v>
      </c>
      <c r="BS384">
        <f>SUMIFS(BL$5:BL384,$AA$5:$AA384,$AA384)</f>
        <v>9</v>
      </c>
      <c r="BT384">
        <f>SUMIFS(BM$5:BM384,$AA$5:$AA384,$AA384)</f>
        <v>6</v>
      </c>
      <c r="BU384">
        <f>SUMIFS(BN$5:BN384,$AA$5:$AA384,$AA384)</f>
        <v>0</v>
      </c>
      <c r="BV384">
        <f t="shared" si="238"/>
        <v>18</v>
      </c>
      <c r="BW384">
        <f t="shared" si="239"/>
        <v>32</v>
      </c>
      <c r="BX384">
        <f t="shared" si="240"/>
        <v>18</v>
      </c>
      <c r="BY384">
        <f t="shared" si="241"/>
        <v>30</v>
      </c>
      <c r="BZ384">
        <f t="shared" si="242"/>
        <v>26</v>
      </c>
      <c r="CA384">
        <f t="shared" si="243"/>
        <v>26</v>
      </c>
      <c r="CB384">
        <f t="shared" si="244"/>
        <v>0</v>
      </c>
      <c r="CC384">
        <f t="shared" si="245"/>
        <v>11</v>
      </c>
      <c r="CD384">
        <f t="shared" si="246"/>
        <v>18</v>
      </c>
      <c r="CE384" t="str">
        <f>IFERROR(VLOOKUP($AA384,'Tuyến và nhân viên'!$I:$O,7,0),"")</f>
        <v>Trần Văn Khanh</v>
      </c>
      <c r="CF384">
        <f t="shared" si="247"/>
        <v>2</v>
      </c>
      <c r="CG384">
        <f t="shared" si="248"/>
        <v>1</v>
      </c>
      <c r="CH384">
        <f>COUNTIFS($L384:L384,"x")</f>
        <v>0</v>
      </c>
      <c r="CI384">
        <f>COUNTIFS($L384:M384,"x")</f>
        <v>0</v>
      </c>
      <c r="CJ384">
        <f>COUNTIFS($L384:N384,"x")</f>
        <v>1</v>
      </c>
      <c r="CK384">
        <f>COUNTIFS($L384:O384,"x")</f>
        <v>1</v>
      </c>
      <c r="CL384">
        <f>COUNTIFS($L384:P384,"x")</f>
        <v>1</v>
      </c>
      <c r="CM384">
        <f>COUNTIFS($L384:Q384,"x")</f>
        <v>1</v>
      </c>
      <c r="CN384">
        <f>COUNTIFS($L384:R384,"x")</f>
        <v>1</v>
      </c>
      <c r="CO384" t="str" cm="1">
        <f t="array" ref="CO384">IFERROR(INDEX($CH$4:$CN$4,0,MATCH(1,$CH384:$CN384,0)),"")</f>
        <v>Thứ 4</v>
      </c>
      <c r="CP384" t="str" cm="1">
        <f t="array" ref="CP384">IFERROR(INDEX($CH$4:$CN$4,0,MATCH(2,$CH384:$CN384,0)),"")</f>
        <v/>
      </c>
      <c r="CQ384" t="str">
        <f t="shared" si="249"/>
        <v>Thứ 4</v>
      </c>
      <c r="CR384" t="str">
        <f t="shared" si="214"/>
        <v>F2 - Tuần 2 &amp; 4</v>
      </c>
    </row>
    <row r="385" spans="1:96" x14ac:dyDescent="0.3">
      <c r="A385" s="117" t="s">
        <v>37190</v>
      </c>
      <c r="B385" s="118" t="s">
        <v>33266</v>
      </c>
      <c r="C385" s="118" t="s">
        <v>33267</v>
      </c>
      <c r="D385" s="118" t="s">
        <v>39661</v>
      </c>
      <c r="E385" s="118" t="s">
        <v>39662</v>
      </c>
      <c r="F385" s="118" t="s">
        <v>1436</v>
      </c>
      <c r="G385" s="118" t="s">
        <v>35496</v>
      </c>
      <c r="H385" s="118" t="s">
        <v>35501</v>
      </c>
      <c r="I385" s="118" t="s">
        <v>22</v>
      </c>
      <c r="J385" s="119" t="s">
        <v>39658</v>
      </c>
      <c r="K385" s="119" t="s">
        <v>23</v>
      </c>
      <c r="L385" s="117" t="s">
        <v>23</v>
      </c>
      <c r="M385" s="117" t="s">
        <v>23</v>
      </c>
      <c r="N385" s="117" t="s">
        <v>23</v>
      </c>
      <c r="O385" s="117" t="s">
        <v>24</v>
      </c>
      <c r="P385" s="117" t="s">
        <v>23</v>
      </c>
      <c r="Q385" s="117" t="s">
        <v>23</v>
      </c>
      <c r="R385" s="117" t="s">
        <v>23</v>
      </c>
      <c r="S385" s="117" t="s">
        <v>24</v>
      </c>
      <c r="T385" s="117" t="s">
        <v>24</v>
      </c>
      <c r="U385" s="117" t="s">
        <v>24</v>
      </c>
      <c r="V385" s="117" t="s">
        <v>24</v>
      </c>
      <c r="W385" s="74" t="str">
        <f t="shared" si="215"/>
        <v>x</v>
      </c>
      <c r="X385" s="74" t="str">
        <f t="shared" si="216"/>
        <v/>
      </c>
      <c r="Y385" s="74" t="str">
        <f t="shared" si="217"/>
        <v>x</v>
      </c>
      <c r="Z385" s="74" t="str">
        <f t="shared" si="218"/>
        <v/>
      </c>
      <c r="AA385" t="str">
        <f>VLOOKUP($D385,'Tuyến và nhân viên'!$D:$M,6,0)</f>
        <v>HL00530</v>
      </c>
      <c r="AB385" t="str">
        <f>VLOOKUP($D385,'Tuyến và nhân viên'!$D:$M,7,0)</f>
        <v>Nguyễn Thị Thiên Trang</v>
      </c>
      <c r="AC385" s="16" t="str">
        <f>IFERROR(VLOOKUP($F385,DSKH!$D:$BF,53,0),"")</f>
        <v>F2</v>
      </c>
      <c r="AD385" s="16" t="str">
        <f>IFERROR(VLOOKUP($F385,DSKH!$D:$BF,54,0),"")</f>
        <v>GT</v>
      </c>
      <c r="AE385" s="4">
        <f>SUMIFS('Doanh số khách hàng'!$F:$F,'Doanh số khách hàng'!$A:$A,'Chi tiết tuyến'!$F385)</f>
        <v>0</v>
      </c>
      <c r="AF385" s="16" t="str">
        <f t="shared" si="210"/>
        <v>F4</v>
      </c>
      <c r="AG385" s="16" t="str">
        <f t="shared" si="211"/>
        <v>F2</v>
      </c>
      <c r="AH385" t="b">
        <f t="shared" si="219"/>
        <v>0</v>
      </c>
      <c r="AI385" t="b">
        <f t="shared" si="220"/>
        <v>1</v>
      </c>
      <c r="AJ385">
        <f>IFERROR(VLOOKUP($AC385,Master!$D:$E,2,0),"")</f>
        <v>2</v>
      </c>
      <c r="AK385">
        <f>VLOOKUP($AF385,Master!$D:$E,2,0)</f>
        <v>4</v>
      </c>
      <c r="AL385" s="4">
        <f t="shared" si="221"/>
        <v>0</v>
      </c>
      <c r="AM385" t="str">
        <f>IFERROR(VLOOKUP($F385,DSKH!$D:$BF,31,0),"")</f>
        <v>Tỉnh Cà Mau</v>
      </c>
      <c r="AN385" t="str">
        <f>IFERROR(VLOOKUP($F385,DSKH!$D:$BF,29,0),"")</f>
        <v>Xã Vĩnh Phước</v>
      </c>
      <c r="AO385">
        <f>IFERROR(VLOOKUP($F385,DSKH!$D:$BF,52,0),"")</f>
        <v>0</v>
      </c>
      <c r="AP385">
        <f>IF(L385="x",1+COUNTIFS(AP$4:AP384,"&gt;0",$AA$4:$AA384,$AA384),0)</f>
        <v>0</v>
      </c>
      <c r="AQ385">
        <f>IF(M385="x",1+COUNTIFS(AQ$4:AQ384,"&gt;0",$AA$4:$AA384,$AA384),0)</f>
        <v>0</v>
      </c>
      <c r="AR385">
        <f>IF(N385="x",1+COUNTIFS(AR$4:AR384,"&gt;0",$AA$4:$AA384,$AA384),0)</f>
        <v>0</v>
      </c>
      <c r="AS385">
        <f>IF(O385="x",1+COUNTIFS(AS$4:AS384,"&gt;0",$AA$4:$AA384,$AA384),0)</f>
        <v>17</v>
      </c>
      <c r="AT385">
        <f>IF(P385="x",1+COUNTIFS(AT$4:AT384,"&gt;0",$AA$4:$AA384,$AA384),0)</f>
        <v>0</v>
      </c>
      <c r="AU385">
        <f>IF(Q385="x",1+COUNTIFS(AU$4:AU384,"&gt;0",$AA$4:$AA384,$AA384),0)</f>
        <v>0</v>
      </c>
      <c r="AV385">
        <f>IF(R385="x",1+COUNTIFS(AV$4:AV384,"&gt;0",$AA$4:$AA384,$AA384),0)</f>
        <v>0</v>
      </c>
      <c r="AW385">
        <f t="shared" si="212"/>
        <v>1</v>
      </c>
      <c r="AX385">
        <f t="shared" si="213"/>
        <v>0</v>
      </c>
      <c r="AY385">
        <f t="shared" si="222"/>
        <v>1</v>
      </c>
      <c r="AZ385">
        <f t="shared" si="223"/>
        <v>0</v>
      </c>
      <c r="BA385" s="4">
        <f t="shared" si="224"/>
        <v>0</v>
      </c>
      <c r="BB385" s="4">
        <f t="shared" si="225"/>
        <v>0</v>
      </c>
      <c r="BC385" s="4">
        <f t="shared" si="226"/>
        <v>0</v>
      </c>
      <c r="BD385" s="4">
        <f t="shared" si="227"/>
        <v>0</v>
      </c>
      <c r="BE385" s="4">
        <f t="shared" si="228"/>
        <v>0</v>
      </c>
      <c r="BF385" s="4">
        <f t="shared" si="229"/>
        <v>0</v>
      </c>
      <c r="BG385" s="4">
        <f t="shared" si="230"/>
        <v>0</v>
      </c>
      <c r="BH385" s="4">
        <f t="shared" si="231"/>
        <v>0</v>
      </c>
      <c r="BI385" s="4">
        <f t="shared" si="232"/>
        <v>0</v>
      </c>
      <c r="BJ385" s="4">
        <f t="shared" si="233"/>
        <v>0</v>
      </c>
      <c r="BK385" s="4">
        <f t="shared" si="234"/>
        <v>1</v>
      </c>
      <c r="BL385" s="4">
        <f t="shared" si="235"/>
        <v>0</v>
      </c>
      <c r="BM385" s="4">
        <f t="shared" si="236"/>
        <v>0</v>
      </c>
      <c r="BN385" s="4">
        <f t="shared" si="237"/>
        <v>0</v>
      </c>
      <c r="BO385">
        <f>SUMIFS(BH$5:BH385,$AA$5:$AA385,$AA385)</f>
        <v>13</v>
      </c>
      <c r="BP385">
        <f>SUMIFS(BI$5:BI385,$AA$5:$AA385,$AA385)</f>
        <v>12</v>
      </c>
      <c r="BQ385">
        <f>SUMIFS(BJ$5:BJ385,$AA$5:$AA385,$AA385)</f>
        <v>11</v>
      </c>
      <c r="BR385">
        <f>SUMIFS(BK$5:BK385,$AA$5:$AA385,$AA385)</f>
        <v>15</v>
      </c>
      <c r="BS385">
        <f>SUMIFS(BL$5:BL385,$AA$5:$AA385,$AA385)</f>
        <v>9</v>
      </c>
      <c r="BT385">
        <f>SUMIFS(BM$5:BM385,$AA$5:$AA385,$AA385)</f>
        <v>6</v>
      </c>
      <c r="BU385">
        <f>SUMIFS(BN$5:BN385,$AA$5:$AA385,$AA385)</f>
        <v>0</v>
      </c>
      <c r="BV385">
        <f t="shared" si="238"/>
        <v>18</v>
      </c>
      <c r="BW385">
        <f t="shared" si="239"/>
        <v>32</v>
      </c>
      <c r="BX385">
        <f t="shared" si="240"/>
        <v>18</v>
      </c>
      <c r="BY385">
        <f t="shared" si="241"/>
        <v>30</v>
      </c>
      <c r="BZ385">
        <f t="shared" si="242"/>
        <v>26</v>
      </c>
      <c r="CA385">
        <f t="shared" si="243"/>
        <v>26</v>
      </c>
      <c r="CB385">
        <f t="shared" si="244"/>
        <v>0</v>
      </c>
      <c r="CC385">
        <f t="shared" si="245"/>
        <v>15</v>
      </c>
      <c r="CD385">
        <f t="shared" si="246"/>
        <v>30</v>
      </c>
      <c r="CE385" t="str">
        <f>IFERROR(VLOOKUP($AA385,'Tuyến và nhân viên'!$I:$O,7,0),"")</f>
        <v>Trần Văn Khanh</v>
      </c>
      <c r="CF385">
        <f t="shared" si="247"/>
        <v>2</v>
      </c>
      <c r="CG385">
        <f t="shared" si="248"/>
        <v>1</v>
      </c>
      <c r="CH385">
        <f>COUNTIFS($L385:L385,"x")</f>
        <v>0</v>
      </c>
      <c r="CI385">
        <f>COUNTIFS($L385:M385,"x")</f>
        <v>0</v>
      </c>
      <c r="CJ385">
        <f>COUNTIFS($L385:N385,"x")</f>
        <v>0</v>
      </c>
      <c r="CK385">
        <f>COUNTIFS($L385:O385,"x")</f>
        <v>1</v>
      </c>
      <c r="CL385">
        <f>COUNTIFS($L385:P385,"x")</f>
        <v>1</v>
      </c>
      <c r="CM385">
        <f>COUNTIFS($L385:Q385,"x")</f>
        <v>1</v>
      </c>
      <c r="CN385">
        <f>COUNTIFS($L385:R385,"x")</f>
        <v>1</v>
      </c>
      <c r="CO385" t="str" cm="1">
        <f t="array" ref="CO385">IFERROR(INDEX($CH$4:$CN$4,0,MATCH(1,$CH385:$CN385,0)),"")</f>
        <v>Thứ 5</v>
      </c>
      <c r="CP385" t="str" cm="1">
        <f t="array" ref="CP385">IFERROR(INDEX($CH$4:$CN$4,0,MATCH(2,$CH385:$CN385,0)),"")</f>
        <v/>
      </c>
      <c r="CQ385" t="str">
        <f t="shared" si="249"/>
        <v>Thứ 5</v>
      </c>
      <c r="CR385" t="str">
        <f t="shared" si="214"/>
        <v>F2 - Tuần 1 &amp; 3</v>
      </c>
    </row>
    <row r="386" spans="1:96" x14ac:dyDescent="0.3">
      <c r="A386" s="117" t="s">
        <v>37199</v>
      </c>
      <c r="B386" s="118" t="s">
        <v>33266</v>
      </c>
      <c r="C386" s="118" t="s">
        <v>33267</v>
      </c>
      <c r="D386" s="118" t="s">
        <v>39661</v>
      </c>
      <c r="E386" s="118" t="s">
        <v>39662</v>
      </c>
      <c r="F386" s="118" t="s">
        <v>18795</v>
      </c>
      <c r="G386" s="118" t="s">
        <v>35598</v>
      </c>
      <c r="H386" s="118" t="s">
        <v>35603</v>
      </c>
      <c r="I386" s="118" t="s">
        <v>22</v>
      </c>
      <c r="J386" s="119" t="s">
        <v>39658</v>
      </c>
      <c r="K386" s="119" t="s">
        <v>23</v>
      </c>
      <c r="L386" s="117" t="s">
        <v>24</v>
      </c>
      <c r="M386" s="117" t="s">
        <v>23</v>
      </c>
      <c r="N386" s="117" t="s">
        <v>23</v>
      </c>
      <c r="O386" s="117" t="s">
        <v>23</v>
      </c>
      <c r="P386" s="117" t="s">
        <v>23</v>
      </c>
      <c r="Q386" s="117" t="s">
        <v>23</v>
      </c>
      <c r="R386" s="117" t="s">
        <v>23</v>
      </c>
      <c r="S386" s="117" t="s">
        <v>24</v>
      </c>
      <c r="T386" s="117" t="s">
        <v>24</v>
      </c>
      <c r="U386" s="117" t="s">
        <v>24</v>
      </c>
      <c r="V386" s="117" t="s">
        <v>24</v>
      </c>
      <c r="W386" s="74" t="str">
        <f t="shared" si="215"/>
        <v/>
      </c>
      <c r="X386" s="74" t="str">
        <f t="shared" si="216"/>
        <v>x</v>
      </c>
      <c r="Y386" s="74" t="str">
        <f t="shared" si="217"/>
        <v/>
      </c>
      <c r="Z386" s="74" t="str">
        <f t="shared" si="218"/>
        <v>x</v>
      </c>
      <c r="AA386" t="str">
        <f>VLOOKUP($D386,'Tuyến và nhân viên'!$D:$M,6,0)</f>
        <v>HL00530</v>
      </c>
      <c r="AB386" t="str">
        <f>VLOOKUP($D386,'Tuyến và nhân viên'!$D:$M,7,0)</f>
        <v>Nguyễn Thị Thiên Trang</v>
      </c>
      <c r="AC386" s="16" t="str">
        <f>IFERROR(VLOOKUP($F386,DSKH!$D:$BF,53,0),"")</f>
        <v>F2</v>
      </c>
      <c r="AD386" s="16" t="str">
        <f>IFERROR(VLOOKUP($F386,DSKH!$D:$BF,54,0),"")</f>
        <v>GT</v>
      </c>
      <c r="AE386" s="4">
        <f>SUMIFS('Doanh số khách hàng'!$F:$F,'Doanh số khách hàng'!$A:$A,'Chi tiết tuyến'!$F386)</f>
        <v>0</v>
      </c>
      <c r="AF386" s="16" t="str">
        <f t="shared" si="210"/>
        <v>F4</v>
      </c>
      <c r="AG386" s="16" t="str">
        <f t="shared" si="211"/>
        <v>F2</v>
      </c>
      <c r="AH386" t="b">
        <f t="shared" si="219"/>
        <v>0</v>
      </c>
      <c r="AI386" t="b">
        <f t="shared" si="220"/>
        <v>1</v>
      </c>
      <c r="AJ386">
        <f>IFERROR(VLOOKUP($AC386,Master!$D:$E,2,0),"")</f>
        <v>2</v>
      </c>
      <c r="AK386">
        <f>VLOOKUP($AF386,Master!$D:$E,2,0)</f>
        <v>4</v>
      </c>
      <c r="AL386" s="4">
        <f t="shared" si="221"/>
        <v>0</v>
      </c>
      <c r="AM386" t="str">
        <f>IFERROR(VLOOKUP($F386,DSKH!$D:$BF,31,0),"")</f>
        <v>Tỉnh Cà Mau</v>
      </c>
      <c r="AN386" t="str">
        <f>IFERROR(VLOOKUP($F386,DSKH!$D:$BF,29,0),"")</f>
        <v>Phường An Xuyên</v>
      </c>
      <c r="AO386">
        <f>IFERROR(VLOOKUP($F386,DSKH!$D:$BF,52,0),"")</f>
        <v>0</v>
      </c>
      <c r="AP386">
        <f>IF(L386="x",1+COUNTIFS(AP$4:AP385,"&gt;0",$AA$4:$AA385,$AA385),0)</f>
        <v>17</v>
      </c>
      <c r="AQ386">
        <f>IF(M386="x",1+COUNTIFS(AQ$4:AQ385,"&gt;0",$AA$4:$AA385,$AA385),0)</f>
        <v>0</v>
      </c>
      <c r="AR386">
        <f>IF(N386="x",1+COUNTIFS(AR$4:AR385,"&gt;0",$AA$4:$AA385,$AA385),0)</f>
        <v>0</v>
      </c>
      <c r="AS386">
        <f>IF(O386="x",1+COUNTIFS(AS$4:AS385,"&gt;0",$AA$4:$AA385,$AA385),0)</f>
        <v>0</v>
      </c>
      <c r="AT386">
        <f>IF(P386="x",1+COUNTIFS(AT$4:AT385,"&gt;0",$AA$4:$AA385,$AA385),0)</f>
        <v>0</v>
      </c>
      <c r="AU386">
        <f>IF(Q386="x",1+COUNTIFS(AU$4:AU385,"&gt;0",$AA$4:$AA385,$AA385),0)</f>
        <v>0</v>
      </c>
      <c r="AV386">
        <f>IF(R386="x",1+COUNTIFS(AV$4:AV385,"&gt;0",$AA$4:$AA385,$AA385),0)</f>
        <v>0</v>
      </c>
      <c r="AW386">
        <f t="shared" si="212"/>
        <v>0</v>
      </c>
      <c r="AX386">
        <f t="shared" si="213"/>
        <v>1</v>
      </c>
      <c r="AY386">
        <f t="shared" si="222"/>
        <v>0</v>
      </c>
      <c r="AZ386">
        <f t="shared" si="223"/>
        <v>1</v>
      </c>
      <c r="BA386" s="4">
        <f t="shared" si="224"/>
        <v>0</v>
      </c>
      <c r="BB386" s="4">
        <f t="shared" si="225"/>
        <v>0</v>
      </c>
      <c r="BC386" s="4">
        <f t="shared" si="226"/>
        <v>0</v>
      </c>
      <c r="BD386" s="4">
        <f t="shared" si="227"/>
        <v>0</v>
      </c>
      <c r="BE386" s="4">
        <f t="shared" si="228"/>
        <v>0</v>
      </c>
      <c r="BF386" s="4">
        <f t="shared" si="229"/>
        <v>0</v>
      </c>
      <c r="BG386" s="4">
        <f t="shared" si="230"/>
        <v>0</v>
      </c>
      <c r="BH386" s="4">
        <f t="shared" si="231"/>
        <v>1</v>
      </c>
      <c r="BI386" s="4">
        <f t="shared" si="232"/>
        <v>0</v>
      </c>
      <c r="BJ386" s="4">
        <f t="shared" si="233"/>
        <v>0</v>
      </c>
      <c r="BK386" s="4">
        <f t="shared" si="234"/>
        <v>0</v>
      </c>
      <c r="BL386" s="4">
        <f t="shared" si="235"/>
        <v>0</v>
      </c>
      <c r="BM386" s="4">
        <f t="shared" si="236"/>
        <v>0</v>
      </c>
      <c r="BN386" s="4">
        <f t="shared" si="237"/>
        <v>0</v>
      </c>
      <c r="BO386">
        <f>SUMIFS(BH$5:BH386,$AA$5:$AA386,$AA386)</f>
        <v>14</v>
      </c>
      <c r="BP386">
        <f>SUMIFS(BI$5:BI386,$AA$5:$AA386,$AA386)</f>
        <v>12</v>
      </c>
      <c r="BQ386">
        <f>SUMIFS(BJ$5:BJ386,$AA$5:$AA386,$AA386)</f>
        <v>11</v>
      </c>
      <c r="BR386">
        <f>SUMIFS(BK$5:BK386,$AA$5:$AA386,$AA386)</f>
        <v>15</v>
      </c>
      <c r="BS386">
        <f>SUMIFS(BL$5:BL386,$AA$5:$AA386,$AA386)</f>
        <v>9</v>
      </c>
      <c r="BT386">
        <f>SUMIFS(BM$5:BM386,$AA$5:$AA386,$AA386)</f>
        <v>6</v>
      </c>
      <c r="BU386">
        <f>SUMIFS(BN$5:BN386,$AA$5:$AA386,$AA386)</f>
        <v>0</v>
      </c>
      <c r="BV386">
        <f t="shared" si="238"/>
        <v>18</v>
      </c>
      <c r="BW386">
        <f t="shared" si="239"/>
        <v>32</v>
      </c>
      <c r="BX386">
        <f t="shared" si="240"/>
        <v>18</v>
      </c>
      <c r="BY386">
        <f t="shared" si="241"/>
        <v>30</v>
      </c>
      <c r="BZ386">
        <f t="shared" si="242"/>
        <v>26</v>
      </c>
      <c r="CA386">
        <f t="shared" si="243"/>
        <v>26</v>
      </c>
      <c r="CB386">
        <f t="shared" si="244"/>
        <v>0</v>
      </c>
      <c r="CC386">
        <f t="shared" si="245"/>
        <v>14</v>
      </c>
      <c r="CD386">
        <f t="shared" si="246"/>
        <v>18</v>
      </c>
      <c r="CE386" t="str">
        <f>IFERROR(VLOOKUP($AA386,'Tuyến và nhân viên'!$I:$O,7,0),"")</f>
        <v>Trần Văn Khanh</v>
      </c>
      <c r="CF386">
        <f t="shared" si="247"/>
        <v>2</v>
      </c>
      <c r="CG386">
        <f t="shared" si="248"/>
        <v>1</v>
      </c>
      <c r="CH386">
        <f>COUNTIFS($L386:L386,"x")</f>
        <v>1</v>
      </c>
      <c r="CI386">
        <f>COUNTIFS($L386:M386,"x")</f>
        <v>1</v>
      </c>
      <c r="CJ386">
        <f>COUNTIFS($L386:N386,"x")</f>
        <v>1</v>
      </c>
      <c r="CK386">
        <f>COUNTIFS($L386:O386,"x")</f>
        <v>1</v>
      </c>
      <c r="CL386">
        <f>COUNTIFS($L386:P386,"x")</f>
        <v>1</v>
      </c>
      <c r="CM386">
        <f>COUNTIFS($L386:Q386,"x")</f>
        <v>1</v>
      </c>
      <c r="CN386">
        <f>COUNTIFS($L386:R386,"x")</f>
        <v>1</v>
      </c>
      <c r="CO386" t="str" cm="1">
        <f t="array" ref="CO386">IFERROR(INDEX($CH$4:$CN$4,0,MATCH(1,$CH386:$CN386,0)),"")</f>
        <v>Thứ 2</v>
      </c>
      <c r="CP386" t="str" cm="1">
        <f t="array" ref="CP386">IFERROR(INDEX($CH$4:$CN$4,0,MATCH(2,$CH386:$CN386,0)),"")</f>
        <v/>
      </c>
      <c r="CQ386" t="str">
        <f t="shared" si="249"/>
        <v>Thứ 2</v>
      </c>
      <c r="CR386" t="str">
        <f t="shared" si="214"/>
        <v>F2 - Tuần 2 &amp; 4</v>
      </c>
    </row>
    <row r="387" spans="1:96" x14ac:dyDescent="0.3">
      <c r="A387" s="117" t="s">
        <v>37209</v>
      </c>
      <c r="B387" s="118" t="s">
        <v>33266</v>
      </c>
      <c r="C387" s="118" t="s">
        <v>33267</v>
      </c>
      <c r="D387" s="118" t="s">
        <v>39661</v>
      </c>
      <c r="E387" s="118" t="s">
        <v>39662</v>
      </c>
      <c r="F387" s="118" t="s">
        <v>35618</v>
      </c>
      <c r="G387" s="118" t="s">
        <v>35619</v>
      </c>
      <c r="H387" s="118" t="s">
        <v>35623</v>
      </c>
      <c r="I387" s="118" t="s">
        <v>22</v>
      </c>
      <c r="J387" s="119" t="s">
        <v>39658</v>
      </c>
      <c r="K387" s="119" t="s">
        <v>23</v>
      </c>
      <c r="L387" s="117" t="s">
        <v>23</v>
      </c>
      <c r="M387" s="117" t="s">
        <v>23</v>
      </c>
      <c r="N387" s="117" t="s">
        <v>23</v>
      </c>
      <c r="O387" s="117" t="s">
        <v>24</v>
      </c>
      <c r="P387" s="117" t="s">
        <v>23</v>
      </c>
      <c r="Q387" s="117" t="s">
        <v>23</v>
      </c>
      <c r="R387" s="117" t="s">
        <v>23</v>
      </c>
      <c r="S387" s="117" t="s">
        <v>24</v>
      </c>
      <c r="T387" s="117" t="s">
        <v>24</v>
      </c>
      <c r="U387" s="117" t="s">
        <v>24</v>
      </c>
      <c r="V387" s="117" t="s">
        <v>24</v>
      </c>
      <c r="W387" s="74" t="str">
        <f t="shared" si="215"/>
        <v>x</v>
      </c>
      <c r="X387" s="74" t="str">
        <f t="shared" si="216"/>
        <v/>
      </c>
      <c r="Y387" s="74" t="str">
        <f t="shared" si="217"/>
        <v>x</v>
      </c>
      <c r="Z387" s="74" t="str">
        <f t="shared" si="218"/>
        <v/>
      </c>
      <c r="AA387" t="str">
        <f>VLOOKUP($D387,'Tuyến và nhân viên'!$D:$M,6,0)</f>
        <v>HL00530</v>
      </c>
      <c r="AB387" t="str">
        <f>VLOOKUP($D387,'Tuyến và nhân viên'!$D:$M,7,0)</f>
        <v>Nguyễn Thị Thiên Trang</v>
      </c>
      <c r="AC387" s="16" t="str">
        <f>IFERROR(VLOOKUP($F387,DSKH!$D:$BF,53,0),"")</f>
        <v>F2</v>
      </c>
      <c r="AD387" s="16" t="str">
        <f>IFERROR(VLOOKUP($F387,DSKH!$D:$BF,54,0),"")</f>
        <v>GT</v>
      </c>
      <c r="AE387" s="4">
        <f>SUMIFS('Doanh số khách hàng'!$F:$F,'Doanh số khách hàng'!$A:$A,'Chi tiết tuyến'!$F387)</f>
        <v>0</v>
      </c>
      <c r="AF387" s="16" t="str">
        <f t="shared" si="210"/>
        <v>F4</v>
      </c>
      <c r="AG387" s="16" t="str">
        <f t="shared" si="211"/>
        <v>F2</v>
      </c>
      <c r="AH387" t="b">
        <f t="shared" si="219"/>
        <v>0</v>
      </c>
      <c r="AI387" t="b">
        <f t="shared" si="220"/>
        <v>1</v>
      </c>
      <c r="AJ387">
        <f>IFERROR(VLOOKUP($AC387,Master!$D:$E,2,0),"")</f>
        <v>2</v>
      </c>
      <c r="AK387">
        <f>VLOOKUP($AF387,Master!$D:$E,2,0)</f>
        <v>4</v>
      </c>
      <c r="AL387" s="4">
        <f t="shared" si="221"/>
        <v>0</v>
      </c>
      <c r="AM387" t="str">
        <f>IFERROR(VLOOKUP($F387,DSKH!$D:$BF,31,0),"")</f>
        <v>Tỉnh Cà Mau</v>
      </c>
      <c r="AN387" t="str">
        <f>IFERROR(VLOOKUP($F387,DSKH!$D:$BF,29,0),"")</f>
        <v>Xã Vĩnh Phước</v>
      </c>
      <c r="AO387">
        <f>IFERROR(VLOOKUP($F387,DSKH!$D:$BF,52,0),"")</f>
        <v>0</v>
      </c>
      <c r="AP387">
        <f>IF(L387="x",1+COUNTIFS(AP$4:AP386,"&gt;0",$AA$4:$AA386,$AA386),0)</f>
        <v>0</v>
      </c>
      <c r="AQ387">
        <f>IF(M387="x",1+COUNTIFS(AQ$4:AQ386,"&gt;0",$AA$4:$AA386,$AA386),0)</f>
        <v>0</v>
      </c>
      <c r="AR387">
        <f>IF(N387="x",1+COUNTIFS(AR$4:AR386,"&gt;0",$AA$4:$AA386,$AA386),0)</f>
        <v>0</v>
      </c>
      <c r="AS387">
        <f>IF(O387="x",1+COUNTIFS(AS$4:AS386,"&gt;0",$AA$4:$AA386,$AA386),0)</f>
        <v>18</v>
      </c>
      <c r="AT387">
        <f>IF(P387="x",1+COUNTIFS(AT$4:AT386,"&gt;0",$AA$4:$AA386,$AA386),0)</f>
        <v>0</v>
      </c>
      <c r="AU387">
        <f>IF(Q387="x",1+COUNTIFS(AU$4:AU386,"&gt;0",$AA$4:$AA386,$AA386),0)</f>
        <v>0</v>
      </c>
      <c r="AV387">
        <f>IF(R387="x",1+COUNTIFS(AV$4:AV386,"&gt;0",$AA$4:$AA386,$AA386),0)</f>
        <v>0</v>
      </c>
      <c r="AW387">
        <f t="shared" si="212"/>
        <v>1</v>
      </c>
      <c r="AX387">
        <f t="shared" si="213"/>
        <v>0</v>
      </c>
      <c r="AY387">
        <f t="shared" si="222"/>
        <v>1</v>
      </c>
      <c r="AZ387">
        <f t="shared" si="223"/>
        <v>0</v>
      </c>
      <c r="BA387" s="4">
        <f t="shared" si="224"/>
        <v>0</v>
      </c>
      <c r="BB387" s="4">
        <f t="shared" si="225"/>
        <v>0</v>
      </c>
      <c r="BC387" s="4">
        <f t="shared" si="226"/>
        <v>0</v>
      </c>
      <c r="BD387" s="4">
        <f t="shared" si="227"/>
        <v>0</v>
      </c>
      <c r="BE387" s="4">
        <f t="shared" si="228"/>
        <v>0</v>
      </c>
      <c r="BF387" s="4">
        <f t="shared" si="229"/>
        <v>0</v>
      </c>
      <c r="BG387" s="4">
        <f t="shared" si="230"/>
        <v>0</v>
      </c>
      <c r="BH387" s="4">
        <f t="shared" si="231"/>
        <v>0</v>
      </c>
      <c r="BI387" s="4">
        <f t="shared" si="232"/>
        <v>0</v>
      </c>
      <c r="BJ387" s="4">
        <f t="shared" si="233"/>
        <v>0</v>
      </c>
      <c r="BK387" s="4">
        <f t="shared" si="234"/>
        <v>1</v>
      </c>
      <c r="BL387" s="4">
        <f t="shared" si="235"/>
        <v>0</v>
      </c>
      <c r="BM387" s="4">
        <f t="shared" si="236"/>
        <v>0</v>
      </c>
      <c r="BN387" s="4">
        <f t="shared" si="237"/>
        <v>0</v>
      </c>
      <c r="BO387">
        <f>SUMIFS(BH$5:BH387,$AA$5:$AA387,$AA387)</f>
        <v>14</v>
      </c>
      <c r="BP387">
        <f>SUMIFS(BI$5:BI387,$AA$5:$AA387,$AA387)</f>
        <v>12</v>
      </c>
      <c r="BQ387">
        <f>SUMIFS(BJ$5:BJ387,$AA$5:$AA387,$AA387)</f>
        <v>11</v>
      </c>
      <c r="BR387">
        <f>SUMIFS(BK$5:BK387,$AA$5:$AA387,$AA387)</f>
        <v>16</v>
      </c>
      <c r="BS387">
        <f>SUMIFS(BL$5:BL387,$AA$5:$AA387,$AA387)</f>
        <v>9</v>
      </c>
      <c r="BT387">
        <f>SUMIFS(BM$5:BM387,$AA$5:$AA387,$AA387)</f>
        <v>6</v>
      </c>
      <c r="BU387">
        <f>SUMIFS(BN$5:BN387,$AA$5:$AA387,$AA387)</f>
        <v>0</v>
      </c>
      <c r="BV387">
        <f t="shared" si="238"/>
        <v>18</v>
      </c>
      <c r="BW387">
        <f t="shared" si="239"/>
        <v>32</v>
      </c>
      <c r="BX387">
        <f t="shared" si="240"/>
        <v>18</v>
      </c>
      <c r="BY387">
        <f t="shared" si="241"/>
        <v>30</v>
      </c>
      <c r="BZ387">
        <f t="shared" si="242"/>
        <v>26</v>
      </c>
      <c r="CA387">
        <f t="shared" si="243"/>
        <v>26</v>
      </c>
      <c r="CB387">
        <f t="shared" si="244"/>
        <v>0</v>
      </c>
      <c r="CC387">
        <f t="shared" si="245"/>
        <v>16</v>
      </c>
      <c r="CD387">
        <f t="shared" si="246"/>
        <v>30</v>
      </c>
      <c r="CE387" t="str">
        <f>IFERROR(VLOOKUP($AA387,'Tuyến và nhân viên'!$I:$O,7,0),"")</f>
        <v>Trần Văn Khanh</v>
      </c>
      <c r="CF387">
        <f t="shared" si="247"/>
        <v>2</v>
      </c>
      <c r="CG387">
        <f t="shared" si="248"/>
        <v>1</v>
      </c>
      <c r="CH387">
        <f>COUNTIFS($L387:L387,"x")</f>
        <v>0</v>
      </c>
      <c r="CI387">
        <f>COUNTIFS($L387:M387,"x")</f>
        <v>0</v>
      </c>
      <c r="CJ387">
        <f>COUNTIFS($L387:N387,"x")</f>
        <v>0</v>
      </c>
      <c r="CK387">
        <f>COUNTIFS($L387:O387,"x")</f>
        <v>1</v>
      </c>
      <c r="CL387">
        <f>COUNTIFS($L387:P387,"x")</f>
        <v>1</v>
      </c>
      <c r="CM387">
        <f>COUNTIFS($L387:Q387,"x")</f>
        <v>1</v>
      </c>
      <c r="CN387">
        <f>COUNTIFS($L387:R387,"x")</f>
        <v>1</v>
      </c>
      <c r="CO387" t="str" cm="1">
        <f t="array" ref="CO387">IFERROR(INDEX($CH$4:$CN$4,0,MATCH(1,$CH387:$CN387,0)),"")</f>
        <v>Thứ 5</v>
      </c>
      <c r="CP387" t="str" cm="1">
        <f t="array" ref="CP387">IFERROR(INDEX($CH$4:$CN$4,0,MATCH(2,$CH387:$CN387,0)),"")</f>
        <v/>
      </c>
      <c r="CQ387" t="str">
        <f t="shared" si="249"/>
        <v>Thứ 5</v>
      </c>
      <c r="CR387" t="str">
        <f t="shared" si="214"/>
        <v>F2 - Tuần 1 &amp; 3</v>
      </c>
    </row>
    <row r="388" spans="1:96" x14ac:dyDescent="0.3">
      <c r="A388" s="117" t="s">
        <v>37219</v>
      </c>
      <c r="B388" s="118" t="s">
        <v>33266</v>
      </c>
      <c r="C388" s="118" t="s">
        <v>33267</v>
      </c>
      <c r="D388" s="118" t="s">
        <v>39661</v>
      </c>
      <c r="E388" s="118" t="s">
        <v>39662</v>
      </c>
      <c r="F388" s="118" t="s">
        <v>11524</v>
      </c>
      <c r="G388" s="118" t="s">
        <v>35627</v>
      </c>
      <c r="H388" s="118" t="s">
        <v>35631</v>
      </c>
      <c r="I388" s="118" t="s">
        <v>22</v>
      </c>
      <c r="J388" s="119" t="s">
        <v>39658</v>
      </c>
      <c r="K388" s="119" t="s">
        <v>23</v>
      </c>
      <c r="L388" s="117" t="s">
        <v>24</v>
      </c>
      <c r="M388" s="117" t="s">
        <v>23</v>
      </c>
      <c r="N388" s="117" t="s">
        <v>23</v>
      </c>
      <c r="O388" s="117" t="s">
        <v>23</v>
      </c>
      <c r="P388" s="117" t="s">
        <v>23</v>
      </c>
      <c r="Q388" s="117" t="s">
        <v>23</v>
      </c>
      <c r="R388" s="117" t="s">
        <v>23</v>
      </c>
      <c r="S388" s="117" t="s">
        <v>24</v>
      </c>
      <c r="T388" s="117" t="s">
        <v>24</v>
      </c>
      <c r="U388" s="117" t="s">
        <v>24</v>
      </c>
      <c r="V388" s="117" t="s">
        <v>24</v>
      </c>
      <c r="W388" s="74" t="str">
        <f t="shared" si="215"/>
        <v>x</v>
      </c>
      <c r="X388" s="74" t="str">
        <f t="shared" si="216"/>
        <v>x</v>
      </c>
      <c r="Y388" s="74" t="str">
        <f t="shared" si="217"/>
        <v>x</v>
      </c>
      <c r="Z388" s="74" t="str">
        <f t="shared" si="218"/>
        <v>x</v>
      </c>
      <c r="AA388" t="str">
        <f>VLOOKUP($D388,'Tuyến và nhân viên'!$D:$M,6,0)</f>
        <v>HL00530</v>
      </c>
      <c r="AB388" t="str">
        <f>VLOOKUP($D388,'Tuyến và nhân viên'!$D:$M,7,0)</f>
        <v>Nguyễn Thị Thiên Trang</v>
      </c>
      <c r="AC388" s="16" t="str">
        <f>IFERROR(VLOOKUP($F388,DSKH!$D:$BF,53,0),"")</f>
        <v>F4</v>
      </c>
      <c r="AD388" s="16" t="str">
        <f>IFERROR(VLOOKUP($F388,DSKH!$D:$BF,54,0),"")</f>
        <v>GT</v>
      </c>
      <c r="AE388" s="4">
        <f>SUMIFS('Doanh số khách hàng'!$F:$F,'Doanh số khách hàng'!$A:$A,'Chi tiết tuyến'!$F388)</f>
        <v>1386566.6666666667</v>
      </c>
      <c r="AF388" s="16" t="str">
        <f t="shared" ref="AF388:AF451" si="250">"F"&amp;(COUNTIFS($S388:$V388,"x")*COUNTIFS($L388:$R388,"x"))</f>
        <v>F4</v>
      </c>
      <c r="AG388" s="16" t="str">
        <f t="shared" ref="AG388:AG451" si="251">"F"&amp;(COUNTIFS($W388:$Z388,"x")*COUNTIFS($L388:$R388,"x"))</f>
        <v>F4</v>
      </c>
      <c r="AH388" t="b">
        <f t="shared" si="219"/>
        <v>1</v>
      </c>
      <c r="AI388" t="b">
        <f t="shared" si="220"/>
        <v>1</v>
      </c>
      <c r="AJ388">
        <f>IFERROR(VLOOKUP($AC388,Master!$D:$E,2,0),"")</f>
        <v>4</v>
      </c>
      <c r="AK388">
        <f>VLOOKUP($AF388,Master!$D:$E,2,0)</f>
        <v>4</v>
      </c>
      <c r="AL388" s="4">
        <f t="shared" si="221"/>
        <v>346641.66666666669</v>
      </c>
      <c r="AM388" t="str">
        <f>IFERROR(VLOOKUP($F388,DSKH!$D:$BF,31,0),"")</f>
        <v>Tỉnh Cà Mau</v>
      </c>
      <c r="AN388" t="str">
        <f>IFERROR(VLOOKUP($F388,DSKH!$D:$BF,29,0),"")</f>
        <v>Phường Giá Rai</v>
      </c>
      <c r="AO388">
        <f>IFERROR(VLOOKUP($F388,DSKH!$D:$BF,52,0),"")</f>
        <v>1386566.6666666667</v>
      </c>
      <c r="AP388">
        <f>IF(L388="x",1+COUNTIFS(AP$4:AP387,"&gt;0",$AA$4:$AA387,$AA387),0)</f>
        <v>18</v>
      </c>
      <c r="AQ388">
        <f>IF(M388="x",1+COUNTIFS(AQ$4:AQ387,"&gt;0",$AA$4:$AA387,$AA387),0)</f>
        <v>0</v>
      </c>
      <c r="AR388">
        <f>IF(N388="x",1+COUNTIFS(AR$4:AR387,"&gt;0",$AA$4:$AA387,$AA387),0)</f>
        <v>0</v>
      </c>
      <c r="AS388">
        <f>IF(O388="x",1+COUNTIFS(AS$4:AS387,"&gt;0",$AA$4:$AA387,$AA387),0)</f>
        <v>0</v>
      </c>
      <c r="AT388">
        <f>IF(P388="x",1+COUNTIFS(AT$4:AT387,"&gt;0",$AA$4:$AA387,$AA387),0)</f>
        <v>0</v>
      </c>
      <c r="AU388">
        <f>IF(Q388="x",1+COUNTIFS(AU$4:AU387,"&gt;0",$AA$4:$AA387,$AA387),0)</f>
        <v>0</v>
      </c>
      <c r="AV388">
        <f>IF(R388="x",1+COUNTIFS(AV$4:AV387,"&gt;0",$AA$4:$AA387,$AA387),0)</f>
        <v>0</v>
      </c>
      <c r="AW388">
        <f t="shared" ref="AW388:AW451" si="252">IF($AC388="F2",IF($CC388&lt;=$CD388/2+1,1,0),1)</f>
        <v>1</v>
      </c>
      <c r="AX388">
        <f t="shared" ref="AX388:AX451" si="253">IF($AC388="F2",IF($AW388=1,0,1),1)</f>
        <v>1</v>
      </c>
      <c r="AY388">
        <f t="shared" si="222"/>
        <v>1</v>
      </c>
      <c r="AZ388">
        <f t="shared" si="223"/>
        <v>1</v>
      </c>
      <c r="BA388" s="4">
        <f t="shared" si="224"/>
        <v>346641.66666666669</v>
      </c>
      <c r="BB388" s="4">
        <f t="shared" si="225"/>
        <v>0</v>
      </c>
      <c r="BC388" s="4">
        <f t="shared" si="226"/>
        <v>0</v>
      </c>
      <c r="BD388" s="4">
        <f t="shared" si="227"/>
        <v>0</v>
      </c>
      <c r="BE388" s="4">
        <f t="shared" si="228"/>
        <v>0</v>
      </c>
      <c r="BF388" s="4">
        <f t="shared" si="229"/>
        <v>0</v>
      </c>
      <c r="BG388" s="4">
        <f t="shared" si="230"/>
        <v>0</v>
      </c>
      <c r="BH388" s="4">
        <f t="shared" si="231"/>
        <v>0</v>
      </c>
      <c r="BI388" s="4">
        <f t="shared" si="232"/>
        <v>0</v>
      </c>
      <c r="BJ388" s="4">
        <f t="shared" si="233"/>
        <v>0</v>
      </c>
      <c r="BK388" s="4">
        <f t="shared" si="234"/>
        <v>0</v>
      </c>
      <c r="BL388" s="4">
        <f t="shared" si="235"/>
        <v>0</v>
      </c>
      <c r="BM388" s="4">
        <f t="shared" si="236"/>
        <v>0</v>
      </c>
      <c r="BN388" s="4">
        <f t="shared" si="237"/>
        <v>0</v>
      </c>
      <c r="BO388">
        <f>SUMIFS(BH$5:BH388,$AA$5:$AA388,$AA388)</f>
        <v>14</v>
      </c>
      <c r="BP388">
        <f>SUMIFS(BI$5:BI388,$AA$5:$AA388,$AA388)</f>
        <v>12</v>
      </c>
      <c r="BQ388">
        <f>SUMIFS(BJ$5:BJ388,$AA$5:$AA388,$AA388)</f>
        <v>11</v>
      </c>
      <c r="BR388">
        <f>SUMIFS(BK$5:BK388,$AA$5:$AA388,$AA388)</f>
        <v>16</v>
      </c>
      <c r="BS388">
        <f>SUMIFS(BL$5:BL388,$AA$5:$AA388,$AA388)</f>
        <v>9</v>
      </c>
      <c r="BT388">
        <f>SUMIFS(BM$5:BM388,$AA$5:$AA388,$AA388)</f>
        <v>6</v>
      </c>
      <c r="BU388">
        <f>SUMIFS(BN$5:BN388,$AA$5:$AA388,$AA388)</f>
        <v>0</v>
      </c>
      <c r="BV388">
        <f t="shared" si="238"/>
        <v>18</v>
      </c>
      <c r="BW388">
        <f t="shared" si="239"/>
        <v>32</v>
      </c>
      <c r="BX388">
        <f t="shared" si="240"/>
        <v>18</v>
      </c>
      <c r="BY388">
        <f t="shared" si="241"/>
        <v>30</v>
      </c>
      <c r="BZ388">
        <f t="shared" si="242"/>
        <v>26</v>
      </c>
      <c r="CA388">
        <f t="shared" si="243"/>
        <v>26</v>
      </c>
      <c r="CB388">
        <f t="shared" si="244"/>
        <v>0</v>
      </c>
      <c r="CC388">
        <f t="shared" si="245"/>
        <v>0</v>
      </c>
      <c r="CD388">
        <f t="shared" si="246"/>
        <v>0</v>
      </c>
      <c r="CE388" t="str">
        <f>IFERROR(VLOOKUP($AA388,'Tuyến và nhân viên'!$I:$O,7,0),"")</f>
        <v>Trần Văn Khanh</v>
      </c>
      <c r="CF388">
        <f t="shared" si="247"/>
        <v>4</v>
      </c>
      <c r="CG388">
        <f t="shared" si="248"/>
        <v>1</v>
      </c>
      <c r="CH388">
        <f>COUNTIFS($L388:L388,"x")</f>
        <v>1</v>
      </c>
      <c r="CI388">
        <f>COUNTIFS($L388:M388,"x")</f>
        <v>1</v>
      </c>
      <c r="CJ388">
        <f>COUNTIFS($L388:N388,"x")</f>
        <v>1</v>
      </c>
      <c r="CK388">
        <f>COUNTIFS($L388:O388,"x")</f>
        <v>1</v>
      </c>
      <c r="CL388">
        <f>COUNTIFS($L388:P388,"x")</f>
        <v>1</v>
      </c>
      <c r="CM388">
        <f>COUNTIFS($L388:Q388,"x")</f>
        <v>1</v>
      </c>
      <c r="CN388">
        <f>COUNTIFS($L388:R388,"x")</f>
        <v>1</v>
      </c>
      <c r="CO388" t="str" cm="1">
        <f t="array" ref="CO388">IFERROR(INDEX($CH$4:$CN$4,0,MATCH(1,$CH388:$CN388,0)),"")</f>
        <v>Thứ 2</v>
      </c>
      <c r="CP388" t="str" cm="1">
        <f t="array" ref="CP388">IFERROR(INDEX($CH$4:$CN$4,0,MATCH(2,$CH388:$CN388,0)),"")</f>
        <v/>
      </c>
      <c r="CQ388" t="str">
        <f t="shared" si="249"/>
        <v>Thứ 2</v>
      </c>
      <c r="CR388" t="str">
        <f t="shared" ref="CR388:CR451" si="254">IF(COUNTIFS($W388:$Z388,"x")&gt;2,$AG388&amp;" - Tất cả các tuần",IF($W388="x",$AG388&amp;" - Tuần 1 &amp; 3",IF($X388="x",$AG388&amp;" - Tuần 2 &amp; 4","NONE")))</f>
        <v>F4 - Tất cả các tuần</v>
      </c>
    </row>
    <row r="389" spans="1:96" x14ac:dyDescent="0.3">
      <c r="A389" s="117" t="s">
        <v>37227</v>
      </c>
      <c r="B389" s="118" t="s">
        <v>33266</v>
      </c>
      <c r="C389" s="118" t="s">
        <v>33267</v>
      </c>
      <c r="D389" s="118" t="s">
        <v>39661</v>
      </c>
      <c r="E389" s="118" t="s">
        <v>39662</v>
      </c>
      <c r="F389" s="118" t="s">
        <v>21645</v>
      </c>
      <c r="G389" s="118" t="s">
        <v>35678</v>
      </c>
      <c r="H389" s="118" t="s">
        <v>35682</v>
      </c>
      <c r="I389" s="118" t="s">
        <v>22</v>
      </c>
      <c r="J389" s="119" t="s">
        <v>39658</v>
      </c>
      <c r="K389" s="119" t="s">
        <v>23</v>
      </c>
      <c r="L389" s="117" t="s">
        <v>23</v>
      </c>
      <c r="M389" s="117" t="s">
        <v>24</v>
      </c>
      <c r="N389" s="117" t="s">
        <v>23</v>
      </c>
      <c r="O389" s="117" t="s">
        <v>23</v>
      </c>
      <c r="P389" s="117" t="s">
        <v>23</v>
      </c>
      <c r="Q389" s="117" t="s">
        <v>23</v>
      </c>
      <c r="R389" s="117" t="s">
        <v>23</v>
      </c>
      <c r="S389" s="117" t="s">
        <v>24</v>
      </c>
      <c r="T389" s="117" t="s">
        <v>24</v>
      </c>
      <c r="U389" s="117" t="s">
        <v>24</v>
      </c>
      <c r="V389" s="117" t="s">
        <v>24</v>
      </c>
      <c r="W389" s="74" t="str">
        <f t="shared" si="215"/>
        <v>x</v>
      </c>
      <c r="X389" s="74" t="str">
        <f t="shared" si="216"/>
        <v/>
      </c>
      <c r="Y389" s="74" t="str">
        <f t="shared" si="217"/>
        <v>x</v>
      </c>
      <c r="Z389" s="74" t="str">
        <f t="shared" si="218"/>
        <v/>
      </c>
      <c r="AA389" t="str">
        <f>VLOOKUP($D389,'Tuyến và nhân viên'!$D:$M,6,0)</f>
        <v>HL00530</v>
      </c>
      <c r="AB389" t="str">
        <f>VLOOKUP($D389,'Tuyến và nhân viên'!$D:$M,7,0)</f>
        <v>Nguyễn Thị Thiên Trang</v>
      </c>
      <c r="AC389" s="16" t="str">
        <f>IFERROR(VLOOKUP($F389,DSKH!$D:$BF,53,0),"")</f>
        <v>F2</v>
      </c>
      <c r="AD389" s="16" t="str">
        <f>IFERROR(VLOOKUP($F389,DSKH!$D:$BF,54,0),"")</f>
        <v>GT</v>
      </c>
      <c r="AE389" s="4">
        <f>SUMIFS('Doanh số khách hàng'!$F:$F,'Doanh số khách hàng'!$A:$A,'Chi tiết tuyến'!$F389)</f>
        <v>0</v>
      </c>
      <c r="AF389" s="16" t="str">
        <f t="shared" si="250"/>
        <v>F4</v>
      </c>
      <c r="AG389" s="16" t="str">
        <f t="shared" si="251"/>
        <v>F2</v>
      </c>
      <c r="AH389" t="b">
        <f t="shared" si="219"/>
        <v>0</v>
      </c>
      <c r="AI389" t="b">
        <f t="shared" si="220"/>
        <v>1</v>
      </c>
      <c r="AJ389">
        <f>IFERROR(VLOOKUP($AC389,Master!$D:$E,2,0),"")</f>
        <v>2</v>
      </c>
      <c r="AK389">
        <f>VLOOKUP($AF389,Master!$D:$E,2,0)</f>
        <v>4</v>
      </c>
      <c r="AL389" s="4">
        <f t="shared" si="221"/>
        <v>0</v>
      </c>
      <c r="AM389" t="str">
        <f>IFERROR(VLOOKUP($F389,DSKH!$D:$BF,31,0),"")</f>
        <v>Tỉnh Cà Mau</v>
      </c>
      <c r="AN389" t="str">
        <f>IFERROR(VLOOKUP($F389,DSKH!$D:$BF,29,0),"")</f>
        <v>Xã Phong Thạnh</v>
      </c>
      <c r="AO389">
        <f>IFERROR(VLOOKUP($F389,DSKH!$D:$BF,52,0),"")</f>
        <v>0</v>
      </c>
      <c r="AP389">
        <f>IF(L389="x",1+COUNTIFS(AP$4:AP388,"&gt;0",$AA$4:$AA388,$AA388),0)</f>
        <v>0</v>
      </c>
      <c r="AQ389">
        <f>IF(M389="x",1+COUNTIFS(AQ$4:AQ388,"&gt;0",$AA$4:$AA388,$AA388),0)</f>
        <v>14</v>
      </c>
      <c r="AR389">
        <f>IF(N389="x",1+COUNTIFS(AR$4:AR388,"&gt;0",$AA$4:$AA388,$AA388),0)</f>
        <v>0</v>
      </c>
      <c r="AS389">
        <f>IF(O389="x",1+COUNTIFS(AS$4:AS388,"&gt;0",$AA$4:$AA388,$AA388),0)</f>
        <v>0</v>
      </c>
      <c r="AT389">
        <f>IF(P389="x",1+COUNTIFS(AT$4:AT388,"&gt;0",$AA$4:$AA388,$AA388),0)</f>
        <v>0</v>
      </c>
      <c r="AU389">
        <f>IF(Q389="x",1+COUNTIFS(AU$4:AU388,"&gt;0",$AA$4:$AA388,$AA388),0)</f>
        <v>0</v>
      </c>
      <c r="AV389">
        <f>IF(R389="x",1+COUNTIFS(AV$4:AV388,"&gt;0",$AA$4:$AA388,$AA388),0)</f>
        <v>0</v>
      </c>
      <c r="AW389">
        <f t="shared" si="252"/>
        <v>1</v>
      </c>
      <c r="AX389">
        <f t="shared" si="253"/>
        <v>0</v>
      </c>
      <c r="AY389">
        <f t="shared" si="222"/>
        <v>1</v>
      </c>
      <c r="AZ389">
        <f t="shared" si="223"/>
        <v>0</v>
      </c>
      <c r="BA389" s="4">
        <f t="shared" si="224"/>
        <v>0</v>
      </c>
      <c r="BB389" s="4">
        <f t="shared" si="225"/>
        <v>0</v>
      </c>
      <c r="BC389" s="4">
        <f t="shared" si="226"/>
        <v>0</v>
      </c>
      <c r="BD389" s="4">
        <f t="shared" si="227"/>
        <v>0</v>
      </c>
      <c r="BE389" s="4">
        <f t="shared" si="228"/>
        <v>0</v>
      </c>
      <c r="BF389" s="4">
        <f t="shared" si="229"/>
        <v>0</v>
      </c>
      <c r="BG389" s="4">
        <f t="shared" si="230"/>
        <v>0</v>
      </c>
      <c r="BH389" s="4">
        <f t="shared" si="231"/>
        <v>0</v>
      </c>
      <c r="BI389" s="4">
        <f t="shared" si="232"/>
        <v>1</v>
      </c>
      <c r="BJ389" s="4">
        <f t="shared" si="233"/>
        <v>0</v>
      </c>
      <c r="BK389" s="4">
        <f t="shared" si="234"/>
        <v>0</v>
      </c>
      <c r="BL389" s="4">
        <f t="shared" si="235"/>
        <v>0</v>
      </c>
      <c r="BM389" s="4">
        <f t="shared" si="236"/>
        <v>0</v>
      </c>
      <c r="BN389" s="4">
        <f t="shared" si="237"/>
        <v>0</v>
      </c>
      <c r="BO389">
        <f>SUMIFS(BH$5:BH389,$AA$5:$AA389,$AA389)</f>
        <v>14</v>
      </c>
      <c r="BP389">
        <f>SUMIFS(BI$5:BI389,$AA$5:$AA389,$AA389)</f>
        <v>13</v>
      </c>
      <c r="BQ389">
        <f>SUMIFS(BJ$5:BJ389,$AA$5:$AA389,$AA389)</f>
        <v>11</v>
      </c>
      <c r="BR389">
        <f>SUMIFS(BK$5:BK389,$AA$5:$AA389,$AA389)</f>
        <v>16</v>
      </c>
      <c r="BS389">
        <f>SUMIFS(BL$5:BL389,$AA$5:$AA389,$AA389)</f>
        <v>9</v>
      </c>
      <c r="BT389">
        <f>SUMIFS(BM$5:BM389,$AA$5:$AA389,$AA389)</f>
        <v>6</v>
      </c>
      <c r="BU389">
        <f>SUMIFS(BN$5:BN389,$AA$5:$AA389,$AA389)</f>
        <v>0</v>
      </c>
      <c r="BV389">
        <f t="shared" si="238"/>
        <v>18</v>
      </c>
      <c r="BW389">
        <f t="shared" si="239"/>
        <v>32</v>
      </c>
      <c r="BX389">
        <f t="shared" si="240"/>
        <v>18</v>
      </c>
      <c r="BY389">
        <f t="shared" si="241"/>
        <v>30</v>
      </c>
      <c r="BZ389">
        <f t="shared" si="242"/>
        <v>26</v>
      </c>
      <c r="CA389">
        <f t="shared" si="243"/>
        <v>26</v>
      </c>
      <c r="CB389">
        <f t="shared" si="244"/>
        <v>0</v>
      </c>
      <c r="CC389">
        <f t="shared" si="245"/>
        <v>13</v>
      </c>
      <c r="CD389">
        <f t="shared" si="246"/>
        <v>32</v>
      </c>
      <c r="CE389" t="str">
        <f>IFERROR(VLOOKUP($AA389,'Tuyến và nhân viên'!$I:$O,7,0),"")</f>
        <v>Trần Văn Khanh</v>
      </c>
      <c r="CF389">
        <f t="shared" si="247"/>
        <v>2</v>
      </c>
      <c r="CG389">
        <f t="shared" si="248"/>
        <v>1</v>
      </c>
      <c r="CH389">
        <f>COUNTIFS($L389:L389,"x")</f>
        <v>0</v>
      </c>
      <c r="CI389">
        <f>COUNTIFS($L389:M389,"x")</f>
        <v>1</v>
      </c>
      <c r="CJ389">
        <f>COUNTIFS($L389:N389,"x")</f>
        <v>1</v>
      </c>
      <c r="CK389">
        <f>COUNTIFS($L389:O389,"x")</f>
        <v>1</v>
      </c>
      <c r="CL389">
        <f>COUNTIFS($L389:P389,"x")</f>
        <v>1</v>
      </c>
      <c r="CM389">
        <f>COUNTIFS($L389:Q389,"x")</f>
        <v>1</v>
      </c>
      <c r="CN389">
        <f>COUNTIFS($L389:R389,"x")</f>
        <v>1</v>
      </c>
      <c r="CO389" t="str" cm="1">
        <f t="array" ref="CO389">IFERROR(INDEX($CH$4:$CN$4,0,MATCH(1,$CH389:$CN389,0)),"")</f>
        <v>Thứ 3</v>
      </c>
      <c r="CP389" t="str" cm="1">
        <f t="array" ref="CP389">IFERROR(INDEX($CH$4:$CN$4,0,MATCH(2,$CH389:$CN389,0)),"")</f>
        <v/>
      </c>
      <c r="CQ389" t="str">
        <f t="shared" si="249"/>
        <v>Thứ 3</v>
      </c>
      <c r="CR389" t="str">
        <f t="shared" si="254"/>
        <v>F2 - Tuần 1 &amp; 3</v>
      </c>
    </row>
    <row r="390" spans="1:96" x14ac:dyDescent="0.3">
      <c r="A390" s="117" t="s">
        <v>37234</v>
      </c>
      <c r="B390" s="118" t="s">
        <v>33266</v>
      </c>
      <c r="C390" s="118" t="s">
        <v>33267</v>
      </c>
      <c r="D390" s="118" t="s">
        <v>39661</v>
      </c>
      <c r="E390" s="118" t="s">
        <v>39662</v>
      </c>
      <c r="F390" s="118" t="s">
        <v>33162</v>
      </c>
      <c r="G390" s="118" t="s">
        <v>35736</v>
      </c>
      <c r="H390" s="118" t="s">
        <v>35741</v>
      </c>
      <c r="I390" s="118" t="s">
        <v>22</v>
      </c>
      <c r="J390" s="119" t="s">
        <v>39658</v>
      </c>
      <c r="K390" s="119" t="s">
        <v>23</v>
      </c>
      <c r="L390" s="117" t="s">
        <v>23</v>
      </c>
      <c r="M390" s="117" t="s">
        <v>23</v>
      </c>
      <c r="N390" s="117" t="s">
        <v>23</v>
      </c>
      <c r="O390" s="117" t="s">
        <v>24</v>
      </c>
      <c r="P390" s="117" t="s">
        <v>23</v>
      </c>
      <c r="Q390" s="117" t="s">
        <v>23</v>
      </c>
      <c r="R390" s="117" t="s">
        <v>23</v>
      </c>
      <c r="S390" s="117" t="s">
        <v>24</v>
      </c>
      <c r="T390" s="117" t="s">
        <v>24</v>
      </c>
      <c r="U390" s="117" t="s">
        <v>24</v>
      </c>
      <c r="V390" s="117" t="s">
        <v>24</v>
      </c>
      <c r="W390" s="74" t="str">
        <f t="shared" ref="W390:W453" si="255">IF(AW390&gt;0,"x","")</f>
        <v/>
      </c>
      <c r="X390" s="74" t="str">
        <f t="shared" ref="X390:X453" si="256">IF(AX390&gt;0,"x","")</f>
        <v>x</v>
      </c>
      <c r="Y390" s="74" t="str">
        <f t="shared" ref="Y390:Y453" si="257">IF(AY390&gt;0,"x","")</f>
        <v/>
      </c>
      <c r="Z390" s="74" t="str">
        <f t="shared" ref="Z390:Z453" si="258">IF(AZ390&gt;0,"x","")</f>
        <v>x</v>
      </c>
      <c r="AA390" t="str">
        <f>VLOOKUP($D390,'Tuyến và nhân viên'!$D:$M,6,0)</f>
        <v>HL00530</v>
      </c>
      <c r="AB390" t="str">
        <f>VLOOKUP($D390,'Tuyến và nhân viên'!$D:$M,7,0)</f>
        <v>Nguyễn Thị Thiên Trang</v>
      </c>
      <c r="AC390" s="16" t="str">
        <f>IFERROR(VLOOKUP($F390,DSKH!$D:$BF,53,0),"")</f>
        <v>F2</v>
      </c>
      <c r="AD390" s="16" t="str">
        <f>IFERROR(VLOOKUP($F390,DSKH!$D:$BF,54,0),"")</f>
        <v>GT</v>
      </c>
      <c r="AE390" s="4">
        <f>SUMIFS('Doanh số khách hàng'!$F:$F,'Doanh số khách hàng'!$A:$A,'Chi tiết tuyến'!$F390)</f>
        <v>238000</v>
      </c>
      <c r="AF390" s="16" t="str">
        <f t="shared" si="250"/>
        <v>F4</v>
      </c>
      <c r="AG390" s="16" t="str">
        <f t="shared" si="251"/>
        <v>F2</v>
      </c>
      <c r="AH390" t="b">
        <f t="shared" ref="AH390:AH453" si="259">EXACT($AC390,AF390)</f>
        <v>0</v>
      </c>
      <c r="AI390" t="b">
        <f t="shared" ref="AI390:AI453" si="260">EXACT($AC390,AG390)</f>
        <v>1</v>
      </c>
      <c r="AJ390">
        <f>IFERROR(VLOOKUP($AC390,Master!$D:$E,2,0),"")</f>
        <v>2</v>
      </c>
      <c r="AK390">
        <f>VLOOKUP($AF390,Master!$D:$E,2,0)</f>
        <v>4</v>
      </c>
      <c r="AL390" s="4">
        <f t="shared" ref="AL390:AL453" si="261">IFERROR(AE390/AJ390,0)</f>
        <v>119000</v>
      </c>
      <c r="AM390" t="str">
        <f>IFERROR(VLOOKUP($F390,DSKH!$D:$BF,31,0),"")</f>
        <v>Tỉnh Cà Mau</v>
      </c>
      <c r="AN390" t="str">
        <f>IFERROR(VLOOKUP($F390,DSKH!$D:$BF,29,0),"")</f>
        <v>Xã Vĩnh Phước</v>
      </c>
      <c r="AO390">
        <f>IFERROR(VLOOKUP($F390,DSKH!$D:$BF,52,0),"")</f>
        <v>238000</v>
      </c>
      <c r="AP390">
        <f>IF(L390="x",1+COUNTIFS(AP$4:AP389,"&gt;0",$AA$4:$AA389,$AA389),0)</f>
        <v>0</v>
      </c>
      <c r="AQ390">
        <f>IF(M390="x",1+COUNTIFS(AQ$4:AQ389,"&gt;0",$AA$4:$AA389,$AA389),0)</f>
        <v>0</v>
      </c>
      <c r="AR390">
        <f>IF(N390="x",1+COUNTIFS(AR$4:AR389,"&gt;0",$AA$4:$AA389,$AA389),0)</f>
        <v>0</v>
      </c>
      <c r="AS390">
        <f>IF(O390="x",1+COUNTIFS(AS$4:AS389,"&gt;0",$AA$4:$AA389,$AA389),0)</f>
        <v>19</v>
      </c>
      <c r="AT390">
        <f>IF(P390="x",1+COUNTIFS(AT$4:AT389,"&gt;0",$AA$4:$AA389,$AA389),0)</f>
        <v>0</v>
      </c>
      <c r="AU390">
        <f>IF(Q390="x",1+COUNTIFS(AU$4:AU389,"&gt;0",$AA$4:$AA389,$AA389),0)</f>
        <v>0</v>
      </c>
      <c r="AV390">
        <f>IF(R390="x",1+COUNTIFS(AV$4:AV389,"&gt;0",$AA$4:$AA389,$AA389),0)</f>
        <v>0</v>
      </c>
      <c r="AW390">
        <f t="shared" si="252"/>
        <v>0</v>
      </c>
      <c r="AX390">
        <f t="shared" si="253"/>
        <v>1</v>
      </c>
      <c r="AY390">
        <f t="shared" ref="AY390:AY453" si="262">AW390</f>
        <v>0</v>
      </c>
      <c r="AZ390">
        <f t="shared" ref="AZ390:AZ453" si="263">AX390</f>
        <v>1</v>
      </c>
      <c r="BA390" s="4">
        <f t="shared" ref="BA390:BA453" si="264">$AL390*IF(L390&gt;="x",1,0)</f>
        <v>0</v>
      </c>
      <c r="BB390" s="4">
        <f t="shared" ref="BB390:BB453" si="265">$AL390*IF(M390&gt;="x",1,0)</f>
        <v>0</v>
      </c>
      <c r="BC390" s="4">
        <f t="shared" ref="BC390:BC453" si="266">$AL390*IF(N390&gt;="x",1,0)</f>
        <v>0</v>
      </c>
      <c r="BD390" s="4">
        <f t="shared" ref="BD390:BD453" si="267">$AL390*IF(O390&gt;="x",1,0)</f>
        <v>119000</v>
      </c>
      <c r="BE390" s="4">
        <f t="shared" ref="BE390:BE453" si="268">$AL390*IF(P390&gt;="x",1,0)</f>
        <v>0</v>
      </c>
      <c r="BF390" s="4">
        <f t="shared" ref="BF390:BF453" si="269">$AL390*IF(Q390&gt;="x",1,0)</f>
        <v>0</v>
      </c>
      <c r="BG390" s="4">
        <f t="shared" ref="BG390:BG453" si="270">$AL390*IF(R390&gt;="x",1,0)</f>
        <v>0</v>
      </c>
      <c r="BH390" s="4">
        <f t="shared" ref="BH390:BH453" si="271">IF(AND(L390="x",$AC390="F2"),1,0)</f>
        <v>0</v>
      </c>
      <c r="BI390" s="4">
        <f t="shared" ref="BI390:BI453" si="272">IF(AND(M390="x",$AC390="F2"),1,0)</f>
        <v>0</v>
      </c>
      <c r="BJ390" s="4">
        <f t="shared" ref="BJ390:BJ453" si="273">IF(AND(N390="x",$AC390="F2"),1,0)</f>
        <v>0</v>
      </c>
      <c r="BK390" s="4">
        <f t="shared" ref="BK390:BK453" si="274">IF(AND(O390="x",$AC390="F2"),1,0)</f>
        <v>1</v>
      </c>
      <c r="BL390" s="4">
        <f t="shared" ref="BL390:BL453" si="275">IF(AND(P390="x",$AC390="F2"),1,0)</f>
        <v>0</v>
      </c>
      <c r="BM390" s="4">
        <f t="shared" ref="BM390:BM453" si="276">IF(AND(Q390="x",$AC390="F2"),1,0)</f>
        <v>0</v>
      </c>
      <c r="BN390" s="4">
        <f t="shared" ref="BN390:BN453" si="277">IF(AND(R390="x",$AC390="F2"),1,0)</f>
        <v>0</v>
      </c>
      <c r="BO390">
        <f>SUMIFS(BH$5:BH390,$AA$5:$AA390,$AA390)</f>
        <v>14</v>
      </c>
      <c r="BP390">
        <f>SUMIFS(BI$5:BI390,$AA$5:$AA390,$AA390)</f>
        <v>13</v>
      </c>
      <c r="BQ390">
        <f>SUMIFS(BJ$5:BJ390,$AA$5:$AA390,$AA390)</f>
        <v>11</v>
      </c>
      <c r="BR390">
        <f>SUMIFS(BK$5:BK390,$AA$5:$AA390,$AA390)</f>
        <v>17</v>
      </c>
      <c r="BS390">
        <f>SUMIFS(BL$5:BL390,$AA$5:$AA390,$AA390)</f>
        <v>9</v>
      </c>
      <c r="BT390">
        <f>SUMIFS(BM$5:BM390,$AA$5:$AA390,$AA390)</f>
        <v>6</v>
      </c>
      <c r="BU390">
        <f>SUMIFS(BN$5:BN390,$AA$5:$AA390,$AA390)</f>
        <v>0</v>
      </c>
      <c r="BV390">
        <f t="shared" ref="BV390:BV453" si="278">SUMIFS(BH:BH,$AA:$AA,$AA390)</f>
        <v>18</v>
      </c>
      <c r="BW390">
        <f t="shared" ref="BW390:BW453" si="279">SUMIFS(BI:BI,$AA:$AA,$AA390)</f>
        <v>32</v>
      </c>
      <c r="BX390">
        <f t="shared" ref="BX390:BX453" si="280">SUMIFS(BJ:BJ,$AA:$AA,$AA390)</f>
        <v>18</v>
      </c>
      <c r="BY390">
        <f t="shared" ref="BY390:BY453" si="281">SUMIFS(BK:BK,$AA:$AA,$AA390)</f>
        <v>30</v>
      </c>
      <c r="BZ390">
        <f t="shared" ref="BZ390:BZ453" si="282">SUMIFS(BL:BL,$AA:$AA,$AA390)</f>
        <v>26</v>
      </c>
      <c r="CA390">
        <f t="shared" ref="CA390:CA453" si="283">SUMIFS(BM:BM,$AA:$AA,$AA390)</f>
        <v>26</v>
      </c>
      <c r="CB390">
        <f t="shared" ref="CB390:CB453" si="284">SUMIFS(BN:BN,$AA:$AA,$AA390)</f>
        <v>0</v>
      </c>
      <c r="CC390">
        <f t="shared" ref="CC390:CC453" si="285">SUMPRODUCT(BH390:BN390,BO390:BU390)</f>
        <v>17</v>
      </c>
      <c r="CD390">
        <f t="shared" ref="CD390:CD453" si="286">SUMPRODUCT(BV390:CB390,BH390:BN390)</f>
        <v>30</v>
      </c>
      <c r="CE390" t="str">
        <f>IFERROR(VLOOKUP($AA390,'Tuyến và nhân viên'!$I:$O,7,0),"")</f>
        <v>Trần Văn Khanh</v>
      </c>
      <c r="CF390">
        <f t="shared" ref="CF390:CF453" si="287">COUNTIFS($L390:$R390,"x")*COUNTIFS($W390:$Z390,"x")</f>
        <v>2</v>
      </c>
      <c r="CG390">
        <f t="shared" ref="CG390:CG453" si="288">COUNTIFS($L390:$R390,"x")</f>
        <v>1</v>
      </c>
      <c r="CH390">
        <f>COUNTIFS($L390:L390,"x")</f>
        <v>0</v>
      </c>
      <c r="CI390">
        <f>COUNTIFS($L390:M390,"x")</f>
        <v>0</v>
      </c>
      <c r="CJ390">
        <f>COUNTIFS($L390:N390,"x")</f>
        <v>0</v>
      </c>
      <c r="CK390">
        <f>COUNTIFS($L390:O390,"x")</f>
        <v>1</v>
      </c>
      <c r="CL390">
        <f>COUNTIFS($L390:P390,"x")</f>
        <v>1</v>
      </c>
      <c r="CM390">
        <f>COUNTIFS($L390:Q390,"x")</f>
        <v>1</v>
      </c>
      <c r="CN390">
        <f>COUNTIFS($L390:R390,"x")</f>
        <v>1</v>
      </c>
      <c r="CO390" t="str" cm="1">
        <f t="array" ref="CO390">IFERROR(INDEX($CH$4:$CN$4,0,MATCH(1,$CH390:$CN390,0)),"")</f>
        <v>Thứ 5</v>
      </c>
      <c r="CP390" t="str" cm="1">
        <f t="array" ref="CP390">IFERROR(INDEX($CH$4:$CN$4,0,MATCH(2,$CH390:$CN390,0)),"")</f>
        <v/>
      </c>
      <c r="CQ390" t="str">
        <f t="shared" ref="CQ390:CQ453" si="289">IF($CG390=1,CO390,_xlfn.CONCAT(CO390," &amp; ",CP390))</f>
        <v>Thứ 5</v>
      </c>
      <c r="CR390" t="str">
        <f t="shared" si="254"/>
        <v>F2 - Tuần 2 &amp; 4</v>
      </c>
    </row>
    <row r="391" spans="1:96" x14ac:dyDescent="0.3">
      <c r="A391" s="117" t="s">
        <v>37244</v>
      </c>
      <c r="B391" s="118" t="s">
        <v>33266</v>
      </c>
      <c r="C391" s="118" t="s">
        <v>33267</v>
      </c>
      <c r="D391" s="118" t="s">
        <v>39661</v>
      </c>
      <c r="E391" s="118" t="s">
        <v>39662</v>
      </c>
      <c r="F391" s="118" t="s">
        <v>35762</v>
      </c>
      <c r="G391" s="118" t="s">
        <v>35763</v>
      </c>
      <c r="H391" s="118" t="s">
        <v>35767</v>
      </c>
      <c r="I391" s="118" t="s">
        <v>22</v>
      </c>
      <c r="J391" s="119" t="s">
        <v>39658</v>
      </c>
      <c r="K391" s="119" t="s">
        <v>23</v>
      </c>
      <c r="L391" s="117" t="s">
        <v>23</v>
      </c>
      <c r="M391" s="117" t="s">
        <v>23</v>
      </c>
      <c r="N391" s="117" t="s">
        <v>23</v>
      </c>
      <c r="O391" s="117" t="s">
        <v>23</v>
      </c>
      <c r="P391" s="117" t="s">
        <v>24</v>
      </c>
      <c r="Q391" s="117" t="s">
        <v>23</v>
      </c>
      <c r="R391" s="117" t="s">
        <v>23</v>
      </c>
      <c r="S391" s="117" t="s">
        <v>24</v>
      </c>
      <c r="T391" s="117" t="s">
        <v>24</v>
      </c>
      <c r="U391" s="117" t="s">
        <v>24</v>
      </c>
      <c r="V391" s="117" t="s">
        <v>24</v>
      </c>
      <c r="W391" s="74" t="str">
        <f t="shared" si="255"/>
        <v>x</v>
      </c>
      <c r="X391" s="74" t="str">
        <f t="shared" si="256"/>
        <v/>
      </c>
      <c r="Y391" s="74" t="str">
        <f t="shared" si="257"/>
        <v>x</v>
      </c>
      <c r="Z391" s="74" t="str">
        <f t="shared" si="258"/>
        <v/>
      </c>
      <c r="AA391" t="str">
        <f>VLOOKUP($D391,'Tuyến và nhân viên'!$D:$M,6,0)</f>
        <v>HL00530</v>
      </c>
      <c r="AB391" t="str">
        <f>VLOOKUP($D391,'Tuyến và nhân viên'!$D:$M,7,0)</f>
        <v>Nguyễn Thị Thiên Trang</v>
      </c>
      <c r="AC391" s="16" t="str">
        <f>IFERROR(VLOOKUP($F391,DSKH!$D:$BF,53,0),"")</f>
        <v>F2</v>
      </c>
      <c r="AD391" s="16" t="str">
        <f>IFERROR(VLOOKUP($F391,DSKH!$D:$BF,54,0),"")</f>
        <v>GT</v>
      </c>
      <c r="AE391" s="4">
        <f>SUMIFS('Doanh số khách hàng'!$F:$F,'Doanh số khách hàng'!$A:$A,'Chi tiết tuyến'!$F391)</f>
        <v>0</v>
      </c>
      <c r="AF391" s="16" t="str">
        <f t="shared" si="250"/>
        <v>F4</v>
      </c>
      <c r="AG391" s="16" t="str">
        <f t="shared" si="251"/>
        <v>F2</v>
      </c>
      <c r="AH391" t="b">
        <f t="shared" si="259"/>
        <v>0</v>
      </c>
      <c r="AI391" t="b">
        <f t="shared" si="260"/>
        <v>1</v>
      </c>
      <c r="AJ391">
        <f>IFERROR(VLOOKUP($AC391,Master!$D:$E,2,0),"")</f>
        <v>2</v>
      </c>
      <c r="AK391">
        <f>VLOOKUP($AF391,Master!$D:$E,2,0)</f>
        <v>4</v>
      </c>
      <c r="AL391" s="4">
        <f t="shared" si="261"/>
        <v>0</v>
      </c>
      <c r="AM391" t="str">
        <f>IFERROR(VLOOKUP($F391,DSKH!$D:$BF,31,0),"")</f>
        <v>Tỉnh Cà Mau</v>
      </c>
      <c r="AN391" t="str">
        <f>IFERROR(VLOOKUP($F391,DSKH!$D:$BF,29,0),"")</f>
        <v>Xã Châu Thới</v>
      </c>
      <c r="AO391">
        <f>IFERROR(VLOOKUP($F391,DSKH!$D:$BF,52,0),"")</f>
        <v>0</v>
      </c>
      <c r="AP391">
        <f>IF(L391="x",1+COUNTIFS(AP$4:AP390,"&gt;0",$AA$4:$AA390,$AA390),0)</f>
        <v>0</v>
      </c>
      <c r="AQ391">
        <f>IF(M391="x",1+COUNTIFS(AQ$4:AQ390,"&gt;0",$AA$4:$AA390,$AA390),0)</f>
        <v>0</v>
      </c>
      <c r="AR391">
        <f>IF(N391="x",1+COUNTIFS(AR$4:AR390,"&gt;0",$AA$4:$AA390,$AA390),0)</f>
        <v>0</v>
      </c>
      <c r="AS391">
        <f>IF(O391="x",1+COUNTIFS(AS$4:AS390,"&gt;0",$AA$4:$AA390,$AA390),0)</f>
        <v>0</v>
      </c>
      <c r="AT391">
        <f>IF(P391="x",1+COUNTIFS(AT$4:AT390,"&gt;0",$AA$4:$AA390,$AA390),0)</f>
        <v>10</v>
      </c>
      <c r="AU391">
        <f>IF(Q391="x",1+COUNTIFS(AU$4:AU390,"&gt;0",$AA$4:$AA390,$AA390),0)</f>
        <v>0</v>
      </c>
      <c r="AV391">
        <f>IF(R391="x",1+COUNTIFS(AV$4:AV390,"&gt;0",$AA$4:$AA390,$AA390),0)</f>
        <v>0</v>
      </c>
      <c r="AW391">
        <f t="shared" si="252"/>
        <v>1</v>
      </c>
      <c r="AX391">
        <f t="shared" si="253"/>
        <v>0</v>
      </c>
      <c r="AY391">
        <f t="shared" si="262"/>
        <v>1</v>
      </c>
      <c r="AZ391">
        <f t="shared" si="263"/>
        <v>0</v>
      </c>
      <c r="BA391" s="4">
        <f t="shared" si="264"/>
        <v>0</v>
      </c>
      <c r="BB391" s="4">
        <f t="shared" si="265"/>
        <v>0</v>
      </c>
      <c r="BC391" s="4">
        <f t="shared" si="266"/>
        <v>0</v>
      </c>
      <c r="BD391" s="4">
        <f t="shared" si="267"/>
        <v>0</v>
      </c>
      <c r="BE391" s="4">
        <f t="shared" si="268"/>
        <v>0</v>
      </c>
      <c r="BF391" s="4">
        <f t="shared" si="269"/>
        <v>0</v>
      </c>
      <c r="BG391" s="4">
        <f t="shared" si="270"/>
        <v>0</v>
      </c>
      <c r="BH391" s="4">
        <f t="shared" si="271"/>
        <v>0</v>
      </c>
      <c r="BI391" s="4">
        <f t="shared" si="272"/>
        <v>0</v>
      </c>
      <c r="BJ391" s="4">
        <f t="shared" si="273"/>
        <v>0</v>
      </c>
      <c r="BK391" s="4">
        <f t="shared" si="274"/>
        <v>0</v>
      </c>
      <c r="BL391" s="4">
        <f t="shared" si="275"/>
        <v>1</v>
      </c>
      <c r="BM391" s="4">
        <f t="shared" si="276"/>
        <v>0</v>
      </c>
      <c r="BN391" s="4">
        <f t="shared" si="277"/>
        <v>0</v>
      </c>
      <c r="BO391">
        <f>SUMIFS(BH$5:BH391,$AA$5:$AA391,$AA391)</f>
        <v>14</v>
      </c>
      <c r="BP391">
        <f>SUMIFS(BI$5:BI391,$AA$5:$AA391,$AA391)</f>
        <v>13</v>
      </c>
      <c r="BQ391">
        <f>SUMIFS(BJ$5:BJ391,$AA$5:$AA391,$AA391)</f>
        <v>11</v>
      </c>
      <c r="BR391">
        <f>SUMIFS(BK$5:BK391,$AA$5:$AA391,$AA391)</f>
        <v>17</v>
      </c>
      <c r="BS391">
        <f>SUMIFS(BL$5:BL391,$AA$5:$AA391,$AA391)</f>
        <v>10</v>
      </c>
      <c r="BT391">
        <f>SUMIFS(BM$5:BM391,$AA$5:$AA391,$AA391)</f>
        <v>6</v>
      </c>
      <c r="BU391">
        <f>SUMIFS(BN$5:BN391,$AA$5:$AA391,$AA391)</f>
        <v>0</v>
      </c>
      <c r="BV391">
        <f t="shared" si="278"/>
        <v>18</v>
      </c>
      <c r="BW391">
        <f t="shared" si="279"/>
        <v>32</v>
      </c>
      <c r="BX391">
        <f t="shared" si="280"/>
        <v>18</v>
      </c>
      <c r="BY391">
        <f t="shared" si="281"/>
        <v>30</v>
      </c>
      <c r="BZ391">
        <f t="shared" si="282"/>
        <v>26</v>
      </c>
      <c r="CA391">
        <f t="shared" si="283"/>
        <v>26</v>
      </c>
      <c r="CB391">
        <f t="shared" si="284"/>
        <v>0</v>
      </c>
      <c r="CC391">
        <f t="shared" si="285"/>
        <v>10</v>
      </c>
      <c r="CD391">
        <f t="shared" si="286"/>
        <v>26</v>
      </c>
      <c r="CE391" t="str">
        <f>IFERROR(VLOOKUP($AA391,'Tuyến và nhân viên'!$I:$O,7,0),"")</f>
        <v>Trần Văn Khanh</v>
      </c>
      <c r="CF391">
        <f t="shared" si="287"/>
        <v>2</v>
      </c>
      <c r="CG391">
        <f t="shared" si="288"/>
        <v>1</v>
      </c>
      <c r="CH391">
        <f>COUNTIFS($L391:L391,"x")</f>
        <v>0</v>
      </c>
      <c r="CI391">
        <f>COUNTIFS($L391:M391,"x")</f>
        <v>0</v>
      </c>
      <c r="CJ391">
        <f>COUNTIFS($L391:N391,"x")</f>
        <v>0</v>
      </c>
      <c r="CK391">
        <f>COUNTIFS($L391:O391,"x")</f>
        <v>0</v>
      </c>
      <c r="CL391">
        <f>COUNTIFS($L391:P391,"x")</f>
        <v>1</v>
      </c>
      <c r="CM391">
        <f>COUNTIFS($L391:Q391,"x")</f>
        <v>1</v>
      </c>
      <c r="CN391">
        <f>COUNTIFS($L391:R391,"x")</f>
        <v>1</v>
      </c>
      <c r="CO391" t="str" cm="1">
        <f t="array" ref="CO391">IFERROR(INDEX($CH$4:$CN$4,0,MATCH(1,$CH391:$CN391,0)),"")</f>
        <v>Thứ 6</v>
      </c>
      <c r="CP391" t="str" cm="1">
        <f t="array" ref="CP391">IFERROR(INDEX($CH$4:$CN$4,0,MATCH(2,$CH391:$CN391,0)),"")</f>
        <v/>
      </c>
      <c r="CQ391" t="str">
        <f t="shared" si="289"/>
        <v>Thứ 6</v>
      </c>
      <c r="CR391" t="str">
        <f t="shared" si="254"/>
        <v>F2 - Tuần 1 &amp; 3</v>
      </c>
    </row>
    <row r="392" spans="1:96" x14ac:dyDescent="0.3">
      <c r="A392" s="117" t="s">
        <v>37252</v>
      </c>
      <c r="B392" s="118" t="s">
        <v>33266</v>
      </c>
      <c r="C392" s="118" t="s">
        <v>33267</v>
      </c>
      <c r="D392" s="118" t="s">
        <v>39661</v>
      </c>
      <c r="E392" s="118" t="s">
        <v>39662</v>
      </c>
      <c r="F392" s="118" t="s">
        <v>35771</v>
      </c>
      <c r="G392" s="118" t="s">
        <v>35772</v>
      </c>
      <c r="H392" s="118" t="s">
        <v>35776</v>
      </c>
      <c r="I392" s="118" t="s">
        <v>22</v>
      </c>
      <c r="J392" s="119" t="s">
        <v>39658</v>
      </c>
      <c r="K392" s="119" t="s">
        <v>23</v>
      </c>
      <c r="L392" s="117" t="s">
        <v>23</v>
      </c>
      <c r="M392" s="117" t="s">
        <v>23</v>
      </c>
      <c r="N392" s="117" t="s">
        <v>23</v>
      </c>
      <c r="O392" s="117" t="s">
        <v>23</v>
      </c>
      <c r="P392" s="117" t="s">
        <v>23</v>
      </c>
      <c r="Q392" s="117" t="s">
        <v>24</v>
      </c>
      <c r="R392" s="117" t="s">
        <v>23</v>
      </c>
      <c r="S392" s="117" t="s">
        <v>24</v>
      </c>
      <c r="T392" s="117" t="s">
        <v>24</v>
      </c>
      <c r="U392" s="117" t="s">
        <v>24</v>
      </c>
      <c r="V392" s="117" t="s">
        <v>24</v>
      </c>
      <c r="W392" s="74" t="str">
        <f t="shared" si="255"/>
        <v>x</v>
      </c>
      <c r="X392" s="74" t="str">
        <f t="shared" si="256"/>
        <v/>
      </c>
      <c r="Y392" s="74" t="str">
        <f t="shared" si="257"/>
        <v>x</v>
      </c>
      <c r="Z392" s="74" t="str">
        <f t="shared" si="258"/>
        <v/>
      </c>
      <c r="AA392" t="str">
        <f>VLOOKUP($D392,'Tuyến và nhân viên'!$D:$M,6,0)</f>
        <v>HL00530</v>
      </c>
      <c r="AB392" t="str">
        <f>VLOOKUP($D392,'Tuyến và nhân viên'!$D:$M,7,0)</f>
        <v>Nguyễn Thị Thiên Trang</v>
      </c>
      <c r="AC392" s="16" t="str">
        <f>IFERROR(VLOOKUP($F392,DSKH!$D:$BF,53,0),"")</f>
        <v>F2</v>
      </c>
      <c r="AD392" s="16" t="str">
        <f>IFERROR(VLOOKUP($F392,DSKH!$D:$BF,54,0),"")</f>
        <v>GT</v>
      </c>
      <c r="AE392" s="4">
        <f>SUMIFS('Doanh số khách hàng'!$F:$F,'Doanh số khách hàng'!$A:$A,'Chi tiết tuyến'!$F392)</f>
        <v>0</v>
      </c>
      <c r="AF392" s="16" t="str">
        <f t="shared" si="250"/>
        <v>F4</v>
      </c>
      <c r="AG392" s="16" t="str">
        <f t="shared" si="251"/>
        <v>F2</v>
      </c>
      <c r="AH392" t="b">
        <f t="shared" si="259"/>
        <v>0</v>
      </c>
      <c r="AI392" t="b">
        <f t="shared" si="260"/>
        <v>1</v>
      </c>
      <c r="AJ392">
        <f>IFERROR(VLOOKUP($AC392,Master!$D:$E,2,0),"")</f>
        <v>2</v>
      </c>
      <c r="AK392">
        <f>VLOOKUP($AF392,Master!$D:$E,2,0)</f>
        <v>4</v>
      </c>
      <c r="AL392" s="4">
        <f t="shared" si="261"/>
        <v>0</v>
      </c>
      <c r="AM392" t="str">
        <f>IFERROR(VLOOKUP($F392,DSKH!$D:$BF,31,0),"")</f>
        <v>Tỉnh Cà Mau</v>
      </c>
      <c r="AN392" t="str">
        <f>IFERROR(VLOOKUP($F392,DSKH!$D:$BF,29,0),"")</f>
        <v>Phường Bạc Liêu</v>
      </c>
      <c r="AO392">
        <f>IFERROR(VLOOKUP($F392,DSKH!$D:$BF,52,0),"")</f>
        <v>0</v>
      </c>
      <c r="AP392">
        <f>IF(L392="x",1+COUNTIFS(AP$4:AP391,"&gt;0",$AA$4:$AA391,$AA391),0)</f>
        <v>0</v>
      </c>
      <c r="AQ392">
        <f>IF(M392="x",1+COUNTIFS(AQ$4:AQ391,"&gt;0",$AA$4:$AA391,$AA391),0)</f>
        <v>0</v>
      </c>
      <c r="AR392">
        <f>IF(N392="x",1+COUNTIFS(AR$4:AR391,"&gt;0",$AA$4:$AA391,$AA391),0)</f>
        <v>0</v>
      </c>
      <c r="AS392">
        <f>IF(O392="x",1+COUNTIFS(AS$4:AS391,"&gt;0",$AA$4:$AA391,$AA391),0)</f>
        <v>0</v>
      </c>
      <c r="AT392">
        <f>IF(P392="x",1+COUNTIFS(AT$4:AT391,"&gt;0",$AA$4:$AA391,$AA391),0)</f>
        <v>0</v>
      </c>
      <c r="AU392">
        <f>IF(Q392="x",1+COUNTIFS(AU$4:AU391,"&gt;0",$AA$4:$AA391,$AA391),0)</f>
        <v>8</v>
      </c>
      <c r="AV392">
        <f>IF(R392="x",1+COUNTIFS(AV$4:AV391,"&gt;0",$AA$4:$AA391,$AA391),0)</f>
        <v>0</v>
      </c>
      <c r="AW392">
        <f t="shared" si="252"/>
        <v>1</v>
      </c>
      <c r="AX392">
        <f t="shared" si="253"/>
        <v>0</v>
      </c>
      <c r="AY392">
        <f t="shared" si="262"/>
        <v>1</v>
      </c>
      <c r="AZ392">
        <f t="shared" si="263"/>
        <v>0</v>
      </c>
      <c r="BA392" s="4">
        <f t="shared" si="264"/>
        <v>0</v>
      </c>
      <c r="BB392" s="4">
        <f t="shared" si="265"/>
        <v>0</v>
      </c>
      <c r="BC392" s="4">
        <f t="shared" si="266"/>
        <v>0</v>
      </c>
      <c r="BD392" s="4">
        <f t="shared" si="267"/>
        <v>0</v>
      </c>
      <c r="BE392" s="4">
        <f t="shared" si="268"/>
        <v>0</v>
      </c>
      <c r="BF392" s="4">
        <f t="shared" si="269"/>
        <v>0</v>
      </c>
      <c r="BG392" s="4">
        <f t="shared" si="270"/>
        <v>0</v>
      </c>
      <c r="BH392" s="4">
        <f t="shared" si="271"/>
        <v>0</v>
      </c>
      <c r="BI392" s="4">
        <f t="shared" si="272"/>
        <v>0</v>
      </c>
      <c r="BJ392" s="4">
        <f t="shared" si="273"/>
        <v>0</v>
      </c>
      <c r="BK392" s="4">
        <f t="shared" si="274"/>
        <v>0</v>
      </c>
      <c r="BL392" s="4">
        <f t="shared" si="275"/>
        <v>0</v>
      </c>
      <c r="BM392" s="4">
        <f t="shared" si="276"/>
        <v>1</v>
      </c>
      <c r="BN392" s="4">
        <f t="shared" si="277"/>
        <v>0</v>
      </c>
      <c r="BO392">
        <f>SUMIFS(BH$5:BH392,$AA$5:$AA392,$AA392)</f>
        <v>14</v>
      </c>
      <c r="BP392">
        <f>SUMIFS(BI$5:BI392,$AA$5:$AA392,$AA392)</f>
        <v>13</v>
      </c>
      <c r="BQ392">
        <f>SUMIFS(BJ$5:BJ392,$AA$5:$AA392,$AA392)</f>
        <v>11</v>
      </c>
      <c r="BR392">
        <f>SUMIFS(BK$5:BK392,$AA$5:$AA392,$AA392)</f>
        <v>17</v>
      </c>
      <c r="BS392">
        <f>SUMIFS(BL$5:BL392,$AA$5:$AA392,$AA392)</f>
        <v>10</v>
      </c>
      <c r="BT392">
        <f>SUMIFS(BM$5:BM392,$AA$5:$AA392,$AA392)</f>
        <v>7</v>
      </c>
      <c r="BU392">
        <f>SUMIFS(BN$5:BN392,$AA$5:$AA392,$AA392)</f>
        <v>0</v>
      </c>
      <c r="BV392">
        <f t="shared" si="278"/>
        <v>18</v>
      </c>
      <c r="BW392">
        <f t="shared" si="279"/>
        <v>32</v>
      </c>
      <c r="BX392">
        <f t="shared" si="280"/>
        <v>18</v>
      </c>
      <c r="BY392">
        <f t="shared" si="281"/>
        <v>30</v>
      </c>
      <c r="BZ392">
        <f t="shared" si="282"/>
        <v>26</v>
      </c>
      <c r="CA392">
        <f t="shared" si="283"/>
        <v>26</v>
      </c>
      <c r="CB392">
        <f t="shared" si="284"/>
        <v>0</v>
      </c>
      <c r="CC392">
        <f t="shared" si="285"/>
        <v>7</v>
      </c>
      <c r="CD392">
        <f t="shared" si="286"/>
        <v>26</v>
      </c>
      <c r="CE392" t="str">
        <f>IFERROR(VLOOKUP($AA392,'Tuyến và nhân viên'!$I:$O,7,0),"")</f>
        <v>Trần Văn Khanh</v>
      </c>
      <c r="CF392">
        <f t="shared" si="287"/>
        <v>2</v>
      </c>
      <c r="CG392">
        <f t="shared" si="288"/>
        <v>1</v>
      </c>
      <c r="CH392">
        <f>COUNTIFS($L392:L392,"x")</f>
        <v>0</v>
      </c>
      <c r="CI392">
        <f>COUNTIFS($L392:M392,"x")</f>
        <v>0</v>
      </c>
      <c r="CJ392">
        <f>COUNTIFS($L392:N392,"x")</f>
        <v>0</v>
      </c>
      <c r="CK392">
        <f>COUNTIFS($L392:O392,"x")</f>
        <v>0</v>
      </c>
      <c r="CL392">
        <f>COUNTIFS($L392:P392,"x")</f>
        <v>0</v>
      </c>
      <c r="CM392">
        <f>COUNTIFS($L392:Q392,"x")</f>
        <v>1</v>
      </c>
      <c r="CN392">
        <f>COUNTIFS($L392:R392,"x")</f>
        <v>1</v>
      </c>
      <c r="CO392" t="str" cm="1">
        <f t="array" ref="CO392">IFERROR(INDEX($CH$4:$CN$4,0,MATCH(1,$CH392:$CN392,0)),"")</f>
        <v>Thứ 7</v>
      </c>
      <c r="CP392" t="str" cm="1">
        <f t="array" ref="CP392">IFERROR(INDEX($CH$4:$CN$4,0,MATCH(2,$CH392:$CN392,0)),"")</f>
        <v/>
      </c>
      <c r="CQ392" t="str">
        <f t="shared" si="289"/>
        <v>Thứ 7</v>
      </c>
      <c r="CR392" t="str">
        <f t="shared" si="254"/>
        <v>F2 - Tuần 1 &amp; 3</v>
      </c>
    </row>
    <row r="393" spans="1:96" x14ac:dyDescent="0.3">
      <c r="A393" s="117" t="s">
        <v>37262</v>
      </c>
      <c r="B393" s="118" t="s">
        <v>33266</v>
      </c>
      <c r="C393" s="118" t="s">
        <v>33267</v>
      </c>
      <c r="D393" s="118" t="s">
        <v>39661</v>
      </c>
      <c r="E393" s="118" t="s">
        <v>39662</v>
      </c>
      <c r="F393" s="118" t="s">
        <v>35812</v>
      </c>
      <c r="G393" s="118" t="s">
        <v>35813</v>
      </c>
      <c r="H393" s="118" t="s">
        <v>35819</v>
      </c>
      <c r="I393" s="118" t="s">
        <v>22</v>
      </c>
      <c r="J393" s="119" t="s">
        <v>39658</v>
      </c>
      <c r="K393" s="119" t="s">
        <v>23</v>
      </c>
      <c r="L393" s="117" t="s">
        <v>23</v>
      </c>
      <c r="M393" s="117" t="s">
        <v>23</v>
      </c>
      <c r="N393" s="117" t="s">
        <v>23</v>
      </c>
      <c r="O393" s="117" t="s">
        <v>23</v>
      </c>
      <c r="P393" s="117" t="s">
        <v>24</v>
      </c>
      <c r="Q393" s="117" t="s">
        <v>23</v>
      </c>
      <c r="R393" s="117" t="s">
        <v>23</v>
      </c>
      <c r="S393" s="117" t="s">
        <v>24</v>
      </c>
      <c r="T393" s="117" t="s">
        <v>24</v>
      </c>
      <c r="U393" s="117" t="s">
        <v>24</v>
      </c>
      <c r="V393" s="117" t="s">
        <v>24</v>
      </c>
      <c r="W393" s="74" t="str">
        <f t="shared" si="255"/>
        <v>x</v>
      </c>
      <c r="X393" s="74" t="str">
        <f t="shared" si="256"/>
        <v/>
      </c>
      <c r="Y393" s="74" t="str">
        <f t="shared" si="257"/>
        <v>x</v>
      </c>
      <c r="Z393" s="74" t="str">
        <f t="shared" si="258"/>
        <v/>
      </c>
      <c r="AA393" t="str">
        <f>VLOOKUP($D393,'Tuyến và nhân viên'!$D:$M,6,0)</f>
        <v>HL00530</v>
      </c>
      <c r="AB393" t="str">
        <f>VLOOKUP($D393,'Tuyến và nhân viên'!$D:$M,7,0)</f>
        <v>Nguyễn Thị Thiên Trang</v>
      </c>
      <c r="AC393" s="16" t="str">
        <f>IFERROR(VLOOKUP($F393,DSKH!$D:$BF,53,0),"")</f>
        <v>F2</v>
      </c>
      <c r="AD393" s="16" t="str">
        <f>IFERROR(VLOOKUP($F393,DSKH!$D:$BF,54,0),"")</f>
        <v>GT</v>
      </c>
      <c r="AE393" s="4">
        <f>SUMIFS('Doanh số khách hàng'!$F:$F,'Doanh số khách hàng'!$A:$A,'Chi tiết tuyến'!$F393)</f>
        <v>0</v>
      </c>
      <c r="AF393" s="16" t="str">
        <f t="shared" si="250"/>
        <v>F4</v>
      </c>
      <c r="AG393" s="16" t="str">
        <f t="shared" si="251"/>
        <v>F2</v>
      </c>
      <c r="AH393" t="b">
        <f t="shared" si="259"/>
        <v>0</v>
      </c>
      <c r="AI393" t="b">
        <f t="shared" si="260"/>
        <v>1</v>
      </c>
      <c r="AJ393">
        <f>IFERROR(VLOOKUP($AC393,Master!$D:$E,2,0),"")</f>
        <v>2</v>
      </c>
      <c r="AK393">
        <f>VLOOKUP($AF393,Master!$D:$E,2,0)</f>
        <v>4</v>
      </c>
      <c r="AL393" s="4">
        <f t="shared" si="261"/>
        <v>0</v>
      </c>
      <c r="AM393" t="str">
        <f>IFERROR(VLOOKUP($F393,DSKH!$D:$BF,31,0),"")</f>
        <v>Tỉnh Cà Mau</v>
      </c>
      <c r="AN393" t="str">
        <f>IFERROR(VLOOKUP($F393,DSKH!$D:$BF,29,0),"")</f>
        <v>Xã Châu Thới</v>
      </c>
      <c r="AO393">
        <f>IFERROR(VLOOKUP($F393,DSKH!$D:$BF,52,0),"")</f>
        <v>0</v>
      </c>
      <c r="AP393">
        <f>IF(L393="x",1+COUNTIFS(AP$4:AP392,"&gt;0",$AA$4:$AA392,$AA392),0)</f>
        <v>0</v>
      </c>
      <c r="AQ393">
        <f>IF(M393="x",1+COUNTIFS(AQ$4:AQ392,"&gt;0",$AA$4:$AA392,$AA392),0)</f>
        <v>0</v>
      </c>
      <c r="AR393">
        <f>IF(N393="x",1+COUNTIFS(AR$4:AR392,"&gt;0",$AA$4:$AA392,$AA392),0)</f>
        <v>0</v>
      </c>
      <c r="AS393">
        <f>IF(O393="x",1+COUNTIFS(AS$4:AS392,"&gt;0",$AA$4:$AA392,$AA392),0)</f>
        <v>0</v>
      </c>
      <c r="AT393">
        <f>IF(P393="x",1+COUNTIFS(AT$4:AT392,"&gt;0",$AA$4:$AA392,$AA392),0)</f>
        <v>11</v>
      </c>
      <c r="AU393">
        <f>IF(Q393="x",1+COUNTIFS(AU$4:AU392,"&gt;0",$AA$4:$AA392,$AA392),0)</f>
        <v>0</v>
      </c>
      <c r="AV393">
        <f>IF(R393="x",1+COUNTIFS(AV$4:AV392,"&gt;0",$AA$4:$AA392,$AA392),0)</f>
        <v>0</v>
      </c>
      <c r="AW393">
        <f t="shared" si="252"/>
        <v>1</v>
      </c>
      <c r="AX393">
        <f t="shared" si="253"/>
        <v>0</v>
      </c>
      <c r="AY393">
        <f t="shared" si="262"/>
        <v>1</v>
      </c>
      <c r="AZ393">
        <f t="shared" si="263"/>
        <v>0</v>
      </c>
      <c r="BA393" s="4">
        <f t="shared" si="264"/>
        <v>0</v>
      </c>
      <c r="BB393" s="4">
        <f t="shared" si="265"/>
        <v>0</v>
      </c>
      <c r="BC393" s="4">
        <f t="shared" si="266"/>
        <v>0</v>
      </c>
      <c r="BD393" s="4">
        <f t="shared" si="267"/>
        <v>0</v>
      </c>
      <c r="BE393" s="4">
        <f t="shared" si="268"/>
        <v>0</v>
      </c>
      <c r="BF393" s="4">
        <f t="shared" si="269"/>
        <v>0</v>
      </c>
      <c r="BG393" s="4">
        <f t="shared" si="270"/>
        <v>0</v>
      </c>
      <c r="BH393" s="4">
        <f t="shared" si="271"/>
        <v>0</v>
      </c>
      <c r="BI393" s="4">
        <f t="shared" si="272"/>
        <v>0</v>
      </c>
      <c r="BJ393" s="4">
        <f t="shared" si="273"/>
        <v>0</v>
      </c>
      <c r="BK393" s="4">
        <f t="shared" si="274"/>
        <v>0</v>
      </c>
      <c r="BL393" s="4">
        <f t="shared" si="275"/>
        <v>1</v>
      </c>
      <c r="BM393" s="4">
        <f t="shared" si="276"/>
        <v>0</v>
      </c>
      <c r="BN393" s="4">
        <f t="shared" si="277"/>
        <v>0</v>
      </c>
      <c r="BO393">
        <f>SUMIFS(BH$5:BH393,$AA$5:$AA393,$AA393)</f>
        <v>14</v>
      </c>
      <c r="BP393">
        <f>SUMIFS(BI$5:BI393,$AA$5:$AA393,$AA393)</f>
        <v>13</v>
      </c>
      <c r="BQ393">
        <f>SUMIFS(BJ$5:BJ393,$AA$5:$AA393,$AA393)</f>
        <v>11</v>
      </c>
      <c r="BR393">
        <f>SUMIFS(BK$5:BK393,$AA$5:$AA393,$AA393)</f>
        <v>17</v>
      </c>
      <c r="BS393">
        <f>SUMIFS(BL$5:BL393,$AA$5:$AA393,$AA393)</f>
        <v>11</v>
      </c>
      <c r="BT393">
        <f>SUMIFS(BM$5:BM393,$AA$5:$AA393,$AA393)</f>
        <v>7</v>
      </c>
      <c r="BU393">
        <f>SUMIFS(BN$5:BN393,$AA$5:$AA393,$AA393)</f>
        <v>0</v>
      </c>
      <c r="BV393">
        <f t="shared" si="278"/>
        <v>18</v>
      </c>
      <c r="BW393">
        <f t="shared" si="279"/>
        <v>32</v>
      </c>
      <c r="BX393">
        <f t="shared" si="280"/>
        <v>18</v>
      </c>
      <c r="BY393">
        <f t="shared" si="281"/>
        <v>30</v>
      </c>
      <c r="BZ393">
        <f t="shared" si="282"/>
        <v>26</v>
      </c>
      <c r="CA393">
        <f t="shared" si="283"/>
        <v>26</v>
      </c>
      <c r="CB393">
        <f t="shared" si="284"/>
        <v>0</v>
      </c>
      <c r="CC393">
        <f t="shared" si="285"/>
        <v>11</v>
      </c>
      <c r="CD393">
        <f t="shared" si="286"/>
        <v>26</v>
      </c>
      <c r="CE393" t="str">
        <f>IFERROR(VLOOKUP($AA393,'Tuyến và nhân viên'!$I:$O,7,0),"")</f>
        <v>Trần Văn Khanh</v>
      </c>
      <c r="CF393">
        <f t="shared" si="287"/>
        <v>2</v>
      </c>
      <c r="CG393">
        <f t="shared" si="288"/>
        <v>1</v>
      </c>
      <c r="CH393">
        <f>COUNTIFS($L393:L393,"x")</f>
        <v>0</v>
      </c>
      <c r="CI393">
        <f>COUNTIFS($L393:M393,"x")</f>
        <v>0</v>
      </c>
      <c r="CJ393">
        <f>COUNTIFS($L393:N393,"x")</f>
        <v>0</v>
      </c>
      <c r="CK393">
        <f>COUNTIFS($L393:O393,"x")</f>
        <v>0</v>
      </c>
      <c r="CL393">
        <f>COUNTIFS($L393:P393,"x")</f>
        <v>1</v>
      </c>
      <c r="CM393">
        <f>COUNTIFS($L393:Q393,"x")</f>
        <v>1</v>
      </c>
      <c r="CN393">
        <f>COUNTIFS($L393:R393,"x")</f>
        <v>1</v>
      </c>
      <c r="CO393" t="str" cm="1">
        <f t="array" ref="CO393">IFERROR(INDEX($CH$4:$CN$4,0,MATCH(1,$CH393:$CN393,0)),"")</f>
        <v>Thứ 6</v>
      </c>
      <c r="CP393" t="str" cm="1">
        <f t="array" ref="CP393">IFERROR(INDEX($CH$4:$CN$4,0,MATCH(2,$CH393:$CN393,0)),"")</f>
        <v/>
      </c>
      <c r="CQ393" t="str">
        <f t="shared" si="289"/>
        <v>Thứ 6</v>
      </c>
      <c r="CR393" t="str">
        <f t="shared" si="254"/>
        <v>F2 - Tuần 1 &amp; 3</v>
      </c>
    </row>
    <row r="394" spans="1:96" x14ac:dyDescent="0.3">
      <c r="A394" s="117" t="s">
        <v>37273</v>
      </c>
      <c r="B394" s="118" t="s">
        <v>33266</v>
      </c>
      <c r="C394" s="118" t="s">
        <v>33267</v>
      </c>
      <c r="D394" s="118" t="s">
        <v>39661</v>
      </c>
      <c r="E394" s="118" t="s">
        <v>39662</v>
      </c>
      <c r="F394" s="118" t="s">
        <v>35861</v>
      </c>
      <c r="G394" s="118" t="s">
        <v>35862</v>
      </c>
      <c r="H394" s="118" t="s">
        <v>35867</v>
      </c>
      <c r="I394" s="118" t="s">
        <v>22</v>
      </c>
      <c r="J394" s="119" t="s">
        <v>39658</v>
      </c>
      <c r="K394" s="119" t="s">
        <v>23</v>
      </c>
      <c r="L394" s="117" t="s">
        <v>23</v>
      </c>
      <c r="M394" s="117" t="s">
        <v>23</v>
      </c>
      <c r="N394" s="117" t="s">
        <v>23</v>
      </c>
      <c r="O394" s="117" t="s">
        <v>23</v>
      </c>
      <c r="P394" s="117" t="s">
        <v>23</v>
      </c>
      <c r="Q394" s="117" t="s">
        <v>24</v>
      </c>
      <c r="R394" s="117" t="s">
        <v>23</v>
      </c>
      <c r="S394" s="117" t="s">
        <v>24</v>
      </c>
      <c r="T394" s="117" t="s">
        <v>24</v>
      </c>
      <c r="U394" s="117" t="s">
        <v>24</v>
      </c>
      <c r="V394" s="117" t="s">
        <v>24</v>
      </c>
      <c r="W394" s="74" t="str">
        <f t="shared" si="255"/>
        <v>x</v>
      </c>
      <c r="X394" s="74" t="str">
        <f t="shared" si="256"/>
        <v/>
      </c>
      <c r="Y394" s="74" t="str">
        <f t="shared" si="257"/>
        <v>x</v>
      </c>
      <c r="Z394" s="74" t="str">
        <f t="shared" si="258"/>
        <v/>
      </c>
      <c r="AA394" t="str">
        <f>VLOOKUP($D394,'Tuyến và nhân viên'!$D:$M,6,0)</f>
        <v>HL00530</v>
      </c>
      <c r="AB394" t="str">
        <f>VLOOKUP($D394,'Tuyến và nhân viên'!$D:$M,7,0)</f>
        <v>Nguyễn Thị Thiên Trang</v>
      </c>
      <c r="AC394" s="16" t="str">
        <f>IFERROR(VLOOKUP($F394,DSKH!$D:$BF,53,0),"")</f>
        <v>F2</v>
      </c>
      <c r="AD394" s="16" t="str">
        <f>IFERROR(VLOOKUP($F394,DSKH!$D:$BF,54,0),"")</f>
        <v>GT</v>
      </c>
      <c r="AE394" s="4">
        <f>SUMIFS('Doanh số khách hàng'!$F:$F,'Doanh số khách hàng'!$A:$A,'Chi tiết tuyến'!$F394)</f>
        <v>0</v>
      </c>
      <c r="AF394" s="16" t="str">
        <f t="shared" si="250"/>
        <v>F4</v>
      </c>
      <c r="AG394" s="16" t="str">
        <f t="shared" si="251"/>
        <v>F2</v>
      </c>
      <c r="AH394" t="b">
        <f t="shared" si="259"/>
        <v>0</v>
      </c>
      <c r="AI394" t="b">
        <f t="shared" si="260"/>
        <v>1</v>
      </c>
      <c r="AJ394">
        <f>IFERROR(VLOOKUP($AC394,Master!$D:$E,2,0),"")</f>
        <v>2</v>
      </c>
      <c r="AK394">
        <f>VLOOKUP($AF394,Master!$D:$E,2,0)</f>
        <v>4</v>
      </c>
      <c r="AL394" s="4">
        <f t="shared" si="261"/>
        <v>0</v>
      </c>
      <c r="AM394" t="str">
        <f>IFERROR(VLOOKUP($F394,DSKH!$D:$BF,31,0),"")</f>
        <v>Tỉnh Cà Mau</v>
      </c>
      <c r="AN394" t="str">
        <f>IFERROR(VLOOKUP($F394,DSKH!$D:$BF,29,0),"")</f>
        <v>Phường Bạc Liêu</v>
      </c>
      <c r="AO394">
        <f>IFERROR(VLOOKUP($F394,DSKH!$D:$BF,52,0),"")</f>
        <v>0</v>
      </c>
      <c r="AP394">
        <f>IF(L394="x",1+COUNTIFS(AP$4:AP393,"&gt;0",$AA$4:$AA393,$AA393),0)</f>
        <v>0</v>
      </c>
      <c r="AQ394">
        <f>IF(M394="x",1+COUNTIFS(AQ$4:AQ393,"&gt;0",$AA$4:$AA393,$AA393),0)</f>
        <v>0</v>
      </c>
      <c r="AR394">
        <f>IF(N394="x",1+COUNTIFS(AR$4:AR393,"&gt;0",$AA$4:$AA393,$AA393),0)</f>
        <v>0</v>
      </c>
      <c r="AS394">
        <f>IF(O394="x",1+COUNTIFS(AS$4:AS393,"&gt;0",$AA$4:$AA393,$AA393),0)</f>
        <v>0</v>
      </c>
      <c r="AT394">
        <f>IF(P394="x",1+COUNTIFS(AT$4:AT393,"&gt;0",$AA$4:$AA393,$AA393),0)</f>
        <v>0</v>
      </c>
      <c r="AU394">
        <f>IF(Q394="x",1+COUNTIFS(AU$4:AU393,"&gt;0",$AA$4:$AA393,$AA393),0)</f>
        <v>9</v>
      </c>
      <c r="AV394">
        <f>IF(R394="x",1+COUNTIFS(AV$4:AV393,"&gt;0",$AA$4:$AA393,$AA393),0)</f>
        <v>0</v>
      </c>
      <c r="AW394">
        <f t="shared" si="252"/>
        <v>1</v>
      </c>
      <c r="AX394">
        <f t="shared" si="253"/>
        <v>0</v>
      </c>
      <c r="AY394">
        <f t="shared" si="262"/>
        <v>1</v>
      </c>
      <c r="AZ394">
        <f t="shared" si="263"/>
        <v>0</v>
      </c>
      <c r="BA394" s="4">
        <f t="shared" si="264"/>
        <v>0</v>
      </c>
      <c r="BB394" s="4">
        <f t="shared" si="265"/>
        <v>0</v>
      </c>
      <c r="BC394" s="4">
        <f t="shared" si="266"/>
        <v>0</v>
      </c>
      <c r="BD394" s="4">
        <f t="shared" si="267"/>
        <v>0</v>
      </c>
      <c r="BE394" s="4">
        <f t="shared" si="268"/>
        <v>0</v>
      </c>
      <c r="BF394" s="4">
        <f t="shared" si="269"/>
        <v>0</v>
      </c>
      <c r="BG394" s="4">
        <f t="shared" si="270"/>
        <v>0</v>
      </c>
      <c r="BH394" s="4">
        <f t="shared" si="271"/>
        <v>0</v>
      </c>
      <c r="BI394" s="4">
        <f t="shared" si="272"/>
        <v>0</v>
      </c>
      <c r="BJ394" s="4">
        <f t="shared" si="273"/>
        <v>0</v>
      </c>
      <c r="BK394" s="4">
        <f t="shared" si="274"/>
        <v>0</v>
      </c>
      <c r="BL394" s="4">
        <f t="shared" si="275"/>
        <v>0</v>
      </c>
      <c r="BM394" s="4">
        <f t="shared" si="276"/>
        <v>1</v>
      </c>
      <c r="BN394" s="4">
        <f t="shared" si="277"/>
        <v>0</v>
      </c>
      <c r="BO394">
        <f>SUMIFS(BH$5:BH394,$AA$5:$AA394,$AA394)</f>
        <v>14</v>
      </c>
      <c r="BP394">
        <f>SUMIFS(BI$5:BI394,$AA$5:$AA394,$AA394)</f>
        <v>13</v>
      </c>
      <c r="BQ394">
        <f>SUMIFS(BJ$5:BJ394,$AA$5:$AA394,$AA394)</f>
        <v>11</v>
      </c>
      <c r="BR394">
        <f>SUMIFS(BK$5:BK394,$AA$5:$AA394,$AA394)</f>
        <v>17</v>
      </c>
      <c r="BS394">
        <f>SUMIFS(BL$5:BL394,$AA$5:$AA394,$AA394)</f>
        <v>11</v>
      </c>
      <c r="BT394">
        <f>SUMIFS(BM$5:BM394,$AA$5:$AA394,$AA394)</f>
        <v>8</v>
      </c>
      <c r="BU394">
        <f>SUMIFS(BN$5:BN394,$AA$5:$AA394,$AA394)</f>
        <v>0</v>
      </c>
      <c r="BV394">
        <f t="shared" si="278"/>
        <v>18</v>
      </c>
      <c r="BW394">
        <f t="shared" si="279"/>
        <v>32</v>
      </c>
      <c r="BX394">
        <f t="shared" si="280"/>
        <v>18</v>
      </c>
      <c r="BY394">
        <f t="shared" si="281"/>
        <v>30</v>
      </c>
      <c r="BZ394">
        <f t="shared" si="282"/>
        <v>26</v>
      </c>
      <c r="CA394">
        <f t="shared" si="283"/>
        <v>26</v>
      </c>
      <c r="CB394">
        <f t="shared" si="284"/>
        <v>0</v>
      </c>
      <c r="CC394">
        <f t="shared" si="285"/>
        <v>8</v>
      </c>
      <c r="CD394">
        <f t="shared" si="286"/>
        <v>26</v>
      </c>
      <c r="CE394" t="str">
        <f>IFERROR(VLOOKUP($AA394,'Tuyến và nhân viên'!$I:$O,7,0),"")</f>
        <v>Trần Văn Khanh</v>
      </c>
      <c r="CF394">
        <f t="shared" si="287"/>
        <v>2</v>
      </c>
      <c r="CG394">
        <f t="shared" si="288"/>
        <v>1</v>
      </c>
      <c r="CH394">
        <f>COUNTIFS($L394:L394,"x")</f>
        <v>0</v>
      </c>
      <c r="CI394">
        <f>COUNTIFS($L394:M394,"x")</f>
        <v>0</v>
      </c>
      <c r="CJ394">
        <f>COUNTIFS($L394:N394,"x")</f>
        <v>0</v>
      </c>
      <c r="CK394">
        <f>COUNTIFS($L394:O394,"x")</f>
        <v>0</v>
      </c>
      <c r="CL394">
        <f>COUNTIFS($L394:P394,"x")</f>
        <v>0</v>
      </c>
      <c r="CM394">
        <f>COUNTIFS($L394:Q394,"x")</f>
        <v>1</v>
      </c>
      <c r="CN394">
        <f>COUNTIFS($L394:R394,"x")</f>
        <v>1</v>
      </c>
      <c r="CO394" t="str" cm="1">
        <f t="array" ref="CO394">IFERROR(INDEX($CH$4:$CN$4,0,MATCH(1,$CH394:$CN394,0)),"")</f>
        <v>Thứ 7</v>
      </c>
      <c r="CP394" t="str" cm="1">
        <f t="array" ref="CP394">IFERROR(INDEX($CH$4:$CN$4,0,MATCH(2,$CH394:$CN394,0)),"")</f>
        <v/>
      </c>
      <c r="CQ394" t="str">
        <f t="shared" si="289"/>
        <v>Thứ 7</v>
      </c>
      <c r="CR394" t="str">
        <f t="shared" si="254"/>
        <v>F2 - Tuần 1 &amp; 3</v>
      </c>
    </row>
    <row r="395" spans="1:96" x14ac:dyDescent="0.3">
      <c r="A395" s="117" t="s">
        <v>37283</v>
      </c>
      <c r="B395" s="118" t="s">
        <v>33266</v>
      </c>
      <c r="C395" s="118" t="s">
        <v>33267</v>
      </c>
      <c r="D395" s="118" t="s">
        <v>39661</v>
      </c>
      <c r="E395" s="118" t="s">
        <v>39662</v>
      </c>
      <c r="F395" s="118" t="s">
        <v>33165</v>
      </c>
      <c r="G395" s="118" t="s">
        <v>35901</v>
      </c>
      <c r="H395" s="118" t="s">
        <v>35905</v>
      </c>
      <c r="I395" s="118" t="s">
        <v>22</v>
      </c>
      <c r="J395" s="119" t="s">
        <v>39658</v>
      </c>
      <c r="K395" s="119" t="s">
        <v>23</v>
      </c>
      <c r="L395" s="117" t="s">
        <v>23</v>
      </c>
      <c r="M395" s="117" t="s">
        <v>23</v>
      </c>
      <c r="N395" s="117" t="s">
        <v>23</v>
      </c>
      <c r="O395" s="117" t="s">
        <v>23</v>
      </c>
      <c r="P395" s="117" t="s">
        <v>24</v>
      </c>
      <c r="Q395" s="117" t="s">
        <v>23</v>
      </c>
      <c r="R395" s="117" t="s">
        <v>23</v>
      </c>
      <c r="S395" s="117" t="s">
        <v>24</v>
      </c>
      <c r="T395" s="117" t="s">
        <v>24</v>
      </c>
      <c r="U395" s="117" t="s">
        <v>24</v>
      </c>
      <c r="V395" s="117" t="s">
        <v>24</v>
      </c>
      <c r="W395" s="74" t="str">
        <f t="shared" si="255"/>
        <v>x</v>
      </c>
      <c r="X395" s="74" t="str">
        <f t="shared" si="256"/>
        <v>x</v>
      </c>
      <c r="Y395" s="74" t="str">
        <f t="shared" si="257"/>
        <v>x</v>
      </c>
      <c r="Z395" s="74" t="str">
        <f t="shared" si="258"/>
        <v>x</v>
      </c>
      <c r="AA395" t="str">
        <f>VLOOKUP($D395,'Tuyến và nhân viên'!$D:$M,6,0)</f>
        <v>HL00530</v>
      </c>
      <c r="AB395" t="str">
        <f>VLOOKUP($D395,'Tuyến và nhân viên'!$D:$M,7,0)</f>
        <v>Nguyễn Thị Thiên Trang</v>
      </c>
      <c r="AC395" s="16" t="str">
        <f>IFERROR(VLOOKUP($F395,DSKH!$D:$BF,53,0),"")</f>
        <v>F4</v>
      </c>
      <c r="AD395" s="16" t="str">
        <f>IFERROR(VLOOKUP($F395,DSKH!$D:$BF,54,0),"")</f>
        <v>GT</v>
      </c>
      <c r="AE395" s="4">
        <f>SUMIFS('Doanh số khách hàng'!$F:$F,'Doanh số khách hàng'!$A:$A,'Chi tiết tuyến'!$F395)</f>
        <v>554673.33333333337</v>
      </c>
      <c r="AF395" s="16" t="str">
        <f t="shared" si="250"/>
        <v>F4</v>
      </c>
      <c r="AG395" s="16" t="str">
        <f t="shared" si="251"/>
        <v>F4</v>
      </c>
      <c r="AH395" t="b">
        <f t="shared" si="259"/>
        <v>1</v>
      </c>
      <c r="AI395" t="b">
        <f t="shared" si="260"/>
        <v>1</v>
      </c>
      <c r="AJ395">
        <f>IFERROR(VLOOKUP($AC395,Master!$D:$E,2,0),"")</f>
        <v>4</v>
      </c>
      <c r="AK395">
        <f>VLOOKUP($AF395,Master!$D:$E,2,0)</f>
        <v>4</v>
      </c>
      <c r="AL395" s="4">
        <f t="shared" si="261"/>
        <v>138668.33333333334</v>
      </c>
      <c r="AM395" t="str">
        <f>IFERROR(VLOOKUP($F395,DSKH!$D:$BF,31,0),"")</f>
        <v>Tỉnh Cà Mau</v>
      </c>
      <c r="AN395" t="str">
        <f>IFERROR(VLOOKUP($F395,DSKH!$D:$BF,29,0),"")</f>
        <v>Xã Châu Thới</v>
      </c>
      <c r="AO395">
        <f>IFERROR(VLOOKUP($F395,DSKH!$D:$BF,52,0),"")</f>
        <v>554673.33333333337</v>
      </c>
      <c r="AP395">
        <f>IF(L395="x",1+COUNTIFS(AP$4:AP394,"&gt;0",$AA$4:$AA394,$AA394),0)</f>
        <v>0</v>
      </c>
      <c r="AQ395">
        <f>IF(M395="x",1+COUNTIFS(AQ$4:AQ394,"&gt;0",$AA$4:$AA394,$AA394),0)</f>
        <v>0</v>
      </c>
      <c r="AR395">
        <f>IF(N395="x",1+COUNTIFS(AR$4:AR394,"&gt;0",$AA$4:$AA394,$AA394),0)</f>
        <v>0</v>
      </c>
      <c r="AS395">
        <f>IF(O395="x",1+COUNTIFS(AS$4:AS394,"&gt;0",$AA$4:$AA394,$AA394),0)</f>
        <v>0</v>
      </c>
      <c r="AT395">
        <f>IF(P395="x",1+COUNTIFS(AT$4:AT394,"&gt;0",$AA$4:$AA394,$AA394),0)</f>
        <v>12</v>
      </c>
      <c r="AU395">
        <f>IF(Q395="x",1+COUNTIFS(AU$4:AU394,"&gt;0",$AA$4:$AA394,$AA394),0)</f>
        <v>0</v>
      </c>
      <c r="AV395">
        <f>IF(R395="x",1+COUNTIFS(AV$4:AV394,"&gt;0",$AA$4:$AA394,$AA394),0)</f>
        <v>0</v>
      </c>
      <c r="AW395">
        <f t="shared" si="252"/>
        <v>1</v>
      </c>
      <c r="AX395">
        <f t="shared" si="253"/>
        <v>1</v>
      </c>
      <c r="AY395">
        <f t="shared" si="262"/>
        <v>1</v>
      </c>
      <c r="AZ395">
        <f t="shared" si="263"/>
        <v>1</v>
      </c>
      <c r="BA395" s="4">
        <f t="shared" si="264"/>
        <v>0</v>
      </c>
      <c r="BB395" s="4">
        <f t="shared" si="265"/>
        <v>0</v>
      </c>
      <c r="BC395" s="4">
        <f t="shared" si="266"/>
        <v>0</v>
      </c>
      <c r="BD395" s="4">
        <f t="shared" si="267"/>
        <v>0</v>
      </c>
      <c r="BE395" s="4">
        <f t="shared" si="268"/>
        <v>138668.33333333334</v>
      </c>
      <c r="BF395" s="4">
        <f t="shared" si="269"/>
        <v>0</v>
      </c>
      <c r="BG395" s="4">
        <f t="shared" si="270"/>
        <v>0</v>
      </c>
      <c r="BH395" s="4">
        <f t="shared" si="271"/>
        <v>0</v>
      </c>
      <c r="BI395" s="4">
        <f t="shared" si="272"/>
        <v>0</v>
      </c>
      <c r="BJ395" s="4">
        <f t="shared" si="273"/>
        <v>0</v>
      </c>
      <c r="BK395" s="4">
        <f t="shared" si="274"/>
        <v>0</v>
      </c>
      <c r="BL395" s="4">
        <f t="shared" si="275"/>
        <v>0</v>
      </c>
      <c r="BM395" s="4">
        <f t="shared" si="276"/>
        <v>0</v>
      </c>
      <c r="BN395" s="4">
        <f t="shared" si="277"/>
        <v>0</v>
      </c>
      <c r="BO395">
        <f>SUMIFS(BH$5:BH395,$AA$5:$AA395,$AA395)</f>
        <v>14</v>
      </c>
      <c r="BP395">
        <f>SUMIFS(BI$5:BI395,$AA$5:$AA395,$AA395)</f>
        <v>13</v>
      </c>
      <c r="BQ395">
        <f>SUMIFS(BJ$5:BJ395,$AA$5:$AA395,$AA395)</f>
        <v>11</v>
      </c>
      <c r="BR395">
        <f>SUMIFS(BK$5:BK395,$AA$5:$AA395,$AA395)</f>
        <v>17</v>
      </c>
      <c r="BS395">
        <f>SUMIFS(BL$5:BL395,$AA$5:$AA395,$AA395)</f>
        <v>11</v>
      </c>
      <c r="BT395">
        <f>SUMIFS(BM$5:BM395,$AA$5:$AA395,$AA395)</f>
        <v>8</v>
      </c>
      <c r="BU395">
        <f>SUMIFS(BN$5:BN395,$AA$5:$AA395,$AA395)</f>
        <v>0</v>
      </c>
      <c r="BV395">
        <f t="shared" si="278"/>
        <v>18</v>
      </c>
      <c r="BW395">
        <f t="shared" si="279"/>
        <v>32</v>
      </c>
      <c r="BX395">
        <f t="shared" si="280"/>
        <v>18</v>
      </c>
      <c r="BY395">
        <f t="shared" si="281"/>
        <v>30</v>
      </c>
      <c r="BZ395">
        <f t="shared" si="282"/>
        <v>26</v>
      </c>
      <c r="CA395">
        <f t="shared" si="283"/>
        <v>26</v>
      </c>
      <c r="CB395">
        <f t="shared" si="284"/>
        <v>0</v>
      </c>
      <c r="CC395">
        <f t="shared" si="285"/>
        <v>0</v>
      </c>
      <c r="CD395">
        <f t="shared" si="286"/>
        <v>0</v>
      </c>
      <c r="CE395" t="str">
        <f>IFERROR(VLOOKUP($AA395,'Tuyến và nhân viên'!$I:$O,7,0),"")</f>
        <v>Trần Văn Khanh</v>
      </c>
      <c r="CF395">
        <f t="shared" si="287"/>
        <v>4</v>
      </c>
      <c r="CG395">
        <f t="shared" si="288"/>
        <v>1</v>
      </c>
      <c r="CH395">
        <f>COUNTIFS($L395:L395,"x")</f>
        <v>0</v>
      </c>
      <c r="CI395">
        <f>COUNTIFS($L395:M395,"x")</f>
        <v>0</v>
      </c>
      <c r="CJ395">
        <f>COUNTIFS($L395:N395,"x")</f>
        <v>0</v>
      </c>
      <c r="CK395">
        <f>COUNTIFS($L395:O395,"x")</f>
        <v>0</v>
      </c>
      <c r="CL395">
        <f>COUNTIFS($L395:P395,"x")</f>
        <v>1</v>
      </c>
      <c r="CM395">
        <f>COUNTIFS($L395:Q395,"x")</f>
        <v>1</v>
      </c>
      <c r="CN395">
        <f>COUNTIFS($L395:R395,"x")</f>
        <v>1</v>
      </c>
      <c r="CO395" t="str" cm="1">
        <f t="array" ref="CO395">IFERROR(INDEX($CH$4:$CN$4,0,MATCH(1,$CH395:$CN395,0)),"")</f>
        <v>Thứ 6</v>
      </c>
      <c r="CP395" t="str" cm="1">
        <f t="array" ref="CP395">IFERROR(INDEX($CH$4:$CN$4,0,MATCH(2,$CH395:$CN395,0)),"")</f>
        <v/>
      </c>
      <c r="CQ395" t="str">
        <f t="shared" si="289"/>
        <v>Thứ 6</v>
      </c>
      <c r="CR395" t="str">
        <f t="shared" si="254"/>
        <v>F4 - Tất cả các tuần</v>
      </c>
    </row>
    <row r="396" spans="1:96" x14ac:dyDescent="0.3">
      <c r="A396" s="117" t="s">
        <v>37294</v>
      </c>
      <c r="B396" s="118" t="s">
        <v>33266</v>
      </c>
      <c r="C396" s="118" t="s">
        <v>33267</v>
      </c>
      <c r="D396" s="118" t="s">
        <v>39661</v>
      </c>
      <c r="E396" s="118" t="s">
        <v>39662</v>
      </c>
      <c r="F396" s="118" t="s">
        <v>2056</v>
      </c>
      <c r="G396" s="118" t="s">
        <v>35928</v>
      </c>
      <c r="H396" s="118" t="s">
        <v>35935</v>
      </c>
      <c r="I396" s="118" t="s">
        <v>22</v>
      </c>
      <c r="J396" s="119" t="s">
        <v>39658</v>
      </c>
      <c r="K396" s="119" t="s">
        <v>23</v>
      </c>
      <c r="L396" s="117" t="s">
        <v>23</v>
      </c>
      <c r="M396" s="117" t="s">
        <v>23</v>
      </c>
      <c r="N396" s="117" t="s">
        <v>23</v>
      </c>
      <c r="O396" s="117" t="s">
        <v>23</v>
      </c>
      <c r="P396" s="117" t="s">
        <v>23</v>
      </c>
      <c r="Q396" s="117" t="s">
        <v>24</v>
      </c>
      <c r="R396" s="117" t="s">
        <v>23</v>
      </c>
      <c r="S396" s="117" t="s">
        <v>24</v>
      </c>
      <c r="T396" s="117" t="s">
        <v>24</v>
      </c>
      <c r="U396" s="117" t="s">
        <v>24</v>
      </c>
      <c r="V396" s="117" t="s">
        <v>24</v>
      </c>
      <c r="W396" s="74" t="str">
        <f t="shared" si="255"/>
        <v>x</v>
      </c>
      <c r="X396" s="74" t="str">
        <f t="shared" si="256"/>
        <v>x</v>
      </c>
      <c r="Y396" s="74" t="str">
        <f t="shared" si="257"/>
        <v>x</v>
      </c>
      <c r="Z396" s="74" t="str">
        <f t="shared" si="258"/>
        <v>x</v>
      </c>
      <c r="AA396" t="str">
        <f>VLOOKUP($D396,'Tuyến và nhân viên'!$D:$M,6,0)</f>
        <v>HL00530</v>
      </c>
      <c r="AB396" t="str">
        <f>VLOOKUP($D396,'Tuyến và nhân viên'!$D:$M,7,0)</f>
        <v>Nguyễn Thị Thiên Trang</v>
      </c>
      <c r="AC396" s="16" t="str">
        <f>IFERROR(VLOOKUP($F396,DSKH!$D:$BF,53,0),"")</f>
        <v>F4</v>
      </c>
      <c r="AD396" s="16" t="str">
        <f>IFERROR(VLOOKUP($F396,DSKH!$D:$BF,54,0),"")</f>
        <v>GT</v>
      </c>
      <c r="AE396" s="4">
        <f>SUMIFS('Doanh số khách hàng'!$F:$F,'Doanh số khách hàng'!$A:$A,'Chi tiết tuyến'!$F396)</f>
        <v>5200340</v>
      </c>
      <c r="AF396" s="16" t="str">
        <f t="shared" si="250"/>
        <v>F4</v>
      </c>
      <c r="AG396" s="16" t="str">
        <f t="shared" si="251"/>
        <v>F4</v>
      </c>
      <c r="AH396" t="b">
        <f t="shared" si="259"/>
        <v>1</v>
      </c>
      <c r="AI396" t="b">
        <f t="shared" si="260"/>
        <v>1</v>
      </c>
      <c r="AJ396">
        <f>IFERROR(VLOOKUP($AC396,Master!$D:$E,2,0),"")</f>
        <v>4</v>
      </c>
      <c r="AK396">
        <f>VLOOKUP($AF396,Master!$D:$E,2,0)</f>
        <v>4</v>
      </c>
      <c r="AL396" s="4">
        <f t="shared" si="261"/>
        <v>1300085</v>
      </c>
      <c r="AM396" t="str">
        <f>IFERROR(VLOOKUP($F396,DSKH!$D:$BF,31,0),"")</f>
        <v>Tỉnh Cà Mau</v>
      </c>
      <c r="AN396" t="str">
        <f>IFERROR(VLOOKUP($F396,DSKH!$D:$BF,29,0),"")</f>
        <v>Phường Bạc Liêu</v>
      </c>
      <c r="AO396">
        <f>IFERROR(VLOOKUP($F396,DSKH!$D:$BF,52,0),"")</f>
        <v>5200340</v>
      </c>
      <c r="AP396">
        <f>IF(L396="x",1+COUNTIFS(AP$4:AP395,"&gt;0",$AA$4:$AA395,$AA395),0)</f>
        <v>0</v>
      </c>
      <c r="AQ396">
        <f>IF(M396="x",1+COUNTIFS(AQ$4:AQ395,"&gt;0",$AA$4:$AA395,$AA395),0)</f>
        <v>0</v>
      </c>
      <c r="AR396">
        <f>IF(N396="x",1+COUNTIFS(AR$4:AR395,"&gt;0",$AA$4:$AA395,$AA395),0)</f>
        <v>0</v>
      </c>
      <c r="AS396">
        <f>IF(O396="x",1+COUNTIFS(AS$4:AS395,"&gt;0",$AA$4:$AA395,$AA395),0)</f>
        <v>0</v>
      </c>
      <c r="AT396">
        <f>IF(P396="x",1+COUNTIFS(AT$4:AT395,"&gt;0",$AA$4:$AA395,$AA395),0)</f>
        <v>0</v>
      </c>
      <c r="AU396">
        <f>IF(Q396="x",1+COUNTIFS(AU$4:AU395,"&gt;0",$AA$4:$AA395,$AA395),0)</f>
        <v>10</v>
      </c>
      <c r="AV396">
        <f>IF(R396="x",1+COUNTIFS(AV$4:AV395,"&gt;0",$AA$4:$AA395,$AA395),0)</f>
        <v>0</v>
      </c>
      <c r="AW396">
        <f t="shared" si="252"/>
        <v>1</v>
      </c>
      <c r="AX396">
        <f t="shared" si="253"/>
        <v>1</v>
      </c>
      <c r="AY396">
        <f t="shared" si="262"/>
        <v>1</v>
      </c>
      <c r="AZ396">
        <f t="shared" si="263"/>
        <v>1</v>
      </c>
      <c r="BA396" s="4">
        <f t="shared" si="264"/>
        <v>0</v>
      </c>
      <c r="BB396" s="4">
        <f t="shared" si="265"/>
        <v>0</v>
      </c>
      <c r="BC396" s="4">
        <f t="shared" si="266"/>
        <v>0</v>
      </c>
      <c r="BD396" s="4">
        <f t="shared" si="267"/>
        <v>0</v>
      </c>
      <c r="BE396" s="4">
        <f t="shared" si="268"/>
        <v>0</v>
      </c>
      <c r="BF396" s="4">
        <f t="shared" si="269"/>
        <v>1300085</v>
      </c>
      <c r="BG396" s="4">
        <f t="shared" si="270"/>
        <v>0</v>
      </c>
      <c r="BH396" s="4">
        <f t="shared" si="271"/>
        <v>0</v>
      </c>
      <c r="BI396" s="4">
        <f t="shared" si="272"/>
        <v>0</v>
      </c>
      <c r="BJ396" s="4">
        <f t="shared" si="273"/>
        <v>0</v>
      </c>
      <c r="BK396" s="4">
        <f t="shared" si="274"/>
        <v>0</v>
      </c>
      <c r="BL396" s="4">
        <f t="shared" si="275"/>
        <v>0</v>
      </c>
      <c r="BM396" s="4">
        <f t="shared" si="276"/>
        <v>0</v>
      </c>
      <c r="BN396" s="4">
        <f t="shared" si="277"/>
        <v>0</v>
      </c>
      <c r="BO396">
        <f>SUMIFS(BH$5:BH396,$AA$5:$AA396,$AA396)</f>
        <v>14</v>
      </c>
      <c r="BP396">
        <f>SUMIFS(BI$5:BI396,$AA$5:$AA396,$AA396)</f>
        <v>13</v>
      </c>
      <c r="BQ396">
        <f>SUMIFS(BJ$5:BJ396,$AA$5:$AA396,$AA396)</f>
        <v>11</v>
      </c>
      <c r="BR396">
        <f>SUMIFS(BK$5:BK396,$AA$5:$AA396,$AA396)</f>
        <v>17</v>
      </c>
      <c r="BS396">
        <f>SUMIFS(BL$5:BL396,$AA$5:$AA396,$AA396)</f>
        <v>11</v>
      </c>
      <c r="BT396">
        <f>SUMIFS(BM$5:BM396,$AA$5:$AA396,$AA396)</f>
        <v>8</v>
      </c>
      <c r="BU396">
        <f>SUMIFS(BN$5:BN396,$AA$5:$AA396,$AA396)</f>
        <v>0</v>
      </c>
      <c r="BV396">
        <f t="shared" si="278"/>
        <v>18</v>
      </c>
      <c r="BW396">
        <f t="shared" si="279"/>
        <v>32</v>
      </c>
      <c r="BX396">
        <f t="shared" si="280"/>
        <v>18</v>
      </c>
      <c r="BY396">
        <f t="shared" si="281"/>
        <v>30</v>
      </c>
      <c r="BZ396">
        <f t="shared" si="282"/>
        <v>26</v>
      </c>
      <c r="CA396">
        <f t="shared" si="283"/>
        <v>26</v>
      </c>
      <c r="CB396">
        <f t="shared" si="284"/>
        <v>0</v>
      </c>
      <c r="CC396">
        <f t="shared" si="285"/>
        <v>0</v>
      </c>
      <c r="CD396">
        <f t="shared" si="286"/>
        <v>0</v>
      </c>
      <c r="CE396" t="str">
        <f>IFERROR(VLOOKUP($AA396,'Tuyến và nhân viên'!$I:$O,7,0),"")</f>
        <v>Trần Văn Khanh</v>
      </c>
      <c r="CF396">
        <f t="shared" si="287"/>
        <v>4</v>
      </c>
      <c r="CG396">
        <f t="shared" si="288"/>
        <v>1</v>
      </c>
      <c r="CH396">
        <f>COUNTIFS($L396:L396,"x")</f>
        <v>0</v>
      </c>
      <c r="CI396">
        <f>COUNTIFS($L396:M396,"x")</f>
        <v>0</v>
      </c>
      <c r="CJ396">
        <f>COUNTIFS($L396:N396,"x")</f>
        <v>0</v>
      </c>
      <c r="CK396">
        <f>COUNTIFS($L396:O396,"x")</f>
        <v>0</v>
      </c>
      <c r="CL396">
        <f>COUNTIFS($L396:P396,"x")</f>
        <v>0</v>
      </c>
      <c r="CM396">
        <f>COUNTIFS($L396:Q396,"x")</f>
        <v>1</v>
      </c>
      <c r="CN396">
        <f>COUNTIFS($L396:R396,"x")</f>
        <v>1</v>
      </c>
      <c r="CO396" t="str" cm="1">
        <f t="array" ref="CO396">IFERROR(INDEX($CH$4:$CN$4,0,MATCH(1,$CH396:$CN396,0)),"")</f>
        <v>Thứ 7</v>
      </c>
      <c r="CP396" t="str" cm="1">
        <f t="array" ref="CP396">IFERROR(INDEX($CH$4:$CN$4,0,MATCH(2,$CH396:$CN396,0)),"")</f>
        <v/>
      </c>
      <c r="CQ396" t="str">
        <f t="shared" si="289"/>
        <v>Thứ 7</v>
      </c>
      <c r="CR396" t="str">
        <f t="shared" si="254"/>
        <v>F4 - Tất cả các tuần</v>
      </c>
    </row>
    <row r="397" spans="1:96" x14ac:dyDescent="0.3">
      <c r="A397" s="117" t="s">
        <v>37304</v>
      </c>
      <c r="B397" s="118" t="s">
        <v>33266</v>
      </c>
      <c r="C397" s="118" t="s">
        <v>33267</v>
      </c>
      <c r="D397" s="118" t="s">
        <v>39661</v>
      </c>
      <c r="E397" s="118" t="s">
        <v>39662</v>
      </c>
      <c r="F397" s="118" t="s">
        <v>22665</v>
      </c>
      <c r="G397" s="118" t="s">
        <v>35987</v>
      </c>
      <c r="H397" s="118" t="s">
        <v>35993</v>
      </c>
      <c r="I397" s="118" t="s">
        <v>22</v>
      </c>
      <c r="J397" s="119" t="s">
        <v>39658</v>
      </c>
      <c r="K397" s="119" t="s">
        <v>23</v>
      </c>
      <c r="L397" s="117" t="s">
        <v>23</v>
      </c>
      <c r="M397" s="117" t="s">
        <v>23</v>
      </c>
      <c r="N397" s="117" t="s">
        <v>23</v>
      </c>
      <c r="O397" s="117" t="s">
        <v>24</v>
      </c>
      <c r="P397" s="117" t="s">
        <v>23</v>
      </c>
      <c r="Q397" s="117" t="s">
        <v>23</v>
      </c>
      <c r="R397" s="117" t="s">
        <v>23</v>
      </c>
      <c r="S397" s="117" t="s">
        <v>24</v>
      </c>
      <c r="T397" s="117" t="s">
        <v>24</v>
      </c>
      <c r="U397" s="117" t="s">
        <v>24</v>
      </c>
      <c r="V397" s="117" t="s">
        <v>24</v>
      </c>
      <c r="W397" s="74" t="str">
        <f t="shared" si="255"/>
        <v/>
      </c>
      <c r="X397" s="74" t="str">
        <f t="shared" si="256"/>
        <v>x</v>
      </c>
      <c r="Y397" s="74" t="str">
        <f t="shared" si="257"/>
        <v/>
      </c>
      <c r="Z397" s="74" t="str">
        <f t="shared" si="258"/>
        <v>x</v>
      </c>
      <c r="AA397" t="str">
        <f>VLOOKUP($D397,'Tuyến và nhân viên'!$D:$M,6,0)</f>
        <v>HL00530</v>
      </c>
      <c r="AB397" t="str">
        <f>VLOOKUP($D397,'Tuyến và nhân viên'!$D:$M,7,0)</f>
        <v>Nguyễn Thị Thiên Trang</v>
      </c>
      <c r="AC397" s="16" t="str">
        <f>IFERROR(VLOOKUP($F397,DSKH!$D:$BF,53,0),"")</f>
        <v>F2</v>
      </c>
      <c r="AD397" s="16" t="str">
        <f>IFERROR(VLOOKUP($F397,DSKH!$D:$BF,54,0),"")</f>
        <v>GT</v>
      </c>
      <c r="AE397" s="4">
        <f>SUMIFS('Doanh số khách hàng'!$F:$F,'Doanh số khách hàng'!$A:$A,'Chi tiết tuyến'!$F397)</f>
        <v>0</v>
      </c>
      <c r="AF397" s="16" t="str">
        <f t="shared" si="250"/>
        <v>F4</v>
      </c>
      <c r="AG397" s="16" t="str">
        <f t="shared" si="251"/>
        <v>F2</v>
      </c>
      <c r="AH397" t="b">
        <f t="shared" si="259"/>
        <v>0</v>
      </c>
      <c r="AI397" t="b">
        <f t="shared" si="260"/>
        <v>1</v>
      </c>
      <c r="AJ397">
        <f>IFERROR(VLOOKUP($AC397,Master!$D:$E,2,0),"")</f>
        <v>2</v>
      </c>
      <c r="AK397">
        <f>VLOOKUP($AF397,Master!$D:$E,2,0)</f>
        <v>4</v>
      </c>
      <c r="AL397" s="4">
        <f t="shared" si="261"/>
        <v>0</v>
      </c>
      <c r="AM397" t="str">
        <f>IFERROR(VLOOKUP($F397,DSKH!$D:$BF,31,0),"")</f>
        <v>Tỉnh Cà Mau</v>
      </c>
      <c r="AN397" t="str">
        <f>IFERROR(VLOOKUP($F397,DSKH!$D:$BF,29,0),"")</f>
        <v>Xã Vĩnh Phước</v>
      </c>
      <c r="AO397">
        <f>IFERROR(VLOOKUP($F397,DSKH!$D:$BF,52,0),"")</f>
        <v>0</v>
      </c>
      <c r="AP397">
        <f>IF(L397="x",1+COUNTIFS(AP$4:AP396,"&gt;0",$AA$4:$AA396,$AA396),0)</f>
        <v>0</v>
      </c>
      <c r="AQ397">
        <f>IF(M397="x",1+COUNTIFS(AQ$4:AQ396,"&gt;0",$AA$4:$AA396,$AA396),0)</f>
        <v>0</v>
      </c>
      <c r="AR397">
        <f>IF(N397="x",1+COUNTIFS(AR$4:AR396,"&gt;0",$AA$4:$AA396,$AA396),0)</f>
        <v>0</v>
      </c>
      <c r="AS397">
        <f>IF(O397="x",1+COUNTIFS(AS$4:AS396,"&gt;0",$AA$4:$AA396,$AA396),0)</f>
        <v>20</v>
      </c>
      <c r="AT397">
        <f>IF(P397="x",1+COUNTIFS(AT$4:AT396,"&gt;0",$AA$4:$AA396,$AA396),0)</f>
        <v>0</v>
      </c>
      <c r="AU397">
        <f>IF(Q397="x",1+COUNTIFS(AU$4:AU396,"&gt;0",$AA$4:$AA396,$AA396),0)</f>
        <v>0</v>
      </c>
      <c r="AV397">
        <f>IF(R397="x",1+COUNTIFS(AV$4:AV396,"&gt;0",$AA$4:$AA396,$AA396),0)</f>
        <v>0</v>
      </c>
      <c r="AW397">
        <f t="shared" si="252"/>
        <v>0</v>
      </c>
      <c r="AX397">
        <f t="shared" si="253"/>
        <v>1</v>
      </c>
      <c r="AY397">
        <f t="shared" si="262"/>
        <v>0</v>
      </c>
      <c r="AZ397">
        <f t="shared" si="263"/>
        <v>1</v>
      </c>
      <c r="BA397" s="4">
        <f t="shared" si="264"/>
        <v>0</v>
      </c>
      <c r="BB397" s="4">
        <f t="shared" si="265"/>
        <v>0</v>
      </c>
      <c r="BC397" s="4">
        <f t="shared" si="266"/>
        <v>0</v>
      </c>
      <c r="BD397" s="4">
        <f t="shared" si="267"/>
        <v>0</v>
      </c>
      <c r="BE397" s="4">
        <f t="shared" si="268"/>
        <v>0</v>
      </c>
      <c r="BF397" s="4">
        <f t="shared" si="269"/>
        <v>0</v>
      </c>
      <c r="BG397" s="4">
        <f t="shared" si="270"/>
        <v>0</v>
      </c>
      <c r="BH397" s="4">
        <f t="shared" si="271"/>
        <v>0</v>
      </c>
      <c r="BI397" s="4">
        <f t="shared" si="272"/>
        <v>0</v>
      </c>
      <c r="BJ397" s="4">
        <f t="shared" si="273"/>
        <v>0</v>
      </c>
      <c r="BK397" s="4">
        <f t="shared" si="274"/>
        <v>1</v>
      </c>
      <c r="BL397" s="4">
        <f t="shared" si="275"/>
        <v>0</v>
      </c>
      <c r="BM397" s="4">
        <f t="shared" si="276"/>
        <v>0</v>
      </c>
      <c r="BN397" s="4">
        <f t="shared" si="277"/>
        <v>0</v>
      </c>
      <c r="BO397">
        <f>SUMIFS(BH$5:BH397,$AA$5:$AA397,$AA397)</f>
        <v>14</v>
      </c>
      <c r="BP397">
        <f>SUMIFS(BI$5:BI397,$AA$5:$AA397,$AA397)</f>
        <v>13</v>
      </c>
      <c r="BQ397">
        <f>SUMIFS(BJ$5:BJ397,$AA$5:$AA397,$AA397)</f>
        <v>11</v>
      </c>
      <c r="BR397">
        <f>SUMIFS(BK$5:BK397,$AA$5:$AA397,$AA397)</f>
        <v>18</v>
      </c>
      <c r="BS397">
        <f>SUMIFS(BL$5:BL397,$AA$5:$AA397,$AA397)</f>
        <v>11</v>
      </c>
      <c r="BT397">
        <f>SUMIFS(BM$5:BM397,$AA$5:$AA397,$AA397)</f>
        <v>8</v>
      </c>
      <c r="BU397">
        <f>SUMIFS(BN$5:BN397,$AA$5:$AA397,$AA397)</f>
        <v>0</v>
      </c>
      <c r="BV397">
        <f t="shared" si="278"/>
        <v>18</v>
      </c>
      <c r="BW397">
        <f t="shared" si="279"/>
        <v>32</v>
      </c>
      <c r="BX397">
        <f t="shared" si="280"/>
        <v>18</v>
      </c>
      <c r="BY397">
        <f t="shared" si="281"/>
        <v>30</v>
      </c>
      <c r="BZ397">
        <f t="shared" si="282"/>
        <v>26</v>
      </c>
      <c r="CA397">
        <f t="shared" si="283"/>
        <v>26</v>
      </c>
      <c r="CB397">
        <f t="shared" si="284"/>
        <v>0</v>
      </c>
      <c r="CC397">
        <f t="shared" si="285"/>
        <v>18</v>
      </c>
      <c r="CD397">
        <f t="shared" si="286"/>
        <v>30</v>
      </c>
      <c r="CE397" t="str">
        <f>IFERROR(VLOOKUP($AA397,'Tuyến và nhân viên'!$I:$O,7,0),"")</f>
        <v>Trần Văn Khanh</v>
      </c>
      <c r="CF397">
        <f t="shared" si="287"/>
        <v>2</v>
      </c>
      <c r="CG397">
        <f t="shared" si="288"/>
        <v>1</v>
      </c>
      <c r="CH397">
        <f>COUNTIFS($L397:L397,"x")</f>
        <v>0</v>
      </c>
      <c r="CI397">
        <f>COUNTIFS($L397:M397,"x")</f>
        <v>0</v>
      </c>
      <c r="CJ397">
        <f>COUNTIFS($L397:N397,"x")</f>
        <v>0</v>
      </c>
      <c r="CK397">
        <f>COUNTIFS($L397:O397,"x")</f>
        <v>1</v>
      </c>
      <c r="CL397">
        <f>COUNTIFS($L397:P397,"x")</f>
        <v>1</v>
      </c>
      <c r="CM397">
        <f>COUNTIFS($L397:Q397,"x")</f>
        <v>1</v>
      </c>
      <c r="CN397">
        <f>COUNTIFS($L397:R397,"x")</f>
        <v>1</v>
      </c>
      <c r="CO397" t="str" cm="1">
        <f t="array" ref="CO397">IFERROR(INDEX($CH$4:$CN$4,0,MATCH(1,$CH397:$CN397,0)),"")</f>
        <v>Thứ 5</v>
      </c>
      <c r="CP397" t="str" cm="1">
        <f t="array" ref="CP397">IFERROR(INDEX($CH$4:$CN$4,0,MATCH(2,$CH397:$CN397,0)),"")</f>
        <v/>
      </c>
      <c r="CQ397" t="str">
        <f t="shared" si="289"/>
        <v>Thứ 5</v>
      </c>
      <c r="CR397" t="str">
        <f t="shared" si="254"/>
        <v>F2 - Tuần 2 &amp; 4</v>
      </c>
    </row>
    <row r="398" spans="1:96" x14ac:dyDescent="0.3">
      <c r="A398" s="117" t="s">
        <v>37314</v>
      </c>
      <c r="B398" s="118" t="s">
        <v>33266</v>
      </c>
      <c r="C398" s="118" t="s">
        <v>33267</v>
      </c>
      <c r="D398" s="118" t="s">
        <v>39661</v>
      </c>
      <c r="E398" s="118" t="s">
        <v>39662</v>
      </c>
      <c r="F398" s="118" t="s">
        <v>12688</v>
      </c>
      <c r="G398" s="118" t="s">
        <v>35996</v>
      </c>
      <c r="H398" s="118" t="s">
        <v>36002</v>
      </c>
      <c r="I398" s="118" t="s">
        <v>22</v>
      </c>
      <c r="J398" s="119" t="s">
        <v>39658</v>
      </c>
      <c r="K398" s="119" t="s">
        <v>23</v>
      </c>
      <c r="L398" s="117" t="s">
        <v>23</v>
      </c>
      <c r="M398" s="117" t="s">
        <v>23</v>
      </c>
      <c r="N398" s="117" t="s">
        <v>23</v>
      </c>
      <c r="O398" s="117" t="s">
        <v>24</v>
      </c>
      <c r="P398" s="117" t="s">
        <v>23</v>
      </c>
      <c r="Q398" s="117" t="s">
        <v>23</v>
      </c>
      <c r="R398" s="117" t="s">
        <v>23</v>
      </c>
      <c r="S398" s="117" t="s">
        <v>24</v>
      </c>
      <c r="T398" s="117" t="s">
        <v>24</v>
      </c>
      <c r="U398" s="117" t="s">
        <v>24</v>
      </c>
      <c r="V398" s="117" t="s">
        <v>24</v>
      </c>
      <c r="W398" s="74" t="str">
        <f t="shared" si="255"/>
        <v>x</v>
      </c>
      <c r="X398" s="74" t="str">
        <f t="shared" si="256"/>
        <v>x</v>
      </c>
      <c r="Y398" s="74" t="str">
        <f t="shared" si="257"/>
        <v>x</v>
      </c>
      <c r="Z398" s="74" t="str">
        <f t="shared" si="258"/>
        <v>x</v>
      </c>
      <c r="AA398" t="str">
        <f>VLOOKUP($D398,'Tuyến và nhân viên'!$D:$M,6,0)</f>
        <v>HL00530</v>
      </c>
      <c r="AB398" t="str">
        <f>VLOOKUP($D398,'Tuyến và nhân viên'!$D:$M,7,0)</f>
        <v>Nguyễn Thị Thiên Trang</v>
      </c>
      <c r="AC398" s="16" t="str">
        <f>IFERROR(VLOOKUP($F398,DSKH!$D:$BF,53,0),"")</f>
        <v>F4</v>
      </c>
      <c r="AD398" s="16" t="str">
        <f>IFERROR(VLOOKUP($F398,DSKH!$D:$BF,54,0),"")</f>
        <v>GT</v>
      </c>
      <c r="AE398" s="4">
        <f>SUMIFS('Doanh số khách hàng'!$F:$F,'Doanh số khách hàng'!$A:$A,'Chi tiết tuyến'!$F398)</f>
        <v>1063333.3333333333</v>
      </c>
      <c r="AF398" s="16" t="str">
        <f t="shared" si="250"/>
        <v>F4</v>
      </c>
      <c r="AG398" s="16" t="str">
        <f t="shared" si="251"/>
        <v>F4</v>
      </c>
      <c r="AH398" t="b">
        <f t="shared" si="259"/>
        <v>1</v>
      </c>
      <c r="AI398" t="b">
        <f t="shared" si="260"/>
        <v>1</v>
      </c>
      <c r="AJ398">
        <f>IFERROR(VLOOKUP($AC398,Master!$D:$E,2,0),"")</f>
        <v>4</v>
      </c>
      <c r="AK398">
        <f>VLOOKUP($AF398,Master!$D:$E,2,0)</f>
        <v>4</v>
      </c>
      <c r="AL398" s="4">
        <f t="shared" si="261"/>
        <v>265833.33333333331</v>
      </c>
      <c r="AM398" t="str">
        <f>IFERROR(VLOOKUP($F398,DSKH!$D:$BF,31,0),"")</f>
        <v>Tỉnh Cà Mau</v>
      </c>
      <c r="AN398" t="str">
        <f>IFERROR(VLOOKUP($F398,DSKH!$D:$BF,29,0),"")</f>
        <v>Xã Vĩnh Phước</v>
      </c>
      <c r="AO398">
        <f>IFERROR(VLOOKUP($F398,DSKH!$D:$BF,52,0),"")</f>
        <v>1063333.3333333333</v>
      </c>
      <c r="AP398">
        <f>IF(L398="x",1+COUNTIFS(AP$4:AP397,"&gt;0",$AA$4:$AA397,$AA397),0)</f>
        <v>0</v>
      </c>
      <c r="AQ398">
        <f>IF(M398="x",1+COUNTIFS(AQ$4:AQ397,"&gt;0",$AA$4:$AA397,$AA397),0)</f>
        <v>0</v>
      </c>
      <c r="AR398">
        <f>IF(N398="x",1+COUNTIFS(AR$4:AR397,"&gt;0",$AA$4:$AA397,$AA397),0)</f>
        <v>0</v>
      </c>
      <c r="AS398">
        <f>IF(O398="x",1+COUNTIFS(AS$4:AS397,"&gt;0",$AA$4:$AA397,$AA397),0)</f>
        <v>21</v>
      </c>
      <c r="AT398">
        <f>IF(P398="x",1+COUNTIFS(AT$4:AT397,"&gt;0",$AA$4:$AA397,$AA397),0)</f>
        <v>0</v>
      </c>
      <c r="AU398">
        <f>IF(Q398="x",1+COUNTIFS(AU$4:AU397,"&gt;0",$AA$4:$AA397,$AA397),0)</f>
        <v>0</v>
      </c>
      <c r="AV398">
        <f>IF(R398="x",1+COUNTIFS(AV$4:AV397,"&gt;0",$AA$4:$AA397,$AA397),0)</f>
        <v>0</v>
      </c>
      <c r="AW398">
        <f t="shared" si="252"/>
        <v>1</v>
      </c>
      <c r="AX398">
        <f t="shared" si="253"/>
        <v>1</v>
      </c>
      <c r="AY398">
        <f t="shared" si="262"/>
        <v>1</v>
      </c>
      <c r="AZ398">
        <f t="shared" si="263"/>
        <v>1</v>
      </c>
      <c r="BA398" s="4">
        <f t="shared" si="264"/>
        <v>0</v>
      </c>
      <c r="BB398" s="4">
        <f t="shared" si="265"/>
        <v>0</v>
      </c>
      <c r="BC398" s="4">
        <f t="shared" si="266"/>
        <v>0</v>
      </c>
      <c r="BD398" s="4">
        <f t="shared" si="267"/>
        <v>265833.33333333331</v>
      </c>
      <c r="BE398" s="4">
        <f t="shared" si="268"/>
        <v>0</v>
      </c>
      <c r="BF398" s="4">
        <f t="shared" si="269"/>
        <v>0</v>
      </c>
      <c r="BG398" s="4">
        <f t="shared" si="270"/>
        <v>0</v>
      </c>
      <c r="BH398" s="4">
        <f t="shared" si="271"/>
        <v>0</v>
      </c>
      <c r="BI398" s="4">
        <f t="shared" si="272"/>
        <v>0</v>
      </c>
      <c r="BJ398" s="4">
        <f t="shared" si="273"/>
        <v>0</v>
      </c>
      <c r="BK398" s="4">
        <f t="shared" si="274"/>
        <v>0</v>
      </c>
      <c r="BL398" s="4">
        <f t="shared" si="275"/>
        <v>0</v>
      </c>
      <c r="BM398" s="4">
        <f t="shared" si="276"/>
        <v>0</v>
      </c>
      <c r="BN398" s="4">
        <f t="shared" si="277"/>
        <v>0</v>
      </c>
      <c r="BO398">
        <f>SUMIFS(BH$5:BH398,$AA$5:$AA398,$AA398)</f>
        <v>14</v>
      </c>
      <c r="BP398">
        <f>SUMIFS(BI$5:BI398,$AA$5:$AA398,$AA398)</f>
        <v>13</v>
      </c>
      <c r="BQ398">
        <f>SUMIFS(BJ$5:BJ398,$AA$5:$AA398,$AA398)</f>
        <v>11</v>
      </c>
      <c r="BR398">
        <f>SUMIFS(BK$5:BK398,$AA$5:$AA398,$AA398)</f>
        <v>18</v>
      </c>
      <c r="BS398">
        <f>SUMIFS(BL$5:BL398,$AA$5:$AA398,$AA398)</f>
        <v>11</v>
      </c>
      <c r="BT398">
        <f>SUMIFS(BM$5:BM398,$AA$5:$AA398,$AA398)</f>
        <v>8</v>
      </c>
      <c r="BU398">
        <f>SUMIFS(BN$5:BN398,$AA$5:$AA398,$AA398)</f>
        <v>0</v>
      </c>
      <c r="BV398">
        <f t="shared" si="278"/>
        <v>18</v>
      </c>
      <c r="BW398">
        <f t="shared" si="279"/>
        <v>32</v>
      </c>
      <c r="BX398">
        <f t="shared" si="280"/>
        <v>18</v>
      </c>
      <c r="BY398">
        <f t="shared" si="281"/>
        <v>30</v>
      </c>
      <c r="BZ398">
        <f t="shared" si="282"/>
        <v>26</v>
      </c>
      <c r="CA398">
        <f t="shared" si="283"/>
        <v>26</v>
      </c>
      <c r="CB398">
        <f t="shared" si="284"/>
        <v>0</v>
      </c>
      <c r="CC398">
        <f t="shared" si="285"/>
        <v>0</v>
      </c>
      <c r="CD398">
        <f t="shared" si="286"/>
        <v>0</v>
      </c>
      <c r="CE398" t="str">
        <f>IFERROR(VLOOKUP($AA398,'Tuyến và nhân viên'!$I:$O,7,0),"")</f>
        <v>Trần Văn Khanh</v>
      </c>
      <c r="CF398">
        <f t="shared" si="287"/>
        <v>4</v>
      </c>
      <c r="CG398">
        <f t="shared" si="288"/>
        <v>1</v>
      </c>
      <c r="CH398">
        <f>COUNTIFS($L398:L398,"x")</f>
        <v>0</v>
      </c>
      <c r="CI398">
        <f>COUNTIFS($L398:M398,"x")</f>
        <v>0</v>
      </c>
      <c r="CJ398">
        <f>COUNTIFS($L398:N398,"x")</f>
        <v>0</v>
      </c>
      <c r="CK398">
        <f>COUNTIFS($L398:O398,"x")</f>
        <v>1</v>
      </c>
      <c r="CL398">
        <f>COUNTIFS($L398:P398,"x")</f>
        <v>1</v>
      </c>
      <c r="CM398">
        <f>COUNTIFS($L398:Q398,"x")</f>
        <v>1</v>
      </c>
      <c r="CN398">
        <f>COUNTIFS($L398:R398,"x")</f>
        <v>1</v>
      </c>
      <c r="CO398" t="str" cm="1">
        <f t="array" ref="CO398">IFERROR(INDEX($CH$4:$CN$4,0,MATCH(1,$CH398:$CN398,0)),"")</f>
        <v>Thứ 5</v>
      </c>
      <c r="CP398" t="str" cm="1">
        <f t="array" ref="CP398">IFERROR(INDEX($CH$4:$CN$4,0,MATCH(2,$CH398:$CN398,0)),"")</f>
        <v/>
      </c>
      <c r="CQ398" t="str">
        <f t="shared" si="289"/>
        <v>Thứ 5</v>
      </c>
      <c r="CR398" t="str">
        <f t="shared" si="254"/>
        <v>F4 - Tất cả các tuần</v>
      </c>
    </row>
    <row r="399" spans="1:96" x14ac:dyDescent="0.3">
      <c r="A399" s="117" t="s">
        <v>37323</v>
      </c>
      <c r="B399" s="118" t="s">
        <v>33266</v>
      </c>
      <c r="C399" s="118" t="s">
        <v>33267</v>
      </c>
      <c r="D399" s="118" t="s">
        <v>39661</v>
      </c>
      <c r="E399" s="118" t="s">
        <v>39662</v>
      </c>
      <c r="F399" s="118" t="s">
        <v>6189</v>
      </c>
      <c r="G399" s="118" t="s">
        <v>36035</v>
      </c>
      <c r="H399" s="118" t="s">
        <v>36041</v>
      </c>
      <c r="I399" s="118" t="s">
        <v>22</v>
      </c>
      <c r="J399" s="119" t="s">
        <v>39658</v>
      </c>
      <c r="K399" s="119" t="s">
        <v>23</v>
      </c>
      <c r="L399" s="117" t="s">
        <v>23</v>
      </c>
      <c r="M399" s="117" t="s">
        <v>23</v>
      </c>
      <c r="N399" s="117" t="s">
        <v>23</v>
      </c>
      <c r="O399" s="117" t="s">
        <v>23</v>
      </c>
      <c r="P399" s="117" t="s">
        <v>23</v>
      </c>
      <c r="Q399" s="117" t="s">
        <v>24</v>
      </c>
      <c r="R399" s="117" t="s">
        <v>23</v>
      </c>
      <c r="S399" s="117" t="s">
        <v>24</v>
      </c>
      <c r="T399" s="117" t="s">
        <v>24</v>
      </c>
      <c r="U399" s="117" t="s">
        <v>24</v>
      </c>
      <c r="V399" s="117" t="s">
        <v>24</v>
      </c>
      <c r="W399" s="74" t="str">
        <f t="shared" si="255"/>
        <v>x</v>
      </c>
      <c r="X399" s="74" t="str">
        <f t="shared" si="256"/>
        <v>x</v>
      </c>
      <c r="Y399" s="74" t="str">
        <f t="shared" si="257"/>
        <v>x</v>
      </c>
      <c r="Z399" s="74" t="str">
        <f t="shared" si="258"/>
        <v>x</v>
      </c>
      <c r="AA399" t="str">
        <f>VLOOKUP($D399,'Tuyến và nhân viên'!$D:$M,6,0)</f>
        <v>HL00530</v>
      </c>
      <c r="AB399" t="str">
        <f>VLOOKUP($D399,'Tuyến và nhân viên'!$D:$M,7,0)</f>
        <v>Nguyễn Thị Thiên Trang</v>
      </c>
      <c r="AC399" s="16" t="str">
        <f>IFERROR(VLOOKUP($F399,DSKH!$D:$BF,53,0),"")</f>
        <v>F4</v>
      </c>
      <c r="AD399" s="16" t="str">
        <f>IFERROR(VLOOKUP($F399,DSKH!$D:$BF,54,0),"")</f>
        <v>GT</v>
      </c>
      <c r="AE399" s="4">
        <f>SUMIFS('Doanh số khách hàng'!$F:$F,'Doanh số khách hàng'!$A:$A,'Chi tiết tuyến'!$F399)</f>
        <v>3217536.6666666665</v>
      </c>
      <c r="AF399" s="16" t="str">
        <f t="shared" si="250"/>
        <v>F4</v>
      </c>
      <c r="AG399" s="16" t="str">
        <f t="shared" si="251"/>
        <v>F4</v>
      </c>
      <c r="AH399" t="b">
        <f t="shared" si="259"/>
        <v>1</v>
      </c>
      <c r="AI399" t="b">
        <f t="shared" si="260"/>
        <v>1</v>
      </c>
      <c r="AJ399">
        <f>IFERROR(VLOOKUP($AC399,Master!$D:$E,2,0),"")</f>
        <v>4</v>
      </c>
      <c r="AK399">
        <f>VLOOKUP($AF399,Master!$D:$E,2,0)</f>
        <v>4</v>
      </c>
      <c r="AL399" s="4">
        <f t="shared" si="261"/>
        <v>804384.16666666663</v>
      </c>
      <c r="AM399" t="str">
        <f>IFERROR(VLOOKUP($F399,DSKH!$D:$BF,31,0),"")</f>
        <v>Tỉnh Cà Mau</v>
      </c>
      <c r="AN399" t="str">
        <f>IFERROR(VLOOKUP($F399,DSKH!$D:$BF,29,0),"")</f>
        <v>Phường Bạc Liêu</v>
      </c>
      <c r="AO399">
        <f>IFERROR(VLOOKUP($F399,DSKH!$D:$BF,52,0),"")</f>
        <v>3217536.6666666665</v>
      </c>
      <c r="AP399">
        <f>IF(L399="x",1+COUNTIFS(AP$4:AP398,"&gt;0",$AA$4:$AA398,$AA398),0)</f>
        <v>0</v>
      </c>
      <c r="AQ399">
        <f>IF(M399="x",1+COUNTIFS(AQ$4:AQ398,"&gt;0",$AA$4:$AA398,$AA398),0)</f>
        <v>0</v>
      </c>
      <c r="AR399">
        <f>IF(N399="x",1+COUNTIFS(AR$4:AR398,"&gt;0",$AA$4:$AA398,$AA398),0)</f>
        <v>0</v>
      </c>
      <c r="AS399">
        <f>IF(O399="x",1+COUNTIFS(AS$4:AS398,"&gt;0",$AA$4:$AA398,$AA398),0)</f>
        <v>0</v>
      </c>
      <c r="AT399">
        <f>IF(P399="x",1+COUNTIFS(AT$4:AT398,"&gt;0",$AA$4:$AA398,$AA398),0)</f>
        <v>0</v>
      </c>
      <c r="AU399">
        <f>IF(Q399="x",1+COUNTIFS(AU$4:AU398,"&gt;0",$AA$4:$AA398,$AA398),0)</f>
        <v>11</v>
      </c>
      <c r="AV399">
        <f>IF(R399="x",1+COUNTIFS(AV$4:AV398,"&gt;0",$AA$4:$AA398,$AA398),0)</f>
        <v>0</v>
      </c>
      <c r="AW399">
        <f t="shared" si="252"/>
        <v>1</v>
      </c>
      <c r="AX399">
        <f t="shared" si="253"/>
        <v>1</v>
      </c>
      <c r="AY399">
        <f t="shared" si="262"/>
        <v>1</v>
      </c>
      <c r="AZ399">
        <f t="shared" si="263"/>
        <v>1</v>
      </c>
      <c r="BA399" s="4">
        <f t="shared" si="264"/>
        <v>0</v>
      </c>
      <c r="BB399" s="4">
        <f t="shared" si="265"/>
        <v>0</v>
      </c>
      <c r="BC399" s="4">
        <f t="shared" si="266"/>
        <v>0</v>
      </c>
      <c r="BD399" s="4">
        <f t="shared" si="267"/>
        <v>0</v>
      </c>
      <c r="BE399" s="4">
        <f t="shared" si="268"/>
        <v>0</v>
      </c>
      <c r="BF399" s="4">
        <f t="shared" si="269"/>
        <v>804384.16666666663</v>
      </c>
      <c r="BG399" s="4">
        <f t="shared" si="270"/>
        <v>0</v>
      </c>
      <c r="BH399" s="4">
        <f t="shared" si="271"/>
        <v>0</v>
      </c>
      <c r="BI399" s="4">
        <f t="shared" si="272"/>
        <v>0</v>
      </c>
      <c r="BJ399" s="4">
        <f t="shared" si="273"/>
        <v>0</v>
      </c>
      <c r="BK399" s="4">
        <f t="shared" si="274"/>
        <v>0</v>
      </c>
      <c r="BL399" s="4">
        <f t="shared" si="275"/>
        <v>0</v>
      </c>
      <c r="BM399" s="4">
        <f t="shared" si="276"/>
        <v>0</v>
      </c>
      <c r="BN399" s="4">
        <f t="shared" si="277"/>
        <v>0</v>
      </c>
      <c r="BO399">
        <f>SUMIFS(BH$5:BH399,$AA$5:$AA399,$AA399)</f>
        <v>14</v>
      </c>
      <c r="BP399">
        <f>SUMIFS(BI$5:BI399,$AA$5:$AA399,$AA399)</f>
        <v>13</v>
      </c>
      <c r="BQ399">
        <f>SUMIFS(BJ$5:BJ399,$AA$5:$AA399,$AA399)</f>
        <v>11</v>
      </c>
      <c r="BR399">
        <f>SUMIFS(BK$5:BK399,$AA$5:$AA399,$AA399)</f>
        <v>18</v>
      </c>
      <c r="BS399">
        <f>SUMIFS(BL$5:BL399,$AA$5:$AA399,$AA399)</f>
        <v>11</v>
      </c>
      <c r="BT399">
        <f>SUMIFS(BM$5:BM399,$AA$5:$AA399,$AA399)</f>
        <v>8</v>
      </c>
      <c r="BU399">
        <f>SUMIFS(BN$5:BN399,$AA$5:$AA399,$AA399)</f>
        <v>0</v>
      </c>
      <c r="BV399">
        <f t="shared" si="278"/>
        <v>18</v>
      </c>
      <c r="BW399">
        <f t="shared" si="279"/>
        <v>32</v>
      </c>
      <c r="BX399">
        <f t="shared" si="280"/>
        <v>18</v>
      </c>
      <c r="BY399">
        <f t="shared" si="281"/>
        <v>30</v>
      </c>
      <c r="BZ399">
        <f t="shared" si="282"/>
        <v>26</v>
      </c>
      <c r="CA399">
        <f t="shared" si="283"/>
        <v>26</v>
      </c>
      <c r="CB399">
        <f t="shared" si="284"/>
        <v>0</v>
      </c>
      <c r="CC399">
        <f t="shared" si="285"/>
        <v>0</v>
      </c>
      <c r="CD399">
        <f t="shared" si="286"/>
        <v>0</v>
      </c>
      <c r="CE399" t="str">
        <f>IFERROR(VLOOKUP($AA399,'Tuyến và nhân viên'!$I:$O,7,0),"")</f>
        <v>Trần Văn Khanh</v>
      </c>
      <c r="CF399">
        <f t="shared" si="287"/>
        <v>4</v>
      </c>
      <c r="CG399">
        <f t="shared" si="288"/>
        <v>1</v>
      </c>
      <c r="CH399">
        <f>COUNTIFS($L399:L399,"x")</f>
        <v>0</v>
      </c>
      <c r="CI399">
        <f>COUNTIFS($L399:M399,"x")</f>
        <v>0</v>
      </c>
      <c r="CJ399">
        <f>COUNTIFS($L399:N399,"x")</f>
        <v>0</v>
      </c>
      <c r="CK399">
        <f>COUNTIFS($L399:O399,"x")</f>
        <v>0</v>
      </c>
      <c r="CL399">
        <f>COUNTIFS($L399:P399,"x")</f>
        <v>0</v>
      </c>
      <c r="CM399">
        <f>COUNTIFS($L399:Q399,"x")</f>
        <v>1</v>
      </c>
      <c r="CN399">
        <f>COUNTIFS($L399:R399,"x")</f>
        <v>1</v>
      </c>
      <c r="CO399" t="str" cm="1">
        <f t="array" ref="CO399">IFERROR(INDEX($CH$4:$CN$4,0,MATCH(1,$CH399:$CN399,0)),"")</f>
        <v>Thứ 7</v>
      </c>
      <c r="CP399" t="str" cm="1">
        <f t="array" ref="CP399">IFERROR(INDEX($CH$4:$CN$4,0,MATCH(2,$CH399:$CN399,0)),"")</f>
        <v/>
      </c>
      <c r="CQ399" t="str">
        <f t="shared" si="289"/>
        <v>Thứ 7</v>
      </c>
      <c r="CR399" t="str">
        <f t="shared" si="254"/>
        <v>F4 - Tất cả các tuần</v>
      </c>
    </row>
    <row r="400" spans="1:96" x14ac:dyDescent="0.3">
      <c r="A400" s="117" t="s">
        <v>37333</v>
      </c>
      <c r="B400" s="118" t="s">
        <v>33266</v>
      </c>
      <c r="C400" s="118" t="s">
        <v>33267</v>
      </c>
      <c r="D400" s="118" t="s">
        <v>39661</v>
      </c>
      <c r="E400" s="118" t="s">
        <v>39662</v>
      </c>
      <c r="F400" s="118" t="s">
        <v>16989</v>
      </c>
      <c r="G400" s="118" t="s">
        <v>36061</v>
      </c>
      <c r="H400" s="118" t="s">
        <v>36066</v>
      </c>
      <c r="I400" s="118" t="s">
        <v>22</v>
      </c>
      <c r="J400" s="119" t="s">
        <v>39658</v>
      </c>
      <c r="K400" s="119" t="s">
        <v>23</v>
      </c>
      <c r="L400" s="117" t="s">
        <v>24</v>
      </c>
      <c r="M400" s="117" t="s">
        <v>23</v>
      </c>
      <c r="N400" s="117" t="s">
        <v>23</v>
      </c>
      <c r="O400" s="117" t="s">
        <v>23</v>
      </c>
      <c r="P400" s="117" t="s">
        <v>23</v>
      </c>
      <c r="Q400" s="117" t="s">
        <v>23</v>
      </c>
      <c r="R400" s="117" t="s">
        <v>23</v>
      </c>
      <c r="S400" s="117" t="s">
        <v>24</v>
      </c>
      <c r="T400" s="117" t="s">
        <v>24</v>
      </c>
      <c r="U400" s="117" t="s">
        <v>24</v>
      </c>
      <c r="V400" s="117" t="s">
        <v>24</v>
      </c>
      <c r="W400" s="74" t="str">
        <f t="shared" si="255"/>
        <v>x</v>
      </c>
      <c r="X400" s="74" t="str">
        <f t="shared" si="256"/>
        <v>x</v>
      </c>
      <c r="Y400" s="74" t="str">
        <f t="shared" si="257"/>
        <v>x</v>
      </c>
      <c r="Z400" s="74" t="str">
        <f t="shared" si="258"/>
        <v>x</v>
      </c>
      <c r="AA400" t="str">
        <f>VLOOKUP($D400,'Tuyến và nhân viên'!$D:$M,6,0)</f>
        <v>HL00530</v>
      </c>
      <c r="AB400" t="str">
        <f>VLOOKUP($D400,'Tuyến và nhân viên'!$D:$M,7,0)</f>
        <v>Nguyễn Thị Thiên Trang</v>
      </c>
      <c r="AC400" s="16" t="str">
        <f>IFERROR(VLOOKUP($F400,DSKH!$D:$BF,53,0),"")</f>
        <v>F4</v>
      </c>
      <c r="AD400" s="16" t="str">
        <f>IFERROR(VLOOKUP($F400,DSKH!$D:$BF,54,0),"")</f>
        <v>GT</v>
      </c>
      <c r="AE400" s="4">
        <f>SUMIFS('Doanh số khách hàng'!$F:$F,'Doanh số khách hàng'!$A:$A,'Chi tiết tuyến'!$F400)</f>
        <v>561276.66666666663</v>
      </c>
      <c r="AF400" s="16" t="str">
        <f t="shared" si="250"/>
        <v>F4</v>
      </c>
      <c r="AG400" s="16" t="str">
        <f t="shared" si="251"/>
        <v>F4</v>
      </c>
      <c r="AH400" t="b">
        <f t="shared" si="259"/>
        <v>1</v>
      </c>
      <c r="AI400" t="b">
        <f t="shared" si="260"/>
        <v>1</v>
      </c>
      <c r="AJ400">
        <f>IFERROR(VLOOKUP($AC400,Master!$D:$E,2,0),"")</f>
        <v>4</v>
      </c>
      <c r="AK400">
        <f>VLOOKUP($AF400,Master!$D:$E,2,0)</f>
        <v>4</v>
      </c>
      <c r="AL400" s="4">
        <f t="shared" si="261"/>
        <v>140319.16666666666</v>
      </c>
      <c r="AM400" t="str">
        <f>IFERROR(VLOOKUP($F400,DSKH!$D:$BF,31,0),"")</f>
        <v>Tỉnh Cà Mau</v>
      </c>
      <c r="AN400" t="str">
        <f>IFERROR(VLOOKUP($F400,DSKH!$D:$BF,29,0),"")</f>
        <v>Phường Giá Rai</v>
      </c>
      <c r="AO400">
        <f>IFERROR(VLOOKUP($F400,DSKH!$D:$BF,52,0),"")</f>
        <v>561276.66666666663</v>
      </c>
      <c r="AP400">
        <f>IF(L400="x",1+COUNTIFS(AP$4:AP399,"&gt;0",$AA$4:$AA399,$AA399),0)</f>
        <v>19</v>
      </c>
      <c r="AQ400">
        <f>IF(M400="x",1+COUNTIFS(AQ$4:AQ399,"&gt;0",$AA$4:$AA399,$AA399),0)</f>
        <v>0</v>
      </c>
      <c r="AR400">
        <f>IF(N400="x",1+COUNTIFS(AR$4:AR399,"&gt;0",$AA$4:$AA399,$AA399),0)</f>
        <v>0</v>
      </c>
      <c r="AS400">
        <f>IF(O400="x",1+COUNTIFS(AS$4:AS399,"&gt;0",$AA$4:$AA399,$AA399),0)</f>
        <v>0</v>
      </c>
      <c r="AT400">
        <f>IF(P400="x",1+COUNTIFS(AT$4:AT399,"&gt;0",$AA$4:$AA399,$AA399),0)</f>
        <v>0</v>
      </c>
      <c r="AU400">
        <f>IF(Q400="x",1+COUNTIFS(AU$4:AU399,"&gt;0",$AA$4:$AA399,$AA399),0)</f>
        <v>0</v>
      </c>
      <c r="AV400">
        <f>IF(R400="x",1+COUNTIFS(AV$4:AV399,"&gt;0",$AA$4:$AA399,$AA399),0)</f>
        <v>0</v>
      </c>
      <c r="AW400">
        <f t="shared" si="252"/>
        <v>1</v>
      </c>
      <c r="AX400">
        <f t="shared" si="253"/>
        <v>1</v>
      </c>
      <c r="AY400">
        <f t="shared" si="262"/>
        <v>1</v>
      </c>
      <c r="AZ400">
        <f t="shared" si="263"/>
        <v>1</v>
      </c>
      <c r="BA400" s="4">
        <f t="shared" si="264"/>
        <v>140319.16666666666</v>
      </c>
      <c r="BB400" s="4">
        <f t="shared" si="265"/>
        <v>0</v>
      </c>
      <c r="BC400" s="4">
        <f t="shared" si="266"/>
        <v>0</v>
      </c>
      <c r="BD400" s="4">
        <f t="shared" si="267"/>
        <v>0</v>
      </c>
      <c r="BE400" s="4">
        <f t="shared" si="268"/>
        <v>0</v>
      </c>
      <c r="BF400" s="4">
        <f t="shared" si="269"/>
        <v>0</v>
      </c>
      <c r="BG400" s="4">
        <f t="shared" si="270"/>
        <v>0</v>
      </c>
      <c r="BH400" s="4">
        <f t="shared" si="271"/>
        <v>0</v>
      </c>
      <c r="BI400" s="4">
        <f t="shared" si="272"/>
        <v>0</v>
      </c>
      <c r="BJ400" s="4">
        <f t="shared" si="273"/>
        <v>0</v>
      </c>
      <c r="BK400" s="4">
        <f t="shared" si="274"/>
        <v>0</v>
      </c>
      <c r="BL400" s="4">
        <f t="shared" si="275"/>
        <v>0</v>
      </c>
      <c r="BM400" s="4">
        <f t="shared" si="276"/>
        <v>0</v>
      </c>
      <c r="BN400" s="4">
        <f t="shared" si="277"/>
        <v>0</v>
      </c>
      <c r="BO400">
        <f>SUMIFS(BH$5:BH400,$AA$5:$AA400,$AA400)</f>
        <v>14</v>
      </c>
      <c r="BP400">
        <f>SUMIFS(BI$5:BI400,$AA$5:$AA400,$AA400)</f>
        <v>13</v>
      </c>
      <c r="BQ400">
        <f>SUMIFS(BJ$5:BJ400,$AA$5:$AA400,$AA400)</f>
        <v>11</v>
      </c>
      <c r="BR400">
        <f>SUMIFS(BK$5:BK400,$AA$5:$AA400,$AA400)</f>
        <v>18</v>
      </c>
      <c r="BS400">
        <f>SUMIFS(BL$5:BL400,$AA$5:$AA400,$AA400)</f>
        <v>11</v>
      </c>
      <c r="BT400">
        <f>SUMIFS(BM$5:BM400,$AA$5:$AA400,$AA400)</f>
        <v>8</v>
      </c>
      <c r="BU400">
        <f>SUMIFS(BN$5:BN400,$AA$5:$AA400,$AA400)</f>
        <v>0</v>
      </c>
      <c r="BV400">
        <f t="shared" si="278"/>
        <v>18</v>
      </c>
      <c r="BW400">
        <f t="shared" si="279"/>
        <v>32</v>
      </c>
      <c r="BX400">
        <f t="shared" si="280"/>
        <v>18</v>
      </c>
      <c r="BY400">
        <f t="shared" si="281"/>
        <v>30</v>
      </c>
      <c r="BZ400">
        <f t="shared" si="282"/>
        <v>26</v>
      </c>
      <c r="CA400">
        <f t="shared" si="283"/>
        <v>26</v>
      </c>
      <c r="CB400">
        <f t="shared" si="284"/>
        <v>0</v>
      </c>
      <c r="CC400">
        <f t="shared" si="285"/>
        <v>0</v>
      </c>
      <c r="CD400">
        <f t="shared" si="286"/>
        <v>0</v>
      </c>
      <c r="CE400" t="str">
        <f>IFERROR(VLOOKUP($AA400,'Tuyến và nhân viên'!$I:$O,7,0),"")</f>
        <v>Trần Văn Khanh</v>
      </c>
      <c r="CF400">
        <f t="shared" si="287"/>
        <v>4</v>
      </c>
      <c r="CG400">
        <f t="shared" si="288"/>
        <v>1</v>
      </c>
      <c r="CH400">
        <f>COUNTIFS($L400:L400,"x")</f>
        <v>1</v>
      </c>
      <c r="CI400">
        <f>COUNTIFS($L400:M400,"x")</f>
        <v>1</v>
      </c>
      <c r="CJ400">
        <f>COUNTIFS($L400:N400,"x")</f>
        <v>1</v>
      </c>
      <c r="CK400">
        <f>COUNTIFS($L400:O400,"x")</f>
        <v>1</v>
      </c>
      <c r="CL400">
        <f>COUNTIFS($L400:P400,"x")</f>
        <v>1</v>
      </c>
      <c r="CM400">
        <f>COUNTIFS($L400:Q400,"x")</f>
        <v>1</v>
      </c>
      <c r="CN400">
        <f>COUNTIFS($L400:R400,"x")</f>
        <v>1</v>
      </c>
      <c r="CO400" t="str" cm="1">
        <f t="array" ref="CO400">IFERROR(INDEX($CH$4:$CN$4,0,MATCH(1,$CH400:$CN400,0)),"")</f>
        <v>Thứ 2</v>
      </c>
      <c r="CP400" t="str" cm="1">
        <f t="array" ref="CP400">IFERROR(INDEX($CH$4:$CN$4,0,MATCH(2,$CH400:$CN400,0)),"")</f>
        <v/>
      </c>
      <c r="CQ400" t="str">
        <f t="shared" si="289"/>
        <v>Thứ 2</v>
      </c>
      <c r="CR400" t="str">
        <f t="shared" si="254"/>
        <v>F4 - Tất cả các tuần</v>
      </c>
    </row>
    <row r="401" spans="1:96" x14ac:dyDescent="0.3">
      <c r="A401" s="117" t="s">
        <v>37344</v>
      </c>
      <c r="B401" s="118" t="s">
        <v>33266</v>
      </c>
      <c r="C401" s="118" t="s">
        <v>33267</v>
      </c>
      <c r="D401" s="118" t="s">
        <v>39661</v>
      </c>
      <c r="E401" s="118" t="s">
        <v>39662</v>
      </c>
      <c r="F401" s="118" t="s">
        <v>4156</v>
      </c>
      <c r="G401" s="118" t="s">
        <v>36079</v>
      </c>
      <c r="H401" s="118" t="s">
        <v>36085</v>
      </c>
      <c r="I401" s="118" t="s">
        <v>22</v>
      </c>
      <c r="J401" s="119" t="s">
        <v>39658</v>
      </c>
      <c r="K401" s="119" t="s">
        <v>23</v>
      </c>
      <c r="L401" s="117" t="s">
        <v>23</v>
      </c>
      <c r="M401" s="117" t="s">
        <v>24</v>
      </c>
      <c r="N401" s="117" t="s">
        <v>23</v>
      </c>
      <c r="O401" s="117" t="s">
        <v>23</v>
      </c>
      <c r="P401" s="117" t="s">
        <v>23</v>
      </c>
      <c r="Q401" s="117" t="s">
        <v>23</v>
      </c>
      <c r="R401" s="117" t="s">
        <v>23</v>
      </c>
      <c r="S401" s="117" t="s">
        <v>24</v>
      </c>
      <c r="T401" s="117" t="s">
        <v>24</v>
      </c>
      <c r="U401" s="117" t="s">
        <v>24</v>
      </c>
      <c r="V401" s="117" t="s">
        <v>24</v>
      </c>
      <c r="W401" s="74" t="str">
        <f t="shared" si="255"/>
        <v>x</v>
      </c>
      <c r="X401" s="74" t="str">
        <f t="shared" si="256"/>
        <v/>
      </c>
      <c r="Y401" s="74" t="str">
        <f t="shared" si="257"/>
        <v>x</v>
      </c>
      <c r="Z401" s="74" t="str">
        <f t="shared" si="258"/>
        <v/>
      </c>
      <c r="AA401" t="str">
        <f>VLOOKUP($D401,'Tuyến và nhân viên'!$D:$M,6,0)</f>
        <v>HL00530</v>
      </c>
      <c r="AB401" t="str">
        <f>VLOOKUP($D401,'Tuyến và nhân viên'!$D:$M,7,0)</f>
        <v>Nguyễn Thị Thiên Trang</v>
      </c>
      <c r="AC401" s="16" t="str">
        <f>IFERROR(VLOOKUP($F401,DSKH!$D:$BF,53,0),"")</f>
        <v>F2</v>
      </c>
      <c r="AD401" s="16" t="str">
        <f>IFERROR(VLOOKUP($F401,DSKH!$D:$BF,54,0),"")</f>
        <v>GT</v>
      </c>
      <c r="AE401" s="4">
        <f>SUMIFS('Doanh số khách hàng'!$F:$F,'Doanh số khách hàng'!$A:$A,'Chi tiết tuyến'!$F401)</f>
        <v>350230</v>
      </c>
      <c r="AF401" s="16" t="str">
        <f t="shared" si="250"/>
        <v>F4</v>
      </c>
      <c r="AG401" s="16" t="str">
        <f t="shared" si="251"/>
        <v>F2</v>
      </c>
      <c r="AH401" t="b">
        <f t="shared" si="259"/>
        <v>0</v>
      </c>
      <c r="AI401" t="b">
        <f t="shared" si="260"/>
        <v>1</v>
      </c>
      <c r="AJ401">
        <f>IFERROR(VLOOKUP($AC401,Master!$D:$E,2,0),"")</f>
        <v>2</v>
      </c>
      <c r="AK401">
        <f>VLOOKUP($AF401,Master!$D:$E,2,0)</f>
        <v>4</v>
      </c>
      <c r="AL401" s="4">
        <f t="shared" si="261"/>
        <v>175115</v>
      </c>
      <c r="AM401" t="str">
        <f>IFERROR(VLOOKUP($F401,DSKH!$D:$BF,31,0),"")</f>
        <v>Tỉnh Cà Mau</v>
      </c>
      <c r="AN401" t="str">
        <f>IFERROR(VLOOKUP($F401,DSKH!$D:$BF,29,0),"")</f>
        <v>Phường Giá Rai</v>
      </c>
      <c r="AO401">
        <f>IFERROR(VLOOKUP($F401,DSKH!$D:$BF,52,0),"")</f>
        <v>350230</v>
      </c>
      <c r="AP401">
        <f>IF(L401="x",1+COUNTIFS(AP$4:AP400,"&gt;0",$AA$4:$AA400,$AA400),0)</f>
        <v>0</v>
      </c>
      <c r="AQ401">
        <f>IF(M401="x",1+COUNTIFS(AQ$4:AQ400,"&gt;0",$AA$4:$AA400,$AA400),0)</f>
        <v>15</v>
      </c>
      <c r="AR401">
        <f>IF(N401="x",1+COUNTIFS(AR$4:AR400,"&gt;0",$AA$4:$AA400,$AA400),0)</f>
        <v>0</v>
      </c>
      <c r="AS401">
        <f>IF(O401="x",1+COUNTIFS(AS$4:AS400,"&gt;0",$AA$4:$AA400,$AA400),0)</f>
        <v>0</v>
      </c>
      <c r="AT401">
        <f>IF(P401="x",1+COUNTIFS(AT$4:AT400,"&gt;0",$AA$4:$AA400,$AA400),0)</f>
        <v>0</v>
      </c>
      <c r="AU401">
        <f>IF(Q401="x",1+COUNTIFS(AU$4:AU400,"&gt;0",$AA$4:$AA400,$AA400),0)</f>
        <v>0</v>
      </c>
      <c r="AV401">
        <f>IF(R401="x",1+COUNTIFS(AV$4:AV400,"&gt;0",$AA$4:$AA400,$AA400),0)</f>
        <v>0</v>
      </c>
      <c r="AW401">
        <f t="shared" si="252"/>
        <v>1</v>
      </c>
      <c r="AX401">
        <f t="shared" si="253"/>
        <v>0</v>
      </c>
      <c r="AY401">
        <f t="shared" si="262"/>
        <v>1</v>
      </c>
      <c r="AZ401">
        <f t="shared" si="263"/>
        <v>0</v>
      </c>
      <c r="BA401" s="4">
        <f t="shared" si="264"/>
        <v>0</v>
      </c>
      <c r="BB401" s="4">
        <f t="shared" si="265"/>
        <v>175115</v>
      </c>
      <c r="BC401" s="4">
        <f t="shared" si="266"/>
        <v>0</v>
      </c>
      <c r="BD401" s="4">
        <f t="shared" si="267"/>
        <v>0</v>
      </c>
      <c r="BE401" s="4">
        <f t="shared" si="268"/>
        <v>0</v>
      </c>
      <c r="BF401" s="4">
        <f t="shared" si="269"/>
        <v>0</v>
      </c>
      <c r="BG401" s="4">
        <f t="shared" si="270"/>
        <v>0</v>
      </c>
      <c r="BH401" s="4">
        <f t="shared" si="271"/>
        <v>0</v>
      </c>
      <c r="BI401" s="4">
        <f t="shared" si="272"/>
        <v>1</v>
      </c>
      <c r="BJ401" s="4">
        <f t="shared" si="273"/>
        <v>0</v>
      </c>
      <c r="BK401" s="4">
        <f t="shared" si="274"/>
        <v>0</v>
      </c>
      <c r="BL401" s="4">
        <f t="shared" si="275"/>
        <v>0</v>
      </c>
      <c r="BM401" s="4">
        <f t="shared" si="276"/>
        <v>0</v>
      </c>
      <c r="BN401" s="4">
        <f t="shared" si="277"/>
        <v>0</v>
      </c>
      <c r="BO401">
        <f>SUMIFS(BH$5:BH401,$AA$5:$AA401,$AA401)</f>
        <v>14</v>
      </c>
      <c r="BP401">
        <f>SUMIFS(BI$5:BI401,$AA$5:$AA401,$AA401)</f>
        <v>14</v>
      </c>
      <c r="BQ401">
        <f>SUMIFS(BJ$5:BJ401,$AA$5:$AA401,$AA401)</f>
        <v>11</v>
      </c>
      <c r="BR401">
        <f>SUMIFS(BK$5:BK401,$AA$5:$AA401,$AA401)</f>
        <v>18</v>
      </c>
      <c r="BS401">
        <f>SUMIFS(BL$5:BL401,$AA$5:$AA401,$AA401)</f>
        <v>11</v>
      </c>
      <c r="BT401">
        <f>SUMIFS(BM$5:BM401,$AA$5:$AA401,$AA401)</f>
        <v>8</v>
      </c>
      <c r="BU401">
        <f>SUMIFS(BN$5:BN401,$AA$5:$AA401,$AA401)</f>
        <v>0</v>
      </c>
      <c r="BV401">
        <f t="shared" si="278"/>
        <v>18</v>
      </c>
      <c r="BW401">
        <f t="shared" si="279"/>
        <v>32</v>
      </c>
      <c r="BX401">
        <f t="shared" si="280"/>
        <v>18</v>
      </c>
      <c r="BY401">
        <f t="shared" si="281"/>
        <v>30</v>
      </c>
      <c r="BZ401">
        <f t="shared" si="282"/>
        <v>26</v>
      </c>
      <c r="CA401">
        <f t="shared" si="283"/>
        <v>26</v>
      </c>
      <c r="CB401">
        <f t="shared" si="284"/>
        <v>0</v>
      </c>
      <c r="CC401">
        <f t="shared" si="285"/>
        <v>14</v>
      </c>
      <c r="CD401">
        <f t="shared" si="286"/>
        <v>32</v>
      </c>
      <c r="CE401" t="str">
        <f>IFERROR(VLOOKUP($AA401,'Tuyến và nhân viên'!$I:$O,7,0),"")</f>
        <v>Trần Văn Khanh</v>
      </c>
      <c r="CF401">
        <f t="shared" si="287"/>
        <v>2</v>
      </c>
      <c r="CG401">
        <f t="shared" si="288"/>
        <v>1</v>
      </c>
      <c r="CH401">
        <f>COUNTIFS($L401:L401,"x")</f>
        <v>0</v>
      </c>
      <c r="CI401">
        <f>COUNTIFS($L401:M401,"x")</f>
        <v>1</v>
      </c>
      <c r="CJ401">
        <f>COUNTIFS($L401:N401,"x")</f>
        <v>1</v>
      </c>
      <c r="CK401">
        <f>COUNTIFS($L401:O401,"x")</f>
        <v>1</v>
      </c>
      <c r="CL401">
        <f>COUNTIFS($L401:P401,"x")</f>
        <v>1</v>
      </c>
      <c r="CM401">
        <f>COUNTIFS($L401:Q401,"x")</f>
        <v>1</v>
      </c>
      <c r="CN401">
        <f>COUNTIFS($L401:R401,"x")</f>
        <v>1</v>
      </c>
      <c r="CO401" t="str" cm="1">
        <f t="array" ref="CO401">IFERROR(INDEX($CH$4:$CN$4,0,MATCH(1,$CH401:$CN401,0)),"")</f>
        <v>Thứ 3</v>
      </c>
      <c r="CP401" t="str" cm="1">
        <f t="array" ref="CP401">IFERROR(INDEX($CH$4:$CN$4,0,MATCH(2,$CH401:$CN401,0)),"")</f>
        <v/>
      </c>
      <c r="CQ401" t="str">
        <f t="shared" si="289"/>
        <v>Thứ 3</v>
      </c>
      <c r="CR401" t="str">
        <f t="shared" si="254"/>
        <v>F2 - Tuần 1 &amp; 3</v>
      </c>
    </row>
    <row r="402" spans="1:96" x14ac:dyDescent="0.3">
      <c r="A402" s="117" t="s">
        <v>37352</v>
      </c>
      <c r="B402" s="118" t="s">
        <v>33266</v>
      </c>
      <c r="C402" s="118" t="s">
        <v>33267</v>
      </c>
      <c r="D402" s="118" t="s">
        <v>39661</v>
      </c>
      <c r="E402" s="118" t="s">
        <v>39662</v>
      </c>
      <c r="F402" s="118" t="s">
        <v>36088</v>
      </c>
      <c r="G402" s="118" t="s">
        <v>36089</v>
      </c>
      <c r="H402" s="118" t="s">
        <v>36095</v>
      </c>
      <c r="I402" s="118" t="s">
        <v>22</v>
      </c>
      <c r="J402" s="119" t="s">
        <v>39658</v>
      </c>
      <c r="K402" s="119" t="s">
        <v>23</v>
      </c>
      <c r="L402" s="117" t="s">
        <v>23</v>
      </c>
      <c r="M402" s="117" t="s">
        <v>24</v>
      </c>
      <c r="N402" s="117" t="s">
        <v>23</v>
      </c>
      <c r="O402" s="117" t="s">
        <v>23</v>
      </c>
      <c r="P402" s="117" t="s">
        <v>23</v>
      </c>
      <c r="Q402" s="117" t="s">
        <v>23</v>
      </c>
      <c r="R402" s="117" t="s">
        <v>23</v>
      </c>
      <c r="S402" s="117" t="s">
        <v>24</v>
      </c>
      <c r="T402" s="117" t="s">
        <v>24</v>
      </c>
      <c r="U402" s="117" t="s">
        <v>24</v>
      </c>
      <c r="V402" s="117" t="s">
        <v>24</v>
      </c>
      <c r="W402" s="74" t="str">
        <f t="shared" si="255"/>
        <v>x</v>
      </c>
      <c r="X402" s="74" t="str">
        <f t="shared" si="256"/>
        <v/>
      </c>
      <c r="Y402" s="74" t="str">
        <f t="shared" si="257"/>
        <v>x</v>
      </c>
      <c r="Z402" s="74" t="str">
        <f t="shared" si="258"/>
        <v/>
      </c>
      <c r="AA402" t="str">
        <f>VLOOKUP($D402,'Tuyến và nhân viên'!$D:$M,6,0)</f>
        <v>HL00530</v>
      </c>
      <c r="AB402" t="str">
        <f>VLOOKUP($D402,'Tuyến và nhân viên'!$D:$M,7,0)</f>
        <v>Nguyễn Thị Thiên Trang</v>
      </c>
      <c r="AC402" s="16" t="str">
        <f>IFERROR(VLOOKUP($F402,DSKH!$D:$BF,53,0),"")</f>
        <v>F2</v>
      </c>
      <c r="AD402" s="16" t="str">
        <f>IFERROR(VLOOKUP($F402,DSKH!$D:$BF,54,0),"")</f>
        <v>GT</v>
      </c>
      <c r="AE402" s="4">
        <f>SUMIFS('Doanh số khách hàng'!$F:$F,'Doanh số khách hàng'!$A:$A,'Chi tiết tuyến'!$F402)</f>
        <v>0</v>
      </c>
      <c r="AF402" s="16" t="str">
        <f t="shared" si="250"/>
        <v>F4</v>
      </c>
      <c r="AG402" s="16" t="str">
        <f t="shared" si="251"/>
        <v>F2</v>
      </c>
      <c r="AH402" t="b">
        <f t="shared" si="259"/>
        <v>0</v>
      </c>
      <c r="AI402" t="b">
        <f t="shared" si="260"/>
        <v>1</v>
      </c>
      <c r="AJ402">
        <f>IFERROR(VLOOKUP($AC402,Master!$D:$E,2,0),"")</f>
        <v>2</v>
      </c>
      <c r="AK402">
        <f>VLOOKUP($AF402,Master!$D:$E,2,0)</f>
        <v>4</v>
      </c>
      <c r="AL402" s="4">
        <f t="shared" si="261"/>
        <v>0</v>
      </c>
      <c r="AM402" t="str">
        <f>IFERROR(VLOOKUP($F402,DSKH!$D:$BF,31,0),"")</f>
        <v>Tỉnh Cà Mau</v>
      </c>
      <c r="AN402" t="str">
        <f>IFERROR(VLOOKUP($F402,DSKH!$D:$BF,29,0),"")</f>
        <v>Phường Giá Rai</v>
      </c>
      <c r="AO402">
        <f>IFERROR(VLOOKUP($F402,DSKH!$D:$BF,52,0),"")</f>
        <v>0</v>
      </c>
      <c r="AP402">
        <f>IF(L402="x",1+COUNTIFS(AP$4:AP401,"&gt;0",$AA$4:$AA401,$AA401),0)</f>
        <v>0</v>
      </c>
      <c r="AQ402">
        <f>IF(M402="x",1+COUNTIFS(AQ$4:AQ401,"&gt;0",$AA$4:$AA401,$AA401),0)</f>
        <v>16</v>
      </c>
      <c r="AR402">
        <f>IF(N402="x",1+COUNTIFS(AR$4:AR401,"&gt;0",$AA$4:$AA401,$AA401),0)</f>
        <v>0</v>
      </c>
      <c r="AS402">
        <f>IF(O402="x",1+COUNTIFS(AS$4:AS401,"&gt;0",$AA$4:$AA401,$AA401),0)</f>
        <v>0</v>
      </c>
      <c r="AT402">
        <f>IF(P402="x",1+COUNTIFS(AT$4:AT401,"&gt;0",$AA$4:$AA401,$AA401),0)</f>
        <v>0</v>
      </c>
      <c r="AU402">
        <f>IF(Q402="x",1+COUNTIFS(AU$4:AU401,"&gt;0",$AA$4:$AA401,$AA401),0)</f>
        <v>0</v>
      </c>
      <c r="AV402">
        <f>IF(R402="x",1+COUNTIFS(AV$4:AV401,"&gt;0",$AA$4:$AA401,$AA401),0)</f>
        <v>0</v>
      </c>
      <c r="AW402">
        <f t="shared" si="252"/>
        <v>1</v>
      </c>
      <c r="AX402">
        <f t="shared" si="253"/>
        <v>0</v>
      </c>
      <c r="AY402">
        <f t="shared" si="262"/>
        <v>1</v>
      </c>
      <c r="AZ402">
        <f t="shared" si="263"/>
        <v>0</v>
      </c>
      <c r="BA402" s="4">
        <f t="shared" si="264"/>
        <v>0</v>
      </c>
      <c r="BB402" s="4">
        <f t="shared" si="265"/>
        <v>0</v>
      </c>
      <c r="BC402" s="4">
        <f t="shared" si="266"/>
        <v>0</v>
      </c>
      <c r="BD402" s="4">
        <f t="shared" si="267"/>
        <v>0</v>
      </c>
      <c r="BE402" s="4">
        <f t="shared" si="268"/>
        <v>0</v>
      </c>
      <c r="BF402" s="4">
        <f t="shared" si="269"/>
        <v>0</v>
      </c>
      <c r="BG402" s="4">
        <f t="shared" si="270"/>
        <v>0</v>
      </c>
      <c r="BH402" s="4">
        <f t="shared" si="271"/>
        <v>0</v>
      </c>
      <c r="BI402" s="4">
        <f t="shared" si="272"/>
        <v>1</v>
      </c>
      <c r="BJ402" s="4">
        <f t="shared" si="273"/>
        <v>0</v>
      </c>
      <c r="BK402" s="4">
        <f t="shared" si="274"/>
        <v>0</v>
      </c>
      <c r="BL402" s="4">
        <f t="shared" si="275"/>
        <v>0</v>
      </c>
      <c r="BM402" s="4">
        <f t="shared" si="276"/>
        <v>0</v>
      </c>
      <c r="BN402" s="4">
        <f t="shared" si="277"/>
        <v>0</v>
      </c>
      <c r="BO402">
        <f>SUMIFS(BH$5:BH402,$AA$5:$AA402,$AA402)</f>
        <v>14</v>
      </c>
      <c r="BP402">
        <f>SUMIFS(BI$5:BI402,$AA$5:$AA402,$AA402)</f>
        <v>15</v>
      </c>
      <c r="BQ402">
        <f>SUMIFS(BJ$5:BJ402,$AA$5:$AA402,$AA402)</f>
        <v>11</v>
      </c>
      <c r="BR402">
        <f>SUMIFS(BK$5:BK402,$AA$5:$AA402,$AA402)</f>
        <v>18</v>
      </c>
      <c r="BS402">
        <f>SUMIFS(BL$5:BL402,$AA$5:$AA402,$AA402)</f>
        <v>11</v>
      </c>
      <c r="BT402">
        <f>SUMIFS(BM$5:BM402,$AA$5:$AA402,$AA402)</f>
        <v>8</v>
      </c>
      <c r="BU402">
        <f>SUMIFS(BN$5:BN402,$AA$5:$AA402,$AA402)</f>
        <v>0</v>
      </c>
      <c r="BV402">
        <f t="shared" si="278"/>
        <v>18</v>
      </c>
      <c r="BW402">
        <f t="shared" si="279"/>
        <v>32</v>
      </c>
      <c r="BX402">
        <f t="shared" si="280"/>
        <v>18</v>
      </c>
      <c r="BY402">
        <f t="shared" si="281"/>
        <v>30</v>
      </c>
      <c r="BZ402">
        <f t="shared" si="282"/>
        <v>26</v>
      </c>
      <c r="CA402">
        <f t="shared" si="283"/>
        <v>26</v>
      </c>
      <c r="CB402">
        <f t="shared" si="284"/>
        <v>0</v>
      </c>
      <c r="CC402">
        <f t="shared" si="285"/>
        <v>15</v>
      </c>
      <c r="CD402">
        <f t="shared" si="286"/>
        <v>32</v>
      </c>
      <c r="CE402" t="str">
        <f>IFERROR(VLOOKUP($AA402,'Tuyến và nhân viên'!$I:$O,7,0),"")</f>
        <v>Trần Văn Khanh</v>
      </c>
      <c r="CF402">
        <f t="shared" si="287"/>
        <v>2</v>
      </c>
      <c r="CG402">
        <f t="shared" si="288"/>
        <v>1</v>
      </c>
      <c r="CH402">
        <f>COUNTIFS($L402:L402,"x")</f>
        <v>0</v>
      </c>
      <c r="CI402">
        <f>COUNTIFS($L402:M402,"x")</f>
        <v>1</v>
      </c>
      <c r="CJ402">
        <f>COUNTIFS($L402:N402,"x")</f>
        <v>1</v>
      </c>
      <c r="CK402">
        <f>COUNTIFS($L402:O402,"x")</f>
        <v>1</v>
      </c>
      <c r="CL402">
        <f>COUNTIFS($L402:P402,"x")</f>
        <v>1</v>
      </c>
      <c r="CM402">
        <f>COUNTIFS($L402:Q402,"x")</f>
        <v>1</v>
      </c>
      <c r="CN402">
        <f>COUNTIFS($L402:R402,"x")</f>
        <v>1</v>
      </c>
      <c r="CO402" t="str" cm="1">
        <f t="array" ref="CO402">IFERROR(INDEX($CH$4:$CN$4,0,MATCH(1,$CH402:$CN402,0)),"")</f>
        <v>Thứ 3</v>
      </c>
      <c r="CP402" t="str" cm="1">
        <f t="array" ref="CP402">IFERROR(INDEX($CH$4:$CN$4,0,MATCH(2,$CH402:$CN402,0)),"")</f>
        <v/>
      </c>
      <c r="CQ402" t="str">
        <f t="shared" si="289"/>
        <v>Thứ 3</v>
      </c>
      <c r="CR402" t="str">
        <f t="shared" si="254"/>
        <v>F2 - Tuần 1 &amp; 3</v>
      </c>
    </row>
    <row r="403" spans="1:96" x14ac:dyDescent="0.3">
      <c r="A403" s="117" t="s">
        <v>37360</v>
      </c>
      <c r="B403" s="118" t="s">
        <v>33266</v>
      </c>
      <c r="C403" s="118" t="s">
        <v>33267</v>
      </c>
      <c r="D403" s="118" t="s">
        <v>39661</v>
      </c>
      <c r="E403" s="118" t="s">
        <v>39662</v>
      </c>
      <c r="F403" s="118" t="s">
        <v>36098</v>
      </c>
      <c r="G403" s="118" t="s">
        <v>36099</v>
      </c>
      <c r="H403" s="118" t="s">
        <v>36085</v>
      </c>
      <c r="I403" s="118" t="s">
        <v>22</v>
      </c>
      <c r="J403" s="119" t="s">
        <v>39658</v>
      </c>
      <c r="K403" s="119" t="s">
        <v>23</v>
      </c>
      <c r="L403" s="117" t="s">
        <v>23</v>
      </c>
      <c r="M403" s="117" t="s">
        <v>24</v>
      </c>
      <c r="N403" s="117" t="s">
        <v>23</v>
      </c>
      <c r="O403" s="117" t="s">
        <v>23</v>
      </c>
      <c r="P403" s="117" t="s">
        <v>23</v>
      </c>
      <c r="Q403" s="117" t="s">
        <v>23</v>
      </c>
      <c r="R403" s="117" t="s">
        <v>23</v>
      </c>
      <c r="S403" s="117" t="s">
        <v>24</v>
      </c>
      <c r="T403" s="117" t="s">
        <v>24</v>
      </c>
      <c r="U403" s="117" t="s">
        <v>24</v>
      </c>
      <c r="V403" s="117" t="s">
        <v>24</v>
      </c>
      <c r="W403" s="74" t="str">
        <f t="shared" si="255"/>
        <v>x</v>
      </c>
      <c r="X403" s="74" t="str">
        <f t="shared" si="256"/>
        <v/>
      </c>
      <c r="Y403" s="74" t="str">
        <f t="shared" si="257"/>
        <v>x</v>
      </c>
      <c r="Z403" s="74" t="str">
        <f t="shared" si="258"/>
        <v/>
      </c>
      <c r="AA403" t="str">
        <f>VLOOKUP($D403,'Tuyến và nhân viên'!$D:$M,6,0)</f>
        <v>HL00530</v>
      </c>
      <c r="AB403" t="str">
        <f>VLOOKUP($D403,'Tuyến và nhân viên'!$D:$M,7,0)</f>
        <v>Nguyễn Thị Thiên Trang</v>
      </c>
      <c r="AC403" s="16" t="str">
        <f>IFERROR(VLOOKUP($F403,DSKH!$D:$BF,53,0),"")</f>
        <v>F2</v>
      </c>
      <c r="AD403" s="16" t="str">
        <f>IFERROR(VLOOKUP($F403,DSKH!$D:$BF,54,0),"")</f>
        <v>GT</v>
      </c>
      <c r="AE403" s="4">
        <f>SUMIFS('Doanh số khách hàng'!$F:$F,'Doanh số khách hàng'!$A:$A,'Chi tiết tuyến'!$F403)</f>
        <v>0</v>
      </c>
      <c r="AF403" s="16" t="str">
        <f t="shared" si="250"/>
        <v>F4</v>
      </c>
      <c r="AG403" s="16" t="str">
        <f t="shared" si="251"/>
        <v>F2</v>
      </c>
      <c r="AH403" t="b">
        <f t="shared" si="259"/>
        <v>0</v>
      </c>
      <c r="AI403" t="b">
        <f t="shared" si="260"/>
        <v>1</v>
      </c>
      <c r="AJ403">
        <f>IFERROR(VLOOKUP($AC403,Master!$D:$E,2,0),"")</f>
        <v>2</v>
      </c>
      <c r="AK403">
        <f>VLOOKUP($AF403,Master!$D:$E,2,0)</f>
        <v>4</v>
      </c>
      <c r="AL403" s="4">
        <f t="shared" si="261"/>
        <v>0</v>
      </c>
      <c r="AM403" t="str">
        <f>IFERROR(VLOOKUP($F403,DSKH!$D:$BF,31,0),"")</f>
        <v>Tỉnh Cà Mau</v>
      </c>
      <c r="AN403" t="str">
        <f>IFERROR(VLOOKUP($F403,DSKH!$D:$BF,29,0),"")</f>
        <v>Phường Giá Rai</v>
      </c>
      <c r="AO403">
        <f>IFERROR(VLOOKUP($F403,DSKH!$D:$BF,52,0),"")</f>
        <v>0</v>
      </c>
      <c r="AP403">
        <f>IF(L403="x",1+COUNTIFS(AP$4:AP402,"&gt;0",$AA$4:$AA402,$AA402),0)</f>
        <v>0</v>
      </c>
      <c r="AQ403">
        <f>IF(M403="x",1+COUNTIFS(AQ$4:AQ402,"&gt;0",$AA$4:$AA402,$AA402),0)</f>
        <v>17</v>
      </c>
      <c r="AR403">
        <f>IF(N403="x",1+COUNTIFS(AR$4:AR402,"&gt;0",$AA$4:$AA402,$AA402),0)</f>
        <v>0</v>
      </c>
      <c r="AS403">
        <f>IF(O403="x",1+COUNTIFS(AS$4:AS402,"&gt;0",$AA$4:$AA402,$AA402),0)</f>
        <v>0</v>
      </c>
      <c r="AT403">
        <f>IF(P403="x",1+COUNTIFS(AT$4:AT402,"&gt;0",$AA$4:$AA402,$AA402),0)</f>
        <v>0</v>
      </c>
      <c r="AU403">
        <f>IF(Q403="x",1+COUNTIFS(AU$4:AU402,"&gt;0",$AA$4:$AA402,$AA402),0)</f>
        <v>0</v>
      </c>
      <c r="AV403">
        <f>IF(R403="x",1+COUNTIFS(AV$4:AV402,"&gt;0",$AA$4:$AA402,$AA402),0)</f>
        <v>0</v>
      </c>
      <c r="AW403">
        <f t="shared" si="252"/>
        <v>1</v>
      </c>
      <c r="AX403">
        <f t="shared" si="253"/>
        <v>0</v>
      </c>
      <c r="AY403">
        <f t="shared" si="262"/>
        <v>1</v>
      </c>
      <c r="AZ403">
        <f t="shared" si="263"/>
        <v>0</v>
      </c>
      <c r="BA403" s="4">
        <f t="shared" si="264"/>
        <v>0</v>
      </c>
      <c r="BB403" s="4">
        <f t="shared" si="265"/>
        <v>0</v>
      </c>
      <c r="BC403" s="4">
        <f t="shared" si="266"/>
        <v>0</v>
      </c>
      <c r="BD403" s="4">
        <f t="shared" si="267"/>
        <v>0</v>
      </c>
      <c r="BE403" s="4">
        <f t="shared" si="268"/>
        <v>0</v>
      </c>
      <c r="BF403" s="4">
        <f t="shared" si="269"/>
        <v>0</v>
      </c>
      <c r="BG403" s="4">
        <f t="shared" si="270"/>
        <v>0</v>
      </c>
      <c r="BH403" s="4">
        <f t="shared" si="271"/>
        <v>0</v>
      </c>
      <c r="BI403" s="4">
        <f t="shared" si="272"/>
        <v>1</v>
      </c>
      <c r="BJ403" s="4">
        <f t="shared" si="273"/>
        <v>0</v>
      </c>
      <c r="BK403" s="4">
        <f t="shared" si="274"/>
        <v>0</v>
      </c>
      <c r="BL403" s="4">
        <f t="shared" si="275"/>
        <v>0</v>
      </c>
      <c r="BM403" s="4">
        <f t="shared" si="276"/>
        <v>0</v>
      </c>
      <c r="BN403" s="4">
        <f t="shared" si="277"/>
        <v>0</v>
      </c>
      <c r="BO403">
        <f>SUMIFS(BH$5:BH403,$AA$5:$AA403,$AA403)</f>
        <v>14</v>
      </c>
      <c r="BP403">
        <f>SUMIFS(BI$5:BI403,$AA$5:$AA403,$AA403)</f>
        <v>16</v>
      </c>
      <c r="BQ403">
        <f>SUMIFS(BJ$5:BJ403,$AA$5:$AA403,$AA403)</f>
        <v>11</v>
      </c>
      <c r="BR403">
        <f>SUMIFS(BK$5:BK403,$AA$5:$AA403,$AA403)</f>
        <v>18</v>
      </c>
      <c r="BS403">
        <f>SUMIFS(BL$5:BL403,$AA$5:$AA403,$AA403)</f>
        <v>11</v>
      </c>
      <c r="BT403">
        <f>SUMIFS(BM$5:BM403,$AA$5:$AA403,$AA403)</f>
        <v>8</v>
      </c>
      <c r="BU403">
        <f>SUMIFS(BN$5:BN403,$AA$5:$AA403,$AA403)</f>
        <v>0</v>
      </c>
      <c r="BV403">
        <f t="shared" si="278"/>
        <v>18</v>
      </c>
      <c r="BW403">
        <f t="shared" si="279"/>
        <v>32</v>
      </c>
      <c r="BX403">
        <f t="shared" si="280"/>
        <v>18</v>
      </c>
      <c r="BY403">
        <f t="shared" si="281"/>
        <v>30</v>
      </c>
      <c r="BZ403">
        <f t="shared" si="282"/>
        <v>26</v>
      </c>
      <c r="CA403">
        <f t="shared" si="283"/>
        <v>26</v>
      </c>
      <c r="CB403">
        <f t="shared" si="284"/>
        <v>0</v>
      </c>
      <c r="CC403">
        <f t="shared" si="285"/>
        <v>16</v>
      </c>
      <c r="CD403">
        <f t="shared" si="286"/>
        <v>32</v>
      </c>
      <c r="CE403" t="str">
        <f>IFERROR(VLOOKUP($AA403,'Tuyến và nhân viên'!$I:$O,7,0),"")</f>
        <v>Trần Văn Khanh</v>
      </c>
      <c r="CF403">
        <f t="shared" si="287"/>
        <v>2</v>
      </c>
      <c r="CG403">
        <f t="shared" si="288"/>
        <v>1</v>
      </c>
      <c r="CH403">
        <f>COUNTIFS($L403:L403,"x")</f>
        <v>0</v>
      </c>
      <c r="CI403">
        <f>COUNTIFS($L403:M403,"x")</f>
        <v>1</v>
      </c>
      <c r="CJ403">
        <f>COUNTIFS($L403:N403,"x")</f>
        <v>1</v>
      </c>
      <c r="CK403">
        <f>COUNTIFS($L403:O403,"x")</f>
        <v>1</v>
      </c>
      <c r="CL403">
        <f>COUNTIFS($L403:P403,"x")</f>
        <v>1</v>
      </c>
      <c r="CM403">
        <f>COUNTIFS($L403:Q403,"x")</f>
        <v>1</v>
      </c>
      <c r="CN403">
        <f>COUNTIFS($L403:R403,"x")</f>
        <v>1</v>
      </c>
      <c r="CO403" t="str" cm="1">
        <f t="array" ref="CO403">IFERROR(INDEX($CH$4:$CN$4,0,MATCH(1,$CH403:$CN403,0)),"")</f>
        <v>Thứ 3</v>
      </c>
      <c r="CP403" t="str" cm="1">
        <f t="array" ref="CP403">IFERROR(INDEX($CH$4:$CN$4,0,MATCH(2,$CH403:$CN403,0)),"")</f>
        <v/>
      </c>
      <c r="CQ403" t="str">
        <f t="shared" si="289"/>
        <v>Thứ 3</v>
      </c>
      <c r="CR403" t="str">
        <f t="shared" si="254"/>
        <v>F2 - Tuần 1 &amp; 3</v>
      </c>
    </row>
    <row r="404" spans="1:96" x14ac:dyDescent="0.3">
      <c r="A404" s="117" t="s">
        <v>37371</v>
      </c>
      <c r="B404" s="118" t="s">
        <v>33266</v>
      </c>
      <c r="C404" s="118" t="s">
        <v>33267</v>
      </c>
      <c r="D404" s="118" t="s">
        <v>39661</v>
      </c>
      <c r="E404" s="118" t="s">
        <v>39662</v>
      </c>
      <c r="F404" s="118" t="s">
        <v>36106</v>
      </c>
      <c r="G404" s="118" t="s">
        <v>36107</v>
      </c>
      <c r="H404" s="118" t="s">
        <v>36113</v>
      </c>
      <c r="I404" s="118" t="s">
        <v>22</v>
      </c>
      <c r="J404" s="119" t="s">
        <v>39658</v>
      </c>
      <c r="K404" s="119" t="s">
        <v>23</v>
      </c>
      <c r="L404" s="117" t="s">
        <v>23</v>
      </c>
      <c r="M404" s="117" t="s">
        <v>23</v>
      </c>
      <c r="N404" s="117" t="s">
        <v>23</v>
      </c>
      <c r="O404" s="117" t="s">
        <v>23</v>
      </c>
      <c r="P404" s="117" t="s">
        <v>23</v>
      </c>
      <c r="Q404" s="117" t="s">
        <v>24</v>
      </c>
      <c r="R404" s="117" t="s">
        <v>23</v>
      </c>
      <c r="S404" s="117" t="s">
        <v>24</v>
      </c>
      <c r="T404" s="117" t="s">
        <v>24</v>
      </c>
      <c r="U404" s="117" t="s">
        <v>24</v>
      </c>
      <c r="V404" s="117" t="s">
        <v>24</v>
      </c>
      <c r="W404" s="74" t="str">
        <f t="shared" si="255"/>
        <v>x</v>
      </c>
      <c r="X404" s="74" t="str">
        <f t="shared" si="256"/>
        <v/>
      </c>
      <c r="Y404" s="74" t="str">
        <f t="shared" si="257"/>
        <v>x</v>
      </c>
      <c r="Z404" s="74" t="str">
        <f t="shared" si="258"/>
        <v/>
      </c>
      <c r="AA404" t="str">
        <f>VLOOKUP($D404,'Tuyến và nhân viên'!$D:$M,6,0)</f>
        <v>HL00530</v>
      </c>
      <c r="AB404" t="str">
        <f>VLOOKUP($D404,'Tuyến và nhân viên'!$D:$M,7,0)</f>
        <v>Nguyễn Thị Thiên Trang</v>
      </c>
      <c r="AC404" s="16" t="str">
        <f>IFERROR(VLOOKUP($F404,DSKH!$D:$BF,53,0),"")</f>
        <v>F2</v>
      </c>
      <c r="AD404" s="16" t="str">
        <f>IFERROR(VLOOKUP($F404,DSKH!$D:$BF,54,0),"")</f>
        <v>GT</v>
      </c>
      <c r="AE404" s="4">
        <f>SUMIFS('Doanh số khách hàng'!$F:$F,'Doanh số khách hàng'!$A:$A,'Chi tiết tuyến'!$F404)</f>
        <v>0</v>
      </c>
      <c r="AF404" s="16" t="str">
        <f t="shared" si="250"/>
        <v>F4</v>
      </c>
      <c r="AG404" s="16" t="str">
        <f t="shared" si="251"/>
        <v>F2</v>
      </c>
      <c r="AH404" t="b">
        <f t="shared" si="259"/>
        <v>0</v>
      </c>
      <c r="AI404" t="b">
        <f t="shared" si="260"/>
        <v>1</v>
      </c>
      <c r="AJ404">
        <f>IFERROR(VLOOKUP($AC404,Master!$D:$E,2,0),"")</f>
        <v>2</v>
      </c>
      <c r="AK404">
        <f>VLOOKUP($AF404,Master!$D:$E,2,0)</f>
        <v>4</v>
      </c>
      <c r="AL404" s="4">
        <f t="shared" si="261"/>
        <v>0</v>
      </c>
      <c r="AM404" t="str">
        <f>IFERROR(VLOOKUP($F404,DSKH!$D:$BF,31,0),"")</f>
        <v>Tỉnh Cà Mau</v>
      </c>
      <c r="AN404" t="str">
        <f>IFERROR(VLOOKUP($F404,DSKH!$D:$BF,29,0),"")</f>
        <v>Phường Bạc Liêu</v>
      </c>
      <c r="AO404">
        <f>IFERROR(VLOOKUP($F404,DSKH!$D:$BF,52,0),"")</f>
        <v>0</v>
      </c>
      <c r="AP404">
        <f>IF(L404="x",1+COUNTIFS(AP$4:AP403,"&gt;0",$AA$4:$AA403,$AA403),0)</f>
        <v>0</v>
      </c>
      <c r="AQ404">
        <f>IF(M404="x",1+COUNTIFS(AQ$4:AQ403,"&gt;0",$AA$4:$AA403,$AA403),0)</f>
        <v>0</v>
      </c>
      <c r="AR404">
        <f>IF(N404="x",1+COUNTIFS(AR$4:AR403,"&gt;0",$AA$4:$AA403,$AA403),0)</f>
        <v>0</v>
      </c>
      <c r="AS404">
        <f>IF(O404="x",1+COUNTIFS(AS$4:AS403,"&gt;0",$AA$4:$AA403,$AA403),0)</f>
        <v>0</v>
      </c>
      <c r="AT404">
        <f>IF(P404="x",1+COUNTIFS(AT$4:AT403,"&gt;0",$AA$4:$AA403,$AA403),0)</f>
        <v>0</v>
      </c>
      <c r="AU404">
        <f>IF(Q404="x",1+COUNTIFS(AU$4:AU403,"&gt;0",$AA$4:$AA403,$AA403),0)</f>
        <v>12</v>
      </c>
      <c r="AV404">
        <f>IF(R404="x",1+COUNTIFS(AV$4:AV403,"&gt;0",$AA$4:$AA403,$AA403),0)</f>
        <v>0</v>
      </c>
      <c r="AW404">
        <f t="shared" si="252"/>
        <v>1</v>
      </c>
      <c r="AX404">
        <f t="shared" si="253"/>
        <v>0</v>
      </c>
      <c r="AY404">
        <f t="shared" si="262"/>
        <v>1</v>
      </c>
      <c r="AZ404">
        <f t="shared" si="263"/>
        <v>0</v>
      </c>
      <c r="BA404" s="4">
        <f t="shared" si="264"/>
        <v>0</v>
      </c>
      <c r="BB404" s="4">
        <f t="shared" si="265"/>
        <v>0</v>
      </c>
      <c r="BC404" s="4">
        <f t="shared" si="266"/>
        <v>0</v>
      </c>
      <c r="BD404" s="4">
        <f t="shared" si="267"/>
        <v>0</v>
      </c>
      <c r="BE404" s="4">
        <f t="shared" si="268"/>
        <v>0</v>
      </c>
      <c r="BF404" s="4">
        <f t="shared" si="269"/>
        <v>0</v>
      </c>
      <c r="BG404" s="4">
        <f t="shared" si="270"/>
        <v>0</v>
      </c>
      <c r="BH404" s="4">
        <f t="shared" si="271"/>
        <v>0</v>
      </c>
      <c r="BI404" s="4">
        <f t="shared" si="272"/>
        <v>0</v>
      </c>
      <c r="BJ404" s="4">
        <f t="shared" si="273"/>
        <v>0</v>
      </c>
      <c r="BK404" s="4">
        <f t="shared" si="274"/>
        <v>0</v>
      </c>
      <c r="BL404" s="4">
        <f t="shared" si="275"/>
        <v>0</v>
      </c>
      <c r="BM404" s="4">
        <f t="shared" si="276"/>
        <v>1</v>
      </c>
      <c r="BN404" s="4">
        <f t="shared" si="277"/>
        <v>0</v>
      </c>
      <c r="BO404">
        <f>SUMIFS(BH$5:BH404,$AA$5:$AA404,$AA404)</f>
        <v>14</v>
      </c>
      <c r="BP404">
        <f>SUMIFS(BI$5:BI404,$AA$5:$AA404,$AA404)</f>
        <v>16</v>
      </c>
      <c r="BQ404">
        <f>SUMIFS(BJ$5:BJ404,$AA$5:$AA404,$AA404)</f>
        <v>11</v>
      </c>
      <c r="BR404">
        <f>SUMIFS(BK$5:BK404,$AA$5:$AA404,$AA404)</f>
        <v>18</v>
      </c>
      <c r="BS404">
        <f>SUMIFS(BL$5:BL404,$AA$5:$AA404,$AA404)</f>
        <v>11</v>
      </c>
      <c r="BT404">
        <f>SUMIFS(BM$5:BM404,$AA$5:$AA404,$AA404)</f>
        <v>9</v>
      </c>
      <c r="BU404">
        <f>SUMIFS(BN$5:BN404,$AA$5:$AA404,$AA404)</f>
        <v>0</v>
      </c>
      <c r="BV404">
        <f t="shared" si="278"/>
        <v>18</v>
      </c>
      <c r="BW404">
        <f t="shared" si="279"/>
        <v>32</v>
      </c>
      <c r="BX404">
        <f t="shared" si="280"/>
        <v>18</v>
      </c>
      <c r="BY404">
        <f t="shared" si="281"/>
        <v>30</v>
      </c>
      <c r="BZ404">
        <f t="shared" si="282"/>
        <v>26</v>
      </c>
      <c r="CA404">
        <f t="shared" si="283"/>
        <v>26</v>
      </c>
      <c r="CB404">
        <f t="shared" si="284"/>
        <v>0</v>
      </c>
      <c r="CC404">
        <f t="shared" si="285"/>
        <v>9</v>
      </c>
      <c r="CD404">
        <f t="shared" si="286"/>
        <v>26</v>
      </c>
      <c r="CE404" t="str">
        <f>IFERROR(VLOOKUP($AA404,'Tuyến và nhân viên'!$I:$O,7,0),"")</f>
        <v>Trần Văn Khanh</v>
      </c>
      <c r="CF404">
        <f t="shared" si="287"/>
        <v>2</v>
      </c>
      <c r="CG404">
        <f t="shared" si="288"/>
        <v>1</v>
      </c>
      <c r="CH404">
        <f>COUNTIFS($L404:L404,"x")</f>
        <v>0</v>
      </c>
      <c r="CI404">
        <f>COUNTIFS($L404:M404,"x")</f>
        <v>0</v>
      </c>
      <c r="CJ404">
        <f>COUNTIFS($L404:N404,"x")</f>
        <v>0</v>
      </c>
      <c r="CK404">
        <f>COUNTIFS($L404:O404,"x")</f>
        <v>0</v>
      </c>
      <c r="CL404">
        <f>COUNTIFS($L404:P404,"x")</f>
        <v>0</v>
      </c>
      <c r="CM404">
        <f>COUNTIFS($L404:Q404,"x")</f>
        <v>1</v>
      </c>
      <c r="CN404">
        <f>COUNTIFS($L404:R404,"x")</f>
        <v>1</v>
      </c>
      <c r="CO404" t="str" cm="1">
        <f t="array" ref="CO404">IFERROR(INDEX($CH$4:$CN$4,0,MATCH(1,$CH404:$CN404,0)),"")</f>
        <v>Thứ 7</v>
      </c>
      <c r="CP404" t="str" cm="1">
        <f t="array" ref="CP404">IFERROR(INDEX($CH$4:$CN$4,0,MATCH(2,$CH404:$CN404,0)),"")</f>
        <v/>
      </c>
      <c r="CQ404" t="str">
        <f t="shared" si="289"/>
        <v>Thứ 7</v>
      </c>
      <c r="CR404" t="str">
        <f t="shared" si="254"/>
        <v>F2 - Tuần 1 &amp; 3</v>
      </c>
    </row>
    <row r="405" spans="1:96" x14ac:dyDescent="0.3">
      <c r="A405" s="117" t="s">
        <v>37381</v>
      </c>
      <c r="B405" s="118" t="s">
        <v>33266</v>
      </c>
      <c r="C405" s="118" t="s">
        <v>33267</v>
      </c>
      <c r="D405" s="118" t="s">
        <v>39661</v>
      </c>
      <c r="E405" s="118" t="s">
        <v>39662</v>
      </c>
      <c r="F405" s="118" t="s">
        <v>36126</v>
      </c>
      <c r="G405" s="118" t="s">
        <v>36127</v>
      </c>
      <c r="H405" s="118" t="s">
        <v>36131</v>
      </c>
      <c r="I405" s="118" t="s">
        <v>22</v>
      </c>
      <c r="J405" s="119" t="s">
        <v>39658</v>
      </c>
      <c r="K405" s="119" t="s">
        <v>23</v>
      </c>
      <c r="L405" s="117" t="s">
        <v>23</v>
      </c>
      <c r="M405" s="117" t="s">
        <v>23</v>
      </c>
      <c r="N405" s="117" t="s">
        <v>24</v>
      </c>
      <c r="O405" s="117" t="s">
        <v>23</v>
      </c>
      <c r="P405" s="117" t="s">
        <v>23</v>
      </c>
      <c r="Q405" s="117" t="s">
        <v>23</v>
      </c>
      <c r="R405" s="117" t="s">
        <v>23</v>
      </c>
      <c r="S405" s="117" t="s">
        <v>24</v>
      </c>
      <c r="T405" s="117" t="s">
        <v>24</v>
      </c>
      <c r="U405" s="117" t="s">
        <v>24</v>
      </c>
      <c r="V405" s="117" t="s">
        <v>24</v>
      </c>
      <c r="W405" s="74" t="str">
        <f t="shared" si="255"/>
        <v/>
      </c>
      <c r="X405" s="74" t="str">
        <f t="shared" si="256"/>
        <v>x</v>
      </c>
      <c r="Y405" s="74" t="str">
        <f t="shared" si="257"/>
        <v/>
      </c>
      <c r="Z405" s="74" t="str">
        <f t="shared" si="258"/>
        <v>x</v>
      </c>
      <c r="AA405" t="str">
        <f>VLOOKUP($D405,'Tuyến và nhân viên'!$D:$M,6,0)</f>
        <v>HL00530</v>
      </c>
      <c r="AB405" t="str">
        <f>VLOOKUP($D405,'Tuyến và nhân viên'!$D:$M,7,0)</f>
        <v>Nguyễn Thị Thiên Trang</v>
      </c>
      <c r="AC405" s="16" t="str">
        <f>IFERROR(VLOOKUP($F405,DSKH!$D:$BF,53,0),"")</f>
        <v>F2</v>
      </c>
      <c r="AD405" s="16" t="str">
        <f>IFERROR(VLOOKUP($F405,DSKH!$D:$BF,54,0),"")</f>
        <v>GT</v>
      </c>
      <c r="AE405" s="4">
        <f>SUMIFS('Doanh số khách hàng'!$F:$F,'Doanh số khách hàng'!$A:$A,'Chi tiết tuyến'!$F405)</f>
        <v>0</v>
      </c>
      <c r="AF405" s="16" t="str">
        <f t="shared" si="250"/>
        <v>F4</v>
      </c>
      <c r="AG405" s="16" t="str">
        <f t="shared" si="251"/>
        <v>F2</v>
      </c>
      <c r="AH405" t="b">
        <f t="shared" si="259"/>
        <v>0</v>
      </c>
      <c r="AI405" t="b">
        <f t="shared" si="260"/>
        <v>1</v>
      </c>
      <c r="AJ405">
        <f>IFERROR(VLOOKUP($AC405,Master!$D:$E,2,0),"")</f>
        <v>2</v>
      </c>
      <c r="AK405">
        <f>VLOOKUP($AF405,Master!$D:$E,2,0)</f>
        <v>4</v>
      </c>
      <c r="AL405" s="4">
        <f t="shared" si="261"/>
        <v>0</v>
      </c>
      <c r="AM405" t="str">
        <f>IFERROR(VLOOKUP($F405,DSKH!$D:$BF,31,0),"")</f>
        <v>Tỉnh Cà Mau</v>
      </c>
      <c r="AN405" t="str">
        <f>IFERROR(VLOOKUP($F405,DSKH!$D:$BF,29,0),"")</f>
        <v>Phường Bạc Liêu</v>
      </c>
      <c r="AO405">
        <f>IFERROR(VLOOKUP($F405,DSKH!$D:$BF,52,0),"")</f>
        <v>0</v>
      </c>
      <c r="AP405">
        <f>IF(L405="x",1+COUNTIFS(AP$4:AP404,"&gt;0",$AA$4:$AA404,$AA404),0)</f>
        <v>0</v>
      </c>
      <c r="AQ405">
        <f>IF(M405="x",1+COUNTIFS(AQ$4:AQ404,"&gt;0",$AA$4:$AA404,$AA404),0)</f>
        <v>0</v>
      </c>
      <c r="AR405">
        <f>IF(N405="x",1+COUNTIFS(AR$4:AR404,"&gt;0",$AA$4:$AA404,$AA404),0)</f>
        <v>14</v>
      </c>
      <c r="AS405">
        <f>IF(O405="x",1+COUNTIFS(AS$4:AS404,"&gt;0",$AA$4:$AA404,$AA404),0)</f>
        <v>0</v>
      </c>
      <c r="AT405">
        <f>IF(P405="x",1+COUNTIFS(AT$4:AT404,"&gt;0",$AA$4:$AA404,$AA404),0)</f>
        <v>0</v>
      </c>
      <c r="AU405">
        <f>IF(Q405="x",1+COUNTIFS(AU$4:AU404,"&gt;0",$AA$4:$AA404,$AA404),0)</f>
        <v>0</v>
      </c>
      <c r="AV405">
        <f>IF(R405="x",1+COUNTIFS(AV$4:AV404,"&gt;0",$AA$4:$AA404,$AA404),0)</f>
        <v>0</v>
      </c>
      <c r="AW405">
        <f t="shared" si="252"/>
        <v>0</v>
      </c>
      <c r="AX405">
        <f t="shared" si="253"/>
        <v>1</v>
      </c>
      <c r="AY405">
        <f t="shared" si="262"/>
        <v>0</v>
      </c>
      <c r="AZ405">
        <f t="shared" si="263"/>
        <v>1</v>
      </c>
      <c r="BA405" s="4">
        <f t="shared" si="264"/>
        <v>0</v>
      </c>
      <c r="BB405" s="4">
        <f t="shared" si="265"/>
        <v>0</v>
      </c>
      <c r="BC405" s="4">
        <f t="shared" si="266"/>
        <v>0</v>
      </c>
      <c r="BD405" s="4">
        <f t="shared" si="267"/>
        <v>0</v>
      </c>
      <c r="BE405" s="4">
        <f t="shared" si="268"/>
        <v>0</v>
      </c>
      <c r="BF405" s="4">
        <f t="shared" si="269"/>
        <v>0</v>
      </c>
      <c r="BG405" s="4">
        <f t="shared" si="270"/>
        <v>0</v>
      </c>
      <c r="BH405" s="4">
        <f t="shared" si="271"/>
        <v>0</v>
      </c>
      <c r="BI405" s="4">
        <f t="shared" si="272"/>
        <v>0</v>
      </c>
      <c r="BJ405" s="4">
        <f t="shared" si="273"/>
        <v>1</v>
      </c>
      <c r="BK405" s="4">
        <f t="shared" si="274"/>
        <v>0</v>
      </c>
      <c r="BL405" s="4">
        <f t="shared" si="275"/>
        <v>0</v>
      </c>
      <c r="BM405" s="4">
        <f t="shared" si="276"/>
        <v>0</v>
      </c>
      <c r="BN405" s="4">
        <f t="shared" si="277"/>
        <v>0</v>
      </c>
      <c r="BO405">
        <f>SUMIFS(BH$5:BH405,$AA$5:$AA405,$AA405)</f>
        <v>14</v>
      </c>
      <c r="BP405">
        <f>SUMIFS(BI$5:BI405,$AA$5:$AA405,$AA405)</f>
        <v>16</v>
      </c>
      <c r="BQ405">
        <f>SUMIFS(BJ$5:BJ405,$AA$5:$AA405,$AA405)</f>
        <v>12</v>
      </c>
      <c r="BR405">
        <f>SUMIFS(BK$5:BK405,$AA$5:$AA405,$AA405)</f>
        <v>18</v>
      </c>
      <c r="BS405">
        <f>SUMIFS(BL$5:BL405,$AA$5:$AA405,$AA405)</f>
        <v>11</v>
      </c>
      <c r="BT405">
        <f>SUMIFS(BM$5:BM405,$AA$5:$AA405,$AA405)</f>
        <v>9</v>
      </c>
      <c r="BU405">
        <f>SUMIFS(BN$5:BN405,$AA$5:$AA405,$AA405)</f>
        <v>0</v>
      </c>
      <c r="BV405">
        <f t="shared" si="278"/>
        <v>18</v>
      </c>
      <c r="BW405">
        <f t="shared" si="279"/>
        <v>32</v>
      </c>
      <c r="BX405">
        <f t="shared" si="280"/>
        <v>18</v>
      </c>
      <c r="BY405">
        <f t="shared" si="281"/>
        <v>30</v>
      </c>
      <c r="BZ405">
        <f t="shared" si="282"/>
        <v>26</v>
      </c>
      <c r="CA405">
        <f t="shared" si="283"/>
        <v>26</v>
      </c>
      <c r="CB405">
        <f t="shared" si="284"/>
        <v>0</v>
      </c>
      <c r="CC405">
        <f t="shared" si="285"/>
        <v>12</v>
      </c>
      <c r="CD405">
        <f t="shared" si="286"/>
        <v>18</v>
      </c>
      <c r="CE405" t="str">
        <f>IFERROR(VLOOKUP($AA405,'Tuyến và nhân viên'!$I:$O,7,0),"")</f>
        <v>Trần Văn Khanh</v>
      </c>
      <c r="CF405">
        <f t="shared" si="287"/>
        <v>2</v>
      </c>
      <c r="CG405">
        <f t="shared" si="288"/>
        <v>1</v>
      </c>
      <c r="CH405">
        <f>COUNTIFS($L405:L405,"x")</f>
        <v>0</v>
      </c>
      <c r="CI405">
        <f>COUNTIFS($L405:M405,"x")</f>
        <v>0</v>
      </c>
      <c r="CJ405">
        <f>COUNTIFS($L405:N405,"x")</f>
        <v>1</v>
      </c>
      <c r="CK405">
        <f>COUNTIFS($L405:O405,"x")</f>
        <v>1</v>
      </c>
      <c r="CL405">
        <f>COUNTIFS($L405:P405,"x")</f>
        <v>1</v>
      </c>
      <c r="CM405">
        <f>COUNTIFS($L405:Q405,"x")</f>
        <v>1</v>
      </c>
      <c r="CN405">
        <f>COUNTIFS($L405:R405,"x")</f>
        <v>1</v>
      </c>
      <c r="CO405" t="str" cm="1">
        <f t="array" ref="CO405">IFERROR(INDEX($CH$4:$CN$4,0,MATCH(1,$CH405:$CN405,0)),"")</f>
        <v>Thứ 4</v>
      </c>
      <c r="CP405" t="str" cm="1">
        <f t="array" ref="CP405">IFERROR(INDEX($CH$4:$CN$4,0,MATCH(2,$CH405:$CN405,0)),"")</f>
        <v/>
      </c>
      <c r="CQ405" t="str">
        <f t="shared" si="289"/>
        <v>Thứ 4</v>
      </c>
      <c r="CR405" t="str">
        <f t="shared" si="254"/>
        <v>F2 - Tuần 2 &amp; 4</v>
      </c>
    </row>
    <row r="406" spans="1:96" x14ac:dyDescent="0.3">
      <c r="A406" s="117" t="s">
        <v>37392</v>
      </c>
      <c r="B406" s="118" t="s">
        <v>33266</v>
      </c>
      <c r="C406" s="118" t="s">
        <v>33267</v>
      </c>
      <c r="D406" s="118" t="s">
        <v>39661</v>
      </c>
      <c r="E406" s="118" t="s">
        <v>39662</v>
      </c>
      <c r="F406" s="118" t="s">
        <v>2331</v>
      </c>
      <c r="G406" s="118" t="s">
        <v>36134</v>
      </c>
      <c r="H406" s="118" t="s">
        <v>36140</v>
      </c>
      <c r="I406" s="118" t="s">
        <v>22</v>
      </c>
      <c r="J406" s="119" t="s">
        <v>39658</v>
      </c>
      <c r="K406" s="119" t="s">
        <v>23</v>
      </c>
      <c r="L406" s="117" t="s">
        <v>23</v>
      </c>
      <c r="M406" s="117" t="s">
        <v>24</v>
      </c>
      <c r="N406" s="117" t="s">
        <v>23</v>
      </c>
      <c r="O406" s="117" t="s">
        <v>23</v>
      </c>
      <c r="P406" s="117" t="s">
        <v>23</v>
      </c>
      <c r="Q406" s="117" t="s">
        <v>23</v>
      </c>
      <c r="R406" s="117" t="s">
        <v>23</v>
      </c>
      <c r="S406" s="117" t="s">
        <v>24</v>
      </c>
      <c r="T406" s="117" t="s">
        <v>24</v>
      </c>
      <c r="U406" s="117" t="s">
        <v>24</v>
      </c>
      <c r="V406" s="117" t="s">
        <v>24</v>
      </c>
      <c r="W406" s="74" t="str">
        <f t="shared" si="255"/>
        <v>x</v>
      </c>
      <c r="X406" s="74" t="str">
        <f t="shared" si="256"/>
        <v>x</v>
      </c>
      <c r="Y406" s="74" t="str">
        <f t="shared" si="257"/>
        <v>x</v>
      </c>
      <c r="Z406" s="74" t="str">
        <f t="shared" si="258"/>
        <v>x</v>
      </c>
      <c r="AA406" t="str">
        <f>VLOOKUP($D406,'Tuyến và nhân viên'!$D:$M,6,0)</f>
        <v>HL00530</v>
      </c>
      <c r="AB406" t="str">
        <f>VLOOKUP($D406,'Tuyến và nhân viên'!$D:$M,7,0)</f>
        <v>Nguyễn Thị Thiên Trang</v>
      </c>
      <c r="AC406" s="16" t="str">
        <f>IFERROR(VLOOKUP($F406,DSKH!$D:$BF,53,0),"")</f>
        <v>F8</v>
      </c>
      <c r="AD406" s="16" t="str">
        <f>IFERROR(VLOOKUP($F406,DSKH!$D:$BF,54,0),"")</f>
        <v>GT</v>
      </c>
      <c r="AE406" s="4">
        <f>SUMIFS('Doanh số khách hàng'!$F:$F,'Doanh số khách hàng'!$A:$A,'Chi tiết tuyến'!$F406)</f>
        <v>10689300</v>
      </c>
      <c r="AF406" s="16" t="str">
        <f t="shared" si="250"/>
        <v>F4</v>
      </c>
      <c r="AG406" s="16" t="str">
        <f t="shared" si="251"/>
        <v>F4</v>
      </c>
      <c r="AH406" t="b">
        <f t="shared" si="259"/>
        <v>0</v>
      </c>
      <c r="AI406" t="b">
        <f t="shared" si="260"/>
        <v>0</v>
      </c>
      <c r="AJ406">
        <f>IFERROR(VLOOKUP($AC406,Master!$D:$E,2,0),"")</f>
        <v>8</v>
      </c>
      <c r="AK406">
        <f>VLOOKUP($AF406,Master!$D:$E,2,0)</f>
        <v>4</v>
      </c>
      <c r="AL406" s="4">
        <f t="shared" si="261"/>
        <v>1336162.5</v>
      </c>
      <c r="AM406" t="str">
        <f>IFERROR(VLOOKUP($F406,DSKH!$D:$BF,31,0),"")</f>
        <v>Tỉnh Cà Mau</v>
      </c>
      <c r="AN406" t="str">
        <f>IFERROR(VLOOKUP($F406,DSKH!$D:$BF,29,0),"")</f>
        <v>Phường Giá Rai</v>
      </c>
      <c r="AO406">
        <f>IFERROR(VLOOKUP($F406,DSKH!$D:$BF,52,0),"")</f>
        <v>10689300</v>
      </c>
      <c r="AP406">
        <f>IF(L406="x",1+COUNTIFS(AP$4:AP405,"&gt;0",$AA$4:$AA405,$AA405),0)</f>
        <v>0</v>
      </c>
      <c r="AQ406">
        <f>IF(M406="x",1+COUNTIFS(AQ$4:AQ405,"&gt;0",$AA$4:$AA405,$AA405),0)</f>
        <v>18</v>
      </c>
      <c r="AR406">
        <f>IF(N406="x",1+COUNTIFS(AR$4:AR405,"&gt;0",$AA$4:$AA405,$AA405),0)</f>
        <v>0</v>
      </c>
      <c r="AS406">
        <f>IF(O406="x",1+COUNTIFS(AS$4:AS405,"&gt;0",$AA$4:$AA405,$AA405),0)</f>
        <v>0</v>
      </c>
      <c r="AT406">
        <f>IF(P406="x",1+COUNTIFS(AT$4:AT405,"&gt;0",$AA$4:$AA405,$AA405),0)</f>
        <v>0</v>
      </c>
      <c r="AU406">
        <f>IF(Q406="x",1+COUNTIFS(AU$4:AU405,"&gt;0",$AA$4:$AA405,$AA405),0)</f>
        <v>0</v>
      </c>
      <c r="AV406">
        <f>IF(R406="x",1+COUNTIFS(AV$4:AV405,"&gt;0",$AA$4:$AA405,$AA405),0)</f>
        <v>0</v>
      </c>
      <c r="AW406">
        <f t="shared" si="252"/>
        <v>1</v>
      </c>
      <c r="AX406">
        <f t="shared" si="253"/>
        <v>1</v>
      </c>
      <c r="AY406">
        <f t="shared" si="262"/>
        <v>1</v>
      </c>
      <c r="AZ406">
        <f t="shared" si="263"/>
        <v>1</v>
      </c>
      <c r="BA406" s="4">
        <f t="shared" si="264"/>
        <v>0</v>
      </c>
      <c r="BB406" s="4">
        <f t="shared" si="265"/>
        <v>1336162.5</v>
      </c>
      <c r="BC406" s="4">
        <f t="shared" si="266"/>
        <v>0</v>
      </c>
      <c r="BD406" s="4">
        <f t="shared" si="267"/>
        <v>0</v>
      </c>
      <c r="BE406" s="4">
        <f t="shared" si="268"/>
        <v>0</v>
      </c>
      <c r="BF406" s="4">
        <f t="shared" si="269"/>
        <v>0</v>
      </c>
      <c r="BG406" s="4">
        <f t="shared" si="270"/>
        <v>0</v>
      </c>
      <c r="BH406" s="4">
        <f t="shared" si="271"/>
        <v>0</v>
      </c>
      <c r="BI406" s="4">
        <f t="shared" si="272"/>
        <v>0</v>
      </c>
      <c r="BJ406" s="4">
        <f t="shared" si="273"/>
        <v>0</v>
      </c>
      <c r="BK406" s="4">
        <f t="shared" si="274"/>
        <v>0</v>
      </c>
      <c r="BL406" s="4">
        <f t="shared" si="275"/>
        <v>0</v>
      </c>
      <c r="BM406" s="4">
        <f t="shared" si="276"/>
        <v>0</v>
      </c>
      <c r="BN406" s="4">
        <f t="shared" si="277"/>
        <v>0</v>
      </c>
      <c r="BO406">
        <f>SUMIFS(BH$5:BH406,$AA$5:$AA406,$AA406)</f>
        <v>14</v>
      </c>
      <c r="BP406">
        <f>SUMIFS(BI$5:BI406,$AA$5:$AA406,$AA406)</f>
        <v>16</v>
      </c>
      <c r="BQ406">
        <f>SUMIFS(BJ$5:BJ406,$AA$5:$AA406,$AA406)</f>
        <v>12</v>
      </c>
      <c r="BR406">
        <f>SUMIFS(BK$5:BK406,$AA$5:$AA406,$AA406)</f>
        <v>18</v>
      </c>
      <c r="BS406">
        <f>SUMIFS(BL$5:BL406,$AA$5:$AA406,$AA406)</f>
        <v>11</v>
      </c>
      <c r="BT406">
        <f>SUMIFS(BM$5:BM406,$AA$5:$AA406,$AA406)</f>
        <v>9</v>
      </c>
      <c r="BU406">
        <f>SUMIFS(BN$5:BN406,$AA$5:$AA406,$AA406)</f>
        <v>0</v>
      </c>
      <c r="BV406">
        <f t="shared" si="278"/>
        <v>18</v>
      </c>
      <c r="BW406">
        <f t="shared" si="279"/>
        <v>32</v>
      </c>
      <c r="BX406">
        <f t="shared" si="280"/>
        <v>18</v>
      </c>
      <c r="BY406">
        <f t="shared" si="281"/>
        <v>30</v>
      </c>
      <c r="BZ406">
        <f t="shared" si="282"/>
        <v>26</v>
      </c>
      <c r="CA406">
        <f t="shared" si="283"/>
        <v>26</v>
      </c>
      <c r="CB406">
        <f t="shared" si="284"/>
        <v>0</v>
      </c>
      <c r="CC406">
        <f t="shared" si="285"/>
        <v>0</v>
      </c>
      <c r="CD406">
        <f t="shared" si="286"/>
        <v>0</v>
      </c>
      <c r="CE406" t="str">
        <f>IFERROR(VLOOKUP($AA406,'Tuyến và nhân viên'!$I:$O,7,0),"")</f>
        <v>Trần Văn Khanh</v>
      </c>
      <c r="CF406">
        <f t="shared" si="287"/>
        <v>4</v>
      </c>
      <c r="CG406">
        <f t="shared" si="288"/>
        <v>1</v>
      </c>
      <c r="CH406">
        <f>COUNTIFS($L406:L406,"x")</f>
        <v>0</v>
      </c>
      <c r="CI406">
        <f>COUNTIFS($L406:M406,"x")</f>
        <v>1</v>
      </c>
      <c r="CJ406">
        <f>COUNTIFS($L406:N406,"x")</f>
        <v>1</v>
      </c>
      <c r="CK406">
        <f>COUNTIFS($L406:O406,"x")</f>
        <v>1</v>
      </c>
      <c r="CL406">
        <f>COUNTIFS($L406:P406,"x")</f>
        <v>1</v>
      </c>
      <c r="CM406">
        <f>COUNTIFS($L406:Q406,"x")</f>
        <v>1</v>
      </c>
      <c r="CN406">
        <f>COUNTIFS($L406:R406,"x")</f>
        <v>1</v>
      </c>
      <c r="CO406" t="str" cm="1">
        <f t="array" ref="CO406">IFERROR(INDEX($CH$4:$CN$4,0,MATCH(1,$CH406:$CN406,0)),"")</f>
        <v>Thứ 3</v>
      </c>
      <c r="CP406" t="str" cm="1">
        <f t="array" ref="CP406">IFERROR(INDEX($CH$4:$CN$4,0,MATCH(2,$CH406:$CN406,0)),"")</f>
        <v/>
      </c>
      <c r="CQ406" t="str">
        <f t="shared" si="289"/>
        <v>Thứ 3</v>
      </c>
      <c r="CR406" t="str">
        <f t="shared" si="254"/>
        <v>F4 - Tất cả các tuần</v>
      </c>
    </row>
    <row r="407" spans="1:96" x14ac:dyDescent="0.3">
      <c r="A407" s="117" t="s">
        <v>37404</v>
      </c>
      <c r="B407" s="118" t="s">
        <v>33266</v>
      </c>
      <c r="C407" s="118" t="s">
        <v>33267</v>
      </c>
      <c r="D407" s="118" t="s">
        <v>39661</v>
      </c>
      <c r="E407" s="118" t="s">
        <v>39662</v>
      </c>
      <c r="F407" s="118" t="s">
        <v>15061</v>
      </c>
      <c r="G407" s="118" t="s">
        <v>36152</v>
      </c>
      <c r="H407" s="118" t="s">
        <v>36157</v>
      </c>
      <c r="I407" s="118" t="s">
        <v>22</v>
      </c>
      <c r="J407" s="119" t="s">
        <v>39658</v>
      </c>
      <c r="K407" s="119" t="s">
        <v>23</v>
      </c>
      <c r="L407" s="117" t="s">
        <v>23</v>
      </c>
      <c r="M407" s="117" t="s">
        <v>24</v>
      </c>
      <c r="N407" s="117" t="s">
        <v>23</v>
      </c>
      <c r="O407" s="117" t="s">
        <v>23</v>
      </c>
      <c r="P407" s="117" t="s">
        <v>23</v>
      </c>
      <c r="Q407" s="117" t="s">
        <v>23</v>
      </c>
      <c r="R407" s="117" t="s">
        <v>23</v>
      </c>
      <c r="S407" s="117" t="s">
        <v>24</v>
      </c>
      <c r="T407" s="117" t="s">
        <v>24</v>
      </c>
      <c r="U407" s="117" t="s">
        <v>24</v>
      </c>
      <c r="V407" s="117" t="s">
        <v>24</v>
      </c>
      <c r="W407" s="74" t="str">
        <f t="shared" si="255"/>
        <v>x</v>
      </c>
      <c r="X407" s="74" t="str">
        <f t="shared" si="256"/>
        <v>x</v>
      </c>
      <c r="Y407" s="74" t="str">
        <f t="shared" si="257"/>
        <v>x</v>
      </c>
      <c r="Z407" s="74" t="str">
        <f t="shared" si="258"/>
        <v>x</v>
      </c>
      <c r="AA407" t="str">
        <f>VLOOKUP($D407,'Tuyến và nhân viên'!$D:$M,6,0)</f>
        <v>HL00530</v>
      </c>
      <c r="AB407" t="str">
        <f>VLOOKUP($D407,'Tuyến và nhân viên'!$D:$M,7,0)</f>
        <v>Nguyễn Thị Thiên Trang</v>
      </c>
      <c r="AC407" s="16" t="str">
        <f>IFERROR(VLOOKUP($F407,DSKH!$D:$BF,53,0),"")</f>
        <v>F4</v>
      </c>
      <c r="AD407" s="16" t="str">
        <f>IFERROR(VLOOKUP($F407,DSKH!$D:$BF,54,0),"")</f>
        <v>GT</v>
      </c>
      <c r="AE407" s="4">
        <f>SUMIFS('Doanh số khách hàng'!$F:$F,'Doanh số khách hàng'!$A:$A,'Chi tiết tuyến'!$F407)</f>
        <v>1204130</v>
      </c>
      <c r="AF407" s="16" t="str">
        <f t="shared" si="250"/>
        <v>F4</v>
      </c>
      <c r="AG407" s="16" t="str">
        <f t="shared" si="251"/>
        <v>F4</v>
      </c>
      <c r="AH407" t="b">
        <f t="shared" si="259"/>
        <v>1</v>
      </c>
      <c r="AI407" t="b">
        <f t="shared" si="260"/>
        <v>1</v>
      </c>
      <c r="AJ407">
        <f>IFERROR(VLOOKUP($AC407,Master!$D:$E,2,0),"")</f>
        <v>4</v>
      </c>
      <c r="AK407">
        <f>VLOOKUP($AF407,Master!$D:$E,2,0)</f>
        <v>4</v>
      </c>
      <c r="AL407" s="4">
        <f t="shared" si="261"/>
        <v>301032.5</v>
      </c>
      <c r="AM407" t="str">
        <f>IFERROR(VLOOKUP($F407,DSKH!$D:$BF,31,0),"")</f>
        <v>Tỉnh Cà Mau</v>
      </c>
      <c r="AN407" t="str">
        <f>IFERROR(VLOOKUP($F407,DSKH!$D:$BF,29,0),"")</f>
        <v>Phường Giá Rai</v>
      </c>
      <c r="AO407">
        <f>IFERROR(VLOOKUP($F407,DSKH!$D:$BF,52,0),"")</f>
        <v>1204130</v>
      </c>
      <c r="AP407">
        <f>IF(L407="x",1+COUNTIFS(AP$4:AP406,"&gt;0",$AA$4:$AA406,$AA406),0)</f>
        <v>0</v>
      </c>
      <c r="AQ407">
        <f>IF(M407="x",1+COUNTIFS(AQ$4:AQ406,"&gt;0",$AA$4:$AA406,$AA406),0)</f>
        <v>19</v>
      </c>
      <c r="AR407">
        <f>IF(N407="x",1+COUNTIFS(AR$4:AR406,"&gt;0",$AA$4:$AA406,$AA406),0)</f>
        <v>0</v>
      </c>
      <c r="AS407">
        <f>IF(O407="x",1+COUNTIFS(AS$4:AS406,"&gt;0",$AA$4:$AA406,$AA406),0)</f>
        <v>0</v>
      </c>
      <c r="AT407">
        <f>IF(P407="x",1+COUNTIFS(AT$4:AT406,"&gt;0",$AA$4:$AA406,$AA406),0)</f>
        <v>0</v>
      </c>
      <c r="AU407">
        <f>IF(Q407="x",1+COUNTIFS(AU$4:AU406,"&gt;0",$AA$4:$AA406,$AA406),0)</f>
        <v>0</v>
      </c>
      <c r="AV407">
        <f>IF(R407="x",1+COUNTIFS(AV$4:AV406,"&gt;0",$AA$4:$AA406,$AA406),0)</f>
        <v>0</v>
      </c>
      <c r="AW407">
        <f t="shared" si="252"/>
        <v>1</v>
      </c>
      <c r="AX407">
        <f t="shared" si="253"/>
        <v>1</v>
      </c>
      <c r="AY407">
        <f t="shared" si="262"/>
        <v>1</v>
      </c>
      <c r="AZ407">
        <f t="shared" si="263"/>
        <v>1</v>
      </c>
      <c r="BA407" s="4">
        <f t="shared" si="264"/>
        <v>0</v>
      </c>
      <c r="BB407" s="4">
        <f t="shared" si="265"/>
        <v>301032.5</v>
      </c>
      <c r="BC407" s="4">
        <f t="shared" si="266"/>
        <v>0</v>
      </c>
      <c r="BD407" s="4">
        <f t="shared" si="267"/>
        <v>0</v>
      </c>
      <c r="BE407" s="4">
        <f t="shared" si="268"/>
        <v>0</v>
      </c>
      <c r="BF407" s="4">
        <f t="shared" si="269"/>
        <v>0</v>
      </c>
      <c r="BG407" s="4">
        <f t="shared" si="270"/>
        <v>0</v>
      </c>
      <c r="BH407" s="4">
        <f t="shared" si="271"/>
        <v>0</v>
      </c>
      <c r="BI407" s="4">
        <f t="shared" si="272"/>
        <v>0</v>
      </c>
      <c r="BJ407" s="4">
        <f t="shared" si="273"/>
        <v>0</v>
      </c>
      <c r="BK407" s="4">
        <f t="shared" si="274"/>
        <v>0</v>
      </c>
      <c r="BL407" s="4">
        <f t="shared" si="275"/>
        <v>0</v>
      </c>
      <c r="BM407" s="4">
        <f t="shared" si="276"/>
        <v>0</v>
      </c>
      <c r="BN407" s="4">
        <f t="shared" si="277"/>
        <v>0</v>
      </c>
      <c r="BO407">
        <f>SUMIFS(BH$5:BH407,$AA$5:$AA407,$AA407)</f>
        <v>14</v>
      </c>
      <c r="BP407">
        <f>SUMIFS(BI$5:BI407,$AA$5:$AA407,$AA407)</f>
        <v>16</v>
      </c>
      <c r="BQ407">
        <f>SUMIFS(BJ$5:BJ407,$AA$5:$AA407,$AA407)</f>
        <v>12</v>
      </c>
      <c r="BR407">
        <f>SUMIFS(BK$5:BK407,$AA$5:$AA407,$AA407)</f>
        <v>18</v>
      </c>
      <c r="BS407">
        <f>SUMIFS(BL$5:BL407,$AA$5:$AA407,$AA407)</f>
        <v>11</v>
      </c>
      <c r="BT407">
        <f>SUMIFS(BM$5:BM407,$AA$5:$AA407,$AA407)</f>
        <v>9</v>
      </c>
      <c r="BU407">
        <f>SUMIFS(BN$5:BN407,$AA$5:$AA407,$AA407)</f>
        <v>0</v>
      </c>
      <c r="BV407">
        <f t="shared" si="278"/>
        <v>18</v>
      </c>
      <c r="BW407">
        <f t="shared" si="279"/>
        <v>32</v>
      </c>
      <c r="BX407">
        <f t="shared" si="280"/>
        <v>18</v>
      </c>
      <c r="BY407">
        <f t="shared" si="281"/>
        <v>30</v>
      </c>
      <c r="BZ407">
        <f t="shared" si="282"/>
        <v>26</v>
      </c>
      <c r="CA407">
        <f t="shared" si="283"/>
        <v>26</v>
      </c>
      <c r="CB407">
        <f t="shared" si="284"/>
        <v>0</v>
      </c>
      <c r="CC407">
        <f t="shared" si="285"/>
        <v>0</v>
      </c>
      <c r="CD407">
        <f t="shared" si="286"/>
        <v>0</v>
      </c>
      <c r="CE407" t="str">
        <f>IFERROR(VLOOKUP($AA407,'Tuyến và nhân viên'!$I:$O,7,0),"")</f>
        <v>Trần Văn Khanh</v>
      </c>
      <c r="CF407">
        <f t="shared" si="287"/>
        <v>4</v>
      </c>
      <c r="CG407">
        <f t="shared" si="288"/>
        <v>1</v>
      </c>
      <c r="CH407">
        <f>COUNTIFS($L407:L407,"x")</f>
        <v>0</v>
      </c>
      <c r="CI407">
        <f>COUNTIFS($L407:M407,"x")</f>
        <v>1</v>
      </c>
      <c r="CJ407">
        <f>COUNTIFS($L407:N407,"x")</f>
        <v>1</v>
      </c>
      <c r="CK407">
        <f>COUNTIFS($L407:O407,"x")</f>
        <v>1</v>
      </c>
      <c r="CL407">
        <f>COUNTIFS($L407:P407,"x")</f>
        <v>1</v>
      </c>
      <c r="CM407">
        <f>COUNTIFS($L407:Q407,"x")</f>
        <v>1</v>
      </c>
      <c r="CN407">
        <f>COUNTIFS($L407:R407,"x")</f>
        <v>1</v>
      </c>
      <c r="CO407" t="str" cm="1">
        <f t="array" ref="CO407">IFERROR(INDEX($CH$4:$CN$4,0,MATCH(1,$CH407:$CN407,0)),"")</f>
        <v>Thứ 3</v>
      </c>
      <c r="CP407" t="str" cm="1">
        <f t="array" ref="CP407">IFERROR(INDEX($CH$4:$CN$4,0,MATCH(2,$CH407:$CN407,0)),"")</f>
        <v/>
      </c>
      <c r="CQ407" t="str">
        <f t="shared" si="289"/>
        <v>Thứ 3</v>
      </c>
      <c r="CR407" t="str">
        <f t="shared" si="254"/>
        <v>F4 - Tất cả các tuần</v>
      </c>
    </row>
    <row r="408" spans="1:96" x14ac:dyDescent="0.3">
      <c r="A408" s="117" t="s">
        <v>37413</v>
      </c>
      <c r="B408" s="118" t="s">
        <v>33266</v>
      </c>
      <c r="C408" s="118" t="s">
        <v>33267</v>
      </c>
      <c r="D408" s="118" t="s">
        <v>39661</v>
      </c>
      <c r="E408" s="118" t="s">
        <v>39662</v>
      </c>
      <c r="F408" s="118" t="s">
        <v>36161</v>
      </c>
      <c r="G408" s="118" t="s">
        <v>36162</v>
      </c>
      <c r="H408" s="118" t="s">
        <v>36167</v>
      </c>
      <c r="I408" s="118" t="s">
        <v>22</v>
      </c>
      <c r="J408" s="119" t="s">
        <v>39658</v>
      </c>
      <c r="K408" s="119" t="s">
        <v>23</v>
      </c>
      <c r="L408" s="117" t="s">
        <v>23</v>
      </c>
      <c r="M408" s="117" t="s">
        <v>24</v>
      </c>
      <c r="N408" s="117" t="s">
        <v>23</v>
      </c>
      <c r="O408" s="117" t="s">
        <v>23</v>
      </c>
      <c r="P408" s="117" t="s">
        <v>23</v>
      </c>
      <c r="Q408" s="117" t="s">
        <v>23</v>
      </c>
      <c r="R408" s="117" t="s">
        <v>23</v>
      </c>
      <c r="S408" s="117" t="s">
        <v>24</v>
      </c>
      <c r="T408" s="117" t="s">
        <v>24</v>
      </c>
      <c r="U408" s="117" t="s">
        <v>24</v>
      </c>
      <c r="V408" s="117" t="s">
        <v>24</v>
      </c>
      <c r="W408" s="74" t="str">
        <f t="shared" si="255"/>
        <v>x</v>
      </c>
      <c r="X408" s="74" t="str">
        <f t="shared" si="256"/>
        <v/>
      </c>
      <c r="Y408" s="74" t="str">
        <f t="shared" si="257"/>
        <v>x</v>
      </c>
      <c r="Z408" s="74" t="str">
        <f t="shared" si="258"/>
        <v/>
      </c>
      <c r="AA408" t="str">
        <f>VLOOKUP($D408,'Tuyến và nhân viên'!$D:$M,6,0)</f>
        <v>HL00530</v>
      </c>
      <c r="AB408" t="str">
        <f>VLOOKUP($D408,'Tuyến và nhân viên'!$D:$M,7,0)</f>
        <v>Nguyễn Thị Thiên Trang</v>
      </c>
      <c r="AC408" s="16" t="str">
        <f>IFERROR(VLOOKUP($F408,DSKH!$D:$BF,53,0),"")</f>
        <v>F2</v>
      </c>
      <c r="AD408" s="16" t="str">
        <f>IFERROR(VLOOKUP($F408,DSKH!$D:$BF,54,0),"")</f>
        <v>GT</v>
      </c>
      <c r="AE408" s="4">
        <f>SUMIFS('Doanh số khách hàng'!$F:$F,'Doanh số khách hàng'!$A:$A,'Chi tiết tuyến'!$F408)</f>
        <v>0</v>
      </c>
      <c r="AF408" s="16" t="str">
        <f t="shared" si="250"/>
        <v>F4</v>
      </c>
      <c r="AG408" s="16" t="str">
        <f t="shared" si="251"/>
        <v>F2</v>
      </c>
      <c r="AH408" t="b">
        <f t="shared" si="259"/>
        <v>0</v>
      </c>
      <c r="AI408" t="b">
        <f t="shared" si="260"/>
        <v>1</v>
      </c>
      <c r="AJ408">
        <f>IFERROR(VLOOKUP($AC408,Master!$D:$E,2,0),"")</f>
        <v>2</v>
      </c>
      <c r="AK408">
        <f>VLOOKUP($AF408,Master!$D:$E,2,0)</f>
        <v>4</v>
      </c>
      <c r="AL408" s="4">
        <f t="shared" si="261"/>
        <v>0</v>
      </c>
      <c r="AM408" t="str">
        <f>IFERROR(VLOOKUP($F408,DSKH!$D:$BF,31,0),"")</f>
        <v>Tỉnh Cà Mau</v>
      </c>
      <c r="AN408" t="str">
        <f>IFERROR(VLOOKUP($F408,DSKH!$D:$BF,29,0),"")</f>
        <v>Phường Giá Rai</v>
      </c>
      <c r="AO408">
        <f>IFERROR(VLOOKUP($F408,DSKH!$D:$BF,52,0),"")</f>
        <v>0</v>
      </c>
      <c r="AP408">
        <f>IF(L408="x",1+COUNTIFS(AP$4:AP407,"&gt;0",$AA$4:$AA407,$AA407),0)</f>
        <v>0</v>
      </c>
      <c r="AQ408">
        <f>IF(M408="x",1+COUNTIFS(AQ$4:AQ407,"&gt;0",$AA$4:$AA407,$AA407),0)</f>
        <v>20</v>
      </c>
      <c r="AR408">
        <f>IF(N408="x",1+COUNTIFS(AR$4:AR407,"&gt;0",$AA$4:$AA407,$AA407),0)</f>
        <v>0</v>
      </c>
      <c r="AS408">
        <f>IF(O408="x",1+COUNTIFS(AS$4:AS407,"&gt;0",$AA$4:$AA407,$AA407),0)</f>
        <v>0</v>
      </c>
      <c r="AT408">
        <f>IF(P408="x",1+COUNTIFS(AT$4:AT407,"&gt;0",$AA$4:$AA407,$AA407),0)</f>
        <v>0</v>
      </c>
      <c r="AU408">
        <f>IF(Q408="x",1+COUNTIFS(AU$4:AU407,"&gt;0",$AA$4:$AA407,$AA407),0)</f>
        <v>0</v>
      </c>
      <c r="AV408">
        <f>IF(R408="x",1+COUNTIFS(AV$4:AV407,"&gt;0",$AA$4:$AA407,$AA407),0)</f>
        <v>0</v>
      </c>
      <c r="AW408">
        <f t="shared" si="252"/>
        <v>1</v>
      </c>
      <c r="AX408">
        <f t="shared" si="253"/>
        <v>0</v>
      </c>
      <c r="AY408">
        <f t="shared" si="262"/>
        <v>1</v>
      </c>
      <c r="AZ408">
        <f t="shared" si="263"/>
        <v>0</v>
      </c>
      <c r="BA408" s="4">
        <f t="shared" si="264"/>
        <v>0</v>
      </c>
      <c r="BB408" s="4">
        <f t="shared" si="265"/>
        <v>0</v>
      </c>
      <c r="BC408" s="4">
        <f t="shared" si="266"/>
        <v>0</v>
      </c>
      <c r="BD408" s="4">
        <f t="shared" si="267"/>
        <v>0</v>
      </c>
      <c r="BE408" s="4">
        <f t="shared" si="268"/>
        <v>0</v>
      </c>
      <c r="BF408" s="4">
        <f t="shared" si="269"/>
        <v>0</v>
      </c>
      <c r="BG408" s="4">
        <f t="shared" si="270"/>
        <v>0</v>
      </c>
      <c r="BH408" s="4">
        <f t="shared" si="271"/>
        <v>0</v>
      </c>
      <c r="BI408" s="4">
        <f t="shared" si="272"/>
        <v>1</v>
      </c>
      <c r="BJ408" s="4">
        <f t="shared" si="273"/>
        <v>0</v>
      </c>
      <c r="BK408" s="4">
        <f t="shared" si="274"/>
        <v>0</v>
      </c>
      <c r="BL408" s="4">
        <f t="shared" si="275"/>
        <v>0</v>
      </c>
      <c r="BM408" s="4">
        <f t="shared" si="276"/>
        <v>0</v>
      </c>
      <c r="BN408" s="4">
        <f t="shared" si="277"/>
        <v>0</v>
      </c>
      <c r="BO408">
        <f>SUMIFS(BH$5:BH408,$AA$5:$AA408,$AA408)</f>
        <v>14</v>
      </c>
      <c r="BP408">
        <f>SUMIFS(BI$5:BI408,$AA$5:$AA408,$AA408)</f>
        <v>17</v>
      </c>
      <c r="BQ408">
        <f>SUMIFS(BJ$5:BJ408,$AA$5:$AA408,$AA408)</f>
        <v>12</v>
      </c>
      <c r="BR408">
        <f>SUMIFS(BK$5:BK408,$AA$5:$AA408,$AA408)</f>
        <v>18</v>
      </c>
      <c r="BS408">
        <f>SUMIFS(BL$5:BL408,$AA$5:$AA408,$AA408)</f>
        <v>11</v>
      </c>
      <c r="BT408">
        <f>SUMIFS(BM$5:BM408,$AA$5:$AA408,$AA408)</f>
        <v>9</v>
      </c>
      <c r="BU408">
        <f>SUMIFS(BN$5:BN408,$AA$5:$AA408,$AA408)</f>
        <v>0</v>
      </c>
      <c r="BV408">
        <f t="shared" si="278"/>
        <v>18</v>
      </c>
      <c r="BW408">
        <f t="shared" si="279"/>
        <v>32</v>
      </c>
      <c r="BX408">
        <f t="shared" si="280"/>
        <v>18</v>
      </c>
      <c r="BY408">
        <f t="shared" si="281"/>
        <v>30</v>
      </c>
      <c r="BZ408">
        <f t="shared" si="282"/>
        <v>26</v>
      </c>
      <c r="CA408">
        <f t="shared" si="283"/>
        <v>26</v>
      </c>
      <c r="CB408">
        <f t="shared" si="284"/>
        <v>0</v>
      </c>
      <c r="CC408">
        <f t="shared" si="285"/>
        <v>17</v>
      </c>
      <c r="CD408">
        <f t="shared" si="286"/>
        <v>32</v>
      </c>
      <c r="CE408" t="str">
        <f>IFERROR(VLOOKUP($AA408,'Tuyến và nhân viên'!$I:$O,7,0),"")</f>
        <v>Trần Văn Khanh</v>
      </c>
      <c r="CF408">
        <f t="shared" si="287"/>
        <v>2</v>
      </c>
      <c r="CG408">
        <f t="shared" si="288"/>
        <v>1</v>
      </c>
      <c r="CH408">
        <f>COUNTIFS($L408:L408,"x")</f>
        <v>0</v>
      </c>
      <c r="CI408">
        <f>COUNTIFS($L408:M408,"x")</f>
        <v>1</v>
      </c>
      <c r="CJ408">
        <f>COUNTIFS($L408:N408,"x")</f>
        <v>1</v>
      </c>
      <c r="CK408">
        <f>COUNTIFS($L408:O408,"x")</f>
        <v>1</v>
      </c>
      <c r="CL408">
        <f>COUNTIFS($L408:P408,"x")</f>
        <v>1</v>
      </c>
      <c r="CM408">
        <f>COUNTIFS($L408:Q408,"x")</f>
        <v>1</v>
      </c>
      <c r="CN408">
        <f>COUNTIFS($L408:R408,"x")</f>
        <v>1</v>
      </c>
      <c r="CO408" t="str" cm="1">
        <f t="array" ref="CO408">IFERROR(INDEX($CH$4:$CN$4,0,MATCH(1,$CH408:$CN408,0)),"")</f>
        <v>Thứ 3</v>
      </c>
      <c r="CP408" t="str" cm="1">
        <f t="array" ref="CP408">IFERROR(INDEX($CH$4:$CN$4,0,MATCH(2,$CH408:$CN408,0)),"")</f>
        <v/>
      </c>
      <c r="CQ408" t="str">
        <f t="shared" si="289"/>
        <v>Thứ 3</v>
      </c>
      <c r="CR408" t="str">
        <f t="shared" si="254"/>
        <v>F2 - Tuần 1 &amp; 3</v>
      </c>
    </row>
    <row r="409" spans="1:96" x14ac:dyDescent="0.3">
      <c r="A409" s="117" t="s">
        <v>37422</v>
      </c>
      <c r="B409" s="118" t="s">
        <v>33266</v>
      </c>
      <c r="C409" s="118" t="s">
        <v>33267</v>
      </c>
      <c r="D409" s="118" t="s">
        <v>39661</v>
      </c>
      <c r="E409" s="118" t="s">
        <v>39662</v>
      </c>
      <c r="F409" s="118" t="s">
        <v>4922</v>
      </c>
      <c r="G409" s="118" t="s">
        <v>36171</v>
      </c>
      <c r="H409" s="118" t="s">
        <v>36175</v>
      </c>
      <c r="I409" s="118" t="s">
        <v>22</v>
      </c>
      <c r="J409" s="119" t="s">
        <v>39658</v>
      </c>
      <c r="K409" s="119" t="s">
        <v>23</v>
      </c>
      <c r="L409" s="117" t="s">
        <v>23</v>
      </c>
      <c r="M409" s="117" t="s">
        <v>24</v>
      </c>
      <c r="N409" s="117" t="s">
        <v>23</v>
      </c>
      <c r="O409" s="117" t="s">
        <v>23</v>
      </c>
      <c r="P409" s="117" t="s">
        <v>23</v>
      </c>
      <c r="Q409" s="117" t="s">
        <v>23</v>
      </c>
      <c r="R409" s="117" t="s">
        <v>23</v>
      </c>
      <c r="S409" s="117" t="s">
        <v>24</v>
      </c>
      <c r="T409" s="117" t="s">
        <v>24</v>
      </c>
      <c r="U409" s="117" t="s">
        <v>24</v>
      </c>
      <c r="V409" s="117" t="s">
        <v>24</v>
      </c>
      <c r="W409" s="74" t="str">
        <f t="shared" si="255"/>
        <v>x</v>
      </c>
      <c r="X409" s="74" t="str">
        <f t="shared" si="256"/>
        <v>x</v>
      </c>
      <c r="Y409" s="74" t="str">
        <f t="shared" si="257"/>
        <v>x</v>
      </c>
      <c r="Z409" s="74" t="str">
        <f t="shared" si="258"/>
        <v>x</v>
      </c>
      <c r="AA409" t="str">
        <f>VLOOKUP($D409,'Tuyến và nhân viên'!$D:$M,6,0)</f>
        <v>HL00530</v>
      </c>
      <c r="AB409" t="str">
        <f>VLOOKUP($D409,'Tuyến và nhân viên'!$D:$M,7,0)</f>
        <v>Nguyễn Thị Thiên Trang</v>
      </c>
      <c r="AC409" s="16" t="str">
        <f>IFERROR(VLOOKUP($F409,DSKH!$D:$BF,53,0),"")</f>
        <v>F4</v>
      </c>
      <c r="AD409" s="16" t="str">
        <f>IFERROR(VLOOKUP($F409,DSKH!$D:$BF,54,0),"")</f>
        <v>GT</v>
      </c>
      <c r="AE409" s="4">
        <f>SUMIFS('Doanh số khách hàng'!$F:$F,'Doanh số khách hàng'!$A:$A,'Chi tiết tuyến'!$F409)</f>
        <v>1308530</v>
      </c>
      <c r="AF409" s="16" t="str">
        <f t="shared" si="250"/>
        <v>F4</v>
      </c>
      <c r="AG409" s="16" t="str">
        <f t="shared" si="251"/>
        <v>F4</v>
      </c>
      <c r="AH409" t="b">
        <f t="shared" si="259"/>
        <v>1</v>
      </c>
      <c r="AI409" t="b">
        <f t="shared" si="260"/>
        <v>1</v>
      </c>
      <c r="AJ409">
        <f>IFERROR(VLOOKUP($AC409,Master!$D:$E,2,0),"")</f>
        <v>4</v>
      </c>
      <c r="AK409">
        <f>VLOOKUP($AF409,Master!$D:$E,2,0)</f>
        <v>4</v>
      </c>
      <c r="AL409" s="4">
        <f t="shared" si="261"/>
        <v>327132.5</v>
      </c>
      <c r="AM409" t="str">
        <f>IFERROR(VLOOKUP($F409,DSKH!$D:$BF,31,0),"")</f>
        <v>Tỉnh Cà Mau</v>
      </c>
      <c r="AN409" t="str">
        <f>IFERROR(VLOOKUP($F409,DSKH!$D:$BF,29,0),"")</f>
        <v>Xã Phong Thạnh</v>
      </c>
      <c r="AO409">
        <f>IFERROR(VLOOKUP($F409,DSKH!$D:$BF,52,0),"")</f>
        <v>1308530</v>
      </c>
      <c r="AP409">
        <f>IF(L409="x",1+COUNTIFS(AP$4:AP408,"&gt;0",$AA$4:$AA408,$AA408),0)</f>
        <v>0</v>
      </c>
      <c r="AQ409">
        <f>IF(M409="x",1+COUNTIFS(AQ$4:AQ408,"&gt;0",$AA$4:$AA408,$AA408),0)</f>
        <v>21</v>
      </c>
      <c r="AR409">
        <f>IF(N409="x",1+COUNTIFS(AR$4:AR408,"&gt;0",$AA$4:$AA408,$AA408),0)</f>
        <v>0</v>
      </c>
      <c r="AS409">
        <f>IF(O409="x",1+COUNTIFS(AS$4:AS408,"&gt;0",$AA$4:$AA408,$AA408),0)</f>
        <v>0</v>
      </c>
      <c r="AT409">
        <f>IF(P409="x",1+COUNTIFS(AT$4:AT408,"&gt;0",$AA$4:$AA408,$AA408),0)</f>
        <v>0</v>
      </c>
      <c r="AU409">
        <f>IF(Q409="x",1+COUNTIFS(AU$4:AU408,"&gt;0",$AA$4:$AA408,$AA408),0)</f>
        <v>0</v>
      </c>
      <c r="AV409">
        <f>IF(R409="x",1+COUNTIFS(AV$4:AV408,"&gt;0",$AA$4:$AA408,$AA408),0)</f>
        <v>0</v>
      </c>
      <c r="AW409">
        <f t="shared" si="252"/>
        <v>1</v>
      </c>
      <c r="AX409">
        <f t="shared" si="253"/>
        <v>1</v>
      </c>
      <c r="AY409">
        <f t="shared" si="262"/>
        <v>1</v>
      </c>
      <c r="AZ409">
        <f t="shared" si="263"/>
        <v>1</v>
      </c>
      <c r="BA409" s="4">
        <f t="shared" si="264"/>
        <v>0</v>
      </c>
      <c r="BB409" s="4">
        <f t="shared" si="265"/>
        <v>327132.5</v>
      </c>
      <c r="BC409" s="4">
        <f t="shared" si="266"/>
        <v>0</v>
      </c>
      <c r="BD409" s="4">
        <f t="shared" si="267"/>
        <v>0</v>
      </c>
      <c r="BE409" s="4">
        <f t="shared" si="268"/>
        <v>0</v>
      </c>
      <c r="BF409" s="4">
        <f t="shared" si="269"/>
        <v>0</v>
      </c>
      <c r="BG409" s="4">
        <f t="shared" si="270"/>
        <v>0</v>
      </c>
      <c r="BH409" s="4">
        <f t="shared" si="271"/>
        <v>0</v>
      </c>
      <c r="BI409" s="4">
        <f t="shared" si="272"/>
        <v>0</v>
      </c>
      <c r="BJ409" s="4">
        <f t="shared" si="273"/>
        <v>0</v>
      </c>
      <c r="BK409" s="4">
        <f t="shared" si="274"/>
        <v>0</v>
      </c>
      <c r="BL409" s="4">
        <f t="shared" si="275"/>
        <v>0</v>
      </c>
      <c r="BM409" s="4">
        <f t="shared" si="276"/>
        <v>0</v>
      </c>
      <c r="BN409" s="4">
        <f t="shared" si="277"/>
        <v>0</v>
      </c>
      <c r="BO409">
        <f>SUMIFS(BH$5:BH409,$AA$5:$AA409,$AA409)</f>
        <v>14</v>
      </c>
      <c r="BP409">
        <f>SUMIFS(BI$5:BI409,$AA$5:$AA409,$AA409)</f>
        <v>17</v>
      </c>
      <c r="BQ409">
        <f>SUMIFS(BJ$5:BJ409,$AA$5:$AA409,$AA409)</f>
        <v>12</v>
      </c>
      <c r="BR409">
        <f>SUMIFS(BK$5:BK409,$AA$5:$AA409,$AA409)</f>
        <v>18</v>
      </c>
      <c r="BS409">
        <f>SUMIFS(BL$5:BL409,$AA$5:$AA409,$AA409)</f>
        <v>11</v>
      </c>
      <c r="BT409">
        <f>SUMIFS(BM$5:BM409,$AA$5:$AA409,$AA409)</f>
        <v>9</v>
      </c>
      <c r="BU409">
        <f>SUMIFS(BN$5:BN409,$AA$5:$AA409,$AA409)</f>
        <v>0</v>
      </c>
      <c r="BV409">
        <f t="shared" si="278"/>
        <v>18</v>
      </c>
      <c r="BW409">
        <f t="shared" si="279"/>
        <v>32</v>
      </c>
      <c r="BX409">
        <f t="shared" si="280"/>
        <v>18</v>
      </c>
      <c r="BY409">
        <f t="shared" si="281"/>
        <v>30</v>
      </c>
      <c r="BZ409">
        <f t="shared" si="282"/>
        <v>26</v>
      </c>
      <c r="CA409">
        <f t="shared" si="283"/>
        <v>26</v>
      </c>
      <c r="CB409">
        <f t="shared" si="284"/>
        <v>0</v>
      </c>
      <c r="CC409">
        <f t="shared" si="285"/>
        <v>0</v>
      </c>
      <c r="CD409">
        <f t="shared" si="286"/>
        <v>0</v>
      </c>
      <c r="CE409" t="str">
        <f>IFERROR(VLOOKUP($AA409,'Tuyến và nhân viên'!$I:$O,7,0),"")</f>
        <v>Trần Văn Khanh</v>
      </c>
      <c r="CF409">
        <f t="shared" si="287"/>
        <v>4</v>
      </c>
      <c r="CG409">
        <f t="shared" si="288"/>
        <v>1</v>
      </c>
      <c r="CH409">
        <f>COUNTIFS($L409:L409,"x")</f>
        <v>0</v>
      </c>
      <c r="CI409">
        <f>COUNTIFS($L409:M409,"x")</f>
        <v>1</v>
      </c>
      <c r="CJ409">
        <f>COUNTIFS($L409:N409,"x")</f>
        <v>1</v>
      </c>
      <c r="CK409">
        <f>COUNTIFS($L409:O409,"x")</f>
        <v>1</v>
      </c>
      <c r="CL409">
        <f>COUNTIFS($L409:P409,"x")</f>
        <v>1</v>
      </c>
      <c r="CM409">
        <f>COUNTIFS($L409:Q409,"x")</f>
        <v>1</v>
      </c>
      <c r="CN409">
        <f>COUNTIFS($L409:R409,"x")</f>
        <v>1</v>
      </c>
      <c r="CO409" t="str" cm="1">
        <f t="array" ref="CO409">IFERROR(INDEX($CH$4:$CN$4,0,MATCH(1,$CH409:$CN409,0)),"")</f>
        <v>Thứ 3</v>
      </c>
      <c r="CP409" t="str" cm="1">
        <f t="array" ref="CP409">IFERROR(INDEX($CH$4:$CN$4,0,MATCH(2,$CH409:$CN409,0)),"")</f>
        <v/>
      </c>
      <c r="CQ409" t="str">
        <f t="shared" si="289"/>
        <v>Thứ 3</v>
      </c>
      <c r="CR409" t="str">
        <f t="shared" si="254"/>
        <v>F4 - Tất cả các tuần</v>
      </c>
    </row>
    <row r="410" spans="1:96" x14ac:dyDescent="0.3">
      <c r="A410" s="117" t="s">
        <v>37430</v>
      </c>
      <c r="B410" s="118" t="s">
        <v>33266</v>
      </c>
      <c r="C410" s="118" t="s">
        <v>33267</v>
      </c>
      <c r="D410" s="118" t="s">
        <v>39661</v>
      </c>
      <c r="E410" s="118" t="s">
        <v>39662</v>
      </c>
      <c r="F410" s="118" t="s">
        <v>11430</v>
      </c>
      <c r="G410" s="118" t="s">
        <v>36187</v>
      </c>
      <c r="H410" s="118" t="s">
        <v>36194</v>
      </c>
      <c r="I410" s="118" t="s">
        <v>22</v>
      </c>
      <c r="J410" s="119" t="s">
        <v>39658</v>
      </c>
      <c r="K410" s="119" t="s">
        <v>23</v>
      </c>
      <c r="L410" s="117" t="s">
        <v>23</v>
      </c>
      <c r="M410" s="117" t="s">
        <v>24</v>
      </c>
      <c r="N410" s="117" t="s">
        <v>23</v>
      </c>
      <c r="O410" s="117" t="s">
        <v>23</v>
      </c>
      <c r="P410" s="117" t="s">
        <v>23</v>
      </c>
      <c r="Q410" s="117" t="s">
        <v>23</v>
      </c>
      <c r="R410" s="117" t="s">
        <v>23</v>
      </c>
      <c r="S410" s="117" t="s">
        <v>24</v>
      </c>
      <c r="T410" s="117" t="s">
        <v>24</v>
      </c>
      <c r="U410" s="117" t="s">
        <v>24</v>
      </c>
      <c r="V410" s="117" t="s">
        <v>24</v>
      </c>
      <c r="W410" s="74" t="str">
        <f t="shared" si="255"/>
        <v>x</v>
      </c>
      <c r="X410" s="74" t="str">
        <f t="shared" si="256"/>
        <v>x</v>
      </c>
      <c r="Y410" s="74" t="str">
        <f t="shared" si="257"/>
        <v>x</v>
      </c>
      <c r="Z410" s="74" t="str">
        <f t="shared" si="258"/>
        <v>x</v>
      </c>
      <c r="AA410" t="str">
        <f>VLOOKUP($D410,'Tuyến và nhân viên'!$D:$M,6,0)</f>
        <v>HL00530</v>
      </c>
      <c r="AB410" t="str">
        <f>VLOOKUP($D410,'Tuyến và nhân viên'!$D:$M,7,0)</f>
        <v>Nguyễn Thị Thiên Trang</v>
      </c>
      <c r="AC410" s="16" t="str">
        <f>IFERROR(VLOOKUP($F410,DSKH!$D:$BF,53,0),"")</f>
        <v>F4</v>
      </c>
      <c r="AD410" s="16" t="str">
        <f>IFERROR(VLOOKUP($F410,DSKH!$D:$BF,54,0),"")</f>
        <v>GT</v>
      </c>
      <c r="AE410" s="4">
        <f>SUMIFS('Doanh số khách hàng'!$F:$F,'Doanh số khách hàng'!$A:$A,'Chi tiết tuyến'!$F410)</f>
        <v>746900</v>
      </c>
      <c r="AF410" s="16" t="str">
        <f t="shared" si="250"/>
        <v>F4</v>
      </c>
      <c r="AG410" s="16" t="str">
        <f t="shared" si="251"/>
        <v>F4</v>
      </c>
      <c r="AH410" t="b">
        <f t="shared" si="259"/>
        <v>1</v>
      </c>
      <c r="AI410" t="b">
        <f t="shared" si="260"/>
        <v>1</v>
      </c>
      <c r="AJ410">
        <f>IFERROR(VLOOKUP($AC410,Master!$D:$E,2,0),"")</f>
        <v>4</v>
      </c>
      <c r="AK410">
        <f>VLOOKUP($AF410,Master!$D:$E,2,0)</f>
        <v>4</v>
      </c>
      <c r="AL410" s="4">
        <f t="shared" si="261"/>
        <v>186725</v>
      </c>
      <c r="AM410" t="str">
        <f>IFERROR(VLOOKUP($F410,DSKH!$D:$BF,31,0),"")</f>
        <v>Tỉnh Cà Mau</v>
      </c>
      <c r="AN410" t="str">
        <f>IFERROR(VLOOKUP($F410,DSKH!$D:$BF,29,0),"")</f>
        <v>Xã Phong Thạnh</v>
      </c>
      <c r="AO410">
        <f>IFERROR(VLOOKUP($F410,DSKH!$D:$BF,52,0),"")</f>
        <v>746900</v>
      </c>
      <c r="AP410">
        <f>IF(L410="x",1+COUNTIFS(AP$4:AP409,"&gt;0",$AA$4:$AA409,$AA409),0)</f>
        <v>0</v>
      </c>
      <c r="AQ410">
        <f>IF(M410="x",1+COUNTIFS(AQ$4:AQ409,"&gt;0",$AA$4:$AA409,$AA409),0)</f>
        <v>22</v>
      </c>
      <c r="AR410">
        <f>IF(N410="x",1+COUNTIFS(AR$4:AR409,"&gt;0",$AA$4:$AA409,$AA409),0)</f>
        <v>0</v>
      </c>
      <c r="AS410">
        <f>IF(O410="x",1+COUNTIFS(AS$4:AS409,"&gt;0",$AA$4:$AA409,$AA409),0)</f>
        <v>0</v>
      </c>
      <c r="AT410">
        <f>IF(P410="x",1+COUNTIFS(AT$4:AT409,"&gt;0",$AA$4:$AA409,$AA409),0)</f>
        <v>0</v>
      </c>
      <c r="AU410">
        <f>IF(Q410="x",1+COUNTIFS(AU$4:AU409,"&gt;0",$AA$4:$AA409,$AA409),0)</f>
        <v>0</v>
      </c>
      <c r="AV410">
        <f>IF(R410="x",1+COUNTIFS(AV$4:AV409,"&gt;0",$AA$4:$AA409,$AA409),0)</f>
        <v>0</v>
      </c>
      <c r="AW410">
        <f t="shared" si="252"/>
        <v>1</v>
      </c>
      <c r="AX410">
        <f t="shared" si="253"/>
        <v>1</v>
      </c>
      <c r="AY410">
        <f t="shared" si="262"/>
        <v>1</v>
      </c>
      <c r="AZ410">
        <f t="shared" si="263"/>
        <v>1</v>
      </c>
      <c r="BA410" s="4">
        <f t="shared" si="264"/>
        <v>0</v>
      </c>
      <c r="BB410" s="4">
        <f t="shared" si="265"/>
        <v>186725</v>
      </c>
      <c r="BC410" s="4">
        <f t="shared" si="266"/>
        <v>0</v>
      </c>
      <c r="BD410" s="4">
        <f t="shared" si="267"/>
        <v>0</v>
      </c>
      <c r="BE410" s="4">
        <f t="shared" si="268"/>
        <v>0</v>
      </c>
      <c r="BF410" s="4">
        <f t="shared" si="269"/>
        <v>0</v>
      </c>
      <c r="BG410" s="4">
        <f t="shared" si="270"/>
        <v>0</v>
      </c>
      <c r="BH410" s="4">
        <f t="shared" si="271"/>
        <v>0</v>
      </c>
      <c r="BI410" s="4">
        <f t="shared" si="272"/>
        <v>0</v>
      </c>
      <c r="BJ410" s="4">
        <f t="shared" si="273"/>
        <v>0</v>
      </c>
      <c r="BK410" s="4">
        <f t="shared" si="274"/>
        <v>0</v>
      </c>
      <c r="BL410" s="4">
        <f t="shared" si="275"/>
        <v>0</v>
      </c>
      <c r="BM410" s="4">
        <f t="shared" si="276"/>
        <v>0</v>
      </c>
      <c r="BN410" s="4">
        <f t="shared" si="277"/>
        <v>0</v>
      </c>
      <c r="BO410">
        <f>SUMIFS(BH$5:BH410,$AA$5:$AA410,$AA410)</f>
        <v>14</v>
      </c>
      <c r="BP410">
        <f>SUMIFS(BI$5:BI410,$AA$5:$AA410,$AA410)</f>
        <v>17</v>
      </c>
      <c r="BQ410">
        <f>SUMIFS(BJ$5:BJ410,$AA$5:$AA410,$AA410)</f>
        <v>12</v>
      </c>
      <c r="BR410">
        <f>SUMIFS(BK$5:BK410,$AA$5:$AA410,$AA410)</f>
        <v>18</v>
      </c>
      <c r="BS410">
        <f>SUMIFS(BL$5:BL410,$AA$5:$AA410,$AA410)</f>
        <v>11</v>
      </c>
      <c r="BT410">
        <f>SUMIFS(BM$5:BM410,$AA$5:$AA410,$AA410)</f>
        <v>9</v>
      </c>
      <c r="BU410">
        <f>SUMIFS(BN$5:BN410,$AA$5:$AA410,$AA410)</f>
        <v>0</v>
      </c>
      <c r="BV410">
        <f t="shared" si="278"/>
        <v>18</v>
      </c>
      <c r="BW410">
        <f t="shared" si="279"/>
        <v>32</v>
      </c>
      <c r="BX410">
        <f t="shared" si="280"/>
        <v>18</v>
      </c>
      <c r="BY410">
        <f t="shared" si="281"/>
        <v>30</v>
      </c>
      <c r="BZ410">
        <f t="shared" si="282"/>
        <v>26</v>
      </c>
      <c r="CA410">
        <f t="shared" si="283"/>
        <v>26</v>
      </c>
      <c r="CB410">
        <f t="shared" si="284"/>
        <v>0</v>
      </c>
      <c r="CC410">
        <f t="shared" si="285"/>
        <v>0</v>
      </c>
      <c r="CD410">
        <f t="shared" si="286"/>
        <v>0</v>
      </c>
      <c r="CE410" t="str">
        <f>IFERROR(VLOOKUP($AA410,'Tuyến và nhân viên'!$I:$O,7,0),"")</f>
        <v>Trần Văn Khanh</v>
      </c>
      <c r="CF410">
        <f t="shared" si="287"/>
        <v>4</v>
      </c>
      <c r="CG410">
        <f t="shared" si="288"/>
        <v>1</v>
      </c>
      <c r="CH410">
        <f>COUNTIFS($L410:L410,"x")</f>
        <v>0</v>
      </c>
      <c r="CI410">
        <f>COUNTIFS($L410:M410,"x")</f>
        <v>1</v>
      </c>
      <c r="CJ410">
        <f>COUNTIFS($L410:N410,"x")</f>
        <v>1</v>
      </c>
      <c r="CK410">
        <f>COUNTIFS($L410:O410,"x")</f>
        <v>1</v>
      </c>
      <c r="CL410">
        <f>COUNTIFS($L410:P410,"x")</f>
        <v>1</v>
      </c>
      <c r="CM410">
        <f>COUNTIFS($L410:Q410,"x")</f>
        <v>1</v>
      </c>
      <c r="CN410">
        <f>COUNTIFS($L410:R410,"x")</f>
        <v>1</v>
      </c>
      <c r="CO410" t="str" cm="1">
        <f t="array" ref="CO410">IFERROR(INDEX($CH$4:$CN$4,0,MATCH(1,$CH410:$CN410,0)),"")</f>
        <v>Thứ 3</v>
      </c>
      <c r="CP410" t="str" cm="1">
        <f t="array" ref="CP410">IFERROR(INDEX($CH$4:$CN$4,0,MATCH(2,$CH410:$CN410,0)),"")</f>
        <v/>
      </c>
      <c r="CQ410" t="str">
        <f t="shared" si="289"/>
        <v>Thứ 3</v>
      </c>
      <c r="CR410" t="str">
        <f t="shared" si="254"/>
        <v>F4 - Tất cả các tuần</v>
      </c>
    </row>
    <row r="411" spans="1:96" x14ac:dyDescent="0.3">
      <c r="A411" s="117" t="s">
        <v>37434</v>
      </c>
      <c r="B411" s="118" t="s">
        <v>33266</v>
      </c>
      <c r="C411" s="118" t="s">
        <v>33267</v>
      </c>
      <c r="D411" s="118" t="s">
        <v>39661</v>
      </c>
      <c r="E411" s="118" t="s">
        <v>39662</v>
      </c>
      <c r="F411" s="118" t="s">
        <v>1377</v>
      </c>
      <c r="G411" s="118" t="s">
        <v>36206</v>
      </c>
      <c r="H411" s="118" t="s">
        <v>36211</v>
      </c>
      <c r="I411" s="118" t="s">
        <v>22</v>
      </c>
      <c r="J411" s="119" t="s">
        <v>39658</v>
      </c>
      <c r="K411" s="119" t="s">
        <v>23</v>
      </c>
      <c r="L411" s="117" t="s">
        <v>23</v>
      </c>
      <c r="M411" s="117" t="s">
        <v>23</v>
      </c>
      <c r="N411" s="117" t="s">
        <v>23</v>
      </c>
      <c r="O411" s="117" t="s">
        <v>23</v>
      </c>
      <c r="P411" s="117" t="s">
        <v>23</v>
      </c>
      <c r="Q411" s="117" t="s">
        <v>24</v>
      </c>
      <c r="R411" s="117" t="s">
        <v>23</v>
      </c>
      <c r="S411" s="117" t="s">
        <v>24</v>
      </c>
      <c r="T411" s="117" t="s">
        <v>24</v>
      </c>
      <c r="U411" s="117" t="s">
        <v>24</v>
      </c>
      <c r="V411" s="117" t="s">
        <v>24</v>
      </c>
      <c r="W411" s="74" t="str">
        <f t="shared" si="255"/>
        <v>x</v>
      </c>
      <c r="X411" s="74" t="str">
        <f t="shared" si="256"/>
        <v>x</v>
      </c>
      <c r="Y411" s="74" t="str">
        <f t="shared" si="257"/>
        <v>x</v>
      </c>
      <c r="Z411" s="74" t="str">
        <f t="shared" si="258"/>
        <v>x</v>
      </c>
      <c r="AA411" t="str">
        <f>VLOOKUP($D411,'Tuyến và nhân viên'!$D:$M,6,0)</f>
        <v>HL00530</v>
      </c>
      <c r="AB411" t="str">
        <f>VLOOKUP($D411,'Tuyến và nhân viên'!$D:$M,7,0)</f>
        <v>Nguyễn Thị Thiên Trang</v>
      </c>
      <c r="AC411" s="16" t="str">
        <f>IFERROR(VLOOKUP($F411,DSKH!$D:$BF,53,0),"")</f>
        <v>F4</v>
      </c>
      <c r="AD411" s="16" t="str">
        <f>IFERROR(VLOOKUP($F411,DSKH!$D:$BF,54,0),"")</f>
        <v>GT</v>
      </c>
      <c r="AE411" s="4">
        <f>SUMIFS('Doanh số khách hàng'!$F:$F,'Doanh số khách hàng'!$A:$A,'Chi tiết tuyến'!$F411)</f>
        <v>2989650</v>
      </c>
      <c r="AF411" s="16" t="str">
        <f t="shared" si="250"/>
        <v>F4</v>
      </c>
      <c r="AG411" s="16" t="str">
        <f t="shared" si="251"/>
        <v>F4</v>
      </c>
      <c r="AH411" t="b">
        <f t="shared" si="259"/>
        <v>1</v>
      </c>
      <c r="AI411" t="b">
        <f t="shared" si="260"/>
        <v>1</v>
      </c>
      <c r="AJ411">
        <f>IFERROR(VLOOKUP($AC411,Master!$D:$E,2,0),"")</f>
        <v>4</v>
      </c>
      <c r="AK411">
        <f>VLOOKUP($AF411,Master!$D:$E,2,0)</f>
        <v>4</v>
      </c>
      <c r="AL411" s="4">
        <f t="shared" si="261"/>
        <v>747412.5</v>
      </c>
      <c r="AM411" t="str">
        <f>IFERROR(VLOOKUP($F411,DSKH!$D:$BF,31,0),"")</f>
        <v>Tỉnh Cà Mau</v>
      </c>
      <c r="AN411" t="str">
        <f>IFERROR(VLOOKUP($F411,DSKH!$D:$BF,29,0),"")</f>
        <v>Phường Bạc Liêu</v>
      </c>
      <c r="AO411">
        <f>IFERROR(VLOOKUP($F411,DSKH!$D:$BF,52,0),"")</f>
        <v>2989650</v>
      </c>
      <c r="AP411">
        <f>IF(L411="x",1+COUNTIFS(AP$4:AP410,"&gt;0",$AA$4:$AA410,$AA410),0)</f>
        <v>0</v>
      </c>
      <c r="AQ411">
        <f>IF(M411="x",1+COUNTIFS(AQ$4:AQ410,"&gt;0",$AA$4:$AA410,$AA410),0)</f>
        <v>0</v>
      </c>
      <c r="AR411">
        <f>IF(N411="x",1+COUNTIFS(AR$4:AR410,"&gt;0",$AA$4:$AA410,$AA410),0)</f>
        <v>0</v>
      </c>
      <c r="AS411">
        <f>IF(O411="x",1+COUNTIFS(AS$4:AS410,"&gt;0",$AA$4:$AA410,$AA410),0)</f>
        <v>0</v>
      </c>
      <c r="AT411">
        <f>IF(P411="x",1+COUNTIFS(AT$4:AT410,"&gt;0",$AA$4:$AA410,$AA410),0)</f>
        <v>0</v>
      </c>
      <c r="AU411">
        <f>IF(Q411="x",1+COUNTIFS(AU$4:AU410,"&gt;0",$AA$4:$AA410,$AA410),0)</f>
        <v>13</v>
      </c>
      <c r="AV411">
        <f>IF(R411="x",1+COUNTIFS(AV$4:AV410,"&gt;0",$AA$4:$AA410,$AA410),0)</f>
        <v>0</v>
      </c>
      <c r="AW411">
        <f t="shared" si="252"/>
        <v>1</v>
      </c>
      <c r="AX411">
        <f t="shared" si="253"/>
        <v>1</v>
      </c>
      <c r="AY411">
        <f t="shared" si="262"/>
        <v>1</v>
      </c>
      <c r="AZ411">
        <f t="shared" si="263"/>
        <v>1</v>
      </c>
      <c r="BA411" s="4">
        <f t="shared" si="264"/>
        <v>0</v>
      </c>
      <c r="BB411" s="4">
        <f t="shared" si="265"/>
        <v>0</v>
      </c>
      <c r="BC411" s="4">
        <f t="shared" si="266"/>
        <v>0</v>
      </c>
      <c r="BD411" s="4">
        <f t="shared" si="267"/>
        <v>0</v>
      </c>
      <c r="BE411" s="4">
        <f t="shared" si="268"/>
        <v>0</v>
      </c>
      <c r="BF411" s="4">
        <f t="shared" si="269"/>
        <v>747412.5</v>
      </c>
      <c r="BG411" s="4">
        <f t="shared" si="270"/>
        <v>0</v>
      </c>
      <c r="BH411" s="4">
        <f t="shared" si="271"/>
        <v>0</v>
      </c>
      <c r="BI411" s="4">
        <f t="shared" si="272"/>
        <v>0</v>
      </c>
      <c r="BJ411" s="4">
        <f t="shared" si="273"/>
        <v>0</v>
      </c>
      <c r="BK411" s="4">
        <f t="shared" si="274"/>
        <v>0</v>
      </c>
      <c r="BL411" s="4">
        <f t="shared" si="275"/>
        <v>0</v>
      </c>
      <c r="BM411" s="4">
        <f t="shared" si="276"/>
        <v>0</v>
      </c>
      <c r="BN411" s="4">
        <f t="shared" si="277"/>
        <v>0</v>
      </c>
      <c r="BO411">
        <f>SUMIFS(BH$5:BH411,$AA$5:$AA411,$AA411)</f>
        <v>14</v>
      </c>
      <c r="BP411">
        <f>SUMIFS(BI$5:BI411,$AA$5:$AA411,$AA411)</f>
        <v>17</v>
      </c>
      <c r="BQ411">
        <f>SUMIFS(BJ$5:BJ411,$AA$5:$AA411,$AA411)</f>
        <v>12</v>
      </c>
      <c r="BR411">
        <f>SUMIFS(BK$5:BK411,$AA$5:$AA411,$AA411)</f>
        <v>18</v>
      </c>
      <c r="BS411">
        <f>SUMIFS(BL$5:BL411,$AA$5:$AA411,$AA411)</f>
        <v>11</v>
      </c>
      <c r="BT411">
        <f>SUMIFS(BM$5:BM411,$AA$5:$AA411,$AA411)</f>
        <v>9</v>
      </c>
      <c r="BU411">
        <f>SUMIFS(BN$5:BN411,$AA$5:$AA411,$AA411)</f>
        <v>0</v>
      </c>
      <c r="BV411">
        <f t="shared" si="278"/>
        <v>18</v>
      </c>
      <c r="BW411">
        <f t="shared" si="279"/>
        <v>32</v>
      </c>
      <c r="BX411">
        <f t="shared" si="280"/>
        <v>18</v>
      </c>
      <c r="BY411">
        <f t="shared" si="281"/>
        <v>30</v>
      </c>
      <c r="BZ411">
        <f t="shared" si="282"/>
        <v>26</v>
      </c>
      <c r="CA411">
        <f t="shared" si="283"/>
        <v>26</v>
      </c>
      <c r="CB411">
        <f t="shared" si="284"/>
        <v>0</v>
      </c>
      <c r="CC411">
        <f t="shared" si="285"/>
        <v>0</v>
      </c>
      <c r="CD411">
        <f t="shared" si="286"/>
        <v>0</v>
      </c>
      <c r="CE411" t="str">
        <f>IFERROR(VLOOKUP($AA411,'Tuyến và nhân viên'!$I:$O,7,0),"")</f>
        <v>Trần Văn Khanh</v>
      </c>
      <c r="CF411">
        <f t="shared" si="287"/>
        <v>4</v>
      </c>
      <c r="CG411">
        <f t="shared" si="288"/>
        <v>1</v>
      </c>
      <c r="CH411">
        <f>COUNTIFS($L411:L411,"x")</f>
        <v>0</v>
      </c>
      <c r="CI411">
        <f>COUNTIFS($L411:M411,"x")</f>
        <v>0</v>
      </c>
      <c r="CJ411">
        <f>COUNTIFS($L411:N411,"x")</f>
        <v>0</v>
      </c>
      <c r="CK411">
        <f>COUNTIFS($L411:O411,"x")</f>
        <v>0</v>
      </c>
      <c r="CL411">
        <f>COUNTIFS($L411:P411,"x")</f>
        <v>0</v>
      </c>
      <c r="CM411">
        <f>COUNTIFS($L411:Q411,"x")</f>
        <v>1</v>
      </c>
      <c r="CN411">
        <f>COUNTIFS($L411:R411,"x")</f>
        <v>1</v>
      </c>
      <c r="CO411" t="str" cm="1">
        <f t="array" ref="CO411">IFERROR(INDEX($CH$4:$CN$4,0,MATCH(1,$CH411:$CN411,0)),"")</f>
        <v>Thứ 7</v>
      </c>
      <c r="CP411" t="str" cm="1">
        <f t="array" ref="CP411">IFERROR(INDEX($CH$4:$CN$4,0,MATCH(2,$CH411:$CN411,0)),"")</f>
        <v/>
      </c>
      <c r="CQ411" t="str">
        <f t="shared" si="289"/>
        <v>Thứ 7</v>
      </c>
      <c r="CR411" t="str">
        <f t="shared" si="254"/>
        <v>F4 - Tất cả các tuần</v>
      </c>
    </row>
    <row r="412" spans="1:96" x14ac:dyDescent="0.3">
      <c r="A412" s="117" t="s">
        <v>37442</v>
      </c>
      <c r="B412" s="118" t="s">
        <v>33266</v>
      </c>
      <c r="C412" s="118" t="s">
        <v>33267</v>
      </c>
      <c r="D412" s="118" t="s">
        <v>39661</v>
      </c>
      <c r="E412" s="118" t="s">
        <v>39662</v>
      </c>
      <c r="F412" s="118" t="s">
        <v>4166</v>
      </c>
      <c r="G412" s="118" t="s">
        <v>36216</v>
      </c>
      <c r="H412" s="118" t="s">
        <v>36221</v>
      </c>
      <c r="I412" s="118" t="s">
        <v>22</v>
      </c>
      <c r="J412" s="119" t="s">
        <v>39658</v>
      </c>
      <c r="K412" s="119" t="s">
        <v>23</v>
      </c>
      <c r="L412" s="117" t="s">
        <v>23</v>
      </c>
      <c r="M412" s="117" t="s">
        <v>23</v>
      </c>
      <c r="N412" s="117" t="s">
        <v>23</v>
      </c>
      <c r="O412" s="117" t="s">
        <v>23</v>
      </c>
      <c r="P412" s="117" t="s">
        <v>23</v>
      </c>
      <c r="Q412" s="117" t="s">
        <v>24</v>
      </c>
      <c r="R412" s="117" t="s">
        <v>23</v>
      </c>
      <c r="S412" s="117" t="s">
        <v>24</v>
      </c>
      <c r="T412" s="117" t="s">
        <v>24</v>
      </c>
      <c r="U412" s="117" t="s">
        <v>24</v>
      </c>
      <c r="V412" s="117" t="s">
        <v>24</v>
      </c>
      <c r="W412" s="74" t="str">
        <f t="shared" si="255"/>
        <v>x</v>
      </c>
      <c r="X412" s="74" t="str">
        <f t="shared" si="256"/>
        <v>x</v>
      </c>
      <c r="Y412" s="74" t="str">
        <f t="shared" si="257"/>
        <v>x</v>
      </c>
      <c r="Z412" s="74" t="str">
        <f t="shared" si="258"/>
        <v>x</v>
      </c>
      <c r="AA412" t="str">
        <f>VLOOKUP($D412,'Tuyến và nhân viên'!$D:$M,6,0)</f>
        <v>HL00530</v>
      </c>
      <c r="AB412" t="str">
        <f>VLOOKUP($D412,'Tuyến và nhân viên'!$D:$M,7,0)</f>
        <v>Nguyễn Thị Thiên Trang</v>
      </c>
      <c r="AC412" s="16" t="str">
        <f>IFERROR(VLOOKUP($F412,DSKH!$D:$BF,53,0),"")</f>
        <v>F4</v>
      </c>
      <c r="AD412" s="16" t="str">
        <f>IFERROR(VLOOKUP($F412,DSKH!$D:$BF,54,0),"")</f>
        <v>GT</v>
      </c>
      <c r="AE412" s="4">
        <f>SUMIFS('Doanh số khách hàng'!$F:$F,'Doanh số khách hàng'!$A:$A,'Chi tiết tuyến'!$F412)</f>
        <v>537233.33333333337</v>
      </c>
      <c r="AF412" s="16" t="str">
        <f t="shared" si="250"/>
        <v>F4</v>
      </c>
      <c r="AG412" s="16" t="str">
        <f t="shared" si="251"/>
        <v>F4</v>
      </c>
      <c r="AH412" t="b">
        <f t="shared" si="259"/>
        <v>1</v>
      </c>
      <c r="AI412" t="b">
        <f t="shared" si="260"/>
        <v>1</v>
      </c>
      <c r="AJ412">
        <f>IFERROR(VLOOKUP($AC412,Master!$D:$E,2,0),"")</f>
        <v>4</v>
      </c>
      <c r="AK412">
        <f>VLOOKUP($AF412,Master!$D:$E,2,0)</f>
        <v>4</v>
      </c>
      <c r="AL412" s="4">
        <f t="shared" si="261"/>
        <v>134308.33333333334</v>
      </c>
      <c r="AM412" t="str">
        <f>IFERROR(VLOOKUP($F412,DSKH!$D:$BF,31,0),"")</f>
        <v>Tỉnh Cà Mau</v>
      </c>
      <c r="AN412" t="str">
        <f>IFERROR(VLOOKUP($F412,DSKH!$D:$BF,29,0),"")</f>
        <v>Phường Bạc Liêu</v>
      </c>
      <c r="AO412">
        <f>IFERROR(VLOOKUP($F412,DSKH!$D:$BF,52,0),"")</f>
        <v>537233.33333333337</v>
      </c>
      <c r="AP412">
        <f>IF(L412="x",1+COUNTIFS(AP$4:AP411,"&gt;0",$AA$4:$AA411,$AA411),0)</f>
        <v>0</v>
      </c>
      <c r="AQ412">
        <f>IF(M412="x",1+COUNTIFS(AQ$4:AQ411,"&gt;0",$AA$4:$AA411,$AA411),0)</f>
        <v>0</v>
      </c>
      <c r="AR412">
        <f>IF(N412="x",1+COUNTIFS(AR$4:AR411,"&gt;0",$AA$4:$AA411,$AA411),0)</f>
        <v>0</v>
      </c>
      <c r="AS412">
        <f>IF(O412="x",1+COUNTIFS(AS$4:AS411,"&gt;0",$AA$4:$AA411,$AA411),0)</f>
        <v>0</v>
      </c>
      <c r="AT412">
        <f>IF(P412="x",1+COUNTIFS(AT$4:AT411,"&gt;0",$AA$4:$AA411,$AA411),0)</f>
        <v>0</v>
      </c>
      <c r="AU412">
        <f>IF(Q412="x",1+COUNTIFS(AU$4:AU411,"&gt;0",$AA$4:$AA411,$AA411),0)</f>
        <v>14</v>
      </c>
      <c r="AV412">
        <f>IF(R412="x",1+COUNTIFS(AV$4:AV411,"&gt;0",$AA$4:$AA411,$AA411),0)</f>
        <v>0</v>
      </c>
      <c r="AW412">
        <f t="shared" si="252"/>
        <v>1</v>
      </c>
      <c r="AX412">
        <f t="shared" si="253"/>
        <v>1</v>
      </c>
      <c r="AY412">
        <f t="shared" si="262"/>
        <v>1</v>
      </c>
      <c r="AZ412">
        <f t="shared" si="263"/>
        <v>1</v>
      </c>
      <c r="BA412" s="4">
        <f t="shared" si="264"/>
        <v>0</v>
      </c>
      <c r="BB412" s="4">
        <f t="shared" si="265"/>
        <v>0</v>
      </c>
      <c r="BC412" s="4">
        <f t="shared" si="266"/>
        <v>0</v>
      </c>
      <c r="BD412" s="4">
        <f t="shared" si="267"/>
        <v>0</v>
      </c>
      <c r="BE412" s="4">
        <f t="shared" si="268"/>
        <v>0</v>
      </c>
      <c r="BF412" s="4">
        <f t="shared" si="269"/>
        <v>134308.33333333334</v>
      </c>
      <c r="BG412" s="4">
        <f t="shared" si="270"/>
        <v>0</v>
      </c>
      <c r="BH412" s="4">
        <f t="shared" si="271"/>
        <v>0</v>
      </c>
      <c r="BI412" s="4">
        <f t="shared" si="272"/>
        <v>0</v>
      </c>
      <c r="BJ412" s="4">
        <f t="shared" si="273"/>
        <v>0</v>
      </c>
      <c r="BK412" s="4">
        <f t="shared" si="274"/>
        <v>0</v>
      </c>
      <c r="BL412" s="4">
        <f t="shared" si="275"/>
        <v>0</v>
      </c>
      <c r="BM412" s="4">
        <f t="shared" si="276"/>
        <v>0</v>
      </c>
      <c r="BN412" s="4">
        <f t="shared" si="277"/>
        <v>0</v>
      </c>
      <c r="BO412">
        <f>SUMIFS(BH$5:BH412,$AA$5:$AA412,$AA412)</f>
        <v>14</v>
      </c>
      <c r="BP412">
        <f>SUMIFS(BI$5:BI412,$AA$5:$AA412,$AA412)</f>
        <v>17</v>
      </c>
      <c r="BQ412">
        <f>SUMIFS(BJ$5:BJ412,$AA$5:$AA412,$AA412)</f>
        <v>12</v>
      </c>
      <c r="BR412">
        <f>SUMIFS(BK$5:BK412,$AA$5:$AA412,$AA412)</f>
        <v>18</v>
      </c>
      <c r="BS412">
        <f>SUMIFS(BL$5:BL412,$AA$5:$AA412,$AA412)</f>
        <v>11</v>
      </c>
      <c r="BT412">
        <f>SUMIFS(BM$5:BM412,$AA$5:$AA412,$AA412)</f>
        <v>9</v>
      </c>
      <c r="BU412">
        <f>SUMIFS(BN$5:BN412,$AA$5:$AA412,$AA412)</f>
        <v>0</v>
      </c>
      <c r="BV412">
        <f t="shared" si="278"/>
        <v>18</v>
      </c>
      <c r="BW412">
        <f t="shared" si="279"/>
        <v>32</v>
      </c>
      <c r="BX412">
        <f t="shared" si="280"/>
        <v>18</v>
      </c>
      <c r="BY412">
        <f t="shared" si="281"/>
        <v>30</v>
      </c>
      <c r="BZ412">
        <f t="shared" si="282"/>
        <v>26</v>
      </c>
      <c r="CA412">
        <f t="shared" si="283"/>
        <v>26</v>
      </c>
      <c r="CB412">
        <f t="shared" si="284"/>
        <v>0</v>
      </c>
      <c r="CC412">
        <f t="shared" si="285"/>
        <v>0</v>
      </c>
      <c r="CD412">
        <f t="shared" si="286"/>
        <v>0</v>
      </c>
      <c r="CE412" t="str">
        <f>IFERROR(VLOOKUP($AA412,'Tuyến và nhân viên'!$I:$O,7,0),"")</f>
        <v>Trần Văn Khanh</v>
      </c>
      <c r="CF412">
        <f t="shared" si="287"/>
        <v>4</v>
      </c>
      <c r="CG412">
        <f t="shared" si="288"/>
        <v>1</v>
      </c>
      <c r="CH412">
        <f>COUNTIFS($L412:L412,"x")</f>
        <v>0</v>
      </c>
      <c r="CI412">
        <f>COUNTIFS($L412:M412,"x")</f>
        <v>0</v>
      </c>
      <c r="CJ412">
        <f>COUNTIFS($L412:N412,"x")</f>
        <v>0</v>
      </c>
      <c r="CK412">
        <f>COUNTIFS($L412:O412,"x")</f>
        <v>0</v>
      </c>
      <c r="CL412">
        <f>COUNTIFS($L412:P412,"x")</f>
        <v>0</v>
      </c>
      <c r="CM412">
        <f>COUNTIFS($L412:Q412,"x")</f>
        <v>1</v>
      </c>
      <c r="CN412">
        <f>COUNTIFS($L412:R412,"x")</f>
        <v>1</v>
      </c>
      <c r="CO412" t="str" cm="1">
        <f t="array" ref="CO412">IFERROR(INDEX($CH$4:$CN$4,0,MATCH(1,$CH412:$CN412,0)),"")</f>
        <v>Thứ 7</v>
      </c>
      <c r="CP412" t="str" cm="1">
        <f t="array" ref="CP412">IFERROR(INDEX($CH$4:$CN$4,0,MATCH(2,$CH412:$CN412,0)),"")</f>
        <v/>
      </c>
      <c r="CQ412" t="str">
        <f t="shared" si="289"/>
        <v>Thứ 7</v>
      </c>
      <c r="CR412" t="str">
        <f t="shared" si="254"/>
        <v>F4 - Tất cả các tuần</v>
      </c>
    </row>
    <row r="413" spans="1:96" x14ac:dyDescent="0.3">
      <c r="A413" s="117" t="s">
        <v>37448</v>
      </c>
      <c r="B413" s="118" t="s">
        <v>33266</v>
      </c>
      <c r="C413" s="118" t="s">
        <v>33267</v>
      </c>
      <c r="D413" s="118" t="s">
        <v>39661</v>
      </c>
      <c r="E413" s="118" t="s">
        <v>39662</v>
      </c>
      <c r="F413" s="118" t="s">
        <v>2718</v>
      </c>
      <c r="G413" s="118" t="s">
        <v>36235</v>
      </c>
      <c r="H413" s="118" t="s">
        <v>36241</v>
      </c>
      <c r="I413" s="118" t="s">
        <v>22</v>
      </c>
      <c r="J413" s="119" t="s">
        <v>39658</v>
      </c>
      <c r="K413" s="119" t="s">
        <v>23</v>
      </c>
      <c r="L413" s="117" t="s">
        <v>23</v>
      </c>
      <c r="M413" s="117" t="s">
        <v>23</v>
      </c>
      <c r="N413" s="117" t="s">
        <v>23</v>
      </c>
      <c r="O413" s="117" t="s">
        <v>23</v>
      </c>
      <c r="P413" s="117" t="s">
        <v>23</v>
      </c>
      <c r="Q413" s="117" t="s">
        <v>24</v>
      </c>
      <c r="R413" s="117" t="s">
        <v>23</v>
      </c>
      <c r="S413" s="117" t="s">
        <v>24</v>
      </c>
      <c r="T413" s="117" t="s">
        <v>24</v>
      </c>
      <c r="U413" s="117" t="s">
        <v>24</v>
      </c>
      <c r="V413" s="117" t="s">
        <v>24</v>
      </c>
      <c r="W413" s="74" t="str">
        <f t="shared" si="255"/>
        <v>x</v>
      </c>
      <c r="X413" s="74" t="str">
        <f t="shared" si="256"/>
        <v>x</v>
      </c>
      <c r="Y413" s="74" t="str">
        <f t="shared" si="257"/>
        <v>x</v>
      </c>
      <c r="Z413" s="74" t="str">
        <f t="shared" si="258"/>
        <v>x</v>
      </c>
      <c r="AA413" t="str">
        <f>VLOOKUP($D413,'Tuyến và nhân viên'!$D:$M,6,0)</f>
        <v>HL00530</v>
      </c>
      <c r="AB413" t="str">
        <f>VLOOKUP($D413,'Tuyến và nhân viên'!$D:$M,7,0)</f>
        <v>Nguyễn Thị Thiên Trang</v>
      </c>
      <c r="AC413" s="16" t="str">
        <f>IFERROR(VLOOKUP($F413,DSKH!$D:$BF,53,0),"")</f>
        <v>F4</v>
      </c>
      <c r="AD413" s="16" t="str">
        <f>IFERROR(VLOOKUP($F413,DSKH!$D:$BF,54,0),"")</f>
        <v>GT</v>
      </c>
      <c r="AE413" s="4">
        <f>SUMIFS('Doanh số khách hàng'!$F:$F,'Doanh số khách hàng'!$A:$A,'Chi tiết tuyến'!$F413)</f>
        <v>1614520</v>
      </c>
      <c r="AF413" s="16" t="str">
        <f t="shared" si="250"/>
        <v>F4</v>
      </c>
      <c r="AG413" s="16" t="str">
        <f t="shared" si="251"/>
        <v>F4</v>
      </c>
      <c r="AH413" t="b">
        <f t="shared" si="259"/>
        <v>1</v>
      </c>
      <c r="AI413" t="b">
        <f t="shared" si="260"/>
        <v>1</v>
      </c>
      <c r="AJ413">
        <f>IFERROR(VLOOKUP($AC413,Master!$D:$E,2,0),"")</f>
        <v>4</v>
      </c>
      <c r="AK413">
        <f>VLOOKUP($AF413,Master!$D:$E,2,0)</f>
        <v>4</v>
      </c>
      <c r="AL413" s="4">
        <f t="shared" si="261"/>
        <v>403630</v>
      </c>
      <c r="AM413" t="str">
        <f>IFERROR(VLOOKUP($F413,DSKH!$D:$BF,31,0),"")</f>
        <v>Tỉnh Cà Mau</v>
      </c>
      <c r="AN413" t="str">
        <f>IFERROR(VLOOKUP($F413,DSKH!$D:$BF,29,0),"")</f>
        <v>Phường Bạc Liêu</v>
      </c>
      <c r="AO413">
        <f>IFERROR(VLOOKUP($F413,DSKH!$D:$BF,52,0),"")</f>
        <v>1614520</v>
      </c>
      <c r="AP413">
        <f>IF(L413="x",1+COUNTIFS(AP$4:AP412,"&gt;0",$AA$4:$AA412,$AA412),0)</f>
        <v>0</v>
      </c>
      <c r="AQ413">
        <f>IF(M413="x",1+COUNTIFS(AQ$4:AQ412,"&gt;0",$AA$4:$AA412,$AA412),0)</f>
        <v>0</v>
      </c>
      <c r="AR413">
        <f>IF(N413="x",1+COUNTIFS(AR$4:AR412,"&gt;0",$AA$4:$AA412,$AA412),0)</f>
        <v>0</v>
      </c>
      <c r="AS413">
        <f>IF(O413="x",1+COUNTIFS(AS$4:AS412,"&gt;0",$AA$4:$AA412,$AA412),0)</f>
        <v>0</v>
      </c>
      <c r="AT413">
        <f>IF(P413="x",1+COUNTIFS(AT$4:AT412,"&gt;0",$AA$4:$AA412,$AA412),0)</f>
        <v>0</v>
      </c>
      <c r="AU413">
        <f>IF(Q413="x",1+COUNTIFS(AU$4:AU412,"&gt;0",$AA$4:$AA412,$AA412),0)</f>
        <v>15</v>
      </c>
      <c r="AV413">
        <f>IF(R413="x",1+COUNTIFS(AV$4:AV412,"&gt;0",$AA$4:$AA412,$AA412),0)</f>
        <v>0</v>
      </c>
      <c r="AW413">
        <f t="shared" si="252"/>
        <v>1</v>
      </c>
      <c r="AX413">
        <f t="shared" si="253"/>
        <v>1</v>
      </c>
      <c r="AY413">
        <f t="shared" si="262"/>
        <v>1</v>
      </c>
      <c r="AZ413">
        <f t="shared" si="263"/>
        <v>1</v>
      </c>
      <c r="BA413" s="4">
        <f t="shared" si="264"/>
        <v>0</v>
      </c>
      <c r="BB413" s="4">
        <f t="shared" si="265"/>
        <v>0</v>
      </c>
      <c r="BC413" s="4">
        <f t="shared" si="266"/>
        <v>0</v>
      </c>
      <c r="BD413" s="4">
        <f t="shared" si="267"/>
        <v>0</v>
      </c>
      <c r="BE413" s="4">
        <f t="shared" si="268"/>
        <v>0</v>
      </c>
      <c r="BF413" s="4">
        <f t="shared" si="269"/>
        <v>403630</v>
      </c>
      <c r="BG413" s="4">
        <f t="shared" si="270"/>
        <v>0</v>
      </c>
      <c r="BH413" s="4">
        <f t="shared" si="271"/>
        <v>0</v>
      </c>
      <c r="BI413" s="4">
        <f t="shared" si="272"/>
        <v>0</v>
      </c>
      <c r="BJ413" s="4">
        <f t="shared" si="273"/>
        <v>0</v>
      </c>
      <c r="BK413" s="4">
        <f t="shared" si="274"/>
        <v>0</v>
      </c>
      <c r="BL413" s="4">
        <f t="shared" si="275"/>
        <v>0</v>
      </c>
      <c r="BM413" s="4">
        <f t="shared" si="276"/>
        <v>0</v>
      </c>
      <c r="BN413" s="4">
        <f t="shared" si="277"/>
        <v>0</v>
      </c>
      <c r="BO413">
        <f>SUMIFS(BH$5:BH413,$AA$5:$AA413,$AA413)</f>
        <v>14</v>
      </c>
      <c r="BP413">
        <f>SUMIFS(BI$5:BI413,$AA$5:$AA413,$AA413)</f>
        <v>17</v>
      </c>
      <c r="BQ413">
        <f>SUMIFS(BJ$5:BJ413,$AA$5:$AA413,$AA413)</f>
        <v>12</v>
      </c>
      <c r="BR413">
        <f>SUMIFS(BK$5:BK413,$AA$5:$AA413,$AA413)</f>
        <v>18</v>
      </c>
      <c r="BS413">
        <f>SUMIFS(BL$5:BL413,$AA$5:$AA413,$AA413)</f>
        <v>11</v>
      </c>
      <c r="BT413">
        <f>SUMIFS(BM$5:BM413,$AA$5:$AA413,$AA413)</f>
        <v>9</v>
      </c>
      <c r="BU413">
        <f>SUMIFS(BN$5:BN413,$AA$5:$AA413,$AA413)</f>
        <v>0</v>
      </c>
      <c r="BV413">
        <f t="shared" si="278"/>
        <v>18</v>
      </c>
      <c r="BW413">
        <f t="shared" si="279"/>
        <v>32</v>
      </c>
      <c r="BX413">
        <f t="shared" si="280"/>
        <v>18</v>
      </c>
      <c r="BY413">
        <f t="shared" si="281"/>
        <v>30</v>
      </c>
      <c r="BZ413">
        <f t="shared" si="282"/>
        <v>26</v>
      </c>
      <c r="CA413">
        <f t="shared" si="283"/>
        <v>26</v>
      </c>
      <c r="CB413">
        <f t="shared" si="284"/>
        <v>0</v>
      </c>
      <c r="CC413">
        <f t="shared" si="285"/>
        <v>0</v>
      </c>
      <c r="CD413">
        <f t="shared" si="286"/>
        <v>0</v>
      </c>
      <c r="CE413" t="str">
        <f>IFERROR(VLOOKUP($AA413,'Tuyến và nhân viên'!$I:$O,7,0),"")</f>
        <v>Trần Văn Khanh</v>
      </c>
      <c r="CF413">
        <f t="shared" si="287"/>
        <v>4</v>
      </c>
      <c r="CG413">
        <f t="shared" si="288"/>
        <v>1</v>
      </c>
      <c r="CH413">
        <f>COUNTIFS($L413:L413,"x")</f>
        <v>0</v>
      </c>
      <c r="CI413">
        <f>COUNTIFS($L413:M413,"x")</f>
        <v>0</v>
      </c>
      <c r="CJ413">
        <f>COUNTIFS($L413:N413,"x")</f>
        <v>0</v>
      </c>
      <c r="CK413">
        <f>COUNTIFS($L413:O413,"x")</f>
        <v>0</v>
      </c>
      <c r="CL413">
        <f>COUNTIFS($L413:P413,"x")</f>
        <v>0</v>
      </c>
      <c r="CM413">
        <f>COUNTIFS($L413:Q413,"x")</f>
        <v>1</v>
      </c>
      <c r="CN413">
        <f>COUNTIFS($L413:R413,"x")</f>
        <v>1</v>
      </c>
      <c r="CO413" t="str" cm="1">
        <f t="array" ref="CO413">IFERROR(INDEX($CH$4:$CN$4,0,MATCH(1,$CH413:$CN413,0)),"")</f>
        <v>Thứ 7</v>
      </c>
      <c r="CP413" t="str" cm="1">
        <f t="array" ref="CP413">IFERROR(INDEX($CH$4:$CN$4,0,MATCH(2,$CH413:$CN413,0)),"")</f>
        <v/>
      </c>
      <c r="CQ413" t="str">
        <f t="shared" si="289"/>
        <v>Thứ 7</v>
      </c>
      <c r="CR413" t="str">
        <f t="shared" si="254"/>
        <v>F4 - Tất cả các tuần</v>
      </c>
    </row>
    <row r="414" spans="1:96" x14ac:dyDescent="0.3">
      <c r="A414" s="117" t="s">
        <v>37458</v>
      </c>
      <c r="B414" s="118" t="s">
        <v>33266</v>
      </c>
      <c r="C414" s="118" t="s">
        <v>33267</v>
      </c>
      <c r="D414" s="118" t="s">
        <v>39661</v>
      </c>
      <c r="E414" s="118" t="s">
        <v>39662</v>
      </c>
      <c r="F414" s="118" t="s">
        <v>6534</v>
      </c>
      <c r="G414" s="118" t="s">
        <v>36256</v>
      </c>
      <c r="H414" s="118" t="s">
        <v>36261</v>
      </c>
      <c r="I414" s="118" t="s">
        <v>22</v>
      </c>
      <c r="J414" s="119" t="s">
        <v>39658</v>
      </c>
      <c r="K414" s="119" t="s">
        <v>23</v>
      </c>
      <c r="L414" s="117" t="s">
        <v>24</v>
      </c>
      <c r="M414" s="117" t="s">
        <v>23</v>
      </c>
      <c r="N414" s="117" t="s">
        <v>23</v>
      </c>
      <c r="O414" s="117" t="s">
        <v>23</v>
      </c>
      <c r="P414" s="117" t="s">
        <v>23</v>
      </c>
      <c r="Q414" s="117" t="s">
        <v>23</v>
      </c>
      <c r="R414" s="117" t="s">
        <v>23</v>
      </c>
      <c r="S414" s="117" t="s">
        <v>24</v>
      </c>
      <c r="T414" s="117" t="s">
        <v>24</v>
      </c>
      <c r="U414" s="117" t="s">
        <v>24</v>
      </c>
      <c r="V414" s="117" t="s">
        <v>24</v>
      </c>
      <c r="W414" s="74" t="str">
        <f t="shared" si="255"/>
        <v>x</v>
      </c>
      <c r="X414" s="74" t="str">
        <f t="shared" si="256"/>
        <v>x</v>
      </c>
      <c r="Y414" s="74" t="str">
        <f t="shared" si="257"/>
        <v>x</v>
      </c>
      <c r="Z414" s="74" t="str">
        <f t="shared" si="258"/>
        <v>x</v>
      </c>
      <c r="AA414" t="str">
        <f>VLOOKUP($D414,'Tuyến và nhân viên'!$D:$M,6,0)</f>
        <v>HL00530</v>
      </c>
      <c r="AB414" t="str">
        <f>VLOOKUP($D414,'Tuyến và nhân viên'!$D:$M,7,0)</f>
        <v>Nguyễn Thị Thiên Trang</v>
      </c>
      <c r="AC414" s="16" t="str">
        <f>IFERROR(VLOOKUP($F414,DSKH!$D:$BF,53,0),"")</f>
        <v>F4</v>
      </c>
      <c r="AD414" s="16" t="str">
        <f>IFERROR(VLOOKUP($F414,DSKH!$D:$BF,54,0),"")</f>
        <v>GT</v>
      </c>
      <c r="AE414" s="4">
        <f>SUMIFS('Doanh số khách hàng'!$F:$F,'Doanh số khách hàng'!$A:$A,'Chi tiết tuyến'!$F414)</f>
        <v>6675373.333333333</v>
      </c>
      <c r="AF414" s="16" t="str">
        <f t="shared" si="250"/>
        <v>F4</v>
      </c>
      <c r="AG414" s="16" t="str">
        <f t="shared" si="251"/>
        <v>F4</v>
      </c>
      <c r="AH414" t="b">
        <f t="shared" si="259"/>
        <v>1</v>
      </c>
      <c r="AI414" t="b">
        <f t="shared" si="260"/>
        <v>1</v>
      </c>
      <c r="AJ414">
        <f>IFERROR(VLOOKUP($AC414,Master!$D:$E,2,0),"")</f>
        <v>4</v>
      </c>
      <c r="AK414">
        <f>VLOOKUP($AF414,Master!$D:$E,2,0)</f>
        <v>4</v>
      </c>
      <c r="AL414" s="4">
        <f t="shared" si="261"/>
        <v>1668843.3333333333</v>
      </c>
      <c r="AM414" t="str">
        <f>IFERROR(VLOOKUP($F414,DSKH!$D:$BF,31,0),"")</f>
        <v>Tỉnh Cà Mau</v>
      </c>
      <c r="AN414" t="str">
        <f>IFERROR(VLOOKUP($F414,DSKH!$D:$BF,29,0),"")</f>
        <v>Phường Giá Rai</v>
      </c>
      <c r="AO414">
        <f>IFERROR(VLOOKUP($F414,DSKH!$D:$BF,52,0),"")</f>
        <v>6675373.333333333</v>
      </c>
      <c r="AP414">
        <f>IF(L414="x",1+COUNTIFS(AP$4:AP413,"&gt;0",$AA$4:$AA413,$AA413),0)</f>
        <v>20</v>
      </c>
      <c r="AQ414">
        <f>IF(M414="x",1+COUNTIFS(AQ$4:AQ413,"&gt;0",$AA$4:$AA413,$AA413),0)</f>
        <v>0</v>
      </c>
      <c r="AR414">
        <f>IF(N414="x",1+COUNTIFS(AR$4:AR413,"&gt;0",$AA$4:$AA413,$AA413),0)</f>
        <v>0</v>
      </c>
      <c r="AS414">
        <f>IF(O414="x",1+COUNTIFS(AS$4:AS413,"&gt;0",$AA$4:$AA413,$AA413),0)</f>
        <v>0</v>
      </c>
      <c r="AT414">
        <f>IF(P414="x",1+COUNTIFS(AT$4:AT413,"&gt;0",$AA$4:$AA413,$AA413),0)</f>
        <v>0</v>
      </c>
      <c r="AU414">
        <f>IF(Q414="x",1+COUNTIFS(AU$4:AU413,"&gt;0",$AA$4:$AA413,$AA413),0)</f>
        <v>0</v>
      </c>
      <c r="AV414">
        <f>IF(R414="x",1+COUNTIFS(AV$4:AV413,"&gt;0",$AA$4:$AA413,$AA413),0)</f>
        <v>0</v>
      </c>
      <c r="AW414">
        <f t="shared" si="252"/>
        <v>1</v>
      </c>
      <c r="AX414">
        <f t="shared" si="253"/>
        <v>1</v>
      </c>
      <c r="AY414">
        <f t="shared" si="262"/>
        <v>1</v>
      </c>
      <c r="AZ414">
        <f t="shared" si="263"/>
        <v>1</v>
      </c>
      <c r="BA414" s="4">
        <f t="shared" si="264"/>
        <v>1668843.3333333333</v>
      </c>
      <c r="BB414" s="4">
        <f t="shared" si="265"/>
        <v>0</v>
      </c>
      <c r="BC414" s="4">
        <f t="shared" si="266"/>
        <v>0</v>
      </c>
      <c r="BD414" s="4">
        <f t="shared" si="267"/>
        <v>0</v>
      </c>
      <c r="BE414" s="4">
        <f t="shared" si="268"/>
        <v>0</v>
      </c>
      <c r="BF414" s="4">
        <f t="shared" si="269"/>
        <v>0</v>
      </c>
      <c r="BG414" s="4">
        <f t="shared" si="270"/>
        <v>0</v>
      </c>
      <c r="BH414" s="4">
        <f t="shared" si="271"/>
        <v>0</v>
      </c>
      <c r="BI414" s="4">
        <f t="shared" si="272"/>
        <v>0</v>
      </c>
      <c r="BJ414" s="4">
        <f t="shared" si="273"/>
        <v>0</v>
      </c>
      <c r="BK414" s="4">
        <f t="shared" si="274"/>
        <v>0</v>
      </c>
      <c r="BL414" s="4">
        <f t="shared" si="275"/>
        <v>0</v>
      </c>
      <c r="BM414" s="4">
        <f t="shared" si="276"/>
        <v>0</v>
      </c>
      <c r="BN414" s="4">
        <f t="shared" si="277"/>
        <v>0</v>
      </c>
      <c r="BO414">
        <f>SUMIFS(BH$5:BH414,$AA$5:$AA414,$AA414)</f>
        <v>14</v>
      </c>
      <c r="BP414">
        <f>SUMIFS(BI$5:BI414,$AA$5:$AA414,$AA414)</f>
        <v>17</v>
      </c>
      <c r="BQ414">
        <f>SUMIFS(BJ$5:BJ414,$AA$5:$AA414,$AA414)</f>
        <v>12</v>
      </c>
      <c r="BR414">
        <f>SUMIFS(BK$5:BK414,$AA$5:$AA414,$AA414)</f>
        <v>18</v>
      </c>
      <c r="BS414">
        <f>SUMIFS(BL$5:BL414,$AA$5:$AA414,$AA414)</f>
        <v>11</v>
      </c>
      <c r="BT414">
        <f>SUMIFS(BM$5:BM414,$AA$5:$AA414,$AA414)</f>
        <v>9</v>
      </c>
      <c r="BU414">
        <f>SUMIFS(BN$5:BN414,$AA$5:$AA414,$AA414)</f>
        <v>0</v>
      </c>
      <c r="BV414">
        <f t="shared" si="278"/>
        <v>18</v>
      </c>
      <c r="BW414">
        <f t="shared" si="279"/>
        <v>32</v>
      </c>
      <c r="BX414">
        <f t="shared" si="280"/>
        <v>18</v>
      </c>
      <c r="BY414">
        <f t="shared" si="281"/>
        <v>30</v>
      </c>
      <c r="BZ414">
        <f t="shared" si="282"/>
        <v>26</v>
      </c>
      <c r="CA414">
        <f t="shared" si="283"/>
        <v>26</v>
      </c>
      <c r="CB414">
        <f t="shared" si="284"/>
        <v>0</v>
      </c>
      <c r="CC414">
        <f t="shared" si="285"/>
        <v>0</v>
      </c>
      <c r="CD414">
        <f t="shared" si="286"/>
        <v>0</v>
      </c>
      <c r="CE414" t="str">
        <f>IFERROR(VLOOKUP($AA414,'Tuyến và nhân viên'!$I:$O,7,0),"")</f>
        <v>Trần Văn Khanh</v>
      </c>
      <c r="CF414">
        <f t="shared" si="287"/>
        <v>4</v>
      </c>
      <c r="CG414">
        <f t="shared" si="288"/>
        <v>1</v>
      </c>
      <c r="CH414">
        <f>COUNTIFS($L414:L414,"x")</f>
        <v>1</v>
      </c>
      <c r="CI414">
        <f>COUNTIFS($L414:M414,"x")</f>
        <v>1</v>
      </c>
      <c r="CJ414">
        <f>COUNTIFS($L414:N414,"x")</f>
        <v>1</v>
      </c>
      <c r="CK414">
        <f>COUNTIFS($L414:O414,"x")</f>
        <v>1</v>
      </c>
      <c r="CL414">
        <f>COUNTIFS($L414:P414,"x")</f>
        <v>1</v>
      </c>
      <c r="CM414">
        <f>COUNTIFS($L414:Q414,"x")</f>
        <v>1</v>
      </c>
      <c r="CN414">
        <f>COUNTIFS($L414:R414,"x")</f>
        <v>1</v>
      </c>
      <c r="CO414" t="str" cm="1">
        <f t="array" ref="CO414">IFERROR(INDEX($CH$4:$CN$4,0,MATCH(1,$CH414:$CN414,0)),"")</f>
        <v>Thứ 2</v>
      </c>
      <c r="CP414" t="str" cm="1">
        <f t="array" ref="CP414">IFERROR(INDEX($CH$4:$CN$4,0,MATCH(2,$CH414:$CN414,0)),"")</f>
        <v/>
      </c>
      <c r="CQ414" t="str">
        <f t="shared" si="289"/>
        <v>Thứ 2</v>
      </c>
      <c r="CR414" t="str">
        <f t="shared" si="254"/>
        <v>F4 - Tất cả các tuần</v>
      </c>
    </row>
    <row r="415" spans="1:96" x14ac:dyDescent="0.3">
      <c r="A415" s="117" t="s">
        <v>37468</v>
      </c>
      <c r="B415" s="118" t="s">
        <v>33266</v>
      </c>
      <c r="C415" s="118" t="s">
        <v>33267</v>
      </c>
      <c r="D415" s="118" t="s">
        <v>39661</v>
      </c>
      <c r="E415" s="118" t="s">
        <v>39662</v>
      </c>
      <c r="F415" s="118" t="s">
        <v>36275</v>
      </c>
      <c r="G415" s="118" t="s">
        <v>36276</v>
      </c>
      <c r="H415" s="118" t="s">
        <v>36282</v>
      </c>
      <c r="I415" s="118" t="s">
        <v>22</v>
      </c>
      <c r="J415" s="119" t="s">
        <v>39658</v>
      </c>
      <c r="K415" s="119" t="s">
        <v>23</v>
      </c>
      <c r="L415" s="117" t="s">
        <v>23</v>
      </c>
      <c r="M415" s="117" t="s">
        <v>23</v>
      </c>
      <c r="N415" s="117" t="s">
        <v>23</v>
      </c>
      <c r="O415" s="117" t="s">
        <v>23</v>
      </c>
      <c r="P415" s="117" t="s">
        <v>24</v>
      </c>
      <c r="Q415" s="117" t="s">
        <v>23</v>
      </c>
      <c r="R415" s="117" t="s">
        <v>23</v>
      </c>
      <c r="S415" s="117" t="s">
        <v>24</v>
      </c>
      <c r="T415" s="117" t="s">
        <v>24</v>
      </c>
      <c r="U415" s="117" t="s">
        <v>24</v>
      </c>
      <c r="V415" s="117" t="s">
        <v>24</v>
      </c>
      <c r="W415" s="74" t="str">
        <f t="shared" si="255"/>
        <v>x</v>
      </c>
      <c r="X415" s="74" t="str">
        <f t="shared" si="256"/>
        <v/>
      </c>
      <c r="Y415" s="74" t="str">
        <f t="shared" si="257"/>
        <v>x</v>
      </c>
      <c r="Z415" s="74" t="str">
        <f t="shared" si="258"/>
        <v/>
      </c>
      <c r="AA415" t="str">
        <f>VLOOKUP($D415,'Tuyến và nhân viên'!$D:$M,6,0)</f>
        <v>HL00530</v>
      </c>
      <c r="AB415" t="str">
        <f>VLOOKUP($D415,'Tuyến và nhân viên'!$D:$M,7,0)</f>
        <v>Nguyễn Thị Thiên Trang</v>
      </c>
      <c r="AC415" s="16" t="str">
        <f>IFERROR(VLOOKUP($F415,DSKH!$D:$BF,53,0),"")</f>
        <v>F2</v>
      </c>
      <c r="AD415" s="16" t="str">
        <f>IFERROR(VLOOKUP($F415,DSKH!$D:$BF,54,0),"")</f>
        <v>GT</v>
      </c>
      <c r="AE415" s="4">
        <f>SUMIFS('Doanh số khách hàng'!$F:$F,'Doanh số khách hàng'!$A:$A,'Chi tiết tuyến'!$F415)</f>
        <v>0</v>
      </c>
      <c r="AF415" s="16" t="str">
        <f t="shared" si="250"/>
        <v>F4</v>
      </c>
      <c r="AG415" s="16" t="str">
        <f t="shared" si="251"/>
        <v>F2</v>
      </c>
      <c r="AH415" t="b">
        <f t="shared" si="259"/>
        <v>0</v>
      </c>
      <c r="AI415" t="b">
        <f t="shared" si="260"/>
        <v>1</v>
      </c>
      <c r="AJ415">
        <f>IFERROR(VLOOKUP($AC415,Master!$D:$E,2,0),"")</f>
        <v>2</v>
      </c>
      <c r="AK415">
        <f>VLOOKUP($AF415,Master!$D:$E,2,0)</f>
        <v>4</v>
      </c>
      <c r="AL415" s="4">
        <f t="shared" si="261"/>
        <v>0</v>
      </c>
      <c r="AM415" t="str">
        <f>IFERROR(VLOOKUP($F415,DSKH!$D:$BF,31,0),"")</f>
        <v>Tỉnh Cà Mau</v>
      </c>
      <c r="AN415" t="str">
        <f>IFERROR(VLOOKUP($F415,DSKH!$D:$BF,29,0),"")</f>
        <v>Xã Châu Thới</v>
      </c>
      <c r="AO415">
        <f>IFERROR(VLOOKUP($F415,DSKH!$D:$BF,52,0),"")</f>
        <v>0</v>
      </c>
      <c r="AP415">
        <f>IF(L415="x",1+COUNTIFS(AP$4:AP414,"&gt;0",$AA$4:$AA414,$AA414),0)</f>
        <v>0</v>
      </c>
      <c r="AQ415">
        <f>IF(M415="x",1+COUNTIFS(AQ$4:AQ414,"&gt;0",$AA$4:$AA414,$AA414),0)</f>
        <v>0</v>
      </c>
      <c r="AR415">
        <f>IF(N415="x",1+COUNTIFS(AR$4:AR414,"&gt;0",$AA$4:$AA414,$AA414),0)</f>
        <v>0</v>
      </c>
      <c r="AS415">
        <f>IF(O415="x",1+COUNTIFS(AS$4:AS414,"&gt;0",$AA$4:$AA414,$AA414),0)</f>
        <v>0</v>
      </c>
      <c r="AT415">
        <f>IF(P415="x",1+COUNTIFS(AT$4:AT414,"&gt;0",$AA$4:$AA414,$AA414),0)</f>
        <v>13</v>
      </c>
      <c r="AU415">
        <f>IF(Q415="x",1+COUNTIFS(AU$4:AU414,"&gt;0",$AA$4:$AA414,$AA414),0)</f>
        <v>0</v>
      </c>
      <c r="AV415">
        <f>IF(R415="x",1+COUNTIFS(AV$4:AV414,"&gt;0",$AA$4:$AA414,$AA414),0)</f>
        <v>0</v>
      </c>
      <c r="AW415">
        <f t="shared" si="252"/>
        <v>1</v>
      </c>
      <c r="AX415">
        <f t="shared" si="253"/>
        <v>0</v>
      </c>
      <c r="AY415">
        <f t="shared" si="262"/>
        <v>1</v>
      </c>
      <c r="AZ415">
        <f t="shared" si="263"/>
        <v>0</v>
      </c>
      <c r="BA415" s="4">
        <f t="shared" si="264"/>
        <v>0</v>
      </c>
      <c r="BB415" s="4">
        <f t="shared" si="265"/>
        <v>0</v>
      </c>
      <c r="BC415" s="4">
        <f t="shared" si="266"/>
        <v>0</v>
      </c>
      <c r="BD415" s="4">
        <f t="shared" si="267"/>
        <v>0</v>
      </c>
      <c r="BE415" s="4">
        <f t="shared" si="268"/>
        <v>0</v>
      </c>
      <c r="BF415" s="4">
        <f t="shared" si="269"/>
        <v>0</v>
      </c>
      <c r="BG415" s="4">
        <f t="shared" si="270"/>
        <v>0</v>
      </c>
      <c r="BH415" s="4">
        <f t="shared" si="271"/>
        <v>0</v>
      </c>
      <c r="BI415" s="4">
        <f t="shared" si="272"/>
        <v>0</v>
      </c>
      <c r="BJ415" s="4">
        <f t="shared" si="273"/>
        <v>0</v>
      </c>
      <c r="BK415" s="4">
        <f t="shared" si="274"/>
        <v>0</v>
      </c>
      <c r="BL415" s="4">
        <f t="shared" si="275"/>
        <v>1</v>
      </c>
      <c r="BM415" s="4">
        <f t="shared" si="276"/>
        <v>0</v>
      </c>
      <c r="BN415" s="4">
        <f t="shared" si="277"/>
        <v>0</v>
      </c>
      <c r="BO415">
        <f>SUMIFS(BH$5:BH415,$AA$5:$AA415,$AA415)</f>
        <v>14</v>
      </c>
      <c r="BP415">
        <f>SUMIFS(BI$5:BI415,$AA$5:$AA415,$AA415)</f>
        <v>17</v>
      </c>
      <c r="BQ415">
        <f>SUMIFS(BJ$5:BJ415,$AA$5:$AA415,$AA415)</f>
        <v>12</v>
      </c>
      <c r="BR415">
        <f>SUMIFS(BK$5:BK415,$AA$5:$AA415,$AA415)</f>
        <v>18</v>
      </c>
      <c r="BS415">
        <f>SUMIFS(BL$5:BL415,$AA$5:$AA415,$AA415)</f>
        <v>12</v>
      </c>
      <c r="BT415">
        <f>SUMIFS(BM$5:BM415,$AA$5:$AA415,$AA415)</f>
        <v>9</v>
      </c>
      <c r="BU415">
        <f>SUMIFS(BN$5:BN415,$AA$5:$AA415,$AA415)</f>
        <v>0</v>
      </c>
      <c r="BV415">
        <f t="shared" si="278"/>
        <v>18</v>
      </c>
      <c r="BW415">
        <f t="shared" si="279"/>
        <v>32</v>
      </c>
      <c r="BX415">
        <f t="shared" si="280"/>
        <v>18</v>
      </c>
      <c r="BY415">
        <f t="shared" si="281"/>
        <v>30</v>
      </c>
      <c r="BZ415">
        <f t="shared" si="282"/>
        <v>26</v>
      </c>
      <c r="CA415">
        <f t="shared" si="283"/>
        <v>26</v>
      </c>
      <c r="CB415">
        <f t="shared" si="284"/>
        <v>0</v>
      </c>
      <c r="CC415">
        <f t="shared" si="285"/>
        <v>12</v>
      </c>
      <c r="CD415">
        <f t="shared" si="286"/>
        <v>26</v>
      </c>
      <c r="CE415" t="str">
        <f>IFERROR(VLOOKUP($AA415,'Tuyến và nhân viên'!$I:$O,7,0),"")</f>
        <v>Trần Văn Khanh</v>
      </c>
      <c r="CF415">
        <f t="shared" si="287"/>
        <v>2</v>
      </c>
      <c r="CG415">
        <f t="shared" si="288"/>
        <v>1</v>
      </c>
      <c r="CH415">
        <f>COUNTIFS($L415:L415,"x")</f>
        <v>0</v>
      </c>
      <c r="CI415">
        <f>COUNTIFS($L415:M415,"x")</f>
        <v>0</v>
      </c>
      <c r="CJ415">
        <f>COUNTIFS($L415:N415,"x")</f>
        <v>0</v>
      </c>
      <c r="CK415">
        <f>COUNTIFS($L415:O415,"x")</f>
        <v>0</v>
      </c>
      <c r="CL415">
        <f>COUNTIFS($L415:P415,"x")</f>
        <v>1</v>
      </c>
      <c r="CM415">
        <f>COUNTIFS($L415:Q415,"x")</f>
        <v>1</v>
      </c>
      <c r="CN415">
        <f>COUNTIFS($L415:R415,"x")</f>
        <v>1</v>
      </c>
      <c r="CO415" t="str" cm="1">
        <f t="array" ref="CO415">IFERROR(INDEX($CH$4:$CN$4,0,MATCH(1,$CH415:$CN415,0)),"")</f>
        <v>Thứ 6</v>
      </c>
      <c r="CP415" t="str" cm="1">
        <f t="array" ref="CP415">IFERROR(INDEX($CH$4:$CN$4,0,MATCH(2,$CH415:$CN415,0)),"")</f>
        <v/>
      </c>
      <c r="CQ415" t="str">
        <f t="shared" si="289"/>
        <v>Thứ 6</v>
      </c>
      <c r="CR415" t="str">
        <f t="shared" si="254"/>
        <v>F2 - Tuần 1 &amp; 3</v>
      </c>
    </row>
    <row r="416" spans="1:96" x14ac:dyDescent="0.3">
      <c r="A416" s="117" t="s">
        <v>37475</v>
      </c>
      <c r="B416" s="118" t="s">
        <v>33266</v>
      </c>
      <c r="C416" s="118" t="s">
        <v>33267</v>
      </c>
      <c r="D416" s="118" t="s">
        <v>39661</v>
      </c>
      <c r="E416" s="118" t="s">
        <v>39662</v>
      </c>
      <c r="F416" s="118" t="s">
        <v>19720</v>
      </c>
      <c r="G416" s="118" t="s">
        <v>36285</v>
      </c>
      <c r="H416" s="118" t="s">
        <v>36290</v>
      </c>
      <c r="I416" s="118" t="s">
        <v>22</v>
      </c>
      <c r="J416" s="119" t="s">
        <v>39658</v>
      </c>
      <c r="K416" s="119" t="s">
        <v>23</v>
      </c>
      <c r="L416" s="117" t="s">
        <v>23</v>
      </c>
      <c r="M416" s="117" t="s">
        <v>23</v>
      </c>
      <c r="N416" s="117" t="s">
        <v>23</v>
      </c>
      <c r="O416" s="117" t="s">
        <v>23</v>
      </c>
      <c r="P416" s="117" t="s">
        <v>24</v>
      </c>
      <c r="Q416" s="117" t="s">
        <v>23</v>
      </c>
      <c r="R416" s="117" t="s">
        <v>23</v>
      </c>
      <c r="S416" s="117" t="s">
        <v>24</v>
      </c>
      <c r="T416" s="117" t="s">
        <v>24</v>
      </c>
      <c r="U416" s="117" t="s">
        <v>24</v>
      </c>
      <c r="V416" s="117" t="s">
        <v>24</v>
      </c>
      <c r="W416" s="74" t="str">
        <f t="shared" si="255"/>
        <v>x</v>
      </c>
      <c r="X416" s="74" t="str">
        <f t="shared" si="256"/>
        <v>x</v>
      </c>
      <c r="Y416" s="74" t="str">
        <f t="shared" si="257"/>
        <v>x</v>
      </c>
      <c r="Z416" s="74" t="str">
        <f t="shared" si="258"/>
        <v>x</v>
      </c>
      <c r="AA416" t="str">
        <f>VLOOKUP($D416,'Tuyến và nhân viên'!$D:$M,6,0)</f>
        <v>HL00530</v>
      </c>
      <c r="AB416" t="str">
        <f>VLOOKUP($D416,'Tuyến và nhân viên'!$D:$M,7,0)</f>
        <v>Nguyễn Thị Thiên Trang</v>
      </c>
      <c r="AC416" s="16" t="str">
        <f>IFERROR(VLOOKUP($F416,DSKH!$D:$BF,53,0),"")</f>
        <v>F4</v>
      </c>
      <c r="AD416" s="16" t="str">
        <f>IFERROR(VLOOKUP($F416,DSKH!$D:$BF,54,0),"")</f>
        <v>GT</v>
      </c>
      <c r="AE416" s="4">
        <f>SUMIFS('Doanh số khách hàng'!$F:$F,'Doanh số khách hàng'!$A:$A,'Chi tiết tuyến'!$F416)</f>
        <v>1806936.6666666667</v>
      </c>
      <c r="AF416" s="16" t="str">
        <f t="shared" si="250"/>
        <v>F4</v>
      </c>
      <c r="AG416" s="16" t="str">
        <f t="shared" si="251"/>
        <v>F4</v>
      </c>
      <c r="AH416" t="b">
        <f t="shared" si="259"/>
        <v>1</v>
      </c>
      <c r="AI416" t="b">
        <f t="shared" si="260"/>
        <v>1</v>
      </c>
      <c r="AJ416">
        <f>IFERROR(VLOOKUP($AC416,Master!$D:$E,2,0),"")</f>
        <v>4</v>
      </c>
      <c r="AK416">
        <f>VLOOKUP($AF416,Master!$D:$E,2,0)</f>
        <v>4</v>
      </c>
      <c r="AL416" s="4">
        <f t="shared" si="261"/>
        <v>451734.16666666669</v>
      </c>
      <c r="AM416" t="str">
        <f>IFERROR(VLOOKUP($F416,DSKH!$D:$BF,31,0),"")</f>
        <v>Tỉnh Cà Mau</v>
      </c>
      <c r="AN416" t="str">
        <f>IFERROR(VLOOKUP($F416,DSKH!$D:$BF,29,0),"")</f>
        <v>Xã Châu Thới</v>
      </c>
      <c r="AO416">
        <f>IFERROR(VLOOKUP($F416,DSKH!$D:$BF,52,0),"")</f>
        <v>1806936.6666666667</v>
      </c>
      <c r="AP416">
        <f>IF(L416="x",1+COUNTIFS(AP$4:AP415,"&gt;0",$AA$4:$AA415,$AA415),0)</f>
        <v>0</v>
      </c>
      <c r="AQ416">
        <f>IF(M416="x",1+COUNTIFS(AQ$4:AQ415,"&gt;0",$AA$4:$AA415,$AA415),0)</f>
        <v>0</v>
      </c>
      <c r="AR416">
        <f>IF(N416="x",1+COUNTIFS(AR$4:AR415,"&gt;0",$AA$4:$AA415,$AA415),0)</f>
        <v>0</v>
      </c>
      <c r="AS416">
        <f>IF(O416="x",1+COUNTIFS(AS$4:AS415,"&gt;0",$AA$4:$AA415,$AA415),0)</f>
        <v>0</v>
      </c>
      <c r="AT416">
        <f>IF(P416="x",1+COUNTIFS(AT$4:AT415,"&gt;0",$AA$4:$AA415,$AA415),0)</f>
        <v>14</v>
      </c>
      <c r="AU416">
        <f>IF(Q416="x",1+COUNTIFS(AU$4:AU415,"&gt;0",$AA$4:$AA415,$AA415),0)</f>
        <v>0</v>
      </c>
      <c r="AV416">
        <f>IF(R416="x",1+COUNTIFS(AV$4:AV415,"&gt;0",$AA$4:$AA415,$AA415),0)</f>
        <v>0</v>
      </c>
      <c r="AW416">
        <f t="shared" si="252"/>
        <v>1</v>
      </c>
      <c r="AX416">
        <f t="shared" si="253"/>
        <v>1</v>
      </c>
      <c r="AY416">
        <f t="shared" si="262"/>
        <v>1</v>
      </c>
      <c r="AZ416">
        <f t="shared" si="263"/>
        <v>1</v>
      </c>
      <c r="BA416" s="4">
        <f t="shared" si="264"/>
        <v>0</v>
      </c>
      <c r="BB416" s="4">
        <f t="shared" si="265"/>
        <v>0</v>
      </c>
      <c r="BC416" s="4">
        <f t="shared" si="266"/>
        <v>0</v>
      </c>
      <c r="BD416" s="4">
        <f t="shared" si="267"/>
        <v>0</v>
      </c>
      <c r="BE416" s="4">
        <f t="shared" si="268"/>
        <v>451734.16666666669</v>
      </c>
      <c r="BF416" s="4">
        <f t="shared" si="269"/>
        <v>0</v>
      </c>
      <c r="BG416" s="4">
        <f t="shared" si="270"/>
        <v>0</v>
      </c>
      <c r="BH416" s="4">
        <f t="shared" si="271"/>
        <v>0</v>
      </c>
      <c r="BI416" s="4">
        <f t="shared" si="272"/>
        <v>0</v>
      </c>
      <c r="BJ416" s="4">
        <f t="shared" si="273"/>
        <v>0</v>
      </c>
      <c r="BK416" s="4">
        <f t="shared" si="274"/>
        <v>0</v>
      </c>
      <c r="BL416" s="4">
        <f t="shared" si="275"/>
        <v>0</v>
      </c>
      <c r="BM416" s="4">
        <f t="shared" si="276"/>
        <v>0</v>
      </c>
      <c r="BN416" s="4">
        <f t="shared" si="277"/>
        <v>0</v>
      </c>
      <c r="BO416">
        <f>SUMIFS(BH$5:BH416,$AA$5:$AA416,$AA416)</f>
        <v>14</v>
      </c>
      <c r="BP416">
        <f>SUMIFS(BI$5:BI416,$AA$5:$AA416,$AA416)</f>
        <v>17</v>
      </c>
      <c r="BQ416">
        <f>SUMIFS(BJ$5:BJ416,$AA$5:$AA416,$AA416)</f>
        <v>12</v>
      </c>
      <c r="BR416">
        <f>SUMIFS(BK$5:BK416,$AA$5:$AA416,$AA416)</f>
        <v>18</v>
      </c>
      <c r="BS416">
        <f>SUMIFS(BL$5:BL416,$AA$5:$AA416,$AA416)</f>
        <v>12</v>
      </c>
      <c r="BT416">
        <f>SUMIFS(BM$5:BM416,$AA$5:$AA416,$AA416)</f>
        <v>9</v>
      </c>
      <c r="BU416">
        <f>SUMIFS(BN$5:BN416,$AA$5:$AA416,$AA416)</f>
        <v>0</v>
      </c>
      <c r="BV416">
        <f t="shared" si="278"/>
        <v>18</v>
      </c>
      <c r="BW416">
        <f t="shared" si="279"/>
        <v>32</v>
      </c>
      <c r="BX416">
        <f t="shared" si="280"/>
        <v>18</v>
      </c>
      <c r="BY416">
        <f t="shared" si="281"/>
        <v>30</v>
      </c>
      <c r="BZ416">
        <f t="shared" si="282"/>
        <v>26</v>
      </c>
      <c r="CA416">
        <f t="shared" si="283"/>
        <v>26</v>
      </c>
      <c r="CB416">
        <f t="shared" si="284"/>
        <v>0</v>
      </c>
      <c r="CC416">
        <f t="shared" si="285"/>
        <v>0</v>
      </c>
      <c r="CD416">
        <f t="shared" si="286"/>
        <v>0</v>
      </c>
      <c r="CE416" t="str">
        <f>IFERROR(VLOOKUP($AA416,'Tuyến và nhân viên'!$I:$O,7,0),"")</f>
        <v>Trần Văn Khanh</v>
      </c>
      <c r="CF416">
        <f t="shared" si="287"/>
        <v>4</v>
      </c>
      <c r="CG416">
        <f t="shared" si="288"/>
        <v>1</v>
      </c>
      <c r="CH416">
        <f>COUNTIFS($L416:L416,"x")</f>
        <v>0</v>
      </c>
      <c r="CI416">
        <f>COUNTIFS($L416:M416,"x")</f>
        <v>0</v>
      </c>
      <c r="CJ416">
        <f>COUNTIFS($L416:N416,"x")</f>
        <v>0</v>
      </c>
      <c r="CK416">
        <f>COUNTIFS($L416:O416,"x")</f>
        <v>0</v>
      </c>
      <c r="CL416">
        <f>COUNTIFS($L416:P416,"x")</f>
        <v>1</v>
      </c>
      <c r="CM416">
        <f>COUNTIFS($L416:Q416,"x")</f>
        <v>1</v>
      </c>
      <c r="CN416">
        <f>COUNTIFS($L416:R416,"x")</f>
        <v>1</v>
      </c>
      <c r="CO416" t="str" cm="1">
        <f t="array" ref="CO416">IFERROR(INDEX($CH$4:$CN$4,0,MATCH(1,$CH416:$CN416,0)),"")</f>
        <v>Thứ 6</v>
      </c>
      <c r="CP416" t="str" cm="1">
        <f t="array" ref="CP416">IFERROR(INDEX($CH$4:$CN$4,0,MATCH(2,$CH416:$CN416,0)),"")</f>
        <v/>
      </c>
      <c r="CQ416" t="str">
        <f t="shared" si="289"/>
        <v>Thứ 6</v>
      </c>
      <c r="CR416" t="str">
        <f t="shared" si="254"/>
        <v>F4 - Tất cả các tuần</v>
      </c>
    </row>
    <row r="417" spans="1:96" x14ac:dyDescent="0.3">
      <c r="A417" s="117" t="s">
        <v>37484</v>
      </c>
      <c r="B417" s="118" t="s">
        <v>33266</v>
      </c>
      <c r="C417" s="118" t="s">
        <v>33267</v>
      </c>
      <c r="D417" s="118" t="s">
        <v>39661</v>
      </c>
      <c r="E417" s="118" t="s">
        <v>39662</v>
      </c>
      <c r="F417" s="118" t="s">
        <v>36373</v>
      </c>
      <c r="G417" s="118" t="s">
        <v>36374</v>
      </c>
      <c r="H417" s="118" t="s">
        <v>36379</v>
      </c>
      <c r="I417" s="118" t="s">
        <v>22</v>
      </c>
      <c r="J417" s="119" t="s">
        <v>39658</v>
      </c>
      <c r="K417" s="119" t="s">
        <v>23</v>
      </c>
      <c r="L417" s="117" t="s">
        <v>23</v>
      </c>
      <c r="M417" s="117" t="s">
        <v>23</v>
      </c>
      <c r="N417" s="117" t="s">
        <v>23</v>
      </c>
      <c r="O417" s="117" t="s">
        <v>23</v>
      </c>
      <c r="P417" s="117" t="s">
        <v>24</v>
      </c>
      <c r="Q417" s="117" t="s">
        <v>23</v>
      </c>
      <c r="R417" s="117" t="s">
        <v>23</v>
      </c>
      <c r="S417" s="117" t="s">
        <v>24</v>
      </c>
      <c r="T417" s="117" t="s">
        <v>24</v>
      </c>
      <c r="U417" s="117" t="s">
        <v>24</v>
      </c>
      <c r="V417" s="117" t="s">
        <v>24</v>
      </c>
      <c r="W417" s="74" t="str">
        <f t="shared" si="255"/>
        <v>x</v>
      </c>
      <c r="X417" s="74" t="str">
        <f t="shared" si="256"/>
        <v/>
      </c>
      <c r="Y417" s="74" t="str">
        <f t="shared" si="257"/>
        <v>x</v>
      </c>
      <c r="Z417" s="74" t="str">
        <f t="shared" si="258"/>
        <v/>
      </c>
      <c r="AA417" t="str">
        <f>VLOOKUP($D417,'Tuyến và nhân viên'!$D:$M,6,0)</f>
        <v>HL00530</v>
      </c>
      <c r="AB417" t="str">
        <f>VLOOKUP($D417,'Tuyến và nhân viên'!$D:$M,7,0)</f>
        <v>Nguyễn Thị Thiên Trang</v>
      </c>
      <c r="AC417" s="16" t="str">
        <f>IFERROR(VLOOKUP($F417,DSKH!$D:$BF,53,0),"")</f>
        <v>F2</v>
      </c>
      <c r="AD417" s="16" t="str">
        <f>IFERROR(VLOOKUP($F417,DSKH!$D:$BF,54,0),"")</f>
        <v>GT</v>
      </c>
      <c r="AE417" s="4">
        <f>SUMIFS('Doanh số khách hàng'!$F:$F,'Doanh số khách hàng'!$A:$A,'Chi tiết tuyến'!$F417)</f>
        <v>0</v>
      </c>
      <c r="AF417" s="16" t="str">
        <f t="shared" si="250"/>
        <v>F4</v>
      </c>
      <c r="AG417" s="16" t="str">
        <f t="shared" si="251"/>
        <v>F2</v>
      </c>
      <c r="AH417" t="b">
        <f t="shared" si="259"/>
        <v>0</v>
      </c>
      <c r="AI417" t="b">
        <f t="shared" si="260"/>
        <v>1</v>
      </c>
      <c r="AJ417">
        <f>IFERROR(VLOOKUP($AC417,Master!$D:$E,2,0),"")</f>
        <v>2</v>
      </c>
      <c r="AK417">
        <f>VLOOKUP($AF417,Master!$D:$E,2,0)</f>
        <v>4</v>
      </c>
      <c r="AL417" s="4">
        <f t="shared" si="261"/>
        <v>0</v>
      </c>
      <c r="AM417" t="str">
        <f>IFERROR(VLOOKUP($F417,DSKH!$D:$BF,31,0),"")</f>
        <v>Tỉnh Cà Mau</v>
      </c>
      <c r="AN417" t="str">
        <f>IFERROR(VLOOKUP($F417,DSKH!$D:$BF,29,0),"")</f>
        <v>Xã Vĩnh Thanh</v>
      </c>
      <c r="AO417">
        <f>IFERROR(VLOOKUP($F417,DSKH!$D:$BF,52,0),"")</f>
        <v>0</v>
      </c>
      <c r="AP417">
        <f>IF(L417="x",1+COUNTIFS(AP$4:AP416,"&gt;0",$AA$4:$AA416,$AA416),0)</f>
        <v>0</v>
      </c>
      <c r="AQ417">
        <f>IF(M417="x",1+COUNTIFS(AQ$4:AQ416,"&gt;0",$AA$4:$AA416,$AA416),0)</f>
        <v>0</v>
      </c>
      <c r="AR417">
        <f>IF(N417="x",1+COUNTIFS(AR$4:AR416,"&gt;0",$AA$4:$AA416,$AA416),0)</f>
        <v>0</v>
      </c>
      <c r="AS417">
        <f>IF(O417="x",1+COUNTIFS(AS$4:AS416,"&gt;0",$AA$4:$AA416,$AA416),0)</f>
        <v>0</v>
      </c>
      <c r="AT417">
        <f>IF(P417="x",1+COUNTIFS(AT$4:AT416,"&gt;0",$AA$4:$AA416,$AA416),0)</f>
        <v>15</v>
      </c>
      <c r="AU417">
        <f>IF(Q417="x",1+COUNTIFS(AU$4:AU416,"&gt;0",$AA$4:$AA416,$AA416),0)</f>
        <v>0</v>
      </c>
      <c r="AV417">
        <f>IF(R417="x",1+COUNTIFS(AV$4:AV416,"&gt;0",$AA$4:$AA416,$AA416),0)</f>
        <v>0</v>
      </c>
      <c r="AW417">
        <f t="shared" si="252"/>
        <v>1</v>
      </c>
      <c r="AX417">
        <f t="shared" si="253"/>
        <v>0</v>
      </c>
      <c r="AY417">
        <f t="shared" si="262"/>
        <v>1</v>
      </c>
      <c r="AZ417">
        <f t="shared" si="263"/>
        <v>0</v>
      </c>
      <c r="BA417" s="4">
        <f t="shared" si="264"/>
        <v>0</v>
      </c>
      <c r="BB417" s="4">
        <f t="shared" si="265"/>
        <v>0</v>
      </c>
      <c r="BC417" s="4">
        <f t="shared" si="266"/>
        <v>0</v>
      </c>
      <c r="BD417" s="4">
        <f t="shared" si="267"/>
        <v>0</v>
      </c>
      <c r="BE417" s="4">
        <f t="shared" si="268"/>
        <v>0</v>
      </c>
      <c r="BF417" s="4">
        <f t="shared" si="269"/>
        <v>0</v>
      </c>
      <c r="BG417" s="4">
        <f t="shared" si="270"/>
        <v>0</v>
      </c>
      <c r="BH417" s="4">
        <f t="shared" si="271"/>
        <v>0</v>
      </c>
      <c r="BI417" s="4">
        <f t="shared" si="272"/>
        <v>0</v>
      </c>
      <c r="BJ417" s="4">
        <f t="shared" si="273"/>
        <v>0</v>
      </c>
      <c r="BK417" s="4">
        <f t="shared" si="274"/>
        <v>0</v>
      </c>
      <c r="BL417" s="4">
        <f t="shared" si="275"/>
        <v>1</v>
      </c>
      <c r="BM417" s="4">
        <f t="shared" si="276"/>
        <v>0</v>
      </c>
      <c r="BN417" s="4">
        <f t="shared" si="277"/>
        <v>0</v>
      </c>
      <c r="BO417">
        <f>SUMIFS(BH$5:BH417,$AA$5:$AA417,$AA417)</f>
        <v>14</v>
      </c>
      <c r="BP417">
        <f>SUMIFS(BI$5:BI417,$AA$5:$AA417,$AA417)</f>
        <v>17</v>
      </c>
      <c r="BQ417">
        <f>SUMIFS(BJ$5:BJ417,$AA$5:$AA417,$AA417)</f>
        <v>12</v>
      </c>
      <c r="BR417">
        <f>SUMIFS(BK$5:BK417,$AA$5:$AA417,$AA417)</f>
        <v>18</v>
      </c>
      <c r="BS417">
        <f>SUMIFS(BL$5:BL417,$AA$5:$AA417,$AA417)</f>
        <v>13</v>
      </c>
      <c r="BT417">
        <f>SUMIFS(BM$5:BM417,$AA$5:$AA417,$AA417)</f>
        <v>9</v>
      </c>
      <c r="BU417">
        <f>SUMIFS(BN$5:BN417,$AA$5:$AA417,$AA417)</f>
        <v>0</v>
      </c>
      <c r="BV417">
        <f t="shared" si="278"/>
        <v>18</v>
      </c>
      <c r="BW417">
        <f t="shared" si="279"/>
        <v>32</v>
      </c>
      <c r="BX417">
        <f t="shared" si="280"/>
        <v>18</v>
      </c>
      <c r="BY417">
        <f t="shared" si="281"/>
        <v>30</v>
      </c>
      <c r="BZ417">
        <f t="shared" si="282"/>
        <v>26</v>
      </c>
      <c r="CA417">
        <f t="shared" si="283"/>
        <v>26</v>
      </c>
      <c r="CB417">
        <f t="shared" si="284"/>
        <v>0</v>
      </c>
      <c r="CC417">
        <f t="shared" si="285"/>
        <v>13</v>
      </c>
      <c r="CD417">
        <f t="shared" si="286"/>
        <v>26</v>
      </c>
      <c r="CE417" t="str">
        <f>IFERROR(VLOOKUP($AA417,'Tuyến và nhân viên'!$I:$O,7,0),"")</f>
        <v>Trần Văn Khanh</v>
      </c>
      <c r="CF417">
        <f t="shared" si="287"/>
        <v>2</v>
      </c>
      <c r="CG417">
        <f t="shared" si="288"/>
        <v>1</v>
      </c>
      <c r="CH417">
        <f>COUNTIFS($L417:L417,"x")</f>
        <v>0</v>
      </c>
      <c r="CI417">
        <f>COUNTIFS($L417:M417,"x")</f>
        <v>0</v>
      </c>
      <c r="CJ417">
        <f>COUNTIFS($L417:N417,"x")</f>
        <v>0</v>
      </c>
      <c r="CK417">
        <f>COUNTIFS($L417:O417,"x")</f>
        <v>0</v>
      </c>
      <c r="CL417">
        <f>COUNTIFS($L417:P417,"x")</f>
        <v>1</v>
      </c>
      <c r="CM417">
        <f>COUNTIFS($L417:Q417,"x")</f>
        <v>1</v>
      </c>
      <c r="CN417">
        <f>COUNTIFS($L417:R417,"x")</f>
        <v>1</v>
      </c>
      <c r="CO417" t="str" cm="1">
        <f t="array" ref="CO417">IFERROR(INDEX($CH$4:$CN$4,0,MATCH(1,$CH417:$CN417,0)),"")</f>
        <v>Thứ 6</v>
      </c>
      <c r="CP417" t="str" cm="1">
        <f t="array" ref="CP417">IFERROR(INDEX($CH$4:$CN$4,0,MATCH(2,$CH417:$CN417,0)),"")</f>
        <v/>
      </c>
      <c r="CQ417" t="str">
        <f t="shared" si="289"/>
        <v>Thứ 6</v>
      </c>
      <c r="CR417" t="str">
        <f t="shared" si="254"/>
        <v>F2 - Tuần 1 &amp; 3</v>
      </c>
    </row>
    <row r="418" spans="1:96" x14ac:dyDescent="0.3">
      <c r="A418" s="117" t="s">
        <v>37495</v>
      </c>
      <c r="B418" s="118" t="s">
        <v>33266</v>
      </c>
      <c r="C418" s="118" t="s">
        <v>33267</v>
      </c>
      <c r="D418" s="118" t="s">
        <v>39661</v>
      </c>
      <c r="E418" s="118" t="s">
        <v>39662</v>
      </c>
      <c r="F418" s="118" t="s">
        <v>6965</v>
      </c>
      <c r="G418" s="118" t="s">
        <v>36400</v>
      </c>
      <c r="H418" s="118" t="s">
        <v>36405</v>
      </c>
      <c r="I418" s="118" t="s">
        <v>22</v>
      </c>
      <c r="J418" s="119" t="s">
        <v>39658</v>
      </c>
      <c r="K418" s="119" t="s">
        <v>23</v>
      </c>
      <c r="L418" s="117" t="s">
        <v>23</v>
      </c>
      <c r="M418" s="117" t="s">
        <v>23</v>
      </c>
      <c r="N418" s="117" t="s">
        <v>23</v>
      </c>
      <c r="O418" s="117" t="s">
        <v>23</v>
      </c>
      <c r="P418" s="117" t="s">
        <v>23</v>
      </c>
      <c r="Q418" s="117" t="s">
        <v>24</v>
      </c>
      <c r="R418" s="117" t="s">
        <v>23</v>
      </c>
      <c r="S418" s="117" t="s">
        <v>24</v>
      </c>
      <c r="T418" s="117" t="s">
        <v>24</v>
      </c>
      <c r="U418" s="117" t="s">
        <v>24</v>
      </c>
      <c r="V418" s="117" t="s">
        <v>24</v>
      </c>
      <c r="W418" s="74" t="str">
        <f t="shared" si="255"/>
        <v>x</v>
      </c>
      <c r="X418" s="74" t="str">
        <f t="shared" si="256"/>
        <v/>
      </c>
      <c r="Y418" s="74" t="str">
        <f t="shared" si="257"/>
        <v>x</v>
      </c>
      <c r="Z418" s="74" t="str">
        <f t="shared" si="258"/>
        <v/>
      </c>
      <c r="AA418" t="str">
        <f>VLOOKUP($D418,'Tuyến và nhân viên'!$D:$M,6,0)</f>
        <v>HL00530</v>
      </c>
      <c r="AB418" t="str">
        <f>VLOOKUP($D418,'Tuyến và nhân viên'!$D:$M,7,0)</f>
        <v>Nguyễn Thị Thiên Trang</v>
      </c>
      <c r="AC418" s="16" t="str">
        <f>IFERROR(VLOOKUP($F418,DSKH!$D:$BF,53,0),"")</f>
        <v>F2</v>
      </c>
      <c r="AD418" s="16" t="str">
        <f>IFERROR(VLOOKUP($F418,DSKH!$D:$BF,54,0),"")</f>
        <v>GT</v>
      </c>
      <c r="AE418" s="4">
        <f>SUMIFS('Doanh số khách hàng'!$F:$F,'Doanh số khách hàng'!$A:$A,'Chi tiết tuyến'!$F418)</f>
        <v>243973.33333333334</v>
      </c>
      <c r="AF418" s="16" t="str">
        <f t="shared" si="250"/>
        <v>F4</v>
      </c>
      <c r="AG418" s="16" t="str">
        <f t="shared" si="251"/>
        <v>F2</v>
      </c>
      <c r="AH418" t="b">
        <f t="shared" si="259"/>
        <v>0</v>
      </c>
      <c r="AI418" t="b">
        <f t="shared" si="260"/>
        <v>1</v>
      </c>
      <c r="AJ418">
        <f>IFERROR(VLOOKUP($AC418,Master!$D:$E,2,0),"")</f>
        <v>2</v>
      </c>
      <c r="AK418">
        <f>VLOOKUP($AF418,Master!$D:$E,2,0)</f>
        <v>4</v>
      </c>
      <c r="AL418" s="4">
        <f t="shared" si="261"/>
        <v>121986.66666666667</v>
      </c>
      <c r="AM418" t="str">
        <f>IFERROR(VLOOKUP($F418,DSKH!$D:$BF,31,0),"")</f>
        <v>Tỉnh Cà Mau</v>
      </c>
      <c r="AN418" t="str">
        <f>IFERROR(VLOOKUP($F418,DSKH!$D:$BF,29,0),"")</f>
        <v>Xã Hưng Hội</v>
      </c>
      <c r="AO418">
        <f>IFERROR(VLOOKUP($F418,DSKH!$D:$BF,52,0),"")</f>
        <v>243973.33333333334</v>
      </c>
      <c r="AP418">
        <f>IF(L418="x",1+COUNTIFS(AP$4:AP417,"&gt;0",$AA$4:$AA417,$AA417),0)</f>
        <v>0</v>
      </c>
      <c r="AQ418">
        <f>IF(M418="x",1+COUNTIFS(AQ$4:AQ417,"&gt;0",$AA$4:$AA417,$AA417),0)</f>
        <v>0</v>
      </c>
      <c r="AR418">
        <f>IF(N418="x",1+COUNTIFS(AR$4:AR417,"&gt;0",$AA$4:$AA417,$AA417),0)</f>
        <v>0</v>
      </c>
      <c r="AS418">
        <f>IF(O418="x",1+COUNTIFS(AS$4:AS417,"&gt;0",$AA$4:$AA417,$AA417),0)</f>
        <v>0</v>
      </c>
      <c r="AT418">
        <f>IF(P418="x",1+COUNTIFS(AT$4:AT417,"&gt;0",$AA$4:$AA417,$AA417),0)</f>
        <v>0</v>
      </c>
      <c r="AU418">
        <f>IF(Q418="x",1+COUNTIFS(AU$4:AU417,"&gt;0",$AA$4:$AA417,$AA417),0)</f>
        <v>16</v>
      </c>
      <c r="AV418">
        <f>IF(R418="x",1+COUNTIFS(AV$4:AV417,"&gt;0",$AA$4:$AA417,$AA417),0)</f>
        <v>0</v>
      </c>
      <c r="AW418">
        <f t="shared" si="252"/>
        <v>1</v>
      </c>
      <c r="AX418">
        <f t="shared" si="253"/>
        <v>0</v>
      </c>
      <c r="AY418">
        <f t="shared" si="262"/>
        <v>1</v>
      </c>
      <c r="AZ418">
        <f t="shared" si="263"/>
        <v>0</v>
      </c>
      <c r="BA418" s="4">
        <f t="shared" si="264"/>
        <v>0</v>
      </c>
      <c r="BB418" s="4">
        <f t="shared" si="265"/>
        <v>0</v>
      </c>
      <c r="BC418" s="4">
        <f t="shared" si="266"/>
        <v>0</v>
      </c>
      <c r="BD418" s="4">
        <f t="shared" si="267"/>
        <v>0</v>
      </c>
      <c r="BE418" s="4">
        <f t="shared" si="268"/>
        <v>0</v>
      </c>
      <c r="BF418" s="4">
        <f t="shared" si="269"/>
        <v>121986.66666666667</v>
      </c>
      <c r="BG418" s="4">
        <f t="shared" si="270"/>
        <v>0</v>
      </c>
      <c r="BH418" s="4">
        <f t="shared" si="271"/>
        <v>0</v>
      </c>
      <c r="BI418" s="4">
        <f t="shared" si="272"/>
        <v>0</v>
      </c>
      <c r="BJ418" s="4">
        <f t="shared" si="273"/>
        <v>0</v>
      </c>
      <c r="BK418" s="4">
        <f t="shared" si="274"/>
        <v>0</v>
      </c>
      <c r="BL418" s="4">
        <f t="shared" si="275"/>
        <v>0</v>
      </c>
      <c r="BM418" s="4">
        <f t="shared" si="276"/>
        <v>1</v>
      </c>
      <c r="BN418" s="4">
        <f t="shared" si="277"/>
        <v>0</v>
      </c>
      <c r="BO418">
        <f>SUMIFS(BH$5:BH418,$AA$5:$AA418,$AA418)</f>
        <v>14</v>
      </c>
      <c r="BP418">
        <f>SUMIFS(BI$5:BI418,$AA$5:$AA418,$AA418)</f>
        <v>17</v>
      </c>
      <c r="BQ418">
        <f>SUMIFS(BJ$5:BJ418,$AA$5:$AA418,$AA418)</f>
        <v>12</v>
      </c>
      <c r="BR418">
        <f>SUMIFS(BK$5:BK418,$AA$5:$AA418,$AA418)</f>
        <v>18</v>
      </c>
      <c r="BS418">
        <f>SUMIFS(BL$5:BL418,$AA$5:$AA418,$AA418)</f>
        <v>13</v>
      </c>
      <c r="BT418">
        <f>SUMIFS(BM$5:BM418,$AA$5:$AA418,$AA418)</f>
        <v>10</v>
      </c>
      <c r="BU418">
        <f>SUMIFS(BN$5:BN418,$AA$5:$AA418,$AA418)</f>
        <v>0</v>
      </c>
      <c r="BV418">
        <f t="shared" si="278"/>
        <v>18</v>
      </c>
      <c r="BW418">
        <f t="shared" si="279"/>
        <v>32</v>
      </c>
      <c r="BX418">
        <f t="shared" si="280"/>
        <v>18</v>
      </c>
      <c r="BY418">
        <f t="shared" si="281"/>
        <v>30</v>
      </c>
      <c r="BZ418">
        <f t="shared" si="282"/>
        <v>26</v>
      </c>
      <c r="CA418">
        <f t="shared" si="283"/>
        <v>26</v>
      </c>
      <c r="CB418">
        <f t="shared" si="284"/>
        <v>0</v>
      </c>
      <c r="CC418">
        <f t="shared" si="285"/>
        <v>10</v>
      </c>
      <c r="CD418">
        <f t="shared" si="286"/>
        <v>26</v>
      </c>
      <c r="CE418" t="str">
        <f>IFERROR(VLOOKUP($AA418,'Tuyến và nhân viên'!$I:$O,7,0),"")</f>
        <v>Trần Văn Khanh</v>
      </c>
      <c r="CF418">
        <f t="shared" si="287"/>
        <v>2</v>
      </c>
      <c r="CG418">
        <f t="shared" si="288"/>
        <v>1</v>
      </c>
      <c r="CH418">
        <f>COUNTIFS($L418:L418,"x")</f>
        <v>0</v>
      </c>
      <c r="CI418">
        <f>COUNTIFS($L418:M418,"x")</f>
        <v>0</v>
      </c>
      <c r="CJ418">
        <f>COUNTIFS($L418:N418,"x")</f>
        <v>0</v>
      </c>
      <c r="CK418">
        <f>COUNTIFS($L418:O418,"x")</f>
        <v>0</v>
      </c>
      <c r="CL418">
        <f>COUNTIFS($L418:P418,"x")</f>
        <v>0</v>
      </c>
      <c r="CM418">
        <f>COUNTIFS($L418:Q418,"x")</f>
        <v>1</v>
      </c>
      <c r="CN418">
        <f>COUNTIFS($L418:R418,"x")</f>
        <v>1</v>
      </c>
      <c r="CO418" t="str" cm="1">
        <f t="array" ref="CO418">IFERROR(INDEX($CH$4:$CN$4,0,MATCH(1,$CH418:$CN418,0)),"")</f>
        <v>Thứ 7</v>
      </c>
      <c r="CP418" t="str" cm="1">
        <f t="array" ref="CP418">IFERROR(INDEX($CH$4:$CN$4,0,MATCH(2,$CH418:$CN418,0)),"")</f>
        <v/>
      </c>
      <c r="CQ418" t="str">
        <f t="shared" si="289"/>
        <v>Thứ 7</v>
      </c>
      <c r="CR418" t="str">
        <f t="shared" si="254"/>
        <v>F2 - Tuần 1 &amp; 3</v>
      </c>
    </row>
    <row r="419" spans="1:96" x14ac:dyDescent="0.3">
      <c r="A419" s="117" t="s">
        <v>37506</v>
      </c>
      <c r="B419" s="118" t="s">
        <v>33266</v>
      </c>
      <c r="C419" s="118" t="s">
        <v>33267</v>
      </c>
      <c r="D419" s="118" t="s">
        <v>39661</v>
      </c>
      <c r="E419" s="118" t="s">
        <v>39662</v>
      </c>
      <c r="F419" s="118" t="s">
        <v>36410</v>
      </c>
      <c r="G419" s="118" t="s">
        <v>36411</v>
      </c>
      <c r="H419" s="118" t="s">
        <v>36415</v>
      </c>
      <c r="I419" s="118" t="s">
        <v>22</v>
      </c>
      <c r="J419" s="119" t="s">
        <v>39658</v>
      </c>
      <c r="K419" s="119" t="s">
        <v>23</v>
      </c>
      <c r="L419" s="117" t="s">
        <v>23</v>
      </c>
      <c r="M419" s="117" t="s">
        <v>23</v>
      </c>
      <c r="N419" s="117" t="s">
        <v>23</v>
      </c>
      <c r="O419" s="117" t="s">
        <v>23</v>
      </c>
      <c r="P419" s="117" t="s">
        <v>23</v>
      </c>
      <c r="Q419" s="117" t="s">
        <v>24</v>
      </c>
      <c r="R419" s="117" t="s">
        <v>23</v>
      </c>
      <c r="S419" s="117" t="s">
        <v>24</v>
      </c>
      <c r="T419" s="117" t="s">
        <v>24</v>
      </c>
      <c r="U419" s="117" t="s">
        <v>24</v>
      </c>
      <c r="V419" s="117" t="s">
        <v>24</v>
      </c>
      <c r="W419" s="74" t="str">
        <f t="shared" si="255"/>
        <v>x</v>
      </c>
      <c r="X419" s="74" t="str">
        <f t="shared" si="256"/>
        <v/>
      </c>
      <c r="Y419" s="74" t="str">
        <f t="shared" si="257"/>
        <v>x</v>
      </c>
      <c r="Z419" s="74" t="str">
        <f t="shared" si="258"/>
        <v/>
      </c>
      <c r="AA419" t="str">
        <f>VLOOKUP($D419,'Tuyến và nhân viên'!$D:$M,6,0)</f>
        <v>HL00530</v>
      </c>
      <c r="AB419" t="str">
        <f>VLOOKUP($D419,'Tuyến và nhân viên'!$D:$M,7,0)</f>
        <v>Nguyễn Thị Thiên Trang</v>
      </c>
      <c r="AC419" s="16" t="str">
        <f>IFERROR(VLOOKUP($F419,DSKH!$D:$BF,53,0),"")</f>
        <v>F2</v>
      </c>
      <c r="AD419" s="16" t="str">
        <f>IFERROR(VLOOKUP($F419,DSKH!$D:$BF,54,0),"")</f>
        <v>GT</v>
      </c>
      <c r="AE419" s="4">
        <f>SUMIFS('Doanh số khách hàng'!$F:$F,'Doanh số khách hàng'!$A:$A,'Chi tiết tuyến'!$F419)</f>
        <v>0</v>
      </c>
      <c r="AF419" s="16" t="str">
        <f t="shared" si="250"/>
        <v>F4</v>
      </c>
      <c r="AG419" s="16" t="str">
        <f t="shared" si="251"/>
        <v>F2</v>
      </c>
      <c r="AH419" t="b">
        <f t="shared" si="259"/>
        <v>0</v>
      </c>
      <c r="AI419" t="b">
        <f t="shared" si="260"/>
        <v>1</v>
      </c>
      <c r="AJ419">
        <f>IFERROR(VLOOKUP($AC419,Master!$D:$E,2,0),"")</f>
        <v>2</v>
      </c>
      <c r="AK419">
        <f>VLOOKUP($AF419,Master!$D:$E,2,0)</f>
        <v>4</v>
      </c>
      <c r="AL419" s="4">
        <f t="shared" si="261"/>
        <v>0</v>
      </c>
      <c r="AM419" t="str">
        <f>IFERROR(VLOOKUP($F419,DSKH!$D:$BF,31,0),"")</f>
        <v>Tỉnh Cà Mau</v>
      </c>
      <c r="AN419" t="str">
        <f>IFERROR(VLOOKUP($F419,DSKH!$D:$BF,29,0),"")</f>
        <v>Phường Bạc Liêu</v>
      </c>
      <c r="AO419">
        <f>IFERROR(VLOOKUP($F419,DSKH!$D:$BF,52,0),"")</f>
        <v>0</v>
      </c>
      <c r="AP419">
        <f>IF(L419="x",1+COUNTIFS(AP$4:AP418,"&gt;0",$AA$4:$AA418,$AA418),0)</f>
        <v>0</v>
      </c>
      <c r="AQ419">
        <f>IF(M419="x",1+COUNTIFS(AQ$4:AQ418,"&gt;0",$AA$4:$AA418,$AA418),0)</f>
        <v>0</v>
      </c>
      <c r="AR419">
        <f>IF(N419="x",1+COUNTIFS(AR$4:AR418,"&gt;0",$AA$4:$AA418,$AA418),0)</f>
        <v>0</v>
      </c>
      <c r="AS419">
        <f>IF(O419="x",1+COUNTIFS(AS$4:AS418,"&gt;0",$AA$4:$AA418,$AA418),0)</f>
        <v>0</v>
      </c>
      <c r="AT419">
        <f>IF(P419="x",1+COUNTIFS(AT$4:AT418,"&gt;0",$AA$4:$AA418,$AA418),0)</f>
        <v>0</v>
      </c>
      <c r="AU419">
        <f>IF(Q419="x",1+COUNTIFS(AU$4:AU418,"&gt;0",$AA$4:$AA418,$AA418),0)</f>
        <v>17</v>
      </c>
      <c r="AV419">
        <f>IF(R419="x",1+COUNTIFS(AV$4:AV418,"&gt;0",$AA$4:$AA418,$AA418),0)</f>
        <v>0</v>
      </c>
      <c r="AW419">
        <f t="shared" si="252"/>
        <v>1</v>
      </c>
      <c r="AX419">
        <f t="shared" si="253"/>
        <v>0</v>
      </c>
      <c r="AY419">
        <f t="shared" si="262"/>
        <v>1</v>
      </c>
      <c r="AZ419">
        <f t="shared" si="263"/>
        <v>0</v>
      </c>
      <c r="BA419" s="4">
        <f t="shared" si="264"/>
        <v>0</v>
      </c>
      <c r="BB419" s="4">
        <f t="shared" si="265"/>
        <v>0</v>
      </c>
      <c r="BC419" s="4">
        <f t="shared" si="266"/>
        <v>0</v>
      </c>
      <c r="BD419" s="4">
        <f t="shared" si="267"/>
        <v>0</v>
      </c>
      <c r="BE419" s="4">
        <f t="shared" si="268"/>
        <v>0</v>
      </c>
      <c r="BF419" s="4">
        <f t="shared" si="269"/>
        <v>0</v>
      </c>
      <c r="BG419" s="4">
        <f t="shared" si="270"/>
        <v>0</v>
      </c>
      <c r="BH419" s="4">
        <f t="shared" si="271"/>
        <v>0</v>
      </c>
      <c r="BI419" s="4">
        <f t="shared" si="272"/>
        <v>0</v>
      </c>
      <c r="BJ419" s="4">
        <f t="shared" si="273"/>
        <v>0</v>
      </c>
      <c r="BK419" s="4">
        <f t="shared" si="274"/>
        <v>0</v>
      </c>
      <c r="BL419" s="4">
        <f t="shared" si="275"/>
        <v>0</v>
      </c>
      <c r="BM419" s="4">
        <f t="shared" si="276"/>
        <v>1</v>
      </c>
      <c r="BN419" s="4">
        <f t="shared" si="277"/>
        <v>0</v>
      </c>
      <c r="BO419">
        <f>SUMIFS(BH$5:BH419,$AA$5:$AA419,$AA419)</f>
        <v>14</v>
      </c>
      <c r="BP419">
        <f>SUMIFS(BI$5:BI419,$AA$5:$AA419,$AA419)</f>
        <v>17</v>
      </c>
      <c r="BQ419">
        <f>SUMIFS(BJ$5:BJ419,$AA$5:$AA419,$AA419)</f>
        <v>12</v>
      </c>
      <c r="BR419">
        <f>SUMIFS(BK$5:BK419,$AA$5:$AA419,$AA419)</f>
        <v>18</v>
      </c>
      <c r="BS419">
        <f>SUMIFS(BL$5:BL419,$AA$5:$AA419,$AA419)</f>
        <v>13</v>
      </c>
      <c r="BT419">
        <f>SUMIFS(BM$5:BM419,$AA$5:$AA419,$AA419)</f>
        <v>11</v>
      </c>
      <c r="BU419">
        <f>SUMIFS(BN$5:BN419,$AA$5:$AA419,$AA419)</f>
        <v>0</v>
      </c>
      <c r="BV419">
        <f t="shared" si="278"/>
        <v>18</v>
      </c>
      <c r="BW419">
        <f t="shared" si="279"/>
        <v>32</v>
      </c>
      <c r="BX419">
        <f t="shared" si="280"/>
        <v>18</v>
      </c>
      <c r="BY419">
        <f t="shared" si="281"/>
        <v>30</v>
      </c>
      <c r="BZ419">
        <f t="shared" si="282"/>
        <v>26</v>
      </c>
      <c r="CA419">
        <f t="shared" si="283"/>
        <v>26</v>
      </c>
      <c r="CB419">
        <f t="shared" si="284"/>
        <v>0</v>
      </c>
      <c r="CC419">
        <f t="shared" si="285"/>
        <v>11</v>
      </c>
      <c r="CD419">
        <f t="shared" si="286"/>
        <v>26</v>
      </c>
      <c r="CE419" t="str">
        <f>IFERROR(VLOOKUP($AA419,'Tuyến và nhân viên'!$I:$O,7,0),"")</f>
        <v>Trần Văn Khanh</v>
      </c>
      <c r="CF419">
        <f t="shared" si="287"/>
        <v>2</v>
      </c>
      <c r="CG419">
        <f t="shared" si="288"/>
        <v>1</v>
      </c>
      <c r="CH419">
        <f>COUNTIFS($L419:L419,"x")</f>
        <v>0</v>
      </c>
      <c r="CI419">
        <f>COUNTIFS($L419:M419,"x")</f>
        <v>0</v>
      </c>
      <c r="CJ419">
        <f>COUNTIFS($L419:N419,"x")</f>
        <v>0</v>
      </c>
      <c r="CK419">
        <f>COUNTIFS($L419:O419,"x")</f>
        <v>0</v>
      </c>
      <c r="CL419">
        <f>COUNTIFS($L419:P419,"x")</f>
        <v>0</v>
      </c>
      <c r="CM419">
        <f>COUNTIFS($L419:Q419,"x")</f>
        <v>1</v>
      </c>
      <c r="CN419">
        <f>COUNTIFS($L419:R419,"x")</f>
        <v>1</v>
      </c>
      <c r="CO419" t="str" cm="1">
        <f t="array" ref="CO419">IFERROR(INDEX($CH$4:$CN$4,0,MATCH(1,$CH419:$CN419,0)),"")</f>
        <v>Thứ 7</v>
      </c>
      <c r="CP419" t="str" cm="1">
        <f t="array" ref="CP419">IFERROR(INDEX($CH$4:$CN$4,0,MATCH(2,$CH419:$CN419,0)),"")</f>
        <v/>
      </c>
      <c r="CQ419" t="str">
        <f t="shared" si="289"/>
        <v>Thứ 7</v>
      </c>
      <c r="CR419" t="str">
        <f t="shared" si="254"/>
        <v>F2 - Tuần 1 &amp; 3</v>
      </c>
    </row>
    <row r="420" spans="1:96" x14ac:dyDescent="0.3">
      <c r="A420" s="117" t="s">
        <v>37517</v>
      </c>
      <c r="B420" s="118" t="s">
        <v>33266</v>
      </c>
      <c r="C420" s="118" t="s">
        <v>33267</v>
      </c>
      <c r="D420" s="118" t="s">
        <v>39661</v>
      </c>
      <c r="E420" s="118" t="s">
        <v>39662</v>
      </c>
      <c r="F420" s="118" t="s">
        <v>12400</v>
      </c>
      <c r="G420" s="118" t="s">
        <v>36419</v>
      </c>
      <c r="H420" s="118" t="s">
        <v>36425</v>
      </c>
      <c r="I420" s="118" t="s">
        <v>22</v>
      </c>
      <c r="J420" s="119" t="s">
        <v>39658</v>
      </c>
      <c r="K420" s="119" t="s">
        <v>23</v>
      </c>
      <c r="L420" s="117" t="s">
        <v>23</v>
      </c>
      <c r="M420" s="117" t="s">
        <v>23</v>
      </c>
      <c r="N420" s="117" t="s">
        <v>23</v>
      </c>
      <c r="O420" s="117" t="s">
        <v>23</v>
      </c>
      <c r="P420" s="117" t="s">
        <v>23</v>
      </c>
      <c r="Q420" s="117" t="s">
        <v>24</v>
      </c>
      <c r="R420" s="117" t="s">
        <v>23</v>
      </c>
      <c r="S420" s="117" t="s">
        <v>24</v>
      </c>
      <c r="T420" s="117" t="s">
        <v>24</v>
      </c>
      <c r="U420" s="117" t="s">
        <v>24</v>
      </c>
      <c r="V420" s="117" t="s">
        <v>24</v>
      </c>
      <c r="W420" s="74" t="str">
        <f t="shared" si="255"/>
        <v>x</v>
      </c>
      <c r="X420" s="74" t="str">
        <f t="shared" si="256"/>
        <v>x</v>
      </c>
      <c r="Y420" s="74" t="str">
        <f t="shared" si="257"/>
        <v>x</v>
      </c>
      <c r="Z420" s="74" t="str">
        <f t="shared" si="258"/>
        <v>x</v>
      </c>
      <c r="AA420" t="str">
        <f>VLOOKUP($D420,'Tuyến và nhân viên'!$D:$M,6,0)</f>
        <v>HL00530</v>
      </c>
      <c r="AB420" t="str">
        <f>VLOOKUP($D420,'Tuyến và nhân viên'!$D:$M,7,0)</f>
        <v>Nguyễn Thị Thiên Trang</v>
      </c>
      <c r="AC420" s="16" t="str">
        <f>IFERROR(VLOOKUP($F420,DSKH!$D:$BF,53,0),"")</f>
        <v>F4</v>
      </c>
      <c r="AD420" s="16" t="str">
        <f>IFERROR(VLOOKUP($F420,DSKH!$D:$BF,54,0),"")</f>
        <v>GT</v>
      </c>
      <c r="AE420" s="4">
        <f>SUMIFS('Doanh số khách hàng'!$F:$F,'Doanh số khách hàng'!$A:$A,'Chi tiết tuyến'!$F420)</f>
        <v>771080</v>
      </c>
      <c r="AF420" s="16" t="str">
        <f t="shared" si="250"/>
        <v>F4</v>
      </c>
      <c r="AG420" s="16" t="str">
        <f t="shared" si="251"/>
        <v>F4</v>
      </c>
      <c r="AH420" t="b">
        <f t="shared" si="259"/>
        <v>1</v>
      </c>
      <c r="AI420" t="b">
        <f t="shared" si="260"/>
        <v>1</v>
      </c>
      <c r="AJ420">
        <f>IFERROR(VLOOKUP($AC420,Master!$D:$E,2,0),"")</f>
        <v>4</v>
      </c>
      <c r="AK420">
        <f>VLOOKUP($AF420,Master!$D:$E,2,0)</f>
        <v>4</v>
      </c>
      <c r="AL420" s="4">
        <f t="shared" si="261"/>
        <v>192770</v>
      </c>
      <c r="AM420" t="str">
        <f>IFERROR(VLOOKUP($F420,DSKH!$D:$BF,31,0),"")</f>
        <v>Tỉnh Cà Mau</v>
      </c>
      <c r="AN420" t="str">
        <f>IFERROR(VLOOKUP($F420,DSKH!$D:$BF,29,0),"")</f>
        <v>Phường Bạc Liêu</v>
      </c>
      <c r="AO420">
        <f>IFERROR(VLOOKUP($F420,DSKH!$D:$BF,52,0),"")</f>
        <v>771080</v>
      </c>
      <c r="AP420">
        <f>IF(L420="x",1+COUNTIFS(AP$4:AP419,"&gt;0",$AA$4:$AA419,$AA419),0)</f>
        <v>0</v>
      </c>
      <c r="AQ420">
        <f>IF(M420="x",1+COUNTIFS(AQ$4:AQ419,"&gt;0",$AA$4:$AA419,$AA419),0)</f>
        <v>0</v>
      </c>
      <c r="AR420">
        <f>IF(N420="x",1+COUNTIFS(AR$4:AR419,"&gt;0",$AA$4:$AA419,$AA419),0)</f>
        <v>0</v>
      </c>
      <c r="AS420">
        <f>IF(O420="x",1+COUNTIFS(AS$4:AS419,"&gt;0",$AA$4:$AA419,$AA419),0)</f>
        <v>0</v>
      </c>
      <c r="AT420">
        <f>IF(P420="x",1+COUNTIFS(AT$4:AT419,"&gt;0",$AA$4:$AA419,$AA419),0)</f>
        <v>0</v>
      </c>
      <c r="AU420">
        <f>IF(Q420="x",1+COUNTIFS(AU$4:AU419,"&gt;0",$AA$4:$AA419,$AA419),0)</f>
        <v>18</v>
      </c>
      <c r="AV420">
        <f>IF(R420="x",1+COUNTIFS(AV$4:AV419,"&gt;0",$AA$4:$AA419,$AA419),0)</f>
        <v>0</v>
      </c>
      <c r="AW420">
        <f t="shared" si="252"/>
        <v>1</v>
      </c>
      <c r="AX420">
        <f t="shared" si="253"/>
        <v>1</v>
      </c>
      <c r="AY420">
        <f t="shared" si="262"/>
        <v>1</v>
      </c>
      <c r="AZ420">
        <f t="shared" si="263"/>
        <v>1</v>
      </c>
      <c r="BA420" s="4">
        <f t="shared" si="264"/>
        <v>0</v>
      </c>
      <c r="BB420" s="4">
        <f t="shared" si="265"/>
        <v>0</v>
      </c>
      <c r="BC420" s="4">
        <f t="shared" si="266"/>
        <v>0</v>
      </c>
      <c r="BD420" s="4">
        <f t="shared" si="267"/>
        <v>0</v>
      </c>
      <c r="BE420" s="4">
        <f t="shared" si="268"/>
        <v>0</v>
      </c>
      <c r="BF420" s="4">
        <f t="shared" si="269"/>
        <v>192770</v>
      </c>
      <c r="BG420" s="4">
        <f t="shared" si="270"/>
        <v>0</v>
      </c>
      <c r="BH420" s="4">
        <f t="shared" si="271"/>
        <v>0</v>
      </c>
      <c r="BI420" s="4">
        <f t="shared" si="272"/>
        <v>0</v>
      </c>
      <c r="BJ420" s="4">
        <f t="shared" si="273"/>
        <v>0</v>
      </c>
      <c r="BK420" s="4">
        <f t="shared" si="274"/>
        <v>0</v>
      </c>
      <c r="BL420" s="4">
        <f t="shared" si="275"/>
        <v>0</v>
      </c>
      <c r="BM420" s="4">
        <f t="shared" si="276"/>
        <v>0</v>
      </c>
      <c r="BN420" s="4">
        <f t="shared" si="277"/>
        <v>0</v>
      </c>
      <c r="BO420">
        <f>SUMIFS(BH$5:BH420,$AA$5:$AA420,$AA420)</f>
        <v>14</v>
      </c>
      <c r="BP420">
        <f>SUMIFS(BI$5:BI420,$AA$5:$AA420,$AA420)</f>
        <v>17</v>
      </c>
      <c r="BQ420">
        <f>SUMIFS(BJ$5:BJ420,$AA$5:$AA420,$AA420)</f>
        <v>12</v>
      </c>
      <c r="BR420">
        <f>SUMIFS(BK$5:BK420,$AA$5:$AA420,$AA420)</f>
        <v>18</v>
      </c>
      <c r="BS420">
        <f>SUMIFS(BL$5:BL420,$AA$5:$AA420,$AA420)</f>
        <v>13</v>
      </c>
      <c r="BT420">
        <f>SUMIFS(BM$5:BM420,$AA$5:$AA420,$AA420)</f>
        <v>11</v>
      </c>
      <c r="BU420">
        <f>SUMIFS(BN$5:BN420,$AA$5:$AA420,$AA420)</f>
        <v>0</v>
      </c>
      <c r="BV420">
        <f t="shared" si="278"/>
        <v>18</v>
      </c>
      <c r="BW420">
        <f t="shared" si="279"/>
        <v>32</v>
      </c>
      <c r="BX420">
        <f t="shared" si="280"/>
        <v>18</v>
      </c>
      <c r="BY420">
        <f t="shared" si="281"/>
        <v>30</v>
      </c>
      <c r="BZ420">
        <f t="shared" si="282"/>
        <v>26</v>
      </c>
      <c r="CA420">
        <f t="shared" si="283"/>
        <v>26</v>
      </c>
      <c r="CB420">
        <f t="shared" si="284"/>
        <v>0</v>
      </c>
      <c r="CC420">
        <f t="shared" si="285"/>
        <v>0</v>
      </c>
      <c r="CD420">
        <f t="shared" si="286"/>
        <v>0</v>
      </c>
      <c r="CE420" t="str">
        <f>IFERROR(VLOOKUP($AA420,'Tuyến và nhân viên'!$I:$O,7,0),"")</f>
        <v>Trần Văn Khanh</v>
      </c>
      <c r="CF420">
        <f t="shared" si="287"/>
        <v>4</v>
      </c>
      <c r="CG420">
        <f t="shared" si="288"/>
        <v>1</v>
      </c>
      <c r="CH420">
        <f>COUNTIFS($L420:L420,"x")</f>
        <v>0</v>
      </c>
      <c r="CI420">
        <f>COUNTIFS($L420:M420,"x")</f>
        <v>0</v>
      </c>
      <c r="CJ420">
        <f>COUNTIFS($L420:N420,"x")</f>
        <v>0</v>
      </c>
      <c r="CK420">
        <f>COUNTIFS($L420:O420,"x")</f>
        <v>0</v>
      </c>
      <c r="CL420">
        <f>COUNTIFS($L420:P420,"x")</f>
        <v>0</v>
      </c>
      <c r="CM420">
        <f>COUNTIFS($L420:Q420,"x")</f>
        <v>1</v>
      </c>
      <c r="CN420">
        <f>COUNTIFS($L420:R420,"x")</f>
        <v>1</v>
      </c>
      <c r="CO420" t="str" cm="1">
        <f t="array" ref="CO420">IFERROR(INDEX($CH$4:$CN$4,0,MATCH(1,$CH420:$CN420,0)),"")</f>
        <v>Thứ 7</v>
      </c>
      <c r="CP420" t="str" cm="1">
        <f t="array" ref="CP420">IFERROR(INDEX($CH$4:$CN$4,0,MATCH(2,$CH420:$CN420,0)),"")</f>
        <v/>
      </c>
      <c r="CQ420" t="str">
        <f t="shared" si="289"/>
        <v>Thứ 7</v>
      </c>
      <c r="CR420" t="str">
        <f t="shared" si="254"/>
        <v>F4 - Tất cả các tuần</v>
      </c>
    </row>
    <row r="421" spans="1:96" x14ac:dyDescent="0.3">
      <c r="A421" s="117" t="s">
        <v>37526</v>
      </c>
      <c r="B421" s="118" t="s">
        <v>33266</v>
      </c>
      <c r="C421" s="118" t="s">
        <v>33267</v>
      </c>
      <c r="D421" s="118" t="s">
        <v>39661</v>
      </c>
      <c r="E421" s="118" t="s">
        <v>39662</v>
      </c>
      <c r="F421" s="118" t="s">
        <v>36479</v>
      </c>
      <c r="G421" s="118" t="s">
        <v>36480</v>
      </c>
      <c r="H421" s="118" t="s">
        <v>35935</v>
      </c>
      <c r="I421" s="118" t="s">
        <v>22</v>
      </c>
      <c r="J421" s="119" t="s">
        <v>39658</v>
      </c>
      <c r="K421" s="119" t="s">
        <v>23</v>
      </c>
      <c r="L421" s="117" t="s">
        <v>23</v>
      </c>
      <c r="M421" s="117" t="s">
        <v>23</v>
      </c>
      <c r="N421" s="117" t="s">
        <v>23</v>
      </c>
      <c r="O421" s="117" t="s">
        <v>23</v>
      </c>
      <c r="P421" s="117" t="s">
        <v>23</v>
      </c>
      <c r="Q421" s="117" t="s">
        <v>24</v>
      </c>
      <c r="R421" s="117" t="s">
        <v>23</v>
      </c>
      <c r="S421" s="117" t="s">
        <v>24</v>
      </c>
      <c r="T421" s="117" t="s">
        <v>24</v>
      </c>
      <c r="U421" s="117" t="s">
        <v>24</v>
      </c>
      <c r="V421" s="117" t="s">
        <v>24</v>
      </c>
      <c r="W421" s="74" t="str">
        <f t="shared" si="255"/>
        <v>x</v>
      </c>
      <c r="X421" s="74" t="str">
        <f t="shared" si="256"/>
        <v/>
      </c>
      <c r="Y421" s="74" t="str">
        <f t="shared" si="257"/>
        <v>x</v>
      </c>
      <c r="Z421" s="74" t="str">
        <f t="shared" si="258"/>
        <v/>
      </c>
      <c r="AA421" t="str">
        <f>VLOOKUP($D421,'Tuyến và nhân viên'!$D:$M,6,0)</f>
        <v>HL00530</v>
      </c>
      <c r="AB421" t="str">
        <f>VLOOKUP($D421,'Tuyến và nhân viên'!$D:$M,7,0)</f>
        <v>Nguyễn Thị Thiên Trang</v>
      </c>
      <c r="AC421" s="16" t="str">
        <f>IFERROR(VLOOKUP($F421,DSKH!$D:$BF,53,0),"")</f>
        <v>F2</v>
      </c>
      <c r="AD421" s="16" t="str">
        <f>IFERROR(VLOOKUP($F421,DSKH!$D:$BF,54,0),"")</f>
        <v>GT</v>
      </c>
      <c r="AE421" s="4">
        <f>SUMIFS('Doanh số khách hàng'!$F:$F,'Doanh số khách hàng'!$A:$A,'Chi tiết tuyến'!$F421)</f>
        <v>0</v>
      </c>
      <c r="AF421" s="16" t="str">
        <f t="shared" si="250"/>
        <v>F4</v>
      </c>
      <c r="AG421" s="16" t="str">
        <f t="shared" si="251"/>
        <v>F2</v>
      </c>
      <c r="AH421" t="b">
        <f t="shared" si="259"/>
        <v>0</v>
      </c>
      <c r="AI421" t="b">
        <f t="shared" si="260"/>
        <v>1</v>
      </c>
      <c r="AJ421">
        <f>IFERROR(VLOOKUP($AC421,Master!$D:$E,2,0),"")</f>
        <v>2</v>
      </c>
      <c r="AK421">
        <f>VLOOKUP($AF421,Master!$D:$E,2,0)</f>
        <v>4</v>
      </c>
      <c r="AL421" s="4">
        <f t="shared" si="261"/>
        <v>0</v>
      </c>
      <c r="AM421" t="str">
        <f>IFERROR(VLOOKUP($F421,DSKH!$D:$BF,31,0),"")</f>
        <v>Tỉnh Cà Mau</v>
      </c>
      <c r="AN421" t="str">
        <f>IFERROR(VLOOKUP($F421,DSKH!$D:$BF,29,0),"")</f>
        <v>Phường Bạc Liêu</v>
      </c>
      <c r="AO421">
        <f>IFERROR(VLOOKUP($F421,DSKH!$D:$BF,52,0),"")</f>
        <v>0</v>
      </c>
      <c r="AP421">
        <f>IF(L421="x",1+COUNTIFS(AP$4:AP420,"&gt;0",$AA$4:$AA420,$AA420),0)</f>
        <v>0</v>
      </c>
      <c r="AQ421">
        <f>IF(M421="x",1+COUNTIFS(AQ$4:AQ420,"&gt;0",$AA$4:$AA420,$AA420),0)</f>
        <v>0</v>
      </c>
      <c r="AR421">
        <f>IF(N421="x",1+COUNTIFS(AR$4:AR420,"&gt;0",$AA$4:$AA420,$AA420),0)</f>
        <v>0</v>
      </c>
      <c r="AS421">
        <f>IF(O421="x",1+COUNTIFS(AS$4:AS420,"&gt;0",$AA$4:$AA420,$AA420),0)</f>
        <v>0</v>
      </c>
      <c r="AT421">
        <f>IF(P421="x",1+COUNTIFS(AT$4:AT420,"&gt;0",$AA$4:$AA420,$AA420),0)</f>
        <v>0</v>
      </c>
      <c r="AU421">
        <f>IF(Q421="x",1+COUNTIFS(AU$4:AU420,"&gt;0",$AA$4:$AA420,$AA420),0)</f>
        <v>19</v>
      </c>
      <c r="AV421">
        <f>IF(R421="x",1+COUNTIFS(AV$4:AV420,"&gt;0",$AA$4:$AA420,$AA420),0)</f>
        <v>0</v>
      </c>
      <c r="AW421">
        <f t="shared" si="252"/>
        <v>1</v>
      </c>
      <c r="AX421">
        <f t="shared" si="253"/>
        <v>0</v>
      </c>
      <c r="AY421">
        <f t="shared" si="262"/>
        <v>1</v>
      </c>
      <c r="AZ421">
        <f t="shared" si="263"/>
        <v>0</v>
      </c>
      <c r="BA421" s="4">
        <f t="shared" si="264"/>
        <v>0</v>
      </c>
      <c r="BB421" s="4">
        <f t="shared" si="265"/>
        <v>0</v>
      </c>
      <c r="BC421" s="4">
        <f t="shared" si="266"/>
        <v>0</v>
      </c>
      <c r="BD421" s="4">
        <f t="shared" si="267"/>
        <v>0</v>
      </c>
      <c r="BE421" s="4">
        <f t="shared" si="268"/>
        <v>0</v>
      </c>
      <c r="BF421" s="4">
        <f t="shared" si="269"/>
        <v>0</v>
      </c>
      <c r="BG421" s="4">
        <f t="shared" si="270"/>
        <v>0</v>
      </c>
      <c r="BH421" s="4">
        <f t="shared" si="271"/>
        <v>0</v>
      </c>
      <c r="BI421" s="4">
        <f t="shared" si="272"/>
        <v>0</v>
      </c>
      <c r="BJ421" s="4">
        <f t="shared" si="273"/>
        <v>0</v>
      </c>
      <c r="BK421" s="4">
        <f t="shared" si="274"/>
        <v>0</v>
      </c>
      <c r="BL421" s="4">
        <f t="shared" si="275"/>
        <v>0</v>
      </c>
      <c r="BM421" s="4">
        <f t="shared" si="276"/>
        <v>1</v>
      </c>
      <c r="BN421" s="4">
        <f t="shared" si="277"/>
        <v>0</v>
      </c>
      <c r="BO421">
        <f>SUMIFS(BH$5:BH421,$AA$5:$AA421,$AA421)</f>
        <v>14</v>
      </c>
      <c r="BP421">
        <f>SUMIFS(BI$5:BI421,$AA$5:$AA421,$AA421)</f>
        <v>17</v>
      </c>
      <c r="BQ421">
        <f>SUMIFS(BJ$5:BJ421,$AA$5:$AA421,$AA421)</f>
        <v>12</v>
      </c>
      <c r="BR421">
        <f>SUMIFS(BK$5:BK421,$AA$5:$AA421,$AA421)</f>
        <v>18</v>
      </c>
      <c r="BS421">
        <f>SUMIFS(BL$5:BL421,$AA$5:$AA421,$AA421)</f>
        <v>13</v>
      </c>
      <c r="BT421">
        <f>SUMIFS(BM$5:BM421,$AA$5:$AA421,$AA421)</f>
        <v>12</v>
      </c>
      <c r="BU421">
        <f>SUMIFS(BN$5:BN421,$AA$5:$AA421,$AA421)</f>
        <v>0</v>
      </c>
      <c r="BV421">
        <f t="shared" si="278"/>
        <v>18</v>
      </c>
      <c r="BW421">
        <f t="shared" si="279"/>
        <v>32</v>
      </c>
      <c r="BX421">
        <f t="shared" si="280"/>
        <v>18</v>
      </c>
      <c r="BY421">
        <f t="shared" si="281"/>
        <v>30</v>
      </c>
      <c r="BZ421">
        <f t="shared" si="282"/>
        <v>26</v>
      </c>
      <c r="CA421">
        <f t="shared" si="283"/>
        <v>26</v>
      </c>
      <c r="CB421">
        <f t="shared" si="284"/>
        <v>0</v>
      </c>
      <c r="CC421">
        <f t="shared" si="285"/>
        <v>12</v>
      </c>
      <c r="CD421">
        <f t="shared" si="286"/>
        <v>26</v>
      </c>
      <c r="CE421" t="str">
        <f>IFERROR(VLOOKUP($AA421,'Tuyến và nhân viên'!$I:$O,7,0),"")</f>
        <v>Trần Văn Khanh</v>
      </c>
      <c r="CF421">
        <f t="shared" si="287"/>
        <v>2</v>
      </c>
      <c r="CG421">
        <f t="shared" si="288"/>
        <v>1</v>
      </c>
      <c r="CH421">
        <f>COUNTIFS($L421:L421,"x")</f>
        <v>0</v>
      </c>
      <c r="CI421">
        <f>COUNTIFS($L421:M421,"x")</f>
        <v>0</v>
      </c>
      <c r="CJ421">
        <f>COUNTIFS($L421:N421,"x")</f>
        <v>0</v>
      </c>
      <c r="CK421">
        <f>COUNTIFS($L421:O421,"x")</f>
        <v>0</v>
      </c>
      <c r="CL421">
        <f>COUNTIFS($L421:P421,"x")</f>
        <v>0</v>
      </c>
      <c r="CM421">
        <f>COUNTIFS($L421:Q421,"x")</f>
        <v>1</v>
      </c>
      <c r="CN421">
        <f>COUNTIFS($L421:R421,"x")</f>
        <v>1</v>
      </c>
      <c r="CO421" t="str" cm="1">
        <f t="array" ref="CO421">IFERROR(INDEX($CH$4:$CN$4,0,MATCH(1,$CH421:$CN421,0)),"")</f>
        <v>Thứ 7</v>
      </c>
      <c r="CP421" t="str" cm="1">
        <f t="array" ref="CP421">IFERROR(INDEX($CH$4:$CN$4,0,MATCH(2,$CH421:$CN421,0)),"")</f>
        <v/>
      </c>
      <c r="CQ421" t="str">
        <f t="shared" si="289"/>
        <v>Thứ 7</v>
      </c>
      <c r="CR421" t="str">
        <f t="shared" si="254"/>
        <v>F2 - Tuần 1 &amp; 3</v>
      </c>
    </row>
    <row r="422" spans="1:96" x14ac:dyDescent="0.3">
      <c r="A422" s="117" t="s">
        <v>37536</v>
      </c>
      <c r="B422" s="118" t="s">
        <v>33266</v>
      </c>
      <c r="C422" s="118" t="s">
        <v>33267</v>
      </c>
      <c r="D422" s="118" t="s">
        <v>39661</v>
      </c>
      <c r="E422" s="118" t="s">
        <v>39662</v>
      </c>
      <c r="F422" s="118" t="s">
        <v>36487</v>
      </c>
      <c r="G422" s="118" t="s">
        <v>36488</v>
      </c>
      <c r="H422" s="118" t="s">
        <v>36493</v>
      </c>
      <c r="I422" s="118" t="s">
        <v>22</v>
      </c>
      <c r="J422" s="119" t="s">
        <v>39658</v>
      </c>
      <c r="K422" s="119" t="s">
        <v>23</v>
      </c>
      <c r="L422" s="117" t="s">
        <v>23</v>
      </c>
      <c r="M422" s="117" t="s">
        <v>23</v>
      </c>
      <c r="N422" s="117" t="s">
        <v>23</v>
      </c>
      <c r="O422" s="117" t="s">
        <v>23</v>
      </c>
      <c r="P422" s="117" t="s">
        <v>24</v>
      </c>
      <c r="Q422" s="117" t="s">
        <v>23</v>
      </c>
      <c r="R422" s="117" t="s">
        <v>23</v>
      </c>
      <c r="S422" s="117" t="s">
        <v>24</v>
      </c>
      <c r="T422" s="117" t="s">
        <v>24</v>
      </c>
      <c r="U422" s="117" t="s">
        <v>24</v>
      </c>
      <c r="V422" s="117" t="s">
        <v>24</v>
      </c>
      <c r="W422" s="74" t="str">
        <f t="shared" si="255"/>
        <v>x</v>
      </c>
      <c r="X422" s="74" t="str">
        <f t="shared" si="256"/>
        <v/>
      </c>
      <c r="Y422" s="74" t="str">
        <f t="shared" si="257"/>
        <v>x</v>
      </c>
      <c r="Z422" s="74" t="str">
        <f t="shared" si="258"/>
        <v/>
      </c>
      <c r="AA422" t="str">
        <f>VLOOKUP($D422,'Tuyến và nhân viên'!$D:$M,6,0)</f>
        <v>HL00530</v>
      </c>
      <c r="AB422" t="str">
        <f>VLOOKUP($D422,'Tuyến và nhân viên'!$D:$M,7,0)</f>
        <v>Nguyễn Thị Thiên Trang</v>
      </c>
      <c r="AC422" s="16" t="str">
        <f>IFERROR(VLOOKUP($F422,DSKH!$D:$BF,53,0),"")</f>
        <v>F2</v>
      </c>
      <c r="AD422" s="16" t="str">
        <f>IFERROR(VLOOKUP($F422,DSKH!$D:$BF,54,0),"")</f>
        <v>GT</v>
      </c>
      <c r="AE422" s="4">
        <f>SUMIFS('Doanh số khách hàng'!$F:$F,'Doanh số khách hàng'!$A:$A,'Chi tiết tuyến'!$F422)</f>
        <v>0</v>
      </c>
      <c r="AF422" s="16" t="str">
        <f t="shared" si="250"/>
        <v>F4</v>
      </c>
      <c r="AG422" s="16" t="str">
        <f t="shared" si="251"/>
        <v>F2</v>
      </c>
      <c r="AH422" t="b">
        <f t="shared" si="259"/>
        <v>0</v>
      </c>
      <c r="AI422" t="b">
        <f t="shared" si="260"/>
        <v>1</v>
      </c>
      <c r="AJ422">
        <f>IFERROR(VLOOKUP($AC422,Master!$D:$E,2,0),"")</f>
        <v>2</v>
      </c>
      <c r="AK422">
        <f>VLOOKUP($AF422,Master!$D:$E,2,0)</f>
        <v>4</v>
      </c>
      <c r="AL422" s="4">
        <f t="shared" si="261"/>
        <v>0</v>
      </c>
      <c r="AM422" t="str">
        <f>IFERROR(VLOOKUP($F422,DSKH!$D:$BF,31,0),"")</f>
        <v>Tỉnh Cà Mau</v>
      </c>
      <c r="AN422" t="str">
        <f>IFERROR(VLOOKUP($F422,DSKH!$D:$BF,29,0),"")</f>
        <v>Xã Hòa Bình</v>
      </c>
      <c r="AO422">
        <f>IFERROR(VLOOKUP($F422,DSKH!$D:$BF,52,0),"")</f>
        <v>0</v>
      </c>
      <c r="AP422">
        <f>IF(L422="x",1+COUNTIFS(AP$4:AP421,"&gt;0",$AA$4:$AA421,$AA421),0)</f>
        <v>0</v>
      </c>
      <c r="AQ422">
        <f>IF(M422="x",1+COUNTIFS(AQ$4:AQ421,"&gt;0",$AA$4:$AA421,$AA421),0)</f>
        <v>0</v>
      </c>
      <c r="AR422">
        <f>IF(N422="x",1+COUNTIFS(AR$4:AR421,"&gt;0",$AA$4:$AA421,$AA421),0)</f>
        <v>0</v>
      </c>
      <c r="AS422">
        <f>IF(O422="x",1+COUNTIFS(AS$4:AS421,"&gt;0",$AA$4:$AA421,$AA421),0)</f>
        <v>0</v>
      </c>
      <c r="AT422">
        <f>IF(P422="x",1+COUNTIFS(AT$4:AT421,"&gt;0",$AA$4:$AA421,$AA421),0)</f>
        <v>16</v>
      </c>
      <c r="AU422">
        <f>IF(Q422="x",1+COUNTIFS(AU$4:AU421,"&gt;0",$AA$4:$AA421,$AA421),0)</f>
        <v>0</v>
      </c>
      <c r="AV422">
        <f>IF(R422="x",1+COUNTIFS(AV$4:AV421,"&gt;0",$AA$4:$AA421,$AA421),0)</f>
        <v>0</v>
      </c>
      <c r="AW422">
        <f t="shared" si="252"/>
        <v>1</v>
      </c>
      <c r="AX422">
        <f t="shared" si="253"/>
        <v>0</v>
      </c>
      <c r="AY422">
        <f t="shared" si="262"/>
        <v>1</v>
      </c>
      <c r="AZ422">
        <f t="shared" si="263"/>
        <v>0</v>
      </c>
      <c r="BA422" s="4">
        <f t="shared" si="264"/>
        <v>0</v>
      </c>
      <c r="BB422" s="4">
        <f t="shared" si="265"/>
        <v>0</v>
      </c>
      <c r="BC422" s="4">
        <f t="shared" si="266"/>
        <v>0</v>
      </c>
      <c r="BD422" s="4">
        <f t="shared" si="267"/>
        <v>0</v>
      </c>
      <c r="BE422" s="4">
        <f t="shared" si="268"/>
        <v>0</v>
      </c>
      <c r="BF422" s="4">
        <f t="shared" si="269"/>
        <v>0</v>
      </c>
      <c r="BG422" s="4">
        <f t="shared" si="270"/>
        <v>0</v>
      </c>
      <c r="BH422" s="4">
        <f t="shared" si="271"/>
        <v>0</v>
      </c>
      <c r="BI422" s="4">
        <f t="shared" si="272"/>
        <v>0</v>
      </c>
      <c r="BJ422" s="4">
        <f t="shared" si="273"/>
        <v>0</v>
      </c>
      <c r="BK422" s="4">
        <f t="shared" si="274"/>
        <v>0</v>
      </c>
      <c r="BL422" s="4">
        <f t="shared" si="275"/>
        <v>1</v>
      </c>
      <c r="BM422" s="4">
        <f t="shared" si="276"/>
        <v>0</v>
      </c>
      <c r="BN422" s="4">
        <f t="shared" si="277"/>
        <v>0</v>
      </c>
      <c r="BO422">
        <f>SUMIFS(BH$5:BH422,$AA$5:$AA422,$AA422)</f>
        <v>14</v>
      </c>
      <c r="BP422">
        <f>SUMIFS(BI$5:BI422,$AA$5:$AA422,$AA422)</f>
        <v>17</v>
      </c>
      <c r="BQ422">
        <f>SUMIFS(BJ$5:BJ422,$AA$5:$AA422,$AA422)</f>
        <v>12</v>
      </c>
      <c r="BR422">
        <f>SUMIFS(BK$5:BK422,$AA$5:$AA422,$AA422)</f>
        <v>18</v>
      </c>
      <c r="BS422">
        <f>SUMIFS(BL$5:BL422,$AA$5:$AA422,$AA422)</f>
        <v>14</v>
      </c>
      <c r="BT422">
        <f>SUMIFS(BM$5:BM422,$AA$5:$AA422,$AA422)</f>
        <v>12</v>
      </c>
      <c r="BU422">
        <f>SUMIFS(BN$5:BN422,$AA$5:$AA422,$AA422)</f>
        <v>0</v>
      </c>
      <c r="BV422">
        <f t="shared" si="278"/>
        <v>18</v>
      </c>
      <c r="BW422">
        <f t="shared" si="279"/>
        <v>32</v>
      </c>
      <c r="BX422">
        <f t="shared" si="280"/>
        <v>18</v>
      </c>
      <c r="BY422">
        <f t="shared" si="281"/>
        <v>30</v>
      </c>
      <c r="BZ422">
        <f t="shared" si="282"/>
        <v>26</v>
      </c>
      <c r="CA422">
        <f t="shared" si="283"/>
        <v>26</v>
      </c>
      <c r="CB422">
        <f t="shared" si="284"/>
        <v>0</v>
      </c>
      <c r="CC422">
        <f t="shared" si="285"/>
        <v>14</v>
      </c>
      <c r="CD422">
        <f t="shared" si="286"/>
        <v>26</v>
      </c>
      <c r="CE422" t="str">
        <f>IFERROR(VLOOKUP($AA422,'Tuyến và nhân viên'!$I:$O,7,0),"")</f>
        <v>Trần Văn Khanh</v>
      </c>
      <c r="CF422">
        <f t="shared" si="287"/>
        <v>2</v>
      </c>
      <c r="CG422">
        <f t="shared" si="288"/>
        <v>1</v>
      </c>
      <c r="CH422">
        <f>COUNTIFS($L422:L422,"x")</f>
        <v>0</v>
      </c>
      <c r="CI422">
        <f>COUNTIFS($L422:M422,"x")</f>
        <v>0</v>
      </c>
      <c r="CJ422">
        <f>COUNTIFS($L422:N422,"x")</f>
        <v>0</v>
      </c>
      <c r="CK422">
        <f>COUNTIFS($L422:O422,"x")</f>
        <v>0</v>
      </c>
      <c r="CL422">
        <f>COUNTIFS($L422:P422,"x")</f>
        <v>1</v>
      </c>
      <c r="CM422">
        <f>COUNTIFS($L422:Q422,"x")</f>
        <v>1</v>
      </c>
      <c r="CN422">
        <f>COUNTIFS($L422:R422,"x")</f>
        <v>1</v>
      </c>
      <c r="CO422" t="str" cm="1">
        <f t="array" ref="CO422">IFERROR(INDEX($CH$4:$CN$4,0,MATCH(1,$CH422:$CN422,0)),"")</f>
        <v>Thứ 6</v>
      </c>
      <c r="CP422" t="str" cm="1">
        <f t="array" ref="CP422">IFERROR(INDEX($CH$4:$CN$4,0,MATCH(2,$CH422:$CN422,0)),"")</f>
        <v/>
      </c>
      <c r="CQ422" t="str">
        <f t="shared" si="289"/>
        <v>Thứ 6</v>
      </c>
      <c r="CR422" t="str">
        <f t="shared" si="254"/>
        <v>F2 - Tuần 1 &amp; 3</v>
      </c>
    </row>
    <row r="423" spans="1:96" x14ac:dyDescent="0.3">
      <c r="A423" s="117" t="s">
        <v>37544</v>
      </c>
      <c r="B423" s="118" t="s">
        <v>33266</v>
      </c>
      <c r="C423" s="118" t="s">
        <v>33267</v>
      </c>
      <c r="D423" s="118" t="s">
        <v>39661</v>
      </c>
      <c r="E423" s="118" t="s">
        <v>39662</v>
      </c>
      <c r="F423" s="118" t="s">
        <v>36496</v>
      </c>
      <c r="G423" s="118" t="s">
        <v>36497</v>
      </c>
      <c r="H423" s="118" t="s">
        <v>36501</v>
      </c>
      <c r="I423" s="118" t="s">
        <v>22</v>
      </c>
      <c r="J423" s="119" t="s">
        <v>39658</v>
      </c>
      <c r="K423" s="119" t="s">
        <v>23</v>
      </c>
      <c r="L423" s="117" t="s">
        <v>23</v>
      </c>
      <c r="M423" s="117" t="s">
        <v>23</v>
      </c>
      <c r="N423" s="117" t="s">
        <v>23</v>
      </c>
      <c r="O423" s="117" t="s">
        <v>23</v>
      </c>
      <c r="P423" s="117" t="s">
        <v>23</v>
      </c>
      <c r="Q423" s="117" t="s">
        <v>24</v>
      </c>
      <c r="R423" s="117" t="s">
        <v>23</v>
      </c>
      <c r="S423" s="117" t="s">
        <v>24</v>
      </c>
      <c r="T423" s="117" t="s">
        <v>24</v>
      </c>
      <c r="U423" s="117" t="s">
        <v>24</v>
      </c>
      <c r="V423" s="117" t="s">
        <v>24</v>
      </c>
      <c r="W423" s="74" t="str">
        <f t="shared" si="255"/>
        <v>x</v>
      </c>
      <c r="X423" s="74" t="str">
        <f t="shared" si="256"/>
        <v/>
      </c>
      <c r="Y423" s="74" t="str">
        <f t="shared" si="257"/>
        <v>x</v>
      </c>
      <c r="Z423" s="74" t="str">
        <f t="shared" si="258"/>
        <v/>
      </c>
      <c r="AA423" t="str">
        <f>VLOOKUP($D423,'Tuyến và nhân viên'!$D:$M,6,0)</f>
        <v>HL00530</v>
      </c>
      <c r="AB423" t="str">
        <f>VLOOKUP($D423,'Tuyến và nhân viên'!$D:$M,7,0)</f>
        <v>Nguyễn Thị Thiên Trang</v>
      </c>
      <c r="AC423" s="16" t="str">
        <f>IFERROR(VLOOKUP($F423,DSKH!$D:$BF,53,0),"")</f>
        <v>F2</v>
      </c>
      <c r="AD423" s="16" t="str">
        <f>IFERROR(VLOOKUP($F423,DSKH!$D:$BF,54,0),"")</f>
        <v>GT</v>
      </c>
      <c r="AE423" s="4">
        <f>SUMIFS('Doanh số khách hàng'!$F:$F,'Doanh số khách hàng'!$A:$A,'Chi tiết tuyến'!$F423)</f>
        <v>0</v>
      </c>
      <c r="AF423" s="16" t="str">
        <f t="shared" si="250"/>
        <v>F4</v>
      </c>
      <c r="AG423" s="16" t="str">
        <f t="shared" si="251"/>
        <v>F2</v>
      </c>
      <c r="AH423" t="b">
        <f t="shared" si="259"/>
        <v>0</v>
      </c>
      <c r="AI423" t="b">
        <f t="shared" si="260"/>
        <v>1</v>
      </c>
      <c r="AJ423">
        <f>IFERROR(VLOOKUP($AC423,Master!$D:$E,2,0),"")</f>
        <v>2</v>
      </c>
      <c r="AK423">
        <f>VLOOKUP($AF423,Master!$D:$E,2,0)</f>
        <v>4</v>
      </c>
      <c r="AL423" s="4">
        <f t="shared" si="261"/>
        <v>0</v>
      </c>
      <c r="AM423" t="str">
        <f>IFERROR(VLOOKUP($F423,DSKH!$D:$BF,31,0),"")</f>
        <v>Tỉnh Cà Mau</v>
      </c>
      <c r="AN423" t="str">
        <f>IFERROR(VLOOKUP($F423,DSKH!$D:$BF,29,0),"")</f>
        <v>Phường Bạc Liêu</v>
      </c>
      <c r="AO423">
        <f>IFERROR(VLOOKUP($F423,DSKH!$D:$BF,52,0),"")</f>
        <v>0</v>
      </c>
      <c r="AP423">
        <f>IF(L423="x",1+COUNTIFS(AP$4:AP422,"&gt;0",$AA$4:$AA422,$AA422),0)</f>
        <v>0</v>
      </c>
      <c r="AQ423">
        <f>IF(M423="x",1+COUNTIFS(AQ$4:AQ422,"&gt;0",$AA$4:$AA422,$AA422),0)</f>
        <v>0</v>
      </c>
      <c r="AR423">
        <f>IF(N423="x",1+COUNTIFS(AR$4:AR422,"&gt;0",$AA$4:$AA422,$AA422),0)</f>
        <v>0</v>
      </c>
      <c r="AS423">
        <f>IF(O423="x",1+COUNTIFS(AS$4:AS422,"&gt;0",$AA$4:$AA422,$AA422),0)</f>
        <v>0</v>
      </c>
      <c r="AT423">
        <f>IF(P423="x",1+COUNTIFS(AT$4:AT422,"&gt;0",$AA$4:$AA422,$AA422),0)</f>
        <v>0</v>
      </c>
      <c r="AU423">
        <f>IF(Q423="x",1+COUNTIFS(AU$4:AU422,"&gt;0",$AA$4:$AA422,$AA422),0)</f>
        <v>20</v>
      </c>
      <c r="AV423">
        <f>IF(R423="x",1+COUNTIFS(AV$4:AV422,"&gt;0",$AA$4:$AA422,$AA422),0)</f>
        <v>0</v>
      </c>
      <c r="AW423">
        <f t="shared" si="252"/>
        <v>1</v>
      </c>
      <c r="AX423">
        <f t="shared" si="253"/>
        <v>0</v>
      </c>
      <c r="AY423">
        <f t="shared" si="262"/>
        <v>1</v>
      </c>
      <c r="AZ423">
        <f t="shared" si="263"/>
        <v>0</v>
      </c>
      <c r="BA423" s="4">
        <f t="shared" si="264"/>
        <v>0</v>
      </c>
      <c r="BB423" s="4">
        <f t="shared" si="265"/>
        <v>0</v>
      </c>
      <c r="BC423" s="4">
        <f t="shared" si="266"/>
        <v>0</v>
      </c>
      <c r="BD423" s="4">
        <f t="shared" si="267"/>
        <v>0</v>
      </c>
      <c r="BE423" s="4">
        <f t="shared" si="268"/>
        <v>0</v>
      </c>
      <c r="BF423" s="4">
        <f t="shared" si="269"/>
        <v>0</v>
      </c>
      <c r="BG423" s="4">
        <f t="shared" si="270"/>
        <v>0</v>
      </c>
      <c r="BH423" s="4">
        <f t="shared" si="271"/>
        <v>0</v>
      </c>
      <c r="BI423" s="4">
        <f t="shared" si="272"/>
        <v>0</v>
      </c>
      <c r="BJ423" s="4">
        <f t="shared" si="273"/>
        <v>0</v>
      </c>
      <c r="BK423" s="4">
        <f t="shared" si="274"/>
        <v>0</v>
      </c>
      <c r="BL423" s="4">
        <f t="shared" si="275"/>
        <v>0</v>
      </c>
      <c r="BM423" s="4">
        <f t="shared" si="276"/>
        <v>1</v>
      </c>
      <c r="BN423" s="4">
        <f t="shared" si="277"/>
        <v>0</v>
      </c>
      <c r="BO423">
        <f>SUMIFS(BH$5:BH423,$AA$5:$AA423,$AA423)</f>
        <v>14</v>
      </c>
      <c r="BP423">
        <f>SUMIFS(BI$5:BI423,$AA$5:$AA423,$AA423)</f>
        <v>17</v>
      </c>
      <c r="BQ423">
        <f>SUMIFS(BJ$5:BJ423,$AA$5:$AA423,$AA423)</f>
        <v>12</v>
      </c>
      <c r="BR423">
        <f>SUMIFS(BK$5:BK423,$AA$5:$AA423,$AA423)</f>
        <v>18</v>
      </c>
      <c r="BS423">
        <f>SUMIFS(BL$5:BL423,$AA$5:$AA423,$AA423)</f>
        <v>14</v>
      </c>
      <c r="BT423">
        <f>SUMIFS(BM$5:BM423,$AA$5:$AA423,$AA423)</f>
        <v>13</v>
      </c>
      <c r="BU423">
        <f>SUMIFS(BN$5:BN423,$AA$5:$AA423,$AA423)</f>
        <v>0</v>
      </c>
      <c r="BV423">
        <f t="shared" si="278"/>
        <v>18</v>
      </c>
      <c r="BW423">
        <f t="shared" si="279"/>
        <v>32</v>
      </c>
      <c r="BX423">
        <f t="shared" si="280"/>
        <v>18</v>
      </c>
      <c r="BY423">
        <f t="shared" si="281"/>
        <v>30</v>
      </c>
      <c r="BZ423">
        <f t="shared" si="282"/>
        <v>26</v>
      </c>
      <c r="CA423">
        <f t="shared" si="283"/>
        <v>26</v>
      </c>
      <c r="CB423">
        <f t="shared" si="284"/>
        <v>0</v>
      </c>
      <c r="CC423">
        <f t="shared" si="285"/>
        <v>13</v>
      </c>
      <c r="CD423">
        <f t="shared" si="286"/>
        <v>26</v>
      </c>
      <c r="CE423" t="str">
        <f>IFERROR(VLOOKUP($AA423,'Tuyến và nhân viên'!$I:$O,7,0),"")</f>
        <v>Trần Văn Khanh</v>
      </c>
      <c r="CF423">
        <f t="shared" si="287"/>
        <v>2</v>
      </c>
      <c r="CG423">
        <f t="shared" si="288"/>
        <v>1</v>
      </c>
      <c r="CH423">
        <f>COUNTIFS($L423:L423,"x")</f>
        <v>0</v>
      </c>
      <c r="CI423">
        <f>COUNTIFS($L423:M423,"x")</f>
        <v>0</v>
      </c>
      <c r="CJ423">
        <f>COUNTIFS($L423:N423,"x")</f>
        <v>0</v>
      </c>
      <c r="CK423">
        <f>COUNTIFS($L423:O423,"x")</f>
        <v>0</v>
      </c>
      <c r="CL423">
        <f>COUNTIFS($L423:P423,"x")</f>
        <v>0</v>
      </c>
      <c r="CM423">
        <f>COUNTIFS($L423:Q423,"x")</f>
        <v>1</v>
      </c>
      <c r="CN423">
        <f>COUNTIFS($L423:R423,"x")</f>
        <v>1</v>
      </c>
      <c r="CO423" t="str" cm="1">
        <f t="array" ref="CO423">IFERROR(INDEX($CH$4:$CN$4,0,MATCH(1,$CH423:$CN423,0)),"")</f>
        <v>Thứ 7</v>
      </c>
      <c r="CP423" t="str" cm="1">
        <f t="array" ref="CP423">IFERROR(INDEX($CH$4:$CN$4,0,MATCH(2,$CH423:$CN423,0)),"")</f>
        <v/>
      </c>
      <c r="CQ423" t="str">
        <f t="shared" si="289"/>
        <v>Thứ 7</v>
      </c>
      <c r="CR423" t="str">
        <f t="shared" si="254"/>
        <v>F2 - Tuần 1 &amp; 3</v>
      </c>
    </row>
    <row r="424" spans="1:96" x14ac:dyDescent="0.3">
      <c r="A424" s="117" t="s">
        <v>37552</v>
      </c>
      <c r="B424" s="118" t="s">
        <v>33266</v>
      </c>
      <c r="C424" s="118" t="s">
        <v>33267</v>
      </c>
      <c r="D424" s="118" t="s">
        <v>39661</v>
      </c>
      <c r="E424" s="118" t="s">
        <v>39662</v>
      </c>
      <c r="F424" s="118" t="s">
        <v>36503</v>
      </c>
      <c r="G424" s="118" t="s">
        <v>36504</v>
      </c>
      <c r="H424" s="118" t="s">
        <v>36509</v>
      </c>
      <c r="I424" s="118" t="s">
        <v>22</v>
      </c>
      <c r="J424" s="119" t="s">
        <v>39658</v>
      </c>
      <c r="K424" s="119" t="s">
        <v>23</v>
      </c>
      <c r="L424" s="117" t="s">
        <v>23</v>
      </c>
      <c r="M424" s="117" t="s">
        <v>23</v>
      </c>
      <c r="N424" s="117" t="s">
        <v>23</v>
      </c>
      <c r="O424" s="117" t="s">
        <v>23</v>
      </c>
      <c r="P424" s="117" t="s">
        <v>23</v>
      </c>
      <c r="Q424" s="117" t="s">
        <v>24</v>
      </c>
      <c r="R424" s="117" t="s">
        <v>23</v>
      </c>
      <c r="S424" s="117" t="s">
        <v>24</v>
      </c>
      <c r="T424" s="117" t="s">
        <v>24</v>
      </c>
      <c r="U424" s="117" t="s">
        <v>24</v>
      </c>
      <c r="V424" s="117" t="s">
        <v>24</v>
      </c>
      <c r="W424" s="74" t="str">
        <f t="shared" si="255"/>
        <v>x</v>
      </c>
      <c r="X424" s="74" t="str">
        <f t="shared" si="256"/>
        <v/>
      </c>
      <c r="Y424" s="74" t="str">
        <f t="shared" si="257"/>
        <v>x</v>
      </c>
      <c r="Z424" s="74" t="str">
        <f t="shared" si="258"/>
        <v/>
      </c>
      <c r="AA424" t="str">
        <f>VLOOKUP($D424,'Tuyến và nhân viên'!$D:$M,6,0)</f>
        <v>HL00530</v>
      </c>
      <c r="AB424" t="str">
        <f>VLOOKUP($D424,'Tuyến và nhân viên'!$D:$M,7,0)</f>
        <v>Nguyễn Thị Thiên Trang</v>
      </c>
      <c r="AC424" s="16" t="str">
        <f>IFERROR(VLOOKUP($F424,DSKH!$D:$BF,53,0),"")</f>
        <v>F2</v>
      </c>
      <c r="AD424" s="16" t="str">
        <f>IFERROR(VLOOKUP($F424,DSKH!$D:$BF,54,0),"")</f>
        <v>GT</v>
      </c>
      <c r="AE424" s="4">
        <f>SUMIFS('Doanh số khách hàng'!$F:$F,'Doanh số khách hàng'!$A:$A,'Chi tiết tuyến'!$F424)</f>
        <v>0</v>
      </c>
      <c r="AF424" s="16" t="str">
        <f t="shared" si="250"/>
        <v>F4</v>
      </c>
      <c r="AG424" s="16" t="str">
        <f t="shared" si="251"/>
        <v>F2</v>
      </c>
      <c r="AH424" t="b">
        <f t="shared" si="259"/>
        <v>0</v>
      </c>
      <c r="AI424" t="b">
        <f t="shared" si="260"/>
        <v>1</v>
      </c>
      <c r="AJ424">
        <f>IFERROR(VLOOKUP($AC424,Master!$D:$E,2,0),"")</f>
        <v>2</v>
      </c>
      <c r="AK424">
        <f>VLOOKUP($AF424,Master!$D:$E,2,0)</f>
        <v>4</v>
      </c>
      <c r="AL424" s="4">
        <f t="shared" si="261"/>
        <v>0</v>
      </c>
      <c r="AM424" t="str">
        <f>IFERROR(VLOOKUP($F424,DSKH!$D:$BF,31,0),"")</f>
        <v>Tỉnh Cà Mau</v>
      </c>
      <c r="AN424" t="str">
        <f>IFERROR(VLOOKUP($F424,DSKH!$D:$BF,29,0),"")</f>
        <v>Phường Bạc Liêu</v>
      </c>
      <c r="AO424">
        <f>IFERROR(VLOOKUP($F424,DSKH!$D:$BF,52,0),"")</f>
        <v>0</v>
      </c>
      <c r="AP424">
        <f>IF(L424="x",1+COUNTIFS(AP$4:AP423,"&gt;0",$AA$4:$AA423,$AA423),0)</f>
        <v>0</v>
      </c>
      <c r="AQ424">
        <f>IF(M424="x",1+COUNTIFS(AQ$4:AQ423,"&gt;0",$AA$4:$AA423,$AA423),0)</f>
        <v>0</v>
      </c>
      <c r="AR424">
        <f>IF(N424="x",1+COUNTIFS(AR$4:AR423,"&gt;0",$AA$4:$AA423,$AA423),0)</f>
        <v>0</v>
      </c>
      <c r="AS424">
        <f>IF(O424="x",1+COUNTIFS(AS$4:AS423,"&gt;0",$AA$4:$AA423,$AA423),0)</f>
        <v>0</v>
      </c>
      <c r="AT424">
        <f>IF(P424="x",1+COUNTIFS(AT$4:AT423,"&gt;0",$AA$4:$AA423,$AA423),0)</f>
        <v>0</v>
      </c>
      <c r="AU424">
        <f>IF(Q424="x",1+COUNTIFS(AU$4:AU423,"&gt;0",$AA$4:$AA423,$AA423),0)</f>
        <v>21</v>
      </c>
      <c r="AV424">
        <f>IF(R424="x",1+COUNTIFS(AV$4:AV423,"&gt;0",$AA$4:$AA423,$AA423),0)</f>
        <v>0</v>
      </c>
      <c r="AW424">
        <f t="shared" si="252"/>
        <v>1</v>
      </c>
      <c r="AX424">
        <f t="shared" si="253"/>
        <v>0</v>
      </c>
      <c r="AY424">
        <f t="shared" si="262"/>
        <v>1</v>
      </c>
      <c r="AZ424">
        <f t="shared" si="263"/>
        <v>0</v>
      </c>
      <c r="BA424" s="4">
        <f t="shared" si="264"/>
        <v>0</v>
      </c>
      <c r="BB424" s="4">
        <f t="shared" si="265"/>
        <v>0</v>
      </c>
      <c r="BC424" s="4">
        <f t="shared" si="266"/>
        <v>0</v>
      </c>
      <c r="BD424" s="4">
        <f t="shared" si="267"/>
        <v>0</v>
      </c>
      <c r="BE424" s="4">
        <f t="shared" si="268"/>
        <v>0</v>
      </c>
      <c r="BF424" s="4">
        <f t="shared" si="269"/>
        <v>0</v>
      </c>
      <c r="BG424" s="4">
        <f t="shared" si="270"/>
        <v>0</v>
      </c>
      <c r="BH424" s="4">
        <f t="shared" si="271"/>
        <v>0</v>
      </c>
      <c r="BI424" s="4">
        <f t="shared" si="272"/>
        <v>0</v>
      </c>
      <c r="BJ424" s="4">
        <f t="shared" si="273"/>
        <v>0</v>
      </c>
      <c r="BK424" s="4">
        <f t="shared" si="274"/>
        <v>0</v>
      </c>
      <c r="BL424" s="4">
        <f t="shared" si="275"/>
        <v>0</v>
      </c>
      <c r="BM424" s="4">
        <f t="shared" si="276"/>
        <v>1</v>
      </c>
      <c r="BN424" s="4">
        <f t="shared" si="277"/>
        <v>0</v>
      </c>
      <c r="BO424">
        <f>SUMIFS(BH$5:BH424,$AA$5:$AA424,$AA424)</f>
        <v>14</v>
      </c>
      <c r="BP424">
        <f>SUMIFS(BI$5:BI424,$AA$5:$AA424,$AA424)</f>
        <v>17</v>
      </c>
      <c r="BQ424">
        <f>SUMIFS(BJ$5:BJ424,$AA$5:$AA424,$AA424)</f>
        <v>12</v>
      </c>
      <c r="BR424">
        <f>SUMIFS(BK$5:BK424,$AA$5:$AA424,$AA424)</f>
        <v>18</v>
      </c>
      <c r="BS424">
        <f>SUMIFS(BL$5:BL424,$AA$5:$AA424,$AA424)</f>
        <v>14</v>
      </c>
      <c r="BT424">
        <f>SUMIFS(BM$5:BM424,$AA$5:$AA424,$AA424)</f>
        <v>14</v>
      </c>
      <c r="BU424">
        <f>SUMIFS(BN$5:BN424,$AA$5:$AA424,$AA424)</f>
        <v>0</v>
      </c>
      <c r="BV424">
        <f t="shared" si="278"/>
        <v>18</v>
      </c>
      <c r="BW424">
        <f t="shared" si="279"/>
        <v>32</v>
      </c>
      <c r="BX424">
        <f t="shared" si="280"/>
        <v>18</v>
      </c>
      <c r="BY424">
        <f t="shared" si="281"/>
        <v>30</v>
      </c>
      <c r="BZ424">
        <f t="shared" si="282"/>
        <v>26</v>
      </c>
      <c r="CA424">
        <f t="shared" si="283"/>
        <v>26</v>
      </c>
      <c r="CB424">
        <f t="shared" si="284"/>
        <v>0</v>
      </c>
      <c r="CC424">
        <f t="shared" si="285"/>
        <v>14</v>
      </c>
      <c r="CD424">
        <f t="shared" si="286"/>
        <v>26</v>
      </c>
      <c r="CE424" t="str">
        <f>IFERROR(VLOOKUP($AA424,'Tuyến và nhân viên'!$I:$O,7,0),"")</f>
        <v>Trần Văn Khanh</v>
      </c>
      <c r="CF424">
        <f t="shared" si="287"/>
        <v>2</v>
      </c>
      <c r="CG424">
        <f t="shared" si="288"/>
        <v>1</v>
      </c>
      <c r="CH424">
        <f>COUNTIFS($L424:L424,"x")</f>
        <v>0</v>
      </c>
      <c r="CI424">
        <f>COUNTIFS($L424:M424,"x")</f>
        <v>0</v>
      </c>
      <c r="CJ424">
        <f>COUNTIFS($L424:N424,"x")</f>
        <v>0</v>
      </c>
      <c r="CK424">
        <f>COUNTIFS($L424:O424,"x")</f>
        <v>0</v>
      </c>
      <c r="CL424">
        <f>COUNTIFS($L424:P424,"x")</f>
        <v>0</v>
      </c>
      <c r="CM424">
        <f>COUNTIFS($L424:Q424,"x")</f>
        <v>1</v>
      </c>
      <c r="CN424">
        <f>COUNTIFS($L424:R424,"x")</f>
        <v>1</v>
      </c>
      <c r="CO424" t="str" cm="1">
        <f t="array" ref="CO424">IFERROR(INDEX($CH$4:$CN$4,0,MATCH(1,$CH424:$CN424,0)),"")</f>
        <v>Thứ 7</v>
      </c>
      <c r="CP424" t="str" cm="1">
        <f t="array" ref="CP424">IFERROR(INDEX($CH$4:$CN$4,0,MATCH(2,$CH424:$CN424,0)),"")</f>
        <v/>
      </c>
      <c r="CQ424" t="str">
        <f t="shared" si="289"/>
        <v>Thứ 7</v>
      </c>
      <c r="CR424" t="str">
        <f t="shared" si="254"/>
        <v>F2 - Tuần 1 &amp; 3</v>
      </c>
    </row>
    <row r="425" spans="1:96" x14ac:dyDescent="0.3">
      <c r="A425" s="117" t="s">
        <v>37562</v>
      </c>
      <c r="B425" s="118" t="s">
        <v>33266</v>
      </c>
      <c r="C425" s="118" t="s">
        <v>33267</v>
      </c>
      <c r="D425" s="118" t="s">
        <v>39661</v>
      </c>
      <c r="E425" s="118" t="s">
        <v>39662</v>
      </c>
      <c r="F425" s="118" t="s">
        <v>8854</v>
      </c>
      <c r="G425" s="118" t="s">
        <v>37553</v>
      </c>
      <c r="H425" s="118" t="s">
        <v>37559</v>
      </c>
      <c r="I425" s="118" t="s">
        <v>22</v>
      </c>
      <c r="J425" s="119" t="s">
        <v>39658</v>
      </c>
      <c r="K425" s="119" t="s">
        <v>23</v>
      </c>
      <c r="L425" s="117" t="s">
        <v>24</v>
      </c>
      <c r="M425" s="117" t="s">
        <v>23</v>
      </c>
      <c r="N425" s="117" t="s">
        <v>23</v>
      </c>
      <c r="O425" s="117" t="s">
        <v>23</v>
      </c>
      <c r="P425" s="117" t="s">
        <v>23</v>
      </c>
      <c r="Q425" s="117" t="s">
        <v>23</v>
      </c>
      <c r="R425" s="117" t="s">
        <v>23</v>
      </c>
      <c r="S425" s="117" t="s">
        <v>24</v>
      </c>
      <c r="T425" s="117" t="s">
        <v>24</v>
      </c>
      <c r="U425" s="117" t="s">
        <v>24</v>
      </c>
      <c r="V425" s="117" t="s">
        <v>24</v>
      </c>
      <c r="W425" s="74" t="str">
        <f t="shared" si="255"/>
        <v/>
      </c>
      <c r="X425" s="74" t="str">
        <f t="shared" si="256"/>
        <v>x</v>
      </c>
      <c r="Y425" s="74" t="str">
        <f t="shared" si="257"/>
        <v/>
      </c>
      <c r="Z425" s="74" t="str">
        <f t="shared" si="258"/>
        <v>x</v>
      </c>
      <c r="AA425" t="str">
        <f>VLOOKUP($D425,'Tuyến và nhân viên'!$D:$M,6,0)</f>
        <v>HL00530</v>
      </c>
      <c r="AB425" t="str">
        <f>VLOOKUP($D425,'Tuyến và nhân viên'!$D:$M,7,0)</f>
        <v>Nguyễn Thị Thiên Trang</v>
      </c>
      <c r="AC425" s="16" t="str">
        <f>IFERROR(VLOOKUP($F425,DSKH!$D:$BF,53,0),"")</f>
        <v>F2</v>
      </c>
      <c r="AD425" s="16" t="str">
        <f>IFERROR(VLOOKUP($F425,DSKH!$D:$BF,54,0),"")</f>
        <v>GT</v>
      </c>
      <c r="AE425" s="4">
        <f>SUMIFS('Doanh số khách hàng'!$F:$F,'Doanh số khách hàng'!$A:$A,'Chi tiết tuyến'!$F425)</f>
        <v>0</v>
      </c>
      <c r="AF425" s="16" t="str">
        <f t="shared" si="250"/>
        <v>F4</v>
      </c>
      <c r="AG425" s="16" t="str">
        <f t="shared" si="251"/>
        <v>F2</v>
      </c>
      <c r="AH425" t="b">
        <f t="shared" si="259"/>
        <v>0</v>
      </c>
      <c r="AI425" t="b">
        <f t="shared" si="260"/>
        <v>1</v>
      </c>
      <c r="AJ425">
        <f>IFERROR(VLOOKUP($AC425,Master!$D:$E,2,0),"")</f>
        <v>2</v>
      </c>
      <c r="AK425">
        <f>VLOOKUP($AF425,Master!$D:$E,2,0)</f>
        <v>4</v>
      </c>
      <c r="AL425" s="4">
        <f t="shared" si="261"/>
        <v>0</v>
      </c>
      <c r="AM425" t="str">
        <f>IFERROR(VLOOKUP($F425,DSKH!$D:$BF,31,0),"")</f>
        <v>Tỉnh Cà Mau</v>
      </c>
      <c r="AN425" t="str">
        <f>IFERROR(VLOOKUP($F425,DSKH!$D:$BF,29,0),"")</f>
        <v>Phường Giá Rai</v>
      </c>
      <c r="AO425">
        <f>IFERROR(VLOOKUP($F425,DSKH!$D:$BF,52,0),"")</f>
        <v>0</v>
      </c>
      <c r="AP425">
        <f>IF(L425="x",1+COUNTIFS(AP$4:AP424,"&gt;0",$AA$4:$AA424,$AA424),0)</f>
        <v>21</v>
      </c>
      <c r="AQ425">
        <f>IF(M425="x",1+COUNTIFS(AQ$4:AQ424,"&gt;0",$AA$4:$AA424,$AA424),0)</f>
        <v>0</v>
      </c>
      <c r="AR425">
        <f>IF(N425="x",1+COUNTIFS(AR$4:AR424,"&gt;0",$AA$4:$AA424,$AA424),0)</f>
        <v>0</v>
      </c>
      <c r="AS425">
        <f>IF(O425="x",1+COUNTIFS(AS$4:AS424,"&gt;0",$AA$4:$AA424,$AA424),0)</f>
        <v>0</v>
      </c>
      <c r="AT425">
        <f>IF(P425="x",1+COUNTIFS(AT$4:AT424,"&gt;0",$AA$4:$AA424,$AA424),0)</f>
        <v>0</v>
      </c>
      <c r="AU425">
        <f>IF(Q425="x",1+COUNTIFS(AU$4:AU424,"&gt;0",$AA$4:$AA424,$AA424),0)</f>
        <v>0</v>
      </c>
      <c r="AV425">
        <f>IF(R425="x",1+COUNTIFS(AV$4:AV424,"&gt;0",$AA$4:$AA424,$AA424),0)</f>
        <v>0</v>
      </c>
      <c r="AW425">
        <f t="shared" si="252"/>
        <v>0</v>
      </c>
      <c r="AX425">
        <f t="shared" si="253"/>
        <v>1</v>
      </c>
      <c r="AY425">
        <f t="shared" si="262"/>
        <v>0</v>
      </c>
      <c r="AZ425">
        <f t="shared" si="263"/>
        <v>1</v>
      </c>
      <c r="BA425" s="4">
        <f t="shared" si="264"/>
        <v>0</v>
      </c>
      <c r="BB425" s="4">
        <f t="shared" si="265"/>
        <v>0</v>
      </c>
      <c r="BC425" s="4">
        <f t="shared" si="266"/>
        <v>0</v>
      </c>
      <c r="BD425" s="4">
        <f t="shared" si="267"/>
        <v>0</v>
      </c>
      <c r="BE425" s="4">
        <f t="shared" si="268"/>
        <v>0</v>
      </c>
      <c r="BF425" s="4">
        <f t="shared" si="269"/>
        <v>0</v>
      </c>
      <c r="BG425" s="4">
        <f t="shared" si="270"/>
        <v>0</v>
      </c>
      <c r="BH425" s="4">
        <f t="shared" si="271"/>
        <v>1</v>
      </c>
      <c r="BI425" s="4">
        <f t="shared" si="272"/>
        <v>0</v>
      </c>
      <c r="BJ425" s="4">
        <f t="shared" si="273"/>
        <v>0</v>
      </c>
      <c r="BK425" s="4">
        <f t="shared" si="274"/>
        <v>0</v>
      </c>
      <c r="BL425" s="4">
        <f t="shared" si="275"/>
        <v>0</v>
      </c>
      <c r="BM425" s="4">
        <f t="shared" si="276"/>
        <v>0</v>
      </c>
      <c r="BN425" s="4">
        <f t="shared" si="277"/>
        <v>0</v>
      </c>
      <c r="BO425">
        <f>SUMIFS(BH$5:BH425,$AA$5:$AA425,$AA425)</f>
        <v>15</v>
      </c>
      <c r="BP425">
        <f>SUMIFS(BI$5:BI425,$AA$5:$AA425,$AA425)</f>
        <v>17</v>
      </c>
      <c r="BQ425">
        <f>SUMIFS(BJ$5:BJ425,$AA$5:$AA425,$AA425)</f>
        <v>12</v>
      </c>
      <c r="BR425">
        <f>SUMIFS(BK$5:BK425,$AA$5:$AA425,$AA425)</f>
        <v>18</v>
      </c>
      <c r="BS425">
        <f>SUMIFS(BL$5:BL425,$AA$5:$AA425,$AA425)</f>
        <v>14</v>
      </c>
      <c r="BT425">
        <f>SUMIFS(BM$5:BM425,$AA$5:$AA425,$AA425)</f>
        <v>14</v>
      </c>
      <c r="BU425">
        <f>SUMIFS(BN$5:BN425,$AA$5:$AA425,$AA425)</f>
        <v>0</v>
      </c>
      <c r="BV425">
        <f t="shared" si="278"/>
        <v>18</v>
      </c>
      <c r="BW425">
        <f t="shared" si="279"/>
        <v>32</v>
      </c>
      <c r="BX425">
        <f t="shared" si="280"/>
        <v>18</v>
      </c>
      <c r="BY425">
        <f t="shared" si="281"/>
        <v>30</v>
      </c>
      <c r="BZ425">
        <f t="shared" si="282"/>
        <v>26</v>
      </c>
      <c r="CA425">
        <f t="shared" si="283"/>
        <v>26</v>
      </c>
      <c r="CB425">
        <f t="shared" si="284"/>
        <v>0</v>
      </c>
      <c r="CC425">
        <f t="shared" si="285"/>
        <v>15</v>
      </c>
      <c r="CD425">
        <f t="shared" si="286"/>
        <v>18</v>
      </c>
      <c r="CE425" t="str">
        <f>IFERROR(VLOOKUP($AA425,'Tuyến và nhân viên'!$I:$O,7,0),"")</f>
        <v>Trần Văn Khanh</v>
      </c>
      <c r="CF425">
        <f t="shared" si="287"/>
        <v>2</v>
      </c>
      <c r="CG425">
        <f t="shared" si="288"/>
        <v>1</v>
      </c>
      <c r="CH425">
        <f>COUNTIFS($L425:L425,"x")</f>
        <v>1</v>
      </c>
      <c r="CI425">
        <f>COUNTIFS($L425:M425,"x")</f>
        <v>1</v>
      </c>
      <c r="CJ425">
        <f>COUNTIFS($L425:N425,"x")</f>
        <v>1</v>
      </c>
      <c r="CK425">
        <f>COUNTIFS($L425:O425,"x")</f>
        <v>1</v>
      </c>
      <c r="CL425">
        <f>COUNTIFS($L425:P425,"x")</f>
        <v>1</v>
      </c>
      <c r="CM425">
        <f>COUNTIFS($L425:Q425,"x")</f>
        <v>1</v>
      </c>
      <c r="CN425">
        <f>COUNTIFS($L425:R425,"x")</f>
        <v>1</v>
      </c>
      <c r="CO425" t="str" cm="1">
        <f t="array" ref="CO425">IFERROR(INDEX($CH$4:$CN$4,0,MATCH(1,$CH425:$CN425,0)),"")</f>
        <v>Thứ 2</v>
      </c>
      <c r="CP425" t="str" cm="1">
        <f t="array" ref="CP425">IFERROR(INDEX($CH$4:$CN$4,0,MATCH(2,$CH425:$CN425,0)),"")</f>
        <v/>
      </c>
      <c r="CQ425" t="str">
        <f t="shared" si="289"/>
        <v>Thứ 2</v>
      </c>
      <c r="CR425" t="str">
        <f t="shared" si="254"/>
        <v>F2 - Tuần 2 &amp; 4</v>
      </c>
    </row>
    <row r="426" spans="1:96" x14ac:dyDescent="0.3">
      <c r="A426" s="117" t="s">
        <v>37573</v>
      </c>
      <c r="B426" s="118" t="s">
        <v>33266</v>
      </c>
      <c r="C426" s="118" t="s">
        <v>33267</v>
      </c>
      <c r="D426" s="118" t="s">
        <v>39661</v>
      </c>
      <c r="E426" s="118" t="s">
        <v>39662</v>
      </c>
      <c r="F426" s="118" t="s">
        <v>37696</v>
      </c>
      <c r="G426" s="118" t="s">
        <v>37697</v>
      </c>
      <c r="H426" s="118" t="s">
        <v>37702</v>
      </c>
      <c r="I426" s="118" t="s">
        <v>22</v>
      </c>
      <c r="J426" s="119" t="s">
        <v>39658</v>
      </c>
      <c r="K426" s="119" t="s">
        <v>23</v>
      </c>
      <c r="L426" s="117" t="s">
        <v>23</v>
      </c>
      <c r="M426" s="117" t="s">
        <v>23</v>
      </c>
      <c r="N426" s="117" t="s">
        <v>23</v>
      </c>
      <c r="O426" s="117" t="s">
        <v>24</v>
      </c>
      <c r="P426" s="117" t="s">
        <v>23</v>
      </c>
      <c r="Q426" s="117" t="s">
        <v>23</v>
      </c>
      <c r="R426" s="117" t="s">
        <v>23</v>
      </c>
      <c r="S426" s="117" t="s">
        <v>24</v>
      </c>
      <c r="T426" s="117" t="s">
        <v>24</v>
      </c>
      <c r="U426" s="117" t="s">
        <v>24</v>
      </c>
      <c r="V426" s="117" t="s">
        <v>24</v>
      </c>
      <c r="W426" s="74" t="str">
        <f t="shared" si="255"/>
        <v/>
      </c>
      <c r="X426" s="74" t="str">
        <f t="shared" si="256"/>
        <v>x</v>
      </c>
      <c r="Y426" s="74" t="str">
        <f t="shared" si="257"/>
        <v/>
      </c>
      <c r="Z426" s="74" t="str">
        <f t="shared" si="258"/>
        <v>x</v>
      </c>
      <c r="AA426" t="str">
        <f>VLOOKUP($D426,'Tuyến và nhân viên'!$D:$M,6,0)</f>
        <v>HL00530</v>
      </c>
      <c r="AB426" t="str">
        <f>VLOOKUP($D426,'Tuyến và nhân viên'!$D:$M,7,0)</f>
        <v>Nguyễn Thị Thiên Trang</v>
      </c>
      <c r="AC426" s="16" t="str">
        <f>IFERROR(VLOOKUP($F426,DSKH!$D:$BF,53,0),"")</f>
        <v>F2</v>
      </c>
      <c r="AD426" s="16" t="str">
        <f>IFERROR(VLOOKUP($F426,DSKH!$D:$BF,54,0),"")</f>
        <v>GT</v>
      </c>
      <c r="AE426" s="4">
        <f>SUMIFS('Doanh số khách hàng'!$F:$F,'Doanh số khách hàng'!$A:$A,'Chi tiết tuyến'!$F426)</f>
        <v>0</v>
      </c>
      <c r="AF426" s="16" t="str">
        <f t="shared" si="250"/>
        <v>F4</v>
      </c>
      <c r="AG426" s="16" t="str">
        <f t="shared" si="251"/>
        <v>F2</v>
      </c>
      <c r="AH426" t="b">
        <f t="shared" si="259"/>
        <v>0</v>
      </c>
      <c r="AI426" t="b">
        <f t="shared" si="260"/>
        <v>1</v>
      </c>
      <c r="AJ426">
        <f>IFERROR(VLOOKUP($AC426,Master!$D:$E,2,0),"")</f>
        <v>2</v>
      </c>
      <c r="AK426">
        <f>VLOOKUP($AF426,Master!$D:$E,2,0)</f>
        <v>4</v>
      </c>
      <c r="AL426" s="4">
        <f t="shared" si="261"/>
        <v>0</v>
      </c>
      <c r="AM426" t="str">
        <f>IFERROR(VLOOKUP($F426,DSKH!$D:$BF,31,0),"")</f>
        <v>Tỉnh Cà Mau</v>
      </c>
      <c r="AN426" t="str">
        <f>IFERROR(VLOOKUP($F426,DSKH!$D:$BF,29,0),"")</f>
        <v>Xã Vĩnh Phước</v>
      </c>
      <c r="AO426">
        <f>IFERROR(VLOOKUP($F426,DSKH!$D:$BF,52,0),"")</f>
        <v>0</v>
      </c>
      <c r="AP426">
        <f>IF(L426="x",1+COUNTIFS(AP$4:AP425,"&gt;0",$AA$4:$AA425,$AA425),0)</f>
        <v>0</v>
      </c>
      <c r="AQ426">
        <f>IF(M426="x",1+COUNTIFS(AQ$4:AQ425,"&gt;0",$AA$4:$AA425,$AA425),0)</f>
        <v>0</v>
      </c>
      <c r="AR426">
        <f>IF(N426="x",1+COUNTIFS(AR$4:AR425,"&gt;0",$AA$4:$AA425,$AA425),0)</f>
        <v>0</v>
      </c>
      <c r="AS426">
        <f>IF(O426="x",1+COUNTIFS(AS$4:AS425,"&gt;0",$AA$4:$AA425,$AA425),0)</f>
        <v>22</v>
      </c>
      <c r="AT426">
        <f>IF(P426="x",1+COUNTIFS(AT$4:AT425,"&gt;0",$AA$4:$AA425,$AA425),0)</f>
        <v>0</v>
      </c>
      <c r="AU426">
        <f>IF(Q426="x",1+COUNTIFS(AU$4:AU425,"&gt;0",$AA$4:$AA425,$AA425),0)</f>
        <v>0</v>
      </c>
      <c r="AV426">
        <f>IF(R426="x",1+COUNTIFS(AV$4:AV425,"&gt;0",$AA$4:$AA425,$AA425),0)</f>
        <v>0</v>
      </c>
      <c r="AW426">
        <f t="shared" si="252"/>
        <v>0</v>
      </c>
      <c r="AX426">
        <f t="shared" si="253"/>
        <v>1</v>
      </c>
      <c r="AY426">
        <f t="shared" si="262"/>
        <v>0</v>
      </c>
      <c r="AZ426">
        <f t="shared" si="263"/>
        <v>1</v>
      </c>
      <c r="BA426" s="4">
        <f t="shared" si="264"/>
        <v>0</v>
      </c>
      <c r="BB426" s="4">
        <f t="shared" si="265"/>
        <v>0</v>
      </c>
      <c r="BC426" s="4">
        <f t="shared" si="266"/>
        <v>0</v>
      </c>
      <c r="BD426" s="4">
        <f t="shared" si="267"/>
        <v>0</v>
      </c>
      <c r="BE426" s="4">
        <f t="shared" si="268"/>
        <v>0</v>
      </c>
      <c r="BF426" s="4">
        <f t="shared" si="269"/>
        <v>0</v>
      </c>
      <c r="BG426" s="4">
        <f t="shared" si="270"/>
        <v>0</v>
      </c>
      <c r="BH426" s="4">
        <f t="shared" si="271"/>
        <v>0</v>
      </c>
      <c r="BI426" s="4">
        <f t="shared" si="272"/>
        <v>0</v>
      </c>
      <c r="BJ426" s="4">
        <f t="shared" si="273"/>
        <v>0</v>
      </c>
      <c r="BK426" s="4">
        <f t="shared" si="274"/>
        <v>1</v>
      </c>
      <c r="BL426" s="4">
        <f t="shared" si="275"/>
        <v>0</v>
      </c>
      <c r="BM426" s="4">
        <f t="shared" si="276"/>
        <v>0</v>
      </c>
      <c r="BN426" s="4">
        <f t="shared" si="277"/>
        <v>0</v>
      </c>
      <c r="BO426">
        <f>SUMIFS(BH$5:BH426,$AA$5:$AA426,$AA426)</f>
        <v>15</v>
      </c>
      <c r="BP426">
        <f>SUMIFS(BI$5:BI426,$AA$5:$AA426,$AA426)</f>
        <v>17</v>
      </c>
      <c r="BQ426">
        <f>SUMIFS(BJ$5:BJ426,$AA$5:$AA426,$AA426)</f>
        <v>12</v>
      </c>
      <c r="BR426">
        <f>SUMIFS(BK$5:BK426,$AA$5:$AA426,$AA426)</f>
        <v>19</v>
      </c>
      <c r="BS426">
        <f>SUMIFS(BL$5:BL426,$AA$5:$AA426,$AA426)</f>
        <v>14</v>
      </c>
      <c r="BT426">
        <f>SUMIFS(BM$5:BM426,$AA$5:$AA426,$AA426)</f>
        <v>14</v>
      </c>
      <c r="BU426">
        <f>SUMIFS(BN$5:BN426,$AA$5:$AA426,$AA426)</f>
        <v>0</v>
      </c>
      <c r="BV426">
        <f t="shared" si="278"/>
        <v>18</v>
      </c>
      <c r="BW426">
        <f t="shared" si="279"/>
        <v>32</v>
      </c>
      <c r="BX426">
        <f t="shared" si="280"/>
        <v>18</v>
      </c>
      <c r="BY426">
        <f t="shared" si="281"/>
        <v>30</v>
      </c>
      <c r="BZ426">
        <f t="shared" si="282"/>
        <v>26</v>
      </c>
      <c r="CA426">
        <f t="shared" si="283"/>
        <v>26</v>
      </c>
      <c r="CB426">
        <f t="shared" si="284"/>
        <v>0</v>
      </c>
      <c r="CC426">
        <f t="shared" si="285"/>
        <v>19</v>
      </c>
      <c r="CD426">
        <f t="shared" si="286"/>
        <v>30</v>
      </c>
      <c r="CE426" t="str">
        <f>IFERROR(VLOOKUP($AA426,'Tuyến và nhân viên'!$I:$O,7,0),"")</f>
        <v>Trần Văn Khanh</v>
      </c>
      <c r="CF426">
        <f t="shared" si="287"/>
        <v>2</v>
      </c>
      <c r="CG426">
        <f t="shared" si="288"/>
        <v>1</v>
      </c>
      <c r="CH426">
        <f>COUNTIFS($L426:L426,"x")</f>
        <v>0</v>
      </c>
      <c r="CI426">
        <f>COUNTIFS($L426:M426,"x")</f>
        <v>0</v>
      </c>
      <c r="CJ426">
        <f>COUNTIFS($L426:N426,"x")</f>
        <v>0</v>
      </c>
      <c r="CK426">
        <f>COUNTIFS($L426:O426,"x")</f>
        <v>1</v>
      </c>
      <c r="CL426">
        <f>COUNTIFS($L426:P426,"x")</f>
        <v>1</v>
      </c>
      <c r="CM426">
        <f>COUNTIFS($L426:Q426,"x")</f>
        <v>1</v>
      </c>
      <c r="CN426">
        <f>COUNTIFS($L426:R426,"x")</f>
        <v>1</v>
      </c>
      <c r="CO426" t="str" cm="1">
        <f t="array" ref="CO426">IFERROR(INDEX($CH$4:$CN$4,0,MATCH(1,$CH426:$CN426,0)),"")</f>
        <v>Thứ 5</v>
      </c>
      <c r="CP426" t="str" cm="1">
        <f t="array" ref="CP426">IFERROR(INDEX($CH$4:$CN$4,0,MATCH(2,$CH426:$CN426,0)),"")</f>
        <v/>
      </c>
      <c r="CQ426" t="str">
        <f t="shared" si="289"/>
        <v>Thứ 5</v>
      </c>
      <c r="CR426" t="str">
        <f t="shared" si="254"/>
        <v>F2 - Tuần 2 &amp; 4</v>
      </c>
    </row>
    <row r="427" spans="1:96" x14ac:dyDescent="0.3">
      <c r="A427" s="117" t="s">
        <v>34786</v>
      </c>
      <c r="B427" s="118" t="s">
        <v>33266</v>
      </c>
      <c r="C427" s="118" t="s">
        <v>33267</v>
      </c>
      <c r="D427" s="118" t="s">
        <v>39661</v>
      </c>
      <c r="E427" s="118" t="s">
        <v>39662</v>
      </c>
      <c r="F427" s="118" t="s">
        <v>13037</v>
      </c>
      <c r="G427" s="118" t="s">
        <v>37824</v>
      </c>
      <c r="H427" s="118" t="s">
        <v>37830</v>
      </c>
      <c r="I427" s="118" t="s">
        <v>22</v>
      </c>
      <c r="J427" s="119" t="s">
        <v>39658</v>
      </c>
      <c r="K427" s="119" t="s">
        <v>23</v>
      </c>
      <c r="L427" s="117" t="s">
        <v>23</v>
      </c>
      <c r="M427" s="117" t="s">
        <v>23</v>
      </c>
      <c r="N427" s="117" t="s">
        <v>23</v>
      </c>
      <c r="O427" s="117" t="s">
        <v>23</v>
      </c>
      <c r="P427" s="117" t="s">
        <v>23</v>
      </c>
      <c r="Q427" s="117" t="s">
        <v>24</v>
      </c>
      <c r="R427" s="117" t="s">
        <v>23</v>
      </c>
      <c r="S427" s="117" t="s">
        <v>24</v>
      </c>
      <c r="T427" s="117" t="s">
        <v>24</v>
      </c>
      <c r="U427" s="117" t="s">
        <v>24</v>
      </c>
      <c r="V427" s="117" t="s">
        <v>24</v>
      </c>
      <c r="W427" s="74" t="str">
        <f t="shared" si="255"/>
        <v/>
      </c>
      <c r="X427" s="74" t="str">
        <f t="shared" si="256"/>
        <v>x</v>
      </c>
      <c r="Y427" s="74" t="str">
        <f t="shared" si="257"/>
        <v/>
      </c>
      <c r="Z427" s="74" t="str">
        <f t="shared" si="258"/>
        <v>x</v>
      </c>
      <c r="AA427" t="str">
        <f>VLOOKUP($D427,'Tuyến và nhân viên'!$D:$M,6,0)</f>
        <v>HL00530</v>
      </c>
      <c r="AB427" t="str">
        <f>VLOOKUP($D427,'Tuyến và nhân viên'!$D:$M,7,0)</f>
        <v>Nguyễn Thị Thiên Trang</v>
      </c>
      <c r="AC427" s="16" t="str">
        <f>IFERROR(VLOOKUP($F427,DSKH!$D:$BF,53,0),"")</f>
        <v>F2</v>
      </c>
      <c r="AD427" s="16" t="str">
        <f>IFERROR(VLOOKUP($F427,DSKH!$D:$BF,54,0),"")</f>
        <v>GT</v>
      </c>
      <c r="AE427" s="4">
        <f>SUMIFS('Doanh số khách hàng'!$F:$F,'Doanh số khách hàng'!$A:$A,'Chi tiết tuyến'!$F427)</f>
        <v>394880</v>
      </c>
      <c r="AF427" s="16" t="str">
        <f t="shared" si="250"/>
        <v>F4</v>
      </c>
      <c r="AG427" s="16" t="str">
        <f t="shared" si="251"/>
        <v>F2</v>
      </c>
      <c r="AH427" t="b">
        <f t="shared" si="259"/>
        <v>0</v>
      </c>
      <c r="AI427" t="b">
        <f t="shared" si="260"/>
        <v>1</v>
      </c>
      <c r="AJ427">
        <f>IFERROR(VLOOKUP($AC427,Master!$D:$E,2,0),"")</f>
        <v>2</v>
      </c>
      <c r="AK427">
        <f>VLOOKUP($AF427,Master!$D:$E,2,0)</f>
        <v>4</v>
      </c>
      <c r="AL427" s="4">
        <f t="shared" si="261"/>
        <v>197440</v>
      </c>
      <c r="AM427" t="str">
        <f>IFERROR(VLOOKUP($F427,DSKH!$D:$BF,31,0),"")</f>
        <v>Tỉnh Cà Mau</v>
      </c>
      <c r="AN427" t="str">
        <f>IFERROR(VLOOKUP($F427,DSKH!$D:$BF,29,0),"")</f>
        <v>Phường Bạc Liêu</v>
      </c>
      <c r="AO427">
        <f>IFERROR(VLOOKUP($F427,DSKH!$D:$BF,52,0),"")</f>
        <v>394880</v>
      </c>
      <c r="AP427">
        <f>IF(L427="x",1+COUNTIFS(AP$4:AP426,"&gt;0",$AA$4:$AA426,$AA426),0)</f>
        <v>0</v>
      </c>
      <c r="AQ427">
        <f>IF(M427="x",1+COUNTIFS(AQ$4:AQ426,"&gt;0",$AA$4:$AA426,$AA426),0)</f>
        <v>0</v>
      </c>
      <c r="AR427">
        <f>IF(N427="x",1+COUNTIFS(AR$4:AR426,"&gt;0",$AA$4:$AA426,$AA426),0)</f>
        <v>0</v>
      </c>
      <c r="AS427">
        <f>IF(O427="x",1+COUNTIFS(AS$4:AS426,"&gt;0",$AA$4:$AA426,$AA426),0)</f>
        <v>0</v>
      </c>
      <c r="AT427">
        <f>IF(P427="x",1+COUNTIFS(AT$4:AT426,"&gt;0",$AA$4:$AA426,$AA426),0)</f>
        <v>0</v>
      </c>
      <c r="AU427">
        <f>IF(Q427="x",1+COUNTIFS(AU$4:AU426,"&gt;0",$AA$4:$AA426,$AA426),0)</f>
        <v>22</v>
      </c>
      <c r="AV427">
        <f>IF(R427="x",1+COUNTIFS(AV$4:AV426,"&gt;0",$AA$4:$AA426,$AA426),0)</f>
        <v>0</v>
      </c>
      <c r="AW427">
        <f t="shared" si="252"/>
        <v>0</v>
      </c>
      <c r="AX427">
        <f t="shared" si="253"/>
        <v>1</v>
      </c>
      <c r="AY427">
        <f t="shared" si="262"/>
        <v>0</v>
      </c>
      <c r="AZ427">
        <f t="shared" si="263"/>
        <v>1</v>
      </c>
      <c r="BA427" s="4">
        <f t="shared" si="264"/>
        <v>0</v>
      </c>
      <c r="BB427" s="4">
        <f t="shared" si="265"/>
        <v>0</v>
      </c>
      <c r="BC427" s="4">
        <f t="shared" si="266"/>
        <v>0</v>
      </c>
      <c r="BD427" s="4">
        <f t="shared" si="267"/>
        <v>0</v>
      </c>
      <c r="BE427" s="4">
        <f t="shared" si="268"/>
        <v>0</v>
      </c>
      <c r="BF427" s="4">
        <f t="shared" si="269"/>
        <v>197440</v>
      </c>
      <c r="BG427" s="4">
        <f t="shared" si="270"/>
        <v>0</v>
      </c>
      <c r="BH427" s="4">
        <f t="shared" si="271"/>
        <v>0</v>
      </c>
      <c r="BI427" s="4">
        <f t="shared" si="272"/>
        <v>0</v>
      </c>
      <c r="BJ427" s="4">
        <f t="shared" si="273"/>
        <v>0</v>
      </c>
      <c r="BK427" s="4">
        <f t="shared" si="274"/>
        <v>0</v>
      </c>
      <c r="BL427" s="4">
        <f t="shared" si="275"/>
        <v>0</v>
      </c>
      <c r="BM427" s="4">
        <f t="shared" si="276"/>
        <v>1</v>
      </c>
      <c r="BN427" s="4">
        <f t="shared" si="277"/>
        <v>0</v>
      </c>
      <c r="BO427">
        <f>SUMIFS(BH$5:BH427,$AA$5:$AA427,$AA427)</f>
        <v>15</v>
      </c>
      <c r="BP427">
        <f>SUMIFS(BI$5:BI427,$AA$5:$AA427,$AA427)</f>
        <v>17</v>
      </c>
      <c r="BQ427">
        <f>SUMIFS(BJ$5:BJ427,$AA$5:$AA427,$AA427)</f>
        <v>12</v>
      </c>
      <c r="BR427">
        <f>SUMIFS(BK$5:BK427,$AA$5:$AA427,$AA427)</f>
        <v>19</v>
      </c>
      <c r="BS427">
        <f>SUMIFS(BL$5:BL427,$AA$5:$AA427,$AA427)</f>
        <v>14</v>
      </c>
      <c r="BT427">
        <f>SUMIFS(BM$5:BM427,$AA$5:$AA427,$AA427)</f>
        <v>15</v>
      </c>
      <c r="BU427">
        <f>SUMIFS(BN$5:BN427,$AA$5:$AA427,$AA427)</f>
        <v>0</v>
      </c>
      <c r="BV427">
        <f t="shared" si="278"/>
        <v>18</v>
      </c>
      <c r="BW427">
        <f t="shared" si="279"/>
        <v>32</v>
      </c>
      <c r="BX427">
        <f t="shared" si="280"/>
        <v>18</v>
      </c>
      <c r="BY427">
        <f t="shared" si="281"/>
        <v>30</v>
      </c>
      <c r="BZ427">
        <f t="shared" si="282"/>
        <v>26</v>
      </c>
      <c r="CA427">
        <f t="shared" si="283"/>
        <v>26</v>
      </c>
      <c r="CB427">
        <f t="shared" si="284"/>
        <v>0</v>
      </c>
      <c r="CC427">
        <f t="shared" si="285"/>
        <v>15</v>
      </c>
      <c r="CD427">
        <f t="shared" si="286"/>
        <v>26</v>
      </c>
      <c r="CE427" t="str">
        <f>IFERROR(VLOOKUP($AA427,'Tuyến và nhân viên'!$I:$O,7,0),"")</f>
        <v>Trần Văn Khanh</v>
      </c>
      <c r="CF427">
        <f t="shared" si="287"/>
        <v>2</v>
      </c>
      <c r="CG427">
        <f t="shared" si="288"/>
        <v>1</v>
      </c>
      <c r="CH427">
        <f>COUNTIFS($L427:L427,"x")</f>
        <v>0</v>
      </c>
      <c r="CI427">
        <f>COUNTIFS($L427:M427,"x")</f>
        <v>0</v>
      </c>
      <c r="CJ427">
        <f>COUNTIFS($L427:N427,"x")</f>
        <v>0</v>
      </c>
      <c r="CK427">
        <f>COUNTIFS($L427:O427,"x")</f>
        <v>0</v>
      </c>
      <c r="CL427">
        <f>COUNTIFS($L427:P427,"x")</f>
        <v>0</v>
      </c>
      <c r="CM427">
        <f>COUNTIFS($L427:Q427,"x")</f>
        <v>1</v>
      </c>
      <c r="CN427">
        <f>COUNTIFS($L427:R427,"x")</f>
        <v>1</v>
      </c>
      <c r="CO427" t="str" cm="1">
        <f t="array" ref="CO427">IFERROR(INDEX($CH$4:$CN$4,0,MATCH(1,$CH427:$CN427,0)),"")</f>
        <v>Thứ 7</v>
      </c>
      <c r="CP427" t="str" cm="1">
        <f t="array" ref="CP427">IFERROR(INDEX($CH$4:$CN$4,0,MATCH(2,$CH427:$CN427,0)),"")</f>
        <v/>
      </c>
      <c r="CQ427" t="str">
        <f t="shared" si="289"/>
        <v>Thứ 7</v>
      </c>
      <c r="CR427" t="str">
        <f t="shared" si="254"/>
        <v>F2 - Tuần 2 &amp; 4</v>
      </c>
    </row>
    <row r="428" spans="1:96" x14ac:dyDescent="0.3">
      <c r="A428" s="117" t="s">
        <v>37589</v>
      </c>
      <c r="B428" s="118" t="s">
        <v>33266</v>
      </c>
      <c r="C428" s="118" t="s">
        <v>33267</v>
      </c>
      <c r="D428" s="118" t="s">
        <v>39661</v>
      </c>
      <c r="E428" s="118" t="s">
        <v>39662</v>
      </c>
      <c r="F428" s="118" t="s">
        <v>37833</v>
      </c>
      <c r="G428" s="118" t="s">
        <v>37834</v>
      </c>
      <c r="H428" s="118" t="s">
        <v>37837</v>
      </c>
      <c r="I428" s="118" t="s">
        <v>22</v>
      </c>
      <c r="J428" s="119" t="s">
        <v>39658</v>
      </c>
      <c r="K428" s="119" t="s">
        <v>23</v>
      </c>
      <c r="L428" s="117" t="s">
        <v>23</v>
      </c>
      <c r="M428" s="117" t="s">
        <v>23</v>
      </c>
      <c r="N428" s="117" t="s">
        <v>23</v>
      </c>
      <c r="O428" s="117" t="s">
        <v>23</v>
      </c>
      <c r="P428" s="117" t="s">
        <v>23</v>
      </c>
      <c r="Q428" s="117" t="s">
        <v>24</v>
      </c>
      <c r="R428" s="117" t="s">
        <v>23</v>
      </c>
      <c r="S428" s="117" t="s">
        <v>24</v>
      </c>
      <c r="T428" s="117" t="s">
        <v>24</v>
      </c>
      <c r="U428" s="117" t="s">
        <v>24</v>
      </c>
      <c r="V428" s="117" t="s">
        <v>24</v>
      </c>
      <c r="W428" s="74" t="str">
        <f t="shared" si="255"/>
        <v/>
      </c>
      <c r="X428" s="74" t="str">
        <f t="shared" si="256"/>
        <v>x</v>
      </c>
      <c r="Y428" s="74" t="str">
        <f t="shared" si="257"/>
        <v/>
      </c>
      <c r="Z428" s="74" t="str">
        <f t="shared" si="258"/>
        <v>x</v>
      </c>
      <c r="AA428" t="str">
        <f>VLOOKUP($D428,'Tuyến và nhân viên'!$D:$M,6,0)</f>
        <v>HL00530</v>
      </c>
      <c r="AB428" t="str">
        <f>VLOOKUP($D428,'Tuyến và nhân viên'!$D:$M,7,0)</f>
        <v>Nguyễn Thị Thiên Trang</v>
      </c>
      <c r="AC428" s="16" t="str">
        <f>IFERROR(VLOOKUP($F428,DSKH!$D:$BF,53,0),"")</f>
        <v>F2</v>
      </c>
      <c r="AD428" s="16" t="str">
        <f>IFERROR(VLOOKUP($F428,DSKH!$D:$BF,54,0),"")</f>
        <v>GT</v>
      </c>
      <c r="AE428" s="4">
        <f>SUMIFS('Doanh số khách hàng'!$F:$F,'Doanh số khách hàng'!$A:$A,'Chi tiết tuyến'!$F428)</f>
        <v>0</v>
      </c>
      <c r="AF428" s="16" t="str">
        <f t="shared" si="250"/>
        <v>F4</v>
      </c>
      <c r="AG428" s="16" t="str">
        <f t="shared" si="251"/>
        <v>F2</v>
      </c>
      <c r="AH428" t="b">
        <f t="shared" si="259"/>
        <v>0</v>
      </c>
      <c r="AI428" t="b">
        <f t="shared" si="260"/>
        <v>1</v>
      </c>
      <c r="AJ428">
        <f>IFERROR(VLOOKUP($AC428,Master!$D:$E,2,0),"")</f>
        <v>2</v>
      </c>
      <c r="AK428">
        <f>VLOOKUP($AF428,Master!$D:$E,2,0)</f>
        <v>4</v>
      </c>
      <c r="AL428" s="4">
        <f t="shared" si="261"/>
        <v>0</v>
      </c>
      <c r="AM428" t="str">
        <f>IFERROR(VLOOKUP($F428,DSKH!$D:$BF,31,0),"")</f>
        <v>Tỉnh Cà Mau</v>
      </c>
      <c r="AN428" t="str">
        <f>IFERROR(VLOOKUP($F428,DSKH!$D:$BF,29,0),"")</f>
        <v>Phường Bạc Liêu</v>
      </c>
      <c r="AO428">
        <f>IFERROR(VLOOKUP($F428,DSKH!$D:$BF,52,0),"")</f>
        <v>0</v>
      </c>
      <c r="AP428">
        <f>IF(L428="x",1+COUNTIFS(AP$4:AP427,"&gt;0",$AA$4:$AA427,$AA427),0)</f>
        <v>0</v>
      </c>
      <c r="AQ428">
        <f>IF(M428="x",1+COUNTIFS(AQ$4:AQ427,"&gt;0",$AA$4:$AA427,$AA427),0)</f>
        <v>0</v>
      </c>
      <c r="AR428">
        <f>IF(N428="x",1+COUNTIFS(AR$4:AR427,"&gt;0",$AA$4:$AA427,$AA427),0)</f>
        <v>0</v>
      </c>
      <c r="AS428">
        <f>IF(O428="x",1+COUNTIFS(AS$4:AS427,"&gt;0",$AA$4:$AA427,$AA427),0)</f>
        <v>0</v>
      </c>
      <c r="AT428">
        <f>IF(P428="x",1+COUNTIFS(AT$4:AT427,"&gt;0",$AA$4:$AA427,$AA427),0)</f>
        <v>0</v>
      </c>
      <c r="AU428">
        <f>IF(Q428="x",1+COUNTIFS(AU$4:AU427,"&gt;0",$AA$4:$AA427,$AA427),0)</f>
        <v>23</v>
      </c>
      <c r="AV428">
        <f>IF(R428="x",1+COUNTIFS(AV$4:AV427,"&gt;0",$AA$4:$AA427,$AA427),0)</f>
        <v>0</v>
      </c>
      <c r="AW428">
        <f t="shared" si="252"/>
        <v>0</v>
      </c>
      <c r="AX428">
        <f t="shared" si="253"/>
        <v>1</v>
      </c>
      <c r="AY428">
        <f t="shared" si="262"/>
        <v>0</v>
      </c>
      <c r="AZ428">
        <f t="shared" si="263"/>
        <v>1</v>
      </c>
      <c r="BA428" s="4">
        <f t="shared" si="264"/>
        <v>0</v>
      </c>
      <c r="BB428" s="4">
        <f t="shared" si="265"/>
        <v>0</v>
      </c>
      <c r="BC428" s="4">
        <f t="shared" si="266"/>
        <v>0</v>
      </c>
      <c r="BD428" s="4">
        <f t="shared" si="267"/>
        <v>0</v>
      </c>
      <c r="BE428" s="4">
        <f t="shared" si="268"/>
        <v>0</v>
      </c>
      <c r="BF428" s="4">
        <f t="shared" si="269"/>
        <v>0</v>
      </c>
      <c r="BG428" s="4">
        <f t="shared" si="270"/>
        <v>0</v>
      </c>
      <c r="BH428" s="4">
        <f t="shared" si="271"/>
        <v>0</v>
      </c>
      <c r="BI428" s="4">
        <f t="shared" si="272"/>
        <v>0</v>
      </c>
      <c r="BJ428" s="4">
        <f t="shared" si="273"/>
        <v>0</v>
      </c>
      <c r="BK428" s="4">
        <f t="shared" si="274"/>
        <v>0</v>
      </c>
      <c r="BL428" s="4">
        <f t="shared" si="275"/>
        <v>0</v>
      </c>
      <c r="BM428" s="4">
        <f t="shared" si="276"/>
        <v>1</v>
      </c>
      <c r="BN428" s="4">
        <f t="shared" si="277"/>
        <v>0</v>
      </c>
      <c r="BO428">
        <f>SUMIFS(BH$5:BH428,$AA$5:$AA428,$AA428)</f>
        <v>15</v>
      </c>
      <c r="BP428">
        <f>SUMIFS(BI$5:BI428,$AA$5:$AA428,$AA428)</f>
        <v>17</v>
      </c>
      <c r="BQ428">
        <f>SUMIFS(BJ$5:BJ428,$AA$5:$AA428,$AA428)</f>
        <v>12</v>
      </c>
      <c r="BR428">
        <f>SUMIFS(BK$5:BK428,$AA$5:$AA428,$AA428)</f>
        <v>19</v>
      </c>
      <c r="BS428">
        <f>SUMIFS(BL$5:BL428,$AA$5:$AA428,$AA428)</f>
        <v>14</v>
      </c>
      <c r="BT428">
        <f>SUMIFS(BM$5:BM428,$AA$5:$AA428,$AA428)</f>
        <v>16</v>
      </c>
      <c r="BU428">
        <f>SUMIFS(BN$5:BN428,$AA$5:$AA428,$AA428)</f>
        <v>0</v>
      </c>
      <c r="BV428">
        <f t="shared" si="278"/>
        <v>18</v>
      </c>
      <c r="BW428">
        <f t="shared" si="279"/>
        <v>32</v>
      </c>
      <c r="BX428">
        <f t="shared" si="280"/>
        <v>18</v>
      </c>
      <c r="BY428">
        <f t="shared" si="281"/>
        <v>30</v>
      </c>
      <c r="BZ428">
        <f t="shared" si="282"/>
        <v>26</v>
      </c>
      <c r="CA428">
        <f t="shared" si="283"/>
        <v>26</v>
      </c>
      <c r="CB428">
        <f t="shared" si="284"/>
        <v>0</v>
      </c>
      <c r="CC428">
        <f t="shared" si="285"/>
        <v>16</v>
      </c>
      <c r="CD428">
        <f t="shared" si="286"/>
        <v>26</v>
      </c>
      <c r="CE428" t="str">
        <f>IFERROR(VLOOKUP($AA428,'Tuyến và nhân viên'!$I:$O,7,0),"")</f>
        <v>Trần Văn Khanh</v>
      </c>
      <c r="CF428">
        <f t="shared" si="287"/>
        <v>2</v>
      </c>
      <c r="CG428">
        <f t="shared" si="288"/>
        <v>1</v>
      </c>
      <c r="CH428">
        <f>COUNTIFS($L428:L428,"x")</f>
        <v>0</v>
      </c>
      <c r="CI428">
        <f>COUNTIFS($L428:M428,"x")</f>
        <v>0</v>
      </c>
      <c r="CJ428">
        <f>COUNTIFS($L428:N428,"x")</f>
        <v>0</v>
      </c>
      <c r="CK428">
        <f>COUNTIFS($L428:O428,"x")</f>
        <v>0</v>
      </c>
      <c r="CL428">
        <f>COUNTIFS($L428:P428,"x")</f>
        <v>0</v>
      </c>
      <c r="CM428">
        <f>COUNTIFS($L428:Q428,"x")</f>
        <v>1</v>
      </c>
      <c r="CN428">
        <f>COUNTIFS($L428:R428,"x")</f>
        <v>1</v>
      </c>
      <c r="CO428" t="str" cm="1">
        <f t="array" ref="CO428">IFERROR(INDEX($CH$4:$CN$4,0,MATCH(1,$CH428:$CN428,0)),"")</f>
        <v>Thứ 7</v>
      </c>
      <c r="CP428" t="str" cm="1">
        <f t="array" ref="CP428">IFERROR(INDEX($CH$4:$CN$4,0,MATCH(2,$CH428:$CN428,0)),"")</f>
        <v/>
      </c>
      <c r="CQ428" t="str">
        <f t="shared" si="289"/>
        <v>Thứ 7</v>
      </c>
      <c r="CR428" t="str">
        <f t="shared" si="254"/>
        <v>F2 - Tuần 2 &amp; 4</v>
      </c>
    </row>
    <row r="429" spans="1:96" x14ac:dyDescent="0.3">
      <c r="A429" s="117" t="s">
        <v>37598</v>
      </c>
      <c r="B429" s="118" t="s">
        <v>33266</v>
      </c>
      <c r="C429" s="118" t="s">
        <v>33267</v>
      </c>
      <c r="D429" s="118" t="s">
        <v>39661</v>
      </c>
      <c r="E429" s="118" t="s">
        <v>39662</v>
      </c>
      <c r="F429" s="118" t="s">
        <v>37848</v>
      </c>
      <c r="G429" s="118" t="s">
        <v>37849</v>
      </c>
      <c r="H429" s="118" t="s">
        <v>37852</v>
      </c>
      <c r="I429" s="118" t="s">
        <v>22</v>
      </c>
      <c r="J429" s="119" t="s">
        <v>39658</v>
      </c>
      <c r="K429" s="119" t="s">
        <v>23</v>
      </c>
      <c r="L429" s="117" t="s">
        <v>23</v>
      </c>
      <c r="M429" s="117" t="s">
        <v>23</v>
      </c>
      <c r="N429" s="117" t="s">
        <v>23</v>
      </c>
      <c r="O429" s="117" t="s">
        <v>23</v>
      </c>
      <c r="P429" s="117" t="s">
        <v>23</v>
      </c>
      <c r="Q429" s="117" t="s">
        <v>24</v>
      </c>
      <c r="R429" s="117" t="s">
        <v>23</v>
      </c>
      <c r="S429" s="117" t="s">
        <v>24</v>
      </c>
      <c r="T429" s="117" t="s">
        <v>24</v>
      </c>
      <c r="U429" s="117" t="s">
        <v>24</v>
      </c>
      <c r="V429" s="117" t="s">
        <v>24</v>
      </c>
      <c r="W429" s="74" t="str">
        <f t="shared" si="255"/>
        <v/>
      </c>
      <c r="X429" s="74" t="str">
        <f t="shared" si="256"/>
        <v>x</v>
      </c>
      <c r="Y429" s="74" t="str">
        <f t="shared" si="257"/>
        <v/>
      </c>
      <c r="Z429" s="74" t="str">
        <f t="shared" si="258"/>
        <v>x</v>
      </c>
      <c r="AA429" t="str">
        <f>VLOOKUP($D429,'Tuyến và nhân viên'!$D:$M,6,0)</f>
        <v>HL00530</v>
      </c>
      <c r="AB429" t="str">
        <f>VLOOKUP($D429,'Tuyến và nhân viên'!$D:$M,7,0)</f>
        <v>Nguyễn Thị Thiên Trang</v>
      </c>
      <c r="AC429" s="16" t="str">
        <f>IFERROR(VLOOKUP($F429,DSKH!$D:$BF,53,0),"")</f>
        <v>F2</v>
      </c>
      <c r="AD429" s="16" t="str">
        <f>IFERROR(VLOOKUP($F429,DSKH!$D:$BF,54,0),"")</f>
        <v>GT</v>
      </c>
      <c r="AE429" s="4">
        <f>SUMIFS('Doanh số khách hàng'!$F:$F,'Doanh số khách hàng'!$A:$A,'Chi tiết tuyến'!$F429)</f>
        <v>0</v>
      </c>
      <c r="AF429" s="16" t="str">
        <f t="shared" si="250"/>
        <v>F4</v>
      </c>
      <c r="AG429" s="16" t="str">
        <f t="shared" si="251"/>
        <v>F2</v>
      </c>
      <c r="AH429" t="b">
        <f t="shared" si="259"/>
        <v>0</v>
      </c>
      <c r="AI429" t="b">
        <f t="shared" si="260"/>
        <v>1</v>
      </c>
      <c r="AJ429">
        <f>IFERROR(VLOOKUP($AC429,Master!$D:$E,2,0),"")</f>
        <v>2</v>
      </c>
      <c r="AK429">
        <f>VLOOKUP($AF429,Master!$D:$E,2,0)</f>
        <v>4</v>
      </c>
      <c r="AL429" s="4">
        <f t="shared" si="261"/>
        <v>0</v>
      </c>
      <c r="AM429" t="str">
        <f>IFERROR(VLOOKUP($F429,DSKH!$D:$BF,31,0),"")</f>
        <v>Tỉnh Cà Mau</v>
      </c>
      <c r="AN429" t="str">
        <f>IFERROR(VLOOKUP($F429,DSKH!$D:$BF,29,0),"")</f>
        <v>Phường Bạc Liêu</v>
      </c>
      <c r="AO429">
        <f>IFERROR(VLOOKUP($F429,DSKH!$D:$BF,52,0),"")</f>
        <v>0</v>
      </c>
      <c r="AP429">
        <f>IF(L429="x",1+COUNTIFS(AP$4:AP428,"&gt;0",$AA$4:$AA428,$AA428),0)</f>
        <v>0</v>
      </c>
      <c r="AQ429">
        <f>IF(M429="x",1+COUNTIFS(AQ$4:AQ428,"&gt;0",$AA$4:$AA428,$AA428),0)</f>
        <v>0</v>
      </c>
      <c r="AR429">
        <f>IF(N429="x",1+COUNTIFS(AR$4:AR428,"&gt;0",$AA$4:$AA428,$AA428),0)</f>
        <v>0</v>
      </c>
      <c r="AS429">
        <f>IF(O429="x",1+COUNTIFS(AS$4:AS428,"&gt;0",$AA$4:$AA428,$AA428),0)</f>
        <v>0</v>
      </c>
      <c r="AT429">
        <f>IF(P429="x",1+COUNTIFS(AT$4:AT428,"&gt;0",$AA$4:$AA428,$AA428),0)</f>
        <v>0</v>
      </c>
      <c r="AU429">
        <f>IF(Q429="x",1+COUNTIFS(AU$4:AU428,"&gt;0",$AA$4:$AA428,$AA428),0)</f>
        <v>24</v>
      </c>
      <c r="AV429">
        <f>IF(R429="x",1+COUNTIFS(AV$4:AV428,"&gt;0",$AA$4:$AA428,$AA428),0)</f>
        <v>0</v>
      </c>
      <c r="AW429">
        <f t="shared" si="252"/>
        <v>0</v>
      </c>
      <c r="AX429">
        <f t="shared" si="253"/>
        <v>1</v>
      </c>
      <c r="AY429">
        <f t="shared" si="262"/>
        <v>0</v>
      </c>
      <c r="AZ429">
        <f t="shared" si="263"/>
        <v>1</v>
      </c>
      <c r="BA429" s="4">
        <f t="shared" si="264"/>
        <v>0</v>
      </c>
      <c r="BB429" s="4">
        <f t="shared" si="265"/>
        <v>0</v>
      </c>
      <c r="BC429" s="4">
        <f t="shared" si="266"/>
        <v>0</v>
      </c>
      <c r="BD429" s="4">
        <f t="shared" si="267"/>
        <v>0</v>
      </c>
      <c r="BE429" s="4">
        <f t="shared" si="268"/>
        <v>0</v>
      </c>
      <c r="BF429" s="4">
        <f t="shared" si="269"/>
        <v>0</v>
      </c>
      <c r="BG429" s="4">
        <f t="shared" si="270"/>
        <v>0</v>
      </c>
      <c r="BH429" s="4">
        <f t="shared" si="271"/>
        <v>0</v>
      </c>
      <c r="BI429" s="4">
        <f t="shared" si="272"/>
        <v>0</v>
      </c>
      <c r="BJ429" s="4">
        <f t="shared" si="273"/>
        <v>0</v>
      </c>
      <c r="BK429" s="4">
        <f t="shared" si="274"/>
        <v>0</v>
      </c>
      <c r="BL429" s="4">
        <f t="shared" si="275"/>
        <v>0</v>
      </c>
      <c r="BM429" s="4">
        <f t="shared" si="276"/>
        <v>1</v>
      </c>
      <c r="BN429" s="4">
        <f t="shared" si="277"/>
        <v>0</v>
      </c>
      <c r="BO429">
        <f>SUMIFS(BH$5:BH429,$AA$5:$AA429,$AA429)</f>
        <v>15</v>
      </c>
      <c r="BP429">
        <f>SUMIFS(BI$5:BI429,$AA$5:$AA429,$AA429)</f>
        <v>17</v>
      </c>
      <c r="BQ429">
        <f>SUMIFS(BJ$5:BJ429,$AA$5:$AA429,$AA429)</f>
        <v>12</v>
      </c>
      <c r="BR429">
        <f>SUMIFS(BK$5:BK429,$AA$5:$AA429,$AA429)</f>
        <v>19</v>
      </c>
      <c r="BS429">
        <f>SUMIFS(BL$5:BL429,$AA$5:$AA429,$AA429)</f>
        <v>14</v>
      </c>
      <c r="BT429">
        <f>SUMIFS(BM$5:BM429,$AA$5:$AA429,$AA429)</f>
        <v>17</v>
      </c>
      <c r="BU429">
        <f>SUMIFS(BN$5:BN429,$AA$5:$AA429,$AA429)</f>
        <v>0</v>
      </c>
      <c r="BV429">
        <f t="shared" si="278"/>
        <v>18</v>
      </c>
      <c r="BW429">
        <f t="shared" si="279"/>
        <v>32</v>
      </c>
      <c r="BX429">
        <f t="shared" si="280"/>
        <v>18</v>
      </c>
      <c r="BY429">
        <f t="shared" si="281"/>
        <v>30</v>
      </c>
      <c r="BZ429">
        <f t="shared" si="282"/>
        <v>26</v>
      </c>
      <c r="CA429">
        <f t="shared" si="283"/>
        <v>26</v>
      </c>
      <c r="CB429">
        <f t="shared" si="284"/>
        <v>0</v>
      </c>
      <c r="CC429">
        <f t="shared" si="285"/>
        <v>17</v>
      </c>
      <c r="CD429">
        <f t="shared" si="286"/>
        <v>26</v>
      </c>
      <c r="CE429" t="str">
        <f>IFERROR(VLOOKUP($AA429,'Tuyến và nhân viên'!$I:$O,7,0),"")</f>
        <v>Trần Văn Khanh</v>
      </c>
      <c r="CF429">
        <f t="shared" si="287"/>
        <v>2</v>
      </c>
      <c r="CG429">
        <f t="shared" si="288"/>
        <v>1</v>
      </c>
      <c r="CH429">
        <f>COUNTIFS($L429:L429,"x")</f>
        <v>0</v>
      </c>
      <c r="CI429">
        <f>COUNTIFS($L429:M429,"x")</f>
        <v>0</v>
      </c>
      <c r="CJ429">
        <f>COUNTIFS($L429:N429,"x")</f>
        <v>0</v>
      </c>
      <c r="CK429">
        <f>COUNTIFS($L429:O429,"x")</f>
        <v>0</v>
      </c>
      <c r="CL429">
        <f>COUNTIFS($L429:P429,"x")</f>
        <v>0</v>
      </c>
      <c r="CM429">
        <f>COUNTIFS($L429:Q429,"x")</f>
        <v>1</v>
      </c>
      <c r="CN429">
        <f>COUNTIFS($L429:R429,"x")</f>
        <v>1</v>
      </c>
      <c r="CO429" t="str" cm="1">
        <f t="array" ref="CO429">IFERROR(INDEX($CH$4:$CN$4,0,MATCH(1,$CH429:$CN429,0)),"")</f>
        <v>Thứ 7</v>
      </c>
      <c r="CP429" t="str" cm="1">
        <f t="array" ref="CP429">IFERROR(INDEX($CH$4:$CN$4,0,MATCH(2,$CH429:$CN429,0)),"")</f>
        <v/>
      </c>
      <c r="CQ429" t="str">
        <f t="shared" si="289"/>
        <v>Thứ 7</v>
      </c>
      <c r="CR429" t="str">
        <f t="shared" si="254"/>
        <v>F2 - Tuần 2 &amp; 4</v>
      </c>
    </row>
    <row r="430" spans="1:96" x14ac:dyDescent="0.3">
      <c r="A430" s="117" t="s">
        <v>37606</v>
      </c>
      <c r="B430" s="118" t="s">
        <v>33266</v>
      </c>
      <c r="C430" s="118" t="s">
        <v>33267</v>
      </c>
      <c r="D430" s="118" t="s">
        <v>39661</v>
      </c>
      <c r="E430" s="118" t="s">
        <v>39662</v>
      </c>
      <c r="F430" s="118" t="s">
        <v>37878</v>
      </c>
      <c r="G430" s="118" t="s">
        <v>37879</v>
      </c>
      <c r="H430" s="118" t="s">
        <v>37885</v>
      </c>
      <c r="I430" s="118" t="s">
        <v>22</v>
      </c>
      <c r="J430" s="119" t="s">
        <v>39658</v>
      </c>
      <c r="K430" s="119" t="s">
        <v>23</v>
      </c>
      <c r="L430" s="117" t="s">
        <v>23</v>
      </c>
      <c r="M430" s="117" t="s">
        <v>23</v>
      </c>
      <c r="N430" s="117" t="s">
        <v>24</v>
      </c>
      <c r="O430" s="117" t="s">
        <v>23</v>
      </c>
      <c r="P430" s="117" t="s">
        <v>23</v>
      </c>
      <c r="Q430" s="117" t="s">
        <v>23</v>
      </c>
      <c r="R430" s="117" t="s">
        <v>23</v>
      </c>
      <c r="S430" s="117" t="s">
        <v>24</v>
      </c>
      <c r="T430" s="117" t="s">
        <v>24</v>
      </c>
      <c r="U430" s="117" t="s">
        <v>24</v>
      </c>
      <c r="V430" s="117" t="s">
        <v>24</v>
      </c>
      <c r="W430" s="74" t="str">
        <f t="shared" si="255"/>
        <v/>
      </c>
      <c r="X430" s="74" t="str">
        <f t="shared" si="256"/>
        <v>x</v>
      </c>
      <c r="Y430" s="74" t="str">
        <f t="shared" si="257"/>
        <v/>
      </c>
      <c r="Z430" s="74" t="str">
        <f t="shared" si="258"/>
        <v>x</v>
      </c>
      <c r="AA430" t="str">
        <f>VLOOKUP($D430,'Tuyến và nhân viên'!$D:$M,6,0)</f>
        <v>HL00530</v>
      </c>
      <c r="AB430" t="str">
        <f>VLOOKUP($D430,'Tuyến và nhân viên'!$D:$M,7,0)</f>
        <v>Nguyễn Thị Thiên Trang</v>
      </c>
      <c r="AC430" s="16" t="str">
        <f>IFERROR(VLOOKUP($F430,DSKH!$D:$BF,53,0),"")</f>
        <v>F2</v>
      </c>
      <c r="AD430" s="16" t="str">
        <f>IFERROR(VLOOKUP($F430,DSKH!$D:$BF,54,0),"")</f>
        <v>GT</v>
      </c>
      <c r="AE430" s="4">
        <f>SUMIFS('Doanh số khách hàng'!$F:$F,'Doanh số khách hàng'!$A:$A,'Chi tiết tuyến'!$F430)</f>
        <v>0</v>
      </c>
      <c r="AF430" s="16" t="str">
        <f t="shared" si="250"/>
        <v>F4</v>
      </c>
      <c r="AG430" s="16" t="str">
        <f t="shared" si="251"/>
        <v>F2</v>
      </c>
      <c r="AH430" t="b">
        <f t="shared" si="259"/>
        <v>0</v>
      </c>
      <c r="AI430" t="b">
        <f t="shared" si="260"/>
        <v>1</v>
      </c>
      <c r="AJ430">
        <f>IFERROR(VLOOKUP($AC430,Master!$D:$E,2,0),"")</f>
        <v>2</v>
      </c>
      <c r="AK430">
        <f>VLOOKUP($AF430,Master!$D:$E,2,0)</f>
        <v>4</v>
      </c>
      <c r="AL430" s="4">
        <f t="shared" si="261"/>
        <v>0</v>
      </c>
      <c r="AM430" t="str">
        <f>IFERROR(VLOOKUP($F430,DSKH!$D:$BF,31,0),"")</f>
        <v>Tỉnh Cà Mau</v>
      </c>
      <c r="AN430" t="str">
        <f>IFERROR(VLOOKUP($F430,DSKH!$D:$BF,29,0),"")</f>
        <v>Phường Bạc Liêu</v>
      </c>
      <c r="AO430">
        <f>IFERROR(VLOOKUP($F430,DSKH!$D:$BF,52,0),"")</f>
        <v>0</v>
      </c>
      <c r="AP430">
        <f>IF(L430="x",1+COUNTIFS(AP$4:AP429,"&gt;0",$AA$4:$AA429,$AA429),0)</f>
        <v>0</v>
      </c>
      <c r="AQ430">
        <f>IF(M430="x",1+COUNTIFS(AQ$4:AQ429,"&gt;0",$AA$4:$AA429,$AA429),0)</f>
        <v>0</v>
      </c>
      <c r="AR430">
        <f>IF(N430="x",1+COUNTIFS(AR$4:AR429,"&gt;0",$AA$4:$AA429,$AA429),0)</f>
        <v>15</v>
      </c>
      <c r="AS430">
        <f>IF(O430="x",1+COUNTIFS(AS$4:AS429,"&gt;0",$AA$4:$AA429,$AA429),0)</f>
        <v>0</v>
      </c>
      <c r="AT430">
        <f>IF(P430="x",1+COUNTIFS(AT$4:AT429,"&gt;0",$AA$4:$AA429,$AA429),0)</f>
        <v>0</v>
      </c>
      <c r="AU430">
        <f>IF(Q430="x",1+COUNTIFS(AU$4:AU429,"&gt;0",$AA$4:$AA429,$AA429),0)</f>
        <v>0</v>
      </c>
      <c r="AV430">
        <f>IF(R430="x",1+COUNTIFS(AV$4:AV429,"&gt;0",$AA$4:$AA429,$AA429),0)</f>
        <v>0</v>
      </c>
      <c r="AW430">
        <f t="shared" si="252"/>
        <v>0</v>
      </c>
      <c r="AX430">
        <f t="shared" si="253"/>
        <v>1</v>
      </c>
      <c r="AY430">
        <f t="shared" si="262"/>
        <v>0</v>
      </c>
      <c r="AZ430">
        <f t="shared" si="263"/>
        <v>1</v>
      </c>
      <c r="BA430" s="4">
        <f t="shared" si="264"/>
        <v>0</v>
      </c>
      <c r="BB430" s="4">
        <f t="shared" si="265"/>
        <v>0</v>
      </c>
      <c r="BC430" s="4">
        <f t="shared" si="266"/>
        <v>0</v>
      </c>
      <c r="BD430" s="4">
        <f t="shared" si="267"/>
        <v>0</v>
      </c>
      <c r="BE430" s="4">
        <f t="shared" si="268"/>
        <v>0</v>
      </c>
      <c r="BF430" s="4">
        <f t="shared" si="269"/>
        <v>0</v>
      </c>
      <c r="BG430" s="4">
        <f t="shared" si="270"/>
        <v>0</v>
      </c>
      <c r="BH430" s="4">
        <f t="shared" si="271"/>
        <v>0</v>
      </c>
      <c r="BI430" s="4">
        <f t="shared" si="272"/>
        <v>0</v>
      </c>
      <c r="BJ430" s="4">
        <f t="shared" si="273"/>
        <v>1</v>
      </c>
      <c r="BK430" s="4">
        <f t="shared" si="274"/>
        <v>0</v>
      </c>
      <c r="BL430" s="4">
        <f t="shared" si="275"/>
        <v>0</v>
      </c>
      <c r="BM430" s="4">
        <f t="shared" si="276"/>
        <v>0</v>
      </c>
      <c r="BN430" s="4">
        <f t="shared" si="277"/>
        <v>0</v>
      </c>
      <c r="BO430">
        <f>SUMIFS(BH$5:BH430,$AA$5:$AA430,$AA430)</f>
        <v>15</v>
      </c>
      <c r="BP430">
        <f>SUMIFS(BI$5:BI430,$AA$5:$AA430,$AA430)</f>
        <v>17</v>
      </c>
      <c r="BQ430">
        <f>SUMIFS(BJ$5:BJ430,$AA$5:$AA430,$AA430)</f>
        <v>13</v>
      </c>
      <c r="BR430">
        <f>SUMIFS(BK$5:BK430,$AA$5:$AA430,$AA430)</f>
        <v>19</v>
      </c>
      <c r="BS430">
        <f>SUMIFS(BL$5:BL430,$AA$5:$AA430,$AA430)</f>
        <v>14</v>
      </c>
      <c r="BT430">
        <f>SUMIFS(BM$5:BM430,$AA$5:$AA430,$AA430)</f>
        <v>17</v>
      </c>
      <c r="BU430">
        <f>SUMIFS(BN$5:BN430,$AA$5:$AA430,$AA430)</f>
        <v>0</v>
      </c>
      <c r="BV430">
        <f t="shared" si="278"/>
        <v>18</v>
      </c>
      <c r="BW430">
        <f t="shared" si="279"/>
        <v>32</v>
      </c>
      <c r="BX430">
        <f t="shared" si="280"/>
        <v>18</v>
      </c>
      <c r="BY430">
        <f t="shared" si="281"/>
        <v>30</v>
      </c>
      <c r="BZ430">
        <f t="shared" si="282"/>
        <v>26</v>
      </c>
      <c r="CA430">
        <f t="shared" si="283"/>
        <v>26</v>
      </c>
      <c r="CB430">
        <f t="shared" si="284"/>
        <v>0</v>
      </c>
      <c r="CC430">
        <f t="shared" si="285"/>
        <v>13</v>
      </c>
      <c r="CD430">
        <f t="shared" si="286"/>
        <v>18</v>
      </c>
      <c r="CE430" t="str">
        <f>IFERROR(VLOOKUP($AA430,'Tuyến và nhân viên'!$I:$O,7,0),"")</f>
        <v>Trần Văn Khanh</v>
      </c>
      <c r="CF430">
        <f t="shared" si="287"/>
        <v>2</v>
      </c>
      <c r="CG430">
        <f t="shared" si="288"/>
        <v>1</v>
      </c>
      <c r="CH430">
        <f>COUNTIFS($L430:L430,"x")</f>
        <v>0</v>
      </c>
      <c r="CI430">
        <f>COUNTIFS($L430:M430,"x")</f>
        <v>0</v>
      </c>
      <c r="CJ430">
        <f>COUNTIFS($L430:N430,"x")</f>
        <v>1</v>
      </c>
      <c r="CK430">
        <f>COUNTIFS($L430:O430,"x")</f>
        <v>1</v>
      </c>
      <c r="CL430">
        <f>COUNTIFS($L430:P430,"x")</f>
        <v>1</v>
      </c>
      <c r="CM430">
        <f>COUNTIFS($L430:Q430,"x")</f>
        <v>1</v>
      </c>
      <c r="CN430">
        <f>COUNTIFS($L430:R430,"x")</f>
        <v>1</v>
      </c>
      <c r="CO430" t="str" cm="1">
        <f t="array" ref="CO430">IFERROR(INDEX($CH$4:$CN$4,0,MATCH(1,$CH430:$CN430,0)),"")</f>
        <v>Thứ 4</v>
      </c>
      <c r="CP430" t="str" cm="1">
        <f t="array" ref="CP430">IFERROR(INDEX($CH$4:$CN$4,0,MATCH(2,$CH430:$CN430,0)),"")</f>
        <v/>
      </c>
      <c r="CQ430" t="str">
        <f t="shared" si="289"/>
        <v>Thứ 4</v>
      </c>
      <c r="CR430" t="str">
        <f t="shared" si="254"/>
        <v>F2 - Tuần 2 &amp; 4</v>
      </c>
    </row>
    <row r="431" spans="1:96" x14ac:dyDescent="0.3">
      <c r="A431" s="117" t="s">
        <v>37615</v>
      </c>
      <c r="B431" s="118" t="s">
        <v>33266</v>
      </c>
      <c r="C431" s="118" t="s">
        <v>33267</v>
      </c>
      <c r="D431" s="118" t="s">
        <v>39661</v>
      </c>
      <c r="E431" s="118" t="s">
        <v>39662</v>
      </c>
      <c r="F431" s="118" t="s">
        <v>37896</v>
      </c>
      <c r="G431" s="118" t="s">
        <v>37897</v>
      </c>
      <c r="H431" s="118" t="s">
        <v>37900</v>
      </c>
      <c r="I431" s="118" t="s">
        <v>22</v>
      </c>
      <c r="J431" s="119" t="s">
        <v>39658</v>
      </c>
      <c r="K431" s="119" t="s">
        <v>23</v>
      </c>
      <c r="L431" s="117" t="s">
        <v>23</v>
      </c>
      <c r="M431" s="117" t="s">
        <v>24</v>
      </c>
      <c r="N431" s="117" t="s">
        <v>23</v>
      </c>
      <c r="O431" s="117" t="s">
        <v>23</v>
      </c>
      <c r="P431" s="117" t="s">
        <v>23</v>
      </c>
      <c r="Q431" s="117" t="s">
        <v>23</v>
      </c>
      <c r="R431" s="117" t="s">
        <v>23</v>
      </c>
      <c r="S431" s="117" t="s">
        <v>24</v>
      </c>
      <c r="T431" s="117" t="s">
        <v>24</v>
      </c>
      <c r="U431" s="117" t="s">
        <v>24</v>
      </c>
      <c r="V431" s="117" t="s">
        <v>24</v>
      </c>
      <c r="W431" s="74" t="str">
        <f t="shared" si="255"/>
        <v/>
      </c>
      <c r="X431" s="74" t="str">
        <f t="shared" si="256"/>
        <v>x</v>
      </c>
      <c r="Y431" s="74" t="str">
        <f t="shared" si="257"/>
        <v/>
      </c>
      <c r="Z431" s="74" t="str">
        <f t="shared" si="258"/>
        <v>x</v>
      </c>
      <c r="AA431" t="str">
        <f>VLOOKUP($D431,'Tuyến và nhân viên'!$D:$M,6,0)</f>
        <v>HL00530</v>
      </c>
      <c r="AB431" t="str">
        <f>VLOOKUP($D431,'Tuyến và nhân viên'!$D:$M,7,0)</f>
        <v>Nguyễn Thị Thiên Trang</v>
      </c>
      <c r="AC431" s="16" t="str">
        <f>IFERROR(VLOOKUP($F431,DSKH!$D:$BF,53,0),"")</f>
        <v>F2</v>
      </c>
      <c r="AD431" s="16" t="str">
        <f>IFERROR(VLOOKUP($F431,DSKH!$D:$BF,54,0),"")</f>
        <v>GT</v>
      </c>
      <c r="AE431" s="4">
        <f>SUMIFS('Doanh số khách hàng'!$F:$F,'Doanh số khách hàng'!$A:$A,'Chi tiết tuyến'!$F431)</f>
        <v>0</v>
      </c>
      <c r="AF431" s="16" t="str">
        <f t="shared" si="250"/>
        <v>F4</v>
      </c>
      <c r="AG431" s="16" t="str">
        <f t="shared" si="251"/>
        <v>F2</v>
      </c>
      <c r="AH431" t="b">
        <f t="shared" si="259"/>
        <v>0</v>
      </c>
      <c r="AI431" t="b">
        <f t="shared" si="260"/>
        <v>1</v>
      </c>
      <c r="AJ431">
        <f>IFERROR(VLOOKUP($AC431,Master!$D:$E,2,0),"")</f>
        <v>2</v>
      </c>
      <c r="AK431">
        <f>VLOOKUP($AF431,Master!$D:$E,2,0)</f>
        <v>4</v>
      </c>
      <c r="AL431" s="4">
        <f t="shared" si="261"/>
        <v>0</v>
      </c>
      <c r="AM431" t="str">
        <f>IFERROR(VLOOKUP($F431,DSKH!$D:$BF,31,0),"")</f>
        <v>Tỉnh Cà Mau</v>
      </c>
      <c r="AN431" t="str">
        <f>IFERROR(VLOOKUP($F431,DSKH!$D:$BF,29,0),"")</f>
        <v>Phường Giá Rai</v>
      </c>
      <c r="AO431">
        <f>IFERROR(VLOOKUP($F431,DSKH!$D:$BF,52,0),"")</f>
        <v>0</v>
      </c>
      <c r="AP431">
        <f>IF(L431="x",1+COUNTIFS(AP$4:AP430,"&gt;0",$AA$4:$AA430,$AA430),0)</f>
        <v>0</v>
      </c>
      <c r="AQ431">
        <f>IF(M431="x",1+COUNTIFS(AQ$4:AQ430,"&gt;0",$AA$4:$AA430,$AA430),0)</f>
        <v>23</v>
      </c>
      <c r="AR431">
        <f>IF(N431="x",1+COUNTIFS(AR$4:AR430,"&gt;0",$AA$4:$AA430,$AA430),0)</f>
        <v>0</v>
      </c>
      <c r="AS431">
        <f>IF(O431="x",1+COUNTIFS(AS$4:AS430,"&gt;0",$AA$4:$AA430,$AA430),0)</f>
        <v>0</v>
      </c>
      <c r="AT431">
        <f>IF(P431="x",1+COUNTIFS(AT$4:AT430,"&gt;0",$AA$4:$AA430,$AA430),0)</f>
        <v>0</v>
      </c>
      <c r="AU431">
        <f>IF(Q431="x",1+COUNTIFS(AU$4:AU430,"&gt;0",$AA$4:$AA430,$AA430),0)</f>
        <v>0</v>
      </c>
      <c r="AV431">
        <f>IF(R431="x",1+COUNTIFS(AV$4:AV430,"&gt;0",$AA$4:$AA430,$AA430),0)</f>
        <v>0</v>
      </c>
      <c r="AW431">
        <f t="shared" si="252"/>
        <v>0</v>
      </c>
      <c r="AX431">
        <f t="shared" si="253"/>
        <v>1</v>
      </c>
      <c r="AY431">
        <f t="shared" si="262"/>
        <v>0</v>
      </c>
      <c r="AZ431">
        <f t="shared" si="263"/>
        <v>1</v>
      </c>
      <c r="BA431" s="4">
        <f t="shared" si="264"/>
        <v>0</v>
      </c>
      <c r="BB431" s="4">
        <f t="shared" si="265"/>
        <v>0</v>
      </c>
      <c r="BC431" s="4">
        <f t="shared" si="266"/>
        <v>0</v>
      </c>
      <c r="BD431" s="4">
        <f t="shared" si="267"/>
        <v>0</v>
      </c>
      <c r="BE431" s="4">
        <f t="shared" si="268"/>
        <v>0</v>
      </c>
      <c r="BF431" s="4">
        <f t="shared" si="269"/>
        <v>0</v>
      </c>
      <c r="BG431" s="4">
        <f t="shared" si="270"/>
        <v>0</v>
      </c>
      <c r="BH431" s="4">
        <f t="shared" si="271"/>
        <v>0</v>
      </c>
      <c r="BI431" s="4">
        <f t="shared" si="272"/>
        <v>1</v>
      </c>
      <c r="BJ431" s="4">
        <f t="shared" si="273"/>
        <v>0</v>
      </c>
      <c r="BK431" s="4">
        <f t="shared" si="274"/>
        <v>0</v>
      </c>
      <c r="BL431" s="4">
        <f t="shared" si="275"/>
        <v>0</v>
      </c>
      <c r="BM431" s="4">
        <f t="shared" si="276"/>
        <v>0</v>
      </c>
      <c r="BN431" s="4">
        <f t="shared" si="277"/>
        <v>0</v>
      </c>
      <c r="BO431">
        <f>SUMIFS(BH$5:BH431,$AA$5:$AA431,$AA431)</f>
        <v>15</v>
      </c>
      <c r="BP431">
        <f>SUMIFS(BI$5:BI431,$AA$5:$AA431,$AA431)</f>
        <v>18</v>
      </c>
      <c r="BQ431">
        <f>SUMIFS(BJ$5:BJ431,$AA$5:$AA431,$AA431)</f>
        <v>13</v>
      </c>
      <c r="BR431">
        <f>SUMIFS(BK$5:BK431,$AA$5:$AA431,$AA431)</f>
        <v>19</v>
      </c>
      <c r="BS431">
        <f>SUMIFS(BL$5:BL431,$AA$5:$AA431,$AA431)</f>
        <v>14</v>
      </c>
      <c r="BT431">
        <f>SUMIFS(BM$5:BM431,$AA$5:$AA431,$AA431)</f>
        <v>17</v>
      </c>
      <c r="BU431">
        <f>SUMIFS(BN$5:BN431,$AA$5:$AA431,$AA431)</f>
        <v>0</v>
      </c>
      <c r="BV431">
        <f t="shared" si="278"/>
        <v>18</v>
      </c>
      <c r="BW431">
        <f t="shared" si="279"/>
        <v>32</v>
      </c>
      <c r="BX431">
        <f t="shared" si="280"/>
        <v>18</v>
      </c>
      <c r="BY431">
        <f t="shared" si="281"/>
        <v>30</v>
      </c>
      <c r="BZ431">
        <f t="shared" si="282"/>
        <v>26</v>
      </c>
      <c r="CA431">
        <f t="shared" si="283"/>
        <v>26</v>
      </c>
      <c r="CB431">
        <f t="shared" si="284"/>
        <v>0</v>
      </c>
      <c r="CC431">
        <f t="shared" si="285"/>
        <v>18</v>
      </c>
      <c r="CD431">
        <f t="shared" si="286"/>
        <v>32</v>
      </c>
      <c r="CE431" t="str">
        <f>IFERROR(VLOOKUP($AA431,'Tuyến và nhân viên'!$I:$O,7,0),"")</f>
        <v>Trần Văn Khanh</v>
      </c>
      <c r="CF431">
        <f t="shared" si="287"/>
        <v>2</v>
      </c>
      <c r="CG431">
        <f t="shared" si="288"/>
        <v>1</v>
      </c>
      <c r="CH431">
        <f>COUNTIFS($L431:L431,"x")</f>
        <v>0</v>
      </c>
      <c r="CI431">
        <f>COUNTIFS($L431:M431,"x")</f>
        <v>1</v>
      </c>
      <c r="CJ431">
        <f>COUNTIFS($L431:N431,"x")</f>
        <v>1</v>
      </c>
      <c r="CK431">
        <f>COUNTIFS($L431:O431,"x")</f>
        <v>1</v>
      </c>
      <c r="CL431">
        <f>COUNTIFS($L431:P431,"x")</f>
        <v>1</v>
      </c>
      <c r="CM431">
        <f>COUNTIFS($L431:Q431,"x")</f>
        <v>1</v>
      </c>
      <c r="CN431">
        <f>COUNTIFS($L431:R431,"x")</f>
        <v>1</v>
      </c>
      <c r="CO431" t="str" cm="1">
        <f t="array" ref="CO431">IFERROR(INDEX($CH$4:$CN$4,0,MATCH(1,$CH431:$CN431,0)),"")</f>
        <v>Thứ 3</v>
      </c>
      <c r="CP431" t="str" cm="1">
        <f t="array" ref="CP431">IFERROR(INDEX($CH$4:$CN$4,0,MATCH(2,$CH431:$CN431,0)),"")</f>
        <v/>
      </c>
      <c r="CQ431" t="str">
        <f t="shared" si="289"/>
        <v>Thứ 3</v>
      </c>
      <c r="CR431" t="str">
        <f t="shared" si="254"/>
        <v>F2 - Tuần 2 &amp; 4</v>
      </c>
    </row>
    <row r="432" spans="1:96" x14ac:dyDescent="0.3">
      <c r="A432" s="117" t="s">
        <v>37623</v>
      </c>
      <c r="B432" s="118" t="s">
        <v>33266</v>
      </c>
      <c r="C432" s="118" t="s">
        <v>33267</v>
      </c>
      <c r="D432" s="118" t="s">
        <v>39661</v>
      </c>
      <c r="E432" s="118" t="s">
        <v>39662</v>
      </c>
      <c r="F432" s="118" t="s">
        <v>33180</v>
      </c>
      <c r="G432" s="118" t="s">
        <v>37909</v>
      </c>
      <c r="H432" s="118" t="s">
        <v>37913</v>
      </c>
      <c r="I432" s="118" t="s">
        <v>22</v>
      </c>
      <c r="J432" s="119" t="s">
        <v>39658</v>
      </c>
      <c r="K432" s="119" t="s">
        <v>23</v>
      </c>
      <c r="L432" s="117" t="s">
        <v>23</v>
      </c>
      <c r="M432" s="117" t="s">
        <v>24</v>
      </c>
      <c r="N432" s="117" t="s">
        <v>23</v>
      </c>
      <c r="O432" s="117" t="s">
        <v>23</v>
      </c>
      <c r="P432" s="117" t="s">
        <v>23</v>
      </c>
      <c r="Q432" s="117" t="s">
        <v>23</v>
      </c>
      <c r="R432" s="117" t="s">
        <v>23</v>
      </c>
      <c r="S432" s="117" t="s">
        <v>24</v>
      </c>
      <c r="T432" s="117" t="s">
        <v>24</v>
      </c>
      <c r="U432" s="117" t="s">
        <v>24</v>
      </c>
      <c r="V432" s="117" t="s">
        <v>24</v>
      </c>
      <c r="W432" s="74" t="str">
        <f t="shared" si="255"/>
        <v/>
      </c>
      <c r="X432" s="74" t="str">
        <f t="shared" si="256"/>
        <v>x</v>
      </c>
      <c r="Y432" s="74" t="str">
        <f t="shared" si="257"/>
        <v/>
      </c>
      <c r="Z432" s="74" t="str">
        <f t="shared" si="258"/>
        <v>x</v>
      </c>
      <c r="AA432" t="str">
        <f>VLOOKUP($D432,'Tuyến và nhân viên'!$D:$M,6,0)</f>
        <v>HL00530</v>
      </c>
      <c r="AB432" t="str">
        <f>VLOOKUP($D432,'Tuyến và nhân viên'!$D:$M,7,0)</f>
        <v>Nguyễn Thị Thiên Trang</v>
      </c>
      <c r="AC432" s="16" t="str">
        <f>IFERROR(VLOOKUP($F432,DSKH!$D:$BF,53,0),"")</f>
        <v>F2</v>
      </c>
      <c r="AD432" s="16" t="str">
        <f>IFERROR(VLOOKUP($F432,DSKH!$D:$BF,54,0),"")</f>
        <v>GT</v>
      </c>
      <c r="AE432" s="4">
        <f>SUMIFS('Doanh số khách hàng'!$F:$F,'Doanh số khách hàng'!$A:$A,'Chi tiết tuyến'!$F432)</f>
        <v>426213.33333333331</v>
      </c>
      <c r="AF432" s="16" t="str">
        <f t="shared" si="250"/>
        <v>F4</v>
      </c>
      <c r="AG432" s="16" t="str">
        <f t="shared" si="251"/>
        <v>F2</v>
      </c>
      <c r="AH432" t="b">
        <f t="shared" si="259"/>
        <v>0</v>
      </c>
      <c r="AI432" t="b">
        <f t="shared" si="260"/>
        <v>1</v>
      </c>
      <c r="AJ432">
        <f>IFERROR(VLOOKUP($AC432,Master!$D:$E,2,0),"")</f>
        <v>2</v>
      </c>
      <c r="AK432">
        <f>VLOOKUP($AF432,Master!$D:$E,2,0)</f>
        <v>4</v>
      </c>
      <c r="AL432" s="4">
        <f t="shared" si="261"/>
        <v>213106.66666666666</v>
      </c>
      <c r="AM432" t="str">
        <f>IFERROR(VLOOKUP($F432,DSKH!$D:$BF,31,0),"")</f>
        <v>Tỉnh Cà Mau</v>
      </c>
      <c r="AN432" t="str">
        <f>IFERROR(VLOOKUP($F432,DSKH!$D:$BF,29,0),"")</f>
        <v>Xã Phong Thạnh</v>
      </c>
      <c r="AO432">
        <f>IFERROR(VLOOKUP($F432,DSKH!$D:$BF,52,0),"")</f>
        <v>426213.33333333331</v>
      </c>
      <c r="AP432">
        <f>IF(L432="x",1+COUNTIFS(AP$4:AP431,"&gt;0",$AA$4:$AA431,$AA431),0)</f>
        <v>0</v>
      </c>
      <c r="AQ432">
        <f>IF(M432="x",1+COUNTIFS(AQ$4:AQ431,"&gt;0",$AA$4:$AA431,$AA431),0)</f>
        <v>24</v>
      </c>
      <c r="AR432">
        <f>IF(N432="x",1+COUNTIFS(AR$4:AR431,"&gt;0",$AA$4:$AA431,$AA431),0)</f>
        <v>0</v>
      </c>
      <c r="AS432">
        <f>IF(O432="x",1+COUNTIFS(AS$4:AS431,"&gt;0",$AA$4:$AA431,$AA431),0)</f>
        <v>0</v>
      </c>
      <c r="AT432">
        <f>IF(P432="x",1+COUNTIFS(AT$4:AT431,"&gt;0",$AA$4:$AA431,$AA431),0)</f>
        <v>0</v>
      </c>
      <c r="AU432">
        <f>IF(Q432="x",1+COUNTIFS(AU$4:AU431,"&gt;0",$AA$4:$AA431,$AA431),0)</f>
        <v>0</v>
      </c>
      <c r="AV432">
        <f>IF(R432="x",1+COUNTIFS(AV$4:AV431,"&gt;0",$AA$4:$AA431,$AA431),0)</f>
        <v>0</v>
      </c>
      <c r="AW432">
        <f t="shared" si="252"/>
        <v>0</v>
      </c>
      <c r="AX432">
        <f t="shared" si="253"/>
        <v>1</v>
      </c>
      <c r="AY432">
        <f t="shared" si="262"/>
        <v>0</v>
      </c>
      <c r="AZ432">
        <f t="shared" si="263"/>
        <v>1</v>
      </c>
      <c r="BA432" s="4">
        <f t="shared" si="264"/>
        <v>0</v>
      </c>
      <c r="BB432" s="4">
        <f t="shared" si="265"/>
        <v>213106.66666666666</v>
      </c>
      <c r="BC432" s="4">
        <f t="shared" si="266"/>
        <v>0</v>
      </c>
      <c r="BD432" s="4">
        <f t="shared" si="267"/>
        <v>0</v>
      </c>
      <c r="BE432" s="4">
        <f t="shared" si="268"/>
        <v>0</v>
      </c>
      <c r="BF432" s="4">
        <f t="shared" si="269"/>
        <v>0</v>
      </c>
      <c r="BG432" s="4">
        <f t="shared" si="270"/>
        <v>0</v>
      </c>
      <c r="BH432" s="4">
        <f t="shared" si="271"/>
        <v>0</v>
      </c>
      <c r="BI432" s="4">
        <f t="shared" si="272"/>
        <v>1</v>
      </c>
      <c r="BJ432" s="4">
        <f t="shared" si="273"/>
        <v>0</v>
      </c>
      <c r="BK432" s="4">
        <f t="shared" si="274"/>
        <v>0</v>
      </c>
      <c r="BL432" s="4">
        <f t="shared" si="275"/>
        <v>0</v>
      </c>
      <c r="BM432" s="4">
        <f t="shared" si="276"/>
        <v>0</v>
      </c>
      <c r="BN432" s="4">
        <f t="shared" si="277"/>
        <v>0</v>
      </c>
      <c r="BO432">
        <f>SUMIFS(BH$5:BH432,$AA$5:$AA432,$AA432)</f>
        <v>15</v>
      </c>
      <c r="BP432">
        <f>SUMIFS(BI$5:BI432,$AA$5:$AA432,$AA432)</f>
        <v>19</v>
      </c>
      <c r="BQ432">
        <f>SUMIFS(BJ$5:BJ432,$AA$5:$AA432,$AA432)</f>
        <v>13</v>
      </c>
      <c r="BR432">
        <f>SUMIFS(BK$5:BK432,$AA$5:$AA432,$AA432)</f>
        <v>19</v>
      </c>
      <c r="BS432">
        <f>SUMIFS(BL$5:BL432,$AA$5:$AA432,$AA432)</f>
        <v>14</v>
      </c>
      <c r="BT432">
        <f>SUMIFS(BM$5:BM432,$AA$5:$AA432,$AA432)</f>
        <v>17</v>
      </c>
      <c r="BU432">
        <f>SUMIFS(BN$5:BN432,$AA$5:$AA432,$AA432)</f>
        <v>0</v>
      </c>
      <c r="BV432">
        <f t="shared" si="278"/>
        <v>18</v>
      </c>
      <c r="BW432">
        <f t="shared" si="279"/>
        <v>32</v>
      </c>
      <c r="BX432">
        <f t="shared" si="280"/>
        <v>18</v>
      </c>
      <c r="BY432">
        <f t="shared" si="281"/>
        <v>30</v>
      </c>
      <c r="BZ432">
        <f t="shared" si="282"/>
        <v>26</v>
      </c>
      <c r="CA432">
        <f t="shared" si="283"/>
        <v>26</v>
      </c>
      <c r="CB432">
        <f t="shared" si="284"/>
        <v>0</v>
      </c>
      <c r="CC432">
        <f t="shared" si="285"/>
        <v>19</v>
      </c>
      <c r="CD432">
        <f t="shared" si="286"/>
        <v>32</v>
      </c>
      <c r="CE432" t="str">
        <f>IFERROR(VLOOKUP($AA432,'Tuyến và nhân viên'!$I:$O,7,0),"")</f>
        <v>Trần Văn Khanh</v>
      </c>
      <c r="CF432">
        <f t="shared" si="287"/>
        <v>2</v>
      </c>
      <c r="CG432">
        <f t="shared" si="288"/>
        <v>1</v>
      </c>
      <c r="CH432">
        <f>COUNTIFS($L432:L432,"x")</f>
        <v>0</v>
      </c>
      <c r="CI432">
        <f>COUNTIFS($L432:M432,"x")</f>
        <v>1</v>
      </c>
      <c r="CJ432">
        <f>COUNTIFS($L432:N432,"x")</f>
        <v>1</v>
      </c>
      <c r="CK432">
        <f>COUNTIFS($L432:O432,"x")</f>
        <v>1</v>
      </c>
      <c r="CL432">
        <f>COUNTIFS($L432:P432,"x")</f>
        <v>1</v>
      </c>
      <c r="CM432">
        <f>COUNTIFS($L432:Q432,"x")</f>
        <v>1</v>
      </c>
      <c r="CN432">
        <f>COUNTIFS($L432:R432,"x")</f>
        <v>1</v>
      </c>
      <c r="CO432" t="str" cm="1">
        <f t="array" ref="CO432">IFERROR(INDEX($CH$4:$CN$4,0,MATCH(1,$CH432:$CN432,0)),"")</f>
        <v>Thứ 3</v>
      </c>
      <c r="CP432" t="str" cm="1">
        <f t="array" ref="CP432">IFERROR(INDEX($CH$4:$CN$4,0,MATCH(2,$CH432:$CN432,0)),"")</f>
        <v/>
      </c>
      <c r="CQ432" t="str">
        <f t="shared" si="289"/>
        <v>Thứ 3</v>
      </c>
      <c r="CR432" t="str">
        <f t="shared" si="254"/>
        <v>F2 - Tuần 2 &amp; 4</v>
      </c>
    </row>
    <row r="433" spans="1:96" x14ac:dyDescent="0.3">
      <c r="A433" s="117" t="s">
        <v>37630</v>
      </c>
      <c r="B433" s="118" t="s">
        <v>33266</v>
      </c>
      <c r="C433" s="118" t="s">
        <v>33267</v>
      </c>
      <c r="D433" s="118" t="s">
        <v>39661</v>
      </c>
      <c r="E433" s="118" t="s">
        <v>39662</v>
      </c>
      <c r="F433" s="118" t="s">
        <v>37917</v>
      </c>
      <c r="G433" s="118" t="s">
        <v>37918</v>
      </c>
      <c r="H433" s="118" t="s">
        <v>37924</v>
      </c>
      <c r="I433" s="118" t="s">
        <v>22</v>
      </c>
      <c r="J433" s="119" t="s">
        <v>39658</v>
      </c>
      <c r="K433" s="119" t="s">
        <v>23</v>
      </c>
      <c r="L433" s="117" t="s">
        <v>23</v>
      </c>
      <c r="M433" s="117" t="s">
        <v>24</v>
      </c>
      <c r="N433" s="117" t="s">
        <v>23</v>
      </c>
      <c r="O433" s="117" t="s">
        <v>23</v>
      </c>
      <c r="P433" s="117" t="s">
        <v>23</v>
      </c>
      <c r="Q433" s="117" t="s">
        <v>23</v>
      </c>
      <c r="R433" s="117" t="s">
        <v>23</v>
      </c>
      <c r="S433" s="117" t="s">
        <v>24</v>
      </c>
      <c r="T433" s="117" t="s">
        <v>24</v>
      </c>
      <c r="U433" s="117" t="s">
        <v>24</v>
      </c>
      <c r="V433" s="117" t="s">
        <v>24</v>
      </c>
      <c r="W433" s="74" t="str">
        <f t="shared" si="255"/>
        <v/>
      </c>
      <c r="X433" s="74" t="str">
        <f t="shared" si="256"/>
        <v>x</v>
      </c>
      <c r="Y433" s="74" t="str">
        <f t="shared" si="257"/>
        <v/>
      </c>
      <c r="Z433" s="74" t="str">
        <f t="shared" si="258"/>
        <v>x</v>
      </c>
      <c r="AA433" t="str">
        <f>VLOOKUP($D433,'Tuyến và nhân viên'!$D:$M,6,0)</f>
        <v>HL00530</v>
      </c>
      <c r="AB433" t="str">
        <f>VLOOKUP($D433,'Tuyến và nhân viên'!$D:$M,7,0)</f>
        <v>Nguyễn Thị Thiên Trang</v>
      </c>
      <c r="AC433" s="16" t="str">
        <f>IFERROR(VLOOKUP($F433,DSKH!$D:$BF,53,0),"")</f>
        <v>F2</v>
      </c>
      <c r="AD433" s="16" t="str">
        <f>IFERROR(VLOOKUP($F433,DSKH!$D:$BF,54,0),"")</f>
        <v>GT</v>
      </c>
      <c r="AE433" s="4">
        <f>SUMIFS('Doanh số khách hàng'!$F:$F,'Doanh số khách hàng'!$A:$A,'Chi tiết tuyến'!$F433)</f>
        <v>0</v>
      </c>
      <c r="AF433" s="16" t="str">
        <f t="shared" si="250"/>
        <v>F4</v>
      </c>
      <c r="AG433" s="16" t="str">
        <f t="shared" si="251"/>
        <v>F2</v>
      </c>
      <c r="AH433" t="b">
        <f t="shared" si="259"/>
        <v>0</v>
      </c>
      <c r="AI433" t="b">
        <f t="shared" si="260"/>
        <v>1</v>
      </c>
      <c r="AJ433">
        <f>IFERROR(VLOOKUP($AC433,Master!$D:$E,2,0),"")</f>
        <v>2</v>
      </c>
      <c r="AK433">
        <f>VLOOKUP($AF433,Master!$D:$E,2,0)</f>
        <v>4</v>
      </c>
      <c r="AL433" s="4">
        <f t="shared" si="261"/>
        <v>0</v>
      </c>
      <c r="AM433" t="str">
        <f>IFERROR(VLOOKUP($F433,DSKH!$D:$BF,31,0),"")</f>
        <v>Tỉnh Cà Mau</v>
      </c>
      <c r="AN433" t="str">
        <f>IFERROR(VLOOKUP($F433,DSKH!$D:$BF,29,0),"")</f>
        <v>Phường Giá Rai</v>
      </c>
      <c r="AO433">
        <f>IFERROR(VLOOKUP($F433,DSKH!$D:$BF,52,0),"")</f>
        <v>0</v>
      </c>
      <c r="AP433">
        <f>IF(L433="x",1+COUNTIFS(AP$4:AP432,"&gt;0",$AA$4:$AA432,$AA432),0)</f>
        <v>0</v>
      </c>
      <c r="AQ433">
        <f>IF(M433="x",1+COUNTIFS(AQ$4:AQ432,"&gt;0",$AA$4:$AA432,$AA432),0)</f>
        <v>25</v>
      </c>
      <c r="AR433">
        <f>IF(N433="x",1+COUNTIFS(AR$4:AR432,"&gt;0",$AA$4:$AA432,$AA432),0)</f>
        <v>0</v>
      </c>
      <c r="AS433">
        <f>IF(O433="x",1+COUNTIFS(AS$4:AS432,"&gt;0",$AA$4:$AA432,$AA432),0)</f>
        <v>0</v>
      </c>
      <c r="AT433">
        <f>IF(P433="x",1+COUNTIFS(AT$4:AT432,"&gt;0",$AA$4:$AA432,$AA432),0)</f>
        <v>0</v>
      </c>
      <c r="AU433">
        <f>IF(Q433="x",1+COUNTIFS(AU$4:AU432,"&gt;0",$AA$4:$AA432,$AA432),0)</f>
        <v>0</v>
      </c>
      <c r="AV433">
        <f>IF(R433="x",1+COUNTIFS(AV$4:AV432,"&gt;0",$AA$4:$AA432,$AA432),0)</f>
        <v>0</v>
      </c>
      <c r="AW433">
        <f t="shared" si="252"/>
        <v>0</v>
      </c>
      <c r="AX433">
        <f t="shared" si="253"/>
        <v>1</v>
      </c>
      <c r="AY433">
        <f t="shared" si="262"/>
        <v>0</v>
      </c>
      <c r="AZ433">
        <f t="shared" si="263"/>
        <v>1</v>
      </c>
      <c r="BA433" s="4">
        <f t="shared" si="264"/>
        <v>0</v>
      </c>
      <c r="BB433" s="4">
        <f t="shared" si="265"/>
        <v>0</v>
      </c>
      <c r="BC433" s="4">
        <f t="shared" si="266"/>
        <v>0</v>
      </c>
      <c r="BD433" s="4">
        <f t="shared" si="267"/>
        <v>0</v>
      </c>
      <c r="BE433" s="4">
        <f t="shared" si="268"/>
        <v>0</v>
      </c>
      <c r="BF433" s="4">
        <f t="shared" si="269"/>
        <v>0</v>
      </c>
      <c r="BG433" s="4">
        <f t="shared" si="270"/>
        <v>0</v>
      </c>
      <c r="BH433" s="4">
        <f t="shared" si="271"/>
        <v>0</v>
      </c>
      <c r="BI433" s="4">
        <f t="shared" si="272"/>
        <v>1</v>
      </c>
      <c r="BJ433" s="4">
        <f t="shared" si="273"/>
        <v>0</v>
      </c>
      <c r="BK433" s="4">
        <f t="shared" si="274"/>
        <v>0</v>
      </c>
      <c r="BL433" s="4">
        <f t="shared" si="275"/>
        <v>0</v>
      </c>
      <c r="BM433" s="4">
        <f t="shared" si="276"/>
        <v>0</v>
      </c>
      <c r="BN433" s="4">
        <f t="shared" si="277"/>
        <v>0</v>
      </c>
      <c r="BO433">
        <f>SUMIFS(BH$5:BH433,$AA$5:$AA433,$AA433)</f>
        <v>15</v>
      </c>
      <c r="BP433">
        <f>SUMIFS(BI$5:BI433,$AA$5:$AA433,$AA433)</f>
        <v>20</v>
      </c>
      <c r="BQ433">
        <f>SUMIFS(BJ$5:BJ433,$AA$5:$AA433,$AA433)</f>
        <v>13</v>
      </c>
      <c r="BR433">
        <f>SUMIFS(BK$5:BK433,$AA$5:$AA433,$AA433)</f>
        <v>19</v>
      </c>
      <c r="BS433">
        <f>SUMIFS(BL$5:BL433,$AA$5:$AA433,$AA433)</f>
        <v>14</v>
      </c>
      <c r="BT433">
        <f>SUMIFS(BM$5:BM433,$AA$5:$AA433,$AA433)</f>
        <v>17</v>
      </c>
      <c r="BU433">
        <f>SUMIFS(BN$5:BN433,$AA$5:$AA433,$AA433)</f>
        <v>0</v>
      </c>
      <c r="BV433">
        <f t="shared" si="278"/>
        <v>18</v>
      </c>
      <c r="BW433">
        <f t="shared" si="279"/>
        <v>32</v>
      </c>
      <c r="BX433">
        <f t="shared" si="280"/>
        <v>18</v>
      </c>
      <c r="BY433">
        <f t="shared" si="281"/>
        <v>30</v>
      </c>
      <c r="BZ433">
        <f t="shared" si="282"/>
        <v>26</v>
      </c>
      <c r="CA433">
        <f t="shared" si="283"/>
        <v>26</v>
      </c>
      <c r="CB433">
        <f t="shared" si="284"/>
        <v>0</v>
      </c>
      <c r="CC433">
        <f t="shared" si="285"/>
        <v>20</v>
      </c>
      <c r="CD433">
        <f t="shared" si="286"/>
        <v>32</v>
      </c>
      <c r="CE433" t="str">
        <f>IFERROR(VLOOKUP($AA433,'Tuyến và nhân viên'!$I:$O,7,0),"")</f>
        <v>Trần Văn Khanh</v>
      </c>
      <c r="CF433">
        <f t="shared" si="287"/>
        <v>2</v>
      </c>
      <c r="CG433">
        <f t="shared" si="288"/>
        <v>1</v>
      </c>
      <c r="CH433">
        <f>COUNTIFS($L433:L433,"x")</f>
        <v>0</v>
      </c>
      <c r="CI433">
        <f>COUNTIFS($L433:M433,"x")</f>
        <v>1</v>
      </c>
      <c r="CJ433">
        <f>COUNTIFS($L433:N433,"x")</f>
        <v>1</v>
      </c>
      <c r="CK433">
        <f>COUNTIFS($L433:O433,"x")</f>
        <v>1</v>
      </c>
      <c r="CL433">
        <f>COUNTIFS($L433:P433,"x")</f>
        <v>1</v>
      </c>
      <c r="CM433">
        <f>COUNTIFS($L433:Q433,"x")</f>
        <v>1</v>
      </c>
      <c r="CN433">
        <f>COUNTIFS($L433:R433,"x")</f>
        <v>1</v>
      </c>
      <c r="CO433" t="str" cm="1">
        <f t="array" ref="CO433">IFERROR(INDEX($CH$4:$CN$4,0,MATCH(1,$CH433:$CN433,0)),"")</f>
        <v>Thứ 3</v>
      </c>
      <c r="CP433" t="str" cm="1">
        <f t="array" ref="CP433">IFERROR(INDEX($CH$4:$CN$4,0,MATCH(2,$CH433:$CN433,0)),"")</f>
        <v/>
      </c>
      <c r="CQ433" t="str">
        <f t="shared" si="289"/>
        <v>Thứ 3</v>
      </c>
      <c r="CR433" t="str">
        <f t="shared" si="254"/>
        <v>F2 - Tuần 2 &amp; 4</v>
      </c>
    </row>
    <row r="434" spans="1:96" x14ac:dyDescent="0.3">
      <c r="A434" s="117" t="s">
        <v>37642</v>
      </c>
      <c r="B434" s="118" t="s">
        <v>33266</v>
      </c>
      <c r="C434" s="118" t="s">
        <v>33267</v>
      </c>
      <c r="D434" s="118" t="s">
        <v>39661</v>
      </c>
      <c r="E434" s="118" t="s">
        <v>39662</v>
      </c>
      <c r="F434" s="118" t="s">
        <v>33181</v>
      </c>
      <c r="G434" s="118" t="s">
        <v>37935</v>
      </c>
      <c r="H434" s="118" t="s">
        <v>37940</v>
      </c>
      <c r="I434" s="118" t="s">
        <v>22</v>
      </c>
      <c r="J434" s="119" t="s">
        <v>39658</v>
      </c>
      <c r="K434" s="119" t="s">
        <v>23</v>
      </c>
      <c r="L434" s="117" t="s">
        <v>24</v>
      </c>
      <c r="M434" s="117" t="s">
        <v>23</v>
      </c>
      <c r="N434" s="117" t="s">
        <v>23</v>
      </c>
      <c r="O434" s="117" t="s">
        <v>23</v>
      </c>
      <c r="P434" s="117" t="s">
        <v>23</v>
      </c>
      <c r="Q434" s="117" t="s">
        <v>23</v>
      </c>
      <c r="R434" s="117" t="s">
        <v>23</v>
      </c>
      <c r="S434" s="117" t="s">
        <v>24</v>
      </c>
      <c r="T434" s="117" t="s">
        <v>24</v>
      </c>
      <c r="U434" s="117" t="s">
        <v>24</v>
      </c>
      <c r="V434" s="117" t="s">
        <v>24</v>
      </c>
      <c r="W434" s="74" t="str">
        <f t="shared" si="255"/>
        <v/>
      </c>
      <c r="X434" s="74" t="str">
        <f t="shared" si="256"/>
        <v>x</v>
      </c>
      <c r="Y434" s="74" t="str">
        <f t="shared" si="257"/>
        <v/>
      </c>
      <c r="Z434" s="74" t="str">
        <f t="shared" si="258"/>
        <v>x</v>
      </c>
      <c r="AA434" t="str">
        <f>VLOOKUP($D434,'Tuyến và nhân viên'!$D:$M,6,0)</f>
        <v>HL00530</v>
      </c>
      <c r="AB434" t="str">
        <f>VLOOKUP($D434,'Tuyến và nhân viên'!$D:$M,7,0)</f>
        <v>Nguyễn Thị Thiên Trang</v>
      </c>
      <c r="AC434" s="16" t="str">
        <f>IFERROR(VLOOKUP($F434,DSKH!$D:$BF,53,0),"")</f>
        <v>F2</v>
      </c>
      <c r="AD434" s="16" t="str">
        <f>IFERROR(VLOOKUP($F434,DSKH!$D:$BF,54,0),"")</f>
        <v>GT</v>
      </c>
      <c r="AE434" s="4">
        <f>SUMIFS('Doanh số khách hàng'!$F:$F,'Doanh số khách hàng'!$A:$A,'Chi tiết tuyến'!$F434)</f>
        <v>31850</v>
      </c>
      <c r="AF434" s="16" t="str">
        <f t="shared" si="250"/>
        <v>F4</v>
      </c>
      <c r="AG434" s="16" t="str">
        <f t="shared" si="251"/>
        <v>F2</v>
      </c>
      <c r="AH434" t="b">
        <f t="shared" si="259"/>
        <v>0</v>
      </c>
      <c r="AI434" t="b">
        <f t="shared" si="260"/>
        <v>1</v>
      </c>
      <c r="AJ434">
        <f>IFERROR(VLOOKUP($AC434,Master!$D:$E,2,0),"")</f>
        <v>2</v>
      </c>
      <c r="AK434">
        <f>VLOOKUP($AF434,Master!$D:$E,2,0)</f>
        <v>4</v>
      </c>
      <c r="AL434" s="4">
        <f t="shared" si="261"/>
        <v>15925</v>
      </c>
      <c r="AM434" t="str">
        <f>IFERROR(VLOOKUP($F434,DSKH!$D:$BF,31,0),"")</f>
        <v>Tỉnh Cà Mau</v>
      </c>
      <c r="AN434" t="str">
        <f>IFERROR(VLOOKUP($F434,DSKH!$D:$BF,29,0),"")</f>
        <v>Phường Giá Rai</v>
      </c>
      <c r="AO434">
        <f>IFERROR(VLOOKUP($F434,DSKH!$D:$BF,52,0),"")</f>
        <v>31850</v>
      </c>
      <c r="AP434">
        <f>IF(L434="x",1+COUNTIFS(AP$4:AP433,"&gt;0",$AA$4:$AA433,$AA433),0)</f>
        <v>22</v>
      </c>
      <c r="AQ434">
        <f>IF(M434="x",1+COUNTIFS(AQ$4:AQ433,"&gt;0",$AA$4:$AA433,$AA433),0)</f>
        <v>0</v>
      </c>
      <c r="AR434">
        <f>IF(N434="x",1+COUNTIFS(AR$4:AR433,"&gt;0",$AA$4:$AA433,$AA433),0)</f>
        <v>0</v>
      </c>
      <c r="AS434">
        <f>IF(O434="x",1+COUNTIFS(AS$4:AS433,"&gt;0",$AA$4:$AA433,$AA433),0)</f>
        <v>0</v>
      </c>
      <c r="AT434">
        <f>IF(P434="x",1+COUNTIFS(AT$4:AT433,"&gt;0",$AA$4:$AA433,$AA433),0)</f>
        <v>0</v>
      </c>
      <c r="AU434">
        <f>IF(Q434="x",1+COUNTIFS(AU$4:AU433,"&gt;0",$AA$4:$AA433,$AA433),0)</f>
        <v>0</v>
      </c>
      <c r="AV434">
        <f>IF(R434="x",1+COUNTIFS(AV$4:AV433,"&gt;0",$AA$4:$AA433,$AA433),0)</f>
        <v>0</v>
      </c>
      <c r="AW434">
        <f t="shared" si="252"/>
        <v>0</v>
      </c>
      <c r="AX434">
        <f t="shared" si="253"/>
        <v>1</v>
      </c>
      <c r="AY434">
        <f t="shared" si="262"/>
        <v>0</v>
      </c>
      <c r="AZ434">
        <f t="shared" si="263"/>
        <v>1</v>
      </c>
      <c r="BA434" s="4">
        <f t="shared" si="264"/>
        <v>15925</v>
      </c>
      <c r="BB434" s="4">
        <f t="shared" si="265"/>
        <v>0</v>
      </c>
      <c r="BC434" s="4">
        <f t="shared" si="266"/>
        <v>0</v>
      </c>
      <c r="BD434" s="4">
        <f t="shared" si="267"/>
        <v>0</v>
      </c>
      <c r="BE434" s="4">
        <f t="shared" si="268"/>
        <v>0</v>
      </c>
      <c r="BF434" s="4">
        <f t="shared" si="269"/>
        <v>0</v>
      </c>
      <c r="BG434" s="4">
        <f t="shared" si="270"/>
        <v>0</v>
      </c>
      <c r="BH434" s="4">
        <f t="shared" si="271"/>
        <v>1</v>
      </c>
      <c r="BI434" s="4">
        <f t="shared" si="272"/>
        <v>0</v>
      </c>
      <c r="BJ434" s="4">
        <f t="shared" si="273"/>
        <v>0</v>
      </c>
      <c r="BK434" s="4">
        <f t="shared" si="274"/>
        <v>0</v>
      </c>
      <c r="BL434" s="4">
        <f t="shared" si="275"/>
        <v>0</v>
      </c>
      <c r="BM434" s="4">
        <f t="shared" si="276"/>
        <v>0</v>
      </c>
      <c r="BN434" s="4">
        <f t="shared" si="277"/>
        <v>0</v>
      </c>
      <c r="BO434">
        <f>SUMIFS(BH$5:BH434,$AA$5:$AA434,$AA434)</f>
        <v>16</v>
      </c>
      <c r="BP434">
        <f>SUMIFS(BI$5:BI434,$AA$5:$AA434,$AA434)</f>
        <v>20</v>
      </c>
      <c r="BQ434">
        <f>SUMIFS(BJ$5:BJ434,$AA$5:$AA434,$AA434)</f>
        <v>13</v>
      </c>
      <c r="BR434">
        <f>SUMIFS(BK$5:BK434,$AA$5:$AA434,$AA434)</f>
        <v>19</v>
      </c>
      <c r="BS434">
        <f>SUMIFS(BL$5:BL434,$AA$5:$AA434,$AA434)</f>
        <v>14</v>
      </c>
      <c r="BT434">
        <f>SUMIFS(BM$5:BM434,$AA$5:$AA434,$AA434)</f>
        <v>17</v>
      </c>
      <c r="BU434">
        <f>SUMIFS(BN$5:BN434,$AA$5:$AA434,$AA434)</f>
        <v>0</v>
      </c>
      <c r="BV434">
        <f t="shared" si="278"/>
        <v>18</v>
      </c>
      <c r="BW434">
        <f t="shared" si="279"/>
        <v>32</v>
      </c>
      <c r="BX434">
        <f t="shared" si="280"/>
        <v>18</v>
      </c>
      <c r="BY434">
        <f t="shared" si="281"/>
        <v>30</v>
      </c>
      <c r="BZ434">
        <f t="shared" si="282"/>
        <v>26</v>
      </c>
      <c r="CA434">
        <f t="shared" si="283"/>
        <v>26</v>
      </c>
      <c r="CB434">
        <f t="shared" si="284"/>
        <v>0</v>
      </c>
      <c r="CC434">
        <f t="shared" si="285"/>
        <v>16</v>
      </c>
      <c r="CD434">
        <f t="shared" si="286"/>
        <v>18</v>
      </c>
      <c r="CE434" t="str">
        <f>IFERROR(VLOOKUP($AA434,'Tuyến và nhân viên'!$I:$O,7,0),"")</f>
        <v>Trần Văn Khanh</v>
      </c>
      <c r="CF434">
        <f t="shared" si="287"/>
        <v>2</v>
      </c>
      <c r="CG434">
        <f t="shared" si="288"/>
        <v>1</v>
      </c>
      <c r="CH434">
        <f>COUNTIFS($L434:L434,"x")</f>
        <v>1</v>
      </c>
      <c r="CI434">
        <f>COUNTIFS($L434:M434,"x")</f>
        <v>1</v>
      </c>
      <c r="CJ434">
        <f>COUNTIFS($L434:N434,"x")</f>
        <v>1</v>
      </c>
      <c r="CK434">
        <f>COUNTIFS($L434:O434,"x")</f>
        <v>1</v>
      </c>
      <c r="CL434">
        <f>COUNTIFS($L434:P434,"x")</f>
        <v>1</v>
      </c>
      <c r="CM434">
        <f>COUNTIFS($L434:Q434,"x")</f>
        <v>1</v>
      </c>
      <c r="CN434">
        <f>COUNTIFS($L434:R434,"x")</f>
        <v>1</v>
      </c>
      <c r="CO434" t="str" cm="1">
        <f t="array" ref="CO434">IFERROR(INDEX($CH$4:$CN$4,0,MATCH(1,$CH434:$CN434,0)),"")</f>
        <v>Thứ 2</v>
      </c>
      <c r="CP434" t="str" cm="1">
        <f t="array" ref="CP434">IFERROR(INDEX($CH$4:$CN$4,0,MATCH(2,$CH434:$CN434,0)),"")</f>
        <v/>
      </c>
      <c r="CQ434" t="str">
        <f t="shared" si="289"/>
        <v>Thứ 2</v>
      </c>
      <c r="CR434" t="str">
        <f t="shared" si="254"/>
        <v>F2 - Tuần 2 &amp; 4</v>
      </c>
    </row>
    <row r="435" spans="1:96" x14ac:dyDescent="0.3">
      <c r="A435" s="117" t="s">
        <v>37653</v>
      </c>
      <c r="B435" s="118" t="s">
        <v>33266</v>
      </c>
      <c r="C435" s="118" t="s">
        <v>33267</v>
      </c>
      <c r="D435" s="118" t="s">
        <v>39661</v>
      </c>
      <c r="E435" s="118" t="s">
        <v>39662</v>
      </c>
      <c r="F435" s="118" t="s">
        <v>37944</v>
      </c>
      <c r="G435" s="118" t="s">
        <v>37945</v>
      </c>
      <c r="H435" s="118" t="s">
        <v>37947</v>
      </c>
      <c r="I435" s="118" t="s">
        <v>22</v>
      </c>
      <c r="J435" s="119" t="s">
        <v>39658</v>
      </c>
      <c r="K435" s="119" t="s">
        <v>23</v>
      </c>
      <c r="L435" s="117" t="s">
        <v>23</v>
      </c>
      <c r="M435" s="117" t="s">
        <v>24</v>
      </c>
      <c r="N435" s="117" t="s">
        <v>23</v>
      </c>
      <c r="O435" s="117" t="s">
        <v>23</v>
      </c>
      <c r="P435" s="117" t="s">
        <v>23</v>
      </c>
      <c r="Q435" s="117" t="s">
        <v>23</v>
      </c>
      <c r="R435" s="117" t="s">
        <v>23</v>
      </c>
      <c r="S435" s="117" t="s">
        <v>24</v>
      </c>
      <c r="T435" s="117" t="s">
        <v>24</v>
      </c>
      <c r="U435" s="117" t="s">
        <v>24</v>
      </c>
      <c r="V435" s="117" t="s">
        <v>24</v>
      </c>
      <c r="W435" s="74" t="str">
        <f t="shared" si="255"/>
        <v/>
      </c>
      <c r="X435" s="74" t="str">
        <f t="shared" si="256"/>
        <v>x</v>
      </c>
      <c r="Y435" s="74" t="str">
        <f t="shared" si="257"/>
        <v/>
      </c>
      <c r="Z435" s="74" t="str">
        <f t="shared" si="258"/>
        <v>x</v>
      </c>
      <c r="AA435" t="str">
        <f>VLOOKUP($D435,'Tuyến và nhân viên'!$D:$M,6,0)</f>
        <v>HL00530</v>
      </c>
      <c r="AB435" t="str">
        <f>VLOOKUP($D435,'Tuyến và nhân viên'!$D:$M,7,0)</f>
        <v>Nguyễn Thị Thiên Trang</v>
      </c>
      <c r="AC435" s="16" t="str">
        <f>IFERROR(VLOOKUP($F435,DSKH!$D:$BF,53,0),"")</f>
        <v>F2</v>
      </c>
      <c r="AD435" s="16" t="str">
        <f>IFERROR(VLOOKUP($F435,DSKH!$D:$BF,54,0),"")</f>
        <v>GT</v>
      </c>
      <c r="AE435" s="4">
        <f>SUMIFS('Doanh số khách hàng'!$F:$F,'Doanh số khách hàng'!$A:$A,'Chi tiết tuyến'!$F435)</f>
        <v>0</v>
      </c>
      <c r="AF435" s="16" t="str">
        <f t="shared" si="250"/>
        <v>F4</v>
      </c>
      <c r="AG435" s="16" t="str">
        <f t="shared" si="251"/>
        <v>F2</v>
      </c>
      <c r="AH435" t="b">
        <f t="shared" si="259"/>
        <v>0</v>
      </c>
      <c r="AI435" t="b">
        <f t="shared" si="260"/>
        <v>1</v>
      </c>
      <c r="AJ435">
        <f>IFERROR(VLOOKUP($AC435,Master!$D:$E,2,0),"")</f>
        <v>2</v>
      </c>
      <c r="AK435">
        <f>VLOOKUP($AF435,Master!$D:$E,2,0)</f>
        <v>4</v>
      </c>
      <c r="AL435" s="4">
        <f t="shared" si="261"/>
        <v>0</v>
      </c>
      <c r="AM435" t="str">
        <f>IFERROR(VLOOKUP($F435,DSKH!$D:$BF,31,0),"")</f>
        <v>Tỉnh Cà Mau</v>
      </c>
      <c r="AN435" t="str">
        <f>IFERROR(VLOOKUP($F435,DSKH!$D:$BF,29,0),"")</f>
        <v>Phường Giá Rai</v>
      </c>
      <c r="AO435">
        <f>IFERROR(VLOOKUP($F435,DSKH!$D:$BF,52,0),"")</f>
        <v>0</v>
      </c>
      <c r="AP435">
        <f>IF(L435="x",1+COUNTIFS(AP$4:AP434,"&gt;0",$AA$4:$AA434,$AA434),0)</f>
        <v>0</v>
      </c>
      <c r="AQ435">
        <f>IF(M435="x",1+COUNTIFS(AQ$4:AQ434,"&gt;0",$AA$4:$AA434,$AA434),0)</f>
        <v>26</v>
      </c>
      <c r="AR435">
        <f>IF(N435="x",1+COUNTIFS(AR$4:AR434,"&gt;0",$AA$4:$AA434,$AA434),0)</f>
        <v>0</v>
      </c>
      <c r="AS435">
        <f>IF(O435="x",1+COUNTIFS(AS$4:AS434,"&gt;0",$AA$4:$AA434,$AA434),0)</f>
        <v>0</v>
      </c>
      <c r="AT435">
        <f>IF(P435="x",1+COUNTIFS(AT$4:AT434,"&gt;0",$AA$4:$AA434,$AA434),0)</f>
        <v>0</v>
      </c>
      <c r="AU435">
        <f>IF(Q435="x",1+COUNTIFS(AU$4:AU434,"&gt;0",$AA$4:$AA434,$AA434),0)</f>
        <v>0</v>
      </c>
      <c r="AV435">
        <f>IF(R435="x",1+COUNTIFS(AV$4:AV434,"&gt;0",$AA$4:$AA434,$AA434),0)</f>
        <v>0</v>
      </c>
      <c r="AW435">
        <f t="shared" si="252"/>
        <v>0</v>
      </c>
      <c r="AX435">
        <f t="shared" si="253"/>
        <v>1</v>
      </c>
      <c r="AY435">
        <f t="shared" si="262"/>
        <v>0</v>
      </c>
      <c r="AZ435">
        <f t="shared" si="263"/>
        <v>1</v>
      </c>
      <c r="BA435" s="4">
        <f t="shared" si="264"/>
        <v>0</v>
      </c>
      <c r="BB435" s="4">
        <f t="shared" si="265"/>
        <v>0</v>
      </c>
      <c r="BC435" s="4">
        <f t="shared" si="266"/>
        <v>0</v>
      </c>
      <c r="BD435" s="4">
        <f t="shared" si="267"/>
        <v>0</v>
      </c>
      <c r="BE435" s="4">
        <f t="shared" si="268"/>
        <v>0</v>
      </c>
      <c r="BF435" s="4">
        <f t="shared" si="269"/>
        <v>0</v>
      </c>
      <c r="BG435" s="4">
        <f t="shared" si="270"/>
        <v>0</v>
      </c>
      <c r="BH435" s="4">
        <f t="shared" si="271"/>
        <v>0</v>
      </c>
      <c r="BI435" s="4">
        <f t="shared" si="272"/>
        <v>1</v>
      </c>
      <c r="BJ435" s="4">
        <f t="shared" si="273"/>
        <v>0</v>
      </c>
      <c r="BK435" s="4">
        <f t="shared" si="274"/>
        <v>0</v>
      </c>
      <c r="BL435" s="4">
        <f t="shared" si="275"/>
        <v>0</v>
      </c>
      <c r="BM435" s="4">
        <f t="shared" si="276"/>
        <v>0</v>
      </c>
      <c r="BN435" s="4">
        <f t="shared" si="277"/>
        <v>0</v>
      </c>
      <c r="BO435">
        <f>SUMIFS(BH$5:BH435,$AA$5:$AA435,$AA435)</f>
        <v>16</v>
      </c>
      <c r="BP435">
        <f>SUMIFS(BI$5:BI435,$AA$5:$AA435,$AA435)</f>
        <v>21</v>
      </c>
      <c r="BQ435">
        <f>SUMIFS(BJ$5:BJ435,$AA$5:$AA435,$AA435)</f>
        <v>13</v>
      </c>
      <c r="BR435">
        <f>SUMIFS(BK$5:BK435,$AA$5:$AA435,$AA435)</f>
        <v>19</v>
      </c>
      <c r="BS435">
        <f>SUMIFS(BL$5:BL435,$AA$5:$AA435,$AA435)</f>
        <v>14</v>
      </c>
      <c r="BT435">
        <f>SUMIFS(BM$5:BM435,$AA$5:$AA435,$AA435)</f>
        <v>17</v>
      </c>
      <c r="BU435">
        <f>SUMIFS(BN$5:BN435,$AA$5:$AA435,$AA435)</f>
        <v>0</v>
      </c>
      <c r="BV435">
        <f t="shared" si="278"/>
        <v>18</v>
      </c>
      <c r="BW435">
        <f t="shared" si="279"/>
        <v>32</v>
      </c>
      <c r="BX435">
        <f t="shared" si="280"/>
        <v>18</v>
      </c>
      <c r="BY435">
        <f t="shared" si="281"/>
        <v>30</v>
      </c>
      <c r="BZ435">
        <f t="shared" si="282"/>
        <v>26</v>
      </c>
      <c r="CA435">
        <f t="shared" si="283"/>
        <v>26</v>
      </c>
      <c r="CB435">
        <f t="shared" si="284"/>
        <v>0</v>
      </c>
      <c r="CC435">
        <f t="shared" si="285"/>
        <v>21</v>
      </c>
      <c r="CD435">
        <f t="shared" si="286"/>
        <v>32</v>
      </c>
      <c r="CE435" t="str">
        <f>IFERROR(VLOOKUP($AA435,'Tuyến và nhân viên'!$I:$O,7,0),"")</f>
        <v>Trần Văn Khanh</v>
      </c>
      <c r="CF435">
        <f t="shared" si="287"/>
        <v>2</v>
      </c>
      <c r="CG435">
        <f t="shared" si="288"/>
        <v>1</v>
      </c>
      <c r="CH435">
        <f>COUNTIFS($L435:L435,"x")</f>
        <v>0</v>
      </c>
      <c r="CI435">
        <f>COUNTIFS($L435:M435,"x")</f>
        <v>1</v>
      </c>
      <c r="CJ435">
        <f>COUNTIFS($L435:N435,"x")</f>
        <v>1</v>
      </c>
      <c r="CK435">
        <f>COUNTIFS($L435:O435,"x")</f>
        <v>1</v>
      </c>
      <c r="CL435">
        <f>COUNTIFS($L435:P435,"x")</f>
        <v>1</v>
      </c>
      <c r="CM435">
        <f>COUNTIFS($L435:Q435,"x")</f>
        <v>1</v>
      </c>
      <c r="CN435">
        <f>COUNTIFS($L435:R435,"x")</f>
        <v>1</v>
      </c>
      <c r="CO435" t="str" cm="1">
        <f t="array" ref="CO435">IFERROR(INDEX($CH$4:$CN$4,0,MATCH(1,$CH435:$CN435,0)),"")</f>
        <v>Thứ 3</v>
      </c>
      <c r="CP435" t="str" cm="1">
        <f t="array" ref="CP435">IFERROR(INDEX($CH$4:$CN$4,0,MATCH(2,$CH435:$CN435,0)),"")</f>
        <v/>
      </c>
      <c r="CQ435" t="str">
        <f t="shared" si="289"/>
        <v>Thứ 3</v>
      </c>
      <c r="CR435" t="str">
        <f t="shared" si="254"/>
        <v>F2 - Tuần 2 &amp; 4</v>
      </c>
    </row>
    <row r="436" spans="1:96" x14ac:dyDescent="0.3">
      <c r="A436" s="117" t="s">
        <v>37663</v>
      </c>
      <c r="B436" s="118" t="s">
        <v>33266</v>
      </c>
      <c r="C436" s="118" t="s">
        <v>33267</v>
      </c>
      <c r="D436" s="118" t="s">
        <v>39661</v>
      </c>
      <c r="E436" s="118" t="s">
        <v>39662</v>
      </c>
      <c r="F436" s="118" t="s">
        <v>37950</v>
      </c>
      <c r="G436" s="118" t="s">
        <v>37951</v>
      </c>
      <c r="H436" s="118" t="s">
        <v>37956</v>
      </c>
      <c r="I436" s="118" t="s">
        <v>22</v>
      </c>
      <c r="J436" s="119" t="s">
        <v>39658</v>
      </c>
      <c r="K436" s="119" t="s">
        <v>23</v>
      </c>
      <c r="L436" s="117" t="s">
        <v>23</v>
      </c>
      <c r="M436" s="117" t="s">
        <v>24</v>
      </c>
      <c r="N436" s="117" t="s">
        <v>23</v>
      </c>
      <c r="O436" s="117" t="s">
        <v>23</v>
      </c>
      <c r="P436" s="117" t="s">
        <v>23</v>
      </c>
      <c r="Q436" s="117" t="s">
        <v>23</v>
      </c>
      <c r="R436" s="117" t="s">
        <v>23</v>
      </c>
      <c r="S436" s="117" t="s">
        <v>24</v>
      </c>
      <c r="T436" s="117" t="s">
        <v>24</v>
      </c>
      <c r="U436" s="117" t="s">
        <v>24</v>
      </c>
      <c r="V436" s="117" t="s">
        <v>24</v>
      </c>
      <c r="W436" s="74" t="str">
        <f t="shared" si="255"/>
        <v/>
      </c>
      <c r="X436" s="74" t="str">
        <f t="shared" si="256"/>
        <v>x</v>
      </c>
      <c r="Y436" s="74" t="str">
        <f t="shared" si="257"/>
        <v/>
      </c>
      <c r="Z436" s="74" t="str">
        <f t="shared" si="258"/>
        <v>x</v>
      </c>
      <c r="AA436" t="str">
        <f>VLOOKUP($D436,'Tuyến và nhân viên'!$D:$M,6,0)</f>
        <v>HL00530</v>
      </c>
      <c r="AB436" t="str">
        <f>VLOOKUP($D436,'Tuyến và nhân viên'!$D:$M,7,0)</f>
        <v>Nguyễn Thị Thiên Trang</v>
      </c>
      <c r="AC436" s="16" t="str">
        <f>IFERROR(VLOOKUP($F436,DSKH!$D:$BF,53,0),"")</f>
        <v>F2</v>
      </c>
      <c r="AD436" s="16" t="str">
        <f>IFERROR(VLOOKUP($F436,DSKH!$D:$BF,54,0),"")</f>
        <v>GT</v>
      </c>
      <c r="AE436" s="4">
        <f>SUMIFS('Doanh số khách hàng'!$F:$F,'Doanh số khách hàng'!$A:$A,'Chi tiết tuyến'!$F436)</f>
        <v>0</v>
      </c>
      <c r="AF436" s="16" t="str">
        <f t="shared" si="250"/>
        <v>F4</v>
      </c>
      <c r="AG436" s="16" t="str">
        <f t="shared" si="251"/>
        <v>F2</v>
      </c>
      <c r="AH436" t="b">
        <f t="shared" si="259"/>
        <v>0</v>
      </c>
      <c r="AI436" t="b">
        <f t="shared" si="260"/>
        <v>1</v>
      </c>
      <c r="AJ436">
        <f>IFERROR(VLOOKUP($AC436,Master!$D:$E,2,0),"")</f>
        <v>2</v>
      </c>
      <c r="AK436">
        <f>VLOOKUP($AF436,Master!$D:$E,2,0)</f>
        <v>4</v>
      </c>
      <c r="AL436" s="4">
        <f t="shared" si="261"/>
        <v>0</v>
      </c>
      <c r="AM436" t="str">
        <f>IFERROR(VLOOKUP($F436,DSKH!$D:$BF,31,0),"")</f>
        <v>Tỉnh Cà Mau</v>
      </c>
      <c r="AN436" t="str">
        <f>IFERROR(VLOOKUP($F436,DSKH!$D:$BF,29,0),"")</f>
        <v>Xã Phong Thạnh</v>
      </c>
      <c r="AO436">
        <f>IFERROR(VLOOKUP($F436,DSKH!$D:$BF,52,0),"")</f>
        <v>0</v>
      </c>
      <c r="AP436">
        <f>IF(L436="x",1+COUNTIFS(AP$4:AP435,"&gt;0",$AA$4:$AA435,$AA435),0)</f>
        <v>0</v>
      </c>
      <c r="AQ436">
        <f>IF(M436="x",1+COUNTIFS(AQ$4:AQ435,"&gt;0",$AA$4:$AA435,$AA435),0)</f>
        <v>27</v>
      </c>
      <c r="AR436">
        <f>IF(N436="x",1+COUNTIFS(AR$4:AR435,"&gt;0",$AA$4:$AA435,$AA435),0)</f>
        <v>0</v>
      </c>
      <c r="AS436">
        <f>IF(O436="x",1+COUNTIFS(AS$4:AS435,"&gt;0",$AA$4:$AA435,$AA435),0)</f>
        <v>0</v>
      </c>
      <c r="AT436">
        <f>IF(P436="x",1+COUNTIFS(AT$4:AT435,"&gt;0",$AA$4:$AA435,$AA435),0)</f>
        <v>0</v>
      </c>
      <c r="AU436">
        <f>IF(Q436="x",1+COUNTIFS(AU$4:AU435,"&gt;0",$AA$4:$AA435,$AA435),0)</f>
        <v>0</v>
      </c>
      <c r="AV436">
        <f>IF(R436="x",1+COUNTIFS(AV$4:AV435,"&gt;0",$AA$4:$AA435,$AA435),0)</f>
        <v>0</v>
      </c>
      <c r="AW436">
        <f t="shared" si="252"/>
        <v>0</v>
      </c>
      <c r="AX436">
        <f t="shared" si="253"/>
        <v>1</v>
      </c>
      <c r="AY436">
        <f t="shared" si="262"/>
        <v>0</v>
      </c>
      <c r="AZ436">
        <f t="shared" si="263"/>
        <v>1</v>
      </c>
      <c r="BA436" s="4">
        <f t="shared" si="264"/>
        <v>0</v>
      </c>
      <c r="BB436" s="4">
        <f t="shared" si="265"/>
        <v>0</v>
      </c>
      <c r="BC436" s="4">
        <f t="shared" si="266"/>
        <v>0</v>
      </c>
      <c r="BD436" s="4">
        <f t="shared" si="267"/>
        <v>0</v>
      </c>
      <c r="BE436" s="4">
        <f t="shared" si="268"/>
        <v>0</v>
      </c>
      <c r="BF436" s="4">
        <f t="shared" si="269"/>
        <v>0</v>
      </c>
      <c r="BG436" s="4">
        <f t="shared" si="270"/>
        <v>0</v>
      </c>
      <c r="BH436" s="4">
        <f t="shared" si="271"/>
        <v>0</v>
      </c>
      <c r="BI436" s="4">
        <f t="shared" si="272"/>
        <v>1</v>
      </c>
      <c r="BJ436" s="4">
        <f t="shared" si="273"/>
        <v>0</v>
      </c>
      <c r="BK436" s="4">
        <f t="shared" si="274"/>
        <v>0</v>
      </c>
      <c r="BL436" s="4">
        <f t="shared" si="275"/>
        <v>0</v>
      </c>
      <c r="BM436" s="4">
        <f t="shared" si="276"/>
        <v>0</v>
      </c>
      <c r="BN436" s="4">
        <f t="shared" si="277"/>
        <v>0</v>
      </c>
      <c r="BO436">
        <f>SUMIFS(BH$5:BH436,$AA$5:$AA436,$AA436)</f>
        <v>16</v>
      </c>
      <c r="BP436">
        <f>SUMIFS(BI$5:BI436,$AA$5:$AA436,$AA436)</f>
        <v>22</v>
      </c>
      <c r="BQ436">
        <f>SUMIFS(BJ$5:BJ436,$AA$5:$AA436,$AA436)</f>
        <v>13</v>
      </c>
      <c r="BR436">
        <f>SUMIFS(BK$5:BK436,$AA$5:$AA436,$AA436)</f>
        <v>19</v>
      </c>
      <c r="BS436">
        <f>SUMIFS(BL$5:BL436,$AA$5:$AA436,$AA436)</f>
        <v>14</v>
      </c>
      <c r="BT436">
        <f>SUMIFS(BM$5:BM436,$AA$5:$AA436,$AA436)</f>
        <v>17</v>
      </c>
      <c r="BU436">
        <f>SUMIFS(BN$5:BN436,$AA$5:$AA436,$AA436)</f>
        <v>0</v>
      </c>
      <c r="BV436">
        <f t="shared" si="278"/>
        <v>18</v>
      </c>
      <c r="BW436">
        <f t="shared" si="279"/>
        <v>32</v>
      </c>
      <c r="BX436">
        <f t="shared" si="280"/>
        <v>18</v>
      </c>
      <c r="BY436">
        <f t="shared" si="281"/>
        <v>30</v>
      </c>
      <c r="BZ436">
        <f t="shared" si="282"/>
        <v>26</v>
      </c>
      <c r="CA436">
        <f t="shared" si="283"/>
        <v>26</v>
      </c>
      <c r="CB436">
        <f t="shared" si="284"/>
        <v>0</v>
      </c>
      <c r="CC436">
        <f t="shared" si="285"/>
        <v>22</v>
      </c>
      <c r="CD436">
        <f t="shared" si="286"/>
        <v>32</v>
      </c>
      <c r="CE436" t="str">
        <f>IFERROR(VLOOKUP($AA436,'Tuyến và nhân viên'!$I:$O,7,0),"")</f>
        <v>Trần Văn Khanh</v>
      </c>
      <c r="CF436">
        <f t="shared" si="287"/>
        <v>2</v>
      </c>
      <c r="CG436">
        <f t="shared" si="288"/>
        <v>1</v>
      </c>
      <c r="CH436">
        <f>COUNTIFS($L436:L436,"x")</f>
        <v>0</v>
      </c>
      <c r="CI436">
        <f>COUNTIFS($L436:M436,"x")</f>
        <v>1</v>
      </c>
      <c r="CJ436">
        <f>COUNTIFS($L436:N436,"x")</f>
        <v>1</v>
      </c>
      <c r="CK436">
        <f>COUNTIFS($L436:O436,"x")</f>
        <v>1</v>
      </c>
      <c r="CL436">
        <f>COUNTIFS($L436:P436,"x")</f>
        <v>1</v>
      </c>
      <c r="CM436">
        <f>COUNTIFS($L436:Q436,"x")</f>
        <v>1</v>
      </c>
      <c r="CN436">
        <f>COUNTIFS($L436:R436,"x")</f>
        <v>1</v>
      </c>
      <c r="CO436" t="str" cm="1">
        <f t="array" ref="CO436">IFERROR(INDEX($CH$4:$CN$4,0,MATCH(1,$CH436:$CN436,0)),"")</f>
        <v>Thứ 3</v>
      </c>
      <c r="CP436" t="str" cm="1">
        <f t="array" ref="CP436">IFERROR(INDEX($CH$4:$CN$4,0,MATCH(2,$CH436:$CN436,0)),"")</f>
        <v/>
      </c>
      <c r="CQ436" t="str">
        <f t="shared" si="289"/>
        <v>Thứ 3</v>
      </c>
      <c r="CR436" t="str">
        <f t="shared" si="254"/>
        <v>F2 - Tuần 2 &amp; 4</v>
      </c>
    </row>
    <row r="437" spans="1:96" x14ac:dyDescent="0.3">
      <c r="A437" s="117" t="s">
        <v>37670</v>
      </c>
      <c r="B437" s="118" t="s">
        <v>33266</v>
      </c>
      <c r="C437" s="118" t="s">
        <v>33267</v>
      </c>
      <c r="D437" s="118" t="s">
        <v>39661</v>
      </c>
      <c r="E437" s="118" t="s">
        <v>39662</v>
      </c>
      <c r="F437" s="118" t="s">
        <v>25775</v>
      </c>
      <c r="G437" s="118" t="s">
        <v>37960</v>
      </c>
      <c r="H437" s="118" t="s">
        <v>37966</v>
      </c>
      <c r="I437" s="118" t="s">
        <v>22</v>
      </c>
      <c r="J437" s="119" t="s">
        <v>39658</v>
      </c>
      <c r="K437" s="119" t="s">
        <v>23</v>
      </c>
      <c r="L437" s="117" t="s">
        <v>23</v>
      </c>
      <c r="M437" s="117" t="s">
        <v>24</v>
      </c>
      <c r="N437" s="117" t="s">
        <v>23</v>
      </c>
      <c r="O437" s="117" t="s">
        <v>23</v>
      </c>
      <c r="P437" s="117" t="s">
        <v>23</v>
      </c>
      <c r="Q437" s="117" t="s">
        <v>23</v>
      </c>
      <c r="R437" s="117" t="s">
        <v>23</v>
      </c>
      <c r="S437" s="117" t="s">
        <v>24</v>
      </c>
      <c r="T437" s="117" t="s">
        <v>24</v>
      </c>
      <c r="U437" s="117" t="s">
        <v>24</v>
      </c>
      <c r="V437" s="117" t="s">
        <v>24</v>
      </c>
      <c r="W437" s="74" t="str">
        <f t="shared" si="255"/>
        <v>x</v>
      </c>
      <c r="X437" s="74" t="str">
        <f t="shared" si="256"/>
        <v>x</v>
      </c>
      <c r="Y437" s="74" t="str">
        <f t="shared" si="257"/>
        <v>x</v>
      </c>
      <c r="Z437" s="74" t="str">
        <f t="shared" si="258"/>
        <v>x</v>
      </c>
      <c r="AA437" t="str">
        <f>VLOOKUP($D437,'Tuyến và nhân viên'!$D:$M,6,0)</f>
        <v>HL00530</v>
      </c>
      <c r="AB437" t="str">
        <f>VLOOKUP($D437,'Tuyến và nhân viên'!$D:$M,7,0)</f>
        <v>Nguyễn Thị Thiên Trang</v>
      </c>
      <c r="AC437" s="16" t="str">
        <f>IFERROR(VLOOKUP($F437,DSKH!$D:$BF,53,0),"")</f>
        <v>F4</v>
      </c>
      <c r="AD437" s="16" t="str">
        <f>IFERROR(VLOOKUP($F437,DSKH!$D:$BF,54,0),"")</f>
        <v>GT</v>
      </c>
      <c r="AE437" s="4">
        <f>SUMIFS('Doanh số khách hàng'!$F:$F,'Doanh số khách hàng'!$A:$A,'Chi tiết tuyến'!$F437)</f>
        <v>2193673.3333333335</v>
      </c>
      <c r="AF437" s="16" t="str">
        <f t="shared" si="250"/>
        <v>F4</v>
      </c>
      <c r="AG437" s="16" t="str">
        <f t="shared" si="251"/>
        <v>F4</v>
      </c>
      <c r="AH437" t="b">
        <f t="shared" si="259"/>
        <v>1</v>
      </c>
      <c r="AI437" t="b">
        <f t="shared" si="260"/>
        <v>1</v>
      </c>
      <c r="AJ437">
        <f>IFERROR(VLOOKUP($AC437,Master!$D:$E,2,0),"")</f>
        <v>4</v>
      </c>
      <c r="AK437">
        <f>VLOOKUP($AF437,Master!$D:$E,2,0)</f>
        <v>4</v>
      </c>
      <c r="AL437" s="4">
        <f t="shared" si="261"/>
        <v>548418.33333333337</v>
      </c>
      <c r="AM437" t="str">
        <f>IFERROR(VLOOKUP($F437,DSKH!$D:$BF,31,0),"")</f>
        <v>Tỉnh Cà Mau</v>
      </c>
      <c r="AN437" t="str">
        <f>IFERROR(VLOOKUP($F437,DSKH!$D:$BF,29,0),"")</f>
        <v>Phường Giá Rai</v>
      </c>
      <c r="AO437">
        <f>IFERROR(VLOOKUP($F437,DSKH!$D:$BF,52,0),"")</f>
        <v>2193673.3333333335</v>
      </c>
      <c r="AP437">
        <f>IF(L437="x",1+COUNTIFS(AP$4:AP436,"&gt;0",$AA$4:$AA436,$AA436),0)</f>
        <v>0</v>
      </c>
      <c r="AQ437">
        <f>IF(M437="x",1+COUNTIFS(AQ$4:AQ436,"&gt;0",$AA$4:$AA436,$AA436),0)</f>
        <v>28</v>
      </c>
      <c r="AR437">
        <f>IF(N437="x",1+COUNTIFS(AR$4:AR436,"&gt;0",$AA$4:$AA436,$AA436),0)</f>
        <v>0</v>
      </c>
      <c r="AS437">
        <f>IF(O437="x",1+COUNTIFS(AS$4:AS436,"&gt;0",$AA$4:$AA436,$AA436),0)</f>
        <v>0</v>
      </c>
      <c r="AT437">
        <f>IF(P437="x",1+COUNTIFS(AT$4:AT436,"&gt;0",$AA$4:$AA436,$AA436),0)</f>
        <v>0</v>
      </c>
      <c r="AU437">
        <f>IF(Q437="x",1+COUNTIFS(AU$4:AU436,"&gt;0",$AA$4:$AA436,$AA436),0)</f>
        <v>0</v>
      </c>
      <c r="AV437">
        <f>IF(R437="x",1+COUNTIFS(AV$4:AV436,"&gt;0",$AA$4:$AA436,$AA436),0)</f>
        <v>0</v>
      </c>
      <c r="AW437">
        <f t="shared" si="252"/>
        <v>1</v>
      </c>
      <c r="AX437">
        <f t="shared" si="253"/>
        <v>1</v>
      </c>
      <c r="AY437">
        <f t="shared" si="262"/>
        <v>1</v>
      </c>
      <c r="AZ437">
        <f t="shared" si="263"/>
        <v>1</v>
      </c>
      <c r="BA437" s="4">
        <f t="shared" si="264"/>
        <v>0</v>
      </c>
      <c r="BB437" s="4">
        <f t="shared" si="265"/>
        <v>548418.33333333337</v>
      </c>
      <c r="BC437" s="4">
        <f t="shared" si="266"/>
        <v>0</v>
      </c>
      <c r="BD437" s="4">
        <f t="shared" si="267"/>
        <v>0</v>
      </c>
      <c r="BE437" s="4">
        <f t="shared" si="268"/>
        <v>0</v>
      </c>
      <c r="BF437" s="4">
        <f t="shared" si="269"/>
        <v>0</v>
      </c>
      <c r="BG437" s="4">
        <f t="shared" si="270"/>
        <v>0</v>
      </c>
      <c r="BH437" s="4">
        <f t="shared" si="271"/>
        <v>0</v>
      </c>
      <c r="BI437" s="4">
        <f t="shared" si="272"/>
        <v>0</v>
      </c>
      <c r="BJ437" s="4">
        <f t="shared" si="273"/>
        <v>0</v>
      </c>
      <c r="BK437" s="4">
        <f t="shared" si="274"/>
        <v>0</v>
      </c>
      <c r="BL437" s="4">
        <f t="shared" si="275"/>
        <v>0</v>
      </c>
      <c r="BM437" s="4">
        <f t="shared" si="276"/>
        <v>0</v>
      </c>
      <c r="BN437" s="4">
        <f t="shared" si="277"/>
        <v>0</v>
      </c>
      <c r="BO437">
        <f>SUMIFS(BH$5:BH437,$AA$5:$AA437,$AA437)</f>
        <v>16</v>
      </c>
      <c r="BP437">
        <f>SUMIFS(BI$5:BI437,$AA$5:$AA437,$AA437)</f>
        <v>22</v>
      </c>
      <c r="BQ437">
        <f>SUMIFS(BJ$5:BJ437,$AA$5:$AA437,$AA437)</f>
        <v>13</v>
      </c>
      <c r="BR437">
        <f>SUMIFS(BK$5:BK437,$AA$5:$AA437,$AA437)</f>
        <v>19</v>
      </c>
      <c r="BS437">
        <f>SUMIFS(BL$5:BL437,$AA$5:$AA437,$AA437)</f>
        <v>14</v>
      </c>
      <c r="BT437">
        <f>SUMIFS(BM$5:BM437,$AA$5:$AA437,$AA437)</f>
        <v>17</v>
      </c>
      <c r="BU437">
        <f>SUMIFS(BN$5:BN437,$AA$5:$AA437,$AA437)</f>
        <v>0</v>
      </c>
      <c r="BV437">
        <f t="shared" si="278"/>
        <v>18</v>
      </c>
      <c r="BW437">
        <f t="shared" si="279"/>
        <v>32</v>
      </c>
      <c r="BX437">
        <f t="shared" si="280"/>
        <v>18</v>
      </c>
      <c r="BY437">
        <f t="shared" si="281"/>
        <v>30</v>
      </c>
      <c r="BZ437">
        <f t="shared" si="282"/>
        <v>26</v>
      </c>
      <c r="CA437">
        <f t="shared" si="283"/>
        <v>26</v>
      </c>
      <c r="CB437">
        <f t="shared" si="284"/>
        <v>0</v>
      </c>
      <c r="CC437">
        <f t="shared" si="285"/>
        <v>0</v>
      </c>
      <c r="CD437">
        <f t="shared" si="286"/>
        <v>0</v>
      </c>
      <c r="CE437" t="str">
        <f>IFERROR(VLOOKUP($AA437,'Tuyến và nhân viên'!$I:$O,7,0),"")</f>
        <v>Trần Văn Khanh</v>
      </c>
      <c r="CF437">
        <f t="shared" si="287"/>
        <v>4</v>
      </c>
      <c r="CG437">
        <f t="shared" si="288"/>
        <v>1</v>
      </c>
      <c r="CH437">
        <f>COUNTIFS($L437:L437,"x")</f>
        <v>0</v>
      </c>
      <c r="CI437">
        <f>COUNTIFS($L437:M437,"x")</f>
        <v>1</v>
      </c>
      <c r="CJ437">
        <f>COUNTIFS($L437:N437,"x")</f>
        <v>1</v>
      </c>
      <c r="CK437">
        <f>COUNTIFS($L437:O437,"x")</f>
        <v>1</v>
      </c>
      <c r="CL437">
        <f>COUNTIFS($L437:P437,"x")</f>
        <v>1</v>
      </c>
      <c r="CM437">
        <f>COUNTIFS($L437:Q437,"x")</f>
        <v>1</v>
      </c>
      <c r="CN437">
        <f>COUNTIFS($L437:R437,"x")</f>
        <v>1</v>
      </c>
      <c r="CO437" t="str" cm="1">
        <f t="array" ref="CO437">IFERROR(INDEX($CH$4:$CN$4,0,MATCH(1,$CH437:$CN437,0)),"")</f>
        <v>Thứ 3</v>
      </c>
      <c r="CP437" t="str" cm="1">
        <f t="array" ref="CP437">IFERROR(INDEX($CH$4:$CN$4,0,MATCH(2,$CH437:$CN437,0)),"")</f>
        <v/>
      </c>
      <c r="CQ437" t="str">
        <f t="shared" si="289"/>
        <v>Thứ 3</v>
      </c>
      <c r="CR437" t="str">
        <f t="shared" si="254"/>
        <v>F4 - Tất cả các tuần</v>
      </c>
    </row>
    <row r="438" spans="1:96" x14ac:dyDescent="0.3">
      <c r="A438" s="117" t="s">
        <v>34257</v>
      </c>
      <c r="B438" s="118" t="s">
        <v>33266</v>
      </c>
      <c r="C438" s="118" t="s">
        <v>33267</v>
      </c>
      <c r="D438" s="118" t="s">
        <v>39661</v>
      </c>
      <c r="E438" s="118" t="s">
        <v>39662</v>
      </c>
      <c r="F438" s="118" t="s">
        <v>37970</v>
      </c>
      <c r="G438" s="118" t="s">
        <v>37971</v>
      </c>
      <c r="H438" s="118" t="s">
        <v>37975</v>
      </c>
      <c r="I438" s="118" t="s">
        <v>22</v>
      </c>
      <c r="J438" s="119" t="s">
        <v>39658</v>
      </c>
      <c r="K438" s="119" t="s">
        <v>23</v>
      </c>
      <c r="L438" s="117" t="s">
        <v>24</v>
      </c>
      <c r="M438" s="117" t="s">
        <v>23</v>
      </c>
      <c r="N438" s="117" t="s">
        <v>23</v>
      </c>
      <c r="O438" s="117" t="s">
        <v>23</v>
      </c>
      <c r="P438" s="117" t="s">
        <v>23</v>
      </c>
      <c r="Q438" s="117" t="s">
        <v>23</v>
      </c>
      <c r="R438" s="117" t="s">
        <v>23</v>
      </c>
      <c r="S438" s="117" t="s">
        <v>24</v>
      </c>
      <c r="T438" s="117" t="s">
        <v>24</v>
      </c>
      <c r="U438" s="117" t="s">
        <v>24</v>
      </c>
      <c r="V438" s="117" t="s">
        <v>24</v>
      </c>
      <c r="W438" s="74" t="str">
        <f t="shared" si="255"/>
        <v/>
      </c>
      <c r="X438" s="74" t="str">
        <f t="shared" si="256"/>
        <v>x</v>
      </c>
      <c r="Y438" s="74" t="str">
        <f t="shared" si="257"/>
        <v/>
      </c>
      <c r="Z438" s="74" t="str">
        <f t="shared" si="258"/>
        <v>x</v>
      </c>
      <c r="AA438" t="str">
        <f>VLOOKUP($D438,'Tuyến và nhân viên'!$D:$M,6,0)</f>
        <v>HL00530</v>
      </c>
      <c r="AB438" t="str">
        <f>VLOOKUP($D438,'Tuyến và nhân viên'!$D:$M,7,0)</f>
        <v>Nguyễn Thị Thiên Trang</v>
      </c>
      <c r="AC438" s="16" t="str">
        <f>IFERROR(VLOOKUP($F438,DSKH!$D:$BF,53,0),"")</f>
        <v>F2</v>
      </c>
      <c r="AD438" s="16" t="str">
        <f>IFERROR(VLOOKUP($F438,DSKH!$D:$BF,54,0),"")</f>
        <v>GT</v>
      </c>
      <c r="AE438" s="4">
        <f>SUMIFS('Doanh số khách hàng'!$F:$F,'Doanh số khách hàng'!$A:$A,'Chi tiết tuyến'!$F438)</f>
        <v>0</v>
      </c>
      <c r="AF438" s="16" t="str">
        <f t="shared" si="250"/>
        <v>F4</v>
      </c>
      <c r="AG438" s="16" t="str">
        <f t="shared" si="251"/>
        <v>F2</v>
      </c>
      <c r="AH438" t="b">
        <f t="shared" si="259"/>
        <v>0</v>
      </c>
      <c r="AI438" t="b">
        <f t="shared" si="260"/>
        <v>1</v>
      </c>
      <c r="AJ438">
        <f>IFERROR(VLOOKUP($AC438,Master!$D:$E,2,0),"")</f>
        <v>2</v>
      </c>
      <c r="AK438">
        <f>VLOOKUP($AF438,Master!$D:$E,2,0)</f>
        <v>4</v>
      </c>
      <c r="AL438" s="4">
        <f t="shared" si="261"/>
        <v>0</v>
      </c>
      <c r="AM438" t="str">
        <f>IFERROR(VLOOKUP($F438,DSKH!$D:$BF,31,0),"")</f>
        <v>Tỉnh Cà Mau</v>
      </c>
      <c r="AN438" t="str">
        <f>IFERROR(VLOOKUP($F438,DSKH!$D:$BF,29,0),"")</f>
        <v>Phường Giá Rai</v>
      </c>
      <c r="AO438">
        <f>IFERROR(VLOOKUP($F438,DSKH!$D:$BF,52,0),"")</f>
        <v>0</v>
      </c>
      <c r="AP438">
        <f>IF(L438="x",1+COUNTIFS(AP$4:AP437,"&gt;0",$AA$4:$AA437,$AA437),0)</f>
        <v>23</v>
      </c>
      <c r="AQ438">
        <f>IF(M438="x",1+COUNTIFS(AQ$4:AQ437,"&gt;0",$AA$4:$AA437,$AA437),0)</f>
        <v>0</v>
      </c>
      <c r="AR438">
        <f>IF(N438="x",1+COUNTIFS(AR$4:AR437,"&gt;0",$AA$4:$AA437,$AA437),0)</f>
        <v>0</v>
      </c>
      <c r="AS438">
        <f>IF(O438="x",1+COUNTIFS(AS$4:AS437,"&gt;0",$AA$4:$AA437,$AA437),0)</f>
        <v>0</v>
      </c>
      <c r="AT438">
        <f>IF(P438="x",1+COUNTIFS(AT$4:AT437,"&gt;0",$AA$4:$AA437,$AA437),0)</f>
        <v>0</v>
      </c>
      <c r="AU438">
        <f>IF(Q438="x",1+COUNTIFS(AU$4:AU437,"&gt;0",$AA$4:$AA437,$AA437),0)</f>
        <v>0</v>
      </c>
      <c r="AV438">
        <f>IF(R438="x",1+COUNTIFS(AV$4:AV437,"&gt;0",$AA$4:$AA437,$AA437),0)</f>
        <v>0</v>
      </c>
      <c r="AW438">
        <f t="shared" si="252"/>
        <v>0</v>
      </c>
      <c r="AX438">
        <f t="shared" si="253"/>
        <v>1</v>
      </c>
      <c r="AY438">
        <f t="shared" si="262"/>
        <v>0</v>
      </c>
      <c r="AZ438">
        <f t="shared" si="263"/>
        <v>1</v>
      </c>
      <c r="BA438" s="4">
        <f t="shared" si="264"/>
        <v>0</v>
      </c>
      <c r="BB438" s="4">
        <f t="shared" si="265"/>
        <v>0</v>
      </c>
      <c r="BC438" s="4">
        <f t="shared" si="266"/>
        <v>0</v>
      </c>
      <c r="BD438" s="4">
        <f t="shared" si="267"/>
        <v>0</v>
      </c>
      <c r="BE438" s="4">
        <f t="shared" si="268"/>
        <v>0</v>
      </c>
      <c r="BF438" s="4">
        <f t="shared" si="269"/>
        <v>0</v>
      </c>
      <c r="BG438" s="4">
        <f t="shared" si="270"/>
        <v>0</v>
      </c>
      <c r="BH438" s="4">
        <f t="shared" si="271"/>
        <v>1</v>
      </c>
      <c r="BI438" s="4">
        <f t="shared" si="272"/>
        <v>0</v>
      </c>
      <c r="BJ438" s="4">
        <f t="shared" si="273"/>
        <v>0</v>
      </c>
      <c r="BK438" s="4">
        <f t="shared" si="274"/>
        <v>0</v>
      </c>
      <c r="BL438" s="4">
        <f t="shared" si="275"/>
        <v>0</v>
      </c>
      <c r="BM438" s="4">
        <f t="shared" si="276"/>
        <v>0</v>
      </c>
      <c r="BN438" s="4">
        <f t="shared" si="277"/>
        <v>0</v>
      </c>
      <c r="BO438">
        <f>SUMIFS(BH$5:BH438,$AA$5:$AA438,$AA438)</f>
        <v>17</v>
      </c>
      <c r="BP438">
        <f>SUMIFS(BI$5:BI438,$AA$5:$AA438,$AA438)</f>
        <v>22</v>
      </c>
      <c r="BQ438">
        <f>SUMIFS(BJ$5:BJ438,$AA$5:$AA438,$AA438)</f>
        <v>13</v>
      </c>
      <c r="BR438">
        <f>SUMIFS(BK$5:BK438,$AA$5:$AA438,$AA438)</f>
        <v>19</v>
      </c>
      <c r="BS438">
        <f>SUMIFS(BL$5:BL438,$AA$5:$AA438,$AA438)</f>
        <v>14</v>
      </c>
      <c r="BT438">
        <f>SUMIFS(BM$5:BM438,$AA$5:$AA438,$AA438)</f>
        <v>17</v>
      </c>
      <c r="BU438">
        <f>SUMIFS(BN$5:BN438,$AA$5:$AA438,$AA438)</f>
        <v>0</v>
      </c>
      <c r="BV438">
        <f t="shared" si="278"/>
        <v>18</v>
      </c>
      <c r="BW438">
        <f t="shared" si="279"/>
        <v>32</v>
      </c>
      <c r="BX438">
        <f t="shared" si="280"/>
        <v>18</v>
      </c>
      <c r="BY438">
        <f t="shared" si="281"/>
        <v>30</v>
      </c>
      <c r="BZ438">
        <f t="shared" si="282"/>
        <v>26</v>
      </c>
      <c r="CA438">
        <f t="shared" si="283"/>
        <v>26</v>
      </c>
      <c r="CB438">
        <f t="shared" si="284"/>
        <v>0</v>
      </c>
      <c r="CC438">
        <f t="shared" si="285"/>
        <v>17</v>
      </c>
      <c r="CD438">
        <f t="shared" si="286"/>
        <v>18</v>
      </c>
      <c r="CE438" t="str">
        <f>IFERROR(VLOOKUP($AA438,'Tuyến và nhân viên'!$I:$O,7,0),"")</f>
        <v>Trần Văn Khanh</v>
      </c>
      <c r="CF438">
        <f t="shared" si="287"/>
        <v>2</v>
      </c>
      <c r="CG438">
        <f t="shared" si="288"/>
        <v>1</v>
      </c>
      <c r="CH438">
        <f>COUNTIFS($L438:L438,"x")</f>
        <v>1</v>
      </c>
      <c r="CI438">
        <f>COUNTIFS($L438:M438,"x")</f>
        <v>1</v>
      </c>
      <c r="CJ438">
        <f>COUNTIFS($L438:N438,"x")</f>
        <v>1</v>
      </c>
      <c r="CK438">
        <f>COUNTIFS($L438:O438,"x")</f>
        <v>1</v>
      </c>
      <c r="CL438">
        <f>COUNTIFS($L438:P438,"x")</f>
        <v>1</v>
      </c>
      <c r="CM438">
        <f>COUNTIFS($L438:Q438,"x")</f>
        <v>1</v>
      </c>
      <c r="CN438">
        <f>COUNTIFS($L438:R438,"x")</f>
        <v>1</v>
      </c>
      <c r="CO438" t="str" cm="1">
        <f t="array" ref="CO438">IFERROR(INDEX($CH$4:$CN$4,0,MATCH(1,$CH438:$CN438,0)),"")</f>
        <v>Thứ 2</v>
      </c>
      <c r="CP438" t="str" cm="1">
        <f t="array" ref="CP438">IFERROR(INDEX($CH$4:$CN$4,0,MATCH(2,$CH438:$CN438,0)),"")</f>
        <v/>
      </c>
      <c r="CQ438" t="str">
        <f t="shared" si="289"/>
        <v>Thứ 2</v>
      </c>
      <c r="CR438" t="str">
        <f t="shared" si="254"/>
        <v>F2 - Tuần 2 &amp; 4</v>
      </c>
    </row>
    <row r="439" spans="1:96" x14ac:dyDescent="0.3">
      <c r="A439" s="117" t="s">
        <v>34511</v>
      </c>
      <c r="B439" s="118" t="s">
        <v>33266</v>
      </c>
      <c r="C439" s="118" t="s">
        <v>33267</v>
      </c>
      <c r="D439" s="118" t="s">
        <v>39661</v>
      </c>
      <c r="E439" s="118" t="s">
        <v>39662</v>
      </c>
      <c r="F439" s="118" t="s">
        <v>38027</v>
      </c>
      <c r="G439" s="118" t="s">
        <v>38028</v>
      </c>
      <c r="H439" s="118" t="s">
        <v>38032</v>
      </c>
      <c r="I439" s="118" t="s">
        <v>22</v>
      </c>
      <c r="J439" s="119" t="s">
        <v>39658</v>
      </c>
      <c r="K439" s="119" t="s">
        <v>23</v>
      </c>
      <c r="L439" s="117" t="s">
        <v>23</v>
      </c>
      <c r="M439" s="117" t="s">
        <v>23</v>
      </c>
      <c r="N439" s="117" t="s">
        <v>23</v>
      </c>
      <c r="O439" s="117" t="s">
        <v>24</v>
      </c>
      <c r="P439" s="117" t="s">
        <v>23</v>
      </c>
      <c r="Q439" s="117" t="s">
        <v>23</v>
      </c>
      <c r="R439" s="117" t="s">
        <v>23</v>
      </c>
      <c r="S439" s="117" t="s">
        <v>24</v>
      </c>
      <c r="T439" s="117" t="s">
        <v>24</v>
      </c>
      <c r="U439" s="117" t="s">
        <v>24</v>
      </c>
      <c r="V439" s="117" t="s">
        <v>24</v>
      </c>
      <c r="W439" s="74" t="str">
        <f t="shared" si="255"/>
        <v/>
      </c>
      <c r="X439" s="74" t="str">
        <f t="shared" si="256"/>
        <v>x</v>
      </c>
      <c r="Y439" s="74" t="str">
        <f t="shared" si="257"/>
        <v/>
      </c>
      <c r="Z439" s="74" t="str">
        <f t="shared" si="258"/>
        <v>x</v>
      </c>
      <c r="AA439" t="str">
        <f>VLOOKUP($D439,'Tuyến và nhân viên'!$D:$M,6,0)</f>
        <v>HL00530</v>
      </c>
      <c r="AB439" t="str">
        <f>VLOOKUP($D439,'Tuyến và nhân viên'!$D:$M,7,0)</f>
        <v>Nguyễn Thị Thiên Trang</v>
      </c>
      <c r="AC439" s="16" t="str">
        <f>IFERROR(VLOOKUP($F439,DSKH!$D:$BF,53,0),"")</f>
        <v>F2</v>
      </c>
      <c r="AD439" s="16" t="str">
        <f>IFERROR(VLOOKUP($F439,DSKH!$D:$BF,54,0),"")</f>
        <v>GT</v>
      </c>
      <c r="AE439" s="4">
        <f>SUMIFS('Doanh số khách hàng'!$F:$F,'Doanh số khách hàng'!$A:$A,'Chi tiết tuyến'!$F439)</f>
        <v>0</v>
      </c>
      <c r="AF439" s="16" t="str">
        <f t="shared" si="250"/>
        <v>F4</v>
      </c>
      <c r="AG439" s="16" t="str">
        <f t="shared" si="251"/>
        <v>F2</v>
      </c>
      <c r="AH439" t="b">
        <f t="shared" si="259"/>
        <v>0</v>
      </c>
      <c r="AI439" t="b">
        <f t="shared" si="260"/>
        <v>1</v>
      </c>
      <c r="AJ439">
        <f>IFERROR(VLOOKUP($AC439,Master!$D:$E,2,0),"")</f>
        <v>2</v>
      </c>
      <c r="AK439">
        <f>VLOOKUP($AF439,Master!$D:$E,2,0)</f>
        <v>4</v>
      </c>
      <c r="AL439" s="4">
        <f t="shared" si="261"/>
        <v>0</v>
      </c>
      <c r="AM439" t="str">
        <f>IFERROR(VLOOKUP($F439,DSKH!$D:$BF,31,0),"")</f>
        <v>Tỉnh Cà Mau</v>
      </c>
      <c r="AN439" t="str">
        <f>IFERROR(VLOOKUP($F439,DSKH!$D:$BF,29,0),"")</f>
        <v>Xã Vĩnh Phước</v>
      </c>
      <c r="AO439">
        <f>IFERROR(VLOOKUP($F439,DSKH!$D:$BF,52,0),"")</f>
        <v>0</v>
      </c>
      <c r="AP439">
        <f>IF(L439="x",1+COUNTIFS(AP$4:AP438,"&gt;0",$AA$4:$AA438,$AA438),0)</f>
        <v>0</v>
      </c>
      <c r="AQ439">
        <f>IF(M439="x",1+COUNTIFS(AQ$4:AQ438,"&gt;0",$AA$4:$AA438,$AA438),0)</f>
        <v>0</v>
      </c>
      <c r="AR439">
        <f>IF(N439="x",1+COUNTIFS(AR$4:AR438,"&gt;0",$AA$4:$AA438,$AA438),0)</f>
        <v>0</v>
      </c>
      <c r="AS439">
        <f>IF(O439="x",1+COUNTIFS(AS$4:AS438,"&gt;0",$AA$4:$AA438,$AA438),0)</f>
        <v>23</v>
      </c>
      <c r="AT439">
        <f>IF(P439="x",1+COUNTIFS(AT$4:AT438,"&gt;0",$AA$4:$AA438,$AA438),0)</f>
        <v>0</v>
      </c>
      <c r="AU439">
        <f>IF(Q439="x",1+COUNTIFS(AU$4:AU438,"&gt;0",$AA$4:$AA438,$AA438),0)</f>
        <v>0</v>
      </c>
      <c r="AV439">
        <f>IF(R439="x",1+COUNTIFS(AV$4:AV438,"&gt;0",$AA$4:$AA438,$AA438),0)</f>
        <v>0</v>
      </c>
      <c r="AW439">
        <f t="shared" si="252"/>
        <v>0</v>
      </c>
      <c r="AX439">
        <f t="shared" si="253"/>
        <v>1</v>
      </c>
      <c r="AY439">
        <f t="shared" si="262"/>
        <v>0</v>
      </c>
      <c r="AZ439">
        <f t="shared" si="263"/>
        <v>1</v>
      </c>
      <c r="BA439" s="4">
        <f t="shared" si="264"/>
        <v>0</v>
      </c>
      <c r="BB439" s="4">
        <f t="shared" si="265"/>
        <v>0</v>
      </c>
      <c r="BC439" s="4">
        <f t="shared" si="266"/>
        <v>0</v>
      </c>
      <c r="BD439" s="4">
        <f t="shared" si="267"/>
        <v>0</v>
      </c>
      <c r="BE439" s="4">
        <f t="shared" si="268"/>
        <v>0</v>
      </c>
      <c r="BF439" s="4">
        <f t="shared" si="269"/>
        <v>0</v>
      </c>
      <c r="BG439" s="4">
        <f t="shared" si="270"/>
        <v>0</v>
      </c>
      <c r="BH439" s="4">
        <f t="shared" si="271"/>
        <v>0</v>
      </c>
      <c r="BI439" s="4">
        <f t="shared" si="272"/>
        <v>0</v>
      </c>
      <c r="BJ439" s="4">
        <f t="shared" si="273"/>
        <v>0</v>
      </c>
      <c r="BK439" s="4">
        <f t="shared" si="274"/>
        <v>1</v>
      </c>
      <c r="BL439" s="4">
        <f t="shared" si="275"/>
        <v>0</v>
      </c>
      <c r="BM439" s="4">
        <f t="shared" si="276"/>
        <v>0</v>
      </c>
      <c r="BN439" s="4">
        <f t="shared" si="277"/>
        <v>0</v>
      </c>
      <c r="BO439">
        <f>SUMIFS(BH$5:BH439,$AA$5:$AA439,$AA439)</f>
        <v>17</v>
      </c>
      <c r="BP439">
        <f>SUMIFS(BI$5:BI439,$AA$5:$AA439,$AA439)</f>
        <v>22</v>
      </c>
      <c r="BQ439">
        <f>SUMIFS(BJ$5:BJ439,$AA$5:$AA439,$AA439)</f>
        <v>13</v>
      </c>
      <c r="BR439">
        <f>SUMIFS(BK$5:BK439,$AA$5:$AA439,$AA439)</f>
        <v>20</v>
      </c>
      <c r="BS439">
        <f>SUMIFS(BL$5:BL439,$AA$5:$AA439,$AA439)</f>
        <v>14</v>
      </c>
      <c r="BT439">
        <f>SUMIFS(BM$5:BM439,$AA$5:$AA439,$AA439)</f>
        <v>17</v>
      </c>
      <c r="BU439">
        <f>SUMIFS(BN$5:BN439,$AA$5:$AA439,$AA439)</f>
        <v>0</v>
      </c>
      <c r="BV439">
        <f t="shared" si="278"/>
        <v>18</v>
      </c>
      <c r="BW439">
        <f t="shared" si="279"/>
        <v>32</v>
      </c>
      <c r="BX439">
        <f t="shared" si="280"/>
        <v>18</v>
      </c>
      <c r="BY439">
        <f t="shared" si="281"/>
        <v>30</v>
      </c>
      <c r="BZ439">
        <f t="shared" si="282"/>
        <v>26</v>
      </c>
      <c r="CA439">
        <f t="shared" si="283"/>
        <v>26</v>
      </c>
      <c r="CB439">
        <f t="shared" si="284"/>
        <v>0</v>
      </c>
      <c r="CC439">
        <f t="shared" si="285"/>
        <v>20</v>
      </c>
      <c r="CD439">
        <f t="shared" si="286"/>
        <v>30</v>
      </c>
      <c r="CE439" t="str">
        <f>IFERROR(VLOOKUP($AA439,'Tuyến và nhân viên'!$I:$O,7,0),"")</f>
        <v>Trần Văn Khanh</v>
      </c>
      <c r="CF439">
        <f t="shared" si="287"/>
        <v>2</v>
      </c>
      <c r="CG439">
        <f t="shared" si="288"/>
        <v>1</v>
      </c>
      <c r="CH439">
        <f>COUNTIFS($L439:L439,"x")</f>
        <v>0</v>
      </c>
      <c r="CI439">
        <f>COUNTIFS($L439:M439,"x")</f>
        <v>0</v>
      </c>
      <c r="CJ439">
        <f>COUNTIFS($L439:N439,"x")</f>
        <v>0</v>
      </c>
      <c r="CK439">
        <f>COUNTIFS($L439:O439,"x")</f>
        <v>1</v>
      </c>
      <c r="CL439">
        <f>COUNTIFS($L439:P439,"x")</f>
        <v>1</v>
      </c>
      <c r="CM439">
        <f>COUNTIFS($L439:Q439,"x")</f>
        <v>1</v>
      </c>
      <c r="CN439">
        <f>COUNTIFS($L439:R439,"x")</f>
        <v>1</v>
      </c>
      <c r="CO439" t="str" cm="1">
        <f t="array" ref="CO439">IFERROR(INDEX($CH$4:$CN$4,0,MATCH(1,$CH439:$CN439,0)),"")</f>
        <v>Thứ 5</v>
      </c>
      <c r="CP439" t="str" cm="1">
        <f t="array" ref="CP439">IFERROR(INDEX($CH$4:$CN$4,0,MATCH(2,$CH439:$CN439,0)),"")</f>
        <v/>
      </c>
      <c r="CQ439" t="str">
        <f t="shared" si="289"/>
        <v>Thứ 5</v>
      </c>
      <c r="CR439" t="str">
        <f t="shared" si="254"/>
        <v>F2 - Tuần 2 &amp; 4</v>
      </c>
    </row>
    <row r="440" spans="1:96" x14ac:dyDescent="0.3">
      <c r="A440" s="117" t="s">
        <v>37695</v>
      </c>
      <c r="B440" s="118" t="s">
        <v>33266</v>
      </c>
      <c r="C440" s="118" t="s">
        <v>33267</v>
      </c>
      <c r="D440" s="118" t="s">
        <v>39661</v>
      </c>
      <c r="E440" s="118" t="s">
        <v>39662</v>
      </c>
      <c r="F440" s="118" t="s">
        <v>12976</v>
      </c>
      <c r="G440" s="118" t="s">
        <v>38037</v>
      </c>
      <c r="H440" s="118" t="s">
        <v>38041</v>
      </c>
      <c r="I440" s="118" t="s">
        <v>22</v>
      </c>
      <c r="J440" s="119" t="s">
        <v>39658</v>
      </c>
      <c r="K440" s="119" t="s">
        <v>23</v>
      </c>
      <c r="L440" s="117" t="s">
        <v>23</v>
      </c>
      <c r="M440" s="117" t="s">
        <v>23</v>
      </c>
      <c r="N440" s="117" t="s">
        <v>23</v>
      </c>
      <c r="O440" s="117" t="s">
        <v>24</v>
      </c>
      <c r="P440" s="117" t="s">
        <v>23</v>
      </c>
      <c r="Q440" s="117" t="s">
        <v>23</v>
      </c>
      <c r="R440" s="117" t="s">
        <v>23</v>
      </c>
      <c r="S440" s="117" t="s">
        <v>24</v>
      </c>
      <c r="T440" s="117" t="s">
        <v>24</v>
      </c>
      <c r="U440" s="117" t="s">
        <v>24</v>
      </c>
      <c r="V440" s="117" t="s">
        <v>24</v>
      </c>
      <c r="W440" s="74" t="str">
        <f t="shared" si="255"/>
        <v/>
      </c>
      <c r="X440" s="74" t="str">
        <f t="shared" si="256"/>
        <v>x</v>
      </c>
      <c r="Y440" s="74" t="str">
        <f t="shared" si="257"/>
        <v/>
      </c>
      <c r="Z440" s="74" t="str">
        <f t="shared" si="258"/>
        <v>x</v>
      </c>
      <c r="AA440" t="str">
        <f>VLOOKUP($D440,'Tuyến và nhân viên'!$D:$M,6,0)</f>
        <v>HL00530</v>
      </c>
      <c r="AB440" t="str">
        <f>VLOOKUP($D440,'Tuyến và nhân viên'!$D:$M,7,0)</f>
        <v>Nguyễn Thị Thiên Trang</v>
      </c>
      <c r="AC440" s="16" t="str">
        <f>IFERROR(VLOOKUP($F440,DSKH!$D:$BF,53,0),"")</f>
        <v>F2</v>
      </c>
      <c r="AD440" s="16" t="str">
        <f>IFERROR(VLOOKUP($F440,DSKH!$D:$BF,54,0),"")</f>
        <v>GT</v>
      </c>
      <c r="AE440" s="4">
        <f>SUMIFS('Doanh số khách hàng'!$F:$F,'Doanh số khách hàng'!$A:$A,'Chi tiết tuyến'!$F440)</f>
        <v>0</v>
      </c>
      <c r="AF440" s="16" t="str">
        <f t="shared" si="250"/>
        <v>F4</v>
      </c>
      <c r="AG440" s="16" t="str">
        <f t="shared" si="251"/>
        <v>F2</v>
      </c>
      <c r="AH440" t="b">
        <f t="shared" si="259"/>
        <v>0</v>
      </c>
      <c r="AI440" t="b">
        <f t="shared" si="260"/>
        <v>1</v>
      </c>
      <c r="AJ440">
        <f>IFERROR(VLOOKUP($AC440,Master!$D:$E,2,0),"")</f>
        <v>2</v>
      </c>
      <c r="AK440">
        <f>VLOOKUP($AF440,Master!$D:$E,2,0)</f>
        <v>4</v>
      </c>
      <c r="AL440" s="4">
        <f t="shared" si="261"/>
        <v>0</v>
      </c>
      <c r="AM440" t="str">
        <f>IFERROR(VLOOKUP($F440,DSKH!$D:$BF,31,0),"")</f>
        <v>Tỉnh Cà Mau</v>
      </c>
      <c r="AN440" t="str">
        <f>IFERROR(VLOOKUP($F440,DSKH!$D:$BF,29,0),"")</f>
        <v>Xã Phong Thạnh</v>
      </c>
      <c r="AO440">
        <f>IFERROR(VLOOKUP($F440,DSKH!$D:$BF,52,0),"")</f>
        <v>0</v>
      </c>
      <c r="AP440">
        <f>IF(L440="x",1+COUNTIFS(AP$4:AP439,"&gt;0",$AA$4:$AA439,$AA439),0)</f>
        <v>0</v>
      </c>
      <c r="AQ440">
        <f>IF(M440="x",1+COUNTIFS(AQ$4:AQ439,"&gt;0",$AA$4:$AA439,$AA439),0)</f>
        <v>0</v>
      </c>
      <c r="AR440">
        <f>IF(N440="x",1+COUNTIFS(AR$4:AR439,"&gt;0",$AA$4:$AA439,$AA439),0)</f>
        <v>0</v>
      </c>
      <c r="AS440">
        <f>IF(O440="x",1+COUNTIFS(AS$4:AS439,"&gt;0",$AA$4:$AA439,$AA439),0)</f>
        <v>24</v>
      </c>
      <c r="AT440">
        <f>IF(P440="x",1+COUNTIFS(AT$4:AT439,"&gt;0",$AA$4:$AA439,$AA439),0)</f>
        <v>0</v>
      </c>
      <c r="AU440">
        <f>IF(Q440="x",1+COUNTIFS(AU$4:AU439,"&gt;0",$AA$4:$AA439,$AA439),0)</f>
        <v>0</v>
      </c>
      <c r="AV440">
        <f>IF(R440="x",1+COUNTIFS(AV$4:AV439,"&gt;0",$AA$4:$AA439,$AA439),0)</f>
        <v>0</v>
      </c>
      <c r="AW440">
        <f t="shared" si="252"/>
        <v>0</v>
      </c>
      <c r="AX440">
        <f t="shared" si="253"/>
        <v>1</v>
      </c>
      <c r="AY440">
        <f t="shared" si="262"/>
        <v>0</v>
      </c>
      <c r="AZ440">
        <f t="shared" si="263"/>
        <v>1</v>
      </c>
      <c r="BA440" s="4">
        <f t="shared" si="264"/>
        <v>0</v>
      </c>
      <c r="BB440" s="4">
        <f t="shared" si="265"/>
        <v>0</v>
      </c>
      <c r="BC440" s="4">
        <f t="shared" si="266"/>
        <v>0</v>
      </c>
      <c r="BD440" s="4">
        <f t="shared" si="267"/>
        <v>0</v>
      </c>
      <c r="BE440" s="4">
        <f t="shared" si="268"/>
        <v>0</v>
      </c>
      <c r="BF440" s="4">
        <f t="shared" si="269"/>
        <v>0</v>
      </c>
      <c r="BG440" s="4">
        <f t="shared" si="270"/>
        <v>0</v>
      </c>
      <c r="BH440" s="4">
        <f t="shared" si="271"/>
        <v>0</v>
      </c>
      <c r="BI440" s="4">
        <f t="shared" si="272"/>
        <v>0</v>
      </c>
      <c r="BJ440" s="4">
        <f t="shared" si="273"/>
        <v>0</v>
      </c>
      <c r="BK440" s="4">
        <f t="shared" si="274"/>
        <v>1</v>
      </c>
      <c r="BL440" s="4">
        <f t="shared" si="275"/>
        <v>0</v>
      </c>
      <c r="BM440" s="4">
        <f t="shared" si="276"/>
        <v>0</v>
      </c>
      <c r="BN440" s="4">
        <f t="shared" si="277"/>
        <v>0</v>
      </c>
      <c r="BO440">
        <f>SUMIFS(BH$5:BH440,$AA$5:$AA440,$AA440)</f>
        <v>17</v>
      </c>
      <c r="BP440">
        <f>SUMIFS(BI$5:BI440,$AA$5:$AA440,$AA440)</f>
        <v>22</v>
      </c>
      <c r="BQ440">
        <f>SUMIFS(BJ$5:BJ440,$AA$5:$AA440,$AA440)</f>
        <v>13</v>
      </c>
      <c r="BR440">
        <f>SUMIFS(BK$5:BK440,$AA$5:$AA440,$AA440)</f>
        <v>21</v>
      </c>
      <c r="BS440">
        <f>SUMIFS(BL$5:BL440,$AA$5:$AA440,$AA440)</f>
        <v>14</v>
      </c>
      <c r="BT440">
        <f>SUMIFS(BM$5:BM440,$AA$5:$AA440,$AA440)</f>
        <v>17</v>
      </c>
      <c r="BU440">
        <f>SUMIFS(BN$5:BN440,$AA$5:$AA440,$AA440)</f>
        <v>0</v>
      </c>
      <c r="BV440">
        <f t="shared" si="278"/>
        <v>18</v>
      </c>
      <c r="BW440">
        <f t="shared" si="279"/>
        <v>32</v>
      </c>
      <c r="BX440">
        <f t="shared" si="280"/>
        <v>18</v>
      </c>
      <c r="BY440">
        <f t="shared" si="281"/>
        <v>30</v>
      </c>
      <c r="BZ440">
        <f t="shared" si="282"/>
        <v>26</v>
      </c>
      <c r="CA440">
        <f t="shared" si="283"/>
        <v>26</v>
      </c>
      <c r="CB440">
        <f t="shared" si="284"/>
        <v>0</v>
      </c>
      <c r="CC440">
        <f t="shared" si="285"/>
        <v>21</v>
      </c>
      <c r="CD440">
        <f t="shared" si="286"/>
        <v>30</v>
      </c>
      <c r="CE440" t="str">
        <f>IFERROR(VLOOKUP($AA440,'Tuyến và nhân viên'!$I:$O,7,0),"")</f>
        <v>Trần Văn Khanh</v>
      </c>
      <c r="CF440">
        <f t="shared" si="287"/>
        <v>2</v>
      </c>
      <c r="CG440">
        <f t="shared" si="288"/>
        <v>1</v>
      </c>
      <c r="CH440">
        <f>COUNTIFS($L440:L440,"x")</f>
        <v>0</v>
      </c>
      <c r="CI440">
        <f>COUNTIFS($L440:M440,"x")</f>
        <v>0</v>
      </c>
      <c r="CJ440">
        <f>COUNTIFS($L440:N440,"x")</f>
        <v>0</v>
      </c>
      <c r="CK440">
        <f>COUNTIFS($L440:O440,"x")</f>
        <v>1</v>
      </c>
      <c r="CL440">
        <f>COUNTIFS($L440:P440,"x")</f>
        <v>1</v>
      </c>
      <c r="CM440">
        <f>COUNTIFS($L440:Q440,"x")</f>
        <v>1</v>
      </c>
      <c r="CN440">
        <f>COUNTIFS($L440:R440,"x")</f>
        <v>1</v>
      </c>
      <c r="CO440" t="str" cm="1">
        <f t="array" ref="CO440">IFERROR(INDEX($CH$4:$CN$4,0,MATCH(1,$CH440:$CN440,0)),"")</f>
        <v>Thứ 5</v>
      </c>
      <c r="CP440" t="str" cm="1">
        <f t="array" ref="CP440">IFERROR(INDEX($CH$4:$CN$4,0,MATCH(2,$CH440:$CN440,0)),"")</f>
        <v/>
      </c>
      <c r="CQ440" t="str">
        <f t="shared" si="289"/>
        <v>Thứ 5</v>
      </c>
      <c r="CR440" t="str">
        <f t="shared" si="254"/>
        <v>F2 - Tuần 2 &amp; 4</v>
      </c>
    </row>
    <row r="441" spans="1:96" x14ac:dyDescent="0.3">
      <c r="A441" s="117" t="s">
        <v>37705</v>
      </c>
      <c r="B441" s="118" t="s">
        <v>33266</v>
      </c>
      <c r="C441" s="118" t="s">
        <v>33267</v>
      </c>
      <c r="D441" s="118" t="s">
        <v>39661</v>
      </c>
      <c r="E441" s="118" t="s">
        <v>39662</v>
      </c>
      <c r="F441" s="118" t="s">
        <v>38043</v>
      </c>
      <c r="G441" s="118" t="s">
        <v>38044</v>
      </c>
      <c r="H441" s="118" t="s">
        <v>38048</v>
      </c>
      <c r="I441" s="118" t="s">
        <v>22</v>
      </c>
      <c r="J441" s="119" t="s">
        <v>39658</v>
      </c>
      <c r="K441" s="119" t="s">
        <v>23</v>
      </c>
      <c r="L441" s="117" t="s">
        <v>23</v>
      </c>
      <c r="M441" s="117" t="s">
        <v>23</v>
      </c>
      <c r="N441" s="117" t="s">
        <v>23</v>
      </c>
      <c r="O441" s="117" t="s">
        <v>24</v>
      </c>
      <c r="P441" s="117" t="s">
        <v>23</v>
      </c>
      <c r="Q441" s="117" t="s">
        <v>23</v>
      </c>
      <c r="R441" s="117" t="s">
        <v>23</v>
      </c>
      <c r="S441" s="117" t="s">
        <v>24</v>
      </c>
      <c r="T441" s="117" t="s">
        <v>24</v>
      </c>
      <c r="U441" s="117" t="s">
        <v>24</v>
      </c>
      <c r="V441" s="117" t="s">
        <v>24</v>
      </c>
      <c r="W441" s="74" t="str">
        <f t="shared" si="255"/>
        <v/>
      </c>
      <c r="X441" s="74" t="str">
        <f t="shared" si="256"/>
        <v>x</v>
      </c>
      <c r="Y441" s="74" t="str">
        <f t="shared" si="257"/>
        <v/>
      </c>
      <c r="Z441" s="74" t="str">
        <f t="shared" si="258"/>
        <v>x</v>
      </c>
      <c r="AA441" t="str">
        <f>VLOOKUP($D441,'Tuyến và nhân viên'!$D:$M,6,0)</f>
        <v>HL00530</v>
      </c>
      <c r="AB441" t="str">
        <f>VLOOKUP($D441,'Tuyến và nhân viên'!$D:$M,7,0)</f>
        <v>Nguyễn Thị Thiên Trang</v>
      </c>
      <c r="AC441" s="16" t="str">
        <f>IFERROR(VLOOKUP($F441,DSKH!$D:$BF,53,0),"")</f>
        <v>F2</v>
      </c>
      <c r="AD441" s="16" t="str">
        <f>IFERROR(VLOOKUP($F441,DSKH!$D:$BF,54,0),"")</f>
        <v>GT</v>
      </c>
      <c r="AE441" s="4">
        <f>SUMIFS('Doanh số khách hàng'!$F:$F,'Doanh số khách hàng'!$A:$A,'Chi tiết tuyến'!$F441)</f>
        <v>0</v>
      </c>
      <c r="AF441" s="16" t="str">
        <f t="shared" si="250"/>
        <v>F4</v>
      </c>
      <c r="AG441" s="16" t="str">
        <f t="shared" si="251"/>
        <v>F2</v>
      </c>
      <c r="AH441" t="b">
        <f t="shared" si="259"/>
        <v>0</v>
      </c>
      <c r="AI441" t="b">
        <f t="shared" si="260"/>
        <v>1</v>
      </c>
      <c r="AJ441">
        <f>IFERROR(VLOOKUP($AC441,Master!$D:$E,2,0),"")</f>
        <v>2</v>
      </c>
      <c r="AK441">
        <f>VLOOKUP($AF441,Master!$D:$E,2,0)</f>
        <v>4</v>
      </c>
      <c r="AL441" s="4">
        <f t="shared" si="261"/>
        <v>0</v>
      </c>
      <c r="AM441" t="str">
        <f>IFERROR(VLOOKUP($F441,DSKH!$D:$BF,31,0),"")</f>
        <v>Tỉnh Cà Mau</v>
      </c>
      <c r="AN441" t="str">
        <f>IFERROR(VLOOKUP($F441,DSKH!$D:$BF,29,0),"")</f>
        <v>Xã Vĩnh Phước</v>
      </c>
      <c r="AO441">
        <f>IFERROR(VLOOKUP($F441,DSKH!$D:$BF,52,0),"")</f>
        <v>0</v>
      </c>
      <c r="AP441">
        <f>IF(L441="x",1+COUNTIFS(AP$4:AP440,"&gt;0",$AA$4:$AA440,$AA440),0)</f>
        <v>0</v>
      </c>
      <c r="AQ441">
        <f>IF(M441="x",1+COUNTIFS(AQ$4:AQ440,"&gt;0",$AA$4:$AA440,$AA440),0)</f>
        <v>0</v>
      </c>
      <c r="AR441">
        <f>IF(N441="x",1+COUNTIFS(AR$4:AR440,"&gt;0",$AA$4:$AA440,$AA440),0)</f>
        <v>0</v>
      </c>
      <c r="AS441">
        <f>IF(O441="x",1+COUNTIFS(AS$4:AS440,"&gt;0",$AA$4:$AA440,$AA440),0)</f>
        <v>25</v>
      </c>
      <c r="AT441">
        <f>IF(P441="x",1+COUNTIFS(AT$4:AT440,"&gt;0",$AA$4:$AA440,$AA440),0)</f>
        <v>0</v>
      </c>
      <c r="AU441">
        <f>IF(Q441="x",1+COUNTIFS(AU$4:AU440,"&gt;0",$AA$4:$AA440,$AA440),0)</f>
        <v>0</v>
      </c>
      <c r="AV441">
        <f>IF(R441="x",1+COUNTIFS(AV$4:AV440,"&gt;0",$AA$4:$AA440,$AA440),0)</f>
        <v>0</v>
      </c>
      <c r="AW441">
        <f t="shared" si="252"/>
        <v>0</v>
      </c>
      <c r="AX441">
        <f t="shared" si="253"/>
        <v>1</v>
      </c>
      <c r="AY441">
        <f t="shared" si="262"/>
        <v>0</v>
      </c>
      <c r="AZ441">
        <f t="shared" si="263"/>
        <v>1</v>
      </c>
      <c r="BA441" s="4">
        <f t="shared" si="264"/>
        <v>0</v>
      </c>
      <c r="BB441" s="4">
        <f t="shared" si="265"/>
        <v>0</v>
      </c>
      <c r="BC441" s="4">
        <f t="shared" si="266"/>
        <v>0</v>
      </c>
      <c r="BD441" s="4">
        <f t="shared" si="267"/>
        <v>0</v>
      </c>
      <c r="BE441" s="4">
        <f t="shared" si="268"/>
        <v>0</v>
      </c>
      <c r="BF441" s="4">
        <f t="shared" si="269"/>
        <v>0</v>
      </c>
      <c r="BG441" s="4">
        <f t="shared" si="270"/>
        <v>0</v>
      </c>
      <c r="BH441" s="4">
        <f t="shared" si="271"/>
        <v>0</v>
      </c>
      <c r="BI441" s="4">
        <f t="shared" si="272"/>
        <v>0</v>
      </c>
      <c r="BJ441" s="4">
        <f t="shared" si="273"/>
        <v>0</v>
      </c>
      <c r="BK441" s="4">
        <f t="shared" si="274"/>
        <v>1</v>
      </c>
      <c r="BL441" s="4">
        <f t="shared" si="275"/>
        <v>0</v>
      </c>
      <c r="BM441" s="4">
        <f t="shared" si="276"/>
        <v>0</v>
      </c>
      <c r="BN441" s="4">
        <f t="shared" si="277"/>
        <v>0</v>
      </c>
      <c r="BO441">
        <f>SUMIFS(BH$5:BH441,$AA$5:$AA441,$AA441)</f>
        <v>17</v>
      </c>
      <c r="BP441">
        <f>SUMIFS(BI$5:BI441,$AA$5:$AA441,$AA441)</f>
        <v>22</v>
      </c>
      <c r="BQ441">
        <f>SUMIFS(BJ$5:BJ441,$AA$5:$AA441,$AA441)</f>
        <v>13</v>
      </c>
      <c r="BR441">
        <f>SUMIFS(BK$5:BK441,$AA$5:$AA441,$AA441)</f>
        <v>22</v>
      </c>
      <c r="BS441">
        <f>SUMIFS(BL$5:BL441,$AA$5:$AA441,$AA441)</f>
        <v>14</v>
      </c>
      <c r="BT441">
        <f>SUMIFS(BM$5:BM441,$AA$5:$AA441,$AA441)</f>
        <v>17</v>
      </c>
      <c r="BU441">
        <f>SUMIFS(BN$5:BN441,$AA$5:$AA441,$AA441)</f>
        <v>0</v>
      </c>
      <c r="BV441">
        <f t="shared" si="278"/>
        <v>18</v>
      </c>
      <c r="BW441">
        <f t="shared" si="279"/>
        <v>32</v>
      </c>
      <c r="BX441">
        <f t="shared" si="280"/>
        <v>18</v>
      </c>
      <c r="BY441">
        <f t="shared" si="281"/>
        <v>30</v>
      </c>
      <c r="BZ441">
        <f t="shared" si="282"/>
        <v>26</v>
      </c>
      <c r="CA441">
        <f t="shared" si="283"/>
        <v>26</v>
      </c>
      <c r="CB441">
        <f t="shared" si="284"/>
        <v>0</v>
      </c>
      <c r="CC441">
        <f t="shared" si="285"/>
        <v>22</v>
      </c>
      <c r="CD441">
        <f t="shared" si="286"/>
        <v>30</v>
      </c>
      <c r="CE441" t="str">
        <f>IFERROR(VLOOKUP($AA441,'Tuyến và nhân viên'!$I:$O,7,0),"")</f>
        <v>Trần Văn Khanh</v>
      </c>
      <c r="CF441">
        <f t="shared" si="287"/>
        <v>2</v>
      </c>
      <c r="CG441">
        <f t="shared" si="288"/>
        <v>1</v>
      </c>
      <c r="CH441">
        <f>COUNTIFS($L441:L441,"x")</f>
        <v>0</v>
      </c>
      <c r="CI441">
        <f>COUNTIFS($L441:M441,"x")</f>
        <v>0</v>
      </c>
      <c r="CJ441">
        <f>COUNTIFS($L441:N441,"x")</f>
        <v>0</v>
      </c>
      <c r="CK441">
        <f>COUNTIFS($L441:O441,"x")</f>
        <v>1</v>
      </c>
      <c r="CL441">
        <f>COUNTIFS($L441:P441,"x")</f>
        <v>1</v>
      </c>
      <c r="CM441">
        <f>COUNTIFS($L441:Q441,"x")</f>
        <v>1</v>
      </c>
      <c r="CN441">
        <f>COUNTIFS($L441:R441,"x")</f>
        <v>1</v>
      </c>
      <c r="CO441" t="str" cm="1">
        <f t="array" ref="CO441">IFERROR(INDEX($CH$4:$CN$4,0,MATCH(1,$CH441:$CN441,0)),"")</f>
        <v>Thứ 5</v>
      </c>
      <c r="CP441" t="str" cm="1">
        <f t="array" ref="CP441">IFERROR(INDEX($CH$4:$CN$4,0,MATCH(2,$CH441:$CN441,0)),"")</f>
        <v/>
      </c>
      <c r="CQ441" t="str">
        <f t="shared" si="289"/>
        <v>Thứ 5</v>
      </c>
      <c r="CR441" t="str">
        <f t="shared" si="254"/>
        <v>F2 - Tuần 2 &amp; 4</v>
      </c>
    </row>
    <row r="442" spans="1:96" x14ac:dyDescent="0.3">
      <c r="A442" s="117" t="s">
        <v>37715</v>
      </c>
      <c r="B442" s="118" t="s">
        <v>33266</v>
      </c>
      <c r="C442" s="118" t="s">
        <v>33267</v>
      </c>
      <c r="D442" s="118" t="s">
        <v>39661</v>
      </c>
      <c r="E442" s="118" t="s">
        <v>39662</v>
      </c>
      <c r="F442" s="118" t="s">
        <v>38069</v>
      </c>
      <c r="G442" s="118" t="s">
        <v>38070</v>
      </c>
      <c r="H442" s="118" t="s">
        <v>38074</v>
      </c>
      <c r="I442" s="118" t="s">
        <v>22</v>
      </c>
      <c r="J442" s="119" t="s">
        <v>39658</v>
      </c>
      <c r="K442" s="119" t="s">
        <v>23</v>
      </c>
      <c r="L442" s="117" t="s">
        <v>23</v>
      </c>
      <c r="M442" s="117" t="s">
        <v>23</v>
      </c>
      <c r="N442" s="117" t="s">
        <v>23</v>
      </c>
      <c r="O442" s="117" t="s">
        <v>24</v>
      </c>
      <c r="P442" s="117" t="s">
        <v>23</v>
      </c>
      <c r="Q442" s="117" t="s">
        <v>23</v>
      </c>
      <c r="R442" s="117" t="s">
        <v>23</v>
      </c>
      <c r="S442" s="117" t="s">
        <v>24</v>
      </c>
      <c r="T442" s="117" t="s">
        <v>24</v>
      </c>
      <c r="U442" s="117" t="s">
        <v>24</v>
      </c>
      <c r="V442" s="117" t="s">
        <v>24</v>
      </c>
      <c r="W442" s="74" t="str">
        <f t="shared" si="255"/>
        <v/>
      </c>
      <c r="X442" s="74" t="str">
        <f t="shared" si="256"/>
        <v>x</v>
      </c>
      <c r="Y442" s="74" t="str">
        <f t="shared" si="257"/>
        <v/>
      </c>
      <c r="Z442" s="74" t="str">
        <f t="shared" si="258"/>
        <v>x</v>
      </c>
      <c r="AA442" t="str">
        <f>VLOOKUP($D442,'Tuyến và nhân viên'!$D:$M,6,0)</f>
        <v>HL00530</v>
      </c>
      <c r="AB442" t="str">
        <f>VLOOKUP($D442,'Tuyến và nhân viên'!$D:$M,7,0)</f>
        <v>Nguyễn Thị Thiên Trang</v>
      </c>
      <c r="AC442" s="16" t="str">
        <f>IFERROR(VLOOKUP($F442,DSKH!$D:$BF,53,0),"")</f>
        <v>F2</v>
      </c>
      <c r="AD442" s="16" t="str">
        <f>IFERROR(VLOOKUP($F442,DSKH!$D:$BF,54,0),"")</f>
        <v>GT</v>
      </c>
      <c r="AE442" s="4">
        <f>SUMIFS('Doanh số khách hàng'!$F:$F,'Doanh số khách hàng'!$A:$A,'Chi tiết tuyến'!$F442)</f>
        <v>0</v>
      </c>
      <c r="AF442" s="16" t="str">
        <f t="shared" si="250"/>
        <v>F4</v>
      </c>
      <c r="AG442" s="16" t="str">
        <f t="shared" si="251"/>
        <v>F2</v>
      </c>
      <c r="AH442" t="b">
        <f t="shared" si="259"/>
        <v>0</v>
      </c>
      <c r="AI442" t="b">
        <f t="shared" si="260"/>
        <v>1</v>
      </c>
      <c r="AJ442">
        <f>IFERROR(VLOOKUP($AC442,Master!$D:$E,2,0),"")</f>
        <v>2</v>
      </c>
      <c r="AK442">
        <f>VLOOKUP($AF442,Master!$D:$E,2,0)</f>
        <v>4</v>
      </c>
      <c r="AL442" s="4">
        <f t="shared" si="261"/>
        <v>0</v>
      </c>
      <c r="AM442" t="str">
        <f>IFERROR(VLOOKUP($F442,DSKH!$D:$BF,31,0),"")</f>
        <v>Tỉnh Cà Mau</v>
      </c>
      <c r="AN442" t="str">
        <f>IFERROR(VLOOKUP($F442,DSKH!$D:$BF,29,0),"")</f>
        <v>Xã Vĩnh Phước</v>
      </c>
      <c r="AO442">
        <f>IFERROR(VLOOKUP($F442,DSKH!$D:$BF,52,0),"")</f>
        <v>0</v>
      </c>
      <c r="AP442">
        <f>IF(L442="x",1+COUNTIFS(AP$4:AP441,"&gt;0",$AA$4:$AA441,$AA441),0)</f>
        <v>0</v>
      </c>
      <c r="AQ442">
        <f>IF(M442="x",1+COUNTIFS(AQ$4:AQ441,"&gt;0",$AA$4:$AA441,$AA441),0)</f>
        <v>0</v>
      </c>
      <c r="AR442">
        <f>IF(N442="x",1+COUNTIFS(AR$4:AR441,"&gt;0",$AA$4:$AA441,$AA441),0)</f>
        <v>0</v>
      </c>
      <c r="AS442">
        <f>IF(O442="x",1+COUNTIFS(AS$4:AS441,"&gt;0",$AA$4:$AA441,$AA441),0)</f>
        <v>26</v>
      </c>
      <c r="AT442">
        <f>IF(P442="x",1+COUNTIFS(AT$4:AT441,"&gt;0",$AA$4:$AA441,$AA441),0)</f>
        <v>0</v>
      </c>
      <c r="AU442">
        <f>IF(Q442="x",1+COUNTIFS(AU$4:AU441,"&gt;0",$AA$4:$AA441,$AA441),0)</f>
        <v>0</v>
      </c>
      <c r="AV442">
        <f>IF(R442="x",1+COUNTIFS(AV$4:AV441,"&gt;0",$AA$4:$AA441,$AA441),0)</f>
        <v>0</v>
      </c>
      <c r="AW442">
        <f t="shared" si="252"/>
        <v>0</v>
      </c>
      <c r="AX442">
        <f t="shared" si="253"/>
        <v>1</v>
      </c>
      <c r="AY442">
        <f t="shared" si="262"/>
        <v>0</v>
      </c>
      <c r="AZ442">
        <f t="shared" si="263"/>
        <v>1</v>
      </c>
      <c r="BA442" s="4">
        <f t="shared" si="264"/>
        <v>0</v>
      </c>
      <c r="BB442" s="4">
        <f t="shared" si="265"/>
        <v>0</v>
      </c>
      <c r="BC442" s="4">
        <f t="shared" si="266"/>
        <v>0</v>
      </c>
      <c r="BD442" s="4">
        <f t="shared" si="267"/>
        <v>0</v>
      </c>
      <c r="BE442" s="4">
        <f t="shared" si="268"/>
        <v>0</v>
      </c>
      <c r="BF442" s="4">
        <f t="shared" si="269"/>
        <v>0</v>
      </c>
      <c r="BG442" s="4">
        <f t="shared" si="270"/>
        <v>0</v>
      </c>
      <c r="BH442" s="4">
        <f t="shared" si="271"/>
        <v>0</v>
      </c>
      <c r="BI442" s="4">
        <f t="shared" si="272"/>
        <v>0</v>
      </c>
      <c r="BJ442" s="4">
        <f t="shared" si="273"/>
        <v>0</v>
      </c>
      <c r="BK442" s="4">
        <f t="shared" si="274"/>
        <v>1</v>
      </c>
      <c r="BL442" s="4">
        <f t="shared" si="275"/>
        <v>0</v>
      </c>
      <c r="BM442" s="4">
        <f t="shared" si="276"/>
        <v>0</v>
      </c>
      <c r="BN442" s="4">
        <f t="shared" si="277"/>
        <v>0</v>
      </c>
      <c r="BO442">
        <f>SUMIFS(BH$5:BH442,$AA$5:$AA442,$AA442)</f>
        <v>17</v>
      </c>
      <c r="BP442">
        <f>SUMIFS(BI$5:BI442,$AA$5:$AA442,$AA442)</f>
        <v>22</v>
      </c>
      <c r="BQ442">
        <f>SUMIFS(BJ$5:BJ442,$AA$5:$AA442,$AA442)</f>
        <v>13</v>
      </c>
      <c r="BR442">
        <f>SUMIFS(BK$5:BK442,$AA$5:$AA442,$AA442)</f>
        <v>23</v>
      </c>
      <c r="BS442">
        <f>SUMIFS(BL$5:BL442,$AA$5:$AA442,$AA442)</f>
        <v>14</v>
      </c>
      <c r="BT442">
        <f>SUMIFS(BM$5:BM442,$AA$5:$AA442,$AA442)</f>
        <v>17</v>
      </c>
      <c r="BU442">
        <f>SUMIFS(BN$5:BN442,$AA$5:$AA442,$AA442)</f>
        <v>0</v>
      </c>
      <c r="BV442">
        <f t="shared" si="278"/>
        <v>18</v>
      </c>
      <c r="BW442">
        <f t="shared" si="279"/>
        <v>32</v>
      </c>
      <c r="BX442">
        <f t="shared" si="280"/>
        <v>18</v>
      </c>
      <c r="BY442">
        <f t="shared" si="281"/>
        <v>30</v>
      </c>
      <c r="BZ442">
        <f t="shared" si="282"/>
        <v>26</v>
      </c>
      <c r="CA442">
        <f t="shared" si="283"/>
        <v>26</v>
      </c>
      <c r="CB442">
        <f t="shared" si="284"/>
        <v>0</v>
      </c>
      <c r="CC442">
        <f t="shared" si="285"/>
        <v>23</v>
      </c>
      <c r="CD442">
        <f t="shared" si="286"/>
        <v>30</v>
      </c>
      <c r="CE442" t="str">
        <f>IFERROR(VLOOKUP($AA442,'Tuyến và nhân viên'!$I:$O,7,0),"")</f>
        <v>Trần Văn Khanh</v>
      </c>
      <c r="CF442">
        <f t="shared" si="287"/>
        <v>2</v>
      </c>
      <c r="CG442">
        <f t="shared" si="288"/>
        <v>1</v>
      </c>
      <c r="CH442">
        <f>COUNTIFS($L442:L442,"x")</f>
        <v>0</v>
      </c>
      <c r="CI442">
        <f>COUNTIFS($L442:M442,"x")</f>
        <v>0</v>
      </c>
      <c r="CJ442">
        <f>COUNTIFS($L442:N442,"x")</f>
        <v>0</v>
      </c>
      <c r="CK442">
        <f>COUNTIFS($L442:O442,"x")</f>
        <v>1</v>
      </c>
      <c r="CL442">
        <f>COUNTIFS($L442:P442,"x")</f>
        <v>1</v>
      </c>
      <c r="CM442">
        <f>COUNTIFS($L442:Q442,"x")</f>
        <v>1</v>
      </c>
      <c r="CN442">
        <f>COUNTIFS($L442:R442,"x")</f>
        <v>1</v>
      </c>
      <c r="CO442" t="str" cm="1">
        <f t="array" ref="CO442">IFERROR(INDEX($CH$4:$CN$4,0,MATCH(1,$CH442:$CN442,0)),"")</f>
        <v>Thứ 5</v>
      </c>
      <c r="CP442" t="str" cm="1">
        <f t="array" ref="CP442">IFERROR(INDEX($CH$4:$CN$4,0,MATCH(2,$CH442:$CN442,0)),"")</f>
        <v/>
      </c>
      <c r="CQ442" t="str">
        <f t="shared" si="289"/>
        <v>Thứ 5</v>
      </c>
      <c r="CR442" t="str">
        <f t="shared" si="254"/>
        <v>F2 - Tuần 2 &amp; 4</v>
      </c>
    </row>
    <row r="443" spans="1:96" x14ac:dyDescent="0.3">
      <c r="A443" s="117" t="s">
        <v>37727</v>
      </c>
      <c r="B443" s="118" t="s">
        <v>33266</v>
      </c>
      <c r="C443" s="118" t="s">
        <v>33267</v>
      </c>
      <c r="D443" s="118" t="s">
        <v>39661</v>
      </c>
      <c r="E443" s="118" t="s">
        <v>39662</v>
      </c>
      <c r="F443" s="118" t="s">
        <v>38123</v>
      </c>
      <c r="G443" s="118" t="s">
        <v>38124</v>
      </c>
      <c r="H443" s="118" t="s">
        <v>36493</v>
      </c>
      <c r="I443" s="118" t="s">
        <v>22</v>
      </c>
      <c r="J443" s="119" t="s">
        <v>39658</v>
      </c>
      <c r="K443" s="119" t="s">
        <v>23</v>
      </c>
      <c r="L443" s="117" t="s">
        <v>23</v>
      </c>
      <c r="M443" s="117" t="s">
        <v>23</v>
      </c>
      <c r="N443" s="117" t="s">
        <v>23</v>
      </c>
      <c r="O443" s="117" t="s">
        <v>23</v>
      </c>
      <c r="P443" s="117" t="s">
        <v>24</v>
      </c>
      <c r="Q443" s="117" t="s">
        <v>23</v>
      </c>
      <c r="R443" s="117" t="s">
        <v>23</v>
      </c>
      <c r="S443" s="117" t="s">
        <v>24</v>
      </c>
      <c r="T443" s="117" t="s">
        <v>24</v>
      </c>
      <c r="U443" s="117" t="s">
        <v>24</v>
      </c>
      <c r="V443" s="117" t="s">
        <v>24</v>
      </c>
      <c r="W443" s="74" t="str">
        <f t="shared" si="255"/>
        <v/>
      </c>
      <c r="X443" s="74" t="str">
        <f t="shared" si="256"/>
        <v>x</v>
      </c>
      <c r="Y443" s="74" t="str">
        <f t="shared" si="257"/>
        <v/>
      </c>
      <c r="Z443" s="74" t="str">
        <f t="shared" si="258"/>
        <v>x</v>
      </c>
      <c r="AA443" t="str">
        <f>VLOOKUP($D443,'Tuyến và nhân viên'!$D:$M,6,0)</f>
        <v>HL00530</v>
      </c>
      <c r="AB443" t="str">
        <f>VLOOKUP($D443,'Tuyến và nhân viên'!$D:$M,7,0)</f>
        <v>Nguyễn Thị Thiên Trang</v>
      </c>
      <c r="AC443" s="16" t="str">
        <f>IFERROR(VLOOKUP($F443,DSKH!$D:$BF,53,0),"")</f>
        <v>F2</v>
      </c>
      <c r="AD443" s="16" t="str">
        <f>IFERROR(VLOOKUP($F443,DSKH!$D:$BF,54,0),"")</f>
        <v>GT</v>
      </c>
      <c r="AE443" s="4">
        <f>SUMIFS('Doanh số khách hàng'!$F:$F,'Doanh số khách hàng'!$A:$A,'Chi tiết tuyến'!$F443)</f>
        <v>0</v>
      </c>
      <c r="AF443" s="16" t="str">
        <f t="shared" si="250"/>
        <v>F4</v>
      </c>
      <c r="AG443" s="16" t="str">
        <f t="shared" si="251"/>
        <v>F2</v>
      </c>
      <c r="AH443" t="b">
        <f t="shared" si="259"/>
        <v>0</v>
      </c>
      <c r="AI443" t="b">
        <f t="shared" si="260"/>
        <v>1</v>
      </c>
      <c r="AJ443">
        <f>IFERROR(VLOOKUP($AC443,Master!$D:$E,2,0),"")</f>
        <v>2</v>
      </c>
      <c r="AK443">
        <f>VLOOKUP($AF443,Master!$D:$E,2,0)</f>
        <v>4</v>
      </c>
      <c r="AL443" s="4">
        <f t="shared" si="261"/>
        <v>0</v>
      </c>
      <c r="AM443" t="str">
        <f>IFERROR(VLOOKUP($F443,DSKH!$D:$BF,31,0),"")</f>
        <v>Tỉnh Cà Mau</v>
      </c>
      <c r="AN443" t="str">
        <f>IFERROR(VLOOKUP($F443,DSKH!$D:$BF,29,0),"")</f>
        <v>Xã Hòa Bình</v>
      </c>
      <c r="AO443">
        <f>IFERROR(VLOOKUP($F443,DSKH!$D:$BF,52,0),"")</f>
        <v>0</v>
      </c>
      <c r="AP443">
        <f>IF(L443="x",1+COUNTIFS(AP$4:AP442,"&gt;0",$AA$4:$AA442,$AA442),0)</f>
        <v>0</v>
      </c>
      <c r="AQ443">
        <f>IF(M443="x",1+COUNTIFS(AQ$4:AQ442,"&gt;0",$AA$4:$AA442,$AA442),0)</f>
        <v>0</v>
      </c>
      <c r="AR443">
        <f>IF(N443="x",1+COUNTIFS(AR$4:AR442,"&gt;0",$AA$4:$AA442,$AA442),0)</f>
        <v>0</v>
      </c>
      <c r="AS443">
        <f>IF(O443="x",1+COUNTIFS(AS$4:AS442,"&gt;0",$AA$4:$AA442,$AA442),0)</f>
        <v>0</v>
      </c>
      <c r="AT443">
        <f>IF(P443="x",1+COUNTIFS(AT$4:AT442,"&gt;0",$AA$4:$AA442,$AA442),0)</f>
        <v>17</v>
      </c>
      <c r="AU443">
        <f>IF(Q443="x",1+COUNTIFS(AU$4:AU442,"&gt;0",$AA$4:$AA442,$AA442),0)</f>
        <v>0</v>
      </c>
      <c r="AV443">
        <f>IF(R443="x",1+COUNTIFS(AV$4:AV442,"&gt;0",$AA$4:$AA442,$AA442),0)</f>
        <v>0</v>
      </c>
      <c r="AW443">
        <f t="shared" si="252"/>
        <v>0</v>
      </c>
      <c r="AX443">
        <f t="shared" si="253"/>
        <v>1</v>
      </c>
      <c r="AY443">
        <f t="shared" si="262"/>
        <v>0</v>
      </c>
      <c r="AZ443">
        <f t="shared" si="263"/>
        <v>1</v>
      </c>
      <c r="BA443" s="4">
        <f t="shared" si="264"/>
        <v>0</v>
      </c>
      <c r="BB443" s="4">
        <f t="shared" si="265"/>
        <v>0</v>
      </c>
      <c r="BC443" s="4">
        <f t="shared" si="266"/>
        <v>0</v>
      </c>
      <c r="BD443" s="4">
        <f t="shared" si="267"/>
        <v>0</v>
      </c>
      <c r="BE443" s="4">
        <f t="shared" si="268"/>
        <v>0</v>
      </c>
      <c r="BF443" s="4">
        <f t="shared" si="269"/>
        <v>0</v>
      </c>
      <c r="BG443" s="4">
        <f t="shared" si="270"/>
        <v>0</v>
      </c>
      <c r="BH443" s="4">
        <f t="shared" si="271"/>
        <v>0</v>
      </c>
      <c r="BI443" s="4">
        <f t="shared" si="272"/>
        <v>0</v>
      </c>
      <c r="BJ443" s="4">
        <f t="shared" si="273"/>
        <v>0</v>
      </c>
      <c r="BK443" s="4">
        <f t="shared" si="274"/>
        <v>0</v>
      </c>
      <c r="BL443" s="4">
        <f t="shared" si="275"/>
        <v>1</v>
      </c>
      <c r="BM443" s="4">
        <f t="shared" si="276"/>
        <v>0</v>
      </c>
      <c r="BN443" s="4">
        <f t="shared" si="277"/>
        <v>0</v>
      </c>
      <c r="BO443">
        <f>SUMIFS(BH$5:BH443,$AA$5:$AA443,$AA443)</f>
        <v>17</v>
      </c>
      <c r="BP443">
        <f>SUMIFS(BI$5:BI443,$AA$5:$AA443,$AA443)</f>
        <v>22</v>
      </c>
      <c r="BQ443">
        <f>SUMIFS(BJ$5:BJ443,$AA$5:$AA443,$AA443)</f>
        <v>13</v>
      </c>
      <c r="BR443">
        <f>SUMIFS(BK$5:BK443,$AA$5:$AA443,$AA443)</f>
        <v>23</v>
      </c>
      <c r="BS443">
        <f>SUMIFS(BL$5:BL443,$AA$5:$AA443,$AA443)</f>
        <v>15</v>
      </c>
      <c r="BT443">
        <f>SUMIFS(BM$5:BM443,$AA$5:$AA443,$AA443)</f>
        <v>17</v>
      </c>
      <c r="BU443">
        <f>SUMIFS(BN$5:BN443,$AA$5:$AA443,$AA443)</f>
        <v>0</v>
      </c>
      <c r="BV443">
        <f t="shared" si="278"/>
        <v>18</v>
      </c>
      <c r="BW443">
        <f t="shared" si="279"/>
        <v>32</v>
      </c>
      <c r="BX443">
        <f t="shared" si="280"/>
        <v>18</v>
      </c>
      <c r="BY443">
        <f t="shared" si="281"/>
        <v>30</v>
      </c>
      <c r="BZ443">
        <f t="shared" si="282"/>
        <v>26</v>
      </c>
      <c r="CA443">
        <f t="shared" si="283"/>
        <v>26</v>
      </c>
      <c r="CB443">
        <f t="shared" si="284"/>
        <v>0</v>
      </c>
      <c r="CC443">
        <f t="shared" si="285"/>
        <v>15</v>
      </c>
      <c r="CD443">
        <f t="shared" si="286"/>
        <v>26</v>
      </c>
      <c r="CE443" t="str">
        <f>IFERROR(VLOOKUP($AA443,'Tuyến và nhân viên'!$I:$O,7,0),"")</f>
        <v>Trần Văn Khanh</v>
      </c>
      <c r="CF443">
        <f t="shared" si="287"/>
        <v>2</v>
      </c>
      <c r="CG443">
        <f t="shared" si="288"/>
        <v>1</v>
      </c>
      <c r="CH443">
        <f>COUNTIFS($L443:L443,"x")</f>
        <v>0</v>
      </c>
      <c r="CI443">
        <f>COUNTIFS($L443:M443,"x")</f>
        <v>0</v>
      </c>
      <c r="CJ443">
        <f>COUNTIFS($L443:N443,"x")</f>
        <v>0</v>
      </c>
      <c r="CK443">
        <f>COUNTIFS($L443:O443,"x")</f>
        <v>0</v>
      </c>
      <c r="CL443">
        <f>COUNTIFS($L443:P443,"x")</f>
        <v>1</v>
      </c>
      <c r="CM443">
        <f>COUNTIFS($L443:Q443,"x")</f>
        <v>1</v>
      </c>
      <c r="CN443">
        <f>COUNTIFS($L443:R443,"x")</f>
        <v>1</v>
      </c>
      <c r="CO443" t="str" cm="1">
        <f t="array" ref="CO443">IFERROR(INDEX($CH$4:$CN$4,0,MATCH(1,$CH443:$CN443,0)),"")</f>
        <v>Thứ 6</v>
      </c>
      <c r="CP443" t="str" cm="1">
        <f t="array" ref="CP443">IFERROR(INDEX($CH$4:$CN$4,0,MATCH(2,$CH443:$CN443,0)),"")</f>
        <v/>
      </c>
      <c r="CQ443" t="str">
        <f t="shared" si="289"/>
        <v>Thứ 6</v>
      </c>
      <c r="CR443" t="str">
        <f t="shared" si="254"/>
        <v>F2 - Tuần 2 &amp; 4</v>
      </c>
    </row>
    <row r="444" spans="1:96" x14ac:dyDescent="0.3">
      <c r="A444" s="117" t="s">
        <v>37736</v>
      </c>
      <c r="B444" s="118" t="s">
        <v>33266</v>
      </c>
      <c r="C444" s="118" t="s">
        <v>33267</v>
      </c>
      <c r="D444" s="118" t="s">
        <v>39661</v>
      </c>
      <c r="E444" s="118" t="s">
        <v>39662</v>
      </c>
      <c r="F444" s="118" t="s">
        <v>38149</v>
      </c>
      <c r="G444" s="118" t="s">
        <v>38150</v>
      </c>
      <c r="H444" s="118" t="s">
        <v>38153</v>
      </c>
      <c r="I444" s="118" t="s">
        <v>22</v>
      </c>
      <c r="J444" s="119" t="s">
        <v>39658</v>
      </c>
      <c r="K444" s="119" t="s">
        <v>23</v>
      </c>
      <c r="L444" s="117" t="s">
        <v>23</v>
      </c>
      <c r="M444" s="117" t="s">
        <v>23</v>
      </c>
      <c r="N444" s="117" t="s">
        <v>23</v>
      </c>
      <c r="O444" s="117" t="s">
        <v>23</v>
      </c>
      <c r="P444" s="117" t="s">
        <v>24</v>
      </c>
      <c r="Q444" s="117" t="s">
        <v>23</v>
      </c>
      <c r="R444" s="117" t="s">
        <v>23</v>
      </c>
      <c r="S444" s="117" t="s">
        <v>24</v>
      </c>
      <c r="T444" s="117" t="s">
        <v>24</v>
      </c>
      <c r="U444" s="117" t="s">
        <v>24</v>
      </c>
      <c r="V444" s="117" t="s">
        <v>24</v>
      </c>
      <c r="W444" s="74" t="str">
        <f t="shared" si="255"/>
        <v/>
      </c>
      <c r="X444" s="74" t="str">
        <f t="shared" si="256"/>
        <v>x</v>
      </c>
      <c r="Y444" s="74" t="str">
        <f t="shared" si="257"/>
        <v/>
      </c>
      <c r="Z444" s="74" t="str">
        <f t="shared" si="258"/>
        <v>x</v>
      </c>
      <c r="AA444" t="str">
        <f>VLOOKUP($D444,'Tuyến và nhân viên'!$D:$M,6,0)</f>
        <v>HL00530</v>
      </c>
      <c r="AB444" t="str">
        <f>VLOOKUP($D444,'Tuyến và nhân viên'!$D:$M,7,0)</f>
        <v>Nguyễn Thị Thiên Trang</v>
      </c>
      <c r="AC444" s="16" t="str">
        <f>IFERROR(VLOOKUP($F444,DSKH!$D:$BF,53,0),"")</f>
        <v>F2</v>
      </c>
      <c r="AD444" s="16" t="str">
        <f>IFERROR(VLOOKUP($F444,DSKH!$D:$BF,54,0),"")</f>
        <v>GT</v>
      </c>
      <c r="AE444" s="4">
        <f>SUMIFS('Doanh số khách hàng'!$F:$F,'Doanh số khách hàng'!$A:$A,'Chi tiết tuyến'!$F444)</f>
        <v>0</v>
      </c>
      <c r="AF444" s="16" t="str">
        <f t="shared" si="250"/>
        <v>F4</v>
      </c>
      <c r="AG444" s="16" t="str">
        <f t="shared" si="251"/>
        <v>F2</v>
      </c>
      <c r="AH444" t="b">
        <f t="shared" si="259"/>
        <v>0</v>
      </c>
      <c r="AI444" t="b">
        <f t="shared" si="260"/>
        <v>1</v>
      </c>
      <c r="AJ444">
        <f>IFERROR(VLOOKUP($AC444,Master!$D:$E,2,0),"")</f>
        <v>2</v>
      </c>
      <c r="AK444">
        <f>VLOOKUP($AF444,Master!$D:$E,2,0)</f>
        <v>4</v>
      </c>
      <c r="AL444" s="4">
        <f t="shared" si="261"/>
        <v>0</v>
      </c>
      <c r="AM444" t="str">
        <f>IFERROR(VLOOKUP($F444,DSKH!$D:$BF,31,0),"")</f>
        <v>Tỉnh Cà Mau</v>
      </c>
      <c r="AN444" t="str">
        <f>IFERROR(VLOOKUP($F444,DSKH!$D:$BF,29,0),"")</f>
        <v>Xã Vĩnh Thanh</v>
      </c>
      <c r="AO444">
        <f>IFERROR(VLOOKUP($F444,DSKH!$D:$BF,52,0),"")</f>
        <v>0</v>
      </c>
      <c r="AP444">
        <f>IF(L444="x",1+COUNTIFS(AP$4:AP443,"&gt;0",$AA$4:$AA443,$AA443),0)</f>
        <v>0</v>
      </c>
      <c r="AQ444">
        <f>IF(M444="x",1+COUNTIFS(AQ$4:AQ443,"&gt;0",$AA$4:$AA443,$AA443),0)</f>
        <v>0</v>
      </c>
      <c r="AR444">
        <f>IF(N444="x",1+COUNTIFS(AR$4:AR443,"&gt;0",$AA$4:$AA443,$AA443),0)</f>
        <v>0</v>
      </c>
      <c r="AS444">
        <f>IF(O444="x",1+COUNTIFS(AS$4:AS443,"&gt;0",$AA$4:$AA443,$AA443),0)</f>
        <v>0</v>
      </c>
      <c r="AT444">
        <f>IF(P444="x",1+COUNTIFS(AT$4:AT443,"&gt;0",$AA$4:$AA443,$AA443),0)</f>
        <v>18</v>
      </c>
      <c r="AU444">
        <f>IF(Q444="x",1+COUNTIFS(AU$4:AU443,"&gt;0",$AA$4:$AA443,$AA443),0)</f>
        <v>0</v>
      </c>
      <c r="AV444">
        <f>IF(R444="x",1+COUNTIFS(AV$4:AV443,"&gt;0",$AA$4:$AA443,$AA443),0)</f>
        <v>0</v>
      </c>
      <c r="AW444">
        <f t="shared" si="252"/>
        <v>0</v>
      </c>
      <c r="AX444">
        <f t="shared" si="253"/>
        <v>1</v>
      </c>
      <c r="AY444">
        <f t="shared" si="262"/>
        <v>0</v>
      </c>
      <c r="AZ444">
        <f t="shared" si="263"/>
        <v>1</v>
      </c>
      <c r="BA444" s="4">
        <f t="shared" si="264"/>
        <v>0</v>
      </c>
      <c r="BB444" s="4">
        <f t="shared" si="265"/>
        <v>0</v>
      </c>
      <c r="BC444" s="4">
        <f t="shared" si="266"/>
        <v>0</v>
      </c>
      <c r="BD444" s="4">
        <f t="shared" si="267"/>
        <v>0</v>
      </c>
      <c r="BE444" s="4">
        <f t="shared" si="268"/>
        <v>0</v>
      </c>
      <c r="BF444" s="4">
        <f t="shared" si="269"/>
        <v>0</v>
      </c>
      <c r="BG444" s="4">
        <f t="shared" si="270"/>
        <v>0</v>
      </c>
      <c r="BH444" s="4">
        <f t="shared" si="271"/>
        <v>0</v>
      </c>
      <c r="BI444" s="4">
        <f t="shared" si="272"/>
        <v>0</v>
      </c>
      <c r="BJ444" s="4">
        <f t="shared" si="273"/>
        <v>0</v>
      </c>
      <c r="BK444" s="4">
        <f t="shared" si="274"/>
        <v>0</v>
      </c>
      <c r="BL444" s="4">
        <f t="shared" si="275"/>
        <v>1</v>
      </c>
      <c r="BM444" s="4">
        <f t="shared" si="276"/>
        <v>0</v>
      </c>
      <c r="BN444" s="4">
        <f t="shared" si="277"/>
        <v>0</v>
      </c>
      <c r="BO444">
        <f>SUMIFS(BH$5:BH444,$AA$5:$AA444,$AA444)</f>
        <v>17</v>
      </c>
      <c r="BP444">
        <f>SUMIFS(BI$5:BI444,$AA$5:$AA444,$AA444)</f>
        <v>22</v>
      </c>
      <c r="BQ444">
        <f>SUMIFS(BJ$5:BJ444,$AA$5:$AA444,$AA444)</f>
        <v>13</v>
      </c>
      <c r="BR444">
        <f>SUMIFS(BK$5:BK444,$AA$5:$AA444,$AA444)</f>
        <v>23</v>
      </c>
      <c r="BS444">
        <f>SUMIFS(BL$5:BL444,$AA$5:$AA444,$AA444)</f>
        <v>16</v>
      </c>
      <c r="BT444">
        <f>SUMIFS(BM$5:BM444,$AA$5:$AA444,$AA444)</f>
        <v>17</v>
      </c>
      <c r="BU444">
        <f>SUMIFS(BN$5:BN444,$AA$5:$AA444,$AA444)</f>
        <v>0</v>
      </c>
      <c r="BV444">
        <f t="shared" si="278"/>
        <v>18</v>
      </c>
      <c r="BW444">
        <f t="shared" si="279"/>
        <v>32</v>
      </c>
      <c r="BX444">
        <f t="shared" si="280"/>
        <v>18</v>
      </c>
      <c r="BY444">
        <f t="shared" si="281"/>
        <v>30</v>
      </c>
      <c r="BZ444">
        <f t="shared" si="282"/>
        <v>26</v>
      </c>
      <c r="CA444">
        <f t="shared" si="283"/>
        <v>26</v>
      </c>
      <c r="CB444">
        <f t="shared" si="284"/>
        <v>0</v>
      </c>
      <c r="CC444">
        <f t="shared" si="285"/>
        <v>16</v>
      </c>
      <c r="CD444">
        <f t="shared" si="286"/>
        <v>26</v>
      </c>
      <c r="CE444" t="str">
        <f>IFERROR(VLOOKUP($AA444,'Tuyến và nhân viên'!$I:$O,7,0),"")</f>
        <v>Trần Văn Khanh</v>
      </c>
      <c r="CF444">
        <f t="shared" si="287"/>
        <v>2</v>
      </c>
      <c r="CG444">
        <f t="shared" si="288"/>
        <v>1</v>
      </c>
      <c r="CH444">
        <f>COUNTIFS($L444:L444,"x")</f>
        <v>0</v>
      </c>
      <c r="CI444">
        <f>COUNTIFS($L444:M444,"x")</f>
        <v>0</v>
      </c>
      <c r="CJ444">
        <f>COUNTIFS($L444:N444,"x")</f>
        <v>0</v>
      </c>
      <c r="CK444">
        <f>COUNTIFS($L444:O444,"x")</f>
        <v>0</v>
      </c>
      <c r="CL444">
        <f>COUNTIFS($L444:P444,"x")</f>
        <v>1</v>
      </c>
      <c r="CM444">
        <f>COUNTIFS($L444:Q444,"x")</f>
        <v>1</v>
      </c>
      <c r="CN444">
        <f>COUNTIFS($L444:R444,"x")</f>
        <v>1</v>
      </c>
      <c r="CO444" t="str" cm="1">
        <f t="array" ref="CO444">IFERROR(INDEX($CH$4:$CN$4,0,MATCH(1,$CH444:$CN444,0)),"")</f>
        <v>Thứ 6</v>
      </c>
      <c r="CP444" t="str" cm="1">
        <f t="array" ref="CP444">IFERROR(INDEX($CH$4:$CN$4,0,MATCH(2,$CH444:$CN444,0)),"")</f>
        <v/>
      </c>
      <c r="CQ444" t="str">
        <f t="shared" si="289"/>
        <v>Thứ 6</v>
      </c>
      <c r="CR444" t="str">
        <f t="shared" si="254"/>
        <v>F2 - Tuần 2 &amp; 4</v>
      </c>
    </row>
    <row r="445" spans="1:96" x14ac:dyDescent="0.3">
      <c r="A445" s="117" t="s">
        <v>37743</v>
      </c>
      <c r="B445" s="118" t="s">
        <v>33266</v>
      </c>
      <c r="C445" s="118" t="s">
        <v>33267</v>
      </c>
      <c r="D445" s="118" t="s">
        <v>39661</v>
      </c>
      <c r="E445" s="118" t="s">
        <v>39662</v>
      </c>
      <c r="F445" s="118" t="s">
        <v>38155</v>
      </c>
      <c r="G445" s="118" t="s">
        <v>38156</v>
      </c>
      <c r="H445" s="118" t="s">
        <v>38161</v>
      </c>
      <c r="I445" s="118" t="s">
        <v>22</v>
      </c>
      <c r="J445" s="119" t="s">
        <v>39658</v>
      </c>
      <c r="K445" s="119" t="s">
        <v>23</v>
      </c>
      <c r="L445" s="117" t="s">
        <v>23</v>
      </c>
      <c r="M445" s="117" t="s">
        <v>23</v>
      </c>
      <c r="N445" s="117" t="s">
        <v>23</v>
      </c>
      <c r="O445" s="117" t="s">
        <v>23</v>
      </c>
      <c r="P445" s="117" t="s">
        <v>23</v>
      </c>
      <c r="Q445" s="117" t="s">
        <v>24</v>
      </c>
      <c r="R445" s="117" t="s">
        <v>23</v>
      </c>
      <c r="S445" s="117" t="s">
        <v>24</v>
      </c>
      <c r="T445" s="117" t="s">
        <v>24</v>
      </c>
      <c r="U445" s="117" t="s">
        <v>24</v>
      </c>
      <c r="V445" s="117" t="s">
        <v>24</v>
      </c>
      <c r="W445" s="74" t="str">
        <f t="shared" si="255"/>
        <v/>
      </c>
      <c r="X445" s="74" t="str">
        <f t="shared" si="256"/>
        <v>x</v>
      </c>
      <c r="Y445" s="74" t="str">
        <f t="shared" si="257"/>
        <v/>
      </c>
      <c r="Z445" s="74" t="str">
        <f t="shared" si="258"/>
        <v>x</v>
      </c>
      <c r="AA445" t="str">
        <f>VLOOKUP($D445,'Tuyến và nhân viên'!$D:$M,6,0)</f>
        <v>HL00530</v>
      </c>
      <c r="AB445" t="str">
        <f>VLOOKUP($D445,'Tuyến và nhân viên'!$D:$M,7,0)</f>
        <v>Nguyễn Thị Thiên Trang</v>
      </c>
      <c r="AC445" s="16" t="str">
        <f>IFERROR(VLOOKUP($F445,DSKH!$D:$BF,53,0),"")</f>
        <v>F2</v>
      </c>
      <c r="AD445" s="16" t="str">
        <f>IFERROR(VLOOKUP($F445,DSKH!$D:$BF,54,0),"")</f>
        <v>GT</v>
      </c>
      <c r="AE445" s="4">
        <f>SUMIFS('Doanh số khách hàng'!$F:$F,'Doanh số khách hàng'!$A:$A,'Chi tiết tuyến'!$F445)</f>
        <v>0</v>
      </c>
      <c r="AF445" s="16" t="str">
        <f t="shared" si="250"/>
        <v>F4</v>
      </c>
      <c r="AG445" s="16" t="str">
        <f t="shared" si="251"/>
        <v>F2</v>
      </c>
      <c r="AH445" t="b">
        <f t="shared" si="259"/>
        <v>0</v>
      </c>
      <c r="AI445" t="b">
        <f t="shared" si="260"/>
        <v>1</v>
      </c>
      <c r="AJ445">
        <f>IFERROR(VLOOKUP($AC445,Master!$D:$E,2,0),"")</f>
        <v>2</v>
      </c>
      <c r="AK445">
        <f>VLOOKUP($AF445,Master!$D:$E,2,0)</f>
        <v>4</v>
      </c>
      <c r="AL445" s="4">
        <f t="shared" si="261"/>
        <v>0</v>
      </c>
      <c r="AM445" t="str">
        <f>IFERROR(VLOOKUP($F445,DSKH!$D:$BF,31,0),"")</f>
        <v>Tỉnh Cà Mau</v>
      </c>
      <c r="AN445" t="str">
        <f>IFERROR(VLOOKUP($F445,DSKH!$D:$BF,29,0),"")</f>
        <v>Xã Hưng Hội</v>
      </c>
      <c r="AO445">
        <f>IFERROR(VLOOKUP($F445,DSKH!$D:$BF,52,0),"")</f>
        <v>0</v>
      </c>
      <c r="AP445">
        <f>IF(L445="x",1+COUNTIFS(AP$4:AP444,"&gt;0",$AA$4:$AA444,$AA444),0)</f>
        <v>0</v>
      </c>
      <c r="AQ445">
        <f>IF(M445="x",1+COUNTIFS(AQ$4:AQ444,"&gt;0",$AA$4:$AA444,$AA444),0)</f>
        <v>0</v>
      </c>
      <c r="AR445">
        <f>IF(N445="x",1+COUNTIFS(AR$4:AR444,"&gt;0",$AA$4:$AA444,$AA444),0)</f>
        <v>0</v>
      </c>
      <c r="AS445">
        <f>IF(O445="x",1+COUNTIFS(AS$4:AS444,"&gt;0",$AA$4:$AA444,$AA444),0)</f>
        <v>0</v>
      </c>
      <c r="AT445">
        <f>IF(P445="x",1+COUNTIFS(AT$4:AT444,"&gt;0",$AA$4:$AA444,$AA444),0)</f>
        <v>0</v>
      </c>
      <c r="AU445">
        <f>IF(Q445="x",1+COUNTIFS(AU$4:AU444,"&gt;0",$AA$4:$AA444,$AA444),0)</f>
        <v>25</v>
      </c>
      <c r="AV445">
        <f>IF(R445="x",1+COUNTIFS(AV$4:AV444,"&gt;0",$AA$4:$AA444,$AA444),0)</f>
        <v>0</v>
      </c>
      <c r="AW445">
        <f t="shared" si="252"/>
        <v>0</v>
      </c>
      <c r="AX445">
        <f t="shared" si="253"/>
        <v>1</v>
      </c>
      <c r="AY445">
        <f t="shared" si="262"/>
        <v>0</v>
      </c>
      <c r="AZ445">
        <f t="shared" si="263"/>
        <v>1</v>
      </c>
      <c r="BA445" s="4">
        <f t="shared" si="264"/>
        <v>0</v>
      </c>
      <c r="BB445" s="4">
        <f t="shared" si="265"/>
        <v>0</v>
      </c>
      <c r="BC445" s="4">
        <f t="shared" si="266"/>
        <v>0</v>
      </c>
      <c r="BD445" s="4">
        <f t="shared" si="267"/>
        <v>0</v>
      </c>
      <c r="BE445" s="4">
        <f t="shared" si="268"/>
        <v>0</v>
      </c>
      <c r="BF445" s="4">
        <f t="shared" si="269"/>
        <v>0</v>
      </c>
      <c r="BG445" s="4">
        <f t="shared" si="270"/>
        <v>0</v>
      </c>
      <c r="BH445" s="4">
        <f t="shared" si="271"/>
        <v>0</v>
      </c>
      <c r="BI445" s="4">
        <f t="shared" si="272"/>
        <v>0</v>
      </c>
      <c r="BJ445" s="4">
        <f t="shared" si="273"/>
        <v>0</v>
      </c>
      <c r="BK445" s="4">
        <f t="shared" si="274"/>
        <v>0</v>
      </c>
      <c r="BL445" s="4">
        <f t="shared" si="275"/>
        <v>0</v>
      </c>
      <c r="BM445" s="4">
        <f t="shared" si="276"/>
        <v>1</v>
      </c>
      <c r="BN445" s="4">
        <f t="shared" si="277"/>
        <v>0</v>
      </c>
      <c r="BO445">
        <f>SUMIFS(BH$5:BH445,$AA$5:$AA445,$AA445)</f>
        <v>17</v>
      </c>
      <c r="BP445">
        <f>SUMIFS(BI$5:BI445,$AA$5:$AA445,$AA445)</f>
        <v>22</v>
      </c>
      <c r="BQ445">
        <f>SUMIFS(BJ$5:BJ445,$AA$5:$AA445,$AA445)</f>
        <v>13</v>
      </c>
      <c r="BR445">
        <f>SUMIFS(BK$5:BK445,$AA$5:$AA445,$AA445)</f>
        <v>23</v>
      </c>
      <c r="BS445">
        <f>SUMIFS(BL$5:BL445,$AA$5:$AA445,$AA445)</f>
        <v>16</v>
      </c>
      <c r="BT445">
        <f>SUMIFS(BM$5:BM445,$AA$5:$AA445,$AA445)</f>
        <v>18</v>
      </c>
      <c r="BU445">
        <f>SUMIFS(BN$5:BN445,$AA$5:$AA445,$AA445)</f>
        <v>0</v>
      </c>
      <c r="BV445">
        <f t="shared" si="278"/>
        <v>18</v>
      </c>
      <c r="BW445">
        <f t="shared" si="279"/>
        <v>32</v>
      </c>
      <c r="BX445">
        <f t="shared" si="280"/>
        <v>18</v>
      </c>
      <c r="BY445">
        <f t="shared" si="281"/>
        <v>30</v>
      </c>
      <c r="BZ445">
        <f t="shared" si="282"/>
        <v>26</v>
      </c>
      <c r="CA445">
        <f t="shared" si="283"/>
        <v>26</v>
      </c>
      <c r="CB445">
        <f t="shared" si="284"/>
        <v>0</v>
      </c>
      <c r="CC445">
        <f t="shared" si="285"/>
        <v>18</v>
      </c>
      <c r="CD445">
        <f t="shared" si="286"/>
        <v>26</v>
      </c>
      <c r="CE445" t="str">
        <f>IFERROR(VLOOKUP($AA445,'Tuyến và nhân viên'!$I:$O,7,0),"")</f>
        <v>Trần Văn Khanh</v>
      </c>
      <c r="CF445">
        <f t="shared" si="287"/>
        <v>2</v>
      </c>
      <c r="CG445">
        <f t="shared" si="288"/>
        <v>1</v>
      </c>
      <c r="CH445">
        <f>COUNTIFS($L445:L445,"x")</f>
        <v>0</v>
      </c>
      <c r="CI445">
        <f>COUNTIFS($L445:M445,"x")</f>
        <v>0</v>
      </c>
      <c r="CJ445">
        <f>COUNTIFS($L445:N445,"x")</f>
        <v>0</v>
      </c>
      <c r="CK445">
        <f>COUNTIFS($L445:O445,"x")</f>
        <v>0</v>
      </c>
      <c r="CL445">
        <f>COUNTIFS($L445:P445,"x")</f>
        <v>0</v>
      </c>
      <c r="CM445">
        <f>COUNTIFS($L445:Q445,"x")</f>
        <v>1</v>
      </c>
      <c r="CN445">
        <f>COUNTIFS($L445:R445,"x")</f>
        <v>1</v>
      </c>
      <c r="CO445" t="str" cm="1">
        <f t="array" ref="CO445">IFERROR(INDEX($CH$4:$CN$4,0,MATCH(1,$CH445:$CN445,0)),"")</f>
        <v>Thứ 7</v>
      </c>
      <c r="CP445" t="str" cm="1">
        <f t="array" ref="CP445">IFERROR(INDEX($CH$4:$CN$4,0,MATCH(2,$CH445:$CN445,0)),"")</f>
        <v/>
      </c>
      <c r="CQ445" t="str">
        <f t="shared" si="289"/>
        <v>Thứ 7</v>
      </c>
      <c r="CR445" t="str">
        <f t="shared" si="254"/>
        <v>F2 - Tuần 2 &amp; 4</v>
      </c>
    </row>
    <row r="446" spans="1:96" x14ac:dyDescent="0.3">
      <c r="A446" s="117" t="s">
        <v>37752</v>
      </c>
      <c r="B446" s="118" t="s">
        <v>33266</v>
      </c>
      <c r="C446" s="118" t="s">
        <v>33267</v>
      </c>
      <c r="D446" s="118" t="s">
        <v>39661</v>
      </c>
      <c r="E446" s="118" t="s">
        <v>39662</v>
      </c>
      <c r="F446" s="118" t="s">
        <v>38163</v>
      </c>
      <c r="G446" s="118" t="s">
        <v>38164</v>
      </c>
      <c r="H446" s="118" t="s">
        <v>38168</v>
      </c>
      <c r="I446" s="118" t="s">
        <v>22</v>
      </c>
      <c r="J446" s="119" t="s">
        <v>39658</v>
      </c>
      <c r="K446" s="119" t="s">
        <v>23</v>
      </c>
      <c r="L446" s="117" t="s">
        <v>23</v>
      </c>
      <c r="M446" s="117" t="s">
        <v>23</v>
      </c>
      <c r="N446" s="117" t="s">
        <v>23</v>
      </c>
      <c r="O446" s="117" t="s">
        <v>23</v>
      </c>
      <c r="P446" s="117" t="s">
        <v>24</v>
      </c>
      <c r="Q446" s="117" t="s">
        <v>23</v>
      </c>
      <c r="R446" s="117" t="s">
        <v>23</v>
      </c>
      <c r="S446" s="117" t="s">
        <v>24</v>
      </c>
      <c r="T446" s="117" t="s">
        <v>24</v>
      </c>
      <c r="U446" s="117" t="s">
        <v>24</v>
      </c>
      <c r="V446" s="117" t="s">
        <v>24</v>
      </c>
      <c r="W446" s="74" t="str">
        <f t="shared" si="255"/>
        <v/>
      </c>
      <c r="X446" s="74" t="str">
        <f t="shared" si="256"/>
        <v>x</v>
      </c>
      <c r="Y446" s="74" t="str">
        <f t="shared" si="257"/>
        <v/>
      </c>
      <c r="Z446" s="74" t="str">
        <f t="shared" si="258"/>
        <v>x</v>
      </c>
      <c r="AA446" t="str">
        <f>VLOOKUP($D446,'Tuyến và nhân viên'!$D:$M,6,0)</f>
        <v>HL00530</v>
      </c>
      <c r="AB446" t="str">
        <f>VLOOKUP($D446,'Tuyến và nhân viên'!$D:$M,7,0)</f>
        <v>Nguyễn Thị Thiên Trang</v>
      </c>
      <c r="AC446" s="16" t="str">
        <f>IFERROR(VLOOKUP($F446,DSKH!$D:$BF,53,0),"")</f>
        <v>F2</v>
      </c>
      <c r="AD446" s="16" t="str">
        <f>IFERROR(VLOOKUP($F446,DSKH!$D:$BF,54,0),"")</f>
        <v>GT</v>
      </c>
      <c r="AE446" s="4">
        <f>SUMIFS('Doanh số khách hàng'!$F:$F,'Doanh số khách hàng'!$A:$A,'Chi tiết tuyến'!$F446)</f>
        <v>0</v>
      </c>
      <c r="AF446" s="16" t="str">
        <f t="shared" si="250"/>
        <v>F4</v>
      </c>
      <c r="AG446" s="16" t="str">
        <f t="shared" si="251"/>
        <v>F2</v>
      </c>
      <c r="AH446" t="b">
        <f t="shared" si="259"/>
        <v>0</v>
      </c>
      <c r="AI446" t="b">
        <f t="shared" si="260"/>
        <v>1</v>
      </c>
      <c r="AJ446">
        <f>IFERROR(VLOOKUP($AC446,Master!$D:$E,2,0),"")</f>
        <v>2</v>
      </c>
      <c r="AK446">
        <f>VLOOKUP($AF446,Master!$D:$E,2,0)</f>
        <v>4</v>
      </c>
      <c r="AL446" s="4">
        <f t="shared" si="261"/>
        <v>0</v>
      </c>
      <c r="AM446" t="str">
        <f>IFERROR(VLOOKUP($F446,DSKH!$D:$BF,31,0),"")</f>
        <v>Tỉnh Cà Mau</v>
      </c>
      <c r="AN446" t="str">
        <f>IFERROR(VLOOKUP($F446,DSKH!$D:$BF,29,0),"")</f>
        <v>Xã Hòa Bình</v>
      </c>
      <c r="AO446">
        <f>IFERROR(VLOOKUP($F446,DSKH!$D:$BF,52,0),"")</f>
        <v>0</v>
      </c>
      <c r="AP446">
        <f>IF(L446="x",1+COUNTIFS(AP$4:AP445,"&gt;0",$AA$4:$AA445,$AA445),0)</f>
        <v>0</v>
      </c>
      <c r="AQ446">
        <f>IF(M446="x",1+COUNTIFS(AQ$4:AQ445,"&gt;0",$AA$4:$AA445,$AA445),0)</f>
        <v>0</v>
      </c>
      <c r="AR446">
        <f>IF(N446="x",1+COUNTIFS(AR$4:AR445,"&gt;0",$AA$4:$AA445,$AA445),0)</f>
        <v>0</v>
      </c>
      <c r="AS446">
        <f>IF(O446="x",1+COUNTIFS(AS$4:AS445,"&gt;0",$AA$4:$AA445,$AA445),0)</f>
        <v>0</v>
      </c>
      <c r="AT446">
        <f>IF(P446="x",1+COUNTIFS(AT$4:AT445,"&gt;0",$AA$4:$AA445,$AA445),0)</f>
        <v>19</v>
      </c>
      <c r="AU446">
        <f>IF(Q446="x",1+COUNTIFS(AU$4:AU445,"&gt;0",$AA$4:$AA445,$AA445),0)</f>
        <v>0</v>
      </c>
      <c r="AV446">
        <f>IF(R446="x",1+COUNTIFS(AV$4:AV445,"&gt;0",$AA$4:$AA445,$AA445),0)</f>
        <v>0</v>
      </c>
      <c r="AW446">
        <f t="shared" si="252"/>
        <v>0</v>
      </c>
      <c r="AX446">
        <f t="shared" si="253"/>
        <v>1</v>
      </c>
      <c r="AY446">
        <f t="shared" si="262"/>
        <v>0</v>
      </c>
      <c r="AZ446">
        <f t="shared" si="263"/>
        <v>1</v>
      </c>
      <c r="BA446" s="4">
        <f t="shared" si="264"/>
        <v>0</v>
      </c>
      <c r="BB446" s="4">
        <f t="shared" si="265"/>
        <v>0</v>
      </c>
      <c r="BC446" s="4">
        <f t="shared" si="266"/>
        <v>0</v>
      </c>
      <c r="BD446" s="4">
        <f t="shared" si="267"/>
        <v>0</v>
      </c>
      <c r="BE446" s="4">
        <f t="shared" si="268"/>
        <v>0</v>
      </c>
      <c r="BF446" s="4">
        <f t="shared" si="269"/>
        <v>0</v>
      </c>
      <c r="BG446" s="4">
        <f t="shared" si="270"/>
        <v>0</v>
      </c>
      <c r="BH446" s="4">
        <f t="shared" si="271"/>
        <v>0</v>
      </c>
      <c r="BI446" s="4">
        <f t="shared" si="272"/>
        <v>0</v>
      </c>
      <c r="BJ446" s="4">
        <f t="shared" si="273"/>
        <v>0</v>
      </c>
      <c r="BK446" s="4">
        <f t="shared" si="274"/>
        <v>0</v>
      </c>
      <c r="BL446" s="4">
        <f t="shared" si="275"/>
        <v>1</v>
      </c>
      <c r="BM446" s="4">
        <f t="shared" si="276"/>
        <v>0</v>
      </c>
      <c r="BN446" s="4">
        <f t="shared" si="277"/>
        <v>0</v>
      </c>
      <c r="BO446">
        <f>SUMIFS(BH$5:BH446,$AA$5:$AA446,$AA446)</f>
        <v>17</v>
      </c>
      <c r="BP446">
        <f>SUMIFS(BI$5:BI446,$AA$5:$AA446,$AA446)</f>
        <v>22</v>
      </c>
      <c r="BQ446">
        <f>SUMIFS(BJ$5:BJ446,$AA$5:$AA446,$AA446)</f>
        <v>13</v>
      </c>
      <c r="BR446">
        <f>SUMIFS(BK$5:BK446,$AA$5:$AA446,$AA446)</f>
        <v>23</v>
      </c>
      <c r="BS446">
        <f>SUMIFS(BL$5:BL446,$AA$5:$AA446,$AA446)</f>
        <v>17</v>
      </c>
      <c r="BT446">
        <f>SUMIFS(BM$5:BM446,$AA$5:$AA446,$AA446)</f>
        <v>18</v>
      </c>
      <c r="BU446">
        <f>SUMIFS(BN$5:BN446,$AA$5:$AA446,$AA446)</f>
        <v>0</v>
      </c>
      <c r="BV446">
        <f t="shared" si="278"/>
        <v>18</v>
      </c>
      <c r="BW446">
        <f t="shared" si="279"/>
        <v>32</v>
      </c>
      <c r="BX446">
        <f t="shared" si="280"/>
        <v>18</v>
      </c>
      <c r="BY446">
        <f t="shared" si="281"/>
        <v>30</v>
      </c>
      <c r="BZ446">
        <f t="shared" si="282"/>
        <v>26</v>
      </c>
      <c r="CA446">
        <f t="shared" si="283"/>
        <v>26</v>
      </c>
      <c r="CB446">
        <f t="shared" si="284"/>
        <v>0</v>
      </c>
      <c r="CC446">
        <f t="shared" si="285"/>
        <v>17</v>
      </c>
      <c r="CD446">
        <f t="shared" si="286"/>
        <v>26</v>
      </c>
      <c r="CE446" t="str">
        <f>IFERROR(VLOOKUP($AA446,'Tuyến và nhân viên'!$I:$O,7,0),"")</f>
        <v>Trần Văn Khanh</v>
      </c>
      <c r="CF446">
        <f t="shared" si="287"/>
        <v>2</v>
      </c>
      <c r="CG446">
        <f t="shared" si="288"/>
        <v>1</v>
      </c>
      <c r="CH446">
        <f>COUNTIFS($L446:L446,"x")</f>
        <v>0</v>
      </c>
      <c r="CI446">
        <f>COUNTIFS($L446:M446,"x")</f>
        <v>0</v>
      </c>
      <c r="CJ446">
        <f>COUNTIFS($L446:N446,"x")</f>
        <v>0</v>
      </c>
      <c r="CK446">
        <f>COUNTIFS($L446:O446,"x")</f>
        <v>0</v>
      </c>
      <c r="CL446">
        <f>COUNTIFS($L446:P446,"x")</f>
        <v>1</v>
      </c>
      <c r="CM446">
        <f>COUNTIFS($L446:Q446,"x")</f>
        <v>1</v>
      </c>
      <c r="CN446">
        <f>COUNTIFS($L446:R446,"x")</f>
        <v>1</v>
      </c>
      <c r="CO446" t="str" cm="1">
        <f t="array" ref="CO446">IFERROR(INDEX($CH$4:$CN$4,0,MATCH(1,$CH446:$CN446,0)),"")</f>
        <v>Thứ 6</v>
      </c>
      <c r="CP446" t="str" cm="1">
        <f t="array" ref="CP446">IFERROR(INDEX($CH$4:$CN$4,0,MATCH(2,$CH446:$CN446,0)),"")</f>
        <v/>
      </c>
      <c r="CQ446" t="str">
        <f t="shared" si="289"/>
        <v>Thứ 6</v>
      </c>
      <c r="CR446" t="str">
        <f t="shared" si="254"/>
        <v>F2 - Tuần 2 &amp; 4</v>
      </c>
    </row>
    <row r="447" spans="1:96" x14ac:dyDescent="0.3">
      <c r="A447" s="117" t="s">
        <v>37760</v>
      </c>
      <c r="B447" s="118" t="s">
        <v>33266</v>
      </c>
      <c r="C447" s="118" t="s">
        <v>33267</v>
      </c>
      <c r="D447" s="118" t="s">
        <v>39661</v>
      </c>
      <c r="E447" s="118" t="s">
        <v>39662</v>
      </c>
      <c r="F447" s="118" t="s">
        <v>38170</v>
      </c>
      <c r="G447" s="118" t="s">
        <v>38171</v>
      </c>
      <c r="H447" s="118" t="s">
        <v>38175</v>
      </c>
      <c r="I447" s="118" t="s">
        <v>22</v>
      </c>
      <c r="J447" s="119" t="s">
        <v>39658</v>
      </c>
      <c r="K447" s="119" t="s">
        <v>23</v>
      </c>
      <c r="L447" s="117" t="s">
        <v>23</v>
      </c>
      <c r="M447" s="117" t="s">
        <v>23</v>
      </c>
      <c r="N447" s="117" t="s">
        <v>23</v>
      </c>
      <c r="O447" s="117" t="s">
        <v>23</v>
      </c>
      <c r="P447" s="117" t="s">
        <v>24</v>
      </c>
      <c r="Q447" s="117" t="s">
        <v>23</v>
      </c>
      <c r="R447" s="117" t="s">
        <v>23</v>
      </c>
      <c r="S447" s="117" t="s">
        <v>24</v>
      </c>
      <c r="T447" s="117" t="s">
        <v>24</v>
      </c>
      <c r="U447" s="117" t="s">
        <v>24</v>
      </c>
      <c r="V447" s="117" t="s">
        <v>24</v>
      </c>
      <c r="W447" s="74" t="str">
        <f t="shared" si="255"/>
        <v/>
      </c>
      <c r="X447" s="74" t="str">
        <f t="shared" si="256"/>
        <v>x</v>
      </c>
      <c r="Y447" s="74" t="str">
        <f t="shared" si="257"/>
        <v/>
      </c>
      <c r="Z447" s="74" t="str">
        <f t="shared" si="258"/>
        <v>x</v>
      </c>
      <c r="AA447" t="str">
        <f>VLOOKUP($D447,'Tuyến và nhân viên'!$D:$M,6,0)</f>
        <v>HL00530</v>
      </c>
      <c r="AB447" t="str">
        <f>VLOOKUP($D447,'Tuyến và nhân viên'!$D:$M,7,0)</f>
        <v>Nguyễn Thị Thiên Trang</v>
      </c>
      <c r="AC447" s="16" t="str">
        <f>IFERROR(VLOOKUP($F447,DSKH!$D:$BF,53,0),"")</f>
        <v>F2</v>
      </c>
      <c r="AD447" s="16" t="str">
        <f>IFERROR(VLOOKUP($F447,DSKH!$D:$BF,54,0),"")</f>
        <v>GT</v>
      </c>
      <c r="AE447" s="4">
        <f>SUMIFS('Doanh số khách hàng'!$F:$F,'Doanh số khách hàng'!$A:$A,'Chi tiết tuyến'!$F447)</f>
        <v>0</v>
      </c>
      <c r="AF447" s="16" t="str">
        <f t="shared" si="250"/>
        <v>F4</v>
      </c>
      <c r="AG447" s="16" t="str">
        <f t="shared" si="251"/>
        <v>F2</v>
      </c>
      <c r="AH447" t="b">
        <f t="shared" si="259"/>
        <v>0</v>
      </c>
      <c r="AI447" t="b">
        <f t="shared" si="260"/>
        <v>1</v>
      </c>
      <c r="AJ447">
        <f>IFERROR(VLOOKUP($AC447,Master!$D:$E,2,0),"")</f>
        <v>2</v>
      </c>
      <c r="AK447">
        <f>VLOOKUP($AF447,Master!$D:$E,2,0)</f>
        <v>4</v>
      </c>
      <c r="AL447" s="4">
        <f t="shared" si="261"/>
        <v>0</v>
      </c>
      <c r="AM447" t="str">
        <f>IFERROR(VLOOKUP($F447,DSKH!$D:$BF,31,0),"")</f>
        <v>Tỉnh Cà Mau</v>
      </c>
      <c r="AN447" t="str">
        <f>IFERROR(VLOOKUP($F447,DSKH!$D:$BF,29,0),"")</f>
        <v>Xã Châu Thới</v>
      </c>
      <c r="AO447">
        <f>IFERROR(VLOOKUP($F447,DSKH!$D:$BF,52,0),"")</f>
        <v>0</v>
      </c>
      <c r="AP447">
        <f>IF(L447="x",1+COUNTIFS(AP$4:AP446,"&gt;0",$AA$4:$AA446,$AA446),0)</f>
        <v>0</v>
      </c>
      <c r="AQ447">
        <f>IF(M447="x",1+COUNTIFS(AQ$4:AQ446,"&gt;0",$AA$4:$AA446,$AA446),0)</f>
        <v>0</v>
      </c>
      <c r="AR447">
        <f>IF(N447="x",1+COUNTIFS(AR$4:AR446,"&gt;0",$AA$4:$AA446,$AA446),0)</f>
        <v>0</v>
      </c>
      <c r="AS447">
        <f>IF(O447="x",1+COUNTIFS(AS$4:AS446,"&gt;0",$AA$4:$AA446,$AA446),0)</f>
        <v>0</v>
      </c>
      <c r="AT447">
        <f>IF(P447="x",1+COUNTIFS(AT$4:AT446,"&gt;0",$AA$4:$AA446,$AA446),0)</f>
        <v>20</v>
      </c>
      <c r="AU447">
        <f>IF(Q447="x",1+COUNTIFS(AU$4:AU446,"&gt;0",$AA$4:$AA446,$AA446),0)</f>
        <v>0</v>
      </c>
      <c r="AV447">
        <f>IF(R447="x",1+COUNTIFS(AV$4:AV446,"&gt;0",$AA$4:$AA446,$AA446),0)</f>
        <v>0</v>
      </c>
      <c r="AW447">
        <f t="shared" si="252"/>
        <v>0</v>
      </c>
      <c r="AX447">
        <f t="shared" si="253"/>
        <v>1</v>
      </c>
      <c r="AY447">
        <f t="shared" si="262"/>
        <v>0</v>
      </c>
      <c r="AZ447">
        <f t="shared" si="263"/>
        <v>1</v>
      </c>
      <c r="BA447" s="4">
        <f t="shared" si="264"/>
        <v>0</v>
      </c>
      <c r="BB447" s="4">
        <f t="shared" si="265"/>
        <v>0</v>
      </c>
      <c r="BC447" s="4">
        <f t="shared" si="266"/>
        <v>0</v>
      </c>
      <c r="BD447" s="4">
        <f t="shared" si="267"/>
        <v>0</v>
      </c>
      <c r="BE447" s="4">
        <f t="shared" si="268"/>
        <v>0</v>
      </c>
      <c r="BF447" s="4">
        <f t="shared" si="269"/>
        <v>0</v>
      </c>
      <c r="BG447" s="4">
        <f t="shared" si="270"/>
        <v>0</v>
      </c>
      <c r="BH447" s="4">
        <f t="shared" si="271"/>
        <v>0</v>
      </c>
      <c r="BI447" s="4">
        <f t="shared" si="272"/>
        <v>0</v>
      </c>
      <c r="BJ447" s="4">
        <f t="shared" si="273"/>
        <v>0</v>
      </c>
      <c r="BK447" s="4">
        <f t="shared" si="274"/>
        <v>0</v>
      </c>
      <c r="BL447" s="4">
        <f t="shared" si="275"/>
        <v>1</v>
      </c>
      <c r="BM447" s="4">
        <f t="shared" si="276"/>
        <v>0</v>
      </c>
      <c r="BN447" s="4">
        <f t="shared" si="277"/>
        <v>0</v>
      </c>
      <c r="BO447">
        <f>SUMIFS(BH$5:BH447,$AA$5:$AA447,$AA447)</f>
        <v>17</v>
      </c>
      <c r="BP447">
        <f>SUMIFS(BI$5:BI447,$AA$5:$AA447,$AA447)</f>
        <v>22</v>
      </c>
      <c r="BQ447">
        <f>SUMIFS(BJ$5:BJ447,$AA$5:$AA447,$AA447)</f>
        <v>13</v>
      </c>
      <c r="BR447">
        <f>SUMIFS(BK$5:BK447,$AA$5:$AA447,$AA447)</f>
        <v>23</v>
      </c>
      <c r="BS447">
        <f>SUMIFS(BL$5:BL447,$AA$5:$AA447,$AA447)</f>
        <v>18</v>
      </c>
      <c r="BT447">
        <f>SUMIFS(BM$5:BM447,$AA$5:$AA447,$AA447)</f>
        <v>18</v>
      </c>
      <c r="BU447">
        <f>SUMIFS(BN$5:BN447,$AA$5:$AA447,$AA447)</f>
        <v>0</v>
      </c>
      <c r="BV447">
        <f t="shared" si="278"/>
        <v>18</v>
      </c>
      <c r="BW447">
        <f t="shared" si="279"/>
        <v>32</v>
      </c>
      <c r="BX447">
        <f t="shared" si="280"/>
        <v>18</v>
      </c>
      <c r="BY447">
        <f t="shared" si="281"/>
        <v>30</v>
      </c>
      <c r="BZ447">
        <f t="shared" si="282"/>
        <v>26</v>
      </c>
      <c r="CA447">
        <f t="shared" si="283"/>
        <v>26</v>
      </c>
      <c r="CB447">
        <f t="shared" si="284"/>
        <v>0</v>
      </c>
      <c r="CC447">
        <f t="shared" si="285"/>
        <v>18</v>
      </c>
      <c r="CD447">
        <f t="shared" si="286"/>
        <v>26</v>
      </c>
      <c r="CE447" t="str">
        <f>IFERROR(VLOOKUP($AA447,'Tuyến và nhân viên'!$I:$O,7,0),"")</f>
        <v>Trần Văn Khanh</v>
      </c>
      <c r="CF447">
        <f t="shared" si="287"/>
        <v>2</v>
      </c>
      <c r="CG447">
        <f t="shared" si="288"/>
        <v>1</v>
      </c>
      <c r="CH447">
        <f>COUNTIFS($L447:L447,"x")</f>
        <v>0</v>
      </c>
      <c r="CI447">
        <f>COUNTIFS($L447:M447,"x")</f>
        <v>0</v>
      </c>
      <c r="CJ447">
        <f>COUNTIFS($L447:N447,"x")</f>
        <v>0</v>
      </c>
      <c r="CK447">
        <f>COUNTIFS($L447:O447,"x")</f>
        <v>0</v>
      </c>
      <c r="CL447">
        <f>COUNTIFS($L447:P447,"x")</f>
        <v>1</v>
      </c>
      <c r="CM447">
        <f>COUNTIFS($L447:Q447,"x")</f>
        <v>1</v>
      </c>
      <c r="CN447">
        <f>COUNTIFS($L447:R447,"x")</f>
        <v>1</v>
      </c>
      <c r="CO447" t="str" cm="1">
        <f t="array" ref="CO447">IFERROR(INDEX($CH$4:$CN$4,0,MATCH(1,$CH447:$CN447,0)),"")</f>
        <v>Thứ 6</v>
      </c>
      <c r="CP447" t="str" cm="1">
        <f t="array" ref="CP447">IFERROR(INDEX($CH$4:$CN$4,0,MATCH(2,$CH447:$CN447,0)),"")</f>
        <v/>
      </c>
      <c r="CQ447" t="str">
        <f t="shared" si="289"/>
        <v>Thứ 6</v>
      </c>
      <c r="CR447" t="str">
        <f t="shared" si="254"/>
        <v>F2 - Tuần 2 &amp; 4</v>
      </c>
    </row>
    <row r="448" spans="1:96" x14ac:dyDescent="0.3">
      <c r="A448" s="117" t="s">
        <v>37260</v>
      </c>
      <c r="B448" s="118" t="s">
        <v>33266</v>
      </c>
      <c r="C448" s="118" t="s">
        <v>33267</v>
      </c>
      <c r="D448" s="118" t="s">
        <v>39661</v>
      </c>
      <c r="E448" s="118" t="s">
        <v>39662</v>
      </c>
      <c r="F448" s="118" t="s">
        <v>38185</v>
      </c>
      <c r="G448" s="118" t="s">
        <v>38186</v>
      </c>
      <c r="H448" s="118" t="s">
        <v>36903</v>
      </c>
      <c r="I448" s="118" t="s">
        <v>22</v>
      </c>
      <c r="J448" s="119" t="s">
        <v>39658</v>
      </c>
      <c r="K448" s="119" t="s">
        <v>23</v>
      </c>
      <c r="L448" s="117" t="s">
        <v>23</v>
      </c>
      <c r="M448" s="117" t="s">
        <v>23</v>
      </c>
      <c r="N448" s="117" t="s">
        <v>23</v>
      </c>
      <c r="O448" s="117" t="s">
        <v>23</v>
      </c>
      <c r="P448" s="117" t="s">
        <v>24</v>
      </c>
      <c r="Q448" s="117" t="s">
        <v>23</v>
      </c>
      <c r="R448" s="117" t="s">
        <v>23</v>
      </c>
      <c r="S448" s="117" t="s">
        <v>24</v>
      </c>
      <c r="T448" s="117" t="s">
        <v>24</v>
      </c>
      <c r="U448" s="117" t="s">
        <v>24</v>
      </c>
      <c r="V448" s="117" t="s">
        <v>24</v>
      </c>
      <c r="W448" s="74" t="str">
        <f t="shared" si="255"/>
        <v/>
      </c>
      <c r="X448" s="74" t="str">
        <f t="shared" si="256"/>
        <v>x</v>
      </c>
      <c r="Y448" s="74" t="str">
        <f t="shared" si="257"/>
        <v/>
      </c>
      <c r="Z448" s="74" t="str">
        <f t="shared" si="258"/>
        <v>x</v>
      </c>
      <c r="AA448" t="str">
        <f>VLOOKUP($D448,'Tuyến và nhân viên'!$D:$M,6,0)</f>
        <v>HL00530</v>
      </c>
      <c r="AB448" t="str">
        <f>VLOOKUP($D448,'Tuyến và nhân viên'!$D:$M,7,0)</f>
        <v>Nguyễn Thị Thiên Trang</v>
      </c>
      <c r="AC448" s="16" t="str">
        <f>IFERROR(VLOOKUP($F448,DSKH!$D:$BF,53,0),"")</f>
        <v>F2</v>
      </c>
      <c r="AD448" s="16" t="str">
        <f>IFERROR(VLOOKUP($F448,DSKH!$D:$BF,54,0),"")</f>
        <v>GT</v>
      </c>
      <c r="AE448" s="4">
        <f>SUMIFS('Doanh số khách hàng'!$F:$F,'Doanh số khách hàng'!$A:$A,'Chi tiết tuyến'!$F448)</f>
        <v>0</v>
      </c>
      <c r="AF448" s="16" t="str">
        <f t="shared" si="250"/>
        <v>F4</v>
      </c>
      <c r="AG448" s="16" t="str">
        <f t="shared" si="251"/>
        <v>F2</v>
      </c>
      <c r="AH448" t="b">
        <f t="shared" si="259"/>
        <v>0</v>
      </c>
      <c r="AI448" t="b">
        <f t="shared" si="260"/>
        <v>1</v>
      </c>
      <c r="AJ448">
        <f>IFERROR(VLOOKUP($AC448,Master!$D:$E,2,0),"")</f>
        <v>2</v>
      </c>
      <c r="AK448">
        <f>VLOOKUP($AF448,Master!$D:$E,2,0)</f>
        <v>4</v>
      </c>
      <c r="AL448" s="4">
        <f t="shared" si="261"/>
        <v>0</v>
      </c>
      <c r="AM448" t="str">
        <f>IFERROR(VLOOKUP($F448,DSKH!$D:$BF,31,0),"")</f>
        <v>Tỉnh Cà Mau</v>
      </c>
      <c r="AN448" t="str">
        <f>IFERROR(VLOOKUP($F448,DSKH!$D:$BF,29,0),"")</f>
        <v>Xã Vĩnh Thanh</v>
      </c>
      <c r="AO448">
        <f>IFERROR(VLOOKUP($F448,DSKH!$D:$BF,52,0),"")</f>
        <v>0</v>
      </c>
      <c r="AP448">
        <f>IF(L448="x",1+COUNTIFS(AP$4:AP447,"&gt;0",$AA$4:$AA447,$AA447),0)</f>
        <v>0</v>
      </c>
      <c r="AQ448">
        <f>IF(M448="x",1+COUNTIFS(AQ$4:AQ447,"&gt;0",$AA$4:$AA447,$AA447),0)</f>
        <v>0</v>
      </c>
      <c r="AR448">
        <f>IF(N448="x",1+COUNTIFS(AR$4:AR447,"&gt;0",$AA$4:$AA447,$AA447),0)</f>
        <v>0</v>
      </c>
      <c r="AS448">
        <f>IF(O448="x",1+COUNTIFS(AS$4:AS447,"&gt;0",$AA$4:$AA447,$AA447),0)</f>
        <v>0</v>
      </c>
      <c r="AT448">
        <f>IF(P448="x",1+COUNTIFS(AT$4:AT447,"&gt;0",$AA$4:$AA447,$AA447),0)</f>
        <v>21</v>
      </c>
      <c r="AU448">
        <f>IF(Q448="x",1+COUNTIFS(AU$4:AU447,"&gt;0",$AA$4:$AA447,$AA447),0)</f>
        <v>0</v>
      </c>
      <c r="AV448">
        <f>IF(R448="x",1+COUNTIFS(AV$4:AV447,"&gt;0",$AA$4:$AA447,$AA447),0)</f>
        <v>0</v>
      </c>
      <c r="AW448">
        <f t="shared" si="252"/>
        <v>0</v>
      </c>
      <c r="AX448">
        <f t="shared" si="253"/>
        <v>1</v>
      </c>
      <c r="AY448">
        <f t="shared" si="262"/>
        <v>0</v>
      </c>
      <c r="AZ448">
        <f t="shared" si="263"/>
        <v>1</v>
      </c>
      <c r="BA448" s="4">
        <f t="shared" si="264"/>
        <v>0</v>
      </c>
      <c r="BB448" s="4">
        <f t="shared" si="265"/>
        <v>0</v>
      </c>
      <c r="BC448" s="4">
        <f t="shared" si="266"/>
        <v>0</v>
      </c>
      <c r="BD448" s="4">
        <f t="shared" si="267"/>
        <v>0</v>
      </c>
      <c r="BE448" s="4">
        <f t="shared" si="268"/>
        <v>0</v>
      </c>
      <c r="BF448" s="4">
        <f t="shared" si="269"/>
        <v>0</v>
      </c>
      <c r="BG448" s="4">
        <f t="shared" si="270"/>
        <v>0</v>
      </c>
      <c r="BH448" s="4">
        <f t="shared" si="271"/>
        <v>0</v>
      </c>
      <c r="BI448" s="4">
        <f t="shared" si="272"/>
        <v>0</v>
      </c>
      <c r="BJ448" s="4">
        <f t="shared" si="273"/>
        <v>0</v>
      </c>
      <c r="BK448" s="4">
        <f t="shared" si="274"/>
        <v>0</v>
      </c>
      <c r="BL448" s="4">
        <f t="shared" si="275"/>
        <v>1</v>
      </c>
      <c r="BM448" s="4">
        <f t="shared" si="276"/>
        <v>0</v>
      </c>
      <c r="BN448" s="4">
        <f t="shared" si="277"/>
        <v>0</v>
      </c>
      <c r="BO448">
        <f>SUMIFS(BH$5:BH448,$AA$5:$AA448,$AA448)</f>
        <v>17</v>
      </c>
      <c r="BP448">
        <f>SUMIFS(BI$5:BI448,$AA$5:$AA448,$AA448)</f>
        <v>22</v>
      </c>
      <c r="BQ448">
        <f>SUMIFS(BJ$5:BJ448,$AA$5:$AA448,$AA448)</f>
        <v>13</v>
      </c>
      <c r="BR448">
        <f>SUMIFS(BK$5:BK448,$AA$5:$AA448,$AA448)</f>
        <v>23</v>
      </c>
      <c r="BS448">
        <f>SUMIFS(BL$5:BL448,$AA$5:$AA448,$AA448)</f>
        <v>19</v>
      </c>
      <c r="BT448">
        <f>SUMIFS(BM$5:BM448,$AA$5:$AA448,$AA448)</f>
        <v>18</v>
      </c>
      <c r="BU448">
        <f>SUMIFS(BN$5:BN448,$AA$5:$AA448,$AA448)</f>
        <v>0</v>
      </c>
      <c r="BV448">
        <f t="shared" si="278"/>
        <v>18</v>
      </c>
      <c r="BW448">
        <f t="shared" si="279"/>
        <v>32</v>
      </c>
      <c r="BX448">
        <f t="shared" si="280"/>
        <v>18</v>
      </c>
      <c r="BY448">
        <f t="shared" si="281"/>
        <v>30</v>
      </c>
      <c r="BZ448">
        <f t="shared" si="282"/>
        <v>26</v>
      </c>
      <c r="CA448">
        <f t="shared" si="283"/>
        <v>26</v>
      </c>
      <c r="CB448">
        <f t="shared" si="284"/>
        <v>0</v>
      </c>
      <c r="CC448">
        <f t="shared" si="285"/>
        <v>19</v>
      </c>
      <c r="CD448">
        <f t="shared" si="286"/>
        <v>26</v>
      </c>
      <c r="CE448" t="str">
        <f>IFERROR(VLOOKUP($AA448,'Tuyến và nhân viên'!$I:$O,7,0),"")</f>
        <v>Trần Văn Khanh</v>
      </c>
      <c r="CF448">
        <f t="shared" si="287"/>
        <v>2</v>
      </c>
      <c r="CG448">
        <f t="shared" si="288"/>
        <v>1</v>
      </c>
      <c r="CH448">
        <f>COUNTIFS($L448:L448,"x")</f>
        <v>0</v>
      </c>
      <c r="CI448">
        <f>COUNTIFS($L448:M448,"x")</f>
        <v>0</v>
      </c>
      <c r="CJ448">
        <f>COUNTIFS($L448:N448,"x")</f>
        <v>0</v>
      </c>
      <c r="CK448">
        <f>COUNTIFS($L448:O448,"x")</f>
        <v>0</v>
      </c>
      <c r="CL448">
        <f>COUNTIFS($L448:P448,"x")</f>
        <v>1</v>
      </c>
      <c r="CM448">
        <f>COUNTIFS($L448:Q448,"x")</f>
        <v>1</v>
      </c>
      <c r="CN448">
        <f>COUNTIFS($L448:R448,"x")</f>
        <v>1</v>
      </c>
      <c r="CO448" t="str" cm="1">
        <f t="array" ref="CO448">IFERROR(INDEX($CH$4:$CN$4,0,MATCH(1,$CH448:$CN448,0)),"")</f>
        <v>Thứ 6</v>
      </c>
      <c r="CP448" t="str" cm="1">
        <f t="array" ref="CP448">IFERROR(INDEX($CH$4:$CN$4,0,MATCH(2,$CH448:$CN448,0)),"")</f>
        <v/>
      </c>
      <c r="CQ448" t="str">
        <f t="shared" si="289"/>
        <v>Thứ 6</v>
      </c>
      <c r="CR448" t="str">
        <f t="shared" si="254"/>
        <v>F2 - Tuần 2 &amp; 4</v>
      </c>
    </row>
    <row r="449" spans="1:96" x14ac:dyDescent="0.3">
      <c r="A449" s="117" t="s">
        <v>37780</v>
      </c>
      <c r="B449" s="118" t="s">
        <v>33266</v>
      </c>
      <c r="C449" s="118" t="s">
        <v>33267</v>
      </c>
      <c r="D449" s="118" t="s">
        <v>39661</v>
      </c>
      <c r="E449" s="118" t="s">
        <v>39662</v>
      </c>
      <c r="F449" s="118" t="s">
        <v>38199</v>
      </c>
      <c r="G449" s="118" t="s">
        <v>38200</v>
      </c>
      <c r="H449" s="118" t="s">
        <v>36685</v>
      </c>
      <c r="I449" s="118" t="s">
        <v>22</v>
      </c>
      <c r="J449" s="119" t="s">
        <v>39658</v>
      </c>
      <c r="K449" s="119" t="s">
        <v>23</v>
      </c>
      <c r="L449" s="117" t="s">
        <v>23</v>
      </c>
      <c r="M449" s="117" t="s">
        <v>23</v>
      </c>
      <c r="N449" s="117" t="s">
        <v>23</v>
      </c>
      <c r="O449" s="117" t="s">
        <v>23</v>
      </c>
      <c r="P449" s="117" t="s">
        <v>23</v>
      </c>
      <c r="Q449" s="117" t="s">
        <v>24</v>
      </c>
      <c r="R449" s="117" t="s">
        <v>23</v>
      </c>
      <c r="S449" s="117" t="s">
        <v>24</v>
      </c>
      <c r="T449" s="117" t="s">
        <v>24</v>
      </c>
      <c r="U449" s="117" t="s">
        <v>24</v>
      </c>
      <c r="V449" s="117" t="s">
        <v>24</v>
      </c>
      <c r="W449" s="74" t="str">
        <f t="shared" si="255"/>
        <v/>
      </c>
      <c r="X449" s="74" t="str">
        <f t="shared" si="256"/>
        <v>x</v>
      </c>
      <c r="Y449" s="74" t="str">
        <f t="shared" si="257"/>
        <v/>
      </c>
      <c r="Z449" s="74" t="str">
        <f t="shared" si="258"/>
        <v>x</v>
      </c>
      <c r="AA449" t="str">
        <f>VLOOKUP($D449,'Tuyến và nhân viên'!$D:$M,6,0)</f>
        <v>HL00530</v>
      </c>
      <c r="AB449" t="str">
        <f>VLOOKUP($D449,'Tuyến và nhân viên'!$D:$M,7,0)</f>
        <v>Nguyễn Thị Thiên Trang</v>
      </c>
      <c r="AC449" s="16" t="str">
        <f>IFERROR(VLOOKUP($F449,DSKH!$D:$BF,53,0),"")</f>
        <v>F2</v>
      </c>
      <c r="AD449" s="16" t="str">
        <f>IFERROR(VLOOKUP($F449,DSKH!$D:$BF,54,0),"")</f>
        <v>GT</v>
      </c>
      <c r="AE449" s="4">
        <f>SUMIFS('Doanh số khách hàng'!$F:$F,'Doanh số khách hàng'!$A:$A,'Chi tiết tuyến'!$F449)</f>
        <v>0</v>
      </c>
      <c r="AF449" s="16" t="str">
        <f t="shared" si="250"/>
        <v>F4</v>
      </c>
      <c r="AG449" s="16" t="str">
        <f t="shared" si="251"/>
        <v>F2</v>
      </c>
      <c r="AH449" t="b">
        <f t="shared" si="259"/>
        <v>0</v>
      </c>
      <c r="AI449" t="b">
        <f t="shared" si="260"/>
        <v>1</v>
      </c>
      <c r="AJ449">
        <f>IFERROR(VLOOKUP($AC449,Master!$D:$E,2,0),"")</f>
        <v>2</v>
      </c>
      <c r="AK449">
        <f>VLOOKUP($AF449,Master!$D:$E,2,0)</f>
        <v>4</v>
      </c>
      <c r="AL449" s="4">
        <f t="shared" si="261"/>
        <v>0</v>
      </c>
      <c r="AM449" t="str">
        <f>IFERROR(VLOOKUP($F449,DSKH!$D:$BF,31,0),"")</f>
        <v>Tỉnh Cà Mau</v>
      </c>
      <c r="AN449" t="str">
        <f>IFERROR(VLOOKUP($F449,DSKH!$D:$BF,29,0),"")</f>
        <v>Phường Bạc Liêu</v>
      </c>
      <c r="AO449">
        <f>IFERROR(VLOOKUP($F449,DSKH!$D:$BF,52,0),"")</f>
        <v>0</v>
      </c>
      <c r="AP449">
        <f>IF(L449="x",1+COUNTIFS(AP$4:AP448,"&gt;0",$AA$4:$AA448,$AA448),0)</f>
        <v>0</v>
      </c>
      <c r="AQ449">
        <f>IF(M449="x",1+COUNTIFS(AQ$4:AQ448,"&gt;0",$AA$4:$AA448,$AA448),0)</f>
        <v>0</v>
      </c>
      <c r="AR449">
        <f>IF(N449="x",1+COUNTIFS(AR$4:AR448,"&gt;0",$AA$4:$AA448,$AA448),0)</f>
        <v>0</v>
      </c>
      <c r="AS449">
        <f>IF(O449="x",1+COUNTIFS(AS$4:AS448,"&gt;0",$AA$4:$AA448,$AA448),0)</f>
        <v>0</v>
      </c>
      <c r="AT449">
        <f>IF(P449="x",1+COUNTIFS(AT$4:AT448,"&gt;0",$AA$4:$AA448,$AA448),0)</f>
        <v>0</v>
      </c>
      <c r="AU449">
        <f>IF(Q449="x",1+COUNTIFS(AU$4:AU448,"&gt;0",$AA$4:$AA448,$AA448),0)</f>
        <v>26</v>
      </c>
      <c r="AV449">
        <f>IF(R449="x",1+COUNTIFS(AV$4:AV448,"&gt;0",$AA$4:$AA448,$AA448),0)</f>
        <v>0</v>
      </c>
      <c r="AW449">
        <f t="shared" si="252"/>
        <v>0</v>
      </c>
      <c r="AX449">
        <f t="shared" si="253"/>
        <v>1</v>
      </c>
      <c r="AY449">
        <f t="shared" si="262"/>
        <v>0</v>
      </c>
      <c r="AZ449">
        <f t="shared" si="263"/>
        <v>1</v>
      </c>
      <c r="BA449" s="4">
        <f t="shared" si="264"/>
        <v>0</v>
      </c>
      <c r="BB449" s="4">
        <f t="shared" si="265"/>
        <v>0</v>
      </c>
      <c r="BC449" s="4">
        <f t="shared" si="266"/>
        <v>0</v>
      </c>
      <c r="BD449" s="4">
        <f t="shared" si="267"/>
        <v>0</v>
      </c>
      <c r="BE449" s="4">
        <f t="shared" si="268"/>
        <v>0</v>
      </c>
      <c r="BF449" s="4">
        <f t="shared" si="269"/>
        <v>0</v>
      </c>
      <c r="BG449" s="4">
        <f t="shared" si="270"/>
        <v>0</v>
      </c>
      <c r="BH449" s="4">
        <f t="shared" si="271"/>
        <v>0</v>
      </c>
      <c r="BI449" s="4">
        <f t="shared" si="272"/>
        <v>0</v>
      </c>
      <c r="BJ449" s="4">
        <f t="shared" si="273"/>
        <v>0</v>
      </c>
      <c r="BK449" s="4">
        <f t="shared" si="274"/>
        <v>0</v>
      </c>
      <c r="BL449" s="4">
        <f t="shared" si="275"/>
        <v>0</v>
      </c>
      <c r="BM449" s="4">
        <f t="shared" si="276"/>
        <v>1</v>
      </c>
      <c r="BN449" s="4">
        <f t="shared" si="277"/>
        <v>0</v>
      </c>
      <c r="BO449">
        <f>SUMIFS(BH$5:BH449,$AA$5:$AA449,$AA449)</f>
        <v>17</v>
      </c>
      <c r="BP449">
        <f>SUMIFS(BI$5:BI449,$AA$5:$AA449,$AA449)</f>
        <v>22</v>
      </c>
      <c r="BQ449">
        <f>SUMIFS(BJ$5:BJ449,$AA$5:$AA449,$AA449)</f>
        <v>13</v>
      </c>
      <c r="BR449">
        <f>SUMIFS(BK$5:BK449,$AA$5:$AA449,$AA449)</f>
        <v>23</v>
      </c>
      <c r="BS449">
        <f>SUMIFS(BL$5:BL449,$AA$5:$AA449,$AA449)</f>
        <v>19</v>
      </c>
      <c r="BT449">
        <f>SUMIFS(BM$5:BM449,$AA$5:$AA449,$AA449)</f>
        <v>19</v>
      </c>
      <c r="BU449">
        <f>SUMIFS(BN$5:BN449,$AA$5:$AA449,$AA449)</f>
        <v>0</v>
      </c>
      <c r="BV449">
        <f t="shared" si="278"/>
        <v>18</v>
      </c>
      <c r="BW449">
        <f t="shared" si="279"/>
        <v>32</v>
      </c>
      <c r="BX449">
        <f t="shared" si="280"/>
        <v>18</v>
      </c>
      <c r="BY449">
        <f t="shared" si="281"/>
        <v>30</v>
      </c>
      <c r="BZ449">
        <f t="shared" si="282"/>
        <v>26</v>
      </c>
      <c r="CA449">
        <f t="shared" si="283"/>
        <v>26</v>
      </c>
      <c r="CB449">
        <f t="shared" si="284"/>
        <v>0</v>
      </c>
      <c r="CC449">
        <f t="shared" si="285"/>
        <v>19</v>
      </c>
      <c r="CD449">
        <f t="shared" si="286"/>
        <v>26</v>
      </c>
      <c r="CE449" t="str">
        <f>IFERROR(VLOOKUP($AA449,'Tuyến và nhân viên'!$I:$O,7,0),"")</f>
        <v>Trần Văn Khanh</v>
      </c>
      <c r="CF449">
        <f t="shared" si="287"/>
        <v>2</v>
      </c>
      <c r="CG449">
        <f t="shared" si="288"/>
        <v>1</v>
      </c>
      <c r="CH449">
        <f>COUNTIFS($L449:L449,"x")</f>
        <v>0</v>
      </c>
      <c r="CI449">
        <f>COUNTIFS($L449:M449,"x")</f>
        <v>0</v>
      </c>
      <c r="CJ449">
        <f>COUNTIFS($L449:N449,"x")</f>
        <v>0</v>
      </c>
      <c r="CK449">
        <f>COUNTIFS($L449:O449,"x")</f>
        <v>0</v>
      </c>
      <c r="CL449">
        <f>COUNTIFS($L449:P449,"x")</f>
        <v>0</v>
      </c>
      <c r="CM449">
        <f>COUNTIFS($L449:Q449,"x")</f>
        <v>1</v>
      </c>
      <c r="CN449">
        <f>COUNTIFS($L449:R449,"x")</f>
        <v>1</v>
      </c>
      <c r="CO449" t="str" cm="1">
        <f t="array" ref="CO449">IFERROR(INDEX($CH$4:$CN$4,0,MATCH(1,$CH449:$CN449,0)),"")</f>
        <v>Thứ 7</v>
      </c>
      <c r="CP449" t="str" cm="1">
        <f t="array" ref="CP449">IFERROR(INDEX($CH$4:$CN$4,0,MATCH(2,$CH449:$CN449,0)),"")</f>
        <v/>
      </c>
      <c r="CQ449" t="str">
        <f t="shared" si="289"/>
        <v>Thứ 7</v>
      </c>
      <c r="CR449" t="str">
        <f t="shared" si="254"/>
        <v>F2 - Tuần 2 &amp; 4</v>
      </c>
    </row>
    <row r="450" spans="1:96" x14ac:dyDescent="0.3">
      <c r="A450" s="117" t="s">
        <v>37790</v>
      </c>
      <c r="B450" s="118" t="s">
        <v>33266</v>
      </c>
      <c r="C450" s="118" t="s">
        <v>33267</v>
      </c>
      <c r="D450" s="118" t="s">
        <v>39661</v>
      </c>
      <c r="E450" s="118" t="s">
        <v>39662</v>
      </c>
      <c r="F450" s="118" t="s">
        <v>33184</v>
      </c>
      <c r="G450" s="118" t="s">
        <v>38284</v>
      </c>
      <c r="H450" s="118" t="s">
        <v>38289</v>
      </c>
      <c r="I450" s="118" t="s">
        <v>22</v>
      </c>
      <c r="J450" s="119" t="s">
        <v>39658</v>
      </c>
      <c r="K450" s="119" t="s">
        <v>23</v>
      </c>
      <c r="L450" s="117" t="s">
        <v>24</v>
      </c>
      <c r="M450" s="117" t="s">
        <v>23</v>
      </c>
      <c r="N450" s="117" t="s">
        <v>23</v>
      </c>
      <c r="O450" s="117" t="s">
        <v>23</v>
      </c>
      <c r="P450" s="117" t="s">
        <v>23</v>
      </c>
      <c r="Q450" s="117" t="s">
        <v>23</v>
      </c>
      <c r="R450" s="117" t="s">
        <v>23</v>
      </c>
      <c r="S450" s="117" t="s">
        <v>24</v>
      </c>
      <c r="T450" s="117" t="s">
        <v>24</v>
      </c>
      <c r="U450" s="117" t="s">
        <v>24</v>
      </c>
      <c r="V450" s="117" t="s">
        <v>24</v>
      </c>
      <c r="W450" s="74" t="str">
        <f t="shared" si="255"/>
        <v>x</v>
      </c>
      <c r="X450" s="74" t="str">
        <f t="shared" si="256"/>
        <v>x</v>
      </c>
      <c r="Y450" s="74" t="str">
        <f t="shared" si="257"/>
        <v>x</v>
      </c>
      <c r="Z450" s="74" t="str">
        <f t="shared" si="258"/>
        <v>x</v>
      </c>
      <c r="AA450" t="str">
        <f>VLOOKUP($D450,'Tuyến và nhân viên'!$D:$M,6,0)</f>
        <v>HL00530</v>
      </c>
      <c r="AB450" t="str">
        <f>VLOOKUP($D450,'Tuyến và nhân viên'!$D:$M,7,0)</f>
        <v>Nguyễn Thị Thiên Trang</v>
      </c>
      <c r="AC450" s="16" t="str">
        <f>IFERROR(VLOOKUP($F450,DSKH!$D:$BF,53,0),"")</f>
        <v>F4</v>
      </c>
      <c r="AD450" s="16" t="str">
        <f>IFERROR(VLOOKUP($F450,DSKH!$D:$BF,54,0),"")</f>
        <v>GT</v>
      </c>
      <c r="AE450" s="4">
        <f>SUMIFS('Doanh số khách hàng'!$F:$F,'Doanh số khách hàng'!$A:$A,'Chi tiết tuyến'!$F450)</f>
        <v>747233.33333333337</v>
      </c>
      <c r="AF450" s="16" t="str">
        <f t="shared" si="250"/>
        <v>F4</v>
      </c>
      <c r="AG450" s="16" t="str">
        <f t="shared" si="251"/>
        <v>F4</v>
      </c>
      <c r="AH450" t="b">
        <f t="shared" si="259"/>
        <v>1</v>
      </c>
      <c r="AI450" t="b">
        <f t="shared" si="260"/>
        <v>1</v>
      </c>
      <c r="AJ450">
        <f>IFERROR(VLOOKUP($AC450,Master!$D:$E,2,0),"")</f>
        <v>4</v>
      </c>
      <c r="AK450">
        <f>VLOOKUP($AF450,Master!$D:$E,2,0)</f>
        <v>4</v>
      </c>
      <c r="AL450" s="4">
        <f t="shared" si="261"/>
        <v>186808.33333333334</v>
      </c>
      <c r="AM450" t="str">
        <f>IFERROR(VLOOKUP($F450,DSKH!$D:$BF,31,0),"")</f>
        <v>Tỉnh Cà Mau</v>
      </c>
      <c r="AN450" t="str">
        <f>IFERROR(VLOOKUP($F450,DSKH!$D:$BF,29,0),"")</f>
        <v>Phường Giá Rai</v>
      </c>
      <c r="AO450">
        <f>IFERROR(VLOOKUP($F450,DSKH!$D:$BF,52,0),"")</f>
        <v>747233.33333333337</v>
      </c>
      <c r="AP450">
        <f>IF(L450="x",1+COUNTIFS(AP$4:AP449,"&gt;0",$AA$4:$AA449,$AA449),0)</f>
        <v>24</v>
      </c>
      <c r="AQ450">
        <f>IF(M450="x",1+COUNTIFS(AQ$4:AQ449,"&gt;0",$AA$4:$AA449,$AA449),0)</f>
        <v>0</v>
      </c>
      <c r="AR450">
        <f>IF(N450="x",1+COUNTIFS(AR$4:AR449,"&gt;0",$AA$4:$AA449,$AA449),0)</f>
        <v>0</v>
      </c>
      <c r="AS450">
        <f>IF(O450="x",1+COUNTIFS(AS$4:AS449,"&gt;0",$AA$4:$AA449,$AA449),0)</f>
        <v>0</v>
      </c>
      <c r="AT450">
        <f>IF(P450="x",1+COUNTIFS(AT$4:AT449,"&gt;0",$AA$4:$AA449,$AA449),0)</f>
        <v>0</v>
      </c>
      <c r="AU450">
        <f>IF(Q450="x",1+COUNTIFS(AU$4:AU449,"&gt;0",$AA$4:$AA449,$AA449),0)</f>
        <v>0</v>
      </c>
      <c r="AV450">
        <f>IF(R450="x",1+COUNTIFS(AV$4:AV449,"&gt;0",$AA$4:$AA449,$AA449),0)</f>
        <v>0</v>
      </c>
      <c r="AW450">
        <f t="shared" si="252"/>
        <v>1</v>
      </c>
      <c r="AX450">
        <f t="shared" si="253"/>
        <v>1</v>
      </c>
      <c r="AY450">
        <f t="shared" si="262"/>
        <v>1</v>
      </c>
      <c r="AZ450">
        <f t="shared" si="263"/>
        <v>1</v>
      </c>
      <c r="BA450" s="4">
        <f t="shared" si="264"/>
        <v>186808.33333333334</v>
      </c>
      <c r="BB450" s="4">
        <f t="shared" si="265"/>
        <v>0</v>
      </c>
      <c r="BC450" s="4">
        <f t="shared" si="266"/>
        <v>0</v>
      </c>
      <c r="BD450" s="4">
        <f t="shared" si="267"/>
        <v>0</v>
      </c>
      <c r="BE450" s="4">
        <f t="shared" si="268"/>
        <v>0</v>
      </c>
      <c r="BF450" s="4">
        <f t="shared" si="269"/>
        <v>0</v>
      </c>
      <c r="BG450" s="4">
        <f t="shared" si="270"/>
        <v>0</v>
      </c>
      <c r="BH450" s="4">
        <f t="shared" si="271"/>
        <v>0</v>
      </c>
      <c r="BI450" s="4">
        <f t="shared" si="272"/>
        <v>0</v>
      </c>
      <c r="BJ450" s="4">
        <f t="shared" si="273"/>
        <v>0</v>
      </c>
      <c r="BK450" s="4">
        <f t="shared" si="274"/>
        <v>0</v>
      </c>
      <c r="BL450" s="4">
        <f t="shared" si="275"/>
        <v>0</v>
      </c>
      <c r="BM450" s="4">
        <f t="shared" si="276"/>
        <v>0</v>
      </c>
      <c r="BN450" s="4">
        <f t="shared" si="277"/>
        <v>0</v>
      </c>
      <c r="BO450">
        <f>SUMIFS(BH$5:BH450,$AA$5:$AA450,$AA450)</f>
        <v>17</v>
      </c>
      <c r="BP450">
        <f>SUMIFS(BI$5:BI450,$AA$5:$AA450,$AA450)</f>
        <v>22</v>
      </c>
      <c r="BQ450">
        <f>SUMIFS(BJ$5:BJ450,$AA$5:$AA450,$AA450)</f>
        <v>13</v>
      </c>
      <c r="BR450">
        <f>SUMIFS(BK$5:BK450,$AA$5:$AA450,$AA450)</f>
        <v>23</v>
      </c>
      <c r="BS450">
        <f>SUMIFS(BL$5:BL450,$AA$5:$AA450,$AA450)</f>
        <v>19</v>
      </c>
      <c r="BT450">
        <f>SUMIFS(BM$5:BM450,$AA$5:$AA450,$AA450)</f>
        <v>19</v>
      </c>
      <c r="BU450">
        <f>SUMIFS(BN$5:BN450,$AA$5:$AA450,$AA450)</f>
        <v>0</v>
      </c>
      <c r="BV450">
        <f t="shared" si="278"/>
        <v>18</v>
      </c>
      <c r="BW450">
        <f t="shared" si="279"/>
        <v>32</v>
      </c>
      <c r="BX450">
        <f t="shared" si="280"/>
        <v>18</v>
      </c>
      <c r="BY450">
        <f t="shared" si="281"/>
        <v>30</v>
      </c>
      <c r="BZ450">
        <f t="shared" si="282"/>
        <v>26</v>
      </c>
      <c r="CA450">
        <f t="shared" si="283"/>
        <v>26</v>
      </c>
      <c r="CB450">
        <f t="shared" si="284"/>
        <v>0</v>
      </c>
      <c r="CC450">
        <f t="shared" si="285"/>
        <v>0</v>
      </c>
      <c r="CD450">
        <f t="shared" si="286"/>
        <v>0</v>
      </c>
      <c r="CE450" t="str">
        <f>IFERROR(VLOOKUP($AA450,'Tuyến và nhân viên'!$I:$O,7,0),"")</f>
        <v>Trần Văn Khanh</v>
      </c>
      <c r="CF450">
        <f t="shared" si="287"/>
        <v>4</v>
      </c>
      <c r="CG450">
        <f t="shared" si="288"/>
        <v>1</v>
      </c>
      <c r="CH450">
        <f>COUNTIFS($L450:L450,"x")</f>
        <v>1</v>
      </c>
      <c r="CI450">
        <f>COUNTIFS($L450:M450,"x")</f>
        <v>1</v>
      </c>
      <c r="CJ450">
        <f>COUNTIFS($L450:N450,"x")</f>
        <v>1</v>
      </c>
      <c r="CK450">
        <f>COUNTIFS($L450:O450,"x")</f>
        <v>1</v>
      </c>
      <c r="CL450">
        <f>COUNTIFS($L450:P450,"x")</f>
        <v>1</v>
      </c>
      <c r="CM450">
        <f>COUNTIFS($L450:Q450,"x")</f>
        <v>1</v>
      </c>
      <c r="CN450">
        <f>COUNTIFS($L450:R450,"x")</f>
        <v>1</v>
      </c>
      <c r="CO450" t="str" cm="1">
        <f t="array" ref="CO450">IFERROR(INDEX($CH$4:$CN$4,0,MATCH(1,$CH450:$CN450,0)),"")</f>
        <v>Thứ 2</v>
      </c>
      <c r="CP450" t="str" cm="1">
        <f t="array" ref="CP450">IFERROR(INDEX($CH$4:$CN$4,0,MATCH(2,$CH450:$CN450,0)),"")</f>
        <v/>
      </c>
      <c r="CQ450" t="str">
        <f t="shared" si="289"/>
        <v>Thứ 2</v>
      </c>
      <c r="CR450" t="str">
        <f t="shared" si="254"/>
        <v>F4 - Tất cả các tuần</v>
      </c>
    </row>
    <row r="451" spans="1:96" x14ac:dyDescent="0.3">
      <c r="A451" s="117" t="s">
        <v>37800</v>
      </c>
      <c r="B451" s="118" t="s">
        <v>33266</v>
      </c>
      <c r="C451" s="118" t="s">
        <v>33267</v>
      </c>
      <c r="D451" s="118" t="s">
        <v>39661</v>
      </c>
      <c r="E451" s="118" t="s">
        <v>39662</v>
      </c>
      <c r="F451" s="118" t="s">
        <v>38291</v>
      </c>
      <c r="G451" s="118" t="s">
        <v>38292</v>
      </c>
      <c r="H451" s="118" t="s">
        <v>38296</v>
      </c>
      <c r="I451" s="118" t="s">
        <v>22</v>
      </c>
      <c r="J451" s="119" t="s">
        <v>39658</v>
      </c>
      <c r="K451" s="119" t="s">
        <v>23</v>
      </c>
      <c r="L451" s="117" t="s">
        <v>24</v>
      </c>
      <c r="M451" s="117" t="s">
        <v>23</v>
      </c>
      <c r="N451" s="117" t="s">
        <v>23</v>
      </c>
      <c r="O451" s="117" t="s">
        <v>23</v>
      </c>
      <c r="P451" s="117" t="s">
        <v>23</v>
      </c>
      <c r="Q451" s="117" t="s">
        <v>23</v>
      </c>
      <c r="R451" s="117" t="s">
        <v>23</v>
      </c>
      <c r="S451" s="117" t="s">
        <v>24</v>
      </c>
      <c r="T451" s="117" t="s">
        <v>24</v>
      </c>
      <c r="U451" s="117" t="s">
        <v>24</v>
      </c>
      <c r="V451" s="117" t="s">
        <v>24</v>
      </c>
      <c r="W451" s="74" t="str">
        <f t="shared" si="255"/>
        <v/>
      </c>
      <c r="X451" s="74" t="str">
        <f t="shared" si="256"/>
        <v>x</v>
      </c>
      <c r="Y451" s="74" t="str">
        <f t="shared" si="257"/>
        <v/>
      </c>
      <c r="Z451" s="74" t="str">
        <f t="shared" si="258"/>
        <v>x</v>
      </c>
      <c r="AA451" t="str">
        <f>VLOOKUP($D451,'Tuyến và nhân viên'!$D:$M,6,0)</f>
        <v>HL00530</v>
      </c>
      <c r="AB451" t="str">
        <f>VLOOKUP($D451,'Tuyến và nhân viên'!$D:$M,7,0)</f>
        <v>Nguyễn Thị Thiên Trang</v>
      </c>
      <c r="AC451" s="16" t="str">
        <f>IFERROR(VLOOKUP($F451,DSKH!$D:$BF,53,0),"")</f>
        <v>F2</v>
      </c>
      <c r="AD451" s="16" t="str">
        <f>IFERROR(VLOOKUP($F451,DSKH!$D:$BF,54,0),"")</f>
        <v>GT</v>
      </c>
      <c r="AE451" s="4">
        <f>SUMIFS('Doanh số khách hàng'!$F:$F,'Doanh số khách hàng'!$A:$A,'Chi tiết tuyến'!$F451)</f>
        <v>0</v>
      </c>
      <c r="AF451" s="16" t="str">
        <f t="shared" si="250"/>
        <v>F4</v>
      </c>
      <c r="AG451" s="16" t="str">
        <f t="shared" si="251"/>
        <v>F2</v>
      </c>
      <c r="AH451" t="b">
        <f t="shared" si="259"/>
        <v>0</v>
      </c>
      <c r="AI451" t="b">
        <f t="shared" si="260"/>
        <v>1</v>
      </c>
      <c r="AJ451">
        <f>IFERROR(VLOOKUP($AC451,Master!$D:$E,2,0),"")</f>
        <v>2</v>
      </c>
      <c r="AK451">
        <f>VLOOKUP($AF451,Master!$D:$E,2,0)</f>
        <v>4</v>
      </c>
      <c r="AL451" s="4">
        <f t="shared" si="261"/>
        <v>0</v>
      </c>
      <c r="AM451" t="str">
        <f>IFERROR(VLOOKUP($F451,DSKH!$D:$BF,31,0),"")</f>
        <v>Tỉnh Cà Mau</v>
      </c>
      <c r="AN451" t="str">
        <f>IFERROR(VLOOKUP($F451,DSKH!$D:$BF,29,0),"")</f>
        <v>Phường Giá Rai</v>
      </c>
      <c r="AO451">
        <f>IFERROR(VLOOKUP($F451,DSKH!$D:$BF,52,0),"")</f>
        <v>0</v>
      </c>
      <c r="AP451">
        <f>IF(L451="x",1+COUNTIFS(AP$4:AP450,"&gt;0",$AA$4:$AA450,$AA450),0)</f>
        <v>25</v>
      </c>
      <c r="AQ451">
        <f>IF(M451="x",1+COUNTIFS(AQ$4:AQ450,"&gt;0",$AA$4:$AA450,$AA450),0)</f>
        <v>0</v>
      </c>
      <c r="AR451">
        <f>IF(N451="x",1+COUNTIFS(AR$4:AR450,"&gt;0",$AA$4:$AA450,$AA450),0)</f>
        <v>0</v>
      </c>
      <c r="AS451">
        <f>IF(O451="x",1+COUNTIFS(AS$4:AS450,"&gt;0",$AA$4:$AA450,$AA450),0)</f>
        <v>0</v>
      </c>
      <c r="AT451">
        <f>IF(P451="x",1+COUNTIFS(AT$4:AT450,"&gt;0",$AA$4:$AA450,$AA450),0)</f>
        <v>0</v>
      </c>
      <c r="AU451">
        <f>IF(Q451="x",1+COUNTIFS(AU$4:AU450,"&gt;0",$AA$4:$AA450,$AA450),0)</f>
        <v>0</v>
      </c>
      <c r="AV451">
        <f>IF(R451="x",1+COUNTIFS(AV$4:AV450,"&gt;0",$AA$4:$AA450,$AA450),0)</f>
        <v>0</v>
      </c>
      <c r="AW451">
        <f t="shared" si="252"/>
        <v>0</v>
      </c>
      <c r="AX451">
        <f t="shared" si="253"/>
        <v>1</v>
      </c>
      <c r="AY451">
        <f t="shared" si="262"/>
        <v>0</v>
      </c>
      <c r="AZ451">
        <f t="shared" si="263"/>
        <v>1</v>
      </c>
      <c r="BA451" s="4">
        <f t="shared" si="264"/>
        <v>0</v>
      </c>
      <c r="BB451" s="4">
        <f t="shared" si="265"/>
        <v>0</v>
      </c>
      <c r="BC451" s="4">
        <f t="shared" si="266"/>
        <v>0</v>
      </c>
      <c r="BD451" s="4">
        <f t="shared" si="267"/>
        <v>0</v>
      </c>
      <c r="BE451" s="4">
        <f t="shared" si="268"/>
        <v>0</v>
      </c>
      <c r="BF451" s="4">
        <f t="shared" si="269"/>
        <v>0</v>
      </c>
      <c r="BG451" s="4">
        <f t="shared" si="270"/>
        <v>0</v>
      </c>
      <c r="BH451" s="4">
        <f t="shared" si="271"/>
        <v>1</v>
      </c>
      <c r="BI451" s="4">
        <f t="shared" si="272"/>
        <v>0</v>
      </c>
      <c r="BJ451" s="4">
        <f t="shared" si="273"/>
        <v>0</v>
      </c>
      <c r="BK451" s="4">
        <f t="shared" si="274"/>
        <v>0</v>
      </c>
      <c r="BL451" s="4">
        <f t="shared" si="275"/>
        <v>0</v>
      </c>
      <c r="BM451" s="4">
        <f t="shared" si="276"/>
        <v>0</v>
      </c>
      <c r="BN451" s="4">
        <f t="shared" si="277"/>
        <v>0</v>
      </c>
      <c r="BO451">
        <f>SUMIFS(BH$5:BH451,$AA$5:$AA451,$AA451)</f>
        <v>18</v>
      </c>
      <c r="BP451">
        <f>SUMIFS(BI$5:BI451,$AA$5:$AA451,$AA451)</f>
        <v>22</v>
      </c>
      <c r="BQ451">
        <f>SUMIFS(BJ$5:BJ451,$AA$5:$AA451,$AA451)</f>
        <v>13</v>
      </c>
      <c r="BR451">
        <f>SUMIFS(BK$5:BK451,$AA$5:$AA451,$AA451)</f>
        <v>23</v>
      </c>
      <c r="BS451">
        <f>SUMIFS(BL$5:BL451,$AA$5:$AA451,$AA451)</f>
        <v>19</v>
      </c>
      <c r="BT451">
        <f>SUMIFS(BM$5:BM451,$AA$5:$AA451,$AA451)</f>
        <v>19</v>
      </c>
      <c r="BU451">
        <f>SUMIFS(BN$5:BN451,$AA$5:$AA451,$AA451)</f>
        <v>0</v>
      </c>
      <c r="BV451">
        <f t="shared" si="278"/>
        <v>18</v>
      </c>
      <c r="BW451">
        <f t="shared" si="279"/>
        <v>32</v>
      </c>
      <c r="BX451">
        <f t="shared" si="280"/>
        <v>18</v>
      </c>
      <c r="BY451">
        <f t="shared" si="281"/>
        <v>30</v>
      </c>
      <c r="BZ451">
        <f t="shared" si="282"/>
        <v>26</v>
      </c>
      <c r="CA451">
        <f t="shared" si="283"/>
        <v>26</v>
      </c>
      <c r="CB451">
        <f t="shared" si="284"/>
        <v>0</v>
      </c>
      <c r="CC451">
        <f t="shared" si="285"/>
        <v>18</v>
      </c>
      <c r="CD451">
        <f t="shared" si="286"/>
        <v>18</v>
      </c>
      <c r="CE451" t="str">
        <f>IFERROR(VLOOKUP($AA451,'Tuyến và nhân viên'!$I:$O,7,0),"")</f>
        <v>Trần Văn Khanh</v>
      </c>
      <c r="CF451">
        <f t="shared" si="287"/>
        <v>2</v>
      </c>
      <c r="CG451">
        <f t="shared" si="288"/>
        <v>1</v>
      </c>
      <c r="CH451">
        <f>COUNTIFS($L451:L451,"x")</f>
        <v>1</v>
      </c>
      <c r="CI451">
        <f>COUNTIFS($L451:M451,"x")</f>
        <v>1</v>
      </c>
      <c r="CJ451">
        <f>COUNTIFS($L451:N451,"x")</f>
        <v>1</v>
      </c>
      <c r="CK451">
        <f>COUNTIFS($L451:O451,"x")</f>
        <v>1</v>
      </c>
      <c r="CL451">
        <f>COUNTIFS($L451:P451,"x")</f>
        <v>1</v>
      </c>
      <c r="CM451">
        <f>COUNTIFS($L451:Q451,"x")</f>
        <v>1</v>
      </c>
      <c r="CN451">
        <f>COUNTIFS($L451:R451,"x")</f>
        <v>1</v>
      </c>
      <c r="CO451" t="str" cm="1">
        <f t="array" ref="CO451">IFERROR(INDEX($CH$4:$CN$4,0,MATCH(1,$CH451:$CN451,0)),"")</f>
        <v>Thứ 2</v>
      </c>
      <c r="CP451" t="str" cm="1">
        <f t="array" ref="CP451">IFERROR(INDEX($CH$4:$CN$4,0,MATCH(2,$CH451:$CN451,0)),"")</f>
        <v/>
      </c>
      <c r="CQ451" t="str">
        <f t="shared" si="289"/>
        <v>Thứ 2</v>
      </c>
      <c r="CR451" t="str">
        <f t="shared" si="254"/>
        <v>F2 - Tuần 2 &amp; 4</v>
      </c>
    </row>
    <row r="452" spans="1:96" x14ac:dyDescent="0.3">
      <c r="A452" s="117" t="s">
        <v>37808</v>
      </c>
      <c r="B452" s="118" t="s">
        <v>33266</v>
      </c>
      <c r="C452" s="118" t="s">
        <v>33267</v>
      </c>
      <c r="D452" s="118" t="s">
        <v>39661</v>
      </c>
      <c r="E452" s="118" t="s">
        <v>39662</v>
      </c>
      <c r="F452" s="118" t="s">
        <v>17095</v>
      </c>
      <c r="G452" s="118" t="s">
        <v>38305</v>
      </c>
      <c r="H452" s="118" t="s">
        <v>38310</v>
      </c>
      <c r="I452" s="118" t="s">
        <v>22</v>
      </c>
      <c r="J452" s="119" t="s">
        <v>39658</v>
      </c>
      <c r="K452" s="119" t="s">
        <v>23</v>
      </c>
      <c r="L452" s="117" t="s">
        <v>23</v>
      </c>
      <c r="M452" s="117" t="s">
        <v>23</v>
      </c>
      <c r="N452" s="117" t="s">
        <v>23</v>
      </c>
      <c r="O452" s="117" t="s">
        <v>24</v>
      </c>
      <c r="P452" s="117" t="s">
        <v>23</v>
      </c>
      <c r="Q452" s="117" t="s">
        <v>23</v>
      </c>
      <c r="R452" s="117" t="s">
        <v>23</v>
      </c>
      <c r="S452" s="117" t="s">
        <v>24</v>
      </c>
      <c r="T452" s="117" t="s">
        <v>24</v>
      </c>
      <c r="U452" s="117" t="s">
        <v>24</v>
      </c>
      <c r="V452" s="117" t="s">
        <v>24</v>
      </c>
      <c r="W452" s="74" t="str">
        <f t="shared" si="255"/>
        <v>x</v>
      </c>
      <c r="X452" s="74" t="str">
        <f t="shared" si="256"/>
        <v>x</v>
      </c>
      <c r="Y452" s="74" t="str">
        <f t="shared" si="257"/>
        <v>x</v>
      </c>
      <c r="Z452" s="74" t="str">
        <f t="shared" si="258"/>
        <v>x</v>
      </c>
      <c r="AA452" t="str">
        <f>VLOOKUP($D452,'Tuyến và nhân viên'!$D:$M,6,0)</f>
        <v>HL00530</v>
      </c>
      <c r="AB452" t="str">
        <f>VLOOKUP($D452,'Tuyến và nhân viên'!$D:$M,7,0)</f>
        <v>Nguyễn Thị Thiên Trang</v>
      </c>
      <c r="AC452" s="16" t="str">
        <f>IFERROR(VLOOKUP($F452,DSKH!$D:$BF,53,0),"")</f>
        <v>F4</v>
      </c>
      <c r="AD452" s="16" t="str">
        <f>IFERROR(VLOOKUP($F452,DSKH!$D:$BF,54,0),"")</f>
        <v>GT</v>
      </c>
      <c r="AE452" s="4">
        <f>SUMIFS('Doanh số khách hàng'!$F:$F,'Doanh số khách hàng'!$A:$A,'Chi tiết tuyến'!$F452)</f>
        <v>1556300</v>
      </c>
      <c r="AF452" s="16" t="str">
        <f t="shared" ref="AF452:AF515" si="290">"F"&amp;(COUNTIFS($S452:$V452,"x")*COUNTIFS($L452:$R452,"x"))</f>
        <v>F4</v>
      </c>
      <c r="AG452" s="16" t="str">
        <f t="shared" ref="AG452:AG515" si="291">"F"&amp;(COUNTIFS($W452:$Z452,"x")*COUNTIFS($L452:$R452,"x"))</f>
        <v>F4</v>
      </c>
      <c r="AH452" t="b">
        <f t="shared" si="259"/>
        <v>1</v>
      </c>
      <c r="AI452" t="b">
        <f t="shared" si="260"/>
        <v>1</v>
      </c>
      <c r="AJ452">
        <f>IFERROR(VLOOKUP($AC452,Master!$D:$E,2,0),"")</f>
        <v>4</v>
      </c>
      <c r="AK452">
        <f>VLOOKUP($AF452,Master!$D:$E,2,0)</f>
        <v>4</v>
      </c>
      <c r="AL452" s="4">
        <f t="shared" si="261"/>
        <v>389075</v>
      </c>
      <c r="AM452" t="str">
        <f>IFERROR(VLOOKUP($F452,DSKH!$D:$BF,31,0),"")</f>
        <v>Tỉnh Cà Mau</v>
      </c>
      <c r="AN452" t="str">
        <f>IFERROR(VLOOKUP($F452,DSKH!$D:$BF,29,0),"")</f>
        <v>Xã Phong Hiệp</v>
      </c>
      <c r="AO452">
        <f>IFERROR(VLOOKUP($F452,DSKH!$D:$BF,52,0),"")</f>
        <v>1556300</v>
      </c>
      <c r="AP452">
        <f>IF(L452="x",1+COUNTIFS(AP$4:AP451,"&gt;0",$AA$4:$AA451,$AA451),0)</f>
        <v>0</v>
      </c>
      <c r="AQ452">
        <f>IF(M452="x",1+COUNTIFS(AQ$4:AQ451,"&gt;0",$AA$4:$AA451,$AA451),0)</f>
        <v>0</v>
      </c>
      <c r="AR452">
        <f>IF(N452="x",1+COUNTIFS(AR$4:AR451,"&gt;0",$AA$4:$AA451,$AA451),0)</f>
        <v>0</v>
      </c>
      <c r="AS452">
        <f>IF(O452="x",1+COUNTIFS(AS$4:AS451,"&gt;0",$AA$4:$AA451,$AA451),0)</f>
        <v>27</v>
      </c>
      <c r="AT452">
        <f>IF(P452="x",1+COUNTIFS(AT$4:AT451,"&gt;0",$AA$4:$AA451,$AA451),0)</f>
        <v>0</v>
      </c>
      <c r="AU452">
        <f>IF(Q452="x",1+COUNTIFS(AU$4:AU451,"&gt;0",$AA$4:$AA451,$AA451),0)</f>
        <v>0</v>
      </c>
      <c r="AV452">
        <f>IF(R452="x",1+COUNTIFS(AV$4:AV451,"&gt;0",$AA$4:$AA451,$AA451),0)</f>
        <v>0</v>
      </c>
      <c r="AW452">
        <f t="shared" ref="AW452:AW515" si="292">IF($AC452="F2",IF($CC452&lt;=$CD452/2+1,1,0),1)</f>
        <v>1</v>
      </c>
      <c r="AX452">
        <f t="shared" ref="AX452:AX515" si="293">IF($AC452="F2",IF($AW452=1,0,1),1)</f>
        <v>1</v>
      </c>
      <c r="AY452">
        <f t="shared" si="262"/>
        <v>1</v>
      </c>
      <c r="AZ452">
        <f t="shared" si="263"/>
        <v>1</v>
      </c>
      <c r="BA452" s="4">
        <f t="shared" si="264"/>
        <v>0</v>
      </c>
      <c r="BB452" s="4">
        <f t="shared" si="265"/>
        <v>0</v>
      </c>
      <c r="BC452" s="4">
        <f t="shared" si="266"/>
        <v>0</v>
      </c>
      <c r="BD452" s="4">
        <f t="shared" si="267"/>
        <v>389075</v>
      </c>
      <c r="BE452" s="4">
        <f t="shared" si="268"/>
        <v>0</v>
      </c>
      <c r="BF452" s="4">
        <f t="shared" si="269"/>
        <v>0</v>
      </c>
      <c r="BG452" s="4">
        <f t="shared" si="270"/>
        <v>0</v>
      </c>
      <c r="BH452" s="4">
        <f t="shared" si="271"/>
        <v>0</v>
      </c>
      <c r="BI452" s="4">
        <f t="shared" si="272"/>
        <v>0</v>
      </c>
      <c r="BJ452" s="4">
        <f t="shared" si="273"/>
        <v>0</v>
      </c>
      <c r="BK452" s="4">
        <f t="shared" si="274"/>
        <v>0</v>
      </c>
      <c r="BL452" s="4">
        <f t="shared" si="275"/>
        <v>0</v>
      </c>
      <c r="BM452" s="4">
        <f t="shared" si="276"/>
        <v>0</v>
      </c>
      <c r="BN452" s="4">
        <f t="shared" si="277"/>
        <v>0</v>
      </c>
      <c r="BO452">
        <f>SUMIFS(BH$5:BH452,$AA$5:$AA452,$AA452)</f>
        <v>18</v>
      </c>
      <c r="BP452">
        <f>SUMIFS(BI$5:BI452,$AA$5:$AA452,$AA452)</f>
        <v>22</v>
      </c>
      <c r="BQ452">
        <f>SUMIFS(BJ$5:BJ452,$AA$5:$AA452,$AA452)</f>
        <v>13</v>
      </c>
      <c r="BR452">
        <f>SUMIFS(BK$5:BK452,$AA$5:$AA452,$AA452)</f>
        <v>23</v>
      </c>
      <c r="BS452">
        <f>SUMIFS(BL$5:BL452,$AA$5:$AA452,$AA452)</f>
        <v>19</v>
      </c>
      <c r="BT452">
        <f>SUMIFS(BM$5:BM452,$AA$5:$AA452,$AA452)</f>
        <v>19</v>
      </c>
      <c r="BU452">
        <f>SUMIFS(BN$5:BN452,$AA$5:$AA452,$AA452)</f>
        <v>0</v>
      </c>
      <c r="BV452">
        <f t="shared" si="278"/>
        <v>18</v>
      </c>
      <c r="BW452">
        <f t="shared" si="279"/>
        <v>32</v>
      </c>
      <c r="BX452">
        <f t="shared" si="280"/>
        <v>18</v>
      </c>
      <c r="BY452">
        <f t="shared" si="281"/>
        <v>30</v>
      </c>
      <c r="BZ452">
        <f t="shared" si="282"/>
        <v>26</v>
      </c>
      <c r="CA452">
        <f t="shared" si="283"/>
        <v>26</v>
      </c>
      <c r="CB452">
        <f t="shared" si="284"/>
        <v>0</v>
      </c>
      <c r="CC452">
        <f t="shared" si="285"/>
        <v>0</v>
      </c>
      <c r="CD452">
        <f t="shared" si="286"/>
        <v>0</v>
      </c>
      <c r="CE452" t="str">
        <f>IFERROR(VLOOKUP($AA452,'Tuyến và nhân viên'!$I:$O,7,0),"")</f>
        <v>Trần Văn Khanh</v>
      </c>
      <c r="CF452">
        <f t="shared" si="287"/>
        <v>4</v>
      </c>
      <c r="CG452">
        <f t="shared" si="288"/>
        <v>1</v>
      </c>
      <c r="CH452">
        <f>COUNTIFS($L452:L452,"x")</f>
        <v>0</v>
      </c>
      <c r="CI452">
        <f>COUNTIFS($L452:M452,"x")</f>
        <v>0</v>
      </c>
      <c r="CJ452">
        <f>COUNTIFS($L452:N452,"x")</f>
        <v>0</v>
      </c>
      <c r="CK452">
        <f>COUNTIFS($L452:O452,"x")</f>
        <v>1</v>
      </c>
      <c r="CL452">
        <f>COUNTIFS($L452:P452,"x")</f>
        <v>1</v>
      </c>
      <c r="CM452">
        <f>COUNTIFS($L452:Q452,"x")</f>
        <v>1</v>
      </c>
      <c r="CN452">
        <f>COUNTIFS($L452:R452,"x")</f>
        <v>1</v>
      </c>
      <c r="CO452" t="str" cm="1">
        <f t="array" ref="CO452">IFERROR(INDEX($CH$4:$CN$4,0,MATCH(1,$CH452:$CN452,0)),"")</f>
        <v>Thứ 5</v>
      </c>
      <c r="CP452" t="str" cm="1">
        <f t="array" ref="CP452">IFERROR(INDEX($CH$4:$CN$4,0,MATCH(2,$CH452:$CN452,0)),"")</f>
        <v/>
      </c>
      <c r="CQ452" t="str">
        <f t="shared" si="289"/>
        <v>Thứ 5</v>
      </c>
      <c r="CR452" t="str">
        <f t="shared" ref="CR452:CR515" si="294">IF(COUNTIFS($W452:$Z452,"x")&gt;2,$AG452&amp;" - Tất cả các tuần",IF($W452="x",$AG452&amp;" - Tuần 1 &amp; 3",IF($X452="x",$AG452&amp;" - Tuần 2 &amp; 4","NONE")))</f>
        <v>F4 - Tất cả các tuần</v>
      </c>
    </row>
    <row r="453" spans="1:96" x14ac:dyDescent="0.3">
      <c r="A453" s="117" t="s">
        <v>37814</v>
      </c>
      <c r="B453" s="118" t="s">
        <v>33266</v>
      </c>
      <c r="C453" s="118" t="s">
        <v>33267</v>
      </c>
      <c r="D453" s="118" t="s">
        <v>39661</v>
      </c>
      <c r="E453" s="118" t="s">
        <v>39662</v>
      </c>
      <c r="F453" s="118" t="s">
        <v>38329</v>
      </c>
      <c r="G453" s="118" t="s">
        <v>38330</v>
      </c>
      <c r="H453" s="118" t="s">
        <v>36282</v>
      </c>
      <c r="I453" s="118" t="s">
        <v>22</v>
      </c>
      <c r="J453" s="119" t="s">
        <v>39658</v>
      </c>
      <c r="K453" s="119" t="s">
        <v>23</v>
      </c>
      <c r="L453" s="117" t="s">
        <v>23</v>
      </c>
      <c r="M453" s="117" t="s">
        <v>23</v>
      </c>
      <c r="N453" s="117" t="s">
        <v>23</v>
      </c>
      <c r="O453" s="117" t="s">
        <v>23</v>
      </c>
      <c r="P453" s="117" t="s">
        <v>24</v>
      </c>
      <c r="Q453" s="117" t="s">
        <v>23</v>
      </c>
      <c r="R453" s="117" t="s">
        <v>23</v>
      </c>
      <c r="S453" s="117" t="s">
        <v>24</v>
      </c>
      <c r="T453" s="117" t="s">
        <v>24</v>
      </c>
      <c r="U453" s="117" t="s">
        <v>24</v>
      </c>
      <c r="V453" s="117" t="s">
        <v>24</v>
      </c>
      <c r="W453" s="74" t="str">
        <f t="shared" si="255"/>
        <v/>
      </c>
      <c r="X453" s="74" t="str">
        <f t="shared" si="256"/>
        <v>x</v>
      </c>
      <c r="Y453" s="74" t="str">
        <f t="shared" si="257"/>
        <v/>
      </c>
      <c r="Z453" s="74" t="str">
        <f t="shared" si="258"/>
        <v>x</v>
      </c>
      <c r="AA453" t="str">
        <f>VLOOKUP($D453,'Tuyến và nhân viên'!$D:$M,6,0)</f>
        <v>HL00530</v>
      </c>
      <c r="AB453" t="str">
        <f>VLOOKUP($D453,'Tuyến và nhân viên'!$D:$M,7,0)</f>
        <v>Nguyễn Thị Thiên Trang</v>
      </c>
      <c r="AC453" s="16" t="str">
        <f>IFERROR(VLOOKUP($F453,DSKH!$D:$BF,53,0),"")</f>
        <v>F2</v>
      </c>
      <c r="AD453" s="16" t="str">
        <f>IFERROR(VLOOKUP($F453,DSKH!$D:$BF,54,0),"")</f>
        <v>GT</v>
      </c>
      <c r="AE453" s="4">
        <f>SUMIFS('Doanh số khách hàng'!$F:$F,'Doanh số khách hàng'!$A:$A,'Chi tiết tuyến'!$F453)</f>
        <v>0</v>
      </c>
      <c r="AF453" s="16" t="str">
        <f t="shared" si="290"/>
        <v>F4</v>
      </c>
      <c r="AG453" s="16" t="str">
        <f t="shared" si="291"/>
        <v>F2</v>
      </c>
      <c r="AH453" t="b">
        <f t="shared" si="259"/>
        <v>0</v>
      </c>
      <c r="AI453" t="b">
        <f t="shared" si="260"/>
        <v>1</v>
      </c>
      <c r="AJ453">
        <f>IFERROR(VLOOKUP($AC453,Master!$D:$E,2,0),"")</f>
        <v>2</v>
      </c>
      <c r="AK453">
        <f>VLOOKUP($AF453,Master!$D:$E,2,0)</f>
        <v>4</v>
      </c>
      <c r="AL453" s="4">
        <f t="shared" si="261"/>
        <v>0</v>
      </c>
      <c r="AM453" t="str">
        <f>IFERROR(VLOOKUP($F453,DSKH!$D:$BF,31,0),"")</f>
        <v>Tỉnh Cà Mau</v>
      </c>
      <c r="AN453" t="str">
        <f>IFERROR(VLOOKUP($F453,DSKH!$D:$BF,29,0),"")</f>
        <v>Xã Châu Thới</v>
      </c>
      <c r="AO453">
        <f>IFERROR(VLOOKUP($F453,DSKH!$D:$BF,52,0),"")</f>
        <v>0</v>
      </c>
      <c r="AP453">
        <f>IF(L453="x",1+COUNTIFS(AP$4:AP452,"&gt;0",$AA$4:$AA452,$AA452),0)</f>
        <v>0</v>
      </c>
      <c r="AQ453">
        <f>IF(M453="x",1+COUNTIFS(AQ$4:AQ452,"&gt;0",$AA$4:$AA452,$AA452),0)</f>
        <v>0</v>
      </c>
      <c r="AR453">
        <f>IF(N453="x",1+COUNTIFS(AR$4:AR452,"&gt;0",$AA$4:$AA452,$AA452),0)</f>
        <v>0</v>
      </c>
      <c r="AS453">
        <f>IF(O453="x",1+COUNTIFS(AS$4:AS452,"&gt;0",$AA$4:$AA452,$AA452),0)</f>
        <v>0</v>
      </c>
      <c r="AT453">
        <f>IF(P453="x",1+COUNTIFS(AT$4:AT452,"&gt;0",$AA$4:$AA452,$AA452),0)</f>
        <v>22</v>
      </c>
      <c r="AU453">
        <f>IF(Q453="x",1+COUNTIFS(AU$4:AU452,"&gt;0",$AA$4:$AA452,$AA452),0)</f>
        <v>0</v>
      </c>
      <c r="AV453">
        <f>IF(R453="x",1+COUNTIFS(AV$4:AV452,"&gt;0",$AA$4:$AA452,$AA452),0)</f>
        <v>0</v>
      </c>
      <c r="AW453">
        <f t="shared" si="292"/>
        <v>0</v>
      </c>
      <c r="AX453">
        <f t="shared" si="293"/>
        <v>1</v>
      </c>
      <c r="AY453">
        <f t="shared" si="262"/>
        <v>0</v>
      </c>
      <c r="AZ453">
        <f t="shared" si="263"/>
        <v>1</v>
      </c>
      <c r="BA453" s="4">
        <f t="shared" si="264"/>
        <v>0</v>
      </c>
      <c r="BB453" s="4">
        <f t="shared" si="265"/>
        <v>0</v>
      </c>
      <c r="BC453" s="4">
        <f t="shared" si="266"/>
        <v>0</v>
      </c>
      <c r="BD453" s="4">
        <f t="shared" si="267"/>
        <v>0</v>
      </c>
      <c r="BE453" s="4">
        <f t="shared" si="268"/>
        <v>0</v>
      </c>
      <c r="BF453" s="4">
        <f t="shared" si="269"/>
        <v>0</v>
      </c>
      <c r="BG453" s="4">
        <f t="shared" si="270"/>
        <v>0</v>
      </c>
      <c r="BH453" s="4">
        <f t="shared" si="271"/>
        <v>0</v>
      </c>
      <c r="BI453" s="4">
        <f t="shared" si="272"/>
        <v>0</v>
      </c>
      <c r="BJ453" s="4">
        <f t="shared" si="273"/>
        <v>0</v>
      </c>
      <c r="BK453" s="4">
        <f t="shared" si="274"/>
        <v>0</v>
      </c>
      <c r="BL453" s="4">
        <f t="shared" si="275"/>
        <v>1</v>
      </c>
      <c r="BM453" s="4">
        <f t="shared" si="276"/>
        <v>0</v>
      </c>
      <c r="BN453" s="4">
        <f t="shared" si="277"/>
        <v>0</v>
      </c>
      <c r="BO453">
        <f>SUMIFS(BH$5:BH453,$AA$5:$AA453,$AA453)</f>
        <v>18</v>
      </c>
      <c r="BP453">
        <f>SUMIFS(BI$5:BI453,$AA$5:$AA453,$AA453)</f>
        <v>22</v>
      </c>
      <c r="BQ453">
        <f>SUMIFS(BJ$5:BJ453,$AA$5:$AA453,$AA453)</f>
        <v>13</v>
      </c>
      <c r="BR453">
        <f>SUMIFS(BK$5:BK453,$AA$5:$AA453,$AA453)</f>
        <v>23</v>
      </c>
      <c r="BS453">
        <f>SUMIFS(BL$5:BL453,$AA$5:$AA453,$AA453)</f>
        <v>20</v>
      </c>
      <c r="BT453">
        <f>SUMIFS(BM$5:BM453,$AA$5:$AA453,$AA453)</f>
        <v>19</v>
      </c>
      <c r="BU453">
        <f>SUMIFS(BN$5:BN453,$AA$5:$AA453,$AA453)</f>
        <v>0</v>
      </c>
      <c r="BV453">
        <f t="shared" si="278"/>
        <v>18</v>
      </c>
      <c r="BW453">
        <f t="shared" si="279"/>
        <v>32</v>
      </c>
      <c r="BX453">
        <f t="shared" si="280"/>
        <v>18</v>
      </c>
      <c r="BY453">
        <f t="shared" si="281"/>
        <v>30</v>
      </c>
      <c r="BZ453">
        <f t="shared" si="282"/>
        <v>26</v>
      </c>
      <c r="CA453">
        <f t="shared" si="283"/>
        <v>26</v>
      </c>
      <c r="CB453">
        <f t="shared" si="284"/>
        <v>0</v>
      </c>
      <c r="CC453">
        <f t="shared" si="285"/>
        <v>20</v>
      </c>
      <c r="CD453">
        <f t="shared" si="286"/>
        <v>26</v>
      </c>
      <c r="CE453" t="str">
        <f>IFERROR(VLOOKUP($AA453,'Tuyến và nhân viên'!$I:$O,7,0),"")</f>
        <v>Trần Văn Khanh</v>
      </c>
      <c r="CF453">
        <f t="shared" si="287"/>
        <v>2</v>
      </c>
      <c r="CG453">
        <f t="shared" si="288"/>
        <v>1</v>
      </c>
      <c r="CH453">
        <f>COUNTIFS($L453:L453,"x")</f>
        <v>0</v>
      </c>
      <c r="CI453">
        <f>COUNTIFS($L453:M453,"x")</f>
        <v>0</v>
      </c>
      <c r="CJ453">
        <f>COUNTIFS($L453:N453,"x")</f>
        <v>0</v>
      </c>
      <c r="CK453">
        <f>COUNTIFS($L453:O453,"x")</f>
        <v>0</v>
      </c>
      <c r="CL453">
        <f>COUNTIFS($L453:P453,"x")</f>
        <v>1</v>
      </c>
      <c r="CM453">
        <f>COUNTIFS($L453:Q453,"x")</f>
        <v>1</v>
      </c>
      <c r="CN453">
        <f>COUNTIFS($L453:R453,"x")</f>
        <v>1</v>
      </c>
      <c r="CO453" t="str" cm="1">
        <f t="array" ref="CO453">IFERROR(INDEX($CH$4:$CN$4,0,MATCH(1,$CH453:$CN453,0)),"")</f>
        <v>Thứ 6</v>
      </c>
      <c r="CP453" t="str" cm="1">
        <f t="array" ref="CP453">IFERROR(INDEX($CH$4:$CN$4,0,MATCH(2,$CH453:$CN453,0)),"")</f>
        <v/>
      </c>
      <c r="CQ453" t="str">
        <f t="shared" si="289"/>
        <v>Thứ 6</v>
      </c>
      <c r="CR453" t="str">
        <f t="shared" si="294"/>
        <v>F2 - Tuần 2 &amp; 4</v>
      </c>
    </row>
    <row r="454" spans="1:96" x14ac:dyDescent="0.3">
      <c r="A454" s="117" t="s">
        <v>37823</v>
      </c>
      <c r="B454" s="118" t="s">
        <v>33266</v>
      </c>
      <c r="C454" s="118" t="s">
        <v>33267</v>
      </c>
      <c r="D454" s="118" t="s">
        <v>39661</v>
      </c>
      <c r="E454" s="118" t="s">
        <v>39662</v>
      </c>
      <c r="F454" s="118" t="s">
        <v>38337</v>
      </c>
      <c r="G454" s="118" t="s">
        <v>38338</v>
      </c>
      <c r="H454" s="118" t="s">
        <v>38341</v>
      </c>
      <c r="I454" s="118" t="s">
        <v>22</v>
      </c>
      <c r="J454" s="119" t="s">
        <v>39658</v>
      </c>
      <c r="K454" s="119" t="s">
        <v>23</v>
      </c>
      <c r="L454" s="117" t="s">
        <v>23</v>
      </c>
      <c r="M454" s="117" t="s">
        <v>23</v>
      </c>
      <c r="N454" s="117" t="s">
        <v>23</v>
      </c>
      <c r="O454" s="117" t="s">
        <v>23</v>
      </c>
      <c r="P454" s="117" t="s">
        <v>23</v>
      </c>
      <c r="Q454" s="117" t="s">
        <v>24</v>
      </c>
      <c r="R454" s="117" t="s">
        <v>23</v>
      </c>
      <c r="S454" s="117" t="s">
        <v>24</v>
      </c>
      <c r="T454" s="117" t="s">
        <v>24</v>
      </c>
      <c r="U454" s="117" t="s">
        <v>24</v>
      </c>
      <c r="V454" s="117" t="s">
        <v>24</v>
      </c>
      <c r="W454" s="74" t="str">
        <f t="shared" ref="W454:W517" si="295">IF(AW454&gt;0,"x","")</f>
        <v/>
      </c>
      <c r="X454" s="74" t="str">
        <f t="shared" ref="X454:X517" si="296">IF(AX454&gt;0,"x","")</f>
        <v>x</v>
      </c>
      <c r="Y454" s="74" t="str">
        <f t="shared" ref="Y454:Y517" si="297">IF(AY454&gt;0,"x","")</f>
        <v/>
      </c>
      <c r="Z454" s="74" t="str">
        <f t="shared" ref="Z454:Z517" si="298">IF(AZ454&gt;0,"x","")</f>
        <v>x</v>
      </c>
      <c r="AA454" t="str">
        <f>VLOOKUP($D454,'Tuyến và nhân viên'!$D:$M,6,0)</f>
        <v>HL00530</v>
      </c>
      <c r="AB454" t="str">
        <f>VLOOKUP($D454,'Tuyến và nhân viên'!$D:$M,7,0)</f>
        <v>Nguyễn Thị Thiên Trang</v>
      </c>
      <c r="AC454" s="16" t="str">
        <f>IFERROR(VLOOKUP($F454,DSKH!$D:$BF,53,0),"")</f>
        <v>F2</v>
      </c>
      <c r="AD454" s="16" t="str">
        <f>IFERROR(VLOOKUP($F454,DSKH!$D:$BF,54,0),"")</f>
        <v>GT</v>
      </c>
      <c r="AE454" s="4">
        <f>SUMIFS('Doanh số khách hàng'!$F:$F,'Doanh số khách hàng'!$A:$A,'Chi tiết tuyến'!$F454)</f>
        <v>0</v>
      </c>
      <c r="AF454" s="16" t="str">
        <f t="shared" si="290"/>
        <v>F4</v>
      </c>
      <c r="AG454" s="16" t="str">
        <f t="shared" si="291"/>
        <v>F2</v>
      </c>
      <c r="AH454" t="b">
        <f t="shared" ref="AH454:AH517" si="299">EXACT($AC454,AF454)</f>
        <v>0</v>
      </c>
      <c r="AI454" t="b">
        <f t="shared" ref="AI454:AI517" si="300">EXACT($AC454,AG454)</f>
        <v>1</v>
      </c>
      <c r="AJ454">
        <f>IFERROR(VLOOKUP($AC454,Master!$D:$E,2,0),"")</f>
        <v>2</v>
      </c>
      <c r="AK454">
        <f>VLOOKUP($AF454,Master!$D:$E,2,0)</f>
        <v>4</v>
      </c>
      <c r="AL454" s="4">
        <f t="shared" ref="AL454:AL517" si="301">IFERROR(AE454/AJ454,0)</f>
        <v>0</v>
      </c>
      <c r="AM454" t="str">
        <f>IFERROR(VLOOKUP($F454,DSKH!$D:$BF,31,0),"")</f>
        <v>Tỉnh Cà Mau</v>
      </c>
      <c r="AN454" t="str">
        <f>IFERROR(VLOOKUP($F454,DSKH!$D:$BF,29,0),"")</f>
        <v>Xã Hưng Hội</v>
      </c>
      <c r="AO454">
        <f>IFERROR(VLOOKUP($F454,DSKH!$D:$BF,52,0),"")</f>
        <v>0</v>
      </c>
      <c r="AP454">
        <f>IF(L454="x",1+COUNTIFS(AP$4:AP453,"&gt;0",$AA$4:$AA453,$AA453),0)</f>
        <v>0</v>
      </c>
      <c r="AQ454">
        <f>IF(M454="x",1+COUNTIFS(AQ$4:AQ453,"&gt;0",$AA$4:$AA453,$AA453),0)</f>
        <v>0</v>
      </c>
      <c r="AR454">
        <f>IF(N454="x",1+COUNTIFS(AR$4:AR453,"&gt;0",$AA$4:$AA453,$AA453),0)</f>
        <v>0</v>
      </c>
      <c r="AS454">
        <f>IF(O454="x",1+COUNTIFS(AS$4:AS453,"&gt;0",$AA$4:$AA453,$AA453),0)</f>
        <v>0</v>
      </c>
      <c r="AT454">
        <f>IF(P454="x",1+COUNTIFS(AT$4:AT453,"&gt;0",$AA$4:$AA453,$AA453),0)</f>
        <v>0</v>
      </c>
      <c r="AU454">
        <f>IF(Q454="x",1+COUNTIFS(AU$4:AU453,"&gt;0",$AA$4:$AA453,$AA453),0)</f>
        <v>27</v>
      </c>
      <c r="AV454">
        <f>IF(R454="x",1+COUNTIFS(AV$4:AV453,"&gt;0",$AA$4:$AA453,$AA453),0)</f>
        <v>0</v>
      </c>
      <c r="AW454">
        <f t="shared" si="292"/>
        <v>0</v>
      </c>
      <c r="AX454">
        <f t="shared" si="293"/>
        <v>1</v>
      </c>
      <c r="AY454">
        <f t="shared" ref="AY454:AY517" si="302">AW454</f>
        <v>0</v>
      </c>
      <c r="AZ454">
        <f t="shared" ref="AZ454:AZ517" si="303">AX454</f>
        <v>1</v>
      </c>
      <c r="BA454" s="4">
        <f t="shared" ref="BA454:BA517" si="304">$AL454*IF(L454&gt;="x",1,0)</f>
        <v>0</v>
      </c>
      <c r="BB454" s="4">
        <f t="shared" ref="BB454:BB517" si="305">$AL454*IF(M454&gt;="x",1,0)</f>
        <v>0</v>
      </c>
      <c r="BC454" s="4">
        <f t="shared" ref="BC454:BC517" si="306">$AL454*IF(N454&gt;="x",1,0)</f>
        <v>0</v>
      </c>
      <c r="BD454" s="4">
        <f t="shared" ref="BD454:BD517" si="307">$AL454*IF(O454&gt;="x",1,0)</f>
        <v>0</v>
      </c>
      <c r="BE454" s="4">
        <f t="shared" ref="BE454:BE517" si="308">$AL454*IF(P454&gt;="x",1,0)</f>
        <v>0</v>
      </c>
      <c r="BF454" s="4">
        <f t="shared" ref="BF454:BF517" si="309">$AL454*IF(Q454&gt;="x",1,0)</f>
        <v>0</v>
      </c>
      <c r="BG454" s="4">
        <f t="shared" ref="BG454:BG517" si="310">$AL454*IF(R454&gt;="x",1,0)</f>
        <v>0</v>
      </c>
      <c r="BH454" s="4">
        <f t="shared" ref="BH454:BH517" si="311">IF(AND(L454="x",$AC454="F2"),1,0)</f>
        <v>0</v>
      </c>
      <c r="BI454" s="4">
        <f t="shared" ref="BI454:BI517" si="312">IF(AND(M454="x",$AC454="F2"),1,0)</f>
        <v>0</v>
      </c>
      <c r="BJ454" s="4">
        <f t="shared" ref="BJ454:BJ517" si="313">IF(AND(N454="x",$AC454="F2"),1,0)</f>
        <v>0</v>
      </c>
      <c r="BK454" s="4">
        <f t="shared" ref="BK454:BK517" si="314">IF(AND(O454="x",$AC454="F2"),1,0)</f>
        <v>0</v>
      </c>
      <c r="BL454" s="4">
        <f t="shared" ref="BL454:BL517" si="315">IF(AND(P454="x",$AC454="F2"),1,0)</f>
        <v>0</v>
      </c>
      <c r="BM454" s="4">
        <f t="shared" ref="BM454:BM517" si="316">IF(AND(Q454="x",$AC454="F2"),1,0)</f>
        <v>1</v>
      </c>
      <c r="BN454" s="4">
        <f t="shared" ref="BN454:BN517" si="317">IF(AND(R454="x",$AC454="F2"),1,0)</f>
        <v>0</v>
      </c>
      <c r="BO454">
        <f>SUMIFS(BH$5:BH454,$AA$5:$AA454,$AA454)</f>
        <v>18</v>
      </c>
      <c r="BP454">
        <f>SUMIFS(BI$5:BI454,$AA$5:$AA454,$AA454)</f>
        <v>22</v>
      </c>
      <c r="BQ454">
        <f>SUMIFS(BJ$5:BJ454,$AA$5:$AA454,$AA454)</f>
        <v>13</v>
      </c>
      <c r="BR454">
        <f>SUMIFS(BK$5:BK454,$AA$5:$AA454,$AA454)</f>
        <v>23</v>
      </c>
      <c r="BS454">
        <f>SUMIFS(BL$5:BL454,$AA$5:$AA454,$AA454)</f>
        <v>20</v>
      </c>
      <c r="BT454">
        <f>SUMIFS(BM$5:BM454,$AA$5:$AA454,$AA454)</f>
        <v>20</v>
      </c>
      <c r="BU454">
        <f>SUMIFS(BN$5:BN454,$AA$5:$AA454,$AA454)</f>
        <v>0</v>
      </c>
      <c r="BV454">
        <f t="shared" ref="BV454:BV517" si="318">SUMIFS(BH:BH,$AA:$AA,$AA454)</f>
        <v>18</v>
      </c>
      <c r="BW454">
        <f t="shared" ref="BW454:BW517" si="319">SUMIFS(BI:BI,$AA:$AA,$AA454)</f>
        <v>32</v>
      </c>
      <c r="BX454">
        <f t="shared" ref="BX454:BX517" si="320">SUMIFS(BJ:BJ,$AA:$AA,$AA454)</f>
        <v>18</v>
      </c>
      <c r="BY454">
        <f t="shared" ref="BY454:BY517" si="321">SUMIFS(BK:BK,$AA:$AA,$AA454)</f>
        <v>30</v>
      </c>
      <c r="BZ454">
        <f t="shared" ref="BZ454:BZ517" si="322">SUMIFS(BL:BL,$AA:$AA,$AA454)</f>
        <v>26</v>
      </c>
      <c r="CA454">
        <f t="shared" ref="CA454:CA517" si="323">SUMIFS(BM:BM,$AA:$AA,$AA454)</f>
        <v>26</v>
      </c>
      <c r="CB454">
        <f t="shared" ref="CB454:CB517" si="324">SUMIFS(BN:BN,$AA:$AA,$AA454)</f>
        <v>0</v>
      </c>
      <c r="CC454">
        <f t="shared" ref="CC454:CC517" si="325">SUMPRODUCT(BH454:BN454,BO454:BU454)</f>
        <v>20</v>
      </c>
      <c r="CD454">
        <f t="shared" ref="CD454:CD517" si="326">SUMPRODUCT(BV454:CB454,BH454:BN454)</f>
        <v>26</v>
      </c>
      <c r="CE454" t="str">
        <f>IFERROR(VLOOKUP($AA454,'Tuyến và nhân viên'!$I:$O,7,0),"")</f>
        <v>Trần Văn Khanh</v>
      </c>
      <c r="CF454">
        <f t="shared" ref="CF454:CF517" si="327">COUNTIFS($L454:$R454,"x")*COUNTIFS($W454:$Z454,"x")</f>
        <v>2</v>
      </c>
      <c r="CG454">
        <f t="shared" ref="CG454:CG517" si="328">COUNTIFS($L454:$R454,"x")</f>
        <v>1</v>
      </c>
      <c r="CH454">
        <f>COUNTIFS($L454:L454,"x")</f>
        <v>0</v>
      </c>
      <c r="CI454">
        <f>COUNTIFS($L454:M454,"x")</f>
        <v>0</v>
      </c>
      <c r="CJ454">
        <f>COUNTIFS($L454:N454,"x")</f>
        <v>0</v>
      </c>
      <c r="CK454">
        <f>COUNTIFS($L454:O454,"x")</f>
        <v>0</v>
      </c>
      <c r="CL454">
        <f>COUNTIFS($L454:P454,"x")</f>
        <v>0</v>
      </c>
      <c r="CM454">
        <f>COUNTIFS($L454:Q454,"x")</f>
        <v>1</v>
      </c>
      <c r="CN454">
        <f>COUNTIFS($L454:R454,"x")</f>
        <v>1</v>
      </c>
      <c r="CO454" t="str" cm="1">
        <f t="array" ref="CO454">IFERROR(INDEX($CH$4:$CN$4,0,MATCH(1,$CH454:$CN454,0)),"")</f>
        <v>Thứ 7</v>
      </c>
      <c r="CP454" t="str" cm="1">
        <f t="array" ref="CP454">IFERROR(INDEX($CH$4:$CN$4,0,MATCH(2,$CH454:$CN454,0)),"")</f>
        <v/>
      </c>
      <c r="CQ454" t="str">
        <f t="shared" ref="CQ454:CQ517" si="329">IF($CG454=1,CO454,_xlfn.CONCAT(CO454," &amp; ",CP454))</f>
        <v>Thứ 7</v>
      </c>
      <c r="CR454" t="str">
        <f t="shared" si="294"/>
        <v>F2 - Tuần 2 &amp; 4</v>
      </c>
    </row>
    <row r="455" spans="1:96" x14ac:dyDescent="0.3">
      <c r="A455" s="117" t="s">
        <v>37832</v>
      </c>
      <c r="B455" s="118" t="s">
        <v>33266</v>
      </c>
      <c r="C455" s="118" t="s">
        <v>33267</v>
      </c>
      <c r="D455" s="118" t="s">
        <v>39661</v>
      </c>
      <c r="E455" s="118" t="s">
        <v>39662</v>
      </c>
      <c r="F455" s="118" t="s">
        <v>5531</v>
      </c>
      <c r="G455" s="118" t="s">
        <v>38368</v>
      </c>
      <c r="H455" s="118" t="s">
        <v>38373</v>
      </c>
      <c r="I455" s="118" t="s">
        <v>22</v>
      </c>
      <c r="J455" s="119" t="s">
        <v>39658</v>
      </c>
      <c r="K455" s="119" t="s">
        <v>23</v>
      </c>
      <c r="L455" s="117" t="s">
        <v>23</v>
      </c>
      <c r="M455" s="117" t="s">
        <v>23</v>
      </c>
      <c r="N455" s="117" t="s">
        <v>23</v>
      </c>
      <c r="O455" s="117" t="s">
        <v>24</v>
      </c>
      <c r="P455" s="117" t="s">
        <v>23</v>
      </c>
      <c r="Q455" s="117" t="s">
        <v>23</v>
      </c>
      <c r="R455" s="117" t="s">
        <v>23</v>
      </c>
      <c r="S455" s="117" t="s">
        <v>24</v>
      </c>
      <c r="T455" s="117" t="s">
        <v>24</v>
      </c>
      <c r="U455" s="117" t="s">
        <v>24</v>
      </c>
      <c r="V455" s="117" t="s">
        <v>24</v>
      </c>
      <c r="W455" s="74" t="str">
        <f t="shared" si="295"/>
        <v>x</v>
      </c>
      <c r="X455" s="74" t="str">
        <f t="shared" si="296"/>
        <v>x</v>
      </c>
      <c r="Y455" s="74" t="str">
        <f t="shared" si="297"/>
        <v>x</v>
      </c>
      <c r="Z455" s="74" t="str">
        <f t="shared" si="298"/>
        <v>x</v>
      </c>
      <c r="AA455" t="str">
        <f>VLOOKUP($D455,'Tuyến và nhân viên'!$D:$M,6,0)</f>
        <v>HL00530</v>
      </c>
      <c r="AB455" t="str">
        <f>VLOOKUP($D455,'Tuyến và nhân viên'!$D:$M,7,0)</f>
        <v>Nguyễn Thị Thiên Trang</v>
      </c>
      <c r="AC455" s="16" t="str">
        <f>IFERROR(VLOOKUP($F455,DSKH!$D:$BF,53,0),"")</f>
        <v>F4</v>
      </c>
      <c r="AD455" s="16" t="str">
        <f>IFERROR(VLOOKUP($F455,DSKH!$D:$BF,54,0),"")</f>
        <v>GT</v>
      </c>
      <c r="AE455" s="4">
        <f>SUMIFS('Doanh số khách hàng'!$F:$F,'Doanh số khách hàng'!$A:$A,'Chi tiết tuyến'!$F455)</f>
        <v>3861896.6666666665</v>
      </c>
      <c r="AF455" s="16" t="str">
        <f t="shared" si="290"/>
        <v>F4</v>
      </c>
      <c r="AG455" s="16" t="str">
        <f t="shared" si="291"/>
        <v>F4</v>
      </c>
      <c r="AH455" t="b">
        <f t="shared" si="299"/>
        <v>1</v>
      </c>
      <c r="AI455" t="b">
        <f t="shared" si="300"/>
        <v>1</v>
      </c>
      <c r="AJ455">
        <f>IFERROR(VLOOKUP($AC455,Master!$D:$E,2,0),"")</f>
        <v>4</v>
      </c>
      <c r="AK455">
        <f>VLOOKUP($AF455,Master!$D:$E,2,0)</f>
        <v>4</v>
      </c>
      <c r="AL455" s="4">
        <f t="shared" si="301"/>
        <v>965474.16666666663</v>
      </c>
      <c r="AM455" t="str">
        <f>IFERROR(VLOOKUP($F455,DSKH!$D:$BF,31,0),"")</f>
        <v>Tỉnh Cà Mau</v>
      </c>
      <c r="AN455" t="str">
        <f>IFERROR(VLOOKUP($F455,DSKH!$D:$BF,29,0),"")</f>
        <v>Xã Phong Hiệp</v>
      </c>
      <c r="AO455">
        <f>IFERROR(VLOOKUP($F455,DSKH!$D:$BF,52,0),"")</f>
        <v>3861896.6666666665</v>
      </c>
      <c r="AP455">
        <f>IF(L455="x",1+COUNTIFS(AP$4:AP454,"&gt;0",$AA$4:$AA454,$AA454),0)</f>
        <v>0</v>
      </c>
      <c r="AQ455">
        <f>IF(M455="x",1+COUNTIFS(AQ$4:AQ454,"&gt;0",$AA$4:$AA454,$AA454),0)</f>
        <v>0</v>
      </c>
      <c r="AR455">
        <f>IF(N455="x",1+COUNTIFS(AR$4:AR454,"&gt;0",$AA$4:$AA454,$AA454),0)</f>
        <v>0</v>
      </c>
      <c r="AS455">
        <f>IF(O455="x",1+COUNTIFS(AS$4:AS454,"&gt;0",$AA$4:$AA454,$AA454),0)</f>
        <v>28</v>
      </c>
      <c r="AT455">
        <f>IF(P455="x",1+COUNTIFS(AT$4:AT454,"&gt;0",$AA$4:$AA454,$AA454),0)</f>
        <v>0</v>
      </c>
      <c r="AU455">
        <f>IF(Q455="x",1+COUNTIFS(AU$4:AU454,"&gt;0",$AA$4:$AA454,$AA454),0)</f>
        <v>0</v>
      </c>
      <c r="AV455">
        <f>IF(R455="x",1+COUNTIFS(AV$4:AV454,"&gt;0",$AA$4:$AA454,$AA454),0)</f>
        <v>0</v>
      </c>
      <c r="AW455">
        <f t="shared" si="292"/>
        <v>1</v>
      </c>
      <c r="AX455">
        <f t="shared" si="293"/>
        <v>1</v>
      </c>
      <c r="AY455">
        <f t="shared" si="302"/>
        <v>1</v>
      </c>
      <c r="AZ455">
        <f t="shared" si="303"/>
        <v>1</v>
      </c>
      <c r="BA455" s="4">
        <f t="shared" si="304"/>
        <v>0</v>
      </c>
      <c r="BB455" s="4">
        <f t="shared" si="305"/>
        <v>0</v>
      </c>
      <c r="BC455" s="4">
        <f t="shared" si="306"/>
        <v>0</v>
      </c>
      <c r="BD455" s="4">
        <f t="shared" si="307"/>
        <v>965474.16666666663</v>
      </c>
      <c r="BE455" s="4">
        <f t="shared" si="308"/>
        <v>0</v>
      </c>
      <c r="BF455" s="4">
        <f t="shared" si="309"/>
        <v>0</v>
      </c>
      <c r="BG455" s="4">
        <f t="shared" si="310"/>
        <v>0</v>
      </c>
      <c r="BH455" s="4">
        <f t="shared" si="311"/>
        <v>0</v>
      </c>
      <c r="BI455" s="4">
        <f t="shared" si="312"/>
        <v>0</v>
      </c>
      <c r="BJ455" s="4">
        <f t="shared" si="313"/>
        <v>0</v>
      </c>
      <c r="BK455" s="4">
        <f t="shared" si="314"/>
        <v>0</v>
      </c>
      <c r="BL455" s="4">
        <f t="shared" si="315"/>
        <v>0</v>
      </c>
      <c r="BM455" s="4">
        <f t="shared" si="316"/>
        <v>0</v>
      </c>
      <c r="BN455" s="4">
        <f t="shared" si="317"/>
        <v>0</v>
      </c>
      <c r="BO455">
        <f>SUMIFS(BH$5:BH455,$AA$5:$AA455,$AA455)</f>
        <v>18</v>
      </c>
      <c r="BP455">
        <f>SUMIFS(BI$5:BI455,$AA$5:$AA455,$AA455)</f>
        <v>22</v>
      </c>
      <c r="BQ455">
        <f>SUMIFS(BJ$5:BJ455,$AA$5:$AA455,$AA455)</f>
        <v>13</v>
      </c>
      <c r="BR455">
        <f>SUMIFS(BK$5:BK455,$AA$5:$AA455,$AA455)</f>
        <v>23</v>
      </c>
      <c r="BS455">
        <f>SUMIFS(BL$5:BL455,$AA$5:$AA455,$AA455)</f>
        <v>20</v>
      </c>
      <c r="BT455">
        <f>SUMIFS(BM$5:BM455,$AA$5:$AA455,$AA455)</f>
        <v>20</v>
      </c>
      <c r="BU455">
        <f>SUMIFS(BN$5:BN455,$AA$5:$AA455,$AA455)</f>
        <v>0</v>
      </c>
      <c r="BV455">
        <f t="shared" si="318"/>
        <v>18</v>
      </c>
      <c r="BW455">
        <f t="shared" si="319"/>
        <v>32</v>
      </c>
      <c r="BX455">
        <f t="shared" si="320"/>
        <v>18</v>
      </c>
      <c r="BY455">
        <f t="shared" si="321"/>
        <v>30</v>
      </c>
      <c r="BZ455">
        <f t="shared" si="322"/>
        <v>26</v>
      </c>
      <c r="CA455">
        <f t="shared" si="323"/>
        <v>26</v>
      </c>
      <c r="CB455">
        <f t="shared" si="324"/>
        <v>0</v>
      </c>
      <c r="CC455">
        <f t="shared" si="325"/>
        <v>0</v>
      </c>
      <c r="CD455">
        <f t="shared" si="326"/>
        <v>0</v>
      </c>
      <c r="CE455" t="str">
        <f>IFERROR(VLOOKUP($AA455,'Tuyến và nhân viên'!$I:$O,7,0),"")</f>
        <v>Trần Văn Khanh</v>
      </c>
      <c r="CF455">
        <f t="shared" si="327"/>
        <v>4</v>
      </c>
      <c r="CG455">
        <f t="shared" si="328"/>
        <v>1</v>
      </c>
      <c r="CH455">
        <f>COUNTIFS($L455:L455,"x")</f>
        <v>0</v>
      </c>
      <c r="CI455">
        <f>COUNTIFS($L455:M455,"x")</f>
        <v>0</v>
      </c>
      <c r="CJ455">
        <f>COUNTIFS($L455:N455,"x")</f>
        <v>0</v>
      </c>
      <c r="CK455">
        <f>COUNTIFS($L455:O455,"x")</f>
        <v>1</v>
      </c>
      <c r="CL455">
        <f>COUNTIFS($L455:P455,"x")</f>
        <v>1</v>
      </c>
      <c r="CM455">
        <f>COUNTIFS($L455:Q455,"x")</f>
        <v>1</v>
      </c>
      <c r="CN455">
        <f>COUNTIFS($L455:R455,"x")</f>
        <v>1</v>
      </c>
      <c r="CO455" t="str" cm="1">
        <f t="array" ref="CO455">IFERROR(INDEX($CH$4:$CN$4,0,MATCH(1,$CH455:$CN455,0)),"")</f>
        <v>Thứ 5</v>
      </c>
      <c r="CP455" t="str" cm="1">
        <f t="array" ref="CP455">IFERROR(INDEX($CH$4:$CN$4,0,MATCH(2,$CH455:$CN455,0)),"")</f>
        <v/>
      </c>
      <c r="CQ455" t="str">
        <f t="shared" si="329"/>
        <v>Thứ 5</v>
      </c>
      <c r="CR455" t="str">
        <f t="shared" si="294"/>
        <v>F4 - Tất cả các tuần</v>
      </c>
    </row>
    <row r="456" spans="1:96" x14ac:dyDescent="0.3">
      <c r="A456" s="117" t="s">
        <v>37839</v>
      </c>
      <c r="B456" s="118" t="s">
        <v>33266</v>
      </c>
      <c r="C456" s="118" t="s">
        <v>33267</v>
      </c>
      <c r="D456" s="118" t="s">
        <v>39661</v>
      </c>
      <c r="E456" s="118" t="s">
        <v>39662</v>
      </c>
      <c r="F456" s="118" t="s">
        <v>1388</v>
      </c>
      <c r="G456" s="118" t="s">
        <v>38375</v>
      </c>
      <c r="H456" s="118" t="s">
        <v>38381</v>
      </c>
      <c r="I456" s="118" t="s">
        <v>22</v>
      </c>
      <c r="J456" s="119" t="s">
        <v>39658</v>
      </c>
      <c r="K456" s="119" t="s">
        <v>23</v>
      </c>
      <c r="L456" s="117" t="s">
        <v>23</v>
      </c>
      <c r="M456" s="117" t="s">
        <v>23</v>
      </c>
      <c r="N456" s="117" t="s">
        <v>23</v>
      </c>
      <c r="O456" s="117" t="s">
        <v>23</v>
      </c>
      <c r="P456" s="117" t="s">
        <v>23</v>
      </c>
      <c r="Q456" s="117" t="s">
        <v>24</v>
      </c>
      <c r="R456" s="117" t="s">
        <v>23</v>
      </c>
      <c r="S456" s="117" t="s">
        <v>24</v>
      </c>
      <c r="T456" s="117" t="s">
        <v>24</v>
      </c>
      <c r="U456" s="117" t="s">
        <v>24</v>
      </c>
      <c r="V456" s="117" t="s">
        <v>24</v>
      </c>
      <c r="W456" s="74" t="str">
        <f t="shared" si="295"/>
        <v>x</v>
      </c>
      <c r="X456" s="74" t="str">
        <f t="shared" si="296"/>
        <v>x</v>
      </c>
      <c r="Y456" s="74" t="str">
        <f t="shared" si="297"/>
        <v>x</v>
      </c>
      <c r="Z456" s="74" t="str">
        <f t="shared" si="298"/>
        <v>x</v>
      </c>
      <c r="AA456" t="str">
        <f>VLOOKUP($D456,'Tuyến và nhân viên'!$D:$M,6,0)</f>
        <v>HL00530</v>
      </c>
      <c r="AB456" t="str">
        <f>VLOOKUP($D456,'Tuyến và nhân viên'!$D:$M,7,0)</f>
        <v>Nguyễn Thị Thiên Trang</v>
      </c>
      <c r="AC456" s="16" t="str">
        <f>IFERROR(VLOOKUP($F456,DSKH!$D:$BF,53,0),"")</f>
        <v>F4</v>
      </c>
      <c r="AD456" s="16" t="str">
        <f>IFERROR(VLOOKUP($F456,DSKH!$D:$BF,54,0),"")</f>
        <v>GT</v>
      </c>
      <c r="AE456" s="4">
        <f>SUMIFS('Doanh số khách hàng'!$F:$F,'Doanh số khách hàng'!$A:$A,'Chi tiết tuyến'!$F456)</f>
        <v>9755653.333333334</v>
      </c>
      <c r="AF456" s="16" t="str">
        <f t="shared" si="290"/>
        <v>F4</v>
      </c>
      <c r="AG456" s="16" t="str">
        <f t="shared" si="291"/>
        <v>F4</v>
      </c>
      <c r="AH456" t="b">
        <f t="shared" si="299"/>
        <v>1</v>
      </c>
      <c r="AI456" t="b">
        <f t="shared" si="300"/>
        <v>1</v>
      </c>
      <c r="AJ456">
        <f>IFERROR(VLOOKUP($AC456,Master!$D:$E,2,0),"")</f>
        <v>4</v>
      </c>
      <c r="AK456">
        <f>VLOOKUP($AF456,Master!$D:$E,2,0)</f>
        <v>4</v>
      </c>
      <c r="AL456" s="4">
        <f t="shared" si="301"/>
        <v>2438913.3333333335</v>
      </c>
      <c r="AM456" t="str">
        <f>IFERROR(VLOOKUP($F456,DSKH!$D:$BF,31,0),"")</f>
        <v>Tỉnh Cà Mau</v>
      </c>
      <c r="AN456" t="str">
        <f>IFERROR(VLOOKUP($F456,DSKH!$D:$BF,29,0),"")</f>
        <v>Phường Bạc Liêu</v>
      </c>
      <c r="AO456">
        <f>IFERROR(VLOOKUP($F456,DSKH!$D:$BF,52,0),"")</f>
        <v>9755653.333333334</v>
      </c>
      <c r="AP456">
        <f>IF(L456="x",1+COUNTIFS(AP$4:AP455,"&gt;0",$AA$4:$AA455,$AA455),0)</f>
        <v>0</v>
      </c>
      <c r="AQ456">
        <f>IF(M456="x",1+COUNTIFS(AQ$4:AQ455,"&gt;0",$AA$4:$AA455,$AA455),0)</f>
        <v>0</v>
      </c>
      <c r="AR456">
        <f>IF(N456="x",1+COUNTIFS(AR$4:AR455,"&gt;0",$AA$4:$AA455,$AA455),0)</f>
        <v>0</v>
      </c>
      <c r="AS456">
        <f>IF(O456="x",1+COUNTIFS(AS$4:AS455,"&gt;0",$AA$4:$AA455,$AA455),0)</f>
        <v>0</v>
      </c>
      <c r="AT456">
        <f>IF(P456="x",1+COUNTIFS(AT$4:AT455,"&gt;0",$AA$4:$AA455,$AA455),0)</f>
        <v>0</v>
      </c>
      <c r="AU456">
        <f>IF(Q456="x",1+COUNTIFS(AU$4:AU455,"&gt;0",$AA$4:$AA455,$AA455),0)</f>
        <v>28</v>
      </c>
      <c r="AV456">
        <f>IF(R456="x",1+COUNTIFS(AV$4:AV455,"&gt;0",$AA$4:$AA455,$AA455),0)</f>
        <v>0</v>
      </c>
      <c r="AW456">
        <f t="shared" si="292"/>
        <v>1</v>
      </c>
      <c r="AX456">
        <f t="shared" si="293"/>
        <v>1</v>
      </c>
      <c r="AY456">
        <f t="shared" si="302"/>
        <v>1</v>
      </c>
      <c r="AZ456">
        <f t="shared" si="303"/>
        <v>1</v>
      </c>
      <c r="BA456" s="4">
        <f t="shared" si="304"/>
        <v>0</v>
      </c>
      <c r="BB456" s="4">
        <f t="shared" si="305"/>
        <v>0</v>
      </c>
      <c r="BC456" s="4">
        <f t="shared" si="306"/>
        <v>0</v>
      </c>
      <c r="BD456" s="4">
        <f t="shared" si="307"/>
        <v>0</v>
      </c>
      <c r="BE456" s="4">
        <f t="shared" si="308"/>
        <v>0</v>
      </c>
      <c r="BF456" s="4">
        <f t="shared" si="309"/>
        <v>2438913.3333333335</v>
      </c>
      <c r="BG456" s="4">
        <f t="shared" si="310"/>
        <v>0</v>
      </c>
      <c r="BH456" s="4">
        <f t="shared" si="311"/>
        <v>0</v>
      </c>
      <c r="BI456" s="4">
        <f t="shared" si="312"/>
        <v>0</v>
      </c>
      <c r="BJ456" s="4">
        <f t="shared" si="313"/>
        <v>0</v>
      </c>
      <c r="BK456" s="4">
        <f t="shared" si="314"/>
        <v>0</v>
      </c>
      <c r="BL456" s="4">
        <f t="shared" si="315"/>
        <v>0</v>
      </c>
      <c r="BM456" s="4">
        <f t="shared" si="316"/>
        <v>0</v>
      </c>
      <c r="BN456" s="4">
        <f t="shared" si="317"/>
        <v>0</v>
      </c>
      <c r="BO456">
        <f>SUMIFS(BH$5:BH456,$AA$5:$AA456,$AA456)</f>
        <v>18</v>
      </c>
      <c r="BP456">
        <f>SUMIFS(BI$5:BI456,$AA$5:$AA456,$AA456)</f>
        <v>22</v>
      </c>
      <c r="BQ456">
        <f>SUMIFS(BJ$5:BJ456,$AA$5:$AA456,$AA456)</f>
        <v>13</v>
      </c>
      <c r="BR456">
        <f>SUMIFS(BK$5:BK456,$AA$5:$AA456,$AA456)</f>
        <v>23</v>
      </c>
      <c r="BS456">
        <f>SUMIFS(BL$5:BL456,$AA$5:$AA456,$AA456)</f>
        <v>20</v>
      </c>
      <c r="BT456">
        <f>SUMIFS(BM$5:BM456,$AA$5:$AA456,$AA456)</f>
        <v>20</v>
      </c>
      <c r="BU456">
        <f>SUMIFS(BN$5:BN456,$AA$5:$AA456,$AA456)</f>
        <v>0</v>
      </c>
      <c r="BV456">
        <f t="shared" si="318"/>
        <v>18</v>
      </c>
      <c r="BW456">
        <f t="shared" si="319"/>
        <v>32</v>
      </c>
      <c r="BX456">
        <f t="shared" si="320"/>
        <v>18</v>
      </c>
      <c r="BY456">
        <f t="shared" si="321"/>
        <v>30</v>
      </c>
      <c r="BZ456">
        <f t="shared" si="322"/>
        <v>26</v>
      </c>
      <c r="CA456">
        <f t="shared" si="323"/>
        <v>26</v>
      </c>
      <c r="CB456">
        <f t="shared" si="324"/>
        <v>0</v>
      </c>
      <c r="CC456">
        <f t="shared" si="325"/>
        <v>0</v>
      </c>
      <c r="CD456">
        <f t="shared" si="326"/>
        <v>0</v>
      </c>
      <c r="CE456" t="str">
        <f>IFERROR(VLOOKUP($AA456,'Tuyến và nhân viên'!$I:$O,7,0),"")</f>
        <v>Trần Văn Khanh</v>
      </c>
      <c r="CF456">
        <f t="shared" si="327"/>
        <v>4</v>
      </c>
      <c r="CG456">
        <f t="shared" si="328"/>
        <v>1</v>
      </c>
      <c r="CH456">
        <f>COUNTIFS($L456:L456,"x")</f>
        <v>0</v>
      </c>
      <c r="CI456">
        <f>COUNTIFS($L456:M456,"x")</f>
        <v>0</v>
      </c>
      <c r="CJ456">
        <f>COUNTIFS($L456:N456,"x")</f>
        <v>0</v>
      </c>
      <c r="CK456">
        <f>COUNTIFS($L456:O456,"x")</f>
        <v>0</v>
      </c>
      <c r="CL456">
        <f>COUNTIFS($L456:P456,"x")</f>
        <v>0</v>
      </c>
      <c r="CM456">
        <f>COUNTIFS($L456:Q456,"x")</f>
        <v>1</v>
      </c>
      <c r="CN456">
        <f>COUNTIFS($L456:R456,"x")</f>
        <v>1</v>
      </c>
      <c r="CO456" t="str" cm="1">
        <f t="array" ref="CO456">IFERROR(INDEX($CH$4:$CN$4,0,MATCH(1,$CH456:$CN456,0)),"")</f>
        <v>Thứ 7</v>
      </c>
      <c r="CP456" t="str" cm="1">
        <f t="array" ref="CP456">IFERROR(INDEX($CH$4:$CN$4,0,MATCH(2,$CH456:$CN456,0)),"")</f>
        <v/>
      </c>
      <c r="CQ456" t="str">
        <f t="shared" si="329"/>
        <v>Thứ 7</v>
      </c>
      <c r="CR456" t="str">
        <f t="shared" si="294"/>
        <v>F4 - Tất cả các tuần</v>
      </c>
    </row>
    <row r="457" spans="1:96" x14ac:dyDescent="0.3">
      <c r="A457" s="117" t="s">
        <v>37587</v>
      </c>
      <c r="B457" s="118" t="s">
        <v>33266</v>
      </c>
      <c r="C457" s="118" t="s">
        <v>33267</v>
      </c>
      <c r="D457" s="118" t="s">
        <v>39661</v>
      </c>
      <c r="E457" s="118" t="s">
        <v>39662</v>
      </c>
      <c r="F457" s="118" t="s">
        <v>4320</v>
      </c>
      <c r="G457" s="118" t="s">
        <v>38420</v>
      </c>
      <c r="H457" s="118" t="s">
        <v>38426</v>
      </c>
      <c r="I457" s="118" t="s">
        <v>22</v>
      </c>
      <c r="J457" s="119" t="s">
        <v>39658</v>
      </c>
      <c r="K457" s="119" t="s">
        <v>23</v>
      </c>
      <c r="L457" s="117" t="s">
        <v>23</v>
      </c>
      <c r="M457" s="117" t="s">
        <v>23</v>
      </c>
      <c r="N457" s="117" t="s">
        <v>24</v>
      </c>
      <c r="O457" s="117" t="s">
        <v>23</v>
      </c>
      <c r="P457" s="117" t="s">
        <v>23</v>
      </c>
      <c r="Q457" s="117" t="s">
        <v>23</v>
      </c>
      <c r="R457" s="117" t="s">
        <v>23</v>
      </c>
      <c r="S457" s="117" t="s">
        <v>24</v>
      </c>
      <c r="T457" s="117" t="s">
        <v>24</v>
      </c>
      <c r="U457" s="117" t="s">
        <v>24</v>
      </c>
      <c r="V457" s="117" t="s">
        <v>24</v>
      </c>
      <c r="W457" s="74" t="str">
        <f t="shared" si="295"/>
        <v>x</v>
      </c>
      <c r="X457" s="74" t="str">
        <f t="shared" si="296"/>
        <v>x</v>
      </c>
      <c r="Y457" s="74" t="str">
        <f t="shared" si="297"/>
        <v>x</v>
      </c>
      <c r="Z457" s="74" t="str">
        <f t="shared" si="298"/>
        <v>x</v>
      </c>
      <c r="AA457" t="str">
        <f>VLOOKUP($D457,'Tuyến và nhân viên'!$D:$M,6,0)</f>
        <v>HL00530</v>
      </c>
      <c r="AB457" t="str">
        <f>VLOOKUP($D457,'Tuyến và nhân viên'!$D:$M,7,0)</f>
        <v>Nguyễn Thị Thiên Trang</v>
      </c>
      <c r="AC457" s="16" t="str">
        <f>IFERROR(VLOOKUP($F457,DSKH!$D:$BF,53,0),"")</f>
        <v>F4</v>
      </c>
      <c r="AD457" s="16" t="str">
        <f>IFERROR(VLOOKUP($F457,DSKH!$D:$BF,54,0),"")</f>
        <v>GT</v>
      </c>
      <c r="AE457" s="4">
        <f>SUMIFS('Doanh số khách hàng'!$F:$F,'Doanh số khách hàng'!$A:$A,'Chi tiết tuyến'!$F457)</f>
        <v>8287843.333333333</v>
      </c>
      <c r="AF457" s="16" t="str">
        <f t="shared" si="290"/>
        <v>F4</v>
      </c>
      <c r="AG457" s="16" t="str">
        <f t="shared" si="291"/>
        <v>F4</v>
      </c>
      <c r="AH457" t="b">
        <f t="shared" si="299"/>
        <v>1</v>
      </c>
      <c r="AI457" t="b">
        <f t="shared" si="300"/>
        <v>1</v>
      </c>
      <c r="AJ457">
        <f>IFERROR(VLOOKUP($AC457,Master!$D:$E,2,0),"")</f>
        <v>4</v>
      </c>
      <c r="AK457">
        <f>VLOOKUP($AF457,Master!$D:$E,2,0)</f>
        <v>4</v>
      </c>
      <c r="AL457" s="4">
        <f t="shared" si="301"/>
        <v>2071960.8333333333</v>
      </c>
      <c r="AM457" t="str">
        <f>IFERROR(VLOOKUP($F457,DSKH!$D:$BF,31,0),"")</f>
        <v>Tỉnh Cà Mau</v>
      </c>
      <c r="AN457" t="str">
        <f>IFERROR(VLOOKUP($F457,DSKH!$D:$BF,29,0),"")</f>
        <v>Phường Bạc Liêu</v>
      </c>
      <c r="AO457">
        <f>IFERROR(VLOOKUP($F457,DSKH!$D:$BF,52,0),"")</f>
        <v>8287843.333333333</v>
      </c>
      <c r="AP457">
        <f>IF(L457="x",1+COUNTIFS(AP$4:AP456,"&gt;0",$AA$4:$AA456,$AA456),0)</f>
        <v>0</v>
      </c>
      <c r="AQ457">
        <f>IF(M457="x",1+COUNTIFS(AQ$4:AQ456,"&gt;0",$AA$4:$AA456,$AA456),0)</f>
        <v>0</v>
      </c>
      <c r="AR457">
        <f>IF(N457="x",1+COUNTIFS(AR$4:AR456,"&gt;0",$AA$4:$AA456,$AA456),0)</f>
        <v>16</v>
      </c>
      <c r="AS457">
        <f>IF(O457="x",1+COUNTIFS(AS$4:AS456,"&gt;0",$AA$4:$AA456,$AA456),0)</f>
        <v>0</v>
      </c>
      <c r="AT457">
        <f>IF(P457="x",1+COUNTIFS(AT$4:AT456,"&gt;0",$AA$4:$AA456,$AA456),0)</f>
        <v>0</v>
      </c>
      <c r="AU457">
        <f>IF(Q457="x",1+COUNTIFS(AU$4:AU456,"&gt;0",$AA$4:$AA456,$AA456),0)</f>
        <v>0</v>
      </c>
      <c r="AV457">
        <f>IF(R457="x",1+COUNTIFS(AV$4:AV456,"&gt;0",$AA$4:$AA456,$AA456),0)</f>
        <v>0</v>
      </c>
      <c r="AW457">
        <f t="shared" si="292"/>
        <v>1</v>
      </c>
      <c r="AX457">
        <f t="shared" si="293"/>
        <v>1</v>
      </c>
      <c r="AY457">
        <f t="shared" si="302"/>
        <v>1</v>
      </c>
      <c r="AZ457">
        <f t="shared" si="303"/>
        <v>1</v>
      </c>
      <c r="BA457" s="4">
        <f t="shared" si="304"/>
        <v>0</v>
      </c>
      <c r="BB457" s="4">
        <f t="shared" si="305"/>
        <v>0</v>
      </c>
      <c r="BC457" s="4">
        <f t="shared" si="306"/>
        <v>2071960.8333333333</v>
      </c>
      <c r="BD457" s="4">
        <f t="shared" si="307"/>
        <v>0</v>
      </c>
      <c r="BE457" s="4">
        <f t="shared" si="308"/>
        <v>0</v>
      </c>
      <c r="BF457" s="4">
        <f t="shared" si="309"/>
        <v>0</v>
      </c>
      <c r="BG457" s="4">
        <f t="shared" si="310"/>
        <v>0</v>
      </c>
      <c r="BH457" s="4">
        <f t="shared" si="311"/>
        <v>0</v>
      </c>
      <c r="BI457" s="4">
        <f t="shared" si="312"/>
        <v>0</v>
      </c>
      <c r="BJ457" s="4">
        <f t="shared" si="313"/>
        <v>0</v>
      </c>
      <c r="BK457" s="4">
        <f t="shared" si="314"/>
        <v>0</v>
      </c>
      <c r="BL457" s="4">
        <f t="shared" si="315"/>
        <v>0</v>
      </c>
      <c r="BM457" s="4">
        <f t="shared" si="316"/>
        <v>0</v>
      </c>
      <c r="BN457" s="4">
        <f t="shared" si="317"/>
        <v>0</v>
      </c>
      <c r="BO457">
        <f>SUMIFS(BH$5:BH457,$AA$5:$AA457,$AA457)</f>
        <v>18</v>
      </c>
      <c r="BP457">
        <f>SUMIFS(BI$5:BI457,$AA$5:$AA457,$AA457)</f>
        <v>22</v>
      </c>
      <c r="BQ457">
        <f>SUMIFS(BJ$5:BJ457,$AA$5:$AA457,$AA457)</f>
        <v>13</v>
      </c>
      <c r="BR457">
        <f>SUMIFS(BK$5:BK457,$AA$5:$AA457,$AA457)</f>
        <v>23</v>
      </c>
      <c r="BS457">
        <f>SUMIFS(BL$5:BL457,$AA$5:$AA457,$AA457)</f>
        <v>20</v>
      </c>
      <c r="BT457">
        <f>SUMIFS(BM$5:BM457,$AA$5:$AA457,$AA457)</f>
        <v>20</v>
      </c>
      <c r="BU457">
        <f>SUMIFS(BN$5:BN457,$AA$5:$AA457,$AA457)</f>
        <v>0</v>
      </c>
      <c r="BV457">
        <f t="shared" si="318"/>
        <v>18</v>
      </c>
      <c r="BW457">
        <f t="shared" si="319"/>
        <v>32</v>
      </c>
      <c r="BX457">
        <f t="shared" si="320"/>
        <v>18</v>
      </c>
      <c r="BY457">
        <f t="shared" si="321"/>
        <v>30</v>
      </c>
      <c r="BZ457">
        <f t="shared" si="322"/>
        <v>26</v>
      </c>
      <c r="CA457">
        <f t="shared" si="323"/>
        <v>26</v>
      </c>
      <c r="CB457">
        <f t="shared" si="324"/>
        <v>0</v>
      </c>
      <c r="CC457">
        <f t="shared" si="325"/>
        <v>0</v>
      </c>
      <c r="CD457">
        <f t="shared" si="326"/>
        <v>0</v>
      </c>
      <c r="CE457" t="str">
        <f>IFERROR(VLOOKUP($AA457,'Tuyến và nhân viên'!$I:$O,7,0),"")</f>
        <v>Trần Văn Khanh</v>
      </c>
      <c r="CF457">
        <f t="shared" si="327"/>
        <v>4</v>
      </c>
      <c r="CG457">
        <f t="shared" si="328"/>
        <v>1</v>
      </c>
      <c r="CH457">
        <f>COUNTIFS($L457:L457,"x")</f>
        <v>0</v>
      </c>
      <c r="CI457">
        <f>COUNTIFS($L457:M457,"x")</f>
        <v>0</v>
      </c>
      <c r="CJ457">
        <f>COUNTIFS($L457:N457,"x")</f>
        <v>1</v>
      </c>
      <c r="CK457">
        <f>COUNTIFS($L457:O457,"x")</f>
        <v>1</v>
      </c>
      <c r="CL457">
        <f>COUNTIFS($L457:P457,"x")</f>
        <v>1</v>
      </c>
      <c r="CM457">
        <f>COUNTIFS($L457:Q457,"x")</f>
        <v>1</v>
      </c>
      <c r="CN457">
        <f>COUNTIFS($L457:R457,"x")</f>
        <v>1</v>
      </c>
      <c r="CO457" t="str" cm="1">
        <f t="array" ref="CO457">IFERROR(INDEX($CH$4:$CN$4,0,MATCH(1,$CH457:$CN457,0)),"")</f>
        <v>Thứ 4</v>
      </c>
      <c r="CP457" t="str" cm="1">
        <f t="array" ref="CP457">IFERROR(INDEX($CH$4:$CN$4,0,MATCH(2,$CH457:$CN457,0)),"")</f>
        <v/>
      </c>
      <c r="CQ457" t="str">
        <f t="shared" si="329"/>
        <v>Thứ 4</v>
      </c>
      <c r="CR457" t="str">
        <f t="shared" si="294"/>
        <v>F4 - Tất cả các tuần</v>
      </c>
    </row>
    <row r="458" spans="1:96" x14ac:dyDescent="0.3">
      <c r="A458" s="117" t="s">
        <v>37854</v>
      </c>
      <c r="B458" s="118" t="s">
        <v>33266</v>
      </c>
      <c r="C458" s="118" t="s">
        <v>33267</v>
      </c>
      <c r="D458" s="118" t="s">
        <v>39661</v>
      </c>
      <c r="E458" s="118" t="s">
        <v>39662</v>
      </c>
      <c r="F458" s="118" t="s">
        <v>14365</v>
      </c>
      <c r="G458" s="118" t="s">
        <v>38499</v>
      </c>
      <c r="H458" s="118" t="s">
        <v>38505</v>
      </c>
      <c r="I458" s="118" t="s">
        <v>22</v>
      </c>
      <c r="J458" s="119" t="s">
        <v>39658</v>
      </c>
      <c r="K458" s="119" t="s">
        <v>23</v>
      </c>
      <c r="L458" s="117" t="s">
        <v>23</v>
      </c>
      <c r="M458" s="117" t="s">
        <v>24</v>
      </c>
      <c r="N458" s="117" t="s">
        <v>23</v>
      </c>
      <c r="O458" s="117" t="s">
        <v>23</v>
      </c>
      <c r="P458" s="117" t="s">
        <v>23</v>
      </c>
      <c r="Q458" s="117" t="s">
        <v>23</v>
      </c>
      <c r="R458" s="117" t="s">
        <v>23</v>
      </c>
      <c r="S458" s="117" t="s">
        <v>24</v>
      </c>
      <c r="T458" s="117" t="s">
        <v>24</v>
      </c>
      <c r="U458" s="117" t="s">
        <v>24</v>
      </c>
      <c r="V458" s="117" t="s">
        <v>24</v>
      </c>
      <c r="W458" s="74" t="str">
        <f t="shared" si="295"/>
        <v>x</v>
      </c>
      <c r="X458" s="74" t="str">
        <f t="shared" si="296"/>
        <v>x</v>
      </c>
      <c r="Y458" s="74" t="str">
        <f t="shared" si="297"/>
        <v>x</v>
      </c>
      <c r="Z458" s="74" t="str">
        <f t="shared" si="298"/>
        <v>x</v>
      </c>
      <c r="AA458" t="str">
        <f>VLOOKUP($D458,'Tuyến và nhân viên'!$D:$M,6,0)</f>
        <v>HL00530</v>
      </c>
      <c r="AB458" t="str">
        <f>VLOOKUP($D458,'Tuyến và nhân viên'!$D:$M,7,0)</f>
        <v>Nguyễn Thị Thiên Trang</v>
      </c>
      <c r="AC458" s="16" t="str">
        <f>IFERROR(VLOOKUP($F458,DSKH!$D:$BF,53,0),"")</f>
        <v>F4</v>
      </c>
      <c r="AD458" s="16" t="str">
        <f>IFERROR(VLOOKUP($F458,DSKH!$D:$BF,54,0),"")</f>
        <v>GT</v>
      </c>
      <c r="AE458" s="4">
        <f>SUMIFS('Doanh số khách hàng'!$F:$F,'Doanh số khách hàng'!$A:$A,'Chi tiết tuyến'!$F458)</f>
        <v>610543.33333333337</v>
      </c>
      <c r="AF458" s="16" t="str">
        <f t="shared" si="290"/>
        <v>F4</v>
      </c>
      <c r="AG458" s="16" t="str">
        <f t="shared" si="291"/>
        <v>F4</v>
      </c>
      <c r="AH458" t="b">
        <f t="shared" si="299"/>
        <v>1</v>
      </c>
      <c r="AI458" t="b">
        <f t="shared" si="300"/>
        <v>1</v>
      </c>
      <c r="AJ458">
        <f>IFERROR(VLOOKUP($AC458,Master!$D:$E,2,0),"")</f>
        <v>4</v>
      </c>
      <c r="AK458">
        <f>VLOOKUP($AF458,Master!$D:$E,2,0)</f>
        <v>4</v>
      </c>
      <c r="AL458" s="4">
        <f t="shared" si="301"/>
        <v>152635.83333333334</v>
      </c>
      <c r="AM458" t="str">
        <f>IFERROR(VLOOKUP($F458,DSKH!$D:$BF,31,0),"")</f>
        <v>Tỉnh Cà Mau</v>
      </c>
      <c r="AN458" t="str">
        <f>IFERROR(VLOOKUP($F458,DSKH!$D:$BF,29,0),"")</f>
        <v>Xã Phong Thạnh</v>
      </c>
      <c r="AO458">
        <f>IFERROR(VLOOKUP($F458,DSKH!$D:$BF,52,0),"")</f>
        <v>610543.33333333337</v>
      </c>
      <c r="AP458">
        <f>IF(L458="x",1+COUNTIFS(AP$4:AP457,"&gt;0",$AA$4:$AA457,$AA457),0)</f>
        <v>0</v>
      </c>
      <c r="AQ458">
        <f>IF(M458="x",1+COUNTIFS(AQ$4:AQ457,"&gt;0",$AA$4:$AA457,$AA457),0)</f>
        <v>29</v>
      </c>
      <c r="AR458">
        <f>IF(N458="x",1+COUNTIFS(AR$4:AR457,"&gt;0",$AA$4:$AA457,$AA457),0)</f>
        <v>0</v>
      </c>
      <c r="AS458">
        <f>IF(O458="x",1+COUNTIFS(AS$4:AS457,"&gt;0",$AA$4:$AA457,$AA457),0)</f>
        <v>0</v>
      </c>
      <c r="AT458">
        <f>IF(P458="x",1+COUNTIFS(AT$4:AT457,"&gt;0",$AA$4:$AA457,$AA457),0)</f>
        <v>0</v>
      </c>
      <c r="AU458">
        <f>IF(Q458="x",1+COUNTIFS(AU$4:AU457,"&gt;0",$AA$4:$AA457,$AA457),0)</f>
        <v>0</v>
      </c>
      <c r="AV458">
        <f>IF(R458="x",1+COUNTIFS(AV$4:AV457,"&gt;0",$AA$4:$AA457,$AA457),0)</f>
        <v>0</v>
      </c>
      <c r="AW458">
        <f t="shared" si="292"/>
        <v>1</v>
      </c>
      <c r="AX458">
        <f t="shared" si="293"/>
        <v>1</v>
      </c>
      <c r="AY458">
        <f t="shared" si="302"/>
        <v>1</v>
      </c>
      <c r="AZ458">
        <f t="shared" si="303"/>
        <v>1</v>
      </c>
      <c r="BA458" s="4">
        <f t="shared" si="304"/>
        <v>0</v>
      </c>
      <c r="BB458" s="4">
        <f t="shared" si="305"/>
        <v>152635.83333333334</v>
      </c>
      <c r="BC458" s="4">
        <f t="shared" si="306"/>
        <v>0</v>
      </c>
      <c r="BD458" s="4">
        <f t="shared" si="307"/>
        <v>0</v>
      </c>
      <c r="BE458" s="4">
        <f t="shared" si="308"/>
        <v>0</v>
      </c>
      <c r="BF458" s="4">
        <f t="shared" si="309"/>
        <v>0</v>
      </c>
      <c r="BG458" s="4">
        <f t="shared" si="310"/>
        <v>0</v>
      </c>
      <c r="BH458" s="4">
        <f t="shared" si="311"/>
        <v>0</v>
      </c>
      <c r="BI458" s="4">
        <f t="shared" si="312"/>
        <v>0</v>
      </c>
      <c r="BJ458" s="4">
        <f t="shared" si="313"/>
        <v>0</v>
      </c>
      <c r="BK458" s="4">
        <f t="shared" si="314"/>
        <v>0</v>
      </c>
      <c r="BL458" s="4">
        <f t="shared" si="315"/>
        <v>0</v>
      </c>
      <c r="BM458" s="4">
        <f t="shared" si="316"/>
        <v>0</v>
      </c>
      <c r="BN458" s="4">
        <f t="shared" si="317"/>
        <v>0</v>
      </c>
      <c r="BO458">
        <f>SUMIFS(BH$5:BH458,$AA$5:$AA458,$AA458)</f>
        <v>18</v>
      </c>
      <c r="BP458">
        <f>SUMIFS(BI$5:BI458,$AA$5:$AA458,$AA458)</f>
        <v>22</v>
      </c>
      <c r="BQ458">
        <f>SUMIFS(BJ$5:BJ458,$AA$5:$AA458,$AA458)</f>
        <v>13</v>
      </c>
      <c r="BR458">
        <f>SUMIFS(BK$5:BK458,$AA$5:$AA458,$AA458)</f>
        <v>23</v>
      </c>
      <c r="BS458">
        <f>SUMIFS(BL$5:BL458,$AA$5:$AA458,$AA458)</f>
        <v>20</v>
      </c>
      <c r="BT458">
        <f>SUMIFS(BM$5:BM458,$AA$5:$AA458,$AA458)</f>
        <v>20</v>
      </c>
      <c r="BU458">
        <f>SUMIFS(BN$5:BN458,$AA$5:$AA458,$AA458)</f>
        <v>0</v>
      </c>
      <c r="BV458">
        <f t="shared" si="318"/>
        <v>18</v>
      </c>
      <c r="BW458">
        <f t="shared" si="319"/>
        <v>32</v>
      </c>
      <c r="BX458">
        <f t="shared" si="320"/>
        <v>18</v>
      </c>
      <c r="BY458">
        <f t="shared" si="321"/>
        <v>30</v>
      </c>
      <c r="BZ458">
        <f t="shared" si="322"/>
        <v>26</v>
      </c>
      <c r="CA458">
        <f t="shared" si="323"/>
        <v>26</v>
      </c>
      <c r="CB458">
        <f t="shared" si="324"/>
        <v>0</v>
      </c>
      <c r="CC458">
        <f t="shared" si="325"/>
        <v>0</v>
      </c>
      <c r="CD458">
        <f t="shared" si="326"/>
        <v>0</v>
      </c>
      <c r="CE458" t="str">
        <f>IFERROR(VLOOKUP($AA458,'Tuyến và nhân viên'!$I:$O,7,0),"")</f>
        <v>Trần Văn Khanh</v>
      </c>
      <c r="CF458">
        <f t="shared" si="327"/>
        <v>4</v>
      </c>
      <c r="CG458">
        <f t="shared" si="328"/>
        <v>1</v>
      </c>
      <c r="CH458">
        <f>COUNTIFS($L458:L458,"x")</f>
        <v>0</v>
      </c>
      <c r="CI458">
        <f>COUNTIFS($L458:M458,"x")</f>
        <v>1</v>
      </c>
      <c r="CJ458">
        <f>COUNTIFS($L458:N458,"x")</f>
        <v>1</v>
      </c>
      <c r="CK458">
        <f>COUNTIFS($L458:O458,"x")</f>
        <v>1</v>
      </c>
      <c r="CL458">
        <f>COUNTIFS($L458:P458,"x")</f>
        <v>1</v>
      </c>
      <c r="CM458">
        <f>COUNTIFS($L458:Q458,"x")</f>
        <v>1</v>
      </c>
      <c r="CN458">
        <f>COUNTIFS($L458:R458,"x")</f>
        <v>1</v>
      </c>
      <c r="CO458" t="str" cm="1">
        <f t="array" ref="CO458">IFERROR(INDEX($CH$4:$CN$4,0,MATCH(1,$CH458:$CN458,0)),"")</f>
        <v>Thứ 3</v>
      </c>
      <c r="CP458" t="str" cm="1">
        <f t="array" ref="CP458">IFERROR(INDEX($CH$4:$CN$4,0,MATCH(2,$CH458:$CN458,0)),"")</f>
        <v/>
      </c>
      <c r="CQ458" t="str">
        <f t="shared" si="329"/>
        <v>Thứ 3</v>
      </c>
      <c r="CR458" t="str">
        <f t="shared" si="294"/>
        <v>F4 - Tất cả các tuần</v>
      </c>
    </row>
    <row r="459" spans="1:96" x14ac:dyDescent="0.3">
      <c r="A459" s="117" t="s">
        <v>37862</v>
      </c>
      <c r="B459" s="118" t="s">
        <v>33266</v>
      </c>
      <c r="C459" s="118" t="s">
        <v>33267</v>
      </c>
      <c r="D459" s="118" t="s">
        <v>39661</v>
      </c>
      <c r="E459" s="118" t="s">
        <v>39662</v>
      </c>
      <c r="F459" s="118" t="s">
        <v>38578</v>
      </c>
      <c r="G459" s="118" t="s">
        <v>38579</v>
      </c>
      <c r="H459" s="118" t="s">
        <v>38161</v>
      </c>
      <c r="I459" s="118" t="s">
        <v>22</v>
      </c>
      <c r="J459" s="119" t="s">
        <v>39658</v>
      </c>
      <c r="K459" s="119" t="s">
        <v>23</v>
      </c>
      <c r="L459" s="117" t="s">
        <v>23</v>
      </c>
      <c r="M459" s="117" t="s">
        <v>23</v>
      </c>
      <c r="N459" s="117" t="s">
        <v>23</v>
      </c>
      <c r="O459" s="117" t="s">
        <v>23</v>
      </c>
      <c r="P459" s="117" t="s">
        <v>23</v>
      </c>
      <c r="Q459" s="117" t="s">
        <v>24</v>
      </c>
      <c r="R459" s="117" t="s">
        <v>23</v>
      </c>
      <c r="S459" s="117" t="s">
        <v>24</v>
      </c>
      <c r="T459" s="117" t="s">
        <v>24</v>
      </c>
      <c r="U459" s="117" t="s">
        <v>24</v>
      </c>
      <c r="V459" s="117" t="s">
        <v>24</v>
      </c>
      <c r="W459" s="74" t="str">
        <f t="shared" si="295"/>
        <v/>
      </c>
      <c r="X459" s="74" t="str">
        <f t="shared" si="296"/>
        <v>x</v>
      </c>
      <c r="Y459" s="74" t="str">
        <f t="shared" si="297"/>
        <v/>
      </c>
      <c r="Z459" s="74" t="str">
        <f t="shared" si="298"/>
        <v>x</v>
      </c>
      <c r="AA459" t="str">
        <f>VLOOKUP($D459,'Tuyến và nhân viên'!$D:$M,6,0)</f>
        <v>HL00530</v>
      </c>
      <c r="AB459" t="str">
        <f>VLOOKUP($D459,'Tuyến và nhân viên'!$D:$M,7,0)</f>
        <v>Nguyễn Thị Thiên Trang</v>
      </c>
      <c r="AC459" s="16" t="str">
        <f>IFERROR(VLOOKUP($F459,DSKH!$D:$BF,53,0),"")</f>
        <v>F2</v>
      </c>
      <c r="AD459" s="16" t="str">
        <f>IFERROR(VLOOKUP($F459,DSKH!$D:$BF,54,0),"")</f>
        <v>GT</v>
      </c>
      <c r="AE459" s="4">
        <f>SUMIFS('Doanh số khách hàng'!$F:$F,'Doanh số khách hàng'!$A:$A,'Chi tiết tuyến'!$F459)</f>
        <v>0</v>
      </c>
      <c r="AF459" s="16" t="str">
        <f t="shared" si="290"/>
        <v>F4</v>
      </c>
      <c r="AG459" s="16" t="str">
        <f t="shared" si="291"/>
        <v>F2</v>
      </c>
      <c r="AH459" t="b">
        <f t="shared" si="299"/>
        <v>0</v>
      </c>
      <c r="AI459" t="b">
        <f t="shared" si="300"/>
        <v>1</v>
      </c>
      <c r="AJ459">
        <f>IFERROR(VLOOKUP($AC459,Master!$D:$E,2,0),"")</f>
        <v>2</v>
      </c>
      <c r="AK459">
        <f>VLOOKUP($AF459,Master!$D:$E,2,0)</f>
        <v>4</v>
      </c>
      <c r="AL459" s="4">
        <f t="shared" si="301"/>
        <v>0</v>
      </c>
      <c r="AM459" t="str">
        <f>IFERROR(VLOOKUP($F459,DSKH!$D:$BF,31,0),"")</f>
        <v>Tỉnh Cà Mau</v>
      </c>
      <c r="AN459" t="str">
        <f>IFERROR(VLOOKUP($F459,DSKH!$D:$BF,29,0),"")</f>
        <v>Xã Hưng Hội</v>
      </c>
      <c r="AO459">
        <f>IFERROR(VLOOKUP($F459,DSKH!$D:$BF,52,0),"")</f>
        <v>0</v>
      </c>
      <c r="AP459">
        <f>IF(L459="x",1+COUNTIFS(AP$4:AP458,"&gt;0",$AA$4:$AA458,$AA458),0)</f>
        <v>0</v>
      </c>
      <c r="AQ459">
        <f>IF(M459="x",1+COUNTIFS(AQ$4:AQ458,"&gt;0",$AA$4:$AA458,$AA458),0)</f>
        <v>0</v>
      </c>
      <c r="AR459">
        <f>IF(N459="x",1+COUNTIFS(AR$4:AR458,"&gt;0",$AA$4:$AA458,$AA458),0)</f>
        <v>0</v>
      </c>
      <c r="AS459">
        <f>IF(O459="x",1+COUNTIFS(AS$4:AS458,"&gt;0",$AA$4:$AA458,$AA458),0)</f>
        <v>0</v>
      </c>
      <c r="AT459">
        <f>IF(P459="x",1+COUNTIFS(AT$4:AT458,"&gt;0",$AA$4:$AA458,$AA458),0)</f>
        <v>0</v>
      </c>
      <c r="AU459">
        <f>IF(Q459="x",1+COUNTIFS(AU$4:AU458,"&gt;0",$AA$4:$AA458,$AA458),0)</f>
        <v>29</v>
      </c>
      <c r="AV459">
        <f>IF(R459="x",1+COUNTIFS(AV$4:AV458,"&gt;0",$AA$4:$AA458,$AA458),0)</f>
        <v>0</v>
      </c>
      <c r="AW459">
        <f t="shared" si="292"/>
        <v>0</v>
      </c>
      <c r="AX459">
        <f t="shared" si="293"/>
        <v>1</v>
      </c>
      <c r="AY459">
        <f t="shared" si="302"/>
        <v>0</v>
      </c>
      <c r="AZ459">
        <f t="shared" si="303"/>
        <v>1</v>
      </c>
      <c r="BA459" s="4">
        <f t="shared" si="304"/>
        <v>0</v>
      </c>
      <c r="BB459" s="4">
        <f t="shared" si="305"/>
        <v>0</v>
      </c>
      <c r="BC459" s="4">
        <f t="shared" si="306"/>
        <v>0</v>
      </c>
      <c r="BD459" s="4">
        <f t="shared" si="307"/>
        <v>0</v>
      </c>
      <c r="BE459" s="4">
        <f t="shared" si="308"/>
        <v>0</v>
      </c>
      <c r="BF459" s="4">
        <f t="shared" si="309"/>
        <v>0</v>
      </c>
      <c r="BG459" s="4">
        <f t="shared" si="310"/>
        <v>0</v>
      </c>
      <c r="BH459" s="4">
        <f t="shared" si="311"/>
        <v>0</v>
      </c>
      <c r="BI459" s="4">
        <f t="shared" si="312"/>
        <v>0</v>
      </c>
      <c r="BJ459" s="4">
        <f t="shared" si="313"/>
        <v>0</v>
      </c>
      <c r="BK459" s="4">
        <f t="shared" si="314"/>
        <v>0</v>
      </c>
      <c r="BL459" s="4">
        <f t="shared" si="315"/>
        <v>0</v>
      </c>
      <c r="BM459" s="4">
        <f t="shared" si="316"/>
        <v>1</v>
      </c>
      <c r="BN459" s="4">
        <f t="shared" si="317"/>
        <v>0</v>
      </c>
      <c r="BO459">
        <f>SUMIFS(BH$5:BH459,$AA$5:$AA459,$AA459)</f>
        <v>18</v>
      </c>
      <c r="BP459">
        <f>SUMIFS(BI$5:BI459,$AA$5:$AA459,$AA459)</f>
        <v>22</v>
      </c>
      <c r="BQ459">
        <f>SUMIFS(BJ$5:BJ459,$AA$5:$AA459,$AA459)</f>
        <v>13</v>
      </c>
      <c r="BR459">
        <f>SUMIFS(BK$5:BK459,$AA$5:$AA459,$AA459)</f>
        <v>23</v>
      </c>
      <c r="BS459">
        <f>SUMIFS(BL$5:BL459,$AA$5:$AA459,$AA459)</f>
        <v>20</v>
      </c>
      <c r="BT459">
        <f>SUMIFS(BM$5:BM459,$AA$5:$AA459,$AA459)</f>
        <v>21</v>
      </c>
      <c r="BU459">
        <f>SUMIFS(BN$5:BN459,$AA$5:$AA459,$AA459)</f>
        <v>0</v>
      </c>
      <c r="BV459">
        <f t="shared" si="318"/>
        <v>18</v>
      </c>
      <c r="BW459">
        <f t="shared" si="319"/>
        <v>32</v>
      </c>
      <c r="BX459">
        <f t="shared" si="320"/>
        <v>18</v>
      </c>
      <c r="BY459">
        <f t="shared" si="321"/>
        <v>30</v>
      </c>
      <c r="BZ459">
        <f t="shared" si="322"/>
        <v>26</v>
      </c>
      <c r="CA459">
        <f t="shared" si="323"/>
        <v>26</v>
      </c>
      <c r="CB459">
        <f t="shared" si="324"/>
        <v>0</v>
      </c>
      <c r="CC459">
        <f t="shared" si="325"/>
        <v>21</v>
      </c>
      <c r="CD459">
        <f t="shared" si="326"/>
        <v>26</v>
      </c>
      <c r="CE459" t="str">
        <f>IFERROR(VLOOKUP($AA459,'Tuyến và nhân viên'!$I:$O,7,0),"")</f>
        <v>Trần Văn Khanh</v>
      </c>
      <c r="CF459">
        <f t="shared" si="327"/>
        <v>2</v>
      </c>
      <c r="CG459">
        <f t="shared" si="328"/>
        <v>1</v>
      </c>
      <c r="CH459">
        <f>COUNTIFS($L459:L459,"x")</f>
        <v>0</v>
      </c>
      <c r="CI459">
        <f>COUNTIFS($L459:M459,"x")</f>
        <v>0</v>
      </c>
      <c r="CJ459">
        <f>COUNTIFS($L459:N459,"x")</f>
        <v>0</v>
      </c>
      <c r="CK459">
        <f>COUNTIFS($L459:O459,"x")</f>
        <v>0</v>
      </c>
      <c r="CL459">
        <f>COUNTIFS($L459:P459,"x")</f>
        <v>0</v>
      </c>
      <c r="CM459">
        <f>COUNTIFS($L459:Q459,"x")</f>
        <v>1</v>
      </c>
      <c r="CN459">
        <f>COUNTIFS($L459:R459,"x")</f>
        <v>1</v>
      </c>
      <c r="CO459" t="str" cm="1">
        <f t="array" ref="CO459">IFERROR(INDEX($CH$4:$CN$4,0,MATCH(1,$CH459:$CN459,0)),"")</f>
        <v>Thứ 7</v>
      </c>
      <c r="CP459" t="str" cm="1">
        <f t="array" ref="CP459">IFERROR(INDEX($CH$4:$CN$4,0,MATCH(2,$CH459:$CN459,0)),"")</f>
        <v/>
      </c>
      <c r="CQ459" t="str">
        <f t="shared" si="329"/>
        <v>Thứ 7</v>
      </c>
      <c r="CR459" t="str">
        <f t="shared" si="294"/>
        <v>F2 - Tuần 2 &amp; 4</v>
      </c>
    </row>
    <row r="460" spans="1:96" x14ac:dyDescent="0.3">
      <c r="A460" s="117" t="s">
        <v>36726</v>
      </c>
      <c r="B460" s="118" t="s">
        <v>33266</v>
      </c>
      <c r="C460" s="118" t="s">
        <v>33267</v>
      </c>
      <c r="D460" s="118" t="s">
        <v>39661</v>
      </c>
      <c r="E460" s="118" t="s">
        <v>39662</v>
      </c>
      <c r="F460" s="118" t="s">
        <v>33188</v>
      </c>
      <c r="G460" s="118" t="s">
        <v>38584</v>
      </c>
      <c r="H460" s="118" t="s">
        <v>38588</v>
      </c>
      <c r="I460" s="118" t="s">
        <v>22</v>
      </c>
      <c r="J460" s="119" t="s">
        <v>39658</v>
      </c>
      <c r="K460" s="119" t="s">
        <v>23</v>
      </c>
      <c r="L460" s="117" t="s">
        <v>23</v>
      </c>
      <c r="M460" s="117" t="s">
        <v>23</v>
      </c>
      <c r="N460" s="117" t="s">
        <v>24</v>
      </c>
      <c r="O460" s="117" t="s">
        <v>23</v>
      </c>
      <c r="P460" s="117" t="s">
        <v>23</v>
      </c>
      <c r="Q460" s="117" t="s">
        <v>23</v>
      </c>
      <c r="R460" s="117" t="s">
        <v>23</v>
      </c>
      <c r="S460" s="117" t="s">
        <v>24</v>
      </c>
      <c r="T460" s="117" t="s">
        <v>24</v>
      </c>
      <c r="U460" s="117" t="s">
        <v>24</v>
      </c>
      <c r="V460" s="117" t="s">
        <v>24</v>
      </c>
      <c r="W460" s="74" t="str">
        <f t="shared" si="295"/>
        <v/>
      </c>
      <c r="X460" s="74" t="str">
        <f t="shared" si="296"/>
        <v>x</v>
      </c>
      <c r="Y460" s="74" t="str">
        <f t="shared" si="297"/>
        <v/>
      </c>
      <c r="Z460" s="74" t="str">
        <f t="shared" si="298"/>
        <v>x</v>
      </c>
      <c r="AA460" t="str">
        <f>VLOOKUP($D460,'Tuyến và nhân viên'!$D:$M,6,0)</f>
        <v>HL00530</v>
      </c>
      <c r="AB460" t="str">
        <f>VLOOKUP($D460,'Tuyến và nhân viên'!$D:$M,7,0)</f>
        <v>Nguyễn Thị Thiên Trang</v>
      </c>
      <c r="AC460" s="16" t="str">
        <f>IFERROR(VLOOKUP($F460,DSKH!$D:$BF,53,0),"")</f>
        <v>F2</v>
      </c>
      <c r="AD460" s="16" t="str">
        <f>IFERROR(VLOOKUP($F460,DSKH!$D:$BF,54,0),"")</f>
        <v>GT</v>
      </c>
      <c r="AE460" s="4">
        <f>SUMIFS('Doanh số khách hàng'!$F:$F,'Doanh số khách hàng'!$A:$A,'Chi tiết tuyến'!$F460)</f>
        <v>227500</v>
      </c>
      <c r="AF460" s="16" t="str">
        <f t="shared" si="290"/>
        <v>F4</v>
      </c>
      <c r="AG460" s="16" t="str">
        <f t="shared" si="291"/>
        <v>F2</v>
      </c>
      <c r="AH460" t="b">
        <f t="shared" si="299"/>
        <v>0</v>
      </c>
      <c r="AI460" t="b">
        <f t="shared" si="300"/>
        <v>1</v>
      </c>
      <c r="AJ460">
        <f>IFERROR(VLOOKUP($AC460,Master!$D:$E,2,0),"")</f>
        <v>2</v>
      </c>
      <c r="AK460">
        <f>VLOOKUP($AF460,Master!$D:$E,2,0)</f>
        <v>4</v>
      </c>
      <c r="AL460" s="4">
        <f t="shared" si="301"/>
        <v>113750</v>
      </c>
      <c r="AM460" t="str">
        <f>IFERROR(VLOOKUP($F460,DSKH!$D:$BF,31,0),"")</f>
        <v>Tỉnh Cà Mau</v>
      </c>
      <c r="AN460" t="str">
        <f>IFERROR(VLOOKUP($F460,DSKH!$D:$BF,29,0),"")</f>
        <v>Phường Bạc Liêu</v>
      </c>
      <c r="AO460">
        <f>IFERROR(VLOOKUP($F460,DSKH!$D:$BF,52,0),"")</f>
        <v>227500</v>
      </c>
      <c r="AP460">
        <f>IF(L460="x",1+COUNTIFS(AP$4:AP459,"&gt;0",$AA$4:$AA459,$AA459),0)</f>
        <v>0</v>
      </c>
      <c r="AQ460">
        <f>IF(M460="x",1+COUNTIFS(AQ$4:AQ459,"&gt;0",$AA$4:$AA459,$AA459),0)</f>
        <v>0</v>
      </c>
      <c r="AR460">
        <f>IF(N460="x",1+COUNTIFS(AR$4:AR459,"&gt;0",$AA$4:$AA459,$AA459),0)</f>
        <v>17</v>
      </c>
      <c r="AS460">
        <f>IF(O460="x",1+COUNTIFS(AS$4:AS459,"&gt;0",$AA$4:$AA459,$AA459),0)</f>
        <v>0</v>
      </c>
      <c r="AT460">
        <f>IF(P460="x",1+COUNTIFS(AT$4:AT459,"&gt;0",$AA$4:$AA459,$AA459),0)</f>
        <v>0</v>
      </c>
      <c r="AU460">
        <f>IF(Q460="x",1+COUNTIFS(AU$4:AU459,"&gt;0",$AA$4:$AA459,$AA459),0)</f>
        <v>0</v>
      </c>
      <c r="AV460">
        <f>IF(R460="x",1+COUNTIFS(AV$4:AV459,"&gt;0",$AA$4:$AA459,$AA459),0)</f>
        <v>0</v>
      </c>
      <c r="AW460">
        <f t="shared" si="292"/>
        <v>0</v>
      </c>
      <c r="AX460">
        <f t="shared" si="293"/>
        <v>1</v>
      </c>
      <c r="AY460">
        <f t="shared" si="302"/>
        <v>0</v>
      </c>
      <c r="AZ460">
        <f t="shared" si="303"/>
        <v>1</v>
      </c>
      <c r="BA460" s="4">
        <f t="shared" si="304"/>
        <v>0</v>
      </c>
      <c r="BB460" s="4">
        <f t="shared" si="305"/>
        <v>0</v>
      </c>
      <c r="BC460" s="4">
        <f t="shared" si="306"/>
        <v>113750</v>
      </c>
      <c r="BD460" s="4">
        <f t="shared" si="307"/>
        <v>0</v>
      </c>
      <c r="BE460" s="4">
        <f t="shared" si="308"/>
        <v>0</v>
      </c>
      <c r="BF460" s="4">
        <f t="shared" si="309"/>
        <v>0</v>
      </c>
      <c r="BG460" s="4">
        <f t="shared" si="310"/>
        <v>0</v>
      </c>
      <c r="BH460" s="4">
        <f t="shared" si="311"/>
        <v>0</v>
      </c>
      <c r="BI460" s="4">
        <f t="shared" si="312"/>
        <v>0</v>
      </c>
      <c r="BJ460" s="4">
        <f t="shared" si="313"/>
        <v>1</v>
      </c>
      <c r="BK460" s="4">
        <f t="shared" si="314"/>
        <v>0</v>
      </c>
      <c r="BL460" s="4">
        <f t="shared" si="315"/>
        <v>0</v>
      </c>
      <c r="BM460" s="4">
        <f t="shared" si="316"/>
        <v>0</v>
      </c>
      <c r="BN460" s="4">
        <f t="shared" si="317"/>
        <v>0</v>
      </c>
      <c r="BO460">
        <f>SUMIFS(BH$5:BH460,$AA$5:$AA460,$AA460)</f>
        <v>18</v>
      </c>
      <c r="BP460">
        <f>SUMIFS(BI$5:BI460,$AA$5:$AA460,$AA460)</f>
        <v>22</v>
      </c>
      <c r="BQ460">
        <f>SUMIFS(BJ$5:BJ460,$AA$5:$AA460,$AA460)</f>
        <v>14</v>
      </c>
      <c r="BR460">
        <f>SUMIFS(BK$5:BK460,$AA$5:$AA460,$AA460)</f>
        <v>23</v>
      </c>
      <c r="BS460">
        <f>SUMIFS(BL$5:BL460,$AA$5:$AA460,$AA460)</f>
        <v>20</v>
      </c>
      <c r="BT460">
        <f>SUMIFS(BM$5:BM460,$AA$5:$AA460,$AA460)</f>
        <v>21</v>
      </c>
      <c r="BU460">
        <f>SUMIFS(BN$5:BN460,$AA$5:$AA460,$AA460)</f>
        <v>0</v>
      </c>
      <c r="BV460">
        <f t="shared" si="318"/>
        <v>18</v>
      </c>
      <c r="BW460">
        <f t="shared" si="319"/>
        <v>32</v>
      </c>
      <c r="BX460">
        <f t="shared" si="320"/>
        <v>18</v>
      </c>
      <c r="BY460">
        <f t="shared" si="321"/>
        <v>30</v>
      </c>
      <c r="BZ460">
        <f t="shared" si="322"/>
        <v>26</v>
      </c>
      <c r="CA460">
        <f t="shared" si="323"/>
        <v>26</v>
      </c>
      <c r="CB460">
        <f t="shared" si="324"/>
        <v>0</v>
      </c>
      <c r="CC460">
        <f t="shared" si="325"/>
        <v>14</v>
      </c>
      <c r="CD460">
        <f t="shared" si="326"/>
        <v>18</v>
      </c>
      <c r="CE460" t="str">
        <f>IFERROR(VLOOKUP($AA460,'Tuyến và nhân viên'!$I:$O,7,0),"")</f>
        <v>Trần Văn Khanh</v>
      </c>
      <c r="CF460">
        <f t="shared" si="327"/>
        <v>2</v>
      </c>
      <c r="CG460">
        <f t="shared" si="328"/>
        <v>1</v>
      </c>
      <c r="CH460">
        <f>COUNTIFS($L460:L460,"x")</f>
        <v>0</v>
      </c>
      <c r="CI460">
        <f>COUNTIFS($L460:M460,"x")</f>
        <v>0</v>
      </c>
      <c r="CJ460">
        <f>COUNTIFS($L460:N460,"x")</f>
        <v>1</v>
      </c>
      <c r="CK460">
        <f>COUNTIFS($L460:O460,"x")</f>
        <v>1</v>
      </c>
      <c r="CL460">
        <f>COUNTIFS($L460:P460,"x")</f>
        <v>1</v>
      </c>
      <c r="CM460">
        <f>COUNTIFS($L460:Q460,"x")</f>
        <v>1</v>
      </c>
      <c r="CN460">
        <f>COUNTIFS($L460:R460,"x")</f>
        <v>1</v>
      </c>
      <c r="CO460" t="str" cm="1">
        <f t="array" ref="CO460">IFERROR(INDEX($CH$4:$CN$4,0,MATCH(1,$CH460:$CN460,0)),"")</f>
        <v>Thứ 4</v>
      </c>
      <c r="CP460" t="str" cm="1">
        <f t="array" ref="CP460">IFERROR(INDEX($CH$4:$CN$4,0,MATCH(2,$CH460:$CN460,0)),"")</f>
        <v/>
      </c>
      <c r="CQ460" t="str">
        <f t="shared" si="329"/>
        <v>Thứ 4</v>
      </c>
      <c r="CR460" t="str">
        <f t="shared" si="294"/>
        <v>F2 - Tuần 2 &amp; 4</v>
      </c>
    </row>
    <row r="461" spans="1:96" x14ac:dyDescent="0.3">
      <c r="A461" s="117" t="s">
        <v>37877</v>
      </c>
      <c r="B461" s="118" t="s">
        <v>33266</v>
      </c>
      <c r="C461" s="118" t="s">
        <v>33267</v>
      </c>
      <c r="D461" s="118" t="s">
        <v>39661</v>
      </c>
      <c r="E461" s="118" t="s">
        <v>39662</v>
      </c>
      <c r="F461" s="118" t="s">
        <v>30466</v>
      </c>
      <c r="G461" s="118" t="s">
        <v>38641</v>
      </c>
      <c r="H461" s="118" t="s">
        <v>38646</v>
      </c>
      <c r="I461" s="118" t="s">
        <v>22</v>
      </c>
      <c r="J461" s="119" t="s">
        <v>39658</v>
      </c>
      <c r="K461" s="119" t="s">
        <v>23</v>
      </c>
      <c r="L461" s="117" t="s">
        <v>23</v>
      </c>
      <c r="M461" s="117" t="s">
        <v>23</v>
      </c>
      <c r="N461" s="117" t="s">
        <v>23</v>
      </c>
      <c r="O461" s="117" t="s">
        <v>24</v>
      </c>
      <c r="P461" s="117" t="s">
        <v>23</v>
      </c>
      <c r="Q461" s="117" t="s">
        <v>23</v>
      </c>
      <c r="R461" s="117" t="s">
        <v>23</v>
      </c>
      <c r="S461" s="117" t="s">
        <v>24</v>
      </c>
      <c r="T461" s="117" t="s">
        <v>24</v>
      </c>
      <c r="U461" s="117" t="s">
        <v>24</v>
      </c>
      <c r="V461" s="117" t="s">
        <v>24</v>
      </c>
      <c r="W461" s="74" t="str">
        <f t="shared" si="295"/>
        <v/>
      </c>
      <c r="X461" s="74" t="str">
        <f t="shared" si="296"/>
        <v>x</v>
      </c>
      <c r="Y461" s="74" t="str">
        <f t="shared" si="297"/>
        <v/>
      </c>
      <c r="Z461" s="74" t="str">
        <f t="shared" si="298"/>
        <v>x</v>
      </c>
      <c r="AA461" t="str">
        <f>VLOOKUP($D461,'Tuyến và nhân viên'!$D:$M,6,0)</f>
        <v>HL00530</v>
      </c>
      <c r="AB461" t="str">
        <f>VLOOKUP($D461,'Tuyến và nhân viên'!$D:$M,7,0)</f>
        <v>Nguyễn Thị Thiên Trang</v>
      </c>
      <c r="AC461" s="16" t="str">
        <f>IFERROR(VLOOKUP($F461,DSKH!$D:$BF,53,0),"")</f>
        <v>F2</v>
      </c>
      <c r="AD461" s="16" t="str">
        <f>IFERROR(VLOOKUP($F461,DSKH!$D:$BF,54,0),"")</f>
        <v>GT</v>
      </c>
      <c r="AE461" s="4">
        <f>SUMIFS('Doanh số khách hàng'!$F:$F,'Doanh số khách hàng'!$A:$A,'Chi tiết tuyến'!$F461)</f>
        <v>204333.33333333334</v>
      </c>
      <c r="AF461" s="16" t="str">
        <f t="shared" si="290"/>
        <v>F4</v>
      </c>
      <c r="AG461" s="16" t="str">
        <f t="shared" si="291"/>
        <v>F2</v>
      </c>
      <c r="AH461" t="b">
        <f t="shared" si="299"/>
        <v>0</v>
      </c>
      <c r="AI461" t="b">
        <f t="shared" si="300"/>
        <v>1</v>
      </c>
      <c r="AJ461">
        <f>IFERROR(VLOOKUP($AC461,Master!$D:$E,2,0),"")</f>
        <v>2</v>
      </c>
      <c r="AK461">
        <f>VLOOKUP($AF461,Master!$D:$E,2,0)</f>
        <v>4</v>
      </c>
      <c r="AL461" s="4">
        <f t="shared" si="301"/>
        <v>102166.66666666667</v>
      </c>
      <c r="AM461" t="str">
        <f>IFERROR(VLOOKUP($F461,DSKH!$D:$BF,31,0),"")</f>
        <v>Tỉnh Cà Mau</v>
      </c>
      <c r="AN461" t="str">
        <f>IFERROR(VLOOKUP($F461,DSKH!$D:$BF,29,0),"")</f>
        <v>Xã Phong Thạnh</v>
      </c>
      <c r="AO461">
        <f>IFERROR(VLOOKUP($F461,DSKH!$D:$BF,52,0),"")</f>
        <v>204333.33333333334</v>
      </c>
      <c r="AP461">
        <f>IF(L461="x",1+COUNTIFS(AP$4:AP460,"&gt;0",$AA$4:$AA460,$AA460),0)</f>
        <v>0</v>
      </c>
      <c r="AQ461">
        <f>IF(M461="x",1+COUNTIFS(AQ$4:AQ460,"&gt;0",$AA$4:$AA460,$AA460),0)</f>
        <v>0</v>
      </c>
      <c r="AR461">
        <f>IF(N461="x",1+COUNTIFS(AR$4:AR460,"&gt;0",$AA$4:$AA460,$AA460),0)</f>
        <v>0</v>
      </c>
      <c r="AS461">
        <f>IF(O461="x",1+COUNTIFS(AS$4:AS460,"&gt;0",$AA$4:$AA460,$AA460),0)</f>
        <v>29</v>
      </c>
      <c r="AT461">
        <f>IF(P461="x",1+COUNTIFS(AT$4:AT460,"&gt;0",$AA$4:$AA460,$AA460),0)</f>
        <v>0</v>
      </c>
      <c r="AU461">
        <f>IF(Q461="x",1+COUNTIFS(AU$4:AU460,"&gt;0",$AA$4:$AA460,$AA460),0)</f>
        <v>0</v>
      </c>
      <c r="AV461">
        <f>IF(R461="x",1+COUNTIFS(AV$4:AV460,"&gt;0",$AA$4:$AA460,$AA460),0)</f>
        <v>0</v>
      </c>
      <c r="AW461">
        <f t="shared" si="292"/>
        <v>0</v>
      </c>
      <c r="AX461">
        <f t="shared" si="293"/>
        <v>1</v>
      </c>
      <c r="AY461">
        <f t="shared" si="302"/>
        <v>0</v>
      </c>
      <c r="AZ461">
        <f t="shared" si="303"/>
        <v>1</v>
      </c>
      <c r="BA461" s="4">
        <f t="shared" si="304"/>
        <v>0</v>
      </c>
      <c r="BB461" s="4">
        <f t="shared" si="305"/>
        <v>0</v>
      </c>
      <c r="BC461" s="4">
        <f t="shared" si="306"/>
        <v>0</v>
      </c>
      <c r="BD461" s="4">
        <f t="shared" si="307"/>
        <v>102166.66666666667</v>
      </c>
      <c r="BE461" s="4">
        <f t="shared" si="308"/>
        <v>0</v>
      </c>
      <c r="BF461" s="4">
        <f t="shared" si="309"/>
        <v>0</v>
      </c>
      <c r="BG461" s="4">
        <f t="shared" si="310"/>
        <v>0</v>
      </c>
      <c r="BH461" s="4">
        <f t="shared" si="311"/>
        <v>0</v>
      </c>
      <c r="BI461" s="4">
        <f t="shared" si="312"/>
        <v>0</v>
      </c>
      <c r="BJ461" s="4">
        <f t="shared" si="313"/>
        <v>0</v>
      </c>
      <c r="BK461" s="4">
        <f t="shared" si="314"/>
        <v>1</v>
      </c>
      <c r="BL461" s="4">
        <f t="shared" si="315"/>
        <v>0</v>
      </c>
      <c r="BM461" s="4">
        <f t="shared" si="316"/>
        <v>0</v>
      </c>
      <c r="BN461" s="4">
        <f t="shared" si="317"/>
        <v>0</v>
      </c>
      <c r="BO461">
        <f>SUMIFS(BH$5:BH461,$AA$5:$AA461,$AA461)</f>
        <v>18</v>
      </c>
      <c r="BP461">
        <f>SUMIFS(BI$5:BI461,$AA$5:$AA461,$AA461)</f>
        <v>22</v>
      </c>
      <c r="BQ461">
        <f>SUMIFS(BJ$5:BJ461,$AA$5:$AA461,$AA461)</f>
        <v>14</v>
      </c>
      <c r="BR461">
        <f>SUMIFS(BK$5:BK461,$AA$5:$AA461,$AA461)</f>
        <v>24</v>
      </c>
      <c r="BS461">
        <f>SUMIFS(BL$5:BL461,$AA$5:$AA461,$AA461)</f>
        <v>20</v>
      </c>
      <c r="BT461">
        <f>SUMIFS(BM$5:BM461,$AA$5:$AA461,$AA461)</f>
        <v>21</v>
      </c>
      <c r="BU461">
        <f>SUMIFS(BN$5:BN461,$AA$5:$AA461,$AA461)</f>
        <v>0</v>
      </c>
      <c r="BV461">
        <f t="shared" si="318"/>
        <v>18</v>
      </c>
      <c r="BW461">
        <f t="shared" si="319"/>
        <v>32</v>
      </c>
      <c r="BX461">
        <f t="shared" si="320"/>
        <v>18</v>
      </c>
      <c r="BY461">
        <f t="shared" si="321"/>
        <v>30</v>
      </c>
      <c r="BZ461">
        <f t="shared" si="322"/>
        <v>26</v>
      </c>
      <c r="CA461">
        <f t="shared" si="323"/>
        <v>26</v>
      </c>
      <c r="CB461">
        <f t="shared" si="324"/>
        <v>0</v>
      </c>
      <c r="CC461">
        <f t="shared" si="325"/>
        <v>24</v>
      </c>
      <c r="CD461">
        <f t="shared" si="326"/>
        <v>30</v>
      </c>
      <c r="CE461" t="str">
        <f>IFERROR(VLOOKUP($AA461,'Tuyến và nhân viên'!$I:$O,7,0),"")</f>
        <v>Trần Văn Khanh</v>
      </c>
      <c r="CF461">
        <f t="shared" si="327"/>
        <v>2</v>
      </c>
      <c r="CG461">
        <f t="shared" si="328"/>
        <v>1</v>
      </c>
      <c r="CH461">
        <f>COUNTIFS($L461:L461,"x")</f>
        <v>0</v>
      </c>
      <c r="CI461">
        <f>COUNTIFS($L461:M461,"x")</f>
        <v>0</v>
      </c>
      <c r="CJ461">
        <f>COUNTIFS($L461:N461,"x")</f>
        <v>0</v>
      </c>
      <c r="CK461">
        <f>COUNTIFS($L461:O461,"x")</f>
        <v>1</v>
      </c>
      <c r="CL461">
        <f>COUNTIFS($L461:P461,"x")</f>
        <v>1</v>
      </c>
      <c r="CM461">
        <f>COUNTIFS($L461:Q461,"x")</f>
        <v>1</v>
      </c>
      <c r="CN461">
        <f>COUNTIFS($L461:R461,"x")</f>
        <v>1</v>
      </c>
      <c r="CO461" t="str" cm="1">
        <f t="array" ref="CO461">IFERROR(INDEX($CH$4:$CN$4,0,MATCH(1,$CH461:$CN461,0)),"")</f>
        <v>Thứ 5</v>
      </c>
      <c r="CP461" t="str" cm="1">
        <f t="array" ref="CP461">IFERROR(INDEX($CH$4:$CN$4,0,MATCH(2,$CH461:$CN461,0)),"")</f>
        <v/>
      </c>
      <c r="CQ461" t="str">
        <f t="shared" si="329"/>
        <v>Thứ 5</v>
      </c>
      <c r="CR461" t="str">
        <f t="shared" si="294"/>
        <v>F2 - Tuần 2 &amp; 4</v>
      </c>
    </row>
    <row r="462" spans="1:96" x14ac:dyDescent="0.3">
      <c r="A462" s="117" t="s">
        <v>37889</v>
      </c>
      <c r="B462" s="118" t="s">
        <v>33266</v>
      </c>
      <c r="C462" s="118" t="s">
        <v>33267</v>
      </c>
      <c r="D462" s="118" t="s">
        <v>39661</v>
      </c>
      <c r="E462" s="118" t="s">
        <v>39662</v>
      </c>
      <c r="F462" s="118" t="s">
        <v>33189</v>
      </c>
      <c r="G462" s="118" t="s">
        <v>38647</v>
      </c>
      <c r="H462" s="118" t="s">
        <v>38653</v>
      </c>
      <c r="I462" s="118" t="s">
        <v>22</v>
      </c>
      <c r="J462" s="119" t="s">
        <v>39658</v>
      </c>
      <c r="K462" s="119" t="s">
        <v>23</v>
      </c>
      <c r="L462" s="117" t="s">
        <v>23</v>
      </c>
      <c r="M462" s="117" t="s">
        <v>23</v>
      </c>
      <c r="N462" s="117" t="s">
        <v>23</v>
      </c>
      <c r="O462" s="117" t="s">
        <v>24</v>
      </c>
      <c r="P462" s="117" t="s">
        <v>23</v>
      </c>
      <c r="Q462" s="117" t="s">
        <v>23</v>
      </c>
      <c r="R462" s="117" t="s">
        <v>23</v>
      </c>
      <c r="S462" s="117" t="s">
        <v>24</v>
      </c>
      <c r="T462" s="117" t="s">
        <v>24</v>
      </c>
      <c r="U462" s="117" t="s">
        <v>24</v>
      </c>
      <c r="V462" s="117" t="s">
        <v>24</v>
      </c>
      <c r="W462" s="74" t="str">
        <f t="shared" si="295"/>
        <v/>
      </c>
      <c r="X462" s="74" t="str">
        <f t="shared" si="296"/>
        <v>x</v>
      </c>
      <c r="Y462" s="74" t="str">
        <f t="shared" si="297"/>
        <v/>
      </c>
      <c r="Z462" s="74" t="str">
        <f t="shared" si="298"/>
        <v>x</v>
      </c>
      <c r="AA462" t="str">
        <f>VLOOKUP($D462,'Tuyến và nhân viên'!$D:$M,6,0)</f>
        <v>HL00530</v>
      </c>
      <c r="AB462" t="str">
        <f>VLOOKUP($D462,'Tuyến và nhân viên'!$D:$M,7,0)</f>
        <v>Nguyễn Thị Thiên Trang</v>
      </c>
      <c r="AC462" s="16" t="str">
        <f>IFERROR(VLOOKUP($F462,DSKH!$D:$BF,53,0),"")</f>
        <v>F2</v>
      </c>
      <c r="AD462" s="16" t="str">
        <f>IFERROR(VLOOKUP($F462,DSKH!$D:$BF,54,0),"")</f>
        <v>GT</v>
      </c>
      <c r="AE462" s="4">
        <f>SUMIFS('Doanh số khách hàng'!$F:$F,'Doanh số khách hàng'!$A:$A,'Chi tiết tuyến'!$F462)</f>
        <v>250250</v>
      </c>
      <c r="AF462" s="16" t="str">
        <f t="shared" si="290"/>
        <v>F4</v>
      </c>
      <c r="AG462" s="16" t="str">
        <f t="shared" si="291"/>
        <v>F2</v>
      </c>
      <c r="AH462" t="b">
        <f t="shared" si="299"/>
        <v>0</v>
      </c>
      <c r="AI462" t="b">
        <f t="shared" si="300"/>
        <v>1</v>
      </c>
      <c r="AJ462">
        <f>IFERROR(VLOOKUP($AC462,Master!$D:$E,2,0),"")</f>
        <v>2</v>
      </c>
      <c r="AK462">
        <f>VLOOKUP($AF462,Master!$D:$E,2,0)</f>
        <v>4</v>
      </c>
      <c r="AL462" s="4">
        <f t="shared" si="301"/>
        <v>125125</v>
      </c>
      <c r="AM462" t="str">
        <f>IFERROR(VLOOKUP($F462,DSKH!$D:$BF,31,0),"")</f>
        <v>Tỉnh Cà Mau</v>
      </c>
      <c r="AN462" t="str">
        <f>IFERROR(VLOOKUP($F462,DSKH!$D:$BF,29,0),"")</f>
        <v>Xã Phong Thạnh</v>
      </c>
      <c r="AO462">
        <f>IFERROR(VLOOKUP($F462,DSKH!$D:$BF,52,0),"")</f>
        <v>250250</v>
      </c>
      <c r="AP462">
        <f>IF(L462="x",1+COUNTIFS(AP$4:AP461,"&gt;0",$AA$4:$AA461,$AA461),0)</f>
        <v>0</v>
      </c>
      <c r="AQ462">
        <f>IF(M462="x",1+COUNTIFS(AQ$4:AQ461,"&gt;0",$AA$4:$AA461,$AA461),0)</f>
        <v>0</v>
      </c>
      <c r="AR462">
        <f>IF(N462="x",1+COUNTIFS(AR$4:AR461,"&gt;0",$AA$4:$AA461,$AA461),0)</f>
        <v>0</v>
      </c>
      <c r="AS462">
        <f>IF(O462="x",1+COUNTIFS(AS$4:AS461,"&gt;0",$AA$4:$AA461,$AA461),0)</f>
        <v>30</v>
      </c>
      <c r="AT462">
        <f>IF(P462="x",1+COUNTIFS(AT$4:AT461,"&gt;0",$AA$4:$AA461,$AA461),0)</f>
        <v>0</v>
      </c>
      <c r="AU462">
        <f>IF(Q462="x",1+COUNTIFS(AU$4:AU461,"&gt;0",$AA$4:$AA461,$AA461),0)</f>
        <v>0</v>
      </c>
      <c r="AV462">
        <f>IF(R462="x",1+COUNTIFS(AV$4:AV461,"&gt;0",$AA$4:$AA461,$AA461),0)</f>
        <v>0</v>
      </c>
      <c r="AW462">
        <f t="shared" si="292"/>
        <v>0</v>
      </c>
      <c r="AX462">
        <f t="shared" si="293"/>
        <v>1</v>
      </c>
      <c r="AY462">
        <f t="shared" si="302"/>
        <v>0</v>
      </c>
      <c r="AZ462">
        <f t="shared" si="303"/>
        <v>1</v>
      </c>
      <c r="BA462" s="4">
        <f t="shared" si="304"/>
        <v>0</v>
      </c>
      <c r="BB462" s="4">
        <f t="shared" si="305"/>
        <v>0</v>
      </c>
      <c r="BC462" s="4">
        <f t="shared" si="306"/>
        <v>0</v>
      </c>
      <c r="BD462" s="4">
        <f t="shared" si="307"/>
        <v>125125</v>
      </c>
      <c r="BE462" s="4">
        <f t="shared" si="308"/>
        <v>0</v>
      </c>
      <c r="BF462" s="4">
        <f t="shared" si="309"/>
        <v>0</v>
      </c>
      <c r="BG462" s="4">
        <f t="shared" si="310"/>
        <v>0</v>
      </c>
      <c r="BH462" s="4">
        <f t="shared" si="311"/>
        <v>0</v>
      </c>
      <c r="BI462" s="4">
        <f t="shared" si="312"/>
        <v>0</v>
      </c>
      <c r="BJ462" s="4">
        <f t="shared" si="313"/>
        <v>0</v>
      </c>
      <c r="BK462" s="4">
        <f t="shared" si="314"/>
        <v>1</v>
      </c>
      <c r="BL462" s="4">
        <f t="shared" si="315"/>
        <v>0</v>
      </c>
      <c r="BM462" s="4">
        <f t="shared" si="316"/>
        <v>0</v>
      </c>
      <c r="BN462" s="4">
        <f t="shared" si="317"/>
        <v>0</v>
      </c>
      <c r="BO462">
        <f>SUMIFS(BH$5:BH462,$AA$5:$AA462,$AA462)</f>
        <v>18</v>
      </c>
      <c r="BP462">
        <f>SUMIFS(BI$5:BI462,$AA$5:$AA462,$AA462)</f>
        <v>22</v>
      </c>
      <c r="BQ462">
        <f>SUMIFS(BJ$5:BJ462,$AA$5:$AA462,$AA462)</f>
        <v>14</v>
      </c>
      <c r="BR462">
        <f>SUMIFS(BK$5:BK462,$AA$5:$AA462,$AA462)</f>
        <v>25</v>
      </c>
      <c r="BS462">
        <f>SUMIFS(BL$5:BL462,$AA$5:$AA462,$AA462)</f>
        <v>20</v>
      </c>
      <c r="BT462">
        <f>SUMIFS(BM$5:BM462,$AA$5:$AA462,$AA462)</f>
        <v>21</v>
      </c>
      <c r="BU462">
        <f>SUMIFS(BN$5:BN462,$AA$5:$AA462,$AA462)</f>
        <v>0</v>
      </c>
      <c r="BV462">
        <f t="shared" si="318"/>
        <v>18</v>
      </c>
      <c r="BW462">
        <f t="shared" si="319"/>
        <v>32</v>
      </c>
      <c r="BX462">
        <f t="shared" si="320"/>
        <v>18</v>
      </c>
      <c r="BY462">
        <f t="shared" si="321"/>
        <v>30</v>
      </c>
      <c r="BZ462">
        <f t="shared" si="322"/>
        <v>26</v>
      </c>
      <c r="CA462">
        <f t="shared" si="323"/>
        <v>26</v>
      </c>
      <c r="CB462">
        <f t="shared" si="324"/>
        <v>0</v>
      </c>
      <c r="CC462">
        <f t="shared" si="325"/>
        <v>25</v>
      </c>
      <c r="CD462">
        <f t="shared" si="326"/>
        <v>30</v>
      </c>
      <c r="CE462" t="str">
        <f>IFERROR(VLOOKUP($AA462,'Tuyến và nhân viên'!$I:$O,7,0),"")</f>
        <v>Trần Văn Khanh</v>
      </c>
      <c r="CF462">
        <f t="shared" si="327"/>
        <v>2</v>
      </c>
      <c r="CG462">
        <f t="shared" si="328"/>
        <v>1</v>
      </c>
      <c r="CH462">
        <f>COUNTIFS($L462:L462,"x")</f>
        <v>0</v>
      </c>
      <c r="CI462">
        <f>COUNTIFS($L462:M462,"x")</f>
        <v>0</v>
      </c>
      <c r="CJ462">
        <f>COUNTIFS($L462:N462,"x")</f>
        <v>0</v>
      </c>
      <c r="CK462">
        <f>COUNTIFS($L462:O462,"x")</f>
        <v>1</v>
      </c>
      <c r="CL462">
        <f>COUNTIFS($L462:P462,"x")</f>
        <v>1</v>
      </c>
      <c r="CM462">
        <f>COUNTIFS($L462:Q462,"x")</f>
        <v>1</v>
      </c>
      <c r="CN462">
        <f>COUNTIFS($L462:R462,"x")</f>
        <v>1</v>
      </c>
      <c r="CO462" t="str" cm="1">
        <f t="array" ref="CO462">IFERROR(INDEX($CH$4:$CN$4,0,MATCH(1,$CH462:$CN462,0)),"")</f>
        <v>Thứ 5</v>
      </c>
      <c r="CP462" t="str" cm="1">
        <f t="array" ref="CP462">IFERROR(INDEX($CH$4:$CN$4,0,MATCH(2,$CH462:$CN462,0)),"")</f>
        <v/>
      </c>
      <c r="CQ462" t="str">
        <f t="shared" si="329"/>
        <v>Thứ 5</v>
      </c>
      <c r="CR462" t="str">
        <f t="shared" si="294"/>
        <v>F2 - Tuần 2 &amp; 4</v>
      </c>
    </row>
    <row r="463" spans="1:96" x14ac:dyDescent="0.3">
      <c r="A463" s="117" t="s">
        <v>37895</v>
      </c>
      <c r="B463" s="118" t="s">
        <v>33266</v>
      </c>
      <c r="C463" s="118" t="s">
        <v>33267</v>
      </c>
      <c r="D463" s="118" t="s">
        <v>39661</v>
      </c>
      <c r="E463" s="118" t="s">
        <v>39662</v>
      </c>
      <c r="F463" s="118" t="s">
        <v>38656</v>
      </c>
      <c r="G463" s="118" t="s">
        <v>38657</v>
      </c>
      <c r="H463" s="118" t="s">
        <v>38663</v>
      </c>
      <c r="I463" s="118" t="s">
        <v>22</v>
      </c>
      <c r="J463" s="119" t="s">
        <v>39658</v>
      </c>
      <c r="K463" s="119" t="s">
        <v>23</v>
      </c>
      <c r="L463" s="117" t="s">
        <v>23</v>
      </c>
      <c r="M463" s="117" t="s">
        <v>24</v>
      </c>
      <c r="N463" s="117" t="s">
        <v>23</v>
      </c>
      <c r="O463" s="117" t="s">
        <v>23</v>
      </c>
      <c r="P463" s="117" t="s">
        <v>23</v>
      </c>
      <c r="Q463" s="117" t="s">
        <v>23</v>
      </c>
      <c r="R463" s="117" t="s">
        <v>23</v>
      </c>
      <c r="S463" s="117" t="s">
        <v>24</v>
      </c>
      <c r="T463" s="117" t="s">
        <v>24</v>
      </c>
      <c r="U463" s="117" t="s">
        <v>24</v>
      </c>
      <c r="V463" s="117" t="s">
        <v>24</v>
      </c>
      <c r="W463" s="74" t="str">
        <f t="shared" si="295"/>
        <v/>
      </c>
      <c r="X463" s="74" t="str">
        <f t="shared" si="296"/>
        <v>x</v>
      </c>
      <c r="Y463" s="74" t="str">
        <f t="shared" si="297"/>
        <v/>
      </c>
      <c r="Z463" s="74" t="str">
        <f t="shared" si="298"/>
        <v>x</v>
      </c>
      <c r="AA463" t="str">
        <f>VLOOKUP($D463,'Tuyến và nhân viên'!$D:$M,6,0)</f>
        <v>HL00530</v>
      </c>
      <c r="AB463" t="str">
        <f>VLOOKUP($D463,'Tuyến và nhân viên'!$D:$M,7,0)</f>
        <v>Nguyễn Thị Thiên Trang</v>
      </c>
      <c r="AC463" s="16" t="str">
        <f>IFERROR(VLOOKUP($F463,DSKH!$D:$BF,53,0),"")</f>
        <v>F2</v>
      </c>
      <c r="AD463" s="16" t="str">
        <f>IFERROR(VLOOKUP($F463,DSKH!$D:$BF,54,0),"")</f>
        <v>GT</v>
      </c>
      <c r="AE463" s="4">
        <f>SUMIFS('Doanh số khách hàng'!$F:$F,'Doanh số khách hàng'!$A:$A,'Chi tiết tuyến'!$F463)</f>
        <v>0</v>
      </c>
      <c r="AF463" s="16" t="str">
        <f t="shared" si="290"/>
        <v>F4</v>
      </c>
      <c r="AG463" s="16" t="str">
        <f t="shared" si="291"/>
        <v>F2</v>
      </c>
      <c r="AH463" t="b">
        <f t="shared" si="299"/>
        <v>0</v>
      </c>
      <c r="AI463" t="b">
        <f t="shared" si="300"/>
        <v>1</v>
      </c>
      <c r="AJ463">
        <f>IFERROR(VLOOKUP($AC463,Master!$D:$E,2,0),"")</f>
        <v>2</v>
      </c>
      <c r="AK463">
        <f>VLOOKUP($AF463,Master!$D:$E,2,0)</f>
        <v>4</v>
      </c>
      <c r="AL463" s="4">
        <f t="shared" si="301"/>
        <v>0</v>
      </c>
      <c r="AM463" t="str">
        <f>IFERROR(VLOOKUP($F463,DSKH!$D:$BF,31,0),"")</f>
        <v>Tỉnh Cà Mau</v>
      </c>
      <c r="AN463" t="str">
        <f>IFERROR(VLOOKUP($F463,DSKH!$D:$BF,29,0),"")</f>
        <v>Phường Giá Rai</v>
      </c>
      <c r="AO463">
        <f>IFERROR(VLOOKUP($F463,DSKH!$D:$BF,52,0),"")</f>
        <v>0</v>
      </c>
      <c r="AP463">
        <f>IF(L463="x",1+COUNTIFS(AP$4:AP462,"&gt;0",$AA$4:$AA462,$AA462),0)</f>
        <v>0</v>
      </c>
      <c r="AQ463">
        <f>IF(M463="x",1+COUNTIFS(AQ$4:AQ462,"&gt;0",$AA$4:$AA462,$AA462),0)</f>
        <v>30</v>
      </c>
      <c r="AR463">
        <f>IF(N463="x",1+COUNTIFS(AR$4:AR462,"&gt;0",$AA$4:$AA462,$AA462),0)</f>
        <v>0</v>
      </c>
      <c r="AS463">
        <f>IF(O463="x",1+COUNTIFS(AS$4:AS462,"&gt;0",$AA$4:$AA462,$AA462),0)</f>
        <v>0</v>
      </c>
      <c r="AT463">
        <f>IF(P463="x",1+COUNTIFS(AT$4:AT462,"&gt;0",$AA$4:$AA462,$AA462),0)</f>
        <v>0</v>
      </c>
      <c r="AU463">
        <f>IF(Q463="x",1+COUNTIFS(AU$4:AU462,"&gt;0",$AA$4:$AA462,$AA462),0)</f>
        <v>0</v>
      </c>
      <c r="AV463">
        <f>IF(R463="x",1+COUNTIFS(AV$4:AV462,"&gt;0",$AA$4:$AA462,$AA462),0)</f>
        <v>0</v>
      </c>
      <c r="AW463">
        <f t="shared" si="292"/>
        <v>0</v>
      </c>
      <c r="AX463">
        <f t="shared" si="293"/>
        <v>1</v>
      </c>
      <c r="AY463">
        <f t="shared" si="302"/>
        <v>0</v>
      </c>
      <c r="AZ463">
        <f t="shared" si="303"/>
        <v>1</v>
      </c>
      <c r="BA463" s="4">
        <f t="shared" si="304"/>
        <v>0</v>
      </c>
      <c r="BB463" s="4">
        <f t="shared" si="305"/>
        <v>0</v>
      </c>
      <c r="BC463" s="4">
        <f t="shared" si="306"/>
        <v>0</v>
      </c>
      <c r="BD463" s="4">
        <f t="shared" si="307"/>
        <v>0</v>
      </c>
      <c r="BE463" s="4">
        <f t="shared" si="308"/>
        <v>0</v>
      </c>
      <c r="BF463" s="4">
        <f t="shared" si="309"/>
        <v>0</v>
      </c>
      <c r="BG463" s="4">
        <f t="shared" si="310"/>
        <v>0</v>
      </c>
      <c r="BH463" s="4">
        <f t="shared" si="311"/>
        <v>0</v>
      </c>
      <c r="BI463" s="4">
        <f t="shared" si="312"/>
        <v>1</v>
      </c>
      <c r="BJ463" s="4">
        <f t="shared" si="313"/>
        <v>0</v>
      </c>
      <c r="BK463" s="4">
        <f t="shared" si="314"/>
        <v>0</v>
      </c>
      <c r="BL463" s="4">
        <f t="shared" si="315"/>
        <v>0</v>
      </c>
      <c r="BM463" s="4">
        <f t="shared" si="316"/>
        <v>0</v>
      </c>
      <c r="BN463" s="4">
        <f t="shared" si="317"/>
        <v>0</v>
      </c>
      <c r="BO463">
        <f>SUMIFS(BH$5:BH463,$AA$5:$AA463,$AA463)</f>
        <v>18</v>
      </c>
      <c r="BP463">
        <f>SUMIFS(BI$5:BI463,$AA$5:$AA463,$AA463)</f>
        <v>23</v>
      </c>
      <c r="BQ463">
        <f>SUMIFS(BJ$5:BJ463,$AA$5:$AA463,$AA463)</f>
        <v>14</v>
      </c>
      <c r="BR463">
        <f>SUMIFS(BK$5:BK463,$AA$5:$AA463,$AA463)</f>
        <v>25</v>
      </c>
      <c r="BS463">
        <f>SUMIFS(BL$5:BL463,$AA$5:$AA463,$AA463)</f>
        <v>20</v>
      </c>
      <c r="BT463">
        <f>SUMIFS(BM$5:BM463,$AA$5:$AA463,$AA463)</f>
        <v>21</v>
      </c>
      <c r="BU463">
        <f>SUMIFS(BN$5:BN463,$AA$5:$AA463,$AA463)</f>
        <v>0</v>
      </c>
      <c r="BV463">
        <f t="shared" si="318"/>
        <v>18</v>
      </c>
      <c r="BW463">
        <f t="shared" si="319"/>
        <v>32</v>
      </c>
      <c r="BX463">
        <f t="shared" si="320"/>
        <v>18</v>
      </c>
      <c r="BY463">
        <f t="shared" si="321"/>
        <v>30</v>
      </c>
      <c r="BZ463">
        <f t="shared" si="322"/>
        <v>26</v>
      </c>
      <c r="CA463">
        <f t="shared" si="323"/>
        <v>26</v>
      </c>
      <c r="CB463">
        <f t="shared" si="324"/>
        <v>0</v>
      </c>
      <c r="CC463">
        <f t="shared" si="325"/>
        <v>23</v>
      </c>
      <c r="CD463">
        <f t="shared" si="326"/>
        <v>32</v>
      </c>
      <c r="CE463" t="str">
        <f>IFERROR(VLOOKUP($AA463,'Tuyến và nhân viên'!$I:$O,7,0),"")</f>
        <v>Trần Văn Khanh</v>
      </c>
      <c r="CF463">
        <f t="shared" si="327"/>
        <v>2</v>
      </c>
      <c r="CG463">
        <f t="shared" si="328"/>
        <v>1</v>
      </c>
      <c r="CH463">
        <f>COUNTIFS($L463:L463,"x")</f>
        <v>0</v>
      </c>
      <c r="CI463">
        <f>COUNTIFS($L463:M463,"x")</f>
        <v>1</v>
      </c>
      <c r="CJ463">
        <f>COUNTIFS($L463:N463,"x")</f>
        <v>1</v>
      </c>
      <c r="CK463">
        <f>COUNTIFS($L463:O463,"x")</f>
        <v>1</v>
      </c>
      <c r="CL463">
        <f>COUNTIFS($L463:P463,"x")</f>
        <v>1</v>
      </c>
      <c r="CM463">
        <f>COUNTIFS($L463:Q463,"x")</f>
        <v>1</v>
      </c>
      <c r="CN463">
        <f>COUNTIFS($L463:R463,"x")</f>
        <v>1</v>
      </c>
      <c r="CO463" t="str" cm="1">
        <f t="array" ref="CO463">IFERROR(INDEX($CH$4:$CN$4,0,MATCH(1,$CH463:$CN463,0)),"")</f>
        <v>Thứ 3</v>
      </c>
      <c r="CP463" t="str" cm="1">
        <f t="array" ref="CP463">IFERROR(INDEX($CH$4:$CN$4,0,MATCH(2,$CH463:$CN463,0)),"")</f>
        <v/>
      </c>
      <c r="CQ463" t="str">
        <f t="shared" si="329"/>
        <v>Thứ 3</v>
      </c>
      <c r="CR463" t="str">
        <f t="shared" si="294"/>
        <v>F2 - Tuần 2 &amp; 4</v>
      </c>
    </row>
    <row r="464" spans="1:96" x14ac:dyDescent="0.3">
      <c r="A464" s="117" t="s">
        <v>37902</v>
      </c>
      <c r="B464" s="118" t="s">
        <v>33266</v>
      </c>
      <c r="C464" s="118" t="s">
        <v>33267</v>
      </c>
      <c r="D464" s="118" t="s">
        <v>39661</v>
      </c>
      <c r="E464" s="118" t="s">
        <v>39662</v>
      </c>
      <c r="F464" s="118" t="s">
        <v>12075</v>
      </c>
      <c r="G464" s="118" t="s">
        <v>38666</v>
      </c>
      <c r="H464" s="118" t="s">
        <v>38672</v>
      </c>
      <c r="I464" s="118" t="s">
        <v>22</v>
      </c>
      <c r="J464" s="119" t="s">
        <v>39658</v>
      </c>
      <c r="K464" s="119" t="s">
        <v>23</v>
      </c>
      <c r="L464" s="117" t="s">
        <v>23</v>
      </c>
      <c r="M464" s="117" t="s">
        <v>23</v>
      </c>
      <c r="N464" s="117" t="s">
        <v>23</v>
      </c>
      <c r="O464" s="117" t="s">
        <v>23</v>
      </c>
      <c r="P464" s="117" t="s">
        <v>24</v>
      </c>
      <c r="Q464" s="117" t="s">
        <v>23</v>
      </c>
      <c r="R464" s="117" t="s">
        <v>23</v>
      </c>
      <c r="S464" s="117" t="s">
        <v>24</v>
      </c>
      <c r="T464" s="117" t="s">
        <v>24</v>
      </c>
      <c r="U464" s="117" t="s">
        <v>24</v>
      </c>
      <c r="V464" s="117" t="s">
        <v>24</v>
      </c>
      <c r="W464" s="74" t="str">
        <f t="shared" si="295"/>
        <v>x</v>
      </c>
      <c r="X464" s="74" t="str">
        <f t="shared" si="296"/>
        <v>x</v>
      </c>
      <c r="Y464" s="74" t="str">
        <f t="shared" si="297"/>
        <v>x</v>
      </c>
      <c r="Z464" s="74" t="str">
        <f t="shared" si="298"/>
        <v>x</v>
      </c>
      <c r="AA464" t="str">
        <f>VLOOKUP($D464,'Tuyến và nhân viên'!$D:$M,6,0)</f>
        <v>HL00530</v>
      </c>
      <c r="AB464" t="str">
        <f>VLOOKUP($D464,'Tuyến và nhân viên'!$D:$M,7,0)</f>
        <v>Nguyễn Thị Thiên Trang</v>
      </c>
      <c r="AC464" s="16" t="str">
        <f>IFERROR(VLOOKUP($F464,DSKH!$D:$BF,53,0),"")</f>
        <v>F4</v>
      </c>
      <c r="AD464" s="16" t="str">
        <f>IFERROR(VLOOKUP($F464,DSKH!$D:$BF,54,0),"")</f>
        <v>GT</v>
      </c>
      <c r="AE464" s="4">
        <f>SUMIFS('Doanh số khách hàng'!$F:$F,'Doanh số khách hàng'!$A:$A,'Chi tiết tuyến'!$F464)</f>
        <v>4157360</v>
      </c>
      <c r="AF464" s="16" t="str">
        <f t="shared" si="290"/>
        <v>F4</v>
      </c>
      <c r="AG464" s="16" t="str">
        <f t="shared" si="291"/>
        <v>F4</v>
      </c>
      <c r="AH464" t="b">
        <f t="shared" si="299"/>
        <v>1</v>
      </c>
      <c r="AI464" t="b">
        <f t="shared" si="300"/>
        <v>1</v>
      </c>
      <c r="AJ464">
        <f>IFERROR(VLOOKUP($AC464,Master!$D:$E,2,0),"")</f>
        <v>4</v>
      </c>
      <c r="AK464">
        <f>VLOOKUP($AF464,Master!$D:$E,2,0)</f>
        <v>4</v>
      </c>
      <c r="AL464" s="4">
        <f t="shared" si="301"/>
        <v>1039340</v>
      </c>
      <c r="AM464" t="str">
        <f>IFERROR(VLOOKUP($F464,DSKH!$D:$BF,31,0),"")</f>
        <v>Tỉnh Cà Mau</v>
      </c>
      <c r="AN464" t="str">
        <f>IFERROR(VLOOKUP($F464,DSKH!$D:$BF,29,0),"")</f>
        <v>Xã Vĩnh Thanh</v>
      </c>
      <c r="AO464">
        <f>IFERROR(VLOOKUP($F464,DSKH!$D:$BF,52,0),"")</f>
        <v>4157360</v>
      </c>
      <c r="AP464">
        <f>IF(L464="x",1+COUNTIFS(AP$4:AP463,"&gt;0",$AA$4:$AA463,$AA463),0)</f>
        <v>0</v>
      </c>
      <c r="AQ464">
        <f>IF(M464="x",1+COUNTIFS(AQ$4:AQ463,"&gt;0",$AA$4:$AA463,$AA463),0)</f>
        <v>0</v>
      </c>
      <c r="AR464">
        <f>IF(N464="x",1+COUNTIFS(AR$4:AR463,"&gt;0",$AA$4:$AA463,$AA463),0)</f>
        <v>0</v>
      </c>
      <c r="AS464">
        <f>IF(O464="x",1+COUNTIFS(AS$4:AS463,"&gt;0",$AA$4:$AA463,$AA463),0)</f>
        <v>0</v>
      </c>
      <c r="AT464">
        <f>IF(P464="x",1+COUNTIFS(AT$4:AT463,"&gt;0",$AA$4:$AA463,$AA463),0)</f>
        <v>23</v>
      </c>
      <c r="AU464">
        <f>IF(Q464="x",1+COUNTIFS(AU$4:AU463,"&gt;0",$AA$4:$AA463,$AA463),0)</f>
        <v>0</v>
      </c>
      <c r="AV464">
        <f>IF(R464="x",1+COUNTIFS(AV$4:AV463,"&gt;0",$AA$4:$AA463,$AA463),0)</f>
        <v>0</v>
      </c>
      <c r="AW464">
        <f t="shared" si="292"/>
        <v>1</v>
      </c>
      <c r="AX464">
        <f t="shared" si="293"/>
        <v>1</v>
      </c>
      <c r="AY464">
        <f t="shared" si="302"/>
        <v>1</v>
      </c>
      <c r="AZ464">
        <f t="shared" si="303"/>
        <v>1</v>
      </c>
      <c r="BA464" s="4">
        <f t="shared" si="304"/>
        <v>0</v>
      </c>
      <c r="BB464" s="4">
        <f t="shared" si="305"/>
        <v>0</v>
      </c>
      <c r="BC464" s="4">
        <f t="shared" si="306"/>
        <v>0</v>
      </c>
      <c r="BD464" s="4">
        <f t="shared" si="307"/>
        <v>0</v>
      </c>
      <c r="BE464" s="4">
        <f t="shared" si="308"/>
        <v>1039340</v>
      </c>
      <c r="BF464" s="4">
        <f t="shared" si="309"/>
        <v>0</v>
      </c>
      <c r="BG464" s="4">
        <f t="shared" si="310"/>
        <v>0</v>
      </c>
      <c r="BH464" s="4">
        <f t="shared" si="311"/>
        <v>0</v>
      </c>
      <c r="BI464" s="4">
        <f t="shared" si="312"/>
        <v>0</v>
      </c>
      <c r="BJ464" s="4">
        <f t="shared" si="313"/>
        <v>0</v>
      </c>
      <c r="BK464" s="4">
        <f t="shared" si="314"/>
        <v>0</v>
      </c>
      <c r="BL464" s="4">
        <f t="shared" si="315"/>
        <v>0</v>
      </c>
      <c r="BM464" s="4">
        <f t="shared" si="316"/>
        <v>0</v>
      </c>
      <c r="BN464" s="4">
        <f t="shared" si="317"/>
        <v>0</v>
      </c>
      <c r="BO464">
        <f>SUMIFS(BH$5:BH464,$AA$5:$AA464,$AA464)</f>
        <v>18</v>
      </c>
      <c r="BP464">
        <f>SUMIFS(BI$5:BI464,$AA$5:$AA464,$AA464)</f>
        <v>23</v>
      </c>
      <c r="BQ464">
        <f>SUMIFS(BJ$5:BJ464,$AA$5:$AA464,$AA464)</f>
        <v>14</v>
      </c>
      <c r="BR464">
        <f>SUMIFS(BK$5:BK464,$AA$5:$AA464,$AA464)</f>
        <v>25</v>
      </c>
      <c r="BS464">
        <f>SUMIFS(BL$5:BL464,$AA$5:$AA464,$AA464)</f>
        <v>20</v>
      </c>
      <c r="BT464">
        <f>SUMIFS(BM$5:BM464,$AA$5:$AA464,$AA464)</f>
        <v>21</v>
      </c>
      <c r="BU464">
        <f>SUMIFS(BN$5:BN464,$AA$5:$AA464,$AA464)</f>
        <v>0</v>
      </c>
      <c r="BV464">
        <f t="shared" si="318"/>
        <v>18</v>
      </c>
      <c r="BW464">
        <f t="shared" si="319"/>
        <v>32</v>
      </c>
      <c r="BX464">
        <f t="shared" si="320"/>
        <v>18</v>
      </c>
      <c r="BY464">
        <f t="shared" si="321"/>
        <v>30</v>
      </c>
      <c r="BZ464">
        <f t="shared" si="322"/>
        <v>26</v>
      </c>
      <c r="CA464">
        <f t="shared" si="323"/>
        <v>26</v>
      </c>
      <c r="CB464">
        <f t="shared" si="324"/>
        <v>0</v>
      </c>
      <c r="CC464">
        <f t="shared" si="325"/>
        <v>0</v>
      </c>
      <c r="CD464">
        <f t="shared" si="326"/>
        <v>0</v>
      </c>
      <c r="CE464" t="str">
        <f>IFERROR(VLOOKUP($AA464,'Tuyến và nhân viên'!$I:$O,7,0),"")</f>
        <v>Trần Văn Khanh</v>
      </c>
      <c r="CF464">
        <f t="shared" si="327"/>
        <v>4</v>
      </c>
      <c r="CG464">
        <f t="shared" si="328"/>
        <v>1</v>
      </c>
      <c r="CH464">
        <f>COUNTIFS($L464:L464,"x")</f>
        <v>0</v>
      </c>
      <c r="CI464">
        <f>COUNTIFS($L464:M464,"x")</f>
        <v>0</v>
      </c>
      <c r="CJ464">
        <f>COUNTIFS($L464:N464,"x")</f>
        <v>0</v>
      </c>
      <c r="CK464">
        <f>COUNTIFS($L464:O464,"x")</f>
        <v>0</v>
      </c>
      <c r="CL464">
        <f>COUNTIFS($L464:P464,"x")</f>
        <v>1</v>
      </c>
      <c r="CM464">
        <f>COUNTIFS($L464:Q464,"x")</f>
        <v>1</v>
      </c>
      <c r="CN464">
        <f>COUNTIFS($L464:R464,"x")</f>
        <v>1</v>
      </c>
      <c r="CO464" t="str" cm="1">
        <f t="array" ref="CO464">IFERROR(INDEX($CH$4:$CN$4,0,MATCH(1,$CH464:$CN464,0)),"")</f>
        <v>Thứ 6</v>
      </c>
      <c r="CP464" t="str" cm="1">
        <f t="array" ref="CP464">IFERROR(INDEX($CH$4:$CN$4,0,MATCH(2,$CH464:$CN464,0)),"")</f>
        <v/>
      </c>
      <c r="CQ464" t="str">
        <f t="shared" si="329"/>
        <v>Thứ 6</v>
      </c>
      <c r="CR464" t="str">
        <f t="shared" si="294"/>
        <v>F4 - Tất cả các tuần</v>
      </c>
    </row>
    <row r="465" spans="1:96" x14ac:dyDescent="0.3">
      <c r="A465" s="117" t="s">
        <v>37908</v>
      </c>
      <c r="B465" s="118" t="s">
        <v>33266</v>
      </c>
      <c r="C465" s="118" t="s">
        <v>33267</v>
      </c>
      <c r="D465" s="118" t="s">
        <v>39661</v>
      </c>
      <c r="E465" s="118" t="s">
        <v>39662</v>
      </c>
      <c r="F465" s="118" t="s">
        <v>9063</v>
      </c>
      <c r="G465" s="118" t="s">
        <v>38690</v>
      </c>
      <c r="H465" s="118" t="s">
        <v>38696</v>
      </c>
      <c r="I465" s="118" t="s">
        <v>22</v>
      </c>
      <c r="J465" s="119" t="s">
        <v>39658</v>
      </c>
      <c r="K465" s="119" t="s">
        <v>23</v>
      </c>
      <c r="L465" s="117" t="s">
        <v>23</v>
      </c>
      <c r="M465" s="117" t="s">
        <v>23</v>
      </c>
      <c r="N465" s="117" t="s">
        <v>24</v>
      </c>
      <c r="O465" s="117" t="s">
        <v>23</v>
      </c>
      <c r="P465" s="117" t="s">
        <v>23</v>
      </c>
      <c r="Q465" s="117" t="s">
        <v>23</v>
      </c>
      <c r="R465" s="117" t="s">
        <v>23</v>
      </c>
      <c r="S465" s="117" t="s">
        <v>24</v>
      </c>
      <c r="T465" s="117" t="s">
        <v>24</v>
      </c>
      <c r="U465" s="117" t="s">
        <v>24</v>
      </c>
      <c r="V465" s="117" t="s">
        <v>24</v>
      </c>
      <c r="W465" s="74" t="str">
        <f t="shared" si="295"/>
        <v>x</v>
      </c>
      <c r="X465" s="74" t="str">
        <f t="shared" si="296"/>
        <v>x</v>
      </c>
      <c r="Y465" s="74" t="str">
        <f t="shared" si="297"/>
        <v>x</v>
      </c>
      <c r="Z465" s="74" t="str">
        <f t="shared" si="298"/>
        <v>x</v>
      </c>
      <c r="AA465" t="str">
        <f>VLOOKUP($D465,'Tuyến và nhân viên'!$D:$M,6,0)</f>
        <v>HL00530</v>
      </c>
      <c r="AB465" t="str">
        <f>VLOOKUP($D465,'Tuyến và nhân viên'!$D:$M,7,0)</f>
        <v>Nguyễn Thị Thiên Trang</v>
      </c>
      <c r="AC465" s="16" t="str">
        <f>IFERROR(VLOOKUP($F465,DSKH!$D:$BF,53,0),"")</f>
        <v>F4</v>
      </c>
      <c r="AD465" s="16" t="str">
        <f>IFERROR(VLOOKUP($F465,DSKH!$D:$BF,54,0),"")</f>
        <v>GT</v>
      </c>
      <c r="AE465" s="4">
        <f>SUMIFS('Doanh số khách hàng'!$F:$F,'Doanh số khách hàng'!$A:$A,'Chi tiết tuyến'!$F465)</f>
        <v>4855500</v>
      </c>
      <c r="AF465" s="16" t="str">
        <f t="shared" si="290"/>
        <v>F4</v>
      </c>
      <c r="AG465" s="16" t="str">
        <f t="shared" si="291"/>
        <v>F4</v>
      </c>
      <c r="AH465" t="b">
        <f t="shared" si="299"/>
        <v>1</v>
      </c>
      <c r="AI465" t="b">
        <f t="shared" si="300"/>
        <v>1</v>
      </c>
      <c r="AJ465">
        <f>IFERROR(VLOOKUP($AC465,Master!$D:$E,2,0),"")</f>
        <v>4</v>
      </c>
      <c r="AK465">
        <f>VLOOKUP($AF465,Master!$D:$E,2,0)</f>
        <v>4</v>
      </c>
      <c r="AL465" s="4">
        <f t="shared" si="301"/>
        <v>1213875</v>
      </c>
      <c r="AM465" t="str">
        <f>IFERROR(VLOOKUP($F465,DSKH!$D:$BF,31,0),"")</f>
        <v>Tỉnh Cà Mau</v>
      </c>
      <c r="AN465" t="str">
        <f>IFERROR(VLOOKUP($F465,DSKH!$D:$BF,29,0),"")</f>
        <v>Phường Hiệp Thành</v>
      </c>
      <c r="AO465">
        <f>IFERROR(VLOOKUP($F465,DSKH!$D:$BF,52,0),"")</f>
        <v>4855500</v>
      </c>
      <c r="AP465">
        <f>IF(L465="x",1+COUNTIFS(AP$4:AP464,"&gt;0",$AA$4:$AA464,$AA464),0)</f>
        <v>0</v>
      </c>
      <c r="AQ465">
        <f>IF(M465="x",1+COUNTIFS(AQ$4:AQ464,"&gt;0",$AA$4:$AA464,$AA464),0)</f>
        <v>0</v>
      </c>
      <c r="AR465">
        <f>IF(N465="x",1+COUNTIFS(AR$4:AR464,"&gt;0",$AA$4:$AA464,$AA464),0)</f>
        <v>18</v>
      </c>
      <c r="AS465">
        <f>IF(O465="x",1+COUNTIFS(AS$4:AS464,"&gt;0",$AA$4:$AA464,$AA464),0)</f>
        <v>0</v>
      </c>
      <c r="AT465">
        <f>IF(P465="x",1+COUNTIFS(AT$4:AT464,"&gt;0",$AA$4:$AA464,$AA464),0)</f>
        <v>0</v>
      </c>
      <c r="AU465">
        <f>IF(Q465="x",1+COUNTIFS(AU$4:AU464,"&gt;0",$AA$4:$AA464,$AA464),0)</f>
        <v>0</v>
      </c>
      <c r="AV465">
        <f>IF(R465="x",1+COUNTIFS(AV$4:AV464,"&gt;0",$AA$4:$AA464,$AA464),0)</f>
        <v>0</v>
      </c>
      <c r="AW465">
        <f t="shared" si="292"/>
        <v>1</v>
      </c>
      <c r="AX465">
        <f t="shared" si="293"/>
        <v>1</v>
      </c>
      <c r="AY465">
        <f t="shared" si="302"/>
        <v>1</v>
      </c>
      <c r="AZ465">
        <f t="shared" si="303"/>
        <v>1</v>
      </c>
      <c r="BA465" s="4">
        <f t="shared" si="304"/>
        <v>0</v>
      </c>
      <c r="BB465" s="4">
        <f t="shared" si="305"/>
        <v>0</v>
      </c>
      <c r="BC465" s="4">
        <f t="shared" si="306"/>
        <v>1213875</v>
      </c>
      <c r="BD465" s="4">
        <f t="shared" si="307"/>
        <v>0</v>
      </c>
      <c r="BE465" s="4">
        <f t="shared" si="308"/>
        <v>0</v>
      </c>
      <c r="BF465" s="4">
        <f t="shared" si="309"/>
        <v>0</v>
      </c>
      <c r="BG465" s="4">
        <f t="shared" si="310"/>
        <v>0</v>
      </c>
      <c r="BH465" s="4">
        <f t="shared" si="311"/>
        <v>0</v>
      </c>
      <c r="BI465" s="4">
        <f t="shared" si="312"/>
        <v>0</v>
      </c>
      <c r="BJ465" s="4">
        <f t="shared" si="313"/>
        <v>0</v>
      </c>
      <c r="BK465" s="4">
        <f t="shared" si="314"/>
        <v>0</v>
      </c>
      <c r="BL465" s="4">
        <f t="shared" si="315"/>
        <v>0</v>
      </c>
      <c r="BM465" s="4">
        <f t="shared" si="316"/>
        <v>0</v>
      </c>
      <c r="BN465" s="4">
        <f t="shared" si="317"/>
        <v>0</v>
      </c>
      <c r="BO465">
        <f>SUMIFS(BH$5:BH465,$AA$5:$AA465,$AA465)</f>
        <v>18</v>
      </c>
      <c r="BP465">
        <f>SUMIFS(BI$5:BI465,$AA$5:$AA465,$AA465)</f>
        <v>23</v>
      </c>
      <c r="BQ465">
        <f>SUMIFS(BJ$5:BJ465,$AA$5:$AA465,$AA465)</f>
        <v>14</v>
      </c>
      <c r="BR465">
        <f>SUMIFS(BK$5:BK465,$AA$5:$AA465,$AA465)</f>
        <v>25</v>
      </c>
      <c r="BS465">
        <f>SUMIFS(BL$5:BL465,$AA$5:$AA465,$AA465)</f>
        <v>20</v>
      </c>
      <c r="BT465">
        <f>SUMIFS(BM$5:BM465,$AA$5:$AA465,$AA465)</f>
        <v>21</v>
      </c>
      <c r="BU465">
        <f>SUMIFS(BN$5:BN465,$AA$5:$AA465,$AA465)</f>
        <v>0</v>
      </c>
      <c r="BV465">
        <f t="shared" si="318"/>
        <v>18</v>
      </c>
      <c r="BW465">
        <f t="shared" si="319"/>
        <v>32</v>
      </c>
      <c r="BX465">
        <f t="shared" si="320"/>
        <v>18</v>
      </c>
      <c r="BY465">
        <f t="shared" si="321"/>
        <v>30</v>
      </c>
      <c r="BZ465">
        <f t="shared" si="322"/>
        <v>26</v>
      </c>
      <c r="CA465">
        <f t="shared" si="323"/>
        <v>26</v>
      </c>
      <c r="CB465">
        <f t="shared" si="324"/>
        <v>0</v>
      </c>
      <c r="CC465">
        <f t="shared" si="325"/>
        <v>0</v>
      </c>
      <c r="CD465">
        <f t="shared" si="326"/>
        <v>0</v>
      </c>
      <c r="CE465" t="str">
        <f>IFERROR(VLOOKUP($AA465,'Tuyến và nhân viên'!$I:$O,7,0),"")</f>
        <v>Trần Văn Khanh</v>
      </c>
      <c r="CF465">
        <f t="shared" si="327"/>
        <v>4</v>
      </c>
      <c r="CG465">
        <f t="shared" si="328"/>
        <v>1</v>
      </c>
      <c r="CH465">
        <f>COUNTIFS($L465:L465,"x")</f>
        <v>0</v>
      </c>
      <c r="CI465">
        <f>COUNTIFS($L465:M465,"x")</f>
        <v>0</v>
      </c>
      <c r="CJ465">
        <f>COUNTIFS($L465:N465,"x")</f>
        <v>1</v>
      </c>
      <c r="CK465">
        <f>COUNTIFS($L465:O465,"x")</f>
        <v>1</v>
      </c>
      <c r="CL465">
        <f>COUNTIFS($L465:P465,"x")</f>
        <v>1</v>
      </c>
      <c r="CM465">
        <f>COUNTIFS($L465:Q465,"x")</f>
        <v>1</v>
      </c>
      <c r="CN465">
        <f>COUNTIFS($L465:R465,"x")</f>
        <v>1</v>
      </c>
      <c r="CO465" t="str" cm="1">
        <f t="array" ref="CO465">IFERROR(INDEX($CH$4:$CN$4,0,MATCH(1,$CH465:$CN465,0)),"")</f>
        <v>Thứ 4</v>
      </c>
      <c r="CP465" t="str" cm="1">
        <f t="array" ref="CP465">IFERROR(INDEX($CH$4:$CN$4,0,MATCH(2,$CH465:$CN465,0)),"")</f>
        <v/>
      </c>
      <c r="CQ465" t="str">
        <f t="shared" si="329"/>
        <v>Thứ 4</v>
      </c>
      <c r="CR465" t="str">
        <f t="shared" si="294"/>
        <v>F4 - Tất cả các tuần</v>
      </c>
    </row>
    <row r="466" spans="1:96" x14ac:dyDescent="0.3">
      <c r="A466" s="117" t="s">
        <v>37916</v>
      </c>
      <c r="B466" s="118" t="s">
        <v>33266</v>
      </c>
      <c r="C466" s="118" t="s">
        <v>33267</v>
      </c>
      <c r="D466" s="118" t="s">
        <v>39661</v>
      </c>
      <c r="E466" s="118" t="s">
        <v>39662</v>
      </c>
      <c r="F466" s="118" t="s">
        <v>38710</v>
      </c>
      <c r="G466" s="118" t="s">
        <v>38711</v>
      </c>
      <c r="H466" s="118" t="s">
        <v>38717</v>
      </c>
      <c r="I466" s="118" t="s">
        <v>22</v>
      </c>
      <c r="J466" s="119" t="s">
        <v>39658</v>
      </c>
      <c r="K466" s="119" t="s">
        <v>23</v>
      </c>
      <c r="L466" s="117" t="s">
        <v>23</v>
      </c>
      <c r="M466" s="117" t="s">
        <v>23</v>
      </c>
      <c r="N466" s="117" t="s">
        <v>23</v>
      </c>
      <c r="O466" s="117" t="s">
        <v>23</v>
      </c>
      <c r="P466" s="117" t="s">
        <v>23</v>
      </c>
      <c r="Q466" s="117" t="s">
        <v>24</v>
      </c>
      <c r="R466" s="117" t="s">
        <v>23</v>
      </c>
      <c r="S466" s="117" t="s">
        <v>24</v>
      </c>
      <c r="T466" s="117" t="s">
        <v>24</v>
      </c>
      <c r="U466" s="117" t="s">
        <v>24</v>
      </c>
      <c r="V466" s="117" t="s">
        <v>24</v>
      </c>
      <c r="W466" s="74" t="str">
        <f t="shared" si="295"/>
        <v/>
      </c>
      <c r="X466" s="74" t="str">
        <f t="shared" si="296"/>
        <v>x</v>
      </c>
      <c r="Y466" s="74" t="str">
        <f t="shared" si="297"/>
        <v/>
      </c>
      <c r="Z466" s="74" t="str">
        <f t="shared" si="298"/>
        <v>x</v>
      </c>
      <c r="AA466" t="str">
        <f>VLOOKUP($D466,'Tuyến và nhân viên'!$D:$M,6,0)</f>
        <v>HL00530</v>
      </c>
      <c r="AB466" t="str">
        <f>VLOOKUP($D466,'Tuyến và nhân viên'!$D:$M,7,0)</f>
        <v>Nguyễn Thị Thiên Trang</v>
      </c>
      <c r="AC466" s="16" t="str">
        <f>IFERROR(VLOOKUP($F466,DSKH!$D:$BF,53,0),"")</f>
        <v>F2</v>
      </c>
      <c r="AD466" s="16" t="str">
        <f>IFERROR(VLOOKUP($F466,DSKH!$D:$BF,54,0),"")</f>
        <v>GT</v>
      </c>
      <c r="AE466" s="4">
        <f>SUMIFS('Doanh số khách hàng'!$F:$F,'Doanh số khách hàng'!$A:$A,'Chi tiết tuyến'!$F466)</f>
        <v>0</v>
      </c>
      <c r="AF466" s="16" t="str">
        <f t="shared" si="290"/>
        <v>F4</v>
      </c>
      <c r="AG466" s="16" t="str">
        <f t="shared" si="291"/>
        <v>F2</v>
      </c>
      <c r="AH466" t="b">
        <f t="shared" si="299"/>
        <v>0</v>
      </c>
      <c r="AI466" t="b">
        <f t="shared" si="300"/>
        <v>1</v>
      </c>
      <c r="AJ466">
        <f>IFERROR(VLOOKUP($AC466,Master!$D:$E,2,0),"")</f>
        <v>2</v>
      </c>
      <c r="AK466">
        <f>VLOOKUP($AF466,Master!$D:$E,2,0)</f>
        <v>4</v>
      </c>
      <c r="AL466" s="4">
        <f t="shared" si="301"/>
        <v>0</v>
      </c>
      <c r="AM466" t="str">
        <f>IFERROR(VLOOKUP($F466,DSKH!$D:$BF,31,0),"")</f>
        <v>Tỉnh Cà Mau</v>
      </c>
      <c r="AN466" t="str">
        <f>IFERROR(VLOOKUP($F466,DSKH!$D:$BF,29,0),"")</f>
        <v>Xã Hưng Hội</v>
      </c>
      <c r="AO466">
        <f>IFERROR(VLOOKUP($F466,DSKH!$D:$BF,52,0),"")</f>
        <v>0</v>
      </c>
      <c r="AP466">
        <f>IF(L466="x",1+COUNTIFS(AP$4:AP465,"&gt;0",$AA$4:$AA465,$AA465),0)</f>
        <v>0</v>
      </c>
      <c r="AQ466">
        <f>IF(M466="x",1+COUNTIFS(AQ$4:AQ465,"&gt;0",$AA$4:$AA465,$AA465),0)</f>
        <v>0</v>
      </c>
      <c r="AR466">
        <f>IF(N466="x",1+COUNTIFS(AR$4:AR465,"&gt;0",$AA$4:$AA465,$AA465),0)</f>
        <v>0</v>
      </c>
      <c r="AS466">
        <f>IF(O466="x",1+COUNTIFS(AS$4:AS465,"&gt;0",$AA$4:$AA465,$AA465),0)</f>
        <v>0</v>
      </c>
      <c r="AT466">
        <f>IF(P466="x",1+COUNTIFS(AT$4:AT465,"&gt;0",$AA$4:$AA465,$AA465),0)</f>
        <v>0</v>
      </c>
      <c r="AU466">
        <f>IF(Q466="x",1+COUNTIFS(AU$4:AU465,"&gt;0",$AA$4:$AA465,$AA465),0)</f>
        <v>30</v>
      </c>
      <c r="AV466">
        <f>IF(R466="x",1+COUNTIFS(AV$4:AV465,"&gt;0",$AA$4:$AA465,$AA465),0)</f>
        <v>0</v>
      </c>
      <c r="AW466">
        <f t="shared" si="292"/>
        <v>0</v>
      </c>
      <c r="AX466">
        <f t="shared" si="293"/>
        <v>1</v>
      </c>
      <c r="AY466">
        <f t="shared" si="302"/>
        <v>0</v>
      </c>
      <c r="AZ466">
        <f t="shared" si="303"/>
        <v>1</v>
      </c>
      <c r="BA466" s="4">
        <f t="shared" si="304"/>
        <v>0</v>
      </c>
      <c r="BB466" s="4">
        <f t="shared" si="305"/>
        <v>0</v>
      </c>
      <c r="BC466" s="4">
        <f t="shared" si="306"/>
        <v>0</v>
      </c>
      <c r="BD466" s="4">
        <f t="shared" si="307"/>
        <v>0</v>
      </c>
      <c r="BE466" s="4">
        <f t="shared" si="308"/>
        <v>0</v>
      </c>
      <c r="BF466" s="4">
        <f t="shared" si="309"/>
        <v>0</v>
      </c>
      <c r="BG466" s="4">
        <f t="shared" si="310"/>
        <v>0</v>
      </c>
      <c r="BH466" s="4">
        <f t="shared" si="311"/>
        <v>0</v>
      </c>
      <c r="BI466" s="4">
        <f t="shared" si="312"/>
        <v>0</v>
      </c>
      <c r="BJ466" s="4">
        <f t="shared" si="313"/>
        <v>0</v>
      </c>
      <c r="BK466" s="4">
        <f t="shared" si="314"/>
        <v>0</v>
      </c>
      <c r="BL466" s="4">
        <f t="shared" si="315"/>
        <v>0</v>
      </c>
      <c r="BM466" s="4">
        <f t="shared" si="316"/>
        <v>1</v>
      </c>
      <c r="BN466" s="4">
        <f t="shared" si="317"/>
        <v>0</v>
      </c>
      <c r="BO466">
        <f>SUMIFS(BH$5:BH466,$AA$5:$AA466,$AA466)</f>
        <v>18</v>
      </c>
      <c r="BP466">
        <f>SUMIFS(BI$5:BI466,$AA$5:$AA466,$AA466)</f>
        <v>23</v>
      </c>
      <c r="BQ466">
        <f>SUMIFS(BJ$5:BJ466,$AA$5:$AA466,$AA466)</f>
        <v>14</v>
      </c>
      <c r="BR466">
        <f>SUMIFS(BK$5:BK466,$AA$5:$AA466,$AA466)</f>
        <v>25</v>
      </c>
      <c r="BS466">
        <f>SUMIFS(BL$5:BL466,$AA$5:$AA466,$AA466)</f>
        <v>20</v>
      </c>
      <c r="BT466">
        <f>SUMIFS(BM$5:BM466,$AA$5:$AA466,$AA466)</f>
        <v>22</v>
      </c>
      <c r="BU466">
        <f>SUMIFS(BN$5:BN466,$AA$5:$AA466,$AA466)</f>
        <v>0</v>
      </c>
      <c r="BV466">
        <f t="shared" si="318"/>
        <v>18</v>
      </c>
      <c r="BW466">
        <f t="shared" si="319"/>
        <v>32</v>
      </c>
      <c r="BX466">
        <f t="shared" si="320"/>
        <v>18</v>
      </c>
      <c r="BY466">
        <f t="shared" si="321"/>
        <v>30</v>
      </c>
      <c r="BZ466">
        <f t="shared" si="322"/>
        <v>26</v>
      </c>
      <c r="CA466">
        <f t="shared" si="323"/>
        <v>26</v>
      </c>
      <c r="CB466">
        <f t="shared" si="324"/>
        <v>0</v>
      </c>
      <c r="CC466">
        <f t="shared" si="325"/>
        <v>22</v>
      </c>
      <c r="CD466">
        <f t="shared" si="326"/>
        <v>26</v>
      </c>
      <c r="CE466" t="str">
        <f>IFERROR(VLOOKUP($AA466,'Tuyến và nhân viên'!$I:$O,7,0),"")</f>
        <v>Trần Văn Khanh</v>
      </c>
      <c r="CF466">
        <f t="shared" si="327"/>
        <v>2</v>
      </c>
      <c r="CG466">
        <f t="shared" si="328"/>
        <v>1</v>
      </c>
      <c r="CH466">
        <f>COUNTIFS($L466:L466,"x")</f>
        <v>0</v>
      </c>
      <c r="CI466">
        <f>COUNTIFS($L466:M466,"x")</f>
        <v>0</v>
      </c>
      <c r="CJ466">
        <f>COUNTIFS($L466:N466,"x")</f>
        <v>0</v>
      </c>
      <c r="CK466">
        <f>COUNTIFS($L466:O466,"x")</f>
        <v>0</v>
      </c>
      <c r="CL466">
        <f>COUNTIFS($L466:P466,"x")</f>
        <v>0</v>
      </c>
      <c r="CM466">
        <f>COUNTIFS($L466:Q466,"x")</f>
        <v>1</v>
      </c>
      <c r="CN466">
        <f>COUNTIFS($L466:R466,"x")</f>
        <v>1</v>
      </c>
      <c r="CO466" t="str" cm="1">
        <f t="array" ref="CO466">IFERROR(INDEX($CH$4:$CN$4,0,MATCH(1,$CH466:$CN466,0)),"")</f>
        <v>Thứ 7</v>
      </c>
      <c r="CP466" t="str" cm="1">
        <f t="array" ref="CP466">IFERROR(INDEX($CH$4:$CN$4,0,MATCH(2,$CH466:$CN466,0)),"")</f>
        <v/>
      </c>
      <c r="CQ466" t="str">
        <f t="shared" si="329"/>
        <v>Thứ 7</v>
      </c>
      <c r="CR466" t="str">
        <f t="shared" si="294"/>
        <v>F2 - Tuần 2 &amp; 4</v>
      </c>
    </row>
    <row r="467" spans="1:96" x14ac:dyDescent="0.3">
      <c r="A467" s="117" t="s">
        <v>37926</v>
      </c>
      <c r="B467" s="118" t="s">
        <v>33266</v>
      </c>
      <c r="C467" s="118" t="s">
        <v>33267</v>
      </c>
      <c r="D467" s="118" t="s">
        <v>39661</v>
      </c>
      <c r="E467" s="118" t="s">
        <v>39662</v>
      </c>
      <c r="F467" s="118" t="s">
        <v>12794</v>
      </c>
      <c r="G467" s="118" t="s">
        <v>38778</v>
      </c>
      <c r="H467" s="118" t="s">
        <v>38785</v>
      </c>
      <c r="I467" s="118" t="s">
        <v>22</v>
      </c>
      <c r="J467" s="119" t="s">
        <v>39658</v>
      </c>
      <c r="K467" s="119" t="s">
        <v>23</v>
      </c>
      <c r="L467" s="117" t="s">
        <v>23</v>
      </c>
      <c r="M467" s="117" t="s">
        <v>23</v>
      </c>
      <c r="N467" s="117" t="s">
        <v>24</v>
      </c>
      <c r="O467" s="117" t="s">
        <v>23</v>
      </c>
      <c r="P467" s="117" t="s">
        <v>23</v>
      </c>
      <c r="Q467" s="117" t="s">
        <v>23</v>
      </c>
      <c r="R467" s="117" t="s">
        <v>23</v>
      </c>
      <c r="S467" s="117" t="s">
        <v>24</v>
      </c>
      <c r="T467" s="117" t="s">
        <v>24</v>
      </c>
      <c r="U467" s="117" t="s">
        <v>24</v>
      </c>
      <c r="V467" s="117" t="s">
        <v>24</v>
      </c>
      <c r="W467" s="74" t="str">
        <f t="shared" si="295"/>
        <v>x</v>
      </c>
      <c r="X467" s="74" t="str">
        <f t="shared" si="296"/>
        <v>x</v>
      </c>
      <c r="Y467" s="74" t="str">
        <f t="shared" si="297"/>
        <v>x</v>
      </c>
      <c r="Z467" s="74" t="str">
        <f t="shared" si="298"/>
        <v>x</v>
      </c>
      <c r="AA467" t="str">
        <f>VLOOKUP($D467,'Tuyến và nhân viên'!$D:$M,6,0)</f>
        <v>HL00530</v>
      </c>
      <c r="AB467" t="str">
        <f>VLOOKUP($D467,'Tuyến và nhân viên'!$D:$M,7,0)</f>
        <v>Nguyễn Thị Thiên Trang</v>
      </c>
      <c r="AC467" s="16" t="str">
        <f>IFERROR(VLOOKUP($F467,DSKH!$D:$BF,53,0),"")</f>
        <v>F4</v>
      </c>
      <c r="AD467" s="16" t="str">
        <f>IFERROR(VLOOKUP($F467,DSKH!$D:$BF,54,0),"")</f>
        <v>GT</v>
      </c>
      <c r="AE467" s="4">
        <f>SUMIFS('Doanh số khách hàng'!$F:$F,'Doanh số khách hàng'!$A:$A,'Chi tiết tuyến'!$F467)</f>
        <v>4310900</v>
      </c>
      <c r="AF467" s="16" t="str">
        <f t="shared" si="290"/>
        <v>F4</v>
      </c>
      <c r="AG467" s="16" t="str">
        <f t="shared" si="291"/>
        <v>F4</v>
      </c>
      <c r="AH467" t="b">
        <f t="shared" si="299"/>
        <v>1</v>
      </c>
      <c r="AI467" t="b">
        <f t="shared" si="300"/>
        <v>1</v>
      </c>
      <c r="AJ467">
        <f>IFERROR(VLOOKUP($AC467,Master!$D:$E,2,0),"")</f>
        <v>4</v>
      </c>
      <c r="AK467">
        <f>VLOOKUP($AF467,Master!$D:$E,2,0)</f>
        <v>4</v>
      </c>
      <c r="AL467" s="4">
        <f t="shared" si="301"/>
        <v>1077725</v>
      </c>
      <c r="AM467" t="str">
        <f>IFERROR(VLOOKUP($F467,DSKH!$D:$BF,31,0),"")</f>
        <v>Tỉnh Cà Mau</v>
      </c>
      <c r="AN467" t="str">
        <f>IFERROR(VLOOKUP($F467,DSKH!$D:$BF,29,0),"")</f>
        <v>Phường Hiệp Thành</v>
      </c>
      <c r="AO467">
        <f>IFERROR(VLOOKUP($F467,DSKH!$D:$BF,52,0),"")</f>
        <v>4310900</v>
      </c>
      <c r="AP467">
        <f>IF(L467="x",1+COUNTIFS(AP$4:AP466,"&gt;0",$AA$4:$AA466,$AA466),0)</f>
        <v>0</v>
      </c>
      <c r="AQ467">
        <f>IF(M467="x",1+COUNTIFS(AQ$4:AQ466,"&gt;0",$AA$4:$AA466,$AA466),0)</f>
        <v>0</v>
      </c>
      <c r="AR467">
        <f>IF(N467="x",1+COUNTIFS(AR$4:AR466,"&gt;0",$AA$4:$AA466,$AA466),0)</f>
        <v>19</v>
      </c>
      <c r="AS467">
        <f>IF(O467="x",1+COUNTIFS(AS$4:AS466,"&gt;0",$AA$4:$AA466,$AA466),0)</f>
        <v>0</v>
      </c>
      <c r="AT467">
        <f>IF(P467="x",1+COUNTIFS(AT$4:AT466,"&gt;0",$AA$4:$AA466,$AA466),0)</f>
        <v>0</v>
      </c>
      <c r="AU467">
        <f>IF(Q467="x",1+COUNTIFS(AU$4:AU466,"&gt;0",$AA$4:$AA466,$AA466),0)</f>
        <v>0</v>
      </c>
      <c r="AV467">
        <f>IF(R467="x",1+COUNTIFS(AV$4:AV466,"&gt;0",$AA$4:$AA466,$AA466),0)</f>
        <v>0</v>
      </c>
      <c r="AW467">
        <f t="shared" si="292"/>
        <v>1</v>
      </c>
      <c r="AX467">
        <f t="shared" si="293"/>
        <v>1</v>
      </c>
      <c r="AY467">
        <f t="shared" si="302"/>
        <v>1</v>
      </c>
      <c r="AZ467">
        <f t="shared" si="303"/>
        <v>1</v>
      </c>
      <c r="BA467" s="4">
        <f t="shared" si="304"/>
        <v>0</v>
      </c>
      <c r="BB467" s="4">
        <f t="shared" si="305"/>
        <v>0</v>
      </c>
      <c r="BC467" s="4">
        <f t="shared" si="306"/>
        <v>1077725</v>
      </c>
      <c r="BD467" s="4">
        <f t="shared" si="307"/>
        <v>0</v>
      </c>
      <c r="BE467" s="4">
        <f t="shared" si="308"/>
        <v>0</v>
      </c>
      <c r="BF467" s="4">
        <f t="shared" si="309"/>
        <v>0</v>
      </c>
      <c r="BG467" s="4">
        <f t="shared" si="310"/>
        <v>0</v>
      </c>
      <c r="BH467" s="4">
        <f t="shared" si="311"/>
        <v>0</v>
      </c>
      <c r="BI467" s="4">
        <f t="shared" si="312"/>
        <v>0</v>
      </c>
      <c r="BJ467" s="4">
        <f t="shared" si="313"/>
        <v>0</v>
      </c>
      <c r="BK467" s="4">
        <f t="shared" si="314"/>
        <v>0</v>
      </c>
      <c r="BL467" s="4">
        <f t="shared" si="315"/>
        <v>0</v>
      </c>
      <c r="BM467" s="4">
        <f t="shared" si="316"/>
        <v>0</v>
      </c>
      <c r="BN467" s="4">
        <f t="shared" si="317"/>
        <v>0</v>
      </c>
      <c r="BO467">
        <f>SUMIFS(BH$5:BH467,$AA$5:$AA467,$AA467)</f>
        <v>18</v>
      </c>
      <c r="BP467">
        <f>SUMIFS(BI$5:BI467,$AA$5:$AA467,$AA467)</f>
        <v>23</v>
      </c>
      <c r="BQ467">
        <f>SUMIFS(BJ$5:BJ467,$AA$5:$AA467,$AA467)</f>
        <v>14</v>
      </c>
      <c r="BR467">
        <f>SUMIFS(BK$5:BK467,$AA$5:$AA467,$AA467)</f>
        <v>25</v>
      </c>
      <c r="BS467">
        <f>SUMIFS(BL$5:BL467,$AA$5:$AA467,$AA467)</f>
        <v>20</v>
      </c>
      <c r="BT467">
        <f>SUMIFS(BM$5:BM467,$AA$5:$AA467,$AA467)</f>
        <v>22</v>
      </c>
      <c r="BU467">
        <f>SUMIFS(BN$5:BN467,$AA$5:$AA467,$AA467)</f>
        <v>0</v>
      </c>
      <c r="BV467">
        <f t="shared" si="318"/>
        <v>18</v>
      </c>
      <c r="BW467">
        <f t="shared" si="319"/>
        <v>32</v>
      </c>
      <c r="BX467">
        <f t="shared" si="320"/>
        <v>18</v>
      </c>
      <c r="BY467">
        <f t="shared" si="321"/>
        <v>30</v>
      </c>
      <c r="BZ467">
        <f t="shared" si="322"/>
        <v>26</v>
      </c>
      <c r="CA467">
        <f t="shared" si="323"/>
        <v>26</v>
      </c>
      <c r="CB467">
        <f t="shared" si="324"/>
        <v>0</v>
      </c>
      <c r="CC467">
        <f t="shared" si="325"/>
        <v>0</v>
      </c>
      <c r="CD467">
        <f t="shared" si="326"/>
        <v>0</v>
      </c>
      <c r="CE467" t="str">
        <f>IFERROR(VLOOKUP($AA467,'Tuyến và nhân viên'!$I:$O,7,0),"")</f>
        <v>Trần Văn Khanh</v>
      </c>
      <c r="CF467">
        <f t="shared" si="327"/>
        <v>4</v>
      </c>
      <c r="CG467">
        <f t="shared" si="328"/>
        <v>1</v>
      </c>
      <c r="CH467">
        <f>COUNTIFS($L467:L467,"x")</f>
        <v>0</v>
      </c>
      <c r="CI467">
        <f>COUNTIFS($L467:M467,"x")</f>
        <v>0</v>
      </c>
      <c r="CJ467">
        <f>COUNTIFS($L467:N467,"x")</f>
        <v>1</v>
      </c>
      <c r="CK467">
        <f>COUNTIFS($L467:O467,"x")</f>
        <v>1</v>
      </c>
      <c r="CL467">
        <f>COUNTIFS($L467:P467,"x")</f>
        <v>1</v>
      </c>
      <c r="CM467">
        <f>COUNTIFS($L467:Q467,"x")</f>
        <v>1</v>
      </c>
      <c r="CN467">
        <f>COUNTIFS($L467:R467,"x")</f>
        <v>1</v>
      </c>
      <c r="CO467" t="str" cm="1">
        <f t="array" ref="CO467">IFERROR(INDEX($CH$4:$CN$4,0,MATCH(1,$CH467:$CN467,0)),"")</f>
        <v>Thứ 4</v>
      </c>
      <c r="CP467" t="str" cm="1">
        <f t="array" ref="CP467">IFERROR(INDEX($CH$4:$CN$4,0,MATCH(2,$CH467:$CN467,0)),"")</f>
        <v/>
      </c>
      <c r="CQ467" t="str">
        <f t="shared" si="329"/>
        <v>Thứ 4</v>
      </c>
      <c r="CR467" t="str">
        <f t="shared" si="294"/>
        <v>F4 - Tất cả các tuần</v>
      </c>
    </row>
    <row r="468" spans="1:96" x14ac:dyDescent="0.3">
      <c r="A468" s="117" t="s">
        <v>37493</v>
      </c>
      <c r="B468" s="118" t="s">
        <v>33266</v>
      </c>
      <c r="C468" s="118" t="s">
        <v>33267</v>
      </c>
      <c r="D468" s="118" t="s">
        <v>39661</v>
      </c>
      <c r="E468" s="118" t="s">
        <v>39662</v>
      </c>
      <c r="F468" s="118" t="s">
        <v>38872</v>
      </c>
      <c r="G468" s="118" t="s">
        <v>38873</v>
      </c>
      <c r="H468" s="118" t="s">
        <v>38876</v>
      </c>
      <c r="I468" s="118" t="s">
        <v>22</v>
      </c>
      <c r="J468" s="119" t="s">
        <v>39658</v>
      </c>
      <c r="K468" s="119" t="s">
        <v>23</v>
      </c>
      <c r="L468" s="117" t="s">
        <v>23</v>
      </c>
      <c r="M468" s="117" t="s">
        <v>24</v>
      </c>
      <c r="N468" s="117" t="s">
        <v>23</v>
      </c>
      <c r="O468" s="117" t="s">
        <v>23</v>
      </c>
      <c r="P468" s="117" t="s">
        <v>23</v>
      </c>
      <c r="Q468" s="117" t="s">
        <v>23</v>
      </c>
      <c r="R468" s="117" t="s">
        <v>23</v>
      </c>
      <c r="S468" s="117" t="s">
        <v>24</v>
      </c>
      <c r="T468" s="117" t="s">
        <v>24</v>
      </c>
      <c r="U468" s="117" t="s">
        <v>24</v>
      </c>
      <c r="V468" s="117" t="s">
        <v>24</v>
      </c>
      <c r="W468" s="74" t="str">
        <f t="shared" si="295"/>
        <v/>
      </c>
      <c r="X468" s="74" t="str">
        <f t="shared" si="296"/>
        <v>x</v>
      </c>
      <c r="Y468" s="74" t="str">
        <f t="shared" si="297"/>
        <v/>
      </c>
      <c r="Z468" s="74" t="str">
        <f t="shared" si="298"/>
        <v>x</v>
      </c>
      <c r="AA468" t="str">
        <f>VLOOKUP($D468,'Tuyến và nhân viên'!$D:$M,6,0)</f>
        <v>HL00530</v>
      </c>
      <c r="AB468" t="str">
        <f>VLOOKUP($D468,'Tuyến và nhân viên'!$D:$M,7,0)</f>
        <v>Nguyễn Thị Thiên Trang</v>
      </c>
      <c r="AC468" s="16" t="str">
        <f>IFERROR(VLOOKUP($F468,DSKH!$D:$BF,53,0),"")</f>
        <v>F2</v>
      </c>
      <c r="AD468" s="16" t="str">
        <f>IFERROR(VLOOKUP($F468,DSKH!$D:$BF,54,0),"")</f>
        <v>GT</v>
      </c>
      <c r="AE468" s="4">
        <f>SUMIFS('Doanh số khách hàng'!$F:$F,'Doanh số khách hàng'!$A:$A,'Chi tiết tuyến'!$F468)</f>
        <v>0</v>
      </c>
      <c r="AF468" s="16" t="str">
        <f t="shared" si="290"/>
        <v>F4</v>
      </c>
      <c r="AG468" s="16" t="str">
        <f t="shared" si="291"/>
        <v>F2</v>
      </c>
      <c r="AH468" t="b">
        <f t="shared" si="299"/>
        <v>0</v>
      </c>
      <c r="AI468" t="b">
        <f t="shared" si="300"/>
        <v>1</v>
      </c>
      <c r="AJ468">
        <f>IFERROR(VLOOKUP($AC468,Master!$D:$E,2,0),"")</f>
        <v>2</v>
      </c>
      <c r="AK468">
        <f>VLOOKUP($AF468,Master!$D:$E,2,0)</f>
        <v>4</v>
      </c>
      <c r="AL468" s="4">
        <f t="shared" si="301"/>
        <v>0</v>
      </c>
      <c r="AM468" t="str">
        <f>IFERROR(VLOOKUP($F468,DSKH!$D:$BF,31,0),"")</f>
        <v>Tỉnh Cà Mau</v>
      </c>
      <c r="AN468" t="str">
        <f>IFERROR(VLOOKUP($F468,DSKH!$D:$BF,29,0),"")</f>
        <v>Xã Phong Thạnh</v>
      </c>
      <c r="AO468">
        <f>IFERROR(VLOOKUP($F468,DSKH!$D:$BF,52,0),"")</f>
        <v>0</v>
      </c>
      <c r="AP468">
        <f>IF(L468="x",1+COUNTIFS(AP$4:AP467,"&gt;0",$AA$4:$AA467,$AA467),0)</f>
        <v>0</v>
      </c>
      <c r="AQ468">
        <f>IF(M468="x",1+COUNTIFS(AQ$4:AQ467,"&gt;0",$AA$4:$AA467,$AA467),0)</f>
        <v>31</v>
      </c>
      <c r="AR468">
        <f>IF(N468="x",1+COUNTIFS(AR$4:AR467,"&gt;0",$AA$4:$AA467,$AA467),0)</f>
        <v>0</v>
      </c>
      <c r="AS468">
        <f>IF(O468="x",1+COUNTIFS(AS$4:AS467,"&gt;0",$AA$4:$AA467,$AA467),0)</f>
        <v>0</v>
      </c>
      <c r="AT468">
        <f>IF(P468="x",1+COUNTIFS(AT$4:AT467,"&gt;0",$AA$4:$AA467,$AA467),0)</f>
        <v>0</v>
      </c>
      <c r="AU468">
        <f>IF(Q468="x",1+COUNTIFS(AU$4:AU467,"&gt;0",$AA$4:$AA467,$AA467),0)</f>
        <v>0</v>
      </c>
      <c r="AV468">
        <f>IF(R468="x",1+COUNTIFS(AV$4:AV467,"&gt;0",$AA$4:$AA467,$AA467),0)</f>
        <v>0</v>
      </c>
      <c r="AW468">
        <f t="shared" si="292"/>
        <v>0</v>
      </c>
      <c r="AX468">
        <f t="shared" si="293"/>
        <v>1</v>
      </c>
      <c r="AY468">
        <f t="shared" si="302"/>
        <v>0</v>
      </c>
      <c r="AZ468">
        <f t="shared" si="303"/>
        <v>1</v>
      </c>
      <c r="BA468" s="4">
        <f t="shared" si="304"/>
        <v>0</v>
      </c>
      <c r="BB468" s="4">
        <f t="shared" si="305"/>
        <v>0</v>
      </c>
      <c r="BC468" s="4">
        <f t="shared" si="306"/>
        <v>0</v>
      </c>
      <c r="BD468" s="4">
        <f t="shared" si="307"/>
        <v>0</v>
      </c>
      <c r="BE468" s="4">
        <f t="shared" si="308"/>
        <v>0</v>
      </c>
      <c r="BF468" s="4">
        <f t="shared" si="309"/>
        <v>0</v>
      </c>
      <c r="BG468" s="4">
        <f t="shared" si="310"/>
        <v>0</v>
      </c>
      <c r="BH468" s="4">
        <f t="shared" si="311"/>
        <v>0</v>
      </c>
      <c r="BI468" s="4">
        <f t="shared" si="312"/>
        <v>1</v>
      </c>
      <c r="BJ468" s="4">
        <f t="shared" si="313"/>
        <v>0</v>
      </c>
      <c r="BK468" s="4">
        <f t="shared" si="314"/>
        <v>0</v>
      </c>
      <c r="BL468" s="4">
        <f t="shared" si="315"/>
        <v>0</v>
      </c>
      <c r="BM468" s="4">
        <f t="shared" si="316"/>
        <v>0</v>
      </c>
      <c r="BN468" s="4">
        <f t="shared" si="317"/>
        <v>0</v>
      </c>
      <c r="BO468">
        <f>SUMIFS(BH$5:BH468,$AA$5:$AA468,$AA468)</f>
        <v>18</v>
      </c>
      <c r="BP468">
        <f>SUMIFS(BI$5:BI468,$AA$5:$AA468,$AA468)</f>
        <v>24</v>
      </c>
      <c r="BQ468">
        <f>SUMIFS(BJ$5:BJ468,$AA$5:$AA468,$AA468)</f>
        <v>14</v>
      </c>
      <c r="BR468">
        <f>SUMIFS(BK$5:BK468,$AA$5:$AA468,$AA468)</f>
        <v>25</v>
      </c>
      <c r="BS468">
        <f>SUMIFS(BL$5:BL468,$AA$5:$AA468,$AA468)</f>
        <v>20</v>
      </c>
      <c r="BT468">
        <f>SUMIFS(BM$5:BM468,$AA$5:$AA468,$AA468)</f>
        <v>22</v>
      </c>
      <c r="BU468">
        <f>SUMIFS(BN$5:BN468,$AA$5:$AA468,$AA468)</f>
        <v>0</v>
      </c>
      <c r="BV468">
        <f t="shared" si="318"/>
        <v>18</v>
      </c>
      <c r="BW468">
        <f t="shared" si="319"/>
        <v>32</v>
      </c>
      <c r="BX468">
        <f t="shared" si="320"/>
        <v>18</v>
      </c>
      <c r="BY468">
        <f t="shared" si="321"/>
        <v>30</v>
      </c>
      <c r="BZ468">
        <f t="shared" si="322"/>
        <v>26</v>
      </c>
      <c r="CA468">
        <f t="shared" si="323"/>
        <v>26</v>
      </c>
      <c r="CB468">
        <f t="shared" si="324"/>
        <v>0</v>
      </c>
      <c r="CC468">
        <f t="shared" si="325"/>
        <v>24</v>
      </c>
      <c r="CD468">
        <f t="shared" si="326"/>
        <v>32</v>
      </c>
      <c r="CE468" t="str">
        <f>IFERROR(VLOOKUP($AA468,'Tuyến và nhân viên'!$I:$O,7,0),"")</f>
        <v>Trần Văn Khanh</v>
      </c>
      <c r="CF468">
        <f t="shared" si="327"/>
        <v>2</v>
      </c>
      <c r="CG468">
        <f t="shared" si="328"/>
        <v>1</v>
      </c>
      <c r="CH468">
        <f>COUNTIFS($L468:L468,"x")</f>
        <v>0</v>
      </c>
      <c r="CI468">
        <f>COUNTIFS($L468:M468,"x")</f>
        <v>1</v>
      </c>
      <c r="CJ468">
        <f>COUNTIFS($L468:N468,"x")</f>
        <v>1</v>
      </c>
      <c r="CK468">
        <f>COUNTIFS($L468:O468,"x")</f>
        <v>1</v>
      </c>
      <c r="CL468">
        <f>COUNTIFS($L468:P468,"x")</f>
        <v>1</v>
      </c>
      <c r="CM468">
        <f>COUNTIFS($L468:Q468,"x")</f>
        <v>1</v>
      </c>
      <c r="CN468">
        <f>COUNTIFS($L468:R468,"x")</f>
        <v>1</v>
      </c>
      <c r="CO468" t="str" cm="1">
        <f t="array" ref="CO468">IFERROR(INDEX($CH$4:$CN$4,0,MATCH(1,$CH468:$CN468,0)),"")</f>
        <v>Thứ 3</v>
      </c>
      <c r="CP468" t="str" cm="1">
        <f t="array" ref="CP468">IFERROR(INDEX($CH$4:$CN$4,0,MATCH(2,$CH468:$CN468,0)),"")</f>
        <v/>
      </c>
      <c r="CQ468" t="str">
        <f t="shared" si="329"/>
        <v>Thứ 3</v>
      </c>
      <c r="CR468" t="str">
        <f t="shared" si="294"/>
        <v>F2 - Tuần 2 &amp; 4</v>
      </c>
    </row>
    <row r="469" spans="1:96" x14ac:dyDescent="0.3">
      <c r="A469" s="117" t="s">
        <v>37943</v>
      </c>
      <c r="B469" s="118" t="s">
        <v>33266</v>
      </c>
      <c r="C469" s="118" t="s">
        <v>33267</v>
      </c>
      <c r="D469" s="118" t="s">
        <v>39661</v>
      </c>
      <c r="E469" s="118" t="s">
        <v>39662</v>
      </c>
      <c r="F469" s="118" t="s">
        <v>21840</v>
      </c>
      <c r="G469" s="118" t="s">
        <v>38879</v>
      </c>
      <c r="H469" s="118" t="s">
        <v>38883</v>
      </c>
      <c r="I469" s="118" t="s">
        <v>22</v>
      </c>
      <c r="J469" s="119" t="s">
        <v>39658</v>
      </c>
      <c r="K469" s="119" t="s">
        <v>23</v>
      </c>
      <c r="L469" s="117" t="s">
        <v>23</v>
      </c>
      <c r="M469" s="117" t="s">
        <v>23</v>
      </c>
      <c r="N469" s="117" t="s">
        <v>23</v>
      </c>
      <c r="O469" s="117" t="s">
        <v>23</v>
      </c>
      <c r="P469" s="117" t="s">
        <v>23</v>
      </c>
      <c r="Q469" s="117" t="s">
        <v>24</v>
      </c>
      <c r="R469" s="117" t="s">
        <v>23</v>
      </c>
      <c r="S469" s="117" t="s">
        <v>24</v>
      </c>
      <c r="T469" s="117" t="s">
        <v>24</v>
      </c>
      <c r="U469" s="117" t="s">
        <v>24</v>
      </c>
      <c r="V469" s="117" t="s">
        <v>24</v>
      </c>
      <c r="W469" s="74" t="str">
        <f t="shared" si="295"/>
        <v>x</v>
      </c>
      <c r="X469" s="74" t="str">
        <f t="shared" si="296"/>
        <v>x</v>
      </c>
      <c r="Y469" s="74" t="str">
        <f t="shared" si="297"/>
        <v>x</v>
      </c>
      <c r="Z469" s="74" t="str">
        <f t="shared" si="298"/>
        <v>x</v>
      </c>
      <c r="AA469" t="str">
        <f>VLOOKUP($D469,'Tuyến và nhân viên'!$D:$M,6,0)</f>
        <v>HL00530</v>
      </c>
      <c r="AB469" t="str">
        <f>VLOOKUP($D469,'Tuyến và nhân viên'!$D:$M,7,0)</f>
        <v>Nguyễn Thị Thiên Trang</v>
      </c>
      <c r="AC469" s="16" t="str">
        <f>IFERROR(VLOOKUP($F469,DSKH!$D:$BF,53,0),"")</f>
        <v>F4</v>
      </c>
      <c r="AD469" s="16" t="str">
        <f>IFERROR(VLOOKUP($F469,DSKH!$D:$BF,54,0),"")</f>
        <v>GT</v>
      </c>
      <c r="AE469" s="4">
        <f>SUMIFS('Doanh số khách hàng'!$F:$F,'Doanh số khách hàng'!$A:$A,'Chi tiết tuyến'!$F469)</f>
        <v>1998366.6666666667</v>
      </c>
      <c r="AF469" s="16" t="str">
        <f t="shared" si="290"/>
        <v>F4</v>
      </c>
      <c r="AG469" s="16" t="str">
        <f t="shared" si="291"/>
        <v>F4</v>
      </c>
      <c r="AH469" t="b">
        <f t="shared" si="299"/>
        <v>1</v>
      </c>
      <c r="AI469" t="b">
        <f t="shared" si="300"/>
        <v>1</v>
      </c>
      <c r="AJ469">
        <f>IFERROR(VLOOKUP($AC469,Master!$D:$E,2,0),"")</f>
        <v>4</v>
      </c>
      <c r="AK469">
        <f>VLOOKUP($AF469,Master!$D:$E,2,0)</f>
        <v>4</v>
      </c>
      <c r="AL469" s="4">
        <f t="shared" si="301"/>
        <v>499591.66666666669</v>
      </c>
      <c r="AM469" t="str">
        <f>IFERROR(VLOOKUP($F469,DSKH!$D:$BF,31,0),"")</f>
        <v>Tỉnh Cà Mau</v>
      </c>
      <c r="AN469" t="str">
        <f>IFERROR(VLOOKUP($F469,DSKH!$D:$BF,29,0),"")</f>
        <v>Phường Bạc Liêu</v>
      </c>
      <c r="AO469">
        <f>IFERROR(VLOOKUP($F469,DSKH!$D:$BF,52,0),"")</f>
        <v>1998366.6666666667</v>
      </c>
      <c r="AP469">
        <f>IF(L469="x",1+COUNTIFS(AP$4:AP468,"&gt;0",$AA$4:$AA468,$AA468),0)</f>
        <v>0</v>
      </c>
      <c r="AQ469">
        <f>IF(M469="x",1+COUNTIFS(AQ$4:AQ468,"&gt;0",$AA$4:$AA468,$AA468),0)</f>
        <v>0</v>
      </c>
      <c r="AR469">
        <f>IF(N469="x",1+COUNTIFS(AR$4:AR468,"&gt;0",$AA$4:$AA468,$AA468),0)</f>
        <v>0</v>
      </c>
      <c r="AS469">
        <f>IF(O469="x",1+COUNTIFS(AS$4:AS468,"&gt;0",$AA$4:$AA468,$AA468),0)</f>
        <v>0</v>
      </c>
      <c r="AT469">
        <f>IF(P469="x",1+COUNTIFS(AT$4:AT468,"&gt;0",$AA$4:$AA468,$AA468),0)</f>
        <v>0</v>
      </c>
      <c r="AU469">
        <f>IF(Q469="x",1+COUNTIFS(AU$4:AU468,"&gt;0",$AA$4:$AA468,$AA468),0)</f>
        <v>31</v>
      </c>
      <c r="AV469">
        <f>IF(R469="x",1+COUNTIFS(AV$4:AV468,"&gt;0",$AA$4:$AA468,$AA468),0)</f>
        <v>0</v>
      </c>
      <c r="AW469">
        <f t="shared" si="292"/>
        <v>1</v>
      </c>
      <c r="AX469">
        <f t="shared" si="293"/>
        <v>1</v>
      </c>
      <c r="AY469">
        <f t="shared" si="302"/>
        <v>1</v>
      </c>
      <c r="AZ469">
        <f t="shared" si="303"/>
        <v>1</v>
      </c>
      <c r="BA469" s="4">
        <f t="shared" si="304"/>
        <v>0</v>
      </c>
      <c r="BB469" s="4">
        <f t="shared" si="305"/>
        <v>0</v>
      </c>
      <c r="BC469" s="4">
        <f t="shared" si="306"/>
        <v>0</v>
      </c>
      <c r="BD469" s="4">
        <f t="shared" si="307"/>
        <v>0</v>
      </c>
      <c r="BE469" s="4">
        <f t="shared" si="308"/>
        <v>0</v>
      </c>
      <c r="BF469" s="4">
        <f t="shared" si="309"/>
        <v>499591.66666666669</v>
      </c>
      <c r="BG469" s="4">
        <f t="shared" si="310"/>
        <v>0</v>
      </c>
      <c r="BH469" s="4">
        <f t="shared" si="311"/>
        <v>0</v>
      </c>
      <c r="BI469" s="4">
        <f t="shared" si="312"/>
        <v>0</v>
      </c>
      <c r="BJ469" s="4">
        <f t="shared" si="313"/>
        <v>0</v>
      </c>
      <c r="BK469" s="4">
        <f t="shared" si="314"/>
        <v>0</v>
      </c>
      <c r="BL469" s="4">
        <f t="shared" si="315"/>
        <v>0</v>
      </c>
      <c r="BM469" s="4">
        <f t="shared" si="316"/>
        <v>0</v>
      </c>
      <c r="BN469" s="4">
        <f t="shared" si="317"/>
        <v>0</v>
      </c>
      <c r="BO469">
        <f>SUMIFS(BH$5:BH469,$AA$5:$AA469,$AA469)</f>
        <v>18</v>
      </c>
      <c r="BP469">
        <f>SUMIFS(BI$5:BI469,$AA$5:$AA469,$AA469)</f>
        <v>24</v>
      </c>
      <c r="BQ469">
        <f>SUMIFS(BJ$5:BJ469,$AA$5:$AA469,$AA469)</f>
        <v>14</v>
      </c>
      <c r="BR469">
        <f>SUMIFS(BK$5:BK469,$AA$5:$AA469,$AA469)</f>
        <v>25</v>
      </c>
      <c r="BS469">
        <f>SUMIFS(BL$5:BL469,$AA$5:$AA469,$AA469)</f>
        <v>20</v>
      </c>
      <c r="BT469">
        <f>SUMIFS(BM$5:BM469,$AA$5:$AA469,$AA469)</f>
        <v>22</v>
      </c>
      <c r="BU469">
        <f>SUMIFS(BN$5:BN469,$AA$5:$AA469,$AA469)</f>
        <v>0</v>
      </c>
      <c r="BV469">
        <f t="shared" si="318"/>
        <v>18</v>
      </c>
      <c r="BW469">
        <f t="shared" si="319"/>
        <v>32</v>
      </c>
      <c r="BX469">
        <f t="shared" si="320"/>
        <v>18</v>
      </c>
      <c r="BY469">
        <f t="shared" si="321"/>
        <v>30</v>
      </c>
      <c r="BZ469">
        <f t="shared" si="322"/>
        <v>26</v>
      </c>
      <c r="CA469">
        <f t="shared" si="323"/>
        <v>26</v>
      </c>
      <c r="CB469">
        <f t="shared" si="324"/>
        <v>0</v>
      </c>
      <c r="CC469">
        <f t="shared" si="325"/>
        <v>0</v>
      </c>
      <c r="CD469">
        <f t="shared" si="326"/>
        <v>0</v>
      </c>
      <c r="CE469" t="str">
        <f>IFERROR(VLOOKUP($AA469,'Tuyến và nhân viên'!$I:$O,7,0),"")</f>
        <v>Trần Văn Khanh</v>
      </c>
      <c r="CF469">
        <f t="shared" si="327"/>
        <v>4</v>
      </c>
      <c r="CG469">
        <f t="shared" si="328"/>
        <v>1</v>
      </c>
      <c r="CH469">
        <f>COUNTIFS($L469:L469,"x")</f>
        <v>0</v>
      </c>
      <c r="CI469">
        <f>COUNTIFS($L469:M469,"x")</f>
        <v>0</v>
      </c>
      <c r="CJ469">
        <f>COUNTIFS($L469:N469,"x")</f>
        <v>0</v>
      </c>
      <c r="CK469">
        <f>COUNTIFS($L469:O469,"x")</f>
        <v>0</v>
      </c>
      <c r="CL469">
        <f>COUNTIFS($L469:P469,"x")</f>
        <v>0</v>
      </c>
      <c r="CM469">
        <f>COUNTIFS($L469:Q469,"x")</f>
        <v>1</v>
      </c>
      <c r="CN469">
        <f>COUNTIFS($L469:R469,"x")</f>
        <v>1</v>
      </c>
      <c r="CO469" t="str" cm="1">
        <f t="array" ref="CO469">IFERROR(INDEX($CH$4:$CN$4,0,MATCH(1,$CH469:$CN469,0)),"")</f>
        <v>Thứ 7</v>
      </c>
      <c r="CP469" t="str" cm="1">
        <f t="array" ref="CP469">IFERROR(INDEX($CH$4:$CN$4,0,MATCH(2,$CH469:$CN469,0)),"")</f>
        <v/>
      </c>
      <c r="CQ469" t="str">
        <f t="shared" si="329"/>
        <v>Thứ 7</v>
      </c>
      <c r="CR469" t="str">
        <f t="shared" si="294"/>
        <v>F4 - Tất cả các tuần</v>
      </c>
    </row>
    <row r="470" spans="1:96" x14ac:dyDescent="0.3">
      <c r="A470" s="117" t="s">
        <v>37949</v>
      </c>
      <c r="B470" s="118" t="s">
        <v>33266</v>
      </c>
      <c r="C470" s="118" t="s">
        <v>33267</v>
      </c>
      <c r="D470" s="118" t="s">
        <v>39661</v>
      </c>
      <c r="E470" s="118" t="s">
        <v>39662</v>
      </c>
      <c r="F470" s="118" t="s">
        <v>38887</v>
      </c>
      <c r="G470" s="118" t="s">
        <v>38888</v>
      </c>
      <c r="H470" s="118" t="s">
        <v>38876</v>
      </c>
      <c r="I470" s="118" t="s">
        <v>22</v>
      </c>
      <c r="J470" s="119" t="s">
        <v>39658</v>
      </c>
      <c r="K470" s="119" t="s">
        <v>23</v>
      </c>
      <c r="L470" s="117" t="s">
        <v>23</v>
      </c>
      <c r="M470" s="117" t="s">
        <v>24</v>
      </c>
      <c r="N470" s="117" t="s">
        <v>23</v>
      </c>
      <c r="O470" s="117" t="s">
        <v>23</v>
      </c>
      <c r="P470" s="117" t="s">
        <v>23</v>
      </c>
      <c r="Q470" s="117" t="s">
        <v>23</v>
      </c>
      <c r="R470" s="117" t="s">
        <v>23</v>
      </c>
      <c r="S470" s="117" t="s">
        <v>24</v>
      </c>
      <c r="T470" s="117" t="s">
        <v>24</v>
      </c>
      <c r="U470" s="117" t="s">
        <v>24</v>
      </c>
      <c r="V470" s="117" t="s">
        <v>24</v>
      </c>
      <c r="W470" s="74" t="str">
        <f t="shared" si="295"/>
        <v/>
      </c>
      <c r="X470" s="74" t="str">
        <f t="shared" si="296"/>
        <v>x</v>
      </c>
      <c r="Y470" s="74" t="str">
        <f t="shared" si="297"/>
        <v/>
      </c>
      <c r="Z470" s="74" t="str">
        <f t="shared" si="298"/>
        <v>x</v>
      </c>
      <c r="AA470" t="str">
        <f>VLOOKUP($D470,'Tuyến và nhân viên'!$D:$M,6,0)</f>
        <v>HL00530</v>
      </c>
      <c r="AB470" t="str">
        <f>VLOOKUP($D470,'Tuyến và nhân viên'!$D:$M,7,0)</f>
        <v>Nguyễn Thị Thiên Trang</v>
      </c>
      <c r="AC470" s="16" t="str">
        <f>IFERROR(VLOOKUP($F470,DSKH!$D:$BF,53,0),"")</f>
        <v>F2</v>
      </c>
      <c r="AD470" s="16" t="str">
        <f>IFERROR(VLOOKUP($F470,DSKH!$D:$BF,54,0),"")</f>
        <v>GT</v>
      </c>
      <c r="AE470" s="4">
        <f>SUMIFS('Doanh số khách hàng'!$F:$F,'Doanh số khách hàng'!$A:$A,'Chi tiết tuyến'!$F470)</f>
        <v>0</v>
      </c>
      <c r="AF470" s="16" t="str">
        <f t="shared" si="290"/>
        <v>F4</v>
      </c>
      <c r="AG470" s="16" t="str">
        <f t="shared" si="291"/>
        <v>F2</v>
      </c>
      <c r="AH470" t="b">
        <f t="shared" si="299"/>
        <v>0</v>
      </c>
      <c r="AI470" t="b">
        <f t="shared" si="300"/>
        <v>1</v>
      </c>
      <c r="AJ470">
        <f>IFERROR(VLOOKUP($AC470,Master!$D:$E,2,0),"")</f>
        <v>2</v>
      </c>
      <c r="AK470">
        <f>VLOOKUP($AF470,Master!$D:$E,2,0)</f>
        <v>4</v>
      </c>
      <c r="AL470" s="4">
        <f t="shared" si="301"/>
        <v>0</v>
      </c>
      <c r="AM470" t="str">
        <f>IFERROR(VLOOKUP($F470,DSKH!$D:$BF,31,0),"")</f>
        <v>Tỉnh Cà Mau</v>
      </c>
      <c r="AN470" t="str">
        <f>IFERROR(VLOOKUP($F470,DSKH!$D:$BF,29,0),"")</f>
        <v>Xã Phong Thạnh</v>
      </c>
      <c r="AO470">
        <f>IFERROR(VLOOKUP($F470,DSKH!$D:$BF,52,0),"")</f>
        <v>0</v>
      </c>
      <c r="AP470">
        <f>IF(L470="x",1+COUNTIFS(AP$4:AP469,"&gt;0",$AA$4:$AA469,$AA469),0)</f>
        <v>0</v>
      </c>
      <c r="AQ470">
        <f>IF(M470="x",1+COUNTIFS(AQ$4:AQ469,"&gt;0",$AA$4:$AA469,$AA469),0)</f>
        <v>32</v>
      </c>
      <c r="AR470">
        <f>IF(N470="x",1+COUNTIFS(AR$4:AR469,"&gt;0",$AA$4:$AA469,$AA469),0)</f>
        <v>0</v>
      </c>
      <c r="AS470">
        <f>IF(O470="x",1+COUNTIFS(AS$4:AS469,"&gt;0",$AA$4:$AA469,$AA469),0)</f>
        <v>0</v>
      </c>
      <c r="AT470">
        <f>IF(P470="x",1+COUNTIFS(AT$4:AT469,"&gt;0",$AA$4:$AA469,$AA469),0)</f>
        <v>0</v>
      </c>
      <c r="AU470">
        <f>IF(Q470="x",1+COUNTIFS(AU$4:AU469,"&gt;0",$AA$4:$AA469,$AA469),0)</f>
        <v>0</v>
      </c>
      <c r="AV470">
        <f>IF(R470="x",1+COUNTIFS(AV$4:AV469,"&gt;0",$AA$4:$AA469,$AA469),0)</f>
        <v>0</v>
      </c>
      <c r="AW470">
        <f t="shared" si="292"/>
        <v>0</v>
      </c>
      <c r="AX470">
        <f t="shared" si="293"/>
        <v>1</v>
      </c>
      <c r="AY470">
        <f t="shared" si="302"/>
        <v>0</v>
      </c>
      <c r="AZ470">
        <f t="shared" si="303"/>
        <v>1</v>
      </c>
      <c r="BA470" s="4">
        <f t="shared" si="304"/>
        <v>0</v>
      </c>
      <c r="BB470" s="4">
        <f t="shared" si="305"/>
        <v>0</v>
      </c>
      <c r="BC470" s="4">
        <f t="shared" si="306"/>
        <v>0</v>
      </c>
      <c r="BD470" s="4">
        <f t="shared" si="307"/>
        <v>0</v>
      </c>
      <c r="BE470" s="4">
        <f t="shared" si="308"/>
        <v>0</v>
      </c>
      <c r="BF470" s="4">
        <f t="shared" si="309"/>
        <v>0</v>
      </c>
      <c r="BG470" s="4">
        <f t="shared" si="310"/>
        <v>0</v>
      </c>
      <c r="BH470" s="4">
        <f t="shared" si="311"/>
        <v>0</v>
      </c>
      <c r="BI470" s="4">
        <f t="shared" si="312"/>
        <v>1</v>
      </c>
      <c r="BJ470" s="4">
        <f t="shared" si="313"/>
        <v>0</v>
      </c>
      <c r="BK470" s="4">
        <f t="shared" si="314"/>
        <v>0</v>
      </c>
      <c r="BL470" s="4">
        <f t="shared" si="315"/>
        <v>0</v>
      </c>
      <c r="BM470" s="4">
        <f t="shared" si="316"/>
        <v>0</v>
      </c>
      <c r="BN470" s="4">
        <f t="shared" si="317"/>
        <v>0</v>
      </c>
      <c r="BO470">
        <f>SUMIFS(BH$5:BH470,$AA$5:$AA470,$AA470)</f>
        <v>18</v>
      </c>
      <c r="BP470">
        <f>SUMIFS(BI$5:BI470,$AA$5:$AA470,$AA470)</f>
        <v>25</v>
      </c>
      <c r="BQ470">
        <f>SUMIFS(BJ$5:BJ470,$AA$5:$AA470,$AA470)</f>
        <v>14</v>
      </c>
      <c r="BR470">
        <f>SUMIFS(BK$5:BK470,$AA$5:$AA470,$AA470)</f>
        <v>25</v>
      </c>
      <c r="BS470">
        <f>SUMIFS(BL$5:BL470,$AA$5:$AA470,$AA470)</f>
        <v>20</v>
      </c>
      <c r="BT470">
        <f>SUMIFS(BM$5:BM470,$AA$5:$AA470,$AA470)</f>
        <v>22</v>
      </c>
      <c r="BU470">
        <f>SUMIFS(BN$5:BN470,$AA$5:$AA470,$AA470)</f>
        <v>0</v>
      </c>
      <c r="BV470">
        <f t="shared" si="318"/>
        <v>18</v>
      </c>
      <c r="BW470">
        <f t="shared" si="319"/>
        <v>32</v>
      </c>
      <c r="BX470">
        <f t="shared" si="320"/>
        <v>18</v>
      </c>
      <c r="BY470">
        <f t="shared" si="321"/>
        <v>30</v>
      </c>
      <c r="BZ470">
        <f t="shared" si="322"/>
        <v>26</v>
      </c>
      <c r="CA470">
        <f t="shared" si="323"/>
        <v>26</v>
      </c>
      <c r="CB470">
        <f t="shared" si="324"/>
        <v>0</v>
      </c>
      <c r="CC470">
        <f t="shared" si="325"/>
        <v>25</v>
      </c>
      <c r="CD470">
        <f t="shared" si="326"/>
        <v>32</v>
      </c>
      <c r="CE470" t="str">
        <f>IFERROR(VLOOKUP($AA470,'Tuyến và nhân viên'!$I:$O,7,0),"")</f>
        <v>Trần Văn Khanh</v>
      </c>
      <c r="CF470">
        <f t="shared" si="327"/>
        <v>2</v>
      </c>
      <c r="CG470">
        <f t="shared" si="328"/>
        <v>1</v>
      </c>
      <c r="CH470">
        <f>COUNTIFS($L470:L470,"x")</f>
        <v>0</v>
      </c>
      <c r="CI470">
        <f>COUNTIFS($L470:M470,"x")</f>
        <v>1</v>
      </c>
      <c r="CJ470">
        <f>COUNTIFS($L470:N470,"x")</f>
        <v>1</v>
      </c>
      <c r="CK470">
        <f>COUNTIFS($L470:O470,"x")</f>
        <v>1</v>
      </c>
      <c r="CL470">
        <f>COUNTIFS($L470:P470,"x")</f>
        <v>1</v>
      </c>
      <c r="CM470">
        <f>COUNTIFS($L470:Q470,"x")</f>
        <v>1</v>
      </c>
      <c r="CN470">
        <f>COUNTIFS($L470:R470,"x")</f>
        <v>1</v>
      </c>
      <c r="CO470" t="str" cm="1">
        <f t="array" ref="CO470">IFERROR(INDEX($CH$4:$CN$4,0,MATCH(1,$CH470:$CN470,0)),"")</f>
        <v>Thứ 3</v>
      </c>
      <c r="CP470" t="str" cm="1">
        <f t="array" ref="CP470">IFERROR(INDEX($CH$4:$CN$4,0,MATCH(2,$CH470:$CN470,0)),"")</f>
        <v/>
      </c>
      <c r="CQ470" t="str">
        <f t="shared" si="329"/>
        <v>Thứ 3</v>
      </c>
      <c r="CR470" t="str">
        <f t="shared" si="294"/>
        <v>F2 - Tuần 2 &amp; 4</v>
      </c>
    </row>
    <row r="471" spans="1:96" x14ac:dyDescent="0.3">
      <c r="A471" s="117" t="s">
        <v>37959</v>
      </c>
      <c r="B471" s="118" t="s">
        <v>33266</v>
      </c>
      <c r="C471" s="118" t="s">
        <v>33267</v>
      </c>
      <c r="D471" s="118" t="s">
        <v>39661</v>
      </c>
      <c r="E471" s="118" t="s">
        <v>39662</v>
      </c>
      <c r="F471" s="118" t="s">
        <v>22642</v>
      </c>
      <c r="G471" s="118" t="s">
        <v>38893</v>
      </c>
      <c r="H471" s="118" t="s">
        <v>38897</v>
      </c>
      <c r="I471" s="118" t="s">
        <v>22</v>
      </c>
      <c r="J471" s="119" t="s">
        <v>39658</v>
      </c>
      <c r="K471" s="119" t="s">
        <v>23</v>
      </c>
      <c r="L471" s="117" t="s">
        <v>23</v>
      </c>
      <c r="M471" s="117" t="s">
        <v>24</v>
      </c>
      <c r="N471" s="117" t="s">
        <v>23</v>
      </c>
      <c r="O471" s="117" t="s">
        <v>23</v>
      </c>
      <c r="P471" s="117" t="s">
        <v>23</v>
      </c>
      <c r="Q471" s="117" t="s">
        <v>23</v>
      </c>
      <c r="R471" s="117" t="s">
        <v>23</v>
      </c>
      <c r="S471" s="117" t="s">
        <v>24</v>
      </c>
      <c r="T471" s="117" t="s">
        <v>24</v>
      </c>
      <c r="U471" s="117" t="s">
        <v>24</v>
      </c>
      <c r="V471" s="117" t="s">
        <v>24</v>
      </c>
      <c r="W471" s="74" t="str">
        <f t="shared" si="295"/>
        <v/>
      </c>
      <c r="X471" s="74" t="str">
        <f t="shared" si="296"/>
        <v>x</v>
      </c>
      <c r="Y471" s="74" t="str">
        <f t="shared" si="297"/>
        <v/>
      </c>
      <c r="Z471" s="74" t="str">
        <f t="shared" si="298"/>
        <v>x</v>
      </c>
      <c r="AA471" t="str">
        <f>VLOOKUP($D471,'Tuyến và nhân viên'!$D:$M,6,0)</f>
        <v>HL00530</v>
      </c>
      <c r="AB471" t="str">
        <f>VLOOKUP($D471,'Tuyến và nhân viên'!$D:$M,7,0)</f>
        <v>Nguyễn Thị Thiên Trang</v>
      </c>
      <c r="AC471" s="16" t="str">
        <f>IFERROR(VLOOKUP($F471,DSKH!$D:$BF,53,0),"")</f>
        <v>F2</v>
      </c>
      <c r="AD471" s="16" t="str">
        <f>IFERROR(VLOOKUP($F471,DSKH!$D:$BF,54,0),"")</f>
        <v>GT</v>
      </c>
      <c r="AE471" s="4">
        <f>SUMIFS('Doanh số khách hàng'!$F:$F,'Doanh số khách hàng'!$A:$A,'Chi tiết tuyến'!$F471)</f>
        <v>0</v>
      </c>
      <c r="AF471" s="16" t="str">
        <f t="shared" si="290"/>
        <v>F4</v>
      </c>
      <c r="AG471" s="16" t="str">
        <f t="shared" si="291"/>
        <v>F2</v>
      </c>
      <c r="AH471" t="b">
        <f t="shared" si="299"/>
        <v>0</v>
      </c>
      <c r="AI471" t="b">
        <f t="shared" si="300"/>
        <v>1</v>
      </c>
      <c r="AJ471">
        <f>IFERROR(VLOOKUP($AC471,Master!$D:$E,2,0),"")</f>
        <v>2</v>
      </c>
      <c r="AK471">
        <f>VLOOKUP($AF471,Master!$D:$E,2,0)</f>
        <v>4</v>
      </c>
      <c r="AL471" s="4">
        <f t="shared" si="301"/>
        <v>0</v>
      </c>
      <c r="AM471" t="str">
        <f>IFERROR(VLOOKUP($F471,DSKH!$D:$BF,31,0),"")</f>
        <v>Tỉnh Cà Mau</v>
      </c>
      <c r="AN471" t="str">
        <f>IFERROR(VLOOKUP($F471,DSKH!$D:$BF,29,0),"")</f>
        <v>Xã Phong Thạnh</v>
      </c>
      <c r="AO471">
        <f>IFERROR(VLOOKUP($F471,DSKH!$D:$BF,52,0),"")</f>
        <v>0</v>
      </c>
      <c r="AP471">
        <f>IF(L471="x",1+COUNTIFS(AP$4:AP470,"&gt;0",$AA$4:$AA470,$AA470),0)</f>
        <v>0</v>
      </c>
      <c r="AQ471">
        <f>IF(M471="x",1+COUNTIFS(AQ$4:AQ470,"&gt;0",$AA$4:$AA470,$AA470),0)</f>
        <v>33</v>
      </c>
      <c r="AR471">
        <f>IF(N471="x",1+COUNTIFS(AR$4:AR470,"&gt;0",$AA$4:$AA470,$AA470),0)</f>
        <v>0</v>
      </c>
      <c r="AS471">
        <f>IF(O471="x",1+COUNTIFS(AS$4:AS470,"&gt;0",$AA$4:$AA470,$AA470),0)</f>
        <v>0</v>
      </c>
      <c r="AT471">
        <f>IF(P471="x",1+COUNTIFS(AT$4:AT470,"&gt;0",$AA$4:$AA470,$AA470),0)</f>
        <v>0</v>
      </c>
      <c r="AU471">
        <f>IF(Q471="x",1+COUNTIFS(AU$4:AU470,"&gt;0",$AA$4:$AA470,$AA470),0)</f>
        <v>0</v>
      </c>
      <c r="AV471">
        <f>IF(R471="x",1+COUNTIFS(AV$4:AV470,"&gt;0",$AA$4:$AA470,$AA470),0)</f>
        <v>0</v>
      </c>
      <c r="AW471">
        <f t="shared" si="292"/>
        <v>0</v>
      </c>
      <c r="AX471">
        <f t="shared" si="293"/>
        <v>1</v>
      </c>
      <c r="AY471">
        <f t="shared" si="302"/>
        <v>0</v>
      </c>
      <c r="AZ471">
        <f t="shared" si="303"/>
        <v>1</v>
      </c>
      <c r="BA471" s="4">
        <f t="shared" si="304"/>
        <v>0</v>
      </c>
      <c r="BB471" s="4">
        <f t="shared" si="305"/>
        <v>0</v>
      </c>
      <c r="BC471" s="4">
        <f t="shared" si="306"/>
        <v>0</v>
      </c>
      <c r="BD471" s="4">
        <f t="shared" si="307"/>
        <v>0</v>
      </c>
      <c r="BE471" s="4">
        <f t="shared" si="308"/>
        <v>0</v>
      </c>
      <c r="BF471" s="4">
        <f t="shared" si="309"/>
        <v>0</v>
      </c>
      <c r="BG471" s="4">
        <f t="shared" si="310"/>
        <v>0</v>
      </c>
      <c r="BH471" s="4">
        <f t="shared" si="311"/>
        <v>0</v>
      </c>
      <c r="BI471" s="4">
        <f t="shared" si="312"/>
        <v>1</v>
      </c>
      <c r="BJ471" s="4">
        <f t="shared" si="313"/>
        <v>0</v>
      </c>
      <c r="BK471" s="4">
        <f t="shared" si="314"/>
        <v>0</v>
      </c>
      <c r="BL471" s="4">
        <f t="shared" si="315"/>
        <v>0</v>
      </c>
      <c r="BM471" s="4">
        <f t="shared" si="316"/>
        <v>0</v>
      </c>
      <c r="BN471" s="4">
        <f t="shared" si="317"/>
        <v>0</v>
      </c>
      <c r="BO471">
        <f>SUMIFS(BH$5:BH471,$AA$5:$AA471,$AA471)</f>
        <v>18</v>
      </c>
      <c r="BP471">
        <f>SUMIFS(BI$5:BI471,$AA$5:$AA471,$AA471)</f>
        <v>26</v>
      </c>
      <c r="BQ471">
        <f>SUMIFS(BJ$5:BJ471,$AA$5:$AA471,$AA471)</f>
        <v>14</v>
      </c>
      <c r="BR471">
        <f>SUMIFS(BK$5:BK471,$AA$5:$AA471,$AA471)</f>
        <v>25</v>
      </c>
      <c r="BS471">
        <f>SUMIFS(BL$5:BL471,$AA$5:$AA471,$AA471)</f>
        <v>20</v>
      </c>
      <c r="BT471">
        <f>SUMIFS(BM$5:BM471,$AA$5:$AA471,$AA471)</f>
        <v>22</v>
      </c>
      <c r="BU471">
        <f>SUMIFS(BN$5:BN471,$AA$5:$AA471,$AA471)</f>
        <v>0</v>
      </c>
      <c r="BV471">
        <f t="shared" si="318"/>
        <v>18</v>
      </c>
      <c r="BW471">
        <f t="shared" si="319"/>
        <v>32</v>
      </c>
      <c r="BX471">
        <f t="shared" si="320"/>
        <v>18</v>
      </c>
      <c r="BY471">
        <f t="shared" si="321"/>
        <v>30</v>
      </c>
      <c r="BZ471">
        <f t="shared" si="322"/>
        <v>26</v>
      </c>
      <c r="CA471">
        <f t="shared" si="323"/>
        <v>26</v>
      </c>
      <c r="CB471">
        <f t="shared" si="324"/>
        <v>0</v>
      </c>
      <c r="CC471">
        <f t="shared" si="325"/>
        <v>26</v>
      </c>
      <c r="CD471">
        <f t="shared" si="326"/>
        <v>32</v>
      </c>
      <c r="CE471" t="str">
        <f>IFERROR(VLOOKUP($AA471,'Tuyến và nhân viên'!$I:$O,7,0),"")</f>
        <v>Trần Văn Khanh</v>
      </c>
      <c r="CF471">
        <f t="shared" si="327"/>
        <v>2</v>
      </c>
      <c r="CG471">
        <f t="shared" si="328"/>
        <v>1</v>
      </c>
      <c r="CH471">
        <f>COUNTIFS($L471:L471,"x")</f>
        <v>0</v>
      </c>
      <c r="CI471">
        <f>COUNTIFS($L471:M471,"x")</f>
        <v>1</v>
      </c>
      <c r="CJ471">
        <f>COUNTIFS($L471:N471,"x")</f>
        <v>1</v>
      </c>
      <c r="CK471">
        <f>COUNTIFS($L471:O471,"x")</f>
        <v>1</v>
      </c>
      <c r="CL471">
        <f>COUNTIFS($L471:P471,"x")</f>
        <v>1</v>
      </c>
      <c r="CM471">
        <f>COUNTIFS($L471:Q471,"x")</f>
        <v>1</v>
      </c>
      <c r="CN471">
        <f>COUNTIFS($L471:R471,"x")</f>
        <v>1</v>
      </c>
      <c r="CO471" t="str" cm="1">
        <f t="array" ref="CO471">IFERROR(INDEX($CH$4:$CN$4,0,MATCH(1,$CH471:$CN471,0)),"")</f>
        <v>Thứ 3</v>
      </c>
      <c r="CP471" t="str" cm="1">
        <f t="array" ref="CP471">IFERROR(INDEX($CH$4:$CN$4,0,MATCH(2,$CH471:$CN471,0)),"")</f>
        <v/>
      </c>
      <c r="CQ471" t="str">
        <f t="shared" si="329"/>
        <v>Thứ 3</v>
      </c>
      <c r="CR471" t="str">
        <f t="shared" si="294"/>
        <v>F2 - Tuần 2 &amp; 4</v>
      </c>
    </row>
    <row r="472" spans="1:96" x14ac:dyDescent="0.3">
      <c r="A472" s="117" t="s">
        <v>37969</v>
      </c>
      <c r="B472" s="118" t="s">
        <v>33266</v>
      </c>
      <c r="C472" s="118" t="s">
        <v>33267</v>
      </c>
      <c r="D472" s="118" t="s">
        <v>39661</v>
      </c>
      <c r="E472" s="118" t="s">
        <v>39662</v>
      </c>
      <c r="F472" s="118" t="s">
        <v>38916</v>
      </c>
      <c r="G472" s="118" t="s">
        <v>38917</v>
      </c>
      <c r="H472" s="118" t="s">
        <v>38920</v>
      </c>
      <c r="I472" s="118" t="s">
        <v>22</v>
      </c>
      <c r="J472" s="119" t="s">
        <v>39658</v>
      </c>
      <c r="K472" s="119" t="s">
        <v>23</v>
      </c>
      <c r="L472" s="117" t="s">
        <v>23</v>
      </c>
      <c r="M472" s="117" t="s">
        <v>23</v>
      </c>
      <c r="N472" s="117" t="s">
        <v>23</v>
      </c>
      <c r="O472" s="117" t="s">
        <v>23</v>
      </c>
      <c r="P472" s="117" t="s">
        <v>23</v>
      </c>
      <c r="Q472" s="117" t="s">
        <v>24</v>
      </c>
      <c r="R472" s="117" t="s">
        <v>23</v>
      </c>
      <c r="S472" s="117" t="s">
        <v>24</v>
      </c>
      <c r="T472" s="117" t="s">
        <v>24</v>
      </c>
      <c r="U472" s="117" t="s">
        <v>24</v>
      </c>
      <c r="V472" s="117" t="s">
        <v>24</v>
      </c>
      <c r="W472" s="74" t="str">
        <f t="shared" si="295"/>
        <v/>
      </c>
      <c r="X472" s="74" t="str">
        <f t="shared" si="296"/>
        <v>x</v>
      </c>
      <c r="Y472" s="74" t="str">
        <f t="shared" si="297"/>
        <v/>
      </c>
      <c r="Z472" s="74" t="str">
        <f t="shared" si="298"/>
        <v>x</v>
      </c>
      <c r="AA472" t="str">
        <f>VLOOKUP($D472,'Tuyến và nhân viên'!$D:$M,6,0)</f>
        <v>HL00530</v>
      </c>
      <c r="AB472" t="str">
        <f>VLOOKUP($D472,'Tuyến và nhân viên'!$D:$M,7,0)</f>
        <v>Nguyễn Thị Thiên Trang</v>
      </c>
      <c r="AC472" s="16" t="str">
        <f>IFERROR(VLOOKUP($F472,DSKH!$D:$BF,53,0),"")</f>
        <v>F2</v>
      </c>
      <c r="AD472" s="16" t="str">
        <f>IFERROR(VLOOKUP($F472,DSKH!$D:$BF,54,0),"")</f>
        <v>GT</v>
      </c>
      <c r="AE472" s="4">
        <f>SUMIFS('Doanh số khách hàng'!$F:$F,'Doanh số khách hàng'!$A:$A,'Chi tiết tuyến'!$F472)</f>
        <v>0</v>
      </c>
      <c r="AF472" s="16" t="str">
        <f t="shared" si="290"/>
        <v>F4</v>
      </c>
      <c r="AG472" s="16" t="str">
        <f t="shared" si="291"/>
        <v>F2</v>
      </c>
      <c r="AH472" t="b">
        <f t="shared" si="299"/>
        <v>0</v>
      </c>
      <c r="AI472" t="b">
        <f t="shared" si="300"/>
        <v>1</v>
      </c>
      <c r="AJ472">
        <f>IFERROR(VLOOKUP($AC472,Master!$D:$E,2,0),"")</f>
        <v>2</v>
      </c>
      <c r="AK472">
        <f>VLOOKUP($AF472,Master!$D:$E,2,0)</f>
        <v>4</v>
      </c>
      <c r="AL472" s="4">
        <f t="shared" si="301"/>
        <v>0</v>
      </c>
      <c r="AM472" t="str">
        <f>IFERROR(VLOOKUP($F472,DSKH!$D:$BF,31,0),"")</f>
        <v>Tỉnh Cà Mau</v>
      </c>
      <c r="AN472" t="str">
        <f>IFERROR(VLOOKUP($F472,DSKH!$D:$BF,29,0),"")</f>
        <v>Phường Bạc Liêu</v>
      </c>
      <c r="AO472">
        <f>IFERROR(VLOOKUP($F472,DSKH!$D:$BF,52,0),"")</f>
        <v>0</v>
      </c>
      <c r="AP472">
        <f>IF(L472="x",1+COUNTIFS(AP$4:AP471,"&gt;0",$AA$4:$AA471,$AA471),0)</f>
        <v>0</v>
      </c>
      <c r="AQ472">
        <f>IF(M472="x",1+COUNTIFS(AQ$4:AQ471,"&gt;0",$AA$4:$AA471,$AA471),0)</f>
        <v>0</v>
      </c>
      <c r="AR472">
        <f>IF(N472="x",1+COUNTIFS(AR$4:AR471,"&gt;0",$AA$4:$AA471,$AA471),0)</f>
        <v>0</v>
      </c>
      <c r="AS472">
        <f>IF(O472="x",1+COUNTIFS(AS$4:AS471,"&gt;0",$AA$4:$AA471,$AA471),0)</f>
        <v>0</v>
      </c>
      <c r="AT472">
        <f>IF(P472="x",1+COUNTIFS(AT$4:AT471,"&gt;0",$AA$4:$AA471,$AA471),0)</f>
        <v>0</v>
      </c>
      <c r="AU472">
        <f>IF(Q472="x",1+COUNTIFS(AU$4:AU471,"&gt;0",$AA$4:$AA471,$AA471),0)</f>
        <v>32</v>
      </c>
      <c r="AV472">
        <f>IF(R472="x",1+COUNTIFS(AV$4:AV471,"&gt;0",$AA$4:$AA471,$AA471),0)</f>
        <v>0</v>
      </c>
      <c r="AW472">
        <f t="shared" si="292"/>
        <v>0</v>
      </c>
      <c r="AX472">
        <f t="shared" si="293"/>
        <v>1</v>
      </c>
      <c r="AY472">
        <f t="shared" si="302"/>
        <v>0</v>
      </c>
      <c r="AZ472">
        <f t="shared" si="303"/>
        <v>1</v>
      </c>
      <c r="BA472" s="4">
        <f t="shared" si="304"/>
        <v>0</v>
      </c>
      <c r="BB472" s="4">
        <f t="shared" si="305"/>
        <v>0</v>
      </c>
      <c r="BC472" s="4">
        <f t="shared" si="306"/>
        <v>0</v>
      </c>
      <c r="BD472" s="4">
        <f t="shared" si="307"/>
        <v>0</v>
      </c>
      <c r="BE472" s="4">
        <f t="shared" si="308"/>
        <v>0</v>
      </c>
      <c r="BF472" s="4">
        <f t="shared" si="309"/>
        <v>0</v>
      </c>
      <c r="BG472" s="4">
        <f t="shared" si="310"/>
        <v>0</v>
      </c>
      <c r="BH472" s="4">
        <f t="shared" si="311"/>
        <v>0</v>
      </c>
      <c r="BI472" s="4">
        <f t="shared" si="312"/>
        <v>0</v>
      </c>
      <c r="BJ472" s="4">
        <f t="shared" si="313"/>
        <v>0</v>
      </c>
      <c r="BK472" s="4">
        <f t="shared" si="314"/>
        <v>0</v>
      </c>
      <c r="BL472" s="4">
        <f t="shared" si="315"/>
        <v>0</v>
      </c>
      <c r="BM472" s="4">
        <f t="shared" si="316"/>
        <v>1</v>
      </c>
      <c r="BN472" s="4">
        <f t="shared" si="317"/>
        <v>0</v>
      </c>
      <c r="BO472">
        <f>SUMIFS(BH$5:BH472,$AA$5:$AA472,$AA472)</f>
        <v>18</v>
      </c>
      <c r="BP472">
        <f>SUMIFS(BI$5:BI472,$AA$5:$AA472,$AA472)</f>
        <v>26</v>
      </c>
      <c r="BQ472">
        <f>SUMIFS(BJ$5:BJ472,$AA$5:$AA472,$AA472)</f>
        <v>14</v>
      </c>
      <c r="BR472">
        <f>SUMIFS(BK$5:BK472,$AA$5:$AA472,$AA472)</f>
        <v>25</v>
      </c>
      <c r="BS472">
        <f>SUMIFS(BL$5:BL472,$AA$5:$AA472,$AA472)</f>
        <v>20</v>
      </c>
      <c r="BT472">
        <f>SUMIFS(BM$5:BM472,$AA$5:$AA472,$AA472)</f>
        <v>23</v>
      </c>
      <c r="BU472">
        <f>SUMIFS(BN$5:BN472,$AA$5:$AA472,$AA472)</f>
        <v>0</v>
      </c>
      <c r="BV472">
        <f t="shared" si="318"/>
        <v>18</v>
      </c>
      <c r="BW472">
        <f t="shared" si="319"/>
        <v>32</v>
      </c>
      <c r="BX472">
        <f t="shared" si="320"/>
        <v>18</v>
      </c>
      <c r="BY472">
        <f t="shared" si="321"/>
        <v>30</v>
      </c>
      <c r="BZ472">
        <f t="shared" si="322"/>
        <v>26</v>
      </c>
      <c r="CA472">
        <f t="shared" si="323"/>
        <v>26</v>
      </c>
      <c r="CB472">
        <f t="shared" si="324"/>
        <v>0</v>
      </c>
      <c r="CC472">
        <f t="shared" si="325"/>
        <v>23</v>
      </c>
      <c r="CD472">
        <f t="shared" si="326"/>
        <v>26</v>
      </c>
      <c r="CE472" t="str">
        <f>IFERROR(VLOOKUP($AA472,'Tuyến và nhân viên'!$I:$O,7,0),"")</f>
        <v>Trần Văn Khanh</v>
      </c>
      <c r="CF472">
        <f t="shared" si="327"/>
        <v>2</v>
      </c>
      <c r="CG472">
        <f t="shared" si="328"/>
        <v>1</v>
      </c>
      <c r="CH472">
        <f>COUNTIFS($L472:L472,"x")</f>
        <v>0</v>
      </c>
      <c r="CI472">
        <f>COUNTIFS($L472:M472,"x")</f>
        <v>0</v>
      </c>
      <c r="CJ472">
        <f>COUNTIFS($L472:N472,"x")</f>
        <v>0</v>
      </c>
      <c r="CK472">
        <f>COUNTIFS($L472:O472,"x")</f>
        <v>0</v>
      </c>
      <c r="CL472">
        <f>COUNTIFS($L472:P472,"x")</f>
        <v>0</v>
      </c>
      <c r="CM472">
        <f>COUNTIFS($L472:Q472,"x")</f>
        <v>1</v>
      </c>
      <c r="CN472">
        <f>COUNTIFS($L472:R472,"x")</f>
        <v>1</v>
      </c>
      <c r="CO472" t="str" cm="1">
        <f t="array" ref="CO472">IFERROR(INDEX($CH$4:$CN$4,0,MATCH(1,$CH472:$CN472,0)),"")</f>
        <v>Thứ 7</v>
      </c>
      <c r="CP472" t="str" cm="1">
        <f t="array" ref="CP472">IFERROR(INDEX($CH$4:$CN$4,0,MATCH(2,$CH472:$CN472,0)),"")</f>
        <v/>
      </c>
      <c r="CQ472" t="str">
        <f t="shared" si="329"/>
        <v>Thứ 7</v>
      </c>
      <c r="CR472" t="str">
        <f t="shared" si="294"/>
        <v>F2 - Tuần 2 &amp; 4</v>
      </c>
    </row>
    <row r="473" spans="1:96" x14ac:dyDescent="0.3">
      <c r="A473" s="117" t="s">
        <v>37977</v>
      </c>
      <c r="B473" s="118" t="s">
        <v>33266</v>
      </c>
      <c r="C473" s="118" t="s">
        <v>33267</v>
      </c>
      <c r="D473" s="118" t="s">
        <v>39661</v>
      </c>
      <c r="E473" s="118" t="s">
        <v>39662</v>
      </c>
      <c r="F473" s="118" t="s">
        <v>33191</v>
      </c>
      <c r="G473" s="118" t="s">
        <v>38924</v>
      </c>
      <c r="H473" s="118" t="s">
        <v>38929</v>
      </c>
      <c r="I473" s="118" t="s">
        <v>22</v>
      </c>
      <c r="J473" s="119" t="s">
        <v>39658</v>
      </c>
      <c r="K473" s="119" t="s">
        <v>23</v>
      </c>
      <c r="L473" s="117" t="s">
        <v>23</v>
      </c>
      <c r="M473" s="117" t="s">
        <v>23</v>
      </c>
      <c r="N473" s="117" t="s">
        <v>23</v>
      </c>
      <c r="O473" s="117" t="s">
        <v>24</v>
      </c>
      <c r="P473" s="117" t="s">
        <v>23</v>
      </c>
      <c r="Q473" s="117" t="s">
        <v>23</v>
      </c>
      <c r="R473" s="117" t="s">
        <v>23</v>
      </c>
      <c r="S473" s="117" t="s">
        <v>24</v>
      </c>
      <c r="T473" s="117" t="s">
        <v>24</v>
      </c>
      <c r="U473" s="117" t="s">
        <v>24</v>
      </c>
      <c r="V473" s="117" t="s">
        <v>24</v>
      </c>
      <c r="W473" s="74" t="str">
        <f t="shared" si="295"/>
        <v/>
      </c>
      <c r="X473" s="74" t="str">
        <f t="shared" si="296"/>
        <v>x</v>
      </c>
      <c r="Y473" s="74" t="str">
        <f t="shared" si="297"/>
        <v/>
      </c>
      <c r="Z473" s="74" t="str">
        <f t="shared" si="298"/>
        <v>x</v>
      </c>
      <c r="AA473" t="str">
        <f>VLOOKUP($D473,'Tuyến và nhân viên'!$D:$M,6,0)</f>
        <v>HL00530</v>
      </c>
      <c r="AB473" t="str">
        <f>VLOOKUP($D473,'Tuyến và nhân viên'!$D:$M,7,0)</f>
        <v>Nguyễn Thị Thiên Trang</v>
      </c>
      <c r="AC473" s="16" t="str">
        <f>IFERROR(VLOOKUP($F473,DSKH!$D:$BF,53,0),"")</f>
        <v>F2</v>
      </c>
      <c r="AD473" s="16" t="str">
        <f>IFERROR(VLOOKUP($F473,DSKH!$D:$BF,54,0),"")</f>
        <v>GT</v>
      </c>
      <c r="AE473" s="4">
        <f>SUMIFS('Doanh số khách hàng'!$F:$F,'Doanh số khách hàng'!$A:$A,'Chi tiết tuyến'!$F473)</f>
        <v>320866.66666666669</v>
      </c>
      <c r="AF473" s="16" t="str">
        <f t="shared" si="290"/>
        <v>F4</v>
      </c>
      <c r="AG473" s="16" t="str">
        <f t="shared" si="291"/>
        <v>F2</v>
      </c>
      <c r="AH473" t="b">
        <f t="shared" si="299"/>
        <v>0</v>
      </c>
      <c r="AI473" t="b">
        <f t="shared" si="300"/>
        <v>1</v>
      </c>
      <c r="AJ473">
        <f>IFERROR(VLOOKUP($AC473,Master!$D:$E,2,0),"")</f>
        <v>2</v>
      </c>
      <c r="AK473">
        <f>VLOOKUP($AF473,Master!$D:$E,2,0)</f>
        <v>4</v>
      </c>
      <c r="AL473" s="4">
        <f t="shared" si="301"/>
        <v>160433.33333333334</v>
      </c>
      <c r="AM473" t="str">
        <f>IFERROR(VLOOKUP($F473,DSKH!$D:$BF,31,0),"")</f>
        <v>Tỉnh Cà Mau</v>
      </c>
      <c r="AN473" t="str">
        <f>IFERROR(VLOOKUP($F473,DSKH!$D:$BF,29,0),"")</f>
        <v>Xã Vĩnh Phước</v>
      </c>
      <c r="AO473">
        <f>IFERROR(VLOOKUP($F473,DSKH!$D:$BF,52,0),"")</f>
        <v>320866.66666666669</v>
      </c>
      <c r="AP473">
        <f>IF(L473="x",1+COUNTIFS(AP$4:AP472,"&gt;0",$AA$4:$AA472,$AA472),0)</f>
        <v>0</v>
      </c>
      <c r="AQ473">
        <f>IF(M473="x",1+COUNTIFS(AQ$4:AQ472,"&gt;0",$AA$4:$AA472,$AA472),0)</f>
        <v>0</v>
      </c>
      <c r="AR473">
        <f>IF(N473="x",1+COUNTIFS(AR$4:AR472,"&gt;0",$AA$4:$AA472,$AA472),0)</f>
        <v>0</v>
      </c>
      <c r="AS473">
        <f>IF(O473="x",1+COUNTIFS(AS$4:AS472,"&gt;0",$AA$4:$AA472,$AA472),0)</f>
        <v>31</v>
      </c>
      <c r="AT473">
        <f>IF(P473="x",1+COUNTIFS(AT$4:AT472,"&gt;0",$AA$4:$AA472,$AA472),0)</f>
        <v>0</v>
      </c>
      <c r="AU473">
        <f>IF(Q473="x",1+COUNTIFS(AU$4:AU472,"&gt;0",$AA$4:$AA472,$AA472),0)</f>
        <v>0</v>
      </c>
      <c r="AV473">
        <f>IF(R473="x",1+COUNTIFS(AV$4:AV472,"&gt;0",$AA$4:$AA472,$AA472),0)</f>
        <v>0</v>
      </c>
      <c r="AW473">
        <f t="shared" si="292"/>
        <v>0</v>
      </c>
      <c r="AX473">
        <f t="shared" si="293"/>
        <v>1</v>
      </c>
      <c r="AY473">
        <f t="shared" si="302"/>
        <v>0</v>
      </c>
      <c r="AZ473">
        <f t="shared" si="303"/>
        <v>1</v>
      </c>
      <c r="BA473" s="4">
        <f t="shared" si="304"/>
        <v>0</v>
      </c>
      <c r="BB473" s="4">
        <f t="shared" si="305"/>
        <v>0</v>
      </c>
      <c r="BC473" s="4">
        <f t="shared" si="306"/>
        <v>0</v>
      </c>
      <c r="BD473" s="4">
        <f t="shared" si="307"/>
        <v>160433.33333333334</v>
      </c>
      <c r="BE473" s="4">
        <f t="shared" si="308"/>
        <v>0</v>
      </c>
      <c r="BF473" s="4">
        <f t="shared" si="309"/>
        <v>0</v>
      </c>
      <c r="BG473" s="4">
        <f t="shared" si="310"/>
        <v>0</v>
      </c>
      <c r="BH473" s="4">
        <f t="shared" si="311"/>
        <v>0</v>
      </c>
      <c r="BI473" s="4">
        <f t="shared" si="312"/>
        <v>0</v>
      </c>
      <c r="BJ473" s="4">
        <f t="shared" si="313"/>
        <v>0</v>
      </c>
      <c r="BK473" s="4">
        <f t="shared" si="314"/>
        <v>1</v>
      </c>
      <c r="BL473" s="4">
        <f t="shared" si="315"/>
        <v>0</v>
      </c>
      <c r="BM473" s="4">
        <f t="shared" si="316"/>
        <v>0</v>
      </c>
      <c r="BN473" s="4">
        <f t="shared" si="317"/>
        <v>0</v>
      </c>
      <c r="BO473">
        <f>SUMIFS(BH$5:BH473,$AA$5:$AA473,$AA473)</f>
        <v>18</v>
      </c>
      <c r="BP473">
        <f>SUMIFS(BI$5:BI473,$AA$5:$AA473,$AA473)</f>
        <v>26</v>
      </c>
      <c r="BQ473">
        <f>SUMIFS(BJ$5:BJ473,$AA$5:$AA473,$AA473)</f>
        <v>14</v>
      </c>
      <c r="BR473">
        <f>SUMIFS(BK$5:BK473,$AA$5:$AA473,$AA473)</f>
        <v>26</v>
      </c>
      <c r="BS473">
        <f>SUMIFS(BL$5:BL473,$AA$5:$AA473,$AA473)</f>
        <v>20</v>
      </c>
      <c r="BT473">
        <f>SUMIFS(BM$5:BM473,$AA$5:$AA473,$AA473)</f>
        <v>23</v>
      </c>
      <c r="BU473">
        <f>SUMIFS(BN$5:BN473,$AA$5:$AA473,$AA473)</f>
        <v>0</v>
      </c>
      <c r="BV473">
        <f t="shared" si="318"/>
        <v>18</v>
      </c>
      <c r="BW473">
        <f t="shared" si="319"/>
        <v>32</v>
      </c>
      <c r="BX473">
        <f t="shared" si="320"/>
        <v>18</v>
      </c>
      <c r="BY473">
        <f t="shared" si="321"/>
        <v>30</v>
      </c>
      <c r="BZ473">
        <f t="shared" si="322"/>
        <v>26</v>
      </c>
      <c r="CA473">
        <f t="shared" si="323"/>
        <v>26</v>
      </c>
      <c r="CB473">
        <f t="shared" si="324"/>
        <v>0</v>
      </c>
      <c r="CC473">
        <f t="shared" si="325"/>
        <v>26</v>
      </c>
      <c r="CD473">
        <f t="shared" si="326"/>
        <v>30</v>
      </c>
      <c r="CE473" t="str">
        <f>IFERROR(VLOOKUP($AA473,'Tuyến và nhân viên'!$I:$O,7,0),"")</f>
        <v>Trần Văn Khanh</v>
      </c>
      <c r="CF473">
        <f t="shared" si="327"/>
        <v>2</v>
      </c>
      <c r="CG473">
        <f t="shared" si="328"/>
        <v>1</v>
      </c>
      <c r="CH473">
        <f>COUNTIFS($L473:L473,"x")</f>
        <v>0</v>
      </c>
      <c r="CI473">
        <f>COUNTIFS($L473:M473,"x")</f>
        <v>0</v>
      </c>
      <c r="CJ473">
        <f>COUNTIFS($L473:N473,"x")</f>
        <v>0</v>
      </c>
      <c r="CK473">
        <f>COUNTIFS($L473:O473,"x")</f>
        <v>1</v>
      </c>
      <c r="CL473">
        <f>COUNTIFS($L473:P473,"x")</f>
        <v>1</v>
      </c>
      <c r="CM473">
        <f>COUNTIFS($L473:Q473,"x")</f>
        <v>1</v>
      </c>
      <c r="CN473">
        <f>COUNTIFS($L473:R473,"x")</f>
        <v>1</v>
      </c>
      <c r="CO473" t="str" cm="1">
        <f t="array" ref="CO473">IFERROR(INDEX($CH$4:$CN$4,0,MATCH(1,$CH473:$CN473,0)),"")</f>
        <v>Thứ 5</v>
      </c>
      <c r="CP473" t="str" cm="1">
        <f t="array" ref="CP473">IFERROR(INDEX($CH$4:$CN$4,0,MATCH(2,$CH473:$CN473,0)),"")</f>
        <v/>
      </c>
      <c r="CQ473" t="str">
        <f t="shared" si="329"/>
        <v>Thứ 5</v>
      </c>
      <c r="CR473" t="str">
        <f t="shared" si="294"/>
        <v>F2 - Tuần 2 &amp; 4</v>
      </c>
    </row>
    <row r="474" spans="1:96" x14ac:dyDescent="0.3">
      <c r="A474" s="117" t="s">
        <v>37984</v>
      </c>
      <c r="B474" s="118" t="s">
        <v>33266</v>
      </c>
      <c r="C474" s="118" t="s">
        <v>33267</v>
      </c>
      <c r="D474" s="118" t="s">
        <v>39661</v>
      </c>
      <c r="E474" s="118" t="s">
        <v>39662</v>
      </c>
      <c r="F474" s="118" t="s">
        <v>38947</v>
      </c>
      <c r="G474" s="118" t="s">
        <v>38948</v>
      </c>
      <c r="H474" s="118" t="s">
        <v>38074</v>
      </c>
      <c r="I474" s="118" t="s">
        <v>22</v>
      </c>
      <c r="J474" s="119" t="s">
        <v>39658</v>
      </c>
      <c r="K474" s="119" t="s">
        <v>23</v>
      </c>
      <c r="L474" s="117" t="s">
        <v>23</v>
      </c>
      <c r="M474" s="117" t="s">
        <v>23</v>
      </c>
      <c r="N474" s="117" t="s">
        <v>23</v>
      </c>
      <c r="O474" s="117" t="s">
        <v>24</v>
      </c>
      <c r="P474" s="117" t="s">
        <v>23</v>
      </c>
      <c r="Q474" s="117" t="s">
        <v>23</v>
      </c>
      <c r="R474" s="117" t="s">
        <v>23</v>
      </c>
      <c r="S474" s="117" t="s">
        <v>24</v>
      </c>
      <c r="T474" s="117" t="s">
        <v>24</v>
      </c>
      <c r="U474" s="117" t="s">
        <v>24</v>
      </c>
      <c r="V474" s="117" t="s">
        <v>24</v>
      </c>
      <c r="W474" s="74" t="str">
        <f t="shared" si="295"/>
        <v/>
      </c>
      <c r="X474" s="74" t="str">
        <f t="shared" si="296"/>
        <v>x</v>
      </c>
      <c r="Y474" s="74" t="str">
        <f t="shared" si="297"/>
        <v/>
      </c>
      <c r="Z474" s="74" t="str">
        <f t="shared" si="298"/>
        <v>x</v>
      </c>
      <c r="AA474" t="str">
        <f>VLOOKUP($D474,'Tuyến và nhân viên'!$D:$M,6,0)</f>
        <v>HL00530</v>
      </c>
      <c r="AB474" t="str">
        <f>VLOOKUP($D474,'Tuyến và nhân viên'!$D:$M,7,0)</f>
        <v>Nguyễn Thị Thiên Trang</v>
      </c>
      <c r="AC474" s="16" t="str">
        <f>IFERROR(VLOOKUP($F474,DSKH!$D:$BF,53,0),"")</f>
        <v>F2</v>
      </c>
      <c r="AD474" s="16" t="str">
        <f>IFERROR(VLOOKUP($F474,DSKH!$D:$BF,54,0),"")</f>
        <v>GT</v>
      </c>
      <c r="AE474" s="4">
        <f>SUMIFS('Doanh số khách hàng'!$F:$F,'Doanh số khách hàng'!$A:$A,'Chi tiết tuyến'!$F474)</f>
        <v>0</v>
      </c>
      <c r="AF474" s="16" t="str">
        <f t="shared" si="290"/>
        <v>F4</v>
      </c>
      <c r="AG474" s="16" t="str">
        <f t="shared" si="291"/>
        <v>F2</v>
      </c>
      <c r="AH474" t="b">
        <f t="shared" si="299"/>
        <v>0</v>
      </c>
      <c r="AI474" t="b">
        <f t="shared" si="300"/>
        <v>1</v>
      </c>
      <c r="AJ474">
        <f>IFERROR(VLOOKUP($AC474,Master!$D:$E,2,0),"")</f>
        <v>2</v>
      </c>
      <c r="AK474">
        <f>VLOOKUP($AF474,Master!$D:$E,2,0)</f>
        <v>4</v>
      </c>
      <c r="AL474" s="4">
        <f t="shared" si="301"/>
        <v>0</v>
      </c>
      <c r="AM474" t="str">
        <f>IFERROR(VLOOKUP($F474,DSKH!$D:$BF,31,0),"")</f>
        <v>Tỉnh Cà Mau</v>
      </c>
      <c r="AN474" t="str">
        <f>IFERROR(VLOOKUP($F474,DSKH!$D:$BF,29,0),"")</f>
        <v>Xã Vĩnh Phước</v>
      </c>
      <c r="AO474">
        <f>IFERROR(VLOOKUP($F474,DSKH!$D:$BF,52,0),"")</f>
        <v>0</v>
      </c>
      <c r="AP474">
        <f>IF(L474="x",1+COUNTIFS(AP$4:AP473,"&gt;0",$AA$4:$AA473,$AA473),0)</f>
        <v>0</v>
      </c>
      <c r="AQ474">
        <f>IF(M474="x",1+COUNTIFS(AQ$4:AQ473,"&gt;0",$AA$4:$AA473,$AA473),0)</f>
        <v>0</v>
      </c>
      <c r="AR474">
        <f>IF(N474="x",1+COUNTIFS(AR$4:AR473,"&gt;0",$AA$4:$AA473,$AA473),0)</f>
        <v>0</v>
      </c>
      <c r="AS474">
        <f>IF(O474="x",1+COUNTIFS(AS$4:AS473,"&gt;0",$AA$4:$AA473,$AA473),0)</f>
        <v>32</v>
      </c>
      <c r="AT474">
        <f>IF(P474="x",1+COUNTIFS(AT$4:AT473,"&gt;0",$AA$4:$AA473,$AA473),0)</f>
        <v>0</v>
      </c>
      <c r="AU474">
        <f>IF(Q474="x",1+COUNTIFS(AU$4:AU473,"&gt;0",$AA$4:$AA473,$AA473),0)</f>
        <v>0</v>
      </c>
      <c r="AV474">
        <f>IF(R474="x",1+COUNTIFS(AV$4:AV473,"&gt;0",$AA$4:$AA473,$AA473),0)</f>
        <v>0</v>
      </c>
      <c r="AW474">
        <f t="shared" si="292"/>
        <v>0</v>
      </c>
      <c r="AX474">
        <f t="shared" si="293"/>
        <v>1</v>
      </c>
      <c r="AY474">
        <f t="shared" si="302"/>
        <v>0</v>
      </c>
      <c r="AZ474">
        <f t="shared" si="303"/>
        <v>1</v>
      </c>
      <c r="BA474" s="4">
        <f t="shared" si="304"/>
        <v>0</v>
      </c>
      <c r="BB474" s="4">
        <f t="shared" si="305"/>
        <v>0</v>
      </c>
      <c r="BC474" s="4">
        <f t="shared" si="306"/>
        <v>0</v>
      </c>
      <c r="BD474" s="4">
        <f t="shared" si="307"/>
        <v>0</v>
      </c>
      <c r="BE474" s="4">
        <f t="shared" si="308"/>
        <v>0</v>
      </c>
      <c r="BF474" s="4">
        <f t="shared" si="309"/>
        <v>0</v>
      </c>
      <c r="BG474" s="4">
        <f t="shared" si="310"/>
        <v>0</v>
      </c>
      <c r="BH474" s="4">
        <f t="shared" si="311"/>
        <v>0</v>
      </c>
      <c r="BI474" s="4">
        <f t="shared" si="312"/>
        <v>0</v>
      </c>
      <c r="BJ474" s="4">
        <f t="shared" si="313"/>
        <v>0</v>
      </c>
      <c r="BK474" s="4">
        <f t="shared" si="314"/>
        <v>1</v>
      </c>
      <c r="BL474" s="4">
        <f t="shared" si="315"/>
        <v>0</v>
      </c>
      <c r="BM474" s="4">
        <f t="shared" si="316"/>
        <v>0</v>
      </c>
      <c r="BN474" s="4">
        <f t="shared" si="317"/>
        <v>0</v>
      </c>
      <c r="BO474">
        <f>SUMIFS(BH$5:BH474,$AA$5:$AA474,$AA474)</f>
        <v>18</v>
      </c>
      <c r="BP474">
        <f>SUMIFS(BI$5:BI474,$AA$5:$AA474,$AA474)</f>
        <v>26</v>
      </c>
      <c r="BQ474">
        <f>SUMIFS(BJ$5:BJ474,$AA$5:$AA474,$AA474)</f>
        <v>14</v>
      </c>
      <c r="BR474">
        <f>SUMIFS(BK$5:BK474,$AA$5:$AA474,$AA474)</f>
        <v>27</v>
      </c>
      <c r="BS474">
        <f>SUMIFS(BL$5:BL474,$AA$5:$AA474,$AA474)</f>
        <v>20</v>
      </c>
      <c r="BT474">
        <f>SUMIFS(BM$5:BM474,$AA$5:$AA474,$AA474)</f>
        <v>23</v>
      </c>
      <c r="BU474">
        <f>SUMIFS(BN$5:BN474,$AA$5:$AA474,$AA474)</f>
        <v>0</v>
      </c>
      <c r="BV474">
        <f t="shared" si="318"/>
        <v>18</v>
      </c>
      <c r="BW474">
        <f t="shared" si="319"/>
        <v>32</v>
      </c>
      <c r="BX474">
        <f t="shared" si="320"/>
        <v>18</v>
      </c>
      <c r="BY474">
        <f t="shared" si="321"/>
        <v>30</v>
      </c>
      <c r="BZ474">
        <f t="shared" si="322"/>
        <v>26</v>
      </c>
      <c r="CA474">
        <f t="shared" si="323"/>
        <v>26</v>
      </c>
      <c r="CB474">
        <f t="shared" si="324"/>
        <v>0</v>
      </c>
      <c r="CC474">
        <f t="shared" si="325"/>
        <v>27</v>
      </c>
      <c r="CD474">
        <f t="shared" si="326"/>
        <v>30</v>
      </c>
      <c r="CE474" t="str">
        <f>IFERROR(VLOOKUP($AA474,'Tuyến và nhân viên'!$I:$O,7,0),"")</f>
        <v>Trần Văn Khanh</v>
      </c>
      <c r="CF474">
        <f t="shared" si="327"/>
        <v>2</v>
      </c>
      <c r="CG474">
        <f t="shared" si="328"/>
        <v>1</v>
      </c>
      <c r="CH474">
        <f>COUNTIFS($L474:L474,"x")</f>
        <v>0</v>
      </c>
      <c r="CI474">
        <f>COUNTIFS($L474:M474,"x")</f>
        <v>0</v>
      </c>
      <c r="CJ474">
        <f>COUNTIFS($L474:N474,"x")</f>
        <v>0</v>
      </c>
      <c r="CK474">
        <f>COUNTIFS($L474:O474,"x")</f>
        <v>1</v>
      </c>
      <c r="CL474">
        <f>COUNTIFS($L474:P474,"x")</f>
        <v>1</v>
      </c>
      <c r="CM474">
        <f>COUNTIFS($L474:Q474,"x")</f>
        <v>1</v>
      </c>
      <c r="CN474">
        <f>COUNTIFS($L474:R474,"x")</f>
        <v>1</v>
      </c>
      <c r="CO474" t="str" cm="1">
        <f t="array" ref="CO474">IFERROR(INDEX($CH$4:$CN$4,0,MATCH(1,$CH474:$CN474,0)),"")</f>
        <v>Thứ 5</v>
      </c>
      <c r="CP474" t="str" cm="1">
        <f t="array" ref="CP474">IFERROR(INDEX($CH$4:$CN$4,0,MATCH(2,$CH474:$CN474,0)),"")</f>
        <v/>
      </c>
      <c r="CQ474" t="str">
        <f t="shared" si="329"/>
        <v>Thứ 5</v>
      </c>
      <c r="CR474" t="str">
        <f t="shared" si="294"/>
        <v>F2 - Tuần 2 &amp; 4</v>
      </c>
    </row>
    <row r="475" spans="1:96" x14ac:dyDescent="0.3">
      <c r="A475" s="117" t="s">
        <v>37992</v>
      </c>
      <c r="B475" s="118" t="s">
        <v>33266</v>
      </c>
      <c r="C475" s="118" t="s">
        <v>33267</v>
      </c>
      <c r="D475" s="118" t="s">
        <v>39661</v>
      </c>
      <c r="E475" s="118" t="s">
        <v>39662</v>
      </c>
      <c r="F475" s="118" t="s">
        <v>18063</v>
      </c>
      <c r="G475" s="118" t="s">
        <v>38953</v>
      </c>
      <c r="H475" s="118" t="s">
        <v>38958</v>
      </c>
      <c r="I475" s="118" t="s">
        <v>22</v>
      </c>
      <c r="J475" s="119" t="s">
        <v>39658</v>
      </c>
      <c r="K475" s="119" t="s">
        <v>23</v>
      </c>
      <c r="L475" s="117" t="s">
        <v>23</v>
      </c>
      <c r="M475" s="117" t="s">
        <v>23</v>
      </c>
      <c r="N475" s="117" t="s">
        <v>23</v>
      </c>
      <c r="O475" s="117" t="s">
        <v>24</v>
      </c>
      <c r="P475" s="117" t="s">
        <v>23</v>
      </c>
      <c r="Q475" s="117" t="s">
        <v>23</v>
      </c>
      <c r="R475" s="117" t="s">
        <v>23</v>
      </c>
      <c r="S475" s="117" t="s">
        <v>24</v>
      </c>
      <c r="T475" s="117" t="s">
        <v>24</v>
      </c>
      <c r="U475" s="117" t="s">
        <v>24</v>
      </c>
      <c r="V475" s="117" t="s">
        <v>24</v>
      </c>
      <c r="W475" s="74" t="str">
        <f t="shared" si="295"/>
        <v>x</v>
      </c>
      <c r="X475" s="74" t="str">
        <f t="shared" si="296"/>
        <v>x</v>
      </c>
      <c r="Y475" s="74" t="str">
        <f t="shared" si="297"/>
        <v>x</v>
      </c>
      <c r="Z475" s="74" t="str">
        <f t="shared" si="298"/>
        <v>x</v>
      </c>
      <c r="AA475" t="str">
        <f>VLOOKUP($D475,'Tuyến và nhân viên'!$D:$M,6,0)</f>
        <v>HL00530</v>
      </c>
      <c r="AB475" t="str">
        <f>VLOOKUP($D475,'Tuyến và nhân viên'!$D:$M,7,0)</f>
        <v>Nguyễn Thị Thiên Trang</v>
      </c>
      <c r="AC475" s="16" t="str">
        <f>IFERROR(VLOOKUP($F475,DSKH!$D:$BF,53,0),"")</f>
        <v>F4</v>
      </c>
      <c r="AD475" s="16" t="str">
        <f>IFERROR(VLOOKUP($F475,DSKH!$D:$BF,54,0),"")</f>
        <v>GT</v>
      </c>
      <c r="AE475" s="4">
        <f>SUMIFS('Doanh số khách hàng'!$F:$F,'Doanh số khách hàng'!$A:$A,'Chi tiết tuyến'!$F475)</f>
        <v>2374326.6666666665</v>
      </c>
      <c r="AF475" s="16" t="str">
        <f t="shared" si="290"/>
        <v>F4</v>
      </c>
      <c r="AG475" s="16" t="str">
        <f t="shared" si="291"/>
        <v>F4</v>
      </c>
      <c r="AH475" t="b">
        <f t="shared" si="299"/>
        <v>1</v>
      </c>
      <c r="AI475" t="b">
        <f t="shared" si="300"/>
        <v>1</v>
      </c>
      <c r="AJ475">
        <f>IFERROR(VLOOKUP($AC475,Master!$D:$E,2,0),"")</f>
        <v>4</v>
      </c>
      <c r="AK475">
        <f>VLOOKUP($AF475,Master!$D:$E,2,0)</f>
        <v>4</v>
      </c>
      <c r="AL475" s="4">
        <f t="shared" si="301"/>
        <v>593581.66666666663</v>
      </c>
      <c r="AM475" t="str">
        <f>IFERROR(VLOOKUP($F475,DSKH!$D:$BF,31,0),"")</f>
        <v>Tỉnh Cà Mau</v>
      </c>
      <c r="AN475" t="str">
        <f>IFERROR(VLOOKUP($F475,DSKH!$D:$BF,29,0),"")</f>
        <v>Xã Vĩnh Phước</v>
      </c>
      <c r="AO475">
        <f>IFERROR(VLOOKUP($F475,DSKH!$D:$BF,52,0),"")</f>
        <v>2374326.6666666665</v>
      </c>
      <c r="AP475">
        <f>IF(L475="x",1+COUNTIFS(AP$4:AP474,"&gt;0",$AA$4:$AA474,$AA474),0)</f>
        <v>0</v>
      </c>
      <c r="AQ475">
        <f>IF(M475="x",1+COUNTIFS(AQ$4:AQ474,"&gt;0",$AA$4:$AA474,$AA474),0)</f>
        <v>0</v>
      </c>
      <c r="AR475">
        <f>IF(N475="x",1+COUNTIFS(AR$4:AR474,"&gt;0",$AA$4:$AA474,$AA474),0)</f>
        <v>0</v>
      </c>
      <c r="AS475">
        <f>IF(O475="x",1+COUNTIFS(AS$4:AS474,"&gt;0",$AA$4:$AA474,$AA474),0)</f>
        <v>33</v>
      </c>
      <c r="AT475">
        <f>IF(P475="x",1+COUNTIFS(AT$4:AT474,"&gt;0",$AA$4:$AA474,$AA474),0)</f>
        <v>0</v>
      </c>
      <c r="AU475">
        <f>IF(Q475="x",1+COUNTIFS(AU$4:AU474,"&gt;0",$AA$4:$AA474,$AA474),0)</f>
        <v>0</v>
      </c>
      <c r="AV475">
        <f>IF(R475="x",1+COUNTIFS(AV$4:AV474,"&gt;0",$AA$4:$AA474,$AA474),0)</f>
        <v>0</v>
      </c>
      <c r="AW475">
        <f t="shared" si="292"/>
        <v>1</v>
      </c>
      <c r="AX475">
        <f t="shared" si="293"/>
        <v>1</v>
      </c>
      <c r="AY475">
        <f t="shared" si="302"/>
        <v>1</v>
      </c>
      <c r="AZ475">
        <f t="shared" si="303"/>
        <v>1</v>
      </c>
      <c r="BA475" s="4">
        <f t="shared" si="304"/>
        <v>0</v>
      </c>
      <c r="BB475" s="4">
        <f t="shared" si="305"/>
        <v>0</v>
      </c>
      <c r="BC475" s="4">
        <f t="shared" si="306"/>
        <v>0</v>
      </c>
      <c r="BD475" s="4">
        <f t="shared" si="307"/>
        <v>593581.66666666663</v>
      </c>
      <c r="BE475" s="4">
        <f t="shared" si="308"/>
        <v>0</v>
      </c>
      <c r="BF475" s="4">
        <f t="shared" si="309"/>
        <v>0</v>
      </c>
      <c r="BG475" s="4">
        <f t="shared" si="310"/>
        <v>0</v>
      </c>
      <c r="BH475" s="4">
        <f t="shared" si="311"/>
        <v>0</v>
      </c>
      <c r="BI475" s="4">
        <f t="shared" si="312"/>
        <v>0</v>
      </c>
      <c r="BJ475" s="4">
        <f t="shared" si="313"/>
        <v>0</v>
      </c>
      <c r="BK475" s="4">
        <f t="shared" si="314"/>
        <v>0</v>
      </c>
      <c r="BL475" s="4">
        <f t="shared" si="315"/>
        <v>0</v>
      </c>
      <c r="BM475" s="4">
        <f t="shared" si="316"/>
        <v>0</v>
      </c>
      <c r="BN475" s="4">
        <f t="shared" si="317"/>
        <v>0</v>
      </c>
      <c r="BO475">
        <f>SUMIFS(BH$5:BH475,$AA$5:$AA475,$AA475)</f>
        <v>18</v>
      </c>
      <c r="BP475">
        <f>SUMIFS(BI$5:BI475,$AA$5:$AA475,$AA475)</f>
        <v>26</v>
      </c>
      <c r="BQ475">
        <f>SUMIFS(BJ$5:BJ475,$AA$5:$AA475,$AA475)</f>
        <v>14</v>
      </c>
      <c r="BR475">
        <f>SUMIFS(BK$5:BK475,$AA$5:$AA475,$AA475)</f>
        <v>27</v>
      </c>
      <c r="BS475">
        <f>SUMIFS(BL$5:BL475,$AA$5:$AA475,$AA475)</f>
        <v>20</v>
      </c>
      <c r="BT475">
        <f>SUMIFS(BM$5:BM475,$AA$5:$AA475,$AA475)</f>
        <v>23</v>
      </c>
      <c r="BU475">
        <f>SUMIFS(BN$5:BN475,$AA$5:$AA475,$AA475)</f>
        <v>0</v>
      </c>
      <c r="BV475">
        <f t="shared" si="318"/>
        <v>18</v>
      </c>
      <c r="BW475">
        <f t="shared" si="319"/>
        <v>32</v>
      </c>
      <c r="BX475">
        <f t="shared" si="320"/>
        <v>18</v>
      </c>
      <c r="BY475">
        <f t="shared" si="321"/>
        <v>30</v>
      </c>
      <c r="BZ475">
        <f t="shared" si="322"/>
        <v>26</v>
      </c>
      <c r="CA475">
        <f t="shared" si="323"/>
        <v>26</v>
      </c>
      <c r="CB475">
        <f t="shared" si="324"/>
        <v>0</v>
      </c>
      <c r="CC475">
        <f t="shared" si="325"/>
        <v>0</v>
      </c>
      <c r="CD475">
        <f t="shared" si="326"/>
        <v>0</v>
      </c>
      <c r="CE475" t="str">
        <f>IFERROR(VLOOKUP($AA475,'Tuyến và nhân viên'!$I:$O,7,0),"")</f>
        <v>Trần Văn Khanh</v>
      </c>
      <c r="CF475">
        <f t="shared" si="327"/>
        <v>4</v>
      </c>
      <c r="CG475">
        <f t="shared" si="328"/>
        <v>1</v>
      </c>
      <c r="CH475">
        <f>COUNTIFS($L475:L475,"x")</f>
        <v>0</v>
      </c>
      <c r="CI475">
        <f>COUNTIFS($L475:M475,"x")</f>
        <v>0</v>
      </c>
      <c r="CJ475">
        <f>COUNTIFS($L475:N475,"x")</f>
        <v>0</v>
      </c>
      <c r="CK475">
        <f>COUNTIFS($L475:O475,"x")</f>
        <v>1</v>
      </c>
      <c r="CL475">
        <f>COUNTIFS($L475:P475,"x")</f>
        <v>1</v>
      </c>
      <c r="CM475">
        <f>COUNTIFS($L475:Q475,"x")</f>
        <v>1</v>
      </c>
      <c r="CN475">
        <f>COUNTIFS($L475:R475,"x")</f>
        <v>1</v>
      </c>
      <c r="CO475" t="str" cm="1">
        <f t="array" ref="CO475">IFERROR(INDEX($CH$4:$CN$4,0,MATCH(1,$CH475:$CN475,0)),"")</f>
        <v>Thứ 5</v>
      </c>
      <c r="CP475" t="str" cm="1">
        <f t="array" ref="CP475">IFERROR(INDEX($CH$4:$CN$4,0,MATCH(2,$CH475:$CN475,0)),"")</f>
        <v/>
      </c>
      <c r="CQ475" t="str">
        <f t="shared" si="329"/>
        <v>Thứ 5</v>
      </c>
      <c r="CR475" t="str">
        <f t="shared" si="294"/>
        <v>F4 - Tất cả các tuần</v>
      </c>
    </row>
    <row r="476" spans="1:96" x14ac:dyDescent="0.3">
      <c r="A476" s="117" t="s">
        <v>37998</v>
      </c>
      <c r="B476" s="118" t="s">
        <v>33266</v>
      </c>
      <c r="C476" s="118" t="s">
        <v>33267</v>
      </c>
      <c r="D476" s="118" t="s">
        <v>39661</v>
      </c>
      <c r="E476" s="118" t="s">
        <v>39662</v>
      </c>
      <c r="F476" s="118" t="s">
        <v>24401</v>
      </c>
      <c r="G476" s="118" t="s">
        <v>38995</v>
      </c>
      <c r="H476" s="118" t="s">
        <v>35581</v>
      </c>
      <c r="I476" s="118" t="s">
        <v>22</v>
      </c>
      <c r="J476" s="119" t="s">
        <v>39658</v>
      </c>
      <c r="K476" s="119" t="s">
        <v>23</v>
      </c>
      <c r="L476" s="117" t="s">
        <v>23</v>
      </c>
      <c r="M476" s="117" t="s">
        <v>23</v>
      </c>
      <c r="N476" s="117" t="s">
        <v>23</v>
      </c>
      <c r="O476" s="117" t="s">
        <v>23</v>
      </c>
      <c r="P476" s="117" t="s">
        <v>24</v>
      </c>
      <c r="Q476" s="117" t="s">
        <v>23</v>
      </c>
      <c r="R476" s="117" t="s">
        <v>23</v>
      </c>
      <c r="S476" s="117" t="s">
        <v>24</v>
      </c>
      <c r="T476" s="117" t="s">
        <v>24</v>
      </c>
      <c r="U476" s="117" t="s">
        <v>24</v>
      </c>
      <c r="V476" s="117" t="s">
        <v>24</v>
      </c>
      <c r="W476" s="74" t="str">
        <f t="shared" si="295"/>
        <v/>
      </c>
      <c r="X476" s="74" t="str">
        <f t="shared" si="296"/>
        <v>x</v>
      </c>
      <c r="Y476" s="74" t="str">
        <f t="shared" si="297"/>
        <v/>
      </c>
      <c r="Z476" s="74" t="str">
        <f t="shared" si="298"/>
        <v>x</v>
      </c>
      <c r="AA476" t="str">
        <f>VLOOKUP($D476,'Tuyến và nhân viên'!$D:$M,6,0)</f>
        <v>HL00530</v>
      </c>
      <c r="AB476" t="str">
        <f>VLOOKUP($D476,'Tuyến và nhân viên'!$D:$M,7,0)</f>
        <v>Nguyễn Thị Thiên Trang</v>
      </c>
      <c r="AC476" s="16" t="str">
        <f>IFERROR(VLOOKUP($F476,DSKH!$D:$BF,53,0),"")</f>
        <v>F2</v>
      </c>
      <c r="AD476" s="16" t="str">
        <f>IFERROR(VLOOKUP($F476,DSKH!$D:$BF,54,0),"")</f>
        <v>GT</v>
      </c>
      <c r="AE476" s="4">
        <f>SUMIFS('Doanh số khách hàng'!$F:$F,'Doanh số khách hàng'!$A:$A,'Chi tiết tuyến'!$F476)</f>
        <v>119816.66666666667</v>
      </c>
      <c r="AF476" s="16" t="str">
        <f t="shared" si="290"/>
        <v>F4</v>
      </c>
      <c r="AG476" s="16" t="str">
        <f t="shared" si="291"/>
        <v>F2</v>
      </c>
      <c r="AH476" t="b">
        <f t="shared" si="299"/>
        <v>0</v>
      </c>
      <c r="AI476" t="b">
        <f t="shared" si="300"/>
        <v>1</v>
      </c>
      <c r="AJ476">
        <f>IFERROR(VLOOKUP($AC476,Master!$D:$E,2,0),"")</f>
        <v>2</v>
      </c>
      <c r="AK476">
        <f>VLOOKUP($AF476,Master!$D:$E,2,0)</f>
        <v>4</v>
      </c>
      <c r="AL476" s="4">
        <f t="shared" si="301"/>
        <v>59908.333333333336</v>
      </c>
      <c r="AM476" t="str">
        <f>IFERROR(VLOOKUP($F476,DSKH!$D:$BF,31,0),"")</f>
        <v>Tỉnh Cà Mau</v>
      </c>
      <c r="AN476" t="str">
        <f>IFERROR(VLOOKUP($F476,DSKH!$D:$BF,29,0),"")</f>
        <v>Xã Châu Thới</v>
      </c>
      <c r="AO476">
        <f>IFERROR(VLOOKUP($F476,DSKH!$D:$BF,52,0),"")</f>
        <v>119816.66666666667</v>
      </c>
      <c r="AP476">
        <f>IF(L476="x",1+COUNTIFS(AP$4:AP475,"&gt;0",$AA$4:$AA475,$AA475),0)</f>
        <v>0</v>
      </c>
      <c r="AQ476">
        <f>IF(M476="x",1+COUNTIFS(AQ$4:AQ475,"&gt;0",$AA$4:$AA475,$AA475),0)</f>
        <v>0</v>
      </c>
      <c r="AR476">
        <f>IF(N476="x",1+COUNTIFS(AR$4:AR475,"&gt;0",$AA$4:$AA475,$AA475),0)</f>
        <v>0</v>
      </c>
      <c r="AS476">
        <f>IF(O476="x",1+COUNTIFS(AS$4:AS475,"&gt;0",$AA$4:$AA475,$AA475),0)</f>
        <v>0</v>
      </c>
      <c r="AT476">
        <f>IF(P476="x",1+COUNTIFS(AT$4:AT475,"&gt;0",$AA$4:$AA475,$AA475),0)</f>
        <v>24</v>
      </c>
      <c r="AU476">
        <f>IF(Q476="x",1+COUNTIFS(AU$4:AU475,"&gt;0",$AA$4:$AA475,$AA475),0)</f>
        <v>0</v>
      </c>
      <c r="AV476">
        <f>IF(R476="x",1+COUNTIFS(AV$4:AV475,"&gt;0",$AA$4:$AA475,$AA475),0)</f>
        <v>0</v>
      </c>
      <c r="AW476">
        <f t="shared" si="292"/>
        <v>0</v>
      </c>
      <c r="AX476">
        <f t="shared" si="293"/>
        <v>1</v>
      </c>
      <c r="AY476">
        <f t="shared" si="302"/>
        <v>0</v>
      </c>
      <c r="AZ476">
        <f t="shared" si="303"/>
        <v>1</v>
      </c>
      <c r="BA476" s="4">
        <f t="shared" si="304"/>
        <v>0</v>
      </c>
      <c r="BB476" s="4">
        <f t="shared" si="305"/>
        <v>0</v>
      </c>
      <c r="BC476" s="4">
        <f t="shared" si="306"/>
        <v>0</v>
      </c>
      <c r="BD476" s="4">
        <f t="shared" si="307"/>
        <v>0</v>
      </c>
      <c r="BE476" s="4">
        <f t="shared" si="308"/>
        <v>59908.333333333336</v>
      </c>
      <c r="BF476" s="4">
        <f t="shared" si="309"/>
        <v>0</v>
      </c>
      <c r="BG476" s="4">
        <f t="shared" si="310"/>
        <v>0</v>
      </c>
      <c r="BH476" s="4">
        <f t="shared" si="311"/>
        <v>0</v>
      </c>
      <c r="BI476" s="4">
        <f t="shared" si="312"/>
        <v>0</v>
      </c>
      <c r="BJ476" s="4">
        <f t="shared" si="313"/>
        <v>0</v>
      </c>
      <c r="BK476" s="4">
        <f t="shared" si="314"/>
        <v>0</v>
      </c>
      <c r="BL476" s="4">
        <f t="shared" si="315"/>
        <v>1</v>
      </c>
      <c r="BM476" s="4">
        <f t="shared" si="316"/>
        <v>0</v>
      </c>
      <c r="BN476" s="4">
        <f t="shared" si="317"/>
        <v>0</v>
      </c>
      <c r="BO476">
        <f>SUMIFS(BH$5:BH476,$AA$5:$AA476,$AA476)</f>
        <v>18</v>
      </c>
      <c r="BP476">
        <f>SUMIFS(BI$5:BI476,$AA$5:$AA476,$AA476)</f>
        <v>26</v>
      </c>
      <c r="BQ476">
        <f>SUMIFS(BJ$5:BJ476,$AA$5:$AA476,$AA476)</f>
        <v>14</v>
      </c>
      <c r="BR476">
        <f>SUMIFS(BK$5:BK476,$AA$5:$AA476,$AA476)</f>
        <v>27</v>
      </c>
      <c r="BS476">
        <f>SUMIFS(BL$5:BL476,$AA$5:$AA476,$AA476)</f>
        <v>21</v>
      </c>
      <c r="BT476">
        <f>SUMIFS(BM$5:BM476,$AA$5:$AA476,$AA476)</f>
        <v>23</v>
      </c>
      <c r="BU476">
        <f>SUMIFS(BN$5:BN476,$AA$5:$AA476,$AA476)</f>
        <v>0</v>
      </c>
      <c r="BV476">
        <f t="shared" si="318"/>
        <v>18</v>
      </c>
      <c r="BW476">
        <f t="shared" si="319"/>
        <v>32</v>
      </c>
      <c r="BX476">
        <f t="shared" si="320"/>
        <v>18</v>
      </c>
      <c r="BY476">
        <f t="shared" si="321"/>
        <v>30</v>
      </c>
      <c r="BZ476">
        <f t="shared" si="322"/>
        <v>26</v>
      </c>
      <c r="CA476">
        <f t="shared" si="323"/>
        <v>26</v>
      </c>
      <c r="CB476">
        <f t="shared" si="324"/>
        <v>0</v>
      </c>
      <c r="CC476">
        <f t="shared" si="325"/>
        <v>21</v>
      </c>
      <c r="CD476">
        <f t="shared" si="326"/>
        <v>26</v>
      </c>
      <c r="CE476" t="str">
        <f>IFERROR(VLOOKUP($AA476,'Tuyến và nhân viên'!$I:$O,7,0),"")</f>
        <v>Trần Văn Khanh</v>
      </c>
      <c r="CF476">
        <f t="shared" si="327"/>
        <v>2</v>
      </c>
      <c r="CG476">
        <f t="shared" si="328"/>
        <v>1</v>
      </c>
      <c r="CH476">
        <f>COUNTIFS($L476:L476,"x")</f>
        <v>0</v>
      </c>
      <c r="CI476">
        <f>COUNTIFS($L476:M476,"x")</f>
        <v>0</v>
      </c>
      <c r="CJ476">
        <f>COUNTIFS($L476:N476,"x")</f>
        <v>0</v>
      </c>
      <c r="CK476">
        <f>COUNTIFS($L476:O476,"x")</f>
        <v>0</v>
      </c>
      <c r="CL476">
        <f>COUNTIFS($L476:P476,"x")</f>
        <v>1</v>
      </c>
      <c r="CM476">
        <f>COUNTIFS($L476:Q476,"x")</f>
        <v>1</v>
      </c>
      <c r="CN476">
        <f>COUNTIFS($L476:R476,"x")</f>
        <v>1</v>
      </c>
      <c r="CO476" t="str" cm="1">
        <f t="array" ref="CO476">IFERROR(INDEX($CH$4:$CN$4,0,MATCH(1,$CH476:$CN476,0)),"")</f>
        <v>Thứ 6</v>
      </c>
      <c r="CP476" t="str" cm="1">
        <f t="array" ref="CP476">IFERROR(INDEX($CH$4:$CN$4,0,MATCH(2,$CH476:$CN476,0)),"")</f>
        <v/>
      </c>
      <c r="CQ476" t="str">
        <f t="shared" si="329"/>
        <v>Thứ 6</v>
      </c>
      <c r="CR476" t="str">
        <f t="shared" si="294"/>
        <v>F2 - Tuần 2 &amp; 4</v>
      </c>
    </row>
    <row r="477" spans="1:96" x14ac:dyDescent="0.3">
      <c r="A477" s="117" t="s">
        <v>38008</v>
      </c>
      <c r="B477" s="118" t="s">
        <v>33266</v>
      </c>
      <c r="C477" s="118" t="s">
        <v>33267</v>
      </c>
      <c r="D477" s="118" t="s">
        <v>39661</v>
      </c>
      <c r="E477" s="118" t="s">
        <v>39662</v>
      </c>
      <c r="F477" s="118" t="s">
        <v>39034</v>
      </c>
      <c r="G477" s="118" t="s">
        <v>39035</v>
      </c>
      <c r="H477" s="118" t="s">
        <v>39038</v>
      </c>
      <c r="I477" s="118" t="s">
        <v>22</v>
      </c>
      <c r="J477" s="119" t="s">
        <v>39658</v>
      </c>
      <c r="K477" s="119" t="s">
        <v>23</v>
      </c>
      <c r="L477" s="117" t="s">
        <v>23</v>
      </c>
      <c r="M477" s="117" t="s">
        <v>24</v>
      </c>
      <c r="N477" s="117" t="s">
        <v>23</v>
      </c>
      <c r="O477" s="117" t="s">
        <v>23</v>
      </c>
      <c r="P477" s="117" t="s">
        <v>23</v>
      </c>
      <c r="Q477" s="117" t="s">
        <v>23</v>
      </c>
      <c r="R477" s="117" t="s">
        <v>23</v>
      </c>
      <c r="S477" s="117" t="s">
        <v>24</v>
      </c>
      <c r="T477" s="117" t="s">
        <v>24</v>
      </c>
      <c r="U477" s="117" t="s">
        <v>24</v>
      </c>
      <c r="V477" s="117" t="s">
        <v>24</v>
      </c>
      <c r="W477" s="74" t="str">
        <f t="shared" si="295"/>
        <v/>
      </c>
      <c r="X477" s="74" t="str">
        <f t="shared" si="296"/>
        <v>x</v>
      </c>
      <c r="Y477" s="74" t="str">
        <f t="shared" si="297"/>
        <v/>
      </c>
      <c r="Z477" s="74" t="str">
        <f t="shared" si="298"/>
        <v>x</v>
      </c>
      <c r="AA477" t="str">
        <f>VLOOKUP($D477,'Tuyến và nhân viên'!$D:$M,6,0)</f>
        <v>HL00530</v>
      </c>
      <c r="AB477" t="str">
        <f>VLOOKUP($D477,'Tuyến và nhân viên'!$D:$M,7,0)</f>
        <v>Nguyễn Thị Thiên Trang</v>
      </c>
      <c r="AC477" s="16" t="str">
        <f>IFERROR(VLOOKUP($F477,DSKH!$D:$BF,53,0),"")</f>
        <v>F2</v>
      </c>
      <c r="AD477" s="16" t="str">
        <f>IFERROR(VLOOKUP($F477,DSKH!$D:$BF,54,0),"")</f>
        <v>GT</v>
      </c>
      <c r="AE477" s="4">
        <f>SUMIFS('Doanh số khách hàng'!$F:$F,'Doanh số khách hàng'!$A:$A,'Chi tiết tuyến'!$F477)</f>
        <v>0</v>
      </c>
      <c r="AF477" s="16" t="str">
        <f t="shared" si="290"/>
        <v>F4</v>
      </c>
      <c r="AG477" s="16" t="str">
        <f t="shared" si="291"/>
        <v>F2</v>
      </c>
      <c r="AH477" t="b">
        <f t="shared" si="299"/>
        <v>0</v>
      </c>
      <c r="AI477" t="b">
        <f t="shared" si="300"/>
        <v>1</v>
      </c>
      <c r="AJ477">
        <f>IFERROR(VLOOKUP($AC477,Master!$D:$E,2,0),"")</f>
        <v>2</v>
      </c>
      <c r="AK477">
        <f>VLOOKUP($AF477,Master!$D:$E,2,0)</f>
        <v>4</v>
      </c>
      <c r="AL477" s="4">
        <f t="shared" si="301"/>
        <v>0</v>
      </c>
      <c r="AM477" t="str">
        <f>IFERROR(VLOOKUP($F477,DSKH!$D:$BF,31,0),"")</f>
        <v>Tỉnh Cà Mau</v>
      </c>
      <c r="AN477" t="str">
        <f>IFERROR(VLOOKUP($F477,DSKH!$D:$BF,29,0),"")</f>
        <v>Phường Giá Rai</v>
      </c>
      <c r="AO477">
        <f>IFERROR(VLOOKUP($F477,DSKH!$D:$BF,52,0),"")</f>
        <v>0</v>
      </c>
      <c r="AP477">
        <f>IF(L477="x",1+COUNTIFS(AP$4:AP476,"&gt;0",$AA$4:$AA476,$AA476),0)</f>
        <v>0</v>
      </c>
      <c r="AQ477">
        <f>IF(M477="x",1+COUNTIFS(AQ$4:AQ476,"&gt;0",$AA$4:$AA476,$AA476),0)</f>
        <v>34</v>
      </c>
      <c r="AR477">
        <f>IF(N477="x",1+COUNTIFS(AR$4:AR476,"&gt;0",$AA$4:$AA476,$AA476),0)</f>
        <v>0</v>
      </c>
      <c r="AS477">
        <f>IF(O477="x",1+COUNTIFS(AS$4:AS476,"&gt;0",$AA$4:$AA476,$AA476),0)</f>
        <v>0</v>
      </c>
      <c r="AT477">
        <f>IF(P477="x",1+COUNTIFS(AT$4:AT476,"&gt;0",$AA$4:$AA476,$AA476),0)</f>
        <v>0</v>
      </c>
      <c r="AU477">
        <f>IF(Q477="x",1+COUNTIFS(AU$4:AU476,"&gt;0",$AA$4:$AA476,$AA476),0)</f>
        <v>0</v>
      </c>
      <c r="AV477">
        <f>IF(R477="x",1+COUNTIFS(AV$4:AV476,"&gt;0",$AA$4:$AA476,$AA476),0)</f>
        <v>0</v>
      </c>
      <c r="AW477">
        <f t="shared" si="292"/>
        <v>0</v>
      </c>
      <c r="AX477">
        <f t="shared" si="293"/>
        <v>1</v>
      </c>
      <c r="AY477">
        <f t="shared" si="302"/>
        <v>0</v>
      </c>
      <c r="AZ477">
        <f t="shared" si="303"/>
        <v>1</v>
      </c>
      <c r="BA477" s="4">
        <f t="shared" si="304"/>
        <v>0</v>
      </c>
      <c r="BB477" s="4">
        <f t="shared" si="305"/>
        <v>0</v>
      </c>
      <c r="BC477" s="4">
        <f t="shared" si="306"/>
        <v>0</v>
      </c>
      <c r="BD477" s="4">
        <f t="shared" si="307"/>
        <v>0</v>
      </c>
      <c r="BE477" s="4">
        <f t="shared" si="308"/>
        <v>0</v>
      </c>
      <c r="BF477" s="4">
        <f t="shared" si="309"/>
        <v>0</v>
      </c>
      <c r="BG477" s="4">
        <f t="shared" si="310"/>
        <v>0</v>
      </c>
      <c r="BH477" s="4">
        <f t="shared" si="311"/>
        <v>0</v>
      </c>
      <c r="BI477" s="4">
        <f t="shared" si="312"/>
        <v>1</v>
      </c>
      <c r="BJ477" s="4">
        <f t="shared" si="313"/>
        <v>0</v>
      </c>
      <c r="BK477" s="4">
        <f t="shared" si="314"/>
        <v>0</v>
      </c>
      <c r="BL477" s="4">
        <f t="shared" si="315"/>
        <v>0</v>
      </c>
      <c r="BM477" s="4">
        <f t="shared" si="316"/>
        <v>0</v>
      </c>
      <c r="BN477" s="4">
        <f t="shared" si="317"/>
        <v>0</v>
      </c>
      <c r="BO477">
        <f>SUMIFS(BH$5:BH477,$AA$5:$AA477,$AA477)</f>
        <v>18</v>
      </c>
      <c r="BP477">
        <f>SUMIFS(BI$5:BI477,$AA$5:$AA477,$AA477)</f>
        <v>27</v>
      </c>
      <c r="BQ477">
        <f>SUMIFS(BJ$5:BJ477,$AA$5:$AA477,$AA477)</f>
        <v>14</v>
      </c>
      <c r="BR477">
        <f>SUMIFS(BK$5:BK477,$AA$5:$AA477,$AA477)</f>
        <v>27</v>
      </c>
      <c r="BS477">
        <f>SUMIFS(BL$5:BL477,$AA$5:$AA477,$AA477)</f>
        <v>21</v>
      </c>
      <c r="BT477">
        <f>SUMIFS(BM$5:BM477,$AA$5:$AA477,$AA477)</f>
        <v>23</v>
      </c>
      <c r="BU477">
        <f>SUMIFS(BN$5:BN477,$AA$5:$AA477,$AA477)</f>
        <v>0</v>
      </c>
      <c r="BV477">
        <f t="shared" si="318"/>
        <v>18</v>
      </c>
      <c r="BW477">
        <f t="shared" si="319"/>
        <v>32</v>
      </c>
      <c r="BX477">
        <f t="shared" si="320"/>
        <v>18</v>
      </c>
      <c r="BY477">
        <f t="shared" si="321"/>
        <v>30</v>
      </c>
      <c r="BZ477">
        <f t="shared" si="322"/>
        <v>26</v>
      </c>
      <c r="CA477">
        <f t="shared" si="323"/>
        <v>26</v>
      </c>
      <c r="CB477">
        <f t="shared" si="324"/>
        <v>0</v>
      </c>
      <c r="CC477">
        <f t="shared" si="325"/>
        <v>27</v>
      </c>
      <c r="CD477">
        <f t="shared" si="326"/>
        <v>32</v>
      </c>
      <c r="CE477" t="str">
        <f>IFERROR(VLOOKUP($AA477,'Tuyến và nhân viên'!$I:$O,7,0),"")</f>
        <v>Trần Văn Khanh</v>
      </c>
      <c r="CF477">
        <f t="shared" si="327"/>
        <v>2</v>
      </c>
      <c r="CG477">
        <f t="shared" si="328"/>
        <v>1</v>
      </c>
      <c r="CH477">
        <f>COUNTIFS($L477:L477,"x")</f>
        <v>0</v>
      </c>
      <c r="CI477">
        <f>COUNTIFS($L477:M477,"x")</f>
        <v>1</v>
      </c>
      <c r="CJ477">
        <f>COUNTIFS($L477:N477,"x")</f>
        <v>1</v>
      </c>
      <c r="CK477">
        <f>COUNTIFS($L477:O477,"x")</f>
        <v>1</v>
      </c>
      <c r="CL477">
        <f>COUNTIFS($L477:P477,"x")</f>
        <v>1</v>
      </c>
      <c r="CM477">
        <f>COUNTIFS($L477:Q477,"x")</f>
        <v>1</v>
      </c>
      <c r="CN477">
        <f>COUNTIFS($L477:R477,"x")</f>
        <v>1</v>
      </c>
      <c r="CO477" t="str" cm="1">
        <f t="array" ref="CO477">IFERROR(INDEX($CH$4:$CN$4,0,MATCH(1,$CH477:$CN477,0)),"")</f>
        <v>Thứ 3</v>
      </c>
      <c r="CP477" t="str" cm="1">
        <f t="array" ref="CP477">IFERROR(INDEX($CH$4:$CN$4,0,MATCH(2,$CH477:$CN477,0)),"")</f>
        <v/>
      </c>
      <c r="CQ477" t="str">
        <f t="shared" si="329"/>
        <v>Thứ 3</v>
      </c>
      <c r="CR477" t="str">
        <f t="shared" si="294"/>
        <v>F2 - Tuần 2 &amp; 4</v>
      </c>
    </row>
    <row r="478" spans="1:96" x14ac:dyDescent="0.3">
      <c r="A478" s="117" t="s">
        <v>38016</v>
      </c>
      <c r="B478" s="118" t="s">
        <v>33266</v>
      </c>
      <c r="C478" s="118" t="s">
        <v>33267</v>
      </c>
      <c r="D478" s="118" t="s">
        <v>39661</v>
      </c>
      <c r="E478" s="118" t="s">
        <v>39662</v>
      </c>
      <c r="F478" s="118" t="s">
        <v>39050</v>
      </c>
      <c r="G478" s="118" t="s">
        <v>39051</v>
      </c>
      <c r="H478" s="118" t="s">
        <v>39054</v>
      </c>
      <c r="I478" s="118" t="s">
        <v>22</v>
      </c>
      <c r="J478" s="119" t="s">
        <v>39658</v>
      </c>
      <c r="K478" s="119" t="s">
        <v>23</v>
      </c>
      <c r="L478" s="117" t="s">
        <v>23</v>
      </c>
      <c r="M478" s="117" t="s">
        <v>23</v>
      </c>
      <c r="N478" s="117" t="s">
        <v>23</v>
      </c>
      <c r="O478" s="117" t="s">
        <v>23</v>
      </c>
      <c r="P478" s="117" t="s">
        <v>24</v>
      </c>
      <c r="Q478" s="117" t="s">
        <v>23</v>
      </c>
      <c r="R478" s="117" t="s">
        <v>23</v>
      </c>
      <c r="S478" s="117" t="s">
        <v>24</v>
      </c>
      <c r="T478" s="117" t="s">
        <v>24</v>
      </c>
      <c r="U478" s="117" t="s">
        <v>24</v>
      </c>
      <c r="V478" s="117" t="s">
        <v>24</v>
      </c>
      <c r="W478" s="74" t="str">
        <f t="shared" si="295"/>
        <v/>
      </c>
      <c r="X478" s="74" t="str">
        <f t="shared" si="296"/>
        <v>x</v>
      </c>
      <c r="Y478" s="74" t="str">
        <f t="shared" si="297"/>
        <v/>
      </c>
      <c r="Z478" s="74" t="str">
        <f t="shared" si="298"/>
        <v>x</v>
      </c>
      <c r="AA478" t="str">
        <f>VLOOKUP($D478,'Tuyến và nhân viên'!$D:$M,6,0)</f>
        <v>HL00530</v>
      </c>
      <c r="AB478" t="str">
        <f>VLOOKUP($D478,'Tuyến và nhân viên'!$D:$M,7,0)</f>
        <v>Nguyễn Thị Thiên Trang</v>
      </c>
      <c r="AC478" s="16" t="str">
        <f>IFERROR(VLOOKUP($F478,DSKH!$D:$BF,53,0),"")</f>
        <v>F2</v>
      </c>
      <c r="AD478" s="16" t="str">
        <f>IFERROR(VLOOKUP($F478,DSKH!$D:$BF,54,0),"")</f>
        <v>GT</v>
      </c>
      <c r="AE478" s="4">
        <f>SUMIFS('Doanh số khách hàng'!$F:$F,'Doanh số khách hàng'!$A:$A,'Chi tiết tuyến'!$F478)</f>
        <v>0</v>
      </c>
      <c r="AF478" s="16" t="str">
        <f t="shared" si="290"/>
        <v>F4</v>
      </c>
      <c r="AG478" s="16" t="str">
        <f t="shared" si="291"/>
        <v>F2</v>
      </c>
      <c r="AH478" t="b">
        <f t="shared" si="299"/>
        <v>0</v>
      </c>
      <c r="AI478" t="b">
        <f t="shared" si="300"/>
        <v>1</v>
      </c>
      <c r="AJ478">
        <f>IFERROR(VLOOKUP($AC478,Master!$D:$E,2,0),"")</f>
        <v>2</v>
      </c>
      <c r="AK478">
        <f>VLOOKUP($AF478,Master!$D:$E,2,0)</f>
        <v>4</v>
      </c>
      <c r="AL478" s="4">
        <f t="shared" si="301"/>
        <v>0</v>
      </c>
      <c r="AM478" t="str">
        <f>IFERROR(VLOOKUP($F478,DSKH!$D:$BF,31,0),"")</f>
        <v>Tỉnh Cà Mau</v>
      </c>
      <c r="AN478" t="str">
        <f>IFERROR(VLOOKUP($F478,DSKH!$D:$BF,29,0),"")</f>
        <v>Xã Châu Thới</v>
      </c>
      <c r="AO478">
        <f>IFERROR(VLOOKUP($F478,DSKH!$D:$BF,52,0),"")</f>
        <v>0</v>
      </c>
      <c r="AP478">
        <f>IF(L478="x",1+COUNTIFS(AP$4:AP477,"&gt;0",$AA$4:$AA477,$AA477),0)</f>
        <v>0</v>
      </c>
      <c r="AQ478">
        <f>IF(M478="x",1+COUNTIFS(AQ$4:AQ477,"&gt;0",$AA$4:$AA477,$AA477),0)</f>
        <v>0</v>
      </c>
      <c r="AR478">
        <f>IF(N478="x",1+COUNTIFS(AR$4:AR477,"&gt;0",$AA$4:$AA477,$AA477),0)</f>
        <v>0</v>
      </c>
      <c r="AS478">
        <f>IF(O478="x",1+COUNTIFS(AS$4:AS477,"&gt;0",$AA$4:$AA477,$AA477),0)</f>
        <v>0</v>
      </c>
      <c r="AT478">
        <f>IF(P478="x",1+COUNTIFS(AT$4:AT477,"&gt;0",$AA$4:$AA477,$AA477),0)</f>
        <v>25</v>
      </c>
      <c r="AU478">
        <f>IF(Q478="x",1+COUNTIFS(AU$4:AU477,"&gt;0",$AA$4:$AA477,$AA477),0)</f>
        <v>0</v>
      </c>
      <c r="AV478">
        <f>IF(R478="x",1+COUNTIFS(AV$4:AV477,"&gt;0",$AA$4:$AA477,$AA477),0)</f>
        <v>0</v>
      </c>
      <c r="AW478">
        <f t="shared" si="292"/>
        <v>0</v>
      </c>
      <c r="AX478">
        <f t="shared" si="293"/>
        <v>1</v>
      </c>
      <c r="AY478">
        <f t="shared" si="302"/>
        <v>0</v>
      </c>
      <c r="AZ478">
        <f t="shared" si="303"/>
        <v>1</v>
      </c>
      <c r="BA478" s="4">
        <f t="shared" si="304"/>
        <v>0</v>
      </c>
      <c r="BB478" s="4">
        <f t="shared" si="305"/>
        <v>0</v>
      </c>
      <c r="BC478" s="4">
        <f t="shared" si="306"/>
        <v>0</v>
      </c>
      <c r="BD478" s="4">
        <f t="shared" si="307"/>
        <v>0</v>
      </c>
      <c r="BE478" s="4">
        <f t="shared" si="308"/>
        <v>0</v>
      </c>
      <c r="BF478" s="4">
        <f t="shared" si="309"/>
        <v>0</v>
      </c>
      <c r="BG478" s="4">
        <f t="shared" si="310"/>
        <v>0</v>
      </c>
      <c r="BH478" s="4">
        <f t="shared" si="311"/>
        <v>0</v>
      </c>
      <c r="BI478" s="4">
        <f t="shared" si="312"/>
        <v>0</v>
      </c>
      <c r="BJ478" s="4">
        <f t="shared" si="313"/>
        <v>0</v>
      </c>
      <c r="BK478" s="4">
        <f t="shared" si="314"/>
        <v>0</v>
      </c>
      <c r="BL478" s="4">
        <f t="shared" si="315"/>
        <v>1</v>
      </c>
      <c r="BM478" s="4">
        <f t="shared" si="316"/>
        <v>0</v>
      </c>
      <c r="BN478" s="4">
        <f t="shared" si="317"/>
        <v>0</v>
      </c>
      <c r="BO478">
        <f>SUMIFS(BH$5:BH478,$AA$5:$AA478,$AA478)</f>
        <v>18</v>
      </c>
      <c r="BP478">
        <f>SUMIFS(BI$5:BI478,$AA$5:$AA478,$AA478)</f>
        <v>27</v>
      </c>
      <c r="BQ478">
        <f>SUMIFS(BJ$5:BJ478,$AA$5:$AA478,$AA478)</f>
        <v>14</v>
      </c>
      <c r="BR478">
        <f>SUMIFS(BK$5:BK478,$AA$5:$AA478,$AA478)</f>
        <v>27</v>
      </c>
      <c r="BS478">
        <f>SUMIFS(BL$5:BL478,$AA$5:$AA478,$AA478)</f>
        <v>22</v>
      </c>
      <c r="BT478">
        <f>SUMIFS(BM$5:BM478,$AA$5:$AA478,$AA478)</f>
        <v>23</v>
      </c>
      <c r="BU478">
        <f>SUMIFS(BN$5:BN478,$AA$5:$AA478,$AA478)</f>
        <v>0</v>
      </c>
      <c r="BV478">
        <f t="shared" si="318"/>
        <v>18</v>
      </c>
      <c r="BW478">
        <f t="shared" si="319"/>
        <v>32</v>
      </c>
      <c r="BX478">
        <f t="shared" si="320"/>
        <v>18</v>
      </c>
      <c r="BY478">
        <f t="shared" si="321"/>
        <v>30</v>
      </c>
      <c r="BZ478">
        <f t="shared" si="322"/>
        <v>26</v>
      </c>
      <c r="CA478">
        <f t="shared" si="323"/>
        <v>26</v>
      </c>
      <c r="CB478">
        <f t="shared" si="324"/>
        <v>0</v>
      </c>
      <c r="CC478">
        <f t="shared" si="325"/>
        <v>22</v>
      </c>
      <c r="CD478">
        <f t="shared" si="326"/>
        <v>26</v>
      </c>
      <c r="CE478" t="str">
        <f>IFERROR(VLOOKUP($AA478,'Tuyến và nhân viên'!$I:$O,7,0),"")</f>
        <v>Trần Văn Khanh</v>
      </c>
      <c r="CF478">
        <f t="shared" si="327"/>
        <v>2</v>
      </c>
      <c r="CG478">
        <f t="shared" si="328"/>
        <v>1</v>
      </c>
      <c r="CH478">
        <f>COUNTIFS($L478:L478,"x")</f>
        <v>0</v>
      </c>
      <c r="CI478">
        <f>COUNTIFS($L478:M478,"x")</f>
        <v>0</v>
      </c>
      <c r="CJ478">
        <f>COUNTIFS($L478:N478,"x")</f>
        <v>0</v>
      </c>
      <c r="CK478">
        <f>COUNTIFS($L478:O478,"x")</f>
        <v>0</v>
      </c>
      <c r="CL478">
        <f>COUNTIFS($L478:P478,"x")</f>
        <v>1</v>
      </c>
      <c r="CM478">
        <f>COUNTIFS($L478:Q478,"x")</f>
        <v>1</v>
      </c>
      <c r="CN478">
        <f>COUNTIFS($L478:R478,"x")</f>
        <v>1</v>
      </c>
      <c r="CO478" t="str" cm="1">
        <f t="array" ref="CO478">IFERROR(INDEX($CH$4:$CN$4,0,MATCH(1,$CH478:$CN478,0)),"")</f>
        <v>Thứ 6</v>
      </c>
      <c r="CP478" t="str" cm="1">
        <f t="array" ref="CP478">IFERROR(INDEX($CH$4:$CN$4,0,MATCH(2,$CH478:$CN478,0)),"")</f>
        <v/>
      </c>
      <c r="CQ478" t="str">
        <f t="shared" si="329"/>
        <v>Thứ 6</v>
      </c>
      <c r="CR478" t="str">
        <f t="shared" si="294"/>
        <v>F2 - Tuần 2 &amp; 4</v>
      </c>
    </row>
    <row r="479" spans="1:96" x14ac:dyDescent="0.3">
      <c r="A479" s="117" t="s">
        <v>38026</v>
      </c>
      <c r="B479" s="118" t="s">
        <v>33266</v>
      </c>
      <c r="C479" s="118" t="s">
        <v>33267</v>
      </c>
      <c r="D479" s="118" t="s">
        <v>39661</v>
      </c>
      <c r="E479" s="118" t="s">
        <v>39662</v>
      </c>
      <c r="F479" s="118" t="s">
        <v>39056</v>
      </c>
      <c r="G479" s="118" t="s">
        <v>39057</v>
      </c>
      <c r="H479" s="118" t="s">
        <v>39060</v>
      </c>
      <c r="I479" s="118" t="s">
        <v>22</v>
      </c>
      <c r="J479" s="119" t="s">
        <v>39658</v>
      </c>
      <c r="K479" s="119" t="s">
        <v>23</v>
      </c>
      <c r="L479" s="117" t="s">
        <v>23</v>
      </c>
      <c r="M479" s="117" t="s">
        <v>24</v>
      </c>
      <c r="N479" s="117" t="s">
        <v>23</v>
      </c>
      <c r="O479" s="117" t="s">
        <v>23</v>
      </c>
      <c r="P479" s="117" t="s">
        <v>23</v>
      </c>
      <c r="Q479" s="117" t="s">
        <v>23</v>
      </c>
      <c r="R479" s="117" t="s">
        <v>23</v>
      </c>
      <c r="S479" s="117" t="s">
        <v>24</v>
      </c>
      <c r="T479" s="117" t="s">
        <v>24</v>
      </c>
      <c r="U479" s="117" t="s">
        <v>24</v>
      </c>
      <c r="V479" s="117" t="s">
        <v>24</v>
      </c>
      <c r="W479" s="74" t="str">
        <f t="shared" si="295"/>
        <v/>
      </c>
      <c r="X479" s="74" t="str">
        <f t="shared" si="296"/>
        <v>x</v>
      </c>
      <c r="Y479" s="74" t="str">
        <f t="shared" si="297"/>
        <v/>
      </c>
      <c r="Z479" s="74" t="str">
        <f t="shared" si="298"/>
        <v>x</v>
      </c>
      <c r="AA479" t="str">
        <f>VLOOKUP($D479,'Tuyến và nhân viên'!$D:$M,6,0)</f>
        <v>HL00530</v>
      </c>
      <c r="AB479" t="str">
        <f>VLOOKUP($D479,'Tuyến và nhân viên'!$D:$M,7,0)</f>
        <v>Nguyễn Thị Thiên Trang</v>
      </c>
      <c r="AC479" s="16" t="str">
        <f>IFERROR(VLOOKUP($F479,DSKH!$D:$BF,53,0),"")</f>
        <v>F2</v>
      </c>
      <c r="AD479" s="16" t="str">
        <f>IFERROR(VLOOKUP($F479,DSKH!$D:$BF,54,0),"")</f>
        <v>GT</v>
      </c>
      <c r="AE479" s="4">
        <f>SUMIFS('Doanh số khách hàng'!$F:$F,'Doanh số khách hàng'!$A:$A,'Chi tiết tuyến'!$F479)</f>
        <v>0</v>
      </c>
      <c r="AF479" s="16" t="str">
        <f t="shared" si="290"/>
        <v>F4</v>
      </c>
      <c r="AG479" s="16" t="str">
        <f t="shared" si="291"/>
        <v>F2</v>
      </c>
      <c r="AH479" t="b">
        <f t="shared" si="299"/>
        <v>0</v>
      </c>
      <c r="AI479" t="b">
        <f t="shared" si="300"/>
        <v>1</v>
      </c>
      <c r="AJ479">
        <f>IFERROR(VLOOKUP($AC479,Master!$D:$E,2,0),"")</f>
        <v>2</v>
      </c>
      <c r="AK479">
        <f>VLOOKUP($AF479,Master!$D:$E,2,0)</f>
        <v>4</v>
      </c>
      <c r="AL479" s="4">
        <f t="shared" si="301"/>
        <v>0</v>
      </c>
      <c r="AM479" t="str">
        <f>IFERROR(VLOOKUP($F479,DSKH!$D:$BF,31,0),"")</f>
        <v>Tỉnh Cà Mau</v>
      </c>
      <c r="AN479" t="str">
        <f>IFERROR(VLOOKUP($F479,DSKH!$D:$BF,29,0),"")</f>
        <v>Xã Phong Thạnh</v>
      </c>
      <c r="AO479">
        <f>IFERROR(VLOOKUP($F479,DSKH!$D:$BF,52,0),"")</f>
        <v>0</v>
      </c>
      <c r="AP479">
        <f>IF(L479="x",1+COUNTIFS(AP$4:AP478,"&gt;0",$AA$4:$AA478,$AA478),0)</f>
        <v>0</v>
      </c>
      <c r="AQ479">
        <f>IF(M479="x",1+COUNTIFS(AQ$4:AQ478,"&gt;0",$AA$4:$AA478,$AA478),0)</f>
        <v>35</v>
      </c>
      <c r="AR479">
        <f>IF(N479="x",1+COUNTIFS(AR$4:AR478,"&gt;0",$AA$4:$AA478,$AA478),0)</f>
        <v>0</v>
      </c>
      <c r="AS479">
        <f>IF(O479="x",1+COUNTIFS(AS$4:AS478,"&gt;0",$AA$4:$AA478,$AA478),0)</f>
        <v>0</v>
      </c>
      <c r="AT479">
        <f>IF(P479="x",1+COUNTIFS(AT$4:AT478,"&gt;0",$AA$4:$AA478,$AA478),0)</f>
        <v>0</v>
      </c>
      <c r="AU479">
        <f>IF(Q479="x",1+COUNTIFS(AU$4:AU478,"&gt;0",$AA$4:$AA478,$AA478),0)</f>
        <v>0</v>
      </c>
      <c r="AV479">
        <f>IF(R479="x",1+COUNTIFS(AV$4:AV478,"&gt;0",$AA$4:$AA478,$AA478),0)</f>
        <v>0</v>
      </c>
      <c r="AW479">
        <f t="shared" si="292"/>
        <v>0</v>
      </c>
      <c r="AX479">
        <f t="shared" si="293"/>
        <v>1</v>
      </c>
      <c r="AY479">
        <f t="shared" si="302"/>
        <v>0</v>
      </c>
      <c r="AZ479">
        <f t="shared" si="303"/>
        <v>1</v>
      </c>
      <c r="BA479" s="4">
        <f t="shared" si="304"/>
        <v>0</v>
      </c>
      <c r="BB479" s="4">
        <f t="shared" si="305"/>
        <v>0</v>
      </c>
      <c r="BC479" s="4">
        <f t="shared" si="306"/>
        <v>0</v>
      </c>
      <c r="BD479" s="4">
        <f t="shared" si="307"/>
        <v>0</v>
      </c>
      <c r="BE479" s="4">
        <f t="shared" si="308"/>
        <v>0</v>
      </c>
      <c r="BF479" s="4">
        <f t="shared" si="309"/>
        <v>0</v>
      </c>
      <c r="BG479" s="4">
        <f t="shared" si="310"/>
        <v>0</v>
      </c>
      <c r="BH479" s="4">
        <f t="shared" si="311"/>
        <v>0</v>
      </c>
      <c r="BI479" s="4">
        <f t="shared" si="312"/>
        <v>1</v>
      </c>
      <c r="BJ479" s="4">
        <f t="shared" si="313"/>
        <v>0</v>
      </c>
      <c r="BK479" s="4">
        <f t="shared" si="314"/>
        <v>0</v>
      </c>
      <c r="BL479" s="4">
        <f t="shared" si="315"/>
        <v>0</v>
      </c>
      <c r="BM479" s="4">
        <f t="shared" si="316"/>
        <v>0</v>
      </c>
      <c r="BN479" s="4">
        <f t="shared" si="317"/>
        <v>0</v>
      </c>
      <c r="BO479">
        <f>SUMIFS(BH$5:BH479,$AA$5:$AA479,$AA479)</f>
        <v>18</v>
      </c>
      <c r="BP479">
        <f>SUMIFS(BI$5:BI479,$AA$5:$AA479,$AA479)</f>
        <v>28</v>
      </c>
      <c r="BQ479">
        <f>SUMIFS(BJ$5:BJ479,$AA$5:$AA479,$AA479)</f>
        <v>14</v>
      </c>
      <c r="BR479">
        <f>SUMIFS(BK$5:BK479,$AA$5:$AA479,$AA479)</f>
        <v>27</v>
      </c>
      <c r="BS479">
        <f>SUMIFS(BL$5:BL479,$AA$5:$AA479,$AA479)</f>
        <v>22</v>
      </c>
      <c r="BT479">
        <f>SUMIFS(BM$5:BM479,$AA$5:$AA479,$AA479)</f>
        <v>23</v>
      </c>
      <c r="BU479">
        <f>SUMIFS(BN$5:BN479,$AA$5:$AA479,$AA479)</f>
        <v>0</v>
      </c>
      <c r="BV479">
        <f t="shared" si="318"/>
        <v>18</v>
      </c>
      <c r="BW479">
        <f t="shared" si="319"/>
        <v>32</v>
      </c>
      <c r="BX479">
        <f t="shared" si="320"/>
        <v>18</v>
      </c>
      <c r="BY479">
        <f t="shared" si="321"/>
        <v>30</v>
      </c>
      <c r="BZ479">
        <f t="shared" si="322"/>
        <v>26</v>
      </c>
      <c r="CA479">
        <f t="shared" si="323"/>
        <v>26</v>
      </c>
      <c r="CB479">
        <f t="shared" si="324"/>
        <v>0</v>
      </c>
      <c r="CC479">
        <f t="shared" si="325"/>
        <v>28</v>
      </c>
      <c r="CD479">
        <f t="shared" si="326"/>
        <v>32</v>
      </c>
      <c r="CE479" t="str">
        <f>IFERROR(VLOOKUP($AA479,'Tuyến và nhân viên'!$I:$O,7,0),"")</f>
        <v>Trần Văn Khanh</v>
      </c>
      <c r="CF479">
        <f t="shared" si="327"/>
        <v>2</v>
      </c>
      <c r="CG479">
        <f t="shared" si="328"/>
        <v>1</v>
      </c>
      <c r="CH479">
        <f>COUNTIFS($L479:L479,"x")</f>
        <v>0</v>
      </c>
      <c r="CI479">
        <f>COUNTIFS($L479:M479,"x")</f>
        <v>1</v>
      </c>
      <c r="CJ479">
        <f>COUNTIFS($L479:N479,"x")</f>
        <v>1</v>
      </c>
      <c r="CK479">
        <f>COUNTIFS($L479:O479,"x")</f>
        <v>1</v>
      </c>
      <c r="CL479">
        <f>COUNTIFS($L479:P479,"x")</f>
        <v>1</v>
      </c>
      <c r="CM479">
        <f>COUNTIFS($L479:Q479,"x")</f>
        <v>1</v>
      </c>
      <c r="CN479">
        <f>COUNTIFS($L479:R479,"x")</f>
        <v>1</v>
      </c>
      <c r="CO479" t="str" cm="1">
        <f t="array" ref="CO479">IFERROR(INDEX($CH$4:$CN$4,0,MATCH(1,$CH479:$CN479,0)),"")</f>
        <v>Thứ 3</v>
      </c>
      <c r="CP479" t="str" cm="1">
        <f t="array" ref="CP479">IFERROR(INDEX($CH$4:$CN$4,0,MATCH(2,$CH479:$CN479,0)),"")</f>
        <v/>
      </c>
      <c r="CQ479" t="str">
        <f t="shared" si="329"/>
        <v>Thứ 3</v>
      </c>
      <c r="CR479" t="str">
        <f t="shared" si="294"/>
        <v>F2 - Tuần 2 &amp; 4</v>
      </c>
    </row>
    <row r="480" spans="1:96" x14ac:dyDescent="0.3">
      <c r="A480" s="117" t="s">
        <v>38036</v>
      </c>
      <c r="B480" s="118" t="s">
        <v>33266</v>
      </c>
      <c r="C480" s="118" t="s">
        <v>33267</v>
      </c>
      <c r="D480" s="118" t="s">
        <v>39661</v>
      </c>
      <c r="E480" s="118" t="s">
        <v>39662</v>
      </c>
      <c r="F480" s="118" t="s">
        <v>24697</v>
      </c>
      <c r="G480" s="118" t="s">
        <v>39062</v>
      </c>
      <c r="H480" s="118" t="s">
        <v>39066</v>
      </c>
      <c r="I480" s="118" t="s">
        <v>22</v>
      </c>
      <c r="J480" s="119" t="s">
        <v>39658</v>
      </c>
      <c r="K480" s="119" t="s">
        <v>23</v>
      </c>
      <c r="L480" s="117" t="s">
        <v>23</v>
      </c>
      <c r="M480" s="117" t="s">
        <v>24</v>
      </c>
      <c r="N480" s="117" t="s">
        <v>23</v>
      </c>
      <c r="O480" s="117" t="s">
        <v>23</v>
      </c>
      <c r="P480" s="117" t="s">
        <v>23</v>
      </c>
      <c r="Q480" s="117" t="s">
        <v>23</v>
      </c>
      <c r="R480" s="117" t="s">
        <v>23</v>
      </c>
      <c r="S480" s="117" t="s">
        <v>24</v>
      </c>
      <c r="T480" s="117" t="s">
        <v>24</v>
      </c>
      <c r="U480" s="117" t="s">
        <v>24</v>
      </c>
      <c r="V480" s="117" t="s">
        <v>24</v>
      </c>
      <c r="W480" s="74" t="str">
        <f t="shared" si="295"/>
        <v/>
      </c>
      <c r="X480" s="74" t="str">
        <f t="shared" si="296"/>
        <v>x</v>
      </c>
      <c r="Y480" s="74" t="str">
        <f t="shared" si="297"/>
        <v/>
      </c>
      <c r="Z480" s="74" t="str">
        <f t="shared" si="298"/>
        <v>x</v>
      </c>
      <c r="AA480" t="str">
        <f>VLOOKUP($D480,'Tuyến và nhân viên'!$D:$M,6,0)</f>
        <v>HL00530</v>
      </c>
      <c r="AB480" t="str">
        <f>VLOOKUP($D480,'Tuyến và nhân viên'!$D:$M,7,0)</f>
        <v>Nguyễn Thị Thiên Trang</v>
      </c>
      <c r="AC480" s="16" t="str">
        <f>IFERROR(VLOOKUP($F480,DSKH!$D:$BF,53,0),"")</f>
        <v>F2</v>
      </c>
      <c r="AD480" s="16" t="str">
        <f>IFERROR(VLOOKUP($F480,DSKH!$D:$BF,54,0),"")</f>
        <v>GT</v>
      </c>
      <c r="AE480" s="4">
        <f>SUMIFS('Doanh số khách hàng'!$F:$F,'Doanh số khách hàng'!$A:$A,'Chi tiết tuyến'!$F480)</f>
        <v>0</v>
      </c>
      <c r="AF480" s="16" t="str">
        <f t="shared" si="290"/>
        <v>F4</v>
      </c>
      <c r="AG480" s="16" t="str">
        <f t="shared" si="291"/>
        <v>F2</v>
      </c>
      <c r="AH480" t="b">
        <f t="shared" si="299"/>
        <v>0</v>
      </c>
      <c r="AI480" t="b">
        <f t="shared" si="300"/>
        <v>1</v>
      </c>
      <c r="AJ480">
        <f>IFERROR(VLOOKUP($AC480,Master!$D:$E,2,0),"")</f>
        <v>2</v>
      </c>
      <c r="AK480">
        <f>VLOOKUP($AF480,Master!$D:$E,2,0)</f>
        <v>4</v>
      </c>
      <c r="AL480" s="4">
        <f t="shared" si="301"/>
        <v>0</v>
      </c>
      <c r="AM480" t="str">
        <f>IFERROR(VLOOKUP($F480,DSKH!$D:$BF,31,0),"")</f>
        <v>Tỉnh Cà Mau</v>
      </c>
      <c r="AN480" t="str">
        <f>IFERROR(VLOOKUP($F480,DSKH!$D:$BF,29,0),"")</f>
        <v>Phường Giá Rai</v>
      </c>
      <c r="AO480">
        <f>IFERROR(VLOOKUP($F480,DSKH!$D:$BF,52,0),"")</f>
        <v>0</v>
      </c>
      <c r="AP480">
        <f>IF(L480="x",1+COUNTIFS(AP$4:AP479,"&gt;0",$AA$4:$AA479,$AA479),0)</f>
        <v>0</v>
      </c>
      <c r="AQ480">
        <f>IF(M480="x",1+COUNTIFS(AQ$4:AQ479,"&gt;0",$AA$4:$AA479,$AA479),0)</f>
        <v>36</v>
      </c>
      <c r="AR480">
        <f>IF(N480="x",1+COUNTIFS(AR$4:AR479,"&gt;0",$AA$4:$AA479,$AA479),0)</f>
        <v>0</v>
      </c>
      <c r="AS480">
        <f>IF(O480="x",1+COUNTIFS(AS$4:AS479,"&gt;0",$AA$4:$AA479,$AA479),0)</f>
        <v>0</v>
      </c>
      <c r="AT480">
        <f>IF(P480="x",1+COUNTIFS(AT$4:AT479,"&gt;0",$AA$4:$AA479,$AA479),0)</f>
        <v>0</v>
      </c>
      <c r="AU480">
        <f>IF(Q480="x",1+COUNTIFS(AU$4:AU479,"&gt;0",$AA$4:$AA479,$AA479),0)</f>
        <v>0</v>
      </c>
      <c r="AV480">
        <f>IF(R480="x",1+COUNTIFS(AV$4:AV479,"&gt;0",$AA$4:$AA479,$AA479),0)</f>
        <v>0</v>
      </c>
      <c r="AW480">
        <f t="shared" si="292"/>
        <v>0</v>
      </c>
      <c r="AX480">
        <f t="shared" si="293"/>
        <v>1</v>
      </c>
      <c r="AY480">
        <f t="shared" si="302"/>
        <v>0</v>
      </c>
      <c r="AZ480">
        <f t="shared" si="303"/>
        <v>1</v>
      </c>
      <c r="BA480" s="4">
        <f t="shared" si="304"/>
        <v>0</v>
      </c>
      <c r="BB480" s="4">
        <f t="shared" si="305"/>
        <v>0</v>
      </c>
      <c r="BC480" s="4">
        <f t="shared" si="306"/>
        <v>0</v>
      </c>
      <c r="BD480" s="4">
        <f t="shared" si="307"/>
        <v>0</v>
      </c>
      <c r="BE480" s="4">
        <f t="shared" si="308"/>
        <v>0</v>
      </c>
      <c r="BF480" s="4">
        <f t="shared" si="309"/>
        <v>0</v>
      </c>
      <c r="BG480" s="4">
        <f t="shared" si="310"/>
        <v>0</v>
      </c>
      <c r="BH480" s="4">
        <f t="shared" si="311"/>
        <v>0</v>
      </c>
      <c r="BI480" s="4">
        <f t="shared" si="312"/>
        <v>1</v>
      </c>
      <c r="BJ480" s="4">
        <f t="shared" si="313"/>
        <v>0</v>
      </c>
      <c r="BK480" s="4">
        <f t="shared" si="314"/>
        <v>0</v>
      </c>
      <c r="BL480" s="4">
        <f t="shared" si="315"/>
        <v>0</v>
      </c>
      <c r="BM480" s="4">
        <f t="shared" si="316"/>
        <v>0</v>
      </c>
      <c r="BN480" s="4">
        <f t="shared" si="317"/>
        <v>0</v>
      </c>
      <c r="BO480">
        <f>SUMIFS(BH$5:BH480,$AA$5:$AA480,$AA480)</f>
        <v>18</v>
      </c>
      <c r="BP480">
        <f>SUMIFS(BI$5:BI480,$AA$5:$AA480,$AA480)</f>
        <v>29</v>
      </c>
      <c r="BQ480">
        <f>SUMIFS(BJ$5:BJ480,$AA$5:$AA480,$AA480)</f>
        <v>14</v>
      </c>
      <c r="BR480">
        <f>SUMIFS(BK$5:BK480,$AA$5:$AA480,$AA480)</f>
        <v>27</v>
      </c>
      <c r="BS480">
        <f>SUMIFS(BL$5:BL480,$AA$5:$AA480,$AA480)</f>
        <v>22</v>
      </c>
      <c r="BT480">
        <f>SUMIFS(BM$5:BM480,$AA$5:$AA480,$AA480)</f>
        <v>23</v>
      </c>
      <c r="BU480">
        <f>SUMIFS(BN$5:BN480,$AA$5:$AA480,$AA480)</f>
        <v>0</v>
      </c>
      <c r="BV480">
        <f t="shared" si="318"/>
        <v>18</v>
      </c>
      <c r="BW480">
        <f t="shared" si="319"/>
        <v>32</v>
      </c>
      <c r="BX480">
        <f t="shared" si="320"/>
        <v>18</v>
      </c>
      <c r="BY480">
        <f t="shared" si="321"/>
        <v>30</v>
      </c>
      <c r="BZ480">
        <f t="shared" si="322"/>
        <v>26</v>
      </c>
      <c r="CA480">
        <f t="shared" si="323"/>
        <v>26</v>
      </c>
      <c r="CB480">
        <f t="shared" si="324"/>
        <v>0</v>
      </c>
      <c r="CC480">
        <f t="shared" si="325"/>
        <v>29</v>
      </c>
      <c r="CD480">
        <f t="shared" si="326"/>
        <v>32</v>
      </c>
      <c r="CE480" t="str">
        <f>IFERROR(VLOOKUP($AA480,'Tuyến và nhân viên'!$I:$O,7,0),"")</f>
        <v>Trần Văn Khanh</v>
      </c>
      <c r="CF480">
        <f t="shared" si="327"/>
        <v>2</v>
      </c>
      <c r="CG480">
        <f t="shared" si="328"/>
        <v>1</v>
      </c>
      <c r="CH480">
        <f>COUNTIFS($L480:L480,"x")</f>
        <v>0</v>
      </c>
      <c r="CI480">
        <f>COUNTIFS($L480:M480,"x")</f>
        <v>1</v>
      </c>
      <c r="CJ480">
        <f>COUNTIFS($L480:N480,"x")</f>
        <v>1</v>
      </c>
      <c r="CK480">
        <f>COUNTIFS($L480:O480,"x")</f>
        <v>1</v>
      </c>
      <c r="CL480">
        <f>COUNTIFS($L480:P480,"x")</f>
        <v>1</v>
      </c>
      <c r="CM480">
        <f>COUNTIFS($L480:Q480,"x")</f>
        <v>1</v>
      </c>
      <c r="CN480">
        <f>COUNTIFS($L480:R480,"x")</f>
        <v>1</v>
      </c>
      <c r="CO480" t="str" cm="1">
        <f t="array" ref="CO480">IFERROR(INDEX($CH$4:$CN$4,0,MATCH(1,$CH480:$CN480,0)),"")</f>
        <v>Thứ 3</v>
      </c>
      <c r="CP480" t="str" cm="1">
        <f t="array" ref="CP480">IFERROR(INDEX($CH$4:$CN$4,0,MATCH(2,$CH480:$CN480,0)),"")</f>
        <v/>
      </c>
      <c r="CQ480" t="str">
        <f t="shared" si="329"/>
        <v>Thứ 3</v>
      </c>
      <c r="CR480" t="str">
        <f t="shared" si="294"/>
        <v>F2 - Tuần 2 &amp; 4</v>
      </c>
    </row>
    <row r="481" spans="1:96" x14ac:dyDescent="0.3">
      <c r="A481" s="117" t="s">
        <v>38042</v>
      </c>
      <c r="B481" s="118" t="s">
        <v>33266</v>
      </c>
      <c r="C481" s="118" t="s">
        <v>33267</v>
      </c>
      <c r="D481" s="118" t="s">
        <v>39661</v>
      </c>
      <c r="E481" s="118" t="s">
        <v>39662</v>
      </c>
      <c r="F481" s="118" t="s">
        <v>16386</v>
      </c>
      <c r="G481" s="118" t="s">
        <v>39076</v>
      </c>
      <c r="H481" s="118" t="s">
        <v>38161</v>
      </c>
      <c r="I481" s="118" t="s">
        <v>22</v>
      </c>
      <c r="J481" s="119" t="s">
        <v>39658</v>
      </c>
      <c r="K481" s="119" t="s">
        <v>23</v>
      </c>
      <c r="L481" s="117" t="s">
        <v>23</v>
      </c>
      <c r="M481" s="117" t="s">
        <v>23</v>
      </c>
      <c r="N481" s="117" t="s">
        <v>23</v>
      </c>
      <c r="O481" s="117" t="s">
        <v>23</v>
      </c>
      <c r="P481" s="117" t="s">
        <v>23</v>
      </c>
      <c r="Q481" s="117" t="s">
        <v>24</v>
      </c>
      <c r="R481" s="117" t="s">
        <v>23</v>
      </c>
      <c r="S481" s="117" t="s">
        <v>24</v>
      </c>
      <c r="T481" s="117" t="s">
        <v>24</v>
      </c>
      <c r="U481" s="117" t="s">
        <v>24</v>
      </c>
      <c r="V481" s="117" t="s">
        <v>24</v>
      </c>
      <c r="W481" s="74" t="str">
        <f t="shared" si="295"/>
        <v/>
      </c>
      <c r="X481" s="74" t="str">
        <f t="shared" si="296"/>
        <v>x</v>
      </c>
      <c r="Y481" s="74" t="str">
        <f t="shared" si="297"/>
        <v/>
      </c>
      <c r="Z481" s="74" t="str">
        <f t="shared" si="298"/>
        <v>x</v>
      </c>
      <c r="AA481" t="str">
        <f>VLOOKUP($D481,'Tuyến và nhân viên'!$D:$M,6,0)</f>
        <v>HL00530</v>
      </c>
      <c r="AB481" t="str">
        <f>VLOOKUP($D481,'Tuyến và nhân viên'!$D:$M,7,0)</f>
        <v>Nguyễn Thị Thiên Trang</v>
      </c>
      <c r="AC481" s="16" t="str">
        <f>IFERROR(VLOOKUP($F481,DSKH!$D:$BF,53,0),"")</f>
        <v>F2</v>
      </c>
      <c r="AD481" s="16" t="str">
        <f>IFERROR(VLOOKUP($F481,DSKH!$D:$BF,54,0),"")</f>
        <v>GT</v>
      </c>
      <c r="AE481" s="4">
        <f>SUMIFS('Doanh số khách hàng'!$F:$F,'Doanh số khách hàng'!$A:$A,'Chi tiết tuyến'!$F481)</f>
        <v>0</v>
      </c>
      <c r="AF481" s="16" t="str">
        <f t="shared" si="290"/>
        <v>F4</v>
      </c>
      <c r="AG481" s="16" t="str">
        <f t="shared" si="291"/>
        <v>F2</v>
      </c>
      <c r="AH481" t="b">
        <f t="shared" si="299"/>
        <v>0</v>
      </c>
      <c r="AI481" t="b">
        <f t="shared" si="300"/>
        <v>1</v>
      </c>
      <c r="AJ481">
        <f>IFERROR(VLOOKUP($AC481,Master!$D:$E,2,0),"")</f>
        <v>2</v>
      </c>
      <c r="AK481">
        <f>VLOOKUP($AF481,Master!$D:$E,2,0)</f>
        <v>4</v>
      </c>
      <c r="AL481" s="4">
        <f t="shared" si="301"/>
        <v>0</v>
      </c>
      <c r="AM481" t="str">
        <f>IFERROR(VLOOKUP($F481,DSKH!$D:$BF,31,0),"")</f>
        <v>Tỉnh Cà Mau</v>
      </c>
      <c r="AN481" t="str">
        <f>IFERROR(VLOOKUP($F481,DSKH!$D:$BF,29,0),"")</f>
        <v>Xã Hưng Hội</v>
      </c>
      <c r="AO481">
        <f>IFERROR(VLOOKUP($F481,DSKH!$D:$BF,52,0),"")</f>
        <v>0</v>
      </c>
      <c r="AP481">
        <f>IF(L481="x",1+COUNTIFS(AP$4:AP480,"&gt;0",$AA$4:$AA480,$AA480),0)</f>
        <v>0</v>
      </c>
      <c r="AQ481">
        <f>IF(M481="x",1+COUNTIFS(AQ$4:AQ480,"&gt;0",$AA$4:$AA480,$AA480),0)</f>
        <v>0</v>
      </c>
      <c r="AR481">
        <f>IF(N481="x",1+COUNTIFS(AR$4:AR480,"&gt;0",$AA$4:$AA480,$AA480),0)</f>
        <v>0</v>
      </c>
      <c r="AS481">
        <f>IF(O481="x",1+COUNTIFS(AS$4:AS480,"&gt;0",$AA$4:$AA480,$AA480),0)</f>
        <v>0</v>
      </c>
      <c r="AT481">
        <f>IF(P481="x",1+COUNTIFS(AT$4:AT480,"&gt;0",$AA$4:$AA480,$AA480),0)</f>
        <v>0</v>
      </c>
      <c r="AU481">
        <f>IF(Q481="x",1+COUNTIFS(AU$4:AU480,"&gt;0",$AA$4:$AA480,$AA480),0)</f>
        <v>33</v>
      </c>
      <c r="AV481">
        <f>IF(R481="x",1+COUNTIFS(AV$4:AV480,"&gt;0",$AA$4:$AA480,$AA480),0)</f>
        <v>0</v>
      </c>
      <c r="AW481">
        <f t="shared" si="292"/>
        <v>0</v>
      </c>
      <c r="AX481">
        <f t="shared" si="293"/>
        <v>1</v>
      </c>
      <c r="AY481">
        <f t="shared" si="302"/>
        <v>0</v>
      </c>
      <c r="AZ481">
        <f t="shared" si="303"/>
        <v>1</v>
      </c>
      <c r="BA481" s="4">
        <f t="shared" si="304"/>
        <v>0</v>
      </c>
      <c r="BB481" s="4">
        <f t="shared" si="305"/>
        <v>0</v>
      </c>
      <c r="BC481" s="4">
        <f t="shared" si="306"/>
        <v>0</v>
      </c>
      <c r="BD481" s="4">
        <f t="shared" si="307"/>
        <v>0</v>
      </c>
      <c r="BE481" s="4">
        <f t="shared" si="308"/>
        <v>0</v>
      </c>
      <c r="BF481" s="4">
        <f t="shared" si="309"/>
        <v>0</v>
      </c>
      <c r="BG481" s="4">
        <f t="shared" si="310"/>
        <v>0</v>
      </c>
      <c r="BH481" s="4">
        <f t="shared" si="311"/>
        <v>0</v>
      </c>
      <c r="BI481" s="4">
        <f t="shared" si="312"/>
        <v>0</v>
      </c>
      <c r="BJ481" s="4">
        <f t="shared" si="313"/>
        <v>0</v>
      </c>
      <c r="BK481" s="4">
        <f t="shared" si="314"/>
        <v>0</v>
      </c>
      <c r="BL481" s="4">
        <f t="shared" si="315"/>
        <v>0</v>
      </c>
      <c r="BM481" s="4">
        <f t="shared" si="316"/>
        <v>1</v>
      </c>
      <c r="BN481" s="4">
        <f t="shared" si="317"/>
        <v>0</v>
      </c>
      <c r="BO481">
        <f>SUMIFS(BH$5:BH481,$AA$5:$AA481,$AA481)</f>
        <v>18</v>
      </c>
      <c r="BP481">
        <f>SUMIFS(BI$5:BI481,$AA$5:$AA481,$AA481)</f>
        <v>29</v>
      </c>
      <c r="BQ481">
        <f>SUMIFS(BJ$5:BJ481,$AA$5:$AA481,$AA481)</f>
        <v>14</v>
      </c>
      <c r="BR481">
        <f>SUMIFS(BK$5:BK481,$AA$5:$AA481,$AA481)</f>
        <v>27</v>
      </c>
      <c r="BS481">
        <f>SUMIFS(BL$5:BL481,$AA$5:$AA481,$AA481)</f>
        <v>22</v>
      </c>
      <c r="BT481">
        <f>SUMIFS(BM$5:BM481,$AA$5:$AA481,$AA481)</f>
        <v>24</v>
      </c>
      <c r="BU481">
        <f>SUMIFS(BN$5:BN481,$AA$5:$AA481,$AA481)</f>
        <v>0</v>
      </c>
      <c r="BV481">
        <f t="shared" si="318"/>
        <v>18</v>
      </c>
      <c r="BW481">
        <f t="shared" si="319"/>
        <v>32</v>
      </c>
      <c r="BX481">
        <f t="shared" si="320"/>
        <v>18</v>
      </c>
      <c r="BY481">
        <f t="shared" si="321"/>
        <v>30</v>
      </c>
      <c r="BZ481">
        <f t="shared" si="322"/>
        <v>26</v>
      </c>
      <c r="CA481">
        <f t="shared" si="323"/>
        <v>26</v>
      </c>
      <c r="CB481">
        <f t="shared" si="324"/>
        <v>0</v>
      </c>
      <c r="CC481">
        <f t="shared" si="325"/>
        <v>24</v>
      </c>
      <c r="CD481">
        <f t="shared" si="326"/>
        <v>26</v>
      </c>
      <c r="CE481" t="str">
        <f>IFERROR(VLOOKUP($AA481,'Tuyến và nhân viên'!$I:$O,7,0),"")</f>
        <v>Trần Văn Khanh</v>
      </c>
      <c r="CF481">
        <f t="shared" si="327"/>
        <v>2</v>
      </c>
      <c r="CG481">
        <f t="shared" si="328"/>
        <v>1</v>
      </c>
      <c r="CH481">
        <f>COUNTIFS($L481:L481,"x")</f>
        <v>0</v>
      </c>
      <c r="CI481">
        <f>COUNTIFS($L481:M481,"x")</f>
        <v>0</v>
      </c>
      <c r="CJ481">
        <f>COUNTIFS($L481:N481,"x")</f>
        <v>0</v>
      </c>
      <c r="CK481">
        <f>COUNTIFS($L481:O481,"x")</f>
        <v>0</v>
      </c>
      <c r="CL481">
        <f>COUNTIFS($L481:P481,"x")</f>
        <v>0</v>
      </c>
      <c r="CM481">
        <f>COUNTIFS($L481:Q481,"x")</f>
        <v>1</v>
      </c>
      <c r="CN481">
        <f>COUNTIFS($L481:R481,"x")</f>
        <v>1</v>
      </c>
      <c r="CO481" t="str" cm="1">
        <f t="array" ref="CO481">IFERROR(INDEX($CH$4:$CN$4,0,MATCH(1,$CH481:$CN481,0)),"")</f>
        <v>Thứ 7</v>
      </c>
      <c r="CP481" t="str" cm="1">
        <f t="array" ref="CP481">IFERROR(INDEX($CH$4:$CN$4,0,MATCH(2,$CH481:$CN481,0)),"")</f>
        <v/>
      </c>
      <c r="CQ481" t="str">
        <f t="shared" si="329"/>
        <v>Thứ 7</v>
      </c>
      <c r="CR481" t="str">
        <f t="shared" si="294"/>
        <v>F2 - Tuần 2 &amp; 4</v>
      </c>
    </row>
    <row r="482" spans="1:96" x14ac:dyDescent="0.3">
      <c r="A482" s="117" t="s">
        <v>38049</v>
      </c>
      <c r="B482" s="118" t="s">
        <v>33266</v>
      </c>
      <c r="C482" s="118" t="s">
        <v>33267</v>
      </c>
      <c r="D482" s="118" t="s">
        <v>39661</v>
      </c>
      <c r="E482" s="118" t="s">
        <v>39662</v>
      </c>
      <c r="F482" s="118" t="s">
        <v>22147</v>
      </c>
      <c r="G482" s="118" t="s">
        <v>39083</v>
      </c>
      <c r="H482" s="118" t="s">
        <v>39087</v>
      </c>
      <c r="I482" s="118" t="s">
        <v>22</v>
      </c>
      <c r="J482" s="119" t="s">
        <v>39658</v>
      </c>
      <c r="K482" s="119" t="s">
        <v>23</v>
      </c>
      <c r="L482" s="117" t="s">
        <v>23</v>
      </c>
      <c r="M482" s="117" t="s">
        <v>23</v>
      </c>
      <c r="N482" s="117" t="s">
        <v>23</v>
      </c>
      <c r="O482" s="117" t="s">
        <v>23</v>
      </c>
      <c r="P482" s="117" t="s">
        <v>23</v>
      </c>
      <c r="Q482" s="117" t="s">
        <v>24</v>
      </c>
      <c r="R482" s="117" t="s">
        <v>23</v>
      </c>
      <c r="S482" s="117" t="s">
        <v>24</v>
      </c>
      <c r="T482" s="117" t="s">
        <v>24</v>
      </c>
      <c r="U482" s="117" t="s">
        <v>24</v>
      </c>
      <c r="V482" s="117" t="s">
        <v>24</v>
      </c>
      <c r="W482" s="74" t="str">
        <f t="shared" si="295"/>
        <v>x</v>
      </c>
      <c r="X482" s="74" t="str">
        <f t="shared" si="296"/>
        <v>x</v>
      </c>
      <c r="Y482" s="74" t="str">
        <f t="shared" si="297"/>
        <v>x</v>
      </c>
      <c r="Z482" s="74" t="str">
        <f t="shared" si="298"/>
        <v>x</v>
      </c>
      <c r="AA482" t="str">
        <f>VLOOKUP($D482,'Tuyến và nhân viên'!$D:$M,6,0)</f>
        <v>HL00530</v>
      </c>
      <c r="AB482" t="str">
        <f>VLOOKUP($D482,'Tuyến và nhân viên'!$D:$M,7,0)</f>
        <v>Nguyễn Thị Thiên Trang</v>
      </c>
      <c r="AC482" s="16" t="str">
        <f>IFERROR(VLOOKUP($F482,DSKH!$D:$BF,53,0),"")</f>
        <v>F4</v>
      </c>
      <c r="AD482" s="16" t="str">
        <f>IFERROR(VLOOKUP($F482,DSKH!$D:$BF,54,0),"")</f>
        <v>GT</v>
      </c>
      <c r="AE482" s="4">
        <f>SUMIFS('Doanh số khách hàng'!$F:$F,'Doanh số khách hàng'!$A:$A,'Chi tiết tuyến'!$F482)</f>
        <v>3607500</v>
      </c>
      <c r="AF482" s="16" t="str">
        <f t="shared" si="290"/>
        <v>F4</v>
      </c>
      <c r="AG482" s="16" t="str">
        <f t="shared" si="291"/>
        <v>F4</v>
      </c>
      <c r="AH482" t="b">
        <f t="shared" si="299"/>
        <v>1</v>
      </c>
      <c r="AI482" t="b">
        <f t="shared" si="300"/>
        <v>1</v>
      </c>
      <c r="AJ482">
        <f>IFERROR(VLOOKUP($AC482,Master!$D:$E,2,0),"")</f>
        <v>4</v>
      </c>
      <c r="AK482">
        <f>VLOOKUP($AF482,Master!$D:$E,2,0)</f>
        <v>4</v>
      </c>
      <c r="AL482" s="4">
        <f t="shared" si="301"/>
        <v>901875</v>
      </c>
      <c r="AM482" t="str">
        <f>IFERROR(VLOOKUP($F482,DSKH!$D:$BF,31,0),"")</f>
        <v>Tỉnh Cà Mau</v>
      </c>
      <c r="AN482" t="str">
        <f>IFERROR(VLOOKUP($F482,DSKH!$D:$BF,29,0),"")</f>
        <v>Xã Hưng Hội</v>
      </c>
      <c r="AO482">
        <f>IFERROR(VLOOKUP($F482,DSKH!$D:$BF,52,0),"")</f>
        <v>3607500</v>
      </c>
      <c r="AP482">
        <f>IF(L482="x",1+COUNTIFS(AP$4:AP481,"&gt;0",$AA$4:$AA481,$AA481),0)</f>
        <v>0</v>
      </c>
      <c r="AQ482">
        <f>IF(M482="x",1+COUNTIFS(AQ$4:AQ481,"&gt;0",$AA$4:$AA481,$AA481),0)</f>
        <v>0</v>
      </c>
      <c r="AR482">
        <f>IF(N482="x",1+COUNTIFS(AR$4:AR481,"&gt;0",$AA$4:$AA481,$AA481),0)</f>
        <v>0</v>
      </c>
      <c r="AS482">
        <f>IF(O482="x",1+COUNTIFS(AS$4:AS481,"&gt;0",$AA$4:$AA481,$AA481),0)</f>
        <v>0</v>
      </c>
      <c r="AT482">
        <f>IF(P482="x",1+COUNTIFS(AT$4:AT481,"&gt;0",$AA$4:$AA481,$AA481),0)</f>
        <v>0</v>
      </c>
      <c r="AU482">
        <f>IF(Q482="x",1+COUNTIFS(AU$4:AU481,"&gt;0",$AA$4:$AA481,$AA481),0)</f>
        <v>34</v>
      </c>
      <c r="AV482">
        <f>IF(R482="x",1+COUNTIFS(AV$4:AV481,"&gt;0",$AA$4:$AA481,$AA481),0)</f>
        <v>0</v>
      </c>
      <c r="AW482">
        <f t="shared" si="292"/>
        <v>1</v>
      </c>
      <c r="AX482">
        <f t="shared" si="293"/>
        <v>1</v>
      </c>
      <c r="AY482">
        <f t="shared" si="302"/>
        <v>1</v>
      </c>
      <c r="AZ482">
        <f t="shared" si="303"/>
        <v>1</v>
      </c>
      <c r="BA482" s="4">
        <f t="shared" si="304"/>
        <v>0</v>
      </c>
      <c r="BB482" s="4">
        <f t="shared" si="305"/>
        <v>0</v>
      </c>
      <c r="BC482" s="4">
        <f t="shared" si="306"/>
        <v>0</v>
      </c>
      <c r="BD482" s="4">
        <f t="shared" si="307"/>
        <v>0</v>
      </c>
      <c r="BE482" s="4">
        <f t="shared" si="308"/>
        <v>0</v>
      </c>
      <c r="BF482" s="4">
        <f t="shared" si="309"/>
        <v>901875</v>
      </c>
      <c r="BG482" s="4">
        <f t="shared" si="310"/>
        <v>0</v>
      </c>
      <c r="BH482" s="4">
        <f t="shared" si="311"/>
        <v>0</v>
      </c>
      <c r="BI482" s="4">
        <f t="shared" si="312"/>
        <v>0</v>
      </c>
      <c r="BJ482" s="4">
        <f t="shared" si="313"/>
        <v>0</v>
      </c>
      <c r="BK482" s="4">
        <f t="shared" si="314"/>
        <v>0</v>
      </c>
      <c r="BL482" s="4">
        <f t="shared" si="315"/>
        <v>0</v>
      </c>
      <c r="BM482" s="4">
        <f t="shared" si="316"/>
        <v>0</v>
      </c>
      <c r="BN482" s="4">
        <f t="shared" si="317"/>
        <v>0</v>
      </c>
      <c r="BO482">
        <f>SUMIFS(BH$5:BH482,$AA$5:$AA482,$AA482)</f>
        <v>18</v>
      </c>
      <c r="BP482">
        <f>SUMIFS(BI$5:BI482,$AA$5:$AA482,$AA482)</f>
        <v>29</v>
      </c>
      <c r="BQ482">
        <f>SUMIFS(BJ$5:BJ482,$AA$5:$AA482,$AA482)</f>
        <v>14</v>
      </c>
      <c r="BR482">
        <f>SUMIFS(BK$5:BK482,$AA$5:$AA482,$AA482)</f>
        <v>27</v>
      </c>
      <c r="BS482">
        <f>SUMIFS(BL$5:BL482,$AA$5:$AA482,$AA482)</f>
        <v>22</v>
      </c>
      <c r="BT482">
        <f>SUMIFS(BM$5:BM482,$AA$5:$AA482,$AA482)</f>
        <v>24</v>
      </c>
      <c r="BU482">
        <f>SUMIFS(BN$5:BN482,$AA$5:$AA482,$AA482)</f>
        <v>0</v>
      </c>
      <c r="BV482">
        <f t="shared" si="318"/>
        <v>18</v>
      </c>
      <c r="BW482">
        <f t="shared" si="319"/>
        <v>32</v>
      </c>
      <c r="BX482">
        <f t="shared" si="320"/>
        <v>18</v>
      </c>
      <c r="BY482">
        <f t="shared" si="321"/>
        <v>30</v>
      </c>
      <c r="BZ482">
        <f t="shared" si="322"/>
        <v>26</v>
      </c>
      <c r="CA482">
        <f t="shared" si="323"/>
        <v>26</v>
      </c>
      <c r="CB482">
        <f t="shared" si="324"/>
        <v>0</v>
      </c>
      <c r="CC482">
        <f t="shared" si="325"/>
        <v>0</v>
      </c>
      <c r="CD482">
        <f t="shared" si="326"/>
        <v>0</v>
      </c>
      <c r="CE482" t="str">
        <f>IFERROR(VLOOKUP($AA482,'Tuyến và nhân viên'!$I:$O,7,0),"")</f>
        <v>Trần Văn Khanh</v>
      </c>
      <c r="CF482">
        <f t="shared" si="327"/>
        <v>4</v>
      </c>
      <c r="CG482">
        <f t="shared" si="328"/>
        <v>1</v>
      </c>
      <c r="CH482">
        <f>COUNTIFS($L482:L482,"x")</f>
        <v>0</v>
      </c>
      <c r="CI482">
        <f>COUNTIFS($L482:M482,"x")</f>
        <v>0</v>
      </c>
      <c r="CJ482">
        <f>COUNTIFS($L482:N482,"x")</f>
        <v>0</v>
      </c>
      <c r="CK482">
        <f>COUNTIFS($L482:O482,"x")</f>
        <v>0</v>
      </c>
      <c r="CL482">
        <f>COUNTIFS($L482:P482,"x")</f>
        <v>0</v>
      </c>
      <c r="CM482">
        <f>COUNTIFS($L482:Q482,"x")</f>
        <v>1</v>
      </c>
      <c r="CN482">
        <f>COUNTIFS($L482:R482,"x")</f>
        <v>1</v>
      </c>
      <c r="CO482" t="str" cm="1">
        <f t="array" ref="CO482">IFERROR(INDEX($CH$4:$CN$4,0,MATCH(1,$CH482:$CN482,0)),"")</f>
        <v>Thứ 7</v>
      </c>
      <c r="CP482" t="str" cm="1">
        <f t="array" ref="CP482">IFERROR(INDEX($CH$4:$CN$4,0,MATCH(2,$CH482:$CN482,0)),"")</f>
        <v/>
      </c>
      <c r="CQ482" t="str">
        <f t="shared" si="329"/>
        <v>Thứ 7</v>
      </c>
      <c r="CR482" t="str">
        <f t="shared" si="294"/>
        <v>F4 - Tất cả các tuần</v>
      </c>
    </row>
    <row r="483" spans="1:96" x14ac:dyDescent="0.3">
      <c r="A483" s="117" t="s">
        <v>38059</v>
      </c>
      <c r="B483" s="118" t="s">
        <v>33266</v>
      </c>
      <c r="C483" s="118" t="s">
        <v>33267</v>
      </c>
      <c r="D483" s="118" t="s">
        <v>39661</v>
      </c>
      <c r="E483" s="118" t="s">
        <v>39662</v>
      </c>
      <c r="F483" s="118" t="s">
        <v>16002</v>
      </c>
      <c r="G483" s="118" t="s">
        <v>39100</v>
      </c>
      <c r="H483" s="118" t="s">
        <v>39105</v>
      </c>
      <c r="I483" s="118" t="s">
        <v>22</v>
      </c>
      <c r="J483" s="119" t="s">
        <v>39658</v>
      </c>
      <c r="K483" s="119" t="s">
        <v>23</v>
      </c>
      <c r="L483" s="117" t="s">
        <v>23</v>
      </c>
      <c r="M483" s="117" t="s">
        <v>23</v>
      </c>
      <c r="N483" s="117" t="s">
        <v>24</v>
      </c>
      <c r="O483" s="117" t="s">
        <v>23</v>
      </c>
      <c r="P483" s="117" t="s">
        <v>23</v>
      </c>
      <c r="Q483" s="117" t="s">
        <v>23</v>
      </c>
      <c r="R483" s="117" t="s">
        <v>23</v>
      </c>
      <c r="S483" s="117" t="s">
        <v>24</v>
      </c>
      <c r="T483" s="117" t="s">
        <v>24</v>
      </c>
      <c r="U483" s="117" t="s">
        <v>24</v>
      </c>
      <c r="V483" s="117" t="s">
        <v>24</v>
      </c>
      <c r="W483" s="74" t="str">
        <f t="shared" si="295"/>
        <v/>
      </c>
      <c r="X483" s="74" t="str">
        <f t="shared" si="296"/>
        <v>x</v>
      </c>
      <c r="Y483" s="74" t="str">
        <f t="shared" si="297"/>
        <v/>
      </c>
      <c r="Z483" s="74" t="str">
        <f t="shared" si="298"/>
        <v>x</v>
      </c>
      <c r="AA483" t="str">
        <f>VLOOKUP($D483,'Tuyến và nhân viên'!$D:$M,6,0)</f>
        <v>HL00530</v>
      </c>
      <c r="AB483" t="str">
        <f>VLOOKUP($D483,'Tuyến và nhân viên'!$D:$M,7,0)</f>
        <v>Nguyễn Thị Thiên Trang</v>
      </c>
      <c r="AC483" s="16" t="str">
        <f>IFERROR(VLOOKUP($F483,DSKH!$D:$BF,53,0),"")</f>
        <v>F2</v>
      </c>
      <c r="AD483" s="16" t="str">
        <f>IFERROR(VLOOKUP($F483,DSKH!$D:$BF,54,0),"")</f>
        <v>GT</v>
      </c>
      <c r="AE483" s="4">
        <f>SUMIFS('Doanh số khách hàng'!$F:$F,'Doanh số khách hàng'!$A:$A,'Chi tiết tuyến'!$F483)</f>
        <v>433730</v>
      </c>
      <c r="AF483" s="16" t="str">
        <f t="shared" si="290"/>
        <v>F4</v>
      </c>
      <c r="AG483" s="16" t="str">
        <f t="shared" si="291"/>
        <v>F2</v>
      </c>
      <c r="AH483" t="b">
        <f t="shared" si="299"/>
        <v>0</v>
      </c>
      <c r="AI483" t="b">
        <f t="shared" si="300"/>
        <v>1</v>
      </c>
      <c r="AJ483">
        <f>IFERROR(VLOOKUP($AC483,Master!$D:$E,2,0),"")</f>
        <v>2</v>
      </c>
      <c r="AK483">
        <f>VLOOKUP($AF483,Master!$D:$E,2,0)</f>
        <v>4</v>
      </c>
      <c r="AL483" s="4">
        <f t="shared" si="301"/>
        <v>216865</v>
      </c>
      <c r="AM483" t="str">
        <f>IFERROR(VLOOKUP($F483,DSKH!$D:$BF,31,0),"")</f>
        <v>Tỉnh Cà Mau</v>
      </c>
      <c r="AN483" t="str">
        <f>IFERROR(VLOOKUP($F483,DSKH!$D:$BF,29,0),"")</f>
        <v>Phường Bạc Liêu</v>
      </c>
      <c r="AO483">
        <f>IFERROR(VLOOKUP($F483,DSKH!$D:$BF,52,0),"")</f>
        <v>433730</v>
      </c>
      <c r="AP483">
        <f>IF(L483="x",1+COUNTIFS(AP$4:AP482,"&gt;0",$AA$4:$AA482,$AA482),0)</f>
        <v>0</v>
      </c>
      <c r="AQ483">
        <f>IF(M483="x",1+COUNTIFS(AQ$4:AQ482,"&gt;0",$AA$4:$AA482,$AA482),0)</f>
        <v>0</v>
      </c>
      <c r="AR483">
        <f>IF(N483="x",1+COUNTIFS(AR$4:AR482,"&gt;0",$AA$4:$AA482,$AA482),0)</f>
        <v>20</v>
      </c>
      <c r="AS483">
        <f>IF(O483="x",1+COUNTIFS(AS$4:AS482,"&gt;0",$AA$4:$AA482,$AA482),0)</f>
        <v>0</v>
      </c>
      <c r="AT483">
        <f>IF(P483="x",1+COUNTIFS(AT$4:AT482,"&gt;0",$AA$4:$AA482,$AA482),0)</f>
        <v>0</v>
      </c>
      <c r="AU483">
        <f>IF(Q483="x",1+COUNTIFS(AU$4:AU482,"&gt;0",$AA$4:$AA482,$AA482),0)</f>
        <v>0</v>
      </c>
      <c r="AV483">
        <f>IF(R483="x",1+COUNTIFS(AV$4:AV482,"&gt;0",$AA$4:$AA482,$AA482),0)</f>
        <v>0</v>
      </c>
      <c r="AW483">
        <f t="shared" si="292"/>
        <v>0</v>
      </c>
      <c r="AX483">
        <f t="shared" si="293"/>
        <v>1</v>
      </c>
      <c r="AY483">
        <f t="shared" si="302"/>
        <v>0</v>
      </c>
      <c r="AZ483">
        <f t="shared" si="303"/>
        <v>1</v>
      </c>
      <c r="BA483" s="4">
        <f t="shared" si="304"/>
        <v>0</v>
      </c>
      <c r="BB483" s="4">
        <f t="shared" si="305"/>
        <v>0</v>
      </c>
      <c r="BC483" s="4">
        <f t="shared" si="306"/>
        <v>216865</v>
      </c>
      <c r="BD483" s="4">
        <f t="shared" si="307"/>
        <v>0</v>
      </c>
      <c r="BE483" s="4">
        <f t="shared" si="308"/>
        <v>0</v>
      </c>
      <c r="BF483" s="4">
        <f t="shared" si="309"/>
        <v>0</v>
      </c>
      <c r="BG483" s="4">
        <f t="shared" si="310"/>
        <v>0</v>
      </c>
      <c r="BH483" s="4">
        <f t="shared" si="311"/>
        <v>0</v>
      </c>
      <c r="BI483" s="4">
        <f t="shared" si="312"/>
        <v>0</v>
      </c>
      <c r="BJ483" s="4">
        <f t="shared" si="313"/>
        <v>1</v>
      </c>
      <c r="BK483" s="4">
        <f t="shared" si="314"/>
        <v>0</v>
      </c>
      <c r="BL483" s="4">
        <f t="shared" si="315"/>
        <v>0</v>
      </c>
      <c r="BM483" s="4">
        <f t="shared" si="316"/>
        <v>0</v>
      </c>
      <c r="BN483" s="4">
        <f t="shared" si="317"/>
        <v>0</v>
      </c>
      <c r="BO483">
        <f>SUMIFS(BH$5:BH483,$AA$5:$AA483,$AA483)</f>
        <v>18</v>
      </c>
      <c r="BP483">
        <f>SUMIFS(BI$5:BI483,$AA$5:$AA483,$AA483)</f>
        <v>29</v>
      </c>
      <c r="BQ483">
        <f>SUMIFS(BJ$5:BJ483,$AA$5:$AA483,$AA483)</f>
        <v>15</v>
      </c>
      <c r="BR483">
        <f>SUMIFS(BK$5:BK483,$AA$5:$AA483,$AA483)</f>
        <v>27</v>
      </c>
      <c r="BS483">
        <f>SUMIFS(BL$5:BL483,$AA$5:$AA483,$AA483)</f>
        <v>22</v>
      </c>
      <c r="BT483">
        <f>SUMIFS(BM$5:BM483,$AA$5:$AA483,$AA483)</f>
        <v>24</v>
      </c>
      <c r="BU483">
        <f>SUMIFS(BN$5:BN483,$AA$5:$AA483,$AA483)</f>
        <v>0</v>
      </c>
      <c r="BV483">
        <f t="shared" si="318"/>
        <v>18</v>
      </c>
      <c r="BW483">
        <f t="shared" si="319"/>
        <v>32</v>
      </c>
      <c r="BX483">
        <f t="shared" si="320"/>
        <v>18</v>
      </c>
      <c r="BY483">
        <f t="shared" si="321"/>
        <v>30</v>
      </c>
      <c r="BZ483">
        <f t="shared" si="322"/>
        <v>26</v>
      </c>
      <c r="CA483">
        <f t="shared" si="323"/>
        <v>26</v>
      </c>
      <c r="CB483">
        <f t="shared" si="324"/>
        <v>0</v>
      </c>
      <c r="CC483">
        <f t="shared" si="325"/>
        <v>15</v>
      </c>
      <c r="CD483">
        <f t="shared" si="326"/>
        <v>18</v>
      </c>
      <c r="CE483" t="str">
        <f>IFERROR(VLOOKUP($AA483,'Tuyến và nhân viên'!$I:$O,7,0),"")</f>
        <v>Trần Văn Khanh</v>
      </c>
      <c r="CF483">
        <f t="shared" si="327"/>
        <v>2</v>
      </c>
      <c r="CG483">
        <f t="shared" si="328"/>
        <v>1</v>
      </c>
      <c r="CH483">
        <f>COUNTIFS($L483:L483,"x")</f>
        <v>0</v>
      </c>
      <c r="CI483">
        <f>COUNTIFS($L483:M483,"x")</f>
        <v>0</v>
      </c>
      <c r="CJ483">
        <f>COUNTIFS($L483:N483,"x")</f>
        <v>1</v>
      </c>
      <c r="CK483">
        <f>COUNTIFS($L483:O483,"x")</f>
        <v>1</v>
      </c>
      <c r="CL483">
        <f>COUNTIFS($L483:P483,"x")</f>
        <v>1</v>
      </c>
      <c r="CM483">
        <f>COUNTIFS($L483:Q483,"x")</f>
        <v>1</v>
      </c>
      <c r="CN483">
        <f>COUNTIFS($L483:R483,"x")</f>
        <v>1</v>
      </c>
      <c r="CO483" t="str" cm="1">
        <f t="array" ref="CO483">IFERROR(INDEX($CH$4:$CN$4,0,MATCH(1,$CH483:$CN483,0)),"")</f>
        <v>Thứ 4</v>
      </c>
      <c r="CP483" t="str" cm="1">
        <f t="array" ref="CP483">IFERROR(INDEX($CH$4:$CN$4,0,MATCH(2,$CH483:$CN483,0)),"")</f>
        <v/>
      </c>
      <c r="CQ483" t="str">
        <f t="shared" si="329"/>
        <v>Thứ 4</v>
      </c>
      <c r="CR483" t="str">
        <f t="shared" si="294"/>
        <v>F2 - Tuần 2 &amp; 4</v>
      </c>
    </row>
    <row r="484" spans="1:96" x14ac:dyDescent="0.3">
      <c r="A484" s="117" t="s">
        <v>38068</v>
      </c>
      <c r="B484" s="118" t="s">
        <v>33266</v>
      </c>
      <c r="C484" s="118" t="s">
        <v>33267</v>
      </c>
      <c r="D484" s="118" t="s">
        <v>39661</v>
      </c>
      <c r="E484" s="118" t="s">
        <v>39662</v>
      </c>
      <c r="F484" s="118" t="s">
        <v>39125</v>
      </c>
      <c r="G484" s="118" t="s">
        <v>39126</v>
      </c>
      <c r="H484" s="118" t="s">
        <v>39132</v>
      </c>
      <c r="I484" s="118" t="s">
        <v>22</v>
      </c>
      <c r="J484" s="119" t="s">
        <v>39658</v>
      </c>
      <c r="K484" s="119" t="s">
        <v>23</v>
      </c>
      <c r="L484" s="117" t="s">
        <v>23</v>
      </c>
      <c r="M484" s="117" t="s">
        <v>23</v>
      </c>
      <c r="N484" s="117" t="s">
        <v>23</v>
      </c>
      <c r="O484" s="117" t="s">
        <v>24</v>
      </c>
      <c r="P484" s="117" t="s">
        <v>23</v>
      </c>
      <c r="Q484" s="117" t="s">
        <v>23</v>
      </c>
      <c r="R484" s="117" t="s">
        <v>23</v>
      </c>
      <c r="S484" s="117" t="s">
        <v>24</v>
      </c>
      <c r="T484" s="117" t="s">
        <v>24</v>
      </c>
      <c r="U484" s="117" t="s">
        <v>24</v>
      </c>
      <c r="V484" s="117" t="s">
        <v>24</v>
      </c>
      <c r="W484" s="74" t="str">
        <f t="shared" si="295"/>
        <v/>
      </c>
      <c r="X484" s="74" t="str">
        <f t="shared" si="296"/>
        <v>x</v>
      </c>
      <c r="Y484" s="74" t="str">
        <f t="shared" si="297"/>
        <v/>
      </c>
      <c r="Z484" s="74" t="str">
        <f t="shared" si="298"/>
        <v>x</v>
      </c>
      <c r="AA484" t="str">
        <f>VLOOKUP($D484,'Tuyến và nhân viên'!$D:$M,6,0)</f>
        <v>HL00530</v>
      </c>
      <c r="AB484" t="str">
        <f>VLOOKUP($D484,'Tuyến và nhân viên'!$D:$M,7,0)</f>
        <v>Nguyễn Thị Thiên Trang</v>
      </c>
      <c r="AC484" s="16" t="str">
        <f>IFERROR(VLOOKUP($F484,DSKH!$D:$BF,53,0),"")</f>
        <v>F2</v>
      </c>
      <c r="AD484" s="16" t="str">
        <f>IFERROR(VLOOKUP($F484,DSKH!$D:$BF,54,0),"")</f>
        <v>GT</v>
      </c>
      <c r="AE484" s="4">
        <f>SUMIFS('Doanh số khách hàng'!$F:$F,'Doanh số khách hàng'!$A:$A,'Chi tiết tuyến'!$F484)</f>
        <v>0</v>
      </c>
      <c r="AF484" s="16" t="str">
        <f t="shared" si="290"/>
        <v>F4</v>
      </c>
      <c r="AG484" s="16" t="str">
        <f t="shared" si="291"/>
        <v>F2</v>
      </c>
      <c r="AH484" t="b">
        <f t="shared" si="299"/>
        <v>0</v>
      </c>
      <c r="AI484" t="b">
        <f t="shared" si="300"/>
        <v>1</v>
      </c>
      <c r="AJ484">
        <f>IFERROR(VLOOKUP($AC484,Master!$D:$E,2,0),"")</f>
        <v>2</v>
      </c>
      <c r="AK484">
        <f>VLOOKUP($AF484,Master!$D:$E,2,0)</f>
        <v>4</v>
      </c>
      <c r="AL484" s="4">
        <f t="shared" si="301"/>
        <v>0</v>
      </c>
      <c r="AM484" t="str">
        <f>IFERROR(VLOOKUP($F484,DSKH!$D:$BF,31,0),"")</f>
        <v>Tỉnh Cà Mau</v>
      </c>
      <c r="AN484" t="str">
        <f>IFERROR(VLOOKUP($F484,DSKH!$D:$BF,29,0),"")</f>
        <v>Xã Phong Hiệp</v>
      </c>
      <c r="AO484">
        <f>IFERROR(VLOOKUP($F484,DSKH!$D:$BF,52,0),"")</f>
        <v>0</v>
      </c>
      <c r="AP484">
        <f>IF(L484="x",1+COUNTIFS(AP$4:AP483,"&gt;0",$AA$4:$AA483,$AA483),0)</f>
        <v>0</v>
      </c>
      <c r="AQ484">
        <f>IF(M484="x",1+COUNTIFS(AQ$4:AQ483,"&gt;0",$AA$4:$AA483,$AA483),0)</f>
        <v>0</v>
      </c>
      <c r="AR484">
        <f>IF(N484="x",1+COUNTIFS(AR$4:AR483,"&gt;0",$AA$4:$AA483,$AA483),0)</f>
        <v>0</v>
      </c>
      <c r="AS484">
        <f>IF(O484="x",1+COUNTIFS(AS$4:AS483,"&gt;0",$AA$4:$AA483,$AA483),0)</f>
        <v>34</v>
      </c>
      <c r="AT484">
        <f>IF(P484="x",1+COUNTIFS(AT$4:AT483,"&gt;0",$AA$4:$AA483,$AA483),0)</f>
        <v>0</v>
      </c>
      <c r="AU484">
        <f>IF(Q484="x",1+COUNTIFS(AU$4:AU483,"&gt;0",$AA$4:$AA483,$AA483),0)</f>
        <v>0</v>
      </c>
      <c r="AV484">
        <f>IF(R484="x",1+COUNTIFS(AV$4:AV483,"&gt;0",$AA$4:$AA483,$AA483),0)</f>
        <v>0</v>
      </c>
      <c r="AW484">
        <f t="shared" si="292"/>
        <v>0</v>
      </c>
      <c r="AX484">
        <f t="shared" si="293"/>
        <v>1</v>
      </c>
      <c r="AY484">
        <f t="shared" si="302"/>
        <v>0</v>
      </c>
      <c r="AZ484">
        <f t="shared" si="303"/>
        <v>1</v>
      </c>
      <c r="BA484" s="4">
        <f t="shared" si="304"/>
        <v>0</v>
      </c>
      <c r="BB484" s="4">
        <f t="shared" si="305"/>
        <v>0</v>
      </c>
      <c r="BC484" s="4">
        <f t="shared" si="306"/>
        <v>0</v>
      </c>
      <c r="BD484" s="4">
        <f t="shared" si="307"/>
        <v>0</v>
      </c>
      <c r="BE484" s="4">
        <f t="shared" si="308"/>
        <v>0</v>
      </c>
      <c r="BF484" s="4">
        <f t="shared" si="309"/>
        <v>0</v>
      </c>
      <c r="BG484" s="4">
        <f t="shared" si="310"/>
        <v>0</v>
      </c>
      <c r="BH484" s="4">
        <f t="shared" si="311"/>
        <v>0</v>
      </c>
      <c r="BI484" s="4">
        <f t="shared" si="312"/>
        <v>0</v>
      </c>
      <c r="BJ484" s="4">
        <f t="shared" si="313"/>
        <v>0</v>
      </c>
      <c r="BK484" s="4">
        <f t="shared" si="314"/>
        <v>1</v>
      </c>
      <c r="BL484" s="4">
        <f t="shared" si="315"/>
        <v>0</v>
      </c>
      <c r="BM484" s="4">
        <f t="shared" si="316"/>
        <v>0</v>
      </c>
      <c r="BN484" s="4">
        <f t="shared" si="317"/>
        <v>0</v>
      </c>
      <c r="BO484">
        <f>SUMIFS(BH$5:BH484,$AA$5:$AA484,$AA484)</f>
        <v>18</v>
      </c>
      <c r="BP484">
        <f>SUMIFS(BI$5:BI484,$AA$5:$AA484,$AA484)</f>
        <v>29</v>
      </c>
      <c r="BQ484">
        <f>SUMIFS(BJ$5:BJ484,$AA$5:$AA484,$AA484)</f>
        <v>15</v>
      </c>
      <c r="BR484">
        <f>SUMIFS(BK$5:BK484,$AA$5:$AA484,$AA484)</f>
        <v>28</v>
      </c>
      <c r="BS484">
        <f>SUMIFS(BL$5:BL484,$AA$5:$AA484,$AA484)</f>
        <v>22</v>
      </c>
      <c r="BT484">
        <f>SUMIFS(BM$5:BM484,$AA$5:$AA484,$AA484)</f>
        <v>24</v>
      </c>
      <c r="BU484">
        <f>SUMIFS(BN$5:BN484,$AA$5:$AA484,$AA484)</f>
        <v>0</v>
      </c>
      <c r="BV484">
        <f t="shared" si="318"/>
        <v>18</v>
      </c>
      <c r="BW484">
        <f t="shared" si="319"/>
        <v>32</v>
      </c>
      <c r="BX484">
        <f t="shared" si="320"/>
        <v>18</v>
      </c>
      <c r="BY484">
        <f t="shared" si="321"/>
        <v>30</v>
      </c>
      <c r="BZ484">
        <f t="shared" si="322"/>
        <v>26</v>
      </c>
      <c r="CA484">
        <f t="shared" si="323"/>
        <v>26</v>
      </c>
      <c r="CB484">
        <f t="shared" si="324"/>
        <v>0</v>
      </c>
      <c r="CC484">
        <f t="shared" si="325"/>
        <v>28</v>
      </c>
      <c r="CD484">
        <f t="shared" si="326"/>
        <v>30</v>
      </c>
      <c r="CE484" t="str">
        <f>IFERROR(VLOOKUP($AA484,'Tuyến và nhân viên'!$I:$O,7,0),"")</f>
        <v>Trần Văn Khanh</v>
      </c>
      <c r="CF484">
        <f t="shared" si="327"/>
        <v>2</v>
      </c>
      <c r="CG484">
        <f t="shared" si="328"/>
        <v>1</v>
      </c>
      <c r="CH484">
        <f>COUNTIFS($L484:L484,"x")</f>
        <v>0</v>
      </c>
      <c r="CI484">
        <f>COUNTIFS($L484:M484,"x")</f>
        <v>0</v>
      </c>
      <c r="CJ484">
        <f>COUNTIFS($L484:N484,"x")</f>
        <v>0</v>
      </c>
      <c r="CK484">
        <f>COUNTIFS($L484:O484,"x")</f>
        <v>1</v>
      </c>
      <c r="CL484">
        <f>COUNTIFS($L484:P484,"x")</f>
        <v>1</v>
      </c>
      <c r="CM484">
        <f>COUNTIFS($L484:Q484,"x")</f>
        <v>1</v>
      </c>
      <c r="CN484">
        <f>COUNTIFS($L484:R484,"x")</f>
        <v>1</v>
      </c>
      <c r="CO484" t="str" cm="1">
        <f t="array" ref="CO484">IFERROR(INDEX($CH$4:$CN$4,0,MATCH(1,$CH484:$CN484,0)),"")</f>
        <v>Thứ 5</v>
      </c>
      <c r="CP484" t="str" cm="1">
        <f t="array" ref="CP484">IFERROR(INDEX($CH$4:$CN$4,0,MATCH(2,$CH484:$CN484,0)),"")</f>
        <v/>
      </c>
      <c r="CQ484" t="str">
        <f t="shared" si="329"/>
        <v>Thứ 5</v>
      </c>
      <c r="CR484" t="str">
        <f t="shared" si="294"/>
        <v>F2 - Tuần 2 &amp; 4</v>
      </c>
    </row>
    <row r="485" spans="1:96" x14ac:dyDescent="0.3">
      <c r="A485" s="117" t="s">
        <v>38075</v>
      </c>
      <c r="B485" s="118" t="s">
        <v>33266</v>
      </c>
      <c r="C485" s="118" t="s">
        <v>33267</v>
      </c>
      <c r="D485" s="118" t="s">
        <v>39661</v>
      </c>
      <c r="E485" s="118" t="s">
        <v>39662</v>
      </c>
      <c r="F485" s="118" t="s">
        <v>13860</v>
      </c>
      <c r="G485" s="118" t="s">
        <v>39153</v>
      </c>
      <c r="H485" s="118" t="s">
        <v>39159</v>
      </c>
      <c r="I485" s="118" t="s">
        <v>22</v>
      </c>
      <c r="J485" s="119" t="s">
        <v>39658</v>
      </c>
      <c r="K485" s="119" t="s">
        <v>23</v>
      </c>
      <c r="L485" s="117" t="s">
        <v>24</v>
      </c>
      <c r="M485" s="117" t="s">
        <v>23</v>
      </c>
      <c r="N485" s="117" t="s">
        <v>23</v>
      </c>
      <c r="O485" s="117" t="s">
        <v>23</v>
      </c>
      <c r="P485" s="117" t="s">
        <v>23</v>
      </c>
      <c r="Q485" s="117" t="s">
        <v>23</v>
      </c>
      <c r="R485" s="117" t="s">
        <v>23</v>
      </c>
      <c r="S485" s="117" t="s">
        <v>24</v>
      </c>
      <c r="T485" s="117" t="s">
        <v>24</v>
      </c>
      <c r="U485" s="117" t="s">
        <v>24</v>
      </c>
      <c r="V485" s="117" t="s">
        <v>24</v>
      </c>
      <c r="W485" s="74" t="str">
        <f t="shared" si="295"/>
        <v>x</v>
      </c>
      <c r="X485" s="74" t="str">
        <f t="shared" si="296"/>
        <v>x</v>
      </c>
      <c r="Y485" s="74" t="str">
        <f t="shared" si="297"/>
        <v>x</v>
      </c>
      <c r="Z485" s="74" t="str">
        <f t="shared" si="298"/>
        <v>x</v>
      </c>
      <c r="AA485" t="str">
        <f>VLOOKUP($D485,'Tuyến và nhân viên'!$D:$M,6,0)</f>
        <v>HL00530</v>
      </c>
      <c r="AB485" t="str">
        <f>VLOOKUP($D485,'Tuyến và nhân viên'!$D:$M,7,0)</f>
        <v>Nguyễn Thị Thiên Trang</v>
      </c>
      <c r="AC485" s="16" t="str">
        <f>IFERROR(VLOOKUP($F485,DSKH!$D:$BF,53,0),"")</f>
        <v>F4</v>
      </c>
      <c r="AD485" s="16" t="str">
        <f>IFERROR(VLOOKUP($F485,DSKH!$D:$BF,54,0),"")</f>
        <v>GT</v>
      </c>
      <c r="AE485" s="4">
        <f>SUMIFS('Doanh số khách hàng'!$F:$F,'Doanh số khách hàng'!$A:$A,'Chi tiết tuyến'!$F485)</f>
        <v>1017983.3333333334</v>
      </c>
      <c r="AF485" s="16" t="str">
        <f t="shared" si="290"/>
        <v>F4</v>
      </c>
      <c r="AG485" s="16" t="str">
        <f t="shared" si="291"/>
        <v>F4</v>
      </c>
      <c r="AH485" t="b">
        <f t="shared" si="299"/>
        <v>1</v>
      </c>
      <c r="AI485" t="b">
        <f t="shared" si="300"/>
        <v>1</v>
      </c>
      <c r="AJ485">
        <f>IFERROR(VLOOKUP($AC485,Master!$D:$E,2,0),"")</f>
        <v>4</v>
      </c>
      <c r="AK485">
        <f>VLOOKUP($AF485,Master!$D:$E,2,0)</f>
        <v>4</v>
      </c>
      <c r="AL485" s="4">
        <f t="shared" si="301"/>
        <v>254495.83333333334</v>
      </c>
      <c r="AM485" t="str">
        <f>IFERROR(VLOOKUP($F485,DSKH!$D:$BF,31,0),"")</f>
        <v>Tỉnh Cà Mau</v>
      </c>
      <c r="AN485" t="str">
        <f>IFERROR(VLOOKUP($F485,DSKH!$D:$BF,29,0),"")</f>
        <v>Xã Long Điền</v>
      </c>
      <c r="AO485">
        <f>IFERROR(VLOOKUP($F485,DSKH!$D:$BF,52,0),"")</f>
        <v>1017983.3333333334</v>
      </c>
      <c r="AP485">
        <f>IF(L485="x",1+COUNTIFS(AP$4:AP484,"&gt;0",$AA$4:$AA484,$AA484),0)</f>
        <v>26</v>
      </c>
      <c r="AQ485">
        <f>IF(M485="x",1+COUNTIFS(AQ$4:AQ484,"&gt;0",$AA$4:$AA484,$AA484),0)</f>
        <v>0</v>
      </c>
      <c r="AR485">
        <f>IF(N485="x",1+COUNTIFS(AR$4:AR484,"&gt;0",$AA$4:$AA484,$AA484),0)</f>
        <v>0</v>
      </c>
      <c r="AS485">
        <f>IF(O485="x",1+COUNTIFS(AS$4:AS484,"&gt;0",$AA$4:$AA484,$AA484),0)</f>
        <v>0</v>
      </c>
      <c r="AT485">
        <f>IF(P485="x",1+COUNTIFS(AT$4:AT484,"&gt;0",$AA$4:$AA484,$AA484),0)</f>
        <v>0</v>
      </c>
      <c r="AU485">
        <f>IF(Q485="x",1+COUNTIFS(AU$4:AU484,"&gt;0",$AA$4:$AA484,$AA484),0)</f>
        <v>0</v>
      </c>
      <c r="AV485">
        <f>IF(R485="x",1+COUNTIFS(AV$4:AV484,"&gt;0",$AA$4:$AA484,$AA484),0)</f>
        <v>0</v>
      </c>
      <c r="AW485">
        <f t="shared" si="292"/>
        <v>1</v>
      </c>
      <c r="AX485">
        <f t="shared" si="293"/>
        <v>1</v>
      </c>
      <c r="AY485">
        <f t="shared" si="302"/>
        <v>1</v>
      </c>
      <c r="AZ485">
        <f t="shared" si="303"/>
        <v>1</v>
      </c>
      <c r="BA485" s="4">
        <f t="shared" si="304"/>
        <v>254495.83333333334</v>
      </c>
      <c r="BB485" s="4">
        <f t="shared" si="305"/>
        <v>0</v>
      </c>
      <c r="BC485" s="4">
        <f t="shared" si="306"/>
        <v>0</v>
      </c>
      <c r="BD485" s="4">
        <f t="shared" si="307"/>
        <v>0</v>
      </c>
      <c r="BE485" s="4">
        <f t="shared" si="308"/>
        <v>0</v>
      </c>
      <c r="BF485" s="4">
        <f t="shared" si="309"/>
        <v>0</v>
      </c>
      <c r="BG485" s="4">
        <f t="shared" si="310"/>
        <v>0</v>
      </c>
      <c r="BH485" s="4">
        <f t="shared" si="311"/>
        <v>0</v>
      </c>
      <c r="BI485" s="4">
        <f t="shared" si="312"/>
        <v>0</v>
      </c>
      <c r="BJ485" s="4">
        <f t="shared" si="313"/>
        <v>0</v>
      </c>
      <c r="BK485" s="4">
        <f t="shared" si="314"/>
        <v>0</v>
      </c>
      <c r="BL485" s="4">
        <f t="shared" si="315"/>
        <v>0</v>
      </c>
      <c r="BM485" s="4">
        <f t="shared" si="316"/>
        <v>0</v>
      </c>
      <c r="BN485" s="4">
        <f t="shared" si="317"/>
        <v>0</v>
      </c>
      <c r="BO485">
        <f>SUMIFS(BH$5:BH485,$AA$5:$AA485,$AA485)</f>
        <v>18</v>
      </c>
      <c r="BP485">
        <f>SUMIFS(BI$5:BI485,$AA$5:$AA485,$AA485)</f>
        <v>29</v>
      </c>
      <c r="BQ485">
        <f>SUMIFS(BJ$5:BJ485,$AA$5:$AA485,$AA485)</f>
        <v>15</v>
      </c>
      <c r="BR485">
        <f>SUMIFS(BK$5:BK485,$AA$5:$AA485,$AA485)</f>
        <v>28</v>
      </c>
      <c r="BS485">
        <f>SUMIFS(BL$5:BL485,$AA$5:$AA485,$AA485)</f>
        <v>22</v>
      </c>
      <c r="BT485">
        <f>SUMIFS(BM$5:BM485,$AA$5:$AA485,$AA485)</f>
        <v>24</v>
      </c>
      <c r="BU485">
        <f>SUMIFS(BN$5:BN485,$AA$5:$AA485,$AA485)</f>
        <v>0</v>
      </c>
      <c r="BV485">
        <f t="shared" si="318"/>
        <v>18</v>
      </c>
      <c r="BW485">
        <f t="shared" si="319"/>
        <v>32</v>
      </c>
      <c r="BX485">
        <f t="shared" si="320"/>
        <v>18</v>
      </c>
      <c r="BY485">
        <f t="shared" si="321"/>
        <v>30</v>
      </c>
      <c r="BZ485">
        <f t="shared" si="322"/>
        <v>26</v>
      </c>
      <c r="CA485">
        <f t="shared" si="323"/>
        <v>26</v>
      </c>
      <c r="CB485">
        <f t="shared" si="324"/>
        <v>0</v>
      </c>
      <c r="CC485">
        <f t="shared" si="325"/>
        <v>0</v>
      </c>
      <c r="CD485">
        <f t="shared" si="326"/>
        <v>0</v>
      </c>
      <c r="CE485" t="str">
        <f>IFERROR(VLOOKUP($AA485,'Tuyến và nhân viên'!$I:$O,7,0),"")</f>
        <v>Trần Văn Khanh</v>
      </c>
      <c r="CF485">
        <f t="shared" si="327"/>
        <v>4</v>
      </c>
      <c r="CG485">
        <f t="shared" si="328"/>
        <v>1</v>
      </c>
      <c r="CH485">
        <f>COUNTIFS($L485:L485,"x")</f>
        <v>1</v>
      </c>
      <c r="CI485">
        <f>COUNTIFS($L485:M485,"x")</f>
        <v>1</v>
      </c>
      <c r="CJ485">
        <f>COUNTIFS($L485:N485,"x")</f>
        <v>1</v>
      </c>
      <c r="CK485">
        <f>COUNTIFS($L485:O485,"x")</f>
        <v>1</v>
      </c>
      <c r="CL485">
        <f>COUNTIFS($L485:P485,"x")</f>
        <v>1</v>
      </c>
      <c r="CM485">
        <f>COUNTIFS($L485:Q485,"x")</f>
        <v>1</v>
      </c>
      <c r="CN485">
        <f>COUNTIFS($L485:R485,"x")</f>
        <v>1</v>
      </c>
      <c r="CO485" t="str" cm="1">
        <f t="array" ref="CO485">IFERROR(INDEX($CH$4:$CN$4,0,MATCH(1,$CH485:$CN485,0)),"")</f>
        <v>Thứ 2</v>
      </c>
      <c r="CP485" t="str" cm="1">
        <f t="array" ref="CP485">IFERROR(INDEX($CH$4:$CN$4,0,MATCH(2,$CH485:$CN485,0)),"")</f>
        <v/>
      </c>
      <c r="CQ485" t="str">
        <f t="shared" si="329"/>
        <v>Thứ 2</v>
      </c>
      <c r="CR485" t="str">
        <f t="shared" si="294"/>
        <v>F4 - Tất cả các tuần</v>
      </c>
    </row>
    <row r="486" spans="1:96" x14ac:dyDescent="0.3">
      <c r="A486" s="117" t="s">
        <v>38084</v>
      </c>
      <c r="B486" s="118" t="s">
        <v>33266</v>
      </c>
      <c r="C486" s="118" t="s">
        <v>33267</v>
      </c>
      <c r="D486" s="118" t="s">
        <v>39661</v>
      </c>
      <c r="E486" s="118" t="s">
        <v>39662</v>
      </c>
      <c r="F486" s="118" t="s">
        <v>19965</v>
      </c>
      <c r="G486" s="118" t="s">
        <v>39197</v>
      </c>
      <c r="H486" s="118" t="s">
        <v>38672</v>
      </c>
      <c r="I486" s="118" t="s">
        <v>22</v>
      </c>
      <c r="J486" s="119" t="s">
        <v>39658</v>
      </c>
      <c r="K486" s="119" t="s">
        <v>23</v>
      </c>
      <c r="L486" s="117" t="s">
        <v>23</v>
      </c>
      <c r="M486" s="117" t="s">
        <v>23</v>
      </c>
      <c r="N486" s="117" t="s">
        <v>23</v>
      </c>
      <c r="O486" s="117" t="s">
        <v>23</v>
      </c>
      <c r="P486" s="117" t="s">
        <v>24</v>
      </c>
      <c r="Q486" s="117" t="s">
        <v>23</v>
      </c>
      <c r="R486" s="117" t="s">
        <v>23</v>
      </c>
      <c r="S486" s="117" t="s">
        <v>24</v>
      </c>
      <c r="T486" s="117" t="s">
        <v>24</v>
      </c>
      <c r="U486" s="117" t="s">
        <v>24</v>
      </c>
      <c r="V486" s="117" t="s">
        <v>24</v>
      </c>
      <c r="W486" s="74" t="str">
        <f t="shared" si="295"/>
        <v>x</v>
      </c>
      <c r="X486" s="74" t="str">
        <f t="shared" si="296"/>
        <v>x</v>
      </c>
      <c r="Y486" s="74" t="str">
        <f t="shared" si="297"/>
        <v>x</v>
      </c>
      <c r="Z486" s="74" t="str">
        <f t="shared" si="298"/>
        <v>x</v>
      </c>
      <c r="AA486" t="str">
        <f>VLOOKUP($D486,'Tuyến và nhân viên'!$D:$M,6,0)</f>
        <v>HL00530</v>
      </c>
      <c r="AB486" t="str">
        <f>VLOOKUP($D486,'Tuyến và nhân viên'!$D:$M,7,0)</f>
        <v>Nguyễn Thị Thiên Trang</v>
      </c>
      <c r="AC486" s="16" t="str">
        <f>IFERROR(VLOOKUP($F486,DSKH!$D:$BF,53,0),"")</f>
        <v>F4</v>
      </c>
      <c r="AD486" s="16" t="str">
        <f>IFERROR(VLOOKUP($F486,DSKH!$D:$BF,54,0),"")</f>
        <v>GT</v>
      </c>
      <c r="AE486" s="4">
        <f>SUMIFS('Doanh số khách hàng'!$F:$F,'Doanh số khách hàng'!$A:$A,'Chi tiết tuyến'!$F486)</f>
        <v>517230</v>
      </c>
      <c r="AF486" s="16" t="str">
        <f t="shared" si="290"/>
        <v>F4</v>
      </c>
      <c r="AG486" s="16" t="str">
        <f t="shared" si="291"/>
        <v>F4</v>
      </c>
      <c r="AH486" t="b">
        <f t="shared" si="299"/>
        <v>1</v>
      </c>
      <c r="AI486" t="b">
        <f t="shared" si="300"/>
        <v>1</v>
      </c>
      <c r="AJ486">
        <f>IFERROR(VLOOKUP($AC486,Master!$D:$E,2,0),"")</f>
        <v>4</v>
      </c>
      <c r="AK486">
        <f>VLOOKUP($AF486,Master!$D:$E,2,0)</f>
        <v>4</v>
      </c>
      <c r="AL486" s="4">
        <f t="shared" si="301"/>
        <v>129307.5</v>
      </c>
      <c r="AM486" t="str">
        <f>IFERROR(VLOOKUP($F486,DSKH!$D:$BF,31,0),"")</f>
        <v>Tỉnh Cà Mau</v>
      </c>
      <c r="AN486" t="str">
        <f>IFERROR(VLOOKUP($F486,DSKH!$D:$BF,29,0),"")</f>
        <v>Xã Vĩnh Thanh</v>
      </c>
      <c r="AO486">
        <f>IFERROR(VLOOKUP($F486,DSKH!$D:$BF,52,0),"")</f>
        <v>517230</v>
      </c>
      <c r="AP486">
        <f>IF(L486="x",1+COUNTIFS(AP$4:AP485,"&gt;0",$AA$4:$AA485,$AA485),0)</f>
        <v>0</v>
      </c>
      <c r="AQ486">
        <f>IF(M486="x",1+COUNTIFS(AQ$4:AQ485,"&gt;0",$AA$4:$AA485,$AA485),0)</f>
        <v>0</v>
      </c>
      <c r="AR486">
        <f>IF(N486="x",1+COUNTIFS(AR$4:AR485,"&gt;0",$AA$4:$AA485,$AA485),0)</f>
        <v>0</v>
      </c>
      <c r="AS486">
        <f>IF(O486="x",1+COUNTIFS(AS$4:AS485,"&gt;0",$AA$4:$AA485,$AA485),0)</f>
        <v>0</v>
      </c>
      <c r="AT486">
        <f>IF(P486="x",1+COUNTIFS(AT$4:AT485,"&gt;0",$AA$4:$AA485,$AA485),0)</f>
        <v>26</v>
      </c>
      <c r="AU486">
        <f>IF(Q486="x",1+COUNTIFS(AU$4:AU485,"&gt;0",$AA$4:$AA485,$AA485),0)</f>
        <v>0</v>
      </c>
      <c r="AV486">
        <f>IF(R486="x",1+COUNTIFS(AV$4:AV485,"&gt;0",$AA$4:$AA485,$AA485),0)</f>
        <v>0</v>
      </c>
      <c r="AW486">
        <f t="shared" si="292"/>
        <v>1</v>
      </c>
      <c r="AX486">
        <f t="shared" si="293"/>
        <v>1</v>
      </c>
      <c r="AY486">
        <f t="shared" si="302"/>
        <v>1</v>
      </c>
      <c r="AZ486">
        <f t="shared" si="303"/>
        <v>1</v>
      </c>
      <c r="BA486" s="4">
        <f t="shared" si="304"/>
        <v>0</v>
      </c>
      <c r="BB486" s="4">
        <f t="shared" si="305"/>
        <v>0</v>
      </c>
      <c r="BC486" s="4">
        <f t="shared" si="306"/>
        <v>0</v>
      </c>
      <c r="BD486" s="4">
        <f t="shared" si="307"/>
        <v>0</v>
      </c>
      <c r="BE486" s="4">
        <f t="shared" si="308"/>
        <v>129307.5</v>
      </c>
      <c r="BF486" s="4">
        <f t="shared" si="309"/>
        <v>0</v>
      </c>
      <c r="BG486" s="4">
        <f t="shared" si="310"/>
        <v>0</v>
      </c>
      <c r="BH486" s="4">
        <f t="shared" si="311"/>
        <v>0</v>
      </c>
      <c r="BI486" s="4">
        <f t="shared" si="312"/>
        <v>0</v>
      </c>
      <c r="BJ486" s="4">
        <f t="shared" si="313"/>
        <v>0</v>
      </c>
      <c r="BK486" s="4">
        <f t="shared" si="314"/>
        <v>0</v>
      </c>
      <c r="BL486" s="4">
        <f t="shared" si="315"/>
        <v>0</v>
      </c>
      <c r="BM486" s="4">
        <f t="shared" si="316"/>
        <v>0</v>
      </c>
      <c r="BN486" s="4">
        <f t="shared" si="317"/>
        <v>0</v>
      </c>
      <c r="BO486">
        <f>SUMIFS(BH$5:BH486,$AA$5:$AA486,$AA486)</f>
        <v>18</v>
      </c>
      <c r="BP486">
        <f>SUMIFS(BI$5:BI486,$AA$5:$AA486,$AA486)</f>
        <v>29</v>
      </c>
      <c r="BQ486">
        <f>SUMIFS(BJ$5:BJ486,$AA$5:$AA486,$AA486)</f>
        <v>15</v>
      </c>
      <c r="BR486">
        <f>SUMIFS(BK$5:BK486,$AA$5:$AA486,$AA486)</f>
        <v>28</v>
      </c>
      <c r="BS486">
        <f>SUMIFS(BL$5:BL486,$AA$5:$AA486,$AA486)</f>
        <v>22</v>
      </c>
      <c r="BT486">
        <f>SUMIFS(BM$5:BM486,$AA$5:$AA486,$AA486)</f>
        <v>24</v>
      </c>
      <c r="BU486">
        <f>SUMIFS(BN$5:BN486,$AA$5:$AA486,$AA486)</f>
        <v>0</v>
      </c>
      <c r="BV486">
        <f t="shared" si="318"/>
        <v>18</v>
      </c>
      <c r="BW486">
        <f t="shared" si="319"/>
        <v>32</v>
      </c>
      <c r="BX486">
        <f t="shared" si="320"/>
        <v>18</v>
      </c>
      <c r="BY486">
        <f t="shared" si="321"/>
        <v>30</v>
      </c>
      <c r="BZ486">
        <f t="shared" si="322"/>
        <v>26</v>
      </c>
      <c r="CA486">
        <f t="shared" si="323"/>
        <v>26</v>
      </c>
      <c r="CB486">
        <f t="shared" si="324"/>
        <v>0</v>
      </c>
      <c r="CC486">
        <f t="shared" si="325"/>
        <v>0</v>
      </c>
      <c r="CD486">
        <f t="shared" si="326"/>
        <v>0</v>
      </c>
      <c r="CE486" t="str">
        <f>IFERROR(VLOOKUP($AA486,'Tuyến và nhân viên'!$I:$O,7,0),"")</f>
        <v>Trần Văn Khanh</v>
      </c>
      <c r="CF486">
        <f t="shared" si="327"/>
        <v>4</v>
      </c>
      <c r="CG486">
        <f t="shared" si="328"/>
        <v>1</v>
      </c>
      <c r="CH486">
        <f>COUNTIFS($L486:L486,"x")</f>
        <v>0</v>
      </c>
      <c r="CI486">
        <f>COUNTIFS($L486:M486,"x")</f>
        <v>0</v>
      </c>
      <c r="CJ486">
        <f>COUNTIFS($L486:N486,"x")</f>
        <v>0</v>
      </c>
      <c r="CK486">
        <f>COUNTIFS($L486:O486,"x")</f>
        <v>0</v>
      </c>
      <c r="CL486">
        <f>COUNTIFS($L486:P486,"x")</f>
        <v>1</v>
      </c>
      <c r="CM486">
        <f>COUNTIFS($L486:Q486,"x")</f>
        <v>1</v>
      </c>
      <c r="CN486">
        <f>COUNTIFS($L486:R486,"x")</f>
        <v>1</v>
      </c>
      <c r="CO486" t="str" cm="1">
        <f t="array" ref="CO486">IFERROR(INDEX($CH$4:$CN$4,0,MATCH(1,$CH486:$CN486,0)),"")</f>
        <v>Thứ 6</v>
      </c>
      <c r="CP486" t="str" cm="1">
        <f t="array" ref="CP486">IFERROR(INDEX($CH$4:$CN$4,0,MATCH(2,$CH486:$CN486,0)),"")</f>
        <v/>
      </c>
      <c r="CQ486" t="str">
        <f t="shared" si="329"/>
        <v>Thứ 6</v>
      </c>
      <c r="CR486" t="str">
        <f t="shared" si="294"/>
        <v>F4 - Tất cả các tuần</v>
      </c>
    </row>
    <row r="487" spans="1:96" x14ac:dyDescent="0.3">
      <c r="A487" s="117" t="s">
        <v>38095</v>
      </c>
      <c r="B487" s="118" t="s">
        <v>33266</v>
      </c>
      <c r="C487" s="118" t="s">
        <v>33267</v>
      </c>
      <c r="D487" s="118" t="s">
        <v>39661</v>
      </c>
      <c r="E487" s="118" t="s">
        <v>39662</v>
      </c>
      <c r="F487" s="118" t="s">
        <v>39219</v>
      </c>
      <c r="G487" s="118" t="s">
        <v>39220</v>
      </c>
      <c r="H487" s="118" t="s">
        <v>39226</v>
      </c>
      <c r="I487" s="118" t="s">
        <v>22</v>
      </c>
      <c r="J487" s="119" t="s">
        <v>39658</v>
      </c>
      <c r="K487" s="119" t="s">
        <v>23</v>
      </c>
      <c r="L487" s="117" t="s">
        <v>23</v>
      </c>
      <c r="M487" s="117" t="s">
        <v>23</v>
      </c>
      <c r="N487" s="117" t="s">
        <v>23</v>
      </c>
      <c r="O487" s="117" t="s">
        <v>23</v>
      </c>
      <c r="P487" s="117" t="s">
        <v>23</v>
      </c>
      <c r="Q487" s="117" t="s">
        <v>24</v>
      </c>
      <c r="R487" s="117" t="s">
        <v>23</v>
      </c>
      <c r="S487" s="117" t="s">
        <v>24</v>
      </c>
      <c r="T487" s="117" t="s">
        <v>24</v>
      </c>
      <c r="U487" s="117" t="s">
        <v>24</v>
      </c>
      <c r="V487" s="117" t="s">
        <v>24</v>
      </c>
      <c r="W487" s="74" t="str">
        <f t="shared" si="295"/>
        <v/>
      </c>
      <c r="X487" s="74" t="str">
        <f t="shared" si="296"/>
        <v>x</v>
      </c>
      <c r="Y487" s="74" t="str">
        <f t="shared" si="297"/>
        <v/>
      </c>
      <c r="Z487" s="74" t="str">
        <f t="shared" si="298"/>
        <v>x</v>
      </c>
      <c r="AA487" t="str">
        <f>VLOOKUP($D487,'Tuyến và nhân viên'!$D:$M,6,0)</f>
        <v>HL00530</v>
      </c>
      <c r="AB487" t="str">
        <f>VLOOKUP($D487,'Tuyến và nhân viên'!$D:$M,7,0)</f>
        <v>Nguyễn Thị Thiên Trang</v>
      </c>
      <c r="AC487" s="16" t="str">
        <f>IFERROR(VLOOKUP($F487,DSKH!$D:$BF,53,0),"")</f>
        <v>F2</v>
      </c>
      <c r="AD487" s="16" t="str">
        <f>IFERROR(VLOOKUP($F487,DSKH!$D:$BF,54,0),"")</f>
        <v>GT</v>
      </c>
      <c r="AE487" s="4">
        <f>SUMIFS('Doanh số khách hàng'!$F:$F,'Doanh số khách hàng'!$A:$A,'Chi tiết tuyến'!$F487)</f>
        <v>0</v>
      </c>
      <c r="AF487" s="16" t="str">
        <f t="shared" si="290"/>
        <v>F4</v>
      </c>
      <c r="AG487" s="16" t="str">
        <f t="shared" si="291"/>
        <v>F2</v>
      </c>
      <c r="AH487" t="b">
        <f t="shared" si="299"/>
        <v>0</v>
      </c>
      <c r="AI487" t="b">
        <f t="shared" si="300"/>
        <v>1</v>
      </c>
      <c r="AJ487">
        <f>IFERROR(VLOOKUP($AC487,Master!$D:$E,2,0),"")</f>
        <v>2</v>
      </c>
      <c r="AK487">
        <f>VLOOKUP($AF487,Master!$D:$E,2,0)</f>
        <v>4</v>
      </c>
      <c r="AL487" s="4">
        <f t="shared" si="301"/>
        <v>0</v>
      </c>
      <c r="AM487" t="str">
        <f>IFERROR(VLOOKUP($F487,DSKH!$D:$BF,31,0),"")</f>
        <v>Tỉnh Cà Mau</v>
      </c>
      <c r="AN487" t="str">
        <f>IFERROR(VLOOKUP($F487,DSKH!$D:$BF,29,0),"")</f>
        <v>Xã Hưng Hội</v>
      </c>
      <c r="AO487">
        <f>IFERROR(VLOOKUP($F487,DSKH!$D:$BF,52,0),"")</f>
        <v>0</v>
      </c>
      <c r="AP487">
        <f>IF(L487="x",1+COUNTIFS(AP$4:AP486,"&gt;0",$AA$4:$AA486,$AA486),0)</f>
        <v>0</v>
      </c>
      <c r="AQ487">
        <f>IF(M487="x",1+COUNTIFS(AQ$4:AQ486,"&gt;0",$AA$4:$AA486,$AA486),0)</f>
        <v>0</v>
      </c>
      <c r="AR487">
        <f>IF(N487="x",1+COUNTIFS(AR$4:AR486,"&gt;0",$AA$4:$AA486,$AA486),0)</f>
        <v>0</v>
      </c>
      <c r="AS487">
        <f>IF(O487="x",1+COUNTIFS(AS$4:AS486,"&gt;0",$AA$4:$AA486,$AA486),0)</f>
        <v>0</v>
      </c>
      <c r="AT487">
        <f>IF(P487="x",1+COUNTIFS(AT$4:AT486,"&gt;0",$AA$4:$AA486,$AA486),0)</f>
        <v>0</v>
      </c>
      <c r="AU487">
        <f>IF(Q487="x",1+COUNTIFS(AU$4:AU486,"&gt;0",$AA$4:$AA486,$AA486),0)</f>
        <v>35</v>
      </c>
      <c r="AV487">
        <f>IF(R487="x",1+COUNTIFS(AV$4:AV486,"&gt;0",$AA$4:$AA486,$AA486),0)</f>
        <v>0</v>
      </c>
      <c r="AW487">
        <f t="shared" si="292"/>
        <v>0</v>
      </c>
      <c r="AX487">
        <f t="shared" si="293"/>
        <v>1</v>
      </c>
      <c r="AY487">
        <f t="shared" si="302"/>
        <v>0</v>
      </c>
      <c r="AZ487">
        <f t="shared" si="303"/>
        <v>1</v>
      </c>
      <c r="BA487" s="4">
        <f t="shared" si="304"/>
        <v>0</v>
      </c>
      <c r="BB487" s="4">
        <f t="shared" si="305"/>
        <v>0</v>
      </c>
      <c r="BC487" s="4">
        <f t="shared" si="306"/>
        <v>0</v>
      </c>
      <c r="BD487" s="4">
        <f t="shared" si="307"/>
        <v>0</v>
      </c>
      <c r="BE487" s="4">
        <f t="shared" si="308"/>
        <v>0</v>
      </c>
      <c r="BF487" s="4">
        <f t="shared" si="309"/>
        <v>0</v>
      </c>
      <c r="BG487" s="4">
        <f t="shared" si="310"/>
        <v>0</v>
      </c>
      <c r="BH487" s="4">
        <f t="shared" si="311"/>
        <v>0</v>
      </c>
      <c r="BI487" s="4">
        <f t="shared" si="312"/>
        <v>0</v>
      </c>
      <c r="BJ487" s="4">
        <f t="shared" si="313"/>
        <v>0</v>
      </c>
      <c r="BK487" s="4">
        <f t="shared" si="314"/>
        <v>0</v>
      </c>
      <c r="BL487" s="4">
        <f t="shared" si="315"/>
        <v>0</v>
      </c>
      <c r="BM487" s="4">
        <f t="shared" si="316"/>
        <v>1</v>
      </c>
      <c r="BN487" s="4">
        <f t="shared" si="317"/>
        <v>0</v>
      </c>
      <c r="BO487">
        <f>SUMIFS(BH$5:BH487,$AA$5:$AA487,$AA487)</f>
        <v>18</v>
      </c>
      <c r="BP487">
        <f>SUMIFS(BI$5:BI487,$AA$5:$AA487,$AA487)</f>
        <v>29</v>
      </c>
      <c r="BQ487">
        <f>SUMIFS(BJ$5:BJ487,$AA$5:$AA487,$AA487)</f>
        <v>15</v>
      </c>
      <c r="BR487">
        <f>SUMIFS(BK$5:BK487,$AA$5:$AA487,$AA487)</f>
        <v>28</v>
      </c>
      <c r="BS487">
        <f>SUMIFS(BL$5:BL487,$AA$5:$AA487,$AA487)</f>
        <v>22</v>
      </c>
      <c r="BT487">
        <f>SUMIFS(BM$5:BM487,$AA$5:$AA487,$AA487)</f>
        <v>25</v>
      </c>
      <c r="BU487">
        <f>SUMIFS(BN$5:BN487,$AA$5:$AA487,$AA487)</f>
        <v>0</v>
      </c>
      <c r="BV487">
        <f t="shared" si="318"/>
        <v>18</v>
      </c>
      <c r="BW487">
        <f t="shared" si="319"/>
        <v>32</v>
      </c>
      <c r="BX487">
        <f t="shared" si="320"/>
        <v>18</v>
      </c>
      <c r="BY487">
        <f t="shared" si="321"/>
        <v>30</v>
      </c>
      <c r="BZ487">
        <f t="shared" si="322"/>
        <v>26</v>
      </c>
      <c r="CA487">
        <f t="shared" si="323"/>
        <v>26</v>
      </c>
      <c r="CB487">
        <f t="shared" si="324"/>
        <v>0</v>
      </c>
      <c r="CC487">
        <f t="shared" si="325"/>
        <v>25</v>
      </c>
      <c r="CD487">
        <f t="shared" si="326"/>
        <v>26</v>
      </c>
      <c r="CE487" t="str">
        <f>IFERROR(VLOOKUP($AA487,'Tuyến và nhân viên'!$I:$O,7,0),"")</f>
        <v>Trần Văn Khanh</v>
      </c>
      <c r="CF487">
        <f t="shared" si="327"/>
        <v>2</v>
      </c>
      <c r="CG487">
        <f t="shared" si="328"/>
        <v>1</v>
      </c>
      <c r="CH487">
        <f>COUNTIFS($L487:L487,"x")</f>
        <v>0</v>
      </c>
      <c r="CI487">
        <f>COUNTIFS($L487:M487,"x")</f>
        <v>0</v>
      </c>
      <c r="CJ487">
        <f>COUNTIFS($L487:N487,"x")</f>
        <v>0</v>
      </c>
      <c r="CK487">
        <f>COUNTIFS($L487:O487,"x")</f>
        <v>0</v>
      </c>
      <c r="CL487">
        <f>COUNTIFS($L487:P487,"x")</f>
        <v>0</v>
      </c>
      <c r="CM487">
        <f>COUNTIFS($L487:Q487,"x")</f>
        <v>1</v>
      </c>
      <c r="CN487">
        <f>COUNTIFS($L487:R487,"x")</f>
        <v>1</v>
      </c>
      <c r="CO487" t="str" cm="1">
        <f t="array" ref="CO487">IFERROR(INDEX($CH$4:$CN$4,0,MATCH(1,$CH487:$CN487,0)),"")</f>
        <v>Thứ 7</v>
      </c>
      <c r="CP487" t="str" cm="1">
        <f t="array" ref="CP487">IFERROR(INDEX($CH$4:$CN$4,0,MATCH(2,$CH487:$CN487,0)),"")</f>
        <v/>
      </c>
      <c r="CQ487" t="str">
        <f t="shared" si="329"/>
        <v>Thứ 7</v>
      </c>
      <c r="CR487" t="str">
        <f t="shared" si="294"/>
        <v>F2 - Tuần 2 &amp; 4</v>
      </c>
    </row>
    <row r="488" spans="1:96" x14ac:dyDescent="0.3">
      <c r="A488" s="117" t="s">
        <v>38104</v>
      </c>
      <c r="B488" s="118" t="s">
        <v>33266</v>
      </c>
      <c r="C488" s="118" t="s">
        <v>33267</v>
      </c>
      <c r="D488" s="118" t="s">
        <v>39661</v>
      </c>
      <c r="E488" s="118" t="s">
        <v>39662</v>
      </c>
      <c r="F488" s="118" t="s">
        <v>33195</v>
      </c>
      <c r="G488" s="118" t="s">
        <v>39291</v>
      </c>
      <c r="H488" s="118" t="s">
        <v>39296</v>
      </c>
      <c r="I488" s="118" t="s">
        <v>22</v>
      </c>
      <c r="J488" s="119" t="s">
        <v>39658</v>
      </c>
      <c r="K488" s="119" t="s">
        <v>23</v>
      </c>
      <c r="L488" s="117" t="s">
        <v>23</v>
      </c>
      <c r="M488" s="117" t="s">
        <v>23</v>
      </c>
      <c r="N488" s="117" t="s">
        <v>23</v>
      </c>
      <c r="O488" s="117" t="s">
        <v>23</v>
      </c>
      <c r="P488" s="117" t="s">
        <v>24</v>
      </c>
      <c r="Q488" s="117" t="s">
        <v>23</v>
      </c>
      <c r="R488" s="117" t="s">
        <v>23</v>
      </c>
      <c r="S488" s="117" t="s">
        <v>24</v>
      </c>
      <c r="T488" s="117" t="s">
        <v>24</v>
      </c>
      <c r="U488" s="117" t="s">
        <v>24</v>
      </c>
      <c r="V488" s="117" t="s">
        <v>24</v>
      </c>
      <c r="W488" s="74" t="str">
        <f t="shared" si="295"/>
        <v/>
      </c>
      <c r="X488" s="74" t="str">
        <f t="shared" si="296"/>
        <v>x</v>
      </c>
      <c r="Y488" s="74" t="str">
        <f t="shared" si="297"/>
        <v/>
      </c>
      <c r="Z488" s="74" t="str">
        <f t="shared" si="298"/>
        <v>x</v>
      </c>
      <c r="AA488" t="str">
        <f>VLOOKUP($D488,'Tuyến và nhân viên'!$D:$M,6,0)</f>
        <v>HL00530</v>
      </c>
      <c r="AB488" t="str">
        <f>VLOOKUP($D488,'Tuyến và nhân viên'!$D:$M,7,0)</f>
        <v>Nguyễn Thị Thiên Trang</v>
      </c>
      <c r="AC488" s="16" t="str">
        <f>IFERROR(VLOOKUP($F488,DSKH!$D:$BF,53,0),"")</f>
        <v>F2</v>
      </c>
      <c r="AD488" s="16" t="str">
        <f>IFERROR(VLOOKUP($F488,DSKH!$D:$BF,54,0),"")</f>
        <v>GT</v>
      </c>
      <c r="AE488" s="4">
        <f>SUMIFS('Doanh số khách hàng'!$F:$F,'Doanh số khách hàng'!$A:$A,'Chi tiết tuyến'!$F488)</f>
        <v>156400</v>
      </c>
      <c r="AF488" s="16" t="str">
        <f t="shared" si="290"/>
        <v>F4</v>
      </c>
      <c r="AG488" s="16" t="str">
        <f t="shared" si="291"/>
        <v>F2</v>
      </c>
      <c r="AH488" t="b">
        <f t="shared" si="299"/>
        <v>0</v>
      </c>
      <c r="AI488" t="b">
        <f t="shared" si="300"/>
        <v>1</v>
      </c>
      <c r="AJ488">
        <f>IFERROR(VLOOKUP($AC488,Master!$D:$E,2,0),"")</f>
        <v>2</v>
      </c>
      <c r="AK488">
        <f>VLOOKUP($AF488,Master!$D:$E,2,0)</f>
        <v>4</v>
      </c>
      <c r="AL488" s="4">
        <f t="shared" si="301"/>
        <v>78200</v>
      </c>
      <c r="AM488" t="str">
        <f>IFERROR(VLOOKUP($F488,DSKH!$D:$BF,31,0),"")</f>
        <v>Tỉnh Cà Mau</v>
      </c>
      <c r="AN488" t="str">
        <f>IFERROR(VLOOKUP($F488,DSKH!$D:$BF,29,0),"")</f>
        <v>Xã Hòa Bình</v>
      </c>
      <c r="AO488">
        <f>IFERROR(VLOOKUP($F488,DSKH!$D:$BF,52,0),"")</f>
        <v>156400</v>
      </c>
      <c r="AP488">
        <f>IF(L488="x",1+COUNTIFS(AP$4:AP487,"&gt;0",$AA$4:$AA487,$AA487),0)</f>
        <v>0</v>
      </c>
      <c r="AQ488">
        <f>IF(M488="x",1+COUNTIFS(AQ$4:AQ487,"&gt;0",$AA$4:$AA487,$AA487),0)</f>
        <v>0</v>
      </c>
      <c r="AR488">
        <f>IF(N488="x",1+COUNTIFS(AR$4:AR487,"&gt;0",$AA$4:$AA487,$AA487),0)</f>
        <v>0</v>
      </c>
      <c r="AS488">
        <f>IF(O488="x",1+COUNTIFS(AS$4:AS487,"&gt;0",$AA$4:$AA487,$AA487),0)</f>
        <v>0</v>
      </c>
      <c r="AT488">
        <f>IF(P488="x",1+COUNTIFS(AT$4:AT487,"&gt;0",$AA$4:$AA487,$AA487),0)</f>
        <v>27</v>
      </c>
      <c r="AU488">
        <f>IF(Q488="x",1+COUNTIFS(AU$4:AU487,"&gt;0",$AA$4:$AA487,$AA487),0)</f>
        <v>0</v>
      </c>
      <c r="AV488">
        <f>IF(R488="x",1+COUNTIFS(AV$4:AV487,"&gt;0",$AA$4:$AA487,$AA487),0)</f>
        <v>0</v>
      </c>
      <c r="AW488">
        <f t="shared" si="292"/>
        <v>0</v>
      </c>
      <c r="AX488">
        <f t="shared" si="293"/>
        <v>1</v>
      </c>
      <c r="AY488">
        <f t="shared" si="302"/>
        <v>0</v>
      </c>
      <c r="AZ488">
        <f t="shared" si="303"/>
        <v>1</v>
      </c>
      <c r="BA488" s="4">
        <f t="shared" si="304"/>
        <v>0</v>
      </c>
      <c r="BB488" s="4">
        <f t="shared" si="305"/>
        <v>0</v>
      </c>
      <c r="BC488" s="4">
        <f t="shared" si="306"/>
        <v>0</v>
      </c>
      <c r="BD488" s="4">
        <f t="shared" si="307"/>
        <v>0</v>
      </c>
      <c r="BE488" s="4">
        <f t="shared" si="308"/>
        <v>78200</v>
      </c>
      <c r="BF488" s="4">
        <f t="shared" si="309"/>
        <v>0</v>
      </c>
      <c r="BG488" s="4">
        <f t="shared" si="310"/>
        <v>0</v>
      </c>
      <c r="BH488" s="4">
        <f t="shared" si="311"/>
        <v>0</v>
      </c>
      <c r="BI488" s="4">
        <f t="shared" si="312"/>
        <v>0</v>
      </c>
      <c r="BJ488" s="4">
        <f t="shared" si="313"/>
        <v>0</v>
      </c>
      <c r="BK488" s="4">
        <f t="shared" si="314"/>
        <v>0</v>
      </c>
      <c r="BL488" s="4">
        <f t="shared" si="315"/>
        <v>1</v>
      </c>
      <c r="BM488" s="4">
        <f t="shared" si="316"/>
        <v>0</v>
      </c>
      <c r="BN488" s="4">
        <f t="shared" si="317"/>
        <v>0</v>
      </c>
      <c r="BO488">
        <f>SUMIFS(BH$5:BH488,$AA$5:$AA488,$AA488)</f>
        <v>18</v>
      </c>
      <c r="BP488">
        <f>SUMIFS(BI$5:BI488,$AA$5:$AA488,$AA488)</f>
        <v>29</v>
      </c>
      <c r="BQ488">
        <f>SUMIFS(BJ$5:BJ488,$AA$5:$AA488,$AA488)</f>
        <v>15</v>
      </c>
      <c r="BR488">
        <f>SUMIFS(BK$5:BK488,$AA$5:$AA488,$AA488)</f>
        <v>28</v>
      </c>
      <c r="BS488">
        <f>SUMIFS(BL$5:BL488,$AA$5:$AA488,$AA488)</f>
        <v>23</v>
      </c>
      <c r="BT488">
        <f>SUMIFS(BM$5:BM488,$AA$5:$AA488,$AA488)</f>
        <v>25</v>
      </c>
      <c r="BU488">
        <f>SUMIFS(BN$5:BN488,$AA$5:$AA488,$AA488)</f>
        <v>0</v>
      </c>
      <c r="BV488">
        <f t="shared" si="318"/>
        <v>18</v>
      </c>
      <c r="BW488">
        <f t="shared" si="319"/>
        <v>32</v>
      </c>
      <c r="BX488">
        <f t="shared" si="320"/>
        <v>18</v>
      </c>
      <c r="BY488">
        <f t="shared" si="321"/>
        <v>30</v>
      </c>
      <c r="BZ488">
        <f t="shared" si="322"/>
        <v>26</v>
      </c>
      <c r="CA488">
        <f t="shared" si="323"/>
        <v>26</v>
      </c>
      <c r="CB488">
        <f t="shared" si="324"/>
        <v>0</v>
      </c>
      <c r="CC488">
        <f t="shared" si="325"/>
        <v>23</v>
      </c>
      <c r="CD488">
        <f t="shared" si="326"/>
        <v>26</v>
      </c>
      <c r="CE488" t="str">
        <f>IFERROR(VLOOKUP($AA488,'Tuyến và nhân viên'!$I:$O,7,0),"")</f>
        <v>Trần Văn Khanh</v>
      </c>
      <c r="CF488">
        <f t="shared" si="327"/>
        <v>2</v>
      </c>
      <c r="CG488">
        <f t="shared" si="328"/>
        <v>1</v>
      </c>
      <c r="CH488">
        <f>COUNTIFS($L488:L488,"x")</f>
        <v>0</v>
      </c>
      <c r="CI488">
        <f>COUNTIFS($L488:M488,"x")</f>
        <v>0</v>
      </c>
      <c r="CJ488">
        <f>COUNTIFS($L488:N488,"x")</f>
        <v>0</v>
      </c>
      <c r="CK488">
        <f>COUNTIFS($L488:O488,"x")</f>
        <v>0</v>
      </c>
      <c r="CL488">
        <f>COUNTIFS($L488:P488,"x")</f>
        <v>1</v>
      </c>
      <c r="CM488">
        <f>COUNTIFS($L488:Q488,"x")</f>
        <v>1</v>
      </c>
      <c r="CN488">
        <f>COUNTIFS($L488:R488,"x")</f>
        <v>1</v>
      </c>
      <c r="CO488" t="str" cm="1">
        <f t="array" ref="CO488">IFERROR(INDEX($CH$4:$CN$4,0,MATCH(1,$CH488:$CN488,0)),"")</f>
        <v>Thứ 6</v>
      </c>
      <c r="CP488" t="str" cm="1">
        <f t="array" ref="CP488">IFERROR(INDEX($CH$4:$CN$4,0,MATCH(2,$CH488:$CN488,0)),"")</f>
        <v/>
      </c>
      <c r="CQ488" t="str">
        <f t="shared" si="329"/>
        <v>Thứ 6</v>
      </c>
      <c r="CR488" t="str">
        <f t="shared" si="294"/>
        <v>F2 - Tuần 2 &amp; 4</v>
      </c>
    </row>
    <row r="489" spans="1:96" x14ac:dyDescent="0.3">
      <c r="A489" s="117" t="s">
        <v>38113</v>
      </c>
      <c r="B489" s="118" t="s">
        <v>33266</v>
      </c>
      <c r="C489" s="118" t="s">
        <v>33267</v>
      </c>
      <c r="D489" s="118" t="s">
        <v>39661</v>
      </c>
      <c r="E489" s="118" t="s">
        <v>39662</v>
      </c>
      <c r="F489" s="118" t="s">
        <v>13841</v>
      </c>
      <c r="G489" s="118" t="s">
        <v>39307</v>
      </c>
      <c r="H489" s="118" t="s">
        <v>39312</v>
      </c>
      <c r="I489" s="118" t="s">
        <v>22</v>
      </c>
      <c r="J489" s="119" t="s">
        <v>39658</v>
      </c>
      <c r="K489" s="119" t="s">
        <v>23</v>
      </c>
      <c r="L489" s="117" t="s">
        <v>23</v>
      </c>
      <c r="M489" s="117" t="s">
        <v>24</v>
      </c>
      <c r="N489" s="117" t="s">
        <v>23</v>
      </c>
      <c r="O489" s="117" t="s">
        <v>23</v>
      </c>
      <c r="P489" s="117" t="s">
        <v>23</v>
      </c>
      <c r="Q489" s="117" t="s">
        <v>23</v>
      </c>
      <c r="R489" s="117" t="s">
        <v>23</v>
      </c>
      <c r="S489" s="117" t="s">
        <v>24</v>
      </c>
      <c r="T489" s="117" t="s">
        <v>24</v>
      </c>
      <c r="U489" s="117" t="s">
        <v>24</v>
      </c>
      <c r="V489" s="117" t="s">
        <v>24</v>
      </c>
      <c r="W489" s="74" t="str">
        <f t="shared" si="295"/>
        <v>x</v>
      </c>
      <c r="X489" s="74" t="str">
        <f t="shared" si="296"/>
        <v>x</v>
      </c>
      <c r="Y489" s="74" t="str">
        <f t="shared" si="297"/>
        <v>x</v>
      </c>
      <c r="Z489" s="74" t="str">
        <f t="shared" si="298"/>
        <v>x</v>
      </c>
      <c r="AA489" t="str">
        <f>VLOOKUP($D489,'Tuyến và nhân viên'!$D:$M,6,0)</f>
        <v>HL00530</v>
      </c>
      <c r="AB489" t="str">
        <f>VLOOKUP($D489,'Tuyến và nhân viên'!$D:$M,7,0)</f>
        <v>Nguyễn Thị Thiên Trang</v>
      </c>
      <c r="AC489" s="16" t="str">
        <f>IFERROR(VLOOKUP($F489,DSKH!$D:$BF,53,0),"")</f>
        <v>F4</v>
      </c>
      <c r="AD489" s="16" t="str">
        <f>IFERROR(VLOOKUP($F489,DSKH!$D:$BF,54,0),"")</f>
        <v>GT</v>
      </c>
      <c r="AE489" s="4">
        <f>SUMIFS('Doanh số khách hàng'!$F:$F,'Doanh số khách hàng'!$A:$A,'Chi tiết tuyến'!$F489)</f>
        <v>889606.66666666663</v>
      </c>
      <c r="AF489" s="16" t="str">
        <f t="shared" si="290"/>
        <v>F4</v>
      </c>
      <c r="AG489" s="16" t="str">
        <f t="shared" si="291"/>
        <v>F4</v>
      </c>
      <c r="AH489" t="b">
        <f t="shared" si="299"/>
        <v>1</v>
      </c>
      <c r="AI489" t="b">
        <f t="shared" si="300"/>
        <v>1</v>
      </c>
      <c r="AJ489">
        <f>IFERROR(VLOOKUP($AC489,Master!$D:$E,2,0),"")</f>
        <v>4</v>
      </c>
      <c r="AK489">
        <f>VLOOKUP($AF489,Master!$D:$E,2,0)</f>
        <v>4</v>
      </c>
      <c r="AL489" s="4">
        <f t="shared" si="301"/>
        <v>222401.66666666666</v>
      </c>
      <c r="AM489" t="str">
        <f>IFERROR(VLOOKUP($F489,DSKH!$D:$BF,31,0),"")</f>
        <v>Tỉnh Cà Mau</v>
      </c>
      <c r="AN489" t="str">
        <f>IFERROR(VLOOKUP($F489,DSKH!$D:$BF,29,0),"")</f>
        <v>Phường Giá Rai</v>
      </c>
      <c r="AO489">
        <f>IFERROR(VLOOKUP($F489,DSKH!$D:$BF,52,0),"")</f>
        <v>889606.66666666663</v>
      </c>
      <c r="AP489">
        <f>IF(L489="x",1+COUNTIFS(AP$4:AP488,"&gt;0",$AA$4:$AA488,$AA488),0)</f>
        <v>0</v>
      </c>
      <c r="AQ489">
        <f>IF(M489="x",1+COUNTIFS(AQ$4:AQ488,"&gt;0",$AA$4:$AA488,$AA488),0)</f>
        <v>37</v>
      </c>
      <c r="AR489">
        <f>IF(N489="x",1+COUNTIFS(AR$4:AR488,"&gt;0",$AA$4:$AA488,$AA488),0)</f>
        <v>0</v>
      </c>
      <c r="AS489">
        <f>IF(O489="x",1+COUNTIFS(AS$4:AS488,"&gt;0",$AA$4:$AA488,$AA488),0)</f>
        <v>0</v>
      </c>
      <c r="AT489">
        <f>IF(P489="x",1+COUNTIFS(AT$4:AT488,"&gt;0",$AA$4:$AA488,$AA488),0)</f>
        <v>0</v>
      </c>
      <c r="AU489">
        <f>IF(Q489="x",1+COUNTIFS(AU$4:AU488,"&gt;0",$AA$4:$AA488,$AA488),0)</f>
        <v>0</v>
      </c>
      <c r="AV489">
        <f>IF(R489="x",1+COUNTIFS(AV$4:AV488,"&gt;0",$AA$4:$AA488,$AA488),0)</f>
        <v>0</v>
      </c>
      <c r="AW489">
        <f t="shared" si="292"/>
        <v>1</v>
      </c>
      <c r="AX489">
        <f t="shared" si="293"/>
        <v>1</v>
      </c>
      <c r="AY489">
        <f t="shared" si="302"/>
        <v>1</v>
      </c>
      <c r="AZ489">
        <f t="shared" si="303"/>
        <v>1</v>
      </c>
      <c r="BA489" s="4">
        <f t="shared" si="304"/>
        <v>0</v>
      </c>
      <c r="BB489" s="4">
        <f t="shared" si="305"/>
        <v>222401.66666666666</v>
      </c>
      <c r="BC489" s="4">
        <f t="shared" si="306"/>
        <v>0</v>
      </c>
      <c r="BD489" s="4">
        <f t="shared" si="307"/>
        <v>0</v>
      </c>
      <c r="BE489" s="4">
        <f t="shared" si="308"/>
        <v>0</v>
      </c>
      <c r="BF489" s="4">
        <f t="shared" si="309"/>
        <v>0</v>
      </c>
      <c r="BG489" s="4">
        <f t="shared" si="310"/>
        <v>0</v>
      </c>
      <c r="BH489" s="4">
        <f t="shared" si="311"/>
        <v>0</v>
      </c>
      <c r="BI489" s="4">
        <f t="shared" si="312"/>
        <v>0</v>
      </c>
      <c r="BJ489" s="4">
        <f t="shared" si="313"/>
        <v>0</v>
      </c>
      <c r="BK489" s="4">
        <f t="shared" si="314"/>
        <v>0</v>
      </c>
      <c r="BL489" s="4">
        <f t="shared" si="315"/>
        <v>0</v>
      </c>
      <c r="BM489" s="4">
        <f t="shared" si="316"/>
        <v>0</v>
      </c>
      <c r="BN489" s="4">
        <f t="shared" si="317"/>
        <v>0</v>
      </c>
      <c r="BO489">
        <f>SUMIFS(BH$5:BH489,$AA$5:$AA489,$AA489)</f>
        <v>18</v>
      </c>
      <c r="BP489">
        <f>SUMIFS(BI$5:BI489,$AA$5:$AA489,$AA489)</f>
        <v>29</v>
      </c>
      <c r="BQ489">
        <f>SUMIFS(BJ$5:BJ489,$AA$5:$AA489,$AA489)</f>
        <v>15</v>
      </c>
      <c r="BR489">
        <f>SUMIFS(BK$5:BK489,$AA$5:$AA489,$AA489)</f>
        <v>28</v>
      </c>
      <c r="BS489">
        <f>SUMIFS(BL$5:BL489,$AA$5:$AA489,$AA489)</f>
        <v>23</v>
      </c>
      <c r="BT489">
        <f>SUMIFS(BM$5:BM489,$AA$5:$AA489,$AA489)</f>
        <v>25</v>
      </c>
      <c r="BU489">
        <f>SUMIFS(BN$5:BN489,$AA$5:$AA489,$AA489)</f>
        <v>0</v>
      </c>
      <c r="BV489">
        <f t="shared" si="318"/>
        <v>18</v>
      </c>
      <c r="BW489">
        <f t="shared" si="319"/>
        <v>32</v>
      </c>
      <c r="BX489">
        <f t="shared" si="320"/>
        <v>18</v>
      </c>
      <c r="BY489">
        <f t="shared" si="321"/>
        <v>30</v>
      </c>
      <c r="BZ489">
        <f t="shared" si="322"/>
        <v>26</v>
      </c>
      <c r="CA489">
        <f t="shared" si="323"/>
        <v>26</v>
      </c>
      <c r="CB489">
        <f t="shared" si="324"/>
        <v>0</v>
      </c>
      <c r="CC489">
        <f t="shared" si="325"/>
        <v>0</v>
      </c>
      <c r="CD489">
        <f t="shared" si="326"/>
        <v>0</v>
      </c>
      <c r="CE489" t="str">
        <f>IFERROR(VLOOKUP($AA489,'Tuyến và nhân viên'!$I:$O,7,0),"")</f>
        <v>Trần Văn Khanh</v>
      </c>
      <c r="CF489">
        <f t="shared" si="327"/>
        <v>4</v>
      </c>
      <c r="CG489">
        <f t="shared" si="328"/>
        <v>1</v>
      </c>
      <c r="CH489">
        <f>COUNTIFS($L489:L489,"x")</f>
        <v>0</v>
      </c>
      <c r="CI489">
        <f>COUNTIFS($L489:M489,"x")</f>
        <v>1</v>
      </c>
      <c r="CJ489">
        <f>COUNTIFS($L489:N489,"x")</f>
        <v>1</v>
      </c>
      <c r="CK489">
        <f>COUNTIFS($L489:O489,"x")</f>
        <v>1</v>
      </c>
      <c r="CL489">
        <f>COUNTIFS($L489:P489,"x")</f>
        <v>1</v>
      </c>
      <c r="CM489">
        <f>COUNTIFS($L489:Q489,"x")</f>
        <v>1</v>
      </c>
      <c r="CN489">
        <f>COUNTIFS($L489:R489,"x")</f>
        <v>1</v>
      </c>
      <c r="CO489" t="str" cm="1">
        <f t="array" ref="CO489">IFERROR(INDEX($CH$4:$CN$4,0,MATCH(1,$CH489:$CN489,0)),"")</f>
        <v>Thứ 3</v>
      </c>
      <c r="CP489" t="str" cm="1">
        <f t="array" ref="CP489">IFERROR(INDEX($CH$4:$CN$4,0,MATCH(2,$CH489:$CN489,0)),"")</f>
        <v/>
      </c>
      <c r="CQ489" t="str">
        <f t="shared" si="329"/>
        <v>Thứ 3</v>
      </c>
      <c r="CR489" t="str">
        <f t="shared" si="294"/>
        <v>F4 - Tất cả các tuần</v>
      </c>
    </row>
    <row r="490" spans="1:96" x14ac:dyDescent="0.3">
      <c r="A490" s="117" t="s">
        <v>38122</v>
      </c>
      <c r="B490" s="118" t="s">
        <v>33266</v>
      </c>
      <c r="C490" s="118" t="s">
        <v>33267</v>
      </c>
      <c r="D490" s="118" t="s">
        <v>39661</v>
      </c>
      <c r="E490" s="118" t="s">
        <v>39662</v>
      </c>
      <c r="F490" s="118" t="s">
        <v>39325</v>
      </c>
      <c r="G490" s="118" t="s">
        <v>39326</v>
      </c>
      <c r="H490" s="118" t="s">
        <v>39333</v>
      </c>
      <c r="I490" s="118" t="s">
        <v>22</v>
      </c>
      <c r="J490" s="119" t="s">
        <v>39658</v>
      </c>
      <c r="K490" s="119" t="s">
        <v>23</v>
      </c>
      <c r="L490" s="117" t="s">
        <v>23</v>
      </c>
      <c r="M490" s="117" t="s">
        <v>23</v>
      </c>
      <c r="N490" s="117" t="s">
        <v>24</v>
      </c>
      <c r="O490" s="117" t="s">
        <v>23</v>
      </c>
      <c r="P490" s="117" t="s">
        <v>23</v>
      </c>
      <c r="Q490" s="117" t="s">
        <v>23</v>
      </c>
      <c r="R490" s="117" t="s">
        <v>23</v>
      </c>
      <c r="S490" s="117" t="s">
        <v>24</v>
      </c>
      <c r="T490" s="117" t="s">
        <v>24</v>
      </c>
      <c r="U490" s="117" t="s">
        <v>24</v>
      </c>
      <c r="V490" s="117" t="s">
        <v>24</v>
      </c>
      <c r="W490" s="74" t="str">
        <f t="shared" si="295"/>
        <v/>
      </c>
      <c r="X490" s="74" t="str">
        <f t="shared" si="296"/>
        <v>x</v>
      </c>
      <c r="Y490" s="74" t="str">
        <f t="shared" si="297"/>
        <v/>
      </c>
      <c r="Z490" s="74" t="str">
        <f t="shared" si="298"/>
        <v>x</v>
      </c>
      <c r="AA490" t="str">
        <f>VLOOKUP($D490,'Tuyến và nhân viên'!$D:$M,6,0)</f>
        <v>HL00530</v>
      </c>
      <c r="AB490" t="str">
        <f>VLOOKUP($D490,'Tuyến và nhân viên'!$D:$M,7,0)</f>
        <v>Nguyễn Thị Thiên Trang</v>
      </c>
      <c r="AC490" s="16" t="str">
        <f>IFERROR(VLOOKUP($F490,DSKH!$D:$BF,53,0),"")</f>
        <v>F2</v>
      </c>
      <c r="AD490" s="16" t="str">
        <f>IFERROR(VLOOKUP($F490,DSKH!$D:$BF,54,0),"")</f>
        <v>GT</v>
      </c>
      <c r="AE490" s="4">
        <f>SUMIFS('Doanh số khách hàng'!$F:$F,'Doanh số khách hàng'!$A:$A,'Chi tiết tuyến'!$F490)</f>
        <v>0</v>
      </c>
      <c r="AF490" s="16" t="str">
        <f t="shared" si="290"/>
        <v>F4</v>
      </c>
      <c r="AG490" s="16" t="str">
        <f t="shared" si="291"/>
        <v>F2</v>
      </c>
      <c r="AH490" t="b">
        <f t="shared" si="299"/>
        <v>0</v>
      </c>
      <c r="AI490" t="b">
        <f t="shared" si="300"/>
        <v>1</v>
      </c>
      <c r="AJ490">
        <f>IFERROR(VLOOKUP($AC490,Master!$D:$E,2,0),"")</f>
        <v>2</v>
      </c>
      <c r="AK490">
        <f>VLOOKUP($AF490,Master!$D:$E,2,0)</f>
        <v>4</v>
      </c>
      <c r="AL490" s="4">
        <f t="shared" si="301"/>
        <v>0</v>
      </c>
      <c r="AM490" t="str">
        <f>IFERROR(VLOOKUP($F490,DSKH!$D:$BF,31,0),"")</f>
        <v>Tỉnh Cà Mau</v>
      </c>
      <c r="AN490" t="str">
        <f>IFERROR(VLOOKUP($F490,DSKH!$D:$BF,29,0),"")</f>
        <v>Phường Vĩnh Trạch</v>
      </c>
      <c r="AO490">
        <f>IFERROR(VLOOKUP($F490,DSKH!$D:$BF,52,0),"")</f>
        <v>0</v>
      </c>
      <c r="AP490">
        <f>IF(L490="x",1+COUNTIFS(AP$4:AP489,"&gt;0",$AA$4:$AA489,$AA489),0)</f>
        <v>0</v>
      </c>
      <c r="AQ490">
        <f>IF(M490="x",1+COUNTIFS(AQ$4:AQ489,"&gt;0",$AA$4:$AA489,$AA489),0)</f>
        <v>0</v>
      </c>
      <c r="AR490">
        <f>IF(N490="x",1+COUNTIFS(AR$4:AR489,"&gt;0",$AA$4:$AA489,$AA489),0)</f>
        <v>21</v>
      </c>
      <c r="AS490">
        <f>IF(O490="x",1+COUNTIFS(AS$4:AS489,"&gt;0",$AA$4:$AA489,$AA489),0)</f>
        <v>0</v>
      </c>
      <c r="AT490">
        <f>IF(P490="x",1+COUNTIFS(AT$4:AT489,"&gt;0",$AA$4:$AA489,$AA489),0)</f>
        <v>0</v>
      </c>
      <c r="AU490">
        <f>IF(Q490="x",1+COUNTIFS(AU$4:AU489,"&gt;0",$AA$4:$AA489,$AA489),0)</f>
        <v>0</v>
      </c>
      <c r="AV490">
        <f>IF(R490="x",1+COUNTIFS(AV$4:AV489,"&gt;0",$AA$4:$AA489,$AA489),0)</f>
        <v>0</v>
      </c>
      <c r="AW490">
        <f t="shared" si="292"/>
        <v>0</v>
      </c>
      <c r="AX490">
        <f t="shared" si="293"/>
        <v>1</v>
      </c>
      <c r="AY490">
        <f t="shared" si="302"/>
        <v>0</v>
      </c>
      <c r="AZ490">
        <f t="shared" si="303"/>
        <v>1</v>
      </c>
      <c r="BA490" s="4">
        <f t="shared" si="304"/>
        <v>0</v>
      </c>
      <c r="BB490" s="4">
        <f t="shared" si="305"/>
        <v>0</v>
      </c>
      <c r="BC490" s="4">
        <f t="shared" si="306"/>
        <v>0</v>
      </c>
      <c r="BD490" s="4">
        <f t="shared" si="307"/>
        <v>0</v>
      </c>
      <c r="BE490" s="4">
        <f t="shared" si="308"/>
        <v>0</v>
      </c>
      <c r="BF490" s="4">
        <f t="shared" si="309"/>
        <v>0</v>
      </c>
      <c r="BG490" s="4">
        <f t="shared" si="310"/>
        <v>0</v>
      </c>
      <c r="BH490" s="4">
        <f t="shared" si="311"/>
        <v>0</v>
      </c>
      <c r="BI490" s="4">
        <f t="shared" si="312"/>
        <v>0</v>
      </c>
      <c r="BJ490" s="4">
        <f t="shared" si="313"/>
        <v>1</v>
      </c>
      <c r="BK490" s="4">
        <f t="shared" si="314"/>
        <v>0</v>
      </c>
      <c r="BL490" s="4">
        <f t="shared" si="315"/>
        <v>0</v>
      </c>
      <c r="BM490" s="4">
        <f t="shared" si="316"/>
        <v>0</v>
      </c>
      <c r="BN490" s="4">
        <f t="shared" si="317"/>
        <v>0</v>
      </c>
      <c r="BO490">
        <f>SUMIFS(BH$5:BH490,$AA$5:$AA490,$AA490)</f>
        <v>18</v>
      </c>
      <c r="BP490">
        <f>SUMIFS(BI$5:BI490,$AA$5:$AA490,$AA490)</f>
        <v>29</v>
      </c>
      <c r="BQ490">
        <f>SUMIFS(BJ$5:BJ490,$AA$5:$AA490,$AA490)</f>
        <v>16</v>
      </c>
      <c r="BR490">
        <f>SUMIFS(BK$5:BK490,$AA$5:$AA490,$AA490)</f>
        <v>28</v>
      </c>
      <c r="BS490">
        <f>SUMIFS(BL$5:BL490,$AA$5:$AA490,$AA490)</f>
        <v>23</v>
      </c>
      <c r="BT490">
        <f>SUMIFS(BM$5:BM490,$AA$5:$AA490,$AA490)</f>
        <v>25</v>
      </c>
      <c r="BU490">
        <f>SUMIFS(BN$5:BN490,$AA$5:$AA490,$AA490)</f>
        <v>0</v>
      </c>
      <c r="BV490">
        <f t="shared" si="318"/>
        <v>18</v>
      </c>
      <c r="BW490">
        <f t="shared" si="319"/>
        <v>32</v>
      </c>
      <c r="BX490">
        <f t="shared" si="320"/>
        <v>18</v>
      </c>
      <c r="BY490">
        <f t="shared" si="321"/>
        <v>30</v>
      </c>
      <c r="BZ490">
        <f t="shared" si="322"/>
        <v>26</v>
      </c>
      <c r="CA490">
        <f t="shared" si="323"/>
        <v>26</v>
      </c>
      <c r="CB490">
        <f t="shared" si="324"/>
        <v>0</v>
      </c>
      <c r="CC490">
        <f t="shared" si="325"/>
        <v>16</v>
      </c>
      <c r="CD490">
        <f t="shared" si="326"/>
        <v>18</v>
      </c>
      <c r="CE490" t="str">
        <f>IFERROR(VLOOKUP($AA490,'Tuyến và nhân viên'!$I:$O,7,0),"")</f>
        <v>Trần Văn Khanh</v>
      </c>
      <c r="CF490">
        <f t="shared" si="327"/>
        <v>2</v>
      </c>
      <c r="CG490">
        <f t="shared" si="328"/>
        <v>1</v>
      </c>
      <c r="CH490">
        <f>COUNTIFS($L490:L490,"x")</f>
        <v>0</v>
      </c>
      <c r="CI490">
        <f>COUNTIFS($L490:M490,"x")</f>
        <v>0</v>
      </c>
      <c r="CJ490">
        <f>COUNTIFS($L490:N490,"x")</f>
        <v>1</v>
      </c>
      <c r="CK490">
        <f>COUNTIFS($L490:O490,"x")</f>
        <v>1</v>
      </c>
      <c r="CL490">
        <f>COUNTIFS($L490:P490,"x")</f>
        <v>1</v>
      </c>
      <c r="CM490">
        <f>COUNTIFS($L490:Q490,"x")</f>
        <v>1</v>
      </c>
      <c r="CN490">
        <f>COUNTIFS($L490:R490,"x")</f>
        <v>1</v>
      </c>
      <c r="CO490" t="str" cm="1">
        <f t="array" ref="CO490">IFERROR(INDEX($CH$4:$CN$4,0,MATCH(1,$CH490:$CN490,0)),"")</f>
        <v>Thứ 4</v>
      </c>
      <c r="CP490" t="str" cm="1">
        <f t="array" ref="CP490">IFERROR(INDEX($CH$4:$CN$4,0,MATCH(2,$CH490:$CN490,0)),"")</f>
        <v/>
      </c>
      <c r="CQ490" t="str">
        <f t="shared" si="329"/>
        <v>Thứ 4</v>
      </c>
      <c r="CR490" t="str">
        <f t="shared" si="294"/>
        <v>F2 - Tuần 2 &amp; 4</v>
      </c>
    </row>
    <row r="491" spans="1:96" x14ac:dyDescent="0.3">
      <c r="A491" s="117" t="s">
        <v>38131</v>
      </c>
      <c r="B491" s="118" t="s">
        <v>33266</v>
      </c>
      <c r="C491" s="118" t="s">
        <v>33267</v>
      </c>
      <c r="D491" s="118" t="s">
        <v>39661</v>
      </c>
      <c r="E491" s="118" t="s">
        <v>39662</v>
      </c>
      <c r="F491" s="118" t="s">
        <v>28490</v>
      </c>
      <c r="G491" s="118" t="s">
        <v>39337</v>
      </c>
      <c r="H491" s="118" t="s">
        <v>39341</v>
      </c>
      <c r="I491" s="118" t="s">
        <v>22</v>
      </c>
      <c r="J491" s="119" t="s">
        <v>39658</v>
      </c>
      <c r="K491" s="119" t="s">
        <v>23</v>
      </c>
      <c r="L491" s="117" t="s">
        <v>23</v>
      </c>
      <c r="M491" s="117" t="s">
        <v>23</v>
      </c>
      <c r="N491" s="117" t="s">
        <v>23</v>
      </c>
      <c r="O491" s="117" t="s">
        <v>23</v>
      </c>
      <c r="P491" s="117" t="s">
        <v>23</v>
      </c>
      <c r="Q491" s="117" t="s">
        <v>24</v>
      </c>
      <c r="R491" s="117" t="s">
        <v>23</v>
      </c>
      <c r="S491" s="117" t="s">
        <v>24</v>
      </c>
      <c r="T491" s="117" t="s">
        <v>24</v>
      </c>
      <c r="U491" s="117" t="s">
        <v>24</v>
      </c>
      <c r="V491" s="117" t="s">
        <v>24</v>
      </c>
      <c r="W491" s="74" t="str">
        <f t="shared" si="295"/>
        <v/>
      </c>
      <c r="X491" s="74" t="str">
        <f t="shared" si="296"/>
        <v>x</v>
      </c>
      <c r="Y491" s="74" t="str">
        <f t="shared" si="297"/>
        <v/>
      </c>
      <c r="Z491" s="74" t="str">
        <f t="shared" si="298"/>
        <v>x</v>
      </c>
      <c r="AA491" t="str">
        <f>VLOOKUP($D491,'Tuyến và nhân viên'!$D:$M,6,0)</f>
        <v>HL00530</v>
      </c>
      <c r="AB491" t="str">
        <f>VLOOKUP($D491,'Tuyến và nhân viên'!$D:$M,7,0)</f>
        <v>Nguyễn Thị Thiên Trang</v>
      </c>
      <c r="AC491" s="16" t="str">
        <f>IFERROR(VLOOKUP($F491,DSKH!$D:$BF,53,0),"")</f>
        <v>F2</v>
      </c>
      <c r="AD491" s="16" t="str">
        <f>IFERROR(VLOOKUP($F491,DSKH!$D:$BF,54,0),"")</f>
        <v>GT</v>
      </c>
      <c r="AE491" s="4">
        <f>SUMIFS('Doanh số khách hàng'!$F:$F,'Doanh số khách hàng'!$A:$A,'Chi tiết tuyến'!$F491)</f>
        <v>0</v>
      </c>
      <c r="AF491" s="16" t="str">
        <f t="shared" si="290"/>
        <v>F4</v>
      </c>
      <c r="AG491" s="16" t="str">
        <f t="shared" si="291"/>
        <v>F2</v>
      </c>
      <c r="AH491" t="b">
        <f t="shared" si="299"/>
        <v>0</v>
      </c>
      <c r="AI491" t="b">
        <f t="shared" si="300"/>
        <v>1</v>
      </c>
      <c r="AJ491">
        <f>IFERROR(VLOOKUP($AC491,Master!$D:$E,2,0),"")</f>
        <v>2</v>
      </c>
      <c r="AK491">
        <f>VLOOKUP($AF491,Master!$D:$E,2,0)</f>
        <v>4</v>
      </c>
      <c r="AL491" s="4">
        <f t="shared" si="301"/>
        <v>0</v>
      </c>
      <c r="AM491" t="str">
        <f>IFERROR(VLOOKUP($F491,DSKH!$D:$BF,31,0),"")</f>
        <v>Tỉnh Cà Mau</v>
      </c>
      <c r="AN491" t="str">
        <f>IFERROR(VLOOKUP($F491,DSKH!$D:$BF,29,0),"")</f>
        <v>Phường Bạc Liêu</v>
      </c>
      <c r="AO491">
        <f>IFERROR(VLOOKUP($F491,DSKH!$D:$BF,52,0),"")</f>
        <v>0</v>
      </c>
      <c r="AP491">
        <f>IF(L491="x",1+COUNTIFS(AP$4:AP490,"&gt;0",$AA$4:$AA490,$AA490),0)</f>
        <v>0</v>
      </c>
      <c r="AQ491">
        <f>IF(M491="x",1+COUNTIFS(AQ$4:AQ490,"&gt;0",$AA$4:$AA490,$AA490),0)</f>
        <v>0</v>
      </c>
      <c r="AR491">
        <f>IF(N491="x",1+COUNTIFS(AR$4:AR490,"&gt;0",$AA$4:$AA490,$AA490),0)</f>
        <v>0</v>
      </c>
      <c r="AS491">
        <f>IF(O491="x",1+COUNTIFS(AS$4:AS490,"&gt;0",$AA$4:$AA490,$AA490),0)</f>
        <v>0</v>
      </c>
      <c r="AT491">
        <f>IF(P491="x",1+COUNTIFS(AT$4:AT490,"&gt;0",$AA$4:$AA490,$AA490),0)</f>
        <v>0</v>
      </c>
      <c r="AU491">
        <f>IF(Q491="x",1+COUNTIFS(AU$4:AU490,"&gt;0",$AA$4:$AA490,$AA490),0)</f>
        <v>36</v>
      </c>
      <c r="AV491">
        <f>IF(R491="x",1+COUNTIFS(AV$4:AV490,"&gt;0",$AA$4:$AA490,$AA490),0)</f>
        <v>0</v>
      </c>
      <c r="AW491">
        <f t="shared" si="292"/>
        <v>0</v>
      </c>
      <c r="AX491">
        <f t="shared" si="293"/>
        <v>1</v>
      </c>
      <c r="AY491">
        <f t="shared" si="302"/>
        <v>0</v>
      </c>
      <c r="AZ491">
        <f t="shared" si="303"/>
        <v>1</v>
      </c>
      <c r="BA491" s="4">
        <f t="shared" si="304"/>
        <v>0</v>
      </c>
      <c r="BB491" s="4">
        <f t="shared" si="305"/>
        <v>0</v>
      </c>
      <c r="BC491" s="4">
        <f t="shared" si="306"/>
        <v>0</v>
      </c>
      <c r="BD491" s="4">
        <f t="shared" si="307"/>
        <v>0</v>
      </c>
      <c r="BE491" s="4">
        <f t="shared" si="308"/>
        <v>0</v>
      </c>
      <c r="BF491" s="4">
        <f t="shared" si="309"/>
        <v>0</v>
      </c>
      <c r="BG491" s="4">
        <f t="shared" si="310"/>
        <v>0</v>
      </c>
      <c r="BH491" s="4">
        <f t="shared" si="311"/>
        <v>0</v>
      </c>
      <c r="BI491" s="4">
        <f t="shared" si="312"/>
        <v>0</v>
      </c>
      <c r="BJ491" s="4">
        <f t="shared" si="313"/>
        <v>0</v>
      </c>
      <c r="BK491" s="4">
        <f t="shared" si="314"/>
        <v>0</v>
      </c>
      <c r="BL491" s="4">
        <f t="shared" si="315"/>
        <v>0</v>
      </c>
      <c r="BM491" s="4">
        <f t="shared" si="316"/>
        <v>1</v>
      </c>
      <c r="BN491" s="4">
        <f t="shared" si="317"/>
        <v>0</v>
      </c>
      <c r="BO491">
        <f>SUMIFS(BH$5:BH491,$AA$5:$AA491,$AA491)</f>
        <v>18</v>
      </c>
      <c r="BP491">
        <f>SUMIFS(BI$5:BI491,$AA$5:$AA491,$AA491)</f>
        <v>29</v>
      </c>
      <c r="BQ491">
        <f>SUMIFS(BJ$5:BJ491,$AA$5:$AA491,$AA491)</f>
        <v>16</v>
      </c>
      <c r="BR491">
        <f>SUMIFS(BK$5:BK491,$AA$5:$AA491,$AA491)</f>
        <v>28</v>
      </c>
      <c r="BS491">
        <f>SUMIFS(BL$5:BL491,$AA$5:$AA491,$AA491)</f>
        <v>23</v>
      </c>
      <c r="BT491">
        <f>SUMIFS(BM$5:BM491,$AA$5:$AA491,$AA491)</f>
        <v>26</v>
      </c>
      <c r="BU491">
        <f>SUMIFS(BN$5:BN491,$AA$5:$AA491,$AA491)</f>
        <v>0</v>
      </c>
      <c r="BV491">
        <f t="shared" si="318"/>
        <v>18</v>
      </c>
      <c r="BW491">
        <f t="shared" si="319"/>
        <v>32</v>
      </c>
      <c r="BX491">
        <f t="shared" si="320"/>
        <v>18</v>
      </c>
      <c r="BY491">
        <f t="shared" si="321"/>
        <v>30</v>
      </c>
      <c r="BZ491">
        <f t="shared" si="322"/>
        <v>26</v>
      </c>
      <c r="CA491">
        <f t="shared" si="323"/>
        <v>26</v>
      </c>
      <c r="CB491">
        <f t="shared" si="324"/>
        <v>0</v>
      </c>
      <c r="CC491">
        <f t="shared" si="325"/>
        <v>26</v>
      </c>
      <c r="CD491">
        <f t="shared" si="326"/>
        <v>26</v>
      </c>
      <c r="CE491" t="str">
        <f>IFERROR(VLOOKUP($AA491,'Tuyến và nhân viên'!$I:$O,7,0),"")</f>
        <v>Trần Văn Khanh</v>
      </c>
      <c r="CF491">
        <f t="shared" si="327"/>
        <v>2</v>
      </c>
      <c r="CG491">
        <f t="shared" si="328"/>
        <v>1</v>
      </c>
      <c r="CH491">
        <f>COUNTIFS($L491:L491,"x")</f>
        <v>0</v>
      </c>
      <c r="CI491">
        <f>COUNTIFS($L491:M491,"x")</f>
        <v>0</v>
      </c>
      <c r="CJ491">
        <f>COUNTIFS($L491:N491,"x")</f>
        <v>0</v>
      </c>
      <c r="CK491">
        <f>COUNTIFS($L491:O491,"x")</f>
        <v>0</v>
      </c>
      <c r="CL491">
        <f>COUNTIFS($L491:P491,"x")</f>
        <v>0</v>
      </c>
      <c r="CM491">
        <f>COUNTIFS($L491:Q491,"x")</f>
        <v>1</v>
      </c>
      <c r="CN491">
        <f>COUNTIFS($L491:R491,"x")</f>
        <v>1</v>
      </c>
      <c r="CO491" t="str" cm="1">
        <f t="array" ref="CO491">IFERROR(INDEX($CH$4:$CN$4,0,MATCH(1,$CH491:$CN491,0)),"")</f>
        <v>Thứ 7</v>
      </c>
      <c r="CP491" t="str" cm="1">
        <f t="array" ref="CP491">IFERROR(INDEX($CH$4:$CN$4,0,MATCH(2,$CH491:$CN491,0)),"")</f>
        <v/>
      </c>
      <c r="CQ491" t="str">
        <f t="shared" si="329"/>
        <v>Thứ 7</v>
      </c>
      <c r="CR491" t="str">
        <f t="shared" si="294"/>
        <v>F2 - Tuần 2 &amp; 4</v>
      </c>
    </row>
    <row r="492" spans="1:96" x14ac:dyDescent="0.3">
      <c r="A492" s="117" t="s">
        <v>38139</v>
      </c>
      <c r="B492" s="118" t="s">
        <v>33266</v>
      </c>
      <c r="C492" s="118" t="s">
        <v>33267</v>
      </c>
      <c r="D492" s="118" t="s">
        <v>39661</v>
      </c>
      <c r="E492" s="118" t="s">
        <v>39662</v>
      </c>
      <c r="F492" s="118" t="s">
        <v>33196</v>
      </c>
      <c r="G492" s="118" t="s">
        <v>39344</v>
      </c>
      <c r="H492" s="118" t="s">
        <v>39350</v>
      </c>
      <c r="I492" s="118" t="s">
        <v>22</v>
      </c>
      <c r="J492" s="119" t="s">
        <v>39658</v>
      </c>
      <c r="K492" s="119" t="s">
        <v>23</v>
      </c>
      <c r="L492" s="117" t="s">
        <v>23</v>
      </c>
      <c r="M492" s="117" t="s">
        <v>23</v>
      </c>
      <c r="N492" s="117" t="s">
        <v>24</v>
      </c>
      <c r="O492" s="117" t="s">
        <v>23</v>
      </c>
      <c r="P492" s="117" t="s">
        <v>23</v>
      </c>
      <c r="Q492" s="117" t="s">
        <v>23</v>
      </c>
      <c r="R492" s="117" t="s">
        <v>23</v>
      </c>
      <c r="S492" s="117" t="s">
        <v>24</v>
      </c>
      <c r="T492" s="117" t="s">
        <v>24</v>
      </c>
      <c r="U492" s="117" t="s">
        <v>24</v>
      </c>
      <c r="V492" s="117" t="s">
        <v>24</v>
      </c>
      <c r="W492" s="74" t="str">
        <f t="shared" si="295"/>
        <v>x</v>
      </c>
      <c r="X492" s="74" t="str">
        <f t="shared" si="296"/>
        <v>x</v>
      </c>
      <c r="Y492" s="74" t="str">
        <f t="shared" si="297"/>
        <v>x</v>
      </c>
      <c r="Z492" s="74" t="str">
        <f t="shared" si="298"/>
        <v>x</v>
      </c>
      <c r="AA492" t="str">
        <f>VLOOKUP($D492,'Tuyến và nhân viên'!$D:$M,6,0)</f>
        <v>HL00530</v>
      </c>
      <c r="AB492" t="str">
        <f>VLOOKUP($D492,'Tuyến và nhân viên'!$D:$M,7,0)</f>
        <v>Nguyễn Thị Thiên Trang</v>
      </c>
      <c r="AC492" s="16" t="str">
        <f>IFERROR(VLOOKUP($F492,DSKH!$D:$BF,53,0),"")</f>
        <v>F4</v>
      </c>
      <c r="AD492" s="16" t="str">
        <f>IFERROR(VLOOKUP($F492,DSKH!$D:$BF,54,0),"")</f>
        <v>GT</v>
      </c>
      <c r="AE492" s="4">
        <f>SUMIFS('Doanh số khách hàng'!$F:$F,'Doanh số khách hàng'!$A:$A,'Chi tiết tuyến'!$F492)</f>
        <v>520916.66666666669</v>
      </c>
      <c r="AF492" s="16" t="str">
        <f t="shared" si="290"/>
        <v>F4</v>
      </c>
      <c r="AG492" s="16" t="str">
        <f t="shared" si="291"/>
        <v>F4</v>
      </c>
      <c r="AH492" t="b">
        <f t="shared" si="299"/>
        <v>1</v>
      </c>
      <c r="AI492" t="b">
        <f t="shared" si="300"/>
        <v>1</v>
      </c>
      <c r="AJ492">
        <f>IFERROR(VLOOKUP($AC492,Master!$D:$E,2,0),"")</f>
        <v>4</v>
      </c>
      <c r="AK492">
        <f>VLOOKUP($AF492,Master!$D:$E,2,0)</f>
        <v>4</v>
      </c>
      <c r="AL492" s="4">
        <f t="shared" si="301"/>
        <v>130229.16666666667</v>
      </c>
      <c r="AM492" t="str">
        <f>IFERROR(VLOOKUP($F492,DSKH!$D:$BF,31,0),"")</f>
        <v>Tỉnh Cà Mau</v>
      </c>
      <c r="AN492" t="str">
        <f>IFERROR(VLOOKUP($F492,DSKH!$D:$BF,29,0),"")</f>
        <v>Phường Vĩnh Trạch</v>
      </c>
      <c r="AO492">
        <f>IFERROR(VLOOKUP($F492,DSKH!$D:$BF,52,0),"")</f>
        <v>520916.66666666669</v>
      </c>
      <c r="AP492">
        <f>IF(L492="x",1+COUNTIFS(AP$4:AP491,"&gt;0",$AA$4:$AA491,$AA491),0)</f>
        <v>0</v>
      </c>
      <c r="AQ492">
        <f>IF(M492="x",1+COUNTIFS(AQ$4:AQ491,"&gt;0",$AA$4:$AA491,$AA491),0)</f>
        <v>0</v>
      </c>
      <c r="AR492">
        <f>IF(N492="x",1+COUNTIFS(AR$4:AR491,"&gt;0",$AA$4:$AA491,$AA491),0)</f>
        <v>22</v>
      </c>
      <c r="AS492">
        <f>IF(O492="x",1+COUNTIFS(AS$4:AS491,"&gt;0",$AA$4:$AA491,$AA491),0)</f>
        <v>0</v>
      </c>
      <c r="AT492">
        <f>IF(P492="x",1+COUNTIFS(AT$4:AT491,"&gt;0",$AA$4:$AA491,$AA491),0)</f>
        <v>0</v>
      </c>
      <c r="AU492">
        <f>IF(Q492="x",1+COUNTIFS(AU$4:AU491,"&gt;0",$AA$4:$AA491,$AA491),0)</f>
        <v>0</v>
      </c>
      <c r="AV492">
        <f>IF(R492="x",1+COUNTIFS(AV$4:AV491,"&gt;0",$AA$4:$AA491,$AA491),0)</f>
        <v>0</v>
      </c>
      <c r="AW492">
        <f t="shared" si="292"/>
        <v>1</v>
      </c>
      <c r="AX492">
        <f t="shared" si="293"/>
        <v>1</v>
      </c>
      <c r="AY492">
        <f t="shared" si="302"/>
        <v>1</v>
      </c>
      <c r="AZ492">
        <f t="shared" si="303"/>
        <v>1</v>
      </c>
      <c r="BA492" s="4">
        <f t="shared" si="304"/>
        <v>0</v>
      </c>
      <c r="BB492" s="4">
        <f t="shared" si="305"/>
        <v>0</v>
      </c>
      <c r="BC492" s="4">
        <f t="shared" si="306"/>
        <v>130229.16666666667</v>
      </c>
      <c r="BD492" s="4">
        <f t="shared" si="307"/>
        <v>0</v>
      </c>
      <c r="BE492" s="4">
        <f t="shared" si="308"/>
        <v>0</v>
      </c>
      <c r="BF492" s="4">
        <f t="shared" si="309"/>
        <v>0</v>
      </c>
      <c r="BG492" s="4">
        <f t="shared" si="310"/>
        <v>0</v>
      </c>
      <c r="BH492" s="4">
        <f t="shared" si="311"/>
        <v>0</v>
      </c>
      <c r="BI492" s="4">
        <f t="shared" si="312"/>
        <v>0</v>
      </c>
      <c r="BJ492" s="4">
        <f t="shared" si="313"/>
        <v>0</v>
      </c>
      <c r="BK492" s="4">
        <f t="shared" si="314"/>
        <v>0</v>
      </c>
      <c r="BL492" s="4">
        <f t="shared" si="315"/>
        <v>0</v>
      </c>
      <c r="BM492" s="4">
        <f t="shared" si="316"/>
        <v>0</v>
      </c>
      <c r="BN492" s="4">
        <f t="shared" si="317"/>
        <v>0</v>
      </c>
      <c r="BO492">
        <f>SUMIFS(BH$5:BH492,$AA$5:$AA492,$AA492)</f>
        <v>18</v>
      </c>
      <c r="BP492">
        <f>SUMIFS(BI$5:BI492,$AA$5:$AA492,$AA492)</f>
        <v>29</v>
      </c>
      <c r="BQ492">
        <f>SUMIFS(BJ$5:BJ492,$AA$5:$AA492,$AA492)</f>
        <v>16</v>
      </c>
      <c r="BR492">
        <f>SUMIFS(BK$5:BK492,$AA$5:$AA492,$AA492)</f>
        <v>28</v>
      </c>
      <c r="BS492">
        <f>SUMIFS(BL$5:BL492,$AA$5:$AA492,$AA492)</f>
        <v>23</v>
      </c>
      <c r="BT492">
        <f>SUMIFS(BM$5:BM492,$AA$5:$AA492,$AA492)</f>
        <v>26</v>
      </c>
      <c r="BU492">
        <f>SUMIFS(BN$5:BN492,$AA$5:$AA492,$AA492)</f>
        <v>0</v>
      </c>
      <c r="BV492">
        <f t="shared" si="318"/>
        <v>18</v>
      </c>
      <c r="BW492">
        <f t="shared" si="319"/>
        <v>32</v>
      </c>
      <c r="BX492">
        <f t="shared" si="320"/>
        <v>18</v>
      </c>
      <c r="BY492">
        <f t="shared" si="321"/>
        <v>30</v>
      </c>
      <c r="BZ492">
        <f t="shared" si="322"/>
        <v>26</v>
      </c>
      <c r="CA492">
        <f t="shared" si="323"/>
        <v>26</v>
      </c>
      <c r="CB492">
        <f t="shared" si="324"/>
        <v>0</v>
      </c>
      <c r="CC492">
        <f t="shared" si="325"/>
        <v>0</v>
      </c>
      <c r="CD492">
        <f t="shared" si="326"/>
        <v>0</v>
      </c>
      <c r="CE492" t="str">
        <f>IFERROR(VLOOKUP($AA492,'Tuyến và nhân viên'!$I:$O,7,0),"")</f>
        <v>Trần Văn Khanh</v>
      </c>
      <c r="CF492">
        <f t="shared" si="327"/>
        <v>4</v>
      </c>
      <c r="CG492">
        <f t="shared" si="328"/>
        <v>1</v>
      </c>
      <c r="CH492">
        <f>COUNTIFS($L492:L492,"x")</f>
        <v>0</v>
      </c>
      <c r="CI492">
        <f>COUNTIFS($L492:M492,"x")</f>
        <v>0</v>
      </c>
      <c r="CJ492">
        <f>COUNTIFS($L492:N492,"x")</f>
        <v>1</v>
      </c>
      <c r="CK492">
        <f>COUNTIFS($L492:O492,"x")</f>
        <v>1</v>
      </c>
      <c r="CL492">
        <f>COUNTIFS($L492:P492,"x")</f>
        <v>1</v>
      </c>
      <c r="CM492">
        <f>COUNTIFS($L492:Q492,"x")</f>
        <v>1</v>
      </c>
      <c r="CN492">
        <f>COUNTIFS($L492:R492,"x")</f>
        <v>1</v>
      </c>
      <c r="CO492" t="str" cm="1">
        <f t="array" ref="CO492">IFERROR(INDEX($CH$4:$CN$4,0,MATCH(1,$CH492:$CN492,0)),"")</f>
        <v>Thứ 4</v>
      </c>
      <c r="CP492" t="str" cm="1">
        <f t="array" ref="CP492">IFERROR(INDEX($CH$4:$CN$4,0,MATCH(2,$CH492:$CN492,0)),"")</f>
        <v/>
      </c>
      <c r="CQ492" t="str">
        <f t="shared" si="329"/>
        <v>Thứ 4</v>
      </c>
      <c r="CR492" t="str">
        <f t="shared" si="294"/>
        <v>F4 - Tất cả các tuần</v>
      </c>
    </row>
    <row r="493" spans="1:96" x14ac:dyDescent="0.3">
      <c r="A493" s="117" t="s">
        <v>38148</v>
      </c>
      <c r="B493" s="118" t="s">
        <v>33266</v>
      </c>
      <c r="C493" s="118" t="s">
        <v>33267</v>
      </c>
      <c r="D493" s="118" t="s">
        <v>39661</v>
      </c>
      <c r="E493" s="118" t="s">
        <v>39662</v>
      </c>
      <c r="F493" s="118" t="s">
        <v>4312</v>
      </c>
      <c r="G493" s="118" t="s">
        <v>39353</v>
      </c>
      <c r="H493" s="118" t="s">
        <v>39358</v>
      </c>
      <c r="I493" s="118" t="s">
        <v>22</v>
      </c>
      <c r="J493" s="119" t="s">
        <v>39658</v>
      </c>
      <c r="K493" s="119" t="s">
        <v>23</v>
      </c>
      <c r="L493" s="117" t="s">
        <v>23</v>
      </c>
      <c r="M493" s="117" t="s">
        <v>23</v>
      </c>
      <c r="N493" s="117" t="s">
        <v>24</v>
      </c>
      <c r="O493" s="117" t="s">
        <v>23</v>
      </c>
      <c r="P493" s="117" t="s">
        <v>23</v>
      </c>
      <c r="Q493" s="117" t="s">
        <v>23</v>
      </c>
      <c r="R493" s="117" t="s">
        <v>23</v>
      </c>
      <c r="S493" s="117" t="s">
        <v>24</v>
      </c>
      <c r="T493" s="117" t="s">
        <v>24</v>
      </c>
      <c r="U493" s="117" t="s">
        <v>24</v>
      </c>
      <c r="V493" s="117" t="s">
        <v>24</v>
      </c>
      <c r="W493" s="74" t="str">
        <f t="shared" si="295"/>
        <v>x</v>
      </c>
      <c r="X493" s="74" t="str">
        <f t="shared" si="296"/>
        <v>x</v>
      </c>
      <c r="Y493" s="74" t="str">
        <f t="shared" si="297"/>
        <v>x</v>
      </c>
      <c r="Z493" s="74" t="str">
        <f t="shared" si="298"/>
        <v>x</v>
      </c>
      <c r="AA493" t="str">
        <f>VLOOKUP($D493,'Tuyến và nhân viên'!$D:$M,6,0)</f>
        <v>HL00530</v>
      </c>
      <c r="AB493" t="str">
        <f>VLOOKUP($D493,'Tuyến và nhân viên'!$D:$M,7,0)</f>
        <v>Nguyễn Thị Thiên Trang</v>
      </c>
      <c r="AC493" s="16" t="str">
        <f>IFERROR(VLOOKUP($F493,DSKH!$D:$BF,53,0),"")</f>
        <v>F4</v>
      </c>
      <c r="AD493" s="16" t="str">
        <f>IFERROR(VLOOKUP($F493,DSKH!$D:$BF,54,0),"")</f>
        <v>GT</v>
      </c>
      <c r="AE493" s="4">
        <f>SUMIFS('Doanh số khách hàng'!$F:$F,'Doanh số khách hàng'!$A:$A,'Chi tiết tuyến'!$F493)</f>
        <v>1216006.6666666667</v>
      </c>
      <c r="AF493" s="16" t="str">
        <f t="shared" si="290"/>
        <v>F4</v>
      </c>
      <c r="AG493" s="16" t="str">
        <f t="shared" si="291"/>
        <v>F4</v>
      </c>
      <c r="AH493" t="b">
        <f t="shared" si="299"/>
        <v>1</v>
      </c>
      <c r="AI493" t="b">
        <f t="shared" si="300"/>
        <v>1</v>
      </c>
      <c r="AJ493">
        <f>IFERROR(VLOOKUP($AC493,Master!$D:$E,2,0),"")</f>
        <v>4</v>
      </c>
      <c r="AK493">
        <f>VLOOKUP($AF493,Master!$D:$E,2,0)</f>
        <v>4</v>
      </c>
      <c r="AL493" s="4">
        <f t="shared" si="301"/>
        <v>304001.66666666669</v>
      </c>
      <c r="AM493" t="str">
        <f>IFERROR(VLOOKUP($F493,DSKH!$D:$BF,31,0),"")</f>
        <v>Tỉnh Cà Mau</v>
      </c>
      <c r="AN493" t="str">
        <f>IFERROR(VLOOKUP($F493,DSKH!$D:$BF,29,0),"")</f>
        <v>Phường Vĩnh Trạch</v>
      </c>
      <c r="AO493">
        <f>IFERROR(VLOOKUP($F493,DSKH!$D:$BF,52,0),"")</f>
        <v>1216006.6666666667</v>
      </c>
      <c r="AP493">
        <f>IF(L493="x",1+COUNTIFS(AP$4:AP492,"&gt;0",$AA$4:$AA492,$AA492),0)</f>
        <v>0</v>
      </c>
      <c r="AQ493">
        <f>IF(M493="x",1+COUNTIFS(AQ$4:AQ492,"&gt;0",$AA$4:$AA492,$AA492),0)</f>
        <v>0</v>
      </c>
      <c r="AR493">
        <f>IF(N493="x",1+COUNTIFS(AR$4:AR492,"&gt;0",$AA$4:$AA492,$AA492),0)</f>
        <v>23</v>
      </c>
      <c r="AS493">
        <f>IF(O493="x",1+COUNTIFS(AS$4:AS492,"&gt;0",$AA$4:$AA492,$AA492),0)</f>
        <v>0</v>
      </c>
      <c r="AT493">
        <f>IF(P493="x",1+COUNTIFS(AT$4:AT492,"&gt;0",$AA$4:$AA492,$AA492),0)</f>
        <v>0</v>
      </c>
      <c r="AU493">
        <f>IF(Q493="x",1+COUNTIFS(AU$4:AU492,"&gt;0",$AA$4:$AA492,$AA492),0)</f>
        <v>0</v>
      </c>
      <c r="AV493">
        <f>IF(R493="x",1+COUNTIFS(AV$4:AV492,"&gt;0",$AA$4:$AA492,$AA492),0)</f>
        <v>0</v>
      </c>
      <c r="AW493">
        <f t="shared" si="292"/>
        <v>1</v>
      </c>
      <c r="AX493">
        <f t="shared" si="293"/>
        <v>1</v>
      </c>
      <c r="AY493">
        <f t="shared" si="302"/>
        <v>1</v>
      </c>
      <c r="AZ493">
        <f t="shared" si="303"/>
        <v>1</v>
      </c>
      <c r="BA493" s="4">
        <f t="shared" si="304"/>
        <v>0</v>
      </c>
      <c r="BB493" s="4">
        <f t="shared" si="305"/>
        <v>0</v>
      </c>
      <c r="BC493" s="4">
        <f t="shared" si="306"/>
        <v>304001.66666666669</v>
      </c>
      <c r="BD493" s="4">
        <f t="shared" si="307"/>
        <v>0</v>
      </c>
      <c r="BE493" s="4">
        <f t="shared" si="308"/>
        <v>0</v>
      </c>
      <c r="BF493" s="4">
        <f t="shared" si="309"/>
        <v>0</v>
      </c>
      <c r="BG493" s="4">
        <f t="shared" si="310"/>
        <v>0</v>
      </c>
      <c r="BH493" s="4">
        <f t="shared" si="311"/>
        <v>0</v>
      </c>
      <c r="BI493" s="4">
        <f t="shared" si="312"/>
        <v>0</v>
      </c>
      <c r="BJ493" s="4">
        <f t="shared" si="313"/>
        <v>0</v>
      </c>
      <c r="BK493" s="4">
        <f t="shared" si="314"/>
        <v>0</v>
      </c>
      <c r="BL493" s="4">
        <f t="shared" si="315"/>
        <v>0</v>
      </c>
      <c r="BM493" s="4">
        <f t="shared" si="316"/>
        <v>0</v>
      </c>
      <c r="BN493" s="4">
        <f t="shared" si="317"/>
        <v>0</v>
      </c>
      <c r="BO493">
        <f>SUMIFS(BH$5:BH493,$AA$5:$AA493,$AA493)</f>
        <v>18</v>
      </c>
      <c r="BP493">
        <f>SUMIFS(BI$5:BI493,$AA$5:$AA493,$AA493)</f>
        <v>29</v>
      </c>
      <c r="BQ493">
        <f>SUMIFS(BJ$5:BJ493,$AA$5:$AA493,$AA493)</f>
        <v>16</v>
      </c>
      <c r="BR493">
        <f>SUMIFS(BK$5:BK493,$AA$5:$AA493,$AA493)</f>
        <v>28</v>
      </c>
      <c r="BS493">
        <f>SUMIFS(BL$5:BL493,$AA$5:$AA493,$AA493)</f>
        <v>23</v>
      </c>
      <c r="BT493">
        <f>SUMIFS(BM$5:BM493,$AA$5:$AA493,$AA493)</f>
        <v>26</v>
      </c>
      <c r="BU493">
        <f>SUMIFS(BN$5:BN493,$AA$5:$AA493,$AA493)</f>
        <v>0</v>
      </c>
      <c r="BV493">
        <f t="shared" si="318"/>
        <v>18</v>
      </c>
      <c r="BW493">
        <f t="shared" si="319"/>
        <v>32</v>
      </c>
      <c r="BX493">
        <f t="shared" si="320"/>
        <v>18</v>
      </c>
      <c r="BY493">
        <f t="shared" si="321"/>
        <v>30</v>
      </c>
      <c r="BZ493">
        <f t="shared" si="322"/>
        <v>26</v>
      </c>
      <c r="CA493">
        <f t="shared" si="323"/>
        <v>26</v>
      </c>
      <c r="CB493">
        <f t="shared" si="324"/>
        <v>0</v>
      </c>
      <c r="CC493">
        <f t="shared" si="325"/>
        <v>0</v>
      </c>
      <c r="CD493">
        <f t="shared" si="326"/>
        <v>0</v>
      </c>
      <c r="CE493" t="str">
        <f>IFERROR(VLOOKUP($AA493,'Tuyến và nhân viên'!$I:$O,7,0),"")</f>
        <v>Trần Văn Khanh</v>
      </c>
      <c r="CF493">
        <f t="shared" si="327"/>
        <v>4</v>
      </c>
      <c r="CG493">
        <f t="shared" si="328"/>
        <v>1</v>
      </c>
      <c r="CH493">
        <f>COUNTIFS($L493:L493,"x")</f>
        <v>0</v>
      </c>
      <c r="CI493">
        <f>COUNTIFS($L493:M493,"x")</f>
        <v>0</v>
      </c>
      <c r="CJ493">
        <f>COUNTIFS($L493:N493,"x")</f>
        <v>1</v>
      </c>
      <c r="CK493">
        <f>COUNTIFS($L493:O493,"x")</f>
        <v>1</v>
      </c>
      <c r="CL493">
        <f>COUNTIFS($L493:P493,"x")</f>
        <v>1</v>
      </c>
      <c r="CM493">
        <f>COUNTIFS($L493:Q493,"x")</f>
        <v>1</v>
      </c>
      <c r="CN493">
        <f>COUNTIFS($L493:R493,"x")</f>
        <v>1</v>
      </c>
      <c r="CO493" t="str" cm="1">
        <f t="array" ref="CO493">IFERROR(INDEX($CH$4:$CN$4,0,MATCH(1,$CH493:$CN493,0)),"")</f>
        <v>Thứ 4</v>
      </c>
      <c r="CP493" t="str" cm="1">
        <f t="array" ref="CP493">IFERROR(INDEX($CH$4:$CN$4,0,MATCH(2,$CH493:$CN493,0)),"")</f>
        <v/>
      </c>
      <c r="CQ493" t="str">
        <f t="shared" si="329"/>
        <v>Thứ 4</v>
      </c>
      <c r="CR493" t="str">
        <f t="shared" si="294"/>
        <v>F4 - Tất cả các tuần</v>
      </c>
    </row>
    <row r="494" spans="1:96" x14ac:dyDescent="0.3">
      <c r="A494" s="117" t="s">
        <v>38154</v>
      </c>
      <c r="B494" s="118" t="s">
        <v>33266</v>
      </c>
      <c r="C494" s="118" t="s">
        <v>33267</v>
      </c>
      <c r="D494" s="118" t="s">
        <v>39661</v>
      </c>
      <c r="E494" s="118" t="s">
        <v>39662</v>
      </c>
      <c r="F494" s="118" t="s">
        <v>39360</v>
      </c>
      <c r="G494" s="118" t="s">
        <v>39361</v>
      </c>
      <c r="H494" s="118" t="s">
        <v>34078</v>
      </c>
      <c r="I494" s="118" t="s">
        <v>22</v>
      </c>
      <c r="J494" s="119" t="s">
        <v>39658</v>
      </c>
      <c r="K494" s="119" t="s">
        <v>23</v>
      </c>
      <c r="L494" s="117" t="s">
        <v>23</v>
      </c>
      <c r="M494" s="117" t="s">
        <v>23</v>
      </c>
      <c r="N494" s="117" t="s">
        <v>24</v>
      </c>
      <c r="O494" s="117" t="s">
        <v>23</v>
      </c>
      <c r="P494" s="117" t="s">
        <v>23</v>
      </c>
      <c r="Q494" s="117" t="s">
        <v>23</v>
      </c>
      <c r="R494" s="117" t="s">
        <v>23</v>
      </c>
      <c r="S494" s="117" t="s">
        <v>24</v>
      </c>
      <c r="T494" s="117" t="s">
        <v>24</v>
      </c>
      <c r="U494" s="117" t="s">
        <v>24</v>
      </c>
      <c r="V494" s="117" t="s">
        <v>24</v>
      </c>
      <c r="W494" s="74" t="str">
        <f t="shared" si="295"/>
        <v/>
      </c>
      <c r="X494" s="74" t="str">
        <f t="shared" si="296"/>
        <v>x</v>
      </c>
      <c r="Y494" s="74" t="str">
        <f t="shared" si="297"/>
        <v/>
      </c>
      <c r="Z494" s="74" t="str">
        <f t="shared" si="298"/>
        <v>x</v>
      </c>
      <c r="AA494" t="str">
        <f>VLOOKUP($D494,'Tuyến và nhân viên'!$D:$M,6,0)</f>
        <v>HL00530</v>
      </c>
      <c r="AB494" t="str">
        <f>VLOOKUP($D494,'Tuyến và nhân viên'!$D:$M,7,0)</f>
        <v>Nguyễn Thị Thiên Trang</v>
      </c>
      <c r="AC494" s="16" t="str">
        <f>IFERROR(VLOOKUP($F494,DSKH!$D:$BF,53,0),"")</f>
        <v>F2</v>
      </c>
      <c r="AD494" s="16" t="str">
        <f>IFERROR(VLOOKUP($F494,DSKH!$D:$BF,54,0),"")</f>
        <v>GT</v>
      </c>
      <c r="AE494" s="4">
        <f>SUMIFS('Doanh số khách hàng'!$F:$F,'Doanh số khách hàng'!$A:$A,'Chi tiết tuyến'!$F494)</f>
        <v>0</v>
      </c>
      <c r="AF494" s="16" t="str">
        <f t="shared" si="290"/>
        <v>F4</v>
      </c>
      <c r="AG494" s="16" t="str">
        <f t="shared" si="291"/>
        <v>F2</v>
      </c>
      <c r="AH494" t="b">
        <f t="shared" si="299"/>
        <v>0</v>
      </c>
      <c r="AI494" t="b">
        <f t="shared" si="300"/>
        <v>1</v>
      </c>
      <c r="AJ494">
        <f>IFERROR(VLOOKUP($AC494,Master!$D:$E,2,0),"")</f>
        <v>2</v>
      </c>
      <c r="AK494">
        <f>VLOOKUP($AF494,Master!$D:$E,2,0)</f>
        <v>4</v>
      </c>
      <c r="AL494" s="4">
        <f t="shared" si="301"/>
        <v>0</v>
      </c>
      <c r="AM494" t="str">
        <f>IFERROR(VLOOKUP($F494,DSKH!$D:$BF,31,0),"")</f>
        <v>Tỉnh Cà Mau</v>
      </c>
      <c r="AN494" t="str">
        <f>IFERROR(VLOOKUP($F494,DSKH!$D:$BF,29,0),"")</f>
        <v>Phường Bạc Liêu</v>
      </c>
      <c r="AO494">
        <f>IFERROR(VLOOKUP($F494,DSKH!$D:$BF,52,0),"")</f>
        <v>0</v>
      </c>
      <c r="AP494">
        <f>IF(L494="x",1+COUNTIFS(AP$4:AP493,"&gt;0",$AA$4:$AA493,$AA493),0)</f>
        <v>0</v>
      </c>
      <c r="AQ494">
        <f>IF(M494="x",1+COUNTIFS(AQ$4:AQ493,"&gt;0",$AA$4:$AA493,$AA493),0)</f>
        <v>0</v>
      </c>
      <c r="AR494">
        <f>IF(N494="x",1+COUNTIFS(AR$4:AR493,"&gt;0",$AA$4:$AA493,$AA493),0)</f>
        <v>24</v>
      </c>
      <c r="AS494">
        <f>IF(O494="x",1+COUNTIFS(AS$4:AS493,"&gt;0",$AA$4:$AA493,$AA493),0)</f>
        <v>0</v>
      </c>
      <c r="AT494">
        <f>IF(P494="x",1+COUNTIFS(AT$4:AT493,"&gt;0",$AA$4:$AA493,$AA493),0)</f>
        <v>0</v>
      </c>
      <c r="AU494">
        <f>IF(Q494="x",1+COUNTIFS(AU$4:AU493,"&gt;0",$AA$4:$AA493,$AA493),0)</f>
        <v>0</v>
      </c>
      <c r="AV494">
        <f>IF(R494="x",1+COUNTIFS(AV$4:AV493,"&gt;0",$AA$4:$AA493,$AA493),0)</f>
        <v>0</v>
      </c>
      <c r="AW494">
        <f t="shared" si="292"/>
        <v>0</v>
      </c>
      <c r="AX494">
        <f t="shared" si="293"/>
        <v>1</v>
      </c>
      <c r="AY494">
        <f t="shared" si="302"/>
        <v>0</v>
      </c>
      <c r="AZ494">
        <f t="shared" si="303"/>
        <v>1</v>
      </c>
      <c r="BA494" s="4">
        <f t="shared" si="304"/>
        <v>0</v>
      </c>
      <c r="BB494" s="4">
        <f t="shared" si="305"/>
        <v>0</v>
      </c>
      <c r="BC494" s="4">
        <f t="shared" si="306"/>
        <v>0</v>
      </c>
      <c r="BD494" s="4">
        <f t="shared" si="307"/>
        <v>0</v>
      </c>
      <c r="BE494" s="4">
        <f t="shared" si="308"/>
        <v>0</v>
      </c>
      <c r="BF494" s="4">
        <f t="shared" si="309"/>
        <v>0</v>
      </c>
      <c r="BG494" s="4">
        <f t="shared" si="310"/>
        <v>0</v>
      </c>
      <c r="BH494" s="4">
        <f t="shared" si="311"/>
        <v>0</v>
      </c>
      <c r="BI494" s="4">
        <f t="shared" si="312"/>
        <v>0</v>
      </c>
      <c r="BJ494" s="4">
        <f t="shared" si="313"/>
        <v>1</v>
      </c>
      <c r="BK494" s="4">
        <f t="shared" si="314"/>
        <v>0</v>
      </c>
      <c r="BL494" s="4">
        <f t="shared" si="315"/>
        <v>0</v>
      </c>
      <c r="BM494" s="4">
        <f t="shared" si="316"/>
        <v>0</v>
      </c>
      <c r="BN494" s="4">
        <f t="shared" si="317"/>
        <v>0</v>
      </c>
      <c r="BO494">
        <f>SUMIFS(BH$5:BH494,$AA$5:$AA494,$AA494)</f>
        <v>18</v>
      </c>
      <c r="BP494">
        <f>SUMIFS(BI$5:BI494,$AA$5:$AA494,$AA494)</f>
        <v>29</v>
      </c>
      <c r="BQ494">
        <f>SUMIFS(BJ$5:BJ494,$AA$5:$AA494,$AA494)</f>
        <v>17</v>
      </c>
      <c r="BR494">
        <f>SUMIFS(BK$5:BK494,$AA$5:$AA494,$AA494)</f>
        <v>28</v>
      </c>
      <c r="BS494">
        <f>SUMIFS(BL$5:BL494,$AA$5:$AA494,$AA494)</f>
        <v>23</v>
      </c>
      <c r="BT494">
        <f>SUMIFS(BM$5:BM494,$AA$5:$AA494,$AA494)</f>
        <v>26</v>
      </c>
      <c r="BU494">
        <f>SUMIFS(BN$5:BN494,$AA$5:$AA494,$AA494)</f>
        <v>0</v>
      </c>
      <c r="BV494">
        <f t="shared" si="318"/>
        <v>18</v>
      </c>
      <c r="BW494">
        <f t="shared" si="319"/>
        <v>32</v>
      </c>
      <c r="BX494">
        <f t="shared" si="320"/>
        <v>18</v>
      </c>
      <c r="BY494">
        <f t="shared" si="321"/>
        <v>30</v>
      </c>
      <c r="BZ494">
        <f t="shared" si="322"/>
        <v>26</v>
      </c>
      <c r="CA494">
        <f t="shared" si="323"/>
        <v>26</v>
      </c>
      <c r="CB494">
        <f t="shared" si="324"/>
        <v>0</v>
      </c>
      <c r="CC494">
        <f t="shared" si="325"/>
        <v>17</v>
      </c>
      <c r="CD494">
        <f t="shared" si="326"/>
        <v>18</v>
      </c>
      <c r="CE494" t="str">
        <f>IFERROR(VLOOKUP($AA494,'Tuyến và nhân viên'!$I:$O,7,0),"")</f>
        <v>Trần Văn Khanh</v>
      </c>
      <c r="CF494">
        <f t="shared" si="327"/>
        <v>2</v>
      </c>
      <c r="CG494">
        <f t="shared" si="328"/>
        <v>1</v>
      </c>
      <c r="CH494">
        <f>COUNTIFS($L494:L494,"x")</f>
        <v>0</v>
      </c>
      <c r="CI494">
        <f>COUNTIFS($L494:M494,"x")</f>
        <v>0</v>
      </c>
      <c r="CJ494">
        <f>COUNTIFS($L494:N494,"x")</f>
        <v>1</v>
      </c>
      <c r="CK494">
        <f>COUNTIFS($L494:O494,"x")</f>
        <v>1</v>
      </c>
      <c r="CL494">
        <f>COUNTIFS($L494:P494,"x")</f>
        <v>1</v>
      </c>
      <c r="CM494">
        <f>COUNTIFS($L494:Q494,"x")</f>
        <v>1</v>
      </c>
      <c r="CN494">
        <f>COUNTIFS($L494:R494,"x")</f>
        <v>1</v>
      </c>
      <c r="CO494" t="str" cm="1">
        <f t="array" ref="CO494">IFERROR(INDEX($CH$4:$CN$4,0,MATCH(1,$CH494:$CN494,0)),"")</f>
        <v>Thứ 4</v>
      </c>
      <c r="CP494" t="str" cm="1">
        <f t="array" ref="CP494">IFERROR(INDEX($CH$4:$CN$4,0,MATCH(2,$CH494:$CN494,0)),"")</f>
        <v/>
      </c>
      <c r="CQ494" t="str">
        <f t="shared" si="329"/>
        <v>Thứ 4</v>
      </c>
      <c r="CR494" t="str">
        <f t="shared" si="294"/>
        <v>F2 - Tuần 2 &amp; 4</v>
      </c>
    </row>
    <row r="495" spans="1:96" x14ac:dyDescent="0.3">
      <c r="A495" s="117" t="s">
        <v>38162</v>
      </c>
      <c r="B495" s="118" t="s">
        <v>33266</v>
      </c>
      <c r="C495" s="118" t="s">
        <v>33267</v>
      </c>
      <c r="D495" s="118" t="s">
        <v>39661</v>
      </c>
      <c r="E495" s="118" t="s">
        <v>39662</v>
      </c>
      <c r="F495" s="118" t="s">
        <v>30269</v>
      </c>
      <c r="G495" s="118" t="s">
        <v>39372</v>
      </c>
      <c r="H495" s="118" t="s">
        <v>39378</v>
      </c>
      <c r="I495" s="118" t="s">
        <v>22</v>
      </c>
      <c r="J495" s="119" t="s">
        <v>39658</v>
      </c>
      <c r="K495" s="119" t="s">
        <v>23</v>
      </c>
      <c r="L495" s="117" t="s">
        <v>23</v>
      </c>
      <c r="M495" s="117" t="s">
        <v>23</v>
      </c>
      <c r="N495" s="117" t="s">
        <v>23</v>
      </c>
      <c r="O495" s="117" t="s">
        <v>24</v>
      </c>
      <c r="P495" s="117" t="s">
        <v>23</v>
      </c>
      <c r="Q495" s="117" t="s">
        <v>23</v>
      </c>
      <c r="R495" s="117" t="s">
        <v>23</v>
      </c>
      <c r="S495" s="117" t="s">
        <v>24</v>
      </c>
      <c r="T495" s="117" t="s">
        <v>24</v>
      </c>
      <c r="U495" s="117" t="s">
        <v>24</v>
      </c>
      <c r="V495" s="117" t="s">
        <v>24</v>
      </c>
      <c r="W495" s="74" t="str">
        <f t="shared" si="295"/>
        <v>x</v>
      </c>
      <c r="X495" s="74" t="str">
        <f t="shared" si="296"/>
        <v>x</v>
      </c>
      <c r="Y495" s="74" t="str">
        <f t="shared" si="297"/>
        <v>x</v>
      </c>
      <c r="Z495" s="74" t="str">
        <f t="shared" si="298"/>
        <v>x</v>
      </c>
      <c r="AA495" t="str">
        <f>VLOOKUP($D495,'Tuyến và nhân viên'!$D:$M,6,0)</f>
        <v>HL00530</v>
      </c>
      <c r="AB495" t="str">
        <f>VLOOKUP($D495,'Tuyến và nhân viên'!$D:$M,7,0)</f>
        <v>Nguyễn Thị Thiên Trang</v>
      </c>
      <c r="AC495" s="16" t="str">
        <f>IFERROR(VLOOKUP($F495,DSKH!$D:$BF,53,0),"")</f>
        <v>F4</v>
      </c>
      <c r="AD495" s="16" t="str">
        <f>IFERROR(VLOOKUP($F495,DSKH!$D:$BF,54,0),"")</f>
        <v>GT</v>
      </c>
      <c r="AE495" s="4">
        <f>SUMIFS('Doanh số khách hàng'!$F:$F,'Doanh số khách hàng'!$A:$A,'Chi tiết tuyến'!$F495)</f>
        <v>503253.33333333331</v>
      </c>
      <c r="AF495" s="16" t="str">
        <f t="shared" si="290"/>
        <v>F4</v>
      </c>
      <c r="AG495" s="16" t="str">
        <f t="shared" si="291"/>
        <v>F4</v>
      </c>
      <c r="AH495" t="b">
        <f t="shared" si="299"/>
        <v>1</v>
      </c>
      <c r="AI495" t="b">
        <f t="shared" si="300"/>
        <v>1</v>
      </c>
      <c r="AJ495">
        <f>IFERROR(VLOOKUP($AC495,Master!$D:$E,2,0),"")</f>
        <v>4</v>
      </c>
      <c r="AK495">
        <f>VLOOKUP($AF495,Master!$D:$E,2,0)</f>
        <v>4</v>
      </c>
      <c r="AL495" s="4">
        <f t="shared" si="301"/>
        <v>125813.33333333333</v>
      </c>
      <c r="AM495" t="str">
        <f>IFERROR(VLOOKUP($F495,DSKH!$D:$BF,31,0),"")</f>
        <v>Tỉnh Cà Mau</v>
      </c>
      <c r="AN495" t="str">
        <f>IFERROR(VLOOKUP($F495,DSKH!$D:$BF,29,0),"")</f>
        <v>Xã Vĩnh Phước</v>
      </c>
      <c r="AO495">
        <f>IFERROR(VLOOKUP($F495,DSKH!$D:$BF,52,0),"")</f>
        <v>503253.33333333331</v>
      </c>
      <c r="AP495">
        <f>IF(L495="x",1+COUNTIFS(AP$4:AP494,"&gt;0",$AA$4:$AA494,$AA494),0)</f>
        <v>0</v>
      </c>
      <c r="AQ495">
        <f>IF(M495="x",1+COUNTIFS(AQ$4:AQ494,"&gt;0",$AA$4:$AA494,$AA494),0)</f>
        <v>0</v>
      </c>
      <c r="AR495">
        <f>IF(N495="x",1+COUNTIFS(AR$4:AR494,"&gt;0",$AA$4:$AA494,$AA494),0)</f>
        <v>0</v>
      </c>
      <c r="AS495">
        <f>IF(O495="x",1+COUNTIFS(AS$4:AS494,"&gt;0",$AA$4:$AA494,$AA494),0)</f>
        <v>35</v>
      </c>
      <c r="AT495">
        <f>IF(P495="x",1+COUNTIFS(AT$4:AT494,"&gt;0",$AA$4:$AA494,$AA494),0)</f>
        <v>0</v>
      </c>
      <c r="AU495">
        <f>IF(Q495="x",1+COUNTIFS(AU$4:AU494,"&gt;0",$AA$4:$AA494,$AA494),0)</f>
        <v>0</v>
      </c>
      <c r="AV495">
        <f>IF(R495="x",1+COUNTIFS(AV$4:AV494,"&gt;0",$AA$4:$AA494,$AA494),0)</f>
        <v>0</v>
      </c>
      <c r="AW495">
        <f t="shared" si="292"/>
        <v>1</v>
      </c>
      <c r="AX495">
        <f t="shared" si="293"/>
        <v>1</v>
      </c>
      <c r="AY495">
        <f t="shared" si="302"/>
        <v>1</v>
      </c>
      <c r="AZ495">
        <f t="shared" si="303"/>
        <v>1</v>
      </c>
      <c r="BA495" s="4">
        <f t="shared" si="304"/>
        <v>0</v>
      </c>
      <c r="BB495" s="4">
        <f t="shared" si="305"/>
        <v>0</v>
      </c>
      <c r="BC495" s="4">
        <f t="shared" si="306"/>
        <v>0</v>
      </c>
      <c r="BD495" s="4">
        <f t="shared" si="307"/>
        <v>125813.33333333333</v>
      </c>
      <c r="BE495" s="4">
        <f t="shared" si="308"/>
        <v>0</v>
      </c>
      <c r="BF495" s="4">
        <f t="shared" si="309"/>
        <v>0</v>
      </c>
      <c r="BG495" s="4">
        <f t="shared" si="310"/>
        <v>0</v>
      </c>
      <c r="BH495" s="4">
        <f t="shared" si="311"/>
        <v>0</v>
      </c>
      <c r="BI495" s="4">
        <f t="shared" si="312"/>
        <v>0</v>
      </c>
      <c r="BJ495" s="4">
        <f t="shared" si="313"/>
        <v>0</v>
      </c>
      <c r="BK495" s="4">
        <f t="shared" si="314"/>
        <v>0</v>
      </c>
      <c r="BL495" s="4">
        <f t="shared" si="315"/>
        <v>0</v>
      </c>
      <c r="BM495" s="4">
        <f t="shared" si="316"/>
        <v>0</v>
      </c>
      <c r="BN495" s="4">
        <f t="shared" si="317"/>
        <v>0</v>
      </c>
      <c r="BO495">
        <f>SUMIFS(BH$5:BH495,$AA$5:$AA495,$AA495)</f>
        <v>18</v>
      </c>
      <c r="BP495">
        <f>SUMIFS(BI$5:BI495,$AA$5:$AA495,$AA495)</f>
        <v>29</v>
      </c>
      <c r="BQ495">
        <f>SUMIFS(BJ$5:BJ495,$AA$5:$AA495,$AA495)</f>
        <v>17</v>
      </c>
      <c r="BR495">
        <f>SUMIFS(BK$5:BK495,$AA$5:$AA495,$AA495)</f>
        <v>28</v>
      </c>
      <c r="BS495">
        <f>SUMIFS(BL$5:BL495,$AA$5:$AA495,$AA495)</f>
        <v>23</v>
      </c>
      <c r="BT495">
        <f>SUMIFS(BM$5:BM495,$AA$5:$AA495,$AA495)</f>
        <v>26</v>
      </c>
      <c r="BU495">
        <f>SUMIFS(BN$5:BN495,$AA$5:$AA495,$AA495)</f>
        <v>0</v>
      </c>
      <c r="BV495">
        <f t="shared" si="318"/>
        <v>18</v>
      </c>
      <c r="BW495">
        <f t="shared" si="319"/>
        <v>32</v>
      </c>
      <c r="BX495">
        <f t="shared" si="320"/>
        <v>18</v>
      </c>
      <c r="BY495">
        <f t="shared" si="321"/>
        <v>30</v>
      </c>
      <c r="BZ495">
        <f t="shared" si="322"/>
        <v>26</v>
      </c>
      <c r="CA495">
        <f t="shared" si="323"/>
        <v>26</v>
      </c>
      <c r="CB495">
        <f t="shared" si="324"/>
        <v>0</v>
      </c>
      <c r="CC495">
        <f t="shared" si="325"/>
        <v>0</v>
      </c>
      <c r="CD495">
        <f t="shared" si="326"/>
        <v>0</v>
      </c>
      <c r="CE495" t="str">
        <f>IFERROR(VLOOKUP($AA495,'Tuyến và nhân viên'!$I:$O,7,0),"")</f>
        <v>Trần Văn Khanh</v>
      </c>
      <c r="CF495">
        <f t="shared" si="327"/>
        <v>4</v>
      </c>
      <c r="CG495">
        <f t="shared" si="328"/>
        <v>1</v>
      </c>
      <c r="CH495">
        <f>COUNTIFS($L495:L495,"x")</f>
        <v>0</v>
      </c>
      <c r="CI495">
        <f>COUNTIFS($L495:M495,"x")</f>
        <v>0</v>
      </c>
      <c r="CJ495">
        <f>COUNTIFS($L495:N495,"x")</f>
        <v>0</v>
      </c>
      <c r="CK495">
        <f>COUNTIFS($L495:O495,"x")</f>
        <v>1</v>
      </c>
      <c r="CL495">
        <f>COUNTIFS($L495:P495,"x")</f>
        <v>1</v>
      </c>
      <c r="CM495">
        <f>COUNTIFS($L495:Q495,"x")</f>
        <v>1</v>
      </c>
      <c r="CN495">
        <f>COUNTIFS($L495:R495,"x")</f>
        <v>1</v>
      </c>
      <c r="CO495" t="str" cm="1">
        <f t="array" ref="CO495">IFERROR(INDEX($CH$4:$CN$4,0,MATCH(1,$CH495:$CN495,0)),"")</f>
        <v>Thứ 5</v>
      </c>
      <c r="CP495" t="str" cm="1">
        <f t="array" ref="CP495">IFERROR(INDEX($CH$4:$CN$4,0,MATCH(2,$CH495:$CN495,0)),"")</f>
        <v/>
      </c>
      <c r="CQ495" t="str">
        <f t="shared" si="329"/>
        <v>Thứ 5</v>
      </c>
      <c r="CR495" t="str">
        <f t="shared" si="294"/>
        <v>F4 - Tất cả các tuần</v>
      </c>
    </row>
    <row r="496" spans="1:96" x14ac:dyDescent="0.3">
      <c r="A496" s="117" t="s">
        <v>38169</v>
      </c>
      <c r="B496" s="118" t="s">
        <v>33266</v>
      </c>
      <c r="C496" s="118" t="s">
        <v>33267</v>
      </c>
      <c r="D496" s="118" t="s">
        <v>39661</v>
      </c>
      <c r="E496" s="118" t="s">
        <v>39662</v>
      </c>
      <c r="F496" s="118" t="s">
        <v>20458</v>
      </c>
      <c r="G496" s="118" t="s">
        <v>39388</v>
      </c>
      <c r="H496" s="118" t="s">
        <v>39393</v>
      </c>
      <c r="I496" s="118" t="s">
        <v>22</v>
      </c>
      <c r="J496" s="119" t="s">
        <v>39658</v>
      </c>
      <c r="K496" s="119" t="s">
        <v>23</v>
      </c>
      <c r="L496" s="117" t="s">
        <v>23</v>
      </c>
      <c r="M496" s="117" t="s">
        <v>23</v>
      </c>
      <c r="N496" s="117" t="s">
        <v>23</v>
      </c>
      <c r="O496" s="117" t="s">
        <v>23</v>
      </c>
      <c r="P496" s="117" t="s">
        <v>24</v>
      </c>
      <c r="Q496" s="117" t="s">
        <v>23</v>
      </c>
      <c r="R496" s="117" t="s">
        <v>23</v>
      </c>
      <c r="S496" s="117" t="s">
        <v>24</v>
      </c>
      <c r="T496" s="117" t="s">
        <v>24</v>
      </c>
      <c r="U496" s="117" t="s">
        <v>24</v>
      </c>
      <c r="V496" s="117" t="s">
        <v>24</v>
      </c>
      <c r="W496" s="74" t="str">
        <f t="shared" si="295"/>
        <v>x</v>
      </c>
      <c r="X496" s="74" t="str">
        <f t="shared" si="296"/>
        <v>x</v>
      </c>
      <c r="Y496" s="74" t="str">
        <f t="shared" si="297"/>
        <v>x</v>
      </c>
      <c r="Z496" s="74" t="str">
        <f t="shared" si="298"/>
        <v>x</v>
      </c>
      <c r="AA496" t="str">
        <f>VLOOKUP($D496,'Tuyến và nhân viên'!$D:$M,6,0)</f>
        <v>HL00530</v>
      </c>
      <c r="AB496" t="str">
        <f>VLOOKUP($D496,'Tuyến và nhân viên'!$D:$M,7,0)</f>
        <v>Nguyễn Thị Thiên Trang</v>
      </c>
      <c r="AC496" s="16" t="str">
        <f>IFERROR(VLOOKUP($F496,DSKH!$D:$BF,53,0),"")</f>
        <v>F4</v>
      </c>
      <c r="AD496" s="16" t="str">
        <f>IFERROR(VLOOKUP($F496,DSKH!$D:$BF,54,0),"")</f>
        <v>GT</v>
      </c>
      <c r="AE496" s="4">
        <f>SUMIFS('Doanh số khách hàng'!$F:$F,'Doanh số khách hàng'!$A:$A,'Chi tiết tuyến'!$F496)</f>
        <v>1212750</v>
      </c>
      <c r="AF496" s="16" t="str">
        <f t="shared" si="290"/>
        <v>F4</v>
      </c>
      <c r="AG496" s="16" t="str">
        <f t="shared" si="291"/>
        <v>F4</v>
      </c>
      <c r="AH496" t="b">
        <f t="shared" si="299"/>
        <v>1</v>
      </c>
      <c r="AI496" t="b">
        <f t="shared" si="300"/>
        <v>1</v>
      </c>
      <c r="AJ496">
        <f>IFERROR(VLOOKUP($AC496,Master!$D:$E,2,0),"")</f>
        <v>4</v>
      </c>
      <c r="AK496">
        <f>VLOOKUP($AF496,Master!$D:$E,2,0)</f>
        <v>4</v>
      </c>
      <c r="AL496" s="4">
        <f t="shared" si="301"/>
        <v>303187.5</v>
      </c>
      <c r="AM496" t="str">
        <f>IFERROR(VLOOKUP($F496,DSKH!$D:$BF,31,0),"")</f>
        <v>Tỉnh Cà Mau</v>
      </c>
      <c r="AN496" t="str">
        <f>IFERROR(VLOOKUP($F496,DSKH!$D:$BF,29,0),"")</f>
        <v>Xã Vĩnh Thanh</v>
      </c>
      <c r="AO496">
        <f>IFERROR(VLOOKUP($F496,DSKH!$D:$BF,52,0),"")</f>
        <v>1212750</v>
      </c>
      <c r="AP496">
        <f>IF(L496="x",1+COUNTIFS(AP$4:AP495,"&gt;0",$AA$4:$AA495,$AA495),0)</f>
        <v>0</v>
      </c>
      <c r="AQ496">
        <f>IF(M496="x",1+COUNTIFS(AQ$4:AQ495,"&gt;0",$AA$4:$AA495,$AA495),0)</f>
        <v>0</v>
      </c>
      <c r="AR496">
        <f>IF(N496="x",1+COUNTIFS(AR$4:AR495,"&gt;0",$AA$4:$AA495,$AA495),0)</f>
        <v>0</v>
      </c>
      <c r="AS496">
        <f>IF(O496="x",1+COUNTIFS(AS$4:AS495,"&gt;0",$AA$4:$AA495,$AA495),0)</f>
        <v>0</v>
      </c>
      <c r="AT496">
        <f>IF(P496="x",1+COUNTIFS(AT$4:AT495,"&gt;0",$AA$4:$AA495,$AA495),0)</f>
        <v>28</v>
      </c>
      <c r="AU496">
        <f>IF(Q496="x",1+COUNTIFS(AU$4:AU495,"&gt;0",$AA$4:$AA495,$AA495),0)</f>
        <v>0</v>
      </c>
      <c r="AV496">
        <f>IF(R496="x",1+COUNTIFS(AV$4:AV495,"&gt;0",$AA$4:$AA495,$AA495),0)</f>
        <v>0</v>
      </c>
      <c r="AW496">
        <f t="shared" si="292"/>
        <v>1</v>
      </c>
      <c r="AX496">
        <f t="shared" si="293"/>
        <v>1</v>
      </c>
      <c r="AY496">
        <f t="shared" si="302"/>
        <v>1</v>
      </c>
      <c r="AZ496">
        <f t="shared" si="303"/>
        <v>1</v>
      </c>
      <c r="BA496" s="4">
        <f t="shared" si="304"/>
        <v>0</v>
      </c>
      <c r="BB496" s="4">
        <f t="shared" si="305"/>
        <v>0</v>
      </c>
      <c r="BC496" s="4">
        <f t="shared" si="306"/>
        <v>0</v>
      </c>
      <c r="BD496" s="4">
        <f t="shared" si="307"/>
        <v>0</v>
      </c>
      <c r="BE496" s="4">
        <f t="shared" si="308"/>
        <v>303187.5</v>
      </c>
      <c r="BF496" s="4">
        <f t="shared" si="309"/>
        <v>0</v>
      </c>
      <c r="BG496" s="4">
        <f t="shared" si="310"/>
        <v>0</v>
      </c>
      <c r="BH496" s="4">
        <f t="shared" si="311"/>
        <v>0</v>
      </c>
      <c r="BI496" s="4">
        <f t="shared" si="312"/>
        <v>0</v>
      </c>
      <c r="BJ496" s="4">
        <f t="shared" si="313"/>
        <v>0</v>
      </c>
      <c r="BK496" s="4">
        <f t="shared" si="314"/>
        <v>0</v>
      </c>
      <c r="BL496" s="4">
        <f t="shared" si="315"/>
        <v>0</v>
      </c>
      <c r="BM496" s="4">
        <f t="shared" si="316"/>
        <v>0</v>
      </c>
      <c r="BN496" s="4">
        <f t="shared" si="317"/>
        <v>0</v>
      </c>
      <c r="BO496">
        <f>SUMIFS(BH$5:BH496,$AA$5:$AA496,$AA496)</f>
        <v>18</v>
      </c>
      <c r="BP496">
        <f>SUMIFS(BI$5:BI496,$AA$5:$AA496,$AA496)</f>
        <v>29</v>
      </c>
      <c r="BQ496">
        <f>SUMIFS(BJ$5:BJ496,$AA$5:$AA496,$AA496)</f>
        <v>17</v>
      </c>
      <c r="BR496">
        <f>SUMIFS(BK$5:BK496,$AA$5:$AA496,$AA496)</f>
        <v>28</v>
      </c>
      <c r="BS496">
        <f>SUMIFS(BL$5:BL496,$AA$5:$AA496,$AA496)</f>
        <v>23</v>
      </c>
      <c r="BT496">
        <f>SUMIFS(BM$5:BM496,$AA$5:$AA496,$AA496)</f>
        <v>26</v>
      </c>
      <c r="BU496">
        <f>SUMIFS(BN$5:BN496,$AA$5:$AA496,$AA496)</f>
        <v>0</v>
      </c>
      <c r="BV496">
        <f t="shared" si="318"/>
        <v>18</v>
      </c>
      <c r="BW496">
        <f t="shared" si="319"/>
        <v>32</v>
      </c>
      <c r="BX496">
        <f t="shared" si="320"/>
        <v>18</v>
      </c>
      <c r="BY496">
        <f t="shared" si="321"/>
        <v>30</v>
      </c>
      <c r="BZ496">
        <f t="shared" si="322"/>
        <v>26</v>
      </c>
      <c r="CA496">
        <f t="shared" si="323"/>
        <v>26</v>
      </c>
      <c r="CB496">
        <f t="shared" si="324"/>
        <v>0</v>
      </c>
      <c r="CC496">
        <f t="shared" si="325"/>
        <v>0</v>
      </c>
      <c r="CD496">
        <f t="shared" si="326"/>
        <v>0</v>
      </c>
      <c r="CE496" t="str">
        <f>IFERROR(VLOOKUP($AA496,'Tuyến và nhân viên'!$I:$O,7,0),"")</f>
        <v>Trần Văn Khanh</v>
      </c>
      <c r="CF496">
        <f t="shared" si="327"/>
        <v>4</v>
      </c>
      <c r="CG496">
        <f t="shared" si="328"/>
        <v>1</v>
      </c>
      <c r="CH496">
        <f>COUNTIFS($L496:L496,"x")</f>
        <v>0</v>
      </c>
      <c r="CI496">
        <f>COUNTIFS($L496:M496,"x")</f>
        <v>0</v>
      </c>
      <c r="CJ496">
        <f>COUNTIFS($L496:N496,"x")</f>
        <v>0</v>
      </c>
      <c r="CK496">
        <f>COUNTIFS($L496:O496,"x")</f>
        <v>0</v>
      </c>
      <c r="CL496">
        <f>COUNTIFS($L496:P496,"x")</f>
        <v>1</v>
      </c>
      <c r="CM496">
        <f>COUNTIFS($L496:Q496,"x")</f>
        <v>1</v>
      </c>
      <c r="CN496">
        <f>COUNTIFS($L496:R496,"x")</f>
        <v>1</v>
      </c>
      <c r="CO496" t="str" cm="1">
        <f t="array" ref="CO496">IFERROR(INDEX($CH$4:$CN$4,0,MATCH(1,$CH496:$CN496,0)),"")</f>
        <v>Thứ 6</v>
      </c>
      <c r="CP496" t="str" cm="1">
        <f t="array" ref="CP496">IFERROR(INDEX($CH$4:$CN$4,0,MATCH(2,$CH496:$CN496,0)),"")</f>
        <v/>
      </c>
      <c r="CQ496" t="str">
        <f t="shared" si="329"/>
        <v>Thứ 6</v>
      </c>
      <c r="CR496" t="str">
        <f t="shared" si="294"/>
        <v>F4 - Tất cả các tuần</v>
      </c>
    </row>
    <row r="497" spans="1:96" x14ac:dyDescent="0.3">
      <c r="A497" s="117" t="s">
        <v>38177</v>
      </c>
      <c r="B497" s="118" t="s">
        <v>33266</v>
      </c>
      <c r="C497" s="118" t="s">
        <v>33267</v>
      </c>
      <c r="D497" s="118" t="s">
        <v>39661</v>
      </c>
      <c r="E497" s="118" t="s">
        <v>39662</v>
      </c>
      <c r="F497" s="118" t="s">
        <v>5352</v>
      </c>
      <c r="G497" s="118" t="s">
        <v>39395</v>
      </c>
      <c r="H497" s="118" t="s">
        <v>39401</v>
      </c>
      <c r="I497" s="118" t="s">
        <v>22</v>
      </c>
      <c r="J497" s="119" t="s">
        <v>39658</v>
      </c>
      <c r="K497" s="119" t="s">
        <v>23</v>
      </c>
      <c r="L497" s="117" t="s">
        <v>23</v>
      </c>
      <c r="M497" s="117" t="s">
        <v>23</v>
      </c>
      <c r="N497" s="117" t="s">
        <v>23</v>
      </c>
      <c r="O497" s="117" t="s">
        <v>24</v>
      </c>
      <c r="P497" s="117" t="s">
        <v>23</v>
      </c>
      <c r="Q497" s="117" t="s">
        <v>23</v>
      </c>
      <c r="R497" s="117" t="s">
        <v>23</v>
      </c>
      <c r="S497" s="117" t="s">
        <v>24</v>
      </c>
      <c r="T497" s="117" t="s">
        <v>24</v>
      </c>
      <c r="U497" s="117" t="s">
        <v>24</v>
      </c>
      <c r="V497" s="117" t="s">
        <v>24</v>
      </c>
      <c r="W497" s="74" t="str">
        <f t="shared" si="295"/>
        <v/>
      </c>
      <c r="X497" s="74" t="str">
        <f t="shared" si="296"/>
        <v>x</v>
      </c>
      <c r="Y497" s="74" t="str">
        <f t="shared" si="297"/>
        <v/>
      </c>
      <c r="Z497" s="74" t="str">
        <f t="shared" si="298"/>
        <v>x</v>
      </c>
      <c r="AA497" t="str">
        <f>VLOOKUP($D497,'Tuyến và nhân viên'!$D:$M,6,0)</f>
        <v>HL00530</v>
      </c>
      <c r="AB497" t="str">
        <f>VLOOKUP($D497,'Tuyến và nhân viên'!$D:$M,7,0)</f>
        <v>Nguyễn Thị Thiên Trang</v>
      </c>
      <c r="AC497" s="16" t="str">
        <f>IFERROR(VLOOKUP($F497,DSKH!$D:$BF,53,0),"")</f>
        <v>F2</v>
      </c>
      <c r="AD497" s="16" t="str">
        <f>IFERROR(VLOOKUP($F497,DSKH!$D:$BF,54,0),"")</f>
        <v>GT</v>
      </c>
      <c r="AE497" s="4">
        <f>SUMIFS('Doanh số khách hàng'!$F:$F,'Doanh số khách hàng'!$A:$A,'Chi tiết tuyến'!$F497)</f>
        <v>0</v>
      </c>
      <c r="AF497" s="16" t="str">
        <f t="shared" si="290"/>
        <v>F4</v>
      </c>
      <c r="AG497" s="16" t="str">
        <f t="shared" si="291"/>
        <v>F2</v>
      </c>
      <c r="AH497" t="b">
        <f t="shared" si="299"/>
        <v>0</v>
      </c>
      <c r="AI497" t="b">
        <f t="shared" si="300"/>
        <v>1</v>
      </c>
      <c r="AJ497">
        <f>IFERROR(VLOOKUP($AC497,Master!$D:$E,2,0),"")</f>
        <v>2</v>
      </c>
      <c r="AK497">
        <f>VLOOKUP($AF497,Master!$D:$E,2,0)</f>
        <v>4</v>
      </c>
      <c r="AL497" s="4">
        <f t="shared" si="301"/>
        <v>0</v>
      </c>
      <c r="AM497" t="str">
        <f>IFERROR(VLOOKUP($F497,DSKH!$D:$BF,31,0),"")</f>
        <v>Tỉnh Cà Mau</v>
      </c>
      <c r="AN497" t="str">
        <f>IFERROR(VLOOKUP($F497,DSKH!$D:$BF,29,0),"")</f>
        <v>Xã Vĩnh Phước</v>
      </c>
      <c r="AO497">
        <f>IFERROR(VLOOKUP($F497,DSKH!$D:$BF,52,0),"")</f>
        <v>0</v>
      </c>
      <c r="AP497">
        <f>IF(L497="x",1+COUNTIFS(AP$4:AP496,"&gt;0",$AA$4:$AA496,$AA496),0)</f>
        <v>0</v>
      </c>
      <c r="AQ497">
        <f>IF(M497="x",1+COUNTIFS(AQ$4:AQ496,"&gt;0",$AA$4:$AA496,$AA496),0)</f>
        <v>0</v>
      </c>
      <c r="AR497">
        <f>IF(N497="x",1+COUNTIFS(AR$4:AR496,"&gt;0",$AA$4:$AA496,$AA496),0)</f>
        <v>0</v>
      </c>
      <c r="AS497">
        <f>IF(O497="x",1+COUNTIFS(AS$4:AS496,"&gt;0",$AA$4:$AA496,$AA496),0)</f>
        <v>36</v>
      </c>
      <c r="AT497">
        <f>IF(P497="x",1+COUNTIFS(AT$4:AT496,"&gt;0",$AA$4:$AA496,$AA496),0)</f>
        <v>0</v>
      </c>
      <c r="AU497">
        <f>IF(Q497="x",1+COUNTIFS(AU$4:AU496,"&gt;0",$AA$4:$AA496,$AA496),0)</f>
        <v>0</v>
      </c>
      <c r="AV497">
        <f>IF(R497="x",1+COUNTIFS(AV$4:AV496,"&gt;0",$AA$4:$AA496,$AA496),0)</f>
        <v>0</v>
      </c>
      <c r="AW497">
        <f t="shared" si="292"/>
        <v>0</v>
      </c>
      <c r="AX497">
        <f t="shared" si="293"/>
        <v>1</v>
      </c>
      <c r="AY497">
        <f t="shared" si="302"/>
        <v>0</v>
      </c>
      <c r="AZ497">
        <f t="shared" si="303"/>
        <v>1</v>
      </c>
      <c r="BA497" s="4">
        <f t="shared" si="304"/>
        <v>0</v>
      </c>
      <c r="BB497" s="4">
        <f t="shared" si="305"/>
        <v>0</v>
      </c>
      <c r="BC497" s="4">
        <f t="shared" si="306"/>
        <v>0</v>
      </c>
      <c r="BD497" s="4">
        <f t="shared" si="307"/>
        <v>0</v>
      </c>
      <c r="BE497" s="4">
        <f t="shared" si="308"/>
        <v>0</v>
      </c>
      <c r="BF497" s="4">
        <f t="shared" si="309"/>
        <v>0</v>
      </c>
      <c r="BG497" s="4">
        <f t="shared" si="310"/>
        <v>0</v>
      </c>
      <c r="BH497" s="4">
        <f t="shared" si="311"/>
        <v>0</v>
      </c>
      <c r="BI497" s="4">
        <f t="shared" si="312"/>
        <v>0</v>
      </c>
      <c r="BJ497" s="4">
        <f t="shared" si="313"/>
        <v>0</v>
      </c>
      <c r="BK497" s="4">
        <f t="shared" si="314"/>
        <v>1</v>
      </c>
      <c r="BL497" s="4">
        <f t="shared" si="315"/>
        <v>0</v>
      </c>
      <c r="BM497" s="4">
        <f t="shared" si="316"/>
        <v>0</v>
      </c>
      <c r="BN497" s="4">
        <f t="shared" si="317"/>
        <v>0</v>
      </c>
      <c r="BO497">
        <f>SUMIFS(BH$5:BH497,$AA$5:$AA497,$AA497)</f>
        <v>18</v>
      </c>
      <c r="BP497">
        <f>SUMIFS(BI$5:BI497,$AA$5:$AA497,$AA497)</f>
        <v>29</v>
      </c>
      <c r="BQ497">
        <f>SUMIFS(BJ$5:BJ497,$AA$5:$AA497,$AA497)</f>
        <v>17</v>
      </c>
      <c r="BR497">
        <f>SUMIFS(BK$5:BK497,$AA$5:$AA497,$AA497)</f>
        <v>29</v>
      </c>
      <c r="BS497">
        <f>SUMIFS(BL$5:BL497,$AA$5:$AA497,$AA497)</f>
        <v>23</v>
      </c>
      <c r="BT497">
        <f>SUMIFS(BM$5:BM497,$AA$5:$AA497,$AA497)</f>
        <v>26</v>
      </c>
      <c r="BU497">
        <f>SUMIFS(BN$5:BN497,$AA$5:$AA497,$AA497)</f>
        <v>0</v>
      </c>
      <c r="BV497">
        <f t="shared" si="318"/>
        <v>18</v>
      </c>
      <c r="BW497">
        <f t="shared" si="319"/>
        <v>32</v>
      </c>
      <c r="BX497">
        <f t="shared" si="320"/>
        <v>18</v>
      </c>
      <c r="BY497">
        <f t="shared" si="321"/>
        <v>30</v>
      </c>
      <c r="BZ497">
        <f t="shared" si="322"/>
        <v>26</v>
      </c>
      <c r="CA497">
        <f t="shared" si="323"/>
        <v>26</v>
      </c>
      <c r="CB497">
        <f t="shared" si="324"/>
        <v>0</v>
      </c>
      <c r="CC497">
        <f t="shared" si="325"/>
        <v>29</v>
      </c>
      <c r="CD497">
        <f t="shared" si="326"/>
        <v>30</v>
      </c>
      <c r="CE497" t="str">
        <f>IFERROR(VLOOKUP($AA497,'Tuyến và nhân viên'!$I:$O,7,0),"")</f>
        <v>Trần Văn Khanh</v>
      </c>
      <c r="CF497">
        <f t="shared" si="327"/>
        <v>2</v>
      </c>
      <c r="CG497">
        <f t="shared" si="328"/>
        <v>1</v>
      </c>
      <c r="CH497">
        <f>COUNTIFS($L497:L497,"x")</f>
        <v>0</v>
      </c>
      <c r="CI497">
        <f>COUNTIFS($L497:M497,"x")</f>
        <v>0</v>
      </c>
      <c r="CJ497">
        <f>COUNTIFS($L497:N497,"x")</f>
        <v>0</v>
      </c>
      <c r="CK497">
        <f>COUNTIFS($L497:O497,"x")</f>
        <v>1</v>
      </c>
      <c r="CL497">
        <f>COUNTIFS($L497:P497,"x")</f>
        <v>1</v>
      </c>
      <c r="CM497">
        <f>COUNTIFS($L497:Q497,"x")</f>
        <v>1</v>
      </c>
      <c r="CN497">
        <f>COUNTIFS($L497:R497,"x")</f>
        <v>1</v>
      </c>
      <c r="CO497" t="str" cm="1">
        <f t="array" ref="CO497">IFERROR(INDEX($CH$4:$CN$4,0,MATCH(1,$CH497:$CN497,0)),"")</f>
        <v>Thứ 5</v>
      </c>
      <c r="CP497" t="str" cm="1">
        <f t="array" ref="CP497">IFERROR(INDEX($CH$4:$CN$4,0,MATCH(2,$CH497:$CN497,0)),"")</f>
        <v/>
      </c>
      <c r="CQ497" t="str">
        <f t="shared" si="329"/>
        <v>Thứ 5</v>
      </c>
      <c r="CR497" t="str">
        <f t="shared" si="294"/>
        <v>F2 - Tuần 2 &amp; 4</v>
      </c>
    </row>
    <row r="498" spans="1:96" x14ac:dyDescent="0.3">
      <c r="A498" s="117" t="s">
        <v>36012</v>
      </c>
      <c r="B498" s="118" t="s">
        <v>33266</v>
      </c>
      <c r="C498" s="118" t="s">
        <v>33267</v>
      </c>
      <c r="D498" s="118" t="s">
        <v>39661</v>
      </c>
      <c r="E498" s="118" t="s">
        <v>39662</v>
      </c>
      <c r="F498" s="118" t="s">
        <v>39404</v>
      </c>
      <c r="G498" s="118" t="s">
        <v>39405</v>
      </c>
      <c r="H498" s="118" t="s">
        <v>39054</v>
      </c>
      <c r="I498" s="118" t="s">
        <v>22</v>
      </c>
      <c r="J498" s="119" t="s">
        <v>39658</v>
      </c>
      <c r="K498" s="119" t="s">
        <v>23</v>
      </c>
      <c r="L498" s="117" t="s">
        <v>23</v>
      </c>
      <c r="M498" s="117" t="s">
        <v>23</v>
      </c>
      <c r="N498" s="117" t="s">
        <v>23</v>
      </c>
      <c r="O498" s="117" t="s">
        <v>23</v>
      </c>
      <c r="P498" s="117" t="s">
        <v>24</v>
      </c>
      <c r="Q498" s="117" t="s">
        <v>23</v>
      </c>
      <c r="R498" s="117" t="s">
        <v>23</v>
      </c>
      <c r="S498" s="117" t="s">
        <v>24</v>
      </c>
      <c r="T498" s="117" t="s">
        <v>24</v>
      </c>
      <c r="U498" s="117" t="s">
        <v>24</v>
      </c>
      <c r="V498" s="117" t="s">
        <v>24</v>
      </c>
      <c r="W498" s="74" t="str">
        <f t="shared" si="295"/>
        <v/>
      </c>
      <c r="X498" s="74" t="str">
        <f t="shared" si="296"/>
        <v>x</v>
      </c>
      <c r="Y498" s="74" t="str">
        <f t="shared" si="297"/>
        <v/>
      </c>
      <c r="Z498" s="74" t="str">
        <f t="shared" si="298"/>
        <v>x</v>
      </c>
      <c r="AA498" t="str">
        <f>VLOOKUP($D498,'Tuyến và nhân viên'!$D:$M,6,0)</f>
        <v>HL00530</v>
      </c>
      <c r="AB498" t="str">
        <f>VLOOKUP($D498,'Tuyến và nhân viên'!$D:$M,7,0)</f>
        <v>Nguyễn Thị Thiên Trang</v>
      </c>
      <c r="AC498" s="16" t="str">
        <f>IFERROR(VLOOKUP($F498,DSKH!$D:$BF,53,0),"")</f>
        <v>F2</v>
      </c>
      <c r="AD498" s="16" t="str">
        <f>IFERROR(VLOOKUP($F498,DSKH!$D:$BF,54,0),"")</f>
        <v>GT</v>
      </c>
      <c r="AE498" s="4">
        <f>SUMIFS('Doanh số khách hàng'!$F:$F,'Doanh số khách hàng'!$A:$A,'Chi tiết tuyến'!$F498)</f>
        <v>0</v>
      </c>
      <c r="AF498" s="16" t="str">
        <f t="shared" si="290"/>
        <v>F4</v>
      </c>
      <c r="AG498" s="16" t="str">
        <f t="shared" si="291"/>
        <v>F2</v>
      </c>
      <c r="AH498" t="b">
        <f t="shared" si="299"/>
        <v>0</v>
      </c>
      <c r="AI498" t="b">
        <f t="shared" si="300"/>
        <v>1</v>
      </c>
      <c r="AJ498">
        <f>IFERROR(VLOOKUP($AC498,Master!$D:$E,2,0),"")</f>
        <v>2</v>
      </c>
      <c r="AK498">
        <f>VLOOKUP($AF498,Master!$D:$E,2,0)</f>
        <v>4</v>
      </c>
      <c r="AL498" s="4">
        <f t="shared" si="301"/>
        <v>0</v>
      </c>
      <c r="AM498" t="str">
        <f>IFERROR(VLOOKUP($F498,DSKH!$D:$BF,31,0),"")</f>
        <v>Tỉnh Cà Mau</v>
      </c>
      <c r="AN498" t="str">
        <f>IFERROR(VLOOKUP($F498,DSKH!$D:$BF,29,0),"")</f>
        <v>Xã Châu Thới</v>
      </c>
      <c r="AO498">
        <f>IFERROR(VLOOKUP($F498,DSKH!$D:$BF,52,0),"")</f>
        <v>0</v>
      </c>
      <c r="AP498">
        <f>IF(L498="x",1+COUNTIFS(AP$4:AP497,"&gt;0",$AA$4:$AA497,$AA497),0)</f>
        <v>0</v>
      </c>
      <c r="AQ498">
        <f>IF(M498="x",1+COUNTIFS(AQ$4:AQ497,"&gt;0",$AA$4:$AA497,$AA497),0)</f>
        <v>0</v>
      </c>
      <c r="AR498">
        <f>IF(N498="x",1+COUNTIFS(AR$4:AR497,"&gt;0",$AA$4:$AA497,$AA497),0)</f>
        <v>0</v>
      </c>
      <c r="AS498">
        <f>IF(O498="x",1+COUNTIFS(AS$4:AS497,"&gt;0",$AA$4:$AA497,$AA497),0)</f>
        <v>0</v>
      </c>
      <c r="AT498">
        <f>IF(P498="x",1+COUNTIFS(AT$4:AT497,"&gt;0",$AA$4:$AA497,$AA497),0)</f>
        <v>29</v>
      </c>
      <c r="AU498">
        <f>IF(Q498="x",1+COUNTIFS(AU$4:AU497,"&gt;0",$AA$4:$AA497,$AA497),0)</f>
        <v>0</v>
      </c>
      <c r="AV498">
        <f>IF(R498="x",1+COUNTIFS(AV$4:AV497,"&gt;0",$AA$4:$AA497,$AA497),0)</f>
        <v>0</v>
      </c>
      <c r="AW498">
        <f t="shared" si="292"/>
        <v>0</v>
      </c>
      <c r="AX498">
        <f t="shared" si="293"/>
        <v>1</v>
      </c>
      <c r="AY498">
        <f t="shared" si="302"/>
        <v>0</v>
      </c>
      <c r="AZ498">
        <f t="shared" si="303"/>
        <v>1</v>
      </c>
      <c r="BA498" s="4">
        <f t="shared" si="304"/>
        <v>0</v>
      </c>
      <c r="BB498" s="4">
        <f t="shared" si="305"/>
        <v>0</v>
      </c>
      <c r="BC498" s="4">
        <f t="shared" si="306"/>
        <v>0</v>
      </c>
      <c r="BD498" s="4">
        <f t="shared" si="307"/>
        <v>0</v>
      </c>
      <c r="BE498" s="4">
        <f t="shared" si="308"/>
        <v>0</v>
      </c>
      <c r="BF498" s="4">
        <f t="shared" si="309"/>
        <v>0</v>
      </c>
      <c r="BG498" s="4">
        <f t="shared" si="310"/>
        <v>0</v>
      </c>
      <c r="BH498" s="4">
        <f t="shared" si="311"/>
        <v>0</v>
      </c>
      <c r="BI498" s="4">
        <f t="shared" si="312"/>
        <v>0</v>
      </c>
      <c r="BJ498" s="4">
        <f t="shared" si="313"/>
        <v>0</v>
      </c>
      <c r="BK498" s="4">
        <f t="shared" si="314"/>
        <v>0</v>
      </c>
      <c r="BL498" s="4">
        <f t="shared" si="315"/>
        <v>1</v>
      </c>
      <c r="BM498" s="4">
        <f t="shared" si="316"/>
        <v>0</v>
      </c>
      <c r="BN498" s="4">
        <f t="shared" si="317"/>
        <v>0</v>
      </c>
      <c r="BO498">
        <f>SUMIFS(BH$5:BH498,$AA$5:$AA498,$AA498)</f>
        <v>18</v>
      </c>
      <c r="BP498">
        <f>SUMIFS(BI$5:BI498,$AA$5:$AA498,$AA498)</f>
        <v>29</v>
      </c>
      <c r="BQ498">
        <f>SUMIFS(BJ$5:BJ498,$AA$5:$AA498,$AA498)</f>
        <v>17</v>
      </c>
      <c r="BR498">
        <f>SUMIFS(BK$5:BK498,$AA$5:$AA498,$AA498)</f>
        <v>29</v>
      </c>
      <c r="BS498">
        <f>SUMIFS(BL$5:BL498,$AA$5:$AA498,$AA498)</f>
        <v>24</v>
      </c>
      <c r="BT498">
        <f>SUMIFS(BM$5:BM498,$AA$5:$AA498,$AA498)</f>
        <v>26</v>
      </c>
      <c r="BU498">
        <f>SUMIFS(BN$5:BN498,$AA$5:$AA498,$AA498)</f>
        <v>0</v>
      </c>
      <c r="BV498">
        <f t="shared" si="318"/>
        <v>18</v>
      </c>
      <c r="BW498">
        <f t="shared" si="319"/>
        <v>32</v>
      </c>
      <c r="BX498">
        <f t="shared" si="320"/>
        <v>18</v>
      </c>
      <c r="BY498">
        <f t="shared" si="321"/>
        <v>30</v>
      </c>
      <c r="BZ498">
        <f t="shared" si="322"/>
        <v>26</v>
      </c>
      <c r="CA498">
        <f t="shared" si="323"/>
        <v>26</v>
      </c>
      <c r="CB498">
        <f t="shared" si="324"/>
        <v>0</v>
      </c>
      <c r="CC498">
        <f t="shared" si="325"/>
        <v>24</v>
      </c>
      <c r="CD498">
        <f t="shared" si="326"/>
        <v>26</v>
      </c>
      <c r="CE498" t="str">
        <f>IFERROR(VLOOKUP($AA498,'Tuyến và nhân viên'!$I:$O,7,0),"")</f>
        <v>Trần Văn Khanh</v>
      </c>
      <c r="CF498">
        <f t="shared" si="327"/>
        <v>2</v>
      </c>
      <c r="CG498">
        <f t="shared" si="328"/>
        <v>1</v>
      </c>
      <c r="CH498">
        <f>COUNTIFS($L498:L498,"x")</f>
        <v>0</v>
      </c>
      <c r="CI498">
        <f>COUNTIFS($L498:M498,"x")</f>
        <v>0</v>
      </c>
      <c r="CJ498">
        <f>COUNTIFS($L498:N498,"x")</f>
        <v>0</v>
      </c>
      <c r="CK498">
        <f>COUNTIFS($L498:O498,"x")</f>
        <v>0</v>
      </c>
      <c r="CL498">
        <f>COUNTIFS($L498:P498,"x")</f>
        <v>1</v>
      </c>
      <c r="CM498">
        <f>COUNTIFS($L498:Q498,"x")</f>
        <v>1</v>
      </c>
      <c r="CN498">
        <f>COUNTIFS($L498:R498,"x")</f>
        <v>1</v>
      </c>
      <c r="CO498" t="str" cm="1">
        <f t="array" ref="CO498">IFERROR(INDEX($CH$4:$CN$4,0,MATCH(1,$CH498:$CN498,0)),"")</f>
        <v>Thứ 6</v>
      </c>
      <c r="CP498" t="str" cm="1">
        <f t="array" ref="CP498">IFERROR(INDEX($CH$4:$CN$4,0,MATCH(2,$CH498:$CN498,0)),"")</f>
        <v/>
      </c>
      <c r="CQ498" t="str">
        <f t="shared" si="329"/>
        <v>Thứ 6</v>
      </c>
      <c r="CR498" t="str">
        <f t="shared" si="294"/>
        <v>F2 - Tuần 2 &amp; 4</v>
      </c>
    </row>
    <row r="499" spans="1:96" x14ac:dyDescent="0.3">
      <c r="A499" s="117" t="s">
        <v>38191</v>
      </c>
      <c r="B499" s="118" t="s">
        <v>33266</v>
      </c>
      <c r="C499" s="118" t="s">
        <v>33267</v>
      </c>
      <c r="D499" s="118" t="s">
        <v>39661</v>
      </c>
      <c r="E499" s="118" t="s">
        <v>39662</v>
      </c>
      <c r="F499" s="118" t="s">
        <v>21503</v>
      </c>
      <c r="G499" s="118" t="s">
        <v>39461</v>
      </c>
      <c r="H499" s="118" t="s">
        <v>39465</v>
      </c>
      <c r="I499" s="118" t="s">
        <v>22</v>
      </c>
      <c r="J499" s="119" t="s">
        <v>39658</v>
      </c>
      <c r="K499" s="119" t="s">
        <v>23</v>
      </c>
      <c r="L499" s="117" t="s">
        <v>23</v>
      </c>
      <c r="M499" s="117" t="s">
        <v>24</v>
      </c>
      <c r="N499" s="117" t="s">
        <v>23</v>
      </c>
      <c r="O499" s="117" t="s">
        <v>23</v>
      </c>
      <c r="P499" s="117" t="s">
        <v>23</v>
      </c>
      <c r="Q499" s="117" t="s">
        <v>23</v>
      </c>
      <c r="R499" s="117" t="s">
        <v>23</v>
      </c>
      <c r="S499" s="117" t="s">
        <v>24</v>
      </c>
      <c r="T499" s="117" t="s">
        <v>24</v>
      </c>
      <c r="U499" s="117" t="s">
        <v>24</v>
      </c>
      <c r="V499" s="117" t="s">
        <v>24</v>
      </c>
      <c r="W499" s="74" t="str">
        <f t="shared" si="295"/>
        <v>x</v>
      </c>
      <c r="X499" s="74" t="str">
        <f t="shared" si="296"/>
        <v>x</v>
      </c>
      <c r="Y499" s="74" t="str">
        <f t="shared" si="297"/>
        <v>x</v>
      </c>
      <c r="Z499" s="74" t="str">
        <f t="shared" si="298"/>
        <v>x</v>
      </c>
      <c r="AA499" t="str">
        <f>VLOOKUP($D499,'Tuyến và nhân viên'!$D:$M,6,0)</f>
        <v>HL00530</v>
      </c>
      <c r="AB499" t="str">
        <f>VLOOKUP($D499,'Tuyến và nhân viên'!$D:$M,7,0)</f>
        <v>Nguyễn Thị Thiên Trang</v>
      </c>
      <c r="AC499" s="16" t="str">
        <f>IFERROR(VLOOKUP($F499,DSKH!$D:$BF,53,0),"")</f>
        <v>F4</v>
      </c>
      <c r="AD499" s="16" t="str">
        <f>IFERROR(VLOOKUP($F499,DSKH!$D:$BF,54,0),"")</f>
        <v>GT</v>
      </c>
      <c r="AE499" s="4">
        <f>SUMIFS('Doanh số khách hàng'!$F:$F,'Doanh số khách hàng'!$A:$A,'Chi tiết tuyến'!$F499)</f>
        <v>612333.33333333337</v>
      </c>
      <c r="AF499" s="16" t="str">
        <f t="shared" si="290"/>
        <v>F4</v>
      </c>
      <c r="AG499" s="16" t="str">
        <f t="shared" si="291"/>
        <v>F4</v>
      </c>
      <c r="AH499" t="b">
        <f t="shared" si="299"/>
        <v>1</v>
      </c>
      <c r="AI499" t="b">
        <f t="shared" si="300"/>
        <v>1</v>
      </c>
      <c r="AJ499">
        <f>IFERROR(VLOOKUP($AC499,Master!$D:$E,2,0),"")</f>
        <v>4</v>
      </c>
      <c r="AK499">
        <f>VLOOKUP($AF499,Master!$D:$E,2,0)</f>
        <v>4</v>
      </c>
      <c r="AL499" s="4">
        <f t="shared" si="301"/>
        <v>153083.33333333334</v>
      </c>
      <c r="AM499" t="str">
        <f>IFERROR(VLOOKUP($F499,DSKH!$D:$BF,31,0),"")</f>
        <v>Tỉnh Cà Mau</v>
      </c>
      <c r="AN499" t="str">
        <f>IFERROR(VLOOKUP($F499,DSKH!$D:$BF,29,0),"")</f>
        <v>Xã Phong Thạnh</v>
      </c>
      <c r="AO499">
        <f>IFERROR(VLOOKUP($F499,DSKH!$D:$BF,52,0),"")</f>
        <v>612333.33333333337</v>
      </c>
      <c r="AP499">
        <f>IF(L499="x",1+COUNTIFS(AP$4:AP498,"&gt;0",$AA$4:$AA498,$AA498),0)</f>
        <v>0</v>
      </c>
      <c r="AQ499">
        <f>IF(M499="x",1+COUNTIFS(AQ$4:AQ498,"&gt;0",$AA$4:$AA498,$AA498),0)</f>
        <v>38</v>
      </c>
      <c r="AR499">
        <f>IF(N499="x",1+COUNTIFS(AR$4:AR498,"&gt;0",$AA$4:$AA498,$AA498),0)</f>
        <v>0</v>
      </c>
      <c r="AS499">
        <f>IF(O499="x",1+COUNTIFS(AS$4:AS498,"&gt;0",$AA$4:$AA498,$AA498),0)</f>
        <v>0</v>
      </c>
      <c r="AT499">
        <f>IF(P499="x",1+COUNTIFS(AT$4:AT498,"&gt;0",$AA$4:$AA498,$AA498),0)</f>
        <v>0</v>
      </c>
      <c r="AU499">
        <f>IF(Q499="x",1+COUNTIFS(AU$4:AU498,"&gt;0",$AA$4:$AA498,$AA498),0)</f>
        <v>0</v>
      </c>
      <c r="AV499">
        <f>IF(R499="x",1+COUNTIFS(AV$4:AV498,"&gt;0",$AA$4:$AA498,$AA498),0)</f>
        <v>0</v>
      </c>
      <c r="AW499">
        <f t="shared" si="292"/>
        <v>1</v>
      </c>
      <c r="AX499">
        <f t="shared" si="293"/>
        <v>1</v>
      </c>
      <c r="AY499">
        <f t="shared" si="302"/>
        <v>1</v>
      </c>
      <c r="AZ499">
        <f t="shared" si="303"/>
        <v>1</v>
      </c>
      <c r="BA499" s="4">
        <f t="shared" si="304"/>
        <v>0</v>
      </c>
      <c r="BB499" s="4">
        <f t="shared" si="305"/>
        <v>153083.33333333334</v>
      </c>
      <c r="BC499" s="4">
        <f t="shared" si="306"/>
        <v>0</v>
      </c>
      <c r="BD499" s="4">
        <f t="shared" si="307"/>
        <v>0</v>
      </c>
      <c r="BE499" s="4">
        <f t="shared" si="308"/>
        <v>0</v>
      </c>
      <c r="BF499" s="4">
        <f t="shared" si="309"/>
        <v>0</v>
      </c>
      <c r="BG499" s="4">
        <f t="shared" si="310"/>
        <v>0</v>
      </c>
      <c r="BH499" s="4">
        <f t="shared" si="311"/>
        <v>0</v>
      </c>
      <c r="BI499" s="4">
        <f t="shared" si="312"/>
        <v>0</v>
      </c>
      <c r="BJ499" s="4">
        <f t="shared" si="313"/>
        <v>0</v>
      </c>
      <c r="BK499" s="4">
        <f t="shared" si="314"/>
        <v>0</v>
      </c>
      <c r="BL499" s="4">
        <f t="shared" si="315"/>
        <v>0</v>
      </c>
      <c r="BM499" s="4">
        <f t="shared" si="316"/>
        <v>0</v>
      </c>
      <c r="BN499" s="4">
        <f t="shared" si="317"/>
        <v>0</v>
      </c>
      <c r="BO499">
        <f>SUMIFS(BH$5:BH499,$AA$5:$AA499,$AA499)</f>
        <v>18</v>
      </c>
      <c r="BP499">
        <f>SUMIFS(BI$5:BI499,$AA$5:$AA499,$AA499)</f>
        <v>29</v>
      </c>
      <c r="BQ499">
        <f>SUMIFS(BJ$5:BJ499,$AA$5:$AA499,$AA499)</f>
        <v>17</v>
      </c>
      <c r="BR499">
        <f>SUMIFS(BK$5:BK499,$AA$5:$AA499,$AA499)</f>
        <v>29</v>
      </c>
      <c r="BS499">
        <f>SUMIFS(BL$5:BL499,$AA$5:$AA499,$AA499)</f>
        <v>24</v>
      </c>
      <c r="BT499">
        <f>SUMIFS(BM$5:BM499,$AA$5:$AA499,$AA499)</f>
        <v>26</v>
      </c>
      <c r="BU499">
        <f>SUMIFS(BN$5:BN499,$AA$5:$AA499,$AA499)</f>
        <v>0</v>
      </c>
      <c r="BV499">
        <f t="shared" si="318"/>
        <v>18</v>
      </c>
      <c r="BW499">
        <f t="shared" si="319"/>
        <v>32</v>
      </c>
      <c r="BX499">
        <f t="shared" si="320"/>
        <v>18</v>
      </c>
      <c r="BY499">
        <f t="shared" si="321"/>
        <v>30</v>
      </c>
      <c r="BZ499">
        <f t="shared" si="322"/>
        <v>26</v>
      </c>
      <c r="CA499">
        <f t="shared" si="323"/>
        <v>26</v>
      </c>
      <c r="CB499">
        <f t="shared" si="324"/>
        <v>0</v>
      </c>
      <c r="CC499">
        <f t="shared" si="325"/>
        <v>0</v>
      </c>
      <c r="CD499">
        <f t="shared" si="326"/>
        <v>0</v>
      </c>
      <c r="CE499" t="str">
        <f>IFERROR(VLOOKUP($AA499,'Tuyến và nhân viên'!$I:$O,7,0),"")</f>
        <v>Trần Văn Khanh</v>
      </c>
      <c r="CF499">
        <f t="shared" si="327"/>
        <v>4</v>
      </c>
      <c r="CG499">
        <f t="shared" si="328"/>
        <v>1</v>
      </c>
      <c r="CH499">
        <f>COUNTIFS($L499:L499,"x")</f>
        <v>0</v>
      </c>
      <c r="CI499">
        <f>COUNTIFS($L499:M499,"x")</f>
        <v>1</v>
      </c>
      <c r="CJ499">
        <f>COUNTIFS($L499:N499,"x")</f>
        <v>1</v>
      </c>
      <c r="CK499">
        <f>COUNTIFS($L499:O499,"x")</f>
        <v>1</v>
      </c>
      <c r="CL499">
        <f>COUNTIFS($L499:P499,"x")</f>
        <v>1</v>
      </c>
      <c r="CM499">
        <f>COUNTIFS($L499:Q499,"x")</f>
        <v>1</v>
      </c>
      <c r="CN499">
        <f>COUNTIFS($L499:R499,"x")</f>
        <v>1</v>
      </c>
      <c r="CO499" t="str" cm="1">
        <f t="array" ref="CO499">IFERROR(INDEX($CH$4:$CN$4,0,MATCH(1,$CH499:$CN499,0)),"")</f>
        <v>Thứ 3</v>
      </c>
      <c r="CP499" t="str" cm="1">
        <f t="array" ref="CP499">IFERROR(INDEX($CH$4:$CN$4,0,MATCH(2,$CH499:$CN499,0)),"")</f>
        <v/>
      </c>
      <c r="CQ499" t="str">
        <f t="shared" si="329"/>
        <v>Thứ 3</v>
      </c>
      <c r="CR499" t="str">
        <f t="shared" si="294"/>
        <v>F4 - Tất cả các tuần</v>
      </c>
    </row>
    <row r="500" spans="1:96" x14ac:dyDescent="0.3">
      <c r="A500" s="117" t="s">
        <v>38198</v>
      </c>
      <c r="B500" s="118" t="s">
        <v>33266</v>
      </c>
      <c r="C500" s="118" t="s">
        <v>33267</v>
      </c>
      <c r="D500" s="118" t="s">
        <v>39661</v>
      </c>
      <c r="E500" s="118" t="s">
        <v>39662</v>
      </c>
      <c r="F500" s="118" t="s">
        <v>20099</v>
      </c>
      <c r="G500" s="118" t="s">
        <v>39492</v>
      </c>
      <c r="H500" s="118" t="s">
        <v>39496</v>
      </c>
      <c r="I500" s="118" t="s">
        <v>22</v>
      </c>
      <c r="J500" s="119" t="s">
        <v>39658</v>
      </c>
      <c r="K500" s="119" t="s">
        <v>23</v>
      </c>
      <c r="L500" s="117" t="s">
        <v>23</v>
      </c>
      <c r="M500" s="117" t="s">
        <v>23</v>
      </c>
      <c r="N500" s="117" t="s">
        <v>23</v>
      </c>
      <c r="O500" s="117" t="s">
        <v>24</v>
      </c>
      <c r="P500" s="117" t="s">
        <v>23</v>
      </c>
      <c r="Q500" s="117" t="s">
        <v>23</v>
      </c>
      <c r="R500" s="117" t="s">
        <v>23</v>
      </c>
      <c r="S500" s="117" t="s">
        <v>24</v>
      </c>
      <c r="T500" s="117" t="s">
        <v>24</v>
      </c>
      <c r="U500" s="117" t="s">
        <v>24</v>
      </c>
      <c r="V500" s="117" t="s">
        <v>24</v>
      </c>
      <c r="W500" s="74" t="str">
        <f t="shared" si="295"/>
        <v/>
      </c>
      <c r="X500" s="74" t="str">
        <f t="shared" si="296"/>
        <v>x</v>
      </c>
      <c r="Y500" s="74" t="str">
        <f t="shared" si="297"/>
        <v/>
      </c>
      <c r="Z500" s="74" t="str">
        <f t="shared" si="298"/>
        <v>x</v>
      </c>
      <c r="AA500" t="str">
        <f>VLOOKUP($D500,'Tuyến và nhân viên'!$D:$M,6,0)</f>
        <v>HL00530</v>
      </c>
      <c r="AB500" t="str">
        <f>VLOOKUP($D500,'Tuyến và nhân viên'!$D:$M,7,0)</f>
        <v>Nguyễn Thị Thiên Trang</v>
      </c>
      <c r="AC500" s="16" t="str">
        <f>IFERROR(VLOOKUP($F500,DSKH!$D:$BF,53,0),"")</f>
        <v>F2</v>
      </c>
      <c r="AD500" s="16" t="str">
        <f>IFERROR(VLOOKUP($F500,DSKH!$D:$BF,54,0),"")</f>
        <v>GT</v>
      </c>
      <c r="AE500" s="4">
        <f>SUMIFS('Doanh số khách hàng'!$F:$F,'Doanh số khách hàng'!$A:$A,'Chi tiết tuyến'!$F500)</f>
        <v>127400</v>
      </c>
      <c r="AF500" s="16" t="str">
        <f t="shared" si="290"/>
        <v>F4</v>
      </c>
      <c r="AG500" s="16" t="str">
        <f t="shared" si="291"/>
        <v>F2</v>
      </c>
      <c r="AH500" t="b">
        <f t="shared" si="299"/>
        <v>0</v>
      </c>
      <c r="AI500" t="b">
        <f t="shared" si="300"/>
        <v>1</v>
      </c>
      <c r="AJ500">
        <f>IFERROR(VLOOKUP($AC500,Master!$D:$E,2,0),"")</f>
        <v>2</v>
      </c>
      <c r="AK500">
        <f>VLOOKUP($AF500,Master!$D:$E,2,0)</f>
        <v>4</v>
      </c>
      <c r="AL500" s="4">
        <f t="shared" si="301"/>
        <v>63700</v>
      </c>
      <c r="AM500" t="str">
        <f>IFERROR(VLOOKUP($F500,DSKH!$D:$BF,31,0),"")</f>
        <v>Tỉnh Cà Mau</v>
      </c>
      <c r="AN500" t="str">
        <f>IFERROR(VLOOKUP($F500,DSKH!$D:$BF,29,0),"")</f>
        <v>Xã Vĩnh Phước</v>
      </c>
      <c r="AO500">
        <f>IFERROR(VLOOKUP($F500,DSKH!$D:$BF,52,0),"")</f>
        <v>127400</v>
      </c>
      <c r="AP500">
        <f>IF(L500="x",1+COUNTIFS(AP$4:AP499,"&gt;0",$AA$4:$AA499,$AA499),0)</f>
        <v>0</v>
      </c>
      <c r="AQ500">
        <f>IF(M500="x",1+COUNTIFS(AQ$4:AQ499,"&gt;0",$AA$4:$AA499,$AA499),0)</f>
        <v>0</v>
      </c>
      <c r="AR500">
        <f>IF(N500="x",1+COUNTIFS(AR$4:AR499,"&gt;0",$AA$4:$AA499,$AA499),0)</f>
        <v>0</v>
      </c>
      <c r="AS500">
        <f>IF(O500="x",1+COUNTIFS(AS$4:AS499,"&gt;0",$AA$4:$AA499,$AA499),0)</f>
        <v>37</v>
      </c>
      <c r="AT500">
        <f>IF(P500="x",1+COUNTIFS(AT$4:AT499,"&gt;0",$AA$4:$AA499,$AA499),0)</f>
        <v>0</v>
      </c>
      <c r="AU500">
        <f>IF(Q500="x",1+COUNTIFS(AU$4:AU499,"&gt;0",$AA$4:$AA499,$AA499),0)</f>
        <v>0</v>
      </c>
      <c r="AV500">
        <f>IF(R500="x",1+COUNTIFS(AV$4:AV499,"&gt;0",$AA$4:$AA499,$AA499),0)</f>
        <v>0</v>
      </c>
      <c r="AW500">
        <f t="shared" si="292"/>
        <v>0</v>
      </c>
      <c r="AX500">
        <f t="shared" si="293"/>
        <v>1</v>
      </c>
      <c r="AY500">
        <f t="shared" si="302"/>
        <v>0</v>
      </c>
      <c r="AZ500">
        <f t="shared" si="303"/>
        <v>1</v>
      </c>
      <c r="BA500" s="4">
        <f t="shared" si="304"/>
        <v>0</v>
      </c>
      <c r="BB500" s="4">
        <f t="shared" si="305"/>
        <v>0</v>
      </c>
      <c r="BC500" s="4">
        <f t="shared" si="306"/>
        <v>0</v>
      </c>
      <c r="BD500" s="4">
        <f t="shared" si="307"/>
        <v>63700</v>
      </c>
      <c r="BE500" s="4">
        <f t="shared" si="308"/>
        <v>0</v>
      </c>
      <c r="BF500" s="4">
        <f t="shared" si="309"/>
        <v>0</v>
      </c>
      <c r="BG500" s="4">
        <f t="shared" si="310"/>
        <v>0</v>
      </c>
      <c r="BH500" s="4">
        <f t="shared" si="311"/>
        <v>0</v>
      </c>
      <c r="BI500" s="4">
        <f t="shared" si="312"/>
        <v>0</v>
      </c>
      <c r="BJ500" s="4">
        <f t="shared" si="313"/>
        <v>0</v>
      </c>
      <c r="BK500" s="4">
        <f t="shared" si="314"/>
        <v>1</v>
      </c>
      <c r="BL500" s="4">
        <f t="shared" si="315"/>
        <v>0</v>
      </c>
      <c r="BM500" s="4">
        <f t="shared" si="316"/>
        <v>0</v>
      </c>
      <c r="BN500" s="4">
        <f t="shared" si="317"/>
        <v>0</v>
      </c>
      <c r="BO500">
        <f>SUMIFS(BH$5:BH500,$AA$5:$AA500,$AA500)</f>
        <v>18</v>
      </c>
      <c r="BP500">
        <f>SUMIFS(BI$5:BI500,$AA$5:$AA500,$AA500)</f>
        <v>29</v>
      </c>
      <c r="BQ500">
        <f>SUMIFS(BJ$5:BJ500,$AA$5:$AA500,$AA500)</f>
        <v>17</v>
      </c>
      <c r="BR500">
        <f>SUMIFS(BK$5:BK500,$AA$5:$AA500,$AA500)</f>
        <v>30</v>
      </c>
      <c r="BS500">
        <f>SUMIFS(BL$5:BL500,$AA$5:$AA500,$AA500)</f>
        <v>24</v>
      </c>
      <c r="BT500">
        <f>SUMIFS(BM$5:BM500,$AA$5:$AA500,$AA500)</f>
        <v>26</v>
      </c>
      <c r="BU500">
        <f>SUMIFS(BN$5:BN500,$AA$5:$AA500,$AA500)</f>
        <v>0</v>
      </c>
      <c r="BV500">
        <f t="shared" si="318"/>
        <v>18</v>
      </c>
      <c r="BW500">
        <f t="shared" si="319"/>
        <v>32</v>
      </c>
      <c r="BX500">
        <f t="shared" si="320"/>
        <v>18</v>
      </c>
      <c r="BY500">
        <f t="shared" si="321"/>
        <v>30</v>
      </c>
      <c r="BZ500">
        <f t="shared" si="322"/>
        <v>26</v>
      </c>
      <c r="CA500">
        <f t="shared" si="323"/>
        <v>26</v>
      </c>
      <c r="CB500">
        <f t="shared" si="324"/>
        <v>0</v>
      </c>
      <c r="CC500">
        <f t="shared" si="325"/>
        <v>30</v>
      </c>
      <c r="CD500">
        <f t="shared" si="326"/>
        <v>30</v>
      </c>
      <c r="CE500" t="str">
        <f>IFERROR(VLOOKUP($AA500,'Tuyến và nhân viên'!$I:$O,7,0),"")</f>
        <v>Trần Văn Khanh</v>
      </c>
      <c r="CF500">
        <f t="shared" si="327"/>
        <v>2</v>
      </c>
      <c r="CG500">
        <f t="shared" si="328"/>
        <v>1</v>
      </c>
      <c r="CH500">
        <f>COUNTIFS($L500:L500,"x")</f>
        <v>0</v>
      </c>
      <c r="CI500">
        <f>COUNTIFS($L500:M500,"x")</f>
        <v>0</v>
      </c>
      <c r="CJ500">
        <f>COUNTIFS($L500:N500,"x")</f>
        <v>0</v>
      </c>
      <c r="CK500">
        <f>COUNTIFS($L500:O500,"x")</f>
        <v>1</v>
      </c>
      <c r="CL500">
        <f>COUNTIFS($L500:P500,"x")</f>
        <v>1</v>
      </c>
      <c r="CM500">
        <f>COUNTIFS($L500:Q500,"x")</f>
        <v>1</v>
      </c>
      <c r="CN500">
        <f>COUNTIFS($L500:R500,"x")</f>
        <v>1</v>
      </c>
      <c r="CO500" t="str" cm="1">
        <f t="array" ref="CO500">IFERROR(INDEX($CH$4:$CN$4,0,MATCH(1,$CH500:$CN500,0)),"")</f>
        <v>Thứ 5</v>
      </c>
      <c r="CP500" t="str" cm="1">
        <f t="array" ref="CP500">IFERROR(INDEX($CH$4:$CN$4,0,MATCH(2,$CH500:$CN500,0)),"")</f>
        <v/>
      </c>
      <c r="CQ500" t="str">
        <f t="shared" si="329"/>
        <v>Thứ 5</v>
      </c>
      <c r="CR500" t="str">
        <f t="shared" si="294"/>
        <v>F2 - Tuần 2 &amp; 4</v>
      </c>
    </row>
    <row r="501" spans="1:96" x14ac:dyDescent="0.3">
      <c r="A501" s="117" t="s">
        <v>38203</v>
      </c>
      <c r="B501" s="118" t="s">
        <v>33266</v>
      </c>
      <c r="C501" s="118" t="s">
        <v>33267</v>
      </c>
      <c r="D501" s="118" t="s">
        <v>39661</v>
      </c>
      <c r="E501" s="118" t="s">
        <v>39662</v>
      </c>
      <c r="F501" s="118" t="s">
        <v>29644</v>
      </c>
      <c r="G501" s="118" t="s">
        <v>39522</v>
      </c>
      <c r="H501" s="118" t="s">
        <v>36643</v>
      </c>
      <c r="I501" s="118" t="s">
        <v>22</v>
      </c>
      <c r="J501" s="119" t="s">
        <v>39658</v>
      </c>
      <c r="K501" s="119" t="s">
        <v>23</v>
      </c>
      <c r="L501" s="117" t="s">
        <v>23</v>
      </c>
      <c r="M501" s="117" t="s">
        <v>24</v>
      </c>
      <c r="N501" s="117" t="s">
        <v>23</v>
      </c>
      <c r="O501" s="117" t="s">
        <v>23</v>
      </c>
      <c r="P501" s="117" t="s">
        <v>23</v>
      </c>
      <c r="Q501" s="117" t="s">
        <v>23</v>
      </c>
      <c r="R501" s="117" t="s">
        <v>23</v>
      </c>
      <c r="S501" s="117" t="s">
        <v>24</v>
      </c>
      <c r="T501" s="117" t="s">
        <v>24</v>
      </c>
      <c r="U501" s="117" t="s">
        <v>24</v>
      </c>
      <c r="V501" s="117" t="s">
        <v>24</v>
      </c>
      <c r="W501" s="74" t="str">
        <f t="shared" si="295"/>
        <v/>
      </c>
      <c r="X501" s="74" t="str">
        <f t="shared" si="296"/>
        <v>x</v>
      </c>
      <c r="Y501" s="74" t="str">
        <f t="shared" si="297"/>
        <v/>
      </c>
      <c r="Z501" s="74" t="str">
        <f t="shared" si="298"/>
        <v>x</v>
      </c>
      <c r="AA501" t="str">
        <f>VLOOKUP($D501,'Tuyến và nhân viên'!$D:$M,6,0)</f>
        <v>HL00530</v>
      </c>
      <c r="AB501" t="str">
        <f>VLOOKUP($D501,'Tuyến và nhân viên'!$D:$M,7,0)</f>
        <v>Nguyễn Thị Thiên Trang</v>
      </c>
      <c r="AC501" s="16" t="str">
        <f>IFERROR(VLOOKUP($F501,DSKH!$D:$BF,53,0),"")</f>
        <v>F2</v>
      </c>
      <c r="AD501" s="16" t="str">
        <f>IFERROR(VLOOKUP($F501,DSKH!$D:$BF,54,0),"")</f>
        <v>GT</v>
      </c>
      <c r="AE501" s="4">
        <f>SUMIFS('Doanh số khách hàng'!$F:$F,'Doanh số khách hàng'!$A:$A,'Chi tiết tuyến'!$F501)</f>
        <v>328450</v>
      </c>
      <c r="AF501" s="16" t="str">
        <f t="shared" si="290"/>
        <v>F4</v>
      </c>
      <c r="AG501" s="16" t="str">
        <f t="shared" si="291"/>
        <v>F2</v>
      </c>
      <c r="AH501" t="b">
        <f t="shared" si="299"/>
        <v>0</v>
      </c>
      <c r="AI501" t="b">
        <f t="shared" si="300"/>
        <v>1</v>
      </c>
      <c r="AJ501">
        <f>IFERROR(VLOOKUP($AC501,Master!$D:$E,2,0),"")</f>
        <v>2</v>
      </c>
      <c r="AK501">
        <f>VLOOKUP($AF501,Master!$D:$E,2,0)</f>
        <v>4</v>
      </c>
      <c r="AL501" s="4">
        <f t="shared" si="301"/>
        <v>164225</v>
      </c>
      <c r="AM501" t="str">
        <f>IFERROR(VLOOKUP($F501,DSKH!$D:$BF,31,0),"")</f>
        <v>Tỉnh Cà Mau</v>
      </c>
      <c r="AN501" t="str">
        <f>IFERROR(VLOOKUP($F501,DSKH!$D:$BF,29,0),"")</f>
        <v>Xã Phong Thạnh</v>
      </c>
      <c r="AO501">
        <f>IFERROR(VLOOKUP($F501,DSKH!$D:$BF,52,0),"")</f>
        <v>328450</v>
      </c>
      <c r="AP501">
        <f>IF(L501="x",1+COUNTIFS(AP$4:AP500,"&gt;0",$AA$4:$AA500,$AA500),0)</f>
        <v>0</v>
      </c>
      <c r="AQ501">
        <f>IF(M501="x",1+COUNTIFS(AQ$4:AQ500,"&gt;0",$AA$4:$AA500,$AA500),0)</f>
        <v>39</v>
      </c>
      <c r="AR501">
        <f>IF(N501="x",1+COUNTIFS(AR$4:AR500,"&gt;0",$AA$4:$AA500,$AA500),0)</f>
        <v>0</v>
      </c>
      <c r="AS501">
        <f>IF(O501="x",1+COUNTIFS(AS$4:AS500,"&gt;0",$AA$4:$AA500,$AA500),0)</f>
        <v>0</v>
      </c>
      <c r="AT501">
        <f>IF(P501="x",1+COUNTIFS(AT$4:AT500,"&gt;0",$AA$4:$AA500,$AA500),0)</f>
        <v>0</v>
      </c>
      <c r="AU501">
        <f>IF(Q501="x",1+COUNTIFS(AU$4:AU500,"&gt;0",$AA$4:$AA500,$AA500),0)</f>
        <v>0</v>
      </c>
      <c r="AV501">
        <f>IF(R501="x",1+COUNTIFS(AV$4:AV500,"&gt;0",$AA$4:$AA500,$AA500),0)</f>
        <v>0</v>
      </c>
      <c r="AW501">
        <f t="shared" si="292"/>
        <v>0</v>
      </c>
      <c r="AX501">
        <f t="shared" si="293"/>
        <v>1</v>
      </c>
      <c r="AY501">
        <f t="shared" si="302"/>
        <v>0</v>
      </c>
      <c r="AZ501">
        <f t="shared" si="303"/>
        <v>1</v>
      </c>
      <c r="BA501" s="4">
        <f t="shared" si="304"/>
        <v>0</v>
      </c>
      <c r="BB501" s="4">
        <f t="shared" si="305"/>
        <v>164225</v>
      </c>
      <c r="BC501" s="4">
        <f t="shared" si="306"/>
        <v>0</v>
      </c>
      <c r="BD501" s="4">
        <f t="shared" si="307"/>
        <v>0</v>
      </c>
      <c r="BE501" s="4">
        <f t="shared" si="308"/>
        <v>0</v>
      </c>
      <c r="BF501" s="4">
        <f t="shared" si="309"/>
        <v>0</v>
      </c>
      <c r="BG501" s="4">
        <f t="shared" si="310"/>
        <v>0</v>
      </c>
      <c r="BH501" s="4">
        <f t="shared" si="311"/>
        <v>0</v>
      </c>
      <c r="BI501" s="4">
        <f t="shared" si="312"/>
        <v>1</v>
      </c>
      <c r="BJ501" s="4">
        <f t="shared" si="313"/>
        <v>0</v>
      </c>
      <c r="BK501" s="4">
        <f t="shared" si="314"/>
        <v>0</v>
      </c>
      <c r="BL501" s="4">
        <f t="shared" si="315"/>
        <v>0</v>
      </c>
      <c r="BM501" s="4">
        <f t="shared" si="316"/>
        <v>0</v>
      </c>
      <c r="BN501" s="4">
        <f t="shared" si="317"/>
        <v>0</v>
      </c>
      <c r="BO501">
        <f>SUMIFS(BH$5:BH501,$AA$5:$AA501,$AA501)</f>
        <v>18</v>
      </c>
      <c r="BP501">
        <f>SUMIFS(BI$5:BI501,$AA$5:$AA501,$AA501)</f>
        <v>30</v>
      </c>
      <c r="BQ501">
        <f>SUMIFS(BJ$5:BJ501,$AA$5:$AA501,$AA501)</f>
        <v>17</v>
      </c>
      <c r="BR501">
        <f>SUMIFS(BK$5:BK501,$AA$5:$AA501,$AA501)</f>
        <v>30</v>
      </c>
      <c r="BS501">
        <f>SUMIFS(BL$5:BL501,$AA$5:$AA501,$AA501)</f>
        <v>24</v>
      </c>
      <c r="BT501">
        <f>SUMIFS(BM$5:BM501,$AA$5:$AA501,$AA501)</f>
        <v>26</v>
      </c>
      <c r="BU501">
        <f>SUMIFS(BN$5:BN501,$AA$5:$AA501,$AA501)</f>
        <v>0</v>
      </c>
      <c r="BV501">
        <f t="shared" si="318"/>
        <v>18</v>
      </c>
      <c r="BW501">
        <f t="shared" si="319"/>
        <v>32</v>
      </c>
      <c r="BX501">
        <f t="shared" si="320"/>
        <v>18</v>
      </c>
      <c r="BY501">
        <f t="shared" si="321"/>
        <v>30</v>
      </c>
      <c r="BZ501">
        <f t="shared" si="322"/>
        <v>26</v>
      </c>
      <c r="CA501">
        <f t="shared" si="323"/>
        <v>26</v>
      </c>
      <c r="CB501">
        <f t="shared" si="324"/>
        <v>0</v>
      </c>
      <c r="CC501">
        <f t="shared" si="325"/>
        <v>30</v>
      </c>
      <c r="CD501">
        <f t="shared" si="326"/>
        <v>32</v>
      </c>
      <c r="CE501" t="str">
        <f>IFERROR(VLOOKUP($AA501,'Tuyến và nhân viên'!$I:$O,7,0),"")</f>
        <v>Trần Văn Khanh</v>
      </c>
      <c r="CF501">
        <f t="shared" si="327"/>
        <v>2</v>
      </c>
      <c r="CG501">
        <f t="shared" si="328"/>
        <v>1</v>
      </c>
      <c r="CH501">
        <f>COUNTIFS($L501:L501,"x")</f>
        <v>0</v>
      </c>
      <c r="CI501">
        <f>COUNTIFS($L501:M501,"x")</f>
        <v>1</v>
      </c>
      <c r="CJ501">
        <f>COUNTIFS($L501:N501,"x")</f>
        <v>1</v>
      </c>
      <c r="CK501">
        <f>COUNTIFS($L501:O501,"x")</f>
        <v>1</v>
      </c>
      <c r="CL501">
        <f>COUNTIFS($L501:P501,"x")</f>
        <v>1</v>
      </c>
      <c r="CM501">
        <f>COUNTIFS($L501:Q501,"x")</f>
        <v>1</v>
      </c>
      <c r="CN501">
        <f>COUNTIFS($L501:R501,"x")</f>
        <v>1</v>
      </c>
      <c r="CO501" t="str" cm="1">
        <f t="array" ref="CO501">IFERROR(INDEX($CH$4:$CN$4,0,MATCH(1,$CH501:$CN501,0)),"")</f>
        <v>Thứ 3</v>
      </c>
      <c r="CP501" t="str" cm="1">
        <f t="array" ref="CP501">IFERROR(INDEX($CH$4:$CN$4,0,MATCH(2,$CH501:$CN501,0)),"")</f>
        <v/>
      </c>
      <c r="CQ501" t="str">
        <f t="shared" si="329"/>
        <v>Thứ 3</v>
      </c>
      <c r="CR501" t="str">
        <f t="shared" si="294"/>
        <v>F2 - Tuần 2 &amp; 4</v>
      </c>
    </row>
    <row r="502" spans="1:96" x14ac:dyDescent="0.3">
      <c r="A502" s="117" t="s">
        <v>38211</v>
      </c>
      <c r="B502" s="118" t="s">
        <v>33266</v>
      </c>
      <c r="C502" s="118" t="s">
        <v>33267</v>
      </c>
      <c r="D502" s="118" t="s">
        <v>39661</v>
      </c>
      <c r="E502" s="118" t="s">
        <v>39662</v>
      </c>
      <c r="F502" s="118" t="s">
        <v>28106</v>
      </c>
      <c r="G502" s="118" t="s">
        <v>39535</v>
      </c>
      <c r="H502" s="118" t="s">
        <v>36493</v>
      </c>
      <c r="I502" s="118" t="s">
        <v>22</v>
      </c>
      <c r="J502" s="119" t="s">
        <v>39658</v>
      </c>
      <c r="K502" s="119" t="s">
        <v>23</v>
      </c>
      <c r="L502" s="117" t="s">
        <v>23</v>
      </c>
      <c r="M502" s="117" t="s">
        <v>23</v>
      </c>
      <c r="N502" s="117" t="s">
        <v>23</v>
      </c>
      <c r="O502" s="117" t="s">
        <v>23</v>
      </c>
      <c r="P502" s="117" t="s">
        <v>24</v>
      </c>
      <c r="Q502" s="117" t="s">
        <v>23</v>
      </c>
      <c r="R502" s="117" t="s">
        <v>23</v>
      </c>
      <c r="S502" s="117" t="s">
        <v>24</v>
      </c>
      <c r="T502" s="117" t="s">
        <v>24</v>
      </c>
      <c r="U502" s="117" t="s">
        <v>24</v>
      </c>
      <c r="V502" s="117" t="s">
        <v>24</v>
      </c>
      <c r="W502" s="74" t="str">
        <f t="shared" si="295"/>
        <v>x</v>
      </c>
      <c r="X502" s="74" t="str">
        <f t="shared" si="296"/>
        <v>x</v>
      </c>
      <c r="Y502" s="74" t="str">
        <f t="shared" si="297"/>
        <v>x</v>
      </c>
      <c r="Z502" s="74" t="str">
        <f t="shared" si="298"/>
        <v>x</v>
      </c>
      <c r="AA502" t="str">
        <f>VLOOKUP($D502,'Tuyến và nhân viên'!$D:$M,6,0)</f>
        <v>HL00530</v>
      </c>
      <c r="AB502" t="str">
        <f>VLOOKUP($D502,'Tuyến và nhân viên'!$D:$M,7,0)</f>
        <v>Nguyễn Thị Thiên Trang</v>
      </c>
      <c r="AC502" s="16" t="str">
        <f>IFERROR(VLOOKUP($F502,DSKH!$D:$BF,53,0),"")</f>
        <v>F4</v>
      </c>
      <c r="AD502" s="16" t="str">
        <f>IFERROR(VLOOKUP($F502,DSKH!$D:$BF,54,0),"")</f>
        <v>GT</v>
      </c>
      <c r="AE502" s="4">
        <f>SUMIFS('Doanh số khách hàng'!$F:$F,'Doanh số khách hàng'!$A:$A,'Chi tiết tuyến'!$F502)</f>
        <v>657473.33333333337</v>
      </c>
      <c r="AF502" s="16" t="str">
        <f t="shared" si="290"/>
        <v>F4</v>
      </c>
      <c r="AG502" s="16" t="str">
        <f t="shared" si="291"/>
        <v>F4</v>
      </c>
      <c r="AH502" t="b">
        <f t="shared" si="299"/>
        <v>1</v>
      </c>
      <c r="AI502" t="b">
        <f t="shared" si="300"/>
        <v>1</v>
      </c>
      <c r="AJ502">
        <f>IFERROR(VLOOKUP($AC502,Master!$D:$E,2,0),"")</f>
        <v>4</v>
      </c>
      <c r="AK502">
        <f>VLOOKUP($AF502,Master!$D:$E,2,0)</f>
        <v>4</v>
      </c>
      <c r="AL502" s="4">
        <f t="shared" si="301"/>
        <v>164368.33333333334</v>
      </c>
      <c r="AM502" t="str">
        <f>IFERROR(VLOOKUP($F502,DSKH!$D:$BF,31,0),"")</f>
        <v>Tỉnh Cà Mau</v>
      </c>
      <c r="AN502" t="str">
        <f>IFERROR(VLOOKUP($F502,DSKH!$D:$BF,29,0),"")</f>
        <v>Xã Hòa Bình</v>
      </c>
      <c r="AO502">
        <f>IFERROR(VLOOKUP($F502,DSKH!$D:$BF,52,0),"")</f>
        <v>657473.33333333337</v>
      </c>
      <c r="AP502">
        <f>IF(L502="x",1+COUNTIFS(AP$4:AP501,"&gt;0",$AA$4:$AA501,$AA501),0)</f>
        <v>0</v>
      </c>
      <c r="AQ502">
        <f>IF(M502="x",1+COUNTIFS(AQ$4:AQ501,"&gt;0",$AA$4:$AA501,$AA501),0)</f>
        <v>0</v>
      </c>
      <c r="AR502">
        <f>IF(N502="x",1+COUNTIFS(AR$4:AR501,"&gt;0",$AA$4:$AA501,$AA501),0)</f>
        <v>0</v>
      </c>
      <c r="AS502">
        <f>IF(O502="x",1+COUNTIFS(AS$4:AS501,"&gt;0",$AA$4:$AA501,$AA501),0)</f>
        <v>0</v>
      </c>
      <c r="AT502">
        <f>IF(P502="x",1+COUNTIFS(AT$4:AT501,"&gt;0",$AA$4:$AA501,$AA501),0)</f>
        <v>30</v>
      </c>
      <c r="AU502">
        <f>IF(Q502="x",1+COUNTIFS(AU$4:AU501,"&gt;0",$AA$4:$AA501,$AA501),0)</f>
        <v>0</v>
      </c>
      <c r="AV502">
        <f>IF(R502="x",1+COUNTIFS(AV$4:AV501,"&gt;0",$AA$4:$AA501,$AA501),0)</f>
        <v>0</v>
      </c>
      <c r="AW502">
        <f t="shared" si="292"/>
        <v>1</v>
      </c>
      <c r="AX502">
        <f t="shared" si="293"/>
        <v>1</v>
      </c>
      <c r="AY502">
        <f t="shared" si="302"/>
        <v>1</v>
      </c>
      <c r="AZ502">
        <f t="shared" si="303"/>
        <v>1</v>
      </c>
      <c r="BA502" s="4">
        <f t="shared" si="304"/>
        <v>0</v>
      </c>
      <c r="BB502" s="4">
        <f t="shared" si="305"/>
        <v>0</v>
      </c>
      <c r="BC502" s="4">
        <f t="shared" si="306"/>
        <v>0</v>
      </c>
      <c r="BD502" s="4">
        <f t="shared" si="307"/>
        <v>0</v>
      </c>
      <c r="BE502" s="4">
        <f t="shared" si="308"/>
        <v>164368.33333333334</v>
      </c>
      <c r="BF502" s="4">
        <f t="shared" si="309"/>
        <v>0</v>
      </c>
      <c r="BG502" s="4">
        <f t="shared" si="310"/>
        <v>0</v>
      </c>
      <c r="BH502" s="4">
        <f t="shared" si="311"/>
        <v>0</v>
      </c>
      <c r="BI502" s="4">
        <f t="shared" si="312"/>
        <v>0</v>
      </c>
      <c r="BJ502" s="4">
        <f t="shared" si="313"/>
        <v>0</v>
      </c>
      <c r="BK502" s="4">
        <f t="shared" si="314"/>
        <v>0</v>
      </c>
      <c r="BL502" s="4">
        <f t="shared" si="315"/>
        <v>0</v>
      </c>
      <c r="BM502" s="4">
        <f t="shared" si="316"/>
        <v>0</v>
      </c>
      <c r="BN502" s="4">
        <f t="shared" si="317"/>
        <v>0</v>
      </c>
      <c r="BO502">
        <f>SUMIFS(BH$5:BH502,$AA$5:$AA502,$AA502)</f>
        <v>18</v>
      </c>
      <c r="BP502">
        <f>SUMIFS(BI$5:BI502,$AA$5:$AA502,$AA502)</f>
        <v>30</v>
      </c>
      <c r="BQ502">
        <f>SUMIFS(BJ$5:BJ502,$AA$5:$AA502,$AA502)</f>
        <v>17</v>
      </c>
      <c r="BR502">
        <f>SUMIFS(BK$5:BK502,$AA$5:$AA502,$AA502)</f>
        <v>30</v>
      </c>
      <c r="BS502">
        <f>SUMIFS(BL$5:BL502,$AA$5:$AA502,$AA502)</f>
        <v>24</v>
      </c>
      <c r="BT502">
        <f>SUMIFS(BM$5:BM502,$AA$5:$AA502,$AA502)</f>
        <v>26</v>
      </c>
      <c r="BU502">
        <f>SUMIFS(BN$5:BN502,$AA$5:$AA502,$AA502)</f>
        <v>0</v>
      </c>
      <c r="BV502">
        <f t="shared" si="318"/>
        <v>18</v>
      </c>
      <c r="BW502">
        <f t="shared" si="319"/>
        <v>32</v>
      </c>
      <c r="BX502">
        <f t="shared" si="320"/>
        <v>18</v>
      </c>
      <c r="BY502">
        <f t="shared" si="321"/>
        <v>30</v>
      </c>
      <c r="BZ502">
        <f t="shared" si="322"/>
        <v>26</v>
      </c>
      <c r="CA502">
        <f t="shared" si="323"/>
        <v>26</v>
      </c>
      <c r="CB502">
        <f t="shared" si="324"/>
        <v>0</v>
      </c>
      <c r="CC502">
        <f t="shared" si="325"/>
        <v>0</v>
      </c>
      <c r="CD502">
        <f t="shared" si="326"/>
        <v>0</v>
      </c>
      <c r="CE502" t="str">
        <f>IFERROR(VLOOKUP($AA502,'Tuyến và nhân viên'!$I:$O,7,0),"")</f>
        <v>Trần Văn Khanh</v>
      </c>
      <c r="CF502">
        <f t="shared" si="327"/>
        <v>4</v>
      </c>
      <c r="CG502">
        <f t="shared" si="328"/>
        <v>1</v>
      </c>
      <c r="CH502">
        <f>COUNTIFS($L502:L502,"x")</f>
        <v>0</v>
      </c>
      <c r="CI502">
        <f>COUNTIFS($L502:M502,"x")</f>
        <v>0</v>
      </c>
      <c r="CJ502">
        <f>COUNTIFS($L502:N502,"x")</f>
        <v>0</v>
      </c>
      <c r="CK502">
        <f>COUNTIFS($L502:O502,"x")</f>
        <v>0</v>
      </c>
      <c r="CL502">
        <f>COUNTIFS($L502:P502,"x")</f>
        <v>1</v>
      </c>
      <c r="CM502">
        <f>COUNTIFS($L502:Q502,"x")</f>
        <v>1</v>
      </c>
      <c r="CN502">
        <f>COUNTIFS($L502:R502,"x")</f>
        <v>1</v>
      </c>
      <c r="CO502" t="str" cm="1">
        <f t="array" ref="CO502">IFERROR(INDEX($CH$4:$CN$4,0,MATCH(1,$CH502:$CN502,0)),"")</f>
        <v>Thứ 6</v>
      </c>
      <c r="CP502" t="str" cm="1">
        <f t="array" ref="CP502">IFERROR(INDEX($CH$4:$CN$4,0,MATCH(2,$CH502:$CN502,0)),"")</f>
        <v/>
      </c>
      <c r="CQ502" t="str">
        <f t="shared" si="329"/>
        <v>Thứ 6</v>
      </c>
      <c r="CR502" t="str">
        <f t="shared" si="294"/>
        <v>F4 - Tất cả các tuần</v>
      </c>
    </row>
    <row r="503" spans="1:96" x14ac:dyDescent="0.3">
      <c r="A503" s="117" t="s">
        <v>38218</v>
      </c>
      <c r="B503" s="118" t="s">
        <v>33266</v>
      </c>
      <c r="C503" s="118" t="s">
        <v>33267</v>
      </c>
      <c r="D503" s="118" t="s">
        <v>39661</v>
      </c>
      <c r="E503" s="118" t="s">
        <v>39662</v>
      </c>
      <c r="F503" s="118" t="s">
        <v>33199</v>
      </c>
      <c r="G503" s="118" t="s">
        <v>39541</v>
      </c>
      <c r="H503" s="118" t="s">
        <v>39547</v>
      </c>
      <c r="I503" s="118" t="s">
        <v>22</v>
      </c>
      <c r="J503" s="119" t="s">
        <v>39658</v>
      </c>
      <c r="K503" s="119" t="s">
        <v>23</v>
      </c>
      <c r="L503" s="117" t="s">
        <v>23</v>
      </c>
      <c r="M503" s="117" t="s">
        <v>23</v>
      </c>
      <c r="N503" s="117" t="s">
        <v>23</v>
      </c>
      <c r="O503" s="117" t="s">
        <v>23</v>
      </c>
      <c r="P503" s="117" t="s">
        <v>24</v>
      </c>
      <c r="Q503" s="117" t="s">
        <v>23</v>
      </c>
      <c r="R503" s="117" t="s">
        <v>23</v>
      </c>
      <c r="S503" s="117" t="s">
        <v>24</v>
      </c>
      <c r="T503" s="117" t="s">
        <v>24</v>
      </c>
      <c r="U503" s="117" t="s">
        <v>24</v>
      </c>
      <c r="V503" s="117" t="s">
        <v>24</v>
      </c>
      <c r="W503" s="74" t="str">
        <f t="shared" si="295"/>
        <v/>
      </c>
      <c r="X503" s="74" t="str">
        <f t="shared" si="296"/>
        <v>x</v>
      </c>
      <c r="Y503" s="74" t="str">
        <f t="shared" si="297"/>
        <v/>
      </c>
      <c r="Z503" s="74" t="str">
        <f t="shared" si="298"/>
        <v>x</v>
      </c>
      <c r="AA503" t="str">
        <f>VLOOKUP($D503,'Tuyến và nhân viên'!$D:$M,6,0)</f>
        <v>HL00530</v>
      </c>
      <c r="AB503" t="str">
        <f>VLOOKUP($D503,'Tuyến và nhân viên'!$D:$M,7,0)</f>
        <v>Nguyễn Thị Thiên Trang</v>
      </c>
      <c r="AC503" s="16" t="str">
        <f>IFERROR(VLOOKUP($F503,DSKH!$D:$BF,53,0),"")</f>
        <v>F2</v>
      </c>
      <c r="AD503" s="16" t="str">
        <f>IFERROR(VLOOKUP($F503,DSKH!$D:$BF,54,0),"")</f>
        <v>GT</v>
      </c>
      <c r="AE503" s="4">
        <f>SUMIFS('Doanh số khách hàng'!$F:$F,'Doanh số khách hàng'!$A:$A,'Chi tiết tuyến'!$F503)</f>
        <v>177200</v>
      </c>
      <c r="AF503" s="16" t="str">
        <f t="shared" si="290"/>
        <v>F4</v>
      </c>
      <c r="AG503" s="16" t="str">
        <f t="shared" si="291"/>
        <v>F2</v>
      </c>
      <c r="AH503" t="b">
        <f t="shared" si="299"/>
        <v>0</v>
      </c>
      <c r="AI503" t="b">
        <f t="shared" si="300"/>
        <v>1</v>
      </c>
      <c r="AJ503">
        <f>IFERROR(VLOOKUP($AC503,Master!$D:$E,2,0),"")</f>
        <v>2</v>
      </c>
      <c r="AK503">
        <f>VLOOKUP($AF503,Master!$D:$E,2,0)</f>
        <v>4</v>
      </c>
      <c r="AL503" s="4">
        <f t="shared" si="301"/>
        <v>88600</v>
      </c>
      <c r="AM503" t="str">
        <f>IFERROR(VLOOKUP($F503,DSKH!$D:$BF,31,0),"")</f>
        <v>Tỉnh Cà Mau</v>
      </c>
      <c r="AN503" t="str">
        <f>IFERROR(VLOOKUP($F503,DSKH!$D:$BF,29,0),"")</f>
        <v>Xã Hòa Bình</v>
      </c>
      <c r="AO503">
        <f>IFERROR(VLOOKUP($F503,DSKH!$D:$BF,52,0),"")</f>
        <v>177200</v>
      </c>
      <c r="AP503">
        <f>IF(L503="x",1+COUNTIFS(AP$4:AP502,"&gt;0",$AA$4:$AA502,$AA502),0)</f>
        <v>0</v>
      </c>
      <c r="AQ503">
        <f>IF(M503="x",1+COUNTIFS(AQ$4:AQ502,"&gt;0",$AA$4:$AA502,$AA502),0)</f>
        <v>0</v>
      </c>
      <c r="AR503">
        <f>IF(N503="x",1+COUNTIFS(AR$4:AR502,"&gt;0",$AA$4:$AA502,$AA502),0)</f>
        <v>0</v>
      </c>
      <c r="AS503">
        <f>IF(O503="x",1+COUNTIFS(AS$4:AS502,"&gt;0",$AA$4:$AA502,$AA502),0)</f>
        <v>0</v>
      </c>
      <c r="AT503">
        <f>IF(P503="x",1+COUNTIFS(AT$4:AT502,"&gt;0",$AA$4:$AA502,$AA502),0)</f>
        <v>31</v>
      </c>
      <c r="AU503">
        <f>IF(Q503="x",1+COUNTIFS(AU$4:AU502,"&gt;0",$AA$4:$AA502,$AA502),0)</f>
        <v>0</v>
      </c>
      <c r="AV503">
        <f>IF(R503="x",1+COUNTIFS(AV$4:AV502,"&gt;0",$AA$4:$AA502,$AA502),0)</f>
        <v>0</v>
      </c>
      <c r="AW503">
        <f t="shared" si="292"/>
        <v>0</v>
      </c>
      <c r="AX503">
        <f t="shared" si="293"/>
        <v>1</v>
      </c>
      <c r="AY503">
        <f t="shared" si="302"/>
        <v>0</v>
      </c>
      <c r="AZ503">
        <f t="shared" si="303"/>
        <v>1</v>
      </c>
      <c r="BA503" s="4">
        <f t="shared" si="304"/>
        <v>0</v>
      </c>
      <c r="BB503" s="4">
        <f t="shared" si="305"/>
        <v>0</v>
      </c>
      <c r="BC503" s="4">
        <f t="shared" si="306"/>
        <v>0</v>
      </c>
      <c r="BD503" s="4">
        <f t="shared" si="307"/>
        <v>0</v>
      </c>
      <c r="BE503" s="4">
        <f t="shared" si="308"/>
        <v>88600</v>
      </c>
      <c r="BF503" s="4">
        <f t="shared" si="309"/>
        <v>0</v>
      </c>
      <c r="BG503" s="4">
        <f t="shared" si="310"/>
        <v>0</v>
      </c>
      <c r="BH503" s="4">
        <f t="shared" si="311"/>
        <v>0</v>
      </c>
      <c r="BI503" s="4">
        <f t="shared" si="312"/>
        <v>0</v>
      </c>
      <c r="BJ503" s="4">
        <f t="shared" si="313"/>
        <v>0</v>
      </c>
      <c r="BK503" s="4">
        <f t="shared" si="314"/>
        <v>0</v>
      </c>
      <c r="BL503" s="4">
        <f t="shared" si="315"/>
        <v>1</v>
      </c>
      <c r="BM503" s="4">
        <f t="shared" si="316"/>
        <v>0</v>
      </c>
      <c r="BN503" s="4">
        <f t="shared" si="317"/>
        <v>0</v>
      </c>
      <c r="BO503">
        <f>SUMIFS(BH$5:BH503,$AA$5:$AA503,$AA503)</f>
        <v>18</v>
      </c>
      <c r="BP503">
        <f>SUMIFS(BI$5:BI503,$AA$5:$AA503,$AA503)</f>
        <v>30</v>
      </c>
      <c r="BQ503">
        <f>SUMIFS(BJ$5:BJ503,$AA$5:$AA503,$AA503)</f>
        <v>17</v>
      </c>
      <c r="BR503">
        <f>SUMIFS(BK$5:BK503,$AA$5:$AA503,$AA503)</f>
        <v>30</v>
      </c>
      <c r="BS503">
        <f>SUMIFS(BL$5:BL503,$AA$5:$AA503,$AA503)</f>
        <v>25</v>
      </c>
      <c r="BT503">
        <f>SUMIFS(BM$5:BM503,$AA$5:$AA503,$AA503)</f>
        <v>26</v>
      </c>
      <c r="BU503">
        <f>SUMIFS(BN$5:BN503,$AA$5:$AA503,$AA503)</f>
        <v>0</v>
      </c>
      <c r="BV503">
        <f t="shared" si="318"/>
        <v>18</v>
      </c>
      <c r="BW503">
        <f t="shared" si="319"/>
        <v>32</v>
      </c>
      <c r="BX503">
        <f t="shared" si="320"/>
        <v>18</v>
      </c>
      <c r="BY503">
        <f t="shared" si="321"/>
        <v>30</v>
      </c>
      <c r="BZ503">
        <f t="shared" si="322"/>
        <v>26</v>
      </c>
      <c r="CA503">
        <f t="shared" si="323"/>
        <v>26</v>
      </c>
      <c r="CB503">
        <f t="shared" si="324"/>
        <v>0</v>
      </c>
      <c r="CC503">
        <f t="shared" si="325"/>
        <v>25</v>
      </c>
      <c r="CD503">
        <f t="shared" si="326"/>
        <v>26</v>
      </c>
      <c r="CE503" t="str">
        <f>IFERROR(VLOOKUP($AA503,'Tuyến và nhân viên'!$I:$O,7,0),"")</f>
        <v>Trần Văn Khanh</v>
      </c>
      <c r="CF503">
        <f t="shared" si="327"/>
        <v>2</v>
      </c>
      <c r="CG503">
        <f t="shared" si="328"/>
        <v>1</v>
      </c>
      <c r="CH503">
        <f>COUNTIFS($L503:L503,"x")</f>
        <v>0</v>
      </c>
      <c r="CI503">
        <f>COUNTIFS($L503:M503,"x")</f>
        <v>0</v>
      </c>
      <c r="CJ503">
        <f>COUNTIFS($L503:N503,"x")</f>
        <v>0</v>
      </c>
      <c r="CK503">
        <f>COUNTIFS($L503:O503,"x")</f>
        <v>0</v>
      </c>
      <c r="CL503">
        <f>COUNTIFS($L503:P503,"x")</f>
        <v>1</v>
      </c>
      <c r="CM503">
        <f>COUNTIFS($L503:Q503,"x")</f>
        <v>1</v>
      </c>
      <c r="CN503">
        <f>COUNTIFS($L503:R503,"x")</f>
        <v>1</v>
      </c>
      <c r="CO503" t="str" cm="1">
        <f t="array" ref="CO503">IFERROR(INDEX($CH$4:$CN$4,0,MATCH(1,$CH503:$CN503,0)),"")</f>
        <v>Thứ 6</v>
      </c>
      <c r="CP503" t="str" cm="1">
        <f t="array" ref="CP503">IFERROR(INDEX($CH$4:$CN$4,0,MATCH(2,$CH503:$CN503,0)),"")</f>
        <v/>
      </c>
      <c r="CQ503" t="str">
        <f t="shared" si="329"/>
        <v>Thứ 6</v>
      </c>
      <c r="CR503" t="str">
        <f t="shared" si="294"/>
        <v>F2 - Tuần 2 &amp; 4</v>
      </c>
    </row>
    <row r="504" spans="1:96" x14ac:dyDescent="0.3">
      <c r="A504" s="117" t="s">
        <v>38228</v>
      </c>
      <c r="B504" s="118" t="s">
        <v>33266</v>
      </c>
      <c r="C504" s="118" t="s">
        <v>33267</v>
      </c>
      <c r="D504" s="118" t="s">
        <v>39661</v>
      </c>
      <c r="E504" s="118" t="s">
        <v>39662</v>
      </c>
      <c r="F504" s="118" t="s">
        <v>29562</v>
      </c>
      <c r="G504" s="118" t="s">
        <v>39550</v>
      </c>
      <c r="H504" s="118" t="s">
        <v>39554</v>
      </c>
      <c r="I504" s="118" t="s">
        <v>22</v>
      </c>
      <c r="J504" s="119" t="s">
        <v>39658</v>
      </c>
      <c r="K504" s="119" t="s">
        <v>23</v>
      </c>
      <c r="L504" s="117" t="s">
        <v>23</v>
      </c>
      <c r="M504" s="117" t="s">
        <v>23</v>
      </c>
      <c r="N504" s="117" t="s">
        <v>24</v>
      </c>
      <c r="O504" s="117" t="s">
        <v>23</v>
      </c>
      <c r="P504" s="117" t="s">
        <v>23</v>
      </c>
      <c r="Q504" s="117" t="s">
        <v>23</v>
      </c>
      <c r="R504" s="117" t="s">
        <v>23</v>
      </c>
      <c r="S504" s="117" t="s">
        <v>24</v>
      </c>
      <c r="T504" s="117" t="s">
        <v>24</v>
      </c>
      <c r="U504" s="117" t="s">
        <v>24</v>
      </c>
      <c r="V504" s="117" t="s">
        <v>24</v>
      </c>
      <c r="W504" s="74" t="str">
        <f t="shared" si="295"/>
        <v>x</v>
      </c>
      <c r="X504" s="74" t="str">
        <f t="shared" si="296"/>
        <v>x</v>
      </c>
      <c r="Y504" s="74" t="str">
        <f t="shared" si="297"/>
        <v>x</v>
      </c>
      <c r="Z504" s="74" t="str">
        <f t="shared" si="298"/>
        <v>x</v>
      </c>
      <c r="AA504" t="str">
        <f>VLOOKUP($D504,'Tuyến và nhân viên'!$D:$M,6,0)</f>
        <v>HL00530</v>
      </c>
      <c r="AB504" t="str">
        <f>VLOOKUP($D504,'Tuyến và nhân viên'!$D:$M,7,0)</f>
        <v>Nguyễn Thị Thiên Trang</v>
      </c>
      <c r="AC504" s="16" t="str">
        <f>IFERROR(VLOOKUP($F504,DSKH!$D:$BF,53,0),"")</f>
        <v>F4</v>
      </c>
      <c r="AD504" s="16" t="str">
        <f>IFERROR(VLOOKUP($F504,DSKH!$D:$BF,54,0),"")</f>
        <v>GT</v>
      </c>
      <c r="AE504" s="4">
        <f>SUMIFS('Doanh số khách hàng'!$F:$F,'Doanh số khách hàng'!$A:$A,'Chi tiết tuyến'!$F504)</f>
        <v>4037466.6666666665</v>
      </c>
      <c r="AF504" s="16" t="str">
        <f t="shared" si="290"/>
        <v>F4</v>
      </c>
      <c r="AG504" s="16" t="str">
        <f t="shared" si="291"/>
        <v>F4</v>
      </c>
      <c r="AH504" t="b">
        <f t="shared" si="299"/>
        <v>1</v>
      </c>
      <c r="AI504" t="b">
        <f t="shared" si="300"/>
        <v>1</v>
      </c>
      <c r="AJ504">
        <f>IFERROR(VLOOKUP($AC504,Master!$D:$E,2,0),"")</f>
        <v>4</v>
      </c>
      <c r="AK504">
        <f>VLOOKUP($AF504,Master!$D:$E,2,0)</f>
        <v>4</v>
      </c>
      <c r="AL504" s="4">
        <f t="shared" si="301"/>
        <v>1009366.6666666666</v>
      </c>
      <c r="AM504" t="str">
        <f>IFERROR(VLOOKUP($F504,DSKH!$D:$BF,31,0),"")</f>
        <v>Tỉnh Cà Mau</v>
      </c>
      <c r="AN504" t="str">
        <f>IFERROR(VLOOKUP($F504,DSKH!$D:$BF,29,0),"")</f>
        <v>Phường Vĩnh Trạch</v>
      </c>
      <c r="AO504">
        <f>IFERROR(VLOOKUP($F504,DSKH!$D:$BF,52,0),"")</f>
        <v>4037466.6666666665</v>
      </c>
      <c r="AP504">
        <f>IF(L504="x",1+COUNTIFS(AP$4:AP503,"&gt;0",$AA$4:$AA503,$AA503),0)</f>
        <v>0</v>
      </c>
      <c r="AQ504">
        <f>IF(M504="x",1+COUNTIFS(AQ$4:AQ503,"&gt;0",$AA$4:$AA503,$AA503),0)</f>
        <v>0</v>
      </c>
      <c r="AR504">
        <f>IF(N504="x",1+COUNTIFS(AR$4:AR503,"&gt;0",$AA$4:$AA503,$AA503),0)</f>
        <v>25</v>
      </c>
      <c r="AS504">
        <f>IF(O504="x",1+COUNTIFS(AS$4:AS503,"&gt;0",$AA$4:$AA503,$AA503),0)</f>
        <v>0</v>
      </c>
      <c r="AT504">
        <f>IF(P504="x",1+COUNTIFS(AT$4:AT503,"&gt;0",$AA$4:$AA503,$AA503),0)</f>
        <v>0</v>
      </c>
      <c r="AU504">
        <f>IF(Q504="x",1+COUNTIFS(AU$4:AU503,"&gt;0",$AA$4:$AA503,$AA503),0)</f>
        <v>0</v>
      </c>
      <c r="AV504">
        <f>IF(R504="x",1+COUNTIFS(AV$4:AV503,"&gt;0",$AA$4:$AA503,$AA503),0)</f>
        <v>0</v>
      </c>
      <c r="AW504">
        <f t="shared" si="292"/>
        <v>1</v>
      </c>
      <c r="AX504">
        <f t="shared" si="293"/>
        <v>1</v>
      </c>
      <c r="AY504">
        <f t="shared" si="302"/>
        <v>1</v>
      </c>
      <c r="AZ504">
        <f t="shared" si="303"/>
        <v>1</v>
      </c>
      <c r="BA504" s="4">
        <f t="shared" si="304"/>
        <v>0</v>
      </c>
      <c r="BB504" s="4">
        <f t="shared" si="305"/>
        <v>0</v>
      </c>
      <c r="BC504" s="4">
        <f t="shared" si="306"/>
        <v>1009366.6666666666</v>
      </c>
      <c r="BD504" s="4">
        <f t="shared" si="307"/>
        <v>0</v>
      </c>
      <c r="BE504" s="4">
        <f t="shared" si="308"/>
        <v>0</v>
      </c>
      <c r="BF504" s="4">
        <f t="shared" si="309"/>
        <v>0</v>
      </c>
      <c r="BG504" s="4">
        <f t="shared" si="310"/>
        <v>0</v>
      </c>
      <c r="BH504" s="4">
        <f t="shared" si="311"/>
        <v>0</v>
      </c>
      <c r="BI504" s="4">
        <f t="shared" si="312"/>
        <v>0</v>
      </c>
      <c r="BJ504" s="4">
        <f t="shared" si="313"/>
        <v>0</v>
      </c>
      <c r="BK504" s="4">
        <f t="shared" si="314"/>
        <v>0</v>
      </c>
      <c r="BL504" s="4">
        <f t="shared" si="315"/>
        <v>0</v>
      </c>
      <c r="BM504" s="4">
        <f t="shared" si="316"/>
        <v>0</v>
      </c>
      <c r="BN504" s="4">
        <f t="shared" si="317"/>
        <v>0</v>
      </c>
      <c r="BO504">
        <f>SUMIFS(BH$5:BH504,$AA$5:$AA504,$AA504)</f>
        <v>18</v>
      </c>
      <c r="BP504">
        <f>SUMIFS(BI$5:BI504,$AA$5:$AA504,$AA504)</f>
        <v>30</v>
      </c>
      <c r="BQ504">
        <f>SUMIFS(BJ$5:BJ504,$AA$5:$AA504,$AA504)</f>
        <v>17</v>
      </c>
      <c r="BR504">
        <f>SUMIFS(BK$5:BK504,$AA$5:$AA504,$AA504)</f>
        <v>30</v>
      </c>
      <c r="BS504">
        <f>SUMIFS(BL$5:BL504,$AA$5:$AA504,$AA504)</f>
        <v>25</v>
      </c>
      <c r="BT504">
        <f>SUMIFS(BM$5:BM504,$AA$5:$AA504,$AA504)</f>
        <v>26</v>
      </c>
      <c r="BU504">
        <f>SUMIFS(BN$5:BN504,$AA$5:$AA504,$AA504)</f>
        <v>0</v>
      </c>
      <c r="BV504">
        <f t="shared" si="318"/>
        <v>18</v>
      </c>
      <c r="BW504">
        <f t="shared" si="319"/>
        <v>32</v>
      </c>
      <c r="BX504">
        <f t="shared" si="320"/>
        <v>18</v>
      </c>
      <c r="BY504">
        <f t="shared" si="321"/>
        <v>30</v>
      </c>
      <c r="BZ504">
        <f t="shared" si="322"/>
        <v>26</v>
      </c>
      <c r="CA504">
        <f t="shared" si="323"/>
        <v>26</v>
      </c>
      <c r="CB504">
        <f t="shared" si="324"/>
        <v>0</v>
      </c>
      <c r="CC504">
        <f t="shared" si="325"/>
        <v>0</v>
      </c>
      <c r="CD504">
        <f t="shared" si="326"/>
        <v>0</v>
      </c>
      <c r="CE504" t="str">
        <f>IFERROR(VLOOKUP($AA504,'Tuyến và nhân viên'!$I:$O,7,0),"")</f>
        <v>Trần Văn Khanh</v>
      </c>
      <c r="CF504">
        <f t="shared" si="327"/>
        <v>4</v>
      </c>
      <c r="CG504">
        <f t="shared" si="328"/>
        <v>1</v>
      </c>
      <c r="CH504">
        <f>COUNTIFS($L504:L504,"x")</f>
        <v>0</v>
      </c>
      <c r="CI504">
        <f>COUNTIFS($L504:M504,"x")</f>
        <v>0</v>
      </c>
      <c r="CJ504">
        <f>COUNTIFS($L504:N504,"x")</f>
        <v>1</v>
      </c>
      <c r="CK504">
        <f>COUNTIFS($L504:O504,"x")</f>
        <v>1</v>
      </c>
      <c r="CL504">
        <f>COUNTIFS($L504:P504,"x")</f>
        <v>1</v>
      </c>
      <c r="CM504">
        <f>COUNTIFS($L504:Q504,"x")</f>
        <v>1</v>
      </c>
      <c r="CN504">
        <f>COUNTIFS($L504:R504,"x")</f>
        <v>1</v>
      </c>
      <c r="CO504" t="str" cm="1">
        <f t="array" ref="CO504">IFERROR(INDEX($CH$4:$CN$4,0,MATCH(1,$CH504:$CN504,0)),"")</f>
        <v>Thứ 4</v>
      </c>
      <c r="CP504" t="str" cm="1">
        <f t="array" ref="CP504">IFERROR(INDEX($CH$4:$CN$4,0,MATCH(2,$CH504:$CN504,0)),"")</f>
        <v/>
      </c>
      <c r="CQ504" t="str">
        <f t="shared" si="329"/>
        <v>Thứ 4</v>
      </c>
      <c r="CR504" t="str">
        <f t="shared" si="294"/>
        <v>F4 - Tất cả các tuần</v>
      </c>
    </row>
    <row r="505" spans="1:96" x14ac:dyDescent="0.3">
      <c r="A505" s="117" t="s">
        <v>36982</v>
      </c>
      <c r="B505" s="118" t="s">
        <v>33266</v>
      </c>
      <c r="C505" s="118" t="s">
        <v>33267</v>
      </c>
      <c r="D505" s="118" t="s">
        <v>39661</v>
      </c>
      <c r="E505" s="118" t="s">
        <v>39662</v>
      </c>
      <c r="F505" s="118" t="s">
        <v>39574</v>
      </c>
      <c r="G505" s="118" t="s">
        <v>39575</v>
      </c>
      <c r="H505" s="118" t="s">
        <v>39580</v>
      </c>
      <c r="I505" s="118" t="s">
        <v>22</v>
      </c>
      <c r="J505" s="119" t="s">
        <v>39658</v>
      </c>
      <c r="K505" s="119" t="s">
        <v>23</v>
      </c>
      <c r="L505" s="117" t="s">
        <v>23</v>
      </c>
      <c r="M505" s="117" t="s">
        <v>23</v>
      </c>
      <c r="N505" s="117" t="s">
        <v>23</v>
      </c>
      <c r="O505" s="117" t="s">
        <v>23</v>
      </c>
      <c r="P505" s="117" t="s">
        <v>24</v>
      </c>
      <c r="Q505" s="117" t="s">
        <v>23</v>
      </c>
      <c r="R505" s="117" t="s">
        <v>23</v>
      </c>
      <c r="S505" s="117" t="s">
        <v>24</v>
      </c>
      <c r="T505" s="117" t="s">
        <v>24</v>
      </c>
      <c r="U505" s="117" t="s">
        <v>24</v>
      </c>
      <c r="V505" s="117" t="s">
        <v>24</v>
      </c>
      <c r="W505" s="74" t="str">
        <f t="shared" si="295"/>
        <v/>
      </c>
      <c r="X505" s="74" t="str">
        <f t="shared" si="296"/>
        <v>x</v>
      </c>
      <c r="Y505" s="74" t="str">
        <f t="shared" si="297"/>
        <v/>
      </c>
      <c r="Z505" s="74" t="str">
        <f t="shared" si="298"/>
        <v>x</v>
      </c>
      <c r="AA505" t="str">
        <f>VLOOKUP($D505,'Tuyến và nhân viên'!$D:$M,6,0)</f>
        <v>HL00530</v>
      </c>
      <c r="AB505" t="str">
        <f>VLOOKUP($D505,'Tuyến và nhân viên'!$D:$M,7,0)</f>
        <v>Nguyễn Thị Thiên Trang</v>
      </c>
      <c r="AC505" s="16" t="str">
        <f>IFERROR(VLOOKUP($F505,DSKH!$D:$BF,53,0),"")</f>
        <v>F2</v>
      </c>
      <c r="AD505" s="16" t="str">
        <f>IFERROR(VLOOKUP($F505,DSKH!$D:$BF,54,0),"")</f>
        <v>GT</v>
      </c>
      <c r="AE505" s="4">
        <f>SUMIFS('Doanh số khách hàng'!$F:$F,'Doanh số khách hàng'!$A:$A,'Chi tiết tuyến'!$F505)</f>
        <v>0</v>
      </c>
      <c r="AF505" s="16" t="str">
        <f t="shared" si="290"/>
        <v>F4</v>
      </c>
      <c r="AG505" s="16" t="str">
        <f t="shared" si="291"/>
        <v>F2</v>
      </c>
      <c r="AH505" t="b">
        <f t="shared" si="299"/>
        <v>0</v>
      </c>
      <c r="AI505" t="b">
        <f t="shared" si="300"/>
        <v>1</v>
      </c>
      <c r="AJ505">
        <f>IFERROR(VLOOKUP($AC505,Master!$D:$E,2,0),"")</f>
        <v>2</v>
      </c>
      <c r="AK505">
        <f>VLOOKUP($AF505,Master!$D:$E,2,0)</f>
        <v>4</v>
      </c>
      <c r="AL505" s="4">
        <f t="shared" si="301"/>
        <v>0</v>
      </c>
      <c r="AM505" t="str">
        <f>IFERROR(VLOOKUP($F505,DSKH!$D:$BF,31,0),"")</f>
        <v>Tỉnh Cà Mau</v>
      </c>
      <c r="AN505" t="str">
        <f>IFERROR(VLOOKUP($F505,DSKH!$D:$BF,29,0),"")</f>
        <v>Xã Châu Thới</v>
      </c>
      <c r="AO505">
        <f>IFERROR(VLOOKUP($F505,DSKH!$D:$BF,52,0),"")</f>
        <v>0</v>
      </c>
      <c r="AP505">
        <f>IF(L505="x",1+COUNTIFS(AP$4:AP504,"&gt;0",$AA$4:$AA504,$AA504),0)</f>
        <v>0</v>
      </c>
      <c r="AQ505">
        <f>IF(M505="x",1+COUNTIFS(AQ$4:AQ504,"&gt;0",$AA$4:$AA504,$AA504),0)</f>
        <v>0</v>
      </c>
      <c r="AR505">
        <f>IF(N505="x",1+COUNTIFS(AR$4:AR504,"&gt;0",$AA$4:$AA504,$AA504),0)</f>
        <v>0</v>
      </c>
      <c r="AS505">
        <f>IF(O505="x",1+COUNTIFS(AS$4:AS504,"&gt;0",$AA$4:$AA504,$AA504),0)</f>
        <v>0</v>
      </c>
      <c r="AT505">
        <f>IF(P505="x",1+COUNTIFS(AT$4:AT504,"&gt;0",$AA$4:$AA504,$AA504),0)</f>
        <v>32</v>
      </c>
      <c r="AU505">
        <f>IF(Q505="x",1+COUNTIFS(AU$4:AU504,"&gt;0",$AA$4:$AA504,$AA504),0)</f>
        <v>0</v>
      </c>
      <c r="AV505">
        <f>IF(R505="x",1+COUNTIFS(AV$4:AV504,"&gt;0",$AA$4:$AA504,$AA504),0)</f>
        <v>0</v>
      </c>
      <c r="AW505">
        <f t="shared" si="292"/>
        <v>0</v>
      </c>
      <c r="AX505">
        <f t="shared" si="293"/>
        <v>1</v>
      </c>
      <c r="AY505">
        <f t="shared" si="302"/>
        <v>0</v>
      </c>
      <c r="AZ505">
        <f t="shared" si="303"/>
        <v>1</v>
      </c>
      <c r="BA505" s="4">
        <f t="shared" si="304"/>
        <v>0</v>
      </c>
      <c r="BB505" s="4">
        <f t="shared" si="305"/>
        <v>0</v>
      </c>
      <c r="BC505" s="4">
        <f t="shared" si="306"/>
        <v>0</v>
      </c>
      <c r="BD505" s="4">
        <f t="shared" si="307"/>
        <v>0</v>
      </c>
      <c r="BE505" s="4">
        <f t="shared" si="308"/>
        <v>0</v>
      </c>
      <c r="BF505" s="4">
        <f t="shared" si="309"/>
        <v>0</v>
      </c>
      <c r="BG505" s="4">
        <f t="shared" si="310"/>
        <v>0</v>
      </c>
      <c r="BH505" s="4">
        <f t="shared" si="311"/>
        <v>0</v>
      </c>
      <c r="BI505" s="4">
        <f t="shared" si="312"/>
        <v>0</v>
      </c>
      <c r="BJ505" s="4">
        <f t="shared" si="313"/>
        <v>0</v>
      </c>
      <c r="BK505" s="4">
        <f t="shared" si="314"/>
        <v>0</v>
      </c>
      <c r="BL505" s="4">
        <f t="shared" si="315"/>
        <v>1</v>
      </c>
      <c r="BM505" s="4">
        <f t="shared" si="316"/>
        <v>0</v>
      </c>
      <c r="BN505" s="4">
        <f t="shared" si="317"/>
        <v>0</v>
      </c>
      <c r="BO505">
        <f>SUMIFS(BH$5:BH505,$AA$5:$AA505,$AA505)</f>
        <v>18</v>
      </c>
      <c r="BP505">
        <f>SUMIFS(BI$5:BI505,$AA$5:$AA505,$AA505)</f>
        <v>30</v>
      </c>
      <c r="BQ505">
        <f>SUMIFS(BJ$5:BJ505,$AA$5:$AA505,$AA505)</f>
        <v>17</v>
      </c>
      <c r="BR505">
        <f>SUMIFS(BK$5:BK505,$AA$5:$AA505,$AA505)</f>
        <v>30</v>
      </c>
      <c r="BS505">
        <f>SUMIFS(BL$5:BL505,$AA$5:$AA505,$AA505)</f>
        <v>26</v>
      </c>
      <c r="BT505">
        <f>SUMIFS(BM$5:BM505,$AA$5:$AA505,$AA505)</f>
        <v>26</v>
      </c>
      <c r="BU505">
        <f>SUMIFS(BN$5:BN505,$AA$5:$AA505,$AA505)</f>
        <v>0</v>
      </c>
      <c r="BV505">
        <f t="shared" si="318"/>
        <v>18</v>
      </c>
      <c r="BW505">
        <f t="shared" si="319"/>
        <v>32</v>
      </c>
      <c r="BX505">
        <f t="shared" si="320"/>
        <v>18</v>
      </c>
      <c r="BY505">
        <f t="shared" si="321"/>
        <v>30</v>
      </c>
      <c r="BZ505">
        <f t="shared" si="322"/>
        <v>26</v>
      </c>
      <c r="CA505">
        <f t="shared" si="323"/>
        <v>26</v>
      </c>
      <c r="CB505">
        <f t="shared" si="324"/>
        <v>0</v>
      </c>
      <c r="CC505">
        <f t="shared" si="325"/>
        <v>26</v>
      </c>
      <c r="CD505">
        <f t="shared" si="326"/>
        <v>26</v>
      </c>
      <c r="CE505" t="str">
        <f>IFERROR(VLOOKUP($AA505,'Tuyến và nhân viên'!$I:$O,7,0),"")</f>
        <v>Trần Văn Khanh</v>
      </c>
      <c r="CF505">
        <f t="shared" si="327"/>
        <v>2</v>
      </c>
      <c r="CG505">
        <f t="shared" si="328"/>
        <v>1</v>
      </c>
      <c r="CH505">
        <f>COUNTIFS($L505:L505,"x")</f>
        <v>0</v>
      </c>
      <c r="CI505">
        <f>COUNTIFS($L505:M505,"x")</f>
        <v>0</v>
      </c>
      <c r="CJ505">
        <f>COUNTIFS($L505:N505,"x")</f>
        <v>0</v>
      </c>
      <c r="CK505">
        <f>COUNTIFS($L505:O505,"x")</f>
        <v>0</v>
      </c>
      <c r="CL505">
        <f>COUNTIFS($L505:P505,"x")</f>
        <v>1</v>
      </c>
      <c r="CM505">
        <f>COUNTIFS($L505:Q505,"x")</f>
        <v>1</v>
      </c>
      <c r="CN505">
        <f>COUNTIFS($L505:R505,"x")</f>
        <v>1</v>
      </c>
      <c r="CO505" t="str" cm="1">
        <f t="array" ref="CO505">IFERROR(INDEX($CH$4:$CN$4,0,MATCH(1,$CH505:$CN505,0)),"")</f>
        <v>Thứ 6</v>
      </c>
      <c r="CP505" t="str" cm="1">
        <f t="array" ref="CP505">IFERROR(INDEX($CH$4:$CN$4,0,MATCH(2,$CH505:$CN505,0)),"")</f>
        <v/>
      </c>
      <c r="CQ505" t="str">
        <f t="shared" si="329"/>
        <v>Thứ 6</v>
      </c>
      <c r="CR505" t="str">
        <f t="shared" si="294"/>
        <v>F2 - Tuần 2 &amp; 4</v>
      </c>
    </row>
    <row r="506" spans="1:96" x14ac:dyDescent="0.3">
      <c r="A506" s="117" t="s">
        <v>38243</v>
      </c>
      <c r="B506" s="118" t="s">
        <v>33266</v>
      </c>
      <c r="C506" s="118" t="s">
        <v>33267</v>
      </c>
      <c r="D506" s="118" t="s">
        <v>39661</v>
      </c>
      <c r="E506" s="118" t="s">
        <v>39662</v>
      </c>
      <c r="F506" s="118" t="s">
        <v>39636</v>
      </c>
      <c r="G506" s="118" t="s">
        <v>39637</v>
      </c>
      <c r="H506" s="118" t="s">
        <v>38876</v>
      </c>
      <c r="I506" s="118" t="s">
        <v>22</v>
      </c>
      <c r="J506" s="119" t="s">
        <v>39658</v>
      </c>
      <c r="K506" s="119" t="s">
        <v>23</v>
      </c>
      <c r="L506" s="117" t="s">
        <v>23</v>
      </c>
      <c r="M506" s="117" t="s">
        <v>24</v>
      </c>
      <c r="N506" s="117" t="s">
        <v>23</v>
      </c>
      <c r="O506" s="117" t="s">
        <v>23</v>
      </c>
      <c r="P506" s="117" t="s">
        <v>23</v>
      </c>
      <c r="Q506" s="117" t="s">
        <v>23</v>
      </c>
      <c r="R506" s="117" t="s">
        <v>23</v>
      </c>
      <c r="S506" s="117" t="s">
        <v>24</v>
      </c>
      <c r="T506" s="117" t="s">
        <v>24</v>
      </c>
      <c r="U506" s="117" t="s">
        <v>24</v>
      </c>
      <c r="V506" s="117" t="s">
        <v>24</v>
      </c>
      <c r="W506" s="74" t="str">
        <f t="shared" si="295"/>
        <v/>
      </c>
      <c r="X506" s="74" t="str">
        <f t="shared" si="296"/>
        <v>x</v>
      </c>
      <c r="Y506" s="74" t="str">
        <f t="shared" si="297"/>
        <v/>
      </c>
      <c r="Z506" s="74" t="str">
        <f t="shared" si="298"/>
        <v>x</v>
      </c>
      <c r="AA506" t="str">
        <f>VLOOKUP($D506,'Tuyến và nhân viên'!$D:$M,6,0)</f>
        <v>HL00530</v>
      </c>
      <c r="AB506" t="str">
        <f>VLOOKUP($D506,'Tuyến và nhân viên'!$D:$M,7,0)</f>
        <v>Nguyễn Thị Thiên Trang</v>
      </c>
      <c r="AC506" s="16" t="str">
        <f>IFERROR(VLOOKUP($F506,DSKH!$D:$BF,53,0),"")</f>
        <v>F2</v>
      </c>
      <c r="AD506" s="16" t="str">
        <f>IFERROR(VLOOKUP($F506,DSKH!$D:$BF,54,0),"")</f>
        <v>GT</v>
      </c>
      <c r="AE506" s="4">
        <f>SUMIFS('Doanh số khách hàng'!$F:$F,'Doanh số khách hàng'!$A:$A,'Chi tiết tuyến'!$F506)</f>
        <v>0</v>
      </c>
      <c r="AF506" s="16" t="str">
        <f t="shared" si="290"/>
        <v>F4</v>
      </c>
      <c r="AG506" s="16" t="str">
        <f t="shared" si="291"/>
        <v>F2</v>
      </c>
      <c r="AH506" t="b">
        <f t="shared" si="299"/>
        <v>0</v>
      </c>
      <c r="AI506" t="b">
        <f t="shared" si="300"/>
        <v>1</v>
      </c>
      <c r="AJ506">
        <f>IFERROR(VLOOKUP($AC506,Master!$D:$E,2,0),"")</f>
        <v>2</v>
      </c>
      <c r="AK506">
        <f>VLOOKUP($AF506,Master!$D:$E,2,0)</f>
        <v>4</v>
      </c>
      <c r="AL506" s="4">
        <f t="shared" si="301"/>
        <v>0</v>
      </c>
      <c r="AM506" t="str">
        <f>IFERROR(VLOOKUP($F506,DSKH!$D:$BF,31,0),"")</f>
        <v>Tỉnh Cà Mau</v>
      </c>
      <c r="AN506" t="str">
        <f>IFERROR(VLOOKUP($F506,DSKH!$D:$BF,29,0),"")</f>
        <v>Xã Phong Thạnh</v>
      </c>
      <c r="AO506">
        <f>IFERROR(VLOOKUP($F506,DSKH!$D:$BF,52,0),"")</f>
        <v>0</v>
      </c>
      <c r="AP506">
        <f>IF(L506="x",1+COUNTIFS(AP$4:AP505,"&gt;0",$AA$4:$AA505,$AA505),0)</f>
        <v>0</v>
      </c>
      <c r="AQ506">
        <f>IF(M506="x",1+COUNTIFS(AQ$4:AQ505,"&gt;0",$AA$4:$AA505,$AA505),0)</f>
        <v>40</v>
      </c>
      <c r="AR506">
        <f>IF(N506="x",1+COUNTIFS(AR$4:AR505,"&gt;0",$AA$4:$AA505,$AA505),0)</f>
        <v>0</v>
      </c>
      <c r="AS506">
        <f>IF(O506="x",1+COUNTIFS(AS$4:AS505,"&gt;0",$AA$4:$AA505,$AA505),0)</f>
        <v>0</v>
      </c>
      <c r="AT506">
        <f>IF(P506="x",1+COUNTIFS(AT$4:AT505,"&gt;0",$AA$4:$AA505,$AA505),0)</f>
        <v>0</v>
      </c>
      <c r="AU506">
        <f>IF(Q506="x",1+COUNTIFS(AU$4:AU505,"&gt;0",$AA$4:$AA505,$AA505),0)</f>
        <v>0</v>
      </c>
      <c r="AV506">
        <f>IF(R506="x",1+COUNTIFS(AV$4:AV505,"&gt;0",$AA$4:$AA505,$AA505),0)</f>
        <v>0</v>
      </c>
      <c r="AW506">
        <f t="shared" si="292"/>
        <v>0</v>
      </c>
      <c r="AX506">
        <f t="shared" si="293"/>
        <v>1</v>
      </c>
      <c r="AY506">
        <f t="shared" si="302"/>
        <v>0</v>
      </c>
      <c r="AZ506">
        <f t="shared" si="303"/>
        <v>1</v>
      </c>
      <c r="BA506" s="4">
        <f t="shared" si="304"/>
        <v>0</v>
      </c>
      <c r="BB506" s="4">
        <f t="shared" si="305"/>
        <v>0</v>
      </c>
      <c r="BC506" s="4">
        <f t="shared" si="306"/>
        <v>0</v>
      </c>
      <c r="BD506" s="4">
        <f t="shared" si="307"/>
        <v>0</v>
      </c>
      <c r="BE506" s="4">
        <f t="shared" si="308"/>
        <v>0</v>
      </c>
      <c r="BF506" s="4">
        <f t="shared" si="309"/>
        <v>0</v>
      </c>
      <c r="BG506" s="4">
        <f t="shared" si="310"/>
        <v>0</v>
      </c>
      <c r="BH506" s="4">
        <f t="shared" si="311"/>
        <v>0</v>
      </c>
      <c r="BI506" s="4">
        <f t="shared" si="312"/>
        <v>1</v>
      </c>
      <c r="BJ506" s="4">
        <f t="shared" si="313"/>
        <v>0</v>
      </c>
      <c r="BK506" s="4">
        <f t="shared" si="314"/>
        <v>0</v>
      </c>
      <c r="BL506" s="4">
        <f t="shared" si="315"/>
        <v>0</v>
      </c>
      <c r="BM506" s="4">
        <f t="shared" si="316"/>
        <v>0</v>
      </c>
      <c r="BN506" s="4">
        <f t="shared" si="317"/>
        <v>0</v>
      </c>
      <c r="BO506">
        <f>SUMIFS(BH$5:BH506,$AA$5:$AA506,$AA506)</f>
        <v>18</v>
      </c>
      <c r="BP506">
        <f>SUMIFS(BI$5:BI506,$AA$5:$AA506,$AA506)</f>
        <v>31</v>
      </c>
      <c r="BQ506">
        <f>SUMIFS(BJ$5:BJ506,$AA$5:$AA506,$AA506)</f>
        <v>17</v>
      </c>
      <c r="BR506">
        <f>SUMIFS(BK$5:BK506,$AA$5:$AA506,$AA506)</f>
        <v>30</v>
      </c>
      <c r="BS506">
        <f>SUMIFS(BL$5:BL506,$AA$5:$AA506,$AA506)</f>
        <v>26</v>
      </c>
      <c r="BT506">
        <f>SUMIFS(BM$5:BM506,$AA$5:$AA506,$AA506)</f>
        <v>26</v>
      </c>
      <c r="BU506">
        <f>SUMIFS(BN$5:BN506,$AA$5:$AA506,$AA506)</f>
        <v>0</v>
      </c>
      <c r="BV506">
        <f t="shared" si="318"/>
        <v>18</v>
      </c>
      <c r="BW506">
        <f t="shared" si="319"/>
        <v>32</v>
      </c>
      <c r="BX506">
        <f t="shared" si="320"/>
        <v>18</v>
      </c>
      <c r="BY506">
        <f t="shared" si="321"/>
        <v>30</v>
      </c>
      <c r="BZ506">
        <f t="shared" si="322"/>
        <v>26</v>
      </c>
      <c r="CA506">
        <f t="shared" si="323"/>
        <v>26</v>
      </c>
      <c r="CB506">
        <f t="shared" si="324"/>
        <v>0</v>
      </c>
      <c r="CC506">
        <f t="shared" si="325"/>
        <v>31</v>
      </c>
      <c r="CD506">
        <f t="shared" si="326"/>
        <v>32</v>
      </c>
      <c r="CE506" t="str">
        <f>IFERROR(VLOOKUP($AA506,'Tuyến và nhân viên'!$I:$O,7,0),"")</f>
        <v>Trần Văn Khanh</v>
      </c>
      <c r="CF506">
        <f t="shared" si="327"/>
        <v>2</v>
      </c>
      <c r="CG506">
        <f t="shared" si="328"/>
        <v>1</v>
      </c>
      <c r="CH506">
        <f>COUNTIFS($L506:L506,"x")</f>
        <v>0</v>
      </c>
      <c r="CI506">
        <f>COUNTIFS($L506:M506,"x")</f>
        <v>1</v>
      </c>
      <c r="CJ506">
        <f>COUNTIFS($L506:N506,"x")</f>
        <v>1</v>
      </c>
      <c r="CK506">
        <f>COUNTIFS($L506:O506,"x")</f>
        <v>1</v>
      </c>
      <c r="CL506">
        <f>COUNTIFS($L506:P506,"x")</f>
        <v>1</v>
      </c>
      <c r="CM506">
        <f>COUNTIFS($L506:Q506,"x")</f>
        <v>1</v>
      </c>
      <c r="CN506">
        <f>COUNTIFS($L506:R506,"x")</f>
        <v>1</v>
      </c>
      <c r="CO506" t="str" cm="1">
        <f t="array" ref="CO506">IFERROR(INDEX($CH$4:$CN$4,0,MATCH(1,$CH506:$CN506,0)),"")</f>
        <v>Thứ 3</v>
      </c>
      <c r="CP506" t="str" cm="1">
        <f t="array" ref="CP506">IFERROR(INDEX($CH$4:$CN$4,0,MATCH(2,$CH506:$CN506,0)),"")</f>
        <v/>
      </c>
      <c r="CQ506" t="str">
        <f t="shared" si="329"/>
        <v>Thứ 3</v>
      </c>
      <c r="CR506" t="str">
        <f t="shared" si="294"/>
        <v>F2 - Tuần 2 &amp; 4</v>
      </c>
    </row>
    <row r="507" spans="1:96" x14ac:dyDescent="0.3">
      <c r="A507" s="117" t="s">
        <v>38250</v>
      </c>
      <c r="B507" s="118" t="s">
        <v>33266</v>
      </c>
      <c r="C507" s="118" t="s">
        <v>33267</v>
      </c>
      <c r="D507" s="118" t="s">
        <v>39661</v>
      </c>
      <c r="E507" s="118" t="s">
        <v>39662</v>
      </c>
      <c r="F507" s="118" t="s">
        <v>39640</v>
      </c>
      <c r="G507" s="118" t="s">
        <v>39641</v>
      </c>
      <c r="H507" s="118" t="s">
        <v>39647</v>
      </c>
      <c r="I507" s="118" t="s">
        <v>22</v>
      </c>
      <c r="J507" s="119" t="s">
        <v>39658</v>
      </c>
      <c r="K507" s="119" t="s">
        <v>23</v>
      </c>
      <c r="L507" s="117" t="s">
        <v>23</v>
      </c>
      <c r="M507" s="117" t="s">
        <v>24</v>
      </c>
      <c r="N507" s="117" t="s">
        <v>23</v>
      </c>
      <c r="O507" s="117" t="s">
        <v>23</v>
      </c>
      <c r="P507" s="117" t="s">
        <v>23</v>
      </c>
      <c r="Q507" s="117" t="s">
        <v>23</v>
      </c>
      <c r="R507" s="117" t="s">
        <v>23</v>
      </c>
      <c r="S507" s="117" t="s">
        <v>24</v>
      </c>
      <c r="T507" s="117" t="s">
        <v>24</v>
      </c>
      <c r="U507" s="117" t="s">
        <v>24</v>
      </c>
      <c r="V507" s="117" t="s">
        <v>24</v>
      </c>
      <c r="W507" s="74" t="str">
        <f t="shared" si="295"/>
        <v/>
      </c>
      <c r="X507" s="74" t="str">
        <f t="shared" si="296"/>
        <v>x</v>
      </c>
      <c r="Y507" s="74" t="str">
        <f t="shared" si="297"/>
        <v/>
      </c>
      <c r="Z507" s="74" t="str">
        <f t="shared" si="298"/>
        <v>x</v>
      </c>
      <c r="AA507" t="str">
        <f>VLOOKUP($D507,'Tuyến và nhân viên'!$D:$M,6,0)</f>
        <v>HL00530</v>
      </c>
      <c r="AB507" t="str">
        <f>VLOOKUP($D507,'Tuyến và nhân viên'!$D:$M,7,0)</f>
        <v>Nguyễn Thị Thiên Trang</v>
      </c>
      <c r="AC507" s="16" t="str">
        <f>IFERROR(VLOOKUP($F507,DSKH!$D:$BF,53,0),"")</f>
        <v>F2</v>
      </c>
      <c r="AD507" s="16" t="str">
        <f>IFERROR(VLOOKUP($F507,DSKH!$D:$BF,54,0),"")</f>
        <v>GT</v>
      </c>
      <c r="AE507" s="4">
        <f>SUMIFS('Doanh số khách hàng'!$F:$F,'Doanh số khách hàng'!$A:$A,'Chi tiết tuyến'!$F507)</f>
        <v>0</v>
      </c>
      <c r="AF507" s="16" t="str">
        <f t="shared" si="290"/>
        <v>F4</v>
      </c>
      <c r="AG507" s="16" t="str">
        <f t="shared" si="291"/>
        <v>F2</v>
      </c>
      <c r="AH507" t="b">
        <f t="shared" si="299"/>
        <v>0</v>
      </c>
      <c r="AI507" t="b">
        <f t="shared" si="300"/>
        <v>1</v>
      </c>
      <c r="AJ507">
        <f>IFERROR(VLOOKUP($AC507,Master!$D:$E,2,0),"")</f>
        <v>2</v>
      </c>
      <c r="AK507">
        <f>VLOOKUP($AF507,Master!$D:$E,2,0)</f>
        <v>4</v>
      </c>
      <c r="AL507" s="4">
        <f t="shared" si="301"/>
        <v>0</v>
      </c>
      <c r="AM507" t="str">
        <f>IFERROR(VLOOKUP($F507,DSKH!$D:$BF,31,0),"")</f>
        <v>Tỉnh Cà Mau</v>
      </c>
      <c r="AN507" t="str">
        <f>IFERROR(VLOOKUP($F507,DSKH!$D:$BF,29,0),"")</f>
        <v>Xã Phong Thạnh</v>
      </c>
      <c r="AO507">
        <f>IFERROR(VLOOKUP($F507,DSKH!$D:$BF,52,0),"")</f>
        <v>0</v>
      </c>
      <c r="AP507">
        <f>IF(L507="x",1+COUNTIFS(AP$4:AP506,"&gt;0",$AA$4:$AA506,$AA506),0)</f>
        <v>0</v>
      </c>
      <c r="AQ507">
        <f>IF(M507="x",1+COUNTIFS(AQ$4:AQ506,"&gt;0",$AA$4:$AA506,$AA506),0)</f>
        <v>41</v>
      </c>
      <c r="AR507">
        <f>IF(N507="x",1+COUNTIFS(AR$4:AR506,"&gt;0",$AA$4:$AA506,$AA506),0)</f>
        <v>0</v>
      </c>
      <c r="AS507">
        <f>IF(O507="x",1+COUNTIFS(AS$4:AS506,"&gt;0",$AA$4:$AA506,$AA506),0)</f>
        <v>0</v>
      </c>
      <c r="AT507">
        <f>IF(P507="x",1+COUNTIFS(AT$4:AT506,"&gt;0",$AA$4:$AA506,$AA506),0)</f>
        <v>0</v>
      </c>
      <c r="AU507">
        <f>IF(Q507="x",1+COUNTIFS(AU$4:AU506,"&gt;0",$AA$4:$AA506,$AA506),0)</f>
        <v>0</v>
      </c>
      <c r="AV507">
        <f>IF(R507="x",1+COUNTIFS(AV$4:AV506,"&gt;0",$AA$4:$AA506,$AA506),0)</f>
        <v>0</v>
      </c>
      <c r="AW507">
        <f t="shared" si="292"/>
        <v>0</v>
      </c>
      <c r="AX507">
        <f t="shared" si="293"/>
        <v>1</v>
      </c>
      <c r="AY507">
        <f t="shared" si="302"/>
        <v>0</v>
      </c>
      <c r="AZ507">
        <f t="shared" si="303"/>
        <v>1</v>
      </c>
      <c r="BA507" s="4">
        <f t="shared" si="304"/>
        <v>0</v>
      </c>
      <c r="BB507" s="4">
        <f t="shared" si="305"/>
        <v>0</v>
      </c>
      <c r="BC507" s="4">
        <f t="shared" si="306"/>
        <v>0</v>
      </c>
      <c r="BD507" s="4">
        <f t="shared" si="307"/>
        <v>0</v>
      </c>
      <c r="BE507" s="4">
        <f t="shared" si="308"/>
        <v>0</v>
      </c>
      <c r="BF507" s="4">
        <f t="shared" si="309"/>
        <v>0</v>
      </c>
      <c r="BG507" s="4">
        <f t="shared" si="310"/>
        <v>0</v>
      </c>
      <c r="BH507" s="4">
        <f t="shared" si="311"/>
        <v>0</v>
      </c>
      <c r="BI507" s="4">
        <f t="shared" si="312"/>
        <v>1</v>
      </c>
      <c r="BJ507" s="4">
        <f t="shared" si="313"/>
        <v>0</v>
      </c>
      <c r="BK507" s="4">
        <f t="shared" si="314"/>
        <v>0</v>
      </c>
      <c r="BL507" s="4">
        <f t="shared" si="315"/>
        <v>0</v>
      </c>
      <c r="BM507" s="4">
        <f t="shared" si="316"/>
        <v>0</v>
      </c>
      <c r="BN507" s="4">
        <f t="shared" si="317"/>
        <v>0</v>
      </c>
      <c r="BO507">
        <f>SUMIFS(BH$5:BH507,$AA$5:$AA507,$AA507)</f>
        <v>18</v>
      </c>
      <c r="BP507">
        <f>SUMIFS(BI$5:BI507,$AA$5:$AA507,$AA507)</f>
        <v>32</v>
      </c>
      <c r="BQ507">
        <f>SUMIFS(BJ$5:BJ507,$AA$5:$AA507,$AA507)</f>
        <v>17</v>
      </c>
      <c r="BR507">
        <f>SUMIFS(BK$5:BK507,$AA$5:$AA507,$AA507)</f>
        <v>30</v>
      </c>
      <c r="BS507">
        <f>SUMIFS(BL$5:BL507,$AA$5:$AA507,$AA507)</f>
        <v>26</v>
      </c>
      <c r="BT507">
        <f>SUMIFS(BM$5:BM507,$AA$5:$AA507,$AA507)</f>
        <v>26</v>
      </c>
      <c r="BU507">
        <f>SUMIFS(BN$5:BN507,$AA$5:$AA507,$AA507)</f>
        <v>0</v>
      </c>
      <c r="BV507">
        <f t="shared" si="318"/>
        <v>18</v>
      </c>
      <c r="BW507">
        <f t="shared" si="319"/>
        <v>32</v>
      </c>
      <c r="BX507">
        <f t="shared" si="320"/>
        <v>18</v>
      </c>
      <c r="BY507">
        <f t="shared" si="321"/>
        <v>30</v>
      </c>
      <c r="BZ507">
        <f t="shared" si="322"/>
        <v>26</v>
      </c>
      <c r="CA507">
        <f t="shared" si="323"/>
        <v>26</v>
      </c>
      <c r="CB507">
        <f t="shared" si="324"/>
        <v>0</v>
      </c>
      <c r="CC507">
        <f t="shared" si="325"/>
        <v>32</v>
      </c>
      <c r="CD507">
        <f t="shared" si="326"/>
        <v>32</v>
      </c>
      <c r="CE507" t="str">
        <f>IFERROR(VLOOKUP($AA507,'Tuyến và nhân viên'!$I:$O,7,0),"")</f>
        <v>Trần Văn Khanh</v>
      </c>
      <c r="CF507">
        <f t="shared" si="327"/>
        <v>2</v>
      </c>
      <c r="CG507">
        <f t="shared" si="328"/>
        <v>1</v>
      </c>
      <c r="CH507">
        <f>COUNTIFS($L507:L507,"x")</f>
        <v>0</v>
      </c>
      <c r="CI507">
        <f>COUNTIFS($L507:M507,"x")</f>
        <v>1</v>
      </c>
      <c r="CJ507">
        <f>COUNTIFS($L507:N507,"x")</f>
        <v>1</v>
      </c>
      <c r="CK507">
        <f>COUNTIFS($L507:O507,"x")</f>
        <v>1</v>
      </c>
      <c r="CL507">
        <f>COUNTIFS($L507:P507,"x")</f>
        <v>1</v>
      </c>
      <c r="CM507">
        <f>COUNTIFS($L507:Q507,"x")</f>
        <v>1</v>
      </c>
      <c r="CN507">
        <f>COUNTIFS($L507:R507,"x")</f>
        <v>1</v>
      </c>
      <c r="CO507" t="str" cm="1">
        <f t="array" ref="CO507">IFERROR(INDEX($CH$4:$CN$4,0,MATCH(1,$CH507:$CN507,0)),"")</f>
        <v>Thứ 3</v>
      </c>
      <c r="CP507" t="str" cm="1">
        <f t="array" ref="CP507">IFERROR(INDEX($CH$4:$CN$4,0,MATCH(2,$CH507:$CN507,0)),"")</f>
        <v/>
      </c>
      <c r="CQ507" t="str">
        <f t="shared" si="329"/>
        <v>Thứ 3</v>
      </c>
      <c r="CR507" t="str">
        <f t="shared" si="294"/>
        <v>F2 - Tuần 2 &amp; 4</v>
      </c>
    </row>
    <row r="508" spans="1:96" x14ac:dyDescent="0.3">
      <c r="A508" s="117" t="s">
        <v>38258</v>
      </c>
      <c r="B508" s="118" t="s">
        <v>33266</v>
      </c>
      <c r="C508" s="118" t="s">
        <v>33267</v>
      </c>
      <c r="D508" s="118" t="s">
        <v>39661</v>
      </c>
      <c r="E508" s="118" t="s">
        <v>39662</v>
      </c>
      <c r="F508" s="118" t="s">
        <v>39650</v>
      </c>
      <c r="G508" s="118" t="s">
        <v>39651</v>
      </c>
      <c r="H508" s="118" t="s">
        <v>39654</v>
      </c>
      <c r="I508" s="118" t="s">
        <v>22</v>
      </c>
      <c r="J508" s="119" t="s">
        <v>39658</v>
      </c>
      <c r="K508" s="119" t="s">
        <v>23</v>
      </c>
      <c r="L508" s="117" t="s">
        <v>23</v>
      </c>
      <c r="M508" s="117" t="s">
        <v>23</v>
      </c>
      <c r="N508" s="117" t="s">
        <v>24</v>
      </c>
      <c r="O508" s="117" t="s">
        <v>23</v>
      </c>
      <c r="P508" s="117" t="s">
        <v>23</v>
      </c>
      <c r="Q508" s="117" t="s">
        <v>23</v>
      </c>
      <c r="R508" s="117" t="s">
        <v>23</v>
      </c>
      <c r="S508" s="117" t="s">
        <v>24</v>
      </c>
      <c r="T508" s="117" t="s">
        <v>24</v>
      </c>
      <c r="U508" s="117" t="s">
        <v>24</v>
      </c>
      <c r="V508" s="117" t="s">
        <v>24</v>
      </c>
      <c r="W508" s="74" t="str">
        <f t="shared" si="295"/>
        <v/>
      </c>
      <c r="X508" s="74" t="str">
        <f t="shared" si="296"/>
        <v>x</v>
      </c>
      <c r="Y508" s="74" t="str">
        <f t="shared" si="297"/>
        <v/>
      </c>
      <c r="Z508" s="74" t="str">
        <f t="shared" si="298"/>
        <v>x</v>
      </c>
      <c r="AA508" t="str">
        <f>VLOOKUP($D508,'Tuyến và nhân viên'!$D:$M,6,0)</f>
        <v>HL00530</v>
      </c>
      <c r="AB508" t="str">
        <f>VLOOKUP($D508,'Tuyến và nhân viên'!$D:$M,7,0)</f>
        <v>Nguyễn Thị Thiên Trang</v>
      </c>
      <c r="AC508" s="16" t="str">
        <f>IFERROR(VLOOKUP($F508,DSKH!$D:$BF,53,0),"")</f>
        <v>F2</v>
      </c>
      <c r="AD508" s="16" t="str">
        <f>IFERROR(VLOOKUP($F508,DSKH!$D:$BF,54,0),"")</f>
        <v>GT</v>
      </c>
      <c r="AE508" s="4">
        <f>SUMIFS('Doanh số khách hàng'!$F:$F,'Doanh số khách hàng'!$A:$A,'Chi tiết tuyến'!$F508)</f>
        <v>0</v>
      </c>
      <c r="AF508" s="16" t="str">
        <f t="shared" si="290"/>
        <v>F4</v>
      </c>
      <c r="AG508" s="16" t="str">
        <f t="shared" si="291"/>
        <v>F2</v>
      </c>
      <c r="AH508" t="b">
        <f t="shared" si="299"/>
        <v>0</v>
      </c>
      <c r="AI508" t="b">
        <f t="shared" si="300"/>
        <v>1</v>
      </c>
      <c r="AJ508">
        <f>IFERROR(VLOOKUP($AC508,Master!$D:$E,2,0),"")</f>
        <v>2</v>
      </c>
      <c r="AK508">
        <f>VLOOKUP($AF508,Master!$D:$E,2,0)</f>
        <v>4</v>
      </c>
      <c r="AL508" s="4">
        <f t="shared" si="301"/>
        <v>0</v>
      </c>
      <c r="AM508" t="str">
        <f>IFERROR(VLOOKUP($F508,DSKH!$D:$BF,31,0),"")</f>
        <v>Tỉnh Cà Mau</v>
      </c>
      <c r="AN508" t="str">
        <f>IFERROR(VLOOKUP($F508,DSKH!$D:$BF,29,0),"")</f>
        <v>Phường Vĩnh Trạch</v>
      </c>
      <c r="AO508">
        <f>IFERROR(VLOOKUP($F508,DSKH!$D:$BF,52,0),"")</f>
        <v>0</v>
      </c>
      <c r="AP508">
        <f>IF(L508="x",1+COUNTIFS(AP$4:AP507,"&gt;0",$AA$4:$AA507,$AA507),0)</f>
        <v>0</v>
      </c>
      <c r="AQ508">
        <f>IF(M508="x",1+COUNTIFS(AQ$4:AQ507,"&gt;0",$AA$4:$AA507,$AA507),0)</f>
        <v>0</v>
      </c>
      <c r="AR508">
        <f>IF(N508="x",1+COUNTIFS(AR$4:AR507,"&gt;0",$AA$4:$AA507,$AA507),0)</f>
        <v>26</v>
      </c>
      <c r="AS508">
        <f>IF(O508="x",1+COUNTIFS(AS$4:AS507,"&gt;0",$AA$4:$AA507,$AA507),0)</f>
        <v>0</v>
      </c>
      <c r="AT508">
        <f>IF(P508="x",1+COUNTIFS(AT$4:AT507,"&gt;0",$AA$4:$AA507,$AA507),0)</f>
        <v>0</v>
      </c>
      <c r="AU508">
        <f>IF(Q508="x",1+COUNTIFS(AU$4:AU507,"&gt;0",$AA$4:$AA507,$AA507),0)</f>
        <v>0</v>
      </c>
      <c r="AV508">
        <f>IF(R508="x",1+COUNTIFS(AV$4:AV507,"&gt;0",$AA$4:$AA507,$AA507),0)</f>
        <v>0</v>
      </c>
      <c r="AW508">
        <f t="shared" si="292"/>
        <v>0</v>
      </c>
      <c r="AX508">
        <f t="shared" si="293"/>
        <v>1</v>
      </c>
      <c r="AY508">
        <f t="shared" si="302"/>
        <v>0</v>
      </c>
      <c r="AZ508">
        <f t="shared" si="303"/>
        <v>1</v>
      </c>
      <c r="BA508" s="4">
        <f t="shared" si="304"/>
        <v>0</v>
      </c>
      <c r="BB508" s="4">
        <f t="shared" si="305"/>
        <v>0</v>
      </c>
      <c r="BC508" s="4">
        <f t="shared" si="306"/>
        <v>0</v>
      </c>
      <c r="BD508" s="4">
        <f t="shared" si="307"/>
        <v>0</v>
      </c>
      <c r="BE508" s="4">
        <f t="shared" si="308"/>
        <v>0</v>
      </c>
      <c r="BF508" s="4">
        <f t="shared" si="309"/>
        <v>0</v>
      </c>
      <c r="BG508" s="4">
        <f t="shared" si="310"/>
        <v>0</v>
      </c>
      <c r="BH508" s="4">
        <f t="shared" si="311"/>
        <v>0</v>
      </c>
      <c r="BI508" s="4">
        <f t="shared" si="312"/>
        <v>0</v>
      </c>
      <c r="BJ508" s="4">
        <f t="shared" si="313"/>
        <v>1</v>
      </c>
      <c r="BK508" s="4">
        <f t="shared" si="314"/>
        <v>0</v>
      </c>
      <c r="BL508" s="4">
        <f t="shared" si="315"/>
        <v>0</v>
      </c>
      <c r="BM508" s="4">
        <f t="shared" si="316"/>
        <v>0</v>
      </c>
      <c r="BN508" s="4">
        <f t="shared" si="317"/>
        <v>0</v>
      </c>
      <c r="BO508">
        <f>SUMIFS(BH$5:BH508,$AA$5:$AA508,$AA508)</f>
        <v>18</v>
      </c>
      <c r="BP508">
        <f>SUMIFS(BI$5:BI508,$AA$5:$AA508,$AA508)</f>
        <v>32</v>
      </c>
      <c r="BQ508">
        <f>SUMIFS(BJ$5:BJ508,$AA$5:$AA508,$AA508)</f>
        <v>18</v>
      </c>
      <c r="BR508">
        <f>SUMIFS(BK$5:BK508,$AA$5:$AA508,$AA508)</f>
        <v>30</v>
      </c>
      <c r="BS508">
        <f>SUMIFS(BL$5:BL508,$AA$5:$AA508,$AA508)</f>
        <v>26</v>
      </c>
      <c r="BT508">
        <f>SUMIFS(BM$5:BM508,$AA$5:$AA508,$AA508)</f>
        <v>26</v>
      </c>
      <c r="BU508">
        <f>SUMIFS(BN$5:BN508,$AA$5:$AA508,$AA508)</f>
        <v>0</v>
      </c>
      <c r="BV508">
        <f t="shared" si="318"/>
        <v>18</v>
      </c>
      <c r="BW508">
        <f t="shared" si="319"/>
        <v>32</v>
      </c>
      <c r="BX508">
        <f t="shared" si="320"/>
        <v>18</v>
      </c>
      <c r="BY508">
        <f t="shared" si="321"/>
        <v>30</v>
      </c>
      <c r="BZ508">
        <f t="shared" si="322"/>
        <v>26</v>
      </c>
      <c r="CA508">
        <f t="shared" si="323"/>
        <v>26</v>
      </c>
      <c r="CB508">
        <f t="shared" si="324"/>
        <v>0</v>
      </c>
      <c r="CC508">
        <f t="shared" si="325"/>
        <v>18</v>
      </c>
      <c r="CD508">
        <f t="shared" si="326"/>
        <v>18</v>
      </c>
      <c r="CE508" t="str">
        <f>IFERROR(VLOOKUP($AA508,'Tuyến và nhân viên'!$I:$O,7,0),"")</f>
        <v>Trần Văn Khanh</v>
      </c>
      <c r="CF508">
        <f t="shared" si="327"/>
        <v>2</v>
      </c>
      <c r="CG508">
        <f t="shared" si="328"/>
        <v>1</v>
      </c>
      <c r="CH508">
        <f>COUNTIFS($L508:L508,"x")</f>
        <v>0</v>
      </c>
      <c r="CI508">
        <f>COUNTIFS($L508:M508,"x")</f>
        <v>0</v>
      </c>
      <c r="CJ508">
        <f>COUNTIFS($L508:N508,"x")</f>
        <v>1</v>
      </c>
      <c r="CK508">
        <f>COUNTIFS($L508:O508,"x")</f>
        <v>1</v>
      </c>
      <c r="CL508">
        <f>COUNTIFS($L508:P508,"x")</f>
        <v>1</v>
      </c>
      <c r="CM508">
        <f>COUNTIFS($L508:Q508,"x")</f>
        <v>1</v>
      </c>
      <c r="CN508">
        <f>COUNTIFS($L508:R508,"x")</f>
        <v>1</v>
      </c>
      <c r="CO508" t="str" cm="1">
        <f t="array" ref="CO508">IFERROR(INDEX($CH$4:$CN$4,0,MATCH(1,$CH508:$CN508,0)),"")</f>
        <v>Thứ 4</v>
      </c>
      <c r="CP508" t="str" cm="1">
        <f t="array" ref="CP508">IFERROR(INDEX($CH$4:$CN$4,0,MATCH(2,$CH508:$CN508,0)),"")</f>
        <v/>
      </c>
      <c r="CQ508" t="str">
        <f t="shared" si="329"/>
        <v>Thứ 4</v>
      </c>
      <c r="CR508" t="str">
        <f t="shared" si="294"/>
        <v>F2 - Tuần 2 &amp; 4</v>
      </c>
    </row>
    <row r="509" spans="1:96" x14ac:dyDescent="0.3">
      <c r="A509" s="117" t="s">
        <v>37165</v>
      </c>
      <c r="B509" s="118" t="s">
        <v>33266</v>
      </c>
      <c r="C509" s="118" t="s">
        <v>33267</v>
      </c>
      <c r="D509" s="118" t="s">
        <v>39663</v>
      </c>
      <c r="E509" s="118" t="s">
        <v>39664</v>
      </c>
      <c r="F509" s="118" t="s">
        <v>39687</v>
      </c>
      <c r="G509" s="118" t="s">
        <v>39688</v>
      </c>
      <c r="H509" s="118" t="s">
        <v>39689</v>
      </c>
      <c r="I509" s="118" t="s">
        <v>22</v>
      </c>
      <c r="J509" s="119" t="s">
        <v>39658</v>
      </c>
      <c r="K509" s="119" t="s">
        <v>23</v>
      </c>
      <c r="L509" s="117" t="s">
        <v>23</v>
      </c>
      <c r="M509" s="117" t="s">
        <v>23</v>
      </c>
      <c r="N509" s="117" t="s">
        <v>23</v>
      </c>
      <c r="O509" s="117" t="s">
        <v>23</v>
      </c>
      <c r="P509" s="117" t="s">
        <v>24</v>
      </c>
      <c r="Q509" s="117" t="s">
        <v>23</v>
      </c>
      <c r="R509" s="117" t="s">
        <v>23</v>
      </c>
      <c r="S509" s="117" t="s">
        <v>24</v>
      </c>
      <c r="T509" s="117" t="s">
        <v>24</v>
      </c>
      <c r="U509" s="117" t="s">
        <v>24</v>
      </c>
      <c r="V509" s="117" t="s">
        <v>24</v>
      </c>
      <c r="W509" s="74" t="str">
        <f t="shared" si="295"/>
        <v>x</v>
      </c>
      <c r="X509" s="74" t="str">
        <f t="shared" si="296"/>
        <v>x</v>
      </c>
      <c r="Y509" s="74" t="str">
        <f t="shared" si="297"/>
        <v>x</v>
      </c>
      <c r="Z509" s="74" t="str">
        <f t="shared" si="298"/>
        <v>x</v>
      </c>
      <c r="AA509" t="str">
        <f>VLOOKUP($D509,'Tuyến và nhân viên'!$D:$M,6,0)</f>
        <v>HL00623</v>
      </c>
      <c r="AB509" t="str">
        <f>VLOOKUP($D509,'Tuyến và nhân viên'!$D:$M,7,0)</f>
        <v>Lê Thị Liên Thư</v>
      </c>
      <c r="AC509" s="16" t="str">
        <f>IFERROR(VLOOKUP($F509,DSKH!$D:$BF,53,0),"")</f>
        <v/>
      </c>
      <c r="AD509" s="16" t="str">
        <f>IFERROR(VLOOKUP($F509,DSKH!$D:$BF,54,0),"")</f>
        <v/>
      </c>
      <c r="AE509" s="4">
        <f>SUMIFS('Doanh số khách hàng'!$F:$F,'Doanh số khách hàng'!$A:$A,'Chi tiết tuyến'!$F509)</f>
        <v>0</v>
      </c>
      <c r="AF509" s="16" t="str">
        <f t="shared" si="290"/>
        <v>F4</v>
      </c>
      <c r="AG509" s="16" t="str">
        <f t="shared" si="291"/>
        <v>F4</v>
      </c>
      <c r="AH509" t="b">
        <f t="shared" si="299"/>
        <v>0</v>
      </c>
      <c r="AI509" t="b">
        <f t="shared" si="300"/>
        <v>0</v>
      </c>
      <c r="AJ509" t="str">
        <f>IFERROR(VLOOKUP($AC509,Master!$D:$E,2,0),"")</f>
        <v/>
      </c>
      <c r="AK509">
        <f>VLOOKUP($AF509,Master!$D:$E,2,0)</f>
        <v>4</v>
      </c>
      <c r="AL509" s="4">
        <f t="shared" si="301"/>
        <v>0</v>
      </c>
      <c r="AM509" t="str">
        <f>IFERROR(VLOOKUP($F509,DSKH!$D:$BF,31,0),"")</f>
        <v/>
      </c>
      <c r="AN509" t="str">
        <f>IFERROR(VLOOKUP($F509,DSKH!$D:$BF,29,0),"")</f>
        <v/>
      </c>
      <c r="AO509" t="str">
        <f>IFERROR(VLOOKUP($F509,DSKH!$D:$BF,52,0),"")</f>
        <v/>
      </c>
      <c r="AP509">
        <f>IF(L509="x",1+COUNTIFS(AP$4:AP508,"&gt;0",$AA$4:$AA508,$AA508),0)</f>
        <v>0</v>
      </c>
      <c r="AQ509">
        <f>IF(M509="x",1+COUNTIFS(AQ$4:AQ508,"&gt;0",$AA$4:$AA508,$AA508),0)</f>
        <v>0</v>
      </c>
      <c r="AR509">
        <f>IF(N509="x",1+COUNTIFS(AR$4:AR508,"&gt;0",$AA$4:$AA508,$AA508),0)</f>
        <v>0</v>
      </c>
      <c r="AS509">
        <f>IF(O509="x",1+COUNTIFS(AS$4:AS508,"&gt;0",$AA$4:$AA508,$AA508),0)</f>
        <v>0</v>
      </c>
      <c r="AT509">
        <f>IF(P509="x",1+COUNTIFS(AT$4:AT508,"&gt;0",$AA$4:$AA508,$AA508),0)</f>
        <v>33</v>
      </c>
      <c r="AU509">
        <f>IF(Q509="x",1+COUNTIFS(AU$4:AU508,"&gt;0",$AA$4:$AA508,$AA508),0)</f>
        <v>0</v>
      </c>
      <c r="AV509">
        <f>IF(R509="x",1+COUNTIFS(AV$4:AV508,"&gt;0",$AA$4:$AA508,$AA508),0)</f>
        <v>0</v>
      </c>
      <c r="AW509">
        <f t="shared" si="292"/>
        <v>1</v>
      </c>
      <c r="AX509">
        <f t="shared" si="293"/>
        <v>1</v>
      </c>
      <c r="AY509">
        <f t="shared" si="302"/>
        <v>1</v>
      </c>
      <c r="AZ509">
        <f t="shared" si="303"/>
        <v>1</v>
      </c>
      <c r="BA509" s="4">
        <f t="shared" si="304"/>
        <v>0</v>
      </c>
      <c r="BB509" s="4">
        <f t="shared" si="305"/>
        <v>0</v>
      </c>
      <c r="BC509" s="4">
        <f t="shared" si="306"/>
        <v>0</v>
      </c>
      <c r="BD509" s="4">
        <f t="shared" si="307"/>
        <v>0</v>
      </c>
      <c r="BE509" s="4">
        <f t="shared" si="308"/>
        <v>0</v>
      </c>
      <c r="BF509" s="4">
        <f t="shared" si="309"/>
        <v>0</v>
      </c>
      <c r="BG509" s="4">
        <f t="shared" si="310"/>
        <v>0</v>
      </c>
      <c r="BH509" s="4">
        <f t="shared" si="311"/>
        <v>0</v>
      </c>
      <c r="BI509" s="4">
        <f t="shared" si="312"/>
        <v>0</v>
      </c>
      <c r="BJ509" s="4">
        <f t="shared" si="313"/>
        <v>0</v>
      </c>
      <c r="BK509" s="4">
        <f t="shared" si="314"/>
        <v>0</v>
      </c>
      <c r="BL509" s="4">
        <f t="shared" si="315"/>
        <v>0</v>
      </c>
      <c r="BM509" s="4">
        <f t="shared" si="316"/>
        <v>0</v>
      </c>
      <c r="BN509" s="4">
        <f t="shared" si="317"/>
        <v>0</v>
      </c>
      <c r="BO509">
        <f>SUMIFS(BH$5:BH509,$AA$5:$AA509,$AA509)</f>
        <v>0</v>
      </c>
      <c r="BP509">
        <f>SUMIFS(BI$5:BI509,$AA$5:$AA509,$AA509)</f>
        <v>0</v>
      </c>
      <c r="BQ509">
        <f>SUMIFS(BJ$5:BJ509,$AA$5:$AA509,$AA509)</f>
        <v>0</v>
      </c>
      <c r="BR509">
        <f>SUMIFS(BK$5:BK509,$AA$5:$AA509,$AA509)</f>
        <v>0</v>
      </c>
      <c r="BS509">
        <f>SUMIFS(BL$5:BL509,$AA$5:$AA509,$AA509)</f>
        <v>0</v>
      </c>
      <c r="BT509">
        <f>SUMIFS(BM$5:BM509,$AA$5:$AA509,$AA509)</f>
        <v>0</v>
      </c>
      <c r="BU509">
        <f>SUMIFS(BN$5:BN509,$AA$5:$AA509,$AA509)</f>
        <v>0</v>
      </c>
      <c r="BV509">
        <f t="shared" si="318"/>
        <v>18</v>
      </c>
      <c r="BW509">
        <f t="shared" si="319"/>
        <v>16</v>
      </c>
      <c r="BX509">
        <f t="shared" si="320"/>
        <v>28</v>
      </c>
      <c r="BY509">
        <f t="shared" si="321"/>
        <v>23</v>
      </c>
      <c r="BZ509">
        <f t="shared" si="322"/>
        <v>22</v>
      </c>
      <c r="CA509">
        <f t="shared" si="323"/>
        <v>40</v>
      </c>
      <c r="CB509">
        <f t="shared" si="324"/>
        <v>0</v>
      </c>
      <c r="CC509">
        <f t="shared" si="325"/>
        <v>0</v>
      </c>
      <c r="CD509">
        <f t="shared" si="326"/>
        <v>0</v>
      </c>
      <c r="CE509" t="str">
        <f>IFERROR(VLOOKUP($AA509,'Tuyến và nhân viên'!$I:$O,7,0),"")</f>
        <v>Trần Văn Khanh</v>
      </c>
      <c r="CF509">
        <f t="shared" si="327"/>
        <v>4</v>
      </c>
      <c r="CG509">
        <f t="shared" si="328"/>
        <v>1</v>
      </c>
      <c r="CH509">
        <f>COUNTIFS($L509:L509,"x")</f>
        <v>0</v>
      </c>
      <c r="CI509">
        <f>COUNTIFS($L509:M509,"x")</f>
        <v>0</v>
      </c>
      <c r="CJ509">
        <f>COUNTIFS($L509:N509,"x")</f>
        <v>0</v>
      </c>
      <c r="CK509">
        <f>COUNTIFS($L509:O509,"x")</f>
        <v>0</v>
      </c>
      <c r="CL509">
        <f>COUNTIFS($L509:P509,"x")</f>
        <v>1</v>
      </c>
      <c r="CM509">
        <f>COUNTIFS($L509:Q509,"x")</f>
        <v>1</v>
      </c>
      <c r="CN509">
        <f>COUNTIFS($L509:R509,"x")</f>
        <v>1</v>
      </c>
      <c r="CO509" t="str" cm="1">
        <f t="array" ref="CO509">IFERROR(INDEX($CH$4:$CN$4,0,MATCH(1,$CH509:$CN509,0)),"")</f>
        <v>Thứ 6</v>
      </c>
      <c r="CP509" t="str" cm="1">
        <f t="array" ref="CP509">IFERROR(INDEX($CH$4:$CN$4,0,MATCH(2,$CH509:$CN509,0)),"")</f>
        <v/>
      </c>
      <c r="CQ509" t="str">
        <f t="shared" si="329"/>
        <v>Thứ 6</v>
      </c>
      <c r="CR509" t="str">
        <f t="shared" si="294"/>
        <v>F4 - Tất cả các tuần</v>
      </c>
    </row>
    <row r="510" spans="1:96" x14ac:dyDescent="0.3">
      <c r="A510" s="117" t="s">
        <v>38278</v>
      </c>
      <c r="B510" s="118" t="s">
        <v>33266</v>
      </c>
      <c r="C510" s="118" t="s">
        <v>33267</v>
      </c>
      <c r="D510" s="118" t="s">
        <v>39663</v>
      </c>
      <c r="E510" s="118" t="s">
        <v>39664</v>
      </c>
      <c r="F510" s="118" t="s">
        <v>30119</v>
      </c>
      <c r="G510" s="118" t="s">
        <v>33305</v>
      </c>
      <c r="H510" s="118" t="s">
        <v>33310</v>
      </c>
      <c r="I510" s="118" t="s">
        <v>22</v>
      </c>
      <c r="J510" s="119" t="s">
        <v>39658</v>
      </c>
      <c r="K510" s="119" t="s">
        <v>23</v>
      </c>
      <c r="L510" s="117" t="s">
        <v>23</v>
      </c>
      <c r="M510" s="117" t="s">
        <v>23</v>
      </c>
      <c r="N510" s="117" t="s">
        <v>24</v>
      </c>
      <c r="O510" s="117" t="s">
        <v>23</v>
      </c>
      <c r="P510" s="117" t="s">
        <v>23</v>
      </c>
      <c r="Q510" s="117" t="s">
        <v>23</v>
      </c>
      <c r="R510" s="117" t="s">
        <v>23</v>
      </c>
      <c r="S510" s="117" t="s">
        <v>24</v>
      </c>
      <c r="T510" s="117" t="s">
        <v>24</v>
      </c>
      <c r="U510" s="117" t="s">
        <v>24</v>
      </c>
      <c r="V510" s="117" t="s">
        <v>24</v>
      </c>
      <c r="W510" s="74" t="str">
        <f t="shared" si="295"/>
        <v>x</v>
      </c>
      <c r="X510" s="74" t="str">
        <f t="shared" si="296"/>
        <v/>
      </c>
      <c r="Y510" s="74" t="str">
        <f t="shared" si="297"/>
        <v>x</v>
      </c>
      <c r="Z510" s="74" t="str">
        <f t="shared" si="298"/>
        <v/>
      </c>
      <c r="AA510" t="str">
        <f>VLOOKUP($D510,'Tuyến và nhân viên'!$D:$M,6,0)</f>
        <v>HL00623</v>
      </c>
      <c r="AB510" t="str">
        <f>VLOOKUP($D510,'Tuyến và nhân viên'!$D:$M,7,0)</f>
        <v>Lê Thị Liên Thư</v>
      </c>
      <c r="AC510" s="16" t="str">
        <f>IFERROR(VLOOKUP($F510,DSKH!$D:$BF,53,0),"")</f>
        <v>F2</v>
      </c>
      <c r="AD510" s="16" t="str">
        <f>IFERROR(VLOOKUP($F510,DSKH!$D:$BF,54,0),"")</f>
        <v>GT</v>
      </c>
      <c r="AE510" s="4">
        <f>SUMIFS('Doanh số khách hàng'!$F:$F,'Doanh số khách hàng'!$A:$A,'Chi tiết tuyến'!$F510)</f>
        <v>205233.33333333334</v>
      </c>
      <c r="AF510" s="16" t="str">
        <f t="shared" si="290"/>
        <v>F4</v>
      </c>
      <c r="AG510" s="16" t="str">
        <f t="shared" si="291"/>
        <v>F2</v>
      </c>
      <c r="AH510" t="b">
        <f t="shared" si="299"/>
        <v>0</v>
      </c>
      <c r="AI510" t="b">
        <f t="shared" si="300"/>
        <v>1</v>
      </c>
      <c r="AJ510">
        <f>IFERROR(VLOOKUP($AC510,Master!$D:$E,2,0),"")</f>
        <v>2</v>
      </c>
      <c r="AK510">
        <f>VLOOKUP($AF510,Master!$D:$E,2,0)</f>
        <v>4</v>
      </c>
      <c r="AL510" s="4">
        <f t="shared" si="301"/>
        <v>102616.66666666667</v>
      </c>
      <c r="AM510" t="str">
        <f>IFERROR(VLOOKUP($F510,DSKH!$D:$BF,31,0),"")</f>
        <v>Tỉnh Cà Mau</v>
      </c>
      <c r="AN510" t="str">
        <f>IFERROR(VLOOKUP($F510,DSKH!$D:$BF,29,0),"")</f>
        <v>Xã Hòa Bình</v>
      </c>
      <c r="AO510">
        <f>IFERROR(VLOOKUP($F510,DSKH!$D:$BF,52,0),"")</f>
        <v>205233.33333333334</v>
      </c>
      <c r="AP510">
        <f>IF(L510="x",1+COUNTIFS(AP$4:AP509,"&gt;0",$AA$4:$AA509,$AA509),0)</f>
        <v>0</v>
      </c>
      <c r="AQ510">
        <f>IF(M510="x",1+COUNTIFS(AQ$4:AQ509,"&gt;0",$AA$4:$AA509,$AA509),0)</f>
        <v>0</v>
      </c>
      <c r="AR510">
        <f>IF(N510="x",1+COUNTIFS(AR$4:AR509,"&gt;0",$AA$4:$AA509,$AA509),0)</f>
        <v>1</v>
      </c>
      <c r="AS510">
        <f>IF(O510="x",1+COUNTIFS(AS$4:AS509,"&gt;0",$AA$4:$AA509,$AA509),0)</f>
        <v>0</v>
      </c>
      <c r="AT510">
        <f>IF(P510="x",1+COUNTIFS(AT$4:AT509,"&gt;0",$AA$4:$AA509,$AA509),0)</f>
        <v>0</v>
      </c>
      <c r="AU510">
        <f>IF(Q510="x",1+COUNTIFS(AU$4:AU509,"&gt;0",$AA$4:$AA509,$AA509),0)</f>
        <v>0</v>
      </c>
      <c r="AV510">
        <f>IF(R510="x",1+COUNTIFS(AV$4:AV509,"&gt;0",$AA$4:$AA509,$AA509),0)</f>
        <v>0</v>
      </c>
      <c r="AW510">
        <f t="shared" si="292"/>
        <v>1</v>
      </c>
      <c r="AX510">
        <f t="shared" si="293"/>
        <v>0</v>
      </c>
      <c r="AY510">
        <f t="shared" si="302"/>
        <v>1</v>
      </c>
      <c r="AZ510">
        <f t="shared" si="303"/>
        <v>0</v>
      </c>
      <c r="BA510" s="4">
        <f t="shared" si="304"/>
        <v>0</v>
      </c>
      <c r="BB510" s="4">
        <f t="shared" si="305"/>
        <v>0</v>
      </c>
      <c r="BC510" s="4">
        <f t="shared" si="306"/>
        <v>102616.66666666667</v>
      </c>
      <c r="BD510" s="4">
        <f t="shared" si="307"/>
        <v>0</v>
      </c>
      <c r="BE510" s="4">
        <f t="shared" si="308"/>
        <v>0</v>
      </c>
      <c r="BF510" s="4">
        <f t="shared" si="309"/>
        <v>0</v>
      </c>
      <c r="BG510" s="4">
        <f t="shared" si="310"/>
        <v>0</v>
      </c>
      <c r="BH510" s="4">
        <f t="shared" si="311"/>
        <v>0</v>
      </c>
      <c r="BI510" s="4">
        <f t="shared" si="312"/>
        <v>0</v>
      </c>
      <c r="BJ510" s="4">
        <f t="shared" si="313"/>
        <v>1</v>
      </c>
      <c r="BK510" s="4">
        <f t="shared" si="314"/>
        <v>0</v>
      </c>
      <c r="BL510" s="4">
        <f t="shared" si="315"/>
        <v>0</v>
      </c>
      <c r="BM510" s="4">
        <f t="shared" si="316"/>
        <v>0</v>
      </c>
      <c r="BN510" s="4">
        <f t="shared" si="317"/>
        <v>0</v>
      </c>
      <c r="BO510">
        <f>SUMIFS(BH$5:BH510,$AA$5:$AA510,$AA510)</f>
        <v>0</v>
      </c>
      <c r="BP510">
        <f>SUMIFS(BI$5:BI510,$AA$5:$AA510,$AA510)</f>
        <v>0</v>
      </c>
      <c r="BQ510">
        <f>SUMIFS(BJ$5:BJ510,$AA$5:$AA510,$AA510)</f>
        <v>1</v>
      </c>
      <c r="BR510">
        <f>SUMIFS(BK$5:BK510,$AA$5:$AA510,$AA510)</f>
        <v>0</v>
      </c>
      <c r="BS510">
        <f>SUMIFS(BL$5:BL510,$AA$5:$AA510,$AA510)</f>
        <v>0</v>
      </c>
      <c r="BT510">
        <f>SUMIFS(BM$5:BM510,$AA$5:$AA510,$AA510)</f>
        <v>0</v>
      </c>
      <c r="BU510">
        <f>SUMIFS(BN$5:BN510,$AA$5:$AA510,$AA510)</f>
        <v>0</v>
      </c>
      <c r="BV510">
        <f t="shared" si="318"/>
        <v>18</v>
      </c>
      <c r="BW510">
        <f t="shared" si="319"/>
        <v>16</v>
      </c>
      <c r="BX510">
        <f t="shared" si="320"/>
        <v>28</v>
      </c>
      <c r="BY510">
        <f t="shared" si="321"/>
        <v>23</v>
      </c>
      <c r="BZ510">
        <f t="shared" si="322"/>
        <v>22</v>
      </c>
      <c r="CA510">
        <f t="shared" si="323"/>
        <v>40</v>
      </c>
      <c r="CB510">
        <f t="shared" si="324"/>
        <v>0</v>
      </c>
      <c r="CC510">
        <f t="shared" si="325"/>
        <v>1</v>
      </c>
      <c r="CD510">
        <f t="shared" si="326"/>
        <v>28</v>
      </c>
      <c r="CE510" t="str">
        <f>IFERROR(VLOOKUP($AA510,'Tuyến và nhân viên'!$I:$O,7,0),"")</f>
        <v>Trần Văn Khanh</v>
      </c>
      <c r="CF510">
        <f t="shared" si="327"/>
        <v>2</v>
      </c>
      <c r="CG510">
        <f t="shared" si="328"/>
        <v>1</v>
      </c>
      <c r="CH510">
        <f>COUNTIFS($L510:L510,"x")</f>
        <v>0</v>
      </c>
      <c r="CI510">
        <f>COUNTIFS($L510:M510,"x")</f>
        <v>0</v>
      </c>
      <c r="CJ510">
        <f>COUNTIFS($L510:N510,"x")</f>
        <v>1</v>
      </c>
      <c r="CK510">
        <f>COUNTIFS($L510:O510,"x")</f>
        <v>1</v>
      </c>
      <c r="CL510">
        <f>COUNTIFS($L510:P510,"x")</f>
        <v>1</v>
      </c>
      <c r="CM510">
        <f>COUNTIFS($L510:Q510,"x")</f>
        <v>1</v>
      </c>
      <c r="CN510">
        <f>COUNTIFS($L510:R510,"x")</f>
        <v>1</v>
      </c>
      <c r="CO510" t="str" cm="1">
        <f t="array" ref="CO510">IFERROR(INDEX($CH$4:$CN$4,0,MATCH(1,$CH510:$CN510,0)),"")</f>
        <v>Thứ 4</v>
      </c>
      <c r="CP510" t="str" cm="1">
        <f t="array" ref="CP510">IFERROR(INDEX($CH$4:$CN$4,0,MATCH(2,$CH510:$CN510,0)),"")</f>
        <v/>
      </c>
      <c r="CQ510" t="str">
        <f t="shared" si="329"/>
        <v>Thứ 4</v>
      </c>
      <c r="CR510" t="str">
        <f t="shared" si="294"/>
        <v>F2 - Tuần 1 &amp; 3</v>
      </c>
    </row>
    <row r="511" spans="1:96" x14ac:dyDescent="0.3">
      <c r="A511" s="117" t="s">
        <v>38283</v>
      </c>
      <c r="B511" s="118" t="s">
        <v>33266</v>
      </c>
      <c r="C511" s="118" t="s">
        <v>33267</v>
      </c>
      <c r="D511" s="118" t="s">
        <v>39663</v>
      </c>
      <c r="E511" s="118" t="s">
        <v>39664</v>
      </c>
      <c r="F511" s="118" t="s">
        <v>33319</v>
      </c>
      <c r="G511" s="118" t="s">
        <v>33320</v>
      </c>
      <c r="H511" s="118" t="s">
        <v>33324</v>
      </c>
      <c r="I511" s="118" t="s">
        <v>22</v>
      </c>
      <c r="J511" s="119" t="s">
        <v>39658</v>
      </c>
      <c r="K511" s="119" t="s">
        <v>23</v>
      </c>
      <c r="L511" s="117" t="s">
        <v>23</v>
      </c>
      <c r="M511" s="117" t="s">
        <v>23</v>
      </c>
      <c r="N511" s="117" t="s">
        <v>24</v>
      </c>
      <c r="O511" s="117" t="s">
        <v>23</v>
      </c>
      <c r="P511" s="117" t="s">
        <v>23</v>
      </c>
      <c r="Q511" s="117" t="s">
        <v>23</v>
      </c>
      <c r="R511" s="117" t="s">
        <v>23</v>
      </c>
      <c r="S511" s="117" t="s">
        <v>24</v>
      </c>
      <c r="T511" s="117" t="s">
        <v>24</v>
      </c>
      <c r="U511" s="117" t="s">
        <v>24</v>
      </c>
      <c r="V511" s="117" t="s">
        <v>24</v>
      </c>
      <c r="W511" s="74" t="str">
        <f t="shared" si="295"/>
        <v>x</v>
      </c>
      <c r="X511" s="74" t="str">
        <f t="shared" si="296"/>
        <v/>
      </c>
      <c r="Y511" s="74" t="str">
        <f t="shared" si="297"/>
        <v>x</v>
      </c>
      <c r="Z511" s="74" t="str">
        <f t="shared" si="298"/>
        <v/>
      </c>
      <c r="AA511" t="str">
        <f>VLOOKUP($D511,'Tuyến và nhân viên'!$D:$M,6,0)</f>
        <v>HL00623</v>
      </c>
      <c r="AB511" t="str">
        <f>VLOOKUP($D511,'Tuyến và nhân viên'!$D:$M,7,0)</f>
        <v>Lê Thị Liên Thư</v>
      </c>
      <c r="AC511" s="16" t="str">
        <f>IFERROR(VLOOKUP($F511,DSKH!$D:$BF,53,0),"")</f>
        <v>F2</v>
      </c>
      <c r="AD511" s="16" t="str">
        <f>IFERROR(VLOOKUP($F511,DSKH!$D:$BF,54,0),"")</f>
        <v>GT</v>
      </c>
      <c r="AE511" s="4">
        <f>SUMIFS('Doanh số khách hàng'!$F:$F,'Doanh số khách hàng'!$A:$A,'Chi tiết tuyến'!$F511)</f>
        <v>0</v>
      </c>
      <c r="AF511" s="16" t="str">
        <f t="shared" si="290"/>
        <v>F4</v>
      </c>
      <c r="AG511" s="16" t="str">
        <f t="shared" si="291"/>
        <v>F2</v>
      </c>
      <c r="AH511" t="b">
        <f t="shared" si="299"/>
        <v>0</v>
      </c>
      <c r="AI511" t="b">
        <f t="shared" si="300"/>
        <v>1</v>
      </c>
      <c r="AJ511">
        <f>IFERROR(VLOOKUP($AC511,Master!$D:$E,2,0),"")</f>
        <v>2</v>
      </c>
      <c r="AK511">
        <f>VLOOKUP($AF511,Master!$D:$E,2,0)</f>
        <v>4</v>
      </c>
      <c r="AL511" s="4">
        <f t="shared" si="301"/>
        <v>0</v>
      </c>
      <c r="AM511" t="str">
        <f>IFERROR(VLOOKUP($F511,DSKH!$D:$BF,31,0),"")</f>
        <v>Tỉnh Cà Mau</v>
      </c>
      <c r="AN511" t="str">
        <f>IFERROR(VLOOKUP($F511,DSKH!$D:$BF,29,0),"")</f>
        <v>Xã Hòa Bình</v>
      </c>
      <c r="AO511">
        <f>IFERROR(VLOOKUP($F511,DSKH!$D:$BF,52,0),"")</f>
        <v>0</v>
      </c>
      <c r="AP511">
        <f>IF(L511="x",1+COUNTIFS(AP$4:AP510,"&gt;0",$AA$4:$AA510,$AA510),0)</f>
        <v>0</v>
      </c>
      <c r="AQ511">
        <f>IF(M511="x",1+COUNTIFS(AQ$4:AQ510,"&gt;0",$AA$4:$AA510,$AA510),0)</f>
        <v>0</v>
      </c>
      <c r="AR511">
        <f>IF(N511="x",1+COUNTIFS(AR$4:AR510,"&gt;0",$AA$4:$AA510,$AA510),0)</f>
        <v>2</v>
      </c>
      <c r="AS511">
        <f>IF(O511="x",1+COUNTIFS(AS$4:AS510,"&gt;0",$AA$4:$AA510,$AA510),0)</f>
        <v>0</v>
      </c>
      <c r="AT511">
        <f>IF(P511="x",1+COUNTIFS(AT$4:AT510,"&gt;0",$AA$4:$AA510,$AA510),0)</f>
        <v>0</v>
      </c>
      <c r="AU511">
        <f>IF(Q511="x",1+COUNTIFS(AU$4:AU510,"&gt;0",$AA$4:$AA510,$AA510),0)</f>
        <v>0</v>
      </c>
      <c r="AV511">
        <f>IF(R511="x",1+COUNTIFS(AV$4:AV510,"&gt;0",$AA$4:$AA510,$AA510),0)</f>
        <v>0</v>
      </c>
      <c r="AW511">
        <f t="shared" si="292"/>
        <v>1</v>
      </c>
      <c r="AX511">
        <f t="shared" si="293"/>
        <v>0</v>
      </c>
      <c r="AY511">
        <f t="shared" si="302"/>
        <v>1</v>
      </c>
      <c r="AZ511">
        <f t="shared" si="303"/>
        <v>0</v>
      </c>
      <c r="BA511" s="4">
        <f t="shared" si="304"/>
        <v>0</v>
      </c>
      <c r="BB511" s="4">
        <f t="shared" si="305"/>
        <v>0</v>
      </c>
      <c r="BC511" s="4">
        <f t="shared" si="306"/>
        <v>0</v>
      </c>
      <c r="BD511" s="4">
        <f t="shared" si="307"/>
        <v>0</v>
      </c>
      <c r="BE511" s="4">
        <f t="shared" si="308"/>
        <v>0</v>
      </c>
      <c r="BF511" s="4">
        <f t="shared" si="309"/>
        <v>0</v>
      </c>
      <c r="BG511" s="4">
        <f t="shared" si="310"/>
        <v>0</v>
      </c>
      <c r="BH511" s="4">
        <f t="shared" si="311"/>
        <v>0</v>
      </c>
      <c r="BI511" s="4">
        <f t="shared" si="312"/>
        <v>0</v>
      </c>
      <c r="BJ511" s="4">
        <f t="shared" si="313"/>
        <v>1</v>
      </c>
      <c r="BK511" s="4">
        <f t="shared" si="314"/>
        <v>0</v>
      </c>
      <c r="BL511" s="4">
        <f t="shared" si="315"/>
        <v>0</v>
      </c>
      <c r="BM511" s="4">
        <f t="shared" si="316"/>
        <v>0</v>
      </c>
      <c r="BN511" s="4">
        <f t="shared" si="317"/>
        <v>0</v>
      </c>
      <c r="BO511">
        <f>SUMIFS(BH$5:BH511,$AA$5:$AA511,$AA511)</f>
        <v>0</v>
      </c>
      <c r="BP511">
        <f>SUMIFS(BI$5:BI511,$AA$5:$AA511,$AA511)</f>
        <v>0</v>
      </c>
      <c r="BQ511">
        <f>SUMIFS(BJ$5:BJ511,$AA$5:$AA511,$AA511)</f>
        <v>2</v>
      </c>
      <c r="BR511">
        <f>SUMIFS(BK$5:BK511,$AA$5:$AA511,$AA511)</f>
        <v>0</v>
      </c>
      <c r="BS511">
        <f>SUMIFS(BL$5:BL511,$AA$5:$AA511,$AA511)</f>
        <v>0</v>
      </c>
      <c r="BT511">
        <f>SUMIFS(BM$5:BM511,$AA$5:$AA511,$AA511)</f>
        <v>0</v>
      </c>
      <c r="BU511">
        <f>SUMIFS(BN$5:BN511,$AA$5:$AA511,$AA511)</f>
        <v>0</v>
      </c>
      <c r="BV511">
        <f t="shared" si="318"/>
        <v>18</v>
      </c>
      <c r="BW511">
        <f t="shared" si="319"/>
        <v>16</v>
      </c>
      <c r="BX511">
        <f t="shared" si="320"/>
        <v>28</v>
      </c>
      <c r="BY511">
        <f t="shared" si="321"/>
        <v>23</v>
      </c>
      <c r="BZ511">
        <f t="shared" si="322"/>
        <v>22</v>
      </c>
      <c r="CA511">
        <f t="shared" si="323"/>
        <v>40</v>
      </c>
      <c r="CB511">
        <f t="shared" si="324"/>
        <v>0</v>
      </c>
      <c r="CC511">
        <f t="shared" si="325"/>
        <v>2</v>
      </c>
      <c r="CD511">
        <f t="shared" si="326"/>
        <v>28</v>
      </c>
      <c r="CE511" t="str">
        <f>IFERROR(VLOOKUP($AA511,'Tuyến và nhân viên'!$I:$O,7,0),"")</f>
        <v>Trần Văn Khanh</v>
      </c>
      <c r="CF511">
        <f t="shared" si="327"/>
        <v>2</v>
      </c>
      <c r="CG511">
        <f t="shared" si="328"/>
        <v>1</v>
      </c>
      <c r="CH511">
        <f>COUNTIFS($L511:L511,"x")</f>
        <v>0</v>
      </c>
      <c r="CI511">
        <f>COUNTIFS($L511:M511,"x")</f>
        <v>0</v>
      </c>
      <c r="CJ511">
        <f>COUNTIFS($L511:N511,"x")</f>
        <v>1</v>
      </c>
      <c r="CK511">
        <f>COUNTIFS($L511:O511,"x")</f>
        <v>1</v>
      </c>
      <c r="CL511">
        <f>COUNTIFS($L511:P511,"x")</f>
        <v>1</v>
      </c>
      <c r="CM511">
        <f>COUNTIFS($L511:Q511,"x")</f>
        <v>1</v>
      </c>
      <c r="CN511">
        <f>COUNTIFS($L511:R511,"x")</f>
        <v>1</v>
      </c>
      <c r="CO511" t="str" cm="1">
        <f t="array" ref="CO511">IFERROR(INDEX($CH$4:$CN$4,0,MATCH(1,$CH511:$CN511,0)),"")</f>
        <v>Thứ 4</v>
      </c>
      <c r="CP511" t="str" cm="1">
        <f t="array" ref="CP511">IFERROR(INDEX($CH$4:$CN$4,0,MATCH(2,$CH511:$CN511,0)),"")</f>
        <v/>
      </c>
      <c r="CQ511" t="str">
        <f t="shared" si="329"/>
        <v>Thứ 4</v>
      </c>
      <c r="CR511" t="str">
        <f t="shared" si="294"/>
        <v>F2 - Tuần 1 &amp; 3</v>
      </c>
    </row>
    <row r="512" spans="1:96" x14ac:dyDescent="0.3">
      <c r="A512" s="117" t="s">
        <v>38290</v>
      </c>
      <c r="B512" s="118" t="s">
        <v>33266</v>
      </c>
      <c r="C512" s="118" t="s">
        <v>33267</v>
      </c>
      <c r="D512" s="118" t="s">
        <v>39663</v>
      </c>
      <c r="E512" s="118" t="s">
        <v>39664</v>
      </c>
      <c r="F512" s="118" t="s">
        <v>33409</v>
      </c>
      <c r="G512" s="118" t="s">
        <v>33410</v>
      </c>
      <c r="H512" s="118" t="s">
        <v>33416</v>
      </c>
      <c r="I512" s="118" t="s">
        <v>22</v>
      </c>
      <c r="J512" s="119" t="s">
        <v>39658</v>
      </c>
      <c r="K512" s="119" t="s">
        <v>23</v>
      </c>
      <c r="L512" s="117" t="s">
        <v>24</v>
      </c>
      <c r="M512" s="117" t="s">
        <v>23</v>
      </c>
      <c r="N512" s="117" t="s">
        <v>23</v>
      </c>
      <c r="O512" s="117" t="s">
        <v>23</v>
      </c>
      <c r="P512" s="117" t="s">
        <v>23</v>
      </c>
      <c r="Q512" s="117" t="s">
        <v>23</v>
      </c>
      <c r="R512" s="117" t="s">
        <v>23</v>
      </c>
      <c r="S512" s="117" t="s">
        <v>24</v>
      </c>
      <c r="T512" s="117" t="s">
        <v>24</v>
      </c>
      <c r="U512" s="117" t="s">
        <v>24</v>
      </c>
      <c r="V512" s="117" t="s">
        <v>24</v>
      </c>
      <c r="W512" s="74" t="str">
        <f t="shared" si="295"/>
        <v>x</v>
      </c>
      <c r="X512" s="74" t="str">
        <f t="shared" si="296"/>
        <v/>
      </c>
      <c r="Y512" s="74" t="str">
        <f t="shared" si="297"/>
        <v>x</v>
      </c>
      <c r="Z512" s="74" t="str">
        <f t="shared" si="298"/>
        <v/>
      </c>
      <c r="AA512" t="str">
        <f>VLOOKUP($D512,'Tuyến và nhân viên'!$D:$M,6,0)</f>
        <v>HL00623</v>
      </c>
      <c r="AB512" t="str">
        <f>VLOOKUP($D512,'Tuyến và nhân viên'!$D:$M,7,0)</f>
        <v>Lê Thị Liên Thư</v>
      </c>
      <c r="AC512" s="16" t="str">
        <f>IFERROR(VLOOKUP($F512,DSKH!$D:$BF,53,0),"")</f>
        <v>F2</v>
      </c>
      <c r="AD512" s="16" t="str">
        <f>IFERROR(VLOOKUP($F512,DSKH!$D:$BF,54,0),"")</f>
        <v>GT</v>
      </c>
      <c r="AE512" s="4">
        <f>SUMIFS('Doanh số khách hàng'!$F:$F,'Doanh số khách hàng'!$A:$A,'Chi tiết tuyến'!$F512)</f>
        <v>0</v>
      </c>
      <c r="AF512" s="16" t="str">
        <f t="shared" si="290"/>
        <v>F4</v>
      </c>
      <c r="AG512" s="16" t="str">
        <f t="shared" si="291"/>
        <v>F2</v>
      </c>
      <c r="AH512" t="b">
        <f t="shared" si="299"/>
        <v>0</v>
      </c>
      <c r="AI512" t="b">
        <f t="shared" si="300"/>
        <v>1</v>
      </c>
      <c r="AJ512">
        <f>IFERROR(VLOOKUP($AC512,Master!$D:$E,2,0),"")</f>
        <v>2</v>
      </c>
      <c r="AK512">
        <f>VLOOKUP($AF512,Master!$D:$E,2,0)</f>
        <v>4</v>
      </c>
      <c r="AL512" s="4">
        <f t="shared" si="301"/>
        <v>0</v>
      </c>
      <c r="AM512" t="str">
        <f>IFERROR(VLOOKUP($F512,DSKH!$D:$BF,31,0),"")</f>
        <v>Tỉnh Cà Mau</v>
      </c>
      <c r="AN512" t="str">
        <f>IFERROR(VLOOKUP($F512,DSKH!$D:$BF,29,0),"")</f>
        <v>Xã Gành Hào</v>
      </c>
      <c r="AO512">
        <f>IFERROR(VLOOKUP($F512,DSKH!$D:$BF,52,0),"")</f>
        <v>0</v>
      </c>
      <c r="AP512">
        <f>IF(L512="x",1+COUNTIFS(AP$4:AP511,"&gt;0",$AA$4:$AA511,$AA511),0)</f>
        <v>1</v>
      </c>
      <c r="AQ512">
        <f>IF(M512="x",1+COUNTIFS(AQ$4:AQ511,"&gt;0",$AA$4:$AA511,$AA511),0)</f>
        <v>0</v>
      </c>
      <c r="AR512">
        <f>IF(N512="x",1+COUNTIFS(AR$4:AR511,"&gt;0",$AA$4:$AA511,$AA511),0)</f>
        <v>0</v>
      </c>
      <c r="AS512">
        <f>IF(O512="x",1+COUNTIFS(AS$4:AS511,"&gt;0",$AA$4:$AA511,$AA511),0)</f>
        <v>0</v>
      </c>
      <c r="AT512">
        <f>IF(P512="x",1+COUNTIFS(AT$4:AT511,"&gt;0",$AA$4:$AA511,$AA511),0)</f>
        <v>0</v>
      </c>
      <c r="AU512">
        <f>IF(Q512="x",1+COUNTIFS(AU$4:AU511,"&gt;0",$AA$4:$AA511,$AA511),0)</f>
        <v>0</v>
      </c>
      <c r="AV512">
        <f>IF(R512="x",1+COUNTIFS(AV$4:AV511,"&gt;0",$AA$4:$AA511,$AA511),0)</f>
        <v>0</v>
      </c>
      <c r="AW512">
        <f t="shared" si="292"/>
        <v>1</v>
      </c>
      <c r="AX512">
        <f t="shared" si="293"/>
        <v>0</v>
      </c>
      <c r="AY512">
        <f t="shared" si="302"/>
        <v>1</v>
      </c>
      <c r="AZ512">
        <f t="shared" si="303"/>
        <v>0</v>
      </c>
      <c r="BA512" s="4">
        <f t="shared" si="304"/>
        <v>0</v>
      </c>
      <c r="BB512" s="4">
        <f t="shared" si="305"/>
        <v>0</v>
      </c>
      <c r="BC512" s="4">
        <f t="shared" si="306"/>
        <v>0</v>
      </c>
      <c r="BD512" s="4">
        <f t="shared" si="307"/>
        <v>0</v>
      </c>
      <c r="BE512" s="4">
        <f t="shared" si="308"/>
        <v>0</v>
      </c>
      <c r="BF512" s="4">
        <f t="shared" si="309"/>
        <v>0</v>
      </c>
      <c r="BG512" s="4">
        <f t="shared" si="310"/>
        <v>0</v>
      </c>
      <c r="BH512" s="4">
        <f t="shared" si="311"/>
        <v>1</v>
      </c>
      <c r="BI512" s="4">
        <f t="shared" si="312"/>
        <v>0</v>
      </c>
      <c r="BJ512" s="4">
        <f t="shared" si="313"/>
        <v>0</v>
      </c>
      <c r="BK512" s="4">
        <f t="shared" si="314"/>
        <v>0</v>
      </c>
      <c r="BL512" s="4">
        <f t="shared" si="315"/>
        <v>0</v>
      </c>
      <c r="BM512" s="4">
        <f t="shared" si="316"/>
        <v>0</v>
      </c>
      <c r="BN512" s="4">
        <f t="shared" si="317"/>
        <v>0</v>
      </c>
      <c r="BO512">
        <f>SUMIFS(BH$5:BH512,$AA$5:$AA512,$AA512)</f>
        <v>1</v>
      </c>
      <c r="BP512">
        <f>SUMIFS(BI$5:BI512,$AA$5:$AA512,$AA512)</f>
        <v>0</v>
      </c>
      <c r="BQ512">
        <f>SUMIFS(BJ$5:BJ512,$AA$5:$AA512,$AA512)</f>
        <v>2</v>
      </c>
      <c r="BR512">
        <f>SUMIFS(BK$5:BK512,$AA$5:$AA512,$AA512)</f>
        <v>0</v>
      </c>
      <c r="BS512">
        <f>SUMIFS(BL$5:BL512,$AA$5:$AA512,$AA512)</f>
        <v>0</v>
      </c>
      <c r="BT512">
        <f>SUMIFS(BM$5:BM512,$AA$5:$AA512,$AA512)</f>
        <v>0</v>
      </c>
      <c r="BU512">
        <f>SUMIFS(BN$5:BN512,$AA$5:$AA512,$AA512)</f>
        <v>0</v>
      </c>
      <c r="BV512">
        <f t="shared" si="318"/>
        <v>18</v>
      </c>
      <c r="BW512">
        <f t="shared" si="319"/>
        <v>16</v>
      </c>
      <c r="BX512">
        <f t="shared" si="320"/>
        <v>28</v>
      </c>
      <c r="BY512">
        <f t="shared" si="321"/>
        <v>23</v>
      </c>
      <c r="BZ512">
        <f t="shared" si="322"/>
        <v>22</v>
      </c>
      <c r="CA512">
        <f t="shared" si="323"/>
        <v>40</v>
      </c>
      <c r="CB512">
        <f t="shared" si="324"/>
        <v>0</v>
      </c>
      <c r="CC512">
        <f t="shared" si="325"/>
        <v>1</v>
      </c>
      <c r="CD512">
        <f t="shared" si="326"/>
        <v>18</v>
      </c>
      <c r="CE512" t="str">
        <f>IFERROR(VLOOKUP($AA512,'Tuyến và nhân viên'!$I:$O,7,0),"")</f>
        <v>Trần Văn Khanh</v>
      </c>
      <c r="CF512">
        <f t="shared" si="327"/>
        <v>2</v>
      </c>
      <c r="CG512">
        <f t="shared" si="328"/>
        <v>1</v>
      </c>
      <c r="CH512">
        <f>COUNTIFS($L512:L512,"x")</f>
        <v>1</v>
      </c>
      <c r="CI512">
        <f>COUNTIFS($L512:M512,"x")</f>
        <v>1</v>
      </c>
      <c r="CJ512">
        <f>COUNTIFS($L512:N512,"x")</f>
        <v>1</v>
      </c>
      <c r="CK512">
        <f>COUNTIFS($L512:O512,"x")</f>
        <v>1</v>
      </c>
      <c r="CL512">
        <f>COUNTIFS($L512:P512,"x")</f>
        <v>1</v>
      </c>
      <c r="CM512">
        <f>COUNTIFS($L512:Q512,"x")</f>
        <v>1</v>
      </c>
      <c r="CN512">
        <f>COUNTIFS($L512:R512,"x")</f>
        <v>1</v>
      </c>
      <c r="CO512" t="str" cm="1">
        <f t="array" ref="CO512">IFERROR(INDEX($CH$4:$CN$4,0,MATCH(1,$CH512:$CN512,0)),"")</f>
        <v>Thứ 2</v>
      </c>
      <c r="CP512" t="str" cm="1">
        <f t="array" ref="CP512">IFERROR(INDEX($CH$4:$CN$4,0,MATCH(2,$CH512:$CN512,0)),"")</f>
        <v/>
      </c>
      <c r="CQ512" t="str">
        <f t="shared" si="329"/>
        <v>Thứ 2</v>
      </c>
      <c r="CR512" t="str">
        <f t="shared" si="294"/>
        <v>F2 - Tuần 1 &amp; 3</v>
      </c>
    </row>
    <row r="513" spans="1:96" x14ac:dyDescent="0.3">
      <c r="A513" s="117" t="s">
        <v>38297</v>
      </c>
      <c r="B513" s="118" t="s">
        <v>33266</v>
      </c>
      <c r="C513" s="118" t="s">
        <v>33267</v>
      </c>
      <c r="D513" s="118" t="s">
        <v>39663</v>
      </c>
      <c r="E513" s="118" t="s">
        <v>39664</v>
      </c>
      <c r="F513" s="118" t="s">
        <v>30614</v>
      </c>
      <c r="G513" s="118" t="s">
        <v>33425</v>
      </c>
      <c r="H513" s="118" t="s">
        <v>33431</v>
      </c>
      <c r="I513" s="118" t="s">
        <v>22</v>
      </c>
      <c r="J513" s="119" t="s">
        <v>39658</v>
      </c>
      <c r="K513" s="119" t="s">
        <v>23</v>
      </c>
      <c r="L513" s="117" t="s">
        <v>23</v>
      </c>
      <c r="M513" s="117" t="s">
        <v>23</v>
      </c>
      <c r="N513" s="117" t="s">
        <v>23</v>
      </c>
      <c r="O513" s="117" t="s">
        <v>24</v>
      </c>
      <c r="P513" s="117" t="s">
        <v>23</v>
      </c>
      <c r="Q513" s="117" t="s">
        <v>23</v>
      </c>
      <c r="R513" s="117" t="s">
        <v>23</v>
      </c>
      <c r="S513" s="117" t="s">
        <v>24</v>
      </c>
      <c r="T513" s="117" t="s">
        <v>24</v>
      </c>
      <c r="U513" s="117" t="s">
        <v>24</v>
      </c>
      <c r="V513" s="117" t="s">
        <v>24</v>
      </c>
      <c r="W513" s="74" t="str">
        <f t="shared" si="295"/>
        <v>x</v>
      </c>
      <c r="X513" s="74" t="str">
        <f t="shared" si="296"/>
        <v/>
      </c>
      <c r="Y513" s="74" t="str">
        <f t="shared" si="297"/>
        <v>x</v>
      </c>
      <c r="Z513" s="74" t="str">
        <f t="shared" si="298"/>
        <v/>
      </c>
      <c r="AA513" t="str">
        <f>VLOOKUP($D513,'Tuyến và nhân viên'!$D:$M,6,0)</f>
        <v>HL00623</v>
      </c>
      <c r="AB513" t="str">
        <f>VLOOKUP($D513,'Tuyến và nhân viên'!$D:$M,7,0)</f>
        <v>Lê Thị Liên Thư</v>
      </c>
      <c r="AC513" s="16" t="str">
        <f>IFERROR(VLOOKUP($F513,DSKH!$D:$BF,53,0),"")</f>
        <v>F2</v>
      </c>
      <c r="AD513" s="16" t="str">
        <f>IFERROR(VLOOKUP($F513,DSKH!$D:$BF,54,0),"")</f>
        <v>GT</v>
      </c>
      <c r="AE513" s="4">
        <f>SUMIFS('Doanh số khách hàng'!$F:$F,'Doanh số khách hàng'!$A:$A,'Chi tiết tuyến'!$F513)</f>
        <v>276640</v>
      </c>
      <c r="AF513" s="16" t="str">
        <f t="shared" si="290"/>
        <v>F4</v>
      </c>
      <c r="AG513" s="16" t="str">
        <f t="shared" si="291"/>
        <v>F2</v>
      </c>
      <c r="AH513" t="b">
        <f t="shared" si="299"/>
        <v>0</v>
      </c>
      <c r="AI513" t="b">
        <f t="shared" si="300"/>
        <v>1</v>
      </c>
      <c r="AJ513">
        <f>IFERROR(VLOOKUP($AC513,Master!$D:$E,2,0),"")</f>
        <v>2</v>
      </c>
      <c r="AK513">
        <f>VLOOKUP($AF513,Master!$D:$E,2,0)</f>
        <v>4</v>
      </c>
      <c r="AL513" s="4">
        <f t="shared" si="301"/>
        <v>138320</v>
      </c>
      <c r="AM513" t="str">
        <f>IFERROR(VLOOKUP($F513,DSKH!$D:$BF,31,0),"")</f>
        <v>Tỉnh Cà Mau</v>
      </c>
      <c r="AN513" t="str">
        <f>IFERROR(VLOOKUP($F513,DSKH!$D:$BF,29,0),"")</f>
        <v>Xã Vĩnh Mỹ</v>
      </c>
      <c r="AO513">
        <f>IFERROR(VLOOKUP($F513,DSKH!$D:$BF,52,0),"")</f>
        <v>276640</v>
      </c>
      <c r="AP513">
        <f>IF(L513="x",1+COUNTIFS(AP$4:AP512,"&gt;0",$AA$4:$AA512,$AA512),0)</f>
        <v>0</v>
      </c>
      <c r="AQ513">
        <f>IF(M513="x",1+COUNTIFS(AQ$4:AQ512,"&gt;0",$AA$4:$AA512,$AA512),0)</f>
        <v>0</v>
      </c>
      <c r="AR513">
        <f>IF(N513="x",1+COUNTIFS(AR$4:AR512,"&gt;0",$AA$4:$AA512,$AA512),0)</f>
        <v>0</v>
      </c>
      <c r="AS513">
        <f>IF(O513="x",1+COUNTIFS(AS$4:AS512,"&gt;0",$AA$4:$AA512,$AA512),0)</f>
        <v>1</v>
      </c>
      <c r="AT513">
        <f>IF(P513="x",1+COUNTIFS(AT$4:AT512,"&gt;0",$AA$4:$AA512,$AA512),0)</f>
        <v>0</v>
      </c>
      <c r="AU513">
        <f>IF(Q513="x",1+COUNTIFS(AU$4:AU512,"&gt;0",$AA$4:$AA512,$AA512),0)</f>
        <v>0</v>
      </c>
      <c r="AV513">
        <f>IF(R513="x",1+COUNTIFS(AV$4:AV512,"&gt;0",$AA$4:$AA512,$AA512),0)</f>
        <v>0</v>
      </c>
      <c r="AW513">
        <f t="shared" si="292"/>
        <v>1</v>
      </c>
      <c r="AX513">
        <f t="shared" si="293"/>
        <v>0</v>
      </c>
      <c r="AY513">
        <f t="shared" si="302"/>
        <v>1</v>
      </c>
      <c r="AZ513">
        <f t="shared" si="303"/>
        <v>0</v>
      </c>
      <c r="BA513" s="4">
        <f t="shared" si="304"/>
        <v>0</v>
      </c>
      <c r="BB513" s="4">
        <f t="shared" si="305"/>
        <v>0</v>
      </c>
      <c r="BC513" s="4">
        <f t="shared" si="306"/>
        <v>0</v>
      </c>
      <c r="BD513" s="4">
        <f t="shared" si="307"/>
        <v>138320</v>
      </c>
      <c r="BE513" s="4">
        <f t="shared" si="308"/>
        <v>0</v>
      </c>
      <c r="BF513" s="4">
        <f t="shared" si="309"/>
        <v>0</v>
      </c>
      <c r="BG513" s="4">
        <f t="shared" si="310"/>
        <v>0</v>
      </c>
      <c r="BH513" s="4">
        <f t="shared" si="311"/>
        <v>0</v>
      </c>
      <c r="BI513" s="4">
        <f t="shared" si="312"/>
        <v>0</v>
      </c>
      <c r="BJ513" s="4">
        <f t="shared" si="313"/>
        <v>0</v>
      </c>
      <c r="BK513" s="4">
        <f t="shared" si="314"/>
        <v>1</v>
      </c>
      <c r="BL513" s="4">
        <f t="shared" si="315"/>
        <v>0</v>
      </c>
      <c r="BM513" s="4">
        <f t="shared" si="316"/>
        <v>0</v>
      </c>
      <c r="BN513" s="4">
        <f t="shared" si="317"/>
        <v>0</v>
      </c>
      <c r="BO513">
        <f>SUMIFS(BH$5:BH513,$AA$5:$AA513,$AA513)</f>
        <v>1</v>
      </c>
      <c r="BP513">
        <f>SUMIFS(BI$5:BI513,$AA$5:$AA513,$AA513)</f>
        <v>0</v>
      </c>
      <c r="BQ513">
        <f>SUMIFS(BJ$5:BJ513,$AA$5:$AA513,$AA513)</f>
        <v>2</v>
      </c>
      <c r="BR513">
        <f>SUMIFS(BK$5:BK513,$AA$5:$AA513,$AA513)</f>
        <v>1</v>
      </c>
      <c r="BS513">
        <f>SUMIFS(BL$5:BL513,$AA$5:$AA513,$AA513)</f>
        <v>0</v>
      </c>
      <c r="BT513">
        <f>SUMIFS(BM$5:BM513,$AA$5:$AA513,$AA513)</f>
        <v>0</v>
      </c>
      <c r="BU513">
        <f>SUMIFS(BN$5:BN513,$AA$5:$AA513,$AA513)</f>
        <v>0</v>
      </c>
      <c r="BV513">
        <f t="shared" si="318"/>
        <v>18</v>
      </c>
      <c r="BW513">
        <f t="shared" si="319"/>
        <v>16</v>
      </c>
      <c r="BX513">
        <f t="shared" si="320"/>
        <v>28</v>
      </c>
      <c r="BY513">
        <f t="shared" si="321"/>
        <v>23</v>
      </c>
      <c r="BZ513">
        <f t="shared" si="322"/>
        <v>22</v>
      </c>
      <c r="CA513">
        <f t="shared" si="323"/>
        <v>40</v>
      </c>
      <c r="CB513">
        <f t="shared" si="324"/>
        <v>0</v>
      </c>
      <c r="CC513">
        <f t="shared" si="325"/>
        <v>1</v>
      </c>
      <c r="CD513">
        <f t="shared" si="326"/>
        <v>23</v>
      </c>
      <c r="CE513" t="str">
        <f>IFERROR(VLOOKUP($AA513,'Tuyến và nhân viên'!$I:$O,7,0),"")</f>
        <v>Trần Văn Khanh</v>
      </c>
      <c r="CF513">
        <f t="shared" si="327"/>
        <v>2</v>
      </c>
      <c r="CG513">
        <f t="shared" si="328"/>
        <v>1</v>
      </c>
      <c r="CH513">
        <f>COUNTIFS($L513:L513,"x")</f>
        <v>0</v>
      </c>
      <c r="CI513">
        <f>COUNTIFS($L513:M513,"x")</f>
        <v>0</v>
      </c>
      <c r="CJ513">
        <f>COUNTIFS($L513:N513,"x")</f>
        <v>0</v>
      </c>
      <c r="CK513">
        <f>COUNTIFS($L513:O513,"x")</f>
        <v>1</v>
      </c>
      <c r="CL513">
        <f>COUNTIFS($L513:P513,"x")</f>
        <v>1</v>
      </c>
      <c r="CM513">
        <f>COUNTIFS($L513:Q513,"x")</f>
        <v>1</v>
      </c>
      <c r="CN513">
        <f>COUNTIFS($L513:R513,"x")</f>
        <v>1</v>
      </c>
      <c r="CO513" t="str" cm="1">
        <f t="array" ref="CO513">IFERROR(INDEX($CH$4:$CN$4,0,MATCH(1,$CH513:$CN513,0)),"")</f>
        <v>Thứ 5</v>
      </c>
      <c r="CP513" t="str" cm="1">
        <f t="array" ref="CP513">IFERROR(INDEX($CH$4:$CN$4,0,MATCH(2,$CH513:$CN513,0)),"")</f>
        <v/>
      </c>
      <c r="CQ513" t="str">
        <f t="shared" si="329"/>
        <v>Thứ 5</v>
      </c>
      <c r="CR513" t="str">
        <f t="shared" si="294"/>
        <v>F2 - Tuần 1 &amp; 3</v>
      </c>
    </row>
    <row r="514" spans="1:96" x14ac:dyDescent="0.3">
      <c r="A514" s="117" t="s">
        <v>38304</v>
      </c>
      <c r="B514" s="118" t="s">
        <v>33266</v>
      </c>
      <c r="C514" s="118" t="s">
        <v>33267</v>
      </c>
      <c r="D514" s="118" t="s">
        <v>39663</v>
      </c>
      <c r="E514" s="118" t="s">
        <v>39664</v>
      </c>
      <c r="F514" s="118" t="s">
        <v>33615</v>
      </c>
      <c r="G514" s="118" t="s">
        <v>33616</v>
      </c>
      <c r="H514" s="118" t="s">
        <v>33621</v>
      </c>
      <c r="I514" s="118" t="s">
        <v>22</v>
      </c>
      <c r="J514" s="119" t="s">
        <v>39658</v>
      </c>
      <c r="K514" s="119" t="s">
        <v>23</v>
      </c>
      <c r="L514" s="117" t="s">
        <v>23</v>
      </c>
      <c r="M514" s="117" t="s">
        <v>23</v>
      </c>
      <c r="N514" s="117" t="s">
        <v>23</v>
      </c>
      <c r="O514" s="117" t="s">
        <v>23</v>
      </c>
      <c r="P514" s="117" t="s">
        <v>24</v>
      </c>
      <c r="Q514" s="117" t="s">
        <v>23</v>
      </c>
      <c r="R514" s="117" t="s">
        <v>23</v>
      </c>
      <c r="S514" s="117" t="s">
        <v>24</v>
      </c>
      <c r="T514" s="117" t="s">
        <v>24</v>
      </c>
      <c r="U514" s="117" t="s">
        <v>24</v>
      </c>
      <c r="V514" s="117" t="s">
        <v>24</v>
      </c>
      <c r="W514" s="74" t="str">
        <f t="shared" si="295"/>
        <v>x</v>
      </c>
      <c r="X514" s="74" t="str">
        <f t="shared" si="296"/>
        <v/>
      </c>
      <c r="Y514" s="74" t="str">
        <f t="shared" si="297"/>
        <v>x</v>
      </c>
      <c r="Z514" s="74" t="str">
        <f t="shared" si="298"/>
        <v/>
      </c>
      <c r="AA514" t="str">
        <f>VLOOKUP($D514,'Tuyến và nhân viên'!$D:$M,6,0)</f>
        <v>HL00623</v>
      </c>
      <c r="AB514" t="str">
        <f>VLOOKUP($D514,'Tuyến và nhân viên'!$D:$M,7,0)</f>
        <v>Lê Thị Liên Thư</v>
      </c>
      <c r="AC514" s="16" t="str">
        <f>IFERROR(VLOOKUP($F514,DSKH!$D:$BF,53,0),"")</f>
        <v>F2</v>
      </c>
      <c r="AD514" s="16" t="str">
        <f>IFERROR(VLOOKUP($F514,DSKH!$D:$BF,54,0),"")</f>
        <v>GT</v>
      </c>
      <c r="AE514" s="4">
        <f>SUMIFS('Doanh số khách hàng'!$F:$F,'Doanh số khách hàng'!$A:$A,'Chi tiết tuyến'!$F514)</f>
        <v>0</v>
      </c>
      <c r="AF514" s="16" t="str">
        <f t="shared" si="290"/>
        <v>F4</v>
      </c>
      <c r="AG514" s="16" t="str">
        <f t="shared" si="291"/>
        <v>F2</v>
      </c>
      <c r="AH514" t="b">
        <f t="shared" si="299"/>
        <v>0</v>
      </c>
      <c r="AI514" t="b">
        <f t="shared" si="300"/>
        <v>1</v>
      </c>
      <c r="AJ514">
        <f>IFERROR(VLOOKUP($AC514,Master!$D:$E,2,0),"")</f>
        <v>2</v>
      </c>
      <c r="AK514">
        <f>VLOOKUP($AF514,Master!$D:$E,2,0)</f>
        <v>4</v>
      </c>
      <c r="AL514" s="4">
        <f t="shared" si="301"/>
        <v>0</v>
      </c>
      <c r="AM514" t="str">
        <f>IFERROR(VLOOKUP($F514,DSKH!$D:$BF,31,0),"")</f>
        <v>Tỉnh Cà Mau</v>
      </c>
      <c r="AN514" t="str">
        <f>IFERROR(VLOOKUP($F514,DSKH!$D:$BF,29,0),"")</f>
        <v>Xã Hồng Dân</v>
      </c>
      <c r="AO514">
        <f>IFERROR(VLOOKUP($F514,DSKH!$D:$BF,52,0),"")</f>
        <v>0</v>
      </c>
      <c r="AP514">
        <f>IF(L514="x",1+COUNTIFS(AP$4:AP513,"&gt;0",$AA$4:$AA513,$AA513),0)</f>
        <v>0</v>
      </c>
      <c r="AQ514">
        <f>IF(M514="x",1+COUNTIFS(AQ$4:AQ513,"&gt;0",$AA$4:$AA513,$AA513),0)</f>
        <v>0</v>
      </c>
      <c r="AR514">
        <f>IF(N514="x",1+COUNTIFS(AR$4:AR513,"&gt;0",$AA$4:$AA513,$AA513),0)</f>
        <v>0</v>
      </c>
      <c r="AS514">
        <f>IF(O514="x",1+COUNTIFS(AS$4:AS513,"&gt;0",$AA$4:$AA513,$AA513),0)</f>
        <v>0</v>
      </c>
      <c r="AT514">
        <f>IF(P514="x",1+COUNTIFS(AT$4:AT513,"&gt;0",$AA$4:$AA513,$AA513),0)</f>
        <v>2</v>
      </c>
      <c r="AU514">
        <f>IF(Q514="x",1+COUNTIFS(AU$4:AU513,"&gt;0",$AA$4:$AA513,$AA513),0)</f>
        <v>0</v>
      </c>
      <c r="AV514">
        <f>IF(R514="x",1+COUNTIFS(AV$4:AV513,"&gt;0",$AA$4:$AA513,$AA513),0)</f>
        <v>0</v>
      </c>
      <c r="AW514">
        <f t="shared" si="292"/>
        <v>1</v>
      </c>
      <c r="AX514">
        <f t="shared" si="293"/>
        <v>0</v>
      </c>
      <c r="AY514">
        <f t="shared" si="302"/>
        <v>1</v>
      </c>
      <c r="AZ514">
        <f t="shared" si="303"/>
        <v>0</v>
      </c>
      <c r="BA514" s="4">
        <f t="shared" si="304"/>
        <v>0</v>
      </c>
      <c r="BB514" s="4">
        <f t="shared" si="305"/>
        <v>0</v>
      </c>
      <c r="BC514" s="4">
        <f t="shared" si="306"/>
        <v>0</v>
      </c>
      <c r="BD514" s="4">
        <f t="shared" si="307"/>
        <v>0</v>
      </c>
      <c r="BE514" s="4">
        <f t="shared" si="308"/>
        <v>0</v>
      </c>
      <c r="BF514" s="4">
        <f t="shared" si="309"/>
        <v>0</v>
      </c>
      <c r="BG514" s="4">
        <f t="shared" si="310"/>
        <v>0</v>
      </c>
      <c r="BH514" s="4">
        <f t="shared" si="311"/>
        <v>0</v>
      </c>
      <c r="BI514" s="4">
        <f t="shared" si="312"/>
        <v>0</v>
      </c>
      <c r="BJ514" s="4">
        <f t="shared" si="313"/>
        <v>0</v>
      </c>
      <c r="BK514" s="4">
        <f t="shared" si="314"/>
        <v>0</v>
      </c>
      <c r="BL514" s="4">
        <f t="shared" si="315"/>
        <v>1</v>
      </c>
      <c r="BM514" s="4">
        <f t="shared" si="316"/>
        <v>0</v>
      </c>
      <c r="BN514" s="4">
        <f t="shared" si="317"/>
        <v>0</v>
      </c>
      <c r="BO514">
        <f>SUMIFS(BH$5:BH514,$AA$5:$AA514,$AA514)</f>
        <v>1</v>
      </c>
      <c r="BP514">
        <f>SUMIFS(BI$5:BI514,$AA$5:$AA514,$AA514)</f>
        <v>0</v>
      </c>
      <c r="BQ514">
        <f>SUMIFS(BJ$5:BJ514,$AA$5:$AA514,$AA514)</f>
        <v>2</v>
      </c>
      <c r="BR514">
        <f>SUMIFS(BK$5:BK514,$AA$5:$AA514,$AA514)</f>
        <v>1</v>
      </c>
      <c r="BS514">
        <f>SUMIFS(BL$5:BL514,$AA$5:$AA514,$AA514)</f>
        <v>1</v>
      </c>
      <c r="BT514">
        <f>SUMIFS(BM$5:BM514,$AA$5:$AA514,$AA514)</f>
        <v>0</v>
      </c>
      <c r="BU514">
        <f>SUMIFS(BN$5:BN514,$AA$5:$AA514,$AA514)</f>
        <v>0</v>
      </c>
      <c r="BV514">
        <f t="shared" si="318"/>
        <v>18</v>
      </c>
      <c r="BW514">
        <f t="shared" si="319"/>
        <v>16</v>
      </c>
      <c r="BX514">
        <f t="shared" si="320"/>
        <v>28</v>
      </c>
      <c r="BY514">
        <f t="shared" si="321"/>
        <v>23</v>
      </c>
      <c r="BZ514">
        <f t="shared" si="322"/>
        <v>22</v>
      </c>
      <c r="CA514">
        <f t="shared" si="323"/>
        <v>40</v>
      </c>
      <c r="CB514">
        <f t="shared" si="324"/>
        <v>0</v>
      </c>
      <c r="CC514">
        <f t="shared" si="325"/>
        <v>1</v>
      </c>
      <c r="CD514">
        <f t="shared" si="326"/>
        <v>22</v>
      </c>
      <c r="CE514" t="str">
        <f>IFERROR(VLOOKUP($AA514,'Tuyến và nhân viên'!$I:$O,7,0),"")</f>
        <v>Trần Văn Khanh</v>
      </c>
      <c r="CF514">
        <f t="shared" si="327"/>
        <v>2</v>
      </c>
      <c r="CG514">
        <f t="shared" si="328"/>
        <v>1</v>
      </c>
      <c r="CH514">
        <f>COUNTIFS($L514:L514,"x")</f>
        <v>0</v>
      </c>
      <c r="CI514">
        <f>COUNTIFS($L514:M514,"x")</f>
        <v>0</v>
      </c>
      <c r="CJ514">
        <f>COUNTIFS($L514:N514,"x")</f>
        <v>0</v>
      </c>
      <c r="CK514">
        <f>COUNTIFS($L514:O514,"x")</f>
        <v>0</v>
      </c>
      <c r="CL514">
        <f>COUNTIFS($L514:P514,"x")</f>
        <v>1</v>
      </c>
      <c r="CM514">
        <f>COUNTIFS($L514:Q514,"x")</f>
        <v>1</v>
      </c>
      <c r="CN514">
        <f>COUNTIFS($L514:R514,"x")</f>
        <v>1</v>
      </c>
      <c r="CO514" t="str" cm="1">
        <f t="array" ref="CO514">IFERROR(INDEX($CH$4:$CN$4,0,MATCH(1,$CH514:$CN514,0)),"")</f>
        <v>Thứ 6</v>
      </c>
      <c r="CP514" t="str" cm="1">
        <f t="array" ref="CP514">IFERROR(INDEX($CH$4:$CN$4,0,MATCH(2,$CH514:$CN514,0)),"")</f>
        <v/>
      </c>
      <c r="CQ514" t="str">
        <f t="shared" si="329"/>
        <v>Thứ 6</v>
      </c>
      <c r="CR514" t="str">
        <f t="shared" si="294"/>
        <v>F2 - Tuần 1 &amp; 3</v>
      </c>
    </row>
    <row r="515" spans="1:96" x14ac:dyDescent="0.3">
      <c r="A515" s="117" t="s">
        <v>38312</v>
      </c>
      <c r="B515" s="118" t="s">
        <v>33266</v>
      </c>
      <c r="C515" s="118" t="s">
        <v>33267</v>
      </c>
      <c r="D515" s="118" t="s">
        <v>39663</v>
      </c>
      <c r="E515" s="118" t="s">
        <v>39664</v>
      </c>
      <c r="F515" s="118" t="s">
        <v>33687</v>
      </c>
      <c r="G515" s="118" t="s">
        <v>33688</v>
      </c>
      <c r="H515" s="118" t="s">
        <v>33692</v>
      </c>
      <c r="I515" s="118" t="s">
        <v>22</v>
      </c>
      <c r="J515" s="119" t="s">
        <v>39658</v>
      </c>
      <c r="K515" s="119" t="s">
        <v>23</v>
      </c>
      <c r="L515" s="117" t="s">
        <v>23</v>
      </c>
      <c r="M515" s="117" t="s">
        <v>23</v>
      </c>
      <c r="N515" s="117" t="s">
        <v>23</v>
      </c>
      <c r="O515" s="117" t="s">
        <v>23</v>
      </c>
      <c r="P515" s="117" t="s">
        <v>24</v>
      </c>
      <c r="Q515" s="117" t="s">
        <v>23</v>
      </c>
      <c r="R515" s="117" t="s">
        <v>23</v>
      </c>
      <c r="S515" s="117" t="s">
        <v>24</v>
      </c>
      <c r="T515" s="117" t="s">
        <v>24</v>
      </c>
      <c r="U515" s="117" t="s">
        <v>24</v>
      </c>
      <c r="V515" s="117" t="s">
        <v>24</v>
      </c>
      <c r="W515" s="74" t="str">
        <f t="shared" si="295"/>
        <v>x</v>
      </c>
      <c r="X515" s="74" t="str">
        <f t="shared" si="296"/>
        <v/>
      </c>
      <c r="Y515" s="74" t="str">
        <f t="shared" si="297"/>
        <v>x</v>
      </c>
      <c r="Z515" s="74" t="str">
        <f t="shared" si="298"/>
        <v/>
      </c>
      <c r="AA515" t="str">
        <f>VLOOKUP($D515,'Tuyến và nhân viên'!$D:$M,6,0)</f>
        <v>HL00623</v>
      </c>
      <c r="AB515" t="str">
        <f>VLOOKUP($D515,'Tuyến và nhân viên'!$D:$M,7,0)</f>
        <v>Lê Thị Liên Thư</v>
      </c>
      <c r="AC515" s="16" t="str">
        <f>IFERROR(VLOOKUP($F515,DSKH!$D:$BF,53,0),"")</f>
        <v>F2</v>
      </c>
      <c r="AD515" s="16" t="str">
        <f>IFERROR(VLOOKUP($F515,DSKH!$D:$BF,54,0),"")</f>
        <v>GT</v>
      </c>
      <c r="AE515" s="4">
        <f>SUMIFS('Doanh số khách hàng'!$F:$F,'Doanh số khách hàng'!$A:$A,'Chi tiết tuyến'!$F515)</f>
        <v>0</v>
      </c>
      <c r="AF515" s="16" t="str">
        <f t="shared" si="290"/>
        <v>F4</v>
      </c>
      <c r="AG515" s="16" t="str">
        <f t="shared" si="291"/>
        <v>F2</v>
      </c>
      <c r="AH515" t="b">
        <f t="shared" si="299"/>
        <v>0</v>
      </c>
      <c r="AI515" t="b">
        <f t="shared" si="300"/>
        <v>1</v>
      </c>
      <c r="AJ515">
        <f>IFERROR(VLOOKUP($AC515,Master!$D:$E,2,0),"")</f>
        <v>2</v>
      </c>
      <c r="AK515">
        <f>VLOOKUP($AF515,Master!$D:$E,2,0)</f>
        <v>4</v>
      </c>
      <c r="AL515" s="4">
        <f t="shared" si="301"/>
        <v>0</v>
      </c>
      <c r="AM515" t="str">
        <f>IFERROR(VLOOKUP($F515,DSKH!$D:$BF,31,0),"")</f>
        <v>Tỉnh Cà Mau</v>
      </c>
      <c r="AN515" t="str">
        <f>IFERROR(VLOOKUP($F515,DSKH!$D:$BF,29,0),"")</f>
        <v>Xã Hồng Dân</v>
      </c>
      <c r="AO515">
        <f>IFERROR(VLOOKUP($F515,DSKH!$D:$BF,52,0),"")</f>
        <v>0</v>
      </c>
      <c r="AP515">
        <f>IF(L515="x",1+COUNTIFS(AP$4:AP514,"&gt;0",$AA$4:$AA514,$AA514),0)</f>
        <v>0</v>
      </c>
      <c r="AQ515">
        <f>IF(M515="x",1+COUNTIFS(AQ$4:AQ514,"&gt;0",$AA$4:$AA514,$AA514),0)</f>
        <v>0</v>
      </c>
      <c r="AR515">
        <f>IF(N515="x",1+COUNTIFS(AR$4:AR514,"&gt;0",$AA$4:$AA514,$AA514),0)</f>
        <v>0</v>
      </c>
      <c r="AS515">
        <f>IF(O515="x",1+COUNTIFS(AS$4:AS514,"&gt;0",$AA$4:$AA514,$AA514),0)</f>
        <v>0</v>
      </c>
      <c r="AT515">
        <f>IF(P515="x",1+COUNTIFS(AT$4:AT514,"&gt;0",$AA$4:$AA514,$AA514),0)</f>
        <v>3</v>
      </c>
      <c r="AU515">
        <f>IF(Q515="x",1+COUNTIFS(AU$4:AU514,"&gt;0",$AA$4:$AA514,$AA514),0)</f>
        <v>0</v>
      </c>
      <c r="AV515">
        <f>IF(R515="x",1+COUNTIFS(AV$4:AV514,"&gt;0",$AA$4:$AA514,$AA514),0)</f>
        <v>0</v>
      </c>
      <c r="AW515">
        <f t="shared" si="292"/>
        <v>1</v>
      </c>
      <c r="AX515">
        <f t="shared" si="293"/>
        <v>0</v>
      </c>
      <c r="AY515">
        <f t="shared" si="302"/>
        <v>1</v>
      </c>
      <c r="AZ515">
        <f t="shared" si="303"/>
        <v>0</v>
      </c>
      <c r="BA515" s="4">
        <f t="shared" si="304"/>
        <v>0</v>
      </c>
      <c r="BB515" s="4">
        <f t="shared" si="305"/>
        <v>0</v>
      </c>
      <c r="BC515" s="4">
        <f t="shared" si="306"/>
        <v>0</v>
      </c>
      <c r="BD515" s="4">
        <f t="shared" si="307"/>
        <v>0</v>
      </c>
      <c r="BE515" s="4">
        <f t="shared" si="308"/>
        <v>0</v>
      </c>
      <c r="BF515" s="4">
        <f t="shared" si="309"/>
        <v>0</v>
      </c>
      <c r="BG515" s="4">
        <f t="shared" si="310"/>
        <v>0</v>
      </c>
      <c r="BH515" s="4">
        <f t="shared" si="311"/>
        <v>0</v>
      </c>
      <c r="BI515" s="4">
        <f t="shared" si="312"/>
        <v>0</v>
      </c>
      <c r="BJ515" s="4">
        <f t="shared" si="313"/>
        <v>0</v>
      </c>
      <c r="BK515" s="4">
        <f t="shared" si="314"/>
        <v>0</v>
      </c>
      <c r="BL515" s="4">
        <f t="shared" si="315"/>
        <v>1</v>
      </c>
      <c r="BM515" s="4">
        <f t="shared" si="316"/>
        <v>0</v>
      </c>
      <c r="BN515" s="4">
        <f t="shared" si="317"/>
        <v>0</v>
      </c>
      <c r="BO515">
        <f>SUMIFS(BH$5:BH515,$AA$5:$AA515,$AA515)</f>
        <v>1</v>
      </c>
      <c r="BP515">
        <f>SUMIFS(BI$5:BI515,$AA$5:$AA515,$AA515)</f>
        <v>0</v>
      </c>
      <c r="BQ515">
        <f>SUMIFS(BJ$5:BJ515,$AA$5:$AA515,$AA515)</f>
        <v>2</v>
      </c>
      <c r="BR515">
        <f>SUMIFS(BK$5:BK515,$AA$5:$AA515,$AA515)</f>
        <v>1</v>
      </c>
      <c r="BS515">
        <f>SUMIFS(BL$5:BL515,$AA$5:$AA515,$AA515)</f>
        <v>2</v>
      </c>
      <c r="BT515">
        <f>SUMIFS(BM$5:BM515,$AA$5:$AA515,$AA515)</f>
        <v>0</v>
      </c>
      <c r="BU515">
        <f>SUMIFS(BN$5:BN515,$AA$5:$AA515,$AA515)</f>
        <v>0</v>
      </c>
      <c r="BV515">
        <f t="shared" si="318"/>
        <v>18</v>
      </c>
      <c r="BW515">
        <f t="shared" si="319"/>
        <v>16</v>
      </c>
      <c r="BX515">
        <f t="shared" si="320"/>
        <v>28</v>
      </c>
      <c r="BY515">
        <f t="shared" si="321"/>
        <v>23</v>
      </c>
      <c r="BZ515">
        <f t="shared" si="322"/>
        <v>22</v>
      </c>
      <c r="CA515">
        <f t="shared" si="323"/>
        <v>40</v>
      </c>
      <c r="CB515">
        <f t="shared" si="324"/>
        <v>0</v>
      </c>
      <c r="CC515">
        <f t="shared" si="325"/>
        <v>2</v>
      </c>
      <c r="CD515">
        <f t="shared" si="326"/>
        <v>22</v>
      </c>
      <c r="CE515" t="str">
        <f>IFERROR(VLOOKUP($AA515,'Tuyến và nhân viên'!$I:$O,7,0),"")</f>
        <v>Trần Văn Khanh</v>
      </c>
      <c r="CF515">
        <f t="shared" si="327"/>
        <v>2</v>
      </c>
      <c r="CG515">
        <f t="shared" si="328"/>
        <v>1</v>
      </c>
      <c r="CH515">
        <f>COUNTIFS($L515:L515,"x")</f>
        <v>0</v>
      </c>
      <c r="CI515">
        <f>COUNTIFS($L515:M515,"x")</f>
        <v>0</v>
      </c>
      <c r="CJ515">
        <f>COUNTIFS($L515:N515,"x")</f>
        <v>0</v>
      </c>
      <c r="CK515">
        <f>COUNTIFS($L515:O515,"x")</f>
        <v>0</v>
      </c>
      <c r="CL515">
        <f>COUNTIFS($L515:P515,"x")</f>
        <v>1</v>
      </c>
      <c r="CM515">
        <f>COUNTIFS($L515:Q515,"x")</f>
        <v>1</v>
      </c>
      <c r="CN515">
        <f>COUNTIFS($L515:R515,"x")</f>
        <v>1</v>
      </c>
      <c r="CO515" t="str" cm="1">
        <f t="array" ref="CO515">IFERROR(INDEX($CH$4:$CN$4,0,MATCH(1,$CH515:$CN515,0)),"")</f>
        <v>Thứ 6</v>
      </c>
      <c r="CP515" t="str" cm="1">
        <f t="array" ref="CP515">IFERROR(INDEX($CH$4:$CN$4,0,MATCH(2,$CH515:$CN515,0)),"")</f>
        <v/>
      </c>
      <c r="CQ515" t="str">
        <f t="shared" si="329"/>
        <v>Thứ 6</v>
      </c>
      <c r="CR515" t="str">
        <f t="shared" si="294"/>
        <v>F2 - Tuần 1 &amp; 3</v>
      </c>
    </row>
    <row r="516" spans="1:96" x14ac:dyDescent="0.3">
      <c r="A516" s="117" t="s">
        <v>38320</v>
      </c>
      <c r="B516" s="118" t="s">
        <v>33266</v>
      </c>
      <c r="C516" s="118" t="s">
        <v>33267</v>
      </c>
      <c r="D516" s="118" t="s">
        <v>39663</v>
      </c>
      <c r="E516" s="118" t="s">
        <v>39664</v>
      </c>
      <c r="F516" s="118" t="s">
        <v>33777</v>
      </c>
      <c r="G516" s="118" t="s">
        <v>33778</v>
      </c>
      <c r="H516" s="118" t="s">
        <v>33783</v>
      </c>
      <c r="I516" s="118" t="s">
        <v>22</v>
      </c>
      <c r="J516" s="119" t="s">
        <v>39658</v>
      </c>
      <c r="K516" s="119" t="s">
        <v>23</v>
      </c>
      <c r="L516" s="117" t="s">
        <v>23</v>
      </c>
      <c r="M516" s="117" t="s">
        <v>23</v>
      </c>
      <c r="N516" s="117" t="s">
        <v>24</v>
      </c>
      <c r="O516" s="117" t="s">
        <v>23</v>
      </c>
      <c r="P516" s="117" t="s">
        <v>23</v>
      </c>
      <c r="Q516" s="117" t="s">
        <v>23</v>
      </c>
      <c r="R516" s="117" t="s">
        <v>23</v>
      </c>
      <c r="S516" s="117" t="s">
        <v>24</v>
      </c>
      <c r="T516" s="117" t="s">
        <v>24</v>
      </c>
      <c r="U516" s="117" t="s">
        <v>24</v>
      </c>
      <c r="V516" s="117" t="s">
        <v>24</v>
      </c>
      <c r="W516" s="74" t="str">
        <f t="shared" si="295"/>
        <v>x</v>
      </c>
      <c r="X516" s="74" t="str">
        <f t="shared" si="296"/>
        <v/>
      </c>
      <c r="Y516" s="74" t="str">
        <f t="shared" si="297"/>
        <v>x</v>
      </c>
      <c r="Z516" s="74" t="str">
        <f t="shared" si="298"/>
        <v/>
      </c>
      <c r="AA516" t="str">
        <f>VLOOKUP($D516,'Tuyến và nhân viên'!$D:$M,6,0)</f>
        <v>HL00623</v>
      </c>
      <c r="AB516" t="str">
        <f>VLOOKUP($D516,'Tuyến và nhân viên'!$D:$M,7,0)</f>
        <v>Lê Thị Liên Thư</v>
      </c>
      <c r="AC516" s="16" t="str">
        <f>IFERROR(VLOOKUP($F516,DSKH!$D:$BF,53,0),"")</f>
        <v>F2</v>
      </c>
      <c r="AD516" s="16" t="str">
        <f>IFERROR(VLOOKUP($F516,DSKH!$D:$BF,54,0),"")</f>
        <v>GT</v>
      </c>
      <c r="AE516" s="4">
        <f>SUMIFS('Doanh số khách hàng'!$F:$F,'Doanh số khách hàng'!$A:$A,'Chi tiết tuyến'!$F516)</f>
        <v>0</v>
      </c>
      <c r="AF516" s="16" t="str">
        <f t="shared" ref="AF516:AF579" si="330">"F"&amp;(COUNTIFS($S516:$V516,"x")*COUNTIFS($L516:$R516,"x"))</f>
        <v>F4</v>
      </c>
      <c r="AG516" s="16" t="str">
        <f t="shared" ref="AG516:AG579" si="331">"F"&amp;(COUNTIFS($W516:$Z516,"x")*COUNTIFS($L516:$R516,"x"))</f>
        <v>F2</v>
      </c>
      <c r="AH516" t="b">
        <f t="shared" si="299"/>
        <v>0</v>
      </c>
      <c r="AI516" t="b">
        <f t="shared" si="300"/>
        <v>1</v>
      </c>
      <c r="AJ516">
        <f>IFERROR(VLOOKUP($AC516,Master!$D:$E,2,0),"")</f>
        <v>2</v>
      </c>
      <c r="AK516">
        <f>VLOOKUP($AF516,Master!$D:$E,2,0)</f>
        <v>4</v>
      </c>
      <c r="AL516" s="4">
        <f t="shared" si="301"/>
        <v>0</v>
      </c>
      <c r="AM516" t="str">
        <f>IFERROR(VLOOKUP($F516,DSKH!$D:$BF,31,0),"")</f>
        <v>Tỉnh Cà Mau</v>
      </c>
      <c r="AN516" t="str">
        <f>IFERROR(VLOOKUP($F516,DSKH!$D:$BF,29,0),"")</f>
        <v>Xã Vĩnh Hậu</v>
      </c>
      <c r="AO516">
        <f>IFERROR(VLOOKUP($F516,DSKH!$D:$BF,52,0),"")</f>
        <v>0</v>
      </c>
      <c r="AP516">
        <f>IF(L516="x",1+COUNTIFS(AP$4:AP515,"&gt;0",$AA$4:$AA515,$AA515),0)</f>
        <v>0</v>
      </c>
      <c r="AQ516">
        <f>IF(M516="x",1+COUNTIFS(AQ$4:AQ515,"&gt;0",$AA$4:$AA515,$AA515),0)</f>
        <v>0</v>
      </c>
      <c r="AR516">
        <f>IF(N516="x",1+COUNTIFS(AR$4:AR515,"&gt;0",$AA$4:$AA515,$AA515),0)</f>
        <v>3</v>
      </c>
      <c r="AS516">
        <f>IF(O516="x",1+COUNTIFS(AS$4:AS515,"&gt;0",$AA$4:$AA515,$AA515),0)</f>
        <v>0</v>
      </c>
      <c r="AT516">
        <f>IF(P516="x",1+COUNTIFS(AT$4:AT515,"&gt;0",$AA$4:$AA515,$AA515),0)</f>
        <v>0</v>
      </c>
      <c r="AU516">
        <f>IF(Q516="x",1+COUNTIFS(AU$4:AU515,"&gt;0",$AA$4:$AA515,$AA515),0)</f>
        <v>0</v>
      </c>
      <c r="AV516">
        <f>IF(R516="x",1+COUNTIFS(AV$4:AV515,"&gt;0",$AA$4:$AA515,$AA515),0)</f>
        <v>0</v>
      </c>
      <c r="AW516">
        <f t="shared" ref="AW516:AW579" si="332">IF($AC516="F2",IF($CC516&lt;=$CD516/2+1,1,0),1)</f>
        <v>1</v>
      </c>
      <c r="AX516">
        <f t="shared" ref="AX516:AX579" si="333">IF($AC516="F2",IF($AW516=1,0,1),1)</f>
        <v>0</v>
      </c>
      <c r="AY516">
        <f t="shared" si="302"/>
        <v>1</v>
      </c>
      <c r="AZ516">
        <f t="shared" si="303"/>
        <v>0</v>
      </c>
      <c r="BA516" s="4">
        <f t="shared" si="304"/>
        <v>0</v>
      </c>
      <c r="BB516" s="4">
        <f t="shared" si="305"/>
        <v>0</v>
      </c>
      <c r="BC516" s="4">
        <f t="shared" si="306"/>
        <v>0</v>
      </c>
      <c r="BD516" s="4">
        <f t="shared" si="307"/>
        <v>0</v>
      </c>
      <c r="BE516" s="4">
        <f t="shared" si="308"/>
        <v>0</v>
      </c>
      <c r="BF516" s="4">
        <f t="shared" si="309"/>
        <v>0</v>
      </c>
      <c r="BG516" s="4">
        <f t="shared" si="310"/>
        <v>0</v>
      </c>
      <c r="BH516" s="4">
        <f t="shared" si="311"/>
        <v>0</v>
      </c>
      <c r="BI516" s="4">
        <f t="shared" si="312"/>
        <v>0</v>
      </c>
      <c r="BJ516" s="4">
        <f t="shared" si="313"/>
        <v>1</v>
      </c>
      <c r="BK516" s="4">
        <f t="shared" si="314"/>
        <v>0</v>
      </c>
      <c r="BL516" s="4">
        <f t="shared" si="315"/>
        <v>0</v>
      </c>
      <c r="BM516" s="4">
        <f t="shared" si="316"/>
        <v>0</v>
      </c>
      <c r="BN516" s="4">
        <f t="shared" si="317"/>
        <v>0</v>
      </c>
      <c r="BO516">
        <f>SUMIFS(BH$5:BH516,$AA$5:$AA516,$AA516)</f>
        <v>1</v>
      </c>
      <c r="BP516">
        <f>SUMIFS(BI$5:BI516,$AA$5:$AA516,$AA516)</f>
        <v>0</v>
      </c>
      <c r="BQ516">
        <f>SUMIFS(BJ$5:BJ516,$AA$5:$AA516,$AA516)</f>
        <v>3</v>
      </c>
      <c r="BR516">
        <f>SUMIFS(BK$5:BK516,$AA$5:$AA516,$AA516)</f>
        <v>1</v>
      </c>
      <c r="BS516">
        <f>SUMIFS(BL$5:BL516,$AA$5:$AA516,$AA516)</f>
        <v>2</v>
      </c>
      <c r="BT516">
        <f>SUMIFS(BM$5:BM516,$AA$5:$AA516,$AA516)</f>
        <v>0</v>
      </c>
      <c r="BU516">
        <f>SUMIFS(BN$5:BN516,$AA$5:$AA516,$AA516)</f>
        <v>0</v>
      </c>
      <c r="BV516">
        <f t="shared" si="318"/>
        <v>18</v>
      </c>
      <c r="BW516">
        <f t="shared" si="319"/>
        <v>16</v>
      </c>
      <c r="BX516">
        <f t="shared" si="320"/>
        <v>28</v>
      </c>
      <c r="BY516">
        <f t="shared" si="321"/>
        <v>23</v>
      </c>
      <c r="BZ516">
        <f t="shared" si="322"/>
        <v>22</v>
      </c>
      <c r="CA516">
        <f t="shared" si="323"/>
        <v>40</v>
      </c>
      <c r="CB516">
        <f t="shared" si="324"/>
        <v>0</v>
      </c>
      <c r="CC516">
        <f t="shared" si="325"/>
        <v>3</v>
      </c>
      <c r="CD516">
        <f t="shared" si="326"/>
        <v>28</v>
      </c>
      <c r="CE516" t="str">
        <f>IFERROR(VLOOKUP($AA516,'Tuyến và nhân viên'!$I:$O,7,0),"")</f>
        <v>Trần Văn Khanh</v>
      </c>
      <c r="CF516">
        <f t="shared" si="327"/>
        <v>2</v>
      </c>
      <c r="CG516">
        <f t="shared" si="328"/>
        <v>1</v>
      </c>
      <c r="CH516">
        <f>COUNTIFS($L516:L516,"x")</f>
        <v>0</v>
      </c>
      <c r="CI516">
        <f>COUNTIFS($L516:M516,"x")</f>
        <v>0</v>
      </c>
      <c r="CJ516">
        <f>COUNTIFS($L516:N516,"x")</f>
        <v>1</v>
      </c>
      <c r="CK516">
        <f>COUNTIFS($L516:O516,"x")</f>
        <v>1</v>
      </c>
      <c r="CL516">
        <f>COUNTIFS($L516:P516,"x")</f>
        <v>1</v>
      </c>
      <c r="CM516">
        <f>COUNTIFS($L516:Q516,"x")</f>
        <v>1</v>
      </c>
      <c r="CN516">
        <f>COUNTIFS($L516:R516,"x")</f>
        <v>1</v>
      </c>
      <c r="CO516" t="str" cm="1">
        <f t="array" ref="CO516">IFERROR(INDEX($CH$4:$CN$4,0,MATCH(1,$CH516:$CN516,0)),"")</f>
        <v>Thứ 4</v>
      </c>
      <c r="CP516" t="str" cm="1">
        <f t="array" ref="CP516">IFERROR(INDEX($CH$4:$CN$4,0,MATCH(2,$CH516:$CN516,0)),"")</f>
        <v/>
      </c>
      <c r="CQ516" t="str">
        <f t="shared" si="329"/>
        <v>Thứ 4</v>
      </c>
      <c r="CR516" t="str">
        <f t="shared" ref="CR516:CR579" si="334">IF(COUNTIFS($W516:$Z516,"x")&gt;2,$AG516&amp;" - Tất cả các tuần",IF($W516="x",$AG516&amp;" - Tuần 1 &amp; 3",IF($X516="x",$AG516&amp;" - Tuần 2 &amp; 4","NONE")))</f>
        <v>F2 - Tuần 1 &amp; 3</v>
      </c>
    </row>
    <row r="517" spans="1:96" x14ac:dyDescent="0.3">
      <c r="A517" s="117" t="s">
        <v>38328</v>
      </c>
      <c r="B517" s="118" t="s">
        <v>33266</v>
      </c>
      <c r="C517" s="118" t="s">
        <v>33267</v>
      </c>
      <c r="D517" s="118" t="s">
        <v>39663</v>
      </c>
      <c r="E517" s="118" t="s">
        <v>39664</v>
      </c>
      <c r="F517" s="118" t="s">
        <v>3329</v>
      </c>
      <c r="G517" s="118" t="s">
        <v>33862</v>
      </c>
      <c r="H517" s="118" t="s">
        <v>33869</v>
      </c>
      <c r="I517" s="118" t="s">
        <v>22</v>
      </c>
      <c r="J517" s="119" t="s">
        <v>39658</v>
      </c>
      <c r="K517" s="119" t="s">
        <v>23</v>
      </c>
      <c r="L517" s="117" t="s">
        <v>23</v>
      </c>
      <c r="M517" s="117" t="s">
        <v>23</v>
      </c>
      <c r="N517" s="117" t="s">
        <v>23</v>
      </c>
      <c r="O517" s="117" t="s">
        <v>24</v>
      </c>
      <c r="P517" s="117" t="s">
        <v>23</v>
      </c>
      <c r="Q517" s="117" t="s">
        <v>23</v>
      </c>
      <c r="R517" s="117" t="s">
        <v>23</v>
      </c>
      <c r="S517" s="117" t="s">
        <v>24</v>
      </c>
      <c r="T517" s="117" t="s">
        <v>24</v>
      </c>
      <c r="U517" s="117" t="s">
        <v>24</v>
      </c>
      <c r="V517" s="117" t="s">
        <v>24</v>
      </c>
      <c r="W517" s="74" t="str">
        <f t="shared" si="295"/>
        <v>x</v>
      </c>
      <c r="X517" s="74" t="str">
        <f t="shared" si="296"/>
        <v/>
      </c>
      <c r="Y517" s="74" t="str">
        <f t="shared" si="297"/>
        <v>x</v>
      </c>
      <c r="Z517" s="74" t="str">
        <f t="shared" si="298"/>
        <v/>
      </c>
      <c r="AA517" t="str">
        <f>VLOOKUP($D517,'Tuyến và nhân viên'!$D:$M,6,0)</f>
        <v>HL00623</v>
      </c>
      <c r="AB517" t="str">
        <f>VLOOKUP($D517,'Tuyến và nhân viên'!$D:$M,7,0)</f>
        <v>Lê Thị Liên Thư</v>
      </c>
      <c r="AC517" s="16" t="str">
        <f>IFERROR(VLOOKUP($F517,DSKH!$D:$BF,53,0),"")</f>
        <v>F2</v>
      </c>
      <c r="AD517" s="16" t="str">
        <f>IFERROR(VLOOKUP($F517,DSKH!$D:$BF,54,0),"")</f>
        <v>GT</v>
      </c>
      <c r="AE517" s="4">
        <f>SUMIFS('Doanh số khách hàng'!$F:$F,'Doanh số khách hàng'!$A:$A,'Chi tiết tuyến'!$F517)</f>
        <v>199866.66666666666</v>
      </c>
      <c r="AF517" s="16" t="str">
        <f t="shared" si="330"/>
        <v>F4</v>
      </c>
      <c r="AG517" s="16" t="str">
        <f t="shared" si="331"/>
        <v>F2</v>
      </c>
      <c r="AH517" t="b">
        <f t="shared" si="299"/>
        <v>0</v>
      </c>
      <c r="AI517" t="b">
        <f t="shared" si="300"/>
        <v>1</v>
      </c>
      <c r="AJ517">
        <f>IFERROR(VLOOKUP($AC517,Master!$D:$E,2,0),"")</f>
        <v>2</v>
      </c>
      <c r="AK517">
        <f>VLOOKUP($AF517,Master!$D:$E,2,0)</f>
        <v>4</v>
      </c>
      <c r="AL517" s="4">
        <f t="shared" si="301"/>
        <v>99933.333333333328</v>
      </c>
      <c r="AM517" t="str">
        <f>IFERROR(VLOOKUP($F517,DSKH!$D:$BF,31,0),"")</f>
        <v>Tỉnh Cà Mau</v>
      </c>
      <c r="AN517" t="str">
        <f>IFERROR(VLOOKUP($F517,DSKH!$D:$BF,29,0),"")</f>
        <v>Xã Vĩnh Thanh</v>
      </c>
      <c r="AO517">
        <f>IFERROR(VLOOKUP($F517,DSKH!$D:$BF,52,0),"")</f>
        <v>199866.66666666666</v>
      </c>
      <c r="AP517">
        <f>IF(L517="x",1+COUNTIFS(AP$4:AP516,"&gt;0",$AA$4:$AA516,$AA516),0)</f>
        <v>0</v>
      </c>
      <c r="AQ517">
        <f>IF(M517="x",1+COUNTIFS(AQ$4:AQ516,"&gt;0",$AA$4:$AA516,$AA516),0)</f>
        <v>0</v>
      </c>
      <c r="AR517">
        <f>IF(N517="x",1+COUNTIFS(AR$4:AR516,"&gt;0",$AA$4:$AA516,$AA516),0)</f>
        <v>0</v>
      </c>
      <c r="AS517">
        <f>IF(O517="x",1+COUNTIFS(AS$4:AS516,"&gt;0",$AA$4:$AA516,$AA516),0)</f>
        <v>2</v>
      </c>
      <c r="AT517">
        <f>IF(P517="x",1+COUNTIFS(AT$4:AT516,"&gt;0",$AA$4:$AA516,$AA516),0)</f>
        <v>0</v>
      </c>
      <c r="AU517">
        <f>IF(Q517="x",1+COUNTIFS(AU$4:AU516,"&gt;0",$AA$4:$AA516,$AA516),0)</f>
        <v>0</v>
      </c>
      <c r="AV517">
        <f>IF(R517="x",1+COUNTIFS(AV$4:AV516,"&gt;0",$AA$4:$AA516,$AA516),0)</f>
        <v>0</v>
      </c>
      <c r="AW517">
        <f t="shared" si="332"/>
        <v>1</v>
      </c>
      <c r="AX517">
        <f t="shared" si="333"/>
        <v>0</v>
      </c>
      <c r="AY517">
        <f t="shared" si="302"/>
        <v>1</v>
      </c>
      <c r="AZ517">
        <f t="shared" si="303"/>
        <v>0</v>
      </c>
      <c r="BA517" s="4">
        <f t="shared" si="304"/>
        <v>0</v>
      </c>
      <c r="BB517" s="4">
        <f t="shared" si="305"/>
        <v>0</v>
      </c>
      <c r="BC517" s="4">
        <f t="shared" si="306"/>
        <v>0</v>
      </c>
      <c r="BD517" s="4">
        <f t="shared" si="307"/>
        <v>99933.333333333328</v>
      </c>
      <c r="BE517" s="4">
        <f t="shared" si="308"/>
        <v>0</v>
      </c>
      <c r="BF517" s="4">
        <f t="shared" si="309"/>
        <v>0</v>
      </c>
      <c r="BG517" s="4">
        <f t="shared" si="310"/>
        <v>0</v>
      </c>
      <c r="BH517" s="4">
        <f t="shared" si="311"/>
        <v>0</v>
      </c>
      <c r="BI517" s="4">
        <f t="shared" si="312"/>
        <v>0</v>
      </c>
      <c r="BJ517" s="4">
        <f t="shared" si="313"/>
        <v>0</v>
      </c>
      <c r="BK517" s="4">
        <f t="shared" si="314"/>
        <v>1</v>
      </c>
      <c r="BL517" s="4">
        <f t="shared" si="315"/>
        <v>0</v>
      </c>
      <c r="BM517" s="4">
        <f t="shared" si="316"/>
        <v>0</v>
      </c>
      <c r="BN517" s="4">
        <f t="shared" si="317"/>
        <v>0</v>
      </c>
      <c r="BO517">
        <f>SUMIFS(BH$5:BH517,$AA$5:$AA517,$AA517)</f>
        <v>1</v>
      </c>
      <c r="BP517">
        <f>SUMIFS(BI$5:BI517,$AA$5:$AA517,$AA517)</f>
        <v>0</v>
      </c>
      <c r="BQ517">
        <f>SUMIFS(BJ$5:BJ517,$AA$5:$AA517,$AA517)</f>
        <v>3</v>
      </c>
      <c r="BR517">
        <f>SUMIFS(BK$5:BK517,$AA$5:$AA517,$AA517)</f>
        <v>2</v>
      </c>
      <c r="BS517">
        <f>SUMIFS(BL$5:BL517,$AA$5:$AA517,$AA517)</f>
        <v>2</v>
      </c>
      <c r="BT517">
        <f>SUMIFS(BM$5:BM517,$AA$5:$AA517,$AA517)</f>
        <v>0</v>
      </c>
      <c r="BU517">
        <f>SUMIFS(BN$5:BN517,$AA$5:$AA517,$AA517)</f>
        <v>0</v>
      </c>
      <c r="BV517">
        <f t="shared" si="318"/>
        <v>18</v>
      </c>
      <c r="BW517">
        <f t="shared" si="319"/>
        <v>16</v>
      </c>
      <c r="BX517">
        <f t="shared" si="320"/>
        <v>28</v>
      </c>
      <c r="BY517">
        <f t="shared" si="321"/>
        <v>23</v>
      </c>
      <c r="BZ517">
        <f t="shared" si="322"/>
        <v>22</v>
      </c>
      <c r="CA517">
        <f t="shared" si="323"/>
        <v>40</v>
      </c>
      <c r="CB517">
        <f t="shared" si="324"/>
        <v>0</v>
      </c>
      <c r="CC517">
        <f t="shared" si="325"/>
        <v>2</v>
      </c>
      <c r="CD517">
        <f t="shared" si="326"/>
        <v>23</v>
      </c>
      <c r="CE517" t="str">
        <f>IFERROR(VLOOKUP($AA517,'Tuyến và nhân viên'!$I:$O,7,0),"")</f>
        <v>Trần Văn Khanh</v>
      </c>
      <c r="CF517">
        <f t="shared" si="327"/>
        <v>2</v>
      </c>
      <c r="CG517">
        <f t="shared" si="328"/>
        <v>1</v>
      </c>
      <c r="CH517">
        <f>COUNTIFS($L517:L517,"x")</f>
        <v>0</v>
      </c>
      <c r="CI517">
        <f>COUNTIFS($L517:M517,"x")</f>
        <v>0</v>
      </c>
      <c r="CJ517">
        <f>COUNTIFS($L517:N517,"x")</f>
        <v>0</v>
      </c>
      <c r="CK517">
        <f>COUNTIFS($L517:O517,"x")</f>
        <v>1</v>
      </c>
      <c r="CL517">
        <f>COUNTIFS($L517:P517,"x")</f>
        <v>1</v>
      </c>
      <c r="CM517">
        <f>COUNTIFS($L517:Q517,"x")</f>
        <v>1</v>
      </c>
      <c r="CN517">
        <f>COUNTIFS($L517:R517,"x")</f>
        <v>1</v>
      </c>
      <c r="CO517" t="str" cm="1">
        <f t="array" ref="CO517">IFERROR(INDEX($CH$4:$CN$4,0,MATCH(1,$CH517:$CN517,0)),"")</f>
        <v>Thứ 5</v>
      </c>
      <c r="CP517" t="str" cm="1">
        <f t="array" ref="CP517">IFERROR(INDEX($CH$4:$CN$4,0,MATCH(2,$CH517:$CN517,0)),"")</f>
        <v/>
      </c>
      <c r="CQ517" t="str">
        <f t="shared" si="329"/>
        <v>Thứ 5</v>
      </c>
      <c r="CR517" t="str">
        <f t="shared" si="334"/>
        <v>F2 - Tuần 1 &amp; 3</v>
      </c>
    </row>
    <row r="518" spans="1:96" x14ac:dyDescent="0.3">
      <c r="A518" s="117" t="s">
        <v>38336</v>
      </c>
      <c r="B518" s="118" t="s">
        <v>33266</v>
      </c>
      <c r="C518" s="118" t="s">
        <v>33267</v>
      </c>
      <c r="D518" s="118" t="s">
        <v>39663</v>
      </c>
      <c r="E518" s="118" t="s">
        <v>39664</v>
      </c>
      <c r="F518" s="118" t="s">
        <v>33877</v>
      </c>
      <c r="G518" s="118" t="s">
        <v>33878</v>
      </c>
      <c r="H518" s="118" t="s">
        <v>33883</v>
      </c>
      <c r="I518" s="118" t="s">
        <v>22</v>
      </c>
      <c r="J518" s="119" t="s">
        <v>39658</v>
      </c>
      <c r="K518" s="119" t="s">
        <v>23</v>
      </c>
      <c r="L518" s="117" t="s">
        <v>23</v>
      </c>
      <c r="M518" s="117" t="s">
        <v>23</v>
      </c>
      <c r="N518" s="117" t="s">
        <v>23</v>
      </c>
      <c r="O518" s="117" t="s">
        <v>23</v>
      </c>
      <c r="P518" s="117" t="s">
        <v>24</v>
      </c>
      <c r="Q518" s="117" t="s">
        <v>23</v>
      </c>
      <c r="R518" s="117" t="s">
        <v>23</v>
      </c>
      <c r="S518" s="117" t="s">
        <v>24</v>
      </c>
      <c r="T518" s="117" t="s">
        <v>24</v>
      </c>
      <c r="U518" s="117" t="s">
        <v>24</v>
      </c>
      <c r="V518" s="117" t="s">
        <v>24</v>
      </c>
      <c r="W518" s="74" t="str">
        <f t="shared" ref="W518:W581" si="335">IF(AW518&gt;0,"x","")</f>
        <v>x</v>
      </c>
      <c r="X518" s="74" t="str">
        <f t="shared" ref="X518:X581" si="336">IF(AX518&gt;0,"x","")</f>
        <v/>
      </c>
      <c r="Y518" s="74" t="str">
        <f t="shared" ref="Y518:Y581" si="337">IF(AY518&gt;0,"x","")</f>
        <v>x</v>
      </c>
      <c r="Z518" s="74" t="str">
        <f t="shared" ref="Z518:Z581" si="338">IF(AZ518&gt;0,"x","")</f>
        <v/>
      </c>
      <c r="AA518" t="str">
        <f>VLOOKUP($D518,'Tuyến và nhân viên'!$D:$M,6,0)</f>
        <v>HL00623</v>
      </c>
      <c r="AB518" t="str">
        <f>VLOOKUP($D518,'Tuyến và nhân viên'!$D:$M,7,0)</f>
        <v>Lê Thị Liên Thư</v>
      </c>
      <c r="AC518" s="16" t="str">
        <f>IFERROR(VLOOKUP($F518,DSKH!$D:$BF,53,0),"")</f>
        <v>F2</v>
      </c>
      <c r="AD518" s="16" t="str">
        <f>IFERROR(VLOOKUP($F518,DSKH!$D:$BF,54,0),"")</f>
        <v>GT</v>
      </c>
      <c r="AE518" s="4">
        <f>SUMIFS('Doanh số khách hàng'!$F:$F,'Doanh số khách hàng'!$A:$A,'Chi tiết tuyến'!$F518)</f>
        <v>0</v>
      </c>
      <c r="AF518" s="16" t="str">
        <f t="shared" si="330"/>
        <v>F4</v>
      </c>
      <c r="AG518" s="16" t="str">
        <f t="shared" si="331"/>
        <v>F2</v>
      </c>
      <c r="AH518" t="b">
        <f t="shared" ref="AH518:AH581" si="339">EXACT($AC518,AF518)</f>
        <v>0</v>
      </c>
      <c r="AI518" t="b">
        <f t="shared" ref="AI518:AI581" si="340">EXACT($AC518,AG518)</f>
        <v>1</v>
      </c>
      <c r="AJ518">
        <f>IFERROR(VLOOKUP($AC518,Master!$D:$E,2,0),"")</f>
        <v>2</v>
      </c>
      <c r="AK518">
        <f>VLOOKUP($AF518,Master!$D:$E,2,0)</f>
        <v>4</v>
      </c>
      <c r="AL518" s="4">
        <f t="shared" ref="AL518:AL581" si="341">IFERROR(AE518/AJ518,0)</f>
        <v>0</v>
      </c>
      <c r="AM518" t="str">
        <f>IFERROR(VLOOKUP($F518,DSKH!$D:$BF,31,0),"")</f>
        <v>Tỉnh Cà Mau</v>
      </c>
      <c r="AN518" t="str">
        <f>IFERROR(VLOOKUP($F518,DSKH!$D:$BF,29,0),"")</f>
        <v>Xã Ninh Quới</v>
      </c>
      <c r="AO518">
        <f>IFERROR(VLOOKUP($F518,DSKH!$D:$BF,52,0),"")</f>
        <v>0</v>
      </c>
      <c r="AP518">
        <f>IF(L518="x",1+COUNTIFS(AP$4:AP517,"&gt;0",$AA$4:$AA517,$AA517),0)</f>
        <v>0</v>
      </c>
      <c r="AQ518">
        <f>IF(M518="x",1+COUNTIFS(AQ$4:AQ517,"&gt;0",$AA$4:$AA517,$AA517),0)</f>
        <v>0</v>
      </c>
      <c r="AR518">
        <f>IF(N518="x",1+COUNTIFS(AR$4:AR517,"&gt;0",$AA$4:$AA517,$AA517),0)</f>
        <v>0</v>
      </c>
      <c r="AS518">
        <f>IF(O518="x",1+COUNTIFS(AS$4:AS517,"&gt;0",$AA$4:$AA517,$AA517),0)</f>
        <v>0</v>
      </c>
      <c r="AT518">
        <f>IF(P518="x",1+COUNTIFS(AT$4:AT517,"&gt;0",$AA$4:$AA517,$AA517),0)</f>
        <v>4</v>
      </c>
      <c r="AU518">
        <f>IF(Q518="x",1+COUNTIFS(AU$4:AU517,"&gt;0",$AA$4:$AA517,$AA517),0)</f>
        <v>0</v>
      </c>
      <c r="AV518">
        <f>IF(R518="x",1+COUNTIFS(AV$4:AV517,"&gt;0",$AA$4:$AA517,$AA517),0)</f>
        <v>0</v>
      </c>
      <c r="AW518">
        <f t="shared" si="332"/>
        <v>1</v>
      </c>
      <c r="AX518">
        <f t="shared" si="333"/>
        <v>0</v>
      </c>
      <c r="AY518">
        <f t="shared" ref="AY518:AY581" si="342">AW518</f>
        <v>1</v>
      </c>
      <c r="AZ518">
        <f t="shared" ref="AZ518:AZ581" si="343">AX518</f>
        <v>0</v>
      </c>
      <c r="BA518" s="4">
        <f t="shared" ref="BA518:BA581" si="344">$AL518*IF(L518&gt;="x",1,0)</f>
        <v>0</v>
      </c>
      <c r="BB518" s="4">
        <f t="shared" ref="BB518:BB581" si="345">$AL518*IF(M518&gt;="x",1,0)</f>
        <v>0</v>
      </c>
      <c r="BC518" s="4">
        <f t="shared" ref="BC518:BC581" si="346">$AL518*IF(N518&gt;="x",1,0)</f>
        <v>0</v>
      </c>
      <c r="BD518" s="4">
        <f t="shared" ref="BD518:BD581" si="347">$AL518*IF(O518&gt;="x",1,0)</f>
        <v>0</v>
      </c>
      <c r="BE518" s="4">
        <f t="shared" ref="BE518:BE581" si="348">$AL518*IF(P518&gt;="x",1,0)</f>
        <v>0</v>
      </c>
      <c r="BF518" s="4">
        <f t="shared" ref="BF518:BF581" si="349">$AL518*IF(Q518&gt;="x",1,0)</f>
        <v>0</v>
      </c>
      <c r="BG518" s="4">
        <f t="shared" ref="BG518:BG581" si="350">$AL518*IF(R518&gt;="x",1,0)</f>
        <v>0</v>
      </c>
      <c r="BH518" s="4">
        <f t="shared" ref="BH518:BH581" si="351">IF(AND(L518="x",$AC518="F2"),1,0)</f>
        <v>0</v>
      </c>
      <c r="BI518" s="4">
        <f t="shared" ref="BI518:BI581" si="352">IF(AND(M518="x",$AC518="F2"),1,0)</f>
        <v>0</v>
      </c>
      <c r="BJ518" s="4">
        <f t="shared" ref="BJ518:BJ581" si="353">IF(AND(N518="x",$AC518="F2"),1,0)</f>
        <v>0</v>
      </c>
      <c r="BK518" s="4">
        <f t="shared" ref="BK518:BK581" si="354">IF(AND(O518="x",$AC518="F2"),1,0)</f>
        <v>0</v>
      </c>
      <c r="BL518" s="4">
        <f t="shared" ref="BL518:BL581" si="355">IF(AND(P518="x",$AC518="F2"),1,0)</f>
        <v>1</v>
      </c>
      <c r="BM518" s="4">
        <f t="shared" ref="BM518:BM581" si="356">IF(AND(Q518="x",$AC518="F2"),1,0)</f>
        <v>0</v>
      </c>
      <c r="BN518" s="4">
        <f t="shared" ref="BN518:BN581" si="357">IF(AND(R518="x",$AC518="F2"),1,0)</f>
        <v>0</v>
      </c>
      <c r="BO518">
        <f>SUMIFS(BH$5:BH518,$AA$5:$AA518,$AA518)</f>
        <v>1</v>
      </c>
      <c r="BP518">
        <f>SUMIFS(BI$5:BI518,$AA$5:$AA518,$AA518)</f>
        <v>0</v>
      </c>
      <c r="BQ518">
        <f>SUMIFS(BJ$5:BJ518,$AA$5:$AA518,$AA518)</f>
        <v>3</v>
      </c>
      <c r="BR518">
        <f>SUMIFS(BK$5:BK518,$AA$5:$AA518,$AA518)</f>
        <v>2</v>
      </c>
      <c r="BS518">
        <f>SUMIFS(BL$5:BL518,$AA$5:$AA518,$AA518)</f>
        <v>3</v>
      </c>
      <c r="BT518">
        <f>SUMIFS(BM$5:BM518,$AA$5:$AA518,$AA518)</f>
        <v>0</v>
      </c>
      <c r="BU518">
        <f>SUMIFS(BN$5:BN518,$AA$5:$AA518,$AA518)</f>
        <v>0</v>
      </c>
      <c r="BV518">
        <f t="shared" ref="BV518:BV581" si="358">SUMIFS(BH:BH,$AA:$AA,$AA518)</f>
        <v>18</v>
      </c>
      <c r="BW518">
        <f t="shared" ref="BW518:BW581" si="359">SUMIFS(BI:BI,$AA:$AA,$AA518)</f>
        <v>16</v>
      </c>
      <c r="BX518">
        <f t="shared" ref="BX518:BX581" si="360">SUMIFS(BJ:BJ,$AA:$AA,$AA518)</f>
        <v>28</v>
      </c>
      <c r="BY518">
        <f t="shared" ref="BY518:BY581" si="361">SUMIFS(BK:BK,$AA:$AA,$AA518)</f>
        <v>23</v>
      </c>
      <c r="BZ518">
        <f t="shared" ref="BZ518:BZ581" si="362">SUMIFS(BL:BL,$AA:$AA,$AA518)</f>
        <v>22</v>
      </c>
      <c r="CA518">
        <f t="shared" ref="CA518:CA581" si="363">SUMIFS(BM:BM,$AA:$AA,$AA518)</f>
        <v>40</v>
      </c>
      <c r="CB518">
        <f t="shared" ref="CB518:CB581" si="364">SUMIFS(BN:BN,$AA:$AA,$AA518)</f>
        <v>0</v>
      </c>
      <c r="CC518">
        <f t="shared" ref="CC518:CC581" si="365">SUMPRODUCT(BH518:BN518,BO518:BU518)</f>
        <v>3</v>
      </c>
      <c r="CD518">
        <f t="shared" ref="CD518:CD581" si="366">SUMPRODUCT(BV518:CB518,BH518:BN518)</f>
        <v>22</v>
      </c>
      <c r="CE518" t="str">
        <f>IFERROR(VLOOKUP($AA518,'Tuyến và nhân viên'!$I:$O,7,0),"")</f>
        <v>Trần Văn Khanh</v>
      </c>
      <c r="CF518">
        <f t="shared" ref="CF518:CF581" si="367">COUNTIFS($L518:$R518,"x")*COUNTIFS($W518:$Z518,"x")</f>
        <v>2</v>
      </c>
      <c r="CG518">
        <f t="shared" ref="CG518:CG581" si="368">COUNTIFS($L518:$R518,"x")</f>
        <v>1</v>
      </c>
      <c r="CH518">
        <f>COUNTIFS($L518:L518,"x")</f>
        <v>0</v>
      </c>
      <c r="CI518">
        <f>COUNTIFS($L518:M518,"x")</f>
        <v>0</v>
      </c>
      <c r="CJ518">
        <f>COUNTIFS($L518:N518,"x")</f>
        <v>0</v>
      </c>
      <c r="CK518">
        <f>COUNTIFS($L518:O518,"x")</f>
        <v>0</v>
      </c>
      <c r="CL518">
        <f>COUNTIFS($L518:P518,"x")</f>
        <v>1</v>
      </c>
      <c r="CM518">
        <f>COUNTIFS($L518:Q518,"x")</f>
        <v>1</v>
      </c>
      <c r="CN518">
        <f>COUNTIFS($L518:R518,"x")</f>
        <v>1</v>
      </c>
      <c r="CO518" t="str" cm="1">
        <f t="array" ref="CO518">IFERROR(INDEX($CH$4:$CN$4,0,MATCH(1,$CH518:$CN518,0)),"")</f>
        <v>Thứ 6</v>
      </c>
      <c r="CP518" t="str" cm="1">
        <f t="array" ref="CP518">IFERROR(INDEX($CH$4:$CN$4,0,MATCH(2,$CH518:$CN518,0)),"")</f>
        <v/>
      </c>
      <c r="CQ518" t="str">
        <f t="shared" ref="CQ518:CQ581" si="369">IF($CG518=1,CO518,_xlfn.CONCAT(CO518," &amp; ",CP518))</f>
        <v>Thứ 6</v>
      </c>
      <c r="CR518" t="str">
        <f t="shared" si="334"/>
        <v>F2 - Tuần 1 &amp; 3</v>
      </c>
    </row>
    <row r="519" spans="1:96" x14ac:dyDescent="0.3">
      <c r="A519" s="117" t="s">
        <v>38342</v>
      </c>
      <c r="B519" s="118" t="s">
        <v>33266</v>
      </c>
      <c r="C519" s="118" t="s">
        <v>33267</v>
      </c>
      <c r="D519" s="118" t="s">
        <v>39663</v>
      </c>
      <c r="E519" s="118" t="s">
        <v>39664</v>
      </c>
      <c r="F519" s="118" t="s">
        <v>33948</v>
      </c>
      <c r="G519" s="118" t="s">
        <v>33949</v>
      </c>
      <c r="H519" s="118" t="s">
        <v>33954</v>
      </c>
      <c r="I519" s="118" t="s">
        <v>22</v>
      </c>
      <c r="J519" s="119" t="s">
        <v>39658</v>
      </c>
      <c r="K519" s="119" t="s">
        <v>23</v>
      </c>
      <c r="L519" s="117" t="s">
        <v>23</v>
      </c>
      <c r="M519" s="117" t="s">
        <v>24</v>
      </c>
      <c r="N519" s="117" t="s">
        <v>23</v>
      </c>
      <c r="O519" s="117" t="s">
        <v>23</v>
      </c>
      <c r="P519" s="117" t="s">
        <v>23</v>
      </c>
      <c r="Q519" s="117" t="s">
        <v>23</v>
      </c>
      <c r="R519" s="117" t="s">
        <v>23</v>
      </c>
      <c r="S519" s="117" t="s">
        <v>24</v>
      </c>
      <c r="T519" s="117" t="s">
        <v>24</v>
      </c>
      <c r="U519" s="117" t="s">
        <v>24</v>
      </c>
      <c r="V519" s="117" t="s">
        <v>24</v>
      </c>
      <c r="W519" s="74" t="str">
        <f t="shared" si="335"/>
        <v>x</v>
      </c>
      <c r="X519" s="74" t="str">
        <f t="shared" si="336"/>
        <v/>
      </c>
      <c r="Y519" s="74" t="str">
        <f t="shared" si="337"/>
        <v>x</v>
      </c>
      <c r="Z519" s="74" t="str">
        <f t="shared" si="338"/>
        <v/>
      </c>
      <c r="AA519" t="str">
        <f>VLOOKUP($D519,'Tuyến và nhân viên'!$D:$M,6,0)</f>
        <v>HL00623</v>
      </c>
      <c r="AB519" t="str">
        <f>VLOOKUP($D519,'Tuyến và nhân viên'!$D:$M,7,0)</f>
        <v>Lê Thị Liên Thư</v>
      </c>
      <c r="AC519" s="16" t="str">
        <f>IFERROR(VLOOKUP($F519,DSKH!$D:$BF,53,0),"")</f>
        <v>F2</v>
      </c>
      <c r="AD519" s="16" t="str">
        <f>IFERROR(VLOOKUP($F519,DSKH!$D:$BF,54,0),"")</f>
        <v>GT</v>
      </c>
      <c r="AE519" s="4">
        <f>SUMIFS('Doanh số khách hàng'!$F:$F,'Doanh số khách hàng'!$A:$A,'Chi tiết tuyến'!$F519)</f>
        <v>0</v>
      </c>
      <c r="AF519" s="16" t="str">
        <f t="shared" si="330"/>
        <v>F4</v>
      </c>
      <c r="AG519" s="16" t="str">
        <f t="shared" si="331"/>
        <v>F2</v>
      </c>
      <c r="AH519" t="b">
        <f t="shared" si="339"/>
        <v>0</v>
      </c>
      <c r="AI519" t="b">
        <f t="shared" si="340"/>
        <v>1</v>
      </c>
      <c r="AJ519">
        <f>IFERROR(VLOOKUP($AC519,Master!$D:$E,2,0),"")</f>
        <v>2</v>
      </c>
      <c r="AK519">
        <f>VLOOKUP($AF519,Master!$D:$E,2,0)</f>
        <v>4</v>
      </c>
      <c r="AL519" s="4">
        <f t="shared" si="341"/>
        <v>0</v>
      </c>
      <c r="AM519" t="str">
        <f>IFERROR(VLOOKUP($F519,DSKH!$D:$BF,31,0),"")</f>
        <v>Tỉnh Cà Mau</v>
      </c>
      <c r="AN519" t="str">
        <f>IFERROR(VLOOKUP($F519,DSKH!$D:$BF,29,0),"")</f>
        <v>Phường Láng Tròn</v>
      </c>
      <c r="AO519">
        <f>IFERROR(VLOOKUP($F519,DSKH!$D:$BF,52,0),"")</f>
        <v>0</v>
      </c>
      <c r="AP519">
        <f>IF(L519="x",1+COUNTIFS(AP$4:AP518,"&gt;0",$AA$4:$AA518,$AA518),0)</f>
        <v>0</v>
      </c>
      <c r="AQ519">
        <f>IF(M519="x",1+COUNTIFS(AQ$4:AQ518,"&gt;0",$AA$4:$AA518,$AA518),0)</f>
        <v>1</v>
      </c>
      <c r="AR519">
        <f>IF(N519="x",1+COUNTIFS(AR$4:AR518,"&gt;0",$AA$4:$AA518,$AA518),0)</f>
        <v>0</v>
      </c>
      <c r="AS519">
        <f>IF(O519="x",1+COUNTIFS(AS$4:AS518,"&gt;0",$AA$4:$AA518,$AA518),0)</f>
        <v>0</v>
      </c>
      <c r="AT519">
        <f>IF(P519="x",1+COUNTIFS(AT$4:AT518,"&gt;0",$AA$4:$AA518,$AA518),0)</f>
        <v>0</v>
      </c>
      <c r="AU519">
        <f>IF(Q519="x",1+COUNTIFS(AU$4:AU518,"&gt;0",$AA$4:$AA518,$AA518),0)</f>
        <v>0</v>
      </c>
      <c r="AV519">
        <f>IF(R519="x",1+COUNTIFS(AV$4:AV518,"&gt;0",$AA$4:$AA518,$AA518),0)</f>
        <v>0</v>
      </c>
      <c r="AW519">
        <f t="shared" si="332"/>
        <v>1</v>
      </c>
      <c r="AX519">
        <f t="shared" si="333"/>
        <v>0</v>
      </c>
      <c r="AY519">
        <f t="shared" si="342"/>
        <v>1</v>
      </c>
      <c r="AZ519">
        <f t="shared" si="343"/>
        <v>0</v>
      </c>
      <c r="BA519" s="4">
        <f t="shared" si="344"/>
        <v>0</v>
      </c>
      <c r="BB519" s="4">
        <f t="shared" si="345"/>
        <v>0</v>
      </c>
      <c r="BC519" s="4">
        <f t="shared" si="346"/>
        <v>0</v>
      </c>
      <c r="BD519" s="4">
        <f t="shared" si="347"/>
        <v>0</v>
      </c>
      <c r="BE519" s="4">
        <f t="shared" si="348"/>
        <v>0</v>
      </c>
      <c r="BF519" s="4">
        <f t="shared" si="349"/>
        <v>0</v>
      </c>
      <c r="BG519" s="4">
        <f t="shared" si="350"/>
        <v>0</v>
      </c>
      <c r="BH519" s="4">
        <f t="shared" si="351"/>
        <v>0</v>
      </c>
      <c r="BI519" s="4">
        <f t="shared" si="352"/>
        <v>1</v>
      </c>
      <c r="BJ519" s="4">
        <f t="shared" si="353"/>
        <v>0</v>
      </c>
      <c r="BK519" s="4">
        <f t="shared" si="354"/>
        <v>0</v>
      </c>
      <c r="BL519" s="4">
        <f t="shared" si="355"/>
        <v>0</v>
      </c>
      <c r="BM519" s="4">
        <f t="shared" si="356"/>
        <v>0</v>
      </c>
      <c r="BN519" s="4">
        <f t="shared" si="357"/>
        <v>0</v>
      </c>
      <c r="BO519">
        <f>SUMIFS(BH$5:BH519,$AA$5:$AA519,$AA519)</f>
        <v>1</v>
      </c>
      <c r="BP519">
        <f>SUMIFS(BI$5:BI519,$AA$5:$AA519,$AA519)</f>
        <v>1</v>
      </c>
      <c r="BQ519">
        <f>SUMIFS(BJ$5:BJ519,$AA$5:$AA519,$AA519)</f>
        <v>3</v>
      </c>
      <c r="BR519">
        <f>SUMIFS(BK$5:BK519,$AA$5:$AA519,$AA519)</f>
        <v>2</v>
      </c>
      <c r="BS519">
        <f>SUMIFS(BL$5:BL519,$AA$5:$AA519,$AA519)</f>
        <v>3</v>
      </c>
      <c r="BT519">
        <f>SUMIFS(BM$5:BM519,$AA$5:$AA519,$AA519)</f>
        <v>0</v>
      </c>
      <c r="BU519">
        <f>SUMIFS(BN$5:BN519,$AA$5:$AA519,$AA519)</f>
        <v>0</v>
      </c>
      <c r="BV519">
        <f t="shared" si="358"/>
        <v>18</v>
      </c>
      <c r="BW519">
        <f t="shared" si="359"/>
        <v>16</v>
      </c>
      <c r="BX519">
        <f t="shared" si="360"/>
        <v>28</v>
      </c>
      <c r="BY519">
        <f t="shared" si="361"/>
        <v>23</v>
      </c>
      <c r="BZ519">
        <f t="shared" si="362"/>
        <v>22</v>
      </c>
      <c r="CA519">
        <f t="shared" si="363"/>
        <v>40</v>
      </c>
      <c r="CB519">
        <f t="shared" si="364"/>
        <v>0</v>
      </c>
      <c r="CC519">
        <f t="shared" si="365"/>
        <v>1</v>
      </c>
      <c r="CD519">
        <f t="shared" si="366"/>
        <v>16</v>
      </c>
      <c r="CE519" t="str">
        <f>IFERROR(VLOOKUP($AA519,'Tuyến và nhân viên'!$I:$O,7,0),"")</f>
        <v>Trần Văn Khanh</v>
      </c>
      <c r="CF519">
        <f t="shared" si="367"/>
        <v>2</v>
      </c>
      <c r="CG519">
        <f t="shared" si="368"/>
        <v>1</v>
      </c>
      <c r="CH519">
        <f>COUNTIFS($L519:L519,"x")</f>
        <v>0</v>
      </c>
      <c r="CI519">
        <f>COUNTIFS($L519:M519,"x")</f>
        <v>1</v>
      </c>
      <c r="CJ519">
        <f>COUNTIFS($L519:N519,"x")</f>
        <v>1</v>
      </c>
      <c r="CK519">
        <f>COUNTIFS($L519:O519,"x")</f>
        <v>1</v>
      </c>
      <c r="CL519">
        <f>COUNTIFS($L519:P519,"x")</f>
        <v>1</v>
      </c>
      <c r="CM519">
        <f>COUNTIFS($L519:Q519,"x")</f>
        <v>1</v>
      </c>
      <c r="CN519">
        <f>COUNTIFS($L519:R519,"x")</f>
        <v>1</v>
      </c>
      <c r="CO519" t="str" cm="1">
        <f t="array" ref="CO519">IFERROR(INDEX($CH$4:$CN$4,0,MATCH(1,$CH519:$CN519,0)),"")</f>
        <v>Thứ 3</v>
      </c>
      <c r="CP519" t="str" cm="1">
        <f t="array" ref="CP519">IFERROR(INDEX($CH$4:$CN$4,0,MATCH(2,$CH519:$CN519,0)),"")</f>
        <v/>
      </c>
      <c r="CQ519" t="str">
        <f t="shared" si="369"/>
        <v>Thứ 3</v>
      </c>
      <c r="CR519" t="str">
        <f t="shared" si="334"/>
        <v>F2 - Tuần 1 &amp; 3</v>
      </c>
    </row>
    <row r="520" spans="1:96" x14ac:dyDescent="0.3">
      <c r="A520" s="117" t="s">
        <v>38350</v>
      </c>
      <c r="B520" s="118" t="s">
        <v>33266</v>
      </c>
      <c r="C520" s="118" t="s">
        <v>33267</v>
      </c>
      <c r="D520" s="118" t="s">
        <v>39663</v>
      </c>
      <c r="E520" s="118" t="s">
        <v>39664</v>
      </c>
      <c r="F520" s="118" t="s">
        <v>34082</v>
      </c>
      <c r="G520" s="118" t="s">
        <v>34083</v>
      </c>
      <c r="H520" s="118" t="s">
        <v>34088</v>
      </c>
      <c r="I520" s="118" t="s">
        <v>22</v>
      </c>
      <c r="J520" s="119" t="s">
        <v>39658</v>
      </c>
      <c r="K520" s="119" t="s">
        <v>23</v>
      </c>
      <c r="L520" s="117" t="s">
        <v>23</v>
      </c>
      <c r="M520" s="117" t="s">
        <v>23</v>
      </c>
      <c r="N520" s="117" t="s">
        <v>23</v>
      </c>
      <c r="O520" s="117" t="s">
        <v>23</v>
      </c>
      <c r="P520" s="117" t="s">
        <v>23</v>
      </c>
      <c r="Q520" s="117" t="s">
        <v>24</v>
      </c>
      <c r="R520" s="117" t="s">
        <v>23</v>
      </c>
      <c r="S520" s="117" t="s">
        <v>24</v>
      </c>
      <c r="T520" s="117" t="s">
        <v>24</v>
      </c>
      <c r="U520" s="117" t="s">
        <v>24</v>
      </c>
      <c r="V520" s="117" t="s">
        <v>24</v>
      </c>
      <c r="W520" s="74" t="str">
        <f t="shared" si="335"/>
        <v>x</v>
      </c>
      <c r="X520" s="74" t="str">
        <f t="shared" si="336"/>
        <v/>
      </c>
      <c r="Y520" s="74" t="str">
        <f t="shared" si="337"/>
        <v>x</v>
      </c>
      <c r="Z520" s="74" t="str">
        <f t="shared" si="338"/>
        <v/>
      </c>
      <c r="AA520" t="str">
        <f>VLOOKUP($D520,'Tuyến và nhân viên'!$D:$M,6,0)</f>
        <v>HL00623</v>
      </c>
      <c r="AB520" t="str">
        <f>VLOOKUP($D520,'Tuyến và nhân viên'!$D:$M,7,0)</f>
        <v>Lê Thị Liên Thư</v>
      </c>
      <c r="AC520" s="16" t="str">
        <f>IFERROR(VLOOKUP($F520,DSKH!$D:$BF,53,0),"")</f>
        <v>F2</v>
      </c>
      <c r="AD520" s="16" t="str">
        <f>IFERROR(VLOOKUP($F520,DSKH!$D:$BF,54,0),"")</f>
        <v>GT</v>
      </c>
      <c r="AE520" s="4">
        <f>SUMIFS('Doanh số khách hàng'!$F:$F,'Doanh số khách hàng'!$A:$A,'Chi tiết tuyến'!$F520)</f>
        <v>0</v>
      </c>
      <c r="AF520" s="16" t="str">
        <f t="shared" si="330"/>
        <v>F4</v>
      </c>
      <c r="AG520" s="16" t="str">
        <f t="shared" si="331"/>
        <v>F2</v>
      </c>
      <c r="AH520" t="b">
        <f t="shared" si="339"/>
        <v>0</v>
      </c>
      <c r="AI520" t="b">
        <f t="shared" si="340"/>
        <v>1</v>
      </c>
      <c r="AJ520">
        <f>IFERROR(VLOOKUP($AC520,Master!$D:$E,2,0),"")</f>
        <v>2</v>
      </c>
      <c r="AK520">
        <f>VLOOKUP($AF520,Master!$D:$E,2,0)</f>
        <v>4</v>
      </c>
      <c r="AL520" s="4">
        <f t="shared" si="341"/>
        <v>0</v>
      </c>
      <c r="AM520" t="str">
        <f>IFERROR(VLOOKUP($F520,DSKH!$D:$BF,31,0),"")</f>
        <v>Tỉnh Cà Mau</v>
      </c>
      <c r="AN520" t="str">
        <f>IFERROR(VLOOKUP($F520,DSKH!$D:$BF,29,0),"")</f>
        <v>Xã Vĩnh Lợi</v>
      </c>
      <c r="AO520">
        <f>IFERROR(VLOOKUP($F520,DSKH!$D:$BF,52,0),"")</f>
        <v>0</v>
      </c>
      <c r="AP520">
        <f>IF(L520="x",1+COUNTIFS(AP$4:AP519,"&gt;0",$AA$4:$AA519,$AA519),0)</f>
        <v>0</v>
      </c>
      <c r="AQ520">
        <f>IF(M520="x",1+COUNTIFS(AQ$4:AQ519,"&gt;0",$AA$4:$AA519,$AA519),0)</f>
        <v>0</v>
      </c>
      <c r="AR520">
        <f>IF(N520="x",1+COUNTIFS(AR$4:AR519,"&gt;0",$AA$4:$AA519,$AA519),0)</f>
        <v>0</v>
      </c>
      <c r="AS520">
        <f>IF(O520="x",1+COUNTIFS(AS$4:AS519,"&gt;0",$AA$4:$AA519,$AA519),0)</f>
        <v>0</v>
      </c>
      <c r="AT520">
        <f>IF(P520="x",1+COUNTIFS(AT$4:AT519,"&gt;0",$AA$4:$AA519,$AA519),0)</f>
        <v>0</v>
      </c>
      <c r="AU520">
        <f>IF(Q520="x",1+COUNTIFS(AU$4:AU519,"&gt;0",$AA$4:$AA519,$AA519),0)</f>
        <v>1</v>
      </c>
      <c r="AV520">
        <f>IF(R520="x",1+COUNTIFS(AV$4:AV519,"&gt;0",$AA$4:$AA519,$AA519),0)</f>
        <v>0</v>
      </c>
      <c r="AW520">
        <f t="shared" si="332"/>
        <v>1</v>
      </c>
      <c r="AX520">
        <f t="shared" si="333"/>
        <v>0</v>
      </c>
      <c r="AY520">
        <f t="shared" si="342"/>
        <v>1</v>
      </c>
      <c r="AZ520">
        <f t="shared" si="343"/>
        <v>0</v>
      </c>
      <c r="BA520" s="4">
        <f t="shared" si="344"/>
        <v>0</v>
      </c>
      <c r="BB520" s="4">
        <f t="shared" si="345"/>
        <v>0</v>
      </c>
      <c r="BC520" s="4">
        <f t="shared" si="346"/>
        <v>0</v>
      </c>
      <c r="BD520" s="4">
        <f t="shared" si="347"/>
        <v>0</v>
      </c>
      <c r="BE520" s="4">
        <f t="shared" si="348"/>
        <v>0</v>
      </c>
      <c r="BF520" s="4">
        <f t="shared" si="349"/>
        <v>0</v>
      </c>
      <c r="BG520" s="4">
        <f t="shared" si="350"/>
        <v>0</v>
      </c>
      <c r="BH520" s="4">
        <f t="shared" si="351"/>
        <v>0</v>
      </c>
      <c r="BI520" s="4">
        <f t="shared" si="352"/>
        <v>0</v>
      </c>
      <c r="BJ520" s="4">
        <f t="shared" si="353"/>
        <v>0</v>
      </c>
      <c r="BK520" s="4">
        <f t="shared" si="354"/>
        <v>0</v>
      </c>
      <c r="BL520" s="4">
        <f t="shared" si="355"/>
        <v>0</v>
      </c>
      <c r="BM520" s="4">
        <f t="shared" si="356"/>
        <v>1</v>
      </c>
      <c r="BN520" s="4">
        <f t="shared" si="357"/>
        <v>0</v>
      </c>
      <c r="BO520">
        <f>SUMIFS(BH$5:BH520,$AA$5:$AA520,$AA520)</f>
        <v>1</v>
      </c>
      <c r="BP520">
        <f>SUMIFS(BI$5:BI520,$AA$5:$AA520,$AA520)</f>
        <v>1</v>
      </c>
      <c r="BQ520">
        <f>SUMIFS(BJ$5:BJ520,$AA$5:$AA520,$AA520)</f>
        <v>3</v>
      </c>
      <c r="BR520">
        <f>SUMIFS(BK$5:BK520,$AA$5:$AA520,$AA520)</f>
        <v>2</v>
      </c>
      <c r="BS520">
        <f>SUMIFS(BL$5:BL520,$AA$5:$AA520,$AA520)</f>
        <v>3</v>
      </c>
      <c r="BT520">
        <f>SUMIFS(BM$5:BM520,$AA$5:$AA520,$AA520)</f>
        <v>1</v>
      </c>
      <c r="BU520">
        <f>SUMIFS(BN$5:BN520,$AA$5:$AA520,$AA520)</f>
        <v>0</v>
      </c>
      <c r="BV520">
        <f t="shared" si="358"/>
        <v>18</v>
      </c>
      <c r="BW520">
        <f t="shared" si="359"/>
        <v>16</v>
      </c>
      <c r="BX520">
        <f t="shared" si="360"/>
        <v>28</v>
      </c>
      <c r="BY520">
        <f t="shared" si="361"/>
        <v>23</v>
      </c>
      <c r="BZ520">
        <f t="shared" si="362"/>
        <v>22</v>
      </c>
      <c r="CA520">
        <f t="shared" si="363"/>
        <v>40</v>
      </c>
      <c r="CB520">
        <f t="shared" si="364"/>
        <v>0</v>
      </c>
      <c r="CC520">
        <f t="shared" si="365"/>
        <v>1</v>
      </c>
      <c r="CD520">
        <f t="shared" si="366"/>
        <v>40</v>
      </c>
      <c r="CE520" t="str">
        <f>IFERROR(VLOOKUP($AA520,'Tuyến và nhân viên'!$I:$O,7,0),"")</f>
        <v>Trần Văn Khanh</v>
      </c>
      <c r="CF520">
        <f t="shared" si="367"/>
        <v>2</v>
      </c>
      <c r="CG520">
        <f t="shared" si="368"/>
        <v>1</v>
      </c>
      <c r="CH520">
        <f>COUNTIFS($L520:L520,"x")</f>
        <v>0</v>
      </c>
      <c r="CI520">
        <f>COUNTIFS($L520:M520,"x")</f>
        <v>0</v>
      </c>
      <c r="CJ520">
        <f>COUNTIFS($L520:N520,"x")</f>
        <v>0</v>
      </c>
      <c r="CK520">
        <f>COUNTIFS($L520:O520,"x")</f>
        <v>0</v>
      </c>
      <c r="CL520">
        <f>COUNTIFS($L520:P520,"x")</f>
        <v>0</v>
      </c>
      <c r="CM520">
        <f>COUNTIFS($L520:Q520,"x")</f>
        <v>1</v>
      </c>
      <c r="CN520">
        <f>COUNTIFS($L520:R520,"x")</f>
        <v>1</v>
      </c>
      <c r="CO520" t="str" cm="1">
        <f t="array" ref="CO520">IFERROR(INDEX($CH$4:$CN$4,0,MATCH(1,$CH520:$CN520,0)),"")</f>
        <v>Thứ 7</v>
      </c>
      <c r="CP520" t="str" cm="1">
        <f t="array" ref="CP520">IFERROR(INDEX($CH$4:$CN$4,0,MATCH(2,$CH520:$CN520,0)),"")</f>
        <v/>
      </c>
      <c r="CQ520" t="str">
        <f t="shared" si="369"/>
        <v>Thứ 7</v>
      </c>
      <c r="CR520" t="str">
        <f t="shared" si="334"/>
        <v>F2 - Tuần 1 &amp; 3</v>
      </c>
    </row>
    <row r="521" spans="1:96" x14ac:dyDescent="0.3">
      <c r="A521" s="117" t="s">
        <v>38358</v>
      </c>
      <c r="B521" s="118" t="s">
        <v>33266</v>
      </c>
      <c r="C521" s="118" t="s">
        <v>33267</v>
      </c>
      <c r="D521" s="118" t="s">
        <v>39663</v>
      </c>
      <c r="E521" s="118" t="s">
        <v>39664</v>
      </c>
      <c r="F521" s="118" t="s">
        <v>2774</v>
      </c>
      <c r="G521" s="118" t="s">
        <v>34128</v>
      </c>
      <c r="H521" s="118" t="s">
        <v>34133</v>
      </c>
      <c r="I521" s="118" t="s">
        <v>22</v>
      </c>
      <c r="J521" s="119" t="s">
        <v>39658</v>
      </c>
      <c r="K521" s="119" t="s">
        <v>23</v>
      </c>
      <c r="L521" s="117" t="s">
        <v>24</v>
      </c>
      <c r="M521" s="117" t="s">
        <v>23</v>
      </c>
      <c r="N521" s="117" t="s">
        <v>23</v>
      </c>
      <c r="O521" s="117" t="s">
        <v>23</v>
      </c>
      <c r="P521" s="117" t="s">
        <v>23</v>
      </c>
      <c r="Q521" s="117" t="s">
        <v>23</v>
      </c>
      <c r="R521" s="117" t="s">
        <v>23</v>
      </c>
      <c r="S521" s="117" t="s">
        <v>24</v>
      </c>
      <c r="T521" s="117" t="s">
        <v>24</v>
      </c>
      <c r="U521" s="117" t="s">
        <v>24</v>
      </c>
      <c r="V521" s="117" t="s">
        <v>24</v>
      </c>
      <c r="W521" s="74" t="str">
        <f t="shared" si="335"/>
        <v>x</v>
      </c>
      <c r="X521" s="74" t="str">
        <f t="shared" si="336"/>
        <v>x</v>
      </c>
      <c r="Y521" s="74" t="str">
        <f t="shared" si="337"/>
        <v>x</v>
      </c>
      <c r="Z521" s="74" t="str">
        <f t="shared" si="338"/>
        <v>x</v>
      </c>
      <c r="AA521" t="str">
        <f>VLOOKUP($D521,'Tuyến và nhân viên'!$D:$M,6,0)</f>
        <v>HL00623</v>
      </c>
      <c r="AB521" t="str">
        <f>VLOOKUP($D521,'Tuyến và nhân viên'!$D:$M,7,0)</f>
        <v>Lê Thị Liên Thư</v>
      </c>
      <c r="AC521" s="16" t="str">
        <f>IFERROR(VLOOKUP($F521,DSKH!$D:$BF,53,0),"")</f>
        <v>F4</v>
      </c>
      <c r="AD521" s="16" t="str">
        <f>IFERROR(VLOOKUP($F521,DSKH!$D:$BF,54,0),"")</f>
        <v>GT</v>
      </c>
      <c r="AE521" s="4">
        <f>SUMIFS('Doanh số khách hàng'!$F:$F,'Doanh số khách hàng'!$A:$A,'Chi tiết tuyến'!$F521)</f>
        <v>2405513.3333333335</v>
      </c>
      <c r="AF521" s="16" t="str">
        <f t="shared" si="330"/>
        <v>F4</v>
      </c>
      <c r="AG521" s="16" t="str">
        <f t="shared" si="331"/>
        <v>F4</v>
      </c>
      <c r="AH521" t="b">
        <f t="shared" si="339"/>
        <v>1</v>
      </c>
      <c r="AI521" t="b">
        <f t="shared" si="340"/>
        <v>1</v>
      </c>
      <c r="AJ521">
        <f>IFERROR(VLOOKUP($AC521,Master!$D:$E,2,0),"")</f>
        <v>4</v>
      </c>
      <c r="AK521">
        <f>VLOOKUP($AF521,Master!$D:$E,2,0)</f>
        <v>4</v>
      </c>
      <c r="AL521" s="4">
        <f t="shared" si="341"/>
        <v>601378.33333333337</v>
      </c>
      <c r="AM521" t="str">
        <f>IFERROR(VLOOKUP($F521,DSKH!$D:$BF,31,0),"")</f>
        <v>Tỉnh Cà Mau</v>
      </c>
      <c r="AN521" t="str">
        <f>IFERROR(VLOOKUP($F521,DSKH!$D:$BF,29,0),"")</f>
        <v>Xã Gành Hào</v>
      </c>
      <c r="AO521">
        <f>IFERROR(VLOOKUP($F521,DSKH!$D:$BF,52,0),"")</f>
        <v>2405513.3333333335</v>
      </c>
      <c r="AP521">
        <f>IF(L521="x",1+COUNTIFS(AP$4:AP520,"&gt;0",$AA$4:$AA520,$AA520),0)</f>
        <v>2</v>
      </c>
      <c r="AQ521">
        <f>IF(M521="x",1+COUNTIFS(AQ$4:AQ520,"&gt;0",$AA$4:$AA520,$AA520),0)</f>
        <v>0</v>
      </c>
      <c r="AR521">
        <f>IF(N521="x",1+COUNTIFS(AR$4:AR520,"&gt;0",$AA$4:$AA520,$AA520),0)</f>
        <v>0</v>
      </c>
      <c r="AS521">
        <f>IF(O521="x",1+COUNTIFS(AS$4:AS520,"&gt;0",$AA$4:$AA520,$AA520),0)</f>
        <v>0</v>
      </c>
      <c r="AT521">
        <f>IF(P521="x",1+COUNTIFS(AT$4:AT520,"&gt;0",$AA$4:$AA520,$AA520),0)</f>
        <v>0</v>
      </c>
      <c r="AU521">
        <f>IF(Q521="x",1+COUNTIFS(AU$4:AU520,"&gt;0",$AA$4:$AA520,$AA520),0)</f>
        <v>0</v>
      </c>
      <c r="AV521">
        <f>IF(R521="x",1+COUNTIFS(AV$4:AV520,"&gt;0",$AA$4:$AA520,$AA520),0)</f>
        <v>0</v>
      </c>
      <c r="AW521">
        <f t="shared" si="332"/>
        <v>1</v>
      </c>
      <c r="AX521">
        <f t="shared" si="333"/>
        <v>1</v>
      </c>
      <c r="AY521">
        <f t="shared" si="342"/>
        <v>1</v>
      </c>
      <c r="AZ521">
        <f t="shared" si="343"/>
        <v>1</v>
      </c>
      <c r="BA521" s="4">
        <f t="shared" si="344"/>
        <v>601378.33333333337</v>
      </c>
      <c r="BB521" s="4">
        <f t="shared" si="345"/>
        <v>0</v>
      </c>
      <c r="BC521" s="4">
        <f t="shared" si="346"/>
        <v>0</v>
      </c>
      <c r="BD521" s="4">
        <f t="shared" si="347"/>
        <v>0</v>
      </c>
      <c r="BE521" s="4">
        <f t="shared" si="348"/>
        <v>0</v>
      </c>
      <c r="BF521" s="4">
        <f t="shared" si="349"/>
        <v>0</v>
      </c>
      <c r="BG521" s="4">
        <f t="shared" si="350"/>
        <v>0</v>
      </c>
      <c r="BH521" s="4">
        <f t="shared" si="351"/>
        <v>0</v>
      </c>
      <c r="BI521" s="4">
        <f t="shared" si="352"/>
        <v>0</v>
      </c>
      <c r="BJ521" s="4">
        <f t="shared" si="353"/>
        <v>0</v>
      </c>
      <c r="BK521" s="4">
        <f t="shared" si="354"/>
        <v>0</v>
      </c>
      <c r="BL521" s="4">
        <f t="shared" si="355"/>
        <v>0</v>
      </c>
      <c r="BM521" s="4">
        <f t="shared" si="356"/>
        <v>0</v>
      </c>
      <c r="BN521" s="4">
        <f t="shared" si="357"/>
        <v>0</v>
      </c>
      <c r="BO521">
        <f>SUMIFS(BH$5:BH521,$AA$5:$AA521,$AA521)</f>
        <v>1</v>
      </c>
      <c r="BP521">
        <f>SUMIFS(BI$5:BI521,$AA$5:$AA521,$AA521)</f>
        <v>1</v>
      </c>
      <c r="BQ521">
        <f>SUMIFS(BJ$5:BJ521,$AA$5:$AA521,$AA521)</f>
        <v>3</v>
      </c>
      <c r="BR521">
        <f>SUMIFS(BK$5:BK521,$AA$5:$AA521,$AA521)</f>
        <v>2</v>
      </c>
      <c r="BS521">
        <f>SUMIFS(BL$5:BL521,$AA$5:$AA521,$AA521)</f>
        <v>3</v>
      </c>
      <c r="BT521">
        <f>SUMIFS(BM$5:BM521,$AA$5:$AA521,$AA521)</f>
        <v>1</v>
      </c>
      <c r="BU521">
        <f>SUMIFS(BN$5:BN521,$AA$5:$AA521,$AA521)</f>
        <v>0</v>
      </c>
      <c r="BV521">
        <f t="shared" si="358"/>
        <v>18</v>
      </c>
      <c r="BW521">
        <f t="shared" si="359"/>
        <v>16</v>
      </c>
      <c r="BX521">
        <f t="shared" si="360"/>
        <v>28</v>
      </c>
      <c r="BY521">
        <f t="shared" si="361"/>
        <v>23</v>
      </c>
      <c r="BZ521">
        <f t="shared" si="362"/>
        <v>22</v>
      </c>
      <c r="CA521">
        <f t="shared" si="363"/>
        <v>40</v>
      </c>
      <c r="CB521">
        <f t="shared" si="364"/>
        <v>0</v>
      </c>
      <c r="CC521">
        <f t="shared" si="365"/>
        <v>0</v>
      </c>
      <c r="CD521">
        <f t="shared" si="366"/>
        <v>0</v>
      </c>
      <c r="CE521" t="str">
        <f>IFERROR(VLOOKUP($AA521,'Tuyến và nhân viên'!$I:$O,7,0),"")</f>
        <v>Trần Văn Khanh</v>
      </c>
      <c r="CF521">
        <f t="shared" si="367"/>
        <v>4</v>
      </c>
      <c r="CG521">
        <f t="shared" si="368"/>
        <v>1</v>
      </c>
      <c r="CH521">
        <f>COUNTIFS($L521:L521,"x")</f>
        <v>1</v>
      </c>
      <c r="CI521">
        <f>COUNTIFS($L521:M521,"x")</f>
        <v>1</v>
      </c>
      <c r="CJ521">
        <f>COUNTIFS($L521:N521,"x")</f>
        <v>1</v>
      </c>
      <c r="CK521">
        <f>COUNTIFS($L521:O521,"x")</f>
        <v>1</v>
      </c>
      <c r="CL521">
        <f>COUNTIFS($L521:P521,"x")</f>
        <v>1</v>
      </c>
      <c r="CM521">
        <f>COUNTIFS($L521:Q521,"x")</f>
        <v>1</v>
      </c>
      <c r="CN521">
        <f>COUNTIFS($L521:R521,"x")</f>
        <v>1</v>
      </c>
      <c r="CO521" t="str" cm="1">
        <f t="array" ref="CO521">IFERROR(INDEX($CH$4:$CN$4,0,MATCH(1,$CH521:$CN521,0)),"")</f>
        <v>Thứ 2</v>
      </c>
      <c r="CP521" t="str" cm="1">
        <f t="array" ref="CP521">IFERROR(INDEX($CH$4:$CN$4,0,MATCH(2,$CH521:$CN521,0)),"")</f>
        <v/>
      </c>
      <c r="CQ521" t="str">
        <f t="shared" si="369"/>
        <v>Thứ 2</v>
      </c>
      <c r="CR521" t="str">
        <f t="shared" si="334"/>
        <v>F4 - Tất cả các tuần</v>
      </c>
    </row>
    <row r="522" spans="1:96" x14ac:dyDescent="0.3">
      <c r="A522" s="117" t="s">
        <v>38367</v>
      </c>
      <c r="B522" s="118" t="s">
        <v>33266</v>
      </c>
      <c r="C522" s="118" t="s">
        <v>33267</v>
      </c>
      <c r="D522" s="118" t="s">
        <v>39663</v>
      </c>
      <c r="E522" s="118" t="s">
        <v>39664</v>
      </c>
      <c r="F522" s="118" t="s">
        <v>34209</v>
      </c>
      <c r="G522" s="118" t="s">
        <v>34210</v>
      </c>
      <c r="H522" s="118" t="s">
        <v>34214</v>
      </c>
      <c r="I522" s="118" t="s">
        <v>22</v>
      </c>
      <c r="J522" s="119" t="s">
        <v>39658</v>
      </c>
      <c r="K522" s="119" t="s">
        <v>23</v>
      </c>
      <c r="L522" s="117" t="s">
        <v>23</v>
      </c>
      <c r="M522" s="117" t="s">
        <v>23</v>
      </c>
      <c r="N522" s="117" t="s">
        <v>24</v>
      </c>
      <c r="O522" s="117" t="s">
        <v>23</v>
      </c>
      <c r="P522" s="117" t="s">
        <v>23</v>
      </c>
      <c r="Q522" s="117" t="s">
        <v>23</v>
      </c>
      <c r="R522" s="117" t="s">
        <v>23</v>
      </c>
      <c r="S522" s="117" t="s">
        <v>24</v>
      </c>
      <c r="T522" s="117" t="s">
        <v>24</v>
      </c>
      <c r="U522" s="117" t="s">
        <v>24</v>
      </c>
      <c r="V522" s="117" t="s">
        <v>24</v>
      </c>
      <c r="W522" s="74" t="str">
        <f t="shared" si="335"/>
        <v>x</v>
      </c>
      <c r="X522" s="74" t="str">
        <f t="shared" si="336"/>
        <v/>
      </c>
      <c r="Y522" s="74" t="str">
        <f t="shared" si="337"/>
        <v>x</v>
      </c>
      <c r="Z522" s="74" t="str">
        <f t="shared" si="338"/>
        <v/>
      </c>
      <c r="AA522" t="str">
        <f>VLOOKUP($D522,'Tuyến và nhân viên'!$D:$M,6,0)</f>
        <v>HL00623</v>
      </c>
      <c r="AB522" t="str">
        <f>VLOOKUP($D522,'Tuyến và nhân viên'!$D:$M,7,0)</f>
        <v>Lê Thị Liên Thư</v>
      </c>
      <c r="AC522" s="16" t="str">
        <f>IFERROR(VLOOKUP($F522,DSKH!$D:$BF,53,0),"")</f>
        <v>F2</v>
      </c>
      <c r="AD522" s="16" t="str">
        <f>IFERROR(VLOOKUP($F522,DSKH!$D:$BF,54,0),"")</f>
        <v>GT</v>
      </c>
      <c r="AE522" s="4">
        <f>SUMIFS('Doanh số khách hàng'!$F:$F,'Doanh số khách hàng'!$A:$A,'Chi tiết tuyến'!$F522)</f>
        <v>0</v>
      </c>
      <c r="AF522" s="16" t="str">
        <f t="shared" si="330"/>
        <v>F4</v>
      </c>
      <c r="AG522" s="16" t="str">
        <f t="shared" si="331"/>
        <v>F2</v>
      </c>
      <c r="AH522" t="b">
        <f t="shared" si="339"/>
        <v>0</v>
      </c>
      <c r="AI522" t="b">
        <f t="shared" si="340"/>
        <v>1</v>
      </c>
      <c r="AJ522">
        <f>IFERROR(VLOOKUP($AC522,Master!$D:$E,2,0),"")</f>
        <v>2</v>
      </c>
      <c r="AK522">
        <f>VLOOKUP($AF522,Master!$D:$E,2,0)</f>
        <v>4</v>
      </c>
      <c r="AL522" s="4">
        <f t="shared" si="341"/>
        <v>0</v>
      </c>
      <c r="AM522" t="str">
        <f>IFERROR(VLOOKUP($F522,DSKH!$D:$BF,31,0),"")</f>
        <v>Tỉnh Cà Mau</v>
      </c>
      <c r="AN522" t="str">
        <f>IFERROR(VLOOKUP($F522,DSKH!$D:$BF,29,0),"")</f>
        <v>Xã Hòa Bình</v>
      </c>
      <c r="AO522">
        <f>IFERROR(VLOOKUP($F522,DSKH!$D:$BF,52,0),"")</f>
        <v>0</v>
      </c>
      <c r="AP522">
        <f>IF(L522="x",1+COUNTIFS(AP$4:AP521,"&gt;0",$AA$4:$AA521,$AA521),0)</f>
        <v>0</v>
      </c>
      <c r="AQ522">
        <f>IF(M522="x",1+COUNTIFS(AQ$4:AQ521,"&gt;0",$AA$4:$AA521,$AA521),0)</f>
        <v>0</v>
      </c>
      <c r="AR522">
        <f>IF(N522="x",1+COUNTIFS(AR$4:AR521,"&gt;0",$AA$4:$AA521,$AA521),0)</f>
        <v>4</v>
      </c>
      <c r="AS522">
        <f>IF(O522="x",1+COUNTIFS(AS$4:AS521,"&gt;0",$AA$4:$AA521,$AA521),0)</f>
        <v>0</v>
      </c>
      <c r="AT522">
        <f>IF(P522="x",1+COUNTIFS(AT$4:AT521,"&gt;0",$AA$4:$AA521,$AA521),0)</f>
        <v>0</v>
      </c>
      <c r="AU522">
        <f>IF(Q522="x",1+COUNTIFS(AU$4:AU521,"&gt;0",$AA$4:$AA521,$AA521),0)</f>
        <v>0</v>
      </c>
      <c r="AV522">
        <f>IF(R522="x",1+COUNTIFS(AV$4:AV521,"&gt;0",$AA$4:$AA521,$AA521),0)</f>
        <v>0</v>
      </c>
      <c r="AW522">
        <f t="shared" si="332"/>
        <v>1</v>
      </c>
      <c r="AX522">
        <f t="shared" si="333"/>
        <v>0</v>
      </c>
      <c r="AY522">
        <f t="shared" si="342"/>
        <v>1</v>
      </c>
      <c r="AZ522">
        <f t="shared" si="343"/>
        <v>0</v>
      </c>
      <c r="BA522" s="4">
        <f t="shared" si="344"/>
        <v>0</v>
      </c>
      <c r="BB522" s="4">
        <f t="shared" si="345"/>
        <v>0</v>
      </c>
      <c r="BC522" s="4">
        <f t="shared" si="346"/>
        <v>0</v>
      </c>
      <c r="BD522" s="4">
        <f t="shared" si="347"/>
        <v>0</v>
      </c>
      <c r="BE522" s="4">
        <f t="shared" si="348"/>
        <v>0</v>
      </c>
      <c r="BF522" s="4">
        <f t="shared" si="349"/>
        <v>0</v>
      </c>
      <c r="BG522" s="4">
        <f t="shared" si="350"/>
        <v>0</v>
      </c>
      <c r="BH522" s="4">
        <f t="shared" si="351"/>
        <v>0</v>
      </c>
      <c r="BI522" s="4">
        <f t="shared" si="352"/>
        <v>0</v>
      </c>
      <c r="BJ522" s="4">
        <f t="shared" si="353"/>
        <v>1</v>
      </c>
      <c r="BK522" s="4">
        <f t="shared" si="354"/>
        <v>0</v>
      </c>
      <c r="BL522" s="4">
        <f t="shared" si="355"/>
        <v>0</v>
      </c>
      <c r="BM522" s="4">
        <f t="shared" si="356"/>
        <v>0</v>
      </c>
      <c r="BN522" s="4">
        <f t="shared" si="357"/>
        <v>0</v>
      </c>
      <c r="BO522">
        <f>SUMIFS(BH$5:BH522,$AA$5:$AA522,$AA522)</f>
        <v>1</v>
      </c>
      <c r="BP522">
        <f>SUMIFS(BI$5:BI522,$AA$5:$AA522,$AA522)</f>
        <v>1</v>
      </c>
      <c r="BQ522">
        <f>SUMIFS(BJ$5:BJ522,$AA$5:$AA522,$AA522)</f>
        <v>4</v>
      </c>
      <c r="BR522">
        <f>SUMIFS(BK$5:BK522,$AA$5:$AA522,$AA522)</f>
        <v>2</v>
      </c>
      <c r="BS522">
        <f>SUMIFS(BL$5:BL522,$AA$5:$AA522,$AA522)</f>
        <v>3</v>
      </c>
      <c r="BT522">
        <f>SUMIFS(BM$5:BM522,$AA$5:$AA522,$AA522)</f>
        <v>1</v>
      </c>
      <c r="BU522">
        <f>SUMIFS(BN$5:BN522,$AA$5:$AA522,$AA522)</f>
        <v>0</v>
      </c>
      <c r="BV522">
        <f t="shared" si="358"/>
        <v>18</v>
      </c>
      <c r="BW522">
        <f t="shared" si="359"/>
        <v>16</v>
      </c>
      <c r="BX522">
        <f t="shared" si="360"/>
        <v>28</v>
      </c>
      <c r="BY522">
        <f t="shared" si="361"/>
        <v>23</v>
      </c>
      <c r="BZ522">
        <f t="shared" si="362"/>
        <v>22</v>
      </c>
      <c r="CA522">
        <f t="shared" si="363"/>
        <v>40</v>
      </c>
      <c r="CB522">
        <f t="shared" si="364"/>
        <v>0</v>
      </c>
      <c r="CC522">
        <f t="shared" si="365"/>
        <v>4</v>
      </c>
      <c r="CD522">
        <f t="shared" si="366"/>
        <v>28</v>
      </c>
      <c r="CE522" t="str">
        <f>IFERROR(VLOOKUP($AA522,'Tuyến và nhân viên'!$I:$O,7,0),"")</f>
        <v>Trần Văn Khanh</v>
      </c>
      <c r="CF522">
        <f t="shared" si="367"/>
        <v>2</v>
      </c>
      <c r="CG522">
        <f t="shared" si="368"/>
        <v>1</v>
      </c>
      <c r="CH522">
        <f>COUNTIFS($L522:L522,"x")</f>
        <v>0</v>
      </c>
      <c r="CI522">
        <f>COUNTIFS($L522:M522,"x")</f>
        <v>0</v>
      </c>
      <c r="CJ522">
        <f>COUNTIFS($L522:N522,"x")</f>
        <v>1</v>
      </c>
      <c r="CK522">
        <f>COUNTIFS($L522:O522,"x")</f>
        <v>1</v>
      </c>
      <c r="CL522">
        <f>COUNTIFS($L522:P522,"x")</f>
        <v>1</v>
      </c>
      <c r="CM522">
        <f>COUNTIFS($L522:Q522,"x")</f>
        <v>1</v>
      </c>
      <c r="CN522">
        <f>COUNTIFS($L522:R522,"x")</f>
        <v>1</v>
      </c>
      <c r="CO522" t="str" cm="1">
        <f t="array" ref="CO522">IFERROR(INDEX($CH$4:$CN$4,0,MATCH(1,$CH522:$CN522,0)),"")</f>
        <v>Thứ 4</v>
      </c>
      <c r="CP522" t="str" cm="1">
        <f t="array" ref="CP522">IFERROR(INDEX($CH$4:$CN$4,0,MATCH(2,$CH522:$CN522,0)),"")</f>
        <v/>
      </c>
      <c r="CQ522" t="str">
        <f t="shared" si="369"/>
        <v>Thứ 4</v>
      </c>
      <c r="CR522" t="str">
        <f t="shared" si="334"/>
        <v>F2 - Tuần 1 &amp; 3</v>
      </c>
    </row>
    <row r="523" spans="1:96" x14ac:dyDescent="0.3">
      <c r="A523" s="117" t="s">
        <v>38374</v>
      </c>
      <c r="B523" s="118" t="s">
        <v>33266</v>
      </c>
      <c r="C523" s="118" t="s">
        <v>33267</v>
      </c>
      <c r="D523" s="118" t="s">
        <v>39663</v>
      </c>
      <c r="E523" s="118" t="s">
        <v>39664</v>
      </c>
      <c r="F523" s="118" t="s">
        <v>39690</v>
      </c>
      <c r="G523" s="118" t="s">
        <v>39691</v>
      </c>
      <c r="H523" s="118" t="s">
        <v>35118</v>
      </c>
      <c r="I523" s="118" t="s">
        <v>22</v>
      </c>
      <c r="J523" s="119" t="s">
        <v>39658</v>
      </c>
      <c r="K523" s="119" t="s">
        <v>23</v>
      </c>
      <c r="L523" s="117" t="s">
        <v>23</v>
      </c>
      <c r="M523" s="117" t="s">
        <v>23</v>
      </c>
      <c r="N523" s="117" t="s">
        <v>24</v>
      </c>
      <c r="O523" s="117" t="s">
        <v>23</v>
      </c>
      <c r="P523" s="117" t="s">
        <v>23</v>
      </c>
      <c r="Q523" s="117" t="s">
        <v>23</v>
      </c>
      <c r="R523" s="117" t="s">
        <v>23</v>
      </c>
      <c r="S523" s="117" t="s">
        <v>24</v>
      </c>
      <c r="T523" s="117" t="s">
        <v>24</v>
      </c>
      <c r="U523" s="117" t="s">
        <v>24</v>
      </c>
      <c r="V523" s="117" t="s">
        <v>24</v>
      </c>
      <c r="W523" s="74" t="str">
        <f t="shared" si="335"/>
        <v>x</v>
      </c>
      <c r="X523" s="74" t="str">
        <f t="shared" si="336"/>
        <v>x</v>
      </c>
      <c r="Y523" s="74" t="str">
        <f t="shared" si="337"/>
        <v>x</v>
      </c>
      <c r="Z523" s="74" t="str">
        <f t="shared" si="338"/>
        <v>x</v>
      </c>
      <c r="AA523" t="str">
        <f>VLOOKUP($D523,'Tuyến và nhân viên'!$D:$M,6,0)</f>
        <v>HL00623</v>
      </c>
      <c r="AB523" t="str">
        <f>VLOOKUP($D523,'Tuyến và nhân viên'!$D:$M,7,0)</f>
        <v>Lê Thị Liên Thư</v>
      </c>
      <c r="AC523" s="16" t="str">
        <f>IFERROR(VLOOKUP($F523,DSKH!$D:$BF,53,0),"")</f>
        <v/>
      </c>
      <c r="AD523" s="16" t="str">
        <f>IFERROR(VLOOKUP($F523,DSKH!$D:$BF,54,0),"")</f>
        <v/>
      </c>
      <c r="AE523" s="4">
        <f>SUMIFS('Doanh số khách hàng'!$F:$F,'Doanh số khách hàng'!$A:$A,'Chi tiết tuyến'!$F523)</f>
        <v>0</v>
      </c>
      <c r="AF523" s="16" t="str">
        <f t="shared" si="330"/>
        <v>F4</v>
      </c>
      <c r="AG523" s="16" t="str">
        <f t="shared" si="331"/>
        <v>F4</v>
      </c>
      <c r="AH523" t="b">
        <f t="shared" si="339"/>
        <v>0</v>
      </c>
      <c r="AI523" t="b">
        <f t="shared" si="340"/>
        <v>0</v>
      </c>
      <c r="AJ523" t="str">
        <f>IFERROR(VLOOKUP($AC523,Master!$D:$E,2,0),"")</f>
        <v/>
      </c>
      <c r="AK523">
        <f>VLOOKUP($AF523,Master!$D:$E,2,0)</f>
        <v>4</v>
      </c>
      <c r="AL523" s="4">
        <f t="shared" si="341"/>
        <v>0</v>
      </c>
      <c r="AM523" t="str">
        <f>IFERROR(VLOOKUP($F523,DSKH!$D:$BF,31,0),"")</f>
        <v/>
      </c>
      <c r="AN523" t="str">
        <f>IFERROR(VLOOKUP($F523,DSKH!$D:$BF,29,0),"")</f>
        <v/>
      </c>
      <c r="AO523" t="str">
        <f>IFERROR(VLOOKUP($F523,DSKH!$D:$BF,52,0),"")</f>
        <v/>
      </c>
      <c r="AP523">
        <f>IF(L523="x",1+COUNTIFS(AP$4:AP522,"&gt;0",$AA$4:$AA522,$AA522),0)</f>
        <v>0</v>
      </c>
      <c r="AQ523">
        <f>IF(M523="x",1+COUNTIFS(AQ$4:AQ522,"&gt;0",$AA$4:$AA522,$AA522),0)</f>
        <v>0</v>
      </c>
      <c r="AR523">
        <f>IF(N523="x",1+COUNTIFS(AR$4:AR522,"&gt;0",$AA$4:$AA522,$AA522),0)</f>
        <v>5</v>
      </c>
      <c r="AS523">
        <f>IF(O523="x",1+COUNTIFS(AS$4:AS522,"&gt;0",$AA$4:$AA522,$AA522),0)</f>
        <v>0</v>
      </c>
      <c r="AT523">
        <f>IF(P523="x",1+COUNTIFS(AT$4:AT522,"&gt;0",$AA$4:$AA522,$AA522),0)</f>
        <v>0</v>
      </c>
      <c r="AU523">
        <f>IF(Q523="x",1+COUNTIFS(AU$4:AU522,"&gt;0",$AA$4:$AA522,$AA522),0)</f>
        <v>0</v>
      </c>
      <c r="AV523">
        <f>IF(R523="x",1+COUNTIFS(AV$4:AV522,"&gt;0",$AA$4:$AA522,$AA522),0)</f>
        <v>0</v>
      </c>
      <c r="AW523">
        <f t="shared" si="332"/>
        <v>1</v>
      </c>
      <c r="AX523">
        <f t="shared" si="333"/>
        <v>1</v>
      </c>
      <c r="AY523">
        <f t="shared" si="342"/>
        <v>1</v>
      </c>
      <c r="AZ523">
        <f t="shared" si="343"/>
        <v>1</v>
      </c>
      <c r="BA523" s="4">
        <f t="shared" si="344"/>
        <v>0</v>
      </c>
      <c r="BB523" s="4">
        <f t="shared" si="345"/>
        <v>0</v>
      </c>
      <c r="BC523" s="4">
        <f t="shared" si="346"/>
        <v>0</v>
      </c>
      <c r="BD523" s="4">
        <f t="shared" si="347"/>
        <v>0</v>
      </c>
      <c r="BE523" s="4">
        <f t="shared" si="348"/>
        <v>0</v>
      </c>
      <c r="BF523" s="4">
        <f t="shared" si="349"/>
        <v>0</v>
      </c>
      <c r="BG523" s="4">
        <f t="shared" si="350"/>
        <v>0</v>
      </c>
      <c r="BH523" s="4">
        <f t="shared" si="351"/>
        <v>0</v>
      </c>
      <c r="BI523" s="4">
        <f t="shared" si="352"/>
        <v>0</v>
      </c>
      <c r="BJ523" s="4">
        <f t="shared" si="353"/>
        <v>0</v>
      </c>
      <c r="BK523" s="4">
        <f t="shared" si="354"/>
        <v>0</v>
      </c>
      <c r="BL523" s="4">
        <f t="shared" si="355"/>
        <v>0</v>
      </c>
      <c r="BM523" s="4">
        <f t="shared" si="356"/>
        <v>0</v>
      </c>
      <c r="BN523" s="4">
        <f t="shared" si="357"/>
        <v>0</v>
      </c>
      <c r="BO523">
        <f>SUMIFS(BH$5:BH523,$AA$5:$AA523,$AA523)</f>
        <v>1</v>
      </c>
      <c r="BP523">
        <f>SUMIFS(BI$5:BI523,$AA$5:$AA523,$AA523)</f>
        <v>1</v>
      </c>
      <c r="BQ523">
        <f>SUMIFS(BJ$5:BJ523,$AA$5:$AA523,$AA523)</f>
        <v>4</v>
      </c>
      <c r="BR523">
        <f>SUMIFS(BK$5:BK523,$AA$5:$AA523,$AA523)</f>
        <v>2</v>
      </c>
      <c r="BS523">
        <f>SUMIFS(BL$5:BL523,$AA$5:$AA523,$AA523)</f>
        <v>3</v>
      </c>
      <c r="BT523">
        <f>SUMIFS(BM$5:BM523,$AA$5:$AA523,$AA523)</f>
        <v>1</v>
      </c>
      <c r="BU523">
        <f>SUMIFS(BN$5:BN523,$AA$5:$AA523,$AA523)</f>
        <v>0</v>
      </c>
      <c r="BV523">
        <f t="shared" si="358"/>
        <v>18</v>
      </c>
      <c r="BW523">
        <f t="shared" si="359"/>
        <v>16</v>
      </c>
      <c r="BX523">
        <f t="shared" si="360"/>
        <v>28</v>
      </c>
      <c r="BY523">
        <f t="shared" si="361"/>
        <v>23</v>
      </c>
      <c r="BZ523">
        <f t="shared" si="362"/>
        <v>22</v>
      </c>
      <c r="CA523">
        <f t="shared" si="363"/>
        <v>40</v>
      </c>
      <c r="CB523">
        <f t="shared" si="364"/>
        <v>0</v>
      </c>
      <c r="CC523">
        <f t="shared" si="365"/>
        <v>0</v>
      </c>
      <c r="CD523">
        <f t="shared" si="366"/>
        <v>0</v>
      </c>
      <c r="CE523" t="str">
        <f>IFERROR(VLOOKUP($AA523,'Tuyến và nhân viên'!$I:$O,7,0),"")</f>
        <v>Trần Văn Khanh</v>
      </c>
      <c r="CF523">
        <f t="shared" si="367"/>
        <v>4</v>
      </c>
      <c r="CG523">
        <f t="shared" si="368"/>
        <v>1</v>
      </c>
      <c r="CH523">
        <f>COUNTIFS($L523:L523,"x")</f>
        <v>0</v>
      </c>
      <c r="CI523">
        <f>COUNTIFS($L523:M523,"x")</f>
        <v>0</v>
      </c>
      <c r="CJ523">
        <f>COUNTIFS($L523:N523,"x")</f>
        <v>1</v>
      </c>
      <c r="CK523">
        <f>COUNTIFS($L523:O523,"x")</f>
        <v>1</v>
      </c>
      <c r="CL523">
        <f>COUNTIFS($L523:P523,"x")</f>
        <v>1</v>
      </c>
      <c r="CM523">
        <f>COUNTIFS($L523:Q523,"x")</f>
        <v>1</v>
      </c>
      <c r="CN523">
        <f>COUNTIFS($L523:R523,"x")</f>
        <v>1</v>
      </c>
      <c r="CO523" t="str" cm="1">
        <f t="array" ref="CO523">IFERROR(INDEX($CH$4:$CN$4,0,MATCH(1,$CH523:$CN523,0)),"")</f>
        <v>Thứ 4</v>
      </c>
      <c r="CP523" t="str" cm="1">
        <f t="array" ref="CP523">IFERROR(INDEX($CH$4:$CN$4,0,MATCH(2,$CH523:$CN523,0)),"")</f>
        <v/>
      </c>
      <c r="CQ523" t="str">
        <f t="shared" si="369"/>
        <v>Thứ 4</v>
      </c>
      <c r="CR523" t="str">
        <f t="shared" si="334"/>
        <v>F4 - Tất cả các tuần</v>
      </c>
    </row>
    <row r="524" spans="1:96" x14ac:dyDescent="0.3">
      <c r="A524" s="117" t="s">
        <v>38384</v>
      </c>
      <c r="B524" s="118" t="s">
        <v>33266</v>
      </c>
      <c r="C524" s="118" t="s">
        <v>33267</v>
      </c>
      <c r="D524" s="118" t="s">
        <v>39663</v>
      </c>
      <c r="E524" s="118" t="s">
        <v>39664</v>
      </c>
      <c r="F524" s="118" t="s">
        <v>34236</v>
      </c>
      <c r="G524" s="118" t="s">
        <v>34237</v>
      </c>
      <c r="H524" s="118" t="s">
        <v>34242</v>
      </c>
      <c r="I524" s="118" t="s">
        <v>22</v>
      </c>
      <c r="J524" s="119" t="s">
        <v>39658</v>
      </c>
      <c r="K524" s="119" t="s">
        <v>23</v>
      </c>
      <c r="L524" s="117" t="s">
        <v>23</v>
      </c>
      <c r="M524" s="117" t="s">
        <v>23</v>
      </c>
      <c r="N524" s="117" t="s">
        <v>23</v>
      </c>
      <c r="O524" s="117" t="s">
        <v>23</v>
      </c>
      <c r="P524" s="117" t="s">
        <v>24</v>
      </c>
      <c r="Q524" s="117" t="s">
        <v>23</v>
      </c>
      <c r="R524" s="117" t="s">
        <v>23</v>
      </c>
      <c r="S524" s="117" t="s">
        <v>24</v>
      </c>
      <c r="T524" s="117" t="s">
        <v>24</v>
      </c>
      <c r="U524" s="117" t="s">
        <v>24</v>
      </c>
      <c r="V524" s="117" t="s">
        <v>24</v>
      </c>
      <c r="W524" s="74" t="str">
        <f t="shared" si="335"/>
        <v>x</v>
      </c>
      <c r="X524" s="74" t="str">
        <f t="shared" si="336"/>
        <v/>
      </c>
      <c r="Y524" s="74" t="str">
        <f t="shared" si="337"/>
        <v>x</v>
      </c>
      <c r="Z524" s="74" t="str">
        <f t="shared" si="338"/>
        <v/>
      </c>
      <c r="AA524" t="str">
        <f>VLOOKUP($D524,'Tuyến và nhân viên'!$D:$M,6,0)</f>
        <v>HL00623</v>
      </c>
      <c r="AB524" t="str">
        <f>VLOOKUP($D524,'Tuyến và nhân viên'!$D:$M,7,0)</f>
        <v>Lê Thị Liên Thư</v>
      </c>
      <c r="AC524" s="16" t="str">
        <f>IFERROR(VLOOKUP($F524,DSKH!$D:$BF,53,0),"")</f>
        <v>F2</v>
      </c>
      <c r="AD524" s="16" t="str">
        <f>IFERROR(VLOOKUP($F524,DSKH!$D:$BF,54,0),"")</f>
        <v>GT</v>
      </c>
      <c r="AE524" s="4">
        <f>SUMIFS('Doanh số khách hàng'!$F:$F,'Doanh số khách hàng'!$A:$A,'Chi tiết tuyến'!$F524)</f>
        <v>0</v>
      </c>
      <c r="AF524" s="16" t="str">
        <f t="shared" si="330"/>
        <v>F4</v>
      </c>
      <c r="AG524" s="16" t="str">
        <f t="shared" si="331"/>
        <v>F2</v>
      </c>
      <c r="AH524" t="b">
        <f t="shared" si="339"/>
        <v>0</v>
      </c>
      <c r="AI524" t="b">
        <f t="shared" si="340"/>
        <v>1</v>
      </c>
      <c r="AJ524">
        <f>IFERROR(VLOOKUP($AC524,Master!$D:$E,2,0),"")</f>
        <v>2</v>
      </c>
      <c r="AK524">
        <f>VLOOKUP($AF524,Master!$D:$E,2,0)</f>
        <v>4</v>
      </c>
      <c r="AL524" s="4">
        <f t="shared" si="341"/>
        <v>0</v>
      </c>
      <c r="AM524" t="str">
        <f>IFERROR(VLOOKUP($F524,DSKH!$D:$BF,31,0),"")</f>
        <v>Tỉnh Cà Mau</v>
      </c>
      <c r="AN524" t="str">
        <f>IFERROR(VLOOKUP($F524,DSKH!$D:$BF,29,0),"")</f>
        <v>Xã Vĩnh Lộc</v>
      </c>
      <c r="AO524">
        <f>IFERROR(VLOOKUP($F524,DSKH!$D:$BF,52,0),"")</f>
        <v>0</v>
      </c>
      <c r="AP524">
        <f>IF(L524="x",1+COUNTIFS(AP$4:AP523,"&gt;0",$AA$4:$AA523,$AA523),0)</f>
        <v>0</v>
      </c>
      <c r="AQ524">
        <f>IF(M524="x",1+COUNTIFS(AQ$4:AQ523,"&gt;0",$AA$4:$AA523,$AA523),0)</f>
        <v>0</v>
      </c>
      <c r="AR524">
        <f>IF(N524="x",1+COUNTIFS(AR$4:AR523,"&gt;0",$AA$4:$AA523,$AA523),0)</f>
        <v>0</v>
      </c>
      <c r="AS524">
        <f>IF(O524="x",1+COUNTIFS(AS$4:AS523,"&gt;0",$AA$4:$AA523,$AA523),0)</f>
        <v>0</v>
      </c>
      <c r="AT524">
        <f>IF(P524="x",1+COUNTIFS(AT$4:AT523,"&gt;0",$AA$4:$AA523,$AA523),0)</f>
        <v>5</v>
      </c>
      <c r="AU524">
        <f>IF(Q524="x",1+COUNTIFS(AU$4:AU523,"&gt;0",$AA$4:$AA523,$AA523),0)</f>
        <v>0</v>
      </c>
      <c r="AV524">
        <f>IF(R524="x",1+COUNTIFS(AV$4:AV523,"&gt;0",$AA$4:$AA523,$AA523),0)</f>
        <v>0</v>
      </c>
      <c r="AW524">
        <f t="shared" si="332"/>
        <v>1</v>
      </c>
      <c r="AX524">
        <f t="shared" si="333"/>
        <v>0</v>
      </c>
      <c r="AY524">
        <f t="shared" si="342"/>
        <v>1</v>
      </c>
      <c r="AZ524">
        <f t="shared" si="343"/>
        <v>0</v>
      </c>
      <c r="BA524" s="4">
        <f t="shared" si="344"/>
        <v>0</v>
      </c>
      <c r="BB524" s="4">
        <f t="shared" si="345"/>
        <v>0</v>
      </c>
      <c r="BC524" s="4">
        <f t="shared" si="346"/>
        <v>0</v>
      </c>
      <c r="BD524" s="4">
        <f t="shared" si="347"/>
        <v>0</v>
      </c>
      <c r="BE524" s="4">
        <f t="shared" si="348"/>
        <v>0</v>
      </c>
      <c r="BF524" s="4">
        <f t="shared" si="349"/>
        <v>0</v>
      </c>
      <c r="BG524" s="4">
        <f t="shared" si="350"/>
        <v>0</v>
      </c>
      <c r="BH524" s="4">
        <f t="shared" si="351"/>
        <v>0</v>
      </c>
      <c r="BI524" s="4">
        <f t="shared" si="352"/>
        <v>0</v>
      </c>
      <c r="BJ524" s="4">
        <f t="shared" si="353"/>
        <v>0</v>
      </c>
      <c r="BK524" s="4">
        <f t="shared" si="354"/>
        <v>0</v>
      </c>
      <c r="BL524" s="4">
        <f t="shared" si="355"/>
        <v>1</v>
      </c>
      <c r="BM524" s="4">
        <f t="shared" si="356"/>
        <v>0</v>
      </c>
      <c r="BN524" s="4">
        <f t="shared" si="357"/>
        <v>0</v>
      </c>
      <c r="BO524">
        <f>SUMIFS(BH$5:BH524,$AA$5:$AA524,$AA524)</f>
        <v>1</v>
      </c>
      <c r="BP524">
        <f>SUMIFS(BI$5:BI524,$AA$5:$AA524,$AA524)</f>
        <v>1</v>
      </c>
      <c r="BQ524">
        <f>SUMIFS(BJ$5:BJ524,$AA$5:$AA524,$AA524)</f>
        <v>4</v>
      </c>
      <c r="BR524">
        <f>SUMIFS(BK$5:BK524,$AA$5:$AA524,$AA524)</f>
        <v>2</v>
      </c>
      <c r="BS524">
        <f>SUMIFS(BL$5:BL524,$AA$5:$AA524,$AA524)</f>
        <v>4</v>
      </c>
      <c r="BT524">
        <f>SUMIFS(BM$5:BM524,$AA$5:$AA524,$AA524)</f>
        <v>1</v>
      </c>
      <c r="BU524">
        <f>SUMIFS(BN$5:BN524,$AA$5:$AA524,$AA524)</f>
        <v>0</v>
      </c>
      <c r="BV524">
        <f t="shared" si="358"/>
        <v>18</v>
      </c>
      <c r="BW524">
        <f t="shared" si="359"/>
        <v>16</v>
      </c>
      <c r="BX524">
        <f t="shared" si="360"/>
        <v>28</v>
      </c>
      <c r="BY524">
        <f t="shared" si="361"/>
        <v>23</v>
      </c>
      <c r="BZ524">
        <f t="shared" si="362"/>
        <v>22</v>
      </c>
      <c r="CA524">
        <f t="shared" si="363"/>
        <v>40</v>
      </c>
      <c r="CB524">
        <f t="shared" si="364"/>
        <v>0</v>
      </c>
      <c r="CC524">
        <f t="shared" si="365"/>
        <v>4</v>
      </c>
      <c r="CD524">
        <f t="shared" si="366"/>
        <v>22</v>
      </c>
      <c r="CE524" t="str">
        <f>IFERROR(VLOOKUP($AA524,'Tuyến và nhân viên'!$I:$O,7,0),"")</f>
        <v>Trần Văn Khanh</v>
      </c>
      <c r="CF524">
        <f t="shared" si="367"/>
        <v>2</v>
      </c>
      <c r="CG524">
        <f t="shared" si="368"/>
        <v>1</v>
      </c>
      <c r="CH524">
        <f>COUNTIFS($L524:L524,"x")</f>
        <v>0</v>
      </c>
      <c r="CI524">
        <f>COUNTIFS($L524:M524,"x")</f>
        <v>0</v>
      </c>
      <c r="CJ524">
        <f>COUNTIFS($L524:N524,"x")</f>
        <v>0</v>
      </c>
      <c r="CK524">
        <f>COUNTIFS($L524:O524,"x")</f>
        <v>0</v>
      </c>
      <c r="CL524">
        <f>COUNTIFS($L524:P524,"x")</f>
        <v>1</v>
      </c>
      <c r="CM524">
        <f>COUNTIFS($L524:Q524,"x")</f>
        <v>1</v>
      </c>
      <c r="CN524">
        <f>COUNTIFS($L524:R524,"x")</f>
        <v>1</v>
      </c>
      <c r="CO524" t="str" cm="1">
        <f t="array" ref="CO524">IFERROR(INDEX($CH$4:$CN$4,0,MATCH(1,$CH524:$CN524,0)),"")</f>
        <v>Thứ 6</v>
      </c>
      <c r="CP524" t="str" cm="1">
        <f t="array" ref="CP524">IFERROR(INDEX($CH$4:$CN$4,0,MATCH(2,$CH524:$CN524,0)),"")</f>
        <v/>
      </c>
      <c r="CQ524" t="str">
        <f t="shared" si="369"/>
        <v>Thứ 6</v>
      </c>
      <c r="CR524" t="str">
        <f t="shared" si="334"/>
        <v>F2 - Tuần 1 &amp; 3</v>
      </c>
    </row>
    <row r="525" spans="1:96" x14ac:dyDescent="0.3">
      <c r="A525" s="117" t="s">
        <v>38391</v>
      </c>
      <c r="B525" s="118" t="s">
        <v>33266</v>
      </c>
      <c r="C525" s="118" t="s">
        <v>33267</v>
      </c>
      <c r="D525" s="118" t="s">
        <v>39663</v>
      </c>
      <c r="E525" s="118" t="s">
        <v>39664</v>
      </c>
      <c r="F525" s="118" t="s">
        <v>33148</v>
      </c>
      <c r="G525" s="118" t="s">
        <v>34348</v>
      </c>
      <c r="H525" s="118" t="s">
        <v>34354</v>
      </c>
      <c r="I525" s="118" t="s">
        <v>22</v>
      </c>
      <c r="J525" s="119" t="s">
        <v>39658</v>
      </c>
      <c r="K525" s="119" t="s">
        <v>23</v>
      </c>
      <c r="L525" s="117" t="s">
        <v>23</v>
      </c>
      <c r="M525" s="117" t="s">
        <v>23</v>
      </c>
      <c r="N525" s="117" t="s">
        <v>23</v>
      </c>
      <c r="O525" s="117" t="s">
        <v>23</v>
      </c>
      <c r="P525" s="117" t="s">
        <v>23</v>
      </c>
      <c r="Q525" s="117" t="s">
        <v>24</v>
      </c>
      <c r="R525" s="117" t="s">
        <v>23</v>
      </c>
      <c r="S525" s="117" t="s">
        <v>24</v>
      </c>
      <c r="T525" s="117" t="s">
        <v>24</v>
      </c>
      <c r="U525" s="117" t="s">
        <v>24</v>
      </c>
      <c r="V525" s="117" t="s">
        <v>24</v>
      </c>
      <c r="W525" s="74" t="str">
        <f t="shared" si="335"/>
        <v>x</v>
      </c>
      <c r="X525" s="74" t="str">
        <f t="shared" si="336"/>
        <v>x</v>
      </c>
      <c r="Y525" s="74" t="str">
        <f t="shared" si="337"/>
        <v>x</v>
      </c>
      <c r="Z525" s="74" t="str">
        <f t="shared" si="338"/>
        <v>x</v>
      </c>
      <c r="AA525" t="str">
        <f>VLOOKUP($D525,'Tuyến và nhân viên'!$D:$M,6,0)</f>
        <v>HL00623</v>
      </c>
      <c r="AB525" t="str">
        <f>VLOOKUP($D525,'Tuyến và nhân viên'!$D:$M,7,0)</f>
        <v>Lê Thị Liên Thư</v>
      </c>
      <c r="AC525" s="16" t="str">
        <f>IFERROR(VLOOKUP($F525,DSKH!$D:$BF,53,0),"")</f>
        <v>F4</v>
      </c>
      <c r="AD525" s="16" t="str">
        <f>IFERROR(VLOOKUP($F525,DSKH!$D:$BF,54,0),"")</f>
        <v>GT</v>
      </c>
      <c r="AE525" s="4">
        <f>SUMIFS('Doanh số khách hàng'!$F:$F,'Doanh số khách hàng'!$A:$A,'Chi tiết tuyến'!$F525)</f>
        <v>515486.66666666669</v>
      </c>
      <c r="AF525" s="16" t="str">
        <f t="shared" si="330"/>
        <v>F4</v>
      </c>
      <c r="AG525" s="16" t="str">
        <f t="shared" si="331"/>
        <v>F4</v>
      </c>
      <c r="AH525" t="b">
        <f t="shared" si="339"/>
        <v>1</v>
      </c>
      <c r="AI525" t="b">
        <f t="shared" si="340"/>
        <v>1</v>
      </c>
      <c r="AJ525">
        <f>IFERROR(VLOOKUP($AC525,Master!$D:$E,2,0),"")</f>
        <v>4</v>
      </c>
      <c r="AK525">
        <f>VLOOKUP($AF525,Master!$D:$E,2,0)</f>
        <v>4</v>
      </c>
      <c r="AL525" s="4">
        <f t="shared" si="341"/>
        <v>128871.66666666667</v>
      </c>
      <c r="AM525" t="str">
        <f>IFERROR(VLOOKUP($F525,DSKH!$D:$BF,31,0),"")</f>
        <v>Tỉnh Cà Mau</v>
      </c>
      <c r="AN525" t="str">
        <f>IFERROR(VLOOKUP($F525,DSKH!$D:$BF,29,0),"")</f>
        <v>Xã Vĩnh Lợi</v>
      </c>
      <c r="AO525">
        <f>IFERROR(VLOOKUP($F525,DSKH!$D:$BF,52,0),"")</f>
        <v>515486.66666666669</v>
      </c>
      <c r="AP525">
        <f>IF(L525="x",1+COUNTIFS(AP$4:AP524,"&gt;0",$AA$4:$AA524,$AA524),0)</f>
        <v>0</v>
      </c>
      <c r="AQ525">
        <f>IF(M525="x",1+COUNTIFS(AQ$4:AQ524,"&gt;0",$AA$4:$AA524,$AA524),0)</f>
        <v>0</v>
      </c>
      <c r="AR525">
        <f>IF(N525="x",1+COUNTIFS(AR$4:AR524,"&gt;0",$AA$4:$AA524,$AA524),0)</f>
        <v>0</v>
      </c>
      <c r="AS525">
        <f>IF(O525="x",1+COUNTIFS(AS$4:AS524,"&gt;0",$AA$4:$AA524,$AA524),0)</f>
        <v>0</v>
      </c>
      <c r="AT525">
        <f>IF(P525="x",1+COUNTIFS(AT$4:AT524,"&gt;0",$AA$4:$AA524,$AA524),0)</f>
        <v>0</v>
      </c>
      <c r="AU525">
        <f>IF(Q525="x",1+COUNTIFS(AU$4:AU524,"&gt;0",$AA$4:$AA524,$AA524),0)</f>
        <v>2</v>
      </c>
      <c r="AV525">
        <f>IF(R525="x",1+COUNTIFS(AV$4:AV524,"&gt;0",$AA$4:$AA524,$AA524),0)</f>
        <v>0</v>
      </c>
      <c r="AW525">
        <f t="shared" si="332"/>
        <v>1</v>
      </c>
      <c r="AX525">
        <f t="shared" si="333"/>
        <v>1</v>
      </c>
      <c r="AY525">
        <f t="shared" si="342"/>
        <v>1</v>
      </c>
      <c r="AZ525">
        <f t="shared" si="343"/>
        <v>1</v>
      </c>
      <c r="BA525" s="4">
        <f t="shared" si="344"/>
        <v>0</v>
      </c>
      <c r="BB525" s="4">
        <f t="shared" si="345"/>
        <v>0</v>
      </c>
      <c r="BC525" s="4">
        <f t="shared" si="346"/>
        <v>0</v>
      </c>
      <c r="BD525" s="4">
        <f t="shared" si="347"/>
        <v>0</v>
      </c>
      <c r="BE525" s="4">
        <f t="shared" si="348"/>
        <v>0</v>
      </c>
      <c r="BF525" s="4">
        <f t="shared" si="349"/>
        <v>128871.66666666667</v>
      </c>
      <c r="BG525" s="4">
        <f t="shared" si="350"/>
        <v>0</v>
      </c>
      <c r="BH525" s="4">
        <f t="shared" si="351"/>
        <v>0</v>
      </c>
      <c r="BI525" s="4">
        <f t="shared" si="352"/>
        <v>0</v>
      </c>
      <c r="BJ525" s="4">
        <f t="shared" si="353"/>
        <v>0</v>
      </c>
      <c r="BK525" s="4">
        <f t="shared" si="354"/>
        <v>0</v>
      </c>
      <c r="BL525" s="4">
        <f t="shared" si="355"/>
        <v>0</v>
      </c>
      <c r="BM525" s="4">
        <f t="shared" si="356"/>
        <v>0</v>
      </c>
      <c r="BN525" s="4">
        <f t="shared" si="357"/>
        <v>0</v>
      </c>
      <c r="BO525">
        <f>SUMIFS(BH$5:BH525,$AA$5:$AA525,$AA525)</f>
        <v>1</v>
      </c>
      <c r="BP525">
        <f>SUMIFS(BI$5:BI525,$AA$5:$AA525,$AA525)</f>
        <v>1</v>
      </c>
      <c r="BQ525">
        <f>SUMIFS(BJ$5:BJ525,$AA$5:$AA525,$AA525)</f>
        <v>4</v>
      </c>
      <c r="BR525">
        <f>SUMIFS(BK$5:BK525,$AA$5:$AA525,$AA525)</f>
        <v>2</v>
      </c>
      <c r="BS525">
        <f>SUMIFS(BL$5:BL525,$AA$5:$AA525,$AA525)</f>
        <v>4</v>
      </c>
      <c r="BT525">
        <f>SUMIFS(BM$5:BM525,$AA$5:$AA525,$AA525)</f>
        <v>1</v>
      </c>
      <c r="BU525">
        <f>SUMIFS(BN$5:BN525,$AA$5:$AA525,$AA525)</f>
        <v>0</v>
      </c>
      <c r="BV525">
        <f t="shared" si="358"/>
        <v>18</v>
      </c>
      <c r="BW525">
        <f t="shared" si="359"/>
        <v>16</v>
      </c>
      <c r="BX525">
        <f t="shared" si="360"/>
        <v>28</v>
      </c>
      <c r="BY525">
        <f t="shared" si="361"/>
        <v>23</v>
      </c>
      <c r="BZ525">
        <f t="shared" si="362"/>
        <v>22</v>
      </c>
      <c r="CA525">
        <f t="shared" si="363"/>
        <v>40</v>
      </c>
      <c r="CB525">
        <f t="shared" si="364"/>
        <v>0</v>
      </c>
      <c r="CC525">
        <f t="shared" si="365"/>
        <v>0</v>
      </c>
      <c r="CD525">
        <f t="shared" si="366"/>
        <v>0</v>
      </c>
      <c r="CE525" t="str">
        <f>IFERROR(VLOOKUP($AA525,'Tuyến và nhân viên'!$I:$O,7,0),"")</f>
        <v>Trần Văn Khanh</v>
      </c>
      <c r="CF525">
        <f t="shared" si="367"/>
        <v>4</v>
      </c>
      <c r="CG525">
        <f t="shared" si="368"/>
        <v>1</v>
      </c>
      <c r="CH525">
        <f>COUNTIFS($L525:L525,"x")</f>
        <v>0</v>
      </c>
      <c r="CI525">
        <f>COUNTIFS($L525:M525,"x")</f>
        <v>0</v>
      </c>
      <c r="CJ525">
        <f>COUNTIFS($L525:N525,"x")</f>
        <v>0</v>
      </c>
      <c r="CK525">
        <f>COUNTIFS($L525:O525,"x")</f>
        <v>0</v>
      </c>
      <c r="CL525">
        <f>COUNTIFS($L525:P525,"x")</f>
        <v>0</v>
      </c>
      <c r="CM525">
        <f>COUNTIFS($L525:Q525,"x")</f>
        <v>1</v>
      </c>
      <c r="CN525">
        <f>COUNTIFS($L525:R525,"x")</f>
        <v>1</v>
      </c>
      <c r="CO525" t="str" cm="1">
        <f t="array" ref="CO525">IFERROR(INDEX($CH$4:$CN$4,0,MATCH(1,$CH525:$CN525,0)),"")</f>
        <v>Thứ 7</v>
      </c>
      <c r="CP525" t="str" cm="1">
        <f t="array" ref="CP525">IFERROR(INDEX($CH$4:$CN$4,0,MATCH(2,$CH525:$CN525,0)),"")</f>
        <v/>
      </c>
      <c r="CQ525" t="str">
        <f t="shared" si="369"/>
        <v>Thứ 7</v>
      </c>
      <c r="CR525" t="str">
        <f t="shared" si="334"/>
        <v>F4 - Tất cả các tuần</v>
      </c>
    </row>
    <row r="526" spans="1:96" x14ac:dyDescent="0.3">
      <c r="A526" s="117" t="s">
        <v>38402</v>
      </c>
      <c r="B526" s="118" t="s">
        <v>33266</v>
      </c>
      <c r="C526" s="118" t="s">
        <v>33267</v>
      </c>
      <c r="D526" s="118" t="s">
        <v>39663</v>
      </c>
      <c r="E526" s="118" t="s">
        <v>39664</v>
      </c>
      <c r="F526" s="118" t="s">
        <v>34381</v>
      </c>
      <c r="G526" s="118" t="s">
        <v>34382</v>
      </c>
      <c r="H526" s="118" t="s">
        <v>34385</v>
      </c>
      <c r="I526" s="118" t="s">
        <v>22</v>
      </c>
      <c r="J526" s="119" t="s">
        <v>39658</v>
      </c>
      <c r="K526" s="119" t="s">
        <v>23</v>
      </c>
      <c r="L526" s="117" t="s">
        <v>23</v>
      </c>
      <c r="M526" s="117" t="s">
        <v>24</v>
      </c>
      <c r="N526" s="117" t="s">
        <v>23</v>
      </c>
      <c r="O526" s="117" t="s">
        <v>23</v>
      </c>
      <c r="P526" s="117" t="s">
        <v>23</v>
      </c>
      <c r="Q526" s="117" t="s">
        <v>23</v>
      </c>
      <c r="R526" s="117" t="s">
        <v>23</v>
      </c>
      <c r="S526" s="117" t="s">
        <v>24</v>
      </c>
      <c r="T526" s="117" t="s">
        <v>24</v>
      </c>
      <c r="U526" s="117" t="s">
        <v>24</v>
      </c>
      <c r="V526" s="117" t="s">
        <v>24</v>
      </c>
      <c r="W526" s="74" t="str">
        <f t="shared" si="335"/>
        <v>x</v>
      </c>
      <c r="X526" s="74" t="str">
        <f t="shared" si="336"/>
        <v/>
      </c>
      <c r="Y526" s="74" t="str">
        <f t="shared" si="337"/>
        <v>x</v>
      </c>
      <c r="Z526" s="74" t="str">
        <f t="shared" si="338"/>
        <v/>
      </c>
      <c r="AA526" t="str">
        <f>VLOOKUP($D526,'Tuyến và nhân viên'!$D:$M,6,0)</f>
        <v>HL00623</v>
      </c>
      <c r="AB526" t="str">
        <f>VLOOKUP($D526,'Tuyến và nhân viên'!$D:$M,7,0)</f>
        <v>Lê Thị Liên Thư</v>
      </c>
      <c r="AC526" s="16" t="str">
        <f>IFERROR(VLOOKUP($F526,DSKH!$D:$BF,53,0),"")</f>
        <v>F2</v>
      </c>
      <c r="AD526" s="16" t="str">
        <f>IFERROR(VLOOKUP($F526,DSKH!$D:$BF,54,0),"")</f>
        <v>GT</v>
      </c>
      <c r="AE526" s="4">
        <f>SUMIFS('Doanh số khách hàng'!$F:$F,'Doanh số khách hàng'!$A:$A,'Chi tiết tuyến'!$F526)</f>
        <v>0</v>
      </c>
      <c r="AF526" s="16" t="str">
        <f t="shared" si="330"/>
        <v>F4</v>
      </c>
      <c r="AG526" s="16" t="str">
        <f t="shared" si="331"/>
        <v>F2</v>
      </c>
      <c r="AH526" t="b">
        <f t="shared" si="339"/>
        <v>0</v>
      </c>
      <c r="AI526" t="b">
        <f t="shared" si="340"/>
        <v>1</v>
      </c>
      <c r="AJ526">
        <f>IFERROR(VLOOKUP($AC526,Master!$D:$E,2,0),"")</f>
        <v>2</v>
      </c>
      <c r="AK526">
        <f>VLOOKUP($AF526,Master!$D:$E,2,0)</f>
        <v>4</v>
      </c>
      <c r="AL526" s="4">
        <f t="shared" si="341"/>
        <v>0</v>
      </c>
      <c r="AM526" t="str">
        <f>IFERROR(VLOOKUP($F526,DSKH!$D:$BF,31,0),"")</f>
        <v>Tỉnh Cà Mau</v>
      </c>
      <c r="AN526" t="str">
        <f>IFERROR(VLOOKUP($F526,DSKH!$D:$BF,29,0),"")</f>
        <v>Phường Láng Tròn</v>
      </c>
      <c r="AO526">
        <f>IFERROR(VLOOKUP($F526,DSKH!$D:$BF,52,0),"")</f>
        <v>0</v>
      </c>
      <c r="AP526">
        <f>IF(L526="x",1+COUNTIFS(AP$4:AP525,"&gt;0",$AA$4:$AA525,$AA525),0)</f>
        <v>0</v>
      </c>
      <c r="AQ526">
        <f>IF(M526="x",1+COUNTIFS(AQ$4:AQ525,"&gt;0",$AA$4:$AA525,$AA525),0)</f>
        <v>2</v>
      </c>
      <c r="AR526">
        <f>IF(N526="x",1+COUNTIFS(AR$4:AR525,"&gt;0",$AA$4:$AA525,$AA525),0)</f>
        <v>0</v>
      </c>
      <c r="AS526">
        <f>IF(O526="x",1+COUNTIFS(AS$4:AS525,"&gt;0",$AA$4:$AA525,$AA525),0)</f>
        <v>0</v>
      </c>
      <c r="AT526">
        <f>IF(P526="x",1+COUNTIFS(AT$4:AT525,"&gt;0",$AA$4:$AA525,$AA525),0)</f>
        <v>0</v>
      </c>
      <c r="AU526">
        <f>IF(Q526="x",1+COUNTIFS(AU$4:AU525,"&gt;0",$AA$4:$AA525,$AA525),0)</f>
        <v>0</v>
      </c>
      <c r="AV526">
        <f>IF(R526="x",1+COUNTIFS(AV$4:AV525,"&gt;0",$AA$4:$AA525,$AA525),0)</f>
        <v>0</v>
      </c>
      <c r="AW526">
        <f t="shared" si="332"/>
        <v>1</v>
      </c>
      <c r="AX526">
        <f t="shared" si="333"/>
        <v>0</v>
      </c>
      <c r="AY526">
        <f t="shared" si="342"/>
        <v>1</v>
      </c>
      <c r="AZ526">
        <f t="shared" si="343"/>
        <v>0</v>
      </c>
      <c r="BA526" s="4">
        <f t="shared" si="344"/>
        <v>0</v>
      </c>
      <c r="BB526" s="4">
        <f t="shared" si="345"/>
        <v>0</v>
      </c>
      <c r="BC526" s="4">
        <f t="shared" si="346"/>
        <v>0</v>
      </c>
      <c r="BD526" s="4">
        <f t="shared" si="347"/>
        <v>0</v>
      </c>
      <c r="BE526" s="4">
        <f t="shared" si="348"/>
        <v>0</v>
      </c>
      <c r="BF526" s="4">
        <f t="shared" si="349"/>
        <v>0</v>
      </c>
      <c r="BG526" s="4">
        <f t="shared" si="350"/>
        <v>0</v>
      </c>
      <c r="BH526" s="4">
        <f t="shared" si="351"/>
        <v>0</v>
      </c>
      <c r="BI526" s="4">
        <f t="shared" si="352"/>
        <v>1</v>
      </c>
      <c r="BJ526" s="4">
        <f t="shared" si="353"/>
        <v>0</v>
      </c>
      <c r="BK526" s="4">
        <f t="shared" si="354"/>
        <v>0</v>
      </c>
      <c r="BL526" s="4">
        <f t="shared" si="355"/>
        <v>0</v>
      </c>
      <c r="BM526" s="4">
        <f t="shared" si="356"/>
        <v>0</v>
      </c>
      <c r="BN526" s="4">
        <f t="shared" si="357"/>
        <v>0</v>
      </c>
      <c r="BO526">
        <f>SUMIFS(BH$5:BH526,$AA$5:$AA526,$AA526)</f>
        <v>1</v>
      </c>
      <c r="BP526">
        <f>SUMIFS(BI$5:BI526,$AA$5:$AA526,$AA526)</f>
        <v>2</v>
      </c>
      <c r="BQ526">
        <f>SUMIFS(BJ$5:BJ526,$AA$5:$AA526,$AA526)</f>
        <v>4</v>
      </c>
      <c r="BR526">
        <f>SUMIFS(BK$5:BK526,$AA$5:$AA526,$AA526)</f>
        <v>2</v>
      </c>
      <c r="BS526">
        <f>SUMIFS(BL$5:BL526,$AA$5:$AA526,$AA526)</f>
        <v>4</v>
      </c>
      <c r="BT526">
        <f>SUMIFS(BM$5:BM526,$AA$5:$AA526,$AA526)</f>
        <v>1</v>
      </c>
      <c r="BU526">
        <f>SUMIFS(BN$5:BN526,$AA$5:$AA526,$AA526)</f>
        <v>0</v>
      </c>
      <c r="BV526">
        <f t="shared" si="358"/>
        <v>18</v>
      </c>
      <c r="BW526">
        <f t="shared" si="359"/>
        <v>16</v>
      </c>
      <c r="BX526">
        <f t="shared" si="360"/>
        <v>28</v>
      </c>
      <c r="BY526">
        <f t="shared" si="361"/>
        <v>23</v>
      </c>
      <c r="BZ526">
        <f t="shared" si="362"/>
        <v>22</v>
      </c>
      <c r="CA526">
        <f t="shared" si="363"/>
        <v>40</v>
      </c>
      <c r="CB526">
        <f t="shared" si="364"/>
        <v>0</v>
      </c>
      <c r="CC526">
        <f t="shared" si="365"/>
        <v>2</v>
      </c>
      <c r="CD526">
        <f t="shared" si="366"/>
        <v>16</v>
      </c>
      <c r="CE526" t="str">
        <f>IFERROR(VLOOKUP($AA526,'Tuyến và nhân viên'!$I:$O,7,0),"")</f>
        <v>Trần Văn Khanh</v>
      </c>
      <c r="CF526">
        <f t="shared" si="367"/>
        <v>2</v>
      </c>
      <c r="CG526">
        <f t="shared" si="368"/>
        <v>1</v>
      </c>
      <c r="CH526">
        <f>COUNTIFS($L526:L526,"x")</f>
        <v>0</v>
      </c>
      <c r="CI526">
        <f>COUNTIFS($L526:M526,"x")</f>
        <v>1</v>
      </c>
      <c r="CJ526">
        <f>COUNTIFS($L526:N526,"x")</f>
        <v>1</v>
      </c>
      <c r="CK526">
        <f>COUNTIFS($L526:O526,"x")</f>
        <v>1</v>
      </c>
      <c r="CL526">
        <f>COUNTIFS($L526:P526,"x")</f>
        <v>1</v>
      </c>
      <c r="CM526">
        <f>COUNTIFS($L526:Q526,"x")</f>
        <v>1</v>
      </c>
      <c r="CN526">
        <f>COUNTIFS($L526:R526,"x")</f>
        <v>1</v>
      </c>
      <c r="CO526" t="str" cm="1">
        <f t="array" ref="CO526">IFERROR(INDEX($CH$4:$CN$4,0,MATCH(1,$CH526:$CN526,0)),"")</f>
        <v>Thứ 3</v>
      </c>
      <c r="CP526" t="str" cm="1">
        <f t="array" ref="CP526">IFERROR(INDEX($CH$4:$CN$4,0,MATCH(2,$CH526:$CN526,0)),"")</f>
        <v/>
      </c>
      <c r="CQ526" t="str">
        <f t="shared" si="369"/>
        <v>Thứ 3</v>
      </c>
      <c r="CR526" t="str">
        <f t="shared" si="334"/>
        <v>F2 - Tuần 1 &amp; 3</v>
      </c>
    </row>
    <row r="527" spans="1:96" x14ac:dyDescent="0.3">
      <c r="A527" s="117" t="s">
        <v>38411</v>
      </c>
      <c r="B527" s="118" t="s">
        <v>33266</v>
      </c>
      <c r="C527" s="118" t="s">
        <v>33267</v>
      </c>
      <c r="D527" s="118" t="s">
        <v>39663</v>
      </c>
      <c r="E527" s="118" t="s">
        <v>39664</v>
      </c>
      <c r="F527" s="118" t="s">
        <v>34422</v>
      </c>
      <c r="G527" s="118" t="s">
        <v>34423</v>
      </c>
      <c r="H527" s="118" t="s">
        <v>34427</v>
      </c>
      <c r="I527" s="118" t="s">
        <v>22</v>
      </c>
      <c r="J527" s="119" t="s">
        <v>39658</v>
      </c>
      <c r="K527" s="119" t="s">
        <v>23</v>
      </c>
      <c r="L527" s="117" t="s">
        <v>23</v>
      </c>
      <c r="M527" s="117" t="s">
        <v>24</v>
      </c>
      <c r="N527" s="117" t="s">
        <v>23</v>
      </c>
      <c r="O527" s="117" t="s">
        <v>23</v>
      </c>
      <c r="P527" s="117" t="s">
        <v>23</v>
      </c>
      <c r="Q527" s="117" t="s">
        <v>23</v>
      </c>
      <c r="R527" s="117" t="s">
        <v>23</v>
      </c>
      <c r="S527" s="117" t="s">
        <v>24</v>
      </c>
      <c r="T527" s="117" t="s">
        <v>24</v>
      </c>
      <c r="U527" s="117" t="s">
        <v>24</v>
      </c>
      <c r="V527" s="117" t="s">
        <v>24</v>
      </c>
      <c r="W527" s="74" t="str">
        <f t="shared" si="335"/>
        <v>x</v>
      </c>
      <c r="X527" s="74" t="str">
        <f t="shared" si="336"/>
        <v/>
      </c>
      <c r="Y527" s="74" t="str">
        <f t="shared" si="337"/>
        <v>x</v>
      </c>
      <c r="Z527" s="74" t="str">
        <f t="shared" si="338"/>
        <v/>
      </c>
      <c r="AA527" t="str">
        <f>VLOOKUP($D527,'Tuyến và nhân viên'!$D:$M,6,0)</f>
        <v>HL00623</v>
      </c>
      <c r="AB527" t="str">
        <f>VLOOKUP($D527,'Tuyến và nhân viên'!$D:$M,7,0)</f>
        <v>Lê Thị Liên Thư</v>
      </c>
      <c r="AC527" s="16" t="str">
        <f>IFERROR(VLOOKUP($F527,DSKH!$D:$BF,53,0),"")</f>
        <v>F2</v>
      </c>
      <c r="AD527" s="16" t="str">
        <f>IFERROR(VLOOKUP($F527,DSKH!$D:$BF,54,0),"")</f>
        <v>GT</v>
      </c>
      <c r="AE527" s="4">
        <f>SUMIFS('Doanh số khách hàng'!$F:$F,'Doanh số khách hàng'!$A:$A,'Chi tiết tuyến'!$F527)</f>
        <v>0</v>
      </c>
      <c r="AF527" s="16" t="str">
        <f t="shared" si="330"/>
        <v>F4</v>
      </c>
      <c r="AG527" s="16" t="str">
        <f t="shared" si="331"/>
        <v>F2</v>
      </c>
      <c r="AH527" t="b">
        <f t="shared" si="339"/>
        <v>0</v>
      </c>
      <c r="AI527" t="b">
        <f t="shared" si="340"/>
        <v>1</v>
      </c>
      <c r="AJ527">
        <f>IFERROR(VLOOKUP($AC527,Master!$D:$E,2,0),"")</f>
        <v>2</v>
      </c>
      <c r="AK527">
        <f>VLOOKUP($AF527,Master!$D:$E,2,0)</f>
        <v>4</v>
      </c>
      <c r="AL527" s="4">
        <f t="shared" si="341"/>
        <v>0</v>
      </c>
      <c r="AM527" t="str">
        <f>IFERROR(VLOOKUP($F527,DSKH!$D:$BF,31,0),"")</f>
        <v>Tỉnh Cà Mau</v>
      </c>
      <c r="AN527" t="str">
        <f>IFERROR(VLOOKUP($F527,DSKH!$D:$BF,29,0),"")</f>
        <v>Phường Bạc Liêu</v>
      </c>
      <c r="AO527">
        <f>IFERROR(VLOOKUP($F527,DSKH!$D:$BF,52,0),"")</f>
        <v>0</v>
      </c>
      <c r="AP527">
        <f>IF(L527="x",1+COUNTIFS(AP$4:AP526,"&gt;0",$AA$4:$AA526,$AA526),0)</f>
        <v>0</v>
      </c>
      <c r="AQ527">
        <f>IF(M527="x",1+COUNTIFS(AQ$4:AQ526,"&gt;0",$AA$4:$AA526,$AA526),0)</f>
        <v>3</v>
      </c>
      <c r="AR527">
        <f>IF(N527="x",1+COUNTIFS(AR$4:AR526,"&gt;0",$AA$4:$AA526,$AA526),0)</f>
        <v>0</v>
      </c>
      <c r="AS527">
        <f>IF(O527="x",1+COUNTIFS(AS$4:AS526,"&gt;0",$AA$4:$AA526,$AA526),0)</f>
        <v>0</v>
      </c>
      <c r="AT527">
        <f>IF(P527="x",1+COUNTIFS(AT$4:AT526,"&gt;0",$AA$4:$AA526,$AA526),0)</f>
        <v>0</v>
      </c>
      <c r="AU527">
        <f>IF(Q527="x",1+COUNTIFS(AU$4:AU526,"&gt;0",$AA$4:$AA526,$AA526),0)</f>
        <v>0</v>
      </c>
      <c r="AV527">
        <f>IF(R527="x",1+COUNTIFS(AV$4:AV526,"&gt;0",$AA$4:$AA526,$AA526),0)</f>
        <v>0</v>
      </c>
      <c r="AW527">
        <f t="shared" si="332"/>
        <v>1</v>
      </c>
      <c r="AX527">
        <f t="shared" si="333"/>
        <v>0</v>
      </c>
      <c r="AY527">
        <f t="shared" si="342"/>
        <v>1</v>
      </c>
      <c r="AZ527">
        <f t="shared" si="343"/>
        <v>0</v>
      </c>
      <c r="BA527" s="4">
        <f t="shared" si="344"/>
        <v>0</v>
      </c>
      <c r="BB527" s="4">
        <f t="shared" si="345"/>
        <v>0</v>
      </c>
      <c r="BC527" s="4">
        <f t="shared" si="346"/>
        <v>0</v>
      </c>
      <c r="BD527" s="4">
        <f t="shared" si="347"/>
        <v>0</v>
      </c>
      <c r="BE527" s="4">
        <f t="shared" si="348"/>
        <v>0</v>
      </c>
      <c r="BF527" s="4">
        <f t="shared" si="349"/>
        <v>0</v>
      </c>
      <c r="BG527" s="4">
        <f t="shared" si="350"/>
        <v>0</v>
      </c>
      <c r="BH527" s="4">
        <f t="shared" si="351"/>
        <v>0</v>
      </c>
      <c r="BI527" s="4">
        <f t="shared" si="352"/>
        <v>1</v>
      </c>
      <c r="BJ527" s="4">
        <f t="shared" si="353"/>
        <v>0</v>
      </c>
      <c r="BK527" s="4">
        <f t="shared" si="354"/>
        <v>0</v>
      </c>
      <c r="BL527" s="4">
        <f t="shared" si="355"/>
        <v>0</v>
      </c>
      <c r="BM527" s="4">
        <f t="shared" si="356"/>
        <v>0</v>
      </c>
      <c r="BN527" s="4">
        <f t="shared" si="357"/>
        <v>0</v>
      </c>
      <c r="BO527">
        <f>SUMIFS(BH$5:BH527,$AA$5:$AA527,$AA527)</f>
        <v>1</v>
      </c>
      <c r="BP527">
        <f>SUMIFS(BI$5:BI527,$AA$5:$AA527,$AA527)</f>
        <v>3</v>
      </c>
      <c r="BQ527">
        <f>SUMIFS(BJ$5:BJ527,$AA$5:$AA527,$AA527)</f>
        <v>4</v>
      </c>
      <c r="BR527">
        <f>SUMIFS(BK$5:BK527,$AA$5:$AA527,$AA527)</f>
        <v>2</v>
      </c>
      <c r="BS527">
        <f>SUMIFS(BL$5:BL527,$AA$5:$AA527,$AA527)</f>
        <v>4</v>
      </c>
      <c r="BT527">
        <f>SUMIFS(BM$5:BM527,$AA$5:$AA527,$AA527)</f>
        <v>1</v>
      </c>
      <c r="BU527">
        <f>SUMIFS(BN$5:BN527,$AA$5:$AA527,$AA527)</f>
        <v>0</v>
      </c>
      <c r="BV527">
        <f t="shared" si="358"/>
        <v>18</v>
      </c>
      <c r="BW527">
        <f t="shared" si="359"/>
        <v>16</v>
      </c>
      <c r="BX527">
        <f t="shared" si="360"/>
        <v>28</v>
      </c>
      <c r="BY527">
        <f t="shared" si="361"/>
        <v>23</v>
      </c>
      <c r="BZ527">
        <f t="shared" si="362"/>
        <v>22</v>
      </c>
      <c r="CA527">
        <f t="shared" si="363"/>
        <v>40</v>
      </c>
      <c r="CB527">
        <f t="shared" si="364"/>
        <v>0</v>
      </c>
      <c r="CC527">
        <f t="shared" si="365"/>
        <v>3</v>
      </c>
      <c r="CD527">
        <f t="shared" si="366"/>
        <v>16</v>
      </c>
      <c r="CE527" t="str">
        <f>IFERROR(VLOOKUP($AA527,'Tuyến và nhân viên'!$I:$O,7,0),"")</f>
        <v>Trần Văn Khanh</v>
      </c>
      <c r="CF527">
        <f t="shared" si="367"/>
        <v>2</v>
      </c>
      <c r="CG527">
        <f t="shared" si="368"/>
        <v>1</v>
      </c>
      <c r="CH527">
        <f>COUNTIFS($L527:L527,"x")</f>
        <v>0</v>
      </c>
      <c r="CI527">
        <f>COUNTIFS($L527:M527,"x")</f>
        <v>1</v>
      </c>
      <c r="CJ527">
        <f>COUNTIFS($L527:N527,"x")</f>
        <v>1</v>
      </c>
      <c r="CK527">
        <f>COUNTIFS($L527:O527,"x")</f>
        <v>1</v>
      </c>
      <c r="CL527">
        <f>COUNTIFS($L527:P527,"x")</f>
        <v>1</v>
      </c>
      <c r="CM527">
        <f>COUNTIFS($L527:Q527,"x")</f>
        <v>1</v>
      </c>
      <c r="CN527">
        <f>COUNTIFS($L527:R527,"x")</f>
        <v>1</v>
      </c>
      <c r="CO527" t="str" cm="1">
        <f t="array" ref="CO527">IFERROR(INDEX($CH$4:$CN$4,0,MATCH(1,$CH527:$CN527,0)),"")</f>
        <v>Thứ 3</v>
      </c>
      <c r="CP527" t="str" cm="1">
        <f t="array" ref="CP527">IFERROR(INDEX($CH$4:$CN$4,0,MATCH(2,$CH527:$CN527,0)),"")</f>
        <v/>
      </c>
      <c r="CQ527" t="str">
        <f t="shared" si="369"/>
        <v>Thứ 3</v>
      </c>
      <c r="CR527" t="str">
        <f t="shared" si="334"/>
        <v>F2 - Tuần 1 &amp; 3</v>
      </c>
    </row>
    <row r="528" spans="1:96" x14ac:dyDescent="0.3">
      <c r="A528" s="117" t="s">
        <v>38419</v>
      </c>
      <c r="B528" s="118" t="s">
        <v>33266</v>
      </c>
      <c r="C528" s="118" t="s">
        <v>33267</v>
      </c>
      <c r="D528" s="118" t="s">
        <v>39663</v>
      </c>
      <c r="E528" s="118" t="s">
        <v>39664</v>
      </c>
      <c r="F528" s="118" t="s">
        <v>34444</v>
      </c>
      <c r="G528" s="118" t="s">
        <v>34445</v>
      </c>
      <c r="H528" s="118" t="s">
        <v>34448</v>
      </c>
      <c r="I528" s="118" t="s">
        <v>22</v>
      </c>
      <c r="J528" s="119" t="s">
        <v>39658</v>
      </c>
      <c r="K528" s="119" t="s">
        <v>23</v>
      </c>
      <c r="L528" s="117" t="s">
        <v>23</v>
      </c>
      <c r="M528" s="117" t="s">
        <v>23</v>
      </c>
      <c r="N528" s="117" t="s">
        <v>24</v>
      </c>
      <c r="O528" s="117" t="s">
        <v>23</v>
      </c>
      <c r="P528" s="117" t="s">
        <v>23</v>
      </c>
      <c r="Q528" s="117" t="s">
        <v>23</v>
      </c>
      <c r="R528" s="117" t="s">
        <v>23</v>
      </c>
      <c r="S528" s="117" t="s">
        <v>24</v>
      </c>
      <c r="T528" s="117" t="s">
        <v>24</v>
      </c>
      <c r="U528" s="117" t="s">
        <v>24</v>
      </c>
      <c r="V528" s="117" t="s">
        <v>24</v>
      </c>
      <c r="W528" s="74" t="str">
        <f t="shared" si="335"/>
        <v>x</v>
      </c>
      <c r="X528" s="74" t="str">
        <f t="shared" si="336"/>
        <v/>
      </c>
      <c r="Y528" s="74" t="str">
        <f t="shared" si="337"/>
        <v>x</v>
      </c>
      <c r="Z528" s="74" t="str">
        <f t="shared" si="338"/>
        <v/>
      </c>
      <c r="AA528" t="str">
        <f>VLOOKUP($D528,'Tuyến và nhân viên'!$D:$M,6,0)</f>
        <v>HL00623</v>
      </c>
      <c r="AB528" t="str">
        <f>VLOOKUP($D528,'Tuyến và nhân viên'!$D:$M,7,0)</f>
        <v>Lê Thị Liên Thư</v>
      </c>
      <c r="AC528" s="16" t="str">
        <f>IFERROR(VLOOKUP($F528,DSKH!$D:$BF,53,0),"")</f>
        <v>F2</v>
      </c>
      <c r="AD528" s="16" t="str">
        <f>IFERROR(VLOOKUP($F528,DSKH!$D:$BF,54,0),"")</f>
        <v>GT</v>
      </c>
      <c r="AE528" s="4">
        <f>SUMIFS('Doanh số khách hàng'!$F:$F,'Doanh số khách hàng'!$A:$A,'Chi tiết tuyến'!$F528)</f>
        <v>0</v>
      </c>
      <c r="AF528" s="16" t="str">
        <f t="shared" si="330"/>
        <v>F4</v>
      </c>
      <c r="AG528" s="16" t="str">
        <f t="shared" si="331"/>
        <v>F2</v>
      </c>
      <c r="AH528" t="b">
        <f t="shared" si="339"/>
        <v>0</v>
      </c>
      <c r="AI528" t="b">
        <f t="shared" si="340"/>
        <v>1</v>
      </c>
      <c r="AJ528">
        <f>IFERROR(VLOOKUP($AC528,Master!$D:$E,2,0),"")</f>
        <v>2</v>
      </c>
      <c r="AK528">
        <f>VLOOKUP($AF528,Master!$D:$E,2,0)</f>
        <v>4</v>
      </c>
      <c r="AL528" s="4">
        <f t="shared" si="341"/>
        <v>0</v>
      </c>
      <c r="AM528" t="str">
        <f>IFERROR(VLOOKUP($F528,DSKH!$D:$BF,31,0),"")</f>
        <v>Tỉnh Cà Mau</v>
      </c>
      <c r="AN528" t="str">
        <f>IFERROR(VLOOKUP($F528,DSKH!$D:$BF,29,0),"")</f>
        <v>Xã Hòa Bình</v>
      </c>
      <c r="AO528">
        <f>IFERROR(VLOOKUP($F528,DSKH!$D:$BF,52,0),"")</f>
        <v>0</v>
      </c>
      <c r="AP528">
        <f>IF(L528="x",1+COUNTIFS(AP$4:AP527,"&gt;0",$AA$4:$AA527,$AA527),0)</f>
        <v>0</v>
      </c>
      <c r="AQ528">
        <f>IF(M528="x",1+COUNTIFS(AQ$4:AQ527,"&gt;0",$AA$4:$AA527,$AA527),0)</f>
        <v>0</v>
      </c>
      <c r="AR528">
        <f>IF(N528="x",1+COUNTIFS(AR$4:AR527,"&gt;0",$AA$4:$AA527,$AA527),0)</f>
        <v>6</v>
      </c>
      <c r="AS528">
        <f>IF(O528="x",1+COUNTIFS(AS$4:AS527,"&gt;0",$AA$4:$AA527,$AA527),0)</f>
        <v>0</v>
      </c>
      <c r="AT528">
        <f>IF(P528="x",1+COUNTIFS(AT$4:AT527,"&gt;0",$AA$4:$AA527,$AA527),0)</f>
        <v>0</v>
      </c>
      <c r="AU528">
        <f>IF(Q528="x",1+COUNTIFS(AU$4:AU527,"&gt;0",$AA$4:$AA527,$AA527),0)</f>
        <v>0</v>
      </c>
      <c r="AV528">
        <f>IF(R528="x",1+COUNTIFS(AV$4:AV527,"&gt;0",$AA$4:$AA527,$AA527),0)</f>
        <v>0</v>
      </c>
      <c r="AW528">
        <f t="shared" si="332"/>
        <v>1</v>
      </c>
      <c r="AX528">
        <f t="shared" si="333"/>
        <v>0</v>
      </c>
      <c r="AY528">
        <f t="shared" si="342"/>
        <v>1</v>
      </c>
      <c r="AZ528">
        <f t="shared" si="343"/>
        <v>0</v>
      </c>
      <c r="BA528" s="4">
        <f t="shared" si="344"/>
        <v>0</v>
      </c>
      <c r="BB528" s="4">
        <f t="shared" si="345"/>
        <v>0</v>
      </c>
      <c r="BC528" s="4">
        <f t="shared" si="346"/>
        <v>0</v>
      </c>
      <c r="BD528" s="4">
        <f t="shared" si="347"/>
        <v>0</v>
      </c>
      <c r="BE528" s="4">
        <f t="shared" si="348"/>
        <v>0</v>
      </c>
      <c r="BF528" s="4">
        <f t="shared" si="349"/>
        <v>0</v>
      </c>
      <c r="BG528" s="4">
        <f t="shared" si="350"/>
        <v>0</v>
      </c>
      <c r="BH528" s="4">
        <f t="shared" si="351"/>
        <v>0</v>
      </c>
      <c r="BI528" s="4">
        <f t="shared" si="352"/>
        <v>0</v>
      </c>
      <c r="BJ528" s="4">
        <f t="shared" si="353"/>
        <v>1</v>
      </c>
      <c r="BK528" s="4">
        <f t="shared" si="354"/>
        <v>0</v>
      </c>
      <c r="BL528" s="4">
        <f t="shared" si="355"/>
        <v>0</v>
      </c>
      <c r="BM528" s="4">
        <f t="shared" si="356"/>
        <v>0</v>
      </c>
      <c r="BN528" s="4">
        <f t="shared" si="357"/>
        <v>0</v>
      </c>
      <c r="BO528">
        <f>SUMIFS(BH$5:BH528,$AA$5:$AA528,$AA528)</f>
        <v>1</v>
      </c>
      <c r="BP528">
        <f>SUMIFS(BI$5:BI528,$AA$5:$AA528,$AA528)</f>
        <v>3</v>
      </c>
      <c r="BQ528">
        <f>SUMIFS(BJ$5:BJ528,$AA$5:$AA528,$AA528)</f>
        <v>5</v>
      </c>
      <c r="BR528">
        <f>SUMIFS(BK$5:BK528,$AA$5:$AA528,$AA528)</f>
        <v>2</v>
      </c>
      <c r="BS528">
        <f>SUMIFS(BL$5:BL528,$AA$5:$AA528,$AA528)</f>
        <v>4</v>
      </c>
      <c r="BT528">
        <f>SUMIFS(BM$5:BM528,$AA$5:$AA528,$AA528)</f>
        <v>1</v>
      </c>
      <c r="BU528">
        <f>SUMIFS(BN$5:BN528,$AA$5:$AA528,$AA528)</f>
        <v>0</v>
      </c>
      <c r="BV528">
        <f t="shared" si="358"/>
        <v>18</v>
      </c>
      <c r="BW528">
        <f t="shared" si="359"/>
        <v>16</v>
      </c>
      <c r="BX528">
        <f t="shared" si="360"/>
        <v>28</v>
      </c>
      <c r="BY528">
        <f t="shared" si="361"/>
        <v>23</v>
      </c>
      <c r="BZ528">
        <f t="shared" si="362"/>
        <v>22</v>
      </c>
      <c r="CA528">
        <f t="shared" si="363"/>
        <v>40</v>
      </c>
      <c r="CB528">
        <f t="shared" si="364"/>
        <v>0</v>
      </c>
      <c r="CC528">
        <f t="shared" si="365"/>
        <v>5</v>
      </c>
      <c r="CD528">
        <f t="shared" si="366"/>
        <v>28</v>
      </c>
      <c r="CE528" t="str">
        <f>IFERROR(VLOOKUP($AA528,'Tuyến và nhân viên'!$I:$O,7,0),"")</f>
        <v>Trần Văn Khanh</v>
      </c>
      <c r="CF528">
        <f t="shared" si="367"/>
        <v>2</v>
      </c>
      <c r="CG528">
        <f t="shared" si="368"/>
        <v>1</v>
      </c>
      <c r="CH528">
        <f>COUNTIFS($L528:L528,"x")</f>
        <v>0</v>
      </c>
      <c r="CI528">
        <f>COUNTIFS($L528:M528,"x")</f>
        <v>0</v>
      </c>
      <c r="CJ528">
        <f>COUNTIFS($L528:N528,"x")</f>
        <v>1</v>
      </c>
      <c r="CK528">
        <f>COUNTIFS($L528:O528,"x")</f>
        <v>1</v>
      </c>
      <c r="CL528">
        <f>COUNTIFS($L528:P528,"x")</f>
        <v>1</v>
      </c>
      <c r="CM528">
        <f>COUNTIFS($L528:Q528,"x")</f>
        <v>1</v>
      </c>
      <c r="CN528">
        <f>COUNTIFS($L528:R528,"x")</f>
        <v>1</v>
      </c>
      <c r="CO528" t="str" cm="1">
        <f t="array" ref="CO528">IFERROR(INDEX($CH$4:$CN$4,0,MATCH(1,$CH528:$CN528,0)),"")</f>
        <v>Thứ 4</v>
      </c>
      <c r="CP528" t="str" cm="1">
        <f t="array" ref="CP528">IFERROR(INDEX($CH$4:$CN$4,0,MATCH(2,$CH528:$CN528,0)),"")</f>
        <v/>
      </c>
      <c r="CQ528" t="str">
        <f t="shared" si="369"/>
        <v>Thứ 4</v>
      </c>
      <c r="CR528" t="str">
        <f t="shared" si="334"/>
        <v>F2 - Tuần 1 &amp; 3</v>
      </c>
    </row>
    <row r="529" spans="1:96" x14ac:dyDescent="0.3">
      <c r="A529" s="117" t="s">
        <v>38427</v>
      </c>
      <c r="B529" s="118" t="s">
        <v>33266</v>
      </c>
      <c r="C529" s="118" t="s">
        <v>33267</v>
      </c>
      <c r="D529" s="118" t="s">
        <v>39663</v>
      </c>
      <c r="E529" s="118" t="s">
        <v>39664</v>
      </c>
      <c r="F529" s="118" t="s">
        <v>34452</v>
      </c>
      <c r="G529" s="118" t="s">
        <v>34453</v>
      </c>
      <c r="H529" s="118" t="s">
        <v>34457</v>
      </c>
      <c r="I529" s="118" t="s">
        <v>22</v>
      </c>
      <c r="J529" s="119" t="s">
        <v>39658</v>
      </c>
      <c r="K529" s="119" t="s">
        <v>23</v>
      </c>
      <c r="L529" s="117" t="s">
        <v>23</v>
      </c>
      <c r="M529" s="117" t="s">
        <v>23</v>
      </c>
      <c r="N529" s="117" t="s">
        <v>23</v>
      </c>
      <c r="O529" s="117" t="s">
        <v>23</v>
      </c>
      <c r="P529" s="117" t="s">
        <v>23</v>
      </c>
      <c r="Q529" s="117" t="s">
        <v>24</v>
      </c>
      <c r="R529" s="117" t="s">
        <v>23</v>
      </c>
      <c r="S529" s="117" t="s">
        <v>24</v>
      </c>
      <c r="T529" s="117" t="s">
        <v>24</v>
      </c>
      <c r="U529" s="117" t="s">
        <v>24</v>
      </c>
      <c r="V529" s="117" t="s">
        <v>24</v>
      </c>
      <c r="W529" s="74" t="str">
        <f t="shared" si="335"/>
        <v>x</v>
      </c>
      <c r="X529" s="74" t="str">
        <f t="shared" si="336"/>
        <v/>
      </c>
      <c r="Y529" s="74" t="str">
        <f t="shared" si="337"/>
        <v>x</v>
      </c>
      <c r="Z529" s="74" t="str">
        <f t="shared" si="338"/>
        <v/>
      </c>
      <c r="AA529" t="str">
        <f>VLOOKUP($D529,'Tuyến và nhân viên'!$D:$M,6,0)</f>
        <v>HL00623</v>
      </c>
      <c r="AB529" t="str">
        <f>VLOOKUP($D529,'Tuyến và nhân viên'!$D:$M,7,0)</f>
        <v>Lê Thị Liên Thư</v>
      </c>
      <c r="AC529" s="16" t="str">
        <f>IFERROR(VLOOKUP($F529,DSKH!$D:$BF,53,0),"")</f>
        <v>F2</v>
      </c>
      <c r="AD529" s="16" t="str">
        <f>IFERROR(VLOOKUP($F529,DSKH!$D:$BF,54,0),"")</f>
        <v>GT</v>
      </c>
      <c r="AE529" s="4">
        <f>SUMIFS('Doanh số khách hàng'!$F:$F,'Doanh số khách hàng'!$A:$A,'Chi tiết tuyến'!$F529)</f>
        <v>0</v>
      </c>
      <c r="AF529" s="16" t="str">
        <f t="shared" si="330"/>
        <v>F4</v>
      </c>
      <c r="AG529" s="16" t="str">
        <f t="shared" si="331"/>
        <v>F2</v>
      </c>
      <c r="AH529" t="b">
        <f t="shared" si="339"/>
        <v>0</v>
      </c>
      <c r="AI529" t="b">
        <f t="shared" si="340"/>
        <v>1</v>
      </c>
      <c r="AJ529">
        <f>IFERROR(VLOOKUP($AC529,Master!$D:$E,2,0),"")</f>
        <v>2</v>
      </c>
      <c r="AK529">
        <f>VLOOKUP($AF529,Master!$D:$E,2,0)</f>
        <v>4</v>
      </c>
      <c r="AL529" s="4">
        <f t="shared" si="341"/>
        <v>0</v>
      </c>
      <c r="AM529" t="str">
        <f>IFERROR(VLOOKUP($F529,DSKH!$D:$BF,31,0),"")</f>
        <v>Tỉnh Cà Mau</v>
      </c>
      <c r="AN529" t="str">
        <f>IFERROR(VLOOKUP($F529,DSKH!$D:$BF,29,0),"")</f>
        <v>Phường Bạc Liêu</v>
      </c>
      <c r="AO529">
        <f>IFERROR(VLOOKUP($F529,DSKH!$D:$BF,52,0),"")</f>
        <v>0</v>
      </c>
      <c r="AP529">
        <f>IF(L529="x",1+COUNTIFS(AP$4:AP528,"&gt;0",$AA$4:$AA528,$AA528),0)</f>
        <v>0</v>
      </c>
      <c r="AQ529">
        <f>IF(M529="x",1+COUNTIFS(AQ$4:AQ528,"&gt;0",$AA$4:$AA528,$AA528),0)</f>
        <v>0</v>
      </c>
      <c r="AR529">
        <f>IF(N529="x",1+COUNTIFS(AR$4:AR528,"&gt;0",$AA$4:$AA528,$AA528),0)</f>
        <v>0</v>
      </c>
      <c r="AS529">
        <f>IF(O529="x",1+COUNTIFS(AS$4:AS528,"&gt;0",$AA$4:$AA528,$AA528),0)</f>
        <v>0</v>
      </c>
      <c r="AT529">
        <f>IF(P529="x",1+COUNTIFS(AT$4:AT528,"&gt;0",$AA$4:$AA528,$AA528),0)</f>
        <v>0</v>
      </c>
      <c r="AU529">
        <f>IF(Q529="x",1+COUNTIFS(AU$4:AU528,"&gt;0",$AA$4:$AA528,$AA528),0)</f>
        <v>3</v>
      </c>
      <c r="AV529">
        <f>IF(R529="x",1+COUNTIFS(AV$4:AV528,"&gt;0",$AA$4:$AA528,$AA528),0)</f>
        <v>0</v>
      </c>
      <c r="AW529">
        <f t="shared" si="332"/>
        <v>1</v>
      </c>
      <c r="AX529">
        <f t="shared" si="333"/>
        <v>0</v>
      </c>
      <c r="AY529">
        <f t="shared" si="342"/>
        <v>1</v>
      </c>
      <c r="AZ529">
        <f t="shared" si="343"/>
        <v>0</v>
      </c>
      <c r="BA529" s="4">
        <f t="shared" si="344"/>
        <v>0</v>
      </c>
      <c r="BB529" s="4">
        <f t="shared" si="345"/>
        <v>0</v>
      </c>
      <c r="BC529" s="4">
        <f t="shared" si="346"/>
        <v>0</v>
      </c>
      <c r="BD529" s="4">
        <f t="shared" si="347"/>
        <v>0</v>
      </c>
      <c r="BE529" s="4">
        <f t="shared" si="348"/>
        <v>0</v>
      </c>
      <c r="BF529" s="4">
        <f t="shared" si="349"/>
        <v>0</v>
      </c>
      <c r="BG529" s="4">
        <f t="shared" si="350"/>
        <v>0</v>
      </c>
      <c r="BH529" s="4">
        <f t="shared" si="351"/>
        <v>0</v>
      </c>
      <c r="BI529" s="4">
        <f t="shared" si="352"/>
        <v>0</v>
      </c>
      <c r="BJ529" s="4">
        <f t="shared" si="353"/>
        <v>0</v>
      </c>
      <c r="BK529" s="4">
        <f t="shared" si="354"/>
        <v>0</v>
      </c>
      <c r="BL529" s="4">
        <f t="shared" si="355"/>
        <v>0</v>
      </c>
      <c r="BM529" s="4">
        <f t="shared" si="356"/>
        <v>1</v>
      </c>
      <c r="BN529" s="4">
        <f t="shared" si="357"/>
        <v>0</v>
      </c>
      <c r="BO529">
        <f>SUMIFS(BH$5:BH529,$AA$5:$AA529,$AA529)</f>
        <v>1</v>
      </c>
      <c r="BP529">
        <f>SUMIFS(BI$5:BI529,$AA$5:$AA529,$AA529)</f>
        <v>3</v>
      </c>
      <c r="BQ529">
        <f>SUMIFS(BJ$5:BJ529,$AA$5:$AA529,$AA529)</f>
        <v>5</v>
      </c>
      <c r="BR529">
        <f>SUMIFS(BK$5:BK529,$AA$5:$AA529,$AA529)</f>
        <v>2</v>
      </c>
      <c r="BS529">
        <f>SUMIFS(BL$5:BL529,$AA$5:$AA529,$AA529)</f>
        <v>4</v>
      </c>
      <c r="BT529">
        <f>SUMIFS(BM$5:BM529,$AA$5:$AA529,$AA529)</f>
        <v>2</v>
      </c>
      <c r="BU529">
        <f>SUMIFS(BN$5:BN529,$AA$5:$AA529,$AA529)</f>
        <v>0</v>
      </c>
      <c r="BV529">
        <f t="shared" si="358"/>
        <v>18</v>
      </c>
      <c r="BW529">
        <f t="shared" si="359"/>
        <v>16</v>
      </c>
      <c r="BX529">
        <f t="shared" si="360"/>
        <v>28</v>
      </c>
      <c r="BY529">
        <f t="shared" si="361"/>
        <v>23</v>
      </c>
      <c r="BZ529">
        <f t="shared" si="362"/>
        <v>22</v>
      </c>
      <c r="CA529">
        <f t="shared" si="363"/>
        <v>40</v>
      </c>
      <c r="CB529">
        <f t="shared" si="364"/>
        <v>0</v>
      </c>
      <c r="CC529">
        <f t="shared" si="365"/>
        <v>2</v>
      </c>
      <c r="CD529">
        <f t="shared" si="366"/>
        <v>40</v>
      </c>
      <c r="CE529" t="str">
        <f>IFERROR(VLOOKUP($AA529,'Tuyến và nhân viên'!$I:$O,7,0),"")</f>
        <v>Trần Văn Khanh</v>
      </c>
      <c r="CF529">
        <f t="shared" si="367"/>
        <v>2</v>
      </c>
      <c r="CG529">
        <f t="shared" si="368"/>
        <v>1</v>
      </c>
      <c r="CH529">
        <f>COUNTIFS($L529:L529,"x")</f>
        <v>0</v>
      </c>
      <c r="CI529">
        <f>COUNTIFS($L529:M529,"x")</f>
        <v>0</v>
      </c>
      <c r="CJ529">
        <f>COUNTIFS($L529:N529,"x")</f>
        <v>0</v>
      </c>
      <c r="CK529">
        <f>COUNTIFS($L529:O529,"x")</f>
        <v>0</v>
      </c>
      <c r="CL529">
        <f>COUNTIFS($L529:P529,"x")</f>
        <v>0</v>
      </c>
      <c r="CM529">
        <f>COUNTIFS($L529:Q529,"x")</f>
        <v>1</v>
      </c>
      <c r="CN529">
        <f>COUNTIFS($L529:R529,"x")</f>
        <v>1</v>
      </c>
      <c r="CO529" t="str" cm="1">
        <f t="array" ref="CO529">IFERROR(INDEX($CH$4:$CN$4,0,MATCH(1,$CH529:$CN529,0)),"")</f>
        <v>Thứ 7</v>
      </c>
      <c r="CP529" t="str" cm="1">
        <f t="array" ref="CP529">IFERROR(INDEX($CH$4:$CN$4,0,MATCH(2,$CH529:$CN529,0)),"")</f>
        <v/>
      </c>
      <c r="CQ529" t="str">
        <f t="shared" si="369"/>
        <v>Thứ 7</v>
      </c>
      <c r="CR529" t="str">
        <f t="shared" si="334"/>
        <v>F2 - Tuần 1 &amp; 3</v>
      </c>
    </row>
    <row r="530" spans="1:96" x14ac:dyDescent="0.3">
      <c r="A530" s="117" t="s">
        <v>38436</v>
      </c>
      <c r="B530" s="118" t="s">
        <v>33266</v>
      </c>
      <c r="C530" s="118" t="s">
        <v>33267</v>
      </c>
      <c r="D530" s="118" t="s">
        <v>39663</v>
      </c>
      <c r="E530" s="118" t="s">
        <v>39664</v>
      </c>
      <c r="F530" s="118" t="s">
        <v>39692</v>
      </c>
      <c r="G530" s="118" t="s">
        <v>39693</v>
      </c>
      <c r="H530" s="118" t="s">
        <v>39694</v>
      </c>
      <c r="I530" s="118" t="s">
        <v>22</v>
      </c>
      <c r="J530" s="119" t="s">
        <v>39658</v>
      </c>
      <c r="K530" s="119" t="s">
        <v>23</v>
      </c>
      <c r="L530" s="117" t="s">
        <v>23</v>
      </c>
      <c r="M530" s="117" t="s">
        <v>24</v>
      </c>
      <c r="N530" s="117" t="s">
        <v>23</v>
      </c>
      <c r="O530" s="117" t="s">
        <v>23</v>
      </c>
      <c r="P530" s="117" t="s">
        <v>23</v>
      </c>
      <c r="Q530" s="117" t="s">
        <v>23</v>
      </c>
      <c r="R530" s="117" t="s">
        <v>23</v>
      </c>
      <c r="S530" s="117" t="s">
        <v>24</v>
      </c>
      <c r="T530" s="117" t="s">
        <v>24</v>
      </c>
      <c r="U530" s="117" t="s">
        <v>24</v>
      </c>
      <c r="V530" s="117" t="s">
        <v>24</v>
      </c>
      <c r="W530" s="74" t="str">
        <f t="shared" si="335"/>
        <v>x</v>
      </c>
      <c r="X530" s="74" t="str">
        <f t="shared" si="336"/>
        <v>x</v>
      </c>
      <c r="Y530" s="74" t="str">
        <f t="shared" si="337"/>
        <v>x</v>
      </c>
      <c r="Z530" s="74" t="str">
        <f t="shared" si="338"/>
        <v>x</v>
      </c>
      <c r="AA530" t="str">
        <f>VLOOKUP($D530,'Tuyến và nhân viên'!$D:$M,6,0)</f>
        <v>HL00623</v>
      </c>
      <c r="AB530" t="str">
        <f>VLOOKUP($D530,'Tuyến và nhân viên'!$D:$M,7,0)</f>
        <v>Lê Thị Liên Thư</v>
      </c>
      <c r="AC530" s="16" t="str">
        <f>IFERROR(VLOOKUP($F530,DSKH!$D:$BF,53,0),"")</f>
        <v/>
      </c>
      <c r="AD530" s="16" t="str">
        <f>IFERROR(VLOOKUP($F530,DSKH!$D:$BF,54,0),"")</f>
        <v/>
      </c>
      <c r="AE530" s="4">
        <f>SUMIFS('Doanh số khách hàng'!$F:$F,'Doanh số khách hàng'!$A:$A,'Chi tiết tuyến'!$F530)</f>
        <v>0</v>
      </c>
      <c r="AF530" s="16" t="str">
        <f t="shared" si="330"/>
        <v>F4</v>
      </c>
      <c r="AG530" s="16" t="str">
        <f t="shared" si="331"/>
        <v>F4</v>
      </c>
      <c r="AH530" t="b">
        <f t="shared" si="339"/>
        <v>0</v>
      </c>
      <c r="AI530" t="b">
        <f t="shared" si="340"/>
        <v>0</v>
      </c>
      <c r="AJ530" t="str">
        <f>IFERROR(VLOOKUP($AC530,Master!$D:$E,2,0),"")</f>
        <v/>
      </c>
      <c r="AK530">
        <f>VLOOKUP($AF530,Master!$D:$E,2,0)</f>
        <v>4</v>
      </c>
      <c r="AL530" s="4">
        <f t="shared" si="341"/>
        <v>0</v>
      </c>
      <c r="AM530" t="str">
        <f>IFERROR(VLOOKUP($F530,DSKH!$D:$BF,31,0),"")</f>
        <v/>
      </c>
      <c r="AN530" t="str">
        <f>IFERROR(VLOOKUP($F530,DSKH!$D:$BF,29,0),"")</f>
        <v/>
      </c>
      <c r="AO530" t="str">
        <f>IFERROR(VLOOKUP($F530,DSKH!$D:$BF,52,0),"")</f>
        <v/>
      </c>
      <c r="AP530">
        <f>IF(L530="x",1+COUNTIFS(AP$4:AP529,"&gt;0",$AA$4:$AA529,$AA529),0)</f>
        <v>0</v>
      </c>
      <c r="AQ530">
        <f>IF(M530="x",1+COUNTIFS(AQ$4:AQ529,"&gt;0",$AA$4:$AA529,$AA529),0)</f>
        <v>4</v>
      </c>
      <c r="AR530">
        <f>IF(N530="x",1+COUNTIFS(AR$4:AR529,"&gt;0",$AA$4:$AA529,$AA529),0)</f>
        <v>0</v>
      </c>
      <c r="AS530">
        <f>IF(O530="x",1+COUNTIFS(AS$4:AS529,"&gt;0",$AA$4:$AA529,$AA529),0)</f>
        <v>0</v>
      </c>
      <c r="AT530">
        <f>IF(P530="x",1+COUNTIFS(AT$4:AT529,"&gt;0",$AA$4:$AA529,$AA529),0)</f>
        <v>0</v>
      </c>
      <c r="AU530">
        <f>IF(Q530="x",1+COUNTIFS(AU$4:AU529,"&gt;0",$AA$4:$AA529,$AA529),0)</f>
        <v>0</v>
      </c>
      <c r="AV530">
        <f>IF(R530="x",1+COUNTIFS(AV$4:AV529,"&gt;0",$AA$4:$AA529,$AA529),0)</f>
        <v>0</v>
      </c>
      <c r="AW530">
        <f t="shared" si="332"/>
        <v>1</v>
      </c>
      <c r="AX530">
        <f t="shared" si="333"/>
        <v>1</v>
      </c>
      <c r="AY530">
        <f t="shared" si="342"/>
        <v>1</v>
      </c>
      <c r="AZ530">
        <f t="shared" si="343"/>
        <v>1</v>
      </c>
      <c r="BA530" s="4">
        <f t="shared" si="344"/>
        <v>0</v>
      </c>
      <c r="BB530" s="4">
        <f t="shared" si="345"/>
        <v>0</v>
      </c>
      <c r="BC530" s="4">
        <f t="shared" si="346"/>
        <v>0</v>
      </c>
      <c r="BD530" s="4">
        <f t="shared" si="347"/>
        <v>0</v>
      </c>
      <c r="BE530" s="4">
        <f t="shared" si="348"/>
        <v>0</v>
      </c>
      <c r="BF530" s="4">
        <f t="shared" si="349"/>
        <v>0</v>
      </c>
      <c r="BG530" s="4">
        <f t="shared" si="350"/>
        <v>0</v>
      </c>
      <c r="BH530" s="4">
        <f t="shared" si="351"/>
        <v>0</v>
      </c>
      <c r="BI530" s="4">
        <f t="shared" si="352"/>
        <v>0</v>
      </c>
      <c r="BJ530" s="4">
        <f t="shared" si="353"/>
        <v>0</v>
      </c>
      <c r="BK530" s="4">
        <f t="shared" si="354"/>
        <v>0</v>
      </c>
      <c r="BL530" s="4">
        <f t="shared" si="355"/>
        <v>0</v>
      </c>
      <c r="BM530" s="4">
        <f t="shared" si="356"/>
        <v>0</v>
      </c>
      <c r="BN530" s="4">
        <f t="shared" si="357"/>
        <v>0</v>
      </c>
      <c r="BO530">
        <f>SUMIFS(BH$5:BH530,$AA$5:$AA530,$AA530)</f>
        <v>1</v>
      </c>
      <c r="BP530">
        <f>SUMIFS(BI$5:BI530,$AA$5:$AA530,$AA530)</f>
        <v>3</v>
      </c>
      <c r="BQ530">
        <f>SUMIFS(BJ$5:BJ530,$AA$5:$AA530,$AA530)</f>
        <v>5</v>
      </c>
      <c r="BR530">
        <f>SUMIFS(BK$5:BK530,$AA$5:$AA530,$AA530)</f>
        <v>2</v>
      </c>
      <c r="BS530">
        <f>SUMIFS(BL$5:BL530,$AA$5:$AA530,$AA530)</f>
        <v>4</v>
      </c>
      <c r="BT530">
        <f>SUMIFS(BM$5:BM530,$AA$5:$AA530,$AA530)</f>
        <v>2</v>
      </c>
      <c r="BU530">
        <f>SUMIFS(BN$5:BN530,$AA$5:$AA530,$AA530)</f>
        <v>0</v>
      </c>
      <c r="BV530">
        <f t="shared" si="358"/>
        <v>18</v>
      </c>
      <c r="BW530">
        <f t="shared" si="359"/>
        <v>16</v>
      </c>
      <c r="BX530">
        <f t="shared" si="360"/>
        <v>28</v>
      </c>
      <c r="BY530">
        <f t="shared" si="361"/>
        <v>23</v>
      </c>
      <c r="BZ530">
        <f t="shared" si="362"/>
        <v>22</v>
      </c>
      <c r="CA530">
        <f t="shared" si="363"/>
        <v>40</v>
      </c>
      <c r="CB530">
        <f t="shared" si="364"/>
        <v>0</v>
      </c>
      <c r="CC530">
        <f t="shared" si="365"/>
        <v>0</v>
      </c>
      <c r="CD530">
        <f t="shared" si="366"/>
        <v>0</v>
      </c>
      <c r="CE530" t="str">
        <f>IFERROR(VLOOKUP($AA530,'Tuyến và nhân viên'!$I:$O,7,0),"")</f>
        <v>Trần Văn Khanh</v>
      </c>
      <c r="CF530">
        <f t="shared" si="367"/>
        <v>4</v>
      </c>
      <c r="CG530">
        <f t="shared" si="368"/>
        <v>1</v>
      </c>
      <c r="CH530">
        <f>COUNTIFS($L530:L530,"x")</f>
        <v>0</v>
      </c>
      <c r="CI530">
        <f>COUNTIFS($L530:M530,"x")</f>
        <v>1</v>
      </c>
      <c r="CJ530">
        <f>COUNTIFS($L530:N530,"x")</f>
        <v>1</v>
      </c>
      <c r="CK530">
        <f>COUNTIFS($L530:O530,"x")</f>
        <v>1</v>
      </c>
      <c r="CL530">
        <f>COUNTIFS($L530:P530,"x")</f>
        <v>1</v>
      </c>
      <c r="CM530">
        <f>COUNTIFS($L530:Q530,"x")</f>
        <v>1</v>
      </c>
      <c r="CN530">
        <f>COUNTIFS($L530:R530,"x")</f>
        <v>1</v>
      </c>
      <c r="CO530" t="str" cm="1">
        <f t="array" ref="CO530">IFERROR(INDEX($CH$4:$CN$4,0,MATCH(1,$CH530:$CN530,0)),"")</f>
        <v>Thứ 3</v>
      </c>
      <c r="CP530" t="str" cm="1">
        <f t="array" ref="CP530">IFERROR(INDEX($CH$4:$CN$4,0,MATCH(2,$CH530:$CN530,0)),"")</f>
        <v/>
      </c>
      <c r="CQ530" t="str">
        <f t="shared" si="369"/>
        <v>Thứ 3</v>
      </c>
      <c r="CR530" t="str">
        <f t="shared" si="334"/>
        <v>F4 - Tất cả các tuần</v>
      </c>
    </row>
    <row r="531" spans="1:96" x14ac:dyDescent="0.3">
      <c r="A531" s="117" t="s">
        <v>38447</v>
      </c>
      <c r="B531" s="118" t="s">
        <v>33266</v>
      </c>
      <c r="C531" s="118" t="s">
        <v>33267</v>
      </c>
      <c r="D531" s="118" t="s">
        <v>39663</v>
      </c>
      <c r="E531" s="118" t="s">
        <v>39664</v>
      </c>
      <c r="F531" s="118" t="s">
        <v>34463</v>
      </c>
      <c r="G531" s="118" t="s">
        <v>34464</v>
      </c>
      <c r="H531" s="118" t="s">
        <v>34469</v>
      </c>
      <c r="I531" s="118" t="s">
        <v>22</v>
      </c>
      <c r="J531" s="119" t="s">
        <v>39658</v>
      </c>
      <c r="K531" s="119" t="s">
        <v>23</v>
      </c>
      <c r="L531" s="117" t="s">
        <v>23</v>
      </c>
      <c r="M531" s="117" t="s">
        <v>23</v>
      </c>
      <c r="N531" s="117" t="s">
        <v>23</v>
      </c>
      <c r="O531" s="117" t="s">
        <v>23</v>
      </c>
      <c r="P531" s="117" t="s">
        <v>24</v>
      </c>
      <c r="Q531" s="117" t="s">
        <v>23</v>
      </c>
      <c r="R531" s="117" t="s">
        <v>23</v>
      </c>
      <c r="S531" s="117" t="s">
        <v>24</v>
      </c>
      <c r="T531" s="117" t="s">
        <v>24</v>
      </c>
      <c r="U531" s="117" t="s">
        <v>24</v>
      </c>
      <c r="V531" s="117" t="s">
        <v>24</v>
      </c>
      <c r="W531" s="74" t="str">
        <f t="shared" si="335"/>
        <v>x</v>
      </c>
      <c r="X531" s="74" t="str">
        <f t="shared" si="336"/>
        <v/>
      </c>
      <c r="Y531" s="74" t="str">
        <f t="shared" si="337"/>
        <v>x</v>
      </c>
      <c r="Z531" s="74" t="str">
        <f t="shared" si="338"/>
        <v/>
      </c>
      <c r="AA531" t="str">
        <f>VLOOKUP($D531,'Tuyến và nhân viên'!$D:$M,6,0)</f>
        <v>HL00623</v>
      </c>
      <c r="AB531" t="str">
        <f>VLOOKUP($D531,'Tuyến và nhân viên'!$D:$M,7,0)</f>
        <v>Lê Thị Liên Thư</v>
      </c>
      <c r="AC531" s="16" t="str">
        <f>IFERROR(VLOOKUP($F531,DSKH!$D:$BF,53,0),"")</f>
        <v>F2</v>
      </c>
      <c r="AD531" s="16" t="str">
        <f>IFERROR(VLOOKUP($F531,DSKH!$D:$BF,54,0),"")</f>
        <v>GT</v>
      </c>
      <c r="AE531" s="4">
        <f>SUMIFS('Doanh số khách hàng'!$F:$F,'Doanh số khách hàng'!$A:$A,'Chi tiết tuyến'!$F531)</f>
        <v>0</v>
      </c>
      <c r="AF531" s="16" t="str">
        <f t="shared" si="330"/>
        <v>F4</v>
      </c>
      <c r="AG531" s="16" t="str">
        <f t="shared" si="331"/>
        <v>F2</v>
      </c>
      <c r="AH531" t="b">
        <f t="shared" si="339"/>
        <v>0</v>
      </c>
      <c r="AI531" t="b">
        <f t="shared" si="340"/>
        <v>1</v>
      </c>
      <c r="AJ531">
        <f>IFERROR(VLOOKUP($AC531,Master!$D:$E,2,0),"")</f>
        <v>2</v>
      </c>
      <c r="AK531">
        <f>VLOOKUP($AF531,Master!$D:$E,2,0)</f>
        <v>4</v>
      </c>
      <c r="AL531" s="4">
        <f t="shared" si="341"/>
        <v>0</v>
      </c>
      <c r="AM531" t="str">
        <f>IFERROR(VLOOKUP($F531,DSKH!$D:$BF,31,0),"")</f>
        <v>Tỉnh Cà Mau</v>
      </c>
      <c r="AN531" t="str">
        <f>IFERROR(VLOOKUP($F531,DSKH!$D:$BF,29,0),"")</f>
        <v>Phường Bạc Liêu</v>
      </c>
      <c r="AO531">
        <f>IFERROR(VLOOKUP($F531,DSKH!$D:$BF,52,0),"")</f>
        <v>0</v>
      </c>
      <c r="AP531">
        <f>IF(L531="x",1+COUNTIFS(AP$4:AP530,"&gt;0",$AA$4:$AA530,$AA530),0)</f>
        <v>0</v>
      </c>
      <c r="AQ531">
        <f>IF(M531="x",1+COUNTIFS(AQ$4:AQ530,"&gt;0",$AA$4:$AA530,$AA530),0)</f>
        <v>0</v>
      </c>
      <c r="AR531">
        <f>IF(N531="x",1+COUNTIFS(AR$4:AR530,"&gt;0",$AA$4:$AA530,$AA530),0)</f>
        <v>0</v>
      </c>
      <c r="AS531">
        <f>IF(O531="x",1+COUNTIFS(AS$4:AS530,"&gt;0",$AA$4:$AA530,$AA530),0)</f>
        <v>0</v>
      </c>
      <c r="AT531">
        <f>IF(P531="x",1+COUNTIFS(AT$4:AT530,"&gt;0",$AA$4:$AA530,$AA530),0)</f>
        <v>6</v>
      </c>
      <c r="AU531">
        <f>IF(Q531="x",1+COUNTIFS(AU$4:AU530,"&gt;0",$AA$4:$AA530,$AA530),0)</f>
        <v>0</v>
      </c>
      <c r="AV531">
        <f>IF(R531="x",1+COUNTIFS(AV$4:AV530,"&gt;0",$AA$4:$AA530,$AA530),0)</f>
        <v>0</v>
      </c>
      <c r="AW531">
        <f t="shared" si="332"/>
        <v>1</v>
      </c>
      <c r="AX531">
        <f t="shared" si="333"/>
        <v>0</v>
      </c>
      <c r="AY531">
        <f t="shared" si="342"/>
        <v>1</v>
      </c>
      <c r="AZ531">
        <f t="shared" si="343"/>
        <v>0</v>
      </c>
      <c r="BA531" s="4">
        <f t="shared" si="344"/>
        <v>0</v>
      </c>
      <c r="BB531" s="4">
        <f t="shared" si="345"/>
        <v>0</v>
      </c>
      <c r="BC531" s="4">
        <f t="shared" si="346"/>
        <v>0</v>
      </c>
      <c r="BD531" s="4">
        <f t="shared" si="347"/>
        <v>0</v>
      </c>
      <c r="BE531" s="4">
        <f t="shared" si="348"/>
        <v>0</v>
      </c>
      <c r="BF531" s="4">
        <f t="shared" si="349"/>
        <v>0</v>
      </c>
      <c r="BG531" s="4">
        <f t="shared" si="350"/>
        <v>0</v>
      </c>
      <c r="BH531" s="4">
        <f t="shared" si="351"/>
        <v>0</v>
      </c>
      <c r="BI531" s="4">
        <f t="shared" si="352"/>
        <v>0</v>
      </c>
      <c r="BJ531" s="4">
        <f t="shared" si="353"/>
        <v>0</v>
      </c>
      <c r="BK531" s="4">
        <f t="shared" si="354"/>
        <v>0</v>
      </c>
      <c r="BL531" s="4">
        <f t="shared" si="355"/>
        <v>1</v>
      </c>
      <c r="BM531" s="4">
        <f t="shared" si="356"/>
        <v>0</v>
      </c>
      <c r="BN531" s="4">
        <f t="shared" si="357"/>
        <v>0</v>
      </c>
      <c r="BO531">
        <f>SUMIFS(BH$5:BH531,$AA$5:$AA531,$AA531)</f>
        <v>1</v>
      </c>
      <c r="BP531">
        <f>SUMIFS(BI$5:BI531,$AA$5:$AA531,$AA531)</f>
        <v>3</v>
      </c>
      <c r="BQ531">
        <f>SUMIFS(BJ$5:BJ531,$AA$5:$AA531,$AA531)</f>
        <v>5</v>
      </c>
      <c r="BR531">
        <f>SUMIFS(BK$5:BK531,$AA$5:$AA531,$AA531)</f>
        <v>2</v>
      </c>
      <c r="BS531">
        <f>SUMIFS(BL$5:BL531,$AA$5:$AA531,$AA531)</f>
        <v>5</v>
      </c>
      <c r="BT531">
        <f>SUMIFS(BM$5:BM531,$AA$5:$AA531,$AA531)</f>
        <v>2</v>
      </c>
      <c r="BU531">
        <f>SUMIFS(BN$5:BN531,$AA$5:$AA531,$AA531)</f>
        <v>0</v>
      </c>
      <c r="BV531">
        <f t="shared" si="358"/>
        <v>18</v>
      </c>
      <c r="BW531">
        <f t="shared" si="359"/>
        <v>16</v>
      </c>
      <c r="BX531">
        <f t="shared" si="360"/>
        <v>28</v>
      </c>
      <c r="BY531">
        <f t="shared" si="361"/>
        <v>23</v>
      </c>
      <c r="BZ531">
        <f t="shared" si="362"/>
        <v>22</v>
      </c>
      <c r="CA531">
        <f t="shared" si="363"/>
        <v>40</v>
      </c>
      <c r="CB531">
        <f t="shared" si="364"/>
        <v>0</v>
      </c>
      <c r="CC531">
        <f t="shared" si="365"/>
        <v>5</v>
      </c>
      <c r="CD531">
        <f t="shared" si="366"/>
        <v>22</v>
      </c>
      <c r="CE531" t="str">
        <f>IFERROR(VLOOKUP($AA531,'Tuyến và nhân viên'!$I:$O,7,0),"")</f>
        <v>Trần Văn Khanh</v>
      </c>
      <c r="CF531">
        <f t="shared" si="367"/>
        <v>2</v>
      </c>
      <c r="CG531">
        <f t="shared" si="368"/>
        <v>1</v>
      </c>
      <c r="CH531">
        <f>COUNTIFS($L531:L531,"x")</f>
        <v>0</v>
      </c>
      <c r="CI531">
        <f>COUNTIFS($L531:M531,"x")</f>
        <v>0</v>
      </c>
      <c r="CJ531">
        <f>COUNTIFS($L531:N531,"x")</f>
        <v>0</v>
      </c>
      <c r="CK531">
        <f>COUNTIFS($L531:O531,"x")</f>
        <v>0</v>
      </c>
      <c r="CL531">
        <f>COUNTIFS($L531:P531,"x")</f>
        <v>1</v>
      </c>
      <c r="CM531">
        <f>COUNTIFS($L531:Q531,"x")</f>
        <v>1</v>
      </c>
      <c r="CN531">
        <f>COUNTIFS($L531:R531,"x")</f>
        <v>1</v>
      </c>
      <c r="CO531" t="str" cm="1">
        <f t="array" ref="CO531">IFERROR(INDEX($CH$4:$CN$4,0,MATCH(1,$CH531:$CN531,0)),"")</f>
        <v>Thứ 6</v>
      </c>
      <c r="CP531" t="str" cm="1">
        <f t="array" ref="CP531">IFERROR(INDEX($CH$4:$CN$4,0,MATCH(2,$CH531:$CN531,0)),"")</f>
        <v/>
      </c>
      <c r="CQ531" t="str">
        <f t="shared" si="369"/>
        <v>Thứ 6</v>
      </c>
      <c r="CR531" t="str">
        <f t="shared" si="334"/>
        <v>F2 - Tuần 1 &amp; 3</v>
      </c>
    </row>
    <row r="532" spans="1:96" x14ac:dyDescent="0.3">
      <c r="A532" s="117" t="s">
        <v>38456</v>
      </c>
      <c r="B532" s="118" t="s">
        <v>33266</v>
      </c>
      <c r="C532" s="118" t="s">
        <v>33267</v>
      </c>
      <c r="D532" s="118" t="s">
        <v>39663</v>
      </c>
      <c r="E532" s="118" t="s">
        <v>39664</v>
      </c>
      <c r="F532" s="118" t="s">
        <v>34486</v>
      </c>
      <c r="G532" s="118" t="s">
        <v>34487</v>
      </c>
      <c r="H532" s="118" t="s">
        <v>34491</v>
      </c>
      <c r="I532" s="118" t="s">
        <v>22</v>
      </c>
      <c r="J532" s="119" t="s">
        <v>39658</v>
      </c>
      <c r="K532" s="119" t="s">
        <v>23</v>
      </c>
      <c r="L532" s="117" t="s">
        <v>23</v>
      </c>
      <c r="M532" s="117" t="s">
        <v>23</v>
      </c>
      <c r="N532" s="117" t="s">
        <v>23</v>
      </c>
      <c r="O532" s="117" t="s">
        <v>23</v>
      </c>
      <c r="P532" s="117" t="s">
        <v>24</v>
      </c>
      <c r="Q532" s="117" t="s">
        <v>23</v>
      </c>
      <c r="R532" s="117" t="s">
        <v>23</v>
      </c>
      <c r="S532" s="117" t="s">
        <v>24</v>
      </c>
      <c r="T532" s="117" t="s">
        <v>24</v>
      </c>
      <c r="U532" s="117" t="s">
        <v>24</v>
      </c>
      <c r="V532" s="117" t="s">
        <v>24</v>
      </c>
      <c r="W532" s="74" t="str">
        <f t="shared" si="335"/>
        <v>x</v>
      </c>
      <c r="X532" s="74" t="str">
        <f t="shared" si="336"/>
        <v/>
      </c>
      <c r="Y532" s="74" t="str">
        <f t="shared" si="337"/>
        <v>x</v>
      </c>
      <c r="Z532" s="74" t="str">
        <f t="shared" si="338"/>
        <v/>
      </c>
      <c r="AA532" t="str">
        <f>VLOOKUP($D532,'Tuyến và nhân viên'!$D:$M,6,0)</f>
        <v>HL00623</v>
      </c>
      <c r="AB532" t="str">
        <f>VLOOKUP($D532,'Tuyến và nhân viên'!$D:$M,7,0)</f>
        <v>Lê Thị Liên Thư</v>
      </c>
      <c r="AC532" s="16" t="str">
        <f>IFERROR(VLOOKUP($F532,DSKH!$D:$BF,53,0),"")</f>
        <v>F2</v>
      </c>
      <c r="AD532" s="16" t="str">
        <f>IFERROR(VLOOKUP($F532,DSKH!$D:$BF,54,0),"")</f>
        <v>GT</v>
      </c>
      <c r="AE532" s="4">
        <f>SUMIFS('Doanh số khách hàng'!$F:$F,'Doanh số khách hàng'!$A:$A,'Chi tiết tuyến'!$F532)</f>
        <v>0</v>
      </c>
      <c r="AF532" s="16" t="str">
        <f t="shared" si="330"/>
        <v>F4</v>
      </c>
      <c r="AG532" s="16" t="str">
        <f t="shared" si="331"/>
        <v>F2</v>
      </c>
      <c r="AH532" t="b">
        <f t="shared" si="339"/>
        <v>0</v>
      </c>
      <c r="AI532" t="b">
        <f t="shared" si="340"/>
        <v>1</v>
      </c>
      <c r="AJ532">
        <f>IFERROR(VLOOKUP($AC532,Master!$D:$E,2,0),"")</f>
        <v>2</v>
      </c>
      <c r="AK532">
        <f>VLOOKUP($AF532,Master!$D:$E,2,0)</f>
        <v>4</v>
      </c>
      <c r="AL532" s="4">
        <f t="shared" si="341"/>
        <v>0</v>
      </c>
      <c r="AM532" t="str">
        <f>IFERROR(VLOOKUP($F532,DSKH!$D:$BF,31,0),"")</f>
        <v>Tỉnh Cà Mau</v>
      </c>
      <c r="AN532" t="str">
        <f>IFERROR(VLOOKUP($F532,DSKH!$D:$BF,29,0),"")</f>
        <v>Xã Vĩnh Lộc</v>
      </c>
      <c r="AO532">
        <f>IFERROR(VLOOKUP($F532,DSKH!$D:$BF,52,0),"")</f>
        <v>0</v>
      </c>
      <c r="AP532">
        <f>IF(L532="x",1+COUNTIFS(AP$4:AP531,"&gt;0",$AA$4:$AA531,$AA531),0)</f>
        <v>0</v>
      </c>
      <c r="AQ532">
        <f>IF(M532="x",1+COUNTIFS(AQ$4:AQ531,"&gt;0",$AA$4:$AA531,$AA531),0)</f>
        <v>0</v>
      </c>
      <c r="AR532">
        <f>IF(N532="x",1+COUNTIFS(AR$4:AR531,"&gt;0",$AA$4:$AA531,$AA531),0)</f>
        <v>0</v>
      </c>
      <c r="AS532">
        <f>IF(O532="x",1+COUNTIFS(AS$4:AS531,"&gt;0",$AA$4:$AA531,$AA531),0)</f>
        <v>0</v>
      </c>
      <c r="AT532">
        <f>IF(P532="x",1+COUNTIFS(AT$4:AT531,"&gt;0",$AA$4:$AA531,$AA531),0)</f>
        <v>7</v>
      </c>
      <c r="AU532">
        <f>IF(Q532="x",1+COUNTIFS(AU$4:AU531,"&gt;0",$AA$4:$AA531,$AA531),0)</f>
        <v>0</v>
      </c>
      <c r="AV532">
        <f>IF(R532="x",1+COUNTIFS(AV$4:AV531,"&gt;0",$AA$4:$AA531,$AA531),0)</f>
        <v>0</v>
      </c>
      <c r="AW532">
        <f t="shared" si="332"/>
        <v>1</v>
      </c>
      <c r="AX532">
        <f t="shared" si="333"/>
        <v>0</v>
      </c>
      <c r="AY532">
        <f t="shared" si="342"/>
        <v>1</v>
      </c>
      <c r="AZ532">
        <f t="shared" si="343"/>
        <v>0</v>
      </c>
      <c r="BA532" s="4">
        <f t="shared" si="344"/>
        <v>0</v>
      </c>
      <c r="BB532" s="4">
        <f t="shared" si="345"/>
        <v>0</v>
      </c>
      <c r="BC532" s="4">
        <f t="shared" si="346"/>
        <v>0</v>
      </c>
      <c r="BD532" s="4">
        <f t="shared" si="347"/>
        <v>0</v>
      </c>
      <c r="BE532" s="4">
        <f t="shared" si="348"/>
        <v>0</v>
      </c>
      <c r="BF532" s="4">
        <f t="shared" si="349"/>
        <v>0</v>
      </c>
      <c r="BG532" s="4">
        <f t="shared" si="350"/>
        <v>0</v>
      </c>
      <c r="BH532" s="4">
        <f t="shared" si="351"/>
        <v>0</v>
      </c>
      <c r="BI532" s="4">
        <f t="shared" si="352"/>
        <v>0</v>
      </c>
      <c r="BJ532" s="4">
        <f t="shared" si="353"/>
        <v>0</v>
      </c>
      <c r="BK532" s="4">
        <f t="shared" si="354"/>
        <v>0</v>
      </c>
      <c r="BL532" s="4">
        <f t="shared" si="355"/>
        <v>1</v>
      </c>
      <c r="BM532" s="4">
        <f t="shared" si="356"/>
        <v>0</v>
      </c>
      <c r="BN532" s="4">
        <f t="shared" si="357"/>
        <v>0</v>
      </c>
      <c r="BO532">
        <f>SUMIFS(BH$5:BH532,$AA$5:$AA532,$AA532)</f>
        <v>1</v>
      </c>
      <c r="BP532">
        <f>SUMIFS(BI$5:BI532,$AA$5:$AA532,$AA532)</f>
        <v>3</v>
      </c>
      <c r="BQ532">
        <f>SUMIFS(BJ$5:BJ532,$AA$5:$AA532,$AA532)</f>
        <v>5</v>
      </c>
      <c r="BR532">
        <f>SUMIFS(BK$5:BK532,$AA$5:$AA532,$AA532)</f>
        <v>2</v>
      </c>
      <c r="BS532">
        <f>SUMIFS(BL$5:BL532,$AA$5:$AA532,$AA532)</f>
        <v>6</v>
      </c>
      <c r="BT532">
        <f>SUMIFS(BM$5:BM532,$AA$5:$AA532,$AA532)</f>
        <v>2</v>
      </c>
      <c r="BU532">
        <f>SUMIFS(BN$5:BN532,$AA$5:$AA532,$AA532)</f>
        <v>0</v>
      </c>
      <c r="BV532">
        <f t="shared" si="358"/>
        <v>18</v>
      </c>
      <c r="BW532">
        <f t="shared" si="359"/>
        <v>16</v>
      </c>
      <c r="BX532">
        <f t="shared" si="360"/>
        <v>28</v>
      </c>
      <c r="BY532">
        <f t="shared" si="361"/>
        <v>23</v>
      </c>
      <c r="BZ532">
        <f t="shared" si="362"/>
        <v>22</v>
      </c>
      <c r="CA532">
        <f t="shared" si="363"/>
        <v>40</v>
      </c>
      <c r="CB532">
        <f t="shared" si="364"/>
        <v>0</v>
      </c>
      <c r="CC532">
        <f t="shared" si="365"/>
        <v>6</v>
      </c>
      <c r="CD532">
        <f t="shared" si="366"/>
        <v>22</v>
      </c>
      <c r="CE532" t="str">
        <f>IFERROR(VLOOKUP($AA532,'Tuyến và nhân viên'!$I:$O,7,0),"")</f>
        <v>Trần Văn Khanh</v>
      </c>
      <c r="CF532">
        <f t="shared" si="367"/>
        <v>2</v>
      </c>
      <c r="CG532">
        <f t="shared" si="368"/>
        <v>1</v>
      </c>
      <c r="CH532">
        <f>COUNTIFS($L532:L532,"x")</f>
        <v>0</v>
      </c>
      <c r="CI532">
        <f>COUNTIFS($L532:M532,"x")</f>
        <v>0</v>
      </c>
      <c r="CJ532">
        <f>COUNTIFS($L532:N532,"x")</f>
        <v>0</v>
      </c>
      <c r="CK532">
        <f>COUNTIFS($L532:O532,"x")</f>
        <v>0</v>
      </c>
      <c r="CL532">
        <f>COUNTIFS($L532:P532,"x")</f>
        <v>1</v>
      </c>
      <c r="CM532">
        <f>COUNTIFS($L532:Q532,"x")</f>
        <v>1</v>
      </c>
      <c r="CN532">
        <f>COUNTIFS($L532:R532,"x")</f>
        <v>1</v>
      </c>
      <c r="CO532" t="str" cm="1">
        <f t="array" ref="CO532">IFERROR(INDEX($CH$4:$CN$4,0,MATCH(1,$CH532:$CN532,0)),"")</f>
        <v>Thứ 6</v>
      </c>
      <c r="CP532" t="str" cm="1">
        <f t="array" ref="CP532">IFERROR(INDEX($CH$4:$CN$4,0,MATCH(2,$CH532:$CN532,0)),"")</f>
        <v/>
      </c>
      <c r="CQ532" t="str">
        <f t="shared" si="369"/>
        <v>Thứ 6</v>
      </c>
      <c r="CR532" t="str">
        <f t="shared" si="334"/>
        <v>F2 - Tuần 1 &amp; 3</v>
      </c>
    </row>
    <row r="533" spans="1:96" x14ac:dyDescent="0.3">
      <c r="A533" s="117" t="s">
        <v>38461</v>
      </c>
      <c r="B533" s="118" t="s">
        <v>33266</v>
      </c>
      <c r="C533" s="118" t="s">
        <v>33267</v>
      </c>
      <c r="D533" s="118" t="s">
        <v>39663</v>
      </c>
      <c r="E533" s="118" t="s">
        <v>39664</v>
      </c>
      <c r="F533" s="118" t="s">
        <v>34620</v>
      </c>
      <c r="G533" s="118" t="s">
        <v>34621</v>
      </c>
      <c r="H533" s="118" t="s">
        <v>34625</v>
      </c>
      <c r="I533" s="118" t="s">
        <v>22</v>
      </c>
      <c r="J533" s="119" t="s">
        <v>39658</v>
      </c>
      <c r="K533" s="119" t="s">
        <v>23</v>
      </c>
      <c r="L533" s="117" t="s">
        <v>23</v>
      </c>
      <c r="M533" s="117" t="s">
        <v>23</v>
      </c>
      <c r="N533" s="117" t="s">
        <v>23</v>
      </c>
      <c r="O533" s="117" t="s">
        <v>23</v>
      </c>
      <c r="P533" s="117" t="s">
        <v>24</v>
      </c>
      <c r="Q533" s="117" t="s">
        <v>23</v>
      </c>
      <c r="R533" s="117" t="s">
        <v>23</v>
      </c>
      <c r="S533" s="117" t="s">
        <v>24</v>
      </c>
      <c r="T533" s="117" t="s">
        <v>24</v>
      </c>
      <c r="U533" s="117" t="s">
        <v>24</v>
      </c>
      <c r="V533" s="117" t="s">
        <v>24</v>
      </c>
      <c r="W533" s="74" t="str">
        <f t="shared" si="335"/>
        <v>x</v>
      </c>
      <c r="X533" s="74" t="str">
        <f t="shared" si="336"/>
        <v/>
      </c>
      <c r="Y533" s="74" t="str">
        <f t="shared" si="337"/>
        <v>x</v>
      </c>
      <c r="Z533" s="74" t="str">
        <f t="shared" si="338"/>
        <v/>
      </c>
      <c r="AA533" t="str">
        <f>VLOOKUP($D533,'Tuyến và nhân viên'!$D:$M,6,0)</f>
        <v>HL00623</v>
      </c>
      <c r="AB533" t="str">
        <f>VLOOKUP($D533,'Tuyến và nhân viên'!$D:$M,7,0)</f>
        <v>Lê Thị Liên Thư</v>
      </c>
      <c r="AC533" s="16" t="str">
        <f>IFERROR(VLOOKUP($F533,DSKH!$D:$BF,53,0),"")</f>
        <v>F2</v>
      </c>
      <c r="AD533" s="16" t="str">
        <f>IFERROR(VLOOKUP($F533,DSKH!$D:$BF,54,0),"")</f>
        <v>GT</v>
      </c>
      <c r="AE533" s="4">
        <f>SUMIFS('Doanh số khách hàng'!$F:$F,'Doanh số khách hàng'!$A:$A,'Chi tiết tuyến'!$F533)</f>
        <v>0</v>
      </c>
      <c r="AF533" s="16" t="str">
        <f t="shared" si="330"/>
        <v>F4</v>
      </c>
      <c r="AG533" s="16" t="str">
        <f t="shared" si="331"/>
        <v>F2</v>
      </c>
      <c r="AH533" t="b">
        <f t="shared" si="339"/>
        <v>0</v>
      </c>
      <c r="AI533" t="b">
        <f t="shared" si="340"/>
        <v>1</v>
      </c>
      <c r="AJ533">
        <f>IFERROR(VLOOKUP($AC533,Master!$D:$E,2,0),"")</f>
        <v>2</v>
      </c>
      <c r="AK533">
        <f>VLOOKUP($AF533,Master!$D:$E,2,0)</f>
        <v>4</v>
      </c>
      <c r="AL533" s="4">
        <f t="shared" si="341"/>
        <v>0</v>
      </c>
      <c r="AM533" t="str">
        <f>IFERROR(VLOOKUP($F533,DSKH!$D:$BF,31,0),"")</f>
        <v>Tỉnh Cà Mau</v>
      </c>
      <c r="AN533" t="str">
        <f>IFERROR(VLOOKUP($F533,DSKH!$D:$BF,29,0),"")</f>
        <v>Xã Ninh Quới</v>
      </c>
      <c r="AO533">
        <f>IFERROR(VLOOKUP($F533,DSKH!$D:$BF,52,0),"")</f>
        <v>0</v>
      </c>
      <c r="AP533">
        <f>IF(L533="x",1+COUNTIFS(AP$4:AP532,"&gt;0",$AA$4:$AA532,$AA532),0)</f>
        <v>0</v>
      </c>
      <c r="AQ533">
        <f>IF(M533="x",1+COUNTIFS(AQ$4:AQ532,"&gt;0",$AA$4:$AA532,$AA532),0)</f>
        <v>0</v>
      </c>
      <c r="AR533">
        <f>IF(N533="x",1+COUNTIFS(AR$4:AR532,"&gt;0",$AA$4:$AA532,$AA532),0)</f>
        <v>0</v>
      </c>
      <c r="AS533">
        <f>IF(O533="x",1+COUNTIFS(AS$4:AS532,"&gt;0",$AA$4:$AA532,$AA532),0)</f>
        <v>0</v>
      </c>
      <c r="AT533">
        <f>IF(P533="x",1+COUNTIFS(AT$4:AT532,"&gt;0",$AA$4:$AA532,$AA532),0)</f>
        <v>8</v>
      </c>
      <c r="AU533">
        <f>IF(Q533="x",1+COUNTIFS(AU$4:AU532,"&gt;0",$AA$4:$AA532,$AA532),0)</f>
        <v>0</v>
      </c>
      <c r="AV533">
        <f>IF(R533="x",1+COUNTIFS(AV$4:AV532,"&gt;0",$AA$4:$AA532,$AA532),0)</f>
        <v>0</v>
      </c>
      <c r="AW533">
        <f t="shared" si="332"/>
        <v>1</v>
      </c>
      <c r="AX533">
        <f t="shared" si="333"/>
        <v>0</v>
      </c>
      <c r="AY533">
        <f t="shared" si="342"/>
        <v>1</v>
      </c>
      <c r="AZ533">
        <f t="shared" si="343"/>
        <v>0</v>
      </c>
      <c r="BA533" s="4">
        <f t="shared" si="344"/>
        <v>0</v>
      </c>
      <c r="BB533" s="4">
        <f t="shared" si="345"/>
        <v>0</v>
      </c>
      <c r="BC533" s="4">
        <f t="shared" si="346"/>
        <v>0</v>
      </c>
      <c r="BD533" s="4">
        <f t="shared" si="347"/>
        <v>0</v>
      </c>
      <c r="BE533" s="4">
        <f t="shared" si="348"/>
        <v>0</v>
      </c>
      <c r="BF533" s="4">
        <f t="shared" si="349"/>
        <v>0</v>
      </c>
      <c r="BG533" s="4">
        <f t="shared" si="350"/>
        <v>0</v>
      </c>
      <c r="BH533" s="4">
        <f t="shared" si="351"/>
        <v>0</v>
      </c>
      <c r="BI533" s="4">
        <f t="shared" si="352"/>
        <v>0</v>
      </c>
      <c r="BJ533" s="4">
        <f t="shared" si="353"/>
        <v>0</v>
      </c>
      <c r="BK533" s="4">
        <f t="shared" si="354"/>
        <v>0</v>
      </c>
      <c r="BL533" s="4">
        <f t="shared" si="355"/>
        <v>1</v>
      </c>
      <c r="BM533" s="4">
        <f t="shared" si="356"/>
        <v>0</v>
      </c>
      <c r="BN533" s="4">
        <f t="shared" si="357"/>
        <v>0</v>
      </c>
      <c r="BO533">
        <f>SUMIFS(BH$5:BH533,$AA$5:$AA533,$AA533)</f>
        <v>1</v>
      </c>
      <c r="BP533">
        <f>SUMIFS(BI$5:BI533,$AA$5:$AA533,$AA533)</f>
        <v>3</v>
      </c>
      <c r="BQ533">
        <f>SUMIFS(BJ$5:BJ533,$AA$5:$AA533,$AA533)</f>
        <v>5</v>
      </c>
      <c r="BR533">
        <f>SUMIFS(BK$5:BK533,$AA$5:$AA533,$AA533)</f>
        <v>2</v>
      </c>
      <c r="BS533">
        <f>SUMIFS(BL$5:BL533,$AA$5:$AA533,$AA533)</f>
        <v>7</v>
      </c>
      <c r="BT533">
        <f>SUMIFS(BM$5:BM533,$AA$5:$AA533,$AA533)</f>
        <v>2</v>
      </c>
      <c r="BU533">
        <f>SUMIFS(BN$5:BN533,$AA$5:$AA533,$AA533)</f>
        <v>0</v>
      </c>
      <c r="BV533">
        <f t="shared" si="358"/>
        <v>18</v>
      </c>
      <c r="BW533">
        <f t="shared" si="359"/>
        <v>16</v>
      </c>
      <c r="BX533">
        <f t="shared" si="360"/>
        <v>28</v>
      </c>
      <c r="BY533">
        <f t="shared" si="361"/>
        <v>23</v>
      </c>
      <c r="BZ533">
        <f t="shared" si="362"/>
        <v>22</v>
      </c>
      <c r="CA533">
        <f t="shared" si="363"/>
        <v>40</v>
      </c>
      <c r="CB533">
        <f t="shared" si="364"/>
        <v>0</v>
      </c>
      <c r="CC533">
        <f t="shared" si="365"/>
        <v>7</v>
      </c>
      <c r="CD533">
        <f t="shared" si="366"/>
        <v>22</v>
      </c>
      <c r="CE533" t="str">
        <f>IFERROR(VLOOKUP($AA533,'Tuyến và nhân viên'!$I:$O,7,0),"")</f>
        <v>Trần Văn Khanh</v>
      </c>
      <c r="CF533">
        <f t="shared" si="367"/>
        <v>2</v>
      </c>
      <c r="CG533">
        <f t="shared" si="368"/>
        <v>1</v>
      </c>
      <c r="CH533">
        <f>COUNTIFS($L533:L533,"x")</f>
        <v>0</v>
      </c>
      <c r="CI533">
        <f>COUNTIFS($L533:M533,"x")</f>
        <v>0</v>
      </c>
      <c r="CJ533">
        <f>COUNTIFS($L533:N533,"x")</f>
        <v>0</v>
      </c>
      <c r="CK533">
        <f>COUNTIFS($L533:O533,"x")</f>
        <v>0</v>
      </c>
      <c r="CL533">
        <f>COUNTIFS($L533:P533,"x")</f>
        <v>1</v>
      </c>
      <c r="CM533">
        <f>COUNTIFS($L533:Q533,"x")</f>
        <v>1</v>
      </c>
      <c r="CN533">
        <f>COUNTIFS($L533:R533,"x")</f>
        <v>1</v>
      </c>
      <c r="CO533" t="str" cm="1">
        <f t="array" ref="CO533">IFERROR(INDEX($CH$4:$CN$4,0,MATCH(1,$CH533:$CN533,0)),"")</f>
        <v>Thứ 6</v>
      </c>
      <c r="CP533" t="str" cm="1">
        <f t="array" ref="CP533">IFERROR(INDEX($CH$4:$CN$4,0,MATCH(2,$CH533:$CN533,0)),"")</f>
        <v/>
      </c>
      <c r="CQ533" t="str">
        <f t="shared" si="369"/>
        <v>Thứ 6</v>
      </c>
      <c r="CR533" t="str">
        <f t="shared" si="334"/>
        <v>F2 - Tuần 1 &amp; 3</v>
      </c>
    </row>
    <row r="534" spans="1:96" x14ac:dyDescent="0.3">
      <c r="A534" s="117" t="s">
        <v>38470</v>
      </c>
      <c r="B534" s="118" t="s">
        <v>33266</v>
      </c>
      <c r="C534" s="118" t="s">
        <v>33267</v>
      </c>
      <c r="D534" s="118" t="s">
        <v>39663</v>
      </c>
      <c r="E534" s="118" t="s">
        <v>39664</v>
      </c>
      <c r="F534" s="118" t="s">
        <v>33150</v>
      </c>
      <c r="G534" s="118" t="s">
        <v>34662</v>
      </c>
      <c r="H534" s="118" t="s">
        <v>34667</v>
      </c>
      <c r="I534" s="118" t="s">
        <v>22</v>
      </c>
      <c r="J534" s="119" t="s">
        <v>39658</v>
      </c>
      <c r="K534" s="119" t="s">
        <v>23</v>
      </c>
      <c r="L534" s="117" t="s">
        <v>23</v>
      </c>
      <c r="M534" s="117" t="s">
        <v>23</v>
      </c>
      <c r="N534" s="117" t="s">
        <v>23</v>
      </c>
      <c r="O534" s="117" t="s">
        <v>23</v>
      </c>
      <c r="P534" s="117" t="s">
        <v>24</v>
      </c>
      <c r="Q534" s="117" t="s">
        <v>23</v>
      </c>
      <c r="R534" s="117" t="s">
        <v>23</v>
      </c>
      <c r="S534" s="117" t="s">
        <v>24</v>
      </c>
      <c r="T534" s="117" t="s">
        <v>24</v>
      </c>
      <c r="U534" s="117" t="s">
        <v>24</v>
      </c>
      <c r="V534" s="117" t="s">
        <v>24</v>
      </c>
      <c r="W534" s="74" t="str">
        <f t="shared" si="335"/>
        <v>x</v>
      </c>
      <c r="X534" s="74" t="str">
        <f t="shared" si="336"/>
        <v/>
      </c>
      <c r="Y534" s="74" t="str">
        <f t="shared" si="337"/>
        <v>x</v>
      </c>
      <c r="Z534" s="74" t="str">
        <f t="shared" si="338"/>
        <v/>
      </c>
      <c r="AA534" t="str">
        <f>VLOOKUP($D534,'Tuyến và nhân viên'!$D:$M,6,0)</f>
        <v>HL00623</v>
      </c>
      <c r="AB534" t="str">
        <f>VLOOKUP($D534,'Tuyến và nhân viên'!$D:$M,7,0)</f>
        <v>Lê Thị Liên Thư</v>
      </c>
      <c r="AC534" s="16" t="str">
        <f>IFERROR(VLOOKUP($F534,DSKH!$D:$BF,53,0),"")</f>
        <v>F2</v>
      </c>
      <c r="AD534" s="16" t="str">
        <f>IFERROR(VLOOKUP($F534,DSKH!$D:$BF,54,0),"")</f>
        <v>GT</v>
      </c>
      <c r="AE534" s="4">
        <f>SUMIFS('Doanh số khách hàng'!$F:$F,'Doanh số khách hàng'!$A:$A,'Chi tiết tuyến'!$F534)</f>
        <v>291200</v>
      </c>
      <c r="AF534" s="16" t="str">
        <f t="shared" si="330"/>
        <v>F4</v>
      </c>
      <c r="AG534" s="16" t="str">
        <f t="shared" si="331"/>
        <v>F2</v>
      </c>
      <c r="AH534" t="b">
        <f t="shared" si="339"/>
        <v>0</v>
      </c>
      <c r="AI534" t="b">
        <f t="shared" si="340"/>
        <v>1</v>
      </c>
      <c r="AJ534">
        <f>IFERROR(VLOOKUP($AC534,Master!$D:$E,2,0),"")</f>
        <v>2</v>
      </c>
      <c r="AK534">
        <f>VLOOKUP($AF534,Master!$D:$E,2,0)</f>
        <v>4</v>
      </c>
      <c r="AL534" s="4">
        <f t="shared" si="341"/>
        <v>145600</v>
      </c>
      <c r="AM534" t="str">
        <f>IFERROR(VLOOKUP($F534,DSKH!$D:$BF,31,0),"")</f>
        <v>Tỉnh Cà Mau</v>
      </c>
      <c r="AN534" t="str">
        <f>IFERROR(VLOOKUP($F534,DSKH!$D:$BF,29,0),"")</f>
        <v>Xã Hồng Dân</v>
      </c>
      <c r="AO534">
        <f>IFERROR(VLOOKUP($F534,DSKH!$D:$BF,52,0),"")</f>
        <v>291200</v>
      </c>
      <c r="AP534">
        <f>IF(L534="x",1+COUNTIFS(AP$4:AP533,"&gt;0",$AA$4:$AA533,$AA533),0)</f>
        <v>0</v>
      </c>
      <c r="AQ534">
        <f>IF(M534="x",1+COUNTIFS(AQ$4:AQ533,"&gt;0",$AA$4:$AA533,$AA533),0)</f>
        <v>0</v>
      </c>
      <c r="AR534">
        <f>IF(N534="x",1+COUNTIFS(AR$4:AR533,"&gt;0",$AA$4:$AA533,$AA533),0)</f>
        <v>0</v>
      </c>
      <c r="AS534">
        <f>IF(O534="x",1+COUNTIFS(AS$4:AS533,"&gt;0",$AA$4:$AA533,$AA533),0)</f>
        <v>0</v>
      </c>
      <c r="AT534">
        <f>IF(P534="x",1+COUNTIFS(AT$4:AT533,"&gt;0",$AA$4:$AA533,$AA533),0)</f>
        <v>9</v>
      </c>
      <c r="AU534">
        <f>IF(Q534="x",1+COUNTIFS(AU$4:AU533,"&gt;0",$AA$4:$AA533,$AA533),0)</f>
        <v>0</v>
      </c>
      <c r="AV534">
        <f>IF(R534="x",1+COUNTIFS(AV$4:AV533,"&gt;0",$AA$4:$AA533,$AA533),0)</f>
        <v>0</v>
      </c>
      <c r="AW534">
        <f t="shared" si="332"/>
        <v>1</v>
      </c>
      <c r="AX534">
        <f t="shared" si="333"/>
        <v>0</v>
      </c>
      <c r="AY534">
        <f t="shared" si="342"/>
        <v>1</v>
      </c>
      <c r="AZ534">
        <f t="shared" si="343"/>
        <v>0</v>
      </c>
      <c r="BA534" s="4">
        <f t="shared" si="344"/>
        <v>0</v>
      </c>
      <c r="BB534" s="4">
        <f t="shared" si="345"/>
        <v>0</v>
      </c>
      <c r="BC534" s="4">
        <f t="shared" si="346"/>
        <v>0</v>
      </c>
      <c r="BD534" s="4">
        <f t="shared" si="347"/>
        <v>0</v>
      </c>
      <c r="BE534" s="4">
        <f t="shared" si="348"/>
        <v>145600</v>
      </c>
      <c r="BF534" s="4">
        <f t="shared" si="349"/>
        <v>0</v>
      </c>
      <c r="BG534" s="4">
        <f t="shared" si="350"/>
        <v>0</v>
      </c>
      <c r="BH534" s="4">
        <f t="shared" si="351"/>
        <v>0</v>
      </c>
      <c r="BI534" s="4">
        <f t="shared" si="352"/>
        <v>0</v>
      </c>
      <c r="BJ534" s="4">
        <f t="shared" si="353"/>
        <v>0</v>
      </c>
      <c r="BK534" s="4">
        <f t="shared" si="354"/>
        <v>0</v>
      </c>
      <c r="BL534" s="4">
        <f t="shared" si="355"/>
        <v>1</v>
      </c>
      <c r="BM534" s="4">
        <f t="shared" si="356"/>
        <v>0</v>
      </c>
      <c r="BN534" s="4">
        <f t="shared" si="357"/>
        <v>0</v>
      </c>
      <c r="BO534">
        <f>SUMIFS(BH$5:BH534,$AA$5:$AA534,$AA534)</f>
        <v>1</v>
      </c>
      <c r="BP534">
        <f>SUMIFS(BI$5:BI534,$AA$5:$AA534,$AA534)</f>
        <v>3</v>
      </c>
      <c r="BQ534">
        <f>SUMIFS(BJ$5:BJ534,$AA$5:$AA534,$AA534)</f>
        <v>5</v>
      </c>
      <c r="BR534">
        <f>SUMIFS(BK$5:BK534,$AA$5:$AA534,$AA534)</f>
        <v>2</v>
      </c>
      <c r="BS534">
        <f>SUMIFS(BL$5:BL534,$AA$5:$AA534,$AA534)</f>
        <v>8</v>
      </c>
      <c r="BT534">
        <f>SUMIFS(BM$5:BM534,$AA$5:$AA534,$AA534)</f>
        <v>2</v>
      </c>
      <c r="BU534">
        <f>SUMIFS(BN$5:BN534,$AA$5:$AA534,$AA534)</f>
        <v>0</v>
      </c>
      <c r="BV534">
        <f t="shared" si="358"/>
        <v>18</v>
      </c>
      <c r="BW534">
        <f t="shared" si="359"/>
        <v>16</v>
      </c>
      <c r="BX534">
        <f t="shared" si="360"/>
        <v>28</v>
      </c>
      <c r="BY534">
        <f t="shared" si="361"/>
        <v>23</v>
      </c>
      <c r="BZ534">
        <f t="shared" si="362"/>
        <v>22</v>
      </c>
      <c r="CA534">
        <f t="shared" si="363"/>
        <v>40</v>
      </c>
      <c r="CB534">
        <f t="shared" si="364"/>
        <v>0</v>
      </c>
      <c r="CC534">
        <f t="shared" si="365"/>
        <v>8</v>
      </c>
      <c r="CD534">
        <f t="shared" si="366"/>
        <v>22</v>
      </c>
      <c r="CE534" t="str">
        <f>IFERROR(VLOOKUP($AA534,'Tuyến và nhân viên'!$I:$O,7,0),"")</f>
        <v>Trần Văn Khanh</v>
      </c>
      <c r="CF534">
        <f t="shared" si="367"/>
        <v>2</v>
      </c>
      <c r="CG534">
        <f t="shared" si="368"/>
        <v>1</v>
      </c>
      <c r="CH534">
        <f>COUNTIFS($L534:L534,"x")</f>
        <v>0</v>
      </c>
      <c r="CI534">
        <f>COUNTIFS($L534:M534,"x")</f>
        <v>0</v>
      </c>
      <c r="CJ534">
        <f>COUNTIFS($L534:N534,"x")</f>
        <v>0</v>
      </c>
      <c r="CK534">
        <f>COUNTIFS($L534:O534,"x")</f>
        <v>0</v>
      </c>
      <c r="CL534">
        <f>COUNTIFS($L534:P534,"x")</f>
        <v>1</v>
      </c>
      <c r="CM534">
        <f>COUNTIFS($L534:Q534,"x")</f>
        <v>1</v>
      </c>
      <c r="CN534">
        <f>COUNTIFS($L534:R534,"x")</f>
        <v>1</v>
      </c>
      <c r="CO534" t="str" cm="1">
        <f t="array" ref="CO534">IFERROR(INDEX($CH$4:$CN$4,0,MATCH(1,$CH534:$CN534,0)),"")</f>
        <v>Thứ 6</v>
      </c>
      <c r="CP534" t="str" cm="1">
        <f t="array" ref="CP534">IFERROR(INDEX($CH$4:$CN$4,0,MATCH(2,$CH534:$CN534,0)),"")</f>
        <v/>
      </c>
      <c r="CQ534" t="str">
        <f t="shared" si="369"/>
        <v>Thứ 6</v>
      </c>
      <c r="CR534" t="str">
        <f t="shared" si="334"/>
        <v>F2 - Tuần 1 &amp; 3</v>
      </c>
    </row>
    <row r="535" spans="1:96" x14ac:dyDescent="0.3">
      <c r="A535" s="117" t="s">
        <v>38480</v>
      </c>
      <c r="B535" s="118" t="s">
        <v>33266</v>
      </c>
      <c r="C535" s="118" t="s">
        <v>33267</v>
      </c>
      <c r="D535" s="118" t="s">
        <v>39663</v>
      </c>
      <c r="E535" s="118" t="s">
        <v>39664</v>
      </c>
      <c r="F535" s="118" t="s">
        <v>34704</v>
      </c>
      <c r="G535" s="118" t="s">
        <v>34705</v>
      </c>
      <c r="H535" s="118" t="s">
        <v>34710</v>
      </c>
      <c r="I535" s="118" t="s">
        <v>22</v>
      </c>
      <c r="J535" s="119" t="s">
        <v>39658</v>
      </c>
      <c r="K535" s="119" t="s">
        <v>23</v>
      </c>
      <c r="L535" s="117" t="s">
        <v>23</v>
      </c>
      <c r="M535" s="117" t="s">
        <v>23</v>
      </c>
      <c r="N535" s="117" t="s">
        <v>24</v>
      </c>
      <c r="O535" s="117" t="s">
        <v>23</v>
      </c>
      <c r="P535" s="117" t="s">
        <v>23</v>
      </c>
      <c r="Q535" s="117" t="s">
        <v>23</v>
      </c>
      <c r="R535" s="117" t="s">
        <v>23</v>
      </c>
      <c r="S535" s="117" t="s">
        <v>24</v>
      </c>
      <c r="T535" s="117" t="s">
        <v>24</v>
      </c>
      <c r="U535" s="117" t="s">
        <v>24</v>
      </c>
      <c r="V535" s="117" t="s">
        <v>24</v>
      </c>
      <c r="W535" s="74" t="str">
        <f t="shared" si="335"/>
        <v>x</v>
      </c>
      <c r="X535" s="74" t="str">
        <f t="shared" si="336"/>
        <v/>
      </c>
      <c r="Y535" s="74" t="str">
        <f t="shared" si="337"/>
        <v>x</v>
      </c>
      <c r="Z535" s="74" t="str">
        <f t="shared" si="338"/>
        <v/>
      </c>
      <c r="AA535" t="str">
        <f>VLOOKUP($D535,'Tuyến và nhân viên'!$D:$M,6,0)</f>
        <v>HL00623</v>
      </c>
      <c r="AB535" t="str">
        <f>VLOOKUP($D535,'Tuyến và nhân viên'!$D:$M,7,0)</f>
        <v>Lê Thị Liên Thư</v>
      </c>
      <c r="AC535" s="16" t="str">
        <f>IFERROR(VLOOKUP($F535,DSKH!$D:$BF,53,0),"")</f>
        <v>F2</v>
      </c>
      <c r="AD535" s="16" t="str">
        <f>IFERROR(VLOOKUP($F535,DSKH!$D:$BF,54,0),"")</f>
        <v>GT</v>
      </c>
      <c r="AE535" s="4">
        <f>SUMIFS('Doanh số khách hàng'!$F:$F,'Doanh số khách hàng'!$A:$A,'Chi tiết tuyến'!$F535)</f>
        <v>0</v>
      </c>
      <c r="AF535" s="16" t="str">
        <f t="shared" si="330"/>
        <v>F4</v>
      </c>
      <c r="AG535" s="16" t="str">
        <f t="shared" si="331"/>
        <v>F2</v>
      </c>
      <c r="AH535" t="b">
        <f t="shared" si="339"/>
        <v>0</v>
      </c>
      <c r="AI535" t="b">
        <f t="shared" si="340"/>
        <v>1</v>
      </c>
      <c r="AJ535">
        <f>IFERROR(VLOOKUP($AC535,Master!$D:$E,2,0),"")</f>
        <v>2</v>
      </c>
      <c r="AK535">
        <f>VLOOKUP($AF535,Master!$D:$E,2,0)</f>
        <v>4</v>
      </c>
      <c r="AL535" s="4">
        <f t="shared" si="341"/>
        <v>0</v>
      </c>
      <c r="AM535" t="str">
        <f>IFERROR(VLOOKUP($F535,DSKH!$D:$BF,31,0),"")</f>
        <v>Tỉnh Cà Mau</v>
      </c>
      <c r="AN535" t="str">
        <f>IFERROR(VLOOKUP($F535,DSKH!$D:$BF,29,0),"")</f>
        <v>Xã Vĩnh Hậu</v>
      </c>
      <c r="AO535">
        <f>IFERROR(VLOOKUP($F535,DSKH!$D:$BF,52,0),"")</f>
        <v>0</v>
      </c>
      <c r="AP535">
        <f>IF(L535="x",1+COUNTIFS(AP$4:AP534,"&gt;0",$AA$4:$AA534,$AA534),0)</f>
        <v>0</v>
      </c>
      <c r="AQ535">
        <f>IF(M535="x",1+COUNTIFS(AQ$4:AQ534,"&gt;0",$AA$4:$AA534,$AA534),0)</f>
        <v>0</v>
      </c>
      <c r="AR535">
        <f>IF(N535="x",1+COUNTIFS(AR$4:AR534,"&gt;0",$AA$4:$AA534,$AA534),0)</f>
        <v>7</v>
      </c>
      <c r="AS535">
        <f>IF(O535="x",1+COUNTIFS(AS$4:AS534,"&gt;0",$AA$4:$AA534,$AA534),0)</f>
        <v>0</v>
      </c>
      <c r="AT535">
        <f>IF(P535="x",1+COUNTIFS(AT$4:AT534,"&gt;0",$AA$4:$AA534,$AA534),0)</f>
        <v>0</v>
      </c>
      <c r="AU535">
        <f>IF(Q535="x",1+COUNTIFS(AU$4:AU534,"&gt;0",$AA$4:$AA534,$AA534),0)</f>
        <v>0</v>
      </c>
      <c r="AV535">
        <f>IF(R535="x",1+COUNTIFS(AV$4:AV534,"&gt;0",$AA$4:$AA534,$AA534),0)</f>
        <v>0</v>
      </c>
      <c r="AW535">
        <f t="shared" si="332"/>
        <v>1</v>
      </c>
      <c r="AX535">
        <f t="shared" si="333"/>
        <v>0</v>
      </c>
      <c r="AY535">
        <f t="shared" si="342"/>
        <v>1</v>
      </c>
      <c r="AZ535">
        <f t="shared" si="343"/>
        <v>0</v>
      </c>
      <c r="BA535" s="4">
        <f t="shared" si="344"/>
        <v>0</v>
      </c>
      <c r="BB535" s="4">
        <f t="shared" si="345"/>
        <v>0</v>
      </c>
      <c r="BC535" s="4">
        <f t="shared" si="346"/>
        <v>0</v>
      </c>
      <c r="BD535" s="4">
        <f t="shared" si="347"/>
        <v>0</v>
      </c>
      <c r="BE535" s="4">
        <f t="shared" si="348"/>
        <v>0</v>
      </c>
      <c r="BF535" s="4">
        <f t="shared" si="349"/>
        <v>0</v>
      </c>
      <c r="BG535" s="4">
        <f t="shared" si="350"/>
        <v>0</v>
      </c>
      <c r="BH535" s="4">
        <f t="shared" si="351"/>
        <v>0</v>
      </c>
      <c r="BI535" s="4">
        <f t="shared" si="352"/>
        <v>0</v>
      </c>
      <c r="BJ535" s="4">
        <f t="shared" si="353"/>
        <v>1</v>
      </c>
      <c r="BK535" s="4">
        <f t="shared" si="354"/>
        <v>0</v>
      </c>
      <c r="BL535" s="4">
        <f t="shared" si="355"/>
        <v>0</v>
      </c>
      <c r="BM535" s="4">
        <f t="shared" si="356"/>
        <v>0</v>
      </c>
      <c r="BN535" s="4">
        <f t="shared" si="357"/>
        <v>0</v>
      </c>
      <c r="BO535">
        <f>SUMIFS(BH$5:BH535,$AA$5:$AA535,$AA535)</f>
        <v>1</v>
      </c>
      <c r="BP535">
        <f>SUMIFS(BI$5:BI535,$AA$5:$AA535,$AA535)</f>
        <v>3</v>
      </c>
      <c r="BQ535">
        <f>SUMIFS(BJ$5:BJ535,$AA$5:$AA535,$AA535)</f>
        <v>6</v>
      </c>
      <c r="BR535">
        <f>SUMIFS(BK$5:BK535,$AA$5:$AA535,$AA535)</f>
        <v>2</v>
      </c>
      <c r="BS535">
        <f>SUMIFS(BL$5:BL535,$AA$5:$AA535,$AA535)</f>
        <v>8</v>
      </c>
      <c r="BT535">
        <f>SUMIFS(BM$5:BM535,$AA$5:$AA535,$AA535)</f>
        <v>2</v>
      </c>
      <c r="BU535">
        <f>SUMIFS(BN$5:BN535,$AA$5:$AA535,$AA535)</f>
        <v>0</v>
      </c>
      <c r="BV535">
        <f t="shared" si="358"/>
        <v>18</v>
      </c>
      <c r="BW535">
        <f t="shared" si="359"/>
        <v>16</v>
      </c>
      <c r="BX535">
        <f t="shared" si="360"/>
        <v>28</v>
      </c>
      <c r="BY535">
        <f t="shared" si="361"/>
        <v>23</v>
      </c>
      <c r="BZ535">
        <f t="shared" si="362"/>
        <v>22</v>
      </c>
      <c r="CA535">
        <f t="shared" si="363"/>
        <v>40</v>
      </c>
      <c r="CB535">
        <f t="shared" si="364"/>
        <v>0</v>
      </c>
      <c r="CC535">
        <f t="shared" si="365"/>
        <v>6</v>
      </c>
      <c r="CD535">
        <f t="shared" si="366"/>
        <v>28</v>
      </c>
      <c r="CE535" t="str">
        <f>IFERROR(VLOOKUP($AA535,'Tuyến và nhân viên'!$I:$O,7,0),"")</f>
        <v>Trần Văn Khanh</v>
      </c>
      <c r="CF535">
        <f t="shared" si="367"/>
        <v>2</v>
      </c>
      <c r="CG535">
        <f t="shared" si="368"/>
        <v>1</v>
      </c>
      <c r="CH535">
        <f>COUNTIFS($L535:L535,"x")</f>
        <v>0</v>
      </c>
      <c r="CI535">
        <f>COUNTIFS($L535:M535,"x")</f>
        <v>0</v>
      </c>
      <c r="CJ535">
        <f>COUNTIFS($L535:N535,"x")</f>
        <v>1</v>
      </c>
      <c r="CK535">
        <f>COUNTIFS($L535:O535,"x")</f>
        <v>1</v>
      </c>
      <c r="CL535">
        <f>COUNTIFS($L535:P535,"x")</f>
        <v>1</v>
      </c>
      <c r="CM535">
        <f>COUNTIFS($L535:Q535,"x")</f>
        <v>1</v>
      </c>
      <c r="CN535">
        <f>COUNTIFS($L535:R535,"x")</f>
        <v>1</v>
      </c>
      <c r="CO535" t="str" cm="1">
        <f t="array" ref="CO535">IFERROR(INDEX($CH$4:$CN$4,0,MATCH(1,$CH535:$CN535,0)),"")</f>
        <v>Thứ 4</v>
      </c>
      <c r="CP535" t="str" cm="1">
        <f t="array" ref="CP535">IFERROR(INDEX($CH$4:$CN$4,0,MATCH(2,$CH535:$CN535,0)),"")</f>
        <v/>
      </c>
      <c r="CQ535" t="str">
        <f t="shared" si="369"/>
        <v>Thứ 4</v>
      </c>
      <c r="CR535" t="str">
        <f t="shared" si="334"/>
        <v>F2 - Tuần 1 &amp; 3</v>
      </c>
    </row>
    <row r="536" spans="1:96" x14ac:dyDescent="0.3">
      <c r="A536" s="117" t="s">
        <v>38488</v>
      </c>
      <c r="B536" s="118" t="s">
        <v>33266</v>
      </c>
      <c r="C536" s="118" t="s">
        <v>33267</v>
      </c>
      <c r="D536" s="118" t="s">
        <v>39663</v>
      </c>
      <c r="E536" s="118" t="s">
        <v>39664</v>
      </c>
      <c r="F536" s="118" t="s">
        <v>34716</v>
      </c>
      <c r="G536" s="118" t="s">
        <v>34717</v>
      </c>
      <c r="H536" s="118" t="s">
        <v>34721</v>
      </c>
      <c r="I536" s="118" t="s">
        <v>22</v>
      </c>
      <c r="J536" s="119" t="s">
        <v>39658</v>
      </c>
      <c r="K536" s="119" t="s">
        <v>23</v>
      </c>
      <c r="L536" s="117" t="s">
        <v>23</v>
      </c>
      <c r="M536" s="117" t="s">
        <v>23</v>
      </c>
      <c r="N536" s="117" t="s">
        <v>23</v>
      </c>
      <c r="O536" s="117" t="s">
        <v>23</v>
      </c>
      <c r="P536" s="117" t="s">
        <v>24</v>
      </c>
      <c r="Q536" s="117" t="s">
        <v>23</v>
      </c>
      <c r="R536" s="117" t="s">
        <v>23</v>
      </c>
      <c r="S536" s="117" t="s">
        <v>24</v>
      </c>
      <c r="T536" s="117" t="s">
        <v>24</v>
      </c>
      <c r="U536" s="117" t="s">
        <v>24</v>
      </c>
      <c r="V536" s="117" t="s">
        <v>24</v>
      </c>
      <c r="W536" s="74" t="str">
        <f t="shared" si="335"/>
        <v>x</v>
      </c>
      <c r="X536" s="74" t="str">
        <f t="shared" si="336"/>
        <v/>
      </c>
      <c r="Y536" s="74" t="str">
        <f t="shared" si="337"/>
        <v>x</v>
      </c>
      <c r="Z536" s="74" t="str">
        <f t="shared" si="338"/>
        <v/>
      </c>
      <c r="AA536" t="str">
        <f>VLOOKUP($D536,'Tuyến và nhân viên'!$D:$M,6,0)</f>
        <v>HL00623</v>
      </c>
      <c r="AB536" t="str">
        <f>VLOOKUP($D536,'Tuyến và nhân viên'!$D:$M,7,0)</f>
        <v>Lê Thị Liên Thư</v>
      </c>
      <c r="AC536" s="16" t="str">
        <f>IFERROR(VLOOKUP($F536,DSKH!$D:$BF,53,0),"")</f>
        <v>F2</v>
      </c>
      <c r="AD536" s="16" t="str">
        <f>IFERROR(VLOOKUP($F536,DSKH!$D:$BF,54,0),"")</f>
        <v>GT</v>
      </c>
      <c r="AE536" s="4">
        <f>SUMIFS('Doanh số khách hàng'!$F:$F,'Doanh số khách hàng'!$A:$A,'Chi tiết tuyến'!$F536)</f>
        <v>0</v>
      </c>
      <c r="AF536" s="16" t="str">
        <f t="shared" si="330"/>
        <v>F4</v>
      </c>
      <c r="AG536" s="16" t="str">
        <f t="shared" si="331"/>
        <v>F2</v>
      </c>
      <c r="AH536" t="b">
        <f t="shared" si="339"/>
        <v>0</v>
      </c>
      <c r="AI536" t="b">
        <f t="shared" si="340"/>
        <v>1</v>
      </c>
      <c r="AJ536">
        <f>IFERROR(VLOOKUP($AC536,Master!$D:$E,2,0),"")</f>
        <v>2</v>
      </c>
      <c r="AK536">
        <f>VLOOKUP($AF536,Master!$D:$E,2,0)</f>
        <v>4</v>
      </c>
      <c r="AL536" s="4">
        <f t="shared" si="341"/>
        <v>0</v>
      </c>
      <c r="AM536" t="str">
        <f>IFERROR(VLOOKUP($F536,DSKH!$D:$BF,31,0),"")</f>
        <v>Tỉnh Cà Mau</v>
      </c>
      <c r="AN536" t="str">
        <f>IFERROR(VLOOKUP($F536,DSKH!$D:$BF,29,0),"")</f>
        <v>Xã Ninh Quới</v>
      </c>
      <c r="AO536">
        <f>IFERROR(VLOOKUP($F536,DSKH!$D:$BF,52,0),"")</f>
        <v>0</v>
      </c>
      <c r="AP536">
        <f>IF(L536="x",1+COUNTIFS(AP$4:AP535,"&gt;0",$AA$4:$AA535,$AA535),0)</f>
        <v>0</v>
      </c>
      <c r="AQ536">
        <f>IF(M536="x",1+COUNTIFS(AQ$4:AQ535,"&gt;0",$AA$4:$AA535,$AA535),0)</f>
        <v>0</v>
      </c>
      <c r="AR536">
        <f>IF(N536="x",1+COUNTIFS(AR$4:AR535,"&gt;0",$AA$4:$AA535,$AA535),0)</f>
        <v>0</v>
      </c>
      <c r="AS536">
        <f>IF(O536="x",1+COUNTIFS(AS$4:AS535,"&gt;0",$AA$4:$AA535,$AA535),0)</f>
        <v>0</v>
      </c>
      <c r="AT536">
        <f>IF(P536="x",1+COUNTIFS(AT$4:AT535,"&gt;0",$AA$4:$AA535,$AA535),0)</f>
        <v>10</v>
      </c>
      <c r="AU536">
        <f>IF(Q536="x",1+COUNTIFS(AU$4:AU535,"&gt;0",$AA$4:$AA535,$AA535),0)</f>
        <v>0</v>
      </c>
      <c r="AV536">
        <f>IF(R536="x",1+COUNTIFS(AV$4:AV535,"&gt;0",$AA$4:$AA535,$AA535),0)</f>
        <v>0</v>
      </c>
      <c r="AW536">
        <f t="shared" si="332"/>
        <v>1</v>
      </c>
      <c r="AX536">
        <f t="shared" si="333"/>
        <v>0</v>
      </c>
      <c r="AY536">
        <f t="shared" si="342"/>
        <v>1</v>
      </c>
      <c r="AZ536">
        <f t="shared" si="343"/>
        <v>0</v>
      </c>
      <c r="BA536" s="4">
        <f t="shared" si="344"/>
        <v>0</v>
      </c>
      <c r="BB536" s="4">
        <f t="shared" si="345"/>
        <v>0</v>
      </c>
      <c r="BC536" s="4">
        <f t="shared" si="346"/>
        <v>0</v>
      </c>
      <c r="BD536" s="4">
        <f t="shared" si="347"/>
        <v>0</v>
      </c>
      <c r="BE536" s="4">
        <f t="shared" si="348"/>
        <v>0</v>
      </c>
      <c r="BF536" s="4">
        <f t="shared" si="349"/>
        <v>0</v>
      </c>
      <c r="BG536" s="4">
        <f t="shared" si="350"/>
        <v>0</v>
      </c>
      <c r="BH536" s="4">
        <f t="shared" si="351"/>
        <v>0</v>
      </c>
      <c r="BI536" s="4">
        <f t="shared" si="352"/>
        <v>0</v>
      </c>
      <c r="BJ536" s="4">
        <f t="shared" si="353"/>
        <v>0</v>
      </c>
      <c r="BK536" s="4">
        <f t="shared" si="354"/>
        <v>0</v>
      </c>
      <c r="BL536" s="4">
        <f t="shared" si="355"/>
        <v>1</v>
      </c>
      <c r="BM536" s="4">
        <f t="shared" si="356"/>
        <v>0</v>
      </c>
      <c r="BN536" s="4">
        <f t="shared" si="357"/>
        <v>0</v>
      </c>
      <c r="BO536">
        <f>SUMIFS(BH$5:BH536,$AA$5:$AA536,$AA536)</f>
        <v>1</v>
      </c>
      <c r="BP536">
        <f>SUMIFS(BI$5:BI536,$AA$5:$AA536,$AA536)</f>
        <v>3</v>
      </c>
      <c r="BQ536">
        <f>SUMIFS(BJ$5:BJ536,$AA$5:$AA536,$AA536)</f>
        <v>6</v>
      </c>
      <c r="BR536">
        <f>SUMIFS(BK$5:BK536,$AA$5:$AA536,$AA536)</f>
        <v>2</v>
      </c>
      <c r="BS536">
        <f>SUMIFS(BL$5:BL536,$AA$5:$AA536,$AA536)</f>
        <v>9</v>
      </c>
      <c r="BT536">
        <f>SUMIFS(BM$5:BM536,$AA$5:$AA536,$AA536)</f>
        <v>2</v>
      </c>
      <c r="BU536">
        <f>SUMIFS(BN$5:BN536,$AA$5:$AA536,$AA536)</f>
        <v>0</v>
      </c>
      <c r="BV536">
        <f t="shared" si="358"/>
        <v>18</v>
      </c>
      <c r="BW536">
        <f t="shared" si="359"/>
        <v>16</v>
      </c>
      <c r="BX536">
        <f t="shared" si="360"/>
        <v>28</v>
      </c>
      <c r="BY536">
        <f t="shared" si="361"/>
        <v>23</v>
      </c>
      <c r="BZ536">
        <f t="shared" si="362"/>
        <v>22</v>
      </c>
      <c r="CA536">
        <f t="shared" si="363"/>
        <v>40</v>
      </c>
      <c r="CB536">
        <f t="shared" si="364"/>
        <v>0</v>
      </c>
      <c r="CC536">
        <f t="shared" si="365"/>
        <v>9</v>
      </c>
      <c r="CD536">
        <f t="shared" si="366"/>
        <v>22</v>
      </c>
      <c r="CE536" t="str">
        <f>IFERROR(VLOOKUP($AA536,'Tuyến và nhân viên'!$I:$O,7,0),"")</f>
        <v>Trần Văn Khanh</v>
      </c>
      <c r="CF536">
        <f t="shared" si="367"/>
        <v>2</v>
      </c>
      <c r="CG536">
        <f t="shared" si="368"/>
        <v>1</v>
      </c>
      <c r="CH536">
        <f>COUNTIFS($L536:L536,"x")</f>
        <v>0</v>
      </c>
      <c r="CI536">
        <f>COUNTIFS($L536:M536,"x")</f>
        <v>0</v>
      </c>
      <c r="CJ536">
        <f>COUNTIFS($L536:N536,"x")</f>
        <v>0</v>
      </c>
      <c r="CK536">
        <f>COUNTIFS($L536:O536,"x")</f>
        <v>0</v>
      </c>
      <c r="CL536">
        <f>COUNTIFS($L536:P536,"x")</f>
        <v>1</v>
      </c>
      <c r="CM536">
        <f>COUNTIFS($L536:Q536,"x")</f>
        <v>1</v>
      </c>
      <c r="CN536">
        <f>COUNTIFS($L536:R536,"x")</f>
        <v>1</v>
      </c>
      <c r="CO536" t="str" cm="1">
        <f t="array" ref="CO536">IFERROR(INDEX($CH$4:$CN$4,0,MATCH(1,$CH536:$CN536,0)),"")</f>
        <v>Thứ 6</v>
      </c>
      <c r="CP536" t="str" cm="1">
        <f t="array" ref="CP536">IFERROR(INDEX($CH$4:$CN$4,0,MATCH(2,$CH536:$CN536,0)),"")</f>
        <v/>
      </c>
      <c r="CQ536" t="str">
        <f t="shared" si="369"/>
        <v>Thứ 6</v>
      </c>
      <c r="CR536" t="str">
        <f t="shared" si="334"/>
        <v>F2 - Tuần 1 &amp; 3</v>
      </c>
    </row>
    <row r="537" spans="1:96" x14ac:dyDescent="0.3">
      <c r="A537" s="117" t="s">
        <v>38498</v>
      </c>
      <c r="B537" s="118" t="s">
        <v>33266</v>
      </c>
      <c r="C537" s="118" t="s">
        <v>33267</v>
      </c>
      <c r="D537" s="118" t="s">
        <v>39663</v>
      </c>
      <c r="E537" s="118" t="s">
        <v>39664</v>
      </c>
      <c r="F537" s="118" t="s">
        <v>34807</v>
      </c>
      <c r="G537" s="118" t="s">
        <v>34808</v>
      </c>
      <c r="H537" s="118" t="s">
        <v>34812</v>
      </c>
      <c r="I537" s="118" t="s">
        <v>22</v>
      </c>
      <c r="J537" s="119" t="s">
        <v>39658</v>
      </c>
      <c r="K537" s="119" t="s">
        <v>23</v>
      </c>
      <c r="L537" s="117" t="s">
        <v>23</v>
      </c>
      <c r="M537" s="117" t="s">
        <v>23</v>
      </c>
      <c r="N537" s="117" t="s">
        <v>23</v>
      </c>
      <c r="O537" s="117" t="s">
        <v>23</v>
      </c>
      <c r="P537" s="117" t="s">
        <v>24</v>
      </c>
      <c r="Q537" s="117" t="s">
        <v>23</v>
      </c>
      <c r="R537" s="117" t="s">
        <v>23</v>
      </c>
      <c r="S537" s="117" t="s">
        <v>24</v>
      </c>
      <c r="T537" s="117" t="s">
        <v>24</v>
      </c>
      <c r="U537" s="117" t="s">
        <v>24</v>
      </c>
      <c r="V537" s="117" t="s">
        <v>24</v>
      </c>
      <c r="W537" s="74" t="str">
        <f t="shared" si="335"/>
        <v>x</v>
      </c>
      <c r="X537" s="74" t="str">
        <f t="shared" si="336"/>
        <v/>
      </c>
      <c r="Y537" s="74" t="str">
        <f t="shared" si="337"/>
        <v>x</v>
      </c>
      <c r="Z537" s="74" t="str">
        <f t="shared" si="338"/>
        <v/>
      </c>
      <c r="AA537" t="str">
        <f>VLOOKUP($D537,'Tuyến và nhân viên'!$D:$M,6,0)</f>
        <v>HL00623</v>
      </c>
      <c r="AB537" t="str">
        <f>VLOOKUP($D537,'Tuyến và nhân viên'!$D:$M,7,0)</f>
        <v>Lê Thị Liên Thư</v>
      </c>
      <c r="AC537" s="16" t="str">
        <f>IFERROR(VLOOKUP($F537,DSKH!$D:$BF,53,0),"")</f>
        <v>F2</v>
      </c>
      <c r="AD537" s="16" t="str">
        <f>IFERROR(VLOOKUP($F537,DSKH!$D:$BF,54,0),"")</f>
        <v>GT</v>
      </c>
      <c r="AE537" s="4">
        <f>SUMIFS('Doanh số khách hàng'!$F:$F,'Doanh số khách hàng'!$A:$A,'Chi tiết tuyến'!$F537)</f>
        <v>0</v>
      </c>
      <c r="AF537" s="16" t="str">
        <f t="shared" si="330"/>
        <v>F4</v>
      </c>
      <c r="AG537" s="16" t="str">
        <f t="shared" si="331"/>
        <v>F2</v>
      </c>
      <c r="AH537" t="b">
        <f t="shared" si="339"/>
        <v>0</v>
      </c>
      <c r="AI537" t="b">
        <f t="shared" si="340"/>
        <v>1</v>
      </c>
      <c r="AJ537">
        <f>IFERROR(VLOOKUP($AC537,Master!$D:$E,2,0),"")</f>
        <v>2</v>
      </c>
      <c r="AK537">
        <f>VLOOKUP($AF537,Master!$D:$E,2,0)</f>
        <v>4</v>
      </c>
      <c r="AL537" s="4">
        <f t="shared" si="341"/>
        <v>0</v>
      </c>
      <c r="AM537" t="str">
        <f>IFERROR(VLOOKUP($F537,DSKH!$D:$BF,31,0),"")</f>
        <v>Tỉnh Cà Mau</v>
      </c>
      <c r="AN537" t="str">
        <f>IFERROR(VLOOKUP($F537,DSKH!$D:$BF,29,0),"")</f>
        <v>Xã Hồng Dân</v>
      </c>
      <c r="AO537">
        <f>IFERROR(VLOOKUP($F537,DSKH!$D:$BF,52,0),"")</f>
        <v>0</v>
      </c>
      <c r="AP537">
        <f>IF(L537="x",1+COUNTIFS(AP$4:AP536,"&gt;0",$AA$4:$AA536,$AA536),0)</f>
        <v>0</v>
      </c>
      <c r="AQ537">
        <f>IF(M537="x",1+COUNTIFS(AQ$4:AQ536,"&gt;0",$AA$4:$AA536,$AA536),0)</f>
        <v>0</v>
      </c>
      <c r="AR537">
        <f>IF(N537="x",1+COUNTIFS(AR$4:AR536,"&gt;0",$AA$4:$AA536,$AA536),0)</f>
        <v>0</v>
      </c>
      <c r="AS537">
        <f>IF(O537="x",1+COUNTIFS(AS$4:AS536,"&gt;0",$AA$4:$AA536,$AA536),0)</f>
        <v>0</v>
      </c>
      <c r="AT537">
        <f>IF(P537="x",1+COUNTIFS(AT$4:AT536,"&gt;0",$AA$4:$AA536,$AA536),0)</f>
        <v>11</v>
      </c>
      <c r="AU537">
        <f>IF(Q537="x",1+COUNTIFS(AU$4:AU536,"&gt;0",$AA$4:$AA536,$AA536),0)</f>
        <v>0</v>
      </c>
      <c r="AV537">
        <f>IF(R537="x",1+COUNTIFS(AV$4:AV536,"&gt;0",$AA$4:$AA536,$AA536),0)</f>
        <v>0</v>
      </c>
      <c r="AW537">
        <f t="shared" si="332"/>
        <v>1</v>
      </c>
      <c r="AX537">
        <f t="shared" si="333"/>
        <v>0</v>
      </c>
      <c r="AY537">
        <f t="shared" si="342"/>
        <v>1</v>
      </c>
      <c r="AZ537">
        <f t="shared" si="343"/>
        <v>0</v>
      </c>
      <c r="BA537" s="4">
        <f t="shared" si="344"/>
        <v>0</v>
      </c>
      <c r="BB537" s="4">
        <f t="shared" si="345"/>
        <v>0</v>
      </c>
      <c r="BC537" s="4">
        <f t="shared" si="346"/>
        <v>0</v>
      </c>
      <c r="BD537" s="4">
        <f t="shared" si="347"/>
        <v>0</v>
      </c>
      <c r="BE537" s="4">
        <f t="shared" si="348"/>
        <v>0</v>
      </c>
      <c r="BF537" s="4">
        <f t="shared" si="349"/>
        <v>0</v>
      </c>
      <c r="BG537" s="4">
        <f t="shared" si="350"/>
        <v>0</v>
      </c>
      <c r="BH537" s="4">
        <f t="shared" si="351"/>
        <v>0</v>
      </c>
      <c r="BI537" s="4">
        <f t="shared" si="352"/>
        <v>0</v>
      </c>
      <c r="BJ537" s="4">
        <f t="shared" si="353"/>
        <v>0</v>
      </c>
      <c r="BK537" s="4">
        <f t="shared" si="354"/>
        <v>0</v>
      </c>
      <c r="BL537" s="4">
        <f t="shared" si="355"/>
        <v>1</v>
      </c>
      <c r="BM537" s="4">
        <f t="shared" si="356"/>
        <v>0</v>
      </c>
      <c r="BN537" s="4">
        <f t="shared" si="357"/>
        <v>0</v>
      </c>
      <c r="BO537">
        <f>SUMIFS(BH$5:BH537,$AA$5:$AA537,$AA537)</f>
        <v>1</v>
      </c>
      <c r="BP537">
        <f>SUMIFS(BI$5:BI537,$AA$5:$AA537,$AA537)</f>
        <v>3</v>
      </c>
      <c r="BQ537">
        <f>SUMIFS(BJ$5:BJ537,$AA$5:$AA537,$AA537)</f>
        <v>6</v>
      </c>
      <c r="BR537">
        <f>SUMIFS(BK$5:BK537,$AA$5:$AA537,$AA537)</f>
        <v>2</v>
      </c>
      <c r="BS537">
        <f>SUMIFS(BL$5:BL537,$AA$5:$AA537,$AA537)</f>
        <v>10</v>
      </c>
      <c r="BT537">
        <f>SUMIFS(BM$5:BM537,$AA$5:$AA537,$AA537)</f>
        <v>2</v>
      </c>
      <c r="BU537">
        <f>SUMIFS(BN$5:BN537,$AA$5:$AA537,$AA537)</f>
        <v>0</v>
      </c>
      <c r="BV537">
        <f t="shared" si="358"/>
        <v>18</v>
      </c>
      <c r="BW537">
        <f t="shared" si="359"/>
        <v>16</v>
      </c>
      <c r="BX537">
        <f t="shared" si="360"/>
        <v>28</v>
      </c>
      <c r="BY537">
        <f t="shared" si="361"/>
        <v>23</v>
      </c>
      <c r="BZ537">
        <f t="shared" si="362"/>
        <v>22</v>
      </c>
      <c r="CA537">
        <f t="shared" si="363"/>
        <v>40</v>
      </c>
      <c r="CB537">
        <f t="shared" si="364"/>
        <v>0</v>
      </c>
      <c r="CC537">
        <f t="shared" si="365"/>
        <v>10</v>
      </c>
      <c r="CD537">
        <f t="shared" si="366"/>
        <v>22</v>
      </c>
      <c r="CE537" t="str">
        <f>IFERROR(VLOOKUP($AA537,'Tuyến và nhân viên'!$I:$O,7,0),"")</f>
        <v>Trần Văn Khanh</v>
      </c>
      <c r="CF537">
        <f t="shared" si="367"/>
        <v>2</v>
      </c>
      <c r="CG537">
        <f t="shared" si="368"/>
        <v>1</v>
      </c>
      <c r="CH537">
        <f>COUNTIFS($L537:L537,"x")</f>
        <v>0</v>
      </c>
      <c r="CI537">
        <f>COUNTIFS($L537:M537,"x")</f>
        <v>0</v>
      </c>
      <c r="CJ537">
        <f>COUNTIFS($L537:N537,"x")</f>
        <v>0</v>
      </c>
      <c r="CK537">
        <f>COUNTIFS($L537:O537,"x")</f>
        <v>0</v>
      </c>
      <c r="CL537">
        <f>COUNTIFS($L537:P537,"x")</f>
        <v>1</v>
      </c>
      <c r="CM537">
        <f>COUNTIFS($L537:Q537,"x")</f>
        <v>1</v>
      </c>
      <c r="CN537">
        <f>COUNTIFS($L537:R537,"x")</f>
        <v>1</v>
      </c>
      <c r="CO537" t="str" cm="1">
        <f t="array" ref="CO537">IFERROR(INDEX($CH$4:$CN$4,0,MATCH(1,$CH537:$CN537,0)),"")</f>
        <v>Thứ 6</v>
      </c>
      <c r="CP537" t="str" cm="1">
        <f t="array" ref="CP537">IFERROR(INDEX($CH$4:$CN$4,0,MATCH(2,$CH537:$CN537,0)),"")</f>
        <v/>
      </c>
      <c r="CQ537" t="str">
        <f t="shared" si="369"/>
        <v>Thứ 6</v>
      </c>
      <c r="CR537" t="str">
        <f t="shared" si="334"/>
        <v>F2 - Tuần 1 &amp; 3</v>
      </c>
    </row>
    <row r="538" spans="1:96" x14ac:dyDescent="0.3">
      <c r="A538" s="117" t="s">
        <v>38507</v>
      </c>
      <c r="B538" s="118" t="s">
        <v>33266</v>
      </c>
      <c r="C538" s="118" t="s">
        <v>33267</v>
      </c>
      <c r="D538" s="118" t="s">
        <v>39663</v>
      </c>
      <c r="E538" s="118" t="s">
        <v>39664</v>
      </c>
      <c r="F538" s="118" t="s">
        <v>34823</v>
      </c>
      <c r="G538" s="118" t="s">
        <v>34824</v>
      </c>
      <c r="H538" s="118" t="s">
        <v>34828</v>
      </c>
      <c r="I538" s="118" t="s">
        <v>22</v>
      </c>
      <c r="J538" s="119" t="s">
        <v>39658</v>
      </c>
      <c r="K538" s="119" t="s">
        <v>23</v>
      </c>
      <c r="L538" s="117" t="s">
        <v>23</v>
      </c>
      <c r="M538" s="117" t="s">
        <v>23</v>
      </c>
      <c r="N538" s="117" t="s">
        <v>24</v>
      </c>
      <c r="O538" s="117" t="s">
        <v>23</v>
      </c>
      <c r="P538" s="117" t="s">
        <v>23</v>
      </c>
      <c r="Q538" s="117" t="s">
        <v>23</v>
      </c>
      <c r="R538" s="117" t="s">
        <v>23</v>
      </c>
      <c r="S538" s="117" t="s">
        <v>24</v>
      </c>
      <c r="T538" s="117" t="s">
        <v>24</v>
      </c>
      <c r="U538" s="117" t="s">
        <v>24</v>
      </c>
      <c r="V538" s="117" t="s">
        <v>24</v>
      </c>
      <c r="W538" s="74" t="str">
        <f t="shared" si="335"/>
        <v>x</v>
      </c>
      <c r="X538" s="74" t="str">
        <f t="shared" si="336"/>
        <v/>
      </c>
      <c r="Y538" s="74" t="str">
        <f t="shared" si="337"/>
        <v>x</v>
      </c>
      <c r="Z538" s="74" t="str">
        <f t="shared" si="338"/>
        <v/>
      </c>
      <c r="AA538" t="str">
        <f>VLOOKUP($D538,'Tuyến và nhân viên'!$D:$M,6,0)</f>
        <v>HL00623</v>
      </c>
      <c r="AB538" t="str">
        <f>VLOOKUP($D538,'Tuyến và nhân viên'!$D:$M,7,0)</f>
        <v>Lê Thị Liên Thư</v>
      </c>
      <c r="AC538" s="16" t="str">
        <f>IFERROR(VLOOKUP($F538,DSKH!$D:$BF,53,0),"")</f>
        <v>F2</v>
      </c>
      <c r="AD538" s="16" t="str">
        <f>IFERROR(VLOOKUP($F538,DSKH!$D:$BF,54,0),"")</f>
        <v>GT</v>
      </c>
      <c r="AE538" s="4">
        <f>SUMIFS('Doanh số khách hàng'!$F:$F,'Doanh số khách hàng'!$A:$A,'Chi tiết tuyến'!$F538)</f>
        <v>0</v>
      </c>
      <c r="AF538" s="16" t="str">
        <f t="shared" si="330"/>
        <v>F4</v>
      </c>
      <c r="AG538" s="16" t="str">
        <f t="shared" si="331"/>
        <v>F2</v>
      </c>
      <c r="AH538" t="b">
        <f t="shared" si="339"/>
        <v>0</v>
      </c>
      <c r="AI538" t="b">
        <f t="shared" si="340"/>
        <v>1</v>
      </c>
      <c r="AJ538">
        <f>IFERROR(VLOOKUP($AC538,Master!$D:$E,2,0),"")</f>
        <v>2</v>
      </c>
      <c r="AK538">
        <f>VLOOKUP($AF538,Master!$D:$E,2,0)</f>
        <v>4</v>
      </c>
      <c r="AL538" s="4">
        <f t="shared" si="341"/>
        <v>0</v>
      </c>
      <c r="AM538" t="str">
        <f>IFERROR(VLOOKUP($F538,DSKH!$D:$BF,31,0),"")</f>
        <v>Tỉnh Cà Mau</v>
      </c>
      <c r="AN538" t="str">
        <f>IFERROR(VLOOKUP($F538,DSKH!$D:$BF,29,0),"")</f>
        <v>Xã Hòa Bình</v>
      </c>
      <c r="AO538">
        <f>IFERROR(VLOOKUP($F538,DSKH!$D:$BF,52,0),"")</f>
        <v>0</v>
      </c>
      <c r="AP538">
        <f>IF(L538="x",1+COUNTIFS(AP$4:AP537,"&gt;0",$AA$4:$AA537,$AA537),0)</f>
        <v>0</v>
      </c>
      <c r="AQ538">
        <f>IF(M538="x",1+COUNTIFS(AQ$4:AQ537,"&gt;0",$AA$4:$AA537,$AA537),0)</f>
        <v>0</v>
      </c>
      <c r="AR538">
        <f>IF(N538="x",1+COUNTIFS(AR$4:AR537,"&gt;0",$AA$4:$AA537,$AA537),0)</f>
        <v>8</v>
      </c>
      <c r="AS538">
        <f>IF(O538="x",1+COUNTIFS(AS$4:AS537,"&gt;0",$AA$4:$AA537,$AA537),0)</f>
        <v>0</v>
      </c>
      <c r="AT538">
        <f>IF(P538="x",1+COUNTIFS(AT$4:AT537,"&gt;0",$AA$4:$AA537,$AA537),0)</f>
        <v>0</v>
      </c>
      <c r="AU538">
        <f>IF(Q538="x",1+COUNTIFS(AU$4:AU537,"&gt;0",$AA$4:$AA537,$AA537),0)</f>
        <v>0</v>
      </c>
      <c r="AV538">
        <f>IF(R538="x",1+COUNTIFS(AV$4:AV537,"&gt;0",$AA$4:$AA537,$AA537),0)</f>
        <v>0</v>
      </c>
      <c r="AW538">
        <f t="shared" si="332"/>
        <v>1</v>
      </c>
      <c r="AX538">
        <f t="shared" si="333"/>
        <v>0</v>
      </c>
      <c r="AY538">
        <f t="shared" si="342"/>
        <v>1</v>
      </c>
      <c r="AZ538">
        <f t="shared" si="343"/>
        <v>0</v>
      </c>
      <c r="BA538" s="4">
        <f t="shared" si="344"/>
        <v>0</v>
      </c>
      <c r="BB538" s="4">
        <f t="shared" si="345"/>
        <v>0</v>
      </c>
      <c r="BC538" s="4">
        <f t="shared" si="346"/>
        <v>0</v>
      </c>
      <c r="BD538" s="4">
        <f t="shared" si="347"/>
        <v>0</v>
      </c>
      <c r="BE538" s="4">
        <f t="shared" si="348"/>
        <v>0</v>
      </c>
      <c r="BF538" s="4">
        <f t="shared" si="349"/>
        <v>0</v>
      </c>
      <c r="BG538" s="4">
        <f t="shared" si="350"/>
        <v>0</v>
      </c>
      <c r="BH538" s="4">
        <f t="shared" si="351"/>
        <v>0</v>
      </c>
      <c r="BI538" s="4">
        <f t="shared" si="352"/>
        <v>0</v>
      </c>
      <c r="BJ538" s="4">
        <f t="shared" si="353"/>
        <v>1</v>
      </c>
      <c r="BK538" s="4">
        <f t="shared" si="354"/>
        <v>0</v>
      </c>
      <c r="BL538" s="4">
        <f t="shared" si="355"/>
        <v>0</v>
      </c>
      <c r="BM538" s="4">
        <f t="shared" si="356"/>
        <v>0</v>
      </c>
      <c r="BN538" s="4">
        <f t="shared" si="357"/>
        <v>0</v>
      </c>
      <c r="BO538">
        <f>SUMIFS(BH$5:BH538,$AA$5:$AA538,$AA538)</f>
        <v>1</v>
      </c>
      <c r="BP538">
        <f>SUMIFS(BI$5:BI538,$AA$5:$AA538,$AA538)</f>
        <v>3</v>
      </c>
      <c r="BQ538">
        <f>SUMIFS(BJ$5:BJ538,$AA$5:$AA538,$AA538)</f>
        <v>7</v>
      </c>
      <c r="BR538">
        <f>SUMIFS(BK$5:BK538,$AA$5:$AA538,$AA538)</f>
        <v>2</v>
      </c>
      <c r="BS538">
        <f>SUMIFS(BL$5:BL538,$AA$5:$AA538,$AA538)</f>
        <v>10</v>
      </c>
      <c r="BT538">
        <f>SUMIFS(BM$5:BM538,$AA$5:$AA538,$AA538)</f>
        <v>2</v>
      </c>
      <c r="BU538">
        <f>SUMIFS(BN$5:BN538,$AA$5:$AA538,$AA538)</f>
        <v>0</v>
      </c>
      <c r="BV538">
        <f t="shared" si="358"/>
        <v>18</v>
      </c>
      <c r="BW538">
        <f t="shared" si="359"/>
        <v>16</v>
      </c>
      <c r="BX538">
        <f t="shared" si="360"/>
        <v>28</v>
      </c>
      <c r="BY538">
        <f t="shared" si="361"/>
        <v>23</v>
      </c>
      <c r="BZ538">
        <f t="shared" si="362"/>
        <v>22</v>
      </c>
      <c r="CA538">
        <f t="shared" si="363"/>
        <v>40</v>
      </c>
      <c r="CB538">
        <f t="shared" si="364"/>
        <v>0</v>
      </c>
      <c r="CC538">
        <f t="shared" si="365"/>
        <v>7</v>
      </c>
      <c r="CD538">
        <f t="shared" si="366"/>
        <v>28</v>
      </c>
      <c r="CE538" t="str">
        <f>IFERROR(VLOOKUP($AA538,'Tuyến và nhân viên'!$I:$O,7,0),"")</f>
        <v>Trần Văn Khanh</v>
      </c>
      <c r="CF538">
        <f t="shared" si="367"/>
        <v>2</v>
      </c>
      <c r="CG538">
        <f t="shared" si="368"/>
        <v>1</v>
      </c>
      <c r="CH538">
        <f>COUNTIFS($L538:L538,"x")</f>
        <v>0</v>
      </c>
      <c r="CI538">
        <f>COUNTIFS($L538:M538,"x")</f>
        <v>0</v>
      </c>
      <c r="CJ538">
        <f>COUNTIFS($L538:N538,"x")</f>
        <v>1</v>
      </c>
      <c r="CK538">
        <f>COUNTIFS($L538:O538,"x")</f>
        <v>1</v>
      </c>
      <c r="CL538">
        <f>COUNTIFS($L538:P538,"x")</f>
        <v>1</v>
      </c>
      <c r="CM538">
        <f>COUNTIFS($L538:Q538,"x")</f>
        <v>1</v>
      </c>
      <c r="CN538">
        <f>COUNTIFS($L538:R538,"x")</f>
        <v>1</v>
      </c>
      <c r="CO538" t="str" cm="1">
        <f t="array" ref="CO538">IFERROR(INDEX($CH$4:$CN$4,0,MATCH(1,$CH538:$CN538,0)),"")</f>
        <v>Thứ 4</v>
      </c>
      <c r="CP538" t="str" cm="1">
        <f t="array" ref="CP538">IFERROR(INDEX($CH$4:$CN$4,0,MATCH(2,$CH538:$CN538,0)),"")</f>
        <v/>
      </c>
      <c r="CQ538" t="str">
        <f t="shared" si="369"/>
        <v>Thứ 4</v>
      </c>
      <c r="CR538" t="str">
        <f t="shared" si="334"/>
        <v>F2 - Tuần 1 &amp; 3</v>
      </c>
    </row>
    <row r="539" spans="1:96" x14ac:dyDescent="0.3">
      <c r="A539" s="117" t="s">
        <v>38517</v>
      </c>
      <c r="B539" s="118" t="s">
        <v>33266</v>
      </c>
      <c r="C539" s="118" t="s">
        <v>33267</v>
      </c>
      <c r="D539" s="118" t="s">
        <v>39663</v>
      </c>
      <c r="E539" s="118" t="s">
        <v>39664</v>
      </c>
      <c r="F539" s="118" t="s">
        <v>34834</v>
      </c>
      <c r="G539" s="118" t="s">
        <v>34835</v>
      </c>
      <c r="H539" s="118" t="s">
        <v>34839</v>
      </c>
      <c r="I539" s="118" t="s">
        <v>22</v>
      </c>
      <c r="J539" s="119" t="s">
        <v>39658</v>
      </c>
      <c r="K539" s="119" t="s">
        <v>23</v>
      </c>
      <c r="L539" s="117" t="s">
        <v>23</v>
      </c>
      <c r="M539" s="117" t="s">
        <v>23</v>
      </c>
      <c r="N539" s="117" t="s">
        <v>24</v>
      </c>
      <c r="O539" s="117" t="s">
        <v>23</v>
      </c>
      <c r="P539" s="117" t="s">
        <v>23</v>
      </c>
      <c r="Q539" s="117" t="s">
        <v>23</v>
      </c>
      <c r="R539" s="117" t="s">
        <v>23</v>
      </c>
      <c r="S539" s="117" t="s">
        <v>24</v>
      </c>
      <c r="T539" s="117" t="s">
        <v>24</v>
      </c>
      <c r="U539" s="117" t="s">
        <v>24</v>
      </c>
      <c r="V539" s="117" t="s">
        <v>24</v>
      </c>
      <c r="W539" s="74" t="str">
        <f t="shared" si="335"/>
        <v>x</v>
      </c>
      <c r="X539" s="74" t="str">
        <f t="shared" si="336"/>
        <v/>
      </c>
      <c r="Y539" s="74" t="str">
        <f t="shared" si="337"/>
        <v>x</v>
      </c>
      <c r="Z539" s="74" t="str">
        <f t="shared" si="338"/>
        <v/>
      </c>
      <c r="AA539" t="str">
        <f>VLOOKUP($D539,'Tuyến và nhân viên'!$D:$M,6,0)</f>
        <v>HL00623</v>
      </c>
      <c r="AB539" t="str">
        <f>VLOOKUP($D539,'Tuyến và nhân viên'!$D:$M,7,0)</f>
        <v>Lê Thị Liên Thư</v>
      </c>
      <c r="AC539" s="16" t="str">
        <f>IFERROR(VLOOKUP($F539,DSKH!$D:$BF,53,0),"")</f>
        <v>F2</v>
      </c>
      <c r="AD539" s="16" t="str">
        <f>IFERROR(VLOOKUP($F539,DSKH!$D:$BF,54,0),"")</f>
        <v>GT</v>
      </c>
      <c r="AE539" s="4">
        <f>SUMIFS('Doanh số khách hàng'!$F:$F,'Doanh số khách hàng'!$A:$A,'Chi tiết tuyến'!$F539)</f>
        <v>0</v>
      </c>
      <c r="AF539" s="16" t="str">
        <f t="shared" si="330"/>
        <v>F4</v>
      </c>
      <c r="AG539" s="16" t="str">
        <f t="shared" si="331"/>
        <v>F2</v>
      </c>
      <c r="AH539" t="b">
        <f t="shared" si="339"/>
        <v>0</v>
      </c>
      <c r="AI539" t="b">
        <f t="shared" si="340"/>
        <v>1</v>
      </c>
      <c r="AJ539">
        <f>IFERROR(VLOOKUP($AC539,Master!$D:$E,2,0),"")</f>
        <v>2</v>
      </c>
      <c r="AK539">
        <f>VLOOKUP($AF539,Master!$D:$E,2,0)</f>
        <v>4</v>
      </c>
      <c r="AL539" s="4">
        <f t="shared" si="341"/>
        <v>0</v>
      </c>
      <c r="AM539" t="str">
        <f>IFERROR(VLOOKUP($F539,DSKH!$D:$BF,31,0),"")</f>
        <v>Tỉnh Cà Mau</v>
      </c>
      <c r="AN539" t="str">
        <f>IFERROR(VLOOKUP($F539,DSKH!$D:$BF,29,0),"")</f>
        <v>Xã Hòa Bình</v>
      </c>
      <c r="AO539">
        <f>IFERROR(VLOOKUP($F539,DSKH!$D:$BF,52,0),"")</f>
        <v>0</v>
      </c>
      <c r="AP539">
        <f>IF(L539="x",1+COUNTIFS(AP$4:AP538,"&gt;0",$AA$4:$AA538,$AA538),0)</f>
        <v>0</v>
      </c>
      <c r="AQ539">
        <f>IF(M539="x",1+COUNTIFS(AQ$4:AQ538,"&gt;0",$AA$4:$AA538,$AA538),0)</f>
        <v>0</v>
      </c>
      <c r="AR539">
        <f>IF(N539="x",1+COUNTIFS(AR$4:AR538,"&gt;0",$AA$4:$AA538,$AA538),0)</f>
        <v>9</v>
      </c>
      <c r="AS539">
        <f>IF(O539="x",1+COUNTIFS(AS$4:AS538,"&gt;0",$AA$4:$AA538,$AA538),0)</f>
        <v>0</v>
      </c>
      <c r="AT539">
        <f>IF(P539="x",1+COUNTIFS(AT$4:AT538,"&gt;0",$AA$4:$AA538,$AA538),0)</f>
        <v>0</v>
      </c>
      <c r="AU539">
        <f>IF(Q539="x",1+COUNTIFS(AU$4:AU538,"&gt;0",$AA$4:$AA538,$AA538),0)</f>
        <v>0</v>
      </c>
      <c r="AV539">
        <f>IF(R539="x",1+COUNTIFS(AV$4:AV538,"&gt;0",$AA$4:$AA538,$AA538),0)</f>
        <v>0</v>
      </c>
      <c r="AW539">
        <f t="shared" si="332"/>
        <v>1</v>
      </c>
      <c r="AX539">
        <f t="shared" si="333"/>
        <v>0</v>
      </c>
      <c r="AY539">
        <f t="shared" si="342"/>
        <v>1</v>
      </c>
      <c r="AZ539">
        <f t="shared" si="343"/>
        <v>0</v>
      </c>
      <c r="BA539" s="4">
        <f t="shared" si="344"/>
        <v>0</v>
      </c>
      <c r="BB539" s="4">
        <f t="shared" si="345"/>
        <v>0</v>
      </c>
      <c r="BC539" s="4">
        <f t="shared" si="346"/>
        <v>0</v>
      </c>
      <c r="BD539" s="4">
        <f t="shared" si="347"/>
        <v>0</v>
      </c>
      <c r="BE539" s="4">
        <f t="shared" si="348"/>
        <v>0</v>
      </c>
      <c r="BF539" s="4">
        <f t="shared" si="349"/>
        <v>0</v>
      </c>
      <c r="BG539" s="4">
        <f t="shared" si="350"/>
        <v>0</v>
      </c>
      <c r="BH539" s="4">
        <f t="shared" si="351"/>
        <v>0</v>
      </c>
      <c r="BI539" s="4">
        <f t="shared" si="352"/>
        <v>0</v>
      </c>
      <c r="BJ539" s="4">
        <f t="shared" si="353"/>
        <v>1</v>
      </c>
      <c r="BK539" s="4">
        <f t="shared" si="354"/>
        <v>0</v>
      </c>
      <c r="BL539" s="4">
        <f t="shared" si="355"/>
        <v>0</v>
      </c>
      <c r="BM539" s="4">
        <f t="shared" si="356"/>
        <v>0</v>
      </c>
      <c r="BN539" s="4">
        <f t="shared" si="357"/>
        <v>0</v>
      </c>
      <c r="BO539">
        <f>SUMIFS(BH$5:BH539,$AA$5:$AA539,$AA539)</f>
        <v>1</v>
      </c>
      <c r="BP539">
        <f>SUMIFS(BI$5:BI539,$AA$5:$AA539,$AA539)</f>
        <v>3</v>
      </c>
      <c r="BQ539">
        <f>SUMIFS(BJ$5:BJ539,$AA$5:$AA539,$AA539)</f>
        <v>8</v>
      </c>
      <c r="BR539">
        <f>SUMIFS(BK$5:BK539,$AA$5:$AA539,$AA539)</f>
        <v>2</v>
      </c>
      <c r="BS539">
        <f>SUMIFS(BL$5:BL539,$AA$5:$AA539,$AA539)</f>
        <v>10</v>
      </c>
      <c r="BT539">
        <f>SUMIFS(BM$5:BM539,$AA$5:$AA539,$AA539)</f>
        <v>2</v>
      </c>
      <c r="BU539">
        <f>SUMIFS(BN$5:BN539,$AA$5:$AA539,$AA539)</f>
        <v>0</v>
      </c>
      <c r="BV539">
        <f t="shared" si="358"/>
        <v>18</v>
      </c>
      <c r="BW539">
        <f t="shared" si="359"/>
        <v>16</v>
      </c>
      <c r="BX539">
        <f t="shared" si="360"/>
        <v>28</v>
      </c>
      <c r="BY539">
        <f t="shared" si="361"/>
        <v>23</v>
      </c>
      <c r="BZ539">
        <f t="shared" si="362"/>
        <v>22</v>
      </c>
      <c r="CA539">
        <f t="shared" si="363"/>
        <v>40</v>
      </c>
      <c r="CB539">
        <f t="shared" si="364"/>
        <v>0</v>
      </c>
      <c r="CC539">
        <f t="shared" si="365"/>
        <v>8</v>
      </c>
      <c r="CD539">
        <f t="shared" si="366"/>
        <v>28</v>
      </c>
      <c r="CE539" t="str">
        <f>IFERROR(VLOOKUP($AA539,'Tuyến và nhân viên'!$I:$O,7,0),"")</f>
        <v>Trần Văn Khanh</v>
      </c>
      <c r="CF539">
        <f t="shared" si="367"/>
        <v>2</v>
      </c>
      <c r="CG539">
        <f t="shared" si="368"/>
        <v>1</v>
      </c>
      <c r="CH539">
        <f>COUNTIFS($L539:L539,"x")</f>
        <v>0</v>
      </c>
      <c r="CI539">
        <f>COUNTIFS($L539:M539,"x")</f>
        <v>0</v>
      </c>
      <c r="CJ539">
        <f>COUNTIFS($L539:N539,"x")</f>
        <v>1</v>
      </c>
      <c r="CK539">
        <f>COUNTIFS($L539:O539,"x")</f>
        <v>1</v>
      </c>
      <c r="CL539">
        <f>COUNTIFS($L539:P539,"x")</f>
        <v>1</v>
      </c>
      <c r="CM539">
        <f>COUNTIFS($L539:Q539,"x")</f>
        <v>1</v>
      </c>
      <c r="CN539">
        <f>COUNTIFS($L539:R539,"x")</f>
        <v>1</v>
      </c>
      <c r="CO539" t="str" cm="1">
        <f t="array" ref="CO539">IFERROR(INDEX($CH$4:$CN$4,0,MATCH(1,$CH539:$CN539,0)),"")</f>
        <v>Thứ 4</v>
      </c>
      <c r="CP539" t="str" cm="1">
        <f t="array" ref="CP539">IFERROR(INDEX($CH$4:$CN$4,0,MATCH(2,$CH539:$CN539,0)),"")</f>
        <v/>
      </c>
      <c r="CQ539" t="str">
        <f t="shared" si="369"/>
        <v>Thứ 4</v>
      </c>
      <c r="CR539" t="str">
        <f t="shared" si="334"/>
        <v>F2 - Tuần 1 &amp; 3</v>
      </c>
    </row>
    <row r="540" spans="1:96" x14ac:dyDescent="0.3">
      <c r="A540" s="117" t="s">
        <v>38527</v>
      </c>
      <c r="B540" s="118" t="s">
        <v>33266</v>
      </c>
      <c r="C540" s="118" t="s">
        <v>33267</v>
      </c>
      <c r="D540" s="118" t="s">
        <v>39663</v>
      </c>
      <c r="E540" s="118" t="s">
        <v>39664</v>
      </c>
      <c r="F540" s="118" t="s">
        <v>34852</v>
      </c>
      <c r="G540" s="118" t="s">
        <v>34853</v>
      </c>
      <c r="H540" s="118" t="s">
        <v>34857</v>
      </c>
      <c r="I540" s="118" t="s">
        <v>22</v>
      </c>
      <c r="J540" s="119" t="s">
        <v>39658</v>
      </c>
      <c r="K540" s="119" t="s">
        <v>23</v>
      </c>
      <c r="L540" s="117" t="s">
        <v>24</v>
      </c>
      <c r="M540" s="117" t="s">
        <v>23</v>
      </c>
      <c r="N540" s="117" t="s">
        <v>23</v>
      </c>
      <c r="O540" s="117" t="s">
        <v>23</v>
      </c>
      <c r="P540" s="117" t="s">
        <v>23</v>
      </c>
      <c r="Q540" s="117" t="s">
        <v>23</v>
      </c>
      <c r="R540" s="117" t="s">
        <v>23</v>
      </c>
      <c r="S540" s="117" t="s">
        <v>24</v>
      </c>
      <c r="T540" s="117" t="s">
        <v>24</v>
      </c>
      <c r="U540" s="117" t="s">
        <v>24</v>
      </c>
      <c r="V540" s="117" t="s">
        <v>24</v>
      </c>
      <c r="W540" s="74" t="str">
        <f t="shared" si="335"/>
        <v>x</v>
      </c>
      <c r="X540" s="74" t="str">
        <f t="shared" si="336"/>
        <v/>
      </c>
      <c r="Y540" s="74" t="str">
        <f t="shared" si="337"/>
        <v>x</v>
      </c>
      <c r="Z540" s="74" t="str">
        <f t="shared" si="338"/>
        <v/>
      </c>
      <c r="AA540" t="str">
        <f>VLOOKUP($D540,'Tuyến và nhân viên'!$D:$M,6,0)</f>
        <v>HL00623</v>
      </c>
      <c r="AB540" t="str">
        <f>VLOOKUP($D540,'Tuyến và nhân viên'!$D:$M,7,0)</f>
        <v>Lê Thị Liên Thư</v>
      </c>
      <c r="AC540" s="16" t="str">
        <f>IFERROR(VLOOKUP($F540,DSKH!$D:$BF,53,0),"")</f>
        <v>F2</v>
      </c>
      <c r="AD540" s="16" t="str">
        <f>IFERROR(VLOOKUP($F540,DSKH!$D:$BF,54,0),"")</f>
        <v>GT</v>
      </c>
      <c r="AE540" s="4">
        <f>SUMIFS('Doanh số khách hàng'!$F:$F,'Doanh số khách hàng'!$A:$A,'Chi tiết tuyến'!$F540)</f>
        <v>0</v>
      </c>
      <c r="AF540" s="16" t="str">
        <f t="shared" si="330"/>
        <v>F4</v>
      </c>
      <c r="AG540" s="16" t="str">
        <f t="shared" si="331"/>
        <v>F2</v>
      </c>
      <c r="AH540" t="b">
        <f t="shared" si="339"/>
        <v>0</v>
      </c>
      <c r="AI540" t="b">
        <f t="shared" si="340"/>
        <v>1</v>
      </c>
      <c r="AJ540">
        <f>IFERROR(VLOOKUP($AC540,Master!$D:$E,2,0),"")</f>
        <v>2</v>
      </c>
      <c r="AK540">
        <f>VLOOKUP($AF540,Master!$D:$E,2,0)</f>
        <v>4</v>
      </c>
      <c r="AL540" s="4">
        <f t="shared" si="341"/>
        <v>0</v>
      </c>
      <c r="AM540" t="str">
        <f>IFERROR(VLOOKUP($F540,DSKH!$D:$BF,31,0),"")</f>
        <v>Tỉnh Cà Mau</v>
      </c>
      <c r="AN540" t="str">
        <f>IFERROR(VLOOKUP($F540,DSKH!$D:$BF,29,0),"")</f>
        <v>Xã Gành Hào</v>
      </c>
      <c r="AO540">
        <f>IFERROR(VLOOKUP($F540,DSKH!$D:$BF,52,0),"")</f>
        <v>0</v>
      </c>
      <c r="AP540">
        <f>IF(L540="x",1+COUNTIFS(AP$4:AP539,"&gt;0",$AA$4:$AA539,$AA539),0)</f>
        <v>3</v>
      </c>
      <c r="AQ540">
        <f>IF(M540="x",1+COUNTIFS(AQ$4:AQ539,"&gt;0",$AA$4:$AA539,$AA539),0)</f>
        <v>0</v>
      </c>
      <c r="AR540">
        <f>IF(N540="x",1+COUNTIFS(AR$4:AR539,"&gt;0",$AA$4:$AA539,$AA539),0)</f>
        <v>0</v>
      </c>
      <c r="AS540">
        <f>IF(O540="x",1+COUNTIFS(AS$4:AS539,"&gt;0",$AA$4:$AA539,$AA539),0)</f>
        <v>0</v>
      </c>
      <c r="AT540">
        <f>IF(P540="x",1+COUNTIFS(AT$4:AT539,"&gt;0",$AA$4:$AA539,$AA539),0)</f>
        <v>0</v>
      </c>
      <c r="AU540">
        <f>IF(Q540="x",1+COUNTIFS(AU$4:AU539,"&gt;0",$AA$4:$AA539,$AA539),0)</f>
        <v>0</v>
      </c>
      <c r="AV540">
        <f>IF(R540="x",1+COUNTIFS(AV$4:AV539,"&gt;0",$AA$4:$AA539,$AA539),0)</f>
        <v>0</v>
      </c>
      <c r="AW540">
        <f t="shared" si="332"/>
        <v>1</v>
      </c>
      <c r="AX540">
        <f t="shared" si="333"/>
        <v>0</v>
      </c>
      <c r="AY540">
        <f t="shared" si="342"/>
        <v>1</v>
      </c>
      <c r="AZ540">
        <f t="shared" si="343"/>
        <v>0</v>
      </c>
      <c r="BA540" s="4">
        <f t="shared" si="344"/>
        <v>0</v>
      </c>
      <c r="BB540" s="4">
        <f t="shared" si="345"/>
        <v>0</v>
      </c>
      <c r="BC540" s="4">
        <f t="shared" si="346"/>
        <v>0</v>
      </c>
      <c r="BD540" s="4">
        <f t="shared" si="347"/>
        <v>0</v>
      </c>
      <c r="BE540" s="4">
        <f t="shared" si="348"/>
        <v>0</v>
      </c>
      <c r="BF540" s="4">
        <f t="shared" si="349"/>
        <v>0</v>
      </c>
      <c r="BG540" s="4">
        <f t="shared" si="350"/>
        <v>0</v>
      </c>
      <c r="BH540" s="4">
        <f t="shared" si="351"/>
        <v>1</v>
      </c>
      <c r="BI540" s="4">
        <f t="shared" si="352"/>
        <v>0</v>
      </c>
      <c r="BJ540" s="4">
        <f t="shared" si="353"/>
        <v>0</v>
      </c>
      <c r="BK540" s="4">
        <f t="shared" si="354"/>
        <v>0</v>
      </c>
      <c r="BL540" s="4">
        <f t="shared" si="355"/>
        <v>0</v>
      </c>
      <c r="BM540" s="4">
        <f t="shared" si="356"/>
        <v>0</v>
      </c>
      <c r="BN540" s="4">
        <f t="shared" si="357"/>
        <v>0</v>
      </c>
      <c r="BO540">
        <f>SUMIFS(BH$5:BH540,$AA$5:$AA540,$AA540)</f>
        <v>2</v>
      </c>
      <c r="BP540">
        <f>SUMIFS(BI$5:BI540,$AA$5:$AA540,$AA540)</f>
        <v>3</v>
      </c>
      <c r="BQ540">
        <f>SUMIFS(BJ$5:BJ540,$AA$5:$AA540,$AA540)</f>
        <v>8</v>
      </c>
      <c r="BR540">
        <f>SUMIFS(BK$5:BK540,$AA$5:$AA540,$AA540)</f>
        <v>2</v>
      </c>
      <c r="BS540">
        <f>SUMIFS(BL$5:BL540,$AA$5:$AA540,$AA540)</f>
        <v>10</v>
      </c>
      <c r="BT540">
        <f>SUMIFS(BM$5:BM540,$AA$5:$AA540,$AA540)</f>
        <v>2</v>
      </c>
      <c r="BU540">
        <f>SUMIFS(BN$5:BN540,$AA$5:$AA540,$AA540)</f>
        <v>0</v>
      </c>
      <c r="BV540">
        <f t="shared" si="358"/>
        <v>18</v>
      </c>
      <c r="BW540">
        <f t="shared" si="359"/>
        <v>16</v>
      </c>
      <c r="BX540">
        <f t="shared" si="360"/>
        <v>28</v>
      </c>
      <c r="BY540">
        <f t="shared" si="361"/>
        <v>23</v>
      </c>
      <c r="BZ540">
        <f t="shared" si="362"/>
        <v>22</v>
      </c>
      <c r="CA540">
        <f t="shared" si="363"/>
        <v>40</v>
      </c>
      <c r="CB540">
        <f t="shared" si="364"/>
        <v>0</v>
      </c>
      <c r="CC540">
        <f t="shared" si="365"/>
        <v>2</v>
      </c>
      <c r="CD540">
        <f t="shared" si="366"/>
        <v>18</v>
      </c>
      <c r="CE540" t="str">
        <f>IFERROR(VLOOKUP($AA540,'Tuyến và nhân viên'!$I:$O,7,0),"")</f>
        <v>Trần Văn Khanh</v>
      </c>
      <c r="CF540">
        <f t="shared" si="367"/>
        <v>2</v>
      </c>
      <c r="CG540">
        <f t="shared" si="368"/>
        <v>1</v>
      </c>
      <c r="CH540">
        <f>COUNTIFS($L540:L540,"x")</f>
        <v>1</v>
      </c>
      <c r="CI540">
        <f>COUNTIFS($L540:M540,"x")</f>
        <v>1</v>
      </c>
      <c r="CJ540">
        <f>COUNTIFS($L540:N540,"x")</f>
        <v>1</v>
      </c>
      <c r="CK540">
        <f>COUNTIFS($L540:O540,"x")</f>
        <v>1</v>
      </c>
      <c r="CL540">
        <f>COUNTIFS($L540:P540,"x")</f>
        <v>1</v>
      </c>
      <c r="CM540">
        <f>COUNTIFS($L540:Q540,"x")</f>
        <v>1</v>
      </c>
      <c r="CN540">
        <f>COUNTIFS($L540:R540,"x")</f>
        <v>1</v>
      </c>
      <c r="CO540" t="str" cm="1">
        <f t="array" ref="CO540">IFERROR(INDEX($CH$4:$CN$4,0,MATCH(1,$CH540:$CN540,0)),"")</f>
        <v>Thứ 2</v>
      </c>
      <c r="CP540" t="str" cm="1">
        <f t="array" ref="CP540">IFERROR(INDEX($CH$4:$CN$4,0,MATCH(2,$CH540:$CN540,0)),"")</f>
        <v/>
      </c>
      <c r="CQ540" t="str">
        <f t="shared" si="369"/>
        <v>Thứ 2</v>
      </c>
      <c r="CR540" t="str">
        <f t="shared" si="334"/>
        <v>F2 - Tuần 1 &amp; 3</v>
      </c>
    </row>
    <row r="541" spans="1:96" x14ac:dyDescent="0.3">
      <c r="A541" s="117" t="s">
        <v>38534</v>
      </c>
      <c r="B541" s="118" t="s">
        <v>33266</v>
      </c>
      <c r="C541" s="118" t="s">
        <v>33267</v>
      </c>
      <c r="D541" s="118" t="s">
        <v>39663</v>
      </c>
      <c r="E541" s="118" t="s">
        <v>39664</v>
      </c>
      <c r="F541" s="118" t="s">
        <v>34922</v>
      </c>
      <c r="G541" s="118" t="s">
        <v>34923</v>
      </c>
      <c r="H541" s="118" t="s">
        <v>34927</v>
      </c>
      <c r="I541" s="118" t="s">
        <v>22</v>
      </c>
      <c r="J541" s="119" t="s">
        <v>39658</v>
      </c>
      <c r="K541" s="119" t="s">
        <v>23</v>
      </c>
      <c r="L541" s="117" t="s">
        <v>23</v>
      </c>
      <c r="M541" s="117" t="s">
        <v>23</v>
      </c>
      <c r="N541" s="117" t="s">
        <v>23</v>
      </c>
      <c r="O541" s="117" t="s">
        <v>23</v>
      </c>
      <c r="P541" s="117" t="s">
        <v>24</v>
      </c>
      <c r="Q541" s="117" t="s">
        <v>23</v>
      </c>
      <c r="R541" s="117" t="s">
        <v>23</v>
      </c>
      <c r="S541" s="117" t="s">
        <v>24</v>
      </c>
      <c r="T541" s="117" t="s">
        <v>24</v>
      </c>
      <c r="U541" s="117" t="s">
        <v>24</v>
      </c>
      <c r="V541" s="117" t="s">
        <v>24</v>
      </c>
      <c r="W541" s="74" t="str">
        <f t="shared" si="335"/>
        <v>x</v>
      </c>
      <c r="X541" s="74" t="str">
        <f t="shared" si="336"/>
        <v/>
      </c>
      <c r="Y541" s="74" t="str">
        <f t="shared" si="337"/>
        <v>x</v>
      </c>
      <c r="Z541" s="74" t="str">
        <f t="shared" si="338"/>
        <v/>
      </c>
      <c r="AA541" t="str">
        <f>VLOOKUP($D541,'Tuyến và nhân viên'!$D:$M,6,0)</f>
        <v>HL00623</v>
      </c>
      <c r="AB541" t="str">
        <f>VLOOKUP($D541,'Tuyến và nhân viên'!$D:$M,7,0)</f>
        <v>Lê Thị Liên Thư</v>
      </c>
      <c r="AC541" s="16" t="str">
        <f>IFERROR(VLOOKUP($F541,DSKH!$D:$BF,53,0),"")</f>
        <v>F2</v>
      </c>
      <c r="AD541" s="16" t="str">
        <f>IFERROR(VLOOKUP($F541,DSKH!$D:$BF,54,0),"")</f>
        <v>GT</v>
      </c>
      <c r="AE541" s="4">
        <f>SUMIFS('Doanh số khách hàng'!$F:$F,'Doanh số khách hàng'!$A:$A,'Chi tiết tuyến'!$F541)</f>
        <v>0</v>
      </c>
      <c r="AF541" s="16" t="str">
        <f t="shared" si="330"/>
        <v>F4</v>
      </c>
      <c r="AG541" s="16" t="str">
        <f t="shared" si="331"/>
        <v>F2</v>
      </c>
      <c r="AH541" t="b">
        <f t="shared" si="339"/>
        <v>0</v>
      </c>
      <c r="AI541" t="b">
        <f t="shared" si="340"/>
        <v>1</v>
      </c>
      <c r="AJ541">
        <f>IFERROR(VLOOKUP($AC541,Master!$D:$E,2,0),"")</f>
        <v>2</v>
      </c>
      <c r="AK541">
        <f>VLOOKUP($AF541,Master!$D:$E,2,0)</f>
        <v>4</v>
      </c>
      <c r="AL541" s="4">
        <f t="shared" si="341"/>
        <v>0</v>
      </c>
      <c r="AM541" t="str">
        <f>IFERROR(VLOOKUP($F541,DSKH!$D:$BF,31,0),"")</f>
        <v>Tỉnh Cà Mau</v>
      </c>
      <c r="AN541" t="str">
        <f>IFERROR(VLOOKUP($F541,DSKH!$D:$BF,29,0),"")</f>
        <v>Xã Hồng Dân</v>
      </c>
      <c r="AO541">
        <f>IFERROR(VLOOKUP($F541,DSKH!$D:$BF,52,0),"")</f>
        <v>0</v>
      </c>
      <c r="AP541">
        <f>IF(L541="x",1+COUNTIFS(AP$4:AP540,"&gt;0",$AA$4:$AA540,$AA540),0)</f>
        <v>0</v>
      </c>
      <c r="AQ541">
        <f>IF(M541="x",1+COUNTIFS(AQ$4:AQ540,"&gt;0",$AA$4:$AA540,$AA540),0)</f>
        <v>0</v>
      </c>
      <c r="AR541">
        <f>IF(N541="x",1+COUNTIFS(AR$4:AR540,"&gt;0",$AA$4:$AA540,$AA540),0)</f>
        <v>0</v>
      </c>
      <c r="AS541">
        <f>IF(O541="x",1+COUNTIFS(AS$4:AS540,"&gt;0",$AA$4:$AA540,$AA540),0)</f>
        <v>0</v>
      </c>
      <c r="AT541">
        <f>IF(P541="x",1+COUNTIFS(AT$4:AT540,"&gt;0",$AA$4:$AA540,$AA540),0)</f>
        <v>12</v>
      </c>
      <c r="AU541">
        <f>IF(Q541="x",1+COUNTIFS(AU$4:AU540,"&gt;0",$AA$4:$AA540,$AA540),0)</f>
        <v>0</v>
      </c>
      <c r="AV541">
        <f>IF(R541="x",1+COUNTIFS(AV$4:AV540,"&gt;0",$AA$4:$AA540,$AA540),0)</f>
        <v>0</v>
      </c>
      <c r="AW541">
        <f t="shared" si="332"/>
        <v>1</v>
      </c>
      <c r="AX541">
        <f t="shared" si="333"/>
        <v>0</v>
      </c>
      <c r="AY541">
        <f t="shared" si="342"/>
        <v>1</v>
      </c>
      <c r="AZ541">
        <f t="shared" si="343"/>
        <v>0</v>
      </c>
      <c r="BA541" s="4">
        <f t="shared" si="344"/>
        <v>0</v>
      </c>
      <c r="BB541" s="4">
        <f t="shared" si="345"/>
        <v>0</v>
      </c>
      <c r="BC541" s="4">
        <f t="shared" si="346"/>
        <v>0</v>
      </c>
      <c r="BD541" s="4">
        <f t="shared" si="347"/>
        <v>0</v>
      </c>
      <c r="BE541" s="4">
        <f t="shared" si="348"/>
        <v>0</v>
      </c>
      <c r="BF541" s="4">
        <f t="shared" si="349"/>
        <v>0</v>
      </c>
      <c r="BG541" s="4">
        <f t="shared" si="350"/>
        <v>0</v>
      </c>
      <c r="BH541" s="4">
        <f t="shared" si="351"/>
        <v>0</v>
      </c>
      <c r="BI541" s="4">
        <f t="shared" si="352"/>
        <v>0</v>
      </c>
      <c r="BJ541" s="4">
        <f t="shared" si="353"/>
        <v>0</v>
      </c>
      <c r="BK541" s="4">
        <f t="shared" si="354"/>
        <v>0</v>
      </c>
      <c r="BL541" s="4">
        <f t="shared" si="355"/>
        <v>1</v>
      </c>
      <c r="BM541" s="4">
        <f t="shared" si="356"/>
        <v>0</v>
      </c>
      <c r="BN541" s="4">
        <f t="shared" si="357"/>
        <v>0</v>
      </c>
      <c r="BO541">
        <f>SUMIFS(BH$5:BH541,$AA$5:$AA541,$AA541)</f>
        <v>2</v>
      </c>
      <c r="BP541">
        <f>SUMIFS(BI$5:BI541,$AA$5:$AA541,$AA541)</f>
        <v>3</v>
      </c>
      <c r="BQ541">
        <f>SUMIFS(BJ$5:BJ541,$AA$5:$AA541,$AA541)</f>
        <v>8</v>
      </c>
      <c r="BR541">
        <f>SUMIFS(BK$5:BK541,$AA$5:$AA541,$AA541)</f>
        <v>2</v>
      </c>
      <c r="BS541">
        <f>SUMIFS(BL$5:BL541,$AA$5:$AA541,$AA541)</f>
        <v>11</v>
      </c>
      <c r="BT541">
        <f>SUMIFS(BM$5:BM541,$AA$5:$AA541,$AA541)</f>
        <v>2</v>
      </c>
      <c r="BU541">
        <f>SUMIFS(BN$5:BN541,$AA$5:$AA541,$AA541)</f>
        <v>0</v>
      </c>
      <c r="BV541">
        <f t="shared" si="358"/>
        <v>18</v>
      </c>
      <c r="BW541">
        <f t="shared" si="359"/>
        <v>16</v>
      </c>
      <c r="BX541">
        <f t="shared" si="360"/>
        <v>28</v>
      </c>
      <c r="BY541">
        <f t="shared" si="361"/>
        <v>23</v>
      </c>
      <c r="BZ541">
        <f t="shared" si="362"/>
        <v>22</v>
      </c>
      <c r="CA541">
        <f t="shared" si="363"/>
        <v>40</v>
      </c>
      <c r="CB541">
        <f t="shared" si="364"/>
        <v>0</v>
      </c>
      <c r="CC541">
        <f t="shared" si="365"/>
        <v>11</v>
      </c>
      <c r="CD541">
        <f t="shared" si="366"/>
        <v>22</v>
      </c>
      <c r="CE541" t="str">
        <f>IFERROR(VLOOKUP($AA541,'Tuyến và nhân viên'!$I:$O,7,0),"")</f>
        <v>Trần Văn Khanh</v>
      </c>
      <c r="CF541">
        <f t="shared" si="367"/>
        <v>2</v>
      </c>
      <c r="CG541">
        <f t="shared" si="368"/>
        <v>1</v>
      </c>
      <c r="CH541">
        <f>COUNTIFS($L541:L541,"x")</f>
        <v>0</v>
      </c>
      <c r="CI541">
        <f>COUNTIFS($L541:M541,"x")</f>
        <v>0</v>
      </c>
      <c r="CJ541">
        <f>COUNTIFS($L541:N541,"x")</f>
        <v>0</v>
      </c>
      <c r="CK541">
        <f>COUNTIFS($L541:O541,"x")</f>
        <v>0</v>
      </c>
      <c r="CL541">
        <f>COUNTIFS($L541:P541,"x")</f>
        <v>1</v>
      </c>
      <c r="CM541">
        <f>COUNTIFS($L541:Q541,"x")</f>
        <v>1</v>
      </c>
      <c r="CN541">
        <f>COUNTIFS($L541:R541,"x")</f>
        <v>1</v>
      </c>
      <c r="CO541" t="str" cm="1">
        <f t="array" ref="CO541">IFERROR(INDEX($CH$4:$CN$4,0,MATCH(1,$CH541:$CN541,0)),"")</f>
        <v>Thứ 6</v>
      </c>
      <c r="CP541" t="str" cm="1">
        <f t="array" ref="CP541">IFERROR(INDEX($CH$4:$CN$4,0,MATCH(2,$CH541:$CN541,0)),"")</f>
        <v/>
      </c>
      <c r="CQ541" t="str">
        <f t="shared" si="369"/>
        <v>Thứ 6</v>
      </c>
      <c r="CR541" t="str">
        <f t="shared" si="334"/>
        <v>F2 - Tuần 1 &amp; 3</v>
      </c>
    </row>
    <row r="542" spans="1:96" x14ac:dyDescent="0.3">
      <c r="A542" s="117" t="s">
        <v>38543</v>
      </c>
      <c r="B542" s="118" t="s">
        <v>33266</v>
      </c>
      <c r="C542" s="118" t="s">
        <v>33267</v>
      </c>
      <c r="D542" s="118" t="s">
        <v>39663</v>
      </c>
      <c r="E542" s="118" t="s">
        <v>39664</v>
      </c>
      <c r="F542" s="118" t="s">
        <v>33155</v>
      </c>
      <c r="G542" s="118" t="s">
        <v>34933</v>
      </c>
      <c r="H542" s="118" t="s">
        <v>34938</v>
      </c>
      <c r="I542" s="118" t="s">
        <v>22</v>
      </c>
      <c r="J542" s="119" t="s">
        <v>39658</v>
      </c>
      <c r="K542" s="119" t="s">
        <v>23</v>
      </c>
      <c r="L542" s="117" t="s">
        <v>23</v>
      </c>
      <c r="M542" s="117" t="s">
        <v>24</v>
      </c>
      <c r="N542" s="117" t="s">
        <v>23</v>
      </c>
      <c r="O542" s="117" t="s">
        <v>23</v>
      </c>
      <c r="P542" s="117" t="s">
        <v>23</v>
      </c>
      <c r="Q542" s="117" t="s">
        <v>23</v>
      </c>
      <c r="R542" s="117" t="s">
        <v>23</v>
      </c>
      <c r="S542" s="117" t="s">
        <v>24</v>
      </c>
      <c r="T542" s="117" t="s">
        <v>24</v>
      </c>
      <c r="U542" s="117" t="s">
        <v>24</v>
      </c>
      <c r="V542" s="117" t="s">
        <v>24</v>
      </c>
      <c r="W542" s="74" t="str">
        <f t="shared" si="335"/>
        <v>x</v>
      </c>
      <c r="X542" s="74" t="str">
        <f t="shared" si="336"/>
        <v/>
      </c>
      <c r="Y542" s="74" t="str">
        <f t="shared" si="337"/>
        <v>x</v>
      </c>
      <c r="Z542" s="74" t="str">
        <f t="shared" si="338"/>
        <v/>
      </c>
      <c r="AA542" t="str">
        <f>VLOOKUP($D542,'Tuyến và nhân viên'!$D:$M,6,0)</f>
        <v>HL00623</v>
      </c>
      <c r="AB542" t="str">
        <f>VLOOKUP($D542,'Tuyến và nhân viên'!$D:$M,7,0)</f>
        <v>Lê Thị Liên Thư</v>
      </c>
      <c r="AC542" s="16" t="str">
        <f>IFERROR(VLOOKUP($F542,DSKH!$D:$BF,53,0),"")</f>
        <v>F2</v>
      </c>
      <c r="AD542" s="16" t="str">
        <f>IFERROR(VLOOKUP($F542,DSKH!$D:$BF,54,0),"")</f>
        <v>GT</v>
      </c>
      <c r="AE542" s="4">
        <f>SUMIFS('Doanh số khách hàng'!$F:$F,'Doanh số khách hàng'!$A:$A,'Chi tiết tuyến'!$F542)</f>
        <v>154640</v>
      </c>
      <c r="AF542" s="16" t="str">
        <f t="shared" si="330"/>
        <v>F4</v>
      </c>
      <c r="AG542" s="16" t="str">
        <f t="shared" si="331"/>
        <v>F2</v>
      </c>
      <c r="AH542" t="b">
        <f t="shared" si="339"/>
        <v>0</v>
      </c>
      <c r="AI542" t="b">
        <f t="shared" si="340"/>
        <v>1</v>
      </c>
      <c r="AJ542">
        <f>IFERROR(VLOOKUP($AC542,Master!$D:$E,2,0),"")</f>
        <v>2</v>
      </c>
      <c r="AK542">
        <f>VLOOKUP($AF542,Master!$D:$E,2,0)</f>
        <v>4</v>
      </c>
      <c r="AL542" s="4">
        <f t="shared" si="341"/>
        <v>77320</v>
      </c>
      <c r="AM542" t="str">
        <f>IFERROR(VLOOKUP($F542,DSKH!$D:$BF,31,0),"")</f>
        <v>Tỉnh Cà Mau</v>
      </c>
      <c r="AN542" t="str">
        <f>IFERROR(VLOOKUP($F542,DSKH!$D:$BF,29,0),"")</f>
        <v>Phường Láng Tròn</v>
      </c>
      <c r="AO542">
        <f>IFERROR(VLOOKUP($F542,DSKH!$D:$BF,52,0),"")</f>
        <v>154640</v>
      </c>
      <c r="AP542">
        <f>IF(L542="x",1+COUNTIFS(AP$4:AP541,"&gt;0",$AA$4:$AA541,$AA541),0)</f>
        <v>0</v>
      </c>
      <c r="AQ542">
        <f>IF(M542="x",1+COUNTIFS(AQ$4:AQ541,"&gt;0",$AA$4:$AA541,$AA541),0)</f>
        <v>5</v>
      </c>
      <c r="AR542">
        <f>IF(N542="x",1+COUNTIFS(AR$4:AR541,"&gt;0",$AA$4:$AA541,$AA541),0)</f>
        <v>0</v>
      </c>
      <c r="AS542">
        <f>IF(O542="x",1+COUNTIFS(AS$4:AS541,"&gt;0",$AA$4:$AA541,$AA541),0)</f>
        <v>0</v>
      </c>
      <c r="AT542">
        <f>IF(P542="x",1+COUNTIFS(AT$4:AT541,"&gt;0",$AA$4:$AA541,$AA541),0)</f>
        <v>0</v>
      </c>
      <c r="AU542">
        <f>IF(Q542="x",1+COUNTIFS(AU$4:AU541,"&gt;0",$AA$4:$AA541,$AA541),0)</f>
        <v>0</v>
      </c>
      <c r="AV542">
        <f>IF(R542="x",1+COUNTIFS(AV$4:AV541,"&gt;0",$AA$4:$AA541,$AA541),0)</f>
        <v>0</v>
      </c>
      <c r="AW542">
        <f t="shared" si="332"/>
        <v>1</v>
      </c>
      <c r="AX542">
        <f t="shared" si="333"/>
        <v>0</v>
      </c>
      <c r="AY542">
        <f t="shared" si="342"/>
        <v>1</v>
      </c>
      <c r="AZ542">
        <f t="shared" si="343"/>
        <v>0</v>
      </c>
      <c r="BA542" s="4">
        <f t="shared" si="344"/>
        <v>0</v>
      </c>
      <c r="BB542" s="4">
        <f t="shared" si="345"/>
        <v>77320</v>
      </c>
      <c r="BC542" s="4">
        <f t="shared" si="346"/>
        <v>0</v>
      </c>
      <c r="BD542" s="4">
        <f t="shared" si="347"/>
        <v>0</v>
      </c>
      <c r="BE542" s="4">
        <f t="shared" si="348"/>
        <v>0</v>
      </c>
      <c r="BF542" s="4">
        <f t="shared" si="349"/>
        <v>0</v>
      </c>
      <c r="BG542" s="4">
        <f t="shared" si="350"/>
        <v>0</v>
      </c>
      <c r="BH542" s="4">
        <f t="shared" si="351"/>
        <v>0</v>
      </c>
      <c r="BI542" s="4">
        <f t="shared" si="352"/>
        <v>1</v>
      </c>
      <c r="BJ542" s="4">
        <f t="shared" si="353"/>
        <v>0</v>
      </c>
      <c r="BK542" s="4">
        <f t="shared" si="354"/>
        <v>0</v>
      </c>
      <c r="BL542" s="4">
        <f t="shared" si="355"/>
        <v>0</v>
      </c>
      <c r="BM542" s="4">
        <f t="shared" si="356"/>
        <v>0</v>
      </c>
      <c r="BN542" s="4">
        <f t="shared" si="357"/>
        <v>0</v>
      </c>
      <c r="BO542">
        <f>SUMIFS(BH$5:BH542,$AA$5:$AA542,$AA542)</f>
        <v>2</v>
      </c>
      <c r="BP542">
        <f>SUMIFS(BI$5:BI542,$AA$5:$AA542,$AA542)</f>
        <v>4</v>
      </c>
      <c r="BQ542">
        <f>SUMIFS(BJ$5:BJ542,$AA$5:$AA542,$AA542)</f>
        <v>8</v>
      </c>
      <c r="BR542">
        <f>SUMIFS(BK$5:BK542,$AA$5:$AA542,$AA542)</f>
        <v>2</v>
      </c>
      <c r="BS542">
        <f>SUMIFS(BL$5:BL542,$AA$5:$AA542,$AA542)</f>
        <v>11</v>
      </c>
      <c r="BT542">
        <f>SUMIFS(BM$5:BM542,$AA$5:$AA542,$AA542)</f>
        <v>2</v>
      </c>
      <c r="BU542">
        <f>SUMIFS(BN$5:BN542,$AA$5:$AA542,$AA542)</f>
        <v>0</v>
      </c>
      <c r="BV542">
        <f t="shared" si="358"/>
        <v>18</v>
      </c>
      <c r="BW542">
        <f t="shared" si="359"/>
        <v>16</v>
      </c>
      <c r="BX542">
        <f t="shared" si="360"/>
        <v>28</v>
      </c>
      <c r="BY542">
        <f t="shared" si="361"/>
        <v>23</v>
      </c>
      <c r="BZ542">
        <f t="shared" si="362"/>
        <v>22</v>
      </c>
      <c r="CA542">
        <f t="shared" si="363"/>
        <v>40</v>
      </c>
      <c r="CB542">
        <f t="shared" si="364"/>
        <v>0</v>
      </c>
      <c r="CC542">
        <f t="shared" si="365"/>
        <v>4</v>
      </c>
      <c r="CD542">
        <f t="shared" si="366"/>
        <v>16</v>
      </c>
      <c r="CE542" t="str">
        <f>IFERROR(VLOOKUP($AA542,'Tuyến và nhân viên'!$I:$O,7,0),"")</f>
        <v>Trần Văn Khanh</v>
      </c>
      <c r="CF542">
        <f t="shared" si="367"/>
        <v>2</v>
      </c>
      <c r="CG542">
        <f t="shared" si="368"/>
        <v>1</v>
      </c>
      <c r="CH542">
        <f>COUNTIFS($L542:L542,"x")</f>
        <v>0</v>
      </c>
      <c r="CI542">
        <f>COUNTIFS($L542:M542,"x")</f>
        <v>1</v>
      </c>
      <c r="CJ542">
        <f>COUNTIFS($L542:N542,"x")</f>
        <v>1</v>
      </c>
      <c r="CK542">
        <f>COUNTIFS($L542:O542,"x")</f>
        <v>1</v>
      </c>
      <c r="CL542">
        <f>COUNTIFS($L542:P542,"x")</f>
        <v>1</v>
      </c>
      <c r="CM542">
        <f>COUNTIFS($L542:Q542,"x")</f>
        <v>1</v>
      </c>
      <c r="CN542">
        <f>COUNTIFS($L542:R542,"x")</f>
        <v>1</v>
      </c>
      <c r="CO542" t="str" cm="1">
        <f t="array" ref="CO542">IFERROR(INDEX($CH$4:$CN$4,0,MATCH(1,$CH542:$CN542,0)),"")</f>
        <v>Thứ 3</v>
      </c>
      <c r="CP542" t="str" cm="1">
        <f t="array" ref="CP542">IFERROR(INDEX($CH$4:$CN$4,0,MATCH(2,$CH542:$CN542,0)),"")</f>
        <v/>
      </c>
      <c r="CQ542" t="str">
        <f t="shared" si="369"/>
        <v>Thứ 3</v>
      </c>
      <c r="CR542" t="str">
        <f t="shared" si="334"/>
        <v>F2 - Tuần 1 &amp; 3</v>
      </c>
    </row>
    <row r="543" spans="1:96" x14ac:dyDescent="0.3">
      <c r="A543" s="117" t="s">
        <v>38552</v>
      </c>
      <c r="B543" s="118" t="s">
        <v>33266</v>
      </c>
      <c r="C543" s="118" t="s">
        <v>33267</v>
      </c>
      <c r="D543" s="118" t="s">
        <v>39663</v>
      </c>
      <c r="E543" s="118" t="s">
        <v>39664</v>
      </c>
      <c r="F543" s="118" t="s">
        <v>34951</v>
      </c>
      <c r="G543" s="118" t="s">
        <v>34952</v>
      </c>
      <c r="H543" s="118" t="s">
        <v>34956</v>
      </c>
      <c r="I543" s="118" t="s">
        <v>22</v>
      </c>
      <c r="J543" s="119" t="s">
        <v>39658</v>
      </c>
      <c r="K543" s="119" t="s">
        <v>23</v>
      </c>
      <c r="L543" s="117" t="s">
        <v>23</v>
      </c>
      <c r="M543" s="117" t="s">
        <v>23</v>
      </c>
      <c r="N543" s="117" t="s">
        <v>23</v>
      </c>
      <c r="O543" s="117" t="s">
        <v>23</v>
      </c>
      <c r="P543" s="117" t="s">
        <v>24</v>
      </c>
      <c r="Q543" s="117" t="s">
        <v>23</v>
      </c>
      <c r="R543" s="117" t="s">
        <v>23</v>
      </c>
      <c r="S543" s="117" t="s">
        <v>24</v>
      </c>
      <c r="T543" s="117" t="s">
        <v>24</v>
      </c>
      <c r="U543" s="117" t="s">
        <v>24</v>
      </c>
      <c r="V543" s="117" t="s">
        <v>24</v>
      </c>
      <c r="W543" s="74" t="str">
        <f t="shared" si="335"/>
        <v>x</v>
      </c>
      <c r="X543" s="74" t="str">
        <f t="shared" si="336"/>
        <v/>
      </c>
      <c r="Y543" s="74" t="str">
        <f t="shared" si="337"/>
        <v>x</v>
      </c>
      <c r="Z543" s="74" t="str">
        <f t="shared" si="338"/>
        <v/>
      </c>
      <c r="AA543" t="str">
        <f>VLOOKUP($D543,'Tuyến và nhân viên'!$D:$M,6,0)</f>
        <v>HL00623</v>
      </c>
      <c r="AB543" t="str">
        <f>VLOOKUP($D543,'Tuyến và nhân viên'!$D:$M,7,0)</f>
        <v>Lê Thị Liên Thư</v>
      </c>
      <c r="AC543" s="16" t="str">
        <f>IFERROR(VLOOKUP($F543,DSKH!$D:$BF,53,0),"")</f>
        <v>F2</v>
      </c>
      <c r="AD543" s="16" t="str">
        <f>IFERROR(VLOOKUP($F543,DSKH!$D:$BF,54,0),"")</f>
        <v>GT</v>
      </c>
      <c r="AE543" s="4">
        <f>SUMIFS('Doanh số khách hàng'!$F:$F,'Doanh số khách hàng'!$A:$A,'Chi tiết tuyến'!$F543)</f>
        <v>0</v>
      </c>
      <c r="AF543" s="16" t="str">
        <f t="shared" si="330"/>
        <v>F4</v>
      </c>
      <c r="AG543" s="16" t="str">
        <f t="shared" si="331"/>
        <v>F2</v>
      </c>
      <c r="AH543" t="b">
        <f t="shared" si="339"/>
        <v>0</v>
      </c>
      <c r="AI543" t="b">
        <f t="shared" si="340"/>
        <v>1</v>
      </c>
      <c r="AJ543">
        <f>IFERROR(VLOOKUP($AC543,Master!$D:$E,2,0),"")</f>
        <v>2</v>
      </c>
      <c r="AK543">
        <f>VLOOKUP($AF543,Master!$D:$E,2,0)</f>
        <v>4</v>
      </c>
      <c r="AL543" s="4">
        <f t="shared" si="341"/>
        <v>0</v>
      </c>
      <c r="AM543" t="str">
        <f>IFERROR(VLOOKUP($F543,DSKH!$D:$BF,31,0),"")</f>
        <v>Tỉnh Cà Mau</v>
      </c>
      <c r="AN543" t="str">
        <f>IFERROR(VLOOKUP($F543,DSKH!$D:$BF,29,0),"")</f>
        <v>Xã Vĩnh Lộc</v>
      </c>
      <c r="AO543">
        <f>IFERROR(VLOOKUP($F543,DSKH!$D:$BF,52,0),"")</f>
        <v>0</v>
      </c>
      <c r="AP543">
        <f>IF(L543="x",1+COUNTIFS(AP$4:AP542,"&gt;0",$AA$4:$AA542,$AA542),0)</f>
        <v>0</v>
      </c>
      <c r="AQ543">
        <f>IF(M543="x",1+COUNTIFS(AQ$4:AQ542,"&gt;0",$AA$4:$AA542,$AA542),0)</f>
        <v>0</v>
      </c>
      <c r="AR543">
        <f>IF(N543="x",1+COUNTIFS(AR$4:AR542,"&gt;0",$AA$4:$AA542,$AA542),0)</f>
        <v>0</v>
      </c>
      <c r="AS543">
        <f>IF(O543="x",1+COUNTIFS(AS$4:AS542,"&gt;0",$AA$4:$AA542,$AA542),0)</f>
        <v>0</v>
      </c>
      <c r="AT543">
        <f>IF(P543="x",1+COUNTIFS(AT$4:AT542,"&gt;0",$AA$4:$AA542,$AA542),0)</f>
        <v>13</v>
      </c>
      <c r="AU543">
        <f>IF(Q543="x",1+COUNTIFS(AU$4:AU542,"&gt;0",$AA$4:$AA542,$AA542),0)</f>
        <v>0</v>
      </c>
      <c r="AV543">
        <f>IF(R543="x",1+COUNTIFS(AV$4:AV542,"&gt;0",$AA$4:$AA542,$AA542),0)</f>
        <v>0</v>
      </c>
      <c r="AW543">
        <f t="shared" si="332"/>
        <v>1</v>
      </c>
      <c r="AX543">
        <f t="shared" si="333"/>
        <v>0</v>
      </c>
      <c r="AY543">
        <f t="shared" si="342"/>
        <v>1</v>
      </c>
      <c r="AZ543">
        <f t="shared" si="343"/>
        <v>0</v>
      </c>
      <c r="BA543" s="4">
        <f t="shared" si="344"/>
        <v>0</v>
      </c>
      <c r="BB543" s="4">
        <f t="shared" si="345"/>
        <v>0</v>
      </c>
      <c r="BC543" s="4">
        <f t="shared" si="346"/>
        <v>0</v>
      </c>
      <c r="BD543" s="4">
        <f t="shared" si="347"/>
        <v>0</v>
      </c>
      <c r="BE543" s="4">
        <f t="shared" si="348"/>
        <v>0</v>
      </c>
      <c r="BF543" s="4">
        <f t="shared" si="349"/>
        <v>0</v>
      </c>
      <c r="BG543" s="4">
        <f t="shared" si="350"/>
        <v>0</v>
      </c>
      <c r="BH543" s="4">
        <f t="shared" si="351"/>
        <v>0</v>
      </c>
      <c r="BI543" s="4">
        <f t="shared" si="352"/>
        <v>0</v>
      </c>
      <c r="BJ543" s="4">
        <f t="shared" si="353"/>
        <v>0</v>
      </c>
      <c r="BK543" s="4">
        <f t="shared" si="354"/>
        <v>0</v>
      </c>
      <c r="BL543" s="4">
        <f t="shared" si="355"/>
        <v>1</v>
      </c>
      <c r="BM543" s="4">
        <f t="shared" si="356"/>
        <v>0</v>
      </c>
      <c r="BN543" s="4">
        <f t="shared" si="357"/>
        <v>0</v>
      </c>
      <c r="BO543">
        <f>SUMIFS(BH$5:BH543,$AA$5:$AA543,$AA543)</f>
        <v>2</v>
      </c>
      <c r="BP543">
        <f>SUMIFS(BI$5:BI543,$AA$5:$AA543,$AA543)</f>
        <v>4</v>
      </c>
      <c r="BQ543">
        <f>SUMIFS(BJ$5:BJ543,$AA$5:$AA543,$AA543)</f>
        <v>8</v>
      </c>
      <c r="BR543">
        <f>SUMIFS(BK$5:BK543,$AA$5:$AA543,$AA543)</f>
        <v>2</v>
      </c>
      <c r="BS543">
        <f>SUMIFS(BL$5:BL543,$AA$5:$AA543,$AA543)</f>
        <v>12</v>
      </c>
      <c r="BT543">
        <f>SUMIFS(BM$5:BM543,$AA$5:$AA543,$AA543)</f>
        <v>2</v>
      </c>
      <c r="BU543">
        <f>SUMIFS(BN$5:BN543,$AA$5:$AA543,$AA543)</f>
        <v>0</v>
      </c>
      <c r="BV543">
        <f t="shared" si="358"/>
        <v>18</v>
      </c>
      <c r="BW543">
        <f t="shared" si="359"/>
        <v>16</v>
      </c>
      <c r="BX543">
        <f t="shared" si="360"/>
        <v>28</v>
      </c>
      <c r="BY543">
        <f t="shared" si="361"/>
        <v>23</v>
      </c>
      <c r="BZ543">
        <f t="shared" si="362"/>
        <v>22</v>
      </c>
      <c r="CA543">
        <f t="shared" si="363"/>
        <v>40</v>
      </c>
      <c r="CB543">
        <f t="shared" si="364"/>
        <v>0</v>
      </c>
      <c r="CC543">
        <f t="shared" si="365"/>
        <v>12</v>
      </c>
      <c r="CD543">
        <f t="shared" si="366"/>
        <v>22</v>
      </c>
      <c r="CE543" t="str">
        <f>IFERROR(VLOOKUP($AA543,'Tuyến và nhân viên'!$I:$O,7,0),"")</f>
        <v>Trần Văn Khanh</v>
      </c>
      <c r="CF543">
        <f t="shared" si="367"/>
        <v>2</v>
      </c>
      <c r="CG543">
        <f t="shared" si="368"/>
        <v>1</v>
      </c>
      <c r="CH543">
        <f>COUNTIFS($L543:L543,"x")</f>
        <v>0</v>
      </c>
      <c r="CI543">
        <f>COUNTIFS($L543:M543,"x")</f>
        <v>0</v>
      </c>
      <c r="CJ543">
        <f>COUNTIFS($L543:N543,"x")</f>
        <v>0</v>
      </c>
      <c r="CK543">
        <f>COUNTIFS($L543:O543,"x")</f>
        <v>0</v>
      </c>
      <c r="CL543">
        <f>COUNTIFS($L543:P543,"x")</f>
        <v>1</v>
      </c>
      <c r="CM543">
        <f>COUNTIFS($L543:Q543,"x")</f>
        <v>1</v>
      </c>
      <c r="CN543">
        <f>COUNTIFS($L543:R543,"x")</f>
        <v>1</v>
      </c>
      <c r="CO543" t="str" cm="1">
        <f t="array" ref="CO543">IFERROR(INDEX($CH$4:$CN$4,0,MATCH(1,$CH543:$CN543,0)),"")</f>
        <v>Thứ 6</v>
      </c>
      <c r="CP543" t="str" cm="1">
        <f t="array" ref="CP543">IFERROR(INDEX($CH$4:$CN$4,0,MATCH(2,$CH543:$CN543,0)),"")</f>
        <v/>
      </c>
      <c r="CQ543" t="str">
        <f t="shared" si="369"/>
        <v>Thứ 6</v>
      </c>
      <c r="CR543" t="str">
        <f t="shared" si="334"/>
        <v>F2 - Tuần 1 &amp; 3</v>
      </c>
    </row>
    <row r="544" spans="1:96" x14ac:dyDescent="0.3">
      <c r="A544" s="117" t="s">
        <v>38559</v>
      </c>
      <c r="B544" s="118" t="s">
        <v>33266</v>
      </c>
      <c r="C544" s="118" t="s">
        <v>33267</v>
      </c>
      <c r="D544" s="118" t="s">
        <v>39663</v>
      </c>
      <c r="E544" s="118" t="s">
        <v>39664</v>
      </c>
      <c r="F544" s="118" t="s">
        <v>34974</v>
      </c>
      <c r="G544" s="118" t="s">
        <v>34975</v>
      </c>
      <c r="H544" s="118" t="s">
        <v>34979</v>
      </c>
      <c r="I544" s="118" t="s">
        <v>22</v>
      </c>
      <c r="J544" s="119" t="s">
        <v>39658</v>
      </c>
      <c r="K544" s="119" t="s">
        <v>23</v>
      </c>
      <c r="L544" s="117" t="s">
        <v>23</v>
      </c>
      <c r="M544" s="117" t="s">
        <v>23</v>
      </c>
      <c r="N544" s="117" t="s">
        <v>24</v>
      </c>
      <c r="O544" s="117" t="s">
        <v>23</v>
      </c>
      <c r="P544" s="117" t="s">
        <v>23</v>
      </c>
      <c r="Q544" s="117" t="s">
        <v>23</v>
      </c>
      <c r="R544" s="117" t="s">
        <v>23</v>
      </c>
      <c r="S544" s="117" t="s">
        <v>24</v>
      </c>
      <c r="T544" s="117" t="s">
        <v>24</v>
      </c>
      <c r="U544" s="117" t="s">
        <v>24</v>
      </c>
      <c r="V544" s="117" t="s">
        <v>24</v>
      </c>
      <c r="W544" s="74" t="str">
        <f t="shared" si="335"/>
        <v>x</v>
      </c>
      <c r="X544" s="74" t="str">
        <f t="shared" si="336"/>
        <v/>
      </c>
      <c r="Y544" s="74" t="str">
        <f t="shared" si="337"/>
        <v>x</v>
      </c>
      <c r="Z544" s="74" t="str">
        <f t="shared" si="338"/>
        <v/>
      </c>
      <c r="AA544" t="str">
        <f>VLOOKUP($D544,'Tuyến và nhân viên'!$D:$M,6,0)</f>
        <v>HL00623</v>
      </c>
      <c r="AB544" t="str">
        <f>VLOOKUP($D544,'Tuyến và nhân viên'!$D:$M,7,0)</f>
        <v>Lê Thị Liên Thư</v>
      </c>
      <c r="AC544" s="16" t="str">
        <f>IFERROR(VLOOKUP($F544,DSKH!$D:$BF,53,0),"")</f>
        <v>F2</v>
      </c>
      <c r="AD544" s="16" t="str">
        <f>IFERROR(VLOOKUP($F544,DSKH!$D:$BF,54,0),"")</f>
        <v>GT</v>
      </c>
      <c r="AE544" s="4">
        <f>SUMIFS('Doanh số khách hàng'!$F:$F,'Doanh số khách hàng'!$A:$A,'Chi tiết tuyến'!$F544)</f>
        <v>0</v>
      </c>
      <c r="AF544" s="16" t="str">
        <f t="shared" si="330"/>
        <v>F4</v>
      </c>
      <c r="AG544" s="16" t="str">
        <f t="shared" si="331"/>
        <v>F2</v>
      </c>
      <c r="AH544" t="b">
        <f t="shared" si="339"/>
        <v>0</v>
      </c>
      <c r="AI544" t="b">
        <f t="shared" si="340"/>
        <v>1</v>
      </c>
      <c r="AJ544">
        <f>IFERROR(VLOOKUP($AC544,Master!$D:$E,2,0),"")</f>
        <v>2</v>
      </c>
      <c r="AK544">
        <f>VLOOKUP($AF544,Master!$D:$E,2,0)</f>
        <v>4</v>
      </c>
      <c r="AL544" s="4">
        <f t="shared" si="341"/>
        <v>0</v>
      </c>
      <c r="AM544" t="str">
        <f>IFERROR(VLOOKUP($F544,DSKH!$D:$BF,31,0),"")</f>
        <v>Tỉnh Cà Mau</v>
      </c>
      <c r="AN544" t="str">
        <f>IFERROR(VLOOKUP($F544,DSKH!$D:$BF,29,0),"")</f>
        <v>Xã Vĩnh Hậu</v>
      </c>
      <c r="AO544">
        <f>IFERROR(VLOOKUP($F544,DSKH!$D:$BF,52,0),"")</f>
        <v>0</v>
      </c>
      <c r="AP544">
        <f>IF(L544="x",1+COUNTIFS(AP$4:AP543,"&gt;0",$AA$4:$AA543,$AA543),0)</f>
        <v>0</v>
      </c>
      <c r="AQ544">
        <f>IF(M544="x",1+COUNTIFS(AQ$4:AQ543,"&gt;0",$AA$4:$AA543,$AA543),0)</f>
        <v>0</v>
      </c>
      <c r="AR544">
        <f>IF(N544="x",1+COUNTIFS(AR$4:AR543,"&gt;0",$AA$4:$AA543,$AA543),0)</f>
        <v>10</v>
      </c>
      <c r="AS544">
        <f>IF(O544="x",1+COUNTIFS(AS$4:AS543,"&gt;0",$AA$4:$AA543,$AA543),0)</f>
        <v>0</v>
      </c>
      <c r="AT544">
        <f>IF(P544="x",1+COUNTIFS(AT$4:AT543,"&gt;0",$AA$4:$AA543,$AA543),0)</f>
        <v>0</v>
      </c>
      <c r="AU544">
        <f>IF(Q544="x",1+COUNTIFS(AU$4:AU543,"&gt;0",$AA$4:$AA543,$AA543),0)</f>
        <v>0</v>
      </c>
      <c r="AV544">
        <f>IF(R544="x",1+COUNTIFS(AV$4:AV543,"&gt;0",$AA$4:$AA543,$AA543),0)</f>
        <v>0</v>
      </c>
      <c r="AW544">
        <f t="shared" si="332"/>
        <v>1</v>
      </c>
      <c r="AX544">
        <f t="shared" si="333"/>
        <v>0</v>
      </c>
      <c r="AY544">
        <f t="shared" si="342"/>
        <v>1</v>
      </c>
      <c r="AZ544">
        <f t="shared" si="343"/>
        <v>0</v>
      </c>
      <c r="BA544" s="4">
        <f t="shared" si="344"/>
        <v>0</v>
      </c>
      <c r="BB544" s="4">
        <f t="shared" si="345"/>
        <v>0</v>
      </c>
      <c r="BC544" s="4">
        <f t="shared" si="346"/>
        <v>0</v>
      </c>
      <c r="BD544" s="4">
        <f t="shared" si="347"/>
        <v>0</v>
      </c>
      <c r="BE544" s="4">
        <f t="shared" si="348"/>
        <v>0</v>
      </c>
      <c r="BF544" s="4">
        <f t="shared" si="349"/>
        <v>0</v>
      </c>
      <c r="BG544" s="4">
        <f t="shared" si="350"/>
        <v>0</v>
      </c>
      <c r="BH544" s="4">
        <f t="shared" si="351"/>
        <v>0</v>
      </c>
      <c r="BI544" s="4">
        <f t="shared" si="352"/>
        <v>0</v>
      </c>
      <c r="BJ544" s="4">
        <f t="shared" si="353"/>
        <v>1</v>
      </c>
      <c r="BK544" s="4">
        <f t="shared" si="354"/>
        <v>0</v>
      </c>
      <c r="BL544" s="4">
        <f t="shared" si="355"/>
        <v>0</v>
      </c>
      <c r="BM544" s="4">
        <f t="shared" si="356"/>
        <v>0</v>
      </c>
      <c r="BN544" s="4">
        <f t="shared" si="357"/>
        <v>0</v>
      </c>
      <c r="BO544">
        <f>SUMIFS(BH$5:BH544,$AA$5:$AA544,$AA544)</f>
        <v>2</v>
      </c>
      <c r="BP544">
        <f>SUMIFS(BI$5:BI544,$AA$5:$AA544,$AA544)</f>
        <v>4</v>
      </c>
      <c r="BQ544">
        <f>SUMIFS(BJ$5:BJ544,$AA$5:$AA544,$AA544)</f>
        <v>9</v>
      </c>
      <c r="BR544">
        <f>SUMIFS(BK$5:BK544,$AA$5:$AA544,$AA544)</f>
        <v>2</v>
      </c>
      <c r="BS544">
        <f>SUMIFS(BL$5:BL544,$AA$5:$AA544,$AA544)</f>
        <v>12</v>
      </c>
      <c r="BT544">
        <f>SUMIFS(BM$5:BM544,$AA$5:$AA544,$AA544)</f>
        <v>2</v>
      </c>
      <c r="BU544">
        <f>SUMIFS(BN$5:BN544,$AA$5:$AA544,$AA544)</f>
        <v>0</v>
      </c>
      <c r="BV544">
        <f t="shared" si="358"/>
        <v>18</v>
      </c>
      <c r="BW544">
        <f t="shared" si="359"/>
        <v>16</v>
      </c>
      <c r="BX544">
        <f t="shared" si="360"/>
        <v>28</v>
      </c>
      <c r="BY544">
        <f t="shared" si="361"/>
        <v>23</v>
      </c>
      <c r="BZ544">
        <f t="shared" si="362"/>
        <v>22</v>
      </c>
      <c r="CA544">
        <f t="shared" si="363"/>
        <v>40</v>
      </c>
      <c r="CB544">
        <f t="shared" si="364"/>
        <v>0</v>
      </c>
      <c r="CC544">
        <f t="shared" si="365"/>
        <v>9</v>
      </c>
      <c r="CD544">
        <f t="shared" si="366"/>
        <v>28</v>
      </c>
      <c r="CE544" t="str">
        <f>IFERROR(VLOOKUP($AA544,'Tuyến và nhân viên'!$I:$O,7,0),"")</f>
        <v>Trần Văn Khanh</v>
      </c>
      <c r="CF544">
        <f t="shared" si="367"/>
        <v>2</v>
      </c>
      <c r="CG544">
        <f t="shared" si="368"/>
        <v>1</v>
      </c>
      <c r="CH544">
        <f>COUNTIFS($L544:L544,"x")</f>
        <v>0</v>
      </c>
      <c r="CI544">
        <f>COUNTIFS($L544:M544,"x")</f>
        <v>0</v>
      </c>
      <c r="CJ544">
        <f>COUNTIFS($L544:N544,"x")</f>
        <v>1</v>
      </c>
      <c r="CK544">
        <f>COUNTIFS($L544:O544,"x")</f>
        <v>1</v>
      </c>
      <c r="CL544">
        <f>COUNTIFS($L544:P544,"x")</f>
        <v>1</v>
      </c>
      <c r="CM544">
        <f>COUNTIFS($L544:Q544,"x")</f>
        <v>1</v>
      </c>
      <c r="CN544">
        <f>COUNTIFS($L544:R544,"x")</f>
        <v>1</v>
      </c>
      <c r="CO544" t="str" cm="1">
        <f t="array" ref="CO544">IFERROR(INDEX($CH$4:$CN$4,0,MATCH(1,$CH544:$CN544,0)),"")</f>
        <v>Thứ 4</v>
      </c>
      <c r="CP544" t="str" cm="1">
        <f t="array" ref="CP544">IFERROR(INDEX($CH$4:$CN$4,0,MATCH(2,$CH544:$CN544,0)),"")</f>
        <v/>
      </c>
      <c r="CQ544" t="str">
        <f t="shared" si="369"/>
        <v>Thứ 4</v>
      </c>
      <c r="CR544" t="str">
        <f t="shared" si="334"/>
        <v>F2 - Tuần 1 &amp; 3</v>
      </c>
    </row>
    <row r="545" spans="1:96" x14ac:dyDescent="0.3">
      <c r="A545" s="117" t="s">
        <v>38566</v>
      </c>
      <c r="B545" s="118" t="s">
        <v>33266</v>
      </c>
      <c r="C545" s="118" t="s">
        <v>33267</v>
      </c>
      <c r="D545" s="118" t="s">
        <v>39663</v>
      </c>
      <c r="E545" s="118" t="s">
        <v>39664</v>
      </c>
      <c r="F545" s="118" t="s">
        <v>34984</v>
      </c>
      <c r="G545" s="118" t="s">
        <v>34985</v>
      </c>
      <c r="H545" s="118" t="s">
        <v>33783</v>
      </c>
      <c r="I545" s="118" t="s">
        <v>22</v>
      </c>
      <c r="J545" s="119" t="s">
        <v>39658</v>
      </c>
      <c r="K545" s="119" t="s">
        <v>23</v>
      </c>
      <c r="L545" s="117" t="s">
        <v>23</v>
      </c>
      <c r="M545" s="117" t="s">
        <v>23</v>
      </c>
      <c r="N545" s="117" t="s">
        <v>24</v>
      </c>
      <c r="O545" s="117" t="s">
        <v>23</v>
      </c>
      <c r="P545" s="117" t="s">
        <v>23</v>
      </c>
      <c r="Q545" s="117" t="s">
        <v>23</v>
      </c>
      <c r="R545" s="117" t="s">
        <v>23</v>
      </c>
      <c r="S545" s="117" t="s">
        <v>24</v>
      </c>
      <c r="T545" s="117" t="s">
        <v>24</v>
      </c>
      <c r="U545" s="117" t="s">
        <v>24</v>
      </c>
      <c r="V545" s="117" t="s">
        <v>24</v>
      </c>
      <c r="W545" s="74" t="str">
        <f t="shared" si="335"/>
        <v>x</v>
      </c>
      <c r="X545" s="74" t="str">
        <f t="shared" si="336"/>
        <v/>
      </c>
      <c r="Y545" s="74" t="str">
        <f t="shared" si="337"/>
        <v>x</v>
      </c>
      <c r="Z545" s="74" t="str">
        <f t="shared" si="338"/>
        <v/>
      </c>
      <c r="AA545" t="str">
        <f>VLOOKUP($D545,'Tuyến và nhân viên'!$D:$M,6,0)</f>
        <v>HL00623</v>
      </c>
      <c r="AB545" t="str">
        <f>VLOOKUP($D545,'Tuyến và nhân viên'!$D:$M,7,0)</f>
        <v>Lê Thị Liên Thư</v>
      </c>
      <c r="AC545" s="16" t="str">
        <f>IFERROR(VLOOKUP($F545,DSKH!$D:$BF,53,0),"")</f>
        <v>F2</v>
      </c>
      <c r="AD545" s="16" t="str">
        <f>IFERROR(VLOOKUP($F545,DSKH!$D:$BF,54,0),"")</f>
        <v>GT</v>
      </c>
      <c r="AE545" s="4">
        <f>SUMIFS('Doanh số khách hàng'!$F:$F,'Doanh số khách hàng'!$A:$A,'Chi tiết tuyến'!$F545)</f>
        <v>0</v>
      </c>
      <c r="AF545" s="16" t="str">
        <f t="shared" si="330"/>
        <v>F4</v>
      </c>
      <c r="AG545" s="16" t="str">
        <f t="shared" si="331"/>
        <v>F2</v>
      </c>
      <c r="AH545" t="b">
        <f t="shared" si="339"/>
        <v>0</v>
      </c>
      <c r="AI545" t="b">
        <f t="shared" si="340"/>
        <v>1</v>
      </c>
      <c r="AJ545">
        <f>IFERROR(VLOOKUP($AC545,Master!$D:$E,2,0),"")</f>
        <v>2</v>
      </c>
      <c r="AK545">
        <f>VLOOKUP($AF545,Master!$D:$E,2,0)</f>
        <v>4</v>
      </c>
      <c r="AL545" s="4">
        <f t="shared" si="341"/>
        <v>0</v>
      </c>
      <c r="AM545" t="str">
        <f>IFERROR(VLOOKUP($F545,DSKH!$D:$BF,31,0),"")</f>
        <v>Tỉnh Cà Mau</v>
      </c>
      <c r="AN545" t="str">
        <f>IFERROR(VLOOKUP($F545,DSKH!$D:$BF,29,0),"")</f>
        <v>Xã Vĩnh Hậu</v>
      </c>
      <c r="AO545">
        <f>IFERROR(VLOOKUP($F545,DSKH!$D:$BF,52,0),"")</f>
        <v>0</v>
      </c>
      <c r="AP545">
        <f>IF(L545="x",1+COUNTIFS(AP$4:AP544,"&gt;0",$AA$4:$AA544,$AA544),0)</f>
        <v>0</v>
      </c>
      <c r="AQ545">
        <f>IF(M545="x",1+COUNTIFS(AQ$4:AQ544,"&gt;0",$AA$4:$AA544,$AA544),0)</f>
        <v>0</v>
      </c>
      <c r="AR545">
        <f>IF(N545="x",1+COUNTIFS(AR$4:AR544,"&gt;0",$AA$4:$AA544,$AA544),0)</f>
        <v>11</v>
      </c>
      <c r="AS545">
        <f>IF(O545="x",1+COUNTIFS(AS$4:AS544,"&gt;0",$AA$4:$AA544,$AA544),0)</f>
        <v>0</v>
      </c>
      <c r="AT545">
        <f>IF(P545="x",1+COUNTIFS(AT$4:AT544,"&gt;0",$AA$4:$AA544,$AA544),0)</f>
        <v>0</v>
      </c>
      <c r="AU545">
        <f>IF(Q545="x",1+COUNTIFS(AU$4:AU544,"&gt;0",$AA$4:$AA544,$AA544),0)</f>
        <v>0</v>
      </c>
      <c r="AV545">
        <f>IF(R545="x",1+COUNTIFS(AV$4:AV544,"&gt;0",$AA$4:$AA544,$AA544),0)</f>
        <v>0</v>
      </c>
      <c r="AW545">
        <f t="shared" si="332"/>
        <v>1</v>
      </c>
      <c r="AX545">
        <f t="shared" si="333"/>
        <v>0</v>
      </c>
      <c r="AY545">
        <f t="shared" si="342"/>
        <v>1</v>
      </c>
      <c r="AZ545">
        <f t="shared" si="343"/>
        <v>0</v>
      </c>
      <c r="BA545" s="4">
        <f t="shared" si="344"/>
        <v>0</v>
      </c>
      <c r="BB545" s="4">
        <f t="shared" si="345"/>
        <v>0</v>
      </c>
      <c r="BC545" s="4">
        <f t="shared" si="346"/>
        <v>0</v>
      </c>
      <c r="BD545" s="4">
        <f t="shared" si="347"/>
        <v>0</v>
      </c>
      <c r="BE545" s="4">
        <f t="shared" si="348"/>
        <v>0</v>
      </c>
      <c r="BF545" s="4">
        <f t="shared" si="349"/>
        <v>0</v>
      </c>
      <c r="BG545" s="4">
        <f t="shared" si="350"/>
        <v>0</v>
      </c>
      <c r="BH545" s="4">
        <f t="shared" si="351"/>
        <v>0</v>
      </c>
      <c r="BI545" s="4">
        <f t="shared" si="352"/>
        <v>0</v>
      </c>
      <c r="BJ545" s="4">
        <f t="shared" si="353"/>
        <v>1</v>
      </c>
      <c r="BK545" s="4">
        <f t="shared" si="354"/>
        <v>0</v>
      </c>
      <c r="BL545" s="4">
        <f t="shared" si="355"/>
        <v>0</v>
      </c>
      <c r="BM545" s="4">
        <f t="shared" si="356"/>
        <v>0</v>
      </c>
      <c r="BN545" s="4">
        <f t="shared" si="357"/>
        <v>0</v>
      </c>
      <c r="BO545">
        <f>SUMIFS(BH$5:BH545,$AA$5:$AA545,$AA545)</f>
        <v>2</v>
      </c>
      <c r="BP545">
        <f>SUMIFS(BI$5:BI545,$AA$5:$AA545,$AA545)</f>
        <v>4</v>
      </c>
      <c r="BQ545">
        <f>SUMIFS(BJ$5:BJ545,$AA$5:$AA545,$AA545)</f>
        <v>10</v>
      </c>
      <c r="BR545">
        <f>SUMIFS(BK$5:BK545,$AA$5:$AA545,$AA545)</f>
        <v>2</v>
      </c>
      <c r="BS545">
        <f>SUMIFS(BL$5:BL545,$AA$5:$AA545,$AA545)</f>
        <v>12</v>
      </c>
      <c r="BT545">
        <f>SUMIFS(BM$5:BM545,$AA$5:$AA545,$AA545)</f>
        <v>2</v>
      </c>
      <c r="BU545">
        <f>SUMIFS(BN$5:BN545,$AA$5:$AA545,$AA545)</f>
        <v>0</v>
      </c>
      <c r="BV545">
        <f t="shared" si="358"/>
        <v>18</v>
      </c>
      <c r="BW545">
        <f t="shared" si="359"/>
        <v>16</v>
      </c>
      <c r="BX545">
        <f t="shared" si="360"/>
        <v>28</v>
      </c>
      <c r="BY545">
        <f t="shared" si="361"/>
        <v>23</v>
      </c>
      <c r="BZ545">
        <f t="shared" si="362"/>
        <v>22</v>
      </c>
      <c r="CA545">
        <f t="shared" si="363"/>
        <v>40</v>
      </c>
      <c r="CB545">
        <f t="shared" si="364"/>
        <v>0</v>
      </c>
      <c r="CC545">
        <f t="shared" si="365"/>
        <v>10</v>
      </c>
      <c r="CD545">
        <f t="shared" si="366"/>
        <v>28</v>
      </c>
      <c r="CE545" t="str">
        <f>IFERROR(VLOOKUP($AA545,'Tuyến và nhân viên'!$I:$O,7,0),"")</f>
        <v>Trần Văn Khanh</v>
      </c>
      <c r="CF545">
        <f t="shared" si="367"/>
        <v>2</v>
      </c>
      <c r="CG545">
        <f t="shared" si="368"/>
        <v>1</v>
      </c>
      <c r="CH545">
        <f>COUNTIFS($L545:L545,"x")</f>
        <v>0</v>
      </c>
      <c r="CI545">
        <f>COUNTIFS($L545:M545,"x")</f>
        <v>0</v>
      </c>
      <c r="CJ545">
        <f>COUNTIFS($L545:N545,"x")</f>
        <v>1</v>
      </c>
      <c r="CK545">
        <f>COUNTIFS($L545:O545,"x")</f>
        <v>1</v>
      </c>
      <c r="CL545">
        <f>COUNTIFS($L545:P545,"x")</f>
        <v>1</v>
      </c>
      <c r="CM545">
        <f>COUNTIFS($L545:Q545,"x")</f>
        <v>1</v>
      </c>
      <c r="CN545">
        <f>COUNTIFS($L545:R545,"x")</f>
        <v>1</v>
      </c>
      <c r="CO545" t="str" cm="1">
        <f t="array" ref="CO545">IFERROR(INDEX($CH$4:$CN$4,0,MATCH(1,$CH545:$CN545,0)),"")</f>
        <v>Thứ 4</v>
      </c>
      <c r="CP545" t="str" cm="1">
        <f t="array" ref="CP545">IFERROR(INDEX($CH$4:$CN$4,0,MATCH(2,$CH545:$CN545,0)),"")</f>
        <v/>
      </c>
      <c r="CQ545" t="str">
        <f t="shared" si="369"/>
        <v>Thứ 4</v>
      </c>
      <c r="CR545" t="str">
        <f t="shared" si="334"/>
        <v>F2 - Tuần 1 &amp; 3</v>
      </c>
    </row>
    <row r="546" spans="1:96" x14ac:dyDescent="0.3">
      <c r="A546" s="117" t="s">
        <v>38577</v>
      </c>
      <c r="B546" s="118" t="s">
        <v>33266</v>
      </c>
      <c r="C546" s="118" t="s">
        <v>33267</v>
      </c>
      <c r="D546" s="118" t="s">
        <v>39663</v>
      </c>
      <c r="E546" s="118" t="s">
        <v>39664</v>
      </c>
      <c r="F546" s="118" t="s">
        <v>17606</v>
      </c>
      <c r="G546" s="118" t="s">
        <v>34992</v>
      </c>
      <c r="H546" s="118" t="s">
        <v>34997</v>
      </c>
      <c r="I546" s="118" t="s">
        <v>22</v>
      </c>
      <c r="J546" s="119" t="s">
        <v>39658</v>
      </c>
      <c r="K546" s="119" t="s">
        <v>23</v>
      </c>
      <c r="L546" s="117" t="s">
        <v>23</v>
      </c>
      <c r="M546" s="117" t="s">
        <v>24</v>
      </c>
      <c r="N546" s="117" t="s">
        <v>23</v>
      </c>
      <c r="O546" s="117" t="s">
        <v>23</v>
      </c>
      <c r="P546" s="117" t="s">
        <v>23</v>
      </c>
      <c r="Q546" s="117" t="s">
        <v>23</v>
      </c>
      <c r="R546" s="117" t="s">
        <v>23</v>
      </c>
      <c r="S546" s="117" t="s">
        <v>24</v>
      </c>
      <c r="T546" s="117" t="s">
        <v>24</v>
      </c>
      <c r="U546" s="117" t="s">
        <v>24</v>
      </c>
      <c r="V546" s="117" t="s">
        <v>24</v>
      </c>
      <c r="W546" s="74" t="str">
        <f t="shared" si="335"/>
        <v>x</v>
      </c>
      <c r="X546" s="74" t="str">
        <f t="shared" si="336"/>
        <v/>
      </c>
      <c r="Y546" s="74" t="str">
        <f t="shared" si="337"/>
        <v>x</v>
      </c>
      <c r="Z546" s="74" t="str">
        <f t="shared" si="338"/>
        <v/>
      </c>
      <c r="AA546" t="str">
        <f>VLOOKUP($D546,'Tuyến và nhân viên'!$D:$M,6,0)</f>
        <v>HL00623</v>
      </c>
      <c r="AB546" t="str">
        <f>VLOOKUP($D546,'Tuyến và nhân viên'!$D:$M,7,0)</f>
        <v>Lê Thị Liên Thư</v>
      </c>
      <c r="AC546" s="16" t="str">
        <f>IFERROR(VLOOKUP($F546,DSKH!$D:$BF,53,0),"")</f>
        <v>F2</v>
      </c>
      <c r="AD546" s="16" t="str">
        <f>IFERROR(VLOOKUP($F546,DSKH!$D:$BF,54,0),"")</f>
        <v>GT</v>
      </c>
      <c r="AE546" s="4">
        <f>SUMIFS('Doanh số khách hàng'!$F:$F,'Doanh số khách hàng'!$A:$A,'Chi tiết tuyến'!$F546)</f>
        <v>445466.66666666669</v>
      </c>
      <c r="AF546" s="16" t="str">
        <f t="shared" si="330"/>
        <v>F4</v>
      </c>
      <c r="AG546" s="16" t="str">
        <f t="shared" si="331"/>
        <v>F2</v>
      </c>
      <c r="AH546" t="b">
        <f t="shared" si="339"/>
        <v>0</v>
      </c>
      <c r="AI546" t="b">
        <f t="shared" si="340"/>
        <v>1</v>
      </c>
      <c r="AJ546">
        <f>IFERROR(VLOOKUP($AC546,Master!$D:$E,2,0),"")</f>
        <v>2</v>
      </c>
      <c r="AK546">
        <f>VLOOKUP($AF546,Master!$D:$E,2,0)</f>
        <v>4</v>
      </c>
      <c r="AL546" s="4">
        <f t="shared" si="341"/>
        <v>222733.33333333334</v>
      </c>
      <c r="AM546" t="str">
        <f>IFERROR(VLOOKUP($F546,DSKH!$D:$BF,31,0),"")</f>
        <v>Tỉnh Cà Mau</v>
      </c>
      <c r="AN546" t="str">
        <f>IFERROR(VLOOKUP($F546,DSKH!$D:$BF,29,0),"")</f>
        <v>Xã Vĩnh Mỹ</v>
      </c>
      <c r="AO546">
        <f>IFERROR(VLOOKUP($F546,DSKH!$D:$BF,52,0),"")</f>
        <v>445466.66666666669</v>
      </c>
      <c r="AP546">
        <f>IF(L546="x",1+COUNTIFS(AP$4:AP545,"&gt;0",$AA$4:$AA545,$AA545),0)</f>
        <v>0</v>
      </c>
      <c r="AQ546">
        <f>IF(M546="x",1+COUNTIFS(AQ$4:AQ545,"&gt;0",$AA$4:$AA545,$AA545),0)</f>
        <v>6</v>
      </c>
      <c r="AR546">
        <f>IF(N546="x",1+COUNTIFS(AR$4:AR545,"&gt;0",$AA$4:$AA545,$AA545),0)</f>
        <v>0</v>
      </c>
      <c r="AS546">
        <f>IF(O546="x",1+COUNTIFS(AS$4:AS545,"&gt;0",$AA$4:$AA545,$AA545),0)</f>
        <v>0</v>
      </c>
      <c r="AT546">
        <f>IF(P546="x",1+COUNTIFS(AT$4:AT545,"&gt;0",$AA$4:$AA545,$AA545),0)</f>
        <v>0</v>
      </c>
      <c r="AU546">
        <f>IF(Q546="x",1+COUNTIFS(AU$4:AU545,"&gt;0",$AA$4:$AA545,$AA545),0)</f>
        <v>0</v>
      </c>
      <c r="AV546">
        <f>IF(R546="x",1+COUNTIFS(AV$4:AV545,"&gt;0",$AA$4:$AA545,$AA545),0)</f>
        <v>0</v>
      </c>
      <c r="AW546">
        <f t="shared" si="332"/>
        <v>1</v>
      </c>
      <c r="AX546">
        <f t="shared" si="333"/>
        <v>0</v>
      </c>
      <c r="AY546">
        <f t="shared" si="342"/>
        <v>1</v>
      </c>
      <c r="AZ546">
        <f t="shared" si="343"/>
        <v>0</v>
      </c>
      <c r="BA546" s="4">
        <f t="shared" si="344"/>
        <v>0</v>
      </c>
      <c r="BB546" s="4">
        <f t="shared" si="345"/>
        <v>222733.33333333334</v>
      </c>
      <c r="BC546" s="4">
        <f t="shared" si="346"/>
        <v>0</v>
      </c>
      <c r="BD546" s="4">
        <f t="shared" si="347"/>
        <v>0</v>
      </c>
      <c r="BE546" s="4">
        <f t="shared" si="348"/>
        <v>0</v>
      </c>
      <c r="BF546" s="4">
        <f t="shared" si="349"/>
        <v>0</v>
      </c>
      <c r="BG546" s="4">
        <f t="shared" si="350"/>
        <v>0</v>
      </c>
      <c r="BH546" s="4">
        <f t="shared" si="351"/>
        <v>0</v>
      </c>
      <c r="BI546" s="4">
        <f t="shared" si="352"/>
        <v>1</v>
      </c>
      <c r="BJ546" s="4">
        <f t="shared" si="353"/>
        <v>0</v>
      </c>
      <c r="BK546" s="4">
        <f t="shared" si="354"/>
        <v>0</v>
      </c>
      <c r="BL546" s="4">
        <f t="shared" si="355"/>
        <v>0</v>
      </c>
      <c r="BM546" s="4">
        <f t="shared" si="356"/>
        <v>0</v>
      </c>
      <c r="BN546" s="4">
        <f t="shared" si="357"/>
        <v>0</v>
      </c>
      <c r="BO546">
        <f>SUMIFS(BH$5:BH546,$AA$5:$AA546,$AA546)</f>
        <v>2</v>
      </c>
      <c r="BP546">
        <f>SUMIFS(BI$5:BI546,$AA$5:$AA546,$AA546)</f>
        <v>5</v>
      </c>
      <c r="BQ546">
        <f>SUMIFS(BJ$5:BJ546,$AA$5:$AA546,$AA546)</f>
        <v>10</v>
      </c>
      <c r="BR546">
        <f>SUMIFS(BK$5:BK546,$AA$5:$AA546,$AA546)</f>
        <v>2</v>
      </c>
      <c r="BS546">
        <f>SUMIFS(BL$5:BL546,$AA$5:$AA546,$AA546)</f>
        <v>12</v>
      </c>
      <c r="BT546">
        <f>SUMIFS(BM$5:BM546,$AA$5:$AA546,$AA546)</f>
        <v>2</v>
      </c>
      <c r="BU546">
        <f>SUMIFS(BN$5:BN546,$AA$5:$AA546,$AA546)</f>
        <v>0</v>
      </c>
      <c r="BV546">
        <f t="shared" si="358"/>
        <v>18</v>
      </c>
      <c r="BW546">
        <f t="shared" si="359"/>
        <v>16</v>
      </c>
      <c r="BX546">
        <f t="shared" si="360"/>
        <v>28</v>
      </c>
      <c r="BY546">
        <f t="shared" si="361"/>
        <v>23</v>
      </c>
      <c r="BZ546">
        <f t="shared" si="362"/>
        <v>22</v>
      </c>
      <c r="CA546">
        <f t="shared" si="363"/>
        <v>40</v>
      </c>
      <c r="CB546">
        <f t="shared" si="364"/>
        <v>0</v>
      </c>
      <c r="CC546">
        <f t="shared" si="365"/>
        <v>5</v>
      </c>
      <c r="CD546">
        <f t="shared" si="366"/>
        <v>16</v>
      </c>
      <c r="CE546" t="str">
        <f>IFERROR(VLOOKUP($AA546,'Tuyến và nhân viên'!$I:$O,7,0),"")</f>
        <v>Trần Văn Khanh</v>
      </c>
      <c r="CF546">
        <f t="shared" si="367"/>
        <v>2</v>
      </c>
      <c r="CG546">
        <f t="shared" si="368"/>
        <v>1</v>
      </c>
      <c r="CH546">
        <f>COUNTIFS($L546:L546,"x")</f>
        <v>0</v>
      </c>
      <c r="CI546">
        <f>COUNTIFS($L546:M546,"x")</f>
        <v>1</v>
      </c>
      <c r="CJ546">
        <f>COUNTIFS($L546:N546,"x")</f>
        <v>1</v>
      </c>
      <c r="CK546">
        <f>COUNTIFS($L546:O546,"x")</f>
        <v>1</v>
      </c>
      <c r="CL546">
        <f>COUNTIFS($L546:P546,"x")</f>
        <v>1</v>
      </c>
      <c r="CM546">
        <f>COUNTIFS($L546:Q546,"x")</f>
        <v>1</v>
      </c>
      <c r="CN546">
        <f>COUNTIFS($L546:R546,"x")</f>
        <v>1</v>
      </c>
      <c r="CO546" t="str" cm="1">
        <f t="array" ref="CO546">IFERROR(INDEX($CH$4:$CN$4,0,MATCH(1,$CH546:$CN546,0)),"")</f>
        <v>Thứ 3</v>
      </c>
      <c r="CP546" t="str" cm="1">
        <f t="array" ref="CP546">IFERROR(INDEX($CH$4:$CN$4,0,MATCH(2,$CH546:$CN546,0)),"")</f>
        <v/>
      </c>
      <c r="CQ546" t="str">
        <f t="shared" si="369"/>
        <v>Thứ 3</v>
      </c>
      <c r="CR546" t="str">
        <f t="shared" si="334"/>
        <v>F2 - Tuần 1 &amp; 3</v>
      </c>
    </row>
    <row r="547" spans="1:96" x14ac:dyDescent="0.3">
      <c r="A547" s="117" t="s">
        <v>38583</v>
      </c>
      <c r="B547" s="118" t="s">
        <v>33266</v>
      </c>
      <c r="C547" s="118" t="s">
        <v>33267</v>
      </c>
      <c r="D547" s="118" t="s">
        <v>39663</v>
      </c>
      <c r="E547" s="118" t="s">
        <v>39664</v>
      </c>
      <c r="F547" s="118" t="s">
        <v>35002</v>
      </c>
      <c r="G547" s="118" t="s">
        <v>35003</v>
      </c>
      <c r="H547" s="118" t="s">
        <v>35008</v>
      </c>
      <c r="I547" s="118" t="s">
        <v>22</v>
      </c>
      <c r="J547" s="119" t="s">
        <v>39658</v>
      </c>
      <c r="K547" s="119" t="s">
        <v>23</v>
      </c>
      <c r="L547" s="117" t="s">
        <v>23</v>
      </c>
      <c r="M547" s="117" t="s">
        <v>23</v>
      </c>
      <c r="N547" s="117" t="s">
        <v>23</v>
      </c>
      <c r="O547" s="117" t="s">
        <v>23</v>
      </c>
      <c r="P547" s="117" t="s">
        <v>23</v>
      </c>
      <c r="Q547" s="117" t="s">
        <v>24</v>
      </c>
      <c r="R547" s="117" t="s">
        <v>23</v>
      </c>
      <c r="S547" s="117" t="s">
        <v>24</v>
      </c>
      <c r="T547" s="117" t="s">
        <v>24</v>
      </c>
      <c r="U547" s="117" t="s">
        <v>24</v>
      </c>
      <c r="V547" s="117" t="s">
        <v>24</v>
      </c>
      <c r="W547" s="74" t="str">
        <f t="shared" si="335"/>
        <v>x</v>
      </c>
      <c r="X547" s="74" t="str">
        <f t="shared" si="336"/>
        <v/>
      </c>
      <c r="Y547" s="74" t="str">
        <f t="shared" si="337"/>
        <v>x</v>
      </c>
      <c r="Z547" s="74" t="str">
        <f t="shared" si="338"/>
        <v/>
      </c>
      <c r="AA547" t="str">
        <f>VLOOKUP($D547,'Tuyến và nhân viên'!$D:$M,6,0)</f>
        <v>HL00623</v>
      </c>
      <c r="AB547" t="str">
        <f>VLOOKUP($D547,'Tuyến và nhân viên'!$D:$M,7,0)</f>
        <v>Lê Thị Liên Thư</v>
      </c>
      <c r="AC547" s="16" t="str">
        <f>IFERROR(VLOOKUP($F547,DSKH!$D:$BF,53,0),"")</f>
        <v>F2</v>
      </c>
      <c r="AD547" s="16" t="str">
        <f>IFERROR(VLOOKUP($F547,DSKH!$D:$BF,54,0),"")</f>
        <v>GT</v>
      </c>
      <c r="AE547" s="4">
        <f>SUMIFS('Doanh số khách hàng'!$F:$F,'Doanh số khách hàng'!$A:$A,'Chi tiết tuyến'!$F547)</f>
        <v>0</v>
      </c>
      <c r="AF547" s="16" t="str">
        <f t="shared" si="330"/>
        <v>F4</v>
      </c>
      <c r="AG547" s="16" t="str">
        <f t="shared" si="331"/>
        <v>F2</v>
      </c>
      <c r="AH547" t="b">
        <f t="shared" si="339"/>
        <v>0</v>
      </c>
      <c r="AI547" t="b">
        <f t="shared" si="340"/>
        <v>1</v>
      </c>
      <c r="AJ547">
        <f>IFERROR(VLOOKUP($AC547,Master!$D:$E,2,0),"")</f>
        <v>2</v>
      </c>
      <c r="AK547">
        <f>VLOOKUP($AF547,Master!$D:$E,2,0)</f>
        <v>4</v>
      </c>
      <c r="AL547" s="4">
        <f t="shared" si="341"/>
        <v>0</v>
      </c>
      <c r="AM547" t="str">
        <f>IFERROR(VLOOKUP($F547,DSKH!$D:$BF,31,0),"")</f>
        <v>Tỉnh Cà Mau</v>
      </c>
      <c r="AN547" t="str">
        <f>IFERROR(VLOOKUP($F547,DSKH!$D:$BF,29,0),"")</f>
        <v>Phường Bạc Liêu</v>
      </c>
      <c r="AO547">
        <f>IFERROR(VLOOKUP($F547,DSKH!$D:$BF,52,0),"")</f>
        <v>0</v>
      </c>
      <c r="AP547">
        <f>IF(L547="x",1+COUNTIFS(AP$4:AP546,"&gt;0",$AA$4:$AA546,$AA546),0)</f>
        <v>0</v>
      </c>
      <c r="AQ547">
        <f>IF(M547="x",1+COUNTIFS(AQ$4:AQ546,"&gt;0",$AA$4:$AA546,$AA546),0)</f>
        <v>0</v>
      </c>
      <c r="AR547">
        <f>IF(N547="x",1+COUNTIFS(AR$4:AR546,"&gt;0",$AA$4:$AA546,$AA546),0)</f>
        <v>0</v>
      </c>
      <c r="AS547">
        <f>IF(O547="x",1+COUNTIFS(AS$4:AS546,"&gt;0",$AA$4:$AA546,$AA546),0)</f>
        <v>0</v>
      </c>
      <c r="AT547">
        <f>IF(P547="x",1+COUNTIFS(AT$4:AT546,"&gt;0",$AA$4:$AA546,$AA546),0)</f>
        <v>0</v>
      </c>
      <c r="AU547">
        <f>IF(Q547="x",1+COUNTIFS(AU$4:AU546,"&gt;0",$AA$4:$AA546,$AA546),0)</f>
        <v>4</v>
      </c>
      <c r="AV547">
        <f>IF(R547="x",1+COUNTIFS(AV$4:AV546,"&gt;0",$AA$4:$AA546,$AA546),0)</f>
        <v>0</v>
      </c>
      <c r="AW547">
        <f t="shared" si="332"/>
        <v>1</v>
      </c>
      <c r="AX547">
        <f t="shared" si="333"/>
        <v>0</v>
      </c>
      <c r="AY547">
        <f t="shared" si="342"/>
        <v>1</v>
      </c>
      <c r="AZ547">
        <f t="shared" si="343"/>
        <v>0</v>
      </c>
      <c r="BA547" s="4">
        <f t="shared" si="344"/>
        <v>0</v>
      </c>
      <c r="BB547" s="4">
        <f t="shared" si="345"/>
        <v>0</v>
      </c>
      <c r="BC547" s="4">
        <f t="shared" si="346"/>
        <v>0</v>
      </c>
      <c r="BD547" s="4">
        <f t="shared" si="347"/>
        <v>0</v>
      </c>
      <c r="BE547" s="4">
        <f t="shared" si="348"/>
        <v>0</v>
      </c>
      <c r="BF547" s="4">
        <f t="shared" si="349"/>
        <v>0</v>
      </c>
      <c r="BG547" s="4">
        <f t="shared" si="350"/>
        <v>0</v>
      </c>
      <c r="BH547" s="4">
        <f t="shared" si="351"/>
        <v>0</v>
      </c>
      <c r="BI547" s="4">
        <f t="shared" si="352"/>
        <v>0</v>
      </c>
      <c r="BJ547" s="4">
        <f t="shared" si="353"/>
        <v>0</v>
      </c>
      <c r="BK547" s="4">
        <f t="shared" si="354"/>
        <v>0</v>
      </c>
      <c r="BL547" s="4">
        <f t="shared" si="355"/>
        <v>0</v>
      </c>
      <c r="BM547" s="4">
        <f t="shared" si="356"/>
        <v>1</v>
      </c>
      <c r="BN547" s="4">
        <f t="shared" si="357"/>
        <v>0</v>
      </c>
      <c r="BO547">
        <f>SUMIFS(BH$5:BH547,$AA$5:$AA547,$AA547)</f>
        <v>2</v>
      </c>
      <c r="BP547">
        <f>SUMIFS(BI$5:BI547,$AA$5:$AA547,$AA547)</f>
        <v>5</v>
      </c>
      <c r="BQ547">
        <f>SUMIFS(BJ$5:BJ547,$AA$5:$AA547,$AA547)</f>
        <v>10</v>
      </c>
      <c r="BR547">
        <f>SUMIFS(BK$5:BK547,$AA$5:$AA547,$AA547)</f>
        <v>2</v>
      </c>
      <c r="BS547">
        <f>SUMIFS(BL$5:BL547,$AA$5:$AA547,$AA547)</f>
        <v>12</v>
      </c>
      <c r="BT547">
        <f>SUMIFS(BM$5:BM547,$AA$5:$AA547,$AA547)</f>
        <v>3</v>
      </c>
      <c r="BU547">
        <f>SUMIFS(BN$5:BN547,$AA$5:$AA547,$AA547)</f>
        <v>0</v>
      </c>
      <c r="BV547">
        <f t="shared" si="358"/>
        <v>18</v>
      </c>
      <c r="BW547">
        <f t="shared" si="359"/>
        <v>16</v>
      </c>
      <c r="BX547">
        <f t="shared" si="360"/>
        <v>28</v>
      </c>
      <c r="BY547">
        <f t="shared" si="361"/>
        <v>23</v>
      </c>
      <c r="BZ547">
        <f t="shared" si="362"/>
        <v>22</v>
      </c>
      <c r="CA547">
        <f t="shared" si="363"/>
        <v>40</v>
      </c>
      <c r="CB547">
        <f t="shared" si="364"/>
        <v>0</v>
      </c>
      <c r="CC547">
        <f t="shared" si="365"/>
        <v>3</v>
      </c>
      <c r="CD547">
        <f t="shared" si="366"/>
        <v>40</v>
      </c>
      <c r="CE547" t="str">
        <f>IFERROR(VLOOKUP($AA547,'Tuyến và nhân viên'!$I:$O,7,0),"")</f>
        <v>Trần Văn Khanh</v>
      </c>
      <c r="CF547">
        <f t="shared" si="367"/>
        <v>2</v>
      </c>
      <c r="CG547">
        <f t="shared" si="368"/>
        <v>1</v>
      </c>
      <c r="CH547">
        <f>COUNTIFS($L547:L547,"x")</f>
        <v>0</v>
      </c>
      <c r="CI547">
        <f>COUNTIFS($L547:M547,"x")</f>
        <v>0</v>
      </c>
      <c r="CJ547">
        <f>COUNTIFS($L547:N547,"x")</f>
        <v>0</v>
      </c>
      <c r="CK547">
        <f>COUNTIFS($L547:O547,"x")</f>
        <v>0</v>
      </c>
      <c r="CL547">
        <f>COUNTIFS($L547:P547,"x")</f>
        <v>0</v>
      </c>
      <c r="CM547">
        <f>COUNTIFS($L547:Q547,"x")</f>
        <v>1</v>
      </c>
      <c r="CN547">
        <f>COUNTIFS($L547:R547,"x")</f>
        <v>1</v>
      </c>
      <c r="CO547" t="str" cm="1">
        <f t="array" ref="CO547">IFERROR(INDEX($CH$4:$CN$4,0,MATCH(1,$CH547:$CN547,0)),"")</f>
        <v>Thứ 7</v>
      </c>
      <c r="CP547" t="str" cm="1">
        <f t="array" ref="CP547">IFERROR(INDEX($CH$4:$CN$4,0,MATCH(2,$CH547:$CN547,0)),"")</f>
        <v/>
      </c>
      <c r="CQ547" t="str">
        <f t="shared" si="369"/>
        <v>Thứ 7</v>
      </c>
      <c r="CR547" t="str">
        <f t="shared" si="334"/>
        <v>F2 - Tuần 1 &amp; 3</v>
      </c>
    </row>
    <row r="548" spans="1:96" x14ac:dyDescent="0.3">
      <c r="A548" s="117" t="s">
        <v>38590</v>
      </c>
      <c r="B548" s="118" t="s">
        <v>33266</v>
      </c>
      <c r="C548" s="118" t="s">
        <v>33267</v>
      </c>
      <c r="D548" s="118" t="s">
        <v>39663</v>
      </c>
      <c r="E548" s="118" t="s">
        <v>39664</v>
      </c>
      <c r="F548" s="118" t="s">
        <v>12584</v>
      </c>
      <c r="G548" s="118" t="s">
        <v>35024</v>
      </c>
      <c r="H548" s="118" t="s">
        <v>35029</v>
      </c>
      <c r="I548" s="118" t="s">
        <v>22</v>
      </c>
      <c r="J548" s="119" t="s">
        <v>39658</v>
      </c>
      <c r="K548" s="119" t="s">
        <v>23</v>
      </c>
      <c r="L548" s="117" t="s">
        <v>24</v>
      </c>
      <c r="M548" s="117" t="s">
        <v>23</v>
      </c>
      <c r="N548" s="117" t="s">
        <v>23</v>
      </c>
      <c r="O548" s="117" t="s">
        <v>23</v>
      </c>
      <c r="P548" s="117" t="s">
        <v>23</v>
      </c>
      <c r="Q548" s="117" t="s">
        <v>23</v>
      </c>
      <c r="R548" s="117" t="s">
        <v>23</v>
      </c>
      <c r="S548" s="117" t="s">
        <v>24</v>
      </c>
      <c r="T548" s="117" t="s">
        <v>24</v>
      </c>
      <c r="U548" s="117" t="s">
        <v>24</v>
      </c>
      <c r="V548" s="117" t="s">
        <v>24</v>
      </c>
      <c r="W548" s="74" t="str">
        <f t="shared" si="335"/>
        <v>x</v>
      </c>
      <c r="X548" s="74" t="str">
        <f t="shared" si="336"/>
        <v>x</v>
      </c>
      <c r="Y548" s="74" t="str">
        <f t="shared" si="337"/>
        <v>x</v>
      </c>
      <c r="Z548" s="74" t="str">
        <f t="shared" si="338"/>
        <v>x</v>
      </c>
      <c r="AA548" t="str">
        <f>VLOOKUP($D548,'Tuyến và nhân viên'!$D:$M,6,0)</f>
        <v>HL00623</v>
      </c>
      <c r="AB548" t="str">
        <f>VLOOKUP($D548,'Tuyến và nhân viên'!$D:$M,7,0)</f>
        <v>Lê Thị Liên Thư</v>
      </c>
      <c r="AC548" s="16" t="str">
        <f>IFERROR(VLOOKUP($F548,DSKH!$D:$BF,53,0),"")</f>
        <v>F4</v>
      </c>
      <c r="AD548" s="16" t="str">
        <f>IFERROR(VLOOKUP($F548,DSKH!$D:$BF,54,0),"")</f>
        <v>GT</v>
      </c>
      <c r="AE548" s="4">
        <f>SUMIFS('Doanh số khách hàng'!$F:$F,'Doanh số khách hàng'!$A:$A,'Chi tiết tuyến'!$F548)</f>
        <v>726786.66666666663</v>
      </c>
      <c r="AF548" s="16" t="str">
        <f t="shared" si="330"/>
        <v>F4</v>
      </c>
      <c r="AG548" s="16" t="str">
        <f t="shared" si="331"/>
        <v>F4</v>
      </c>
      <c r="AH548" t="b">
        <f t="shared" si="339"/>
        <v>1</v>
      </c>
      <c r="AI548" t="b">
        <f t="shared" si="340"/>
        <v>1</v>
      </c>
      <c r="AJ548">
        <f>IFERROR(VLOOKUP($AC548,Master!$D:$E,2,0),"")</f>
        <v>4</v>
      </c>
      <c r="AK548">
        <f>VLOOKUP($AF548,Master!$D:$E,2,0)</f>
        <v>4</v>
      </c>
      <c r="AL548" s="4">
        <f t="shared" si="341"/>
        <v>181696.66666666666</v>
      </c>
      <c r="AM548" t="str">
        <f>IFERROR(VLOOKUP($F548,DSKH!$D:$BF,31,0),"")</f>
        <v>Tỉnh Cà Mau</v>
      </c>
      <c r="AN548" t="str">
        <f>IFERROR(VLOOKUP($F548,DSKH!$D:$BF,29,0),"")</f>
        <v>Xã Gành Hào</v>
      </c>
      <c r="AO548">
        <f>IFERROR(VLOOKUP($F548,DSKH!$D:$BF,52,0),"")</f>
        <v>726786.66666666663</v>
      </c>
      <c r="AP548">
        <f>IF(L548="x",1+COUNTIFS(AP$4:AP547,"&gt;0",$AA$4:$AA547,$AA547),0)</f>
        <v>4</v>
      </c>
      <c r="AQ548">
        <f>IF(M548="x",1+COUNTIFS(AQ$4:AQ547,"&gt;0",$AA$4:$AA547,$AA547),0)</f>
        <v>0</v>
      </c>
      <c r="AR548">
        <f>IF(N548="x",1+COUNTIFS(AR$4:AR547,"&gt;0",$AA$4:$AA547,$AA547),0)</f>
        <v>0</v>
      </c>
      <c r="AS548">
        <f>IF(O548="x",1+COUNTIFS(AS$4:AS547,"&gt;0",$AA$4:$AA547,$AA547),0)</f>
        <v>0</v>
      </c>
      <c r="AT548">
        <f>IF(P548="x",1+COUNTIFS(AT$4:AT547,"&gt;0",$AA$4:$AA547,$AA547),0)</f>
        <v>0</v>
      </c>
      <c r="AU548">
        <f>IF(Q548="x",1+COUNTIFS(AU$4:AU547,"&gt;0",$AA$4:$AA547,$AA547),0)</f>
        <v>0</v>
      </c>
      <c r="AV548">
        <f>IF(R548="x",1+COUNTIFS(AV$4:AV547,"&gt;0",$AA$4:$AA547,$AA547),0)</f>
        <v>0</v>
      </c>
      <c r="AW548">
        <f t="shared" si="332"/>
        <v>1</v>
      </c>
      <c r="AX548">
        <f t="shared" si="333"/>
        <v>1</v>
      </c>
      <c r="AY548">
        <f t="shared" si="342"/>
        <v>1</v>
      </c>
      <c r="AZ548">
        <f t="shared" si="343"/>
        <v>1</v>
      </c>
      <c r="BA548" s="4">
        <f t="shared" si="344"/>
        <v>181696.66666666666</v>
      </c>
      <c r="BB548" s="4">
        <f t="shared" si="345"/>
        <v>0</v>
      </c>
      <c r="BC548" s="4">
        <f t="shared" si="346"/>
        <v>0</v>
      </c>
      <c r="BD548" s="4">
        <f t="shared" si="347"/>
        <v>0</v>
      </c>
      <c r="BE548" s="4">
        <f t="shared" si="348"/>
        <v>0</v>
      </c>
      <c r="BF548" s="4">
        <f t="shared" si="349"/>
        <v>0</v>
      </c>
      <c r="BG548" s="4">
        <f t="shared" si="350"/>
        <v>0</v>
      </c>
      <c r="BH548" s="4">
        <f t="shared" si="351"/>
        <v>0</v>
      </c>
      <c r="BI548" s="4">
        <f t="shared" si="352"/>
        <v>0</v>
      </c>
      <c r="BJ548" s="4">
        <f t="shared" si="353"/>
        <v>0</v>
      </c>
      <c r="BK548" s="4">
        <f t="shared" si="354"/>
        <v>0</v>
      </c>
      <c r="BL548" s="4">
        <f t="shared" si="355"/>
        <v>0</v>
      </c>
      <c r="BM548" s="4">
        <f t="shared" si="356"/>
        <v>0</v>
      </c>
      <c r="BN548" s="4">
        <f t="shared" si="357"/>
        <v>0</v>
      </c>
      <c r="BO548">
        <f>SUMIFS(BH$5:BH548,$AA$5:$AA548,$AA548)</f>
        <v>2</v>
      </c>
      <c r="BP548">
        <f>SUMIFS(BI$5:BI548,$AA$5:$AA548,$AA548)</f>
        <v>5</v>
      </c>
      <c r="BQ548">
        <f>SUMIFS(BJ$5:BJ548,$AA$5:$AA548,$AA548)</f>
        <v>10</v>
      </c>
      <c r="BR548">
        <f>SUMIFS(BK$5:BK548,$AA$5:$AA548,$AA548)</f>
        <v>2</v>
      </c>
      <c r="BS548">
        <f>SUMIFS(BL$5:BL548,$AA$5:$AA548,$AA548)</f>
        <v>12</v>
      </c>
      <c r="BT548">
        <f>SUMIFS(BM$5:BM548,$AA$5:$AA548,$AA548)</f>
        <v>3</v>
      </c>
      <c r="BU548">
        <f>SUMIFS(BN$5:BN548,$AA$5:$AA548,$AA548)</f>
        <v>0</v>
      </c>
      <c r="BV548">
        <f t="shared" si="358"/>
        <v>18</v>
      </c>
      <c r="BW548">
        <f t="shared" si="359"/>
        <v>16</v>
      </c>
      <c r="BX548">
        <f t="shared" si="360"/>
        <v>28</v>
      </c>
      <c r="BY548">
        <f t="shared" si="361"/>
        <v>23</v>
      </c>
      <c r="BZ548">
        <f t="shared" si="362"/>
        <v>22</v>
      </c>
      <c r="CA548">
        <f t="shared" si="363"/>
        <v>40</v>
      </c>
      <c r="CB548">
        <f t="shared" si="364"/>
        <v>0</v>
      </c>
      <c r="CC548">
        <f t="shared" si="365"/>
        <v>0</v>
      </c>
      <c r="CD548">
        <f t="shared" si="366"/>
        <v>0</v>
      </c>
      <c r="CE548" t="str">
        <f>IFERROR(VLOOKUP($AA548,'Tuyến và nhân viên'!$I:$O,7,0),"")</f>
        <v>Trần Văn Khanh</v>
      </c>
      <c r="CF548">
        <f t="shared" si="367"/>
        <v>4</v>
      </c>
      <c r="CG548">
        <f t="shared" si="368"/>
        <v>1</v>
      </c>
      <c r="CH548">
        <f>COUNTIFS($L548:L548,"x")</f>
        <v>1</v>
      </c>
      <c r="CI548">
        <f>COUNTIFS($L548:M548,"x")</f>
        <v>1</v>
      </c>
      <c r="CJ548">
        <f>COUNTIFS($L548:N548,"x")</f>
        <v>1</v>
      </c>
      <c r="CK548">
        <f>COUNTIFS($L548:O548,"x")</f>
        <v>1</v>
      </c>
      <c r="CL548">
        <f>COUNTIFS($L548:P548,"x")</f>
        <v>1</v>
      </c>
      <c r="CM548">
        <f>COUNTIFS($L548:Q548,"x")</f>
        <v>1</v>
      </c>
      <c r="CN548">
        <f>COUNTIFS($L548:R548,"x")</f>
        <v>1</v>
      </c>
      <c r="CO548" t="str" cm="1">
        <f t="array" ref="CO548">IFERROR(INDEX($CH$4:$CN$4,0,MATCH(1,$CH548:$CN548,0)),"")</f>
        <v>Thứ 2</v>
      </c>
      <c r="CP548" t="str" cm="1">
        <f t="array" ref="CP548">IFERROR(INDEX($CH$4:$CN$4,0,MATCH(2,$CH548:$CN548,0)),"")</f>
        <v/>
      </c>
      <c r="CQ548" t="str">
        <f t="shared" si="369"/>
        <v>Thứ 2</v>
      </c>
      <c r="CR548" t="str">
        <f t="shared" si="334"/>
        <v>F4 - Tất cả các tuần</v>
      </c>
    </row>
    <row r="549" spans="1:96" x14ac:dyDescent="0.3">
      <c r="A549" s="117" t="s">
        <v>38600</v>
      </c>
      <c r="B549" s="118" t="s">
        <v>33266</v>
      </c>
      <c r="C549" s="118" t="s">
        <v>33267</v>
      </c>
      <c r="D549" s="118" t="s">
        <v>39663</v>
      </c>
      <c r="E549" s="118" t="s">
        <v>39664</v>
      </c>
      <c r="F549" s="118" t="s">
        <v>35043</v>
      </c>
      <c r="G549" s="118" t="s">
        <v>35044</v>
      </c>
      <c r="H549" s="118" t="s">
        <v>35047</v>
      </c>
      <c r="I549" s="118" t="s">
        <v>22</v>
      </c>
      <c r="J549" s="119" t="s">
        <v>39658</v>
      </c>
      <c r="K549" s="119" t="s">
        <v>23</v>
      </c>
      <c r="L549" s="117" t="s">
        <v>23</v>
      </c>
      <c r="M549" s="117" t="s">
        <v>23</v>
      </c>
      <c r="N549" s="117" t="s">
        <v>23</v>
      </c>
      <c r="O549" s="117" t="s">
        <v>23</v>
      </c>
      <c r="P549" s="117" t="s">
        <v>24</v>
      </c>
      <c r="Q549" s="117" t="s">
        <v>23</v>
      </c>
      <c r="R549" s="117" t="s">
        <v>23</v>
      </c>
      <c r="S549" s="117" t="s">
        <v>24</v>
      </c>
      <c r="T549" s="117" t="s">
        <v>24</v>
      </c>
      <c r="U549" s="117" t="s">
        <v>24</v>
      </c>
      <c r="V549" s="117" t="s">
        <v>24</v>
      </c>
      <c r="W549" s="74" t="str">
        <f t="shared" si="335"/>
        <v/>
      </c>
      <c r="X549" s="74" t="str">
        <f t="shared" si="336"/>
        <v>x</v>
      </c>
      <c r="Y549" s="74" t="str">
        <f t="shared" si="337"/>
        <v/>
      </c>
      <c r="Z549" s="74" t="str">
        <f t="shared" si="338"/>
        <v>x</v>
      </c>
      <c r="AA549" t="str">
        <f>VLOOKUP($D549,'Tuyến và nhân viên'!$D:$M,6,0)</f>
        <v>HL00623</v>
      </c>
      <c r="AB549" t="str">
        <f>VLOOKUP($D549,'Tuyến và nhân viên'!$D:$M,7,0)</f>
        <v>Lê Thị Liên Thư</v>
      </c>
      <c r="AC549" s="16" t="str">
        <f>IFERROR(VLOOKUP($F549,DSKH!$D:$BF,53,0),"")</f>
        <v>F2</v>
      </c>
      <c r="AD549" s="16" t="str">
        <f>IFERROR(VLOOKUP($F549,DSKH!$D:$BF,54,0),"")</f>
        <v>GT</v>
      </c>
      <c r="AE549" s="4">
        <f>SUMIFS('Doanh số khách hàng'!$F:$F,'Doanh số khách hàng'!$A:$A,'Chi tiết tuyến'!$F549)</f>
        <v>0</v>
      </c>
      <c r="AF549" s="16" t="str">
        <f t="shared" si="330"/>
        <v>F4</v>
      </c>
      <c r="AG549" s="16" t="str">
        <f t="shared" si="331"/>
        <v>F2</v>
      </c>
      <c r="AH549" t="b">
        <f t="shared" si="339"/>
        <v>0</v>
      </c>
      <c r="AI549" t="b">
        <f t="shared" si="340"/>
        <v>1</v>
      </c>
      <c r="AJ549">
        <f>IFERROR(VLOOKUP($AC549,Master!$D:$E,2,0),"")</f>
        <v>2</v>
      </c>
      <c r="AK549">
        <f>VLOOKUP($AF549,Master!$D:$E,2,0)</f>
        <v>4</v>
      </c>
      <c r="AL549" s="4">
        <f t="shared" si="341"/>
        <v>0</v>
      </c>
      <c r="AM549" t="str">
        <f>IFERROR(VLOOKUP($F549,DSKH!$D:$BF,31,0),"")</f>
        <v>Tỉnh Cà Mau</v>
      </c>
      <c r="AN549" t="str">
        <f>IFERROR(VLOOKUP($F549,DSKH!$D:$BF,29,0),"")</f>
        <v>Xã Hồng Dân</v>
      </c>
      <c r="AO549">
        <f>IFERROR(VLOOKUP($F549,DSKH!$D:$BF,52,0),"")</f>
        <v>0</v>
      </c>
      <c r="AP549">
        <f>IF(L549="x",1+COUNTIFS(AP$4:AP548,"&gt;0",$AA$4:$AA548,$AA548),0)</f>
        <v>0</v>
      </c>
      <c r="AQ549">
        <f>IF(M549="x",1+COUNTIFS(AQ$4:AQ548,"&gt;0",$AA$4:$AA548,$AA548),0)</f>
        <v>0</v>
      </c>
      <c r="AR549">
        <f>IF(N549="x",1+COUNTIFS(AR$4:AR548,"&gt;0",$AA$4:$AA548,$AA548),0)</f>
        <v>0</v>
      </c>
      <c r="AS549">
        <f>IF(O549="x",1+COUNTIFS(AS$4:AS548,"&gt;0",$AA$4:$AA548,$AA548),0)</f>
        <v>0</v>
      </c>
      <c r="AT549">
        <f>IF(P549="x",1+COUNTIFS(AT$4:AT548,"&gt;0",$AA$4:$AA548,$AA548),0)</f>
        <v>14</v>
      </c>
      <c r="AU549">
        <f>IF(Q549="x",1+COUNTIFS(AU$4:AU548,"&gt;0",$AA$4:$AA548,$AA548),0)</f>
        <v>0</v>
      </c>
      <c r="AV549">
        <f>IF(R549="x",1+COUNTIFS(AV$4:AV548,"&gt;0",$AA$4:$AA548,$AA548),0)</f>
        <v>0</v>
      </c>
      <c r="AW549">
        <f t="shared" si="332"/>
        <v>0</v>
      </c>
      <c r="AX549">
        <f t="shared" si="333"/>
        <v>1</v>
      </c>
      <c r="AY549">
        <f t="shared" si="342"/>
        <v>0</v>
      </c>
      <c r="AZ549">
        <f t="shared" si="343"/>
        <v>1</v>
      </c>
      <c r="BA549" s="4">
        <f t="shared" si="344"/>
        <v>0</v>
      </c>
      <c r="BB549" s="4">
        <f t="shared" si="345"/>
        <v>0</v>
      </c>
      <c r="BC549" s="4">
        <f t="shared" si="346"/>
        <v>0</v>
      </c>
      <c r="BD549" s="4">
        <f t="shared" si="347"/>
        <v>0</v>
      </c>
      <c r="BE549" s="4">
        <f t="shared" si="348"/>
        <v>0</v>
      </c>
      <c r="BF549" s="4">
        <f t="shared" si="349"/>
        <v>0</v>
      </c>
      <c r="BG549" s="4">
        <f t="shared" si="350"/>
        <v>0</v>
      </c>
      <c r="BH549" s="4">
        <f t="shared" si="351"/>
        <v>0</v>
      </c>
      <c r="BI549" s="4">
        <f t="shared" si="352"/>
        <v>0</v>
      </c>
      <c r="BJ549" s="4">
        <f t="shared" si="353"/>
        <v>0</v>
      </c>
      <c r="BK549" s="4">
        <f t="shared" si="354"/>
        <v>0</v>
      </c>
      <c r="BL549" s="4">
        <f t="shared" si="355"/>
        <v>1</v>
      </c>
      <c r="BM549" s="4">
        <f t="shared" si="356"/>
        <v>0</v>
      </c>
      <c r="BN549" s="4">
        <f t="shared" si="357"/>
        <v>0</v>
      </c>
      <c r="BO549">
        <f>SUMIFS(BH$5:BH549,$AA$5:$AA549,$AA549)</f>
        <v>2</v>
      </c>
      <c r="BP549">
        <f>SUMIFS(BI$5:BI549,$AA$5:$AA549,$AA549)</f>
        <v>5</v>
      </c>
      <c r="BQ549">
        <f>SUMIFS(BJ$5:BJ549,$AA$5:$AA549,$AA549)</f>
        <v>10</v>
      </c>
      <c r="BR549">
        <f>SUMIFS(BK$5:BK549,$AA$5:$AA549,$AA549)</f>
        <v>2</v>
      </c>
      <c r="BS549">
        <f>SUMIFS(BL$5:BL549,$AA$5:$AA549,$AA549)</f>
        <v>13</v>
      </c>
      <c r="BT549">
        <f>SUMIFS(BM$5:BM549,$AA$5:$AA549,$AA549)</f>
        <v>3</v>
      </c>
      <c r="BU549">
        <f>SUMIFS(BN$5:BN549,$AA$5:$AA549,$AA549)</f>
        <v>0</v>
      </c>
      <c r="BV549">
        <f t="shared" si="358"/>
        <v>18</v>
      </c>
      <c r="BW549">
        <f t="shared" si="359"/>
        <v>16</v>
      </c>
      <c r="BX549">
        <f t="shared" si="360"/>
        <v>28</v>
      </c>
      <c r="BY549">
        <f t="shared" si="361"/>
        <v>23</v>
      </c>
      <c r="BZ549">
        <f t="shared" si="362"/>
        <v>22</v>
      </c>
      <c r="CA549">
        <f t="shared" si="363"/>
        <v>40</v>
      </c>
      <c r="CB549">
        <f t="shared" si="364"/>
        <v>0</v>
      </c>
      <c r="CC549">
        <f t="shared" si="365"/>
        <v>13</v>
      </c>
      <c r="CD549">
        <f t="shared" si="366"/>
        <v>22</v>
      </c>
      <c r="CE549" t="str">
        <f>IFERROR(VLOOKUP($AA549,'Tuyến và nhân viên'!$I:$O,7,0),"")</f>
        <v>Trần Văn Khanh</v>
      </c>
      <c r="CF549">
        <f t="shared" si="367"/>
        <v>2</v>
      </c>
      <c r="CG549">
        <f t="shared" si="368"/>
        <v>1</v>
      </c>
      <c r="CH549">
        <f>COUNTIFS($L549:L549,"x")</f>
        <v>0</v>
      </c>
      <c r="CI549">
        <f>COUNTIFS($L549:M549,"x")</f>
        <v>0</v>
      </c>
      <c r="CJ549">
        <f>COUNTIFS($L549:N549,"x")</f>
        <v>0</v>
      </c>
      <c r="CK549">
        <f>COUNTIFS($L549:O549,"x")</f>
        <v>0</v>
      </c>
      <c r="CL549">
        <f>COUNTIFS($L549:P549,"x")</f>
        <v>1</v>
      </c>
      <c r="CM549">
        <f>COUNTIFS($L549:Q549,"x")</f>
        <v>1</v>
      </c>
      <c r="CN549">
        <f>COUNTIFS($L549:R549,"x")</f>
        <v>1</v>
      </c>
      <c r="CO549" t="str" cm="1">
        <f t="array" ref="CO549">IFERROR(INDEX($CH$4:$CN$4,0,MATCH(1,$CH549:$CN549,0)),"")</f>
        <v>Thứ 6</v>
      </c>
      <c r="CP549" t="str" cm="1">
        <f t="array" ref="CP549">IFERROR(INDEX($CH$4:$CN$4,0,MATCH(2,$CH549:$CN549,0)),"")</f>
        <v/>
      </c>
      <c r="CQ549" t="str">
        <f t="shared" si="369"/>
        <v>Thứ 6</v>
      </c>
      <c r="CR549" t="str">
        <f t="shared" si="334"/>
        <v>F2 - Tuần 2 &amp; 4</v>
      </c>
    </row>
    <row r="550" spans="1:96" x14ac:dyDescent="0.3">
      <c r="A550" s="117" t="s">
        <v>38606</v>
      </c>
      <c r="B550" s="118" t="s">
        <v>33266</v>
      </c>
      <c r="C550" s="118" t="s">
        <v>33267</v>
      </c>
      <c r="D550" s="118" t="s">
        <v>39663</v>
      </c>
      <c r="E550" s="118" t="s">
        <v>39664</v>
      </c>
      <c r="F550" s="118" t="s">
        <v>33157</v>
      </c>
      <c r="G550" s="118" t="s">
        <v>35113</v>
      </c>
      <c r="H550" s="118" t="s">
        <v>35118</v>
      </c>
      <c r="I550" s="118" t="s">
        <v>22</v>
      </c>
      <c r="J550" s="119" t="s">
        <v>39658</v>
      </c>
      <c r="K550" s="119" t="s">
        <v>23</v>
      </c>
      <c r="L550" s="117" t="s">
        <v>23</v>
      </c>
      <c r="M550" s="117" t="s">
        <v>23</v>
      </c>
      <c r="N550" s="117" t="s">
        <v>24</v>
      </c>
      <c r="O550" s="117" t="s">
        <v>23</v>
      </c>
      <c r="P550" s="117" t="s">
        <v>23</v>
      </c>
      <c r="Q550" s="117" t="s">
        <v>23</v>
      </c>
      <c r="R550" s="117" t="s">
        <v>23</v>
      </c>
      <c r="S550" s="117" t="s">
        <v>24</v>
      </c>
      <c r="T550" s="117" t="s">
        <v>24</v>
      </c>
      <c r="U550" s="117" t="s">
        <v>24</v>
      </c>
      <c r="V550" s="117" t="s">
        <v>24</v>
      </c>
      <c r="W550" s="74" t="str">
        <f t="shared" si="335"/>
        <v>x</v>
      </c>
      <c r="X550" s="74" t="str">
        <f t="shared" si="336"/>
        <v/>
      </c>
      <c r="Y550" s="74" t="str">
        <f t="shared" si="337"/>
        <v>x</v>
      </c>
      <c r="Z550" s="74" t="str">
        <f t="shared" si="338"/>
        <v/>
      </c>
      <c r="AA550" t="str">
        <f>VLOOKUP($D550,'Tuyến và nhân viên'!$D:$M,6,0)</f>
        <v>HL00623</v>
      </c>
      <c r="AB550" t="str">
        <f>VLOOKUP($D550,'Tuyến và nhân viên'!$D:$M,7,0)</f>
        <v>Lê Thị Liên Thư</v>
      </c>
      <c r="AC550" s="16" t="str">
        <f>IFERROR(VLOOKUP($F550,DSKH!$D:$BF,53,0),"")</f>
        <v>F2</v>
      </c>
      <c r="AD550" s="16" t="str">
        <f>IFERROR(VLOOKUP($F550,DSKH!$D:$BF,54,0),"")</f>
        <v>GT</v>
      </c>
      <c r="AE550" s="4">
        <f>SUMIFS('Doanh số khách hàng'!$F:$F,'Doanh số khách hàng'!$A:$A,'Chi tiết tuyến'!$F550)</f>
        <v>205053.33333333334</v>
      </c>
      <c r="AF550" s="16" t="str">
        <f t="shared" si="330"/>
        <v>F4</v>
      </c>
      <c r="AG550" s="16" t="str">
        <f t="shared" si="331"/>
        <v>F2</v>
      </c>
      <c r="AH550" t="b">
        <f t="shared" si="339"/>
        <v>0</v>
      </c>
      <c r="AI550" t="b">
        <f t="shared" si="340"/>
        <v>1</v>
      </c>
      <c r="AJ550">
        <f>IFERROR(VLOOKUP($AC550,Master!$D:$E,2,0),"")</f>
        <v>2</v>
      </c>
      <c r="AK550">
        <f>VLOOKUP($AF550,Master!$D:$E,2,0)</f>
        <v>4</v>
      </c>
      <c r="AL550" s="4">
        <f t="shared" si="341"/>
        <v>102526.66666666667</v>
      </c>
      <c r="AM550" t="str">
        <f>IFERROR(VLOOKUP($F550,DSKH!$D:$BF,31,0),"")</f>
        <v>Tỉnh Cà Mau</v>
      </c>
      <c r="AN550" t="str">
        <f>IFERROR(VLOOKUP($F550,DSKH!$D:$BF,29,0),"")</f>
        <v>Xã Vĩnh Hậu</v>
      </c>
      <c r="AO550">
        <f>IFERROR(VLOOKUP($F550,DSKH!$D:$BF,52,0),"")</f>
        <v>205053.33333333334</v>
      </c>
      <c r="AP550">
        <f>IF(L550="x",1+COUNTIFS(AP$4:AP549,"&gt;0",$AA$4:$AA549,$AA549),0)</f>
        <v>0</v>
      </c>
      <c r="AQ550">
        <f>IF(M550="x",1+COUNTIFS(AQ$4:AQ549,"&gt;0",$AA$4:$AA549,$AA549),0)</f>
        <v>0</v>
      </c>
      <c r="AR550">
        <f>IF(N550="x",1+COUNTIFS(AR$4:AR549,"&gt;0",$AA$4:$AA549,$AA549),0)</f>
        <v>12</v>
      </c>
      <c r="AS550">
        <f>IF(O550="x",1+COUNTIFS(AS$4:AS549,"&gt;0",$AA$4:$AA549,$AA549),0)</f>
        <v>0</v>
      </c>
      <c r="AT550">
        <f>IF(P550="x",1+COUNTIFS(AT$4:AT549,"&gt;0",$AA$4:$AA549,$AA549),0)</f>
        <v>0</v>
      </c>
      <c r="AU550">
        <f>IF(Q550="x",1+COUNTIFS(AU$4:AU549,"&gt;0",$AA$4:$AA549,$AA549),0)</f>
        <v>0</v>
      </c>
      <c r="AV550">
        <f>IF(R550="x",1+COUNTIFS(AV$4:AV549,"&gt;0",$AA$4:$AA549,$AA549),0)</f>
        <v>0</v>
      </c>
      <c r="AW550">
        <f t="shared" si="332"/>
        <v>1</v>
      </c>
      <c r="AX550">
        <f t="shared" si="333"/>
        <v>0</v>
      </c>
      <c r="AY550">
        <f t="shared" si="342"/>
        <v>1</v>
      </c>
      <c r="AZ550">
        <f t="shared" si="343"/>
        <v>0</v>
      </c>
      <c r="BA550" s="4">
        <f t="shared" si="344"/>
        <v>0</v>
      </c>
      <c r="BB550" s="4">
        <f t="shared" si="345"/>
        <v>0</v>
      </c>
      <c r="BC550" s="4">
        <f t="shared" si="346"/>
        <v>102526.66666666667</v>
      </c>
      <c r="BD550" s="4">
        <f t="shared" si="347"/>
        <v>0</v>
      </c>
      <c r="BE550" s="4">
        <f t="shared" si="348"/>
        <v>0</v>
      </c>
      <c r="BF550" s="4">
        <f t="shared" si="349"/>
        <v>0</v>
      </c>
      <c r="BG550" s="4">
        <f t="shared" si="350"/>
        <v>0</v>
      </c>
      <c r="BH550" s="4">
        <f t="shared" si="351"/>
        <v>0</v>
      </c>
      <c r="BI550" s="4">
        <f t="shared" si="352"/>
        <v>0</v>
      </c>
      <c r="BJ550" s="4">
        <f t="shared" si="353"/>
        <v>1</v>
      </c>
      <c r="BK550" s="4">
        <f t="shared" si="354"/>
        <v>0</v>
      </c>
      <c r="BL550" s="4">
        <f t="shared" si="355"/>
        <v>0</v>
      </c>
      <c r="BM550" s="4">
        <f t="shared" si="356"/>
        <v>0</v>
      </c>
      <c r="BN550" s="4">
        <f t="shared" si="357"/>
        <v>0</v>
      </c>
      <c r="BO550">
        <f>SUMIFS(BH$5:BH550,$AA$5:$AA550,$AA550)</f>
        <v>2</v>
      </c>
      <c r="BP550">
        <f>SUMIFS(BI$5:BI550,$AA$5:$AA550,$AA550)</f>
        <v>5</v>
      </c>
      <c r="BQ550">
        <f>SUMIFS(BJ$5:BJ550,$AA$5:$AA550,$AA550)</f>
        <v>11</v>
      </c>
      <c r="BR550">
        <f>SUMIFS(BK$5:BK550,$AA$5:$AA550,$AA550)</f>
        <v>2</v>
      </c>
      <c r="BS550">
        <f>SUMIFS(BL$5:BL550,$AA$5:$AA550,$AA550)</f>
        <v>13</v>
      </c>
      <c r="BT550">
        <f>SUMIFS(BM$5:BM550,$AA$5:$AA550,$AA550)</f>
        <v>3</v>
      </c>
      <c r="BU550">
        <f>SUMIFS(BN$5:BN550,$AA$5:$AA550,$AA550)</f>
        <v>0</v>
      </c>
      <c r="BV550">
        <f t="shared" si="358"/>
        <v>18</v>
      </c>
      <c r="BW550">
        <f t="shared" si="359"/>
        <v>16</v>
      </c>
      <c r="BX550">
        <f t="shared" si="360"/>
        <v>28</v>
      </c>
      <c r="BY550">
        <f t="shared" si="361"/>
        <v>23</v>
      </c>
      <c r="BZ550">
        <f t="shared" si="362"/>
        <v>22</v>
      </c>
      <c r="CA550">
        <f t="shared" si="363"/>
        <v>40</v>
      </c>
      <c r="CB550">
        <f t="shared" si="364"/>
        <v>0</v>
      </c>
      <c r="CC550">
        <f t="shared" si="365"/>
        <v>11</v>
      </c>
      <c r="CD550">
        <f t="shared" si="366"/>
        <v>28</v>
      </c>
      <c r="CE550" t="str">
        <f>IFERROR(VLOOKUP($AA550,'Tuyến và nhân viên'!$I:$O,7,0),"")</f>
        <v>Trần Văn Khanh</v>
      </c>
      <c r="CF550">
        <f t="shared" si="367"/>
        <v>2</v>
      </c>
      <c r="CG550">
        <f t="shared" si="368"/>
        <v>1</v>
      </c>
      <c r="CH550">
        <f>COUNTIFS($L550:L550,"x")</f>
        <v>0</v>
      </c>
      <c r="CI550">
        <f>COUNTIFS($L550:M550,"x")</f>
        <v>0</v>
      </c>
      <c r="CJ550">
        <f>COUNTIFS($L550:N550,"x")</f>
        <v>1</v>
      </c>
      <c r="CK550">
        <f>COUNTIFS($L550:O550,"x")</f>
        <v>1</v>
      </c>
      <c r="CL550">
        <f>COUNTIFS($L550:P550,"x")</f>
        <v>1</v>
      </c>
      <c r="CM550">
        <f>COUNTIFS($L550:Q550,"x")</f>
        <v>1</v>
      </c>
      <c r="CN550">
        <f>COUNTIFS($L550:R550,"x")</f>
        <v>1</v>
      </c>
      <c r="CO550" t="str" cm="1">
        <f t="array" ref="CO550">IFERROR(INDEX($CH$4:$CN$4,0,MATCH(1,$CH550:$CN550,0)),"")</f>
        <v>Thứ 4</v>
      </c>
      <c r="CP550" t="str" cm="1">
        <f t="array" ref="CP550">IFERROR(INDEX($CH$4:$CN$4,0,MATCH(2,$CH550:$CN550,0)),"")</f>
        <v/>
      </c>
      <c r="CQ550" t="str">
        <f t="shared" si="369"/>
        <v>Thứ 4</v>
      </c>
      <c r="CR550" t="str">
        <f t="shared" si="334"/>
        <v>F2 - Tuần 1 &amp; 3</v>
      </c>
    </row>
    <row r="551" spans="1:96" x14ac:dyDescent="0.3">
      <c r="A551" s="117" t="s">
        <v>38616</v>
      </c>
      <c r="B551" s="118" t="s">
        <v>33266</v>
      </c>
      <c r="C551" s="118" t="s">
        <v>33267</v>
      </c>
      <c r="D551" s="118" t="s">
        <v>39663</v>
      </c>
      <c r="E551" s="118" t="s">
        <v>39664</v>
      </c>
      <c r="F551" s="118" t="s">
        <v>35162</v>
      </c>
      <c r="G551" s="118" t="s">
        <v>35163</v>
      </c>
      <c r="H551" s="118" t="s">
        <v>35166</v>
      </c>
      <c r="I551" s="118" t="s">
        <v>22</v>
      </c>
      <c r="J551" s="119" t="s">
        <v>39658</v>
      </c>
      <c r="K551" s="119" t="s">
        <v>23</v>
      </c>
      <c r="L551" s="117" t="s">
        <v>23</v>
      </c>
      <c r="M551" s="117" t="s">
        <v>23</v>
      </c>
      <c r="N551" s="117" t="s">
        <v>24</v>
      </c>
      <c r="O551" s="117" t="s">
        <v>23</v>
      </c>
      <c r="P551" s="117" t="s">
        <v>23</v>
      </c>
      <c r="Q551" s="117" t="s">
        <v>23</v>
      </c>
      <c r="R551" s="117" t="s">
        <v>23</v>
      </c>
      <c r="S551" s="117" t="s">
        <v>24</v>
      </c>
      <c r="T551" s="117" t="s">
        <v>24</v>
      </c>
      <c r="U551" s="117" t="s">
        <v>24</v>
      </c>
      <c r="V551" s="117" t="s">
        <v>24</v>
      </c>
      <c r="W551" s="74" t="str">
        <f t="shared" si="335"/>
        <v>x</v>
      </c>
      <c r="X551" s="74" t="str">
        <f t="shared" si="336"/>
        <v/>
      </c>
      <c r="Y551" s="74" t="str">
        <f t="shared" si="337"/>
        <v>x</v>
      </c>
      <c r="Z551" s="74" t="str">
        <f t="shared" si="338"/>
        <v/>
      </c>
      <c r="AA551" t="str">
        <f>VLOOKUP($D551,'Tuyến và nhân viên'!$D:$M,6,0)</f>
        <v>HL00623</v>
      </c>
      <c r="AB551" t="str">
        <f>VLOOKUP($D551,'Tuyến và nhân viên'!$D:$M,7,0)</f>
        <v>Lê Thị Liên Thư</v>
      </c>
      <c r="AC551" s="16" t="str">
        <f>IFERROR(VLOOKUP($F551,DSKH!$D:$BF,53,0),"")</f>
        <v>F2</v>
      </c>
      <c r="AD551" s="16" t="str">
        <f>IFERROR(VLOOKUP($F551,DSKH!$D:$BF,54,0),"")</f>
        <v>GT</v>
      </c>
      <c r="AE551" s="4">
        <f>SUMIFS('Doanh số khách hàng'!$F:$F,'Doanh số khách hàng'!$A:$A,'Chi tiết tuyến'!$F551)</f>
        <v>0</v>
      </c>
      <c r="AF551" s="16" t="str">
        <f t="shared" si="330"/>
        <v>F4</v>
      </c>
      <c r="AG551" s="16" t="str">
        <f t="shared" si="331"/>
        <v>F2</v>
      </c>
      <c r="AH551" t="b">
        <f t="shared" si="339"/>
        <v>0</v>
      </c>
      <c r="AI551" t="b">
        <f t="shared" si="340"/>
        <v>1</v>
      </c>
      <c r="AJ551">
        <f>IFERROR(VLOOKUP($AC551,Master!$D:$E,2,0),"")</f>
        <v>2</v>
      </c>
      <c r="AK551">
        <f>VLOOKUP($AF551,Master!$D:$E,2,0)</f>
        <v>4</v>
      </c>
      <c r="AL551" s="4">
        <f t="shared" si="341"/>
        <v>0</v>
      </c>
      <c r="AM551" t="str">
        <f>IFERROR(VLOOKUP($F551,DSKH!$D:$BF,31,0),"")</f>
        <v>Tỉnh Cà Mau</v>
      </c>
      <c r="AN551" t="str">
        <f>IFERROR(VLOOKUP($F551,DSKH!$D:$BF,29,0),"")</f>
        <v>Xã Vĩnh Hậu</v>
      </c>
      <c r="AO551">
        <f>IFERROR(VLOOKUP($F551,DSKH!$D:$BF,52,0),"")</f>
        <v>0</v>
      </c>
      <c r="AP551">
        <f>IF(L551="x",1+COUNTIFS(AP$4:AP550,"&gt;0",$AA$4:$AA550,$AA550),0)</f>
        <v>0</v>
      </c>
      <c r="AQ551">
        <f>IF(M551="x",1+COUNTIFS(AQ$4:AQ550,"&gt;0",$AA$4:$AA550,$AA550),0)</f>
        <v>0</v>
      </c>
      <c r="AR551">
        <f>IF(N551="x",1+COUNTIFS(AR$4:AR550,"&gt;0",$AA$4:$AA550,$AA550),0)</f>
        <v>13</v>
      </c>
      <c r="AS551">
        <f>IF(O551="x",1+COUNTIFS(AS$4:AS550,"&gt;0",$AA$4:$AA550,$AA550),0)</f>
        <v>0</v>
      </c>
      <c r="AT551">
        <f>IF(P551="x",1+COUNTIFS(AT$4:AT550,"&gt;0",$AA$4:$AA550,$AA550),0)</f>
        <v>0</v>
      </c>
      <c r="AU551">
        <f>IF(Q551="x",1+COUNTIFS(AU$4:AU550,"&gt;0",$AA$4:$AA550,$AA550),0)</f>
        <v>0</v>
      </c>
      <c r="AV551">
        <f>IF(R551="x",1+COUNTIFS(AV$4:AV550,"&gt;0",$AA$4:$AA550,$AA550),0)</f>
        <v>0</v>
      </c>
      <c r="AW551">
        <f t="shared" si="332"/>
        <v>1</v>
      </c>
      <c r="AX551">
        <f t="shared" si="333"/>
        <v>0</v>
      </c>
      <c r="AY551">
        <f t="shared" si="342"/>
        <v>1</v>
      </c>
      <c r="AZ551">
        <f t="shared" si="343"/>
        <v>0</v>
      </c>
      <c r="BA551" s="4">
        <f t="shared" si="344"/>
        <v>0</v>
      </c>
      <c r="BB551" s="4">
        <f t="shared" si="345"/>
        <v>0</v>
      </c>
      <c r="BC551" s="4">
        <f t="shared" si="346"/>
        <v>0</v>
      </c>
      <c r="BD551" s="4">
        <f t="shared" si="347"/>
        <v>0</v>
      </c>
      <c r="BE551" s="4">
        <f t="shared" si="348"/>
        <v>0</v>
      </c>
      <c r="BF551" s="4">
        <f t="shared" si="349"/>
        <v>0</v>
      </c>
      <c r="BG551" s="4">
        <f t="shared" si="350"/>
        <v>0</v>
      </c>
      <c r="BH551" s="4">
        <f t="shared" si="351"/>
        <v>0</v>
      </c>
      <c r="BI551" s="4">
        <f t="shared" si="352"/>
        <v>0</v>
      </c>
      <c r="BJ551" s="4">
        <f t="shared" si="353"/>
        <v>1</v>
      </c>
      <c r="BK551" s="4">
        <f t="shared" si="354"/>
        <v>0</v>
      </c>
      <c r="BL551" s="4">
        <f t="shared" si="355"/>
        <v>0</v>
      </c>
      <c r="BM551" s="4">
        <f t="shared" si="356"/>
        <v>0</v>
      </c>
      <c r="BN551" s="4">
        <f t="shared" si="357"/>
        <v>0</v>
      </c>
      <c r="BO551">
        <f>SUMIFS(BH$5:BH551,$AA$5:$AA551,$AA551)</f>
        <v>2</v>
      </c>
      <c r="BP551">
        <f>SUMIFS(BI$5:BI551,$AA$5:$AA551,$AA551)</f>
        <v>5</v>
      </c>
      <c r="BQ551">
        <f>SUMIFS(BJ$5:BJ551,$AA$5:$AA551,$AA551)</f>
        <v>12</v>
      </c>
      <c r="BR551">
        <f>SUMIFS(BK$5:BK551,$AA$5:$AA551,$AA551)</f>
        <v>2</v>
      </c>
      <c r="BS551">
        <f>SUMIFS(BL$5:BL551,$AA$5:$AA551,$AA551)</f>
        <v>13</v>
      </c>
      <c r="BT551">
        <f>SUMIFS(BM$5:BM551,$AA$5:$AA551,$AA551)</f>
        <v>3</v>
      </c>
      <c r="BU551">
        <f>SUMIFS(BN$5:BN551,$AA$5:$AA551,$AA551)</f>
        <v>0</v>
      </c>
      <c r="BV551">
        <f t="shared" si="358"/>
        <v>18</v>
      </c>
      <c r="BW551">
        <f t="shared" si="359"/>
        <v>16</v>
      </c>
      <c r="BX551">
        <f t="shared" si="360"/>
        <v>28</v>
      </c>
      <c r="BY551">
        <f t="shared" si="361"/>
        <v>23</v>
      </c>
      <c r="BZ551">
        <f t="shared" si="362"/>
        <v>22</v>
      </c>
      <c r="CA551">
        <f t="shared" si="363"/>
        <v>40</v>
      </c>
      <c r="CB551">
        <f t="shared" si="364"/>
        <v>0</v>
      </c>
      <c r="CC551">
        <f t="shared" si="365"/>
        <v>12</v>
      </c>
      <c r="CD551">
        <f t="shared" si="366"/>
        <v>28</v>
      </c>
      <c r="CE551" t="str">
        <f>IFERROR(VLOOKUP($AA551,'Tuyến và nhân viên'!$I:$O,7,0),"")</f>
        <v>Trần Văn Khanh</v>
      </c>
      <c r="CF551">
        <f t="shared" si="367"/>
        <v>2</v>
      </c>
      <c r="CG551">
        <f t="shared" si="368"/>
        <v>1</v>
      </c>
      <c r="CH551">
        <f>COUNTIFS($L551:L551,"x")</f>
        <v>0</v>
      </c>
      <c r="CI551">
        <f>COUNTIFS($L551:M551,"x")</f>
        <v>0</v>
      </c>
      <c r="CJ551">
        <f>COUNTIFS($L551:N551,"x")</f>
        <v>1</v>
      </c>
      <c r="CK551">
        <f>COUNTIFS($L551:O551,"x")</f>
        <v>1</v>
      </c>
      <c r="CL551">
        <f>COUNTIFS($L551:P551,"x")</f>
        <v>1</v>
      </c>
      <c r="CM551">
        <f>COUNTIFS($L551:Q551,"x")</f>
        <v>1</v>
      </c>
      <c r="CN551">
        <f>COUNTIFS($L551:R551,"x")</f>
        <v>1</v>
      </c>
      <c r="CO551" t="str" cm="1">
        <f t="array" ref="CO551">IFERROR(INDEX($CH$4:$CN$4,0,MATCH(1,$CH551:$CN551,0)),"")</f>
        <v>Thứ 4</v>
      </c>
      <c r="CP551" t="str" cm="1">
        <f t="array" ref="CP551">IFERROR(INDEX($CH$4:$CN$4,0,MATCH(2,$CH551:$CN551,0)),"")</f>
        <v/>
      </c>
      <c r="CQ551" t="str">
        <f t="shared" si="369"/>
        <v>Thứ 4</v>
      </c>
      <c r="CR551" t="str">
        <f t="shared" si="334"/>
        <v>F2 - Tuần 1 &amp; 3</v>
      </c>
    </row>
    <row r="552" spans="1:96" x14ac:dyDescent="0.3">
      <c r="A552" s="117" t="s">
        <v>38624</v>
      </c>
      <c r="B552" s="118" t="s">
        <v>33266</v>
      </c>
      <c r="C552" s="118" t="s">
        <v>33267</v>
      </c>
      <c r="D552" s="118" t="s">
        <v>39663</v>
      </c>
      <c r="E552" s="118" t="s">
        <v>39664</v>
      </c>
      <c r="F552" s="118" t="s">
        <v>35172</v>
      </c>
      <c r="G552" s="118" t="s">
        <v>35173</v>
      </c>
      <c r="H552" s="118" t="s">
        <v>34828</v>
      </c>
      <c r="I552" s="118" t="s">
        <v>22</v>
      </c>
      <c r="J552" s="119" t="s">
        <v>39658</v>
      </c>
      <c r="K552" s="119" t="s">
        <v>23</v>
      </c>
      <c r="L552" s="117" t="s">
        <v>23</v>
      </c>
      <c r="M552" s="117" t="s">
        <v>23</v>
      </c>
      <c r="N552" s="117" t="s">
        <v>24</v>
      </c>
      <c r="O552" s="117" t="s">
        <v>23</v>
      </c>
      <c r="P552" s="117" t="s">
        <v>23</v>
      </c>
      <c r="Q552" s="117" t="s">
        <v>23</v>
      </c>
      <c r="R552" s="117" t="s">
        <v>23</v>
      </c>
      <c r="S552" s="117" t="s">
        <v>24</v>
      </c>
      <c r="T552" s="117" t="s">
        <v>24</v>
      </c>
      <c r="U552" s="117" t="s">
        <v>24</v>
      </c>
      <c r="V552" s="117" t="s">
        <v>24</v>
      </c>
      <c r="W552" s="74" t="str">
        <f t="shared" si="335"/>
        <v>x</v>
      </c>
      <c r="X552" s="74" t="str">
        <f t="shared" si="336"/>
        <v/>
      </c>
      <c r="Y552" s="74" t="str">
        <f t="shared" si="337"/>
        <v>x</v>
      </c>
      <c r="Z552" s="74" t="str">
        <f t="shared" si="338"/>
        <v/>
      </c>
      <c r="AA552" t="str">
        <f>VLOOKUP($D552,'Tuyến và nhân viên'!$D:$M,6,0)</f>
        <v>HL00623</v>
      </c>
      <c r="AB552" t="str">
        <f>VLOOKUP($D552,'Tuyến và nhân viên'!$D:$M,7,0)</f>
        <v>Lê Thị Liên Thư</v>
      </c>
      <c r="AC552" s="16" t="str">
        <f>IFERROR(VLOOKUP($F552,DSKH!$D:$BF,53,0),"")</f>
        <v>F2</v>
      </c>
      <c r="AD552" s="16" t="str">
        <f>IFERROR(VLOOKUP($F552,DSKH!$D:$BF,54,0),"")</f>
        <v>GT</v>
      </c>
      <c r="AE552" s="4">
        <f>SUMIFS('Doanh số khách hàng'!$F:$F,'Doanh số khách hàng'!$A:$A,'Chi tiết tuyến'!$F552)</f>
        <v>0</v>
      </c>
      <c r="AF552" s="16" t="str">
        <f t="shared" si="330"/>
        <v>F4</v>
      </c>
      <c r="AG552" s="16" t="str">
        <f t="shared" si="331"/>
        <v>F2</v>
      </c>
      <c r="AH552" t="b">
        <f t="shared" si="339"/>
        <v>0</v>
      </c>
      <c r="AI552" t="b">
        <f t="shared" si="340"/>
        <v>1</v>
      </c>
      <c r="AJ552">
        <f>IFERROR(VLOOKUP($AC552,Master!$D:$E,2,0),"")</f>
        <v>2</v>
      </c>
      <c r="AK552">
        <f>VLOOKUP($AF552,Master!$D:$E,2,0)</f>
        <v>4</v>
      </c>
      <c r="AL552" s="4">
        <f t="shared" si="341"/>
        <v>0</v>
      </c>
      <c r="AM552" t="str">
        <f>IFERROR(VLOOKUP($F552,DSKH!$D:$BF,31,0),"")</f>
        <v>Tỉnh Cà Mau</v>
      </c>
      <c r="AN552" t="str">
        <f>IFERROR(VLOOKUP($F552,DSKH!$D:$BF,29,0),"")</f>
        <v>Xã Hòa Bình</v>
      </c>
      <c r="AO552">
        <f>IFERROR(VLOOKUP($F552,DSKH!$D:$BF,52,0),"")</f>
        <v>0</v>
      </c>
      <c r="AP552">
        <f>IF(L552="x",1+COUNTIFS(AP$4:AP551,"&gt;0",$AA$4:$AA551,$AA551),0)</f>
        <v>0</v>
      </c>
      <c r="AQ552">
        <f>IF(M552="x",1+COUNTIFS(AQ$4:AQ551,"&gt;0",$AA$4:$AA551,$AA551),0)</f>
        <v>0</v>
      </c>
      <c r="AR552">
        <f>IF(N552="x",1+COUNTIFS(AR$4:AR551,"&gt;0",$AA$4:$AA551,$AA551),0)</f>
        <v>14</v>
      </c>
      <c r="AS552">
        <f>IF(O552="x",1+COUNTIFS(AS$4:AS551,"&gt;0",$AA$4:$AA551,$AA551),0)</f>
        <v>0</v>
      </c>
      <c r="AT552">
        <f>IF(P552="x",1+COUNTIFS(AT$4:AT551,"&gt;0",$AA$4:$AA551,$AA551),0)</f>
        <v>0</v>
      </c>
      <c r="AU552">
        <f>IF(Q552="x",1+COUNTIFS(AU$4:AU551,"&gt;0",$AA$4:$AA551,$AA551),0)</f>
        <v>0</v>
      </c>
      <c r="AV552">
        <f>IF(R552="x",1+COUNTIFS(AV$4:AV551,"&gt;0",$AA$4:$AA551,$AA551),0)</f>
        <v>0</v>
      </c>
      <c r="AW552">
        <f t="shared" si="332"/>
        <v>1</v>
      </c>
      <c r="AX552">
        <f t="shared" si="333"/>
        <v>0</v>
      </c>
      <c r="AY552">
        <f t="shared" si="342"/>
        <v>1</v>
      </c>
      <c r="AZ552">
        <f t="shared" si="343"/>
        <v>0</v>
      </c>
      <c r="BA552" s="4">
        <f t="shared" si="344"/>
        <v>0</v>
      </c>
      <c r="BB552" s="4">
        <f t="shared" si="345"/>
        <v>0</v>
      </c>
      <c r="BC552" s="4">
        <f t="shared" si="346"/>
        <v>0</v>
      </c>
      <c r="BD552" s="4">
        <f t="shared" si="347"/>
        <v>0</v>
      </c>
      <c r="BE552" s="4">
        <f t="shared" si="348"/>
        <v>0</v>
      </c>
      <c r="BF552" s="4">
        <f t="shared" si="349"/>
        <v>0</v>
      </c>
      <c r="BG552" s="4">
        <f t="shared" si="350"/>
        <v>0</v>
      </c>
      <c r="BH552" s="4">
        <f t="shared" si="351"/>
        <v>0</v>
      </c>
      <c r="BI552" s="4">
        <f t="shared" si="352"/>
        <v>0</v>
      </c>
      <c r="BJ552" s="4">
        <f t="shared" si="353"/>
        <v>1</v>
      </c>
      <c r="BK552" s="4">
        <f t="shared" si="354"/>
        <v>0</v>
      </c>
      <c r="BL552" s="4">
        <f t="shared" si="355"/>
        <v>0</v>
      </c>
      <c r="BM552" s="4">
        <f t="shared" si="356"/>
        <v>0</v>
      </c>
      <c r="BN552" s="4">
        <f t="shared" si="357"/>
        <v>0</v>
      </c>
      <c r="BO552">
        <f>SUMIFS(BH$5:BH552,$AA$5:$AA552,$AA552)</f>
        <v>2</v>
      </c>
      <c r="BP552">
        <f>SUMIFS(BI$5:BI552,$AA$5:$AA552,$AA552)</f>
        <v>5</v>
      </c>
      <c r="BQ552">
        <f>SUMIFS(BJ$5:BJ552,$AA$5:$AA552,$AA552)</f>
        <v>13</v>
      </c>
      <c r="BR552">
        <f>SUMIFS(BK$5:BK552,$AA$5:$AA552,$AA552)</f>
        <v>2</v>
      </c>
      <c r="BS552">
        <f>SUMIFS(BL$5:BL552,$AA$5:$AA552,$AA552)</f>
        <v>13</v>
      </c>
      <c r="BT552">
        <f>SUMIFS(BM$5:BM552,$AA$5:$AA552,$AA552)</f>
        <v>3</v>
      </c>
      <c r="BU552">
        <f>SUMIFS(BN$5:BN552,$AA$5:$AA552,$AA552)</f>
        <v>0</v>
      </c>
      <c r="BV552">
        <f t="shared" si="358"/>
        <v>18</v>
      </c>
      <c r="BW552">
        <f t="shared" si="359"/>
        <v>16</v>
      </c>
      <c r="BX552">
        <f t="shared" si="360"/>
        <v>28</v>
      </c>
      <c r="BY552">
        <f t="shared" si="361"/>
        <v>23</v>
      </c>
      <c r="BZ552">
        <f t="shared" si="362"/>
        <v>22</v>
      </c>
      <c r="CA552">
        <f t="shared" si="363"/>
        <v>40</v>
      </c>
      <c r="CB552">
        <f t="shared" si="364"/>
        <v>0</v>
      </c>
      <c r="CC552">
        <f t="shared" si="365"/>
        <v>13</v>
      </c>
      <c r="CD552">
        <f t="shared" si="366"/>
        <v>28</v>
      </c>
      <c r="CE552" t="str">
        <f>IFERROR(VLOOKUP($AA552,'Tuyến và nhân viên'!$I:$O,7,0),"")</f>
        <v>Trần Văn Khanh</v>
      </c>
      <c r="CF552">
        <f t="shared" si="367"/>
        <v>2</v>
      </c>
      <c r="CG552">
        <f t="shared" si="368"/>
        <v>1</v>
      </c>
      <c r="CH552">
        <f>COUNTIFS($L552:L552,"x")</f>
        <v>0</v>
      </c>
      <c r="CI552">
        <f>COUNTIFS($L552:M552,"x")</f>
        <v>0</v>
      </c>
      <c r="CJ552">
        <f>COUNTIFS($L552:N552,"x")</f>
        <v>1</v>
      </c>
      <c r="CK552">
        <f>COUNTIFS($L552:O552,"x")</f>
        <v>1</v>
      </c>
      <c r="CL552">
        <f>COUNTIFS($L552:P552,"x")</f>
        <v>1</v>
      </c>
      <c r="CM552">
        <f>COUNTIFS($L552:Q552,"x")</f>
        <v>1</v>
      </c>
      <c r="CN552">
        <f>COUNTIFS($L552:R552,"x")</f>
        <v>1</v>
      </c>
      <c r="CO552" t="str" cm="1">
        <f t="array" ref="CO552">IFERROR(INDEX($CH$4:$CN$4,0,MATCH(1,$CH552:$CN552,0)),"")</f>
        <v>Thứ 4</v>
      </c>
      <c r="CP552" t="str" cm="1">
        <f t="array" ref="CP552">IFERROR(INDEX($CH$4:$CN$4,0,MATCH(2,$CH552:$CN552,0)),"")</f>
        <v/>
      </c>
      <c r="CQ552" t="str">
        <f t="shared" si="369"/>
        <v>Thứ 4</v>
      </c>
      <c r="CR552" t="str">
        <f t="shared" si="334"/>
        <v>F2 - Tuần 1 &amp; 3</v>
      </c>
    </row>
    <row r="553" spans="1:96" x14ac:dyDescent="0.3">
      <c r="A553" s="117" t="s">
        <v>38631</v>
      </c>
      <c r="B553" s="118" t="s">
        <v>33266</v>
      </c>
      <c r="C553" s="118" t="s">
        <v>33267</v>
      </c>
      <c r="D553" s="118" t="s">
        <v>39663</v>
      </c>
      <c r="E553" s="118" t="s">
        <v>39664</v>
      </c>
      <c r="F553" s="118" t="s">
        <v>35178</v>
      </c>
      <c r="G553" s="118" t="s">
        <v>35179</v>
      </c>
      <c r="H553" s="118" t="s">
        <v>35184</v>
      </c>
      <c r="I553" s="118" t="s">
        <v>22</v>
      </c>
      <c r="J553" s="119" t="s">
        <v>39658</v>
      </c>
      <c r="K553" s="119" t="s">
        <v>23</v>
      </c>
      <c r="L553" s="117" t="s">
        <v>24</v>
      </c>
      <c r="M553" s="117" t="s">
        <v>23</v>
      </c>
      <c r="N553" s="117" t="s">
        <v>23</v>
      </c>
      <c r="O553" s="117" t="s">
        <v>23</v>
      </c>
      <c r="P553" s="117" t="s">
        <v>23</v>
      </c>
      <c r="Q553" s="117" t="s">
        <v>23</v>
      </c>
      <c r="R553" s="117" t="s">
        <v>23</v>
      </c>
      <c r="S553" s="117" t="s">
        <v>24</v>
      </c>
      <c r="T553" s="117" t="s">
        <v>24</v>
      </c>
      <c r="U553" s="117" t="s">
        <v>24</v>
      </c>
      <c r="V553" s="117" t="s">
        <v>24</v>
      </c>
      <c r="W553" s="74" t="str">
        <f t="shared" si="335"/>
        <v>x</v>
      </c>
      <c r="X553" s="74" t="str">
        <f t="shared" si="336"/>
        <v/>
      </c>
      <c r="Y553" s="74" t="str">
        <f t="shared" si="337"/>
        <v>x</v>
      </c>
      <c r="Z553" s="74" t="str">
        <f t="shared" si="338"/>
        <v/>
      </c>
      <c r="AA553" t="str">
        <f>VLOOKUP($D553,'Tuyến và nhân viên'!$D:$M,6,0)</f>
        <v>HL00623</v>
      </c>
      <c r="AB553" t="str">
        <f>VLOOKUP($D553,'Tuyến và nhân viên'!$D:$M,7,0)</f>
        <v>Lê Thị Liên Thư</v>
      </c>
      <c r="AC553" s="16" t="str">
        <f>IFERROR(VLOOKUP($F553,DSKH!$D:$BF,53,0),"")</f>
        <v>F2</v>
      </c>
      <c r="AD553" s="16" t="str">
        <f>IFERROR(VLOOKUP($F553,DSKH!$D:$BF,54,0),"")</f>
        <v>GT</v>
      </c>
      <c r="AE553" s="4">
        <f>SUMIFS('Doanh số khách hàng'!$F:$F,'Doanh số khách hàng'!$A:$A,'Chi tiết tuyến'!$F553)</f>
        <v>0</v>
      </c>
      <c r="AF553" s="16" t="str">
        <f t="shared" si="330"/>
        <v>F4</v>
      </c>
      <c r="AG553" s="16" t="str">
        <f t="shared" si="331"/>
        <v>F2</v>
      </c>
      <c r="AH553" t="b">
        <f t="shared" si="339"/>
        <v>0</v>
      </c>
      <c r="AI553" t="b">
        <f t="shared" si="340"/>
        <v>1</v>
      </c>
      <c r="AJ553">
        <f>IFERROR(VLOOKUP($AC553,Master!$D:$E,2,0),"")</f>
        <v>2</v>
      </c>
      <c r="AK553">
        <f>VLOOKUP($AF553,Master!$D:$E,2,0)</f>
        <v>4</v>
      </c>
      <c r="AL553" s="4">
        <f t="shared" si="341"/>
        <v>0</v>
      </c>
      <c r="AM553" t="str">
        <f>IFERROR(VLOOKUP($F553,DSKH!$D:$BF,31,0),"")</f>
        <v>Tỉnh Cà Mau</v>
      </c>
      <c r="AN553" t="str">
        <f>IFERROR(VLOOKUP($F553,DSKH!$D:$BF,29,0),"")</f>
        <v>Xã Long Điền</v>
      </c>
      <c r="AO553">
        <f>IFERROR(VLOOKUP($F553,DSKH!$D:$BF,52,0),"")</f>
        <v>0</v>
      </c>
      <c r="AP553">
        <f>IF(L553="x",1+COUNTIFS(AP$4:AP552,"&gt;0",$AA$4:$AA552,$AA552),0)</f>
        <v>5</v>
      </c>
      <c r="AQ553">
        <f>IF(M553="x",1+COUNTIFS(AQ$4:AQ552,"&gt;0",$AA$4:$AA552,$AA552),0)</f>
        <v>0</v>
      </c>
      <c r="AR553">
        <f>IF(N553="x",1+COUNTIFS(AR$4:AR552,"&gt;0",$AA$4:$AA552,$AA552),0)</f>
        <v>0</v>
      </c>
      <c r="AS553">
        <f>IF(O553="x",1+COUNTIFS(AS$4:AS552,"&gt;0",$AA$4:$AA552,$AA552),0)</f>
        <v>0</v>
      </c>
      <c r="AT553">
        <f>IF(P553="x",1+COUNTIFS(AT$4:AT552,"&gt;0",$AA$4:$AA552,$AA552),0)</f>
        <v>0</v>
      </c>
      <c r="AU553">
        <f>IF(Q553="x",1+COUNTIFS(AU$4:AU552,"&gt;0",$AA$4:$AA552,$AA552),0)</f>
        <v>0</v>
      </c>
      <c r="AV553">
        <f>IF(R553="x",1+COUNTIFS(AV$4:AV552,"&gt;0",$AA$4:$AA552,$AA552),0)</f>
        <v>0</v>
      </c>
      <c r="AW553">
        <f t="shared" si="332"/>
        <v>1</v>
      </c>
      <c r="AX553">
        <f t="shared" si="333"/>
        <v>0</v>
      </c>
      <c r="AY553">
        <f t="shared" si="342"/>
        <v>1</v>
      </c>
      <c r="AZ553">
        <f t="shared" si="343"/>
        <v>0</v>
      </c>
      <c r="BA553" s="4">
        <f t="shared" si="344"/>
        <v>0</v>
      </c>
      <c r="BB553" s="4">
        <f t="shared" si="345"/>
        <v>0</v>
      </c>
      <c r="BC553" s="4">
        <f t="shared" si="346"/>
        <v>0</v>
      </c>
      <c r="BD553" s="4">
        <f t="shared" si="347"/>
        <v>0</v>
      </c>
      <c r="BE553" s="4">
        <f t="shared" si="348"/>
        <v>0</v>
      </c>
      <c r="BF553" s="4">
        <f t="shared" si="349"/>
        <v>0</v>
      </c>
      <c r="BG553" s="4">
        <f t="shared" si="350"/>
        <v>0</v>
      </c>
      <c r="BH553" s="4">
        <f t="shared" si="351"/>
        <v>1</v>
      </c>
      <c r="BI553" s="4">
        <f t="shared" si="352"/>
        <v>0</v>
      </c>
      <c r="BJ553" s="4">
        <f t="shared" si="353"/>
        <v>0</v>
      </c>
      <c r="BK553" s="4">
        <f t="shared" si="354"/>
        <v>0</v>
      </c>
      <c r="BL553" s="4">
        <f t="shared" si="355"/>
        <v>0</v>
      </c>
      <c r="BM553" s="4">
        <f t="shared" si="356"/>
        <v>0</v>
      </c>
      <c r="BN553" s="4">
        <f t="shared" si="357"/>
        <v>0</v>
      </c>
      <c r="BO553">
        <f>SUMIFS(BH$5:BH553,$AA$5:$AA553,$AA553)</f>
        <v>3</v>
      </c>
      <c r="BP553">
        <f>SUMIFS(BI$5:BI553,$AA$5:$AA553,$AA553)</f>
        <v>5</v>
      </c>
      <c r="BQ553">
        <f>SUMIFS(BJ$5:BJ553,$AA$5:$AA553,$AA553)</f>
        <v>13</v>
      </c>
      <c r="BR553">
        <f>SUMIFS(BK$5:BK553,$AA$5:$AA553,$AA553)</f>
        <v>2</v>
      </c>
      <c r="BS553">
        <f>SUMIFS(BL$5:BL553,$AA$5:$AA553,$AA553)</f>
        <v>13</v>
      </c>
      <c r="BT553">
        <f>SUMIFS(BM$5:BM553,$AA$5:$AA553,$AA553)</f>
        <v>3</v>
      </c>
      <c r="BU553">
        <f>SUMIFS(BN$5:BN553,$AA$5:$AA553,$AA553)</f>
        <v>0</v>
      </c>
      <c r="BV553">
        <f t="shared" si="358"/>
        <v>18</v>
      </c>
      <c r="BW553">
        <f t="shared" si="359"/>
        <v>16</v>
      </c>
      <c r="BX553">
        <f t="shared" si="360"/>
        <v>28</v>
      </c>
      <c r="BY553">
        <f t="shared" si="361"/>
        <v>23</v>
      </c>
      <c r="BZ553">
        <f t="shared" si="362"/>
        <v>22</v>
      </c>
      <c r="CA553">
        <f t="shared" si="363"/>
        <v>40</v>
      </c>
      <c r="CB553">
        <f t="shared" si="364"/>
        <v>0</v>
      </c>
      <c r="CC553">
        <f t="shared" si="365"/>
        <v>3</v>
      </c>
      <c r="CD553">
        <f t="shared" si="366"/>
        <v>18</v>
      </c>
      <c r="CE553" t="str">
        <f>IFERROR(VLOOKUP($AA553,'Tuyến và nhân viên'!$I:$O,7,0),"")</f>
        <v>Trần Văn Khanh</v>
      </c>
      <c r="CF553">
        <f t="shared" si="367"/>
        <v>2</v>
      </c>
      <c r="CG553">
        <f t="shared" si="368"/>
        <v>1</v>
      </c>
      <c r="CH553">
        <f>COUNTIFS($L553:L553,"x")</f>
        <v>1</v>
      </c>
      <c r="CI553">
        <f>COUNTIFS($L553:M553,"x")</f>
        <v>1</v>
      </c>
      <c r="CJ553">
        <f>COUNTIFS($L553:N553,"x")</f>
        <v>1</v>
      </c>
      <c r="CK553">
        <f>COUNTIFS($L553:O553,"x")</f>
        <v>1</v>
      </c>
      <c r="CL553">
        <f>COUNTIFS($L553:P553,"x")</f>
        <v>1</v>
      </c>
      <c r="CM553">
        <f>COUNTIFS($L553:Q553,"x")</f>
        <v>1</v>
      </c>
      <c r="CN553">
        <f>COUNTIFS($L553:R553,"x")</f>
        <v>1</v>
      </c>
      <c r="CO553" t="str" cm="1">
        <f t="array" ref="CO553">IFERROR(INDEX($CH$4:$CN$4,0,MATCH(1,$CH553:$CN553,0)),"")</f>
        <v>Thứ 2</v>
      </c>
      <c r="CP553" t="str" cm="1">
        <f t="array" ref="CP553">IFERROR(INDEX($CH$4:$CN$4,0,MATCH(2,$CH553:$CN553,0)),"")</f>
        <v/>
      </c>
      <c r="CQ553" t="str">
        <f t="shared" si="369"/>
        <v>Thứ 2</v>
      </c>
      <c r="CR553" t="str">
        <f t="shared" si="334"/>
        <v>F2 - Tuần 1 &amp; 3</v>
      </c>
    </row>
    <row r="554" spans="1:96" x14ac:dyDescent="0.3">
      <c r="A554" s="117" t="s">
        <v>38640</v>
      </c>
      <c r="B554" s="118" t="s">
        <v>33266</v>
      </c>
      <c r="C554" s="118" t="s">
        <v>33267</v>
      </c>
      <c r="D554" s="118" t="s">
        <v>39663</v>
      </c>
      <c r="E554" s="118" t="s">
        <v>39664</v>
      </c>
      <c r="F554" s="118" t="s">
        <v>35214</v>
      </c>
      <c r="G554" s="118" t="s">
        <v>35215</v>
      </c>
      <c r="H554" s="118" t="s">
        <v>35218</v>
      </c>
      <c r="I554" s="118" t="s">
        <v>22</v>
      </c>
      <c r="J554" s="119" t="s">
        <v>39658</v>
      </c>
      <c r="K554" s="119" t="s">
        <v>23</v>
      </c>
      <c r="L554" s="117" t="s">
        <v>24</v>
      </c>
      <c r="M554" s="117" t="s">
        <v>23</v>
      </c>
      <c r="N554" s="117" t="s">
        <v>23</v>
      </c>
      <c r="O554" s="117" t="s">
        <v>23</v>
      </c>
      <c r="P554" s="117" t="s">
        <v>23</v>
      </c>
      <c r="Q554" s="117" t="s">
        <v>23</v>
      </c>
      <c r="R554" s="117" t="s">
        <v>23</v>
      </c>
      <c r="S554" s="117" t="s">
        <v>24</v>
      </c>
      <c r="T554" s="117" t="s">
        <v>24</v>
      </c>
      <c r="U554" s="117" t="s">
        <v>24</v>
      </c>
      <c r="V554" s="117" t="s">
        <v>24</v>
      </c>
      <c r="W554" s="74" t="str">
        <f t="shared" si="335"/>
        <v>x</v>
      </c>
      <c r="X554" s="74" t="str">
        <f t="shared" si="336"/>
        <v/>
      </c>
      <c r="Y554" s="74" t="str">
        <f t="shared" si="337"/>
        <v>x</v>
      </c>
      <c r="Z554" s="74" t="str">
        <f t="shared" si="338"/>
        <v/>
      </c>
      <c r="AA554" t="str">
        <f>VLOOKUP($D554,'Tuyến và nhân viên'!$D:$M,6,0)</f>
        <v>HL00623</v>
      </c>
      <c r="AB554" t="str">
        <f>VLOOKUP($D554,'Tuyến và nhân viên'!$D:$M,7,0)</f>
        <v>Lê Thị Liên Thư</v>
      </c>
      <c r="AC554" s="16" t="str">
        <f>IFERROR(VLOOKUP($F554,DSKH!$D:$BF,53,0),"")</f>
        <v>F2</v>
      </c>
      <c r="AD554" s="16" t="str">
        <f>IFERROR(VLOOKUP($F554,DSKH!$D:$BF,54,0),"")</f>
        <v>GT</v>
      </c>
      <c r="AE554" s="4">
        <f>SUMIFS('Doanh số khách hàng'!$F:$F,'Doanh số khách hàng'!$A:$A,'Chi tiết tuyến'!$F554)</f>
        <v>0</v>
      </c>
      <c r="AF554" s="16" t="str">
        <f t="shared" si="330"/>
        <v>F4</v>
      </c>
      <c r="AG554" s="16" t="str">
        <f t="shared" si="331"/>
        <v>F2</v>
      </c>
      <c r="AH554" t="b">
        <f t="shared" si="339"/>
        <v>0</v>
      </c>
      <c r="AI554" t="b">
        <f t="shared" si="340"/>
        <v>1</v>
      </c>
      <c r="AJ554">
        <f>IFERROR(VLOOKUP($AC554,Master!$D:$E,2,0),"")</f>
        <v>2</v>
      </c>
      <c r="AK554">
        <f>VLOOKUP($AF554,Master!$D:$E,2,0)</f>
        <v>4</v>
      </c>
      <c r="AL554" s="4">
        <f t="shared" si="341"/>
        <v>0</v>
      </c>
      <c r="AM554" t="str">
        <f>IFERROR(VLOOKUP($F554,DSKH!$D:$BF,31,0),"")</f>
        <v>Tỉnh Cà Mau</v>
      </c>
      <c r="AN554" t="str">
        <f>IFERROR(VLOOKUP($F554,DSKH!$D:$BF,29,0),"")</f>
        <v>Xã Gành Hào</v>
      </c>
      <c r="AO554">
        <f>IFERROR(VLOOKUP($F554,DSKH!$D:$BF,52,0),"")</f>
        <v>0</v>
      </c>
      <c r="AP554">
        <f>IF(L554="x",1+COUNTIFS(AP$4:AP553,"&gt;0",$AA$4:$AA553,$AA553),0)</f>
        <v>6</v>
      </c>
      <c r="AQ554">
        <f>IF(M554="x",1+COUNTIFS(AQ$4:AQ553,"&gt;0",$AA$4:$AA553,$AA553),0)</f>
        <v>0</v>
      </c>
      <c r="AR554">
        <f>IF(N554="x",1+COUNTIFS(AR$4:AR553,"&gt;0",$AA$4:$AA553,$AA553),0)</f>
        <v>0</v>
      </c>
      <c r="AS554">
        <f>IF(O554="x",1+COUNTIFS(AS$4:AS553,"&gt;0",$AA$4:$AA553,$AA553),0)</f>
        <v>0</v>
      </c>
      <c r="AT554">
        <f>IF(P554="x",1+COUNTIFS(AT$4:AT553,"&gt;0",$AA$4:$AA553,$AA553),0)</f>
        <v>0</v>
      </c>
      <c r="AU554">
        <f>IF(Q554="x",1+COUNTIFS(AU$4:AU553,"&gt;0",$AA$4:$AA553,$AA553),0)</f>
        <v>0</v>
      </c>
      <c r="AV554">
        <f>IF(R554="x",1+COUNTIFS(AV$4:AV553,"&gt;0",$AA$4:$AA553,$AA553),0)</f>
        <v>0</v>
      </c>
      <c r="AW554">
        <f t="shared" si="332"/>
        <v>1</v>
      </c>
      <c r="AX554">
        <f t="shared" si="333"/>
        <v>0</v>
      </c>
      <c r="AY554">
        <f t="shared" si="342"/>
        <v>1</v>
      </c>
      <c r="AZ554">
        <f t="shared" si="343"/>
        <v>0</v>
      </c>
      <c r="BA554" s="4">
        <f t="shared" si="344"/>
        <v>0</v>
      </c>
      <c r="BB554" s="4">
        <f t="shared" si="345"/>
        <v>0</v>
      </c>
      <c r="BC554" s="4">
        <f t="shared" si="346"/>
        <v>0</v>
      </c>
      <c r="BD554" s="4">
        <f t="shared" si="347"/>
        <v>0</v>
      </c>
      <c r="BE554" s="4">
        <f t="shared" si="348"/>
        <v>0</v>
      </c>
      <c r="BF554" s="4">
        <f t="shared" si="349"/>
        <v>0</v>
      </c>
      <c r="BG554" s="4">
        <f t="shared" si="350"/>
        <v>0</v>
      </c>
      <c r="BH554" s="4">
        <f t="shared" si="351"/>
        <v>1</v>
      </c>
      <c r="BI554" s="4">
        <f t="shared" si="352"/>
        <v>0</v>
      </c>
      <c r="BJ554" s="4">
        <f t="shared" si="353"/>
        <v>0</v>
      </c>
      <c r="BK554" s="4">
        <f t="shared" si="354"/>
        <v>0</v>
      </c>
      <c r="BL554" s="4">
        <f t="shared" si="355"/>
        <v>0</v>
      </c>
      <c r="BM554" s="4">
        <f t="shared" si="356"/>
        <v>0</v>
      </c>
      <c r="BN554" s="4">
        <f t="shared" si="357"/>
        <v>0</v>
      </c>
      <c r="BO554">
        <f>SUMIFS(BH$5:BH554,$AA$5:$AA554,$AA554)</f>
        <v>4</v>
      </c>
      <c r="BP554">
        <f>SUMIFS(BI$5:BI554,$AA$5:$AA554,$AA554)</f>
        <v>5</v>
      </c>
      <c r="BQ554">
        <f>SUMIFS(BJ$5:BJ554,$AA$5:$AA554,$AA554)</f>
        <v>13</v>
      </c>
      <c r="BR554">
        <f>SUMIFS(BK$5:BK554,$AA$5:$AA554,$AA554)</f>
        <v>2</v>
      </c>
      <c r="BS554">
        <f>SUMIFS(BL$5:BL554,$AA$5:$AA554,$AA554)</f>
        <v>13</v>
      </c>
      <c r="BT554">
        <f>SUMIFS(BM$5:BM554,$AA$5:$AA554,$AA554)</f>
        <v>3</v>
      </c>
      <c r="BU554">
        <f>SUMIFS(BN$5:BN554,$AA$5:$AA554,$AA554)</f>
        <v>0</v>
      </c>
      <c r="BV554">
        <f t="shared" si="358"/>
        <v>18</v>
      </c>
      <c r="BW554">
        <f t="shared" si="359"/>
        <v>16</v>
      </c>
      <c r="BX554">
        <f t="shared" si="360"/>
        <v>28</v>
      </c>
      <c r="BY554">
        <f t="shared" si="361"/>
        <v>23</v>
      </c>
      <c r="BZ554">
        <f t="shared" si="362"/>
        <v>22</v>
      </c>
      <c r="CA554">
        <f t="shared" si="363"/>
        <v>40</v>
      </c>
      <c r="CB554">
        <f t="shared" si="364"/>
        <v>0</v>
      </c>
      <c r="CC554">
        <f t="shared" si="365"/>
        <v>4</v>
      </c>
      <c r="CD554">
        <f t="shared" si="366"/>
        <v>18</v>
      </c>
      <c r="CE554" t="str">
        <f>IFERROR(VLOOKUP($AA554,'Tuyến và nhân viên'!$I:$O,7,0),"")</f>
        <v>Trần Văn Khanh</v>
      </c>
      <c r="CF554">
        <f t="shared" si="367"/>
        <v>2</v>
      </c>
      <c r="CG554">
        <f t="shared" si="368"/>
        <v>1</v>
      </c>
      <c r="CH554">
        <f>COUNTIFS($L554:L554,"x")</f>
        <v>1</v>
      </c>
      <c r="CI554">
        <f>COUNTIFS($L554:M554,"x")</f>
        <v>1</v>
      </c>
      <c r="CJ554">
        <f>COUNTIFS($L554:N554,"x")</f>
        <v>1</v>
      </c>
      <c r="CK554">
        <f>COUNTIFS($L554:O554,"x")</f>
        <v>1</v>
      </c>
      <c r="CL554">
        <f>COUNTIFS($L554:P554,"x")</f>
        <v>1</v>
      </c>
      <c r="CM554">
        <f>COUNTIFS($L554:Q554,"x")</f>
        <v>1</v>
      </c>
      <c r="CN554">
        <f>COUNTIFS($L554:R554,"x")</f>
        <v>1</v>
      </c>
      <c r="CO554" t="str" cm="1">
        <f t="array" ref="CO554">IFERROR(INDEX($CH$4:$CN$4,0,MATCH(1,$CH554:$CN554,0)),"")</f>
        <v>Thứ 2</v>
      </c>
      <c r="CP554" t="str" cm="1">
        <f t="array" ref="CP554">IFERROR(INDEX($CH$4:$CN$4,0,MATCH(2,$CH554:$CN554,0)),"")</f>
        <v/>
      </c>
      <c r="CQ554" t="str">
        <f t="shared" si="369"/>
        <v>Thứ 2</v>
      </c>
      <c r="CR554" t="str">
        <f t="shared" si="334"/>
        <v>F2 - Tuần 1 &amp; 3</v>
      </c>
    </row>
    <row r="555" spans="1:96" x14ac:dyDescent="0.3">
      <c r="A555" s="117" t="s">
        <v>35702</v>
      </c>
      <c r="B555" s="118" t="s">
        <v>33266</v>
      </c>
      <c r="C555" s="118" t="s">
        <v>33267</v>
      </c>
      <c r="D555" s="118" t="s">
        <v>39663</v>
      </c>
      <c r="E555" s="118" t="s">
        <v>39664</v>
      </c>
      <c r="F555" s="118" t="s">
        <v>27796</v>
      </c>
      <c r="G555" s="118" t="s">
        <v>35231</v>
      </c>
      <c r="H555" s="118" t="s">
        <v>35236</v>
      </c>
      <c r="I555" s="118" t="s">
        <v>22</v>
      </c>
      <c r="J555" s="119" t="s">
        <v>39658</v>
      </c>
      <c r="K555" s="119" t="s">
        <v>23</v>
      </c>
      <c r="L555" s="117" t="s">
        <v>23</v>
      </c>
      <c r="M555" s="117" t="s">
        <v>24</v>
      </c>
      <c r="N555" s="117" t="s">
        <v>23</v>
      </c>
      <c r="O555" s="117" t="s">
        <v>23</v>
      </c>
      <c r="P555" s="117" t="s">
        <v>23</v>
      </c>
      <c r="Q555" s="117" t="s">
        <v>23</v>
      </c>
      <c r="R555" s="117" t="s">
        <v>23</v>
      </c>
      <c r="S555" s="117" t="s">
        <v>24</v>
      </c>
      <c r="T555" s="117" t="s">
        <v>24</v>
      </c>
      <c r="U555" s="117" t="s">
        <v>24</v>
      </c>
      <c r="V555" s="117" t="s">
        <v>24</v>
      </c>
      <c r="W555" s="74" t="str">
        <f t="shared" si="335"/>
        <v>x</v>
      </c>
      <c r="X555" s="74" t="str">
        <f t="shared" si="336"/>
        <v>x</v>
      </c>
      <c r="Y555" s="74" t="str">
        <f t="shared" si="337"/>
        <v>x</v>
      </c>
      <c r="Z555" s="74" t="str">
        <f t="shared" si="338"/>
        <v>x</v>
      </c>
      <c r="AA555" t="str">
        <f>VLOOKUP($D555,'Tuyến và nhân viên'!$D:$M,6,0)</f>
        <v>HL00623</v>
      </c>
      <c r="AB555" t="str">
        <f>VLOOKUP($D555,'Tuyến và nhân viên'!$D:$M,7,0)</f>
        <v>Lê Thị Liên Thư</v>
      </c>
      <c r="AC555" s="16" t="str">
        <f>IFERROR(VLOOKUP($F555,DSKH!$D:$BF,53,0),"")</f>
        <v>F4</v>
      </c>
      <c r="AD555" s="16" t="str">
        <f>IFERROR(VLOOKUP($F555,DSKH!$D:$BF,54,0),"")</f>
        <v>GT</v>
      </c>
      <c r="AE555" s="4">
        <f>SUMIFS('Doanh số khách hàng'!$F:$F,'Doanh số khách hàng'!$A:$A,'Chi tiết tuyến'!$F555)</f>
        <v>585166.66666666663</v>
      </c>
      <c r="AF555" s="16" t="str">
        <f t="shared" si="330"/>
        <v>F4</v>
      </c>
      <c r="AG555" s="16" t="str">
        <f t="shared" si="331"/>
        <v>F4</v>
      </c>
      <c r="AH555" t="b">
        <f t="shared" si="339"/>
        <v>1</v>
      </c>
      <c r="AI555" t="b">
        <f t="shared" si="340"/>
        <v>1</v>
      </c>
      <c r="AJ555">
        <f>IFERROR(VLOOKUP($AC555,Master!$D:$E,2,0),"")</f>
        <v>4</v>
      </c>
      <c r="AK555">
        <f>VLOOKUP($AF555,Master!$D:$E,2,0)</f>
        <v>4</v>
      </c>
      <c r="AL555" s="4">
        <f t="shared" si="341"/>
        <v>146291.66666666666</v>
      </c>
      <c r="AM555" t="str">
        <f>IFERROR(VLOOKUP($F555,DSKH!$D:$BF,31,0),"")</f>
        <v>Tỉnh Cà Mau</v>
      </c>
      <c r="AN555" t="str">
        <f>IFERROR(VLOOKUP($F555,DSKH!$D:$BF,29,0),"")</f>
        <v>Xã Vĩnh Mỹ</v>
      </c>
      <c r="AO555">
        <f>IFERROR(VLOOKUP($F555,DSKH!$D:$BF,52,0),"")</f>
        <v>585166.66666666663</v>
      </c>
      <c r="AP555">
        <f>IF(L555="x",1+COUNTIFS(AP$4:AP554,"&gt;0",$AA$4:$AA554,$AA554),0)</f>
        <v>0</v>
      </c>
      <c r="AQ555">
        <f>IF(M555="x",1+COUNTIFS(AQ$4:AQ554,"&gt;0",$AA$4:$AA554,$AA554),0)</f>
        <v>7</v>
      </c>
      <c r="AR555">
        <f>IF(N555="x",1+COUNTIFS(AR$4:AR554,"&gt;0",$AA$4:$AA554,$AA554),0)</f>
        <v>0</v>
      </c>
      <c r="AS555">
        <f>IF(O555="x",1+COUNTIFS(AS$4:AS554,"&gt;0",$AA$4:$AA554,$AA554),0)</f>
        <v>0</v>
      </c>
      <c r="AT555">
        <f>IF(P555="x",1+COUNTIFS(AT$4:AT554,"&gt;0",$AA$4:$AA554,$AA554),0)</f>
        <v>0</v>
      </c>
      <c r="AU555">
        <f>IF(Q555="x",1+COUNTIFS(AU$4:AU554,"&gt;0",$AA$4:$AA554,$AA554),0)</f>
        <v>0</v>
      </c>
      <c r="AV555">
        <f>IF(R555="x",1+COUNTIFS(AV$4:AV554,"&gt;0",$AA$4:$AA554,$AA554),0)</f>
        <v>0</v>
      </c>
      <c r="AW555">
        <f t="shared" si="332"/>
        <v>1</v>
      </c>
      <c r="AX555">
        <f t="shared" si="333"/>
        <v>1</v>
      </c>
      <c r="AY555">
        <f t="shared" si="342"/>
        <v>1</v>
      </c>
      <c r="AZ555">
        <f t="shared" si="343"/>
        <v>1</v>
      </c>
      <c r="BA555" s="4">
        <f t="shared" si="344"/>
        <v>0</v>
      </c>
      <c r="BB555" s="4">
        <f t="shared" si="345"/>
        <v>146291.66666666666</v>
      </c>
      <c r="BC555" s="4">
        <f t="shared" si="346"/>
        <v>0</v>
      </c>
      <c r="BD555" s="4">
        <f t="shared" si="347"/>
        <v>0</v>
      </c>
      <c r="BE555" s="4">
        <f t="shared" si="348"/>
        <v>0</v>
      </c>
      <c r="BF555" s="4">
        <f t="shared" si="349"/>
        <v>0</v>
      </c>
      <c r="BG555" s="4">
        <f t="shared" si="350"/>
        <v>0</v>
      </c>
      <c r="BH555" s="4">
        <f t="shared" si="351"/>
        <v>0</v>
      </c>
      <c r="BI555" s="4">
        <f t="shared" si="352"/>
        <v>0</v>
      </c>
      <c r="BJ555" s="4">
        <f t="shared" si="353"/>
        <v>0</v>
      </c>
      <c r="BK555" s="4">
        <f t="shared" si="354"/>
        <v>0</v>
      </c>
      <c r="BL555" s="4">
        <f t="shared" si="355"/>
        <v>0</v>
      </c>
      <c r="BM555" s="4">
        <f t="shared" si="356"/>
        <v>0</v>
      </c>
      <c r="BN555" s="4">
        <f t="shared" si="357"/>
        <v>0</v>
      </c>
      <c r="BO555">
        <f>SUMIFS(BH$5:BH555,$AA$5:$AA555,$AA555)</f>
        <v>4</v>
      </c>
      <c r="BP555">
        <f>SUMIFS(BI$5:BI555,$AA$5:$AA555,$AA555)</f>
        <v>5</v>
      </c>
      <c r="BQ555">
        <f>SUMIFS(BJ$5:BJ555,$AA$5:$AA555,$AA555)</f>
        <v>13</v>
      </c>
      <c r="BR555">
        <f>SUMIFS(BK$5:BK555,$AA$5:$AA555,$AA555)</f>
        <v>2</v>
      </c>
      <c r="BS555">
        <f>SUMIFS(BL$5:BL555,$AA$5:$AA555,$AA555)</f>
        <v>13</v>
      </c>
      <c r="BT555">
        <f>SUMIFS(BM$5:BM555,$AA$5:$AA555,$AA555)</f>
        <v>3</v>
      </c>
      <c r="BU555">
        <f>SUMIFS(BN$5:BN555,$AA$5:$AA555,$AA555)</f>
        <v>0</v>
      </c>
      <c r="BV555">
        <f t="shared" si="358"/>
        <v>18</v>
      </c>
      <c r="BW555">
        <f t="shared" si="359"/>
        <v>16</v>
      </c>
      <c r="BX555">
        <f t="shared" si="360"/>
        <v>28</v>
      </c>
      <c r="BY555">
        <f t="shared" si="361"/>
        <v>23</v>
      </c>
      <c r="BZ555">
        <f t="shared" si="362"/>
        <v>22</v>
      </c>
      <c r="CA555">
        <f t="shared" si="363"/>
        <v>40</v>
      </c>
      <c r="CB555">
        <f t="shared" si="364"/>
        <v>0</v>
      </c>
      <c r="CC555">
        <f t="shared" si="365"/>
        <v>0</v>
      </c>
      <c r="CD555">
        <f t="shared" si="366"/>
        <v>0</v>
      </c>
      <c r="CE555" t="str">
        <f>IFERROR(VLOOKUP($AA555,'Tuyến và nhân viên'!$I:$O,7,0),"")</f>
        <v>Trần Văn Khanh</v>
      </c>
      <c r="CF555">
        <f t="shared" si="367"/>
        <v>4</v>
      </c>
      <c r="CG555">
        <f t="shared" si="368"/>
        <v>1</v>
      </c>
      <c r="CH555">
        <f>COUNTIFS($L555:L555,"x")</f>
        <v>0</v>
      </c>
      <c r="CI555">
        <f>COUNTIFS($L555:M555,"x")</f>
        <v>1</v>
      </c>
      <c r="CJ555">
        <f>COUNTIFS($L555:N555,"x")</f>
        <v>1</v>
      </c>
      <c r="CK555">
        <f>COUNTIFS($L555:O555,"x")</f>
        <v>1</v>
      </c>
      <c r="CL555">
        <f>COUNTIFS($L555:P555,"x")</f>
        <v>1</v>
      </c>
      <c r="CM555">
        <f>COUNTIFS($L555:Q555,"x")</f>
        <v>1</v>
      </c>
      <c r="CN555">
        <f>COUNTIFS($L555:R555,"x")</f>
        <v>1</v>
      </c>
      <c r="CO555" t="str" cm="1">
        <f t="array" ref="CO555">IFERROR(INDEX($CH$4:$CN$4,0,MATCH(1,$CH555:$CN555,0)),"")</f>
        <v>Thứ 3</v>
      </c>
      <c r="CP555" t="str" cm="1">
        <f t="array" ref="CP555">IFERROR(INDEX($CH$4:$CN$4,0,MATCH(2,$CH555:$CN555,0)),"")</f>
        <v/>
      </c>
      <c r="CQ555" t="str">
        <f t="shared" si="369"/>
        <v>Thứ 3</v>
      </c>
      <c r="CR555" t="str">
        <f t="shared" si="334"/>
        <v>F4 - Tất cả các tuần</v>
      </c>
    </row>
    <row r="556" spans="1:96" x14ac:dyDescent="0.3">
      <c r="A556" s="117" t="s">
        <v>38655</v>
      </c>
      <c r="B556" s="118" t="s">
        <v>33266</v>
      </c>
      <c r="C556" s="118" t="s">
        <v>33267</v>
      </c>
      <c r="D556" s="118" t="s">
        <v>39663</v>
      </c>
      <c r="E556" s="118" t="s">
        <v>39664</v>
      </c>
      <c r="F556" s="118" t="s">
        <v>35241</v>
      </c>
      <c r="G556" s="118" t="s">
        <v>35242</v>
      </c>
      <c r="H556" s="118" t="s">
        <v>34828</v>
      </c>
      <c r="I556" s="118" t="s">
        <v>22</v>
      </c>
      <c r="J556" s="119" t="s">
        <v>39658</v>
      </c>
      <c r="K556" s="119" t="s">
        <v>23</v>
      </c>
      <c r="L556" s="117" t="s">
        <v>23</v>
      </c>
      <c r="M556" s="117" t="s">
        <v>23</v>
      </c>
      <c r="N556" s="117" t="s">
        <v>24</v>
      </c>
      <c r="O556" s="117" t="s">
        <v>23</v>
      </c>
      <c r="P556" s="117" t="s">
        <v>23</v>
      </c>
      <c r="Q556" s="117" t="s">
        <v>23</v>
      </c>
      <c r="R556" s="117" t="s">
        <v>23</v>
      </c>
      <c r="S556" s="117" t="s">
        <v>24</v>
      </c>
      <c r="T556" s="117" t="s">
        <v>24</v>
      </c>
      <c r="U556" s="117" t="s">
        <v>24</v>
      </c>
      <c r="V556" s="117" t="s">
        <v>24</v>
      </c>
      <c r="W556" s="74" t="str">
        <f t="shared" si="335"/>
        <v>x</v>
      </c>
      <c r="X556" s="74" t="str">
        <f t="shared" si="336"/>
        <v/>
      </c>
      <c r="Y556" s="74" t="str">
        <f t="shared" si="337"/>
        <v>x</v>
      </c>
      <c r="Z556" s="74" t="str">
        <f t="shared" si="338"/>
        <v/>
      </c>
      <c r="AA556" t="str">
        <f>VLOOKUP($D556,'Tuyến và nhân viên'!$D:$M,6,0)</f>
        <v>HL00623</v>
      </c>
      <c r="AB556" t="str">
        <f>VLOOKUP($D556,'Tuyến và nhân viên'!$D:$M,7,0)</f>
        <v>Lê Thị Liên Thư</v>
      </c>
      <c r="AC556" s="16" t="str">
        <f>IFERROR(VLOOKUP($F556,DSKH!$D:$BF,53,0),"")</f>
        <v>F2</v>
      </c>
      <c r="AD556" s="16" t="str">
        <f>IFERROR(VLOOKUP($F556,DSKH!$D:$BF,54,0),"")</f>
        <v>GT</v>
      </c>
      <c r="AE556" s="4">
        <f>SUMIFS('Doanh số khách hàng'!$F:$F,'Doanh số khách hàng'!$A:$A,'Chi tiết tuyến'!$F556)</f>
        <v>0</v>
      </c>
      <c r="AF556" s="16" t="str">
        <f t="shared" si="330"/>
        <v>F4</v>
      </c>
      <c r="AG556" s="16" t="str">
        <f t="shared" si="331"/>
        <v>F2</v>
      </c>
      <c r="AH556" t="b">
        <f t="shared" si="339"/>
        <v>0</v>
      </c>
      <c r="AI556" t="b">
        <f t="shared" si="340"/>
        <v>1</v>
      </c>
      <c r="AJ556">
        <f>IFERROR(VLOOKUP($AC556,Master!$D:$E,2,0),"")</f>
        <v>2</v>
      </c>
      <c r="AK556">
        <f>VLOOKUP($AF556,Master!$D:$E,2,0)</f>
        <v>4</v>
      </c>
      <c r="AL556" s="4">
        <f t="shared" si="341"/>
        <v>0</v>
      </c>
      <c r="AM556" t="str">
        <f>IFERROR(VLOOKUP($F556,DSKH!$D:$BF,31,0),"")</f>
        <v>Tỉnh Cà Mau</v>
      </c>
      <c r="AN556" t="str">
        <f>IFERROR(VLOOKUP($F556,DSKH!$D:$BF,29,0),"")</f>
        <v>Xã Hòa Bình</v>
      </c>
      <c r="AO556">
        <f>IFERROR(VLOOKUP($F556,DSKH!$D:$BF,52,0),"")</f>
        <v>0</v>
      </c>
      <c r="AP556">
        <f>IF(L556="x",1+COUNTIFS(AP$4:AP555,"&gt;0",$AA$4:$AA555,$AA555),0)</f>
        <v>0</v>
      </c>
      <c r="AQ556">
        <f>IF(M556="x",1+COUNTIFS(AQ$4:AQ555,"&gt;0",$AA$4:$AA555,$AA555),0)</f>
        <v>0</v>
      </c>
      <c r="AR556">
        <f>IF(N556="x",1+COUNTIFS(AR$4:AR555,"&gt;0",$AA$4:$AA555,$AA555),0)</f>
        <v>15</v>
      </c>
      <c r="AS556">
        <f>IF(O556="x",1+COUNTIFS(AS$4:AS555,"&gt;0",$AA$4:$AA555,$AA555),0)</f>
        <v>0</v>
      </c>
      <c r="AT556">
        <f>IF(P556="x",1+COUNTIFS(AT$4:AT555,"&gt;0",$AA$4:$AA555,$AA555),0)</f>
        <v>0</v>
      </c>
      <c r="AU556">
        <f>IF(Q556="x",1+COUNTIFS(AU$4:AU555,"&gt;0",$AA$4:$AA555,$AA555),0)</f>
        <v>0</v>
      </c>
      <c r="AV556">
        <f>IF(R556="x",1+COUNTIFS(AV$4:AV555,"&gt;0",$AA$4:$AA555,$AA555),0)</f>
        <v>0</v>
      </c>
      <c r="AW556">
        <f t="shared" si="332"/>
        <v>1</v>
      </c>
      <c r="AX556">
        <f t="shared" si="333"/>
        <v>0</v>
      </c>
      <c r="AY556">
        <f t="shared" si="342"/>
        <v>1</v>
      </c>
      <c r="AZ556">
        <f t="shared" si="343"/>
        <v>0</v>
      </c>
      <c r="BA556" s="4">
        <f t="shared" si="344"/>
        <v>0</v>
      </c>
      <c r="BB556" s="4">
        <f t="shared" si="345"/>
        <v>0</v>
      </c>
      <c r="BC556" s="4">
        <f t="shared" si="346"/>
        <v>0</v>
      </c>
      <c r="BD556" s="4">
        <f t="shared" si="347"/>
        <v>0</v>
      </c>
      <c r="BE556" s="4">
        <f t="shared" si="348"/>
        <v>0</v>
      </c>
      <c r="BF556" s="4">
        <f t="shared" si="349"/>
        <v>0</v>
      </c>
      <c r="BG556" s="4">
        <f t="shared" si="350"/>
        <v>0</v>
      </c>
      <c r="BH556" s="4">
        <f t="shared" si="351"/>
        <v>0</v>
      </c>
      <c r="BI556" s="4">
        <f t="shared" si="352"/>
        <v>0</v>
      </c>
      <c r="BJ556" s="4">
        <f t="shared" si="353"/>
        <v>1</v>
      </c>
      <c r="BK556" s="4">
        <f t="shared" si="354"/>
        <v>0</v>
      </c>
      <c r="BL556" s="4">
        <f t="shared" si="355"/>
        <v>0</v>
      </c>
      <c r="BM556" s="4">
        <f t="shared" si="356"/>
        <v>0</v>
      </c>
      <c r="BN556" s="4">
        <f t="shared" si="357"/>
        <v>0</v>
      </c>
      <c r="BO556">
        <f>SUMIFS(BH$5:BH556,$AA$5:$AA556,$AA556)</f>
        <v>4</v>
      </c>
      <c r="BP556">
        <f>SUMIFS(BI$5:BI556,$AA$5:$AA556,$AA556)</f>
        <v>5</v>
      </c>
      <c r="BQ556">
        <f>SUMIFS(BJ$5:BJ556,$AA$5:$AA556,$AA556)</f>
        <v>14</v>
      </c>
      <c r="BR556">
        <f>SUMIFS(BK$5:BK556,$AA$5:$AA556,$AA556)</f>
        <v>2</v>
      </c>
      <c r="BS556">
        <f>SUMIFS(BL$5:BL556,$AA$5:$AA556,$AA556)</f>
        <v>13</v>
      </c>
      <c r="BT556">
        <f>SUMIFS(BM$5:BM556,$AA$5:$AA556,$AA556)</f>
        <v>3</v>
      </c>
      <c r="BU556">
        <f>SUMIFS(BN$5:BN556,$AA$5:$AA556,$AA556)</f>
        <v>0</v>
      </c>
      <c r="BV556">
        <f t="shared" si="358"/>
        <v>18</v>
      </c>
      <c r="BW556">
        <f t="shared" si="359"/>
        <v>16</v>
      </c>
      <c r="BX556">
        <f t="shared" si="360"/>
        <v>28</v>
      </c>
      <c r="BY556">
        <f t="shared" si="361"/>
        <v>23</v>
      </c>
      <c r="BZ556">
        <f t="shared" si="362"/>
        <v>22</v>
      </c>
      <c r="CA556">
        <f t="shared" si="363"/>
        <v>40</v>
      </c>
      <c r="CB556">
        <f t="shared" si="364"/>
        <v>0</v>
      </c>
      <c r="CC556">
        <f t="shared" si="365"/>
        <v>14</v>
      </c>
      <c r="CD556">
        <f t="shared" si="366"/>
        <v>28</v>
      </c>
      <c r="CE556" t="str">
        <f>IFERROR(VLOOKUP($AA556,'Tuyến và nhân viên'!$I:$O,7,0),"")</f>
        <v>Trần Văn Khanh</v>
      </c>
      <c r="CF556">
        <f t="shared" si="367"/>
        <v>2</v>
      </c>
      <c r="CG556">
        <f t="shared" si="368"/>
        <v>1</v>
      </c>
      <c r="CH556">
        <f>COUNTIFS($L556:L556,"x")</f>
        <v>0</v>
      </c>
      <c r="CI556">
        <f>COUNTIFS($L556:M556,"x")</f>
        <v>0</v>
      </c>
      <c r="CJ556">
        <f>COUNTIFS($L556:N556,"x")</f>
        <v>1</v>
      </c>
      <c r="CK556">
        <f>COUNTIFS($L556:O556,"x")</f>
        <v>1</v>
      </c>
      <c r="CL556">
        <f>COUNTIFS($L556:P556,"x")</f>
        <v>1</v>
      </c>
      <c r="CM556">
        <f>COUNTIFS($L556:Q556,"x")</f>
        <v>1</v>
      </c>
      <c r="CN556">
        <f>COUNTIFS($L556:R556,"x")</f>
        <v>1</v>
      </c>
      <c r="CO556" t="str" cm="1">
        <f t="array" ref="CO556">IFERROR(INDEX($CH$4:$CN$4,0,MATCH(1,$CH556:$CN556,0)),"")</f>
        <v>Thứ 4</v>
      </c>
      <c r="CP556" t="str" cm="1">
        <f t="array" ref="CP556">IFERROR(INDEX($CH$4:$CN$4,0,MATCH(2,$CH556:$CN556,0)),"")</f>
        <v/>
      </c>
      <c r="CQ556" t="str">
        <f t="shared" si="369"/>
        <v>Thứ 4</v>
      </c>
      <c r="CR556" t="str">
        <f t="shared" si="334"/>
        <v>F2 - Tuần 1 &amp; 3</v>
      </c>
    </row>
    <row r="557" spans="1:96" x14ac:dyDescent="0.3">
      <c r="A557" s="117" t="s">
        <v>38665</v>
      </c>
      <c r="B557" s="118" t="s">
        <v>33266</v>
      </c>
      <c r="C557" s="118" t="s">
        <v>33267</v>
      </c>
      <c r="D557" s="118" t="s">
        <v>39663</v>
      </c>
      <c r="E557" s="118" t="s">
        <v>39664</v>
      </c>
      <c r="F557" s="118" t="s">
        <v>20934</v>
      </c>
      <c r="G557" s="118" t="s">
        <v>35312</v>
      </c>
      <c r="H557" s="118" t="s">
        <v>35318</v>
      </c>
      <c r="I557" s="118" t="s">
        <v>22</v>
      </c>
      <c r="J557" s="119" t="s">
        <v>39658</v>
      </c>
      <c r="K557" s="119" t="s">
        <v>23</v>
      </c>
      <c r="L557" s="117" t="s">
        <v>24</v>
      </c>
      <c r="M557" s="117" t="s">
        <v>23</v>
      </c>
      <c r="N557" s="117" t="s">
        <v>23</v>
      </c>
      <c r="O557" s="117" t="s">
        <v>23</v>
      </c>
      <c r="P557" s="117" t="s">
        <v>23</v>
      </c>
      <c r="Q557" s="117" t="s">
        <v>23</v>
      </c>
      <c r="R557" s="117" t="s">
        <v>23</v>
      </c>
      <c r="S557" s="117" t="s">
        <v>24</v>
      </c>
      <c r="T557" s="117" t="s">
        <v>24</v>
      </c>
      <c r="U557" s="117" t="s">
        <v>24</v>
      </c>
      <c r="V557" s="117" t="s">
        <v>24</v>
      </c>
      <c r="W557" s="74" t="str">
        <f t="shared" si="335"/>
        <v>x</v>
      </c>
      <c r="X557" s="74" t="str">
        <f t="shared" si="336"/>
        <v>x</v>
      </c>
      <c r="Y557" s="74" t="str">
        <f t="shared" si="337"/>
        <v>x</v>
      </c>
      <c r="Z557" s="74" t="str">
        <f t="shared" si="338"/>
        <v>x</v>
      </c>
      <c r="AA557" t="str">
        <f>VLOOKUP($D557,'Tuyến và nhân viên'!$D:$M,6,0)</f>
        <v>HL00623</v>
      </c>
      <c r="AB557" t="str">
        <f>VLOOKUP($D557,'Tuyến và nhân viên'!$D:$M,7,0)</f>
        <v>Lê Thị Liên Thư</v>
      </c>
      <c r="AC557" s="16" t="str">
        <f>IFERROR(VLOOKUP($F557,DSKH!$D:$BF,53,0),"")</f>
        <v>F4</v>
      </c>
      <c r="AD557" s="16" t="str">
        <f>IFERROR(VLOOKUP($F557,DSKH!$D:$BF,54,0),"")</f>
        <v>GT</v>
      </c>
      <c r="AE557" s="4">
        <f>SUMIFS('Doanh số khách hàng'!$F:$F,'Doanh số khách hàng'!$A:$A,'Chi tiết tuyến'!$F557)</f>
        <v>897406.66666666663</v>
      </c>
      <c r="AF557" s="16" t="str">
        <f t="shared" si="330"/>
        <v>F4</v>
      </c>
      <c r="AG557" s="16" t="str">
        <f t="shared" si="331"/>
        <v>F4</v>
      </c>
      <c r="AH557" t="b">
        <f t="shared" si="339"/>
        <v>1</v>
      </c>
      <c r="AI557" t="b">
        <f t="shared" si="340"/>
        <v>1</v>
      </c>
      <c r="AJ557">
        <f>IFERROR(VLOOKUP($AC557,Master!$D:$E,2,0),"")</f>
        <v>4</v>
      </c>
      <c r="AK557">
        <f>VLOOKUP($AF557,Master!$D:$E,2,0)</f>
        <v>4</v>
      </c>
      <c r="AL557" s="4">
        <f t="shared" si="341"/>
        <v>224351.66666666666</v>
      </c>
      <c r="AM557" t="str">
        <f>IFERROR(VLOOKUP($F557,DSKH!$D:$BF,31,0),"")</f>
        <v>Tỉnh Cà Mau</v>
      </c>
      <c r="AN557" t="str">
        <f>IFERROR(VLOOKUP($F557,DSKH!$D:$BF,29,0),"")</f>
        <v>Xã Gành Hào</v>
      </c>
      <c r="AO557">
        <f>IFERROR(VLOOKUP($F557,DSKH!$D:$BF,52,0),"")</f>
        <v>897406.66666666663</v>
      </c>
      <c r="AP557">
        <f>IF(L557="x",1+COUNTIFS(AP$4:AP556,"&gt;0",$AA$4:$AA556,$AA556),0)</f>
        <v>7</v>
      </c>
      <c r="AQ557">
        <f>IF(M557="x",1+COUNTIFS(AQ$4:AQ556,"&gt;0",$AA$4:$AA556,$AA556),0)</f>
        <v>0</v>
      </c>
      <c r="AR557">
        <f>IF(N557="x",1+COUNTIFS(AR$4:AR556,"&gt;0",$AA$4:$AA556,$AA556),0)</f>
        <v>0</v>
      </c>
      <c r="AS557">
        <f>IF(O557="x",1+COUNTIFS(AS$4:AS556,"&gt;0",$AA$4:$AA556,$AA556),0)</f>
        <v>0</v>
      </c>
      <c r="AT557">
        <f>IF(P557="x",1+COUNTIFS(AT$4:AT556,"&gt;0",$AA$4:$AA556,$AA556),0)</f>
        <v>0</v>
      </c>
      <c r="AU557">
        <f>IF(Q557="x",1+COUNTIFS(AU$4:AU556,"&gt;0",$AA$4:$AA556,$AA556),0)</f>
        <v>0</v>
      </c>
      <c r="AV557">
        <f>IF(R557="x",1+COUNTIFS(AV$4:AV556,"&gt;0",$AA$4:$AA556,$AA556),0)</f>
        <v>0</v>
      </c>
      <c r="AW557">
        <f t="shared" si="332"/>
        <v>1</v>
      </c>
      <c r="AX557">
        <f t="shared" si="333"/>
        <v>1</v>
      </c>
      <c r="AY557">
        <f t="shared" si="342"/>
        <v>1</v>
      </c>
      <c r="AZ557">
        <f t="shared" si="343"/>
        <v>1</v>
      </c>
      <c r="BA557" s="4">
        <f t="shared" si="344"/>
        <v>224351.66666666666</v>
      </c>
      <c r="BB557" s="4">
        <f t="shared" si="345"/>
        <v>0</v>
      </c>
      <c r="BC557" s="4">
        <f t="shared" si="346"/>
        <v>0</v>
      </c>
      <c r="BD557" s="4">
        <f t="shared" si="347"/>
        <v>0</v>
      </c>
      <c r="BE557" s="4">
        <f t="shared" si="348"/>
        <v>0</v>
      </c>
      <c r="BF557" s="4">
        <f t="shared" si="349"/>
        <v>0</v>
      </c>
      <c r="BG557" s="4">
        <f t="shared" si="350"/>
        <v>0</v>
      </c>
      <c r="BH557" s="4">
        <f t="shared" si="351"/>
        <v>0</v>
      </c>
      <c r="BI557" s="4">
        <f t="shared" si="352"/>
        <v>0</v>
      </c>
      <c r="BJ557" s="4">
        <f t="shared" si="353"/>
        <v>0</v>
      </c>
      <c r="BK557" s="4">
        <f t="shared" si="354"/>
        <v>0</v>
      </c>
      <c r="BL557" s="4">
        <f t="shared" si="355"/>
        <v>0</v>
      </c>
      <c r="BM557" s="4">
        <f t="shared" si="356"/>
        <v>0</v>
      </c>
      <c r="BN557" s="4">
        <f t="shared" si="357"/>
        <v>0</v>
      </c>
      <c r="BO557">
        <f>SUMIFS(BH$5:BH557,$AA$5:$AA557,$AA557)</f>
        <v>4</v>
      </c>
      <c r="BP557">
        <f>SUMIFS(BI$5:BI557,$AA$5:$AA557,$AA557)</f>
        <v>5</v>
      </c>
      <c r="BQ557">
        <f>SUMIFS(BJ$5:BJ557,$AA$5:$AA557,$AA557)</f>
        <v>14</v>
      </c>
      <c r="BR557">
        <f>SUMIFS(BK$5:BK557,$AA$5:$AA557,$AA557)</f>
        <v>2</v>
      </c>
      <c r="BS557">
        <f>SUMIFS(BL$5:BL557,$AA$5:$AA557,$AA557)</f>
        <v>13</v>
      </c>
      <c r="BT557">
        <f>SUMIFS(BM$5:BM557,$AA$5:$AA557,$AA557)</f>
        <v>3</v>
      </c>
      <c r="BU557">
        <f>SUMIFS(BN$5:BN557,$AA$5:$AA557,$AA557)</f>
        <v>0</v>
      </c>
      <c r="BV557">
        <f t="shared" si="358"/>
        <v>18</v>
      </c>
      <c r="BW557">
        <f t="shared" si="359"/>
        <v>16</v>
      </c>
      <c r="BX557">
        <f t="shared" si="360"/>
        <v>28</v>
      </c>
      <c r="BY557">
        <f t="shared" si="361"/>
        <v>23</v>
      </c>
      <c r="BZ557">
        <f t="shared" si="362"/>
        <v>22</v>
      </c>
      <c r="CA557">
        <f t="shared" si="363"/>
        <v>40</v>
      </c>
      <c r="CB557">
        <f t="shared" si="364"/>
        <v>0</v>
      </c>
      <c r="CC557">
        <f t="shared" si="365"/>
        <v>0</v>
      </c>
      <c r="CD557">
        <f t="shared" si="366"/>
        <v>0</v>
      </c>
      <c r="CE557" t="str">
        <f>IFERROR(VLOOKUP($AA557,'Tuyến và nhân viên'!$I:$O,7,0),"")</f>
        <v>Trần Văn Khanh</v>
      </c>
      <c r="CF557">
        <f t="shared" si="367"/>
        <v>4</v>
      </c>
      <c r="CG557">
        <f t="shared" si="368"/>
        <v>1</v>
      </c>
      <c r="CH557">
        <f>COUNTIFS($L557:L557,"x")</f>
        <v>1</v>
      </c>
      <c r="CI557">
        <f>COUNTIFS($L557:M557,"x")</f>
        <v>1</v>
      </c>
      <c r="CJ557">
        <f>COUNTIFS($L557:N557,"x")</f>
        <v>1</v>
      </c>
      <c r="CK557">
        <f>COUNTIFS($L557:O557,"x")</f>
        <v>1</v>
      </c>
      <c r="CL557">
        <f>COUNTIFS($L557:P557,"x")</f>
        <v>1</v>
      </c>
      <c r="CM557">
        <f>COUNTIFS($L557:Q557,"x")</f>
        <v>1</v>
      </c>
      <c r="CN557">
        <f>COUNTIFS($L557:R557,"x")</f>
        <v>1</v>
      </c>
      <c r="CO557" t="str" cm="1">
        <f t="array" ref="CO557">IFERROR(INDEX($CH$4:$CN$4,0,MATCH(1,$CH557:$CN557,0)),"")</f>
        <v>Thứ 2</v>
      </c>
      <c r="CP557" t="str" cm="1">
        <f t="array" ref="CP557">IFERROR(INDEX($CH$4:$CN$4,0,MATCH(2,$CH557:$CN557,0)),"")</f>
        <v/>
      </c>
      <c r="CQ557" t="str">
        <f t="shared" si="369"/>
        <v>Thứ 2</v>
      </c>
      <c r="CR557" t="str">
        <f t="shared" si="334"/>
        <v>F4 - Tất cả các tuần</v>
      </c>
    </row>
    <row r="558" spans="1:96" x14ac:dyDescent="0.3">
      <c r="A558" s="117" t="s">
        <v>38674</v>
      </c>
      <c r="B558" s="118" t="s">
        <v>33266</v>
      </c>
      <c r="C558" s="118" t="s">
        <v>33267</v>
      </c>
      <c r="D558" s="118" t="s">
        <v>39663</v>
      </c>
      <c r="E558" s="118" t="s">
        <v>39664</v>
      </c>
      <c r="F558" s="118" t="s">
        <v>35322</v>
      </c>
      <c r="G558" s="118" t="s">
        <v>35323</v>
      </c>
      <c r="H558" s="118" t="s">
        <v>35329</v>
      </c>
      <c r="I558" s="118" t="s">
        <v>22</v>
      </c>
      <c r="J558" s="119" t="s">
        <v>39658</v>
      </c>
      <c r="K558" s="119" t="s">
        <v>23</v>
      </c>
      <c r="L558" s="117" t="s">
        <v>23</v>
      </c>
      <c r="M558" s="117" t="s">
        <v>23</v>
      </c>
      <c r="N558" s="117" t="s">
        <v>23</v>
      </c>
      <c r="O558" s="117" t="s">
        <v>24</v>
      </c>
      <c r="P558" s="117" t="s">
        <v>23</v>
      </c>
      <c r="Q558" s="117" t="s">
        <v>23</v>
      </c>
      <c r="R558" s="117" t="s">
        <v>23</v>
      </c>
      <c r="S558" s="117" t="s">
        <v>24</v>
      </c>
      <c r="T558" s="117" t="s">
        <v>24</v>
      </c>
      <c r="U558" s="117" t="s">
        <v>24</v>
      </c>
      <c r="V558" s="117" t="s">
        <v>24</v>
      </c>
      <c r="W558" s="74" t="str">
        <f t="shared" si="335"/>
        <v>x</v>
      </c>
      <c r="X558" s="74" t="str">
        <f t="shared" si="336"/>
        <v/>
      </c>
      <c r="Y558" s="74" t="str">
        <f t="shared" si="337"/>
        <v>x</v>
      </c>
      <c r="Z558" s="74" t="str">
        <f t="shared" si="338"/>
        <v/>
      </c>
      <c r="AA558" t="str">
        <f>VLOOKUP($D558,'Tuyến và nhân viên'!$D:$M,6,0)</f>
        <v>HL00623</v>
      </c>
      <c r="AB558" t="str">
        <f>VLOOKUP($D558,'Tuyến và nhân viên'!$D:$M,7,0)</f>
        <v>Lê Thị Liên Thư</v>
      </c>
      <c r="AC558" s="16" t="str">
        <f>IFERROR(VLOOKUP($F558,DSKH!$D:$BF,53,0),"")</f>
        <v>F2</v>
      </c>
      <c r="AD558" s="16" t="str">
        <f>IFERROR(VLOOKUP($F558,DSKH!$D:$BF,54,0),"")</f>
        <v>GT</v>
      </c>
      <c r="AE558" s="4">
        <f>SUMIFS('Doanh số khách hàng'!$F:$F,'Doanh số khách hàng'!$A:$A,'Chi tiết tuyến'!$F558)</f>
        <v>0</v>
      </c>
      <c r="AF558" s="16" t="str">
        <f t="shared" si="330"/>
        <v>F4</v>
      </c>
      <c r="AG558" s="16" t="str">
        <f t="shared" si="331"/>
        <v>F2</v>
      </c>
      <c r="AH558" t="b">
        <f t="shared" si="339"/>
        <v>0</v>
      </c>
      <c r="AI558" t="b">
        <f t="shared" si="340"/>
        <v>1</v>
      </c>
      <c r="AJ558">
        <f>IFERROR(VLOOKUP($AC558,Master!$D:$E,2,0),"")</f>
        <v>2</v>
      </c>
      <c r="AK558">
        <f>VLOOKUP($AF558,Master!$D:$E,2,0)</f>
        <v>4</v>
      </c>
      <c r="AL558" s="4">
        <f t="shared" si="341"/>
        <v>0</v>
      </c>
      <c r="AM558" t="str">
        <f>IFERROR(VLOOKUP($F558,DSKH!$D:$BF,31,0),"")</f>
        <v>Tỉnh Cà Mau</v>
      </c>
      <c r="AN558" t="str">
        <f>IFERROR(VLOOKUP($F558,DSKH!$D:$BF,29,0),"")</f>
        <v>Xã Phước Long</v>
      </c>
      <c r="AO558">
        <f>IFERROR(VLOOKUP($F558,DSKH!$D:$BF,52,0),"")</f>
        <v>0</v>
      </c>
      <c r="AP558">
        <f>IF(L558="x",1+COUNTIFS(AP$4:AP557,"&gt;0",$AA$4:$AA557,$AA557),0)</f>
        <v>0</v>
      </c>
      <c r="AQ558">
        <f>IF(M558="x",1+COUNTIFS(AQ$4:AQ557,"&gt;0",$AA$4:$AA557,$AA557),0)</f>
        <v>0</v>
      </c>
      <c r="AR558">
        <f>IF(N558="x",1+COUNTIFS(AR$4:AR557,"&gt;0",$AA$4:$AA557,$AA557),0)</f>
        <v>0</v>
      </c>
      <c r="AS558">
        <f>IF(O558="x",1+COUNTIFS(AS$4:AS557,"&gt;0",$AA$4:$AA557,$AA557),0)</f>
        <v>3</v>
      </c>
      <c r="AT558">
        <f>IF(P558="x",1+COUNTIFS(AT$4:AT557,"&gt;0",$AA$4:$AA557,$AA557),0)</f>
        <v>0</v>
      </c>
      <c r="AU558">
        <f>IF(Q558="x",1+COUNTIFS(AU$4:AU557,"&gt;0",$AA$4:$AA557,$AA557),0)</f>
        <v>0</v>
      </c>
      <c r="AV558">
        <f>IF(R558="x",1+COUNTIFS(AV$4:AV557,"&gt;0",$AA$4:$AA557,$AA557),0)</f>
        <v>0</v>
      </c>
      <c r="AW558">
        <f t="shared" si="332"/>
        <v>1</v>
      </c>
      <c r="AX558">
        <f t="shared" si="333"/>
        <v>0</v>
      </c>
      <c r="AY558">
        <f t="shared" si="342"/>
        <v>1</v>
      </c>
      <c r="AZ558">
        <f t="shared" si="343"/>
        <v>0</v>
      </c>
      <c r="BA558" s="4">
        <f t="shared" si="344"/>
        <v>0</v>
      </c>
      <c r="BB558" s="4">
        <f t="shared" si="345"/>
        <v>0</v>
      </c>
      <c r="BC558" s="4">
        <f t="shared" si="346"/>
        <v>0</v>
      </c>
      <c r="BD558" s="4">
        <f t="shared" si="347"/>
        <v>0</v>
      </c>
      <c r="BE558" s="4">
        <f t="shared" si="348"/>
        <v>0</v>
      </c>
      <c r="BF558" s="4">
        <f t="shared" si="349"/>
        <v>0</v>
      </c>
      <c r="BG558" s="4">
        <f t="shared" si="350"/>
        <v>0</v>
      </c>
      <c r="BH558" s="4">
        <f t="shared" si="351"/>
        <v>0</v>
      </c>
      <c r="BI558" s="4">
        <f t="shared" si="352"/>
        <v>0</v>
      </c>
      <c r="BJ558" s="4">
        <f t="shared" si="353"/>
        <v>0</v>
      </c>
      <c r="BK558" s="4">
        <f t="shared" si="354"/>
        <v>1</v>
      </c>
      <c r="BL558" s="4">
        <f t="shared" si="355"/>
        <v>0</v>
      </c>
      <c r="BM558" s="4">
        <f t="shared" si="356"/>
        <v>0</v>
      </c>
      <c r="BN558" s="4">
        <f t="shared" si="357"/>
        <v>0</v>
      </c>
      <c r="BO558">
        <f>SUMIFS(BH$5:BH558,$AA$5:$AA558,$AA558)</f>
        <v>4</v>
      </c>
      <c r="BP558">
        <f>SUMIFS(BI$5:BI558,$AA$5:$AA558,$AA558)</f>
        <v>5</v>
      </c>
      <c r="BQ558">
        <f>SUMIFS(BJ$5:BJ558,$AA$5:$AA558,$AA558)</f>
        <v>14</v>
      </c>
      <c r="BR558">
        <f>SUMIFS(BK$5:BK558,$AA$5:$AA558,$AA558)</f>
        <v>3</v>
      </c>
      <c r="BS558">
        <f>SUMIFS(BL$5:BL558,$AA$5:$AA558,$AA558)</f>
        <v>13</v>
      </c>
      <c r="BT558">
        <f>SUMIFS(BM$5:BM558,$AA$5:$AA558,$AA558)</f>
        <v>3</v>
      </c>
      <c r="BU558">
        <f>SUMIFS(BN$5:BN558,$AA$5:$AA558,$AA558)</f>
        <v>0</v>
      </c>
      <c r="BV558">
        <f t="shared" si="358"/>
        <v>18</v>
      </c>
      <c r="BW558">
        <f t="shared" si="359"/>
        <v>16</v>
      </c>
      <c r="BX558">
        <f t="shared" si="360"/>
        <v>28</v>
      </c>
      <c r="BY558">
        <f t="shared" si="361"/>
        <v>23</v>
      </c>
      <c r="BZ558">
        <f t="shared" si="362"/>
        <v>22</v>
      </c>
      <c r="CA558">
        <f t="shared" si="363"/>
        <v>40</v>
      </c>
      <c r="CB558">
        <f t="shared" si="364"/>
        <v>0</v>
      </c>
      <c r="CC558">
        <f t="shared" si="365"/>
        <v>3</v>
      </c>
      <c r="CD558">
        <f t="shared" si="366"/>
        <v>23</v>
      </c>
      <c r="CE558" t="str">
        <f>IFERROR(VLOOKUP($AA558,'Tuyến và nhân viên'!$I:$O,7,0),"")</f>
        <v>Trần Văn Khanh</v>
      </c>
      <c r="CF558">
        <f t="shared" si="367"/>
        <v>2</v>
      </c>
      <c r="CG558">
        <f t="shared" si="368"/>
        <v>1</v>
      </c>
      <c r="CH558">
        <f>COUNTIFS($L558:L558,"x")</f>
        <v>0</v>
      </c>
      <c r="CI558">
        <f>COUNTIFS($L558:M558,"x")</f>
        <v>0</v>
      </c>
      <c r="CJ558">
        <f>COUNTIFS($L558:N558,"x")</f>
        <v>0</v>
      </c>
      <c r="CK558">
        <f>COUNTIFS($L558:O558,"x")</f>
        <v>1</v>
      </c>
      <c r="CL558">
        <f>COUNTIFS($L558:P558,"x")</f>
        <v>1</v>
      </c>
      <c r="CM558">
        <f>COUNTIFS($L558:Q558,"x")</f>
        <v>1</v>
      </c>
      <c r="CN558">
        <f>COUNTIFS($L558:R558,"x")</f>
        <v>1</v>
      </c>
      <c r="CO558" t="str" cm="1">
        <f t="array" ref="CO558">IFERROR(INDEX($CH$4:$CN$4,0,MATCH(1,$CH558:$CN558,0)),"")</f>
        <v>Thứ 5</v>
      </c>
      <c r="CP558" t="str" cm="1">
        <f t="array" ref="CP558">IFERROR(INDEX($CH$4:$CN$4,0,MATCH(2,$CH558:$CN558,0)),"")</f>
        <v/>
      </c>
      <c r="CQ558" t="str">
        <f t="shared" si="369"/>
        <v>Thứ 5</v>
      </c>
      <c r="CR558" t="str">
        <f t="shared" si="334"/>
        <v>F2 - Tuần 1 &amp; 3</v>
      </c>
    </row>
    <row r="559" spans="1:96" x14ac:dyDescent="0.3">
      <c r="A559" s="117" t="s">
        <v>38681</v>
      </c>
      <c r="B559" s="118" t="s">
        <v>33266</v>
      </c>
      <c r="C559" s="118" t="s">
        <v>33267</v>
      </c>
      <c r="D559" s="118" t="s">
        <v>39663</v>
      </c>
      <c r="E559" s="118" t="s">
        <v>39664</v>
      </c>
      <c r="F559" s="118" t="s">
        <v>27542</v>
      </c>
      <c r="G559" s="118" t="s">
        <v>35334</v>
      </c>
      <c r="H559" s="118" t="s">
        <v>35339</v>
      </c>
      <c r="I559" s="118" t="s">
        <v>22</v>
      </c>
      <c r="J559" s="119" t="s">
        <v>39658</v>
      </c>
      <c r="K559" s="119" t="s">
        <v>23</v>
      </c>
      <c r="L559" s="117" t="s">
        <v>23</v>
      </c>
      <c r="M559" s="117" t="s">
        <v>23</v>
      </c>
      <c r="N559" s="117" t="s">
        <v>23</v>
      </c>
      <c r="O559" s="117" t="s">
        <v>23</v>
      </c>
      <c r="P559" s="117" t="s">
        <v>24</v>
      </c>
      <c r="Q559" s="117" t="s">
        <v>23</v>
      </c>
      <c r="R559" s="117" t="s">
        <v>23</v>
      </c>
      <c r="S559" s="117" t="s">
        <v>24</v>
      </c>
      <c r="T559" s="117" t="s">
        <v>24</v>
      </c>
      <c r="U559" s="117" t="s">
        <v>24</v>
      </c>
      <c r="V559" s="117" t="s">
        <v>24</v>
      </c>
      <c r="W559" s="74" t="str">
        <f t="shared" si="335"/>
        <v/>
      </c>
      <c r="X559" s="74" t="str">
        <f t="shared" si="336"/>
        <v>x</v>
      </c>
      <c r="Y559" s="74" t="str">
        <f t="shared" si="337"/>
        <v/>
      </c>
      <c r="Z559" s="74" t="str">
        <f t="shared" si="338"/>
        <v>x</v>
      </c>
      <c r="AA559" t="str">
        <f>VLOOKUP($D559,'Tuyến và nhân viên'!$D:$M,6,0)</f>
        <v>HL00623</v>
      </c>
      <c r="AB559" t="str">
        <f>VLOOKUP($D559,'Tuyến và nhân viên'!$D:$M,7,0)</f>
        <v>Lê Thị Liên Thư</v>
      </c>
      <c r="AC559" s="16" t="str">
        <f>IFERROR(VLOOKUP($F559,DSKH!$D:$BF,53,0),"")</f>
        <v>F2</v>
      </c>
      <c r="AD559" s="16" t="str">
        <f>IFERROR(VLOOKUP($F559,DSKH!$D:$BF,54,0),"")</f>
        <v>GT</v>
      </c>
      <c r="AE559" s="4">
        <f>SUMIFS('Doanh số khách hàng'!$F:$F,'Doanh số khách hàng'!$A:$A,'Chi tiết tuyến'!$F559)</f>
        <v>155183.33333333334</v>
      </c>
      <c r="AF559" s="16" t="str">
        <f t="shared" si="330"/>
        <v>F4</v>
      </c>
      <c r="AG559" s="16" t="str">
        <f t="shared" si="331"/>
        <v>F2</v>
      </c>
      <c r="AH559" t="b">
        <f t="shared" si="339"/>
        <v>0</v>
      </c>
      <c r="AI559" t="b">
        <f t="shared" si="340"/>
        <v>1</v>
      </c>
      <c r="AJ559">
        <f>IFERROR(VLOOKUP($AC559,Master!$D:$E,2,0),"")</f>
        <v>2</v>
      </c>
      <c r="AK559">
        <f>VLOOKUP($AF559,Master!$D:$E,2,0)</f>
        <v>4</v>
      </c>
      <c r="AL559" s="4">
        <f t="shared" si="341"/>
        <v>77591.666666666672</v>
      </c>
      <c r="AM559" t="str">
        <f>IFERROR(VLOOKUP($F559,DSKH!$D:$BF,31,0),"")</f>
        <v>Tỉnh Cà Mau</v>
      </c>
      <c r="AN559" t="str">
        <f>IFERROR(VLOOKUP($F559,DSKH!$D:$BF,29,0),"")</f>
        <v>Xã Hồng Dân</v>
      </c>
      <c r="AO559">
        <f>IFERROR(VLOOKUP($F559,DSKH!$D:$BF,52,0),"")</f>
        <v>155183.33333333334</v>
      </c>
      <c r="AP559">
        <f>IF(L559="x",1+COUNTIFS(AP$4:AP558,"&gt;0",$AA$4:$AA558,$AA558),0)</f>
        <v>0</v>
      </c>
      <c r="AQ559">
        <f>IF(M559="x",1+COUNTIFS(AQ$4:AQ558,"&gt;0",$AA$4:$AA558,$AA558),0)</f>
        <v>0</v>
      </c>
      <c r="AR559">
        <f>IF(N559="x",1+COUNTIFS(AR$4:AR558,"&gt;0",$AA$4:$AA558,$AA558),0)</f>
        <v>0</v>
      </c>
      <c r="AS559">
        <f>IF(O559="x",1+COUNTIFS(AS$4:AS558,"&gt;0",$AA$4:$AA558,$AA558),0)</f>
        <v>0</v>
      </c>
      <c r="AT559">
        <f>IF(P559="x",1+COUNTIFS(AT$4:AT558,"&gt;0",$AA$4:$AA558,$AA558),0)</f>
        <v>15</v>
      </c>
      <c r="AU559">
        <f>IF(Q559="x",1+COUNTIFS(AU$4:AU558,"&gt;0",$AA$4:$AA558,$AA558),0)</f>
        <v>0</v>
      </c>
      <c r="AV559">
        <f>IF(R559="x",1+COUNTIFS(AV$4:AV558,"&gt;0",$AA$4:$AA558,$AA558),0)</f>
        <v>0</v>
      </c>
      <c r="AW559">
        <f t="shared" si="332"/>
        <v>0</v>
      </c>
      <c r="AX559">
        <f t="shared" si="333"/>
        <v>1</v>
      </c>
      <c r="AY559">
        <f t="shared" si="342"/>
        <v>0</v>
      </c>
      <c r="AZ559">
        <f t="shared" si="343"/>
        <v>1</v>
      </c>
      <c r="BA559" s="4">
        <f t="shared" si="344"/>
        <v>0</v>
      </c>
      <c r="BB559" s="4">
        <f t="shared" si="345"/>
        <v>0</v>
      </c>
      <c r="BC559" s="4">
        <f t="shared" si="346"/>
        <v>0</v>
      </c>
      <c r="BD559" s="4">
        <f t="shared" si="347"/>
        <v>0</v>
      </c>
      <c r="BE559" s="4">
        <f t="shared" si="348"/>
        <v>77591.666666666672</v>
      </c>
      <c r="BF559" s="4">
        <f t="shared" si="349"/>
        <v>0</v>
      </c>
      <c r="BG559" s="4">
        <f t="shared" si="350"/>
        <v>0</v>
      </c>
      <c r="BH559" s="4">
        <f t="shared" si="351"/>
        <v>0</v>
      </c>
      <c r="BI559" s="4">
        <f t="shared" si="352"/>
        <v>0</v>
      </c>
      <c r="BJ559" s="4">
        <f t="shared" si="353"/>
        <v>0</v>
      </c>
      <c r="BK559" s="4">
        <f t="shared" si="354"/>
        <v>0</v>
      </c>
      <c r="BL559" s="4">
        <f t="shared" si="355"/>
        <v>1</v>
      </c>
      <c r="BM559" s="4">
        <f t="shared" si="356"/>
        <v>0</v>
      </c>
      <c r="BN559" s="4">
        <f t="shared" si="357"/>
        <v>0</v>
      </c>
      <c r="BO559">
        <f>SUMIFS(BH$5:BH559,$AA$5:$AA559,$AA559)</f>
        <v>4</v>
      </c>
      <c r="BP559">
        <f>SUMIFS(BI$5:BI559,$AA$5:$AA559,$AA559)</f>
        <v>5</v>
      </c>
      <c r="BQ559">
        <f>SUMIFS(BJ$5:BJ559,$AA$5:$AA559,$AA559)</f>
        <v>14</v>
      </c>
      <c r="BR559">
        <f>SUMIFS(BK$5:BK559,$AA$5:$AA559,$AA559)</f>
        <v>3</v>
      </c>
      <c r="BS559">
        <f>SUMIFS(BL$5:BL559,$AA$5:$AA559,$AA559)</f>
        <v>14</v>
      </c>
      <c r="BT559">
        <f>SUMIFS(BM$5:BM559,$AA$5:$AA559,$AA559)</f>
        <v>3</v>
      </c>
      <c r="BU559">
        <f>SUMIFS(BN$5:BN559,$AA$5:$AA559,$AA559)</f>
        <v>0</v>
      </c>
      <c r="BV559">
        <f t="shared" si="358"/>
        <v>18</v>
      </c>
      <c r="BW559">
        <f t="shared" si="359"/>
        <v>16</v>
      </c>
      <c r="BX559">
        <f t="shared" si="360"/>
        <v>28</v>
      </c>
      <c r="BY559">
        <f t="shared" si="361"/>
        <v>23</v>
      </c>
      <c r="BZ559">
        <f t="shared" si="362"/>
        <v>22</v>
      </c>
      <c r="CA559">
        <f t="shared" si="363"/>
        <v>40</v>
      </c>
      <c r="CB559">
        <f t="shared" si="364"/>
        <v>0</v>
      </c>
      <c r="CC559">
        <f t="shared" si="365"/>
        <v>14</v>
      </c>
      <c r="CD559">
        <f t="shared" si="366"/>
        <v>22</v>
      </c>
      <c r="CE559" t="str">
        <f>IFERROR(VLOOKUP($AA559,'Tuyến và nhân viên'!$I:$O,7,0),"")</f>
        <v>Trần Văn Khanh</v>
      </c>
      <c r="CF559">
        <f t="shared" si="367"/>
        <v>2</v>
      </c>
      <c r="CG559">
        <f t="shared" si="368"/>
        <v>1</v>
      </c>
      <c r="CH559">
        <f>COUNTIFS($L559:L559,"x")</f>
        <v>0</v>
      </c>
      <c r="CI559">
        <f>COUNTIFS($L559:M559,"x")</f>
        <v>0</v>
      </c>
      <c r="CJ559">
        <f>COUNTIFS($L559:N559,"x")</f>
        <v>0</v>
      </c>
      <c r="CK559">
        <f>COUNTIFS($L559:O559,"x")</f>
        <v>0</v>
      </c>
      <c r="CL559">
        <f>COUNTIFS($L559:P559,"x")</f>
        <v>1</v>
      </c>
      <c r="CM559">
        <f>COUNTIFS($L559:Q559,"x")</f>
        <v>1</v>
      </c>
      <c r="CN559">
        <f>COUNTIFS($L559:R559,"x")</f>
        <v>1</v>
      </c>
      <c r="CO559" t="str" cm="1">
        <f t="array" ref="CO559">IFERROR(INDEX($CH$4:$CN$4,0,MATCH(1,$CH559:$CN559,0)),"")</f>
        <v>Thứ 6</v>
      </c>
      <c r="CP559" t="str" cm="1">
        <f t="array" ref="CP559">IFERROR(INDEX($CH$4:$CN$4,0,MATCH(2,$CH559:$CN559,0)),"")</f>
        <v/>
      </c>
      <c r="CQ559" t="str">
        <f t="shared" si="369"/>
        <v>Thứ 6</v>
      </c>
      <c r="CR559" t="str">
        <f t="shared" si="334"/>
        <v>F2 - Tuần 2 &amp; 4</v>
      </c>
    </row>
    <row r="560" spans="1:96" x14ac:dyDescent="0.3">
      <c r="A560" s="117" t="s">
        <v>38689</v>
      </c>
      <c r="B560" s="118" t="s">
        <v>33266</v>
      </c>
      <c r="C560" s="118" t="s">
        <v>33267</v>
      </c>
      <c r="D560" s="118" t="s">
        <v>39663</v>
      </c>
      <c r="E560" s="118" t="s">
        <v>39664</v>
      </c>
      <c r="F560" s="118" t="s">
        <v>35360</v>
      </c>
      <c r="G560" s="118" t="s">
        <v>35361</v>
      </c>
      <c r="H560" s="118" t="s">
        <v>35365</v>
      </c>
      <c r="I560" s="118" t="s">
        <v>22</v>
      </c>
      <c r="J560" s="119" t="s">
        <v>39658</v>
      </c>
      <c r="K560" s="119" t="s">
        <v>23</v>
      </c>
      <c r="L560" s="117" t="s">
        <v>24</v>
      </c>
      <c r="M560" s="117" t="s">
        <v>23</v>
      </c>
      <c r="N560" s="117" t="s">
        <v>23</v>
      </c>
      <c r="O560" s="117" t="s">
        <v>23</v>
      </c>
      <c r="P560" s="117" t="s">
        <v>23</v>
      </c>
      <c r="Q560" s="117" t="s">
        <v>23</v>
      </c>
      <c r="R560" s="117" t="s">
        <v>23</v>
      </c>
      <c r="S560" s="117" t="s">
        <v>24</v>
      </c>
      <c r="T560" s="117" t="s">
        <v>24</v>
      </c>
      <c r="U560" s="117" t="s">
        <v>24</v>
      </c>
      <c r="V560" s="117" t="s">
        <v>24</v>
      </c>
      <c r="W560" s="74" t="str">
        <f t="shared" si="335"/>
        <v>x</v>
      </c>
      <c r="X560" s="74" t="str">
        <f t="shared" si="336"/>
        <v/>
      </c>
      <c r="Y560" s="74" t="str">
        <f t="shared" si="337"/>
        <v>x</v>
      </c>
      <c r="Z560" s="74" t="str">
        <f t="shared" si="338"/>
        <v/>
      </c>
      <c r="AA560" t="str">
        <f>VLOOKUP($D560,'Tuyến và nhân viên'!$D:$M,6,0)</f>
        <v>HL00623</v>
      </c>
      <c r="AB560" t="str">
        <f>VLOOKUP($D560,'Tuyến và nhân viên'!$D:$M,7,0)</f>
        <v>Lê Thị Liên Thư</v>
      </c>
      <c r="AC560" s="16" t="str">
        <f>IFERROR(VLOOKUP($F560,DSKH!$D:$BF,53,0),"")</f>
        <v>F2</v>
      </c>
      <c r="AD560" s="16" t="str">
        <f>IFERROR(VLOOKUP($F560,DSKH!$D:$BF,54,0),"")</f>
        <v>GT</v>
      </c>
      <c r="AE560" s="4">
        <f>SUMIFS('Doanh số khách hàng'!$F:$F,'Doanh số khách hàng'!$A:$A,'Chi tiết tuyến'!$F560)</f>
        <v>0</v>
      </c>
      <c r="AF560" s="16" t="str">
        <f t="shared" si="330"/>
        <v>F4</v>
      </c>
      <c r="AG560" s="16" t="str">
        <f t="shared" si="331"/>
        <v>F2</v>
      </c>
      <c r="AH560" t="b">
        <f t="shared" si="339"/>
        <v>0</v>
      </c>
      <c r="AI560" t="b">
        <f t="shared" si="340"/>
        <v>1</v>
      </c>
      <c r="AJ560">
        <f>IFERROR(VLOOKUP($AC560,Master!$D:$E,2,0),"")</f>
        <v>2</v>
      </c>
      <c r="AK560">
        <f>VLOOKUP($AF560,Master!$D:$E,2,0)</f>
        <v>4</v>
      </c>
      <c r="AL560" s="4">
        <f t="shared" si="341"/>
        <v>0</v>
      </c>
      <c r="AM560" t="str">
        <f>IFERROR(VLOOKUP($F560,DSKH!$D:$BF,31,0),"")</f>
        <v>Tỉnh Cà Mau</v>
      </c>
      <c r="AN560" t="str">
        <f>IFERROR(VLOOKUP($F560,DSKH!$D:$BF,29,0),"")</f>
        <v>Xã Gành Hào</v>
      </c>
      <c r="AO560">
        <f>IFERROR(VLOOKUP($F560,DSKH!$D:$BF,52,0),"")</f>
        <v>0</v>
      </c>
      <c r="AP560">
        <f>IF(L560="x",1+COUNTIFS(AP$4:AP559,"&gt;0",$AA$4:$AA559,$AA559),0)</f>
        <v>8</v>
      </c>
      <c r="AQ560">
        <f>IF(M560="x",1+COUNTIFS(AQ$4:AQ559,"&gt;0",$AA$4:$AA559,$AA559),0)</f>
        <v>0</v>
      </c>
      <c r="AR560">
        <f>IF(N560="x",1+COUNTIFS(AR$4:AR559,"&gt;0",$AA$4:$AA559,$AA559),0)</f>
        <v>0</v>
      </c>
      <c r="AS560">
        <f>IF(O560="x",1+COUNTIFS(AS$4:AS559,"&gt;0",$AA$4:$AA559,$AA559),0)</f>
        <v>0</v>
      </c>
      <c r="AT560">
        <f>IF(P560="x",1+COUNTIFS(AT$4:AT559,"&gt;0",$AA$4:$AA559,$AA559),0)</f>
        <v>0</v>
      </c>
      <c r="AU560">
        <f>IF(Q560="x",1+COUNTIFS(AU$4:AU559,"&gt;0",$AA$4:$AA559,$AA559),0)</f>
        <v>0</v>
      </c>
      <c r="AV560">
        <f>IF(R560="x",1+COUNTIFS(AV$4:AV559,"&gt;0",$AA$4:$AA559,$AA559),0)</f>
        <v>0</v>
      </c>
      <c r="AW560">
        <f t="shared" si="332"/>
        <v>1</v>
      </c>
      <c r="AX560">
        <f t="shared" si="333"/>
        <v>0</v>
      </c>
      <c r="AY560">
        <f t="shared" si="342"/>
        <v>1</v>
      </c>
      <c r="AZ560">
        <f t="shared" si="343"/>
        <v>0</v>
      </c>
      <c r="BA560" s="4">
        <f t="shared" si="344"/>
        <v>0</v>
      </c>
      <c r="BB560" s="4">
        <f t="shared" si="345"/>
        <v>0</v>
      </c>
      <c r="BC560" s="4">
        <f t="shared" si="346"/>
        <v>0</v>
      </c>
      <c r="BD560" s="4">
        <f t="shared" si="347"/>
        <v>0</v>
      </c>
      <c r="BE560" s="4">
        <f t="shared" si="348"/>
        <v>0</v>
      </c>
      <c r="BF560" s="4">
        <f t="shared" si="349"/>
        <v>0</v>
      </c>
      <c r="BG560" s="4">
        <f t="shared" si="350"/>
        <v>0</v>
      </c>
      <c r="BH560" s="4">
        <f t="shared" si="351"/>
        <v>1</v>
      </c>
      <c r="BI560" s="4">
        <f t="shared" si="352"/>
        <v>0</v>
      </c>
      <c r="BJ560" s="4">
        <f t="shared" si="353"/>
        <v>0</v>
      </c>
      <c r="BK560" s="4">
        <f t="shared" si="354"/>
        <v>0</v>
      </c>
      <c r="BL560" s="4">
        <f t="shared" si="355"/>
        <v>0</v>
      </c>
      <c r="BM560" s="4">
        <f t="shared" si="356"/>
        <v>0</v>
      </c>
      <c r="BN560" s="4">
        <f t="shared" si="357"/>
        <v>0</v>
      </c>
      <c r="BO560">
        <f>SUMIFS(BH$5:BH560,$AA$5:$AA560,$AA560)</f>
        <v>5</v>
      </c>
      <c r="BP560">
        <f>SUMIFS(BI$5:BI560,$AA$5:$AA560,$AA560)</f>
        <v>5</v>
      </c>
      <c r="BQ560">
        <f>SUMIFS(BJ$5:BJ560,$AA$5:$AA560,$AA560)</f>
        <v>14</v>
      </c>
      <c r="BR560">
        <f>SUMIFS(BK$5:BK560,$AA$5:$AA560,$AA560)</f>
        <v>3</v>
      </c>
      <c r="BS560">
        <f>SUMIFS(BL$5:BL560,$AA$5:$AA560,$AA560)</f>
        <v>14</v>
      </c>
      <c r="BT560">
        <f>SUMIFS(BM$5:BM560,$AA$5:$AA560,$AA560)</f>
        <v>3</v>
      </c>
      <c r="BU560">
        <f>SUMIFS(BN$5:BN560,$AA$5:$AA560,$AA560)</f>
        <v>0</v>
      </c>
      <c r="BV560">
        <f t="shared" si="358"/>
        <v>18</v>
      </c>
      <c r="BW560">
        <f t="shared" si="359"/>
        <v>16</v>
      </c>
      <c r="BX560">
        <f t="shared" si="360"/>
        <v>28</v>
      </c>
      <c r="BY560">
        <f t="shared" si="361"/>
        <v>23</v>
      </c>
      <c r="BZ560">
        <f t="shared" si="362"/>
        <v>22</v>
      </c>
      <c r="CA560">
        <f t="shared" si="363"/>
        <v>40</v>
      </c>
      <c r="CB560">
        <f t="shared" si="364"/>
        <v>0</v>
      </c>
      <c r="CC560">
        <f t="shared" si="365"/>
        <v>5</v>
      </c>
      <c r="CD560">
        <f t="shared" si="366"/>
        <v>18</v>
      </c>
      <c r="CE560" t="str">
        <f>IFERROR(VLOOKUP($AA560,'Tuyến và nhân viên'!$I:$O,7,0),"")</f>
        <v>Trần Văn Khanh</v>
      </c>
      <c r="CF560">
        <f t="shared" si="367"/>
        <v>2</v>
      </c>
      <c r="CG560">
        <f t="shared" si="368"/>
        <v>1</v>
      </c>
      <c r="CH560">
        <f>COUNTIFS($L560:L560,"x")</f>
        <v>1</v>
      </c>
      <c r="CI560">
        <f>COUNTIFS($L560:M560,"x")</f>
        <v>1</v>
      </c>
      <c r="CJ560">
        <f>COUNTIFS($L560:N560,"x")</f>
        <v>1</v>
      </c>
      <c r="CK560">
        <f>COUNTIFS($L560:O560,"x")</f>
        <v>1</v>
      </c>
      <c r="CL560">
        <f>COUNTIFS($L560:P560,"x")</f>
        <v>1</v>
      </c>
      <c r="CM560">
        <f>COUNTIFS($L560:Q560,"x")</f>
        <v>1</v>
      </c>
      <c r="CN560">
        <f>COUNTIFS($L560:R560,"x")</f>
        <v>1</v>
      </c>
      <c r="CO560" t="str" cm="1">
        <f t="array" ref="CO560">IFERROR(INDEX($CH$4:$CN$4,0,MATCH(1,$CH560:$CN560,0)),"")</f>
        <v>Thứ 2</v>
      </c>
      <c r="CP560" t="str" cm="1">
        <f t="array" ref="CP560">IFERROR(INDEX($CH$4:$CN$4,0,MATCH(2,$CH560:$CN560,0)),"")</f>
        <v/>
      </c>
      <c r="CQ560" t="str">
        <f t="shared" si="369"/>
        <v>Thứ 2</v>
      </c>
      <c r="CR560" t="str">
        <f t="shared" si="334"/>
        <v>F2 - Tuần 1 &amp; 3</v>
      </c>
    </row>
    <row r="561" spans="1:96" x14ac:dyDescent="0.3">
      <c r="A561" s="117" t="s">
        <v>38700</v>
      </c>
      <c r="B561" s="118" t="s">
        <v>33266</v>
      </c>
      <c r="C561" s="118" t="s">
        <v>33267</v>
      </c>
      <c r="D561" s="118" t="s">
        <v>39663</v>
      </c>
      <c r="E561" s="118" t="s">
        <v>39664</v>
      </c>
      <c r="F561" s="118" t="s">
        <v>35427</v>
      </c>
      <c r="G561" s="118" t="s">
        <v>35428</v>
      </c>
      <c r="H561" s="118" t="s">
        <v>34385</v>
      </c>
      <c r="I561" s="118" t="s">
        <v>22</v>
      </c>
      <c r="J561" s="119" t="s">
        <v>39658</v>
      </c>
      <c r="K561" s="119" t="s">
        <v>23</v>
      </c>
      <c r="L561" s="117" t="s">
        <v>23</v>
      </c>
      <c r="M561" s="117" t="s">
        <v>24</v>
      </c>
      <c r="N561" s="117" t="s">
        <v>23</v>
      </c>
      <c r="O561" s="117" t="s">
        <v>23</v>
      </c>
      <c r="P561" s="117" t="s">
        <v>23</v>
      </c>
      <c r="Q561" s="117" t="s">
        <v>23</v>
      </c>
      <c r="R561" s="117" t="s">
        <v>23</v>
      </c>
      <c r="S561" s="117" t="s">
        <v>24</v>
      </c>
      <c r="T561" s="117" t="s">
        <v>24</v>
      </c>
      <c r="U561" s="117" t="s">
        <v>24</v>
      </c>
      <c r="V561" s="117" t="s">
        <v>24</v>
      </c>
      <c r="W561" s="74" t="str">
        <f t="shared" si="335"/>
        <v>x</v>
      </c>
      <c r="X561" s="74" t="str">
        <f t="shared" si="336"/>
        <v/>
      </c>
      <c r="Y561" s="74" t="str">
        <f t="shared" si="337"/>
        <v>x</v>
      </c>
      <c r="Z561" s="74" t="str">
        <f t="shared" si="338"/>
        <v/>
      </c>
      <c r="AA561" t="str">
        <f>VLOOKUP($D561,'Tuyến và nhân viên'!$D:$M,6,0)</f>
        <v>HL00623</v>
      </c>
      <c r="AB561" t="str">
        <f>VLOOKUP($D561,'Tuyến và nhân viên'!$D:$M,7,0)</f>
        <v>Lê Thị Liên Thư</v>
      </c>
      <c r="AC561" s="16" t="str">
        <f>IFERROR(VLOOKUP($F561,DSKH!$D:$BF,53,0),"")</f>
        <v>F2</v>
      </c>
      <c r="AD561" s="16" t="str">
        <f>IFERROR(VLOOKUP($F561,DSKH!$D:$BF,54,0),"")</f>
        <v>GT</v>
      </c>
      <c r="AE561" s="4">
        <f>SUMIFS('Doanh số khách hàng'!$F:$F,'Doanh số khách hàng'!$A:$A,'Chi tiết tuyến'!$F561)</f>
        <v>0</v>
      </c>
      <c r="AF561" s="16" t="str">
        <f t="shared" si="330"/>
        <v>F4</v>
      </c>
      <c r="AG561" s="16" t="str">
        <f t="shared" si="331"/>
        <v>F2</v>
      </c>
      <c r="AH561" t="b">
        <f t="shared" si="339"/>
        <v>0</v>
      </c>
      <c r="AI561" t="b">
        <f t="shared" si="340"/>
        <v>1</v>
      </c>
      <c r="AJ561">
        <f>IFERROR(VLOOKUP($AC561,Master!$D:$E,2,0),"")</f>
        <v>2</v>
      </c>
      <c r="AK561">
        <f>VLOOKUP($AF561,Master!$D:$E,2,0)</f>
        <v>4</v>
      </c>
      <c r="AL561" s="4">
        <f t="shared" si="341"/>
        <v>0</v>
      </c>
      <c r="AM561" t="str">
        <f>IFERROR(VLOOKUP($F561,DSKH!$D:$BF,31,0),"")</f>
        <v>Tỉnh Cà Mau</v>
      </c>
      <c r="AN561" t="str">
        <f>IFERROR(VLOOKUP($F561,DSKH!$D:$BF,29,0),"")</f>
        <v>Phường Láng Tròn</v>
      </c>
      <c r="AO561">
        <f>IFERROR(VLOOKUP($F561,DSKH!$D:$BF,52,0),"")</f>
        <v>0</v>
      </c>
      <c r="AP561">
        <f>IF(L561="x",1+COUNTIFS(AP$4:AP560,"&gt;0",$AA$4:$AA560,$AA560),0)</f>
        <v>0</v>
      </c>
      <c r="AQ561">
        <f>IF(M561="x",1+COUNTIFS(AQ$4:AQ560,"&gt;0",$AA$4:$AA560,$AA560),0)</f>
        <v>8</v>
      </c>
      <c r="AR561">
        <f>IF(N561="x",1+COUNTIFS(AR$4:AR560,"&gt;0",$AA$4:$AA560,$AA560),0)</f>
        <v>0</v>
      </c>
      <c r="AS561">
        <f>IF(O561="x",1+COUNTIFS(AS$4:AS560,"&gt;0",$AA$4:$AA560,$AA560),0)</f>
        <v>0</v>
      </c>
      <c r="AT561">
        <f>IF(P561="x",1+COUNTIFS(AT$4:AT560,"&gt;0",$AA$4:$AA560,$AA560),0)</f>
        <v>0</v>
      </c>
      <c r="AU561">
        <f>IF(Q561="x",1+COUNTIFS(AU$4:AU560,"&gt;0",$AA$4:$AA560,$AA560),0)</f>
        <v>0</v>
      </c>
      <c r="AV561">
        <f>IF(R561="x",1+COUNTIFS(AV$4:AV560,"&gt;0",$AA$4:$AA560,$AA560),0)</f>
        <v>0</v>
      </c>
      <c r="AW561">
        <f t="shared" si="332"/>
        <v>1</v>
      </c>
      <c r="AX561">
        <f t="shared" si="333"/>
        <v>0</v>
      </c>
      <c r="AY561">
        <f t="shared" si="342"/>
        <v>1</v>
      </c>
      <c r="AZ561">
        <f t="shared" si="343"/>
        <v>0</v>
      </c>
      <c r="BA561" s="4">
        <f t="shared" si="344"/>
        <v>0</v>
      </c>
      <c r="BB561" s="4">
        <f t="shared" si="345"/>
        <v>0</v>
      </c>
      <c r="BC561" s="4">
        <f t="shared" si="346"/>
        <v>0</v>
      </c>
      <c r="BD561" s="4">
        <f t="shared" si="347"/>
        <v>0</v>
      </c>
      <c r="BE561" s="4">
        <f t="shared" si="348"/>
        <v>0</v>
      </c>
      <c r="BF561" s="4">
        <f t="shared" si="349"/>
        <v>0</v>
      </c>
      <c r="BG561" s="4">
        <f t="shared" si="350"/>
        <v>0</v>
      </c>
      <c r="BH561" s="4">
        <f t="shared" si="351"/>
        <v>0</v>
      </c>
      <c r="BI561" s="4">
        <f t="shared" si="352"/>
        <v>1</v>
      </c>
      <c r="BJ561" s="4">
        <f t="shared" si="353"/>
        <v>0</v>
      </c>
      <c r="BK561" s="4">
        <f t="shared" si="354"/>
        <v>0</v>
      </c>
      <c r="BL561" s="4">
        <f t="shared" si="355"/>
        <v>0</v>
      </c>
      <c r="BM561" s="4">
        <f t="shared" si="356"/>
        <v>0</v>
      </c>
      <c r="BN561" s="4">
        <f t="shared" si="357"/>
        <v>0</v>
      </c>
      <c r="BO561">
        <f>SUMIFS(BH$5:BH561,$AA$5:$AA561,$AA561)</f>
        <v>5</v>
      </c>
      <c r="BP561">
        <f>SUMIFS(BI$5:BI561,$AA$5:$AA561,$AA561)</f>
        <v>6</v>
      </c>
      <c r="BQ561">
        <f>SUMIFS(BJ$5:BJ561,$AA$5:$AA561,$AA561)</f>
        <v>14</v>
      </c>
      <c r="BR561">
        <f>SUMIFS(BK$5:BK561,$AA$5:$AA561,$AA561)</f>
        <v>3</v>
      </c>
      <c r="BS561">
        <f>SUMIFS(BL$5:BL561,$AA$5:$AA561,$AA561)</f>
        <v>14</v>
      </c>
      <c r="BT561">
        <f>SUMIFS(BM$5:BM561,$AA$5:$AA561,$AA561)</f>
        <v>3</v>
      </c>
      <c r="BU561">
        <f>SUMIFS(BN$5:BN561,$AA$5:$AA561,$AA561)</f>
        <v>0</v>
      </c>
      <c r="BV561">
        <f t="shared" si="358"/>
        <v>18</v>
      </c>
      <c r="BW561">
        <f t="shared" si="359"/>
        <v>16</v>
      </c>
      <c r="BX561">
        <f t="shared" si="360"/>
        <v>28</v>
      </c>
      <c r="BY561">
        <f t="shared" si="361"/>
        <v>23</v>
      </c>
      <c r="BZ561">
        <f t="shared" si="362"/>
        <v>22</v>
      </c>
      <c r="CA561">
        <f t="shared" si="363"/>
        <v>40</v>
      </c>
      <c r="CB561">
        <f t="shared" si="364"/>
        <v>0</v>
      </c>
      <c r="CC561">
        <f t="shared" si="365"/>
        <v>6</v>
      </c>
      <c r="CD561">
        <f t="shared" si="366"/>
        <v>16</v>
      </c>
      <c r="CE561" t="str">
        <f>IFERROR(VLOOKUP($AA561,'Tuyến và nhân viên'!$I:$O,7,0),"")</f>
        <v>Trần Văn Khanh</v>
      </c>
      <c r="CF561">
        <f t="shared" si="367"/>
        <v>2</v>
      </c>
      <c r="CG561">
        <f t="shared" si="368"/>
        <v>1</v>
      </c>
      <c r="CH561">
        <f>COUNTIFS($L561:L561,"x")</f>
        <v>0</v>
      </c>
      <c r="CI561">
        <f>COUNTIFS($L561:M561,"x")</f>
        <v>1</v>
      </c>
      <c r="CJ561">
        <f>COUNTIFS($L561:N561,"x")</f>
        <v>1</v>
      </c>
      <c r="CK561">
        <f>COUNTIFS($L561:O561,"x")</f>
        <v>1</v>
      </c>
      <c r="CL561">
        <f>COUNTIFS($L561:P561,"x")</f>
        <v>1</v>
      </c>
      <c r="CM561">
        <f>COUNTIFS($L561:Q561,"x")</f>
        <v>1</v>
      </c>
      <c r="CN561">
        <f>COUNTIFS($L561:R561,"x")</f>
        <v>1</v>
      </c>
      <c r="CO561" t="str" cm="1">
        <f t="array" ref="CO561">IFERROR(INDEX($CH$4:$CN$4,0,MATCH(1,$CH561:$CN561,0)),"")</f>
        <v>Thứ 3</v>
      </c>
      <c r="CP561" t="str" cm="1">
        <f t="array" ref="CP561">IFERROR(INDEX($CH$4:$CN$4,0,MATCH(2,$CH561:$CN561,0)),"")</f>
        <v/>
      </c>
      <c r="CQ561" t="str">
        <f t="shared" si="369"/>
        <v>Thứ 3</v>
      </c>
      <c r="CR561" t="str">
        <f t="shared" si="334"/>
        <v>F2 - Tuần 1 &amp; 3</v>
      </c>
    </row>
    <row r="562" spans="1:96" x14ac:dyDescent="0.3">
      <c r="A562" s="117" t="s">
        <v>38709</v>
      </c>
      <c r="B562" s="118" t="s">
        <v>33266</v>
      </c>
      <c r="C562" s="118" t="s">
        <v>33267</v>
      </c>
      <c r="D562" s="118" t="s">
        <v>39663</v>
      </c>
      <c r="E562" s="118" t="s">
        <v>39664</v>
      </c>
      <c r="F562" s="118" t="s">
        <v>35444</v>
      </c>
      <c r="G562" s="118" t="s">
        <v>35445</v>
      </c>
      <c r="H562" s="118" t="s">
        <v>35450</v>
      </c>
      <c r="I562" s="118" t="s">
        <v>22</v>
      </c>
      <c r="J562" s="119" t="s">
        <v>39658</v>
      </c>
      <c r="K562" s="119" t="s">
        <v>23</v>
      </c>
      <c r="L562" s="117" t="s">
        <v>24</v>
      </c>
      <c r="M562" s="117" t="s">
        <v>23</v>
      </c>
      <c r="N562" s="117" t="s">
        <v>23</v>
      </c>
      <c r="O562" s="117" t="s">
        <v>23</v>
      </c>
      <c r="P562" s="117" t="s">
        <v>23</v>
      </c>
      <c r="Q562" s="117" t="s">
        <v>23</v>
      </c>
      <c r="R562" s="117" t="s">
        <v>23</v>
      </c>
      <c r="S562" s="117" t="s">
        <v>24</v>
      </c>
      <c r="T562" s="117" t="s">
        <v>24</v>
      </c>
      <c r="U562" s="117" t="s">
        <v>24</v>
      </c>
      <c r="V562" s="117" t="s">
        <v>24</v>
      </c>
      <c r="W562" s="74" t="str">
        <f t="shared" si="335"/>
        <v>x</v>
      </c>
      <c r="X562" s="74" t="str">
        <f t="shared" si="336"/>
        <v/>
      </c>
      <c r="Y562" s="74" t="str">
        <f t="shared" si="337"/>
        <v>x</v>
      </c>
      <c r="Z562" s="74" t="str">
        <f t="shared" si="338"/>
        <v/>
      </c>
      <c r="AA562" t="str">
        <f>VLOOKUP($D562,'Tuyến và nhân viên'!$D:$M,6,0)</f>
        <v>HL00623</v>
      </c>
      <c r="AB562" t="str">
        <f>VLOOKUP($D562,'Tuyến và nhân viên'!$D:$M,7,0)</f>
        <v>Lê Thị Liên Thư</v>
      </c>
      <c r="AC562" s="16" t="str">
        <f>IFERROR(VLOOKUP($F562,DSKH!$D:$BF,53,0),"")</f>
        <v>F2</v>
      </c>
      <c r="AD562" s="16" t="str">
        <f>IFERROR(VLOOKUP($F562,DSKH!$D:$BF,54,0),"")</f>
        <v>GT</v>
      </c>
      <c r="AE562" s="4">
        <f>SUMIFS('Doanh số khách hàng'!$F:$F,'Doanh số khách hàng'!$A:$A,'Chi tiết tuyến'!$F562)</f>
        <v>0</v>
      </c>
      <c r="AF562" s="16" t="str">
        <f t="shared" si="330"/>
        <v>F4</v>
      </c>
      <c r="AG562" s="16" t="str">
        <f t="shared" si="331"/>
        <v>F2</v>
      </c>
      <c r="AH562" t="b">
        <f t="shared" si="339"/>
        <v>0</v>
      </c>
      <c r="AI562" t="b">
        <f t="shared" si="340"/>
        <v>1</v>
      </c>
      <c r="AJ562">
        <f>IFERROR(VLOOKUP($AC562,Master!$D:$E,2,0),"")</f>
        <v>2</v>
      </c>
      <c r="AK562">
        <f>VLOOKUP($AF562,Master!$D:$E,2,0)</f>
        <v>4</v>
      </c>
      <c r="AL562" s="4">
        <f t="shared" si="341"/>
        <v>0</v>
      </c>
      <c r="AM562" t="str">
        <f>IFERROR(VLOOKUP($F562,DSKH!$D:$BF,31,0),"")</f>
        <v>Tỉnh Cà Mau</v>
      </c>
      <c r="AN562" t="str">
        <f>IFERROR(VLOOKUP($F562,DSKH!$D:$BF,29,0),"")</f>
        <v>Xã Gành Hào</v>
      </c>
      <c r="AO562">
        <f>IFERROR(VLOOKUP($F562,DSKH!$D:$BF,52,0),"")</f>
        <v>0</v>
      </c>
      <c r="AP562">
        <f>IF(L562="x",1+COUNTIFS(AP$4:AP561,"&gt;0",$AA$4:$AA561,$AA561),0)</f>
        <v>9</v>
      </c>
      <c r="AQ562">
        <f>IF(M562="x",1+COUNTIFS(AQ$4:AQ561,"&gt;0",$AA$4:$AA561,$AA561),0)</f>
        <v>0</v>
      </c>
      <c r="AR562">
        <f>IF(N562="x",1+COUNTIFS(AR$4:AR561,"&gt;0",$AA$4:$AA561,$AA561),0)</f>
        <v>0</v>
      </c>
      <c r="AS562">
        <f>IF(O562="x",1+COUNTIFS(AS$4:AS561,"&gt;0",$AA$4:$AA561,$AA561),0)</f>
        <v>0</v>
      </c>
      <c r="AT562">
        <f>IF(P562="x",1+COUNTIFS(AT$4:AT561,"&gt;0",$AA$4:$AA561,$AA561),0)</f>
        <v>0</v>
      </c>
      <c r="AU562">
        <f>IF(Q562="x",1+COUNTIFS(AU$4:AU561,"&gt;0",$AA$4:$AA561,$AA561),0)</f>
        <v>0</v>
      </c>
      <c r="AV562">
        <f>IF(R562="x",1+COUNTIFS(AV$4:AV561,"&gt;0",$AA$4:$AA561,$AA561),0)</f>
        <v>0</v>
      </c>
      <c r="AW562">
        <f t="shared" si="332"/>
        <v>1</v>
      </c>
      <c r="AX562">
        <f t="shared" si="333"/>
        <v>0</v>
      </c>
      <c r="AY562">
        <f t="shared" si="342"/>
        <v>1</v>
      </c>
      <c r="AZ562">
        <f t="shared" si="343"/>
        <v>0</v>
      </c>
      <c r="BA562" s="4">
        <f t="shared" si="344"/>
        <v>0</v>
      </c>
      <c r="BB562" s="4">
        <f t="shared" si="345"/>
        <v>0</v>
      </c>
      <c r="BC562" s="4">
        <f t="shared" si="346"/>
        <v>0</v>
      </c>
      <c r="BD562" s="4">
        <f t="shared" si="347"/>
        <v>0</v>
      </c>
      <c r="BE562" s="4">
        <f t="shared" si="348"/>
        <v>0</v>
      </c>
      <c r="BF562" s="4">
        <f t="shared" si="349"/>
        <v>0</v>
      </c>
      <c r="BG562" s="4">
        <f t="shared" si="350"/>
        <v>0</v>
      </c>
      <c r="BH562" s="4">
        <f t="shared" si="351"/>
        <v>1</v>
      </c>
      <c r="BI562" s="4">
        <f t="shared" si="352"/>
        <v>0</v>
      </c>
      <c r="BJ562" s="4">
        <f t="shared" si="353"/>
        <v>0</v>
      </c>
      <c r="BK562" s="4">
        <f t="shared" si="354"/>
        <v>0</v>
      </c>
      <c r="BL562" s="4">
        <f t="shared" si="355"/>
        <v>0</v>
      </c>
      <c r="BM562" s="4">
        <f t="shared" si="356"/>
        <v>0</v>
      </c>
      <c r="BN562" s="4">
        <f t="shared" si="357"/>
        <v>0</v>
      </c>
      <c r="BO562">
        <f>SUMIFS(BH$5:BH562,$AA$5:$AA562,$AA562)</f>
        <v>6</v>
      </c>
      <c r="BP562">
        <f>SUMIFS(BI$5:BI562,$AA$5:$AA562,$AA562)</f>
        <v>6</v>
      </c>
      <c r="BQ562">
        <f>SUMIFS(BJ$5:BJ562,$AA$5:$AA562,$AA562)</f>
        <v>14</v>
      </c>
      <c r="BR562">
        <f>SUMIFS(BK$5:BK562,$AA$5:$AA562,$AA562)</f>
        <v>3</v>
      </c>
      <c r="BS562">
        <f>SUMIFS(BL$5:BL562,$AA$5:$AA562,$AA562)</f>
        <v>14</v>
      </c>
      <c r="BT562">
        <f>SUMIFS(BM$5:BM562,$AA$5:$AA562,$AA562)</f>
        <v>3</v>
      </c>
      <c r="BU562">
        <f>SUMIFS(BN$5:BN562,$AA$5:$AA562,$AA562)</f>
        <v>0</v>
      </c>
      <c r="BV562">
        <f t="shared" si="358"/>
        <v>18</v>
      </c>
      <c r="BW562">
        <f t="shared" si="359"/>
        <v>16</v>
      </c>
      <c r="BX562">
        <f t="shared" si="360"/>
        <v>28</v>
      </c>
      <c r="BY562">
        <f t="shared" si="361"/>
        <v>23</v>
      </c>
      <c r="BZ562">
        <f t="shared" si="362"/>
        <v>22</v>
      </c>
      <c r="CA562">
        <f t="shared" si="363"/>
        <v>40</v>
      </c>
      <c r="CB562">
        <f t="shared" si="364"/>
        <v>0</v>
      </c>
      <c r="CC562">
        <f t="shared" si="365"/>
        <v>6</v>
      </c>
      <c r="CD562">
        <f t="shared" si="366"/>
        <v>18</v>
      </c>
      <c r="CE562" t="str">
        <f>IFERROR(VLOOKUP($AA562,'Tuyến và nhân viên'!$I:$O,7,0),"")</f>
        <v>Trần Văn Khanh</v>
      </c>
      <c r="CF562">
        <f t="shared" si="367"/>
        <v>2</v>
      </c>
      <c r="CG562">
        <f t="shared" si="368"/>
        <v>1</v>
      </c>
      <c r="CH562">
        <f>COUNTIFS($L562:L562,"x")</f>
        <v>1</v>
      </c>
      <c r="CI562">
        <f>COUNTIFS($L562:M562,"x")</f>
        <v>1</v>
      </c>
      <c r="CJ562">
        <f>COUNTIFS($L562:N562,"x")</f>
        <v>1</v>
      </c>
      <c r="CK562">
        <f>COUNTIFS($L562:O562,"x")</f>
        <v>1</v>
      </c>
      <c r="CL562">
        <f>COUNTIFS($L562:P562,"x")</f>
        <v>1</v>
      </c>
      <c r="CM562">
        <f>COUNTIFS($L562:Q562,"x")</f>
        <v>1</v>
      </c>
      <c r="CN562">
        <f>COUNTIFS($L562:R562,"x")</f>
        <v>1</v>
      </c>
      <c r="CO562" t="str" cm="1">
        <f t="array" ref="CO562">IFERROR(INDEX($CH$4:$CN$4,0,MATCH(1,$CH562:$CN562,0)),"")</f>
        <v>Thứ 2</v>
      </c>
      <c r="CP562" t="str" cm="1">
        <f t="array" ref="CP562">IFERROR(INDEX($CH$4:$CN$4,0,MATCH(2,$CH562:$CN562,0)),"")</f>
        <v/>
      </c>
      <c r="CQ562" t="str">
        <f t="shared" si="369"/>
        <v>Thứ 2</v>
      </c>
      <c r="CR562" t="str">
        <f t="shared" si="334"/>
        <v>F2 - Tuần 1 &amp; 3</v>
      </c>
    </row>
    <row r="563" spans="1:96" x14ac:dyDescent="0.3">
      <c r="A563" s="117" t="s">
        <v>38718</v>
      </c>
      <c r="B563" s="118" t="s">
        <v>33266</v>
      </c>
      <c r="C563" s="118" t="s">
        <v>33267</v>
      </c>
      <c r="D563" s="118" t="s">
        <v>39663</v>
      </c>
      <c r="E563" s="118" t="s">
        <v>39664</v>
      </c>
      <c r="F563" s="118" t="s">
        <v>39695</v>
      </c>
      <c r="G563" s="118" t="s">
        <v>39696</v>
      </c>
      <c r="H563" s="118" t="s">
        <v>39697</v>
      </c>
      <c r="I563" s="118" t="s">
        <v>22</v>
      </c>
      <c r="J563" s="119" t="s">
        <v>39658</v>
      </c>
      <c r="K563" s="119" t="s">
        <v>23</v>
      </c>
      <c r="L563" s="117" t="s">
        <v>23</v>
      </c>
      <c r="M563" s="117" t="s">
        <v>23</v>
      </c>
      <c r="N563" s="117" t="s">
        <v>24</v>
      </c>
      <c r="O563" s="117" t="s">
        <v>23</v>
      </c>
      <c r="P563" s="117" t="s">
        <v>23</v>
      </c>
      <c r="Q563" s="117" t="s">
        <v>23</v>
      </c>
      <c r="R563" s="117" t="s">
        <v>23</v>
      </c>
      <c r="S563" s="117" t="s">
        <v>24</v>
      </c>
      <c r="T563" s="117" t="s">
        <v>24</v>
      </c>
      <c r="U563" s="117" t="s">
        <v>24</v>
      </c>
      <c r="V563" s="117" t="s">
        <v>24</v>
      </c>
      <c r="W563" s="74" t="str">
        <f t="shared" si="335"/>
        <v>x</v>
      </c>
      <c r="X563" s="74" t="str">
        <f t="shared" si="336"/>
        <v>x</v>
      </c>
      <c r="Y563" s="74" t="str">
        <f t="shared" si="337"/>
        <v>x</v>
      </c>
      <c r="Z563" s="74" t="str">
        <f t="shared" si="338"/>
        <v>x</v>
      </c>
      <c r="AA563" t="str">
        <f>VLOOKUP($D563,'Tuyến và nhân viên'!$D:$M,6,0)</f>
        <v>HL00623</v>
      </c>
      <c r="AB563" t="str">
        <f>VLOOKUP($D563,'Tuyến và nhân viên'!$D:$M,7,0)</f>
        <v>Lê Thị Liên Thư</v>
      </c>
      <c r="AC563" s="16" t="str">
        <f>IFERROR(VLOOKUP($F563,DSKH!$D:$BF,53,0),"")</f>
        <v/>
      </c>
      <c r="AD563" s="16" t="str">
        <f>IFERROR(VLOOKUP($F563,DSKH!$D:$BF,54,0),"")</f>
        <v/>
      </c>
      <c r="AE563" s="4">
        <f>SUMIFS('Doanh số khách hàng'!$F:$F,'Doanh số khách hàng'!$A:$A,'Chi tiết tuyến'!$F563)</f>
        <v>0</v>
      </c>
      <c r="AF563" s="16" t="str">
        <f t="shared" si="330"/>
        <v>F4</v>
      </c>
      <c r="AG563" s="16" t="str">
        <f t="shared" si="331"/>
        <v>F4</v>
      </c>
      <c r="AH563" t="b">
        <f t="shared" si="339"/>
        <v>0</v>
      </c>
      <c r="AI563" t="b">
        <f t="shared" si="340"/>
        <v>0</v>
      </c>
      <c r="AJ563" t="str">
        <f>IFERROR(VLOOKUP($AC563,Master!$D:$E,2,0),"")</f>
        <v/>
      </c>
      <c r="AK563">
        <f>VLOOKUP($AF563,Master!$D:$E,2,0)</f>
        <v>4</v>
      </c>
      <c r="AL563" s="4">
        <f t="shared" si="341"/>
        <v>0</v>
      </c>
      <c r="AM563" t="str">
        <f>IFERROR(VLOOKUP($F563,DSKH!$D:$BF,31,0),"")</f>
        <v/>
      </c>
      <c r="AN563" t="str">
        <f>IFERROR(VLOOKUP($F563,DSKH!$D:$BF,29,0),"")</f>
        <v/>
      </c>
      <c r="AO563" t="str">
        <f>IFERROR(VLOOKUP($F563,DSKH!$D:$BF,52,0),"")</f>
        <v/>
      </c>
      <c r="AP563">
        <f>IF(L563="x",1+COUNTIFS(AP$4:AP562,"&gt;0",$AA$4:$AA562,$AA562),0)</f>
        <v>0</v>
      </c>
      <c r="AQ563">
        <f>IF(M563="x",1+COUNTIFS(AQ$4:AQ562,"&gt;0",$AA$4:$AA562,$AA562),0)</f>
        <v>0</v>
      </c>
      <c r="AR563">
        <f>IF(N563="x",1+COUNTIFS(AR$4:AR562,"&gt;0",$AA$4:$AA562,$AA562),0)</f>
        <v>16</v>
      </c>
      <c r="AS563">
        <f>IF(O563="x",1+COUNTIFS(AS$4:AS562,"&gt;0",$AA$4:$AA562,$AA562),0)</f>
        <v>0</v>
      </c>
      <c r="AT563">
        <f>IF(P563="x",1+COUNTIFS(AT$4:AT562,"&gt;0",$AA$4:$AA562,$AA562),0)</f>
        <v>0</v>
      </c>
      <c r="AU563">
        <f>IF(Q563="x",1+COUNTIFS(AU$4:AU562,"&gt;0",$AA$4:$AA562,$AA562),0)</f>
        <v>0</v>
      </c>
      <c r="AV563">
        <f>IF(R563="x",1+COUNTIFS(AV$4:AV562,"&gt;0",$AA$4:$AA562,$AA562),0)</f>
        <v>0</v>
      </c>
      <c r="AW563">
        <f t="shared" si="332"/>
        <v>1</v>
      </c>
      <c r="AX563">
        <f t="shared" si="333"/>
        <v>1</v>
      </c>
      <c r="AY563">
        <f t="shared" si="342"/>
        <v>1</v>
      </c>
      <c r="AZ563">
        <f t="shared" si="343"/>
        <v>1</v>
      </c>
      <c r="BA563" s="4">
        <f t="shared" si="344"/>
        <v>0</v>
      </c>
      <c r="BB563" s="4">
        <f t="shared" si="345"/>
        <v>0</v>
      </c>
      <c r="BC563" s="4">
        <f t="shared" si="346"/>
        <v>0</v>
      </c>
      <c r="BD563" s="4">
        <f t="shared" si="347"/>
        <v>0</v>
      </c>
      <c r="BE563" s="4">
        <f t="shared" si="348"/>
        <v>0</v>
      </c>
      <c r="BF563" s="4">
        <f t="shared" si="349"/>
        <v>0</v>
      </c>
      <c r="BG563" s="4">
        <f t="shared" si="350"/>
        <v>0</v>
      </c>
      <c r="BH563" s="4">
        <f t="shared" si="351"/>
        <v>0</v>
      </c>
      <c r="BI563" s="4">
        <f t="shared" si="352"/>
        <v>0</v>
      </c>
      <c r="BJ563" s="4">
        <f t="shared" si="353"/>
        <v>0</v>
      </c>
      <c r="BK563" s="4">
        <f t="shared" si="354"/>
        <v>0</v>
      </c>
      <c r="BL563" s="4">
        <f t="shared" si="355"/>
        <v>0</v>
      </c>
      <c r="BM563" s="4">
        <f t="shared" si="356"/>
        <v>0</v>
      </c>
      <c r="BN563" s="4">
        <f t="shared" si="357"/>
        <v>0</v>
      </c>
      <c r="BO563">
        <f>SUMIFS(BH$5:BH563,$AA$5:$AA563,$AA563)</f>
        <v>6</v>
      </c>
      <c r="BP563">
        <f>SUMIFS(BI$5:BI563,$AA$5:$AA563,$AA563)</f>
        <v>6</v>
      </c>
      <c r="BQ563">
        <f>SUMIFS(BJ$5:BJ563,$AA$5:$AA563,$AA563)</f>
        <v>14</v>
      </c>
      <c r="BR563">
        <f>SUMIFS(BK$5:BK563,$AA$5:$AA563,$AA563)</f>
        <v>3</v>
      </c>
      <c r="BS563">
        <f>SUMIFS(BL$5:BL563,$AA$5:$AA563,$AA563)</f>
        <v>14</v>
      </c>
      <c r="BT563">
        <f>SUMIFS(BM$5:BM563,$AA$5:$AA563,$AA563)</f>
        <v>3</v>
      </c>
      <c r="BU563">
        <f>SUMIFS(BN$5:BN563,$AA$5:$AA563,$AA563)</f>
        <v>0</v>
      </c>
      <c r="BV563">
        <f t="shared" si="358"/>
        <v>18</v>
      </c>
      <c r="BW563">
        <f t="shared" si="359"/>
        <v>16</v>
      </c>
      <c r="BX563">
        <f t="shared" si="360"/>
        <v>28</v>
      </c>
      <c r="BY563">
        <f t="shared" si="361"/>
        <v>23</v>
      </c>
      <c r="BZ563">
        <f t="shared" si="362"/>
        <v>22</v>
      </c>
      <c r="CA563">
        <f t="shared" si="363"/>
        <v>40</v>
      </c>
      <c r="CB563">
        <f t="shared" si="364"/>
        <v>0</v>
      </c>
      <c r="CC563">
        <f t="shared" si="365"/>
        <v>0</v>
      </c>
      <c r="CD563">
        <f t="shared" si="366"/>
        <v>0</v>
      </c>
      <c r="CE563" t="str">
        <f>IFERROR(VLOOKUP($AA563,'Tuyến và nhân viên'!$I:$O,7,0),"")</f>
        <v>Trần Văn Khanh</v>
      </c>
      <c r="CF563">
        <f t="shared" si="367"/>
        <v>4</v>
      </c>
      <c r="CG563">
        <f t="shared" si="368"/>
        <v>1</v>
      </c>
      <c r="CH563">
        <f>COUNTIFS($L563:L563,"x")</f>
        <v>0</v>
      </c>
      <c r="CI563">
        <f>COUNTIFS($L563:M563,"x")</f>
        <v>0</v>
      </c>
      <c r="CJ563">
        <f>COUNTIFS($L563:N563,"x")</f>
        <v>1</v>
      </c>
      <c r="CK563">
        <f>COUNTIFS($L563:O563,"x")</f>
        <v>1</v>
      </c>
      <c r="CL563">
        <f>COUNTIFS($L563:P563,"x")</f>
        <v>1</v>
      </c>
      <c r="CM563">
        <f>COUNTIFS($L563:Q563,"x")</f>
        <v>1</v>
      </c>
      <c r="CN563">
        <f>COUNTIFS($L563:R563,"x")</f>
        <v>1</v>
      </c>
      <c r="CO563" t="str" cm="1">
        <f t="array" ref="CO563">IFERROR(INDEX($CH$4:$CN$4,0,MATCH(1,$CH563:$CN563,0)),"")</f>
        <v>Thứ 4</v>
      </c>
      <c r="CP563" t="str" cm="1">
        <f t="array" ref="CP563">IFERROR(INDEX($CH$4:$CN$4,0,MATCH(2,$CH563:$CN563,0)),"")</f>
        <v/>
      </c>
      <c r="CQ563" t="str">
        <f t="shared" si="369"/>
        <v>Thứ 4</v>
      </c>
      <c r="CR563" t="str">
        <f t="shared" si="334"/>
        <v>F4 - Tất cả các tuần</v>
      </c>
    </row>
    <row r="564" spans="1:96" x14ac:dyDescent="0.3">
      <c r="A564" s="117" t="s">
        <v>38730</v>
      </c>
      <c r="B564" s="118" t="s">
        <v>33266</v>
      </c>
      <c r="C564" s="118" t="s">
        <v>33267</v>
      </c>
      <c r="D564" s="118" t="s">
        <v>39663</v>
      </c>
      <c r="E564" s="118" t="s">
        <v>39664</v>
      </c>
      <c r="F564" s="118" t="s">
        <v>35507</v>
      </c>
      <c r="G564" s="118" t="s">
        <v>35508</v>
      </c>
      <c r="H564" s="118" t="s">
        <v>35512</v>
      </c>
      <c r="I564" s="118" t="s">
        <v>22</v>
      </c>
      <c r="J564" s="119" t="s">
        <v>39658</v>
      </c>
      <c r="K564" s="119" t="s">
        <v>23</v>
      </c>
      <c r="L564" s="117" t="s">
        <v>23</v>
      </c>
      <c r="M564" s="117" t="s">
        <v>23</v>
      </c>
      <c r="N564" s="117" t="s">
        <v>23</v>
      </c>
      <c r="O564" s="117" t="s">
        <v>24</v>
      </c>
      <c r="P564" s="117" t="s">
        <v>23</v>
      </c>
      <c r="Q564" s="117" t="s">
        <v>23</v>
      </c>
      <c r="R564" s="117" t="s">
        <v>23</v>
      </c>
      <c r="S564" s="117" t="s">
        <v>24</v>
      </c>
      <c r="T564" s="117" t="s">
        <v>24</v>
      </c>
      <c r="U564" s="117" t="s">
        <v>24</v>
      </c>
      <c r="V564" s="117" t="s">
        <v>24</v>
      </c>
      <c r="W564" s="74" t="str">
        <f t="shared" si="335"/>
        <v>x</v>
      </c>
      <c r="X564" s="74" t="str">
        <f t="shared" si="336"/>
        <v/>
      </c>
      <c r="Y564" s="74" t="str">
        <f t="shared" si="337"/>
        <v>x</v>
      </c>
      <c r="Z564" s="74" t="str">
        <f t="shared" si="338"/>
        <v/>
      </c>
      <c r="AA564" t="str">
        <f>VLOOKUP($D564,'Tuyến và nhân viên'!$D:$M,6,0)</f>
        <v>HL00623</v>
      </c>
      <c r="AB564" t="str">
        <f>VLOOKUP($D564,'Tuyến và nhân viên'!$D:$M,7,0)</f>
        <v>Lê Thị Liên Thư</v>
      </c>
      <c r="AC564" s="16" t="str">
        <f>IFERROR(VLOOKUP($F564,DSKH!$D:$BF,53,0),"")</f>
        <v>F2</v>
      </c>
      <c r="AD564" s="16" t="str">
        <f>IFERROR(VLOOKUP($F564,DSKH!$D:$BF,54,0),"")</f>
        <v>GT</v>
      </c>
      <c r="AE564" s="4">
        <f>SUMIFS('Doanh số khách hàng'!$F:$F,'Doanh số khách hàng'!$A:$A,'Chi tiết tuyến'!$F564)</f>
        <v>0</v>
      </c>
      <c r="AF564" s="16" t="str">
        <f t="shared" si="330"/>
        <v>F4</v>
      </c>
      <c r="AG564" s="16" t="str">
        <f t="shared" si="331"/>
        <v>F2</v>
      </c>
      <c r="AH564" t="b">
        <f t="shared" si="339"/>
        <v>0</v>
      </c>
      <c r="AI564" t="b">
        <f t="shared" si="340"/>
        <v>1</v>
      </c>
      <c r="AJ564">
        <f>IFERROR(VLOOKUP($AC564,Master!$D:$E,2,0),"")</f>
        <v>2</v>
      </c>
      <c r="AK564">
        <f>VLOOKUP($AF564,Master!$D:$E,2,0)</f>
        <v>4</v>
      </c>
      <c r="AL564" s="4">
        <f t="shared" si="341"/>
        <v>0</v>
      </c>
      <c r="AM564" t="str">
        <f>IFERROR(VLOOKUP($F564,DSKH!$D:$BF,31,0),"")</f>
        <v>Tỉnh Cà Mau</v>
      </c>
      <c r="AN564" t="str">
        <f>IFERROR(VLOOKUP($F564,DSKH!$D:$BF,29,0),"")</f>
        <v>Xã Vĩnh Thanh</v>
      </c>
      <c r="AO564">
        <f>IFERROR(VLOOKUP($F564,DSKH!$D:$BF,52,0),"")</f>
        <v>0</v>
      </c>
      <c r="AP564">
        <f>IF(L564="x",1+COUNTIFS(AP$4:AP563,"&gt;0",$AA$4:$AA563,$AA563),0)</f>
        <v>0</v>
      </c>
      <c r="AQ564">
        <f>IF(M564="x",1+COUNTIFS(AQ$4:AQ563,"&gt;0",$AA$4:$AA563,$AA563),0)</f>
        <v>0</v>
      </c>
      <c r="AR564">
        <f>IF(N564="x",1+COUNTIFS(AR$4:AR563,"&gt;0",$AA$4:$AA563,$AA563),0)</f>
        <v>0</v>
      </c>
      <c r="AS564">
        <f>IF(O564="x",1+COUNTIFS(AS$4:AS563,"&gt;0",$AA$4:$AA563,$AA563),0)</f>
        <v>4</v>
      </c>
      <c r="AT564">
        <f>IF(P564="x",1+COUNTIFS(AT$4:AT563,"&gt;0",$AA$4:$AA563,$AA563),0)</f>
        <v>0</v>
      </c>
      <c r="AU564">
        <f>IF(Q564="x",1+COUNTIFS(AU$4:AU563,"&gt;0",$AA$4:$AA563,$AA563),0)</f>
        <v>0</v>
      </c>
      <c r="AV564">
        <f>IF(R564="x",1+COUNTIFS(AV$4:AV563,"&gt;0",$AA$4:$AA563,$AA563),0)</f>
        <v>0</v>
      </c>
      <c r="AW564">
        <f t="shared" si="332"/>
        <v>1</v>
      </c>
      <c r="AX564">
        <f t="shared" si="333"/>
        <v>0</v>
      </c>
      <c r="AY564">
        <f t="shared" si="342"/>
        <v>1</v>
      </c>
      <c r="AZ564">
        <f t="shared" si="343"/>
        <v>0</v>
      </c>
      <c r="BA564" s="4">
        <f t="shared" si="344"/>
        <v>0</v>
      </c>
      <c r="BB564" s="4">
        <f t="shared" si="345"/>
        <v>0</v>
      </c>
      <c r="BC564" s="4">
        <f t="shared" si="346"/>
        <v>0</v>
      </c>
      <c r="BD564" s="4">
        <f t="shared" si="347"/>
        <v>0</v>
      </c>
      <c r="BE564" s="4">
        <f t="shared" si="348"/>
        <v>0</v>
      </c>
      <c r="BF564" s="4">
        <f t="shared" si="349"/>
        <v>0</v>
      </c>
      <c r="BG564" s="4">
        <f t="shared" si="350"/>
        <v>0</v>
      </c>
      <c r="BH564" s="4">
        <f t="shared" si="351"/>
        <v>0</v>
      </c>
      <c r="BI564" s="4">
        <f t="shared" si="352"/>
        <v>0</v>
      </c>
      <c r="BJ564" s="4">
        <f t="shared" si="353"/>
        <v>0</v>
      </c>
      <c r="BK564" s="4">
        <f t="shared" si="354"/>
        <v>1</v>
      </c>
      <c r="BL564" s="4">
        <f t="shared" si="355"/>
        <v>0</v>
      </c>
      <c r="BM564" s="4">
        <f t="shared" si="356"/>
        <v>0</v>
      </c>
      <c r="BN564" s="4">
        <f t="shared" si="357"/>
        <v>0</v>
      </c>
      <c r="BO564">
        <f>SUMIFS(BH$5:BH564,$AA$5:$AA564,$AA564)</f>
        <v>6</v>
      </c>
      <c r="BP564">
        <f>SUMIFS(BI$5:BI564,$AA$5:$AA564,$AA564)</f>
        <v>6</v>
      </c>
      <c r="BQ564">
        <f>SUMIFS(BJ$5:BJ564,$AA$5:$AA564,$AA564)</f>
        <v>14</v>
      </c>
      <c r="BR564">
        <f>SUMIFS(BK$5:BK564,$AA$5:$AA564,$AA564)</f>
        <v>4</v>
      </c>
      <c r="BS564">
        <f>SUMIFS(BL$5:BL564,$AA$5:$AA564,$AA564)</f>
        <v>14</v>
      </c>
      <c r="BT564">
        <f>SUMIFS(BM$5:BM564,$AA$5:$AA564,$AA564)</f>
        <v>3</v>
      </c>
      <c r="BU564">
        <f>SUMIFS(BN$5:BN564,$AA$5:$AA564,$AA564)</f>
        <v>0</v>
      </c>
      <c r="BV564">
        <f t="shared" si="358"/>
        <v>18</v>
      </c>
      <c r="BW564">
        <f t="shared" si="359"/>
        <v>16</v>
      </c>
      <c r="BX564">
        <f t="shared" si="360"/>
        <v>28</v>
      </c>
      <c r="BY564">
        <f t="shared" si="361"/>
        <v>23</v>
      </c>
      <c r="BZ564">
        <f t="shared" si="362"/>
        <v>22</v>
      </c>
      <c r="CA564">
        <f t="shared" si="363"/>
        <v>40</v>
      </c>
      <c r="CB564">
        <f t="shared" si="364"/>
        <v>0</v>
      </c>
      <c r="CC564">
        <f t="shared" si="365"/>
        <v>4</v>
      </c>
      <c r="CD564">
        <f t="shared" si="366"/>
        <v>23</v>
      </c>
      <c r="CE564" t="str">
        <f>IFERROR(VLOOKUP($AA564,'Tuyến và nhân viên'!$I:$O,7,0),"")</f>
        <v>Trần Văn Khanh</v>
      </c>
      <c r="CF564">
        <f t="shared" si="367"/>
        <v>2</v>
      </c>
      <c r="CG564">
        <f t="shared" si="368"/>
        <v>1</v>
      </c>
      <c r="CH564">
        <f>COUNTIFS($L564:L564,"x")</f>
        <v>0</v>
      </c>
      <c r="CI564">
        <f>COUNTIFS($L564:M564,"x")</f>
        <v>0</v>
      </c>
      <c r="CJ564">
        <f>COUNTIFS($L564:N564,"x")</f>
        <v>0</v>
      </c>
      <c r="CK564">
        <f>COUNTIFS($L564:O564,"x")</f>
        <v>1</v>
      </c>
      <c r="CL564">
        <f>COUNTIFS($L564:P564,"x")</f>
        <v>1</v>
      </c>
      <c r="CM564">
        <f>COUNTIFS($L564:Q564,"x")</f>
        <v>1</v>
      </c>
      <c r="CN564">
        <f>COUNTIFS($L564:R564,"x")</f>
        <v>1</v>
      </c>
      <c r="CO564" t="str" cm="1">
        <f t="array" ref="CO564">IFERROR(INDEX($CH$4:$CN$4,0,MATCH(1,$CH564:$CN564,0)),"")</f>
        <v>Thứ 5</v>
      </c>
      <c r="CP564" t="str" cm="1">
        <f t="array" ref="CP564">IFERROR(INDEX($CH$4:$CN$4,0,MATCH(2,$CH564:$CN564,0)),"")</f>
        <v/>
      </c>
      <c r="CQ564" t="str">
        <f t="shared" si="369"/>
        <v>Thứ 5</v>
      </c>
      <c r="CR564" t="str">
        <f t="shared" si="334"/>
        <v>F2 - Tuần 1 &amp; 3</v>
      </c>
    </row>
    <row r="565" spans="1:96" x14ac:dyDescent="0.3">
      <c r="A565" s="117" t="s">
        <v>38741</v>
      </c>
      <c r="B565" s="118" t="s">
        <v>33266</v>
      </c>
      <c r="C565" s="118" t="s">
        <v>33267</v>
      </c>
      <c r="D565" s="118" t="s">
        <v>39663</v>
      </c>
      <c r="E565" s="118" t="s">
        <v>39664</v>
      </c>
      <c r="F565" s="118" t="s">
        <v>35518</v>
      </c>
      <c r="G565" s="118" t="s">
        <v>35519</v>
      </c>
      <c r="H565" s="118" t="s">
        <v>35523</v>
      </c>
      <c r="I565" s="118" t="s">
        <v>22</v>
      </c>
      <c r="J565" s="119" t="s">
        <v>39658</v>
      </c>
      <c r="K565" s="119" t="s">
        <v>23</v>
      </c>
      <c r="L565" s="117" t="s">
        <v>23</v>
      </c>
      <c r="M565" s="117" t="s">
        <v>23</v>
      </c>
      <c r="N565" s="117" t="s">
        <v>23</v>
      </c>
      <c r="O565" s="117" t="s">
        <v>23</v>
      </c>
      <c r="P565" s="117" t="s">
        <v>24</v>
      </c>
      <c r="Q565" s="117" t="s">
        <v>23</v>
      </c>
      <c r="R565" s="117" t="s">
        <v>23</v>
      </c>
      <c r="S565" s="117" t="s">
        <v>24</v>
      </c>
      <c r="T565" s="117" t="s">
        <v>24</v>
      </c>
      <c r="U565" s="117" t="s">
        <v>24</v>
      </c>
      <c r="V565" s="117" t="s">
        <v>24</v>
      </c>
      <c r="W565" s="74" t="str">
        <f t="shared" si="335"/>
        <v/>
      </c>
      <c r="X565" s="74" t="str">
        <f t="shared" si="336"/>
        <v>x</v>
      </c>
      <c r="Y565" s="74" t="str">
        <f t="shared" si="337"/>
        <v/>
      </c>
      <c r="Z565" s="74" t="str">
        <f t="shared" si="338"/>
        <v>x</v>
      </c>
      <c r="AA565" t="str">
        <f>VLOOKUP($D565,'Tuyến và nhân viên'!$D:$M,6,0)</f>
        <v>HL00623</v>
      </c>
      <c r="AB565" t="str">
        <f>VLOOKUP($D565,'Tuyến và nhân viên'!$D:$M,7,0)</f>
        <v>Lê Thị Liên Thư</v>
      </c>
      <c r="AC565" s="16" t="str">
        <f>IFERROR(VLOOKUP($F565,DSKH!$D:$BF,53,0),"")</f>
        <v>F2</v>
      </c>
      <c r="AD565" s="16" t="str">
        <f>IFERROR(VLOOKUP($F565,DSKH!$D:$BF,54,0),"")</f>
        <v>GT</v>
      </c>
      <c r="AE565" s="4">
        <f>SUMIFS('Doanh số khách hàng'!$F:$F,'Doanh số khách hàng'!$A:$A,'Chi tiết tuyến'!$F565)</f>
        <v>0</v>
      </c>
      <c r="AF565" s="16" t="str">
        <f t="shared" si="330"/>
        <v>F4</v>
      </c>
      <c r="AG565" s="16" t="str">
        <f t="shared" si="331"/>
        <v>F2</v>
      </c>
      <c r="AH565" t="b">
        <f t="shared" si="339"/>
        <v>0</v>
      </c>
      <c r="AI565" t="b">
        <f t="shared" si="340"/>
        <v>1</v>
      </c>
      <c r="AJ565">
        <f>IFERROR(VLOOKUP($AC565,Master!$D:$E,2,0),"")</f>
        <v>2</v>
      </c>
      <c r="AK565">
        <f>VLOOKUP($AF565,Master!$D:$E,2,0)</f>
        <v>4</v>
      </c>
      <c r="AL565" s="4">
        <f t="shared" si="341"/>
        <v>0</v>
      </c>
      <c r="AM565" t="str">
        <f>IFERROR(VLOOKUP($F565,DSKH!$D:$BF,31,0),"")</f>
        <v>Tỉnh Cà Mau</v>
      </c>
      <c r="AN565" t="str">
        <f>IFERROR(VLOOKUP($F565,DSKH!$D:$BF,29,0),"")</f>
        <v>Xã Hồng Dân</v>
      </c>
      <c r="AO565">
        <f>IFERROR(VLOOKUP($F565,DSKH!$D:$BF,52,0),"")</f>
        <v>0</v>
      </c>
      <c r="AP565">
        <f>IF(L565="x",1+COUNTIFS(AP$4:AP564,"&gt;0",$AA$4:$AA564,$AA564),0)</f>
        <v>0</v>
      </c>
      <c r="AQ565">
        <f>IF(M565="x",1+COUNTIFS(AQ$4:AQ564,"&gt;0",$AA$4:$AA564,$AA564),0)</f>
        <v>0</v>
      </c>
      <c r="AR565">
        <f>IF(N565="x",1+COUNTIFS(AR$4:AR564,"&gt;0",$AA$4:$AA564,$AA564),0)</f>
        <v>0</v>
      </c>
      <c r="AS565">
        <f>IF(O565="x",1+COUNTIFS(AS$4:AS564,"&gt;0",$AA$4:$AA564,$AA564),0)</f>
        <v>0</v>
      </c>
      <c r="AT565">
        <f>IF(P565="x",1+COUNTIFS(AT$4:AT564,"&gt;0",$AA$4:$AA564,$AA564),0)</f>
        <v>16</v>
      </c>
      <c r="AU565">
        <f>IF(Q565="x",1+COUNTIFS(AU$4:AU564,"&gt;0",$AA$4:$AA564,$AA564),0)</f>
        <v>0</v>
      </c>
      <c r="AV565">
        <f>IF(R565="x",1+COUNTIFS(AV$4:AV564,"&gt;0",$AA$4:$AA564,$AA564),0)</f>
        <v>0</v>
      </c>
      <c r="AW565">
        <f t="shared" si="332"/>
        <v>0</v>
      </c>
      <c r="AX565">
        <f t="shared" si="333"/>
        <v>1</v>
      </c>
      <c r="AY565">
        <f t="shared" si="342"/>
        <v>0</v>
      </c>
      <c r="AZ565">
        <f t="shared" si="343"/>
        <v>1</v>
      </c>
      <c r="BA565" s="4">
        <f t="shared" si="344"/>
        <v>0</v>
      </c>
      <c r="BB565" s="4">
        <f t="shared" si="345"/>
        <v>0</v>
      </c>
      <c r="BC565" s="4">
        <f t="shared" si="346"/>
        <v>0</v>
      </c>
      <c r="BD565" s="4">
        <f t="shared" si="347"/>
        <v>0</v>
      </c>
      <c r="BE565" s="4">
        <f t="shared" si="348"/>
        <v>0</v>
      </c>
      <c r="BF565" s="4">
        <f t="shared" si="349"/>
        <v>0</v>
      </c>
      <c r="BG565" s="4">
        <f t="shared" si="350"/>
        <v>0</v>
      </c>
      <c r="BH565" s="4">
        <f t="shared" si="351"/>
        <v>0</v>
      </c>
      <c r="BI565" s="4">
        <f t="shared" si="352"/>
        <v>0</v>
      </c>
      <c r="BJ565" s="4">
        <f t="shared" si="353"/>
        <v>0</v>
      </c>
      <c r="BK565" s="4">
        <f t="shared" si="354"/>
        <v>0</v>
      </c>
      <c r="BL565" s="4">
        <f t="shared" si="355"/>
        <v>1</v>
      </c>
      <c r="BM565" s="4">
        <f t="shared" si="356"/>
        <v>0</v>
      </c>
      <c r="BN565" s="4">
        <f t="shared" si="357"/>
        <v>0</v>
      </c>
      <c r="BO565">
        <f>SUMIFS(BH$5:BH565,$AA$5:$AA565,$AA565)</f>
        <v>6</v>
      </c>
      <c r="BP565">
        <f>SUMIFS(BI$5:BI565,$AA$5:$AA565,$AA565)</f>
        <v>6</v>
      </c>
      <c r="BQ565">
        <f>SUMIFS(BJ$5:BJ565,$AA$5:$AA565,$AA565)</f>
        <v>14</v>
      </c>
      <c r="BR565">
        <f>SUMIFS(BK$5:BK565,$AA$5:$AA565,$AA565)</f>
        <v>4</v>
      </c>
      <c r="BS565">
        <f>SUMIFS(BL$5:BL565,$AA$5:$AA565,$AA565)</f>
        <v>15</v>
      </c>
      <c r="BT565">
        <f>SUMIFS(BM$5:BM565,$AA$5:$AA565,$AA565)</f>
        <v>3</v>
      </c>
      <c r="BU565">
        <f>SUMIFS(BN$5:BN565,$AA$5:$AA565,$AA565)</f>
        <v>0</v>
      </c>
      <c r="BV565">
        <f t="shared" si="358"/>
        <v>18</v>
      </c>
      <c r="BW565">
        <f t="shared" si="359"/>
        <v>16</v>
      </c>
      <c r="BX565">
        <f t="shared" si="360"/>
        <v>28</v>
      </c>
      <c r="BY565">
        <f t="shared" si="361"/>
        <v>23</v>
      </c>
      <c r="BZ565">
        <f t="shared" si="362"/>
        <v>22</v>
      </c>
      <c r="CA565">
        <f t="shared" si="363"/>
        <v>40</v>
      </c>
      <c r="CB565">
        <f t="shared" si="364"/>
        <v>0</v>
      </c>
      <c r="CC565">
        <f t="shared" si="365"/>
        <v>15</v>
      </c>
      <c r="CD565">
        <f t="shared" si="366"/>
        <v>22</v>
      </c>
      <c r="CE565" t="str">
        <f>IFERROR(VLOOKUP($AA565,'Tuyến và nhân viên'!$I:$O,7,0),"")</f>
        <v>Trần Văn Khanh</v>
      </c>
      <c r="CF565">
        <f t="shared" si="367"/>
        <v>2</v>
      </c>
      <c r="CG565">
        <f t="shared" si="368"/>
        <v>1</v>
      </c>
      <c r="CH565">
        <f>COUNTIFS($L565:L565,"x")</f>
        <v>0</v>
      </c>
      <c r="CI565">
        <f>COUNTIFS($L565:M565,"x")</f>
        <v>0</v>
      </c>
      <c r="CJ565">
        <f>COUNTIFS($L565:N565,"x")</f>
        <v>0</v>
      </c>
      <c r="CK565">
        <f>COUNTIFS($L565:O565,"x")</f>
        <v>0</v>
      </c>
      <c r="CL565">
        <f>COUNTIFS($L565:P565,"x")</f>
        <v>1</v>
      </c>
      <c r="CM565">
        <f>COUNTIFS($L565:Q565,"x")</f>
        <v>1</v>
      </c>
      <c r="CN565">
        <f>COUNTIFS($L565:R565,"x")</f>
        <v>1</v>
      </c>
      <c r="CO565" t="str" cm="1">
        <f t="array" ref="CO565">IFERROR(INDEX($CH$4:$CN$4,0,MATCH(1,$CH565:$CN565,0)),"")</f>
        <v>Thứ 6</v>
      </c>
      <c r="CP565" t="str" cm="1">
        <f t="array" ref="CP565">IFERROR(INDEX($CH$4:$CN$4,0,MATCH(2,$CH565:$CN565,0)),"")</f>
        <v/>
      </c>
      <c r="CQ565" t="str">
        <f t="shared" si="369"/>
        <v>Thứ 6</v>
      </c>
      <c r="CR565" t="str">
        <f t="shared" si="334"/>
        <v>F2 - Tuần 2 &amp; 4</v>
      </c>
    </row>
    <row r="566" spans="1:96" x14ac:dyDescent="0.3">
      <c r="A566" s="117" t="s">
        <v>38752</v>
      </c>
      <c r="B566" s="118" t="s">
        <v>33266</v>
      </c>
      <c r="C566" s="118" t="s">
        <v>33267</v>
      </c>
      <c r="D566" s="118" t="s">
        <v>39663</v>
      </c>
      <c r="E566" s="118" t="s">
        <v>39664</v>
      </c>
      <c r="F566" s="118" t="s">
        <v>35540</v>
      </c>
      <c r="G566" s="118" t="s">
        <v>35541</v>
      </c>
      <c r="H566" s="118" t="s">
        <v>35547</v>
      </c>
      <c r="I566" s="118" t="s">
        <v>22</v>
      </c>
      <c r="J566" s="119" t="s">
        <v>39658</v>
      </c>
      <c r="K566" s="119" t="s">
        <v>23</v>
      </c>
      <c r="L566" s="117" t="s">
        <v>23</v>
      </c>
      <c r="M566" s="117" t="s">
        <v>23</v>
      </c>
      <c r="N566" s="117" t="s">
        <v>23</v>
      </c>
      <c r="O566" s="117" t="s">
        <v>23</v>
      </c>
      <c r="P566" s="117" t="s">
        <v>23</v>
      </c>
      <c r="Q566" s="117" t="s">
        <v>24</v>
      </c>
      <c r="R566" s="117" t="s">
        <v>23</v>
      </c>
      <c r="S566" s="117" t="s">
        <v>24</v>
      </c>
      <c r="T566" s="117" t="s">
        <v>24</v>
      </c>
      <c r="U566" s="117" t="s">
        <v>24</v>
      </c>
      <c r="V566" s="117" t="s">
        <v>24</v>
      </c>
      <c r="W566" s="74" t="str">
        <f t="shared" si="335"/>
        <v>x</v>
      </c>
      <c r="X566" s="74" t="str">
        <f t="shared" si="336"/>
        <v/>
      </c>
      <c r="Y566" s="74" t="str">
        <f t="shared" si="337"/>
        <v>x</v>
      </c>
      <c r="Z566" s="74" t="str">
        <f t="shared" si="338"/>
        <v/>
      </c>
      <c r="AA566" t="str">
        <f>VLOOKUP($D566,'Tuyến và nhân viên'!$D:$M,6,0)</f>
        <v>HL00623</v>
      </c>
      <c r="AB566" t="str">
        <f>VLOOKUP($D566,'Tuyến và nhân viên'!$D:$M,7,0)</f>
        <v>Lê Thị Liên Thư</v>
      </c>
      <c r="AC566" s="16" t="str">
        <f>IFERROR(VLOOKUP($F566,DSKH!$D:$BF,53,0),"")</f>
        <v>F2</v>
      </c>
      <c r="AD566" s="16" t="str">
        <f>IFERROR(VLOOKUP($F566,DSKH!$D:$BF,54,0),"")</f>
        <v>GT</v>
      </c>
      <c r="AE566" s="4">
        <f>SUMIFS('Doanh số khách hàng'!$F:$F,'Doanh số khách hàng'!$A:$A,'Chi tiết tuyến'!$F566)</f>
        <v>0</v>
      </c>
      <c r="AF566" s="16" t="str">
        <f t="shared" si="330"/>
        <v>F4</v>
      </c>
      <c r="AG566" s="16" t="str">
        <f t="shared" si="331"/>
        <v>F2</v>
      </c>
      <c r="AH566" t="b">
        <f t="shared" si="339"/>
        <v>0</v>
      </c>
      <c r="AI566" t="b">
        <f t="shared" si="340"/>
        <v>1</v>
      </c>
      <c r="AJ566">
        <f>IFERROR(VLOOKUP($AC566,Master!$D:$E,2,0),"")</f>
        <v>2</v>
      </c>
      <c r="AK566">
        <f>VLOOKUP($AF566,Master!$D:$E,2,0)</f>
        <v>4</v>
      </c>
      <c r="AL566" s="4">
        <f t="shared" si="341"/>
        <v>0</v>
      </c>
      <c r="AM566" t="str">
        <f>IFERROR(VLOOKUP($F566,DSKH!$D:$BF,31,0),"")</f>
        <v>Tỉnh Cà Mau</v>
      </c>
      <c r="AN566" t="str">
        <f>IFERROR(VLOOKUP($F566,DSKH!$D:$BF,29,0),"")</f>
        <v>Phường Bạc Liêu</v>
      </c>
      <c r="AO566">
        <f>IFERROR(VLOOKUP($F566,DSKH!$D:$BF,52,0),"")</f>
        <v>0</v>
      </c>
      <c r="AP566">
        <f>IF(L566="x",1+COUNTIFS(AP$4:AP565,"&gt;0",$AA$4:$AA565,$AA565),0)</f>
        <v>0</v>
      </c>
      <c r="AQ566">
        <f>IF(M566="x",1+COUNTIFS(AQ$4:AQ565,"&gt;0",$AA$4:$AA565,$AA565),0)</f>
        <v>0</v>
      </c>
      <c r="AR566">
        <f>IF(N566="x",1+COUNTIFS(AR$4:AR565,"&gt;0",$AA$4:$AA565,$AA565),0)</f>
        <v>0</v>
      </c>
      <c r="AS566">
        <f>IF(O566="x",1+COUNTIFS(AS$4:AS565,"&gt;0",$AA$4:$AA565,$AA565),0)</f>
        <v>0</v>
      </c>
      <c r="AT566">
        <f>IF(P566="x",1+COUNTIFS(AT$4:AT565,"&gt;0",$AA$4:$AA565,$AA565),0)</f>
        <v>0</v>
      </c>
      <c r="AU566">
        <f>IF(Q566="x",1+COUNTIFS(AU$4:AU565,"&gt;0",$AA$4:$AA565,$AA565),0)</f>
        <v>5</v>
      </c>
      <c r="AV566">
        <f>IF(R566="x",1+COUNTIFS(AV$4:AV565,"&gt;0",$AA$4:$AA565,$AA565),0)</f>
        <v>0</v>
      </c>
      <c r="AW566">
        <f t="shared" si="332"/>
        <v>1</v>
      </c>
      <c r="AX566">
        <f t="shared" si="333"/>
        <v>0</v>
      </c>
      <c r="AY566">
        <f t="shared" si="342"/>
        <v>1</v>
      </c>
      <c r="AZ566">
        <f t="shared" si="343"/>
        <v>0</v>
      </c>
      <c r="BA566" s="4">
        <f t="shared" si="344"/>
        <v>0</v>
      </c>
      <c r="BB566" s="4">
        <f t="shared" si="345"/>
        <v>0</v>
      </c>
      <c r="BC566" s="4">
        <f t="shared" si="346"/>
        <v>0</v>
      </c>
      <c r="BD566" s="4">
        <f t="shared" si="347"/>
        <v>0</v>
      </c>
      <c r="BE566" s="4">
        <f t="shared" si="348"/>
        <v>0</v>
      </c>
      <c r="BF566" s="4">
        <f t="shared" si="349"/>
        <v>0</v>
      </c>
      <c r="BG566" s="4">
        <f t="shared" si="350"/>
        <v>0</v>
      </c>
      <c r="BH566" s="4">
        <f t="shared" si="351"/>
        <v>0</v>
      </c>
      <c r="BI566" s="4">
        <f t="shared" si="352"/>
        <v>0</v>
      </c>
      <c r="BJ566" s="4">
        <f t="shared" si="353"/>
        <v>0</v>
      </c>
      <c r="BK566" s="4">
        <f t="shared" si="354"/>
        <v>0</v>
      </c>
      <c r="BL566" s="4">
        <f t="shared" si="355"/>
        <v>0</v>
      </c>
      <c r="BM566" s="4">
        <f t="shared" si="356"/>
        <v>1</v>
      </c>
      <c r="BN566" s="4">
        <f t="shared" si="357"/>
        <v>0</v>
      </c>
      <c r="BO566">
        <f>SUMIFS(BH$5:BH566,$AA$5:$AA566,$AA566)</f>
        <v>6</v>
      </c>
      <c r="BP566">
        <f>SUMIFS(BI$5:BI566,$AA$5:$AA566,$AA566)</f>
        <v>6</v>
      </c>
      <c r="BQ566">
        <f>SUMIFS(BJ$5:BJ566,$AA$5:$AA566,$AA566)</f>
        <v>14</v>
      </c>
      <c r="BR566">
        <f>SUMIFS(BK$5:BK566,$AA$5:$AA566,$AA566)</f>
        <v>4</v>
      </c>
      <c r="BS566">
        <f>SUMIFS(BL$5:BL566,$AA$5:$AA566,$AA566)</f>
        <v>15</v>
      </c>
      <c r="BT566">
        <f>SUMIFS(BM$5:BM566,$AA$5:$AA566,$AA566)</f>
        <v>4</v>
      </c>
      <c r="BU566">
        <f>SUMIFS(BN$5:BN566,$AA$5:$AA566,$AA566)</f>
        <v>0</v>
      </c>
      <c r="BV566">
        <f t="shared" si="358"/>
        <v>18</v>
      </c>
      <c r="BW566">
        <f t="shared" si="359"/>
        <v>16</v>
      </c>
      <c r="BX566">
        <f t="shared" si="360"/>
        <v>28</v>
      </c>
      <c r="BY566">
        <f t="shared" si="361"/>
        <v>23</v>
      </c>
      <c r="BZ566">
        <f t="shared" si="362"/>
        <v>22</v>
      </c>
      <c r="CA566">
        <f t="shared" si="363"/>
        <v>40</v>
      </c>
      <c r="CB566">
        <f t="shared" si="364"/>
        <v>0</v>
      </c>
      <c r="CC566">
        <f t="shared" si="365"/>
        <v>4</v>
      </c>
      <c r="CD566">
        <f t="shared" si="366"/>
        <v>40</v>
      </c>
      <c r="CE566" t="str">
        <f>IFERROR(VLOOKUP($AA566,'Tuyến và nhân viên'!$I:$O,7,0),"")</f>
        <v>Trần Văn Khanh</v>
      </c>
      <c r="CF566">
        <f t="shared" si="367"/>
        <v>2</v>
      </c>
      <c r="CG566">
        <f t="shared" si="368"/>
        <v>1</v>
      </c>
      <c r="CH566">
        <f>COUNTIFS($L566:L566,"x")</f>
        <v>0</v>
      </c>
      <c r="CI566">
        <f>COUNTIFS($L566:M566,"x")</f>
        <v>0</v>
      </c>
      <c r="CJ566">
        <f>COUNTIFS($L566:N566,"x")</f>
        <v>0</v>
      </c>
      <c r="CK566">
        <f>COUNTIFS($L566:O566,"x")</f>
        <v>0</v>
      </c>
      <c r="CL566">
        <f>COUNTIFS($L566:P566,"x")</f>
        <v>0</v>
      </c>
      <c r="CM566">
        <f>COUNTIFS($L566:Q566,"x")</f>
        <v>1</v>
      </c>
      <c r="CN566">
        <f>COUNTIFS($L566:R566,"x")</f>
        <v>1</v>
      </c>
      <c r="CO566" t="str" cm="1">
        <f t="array" ref="CO566">IFERROR(INDEX($CH$4:$CN$4,0,MATCH(1,$CH566:$CN566,0)),"")</f>
        <v>Thứ 7</v>
      </c>
      <c r="CP566" t="str" cm="1">
        <f t="array" ref="CP566">IFERROR(INDEX($CH$4:$CN$4,0,MATCH(2,$CH566:$CN566,0)),"")</f>
        <v/>
      </c>
      <c r="CQ566" t="str">
        <f t="shared" si="369"/>
        <v>Thứ 7</v>
      </c>
      <c r="CR566" t="str">
        <f t="shared" si="334"/>
        <v>F2 - Tuần 1 &amp; 3</v>
      </c>
    </row>
    <row r="567" spans="1:96" x14ac:dyDescent="0.3">
      <c r="A567" s="117" t="s">
        <v>38759</v>
      </c>
      <c r="B567" s="118" t="s">
        <v>33266</v>
      </c>
      <c r="C567" s="118" t="s">
        <v>33267</v>
      </c>
      <c r="D567" s="118" t="s">
        <v>39663</v>
      </c>
      <c r="E567" s="118" t="s">
        <v>39664</v>
      </c>
      <c r="F567" s="118" t="s">
        <v>6892</v>
      </c>
      <c r="G567" s="118" t="s">
        <v>35587</v>
      </c>
      <c r="H567" s="118" t="s">
        <v>35593</v>
      </c>
      <c r="I567" s="118" t="s">
        <v>22</v>
      </c>
      <c r="J567" s="119" t="s">
        <v>39658</v>
      </c>
      <c r="K567" s="119" t="s">
        <v>23</v>
      </c>
      <c r="L567" s="117" t="s">
        <v>23</v>
      </c>
      <c r="M567" s="117" t="s">
        <v>23</v>
      </c>
      <c r="N567" s="117" t="s">
        <v>24</v>
      </c>
      <c r="O567" s="117" t="s">
        <v>23</v>
      </c>
      <c r="P567" s="117" t="s">
        <v>23</v>
      </c>
      <c r="Q567" s="117" t="s">
        <v>23</v>
      </c>
      <c r="R567" s="117" t="s">
        <v>23</v>
      </c>
      <c r="S567" s="117" t="s">
        <v>24</v>
      </c>
      <c r="T567" s="117" t="s">
        <v>24</v>
      </c>
      <c r="U567" s="117" t="s">
        <v>24</v>
      </c>
      <c r="V567" s="117" t="s">
        <v>24</v>
      </c>
      <c r="W567" s="74" t="str">
        <f t="shared" si="335"/>
        <v>x</v>
      </c>
      <c r="X567" s="74" t="str">
        <f t="shared" si="336"/>
        <v>x</v>
      </c>
      <c r="Y567" s="74" t="str">
        <f t="shared" si="337"/>
        <v>x</v>
      </c>
      <c r="Z567" s="74" t="str">
        <f t="shared" si="338"/>
        <v>x</v>
      </c>
      <c r="AA567" t="str">
        <f>VLOOKUP($D567,'Tuyến và nhân viên'!$D:$M,6,0)</f>
        <v>HL00623</v>
      </c>
      <c r="AB567" t="str">
        <f>VLOOKUP($D567,'Tuyến và nhân viên'!$D:$M,7,0)</f>
        <v>Lê Thị Liên Thư</v>
      </c>
      <c r="AC567" s="16" t="str">
        <f>IFERROR(VLOOKUP($F567,DSKH!$D:$BF,53,0),"")</f>
        <v>F4</v>
      </c>
      <c r="AD567" s="16" t="str">
        <f>IFERROR(VLOOKUP($F567,DSKH!$D:$BF,54,0),"")</f>
        <v>GT</v>
      </c>
      <c r="AE567" s="4">
        <f>SUMIFS('Doanh số khách hàng'!$F:$F,'Doanh số khách hàng'!$A:$A,'Chi tiết tuyến'!$F567)</f>
        <v>2670700</v>
      </c>
      <c r="AF567" s="16" t="str">
        <f t="shared" si="330"/>
        <v>F4</v>
      </c>
      <c r="AG567" s="16" t="str">
        <f t="shared" si="331"/>
        <v>F4</v>
      </c>
      <c r="AH567" t="b">
        <f t="shared" si="339"/>
        <v>1</v>
      </c>
      <c r="AI567" t="b">
        <f t="shared" si="340"/>
        <v>1</v>
      </c>
      <c r="AJ567">
        <f>IFERROR(VLOOKUP($AC567,Master!$D:$E,2,0),"")</f>
        <v>4</v>
      </c>
      <c r="AK567">
        <f>VLOOKUP($AF567,Master!$D:$E,2,0)</f>
        <v>4</v>
      </c>
      <c r="AL567" s="4">
        <f t="shared" si="341"/>
        <v>667675</v>
      </c>
      <c r="AM567" t="str">
        <f>IFERROR(VLOOKUP($F567,DSKH!$D:$BF,31,0),"")</f>
        <v>Tỉnh Cà Mau</v>
      </c>
      <c r="AN567" t="str">
        <f>IFERROR(VLOOKUP($F567,DSKH!$D:$BF,29,0),"")</f>
        <v>Phường Bạc Liêu</v>
      </c>
      <c r="AO567">
        <f>IFERROR(VLOOKUP($F567,DSKH!$D:$BF,52,0),"")</f>
        <v>2670700</v>
      </c>
      <c r="AP567">
        <f>IF(L567="x",1+COUNTIFS(AP$4:AP566,"&gt;0",$AA$4:$AA566,$AA566),0)</f>
        <v>0</v>
      </c>
      <c r="AQ567">
        <f>IF(M567="x",1+COUNTIFS(AQ$4:AQ566,"&gt;0",$AA$4:$AA566,$AA566),0)</f>
        <v>0</v>
      </c>
      <c r="AR567">
        <f>IF(N567="x",1+COUNTIFS(AR$4:AR566,"&gt;0",$AA$4:$AA566,$AA566),0)</f>
        <v>17</v>
      </c>
      <c r="AS567">
        <f>IF(O567="x",1+COUNTIFS(AS$4:AS566,"&gt;0",$AA$4:$AA566,$AA566),0)</f>
        <v>0</v>
      </c>
      <c r="AT567">
        <f>IF(P567="x",1+COUNTIFS(AT$4:AT566,"&gt;0",$AA$4:$AA566,$AA566),0)</f>
        <v>0</v>
      </c>
      <c r="AU567">
        <f>IF(Q567="x",1+COUNTIFS(AU$4:AU566,"&gt;0",$AA$4:$AA566,$AA566),0)</f>
        <v>0</v>
      </c>
      <c r="AV567">
        <f>IF(R567="x",1+COUNTIFS(AV$4:AV566,"&gt;0",$AA$4:$AA566,$AA566),0)</f>
        <v>0</v>
      </c>
      <c r="AW567">
        <f t="shared" si="332"/>
        <v>1</v>
      </c>
      <c r="AX567">
        <f t="shared" si="333"/>
        <v>1</v>
      </c>
      <c r="AY567">
        <f t="shared" si="342"/>
        <v>1</v>
      </c>
      <c r="AZ567">
        <f t="shared" si="343"/>
        <v>1</v>
      </c>
      <c r="BA567" s="4">
        <f t="shared" si="344"/>
        <v>0</v>
      </c>
      <c r="BB567" s="4">
        <f t="shared" si="345"/>
        <v>0</v>
      </c>
      <c r="BC567" s="4">
        <f t="shared" si="346"/>
        <v>667675</v>
      </c>
      <c r="BD567" s="4">
        <f t="shared" si="347"/>
        <v>0</v>
      </c>
      <c r="BE567" s="4">
        <f t="shared" si="348"/>
        <v>0</v>
      </c>
      <c r="BF567" s="4">
        <f t="shared" si="349"/>
        <v>0</v>
      </c>
      <c r="BG567" s="4">
        <f t="shared" si="350"/>
        <v>0</v>
      </c>
      <c r="BH567" s="4">
        <f t="shared" si="351"/>
        <v>0</v>
      </c>
      <c r="BI567" s="4">
        <f t="shared" si="352"/>
        <v>0</v>
      </c>
      <c r="BJ567" s="4">
        <f t="shared" si="353"/>
        <v>0</v>
      </c>
      <c r="BK567" s="4">
        <f t="shared" si="354"/>
        <v>0</v>
      </c>
      <c r="BL567" s="4">
        <f t="shared" si="355"/>
        <v>0</v>
      </c>
      <c r="BM567" s="4">
        <f t="shared" si="356"/>
        <v>0</v>
      </c>
      <c r="BN567" s="4">
        <f t="shared" si="357"/>
        <v>0</v>
      </c>
      <c r="BO567">
        <f>SUMIFS(BH$5:BH567,$AA$5:$AA567,$AA567)</f>
        <v>6</v>
      </c>
      <c r="BP567">
        <f>SUMIFS(BI$5:BI567,$AA$5:$AA567,$AA567)</f>
        <v>6</v>
      </c>
      <c r="BQ567">
        <f>SUMIFS(BJ$5:BJ567,$AA$5:$AA567,$AA567)</f>
        <v>14</v>
      </c>
      <c r="BR567">
        <f>SUMIFS(BK$5:BK567,$AA$5:$AA567,$AA567)</f>
        <v>4</v>
      </c>
      <c r="BS567">
        <f>SUMIFS(BL$5:BL567,$AA$5:$AA567,$AA567)</f>
        <v>15</v>
      </c>
      <c r="BT567">
        <f>SUMIFS(BM$5:BM567,$AA$5:$AA567,$AA567)</f>
        <v>4</v>
      </c>
      <c r="BU567">
        <f>SUMIFS(BN$5:BN567,$AA$5:$AA567,$AA567)</f>
        <v>0</v>
      </c>
      <c r="BV567">
        <f t="shared" si="358"/>
        <v>18</v>
      </c>
      <c r="BW567">
        <f t="shared" si="359"/>
        <v>16</v>
      </c>
      <c r="BX567">
        <f t="shared" si="360"/>
        <v>28</v>
      </c>
      <c r="BY567">
        <f t="shared" si="361"/>
        <v>23</v>
      </c>
      <c r="BZ567">
        <f t="shared" si="362"/>
        <v>22</v>
      </c>
      <c r="CA567">
        <f t="shared" si="363"/>
        <v>40</v>
      </c>
      <c r="CB567">
        <f t="shared" si="364"/>
        <v>0</v>
      </c>
      <c r="CC567">
        <f t="shared" si="365"/>
        <v>0</v>
      </c>
      <c r="CD567">
        <f t="shared" si="366"/>
        <v>0</v>
      </c>
      <c r="CE567" t="str">
        <f>IFERROR(VLOOKUP($AA567,'Tuyến và nhân viên'!$I:$O,7,0),"")</f>
        <v>Trần Văn Khanh</v>
      </c>
      <c r="CF567">
        <f t="shared" si="367"/>
        <v>4</v>
      </c>
      <c r="CG567">
        <f t="shared" si="368"/>
        <v>1</v>
      </c>
      <c r="CH567">
        <f>COUNTIFS($L567:L567,"x")</f>
        <v>0</v>
      </c>
      <c r="CI567">
        <f>COUNTIFS($L567:M567,"x")</f>
        <v>0</v>
      </c>
      <c r="CJ567">
        <f>COUNTIFS($L567:N567,"x")</f>
        <v>1</v>
      </c>
      <c r="CK567">
        <f>COUNTIFS($L567:O567,"x")</f>
        <v>1</v>
      </c>
      <c r="CL567">
        <f>COUNTIFS($L567:P567,"x")</f>
        <v>1</v>
      </c>
      <c r="CM567">
        <f>COUNTIFS($L567:Q567,"x")</f>
        <v>1</v>
      </c>
      <c r="CN567">
        <f>COUNTIFS($L567:R567,"x")</f>
        <v>1</v>
      </c>
      <c r="CO567" t="str" cm="1">
        <f t="array" ref="CO567">IFERROR(INDEX($CH$4:$CN$4,0,MATCH(1,$CH567:$CN567,0)),"")</f>
        <v>Thứ 4</v>
      </c>
      <c r="CP567" t="str" cm="1">
        <f t="array" ref="CP567">IFERROR(INDEX($CH$4:$CN$4,0,MATCH(2,$CH567:$CN567,0)),"")</f>
        <v/>
      </c>
      <c r="CQ567" t="str">
        <f t="shared" si="369"/>
        <v>Thứ 4</v>
      </c>
      <c r="CR567" t="str">
        <f t="shared" si="334"/>
        <v>F4 - Tất cả các tuần</v>
      </c>
    </row>
    <row r="568" spans="1:96" x14ac:dyDescent="0.3">
      <c r="A568" s="117" t="s">
        <v>38767</v>
      </c>
      <c r="B568" s="118" t="s">
        <v>33266</v>
      </c>
      <c r="C568" s="118" t="s">
        <v>33267</v>
      </c>
      <c r="D568" s="118" t="s">
        <v>39663</v>
      </c>
      <c r="E568" s="118" t="s">
        <v>39664</v>
      </c>
      <c r="F568" s="118" t="s">
        <v>35609</v>
      </c>
      <c r="G568" s="118" t="s">
        <v>35610</v>
      </c>
      <c r="H568" s="118" t="s">
        <v>35614</v>
      </c>
      <c r="I568" s="118" t="s">
        <v>22</v>
      </c>
      <c r="J568" s="119" t="s">
        <v>39658</v>
      </c>
      <c r="K568" s="119" t="s">
        <v>23</v>
      </c>
      <c r="L568" s="117" t="s">
        <v>23</v>
      </c>
      <c r="M568" s="117" t="s">
        <v>23</v>
      </c>
      <c r="N568" s="117" t="s">
        <v>23</v>
      </c>
      <c r="O568" s="117" t="s">
        <v>23</v>
      </c>
      <c r="P568" s="117" t="s">
        <v>23</v>
      </c>
      <c r="Q568" s="117" t="s">
        <v>24</v>
      </c>
      <c r="R568" s="117" t="s">
        <v>23</v>
      </c>
      <c r="S568" s="117" t="s">
        <v>24</v>
      </c>
      <c r="T568" s="117" t="s">
        <v>24</v>
      </c>
      <c r="U568" s="117" t="s">
        <v>24</v>
      </c>
      <c r="V568" s="117" t="s">
        <v>24</v>
      </c>
      <c r="W568" s="74" t="str">
        <f t="shared" si="335"/>
        <v>x</v>
      </c>
      <c r="X568" s="74" t="str">
        <f t="shared" si="336"/>
        <v/>
      </c>
      <c r="Y568" s="74" t="str">
        <f t="shared" si="337"/>
        <v>x</v>
      </c>
      <c r="Z568" s="74" t="str">
        <f t="shared" si="338"/>
        <v/>
      </c>
      <c r="AA568" t="str">
        <f>VLOOKUP($D568,'Tuyến và nhân viên'!$D:$M,6,0)</f>
        <v>HL00623</v>
      </c>
      <c r="AB568" t="str">
        <f>VLOOKUP($D568,'Tuyến và nhân viên'!$D:$M,7,0)</f>
        <v>Lê Thị Liên Thư</v>
      </c>
      <c r="AC568" s="16" t="str">
        <f>IFERROR(VLOOKUP($F568,DSKH!$D:$BF,53,0),"")</f>
        <v>F2</v>
      </c>
      <c r="AD568" s="16" t="str">
        <f>IFERROR(VLOOKUP($F568,DSKH!$D:$BF,54,0),"")</f>
        <v>GT</v>
      </c>
      <c r="AE568" s="4">
        <f>SUMIFS('Doanh số khách hàng'!$F:$F,'Doanh số khách hàng'!$A:$A,'Chi tiết tuyến'!$F568)</f>
        <v>0</v>
      </c>
      <c r="AF568" s="16" t="str">
        <f t="shared" si="330"/>
        <v>F4</v>
      </c>
      <c r="AG568" s="16" t="str">
        <f t="shared" si="331"/>
        <v>F2</v>
      </c>
      <c r="AH568" t="b">
        <f t="shared" si="339"/>
        <v>0</v>
      </c>
      <c r="AI568" t="b">
        <f t="shared" si="340"/>
        <v>1</v>
      </c>
      <c r="AJ568">
        <f>IFERROR(VLOOKUP($AC568,Master!$D:$E,2,0),"")</f>
        <v>2</v>
      </c>
      <c r="AK568">
        <f>VLOOKUP($AF568,Master!$D:$E,2,0)</f>
        <v>4</v>
      </c>
      <c r="AL568" s="4">
        <f t="shared" si="341"/>
        <v>0</v>
      </c>
      <c r="AM568" t="str">
        <f>IFERROR(VLOOKUP($F568,DSKH!$D:$BF,31,0),"")</f>
        <v>Tỉnh Cà Mau</v>
      </c>
      <c r="AN568" t="str">
        <f>IFERROR(VLOOKUP($F568,DSKH!$D:$BF,29,0),"")</f>
        <v>Phường Bạc Liêu</v>
      </c>
      <c r="AO568">
        <f>IFERROR(VLOOKUP($F568,DSKH!$D:$BF,52,0),"")</f>
        <v>0</v>
      </c>
      <c r="AP568">
        <f>IF(L568="x",1+COUNTIFS(AP$4:AP567,"&gt;0",$AA$4:$AA567,$AA567),0)</f>
        <v>0</v>
      </c>
      <c r="AQ568">
        <f>IF(M568="x",1+COUNTIFS(AQ$4:AQ567,"&gt;0",$AA$4:$AA567,$AA567),0)</f>
        <v>0</v>
      </c>
      <c r="AR568">
        <f>IF(N568="x",1+COUNTIFS(AR$4:AR567,"&gt;0",$AA$4:$AA567,$AA567),0)</f>
        <v>0</v>
      </c>
      <c r="AS568">
        <f>IF(O568="x",1+COUNTIFS(AS$4:AS567,"&gt;0",$AA$4:$AA567,$AA567),0)</f>
        <v>0</v>
      </c>
      <c r="AT568">
        <f>IF(P568="x",1+COUNTIFS(AT$4:AT567,"&gt;0",$AA$4:$AA567,$AA567),0)</f>
        <v>0</v>
      </c>
      <c r="AU568">
        <f>IF(Q568="x",1+COUNTIFS(AU$4:AU567,"&gt;0",$AA$4:$AA567,$AA567),0)</f>
        <v>6</v>
      </c>
      <c r="AV568">
        <f>IF(R568="x",1+COUNTIFS(AV$4:AV567,"&gt;0",$AA$4:$AA567,$AA567),0)</f>
        <v>0</v>
      </c>
      <c r="AW568">
        <f t="shared" si="332"/>
        <v>1</v>
      </c>
      <c r="AX568">
        <f t="shared" si="333"/>
        <v>0</v>
      </c>
      <c r="AY568">
        <f t="shared" si="342"/>
        <v>1</v>
      </c>
      <c r="AZ568">
        <f t="shared" si="343"/>
        <v>0</v>
      </c>
      <c r="BA568" s="4">
        <f t="shared" si="344"/>
        <v>0</v>
      </c>
      <c r="BB568" s="4">
        <f t="shared" si="345"/>
        <v>0</v>
      </c>
      <c r="BC568" s="4">
        <f t="shared" si="346"/>
        <v>0</v>
      </c>
      <c r="BD568" s="4">
        <f t="shared" si="347"/>
        <v>0</v>
      </c>
      <c r="BE568" s="4">
        <f t="shared" si="348"/>
        <v>0</v>
      </c>
      <c r="BF568" s="4">
        <f t="shared" si="349"/>
        <v>0</v>
      </c>
      <c r="BG568" s="4">
        <f t="shared" si="350"/>
        <v>0</v>
      </c>
      <c r="BH568" s="4">
        <f t="shared" si="351"/>
        <v>0</v>
      </c>
      <c r="BI568" s="4">
        <f t="shared" si="352"/>
        <v>0</v>
      </c>
      <c r="BJ568" s="4">
        <f t="shared" si="353"/>
        <v>0</v>
      </c>
      <c r="BK568" s="4">
        <f t="shared" si="354"/>
        <v>0</v>
      </c>
      <c r="BL568" s="4">
        <f t="shared" si="355"/>
        <v>0</v>
      </c>
      <c r="BM568" s="4">
        <f t="shared" si="356"/>
        <v>1</v>
      </c>
      <c r="BN568" s="4">
        <f t="shared" si="357"/>
        <v>0</v>
      </c>
      <c r="BO568">
        <f>SUMIFS(BH$5:BH568,$AA$5:$AA568,$AA568)</f>
        <v>6</v>
      </c>
      <c r="BP568">
        <f>SUMIFS(BI$5:BI568,$AA$5:$AA568,$AA568)</f>
        <v>6</v>
      </c>
      <c r="BQ568">
        <f>SUMIFS(BJ$5:BJ568,$AA$5:$AA568,$AA568)</f>
        <v>14</v>
      </c>
      <c r="BR568">
        <f>SUMIFS(BK$5:BK568,$AA$5:$AA568,$AA568)</f>
        <v>4</v>
      </c>
      <c r="BS568">
        <f>SUMIFS(BL$5:BL568,$AA$5:$AA568,$AA568)</f>
        <v>15</v>
      </c>
      <c r="BT568">
        <f>SUMIFS(BM$5:BM568,$AA$5:$AA568,$AA568)</f>
        <v>5</v>
      </c>
      <c r="BU568">
        <f>SUMIFS(BN$5:BN568,$AA$5:$AA568,$AA568)</f>
        <v>0</v>
      </c>
      <c r="BV568">
        <f t="shared" si="358"/>
        <v>18</v>
      </c>
      <c r="BW568">
        <f t="shared" si="359"/>
        <v>16</v>
      </c>
      <c r="BX568">
        <f t="shared" si="360"/>
        <v>28</v>
      </c>
      <c r="BY568">
        <f t="shared" si="361"/>
        <v>23</v>
      </c>
      <c r="BZ568">
        <f t="shared" si="362"/>
        <v>22</v>
      </c>
      <c r="CA568">
        <f t="shared" si="363"/>
        <v>40</v>
      </c>
      <c r="CB568">
        <f t="shared" si="364"/>
        <v>0</v>
      </c>
      <c r="CC568">
        <f t="shared" si="365"/>
        <v>5</v>
      </c>
      <c r="CD568">
        <f t="shared" si="366"/>
        <v>40</v>
      </c>
      <c r="CE568" t="str">
        <f>IFERROR(VLOOKUP($AA568,'Tuyến và nhân viên'!$I:$O,7,0),"")</f>
        <v>Trần Văn Khanh</v>
      </c>
      <c r="CF568">
        <f t="shared" si="367"/>
        <v>2</v>
      </c>
      <c r="CG568">
        <f t="shared" si="368"/>
        <v>1</v>
      </c>
      <c r="CH568">
        <f>COUNTIFS($L568:L568,"x")</f>
        <v>0</v>
      </c>
      <c r="CI568">
        <f>COUNTIFS($L568:M568,"x")</f>
        <v>0</v>
      </c>
      <c r="CJ568">
        <f>COUNTIFS($L568:N568,"x")</f>
        <v>0</v>
      </c>
      <c r="CK568">
        <f>COUNTIFS($L568:O568,"x")</f>
        <v>0</v>
      </c>
      <c r="CL568">
        <f>COUNTIFS($L568:P568,"x")</f>
        <v>0</v>
      </c>
      <c r="CM568">
        <f>COUNTIFS($L568:Q568,"x")</f>
        <v>1</v>
      </c>
      <c r="CN568">
        <f>COUNTIFS($L568:R568,"x")</f>
        <v>1</v>
      </c>
      <c r="CO568" t="str" cm="1">
        <f t="array" ref="CO568">IFERROR(INDEX($CH$4:$CN$4,0,MATCH(1,$CH568:$CN568,0)),"")</f>
        <v>Thứ 7</v>
      </c>
      <c r="CP568" t="str" cm="1">
        <f t="array" ref="CP568">IFERROR(INDEX($CH$4:$CN$4,0,MATCH(2,$CH568:$CN568,0)),"")</f>
        <v/>
      </c>
      <c r="CQ568" t="str">
        <f t="shared" si="369"/>
        <v>Thứ 7</v>
      </c>
      <c r="CR568" t="str">
        <f t="shared" si="334"/>
        <v>F2 - Tuần 1 &amp; 3</v>
      </c>
    </row>
    <row r="569" spans="1:96" x14ac:dyDescent="0.3">
      <c r="A569" s="117" t="s">
        <v>38777</v>
      </c>
      <c r="B569" s="118" t="s">
        <v>33266</v>
      </c>
      <c r="C569" s="118" t="s">
        <v>33267</v>
      </c>
      <c r="D569" s="118" t="s">
        <v>39663</v>
      </c>
      <c r="E569" s="118" t="s">
        <v>39664</v>
      </c>
      <c r="F569" s="118" t="s">
        <v>35697</v>
      </c>
      <c r="G569" s="118" t="s">
        <v>35698</v>
      </c>
      <c r="H569" s="118" t="s">
        <v>35701</v>
      </c>
      <c r="I569" s="118" t="s">
        <v>22</v>
      </c>
      <c r="J569" s="119" t="s">
        <v>39658</v>
      </c>
      <c r="K569" s="119" t="s">
        <v>23</v>
      </c>
      <c r="L569" s="117" t="s">
        <v>23</v>
      </c>
      <c r="M569" s="117" t="s">
        <v>23</v>
      </c>
      <c r="N569" s="117" t="s">
        <v>24</v>
      </c>
      <c r="O569" s="117" t="s">
        <v>23</v>
      </c>
      <c r="P569" s="117" t="s">
        <v>23</v>
      </c>
      <c r="Q569" s="117" t="s">
        <v>23</v>
      </c>
      <c r="R569" s="117" t="s">
        <v>23</v>
      </c>
      <c r="S569" s="117" t="s">
        <v>24</v>
      </c>
      <c r="T569" s="117" t="s">
        <v>24</v>
      </c>
      <c r="U569" s="117" t="s">
        <v>24</v>
      </c>
      <c r="V569" s="117" t="s">
        <v>24</v>
      </c>
      <c r="W569" s="74" t="str">
        <f t="shared" si="335"/>
        <v>x</v>
      </c>
      <c r="X569" s="74" t="str">
        <f t="shared" si="336"/>
        <v/>
      </c>
      <c r="Y569" s="74" t="str">
        <f t="shared" si="337"/>
        <v>x</v>
      </c>
      <c r="Z569" s="74" t="str">
        <f t="shared" si="338"/>
        <v/>
      </c>
      <c r="AA569" t="str">
        <f>VLOOKUP($D569,'Tuyến và nhân viên'!$D:$M,6,0)</f>
        <v>HL00623</v>
      </c>
      <c r="AB569" t="str">
        <f>VLOOKUP($D569,'Tuyến và nhân viên'!$D:$M,7,0)</f>
        <v>Lê Thị Liên Thư</v>
      </c>
      <c r="AC569" s="16" t="str">
        <f>IFERROR(VLOOKUP($F569,DSKH!$D:$BF,53,0),"")</f>
        <v>F2</v>
      </c>
      <c r="AD569" s="16" t="str">
        <f>IFERROR(VLOOKUP($F569,DSKH!$D:$BF,54,0),"")</f>
        <v>GT</v>
      </c>
      <c r="AE569" s="4">
        <f>SUMIFS('Doanh số khách hàng'!$F:$F,'Doanh số khách hàng'!$A:$A,'Chi tiết tuyến'!$F569)</f>
        <v>0</v>
      </c>
      <c r="AF569" s="16" t="str">
        <f t="shared" si="330"/>
        <v>F4</v>
      </c>
      <c r="AG569" s="16" t="str">
        <f t="shared" si="331"/>
        <v>F2</v>
      </c>
      <c r="AH569" t="b">
        <f t="shared" si="339"/>
        <v>0</v>
      </c>
      <c r="AI569" t="b">
        <f t="shared" si="340"/>
        <v>1</v>
      </c>
      <c r="AJ569">
        <f>IFERROR(VLOOKUP($AC569,Master!$D:$E,2,0),"")</f>
        <v>2</v>
      </c>
      <c r="AK569">
        <f>VLOOKUP($AF569,Master!$D:$E,2,0)</f>
        <v>4</v>
      </c>
      <c r="AL569" s="4">
        <f t="shared" si="341"/>
        <v>0</v>
      </c>
      <c r="AM569" t="str">
        <f>IFERROR(VLOOKUP($F569,DSKH!$D:$BF,31,0),"")</f>
        <v>Tỉnh Cà Mau</v>
      </c>
      <c r="AN569" t="str">
        <f>IFERROR(VLOOKUP($F569,DSKH!$D:$BF,29,0),"")</f>
        <v>Xã Hòa Bình</v>
      </c>
      <c r="AO569">
        <f>IFERROR(VLOOKUP($F569,DSKH!$D:$BF,52,0),"")</f>
        <v>0</v>
      </c>
      <c r="AP569">
        <f>IF(L569="x",1+COUNTIFS(AP$4:AP568,"&gt;0",$AA$4:$AA568,$AA568),0)</f>
        <v>0</v>
      </c>
      <c r="AQ569">
        <f>IF(M569="x",1+COUNTIFS(AQ$4:AQ568,"&gt;0",$AA$4:$AA568,$AA568),0)</f>
        <v>0</v>
      </c>
      <c r="AR569">
        <f>IF(N569="x",1+COUNTIFS(AR$4:AR568,"&gt;0",$AA$4:$AA568,$AA568),0)</f>
        <v>18</v>
      </c>
      <c r="AS569">
        <f>IF(O569="x",1+COUNTIFS(AS$4:AS568,"&gt;0",$AA$4:$AA568,$AA568),0)</f>
        <v>0</v>
      </c>
      <c r="AT569">
        <f>IF(P569="x",1+COUNTIFS(AT$4:AT568,"&gt;0",$AA$4:$AA568,$AA568),0)</f>
        <v>0</v>
      </c>
      <c r="AU569">
        <f>IF(Q569="x",1+COUNTIFS(AU$4:AU568,"&gt;0",$AA$4:$AA568,$AA568),0)</f>
        <v>0</v>
      </c>
      <c r="AV569">
        <f>IF(R569="x",1+COUNTIFS(AV$4:AV568,"&gt;0",$AA$4:$AA568,$AA568),0)</f>
        <v>0</v>
      </c>
      <c r="AW569">
        <f t="shared" si="332"/>
        <v>1</v>
      </c>
      <c r="AX569">
        <f t="shared" si="333"/>
        <v>0</v>
      </c>
      <c r="AY569">
        <f t="shared" si="342"/>
        <v>1</v>
      </c>
      <c r="AZ569">
        <f t="shared" si="343"/>
        <v>0</v>
      </c>
      <c r="BA569" s="4">
        <f t="shared" si="344"/>
        <v>0</v>
      </c>
      <c r="BB569" s="4">
        <f t="shared" si="345"/>
        <v>0</v>
      </c>
      <c r="BC569" s="4">
        <f t="shared" si="346"/>
        <v>0</v>
      </c>
      <c r="BD569" s="4">
        <f t="shared" si="347"/>
        <v>0</v>
      </c>
      <c r="BE569" s="4">
        <f t="shared" si="348"/>
        <v>0</v>
      </c>
      <c r="BF569" s="4">
        <f t="shared" si="349"/>
        <v>0</v>
      </c>
      <c r="BG569" s="4">
        <f t="shared" si="350"/>
        <v>0</v>
      </c>
      <c r="BH569" s="4">
        <f t="shared" si="351"/>
        <v>0</v>
      </c>
      <c r="BI569" s="4">
        <f t="shared" si="352"/>
        <v>0</v>
      </c>
      <c r="BJ569" s="4">
        <f t="shared" si="353"/>
        <v>1</v>
      </c>
      <c r="BK569" s="4">
        <f t="shared" si="354"/>
        <v>0</v>
      </c>
      <c r="BL569" s="4">
        <f t="shared" si="355"/>
        <v>0</v>
      </c>
      <c r="BM569" s="4">
        <f t="shared" si="356"/>
        <v>0</v>
      </c>
      <c r="BN569" s="4">
        <f t="shared" si="357"/>
        <v>0</v>
      </c>
      <c r="BO569">
        <f>SUMIFS(BH$5:BH569,$AA$5:$AA569,$AA569)</f>
        <v>6</v>
      </c>
      <c r="BP569">
        <f>SUMIFS(BI$5:BI569,$AA$5:$AA569,$AA569)</f>
        <v>6</v>
      </c>
      <c r="BQ569">
        <f>SUMIFS(BJ$5:BJ569,$AA$5:$AA569,$AA569)</f>
        <v>15</v>
      </c>
      <c r="BR569">
        <f>SUMIFS(BK$5:BK569,$AA$5:$AA569,$AA569)</f>
        <v>4</v>
      </c>
      <c r="BS569">
        <f>SUMIFS(BL$5:BL569,$AA$5:$AA569,$AA569)</f>
        <v>15</v>
      </c>
      <c r="BT569">
        <f>SUMIFS(BM$5:BM569,$AA$5:$AA569,$AA569)</f>
        <v>5</v>
      </c>
      <c r="BU569">
        <f>SUMIFS(BN$5:BN569,$AA$5:$AA569,$AA569)</f>
        <v>0</v>
      </c>
      <c r="BV569">
        <f t="shared" si="358"/>
        <v>18</v>
      </c>
      <c r="BW569">
        <f t="shared" si="359"/>
        <v>16</v>
      </c>
      <c r="BX569">
        <f t="shared" si="360"/>
        <v>28</v>
      </c>
      <c r="BY569">
        <f t="shared" si="361"/>
        <v>23</v>
      </c>
      <c r="BZ569">
        <f t="shared" si="362"/>
        <v>22</v>
      </c>
      <c r="CA569">
        <f t="shared" si="363"/>
        <v>40</v>
      </c>
      <c r="CB569">
        <f t="shared" si="364"/>
        <v>0</v>
      </c>
      <c r="CC569">
        <f t="shared" si="365"/>
        <v>15</v>
      </c>
      <c r="CD569">
        <f t="shared" si="366"/>
        <v>28</v>
      </c>
      <c r="CE569" t="str">
        <f>IFERROR(VLOOKUP($AA569,'Tuyến và nhân viên'!$I:$O,7,0),"")</f>
        <v>Trần Văn Khanh</v>
      </c>
      <c r="CF569">
        <f t="shared" si="367"/>
        <v>2</v>
      </c>
      <c r="CG569">
        <f t="shared" si="368"/>
        <v>1</v>
      </c>
      <c r="CH569">
        <f>COUNTIFS($L569:L569,"x")</f>
        <v>0</v>
      </c>
      <c r="CI569">
        <f>COUNTIFS($L569:M569,"x")</f>
        <v>0</v>
      </c>
      <c r="CJ569">
        <f>COUNTIFS($L569:N569,"x")</f>
        <v>1</v>
      </c>
      <c r="CK569">
        <f>COUNTIFS($L569:O569,"x")</f>
        <v>1</v>
      </c>
      <c r="CL569">
        <f>COUNTIFS($L569:P569,"x")</f>
        <v>1</v>
      </c>
      <c r="CM569">
        <f>COUNTIFS($L569:Q569,"x")</f>
        <v>1</v>
      </c>
      <c r="CN569">
        <f>COUNTIFS($L569:R569,"x")</f>
        <v>1</v>
      </c>
      <c r="CO569" t="str" cm="1">
        <f t="array" ref="CO569">IFERROR(INDEX($CH$4:$CN$4,0,MATCH(1,$CH569:$CN569,0)),"")</f>
        <v>Thứ 4</v>
      </c>
      <c r="CP569" t="str" cm="1">
        <f t="array" ref="CP569">IFERROR(INDEX($CH$4:$CN$4,0,MATCH(2,$CH569:$CN569,0)),"")</f>
        <v/>
      </c>
      <c r="CQ569" t="str">
        <f t="shared" si="369"/>
        <v>Thứ 4</v>
      </c>
      <c r="CR569" t="str">
        <f t="shared" si="334"/>
        <v>F2 - Tuần 1 &amp; 3</v>
      </c>
    </row>
    <row r="570" spans="1:96" x14ac:dyDescent="0.3">
      <c r="A570" s="117" t="s">
        <v>38788</v>
      </c>
      <c r="B570" s="118" t="s">
        <v>33266</v>
      </c>
      <c r="C570" s="118" t="s">
        <v>33267</v>
      </c>
      <c r="D570" s="118" t="s">
        <v>39663</v>
      </c>
      <c r="E570" s="118" t="s">
        <v>39664</v>
      </c>
      <c r="F570" s="118" t="s">
        <v>35718</v>
      </c>
      <c r="G570" s="118" t="s">
        <v>35719</v>
      </c>
      <c r="H570" s="118" t="s">
        <v>34242</v>
      </c>
      <c r="I570" s="118" t="s">
        <v>22</v>
      </c>
      <c r="J570" s="119" t="s">
        <v>39658</v>
      </c>
      <c r="K570" s="119" t="s">
        <v>23</v>
      </c>
      <c r="L570" s="117" t="s">
        <v>23</v>
      </c>
      <c r="M570" s="117" t="s">
        <v>23</v>
      </c>
      <c r="N570" s="117" t="s">
        <v>23</v>
      </c>
      <c r="O570" s="117" t="s">
        <v>23</v>
      </c>
      <c r="P570" s="117" t="s">
        <v>24</v>
      </c>
      <c r="Q570" s="117" t="s">
        <v>23</v>
      </c>
      <c r="R570" s="117" t="s">
        <v>23</v>
      </c>
      <c r="S570" s="117" t="s">
        <v>24</v>
      </c>
      <c r="T570" s="117" t="s">
        <v>24</v>
      </c>
      <c r="U570" s="117" t="s">
        <v>24</v>
      </c>
      <c r="V570" s="117" t="s">
        <v>24</v>
      </c>
      <c r="W570" s="74" t="str">
        <f t="shared" si="335"/>
        <v/>
      </c>
      <c r="X570" s="74" t="str">
        <f t="shared" si="336"/>
        <v>x</v>
      </c>
      <c r="Y570" s="74" t="str">
        <f t="shared" si="337"/>
        <v/>
      </c>
      <c r="Z570" s="74" t="str">
        <f t="shared" si="338"/>
        <v>x</v>
      </c>
      <c r="AA570" t="str">
        <f>VLOOKUP($D570,'Tuyến và nhân viên'!$D:$M,6,0)</f>
        <v>HL00623</v>
      </c>
      <c r="AB570" t="str">
        <f>VLOOKUP($D570,'Tuyến và nhân viên'!$D:$M,7,0)</f>
        <v>Lê Thị Liên Thư</v>
      </c>
      <c r="AC570" s="16" t="str">
        <f>IFERROR(VLOOKUP($F570,DSKH!$D:$BF,53,0),"")</f>
        <v>F2</v>
      </c>
      <c r="AD570" s="16" t="str">
        <f>IFERROR(VLOOKUP($F570,DSKH!$D:$BF,54,0),"")</f>
        <v>GT</v>
      </c>
      <c r="AE570" s="4">
        <f>SUMIFS('Doanh số khách hàng'!$F:$F,'Doanh số khách hàng'!$A:$A,'Chi tiết tuyến'!$F570)</f>
        <v>0</v>
      </c>
      <c r="AF570" s="16" t="str">
        <f t="shared" si="330"/>
        <v>F4</v>
      </c>
      <c r="AG570" s="16" t="str">
        <f t="shared" si="331"/>
        <v>F2</v>
      </c>
      <c r="AH570" t="b">
        <f t="shared" si="339"/>
        <v>0</v>
      </c>
      <c r="AI570" t="b">
        <f t="shared" si="340"/>
        <v>1</v>
      </c>
      <c r="AJ570">
        <f>IFERROR(VLOOKUP($AC570,Master!$D:$E,2,0),"")</f>
        <v>2</v>
      </c>
      <c r="AK570">
        <f>VLOOKUP($AF570,Master!$D:$E,2,0)</f>
        <v>4</v>
      </c>
      <c r="AL570" s="4">
        <f t="shared" si="341"/>
        <v>0</v>
      </c>
      <c r="AM570" t="str">
        <f>IFERROR(VLOOKUP($F570,DSKH!$D:$BF,31,0),"")</f>
        <v>Tỉnh Cà Mau</v>
      </c>
      <c r="AN570" t="str">
        <f>IFERROR(VLOOKUP($F570,DSKH!$D:$BF,29,0),"")</f>
        <v>Xã Vĩnh Lộc</v>
      </c>
      <c r="AO570">
        <f>IFERROR(VLOOKUP($F570,DSKH!$D:$BF,52,0),"")</f>
        <v>0</v>
      </c>
      <c r="AP570">
        <f>IF(L570="x",1+COUNTIFS(AP$4:AP569,"&gt;0",$AA$4:$AA569,$AA569),0)</f>
        <v>0</v>
      </c>
      <c r="AQ570">
        <f>IF(M570="x",1+COUNTIFS(AQ$4:AQ569,"&gt;0",$AA$4:$AA569,$AA569),0)</f>
        <v>0</v>
      </c>
      <c r="AR570">
        <f>IF(N570="x",1+COUNTIFS(AR$4:AR569,"&gt;0",$AA$4:$AA569,$AA569),0)</f>
        <v>0</v>
      </c>
      <c r="AS570">
        <f>IF(O570="x",1+COUNTIFS(AS$4:AS569,"&gt;0",$AA$4:$AA569,$AA569),0)</f>
        <v>0</v>
      </c>
      <c r="AT570">
        <f>IF(P570="x",1+COUNTIFS(AT$4:AT569,"&gt;0",$AA$4:$AA569,$AA569),0)</f>
        <v>17</v>
      </c>
      <c r="AU570">
        <f>IF(Q570="x",1+COUNTIFS(AU$4:AU569,"&gt;0",$AA$4:$AA569,$AA569),0)</f>
        <v>0</v>
      </c>
      <c r="AV570">
        <f>IF(R570="x",1+COUNTIFS(AV$4:AV569,"&gt;0",$AA$4:$AA569,$AA569),0)</f>
        <v>0</v>
      </c>
      <c r="AW570">
        <f t="shared" si="332"/>
        <v>0</v>
      </c>
      <c r="AX570">
        <f t="shared" si="333"/>
        <v>1</v>
      </c>
      <c r="AY570">
        <f t="shared" si="342"/>
        <v>0</v>
      </c>
      <c r="AZ570">
        <f t="shared" si="343"/>
        <v>1</v>
      </c>
      <c r="BA570" s="4">
        <f t="shared" si="344"/>
        <v>0</v>
      </c>
      <c r="BB570" s="4">
        <f t="shared" si="345"/>
        <v>0</v>
      </c>
      <c r="BC570" s="4">
        <f t="shared" si="346"/>
        <v>0</v>
      </c>
      <c r="BD570" s="4">
        <f t="shared" si="347"/>
        <v>0</v>
      </c>
      <c r="BE570" s="4">
        <f t="shared" si="348"/>
        <v>0</v>
      </c>
      <c r="BF570" s="4">
        <f t="shared" si="349"/>
        <v>0</v>
      </c>
      <c r="BG570" s="4">
        <f t="shared" si="350"/>
        <v>0</v>
      </c>
      <c r="BH570" s="4">
        <f t="shared" si="351"/>
        <v>0</v>
      </c>
      <c r="BI570" s="4">
        <f t="shared" si="352"/>
        <v>0</v>
      </c>
      <c r="BJ570" s="4">
        <f t="shared" si="353"/>
        <v>0</v>
      </c>
      <c r="BK570" s="4">
        <f t="shared" si="354"/>
        <v>0</v>
      </c>
      <c r="BL570" s="4">
        <f t="shared" si="355"/>
        <v>1</v>
      </c>
      <c r="BM570" s="4">
        <f t="shared" si="356"/>
        <v>0</v>
      </c>
      <c r="BN570" s="4">
        <f t="shared" si="357"/>
        <v>0</v>
      </c>
      <c r="BO570">
        <f>SUMIFS(BH$5:BH570,$AA$5:$AA570,$AA570)</f>
        <v>6</v>
      </c>
      <c r="BP570">
        <f>SUMIFS(BI$5:BI570,$AA$5:$AA570,$AA570)</f>
        <v>6</v>
      </c>
      <c r="BQ570">
        <f>SUMIFS(BJ$5:BJ570,$AA$5:$AA570,$AA570)</f>
        <v>15</v>
      </c>
      <c r="BR570">
        <f>SUMIFS(BK$5:BK570,$AA$5:$AA570,$AA570)</f>
        <v>4</v>
      </c>
      <c r="BS570">
        <f>SUMIFS(BL$5:BL570,$AA$5:$AA570,$AA570)</f>
        <v>16</v>
      </c>
      <c r="BT570">
        <f>SUMIFS(BM$5:BM570,$AA$5:$AA570,$AA570)</f>
        <v>5</v>
      </c>
      <c r="BU570">
        <f>SUMIFS(BN$5:BN570,$AA$5:$AA570,$AA570)</f>
        <v>0</v>
      </c>
      <c r="BV570">
        <f t="shared" si="358"/>
        <v>18</v>
      </c>
      <c r="BW570">
        <f t="shared" si="359"/>
        <v>16</v>
      </c>
      <c r="BX570">
        <f t="shared" si="360"/>
        <v>28</v>
      </c>
      <c r="BY570">
        <f t="shared" si="361"/>
        <v>23</v>
      </c>
      <c r="BZ570">
        <f t="shared" si="362"/>
        <v>22</v>
      </c>
      <c r="CA570">
        <f t="shared" si="363"/>
        <v>40</v>
      </c>
      <c r="CB570">
        <f t="shared" si="364"/>
        <v>0</v>
      </c>
      <c r="CC570">
        <f t="shared" si="365"/>
        <v>16</v>
      </c>
      <c r="CD570">
        <f t="shared" si="366"/>
        <v>22</v>
      </c>
      <c r="CE570" t="str">
        <f>IFERROR(VLOOKUP($AA570,'Tuyến và nhân viên'!$I:$O,7,0),"")</f>
        <v>Trần Văn Khanh</v>
      </c>
      <c r="CF570">
        <f t="shared" si="367"/>
        <v>2</v>
      </c>
      <c r="CG570">
        <f t="shared" si="368"/>
        <v>1</v>
      </c>
      <c r="CH570">
        <f>COUNTIFS($L570:L570,"x")</f>
        <v>0</v>
      </c>
      <c r="CI570">
        <f>COUNTIFS($L570:M570,"x")</f>
        <v>0</v>
      </c>
      <c r="CJ570">
        <f>COUNTIFS($L570:N570,"x")</f>
        <v>0</v>
      </c>
      <c r="CK570">
        <f>COUNTIFS($L570:O570,"x")</f>
        <v>0</v>
      </c>
      <c r="CL570">
        <f>COUNTIFS($L570:P570,"x")</f>
        <v>1</v>
      </c>
      <c r="CM570">
        <f>COUNTIFS($L570:Q570,"x")</f>
        <v>1</v>
      </c>
      <c r="CN570">
        <f>COUNTIFS($L570:R570,"x")</f>
        <v>1</v>
      </c>
      <c r="CO570" t="str" cm="1">
        <f t="array" ref="CO570">IFERROR(INDEX($CH$4:$CN$4,0,MATCH(1,$CH570:$CN570,0)),"")</f>
        <v>Thứ 6</v>
      </c>
      <c r="CP570" t="str" cm="1">
        <f t="array" ref="CP570">IFERROR(INDEX($CH$4:$CN$4,0,MATCH(2,$CH570:$CN570,0)),"")</f>
        <v/>
      </c>
      <c r="CQ570" t="str">
        <f t="shared" si="369"/>
        <v>Thứ 6</v>
      </c>
      <c r="CR570" t="str">
        <f t="shared" si="334"/>
        <v>F2 - Tuần 2 &amp; 4</v>
      </c>
    </row>
    <row r="571" spans="1:96" x14ac:dyDescent="0.3">
      <c r="A571" s="117" t="s">
        <v>38797</v>
      </c>
      <c r="B571" s="118" t="s">
        <v>33266</v>
      </c>
      <c r="C571" s="118" t="s">
        <v>33267</v>
      </c>
      <c r="D571" s="118" t="s">
        <v>39663</v>
      </c>
      <c r="E571" s="118" t="s">
        <v>39664</v>
      </c>
      <c r="F571" s="118" t="s">
        <v>39698</v>
      </c>
      <c r="G571" s="118" t="s">
        <v>39699</v>
      </c>
      <c r="H571" s="118" t="s">
        <v>39700</v>
      </c>
      <c r="I571" s="118" t="s">
        <v>22</v>
      </c>
      <c r="J571" s="119" t="s">
        <v>39658</v>
      </c>
      <c r="K571" s="119" t="s">
        <v>23</v>
      </c>
      <c r="L571" s="117" t="s">
        <v>23</v>
      </c>
      <c r="M571" s="117" t="s">
        <v>23</v>
      </c>
      <c r="N571" s="117" t="s">
        <v>24</v>
      </c>
      <c r="O571" s="117" t="s">
        <v>23</v>
      </c>
      <c r="P571" s="117" t="s">
        <v>23</v>
      </c>
      <c r="Q571" s="117" t="s">
        <v>23</v>
      </c>
      <c r="R571" s="117" t="s">
        <v>23</v>
      </c>
      <c r="S571" s="117" t="s">
        <v>24</v>
      </c>
      <c r="T571" s="117" t="s">
        <v>24</v>
      </c>
      <c r="U571" s="117" t="s">
        <v>24</v>
      </c>
      <c r="V571" s="117" t="s">
        <v>24</v>
      </c>
      <c r="W571" s="74" t="str">
        <f t="shared" si="335"/>
        <v>x</v>
      </c>
      <c r="X571" s="74" t="str">
        <f t="shared" si="336"/>
        <v>x</v>
      </c>
      <c r="Y571" s="74" t="str">
        <f t="shared" si="337"/>
        <v>x</v>
      </c>
      <c r="Z571" s="74" t="str">
        <f t="shared" si="338"/>
        <v>x</v>
      </c>
      <c r="AA571" t="str">
        <f>VLOOKUP($D571,'Tuyến và nhân viên'!$D:$M,6,0)</f>
        <v>HL00623</v>
      </c>
      <c r="AB571" t="str">
        <f>VLOOKUP($D571,'Tuyến và nhân viên'!$D:$M,7,0)</f>
        <v>Lê Thị Liên Thư</v>
      </c>
      <c r="AC571" s="16" t="str">
        <f>IFERROR(VLOOKUP($F571,DSKH!$D:$BF,53,0),"")</f>
        <v/>
      </c>
      <c r="AD571" s="16" t="str">
        <f>IFERROR(VLOOKUP($F571,DSKH!$D:$BF,54,0),"")</f>
        <v/>
      </c>
      <c r="AE571" s="4">
        <f>SUMIFS('Doanh số khách hàng'!$F:$F,'Doanh số khách hàng'!$A:$A,'Chi tiết tuyến'!$F571)</f>
        <v>0</v>
      </c>
      <c r="AF571" s="16" t="str">
        <f t="shared" si="330"/>
        <v>F4</v>
      </c>
      <c r="AG571" s="16" t="str">
        <f t="shared" si="331"/>
        <v>F4</v>
      </c>
      <c r="AH571" t="b">
        <f t="shared" si="339"/>
        <v>0</v>
      </c>
      <c r="AI571" t="b">
        <f t="shared" si="340"/>
        <v>0</v>
      </c>
      <c r="AJ571" t="str">
        <f>IFERROR(VLOOKUP($AC571,Master!$D:$E,2,0),"")</f>
        <v/>
      </c>
      <c r="AK571">
        <f>VLOOKUP($AF571,Master!$D:$E,2,0)</f>
        <v>4</v>
      </c>
      <c r="AL571" s="4">
        <f t="shared" si="341"/>
        <v>0</v>
      </c>
      <c r="AM571" t="str">
        <f>IFERROR(VLOOKUP($F571,DSKH!$D:$BF,31,0),"")</f>
        <v/>
      </c>
      <c r="AN571" t="str">
        <f>IFERROR(VLOOKUP($F571,DSKH!$D:$BF,29,0),"")</f>
        <v/>
      </c>
      <c r="AO571" t="str">
        <f>IFERROR(VLOOKUP($F571,DSKH!$D:$BF,52,0),"")</f>
        <v/>
      </c>
      <c r="AP571">
        <f>IF(L571="x",1+COUNTIFS(AP$4:AP570,"&gt;0",$AA$4:$AA570,$AA570),0)</f>
        <v>0</v>
      </c>
      <c r="AQ571">
        <f>IF(M571="x",1+COUNTIFS(AQ$4:AQ570,"&gt;0",$AA$4:$AA570,$AA570),0)</f>
        <v>0</v>
      </c>
      <c r="AR571">
        <f>IF(N571="x",1+COUNTIFS(AR$4:AR570,"&gt;0",$AA$4:$AA570,$AA570),0)</f>
        <v>19</v>
      </c>
      <c r="AS571">
        <f>IF(O571="x",1+COUNTIFS(AS$4:AS570,"&gt;0",$AA$4:$AA570,$AA570),0)</f>
        <v>0</v>
      </c>
      <c r="AT571">
        <f>IF(P571="x",1+COUNTIFS(AT$4:AT570,"&gt;0",$AA$4:$AA570,$AA570),0)</f>
        <v>0</v>
      </c>
      <c r="AU571">
        <f>IF(Q571="x",1+COUNTIFS(AU$4:AU570,"&gt;0",$AA$4:$AA570,$AA570),0)</f>
        <v>0</v>
      </c>
      <c r="AV571">
        <f>IF(R571="x",1+COUNTIFS(AV$4:AV570,"&gt;0",$AA$4:$AA570,$AA570),0)</f>
        <v>0</v>
      </c>
      <c r="AW571">
        <f t="shared" si="332"/>
        <v>1</v>
      </c>
      <c r="AX571">
        <f t="shared" si="333"/>
        <v>1</v>
      </c>
      <c r="AY571">
        <f t="shared" si="342"/>
        <v>1</v>
      </c>
      <c r="AZ571">
        <f t="shared" si="343"/>
        <v>1</v>
      </c>
      <c r="BA571" s="4">
        <f t="shared" si="344"/>
        <v>0</v>
      </c>
      <c r="BB571" s="4">
        <f t="shared" si="345"/>
        <v>0</v>
      </c>
      <c r="BC571" s="4">
        <f t="shared" si="346"/>
        <v>0</v>
      </c>
      <c r="BD571" s="4">
        <f t="shared" si="347"/>
        <v>0</v>
      </c>
      <c r="BE571" s="4">
        <f t="shared" si="348"/>
        <v>0</v>
      </c>
      <c r="BF571" s="4">
        <f t="shared" si="349"/>
        <v>0</v>
      </c>
      <c r="BG571" s="4">
        <f t="shared" si="350"/>
        <v>0</v>
      </c>
      <c r="BH571" s="4">
        <f t="shared" si="351"/>
        <v>0</v>
      </c>
      <c r="BI571" s="4">
        <f t="shared" si="352"/>
        <v>0</v>
      </c>
      <c r="BJ571" s="4">
        <f t="shared" si="353"/>
        <v>0</v>
      </c>
      <c r="BK571" s="4">
        <f t="shared" si="354"/>
        <v>0</v>
      </c>
      <c r="BL571" s="4">
        <f t="shared" si="355"/>
        <v>0</v>
      </c>
      <c r="BM571" s="4">
        <f t="shared" si="356"/>
        <v>0</v>
      </c>
      <c r="BN571" s="4">
        <f t="shared" si="357"/>
        <v>0</v>
      </c>
      <c r="BO571">
        <f>SUMIFS(BH$5:BH571,$AA$5:$AA571,$AA571)</f>
        <v>6</v>
      </c>
      <c r="BP571">
        <f>SUMIFS(BI$5:BI571,$AA$5:$AA571,$AA571)</f>
        <v>6</v>
      </c>
      <c r="BQ571">
        <f>SUMIFS(BJ$5:BJ571,$AA$5:$AA571,$AA571)</f>
        <v>15</v>
      </c>
      <c r="BR571">
        <f>SUMIFS(BK$5:BK571,$AA$5:$AA571,$AA571)</f>
        <v>4</v>
      </c>
      <c r="BS571">
        <f>SUMIFS(BL$5:BL571,$AA$5:$AA571,$AA571)</f>
        <v>16</v>
      </c>
      <c r="BT571">
        <f>SUMIFS(BM$5:BM571,$AA$5:$AA571,$AA571)</f>
        <v>5</v>
      </c>
      <c r="BU571">
        <f>SUMIFS(BN$5:BN571,$AA$5:$AA571,$AA571)</f>
        <v>0</v>
      </c>
      <c r="BV571">
        <f t="shared" si="358"/>
        <v>18</v>
      </c>
      <c r="BW571">
        <f t="shared" si="359"/>
        <v>16</v>
      </c>
      <c r="BX571">
        <f t="shared" si="360"/>
        <v>28</v>
      </c>
      <c r="BY571">
        <f t="shared" si="361"/>
        <v>23</v>
      </c>
      <c r="BZ571">
        <f t="shared" si="362"/>
        <v>22</v>
      </c>
      <c r="CA571">
        <f t="shared" si="363"/>
        <v>40</v>
      </c>
      <c r="CB571">
        <f t="shared" si="364"/>
        <v>0</v>
      </c>
      <c r="CC571">
        <f t="shared" si="365"/>
        <v>0</v>
      </c>
      <c r="CD571">
        <f t="shared" si="366"/>
        <v>0</v>
      </c>
      <c r="CE571" t="str">
        <f>IFERROR(VLOOKUP($AA571,'Tuyến và nhân viên'!$I:$O,7,0),"")</f>
        <v>Trần Văn Khanh</v>
      </c>
      <c r="CF571">
        <f t="shared" si="367"/>
        <v>4</v>
      </c>
      <c r="CG571">
        <f t="shared" si="368"/>
        <v>1</v>
      </c>
      <c r="CH571">
        <f>COUNTIFS($L571:L571,"x")</f>
        <v>0</v>
      </c>
      <c r="CI571">
        <f>COUNTIFS($L571:M571,"x")</f>
        <v>0</v>
      </c>
      <c r="CJ571">
        <f>COUNTIFS($L571:N571,"x")</f>
        <v>1</v>
      </c>
      <c r="CK571">
        <f>COUNTIFS($L571:O571,"x")</f>
        <v>1</v>
      </c>
      <c r="CL571">
        <f>COUNTIFS($L571:P571,"x")</f>
        <v>1</v>
      </c>
      <c r="CM571">
        <f>COUNTIFS($L571:Q571,"x")</f>
        <v>1</v>
      </c>
      <c r="CN571">
        <f>COUNTIFS($L571:R571,"x")</f>
        <v>1</v>
      </c>
      <c r="CO571" t="str" cm="1">
        <f t="array" ref="CO571">IFERROR(INDEX($CH$4:$CN$4,0,MATCH(1,$CH571:$CN571,0)),"")</f>
        <v>Thứ 4</v>
      </c>
      <c r="CP571" t="str" cm="1">
        <f t="array" ref="CP571">IFERROR(INDEX($CH$4:$CN$4,0,MATCH(2,$CH571:$CN571,0)),"")</f>
        <v/>
      </c>
      <c r="CQ571" t="str">
        <f t="shared" si="369"/>
        <v>Thứ 4</v>
      </c>
      <c r="CR571" t="str">
        <f t="shared" si="334"/>
        <v>F4 - Tất cả các tuần</v>
      </c>
    </row>
    <row r="572" spans="1:96" x14ac:dyDescent="0.3">
      <c r="A572" s="117" t="s">
        <v>38803</v>
      </c>
      <c r="B572" s="118" t="s">
        <v>33266</v>
      </c>
      <c r="C572" s="118" t="s">
        <v>33267</v>
      </c>
      <c r="D572" s="118" t="s">
        <v>39663</v>
      </c>
      <c r="E572" s="118" t="s">
        <v>39664</v>
      </c>
      <c r="F572" s="118" t="s">
        <v>39701</v>
      </c>
      <c r="G572" s="118" t="s">
        <v>39702</v>
      </c>
      <c r="H572" s="118" t="s">
        <v>39703</v>
      </c>
      <c r="I572" s="118" t="s">
        <v>22</v>
      </c>
      <c r="J572" s="119" t="s">
        <v>39658</v>
      </c>
      <c r="K572" s="119" t="s">
        <v>23</v>
      </c>
      <c r="L572" s="117" t="s">
        <v>24</v>
      </c>
      <c r="M572" s="117" t="s">
        <v>23</v>
      </c>
      <c r="N572" s="117" t="s">
        <v>23</v>
      </c>
      <c r="O572" s="117" t="s">
        <v>23</v>
      </c>
      <c r="P572" s="117" t="s">
        <v>23</v>
      </c>
      <c r="Q572" s="117" t="s">
        <v>23</v>
      </c>
      <c r="R572" s="117" t="s">
        <v>23</v>
      </c>
      <c r="S572" s="117" t="s">
        <v>24</v>
      </c>
      <c r="T572" s="117" t="s">
        <v>24</v>
      </c>
      <c r="U572" s="117" t="s">
        <v>24</v>
      </c>
      <c r="V572" s="117" t="s">
        <v>24</v>
      </c>
      <c r="W572" s="74" t="str">
        <f t="shared" si="335"/>
        <v>x</v>
      </c>
      <c r="X572" s="74" t="str">
        <f t="shared" si="336"/>
        <v>x</v>
      </c>
      <c r="Y572" s="74" t="str">
        <f t="shared" si="337"/>
        <v>x</v>
      </c>
      <c r="Z572" s="74" t="str">
        <f t="shared" si="338"/>
        <v>x</v>
      </c>
      <c r="AA572" t="str">
        <f>VLOOKUP($D572,'Tuyến và nhân viên'!$D:$M,6,0)</f>
        <v>HL00623</v>
      </c>
      <c r="AB572" t="str">
        <f>VLOOKUP($D572,'Tuyến và nhân viên'!$D:$M,7,0)</f>
        <v>Lê Thị Liên Thư</v>
      </c>
      <c r="AC572" s="16" t="str">
        <f>IFERROR(VLOOKUP($F572,DSKH!$D:$BF,53,0),"")</f>
        <v/>
      </c>
      <c r="AD572" s="16" t="str">
        <f>IFERROR(VLOOKUP($F572,DSKH!$D:$BF,54,0),"")</f>
        <v/>
      </c>
      <c r="AE572" s="4">
        <f>SUMIFS('Doanh số khách hàng'!$F:$F,'Doanh số khách hàng'!$A:$A,'Chi tiết tuyến'!$F572)</f>
        <v>0</v>
      </c>
      <c r="AF572" s="16" t="str">
        <f t="shared" si="330"/>
        <v>F4</v>
      </c>
      <c r="AG572" s="16" t="str">
        <f t="shared" si="331"/>
        <v>F4</v>
      </c>
      <c r="AH572" t="b">
        <f t="shared" si="339"/>
        <v>0</v>
      </c>
      <c r="AI572" t="b">
        <f t="shared" si="340"/>
        <v>0</v>
      </c>
      <c r="AJ572" t="str">
        <f>IFERROR(VLOOKUP($AC572,Master!$D:$E,2,0),"")</f>
        <v/>
      </c>
      <c r="AK572">
        <f>VLOOKUP($AF572,Master!$D:$E,2,0)</f>
        <v>4</v>
      </c>
      <c r="AL572" s="4">
        <f t="shared" si="341"/>
        <v>0</v>
      </c>
      <c r="AM572" t="str">
        <f>IFERROR(VLOOKUP($F572,DSKH!$D:$BF,31,0),"")</f>
        <v/>
      </c>
      <c r="AN572" t="str">
        <f>IFERROR(VLOOKUP($F572,DSKH!$D:$BF,29,0),"")</f>
        <v/>
      </c>
      <c r="AO572" t="str">
        <f>IFERROR(VLOOKUP($F572,DSKH!$D:$BF,52,0),"")</f>
        <v/>
      </c>
      <c r="AP572">
        <f>IF(L572="x",1+COUNTIFS(AP$4:AP571,"&gt;0",$AA$4:$AA571,$AA571),0)</f>
        <v>10</v>
      </c>
      <c r="AQ572">
        <f>IF(M572="x",1+COUNTIFS(AQ$4:AQ571,"&gt;0",$AA$4:$AA571,$AA571),0)</f>
        <v>0</v>
      </c>
      <c r="AR572">
        <f>IF(N572="x",1+COUNTIFS(AR$4:AR571,"&gt;0",$AA$4:$AA571,$AA571),0)</f>
        <v>0</v>
      </c>
      <c r="AS572">
        <f>IF(O572="x",1+COUNTIFS(AS$4:AS571,"&gt;0",$AA$4:$AA571,$AA571),0)</f>
        <v>0</v>
      </c>
      <c r="AT572">
        <f>IF(P572="x",1+COUNTIFS(AT$4:AT571,"&gt;0",$AA$4:$AA571,$AA571),0)</f>
        <v>0</v>
      </c>
      <c r="AU572">
        <f>IF(Q572="x",1+COUNTIFS(AU$4:AU571,"&gt;0",$AA$4:$AA571,$AA571),0)</f>
        <v>0</v>
      </c>
      <c r="AV572">
        <f>IF(R572="x",1+COUNTIFS(AV$4:AV571,"&gt;0",$AA$4:$AA571,$AA571),0)</f>
        <v>0</v>
      </c>
      <c r="AW572">
        <f t="shared" si="332"/>
        <v>1</v>
      </c>
      <c r="AX572">
        <f t="shared" si="333"/>
        <v>1</v>
      </c>
      <c r="AY572">
        <f t="shared" si="342"/>
        <v>1</v>
      </c>
      <c r="AZ572">
        <f t="shared" si="343"/>
        <v>1</v>
      </c>
      <c r="BA572" s="4">
        <f t="shared" si="344"/>
        <v>0</v>
      </c>
      <c r="BB572" s="4">
        <f t="shared" si="345"/>
        <v>0</v>
      </c>
      <c r="BC572" s="4">
        <f t="shared" si="346"/>
        <v>0</v>
      </c>
      <c r="BD572" s="4">
        <f t="shared" si="347"/>
        <v>0</v>
      </c>
      <c r="BE572" s="4">
        <f t="shared" si="348"/>
        <v>0</v>
      </c>
      <c r="BF572" s="4">
        <f t="shared" si="349"/>
        <v>0</v>
      </c>
      <c r="BG572" s="4">
        <f t="shared" si="350"/>
        <v>0</v>
      </c>
      <c r="BH572" s="4">
        <f t="shared" si="351"/>
        <v>0</v>
      </c>
      <c r="BI572" s="4">
        <f t="shared" si="352"/>
        <v>0</v>
      </c>
      <c r="BJ572" s="4">
        <f t="shared" si="353"/>
        <v>0</v>
      </c>
      <c r="BK572" s="4">
        <f t="shared" si="354"/>
        <v>0</v>
      </c>
      <c r="BL572" s="4">
        <f t="shared" si="355"/>
        <v>0</v>
      </c>
      <c r="BM572" s="4">
        <f t="shared" si="356"/>
        <v>0</v>
      </c>
      <c r="BN572" s="4">
        <f t="shared" si="357"/>
        <v>0</v>
      </c>
      <c r="BO572">
        <f>SUMIFS(BH$5:BH572,$AA$5:$AA572,$AA572)</f>
        <v>6</v>
      </c>
      <c r="BP572">
        <f>SUMIFS(BI$5:BI572,$AA$5:$AA572,$AA572)</f>
        <v>6</v>
      </c>
      <c r="BQ572">
        <f>SUMIFS(BJ$5:BJ572,$AA$5:$AA572,$AA572)</f>
        <v>15</v>
      </c>
      <c r="BR572">
        <f>SUMIFS(BK$5:BK572,$AA$5:$AA572,$AA572)</f>
        <v>4</v>
      </c>
      <c r="BS572">
        <f>SUMIFS(BL$5:BL572,$AA$5:$AA572,$AA572)</f>
        <v>16</v>
      </c>
      <c r="BT572">
        <f>SUMIFS(BM$5:BM572,$AA$5:$AA572,$AA572)</f>
        <v>5</v>
      </c>
      <c r="BU572">
        <f>SUMIFS(BN$5:BN572,$AA$5:$AA572,$AA572)</f>
        <v>0</v>
      </c>
      <c r="BV572">
        <f t="shared" si="358"/>
        <v>18</v>
      </c>
      <c r="BW572">
        <f t="shared" si="359"/>
        <v>16</v>
      </c>
      <c r="BX572">
        <f t="shared" si="360"/>
        <v>28</v>
      </c>
      <c r="BY572">
        <f t="shared" si="361"/>
        <v>23</v>
      </c>
      <c r="BZ572">
        <f t="shared" si="362"/>
        <v>22</v>
      </c>
      <c r="CA572">
        <f t="shared" si="363"/>
        <v>40</v>
      </c>
      <c r="CB572">
        <f t="shared" si="364"/>
        <v>0</v>
      </c>
      <c r="CC572">
        <f t="shared" si="365"/>
        <v>0</v>
      </c>
      <c r="CD572">
        <f t="shared" si="366"/>
        <v>0</v>
      </c>
      <c r="CE572" t="str">
        <f>IFERROR(VLOOKUP($AA572,'Tuyến và nhân viên'!$I:$O,7,0),"")</f>
        <v>Trần Văn Khanh</v>
      </c>
      <c r="CF572">
        <f t="shared" si="367"/>
        <v>4</v>
      </c>
      <c r="CG572">
        <f t="shared" si="368"/>
        <v>1</v>
      </c>
      <c r="CH572">
        <f>COUNTIFS($L572:L572,"x")</f>
        <v>1</v>
      </c>
      <c r="CI572">
        <f>COUNTIFS($L572:M572,"x")</f>
        <v>1</v>
      </c>
      <c r="CJ572">
        <f>COUNTIFS($L572:N572,"x")</f>
        <v>1</v>
      </c>
      <c r="CK572">
        <f>COUNTIFS($L572:O572,"x")</f>
        <v>1</v>
      </c>
      <c r="CL572">
        <f>COUNTIFS($L572:P572,"x")</f>
        <v>1</v>
      </c>
      <c r="CM572">
        <f>COUNTIFS($L572:Q572,"x")</f>
        <v>1</v>
      </c>
      <c r="CN572">
        <f>COUNTIFS($L572:R572,"x")</f>
        <v>1</v>
      </c>
      <c r="CO572" t="str" cm="1">
        <f t="array" ref="CO572">IFERROR(INDEX($CH$4:$CN$4,0,MATCH(1,$CH572:$CN572,0)),"")</f>
        <v>Thứ 2</v>
      </c>
      <c r="CP572" t="str" cm="1">
        <f t="array" ref="CP572">IFERROR(INDEX($CH$4:$CN$4,0,MATCH(2,$CH572:$CN572,0)),"")</f>
        <v/>
      </c>
      <c r="CQ572" t="str">
        <f t="shared" si="369"/>
        <v>Thứ 2</v>
      </c>
      <c r="CR572" t="str">
        <f t="shared" si="334"/>
        <v>F4 - Tất cả các tuần</v>
      </c>
    </row>
    <row r="573" spans="1:96" x14ac:dyDescent="0.3">
      <c r="A573" s="117" t="s">
        <v>38811</v>
      </c>
      <c r="B573" s="118" t="s">
        <v>33266</v>
      </c>
      <c r="C573" s="118" t="s">
        <v>33267</v>
      </c>
      <c r="D573" s="118" t="s">
        <v>39663</v>
      </c>
      <c r="E573" s="118" t="s">
        <v>39664</v>
      </c>
      <c r="F573" s="118" t="s">
        <v>19093</v>
      </c>
      <c r="G573" s="118" t="s">
        <v>35755</v>
      </c>
      <c r="H573" s="118" t="s">
        <v>35329</v>
      </c>
      <c r="I573" s="118" t="s">
        <v>22</v>
      </c>
      <c r="J573" s="119" t="s">
        <v>39658</v>
      </c>
      <c r="K573" s="119" t="s">
        <v>23</v>
      </c>
      <c r="L573" s="117" t="s">
        <v>23</v>
      </c>
      <c r="M573" s="117" t="s">
        <v>23</v>
      </c>
      <c r="N573" s="117" t="s">
        <v>23</v>
      </c>
      <c r="O573" s="117" t="s">
        <v>24</v>
      </c>
      <c r="P573" s="117" t="s">
        <v>23</v>
      </c>
      <c r="Q573" s="117" t="s">
        <v>23</v>
      </c>
      <c r="R573" s="117" t="s">
        <v>23</v>
      </c>
      <c r="S573" s="117" t="s">
        <v>24</v>
      </c>
      <c r="T573" s="117" t="s">
        <v>24</v>
      </c>
      <c r="U573" s="117" t="s">
        <v>24</v>
      </c>
      <c r="V573" s="117" t="s">
        <v>24</v>
      </c>
      <c r="W573" s="74" t="str">
        <f t="shared" si="335"/>
        <v>x</v>
      </c>
      <c r="X573" s="74" t="str">
        <f t="shared" si="336"/>
        <v>x</v>
      </c>
      <c r="Y573" s="74" t="str">
        <f t="shared" si="337"/>
        <v>x</v>
      </c>
      <c r="Z573" s="74" t="str">
        <f t="shared" si="338"/>
        <v>x</v>
      </c>
      <c r="AA573" t="str">
        <f>VLOOKUP($D573,'Tuyến và nhân viên'!$D:$M,6,0)</f>
        <v>HL00623</v>
      </c>
      <c r="AB573" t="str">
        <f>VLOOKUP($D573,'Tuyến và nhân viên'!$D:$M,7,0)</f>
        <v>Lê Thị Liên Thư</v>
      </c>
      <c r="AC573" s="16" t="str">
        <f>IFERROR(VLOOKUP($F573,DSKH!$D:$BF,53,0),"")</f>
        <v>F4</v>
      </c>
      <c r="AD573" s="16" t="str">
        <f>IFERROR(VLOOKUP($F573,DSKH!$D:$BF,54,0),"")</f>
        <v>GT</v>
      </c>
      <c r="AE573" s="4">
        <f>SUMIFS('Doanh số khách hàng'!$F:$F,'Doanh số khách hàng'!$A:$A,'Chi tiết tuyến'!$F573)</f>
        <v>536690</v>
      </c>
      <c r="AF573" s="16" t="str">
        <f t="shared" si="330"/>
        <v>F4</v>
      </c>
      <c r="AG573" s="16" t="str">
        <f t="shared" si="331"/>
        <v>F4</v>
      </c>
      <c r="AH573" t="b">
        <f t="shared" si="339"/>
        <v>1</v>
      </c>
      <c r="AI573" t="b">
        <f t="shared" si="340"/>
        <v>1</v>
      </c>
      <c r="AJ573">
        <f>IFERROR(VLOOKUP($AC573,Master!$D:$E,2,0),"")</f>
        <v>4</v>
      </c>
      <c r="AK573">
        <f>VLOOKUP($AF573,Master!$D:$E,2,0)</f>
        <v>4</v>
      </c>
      <c r="AL573" s="4">
        <f t="shared" si="341"/>
        <v>134172.5</v>
      </c>
      <c r="AM573" t="str">
        <f>IFERROR(VLOOKUP($F573,DSKH!$D:$BF,31,0),"")</f>
        <v>Tỉnh Cà Mau</v>
      </c>
      <c r="AN573" t="str">
        <f>IFERROR(VLOOKUP($F573,DSKH!$D:$BF,29,0),"")</f>
        <v>Xã Phước Long</v>
      </c>
      <c r="AO573">
        <f>IFERROR(VLOOKUP($F573,DSKH!$D:$BF,52,0),"")</f>
        <v>536690</v>
      </c>
      <c r="AP573">
        <f>IF(L573="x",1+COUNTIFS(AP$4:AP572,"&gt;0",$AA$4:$AA572,$AA572),0)</f>
        <v>0</v>
      </c>
      <c r="AQ573">
        <f>IF(M573="x",1+COUNTIFS(AQ$4:AQ572,"&gt;0",$AA$4:$AA572,$AA572),0)</f>
        <v>0</v>
      </c>
      <c r="AR573">
        <f>IF(N573="x",1+COUNTIFS(AR$4:AR572,"&gt;0",$AA$4:$AA572,$AA572),0)</f>
        <v>0</v>
      </c>
      <c r="AS573">
        <f>IF(O573="x",1+COUNTIFS(AS$4:AS572,"&gt;0",$AA$4:$AA572,$AA572),0)</f>
        <v>5</v>
      </c>
      <c r="AT573">
        <f>IF(P573="x",1+COUNTIFS(AT$4:AT572,"&gt;0",$AA$4:$AA572,$AA572),0)</f>
        <v>0</v>
      </c>
      <c r="AU573">
        <f>IF(Q573="x",1+COUNTIFS(AU$4:AU572,"&gt;0",$AA$4:$AA572,$AA572),0)</f>
        <v>0</v>
      </c>
      <c r="AV573">
        <f>IF(R573="x",1+COUNTIFS(AV$4:AV572,"&gt;0",$AA$4:$AA572,$AA572),0)</f>
        <v>0</v>
      </c>
      <c r="AW573">
        <f t="shared" si="332"/>
        <v>1</v>
      </c>
      <c r="AX573">
        <f t="shared" si="333"/>
        <v>1</v>
      </c>
      <c r="AY573">
        <f t="shared" si="342"/>
        <v>1</v>
      </c>
      <c r="AZ573">
        <f t="shared" si="343"/>
        <v>1</v>
      </c>
      <c r="BA573" s="4">
        <f t="shared" si="344"/>
        <v>0</v>
      </c>
      <c r="BB573" s="4">
        <f t="shared" si="345"/>
        <v>0</v>
      </c>
      <c r="BC573" s="4">
        <f t="shared" si="346"/>
        <v>0</v>
      </c>
      <c r="BD573" s="4">
        <f t="shared" si="347"/>
        <v>134172.5</v>
      </c>
      <c r="BE573" s="4">
        <f t="shared" si="348"/>
        <v>0</v>
      </c>
      <c r="BF573" s="4">
        <f t="shared" si="349"/>
        <v>0</v>
      </c>
      <c r="BG573" s="4">
        <f t="shared" si="350"/>
        <v>0</v>
      </c>
      <c r="BH573" s="4">
        <f t="shared" si="351"/>
        <v>0</v>
      </c>
      <c r="BI573" s="4">
        <f t="shared" si="352"/>
        <v>0</v>
      </c>
      <c r="BJ573" s="4">
        <f t="shared" si="353"/>
        <v>0</v>
      </c>
      <c r="BK573" s="4">
        <f t="shared" si="354"/>
        <v>0</v>
      </c>
      <c r="BL573" s="4">
        <f t="shared" si="355"/>
        <v>0</v>
      </c>
      <c r="BM573" s="4">
        <f t="shared" si="356"/>
        <v>0</v>
      </c>
      <c r="BN573" s="4">
        <f t="shared" si="357"/>
        <v>0</v>
      </c>
      <c r="BO573">
        <f>SUMIFS(BH$5:BH573,$AA$5:$AA573,$AA573)</f>
        <v>6</v>
      </c>
      <c r="BP573">
        <f>SUMIFS(BI$5:BI573,$AA$5:$AA573,$AA573)</f>
        <v>6</v>
      </c>
      <c r="BQ573">
        <f>SUMIFS(BJ$5:BJ573,$AA$5:$AA573,$AA573)</f>
        <v>15</v>
      </c>
      <c r="BR573">
        <f>SUMIFS(BK$5:BK573,$AA$5:$AA573,$AA573)</f>
        <v>4</v>
      </c>
      <c r="BS573">
        <f>SUMIFS(BL$5:BL573,$AA$5:$AA573,$AA573)</f>
        <v>16</v>
      </c>
      <c r="BT573">
        <f>SUMIFS(BM$5:BM573,$AA$5:$AA573,$AA573)</f>
        <v>5</v>
      </c>
      <c r="BU573">
        <f>SUMIFS(BN$5:BN573,$AA$5:$AA573,$AA573)</f>
        <v>0</v>
      </c>
      <c r="BV573">
        <f t="shared" si="358"/>
        <v>18</v>
      </c>
      <c r="BW573">
        <f t="shared" si="359"/>
        <v>16</v>
      </c>
      <c r="BX573">
        <f t="shared" si="360"/>
        <v>28</v>
      </c>
      <c r="BY573">
        <f t="shared" si="361"/>
        <v>23</v>
      </c>
      <c r="BZ573">
        <f t="shared" si="362"/>
        <v>22</v>
      </c>
      <c r="CA573">
        <f t="shared" si="363"/>
        <v>40</v>
      </c>
      <c r="CB573">
        <f t="shared" si="364"/>
        <v>0</v>
      </c>
      <c r="CC573">
        <f t="shared" si="365"/>
        <v>0</v>
      </c>
      <c r="CD573">
        <f t="shared" si="366"/>
        <v>0</v>
      </c>
      <c r="CE573" t="str">
        <f>IFERROR(VLOOKUP($AA573,'Tuyến và nhân viên'!$I:$O,7,0),"")</f>
        <v>Trần Văn Khanh</v>
      </c>
      <c r="CF573">
        <f t="shared" si="367"/>
        <v>4</v>
      </c>
      <c r="CG573">
        <f t="shared" si="368"/>
        <v>1</v>
      </c>
      <c r="CH573">
        <f>COUNTIFS($L573:L573,"x")</f>
        <v>0</v>
      </c>
      <c r="CI573">
        <f>COUNTIFS($L573:M573,"x")</f>
        <v>0</v>
      </c>
      <c r="CJ573">
        <f>COUNTIFS($L573:N573,"x")</f>
        <v>0</v>
      </c>
      <c r="CK573">
        <f>COUNTIFS($L573:O573,"x")</f>
        <v>1</v>
      </c>
      <c r="CL573">
        <f>COUNTIFS($L573:P573,"x")</f>
        <v>1</v>
      </c>
      <c r="CM573">
        <f>COUNTIFS($L573:Q573,"x")</f>
        <v>1</v>
      </c>
      <c r="CN573">
        <f>COUNTIFS($L573:R573,"x")</f>
        <v>1</v>
      </c>
      <c r="CO573" t="str" cm="1">
        <f t="array" ref="CO573">IFERROR(INDEX($CH$4:$CN$4,0,MATCH(1,$CH573:$CN573,0)),"")</f>
        <v>Thứ 5</v>
      </c>
      <c r="CP573" t="str" cm="1">
        <f t="array" ref="CP573">IFERROR(INDEX($CH$4:$CN$4,0,MATCH(2,$CH573:$CN573,0)),"")</f>
        <v/>
      </c>
      <c r="CQ573" t="str">
        <f t="shared" si="369"/>
        <v>Thứ 5</v>
      </c>
      <c r="CR573" t="str">
        <f t="shared" si="334"/>
        <v>F4 - Tất cả các tuần</v>
      </c>
    </row>
    <row r="574" spans="1:96" x14ac:dyDescent="0.3">
      <c r="A574" s="117" t="s">
        <v>38820</v>
      </c>
      <c r="B574" s="118" t="s">
        <v>33266</v>
      </c>
      <c r="C574" s="118" t="s">
        <v>33267</v>
      </c>
      <c r="D574" s="118" t="s">
        <v>39663</v>
      </c>
      <c r="E574" s="118" t="s">
        <v>39664</v>
      </c>
      <c r="F574" s="118" t="s">
        <v>20619</v>
      </c>
      <c r="G574" s="118" t="s">
        <v>35822</v>
      </c>
      <c r="H574" s="118" t="s">
        <v>35827</v>
      </c>
      <c r="I574" s="118" t="s">
        <v>22</v>
      </c>
      <c r="J574" s="119" t="s">
        <v>39658</v>
      </c>
      <c r="K574" s="119" t="s">
        <v>23</v>
      </c>
      <c r="L574" s="117" t="s">
        <v>23</v>
      </c>
      <c r="M574" s="117" t="s">
        <v>23</v>
      </c>
      <c r="N574" s="117" t="s">
        <v>23</v>
      </c>
      <c r="O574" s="117" t="s">
        <v>23</v>
      </c>
      <c r="P574" s="117" t="s">
        <v>24</v>
      </c>
      <c r="Q574" s="117" t="s">
        <v>23</v>
      </c>
      <c r="R574" s="117" t="s">
        <v>23</v>
      </c>
      <c r="S574" s="117" t="s">
        <v>24</v>
      </c>
      <c r="T574" s="117" t="s">
        <v>24</v>
      </c>
      <c r="U574" s="117" t="s">
        <v>24</v>
      </c>
      <c r="V574" s="117" t="s">
        <v>24</v>
      </c>
      <c r="W574" s="74" t="str">
        <f t="shared" si="335"/>
        <v>x</v>
      </c>
      <c r="X574" s="74" t="str">
        <f t="shared" si="336"/>
        <v>x</v>
      </c>
      <c r="Y574" s="74" t="str">
        <f t="shared" si="337"/>
        <v>x</v>
      </c>
      <c r="Z574" s="74" t="str">
        <f t="shared" si="338"/>
        <v>x</v>
      </c>
      <c r="AA574" t="str">
        <f>VLOOKUP($D574,'Tuyến và nhân viên'!$D:$M,6,0)</f>
        <v>HL00623</v>
      </c>
      <c r="AB574" t="str">
        <f>VLOOKUP($D574,'Tuyến và nhân viên'!$D:$M,7,0)</f>
        <v>Lê Thị Liên Thư</v>
      </c>
      <c r="AC574" s="16" t="str">
        <f>IFERROR(VLOOKUP($F574,DSKH!$D:$BF,53,0),"")</f>
        <v>F4</v>
      </c>
      <c r="AD574" s="16" t="str">
        <f>IFERROR(VLOOKUP($F574,DSKH!$D:$BF,54,0),"")</f>
        <v>GT</v>
      </c>
      <c r="AE574" s="4">
        <f>SUMIFS('Doanh số khách hàng'!$F:$F,'Doanh số khách hàng'!$A:$A,'Chi tiết tuyến'!$F574)</f>
        <v>652866.66666666663</v>
      </c>
      <c r="AF574" s="16" t="str">
        <f t="shared" si="330"/>
        <v>F4</v>
      </c>
      <c r="AG574" s="16" t="str">
        <f t="shared" si="331"/>
        <v>F4</v>
      </c>
      <c r="AH574" t="b">
        <f t="shared" si="339"/>
        <v>1</v>
      </c>
      <c r="AI574" t="b">
        <f t="shared" si="340"/>
        <v>1</v>
      </c>
      <c r="AJ574">
        <f>IFERROR(VLOOKUP($AC574,Master!$D:$E,2,0),"")</f>
        <v>4</v>
      </c>
      <c r="AK574">
        <f>VLOOKUP($AF574,Master!$D:$E,2,0)</f>
        <v>4</v>
      </c>
      <c r="AL574" s="4">
        <f t="shared" si="341"/>
        <v>163216.66666666666</v>
      </c>
      <c r="AM574" t="str">
        <f>IFERROR(VLOOKUP($F574,DSKH!$D:$BF,31,0),"")</f>
        <v>Tỉnh Cà Mau</v>
      </c>
      <c r="AN574" t="str">
        <f>IFERROR(VLOOKUP($F574,DSKH!$D:$BF,29,0),"")</f>
        <v>Xã Hồng Dân</v>
      </c>
      <c r="AO574">
        <f>IFERROR(VLOOKUP($F574,DSKH!$D:$BF,52,0),"")</f>
        <v>652866.66666666663</v>
      </c>
      <c r="AP574">
        <f>IF(L574="x",1+COUNTIFS(AP$4:AP573,"&gt;0",$AA$4:$AA573,$AA573),0)</f>
        <v>0</v>
      </c>
      <c r="AQ574">
        <f>IF(M574="x",1+COUNTIFS(AQ$4:AQ573,"&gt;0",$AA$4:$AA573,$AA573),0)</f>
        <v>0</v>
      </c>
      <c r="AR574">
        <f>IF(N574="x",1+COUNTIFS(AR$4:AR573,"&gt;0",$AA$4:$AA573,$AA573),0)</f>
        <v>0</v>
      </c>
      <c r="AS574">
        <f>IF(O574="x",1+COUNTIFS(AS$4:AS573,"&gt;0",$AA$4:$AA573,$AA573),0)</f>
        <v>0</v>
      </c>
      <c r="AT574">
        <f>IF(P574="x",1+COUNTIFS(AT$4:AT573,"&gt;0",$AA$4:$AA573,$AA573),0)</f>
        <v>18</v>
      </c>
      <c r="AU574">
        <f>IF(Q574="x",1+COUNTIFS(AU$4:AU573,"&gt;0",$AA$4:$AA573,$AA573),0)</f>
        <v>0</v>
      </c>
      <c r="AV574">
        <f>IF(R574="x",1+COUNTIFS(AV$4:AV573,"&gt;0",$AA$4:$AA573,$AA573),0)</f>
        <v>0</v>
      </c>
      <c r="AW574">
        <f t="shared" si="332"/>
        <v>1</v>
      </c>
      <c r="AX574">
        <f t="shared" si="333"/>
        <v>1</v>
      </c>
      <c r="AY574">
        <f t="shared" si="342"/>
        <v>1</v>
      </c>
      <c r="AZ574">
        <f t="shared" si="343"/>
        <v>1</v>
      </c>
      <c r="BA574" s="4">
        <f t="shared" si="344"/>
        <v>0</v>
      </c>
      <c r="BB574" s="4">
        <f t="shared" si="345"/>
        <v>0</v>
      </c>
      <c r="BC574" s="4">
        <f t="shared" si="346"/>
        <v>0</v>
      </c>
      <c r="BD574" s="4">
        <f t="shared" si="347"/>
        <v>0</v>
      </c>
      <c r="BE574" s="4">
        <f t="shared" si="348"/>
        <v>163216.66666666666</v>
      </c>
      <c r="BF574" s="4">
        <f t="shared" si="349"/>
        <v>0</v>
      </c>
      <c r="BG574" s="4">
        <f t="shared" si="350"/>
        <v>0</v>
      </c>
      <c r="BH574" s="4">
        <f t="shared" si="351"/>
        <v>0</v>
      </c>
      <c r="BI574" s="4">
        <f t="shared" si="352"/>
        <v>0</v>
      </c>
      <c r="BJ574" s="4">
        <f t="shared" si="353"/>
        <v>0</v>
      </c>
      <c r="BK574" s="4">
        <f t="shared" si="354"/>
        <v>0</v>
      </c>
      <c r="BL574" s="4">
        <f t="shared" si="355"/>
        <v>0</v>
      </c>
      <c r="BM574" s="4">
        <f t="shared" si="356"/>
        <v>0</v>
      </c>
      <c r="BN574" s="4">
        <f t="shared" si="357"/>
        <v>0</v>
      </c>
      <c r="BO574">
        <f>SUMIFS(BH$5:BH574,$AA$5:$AA574,$AA574)</f>
        <v>6</v>
      </c>
      <c r="BP574">
        <f>SUMIFS(BI$5:BI574,$AA$5:$AA574,$AA574)</f>
        <v>6</v>
      </c>
      <c r="BQ574">
        <f>SUMIFS(BJ$5:BJ574,$AA$5:$AA574,$AA574)</f>
        <v>15</v>
      </c>
      <c r="BR574">
        <f>SUMIFS(BK$5:BK574,$AA$5:$AA574,$AA574)</f>
        <v>4</v>
      </c>
      <c r="BS574">
        <f>SUMIFS(BL$5:BL574,$AA$5:$AA574,$AA574)</f>
        <v>16</v>
      </c>
      <c r="BT574">
        <f>SUMIFS(BM$5:BM574,$AA$5:$AA574,$AA574)</f>
        <v>5</v>
      </c>
      <c r="BU574">
        <f>SUMIFS(BN$5:BN574,$AA$5:$AA574,$AA574)</f>
        <v>0</v>
      </c>
      <c r="BV574">
        <f t="shared" si="358"/>
        <v>18</v>
      </c>
      <c r="BW574">
        <f t="shared" si="359"/>
        <v>16</v>
      </c>
      <c r="BX574">
        <f t="shared" si="360"/>
        <v>28</v>
      </c>
      <c r="BY574">
        <f t="shared" si="361"/>
        <v>23</v>
      </c>
      <c r="BZ574">
        <f t="shared" si="362"/>
        <v>22</v>
      </c>
      <c r="CA574">
        <f t="shared" si="363"/>
        <v>40</v>
      </c>
      <c r="CB574">
        <f t="shared" si="364"/>
        <v>0</v>
      </c>
      <c r="CC574">
        <f t="shared" si="365"/>
        <v>0</v>
      </c>
      <c r="CD574">
        <f t="shared" si="366"/>
        <v>0</v>
      </c>
      <c r="CE574" t="str">
        <f>IFERROR(VLOOKUP($AA574,'Tuyến và nhân viên'!$I:$O,7,0),"")</f>
        <v>Trần Văn Khanh</v>
      </c>
      <c r="CF574">
        <f t="shared" si="367"/>
        <v>4</v>
      </c>
      <c r="CG574">
        <f t="shared" si="368"/>
        <v>1</v>
      </c>
      <c r="CH574">
        <f>COUNTIFS($L574:L574,"x")</f>
        <v>0</v>
      </c>
      <c r="CI574">
        <f>COUNTIFS($L574:M574,"x")</f>
        <v>0</v>
      </c>
      <c r="CJ574">
        <f>COUNTIFS($L574:N574,"x")</f>
        <v>0</v>
      </c>
      <c r="CK574">
        <f>COUNTIFS($L574:O574,"x")</f>
        <v>0</v>
      </c>
      <c r="CL574">
        <f>COUNTIFS($L574:P574,"x")</f>
        <v>1</v>
      </c>
      <c r="CM574">
        <f>COUNTIFS($L574:Q574,"x")</f>
        <v>1</v>
      </c>
      <c r="CN574">
        <f>COUNTIFS($L574:R574,"x")</f>
        <v>1</v>
      </c>
      <c r="CO574" t="str" cm="1">
        <f t="array" ref="CO574">IFERROR(INDEX($CH$4:$CN$4,0,MATCH(1,$CH574:$CN574,0)),"")</f>
        <v>Thứ 6</v>
      </c>
      <c r="CP574" t="str" cm="1">
        <f t="array" ref="CP574">IFERROR(INDEX($CH$4:$CN$4,0,MATCH(2,$CH574:$CN574,0)),"")</f>
        <v/>
      </c>
      <c r="CQ574" t="str">
        <f t="shared" si="369"/>
        <v>Thứ 6</v>
      </c>
      <c r="CR574" t="str">
        <f t="shared" si="334"/>
        <v>F4 - Tất cả các tuần</v>
      </c>
    </row>
    <row r="575" spans="1:96" x14ac:dyDescent="0.3">
      <c r="A575" s="117" t="s">
        <v>38826</v>
      </c>
      <c r="B575" s="118" t="s">
        <v>33266</v>
      </c>
      <c r="C575" s="118" t="s">
        <v>33267</v>
      </c>
      <c r="D575" s="118" t="s">
        <v>39663</v>
      </c>
      <c r="E575" s="118" t="s">
        <v>39664</v>
      </c>
      <c r="F575" s="118" t="s">
        <v>35892</v>
      </c>
      <c r="G575" s="118" t="s">
        <v>35893</v>
      </c>
      <c r="H575" s="118" t="s">
        <v>35897</v>
      </c>
      <c r="I575" s="118" t="s">
        <v>22</v>
      </c>
      <c r="J575" s="119" t="s">
        <v>39658</v>
      </c>
      <c r="K575" s="119" t="s">
        <v>23</v>
      </c>
      <c r="L575" s="117" t="s">
        <v>23</v>
      </c>
      <c r="M575" s="117" t="s">
        <v>24</v>
      </c>
      <c r="N575" s="117" t="s">
        <v>23</v>
      </c>
      <c r="O575" s="117" t="s">
        <v>23</v>
      </c>
      <c r="P575" s="117" t="s">
        <v>23</v>
      </c>
      <c r="Q575" s="117" t="s">
        <v>23</v>
      </c>
      <c r="R575" s="117" t="s">
        <v>23</v>
      </c>
      <c r="S575" s="117" t="s">
        <v>24</v>
      </c>
      <c r="T575" s="117" t="s">
        <v>24</v>
      </c>
      <c r="U575" s="117" t="s">
        <v>24</v>
      </c>
      <c r="V575" s="117" t="s">
        <v>24</v>
      </c>
      <c r="W575" s="74" t="str">
        <f t="shared" si="335"/>
        <v>x</v>
      </c>
      <c r="X575" s="74" t="str">
        <f t="shared" si="336"/>
        <v/>
      </c>
      <c r="Y575" s="74" t="str">
        <f t="shared" si="337"/>
        <v>x</v>
      </c>
      <c r="Z575" s="74" t="str">
        <f t="shared" si="338"/>
        <v/>
      </c>
      <c r="AA575" t="str">
        <f>VLOOKUP($D575,'Tuyến và nhân viên'!$D:$M,6,0)</f>
        <v>HL00623</v>
      </c>
      <c r="AB575" t="str">
        <f>VLOOKUP($D575,'Tuyến và nhân viên'!$D:$M,7,0)</f>
        <v>Lê Thị Liên Thư</v>
      </c>
      <c r="AC575" s="16" t="str">
        <f>IFERROR(VLOOKUP($F575,DSKH!$D:$BF,53,0),"")</f>
        <v>F2</v>
      </c>
      <c r="AD575" s="16" t="str">
        <f>IFERROR(VLOOKUP($F575,DSKH!$D:$BF,54,0),"")</f>
        <v>GT</v>
      </c>
      <c r="AE575" s="4">
        <f>SUMIFS('Doanh số khách hàng'!$F:$F,'Doanh số khách hàng'!$A:$A,'Chi tiết tuyến'!$F575)</f>
        <v>0</v>
      </c>
      <c r="AF575" s="16" t="str">
        <f t="shared" si="330"/>
        <v>F4</v>
      </c>
      <c r="AG575" s="16" t="str">
        <f t="shared" si="331"/>
        <v>F2</v>
      </c>
      <c r="AH575" t="b">
        <f t="shared" si="339"/>
        <v>0</v>
      </c>
      <c r="AI575" t="b">
        <f t="shared" si="340"/>
        <v>1</v>
      </c>
      <c r="AJ575">
        <f>IFERROR(VLOOKUP($AC575,Master!$D:$E,2,0),"")</f>
        <v>2</v>
      </c>
      <c r="AK575">
        <f>VLOOKUP($AF575,Master!$D:$E,2,0)</f>
        <v>4</v>
      </c>
      <c r="AL575" s="4">
        <f t="shared" si="341"/>
        <v>0</v>
      </c>
      <c r="AM575" t="str">
        <f>IFERROR(VLOOKUP($F575,DSKH!$D:$BF,31,0),"")</f>
        <v>Tỉnh Cà Mau</v>
      </c>
      <c r="AN575" t="str">
        <f>IFERROR(VLOOKUP($F575,DSKH!$D:$BF,29,0),"")</f>
        <v>Phường Láng Tròn</v>
      </c>
      <c r="AO575">
        <f>IFERROR(VLOOKUP($F575,DSKH!$D:$BF,52,0),"")</f>
        <v>0</v>
      </c>
      <c r="AP575">
        <f>IF(L575="x",1+COUNTIFS(AP$4:AP574,"&gt;0",$AA$4:$AA574,$AA574),0)</f>
        <v>0</v>
      </c>
      <c r="AQ575">
        <f>IF(M575="x",1+COUNTIFS(AQ$4:AQ574,"&gt;0",$AA$4:$AA574,$AA574),0)</f>
        <v>9</v>
      </c>
      <c r="AR575">
        <f>IF(N575="x",1+COUNTIFS(AR$4:AR574,"&gt;0",$AA$4:$AA574,$AA574),0)</f>
        <v>0</v>
      </c>
      <c r="AS575">
        <f>IF(O575="x",1+COUNTIFS(AS$4:AS574,"&gt;0",$AA$4:$AA574,$AA574),0)</f>
        <v>0</v>
      </c>
      <c r="AT575">
        <f>IF(P575="x",1+COUNTIFS(AT$4:AT574,"&gt;0",$AA$4:$AA574,$AA574),0)</f>
        <v>0</v>
      </c>
      <c r="AU575">
        <f>IF(Q575="x",1+COUNTIFS(AU$4:AU574,"&gt;0",$AA$4:$AA574,$AA574),0)</f>
        <v>0</v>
      </c>
      <c r="AV575">
        <f>IF(R575="x",1+COUNTIFS(AV$4:AV574,"&gt;0",$AA$4:$AA574,$AA574),0)</f>
        <v>0</v>
      </c>
      <c r="AW575">
        <f t="shared" si="332"/>
        <v>1</v>
      </c>
      <c r="AX575">
        <f t="shared" si="333"/>
        <v>0</v>
      </c>
      <c r="AY575">
        <f t="shared" si="342"/>
        <v>1</v>
      </c>
      <c r="AZ575">
        <f t="shared" si="343"/>
        <v>0</v>
      </c>
      <c r="BA575" s="4">
        <f t="shared" si="344"/>
        <v>0</v>
      </c>
      <c r="BB575" s="4">
        <f t="shared" si="345"/>
        <v>0</v>
      </c>
      <c r="BC575" s="4">
        <f t="shared" si="346"/>
        <v>0</v>
      </c>
      <c r="BD575" s="4">
        <f t="shared" si="347"/>
        <v>0</v>
      </c>
      <c r="BE575" s="4">
        <f t="shared" si="348"/>
        <v>0</v>
      </c>
      <c r="BF575" s="4">
        <f t="shared" si="349"/>
        <v>0</v>
      </c>
      <c r="BG575" s="4">
        <f t="shared" si="350"/>
        <v>0</v>
      </c>
      <c r="BH575" s="4">
        <f t="shared" si="351"/>
        <v>0</v>
      </c>
      <c r="BI575" s="4">
        <f t="shared" si="352"/>
        <v>1</v>
      </c>
      <c r="BJ575" s="4">
        <f t="shared" si="353"/>
        <v>0</v>
      </c>
      <c r="BK575" s="4">
        <f t="shared" si="354"/>
        <v>0</v>
      </c>
      <c r="BL575" s="4">
        <f t="shared" si="355"/>
        <v>0</v>
      </c>
      <c r="BM575" s="4">
        <f t="shared" si="356"/>
        <v>0</v>
      </c>
      <c r="BN575" s="4">
        <f t="shared" si="357"/>
        <v>0</v>
      </c>
      <c r="BO575">
        <f>SUMIFS(BH$5:BH575,$AA$5:$AA575,$AA575)</f>
        <v>6</v>
      </c>
      <c r="BP575">
        <f>SUMIFS(BI$5:BI575,$AA$5:$AA575,$AA575)</f>
        <v>7</v>
      </c>
      <c r="BQ575">
        <f>SUMIFS(BJ$5:BJ575,$AA$5:$AA575,$AA575)</f>
        <v>15</v>
      </c>
      <c r="BR575">
        <f>SUMIFS(BK$5:BK575,$AA$5:$AA575,$AA575)</f>
        <v>4</v>
      </c>
      <c r="BS575">
        <f>SUMIFS(BL$5:BL575,$AA$5:$AA575,$AA575)</f>
        <v>16</v>
      </c>
      <c r="BT575">
        <f>SUMIFS(BM$5:BM575,$AA$5:$AA575,$AA575)</f>
        <v>5</v>
      </c>
      <c r="BU575">
        <f>SUMIFS(BN$5:BN575,$AA$5:$AA575,$AA575)</f>
        <v>0</v>
      </c>
      <c r="BV575">
        <f t="shared" si="358"/>
        <v>18</v>
      </c>
      <c r="BW575">
        <f t="shared" si="359"/>
        <v>16</v>
      </c>
      <c r="BX575">
        <f t="shared" si="360"/>
        <v>28</v>
      </c>
      <c r="BY575">
        <f t="shared" si="361"/>
        <v>23</v>
      </c>
      <c r="BZ575">
        <f t="shared" si="362"/>
        <v>22</v>
      </c>
      <c r="CA575">
        <f t="shared" si="363"/>
        <v>40</v>
      </c>
      <c r="CB575">
        <f t="shared" si="364"/>
        <v>0</v>
      </c>
      <c r="CC575">
        <f t="shared" si="365"/>
        <v>7</v>
      </c>
      <c r="CD575">
        <f t="shared" si="366"/>
        <v>16</v>
      </c>
      <c r="CE575" t="str">
        <f>IFERROR(VLOOKUP($AA575,'Tuyến và nhân viên'!$I:$O,7,0),"")</f>
        <v>Trần Văn Khanh</v>
      </c>
      <c r="CF575">
        <f t="shared" si="367"/>
        <v>2</v>
      </c>
      <c r="CG575">
        <f t="shared" si="368"/>
        <v>1</v>
      </c>
      <c r="CH575">
        <f>COUNTIFS($L575:L575,"x")</f>
        <v>0</v>
      </c>
      <c r="CI575">
        <f>COUNTIFS($L575:M575,"x")</f>
        <v>1</v>
      </c>
      <c r="CJ575">
        <f>COUNTIFS($L575:N575,"x")</f>
        <v>1</v>
      </c>
      <c r="CK575">
        <f>COUNTIFS($L575:O575,"x")</f>
        <v>1</v>
      </c>
      <c r="CL575">
        <f>COUNTIFS($L575:P575,"x")</f>
        <v>1</v>
      </c>
      <c r="CM575">
        <f>COUNTIFS($L575:Q575,"x")</f>
        <v>1</v>
      </c>
      <c r="CN575">
        <f>COUNTIFS($L575:R575,"x")</f>
        <v>1</v>
      </c>
      <c r="CO575" t="str" cm="1">
        <f t="array" ref="CO575">IFERROR(INDEX($CH$4:$CN$4,0,MATCH(1,$CH575:$CN575,0)),"")</f>
        <v>Thứ 3</v>
      </c>
      <c r="CP575" t="str" cm="1">
        <f t="array" ref="CP575">IFERROR(INDEX($CH$4:$CN$4,0,MATCH(2,$CH575:$CN575,0)),"")</f>
        <v/>
      </c>
      <c r="CQ575" t="str">
        <f t="shared" si="369"/>
        <v>Thứ 3</v>
      </c>
      <c r="CR575" t="str">
        <f t="shared" si="334"/>
        <v>F2 - Tuần 1 &amp; 3</v>
      </c>
    </row>
    <row r="576" spans="1:96" x14ac:dyDescent="0.3">
      <c r="A576" s="117" t="s">
        <v>38833</v>
      </c>
      <c r="B576" s="118" t="s">
        <v>33266</v>
      </c>
      <c r="C576" s="118" t="s">
        <v>33267</v>
      </c>
      <c r="D576" s="118" t="s">
        <v>39663</v>
      </c>
      <c r="E576" s="118" t="s">
        <v>39664</v>
      </c>
      <c r="F576" s="118" t="s">
        <v>3520</v>
      </c>
      <c r="G576" s="118" t="s">
        <v>35940</v>
      </c>
      <c r="H576" s="118" t="s">
        <v>35946</v>
      </c>
      <c r="I576" s="118" t="s">
        <v>22</v>
      </c>
      <c r="J576" s="119" t="s">
        <v>39658</v>
      </c>
      <c r="K576" s="119" t="s">
        <v>23</v>
      </c>
      <c r="L576" s="117" t="s">
        <v>23</v>
      </c>
      <c r="M576" s="117" t="s">
        <v>23</v>
      </c>
      <c r="N576" s="117" t="s">
        <v>23</v>
      </c>
      <c r="O576" s="117" t="s">
        <v>23</v>
      </c>
      <c r="P576" s="117" t="s">
        <v>23</v>
      </c>
      <c r="Q576" s="117" t="s">
        <v>24</v>
      </c>
      <c r="R576" s="117" t="s">
        <v>23</v>
      </c>
      <c r="S576" s="117" t="s">
        <v>24</v>
      </c>
      <c r="T576" s="117" t="s">
        <v>24</v>
      </c>
      <c r="U576" s="117" t="s">
        <v>24</v>
      </c>
      <c r="V576" s="117" t="s">
        <v>24</v>
      </c>
      <c r="W576" s="74" t="str">
        <f t="shared" si="335"/>
        <v>x</v>
      </c>
      <c r="X576" s="74" t="str">
        <f t="shared" si="336"/>
        <v>x</v>
      </c>
      <c r="Y576" s="74" t="str">
        <f t="shared" si="337"/>
        <v>x</v>
      </c>
      <c r="Z576" s="74" t="str">
        <f t="shared" si="338"/>
        <v>x</v>
      </c>
      <c r="AA576" t="str">
        <f>VLOOKUP($D576,'Tuyến và nhân viên'!$D:$M,6,0)</f>
        <v>HL00623</v>
      </c>
      <c r="AB576" t="str">
        <f>VLOOKUP($D576,'Tuyến và nhân viên'!$D:$M,7,0)</f>
        <v>Lê Thị Liên Thư</v>
      </c>
      <c r="AC576" s="16" t="str">
        <f>IFERROR(VLOOKUP($F576,DSKH!$D:$BF,53,0),"")</f>
        <v>F4</v>
      </c>
      <c r="AD576" s="16" t="str">
        <f>IFERROR(VLOOKUP($F576,DSKH!$D:$BF,54,0),"")</f>
        <v>GT</v>
      </c>
      <c r="AE576" s="4">
        <f>SUMIFS('Doanh số khách hàng'!$F:$F,'Doanh số khách hàng'!$A:$A,'Chi tiết tuyến'!$F576)</f>
        <v>949976.66666666663</v>
      </c>
      <c r="AF576" s="16" t="str">
        <f t="shared" si="330"/>
        <v>F4</v>
      </c>
      <c r="AG576" s="16" t="str">
        <f t="shared" si="331"/>
        <v>F4</v>
      </c>
      <c r="AH576" t="b">
        <f t="shared" si="339"/>
        <v>1</v>
      </c>
      <c r="AI576" t="b">
        <f t="shared" si="340"/>
        <v>1</v>
      </c>
      <c r="AJ576">
        <f>IFERROR(VLOOKUP($AC576,Master!$D:$E,2,0),"")</f>
        <v>4</v>
      </c>
      <c r="AK576">
        <f>VLOOKUP($AF576,Master!$D:$E,2,0)</f>
        <v>4</v>
      </c>
      <c r="AL576" s="4">
        <f t="shared" si="341"/>
        <v>237494.16666666666</v>
      </c>
      <c r="AM576" t="str">
        <f>IFERROR(VLOOKUP($F576,DSKH!$D:$BF,31,0),"")</f>
        <v>Tỉnh Cà Mau</v>
      </c>
      <c r="AN576" t="str">
        <f>IFERROR(VLOOKUP($F576,DSKH!$D:$BF,29,0),"")</f>
        <v>Phường Bạc Liêu</v>
      </c>
      <c r="AO576">
        <f>IFERROR(VLOOKUP($F576,DSKH!$D:$BF,52,0),"")</f>
        <v>949976.66666666663</v>
      </c>
      <c r="AP576">
        <f>IF(L576="x",1+COUNTIFS(AP$4:AP575,"&gt;0",$AA$4:$AA575,$AA575),0)</f>
        <v>0</v>
      </c>
      <c r="AQ576">
        <f>IF(M576="x",1+COUNTIFS(AQ$4:AQ575,"&gt;0",$AA$4:$AA575,$AA575),0)</f>
        <v>0</v>
      </c>
      <c r="AR576">
        <f>IF(N576="x",1+COUNTIFS(AR$4:AR575,"&gt;0",$AA$4:$AA575,$AA575),0)</f>
        <v>0</v>
      </c>
      <c r="AS576">
        <f>IF(O576="x",1+COUNTIFS(AS$4:AS575,"&gt;0",$AA$4:$AA575,$AA575),0)</f>
        <v>0</v>
      </c>
      <c r="AT576">
        <f>IF(P576="x",1+COUNTIFS(AT$4:AT575,"&gt;0",$AA$4:$AA575,$AA575),0)</f>
        <v>0</v>
      </c>
      <c r="AU576">
        <f>IF(Q576="x",1+COUNTIFS(AU$4:AU575,"&gt;0",$AA$4:$AA575,$AA575),0)</f>
        <v>7</v>
      </c>
      <c r="AV576">
        <f>IF(R576="x",1+COUNTIFS(AV$4:AV575,"&gt;0",$AA$4:$AA575,$AA575),0)</f>
        <v>0</v>
      </c>
      <c r="AW576">
        <f t="shared" si="332"/>
        <v>1</v>
      </c>
      <c r="AX576">
        <f t="shared" si="333"/>
        <v>1</v>
      </c>
      <c r="AY576">
        <f t="shared" si="342"/>
        <v>1</v>
      </c>
      <c r="AZ576">
        <f t="shared" si="343"/>
        <v>1</v>
      </c>
      <c r="BA576" s="4">
        <f t="shared" si="344"/>
        <v>0</v>
      </c>
      <c r="BB576" s="4">
        <f t="shared" si="345"/>
        <v>0</v>
      </c>
      <c r="BC576" s="4">
        <f t="shared" si="346"/>
        <v>0</v>
      </c>
      <c r="BD576" s="4">
        <f t="shared" si="347"/>
        <v>0</v>
      </c>
      <c r="BE576" s="4">
        <f t="shared" si="348"/>
        <v>0</v>
      </c>
      <c r="BF576" s="4">
        <f t="shared" si="349"/>
        <v>237494.16666666666</v>
      </c>
      <c r="BG576" s="4">
        <f t="shared" si="350"/>
        <v>0</v>
      </c>
      <c r="BH576" s="4">
        <f t="shared" si="351"/>
        <v>0</v>
      </c>
      <c r="BI576" s="4">
        <f t="shared" si="352"/>
        <v>0</v>
      </c>
      <c r="BJ576" s="4">
        <f t="shared" si="353"/>
        <v>0</v>
      </c>
      <c r="BK576" s="4">
        <f t="shared" si="354"/>
        <v>0</v>
      </c>
      <c r="BL576" s="4">
        <f t="shared" si="355"/>
        <v>0</v>
      </c>
      <c r="BM576" s="4">
        <f t="shared" si="356"/>
        <v>0</v>
      </c>
      <c r="BN576" s="4">
        <f t="shared" si="357"/>
        <v>0</v>
      </c>
      <c r="BO576">
        <f>SUMIFS(BH$5:BH576,$AA$5:$AA576,$AA576)</f>
        <v>6</v>
      </c>
      <c r="BP576">
        <f>SUMIFS(BI$5:BI576,$AA$5:$AA576,$AA576)</f>
        <v>7</v>
      </c>
      <c r="BQ576">
        <f>SUMIFS(BJ$5:BJ576,$AA$5:$AA576,$AA576)</f>
        <v>15</v>
      </c>
      <c r="BR576">
        <f>SUMIFS(BK$5:BK576,$AA$5:$AA576,$AA576)</f>
        <v>4</v>
      </c>
      <c r="BS576">
        <f>SUMIFS(BL$5:BL576,$AA$5:$AA576,$AA576)</f>
        <v>16</v>
      </c>
      <c r="BT576">
        <f>SUMIFS(BM$5:BM576,$AA$5:$AA576,$AA576)</f>
        <v>5</v>
      </c>
      <c r="BU576">
        <f>SUMIFS(BN$5:BN576,$AA$5:$AA576,$AA576)</f>
        <v>0</v>
      </c>
      <c r="BV576">
        <f t="shared" si="358"/>
        <v>18</v>
      </c>
      <c r="BW576">
        <f t="shared" si="359"/>
        <v>16</v>
      </c>
      <c r="BX576">
        <f t="shared" si="360"/>
        <v>28</v>
      </c>
      <c r="BY576">
        <f t="shared" si="361"/>
        <v>23</v>
      </c>
      <c r="BZ576">
        <f t="shared" si="362"/>
        <v>22</v>
      </c>
      <c r="CA576">
        <f t="shared" si="363"/>
        <v>40</v>
      </c>
      <c r="CB576">
        <f t="shared" si="364"/>
        <v>0</v>
      </c>
      <c r="CC576">
        <f t="shared" si="365"/>
        <v>0</v>
      </c>
      <c r="CD576">
        <f t="shared" si="366"/>
        <v>0</v>
      </c>
      <c r="CE576" t="str">
        <f>IFERROR(VLOOKUP($AA576,'Tuyến và nhân viên'!$I:$O,7,0),"")</f>
        <v>Trần Văn Khanh</v>
      </c>
      <c r="CF576">
        <f t="shared" si="367"/>
        <v>4</v>
      </c>
      <c r="CG576">
        <f t="shared" si="368"/>
        <v>1</v>
      </c>
      <c r="CH576">
        <f>COUNTIFS($L576:L576,"x")</f>
        <v>0</v>
      </c>
      <c r="CI576">
        <f>COUNTIFS($L576:M576,"x")</f>
        <v>0</v>
      </c>
      <c r="CJ576">
        <f>COUNTIFS($L576:N576,"x")</f>
        <v>0</v>
      </c>
      <c r="CK576">
        <f>COUNTIFS($L576:O576,"x")</f>
        <v>0</v>
      </c>
      <c r="CL576">
        <f>COUNTIFS($L576:P576,"x")</f>
        <v>0</v>
      </c>
      <c r="CM576">
        <f>COUNTIFS($L576:Q576,"x")</f>
        <v>1</v>
      </c>
      <c r="CN576">
        <f>COUNTIFS($L576:R576,"x")</f>
        <v>1</v>
      </c>
      <c r="CO576" t="str" cm="1">
        <f t="array" ref="CO576">IFERROR(INDEX($CH$4:$CN$4,0,MATCH(1,$CH576:$CN576,0)),"")</f>
        <v>Thứ 7</v>
      </c>
      <c r="CP576" t="str" cm="1">
        <f t="array" ref="CP576">IFERROR(INDEX($CH$4:$CN$4,0,MATCH(2,$CH576:$CN576,0)),"")</f>
        <v/>
      </c>
      <c r="CQ576" t="str">
        <f t="shared" si="369"/>
        <v>Thứ 7</v>
      </c>
      <c r="CR576" t="str">
        <f t="shared" si="334"/>
        <v>F4 - Tất cả các tuần</v>
      </c>
    </row>
    <row r="577" spans="1:96" x14ac:dyDescent="0.3">
      <c r="A577" s="117" t="s">
        <v>38839</v>
      </c>
      <c r="B577" s="118" t="s">
        <v>33266</v>
      </c>
      <c r="C577" s="118" t="s">
        <v>33267</v>
      </c>
      <c r="D577" s="118" t="s">
        <v>39663</v>
      </c>
      <c r="E577" s="118" t="s">
        <v>39664</v>
      </c>
      <c r="F577" s="118" t="s">
        <v>35964</v>
      </c>
      <c r="G577" s="118" t="s">
        <v>35965</v>
      </c>
      <c r="H577" s="118" t="s">
        <v>35969</v>
      </c>
      <c r="I577" s="118" t="s">
        <v>22</v>
      </c>
      <c r="J577" s="119" t="s">
        <v>39658</v>
      </c>
      <c r="K577" s="119" t="s">
        <v>23</v>
      </c>
      <c r="L577" s="117" t="s">
        <v>23</v>
      </c>
      <c r="M577" s="117" t="s">
        <v>23</v>
      </c>
      <c r="N577" s="117" t="s">
        <v>23</v>
      </c>
      <c r="O577" s="117" t="s">
        <v>23</v>
      </c>
      <c r="P577" s="117" t="s">
        <v>23</v>
      </c>
      <c r="Q577" s="117" t="s">
        <v>24</v>
      </c>
      <c r="R577" s="117" t="s">
        <v>23</v>
      </c>
      <c r="S577" s="117" t="s">
        <v>24</v>
      </c>
      <c r="T577" s="117" t="s">
        <v>24</v>
      </c>
      <c r="U577" s="117" t="s">
        <v>24</v>
      </c>
      <c r="V577" s="117" t="s">
        <v>24</v>
      </c>
      <c r="W577" s="74" t="str">
        <f t="shared" si="335"/>
        <v>x</v>
      </c>
      <c r="X577" s="74" t="str">
        <f t="shared" si="336"/>
        <v/>
      </c>
      <c r="Y577" s="74" t="str">
        <f t="shared" si="337"/>
        <v>x</v>
      </c>
      <c r="Z577" s="74" t="str">
        <f t="shared" si="338"/>
        <v/>
      </c>
      <c r="AA577" t="str">
        <f>VLOOKUP($D577,'Tuyến và nhân viên'!$D:$M,6,0)</f>
        <v>HL00623</v>
      </c>
      <c r="AB577" t="str">
        <f>VLOOKUP($D577,'Tuyến và nhân viên'!$D:$M,7,0)</f>
        <v>Lê Thị Liên Thư</v>
      </c>
      <c r="AC577" s="16" t="str">
        <f>IFERROR(VLOOKUP($F577,DSKH!$D:$BF,53,0),"")</f>
        <v>F2</v>
      </c>
      <c r="AD577" s="16" t="str">
        <f>IFERROR(VLOOKUP($F577,DSKH!$D:$BF,54,0),"")</f>
        <v>GT</v>
      </c>
      <c r="AE577" s="4">
        <f>SUMIFS('Doanh số khách hàng'!$F:$F,'Doanh số khách hàng'!$A:$A,'Chi tiết tuyến'!$F577)</f>
        <v>0</v>
      </c>
      <c r="AF577" s="16" t="str">
        <f t="shared" si="330"/>
        <v>F4</v>
      </c>
      <c r="AG577" s="16" t="str">
        <f t="shared" si="331"/>
        <v>F2</v>
      </c>
      <c r="AH577" t="b">
        <f t="shared" si="339"/>
        <v>0</v>
      </c>
      <c r="AI577" t="b">
        <f t="shared" si="340"/>
        <v>1</v>
      </c>
      <c r="AJ577">
        <f>IFERROR(VLOOKUP($AC577,Master!$D:$E,2,0),"")</f>
        <v>2</v>
      </c>
      <c r="AK577">
        <f>VLOOKUP($AF577,Master!$D:$E,2,0)</f>
        <v>4</v>
      </c>
      <c r="AL577" s="4">
        <f t="shared" si="341"/>
        <v>0</v>
      </c>
      <c r="AM577" t="str">
        <f>IFERROR(VLOOKUP($F577,DSKH!$D:$BF,31,0),"")</f>
        <v>Tỉnh Cà Mau</v>
      </c>
      <c r="AN577" t="str">
        <f>IFERROR(VLOOKUP($F577,DSKH!$D:$BF,29,0),"")</f>
        <v>Phường Bạc Liêu</v>
      </c>
      <c r="AO577">
        <f>IFERROR(VLOOKUP($F577,DSKH!$D:$BF,52,0),"")</f>
        <v>0</v>
      </c>
      <c r="AP577">
        <f>IF(L577="x",1+COUNTIFS(AP$4:AP576,"&gt;0",$AA$4:$AA576,$AA576),0)</f>
        <v>0</v>
      </c>
      <c r="AQ577">
        <f>IF(M577="x",1+COUNTIFS(AQ$4:AQ576,"&gt;0",$AA$4:$AA576,$AA576),0)</f>
        <v>0</v>
      </c>
      <c r="AR577">
        <f>IF(N577="x",1+COUNTIFS(AR$4:AR576,"&gt;0",$AA$4:$AA576,$AA576),0)</f>
        <v>0</v>
      </c>
      <c r="AS577">
        <f>IF(O577="x",1+COUNTIFS(AS$4:AS576,"&gt;0",$AA$4:$AA576,$AA576),0)</f>
        <v>0</v>
      </c>
      <c r="AT577">
        <f>IF(P577="x",1+COUNTIFS(AT$4:AT576,"&gt;0",$AA$4:$AA576,$AA576),0)</f>
        <v>0</v>
      </c>
      <c r="AU577">
        <f>IF(Q577="x",1+COUNTIFS(AU$4:AU576,"&gt;0",$AA$4:$AA576,$AA576),0)</f>
        <v>8</v>
      </c>
      <c r="AV577">
        <f>IF(R577="x",1+COUNTIFS(AV$4:AV576,"&gt;0",$AA$4:$AA576,$AA576),0)</f>
        <v>0</v>
      </c>
      <c r="AW577">
        <f t="shared" si="332"/>
        <v>1</v>
      </c>
      <c r="AX577">
        <f t="shared" si="333"/>
        <v>0</v>
      </c>
      <c r="AY577">
        <f t="shared" si="342"/>
        <v>1</v>
      </c>
      <c r="AZ577">
        <f t="shared" si="343"/>
        <v>0</v>
      </c>
      <c r="BA577" s="4">
        <f t="shared" si="344"/>
        <v>0</v>
      </c>
      <c r="BB577" s="4">
        <f t="shared" si="345"/>
        <v>0</v>
      </c>
      <c r="BC577" s="4">
        <f t="shared" si="346"/>
        <v>0</v>
      </c>
      <c r="BD577" s="4">
        <f t="shared" si="347"/>
        <v>0</v>
      </c>
      <c r="BE577" s="4">
        <f t="shared" si="348"/>
        <v>0</v>
      </c>
      <c r="BF577" s="4">
        <f t="shared" si="349"/>
        <v>0</v>
      </c>
      <c r="BG577" s="4">
        <f t="shared" si="350"/>
        <v>0</v>
      </c>
      <c r="BH577" s="4">
        <f t="shared" si="351"/>
        <v>0</v>
      </c>
      <c r="BI577" s="4">
        <f t="shared" si="352"/>
        <v>0</v>
      </c>
      <c r="BJ577" s="4">
        <f t="shared" si="353"/>
        <v>0</v>
      </c>
      <c r="BK577" s="4">
        <f t="shared" si="354"/>
        <v>0</v>
      </c>
      <c r="BL577" s="4">
        <f t="shared" si="355"/>
        <v>0</v>
      </c>
      <c r="BM577" s="4">
        <f t="shared" si="356"/>
        <v>1</v>
      </c>
      <c r="BN577" s="4">
        <f t="shared" si="357"/>
        <v>0</v>
      </c>
      <c r="BO577">
        <f>SUMIFS(BH$5:BH577,$AA$5:$AA577,$AA577)</f>
        <v>6</v>
      </c>
      <c r="BP577">
        <f>SUMIFS(BI$5:BI577,$AA$5:$AA577,$AA577)</f>
        <v>7</v>
      </c>
      <c r="BQ577">
        <f>SUMIFS(BJ$5:BJ577,$AA$5:$AA577,$AA577)</f>
        <v>15</v>
      </c>
      <c r="BR577">
        <f>SUMIFS(BK$5:BK577,$AA$5:$AA577,$AA577)</f>
        <v>4</v>
      </c>
      <c r="BS577">
        <f>SUMIFS(BL$5:BL577,$AA$5:$AA577,$AA577)</f>
        <v>16</v>
      </c>
      <c r="BT577">
        <f>SUMIFS(BM$5:BM577,$AA$5:$AA577,$AA577)</f>
        <v>6</v>
      </c>
      <c r="BU577">
        <f>SUMIFS(BN$5:BN577,$AA$5:$AA577,$AA577)</f>
        <v>0</v>
      </c>
      <c r="BV577">
        <f t="shared" si="358"/>
        <v>18</v>
      </c>
      <c r="BW577">
        <f t="shared" si="359"/>
        <v>16</v>
      </c>
      <c r="BX577">
        <f t="shared" si="360"/>
        <v>28</v>
      </c>
      <c r="BY577">
        <f t="shared" si="361"/>
        <v>23</v>
      </c>
      <c r="BZ577">
        <f t="shared" si="362"/>
        <v>22</v>
      </c>
      <c r="CA577">
        <f t="shared" si="363"/>
        <v>40</v>
      </c>
      <c r="CB577">
        <f t="shared" si="364"/>
        <v>0</v>
      </c>
      <c r="CC577">
        <f t="shared" si="365"/>
        <v>6</v>
      </c>
      <c r="CD577">
        <f t="shared" si="366"/>
        <v>40</v>
      </c>
      <c r="CE577" t="str">
        <f>IFERROR(VLOOKUP($AA577,'Tuyến và nhân viên'!$I:$O,7,0),"")</f>
        <v>Trần Văn Khanh</v>
      </c>
      <c r="CF577">
        <f t="shared" si="367"/>
        <v>2</v>
      </c>
      <c r="CG577">
        <f t="shared" si="368"/>
        <v>1</v>
      </c>
      <c r="CH577">
        <f>COUNTIFS($L577:L577,"x")</f>
        <v>0</v>
      </c>
      <c r="CI577">
        <f>COUNTIFS($L577:M577,"x")</f>
        <v>0</v>
      </c>
      <c r="CJ577">
        <f>COUNTIFS($L577:N577,"x")</f>
        <v>0</v>
      </c>
      <c r="CK577">
        <f>COUNTIFS($L577:O577,"x")</f>
        <v>0</v>
      </c>
      <c r="CL577">
        <f>COUNTIFS($L577:P577,"x")</f>
        <v>0</v>
      </c>
      <c r="CM577">
        <f>COUNTIFS($L577:Q577,"x")</f>
        <v>1</v>
      </c>
      <c r="CN577">
        <f>COUNTIFS($L577:R577,"x")</f>
        <v>1</v>
      </c>
      <c r="CO577" t="str" cm="1">
        <f t="array" ref="CO577">IFERROR(INDEX($CH$4:$CN$4,0,MATCH(1,$CH577:$CN577,0)),"")</f>
        <v>Thứ 7</v>
      </c>
      <c r="CP577" t="str" cm="1">
        <f t="array" ref="CP577">IFERROR(INDEX($CH$4:$CN$4,0,MATCH(2,$CH577:$CN577,0)),"")</f>
        <v/>
      </c>
      <c r="CQ577" t="str">
        <f t="shared" si="369"/>
        <v>Thứ 7</v>
      </c>
      <c r="CR577" t="str">
        <f t="shared" si="334"/>
        <v>F2 - Tuần 1 &amp; 3</v>
      </c>
    </row>
    <row r="578" spans="1:96" x14ac:dyDescent="0.3">
      <c r="A578" s="117" t="s">
        <v>38845</v>
      </c>
      <c r="B578" s="118" t="s">
        <v>33266</v>
      </c>
      <c r="C578" s="118" t="s">
        <v>33267</v>
      </c>
      <c r="D578" s="118" t="s">
        <v>39663</v>
      </c>
      <c r="E578" s="118" t="s">
        <v>39664</v>
      </c>
      <c r="F578" s="118" t="s">
        <v>35973</v>
      </c>
      <c r="G578" s="118" t="s">
        <v>35974</v>
      </c>
      <c r="H578" s="118" t="s">
        <v>35977</v>
      </c>
      <c r="I578" s="118" t="s">
        <v>22</v>
      </c>
      <c r="J578" s="119" t="s">
        <v>39658</v>
      </c>
      <c r="K578" s="119" t="s">
        <v>23</v>
      </c>
      <c r="L578" s="117" t="s">
        <v>23</v>
      </c>
      <c r="M578" s="117" t="s">
        <v>23</v>
      </c>
      <c r="N578" s="117" t="s">
        <v>23</v>
      </c>
      <c r="O578" s="117" t="s">
        <v>23</v>
      </c>
      <c r="P578" s="117" t="s">
        <v>23</v>
      </c>
      <c r="Q578" s="117" t="s">
        <v>24</v>
      </c>
      <c r="R578" s="117" t="s">
        <v>23</v>
      </c>
      <c r="S578" s="117" t="s">
        <v>24</v>
      </c>
      <c r="T578" s="117" t="s">
        <v>24</v>
      </c>
      <c r="U578" s="117" t="s">
        <v>24</v>
      </c>
      <c r="V578" s="117" t="s">
        <v>24</v>
      </c>
      <c r="W578" s="74" t="str">
        <f t="shared" si="335"/>
        <v>x</v>
      </c>
      <c r="X578" s="74" t="str">
        <f t="shared" si="336"/>
        <v/>
      </c>
      <c r="Y578" s="74" t="str">
        <f t="shared" si="337"/>
        <v>x</v>
      </c>
      <c r="Z578" s="74" t="str">
        <f t="shared" si="338"/>
        <v/>
      </c>
      <c r="AA578" t="str">
        <f>VLOOKUP($D578,'Tuyến và nhân viên'!$D:$M,6,0)</f>
        <v>HL00623</v>
      </c>
      <c r="AB578" t="str">
        <f>VLOOKUP($D578,'Tuyến và nhân viên'!$D:$M,7,0)</f>
        <v>Lê Thị Liên Thư</v>
      </c>
      <c r="AC578" s="16" t="str">
        <f>IFERROR(VLOOKUP($F578,DSKH!$D:$BF,53,0),"")</f>
        <v>F2</v>
      </c>
      <c r="AD578" s="16" t="str">
        <f>IFERROR(VLOOKUP($F578,DSKH!$D:$BF,54,0),"")</f>
        <v>GT</v>
      </c>
      <c r="AE578" s="4">
        <f>SUMIFS('Doanh số khách hàng'!$F:$F,'Doanh số khách hàng'!$A:$A,'Chi tiết tuyến'!$F578)</f>
        <v>0</v>
      </c>
      <c r="AF578" s="16" t="str">
        <f t="shared" si="330"/>
        <v>F4</v>
      </c>
      <c r="AG578" s="16" t="str">
        <f t="shared" si="331"/>
        <v>F2</v>
      </c>
      <c r="AH578" t="b">
        <f t="shared" si="339"/>
        <v>0</v>
      </c>
      <c r="AI578" t="b">
        <f t="shared" si="340"/>
        <v>1</v>
      </c>
      <c r="AJ578">
        <f>IFERROR(VLOOKUP($AC578,Master!$D:$E,2,0),"")</f>
        <v>2</v>
      </c>
      <c r="AK578">
        <f>VLOOKUP($AF578,Master!$D:$E,2,0)</f>
        <v>4</v>
      </c>
      <c r="AL578" s="4">
        <f t="shared" si="341"/>
        <v>0</v>
      </c>
      <c r="AM578" t="str">
        <f>IFERROR(VLOOKUP($F578,DSKH!$D:$BF,31,0),"")</f>
        <v>Tỉnh Cà Mau</v>
      </c>
      <c r="AN578" t="str">
        <f>IFERROR(VLOOKUP($F578,DSKH!$D:$BF,29,0),"")</f>
        <v>Phường Bạc Liêu</v>
      </c>
      <c r="AO578">
        <f>IFERROR(VLOOKUP($F578,DSKH!$D:$BF,52,0),"")</f>
        <v>0</v>
      </c>
      <c r="AP578">
        <f>IF(L578="x",1+COUNTIFS(AP$4:AP577,"&gt;0",$AA$4:$AA577,$AA577),0)</f>
        <v>0</v>
      </c>
      <c r="AQ578">
        <f>IF(M578="x",1+COUNTIFS(AQ$4:AQ577,"&gt;0",$AA$4:$AA577,$AA577),0)</f>
        <v>0</v>
      </c>
      <c r="AR578">
        <f>IF(N578="x",1+COUNTIFS(AR$4:AR577,"&gt;0",$AA$4:$AA577,$AA577),0)</f>
        <v>0</v>
      </c>
      <c r="AS578">
        <f>IF(O578="x",1+COUNTIFS(AS$4:AS577,"&gt;0",$AA$4:$AA577,$AA577),0)</f>
        <v>0</v>
      </c>
      <c r="AT578">
        <f>IF(P578="x",1+COUNTIFS(AT$4:AT577,"&gt;0",$AA$4:$AA577,$AA577),0)</f>
        <v>0</v>
      </c>
      <c r="AU578">
        <f>IF(Q578="x",1+COUNTIFS(AU$4:AU577,"&gt;0",$AA$4:$AA577,$AA577),0)</f>
        <v>9</v>
      </c>
      <c r="AV578">
        <f>IF(R578="x",1+COUNTIFS(AV$4:AV577,"&gt;0",$AA$4:$AA577,$AA577),0)</f>
        <v>0</v>
      </c>
      <c r="AW578">
        <f t="shared" si="332"/>
        <v>1</v>
      </c>
      <c r="AX578">
        <f t="shared" si="333"/>
        <v>0</v>
      </c>
      <c r="AY578">
        <f t="shared" si="342"/>
        <v>1</v>
      </c>
      <c r="AZ578">
        <f t="shared" si="343"/>
        <v>0</v>
      </c>
      <c r="BA578" s="4">
        <f t="shared" si="344"/>
        <v>0</v>
      </c>
      <c r="BB578" s="4">
        <f t="shared" si="345"/>
        <v>0</v>
      </c>
      <c r="BC578" s="4">
        <f t="shared" si="346"/>
        <v>0</v>
      </c>
      <c r="BD578" s="4">
        <f t="shared" si="347"/>
        <v>0</v>
      </c>
      <c r="BE578" s="4">
        <f t="shared" si="348"/>
        <v>0</v>
      </c>
      <c r="BF578" s="4">
        <f t="shared" si="349"/>
        <v>0</v>
      </c>
      <c r="BG578" s="4">
        <f t="shared" si="350"/>
        <v>0</v>
      </c>
      <c r="BH578" s="4">
        <f t="shared" si="351"/>
        <v>0</v>
      </c>
      <c r="BI578" s="4">
        <f t="shared" si="352"/>
        <v>0</v>
      </c>
      <c r="BJ578" s="4">
        <f t="shared" si="353"/>
        <v>0</v>
      </c>
      <c r="BK578" s="4">
        <f t="shared" si="354"/>
        <v>0</v>
      </c>
      <c r="BL578" s="4">
        <f t="shared" si="355"/>
        <v>0</v>
      </c>
      <c r="BM578" s="4">
        <f t="shared" si="356"/>
        <v>1</v>
      </c>
      <c r="BN578" s="4">
        <f t="shared" si="357"/>
        <v>0</v>
      </c>
      <c r="BO578">
        <f>SUMIFS(BH$5:BH578,$AA$5:$AA578,$AA578)</f>
        <v>6</v>
      </c>
      <c r="BP578">
        <f>SUMIFS(BI$5:BI578,$AA$5:$AA578,$AA578)</f>
        <v>7</v>
      </c>
      <c r="BQ578">
        <f>SUMIFS(BJ$5:BJ578,$AA$5:$AA578,$AA578)</f>
        <v>15</v>
      </c>
      <c r="BR578">
        <f>SUMIFS(BK$5:BK578,$AA$5:$AA578,$AA578)</f>
        <v>4</v>
      </c>
      <c r="BS578">
        <f>SUMIFS(BL$5:BL578,$AA$5:$AA578,$AA578)</f>
        <v>16</v>
      </c>
      <c r="BT578">
        <f>SUMIFS(BM$5:BM578,$AA$5:$AA578,$AA578)</f>
        <v>7</v>
      </c>
      <c r="BU578">
        <f>SUMIFS(BN$5:BN578,$AA$5:$AA578,$AA578)</f>
        <v>0</v>
      </c>
      <c r="BV578">
        <f t="shared" si="358"/>
        <v>18</v>
      </c>
      <c r="BW578">
        <f t="shared" si="359"/>
        <v>16</v>
      </c>
      <c r="BX578">
        <f t="shared" si="360"/>
        <v>28</v>
      </c>
      <c r="BY578">
        <f t="shared" si="361"/>
        <v>23</v>
      </c>
      <c r="BZ578">
        <f t="shared" si="362"/>
        <v>22</v>
      </c>
      <c r="CA578">
        <f t="shared" si="363"/>
        <v>40</v>
      </c>
      <c r="CB578">
        <f t="shared" si="364"/>
        <v>0</v>
      </c>
      <c r="CC578">
        <f t="shared" si="365"/>
        <v>7</v>
      </c>
      <c r="CD578">
        <f t="shared" si="366"/>
        <v>40</v>
      </c>
      <c r="CE578" t="str">
        <f>IFERROR(VLOOKUP($AA578,'Tuyến và nhân viên'!$I:$O,7,0),"")</f>
        <v>Trần Văn Khanh</v>
      </c>
      <c r="CF578">
        <f t="shared" si="367"/>
        <v>2</v>
      </c>
      <c r="CG578">
        <f t="shared" si="368"/>
        <v>1</v>
      </c>
      <c r="CH578">
        <f>COUNTIFS($L578:L578,"x")</f>
        <v>0</v>
      </c>
      <c r="CI578">
        <f>COUNTIFS($L578:M578,"x")</f>
        <v>0</v>
      </c>
      <c r="CJ578">
        <f>COUNTIFS($L578:N578,"x")</f>
        <v>0</v>
      </c>
      <c r="CK578">
        <f>COUNTIFS($L578:O578,"x")</f>
        <v>0</v>
      </c>
      <c r="CL578">
        <f>COUNTIFS($L578:P578,"x")</f>
        <v>0</v>
      </c>
      <c r="CM578">
        <f>COUNTIFS($L578:Q578,"x")</f>
        <v>1</v>
      </c>
      <c r="CN578">
        <f>COUNTIFS($L578:R578,"x")</f>
        <v>1</v>
      </c>
      <c r="CO578" t="str" cm="1">
        <f t="array" ref="CO578">IFERROR(INDEX($CH$4:$CN$4,0,MATCH(1,$CH578:$CN578,0)),"")</f>
        <v>Thứ 7</v>
      </c>
      <c r="CP578" t="str" cm="1">
        <f t="array" ref="CP578">IFERROR(INDEX($CH$4:$CN$4,0,MATCH(2,$CH578:$CN578,0)),"")</f>
        <v/>
      </c>
      <c r="CQ578" t="str">
        <f t="shared" si="369"/>
        <v>Thứ 7</v>
      </c>
      <c r="CR578" t="str">
        <f t="shared" si="334"/>
        <v>F2 - Tuần 1 &amp; 3</v>
      </c>
    </row>
    <row r="579" spans="1:96" x14ac:dyDescent="0.3">
      <c r="A579" s="117" t="s">
        <v>38854</v>
      </c>
      <c r="B579" s="118" t="s">
        <v>33266</v>
      </c>
      <c r="C579" s="118" t="s">
        <v>33267</v>
      </c>
      <c r="D579" s="118" t="s">
        <v>39663</v>
      </c>
      <c r="E579" s="118" t="s">
        <v>39664</v>
      </c>
      <c r="F579" s="118" t="s">
        <v>35980</v>
      </c>
      <c r="G579" s="118" t="s">
        <v>35981</v>
      </c>
      <c r="H579" s="118" t="s">
        <v>35984</v>
      </c>
      <c r="I579" s="118" t="s">
        <v>22</v>
      </c>
      <c r="J579" s="119" t="s">
        <v>39658</v>
      </c>
      <c r="K579" s="119" t="s">
        <v>23</v>
      </c>
      <c r="L579" s="117" t="s">
        <v>23</v>
      </c>
      <c r="M579" s="117" t="s">
        <v>23</v>
      </c>
      <c r="N579" s="117" t="s">
        <v>23</v>
      </c>
      <c r="O579" s="117" t="s">
        <v>23</v>
      </c>
      <c r="P579" s="117" t="s">
        <v>23</v>
      </c>
      <c r="Q579" s="117" t="s">
        <v>24</v>
      </c>
      <c r="R579" s="117" t="s">
        <v>23</v>
      </c>
      <c r="S579" s="117" t="s">
        <v>24</v>
      </c>
      <c r="T579" s="117" t="s">
        <v>24</v>
      </c>
      <c r="U579" s="117" t="s">
        <v>24</v>
      </c>
      <c r="V579" s="117" t="s">
        <v>24</v>
      </c>
      <c r="W579" s="74" t="str">
        <f t="shared" si="335"/>
        <v>x</v>
      </c>
      <c r="X579" s="74" t="str">
        <f t="shared" si="336"/>
        <v/>
      </c>
      <c r="Y579" s="74" t="str">
        <f t="shared" si="337"/>
        <v>x</v>
      </c>
      <c r="Z579" s="74" t="str">
        <f t="shared" si="338"/>
        <v/>
      </c>
      <c r="AA579" t="str">
        <f>VLOOKUP($D579,'Tuyến và nhân viên'!$D:$M,6,0)</f>
        <v>HL00623</v>
      </c>
      <c r="AB579" t="str">
        <f>VLOOKUP($D579,'Tuyến và nhân viên'!$D:$M,7,0)</f>
        <v>Lê Thị Liên Thư</v>
      </c>
      <c r="AC579" s="16" t="str">
        <f>IFERROR(VLOOKUP($F579,DSKH!$D:$BF,53,0),"")</f>
        <v>F2</v>
      </c>
      <c r="AD579" s="16" t="str">
        <f>IFERROR(VLOOKUP($F579,DSKH!$D:$BF,54,0),"")</f>
        <v>GT</v>
      </c>
      <c r="AE579" s="4">
        <f>SUMIFS('Doanh số khách hàng'!$F:$F,'Doanh số khách hàng'!$A:$A,'Chi tiết tuyến'!$F579)</f>
        <v>0</v>
      </c>
      <c r="AF579" s="16" t="str">
        <f t="shared" si="330"/>
        <v>F4</v>
      </c>
      <c r="AG579" s="16" t="str">
        <f t="shared" si="331"/>
        <v>F2</v>
      </c>
      <c r="AH579" t="b">
        <f t="shared" si="339"/>
        <v>0</v>
      </c>
      <c r="AI579" t="b">
        <f t="shared" si="340"/>
        <v>1</v>
      </c>
      <c r="AJ579">
        <f>IFERROR(VLOOKUP($AC579,Master!$D:$E,2,0),"")</f>
        <v>2</v>
      </c>
      <c r="AK579">
        <f>VLOOKUP($AF579,Master!$D:$E,2,0)</f>
        <v>4</v>
      </c>
      <c r="AL579" s="4">
        <f t="shared" si="341"/>
        <v>0</v>
      </c>
      <c r="AM579" t="str">
        <f>IFERROR(VLOOKUP($F579,DSKH!$D:$BF,31,0),"")</f>
        <v>Tỉnh Cà Mau</v>
      </c>
      <c r="AN579" t="str">
        <f>IFERROR(VLOOKUP($F579,DSKH!$D:$BF,29,0),"")</f>
        <v>Phường Bạc Liêu</v>
      </c>
      <c r="AO579">
        <f>IFERROR(VLOOKUP($F579,DSKH!$D:$BF,52,0),"")</f>
        <v>0</v>
      </c>
      <c r="AP579">
        <f>IF(L579="x",1+COUNTIFS(AP$4:AP578,"&gt;0",$AA$4:$AA578,$AA578),0)</f>
        <v>0</v>
      </c>
      <c r="AQ579">
        <f>IF(M579="x",1+COUNTIFS(AQ$4:AQ578,"&gt;0",$AA$4:$AA578,$AA578),0)</f>
        <v>0</v>
      </c>
      <c r="AR579">
        <f>IF(N579="x",1+COUNTIFS(AR$4:AR578,"&gt;0",$AA$4:$AA578,$AA578),0)</f>
        <v>0</v>
      </c>
      <c r="AS579">
        <f>IF(O579="x",1+COUNTIFS(AS$4:AS578,"&gt;0",$AA$4:$AA578,$AA578),0)</f>
        <v>0</v>
      </c>
      <c r="AT579">
        <f>IF(P579="x",1+COUNTIFS(AT$4:AT578,"&gt;0",$AA$4:$AA578,$AA578),0)</f>
        <v>0</v>
      </c>
      <c r="AU579">
        <f>IF(Q579="x",1+COUNTIFS(AU$4:AU578,"&gt;0",$AA$4:$AA578,$AA578),0)</f>
        <v>10</v>
      </c>
      <c r="AV579">
        <f>IF(R579="x",1+COUNTIFS(AV$4:AV578,"&gt;0",$AA$4:$AA578,$AA578),0)</f>
        <v>0</v>
      </c>
      <c r="AW579">
        <f t="shared" si="332"/>
        <v>1</v>
      </c>
      <c r="AX579">
        <f t="shared" si="333"/>
        <v>0</v>
      </c>
      <c r="AY579">
        <f t="shared" si="342"/>
        <v>1</v>
      </c>
      <c r="AZ579">
        <f t="shared" si="343"/>
        <v>0</v>
      </c>
      <c r="BA579" s="4">
        <f t="shared" si="344"/>
        <v>0</v>
      </c>
      <c r="BB579" s="4">
        <f t="shared" si="345"/>
        <v>0</v>
      </c>
      <c r="BC579" s="4">
        <f t="shared" si="346"/>
        <v>0</v>
      </c>
      <c r="BD579" s="4">
        <f t="shared" si="347"/>
        <v>0</v>
      </c>
      <c r="BE579" s="4">
        <f t="shared" si="348"/>
        <v>0</v>
      </c>
      <c r="BF579" s="4">
        <f t="shared" si="349"/>
        <v>0</v>
      </c>
      <c r="BG579" s="4">
        <f t="shared" si="350"/>
        <v>0</v>
      </c>
      <c r="BH579" s="4">
        <f t="shared" si="351"/>
        <v>0</v>
      </c>
      <c r="BI579" s="4">
        <f t="shared" si="352"/>
        <v>0</v>
      </c>
      <c r="BJ579" s="4">
        <f t="shared" si="353"/>
        <v>0</v>
      </c>
      <c r="BK579" s="4">
        <f t="shared" si="354"/>
        <v>0</v>
      </c>
      <c r="BL579" s="4">
        <f t="shared" si="355"/>
        <v>0</v>
      </c>
      <c r="BM579" s="4">
        <f t="shared" si="356"/>
        <v>1</v>
      </c>
      <c r="BN579" s="4">
        <f t="shared" si="357"/>
        <v>0</v>
      </c>
      <c r="BO579">
        <f>SUMIFS(BH$5:BH579,$AA$5:$AA579,$AA579)</f>
        <v>6</v>
      </c>
      <c r="BP579">
        <f>SUMIFS(BI$5:BI579,$AA$5:$AA579,$AA579)</f>
        <v>7</v>
      </c>
      <c r="BQ579">
        <f>SUMIFS(BJ$5:BJ579,$AA$5:$AA579,$AA579)</f>
        <v>15</v>
      </c>
      <c r="BR579">
        <f>SUMIFS(BK$5:BK579,$AA$5:$AA579,$AA579)</f>
        <v>4</v>
      </c>
      <c r="BS579">
        <f>SUMIFS(BL$5:BL579,$AA$5:$AA579,$AA579)</f>
        <v>16</v>
      </c>
      <c r="BT579">
        <f>SUMIFS(BM$5:BM579,$AA$5:$AA579,$AA579)</f>
        <v>8</v>
      </c>
      <c r="BU579">
        <f>SUMIFS(BN$5:BN579,$AA$5:$AA579,$AA579)</f>
        <v>0</v>
      </c>
      <c r="BV579">
        <f t="shared" si="358"/>
        <v>18</v>
      </c>
      <c r="BW579">
        <f t="shared" si="359"/>
        <v>16</v>
      </c>
      <c r="BX579">
        <f t="shared" si="360"/>
        <v>28</v>
      </c>
      <c r="BY579">
        <f t="shared" si="361"/>
        <v>23</v>
      </c>
      <c r="BZ579">
        <f t="shared" si="362"/>
        <v>22</v>
      </c>
      <c r="CA579">
        <f t="shared" si="363"/>
        <v>40</v>
      </c>
      <c r="CB579">
        <f t="shared" si="364"/>
        <v>0</v>
      </c>
      <c r="CC579">
        <f t="shared" si="365"/>
        <v>8</v>
      </c>
      <c r="CD579">
        <f t="shared" si="366"/>
        <v>40</v>
      </c>
      <c r="CE579" t="str">
        <f>IFERROR(VLOOKUP($AA579,'Tuyến và nhân viên'!$I:$O,7,0),"")</f>
        <v>Trần Văn Khanh</v>
      </c>
      <c r="CF579">
        <f t="shared" si="367"/>
        <v>2</v>
      </c>
      <c r="CG579">
        <f t="shared" si="368"/>
        <v>1</v>
      </c>
      <c r="CH579">
        <f>COUNTIFS($L579:L579,"x")</f>
        <v>0</v>
      </c>
      <c r="CI579">
        <f>COUNTIFS($L579:M579,"x")</f>
        <v>0</v>
      </c>
      <c r="CJ579">
        <f>COUNTIFS($L579:N579,"x")</f>
        <v>0</v>
      </c>
      <c r="CK579">
        <f>COUNTIFS($L579:O579,"x")</f>
        <v>0</v>
      </c>
      <c r="CL579">
        <f>COUNTIFS($L579:P579,"x")</f>
        <v>0</v>
      </c>
      <c r="CM579">
        <f>COUNTIFS($L579:Q579,"x")</f>
        <v>1</v>
      </c>
      <c r="CN579">
        <f>COUNTIFS($L579:R579,"x")</f>
        <v>1</v>
      </c>
      <c r="CO579" t="str" cm="1">
        <f t="array" ref="CO579">IFERROR(INDEX($CH$4:$CN$4,0,MATCH(1,$CH579:$CN579,0)),"")</f>
        <v>Thứ 7</v>
      </c>
      <c r="CP579" t="str" cm="1">
        <f t="array" ref="CP579">IFERROR(INDEX($CH$4:$CN$4,0,MATCH(2,$CH579:$CN579,0)),"")</f>
        <v/>
      </c>
      <c r="CQ579" t="str">
        <f t="shared" si="369"/>
        <v>Thứ 7</v>
      </c>
      <c r="CR579" t="str">
        <f t="shared" si="334"/>
        <v>F2 - Tuần 1 &amp; 3</v>
      </c>
    </row>
    <row r="580" spans="1:96" x14ac:dyDescent="0.3">
      <c r="A580" s="117" t="s">
        <v>38862</v>
      </c>
      <c r="B580" s="118" t="s">
        <v>33266</v>
      </c>
      <c r="C580" s="118" t="s">
        <v>33267</v>
      </c>
      <c r="D580" s="118" t="s">
        <v>39663</v>
      </c>
      <c r="E580" s="118" t="s">
        <v>39664</v>
      </c>
      <c r="F580" s="118" t="s">
        <v>9297</v>
      </c>
      <c r="G580" s="118" t="s">
        <v>36005</v>
      </c>
      <c r="H580" s="118" t="s">
        <v>36011</v>
      </c>
      <c r="I580" s="118" t="s">
        <v>22</v>
      </c>
      <c r="J580" s="119" t="s">
        <v>39658</v>
      </c>
      <c r="K580" s="119" t="s">
        <v>23</v>
      </c>
      <c r="L580" s="117" t="s">
        <v>23</v>
      </c>
      <c r="M580" s="117" t="s">
        <v>23</v>
      </c>
      <c r="N580" s="117" t="s">
        <v>23</v>
      </c>
      <c r="O580" s="117" t="s">
        <v>23</v>
      </c>
      <c r="P580" s="117" t="s">
        <v>23</v>
      </c>
      <c r="Q580" s="117" t="s">
        <v>24</v>
      </c>
      <c r="R580" s="117" t="s">
        <v>23</v>
      </c>
      <c r="S580" s="117" t="s">
        <v>24</v>
      </c>
      <c r="T580" s="117" t="s">
        <v>24</v>
      </c>
      <c r="U580" s="117" t="s">
        <v>24</v>
      </c>
      <c r="V580" s="117" t="s">
        <v>24</v>
      </c>
      <c r="W580" s="74" t="str">
        <f t="shared" si="335"/>
        <v>x</v>
      </c>
      <c r="X580" s="74" t="str">
        <f t="shared" si="336"/>
        <v>x</v>
      </c>
      <c r="Y580" s="74" t="str">
        <f t="shared" si="337"/>
        <v>x</v>
      </c>
      <c r="Z580" s="74" t="str">
        <f t="shared" si="338"/>
        <v>x</v>
      </c>
      <c r="AA580" t="str">
        <f>VLOOKUP($D580,'Tuyến và nhân viên'!$D:$M,6,0)</f>
        <v>HL00623</v>
      </c>
      <c r="AB580" t="str">
        <f>VLOOKUP($D580,'Tuyến và nhân viên'!$D:$M,7,0)</f>
        <v>Lê Thị Liên Thư</v>
      </c>
      <c r="AC580" s="16" t="str">
        <f>IFERROR(VLOOKUP($F580,DSKH!$D:$BF,53,0),"")</f>
        <v>F4</v>
      </c>
      <c r="AD580" s="16" t="str">
        <f>IFERROR(VLOOKUP($F580,DSKH!$D:$BF,54,0),"")</f>
        <v>GT</v>
      </c>
      <c r="AE580" s="4">
        <f>SUMIFS('Doanh số khách hàng'!$F:$F,'Doanh số khách hàng'!$A:$A,'Chi tiết tuyến'!$F580)</f>
        <v>6092673.333333333</v>
      </c>
      <c r="AF580" s="16" t="str">
        <f t="shared" ref="AF580:AF643" si="370">"F"&amp;(COUNTIFS($S580:$V580,"x")*COUNTIFS($L580:$R580,"x"))</f>
        <v>F4</v>
      </c>
      <c r="AG580" s="16" t="str">
        <f t="shared" ref="AG580:AG643" si="371">"F"&amp;(COUNTIFS($W580:$Z580,"x")*COUNTIFS($L580:$R580,"x"))</f>
        <v>F4</v>
      </c>
      <c r="AH580" t="b">
        <f t="shared" si="339"/>
        <v>1</v>
      </c>
      <c r="AI580" t="b">
        <f t="shared" si="340"/>
        <v>1</v>
      </c>
      <c r="AJ580">
        <f>IFERROR(VLOOKUP($AC580,Master!$D:$E,2,0),"")</f>
        <v>4</v>
      </c>
      <c r="AK580">
        <f>VLOOKUP($AF580,Master!$D:$E,2,0)</f>
        <v>4</v>
      </c>
      <c r="AL580" s="4">
        <f t="shared" si="341"/>
        <v>1523168.3333333333</v>
      </c>
      <c r="AM580" t="str">
        <f>IFERROR(VLOOKUP($F580,DSKH!$D:$BF,31,0),"")</f>
        <v>Tỉnh Cà Mau</v>
      </c>
      <c r="AN580" t="str">
        <f>IFERROR(VLOOKUP($F580,DSKH!$D:$BF,29,0),"")</f>
        <v>Phường Bạc Liêu</v>
      </c>
      <c r="AO580">
        <f>IFERROR(VLOOKUP($F580,DSKH!$D:$BF,52,0),"")</f>
        <v>6092673.333333333</v>
      </c>
      <c r="AP580">
        <f>IF(L580="x",1+COUNTIFS(AP$4:AP579,"&gt;0",$AA$4:$AA579,$AA579),0)</f>
        <v>0</v>
      </c>
      <c r="AQ580">
        <f>IF(M580="x",1+COUNTIFS(AQ$4:AQ579,"&gt;0",$AA$4:$AA579,$AA579),0)</f>
        <v>0</v>
      </c>
      <c r="AR580">
        <f>IF(N580="x",1+COUNTIFS(AR$4:AR579,"&gt;0",$AA$4:$AA579,$AA579),0)</f>
        <v>0</v>
      </c>
      <c r="AS580">
        <f>IF(O580="x",1+COUNTIFS(AS$4:AS579,"&gt;0",$AA$4:$AA579,$AA579),0)</f>
        <v>0</v>
      </c>
      <c r="AT580">
        <f>IF(P580="x",1+COUNTIFS(AT$4:AT579,"&gt;0",$AA$4:$AA579,$AA579),0)</f>
        <v>0</v>
      </c>
      <c r="AU580">
        <f>IF(Q580="x",1+COUNTIFS(AU$4:AU579,"&gt;0",$AA$4:$AA579,$AA579),0)</f>
        <v>11</v>
      </c>
      <c r="AV580">
        <f>IF(R580="x",1+COUNTIFS(AV$4:AV579,"&gt;0",$AA$4:$AA579,$AA579),0)</f>
        <v>0</v>
      </c>
      <c r="AW580">
        <f t="shared" ref="AW580:AW643" si="372">IF($AC580="F2",IF($CC580&lt;=$CD580/2+1,1,0),1)</f>
        <v>1</v>
      </c>
      <c r="AX580">
        <f t="shared" ref="AX580:AX643" si="373">IF($AC580="F2",IF($AW580=1,0,1),1)</f>
        <v>1</v>
      </c>
      <c r="AY580">
        <f t="shared" si="342"/>
        <v>1</v>
      </c>
      <c r="AZ580">
        <f t="shared" si="343"/>
        <v>1</v>
      </c>
      <c r="BA580" s="4">
        <f t="shared" si="344"/>
        <v>0</v>
      </c>
      <c r="BB580" s="4">
        <f t="shared" si="345"/>
        <v>0</v>
      </c>
      <c r="BC580" s="4">
        <f t="shared" si="346"/>
        <v>0</v>
      </c>
      <c r="BD580" s="4">
        <f t="shared" si="347"/>
        <v>0</v>
      </c>
      <c r="BE580" s="4">
        <f t="shared" si="348"/>
        <v>0</v>
      </c>
      <c r="BF580" s="4">
        <f t="shared" si="349"/>
        <v>1523168.3333333333</v>
      </c>
      <c r="BG580" s="4">
        <f t="shared" si="350"/>
        <v>0</v>
      </c>
      <c r="BH580" s="4">
        <f t="shared" si="351"/>
        <v>0</v>
      </c>
      <c r="BI580" s="4">
        <f t="shared" si="352"/>
        <v>0</v>
      </c>
      <c r="BJ580" s="4">
        <f t="shared" si="353"/>
        <v>0</v>
      </c>
      <c r="BK580" s="4">
        <f t="shared" si="354"/>
        <v>0</v>
      </c>
      <c r="BL580" s="4">
        <f t="shared" si="355"/>
        <v>0</v>
      </c>
      <c r="BM580" s="4">
        <f t="shared" si="356"/>
        <v>0</v>
      </c>
      <c r="BN580" s="4">
        <f t="shared" si="357"/>
        <v>0</v>
      </c>
      <c r="BO580">
        <f>SUMIFS(BH$5:BH580,$AA$5:$AA580,$AA580)</f>
        <v>6</v>
      </c>
      <c r="BP580">
        <f>SUMIFS(BI$5:BI580,$AA$5:$AA580,$AA580)</f>
        <v>7</v>
      </c>
      <c r="BQ580">
        <f>SUMIFS(BJ$5:BJ580,$AA$5:$AA580,$AA580)</f>
        <v>15</v>
      </c>
      <c r="BR580">
        <f>SUMIFS(BK$5:BK580,$AA$5:$AA580,$AA580)</f>
        <v>4</v>
      </c>
      <c r="BS580">
        <f>SUMIFS(BL$5:BL580,$AA$5:$AA580,$AA580)</f>
        <v>16</v>
      </c>
      <c r="BT580">
        <f>SUMIFS(BM$5:BM580,$AA$5:$AA580,$AA580)</f>
        <v>8</v>
      </c>
      <c r="BU580">
        <f>SUMIFS(BN$5:BN580,$AA$5:$AA580,$AA580)</f>
        <v>0</v>
      </c>
      <c r="BV580">
        <f t="shared" si="358"/>
        <v>18</v>
      </c>
      <c r="BW580">
        <f t="shared" si="359"/>
        <v>16</v>
      </c>
      <c r="BX580">
        <f t="shared" si="360"/>
        <v>28</v>
      </c>
      <c r="BY580">
        <f t="shared" si="361"/>
        <v>23</v>
      </c>
      <c r="BZ580">
        <f t="shared" si="362"/>
        <v>22</v>
      </c>
      <c r="CA580">
        <f t="shared" si="363"/>
        <v>40</v>
      </c>
      <c r="CB580">
        <f t="shared" si="364"/>
        <v>0</v>
      </c>
      <c r="CC580">
        <f t="shared" si="365"/>
        <v>0</v>
      </c>
      <c r="CD580">
        <f t="shared" si="366"/>
        <v>0</v>
      </c>
      <c r="CE580" t="str">
        <f>IFERROR(VLOOKUP($AA580,'Tuyến và nhân viên'!$I:$O,7,0),"")</f>
        <v>Trần Văn Khanh</v>
      </c>
      <c r="CF580">
        <f t="shared" si="367"/>
        <v>4</v>
      </c>
      <c r="CG580">
        <f t="shared" si="368"/>
        <v>1</v>
      </c>
      <c r="CH580">
        <f>COUNTIFS($L580:L580,"x")</f>
        <v>0</v>
      </c>
      <c r="CI580">
        <f>COUNTIFS($L580:M580,"x")</f>
        <v>0</v>
      </c>
      <c r="CJ580">
        <f>COUNTIFS($L580:N580,"x")</f>
        <v>0</v>
      </c>
      <c r="CK580">
        <f>COUNTIFS($L580:O580,"x")</f>
        <v>0</v>
      </c>
      <c r="CL580">
        <f>COUNTIFS($L580:P580,"x")</f>
        <v>0</v>
      </c>
      <c r="CM580">
        <f>COUNTIFS($L580:Q580,"x")</f>
        <v>1</v>
      </c>
      <c r="CN580">
        <f>COUNTIFS($L580:R580,"x")</f>
        <v>1</v>
      </c>
      <c r="CO580" t="str" cm="1">
        <f t="array" ref="CO580">IFERROR(INDEX($CH$4:$CN$4,0,MATCH(1,$CH580:$CN580,0)),"")</f>
        <v>Thứ 7</v>
      </c>
      <c r="CP580" t="str" cm="1">
        <f t="array" ref="CP580">IFERROR(INDEX($CH$4:$CN$4,0,MATCH(2,$CH580:$CN580,0)),"")</f>
        <v/>
      </c>
      <c r="CQ580" t="str">
        <f t="shared" si="369"/>
        <v>Thứ 7</v>
      </c>
      <c r="CR580" t="str">
        <f t="shared" ref="CR580:CR643" si="374">IF(COUNTIFS($W580:$Z580,"x")&gt;2,$AG580&amp;" - Tất cả các tuần",IF($W580="x",$AG580&amp;" - Tuần 1 &amp; 3",IF($X580="x",$AG580&amp;" - Tuần 2 &amp; 4","NONE")))</f>
        <v>F4 - Tất cả các tuần</v>
      </c>
    </row>
    <row r="581" spans="1:96" x14ac:dyDescent="0.3">
      <c r="A581" s="117" t="s">
        <v>38871</v>
      </c>
      <c r="B581" s="118" t="s">
        <v>33266</v>
      </c>
      <c r="C581" s="118" t="s">
        <v>33267</v>
      </c>
      <c r="D581" s="118" t="s">
        <v>39663</v>
      </c>
      <c r="E581" s="118" t="s">
        <v>39664</v>
      </c>
      <c r="F581" s="118" t="s">
        <v>36015</v>
      </c>
      <c r="G581" s="118" t="s">
        <v>36016</v>
      </c>
      <c r="H581" s="118" t="s">
        <v>36022</v>
      </c>
      <c r="I581" s="118" t="s">
        <v>22</v>
      </c>
      <c r="J581" s="119" t="s">
        <v>39658</v>
      </c>
      <c r="K581" s="119" t="s">
        <v>23</v>
      </c>
      <c r="L581" s="117" t="s">
        <v>23</v>
      </c>
      <c r="M581" s="117" t="s">
        <v>23</v>
      </c>
      <c r="N581" s="117" t="s">
        <v>23</v>
      </c>
      <c r="O581" s="117" t="s">
        <v>23</v>
      </c>
      <c r="P581" s="117" t="s">
        <v>23</v>
      </c>
      <c r="Q581" s="117" t="s">
        <v>24</v>
      </c>
      <c r="R581" s="117" t="s">
        <v>23</v>
      </c>
      <c r="S581" s="117" t="s">
        <v>24</v>
      </c>
      <c r="T581" s="117" t="s">
        <v>24</v>
      </c>
      <c r="U581" s="117" t="s">
        <v>24</v>
      </c>
      <c r="V581" s="117" t="s">
        <v>24</v>
      </c>
      <c r="W581" s="74" t="str">
        <f t="shared" si="335"/>
        <v>x</v>
      </c>
      <c r="X581" s="74" t="str">
        <f t="shared" si="336"/>
        <v/>
      </c>
      <c r="Y581" s="74" t="str">
        <f t="shared" si="337"/>
        <v>x</v>
      </c>
      <c r="Z581" s="74" t="str">
        <f t="shared" si="338"/>
        <v/>
      </c>
      <c r="AA581" t="str">
        <f>VLOOKUP($D581,'Tuyến và nhân viên'!$D:$M,6,0)</f>
        <v>HL00623</v>
      </c>
      <c r="AB581" t="str">
        <f>VLOOKUP($D581,'Tuyến và nhân viên'!$D:$M,7,0)</f>
        <v>Lê Thị Liên Thư</v>
      </c>
      <c r="AC581" s="16" t="str">
        <f>IFERROR(VLOOKUP($F581,DSKH!$D:$BF,53,0),"")</f>
        <v>F2</v>
      </c>
      <c r="AD581" s="16" t="str">
        <f>IFERROR(VLOOKUP($F581,DSKH!$D:$BF,54,0),"")</f>
        <v>GT</v>
      </c>
      <c r="AE581" s="4">
        <f>SUMIFS('Doanh số khách hàng'!$F:$F,'Doanh số khách hàng'!$A:$A,'Chi tiết tuyến'!$F581)</f>
        <v>0</v>
      </c>
      <c r="AF581" s="16" t="str">
        <f t="shared" si="370"/>
        <v>F4</v>
      </c>
      <c r="AG581" s="16" t="str">
        <f t="shared" si="371"/>
        <v>F2</v>
      </c>
      <c r="AH581" t="b">
        <f t="shared" si="339"/>
        <v>0</v>
      </c>
      <c r="AI581" t="b">
        <f t="shared" si="340"/>
        <v>1</v>
      </c>
      <c r="AJ581">
        <f>IFERROR(VLOOKUP($AC581,Master!$D:$E,2,0),"")</f>
        <v>2</v>
      </c>
      <c r="AK581">
        <f>VLOOKUP($AF581,Master!$D:$E,2,0)</f>
        <v>4</v>
      </c>
      <c r="AL581" s="4">
        <f t="shared" si="341"/>
        <v>0</v>
      </c>
      <c r="AM581" t="str">
        <f>IFERROR(VLOOKUP($F581,DSKH!$D:$BF,31,0),"")</f>
        <v>Tỉnh Cà Mau</v>
      </c>
      <c r="AN581" t="str">
        <f>IFERROR(VLOOKUP($F581,DSKH!$D:$BF,29,0),"")</f>
        <v>Xã Vĩnh Lợi</v>
      </c>
      <c r="AO581">
        <f>IFERROR(VLOOKUP($F581,DSKH!$D:$BF,52,0),"")</f>
        <v>0</v>
      </c>
      <c r="AP581">
        <f>IF(L581="x",1+COUNTIFS(AP$4:AP580,"&gt;0",$AA$4:$AA580,$AA580),0)</f>
        <v>0</v>
      </c>
      <c r="AQ581">
        <f>IF(M581="x",1+COUNTIFS(AQ$4:AQ580,"&gt;0",$AA$4:$AA580,$AA580),0)</f>
        <v>0</v>
      </c>
      <c r="AR581">
        <f>IF(N581="x",1+COUNTIFS(AR$4:AR580,"&gt;0",$AA$4:$AA580,$AA580),0)</f>
        <v>0</v>
      </c>
      <c r="AS581">
        <f>IF(O581="x",1+COUNTIFS(AS$4:AS580,"&gt;0",$AA$4:$AA580,$AA580),0)</f>
        <v>0</v>
      </c>
      <c r="AT581">
        <f>IF(P581="x",1+COUNTIFS(AT$4:AT580,"&gt;0",$AA$4:$AA580,$AA580),0)</f>
        <v>0</v>
      </c>
      <c r="AU581">
        <f>IF(Q581="x",1+COUNTIFS(AU$4:AU580,"&gt;0",$AA$4:$AA580,$AA580),0)</f>
        <v>12</v>
      </c>
      <c r="AV581">
        <f>IF(R581="x",1+COUNTIFS(AV$4:AV580,"&gt;0",$AA$4:$AA580,$AA580),0)</f>
        <v>0</v>
      </c>
      <c r="AW581">
        <f t="shared" si="372"/>
        <v>1</v>
      </c>
      <c r="AX581">
        <f t="shared" si="373"/>
        <v>0</v>
      </c>
      <c r="AY581">
        <f t="shared" si="342"/>
        <v>1</v>
      </c>
      <c r="AZ581">
        <f t="shared" si="343"/>
        <v>0</v>
      </c>
      <c r="BA581" s="4">
        <f t="shared" si="344"/>
        <v>0</v>
      </c>
      <c r="BB581" s="4">
        <f t="shared" si="345"/>
        <v>0</v>
      </c>
      <c r="BC581" s="4">
        <f t="shared" si="346"/>
        <v>0</v>
      </c>
      <c r="BD581" s="4">
        <f t="shared" si="347"/>
        <v>0</v>
      </c>
      <c r="BE581" s="4">
        <f t="shared" si="348"/>
        <v>0</v>
      </c>
      <c r="BF581" s="4">
        <f t="shared" si="349"/>
        <v>0</v>
      </c>
      <c r="BG581" s="4">
        <f t="shared" si="350"/>
        <v>0</v>
      </c>
      <c r="BH581" s="4">
        <f t="shared" si="351"/>
        <v>0</v>
      </c>
      <c r="BI581" s="4">
        <f t="shared" si="352"/>
        <v>0</v>
      </c>
      <c r="BJ581" s="4">
        <f t="shared" si="353"/>
        <v>0</v>
      </c>
      <c r="BK581" s="4">
        <f t="shared" si="354"/>
        <v>0</v>
      </c>
      <c r="BL581" s="4">
        <f t="shared" si="355"/>
        <v>0</v>
      </c>
      <c r="BM581" s="4">
        <f t="shared" si="356"/>
        <v>1</v>
      </c>
      <c r="BN581" s="4">
        <f t="shared" si="357"/>
        <v>0</v>
      </c>
      <c r="BO581">
        <f>SUMIFS(BH$5:BH581,$AA$5:$AA581,$AA581)</f>
        <v>6</v>
      </c>
      <c r="BP581">
        <f>SUMIFS(BI$5:BI581,$AA$5:$AA581,$AA581)</f>
        <v>7</v>
      </c>
      <c r="BQ581">
        <f>SUMIFS(BJ$5:BJ581,$AA$5:$AA581,$AA581)</f>
        <v>15</v>
      </c>
      <c r="BR581">
        <f>SUMIFS(BK$5:BK581,$AA$5:$AA581,$AA581)</f>
        <v>4</v>
      </c>
      <c r="BS581">
        <f>SUMIFS(BL$5:BL581,$AA$5:$AA581,$AA581)</f>
        <v>16</v>
      </c>
      <c r="BT581">
        <f>SUMIFS(BM$5:BM581,$AA$5:$AA581,$AA581)</f>
        <v>9</v>
      </c>
      <c r="BU581">
        <f>SUMIFS(BN$5:BN581,$AA$5:$AA581,$AA581)</f>
        <v>0</v>
      </c>
      <c r="BV581">
        <f t="shared" si="358"/>
        <v>18</v>
      </c>
      <c r="BW581">
        <f t="shared" si="359"/>
        <v>16</v>
      </c>
      <c r="BX581">
        <f t="shared" si="360"/>
        <v>28</v>
      </c>
      <c r="BY581">
        <f t="shared" si="361"/>
        <v>23</v>
      </c>
      <c r="BZ581">
        <f t="shared" si="362"/>
        <v>22</v>
      </c>
      <c r="CA581">
        <f t="shared" si="363"/>
        <v>40</v>
      </c>
      <c r="CB581">
        <f t="shared" si="364"/>
        <v>0</v>
      </c>
      <c r="CC581">
        <f t="shared" si="365"/>
        <v>9</v>
      </c>
      <c r="CD581">
        <f t="shared" si="366"/>
        <v>40</v>
      </c>
      <c r="CE581" t="str">
        <f>IFERROR(VLOOKUP($AA581,'Tuyến và nhân viên'!$I:$O,7,0),"")</f>
        <v>Trần Văn Khanh</v>
      </c>
      <c r="CF581">
        <f t="shared" si="367"/>
        <v>2</v>
      </c>
      <c r="CG581">
        <f t="shared" si="368"/>
        <v>1</v>
      </c>
      <c r="CH581">
        <f>COUNTIFS($L581:L581,"x")</f>
        <v>0</v>
      </c>
      <c r="CI581">
        <f>COUNTIFS($L581:M581,"x")</f>
        <v>0</v>
      </c>
      <c r="CJ581">
        <f>COUNTIFS($L581:N581,"x")</f>
        <v>0</v>
      </c>
      <c r="CK581">
        <f>COUNTIFS($L581:O581,"x")</f>
        <v>0</v>
      </c>
      <c r="CL581">
        <f>COUNTIFS($L581:P581,"x")</f>
        <v>0</v>
      </c>
      <c r="CM581">
        <f>COUNTIFS($L581:Q581,"x")</f>
        <v>1</v>
      </c>
      <c r="CN581">
        <f>COUNTIFS($L581:R581,"x")</f>
        <v>1</v>
      </c>
      <c r="CO581" t="str" cm="1">
        <f t="array" ref="CO581">IFERROR(INDEX($CH$4:$CN$4,0,MATCH(1,$CH581:$CN581,0)),"")</f>
        <v>Thứ 7</v>
      </c>
      <c r="CP581" t="str" cm="1">
        <f t="array" ref="CP581">IFERROR(INDEX($CH$4:$CN$4,0,MATCH(2,$CH581:$CN581,0)),"")</f>
        <v/>
      </c>
      <c r="CQ581" t="str">
        <f t="shared" si="369"/>
        <v>Thứ 7</v>
      </c>
      <c r="CR581" t="str">
        <f t="shared" si="374"/>
        <v>F2 - Tuần 1 &amp; 3</v>
      </c>
    </row>
    <row r="582" spans="1:96" x14ac:dyDescent="0.3">
      <c r="A582" s="117" t="s">
        <v>38878</v>
      </c>
      <c r="B582" s="118" t="s">
        <v>33266</v>
      </c>
      <c r="C582" s="118" t="s">
        <v>33267</v>
      </c>
      <c r="D582" s="118" t="s">
        <v>39663</v>
      </c>
      <c r="E582" s="118" t="s">
        <v>39664</v>
      </c>
      <c r="F582" s="118" t="s">
        <v>22812</v>
      </c>
      <c r="G582" s="118" t="s">
        <v>36026</v>
      </c>
      <c r="H582" s="118" t="s">
        <v>36032</v>
      </c>
      <c r="I582" s="118" t="s">
        <v>22</v>
      </c>
      <c r="J582" s="119" t="s">
        <v>39658</v>
      </c>
      <c r="K582" s="119" t="s">
        <v>23</v>
      </c>
      <c r="L582" s="117" t="s">
        <v>23</v>
      </c>
      <c r="M582" s="117" t="s">
        <v>23</v>
      </c>
      <c r="N582" s="117" t="s">
        <v>23</v>
      </c>
      <c r="O582" s="117" t="s">
        <v>23</v>
      </c>
      <c r="P582" s="117" t="s">
        <v>23</v>
      </c>
      <c r="Q582" s="117" t="s">
        <v>24</v>
      </c>
      <c r="R582" s="117" t="s">
        <v>23</v>
      </c>
      <c r="S582" s="117" t="s">
        <v>24</v>
      </c>
      <c r="T582" s="117" t="s">
        <v>24</v>
      </c>
      <c r="U582" s="117" t="s">
        <v>24</v>
      </c>
      <c r="V582" s="117" t="s">
        <v>24</v>
      </c>
      <c r="W582" s="74" t="str">
        <f t="shared" ref="W582:W645" si="375">IF(AW582&gt;0,"x","")</f>
        <v>x</v>
      </c>
      <c r="X582" s="74" t="str">
        <f t="shared" ref="X582:X645" si="376">IF(AX582&gt;0,"x","")</f>
        <v>x</v>
      </c>
      <c r="Y582" s="74" t="str">
        <f t="shared" ref="Y582:Y645" si="377">IF(AY582&gt;0,"x","")</f>
        <v>x</v>
      </c>
      <c r="Z582" s="74" t="str">
        <f t="shared" ref="Z582:Z645" si="378">IF(AZ582&gt;0,"x","")</f>
        <v>x</v>
      </c>
      <c r="AA582" t="str">
        <f>VLOOKUP($D582,'Tuyến và nhân viên'!$D:$M,6,0)</f>
        <v>HL00623</v>
      </c>
      <c r="AB582" t="str">
        <f>VLOOKUP($D582,'Tuyến và nhân viên'!$D:$M,7,0)</f>
        <v>Lê Thị Liên Thư</v>
      </c>
      <c r="AC582" s="16" t="str">
        <f>IFERROR(VLOOKUP($F582,DSKH!$D:$BF,53,0),"")</f>
        <v>F4</v>
      </c>
      <c r="AD582" s="16" t="str">
        <f>IFERROR(VLOOKUP($F582,DSKH!$D:$BF,54,0),"")</f>
        <v>GT</v>
      </c>
      <c r="AE582" s="4">
        <f>SUMIFS('Doanh số khách hàng'!$F:$F,'Doanh số khách hàng'!$A:$A,'Chi tiết tuyến'!$F582)</f>
        <v>857666.66666666663</v>
      </c>
      <c r="AF582" s="16" t="str">
        <f t="shared" si="370"/>
        <v>F4</v>
      </c>
      <c r="AG582" s="16" t="str">
        <f t="shared" si="371"/>
        <v>F4</v>
      </c>
      <c r="AH582" t="b">
        <f t="shared" ref="AH582:AH645" si="379">EXACT($AC582,AF582)</f>
        <v>1</v>
      </c>
      <c r="AI582" t="b">
        <f t="shared" ref="AI582:AI645" si="380">EXACT($AC582,AG582)</f>
        <v>1</v>
      </c>
      <c r="AJ582">
        <f>IFERROR(VLOOKUP($AC582,Master!$D:$E,2,0),"")</f>
        <v>4</v>
      </c>
      <c r="AK582">
        <f>VLOOKUP($AF582,Master!$D:$E,2,0)</f>
        <v>4</v>
      </c>
      <c r="AL582" s="4">
        <f t="shared" ref="AL582:AL645" si="381">IFERROR(AE582/AJ582,0)</f>
        <v>214416.66666666666</v>
      </c>
      <c r="AM582" t="str">
        <f>IFERROR(VLOOKUP($F582,DSKH!$D:$BF,31,0),"")</f>
        <v>Tỉnh Cà Mau</v>
      </c>
      <c r="AN582" t="str">
        <f>IFERROR(VLOOKUP($F582,DSKH!$D:$BF,29,0),"")</f>
        <v>Xã Vĩnh Lợi</v>
      </c>
      <c r="AO582">
        <f>IFERROR(VLOOKUP($F582,DSKH!$D:$BF,52,0),"")</f>
        <v>857666.66666666663</v>
      </c>
      <c r="AP582">
        <f>IF(L582="x",1+COUNTIFS(AP$4:AP581,"&gt;0",$AA$4:$AA581,$AA581),0)</f>
        <v>0</v>
      </c>
      <c r="AQ582">
        <f>IF(M582="x",1+COUNTIFS(AQ$4:AQ581,"&gt;0",$AA$4:$AA581,$AA581),0)</f>
        <v>0</v>
      </c>
      <c r="AR582">
        <f>IF(N582="x",1+COUNTIFS(AR$4:AR581,"&gt;0",$AA$4:$AA581,$AA581),0)</f>
        <v>0</v>
      </c>
      <c r="AS582">
        <f>IF(O582="x",1+COUNTIFS(AS$4:AS581,"&gt;0",$AA$4:$AA581,$AA581),0)</f>
        <v>0</v>
      </c>
      <c r="AT582">
        <f>IF(P582="x",1+COUNTIFS(AT$4:AT581,"&gt;0",$AA$4:$AA581,$AA581),0)</f>
        <v>0</v>
      </c>
      <c r="AU582">
        <f>IF(Q582="x",1+COUNTIFS(AU$4:AU581,"&gt;0",$AA$4:$AA581,$AA581),0)</f>
        <v>13</v>
      </c>
      <c r="AV582">
        <f>IF(R582="x",1+COUNTIFS(AV$4:AV581,"&gt;0",$AA$4:$AA581,$AA581),0)</f>
        <v>0</v>
      </c>
      <c r="AW582">
        <f t="shared" si="372"/>
        <v>1</v>
      </c>
      <c r="AX582">
        <f t="shared" si="373"/>
        <v>1</v>
      </c>
      <c r="AY582">
        <f t="shared" ref="AY582:AY645" si="382">AW582</f>
        <v>1</v>
      </c>
      <c r="AZ582">
        <f t="shared" ref="AZ582:AZ645" si="383">AX582</f>
        <v>1</v>
      </c>
      <c r="BA582" s="4">
        <f t="shared" ref="BA582:BA645" si="384">$AL582*IF(L582&gt;="x",1,0)</f>
        <v>0</v>
      </c>
      <c r="BB582" s="4">
        <f t="shared" ref="BB582:BB645" si="385">$AL582*IF(M582&gt;="x",1,0)</f>
        <v>0</v>
      </c>
      <c r="BC582" s="4">
        <f t="shared" ref="BC582:BC645" si="386">$AL582*IF(N582&gt;="x",1,0)</f>
        <v>0</v>
      </c>
      <c r="BD582" s="4">
        <f t="shared" ref="BD582:BD645" si="387">$AL582*IF(O582&gt;="x",1,0)</f>
        <v>0</v>
      </c>
      <c r="BE582" s="4">
        <f t="shared" ref="BE582:BE645" si="388">$AL582*IF(P582&gt;="x",1,0)</f>
        <v>0</v>
      </c>
      <c r="BF582" s="4">
        <f t="shared" ref="BF582:BF645" si="389">$AL582*IF(Q582&gt;="x",1,0)</f>
        <v>214416.66666666666</v>
      </c>
      <c r="BG582" s="4">
        <f t="shared" ref="BG582:BG645" si="390">$AL582*IF(R582&gt;="x",1,0)</f>
        <v>0</v>
      </c>
      <c r="BH582" s="4">
        <f t="shared" ref="BH582:BH645" si="391">IF(AND(L582="x",$AC582="F2"),1,0)</f>
        <v>0</v>
      </c>
      <c r="BI582" s="4">
        <f t="shared" ref="BI582:BI645" si="392">IF(AND(M582="x",$AC582="F2"),1,0)</f>
        <v>0</v>
      </c>
      <c r="BJ582" s="4">
        <f t="shared" ref="BJ582:BJ645" si="393">IF(AND(N582="x",$AC582="F2"),1,0)</f>
        <v>0</v>
      </c>
      <c r="BK582" s="4">
        <f t="shared" ref="BK582:BK645" si="394">IF(AND(O582="x",$AC582="F2"),1,0)</f>
        <v>0</v>
      </c>
      <c r="BL582" s="4">
        <f t="shared" ref="BL582:BL645" si="395">IF(AND(P582="x",$AC582="F2"),1,0)</f>
        <v>0</v>
      </c>
      <c r="BM582" s="4">
        <f t="shared" ref="BM582:BM645" si="396">IF(AND(Q582="x",$AC582="F2"),1,0)</f>
        <v>0</v>
      </c>
      <c r="BN582" s="4">
        <f t="shared" ref="BN582:BN645" si="397">IF(AND(R582="x",$AC582="F2"),1,0)</f>
        <v>0</v>
      </c>
      <c r="BO582">
        <f>SUMIFS(BH$5:BH582,$AA$5:$AA582,$AA582)</f>
        <v>6</v>
      </c>
      <c r="BP582">
        <f>SUMIFS(BI$5:BI582,$AA$5:$AA582,$AA582)</f>
        <v>7</v>
      </c>
      <c r="BQ582">
        <f>SUMIFS(BJ$5:BJ582,$AA$5:$AA582,$AA582)</f>
        <v>15</v>
      </c>
      <c r="BR582">
        <f>SUMIFS(BK$5:BK582,$AA$5:$AA582,$AA582)</f>
        <v>4</v>
      </c>
      <c r="BS582">
        <f>SUMIFS(BL$5:BL582,$AA$5:$AA582,$AA582)</f>
        <v>16</v>
      </c>
      <c r="BT582">
        <f>SUMIFS(BM$5:BM582,$AA$5:$AA582,$AA582)</f>
        <v>9</v>
      </c>
      <c r="BU582">
        <f>SUMIFS(BN$5:BN582,$AA$5:$AA582,$AA582)</f>
        <v>0</v>
      </c>
      <c r="BV582">
        <f t="shared" ref="BV582:BV645" si="398">SUMIFS(BH:BH,$AA:$AA,$AA582)</f>
        <v>18</v>
      </c>
      <c r="BW582">
        <f t="shared" ref="BW582:BW645" si="399">SUMIFS(BI:BI,$AA:$AA,$AA582)</f>
        <v>16</v>
      </c>
      <c r="BX582">
        <f t="shared" ref="BX582:BX645" si="400">SUMIFS(BJ:BJ,$AA:$AA,$AA582)</f>
        <v>28</v>
      </c>
      <c r="BY582">
        <f t="shared" ref="BY582:BY645" si="401">SUMIFS(BK:BK,$AA:$AA,$AA582)</f>
        <v>23</v>
      </c>
      <c r="BZ582">
        <f t="shared" ref="BZ582:BZ645" si="402">SUMIFS(BL:BL,$AA:$AA,$AA582)</f>
        <v>22</v>
      </c>
      <c r="CA582">
        <f t="shared" ref="CA582:CA645" si="403">SUMIFS(BM:BM,$AA:$AA,$AA582)</f>
        <v>40</v>
      </c>
      <c r="CB582">
        <f t="shared" ref="CB582:CB645" si="404">SUMIFS(BN:BN,$AA:$AA,$AA582)</f>
        <v>0</v>
      </c>
      <c r="CC582">
        <f t="shared" ref="CC582:CC645" si="405">SUMPRODUCT(BH582:BN582,BO582:BU582)</f>
        <v>0</v>
      </c>
      <c r="CD582">
        <f t="shared" ref="CD582:CD645" si="406">SUMPRODUCT(BV582:CB582,BH582:BN582)</f>
        <v>0</v>
      </c>
      <c r="CE582" t="str">
        <f>IFERROR(VLOOKUP($AA582,'Tuyến và nhân viên'!$I:$O,7,0),"")</f>
        <v>Trần Văn Khanh</v>
      </c>
      <c r="CF582">
        <f t="shared" ref="CF582:CF645" si="407">COUNTIFS($L582:$R582,"x")*COUNTIFS($W582:$Z582,"x")</f>
        <v>4</v>
      </c>
      <c r="CG582">
        <f t="shared" ref="CG582:CG645" si="408">COUNTIFS($L582:$R582,"x")</f>
        <v>1</v>
      </c>
      <c r="CH582">
        <f>COUNTIFS($L582:L582,"x")</f>
        <v>0</v>
      </c>
      <c r="CI582">
        <f>COUNTIFS($L582:M582,"x")</f>
        <v>0</v>
      </c>
      <c r="CJ582">
        <f>COUNTIFS($L582:N582,"x")</f>
        <v>0</v>
      </c>
      <c r="CK582">
        <f>COUNTIFS($L582:O582,"x")</f>
        <v>0</v>
      </c>
      <c r="CL582">
        <f>COUNTIFS($L582:P582,"x")</f>
        <v>0</v>
      </c>
      <c r="CM582">
        <f>COUNTIFS($L582:Q582,"x")</f>
        <v>1</v>
      </c>
      <c r="CN582">
        <f>COUNTIFS($L582:R582,"x")</f>
        <v>1</v>
      </c>
      <c r="CO582" t="str" cm="1">
        <f t="array" ref="CO582">IFERROR(INDEX($CH$4:$CN$4,0,MATCH(1,$CH582:$CN582,0)),"")</f>
        <v>Thứ 7</v>
      </c>
      <c r="CP582" t="str" cm="1">
        <f t="array" ref="CP582">IFERROR(INDEX($CH$4:$CN$4,0,MATCH(2,$CH582:$CN582,0)),"")</f>
        <v/>
      </c>
      <c r="CQ582" t="str">
        <f t="shared" ref="CQ582:CQ645" si="409">IF($CG582=1,CO582,_xlfn.CONCAT(CO582," &amp; ",CP582))</f>
        <v>Thứ 7</v>
      </c>
      <c r="CR582" t="str">
        <f t="shared" si="374"/>
        <v>F4 - Tất cả các tuần</v>
      </c>
    </row>
    <row r="583" spans="1:96" x14ac:dyDescent="0.3">
      <c r="A583" s="117" t="s">
        <v>38886</v>
      </c>
      <c r="B583" s="118" t="s">
        <v>33266</v>
      </c>
      <c r="C583" s="118" t="s">
        <v>33267</v>
      </c>
      <c r="D583" s="118" t="s">
        <v>39663</v>
      </c>
      <c r="E583" s="118" t="s">
        <v>39664</v>
      </c>
      <c r="F583" s="118" t="s">
        <v>36043</v>
      </c>
      <c r="G583" s="118" t="s">
        <v>36044</v>
      </c>
      <c r="H583" s="118" t="s">
        <v>36048</v>
      </c>
      <c r="I583" s="118" t="s">
        <v>22</v>
      </c>
      <c r="J583" s="119" t="s">
        <v>39658</v>
      </c>
      <c r="K583" s="119" t="s">
        <v>23</v>
      </c>
      <c r="L583" s="117" t="s">
        <v>24</v>
      </c>
      <c r="M583" s="117" t="s">
        <v>23</v>
      </c>
      <c r="N583" s="117" t="s">
        <v>23</v>
      </c>
      <c r="O583" s="117" t="s">
        <v>23</v>
      </c>
      <c r="P583" s="117" t="s">
        <v>23</v>
      </c>
      <c r="Q583" s="117" t="s">
        <v>23</v>
      </c>
      <c r="R583" s="117" t="s">
        <v>23</v>
      </c>
      <c r="S583" s="117" t="s">
        <v>24</v>
      </c>
      <c r="T583" s="117" t="s">
        <v>24</v>
      </c>
      <c r="U583" s="117" t="s">
        <v>24</v>
      </c>
      <c r="V583" s="117" t="s">
        <v>24</v>
      </c>
      <c r="W583" s="74" t="str">
        <f t="shared" si="375"/>
        <v>x</v>
      </c>
      <c r="X583" s="74" t="str">
        <f t="shared" si="376"/>
        <v/>
      </c>
      <c r="Y583" s="74" t="str">
        <f t="shared" si="377"/>
        <v>x</v>
      </c>
      <c r="Z583" s="74" t="str">
        <f t="shared" si="378"/>
        <v/>
      </c>
      <c r="AA583" t="str">
        <f>VLOOKUP($D583,'Tuyến và nhân viên'!$D:$M,6,0)</f>
        <v>HL00623</v>
      </c>
      <c r="AB583" t="str">
        <f>VLOOKUP($D583,'Tuyến và nhân viên'!$D:$M,7,0)</f>
        <v>Lê Thị Liên Thư</v>
      </c>
      <c r="AC583" s="16" t="str">
        <f>IFERROR(VLOOKUP($F583,DSKH!$D:$BF,53,0),"")</f>
        <v>F2</v>
      </c>
      <c r="AD583" s="16" t="str">
        <f>IFERROR(VLOOKUP($F583,DSKH!$D:$BF,54,0),"")</f>
        <v>GT</v>
      </c>
      <c r="AE583" s="4">
        <f>SUMIFS('Doanh số khách hàng'!$F:$F,'Doanh số khách hàng'!$A:$A,'Chi tiết tuyến'!$F583)</f>
        <v>0</v>
      </c>
      <c r="AF583" s="16" t="str">
        <f t="shared" si="370"/>
        <v>F4</v>
      </c>
      <c r="AG583" s="16" t="str">
        <f t="shared" si="371"/>
        <v>F2</v>
      </c>
      <c r="AH583" t="b">
        <f t="shared" si="379"/>
        <v>0</v>
      </c>
      <c r="AI583" t="b">
        <f t="shared" si="380"/>
        <v>1</v>
      </c>
      <c r="AJ583">
        <f>IFERROR(VLOOKUP($AC583,Master!$D:$E,2,0),"")</f>
        <v>2</v>
      </c>
      <c r="AK583">
        <f>VLOOKUP($AF583,Master!$D:$E,2,0)</f>
        <v>4</v>
      </c>
      <c r="AL583" s="4">
        <f t="shared" si="381"/>
        <v>0</v>
      </c>
      <c r="AM583" t="str">
        <f>IFERROR(VLOOKUP($F583,DSKH!$D:$BF,31,0),"")</f>
        <v>Tỉnh Cà Mau</v>
      </c>
      <c r="AN583" t="str">
        <f>IFERROR(VLOOKUP($F583,DSKH!$D:$BF,29,0),"")</f>
        <v>Xã Gành Hào</v>
      </c>
      <c r="AO583">
        <f>IFERROR(VLOOKUP($F583,DSKH!$D:$BF,52,0),"")</f>
        <v>0</v>
      </c>
      <c r="AP583">
        <f>IF(L583="x",1+COUNTIFS(AP$4:AP582,"&gt;0",$AA$4:$AA582,$AA582),0)</f>
        <v>11</v>
      </c>
      <c r="AQ583">
        <f>IF(M583="x",1+COUNTIFS(AQ$4:AQ582,"&gt;0",$AA$4:$AA582,$AA582),0)</f>
        <v>0</v>
      </c>
      <c r="AR583">
        <f>IF(N583="x",1+COUNTIFS(AR$4:AR582,"&gt;0",$AA$4:$AA582,$AA582),0)</f>
        <v>0</v>
      </c>
      <c r="AS583">
        <f>IF(O583="x",1+COUNTIFS(AS$4:AS582,"&gt;0",$AA$4:$AA582,$AA582),0)</f>
        <v>0</v>
      </c>
      <c r="AT583">
        <f>IF(P583="x",1+COUNTIFS(AT$4:AT582,"&gt;0",$AA$4:$AA582,$AA582),0)</f>
        <v>0</v>
      </c>
      <c r="AU583">
        <f>IF(Q583="x",1+COUNTIFS(AU$4:AU582,"&gt;0",$AA$4:$AA582,$AA582),0)</f>
        <v>0</v>
      </c>
      <c r="AV583">
        <f>IF(R583="x",1+COUNTIFS(AV$4:AV582,"&gt;0",$AA$4:$AA582,$AA582),0)</f>
        <v>0</v>
      </c>
      <c r="AW583">
        <f t="shared" si="372"/>
        <v>1</v>
      </c>
      <c r="AX583">
        <f t="shared" si="373"/>
        <v>0</v>
      </c>
      <c r="AY583">
        <f t="shared" si="382"/>
        <v>1</v>
      </c>
      <c r="AZ583">
        <f t="shared" si="383"/>
        <v>0</v>
      </c>
      <c r="BA583" s="4">
        <f t="shared" si="384"/>
        <v>0</v>
      </c>
      <c r="BB583" s="4">
        <f t="shared" si="385"/>
        <v>0</v>
      </c>
      <c r="BC583" s="4">
        <f t="shared" si="386"/>
        <v>0</v>
      </c>
      <c r="BD583" s="4">
        <f t="shared" si="387"/>
        <v>0</v>
      </c>
      <c r="BE583" s="4">
        <f t="shared" si="388"/>
        <v>0</v>
      </c>
      <c r="BF583" s="4">
        <f t="shared" si="389"/>
        <v>0</v>
      </c>
      <c r="BG583" s="4">
        <f t="shared" si="390"/>
        <v>0</v>
      </c>
      <c r="BH583" s="4">
        <f t="shared" si="391"/>
        <v>1</v>
      </c>
      <c r="BI583" s="4">
        <f t="shared" si="392"/>
        <v>0</v>
      </c>
      <c r="BJ583" s="4">
        <f t="shared" si="393"/>
        <v>0</v>
      </c>
      <c r="BK583" s="4">
        <f t="shared" si="394"/>
        <v>0</v>
      </c>
      <c r="BL583" s="4">
        <f t="shared" si="395"/>
        <v>0</v>
      </c>
      <c r="BM583" s="4">
        <f t="shared" si="396"/>
        <v>0</v>
      </c>
      <c r="BN583" s="4">
        <f t="shared" si="397"/>
        <v>0</v>
      </c>
      <c r="BO583">
        <f>SUMIFS(BH$5:BH583,$AA$5:$AA583,$AA583)</f>
        <v>7</v>
      </c>
      <c r="BP583">
        <f>SUMIFS(BI$5:BI583,$AA$5:$AA583,$AA583)</f>
        <v>7</v>
      </c>
      <c r="BQ583">
        <f>SUMIFS(BJ$5:BJ583,$AA$5:$AA583,$AA583)</f>
        <v>15</v>
      </c>
      <c r="BR583">
        <f>SUMIFS(BK$5:BK583,$AA$5:$AA583,$AA583)</f>
        <v>4</v>
      </c>
      <c r="BS583">
        <f>SUMIFS(BL$5:BL583,$AA$5:$AA583,$AA583)</f>
        <v>16</v>
      </c>
      <c r="BT583">
        <f>SUMIFS(BM$5:BM583,$AA$5:$AA583,$AA583)</f>
        <v>9</v>
      </c>
      <c r="BU583">
        <f>SUMIFS(BN$5:BN583,$AA$5:$AA583,$AA583)</f>
        <v>0</v>
      </c>
      <c r="BV583">
        <f t="shared" si="398"/>
        <v>18</v>
      </c>
      <c r="BW583">
        <f t="shared" si="399"/>
        <v>16</v>
      </c>
      <c r="BX583">
        <f t="shared" si="400"/>
        <v>28</v>
      </c>
      <c r="BY583">
        <f t="shared" si="401"/>
        <v>23</v>
      </c>
      <c r="BZ583">
        <f t="shared" si="402"/>
        <v>22</v>
      </c>
      <c r="CA583">
        <f t="shared" si="403"/>
        <v>40</v>
      </c>
      <c r="CB583">
        <f t="shared" si="404"/>
        <v>0</v>
      </c>
      <c r="CC583">
        <f t="shared" si="405"/>
        <v>7</v>
      </c>
      <c r="CD583">
        <f t="shared" si="406"/>
        <v>18</v>
      </c>
      <c r="CE583" t="str">
        <f>IFERROR(VLOOKUP($AA583,'Tuyến và nhân viên'!$I:$O,7,0),"")</f>
        <v>Trần Văn Khanh</v>
      </c>
      <c r="CF583">
        <f t="shared" si="407"/>
        <v>2</v>
      </c>
      <c r="CG583">
        <f t="shared" si="408"/>
        <v>1</v>
      </c>
      <c r="CH583">
        <f>COUNTIFS($L583:L583,"x")</f>
        <v>1</v>
      </c>
      <c r="CI583">
        <f>COUNTIFS($L583:M583,"x")</f>
        <v>1</v>
      </c>
      <c r="CJ583">
        <f>COUNTIFS($L583:N583,"x")</f>
        <v>1</v>
      </c>
      <c r="CK583">
        <f>COUNTIFS($L583:O583,"x")</f>
        <v>1</v>
      </c>
      <c r="CL583">
        <f>COUNTIFS($L583:P583,"x")</f>
        <v>1</v>
      </c>
      <c r="CM583">
        <f>COUNTIFS($L583:Q583,"x")</f>
        <v>1</v>
      </c>
      <c r="CN583">
        <f>COUNTIFS($L583:R583,"x")</f>
        <v>1</v>
      </c>
      <c r="CO583" t="str" cm="1">
        <f t="array" ref="CO583">IFERROR(INDEX($CH$4:$CN$4,0,MATCH(1,$CH583:$CN583,0)),"")</f>
        <v>Thứ 2</v>
      </c>
      <c r="CP583" t="str" cm="1">
        <f t="array" ref="CP583">IFERROR(INDEX($CH$4:$CN$4,0,MATCH(2,$CH583:$CN583,0)),"")</f>
        <v/>
      </c>
      <c r="CQ583" t="str">
        <f t="shared" si="409"/>
        <v>Thứ 2</v>
      </c>
      <c r="CR583" t="str">
        <f t="shared" si="374"/>
        <v>F2 - Tuần 1 &amp; 3</v>
      </c>
    </row>
    <row r="584" spans="1:96" x14ac:dyDescent="0.3">
      <c r="A584" s="117" t="s">
        <v>38892</v>
      </c>
      <c r="B584" s="118" t="s">
        <v>33266</v>
      </c>
      <c r="C584" s="118" t="s">
        <v>33267</v>
      </c>
      <c r="D584" s="118" t="s">
        <v>39663</v>
      </c>
      <c r="E584" s="118" t="s">
        <v>39664</v>
      </c>
      <c r="F584" s="118" t="s">
        <v>36051</v>
      </c>
      <c r="G584" s="118" t="s">
        <v>36052</v>
      </c>
      <c r="H584" s="118" t="s">
        <v>36057</v>
      </c>
      <c r="I584" s="118" t="s">
        <v>22</v>
      </c>
      <c r="J584" s="119" t="s">
        <v>39658</v>
      </c>
      <c r="K584" s="119" t="s">
        <v>23</v>
      </c>
      <c r="L584" s="117" t="s">
        <v>23</v>
      </c>
      <c r="M584" s="117" t="s">
        <v>24</v>
      </c>
      <c r="N584" s="117" t="s">
        <v>23</v>
      </c>
      <c r="O584" s="117" t="s">
        <v>23</v>
      </c>
      <c r="P584" s="117" t="s">
        <v>23</v>
      </c>
      <c r="Q584" s="117" t="s">
        <v>23</v>
      </c>
      <c r="R584" s="117" t="s">
        <v>23</v>
      </c>
      <c r="S584" s="117" t="s">
        <v>24</v>
      </c>
      <c r="T584" s="117" t="s">
        <v>24</v>
      </c>
      <c r="U584" s="117" t="s">
        <v>24</v>
      </c>
      <c r="V584" s="117" t="s">
        <v>24</v>
      </c>
      <c r="W584" s="74" t="str">
        <f t="shared" si="375"/>
        <v>x</v>
      </c>
      <c r="X584" s="74" t="str">
        <f t="shared" si="376"/>
        <v/>
      </c>
      <c r="Y584" s="74" t="str">
        <f t="shared" si="377"/>
        <v>x</v>
      </c>
      <c r="Z584" s="74" t="str">
        <f t="shared" si="378"/>
        <v/>
      </c>
      <c r="AA584" t="str">
        <f>VLOOKUP($D584,'Tuyến và nhân viên'!$D:$M,6,0)</f>
        <v>HL00623</v>
      </c>
      <c r="AB584" t="str">
        <f>VLOOKUP($D584,'Tuyến và nhân viên'!$D:$M,7,0)</f>
        <v>Lê Thị Liên Thư</v>
      </c>
      <c r="AC584" s="16" t="str">
        <f>IFERROR(VLOOKUP($F584,DSKH!$D:$BF,53,0),"")</f>
        <v>F2</v>
      </c>
      <c r="AD584" s="16" t="str">
        <f>IFERROR(VLOOKUP($F584,DSKH!$D:$BF,54,0),"")</f>
        <v>GT</v>
      </c>
      <c r="AE584" s="4">
        <f>SUMIFS('Doanh số khách hàng'!$F:$F,'Doanh số khách hàng'!$A:$A,'Chi tiết tuyến'!$F584)</f>
        <v>0</v>
      </c>
      <c r="AF584" s="16" t="str">
        <f t="shared" si="370"/>
        <v>F4</v>
      </c>
      <c r="AG584" s="16" t="str">
        <f t="shared" si="371"/>
        <v>F2</v>
      </c>
      <c r="AH584" t="b">
        <f t="shared" si="379"/>
        <v>0</v>
      </c>
      <c r="AI584" t="b">
        <f t="shared" si="380"/>
        <v>1</v>
      </c>
      <c r="AJ584">
        <f>IFERROR(VLOOKUP($AC584,Master!$D:$E,2,0),"")</f>
        <v>2</v>
      </c>
      <c r="AK584">
        <f>VLOOKUP($AF584,Master!$D:$E,2,0)</f>
        <v>4</v>
      </c>
      <c r="AL584" s="4">
        <f t="shared" si="381"/>
        <v>0</v>
      </c>
      <c r="AM584" t="str">
        <f>IFERROR(VLOOKUP($F584,DSKH!$D:$BF,31,0),"")</f>
        <v>Tỉnh Cà Mau</v>
      </c>
      <c r="AN584" t="str">
        <f>IFERROR(VLOOKUP($F584,DSKH!$D:$BF,29,0),"")</f>
        <v>Phường Láng Tròn</v>
      </c>
      <c r="AO584">
        <f>IFERROR(VLOOKUP($F584,DSKH!$D:$BF,52,0),"")</f>
        <v>0</v>
      </c>
      <c r="AP584">
        <f>IF(L584="x",1+COUNTIFS(AP$4:AP583,"&gt;0",$AA$4:$AA583,$AA583),0)</f>
        <v>0</v>
      </c>
      <c r="AQ584">
        <f>IF(M584="x",1+COUNTIFS(AQ$4:AQ583,"&gt;0",$AA$4:$AA583,$AA583),0)</f>
        <v>10</v>
      </c>
      <c r="AR584">
        <f>IF(N584="x",1+COUNTIFS(AR$4:AR583,"&gt;0",$AA$4:$AA583,$AA583),0)</f>
        <v>0</v>
      </c>
      <c r="AS584">
        <f>IF(O584="x",1+COUNTIFS(AS$4:AS583,"&gt;0",$AA$4:$AA583,$AA583),0)</f>
        <v>0</v>
      </c>
      <c r="AT584">
        <f>IF(P584="x",1+COUNTIFS(AT$4:AT583,"&gt;0",$AA$4:$AA583,$AA583),0)</f>
        <v>0</v>
      </c>
      <c r="AU584">
        <f>IF(Q584="x",1+COUNTIFS(AU$4:AU583,"&gt;0",$AA$4:$AA583,$AA583),0)</f>
        <v>0</v>
      </c>
      <c r="AV584">
        <f>IF(R584="x",1+COUNTIFS(AV$4:AV583,"&gt;0",$AA$4:$AA583,$AA583),0)</f>
        <v>0</v>
      </c>
      <c r="AW584">
        <f t="shared" si="372"/>
        <v>1</v>
      </c>
      <c r="AX584">
        <f t="shared" si="373"/>
        <v>0</v>
      </c>
      <c r="AY584">
        <f t="shared" si="382"/>
        <v>1</v>
      </c>
      <c r="AZ584">
        <f t="shared" si="383"/>
        <v>0</v>
      </c>
      <c r="BA584" s="4">
        <f t="shared" si="384"/>
        <v>0</v>
      </c>
      <c r="BB584" s="4">
        <f t="shared" si="385"/>
        <v>0</v>
      </c>
      <c r="BC584" s="4">
        <f t="shared" si="386"/>
        <v>0</v>
      </c>
      <c r="BD584" s="4">
        <f t="shared" si="387"/>
        <v>0</v>
      </c>
      <c r="BE584" s="4">
        <f t="shared" si="388"/>
        <v>0</v>
      </c>
      <c r="BF584" s="4">
        <f t="shared" si="389"/>
        <v>0</v>
      </c>
      <c r="BG584" s="4">
        <f t="shared" si="390"/>
        <v>0</v>
      </c>
      <c r="BH584" s="4">
        <f t="shared" si="391"/>
        <v>0</v>
      </c>
      <c r="BI584" s="4">
        <f t="shared" si="392"/>
        <v>1</v>
      </c>
      <c r="BJ584" s="4">
        <f t="shared" si="393"/>
        <v>0</v>
      </c>
      <c r="BK584" s="4">
        <f t="shared" si="394"/>
        <v>0</v>
      </c>
      <c r="BL584" s="4">
        <f t="shared" si="395"/>
        <v>0</v>
      </c>
      <c r="BM584" s="4">
        <f t="shared" si="396"/>
        <v>0</v>
      </c>
      <c r="BN584" s="4">
        <f t="shared" si="397"/>
        <v>0</v>
      </c>
      <c r="BO584">
        <f>SUMIFS(BH$5:BH584,$AA$5:$AA584,$AA584)</f>
        <v>7</v>
      </c>
      <c r="BP584">
        <f>SUMIFS(BI$5:BI584,$AA$5:$AA584,$AA584)</f>
        <v>8</v>
      </c>
      <c r="BQ584">
        <f>SUMIFS(BJ$5:BJ584,$AA$5:$AA584,$AA584)</f>
        <v>15</v>
      </c>
      <c r="BR584">
        <f>SUMIFS(BK$5:BK584,$AA$5:$AA584,$AA584)</f>
        <v>4</v>
      </c>
      <c r="BS584">
        <f>SUMIFS(BL$5:BL584,$AA$5:$AA584,$AA584)</f>
        <v>16</v>
      </c>
      <c r="BT584">
        <f>SUMIFS(BM$5:BM584,$AA$5:$AA584,$AA584)</f>
        <v>9</v>
      </c>
      <c r="BU584">
        <f>SUMIFS(BN$5:BN584,$AA$5:$AA584,$AA584)</f>
        <v>0</v>
      </c>
      <c r="BV584">
        <f t="shared" si="398"/>
        <v>18</v>
      </c>
      <c r="BW584">
        <f t="shared" si="399"/>
        <v>16</v>
      </c>
      <c r="BX584">
        <f t="shared" si="400"/>
        <v>28</v>
      </c>
      <c r="BY584">
        <f t="shared" si="401"/>
        <v>23</v>
      </c>
      <c r="BZ584">
        <f t="shared" si="402"/>
        <v>22</v>
      </c>
      <c r="CA584">
        <f t="shared" si="403"/>
        <v>40</v>
      </c>
      <c r="CB584">
        <f t="shared" si="404"/>
        <v>0</v>
      </c>
      <c r="CC584">
        <f t="shared" si="405"/>
        <v>8</v>
      </c>
      <c r="CD584">
        <f t="shared" si="406"/>
        <v>16</v>
      </c>
      <c r="CE584" t="str">
        <f>IFERROR(VLOOKUP($AA584,'Tuyến và nhân viên'!$I:$O,7,0),"")</f>
        <v>Trần Văn Khanh</v>
      </c>
      <c r="CF584">
        <f t="shared" si="407"/>
        <v>2</v>
      </c>
      <c r="CG584">
        <f t="shared" si="408"/>
        <v>1</v>
      </c>
      <c r="CH584">
        <f>COUNTIFS($L584:L584,"x")</f>
        <v>0</v>
      </c>
      <c r="CI584">
        <f>COUNTIFS($L584:M584,"x")</f>
        <v>1</v>
      </c>
      <c r="CJ584">
        <f>COUNTIFS($L584:N584,"x")</f>
        <v>1</v>
      </c>
      <c r="CK584">
        <f>COUNTIFS($L584:O584,"x")</f>
        <v>1</v>
      </c>
      <c r="CL584">
        <f>COUNTIFS($L584:P584,"x")</f>
        <v>1</v>
      </c>
      <c r="CM584">
        <f>COUNTIFS($L584:Q584,"x")</f>
        <v>1</v>
      </c>
      <c r="CN584">
        <f>COUNTIFS($L584:R584,"x")</f>
        <v>1</v>
      </c>
      <c r="CO584" t="str" cm="1">
        <f t="array" ref="CO584">IFERROR(INDEX($CH$4:$CN$4,0,MATCH(1,$CH584:$CN584,0)),"")</f>
        <v>Thứ 3</v>
      </c>
      <c r="CP584" t="str" cm="1">
        <f t="array" ref="CP584">IFERROR(INDEX($CH$4:$CN$4,0,MATCH(2,$CH584:$CN584,0)),"")</f>
        <v/>
      </c>
      <c r="CQ584" t="str">
        <f t="shared" si="409"/>
        <v>Thứ 3</v>
      </c>
      <c r="CR584" t="str">
        <f t="shared" si="374"/>
        <v>F2 - Tuần 1 &amp; 3</v>
      </c>
    </row>
    <row r="585" spans="1:96" x14ac:dyDescent="0.3">
      <c r="A585" s="117" t="s">
        <v>38899</v>
      </c>
      <c r="B585" s="118" t="s">
        <v>33266</v>
      </c>
      <c r="C585" s="118" t="s">
        <v>33267</v>
      </c>
      <c r="D585" s="118" t="s">
        <v>39663</v>
      </c>
      <c r="E585" s="118" t="s">
        <v>39664</v>
      </c>
      <c r="F585" s="118" t="s">
        <v>17163</v>
      </c>
      <c r="G585" s="118" t="s">
        <v>36069</v>
      </c>
      <c r="H585" s="118" t="s">
        <v>36076</v>
      </c>
      <c r="I585" s="118" t="s">
        <v>22</v>
      </c>
      <c r="J585" s="119" t="s">
        <v>39658</v>
      </c>
      <c r="K585" s="119" t="s">
        <v>23</v>
      </c>
      <c r="L585" s="117" t="s">
        <v>23</v>
      </c>
      <c r="M585" s="117" t="s">
        <v>24</v>
      </c>
      <c r="N585" s="117" t="s">
        <v>23</v>
      </c>
      <c r="O585" s="117" t="s">
        <v>23</v>
      </c>
      <c r="P585" s="117" t="s">
        <v>23</v>
      </c>
      <c r="Q585" s="117" t="s">
        <v>23</v>
      </c>
      <c r="R585" s="117" t="s">
        <v>23</v>
      </c>
      <c r="S585" s="117" t="s">
        <v>24</v>
      </c>
      <c r="T585" s="117" t="s">
        <v>24</v>
      </c>
      <c r="U585" s="117" t="s">
        <v>24</v>
      </c>
      <c r="V585" s="117" t="s">
        <v>24</v>
      </c>
      <c r="W585" s="74" t="str">
        <f t="shared" si="375"/>
        <v>x</v>
      </c>
      <c r="X585" s="74" t="str">
        <f t="shared" si="376"/>
        <v/>
      </c>
      <c r="Y585" s="74" t="str">
        <f t="shared" si="377"/>
        <v>x</v>
      </c>
      <c r="Z585" s="74" t="str">
        <f t="shared" si="378"/>
        <v/>
      </c>
      <c r="AA585" t="str">
        <f>VLOOKUP($D585,'Tuyến và nhân viên'!$D:$M,6,0)</f>
        <v>HL00623</v>
      </c>
      <c r="AB585" t="str">
        <f>VLOOKUP($D585,'Tuyến và nhân viên'!$D:$M,7,0)</f>
        <v>Lê Thị Liên Thư</v>
      </c>
      <c r="AC585" s="16" t="str">
        <f>IFERROR(VLOOKUP($F585,DSKH!$D:$BF,53,0),"")</f>
        <v>F2</v>
      </c>
      <c r="AD585" s="16" t="str">
        <f>IFERROR(VLOOKUP($F585,DSKH!$D:$BF,54,0),"")</f>
        <v>GT</v>
      </c>
      <c r="AE585" s="4">
        <f>SUMIFS('Doanh số khách hàng'!$F:$F,'Doanh số khách hàng'!$A:$A,'Chi tiết tuyến'!$F585)</f>
        <v>185640</v>
      </c>
      <c r="AF585" s="16" t="str">
        <f t="shared" si="370"/>
        <v>F4</v>
      </c>
      <c r="AG585" s="16" t="str">
        <f t="shared" si="371"/>
        <v>F2</v>
      </c>
      <c r="AH585" t="b">
        <f t="shared" si="379"/>
        <v>0</v>
      </c>
      <c r="AI585" t="b">
        <f t="shared" si="380"/>
        <v>1</v>
      </c>
      <c r="AJ585">
        <f>IFERROR(VLOOKUP($AC585,Master!$D:$E,2,0),"")</f>
        <v>2</v>
      </c>
      <c r="AK585">
        <f>VLOOKUP($AF585,Master!$D:$E,2,0)</f>
        <v>4</v>
      </c>
      <c r="AL585" s="4">
        <f t="shared" si="381"/>
        <v>92820</v>
      </c>
      <c r="AM585" t="str">
        <f>IFERROR(VLOOKUP($F585,DSKH!$D:$BF,31,0),"")</f>
        <v>Tỉnh Cà Mau</v>
      </c>
      <c r="AN585" t="str">
        <f>IFERROR(VLOOKUP($F585,DSKH!$D:$BF,29,0),"")</f>
        <v>Phường Láng Tròn</v>
      </c>
      <c r="AO585">
        <f>IFERROR(VLOOKUP($F585,DSKH!$D:$BF,52,0),"")</f>
        <v>185640</v>
      </c>
      <c r="AP585">
        <f>IF(L585="x",1+COUNTIFS(AP$4:AP584,"&gt;0",$AA$4:$AA584,$AA584),0)</f>
        <v>0</v>
      </c>
      <c r="AQ585">
        <f>IF(M585="x",1+COUNTIFS(AQ$4:AQ584,"&gt;0",$AA$4:$AA584,$AA584),0)</f>
        <v>11</v>
      </c>
      <c r="AR585">
        <f>IF(N585="x",1+COUNTIFS(AR$4:AR584,"&gt;0",$AA$4:$AA584,$AA584),0)</f>
        <v>0</v>
      </c>
      <c r="AS585">
        <f>IF(O585="x",1+COUNTIFS(AS$4:AS584,"&gt;0",$AA$4:$AA584,$AA584),0)</f>
        <v>0</v>
      </c>
      <c r="AT585">
        <f>IF(P585="x",1+COUNTIFS(AT$4:AT584,"&gt;0",$AA$4:$AA584,$AA584),0)</f>
        <v>0</v>
      </c>
      <c r="AU585">
        <f>IF(Q585="x",1+COUNTIFS(AU$4:AU584,"&gt;0",$AA$4:$AA584,$AA584),0)</f>
        <v>0</v>
      </c>
      <c r="AV585">
        <f>IF(R585="x",1+COUNTIFS(AV$4:AV584,"&gt;0",$AA$4:$AA584,$AA584),0)</f>
        <v>0</v>
      </c>
      <c r="AW585">
        <f t="shared" si="372"/>
        <v>1</v>
      </c>
      <c r="AX585">
        <f t="shared" si="373"/>
        <v>0</v>
      </c>
      <c r="AY585">
        <f t="shared" si="382"/>
        <v>1</v>
      </c>
      <c r="AZ585">
        <f t="shared" si="383"/>
        <v>0</v>
      </c>
      <c r="BA585" s="4">
        <f t="shared" si="384"/>
        <v>0</v>
      </c>
      <c r="BB585" s="4">
        <f t="shared" si="385"/>
        <v>92820</v>
      </c>
      <c r="BC585" s="4">
        <f t="shared" si="386"/>
        <v>0</v>
      </c>
      <c r="BD585" s="4">
        <f t="shared" si="387"/>
        <v>0</v>
      </c>
      <c r="BE585" s="4">
        <f t="shared" si="388"/>
        <v>0</v>
      </c>
      <c r="BF585" s="4">
        <f t="shared" si="389"/>
        <v>0</v>
      </c>
      <c r="BG585" s="4">
        <f t="shared" si="390"/>
        <v>0</v>
      </c>
      <c r="BH585" s="4">
        <f t="shared" si="391"/>
        <v>0</v>
      </c>
      <c r="BI585" s="4">
        <f t="shared" si="392"/>
        <v>1</v>
      </c>
      <c r="BJ585" s="4">
        <f t="shared" si="393"/>
        <v>0</v>
      </c>
      <c r="BK585" s="4">
        <f t="shared" si="394"/>
        <v>0</v>
      </c>
      <c r="BL585" s="4">
        <f t="shared" si="395"/>
        <v>0</v>
      </c>
      <c r="BM585" s="4">
        <f t="shared" si="396"/>
        <v>0</v>
      </c>
      <c r="BN585" s="4">
        <f t="shared" si="397"/>
        <v>0</v>
      </c>
      <c r="BO585">
        <f>SUMIFS(BH$5:BH585,$AA$5:$AA585,$AA585)</f>
        <v>7</v>
      </c>
      <c r="BP585">
        <f>SUMIFS(BI$5:BI585,$AA$5:$AA585,$AA585)</f>
        <v>9</v>
      </c>
      <c r="BQ585">
        <f>SUMIFS(BJ$5:BJ585,$AA$5:$AA585,$AA585)</f>
        <v>15</v>
      </c>
      <c r="BR585">
        <f>SUMIFS(BK$5:BK585,$AA$5:$AA585,$AA585)</f>
        <v>4</v>
      </c>
      <c r="BS585">
        <f>SUMIFS(BL$5:BL585,$AA$5:$AA585,$AA585)</f>
        <v>16</v>
      </c>
      <c r="BT585">
        <f>SUMIFS(BM$5:BM585,$AA$5:$AA585,$AA585)</f>
        <v>9</v>
      </c>
      <c r="BU585">
        <f>SUMIFS(BN$5:BN585,$AA$5:$AA585,$AA585)</f>
        <v>0</v>
      </c>
      <c r="BV585">
        <f t="shared" si="398"/>
        <v>18</v>
      </c>
      <c r="BW585">
        <f t="shared" si="399"/>
        <v>16</v>
      </c>
      <c r="BX585">
        <f t="shared" si="400"/>
        <v>28</v>
      </c>
      <c r="BY585">
        <f t="shared" si="401"/>
        <v>23</v>
      </c>
      <c r="BZ585">
        <f t="shared" si="402"/>
        <v>22</v>
      </c>
      <c r="CA585">
        <f t="shared" si="403"/>
        <v>40</v>
      </c>
      <c r="CB585">
        <f t="shared" si="404"/>
        <v>0</v>
      </c>
      <c r="CC585">
        <f t="shared" si="405"/>
        <v>9</v>
      </c>
      <c r="CD585">
        <f t="shared" si="406"/>
        <v>16</v>
      </c>
      <c r="CE585" t="str">
        <f>IFERROR(VLOOKUP($AA585,'Tuyến và nhân viên'!$I:$O,7,0),"")</f>
        <v>Trần Văn Khanh</v>
      </c>
      <c r="CF585">
        <f t="shared" si="407"/>
        <v>2</v>
      </c>
      <c r="CG585">
        <f t="shared" si="408"/>
        <v>1</v>
      </c>
      <c r="CH585">
        <f>COUNTIFS($L585:L585,"x")</f>
        <v>0</v>
      </c>
      <c r="CI585">
        <f>COUNTIFS($L585:M585,"x")</f>
        <v>1</v>
      </c>
      <c r="CJ585">
        <f>COUNTIFS($L585:N585,"x")</f>
        <v>1</v>
      </c>
      <c r="CK585">
        <f>COUNTIFS($L585:O585,"x")</f>
        <v>1</v>
      </c>
      <c r="CL585">
        <f>COUNTIFS($L585:P585,"x")</f>
        <v>1</v>
      </c>
      <c r="CM585">
        <f>COUNTIFS($L585:Q585,"x")</f>
        <v>1</v>
      </c>
      <c r="CN585">
        <f>COUNTIFS($L585:R585,"x")</f>
        <v>1</v>
      </c>
      <c r="CO585" t="str" cm="1">
        <f t="array" ref="CO585">IFERROR(INDEX($CH$4:$CN$4,0,MATCH(1,$CH585:$CN585,0)),"")</f>
        <v>Thứ 3</v>
      </c>
      <c r="CP585" t="str" cm="1">
        <f t="array" ref="CP585">IFERROR(INDEX($CH$4:$CN$4,0,MATCH(2,$CH585:$CN585,0)),"")</f>
        <v/>
      </c>
      <c r="CQ585" t="str">
        <f t="shared" si="409"/>
        <v>Thứ 3</v>
      </c>
      <c r="CR585" t="str">
        <f t="shared" si="374"/>
        <v>F2 - Tuần 1 &amp; 3</v>
      </c>
    </row>
    <row r="586" spans="1:96" x14ac:dyDescent="0.3">
      <c r="A586" s="117" t="s">
        <v>38906</v>
      </c>
      <c r="B586" s="118" t="s">
        <v>33266</v>
      </c>
      <c r="C586" s="118" t="s">
        <v>33267</v>
      </c>
      <c r="D586" s="118" t="s">
        <v>39663</v>
      </c>
      <c r="E586" s="118" t="s">
        <v>39664</v>
      </c>
      <c r="F586" s="118" t="s">
        <v>36116</v>
      </c>
      <c r="G586" s="118" t="s">
        <v>36117</v>
      </c>
      <c r="H586" s="118" t="s">
        <v>36122</v>
      </c>
      <c r="I586" s="118" t="s">
        <v>22</v>
      </c>
      <c r="J586" s="119" t="s">
        <v>39658</v>
      </c>
      <c r="K586" s="119" t="s">
        <v>23</v>
      </c>
      <c r="L586" s="117" t="s">
        <v>23</v>
      </c>
      <c r="M586" s="117" t="s">
        <v>23</v>
      </c>
      <c r="N586" s="117" t="s">
        <v>24</v>
      </c>
      <c r="O586" s="117" t="s">
        <v>23</v>
      </c>
      <c r="P586" s="117" t="s">
        <v>23</v>
      </c>
      <c r="Q586" s="117" t="s">
        <v>23</v>
      </c>
      <c r="R586" s="117" t="s">
        <v>23</v>
      </c>
      <c r="S586" s="117" t="s">
        <v>24</v>
      </c>
      <c r="T586" s="117" t="s">
        <v>24</v>
      </c>
      <c r="U586" s="117" t="s">
        <v>24</v>
      </c>
      <c r="V586" s="117" t="s">
        <v>24</v>
      </c>
      <c r="W586" s="74" t="str">
        <f t="shared" si="375"/>
        <v/>
      </c>
      <c r="X586" s="74" t="str">
        <f t="shared" si="376"/>
        <v>x</v>
      </c>
      <c r="Y586" s="74" t="str">
        <f t="shared" si="377"/>
        <v/>
      </c>
      <c r="Z586" s="74" t="str">
        <f t="shared" si="378"/>
        <v>x</v>
      </c>
      <c r="AA586" t="str">
        <f>VLOOKUP($D586,'Tuyến và nhân viên'!$D:$M,6,0)</f>
        <v>HL00623</v>
      </c>
      <c r="AB586" t="str">
        <f>VLOOKUP($D586,'Tuyến và nhân viên'!$D:$M,7,0)</f>
        <v>Lê Thị Liên Thư</v>
      </c>
      <c r="AC586" s="16" t="str">
        <f>IFERROR(VLOOKUP($F586,DSKH!$D:$BF,53,0),"")</f>
        <v>F2</v>
      </c>
      <c r="AD586" s="16" t="str">
        <f>IFERROR(VLOOKUP($F586,DSKH!$D:$BF,54,0),"")</f>
        <v>GT</v>
      </c>
      <c r="AE586" s="4">
        <f>SUMIFS('Doanh số khách hàng'!$F:$F,'Doanh số khách hàng'!$A:$A,'Chi tiết tuyến'!$F586)</f>
        <v>0</v>
      </c>
      <c r="AF586" s="16" t="str">
        <f t="shared" si="370"/>
        <v>F4</v>
      </c>
      <c r="AG586" s="16" t="str">
        <f t="shared" si="371"/>
        <v>F2</v>
      </c>
      <c r="AH586" t="b">
        <f t="shared" si="379"/>
        <v>0</v>
      </c>
      <c r="AI586" t="b">
        <f t="shared" si="380"/>
        <v>1</v>
      </c>
      <c r="AJ586">
        <f>IFERROR(VLOOKUP($AC586,Master!$D:$E,2,0),"")</f>
        <v>2</v>
      </c>
      <c r="AK586">
        <f>VLOOKUP($AF586,Master!$D:$E,2,0)</f>
        <v>4</v>
      </c>
      <c r="AL586" s="4">
        <f t="shared" si="381"/>
        <v>0</v>
      </c>
      <c r="AM586" t="str">
        <f>IFERROR(VLOOKUP($F586,DSKH!$D:$BF,31,0),"")</f>
        <v>Tỉnh Cà Mau</v>
      </c>
      <c r="AN586" t="str">
        <f>IFERROR(VLOOKUP($F586,DSKH!$D:$BF,29,0),"")</f>
        <v>Xã Hòa Bình</v>
      </c>
      <c r="AO586">
        <f>IFERROR(VLOOKUP($F586,DSKH!$D:$BF,52,0),"")</f>
        <v>0</v>
      </c>
      <c r="AP586">
        <f>IF(L586="x",1+COUNTIFS(AP$4:AP585,"&gt;0",$AA$4:$AA585,$AA585),0)</f>
        <v>0</v>
      </c>
      <c r="AQ586">
        <f>IF(M586="x",1+COUNTIFS(AQ$4:AQ585,"&gt;0",$AA$4:$AA585,$AA585),0)</f>
        <v>0</v>
      </c>
      <c r="AR586">
        <f>IF(N586="x",1+COUNTIFS(AR$4:AR585,"&gt;0",$AA$4:$AA585,$AA585),0)</f>
        <v>20</v>
      </c>
      <c r="AS586">
        <f>IF(O586="x",1+COUNTIFS(AS$4:AS585,"&gt;0",$AA$4:$AA585,$AA585),0)</f>
        <v>0</v>
      </c>
      <c r="AT586">
        <f>IF(P586="x",1+COUNTIFS(AT$4:AT585,"&gt;0",$AA$4:$AA585,$AA585),0)</f>
        <v>0</v>
      </c>
      <c r="AU586">
        <f>IF(Q586="x",1+COUNTIFS(AU$4:AU585,"&gt;0",$AA$4:$AA585,$AA585),0)</f>
        <v>0</v>
      </c>
      <c r="AV586">
        <f>IF(R586="x",1+COUNTIFS(AV$4:AV585,"&gt;0",$AA$4:$AA585,$AA585),0)</f>
        <v>0</v>
      </c>
      <c r="AW586">
        <f t="shared" si="372"/>
        <v>0</v>
      </c>
      <c r="AX586">
        <f t="shared" si="373"/>
        <v>1</v>
      </c>
      <c r="AY586">
        <f t="shared" si="382"/>
        <v>0</v>
      </c>
      <c r="AZ586">
        <f t="shared" si="383"/>
        <v>1</v>
      </c>
      <c r="BA586" s="4">
        <f t="shared" si="384"/>
        <v>0</v>
      </c>
      <c r="BB586" s="4">
        <f t="shared" si="385"/>
        <v>0</v>
      </c>
      <c r="BC586" s="4">
        <f t="shared" si="386"/>
        <v>0</v>
      </c>
      <c r="BD586" s="4">
        <f t="shared" si="387"/>
        <v>0</v>
      </c>
      <c r="BE586" s="4">
        <f t="shared" si="388"/>
        <v>0</v>
      </c>
      <c r="BF586" s="4">
        <f t="shared" si="389"/>
        <v>0</v>
      </c>
      <c r="BG586" s="4">
        <f t="shared" si="390"/>
        <v>0</v>
      </c>
      <c r="BH586" s="4">
        <f t="shared" si="391"/>
        <v>0</v>
      </c>
      <c r="BI586" s="4">
        <f t="shared" si="392"/>
        <v>0</v>
      </c>
      <c r="BJ586" s="4">
        <f t="shared" si="393"/>
        <v>1</v>
      </c>
      <c r="BK586" s="4">
        <f t="shared" si="394"/>
        <v>0</v>
      </c>
      <c r="BL586" s="4">
        <f t="shared" si="395"/>
        <v>0</v>
      </c>
      <c r="BM586" s="4">
        <f t="shared" si="396"/>
        <v>0</v>
      </c>
      <c r="BN586" s="4">
        <f t="shared" si="397"/>
        <v>0</v>
      </c>
      <c r="BO586">
        <f>SUMIFS(BH$5:BH586,$AA$5:$AA586,$AA586)</f>
        <v>7</v>
      </c>
      <c r="BP586">
        <f>SUMIFS(BI$5:BI586,$AA$5:$AA586,$AA586)</f>
        <v>9</v>
      </c>
      <c r="BQ586">
        <f>SUMIFS(BJ$5:BJ586,$AA$5:$AA586,$AA586)</f>
        <v>16</v>
      </c>
      <c r="BR586">
        <f>SUMIFS(BK$5:BK586,$AA$5:$AA586,$AA586)</f>
        <v>4</v>
      </c>
      <c r="BS586">
        <f>SUMIFS(BL$5:BL586,$AA$5:$AA586,$AA586)</f>
        <v>16</v>
      </c>
      <c r="BT586">
        <f>SUMIFS(BM$5:BM586,$AA$5:$AA586,$AA586)</f>
        <v>9</v>
      </c>
      <c r="BU586">
        <f>SUMIFS(BN$5:BN586,$AA$5:$AA586,$AA586)</f>
        <v>0</v>
      </c>
      <c r="BV586">
        <f t="shared" si="398"/>
        <v>18</v>
      </c>
      <c r="BW586">
        <f t="shared" si="399"/>
        <v>16</v>
      </c>
      <c r="BX586">
        <f t="shared" si="400"/>
        <v>28</v>
      </c>
      <c r="BY586">
        <f t="shared" si="401"/>
        <v>23</v>
      </c>
      <c r="BZ586">
        <f t="shared" si="402"/>
        <v>22</v>
      </c>
      <c r="CA586">
        <f t="shared" si="403"/>
        <v>40</v>
      </c>
      <c r="CB586">
        <f t="shared" si="404"/>
        <v>0</v>
      </c>
      <c r="CC586">
        <f t="shared" si="405"/>
        <v>16</v>
      </c>
      <c r="CD586">
        <f t="shared" si="406"/>
        <v>28</v>
      </c>
      <c r="CE586" t="str">
        <f>IFERROR(VLOOKUP($AA586,'Tuyến và nhân viên'!$I:$O,7,0),"")</f>
        <v>Trần Văn Khanh</v>
      </c>
      <c r="CF586">
        <f t="shared" si="407"/>
        <v>2</v>
      </c>
      <c r="CG586">
        <f t="shared" si="408"/>
        <v>1</v>
      </c>
      <c r="CH586">
        <f>COUNTIFS($L586:L586,"x")</f>
        <v>0</v>
      </c>
      <c r="CI586">
        <f>COUNTIFS($L586:M586,"x")</f>
        <v>0</v>
      </c>
      <c r="CJ586">
        <f>COUNTIFS($L586:N586,"x")</f>
        <v>1</v>
      </c>
      <c r="CK586">
        <f>COUNTIFS($L586:O586,"x")</f>
        <v>1</v>
      </c>
      <c r="CL586">
        <f>COUNTIFS($L586:P586,"x")</f>
        <v>1</v>
      </c>
      <c r="CM586">
        <f>COUNTIFS($L586:Q586,"x")</f>
        <v>1</v>
      </c>
      <c r="CN586">
        <f>COUNTIFS($L586:R586,"x")</f>
        <v>1</v>
      </c>
      <c r="CO586" t="str" cm="1">
        <f t="array" ref="CO586">IFERROR(INDEX($CH$4:$CN$4,0,MATCH(1,$CH586:$CN586,0)),"")</f>
        <v>Thứ 4</v>
      </c>
      <c r="CP586" t="str" cm="1">
        <f t="array" ref="CP586">IFERROR(INDEX($CH$4:$CN$4,0,MATCH(2,$CH586:$CN586,0)),"")</f>
        <v/>
      </c>
      <c r="CQ586" t="str">
        <f t="shared" si="409"/>
        <v>Thứ 4</v>
      </c>
      <c r="CR586" t="str">
        <f t="shared" si="374"/>
        <v>F2 - Tuần 2 &amp; 4</v>
      </c>
    </row>
    <row r="587" spans="1:96" x14ac:dyDescent="0.3">
      <c r="A587" s="117" t="s">
        <v>38915</v>
      </c>
      <c r="B587" s="118" t="s">
        <v>33266</v>
      </c>
      <c r="C587" s="118" t="s">
        <v>33267</v>
      </c>
      <c r="D587" s="118" t="s">
        <v>39663</v>
      </c>
      <c r="E587" s="118" t="s">
        <v>39664</v>
      </c>
      <c r="F587" s="118" t="s">
        <v>16688</v>
      </c>
      <c r="G587" s="118" t="s">
        <v>36143</v>
      </c>
      <c r="H587" s="118" t="s">
        <v>36148</v>
      </c>
      <c r="I587" s="118" t="s">
        <v>22</v>
      </c>
      <c r="J587" s="119" t="s">
        <v>39658</v>
      </c>
      <c r="K587" s="119" t="s">
        <v>23</v>
      </c>
      <c r="L587" s="117" t="s">
        <v>24</v>
      </c>
      <c r="M587" s="117" t="s">
        <v>23</v>
      </c>
      <c r="N587" s="117" t="s">
        <v>23</v>
      </c>
      <c r="O587" s="117" t="s">
        <v>23</v>
      </c>
      <c r="P587" s="117" t="s">
        <v>23</v>
      </c>
      <c r="Q587" s="117" t="s">
        <v>23</v>
      </c>
      <c r="R587" s="117" t="s">
        <v>23</v>
      </c>
      <c r="S587" s="117" t="s">
        <v>24</v>
      </c>
      <c r="T587" s="117" t="s">
        <v>24</v>
      </c>
      <c r="U587" s="117" t="s">
        <v>24</v>
      </c>
      <c r="V587" s="117" t="s">
        <v>24</v>
      </c>
      <c r="W587" s="74" t="str">
        <f t="shared" si="375"/>
        <v>x</v>
      </c>
      <c r="X587" s="74" t="str">
        <f t="shared" si="376"/>
        <v>x</v>
      </c>
      <c r="Y587" s="74" t="str">
        <f t="shared" si="377"/>
        <v>x</v>
      </c>
      <c r="Z587" s="74" t="str">
        <f t="shared" si="378"/>
        <v>x</v>
      </c>
      <c r="AA587" t="str">
        <f>VLOOKUP($D587,'Tuyến và nhân viên'!$D:$M,6,0)</f>
        <v>HL00623</v>
      </c>
      <c r="AB587" t="str">
        <f>VLOOKUP($D587,'Tuyến và nhân viên'!$D:$M,7,0)</f>
        <v>Lê Thị Liên Thư</v>
      </c>
      <c r="AC587" s="16" t="str">
        <f>IFERROR(VLOOKUP($F587,DSKH!$D:$BF,53,0),"")</f>
        <v>F4</v>
      </c>
      <c r="AD587" s="16" t="str">
        <f>IFERROR(VLOOKUP($F587,DSKH!$D:$BF,54,0),"")</f>
        <v>GT</v>
      </c>
      <c r="AE587" s="4">
        <f>SUMIFS('Doanh số khách hàng'!$F:$F,'Doanh số khách hàng'!$A:$A,'Chi tiết tuyến'!$F587)</f>
        <v>1438046.6666666667</v>
      </c>
      <c r="AF587" s="16" t="str">
        <f t="shared" si="370"/>
        <v>F4</v>
      </c>
      <c r="AG587" s="16" t="str">
        <f t="shared" si="371"/>
        <v>F4</v>
      </c>
      <c r="AH587" t="b">
        <f t="shared" si="379"/>
        <v>1</v>
      </c>
      <c r="AI587" t="b">
        <f t="shared" si="380"/>
        <v>1</v>
      </c>
      <c r="AJ587">
        <f>IFERROR(VLOOKUP($AC587,Master!$D:$E,2,0),"")</f>
        <v>4</v>
      </c>
      <c r="AK587">
        <f>VLOOKUP($AF587,Master!$D:$E,2,0)</f>
        <v>4</v>
      </c>
      <c r="AL587" s="4">
        <f t="shared" si="381"/>
        <v>359511.66666666669</v>
      </c>
      <c r="AM587" t="str">
        <f>IFERROR(VLOOKUP($F587,DSKH!$D:$BF,31,0),"")</f>
        <v>Tỉnh Cà Mau</v>
      </c>
      <c r="AN587" t="str">
        <f>IFERROR(VLOOKUP($F587,DSKH!$D:$BF,29,0),"")</f>
        <v>Xã Long Điền</v>
      </c>
      <c r="AO587">
        <f>IFERROR(VLOOKUP($F587,DSKH!$D:$BF,52,0),"")</f>
        <v>1438046.6666666667</v>
      </c>
      <c r="AP587">
        <f>IF(L587="x",1+COUNTIFS(AP$4:AP586,"&gt;0",$AA$4:$AA586,$AA586),0)</f>
        <v>12</v>
      </c>
      <c r="AQ587">
        <f>IF(M587="x",1+COUNTIFS(AQ$4:AQ586,"&gt;0",$AA$4:$AA586,$AA586),0)</f>
        <v>0</v>
      </c>
      <c r="AR587">
        <f>IF(N587="x",1+COUNTIFS(AR$4:AR586,"&gt;0",$AA$4:$AA586,$AA586),0)</f>
        <v>0</v>
      </c>
      <c r="AS587">
        <f>IF(O587="x",1+COUNTIFS(AS$4:AS586,"&gt;0",$AA$4:$AA586,$AA586),0)</f>
        <v>0</v>
      </c>
      <c r="AT587">
        <f>IF(P587="x",1+COUNTIFS(AT$4:AT586,"&gt;0",$AA$4:$AA586,$AA586),0)</f>
        <v>0</v>
      </c>
      <c r="AU587">
        <f>IF(Q587="x",1+COUNTIFS(AU$4:AU586,"&gt;0",$AA$4:$AA586,$AA586),0)</f>
        <v>0</v>
      </c>
      <c r="AV587">
        <f>IF(R587="x",1+COUNTIFS(AV$4:AV586,"&gt;0",$AA$4:$AA586,$AA586),0)</f>
        <v>0</v>
      </c>
      <c r="AW587">
        <f t="shared" si="372"/>
        <v>1</v>
      </c>
      <c r="AX587">
        <f t="shared" si="373"/>
        <v>1</v>
      </c>
      <c r="AY587">
        <f t="shared" si="382"/>
        <v>1</v>
      </c>
      <c r="AZ587">
        <f t="shared" si="383"/>
        <v>1</v>
      </c>
      <c r="BA587" s="4">
        <f t="shared" si="384"/>
        <v>359511.66666666669</v>
      </c>
      <c r="BB587" s="4">
        <f t="shared" si="385"/>
        <v>0</v>
      </c>
      <c r="BC587" s="4">
        <f t="shared" si="386"/>
        <v>0</v>
      </c>
      <c r="BD587" s="4">
        <f t="shared" si="387"/>
        <v>0</v>
      </c>
      <c r="BE587" s="4">
        <f t="shared" si="388"/>
        <v>0</v>
      </c>
      <c r="BF587" s="4">
        <f t="shared" si="389"/>
        <v>0</v>
      </c>
      <c r="BG587" s="4">
        <f t="shared" si="390"/>
        <v>0</v>
      </c>
      <c r="BH587" s="4">
        <f t="shared" si="391"/>
        <v>0</v>
      </c>
      <c r="BI587" s="4">
        <f t="shared" si="392"/>
        <v>0</v>
      </c>
      <c r="BJ587" s="4">
        <f t="shared" si="393"/>
        <v>0</v>
      </c>
      <c r="BK587" s="4">
        <f t="shared" si="394"/>
        <v>0</v>
      </c>
      <c r="BL587" s="4">
        <f t="shared" si="395"/>
        <v>0</v>
      </c>
      <c r="BM587" s="4">
        <f t="shared" si="396"/>
        <v>0</v>
      </c>
      <c r="BN587" s="4">
        <f t="shared" si="397"/>
        <v>0</v>
      </c>
      <c r="BO587">
        <f>SUMIFS(BH$5:BH587,$AA$5:$AA587,$AA587)</f>
        <v>7</v>
      </c>
      <c r="BP587">
        <f>SUMIFS(BI$5:BI587,$AA$5:$AA587,$AA587)</f>
        <v>9</v>
      </c>
      <c r="BQ587">
        <f>SUMIFS(BJ$5:BJ587,$AA$5:$AA587,$AA587)</f>
        <v>16</v>
      </c>
      <c r="BR587">
        <f>SUMIFS(BK$5:BK587,$AA$5:$AA587,$AA587)</f>
        <v>4</v>
      </c>
      <c r="BS587">
        <f>SUMIFS(BL$5:BL587,$AA$5:$AA587,$AA587)</f>
        <v>16</v>
      </c>
      <c r="BT587">
        <f>SUMIFS(BM$5:BM587,$AA$5:$AA587,$AA587)</f>
        <v>9</v>
      </c>
      <c r="BU587">
        <f>SUMIFS(BN$5:BN587,$AA$5:$AA587,$AA587)</f>
        <v>0</v>
      </c>
      <c r="BV587">
        <f t="shared" si="398"/>
        <v>18</v>
      </c>
      <c r="BW587">
        <f t="shared" si="399"/>
        <v>16</v>
      </c>
      <c r="BX587">
        <f t="shared" si="400"/>
        <v>28</v>
      </c>
      <c r="BY587">
        <f t="shared" si="401"/>
        <v>23</v>
      </c>
      <c r="BZ587">
        <f t="shared" si="402"/>
        <v>22</v>
      </c>
      <c r="CA587">
        <f t="shared" si="403"/>
        <v>40</v>
      </c>
      <c r="CB587">
        <f t="shared" si="404"/>
        <v>0</v>
      </c>
      <c r="CC587">
        <f t="shared" si="405"/>
        <v>0</v>
      </c>
      <c r="CD587">
        <f t="shared" si="406"/>
        <v>0</v>
      </c>
      <c r="CE587" t="str">
        <f>IFERROR(VLOOKUP($AA587,'Tuyến và nhân viên'!$I:$O,7,0),"")</f>
        <v>Trần Văn Khanh</v>
      </c>
      <c r="CF587">
        <f t="shared" si="407"/>
        <v>4</v>
      </c>
      <c r="CG587">
        <f t="shared" si="408"/>
        <v>1</v>
      </c>
      <c r="CH587">
        <f>COUNTIFS($L587:L587,"x")</f>
        <v>1</v>
      </c>
      <c r="CI587">
        <f>COUNTIFS($L587:M587,"x")</f>
        <v>1</v>
      </c>
      <c r="CJ587">
        <f>COUNTIFS($L587:N587,"x")</f>
        <v>1</v>
      </c>
      <c r="CK587">
        <f>COUNTIFS($L587:O587,"x")</f>
        <v>1</v>
      </c>
      <c r="CL587">
        <f>COUNTIFS($L587:P587,"x")</f>
        <v>1</v>
      </c>
      <c r="CM587">
        <f>COUNTIFS($L587:Q587,"x")</f>
        <v>1</v>
      </c>
      <c r="CN587">
        <f>COUNTIFS($L587:R587,"x")</f>
        <v>1</v>
      </c>
      <c r="CO587" t="str" cm="1">
        <f t="array" ref="CO587">IFERROR(INDEX($CH$4:$CN$4,0,MATCH(1,$CH587:$CN587,0)),"")</f>
        <v>Thứ 2</v>
      </c>
      <c r="CP587" t="str" cm="1">
        <f t="array" ref="CP587">IFERROR(INDEX($CH$4:$CN$4,0,MATCH(2,$CH587:$CN587,0)),"")</f>
        <v/>
      </c>
      <c r="CQ587" t="str">
        <f t="shared" si="409"/>
        <v>Thứ 2</v>
      </c>
      <c r="CR587" t="str">
        <f t="shared" si="374"/>
        <v>F4 - Tất cả các tuần</v>
      </c>
    </row>
    <row r="588" spans="1:96" x14ac:dyDescent="0.3">
      <c r="A588" s="117" t="s">
        <v>38923</v>
      </c>
      <c r="B588" s="118" t="s">
        <v>33266</v>
      </c>
      <c r="C588" s="118" t="s">
        <v>33267</v>
      </c>
      <c r="D588" s="118" t="s">
        <v>39663</v>
      </c>
      <c r="E588" s="118" t="s">
        <v>39664</v>
      </c>
      <c r="F588" s="118" t="s">
        <v>36179</v>
      </c>
      <c r="G588" s="118" t="s">
        <v>36180</v>
      </c>
      <c r="H588" s="118" t="s">
        <v>36185</v>
      </c>
      <c r="I588" s="118" t="s">
        <v>22</v>
      </c>
      <c r="J588" s="119" t="s">
        <v>39658</v>
      </c>
      <c r="K588" s="119" t="s">
        <v>23</v>
      </c>
      <c r="L588" s="117" t="s">
        <v>23</v>
      </c>
      <c r="M588" s="117" t="s">
        <v>24</v>
      </c>
      <c r="N588" s="117" t="s">
        <v>23</v>
      </c>
      <c r="O588" s="117" t="s">
        <v>23</v>
      </c>
      <c r="P588" s="117" t="s">
        <v>23</v>
      </c>
      <c r="Q588" s="117" t="s">
        <v>23</v>
      </c>
      <c r="R588" s="117" t="s">
        <v>23</v>
      </c>
      <c r="S588" s="117" t="s">
        <v>24</v>
      </c>
      <c r="T588" s="117" t="s">
        <v>24</v>
      </c>
      <c r="U588" s="117" t="s">
        <v>24</v>
      </c>
      <c r="V588" s="117" t="s">
        <v>24</v>
      </c>
      <c r="W588" s="74" t="str">
        <f t="shared" si="375"/>
        <v/>
      </c>
      <c r="X588" s="74" t="str">
        <f t="shared" si="376"/>
        <v>x</v>
      </c>
      <c r="Y588" s="74" t="str">
        <f t="shared" si="377"/>
        <v/>
      </c>
      <c r="Z588" s="74" t="str">
        <f t="shared" si="378"/>
        <v>x</v>
      </c>
      <c r="AA588" t="str">
        <f>VLOOKUP($D588,'Tuyến và nhân viên'!$D:$M,6,0)</f>
        <v>HL00623</v>
      </c>
      <c r="AB588" t="str">
        <f>VLOOKUP($D588,'Tuyến và nhân viên'!$D:$M,7,0)</f>
        <v>Lê Thị Liên Thư</v>
      </c>
      <c r="AC588" s="16" t="str">
        <f>IFERROR(VLOOKUP($F588,DSKH!$D:$BF,53,0),"")</f>
        <v>F2</v>
      </c>
      <c r="AD588" s="16" t="str">
        <f>IFERROR(VLOOKUP($F588,DSKH!$D:$BF,54,0),"")</f>
        <v>GT</v>
      </c>
      <c r="AE588" s="4">
        <f>SUMIFS('Doanh số khách hàng'!$F:$F,'Doanh số khách hàng'!$A:$A,'Chi tiết tuyến'!$F588)</f>
        <v>0</v>
      </c>
      <c r="AF588" s="16" t="str">
        <f t="shared" si="370"/>
        <v>F4</v>
      </c>
      <c r="AG588" s="16" t="str">
        <f t="shared" si="371"/>
        <v>F2</v>
      </c>
      <c r="AH588" t="b">
        <f t="shared" si="379"/>
        <v>0</v>
      </c>
      <c r="AI588" t="b">
        <f t="shared" si="380"/>
        <v>1</v>
      </c>
      <c r="AJ588">
        <f>IFERROR(VLOOKUP($AC588,Master!$D:$E,2,0),"")</f>
        <v>2</v>
      </c>
      <c r="AK588">
        <f>VLOOKUP($AF588,Master!$D:$E,2,0)</f>
        <v>4</v>
      </c>
      <c r="AL588" s="4">
        <f t="shared" si="381"/>
        <v>0</v>
      </c>
      <c r="AM588" t="str">
        <f>IFERROR(VLOOKUP($F588,DSKH!$D:$BF,31,0),"")</f>
        <v>Tỉnh Cà Mau</v>
      </c>
      <c r="AN588" t="str">
        <f>IFERROR(VLOOKUP($F588,DSKH!$D:$BF,29,0),"")</f>
        <v>Phường Láng Tròn</v>
      </c>
      <c r="AO588">
        <f>IFERROR(VLOOKUP($F588,DSKH!$D:$BF,52,0),"")</f>
        <v>0</v>
      </c>
      <c r="AP588">
        <f>IF(L588="x",1+COUNTIFS(AP$4:AP587,"&gt;0",$AA$4:$AA587,$AA587),0)</f>
        <v>0</v>
      </c>
      <c r="AQ588">
        <f>IF(M588="x",1+COUNTIFS(AQ$4:AQ587,"&gt;0",$AA$4:$AA587,$AA587),0)</f>
        <v>12</v>
      </c>
      <c r="AR588">
        <f>IF(N588="x",1+COUNTIFS(AR$4:AR587,"&gt;0",$AA$4:$AA587,$AA587),0)</f>
        <v>0</v>
      </c>
      <c r="AS588">
        <f>IF(O588="x",1+COUNTIFS(AS$4:AS587,"&gt;0",$AA$4:$AA587,$AA587),0)</f>
        <v>0</v>
      </c>
      <c r="AT588">
        <f>IF(P588="x",1+COUNTIFS(AT$4:AT587,"&gt;0",$AA$4:$AA587,$AA587),0)</f>
        <v>0</v>
      </c>
      <c r="AU588">
        <f>IF(Q588="x",1+COUNTIFS(AU$4:AU587,"&gt;0",$AA$4:$AA587,$AA587),0)</f>
        <v>0</v>
      </c>
      <c r="AV588">
        <f>IF(R588="x",1+COUNTIFS(AV$4:AV587,"&gt;0",$AA$4:$AA587,$AA587),0)</f>
        <v>0</v>
      </c>
      <c r="AW588">
        <f t="shared" si="372"/>
        <v>0</v>
      </c>
      <c r="AX588">
        <f t="shared" si="373"/>
        <v>1</v>
      </c>
      <c r="AY588">
        <f t="shared" si="382"/>
        <v>0</v>
      </c>
      <c r="AZ588">
        <f t="shared" si="383"/>
        <v>1</v>
      </c>
      <c r="BA588" s="4">
        <f t="shared" si="384"/>
        <v>0</v>
      </c>
      <c r="BB588" s="4">
        <f t="shared" si="385"/>
        <v>0</v>
      </c>
      <c r="BC588" s="4">
        <f t="shared" si="386"/>
        <v>0</v>
      </c>
      <c r="BD588" s="4">
        <f t="shared" si="387"/>
        <v>0</v>
      </c>
      <c r="BE588" s="4">
        <f t="shared" si="388"/>
        <v>0</v>
      </c>
      <c r="BF588" s="4">
        <f t="shared" si="389"/>
        <v>0</v>
      </c>
      <c r="BG588" s="4">
        <f t="shared" si="390"/>
        <v>0</v>
      </c>
      <c r="BH588" s="4">
        <f t="shared" si="391"/>
        <v>0</v>
      </c>
      <c r="BI588" s="4">
        <f t="shared" si="392"/>
        <v>1</v>
      </c>
      <c r="BJ588" s="4">
        <f t="shared" si="393"/>
        <v>0</v>
      </c>
      <c r="BK588" s="4">
        <f t="shared" si="394"/>
        <v>0</v>
      </c>
      <c r="BL588" s="4">
        <f t="shared" si="395"/>
        <v>0</v>
      </c>
      <c r="BM588" s="4">
        <f t="shared" si="396"/>
        <v>0</v>
      </c>
      <c r="BN588" s="4">
        <f t="shared" si="397"/>
        <v>0</v>
      </c>
      <c r="BO588">
        <f>SUMIFS(BH$5:BH588,$AA$5:$AA588,$AA588)</f>
        <v>7</v>
      </c>
      <c r="BP588">
        <f>SUMIFS(BI$5:BI588,$AA$5:$AA588,$AA588)</f>
        <v>10</v>
      </c>
      <c r="BQ588">
        <f>SUMIFS(BJ$5:BJ588,$AA$5:$AA588,$AA588)</f>
        <v>16</v>
      </c>
      <c r="BR588">
        <f>SUMIFS(BK$5:BK588,$AA$5:$AA588,$AA588)</f>
        <v>4</v>
      </c>
      <c r="BS588">
        <f>SUMIFS(BL$5:BL588,$AA$5:$AA588,$AA588)</f>
        <v>16</v>
      </c>
      <c r="BT588">
        <f>SUMIFS(BM$5:BM588,$AA$5:$AA588,$AA588)</f>
        <v>9</v>
      </c>
      <c r="BU588">
        <f>SUMIFS(BN$5:BN588,$AA$5:$AA588,$AA588)</f>
        <v>0</v>
      </c>
      <c r="BV588">
        <f t="shared" si="398"/>
        <v>18</v>
      </c>
      <c r="BW588">
        <f t="shared" si="399"/>
        <v>16</v>
      </c>
      <c r="BX588">
        <f t="shared" si="400"/>
        <v>28</v>
      </c>
      <c r="BY588">
        <f t="shared" si="401"/>
        <v>23</v>
      </c>
      <c r="BZ588">
        <f t="shared" si="402"/>
        <v>22</v>
      </c>
      <c r="CA588">
        <f t="shared" si="403"/>
        <v>40</v>
      </c>
      <c r="CB588">
        <f t="shared" si="404"/>
        <v>0</v>
      </c>
      <c r="CC588">
        <f t="shared" si="405"/>
        <v>10</v>
      </c>
      <c r="CD588">
        <f t="shared" si="406"/>
        <v>16</v>
      </c>
      <c r="CE588" t="str">
        <f>IFERROR(VLOOKUP($AA588,'Tuyến và nhân viên'!$I:$O,7,0),"")</f>
        <v>Trần Văn Khanh</v>
      </c>
      <c r="CF588">
        <f t="shared" si="407"/>
        <v>2</v>
      </c>
      <c r="CG588">
        <f t="shared" si="408"/>
        <v>1</v>
      </c>
      <c r="CH588">
        <f>COUNTIFS($L588:L588,"x")</f>
        <v>0</v>
      </c>
      <c r="CI588">
        <f>COUNTIFS($L588:M588,"x")</f>
        <v>1</v>
      </c>
      <c r="CJ588">
        <f>COUNTIFS($L588:N588,"x")</f>
        <v>1</v>
      </c>
      <c r="CK588">
        <f>COUNTIFS($L588:O588,"x")</f>
        <v>1</v>
      </c>
      <c r="CL588">
        <f>COUNTIFS($L588:P588,"x")</f>
        <v>1</v>
      </c>
      <c r="CM588">
        <f>COUNTIFS($L588:Q588,"x")</f>
        <v>1</v>
      </c>
      <c r="CN588">
        <f>COUNTIFS($L588:R588,"x")</f>
        <v>1</v>
      </c>
      <c r="CO588" t="str" cm="1">
        <f t="array" ref="CO588">IFERROR(INDEX($CH$4:$CN$4,0,MATCH(1,$CH588:$CN588,0)),"")</f>
        <v>Thứ 3</v>
      </c>
      <c r="CP588" t="str" cm="1">
        <f t="array" ref="CP588">IFERROR(INDEX($CH$4:$CN$4,0,MATCH(2,$CH588:$CN588,0)),"")</f>
        <v/>
      </c>
      <c r="CQ588" t="str">
        <f t="shared" si="409"/>
        <v>Thứ 3</v>
      </c>
      <c r="CR588" t="str">
        <f t="shared" si="374"/>
        <v>F2 - Tuần 2 &amp; 4</v>
      </c>
    </row>
    <row r="589" spans="1:96" x14ac:dyDescent="0.3">
      <c r="A589" s="117" t="s">
        <v>38930</v>
      </c>
      <c r="B589" s="118" t="s">
        <v>33266</v>
      </c>
      <c r="C589" s="118" t="s">
        <v>33267</v>
      </c>
      <c r="D589" s="118" t="s">
        <v>39663</v>
      </c>
      <c r="E589" s="118" t="s">
        <v>39664</v>
      </c>
      <c r="F589" s="118" t="s">
        <v>36197</v>
      </c>
      <c r="G589" s="118" t="s">
        <v>36198</v>
      </c>
      <c r="H589" s="118" t="s">
        <v>36201</v>
      </c>
      <c r="I589" s="118" t="s">
        <v>22</v>
      </c>
      <c r="J589" s="119" t="s">
        <v>39658</v>
      </c>
      <c r="K589" s="119" t="s">
        <v>23</v>
      </c>
      <c r="L589" s="117" t="s">
        <v>23</v>
      </c>
      <c r="M589" s="117" t="s">
        <v>23</v>
      </c>
      <c r="N589" s="117" t="s">
        <v>23</v>
      </c>
      <c r="O589" s="117" t="s">
        <v>23</v>
      </c>
      <c r="P589" s="117" t="s">
        <v>23</v>
      </c>
      <c r="Q589" s="117" t="s">
        <v>24</v>
      </c>
      <c r="R589" s="117" t="s">
        <v>23</v>
      </c>
      <c r="S589" s="117" t="s">
        <v>24</v>
      </c>
      <c r="T589" s="117" t="s">
        <v>24</v>
      </c>
      <c r="U589" s="117" t="s">
        <v>24</v>
      </c>
      <c r="V589" s="117" t="s">
        <v>24</v>
      </c>
      <c r="W589" s="74" t="str">
        <f t="shared" si="375"/>
        <v>x</v>
      </c>
      <c r="X589" s="74" t="str">
        <f t="shared" si="376"/>
        <v/>
      </c>
      <c r="Y589" s="74" t="str">
        <f t="shared" si="377"/>
        <v>x</v>
      </c>
      <c r="Z589" s="74" t="str">
        <f t="shared" si="378"/>
        <v/>
      </c>
      <c r="AA589" t="str">
        <f>VLOOKUP($D589,'Tuyến và nhân viên'!$D:$M,6,0)</f>
        <v>HL00623</v>
      </c>
      <c r="AB589" t="str">
        <f>VLOOKUP($D589,'Tuyến và nhân viên'!$D:$M,7,0)</f>
        <v>Lê Thị Liên Thư</v>
      </c>
      <c r="AC589" s="16" t="str">
        <f>IFERROR(VLOOKUP($F589,DSKH!$D:$BF,53,0),"")</f>
        <v>F2</v>
      </c>
      <c r="AD589" s="16" t="str">
        <f>IFERROR(VLOOKUP($F589,DSKH!$D:$BF,54,0),"")</f>
        <v>GT</v>
      </c>
      <c r="AE589" s="4">
        <f>SUMIFS('Doanh số khách hàng'!$F:$F,'Doanh số khách hàng'!$A:$A,'Chi tiết tuyến'!$F589)</f>
        <v>0</v>
      </c>
      <c r="AF589" s="16" t="str">
        <f t="shared" si="370"/>
        <v>F4</v>
      </c>
      <c r="AG589" s="16" t="str">
        <f t="shared" si="371"/>
        <v>F2</v>
      </c>
      <c r="AH589" t="b">
        <f t="shared" si="379"/>
        <v>0</v>
      </c>
      <c r="AI589" t="b">
        <f t="shared" si="380"/>
        <v>1</v>
      </c>
      <c r="AJ589">
        <f>IFERROR(VLOOKUP($AC589,Master!$D:$E,2,0),"")</f>
        <v>2</v>
      </c>
      <c r="AK589">
        <f>VLOOKUP($AF589,Master!$D:$E,2,0)</f>
        <v>4</v>
      </c>
      <c r="AL589" s="4">
        <f t="shared" si="381"/>
        <v>0</v>
      </c>
      <c r="AM589" t="str">
        <f>IFERROR(VLOOKUP($F589,DSKH!$D:$BF,31,0),"")</f>
        <v>Tỉnh Cà Mau</v>
      </c>
      <c r="AN589" t="str">
        <f>IFERROR(VLOOKUP($F589,DSKH!$D:$BF,29,0),"")</f>
        <v>Phường Bạc Liêu</v>
      </c>
      <c r="AO589">
        <f>IFERROR(VLOOKUP($F589,DSKH!$D:$BF,52,0),"")</f>
        <v>0</v>
      </c>
      <c r="AP589">
        <f>IF(L589="x",1+COUNTIFS(AP$4:AP588,"&gt;0",$AA$4:$AA588,$AA588),0)</f>
        <v>0</v>
      </c>
      <c r="AQ589">
        <f>IF(M589="x",1+COUNTIFS(AQ$4:AQ588,"&gt;0",$AA$4:$AA588,$AA588),0)</f>
        <v>0</v>
      </c>
      <c r="AR589">
        <f>IF(N589="x",1+COUNTIFS(AR$4:AR588,"&gt;0",$AA$4:$AA588,$AA588),0)</f>
        <v>0</v>
      </c>
      <c r="AS589">
        <f>IF(O589="x",1+COUNTIFS(AS$4:AS588,"&gt;0",$AA$4:$AA588,$AA588),0)</f>
        <v>0</v>
      </c>
      <c r="AT589">
        <f>IF(P589="x",1+COUNTIFS(AT$4:AT588,"&gt;0",$AA$4:$AA588,$AA588),0)</f>
        <v>0</v>
      </c>
      <c r="AU589">
        <f>IF(Q589="x",1+COUNTIFS(AU$4:AU588,"&gt;0",$AA$4:$AA588,$AA588),0)</f>
        <v>14</v>
      </c>
      <c r="AV589">
        <f>IF(R589="x",1+COUNTIFS(AV$4:AV588,"&gt;0",$AA$4:$AA588,$AA588),0)</f>
        <v>0</v>
      </c>
      <c r="AW589">
        <f t="shared" si="372"/>
        <v>1</v>
      </c>
      <c r="AX589">
        <f t="shared" si="373"/>
        <v>0</v>
      </c>
      <c r="AY589">
        <f t="shared" si="382"/>
        <v>1</v>
      </c>
      <c r="AZ589">
        <f t="shared" si="383"/>
        <v>0</v>
      </c>
      <c r="BA589" s="4">
        <f t="shared" si="384"/>
        <v>0</v>
      </c>
      <c r="BB589" s="4">
        <f t="shared" si="385"/>
        <v>0</v>
      </c>
      <c r="BC589" s="4">
        <f t="shared" si="386"/>
        <v>0</v>
      </c>
      <c r="BD589" s="4">
        <f t="shared" si="387"/>
        <v>0</v>
      </c>
      <c r="BE589" s="4">
        <f t="shared" si="388"/>
        <v>0</v>
      </c>
      <c r="BF589" s="4">
        <f t="shared" si="389"/>
        <v>0</v>
      </c>
      <c r="BG589" s="4">
        <f t="shared" si="390"/>
        <v>0</v>
      </c>
      <c r="BH589" s="4">
        <f t="shared" si="391"/>
        <v>0</v>
      </c>
      <c r="BI589" s="4">
        <f t="shared" si="392"/>
        <v>0</v>
      </c>
      <c r="BJ589" s="4">
        <f t="shared" si="393"/>
        <v>0</v>
      </c>
      <c r="BK589" s="4">
        <f t="shared" si="394"/>
        <v>0</v>
      </c>
      <c r="BL589" s="4">
        <f t="shared" si="395"/>
        <v>0</v>
      </c>
      <c r="BM589" s="4">
        <f t="shared" si="396"/>
        <v>1</v>
      </c>
      <c r="BN589" s="4">
        <f t="shared" si="397"/>
        <v>0</v>
      </c>
      <c r="BO589">
        <f>SUMIFS(BH$5:BH589,$AA$5:$AA589,$AA589)</f>
        <v>7</v>
      </c>
      <c r="BP589">
        <f>SUMIFS(BI$5:BI589,$AA$5:$AA589,$AA589)</f>
        <v>10</v>
      </c>
      <c r="BQ589">
        <f>SUMIFS(BJ$5:BJ589,$AA$5:$AA589,$AA589)</f>
        <v>16</v>
      </c>
      <c r="BR589">
        <f>SUMIFS(BK$5:BK589,$AA$5:$AA589,$AA589)</f>
        <v>4</v>
      </c>
      <c r="BS589">
        <f>SUMIFS(BL$5:BL589,$AA$5:$AA589,$AA589)</f>
        <v>16</v>
      </c>
      <c r="BT589">
        <f>SUMIFS(BM$5:BM589,$AA$5:$AA589,$AA589)</f>
        <v>10</v>
      </c>
      <c r="BU589">
        <f>SUMIFS(BN$5:BN589,$AA$5:$AA589,$AA589)</f>
        <v>0</v>
      </c>
      <c r="BV589">
        <f t="shared" si="398"/>
        <v>18</v>
      </c>
      <c r="BW589">
        <f t="shared" si="399"/>
        <v>16</v>
      </c>
      <c r="BX589">
        <f t="shared" si="400"/>
        <v>28</v>
      </c>
      <c r="BY589">
        <f t="shared" si="401"/>
        <v>23</v>
      </c>
      <c r="BZ589">
        <f t="shared" si="402"/>
        <v>22</v>
      </c>
      <c r="CA589">
        <f t="shared" si="403"/>
        <v>40</v>
      </c>
      <c r="CB589">
        <f t="shared" si="404"/>
        <v>0</v>
      </c>
      <c r="CC589">
        <f t="shared" si="405"/>
        <v>10</v>
      </c>
      <c r="CD589">
        <f t="shared" si="406"/>
        <v>40</v>
      </c>
      <c r="CE589" t="str">
        <f>IFERROR(VLOOKUP($AA589,'Tuyến và nhân viên'!$I:$O,7,0),"")</f>
        <v>Trần Văn Khanh</v>
      </c>
      <c r="CF589">
        <f t="shared" si="407"/>
        <v>2</v>
      </c>
      <c r="CG589">
        <f t="shared" si="408"/>
        <v>1</v>
      </c>
      <c r="CH589">
        <f>COUNTIFS($L589:L589,"x")</f>
        <v>0</v>
      </c>
      <c r="CI589">
        <f>COUNTIFS($L589:M589,"x")</f>
        <v>0</v>
      </c>
      <c r="CJ589">
        <f>COUNTIFS($L589:N589,"x")</f>
        <v>0</v>
      </c>
      <c r="CK589">
        <f>COUNTIFS($L589:O589,"x")</f>
        <v>0</v>
      </c>
      <c r="CL589">
        <f>COUNTIFS($L589:P589,"x")</f>
        <v>0</v>
      </c>
      <c r="CM589">
        <f>COUNTIFS($L589:Q589,"x")</f>
        <v>1</v>
      </c>
      <c r="CN589">
        <f>COUNTIFS($L589:R589,"x")</f>
        <v>1</v>
      </c>
      <c r="CO589" t="str" cm="1">
        <f t="array" ref="CO589">IFERROR(INDEX($CH$4:$CN$4,0,MATCH(1,$CH589:$CN589,0)),"")</f>
        <v>Thứ 7</v>
      </c>
      <c r="CP589" t="str" cm="1">
        <f t="array" ref="CP589">IFERROR(INDEX($CH$4:$CN$4,0,MATCH(2,$CH589:$CN589,0)),"")</f>
        <v/>
      </c>
      <c r="CQ589" t="str">
        <f t="shared" si="409"/>
        <v>Thứ 7</v>
      </c>
      <c r="CR589" t="str">
        <f t="shared" si="374"/>
        <v>F2 - Tuần 1 &amp; 3</v>
      </c>
    </row>
    <row r="590" spans="1:96" x14ac:dyDescent="0.3">
      <c r="A590" s="117" t="s">
        <v>38937</v>
      </c>
      <c r="B590" s="118" t="s">
        <v>33266</v>
      </c>
      <c r="C590" s="118" t="s">
        <v>33267</v>
      </c>
      <c r="D590" s="118" t="s">
        <v>39663</v>
      </c>
      <c r="E590" s="118" t="s">
        <v>39664</v>
      </c>
      <c r="F590" s="118" t="s">
        <v>16021</v>
      </c>
      <c r="G590" s="118" t="s">
        <v>36225</v>
      </c>
      <c r="H590" s="118" t="s">
        <v>36231</v>
      </c>
      <c r="I590" s="118" t="s">
        <v>22</v>
      </c>
      <c r="J590" s="119" t="s">
        <v>39658</v>
      </c>
      <c r="K590" s="119" t="s">
        <v>23</v>
      </c>
      <c r="L590" s="117" t="s">
        <v>23</v>
      </c>
      <c r="M590" s="117" t="s">
        <v>23</v>
      </c>
      <c r="N590" s="117" t="s">
        <v>23</v>
      </c>
      <c r="O590" s="117" t="s">
        <v>23</v>
      </c>
      <c r="P590" s="117" t="s">
        <v>23</v>
      </c>
      <c r="Q590" s="117" t="s">
        <v>24</v>
      </c>
      <c r="R590" s="117" t="s">
        <v>23</v>
      </c>
      <c r="S590" s="117" t="s">
        <v>24</v>
      </c>
      <c r="T590" s="117" t="s">
        <v>24</v>
      </c>
      <c r="U590" s="117" t="s">
        <v>24</v>
      </c>
      <c r="V590" s="117" t="s">
        <v>24</v>
      </c>
      <c r="W590" s="74" t="str">
        <f t="shared" si="375"/>
        <v>x</v>
      </c>
      <c r="X590" s="74" t="str">
        <f t="shared" si="376"/>
        <v>x</v>
      </c>
      <c r="Y590" s="74" t="str">
        <f t="shared" si="377"/>
        <v>x</v>
      </c>
      <c r="Z590" s="74" t="str">
        <f t="shared" si="378"/>
        <v>x</v>
      </c>
      <c r="AA590" t="str">
        <f>VLOOKUP($D590,'Tuyến và nhân viên'!$D:$M,6,0)</f>
        <v>HL00623</v>
      </c>
      <c r="AB590" t="str">
        <f>VLOOKUP($D590,'Tuyến và nhân viên'!$D:$M,7,0)</f>
        <v>Lê Thị Liên Thư</v>
      </c>
      <c r="AC590" s="16" t="str">
        <f>IFERROR(VLOOKUP($F590,DSKH!$D:$BF,53,0),"")</f>
        <v>F4</v>
      </c>
      <c r="AD590" s="16" t="str">
        <f>IFERROR(VLOOKUP($F590,DSKH!$D:$BF,54,0),"")</f>
        <v>GT</v>
      </c>
      <c r="AE590" s="4">
        <f>SUMIFS('Doanh số khách hàng'!$F:$F,'Doanh số khách hàng'!$A:$A,'Chi tiết tuyến'!$F590)</f>
        <v>868756.66666666663</v>
      </c>
      <c r="AF590" s="16" t="str">
        <f t="shared" si="370"/>
        <v>F4</v>
      </c>
      <c r="AG590" s="16" t="str">
        <f t="shared" si="371"/>
        <v>F4</v>
      </c>
      <c r="AH590" t="b">
        <f t="shared" si="379"/>
        <v>1</v>
      </c>
      <c r="AI590" t="b">
        <f t="shared" si="380"/>
        <v>1</v>
      </c>
      <c r="AJ590">
        <f>IFERROR(VLOOKUP($AC590,Master!$D:$E,2,0),"")</f>
        <v>4</v>
      </c>
      <c r="AK590">
        <f>VLOOKUP($AF590,Master!$D:$E,2,0)</f>
        <v>4</v>
      </c>
      <c r="AL590" s="4">
        <f t="shared" si="381"/>
        <v>217189.16666666666</v>
      </c>
      <c r="AM590" t="str">
        <f>IFERROR(VLOOKUP($F590,DSKH!$D:$BF,31,0),"")</f>
        <v>Tỉnh Cà Mau</v>
      </c>
      <c r="AN590" t="str">
        <f>IFERROR(VLOOKUP($F590,DSKH!$D:$BF,29,0),"")</f>
        <v>Phường Bạc Liêu</v>
      </c>
      <c r="AO590">
        <f>IFERROR(VLOOKUP($F590,DSKH!$D:$BF,52,0),"")</f>
        <v>868756.66666666663</v>
      </c>
      <c r="AP590">
        <f>IF(L590="x",1+COUNTIFS(AP$4:AP589,"&gt;0",$AA$4:$AA589,$AA589),0)</f>
        <v>0</v>
      </c>
      <c r="AQ590">
        <f>IF(M590="x",1+COUNTIFS(AQ$4:AQ589,"&gt;0",$AA$4:$AA589,$AA589),0)</f>
        <v>0</v>
      </c>
      <c r="AR590">
        <f>IF(N590="x",1+COUNTIFS(AR$4:AR589,"&gt;0",$AA$4:$AA589,$AA589),0)</f>
        <v>0</v>
      </c>
      <c r="AS590">
        <f>IF(O590="x",1+COUNTIFS(AS$4:AS589,"&gt;0",$AA$4:$AA589,$AA589),0)</f>
        <v>0</v>
      </c>
      <c r="AT590">
        <f>IF(P590="x",1+COUNTIFS(AT$4:AT589,"&gt;0",$AA$4:$AA589,$AA589),0)</f>
        <v>0</v>
      </c>
      <c r="AU590">
        <f>IF(Q590="x",1+COUNTIFS(AU$4:AU589,"&gt;0",$AA$4:$AA589,$AA589),0)</f>
        <v>15</v>
      </c>
      <c r="AV590">
        <f>IF(R590="x",1+COUNTIFS(AV$4:AV589,"&gt;0",$AA$4:$AA589,$AA589),0)</f>
        <v>0</v>
      </c>
      <c r="AW590">
        <f t="shared" si="372"/>
        <v>1</v>
      </c>
      <c r="AX590">
        <f t="shared" si="373"/>
        <v>1</v>
      </c>
      <c r="AY590">
        <f t="shared" si="382"/>
        <v>1</v>
      </c>
      <c r="AZ590">
        <f t="shared" si="383"/>
        <v>1</v>
      </c>
      <c r="BA590" s="4">
        <f t="shared" si="384"/>
        <v>0</v>
      </c>
      <c r="BB590" s="4">
        <f t="shared" si="385"/>
        <v>0</v>
      </c>
      <c r="BC590" s="4">
        <f t="shared" si="386"/>
        <v>0</v>
      </c>
      <c r="BD590" s="4">
        <f t="shared" si="387"/>
        <v>0</v>
      </c>
      <c r="BE590" s="4">
        <f t="shared" si="388"/>
        <v>0</v>
      </c>
      <c r="BF590" s="4">
        <f t="shared" si="389"/>
        <v>217189.16666666666</v>
      </c>
      <c r="BG590" s="4">
        <f t="shared" si="390"/>
        <v>0</v>
      </c>
      <c r="BH590" s="4">
        <f t="shared" si="391"/>
        <v>0</v>
      </c>
      <c r="BI590" s="4">
        <f t="shared" si="392"/>
        <v>0</v>
      </c>
      <c r="BJ590" s="4">
        <f t="shared" si="393"/>
        <v>0</v>
      </c>
      <c r="BK590" s="4">
        <f t="shared" si="394"/>
        <v>0</v>
      </c>
      <c r="BL590" s="4">
        <f t="shared" si="395"/>
        <v>0</v>
      </c>
      <c r="BM590" s="4">
        <f t="shared" si="396"/>
        <v>0</v>
      </c>
      <c r="BN590" s="4">
        <f t="shared" si="397"/>
        <v>0</v>
      </c>
      <c r="BO590">
        <f>SUMIFS(BH$5:BH590,$AA$5:$AA590,$AA590)</f>
        <v>7</v>
      </c>
      <c r="BP590">
        <f>SUMIFS(BI$5:BI590,$AA$5:$AA590,$AA590)</f>
        <v>10</v>
      </c>
      <c r="BQ590">
        <f>SUMIFS(BJ$5:BJ590,$AA$5:$AA590,$AA590)</f>
        <v>16</v>
      </c>
      <c r="BR590">
        <f>SUMIFS(BK$5:BK590,$AA$5:$AA590,$AA590)</f>
        <v>4</v>
      </c>
      <c r="BS590">
        <f>SUMIFS(BL$5:BL590,$AA$5:$AA590,$AA590)</f>
        <v>16</v>
      </c>
      <c r="BT590">
        <f>SUMIFS(BM$5:BM590,$AA$5:$AA590,$AA590)</f>
        <v>10</v>
      </c>
      <c r="BU590">
        <f>SUMIFS(BN$5:BN590,$AA$5:$AA590,$AA590)</f>
        <v>0</v>
      </c>
      <c r="BV590">
        <f t="shared" si="398"/>
        <v>18</v>
      </c>
      <c r="BW590">
        <f t="shared" si="399"/>
        <v>16</v>
      </c>
      <c r="BX590">
        <f t="shared" si="400"/>
        <v>28</v>
      </c>
      <c r="BY590">
        <f t="shared" si="401"/>
        <v>23</v>
      </c>
      <c r="BZ590">
        <f t="shared" si="402"/>
        <v>22</v>
      </c>
      <c r="CA590">
        <f t="shared" si="403"/>
        <v>40</v>
      </c>
      <c r="CB590">
        <f t="shared" si="404"/>
        <v>0</v>
      </c>
      <c r="CC590">
        <f t="shared" si="405"/>
        <v>0</v>
      </c>
      <c r="CD590">
        <f t="shared" si="406"/>
        <v>0</v>
      </c>
      <c r="CE590" t="str">
        <f>IFERROR(VLOOKUP($AA590,'Tuyến và nhân viên'!$I:$O,7,0),"")</f>
        <v>Trần Văn Khanh</v>
      </c>
      <c r="CF590">
        <f t="shared" si="407"/>
        <v>4</v>
      </c>
      <c r="CG590">
        <f t="shared" si="408"/>
        <v>1</v>
      </c>
      <c r="CH590">
        <f>COUNTIFS($L590:L590,"x")</f>
        <v>0</v>
      </c>
      <c r="CI590">
        <f>COUNTIFS($L590:M590,"x")</f>
        <v>0</v>
      </c>
      <c r="CJ590">
        <f>COUNTIFS($L590:N590,"x")</f>
        <v>0</v>
      </c>
      <c r="CK590">
        <f>COUNTIFS($L590:O590,"x")</f>
        <v>0</v>
      </c>
      <c r="CL590">
        <f>COUNTIFS($L590:P590,"x")</f>
        <v>0</v>
      </c>
      <c r="CM590">
        <f>COUNTIFS($L590:Q590,"x")</f>
        <v>1</v>
      </c>
      <c r="CN590">
        <f>COUNTIFS($L590:R590,"x")</f>
        <v>1</v>
      </c>
      <c r="CO590" t="str" cm="1">
        <f t="array" ref="CO590">IFERROR(INDEX($CH$4:$CN$4,0,MATCH(1,$CH590:$CN590,0)),"")</f>
        <v>Thứ 7</v>
      </c>
      <c r="CP590" t="str" cm="1">
        <f t="array" ref="CP590">IFERROR(INDEX($CH$4:$CN$4,0,MATCH(2,$CH590:$CN590,0)),"")</f>
        <v/>
      </c>
      <c r="CQ590" t="str">
        <f t="shared" si="409"/>
        <v>Thứ 7</v>
      </c>
      <c r="CR590" t="str">
        <f t="shared" si="374"/>
        <v>F4 - Tất cả các tuần</v>
      </c>
    </row>
    <row r="591" spans="1:96" x14ac:dyDescent="0.3">
      <c r="A591" s="117" t="s">
        <v>38946</v>
      </c>
      <c r="B591" s="118" t="s">
        <v>33266</v>
      </c>
      <c r="C591" s="118" t="s">
        <v>33267</v>
      </c>
      <c r="D591" s="118" t="s">
        <v>39663</v>
      </c>
      <c r="E591" s="118" t="s">
        <v>39664</v>
      </c>
      <c r="F591" s="118" t="s">
        <v>36244</v>
      </c>
      <c r="G591" s="118" t="s">
        <v>36245</v>
      </c>
      <c r="H591" s="118" t="s">
        <v>36252</v>
      </c>
      <c r="I591" s="118" t="s">
        <v>22</v>
      </c>
      <c r="J591" s="119" t="s">
        <v>39658</v>
      </c>
      <c r="K591" s="119" t="s">
        <v>23</v>
      </c>
      <c r="L591" s="117" t="s">
        <v>23</v>
      </c>
      <c r="M591" s="117" t="s">
        <v>24</v>
      </c>
      <c r="N591" s="117" t="s">
        <v>23</v>
      </c>
      <c r="O591" s="117" t="s">
        <v>23</v>
      </c>
      <c r="P591" s="117" t="s">
        <v>23</v>
      </c>
      <c r="Q591" s="117" t="s">
        <v>23</v>
      </c>
      <c r="R591" s="117" t="s">
        <v>23</v>
      </c>
      <c r="S591" s="117" t="s">
        <v>24</v>
      </c>
      <c r="T591" s="117" t="s">
        <v>24</v>
      </c>
      <c r="U591" s="117" t="s">
        <v>24</v>
      </c>
      <c r="V591" s="117" t="s">
        <v>24</v>
      </c>
      <c r="W591" s="74" t="str">
        <f t="shared" si="375"/>
        <v/>
      </c>
      <c r="X591" s="74" t="str">
        <f t="shared" si="376"/>
        <v>x</v>
      </c>
      <c r="Y591" s="74" t="str">
        <f t="shared" si="377"/>
        <v/>
      </c>
      <c r="Z591" s="74" t="str">
        <f t="shared" si="378"/>
        <v>x</v>
      </c>
      <c r="AA591" t="str">
        <f>VLOOKUP($D591,'Tuyến và nhân viên'!$D:$M,6,0)</f>
        <v>HL00623</v>
      </c>
      <c r="AB591" t="str">
        <f>VLOOKUP($D591,'Tuyến và nhân viên'!$D:$M,7,0)</f>
        <v>Lê Thị Liên Thư</v>
      </c>
      <c r="AC591" s="16" t="str">
        <f>IFERROR(VLOOKUP($F591,DSKH!$D:$BF,53,0),"")</f>
        <v>F2</v>
      </c>
      <c r="AD591" s="16" t="str">
        <f>IFERROR(VLOOKUP($F591,DSKH!$D:$BF,54,0),"")</f>
        <v>GT</v>
      </c>
      <c r="AE591" s="4">
        <f>SUMIFS('Doanh số khách hàng'!$F:$F,'Doanh số khách hàng'!$A:$A,'Chi tiết tuyến'!$F591)</f>
        <v>0</v>
      </c>
      <c r="AF591" s="16" t="str">
        <f t="shared" si="370"/>
        <v>F4</v>
      </c>
      <c r="AG591" s="16" t="str">
        <f t="shared" si="371"/>
        <v>F2</v>
      </c>
      <c r="AH591" t="b">
        <f t="shared" si="379"/>
        <v>0</v>
      </c>
      <c r="AI591" t="b">
        <f t="shared" si="380"/>
        <v>1</v>
      </c>
      <c r="AJ591">
        <f>IFERROR(VLOOKUP($AC591,Master!$D:$E,2,0),"")</f>
        <v>2</v>
      </c>
      <c r="AK591">
        <f>VLOOKUP($AF591,Master!$D:$E,2,0)</f>
        <v>4</v>
      </c>
      <c r="AL591" s="4">
        <f t="shared" si="381"/>
        <v>0</v>
      </c>
      <c r="AM591" t="str">
        <f>IFERROR(VLOOKUP($F591,DSKH!$D:$BF,31,0),"")</f>
        <v>Tỉnh Cà Mau</v>
      </c>
      <c r="AN591" t="str">
        <f>IFERROR(VLOOKUP($F591,DSKH!$D:$BF,29,0),"")</f>
        <v>Phường Láng Tròn</v>
      </c>
      <c r="AO591">
        <f>IFERROR(VLOOKUP($F591,DSKH!$D:$BF,52,0),"")</f>
        <v>0</v>
      </c>
      <c r="AP591">
        <f>IF(L591="x",1+COUNTIFS(AP$4:AP590,"&gt;0",$AA$4:$AA590,$AA590),0)</f>
        <v>0</v>
      </c>
      <c r="AQ591">
        <f>IF(M591="x",1+COUNTIFS(AQ$4:AQ590,"&gt;0",$AA$4:$AA590,$AA590),0)</f>
        <v>13</v>
      </c>
      <c r="AR591">
        <f>IF(N591="x",1+COUNTIFS(AR$4:AR590,"&gt;0",$AA$4:$AA590,$AA590),0)</f>
        <v>0</v>
      </c>
      <c r="AS591">
        <f>IF(O591="x",1+COUNTIFS(AS$4:AS590,"&gt;0",$AA$4:$AA590,$AA590),0)</f>
        <v>0</v>
      </c>
      <c r="AT591">
        <f>IF(P591="x",1+COUNTIFS(AT$4:AT590,"&gt;0",$AA$4:$AA590,$AA590),0)</f>
        <v>0</v>
      </c>
      <c r="AU591">
        <f>IF(Q591="x",1+COUNTIFS(AU$4:AU590,"&gt;0",$AA$4:$AA590,$AA590),0)</f>
        <v>0</v>
      </c>
      <c r="AV591">
        <f>IF(R591="x",1+COUNTIFS(AV$4:AV590,"&gt;0",$AA$4:$AA590,$AA590),0)</f>
        <v>0</v>
      </c>
      <c r="AW591">
        <f t="shared" si="372"/>
        <v>0</v>
      </c>
      <c r="AX591">
        <f t="shared" si="373"/>
        <v>1</v>
      </c>
      <c r="AY591">
        <f t="shared" si="382"/>
        <v>0</v>
      </c>
      <c r="AZ591">
        <f t="shared" si="383"/>
        <v>1</v>
      </c>
      <c r="BA591" s="4">
        <f t="shared" si="384"/>
        <v>0</v>
      </c>
      <c r="BB591" s="4">
        <f t="shared" si="385"/>
        <v>0</v>
      </c>
      <c r="BC591" s="4">
        <f t="shared" si="386"/>
        <v>0</v>
      </c>
      <c r="BD591" s="4">
        <f t="shared" si="387"/>
        <v>0</v>
      </c>
      <c r="BE591" s="4">
        <f t="shared" si="388"/>
        <v>0</v>
      </c>
      <c r="BF591" s="4">
        <f t="shared" si="389"/>
        <v>0</v>
      </c>
      <c r="BG591" s="4">
        <f t="shared" si="390"/>
        <v>0</v>
      </c>
      <c r="BH591" s="4">
        <f t="shared" si="391"/>
        <v>0</v>
      </c>
      <c r="BI591" s="4">
        <f t="shared" si="392"/>
        <v>1</v>
      </c>
      <c r="BJ591" s="4">
        <f t="shared" si="393"/>
        <v>0</v>
      </c>
      <c r="BK591" s="4">
        <f t="shared" si="394"/>
        <v>0</v>
      </c>
      <c r="BL591" s="4">
        <f t="shared" si="395"/>
        <v>0</v>
      </c>
      <c r="BM591" s="4">
        <f t="shared" si="396"/>
        <v>0</v>
      </c>
      <c r="BN591" s="4">
        <f t="shared" si="397"/>
        <v>0</v>
      </c>
      <c r="BO591">
        <f>SUMIFS(BH$5:BH591,$AA$5:$AA591,$AA591)</f>
        <v>7</v>
      </c>
      <c r="BP591">
        <f>SUMIFS(BI$5:BI591,$AA$5:$AA591,$AA591)</f>
        <v>11</v>
      </c>
      <c r="BQ591">
        <f>SUMIFS(BJ$5:BJ591,$AA$5:$AA591,$AA591)</f>
        <v>16</v>
      </c>
      <c r="BR591">
        <f>SUMIFS(BK$5:BK591,$AA$5:$AA591,$AA591)</f>
        <v>4</v>
      </c>
      <c r="BS591">
        <f>SUMIFS(BL$5:BL591,$AA$5:$AA591,$AA591)</f>
        <v>16</v>
      </c>
      <c r="BT591">
        <f>SUMIFS(BM$5:BM591,$AA$5:$AA591,$AA591)</f>
        <v>10</v>
      </c>
      <c r="BU591">
        <f>SUMIFS(BN$5:BN591,$AA$5:$AA591,$AA591)</f>
        <v>0</v>
      </c>
      <c r="BV591">
        <f t="shared" si="398"/>
        <v>18</v>
      </c>
      <c r="BW591">
        <f t="shared" si="399"/>
        <v>16</v>
      </c>
      <c r="BX591">
        <f t="shared" si="400"/>
        <v>28</v>
      </c>
      <c r="BY591">
        <f t="shared" si="401"/>
        <v>23</v>
      </c>
      <c r="BZ591">
        <f t="shared" si="402"/>
        <v>22</v>
      </c>
      <c r="CA591">
        <f t="shared" si="403"/>
        <v>40</v>
      </c>
      <c r="CB591">
        <f t="shared" si="404"/>
        <v>0</v>
      </c>
      <c r="CC591">
        <f t="shared" si="405"/>
        <v>11</v>
      </c>
      <c r="CD591">
        <f t="shared" si="406"/>
        <v>16</v>
      </c>
      <c r="CE591" t="str">
        <f>IFERROR(VLOOKUP($AA591,'Tuyến và nhân viên'!$I:$O,7,0),"")</f>
        <v>Trần Văn Khanh</v>
      </c>
      <c r="CF591">
        <f t="shared" si="407"/>
        <v>2</v>
      </c>
      <c r="CG591">
        <f t="shared" si="408"/>
        <v>1</v>
      </c>
      <c r="CH591">
        <f>COUNTIFS($L591:L591,"x")</f>
        <v>0</v>
      </c>
      <c r="CI591">
        <f>COUNTIFS($L591:M591,"x")</f>
        <v>1</v>
      </c>
      <c r="CJ591">
        <f>COUNTIFS($L591:N591,"x")</f>
        <v>1</v>
      </c>
      <c r="CK591">
        <f>COUNTIFS($L591:O591,"x")</f>
        <v>1</v>
      </c>
      <c r="CL591">
        <f>COUNTIFS($L591:P591,"x")</f>
        <v>1</v>
      </c>
      <c r="CM591">
        <f>COUNTIFS($L591:Q591,"x")</f>
        <v>1</v>
      </c>
      <c r="CN591">
        <f>COUNTIFS($L591:R591,"x")</f>
        <v>1</v>
      </c>
      <c r="CO591" t="str" cm="1">
        <f t="array" ref="CO591">IFERROR(INDEX($CH$4:$CN$4,0,MATCH(1,$CH591:$CN591,0)),"")</f>
        <v>Thứ 3</v>
      </c>
      <c r="CP591" t="str" cm="1">
        <f t="array" ref="CP591">IFERROR(INDEX($CH$4:$CN$4,0,MATCH(2,$CH591:$CN591,0)),"")</f>
        <v/>
      </c>
      <c r="CQ591" t="str">
        <f t="shared" si="409"/>
        <v>Thứ 3</v>
      </c>
      <c r="CR591" t="str">
        <f t="shared" si="374"/>
        <v>F2 - Tuần 2 &amp; 4</v>
      </c>
    </row>
    <row r="592" spans="1:96" x14ac:dyDescent="0.3">
      <c r="A592" s="117" t="s">
        <v>38952</v>
      </c>
      <c r="B592" s="118" t="s">
        <v>33266</v>
      </c>
      <c r="C592" s="118" t="s">
        <v>33267</v>
      </c>
      <c r="D592" s="118" t="s">
        <v>39663</v>
      </c>
      <c r="E592" s="118" t="s">
        <v>39664</v>
      </c>
      <c r="F592" s="118" t="s">
        <v>8194</v>
      </c>
      <c r="G592" s="118" t="s">
        <v>36266</v>
      </c>
      <c r="H592" s="118" t="s">
        <v>36272</v>
      </c>
      <c r="I592" s="118" t="s">
        <v>22</v>
      </c>
      <c r="J592" s="119" t="s">
        <v>39658</v>
      </c>
      <c r="K592" s="119" t="s">
        <v>23</v>
      </c>
      <c r="L592" s="117" t="s">
        <v>23</v>
      </c>
      <c r="M592" s="117" t="s">
        <v>24</v>
      </c>
      <c r="N592" s="117" t="s">
        <v>23</v>
      </c>
      <c r="O592" s="117" t="s">
        <v>23</v>
      </c>
      <c r="P592" s="117" t="s">
        <v>23</v>
      </c>
      <c r="Q592" s="117" t="s">
        <v>23</v>
      </c>
      <c r="R592" s="117" t="s">
        <v>23</v>
      </c>
      <c r="S592" s="117" t="s">
        <v>24</v>
      </c>
      <c r="T592" s="117" t="s">
        <v>24</v>
      </c>
      <c r="U592" s="117" t="s">
        <v>24</v>
      </c>
      <c r="V592" s="117" t="s">
        <v>24</v>
      </c>
      <c r="W592" s="74" t="str">
        <f t="shared" si="375"/>
        <v>x</v>
      </c>
      <c r="X592" s="74" t="str">
        <f t="shared" si="376"/>
        <v>x</v>
      </c>
      <c r="Y592" s="74" t="str">
        <f t="shared" si="377"/>
        <v>x</v>
      </c>
      <c r="Z592" s="74" t="str">
        <f t="shared" si="378"/>
        <v>x</v>
      </c>
      <c r="AA592" t="str">
        <f>VLOOKUP($D592,'Tuyến và nhân viên'!$D:$M,6,0)</f>
        <v>HL00623</v>
      </c>
      <c r="AB592" t="str">
        <f>VLOOKUP($D592,'Tuyến và nhân viên'!$D:$M,7,0)</f>
        <v>Lê Thị Liên Thư</v>
      </c>
      <c r="AC592" s="16" t="str">
        <f>IFERROR(VLOOKUP($F592,DSKH!$D:$BF,53,0),"")</f>
        <v>F4</v>
      </c>
      <c r="AD592" s="16" t="str">
        <f>IFERROR(VLOOKUP($F592,DSKH!$D:$BF,54,0),"")</f>
        <v>GT</v>
      </c>
      <c r="AE592" s="4">
        <f>SUMIFS('Doanh số khách hàng'!$F:$F,'Doanh số khách hàng'!$A:$A,'Chi tiết tuyến'!$F592)</f>
        <v>1360526.6666666667</v>
      </c>
      <c r="AF592" s="16" t="str">
        <f t="shared" si="370"/>
        <v>F4</v>
      </c>
      <c r="AG592" s="16" t="str">
        <f t="shared" si="371"/>
        <v>F4</v>
      </c>
      <c r="AH592" t="b">
        <f t="shared" si="379"/>
        <v>1</v>
      </c>
      <c r="AI592" t="b">
        <f t="shared" si="380"/>
        <v>1</v>
      </c>
      <c r="AJ592">
        <f>IFERROR(VLOOKUP($AC592,Master!$D:$E,2,0),"")</f>
        <v>4</v>
      </c>
      <c r="AK592">
        <f>VLOOKUP($AF592,Master!$D:$E,2,0)</f>
        <v>4</v>
      </c>
      <c r="AL592" s="4">
        <f t="shared" si="381"/>
        <v>340131.66666666669</v>
      </c>
      <c r="AM592" t="str">
        <f>IFERROR(VLOOKUP($F592,DSKH!$D:$BF,31,0),"")</f>
        <v>Tỉnh Cà Mau</v>
      </c>
      <c r="AN592" t="str">
        <f>IFERROR(VLOOKUP($F592,DSKH!$D:$BF,29,0),"")</f>
        <v>Xã Vĩnh Mỹ</v>
      </c>
      <c r="AO592">
        <f>IFERROR(VLOOKUP($F592,DSKH!$D:$BF,52,0),"")</f>
        <v>1360526.6666666667</v>
      </c>
      <c r="AP592">
        <f>IF(L592="x",1+COUNTIFS(AP$4:AP591,"&gt;0",$AA$4:$AA591,$AA591),0)</f>
        <v>0</v>
      </c>
      <c r="AQ592">
        <f>IF(M592="x",1+COUNTIFS(AQ$4:AQ591,"&gt;0",$AA$4:$AA591,$AA591),0)</f>
        <v>14</v>
      </c>
      <c r="AR592">
        <f>IF(N592="x",1+COUNTIFS(AR$4:AR591,"&gt;0",$AA$4:$AA591,$AA591),0)</f>
        <v>0</v>
      </c>
      <c r="AS592">
        <f>IF(O592="x",1+COUNTIFS(AS$4:AS591,"&gt;0",$AA$4:$AA591,$AA591),0)</f>
        <v>0</v>
      </c>
      <c r="AT592">
        <f>IF(P592="x",1+COUNTIFS(AT$4:AT591,"&gt;0",$AA$4:$AA591,$AA591),0)</f>
        <v>0</v>
      </c>
      <c r="AU592">
        <f>IF(Q592="x",1+COUNTIFS(AU$4:AU591,"&gt;0",$AA$4:$AA591,$AA591),0)</f>
        <v>0</v>
      </c>
      <c r="AV592">
        <f>IF(R592="x",1+COUNTIFS(AV$4:AV591,"&gt;0",$AA$4:$AA591,$AA591),0)</f>
        <v>0</v>
      </c>
      <c r="AW592">
        <f t="shared" si="372"/>
        <v>1</v>
      </c>
      <c r="AX592">
        <f t="shared" si="373"/>
        <v>1</v>
      </c>
      <c r="AY592">
        <f t="shared" si="382"/>
        <v>1</v>
      </c>
      <c r="AZ592">
        <f t="shared" si="383"/>
        <v>1</v>
      </c>
      <c r="BA592" s="4">
        <f t="shared" si="384"/>
        <v>0</v>
      </c>
      <c r="BB592" s="4">
        <f t="shared" si="385"/>
        <v>340131.66666666669</v>
      </c>
      <c r="BC592" s="4">
        <f t="shared" si="386"/>
        <v>0</v>
      </c>
      <c r="BD592" s="4">
        <f t="shared" si="387"/>
        <v>0</v>
      </c>
      <c r="BE592" s="4">
        <f t="shared" si="388"/>
        <v>0</v>
      </c>
      <c r="BF592" s="4">
        <f t="shared" si="389"/>
        <v>0</v>
      </c>
      <c r="BG592" s="4">
        <f t="shared" si="390"/>
        <v>0</v>
      </c>
      <c r="BH592" s="4">
        <f t="shared" si="391"/>
        <v>0</v>
      </c>
      <c r="BI592" s="4">
        <f t="shared" si="392"/>
        <v>0</v>
      </c>
      <c r="BJ592" s="4">
        <f t="shared" si="393"/>
        <v>0</v>
      </c>
      <c r="BK592" s="4">
        <f t="shared" si="394"/>
        <v>0</v>
      </c>
      <c r="BL592" s="4">
        <f t="shared" si="395"/>
        <v>0</v>
      </c>
      <c r="BM592" s="4">
        <f t="shared" si="396"/>
        <v>0</v>
      </c>
      <c r="BN592" s="4">
        <f t="shared" si="397"/>
        <v>0</v>
      </c>
      <c r="BO592">
        <f>SUMIFS(BH$5:BH592,$AA$5:$AA592,$AA592)</f>
        <v>7</v>
      </c>
      <c r="BP592">
        <f>SUMIFS(BI$5:BI592,$AA$5:$AA592,$AA592)</f>
        <v>11</v>
      </c>
      <c r="BQ592">
        <f>SUMIFS(BJ$5:BJ592,$AA$5:$AA592,$AA592)</f>
        <v>16</v>
      </c>
      <c r="BR592">
        <f>SUMIFS(BK$5:BK592,$AA$5:$AA592,$AA592)</f>
        <v>4</v>
      </c>
      <c r="BS592">
        <f>SUMIFS(BL$5:BL592,$AA$5:$AA592,$AA592)</f>
        <v>16</v>
      </c>
      <c r="BT592">
        <f>SUMIFS(BM$5:BM592,$AA$5:$AA592,$AA592)</f>
        <v>10</v>
      </c>
      <c r="BU592">
        <f>SUMIFS(BN$5:BN592,$AA$5:$AA592,$AA592)</f>
        <v>0</v>
      </c>
      <c r="BV592">
        <f t="shared" si="398"/>
        <v>18</v>
      </c>
      <c r="BW592">
        <f t="shared" si="399"/>
        <v>16</v>
      </c>
      <c r="BX592">
        <f t="shared" si="400"/>
        <v>28</v>
      </c>
      <c r="BY592">
        <f t="shared" si="401"/>
        <v>23</v>
      </c>
      <c r="BZ592">
        <f t="shared" si="402"/>
        <v>22</v>
      </c>
      <c r="CA592">
        <f t="shared" si="403"/>
        <v>40</v>
      </c>
      <c r="CB592">
        <f t="shared" si="404"/>
        <v>0</v>
      </c>
      <c r="CC592">
        <f t="shared" si="405"/>
        <v>0</v>
      </c>
      <c r="CD592">
        <f t="shared" si="406"/>
        <v>0</v>
      </c>
      <c r="CE592" t="str">
        <f>IFERROR(VLOOKUP($AA592,'Tuyến và nhân viên'!$I:$O,7,0),"")</f>
        <v>Trần Văn Khanh</v>
      </c>
      <c r="CF592">
        <f t="shared" si="407"/>
        <v>4</v>
      </c>
      <c r="CG592">
        <f t="shared" si="408"/>
        <v>1</v>
      </c>
      <c r="CH592">
        <f>COUNTIFS($L592:L592,"x")</f>
        <v>0</v>
      </c>
      <c r="CI592">
        <f>COUNTIFS($L592:M592,"x")</f>
        <v>1</v>
      </c>
      <c r="CJ592">
        <f>COUNTIFS($L592:N592,"x")</f>
        <v>1</v>
      </c>
      <c r="CK592">
        <f>COUNTIFS($L592:O592,"x")</f>
        <v>1</v>
      </c>
      <c r="CL592">
        <f>COUNTIFS($L592:P592,"x")</f>
        <v>1</v>
      </c>
      <c r="CM592">
        <f>COUNTIFS($L592:Q592,"x")</f>
        <v>1</v>
      </c>
      <c r="CN592">
        <f>COUNTIFS($L592:R592,"x")</f>
        <v>1</v>
      </c>
      <c r="CO592" t="str" cm="1">
        <f t="array" ref="CO592">IFERROR(INDEX($CH$4:$CN$4,0,MATCH(1,$CH592:$CN592,0)),"")</f>
        <v>Thứ 3</v>
      </c>
      <c r="CP592" t="str" cm="1">
        <f t="array" ref="CP592">IFERROR(INDEX($CH$4:$CN$4,0,MATCH(2,$CH592:$CN592,0)),"")</f>
        <v/>
      </c>
      <c r="CQ592" t="str">
        <f t="shared" si="409"/>
        <v>Thứ 3</v>
      </c>
      <c r="CR592" t="str">
        <f t="shared" si="374"/>
        <v>F4 - Tất cả các tuần</v>
      </c>
    </row>
    <row r="593" spans="1:96" x14ac:dyDescent="0.3">
      <c r="A593" s="117" t="s">
        <v>38961</v>
      </c>
      <c r="B593" s="118" t="s">
        <v>33266</v>
      </c>
      <c r="C593" s="118" t="s">
        <v>33267</v>
      </c>
      <c r="D593" s="118" t="s">
        <v>39663</v>
      </c>
      <c r="E593" s="118" t="s">
        <v>39664</v>
      </c>
      <c r="F593" s="118" t="s">
        <v>27244</v>
      </c>
      <c r="G593" s="118" t="s">
        <v>36293</v>
      </c>
      <c r="H593" s="118" t="s">
        <v>36299</v>
      </c>
      <c r="I593" s="118" t="s">
        <v>22</v>
      </c>
      <c r="J593" s="119" t="s">
        <v>39658</v>
      </c>
      <c r="K593" s="119" t="s">
        <v>23</v>
      </c>
      <c r="L593" s="117" t="s">
        <v>24</v>
      </c>
      <c r="M593" s="117" t="s">
        <v>23</v>
      </c>
      <c r="N593" s="117" t="s">
        <v>23</v>
      </c>
      <c r="O593" s="117" t="s">
        <v>23</v>
      </c>
      <c r="P593" s="117" t="s">
        <v>23</v>
      </c>
      <c r="Q593" s="117" t="s">
        <v>23</v>
      </c>
      <c r="R593" s="117" t="s">
        <v>23</v>
      </c>
      <c r="S593" s="117" t="s">
        <v>24</v>
      </c>
      <c r="T593" s="117" t="s">
        <v>24</v>
      </c>
      <c r="U593" s="117" t="s">
        <v>24</v>
      </c>
      <c r="V593" s="117" t="s">
        <v>24</v>
      </c>
      <c r="W593" s="74" t="str">
        <f t="shared" si="375"/>
        <v>x</v>
      </c>
      <c r="X593" s="74" t="str">
        <f t="shared" si="376"/>
        <v/>
      </c>
      <c r="Y593" s="74" t="str">
        <f t="shared" si="377"/>
        <v>x</v>
      </c>
      <c r="Z593" s="74" t="str">
        <f t="shared" si="378"/>
        <v/>
      </c>
      <c r="AA593" t="str">
        <f>VLOOKUP($D593,'Tuyến và nhân viên'!$D:$M,6,0)</f>
        <v>HL00623</v>
      </c>
      <c r="AB593" t="str">
        <f>VLOOKUP($D593,'Tuyến và nhân viên'!$D:$M,7,0)</f>
        <v>Lê Thị Liên Thư</v>
      </c>
      <c r="AC593" s="16" t="str">
        <f>IFERROR(VLOOKUP($F593,DSKH!$D:$BF,53,0),"")</f>
        <v>F2</v>
      </c>
      <c r="AD593" s="16" t="str">
        <f>IFERROR(VLOOKUP($F593,DSKH!$D:$BF,54,0),"")</f>
        <v>GT</v>
      </c>
      <c r="AE593" s="4">
        <f>SUMIFS('Doanh số khách hàng'!$F:$F,'Doanh số khách hàng'!$A:$A,'Chi tiết tuyến'!$F593)</f>
        <v>246666.66666666666</v>
      </c>
      <c r="AF593" s="16" t="str">
        <f t="shared" si="370"/>
        <v>F4</v>
      </c>
      <c r="AG593" s="16" t="str">
        <f t="shared" si="371"/>
        <v>F2</v>
      </c>
      <c r="AH593" t="b">
        <f t="shared" si="379"/>
        <v>0</v>
      </c>
      <c r="AI593" t="b">
        <f t="shared" si="380"/>
        <v>1</v>
      </c>
      <c r="AJ593">
        <f>IFERROR(VLOOKUP($AC593,Master!$D:$E,2,0),"")</f>
        <v>2</v>
      </c>
      <c r="AK593">
        <f>VLOOKUP($AF593,Master!$D:$E,2,0)</f>
        <v>4</v>
      </c>
      <c r="AL593" s="4">
        <f t="shared" si="381"/>
        <v>123333.33333333333</v>
      </c>
      <c r="AM593" t="str">
        <f>IFERROR(VLOOKUP($F593,DSKH!$D:$BF,31,0),"")</f>
        <v>Tỉnh Cà Mau</v>
      </c>
      <c r="AN593" t="str">
        <f>IFERROR(VLOOKUP($F593,DSKH!$D:$BF,29,0),"")</f>
        <v>Xã Gành Hào</v>
      </c>
      <c r="AO593">
        <f>IFERROR(VLOOKUP($F593,DSKH!$D:$BF,52,0),"")</f>
        <v>246666.66666666666</v>
      </c>
      <c r="AP593">
        <f>IF(L593="x",1+COUNTIFS(AP$4:AP592,"&gt;0",$AA$4:$AA592,$AA592),0)</f>
        <v>13</v>
      </c>
      <c r="AQ593">
        <f>IF(M593="x",1+COUNTIFS(AQ$4:AQ592,"&gt;0",$AA$4:$AA592,$AA592),0)</f>
        <v>0</v>
      </c>
      <c r="AR593">
        <f>IF(N593="x",1+COUNTIFS(AR$4:AR592,"&gt;0",$AA$4:$AA592,$AA592),0)</f>
        <v>0</v>
      </c>
      <c r="AS593">
        <f>IF(O593="x",1+COUNTIFS(AS$4:AS592,"&gt;0",$AA$4:$AA592,$AA592),0)</f>
        <v>0</v>
      </c>
      <c r="AT593">
        <f>IF(P593="x",1+COUNTIFS(AT$4:AT592,"&gt;0",$AA$4:$AA592,$AA592),0)</f>
        <v>0</v>
      </c>
      <c r="AU593">
        <f>IF(Q593="x",1+COUNTIFS(AU$4:AU592,"&gt;0",$AA$4:$AA592,$AA592),0)</f>
        <v>0</v>
      </c>
      <c r="AV593">
        <f>IF(R593="x",1+COUNTIFS(AV$4:AV592,"&gt;0",$AA$4:$AA592,$AA592),0)</f>
        <v>0</v>
      </c>
      <c r="AW593">
        <f t="shared" si="372"/>
        <v>1</v>
      </c>
      <c r="AX593">
        <f t="shared" si="373"/>
        <v>0</v>
      </c>
      <c r="AY593">
        <f t="shared" si="382"/>
        <v>1</v>
      </c>
      <c r="AZ593">
        <f t="shared" si="383"/>
        <v>0</v>
      </c>
      <c r="BA593" s="4">
        <f t="shared" si="384"/>
        <v>123333.33333333333</v>
      </c>
      <c r="BB593" s="4">
        <f t="shared" si="385"/>
        <v>0</v>
      </c>
      <c r="BC593" s="4">
        <f t="shared" si="386"/>
        <v>0</v>
      </c>
      <c r="BD593" s="4">
        <f t="shared" si="387"/>
        <v>0</v>
      </c>
      <c r="BE593" s="4">
        <f t="shared" si="388"/>
        <v>0</v>
      </c>
      <c r="BF593" s="4">
        <f t="shared" si="389"/>
        <v>0</v>
      </c>
      <c r="BG593" s="4">
        <f t="shared" si="390"/>
        <v>0</v>
      </c>
      <c r="BH593" s="4">
        <f t="shared" si="391"/>
        <v>1</v>
      </c>
      <c r="BI593" s="4">
        <f t="shared" si="392"/>
        <v>0</v>
      </c>
      <c r="BJ593" s="4">
        <f t="shared" si="393"/>
        <v>0</v>
      </c>
      <c r="BK593" s="4">
        <f t="shared" si="394"/>
        <v>0</v>
      </c>
      <c r="BL593" s="4">
        <f t="shared" si="395"/>
        <v>0</v>
      </c>
      <c r="BM593" s="4">
        <f t="shared" si="396"/>
        <v>0</v>
      </c>
      <c r="BN593" s="4">
        <f t="shared" si="397"/>
        <v>0</v>
      </c>
      <c r="BO593">
        <f>SUMIFS(BH$5:BH593,$AA$5:$AA593,$AA593)</f>
        <v>8</v>
      </c>
      <c r="BP593">
        <f>SUMIFS(BI$5:BI593,$AA$5:$AA593,$AA593)</f>
        <v>11</v>
      </c>
      <c r="BQ593">
        <f>SUMIFS(BJ$5:BJ593,$AA$5:$AA593,$AA593)</f>
        <v>16</v>
      </c>
      <c r="BR593">
        <f>SUMIFS(BK$5:BK593,$AA$5:$AA593,$AA593)</f>
        <v>4</v>
      </c>
      <c r="BS593">
        <f>SUMIFS(BL$5:BL593,$AA$5:$AA593,$AA593)</f>
        <v>16</v>
      </c>
      <c r="BT593">
        <f>SUMIFS(BM$5:BM593,$AA$5:$AA593,$AA593)</f>
        <v>10</v>
      </c>
      <c r="BU593">
        <f>SUMIFS(BN$5:BN593,$AA$5:$AA593,$AA593)</f>
        <v>0</v>
      </c>
      <c r="BV593">
        <f t="shared" si="398"/>
        <v>18</v>
      </c>
      <c r="BW593">
        <f t="shared" si="399"/>
        <v>16</v>
      </c>
      <c r="BX593">
        <f t="shared" si="400"/>
        <v>28</v>
      </c>
      <c r="BY593">
        <f t="shared" si="401"/>
        <v>23</v>
      </c>
      <c r="BZ593">
        <f t="shared" si="402"/>
        <v>22</v>
      </c>
      <c r="CA593">
        <f t="shared" si="403"/>
        <v>40</v>
      </c>
      <c r="CB593">
        <f t="shared" si="404"/>
        <v>0</v>
      </c>
      <c r="CC593">
        <f t="shared" si="405"/>
        <v>8</v>
      </c>
      <c r="CD593">
        <f t="shared" si="406"/>
        <v>18</v>
      </c>
      <c r="CE593" t="str">
        <f>IFERROR(VLOOKUP($AA593,'Tuyến và nhân viên'!$I:$O,7,0),"")</f>
        <v>Trần Văn Khanh</v>
      </c>
      <c r="CF593">
        <f t="shared" si="407"/>
        <v>2</v>
      </c>
      <c r="CG593">
        <f t="shared" si="408"/>
        <v>1</v>
      </c>
      <c r="CH593">
        <f>COUNTIFS($L593:L593,"x")</f>
        <v>1</v>
      </c>
      <c r="CI593">
        <f>COUNTIFS($L593:M593,"x")</f>
        <v>1</v>
      </c>
      <c r="CJ593">
        <f>COUNTIFS($L593:N593,"x")</f>
        <v>1</v>
      </c>
      <c r="CK593">
        <f>COUNTIFS($L593:O593,"x")</f>
        <v>1</v>
      </c>
      <c r="CL593">
        <f>COUNTIFS($L593:P593,"x")</f>
        <v>1</v>
      </c>
      <c r="CM593">
        <f>COUNTIFS($L593:Q593,"x")</f>
        <v>1</v>
      </c>
      <c r="CN593">
        <f>COUNTIFS($L593:R593,"x")</f>
        <v>1</v>
      </c>
      <c r="CO593" t="str" cm="1">
        <f t="array" ref="CO593">IFERROR(INDEX($CH$4:$CN$4,0,MATCH(1,$CH593:$CN593,0)),"")</f>
        <v>Thứ 2</v>
      </c>
      <c r="CP593" t="str" cm="1">
        <f t="array" ref="CP593">IFERROR(INDEX($CH$4:$CN$4,0,MATCH(2,$CH593:$CN593,0)),"")</f>
        <v/>
      </c>
      <c r="CQ593" t="str">
        <f t="shared" si="409"/>
        <v>Thứ 2</v>
      </c>
      <c r="CR593" t="str">
        <f t="shared" si="374"/>
        <v>F2 - Tuần 1 &amp; 3</v>
      </c>
    </row>
    <row r="594" spans="1:96" x14ac:dyDescent="0.3">
      <c r="A594" s="117" t="s">
        <v>38970</v>
      </c>
      <c r="B594" s="118" t="s">
        <v>33266</v>
      </c>
      <c r="C594" s="118" t="s">
        <v>33267</v>
      </c>
      <c r="D594" s="118" t="s">
        <v>39663</v>
      </c>
      <c r="E594" s="118" t="s">
        <v>39664</v>
      </c>
      <c r="F594" s="118" t="s">
        <v>23486</v>
      </c>
      <c r="G594" s="118" t="s">
        <v>36302</v>
      </c>
      <c r="H594" s="118" t="s">
        <v>36309</v>
      </c>
      <c r="I594" s="118" t="s">
        <v>22</v>
      </c>
      <c r="J594" s="119" t="s">
        <v>39658</v>
      </c>
      <c r="K594" s="119" t="s">
        <v>23</v>
      </c>
      <c r="L594" s="117" t="s">
        <v>23</v>
      </c>
      <c r="M594" s="117" t="s">
        <v>23</v>
      </c>
      <c r="N594" s="117" t="s">
        <v>23</v>
      </c>
      <c r="O594" s="117" t="s">
        <v>24</v>
      </c>
      <c r="P594" s="117" t="s">
        <v>23</v>
      </c>
      <c r="Q594" s="117" t="s">
        <v>23</v>
      </c>
      <c r="R594" s="117" t="s">
        <v>23</v>
      </c>
      <c r="S594" s="117" t="s">
        <v>24</v>
      </c>
      <c r="T594" s="117" t="s">
        <v>24</v>
      </c>
      <c r="U594" s="117" t="s">
        <v>24</v>
      </c>
      <c r="V594" s="117" t="s">
        <v>24</v>
      </c>
      <c r="W594" s="74" t="str">
        <f t="shared" si="375"/>
        <v>x</v>
      </c>
      <c r="X594" s="74" t="str">
        <f t="shared" si="376"/>
        <v>x</v>
      </c>
      <c r="Y594" s="74" t="str">
        <f t="shared" si="377"/>
        <v>x</v>
      </c>
      <c r="Z594" s="74" t="str">
        <f t="shared" si="378"/>
        <v>x</v>
      </c>
      <c r="AA594" t="str">
        <f>VLOOKUP($D594,'Tuyến và nhân viên'!$D:$M,6,0)</f>
        <v>HL00623</v>
      </c>
      <c r="AB594" t="str">
        <f>VLOOKUP($D594,'Tuyến và nhân viên'!$D:$M,7,0)</f>
        <v>Lê Thị Liên Thư</v>
      </c>
      <c r="AC594" s="16" t="str">
        <f>IFERROR(VLOOKUP($F594,DSKH!$D:$BF,53,0),"")</f>
        <v>F4</v>
      </c>
      <c r="AD594" s="16" t="str">
        <f>IFERROR(VLOOKUP($F594,DSKH!$D:$BF,54,0),"")</f>
        <v>GT</v>
      </c>
      <c r="AE594" s="4">
        <f>SUMIFS('Doanh số khách hàng'!$F:$F,'Doanh số khách hàng'!$A:$A,'Chi tiết tuyến'!$F594)</f>
        <v>2248823.3333333335</v>
      </c>
      <c r="AF594" s="16" t="str">
        <f t="shared" si="370"/>
        <v>F4</v>
      </c>
      <c r="AG594" s="16" t="str">
        <f t="shared" si="371"/>
        <v>F4</v>
      </c>
      <c r="AH594" t="b">
        <f t="shared" si="379"/>
        <v>1</v>
      </c>
      <c r="AI594" t="b">
        <f t="shared" si="380"/>
        <v>1</v>
      </c>
      <c r="AJ594">
        <f>IFERROR(VLOOKUP($AC594,Master!$D:$E,2,0),"")</f>
        <v>4</v>
      </c>
      <c r="AK594">
        <f>VLOOKUP($AF594,Master!$D:$E,2,0)</f>
        <v>4</v>
      </c>
      <c r="AL594" s="4">
        <f t="shared" si="381"/>
        <v>562205.83333333337</v>
      </c>
      <c r="AM594" t="str">
        <f>IFERROR(VLOOKUP($F594,DSKH!$D:$BF,31,0),"")</f>
        <v>Tỉnh Cà Mau</v>
      </c>
      <c r="AN594" t="str">
        <f>IFERROR(VLOOKUP($F594,DSKH!$D:$BF,29,0),"")</f>
        <v>Xã Phước Long</v>
      </c>
      <c r="AO594">
        <f>IFERROR(VLOOKUP($F594,DSKH!$D:$BF,52,0),"")</f>
        <v>2248823.3333333335</v>
      </c>
      <c r="AP594">
        <f>IF(L594="x",1+COUNTIFS(AP$4:AP593,"&gt;0",$AA$4:$AA593,$AA593),0)</f>
        <v>0</v>
      </c>
      <c r="AQ594">
        <f>IF(M594="x",1+COUNTIFS(AQ$4:AQ593,"&gt;0",$AA$4:$AA593,$AA593),0)</f>
        <v>0</v>
      </c>
      <c r="AR594">
        <f>IF(N594="x",1+COUNTIFS(AR$4:AR593,"&gt;0",$AA$4:$AA593,$AA593),0)</f>
        <v>0</v>
      </c>
      <c r="AS594">
        <f>IF(O594="x",1+COUNTIFS(AS$4:AS593,"&gt;0",$AA$4:$AA593,$AA593),0)</f>
        <v>6</v>
      </c>
      <c r="AT594">
        <f>IF(P594="x",1+COUNTIFS(AT$4:AT593,"&gt;0",$AA$4:$AA593,$AA593),0)</f>
        <v>0</v>
      </c>
      <c r="AU594">
        <f>IF(Q594="x",1+COUNTIFS(AU$4:AU593,"&gt;0",$AA$4:$AA593,$AA593),0)</f>
        <v>0</v>
      </c>
      <c r="AV594">
        <f>IF(R594="x",1+COUNTIFS(AV$4:AV593,"&gt;0",$AA$4:$AA593,$AA593),0)</f>
        <v>0</v>
      </c>
      <c r="AW594">
        <f t="shared" si="372"/>
        <v>1</v>
      </c>
      <c r="AX594">
        <f t="shared" si="373"/>
        <v>1</v>
      </c>
      <c r="AY594">
        <f t="shared" si="382"/>
        <v>1</v>
      </c>
      <c r="AZ594">
        <f t="shared" si="383"/>
        <v>1</v>
      </c>
      <c r="BA594" s="4">
        <f t="shared" si="384"/>
        <v>0</v>
      </c>
      <c r="BB594" s="4">
        <f t="shared" si="385"/>
        <v>0</v>
      </c>
      <c r="BC594" s="4">
        <f t="shared" si="386"/>
        <v>0</v>
      </c>
      <c r="BD594" s="4">
        <f t="shared" si="387"/>
        <v>562205.83333333337</v>
      </c>
      <c r="BE594" s="4">
        <f t="shared" si="388"/>
        <v>0</v>
      </c>
      <c r="BF594" s="4">
        <f t="shared" si="389"/>
        <v>0</v>
      </c>
      <c r="BG594" s="4">
        <f t="shared" si="390"/>
        <v>0</v>
      </c>
      <c r="BH594" s="4">
        <f t="shared" si="391"/>
        <v>0</v>
      </c>
      <c r="BI594" s="4">
        <f t="shared" si="392"/>
        <v>0</v>
      </c>
      <c r="BJ594" s="4">
        <f t="shared" si="393"/>
        <v>0</v>
      </c>
      <c r="BK594" s="4">
        <f t="shared" si="394"/>
        <v>0</v>
      </c>
      <c r="BL594" s="4">
        <f t="shared" si="395"/>
        <v>0</v>
      </c>
      <c r="BM594" s="4">
        <f t="shared" si="396"/>
        <v>0</v>
      </c>
      <c r="BN594" s="4">
        <f t="shared" si="397"/>
        <v>0</v>
      </c>
      <c r="BO594">
        <f>SUMIFS(BH$5:BH594,$AA$5:$AA594,$AA594)</f>
        <v>8</v>
      </c>
      <c r="BP594">
        <f>SUMIFS(BI$5:BI594,$AA$5:$AA594,$AA594)</f>
        <v>11</v>
      </c>
      <c r="BQ594">
        <f>SUMIFS(BJ$5:BJ594,$AA$5:$AA594,$AA594)</f>
        <v>16</v>
      </c>
      <c r="BR594">
        <f>SUMIFS(BK$5:BK594,$AA$5:$AA594,$AA594)</f>
        <v>4</v>
      </c>
      <c r="BS594">
        <f>SUMIFS(BL$5:BL594,$AA$5:$AA594,$AA594)</f>
        <v>16</v>
      </c>
      <c r="BT594">
        <f>SUMIFS(BM$5:BM594,$AA$5:$AA594,$AA594)</f>
        <v>10</v>
      </c>
      <c r="BU594">
        <f>SUMIFS(BN$5:BN594,$AA$5:$AA594,$AA594)</f>
        <v>0</v>
      </c>
      <c r="BV594">
        <f t="shared" si="398"/>
        <v>18</v>
      </c>
      <c r="BW594">
        <f t="shared" si="399"/>
        <v>16</v>
      </c>
      <c r="BX594">
        <f t="shared" si="400"/>
        <v>28</v>
      </c>
      <c r="BY594">
        <f t="shared" si="401"/>
        <v>23</v>
      </c>
      <c r="BZ594">
        <f t="shared" si="402"/>
        <v>22</v>
      </c>
      <c r="CA594">
        <f t="shared" si="403"/>
        <v>40</v>
      </c>
      <c r="CB594">
        <f t="shared" si="404"/>
        <v>0</v>
      </c>
      <c r="CC594">
        <f t="shared" si="405"/>
        <v>0</v>
      </c>
      <c r="CD594">
        <f t="shared" si="406"/>
        <v>0</v>
      </c>
      <c r="CE594" t="str">
        <f>IFERROR(VLOOKUP($AA594,'Tuyến và nhân viên'!$I:$O,7,0),"")</f>
        <v>Trần Văn Khanh</v>
      </c>
      <c r="CF594">
        <f t="shared" si="407"/>
        <v>4</v>
      </c>
      <c r="CG594">
        <f t="shared" si="408"/>
        <v>1</v>
      </c>
      <c r="CH594">
        <f>COUNTIFS($L594:L594,"x")</f>
        <v>0</v>
      </c>
      <c r="CI594">
        <f>COUNTIFS($L594:M594,"x")</f>
        <v>0</v>
      </c>
      <c r="CJ594">
        <f>COUNTIFS($L594:N594,"x")</f>
        <v>0</v>
      </c>
      <c r="CK594">
        <f>COUNTIFS($L594:O594,"x")</f>
        <v>1</v>
      </c>
      <c r="CL594">
        <f>COUNTIFS($L594:P594,"x")</f>
        <v>1</v>
      </c>
      <c r="CM594">
        <f>COUNTIFS($L594:Q594,"x")</f>
        <v>1</v>
      </c>
      <c r="CN594">
        <f>COUNTIFS($L594:R594,"x")</f>
        <v>1</v>
      </c>
      <c r="CO594" t="str" cm="1">
        <f t="array" ref="CO594">IFERROR(INDEX($CH$4:$CN$4,0,MATCH(1,$CH594:$CN594,0)),"")</f>
        <v>Thứ 5</v>
      </c>
      <c r="CP594" t="str" cm="1">
        <f t="array" ref="CP594">IFERROR(INDEX($CH$4:$CN$4,0,MATCH(2,$CH594:$CN594,0)),"")</f>
        <v/>
      </c>
      <c r="CQ594" t="str">
        <f t="shared" si="409"/>
        <v>Thứ 5</v>
      </c>
      <c r="CR594" t="str">
        <f t="shared" si="374"/>
        <v>F4 - Tất cả các tuần</v>
      </c>
    </row>
    <row r="595" spans="1:96" x14ac:dyDescent="0.3">
      <c r="A595" s="117" t="s">
        <v>38978</v>
      </c>
      <c r="B595" s="118" t="s">
        <v>33266</v>
      </c>
      <c r="C595" s="118" t="s">
        <v>33267</v>
      </c>
      <c r="D595" s="118" t="s">
        <v>39663</v>
      </c>
      <c r="E595" s="118" t="s">
        <v>39664</v>
      </c>
      <c r="F595" s="118" t="s">
        <v>36314</v>
      </c>
      <c r="G595" s="118" t="s">
        <v>36315</v>
      </c>
      <c r="H595" s="118" t="s">
        <v>36321</v>
      </c>
      <c r="I595" s="118" t="s">
        <v>22</v>
      </c>
      <c r="J595" s="119" t="s">
        <v>39658</v>
      </c>
      <c r="K595" s="119" t="s">
        <v>23</v>
      </c>
      <c r="L595" s="117" t="s">
        <v>23</v>
      </c>
      <c r="M595" s="117" t="s">
        <v>23</v>
      </c>
      <c r="N595" s="117" t="s">
        <v>23</v>
      </c>
      <c r="O595" s="117" t="s">
        <v>24</v>
      </c>
      <c r="P595" s="117" t="s">
        <v>23</v>
      </c>
      <c r="Q595" s="117" t="s">
        <v>23</v>
      </c>
      <c r="R595" s="117" t="s">
        <v>23</v>
      </c>
      <c r="S595" s="117" t="s">
        <v>24</v>
      </c>
      <c r="T595" s="117" t="s">
        <v>24</v>
      </c>
      <c r="U595" s="117" t="s">
        <v>24</v>
      </c>
      <c r="V595" s="117" t="s">
        <v>24</v>
      </c>
      <c r="W595" s="74" t="str">
        <f t="shared" si="375"/>
        <v>x</v>
      </c>
      <c r="X595" s="74" t="str">
        <f t="shared" si="376"/>
        <v/>
      </c>
      <c r="Y595" s="74" t="str">
        <f t="shared" si="377"/>
        <v>x</v>
      </c>
      <c r="Z595" s="74" t="str">
        <f t="shared" si="378"/>
        <v/>
      </c>
      <c r="AA595" t="str">
        <f>VLOOKUP($D595,'Tuyến và nhân viên'!$D:$M,6,0)</f>
        <v>HL00623</v>
      </c>
      <c r="AB595" t="str">
        <f>VLOOKUP($D595,'Tuyến và nhân viên'!$D:$M,7,0)</f>
        <v>Lê Thị Liên Thư</v>
      </c>
      <c r="AC595" s="16" t="str">
        <f>IFERROR(VLOOKUP($F595,DSKH!$D:$BF,53,0),"")</f>
        <v>F2</v>
      </c>
      <c r="AD595" s="16" t="str">
        <f>IFERROR(VLOOKUP($F595,DSKH!$D:$BF,54,0),"")</f>
        <v>GT</v>
      </c>
      <c r="AE595" s="4">
        <f>SUMIFS('Doanh số khách hàng'!$F:$F,'Doanh số khách hàng'!$A:$A,'Chi tiết tuyến'!$F595)</f>
        <v>0</v>
      </c>
      <c r="AF595" s="16" t="str">
        <f t="shared" si="370"/>
        <v>F4</v>
      </c>
      <c r="AG595" s="16" t="str">
        <f t="shared" si="371"/>
        <v>F2</v>
      </c>
      <c r="AH595" t="b">
        <f t="shared" si="379"/>
        <v>0</v>
      </c>
      <c r="AI595" t="b">
        <f t="shared" si="380"/>
        <v>1</v>
      </c>
      <c r="AJ595">
        <f>IFERROR(VLOOKUP($AC595,Master!$D:$E,2,0),"")</f>
        <v>2</v>
      </c>
      <c r="AK595">
        <f>VLOOKUP($AF595,Master!$D:$E,2,0)</f>
        <v>4</v>
      </c>
      <c r="AL595" s="4">
        <f t="shared" si="381"/>
        <v>0</v>
      </c>
      <c r="AM595" t="str">
        <f>IFERROR(VLOOKUP($F595,DSKH!$D:$BF,31,0),"")</f>
        <v>Tỉnh Cà Mau</v>
      </c>
      <c r="AN595" t="str">
        <f>IFERROR(VLOOKUP($F595,DSKH!$D:$BF,29,0),"")</f>
        <v>Xã Phước Long</v>
      </c>
      <c r="AO595">
        <f>IFERROR(VLOOKUP($F595,DSKH!$D:$BF,52,0),"")</f>
        <v>0</v>
      </c>
      <c r="AP595">
        <f>IF(L595="x",1+COUNTIFS(AP$4:AP594,"&gt;0",$AA$4:$AA594,$AA594),0)</f>
        <v>0</v>
      </c>
      <c r="AQ595">
        <f>IF(M595="x",1+COUNTIFS(AQ$4:AQ594,"&gt;0",$AA$4:$AA594,$AA594),0)</f>
        <v>0</v>
      </c>
      <c r="AR595">
        <f>IF(N595="x",1+COUNTIFS(AR$4:AR594,"&gt;0",$AA$4:$AA594,$AA594),0)</f>
        <v>0</v>
      </c>
      <c r="AS595">
        <f>IF(O595="x",1+COUNTIFS(AS$4:AS594,"&gt;0",$AA$4:$AA594,$AA594),0)</f>
        <v>7</v>
      </c>
      <c r="AT595">
        <f>IF(P595="x",1+COUNTIFS(AT$4:AT594,"&gt;0",$AA$4:$AA594,$AA594),0)</f>
        <v>0</v>
      </c>
      <c r="AU595">
        <f>IF(Q595="x",1+COUNTIFS(AU$4:AU594,"&gt;0",$AA$4:$AA594,$AA594),0)</f>
        <v>0</v>
      </c>
      <c r="AV595">
        <f>IF(R595="x",1+COUNTIFS(AV$4:AV594,"&gt;0",$AA$4:$AA594,$AA594),0)</f>
        <v>0</v>
      </c>
      <c r="AW595">
        <f t="shared" si="372"/>
        <v>1</v>
      </c>
      <c r="AX595">
        <f t="shared" si="373"/>
        <v>0</v>
      </c>
      <c r="AY595">
        <f t="shared" si="382"/>
        <v>1</v>
      </c>
      <c r="AZ595">
        <f t="shared" si="383"/>
        <v>0</v>
      </c>
      <c r="BA595" s="4">
        <f t="shared" si="384"/>
        <v>0</v>
      </c>
      <c r="BB595" s="4">
        <f t="shared" si="385"/>
        <v>0</v>
      </c>
      <c r="BC595" s="4">
        <f t="shared" si="386"/>
        <v>0</v>
      </c>
      <c r="BD595" s="4">
        <f t="shared" si="387"/>
        <v>0</v>
      </c>
      <c r="BE595" s="4">
        <f t="shared" si="388"/>
        <v>0</v>
      </c>
      <c r="BF595" s="4">
        <f t="shared" si="389"/>
        <v>0</v>
      </c>
      <c r="BG595" s="4">
        <f t="shared" si="390"/>
        <v>0</v>
      </c>
      <c r="BH595" s="4">
        <f t="shared" si="391"/>
        <v>0</v>
      </c>
      <c r="BI595" s="4">
        <f t="shared" si="392"/>
        <v>0</v>
      </c>
      <c r="BJ595" s="4">
        <f t="shared" si="393"/>
        <v>0</v>
      </c>
      <c r="BK595" s="4">
        <f t="shared" si="394"/>
        <v>1</v>
      </c>
      <c r="BL595" s="4">
        <f t="shared" si="395"/>
        <v>0</v>
      </c>
      <c r="BM595" s="4">
        <f t="shared" si="396"/>
        <v>0</v>
      </c>
      <c r="BN595" s="4">
        <f t="shared" si="397"/>
        <v>0</v>
      </c>
      <c r="BO595">
        <f>SUMIFS(BH$5:BH595,$AA$5:$AA595,$AA595)</f>
        <v>8</v>
      </c>
      <c r="BP595">
        <f>SUMIFS(BI$5:BI595,$AA$5:$AA595,$AA595)</f>
        <v>11</v>
      </c>
      <c r="BQ595">
        <f>SUMIFS(BJ$5:BJ595,$AA$5:$AA595,$AA595)</f>
        <v>16</v>
      </c>
      <c r="BR595">
        <f>SUMIFS(BK$5:BK595,$AA$5:$AA595,$AA595)</f>
        <v>5</v>
      </c>
      <c r="BS595">
        <f>SUMIFS(BL$5:BL595,$AA$5:$AA595,$AA595)</f>
        <v>16</v>
      </c>
      <c r="BT595">
        <f>SUMIFS(BM$5:BM595,$AA$5:$AA595,$AA595)</f>
        <v>10</v>
      </c>
      <c r="BU595">
        <f>SUMIFS(BN$5:BN595,$AA$5:$AA595,$AA595)</f>
        <v>0</v>
      </c>
      <c r="BV595">
        <f t="shared" si="398"/>
        <v>18</v>
      </c>
      <c r="BW595">
        <f t="shared" si="399"/>
        <v>16</v>
      </c>
      <c r="BX595">
        <f t="shared" si="400"/>
        <v>28</v>
      </c>
      <c r="BY595">
        <f t="shared" si="401"/>
        <v>23</v>
      </c>
      <c r="BZ595">
        <f t="shared" si="402"/>
        <v>22</v>
      </c>
      <c r="CA595">
        <f t="shared" si="403"/>
        <v>40</v>
      </c>
      <c r="CB595">
        <f t="shared" si="404"/>
        <v>0</v>
      </c>
      <c r="CC595">
        <f t="shared" si="405"/>
        <v>5</v>
      </c>
      <c r="CD595">
        <f t="shared" si="406"/>
        <v>23</v>
      </c>
      <c r="CE595" t="str">
        <f>IFERROR(VLOOKUP($AA595,'Tuyến và nhân viên'!$I:$O,7,0),"")</f>
        <v>Trần Văn Khanh</v>
      </c>
      <c r="CF595">
        <f t="shared" si="407"/>
        <v>2</v>
      </c>
      <c r="CG595">
        <f t="shared" si="408"/>
        <v>1</v>
      </c>
      <c r="CH595">
        <f>COUNTIFS($L595:L595,"x")</f>
        <v>0</v>
      </c>
      <c r="CI595">
        <f>COUNTIFS($L595:M595,"x")</f>
        <v>0</v>
      </c>
      <c r="CJ595">
        <f>COUNTIFS($L595:N595,"x")</f>
        <v>0</v>
      </c>
      <c r="CK595">
        <f>COUNTIFS($L595:O595,"x")</f>
        <v>1</v>
      </c>
      <c r="CL595">
        <f>COUNTIFS($L595:P595,"x")</f>
        <v>1</v>
      </c>
      <c r="CM595">
        <f>COUNTIFS($L595:Q595,"x")</f>
        <v>1</v>
      </c>
      <c r="CN595">
        <f>COUNTIFS($L595:R595,"x")</f>
        <v>1</v>
      </c>
      <c r="CO595" t="str" cm="1">
        <f t="array" ref="CO595">IFERROR(INDEX($CH$4:$CN$4,0,MATCH(1,$CH595:$CN595,0)),"")</f>
        <v>Thứ 5</v>
      </c>
      <c r="CP595" t="str" cm="1">
        <f t="array" ref="CP595">IFERROR(INDEX($CH$4:$CN$4,0,MATCH(2,$CH595:$CN595,0)),"")</f>
        <v/>
      </c>
      <c r="CQ595" t="str">
        <f t="shared" si="409"/>
        <v>Thứ 5</v>
      </c>
      <c r="CR595" t="str">
        <f t="shared" si="374"/>
        <v>F2 - Tuần 1 &amp; 3</v>
      </c>
    </row>
    <row r="596" spans="1:96" x14ac:dyDescent="0.3">
      <c r="A596" s="117" t="s">
        <v>38986</v>
      </c>
      <c r="B596" s="118" t="s">
        <v>33266</v>
      </c>
      <c r="C596" s="118" t="s">
        <v>33267</v>
      </c>
      <c r="D596" s="118" t="s">
        <v>39663</v>
      </c>
      <c r="E596" s="118" t="s">
        <v>39664</v>
      </c>
      <c r="F596" s="118" t="s">
        <v>26382</v>
      </c>
      <c r="G596" s="118" t="s">
        <v>36324</v>
      </c>
      <c r="H596" s="118" t="s">
        <v>36330</v>
      </c>
      <c r="I596" s="118" t="s">
        <v>22</v>
      </c>
      <c r="J596" s="119" t="s">
        <v>39658</v>
      </c>
      <c r="K596" s="119" t="s">
        <v>23</v>
      </c>
      <c r="L596" s="117" t="s">
        <v>23</v>
      </c>
      <c r="M596" s="117" t="s">
        <v>23</v>
      </c>
      <c r="N596" s="117" t="s">
        <v>24</v>
      </c>
      <c r="O596" s="117" t="s">
        <v>23</v>
      </c>
      <c r="P596" s="117" t="s">
        <v>23</v>
      </c>
      <c r="Q596" s="117" t="s">
        <v>23</v>
      </c>
      <c r="R596" s="117" t="s">
        <v>23</v>
      </c>
      <c r="S596" s="117" t="s">
        <v>24</v>
      </c>
      <c r="T596" s="117" t="s">
        <v>24</v>
      </c>
      <c r="U596" s="117" t="s">
        <v>24</v>
      </c>
      <c r="V596" s="117" t="s">
        <v>24</v>
      </c>
      <c r="W596" s="74" t="str">
        <f t="shared" si="375"/>
        <v>x</v>
      </c>
      <c r="X596" s="74" t="str">
        <f t="shared" si="376"/>
        <v>x</v>
      </c>
      <c r="Y596" s="74" t="str">
        <f t="shared" si="377"/>
        <v>x</v>
      </c>
      <c r="Z596" s="74" t="str">
        <f t="shared" si="378"/>
        <v>x</v>
      </c>
      <c r="AA596" t="str">
        <f>VLOOKUP($D596,'Tuyến và nhân viên'!$D:$M,6,0)</f>
        <v>HL00623</v>
      </c>
      <c r="AB596" t="str">
        <f>VLOOKUP($D596,'Tuyến và nhân viên'!$D:$M,7,0)</f>
        <v>Lê Thị Liên Thư</v>
      </c>
      <c r="AC596" s="16" t="str">
        <f>IFERROR(VLOOKUP($F596,DSKH!$D:$BF,53,0),"")</f>
        <v>F4</v>
      </c>
      <c r="AD596" s="16" t="str">
        <f>IFERROR(VLOOKUP($F596,DSKH!$D:$BF,54,0),"")</f>
        <v>GT</v>
      </c>
      <c r="AE596" s="4">
        <f>SUMIFS('Doanh số khách hàng'!$F:$F,'Doanh số khách hàng'!$A:$A,'Chi tiết tuyến'!$F596)</f>
        <v>557033.33333333337</v>
      </c>
      <c r="AF596" s="16" t="str">
        <f t="shared" si="370"/>
        <v>F4</v>
      </c>
      <c r="AG596" s="16" t="str">
        <f t="shared" si="371"/>
        <v>F4</v>
      </c>
      <c r="AH596" t="b">
        <f t="shared" si="379"/>
        <v>1</v>
      </c>
      <c r="AI596" t="b">
        <f t="shared" si="380"/>
        <v>1</v>
      </c>
      <c r="AJ596">
        <f>IFERROR(VLOOKUP($AC596,Master!$D:$E,2,0),"")</f>
        <v>4</v>
      </c>
      <c r="AK596">
        <f>VLOOKUP($AF596,Master!$D:$E,2,0)</f>
        <v>4</v>
      </c>
      <c r="AL596" s="4">
        <f t="shared" si="381"/>
        <v>139258.33333333334</v>
      </c>
      <c r="AM596" t="str">
        <f>IFERROR(VLOOKUP($F596,DSKH!$D:$BF,31,0),"")</f>
        <v>Tỉnh Cà Mau</v>
      </c>
      <c r="AN596" t="str">
        <f>IFERROR(VLOOKUP($F596,DSKH!$D:$BF,29,0),"")</f>
        <v>Xã Hòa Bình</v>
      </c>
      <c r="AO596">
        <f>IFERROR(VLOOKUP($F596,DSKH!$D:$BF,52,0),"")</f>
        <v>557033.33333333337</v>
      </c>
      <c r="AP596">
        <f>IF(L596="x",1+COUNTIFS(AP$4:AP595,"&gt;0",$AA$4:$AA595,$AA595),0)</f>
        <v>0</v>
      </c>
      <c r="AQ596">
        <f>IF(M596="x",1+COUNTIFS(AQ$4:AQ595,"&gt;0",$AA$4:$AA595,$AA595),0)</f>
        <v>0</v>
      </c>
      <c r="AR596">
        <f>IF(N596="x",1+COUNTIFS(AR$4:AR595,"&gt;0",$AA$4:$AA595,$AA595),0)</f>
        <v>21</v>
      </c>
      <c r="AS596">
        <f>IF(O596="x",1+COUNTIFS(AS$4:AS595,"&gt;0",$AA$4:$AA595,$AA595),0)</f>
        <v>0</v>
      </c>
      <c r="AT596">
        <f>IF(P596="x",1+COUNTIFS(AT$4:AT595,"&gt;0",$AA$4:$AA595,$AA595),0)</f>
        <v>0</v>
      </c>
      <c r="AU596">
        <f>IF(Q596="x",1+COUNTIFS(AU$4:AU595,"&gt;0",$AA$4:$AA595,$AA595),0)</f>
        <v>0</v>
      </c>
      <c r="AV596">
        <f>IF(R596="x",1+COUNTIFS(AV$4:AV595,"&gt;0",$AA$4:$AA595,$AA595),0)</f>
        <v>0</v>
      </c>
      <c r="AW596">
        <f t="shared" si="372"/>
        <v>1</v>
      </c>
      <c r="AX596">
        <f t="shared" si="373"/>
        <v>1</v>
      </c>
      <c r="AY596">
        <f t="shared" si="382"/>
        <v>1</v>
      </c>
      <c r="AZ596">
        <f t="shared" si="383"/>
        <v>1</v>
      </c>
      <c r="BA596" s="4">
        <f t="shared" si="384"/>
        <v>0</v>
      </c>
      <c r="BB596" s="4">
        <f t="shared" si="385"/>
        <v>0</v>
      </c>
      <c r="BC596" s="4">
        <f t="shared" si="386"/>
        <v>139258.33333333334</v>
      </c>
      <c r="BD596" s="4">
        <f t="shared" si="387"/>
        <v>0</v>
      </c>
      <c r="BE596" s="4">
        <f t="shared" si="388"/>
        <v>0</v>
      </c>
      <c r="BF596" s="4">
        <f t="shared" si="389"/>
        <v>0</v>
      </c>
      <c r="BG596" s="4">
        <f t="shared" si="390"/>
        <v>0</v>
      </c>
      <c r="BH596" s="4">
        <f t="shared" si="391"/>
        <v>0</v>
      </c>
      <c r="BI596" s="4">
        <f t="shared" si="392"/>
        <v>0</v>
      </c>
      <c r="BJ596" s="4">
        <f t="shared" si="393"/>
        <v>0</v>
      </c>
      <c r="BK596" s="4">
        <f t="shared" si="394"/>
        <v>0</v>
      </c>
      <c r="BL596" s="4">
        <f t="shared" si="395"/>
        <v>0</v>
      </c>
      <c r="BM596" s="4">
        <f t="shared" si="396"/>
        <v>0</v>
      </c>
      <c r="BN596" s="4">
        <f t="shared" si="397"/>
        <v>0</v>
      </c>
      <c r="BO596">
        <f>SUMIFS(BH$5:BH596,$AA$5:$AA596,$AA596)</f>
        <v>8</v>
      </c>
      <c r="BP596">
        <f>SUMIFS(BI$5:BI596,$AA$5:$AA596,$AA596)</f>
        <v>11</v>
      </c>
      <c r="BQ596">
        <f>SUMIFS(BJ$5:BJ596,$AA$5:$AA596,$AA596)</f>
        <v>16</v>
      </c>
      <c r="BR596">
        <f>SUMIFS(BK$5:BK596,$AA$5:$AA596,$AA596)</f>
        <v>5</v>
      </c>
      <c r="BS596">
        <f>SUMIFS(BL$5:BL596,$AA$5:$AA596,$AA596)</f>
        <v>16</v>
      </c>
      <c r="BT596">
        <f>SUMIFS(BM$5:BM596,$AA$5:$AA596,$AA596)</f>
        <v>10</v>
      </c>
      <c r="BU596">
        <f>SUMIFS(BN$5:BN596,$AA$5:$AA596,$AA596)</f>
        <v>0</v>
      </c>
      <c r="BV596">
        <f t="shared" si="398"/>
        <v>18</v>
      </c>
      <c r="BW596">
        <f t="shared" si="399"/>
        <v>16</v>
      </c>
      <c r="BX596">
        <f t="shared" si="400"/>
        <v>28</v>
      </c>
      <c r="BY596">
        <f t="shared" si="401"/>
        <v>23</v>
      </c>
      <c r="BZ596">
        <f t="shared" si="402"/>
        <v>22</v>
      </c>
      <c r="CA596">
        <f t="shared" si="403"/>
        <v>40</v>
      </c>
      <c r="CB596">
        <f t="shared" si="404"/>
        <v>0</v>
      </c>
      <c r="CC596">
        <f t="shared" si="405"/>
        <v>0</v>
      </c>
      <c r="CD596">
        <f t="shared" si="406"/>
        <v>0</v>
      </c>
      <c r="CE596" t="str">
        <f>IFERROR(VLOOKUP($AA596,'Tuyến và nhân viên'!$I:$O,7,0),"")</f>
        <v>Trần Văn Khanh</v>
      </c>
      <c r="CF596">
        <f t="shared" si="407"/>
        <v>4</v>
      </c>
      <c r="CG596">
        <f t="shared" si="408"/>
        <v>1</v>
      </c>
      <c r="CH596">
        <f>COUNTIFS($L596:L596,"x")</f>
        <v>0</v>
      </c>
      <c r="CI596">
        <f>COUNTIFS($L596:M596,"x")</f>
        <v>0</v>
      </c>
      <c r="CJ596">
        <f>COUNTIFS($L596:N596,"x")</f>
        <v>1</v>
      </c>
      <c r="CK596">
        <f>COUNTIFS($L596:O596,"x")</f>
        <v>1</v>
      </c>
      <c r="CL596">
        <f>COUNTIFS($L596:P596,"x")</f>
        <v>1</v>
      </c>
      <c r="CM596">
        <f>COUNTIFS($L596:Q596,"x")</f>
        <v>1</v>
      </c>
      <c r="CN596">
        <f>COUNTIFS($L596:R596,"x")</f>
        <v>1</v>
      </c>
      <c r="CO596" t="str" cm="1">
        <f t="array" ref="CO596">IFERROR(INDEX($CH$4:$CN$4,0,MATCH(1,$CH596:$CN596,0)),"")</f>
        <v>Thứ 4</v>
      </c>
      <c r="CP596" t="str" cm="1">
        <f t="array" ref="CP596">IFERROR(INDEX($CH$4:$CN$4,0,MATCH(2,$CH596:$CN596,0)),"")</f>
        <v/>
      </c>
      <c r="CQ596" t="str">
        <f t="shared" si="409"/>
        <v>Thứ 4</v>
      </c>
      <c r="CR596" t="str">
        <f t="shared" si="374"/>
        <v>F4 - Tất cả các tuần</v>
      </c>
    </row>
    <row r="597" spans="1:96" x14ac:dyDescent="0.3">
      <c r="A597" s="117" t="s">
        <v>38994</v>
      </c>
      <c r="B597" s="118" t="s">
        <v>33266</v>
      </c>
      <c r="C597" s="118" t="s">
        <v>33267</v>
      </c>
      <c r="D597" s="118" t="s">
        <v>39663</v>
      </c>
      <c r="E597" s="118" t="s">
        <v>39664</v>
      </c>
      <c r="F597" s="118" t="s">
        <v>26758</v>
      </c>
      <c r="G597" s="118" t="s">
        <v>36335</v>
      </c>
      <c r="H597" s="118" t="s">
        <v>36341</v>
      </c>
      <c r="I597" s="118" t="s">
        <v>22</v>
      </c>
      <c r="J597" s="119" t="s">
        <v>39658</v>
      </c>
      <c r="K597" s="119" t="s">
        <v>23</v>
      </c>
      <c r="L597" s="117" t="s">
        <v>23</v>
      </c>
      <c r="M597" s="117" t="s">
        <v>23</v>
      </c>
      <c r="N597" s="117" t="s">
        <v>23</v>
      </c>
      <c r="O597" s="117" t="s">
        <v>24</v>
      </c>
      <c r="P597" s="117" t="s">
        <v>23</v>
      </c>
      <c r="Q597" s="117" t="s">
        <v>23</v>
      </c>
      <c r="R597" s="117" t="s">
        <v>23</v>
      </c>
      <c r="S597" s="117" t="s">
        <v>24</v>
      </c>
      <c r="T597" s="117" t="s">
        <v>24</v>
      </c>
      <c r="U597" s="117" t="s">
        <v>24</v>
      </c>
      <c r="V597" s="117" t="s">
        <v>24</v>
      </c>
      <c r="W597" s="74" t="str">
        <f t="shared" si="375"/>
        <v>x</v>
      </c>
      <c r="X597" s="74" t="str">
        <f t="shared" si="376"/>
        <v/>
      </c>
      <c r="Y597" s="74" t="str">
        <f t="shared" si="377"/>
        <v>x</v>
      </c>
      <c r="Z597" s="74" t="str">
        <f t="shared" si="378"/>
        <v/>
      </c>
      <c r="AA597" t="str">
        <f>VLOOKUP($D597,'Tuyến và nhân viên'!$D:$M,6,0)</f>
        <v>HL00623</v>
      </c>
      <c r="AB597" t="str">
        <f>VLOOKUP($D597,'Tuyến và nhân viên'!$D:$M,7,0)</f>
        <v>Lê Thị Liên Thư</v>
      </c>
      <c r="AC597" s="16" t="str">
        <f>IFERROR(VLOOKUP($F597,DSKH!$D:$BF,53,0),"")</f>
        <v>F2</v>
      </c>
      <c r="AD597" s="16" t="str">
        <f>IFERROR(VLOOKUP($F597,DSKH!$D:$BF,54,0),"")</f>
        <v>GT</v>
      </c>
      <c r="AE597" s="4">
        <f>SUMIFS('Doanh số khách hàng'!$F:$F,'Doanh số khách hàng'!$A:$A,'Chi tiết tuyến'!$F597)</f>
        <v>201110</v>
      </c>
      <c r="AF597" s="16" t="str">
        <f t="shared" si="370"/>
        <v>F4</v>
      </c>
      <c r="AG597" s="16" t="str">
        <f t="shared" si="371"/>
        <v>F2</v>
      </c>
      <c r="AH597" t="b">
        <f t="shared" si="379"/>
        <v>0</v>
      </c>
      <c r="AI597" t="b">
        <f t="shared" si="380"/>
        <v>1</v>
      </c>
      <c r="AJ597">
        <f>IFERROR(VLOOKUP($AC597,Master!$D:$E,2,0),"")</f>
        <v>2</v>
      </c>
      <c r="AK597">
        <f>VLOOKUP($AF597,Master!$D:$E,2,0)</f>
        <v>4</v>
      </c>
      <c r="AL597" s="4">
        <f t="shared" si="381"/>
        <v>100555</v>
      </c>
      <c r="AM597" t="str">
        <f>IFERROR(VLOOKUP($F597,DSKH!$D:$BF,31,0),"")</f>
        <v>Tỉnh Cà Mau</v>
      </c>
      <c r="AN597" t="str">
        <f>IFERROR(VLOOKUP($F597,DSKH!$D:$BF,29,0),"")</f>
        <v>Xã Phước Long</v>
      </c>
      <c r="AO597">
        <f>IFERROR(VLOOKUP($F597,DSKH!$D:$BF,52,0),"")</f>
        <v>201110</v>
      </c>
      <c r="AP597">
        <f>IF(L597="x",1+COUNTIFS(AP$4:AP596,"&gt;0",$AA$4:$AA596,$AA596),0)</f>
        <v>0</v>
      </c>
      <c r="AQ597">
        <f>IF(M597="x",1+COUNTIFS(AQ$4:AQ596,"&gt;0",$AA$4:$AA596,$AA596),0)</f>
        <v>0</v>
      </c>
      <c r="AR597">
        <f>IF(N597="x",1+COUNTIFS(AR$4:AR596,"&gt;0",$AA$4:$AA596,$AA596),0)</f>
        <v>0</v>
      </c>
      <c r="AS597">
        <f>IF(O597="x",1+COUNTIFS(AS$4:AS596,"&gt;0",$AA$4:$AA596,$AA596),0)</f>
        <v>8</v>
      </c>
      <c r="AT597">
        <f>IF(P597="x",1+COUNTIFS(AT$4:AT596,"&gt;0",$AA$4:$AA596,$AA596),0)</f>
        <v>0</v>
      </c>
      <c r="AU597">
        <f>IF(Q597="x",1+COUNTIFS(AU$4:AU596,"&gt;0",$AA$4:$AA596,$AA596),0)</f>
        <v>0</v>
      </c>
      <c r="AV597">
        <f>IF(R597="x",1+COUNTIFS(AV$4:AV596,"&gt;0",$AA$4:$AA596,$AA596),0)</f>
        <v>0</v>
      </c>
      <c r="AW597">
        <f t="shared" si="372"/>
        <v>1</v>
      </c>
      <c r="AX597">
        <f t="shared" si="373"/>
        <v>0</v>
      </c>
      <c r="AY597">
        <f t="shared" si="382"/>
        <v>1</v>
      </c>
      <c r="AZ597">
        <f t="shared" si="383"/>
        <v>0</v>
      </c>
      <c r="BA597" s="4">
        <f t="shared" si="384"/>
        <v>0</v>
      </c>
      <c r="BB597" s="4">
        <f t="shared" si="385"/>
        <v>0</v>
      </c>
      <c r="BC597" s="4">
        <f t="shared" si="386"/>
        <v>0</v>
      </c>
      <c r="BD597" s="4">
        <f t="shared" si="387"/>
        <v>100555</v>
      </c>
      <c r="BE597" s="4">
        <f t="shared" si="388"/>
        <v>0</v>
      </c>
      <c r="BF597" s="4">
        <f t="shared" si="389"/>
        <v>0</v>
      </c>
      <c r="BG597" s="4">
        <f t="shared" si="390"/>
        <v>0</v>
      </c>
      <c r="BH597" s="4">
        <f t="shared" si="391"/>
        <v>0</v>
      </c>
      <c r="BI597" s="4">
        <f t="shared" si="392"/>
        <v>0</v>
      </c>
      <c r="BJ597" s="4">
        <f t="shared" si="393"/>
        <v>0</v>
      </c>
      <c r="BK597" s="4">
        <f t="shared" si="394"/>
        <v>1</v>
      </c>
      <c r="BL597" s="4">
        <f t="shared" si="395"/>
        <v>0</v>
      </c>
      <c r="BM597" s="4">
        <f t="shared" si="396"/>
        <v>0</v>
      </c>
      <c r="BN597" s="4">
        <f t="shared" si="397"/>
        <v>0</v>
      </c>
      <c r="BO597">
        <f>SUMIFS(BH$5:BH597,$AA$5:$AA597,$AA597)</f>
        <v>8</v>
      </c>
      <c r="BP597">
        <f>SUMIFS(BI$5:BI597,$AA$5:$AA597,$AA597)</f>
        <v>11</v>
      </c>
      <c r="BQ597">
        <f>SUMIFS(BJ$5:BJ597,$AA$5:$AA597,$AA597)</f>
        <v>16</v>
      </c>
      <c r="BR597">
        <f>SUMIFS(BK$5:BK597,$AA$5:$AA597,$AA597)</f>
        <v>6</v>
      </c>
      <c r="BS597">
        <f>SUMIFS(BL$5:BL597,$AA$5:$AA597,$AA597)</f>
        <v>16</v>
      </c>
      <c r="BT597">
        <f>SUMIFS(BM$5:BM597,$AA$5:$AA597,$AA597)</f>
        <v>10</v>
      </c>
      <c r="BU597">
        <f>SUMIFS(BN$5:BN597,$AA$5:$AA597,$AA597)</f>
        <v>0</v>
      </c>
      <c r="BV597">
        <f t="shared" si="398"/>
        <v>18</v>
      </c>
      <c r="BW597">
        <f t="shared" si="399"/>
        <v>16</v>
      </c>
      <c r="BX597">
        <f t="shared" si="400"/>
        <v>28</v>
      </c>
      <c r="BY597">
        <f t="shared" si="401"/>
        <v>23</v>
      </c>
      <c r="BZ597">
        <f t="shared" si="402"/>
        <v>22</v>
      </c>
      <c r="CA597">
        <f t="shared" si="403"/>
        <v>40</v>
      </c>
      <c r="CB597">
        <f t="shared" si="404"/>
        <v>0</v>
      </c>
      <c r="CC597">
        <f t="shared" si="405"/>
        <v>6</v>
      </c>
      <c r="CD597">
        <f t="shared" si="406"/>
        <v>23</v>
      </c>
      <c r="CE597" t="str">
        <f>IFERROR(VLOOKUP($AA597,'Tuyến và nhân viên'!$I:$O,7,0),"")</f>
        <v>Trần Văn Khanh</v>
      </c>
      <c r="CF597">
        <f t="shared" si="407"/>
        <v>2</v>
      </c>
      <c r="CG597">
        <f t="shared" si="408"/>
        <v>1</v>
      </c>
      <c r="CH597">
        <f>COUNTIFS($L597:L597,"x")</f>
        <v>0</v>
      </c>
      <c r="CI597">
        <f>COUNTIFS($L597:M597,"x")</f>
        <v>0</v>
      </c>
      <c r="CJ597">
        <f>COUNTIFS($L597:N597,"x")</f>
        <v>0</v>
      </c>
      <c r="CK597">
        <f>COUNTIFS($L597:O597,"x")</f>
        <v>1</v>
      </c>
      <c r="CL597">
        <f>COUNTIFS($L597:P597,"x")</f>
        <v>1</v>
      </c>
      <c r="CM597">
        <f>COUNTIFS($L597:Q597,"x")</f>
        <v>1</v>
      </c>
      <c r="CN597">
        <f>COUNTIFS($L597:R597,"x")</f>
        <v>1</v>
      </c>
      <c r="CO597" t="str" cm="1">
        <f t="array" ref="CO597">IFERROR(INDEX($CH$4:$CN$4,0,MATCH(1,$CH597:$CN597,0)),"")</f>
        <v>Thứ 5</v>
      </c>
      <c r="CP597" t="str" cm="1">
        <f t="array" ref="CP597">IFERROR(INDEX($CH$4:$CN$4,0,MATCH(2,$CH597:$CN597,0)),"")</f>
        <v/>
      </c>
      <c r="CQ597" t="str">
        <f t="shared" si="409"/>
        <v>Thứ 5</v>
      </c>
      <c r="CR597" t="str">
        <f t="shared" si="374"/>
        <v>F2 - Tuần 1 &amp; 3</v>
      </c>
    </row>
    <row r="598" spans="1:96" x14ac:dyDescent="0.3">
      <c r="A598" s="117" t="s">
        <v>38999</v>
      </c>
      <c r="B598" s="118" t="s">
        <v>33266</v>
      </c>
      <c r="C598" s="118" t="s">
        <v>33267</v>
      </c>
      <c r="D598" s="118" t="s">
        <v>39663</v>
      </c>
      <c r="E598" s="118" t="s">
        <v>39664</v>
      </c>
      <c r="F598" s="118" t="s">
        <v>1683</v>
      </c>
      <c r="G598" s="118" t="s">
        <v>36344</v>
      </c>
      <c r="H598" s="118" t="s">
        <v>36350</v>
      </c>
      <c r="I598" s="118" t="s">
        <v>22</v>
      </c>
      <c r="J598" s="119" t="s">
        <v>39658</v>
      </c>
      <c r="K598" s="119" t="s">
        <v>23</v>
      </c>
      <c r="L598" s="117" t="s">
        <v>23</v>
      </c>
      <c r="M598" s="117" t="s">
        <v>23</v>
      </c>
      <c r="N598" s="117" t="s">
        <v>23</v>
      </c>
      <c r="O598" s="117" t="s">
        <v>24</v>
      </c>
      <c r="P598" s="117" t="s">
        <v>23</v>
      </c>
      <c r="Q598" s="117" t="s">
        <v>23</v>
      </c>
      <c r="R598" s="117" t="s">
        <v>23</v>
      </c>
      <c r="S598" s="117" t="s">
        <v>24</v>
      </c>
      <c r="T598" s="117" t="s">
        <v>24</v>
      </c>
      <c r="U598" s="117" t="s">
        <v>24</v>
      </c>
      <c r="V598" s="117" t="s">
        <v>24</v>
      </c>
      <c r="W598" s="74" t="str">
        <f t="shared" si="375"/>
        <v>x</v>
      </c>
      <c r="X598" s="74" t="str">
        <f t="shared" si="376"/>
        <v/>
      </c>
      <c r="Y598" s="74" t="str">
        <f t="shared" si="377"/>
        <v>x</v>
      </c>
      <c r="Z598" s="74" t="str">
        <f t="shared" si="378"/>
        <v/>
      </c>
      <c r="AA598" t="str">
        <f>VLOOKUP($D598,'Tuyến và nhân viên'!$D:$M,6,0)</f>
        <v>HL00623</v>
      </c>
      <c r="AB598" t="str">
        <f>VLOOKUP($D598,'Tuyến và nhân viên'!$D:$M,7,0)</f>
        <v>Lê Thị Liên Thư</v>
      </c>
      <c r="AC598" s="16" t="str">
        <f>IFERROR(VLOOKUP($F598,DSKH!$D:$BF,53,0),"")</f>
        <v>F2</v>
      </c>
      <c r="AD598" s="16" t="str">
        <f>IFERROR(VLOOKUP($F598,DSKH!$D:$BF,54,0),"")</f>
        <v>GT</v>
      </c>
      <c r="AE598" s="4">
        <f>SUMIFS('Doanh số khách hàng'!$F:$F,'Doanh số khách hàng'!$A:$A,'Chi tiết tuyến'!$F598)</f>
        <v>97370</v>
      </c>
      <c r="AF598" s="16" t="str">
        <f t="shared" si="370"/>
        <v>F4</v>
      </c>
      <c r="AG598" s="16" t="str">
        <f t="shared" si="371"/>
        <v>F2</v>
      </c>
      <c r="AH598" t="b">
        <f t="shared" si="379"/>
        <v>0</v>
      </c>
      <c r="AI598" t="b">
        <f t="shared" si="380"/>
        <v>1</v>
      </c>
      <c r="AJ598">
        <f>IFERROR(VLOOKUP($AC598,Master!$D:$E,2,0),"")</f>
        <v>2</v>
      </c>
      <c r="AK598">
        <f>VLOOKUP($AF598,Master!$D:$E,2,0)</f>
        <v>4</v>
      </c>
      <c r="AL598" s="4">
        <f t="shared" si="381"/>
        <v>48685</v>
      </c>
      <c r="AM598" t="str">
        <f>IFERROR(VLOOKUP($F598,DSKH!$D:$BF,31,0),"")</f>
        <v>Tỉnh Cà Mau</v>
      </c>
      <c r="AN598" t="str">
        <f>IFERROR(VLOOKUP($F598,DSKH!$D:$BF,29,0),"")</f>
        <v>Xã Phước Long</v>
      </c>
      <c r="AO598">
        <f>IFERROR(VLOOKUP($F598,DSKH!$D:$BF,52,0),"")</f>
        <v>97370</v>
      </c>
      <c r="AP598">
        <f>IF(L598="x",1+COUNTIFS(AP$4:AP597,"&gt;0",$AA$4:$AA597,$AA597),0)</f>
        <v>0</v>
      </c>
      <c r="AQ598">
        <f>IF(M598="x",1+COUNTIFS(AQ$4:AQ597,"&gt;0",$AA$4:$AA597,$AA597),0)</f>
        <v>0</v>
      </c>
      <c r="AR598">
        <f>IF(N598="x",1+COUNTIFS(AR$4:AR597,"&gt;0",$AA$4:$AA597,$AA597),0)</f>
        <v>0</v>
      </c>
      <c r="AS598">
        <f>IF(O598="x",1+COUNTIFS(AS$4:AS597,"&gt;0",$AA$4:$AA597,$AA597),0)</f>
        <v>9</v>
      </c>
      <c r="AT598">
        <f>IF(P598="x",1+COUNTIFS(AT$4:AT597,"&gt;0",$AA$4:$AA597,$AA597),0)</f>
        <v>0</v>
      </c>
      <c r="AU598">
        <f>IF(Q598="x",1+COUNTIFS(AU$4:AU597,"&gt;0",$AA$4:$AA597,$AA597),0)</f>
        <v>0</v>
      </c>
      <c r="AV598">
        <f>IF(R598="x",1+COUNTIFS(AV$4:AV597,"&gt;0",$AA$4:$AA597,$AA597),0)</f>
        <v>0</v>
      </c>
      <c r="AW598">
        <f t="shared" si="372"/>
        <v>1</v>
      </c>
      <c r="AX598">
        <f t="shared" si="373"/>
        <v>0</v>
      </c>
      <c r="AY598">
        <f t="shared" si="382"/>
        <v>1</v>
      </c>
      <c r="AZ598">
        <f t="shared" si="383"/>
        <v>0</v>
      </c>
      <c r="BA598" s="4">
        <f t="shared" si="384"/>
        <v>0</v>
      </c>
      <c r="BB598" s="4">
        <f t="shared" si="385"/>
        <v>0</v>
      </c>
      <c r="BC598" s="4">
        <f t="shared" si="386"/>
        <v>0</v>
      </c>
      <c r="BD598" s="4">
        <f t="shared" si="387"/>
        <v>48685</v>
      </c>
      <c r="BE598" s="4">
        <f t="shared" si="388"/>
        <v>0</v>
      </c>
      <c r="BF598" s="4">
        <f t="shared" si="389"/>
        <v>0</v>
      </c>
      <c r="BG598" s="4">
        <f t="shared" si="390"/>
        <v>0</v>
      </c>
      <c r="BH598" s="4">
        <f t="shared" si="391"/>
        <v>0</v>
      </c>
      <c r="BI598" s="4">
        <f t="shared" si="392"/>
        <v>0</v>
      </c>
      <c r="BJ598" s="4">
        <f t="shared" si="393"/>
        <v>0</v>
      </c>
      <c r="BK598" s="4">
        <f t="shared" si="394"/>
        <v>1</v>
      </c>
      <c r="BL598" s="4">
        <f t="shared" si="395"/>
        <v>0</v>
      </c>
      <c r="BM598" s="4">
        <f t="shared" si="396"/>
        <v>0</v>
      </c>
      <c r="BN598" s="4">
        <f t="shared" si="397"/>
        <v>0</v>
      </c>
      <c r="BO598">
        <f>SUMIFS(BH$5:BH598,$AA$5:$AA598,$AA598)</f>
        <v>8</v>
      </c>
      <c r="BP598">
        <f>SUMIFS(BI$5:BI598,$AA$5:$AA598,$AA598)</f>
        <v>11</v>
      </c>
      <c r="BQ598">
        <f>SUMIFS(BJ$5:BJ598,$AA$5:$AA598,$AA598)</f>
        <v>16</v>
      </c>
      <c r="BR598">
        <f>SUMIFS(BK$5:BK598,$AA$5:$AA598,$AA598)</f>
        <v>7</v>
      </c>
      <c r="BS598">
        <f>SUMIFS(BL$5:BL598,$AA$5:$AA598,$AA598)</f>
        <v>16</v>
      </c>
      <c r="BT598">
        <f>SUMIFS(BM$5:BM598,$AA$5:$AA598,$AA598)</f>
        <v>10</v>
      </c>
      <c r="BU598">
        <f>SUMIFS(BN$5:BN598,$AA$5:$AA598,$AA598)</f>
        <v>0</v>
      </c>
      <c r="BV598">
        <f t="shared" si="398"/>
        <v>18</v>
      </c>
      <c r="BW598">
        <f t="shared" si="399"/>
        <v>16</v>
      </c>
      <c r="BX598">
        <f t="shared" si="400"/>
        <v>28</v>
      </c>
      <c r="BY598">
        <f t="shared" si="401"/>
        <v>23</v>
      </c>
      <c r="BZ598">
        <f t="shared" si="402"/>
        <v>22</v>
      </c>
      <c r="CA598">
        <f t="shared" si="403"/>
        <v>40</v>
      </c>
      <c r="CB598">
        <f t="shared" si="404"/>
        <v>0</v>
      </c>
      <c r="CC598">
        <f t="shared" si="405"/>
        <v>7</v>
      </c>
      <c r="CD598">
        <f t="shared" si="406"/>
        <v>23</v>
      </c>
      <c r="CE598" t="str">
        <f>IFERROR(VLOOKUP($AA598,'Tuyến và nhân viên'!$I:$O,7,0),"")</f>
        <v>Trần Văn Khanh</v>
      </c>
      <c r="CF598">
        <f t="shared" si="407"/>
        <v>2</v>
      </c>
      <c r="CG598">
        <f t="shared" si="408"/>
        <v>1</v>
      </c>
      <c r="CH598">
        <f>COUNTIFS($L598:L598,"x")</f>
        <v>0</v>
      </c>
      <c r="CI598">
        <f>COUNTIFS($L598:M598,"x")</f>
        <v>0</v>
      </c>
      <c r="CJ598">
        <f>COUNTIFS($L598:N598,"x")</f>
        <v>0</v>
      </c>
      <c r="CK598">
        <f>COUNTIFS($L598:O598,"x")</f>
        <v>1</v>
      </c>
      <c r="CL598">
        <f>COUNTIFS($L598:P598,"x")</f>
        <v>1</v>
      </c>
      <c r="CM598">
        <f>COUNTIFS($L598:Q598,"x")</f>
        <v>1</v>
      </c>
      <c r="CN598">
        <f>COUNTIFS($L598:R598,"x")</f>
        <v>1</v>
      </c>
      <c r="CO598" t="str" cm="1">
        <f t="array" ref="CO598">IFERROR(INDEX($CH$4:$CN$4,0,MATCH(1,$CH598:$CN598,0)),"")</f>
        <v>Thứ 5</v>
      </c>
      <c r="CP598" t="str" cm="1">
        <f t="array" ref="CP598">IFERROR(INDEX($CH$4:$CN$4,0,MATCH(2,$CH598:$CN598,0)),"")</f>
        <v/>
      </c>
      <c r="CQ598" t="str">
        <f t="shared" si="409"/>
        <v>Thứ 5</v>
      </c>
      <c r="CR598" t="str">
        <f t="shared" si="374"/>
        <v>F2 - Tuần 1 &amp; 3</v>
      </c>
    </row>
    <row r="599" spans="1:96" x14ac:dyDescent="0.3">
      <c r="A599" s="117" t="s">
        <v>39007</v>
      </c>
      <c r="B599" s="118" t="s">
        <v>33266</v>
      </c>
      <c r="C599" s="118" t="s">
        <v>33267</v>
      </c>
      <c r="D599" s="118" t="s">
        <v>39663</v>
      </c>
      <c r="E599" s="118" t="s">
        <v>39664</v>
      </c>
      <c r="F599" s="118" t="s">
        <v>36353</v>
      </c>
      <c r="G599" s="118" t="s">
        <v>36354</v>
      </c>
      <c r="H599" s="118" t="s">
        <v>36358</v>
      </c>
      <c r="I599" s="118" t="s">
        <v>22</v>
      </c>
      <c r="J599" s="119" t="s">
        <v>39658</v>
      </c>
      <c r="K599" s="119" t="s">
        <v>23</v>
      </c>
      <c r="L599" s="117" t="s">
        <v>23</v>
      </c>
      <c r="M599" s="117" t="s">
        <v>23</v>
      </c>
      <c r="N599" s="117" t="s">
        <v>23</v>
      </c>
      <c r="O599" s="117" t="s">
        <v>24</v>
      </c>
      <c r="P599" s="117" t="s">
        <v>23</v>
      </c>
      <c r="Q599" s="117" t="s">
        <v>23</v>
      </c>
      <c r="R599" s="117" t="s">
        <v>23</v>
      </c>
      <c r="S599" s="117" t="s">
        <v>24</v>
      </c>
      <c r="T599" s="117" t="s">
        <v>24</v>
      </c>
      <c r="U599" s="117" t="s">
        <v>24</v>
      </c>
      <c r="V599" s="117" t="s">
        <v>24</v>
      </c>
      <c r="W599" s="74" t="str">
        <f t="shared" si="375"/>
        <v>x</v>
      </c>
      <c r="X599" s="74" t="str">
        <f t="shared" si="376"/>
        <v/>
      </c>
      <c r="Y599" s="74" t="str">
        <f t="shared" si="377"/>
        <v>x</v>
      </c>
      <c r="Z599" s="74" t="str">
        <f t="shared" si="378"/>
        <v/>
      </c>
      <c r="AA599" t="str">
        <f>VLOOKUP($D599,'Tuyến và nhân viên'!$D:$M,6,0)</f>
        <v>HL00623</v>
      </c>
      <c r="AB599" t="str">
        <f>VLOOKUP($D599,'Tuyến và nhân viên'!$D:$M,7,0)</f>
        <v>Lê Thị Liên Thư</v>
      </c>
      <c r="AC599" s="16" t="str">
        <f>IFERROR(VLOOKUP($F599,DSKH!$D:$BF,53,0),"")</f>
        <v>F2</v>
      </c>
      <c r="AD599" s="16" t="str">
        <f>IFERROR(VLOOKUP($F599,DSKH!$D:$BF,54,0),"")</f>
        <v>GT</v>
      </c>
      <c r="AE599" s="4">
        <f>SUMIFS('Doanh số khách hàng'!$F:$F,'Doanh số khách hàng'!$A:$A,'Chi tiết tuyến'!$F599)</f>
        <v>0</v>
      </c>
      <c r="AF599" s="16" t="str">
        <f t="shared" si="370"/>
        <v>F4</v>
      </c>
      <c r="AG599" s="16" t="str">
        <f t="shared" si="371"/>
        <v>F2</v>
      </c>
      <c r="AH599" t="b">
        <f t="shared" si="379"/>
        <v>0</v>
      </c>
      <c r="AI599" t="b">
        <f t="shared" si="380"/>
        <v>1</v>
      </c>
      <c r="AJ599">
        <f>IFERROR(VLOOKUP($AC599,Master!$D:$E,2,0),"")</f>
        <v>2</v>
      </c>
      <c r="AK599">
        <f>VLOOKUP($AF599,Master!$D:$E,2,0)</f>
        <v>4</v>
      </c>
      <c r="AL599" s="4">
        <f t="shared" si="381"/>
        <v>0</v>
      </c>
      <c r="AM599" t="str">
        <f>IFERROR(VLOOKUP($F599,DSKH!$D:$BF,31,0),"")</f>
        <v>Tỉnh Cà Mau</v>
      </c>
      <c r="AN599" t="str">
        <f>IFERROR(VLOOKUP($F599,DSKH!$D:$BF,29,0),"")</f>
        <v>Xã Vĩnh Thanh</v>
      </c>
      <c r="AO599">
        <f>IFERROR(VLOOKUP($F599,DSKH!$D:$BF,52,0),"")</f>
        <v>0</v>
      </c>
      <c r="AP599">
        <f>IF(L599="x",1+COUNTIFS(AP$4:AP598,"&gt;0",$AA$4:$AA598,$AA598),0)</f>
        <v>0</v>
      </c>
      <c r="AQ599">
        <f>IF(M599="x",1+COUNTIFS(AQ$4:AQ598,"&gt;0",$AA$4:$AA598,$AA598),0)</f>
        <v>0</v>
      </c>
      <c r="AR599">
        <f>IF(N599="x",1+COUNTIFS(AR$4:AR598,"&gt;0",$AA$4:$AA598,$AA598),0)</f>
        <v>0</v>
      </c>
      <c r="AS599">
        <f>IF(O599="x",1+COUNTIFS(AS$4:AS598,"&gt;0",$AA$4:$AA598,$AA598),0)</f>
        <v>10</v>
      </c>
      <c r="AT599">
        <f>IF(P599="x",1+COUNTIFS(AT$4:AT598,"&gt;0",$AA$4:$AA598,$AA598),0)</f>
        <v>0</v>
      </c>
      <c r="AU599">
        <f>IF(Q599="x",1+COUNTIFS(AU$4:AU598,"&gt;0",$AA$4:$AA598,$AA598),0)</f>
        <v>0</v>
      </c>
      <c r="AV599">
        <f>IF(R599="x",1+COUNTIFS(AV$4:AV598,"&gt;0",$AA$4:$AA598,$AA598),0)</f>
        <v>0</v>
      </c>
      <c r="AW599">
        <f t="shared" si="372"/>
        <v>1</v>
      </c>
      <c r="AX599">
        <f t="shared" si="373"/>
        <v>0</v>
      </c>
      <c r="AY599">
        <f t="shared" si="382"/>
        <v>1</v>
      </c>
      <c r="AZ599">
        <f t="shared" si="383"/>
        <v>0</v>
      </c>
      <c r="BA599" s="4">
        <f t="shared" si="384"/>
        <v>0</v>
      </c>
      <c r="BB599" s="4">
        <f t="shared" si="385"/>
        <v>0</v>
      </c>
      <c r="BC599" s="4">
        <f t="shared" si="386"/>
        <v>0</v>
      </c>
      <c r="BD599" s="4">
        <f t="shared" si="387"/>
        <v>0</v>
      </c>
      <c r="BE599" s="4">
        <f t="shared" si="388"/>
        <v>0</v>
      </c>
      <c r="BF599" s="4">
        <f t="shared" si="389"/>
        <v>0</v>
      </c>
      <c r="BG599" s="4">
        <f t="shared" si="390"/>
        <v>0</v>
      </c>
      <c r="BH599" s="4">
        <f t="shared" si="391"/>
        <v>0</v>
      </c>
      <c r="BI599" s="4">
        <f t="shared" si="392"/>
        <v>0</v>
      </c>
      <c r="BJ599" s="4">
        <f t="shared" si="393"/>
        <v>0</v>
      </c>
      <c r="BK599" s="4">
        <f t="shared" si="394"/>
        <v>1</v>
      </c>
      <c r="BL599" s="4">
        <f t="shared" si="395"/>
        <v>0</v>
      </c>
      <c r="BM599" s="4">
        <f t="shared" si="396"/>
        <v>0</v>
      </c>
      <c r="BN599" s="4">
        <f t="shared" si="397"/>
        <v>0</v>
      </c>
      <c r="BO599">
        <f>SUMIFS(BH$5:BH599,$AA$5:$AA599,$AA599)</f>
        <v>8</v>
      </c>
      <c r="BP599">
        <f>SUMIFS(BI$5:BI599,$AA$5:$AA599,$AA599)</f>
        <v>11</v>
      </c>
      <c r="BQ599">
        <f>SUMIFS(BJ$5:BJ599,$AA$5:$AA599,$AA599)</f>
        <v>16</v>
      </c>
      <c r="BR599">
        <f>SUMIFS(BK$5:BK599,$AA$5:$AA599,$AA599)</f>
        <v>8</v>
      </c>
      <c r="BS599">
        <f>SUMIFS(BL$5:BL599,$AA$5:$AA599,$AA599)</f>
        <v>16</v>
      </c>
      <c r="BT599">
        <f>SUMIFS(BM$5:BM599,$AA$5:$AA599,$AA599)</f>
        <v>10</v>
      </c>
      <c r="BU599">
        <f>SUMIFS(BN$5:BN599,$AA$5:$AA599,$AA599)</f>
        <v>0</v>
      </c>
      <c r="BV599">
        <f t="shared" si="398"/>
        <v>18</v>
      </c>
      <c r="BW599">
        <f t="shared" si="399"/>
        <v>16</v>
      </c>
      <c r="BX599">
        <f t="shared" si="400"/>
        <v>28</v>
      </c>
      <c r="BY599">
        <f t="shared" si="401"/>
        <v>23</v>
      </c>
      <c r="BZ599">
        <f t="shared" si="402"/>
        <v>22</v>
      </c>
      <c r="CA599">
        <f t="shared" si="403"/>
        <v>40</v>
      </c>
      <c r="CB599">
        <f t="shared" si="404"/>
        <v>0</v>
      </c>
      <c r="CC599">
        <f t="shared" si="405"/>
        <v>8</v>
      </c>
      <c r="CD599">
        <f t="shared" si="406"/>
        <v>23</v>
      </c>
      <c r="CE599" t="str">
        <f>IFERROR(VLOOKUP($AA599,'Tuyến và nhân viên'!$I:$O,7,0),"")</f>
        <v>Trần Văn Khanh</v>
      </c>
      <c r="CF599">
        <f t="shared" si="407"/>
        <v>2</v>
      </c>
      <c r="CG599">
        <f t="shared" si="408"/>
        <v>1</v>
      </c>
      <c r="CH599">
        <f>COUNTIFS($L599:L599,"x")</f>
        <v>0</v>
      </c>
      <c r="CI599">
        <f>COUNTIFS($L599:M599,"x")</f>
        <v>0</v>
      </c>
      <c r="CJ599">
        <f>COUNTIFS($L599:N599,"x")</f>
        <v>0</v>
      </c>
      <c r="CK599">
        <f>COUNTIFS($L599:O599,"x")</f>
        <v>1</v>
      </c>
      <c r="CL599">
        <f>COUNTIFS($L599:P599,"x")</f>
        <v>1</v>
      </c>
      <c r="CM599">
        <f>COUNTIFS($L599:Q599,"x")</f>
        <v>1</v>
      </c>
      <c r="CN599">
        <f>COUNTIFS($L599:R599,"x")</f>
        <v>1</v>
      </c>
      <c r="CO599" t="str" cm="1">
        <f t="array" ref="CO599">IFERROR(INDEX($CH$4:$CN$4,0,MATCH(1,$CH599:$CN599,0)),"")</f>
        <v>Thứ 5</v>
      </c>
      <c r="CP599" t="str" cm="1">
        <f t="array" ref="CP599">IFERROR(INDEX($CH$4:$CN$4,0,MATCH(2,$CH599:$CN599,0)),"")</f>
        <v/>
      </c>
      <c r="CQ599" t="str">
        <f t="shared" si="409"/>
        <v>Thứ 5</v>
      </c>
      <c r="CR599" t="str">
        <f t="shared" si="374"/>
        <v>F2 - Tuần 1 &amp; 3</v>
      </c>
    </row>
    <row r="600" spans="1:96" x14ac:dyDescent="0.3">
      <c r="A600" s="117" t="s">
        <v>39016</v>
      </c>
      <c r="B600" s="118" t="s">
        <v>33266</v>
      </c>
      <c r="C600" s="118" t="s">
        <v>33267</v>
      </c>
      <c r="D600" s="118" t="s">
        <v>39663</v>
      </c>
      <c r="E600" s="118" t="s">
        <v>39664</v>
      </c>
      <c r="F600" s="118" t="s">
        <v>36362</v>
      </c>
      <c r="G600" s="118" t="s">
        <v>36363</v>
      </c>
      <c r="H600" s="118" t="s">
        <v>36370</v>
      </c>
      <c r="I600" s="118" t="s">
        <v>22</v>
      </c>
      <c r="J600" s="119" t="s">
        <v>39658</v>
      </c>
      <c r="K600" s="119" t="s">
        <v>23</v>
      </c>
      <c r="L600" s="117" t="s">
        <v>23</v>
      </c>
      <c r="M600" s="117" t="s">
        <v>23</v>
      </c>
      <c r="N600" s="117" t="s">
        <v>23</v>
      </c>
      <c r="O600" s="117" t="s">
        <v>24</v>
      </c>
      <c r="P600" s="117" t="s">
        <v>23</v>
      </c>
      <c r="Q600" s="117" t="s">
        <v>23</v>
      </c>
      <c r="R600" s="117" t="s">
        <v>23</v>
      </c>
      <c r="S600" s="117" t="s">
        <v>24</v>
      </c>
      <c r="T600" s="117" t="s">
        <v>24</v>
      </c>
      <c r="U600" s="117" t="s">
        <v>24</v>
      </c>
      <c r="V600" s="117" t="s">
        <v>24</v>
      </c>
      <c r="W600" s="74" t="str">
        <f t="shared" si="375"/>
        <v>x</v>
      </c>
      <c r="X600" s="74" t="str">
        <f t="shared" si="376"/>
        <v/>
      </c>
      <c r="Y600" s="74" t="str">
        <f t="shared" si="377"/>
        <v>x</v>
      </c>
      <c r="Z600" s="74" t="str">
        <f t="shared" si="378"/>
        <v/>
      </c>
      <c r="AA600" t="str">
        <f>VLOOKUP($D600,'Tuyến và nhân viên'!$D:$M,6,0)</f>
        <v>HL00623</v>
      </c>
      <c r="AB600" t="str">
        <f>VLOOKUP($D600,'Tuyến và nhân viên'!$D:$M,7,0)</f>
        <v>Lê Thị Liên Thư</v>
      </c>
      <c r="AC600" s="16" t="str">
        <f>IFERROR(VLOOKUP($F600,DSKH!$D:$BF,53,0),"")</f>
        <v>F2</v>
      </c>
      <c r="AD600" s="16" t="str">
        <f>IFERROR(VLOOKUP($F600,DSKH!$D:$BF,54,0),"")</f>
        <v>GT</v>
      </c>
      <c r="AE600" s="4">
        <f>SUMIFS('Doanh số khách hàng'!$F:$F,'Doanh số khách hàng'!$A:$A,'Chi tiết tuyến'!$F600)</f>
        <v>0</v>
      </c>
      <c r="AF600" s="16" t="str">
        <f t="shared" si="370"/>
        <v>F4</v>
      </c>
      <c r="AG600" s="16" t="str">
        <f t="shared" si="371"/>
        <v>F2</v>
      </c>
      <c r="AH600" t="b">
        <f t="shared" si="379"/>
        <v>0</v>
      </c>
      <c r="AI600" t="b">
        <f t="shared" si="380"/>
        <v>1</v>
      </c>
      <c r="AJ600">
        <f>IFERROR(VLOOKUP($AC600,Master!$D:$E,2,0),"")</f>
        <v>2</v>
      </c>
      <c r="AK600">
        <f>VLOOKUP($AF600,Master!$D:$E,2,0)</f>
        <v>4</v>
      </c>
      <c r="AL600" s="4">
        <f t="shared" si="381"/>
        <v>0</v>
      </c>
      <c r="AM600" t="str">
        <f>IFERROR(VLOOKUP($F600,DSKH!$D:$BF,31,0),"")</f>
        <v>Tỉnh Cà Mau</v>
      </c>
      <c r="AN600" t="str">
        <f>IFERROR(VLOOKUP($F600,DSKH!$D:$BF,29,0),"")</f>
        <v>Xã Phước Long</v>
      </c>
      <c r="AO600">
        <f>IFERROR(VLOOKUP($F600,DSKH!$D:$BF,52,0),"")</f>
        <v>0</v>
      </c>
      <c r="AP600">
        <f>IF(L600="x",1+COUNTIFS(AP$4:AP599,"&gt;0",$AA$4:$AA599,$AA599),0)</f>
        <v>0</v>
      </c>
      <c r="AQ600">
        <f>IF(M600="x",1+COUNTIFS(AQ$4:AQ599,"&gt;0",$AA$4:$AA599,$AA599),0)</f>
        <v>0</v>
      </c>
      <c r="AR600">
        <f>IF(N600="x",1+COUNTIFS(AR$4:AR599,"&gt;0",$AA$4:$AA599,$AA599),0)</f>
        <v>0</v>
      </c>
      <c r="AS600">
        <f>IF(O600="x",1+COUNTIFS(AS$4:AS599,"&gt;0",$AA$4:$AA599,$AA599),0)</f>
        <v>11</v>
      </c>
      <c r="AT600">
        <f>IF(P600="x",1+COUNTIFS(AT$4:AT599,"&gt;0",$AA$4:$AA599,$AA599),0)</f>
        <v>0</v>
      </c>
      <c r="AU600">
        <f>IF(Q600="x",1+COUNTIFS(AU$4:AU599,"&gt;0",$AA$4:$AA599,$AA599),0)</f>
        <v>0</v>
      </c>
      <c r="AV600">
        <f>IF(R600="x",1+COUNTIFS(AV$4:AV599,"&gt;0",$AA$4:$AA599,$AA599),0)</f>
        <v>0</v>
      </c>
      <c r="AW600">
        <f t="shared" si="372"/>
        <v>1</v>
      </c>
      <c r="AX600">
        <f t="shared" si="373"/>
        <v>0</v>
      </c>
      <c r="AY600">
        <f t="shared" si="382"/>
        <v>1</v>
      </c>
      <c r="AZ600">
        <f t="shared" si="383"/>
        <v>0</v>
      </c>
      <c r="BA600" s="4">
        <f t="shared" si="384"/>
        <v>0</v>
      </c>
      <c r="BB600" s="4">
        <f t="shared" si="385"/>
        <v>0</v>
      </c>
      <c r="BC600" s="4">
        <f t="shared" si="386"/>
        <v>0</v>
      </c>
      <c r="BD600" s="4">
        <f t="shared" si="387"/>
        <v>0</v>
      </c>
      <c r="BE600" s="4">
        <f t="shared" si="388"/>
        <v>0</v>
      </c>
      <c r="BF600" s="4">
        <f t="shared" si="389"/>
        <v>0</v>
      </c>
      <c r="BG600" s="4">
        <f t="shared" si="390"/>
        <v>0</v>
      </c>
      <c r="BH600" s="4">
        <f t="shared" si="391"/>
        <v>0</v>
      </c>
      <c r="BI600" s="4">
        <f t="shared" si="392"/>
        <v>0</v>
      </c>
      <c r="BJ600" s="4">
        <f t="shared" si="393"/>
        <v>0</v>
      </c>
      <c r="BK600" s="4">
        <f t="shared" si="394"/>
        <v>1</v>
      </c>
      <c r="BL600" s="4">
        <f t="shared" si="395"/>
        <v>0</v>
      </c>
      <c r="BM600" s="4">
        <f t="shared" si="396"/>
        <v>0</v>
      </c>
      <c r="BN600" s="4">
        <f t="shared" si="397"/>
        <v>0</v>
      </c>
      <c r="BO600">
        <f>SUMIFS(BH$5:BH600,$AA$5:$AA600,$AA600)</f>
        <v>8</v>
      </c>
      <c r="BP600">
        <f>SUMIFS(BI$5:BI600,$AA$5:$AA600,$AA600)</f>
        <v>11</v>
      </c>
      <c r="BQ600">
        <f>SUMIFS(BJ$5:BJ600,$AA$5:$AA600,$AA600)</f>
        <v>16</v>
      </c>
      <c r="BR600">
        <f>SUMIFS(BK$5:BK600,$AA$5:$AA600,$AA600)</f>
        <v>9</v>
      </c>
      <c r="BS600">
        <f>SUMIFS(BL$5:BL600,$AA$5:$AA600,$AA600)</f>
        <v>16</v>
      </c>
      <c r="BT600">
        <f>SUMIFS(BM$5:BM600,$AA$5:$AA600,$AA600)</f>
        <v>10</v>
      </c>
      <c r="BU600">
        <f>SUMIFS(BN$5:BN600,$AA$5:$AA600,$AA600)</f>
        <v>0</v>
      </c>
      <c r="BV600">
        <f t="shared" si="398"/>
        <v>18</v>
      </c>
      <c r="BW600">
        <f t="shared" si="399"/>
        <v>16</v>
      </c>
      <c r="BX600">
        <f t="shared" si="400"/>
        <v>28</v>
      </c>
      <c r="BY600">
        <f t="shared" si="401"/>
        <v>23</v>
      </c>
      <c r="BZ600">
        <f t="shared" si="402"/>
        <v>22</v>
      </c>
      <c r="CA600">
        <f t="shared" si="403"/>
        <v>40</v>
      </c>
      <c r="CB600">
        <f t="shared" si="404"/>
        <v>0</v>
      </c>
      <c r="CC600">
        <f t="shared" si="405"/>
        <v>9</v>
      </c>
      <c r="CD600">
        <f t="shared" si="406"/>
        <v>23</v>
      </c>
      <c r="CE600" t="str">
        <f>IFERROR(VLOOKUP($AA600,'Tuyến và nhân viên'!$I:$O,7,0),"")</f>
        <v>Trần Văn Khanh</v>
      </c>
      <c r="CF600">
        <f t="shared" si="407"/>
        <v>2</v>
      </c>
      <c r="CG600">
        <f t="shared" si="408"/>
        <v>1</v>
      </c>
      <c r="CH600">
        <f>COUNTIFS($L600:L600,"x")</f>
        <v>0</v>
      </c>
      <c r="CI600">
        <f>COUNTIFS($L600:M600,"x")</f>
        <v>0</v>
      </c>
      <c r="CJ600">
        <f>COUNTIFS($L600:N600,"x")</f>
        <v>0</v>
      </c>
      <c r="CK600">
        <f>COUNTIFS($L600:O600,"x")</f>
        <v>1</v>
      </c>
      <c r="CL600">
        <f>COUNTIFS($L600:P600,"x")</f>
        <v>1</v>
      </c>
      <c r="CM600">
        <f>COUNTIFS($L600:Q600,"x")</f>
        <v>1</v>
      </c>
      <c r="CN600">
        <f>COUNTIFS($L600:R600,"x")</f>
        <v>1</v>
      </c>
      <c r="CO600" t="str" cm="1">
        <f t="array" ref="CO600">IFERROR(INDEX($CH$4:$CN$4,0,MATCH(1,$CH600:$CN600,0)),"")</f>
        <v>Thứ 5</v>
      </c>
      <c r="CP600" t="str" cm="1">
        <f t="array" ref="CP600">IFERROR(INDEX($CH$4:$CN$4,0,MATCH(2,$CH600:$CN600,0)),"")</f>
        <v/>
      </c>
      <c r="CQ600" t="str">
        <f t="shared" si="409"/>
        <v>Thứ 5</v>
      </c>
      <c r="CR600" t="str">
        <f t="shared" si="374"/>
        <v>F2 - Tuần 1 &amp; 3</v>
      </c>
    </row>
    <row r="601" spans="1:96" x14ac:dyDescent="0.3">
      <c r="A601" s="117" t="s">
        <v>39025</v>
      </c>
      <c r="B601" s="118" t="s">
        <v>33266</v>
      </c>
      <c r="C601" s="118" t="s">
        <v>33267</v>
      </c>
      <c r="D601" s="118" t="s">
        <v>39663</v>
      </c>
      <c r="E601" s="118" t="s">
        <v>39664</v>
      </c>
      <c r="F601" s="118" t="s">
        <v>36384</v>
      </c>
      <c r="G601" s="118" t="s">
        <v>36385</v>
      </c>
      <c r="H601" s="118" t="s">
        <v>36390</v>
      </c>
      <c r="I601" s="118" t="s">
        <v>22</v>
      </c>
      <c r="J601" s="119" t="s">
        <v>39658</v>
      </c>
      <c r="K601" s="119" t="s">
        <v>23</v>
      </c>
      <c r="L601" s="117" t="s">
        <v>23</v>
      </c>
      <c r="M601" s="117" t="s">
        <v>23</v>
      </c>
      <c r="N601" s="117" t="s">
        <v>23</v>
      </c>
      <c r="O601" s="117" t="s">
        <v>23</v>
      </c>
      <c r="P601" s="117" t="s">
        <v>24</v>
      </c>
      <c r="Q601" s="117" t="s">
        <v>23</v>
      </c>
      <c r="R601" s="117" t="s">
        <v>23</v>
      </c>
      <c r="S601" s="117" t="s">
        <v>24</v>
      </c>
      <c r="T601" s="117" t="s">
        <v>24</v>
      </c>
      <c r="U601" s="117" t="s">
        <v>24</v>
      </c>
      <c r="V601" s="117" t="s">
        <v>24</v>
      </c>
      <c r="W601" s="74" t="str">
        <f t="shared" si="375"/>
        <v/>
      </c>
      <c r="X601" s="74" t="str">
        <f t="shared" si="376"/>
        <v>x</v>
      </c>
      <c r="Y601" s="74" t="str">
        <f t="shared" si="377"/>
        <v/>
      </c>
      <c r="Z601" s="74" t="str">
        <f t="shared" si="378"/>
        <v>x</v>
      </c>
      <c r="AA601" t="str">
        <f>VLOOKUP($D601,'Tuyến và nhân viên'!$D:$M,6,0)</f>
        <v>HL00623</v>
      </c>
      <c r="AB601" t="str">
        <f>VLOOKUP($D601,'Tuyến và nhân viên'!$D:$M,7,0)</f>
        <v>Lê Thị Liên Thư</v>
      </c>
      <c r="AC601" s="16" t="str">
        <f>IFERROR(VLOOKUP($F601,DSKH!$D:$BF,53,0),"")</f>
        <v>F2</v>
      </c>
      <c r="AD601" s="16" t="str">
        <f>IFERROR(VLOOKUP($F601,DSKH!$D:$BF,54,0),"")</f>
        <v>GT</v>
      </c>
      <c r="AE601" s="4">
        <f>SUMIFS('Doanh số khách hàng'!$F:$F,'Doanh số khách hàng'!$A:$A,'Chi tiết tuyến'!$F601)</f>
        <v>0</v>
      </c>
      <c r="AF601" s="16" t="str">
        <f t="shared" si="370"/>
        <v>F4</v>
      </c>
      <c r="AG601" s="16" t="str">
        <f t="shared" si="371"/>
        <v>F2</v>
      </c>
      <c r="AH601" t="b">
        <f t="shared" si="379"/>
        <v>0</v>
      </c>
      <c r="AI601" t="b">
        <f t="shared" si="380"/>
        <v>1</v>
      </c>
      <c r="AJ601">
        <f>IFERROR(VLOOKUP($AC601,Master!$D:$E,2,0),"")</f>
        <v>2</v>
      </c>
      <c r="AK601">
        <f>VLOOKUP($AF601,Master!$D:$E,2,0)</f>
        <v>4</v>
      </c>
      <c r="AL601" s="4">
        <f t="shared" si="381"/>
        <v>0</v>
      </c>
      <c r="AM601" t="str">
        <f>IFERROR(VLOOKUP($F601,DSKH!$D:$BF,31,0),"")</f>
        <v>Tỉnh Cà Mau</v>
      </c>
      <c r="AN601" t="str">
        <f>IFERROR(VLOOKUP($F601,DSKH!$D:$BF,29,0),"")</f>
        <v>Xã Hồng Dân</v>
      </c>
      <c r="AO601">
        <f>IFERROR(VLOOKUP($F601,DSKH!$D:$BF,52,0),"")</f>
        <v>0</v>
      </c>
      <c r="AP601">
        <f>IF(L601="x",1+COUNTIFS(AP$4:AP600,"&gt;0",$AA$4:$AA600,$AA600),0)</f>
        <v>0</v>
      </c>
      <c r="AQ601">
        <f>IF(M601="x",1+COUNTIFS(AQ$4:AQ600,"&gt;0",$AA$4:$AA600,$AA600),0)</f>
        <v>0</v>
      </c>
      <c r="AR601">
        <f>IF(N601="x",1+COUNTIFS(AR$4:AR600,"&gt;0",$AA$4:$AA600,$AA600),0)</f>
        <v>0</v>
      </c>
      <c r="AS601">
        <f>IF(O601="x",1+COUNTIFS(AS$4:AS600,"&gt;0",$AA$4:$AA600,$AA600),0)</f>
        <v>0</v>
      </c>
      <c r="AT601">
        <f>IF(P601="x",1+COUNTIFS(AT$4:AT600,"&gt;0",$AA$4:$AA600,$AA600),0)</f>
        <v>19</v>
      </c>
      <c r="AU601">
        <f>IF(Q601="x",1+COUNTIFS(AU$4:AU600,"&gt;0",$AA$4:$AA600,$AA600),0)</f>
        <v>0</v>
      </c>
      <c r="AV601">
        <f>IF(R601="x",1+COUNTIFS(AV$4:AV600,"&gt;0",$AA$4:$AA600,$AA600),0)</f>
        <v>0</v>
      </c>
      <c r="AW601">
        <f t="shared" si="372"/>
        <v>0</v>
      </c>
      <c r="AX601">
        <f t="shared" si="373"/>
        <v>1</v>
      </c>
      <c r="AY601">
        <f t="shared" si="382"/>
        <v>0</v>
      </c>
      <c r="AZ601">
        <f t="shared" si="383"/>
        <v>1</v>
      </c>
      <c r="BA601" s="4">
        <f t="shared" si="384"/>
        <v>0</v>
      </c>
      <c r="BB601" s="4">
        <f t="shared" si="385"/>
        <v>0</v>
      </c>
      <c r="BC601" s="4">
        <f t="shared" si="386"/>
        <v>0</v>
      </c>
      <c r="BD601" s="4">
        <f t="shared" si="387"/>
        <v>0</v>
      </c>
      <c r="BE601" s="4">
        <f t="shared" si="388"/>
        <v>0</v>
      </c>
      <c r="BF601" s="4">
        <f t="shared" si="389"/>
        <v>0</v>
      </c>
      <c r="BG601" s="4">
        <f t="shared" si="390"/>
        <v>0</v>
      </c>
      <c r="BH601" s="4">
        <f t="shared" si="391"/>
        <v>0</v>
      </c>
      <c r="BI601" s="4">
        <f t="shared" si="392"/>
        <v>0</v>
      </c>
      <c r="BJ601" s="4">
        <f t="shared" si="393"/>
        <v>0</v>
      </c>
      <c r="BK601" s="4">
        <f t="shared" si="394"/>
        <v>0</v>
      </c>
      <c r="BL601" s="4">
        <f t="shared" si="395"/>
        <v>1</v>
      </c>
      <c r="BM601" s="4">
        <f t="shared" si="396"/>
        <v>0</v>
      </c>
      <c r="BN601" s="4">
        <f t="shared" si="397"/>
        <v>0</v>
      </c>
      <c r="BO601">
        <f>SUMIFS(BH$5:BH601,$AA$5:$AA601,$AA601)</f>
        <v>8</v>
      </c>
      <c r="BP601">
        <f>SUMIFS(BI$5:BI601,$AA$5:$AA601,$AA601)</f>
        <v>11</v>
      </c>
      <c r="BQ601">
        <f>SUMIFS(BJ$5:BJ601,$AA$5:$AA601,$AA601)</f>
        <v>16</v>
      </c>
      <c r="BR601">
        <f>SUMIFS(BK$5:BK601,$AA$5:$AA601,$AA601)</f>
        <v>9</v>
      </c>
      <c r="BS601">
        <f>SUMIFS(BL$5:BL601,$AA$5:$AA601,$AA601)</f>
        <v>17</v>
      </c>
      <c r="BT601">
        <f>SUMIFS(BM$5:BM601,$AA$5:$AA601,$AA601)</f>
        <v>10</v>
      </c>
      <c r="BU601">
        <f>SUMIFS(BN$5:BN601,$AA$5:$AA601,$AA601)</f>
        <v>0</v>
      </c>
      <c r="BV601">
        <f t="shared" si="398"/>
        <v>18</v>
      </c>
      <c r="BW601">
        <f t="shared" si="399"/>
        <v>16</v>
      </c>
      <c r="BX601">
        <f t="shared" si="400"/>
        <v>28</v>
      </c>
      <c r="BY601">
        <f t="shared" si="401"/>
        <v>23</v>
      </c>
      <c r="BZ601">
        <f t="shared" si="402"/>
        <v>22</v>
      </c>
      <c r="CA601">
        <f t="shared" si="403"/>
        <v>40</v>
      </c>
      <c r="CB601">
        <f t="shared" si="404"/>
        <v>0</v>
      </c>
      <c r="CC601">
        <f t="shared" si="405"/>
        <v>17</v>
      </c>
      <c r="CD601">
        <f t="shared" si="406"/>
        <v>22</v>
      </c>
      <c r="CE601" t="str">
        <f>IFERROR(VLOOKUP($AA601,'Tuyến và nhân viên'!$I:$O,7,0),"")</f>
        <v>Trần Văn Khanh</v>
      </c>
      <c r="CF601">
        <f t="shared" si="407"/>
        <v>2</v>
      </c>
      <c r="CG601">
        <f t="shared" si="408"/>
        <v>1</v>
      </c>
      <c r="CH601">
        <f>COUNTIFS($L601:L601,"x")</f>
        <v>0</v>
      </c>
      <c r="CI601">
        <f>COUNTIFS($L601:M601,"x")</f>
        <v>0</v>
      </c>
      <c r="CJ601">
        <f>COUNTIFS($L601:N601,"x")</f>
        <v>0</v>
      </c>
      <c r="CK601">
        <f>COUNTIFS($L601:O601,"x")</f>
        <v>0</v>
      </c>
      <c r="CL601">
        <f>COUNTIFS($L601:P601,"x")</f>
        <v>1</v>
      </c>
      <c r="CM601">
        <f>COUNTIFS($L601:Q601,"x")</f>
        <v>1</v>
      </c>
      <c r="CN601">
        <f>COUNTIFS($L601:R601,"x")</f>
        <v>1</v>
      </c>
      <c r="CO601" t="str" cm="1">
        <f t="array" ref="CO601">IFERROR(INDEX($CH$4:$CN$4,0,MATCH(1,$CH601:$CN601,0)),"")</f>
        <v>Thứ 6</v>
      </c>
      <c r="CP601" t="str" cm="1">
        <f t="array" ref="CP601">IFERROR(INDEX($CH$4:$CN$4,0,MATCH(2,$CH601:$CN601,0)),"")</f>
        <v/>
      </c>
      <c r="CQ601" t="str">
        <f t="shared" si="409"/>
        <v>Thứ 6</v>
      </c>
      <c r="CR601" t="str">
        <f t="shared" si="374"/>
        <v>F2 - Tuần 2 &amp; 4</v>
      </c>
    </row>
    <row r="602" spans="1:96" x14ac:dyDescent="0.3">
      <c r="A602" s="117" t="s">
        <v>39033</v>
      </c>
      <c r="B602" s="118" t="s">
        <v>33266</v>
      </c>
      <c r="C602" s="118" t="s">
        <v>33267</v>
      </c>
      <c r="D602" s="118" t="s">
        <v>39663</v>
      </c>
      <c r="E602" s="118" t="s">
        <v>39664</v>
      </c>
      <c r="F602" s="118" t="s">
        <v>24777</v>
      </c>
      <c r="G602" s="118" t="s">
        <v>36392</v>
      </c>
      <c r="H602" s="118" t="s">
        <v>36397</v>
      </c>
      <c r="I602" s="118" t="s">
        <v>22</v>
      </c>
      <c r="J602" s="119" t="s">
        <v>39658</v>
      </c>
      <c r="K602" s="119" t="s">
        <v>23</v>
      </c>
      <c r="L602" s="117" t="s">
        <v>23</v>
      </c>
      <c r="M602" s="117" t="s">
        <v>23</v>
      </c>
      <c r="N602" s="117" t="s">
        <v>23</v>
      </c>
      <c r="O602" s="117" t="s">
        <v>23</v>
      </c>
      <c r="P602" s="117" t="s">
        <v>23</v>
      </c>
      <c r="Q602" s="117" t="s">
        <v>24</v>
      </c>
      <c r="R602" s="117" t="s">
        <v>23</v>
      </c>
      <c r="S602" s="117" t="s">
        <v>24</v>
      </c>
      <c r="T602" s="117" t="s">
        <v>24</v>
      </c>
      <c r="U602" s="117" t="s">
        <v>24</v>
      </c>
      <c r="V602" s="117" t="s">
        <v>24</v>
      </c>
      <c r="W602" s="74" t="str">
        <f t="shared" si="375"/>
        <v>x</v>
      </c>
      <c r="X602" s="74" t="str">
        <f t="shared" si="376"/>
        <v/>
      </c>
      <c r="Y602" s="74" t="str">
        <f t="shared" si="377"/>
        <v>x</v>
      </c>
      <c r="Z602" s="74" t="str">
        <f t="shared" si="378"/>
        <v/>
      </c>
      <c r="AA602" t="str">
        <f>VLOOKUP($D602,'Tuyến và nhân viên'!$D:$M,6,0)</f>
        <v>HL00623</v>
      </c>
      <c r="AB602" t="str">
        <f>VLOOKUP($D602,'Tuyến và nhân viên'!$D:$M,7,0)</f>
        <v>Lê Thị Liên Thư</v>
      </c>
      <c r="AC602" s="16" t="str">
        <f>IFERROR(VLOOKUP($F602,DSKH!$D:$BF,53,0),"")</f>
        <v>F2</v>
      </c>
      <c r="AD602" s="16" t="str">
        <f>IFERROR(VLOOKUP($F602,DSKH!$D:$BF,54,0),"")</f>
        <v>GT</v>
      </c>
      <c r="AE602" s="4">
        <f>SUMIFS('Doanh số khách hàng'!$F:$F,'Doanh số khách hàng'!$A:$A,'Chi tiết tuyến'!$F602)</f>
        <v>252770</v>
      </c>
      <c r="AF602" s="16" t="str">
        <f t="shared" si="370"/>
        <v>F4</v>
      </c>
      <c r="AG602" s="16" t="str">
        <f t="shared" si="371"/>
        <v>F2</v>
      </c>
      <c r="AH602" t="b">
        <f t="shared" si="379"/>
        <v>0</v>
      </c>
      <c r="AI602" t="b">
        <f t="shared" si="380"/>
        <v>1</v>
      </c>
      <c r="AJ602">
        <f>IFERROR(VLOOKUP($AC602,Master!$D:$E,2,0),"")</f>
        <v>2</v>
      </c>
      <c r="AK602">
        <f>VLOOKUP($AF602,Master!$D:$E,2,0)</f>
        <v>4</v>
      </c>
      <c r="AL602" s="4">
        <f t="shared" si="381"/>
        <v>126385</v>
      </c>
      <c r="AM602" t="str">
        <f>IFERROR(VLOOKUP($F602,DSKH!$D:$BF,31,0),"")</f>
        <v>Tỉnh Cà Mau</v>
      </c>
      <c r="AN602" t="str">
        <f>IFERROR(VLOOKUP($F602,DSKH!$D:$BF,29,0),"")</f>
        <v>Xã Vĩnh Lợi</v>
      </c>
      <c r="AO602">
        <f>IFERROR(VLOOKUP($F602,DSKH!$D:$BF,52,0),"")</f>
        <v>252770</v>
      </c>
      <c r="AP602">
        <f>IF(L602="x",1+COUNTIFS(AP$4:AP601,"&gt;0",$AA$4:$AA601,$AA601),0)</f>
        <v>0</v>
      </c>
      <c r="AQ602">
        <f>IF(M602="x",1+COUNTIFS(AQ$4:AQ601,"&gt;0",$AA$4:$AA601,$AA601),0)</f>
        <v>0</v>
      </c>
      <c r="AR602">
        <f>IF(N602="x",1+COUNTIFS(AR$4:AR601,"&gt;0",$AA$4:$AA601,$AA601),0)</f>
        <v>0</v>
      </c>
      <c r="AS602">
        <f>IF(O602="x",1+COUNTIFS(AS$4:AS601,"&gt;0",$AA$4:$AA601,$AA601),0)</f>
        <v>0</v>
      </c>
      <c r="AT602">
        <f>IF(P602="x",1+COUNTIFS(AT$4:AT601,"&gt;0",$AA$4:$AA601,$AA601),0)</f>
        <v>0</v>
      </c>
      <c r="AU602">
        <f>IF(Q602="x",1+COUNTIFS(AU$4:AU601,"&gt;0",$AA$4:$AA601,$AA601),0)</f>
        <v>16</v>
      </c>
      <c r="AV602">
        <f>IF(R602="x",1+COUNTIFS(AV$4:AV601,"&gt;0",$AA$4:$AA601,$AA601),0)</f>
        <v>0</v>
      </c>
      <c r="AW602">
        <f t="shared" si="372"/>
        <v>1</v>
      </c>
      <c r="AX602">
        <f t="shared" si="373"/>
        <v>0</v>
      </c>
      <c r="AY602">
        <f t="shared" si="382"/>
        <v>1</v>
      </c>
      <c r="AZ602">
        <f t="shared" si="383"/>
        <v>0</v>
      </c>
      <c r="BA602" s="4">
        <f t="shared" si="384"/>
        <v>0</v>
      </c>
      <c r="BB602" s="4">
        <f t="shared" si="385"/>
        <v>0</v>
      </c>
      <c r="BC602" s="4">
        <f t="shared" si="386"/>
        <v>0</v>
      </c>
      <c r="BD602" s="4">
        <f t="shared" si="387"/>
        <v>0</v>
      </c>
      <c r="BE602" s="4">
        <f t="shared" si="388"/>
        <v>0</v>
      </c>
      <c r="BF602" s="4">
        <f t="shared" si="389"/>
        <v>126385</v>
      </c>
      <c r="BG602" s="4">
        <f t="shared" si="390"/>
        <v>0</v>
      </c>
      <c r="BH602" s="4">
        <f t="shared" si="391"/>
        <v>0</v>
      </c>
      <c r="BI602" s="4">
        <f t="shared" si="392"/>
        <v>0</v>
      </c>
      <c r="BJ602" s="4">
        <f t="shared" si="393"/>
        <v>0</v>
      </c>
      <c r="BK602" s="4">
        <f t="shared" si="394"/>
        <v>0</v>
      </c>
      <c r="BL602" s="4">
        <f t="shared" si="395"/>
        <v>0</v>
      </c>
      <c r="BM602" s="4">
        <f t="shared" si="396"/>
        <v>1</v>
      </c>
      <c r="BN602" s="4">
        <f t="shared" si="397"/>
        <v>0</v>
      </c>
      <c r="BO602">
        <f>SUMIFS(BH$5:BH602,$AA$5:$AA602,$AA602)</f>
        <v>8</v>
      </c>
      <c r="BP602">
        <f>SUMIFS(BI$5:BI602,$AA$5:$AA602,$AA602)</f>
        <v>11</v>
      </c>
      <c r="BQ602">
        <f>SUMIFS(BJ$5:BJ602,$AA$5:$AA602,$AA602)</f>
        <v>16</v>
      </c>
      <c r="BR602">
        <f>SUMIFS(BK$5:BK602,$AA$5:$AA602,$AA602)</f>
        <v>9</v>
      </c>
      <c r="BS602">
        <f>SUMIFS(BL$5:BL602,$AA$5:$AA602,$AA602)</f>
        <v>17</v>
      </c>
      <c r="BT602">
        <f>SUMIFS(BM$5:BM602,$AA$5:$AA602,$AA602)</f>
        <v>11</v>
      </c>
      <c r="BU602">
        <f>SUMIFS(BN$5:BN602,$AA$5:$AA602,$AA602)</f>
        <v>0</v>
      </c>
      <c r="BV602">
        <f t="shared" si="398"/>
        <v>18</v>
      </c>
      <c r="BW602">
        <f t="shared" si="399"/>
        <v>16</v>
      </c>
      <c r="BX602">
        <f t="shared" si="400"/>
        <v>28</v>
      </c>
      <c r="BY602">
        <f t="shared" si="401"/>
        <v>23</v>
      </c>
      <c r="BZ602">
        <f t="shared" si="402"/>
        <v>22</v>
      </c>
      <c r="CA602">
        <f t="shared" si="403"/>
        <v>40</v>
      </c>
      <c r="CB602">
        <f t="shared" si="404"/>
        <v>0</v>
      </c>
      <c r="CC602">
        <f t="shared" si="405"/>
        <v>11</v>
      </c>
      <c r="CD602">
        <f t="shared" si="406"/>
        <v>40</v>
      </c>
      <c r="CE602" t="str">
        <f>IFERROR(VLOOKUP($AA602,'Tuyến và nhân viên'!$I:$O,7,0),"")</f>
        <v>Trần Văn Khanh</v>
      </c>
      <c r="CF602">
        <f t="shared" si="407"/>
        <v>2</v>
      </c>
      <c r="CG602">
        <f t="shared" si="408"/>
        <v>1</v>
      </c>
      <c r="CH602">
        <f>COUNTIFS($L602:L602,"x")</f>
        <v>0</v>
      </c>
      <c r="CI602">
        <f>COUNTIFS($L602:M602,"x")</f>
        <v>0</v>
      </c>
      <c r="CJ602">
        <f>COUNTIFS($L602:N602,"x")</f>
        <v>0</v>
      </c>
      <c r="CK602">
        <f>COUNTIFS($L602:O602,"x")</f>
        <v>0</v>
      </c>
      <c r="CL602">
        <f>COUNTIFS($L602:P602,"x")</f>
        <v>0</v>
      </c>
      <c r="CM602">
        <f>COUNTIFS($L602:Q602,"x")</f>
        <v>1</v>
      </c>
      <c r="CN602">
        <f>COUNTIFS($L602:R602,"x")</f>
        <v>1</v>
      </c>
      <c r="CO602" t="str" cm="1">
        <f t="array" ref="CO602">IFERROR(INDEX($CH$4:$CN$4,0,MATCH(1,$CH602:$CN602,0)),"")</f>
        <v>Thứ 7</v>
      </c>
      <c r="CP602" t="str" cm="1">
        <f t="array" ref="CP602">IFERROR(INDEX($CH$4:$CN$4,0,MATCH(2,$CH602:$CN602,0)),"")</f>
        <v/>
      </c>
      <c r="CQ602" t="str">
        <f t="shared" si="409"/>
        <v>Thứ 7</v>
      </c>
      <c r="CR602" t="str">
        <f t="shared" si="374"/>
        <v>F2 - Tuần 1 &amp; 3</v>
      </c>
    </row>
    <row r="603" spans="1:96" x14ac:dyDescent="0.3">
      <c r="A603" s="117" t="s">
        <v>39040</v>
      </c>
      <c r="B603" s="118" t="s">
        <v>33266</v>
      </c>
      <c r="C603" s="118" t="s">
        <v>33267</v>
      </c>
      <c r="D603" s="118" t="s">
        <v>39663</v>
      </c>
      <c r="E603" s="118" t="s">
        <v>39664</v>
      </c>
      <c r="F603" s="118" t="s">
        <v>36428</v>
      </c>
      <c r="G603" s="118" t="s">
        <v>36429</v>
      </c>
      <c r="H603" s="118" t="s">
        <v>36433</v>
      </c>
      <c r="I603" s="118" t="s">
        <v>22</v>
      </c>
      <c r="J603" s="119" t="s">
        <v>39658</v>
      </c>
      <c r="K603" s="119" t="s">
        <v>23</v>
      </c>
      <c r="L603" s="117" t="s">
        <v>24</v>
      </c>
      <c r="M603" s="117" t="s">
        <v>23</v>
      </c>
      <c r="N603" s="117" t="s">
        <v>23</v>
      </c>
      <c r="O603" s="117" t="s">
        <v>23</v>
      </c>
      <c r="P603" s="117" t="s">
        <v>23</v>
      </c>
      <c r="Q603" s="117" t="s">
        <v>23</v>
      </c>
      <c r="R603" s="117" t="s">
        <v>23</v>
      </c>
      <c r="S603" s="117" t="s">
        <v>24</v>
      </c>
      <c r="T603" s="117" t="s">
        <v>24</v>
      </c>
      <c r="U603" s="117" t="s">
        <v>24</v>
      </c>
      <c r="V603" s="117" t="s">
        <v>24</v>
      </c>
      <c r="W603" s="74" t="str">
        <f t="shared" si="375"/>
        <v>x</v>
      </c>
      <c r="X603" s="74" t="str">
        <f t="shared" si="376"/>
        <v/>
      </c>
      <c r="Y603" s="74" t="str">
        <f t="shared" si="377"/>
        <v>x</v>
      </c>
      <c r="Z603" s="74" t="str">
        <f t="shared" si="378"/>
        <v/>
      </c>
      <c r="AA603" t="str">
        <f>VLOOKUP($D603,'Tuyến và nhân viên'!$D:$M,6,0)</f>
        <v>HL00623</v>
      </c>
      <c r="AB603" t="str">
        <f>VLOOKUP($D603,'Tuyến và nhân viên'!$D:$M,7,0)</f>
        <v>Lê Thị Liên Thư</v>
      </c>
      <c r="AC603" s="16" t="str">
        <f>IFERROR(VLOOKUP($F603,DSKH!$D:$BF,53,0),"")</f>
        <v>F2</v>
      </c>
      <c r="AD603" s="16" t="str">
        <f>IFERROR(VLOOKUP($F603,DSKH!$D:$BF,54,0),"")</f>
        <v>GT</v>
      </c>
      <c r="AE603" s="4">
        <f>SUMIFS('Doanh số khách hàng'!$F:$F,'Doanh số khách hàng'!$A:$A,'Chi tiết tuyến'!$F603)</f>
        <v>0</v>
      </c>
      <c r="AF603" s="16" t="str">
        <f t="shared" si="370"/>
        <v>F4</v>
      </c>
      <c r="AG603" s="16" t="str">
        <f t="shared" si="371"/>
        <v>F2</v>
      </c>
      <c r="AH603" t="b">
        <f t="shared" si="379"/>
        <v>0</v>
      </c>
      <c r="AI603" t="b">
        <f t="shared" si="380"/>
        <v>1</v>
      </c>
      <c r="AJ603">
        <f>IFERROR(VLOOKUP($AC603,Master!$D:$E,2,0),"")</f>
        <v>2</v>
      </c>
      <c r="AK603">
        <f>VLOOKUP($AF603,Master!$D:$E,2,0)</f>
        <v>4</v>
      </c>
      <c r="AL603" s="4">
        <f t="shared" si="381"/>
        <v>0</v>
      </c>
      <c r="AM603" t="str">
        <f>IFERROR(VLOOKUP($F603,DSKH!$D:$BF,31,0),"")</f>
        <v>Tỉnh Cà Mau</v>
      </c>
      <c r="AN603" t="str">
        <f>IFERROR(VLOOKUP($F603,DSKH!$D:$BF,29,0),"")</f>
        <v>Xã Gành Hào</v>
      </c>
      <c r="AO603">
        <f>IFERROR(VLOOKUP($F603,DSKH!$D:$BF,52,0),"")</f>
        <v>0</v>
      </c>
      <c r="AP603">
        <f>IF(L603="x",1+COUNTIFS(AP$4:AP602,"&gt;0",$AA$4:$AA602,$AA602),0)</f>
        <v>14</v>
      </c>
      <c r="AQ603">
        <f>IF(M603="x",1+COUNTIFS(AQ$4:AQ602,"&gt;0",$AA$4:$AA602,$AA602),0)</f>
        <v>0</v>
      </c>
      <c r="AR603">
        <f>IF(N603="x",1+COUNTIFS(AR$4:AR602,"&gt;0",$AA$4:$AA602,$AA602),0)</f>
        <v>0</v>
      </c>
      <c r="AS603">
        <f>IF(O603="x",1+COUNTIFS(AS$4:AS602,"&gt;0",$AA$4:$AA602,$AA602),0)</f>
        <v>0</v>
      </c>
      <c r="AT603">
        <f>IF(P603="x",1+COUNTIFS(AT$4:AT602,"&gt;0",$AA$4:$AA602,$AA602),0)</f>
        <v>0</v>
      </c>
      <c r="AU603">
        <f>IF(Q603="x",1+COUNTIFS(AU$4:AU602,"&gt;0",$AA$4:$AA602,$AA602),0)</f>
        <v>0</v>
      </c>
      <c r="AV603">
        <f>IF(R603="x",1+COUNTIFS(AV$4:AV602,"&gt;0",$AA$4:$AA602,$AA602),0)</f>
        <v>0</v>
      </c>
      <c r="AW603">
        <f t="shared" si="372"/>
        <v>1</v>
      </c>
      <c r="AX603">
        <f t="shared" si="373"/>
        <v>0</v>
      </c>
      <c r="AY603">
        <f t="shared" si="382"/>
        <v>1</v>
      </c>
      <c r="AZ603">
        <f t="shared" si="383"/>
        <v>0</v>
      </c>
      <c r="BA603" s="4">
        <f t="shared" si="384"/>
        <v>0</v>
      </c>
      <c r="BB603" s="4">
        <f t="shared" si="385"/>
        <v>0</v>
      </c>
      <c r="BC603" s="4">
        <f t="shared" si="386"/>
        <v>0</v>
      </c>
      <c r="BD603" s="4">
        <f t="shared" si="387"/>
        <v>0</v>
      </c>
      <c r="BE603" s="4">
        <f t="shared" si="388"/>
        <v>0</v>
      </c>
      <c r="BF603" s="4">
        <f t="shared" si="389"/>
        <v>0</v>
      </c>
      <c r="BG603" s="4">
        <f t="shared" si="390"/>
        <v>0</v>
      </c>
      <c r="BH603" s="4">
        <f t="shared" si="391"/>
        <v>1</v>
      </c>
      <c r="BI603" s="4">
        <f t="shared" si="392"/>
        <v>0</v>
      </c>
      <c r="BJ603" s="4">
        <f t="shared" si="393"/>
        <v>0</v>
      </c>
      <c r="BK603" s="4">
        <f t="shared" si="394"/>
        <v>0</v>
      </c>
      <c r="BL603" s="4">
        <f t="shared" si="395"/>
        <v>0</v>
      </c>
      <c r="BM603" s="4">
        <f t="shared" si="396"/>
        <v>0</v>
      </c>
      <c r="BN603" s="4">
        <f t="shared" si="397"/>
        <v>0</v>
      </c>
      <c r="BO603">
        <f>SUMIFS(BH$5:BH603,$AA$5:$AA603,$AA603)</f>
        <v>9</v>
      </c>
      <c r="BP603">
        <f>SUMIFS(BI$5:BI603,$AA$5:$AA603,$AA603)</f>
        <v>11</v>
      </c>
      <c r="BQ603">
        <f>SUMIFS(BJ$5:BJ603,$AA$5:$AA603,$AA603)</f>
        <v>16</v>
      </c>
      <c r="BR603">
        <f>SUMIFS(BK$5:BK603,$AA$5:$AA603,$AA603)</f>
        <v>9</v>
      </c>
      <c r="BS603">
        <f>SUMIFS(BL$5:BL603,$AA$5:$AA603,$AA603)</f>
        <v>17</v>
      </c>
      <c r="BT603">
        <f>SUMIFS(BM$5:BM603,$AA$5:$AA603,$AA603)</f>
        <v>11</v>
      </c>
      <c r="BU603">
        <f>SUMIFS(BN$5:BN603,$AA$5:$AA603,$AA603)</f>
        <v>0</v>
      </c>
      <c r="BV603">
        <f t="shared" si="398"/>
        <v>18</v>
      </c>
      <c r="BW603">
        <f t="shared" si="399"/>
        <v>16</v>
      </c>
      <c r="BX603">
        <f t="shared" si="400"/>
        <v>28</v>
      </c>
      <c r="BY603">
        <f t="shared" si="401"/>
        <v>23</v>
      </c>
      <c r="BZ603">
        <f t="shared" si="402"/>
        <v>22</v>
      </c>
      <c r="CA603">
        <f t="shared" si="403"/>
        <v>40</v>
      </c>
      <c r="CB603">
        <f t="shared" si="404"/>
        <v>0</v>
      </c>
      <c r="CC603">
        <f t="shared" si="405"/>
        <v>9</v>
      </c>
      <c r="CD603">
        <f t="shared" si="406"/>
        <v>18</v>
      </c>
      <c r="CE603" t="str">
        <f>IFERROR(VLOOKUP($AA603,'Tuyến và nhân viên'!$I:$O,7,0),"")</f>
        <v>Trần Văn Khanh</v>
      </c>
      <c r="CF603">
        <f t="shared" si="407"/>
        <v>2</v>
      </c>
      <c r="CG603">
        <f t="shared" si="408"/>
        <v>1</v>
      </c>
      <c r="CH603">
        <f>COUNTIFS($L603:L603,"x")</f>
        <v>1</v>
      </c>
      <c r="CI603">
        <f>COUNTIFS($L603:M603,"x")</f>
        <v>1</v>
      </c>
      <c r="CJ603">
        <f>COUNTIFS($L603:N603,"x")</f>
        <v>1</v>
      </c>
      <c r="CK603">
        <f>COUNTIFS($L603:O603,"x")</f>
        <v>1</v>
      </c>
      <c r="CL603">
        <f>COUNTIFS($L603:P603,"x")</f>
        <v>1</v>
      </c>
      <c r="CM603">
        <f>COUNTIFS($L603:Q603,"x")</f>
        <v>1</v>
      </c>
      <c r="CN603">
        <f>COUNTIFS($L603:R603,"x")</f>
        <v>1</v>
      </c>
      <c r="CO603" t="str" cm="1">
        <f t="array" ref="CO603">IFERROR(INDEX($CH$4:$CN$4,0,MATCH(1,$CH603:$CN603,0)),"")</f>
        <v>Thứ 2</v>
      </c>
      <c r="CP603" t="str" cm="1">
        <f t="array" ref="CP603">IFERROR(INDEX($CH$4:$CN$4,0,MATCH(2,$CH603:$CN603,0)),"")</f>
        <v/>
      </c>
      <c r="CQ603" t="str">
        <f t="shared" si="409"/>
        <v>Thứ 2</v>
      </c>
      <c r="CR603" t="str">
        <f t="shared" si="374"/>
        <v>F2 - Tuần 1 &amp; 3</v>
      </c>
    </row>
    <row r="604" spans="1:96" x14ac:dyDescent="0.3">
      <c r="A604" s="117" t="s">
        <v>39049</v>
      </c>
      <c r="B604" s="118" t="s">
        <v>33266</v>
      </c>
      <c r="C604" s="118" t="s">
        <v>33267</v>
      </c>
      <c r="D604" s="118" t="s">
        <v>39663</v>
      </c>
      <c r="E604" s="118" t="s">
        <v>39664</v>
      </c>
      <c r="F604" s="118" t="s">
        <v>21291</v>
      </c>
      <c r="G604" s="118" t="s">
        <v>36437</v>
      </c>
      <c r="H604" s="118" t="s">
        <v>36443</v>
      </c>
      <c r="I604" s="118" t="s">
        <v>22</v>
      </c>
      <c r="J604" s="119" t="s">
        <v>39658</v>
      </c>
      <c r="K604" s="119" t="s">
        <v>23</v>
      </c>
      <c r="L604" s="117" t="s">
        <v>24</v>
      </c>
      <c r="M604" s="117" t="s">
        <v>23</v>
      </c>
      <c r="N604" s="117" t="s">
        <v>23</v>
      </c>
      <c r="O604" s="117" t="s">
        <v>23</v>
      </c>
      <c r="P604" s="117" t="s">
        <v>23</v>
      </c>
      <c r="Q604" s="117" t="s">
        <v>23</v>
      </c>
      <c r="R604" s="117" t="s">
        <v>23</v>
      </c>
      <c r="S604" s="117" t="s">
        <v>24</v>
      </c>
      <c r="T604" s="117" t="s">
        <v>24</v>
      </c>
      <c r="U604" s="117" t="s">
        <v>24</v>
      </c>
      <c r="V604" s="117" t="s">
        <v>24</v>
      </c>
      <c r="W604" s="74" t="str">
        <f t="shared" si="375"/>
        <v>x</v>
      </c>
      <c r="X604" s="74" t="str">
        <f t="shared" si="376"/>
        <v>x</v>
      </c>
      <c r="Y604" s="74" t="str">
        <f t="shared" si="377"/>
        <v>x</v>
      </c>
      <c r="Z604" s="74" t="str">
        <f t="shared" si="378"/>
        <v>x</v>
      </c>
      <c r="AA604" t="str">
        <f>VLOOKUP($D604,'Tuyến và nhân viên'!$D:$M,6,0)</f>
        <v>HL00623</v>
      </c>
      <c r="AB604" t="str">
        <f>VLOOKUP($D604,'Tuyến và nhân viên'!$D:$M,7,0)</f>
        <v>Lê Thị Liên Thư</v>
      </c>
      <c r="AC604" s="16" t="str">
        <f>IFERROR(VLOOKUP($F604,DSKH!$D:$BF,53,0),"")</f>
        <v>F4</v>
      </c>
      <c r="AD604" s="16" t="str">
        <f>IFERROR(VLOOKUP($F604,DSKH!$D:$BF,54,0),"")</f>
        <v>GT</v>
      </c>
      <c r="AE604" s="4">
        <f>SUMIFS('Doanh số khách hàng'!$F:$F,'Doanh số khách hàng'!$A:$A,'Chi tiết tuyến'!$F604)</f>
        <v>2967156.6666666665</v>
      </c>
      <c r="AF604" s="16" t="str">
        <f t="shared" si="370"/>
        <v>F4</v>
      </c>
      <c r="AG604" s="16" t="str">
        <f t="shared" si="371"/>
        <v>F4</v>
      </c>
      <c r="AH604" t="b">
        <f t="shared" si="379"/>
        <v>1</v>
      </c>
      <c r="AI604" t="b">
        <f t="shared" si="380"/>
        <v>1</v>
      </c>
      <c r="AJ604">
        <f>IFERROR(VLOOKUP($AC604,Master!$D:$E,2,0),"")</f>
        <v>4</v>
      </c>
      <c r="AK604">
        <f>VLOOKUP($AF604,Master!$D:$E,2,0)</f>
        <v>4</v>
      </c>
      <c r="AL604" s="4">
        <f t="shared" si="381"/>
        <v>741789.16666666663</v>
      </c>
      <c r="AM604" t="str">
        <f>IFERROR(VLOOKUP($F604,DSKH!$D:$BF,31,0),"")</f>
        <v>Tỉnh Cà Mau</v>
      </c>
      <c r="AN604" t="str">
        <f>IFERROR(VLOOKUP($F604,DSKH!$D:$BF,29,0),"")</f>
        <v>Xã Gành Hào</v>
      </c>
      <c r="AO604">
        <f>IFERROR(VLOOKUP($F604,DSKH!$D:$BF,52,0),"")</f>
        <v>2967156.6666666665</v>
      </c>
      <c r="AP604">
        <f>IF(L604="x",1+COUNTIFS(AP$4:AP603,"&gt;0",$AA$4:$AA603,$AA603),0)</f>
        <v>15</v>
      </c>
      <c r="AQ604">
        <f>IF(M604="x",1+COUNTIFS(AQ$4:AQ603,"&gt;0",$AA$4:$AA603,$AA603),0)</f>
        <v>0</v>
      </c>
      <c r="AR604">
        <f>IF(N604="x",1+COUNTIFS(AR$4:AR603,"&gt;0",$AA$4:$AA603,$AA603),0)</f>
        <v>0</v>
      </c>
      <c r="AS604">
        <f>IF(O604="x",1+COUNTIFS(AS$4:AS603,"&gt;0",$AA$4:$AA603,$AA603),0)</f>
        <v>0</v>
      </c>
      <c r="AT604">
        <f>IF(P604="x",1+COUNTIFS(AT$4:AT603,"&gt;0",$AA$4:$AA603,$AA603),0)</f>
        <v>0</v>
      </c>
      <c r="AU604">
        <f>IF(Q604="x",1+COUNTIFS(AU$4:AU603,"&gt;0",$AA$4:$AA603,$AA603),0)</f>
        <v>0</v>
      </c>
      <c r="AV604">
        <f>IF(R604="x",1+COUNTIFS(AV$4:AV603,"&gt;0",$AA$4:$AA603,$AA603),0)</f>
        <v>0</v>
      </c>
      <c r="AW604">
        <f t="shared" si="372"/>
        <v>1</v>
      </c>
      <c r="AX604">
        <f t="shared" si="373"/>
        <v>1</v>
      </c>
      <c r="AY604">
        <f t="shared" si="382"/>
        <v>1</v>
      </c>
      <c r="AZ604">
        <f t="shared" si="383"/>
        <v>1</v>
      </c>
      <c r="BA604" s="4">
        <f t="shared" si="384"/>
        <v>741789.16666666663</v>
      </c>
      <c r="BB604" s="4">
        <f t="shared" si="385"/>
        <v>0</v>
      </c>
      <c r="BC604" s="4">
        <f t="shared" si="386"/>
        <v>0</v>
      </c>
      <c r="BD604" s="4">
        <f t="shared" si="387"/>
        <v>0</v>
      </c>
      <c r="BE604" s="4">
        <f t="shared" si="388"/>
        <v>0</v>
      </c>
      <c r="BF604" s="4">
        <f t="shared" si="389"/>
        <v>0</v>
      </c>
      <c r="BG604" s="4">
        <f t="shared" si="390"/>
        <v>0</v>
      </c>
      <c r="BH604" s="4">
        <f t="shared" si="391"/>
        <v>0</v>
      </c>
      <c r="BI604" s="4">
        <f t="shared" si="392"/>
        <v>0</v>
      </c>
      <c r="BJ604" s="4">
        <f t="shared" si="393"/>
        <v>0</v>
      </c>
      <c r="BK604" s="4">
        <f t="shared" si="394"/>
        <v>0</v>
      </c>
      <c r="BL604" s="4">
        <f t="shared" si="395"/>
        <v>0</v>
      </c>
      <c r="BM604" s="4">
        <f t="shared" si="396"/>
        <v>0</v>
      </c>
      <c r="BN604" s="4">
        <f t="shared" si="397"/>
        <v>0</v>
      </c>
      <c r="BO604">
        <f>SUMIFS(BH$5:BH604,$AA$5:$AA604,$AA604)</f>
        <v>9</v>
      </c>
      <c r="BP604">
        <f>SUMIFS(BI$5:BI604,$AA$5:$AA604,$AA604)</f>
        <v>11</v>
      </c>
      <c r="BQ604">
        <f>SUMIFS(BJ$5:BJ604,$AA$5:$AA604,$AA604)</f>
        <v>16</v>
      </c>
      <c r="BR604">
        <f>SUMIFS(BK$5:BK604,$AA$5:$AA604,$AA604)</f>
        <v>9</v>
      </c>
      <c r="BS604">
        <f>SUMIFS(BL$5:BL604,$AA$5:$AA604,$AA604)</f>
        <v>17</v>
      </c>
      <c r="BT604">
        <f>SUMIFS(BM$5:BM604,$AA$5:$AA604,$AA604)</f>
        <v>11</v>
      </c>
      <c r="BU604">
        <f>SUMIFS(BN$5:BN604,$AA$5:$AA604,$AA604)</f>
        <v>0</v>
      </c>
      <c r="BV604">
        <f t="shared" si="398"/>
        <v>18</v>
      </c>
      <c r="BW604">
        <f t="shared" si="399"/>
        <v>16</v>
      </c>
      <c r="BX604">
        <f t="shared" si="400"/>
        <v>28</v>
      </c>
      <c r="BY604">
        <f t="shared" si="401"/>
        <v>23</v>
      </c>
      <c r="BZ604">
        <f t="shared" si="402"/>
        <v>22</v>
      </c>
      <c r="CA604">
        <f t="shared" si="403"/>
        <v>40</v>
      </c>
      <c r="CB604">
        <f t="shared" si="404"/>
        <v>0</v>
      </c>
      <c r="CC604">
        <f t="shared" si="405"/>
        <v>0</v>
      </c>
      <c r="CD604">
        <f t="shared" si="406"/>
        <v>0</v>
      </c>
      <c r="CE604" t="str">
        <f>IFERROR(VLOOKUP($AA604,'Tuyến và nhân viên'!$I:$O,7,0),"")</f>
        <v>Trần Văn Khanh</v>
      </c>
      <c r="CF604">
        <f t="shared" si="407"/>
        <v>4</v>
      </c>
      <c r="CG604">
        <f t="shared" si="408"/>
        <v>1</v>
      </c>
      <c r="CH604">
        <f>COUNTIFS($L604:L604,"x")</f>
        <v>1</v>
      </c>
      <c r="CI604">
        <f>COUNTIFS($L604:M604,"x")</f>
        <v>1</v>
      </c>
      <c r="CJ604">
        <f>COUNTIFS($L604:N604,"x")</f>
        <v>1</v>
      </c>
      <c r="CK604">
        <f>COUNTIFS($L604:O604,"x")</f>
        <v>1</v>
      </c>
      <c r="CL604">
        <f>COUNTIFS($L604:P604,"x")</f>
        <v>1</v>
      </c>
      <c r="CM604">
        <f>COUNTIFS($L604:Q604,"x")</f>
        <v>1</v>
      </c>
      <c r="CN604">
        <f>COUNTIFS($L604:R604,"x")</f>
        <v>1</v>
      </c>
      <c r="CO604" t="str" cm="1">
        <f t="array" ref="CO604">IFERROR(INDEX($CH$4:$CN$4,0,MATCH(1,$CH604:$CN604,0)),"")</f>
        <v>Thứ 2</v>
      </c>
      <c r="CP604" t="str" cm="1">
        <f t="array" ref="CP604">IFERROR(INDEX($CH$4:$CN$4,0,MATCH(2,$CH604:$CN604,0)),"")</f>
        <v/>
      </c>
      <c r="CQ604" t="str">
        <f t="shared" si="409"/>
        <v>Thứ 2</v>
      </c>
      <c r="CR604" t="str">
        <f t="shared" si="374"/>
        <v>F4 - Tất cả các tuần</v>
      </c>
    </row>
    <row r="605" spans="1:96" x14ac:dyDescent="0.3">
      <c r="A605" s="117" t="s">
        <v>39055</v>
      </c>
      <c r="B605" s="118" t="s">
        <v>33266</v>
      </c>
      <c r="C605" s="118" t="s">
        <v>33267</v>
      </c>
      <c r="D605" s="118" t="s">
        <v>39663</v>
      </c>
      <c r="E605" s="118" t="s">
        <v>39664</v>
      </c>
      <c r="F605" s="118" t="s">
        <v>14712</v>
      </c>
      <c r="G605" s="118" t="s">
        <v>36445</v>
      </c>
      <c r="H605" s="118" t="s">
        <v>36450</v>
      </c>
      <c r="I605" s="118" t="s">
        <v>22</v>
      </c>
      <c r="J605" s="119" t="s">
        <v>39658</v>
      </c>
      <c r="K605" s="119" t="s">
        <v>23</v>
      </c>
      <c r="L605" s="117" t="s">
        <v>24</v>
      </c>
      <c r="M605" s="117" t="s">
        <v>23</v>
      </c>
      <c r="N605" s="117" t="s">
        <v>23</v>
      </c>
      <c r="O605" s="117" t="s">
        <v>23</v>
      </c>
      <c r="P605" s="117" t="s">
        <v>23</v>
      </c>
      <c r="Q605" s="117" t="s">
        <v>23</v>
      </c>
      <c r="R605" s="117" t="s">
        <v>23</v>
      </c>
      <c r="S605" s="117" t="s">
        <v>24</v>
      </c>
      <c r="T605" s="117" t="s">
        <v>24</v>
      </c>
      <c r="U605" s="117" t="s">
        <v>24</v>
      </c>
      <c r="V605" s="117" t="s">
        <v>24</v>
      </c>
      <c r="W605" s="74" t="str">
        <f t="shared" si="375"/>
        <v>x</v>
      </c>
      <c r="X605" s="74" t="str">
        <f t="shared" si="376"/>
        <v>x</v>
      </c>
      <c r="Y605" s="74" t="str">
        <f t="shared" si="377"/>
        <v>x</v>
      </c>
      <c r="Z605" s="74" t="str">
        <f t="shared" si="378"/>
        <v>x</v>
      </c>
      <c r="AA605" t="str">
        <f>VLOOKUP($D605,'Tuyến và nhân viên'!$D:$M,6,0)</f>
        <v>HL00623</v>
      </c>
      <c r="AB605" t="str">
        <f>VLOOKUP($D605,'Tuyến và nhân viên'!$D:$M,7,0)</f>
        <v>Lê Thị Liên Thư</v>
      </c>
      <c r="AC605" s="16" t="str">
        <f>IFERROR(VLOOKUP($F605,DSKH!$D:$BF,53,0),"")</f>
        <v>F4</v>
      </c>
      <c r="AD605" s="16" t="str">
        <f>IFERROR(VLOOKUP($F605,DSKH!$D:$BF,54,0),"")</f>
        <v>GT</v>
      </c>
      <c r="AE605" s="4">
        <f>SUMIFS('Doanh số khách hàng'!$F:$F,'Doanh số khách hàng'!$A:$A,'Chi tiết tuyến'!$F605)</f>
        <v>662480</v>
      </c>
      <c r="AF605" s="16" t="str">
        <f t="shared" si="370"/>
        <v>F4</v>
      </c>
      <c r="AG605" s="16" t="str">
        <f t="shared" si="371"/>
        <v>F4</v>
      </c>
      <c r="AH605" t="b">
        <f t="shared" si="379"/>
        <v>1</v>
      </c>
      <c r="AI605" t="b">
        <f t="shared" si="380"/>
        <v>1</v>
      </c>
      <c r="AJ605">
        <f>IFERROR(VLOOKUP($AC605,Master!$D:$E,2,0),"")</f>
        <v>4</v>
      </c>
      <c r="AK605">
        <f>VLOOKUP($AF605,Master!$D:$E,2,0)</f>
        <v>4</v>
      </c>
      <c r="AL605" s="4">
        <f t="shared" si="381"/>
        <v>165620</v>
      </c>
      <c r="AM605" t="str">
        <f>IFERROR(VLOOKUP($F605,DSKH!$D:$BF,31,0),"")</f>
        <v>Tỉnh Cà Mau</v>
      </c>
      <c r="AN605" t="str">
        <f>IFERROR(VLOOKUP($F605,DSKH!$D:$BF,29,0),"")</f>
        <v>Xã Gành Hào</v>
      </c>
      <c r="AO605">
        <f>IFERROR(VLOOKUP($F605,DSKH!$D:$BF,52,0),"")</f>
        <v>662480</v>
      </c>
      <c r="AP605">
        <f>IF(L605="x",1+COUNTIFS(AP$4:AP604,"&gt;0",$AA$4:$AA604,$AA604),0)</f>
        <v>16</v>
      </c>
      <c r="AQ605">
        <f>IF(M605="x",1+COUNTIFS(AQ$4:AQ604,"&gt;0",$AA$4:$AA604,$AA604),0)</f>
        <v>0</v>
      </c>
      <c r="AR605">
        <f>IF(N605="x",1+COUNTIFS(AR$4:AR604,"&gt;0",$AA$4:$AA604,$AA604),0)</f>
        <v>0</v>
      </c>
      <c r="AS605">
        <f>IF(O605="x",1+COUNTIFS(AS$4:AS604,"&gt;0",$AA$4:$AA604,$AA604),0)</f>
        <v>0</v>
      </c>
      <c r="AT605">
        <f>IF(P605="x",1+COUNTIFS(AT$4:AT604,"&gt;0",$AA$4:$AA604,$AA604),0)</f>
        <v>0</v>
      </c>
      <c r="AU605">
        <f>IF(Q605="x",1+COUNTIFS(AU$4:AU604,"&gt;0",$AA$4:$AA604,$AA604),0)</f>
        <v>0</v>
      </c>
      <c r="AV605">
        <f>IF(R605="x",1+COUNTIFS(AV$4:AV604,"&gt;0",$AA$4:$AA604,$AA604),0)</f>
        <v>0</v>
      </c>
      <c r="AW605">
        <f t="shared" si="372"/>
        <v>1</v>
      </c>
      <c r="AX605">
        <f t="shared" si="373"/>
        <v>1</v>
      </c>
      <c r="AY605">
        <f t="shared" si="382"/>
        <v>1</v>
      </c>
      <c r="AZ605">
        <f t="shared" si="383"/>
        <v>1</v>
      </c>
      <c r="BA605" s="4">
        <f t="shared" si="384"/>
        <v>165620</v>
      </c>
      <c r="BB605" s="4">
        <f t="shared" si="385"/>
        <v>0</v>
      </c>
      <c r="BC605" s="4">
        <f t="shared" si="386"/>
        <v>0</v>
      </c>
      <c r="BD605" s="4">
        <f t="shared" si="387"/>
        <v>0</v>
      </c>
      <c r="BE605" s="4">
        <f t="shared" si="388"/>
        <v>0</v>
      </c>
      <c r="BF605" s="4">
        <f t="shared" si="389"/>
        <v>0</v>
      </c>
      <c r="BG605" s="4">
        <f t="shared" si="390"/>
        <v>0</v>
      </c>
      <c r="BH605" s="4">
        <f t="shared" si="391"/>
        <v>0</v>
      </c>
      <c r="BI605" s="4">
        <f t="shared" si="392"/>
        <v>0</v>
      </c>
      <c r="BJ605" s="4">
        <f t="shared" si="393"/>
        <v>0</v>
      </c>
      <c r="BK605" s="4">
        <f t="shared" si="394"/>
        <v>0</v>
      </c>
      <c r="BL605" s="4">
        <f t="shared" si="395"/>
        <v>0</v>
      </c>
      <c r="BM605" s="4">
        <f t="shared" si="396"/>
        <v>0</v>
      </c>
      <c r="BN605" s="4">
        <f t="shared" si="397"/>
        <v>0</v>
      </c>
      <c r="BO605">
        <f>SUMIFS(BH$5:BH605,$AA$5:$AA605,$AA605)</f>
        <v>9</v>
      </c>
      <c r="BP605">
        <f>SUMIFS(BI$5:BI605,$AA$5:$AA605,$AA605)</f>
        <v>11</v>
      </c>
      <c r="BQ605">
        <f>SUMIFS(BJ$5:BJ605,$AA$5:$AA605,$AA605)</f>
        <v>16</v>
      </c>
      <c r="BR605">
        <f>SUMIFS(BK$5:BK605,$AA$5:$AA605,$AA605)</f>
        <v>9</v>
      </c>
      <c r="BS605">
        <f>SUMIFS(BL$5:BL605,$AA$5:$AA605,$AA605)</f>
        <v>17</v>
      </c>
      <c r="BT605">
        <f>SUMIFS(BM$5:BM605,$AA$5:$AA605,$AA605)</f>
        <v>11</v>
      </c>
      <c r="BU605">
        <f>SUMIFS(BN$5:BN605,$AA$5:$AA605,$AA605)</f>
        <v>0</v>
      </c>
      <c r="BV605">
        <f t="shared" si="398"/>
        <v>18</v>
      </c>
      <c r="BW605">
        <f t="shared" si="399"/>
        <v>16</v>
      </c>
      <c r="BX605">
        <f t="shared" si="400"/>
        <v>28</v>
      </c>
      <c r="BY605">
        <f t="shared" si="401"/>
        <v>23</v>
      </c>
      <c r="BZ605">
        <f t="shared" si="402"/>
        <v>22</v>
      </c>
      <c r="CA605">
        <f t="shared" si="403"/>
        <v>40</v>
      </c>
      <c r="CB605">
        <f t="shared" si="404"/>
        <v>0</v>
      </c>
      <c r="CC605">
        <f t="shared" si="405"/>
        <v>0</v>
      </c>
      <c r="CD605">
        <f t="shared" si="406"/>
        <v>0</v>
      </c>
      <c r="CE605" t="str">
        <f>IFERROR(VLOOKUP($AA605,'Tuyến và nhân viên'!$I:$O,7,0),"")</f>
        <v>Trần Văn Khanh</v>
      </c>
      <c r="CF605">
        <f t="shared" si="407"/>
        <v>4</v>
      </c>
      <c r="CG605">
        <f t="shared" si="408"/>
        <v>1</v>
      </c>
      <c r="CH605">
        <f>COUNTIFS($L605:L605,"x")</f>
        <v>1</v>
      </c>
      <c r="CI605">
        <f>COUNTIFS($L605:M605,"x")</f>
        <v>1</v>
      </c>
      <c r="CJ605">
        <f>COUNTIFS($L605:N605,"x")</f>
        <v>1</v>
      </c>
      <c r="CK605">
        <f>COUNTIFS($L605:O605,"x")</f>
        <v>1</v>
      </c>
      <c r="CL605">
        <f>COUNTIFS($L605:P605,"x")</f>
        <v>1</v>
      </c>
      <c r="CM605">
        <f>COUNTIFS($L605:Q605,"x")</f>
        <v>1</v>
      </c>
      <c r="CN605">
        <f>COUNTIFS($L605:R605,"x")</f>
        <v>1</v>
      </c>
      <c r="CO605" t="str" cm="1">
        <f t="array" ref="CO605">IFERROR(INDEX($CH$4:$CN$4,0,MATCH(1,$CH605:$CN605,0)),"")</f>
        <v>Thứ 2</v>
      </c>
      <c r="CP605" t="str" cm="1">
        <f t="array" ref="CP605">IFERROR(INDEX($CH$4:$CN$4,0,MATCH(2,$CH605:$CN605,0)),"")</f>
        <v/>
      </c>
      <c r="CQ605" t="str">
        <f t="shared" si="409"/>
        <v>Thứ 2</v>
      </c>
      <c r="CR605" t="str">
        <f t="shared" si="374"/>
        <v>F4 - Tất cả các tuần</v>
      </c>
    </row>
    <row r="606" spans="1:96" x14ac:dyDescent="0.3">
      <c r="A606" s="117" t="s">
        <v>39061</v>
      </c>
      <c r="B606" s="118" t="s">
        <v>33266</v>
      </c>
      <c r="C606" s="118" t="s">
        <v>33267</v>
      </c>
      <c r="D606" s="118" t="s">
        <v>39663</v>
      </c>
      <c r="E606" s="118" t="s">
        <v>39664</v>
      </c>
      <c r="F606" s="118" t="s">
        <v>36452</v>
      </c>
      <c r="G606" s="118" t="s">
        <v>36453</v>
      </c>
      <c r="H606" s="118" t="s">
        <v>36457</v>
      </c>
      <c r="I606" s="118" t="s">
        <v>22</v>
      </c>
      <c r="J606" s="119" t="s">
        <v>39658</v>
      </c>
      <c r="K606" s="119" t="s">
        <v>23</v>
      </c>
      <c r="L606" s="117" t="s">
        <v>24</v>
      </c>
      <c r="M606" s="117" t="s">
        <v>23</v>
      </c>
      <c r="N606" s="117" t="s">
        <v>23</v>
      </c>
      <c r="O606" s="117" t="s">
        <v>23</v>
      </c>
      <c r="P606" s="117" t="s">
        <v>23</v>
      </c>
      <c r="Q606" s="117" t="s">
        <v>23</v>
      </c>
      <c r="R606" s="117" t="s">
        <v>23</v>
      </c>
      <c r="S606" s="117" t="s">
        <v>24</v>
      </c>
      <c r="T606" s="117" t="s">
        <v>24</v>
      </c>
      <c r="U606" s="117" t="s">
        <v>24</v>
      </c>
      <c r="V606" s="117" t="s">
        <v>24</v>
      </c>
      <c r="W606" s="74" t="str">
        <f t="shared" si="375"/>
        <v>x</v>
      </c>
      <c r="X606" s="74" t="str">
        <f t="shared" si="376"/>
        <v/>
      </c>
      <c r="Y606" s="74" t="str">
        <f t="shared" si="377"/>
        <v>x</v>
      </c>
      <c r="Z606" s="74" t="str">
        <f t="shared" si="378"/>
        <v/>
      </c>
      <c r="AA606" t="str">
        <f>VLOOKUP($D606,'Tuyến và nhân viên'!$D:$M,6,0)</f>
        <v>HL00623</v>
      </c>
      <c r="AB606" t="str">
        <f>VLOOKUP($D606,'Tuyến và nhân viên'!$D:$M,7,0)</f>
        <v>Lê Thị Liên Thư</v>
      </c>
      <c r="AC606" s="16" t="str">
        <f>IFERROR(VLOOKUP($F606,DSKH!$D:$BF,53,0),"")</f>
        <v>F2</v>
      </c>
      <c r="AD606" s="16" t="str">
        <f>IFERROR(VLOOKUP($F606,DSKH!$D:$BF,54,0),"")</f>
        <v>GT</v>
      </c>
      <c r="AE606" s="4">
        <f>SUMIFS('Doanh số khách hàng'!$F:$F,'Doanh số khách hàng'!$A:$A,'Chi tiết tuyến'!$F606)</f>
        <v>0</v>
      </c>
      <c r="AF606" s="16" t="str">
        <f t="shared" si="370"/>
        <v>F4</v>
      </c>
      <c r="AG606" s="16" t="str">
        <f t="shared" si="371"/>
        <v>F2</v>
      </c>
      <c r="AH606" t="b">
        <f t="shared" si="379"/>
        <v>0</v>
      </c>
      <c r="AI606" t="b">
        <f t="shared" si="380"/>
        <v>1</v>
      </c>
      <c r="AJ606">
        <f>IFERROR(VLOOKUP($AC606,Master!$D:$E,2,0),"")</f>
        <v>2</v>
      </c>
      <c r="AK606">
        <f>VLOOKUP($AF606,Master!$D:$E,2,0)</f>
        <v>4</v>
      </c>
      <c r="AL606" s="4">
        <f t="shared" si="381"/>
        <v>0</v>
      </c>
      <c r="AM606" t="str">
        <f>IFERROR(VLOOKUP($F606,DSKH!$D:$BF,31,0),"")</f>
        <v>Tỉnh Cà Mau</v>
      </c>
      <c r="AN606" t="str">
        <f>IFERROR(VLOOKUP($F606,DSKH!$D:$BF,29,0),"")</f>
        <v>Xã Đông Hải</v>
      </c>
      <c r="AO606">
        <f>IFERROR(VLOOKUP($F606,DSKH!$D:$BF,52,0),"")</f>
        <v>0</v>
      </c>
      <c r="AP606">
        <f>IF(L606="x",1+COUNTIFS(AP$4:AP605,"&gt;0",$AA$4:$AA605,$AA605),0)</f>
        <v>17</v>
      </c>
      <c r="AQ606">
        <f>IF(M606="x",1+COUNTIFS(AQ$4:AQ605,"&gt;0",$AA$4:$AA605,$AA605),0)</f>
        <v>0</v>
      </c>
      <c r="AR606">
        <f>IF(N606="x",1+COUNTIFS(AR$4:AR605,"&gt;0",$AA$4:$AA605,$AA605),0)</f>
        <v>0</v>
      </c>
      <c r="AS606">
        <f>IF(O606="x",1+COUNTIFS(AS$4:AS605,"&gt;0",$AA$4:$AA605,$AA605),0)</f>
        <v>0</v>
      </c>
      <c r="AT606">
        <f>IF(P606="x",1+COUNTIFS(AT$4:AT605,"&gt;0",$AA$4:$AA605,$AA605),0)</f>
        <v>0</v>
      </c>
      <c r="AU606">
        <f>IF(Q606="x",1+COUNTIFS(AU$4:AU605,"&gt;0",$AA$4:$AA605,$AA605),0)</f>
        <v>0</v>
      </c>
      <c r="AV606">
        <f>IF(R606="x",1+COUNTIFS(AV$4:AV605,"&gt;0",$AA$4:$AA605,$AA605),0)</f>
        <v>0</v>
      </c>
      <c r="AW606">
        <f t="shared" si="372"/>
        <v>1</v>
      </c>
      <c r="AX606">
        <f t="shared" si="373"/>
        <v>0</v>
      </c>
      <c r="AY606">
        <f t="shared" si="382"/>
        <v>1</v>
      </c>
      <c r="AZ606">
        <f t="shared" si="383"/>
        <v>0</v>
      </c>
      <c r="BA606" s="4">
        <f t="shared" si="384"/>
        <v>0</v>
      </c>
      <c r="BB606" s="4">
        <f t="shared" si="385"/>
        <v>0</v>
      </c>
      <c r="BC606" s="4">
        <f t="shared" si="386"/>
        <v>0</v>
      </c>
      <c r="BD606" s="4">
        <f t="shared" si="387"/>
        <v>0</v>
      </c>
      <c r="BE606" s="4">
        <f t="shared" si="388"/>
        <v>0</v>
      </c>
      <c r="BF606" s="4">
        <f t="shared" si="389"/>
        <v>0</v>
      </c>
      <c r="BG606" s="4">
        <f t="shared" si="390"/>
        <v>0</v>
      </c>
      <c r="BH606" s="4">
        <f t="shared" si="391"/>
        <v>1</v>
      </c>
      <c r="BI606" s="4">
        <f t="shared" si="392"/>
        <v>0</v>
      </c>
      <c r="BJ606" s="4">
        <f t="shared" si="393"/>
        <v>0</v>
      </c>
      <c r="BK606" s="4">
        <f t="shared" si="394"/>
        <v>0</v>
      </c>
      <c r="BL606" s="4">
        <f t="shared" si="395"/>
        <v>0</v>
      </c>
      <c r="BM606" s="4">
        <f t="shared" si="396"/>
        <v>0</v>
      </c>
      <c r="BN606" s="4">
        <f t="shared" si="397"/>
        <v>0</v>
      </c>
      <c r="BO606">
        <f>SUMIFS(BH$5:BH606,$AA$5:$AA606,$AA606)</f>
        <v>10</v>
      </c>
      <c r="BP606">
        <f>SUMIFS(BI$5:BI606,$AA$5:$AA606,$AA606)</f>
        <v>11</v>
      </c>
      <c r="BQ606">
        <f>SUMIFS(BJ$5:BJ606,$AA$5:$AA606,$AA606)</f>
        <v>16</v>
      </c>
      <c r="BR606">
        <f>SUMIFS(BK$5:BK606,$AA$5:$AA606,$AA606)</f>
        <v>9</v>
      </c>
      <c r="BS606">
        <f>SUMIFS(BL$5:BL606,$AA$5:$AA606,$AA606)</f>
        <v>17</v>
      </c>
      <c r="BT606">
        <f>SUMIFS(BM$5:BM606,$AA$5:$AA606,$AA606)</f>
        <v>11</v>
      </c>
      <c r="BU606">
        <f>SUMIFS(BN$5:BN606,$AA$5:$AA606,$AA606)</f>
        <v>0</v>
      </c>
      <c r="BV606">
        <f t="shared" si="398"/>
        <v>18</v>
      </c>
      <c r="BW606">
        <f t="shared" si="399"/>
        <v>16</v>
      </c>
      <c r="BX606">
        <f t="shared" si="400"/>
        <v>28</v>
      </c>
      <c r="BY606">
        <f t="shared" si="401"/>
        <v>23</v>
      </c>
      <c r="BZ606">
        <f t="shared" si="402"/>
        <v>22</v>
      </c>
      <c r="CA606">
        <f t="shared" si="403"/>
        <v>40</v>
      </c>
      <c r="CB606">
        <f t="shared" si="404"/>
        <v>0</v>
      </c>
      <c r="CC606">
        <f t="shared" si="405"/>
        <v>10</v>
      </c>
      <c r="CD606">
        <f t="shared" si="406"/>
        <v>18</v>
      </c>
      <c r="CE606" t="str">
        <f>IFERROR(VLOOKUP($AA606,'Tuyến và nhân viên'!$I:$O,7,0),"")</f>
        <v>Trần Văn Khanh</v>
      </c>
      <c r="CF606">
        <f t="shared" si="407"/>
        <v>2</v>
      </c>
      <c r="CG606">
        <f t="shared" si="408"/>
        <v>1</v>
      </c>
      <c r="CH606">
        <f>COUNTIFS($L606:L606,"x")</f>
        <v>1</v>
      </c>
      <c r="CI606">
        <f>COUNTIFS($L606:M606,"x")</f>
        <v>1</v>
      </c>
      <c r="CJ606">
        <f>COUNTIFS($L606:N606,"x")</f>
        <v>1</v>
      </c>
      <c r="CK606">
        <f>COUNTIFS($L606:O606,"x")</f>
        <v>1</v>
      </c>
      <c r="CL606">
        <f>COUNTIFS($L606:P606,"x")</f>
        <v>1</v>
      </c>
      <c r="CM606">
        <f>COUNTIFS($L606:Q606,"x")</f>
        <v>1</v>
      </c>
      <c r="CN606">
        <f>COUNTIFS($L606:R606,"x")</f>
        <v>1</v>
      </c>
      <c r="CO606" t="str" cm="1">
        <f t="array" ref="CO606">IFERROR(INDEX($CH$4:$CN$4,0,MATCH(1,$CH606:$CN606,0)),"")</f>
        <v>Thứ 2</v>
      </c>
      <c r="CP606" t="str" cm="1">
        <f t="array" ref="CP606">IFERROR(INDEX($CH$4:$CN$4,0,MATCH(2,$CH606:$CN606,0)),"")</f>
        <v/>
      </c>
      <c r="CQ606" t="str">
        <f t="shared" si="409"/>
        <v>Thứ 2</v>
      </c>
      <c r="CR606" t="str">
        <f t="shared" si="374"/>
        <v>F2 - Tuần 1 &amp; 3</v>
      </c>
    </row>
    <row r="607" spans="1:96" x14ac:dyDescent="0.3">
      <c r="A607" s="117" t="s">
        <v>39067</v>
      </c>
      <c r="B607" s="118" t="s">
        <v>33266</v>
      </c>
      <c r="C607" s="118" t="s">
        <v>33267</v>
      </c>
      <c r="D607" s="118" t="s">
        <v>39663</v>
      </c>
      <c r="E607" s="118" t="s">
        <v>39664</v>
      </c>
      <c r="F607" s="118" t="s">
        <v>14160</v>
      </c>
      <c r="G607" s="118" t="s">
        <v>36460</v>
      </c>
      <c r="H607" s="118" t="s">
        <v>36466</v>
      </c>
      <c r="I607" s="118" t="s">
        <v>22</v>
      </c>
      <c r="J607" s="119" t="s">
        <v>39658</v>
      </c>
      <c r="K607" s="119" t="s">
        <v>23</v>
      </c>
      <c r="L607" s="117" t="s">
        <v>23</v>
      </c>
      <c r="M607" s="117" t="s">
        <v>24</v>
      </c>
      <c r="N607" s="117" t="s">
        <v>23</v>
      </c>
      <c r="O607" s="117" t="s">
        <v>23</v>
      </c>
      <c r="P607" s="117" t="s">
        <v>23</v>
      </c>
      <c r="Q607" s="117" t="s">
        <v>23</v>
      </c>
      <c r="R607" s="117" t="s">
        <v>23</v>
      </c>
      <c r="S607" s="117" t="s">
        <v>24</v>
      </c>
      <c r="T607" s="117" t="s">
        <v>24</v>
      </c>
      <c r="U607" s="117" t="s">
        <v>24</v>
      </c>
      <c r="V607" s="117" t="s">
        <v>24</v>
      </c>
      <c r="W607" s="74" t="str">
        <f t="shared" si="375"/>
        <v>x</v>
      </c>
      <c r="X607" s="74" t="str">
        <f t="shared" si="376"/>
        <v>x</v>
      </c>
      <c r="Y607" s="74" t="str">
        <f t="shared" si="377"/>
        <v>x</v>
      </c>
      <c r="Z607" s="74" t="str">
        <f t="shared" si="378"/>
        <v>x</v>
      </c>
      <c r="AA607" t="str">
        <f>VLOOKUP($D607,'Tuyến và nhân viên'!$D:$M,6,0)</f>
        <v>HL00623</v>
      </c>
      <c r="AB607" t="str">
        <f>VLOOKUP($D607,'Tuyến và nhân viên'!$D:$M,7,0)</f>
        <v>Lê Thị Liên Thư</v>
      </c>
      <c r="AC607" s="16" t="str">
        <f>IFERROR(VLOOKUP($F607,DSKH!$D:$BF,53,0),"")</f>
        <v>F4</v>
      </c>
      <c r="AD607" s="16" t="str">
        <f>IFERROR(VLOOKUP($F607,DSKH!$D:$BF,54,0),"")</f>
        <v>GT</v>
      </c>
      <c r="AE607" s="4">
        <f>SUMIFS('Doanh số khách hàng'!$F:$F,'Doanh số khách hàng'!$A:$A,'Chi tiết tuyến'!$F607)</f>
        <v>556530</v>
      </c>
      <c r="AF607" s="16" t="str">
        <f t="shared" si="370"/>
        <v>F4</v>
      </c>
      <c r="AG607" s="16" t="str">
        <f t="shared" si="371"/>
        <v>F4</v>
      </c>
      <c r="AH607" t="b">
        <f t="shared" si="379"/>
        <v>1</v>
      </c>
      <c r="AI607" t="b">
        <f t="shared" si="380"/>
        <v>1</v>
      </c>
      <c r="AJ607">
        <f>IFERROR(VLOOKUP($AC607,Master!$D:$E,2,0),"")</f>
        <v>4</v>
      </c>
      <c r="AK607">
        <f>VLOOKUP($AF607,Master!$D:$E,2,0)</f>
        <v>4</v>
      </c>
      <c r="AL607" s="4">
        <f t="shared" si="381"/>
        <v>139132.5</v>
      </c>
      <c r="AM607" t="str">
        <f>IFERROR(VLOOKUP($F607,DSKH!$D:$BF,31,0),"")</f>
        <v>Tỉnh Cà Mau</v>
      </c>
      <c r="AN607" t="str">
        <f>IFERROR(VLOOKUP($F607,DSKH!$D:$BF,29,0),"")</f>
        <v>Phường Láng Tròn</v>
      </c>
      <c r="AO607">
        <f>IFERROR(VLOOKUP($F607,DSKH!$D:$BF,52,0),"")</f>
        <v>556530</v>
      </c>
      <c r="AP607">
        <f>IF(L607="x",1+COUNTIFS(AP$4:AP606,"&gt;0",$AA$4:$AA606,$AA606),0)</f>
        <v>0</v>
      </c>
      <c r="AQ607">
        <f>IF(M607="x",1+COUNTIFS(AQ$4:AQ606,"&gt;0",$AA$4:$AA606,$AA606),0)</f>
        <v>15</v>
      </c>
      <c r="AR607">
        <f>IF(N607="x",1+COUNTIFS(AR$4:AR606,"&gt;0",$AA$4:$AA606,$AA606),0)</f>
        <v>0</v>
      </c>
      <c r="AS607">
        <f>IF(O607="x",1+COUNTIFS(AS$4:AS606,"&gt;0",$AA$4:$AA606,$AA606),0)</f>
        <v>0</v>
      </c>
      <c r="AT607">
        <f>IF(P607="x",1+COUNTIFS(AT$4:AT606,"&gt;0",$AA$4:$AA606,$AA606),0)</f>
        <v>0</v>
      </c>
      <c r="AU607">
        <f>IF(Q607="x",1+COUNTIFS(AU$4:AU606,"&gt;0",$AA$4:$AA606,$AA606),0)</f>
        <v>0</v>
      </c>
      <c r="AV607">
        <f>IF(R607="x",1+COUNTIFS(AV$4:AV606,"&gt;0",$AA$4:$AA606,$AA606),0)</f>
        <v>0</v>
      </c>
      <c r="AW607">
        <f t="shared" si="372"/>
        <v>1</v>
      </c>
      <c r="AX607">
        <f t="shared" si="373"/>
        <v>1</v>
      </c>
      <c r="AY607">
        <f t="shared" si="382"/>
        <v>1</v>
      </c>
      <c r="AZ607">
        <f t="shared" si="383"/>
        <v>1</v>
      </c>
      <c r="BA607" s="4">
        <f t="shared" si="384"/>
        <v>0</v>
      </c>
      <c r="BB607" s="4">
        <f t="shared" si="385"/>
        <v>139132.5</v>
      </c>
      <c r="BC607" s="4">
        <f t="shared" si="386"/>
        <v>0</v>
      </c>
      <c r="BD607" s="4">
        <f t="shared" si="387"/>
        <v>0</v>
      </c>
      <c r="BE607" s="4">
        <f t="shared" si="388"/>
        <v>0</v>
      </c>
      <c r="BF607" s="4">
        <f t="shared" si="389"/>
        <v>0</v>
      </c>
      <c r="BG607" s="4">
        <f t="shared" si="390"/>
        <v>0</v>
      </c>
      <c r="BH607" s="4">
        <f t="shared" si="391"/>
        <v>0</v>
      </c>
      <c r="BI607" s="4">
        <f t="shared" si="392"/>
        <v>0</v>
      </c>
      <c r="BJ607" s="4">
        <f t="shared" si="393"/>
        <v>0</v>
      </c>
      <c r="BK607" s="4">
        <f t="shared" si="394"/>
        <v>0</v>
      </c>
      <c r="BL607" s="4">
        <f t="shared" si="395"/>
        <v>0</v>
      </c>
      <c r="BM607" s="4">
        <f t="shared" si="396"/>
        <v>0</v>
      </c>
      <c r="BN607" s="4">
        <f t="shared" si="397"/>
        <v>0</v>
      </c>
      <c r="BO607">
        <f>SUMIFS(BH$5:BH607,$AA$5:$AA607,$AA607)</f>
        <v>10</v>
      </c>
      <c r="BP607">
        <f>SUMIFS(BI$5:BI607,$AA$5:$AA607,$AA607)</f>
        <v>11</v>
      </c>
      <c r="BQ607">
        <f>SUMIFS(BJ$5:BJ607,$AA$5:$AA607,$AA607)</f>
        <v>16</v>
      </c>
      <c r="BR607">
        <f>SUMIFS(BK$5:BK607,$AA$5:$AA607,$AA607)</f>
        <v>9</v>
      </c>
      <c r="BS607">
        <f>SUMIFS(BL$5:BL607,$AA$5:$AA607,$AA607)</f>
        <v>17</v>
      </c>
      <c r="BT607">
        <f>SUMIFS(BM$5:BM607,$AA$5:$AA607,$AA607)</f>
        <v>11</v>
      </c>
      <c r="BU607">
        <f>SUMIFS(BN$5:BN607,$AA$5:$AA607,$AA607)</f>
        <v>0</v>
      </c>
      <c r="BV607">
        <f t="shared" si="398"/>
        <v>18</v>
      </c>
      <c r="BW607">
        <f t="shared" si="399"/>
        <v>16</v>
      </c>
      <c r="BX607">
        <f t="shared" si="400"/>
        <v>28</v>
      </c>
      <c r="BY607">
        <f t="shared" si="401"/>
        <v>23</v>
      </c>
      <c r="BZ607">
        <f t="shared" si="402"/>
        <v>22</v>
      </c>
      <c r="CA607">
        <f t="shared" si="403"/>
        <v>40</v>
      </c>
      <c r="CB607">
        <f t="shared" si="404"/>
        <v>0</v>
      </c>
      <c r="CC607">
        <f t="shared" si="405"/>
        <v>0</v>
      </c>
      <c r="CD607">
        <f t="shared" si="406"/>
        <v>0</v>
      </c>
      <c r="CE607" t="str">
        <f>IFERROR(VLOOKUP($AA607,'Tuyến và nhân viên'!$I:$O,7,0),"")</f>
        <v>Trần Văn Khanh</v>
      </c>
      <c r="CF607">
        <f t="shared" si="407"/>
        <v>4</v>
      </c>
      <c r="CG607">
        <f t="shared" si="408"/>
        <v>1</v>
      </c>
      <c r="CH607">
        <f>COUNTIFS($L607:L607,"x")</f>
        <v>0</v>
      </c>
      <c r="CI607">
        <f>COUNTIFS($L607:M607,"x")</f>
        <v>1</v>
      </c>
      <c r="CJ607">
        <f>COUNTIFS($L607:N607,"x")</f>
        <v>1</v>
      </c>
      <c r="CK607">
        <f>COUNTIFS($L607:O607,"x")</f>
        <v>1</v>
      </c>
      <c r="CL607">
        <f>COUNTIFS($L607:P607,"x")</f>
        <v>1</v>
      </c>
      <c r="CM607">
        <f>COUNTIFS($L607:Q607,"x")</f>
        <v>1</v>
      </c>
      <c r="CN607">
        <f>COUNTIFS($L607:R607,"x")</f>
        <v>1</v>
      </c>
      <c r="CO607" t="str" cm="1">
        <f t="array" ref="CO607">IFERROR(INDEX($CH$4:$CN$4,0,MATCH(1,$CH607:$CN607,0)),"")</f>
        <v>Thứ 3</v>
      </c>
      <c r="CP607" t="str" cm="1">
        <f t="array" ref="CP607">IFERROR(INDEX($CH$4:$CN$4,0,MATCH(2,$CH607:$CN607,0)),"")</f>
        <v/>
      </c>
      <c r="CQ607" t="str">
        <f t="shared" si="409"/>
        <v>Thứ 3</v>
      </c>
      <c r="CR607" t="str">
        <f t="shared" si="374"/>
        <v>F4 - Tất cả các tuần</v>
      </c>
    </row>
    <row r="608" spans="1:96" x14ac:dyDescent="0.3">
      <c r="A608" s="117" t="s">
        <v>39075</v>
      </c>
      <c r="B608" s="118" t="s">
        <v>33266</v>
      </c>
      <c r="C608" s="118" t="s">
        <v>33267</v>
      </c>
      <c r="D608" s="118" t="s">
        <v>39663</v>
      </c>
      <c r="E608" s="118" t="s">
        <v>39664</v>
      </c>
      <c r="F608" s="118" t="s">
        <v>36468</v>
      </c>
      <c r="G608" s="118" t="s">
        <v>36469</v>
      </c>
      <c r="H608" s="118" t="s">
        <v>36474</v>
      </c>
      <c r="I608" s="118" t="s">
        <v>22</v>
      </c>
      <c r="J608" s="119" t="s">
        <v>39658</v>
      </c>
      <c r="K608" s="119" t="s">
        <v>23</v>
      </c>
      <c r="L608" s="117" t="s">
        <v>23</v>
      </c>
      <c r="M608" s="117" t="s">
        <v>23</v>
      </c>
      <c r="N608" s="117" t="s">
        <v>23</v>
      </c>
      <c r="O608" s="117" t="s">
        <v>23</v>
      </c>
      <c r="P608" s="117" t="s">
        <v>23</v>
      </c>
      <c r="Q608" s="117" t="s">
        <v>24</v>
      </c>
      <c r="R608" s="117" t="s">
        <v>23</v>
      </c>
      <c r="S608" s="117" t="s">
        <v>24</v>
      </c>
      <c r="T608" s="117" t="s">
        <v>24</v>
      </c>
      <c r="U608" s="117" t="s">
        <v>24</v>
      </c>
      <c r="V608" s="117" t="s">
        <v>24</v>
      </c>
      <c r="W608" s="74" t="str">
        <f t="shared" si="375"/>
        <v>x</v>
      </c>
      <c r="X608" s="74" t="str">
        <f t="shared" si="376"/>
        <v/>
      </c>
      <c r="Y608" s="74" t="str">
        <f t="shared" si="377"/>
        <v>x</v>
      </c>
      <c r="Z608" s="74" t="str">
        <f t="shared" si="378"/>
        <v/>
      </c>
      <c r="AA608" t="str">
        <f>VLOOKUP($D608,'Tuyến và nhân viên'!$D:$M,6,0)</f>
        <v>HL00623</v>
      </c>
      <c r="AB608" t="str">
        <f>VLOOKUP($D608,'Tuyến và nhân viên'!$D:$M,7,0)</f>
        <v>Lê Thị Liên Thư</v>
      </c>
      <c r="AC608" s="16" t="str">
        <f>IFERROR(VLOOKUP($F608,DSKH!$D:$BF,53,0),"")</f>
        <v>F2</v>
      </c>
      <c r="AD608" s="16" t="str">
        <f>IFERROR(VLOOKUP($F608,DSKH!$D:$BF,54,0),"")</f>
        <v>GT</v>
      </c>
      <c r="AE608" s="4">
        <f>SUMIFS('Doanh số khách hàng'!$F:$F,'Doanh số khách hàng'!$A:$A,'Chi tiết tuyến'!$F608)</f>
        <v>0</v>
      </c>
      <c r="AF608" s="16" t="str">
        <f t="shared" si="370"/>
        <v>F4</v>
      </c>
      <c r="AG608" s="16" t="str">
        <f t="shared" si="371"/>
        <v>F2</v>
      </c>
      <c r="AH608" t="b">
        <f t="shared" si="379"/>
        <v>0</v>
      </c>
      <c r="AI608" t="b">
        <f t="shared" si="380"/>
        <v>1</v>
      </c>
      <c r="AJ608">
        <f>IFERROR(VLOOKUP($AC608,Master!$D:$E,2,0),"")</f>
        <v>2</v>
      </c>
      <c r="AK608">
        <f>VLOOKUP($AF608,Master!$D:$E,2,0)</f>
        <v>4</v>
      </c>
      <c r="AL608" s="4">
        <f t="shared" si="381"/>
        <v>0</v>
      </c>
      <c r="AM608" t="str">
        <f>IFERROR(VLOOKUP($F608,DSKH!$D:$BF,31,0),"")</f>
        <v>Tỉnh Cà Mau</v>
      </c>
      <c r="AN608" t="str">
        <f>IFERROR(VLOOKUP($F608,DSKH!$D:$BF,29,0),"")</f>
        <v>Xã Vĩnh Lợi</v>
      </c>
      <c r="AO608">
        <f>IFERROR(VLOOKUP($F608,DSKH!$D:$BF,52,0),"")</f>
        <v>0</v>
      </c>
      <c r="AP608">
        <f>IF(L608="x",1+COUNTIFS(AP$4:AP607,"&gt;0",$AA$4:$AA607,$AA607),0)</f>
        <v>0</v>
      </c>
      <c r="AQ608">
        <f>IF(M608="x",1+COUNTIFS(AQ$4:AQ607,"&gt;0",$AA$4:$AA607,$AA607),0)</f>
        <v>0</v>
      </c>
      <c r="AR608">
        <f>IF(N608="x",1+COUNTIFS(AR$4:AR607,"&gt;0",$AA$4:$AA607,$AA607),0)</f>
        <v>0</v>
      </c>
      <c r="AS608">
        <f>IF(O608="x",1+COUNTIFS(AS$4:AS607,"&gt;0",$AA$4:$AA607,$AA607),0)</f>
        <v>0</v>
      </c>
      <c r="AT608">
        <f>IF(P608="x",1+COUNTIFS(AT$4:AT607,"&gt;0",$AA$4:$AA607,$AA607),0)</f>
        <v>0</v>
      </c>
      <c r="AU608">
        <f>IF(Q608="x",1+COUNTIFS(AU$4:AU607,"&gt;0",$AA$4:$AA607,$AA607),0)</f>
        <v>17</v>
      </c>
      <c r="AV608">
        <f>IF(R608="x",1+COUNTIFS(AV$4:AV607,"&gt;0",$AA$4:$AA607,$AA607),0)</f>
        <v>0</v>
      </c>
      <c r="AW608">
        <f t="shared" si="372"/>
        <v>1</v>
      </c>
      <c r="AX608">
        <f t="shared" si="373"/>
        <v>0</v>
      </c>
      <c r="AY608">
        <f t="shared" si="382"/>
        <v>1</v>
      </c>
      <c r="AZ608">
        <f t="shared" si="383"/>
        <v>0</v>
      </c>
      <c r="BA608" s="4">
        <f t="shared" si="384"/>
        <v>0</v>
      </c>
      <c r="BB608" s="4">
        <f t="shared" si="385"/>
        <v>0</v>
      </c>
      <c r="BC608" s="4">
        <f t="shared" si="386"/>
        <v>0</v>
      </c>
      <c r="BD608" s="4">
        <f t="shared" si="387"/>
        <v>0</v>
      </c>
      <c r="BE608" s="4">
        <f t="shared" si="388"/>
        <v>0</v>
      </c>
      <c r="BF608" s="4">
        <f t="shared" si="389"/>
        <v>0</v>
      </c>
      <c r="BG608" s="4">
        <f t="shared" si="390"/>
        <v>0</v>
      </c>
      <c r="BH608" s="4">
        <f t="shared" si="391"/>
        <v>0</v>
      </c>
      <c r="BI608" s="4">
        <f t="shared" si="392"/>
        <v>0</v>
      </c>
      <c r="BJ608" s="4">
        <f t="shared" si="393"/>
        <v>0</v>
      </c>
      <c r="BK608" s="4">
        <f t="shared" si="394"/>
        <v>0</v>
      </c>
      <c r="BL608" s="4">
        <f t="shared" si="395"/>
        <v>0</v>
      </c>
      <c r="BM608" s="4">
        <f t="shared" si="396"/>
        <v>1</v>
      </c>
      <c r="BN608" s="4">
        <f t="shared" si="397"/>
        <v>0</v>
      </c>
      <c r="BO608">
        <f>SUMIFS(BH$5:BH608,$AA$5:$AA608,$AA608)</f>
        <v>10</v>
      </c>
      <c r="BP608">
        <f>SUMIFS(BI$5:BI608,$AA$5:$AA608,$AA608)</f>
        <v>11</v>
      </c>
      <c r="BQ608">
        <f>SUMIFS(BJ$5:BJ608,$AA$5:$AA608,$AA608)</f>
        <v>16</v>
      </c>
      <c r="BR608">
        <f>SUMIFS(BK$5:BK608,$AA$5:$AA608,$AA608)</f>
        <v>9</v>
      </c>
      <c r="BS608">
        <f>SUMIFS(BL$5:BL608,$AA$5:$AA608,$AA608)</f>
        <v>17</v>
      </c>
      <c r="BT608">
        <f>SUMIFS(BM$5:BM608,$AA$5:$AA608,$AA608)</f>
        <v>12</v>
      </c>
      <c r="BU608">
        <f>SUMIFS(BN$5:BN608,$AA$5:$AA608,$AA608)</f>
        <v>0</v>
      </c>
      <c r="BV608">
        <f t="shared" si="398"/>
        <v>18</v>
      </c>
      <c r="BW608">
        <f t="shared" si="399"/>
        <v>16</v>
      </c>
      <c r="BX608">
        <f t="shared" si="400"/>
        <v>28</v>
      </c>
      <c r="BY608">
        <f t="shared" si="401"/>
        <v>23</v>
      </c>
      <c r="BZ608">
        <f t="shared" si="402"/>
        <v>22</v>
      </c>
      <c r="CA608">
        <f t="shared" si="403"/>
        <v>40</v>
      </c>
      <c r="CB608">
        <f t="shared" si="404"/>
        <v>0</v>
      </c>
      <c r="CC608">
        <f t="shared" si="405"/>
        <v>12</v>
      </c>
      <c r="CD608">
        <f t="shared" si="406"/>
        <v>40</v>
      </c>
      <c r="CE608" t="str">
        <f>IFERROR(VLOOKUP($AA608,'Tuyến và nhân viên'!$I:$O,7,0),"")</f>
        <v>Trần Văn Khanh</v>
      </c>
      <c r="CF608">
        <f t="shared" si="407"/>
        <v>2</v>
      </c>
      <c r="CG608">
        <f t="shared" si="408"/>
        <v>1</v>
      </c>
      <c r="CH608">
        <f>COUNTIFS($L608:L608,"x")</f>
        <v>0</v>
      </c>
      <c r="CI608">
        <f>COUNTIFS($L608:M608,"x")</f>
        <v>0</v>
      </c>
      <c r="CJ608">
        <f>COUNTIFS($L608:N608,"x")</f>
        <v>0</v>
      </c>
      <c r="CK608">
        <f>COUNTIFS($L608:O608,"x")</f>
        <v>0</v>
      </c>
      <c r="CL608">
        <f>COUNTIFS($L608:P608,"x")</f>
        <v>0</v>
      </c>
      <c r="CM608">
        <f>COUNTIFS($L608:Q608,"x")</f>
        <v>1</v>
      </c>
      <c r="CN608">
        <f>COUNTIFS($L608:R608,"x")</f>
        <v>1</v>
      </c>
      <c r="CO608" t="str" cm="1">
        <f t="array" ref="CO608">IFERROR(INDEX($CH$4:$CN$4,0,MATCH(1,$CH608:$CN608,0)),"")</f>
        <v>Thứ 7</v>
      </c>
      <c r="CP608" t="str" cm="1">
        <f t="array" ref="CP608">IFERROR(INDEX($CH$4:$CN$4,0,MATCH(2,$CH608:$CN608,0)),"")</f>
        <v/>
      </c>
      <c r="CQ608" t="str">
        <f t="shared" si="409"/>
        <v>Thứ 7</v>
      </c>
      <c r="CR608" t="str">
        <f t="shared" si="374"/>
        <v>F2 - Tuần 1 &amp; 3</v>
      </c>
    </row>
    <row r="609" spans="1:96" x14ac:dyDescent="0.3">
      <c r="A609" s="117" t="s">
        <v>39082</v>
      </c>
      <c r="B609" s="118" t="s">
        <v>33266</v>
      </c>
      <c r="C609" s="118" t="s">
        <v>33267</v>
      </c>
      <c r="D609" s="118" t="s">
        <v>39663</v>
      </c>
      <c r="E609" s="118" t="s">
        <v>39664</v>
      </c>
      <c r="F609" s="118" t="s">
        <v>6700</v>
      </c>
      <c r="G609" s="118" t="s">
        <v>37305</v>
      </c>
      <c r="H609" s="118" t="s">
        <v>37311</v>
      </c>
      <c r="I609" s="118" t="s">
        <v>22</v>
      </c>
      <c r="J609" s="119" t="s">
        <v>39658</v>
      </c>
      <c r="K609" s="119" t="s">
        <v>23</v>
      </c>
      <c r="L609" s="117" t="s">
        <v>23</v>
      </c>
      <c r="M609" s="117" t="s">
        <v>23</v>
      </c>
      <c r="N609" s="117" t="s">
        <v>24</v>
      </c>
      <c r="O609" s="117" t="s">
        <v>23</v>
      </c>
      <c r="P609" s="117" t="s">
        <v>23</v>
      </c>
      <c r="Q609" s="117" t="s">
        <v>23</v>
      </c>
      <c r="R609" s="117" t="s">
        <v>23</v>
      </c>
      <c r="S609" s="117" t="s">
        <v>24</v>
      </c>
      <c r="T609" s="117" t="s">
        <v>24</v>
      </c>
      <c r="U609" s="117" t="s">
        <v>24</v>
      </c>
      <c r="V609" s="117" t="s">
        <v>24</v>
      </c>
      <c r="W609" s="74" t="str">
        <f t="shared" si="375"/>
        <v>x</v>
      </c>
      <c r="X609" s="74" t="str">
        <f t="shared" si="376"/>
        <v>x</v>
      </c>
      <c r="Y609" s="74" t="str">
        <f t="shared" si="377"/>
        <v>x</v>
      </c>
      <c r="Z609" s="74" t="str">
        <f t="shared" si="378"/>
        <v>x</v>
      </c>
      <c r="AA609" t="str">
        <f>VLOOKUP($D609,'Tuyến và nhân viên'!$D:$M,6,0)</f>
        <v>HL00623</v>
      </c>
      <c r="AB609" t="str">
        <f>VLOOKUP($D609,'Tuyến và nhân viên'!$D:$M,7,0)</f>
        <v>Lê Thị Liên Thư</v>
      </c>
      <c r="AC609" s="16" t="str">
        <f>IFERROR(VLOOKUP($F609,DSKH!$D:$BF,53,0),"")</f>
        <v>F4</v>
      </c>
      <c r="AD609" s="16" t="str">
        <f>IFERROR(VLOOKUP($F609,DSKH!$D:$BF,54,0),"")</f>
        <v>GT</v>
      </c>
      <c r="AE609" s="4">
        <f>SUMIFS('Doanh số khách hàng'!$F:$F,'Doanh số khách hàng'!$A:$A,'Chi tiết tuyến'!$F609)</f>
        <v>734483.33333333337</v>
      </c>
      <c r="AF609" s="16" t="str">
        <f t="shared" si="370"/>
        <v>F4</v>
      </c>
      <c r="AG609" s="16" t="str">
        <f t="shared" si="371"/>
        <v>F4</v>
      </c>
      <c r="AH609" t="b">
        <f t="shared" si="379"/>
        <v>1</v>
      </c>
      <c r="AI609" t="b">
        <f t="shared" si="380"/>
        <v>1</v>
      </c>
      <c r="AJ609">
        <f>IFERROR(VLOOKUP($AC609,Master!$D:$E,2,0),"")</f>
        <v>4</v>
      </c>
      <c r="AK609">
        <f>VLOOKUP($AF609,Master!$D:$E,2,0)</f>
        <v>4</v>
      </c>
      <c r="AL609" s="4">
        <f t="shared" si="381"/>
        <v>183620.83333333334</v>
      </c>
      <c r="AM609" t="str">
        <f>IFERROR(VLOOKUP($F609,DSKH!$D:$BF,31,0),"")</f>
        <v>Tỉnh Cà Mau</v>
      </c>
      <c r="AN609" t="str">
        <f>IFERROR(VLOOKUP($F609,DSKH!$D:$BF,29,0),"")</f>
        <v>Xã Hòa Bình</v>
      </c>
      <c r="AO609">
        <f>IFERROR(VLOOKUP($F609,DSKH!$D:$BF,52,0),"")</f>
        <v>734483.33333333337</v>
      </c>
      <c r="AP609">
        <f>IF(L609="x",1+COUNTIFS(AP$4:AP608,"&gt;0",$AA$4:$AA608,$AA608),0)</f>
        <v>0</v>
      </c>
      <c r="AQ609">
        <f>IF(M609="x",1+COUNTIFS(AQ$4:AQ608,"&gt;0",$AA$4:$AA608,$AA608),0)</f>
        <v>0</v>
      </c>
      <c r="AR609">
        <f>IF(N609="x",1+COUNTIFS(AR$4:AR608,"&gt;0",$AA$4:$AA608,$AA608),0)</f>
        <v>22</v>
      </c>
      <c r="AS609">
        <f>IF(O609="x",1+COUNTIFS(AS$4:AS608,"&gt;0",$AA$4:$AA608,$AA608),0)</f>
        <v>0</v>
      </c>
      <c r="AT609">
        <f>IF(P609="x",1+COUNTIFS(AT$4:AT608,"&gt;0",$AA$4:$AA608,$AA608),0)</f>
        <v>0</v>
      </c>
      <c r="AU609">
        <f>IF(Q609="x",1+COUNTIFS(AU$4:AU608,"&gt;0",$AA$4:$AA608,$AA608),0)</f>
        <v>0</v>
      </c>
      <c r="AV609">
        <f>IF(R609="x",1+COUNTIFS(AV$4:AV608,"&gt;0",$AA$4:$AA608,$AA608),0)</f>
        <v>0</v>
      </c>
      <c r="AW609">
        <f t="shared" si="372"/>
        <v>1</v>
      </c>
      <c r="AX609">
        <f t="shared" si="373"/>
        <v>1</v>
      </c>
      <c r="AY609">
        <f t="shared" si="382"/>
        <v>1</v>
      </c>
      <c r="AZ609">
        <f t="shared" si="383"/>
        <v>1</v>
      </c>
      <c r="BA609" s="4">
        <f t="shared" si="384"/>
        <v>0</v>
      </c>
      <c r="BB609" s="4">
        <f t="shared" si="385"/>
        <v>0</v>
      </c>
      <c r="BC609" s="4">
        <f t="shared" si="386"/>
        <v>183620.83333333334</v>
      </c>
      <c r="BD609" s="4">
        <f t="shared" si="387"/>
        <v>0</v>
      </c>
      <c r="BE609" s="4">
        <f t="shared" si="388"/>
        <v>0</v>
      </c>
      <c r="BF609" s="4">
        <f t="shared" si="389"/>
        <v>0</v>
      </c>
      <c r="BG609" s="4">
        <f t="shared" si="390"/>
        <v>0</v>
      </c>
      <c r="BH609" s="4">
        <f t="shared" si="391"/>
        <v>0</v>
      </c>
      <c r="BI609" s="4">
        <f t="shared" si="392"/>
        <v>0</v>
      </c>
      <c r="BJ609" s="4">
        <f t="shared" si="393"/>
        <v>0</v>
      </c>
      <c r="BK609" s="4">
        <f t="shared" si="394"/>
        <v>0</v>
      </c>
      <c r="BL609" s="4">
        <f t="shared" si="395"/>
        <v>0</v>
      </c>
      <c r="BM609" s="4">
        <f t="shared" si="396"/>
        <v>0</v>
      </c>
      <c r="BN609" s="4">
        <f t="shared" si="397"/>
        <v>0</v>
      </c>
      <c r="BO609">
        <f>SUMIFS(BH$5:BH609,$AA$5:$AA609,$AA609)</f>
        <v>10</v>
      </c>
      <c r="BP609">
        <f>SUMIFS(BI$5:BI609,$AA$5:$AA609,$AA609)</f>
        <v>11</v>
      </c>
      <c r="BQ609">
        <f>SUMIFS(BJ$5:BJ609,$AA$5:$AA609,$AA609)</f>
        <v>16</v>
      </c>
      <c r="BR609">
        <f>SUMIFS(BK$5:BK609,$AA$5:$AA609,$AA609)</f>
        <v>9</v>
      </c>
      <c r="BS609">
        <f>SUMIFS(BL$5:BL609,$AA$5:$AA609,$AA609)</f>
        <v>17</v>
      </c>
      <c r="BT609">
        <f>SUMIFS(BM$5:BM609,$AA$5:$AA609,$AA609)</f>
        <v>12</v>
      </c>
      <c r="BU609">
        <f>SUMIFS(BN$5:BN609,$AA$5:$AA609,$AA609)</f>
        <v>0</v>
      </c>
      <c r="BV609">
        <f t="shared" si="398"/>
        <v>18</v>
      </c>
      <c r="BW609">
        <f t="shared" si="399"/>
        <v>16</v>
      </c>
      <c r="BX609">
        <f t="shared" si="400"/>
        <v>28</v>
      </c>
      <c r="BY609">
        <f t="shared" si="401"/>
        <v>23</v>
      </c>
      <c r="BZ609">
        <f t="shared" si="402"/>
        <v>22</v>
      </c>
      <c r="CA609">
        <f t="shared" si="403"/>
        <v>40</v>
      </c>
      <c r="CB609">
        <f t="shared" si="404"/>
        <v>0</v>
      </c>
      <c r="CC609">
        <f t="shared" si="405"/>
        <v>0</v>
      </c>
      <c r="CD609">
        <f t="shared" si="406"/>
        <v>0</v>
      </c>
      <c r="CE609" t="str">
        <f>IFERROR(VLOOKUP($AA609,'Tuyến và nhân viên'!$I:$O,7,0),"")</f>
        <v>Trần Văn Khanh</v>
      </c>
      <c r="CF609">
        <f t="shared" si="407"/>
        <v>4</v>
      </c>
      <c r="CG609">
        <f t="shared" si="408"/>
        <v>1</v>
      </c>
      <c r="CH609">
        <f>COUNTIFS($L609:L609,"x")</f>
        <v>0</v>
      </c>
      <c r="CI609">
        <f>COUNTIFS($L609:M609,"x")</f>
        <v>0</v>
      </c>
      <c r="CJ609">
        <f>COUNTIFS($L609:N609,"x")</f>
        <v>1</v>
      </c>
      <c r="CK609">
        <f>COUNTIFS($L609:O609,"x")</f>
        <v>1</v>
      </c>
      <c r="CL609">
        <f>COUNTIFS($L609:P609,"x")</f>
        <v>1</v>
      </c>
      <c r="CM609">
        <f>COUNTIFS($L609:Q609,"x")</f>
        <v>1</v>
      </c>
      <c r="CN609">
        <f>COUNTIFS($L609:R609,"x")</f>
        <v>1</v>
      </c>
      <c r="CO609" t="str" cm="1">
        <f t="array" ref="CO609">IFERROR(INDEX($CH$4:$CN$4,0,MATCH(1,$CH609:$CN609,0)),"")</f>
        <v>Thứ 4</v>
      </c>
      <c r="CP609" t="str" cm="1">
        <f t="array" ref="CP609">IFERROR(INDEX($CH$4:$CN$4,0,MATCH(2,$CH609:$CN609,0)),"")</f>
        <v/>
      </c>
      <c r="CQ609" t="str">
        <f t="shared" si="409"/>
        <v>Thứ 4</v>
      </c>
      <c r="CR609" t="str">
        <f t="shared" si="374"/>
        <v>F4 - Tất cả các tuần</v>
      </c>
    </row>
    <row r="610" spans="1:96" x14ac:dyDescent="0.3">
      <c r="A610" s="117" t="s">
        <v>39090</v>
      </c>
      <c r="B610" s="118" t="s">
        <v>33266</v>
      </c>
      <c r="C610" s="118" t="s">
        <v>33267</v>
      </c>
      <c r="D610" s="118" t="s">
        <v>39663</v>
      </c>
      <c r="E610" s="118" t="s">
        <v>39664</v>
      </c>
      <c r="F610" s="118" t="s">
        <v>37574</v>
      </c>
      <c r="G610" s="118" t="s">
        <v>37575</v>
      </c>
      <c r="H610" s="118" t="s">
        <v>36735</v>
      </c>
      <c r="I610" s="118" t="s">
        <v>22</v>
      </c>
      <c r="J610" s="119" t="s">
        <v>39658</v>
      </c>
      <c r="K610" s="119" t="s">
        <v>23</v>
      </c>
      <c r="L610" s="117" t="s">
        <v>23</v>
      </c>
      <c r="M610" s="117" t="s">
        <v>23</v>
      </c>
      <c r="N610" s="117" t="s">
        <v>23</v>
      </c>
      <c r="O610" s="117" t="s">
        <v>24</v>
      </c>
      <c r="P610" s="117" t="s">
        <v>23</v>
      </c>
      <c r="Q610" s="117" t="s">
        <v>23</v>
      </c>
      <c r="R610" s="117" t="s">
        <v>23</v>
      </c>
      <c r="S610" s="117" t="s">
        <v>24</v>
      </c>
      <c r="T610" s="117" t="s">
        <v>24</v>
      </c>
      <c r="U610" s="117" t="s">
        <v>24</v>
      </c>
      <c r="V610" s="117" t="s">
        <v>24</v>
      </c>
      <c r="W610" s="74" t="str">
        <f t="shared" si="375"/>
        <v>x</v>
      </c>
      <c r="X610" s="74" t="str">
        <f t="shared" si="376"/>
        <v/>
      </c>
      <c r="Y610" s="74" t="str">
        <f t="shared" si="377"/>
        <v>x</v>
      </c>
      <c r="Z610" s="74" t="str">
        <f t="shared" si="378"/>
        <v/>
      </c>
      <c r="AA610" t="str">
        <f>VLOOKUP($D610,'Tuyến và nhân viên'!$D:$M,6,0)</f>
        <v>HL00623</v>
      </c>
      <c r="AB610" t="str">
        <f>VLOOKUP($D610,'Tuyến và nhân viên'!$D:$M,7,0)</f>
        <v>Lê Thị Liên Thư</v>
      </c>
      <c r="AC610" s="16" t="str">
        <f>IFERROR(VLOOKUP($F610,DSKH!$D:$BF,53,0),"")</f>
        <v>F2</v>
      </c>
      <c r="AD610" s="16" t="str">
        <f>IFERROR(VLOOKUP($F610,DSKH!$D:$BF,54,0),"")</f>
        <v>GT</v>
      </c>
      <c r="AE610" s="4">
        <f>SUMIFS('Doanh số khách hàng'!$F:$F,'Doanh số khách hàng'!$A:$A,'Chi tiết tuyến'!$F610)</f>
        <v>0</v>
      </c>
      <c r="AF610" s="16" t="str">
        <f t="shared" si="370"/>
        <v>F4</v>
      </c>
      <c r="AG610" s="16" t="str">
        <f t="shared" si="371"/>
        <v>F2</v>
      </c>
      <c r="AH610" t="b">
        <f t="shared" si="379"/>
        <v>0</v>
      </c>
      <c r="AI610" t="b">
        <f t="shared" si="380"/>
        <v>1</v>
      </c>
      <c r="AJ610">
        <f>IFERROR(VLOOKUP($AC610,Master!$D:$E,2,0),"")</f>
        <v>2</v>
      </c>
      <c r="AK610">
        <f>VLOOKUP($AF610,Master!$D:$E,2,0)</f>
        <v>4</v>
      </c>
      <c r="AL610" s="4">
        <f t="shared" si="381"/>
        <v>0</v>
      </c>
      <c r="AM610" t="str">
        <f>IFERROR(VLOOKUP($F610,DSKH!$D:$BF,31,0),"")</f>
        <v>Tỉnh Cà Mau</v>
      </c>
      <c r="AN610" t="str">
        <f>IFERROR(VLOOKUP($F610,DSKH!$D:$BF,29,0),"")</f>
        <v>Xã Vĩnh Mỹ</v>
      </c>
      <c r="AO610">
        <f>IFERROR(VLOOKUP($F610,DSKH!$D:$BF,52,0),"")</f>
        <v>0</v>
      </c>
      <c r="AP610">
        <f>IF(L610="x",1+COUNTIFS(AP$4:AP609,"&gt;0",$AA$4:$AA609,$AA609),0)</f>
        <v>0</v>
      </c>
      <c r="AQ610">
        <f>IF(M610="x",1+COUNTIFS(AQ$4:AQ609,"&gt;0",$AA$4:$AA609,$AA609),0)</f>
        <v>0</v>
      </c>
      <c r="AR610">
        <f>IF(N610="x",1+COUNTIFS(AR$4:AR609,"&gt;0",$AA$4:$AA609,$AA609),0)</f>
        <v>0</v>
      </c>
      <c r="AS610">
        <f>IF(O610="x",1+COUNTIFS(AS$4:AS609,"&gt;0",$AA$4:$AA609,$AA609),0)</f>
        <v>12</v>
      </c>
      <c r="AT610">
        <f>IF(P610="x",1+COUNTIFS(AT$4:AT609,"&gt;0",$AA$4:$AA609,$AA609),0)</f>
        <v>0</v>
      </c>
      <c r="AU610">
        <f>IF(Q610="x",1+COUNTIFS(AU$4:AU609,"&gt;0",$AA$4:$AA609,$AA609),0)</f>
        <v>0</v>
      </c>
      <c r="AV610">
        <f>IF(R610="x",1+COUNTIFS(AV$4:AV609,"&gt;0",$AA$4:$AA609,$AA609),0)</f>
        <v>0</v>
      </c>
      <c r="AW610">
        <f t="shared" si="372"/>
        <v>1</v>
      </c>
      <c r="AX610">
        <f t="shared" si="373"/>
        <v>0</v>
      </c>
      <c r="AY610">
        <f t="shared" si="382"/>
        <v>1</v>
      </c>
      <c r="AZ610">
        <f t="shared" si="383"/>
        <v>0</v>
      </c>
      <c r="BA610" s="4">
        <f t="shared" si="384"/>
        <v>0</v>
      </c>
      <c r="BB610" s="4">
        <f t="shared" si="385"/>
        <v>0</v>
      </c>
      <c r="BC610" s="4">
        <f t="shared" si="386"/>
        <v>0</v>
      </c>
      <c r="BD610" s="4">
        <f t="shared" si="387"/>
        <v>0</v>
      </c>
      <c r="BE610" s="4">
        <f t="shared" si="388"/>
        <v>0</v>
      </c>
      <c r="BF610" s="4">
        <f t="shared" si="389"/>
        <v>0</v>
      </c>
      <c r="BG610" s="4">
        <f t="shared" si="390"/>
        <v>0</v>
      </c>
      <c r="BH610" s="4">
        <f t="shared" si="391"/>
        <v>0</v>
      </c>
      <c r="BI610" s="4">
        <f t="shared" si="392"/>
        <v>0</v>
      </c>
      <c r="BJ610" s="4">
        <f t="shared" si="393"/>
        <v>0</v>
      </c>
      <c r="BK610" s="4">
        <f t="shared" si="394"/>
        <v>1</v>
      </c>
      <c r="BL610" s="4">
        <f t="shared" si="395"/>
        <v>0</v>
      </c>
      <c r="BM610" s="4">
        <f t="shared" si="396"/>
        <v>0</v>
      </c>
      <c r="BN610" s="4">
        <f t="shared" si="397"/>
        <v>0</v>
      </c>
      <c r="BO610">
        <f>SUMIFS(BH$5:BH610,$AA$5:$AA610,$AA610)</f>
        <v>10</v>
      </c>
      <c r="BP610">
        <f>SUMIFS(BI$5:BI610,$AA$5:$AA610,$AA610)</f>
        <v>11</v>
      </c>
      <c r="BQ610">
        <f>SUMIFS(BJ$5:BJ610,$AA$5:$AA610,$AA610)</f>
        <v>16</v>
      </c>
      <c r="BR610">
        <f>SUMIFS(BK$5:BK610,$AA$5:$AA610,$AA610)</f>
        <v>10</v>
      </c>
      <c r="BS610">
        <f>SUMIFS(BL$5:BL610,$AA$5:$AA610,$AA610)</f>
        <v>17</v>
      </c>
      <c r="BT610">
        <f>SUMIFS(BM$5:BM610,$AA$5:$AA610,$AA610)</f>
        <v>12</v>
      </c>
      <c r="BU610">
        <f>SUMIFS(BN$5:BN610,$AA$5:$AA610,$AA610)</f>
        <v>0</v>
      </c>
      <c r="BV610">
        <f t="shared" si="398"/>
        <v>18</v>
      </c>
      <c r="BW610">
        <f t="shared" si="399"/>
        <v>16</v>
      </c>
      <c r="BX610">
        <f t="shared" si="400"/>
        <v>28</v>
      </c>
      <c r="BY610">
        <f t="shared" si="401"/>
        <v>23</v>
      </c>
      <c r="BZ610">
        <f t="shared" si="402"/>
        <v>22</v>
      </c>
      <c r="CA610">
        <f t="shared" si="403"/>
        <v>40</v>
      </c>
      <c r="CB610">
        <f t="shared" si="404"/>
        <v>0</v>
      </c>
      <c r="CC610">
        <f t="shared" si="405"/>
        <v>10</v>
      </c>
      <c r="CD610">
        <f t="shared" si="406"/>
        <v>23</v>
      </c>
      <c r="CE610" t="str">
        <f>IFERROR(VLOOKUP($AA610,'Tuyến và nhân viên'!$I:$O,7,0),"")</f>
        <v>Trần Văn Khanh</v>
      </c>
      <c r="CF610">
        <f t="shared" si="407"/>
        <v>2</v>
      </c>
      <c r="CG610">
        <f t="shared" si="408"/>
        <v>1</v>
      </c>
      <c r="CH610">
        <f>COUNTIFS($L610:L610,"x")</f>
        <v>0</v>
      </c>
      <c r="CI610">
        <f>COUNTIFS($L610:M610,"x")</f>
        <v>0</v>
      </c>
      <c r="CJ610">
        <f>COUNTIFS($L610:N610,"x")</f>
        <v>0</v>
      </c>
      <c r="CK610">
        <f>COUNTIFS($L610:O610,"x")</f>
        <v>1</v>
      </c>
      <c r="CL610">
        <f>COUNTIFS($L610:P610,"x")</f>
        <v>1</v>
      </c>
      <c r="CM610">
        <f>COUNTIFS($L610:Q610,"x")</f>
        <v>1</v>
      </c>
      <c r="CN610">
        <f>COUNTIFS($L610:R610,"x")</f>
        <v>1</v>
      </c>
      <c r="CO610" t="str" cm="1">
        <f t="array" ref="CO610">IFERROR(INDEX($CH$4:$CN$4,0,MATCH(1,$CH610:$CN610,0)),"")</f>
        <v>Thứ 5</v>
      </c>
      <c r="CP610" t="str" cm="1">
        <f t="array" ref="CP610">IFERROR(INDEX($CH$4:$CN$4,0,MATCH(2,$CH610:$CN610,0)),"")</f>
        <v/>
      </c>
      <c r="CQ610" t="str">
        <f t="shared" si="409"/>
        <v>Thứ 5</v>
      </c>
      <c r="CR610" t="str">
        <f t="shared" si="374"/>
        <v>F2 - Tuần 1 &amp; 3</v>
      </c>
    </row>
    <row r="611" spans="1:96" x14ac:dyDescent="0.3">
      <c r="A611" s="117" t="s">
        <v>39099</v>
      </c>
      <c r="B611" s="118" t="s">
        <v>33266</v>
      </c>
      <c r="C611" s="118" t="s">
        <v>33267</v>
      </c>
      <c r="D611" s="118" t="s">
        <v>39663</v>
      </c>
      <c r="E611" s="118" t="s">
        <v>39664</v>
      </c>
      <c r="F611" s="118" t="s">
        <v>18361</v>
      </c>
      <c r="G611" s="118" t="s">
        <v>37761</v>
      </c>
      <c r="H611" s="118" t="s">
        <v>37766</v>
      </c>
      <c r="I611" s="118" t="s">
        <v>22</v>
      </c>
      <c r="J611" s="119" t="s">
        <v>39658</v>
      </c>
      <c r="K611" s="119" t="s">
        <v>23</v>
      </c>
      <c r="L611" s="117" t="s">
        <v>23</v>
      </c>
      <c r="M611" s="117" t="s">
        <v>23</v>
      </c>
      <c r="N611" s="117" t="s">
        <v>24</v>
      </c>
      <c r="O611" s="117" t="s">
        <v>23</v>
      </c>
      <c r="P611" s="117" t="s">
        <v>23</v>
      </c>
      <c r="Q611" s="117" t="s">
        <v>23</v>
      </c>
      <c r="R611" s="117" t="s">
        <v>23</v>
      </c>
      <c r="S611" s="117" t="s">
        <v>24</v>
      </c>
      <c r="T611" s="117" t="s">
        <v>24</v>
      </c>
      <c r="U611" s="117" t="s">
        <v>24</v>
      </c>
      <c r="V611" s="117" t="s">
        <v>24</v>
      </c>
      <c r="W611" s="74" t="str">
        <f t="shared" si="375"/>
        <v>x</v>
      </c>
      <c r="X611" s="74" t="str">
        <f t="shared" si="376"/>
        <v>x</v>
      </c>
      <c r="Y611" s="74" t="str">
        <f t="shared" si="377"/>
        <v>x</v>
      </c>
      <c r="Z611" s="74" t="str">
        <f t="shared" si="378"/>
        <v>x</v>
      </c>
      <c r="AA611" t="str">
        <f>VLOOKUP($D611,'Tuyến và nhân viên'!$D:$M,6,0)</f>
        <v>HL00623</v>
      </c>
      <c r="AB611" t="str">
        <f>VLOOKUP($D611,'Tuyến và nhân viên'!$D:$M,7,0)</f>
        <v>Lê Thị Liên Thư</v>
      </c>
      <c r="AC611" s="16" t="str">
        <f>IFERROR(VLOOKUP($F611,DSKH!$D:$BF,53,0),"")</f>
        <v>F4</v>
      </c>
      <c r="AD611" s="16" t="str">
        <f>IFERROR(VLOOKUP($F611,DSKH!$D:$BF,54,0),"")</f>
        <v>GT</v>
      </c>
      <c r="AE611" s="4">
        <f>SUMIFS('Doanh số khách hàng'!$F:$F,'Doanh số khách hàng'!$A:$A,'Chi tiết tuyến'!$F611)</f>
        <v>590400</v>
      </c>
      <c r="AF611" s="16" t="str">
        <f t="shared" si="370"/>
        <v>F4</v>
      </c>
      <c r="AG611" s="16" t="str">
        <f t="shared" si="371"/>
        <v>F4</v>
      </c>
      <c r="AH611" t="b">
        <f t="shared" si="379"/>
        <v>1</v>
      </c>
      <c r="AI611" t="b">
        <f t="shared" si="380"/>
        <v>1</v>
      </c>
      <c r="AJ611">
        <f>IFERROR(VLOOKUP($AC611,Master!$D:$E,2,0),"")</f>
        <v>4</v>
      </c>
      <c r="AK611">
        <f>VLOOKUP($AF611,Master!$D:$E,2,0)</f>
        <v>4</v>
      </c>
      <c r="AL611" s="4">
        <f t="shared" si="381"/>
        <v>147600</v>
      </c>
      <c r="AM611" t="str">
        <f>IFERROR(VLOOKUP($F611,DSKH!$D:$BF,31,0),"")</f>
        <v>Tỉnh Cà Mau</v>
      </c>
      <c r="AN611" t="str">
        <f>IFERROR(VLOOKUP($F611,DSKH!$D:$BF,29,0),"")</f>
        <v>Xã Hòa Bình</v>
      </c>
      <c r="AO611">
        <f>IFERROR(VLOOKUP($F611,DSKH!$D:$BF,52,0),"")</f>
        <v>590400</v>
      </c>
      <c r="AP611">
        <f>IF(L611="x",1+COUNTIFS(AP$4:AP610,"&gt;0",$AA$4:$AA610,$AA610),0)</f>
        <v>0</v>
      </c>
      <c r="AQ611">
        <f>IF(M611="x",1+COUNTIFS(AQ$4:AQ610,"&gt;0",$AA$4:$AA610,$AA610),0)</f>
        <v>0</v>
      </c>
      <c r="AR611">
        <f>IF(N611="x",1+COUNTIFS(AR$4:AR610,"&gt;0",$AA$4:$AA610,$AA610),0)</f>
        <v>23</v>
      </c>
      <c r="AS611">
        <f>IF(O611="x",1+COUNTIFS(AS$4:AS610,"&gt;0",$AA$4:$AA610,$AA610),0)</f>
        <v>0</v>
      </c>
      <c r="AT611">
        <f>IF(P611="x",1+COUNTIFS(AT$4:AT610,"&gt;0",$AA$4:$AA610,$AA610),0)</f>
        <v>0</v>
      </c>
      <c r="AU611">
        <f>IF(Q611="x",1+COUNTIFS(AU$4:AU610,"&gt;0",$AA$4:$AA610,$AA610),0)</f>
        <v>0</v>
      </c>
      <c r="AV611">
        <f>IF(R611="x",1+COUNTIFS(AV$4:AV610,"&gt;0",$AA$4:$AA610,$AA610),0)</f>
        <v>0</v>
      </c>
      <c r="AW611">
        <f t="shared" si="372"/>
        <v>1</v>
      </c>
      <c r="AX611">
        <f t="shared" si="373"/>
        <v>1</v>
      </c>
      <c r="AY611">
        <f t="shared" si="382"/>
        <v>1</v>
      </c>
      <c r="AZ611">
        <f t="shared" si="383"/>
        <v>1</v>
      </c>
      <c r="BA611" s="4">
        <f t="shared" si="384"/>
        <v>0</v>
      </c>
      <c r="BB611" s="4">
        <f t="shared" si="385"/>
        <v>0</v>
      </c>
      <c r="BC611" s="4">
        <f t="shared" si="386"/>
        <v>147600</v>
      </c>
      <c r="BD611" s="4">
        <f t="shared" si="387"/>
        <v>0</v>
      </c>
      <c r="BE611" s="4">
        <f t="shared" si="388"/>
        <v>0</v>
      </c>
      <c r="BF611" s="4">
        <f t="shared" si="389"/>
        <v>0</v>
      </c>
      <c r="BG611" s="4">
        <f t="shared" si="390"/>
        <v>0</v>
      </c>
      <c r="BH611" s="4">
        <f t="shared" si="391"/>
        <v>0</v>
      </c>
      <c r="BI611" s="4">
        <f t="shared" si="392"/>
        <v>0</v>
      </c>
      <c r="BJ611" s="4">
        <f t="shared" si="393"/>
        <v>0</v>
      </c>
      <c r="BK611" s="4">
        <f t="shared" si="394"/>
        <v>0</v>
      </c>
      <c r="BL611" s="4">
        <f t="shared" si="395"/>
        <v>0</v>
      </c>
      <c r="BM611" s="4">
        <f t="shared" si="396"/>
        <v>0</v>
      </c>
      <c r="BN611" s="4">
        <f t="shared" si="397"/>
        <v>0</v>
      </c>
      <c r="BO611">
        <f>SUMIFS(BH$5:BH611,$AA$5:$AA611,$AA611)</f>
        <v>10</v>
      </c>
      <c r="BP611">
        <f>SUMIFS(BI$5:BI611,$AA$5:$AA611,$AA611)</f>
        <v>11</v>
      </c>
      <c r="BQ611">
        <f>SUMIFS(BJ$5:BJ611,$AA$5:$AA611,$AA611)</f>
        <v>16</v>
      </c>
      <c r="BR611">
        <f>SUMIFS(BK$5:BK611,$AA$5:$AA611,$AA611)</f>
        <v>10</v>
      </c>
      <c r="BS611">
        <f>SUMIFS(BL$5:BL611,$AA$5:$AA611,$AA611)</f>
        <v>17</v>
      </c>
      <c r="BT611">
        <f>SUMIFS(BM$5:BM611,$AA$5:$AA611,$AA611)</f>
        <v>12</v>
      </c>
      <c r="BU611">
        <f>SUMIFS(BN$5:BN611,$AA$5:$AA611,$AA611)</f>
        <v>0</v>
      </c>
      <c r="BV611">
        <f t="shared" si="398"/>
        <v>18</v>
      </c>
      <c r="BW611">
        <f t="shared" si="399"/>
        <v>16</v>
      </c>
      <c r="BX611">
        <f t="shared" si="400"/>
        <v>28</v>
      </c>
      <c r="BY611">
        <f t="shared" si="401"/>
        <v>23</v>
      </c>
      <c r="BZ611">
        <f t="shared" si="402"/>
        <v>22</v>
      </c>
      <c r="CA611">
        <f t="shared" si="403"/>
        <v>40</v>
      </c>
      <c r="CB611">
        <f t="shared" si="404"/>
        <v>0</v>
      </c>
      <c r="CC611">
        <f t="shared" si="405"/>
        <v>0</v>
      </c>
      <c r="CD611">
        <f t="shared" si="406"/>
        <v>0</v>
      </c>
      <c r="CE611" t="str">
        <f>IFERROR(VLOOKUP($AA611,'Tuyến và nhân viên'!$I:$O,7,0),"")</f>
        <v>Trần Văn Khanh</v>
      </c>
      <c r="CF611">
        <f t="shared" si="407"/>
        <v>4</v>
      </c>
      <c r="CG611">
        <f t="shared" si="408"/>
        <v>1</v>
      </c>
      <c r="CH611">
        <f>COUNTIFS($L611:L611,"x")</f>
        <v>0</v>
      </c>
      <c r="CI611">
        <f>COUNTIFS($L611:M611,"x")</f>
        <v>0</v>
      </c>
      <c r="CJ611">
        <f>COUNTIFS($L611:N611,"x")</f>
        <v>1</v>
      </c>
      <c r="CK611">
        <f>COUNTIFS($L611:O611,"x")</f>
        <v>1</v>
      </c>
      <c r="CL611">
        <f>COUNTIFS($L611:P611,"x")</f>
        <v>1</v>
      </c>
      <c r="CM611">
        <f>COUNTIFS($L611:Q611,"x")</f>
        <v>1</v>
      </c>
      <c r="CN611">
        <f>COUNTIFS($L611:R611,"x")</f>
        <v>1</v>
      </c>
      <c r="CO611" t="str" cm="1">
        <f t="array" ref="CO611">IFERROR(INDEX($CH$4:$CN$4,0,MATCH(1,$CH611:$CN611,0)),"")</f>
        <v>Thứ 4</v>
      </c>
      <c r="CP611" t="str" cm="1">
        <f t="array" ref="CP611">IFERROR(INDEX($CH$4:$CN$4,0,MATCH(2,$CH611:$CN611,0)),"")</f>
        <v/>
      </c>
      <c r="CQ611" t="str">
        <f t="shared" si="409"/>
        <v>Thứ 4</v>
      </c>
      <c r="CR611" t="str">
        <f t="shared" si="374"/>
        <v>F4 - Tất cả các tuần</v>
      </c>
    </row>
    <row r="612" spans="1:96" x14ac:dyDescent="0.3">
      <c r="A612" s="117" t="s">
        <v>39107</v>
      </c>
      <c r="B612" s="118" t="s">
        <v>33266</v>
      </c>
      <c r="C612" s="118" t="s">
        <v>33267</v>
      </c>
      <c r="D612" s="118" t="s">
        <v>39663</v>
      </c>
      <c r="E612" s="118" t="s">
        <v>39664</v>
      </c>
      <c r="F612" s="118" t="s">
        <v>37840</v>
      </c>
      <c r="G612" s="118" t="s">
        <v>37841</v>
      </c>
      <c r="H612" s="118" t="s">
        <v>37846</v>
      </c>
      <c r="I612" s="118" t="s">
        <v>22</v>
      </c>
      <c r="J612" s="119" t="s">
        <v>39658</v>
      </c>
      <c r="K612" s="119" t="s">
        <v>23</v>
      </c>
      <c r="L612" s="117" t="s">
        <v>23</v>
      </c>
      <c r="M612" s="117" t="s">
        <v>23</v>
      </c>
      <c r="N612" s="117" t="s">
        <v>23</v>
      </c>
      <c r="O612" s="117" t="s">
        <v>23</v>
      </c>
      <c r="P612" s="117" t="s">
        <v>23</v>
      </c>
      <c r="Q612" s="117" t="s">
        <v>24</v>
      </c>
      <c r="R612" s="117" t="s">
        <v>23</v>
      </c>
      <c r="S612" s="117" t="s">
        <v>24</v>
      </c>
      <c r="T612" s="117" t="s">
        <v>24</v>
      </c>
      <c r="U612" s="117" t="s">
        <v>24</v>
      </c>
      <c r="V612" s="117" t="s">
        <v>24</v>
      </c>
      <c r="W612" s="74" t="str">
        <f t="shared" si="375"/>
        <v>x</v>
      </c>
      <c r="X612" s="74" t="str">
        <f t="shared" si="376"/>
        <v/>
      </c>
      <c r="Y612" s="74" t="str">
        <f t="shared" si="377"/>
        <v>x</v>
      </c>
      <c r="Z612" s="74" t="str">
        <f t="shared" si="378"/>
        <v/>
      </c>
      <c r="AA612" t="str">
        <f>VLOOKUP($D612,'Tuyến và nhân viên'!$D:$M,6,0)</f>
        <v>HL00623</v>
      </c>
      <c r="AB612" t="str">
        <f>VLOOKUP($D612,'Tuyến và nhân viên'!$D:$M,7,0)</f>
        <v>Lê Thị Liên Thư</v>
      </c>
      <c r="AC612" s="16" t="str">
        <f>IFERROR(VLOOKUP($F612,DSKH!$D:$BF,53,0),"")</f>
        <v>F2</v>
      </c>
      <c r="AD612" s="16" t="str">
        <f>IFERROR(VLOOKUP($F612,DSKH!$D:$BF,54,0),"")</f>
        <v>GT</v>
      </c>
      <c r="AE612" s="4">
        <f>SUMIFS('Doanh số khách hàng'!$F:$F,'Doanh số khách hàng'!$A:$A,'Chi tiết tuyến'!$F612)</f>
        <v>0</v>
      </c>
      <c r="AF612" s="16" t="str">
        <f t="shared" si="370"/>
        <v>F4</v>
      </c>
      <c r="AG612" s="16" t="str">
        <f t="shared" si="371"/>
        <v>F2</v>
      </c>
      <c r="AH612" t="b">
        <f t="shared" si="379"/>
        <v>0</v>
      </c>
      <c r="AI612" t="b">
        <f t="shared" si="380"/>
        <v>1</v>
      </c>
      <c r="AJ612">
        <f>IFERROR(VLOOKUP($AC612,Master!$D:$E,2,0),"")</f>
        <v>2</v>
      </c>
      <c r="AK612">
        <f>VLOOKUP($AF612,Master!$D:$E,2,0)</f>
        <v>4</v>
      </c>
      <c r="AL612" s="4">
        <f t="shared" si="381"/>
        <v>0</v>
      </c>
      <c r="AM612" t="str">
        <f>IFERROR(VLOOKUP($F612,DSKH!$D:$BF,31,0),"")</f>
        <v>Tỉnh Cà Mau</v>
      </c>
      <c r="AN612" t="str">
        <f>IFERROR(VLOOKUP($F612,DSKH!$D:$BF,29,0),"")</f>
        <v>Xã Vĩnh Lợi</v>
      </c>
      <c r="AO612">
        <f>IFERROR(VLOOKUP($F612,DSKH!$D:$BF,52,0),"")</f>
        <v>0</v>
      </c>
      <c r="AP612">
        <f>IF(L612="x",1+COUNTIFS(AP$4:AP611,"&gt;0",$AA$4:$AA611,$AA611),0)</f>
        <v>0</v>
      </c>
      <c r="AQ612">
        <f>IF(M612="x",1+COUNTIFS(AQ$4:AQ611,"&gt;0",$AA$4:$AA611,$AA611),0)</f>
        <v>0</v>
      </c>
      <c r="AR612">
        <f>IF(N612="x",1+COUNTIFS(AR$4:AR611,"&gt;0",$AA$4:$AA611,$AA611),0)</f>
        <v>0</v>
      </c>
      <c r="AS612">
        <f>IF(O612="x",1+COUNTIFS(AS$4:AS611,"&gt;0",$AA$4:$AA611,$AA611),0)</f>
        <v>0</v>
      </c>
      <c r="AT612">
        <f>IF(P612="x",1+COUNTIFS(AT$4:AT611,"&gt;0",$AA$4:$AA611,$AA611),0)</f>
        <v>0</v>
      </c>
      <c r="AU612">
        <f>IF(Q612="x",1+COUNTIFS(AU$4:AU611,"&gt;0",$AA$4:$AA611,$AA611),0)</f>
        <v>18</v>
      </c>
      <c r="AV612">
        <f>IF(R612="x",1+COUNTIFS(AV$4:AV611,"&gt;0",$AA$4:$AA611,$AA611),0)</f>
        <v>0</v>
      </c>
      <c r="AW612">
        <f t="shared" si="372"/>
        <v>1</v>
      </c>
      <c r="AX612">
        <f t="shared" si="373"/>
        <v>0</v>
      </c>
      <c r="AY612">
        <f t="shared" si="382"/>
        <v>1</v>
      </c>
      <c r="AZ612">
        <f t="shared" si="383"/>
        <v>0</v>
      </c>
      <c r="BA612" s="4">
        <f t="shared" si="384"/>
        <v>0</v>
      </c>
      <c r="BB612" s="4">
        <f t="shared" si="385"/>
        <v>0</v>
      </c>
      <c r="BC612" s="4">
        <f t="shared" si="386"/>
        <v>0</v>
      </c>
      <c r="BD612" s="4">
        <f t="shared" si="387"/>
        <v>0</v>
      </c>
      <c r="BE612" s="4">
        <f t="shared" si="388"/>
        <v>0</v>
      </c>
      <c r="BF612" s="4">
        <f t="shared" si="389"/>
        <v>0</v>
      </c>
      <c r="BG612" s="4">
        <f t="shared" si="390"/>
        <v>0</v>
      </c>
      <c r="BH612" s="4">
        <f t="shared" si="391"/>
        <v>0</v>
      </c>
      <c r="BI612" s="4">
        <f t="shared" si="392"/>
        <v>0</v>
      </c>
      <c r="BJ612" s="4">
        <f t="shared" si="393"/>
        <v>0</v>
      </c>
      <c r="BK612" s="4">
        <f t="shared" si="394"/>
        <v>0</v>
      </c>
      <c r="BL612" s="4">
        <f t="shared" si="395"/>
        <v>0</v>
      </c>
      <c r="BM612" s="4">
        <f t="shared" si="396"/>
        <v>1</v>
      </c>
      <c r="BN612" s="4">
        <f t="shared" si="397"/>
        <v>0</v>
      </c>
      <c r="BO612">
        <f>SUMIFS(BH$5:BH612,$AA$5:$AA612,$AA612)</f>
        <v>10</v>
      </c>
      <c r="BP612">
        <f>SUMIFS(BI$5:BI612,$AA$5:$AA612,$AA612)</f>
        <v>11</v>
      </c>
      <c r="BQ612">
        <f>SUMIFS(BJ$5:BJ612,$AA$5:$AA612,$AA612)</f>
        <v>16</v>
      </c>
      <c r="BR612">
        <f>SUMIFS(BK$5:BK612,$AA$5:$AA612,$AA612)</f>
        <v>10</v>
      </c>
      <c r="BS612">
        <f>SUMIFS(BL$5:BL612,$AA$5:$AA612,$AA612)</f>
        <v>17</v>
      </c>
      <c r="BT612">
        <f>SUMIFS(BM$5:BM612,$AA$5:$AA612,$AA612)</f>
        <v>13</v>
      </c>
      <c r="BU612">
        <f>SUMIFS(BN$5:BN612,$AA$5:$AA612,$AA612)</f>
        <v>0</v>
      </c>
      <c r="BV612">
        <f t="shared" si="398"/>
        <v>18</v>
      </c>
      <c r="BW612">
        <f t="shared" si="399"/>
        <v>16</v>
      </c>
      <c r="BX612">
        <f t="shared" si="400"/>
        <v>28</v>
      </c>
      <c r="BY612">
        <f t="shared" si="401"/>
        <v>23</v>
      </c>
      <c r="BZ612">
        <f t="shared" si="402"/>
        <v>22</v>
      </c>
      <c r="CA612">
        <f t="shared" si="403"/>
        <v>40</v>
      </c>
      <c r="CB612">
        <f t="shared" si="404"/>
        <v>0</v>
      </c>
      <c r="CC612">
        <f t="shared" si="405"/>
        <v>13</v>
      </c>
      <c r="CD612">
        <f t="shared" si="406"/>
        <v>40</v>
      </c>
      <c r="CE612" t="str">
        <f>IFERROR(VLOOKUP($AA612,'Tuyến và nhân viên'!$I:$O,7,0),"")</f>
        <v>Trần Văn Khanh</v>
      </c>
      <c r="CF612">
        <f t="shared" si="407"/>
        <v>2</v>
      </c>
      <c r="CG612">
        <f t="shared" si="408"/>
        <v>1</v>
      </c>
      <c r="CH612">
        <f>COUNTIFS($L612:L612,"x")</f>
        <v>0</v>
      </c>
      <c r="CI612">
        <f>COUNTIFS($L612:M612,"x")</f>
        <v>0</v>
      </c>
      <c r="CJ612">
        <f>COUNTIFS($L612:N612,"x")</f>
        <v>0</v>
      </c>
      <c r="CK612">
        <f>COUNTIFS($L612:O612,"x")</f>
        <v>0</v>
      </c>
      <c r="CL612">
        <f>COUNTIFS($L612:P612,"x")</f>
        <v>0</v>
      </c>
      <c r="CM612">
        <f>COUNTIFS($L612:Q612,"x")</f>
        <v>1</v>
      </c>
      <c r="CN612">
        <f>COUNTIFS($L612:R612,"x")</f>
        <v>1</v>
      </c>
      <c r="CO612" t="str" cm="1">
        <f t="array" ref="CO612">IFERROR(INDEX($CH$4:$CN$4,0,MATCH(1,$CH612:$CN612,0)),"")</f>
        <v>Thứ 7</v>
      </c>
      <c r="CP612" t="str" cm="1">
        <f t="array" ref="CP612">IFERROR(INDEX($CH$4:$CN$4,0,MATCH(2,$CH612:$CN612,0)),"")</f>
        <v/>
      </c>
      <c r="CQ612" t="str">
        <f t="shared" si="409"/>
        <v>Thứ 7</v>
      </c>
      <c r="CR612" t="str">
        <f t="shared" si="374"/>
        <v>F2 - Tuần 1 &amp; 3</v>
      </c>
    </row>
    <row r="613" spans="1:96" x14ac:dyDescent="0.3">
      <c r="A613" s="117" t="s">
        <v>39116</v>
      </c>
      <c r="B613" s="118" t="s">
        <v>33266</v>
      </c>
      <c r="C613" s="118" t="s">
        <v>33267</v>
      </c>
      <c r="D613" s="118" t="s">
        <v>39663</v>
      </c>
      <c r="E613" s="118" t="s">
        <v>39664</v>
      </c>
      <c r="F613" s="118" t="s">
        <v>37855</v>
      </c>
      <c r="G613" s="118" t="s">
        <v>37856</v>
      </c>
      <c r="H613" s="118" t="s">
        <v>37860</v>
      </c>
      <c r="I613" s="118" t="s">
        <v>22</v>
      </c>
      <c r="J613" s="119" t="s">
        <v>39658</v>
      </c>
      <c r="K613" s="119" t="s">
        <v>23</v>
      </c>
      <c r="L613" s="117" t="s">
        <v>23</v>
      </c>
      <c r="M613" s="117" t="s">
        <v>23</v>
      </c>
      <c r="N613" s="117" t="s">
        <v>23</v>
      </c>
      <c r="O613" s="117" t="s">
        <v>24</v>
      </c>
      <c r="P613" s="117" t="s">
        <v>23</v>
      </c>
      <c r="Q613" s="117" t="s">
        <v>23</v>
      </c>
      <c r="R613" s="117" t="s">
        <v>23</v>
      </c>
      <c r="S613" s="117" t="s">
        <v>24</v>
      </c>
      <c r="T613" s="117" t="s">
        <v>24</v>
      </c>
      <c r="U613" s="117" t="s">
        <v>24</v>
      </c>
      <c r="V613" s="117" t="s">
        <v>24</v>
      </c>
      <c r="W613" s="74" t="str">
        <f t="shared" si="375"/>
        <v>x</v>
      </c>
      <c r="X613" s="74" t="str">
        <f t="shared" si="376"/>
        <v/>
      </c>
      <c r="Y613" s="74" t="str">
        <f t="shared" si="377"/>
        <v>x</v>
      </c>
      <c r="Z613" s="74" t="str">
        <f t="shared" si="378"/>
        <v/>
      </c>
      <c r="AA613" t="str">
        <f>VLOOKUP($D613,'Tuyến và nhân viên'!$D:$M,6,0)</f>
        <v>HL00623</v>
      </c>
      <c r="AB613" t="str">
        <f>VLOOKUP($D613,'Tuyến và nhân viên'!$D:$M,7,0)</f>
        <v>Lê Thị Liên Thư</v>
      </c>
      <c r="AC613" s="16" t="str">
        <f>IFERROR(VLOOKUP($F613,DSKH!$D:$BF,53,0),"")</f>
        <v>F2</v>
      </c>
      <c r="AD613" s="16" t="str">
        <f>IFERROR(VLOOKUP($F613,DSKH!$D:$BF,54,0),"")</f>
        <v>GT</v>
      </c>
      <c r="AE613" s="4">
        <f>SUMIFS('Doanh số khách hàng'!$F:$F,'Doanh số khách hàng'!$A:$A,'Chi tiết tuyến'!$F613)</f>
        <v>0</v>
      </c>
      <c r="AF613" s="16" t="str">
        <f t="shared" si="370"/>
        <v>F4</v>
      </c>
      <c r="AG613" s="16" t="str">
        <f t="shared" si="371"/>
        <v>F2</v>
      </c>
      <c r="AH613" t="b">
        <f t="shared" si="379"/>
        <v>0</v>
      </c>
      <c r="AI613" t="b">
        <f t="shared" si="380"/>
        <v>1</v>
      </c>
      <c r="AJ613">
        <f>IFERROR(VLOOKUP($AC613,Master!$D:$E,2,0),"")</f>
        <v>2</v>
      </c>
      <c r="AK613">
        <f>VLOOKUP($AF613,Master!$D:$E,2,0)</f>
        <v>4</v>
      </c>
      <c r="AL613" s="4">
        <f t="shared" si="381"/>
        <v>0</v>
      </c>
      <c r="AM613" t="str">
        <f>IFERROR(VLOOKUP($F613,DSKH!$D:$BF,31,0),"")</f>
        <v>Tỉnh Cà Mau</v>
      </c>
      <c r="AN613" t="str">
        <f>IFERROR(VLOOKUP($F613,DSKH!$D:$BF,29,0),"")</f>
        <v>Xã Phước Long</v>
      </c>
      <c r="AO613">
        <f>IFERROR(VLOOKUP($F613,DSKH!$D:$BF,52,0),"")</f>
        <v>0</v>
      </c>
      <c r="AP613">
        <f>IF(L613="x",1+COUNTIFS(AP$4:AP612,"&gt;0",$AA$4:$AA612,$AA612),0)</f>
        <v>0</v>
      </c>
      <c r="AQ613">
        <f>IF(M613="x",1+COUNTIFS(AQ$4:AQ612,"&gt;0",$AA$4:$AA612,$AA612),0)</f>
        <v>0</v>
      </c>
      <c r="AR613">
        <f>IF(N613="x",1+COUNTIFS(AR$4:AR612,"&gt;0",$AA$4:$AA612,$AA612),0)</f>
        <v>0</v>
      </c>
      <c r="AS613">
        <f>IF(O613="x",1+COUNTIFS(AS$4:AS612,"&gt;0",$AA$4:$AA612,$AA612),0)</f>
        <v>13</v>
      </c>
      <c r="AT613">
        <f>IF(P613="x",1+COUNTIFS(AT$4:AT612,"&gt;0",$AA$4:$AA612,$AA612),0)</f>
        <v>0</v>
      </c>
      <c r="AU613">
        <f>IF(Q613="x",1+COUNTIFS(AU$4:AU612,"&gt;0",$AA$4:$AA612,$AA612),0)</f>
        <v>0</v>
      </c>
      <c r="AV613">
        <f>IF(R613="x",1+COUNTIFS(AV$4:AV612,"&gt;0",$AA$4:$AA612,$AA612),0)</f>
        <v>0</v>
      </c>
      <c r="AW613">
        <f t="shared" si="372"/>
        <v>1</v>
      </c>
      <c r="AX613">
        <f t="shared" si="373"/>
        <v>0</v>
      </c>
      <c r="AY613">
        <f t="shared" si="382"/>
        <v>1</v>
      </c>
      <c r="AZ613">
        <f t="shared" si="383"/>
        <v>0</v>
      </c>
      <c r="BA613" s="4">
        <f t="shared" si="384"/>
        <v>0</v>
      </c>
      <c r="BB613" s="4">
        <f t="shared" si="385"/>
        <v>0</v>
      </c>
      <c r="BC613" s="4">
        <f t="shared" si="386"/>
        <v>0</v>
      </c>
      <c r="BD613" s="4">
        <f t="shared" si="387"/>
        <v>0</v>
      </c>
      <c r="BE613" s="4">
        <f t="shared" si="388"/>
        <v>0</v>
      </c>
      <c r="BF613" s="4">
        <f t="shared" si="389"/>
        <v>0</v>
      </c>
      <c r="BG613" s="4">
        <f t="shared" si="390"/>
        <v>0</v>
      </c>
      <c r="BH613" s="4">
        <f t="shared" si="391"/>
        <v>0</v>
      </c>
      <c r="BI613" s="4">
        <f t="shared" si="392"/>
        <v>0</v>
      </c>
      <c r="BJ613" s="4">
        <f t="shared" si="393"/>
        <v>0</v>
      </c>
      <c r="BK613" s="4">
        <f t="shared" si="394"/>
        <v>1</v>
      </c>
      <c r="BL613" s="4">
        <f t="shared" si="395"/>
        <v>0</v>
      </c>
      <c r="BM613" s="4">
        <f t="shared" si="396"/>
        <v>0</v>
      </c>
      <c r="BN613" s="4">
        <f t="shared" si="397"/>
        <v>0</v>
      </c>
      <c r="BO613">
        <f>SUMIFS(BH$5:BH613,$AA$5:$AA613,$AA613)</f>
        <v>10</v>
      </c>
      <c r="BP613">
        <f>SUMIFS(BI$5:BI613,$AA$5:$AA613,$AA613)</f>
        <v>11</v>
      </c>
      <c r="BQ613">
        <f>SUMIFS(BJ$5:BJ613,$AA$5:$AA613,$AA613)</f>
        <v>16</v>
      </c>
      <c r="BR613">
        <f>SUMIFS(BK$5:BK613,$AA$5:$AA613,$AA613)</f>
        <v>11</v>
      </c>
      <c r="BS613">
        <f>SUMIFS(BL$5:BL613,$AA$5:$AA613,$AA613)</f>
        <v>17</v>
      </c>
      <c r="BT613">
        <f>SUMIFS(BM$5:BM613,$AA$5:$AA613,$AA613)</f>
        <v>13</v>
      </c>
      <c r="BU613">
        <f>SUMIFS(BN$5:BN613,$AA$5:$AA613,$AA613)</f>
        <v>0</v>
      </c>
      <c r="BV613">
        <f t="shared" si="398"/>
        <v>18</v>
      </c>
      <c r="BW613">
        <f t="shared" si="399"/>
        <v>16</v>
      </c>
      <c r="BX613">
        <f t="shared" si="400"/>
        <v>28</v>
      </c>
      <c r="BY613">
        <f t="shared" si="401"/>
        <v>23</v>
      </c>
      <c r="BZ613">
        <f t="shared" si="402"/>
        <v>22</v>
      </c>
      <c r="CA613">
        <f t="shared" si="403"/>
        <v>40</v>
      </c>
      <c r="CB613">
        <f t="shared" si="404"/>
        <v>0</v>
      </c>
      <c r="CC613">
        <f t="shared" si="405"/>
        <v>11</v>
      </c>
      <c r="CD613">
        <f t="shared" si="406"/>
        <v>23</v>
      </c>
      <c r="CE613" t="str">
        <f>IFERROR(VLOOKUP($AA613,'Tuyến và nhân viên'!$I:$O,7,0),"")</f>
        <v>Trần Văn Khanh</v>
      </c>
      <c r="CF613">
        <f t="shared" si="407"/>
        <v>2</v>
      </c>
      <c r="CG613">
        <f t="shared" si="408"/>
        <v>1</v>
      </c>
      <c r="CH613">
        <f>COUNTIFS($L613:L613,"x")</f>
        <v>0</v>
      </c>
      <c r="CI613">
        <f>COUNTIFS($L613:M613,"x")</f>
        <v>0</v>
      </c>
      <c r="CJ613">
        <f>COUNTIFS($L613:N613,"x")</f>
        <v>0</v>
      </c>
      <c r="CK613">
        <f>COUNTIFS($L613:O613,"x")</f>
        <v>1</v>
      </c>
      <c r="CL613">
        <f>COUNTIFS($L613:P613,"x")</f>
        <v>1</v>
      </c>
      <c r="CM613">
        <f>COUNTIFS($L613:Q613,"x")</f>
        <v>1</v>
      </c>
      <c r="CN613">
        <f>COUNTIFS($L613:R613,"x")</f>
        <v>1</v>
      </c>
      <c r="CO613" t="str" cm="1">
        <f t="array" ref="CO613">IFERROR(INDEX($CH$4:$CN$4,0,MATCH(1,$CH613:$CN613,0)),"")</f>
        <v>Thứ 5</v>
      </c>
      <c r="CP613" t="str" cm="1">
        <f t="array" ref="CP613">IFERROR(INDEX($CH$4:$CN$4,0,MATCH(2,$CH613:$CN613,0)),"")</f>
        <v/>
      </c>
      <c r="CQ613" t="str">
        <f t="shared" si="409"/>
        <v>Thứ 5</v>
      </c>
      <c r="CR613" t="str">
        <f t="shared" si="374"/>
        <v>F2 - Tuần 1 &amp; 3</v>
      </c>
    </row>
    <row r="614" spans="1:96" x14ac:dyDescent="0.3">
      <c r="A614" s="117" t="s">
        <v>39124</v>
      </c>
      <c r="B614" s="118" t="s">
        <v>33266</v>
      </c>
      <c r="C614" s="118" t="s">
        <v>33267</v>
      </c>
      <c r="D614" s="118" t="s">
        <v>39663</v>
      </c>
      <c r="E614" s="118" t="s">
        <v>39664</v>
      </c>
      <c r="F614" s="118" t="s">
        <v>19574</v>
      </c>
      <c r="G614" s="118" t="s">
        <v>37903</v>
      </c>
      <c r="H614" s="118" t="s">
        <v>36466</v>
      </c>
      <c r="I614" s="118" t="s">
        <v>22</v>
      </c>
      <c r="J614" s="119" t="s">
        <v>39658</v>
      </c>
      <c r="K614" s="119" t="s">
        <v>23</v>
      </c>
      <c r="L614" s="117" t="s">
        <v>23</v>
      </c>
      <c r="M614" s="117" t="s">
        <v>24</v>
      </c>
      <c r="N614" s="117" t="s">
        <v>23</v>
      </c>
      <c r="O614" s="117" t="s">
        <v>23</v>
      </c>
      <c r="P614" s="117" t="s">
        <v>23</v>
      </c>
      <c r="Q614" s="117" t="s">
        <v>23</v>
      </c>
      <c r="R614" s="117" t="s">
        <v>23</v>
      </c>
      <c r="S614" s="117" t="s">
        <v>24</v>
      </c>
      <c r="T614" s="117" t="s">
        <v>24</v>
      </c>
      <c r="U614" s="117" t="s">
        <v>24</v>
      </c>
      <c r="V614" s="117" t="s">
        <v>24</v>
      </c>
      <c r="W614" s="74" t="str">
        <f t="shared" si="375"/>
        <v>x</v>
      </c>
      <c r="X614" s="74" t="str">
        <f t="shared" si="376"/>
        <v>x</v>
      </c>
      <c r="Y614" s="74" t="str">
        <f t="shared" si="377"/>
        <v>x</v>
      </c>
      <c r="Z614" s="74" t="str">
        <f t="shared" si="378"/>
        <v>x</v>
      </c>
      <c r="AA614" t="str">
        <f>VLOOKUP($D614,'Tuyến và nhân viên'!$D:$M,6,0)</f>
        <v>HL00623</v>
      </c>
      <c r="AB614" t="str">
        <f>VLOOKUP($D614,'Tuyến và nhân viên'!$D:$M,7,0)</f>
        <v>Lê Thị Liên Thư</v>
      </c>
      <c r="AC614" s="16" t="str">
        <f>IFERROR(VLOOKUP($F614,DSKH!$D:$BF,53,0),"")</f>
        <v>F4</v>
      </c>
      <c r="AD614" s="16" t="str">
        <f>IFERROR(VLOOKUP($F614,DSKH!$D:$BF,54,0),"")</f>
        <v>GT</v>
      </c>
      <c r="AE614" s="4">
        <f>SUMIFS('Doanh số khách hàng'!$F:$F,'Doanh số khách hàng'!$A:$A,'Chi tiết tuyến'!$F614)</f>
        <v>2423250</v>
      </c>
      <c r="AF614" s="16" t="str">
        <f t="shared" si="370"/>
        <v>F4</v>
      </c>
      <c r="AG614" s="16" t="str">
        <f t="shared" si="371"/>
        <v>F4</v>
      </c>
      <c r="AH614" t="b">
        <f t="shared" si="379"/>
        <v>1</v>
      </c>
      <c r="AI614" t="b">
        <f t="shared" si="380"/>
        <v>1</v>
      </c>
      <c r="AJ614">
        <f>IFERROR(VLOOKUP($AC614,Master!$D:$E,2,0),"")</f>
        <v>4</v>
      </c>
      <c r="AK614">
        <f>VLOOKUP($AF614,Master!$D:$E,2,0)</f>
        <v>4</v>
      </c>
      <c r="AL614" s="4">
        <f t="shared" si="381"/>
        <v>605812.5</v>
      </c>
      <c r="AM614" t="str">
        <f>IFERROR(VLOOKUP($F614,DSKH!$D:$BF,31,0),"")</f>
        <v>Tỉnh Cà Mau</v>
      </c>
      <c r="AN614" t="str">
        <f>IFERROR(VLOOKUP($F614,DSKH!$D:$BF,29,0),"")</f>
        <v>Phường Láng Tròn</v>
      </c>
      <c r="AO614">
        <f>IFERROR(VLOOKUP($F614,DSKH!$D:$BF,52,0),"")</f>
        <v>2423250</v>
      </c>
      <c r="AP614">
        <f>IF(L614="x",1+COUNTIFS(AP$4:AP613,"&gt;0",$AA$4:$AA613,$AA613),0)</f>
        <v>0</v>
      </c>
      <c r="AQ614">
        <f>IF(M614="x",1+COUNTIFS(AQ$4:AQ613,"&gt;0",$AA$4:$AA613,$AA613),0)</f>
        <v>16</v>
      </c>
      <c r="AR614">
        <f>IF(N614="x",1+COUNTIFS(AR$4:AR613,"&gt;0",$AA$4:$AA613,$AA613),0)</f>
        <v>0</v>
      </c>
      <c r="AS614">
        <f>IF(O614="x",1+COUNTIFS(AS$4:AS613,"&gt;0",$AA$4:$AA613,$AA613),0)</f>
        <v>0</v>
      </c>
      <c r="AT614">
        <f>IF(P614="x",1+COUNTIFS(AT$4:AT613,"&gt;0",$AA$4:$AA613,$AA613),0)</f>
        <v>0</v>
      </c>
      <c r="AU614">
        <f>IF(Q614="x",1+COUNTIFS(AU$4:AU613,"&gt;0",$AA$4:$AA613,$AA613),0)</f>
        <v>0</v>
      </c>
      <c r="AV614">
        <f>IF(R614="x",1+COUNTIFS(AV$4:AV613,"&gt;0",$AA$4:$AA613,$AA613),0)</f>
        <v>0</v>
      </c>
      <c r="AW614">
        <f t="shared" si="372"/>
        <v>1</v>
      </c>
      <c r="AX614">
        <f t="shared" si="373"/>
        <v>1</v>
      </c>
      <c r="AY614">
        <f t="shared" si="382"/>
        <v>1</v>
      </c>
      <c r="AZ614">
        <f t="shared" si="383"/>
        <v>1</v>
      </c>
      <c r="BA614" s="4">
        <f t="shared" si="384"/>
        <v>0</v>
      </c>
      <c r="BB614" s="4">
        <f t="shared" si="385"/>
        <v>605812.5</v>
      </c>
      <c r="BC614" s="4">
        <f t="shared" si="386"/>
        <v>0</v>
      </c>
      <c r="BD614" s="4">
        <f t="shared" si="387"/>
        <v>0</v>
      </c>
      <c r="BE614" s="4">
        <f t="shared" si="388"/>
        <v>0</v>
      </c>
      <c r="BF614" s="4">
        <f t="shared" si="389"/>
        <v>0</v>
      </c>
      <c r="BG614" s="4">
        <f t="shared" si="390"/>
        <v>0</v>
      </c>
      <c r="BH614" s="4">
        <f t="shared" si="391"/>
        <v>0</v>
      </c>
      <c r="BI614" s="4">
        <f t="shared" si="392"/>
        <v>0</v>
      </c>
      <c r="BJ614" s="4">
        <f t="shared" si="393"/>
        <v>0</v>
      </c>
      <c r="BK614" s="4">
        <f t="shared" si="394"/>
        <v>0</v>
      </c>
      <c r="BL614" s="4">
        <f t="shared" si="395"/>
        <v>0</v>
      </c>
      <c r="BM614" s="4">
        <f t="shared" si="396"/>
        <v>0</v>
      </c>
      <c r="BN614" s="4">
        <f t="shared" si="397"/>
        <v>0</v>
      </c>
      <c r="BO614">
        <f>SUMIFS(BH$5:BH614,$AA$5:$AA614,$AA614)</f>
        <v>10</v>
      </c>
      <c r="BP614">
        <f>SUMIFS(BI$5:BI614,$AA$5:$AA614,$AA614)</f>
        <v>11</v>
      </c>
      <c r="BQ614">
        <f>SUMIFS(BJ$5:BJ614,$AA$5:$AA614,$AA614)</f>
        <v>16</v>
      </c>
      <c r="BR614">
        <f>SUMIFS(BK$5:BK614,$AA$5:$AA614,$AA614)</f>
        <v>11</v>
      </c>
      <c r="BS614">
        <f>SUMIFS(BL$5:BL614,$AA$5:$AA614,$AA614)</f>
        <v>17</v>
      </c>
      <c r="BT614">
        <f>SUMIFS(BM$5:BM614,$AA$5:$AA614,$AA614)</f>
        <v>13</v>
      </c>
      <c r="BU614">
        <f>SUMIFS(BN$5:BN614,$AA$5:$AA614,$AA614)</f>
        <v>0</v>
      </c>
      <c r="BV614">
        <f t="shared" si="398"/>
        <v>18</v>
      </c>
      <c r="BW614">
        <f t="shared" si="399"/>
        <v>16</v>
      </c>
      <c r="BX614">
        <f t="shared" si="400"/>
        <v>28</v>
      </c>
      <c r="BY614">
        <f t="shared" si="401"/>
        <v>23</v>
      </c>
      <c r="BZ614">
        <f t="shared" si="402"/>
        <v>22</v>
      </c>
      <c r="CA614">
        <f t="shared" si="403"/>
        <v>40</v>
      </c>
      <c r="CB614">
        <f t="shared" si="404"/>
        <v>0</v>
      </c>
      <c r="CC614">
        <f t="shared" si="405"/>
        <v>0</v>
      </c>
      <c r="CD614">
        <f t="shared" si="406"/>
        <v>0</v>
      </c>
      <c r="CE614" t="str">
        <f>IFERROR(VLOOKUP($AA614,'Tuyến và nhân viên'!$I:$O,7,0),"")</f>
        <v>Trần Văn Khanh</v>
      </c>
      <c r="CF614">
        <f t="shared" si="407"/>
        <v>4</v>
      </c>
      <c r="CG614">
        <f t="shared" si="408"/>
        <v>1</v>
      </c>
      <c r="CH614">
        <f>COUNTIFS($L614:L614,"x")</f>
        <v>0</v>
      </c>
      <c r="CI614">
        <f>COUNTIFS($L614:M614,"x")</f>
        <v>1</v>
      </c>
      <c r="CJ614">
        <f>COUNTIFS($L614:N614,"x")</f>
        <v>1</v>
      </c>
      <c r="CK614">
        <f>COUNTIFS($L614:O614,"x")</f>
        <v>1</v>
      </c>
      <c r="CL614">
        <f>COUNTIFS($L614:P614,"x")</f>
        <v>1</v>
      </c>
      <c r="CM614">
        <f>COUNTIFS($L614:Q614,"x")</f>
        <v>1</v>
      </c>
      <c r="CN614">
        <f>COUNTIFS($L614:R614,"x")</f>
        <v>1</v>
      </c>
      <c r="CO614" t="str" cm="1">
        <f t="array" ref="CO614">IFERROR(INDEX($CH$4:$CN$4,0,MATCH(1,$CH614:$CN614,0)),"")</f>
        <v>Thứ 3</v>
      </c>
      <c r="CP614" t="str" cm="1">
        <f t="array" ref="CP614">IFERROR(INDEX($CH$4:$CN$4,0,MATCH(2,$CH614:$CN614,0)),"")</f>
        <v/>
      </c>
      <c r="CQ614" t="str">
        <f t="shared" si="409"/>
        <v>Thứ 3</v>
      </c>
      <c r="CR614" t="str">
        <f t="shared" si="374"/>
        <v>F4 - Tất cả các tuần</v>
      </c>
    </row>
    <row r="615" spans="1:96" x14ac:dyDescent="0.3">
      <c r="A615" s="117" t="s">
        <v>39134</v>
      </c>
      <c r="B615" s="118" t="s">
        <v>33266</v>
      </c>
      <c r="C615" s="118" t="s">
        <v>33267</v>
      </c>
      <c r="D615" s="118" t="s">
        <v>39663</v>
      </c>
      <c r="E615" s="118" t="s">
        <v>39664</v>
      </c>
      <c r="F615" s="118" t="s">
        <v>16797</v>
      </c>
      <c r="G615" s="118" t="s">
        <v>37927</v>
      </c>
      <c r="H615" s="118" t="s">
        <v>37933</v>
      </c>
      <c r="I615" s="118" t="s">
        <v>22</v>
      </c>
      <c r="J615" s="119" t="s">
        <v>39658</v>
      </c>
      <c r="K615" s="119" t="s">
        <v>23</v>
      </c>
      <c r="L615" s="117" t="s">
        <v>23</v>
      </c>
      <c r="M615" s="117" t="s">
        <v>23</v>
      </c>
      <c r="N615" s="117" t="s">
        <v>24</v>
      </c>
      <c r="O615" s="117" t="s">
        <v>23</v>
      </c>
      <c r="P615" s="117" t="s">
        <v>23</v>
      </c>
      <c r="Q615" s="117" t="s">
        <v>23</v>
      </c>
      <c r="R615" s="117" t="s">
        <v>23</v>
      </c>
      <c r="S615" s="117" t="s">
        <v>24</v>
      </c>
      <c r="T615" s="117" t="s">
        <v>24</v>
      </c>
      <c r="U615" s="117" t="s">
        <v>24</v>
      </c>
      <c r="V615" s="117" t="s">
        <v>24</v>
      </c>
      <c r="W615" s="74" t="str">
        <f t="shared" si="375"/>
        <v>x</v>
      </c>
      <c r="X615" s="74" t="str">
        <f t="shared" si="376"/>
        <v>x</v>
      </c>
      <c r="Y615" s="74" t="str">
        <f t="shared" si="377"/>
        <v>x</v>
      </c>
      <c r="Z615" s="74" t="str">
        <f t="shared" si="378"/>
        <v>x</v>
      </c>
      <c r="AA615" t="str">
        <f>VLOOKUP($D615,'Tuyến và nhân viên'!$D:$M,6,0)</f>
        <v>HL00623</v>
      </c>
      <c r="AB615" t="str">
        <f>VLOOKUP($D615,'Tuyến và nhân viên'!$D:$M,7,0)</f>
        <v>Lê Thị Liên Thư</v>
      </c>
      <c r="AC615" s="16" t="str">
        <f>IFERROR(VLOOKUP($F615,DSKH!$D:$BF,53,0),"")</f>
        <v>F4</v>
      </c>
      <c r="AD615" s="16" t="str">
        <f>IFERROR(VLOOKUP($F615,DSKH!$D:$BF,54,0),"")</f>
        <v>GT</v>
      </c>
      <c r="AE615" s="4">
        <f>SUMIFS('Doanh số khách hàng'!$F:$F,'Doanh số khách hàng'!$A:$A,'Chi tiết tuyến'!$F615)</f>
        <v>667896.66666666663</v>
      </c>
      <c r="AF615" s="16" t="str">
        <f t="shared" si="370"/>
        <v>F4</v>
      </c>
      <c r="AG615" s="16" t="str">
        <f t="shared" si="371"/>
        <v>F4</v>
      </c>
      <c r="AH615" t="b">
        <f t="shared" si="379"/>
        <v>1</v>
      </c>
      <c r="AI615" t="b">
        <f t="shared" si="380"/>
        <v>1</v>
      </c>
      <c r="AJ615">
        <f>IFERROR(VLOOKUP($AC615,Master!$D:$E,2,0),"")</f>
        <v>4</v>
      </c>
      <c r="AK615">
        <f>VLOOKUP($AF615,Master!$D:$E,2,0)</f>
        <v>4</v>
      </c>
      <c r="AL615" s="4">
        <f t="shared" si="381"/>
        <v>166974.16666666666</v>
      </c>
      <c r="AM615" t="str">
        <f>IFERROR(VLOOKUP($F615,DSKH!$D:$BF,31,0),"")</f>
        <v>Tỉnh Cà Mau</v>
      </c>
      <c r="AN615" t="str">
        <f>IFERROR(VLOOKUP($F615,DSKH!$D:$BF,29,0),"")</f>
        <v>Xã Hòa Bình</v>
      </c>
      <c r="AO615">
        <f>IFERROR(VLOOKUP($F615,DSKH!$D:$BF,52,0),"")</f>
        <v>667896.66666666663</v>
      </c>
      <c r="AP615">
        <f>IF(L615="x",1+COUNTIFS(AP$4:AP614,"&gt;0",$AA$4:$AA614,$AA614),0)</f>
        <v>0</v>
      </c>
      <c r="AQ615">
        <f>IF(M615="x",1+COUNTIFS(AQ$4:AQ614,"&gt;0",$AA$4:$AA614,$AA614),0)</f>
        <v>0</v>
      </c>
      <c r="AR615">
        <f>IF(N615="x",1+COUNTIFS(AR$4:AR614,"&gt;0",$AA$4:$AA614,$AA614),0)</f>
        <v>24</v>
      </c>
      <c r="AS615">
        <f>IF(O615="x",1+COUNTIFS(AS$4:AS614,"&gt;0",$AA$4:$AA614,$AA614),0)</f>
        <v>0</v>
      </c>
      <c r="AT615">
        <f>IF(P615="x",1+COUNTIFS(AT$4:AT614,"&gt;0",$AA$4:$AA614,$AA614),0)</f>
        <v>0</v>
      </c>
      <c r="AU615">
        <f>IF(Q615="x",1+COUNTIFS(AU$4:AU614,"&gt;0",$AA$4:$AA614,$AA614),0)</f>
        <v>0</v>
      </c>
      <c r="AV615">
        <f>IF(R615="x",1+COUNTIFS(AV$4:AV614,"&gt;0",$AA$4:$AA614,$AA614),0)</f>
        <v>0</v>
      </c>
      <c r="AW615">
        <f t="shared" si="372"/>
        <v>1</v>
      </c>
      <c r="AX615">
        <f t="shared" si="373"/>
        <v>1</v>
      </c>
      <c r="AY615">
        <f t="shared" si="382"/>
        <v>1</v>
      </c>
      <c r="AZ615">
        <f t="shared" si="383"/>
        <v>1</v>
      </c>
      <c r="BA615" s="4">
        <f t="shared" si="384"/>
        <v>0</v>
      </c>
      <c r="BB615" s="4">
        <f t="shared" si="385"/>
        <v>0</v>
      </c>
      <c r="BC615" s="4">
        <f t="shared" si="386"/>
        <v>166974.16666666666</v>
      </c>
      <c r="BD615" s="4">
        <f t="shared" si="387"/>
        <v>0</v>
      </c>
      <c r="BE615" s="4">
        <f t="shared" si="388"/>
        <v>0</v>
      </c>
      <c r="BF615" s="4">
        <f t="shared" si="389"/>
        <v>0</v>
      </c>
      <c r="BG615" s="4">
        <f t="shared" si="390"/>
        <v>0</v>
      </c>
      <c r="BH615" s="4">
        <f t="shared" si="391"/>
        <v>0</v>
      </c>
      <c r="BI615" s="4">
        <f t="shared" si="392"/>
        <v>0</v>
      </c>
      <c r="BJ615" s="4">
        <f t="shared" si="393"/>
        <v>0</v>
      </c>
      <c r="BK615" s="4">
        <f t="shared" si="394"/>
        <v>0</v>
      </c>
      <c r="BL615" s="4">
        <f t="shared" si="395"/>
        <v>0</v>
      </c>
      <c r="BM615" s="4">
        <f t="shared" si="396"/>
        <v>0</v>
      </c>
      <c r="BN615" s="4">
        <f t="shared" si="397"/>
        <v>0</v>
      </c>
      <c r="BO615">
        <f>SUMIFS(BH$5:BH615,$AA$5:$AA615,$AA615)</f>
        <v>10</v>
      </c>
      <c r="BP615">
        <f>SUMIFS(BI$5:BI615,$AA$5:$AA615,$AA615)</f>
        <v>11</v>
      </c>
      <c r="BQ615">
        <f>SUMIFS(BJ$5:BJ615,$AA$5:$AA615,$AA615)</f>
        <v>16</v>
      </c>
      <c r="BR615">
        <f>SUMIFS(BK$5:BK615,$AA$5:$AA615,$AA615)</f>
        <v>11</v>
      </c>
      <c r="BS615">
        <f>SUMIFS(BL$5:BL615,$AA$5:$AA615,$AA615)</f>
        <v>17</v>
      </c>
      <c r="BT615">
        <f>SUMIFS(BM$5:BM615,$AA$5:$AA615,$AA615)</f>
        <v>13</v>
      </c>
      <c r="BU615">
        <f>SUMIFS(BN$5:BN615,$AA$5:$AA615,$AA615)</f>
        <v>0</v>
      </c>
      <c r="BV615">
        <f t="shared" si="398"/>
        <v>18</v>
      </c>
      <c r="BW615">
        <f t="shared" si="399"/>
        <v>16</v>
      </c>
      <c r="BX615">
        <f t="shared" si="400"/>
        <v>28</v>
      </c>
      <c r="BY615">
        <f t="shared" si="401"/>
        <v>23</v>
      </c>
      <c r="BZ615">
        <f t="shared" si="402"/>
        <v>22</v>
      </c>
      <c r="CA615">
        <f t="shared" si="403"/>
        <v>40</v>
      </c>
      <c r="CB615">
        <f t="shared" si="404"/>
        <v>0</v>
      </c>
      <c r="CC615">
        <f t="shared" si="405"/>
        <v>0</v>
      </c>
      <c r="CD615">
        <f t="shared" si="406"/>
        <v>0</v>
      </c>
      <c r="CE615" t="str">
        <f>IFERROR(VLOOKUP($AA615,'Tuyến và nhân viên'!$I:$O,7,0),"")</f>
        <v>Trần Văn Khanh</v>
      </c>
      <c r="CF615">
        <f t="shared" si="407"/>
        <v>4</v>
      </c>
      <c r="CG615">
        <f t="shared" si="408"/>
        <v>1</v>
      </c>
      <c r="CH615">
        <f>COUNTIFS($L615:L615,"x")</f>
        <v>0</v>
      </c>
      <c r="CI615">
        <f>COUNTIFS($L615:M615,"x")</f>
        <v>0</v>
      </c>
      <c r="CJ615">
        <f>COUNTIFS($L615:N615,"x")</f>
        <v>1</v>
      </c>
      <c r="CK615">
        <f>COUNTIFS($L615:O615,"x")</f>
        <v>1</v>
      </c>
      <c r="CL615">
        <f>COUNTIFS($L615:P615,"x")</f>
        <v>1</v>
      </c>
      <c r="CM615">
        <f>COUNTIFS($L615:Q615,"x")</f>
        <v>1</v>
      </c>
      <c r="CN615">
        <f>COUNTIFS($L615:R615,"x")</f>
        <v>1</v>
      </c>
      <c r="CO615" t="str" cm="1">
        <f t="array" ref="CO615">IFERROR(INDEX($CH$4:$CN$4,0,MATCH(1,$CH615:$CN615,0)),"")</f>
        <v>Thứ 4</v>
      </c>
      <c r="CP615" t="str" cm="1">
        <f t="array" ref="CP615">IFERROR(INDEX($CH$4:$CN$4,0,MATCH(2,$CH615:$CN615,0)),"")</f>
        <v/>
      </c>
      <c r="CQ615" t="str">
        <f t="shared" si="409"/>
        <v>Thứ 4</v>
      </c>
      <c r="CR615" t="str">
        <f t="shared" si="374"/>
        <v>F4 - Tất cả các tuần</v>
      </c>
    </row>
    <row r="616" spans="1:96" x14ac:dyDescent="0.3">
      <c r="A616" s="117" t="s">
        <v>39139</v>
      </c>
      <c r="B616" s="118" t="s">
        <v>33266</v>
      </c>
      <c r="C616" s="118" t="s">
        <v>33267</v>
      </c>
      <c r="D616" s="118" t="s">
        <v>39663</v>
      </c>
      <c r="E616" s="118" t="s">
        <v>39664</v>
      </c>
      <c r="F616" s="118" t="s">
        <v>37978</v>
      </c>
      <c r="G616" s="118" t="s">
        <v>37979</v>
      </c>
      <c r="H616" s="118" t="s">
        <v>36122</v>
      </c>
      <c r="I616" s="118" t="s">
        <v>22</v>
      </c>
      <c r="J616" s="119" t="s">
        <v>39658</v>
      </c>
      <c r="K616" s="119" t="s">
        <v>23</v>
      </c>
      <c r="L616" s="117" t="s">
        <v>23</v>
      </c>
      <c r="M616" s="117" t="s">
        <v>23</v>
      </c>
      <c r="N616" s="117" t="s">
        <v>24</v>
      </c>
      <c r="O616" s="117" t="s">
        <v>23</v>
      </c>
      <c r="P616" s="117" t="s">
        <v>23</v>
      </c>
      <c r="Q616" s="117" t="s">
        <v>23</v>
      </c>
      <c r="R616" s="117" t="s">
        <v>23</v>
      </c>
      <c r="S616" s="117" t="s">
        <v>24</v>
      </c>
      <c r="T616" s="117" t="s">
        <v>24</v>
      </c>
      <c r="U616" s="117" t="s">
        <v>24</v>
      </c>
      <c r="V616" s="117" t="s">
        <v>24</v>
      </c>
      <c r="W616" s="74" t="str">
        <f t="shared" si="375"/>
        <v/>
      </c>
      <c r="X616" s="74" t="str">
        <f t="shared" si="376"/>
        <v>x</v>
      </c>
      <c r="Y616" s="74" t="str">
        <f t="shared" si="377"/>
        <v/>
      </c>
      <c r="Z616" s="74" t="str">
        <f t="shared" si="378"/>
        <v>x</v>
      </c>
      <c r="AA616" t="str">
        <f>VLOOKUP($D616,'Tuyến và nhân viên'!$D:$M,6,0)</f>
        <v>HL00623</v>
      </c>
      <c r="AB616" t="str">
        <f>VLOOKUP($D616,'Tuyến và nhân viên'!$D:$M,7,0)</f>
        <v>Lê Thị Liên Thư</v>
      </c>
      <c r="AC616" s="16" t="str">
        <f>IFERROR(VLOOKUP($F616,DSKH!$D:$BF,53,0),"")</f>
        <v>F2</v>
      </c>
      <c r="AD616" s="16" t="str">
        <f>IFERROR(VLOOKUP($F616,DSKH!$D:$BF,54,0),"")</f>
        <v>GT</v>
      </c>
      <c r="AE616" s="4">
        <f>SUMIFS('Doanh số khách hàng'!$F:$F,'Doanh số khách hàng'!$A:$A,'Chi tiết tuyến'!$F616)</f>
        <v>0</v>
      </c>
      <c r="AF616" s="16" t="str">
        <f t="shared" si="370"/>
        <v>F4</v>
      </c>
      <c r="AG616" s="16" t="str">
        <f t="shared" si="371"/>
        <v>F2</v>
      </c>
      <c r="AH616" t="b">
        <f t="shared" si="379"/>
        <v>0</v>
      </c>
      <c r="AI616" t="b">
        <f t="shared" si="380"/>
        <v>1</v>
      </c>
      <c r="AJ616">
        <f>IFERROR(VLOOKUP($AC616,Master!$D:$E,2,0),"")</f>
        <v>2</v>
      </c>
      <c r="AK616">
        <f>VLOOKUP($AF616,Master!$D:$E,2,0)</f>
        <v>4</v>
      </c>
      <c r="AL616" s="4">
        <f t="shared" si="381"/>
        <v>0</v>
      </c>
      <c r="AM616" t="str">
        <f>IFERROR(VLOOKUP($F616,DSKH!$D:$BF,31,0),"")</f>
        <v>Tỉnh Cà Mau</v>
      </c>
      <c r="AN616" t="str">
        <f>IFERROR(VLOOKUP($F616,DSKH!$D:$BF,29,0),"")</f>
        <v>Xã Hòa Bình</v>
      </c>
      <c r="AO616">
        <f>IFERROR(VLOOKUP($F616,DSKH!$D:$BF,52,0),"")</f>
        <v>0</v>
      </c>
      <c r="AP616">
        <f>IF(L616="x",1+COUNTIFS(AP$4:AP615,"&gt;0",$AA$4:$AA615,$AA615),0)</f>
        <v>0</v>
      </c>
      <c r="AQ616">
        <f>IF(M616="x",1+COUNTIFS(AQ$4:AQ615,"&gt;0",$AA$4:$AA615,$AA615),0)</f>
        <v>0</v>
      </c>
      <c r="AR616">
        <f>IF(N616="x",1+COUNTIFS(AR$4:AR615,"&gt;0",$AA$4:$AA615,$AA615),0)</f>
        <v>25</v>
      </c>
      <c r="AS616">
        <f>IF(O616="x",1+COUNTIFS(AS$4:AS615,"&gt;0",$AA$4:$AA615,$AA615),0)</f>
        <v>0</v>
      </c>
      <c r="AT616">
        <f>IF(P616="x",1+COUNTIFS(AT$4:AT615,"&gt;0",$AA$4:$AA615,$AA615),0)</f>
        <v>0</v>
      </c>
      <c r="AU616">
        <f>IF(Q616="x",1+COUNTIFS(AU$4:AU615,"&gt;0",$AA$4:$AA615,$AA615),0)</f>
        <v>0</v>
      </c>
      <c r="AV616">
        <f>IF(R616="x",1+COUNTIFS(AV$4:AV615,"&gt;0",$AA$4:$AA615,$AA615),0)</f>
        <v>0</v>
      </c>
      <c r="AW616">
        <f t="shared" si="372"/>
        <v>0</v>
      </c>
      <c r="AX616">
        <f t="shared" si="373"/>
        <v>1</v>
      </c>
      <c r="AY616">
        <f t="shared" si="382"/>
        <v>0</v>
      </c>
      <c r="AZ616">
        <f t="shared" si="383"/>
        <v>1</v>
      </c>
      <c r="BA616" s="4">
        <f t="shared" si="384"/>
        <v>0</v>
      </c>
      <c r="BB616" s="4">
        <f t="shared" si="385"/>
        <v>0</v>
      </c>
      <c r="BC616" s="4">
        <f t="shared" si="386"/>
        <v>0</v>
      </c>
      <c r="BD616" s="4">
        <f t="shared" si="387"/>
        <v>0</v>
      </c>
      <c r="BE616" s="4">
        <f t="shared" si="388"/>
        <v>0</v>
      </c>
      <c r="BF616" s="4">
        <f t="shared" si="389"/>
        <v>0</v>
      </c>
      <c r="BG616" s="4">
        <f t="shared" si="390"/>
        <v>0</v>
      </c>
      <c r="BH616" s="4">
        <f t="shared" si="391"/>
        <v>0</v>
      </c>
      <c r="BI616" s="4">
        <f t="shared" si="392"/>
        <v>0</v>
      </c>
      <c r="BJ616" s="4">
        <f t="shared" si="393"/>
        <v>1</v>
      </c>
      <c r="BK616" s="4">
        <f t="shared" si="394"/>
        <v>0</v>
      </c>
      <c r="BL616" s="4">
        <f t="shared" si="395"/>
        <v>0</v>
      </c>
      <c r="BM616" s="4">
        <f t="shared" si="396"/>
        <v>0</v>
      </c>
      <c r="BN616" s="4">
        <f t="shared" si="397"/>
        <v>0</v>
      </c>
      <c r="BO616">
        <f>SUMIFS(BH$5:BH616,$AA$5:$AA616,$AA616)</f>
        <v>10</v>
      </c>
      <c r="BP616">
        <f>SUMIFS(BI$5:BI616,$AA$5:$AA616,$AA616)</f>
        <v>11</v>
      </c>
      <c r="BQ616">
        <f>SUMIFS(BJ$5:BJ616,$AA$5:$AA616,$AA616)</f>
        <v>17</v>
      </c>
      <c r="BR616">
        <f>SUMIFS(BK$5:BK616,$AA$5:$AA616,$AA616)</f>
        <v>11</v>
      </c>
      <c r="BS616">
        <f>SUMIFS(BL$5:BL616,$AA$5:$AA616,$AA616)</f>
        <v>17</v>
      </c>
      <c r="BT616">
        <f>SUMIFS(BM$5:BM616,$AA$5:$AA616,$AA616)</f>
        <v>13</v>
      </c>
      <c r="BU616">
        <f>SUMIFS(BN$5:BN616,$AA$5:$AA616,$AA616)</f>
        <v>0</v>
      </c>
      <c r="BV616">
        <f t="shared" si="398"/>
        <v>18</v>
      </c>
      <c r="BW616">
        <f t="shared" si="399"/>
        <v>16</v>
      </c>
      <c r="BX616">
        <f t="shared" si="400"/>
        <v>28</v>
      </c>
      <c r="BY616">
        <f t="shared" si="401"/>
        <v>23</v>
      </c>
      <c r="BZ616">
        <f t="shared" si="402"/>
        <v>22</v>
      </c>
      <c r="CA616">
        <f t="shared" si="403"/>
        <v>40</v>
      </c>
      <c r="CB616">
        <f t="shared" si="404"/>
        <v>0</v>
      </c>
      <c r="CC616">
        <f t="shared" si="405"/>
        <v>17</v>
      </c>
      <c r="CD616">
        <f t="shared" si="406"/>
        <v>28</v>
      </c>
      <c r="CE616" t="str">
        <f>IFERROR(VLOOKUP($AA616,'Tuyến và nhân viên'!$I:$O,7,0),"")</f>
        <v>Trần Văn Khanh</v>
      </c>
      <c r="CF616">
        <f t="shared" si="407"/>
        <v>2</v>
      </c>
      <c r="CG616">
        <f t="shared" si="408"/>
        <v>1</v>
      </c>
      <c r="CH616">
        <f>COUNTIFS($L616:L616,"x")</f>
        <v>0</v>
      </c>
      <c r="CI616">
        <f>COUNTIFS($L616:M616,"x")</f>
        <v>0</v>
      </c>
      <c r="CJ616">
        <f>COUNTIFS($L616:N616,"x")</f>
        <v>1</v>
      </c>
      <c r="CK616">
        <f>COUNTIFS($L616:O616,"x")</f>
        <v>1</v>
      </c>
      <c r="CL616">
        <f>COUNTIFS($L616:P616,"x")</f>
        <v>1</v>
      </c>
      <c r="CM616">
        <f>COUNTIFS($L616:Q616,"x")</f>
        <v>1</v>
      </c>
      <c r="CN616">
        <f>COUNTIFS($L616:R616,"x")</f>
        <v>1</v>
      </c>
      <c r="CO616" t="str" cm="1">
        <f t="array" ref="CO616">IFERROR(INDEX($CH$4:$CN$4,0,MATCH(1,$CH616:$CN616,0)),"")</f>
        <v>Thứ 4</v>
      </c>
      <c r="CP616" t="str" cm="1">
        <f t="array" ref="CP616">IFERROR(INDEX($CH$4:$CN$4,0,MATCH(2,$CH616:$CN616,0)),"")</f>
        <v/>
      </c>
      <c r="CQ616" t="str">
        <f t="shared" si="409"/>
        <v>Thứ 4</v>
      </c>
      <c r="CR616" t="str">
        <f t="shared" si="374"/>
        <v>F2 - Tuần 2 &amp; 4</v>
      </c>
    </row>
    <row r="617" spans="1:96" x14ac:dyDescent="0.3">
      <c r="A617" s="117" t="s">
        <v>39147</v>
      </c>
      <c r="B617" s="118" t="s">
        <v>33266</v>
      </c>
      <c r="C617" s="118" t="s">
        <v>33267</v>
      </c>
      <c r="D617" s="118" t="s">
        <v>39663</v>
      </c>
      <c r="E617" s="118" t="s">
        <v>39664</v>
      </c>
      <c r="F617" s="118" t="s">
        <v>37985</v>
      </c>
      <c r="G617" s="118" t="s">
        <v>37986</v>
      </c>
      <c r="H617" s="118" t="s">
        <v>37990</v>
      </c>
      <c r="I617" s="118" t="s">
        <v>22</v>
      </c>
      <c r="J617" s="119" t="s">
        <v>39658</v>
      </c>
      <c r="K617" s="119" t="s">
        <v>23</v>
      </c>
      <c r="L617" s="117" t="s">
        <v>23</v>
      </c>
      <c r="M617" s="117" t="s">
        <v>23</v>
      </c>
      <c r="N617" s="117" t="s">
        <v>23</v>
      </c>
      <c r="O617" s="117" t="s">
        <v>23</v>
      </c>
      <c r="P617" s="117" t="s">
        <v>23</v>
      </c>
      <c r="Q617" s="117" t="s">
        <v>24</v>
      </c>
      <c r="R617" s="117" t="s">
        <v>23</v>
      </c>
      <c r="S617" s="117" t="s">
        <v>24</v>
      </c>
      <c r="T617" s="117" t="s">
        <v>24</v>
      </c>
      <c r="U617" s="117" t="s">
        <v>24</v>
      </c>
      <c r="V617" s="117" t="s">
        <v>24</v>
      </c>
      <c r="W617" s="74" t="str">
        <f t="shared" si="375"/>
        <v>x</v>
      </c>
      <c r="X617" s="74" t="str">
        <f t="shared" si="376"/>
        <v/>
      </c>
      <c r="Y617" s="74" t="str">
        <f t="shared" si="377"/>
        <v>x</v>
      </c>
      <c r="Z617" s="74" t="str">
        <f t="shared" si="378"/>
        <v/>
      </c>
      <c r="AA617" t="str">
        <f>VLOOKUP($D617,'Tuyến và nhân viên'!$D:$M,6,0)</f>
        <v>HL00623</v>
      </c>
      <c r="AB617" t="str">
        <f>VLOOKUP($D617,'Tuyến và nhân viên'!$D:$M,7,0)</f>
        <v>Lê Thị Liên Thư</v>
      </c>
      <c r="AC617" s="16" t="str">
        <f>IFERROR(VLOOKUP($F617,DSKH!$D:$BF,53,0),"")</f>
        <v>F2</v>
      </c>
      <c r="AD617" s="16" t="str">
        <f>IFERROR(VLOOKUP($F617,DSKH!$D:$BF,54,0),"")</f>
        <v>GT</v>
      </c>
      <c r="AE617" s="4">
        <f>SUMIFS('Doanh số khách hàng'!$F:$F,'Doanh số khách hàng'!$A:$A,'Chi tiết tuyến'!$F617)</f>
        <v>0</v>
      </c>
      <c r="AF617" s="16" t="str">
        <f t="shared" si="370"/>
        <v>F4</v>
      </c>
      <c r="AG617" s="16" t="str">
        <f t="shared" si="371"/>
        <v>F2</v>
      </c>
      <c r="AH617" t="b">
        <f t="shared" si="379"/>
        <v>0</v>
      </c>
      <c r="AI617" t="b">
        <f t="shared" si="380"/>
        <v>1</v>
      </c>
      <c r="AJ617">
        <f>IFERROR(VLOOKUP($AC617,Master!$D:$E,2,0),"")</f>
        <v>2</v>
      </c>
      <c r="AK617">
        <f>VLOOKUP($AF617,Master!$D:$E,2,0)</f>
        <v>4</v>
      </c>
      <c r="AL617" s="4">
        <f t="shared" si="381"/>
        <v>0</v>
      </c>
      <c r="AM617" t="str">
        <f>IFERROR(VLOOKUP($F617,DSKH!$D:$BF,31,0),"")</f>
        <v>Tỉnh Cà Mau</v>
      </c>
      <c r="AN617" t="str">
        <f>IFERROR(VLOOKUP($F617,DSKH!$D:$BF,29,0),"")</f>
        <v>Xã Vĩnh Lợi</v>
      </c>
      <c r="AO617">
        <f>IFERROR(VLOOKUP($F617,DSKH!$D:$BF,52,0),"")</f>
        <v>0</v>
      </c>
      <c r="AP617">
        <f>IF(L617="x",1+COUNTIFS(AP$4:AP616,"&gt;0",$AA$4:$AA616,$AA616),0)</f>
        <v>0</v>
      </c>
      <c r="AQ617">
        <f>IF(M617="x",1+COUNTIFS(AQ$4:AQ616,"&gt;0",$AA$4:$AA616,$AA616),0)</f>
        <v>0</v>
      </c>
      <c r="AR617">
        <f>IF(N617="x",1+COUNTIFS(AR$4:AR616,"&gt;0",$AA$4:$AA616,$AA616),0)</f>
        <v>0</v>
      </c>
      <c r="AS617">
        <f>IF(O617="x",1+COUNTIFS(AS$4:AS616,"&gt;0",$AA$4:$AA616,$AA616),0)</f>
        <v>0</v>
      </c>
      <c r="AT617">
        <f>IF(P617="x",1+COUNTIFS(AT$4:AT616,"&gt;0",$AA$4:$AA616,$AA616),0)</f>
        <v>0</v>
      </c>
      <c r="AU617">
        <f>IF(Q617="x",1+COUNTIFS(AU$4:AU616,"&gt;0",$AA$4:$AA616,$AA616),0)</f>
        <v>19</v>
      </c>
      <c r="AV617">
        <f>IF(R617="x",1+COUNTIFS(AV$4:AV616,"&gt;0",$AA$4:$AA616,$AA616),0)</f>
        <v>0</v>
      </c>
      <c r="AW617">
        <f t="shared" si="372"/>
        <v>1</v>
      </c>
      <c r="AX617">
        <f t="shared" si="373"/>
        <v>0</v>
      </c>
      <c r="AY617">
        <f t="shared" si="382"/>
        <v>1</v>
      </c>
      <c r="AZ617">
        <f t="shared" si="383"/>
        <v>0</v>
      </c>
      <c r="BA617" s="4">
        <f t="shared" si="384"/>
        <v>0</v>
      </c>
      <c r="BB617" s="4">
        <f t="shared" si="385"/>
        <v>0</v>
      </c>
      <c r="BC617" s="4">
        <f t="shared" si="386"/>
        <v>0</v>
      </c>
      <c r="BD617" s="4">
        <f t="shared" si="387"/>
        <v>0</v>
      </c>
      <c r="BE617" s="4">
        <f t="shared" si="388"/>
        <v>0</v>
      </c>
      <c r="BF617" s="4">
        <f t="shared" si="389"/>
        <v>0</v>
      </c>
      <c r="BG617" s="4">
        <f t="shared" si="390"/>
        <v>0</v>
      </c>
      <c r="BH617" s="4">
        <f t="shared" si="391"/>
        <v>0</v>
      </c>
      <c r="BI617" s="4">
        <f t="shared" si="392"/>
        <v>0</v>
      </c>
      <c r="BJ617" s="4">
        <f t="shared" si="393"/>
        <v>0</v>
      </c>
      <c r="BK617" s="4">
        <f t="shared" si="394"/>
        <v>0</v>
      </c>
      <c r="BL617" s="4">
        <f t="shared" si="395"/>
        <v>0</v>
      </c>
      <c r="BM617" s="4">
        <f t="shared" si="396"/>
        <v>1</v>
      </c>
      <c r="BN617" s="4">
        <f t="shared" si="397"/>
        <v>0</v>
      </c>
      <c r="BO617">
        <f>SUMIFS(BH$5:BH617,$AA$5:$AA617,$AA617)</f>
        <v>10</v>
      </c>
      <c r="BP617">
        <f>SUMIFS(BI$5:BI617,$AA$5:$AA617,$AA617)</f>
        <v>11</v>
      </c>
      <c r="BQ617">
        <f>SUMIFS(BJ$5:BJ617,$AA$5:$AA617,$AA617)</f>
        <v>17</v>
      </c>
      <c r="BR617">
        <f>SUMIFS(BK$5:BK617,$AA$5:$AA617,$AA617)</f>
        <v>11</v>
      </c>
      <c r="BS617">
        <f>SUMIFS(BL$5:BL617,$AA$5:$AA617,$AA617)</f>
        <v>17</v>
      </c>
      <c r="BT617">
        <f>SUMIFS(BM$5:BM617,$AA$5:$AA617,$AA617)</f>
        <v>14</v>
      </c>
      <c r="BU617">
        <f>SUMIFS(BN$5:BN617,$AA$5:$AA617,$AA617)</f>
        <v>0</v>
      </c>
      <c r="BV617">
        <f t="shared" si="398"/>
        <v>18</v>
      </c>
      <c r="BW617">
        <f t="shared" si="399"/>
        <v>16</v>
      </c>
      <c r="BX617">
        <f t="shared" si="400"/>
        <v>28</v>
      </c>
      <c r="BY617">
        <f t="shared" si="401"/>
        <v>23</v>
      </c>
      <c r="BZ617">
        <f t="shared" si="402"/>
        <v>22</v>
      </c>
      <c r="CA617">
        <f t="shared" si="403"/>
        <v>40</v>
      </c>
      <c r="CB617">
        <f t="shared" si="404"/>
        <v>0</v>
      </c>
      <c r="CC617">
        <f t="shared" si="405"/>
        <v>14</v>
      </c>
      <c r="CD617">
        <f t="shared" si="406"/>
        <v>40</v>
      </c>
      <c r="CE617" t="str">
        <f>IFERROR(VLOOKUP($AA617,'Tuyến và nhân viên'!$I:$O,7,0),"")</f>
        <v>Trần Văn Khanh</v>
      </c>
      <c r="CF617">
        <f t="shared" si="407"/>
        <v>2</v>
      </c>
      <c r="CG617">
        <f t="shared" si="408"/>
        <v>1</v>
      </c>
      <c r="CH617">
        <f>COUNTIFS($L617:L617,"x")</f>
        <v>0</v>
      </c>
      <c r="CI617">
        <f>COUNTIFS($L617:M617,"x")</f>
        <v>0</v>
      </c>
      <c r="CJ617">
        <f>COUNTIFS($L617:N617,"x")</f>
        <v>0</v>
      </c>
      <c r="CK617">
        <f>COUNTIFS($L617:O617,"x")</f>
        <v>0</v>
      </c>
      <c r="CL617">
        <f>COUNTIFS($L617:P617,"x")</f>
        <v>0</v>
      </c>
      <c r="CM617">
        <f>COUNTIFS($L617:Q617,"x")</f>
        <v>1</v>
      </c>
      <c r="CN617">
        <f>COUNTIFS($L617:R617,"x")</f>
        <v>1</v>
      </c>
      <c r="CO617" t="str" cm="1">
        <f t="array" ref="CO617">IFERROR(INDEX($CH$4:$CN$4,0,MATCH(1,$CH617:$CN617,0)),"")</f>
        <v>Thứ 7</v>
      </c>
      <c r="CP617" t="str" cm="1">
        <f t="array" ref="CP617">IFERROR(INDEX($CH$4:$CN$4,0,MATCH(2,$CH617:$CN617,0)),"")</f>
        <v/>
      </c>
      <c r="CQ617" t="str">
        <f t="shared" si="409"/>
        <v>Thứ 7</v>
      </c>
      <c r="CR617" t="str">
        <f t="shared" si="374"/>
        <v>F2 - Tuần 1 &amp; 3</v>
      </c>
    </row>
    <row r="618" spans="1:96" x14ac:dyDescent="0.3">
      <c r="A618" s="117" t="s">
        <v>39152</v>
      </c>
      <c r="B618" s="118" t="s">
        <v>33266</v>
      </c>
      <c r="C618" s="118" t="s">
        <v>33267</v>
      </c>
      <c r="D618" s="118" t="s">
        <v>39663</v>
      </c>
      <c r="E618" s="118" t="s">
        <v>39664</v>
      </c>
      <c r="F618" s="118" t="s">
        <v>37993</v>
      </c>
      <c r="G618" s="118" t="s">
        <v>35003</v>
      </c>
      <c r="H618" s="118" t="s">
        <v>37996</v>
      </c>
      <c r="I618" s="118" t="s">
        <v>22</v>
      </c>
      <c r="J618" s="119" t="s">
        <v>39658</v>
      </c>
      <c r="K618" s="119" t="s">
        <v>23</v>
      </c>
      <c r="L618" s="117" t="s">
        <v>23</v>
      </c>
      <c r="M618" s="117" t="s">
        <v>23</v>
      </c>
      <c r="N618" s="117" t="s">
        <v>23</v>
      </c>
      <c r="O618" s="117" t="s">
        <v>23</v>
      </c>
      <c r="P618" s="117" t="s">
        <v>23</v>
      </c>
      <c r="Q618" s="117" t="s">
        <v>24</v>
      </c>
      <c r="R618" s="117" t="s">
        <v>23</v>
      </c>
      <c r="S618" s="117" t="s">
        <v>24</v>
      </c>
      <c r="T618" s="117" t="s">
        <v>24</v>
      </c>
      <c r="U618" s="117" t="s">
        <v>24</v>
      </c>
      <c r="V618" s="117" t="s">
        <v>24</v>
      </c>
      <c r="W618" s="74" t="str">
        <f t="shared" si="375"/>
        <v>x</v>
      </c>
      <c r="X618" s="74" t="str">
        <f t="shared" si="376"/>
        <v/>
      </c>
      <c r="Y618" s="74" t="str">
        <f t="shared" si="377"/>
        <v>x</v>
      </c>
      <c r="Z618" s="74" t="str">
        <f t="shared" si="378"/>
        <v/>
      </c>
      <c r="AA618" t="str">
        <f>VLOOKUP($D618,'Tuyến và nhân viên'!$D:$M,6,0)</f>
        <v>HL00623</v>
      </c>
      <c r="AB618" t="str">
        <f>VLOOKUP($D618,'Tuyến và nhân viên'!$D:$M,7,0)</f>
        <v>Lê Thị Liên Thư</v>
      </c>
      <c r="AC618" s="16" t="str">
        <f>IFERROR(VLOOKUP($F618,DSKH!$D:$BF,53,0),"")</f>
        <v>F2</v>
      </c>
      <c r="AD618" s="16" t="str">
        <f>IFERROR(VLOOKUP($F618,DSKH!$D:$BF,54,0),"")</f>
        <v>GT</v>
      </c>
      <c r="AE618" s="4">
        <f>SUMIFS('Doanh số khách hàng'!$F:$F,'Doanh số khách hàng'!$A:$A,'Chi tiết tuyến'!$F618)</f>
        <v>0</v>
      </c>
      <c r="AF618" s="16" t="str">
        <f t="shared" si="370"/>
        <v>F4</v>
      </c>
      <c r="AG618" s="16" t="str">
        <f t="shared" si="371"/>
        <v>F2</v>
      </c>
      <c r="AH618" t="b">
        <f t="shared" si="379"/>
        <v>0</v>
      </c>
      <c r="AI618" t="b">
        <f t="shared" si="380"/>
        <v>1</v>
      </c>
      <c r="AJ618">
        <f>IFERROR(VLOOKUP($AC618,Master!$D:$E,2,0),"")</f>
        <v>2</v>
      </c>
      <c r="AK618">
        <f>VLOOKUP($AF618,Master!$D:$E,2,0)</f>
        <v>4</v>
      </c>
      <c r="AL618" s="4">
        <f t="shared" si="381"/>
        <v>0</v>
      </c>
      <c r="AM618" t="str">
        <f>IFERROR(VLOOKUP($F618,DSKH!$D:$BF,31,0),"")</f>
        <v>Tỉnh Cà Mau</v>
      </c>
      <c r="AN618" t="str">
        <f>IFERROR(VLOOKUP($F618,DSKH!$D:$BF,29,0),"")</f>
        <v>Phường Bạc Liêu</v>
      </c>
      <c r="AO618">
        <f>IFERROR(VLOOKUP($F618,DSKH!$D:$BF,52,0),"")</f>
        <v>0</v>
      </c>
      <c r="AP618">
        <f>IF(L618="x",1+COUNTIFS(AP$4:AP617,"&gt;0",$AA$4:$AA617,$AA617),0)</f>
        <v>0</v>
      </c>
      <c r="AQ618">
        <f>IF(M618="x",1+COUNTIFS(AQ$4:AQ617,"&gt;0",$AA$4:$AA617,$AA617),0)</f>
        <v>0</v>
      </c>
      <c r="AR618">
        <f>IF(N618="x",1+COUNTIFS(AR$4:AR617,"&gt;0",$AA$4:$AA617,$AA617),0)</f>
        <v>0</v>
      </c>
      <c r="AS618">
        <f>IF(O618="x",1+COUNTIFS(AS$4:AS617,"&gt;0",$AA$4:$AA617,$AA617),0)</f>
        <v>0</v>
      </c>
      <c r="AT618">
        <f>IF(P618="x",1+COUNTIFS(AT$4:AT617,"&gt;0",$AA$4:$AA617,$AA617),0)</f>
        <v>0</v>
      </c>
      <c r="AU618">
        <f>IF(Q618="x",1+COUNTIFS(AU$4:AU617,"&gt;0",$AA$4:$AA617,$AA617),0)</f>
        <v>20</v>
      </c>
      <c r="AV618">
        <f>IF(R618="x",1+COUNTIFS(AV$4:AV617,"&gt;0",$AA$4:$AA617,$AA617),0)</f>
        <v>0</v>
      </c>
      <c r="AW618">
        <f t="shared" si="372"/>
        <v>1</v>
      </c>
      <c r="AX618">
        <f t="shared" si="373"/>
        <v>0</v>
      </c>
      <c r="AY618">
        <f t="shared" si="382"/>
        <v>1</v>
      </c>
      <c r="AZ618">
        <f t="shared" si="383"/>
        <v>0</v>
      </c>
      <c r="BA618" s="4">
        <f t="shared" si="384"/>
        <v>0</v>
      </c>
      <c r="BB618" s="4">
        <f t="shared" si="385"/>
        <v>0</v>
      </c>
      <c r="BC618" s="4">
        <f t="shared" si="386"/>
        <v>0</v>
      </c>
      <c r="BD618" s="4">
        <f t="shared" si="387"/>
        <v>0</v>
      </c>
      <c r="BE618" s="4">
        <f t="shared" si="388"/>
        <v>0</v>
      </c>
      <c r="BF618" s="4">
        <f t="shared" si="389"/>
        <v>0</v>
      </c>
      <c r="BG618" s="4">
        <f t="shared" si="390"/>
        <v>0</v>
      </c>
      <c r="BH618" s="4">
        <f t="shared" si="391"/>
        <v>0</v>
      </c>
      <c r="BI618" s="4">
        <f t="shared" si="392"/>
        <v>0</v>
      </c>
      <c r="BJ618" s="4">
        <f t="shared" si="393"/>
        <v>0</v>
      </c>
      <c r="BK618" s="4">
        <f t="shared" si="394"/>
        <v>0</v>
      </c>
      <c r="BL618" s="4">
        <f t="shared" si="395"/>
        <v>0</v>
      </c>
      <c r="BM618" s="4">
        <f t="shared" si="396"/>
        <v>1</v>
      </c>
      <c r="BN618" s="4">
        <f t="shared" si="397"/>
        <v>0</v>
      </c>
      <c r="BO618">
        <f>SUMIFS(BH$5:BH618,$AA$5:$AA618,$AA618)</f>
        <v>10</v>
      </c>
      <c r="BP618">
        <f>SUMIFS(BI$5:BI618,$AA$5:$AA618,$AA618)</f>
        <v>11</v>
      </c>
      <c r="BQ618">
        <f>SUMIFS(BJ$5:BJ618,$AA$5:$AA618,$AA618)</f>
        <v>17</v>
      </c>
      <c r="BR618">
        <f>SUMIFS(BK$5:BK618,$AA$5:$AA618,$AA618)</f>
        <v>11</v>
      </c>
      <c r="BS618">
        <f>SUMIFS(BL$5:BL618,$AA$5:$AA618,$AA618)</f>
        <v>17</v>
      </c>
      <c r="BT618">
        <f>SUMIFS(BM$5:BM618,$AA$5:$AA618,$AA618)</f>
        <v>15</v>
      </c>
      <c r="BU618">
        <f>SUMIFS(BN$5:BN618,$AA$5:$AA618,$AA618)</f>
        <v>0</v>
      </c>
      <c r="BV618">
        <f t="shared" si="398"/>
        <v>18</v>
      </c>
      <c r="BW618">
        <f t="shared" si="399"/>
        <v>16</v>
      </c>
      <c r="BX618">
        <f t="shared" si="400"/>
        <v>28</v>
      </c>
      <c r="BY618">
        <f t="shared" si="401"/>
        <v>23</v>
      </c>
      <c r="BZ618">
        <f t="shared" si="402"/>
        <v>22</v>
      </c>
      <c r="CA618">
        <f t="shared" si="403"/>
        <v>40</v>
      </c>
      <c r="CB618">
        <f t="shared" si="404"/>
        <v>0</v>
      </c>
      <c r="CC618">
        <f t="shared" si="405"/>
        <v>15</v>
      </c>
      <c r="CD618">
        <f t="shared" si="406"/>
        <v>40</v>
      </c>
      <c r="CE618" t="str">
        <f>IFERROR(VLOOKUP($AA618,'Tuyến và nhân viên'!$I:$O,7,0),"")</f>
        <v>Trần Văn Khanh</v>
      </c>
      <c r="CF618">
        <f t="shared" si="407"/>
        <v>2</v>
      </c>
      <c r="CG618">
        <f t="shared" si="408"/>
        <v>1</v>
      </c>
      <c r="CH618">
        <f>COUNTIFS($L618:L618,"x")</f>
        <v>0</v>
      </c>
      <c r="CI618">
        <f>COUNTIFS($L618:M618,"x")</f>
        <v>0</v>
      </c>
      <c r="CJ618">
        <f>COUNTIFS($L618:N618,"x")</f>
        <v>0</v>
      </c>
      <c r="CK618">
        <f>COUNTIFS($L618:O618,"x")</f>
        <v>0</v>
      </c>
      <c r="CL618">
        <f>COUNTIFS($L618:P618,"x")</f>
        <v>0</v>
      </c>
      <c r="CM618">
        <f>COUNTIFS($L618:Q618,"x")</f>
        <v>1</v>
      </c>
      <c r="CN618">
        <f>COUNTIFS($L618:R618,"x")</f>
        <v>1</v>
      </c>
      <c r="CO618" t="str" cm="1">
        <f t="array" ref="CO618">IFERROR(INDEX($CH$4:$CN$4,0,MATCH(1,$CH618:$CN618,0)),"")</f>
        <v>Thứ 7</v>
      </c>
      <c r="CP618" t="str" cm="1">
        <f t="array" ref="CP618">IFERROR(INDEX($CH$4:$CN$4,0,MATCH(2,$CH618:$CN618,0)),"")</f>
        <v/>
      </c>
      <c r="CQ618" t="str">
        <f t="shared" si="409"/>
        <v>Thứ 7</v>
      </c>
      <c r="CR618" t="str">
        <f t="shared" si="374"/>
        <v>F2 - Tuần 1 &amp; 3</v>
      </c>
    </row>
    <row r="619" spans="1:96" x14ac:dyDescent="0.3">
      <c r="A619" s="117" t="s">
        <v>39161</v>
      </c>
      <c r="B619" s="118" t="s">
        <v>33266</v>
      </c>
      <c r="C619" s="118" t="s">
        <v>33267</v>
      </c>
      <c r="D619" s="118" t="s">
        <v>39663</v>
      </c>
      <c r="E619" s="118" t="s">
        <v>39664</v>
      </c>
      <c r="F619" s="118" t="s">
        <v>16352</v>
      </c>
      <c r="G619" s="118" t="s">
        <v>37999</v>
      </c>
      <c r="H619" s="118" t="s">
        <v>38005</v>
      </c>
      <c r="I619" s="118" t="s">
        <v>22</v>
      </c>
      <c r="J619" s="119" t="s">
        <v>39658</v>
      </c>
      <c r="K619" s="119" t="s">
        <v>23</v>
      </c>
      <c r="L619" s="117" t="s">
        <v>23</v>
      </c>
      <c r="M619" s="117" t="s">
        <v>23</v>
      </c>
      <c r="N619" s="117" t="s">
        <v>23</v>
      </c>
      <c r="O619" s="117" t="s">
        <v>23</v>
      </c>
      <c r="P619" s="117" t="s">
        <v>23</v>
      </c>
      <c r="Q619" s="117" t="s">
        <v>24</v>
      </c>
      <c r="R619" s="117" t="s">
        <v>23</v>
      </c>
      <c r="S619" s="117" t="s">
        <v>24</v>
      </c>
      <c r="T619" s="117" t="s">
        <v>24</v>
      </c>
      <c r="U619" s="117" t="s">
        <v>24</v>
      </c>
      <c r="V619" s="117" t="s">
        <v>24</v>
      </c>
      <c r="W619" s="74" t="str">
        <f t="shared" si="375"/>
        <v>x</v>
      </c>
      <c r="X619" s="74" t="str">
        <f t="shared" si="376"/>
        <v>x</v>
      </c>
      <c r="Y619" s="74" t="str">
        <f t="shared" si="377"/>
        <v>x</v>
      </c>
      <c r="Z619" s="74" t="str">
        <f t="shared" si="378"/>
        <v>x</v>
      </c>
      <c r="AA619" t="str">
        <f>VLOOKUP($D619,'Tuyến và nhân viên'!$D:$M,6,0)</f>
        <v>HL00623</v>
      </c>
      <c r="AB619" t="str">
        <f>VLOOKUP($D619,'Tuyến và nhân viên'!$D:$M,7,0)</f>
        <v>Lê Thị Liên Thư</v>
      </c>
      <c r="AC619" s="16" t="str">
        <f>IFERROR(VLOOKUP($F619,DSKH!$D:$BF,53,0),"")</f>
        <v>F8</v>
      </c>
      <c r="AD619" s="16" t="str">
        <f>IFERROR(VLOOKUP($F619,DSKH!$D:$BF,54,0),"")</f>
        <v>GT</v>
      </c>
      <c r="AE619" s="4">
        <f>SUMIFS('Doanh số khách hàng'!$F:$F,'Doanh số khách hàng'!$A:$A,'Chi tiết tuyến'!$F619)</f>
        <v>22169073.333333332</v>
      </c>
      <c r="AF619" s="16" t="str">
        <f t="shared" si="370"/>
        <v>F4</v>
      </c>
      <c r="AG619" s="16" t="str">
        <f t="shared" si="371"/>
        <v>F4</v>
      </c>
      <c r="AH619" t="b">
        <f t="shared" si="379"/>
        <v>0</v>
      </c>
      <c r="AI619" t="b">
        <f t="shared" si="380"/>
        <v>0</v>
      </c>
      <c r="AJ619">
        <f>IFERROR(VLOOKUP($AC619,Master!$D:$E,2,0),"")</f>
        <v>8</v>
      </c>
      <c r="AK619">
        <f>VLOOKUP($AF619,Master!$D:$E,2,0)</f>
        <v>4</v>
      </c>
      <c r="AL619" s="4">
        <f t="shared" si="381"/>
        <v>2771134.1666666665</v>
      </c>
      <c r="AM619" t="str">
        <f>IFERROR(VLOOKUP($F619,DSKH!$D:$BF,31,0),"")</f>
        <v>Tỉnh Cà Mau</v>
      </c>
      <c r="AN619" t="str">
        <f>IFERROR(VLOOKUP($F619,DSKH!$D:$BF,29,0),"")</f>
        <v>Phường Bạc Liêu</v>
      </c>
      <c r="AO619">
        <f>IFERROR(VLOOKUP($F619,DSKH!$D:$BF,52,0),"")</f>
        <v>22169073.333333332</v>
      </c>
      <c r="AP619">
        <f>IF(L619="x",1+COUNTIFS(AP$4:AP618,"&gt;0",$AA$4:$AA618,$AA618),0)</f>
        <v>0</v>
      </c>
      <c r="AQ619">
        <f>IF(M619="x",1+COUNTIFS(AQ$4:AQ618,"&gt;0",$AA$4:$AA618,$AA618),0)</f>
        <v>0</v>
      </c>
      <c r="AR619">
        <f>IF(N619="x",1+COUNTIFS(AR$4:AR618,"&gt;0",$AA$4:$AA618,$AA618),0)</f>
        <v>0</v>
      </c>
      <c r="AS619">
        <f>IF(O619="x",1+COUNTIFS(AS$4:AS618,"&gt;0",$AA$4:$AA618,$AA618),0)</f>
        <v>0</v>
      </c>
      <c r="AT619">
        <f>IF(P619="x",1+COUNTIFS(AT$4:AT618,"&gt;0",$AA$4:$AA618,$AA618),0)</f>
        <v>0</v>
      </c>
      <c r="AU619">
        <f>IF(Q619="x",1+COUNTIFS(AU$4:AU618,"&gt;0",$AA$4:$AA618,$AA618),0)</f>
        <v>21</v>
      </c>
      <c r="AV619">
        <f>IF(R619="x",1+COUNTIFS(AV$4:AV618,"&gt;0",$AA$4:$AA618,$AA618),0)</f>
        <v>0</v>
      </c>
      <c r="AW619">
        <f t="shared" si="372"/>
        <v>1</v>
      </c>
      <c r="AX619">
        <f t="shared" si="373"/>
        <v>1</v>
      </c>
      <c r="AY619">
        <f t="shared" si="382"/>
        <v>1</v>
      </c>
      <c r="AZ619">
        <f t="shared" si="383"/>
        <v>1</v>
      </c>
      <c r="BA619" s="4">
        <f t="shared" si="384"/>
        <v>0</v>
      </c>
      <c r="BB619" s="4">
        <f t="shared" si="385"/>
        <v>0</v>
      </c>
      <c r="BC619" s="4">
        <f t="shared" si="386"/>
        <v>0</v>
      </c>
      <c r="BD619" s="4">
        <f t="shared" si="387"/>
        <v>0</v>
      </c>
      <c r="BE619" s="4">
        <f t="shared" si="388"/>
        <v>0</v>
      </c>
      <c r="BF619" s="4">
        <f t="shared" si="389"/>
        <v>2771134.1666666665</v>
      </c>
      <c r="BG619" s="4">
        <f t="shared" si="390"/>
        <v>0</v>
      </c>
      <c r="BH619" s="4">
        <f t="shared" si="391"/>
        <v>0</v>
      </c>
      <c r="BI619" s="4">
        <f t="shared" si="392"/>
        <v>0</v>
      </c>
      <c r="BJ619" s="4">
        <f t="shared" si="393"/>
        <v>0</v>
      </c>
      <c r="BK619" s="4">
        <f t="shared" si="394"/>
        <v>0</v>
      </c>
      <c r="BL619" s="4">
        <f t="shared" si="395"/>
        <v>0</v>
      </c>
      <c r="BM619" s="4">
        <f t="shared" si="396"/>
        <v>0</v>
      </c>
      <c r="BN619" s="4">
        <f t="shared" si="397"/>
        <v>0</v>
      </c>
      <c r="BO619">
        <f>SUMIFS(BH$5:BH619,$AA$5:$AA619,$AA619)</f>
        <v>10</v>
      </c>
      <c r="BP619">
        <f>SUMIFS(BI$5:BI619,$AA$5:$AA619,$AA619)</f>
        <v>11</v>
      </c>
      <c r="BQ619">
        <f>SUMIFS(BJ$5:BJ619,$AA$5:$AA619,$AA619)</f>
        <v>17</v>
      </c>
      <c r="BR619">
        <f>SUMIFS(BK$5:BK619,$AA$5:$AA619,$AA619)</f>
        <v>11</v>
      </c>
      <c r="BS619">
        <f>SUMIFS(BL$5:BL619,$AA$5:$AA619,$AA619)</f>
        <v>17</v>
      </c>
      <c r="BT619">
        <f>SUMIFS(BM$5:BM619,$AA$5:$AA619,$AA619)</f>
        <v>15</v>
      </c>
      <c r="BU619">
        <f>SUMIFS(BN$5:BN619,$AA$5:$AA619,$AA619)</f>
        <v>0</v>
      </c>
      <c r="BV619">
        <f t="shared" si="398"/>
        <v>18</v>
      </c>
      <c r="BW619">
        <f t="shared" si="399"/>
        <v>16</v>
      </c>
      <c r="BX619">
        <f t="shared" si="400"/>
        <v>28</v>
      </c>
      <c r="BY619">
        <f t="shared" si="401"/>
        <v>23</v>
      </c>
      <c r="BZ619">
        <f t="shared" si="402"/>
        <v>22</v>
      </c>
      <c r="CA619">
        <f t="shared" si="403"/>
        <v>40</v>
      </c>
      <c r="CB619">
        <f t="shared" si="404"/>
        <v>0</v>
      </c>
      <c r="CC619">
        <f t="shared" si="405"/>
        <v>0</v>
      </c>
      <c r="CD619">
        <f t="shared" si="406"/>
        <v>0</v>
      </c>
      <c r="CE619" t="str">
        <f>IFERROR(VLOOKUP($AA619,'Tuyến và nhân viên'!$I:$O,7,0),"")</f>
        <v>Trần Văn Khanh</v>
      </c>
      <c r="CF619">
        <f t="shared" si="407"/>
        <v>4</v>
      </c>
      <c r="CG619">
        <f t="shared" si="408"/>
        <v>1</v>
      </c>
      <c r="CH619">
        <f>COUNTIFS($L619:L619,"x")</f>
        <v>0</v>
      </c>
      <c r="CI619">
        <f>COUNTIFS($L619:M619,"x")</f>
        <v>0</v>
      </c>
      <c r="CJ619">
        <f>COUNTIFS($L619:N619,"x")</f>
        <v>0</v>
      </c>
      <c r="CK619">
        <f>COUNTIFS($L619:O619,"x")</f>
        <v>0</v>
      </c>
      <c r="CL619">
        <f>COUNTIFS($L619:P619,"x")</f>
        <v>0</v>
      </c>
      <c r="CM619">
        <f>COUNTIFS($L619:Q619,"x")</f>
        <v>1</v>
      </c>
      <c r="CN619">
        <f>COUNTIFS($L619:R619,"x")</f>
        <v>1</v>
      </c>
      <c r="CO619" t="str" cm="1">
        <f t="array" ref="CO619">IFERROR(INDEX($CH$4:$CN$4,0,MATCH(1,$CH619:$CN619,0)),"")</f>
        <v>Thứ 7</v>
      </c>
      <c r="CP619" t="str" cm="1">
        <f t="array" ref="CP619">IFERROR(INDEX($CH$4:$CN$4,0,MATCH(2,$CH619:$CN619,0)),"")</f>
        <v/>
      </c>
      <c r="CQ619" t="str">
        <f t="shared" si="409"/>
        <v>Thứ 7</v>
      </c>
      <c r="CR619" t="str">
        <f t="shared" si="374"/>
        <v>F4 - Tất cả các tuần</v>
      </c>
    </row>
    <row r="620" spans="1:96" x14ac:dyDescent="0.3">
      <c r="A620" s="117" t="s">
        <v>39167</v>
      </c>
      <c r="B620" s="118" t="s">
        <v>33266</v>
      </c>
      <c r="C620" s="118" t="s">
        <v>33267</v>
      </c>
      <c r="D620" s="118" t="s">
        <v>39663</v>
      </c>
      <c r="E620" s="118" t="s">
        <v>39664</v>
      </c>
      <c r="F620" s="118" t="s">
        <v>38050</v>
      </c>
      <c r="G620" s="118" t="s">
        <v>38051</v>
      </c>
      <c r="H620" s="118" t="s">
        <v>38055</v>
      </c>
      <c r="I620" s="118" t="s">
        <v>22</v>
      </c>
      <c r="J620" s="119" t="s">
        <v>39658</v>
      </c>
      <c r="K620" s="119" t="s">
        <v>23</v>
      </c>
      <c r="L620" s="117" t="s">
        <v>23</v>
      </c>
      <c r="M620" s="117" t="s">
        <v>23</v>
      </c>
      <c r="N620" s="117" t="s">
        <v>23</v>
      </c>
      <c r="O620" s="117" t="s">
        <v>24</v>
      </c>
      <c r="P620" s="117" t="s">
        <v>23</v>
      </c>
      <c r="Q620" s="117" t="s">
        <v>23</v>
      </c>
      <c r="R620" s="117" t="s">
        <v>23</v>
      </c>
      <c r="S620" s="117" t="s">
        <v>24</v>
      </c>
      <c r="T620" s="117" t="s">
        <v>24</v>
      </c>
      <c r="U620" s="117" t="s">
        <v>24</v>
      </c>
      <c r="V620" s="117" t="s">
        <v>24</v>
      </c>
      <c r="W620" s="74" t="str">
        <f t="shared" si="375"/>
        <v>x</v>
      </c>
      <c r="X620" s="74" t="str">
        <f t="shared" si="376"/>
        <v/>
      </c>
      <c r="Y620" s="74" t="str">
        <f t="shared" si="377"/>
        <v>x</v>
      </c>
      <c r="Z620" s="74" t="str">
        <f t="shared" si="378"/>
        <v/>
      </c>
      <c r="AA620" t="str">
        <f>VLOOKUP($D620,'Tuyến và nhân viên'!$D:$M,6,0)</f>
        <v>HL00623</v>
      </c>
      <c r="AB620" t="str">
        <f>VLOOKUP($D620,'Tuyến và nhân viên'!$D:$M,7,0)</f>
        <v>Lê Thị Liên Thư</v>
      </c>
      <c r="AC620" s="16" t="str">
        <f>IFERROR(VLOOKUP($F620,DSKH!$D:$BF,53,0),"")</f>
        <v>F2</v>
      </c>
      <c r="AD620" s="16" t="str">
        <f>IFERROR(VLOOKUP($F620,DSKH!$D:$BF,54,0),"")</f>
        <v>GT</v>
      </c>
      <c r="AE620" s="4">
        <f>SUMIFS('Doanh số khách hàng'!$F:$F,'Doanh số khách hàng'!$A:$A,'Chi tiết tuyến'!$F620)</f>
        <v>0</v>
      </c>
      <c r="AF620" s="16" t="str">
        <f t="shared" si="370"/>
        <v>F4</v>
      </c>
      <c r="AG620" s="16" t="str">
        <f t="shared" si="371"/>
        <v>F2</v>
      </c>
      <c r="AH620" t="b">
        <f t="shared" si="379"/>
        <v>0</v>
      </c>
      <c r="AI620" t="b">
        <f t="shared" si="380"/>
        <v>1</v>
      </c>
      <c r="AJ620">
        <f>IFERROR(VLOOKUP($AC620,Master!$D:$E,2,0),"")</f>
        <v>2</v>
      </c>
      <c r="AK620">
        <f>VLOOKUP($AF620,Master!$D:$E,2,0)</f>
        <v>4</v>
      </c>
      <c r="AL620" s="4">
        <f t="shared" si="381"/>
        <v>0</v>
      </c>
      <c r="AM620" t="str">
        <f>IFERROR(VLOOKUP($F620,DSKH!$D:$BF,31,0),"")</f>
        <v>Tỉnh Cà Mau</v>
      </c>
      <c r="AN620" t="str">
        <f>IFERROR(VLOOKUP($F620,DSKH!$D:$BF,29,0),"")</f>
        <v>Xã Vĩnh Thanh</v>
      </c>
      <c r="AO620">
        <f>IFERROR(VLOOKUP($F620,DSKH!$D:$BF,52,0),"")</f>
        <v>0</v>
      </c>
      <c r="AP620">
        <f>IF(L620="x",1+COUNTIFS(AP$4:AP619,"&gt;0",$AA$4:$AA619,$AA619),0)</f>
        <v>0</v>
      </c>
      <c r="AQ620">
        <f>IF(M620="x",1+COUNTIFS(AQ$4:AQ619,"&gt;0",$AA$4:$AA619,$AA619),0)</f>
        <v>0</v>
      </c>
      <c r="AR620">
        <f>IF(N620="x",1+COUNTIFS(AR$4:AR619,"&gt;0",$AA$4:$AA619,$AA619),0)</f>
        <v>0</v>
      </c>
      <c r="AS620">
        <f>IF(O620="x",1+COUNTIFS(AS$4:AS619,"&gt;0",$AA$4:$AA619,$AA619),0)</f>
        <v>14</v>
      </c>
      <c r="AT620">
        <f>IF(P620="x",1+COUNTIFS(AT$4:AT619,"&gt;0",$AA$4:$AA619,$AA619),0)</f>
        <v>0</v>
      </c>
      <c r="AU620">
        <f>IF(Q620="x",1+COUNTIFS(AU$4:AU619,"&gt;0",$AA$4:$AA619,$AA619),0)</f>
        <v>0</v>
      </c>
      <c r="AV620">
        <f>IF(R620="x",1+COUNTIFS(AV$4:AV619,"&gt;0",$AA$4:$AA619,$AA619),0)</f>
        <v>0</v>
      </c>
      <c r="AW620">
        <f t="shared" si="372"/>
        <v>1</v>
      </c>
      <c r="AX620">
        <f t="shared" si="373"/>
        <v>0</v>
      </c>
      <c r="AY620">
        <f t="shared" si="382"/>
        <v>1</v>
      </c>
      <c r="AZ620">
        <f t="shared" si="383"/>
        <v>0</v>
      </c>
      <c r="BA620" s="4">
        <f t="shared" si="384"/>
        <v>0</v>
      </c>
      <c r="BB620" s="4">
        <f t="shared" si="385"/>
        <v>0</v>
      </c>
      <c r="BC620" s="4">
        <f t="shared" si="386"/>
        <v>0</v>
      </c>
      <c r="BD620" s="4">
        <f t="shared" si="387"/>
        <v>0</v>
      </c>
      <c r="BE620" s="4">
        <f t="shared" si="388"/>
        <v>0</v>
      </c>
      <c r="BF620" s="4">
        <f t="shared" si="389"/>
        <v>0</v>
      </c>
      <c r="BG620" s="4">
        <f t="shared" si="390"/>
        <v>0</v>
      </c>
      <c r="BH620" s="4">
        <f t="shared" si="391"/>
        <v>0</v>
      </c>
      <c r="BI620" s="4">
        <f t="shared" si="392"/>
        <v>0</v>
      </c>
      <c r="BJ620" s="4">
        <f t="shared" si="393"/>
        <v>0</v>
      </c>
      <c r="BK620" s="4">
        <f t="shared" si="394"/>
        <v>1</v>
      </c>
      <c r="BL620" s="4">
        <f t="shared" si="395"/>
        <v>0</v>
      </c>
      <c r="BM620" s="4">
        <f t="shared" si="396"/>
        <v>0</v>
      </c>
      <c r="BN620" s="4">
        <f t="shared" si="397"/>
        <v>0</v>
      </c>
      <c r="BO620">
        <f>SUMIFS(BH$5:BH620,$AA$5:$AA620,$AA620)</f>
        <v>10</v>
      </c>
      <c r="BP620">
        <f>SUMIFS(BI$5:BI620,$AA$5:$AA620,$AA620)</f>
        <v>11</v>
      </c>
      <c r="BQ620">
        <f>SUMIFS(BJ$5:BJ620,$AA$5:$AA620,$AA620)</f>
        <v>17</v>
      </c>
      <c r="BR620">
        <f>SUMIFS(BK$5:BK620,$AA$5:$AA620,$AA620)</f>
        <v>12</v>
      </c>
      <c r="BS620">
        <f>SUMIFS(BL$5:BL620,$AA$5:$AA620,$AA620)</f>
        <v>17</v>
      </c>
      <c r="BT620">
        <f>SUMIFS(BM$5:BM620,$AA$5:$AA620,$AA620)</f>
        <v>15</v>
      </c>
      <c r="BU620">
        <f>SUMIFS(BN$5:BN620,$AA$5:$AA620,$AA620)</f>
        <v>0</v>
      </c>
      <c r="BV620">
        <f t="shared" si="398"/>
        <v>18</v>
      </c>
      <c r="BW620">
        <f t="shared" si="399"/>
        <v>16</v>
      </c>
      <c r="BX620">
        <f t="shared" si="400"/>
        <v>28</v>
      </c>
      <c r="BY620">
        <f t="shared" si="401"/>
        <v>23</v>
      </c>
      <c r="BZ620">
        <f t="shared" si="402"/>
        <v>22</v>
      </c>
      <c r="CA620">
        <f t="shared" si="403"/>
        <v>40</v>
      </c>
      <c r="CB620">
        <f t="shared" si="404"/>
        <v>0</v>
      </c>
      <c r="CC620">
        <f t="shared" si="405"/>
        <v>12</v>
      </c>
      <c r="CD620">
        <f t="shared" si="406"/>
        <v>23</v>
      </c>
      <c r="CE620" t="str">
        <f>IFERROR(VLOOKUP($AA620,'Tuyến và nhân viên'!$I:$O,7,0),"")</f>
        <v>Trần Văn Khanh</v>
      </c>
      <c r="CF620">
        <f t="shared" si="407"/>
        <v>2</v>
      </c>
      <c r="CG620">
        <f t="shared" si="408"/>
        <v>1</v>
      </c>
      <c r="CH620">
        <f>COUNTIFS($L620:L620,"x")</f>
        <v>0</v>
      </c>
      <c r="CI620">
        <f>COUNTIFS($L620:M620,"x")</f>
        <v>0</v>
      </c>
      <c r="CJ620">
        <f>COUNTIFS($L620:N620,"x")</f>
        <v>0</v>
      </c>
      <c r="CK620">
        <f>COUNTIFS($L620:O620,"x")</f>
        <v>1</v>
      </c>
      <c r="CL620">
        <f>COUNTIFS($L620:P620,"x")</f>
        <v>1</v>
      </c>
      <c r="CM620">
        <f>COUNTIFS($L620:Q620,"x")</f>
        <v>1</v>
      </c>
      <c r="CN620">
        <f>COUNTIFS($L620:R620,"x")</f>
        <v>1</v>
      </c>
      <c r="CO620" t="str" cm="1">
        <f t="array" ref="CO620">IFERROR(INDEX($CH$4:$CN$4,0,MATCH(1,$CH620:$CN620,0)),"")</f>
        <v>Thứ 5</v>
      </c>
      <c r="CP620" t="str" cm="1">
        <f t="array" ref="CP620">IFERROR(INDEX($CH$4:$CN$4,0,MATCH(2,$CH620:$CN620,0)),"")</f>
        <v/>
      </c>
      <c r="CQ620" t="str">
        <f t="shared" si="409"/>
        <v>Thứ 5</v>
      </c>
      <c r="CR620" t="str">
        <f t="shared" si="374"/>
        <v>F2 - Tuần 1 &amp; 3</v>
      </c>
    </row>
    <row r="621" spans="1:96" x14ac:dyDescent="0.3">
      <c r="A621" s="117" t="s">
        <v>39173</v>
      </c>
      <c r="B621" s="118" t="s">
        <v>33266</v>
      </c>
      <c r="C621" s="118" t="s">
        <v>33267</v>
      </c>
      <c r="D621" s="118" t="s">
        <v>39663</v>
      </c>
      <c r="E621" s="118" t="s">
        <v>39664</v>
      </c>
      <c r="F621" s="118" t="s">
        <v>30445</v>
      </c>
      <c r="G621" s="118" t="s">
        <v>38060</v>
      </c>
      <c r="H621" s="118" t="s">
        <v>38066</v>
      </c>
      <c r="I621" s="118" t="s">
        <v>22</v>
      </c>
      <c r="J621" s="119" t="s">
        <v>39658</v>
      </c>
      <c r="K621" s="119" t="s">
        <v>23</v>
      </c>
      <c r="L621" s="117" t="s">
        <v>23</v>
      </c>
      <c r="M621" s="117" t="s">
        <v>23</v>
      </c>
      <c r="N621" s="117" t="s">
        <v>23</v>
      </c>
      <c r="O621" s="117" t="s">
        <v>24</v>
      </c>
      <c r="P621" s="117" t="s">
        <v>23</v>
      </c>
      <c r="Q621" s="117" t="s">
        <v>23</v>
      </c>
      <c r="R621" s="117" t="s">
        <v>23</v>
      </c>
      <c r="S621" s="117" t="s">
        <v>24</v>
      </c>
      <c r="T621" s="117" t="s">
        <v>24</v>
      </c>
      <c r="U621" s="117" t="s">
        <v>24</v>
      </c>
      <c r="V621" s="117" t="s">
        <v>24</v>
      </c>
      <c r="W621" s="74" t="str">
        <f t="shared" si="375"/>
        <v>x</v>
      </c>
      <c r="X621" s="74" t="str">
        <f t="shared" si="376"/>
        <v>x</v>
      </c>
      <c r="Y621" s="74" t="str">
        <f t="shared" si="377"/>
        <v>x</v>
      </c>
      <c r="Z621" s="74" t="str">
        <f t="shared" si="378"/>
        <v>x</v>
      </c>
      <c r="AA621" t="str">
        <f>VLOOKUP($D621,'Tuyến và nhân viên'!$D:$M,6,0)</f>
        <v>HL00623</v>
      </c>
      <c r="AB621" t="str">
        <f>VLOOKUP($D621,'Tuyến và nhân viên'!$D:$M,7,0)</f>
        <v>Lê Thị Liên Thư</v>
      </c>
      <c r="AC621" s="16" t="str">
        <f>IFERROR(VLOOKUP($F621,DSKH!$D:$BF,53,0),"")</f>
        <v>F4</v>
      </c>
      <c r="AD621" s="16" t="str">
        <f>IFERROR(VLOOKUP($F621,DSKH!$D:$BF,54,0),"")</f>
        <v>GT</v>
      </c>
      <c r="AE621" s="4">
        <f>SUMIFS('Doanh số khách hàng'!$F:$F,'Doanh số khách hàng'!$A:$A,'Chi tiết tuyến'!$F621)</f>
        <v>562730</v>
      </c>
      <c r="AF621" s="16" t="str">
        <f t="shared" si="370"/>
        <v>F4</v>
      </c>
      <c r="AG621" s="16" t="str">
        <f t="shared" si="371"/>
        <v>F4</v>
      </c>
      <c r="AH621" t="b">
        <f t="shared" si="379"/>
        <v>1</v>
      </c>
      <c r="AI621" t="b">
        <f t="shared" si="380"/>
        <v>1</v>
      </c>
      <c r="AJ621">
        <f>IFERROR(VLOOKUP($AC621,Master!$D:$E,2,0),"")</f>
        <v>4</v>
      </c>
      <c r="AK621">
        <f>VLOOKUP($AF621,Master!$D:$E,2,0)</f>
        <v>4</v>
      </c>
      <c r="AL621" s="4">
        <f t="shared" si="381"/>
        <v>140682.5</v>
      </c>
      <c r="AM621" t="str">
        <f>IFERROR(VLOOKUP($F621,DSKH!$D:$BF,31,0),"")</f>
        <v>Tỉnh Cà Mau</v>
      </c>
      <c r="AN621" t="str">
        <f>IFERROR(VLOOKUP($F621,DSKH!$D:$BF,29,0),"")</f>
        <v>Xã Phước Long</v>
      </c>
      <c r="AO621">
        <f>IFERROR(VLOOKUP($F621,DSKH!$D:$BF,52,0),"")</f>
        <v>562730</v>
      </c>
      <c r="AP621">
        <f>IF(L621="x",1+COUNTIFS(AP$4:AP620,"&gt;0",$AA$4:$AA620,$AA620),0)</f>
        <v>0</v>
      </c>
      <c r="AQ621">
        <f>IF(M621="x",1+COUNTIFS(AQ$4:AQ620,"&gt;0",$AA$4:$AA620,$AA620),0)</f>
        <v>0</v>
      </c>
      <c r="AR621">
        <f>IF(N621="x",1+COUNTIFS(AR$4:AR620,"&gt;0",$AA$4:$AA620,$AA620),0)</f>
        <v>0</v>
      </c>
      <c r="AS621">
        <f>IF(O621="x",1+COUNTIFS(AS$4:AS620,"&gt;0",$AA$4:$AA620,$AA620),0)</f>
        <v>15</v>
      </c>
      <c r="AT621">
        <f>IF(P621="x",1+COUNTIFS(AT$4:AT620,"&gt;0",$AA$4:$AA620,$AA620),0)</f>
        <v>0</v>
      </c>
      <c r="AU621">
        <f>IF(Q621="x",1+COUNTIFS(AU$4:AU620,"&gt;0",$AA$4:$AA620,$AA620),0)</f>
        <v>0</v>
      </c>
      <c r="AV621">
        <f>IF(R621="x",1+COUNTIFS(AV$4:AV620,"&gt;0",$AA$4:$AA620,$AA620),0)</f>
        <v>0</v>
      </c>
      <c r="AW621">
        <f t="shared" si="372"/>
        <v>1</v>
      </c>
      <c r="AX621">
        <f t="shared" si="373"/>
        <v>1</v>
      </c>
      <c r="AY621">
        <f t="shared" si="382"/>
        <v>1</v>
      </c>
      <c r="AZ621">
        <f t="shared" si="383"/>
        <v>1</v>
      </c>
      <c r="BA621" s="4">
        <f t="shared" si="384"/>
        <v>0</v>
      </c>
      <c r="BB621" s="4">
        <f t="shared" si="385"/>
        <v>0</v>
      </c>
      <c r="BC621" s="4">
        <f t="shared" si="386"/>
        <v>0</v>
      </c>
      <c r="BD621" s="4">
        <f t="shared" si="387"/>
        <v>140682.5</v>
      </c>
      <c r="BE621" s="4">
        <f t="shared" si="388"/>
        <v>0</v>
      </c>
      <c r="BF621" s="4">
        <f t="shared" si="389"/>
        <v>0</v>
      </c>
      <c r="BG621" s="4">
        <f t="shared" si="390"/>
        <v>0</v>
      </c>
      <c r="BH621" s="4">
        <f t="shared" si="391"/>
        <v>0</v>
      </c>
      <c r="BI621" s="4">
        <f t="shared" si="392"/>
        <v>0</v>
      </c>
      <c r="BJ621" s="4">
        <f t="shared" si="393"/>
        <v>0</v>
      </c>
      <c r="BK621" s="4">
        <f t="shared" si="394"/>
        <v>0</v>
      </c>
      <c r="BL621" s="4">
        <f t="shared" si="395"/>
        <v>0</v>
      </c>
      <c r="BM621" s="4">
        <f t="shared" si="396"/>
        <v>0</v>
      </c>
      <c r="BN621" s="4">
        <f t="shared" si="397"/>
        <v>0</v>
      </c>
      <c r="BO621">
        <f>SUMIFS(BH$5:BH621,$AA$5:$AA621,$AA621)</f>
        <v>10</v>
      </c>
      <c r="BP621">
        <f>SUMIFS(BI$5:BI621,$AA$5:$AA621,$AA621)</f>
        <v>11</v>
      </c>
      <c r="BQ621">
        <f>SUMIFS(BJ$5:BJ621,$AA$5:$AA621,$AA621)</f>
        <v>17</v>
      </c>
      <c r="BR621">
        <f>SUMIFS(BK$5:BK621,$AA$5:$AA621,$AA621)</f>
        <v>12</v>
      </c>
      <c r="BS621">
        <f>SUMIFS(BL$5:BL621,$AA$5:$AA621,$AA621)</f>
        <v>17</v>
      </c>
      <c r="BT621">
        <f>SUMIFS(BM$5:BM621,$AA$5:$AA621,$AA621)</f>
        <v>15</v>
      </c>
      <c r="BU621">
        <f>SUMIFS(BN$5:BN621,$AA$5:$AA621,$AA621)</f>
        <v>0</v>
      </c>
      <c r="BV621">
        <f t="shared" si="398"/>
        <v>18</v>
      </c>
      <c r="BW621">
        <f t="shared" si="399"/>
        <v>16</v>
      </c>
      <c r="BX621">
        <f t="shared" si="400"/>
        <v>28</v>
      </c>
      <c r="BY621">
        <f t="shared" si="401"/>
        <v>23</v>
      </c>
      <c r="BZ621">
        <f t="shared" si="402"/>
        <v>22</v>
      </c>
      <c r="CA621">
        <f t="shared" si="403"/>
        <v>40</v>
      </c>
      <c r="CB621">
        <f t="shared" si="404"/>
        <v>0</v>
      </c>
      <c r="CC621">
        <f t="shared" si="405"/>
        <v>0</v>
      </c>
      <c r="CD621">
        <f t="shared" si="406"/>
        <v>0</v>
      </c>
      <c r="CE621" t="str">
        <f>IFERROR(VLOOKUP($AA621,'Tuyến và nhân viên'!$I:$O,7,0),"")</f>
        <v>Trần Văn Khanh</v>
      </c>
      <c r="CF621">
        <f t="shared" si="407"/>
        <v>4</v>
      </c>
      <c r="CG621">
        <f t="shared" si="408"/>
        <v>1</v>
      </c>
      <c r="CH621">
        <f>COUNTIFS($L621:L621,"x")</f>
        <v>0</v>
      </c>
      <c r="CI621">
        <f>COUNTIFS($L621:M621,"x")</f>
        <v>0</v>
      </c>
      <c r="CJ621">
        <f>COUNTIFS($L621:N621,"x")</f>
        <v>0</v>
      </c>
      <c r="CK621">
        <f>COUNTIFS($L621:O621,"x")</f>
        <v>1</v>
      </c>
      <c r="CL621">
        <f>COUNTIFS($L621:P621,"x")</f>
        <v>1</v>
      </c>
      <c r="CM621">
        <f>COUNTIFS($L621:Q621,"x")</f>
        <v>1</v>
      </c>
      <c r="CN621">
        <f>COUNTIFS($L621:R621,"x")</f>
        <v>1</v>
      </c>
      <c r="CO621" t="str" cm="1">
        <f t="array" ref="CO621">IFERROR(INDEX($CH$4:$CN$4,0,MATCH(1,$CH621:$CN621,0)),"")</f>
        <v>Thứ 5</v>
      </c>
      <c r="CP621" t="str" cm="1">
        <f t="array" ref="CP621">IFERROR(INDEX($CH$4:$CN$4,0,MATCH(2,$CH621:$CN621,0)),"")</f>
        <v/>
      </c>
      <c r="CQ621" t="str">
        <f t="shared" si="409"/>
        <v>Thứ 5</v>
      </c>
      <c r="CR621" t="str">
        <f t="shared" si="374"/>
        <v>F4 - Tất cả các tuần</v>
      </c>
    </row>
    <row r="622" spans="1:96" x14ac:dyDescent="0.3">
      <c r="A622" s="117" t="s">
        <v>39183</v>
      </c>
      <c r="B622" s="118" t="s">
        <v>33266</v>
      </c>
      <c r="C622" s="118" t="s">
        <v>33267</v>
      </c>
      <c r="D622" s="118" t="s">
        <v>39663</v>
      </c>
      <c r="E622" s="118" t="s">
        <v>39664</v>
      </c>
      <c r="F622" s="118" t="s">
        <v>38076</v>
      </c>
      <c r="G622" s="118" t="s">
        <v>38077</v>
      </c>
      <c r="H622" s="118" t="s">
        <v>38083</v>
      </c>
      <c r="I622" s="118" t="s">
        <v>22</v>
      </c>
      <c r="J622" s="119" t="s">
        <v>39658</v>
      </c>
      <c r="K622" s="119" t="s">
        <v>23</v>
      </c>
      <c r="L622" s="117" t="s">
        <v>23</v>
      </c>
      <c r="M622" s="117" t="s">
        <v>23</v>
      </c>
      <c r="N622" s="117" t="s">
        <v>23</v>
      </c>
      <c r="O622" s="117" t="s">
        <v>24</v>
      </c>
      <c r="P622" s="117" t="s">
        <v>23</v>
      </c>
      <c r="Q622" s="117" t="s">
        <v>23</v>
      </c>
      <c r="R622" s="117" t="s">
        <v>23</v>
      </c>
      <c r="S622" s="117" t="s">
        <v>24</v>
      </c>
      <c r="T622" s="117" t="s">
        <v>24</v>
      </c>
      <c r="U622" s="117" t="s">
        <v>24</v>
      </c>
      <c r="V622" s="117" t="s">
        <v>24</v>
      </c>
      <c r="W622" s="74" t="str">
        <f t="shared" si="375"/>
        <v/>
      </c>
      <c r="X622" s="74" t="str">
        <f t="shared" si="376"/>
        <v>x</v>
      </c>
      <c r="Y622" s="74" t="str">
        <f t="shared" si="377"/>
        <v/>
      </c>
      <c r="Z622" s="74" t="str">
        <f t="shared" si="378"/>
        <v>x</v>
      </c>
      <c r="AA622" t="str">
        <f>VLOOKUP($D622,'Tuyến và nhân viên'!$D:$M,6,0)</f>
        <v>HL00623</v>
      </c>
      <c r="AB622" t="str">
        <f>VLOOKUP($D622,'Tuyến và nhân viên'!$D:$M,7,0)</f>
        <v>Lê Thị Liên Thư</v>
      </c>
      <c r="AC622" s="16" t="str">
        <f>IFERROR(VLOOKUP($F622,DSKH!$D:$BF,53,0),"")</f>
        <v>F2</v>
      </c>
      <c r="AD622" s="16" t="str">
        <f>IFERROR(VLOOKUP($F622,DSKH!$D:$BF,54,0),"")</f>
        <v>GT</v>
      </c>
      <c r="AE622" s="4">
        <f>SUMIFS('Doanh số khách hàng'!$F:$F,'Doanh số khách hàng'!$A:$A,'Chi tiết tuyến'!$F622)</f>
        <v>0</v>
      </c>
      <c r="AF622" s="16" t="str">
        <f t="shared" si="370"/>
        <v>F4</v>
      </c>
      <c r="AG622" s="16" t="str">
        <f t="shared" si="371"/>
        <v>F2</v>
      </c>
      <c r="AH622" t="b">
        <f t="shared" si="379"/>
        <v>0</v>
      </c>
      <c r="AI622" t="b">
        <f t="shared" si="380"/>
        <v>1</v>
      </c>
      <c r="AJ622">
        <f>IFERROR(VLOOKUP($AC622,Master!$D:$E,2,0),"")</f>
        <v>2</v>
      </c>
      <c r="AK622">
        <f>VLOOKUP($AF622,Master!$D:$E,2,0)</f>
        <v>4</v>
      </c>
      <c r="AL622" s="4">
        <f t="shared" si="381"/>
        <v>0</v>
      </c>
      <c r="AM622" t="str">
        <f>IFERROR(VLOOKUP($F622,DSKH!$D:$BF,31,0),"")</f>
        <v>Tỉnh Cà Mau</v>
      </c>
      <c r="AN622" t="str">
        <f>IFERROR(VLOOKUP($F622,DSKH!$D:$BF,29,0),"")</f>
        <v>Xã Phước Long</v>
      </c>
      <c r="AO622">
        <f>IFERROR(VLOOKUP($F622,DSKH!$D:$BF,52,0),"")</f>
        <v>0</v>
      </c>
      <c r="AP622">
        <f>IF(L622="x",1+COUNTIFS(AP$4:AP621,"&gt;0",$AA$4:$AA621,$AA621),0)</f>
        <v>0</v>
      </c>
      <c r="AQ622">
        <f>IF(M622="x",1+COUNTIFS(AQ$4:AQ621,"&gt;0",$AA$4:$AA621,$AA621),0)</f>
        <v>0</v>
      </c>
      <c r="AR622">
        <f>IF(N622="x",1+COUNTIFS(AR$4:AR621,"&gt;0",$AA$4:$AA621,$AA621),0)</f>
        <v>0</v>
      </c>
      <c r="AS622">
        <f>IF(O622="x",1+COUNTIFS(AS$4:AS621,"&gt;0",$AA$4:$AA621,$AA621),0)</f>
        <v>16</v>
      </c>
      <c r="AT622">
        <f>IF(P622="x",1+COUNTIFS(AT$4:AT621,"&gt;0",$AA$4:$AA621,$AA621),0)</f>
        <v>0</v>
      </c>
      <c r="AU622">
        <f>IF(Q622="x",1+COUNTIFS(AU$4:AU621,"&gt;0",$AA$4:$AA621,$AA621),0)</f>
        <v>0</v>
      </c>
      <c r="AV622">
        <f>IF(R622="x",1+COUNTIFS(AV$4:AV621,"&gt;0",$AA$4:$AA621,$AA621),0)</f>
        <v>0</v>
      </c>
      <c r="AW622">
        <f t="shared" si="372"/>
        <v>0</v>
      </c>
      <c r="AX622">
        <f t="shared" si="373"/>
        <v>1</v>
      </c>
      <c r="AY622">
        <f t="shared" si="382"/>
        <v>0</v>
      </c>
      <c r="AZ622">
        <f t="shared" si="383"/>
        <v>1</v>
      </c>
      <c r="BA622" s="4">
        <f t="shared" si="384"/>
        <v>0</v>
      </c>
      <c r="BB622" s="4">
        <f t="shared" si="385"/>
        <v>0</v>
      </c>
      <c r="BC622" s="4">
        <f t="shared" si="386"/>
        <v>0</v>
      </c>
      <c r="BD622" s="4">
        <f t="shared" si="387"/>
        <v>0</v>
      </c>
      <c r="BE622" s="4">
        <f t="shared" si="388"/>
        <v>0</v>
      </c>
      <c r="BF622" s="4">
        <f t="shared" si="389"/>
        <v>0</v>
      </c>
      <c r="BG622" s="4">
        <f t="shared" si="390"/>
        <v>0</v>
      </c>
      <c r="BH622" s="4">
        <f t="shared" si="391"/>
        <v>0</v>
      </c>
      <c r="BI622" s="4">
        <f t="shared" si="392"/>
        <v>0</v>
      </c>
      <c r="BJ622" s="4">
        <f t="shared" si="393"/>
        <v>0</v>
      </c>
      <c r="BK622" s="4">
        <f t="shared" si="394"/>
        <v>1</v>
      </c>
      <c r="BL622" s="4">
        <f t="shared" si="395"/>
        <v>0</v>
      </c>
      <c r="BM622" s="4">
        <f t="shared" si="396"/>
        <v>0</v>
      </c>
      <c r="BN622" s="4">
        <f t="shared" si="397"/>
        <v>0</v>
      </c>
      <c r="BO622">
        <f>SUMIFS(BH$5:BH622,$AA$5:$AA622,$AA622)</f>
        <v>10</v>
      </c>
      <c r="BP622">
        <f>SUMIFS(BI$5:BI622,$AA$5:$AA622,$AA622)</f>
        <v>11</v>
      </c>
      <c r="BQ622">
        <f>SUMIFS(BJ$5:BJ622,$AA$5:$AA622,$AA622)</f>
        <v>17</v>
      </c>
      <c r="BR622">
        <f>SUMIFS(BK$5:BK622,$AA$5:$AA622,$AA622)</f>
        <v>13</v>
      </c>
      <c r="BS622">
        <f>SUMIFS(BL$5:BL622,$AA$5:$AA622,$AA622)</f>
        <v>17</v>
      </c>
      <c r="BT622">
        <f>SUMIFS(BM$5:BM622,$AA$5:$AA622,$AA622)</f>
        <v>15</v>
      </c>
      <c r="BU622">
        <f>SUMIFS(BN$5:BN622,$AA$5:$AA622,$AA622)</f>
        <v>0</v>
      </c>
      <c r="BV622">
        <f t="shared" si="398"/>
        <v>18</v>
      </c>
      <c r="BW622">
        <f t="shared" si="399"/>
        <v>16</v>
      </c>
      <c r="BX622">
        <f t="shared" si="400"/>
        <v>28</v>
      </c>
      <c r="BY622">
        <f t="shared" si="401"/>
        <v>23</v>
      </c>
      <c r="BZ622">
        <f t="shared" si="402"/>
        <v>22</v>
      </c>
      <c r="CA622">
        <f t="shared" si="403"/>
        <v>40</v>
      </c>
      <c r="CB622">
        <f t="shared" si="404"/>
        <v>0</v>
      </c>
      <c r="CC622">
        <f t="shared" si="405"/>
        <v>13</v>
      </c>
      <c r="CD622">
        <f t="shared" si="406"/>
        <v>23</v>
      </c>
      <c r="CE622" t="str">
        <f>IFERROR(VLOOKUP($AA622,'Tuyến và nhân viên'!$I:$O,7,0),"")</f>
        <v>Trần Văn Khanh</v>
      </c>
      <c r="CF622">
        <f t="shared" si="407"/>
        <v>2</v>
      </c>
      <c r="CG622">
        <f t="shared" si="408"/>
        <v>1</v>
      </c>
      <c r="CH622">
        <f>COUNTIFS($L622:L622,"x")</f>
        <v>0</v>
      </c>
      <c r="CI622">
        <f>COUNTIFS($L622:M622,"x")</f>
        <v>0</v>
      </c>
      <c r="CJ622">
        <f>COUNTIFS($L622:N622,"x")</f>
        <v>0</v>
      </c>
      <c r="CK622">
        <f>COUNTIFS($L622:O622,"x")</f>
        <v>1</v>
      </c>
      <c r="CL622">
        <f>COUNTIFS($L622:P622,"x")</f>
        <v>1</v>
      </c>
      <c r="CM622">
        <f>COUNTIFS($L622:Q622,"x")</f>
        <v>1</v>
      </c>
      <c r="CN622">
        <f>COUNTIFS($L622:R622,"x")</f>
        <v>1</v>
      </c>
      <c r="CO622" t="str" cm="1">
        <f t="array" ref="CO622">IFERROR(INDEX($CH$4:$CN$4,0,MATCH(1,$CH622:$CN622,0)),"")</f>
        <v>Thứ 5</v>
      </c>
      <c r="CP622" t="str" cm="1">
        <f t="array" ref="CP622">IFERROR(INDEX($CH$4:$CN$4,0,MATCH(2,$CH622:$CN622,0)),"")</f>
        <v/>
      </c>
      <c r="CQ622" t="str">
        <f t="shared" si="409"/>
        <v>Thứ 5</v>
      </c>
      <c r="CR622" t="str">
        <f t="shared" si="374"/>
        <v>F2 - Tuần 2 &amp; 4</v>
      </c>
    </row>
    <row r="623" spans="1:96" x14ac:dyDescent="0.3">
      <c r="A623" s="117" t="s">
        <v>39191</v>
      </c>
      <c r="B623" s="118" t="s">
        <v>33266</v>
      </c>
      <c r="C623" s="118" t="s">
        <v>33267</v>
      </c>
      <c r="D623" s="118" t="s">
        <v>39663</v>
      </c>
      <c r="E623" s="118" t="s">
        <v>39664</v>
      </c>
      <c r="F623" s="118" t="s">
        <v>38178</v>
      </c>
      <c r="G623" s="118" t="s">
        <v>38179</v>
      </c>
      <c r="H623" s="118" t="s">
        <v>38183</v>
      </c>
      <c r="I623" s="118" t="s">
        <v>22</v>
      </c>
      <c r="J623" s="119" t="s">
        <v>39658</v>
      </c>
      <c r="K623" s="119" t="s">
        <v>23</v>
      </c>
      <c r="L623" s="117" t="s">
        <v>23</v>
      </c>
      <c r="M623" s="117" t="s">
        <v>23</v>
      </c>
      <c r="N623" s="117" t="s">
        <v>23</v>
      </c>
      <c r="O623" s="117" t="s">
        <v>23</v>
      </c>
      <c r="P623" s="117" t="s">
        <v>23</v>
      </c>
      <c r="Q623" s="117" t="s">
        <v>24</v>
      </c>
      <c r="R623" s="117" t="s">
        <v>23</v>
      </c>
      <c r="S623" s="117" t="s">
        <v>24</v>
      </c>
      <c r="T623" s="117" t="s">
        <v>24</v>
      </c>
      <c r="U623" s="117" t="s">
        <v>24</v>
      </c>
      <c r="V623" s="117" t="s">
        <v>24</v>
      </c>
      <c r="W623" s="74" t="str">
        <f t="shared" si="375"/>
        <v>x</v>
      </c>
      <c r="X623" s="74" t="str">
        <f t="shared" si="376"/>
        <v/>
      </c>
      <c r="Y623" s="74" t="str">
        <f t="shared" si="377"/>
        <v>x</v>
      </c>
      <c r="Z623" s="74" t="str">
        <f t="shared" si="378"/>
        <v/>
      </c>
      <c r="AA623" t="str">
        <f>VLOOKUP($D623,'Tuyến và nhân viên'!$D:$M,6,0)</f>
        <v>HL00623</v>
      </c>
      <c r="AB623" t="str">
        <f>VLOOKUP($D623,'Tuyến và nhân viên'!$D:$M,7,0)</f>
        <v>Lê Thị Liên Thư</v>
      </c>
      <c r="AC623" s="16" t="str">
        <f>IFERROR(VLOOKUP($F623,DSKH!$D:$BF,53,0),"")</f>
        <v>F2</v>
      </c>
      <c r="AD623" s="16" t="str">
        <f>IFERROR(VLOOKUP($F623,DSKH!$D:$BF,54,0),"")</f>
        <v>GT</v>
      </c>
      <c r="AE623" s="4">
        <f>SUMIFS('Doanh số khách hàng'!$F:$F,'Doanh số khách hàng'!$A:$A,'Chi tiết tuyến'!$F623)</f>
        <v>0</v>
      </c>
      <c r="AF623" s="16" t="str">
        <f t="shared" si="370"/>
        <v>F4</v>
      </c>
      <c r="AG623" s="16" t="str">
        <f t="shared" si="371"/>
        <v>F2</v>
      </c>
      <c r="AH623" t="b">
        <f t="shared" si="379"/>
        <v>0</v>
      </c>
      <c r="AI623" t="b">
        <f t="shared" si="380"/>
        <v>1</v>
      </c>
      <c r="AJ623">
        <f>IFERROR(VLOOKUP($AC623,Master!$D:$E,2,0),"")</f>
        <v>2</v>
      </c>
      <c r="AK623">
        <f>VLOOKUP($AF623,Master!$D:$E,2,0)</f>
        <v>4</v>
      </c>
      <c r="AL623" s="4">
        <f t="shared" si="381"/>
        <v>0</v>
      </c>
      <c r="AM623" t="str">
        <f>IFERROR(VLOOKUP($F623,DSKH!$D:$BF,31,0),"")</f>
        <v>Tỉnh Cà Mau</v>
      </c>
      <c r="AN623" t="str">
        <f>IFERROR(VLOOKUP($F623,DSKH!$D:$BF,29,0),"")</f>
        <v>Phường Bạc Liêu</v>
      </c>
      <c r="AO623">
        <f>IFERROR(VLOOKUP($F623,DSKH!$D:$BF,52,0),"")</f>
        <v>0</v>
      </c>
      <c r="AP623">
        <f>IF(L623="x",1+COUNTIFS(AP$4:AP622,"&gt;0",$AA$4:$AA622,$AA622),0)</f>
        <v>0</v>
      </c>
      <c r="AQ623">
        <f>IF(M623="x",1+COUNTIFS(AQ$4:AQ622,"&gt;0",$AA$4:$AA622,$AA622),0)</f>
        <v>0</v>
      </c>
      <c r="AR623">
        <f>IF(N623="x",1+COUNTIFS(AR$4:AR622,"&gt;0",$AA$4:$AA622,$AA622),0)</f>
        <v>0</v>
      </c>
      <c r="AS623">
        <f>IF(O623="x",1+COUNTIFS(AS$4:AS622,"&gt;0",$AA$4:$AA622,$AA622),0)</f>
        <v>0</v>
      </c>
      <c r="AT623">
        <f>IF(P623="x",1+COUNTIFS(AT$4:AT622,"&gt;0",$AA$4:$AA622,$AA622),0)</f>
        <v>0</v>
      </c>
      <c r="AU623">
        <f>IF(Q623="x",1+COUNTIFS(AU$4:AU622,"&gt;0",$AA$4:$AA622,$AA622),0)</f>
        <v>22</v>
      </c>
      <c r="AV623">
        <f>IF(R623="x",1+COUNTIFS(AV$4:AV622,"&gt;0",$AA$4:$AA622,$AA622),0)</f>
        <v>0</v>
      </c>
      <c r="AW623">
        <f t="shared" si="372"/>
        <v>1</v>
      </c>
      <c r="AX623">
        <f t="shared" si="373"/>
        <v>0</v>
      </c>
      <c r="AY623">
        <f t="shared" si="382"/>
        <v>1</v>
      </c>
      <c r="AZ623">
        <f t="shared" si="383"/>
        <v>0</v>
      </c>
      <c r="BA623" s="4">
        <f t="shared" si="384"/>
        <v>0</v>
      </c>
      <c r="BB623" s="4">
        <f t="shared" si="385"/>
        <v>0</v>
      </c>
      <c r="BC623" s="4">
        <f t="shared" si="386"/>
        <v>0</v>
      </c>
      <c r="BD623" s="4">
        <f t="shared" si="387"/>
        <v>0</v>
      </c>
      <c r="BE623" s="4">
        <f t="shared" si="388"/>
        <v>0</v>
      </c>
      <c r="BF623" s="4">
        <f t="shared" si="389"/>
        <v>0</v>
      </c>
      <c r="BG623" s="4">
        <f t="shared" si="390"/>
        <v>0</v>
      </c>
      <c r="BH623" s="4">
        <f t="shared" si="391"/>
        <v>0</v>
      </c>
      <c r="BI623" s="4">
        <f t="shared" si="392"/>
        <v>0</v>
      </c>
      <c r="BJ623" s="4">
        <f t="shared" si="393"/>
        <v>0</v>
      </c>
      <c r="BK623" s="4">
        <f t="shared" si="394"/>
        <v>0</v>
      </c>
      <c r="BL623" s="4">
        <f t="shared" si="395"/>
        <v>0</v>
      </c>
      <c r="BM623" s="4">
        <f t="shared" si="396"/>
        <v>1</v>
      </c>
      <c r="BN623" s="4">
        <f t="shared" si="397"/>
        <v>0</v>
      </c>
      <c r="BO623">
        <f>SUMIFS(BH$5:BH623,$AA$5:$AA623,$AA623)</f>
        <v>10</v>
      </c>
      <c r="BP623">
        <f>SUMIFS(BI$5:BI623,$AA$5:$AA623,$AA623)</f>
        <v>11</v>
      </c>
      <c r="BQ623">
        <f>SUMIFS(BJ$5:BJ623,$AA$5:$AA623,$AA623)</f>
        <v>17</v>
      </c>
      <c r="BR623">
        <f>SUMIFS(BK$5:BK623,$AA$5:$AA623,$AA623)</f>
        <v>13</v>
      </c>
      <c r="BS623">
        <f>SUMIFS(BL$5:BL623,$AA$5:$AA623,$AA623)</f>
        <v>17</v>
      </c>
      <c r="BT623">
        <f>SUMIFS(BM$5:BM623,$AA$5:$AA623,$AA623)</f>
        <v>16</v>
      </c>
      <c r="BU623">
        <f>SUMIFS(BN$5:BN623,$AA$5:$AA623,$AA623)</f>
        <v>0</v>
      </c>
      <c r="BV623">
        <f t="shared" si="398"/>
        <v>18</v>
      </c>
      <c r="BW623">
        <f t="shared" si="399"/>
        <v>16</v>
      </c>
      <c r="BX623">
        <f t="shared" si="400"/>
        <v>28</v>
      </c>
      <c r="BY623">
        <f t="shared" si="401"/>
        <v>23</v>
      </c>
      <c r="BZ623">
        <f t="shared" si="402"/>
        <v>22</v>
      </c>
      <c r="CA623">
        <f t="shared" si="403"/>
        <v>40</v>
      </c>
      <c r="CB623">
        <f t="shared" si="404"/>
        <v>0</v>
      </c>
      <c r="CC623">
        <f t="shared" si="405"/>
        <v>16</v>
      </c>
      <c r="CD623">
        <f t="shared" si="406"/>
        <v>40</v>
      </c>
      <c r="CE623" t="str">
        <f>IFERROR(VLOOKUP($AA623,'Tuyến và nhân viên'!$I:$O,7,0),"")</f>
        <v>Trần Văn Khanh</v>
      </c>
      <c r="CF623">
        <f t="shared" si="407"/>
        <v>2</v>
      </c>
      <c r="CG623">
        <f t="shared" si="408"/>
        <v>1</v>
      </c>
      <c r="CH623">
        <f>COUNTIFS($L623:L623,"x")</f>
        <v>0</v>
      </c>
      <c r="CI623">
        <f>COUNTIFS($L623:M623,"x")</f>
        <v>0</v>
      </c>
      <c r="CJ623">
        <f>COUNTIFS($L623:N623,"x")</f>
        <v>0</v>
      </c>
      <c r="CK623">
        <f>COUNTIFS($L623:O623,"x")</f>
        <v>0</v>
      </c>
      <c r="CL623">
        <f>COUNTIFS($L623:P623,"x")</f>
        <v>0</v>
      </c>
      <c r="CM623">
        <f>COUNTIFS($L623:Q623,"x")</f>
        <v>1</v>
      </c>
      <c r="CN623">
        <f>COUNTIFS($L623:R623,"x")</f>
        <v>1</v>
      </c>
      <c r="CO623" t="str" cm="1">
        <f t="array" ref="CO623">IFERROR(INDEX($CH$4:$CN$4,0,MATCH(1,$CH623:$CN623,0)),"")</f>
        <v>Thứ 7</v>
      </c>
      <c r="CP623" t="str" cm="1">
        <f t="array" ref="CP623">IFERROR(INDEX($CH$4:$CN$4,0,MATCH(2,$CH623:$CN623,0)),"")</f>
        <v/>
      </c>
      <c r="CQ623" t="str">
        <f t="shared" si="409"/>
        <v>Thứ 7</v>
      </c>
      <c r="CR623" t="str">
        <f t="shared" si="374"/>
        <v>F2 - Tuần 1 &amp; 3</v>
      </c>
    </row>
    <row r="624" spans="1:96" x14ac:dyDescent="0.3">
      <c r="A624" s="117" t="s">
        <v>39196</v>
      </c>
      <c r="B624" s="118" t="s">
        <v>33266</v>
      </c>
      <c r="C624" s="118" t="s">
        <v>33267</v>
      </c>
      <c r="D624" s="118" t="s">
        <v>39663</v>
      </c>
      <c r="E624" s="118" t="s">
        <v>39664</v>
      </c>
      <c r="F624" s="118" t="s">
        <v>38192</v>
      </c>
      <c r="G624" s="118" t="s">
        <v>38193</v>
      </c>
      <c r="H624" s="118" t="s">
        <v>38196</v>
      </c>
      <c r="I624" s="118" t="s">
        <v>22</v>
      </c>
      <c r="J624" s="119" t="s">
        <v>39658</v>
      </c>
      <c r="K624" s="119" t="s">
        <v>23</v>
      </c>
      <c r="L624" s="117" t="s">
        <v>23</v>
      </c>
      <c r="M624" s="117" t="s">
        <v>23</v>
      </c>
      <c r="N624" s="117" t="s">
        <v>23</v>
      </c>
      <c r="O624" s="117" t="s">
        <v>23</v>
      </c>
      <c r="P624" s="117" t="s">
        <v>23</v>
      </c>
      <c r="Q624" s="117" t="s">
        <v>24</v>
      </c>
      <c r="R624" s="117" t="s">
        <v>23</v>
      </c>
      <c r="S624" s="117" t="s">
        <v>24</v>
      </c>
      <c r="T624" s="117" t="s">
        <v>24</v>
      </c>
      <c r="U624" s="117" t="s">
        <v>24</v>
      </c>
      <c r="V624" s="117" t="s">
        <v>24</v>
      </c>
      <c r="W624" s="74" t="str">
        <f t="shared" si="375"/>
        <v>x</v>
      </c>
      <c r="X624" s="74" t="str">
        <f t="shared" si="376"/>
        <v/>
      </c>
      <c r="Y624" s="74" t="str">
        <f t="shared" si="377"/>
        <v>x</v>
      </c>
      <c r="Z624" s="74" t="str">
        <f t="shared" si="378"/>
        <v/>
      </c>
      <c r="AA624" t="str">
        <f>VLOOKUP($D624,'Tuyến và nhân viên'!$D:$M,6,0)</f>
        <v>HL00623</v>
      </c>
      <c r="AB624" t="str">
        <f>VLOOKUP($D624,'Tuyến và nhân viên'!$D:$M,7,0)</f>
        <v>Lê Thị Liên Thư</v>
      </c>
      <c r="AC624" s="16" t="str">
        <f>IFERROR(VLOOKUP($F624,DSKH!$D:$BF,53,0),"")</f>
        <v>F2</v>
      </c>
      <c r="AD624" s="16" t="str">
        <f>IFERROR(VLOOKUP($F624,DSKH!$D:$BF,54,0),"")</f>
        <v>GT</v>
      </c>
      <c r="AE624" s="4">
        <f>SUMIFS('Doanh số khách hàng'!$F:$F,'Doanh số khách hàng'!$A:$A,'Chi tiết tuyến'!$F624)</f>
        <v>0</v>
      </c>
      <c r="AF624" s="16" t="str">
        <f t="shared" si="370"/>
        <v>F4</v>
      </c>
      <c r="AG624" s="16" t="str">
        <f t="shared" si="371"/>
        <v>F2</v>
      </c>
      <c r="AH624" t="b">
        <f t="shared" si="379"/>
        <v>0</v>
      </c>
      <c r="AI624" t="b">
        <f t="shared" si="380"/>
        <v>1</v>
      </c>
      <c r="AJ624">
        <f>IFERROR(VLOOKUP($AC624,Master!$D:$E,2,0),"")</f>
        <v>2</v>
      </c>
      <c r="AK624">
        <f>VLOOKUP($AF624,Master!$D:$E,2,0)</f>
        <v>4</v>
      </c>
      <c r="AL624" s="4">
        <f t="shared" si="381"/>
        <v>0</v>
      </c>
      <c r="AM624" t="str">
        <f>IFERROR(VLOOKUP($F624,DSKH!$D:$BF,31,0),"")</f>
        <v>Tỉnh Cà Mau</v>
      </c>
      <c r="AN624" t="str">
        <f>IFERROR(VLOOKUP($F624,DSKH!$D:$BF,29,0),"")</f>
        <v>Phường Bạc Liêu</v>
      </c>
      <c r="AO624">
        <f>IFERROR(VLOOKUP($F624,DSKH!$D:$BF,52,0),"")</f>
        <v>0</v>
      </c>
      <c r="AP624">
        <f>IF(L624="x",1+COUNTIFS(AP$4:AP623,"&gt;0",$AA$4:$AA623,$AA623),0)</f>
        <v>0</v>
      </c>
      <c r="AQ624">
        <f>IF(M624="x",1+COUNTIFS(AQ$4:AQ623,"&gt;0",$AA$4:$AA623,$AA623),0)</f>
        <v>0</v>
      </c>
      <c r="AR624">
        <f>IF(N624="x",1+COUNTIFS(AR$4:AR623,"&gt;0",$AA$4:$AA623,$AA623),0)</f>
        <v>0</v>
      </c>
      <c r="AS624">
        <f>IF(O624="x",1+COUNTIFS(AS$4:AS623,"&gt;0",$AA$4:$AA623,$AA623),0)</f>
        <v>0</v>
      </c>
      <c r="AT624">
        <f>IF(P624="x",1+COUNTIFS(AT$4:AT623,"&gt;0",$AA$4:$AA623,$AA623),0)</f>
        <v>0</v>
      </c>
      <c r="AU624">
        <f>IF(Q624="x",1+COUNTIFS(AU$4:AU623,"&gt;0",$AA$4:$AA623,$AA623),0)</f>
        <v>23</v>
      </c>
      <c r="AV624">
        <f>IF(R624="x",1+COUNTIFS(AV$4:AV623,"&gt;0",$AA$4:$AA623,$AA623),0)</f>
        <v>0</v>
      </c>
      <c r="AW624">
        <f t="shared" si="372"/>
        <v>1</v>
      </c>
      <c r="AX624">
        <f t="shared" si="373"/>
        <v>0</v>
      </c>
      <c r="AY624">
        <f t="shared" si="382"/>
        <v>1</v>
      </c>
      <c r="AZ624">
        <f t="shared" si="383"/>
        <v>0</v>
      </c>
      <c r="BA624" s="4">
        <f t="shared" si="384"/>
        <v>0</v>
      </c>
      <c r="BB624" s="4">
        <f t="shared" si="385"/>
        <v>0</v>
      </c>
      <c r="BC624" s="4">
        <f t="shared" si="386"/>
        <v>0</v>
      </c>
      <c r="BD624" s="4">
        <f t="shared" si="387"/>
        <v>0</v>
      </c>
      <c r="BE624" s="4">
        <f t="shared" si="388"/>
        <v>0</v>
      </c>
      <c r="BF624" s="4">
        <f t="shared" si="389"/>
        <v>0</v>
      </c>
      <c r="BG624" s="4">
        <f t="shared" si="390"/>
        <v>0</v>
      </c>
      <c r="BH624" s="4">
        <f t="shared" si="391"/>
        <v>0</v>
      </c>
      <c r="BI624" s="4">
        <f t="shared" si="392"/>
        <v>0</v>
      </c>
      <c r="BJ624" s="4">
        <f t="shared" si="393"/>
        <v>0</v>
      </c>
      <c r="BK624" s="4">
        <f t="shared" si="394"/>
        <v>0</v>
      </c>
      <c r="BL624" s="4">
        <f t="shared" si="395"/>
        <v>0</v>
      </c>
      <c r="BM624" s="4">
        <f t="shared" si="396"/>
        <v>1</v>
      </c>
      <c r="BN624" s="4">
        <f t="shared" si="397"/>
        <v>0</v>
      </c>
      <c r="BO624">
        <f>SUMIFS(BH$5:BH624,$AA$5:$AA624,$AA624)</f>
        <v>10</v>
      </c>
      <c r="BP624">
        <f>SUMIFS(BI$5:BI624,$AA$5:$AA624,$AA624)</f>
        <v>11</v>
      </c>
      <c r="BQ624">
        <f>SUMIFS(BJ$5:BJ624,$AA$5:$AA624,$AA624)</f>
        <v>17</v>
      </c>
      <c r="BR624">
        <f>SUMIFS(BK$5:BK624,$AA$5:$AA624,$AA624)</f>
        <v>13</v>
      </c>
      <c r="BS624">
        <f>SUMIFS(BL$5:BL624,$AA$5:$AA624,$AA624)</f>
        <v>17</v>
      </c>
      <c r="BT624">
        <f>SUMIFS(BM$5:BM624,$AA$5:$AA624,$AA624)</f>
        <v>17</v>
      </c>
      <c r="BU624">
        <f>SUMIFS(BN$5:BN624,$AA$5:$AA624,$AA624)</f>
        <v>0</v>
      </c>
      <c r="BV624">
        <f t="shared" si="398"/>
        <v>18</v>
      </c>
      <c r="BW624">
        <f t="shared" si="399"/>
        <v>16</v>
      </c>
      <c r="BX624">
        <f t="shared" si="400"/>
        <v>28</v>
      </c>
      <c r="BY624">
        <f t="shared" si="401"/>
        <v>23</v>
      </c>
      <c r="BZ624">
        <f t="shared" si="402"/>
        <v>22</v>
      </c>
      <c r="CA624">
        <f t="shared" si="403"/>
        <v>40</v>
      </c>
      <c r="CB624">
        <f t="shared" si="404"/>
        <v>0</v>
      </c>
      <c r="CC624">
        <f t="shared" si="405"/>
        <v>17</v>
      </c>
      <c r="CD624">
        <f t="shared" si="406"/>
        <v>40</v>
      </c>
      <c r="CE624" t="str">
        <f>IFERROR(VLOOKUP($AA624,'Tuyến và nhân viên'!$I:$O,7,0),"")</f>
        <v>Trần Văn Khanh</v>
      </c>
      <c r="CF624">
        <f t="shared" si="407"/>
        <v>2</v>
      </c>
      <c r="CG624">
        <f t="shared" si="408"/>
        <v>1</v>
      </c>
      <c r="CH624">
        <f>COUNTIFS($L624:L624,"x")</f>
        <v>0</v>
      </c>
      <c r="CI624">
        <f>COUNTIFS($L624:M624,"x")</f>
        <v>0</v>
      </c>
      <c r="CJ624">
        <f>COUNTIFS($L624:N624,"x")</f>
        <v>0</v>
      </c>
      <c r="CK624">
        <f>COUNTIFS($L624:O624,"x")</f>
        <v>0</v>
      </c>
      <c r="CL624">
        <f>COUNTIFS($L624:P624,"x")</f>
        <v>0</v>
      </c>
      <c r="CM624">
        <f>COUNTIFS($L624:Q624,"x")</f>
        <v>1</v>
      </c>
      <c r="CN624">
        <f>COUNTIFS($L624:R624,"x")</f>
        <v>1</v>
      </c>
      <c r="CO624" t="str" cm="1">
        <f t="array" ref="CO624">IFERROR(INDEX($CH$4:$CN$4,0,MATCH(1,$CH624:$CN624,0)),"")</f>
        <v>Thứ 7</v>
      </c>
      <c r="CP624" t="str" cm="1">
        <f t="array" ref="CP624">IFERROR(INDEX($CH$4:$CN$4,0,MATCH(2,$CH624:$CN624,0)),"")</f>
        <v/>
      </c>
      <c r="CQ624" t="str">
        <f t="shared" si="409"/>
        <v>Thứ 7</v>
      </c>
      <c r="CR624" t="str">
        <f t="shared" si="374"/>
        <v>F2 - Tuần 1 &amp; 3</v>
      </c>
    </row>
    <row r="625" spans="1:96" x14ac:dyDescent="0.3">
      <c r="A625" s="117" t="s">
        <v>39201</v>
      </c>
      <c r="B625" s="118" t="s">
        <v>33266</v>
      </c>
      <c r="C625" s="118" t="s">
        <v>33267</v>
      </c>
      <c r="D625" s="118" t="s">
        <v>39663</v>
      </c>
      <c r="E625" s="118" t="s">
        <v>39664</v>
      </c>
      <c r="F625" s="118" t="s">
        <v>38251</v>
      </c>
      <c r="G625" s="118" t="s">
        <v>38252</v>
      </c>
      <c r="H625" s="118" t="s">
        <v>38256</v>
      </c>
      <c r="I625" s="118" t="s">
        <v>22</v>
      </c>
      <c r="J625" s="119" t="s">
        <v>39658</v>
      </c>
      <c r="K625" s="119" t="s">
        <v>23</v>
      </c>
      <c r="L625" s="117" t="s">
        <v>23</v>
      </c>
      <c r="M625" s="117" t="s">
        <v>23</v>
      </c>
      <c r="N625" s="117" t="s">
        <v>23</v>
      </c>
      <c r="O625" s="117" t="s">
        <v>23</v>
      </c>
      <c r="P625" s="117" t="s">
        <v>24</v>
      </c>
      <c r="Q625" s="117" t="s">
        <v>23</v>
      </c>
      <c r="R625" s="117" t="s">
        <v>23</v>
      </c>
      <c r="S625" s="117" t="s">
        <v>24</v>
      </c>
      <c r="T625" s="117" t="s">
        <v>24</v>
      </c>
      <c r="U625" s="117" t="s">
        <v>24</v>
      </c>
      <c r="V625" s="117" t="s">
        <v>24</v>
      </c>
      <c r="W625" s="74" t="str">
        <f t="shared" si="375"/>
        <v/>
      </c>
      <c r="X625" s="74" t="str">
        <f t="shared" si="376"/>
        <v>x</v>
      </c>
      <c r="Y625" s="74" t="str">
        <f t="shared" si="377"/>
        <v/>
      </c>
      <c r="Z625" s="74" t="str">
        <f t="shared" si="378"/>
        <v>x</v>
      </c>
      <c r="AA625" t="str">
        <f>VLOOKUP($D625,'Tuyến và nhân viên'!$D:$M,6,0)</f>
        <v>HL00623</v>
      </c>
      <c r="AB625" t="str">
        <f>VLOOKUP($D625,'Tuyến và nhân viên'!$D:$M,7,0)</f>
        <v>Lê Thị Liên Thư</v>
      </c>
      <c r="AC625" s="16" t="str">
        <f>IFERROR(VLOOKUP($F625,DSKH!$D:$BF,53,0),"")</f>
        <v>F2</v>
      </c>
      <c r="AD625" s="16" t="str">
        <f>IFERROR(VLOOKUP($F625,DSKH!$D:$BF,54,0),"")</f>
        <v>GT</v>
      </c>
      <c r="AE625" s="4">
        <f>SUMIFS('Doanh số khách hàng'!$F:$F,'Doanh số khách hàng'!$A:$A,'Chi tiết tuyến'!$F625)</f>
        <v>0</v>
      </c>
      <c r="AF625" s="16" t="str">
        <f t="shared" si="370"/>
        <v>F4</v>
      </c>
      <c r="AG625" s="16" t="str">
        <f t="shared" si="371"/>
        <v>F2</v>
      </c>
      <c r="AH625" t="b">
        <f t="shared" si="379"/>
        <v>0</v>
      </c>
      <c r="AI625" t="b">
        <f t="shared" si="380"/>
        <v>1</v>
      </c>
      <c r="AJ625">
        <f>IFERROR(VLOOKUP($AC625,Master!$D:$E,2,0),"")</f>
        <v>2</v>
      </c>
      <c r="AK625">
        <f>VLOOKUP($AF625,Master!$D:$E,2,0)</f>
        <v>4</v>
      </c>
      <c r="AL625" s="4">
        <f t="shared" si="381"/>
        <v>0</v>
      </c>
      <c r="AM625" t="str">
        <f>IFERROR(VLOOKUP($F625,DSKH!$D:$BF,31,0),"")</f>
        <v>Tỉnh Cà Mau</v>
      </c>
      <c r="AN625" t="str">
        <f>IFERROR(VLOOKUP($F625,DSKH!$D:$BF,29,0),"")</f>
        <v>Xã Hồng Dân</v>
      </c>
      <c r="AO625">
        <f>IFERROR(VLOOKUP($F625,DSKH!$D:$BF,52,0),"")</f>
        <v>0</v>
      </c>
      <c r="AP625">
        <f>IF(L625="x",1+COUNTIFS(AP$4:AP624,"&gt;0",$AA$4:$AA624,$AA624),0)</f>
        <v>0</v>
      </c>
      <c r="AQ625">
        <f>IF(M625="x",1+COUNTIFS(AQ$4:AQ624,"&gt;0",$AA$4:$AA624,$AA624),0)</f>
        <v>0</v>
      </c>
      <c r="AR625">
        <f>IF(N625="x",1+COUNTIFS(AR$4:AR624,"&gt;0",$AA$4:$AA624,$AA624),0)</f>
        <v>0</v>
      </c>
      <c r="AS625">
        <f>IF(O625="x",1+COUNTIFS(AS$4:AS624,"&gt;0",$AA$4:$AA624,$AA624),0)</f>
        <v>0</v>
      </c>
      <c r="AT625">
        <f>IF(P625="x",1+COUNTIFS(AT$4:AT624,"&gt;0",$AA$4:$AA624,$AA624),0)</f>
        <v>20</v>
      </c>
      <c r="AU625">
        <f>IF(Q625="x",1+COUNTIFS(AU$4:AU624,"&gt;0",$AA$4:$AA624,$AA624),0)</f>
        <v>0</v>
      </c>
      <c r="AV625">
        <f>IF(R625="x",1+COUNTIFS(AV$4:AV624,"&gt;0",$AA$4:$AA624,$AA624),0)</f>
        <v>0</v>
      </c>
      <c r="AW625">
        <f t="shared" si="372"/>
        <v>0</v>
      </c>
      <c r="AX625">
        <f t="shared" si="373"/>
        <v>1</v>
      </c>
      <c r="AY625">
        <f t="shared" si="382"/>
        <v>0</v>
      </c>
      <c r="AZ625">
        <f t="shared" si="383"/>
        <v>1</v>
      </c>
      <c r="BA625" s="4">
        <f t="shared" si="384"/>
        <v>0</v>
      </c>
      <c r="BB625" s="4">
        <f t="shared" si="385"/>
        <v>0</v>
      </c>
      <c r="BC625" s="4">
        <f t="shared" si="386"/>
        <v>0</v>
      </c>
      <c r="BD625" s="4">
        <f t="shared" si="387"/>
        <v>0</v>
      </c>
      <c r="BE625" s="4">
        <f t="shared" si="388"/>
        <v>0</v>
      </c>
      <c r="BF625" s="4">
        <f t="shared" si="389"/>
        <v>0</v>
      </c>
      <c r="BG625" s="4">
        <f t="shared" si="390"/>
        <v>0</v>
      </c>
      <c r="BH625" s="4">
        <f t="shared" si="391"/>
        <v>0</v>
      </c>
      <c r="BI625" s="4">
        <f t="shared" si="392"/>
        <v>0</v>
      </c>
      <c r="BJ625" s="4">
        <f t="shared" si="393"/>
        <v>0</v>
      </c>
      <c r="BK625" s="4">
        <f t="shared" si="394"/>
        <v>0</v>
      </c>
      <c r="BL625" s="4">
        <f t="shared" si="395"/>
        <v>1</v>
      </c>
      <c r="BM625" s="4">
        <f t="shared" si="396"/>
        <v>0</v>
      </c>
      <c r="BN625" s="4">
        <f t="shared" si="397"/>
        <v>0</v>
      </c>
      <c r="BO625">
        <f>SUMIFS(BH$5:BH625,$AA$5:$AA625,$AA625)</f>
        <v>10</v>
      </c>
      <c r="BP625">
        <f>SUMIFS(BI$5:BI625,$AA$5:$AA625,$AA625)</f>
        <v>11</v>
      </c>
      <c r="BQ625">
        <f>SUMIFS(BJ$5:BJ625,$AA$5:$AA625,$AA625)</f>
        <v>17</v>
      </c>
      <c r="BR625">
        <f>SUMIFS(BK$5:BK625,$AA$5:$AA625,$AA625)</f>
        <v>13</v>
      </c>
      <c r="BS625">
        <f>SUMIFS(BL$5:BL625,$AA$5:$AA625,$AA625)</f>
        <v>18</v>
      </c>
      <c r="BT625">
        <f>SUMIFS(BM$5:BM625,$AA$5:$AA625,$AA625)</f>
        <v>17</v>
      </c>
      <c r="BU625">
        <f>SUMIFS(BN$5:BN625,$AA$5:$AA625,$AA625)</f>
        <v>0</v>
      </c>
      <c r="BV625">
        <f t="shared" si="398"/>
        <v>18</v>
      </c>
      <c r="BW625">
        <f t="shared" si="399"/>
        <v>16</v>
      </c>
      <c r="BX625">
        <f t="shared" si="400"/>
        <v>28</v>
      </c>
      <c r="BY625">
        <f t="shared" si="401"/>
        <v>23</v>
      </c>
      <c r="BZ625">
        <f t="shared" si="402"/>
        <v>22</v>
      </c>
      <c r="CA625">
        <f t="shared" si="403"/>
        <v>40</v>
      </c>
      <c r="CB625">
        <f t="shared" si="404"/>
        <v>0</v>
      </c>
      <c r="CC625">
        <f t="shared" si="405"/>
        <v>18</v>
      </c>
      <c r="CD625">
        <f t="shared" si="406"/>
        <v>22</v>
      </c>
      <c r="CE625" t="str">
        <f>IFERROR(VLOOKUP($AA625,'Tuyến và nhân viên'!$I:$O,7,0),"")</f>
        <v>Trần Văn Khanh</v>
      </c>
      <c r="CF625">
        <f t="shared" si="407"/>
        <v>2</v>
      </c>
      <c r="CG625">
        <f t="shared" si="408"/>
        <v>1</v>
      </c>
      <c r="CH625">
        <f>COUNTIFS($L625:L625,"x")</f>
        <v>0</v>
      </c>
      <c r="CI625">
        <f>COUNTIFS($L625:M625,"x")</f>
        <v>0</v>
      </c>
      <c r="CJ625">
        <f>COUNTIFS($L625:N625,"x")</f>
        <v>0</v>
      </c>
      <c r="CK625">
        <f>COUNTIFS($L625:O625,"x")</f>
        <v>0</v>
      </c>
      <c r="CL625">
        <f>COUNTIFS($L625:P625,"x")</f>
        <v>1</v>
      </c>
      <c r="CM625">
        <f>COUNTIFS($L625:Q625,"x")</f>
        <v>1</v>
      </c>
      <c r="CN625">
        <f>COUNTIFS($L625:R625,"x")</f>
        <v>1</v>
      </c>
      <c r="CO625" t="str" cm="1">
        <f t="array" ref="CO625">IFERROR(INDEX($CH$4:$CN$4,0,MATCH(1,$CH625:$CN625,0)),"")</f>
        <v>Thứ 6</v>
      </c>
      <c r="CP625" t="str" cm="1">
        <f t="array" ref="CP625">IFERROR(INDEX($CH$4:$CN$4,0,MATCH(2,$CH625:$CN625,0)),"")</f>
        <v/>
      </c>
      <c r="CQ625" t="str">
        <f t="shared" si="409"/>
        <v>Thứ 6</v>
      </c>
      <c r="CR625" t="str">
        <f t="shared" si="374"/>
        <v>F2 - Tuần 2 &amp; 4</v>
      </c>
    </row>
    <row r="626" spans="1:96" x14ac:dyDescent="0.3">
      <c r="A626" s="117" t="s">
        <v>39211</v>
      </c>
      <c r="B626" s="118" t="s">
        <v>33266</v>
      </c>
      <c r="C626" s="118" t="s">
        <v>33267</v>
      </c>
      <c r="D626" s="118" t="s">
        <v>39663</v>
      </c>
      <c r="E626" s="118" t="s">
        <v>39664</v>
      </c>
      <c r="F626" s="118" t="s">
        <v>38298</v>
      </c>
      <c r="G626" s="118" t="s">
        <v>38299</v>
      </c>
      <c r="H626" s="118" t="s">
        <v>35218</v>
      </c>
      <c r="I626" s="118" t="s">
        <v>22</v>
      </c>
      <c r="J626" s="119" t="s">
        <v>39658</v>
      </c>
      <c r="K626" s="119" t="s">
        <v>23</v>
      </c>
      <c r="L626" s="117" t="s">
        <v>24</v>
      </c>
      <c r="M626" s="117" t="s">
        <v>23</v>
      </c>
      <c r="N626" s="117" t="s">
        <v>23</v>
      </c>
      <c r="O626" s="117" t="s">
        <v>23</v>
      </c>
      <c r="P626" s="117" t="s">
        <v>23</v>
      </c>
      <c r="Q626" s="117" t="s">
        <v>23</v>
      </c>
      <c r="R626" s="117" t="s">
        <v>23</v>
      </c>
      <c r="S626" s="117" t="s">
        <v>24</v>
      </c>
      <c r="T626" s="117" t="s">
        <v>24</v>
      </c>
      <c r="U626" s="117" t="s">
        <v>24</v>
      </c>
      <c r="V626" s="117" t="s">
        <v>24</v>
      </c>
      <c r="W626" s="74" t="str">
        <f t="shared" si="375"/>
        <v/>
      </c>
      <c r="X626" s="74" t="str">
        <f t="shared" si="376"/>
        <v>x</v>
      </c>
      <c r="Y626" s="74" t="str">
        <f t="shared" si="377"/>
        <v/>
      </c>
      <c r="Z626" s="74" t="str">
        <f t="shared" si="378"/>
        <v>x</v>
      </c>
      <c r="AA626" t="str">
        <f>VLOOKUP($D626,'Tuyến và nhân viên'!$D:$M,6,0)</f>
        <v>HL00623</v>
      </c>
      <c r="AB626" t="str">
        <f>VLOOKUP($D626,'Tuyến và nhân viên'!$D:$M,7,0)</f>
        <v>Lê Thị Liên Thư</v>
      </c>
      <c r="AC626" s="16" t="str">
        <f>IFERROR(VLOOKUP($F626,DSKH!$D:$BF,53,0),"")</f>
        <v>F2</v>
      </c>
      <c r="AD626" s="16" t="str">
        <f>IFERROR(VLOOKUP($F626,DSKH!$D:$BF,54,0),"")</f>
        <v>GT</v>
      </c>
      <c r="AE626" s="4">
        <f>SUMIFS('Doanh số khách hàng'!$F:$F,'Doanh số khách hàng'!$A:$A,'Chi tiết tuyến'!$F626)</f>
        <v>0</v>
      </c>
      <c r="AF626" s="16" t="str">
        <f t="shared" si="370"/>
        <v>F4</v>
      </c>
      <c r="AG626" s="16" t="str">
        <f t="shared" si="371"/>
        <v>F2</v>
      </c>
      <c r="AH626" t="b">
        <f t="shared" si="379"/>
        <v>0</v>
      </c>
      <c r="AI626" t="b">
        <f t="shared" si="380"/>
        <v>1</v>
      </c>
      <c r="AJ626">
        <f>IFERROR(VLOOKUP($AC626,Master!$D:$E,2,0),"")</f>
        <v>2</v>
      </c>
      <c r="AK626">
        <f>VLOOKUP($AF626,Master!$D:$E,2,0)</f>
        <v>4</v>
      </c>
      <c r="AL626" s="4">
        <f t="shared" si="381"/>
        <v>0</v>
      </c>
      <c r="AM626" t="str">
        <f>IFERROR(VLOOKUP($F626,DSKH!$D:$BF,31,0),"")</f>
        <v>Tỉnh Cà Mau</v>
      </c>
      <c r="AN626" t="str">
        <f>IFERROR(VLOOKUP($F626,DSKH!$D:$BF,29,0),"")</f>
        <v>Xã Gành Hào</v>
      </c>
      <c r="AO626">
        <f>IFERROR(VLOOKUP($F626,DSKH!$D:$BF,52,0),"")</f>
        <v>0</v>
      </c>
      <c r="AP626">
        <f>IF(L626="x",1+COUNTIFS(AP$4:AP625,"&gt;0",$AA$4:$AA625,$AA625),0)</f>
        <v>18</v>
      </c>
      <c r="AQ626">
        <f>IF(M626="x",1+COUNTIFS(AQ$4:AQ625,"&gt;0",$AA$4:$AA625,$AA625),0)</f>
        <v>0</v>
      </c>
      <c r="AR626">
        <f>IF(N626="x",1+COUNTIFS(AR$4:AR625,"&gt;0",$AA$4:$AA625,$AA625),0)</f>
        <v>0</v>
      </c>
      <c r="AS626">
        <f>IF(O626="x",1+COUNTIFS(AS$4:AS625,"&gt;0",$AA$4:$AA625,$AA625),0)</f>
        <v>0</v>
      </c>
      <c r="AT626">
        <f>IF(P626="x",1+COUNTIFS(AT$4:AT625,"&gt;0",$AA$4:$AA625,$AA625),0)</f>
        <v>0</v>
      </c>
      <c r="AU626">
        <f>IF(Q626="x",1+COUNTIFS(AU$4:AU625,"&gt;0",$AA$4:$AA625,$AA625),0)</f>
        <v>0</v>
      </c>
      <c r="AV626">
        <f>IF(R626="x",1+COUNTIFS(AV$4:AV625,"&gt;0",$AA$4:$AA625,$AA625),0)</f>
        <v>0</v>
      </c>
      <c r="AW626">
        <f t="shared" si="372"/>
        <v>0</v>
      </c>
      <c r="AX626">
        <f t="shared" si="373"/>
        <v>1</v>
      </c>
      <c r="AY626">
        <f t="shared" si="382"/>
        <v>0</v>
      </c>
      <c r="AZ626">
        <f t="shared" si="383"/>
        <v>1</v>
      </c>
      <c r="BA626" s="4">
        <f t="shared" si="384"/>
        <v>0</v>
      </c>
      <c r="BB626" s="4">
        <f t="shared" si="385"/>
        <v>0</v>
      </c>
      <c r="BC626" s="4">
        <f t="shared" si="386"/>
        <v>0</v>
      </c>
      <c r="BD626" s="4">
        <f t="shared" si="387"/>
        <v>0</v>
      </c>
      <c r="BE626" s="4">
        <f t="shared" si="388"/>
        <v>0</v>
      </c>
      <c r="BF626" s="4">
        <f t="shared" si="389"/>
        <v>0</v>
      </c>
      <c r="BG626" s="4">
        <f t="shared" si="390"/>
        <v>0</v>
      </c>
      <c r="BH626" s="4">
        <f t="shared" si="391"/>
        <v>1</v>
      </c>
      <c r="BI626" s="4">
        <f t="shared" si="392"/>
        <v>0</v>
      </c>
      <c r="BJ626" s="4">
        <f t="shared" si="393"/>
        <v>0</v>
      </c>
      <c r="BK626" s="4">
        <f t="shared" si="394"/>
        <v>0</v>
      </c>
      <c r="BL626" s="4">
        <f t="shared" si="395"/>
        <v>0</v>
      </c>
      <c r="BM626" s="4">
        <f t="shared" si="396"/>
        <v>0</v>
      </c>
      <c r="BN626" s="4">
        <f t="shared" si="397"/>
        <v>0</v>
      </c>
      <c r="BO626">
        <f>SUMIFS(BH$5:BH626,$AA$5:$AA626,$AA626)</f>
        <v>11</v>
      </c>
      <c r="BP626">
        <f>SUMIFS(BI$5:BI626,$AA$5:$AA626,$AA626)</f>
        <v>11</v>
      </c>
      <c r="BQ626">
        <f>SUMIFS(BJ$5:BJ626,$AA$5:$AA626,$AA626)</f>
        <v>17</v>
      </c>
      <c r="BR626">
        <f>SUMIFS(BK$5:BK626,$AA$5:$AA626,$AA626)</f>
        <v>13</v>
      </c>
      <c r="BS626">
        <f>SUMIFS(BL$5:BL626,$AA$5:$AA626,$AA626)</f>
        <v>18</v>
      </c>
      <c r="BT626">
        <f>SUMIFS(BM$5:BM626,$AA$5:$AA626,$AA626)</f>
        <v>17</v>
      </c>
      <c r="BU626">
        <f>SUMIFS(BN$5:BN626,$AA$5:$AA626,$AA626)</f>
        <v>0</v>
      </c>
      <c r="BV626">
        <f t="shared" si="398"/>
        <v>18</v>
      </c>
      <c r="BW626">
        <f t="shared" si="399"/>
        <v>16</v>
      </c>
      <c r="BX626">
        <f t="shared" si="400"/>
        <v>28</v>
      </c>
      <c r="BY626">
        <f t="shared" si="401"/>
        <v>23</v>
      </c>
      <c r="BZ626">
        <f t="shared" si="402"/>
        <v>22</v>
      </c>
      <c r="CA626">
        <f t="shared" si="403"/>
        <v>40</v>
      </c>
      <c r="CB626">
        <f t="shared" si="404"/>
        <v>0</v>
      </c>
      <c r="CC626">
        <f t="shared" si="405"/>
        <v>11</v>
      </c>
      <c r="CD626">
        <f t="shared" si="406"/>
        <v>18</v>
      </c>
      <c r="CE626" t="str">
        <f>IFERROR(VLOOKUP($AA626,'Tuyến và nhân viên'!$I:$O,7,0),"")</f>
        <v>Trần Văn Khanh</v>
      </c>
      <c r="CF626">
        <f t="shared" si="407"/>
        <v>2</v>
      </c>
      <c r="CG626">
        <f t="shared" si="408"/>
        <v>1</v>
      </c>
      <c r="CH626">
        <f>COUNTIFS($L626:L626,"x")</f>
        <v>1</v>
      </c>
      <c r="CI626">
        <f>COUNTIFS($L626:M626,"x")</f>
        <v>1</v>
      </c>
      <c r="CJ626">
        <f>COUNTIFS($L626:N626,"x")</f>
        <v>1</v>
      </c>
      <c r="CK626">
        <f>COUNTIFS($L626:O626,"x")</f>
        <v>1</v>
      </c>
      <c r="CL626">
        <f>COUNTIFS($L626:P626,"x")</f>
        <v>1</v>
      </c>
      <c r="CM626">
        <f>COUNTIFS($L626:Q626,"x")</f>
        <v>1</v>
      </c>
      <c r="CN626">
        <f>COUNTIFS($L626:R626,"x")</f>
        <v>1</v>
      </c>
      <c r="CO626" t="str" cm="1">
        <f t="array" ref="CO626">IFERROR(INDEX($CH$4:$CN$4,0,MATCH(1,$CH626:$CN626,0)),"")</f>
        <v>Thứ 2</v>
      </c>
      <c r="CP626" t="str" cm="1">
        <f t="array" ref="CP626">IFERROR(INDEX($CH$4:$CN$4,0,MATCH(2,$CH626:$CN626,0)),"")</f>
        <v/>
      </c>
      <c r="CQ626" t="str">
        <f t="shared" si="409"/>
        <v>Thứ 2</v>
      </c>
      <c r="CR626" t="str">
        <f t="shared" si="374"/>
        <v>F2 - Tuần 2 &amp; 4</v>
      </c>
    </row>
    <row r="627" spans="1:96" x14ac:dyDescent="0.3">
      <c r="A627" s="117" t="s">
        <v>39218</v>
      </c>
      <c r="B627" s="118" t="s">
        <v>33266</v>
      </c>
      <c r="C627" s="118" t="s">
        <v>33267</v>
      </c>
      <c r="D627" s="118" t="s">
        <v>39663</v>
      </c>
      <c r="E627" s="118" t="s">
        <v>39664</v>
      </c>
      <c r="F627" s="118" t="s">
        <v>38343</v>
      </c>
      <c r="G627" s="118" t="s">
        <v>38344</v>
      </c>
      <c r="H627" s="118" t="s">
        <v>38348</v>
      </c>
      <c r="I627" s="118" t="s">
        <v>22</v>
      </c>
      <c r="J627" s="119" t="s">
        <v>39658</v>
      </c>
      <c r="K627" s="119" t="s">
        <v>23</v>
      </c>
      <c r="L627" s="117" t="s">
        <v>23</v>
      </c>
      <c r="M627" s="117" t="s">
        <v>23</v>
      </c>
      <c r="N627" s="117" t="s">
        <v>23</v>
      </c>
      <c r="O627" s="117" t="s">
        <v>23</v>
      </c>
      <c r="P627" s="117" t="s">
        <v>23</v>
      </c>
      <c r="Q627" s="117" t="s">
        <v>24</v>
      </c>
      <c r="R627" s="117" t="s">
        <v>23</v>
      </c>
      <c r="S627" s="117" t="s">
        <v>24</v>
      </c>
      <c r="T627" s="117" t="s">
        <v>24</v>
      </c>
      <c r="U627" s="117" t="s">
        <v>24</v>
      </c>
      <c r="V627" s="117" t="s">
        <v>24</v>
      </c>
      <c r="W627" s="74" t="str">
        <f t="shared" si="375"/>
        <v>x</v>
      </c>
      <c r="X627" s="74" t="str">
        <f t="shared" si="376"/>
        <v/>
      </c>
      <c r="Y627" s="74" t="str">
        <f t="shared" si="377"/>
        <v>x</v>
      </c>
      <c r="Z627" s="74" t="str">
        <f t="shared" si="378"/>
        <v/>
      </c>
      <c r="AA627" t="str">
        <f>VLOOKUP($D627,'Tuyến và nhân viên'!$D:$M,6,0)</f>
        <v>HL00623</v>
      </c>
      <c r="AB627" t="str">
        <f>VLOOKUP($D627,'Tuyến và nhân viên'!$D:$M,7,0)</f>
        <v>Lê Thị Liên Thư</v>
      </c>
      <c r="AC627" s="16" t="str">
        <f>IFERROR(VLOOKUP($F627,DSKH!$D:$BF,53,0),"")</f>
        <v>F2</v>
      </c>
      <c r="AD627" s="16" t="str">
        <f>IFERROR(VLOOKUP($F627,DSKH!$D:$BF,54,0),"")</f>
        <v>GT</v>
      </c>
      <c r="AE627" s="4">
        <f>SUMIFS('Doanh số khách hàng'!$F:$F,'Doanh số khách hàng'!$A:$A,'Chi tiết tuyến'!$F627)</f>
        <v>0</v>
      </c>
      <c r="AF627" s="16" t="str">
        <f t="shared" si="370"/>
        <v>F4</v>
      </c>
      <c r="AG627" s="16" t="str">
        <f t="shared" si="371"/>
        <v>F2</v>
      </c>
      <c r="AH627" t="b">
        <f t="shared" si="379"/>
        <v>0</v>
      </c>
      <c r="AI627" t="b">
        <f t="shared" si="380"/>
        <v>1</v>
      </c>
      <c r="AJ627">
        <f>IFERROR(VLOOKUP($AC627,Master!$D:$E,2,0),"")</f>
        <v>2</v>
      </c>
      <c r="AK627">
        <f>VLOOKUP($AF627,Master!$D:$E,2,0)</f>
        <v>4</v>
      </c>
      <c r="AL627" s="4">
        <f t="shared" si="381"/>
        <v>0</v>
      </c>
      <c r="AM627" t="str">
        <f>IFERROR(VLOOKUP($F627,DSKH!$D:$BF,31,0),"")</f>
        <v>Tỉnh Cà Mau</v>
      </c>
      <c r="AN627" t="str">
        <f>IFERROR(VLOOKUP($F627,DSKH!$D:$BF,29,0),"")</f>
        <v>Phường Bạc Liêu</v>
      </c>
      <c r="AO627">
        <f>IFERROR(VLOOKUP($F627,DSKH!$D:$BF,52,0),"")</f>
        <v>0</v>
      </c>
      <c r="AP627">
        <f>IF(L627="x",1+COUNTIFS(AP$4:AP626,"&gt;0",$AA$4:$AA626,$AA626),0)</f>
        <v>0</v>
      </c>
      <c r="AQ627">
        <f>IF(M627="x",1+COUNTIFS(AQ$4:AQ626,"&gt;0",$AA$4:$AA626,$AA626),0)</f>
        <v>0</v>
      </c>
      <c r="AR627">
        <f>IF(N627="x",1+COUNTIFS(AR$4:AR626,"&gt;0",$AA$4:$AA626,$AA626),0)</f>
        <v>0</v>
      </c>
      <c r="AS627">
        <f>IF(O627="x",1+COUNTIFS(AS$4:AS626,"&gt;0",$AA$4:$AA626,$AA626),0)</f>
        <v>0</v>
      </c>
      <c r="AT627">
        <f>IF(P627="x",1+COUNTIFS(AT$4:AT626,"&gt;0",$AA$4:$AA626,$AA626),0)</f>
        <v>0</v>
      </c>
      <c r="AU627">
        <f>IF(Q627="x",1+COUNTIFS(AU$4:AU626,"&gt;0",$AA$4:$AA626,$AA626),0)</f>
        <v>24</v>
      </c>
      <c r="AV627">
        <f>IF(R627="x",1+COUNTIFS(AV$4:AV626,"&gt;0",$AA$4:$AA626,$AA626),0)</f>
        <v>0</v>
      </c>
      <c r="AW627">
        <f t="shared" si="372"/>
        <v>1</v>
      </c>
      <c r="AX627">
        <f t="shared" si="373"/>
        <v>0</v>
      </c>
      <c r="AY627">
        <f t="shared" si="382"/>
        <v>1</v>
      </c>
      <c r="AZ627">
        <f t="shared" si="383"/>
        <v>0</v>
      </c>
      <c r="BA627" s="4">
        <f t="shared" si="384"/>
        <v>0</v>
      </c>
      <c r="BB627" s="4">
        <f t="shared" si="385"/>
        <v>0</v>
      </c>
      <c r="BC627" s="4">
        <f t="shared" si="386"/>
        <v>0</v>
      </c>
      <c r="BD627" s="4">
        <f t="shared" si="387"/>
        <v>0</v>
      </c>
      <c r="BE627" s="4">
        <f t="shared" si="388"/>
        <v>0</v>
      </c>
      <c r="BF627" s="4">
        <f t="shared" si="389"/>
        <v>0</v>
      </c>
      <c r="BG627" s="4">
        <f t="shared" si="390"/>
        <v>0</v>
      </c>
      <c r="BH627" s="4">
        <f t="shared" si="391"/>
        <v>0</v>
      </c>
      <c r="BI627" s="4">
        <f t="shared" si="392"/>
        <v>0</v>
      </c>
      <c r="BJ627" s="4">
        <f t="shared" si="393"/>
        <v>0</v>
      </c>
      <c r="BK627" s="4">
        <f t="shared" si="394"/>
        <v>0</v>
      </c>
      <c r="BL627" s="4">
        <f t="shared" si="395"/>
        <v>0</v>
      </c>
      <c r="BM627" s="4">
        <f t="shared" si="396"/>
        <v>1</v>
      </c>
      <c r="BN627" s="4">
        <f t="shared" si="397"/>
        <v>0</v>
      </c>
      <c r="BO627">
        <f>SUMIFS(BH$5:BH627,$AA$5:$AA627,$AA627)</f>
        <v>11</v>
      </c>
      <c r="BP627">
        <f>SUMIFS(BI$5:BI627,$AA$5:$AA627,$AA627)</f>
        <v>11</v>
      </c>
      <c r="BQ627">
        <f>SUMIFS(BJ$5:BJ627,$AA$5:$AA627,$AA627)</f>
        <v>17</v>
      </c>
      <c r="BR627">
        <f>SUMIFS(BK$5:BK627,$AA$5:$AA627,$AA627)</f>
        <v>13</v>
      </c>
      <c r="BS627">
        <f>SUMIFS(BL$5:BL627,$AA$5:$AA627,$AA627)</f>
        <v>18</v>
      </c>
      <c r="BT627">
        <f>SUMIFS(BM$5:BM627,$AA$5:$AA627,$AA627)</f>
        <v>18</v>
      </c>
      <c r="BU627">
        <f>SUMIFS(BN$5:BN627,$AA$5:$AA627,$AA627)</f>
        <v>0</v>
      </c>
      <c r="BV627">
        <f t="shared" si="398"/>
        <v>18</v>
      </c>
      <c r="BW627">
        <f t="shared" si="399"/>
        <v>16</v>
      </c>
      <c r="BX627">
        <f t="shared" si="400"/>
        <v>28</v>
      </c>
      <c r="BY627">
        <f t="shared" si="401"/>
        <v>23</v>
      </c>
      <c r="BZ627">
        <f t="shared" si="402"/>
        <v>22</v>
      </c>
      <c r="CA627">
        <f t="shared" si="403"/>
        <v>40</v>
      </c>
      <c r="CB627">
        <f t="shared" si="404"/>
        <v>0</v>
      </c>
      <c r="CC627">
        <f t="shared" si="405"/>
        <v>18</v>
      </c>
      <c r="CD627">
        <f t="shared" si="406"/>
        <v>40</v>
      </c>
      <c r="CE627" t="str">
        <f>IFERROR(VLOOKUP($AA627,'Tuyến và nhân viên'!$I:$O,7,0),"")</f>
        <v>Trần Văn Khanh</v>
      </c>
      <c r="CF627">
        <f t="shared" si="407"/>
        <v>2</v>
      </c>
      <c r="CG627">
        <f t="shared" si="408"/>
        <v>1</v>
      </c>
      <c r="CH627">
        <f>COUNTIFS($L627:L627,"x")</f>
        <v>0</v>
      </c>
      <c r="CI627">
        <f>COUNTIFS($L627:M627,"x")</f>
        <v>0</v>
      </c>
      <c r="CJ627">
        <f>COUNTIFS($L627:N627,"x")</f>
        <v>0</v>
      </c>
      <c r="CK627">
        <f>COUNTIFS($L627:O627,"x")</f>
        <v>0</v>
      </c>
      <c r="CL627">
        <f>COUNTIFS($L627:P627,"x")</f>
        <v>0</v>
      </c>
      <c r="CM627">
        <f>COUNTIFS($L627:Q627,"x")</f>
        <v>1</v>
      </c>
      <c r="CN627">
        <f>COUNTIFS($L627:R627,"x")</f>
        <v>1</v>
      </c>
      <c r="CO627" t="str" cm="1">
        <f t="array" ref="CO627">IFERROR(INDEX($CH$4:$CN$4,0,MATCH(1,$CH627:$CN627,0)),"")</f>
        <v>Thứ 7</v>
      </c>
      <c r="CP627" t="str" cm="1">
        <f t="array" ref="CP627">IFERROR(INDEX($CH$4:$CN$4,0,MATCH(2,$CH627:$CN627,0)),"")</f>
        <v/>
      </c>
      <c r="CQ627" t="str">
        <f t="shared" si="409"/>
        <v>Thứ 7</v>
      </c>
      <c r="CR627" t="str">
        <f t="shared" si="374"/>
        <v>F2 - Tuần 1 &amp; 3</v>
      </c>
    </row>
    <row r="628" spans="1:96" x14ac:dyDescent="0.3">
      <c r="A628" s="117" t="s">
        <v>39228</v>
      </c>
      <c r="B628" s="118" t="s">
        <v>33266</v>
      </c>
      <c r="C628" s="118" t="s">
        <v>33267</v>
      </c>
      <c r="D628" s="118" t="s">
        <v>39663</v>
      </c>
      <c r="E628" s="118" t="s">
        <v>39664</v>
      </c>
      <c r="F628" s="118" t="s">
        <v>33185</v>
      </c>
      <c r="G628" s="118" t="s">
        <v>38351</v>
      </c>
      <c r="H628" s="118" t="s">
        <v>38356</v>
      </c>
      <c r="I628" s="118" t="s">
        <v>22</v>
      </c>
      <c r="J628" s="119" t="s">
        <v>39658</v>
      </c>
      <c r="K628" s="119" t="s">
        <v>23</v>
      </c>
      <c r="L628" s="117" t="s">
        <v>23</v>
      </c>
      <c r="M628" s="117" t="s">
        <v>24</v>
      </c>
      <c r="N628" s="117" t="s">
        <v>23</v>
      </c>
      <c r="O628" s="117" t="s">
        <v>23</v>
      </c>
      <c r="P628" s="117" t="s">
        <v>23</v>
      </c>
      <c r="Q628" s="117" t="s">
        <v>23</v>
      </c>
      <c r="R628" s="117" t="s">
        <v>23</v>
      </c>
      <c r="S628" s="117" t="s">
        <v>24</v>
      </c>
      <c r="T628" s="117" t="s">
        <v>24</v>
      </c>
      <c r="U628" s="117" t="s">
        <v>24</v>
      </c>
      <c r="V628" s="117" t="s">
        <v>24</v>
      </c>
      <c r="W628" s="74" t="str">
        <f t="shared" si="375"/>
        <v/>
      </c>
      <c r="X628" s="74" t="str">
        <f t="shared" si="376"/>
        <v>x</v>
      </c>
      <c r="Y628" s="74" t="str">
        <f t="shared" si="377"/>
        <v/>
      </c>
      <c r="Z628" s="74" t="str">
        <f t="shared" si="378"/>
        <v>x</v>
      </c>
      <c r="AA628" t="str">
        <f>VLOOKUP($D628,'Tuyến và nhân viên'!$D:$M,6,0)</f>
        <v>HL00623</v>
      </c>
      <c r="AB628" t="str">
        <f>VLOOKUP($D628,'Tuyến và nhân viên'!$D:$M,7,0)</f>
        <v>Lê Thị Liên Thư</v>
      </c>
      <c r="AC628" s="16" t="str">
        <f>IFERROR(VLOOKUP($F628,DSKH!$D:$BF,53,0),"")</f>
        <v>F2</v>
      </c>
      <c r="AD628" s="16" t="str">
        <f>IFERROR(VLOOKUP($F628,DSKH!$D:$BF,54,0),"")</f>
        <v>GT</v>
      </c>
      <c r="AE628" s="4">
        <f>SUMIFS('Doanh số khách hàng'!$F:$F,'Doanh số khách hàng'!$A:$A,'Chi tiết tuyến'!$F628)</f>
        <v>119000</v>
      </c>
      <c r="AF628" s="16" t="str">
        <f t="shared" si="370"/>
        <v>F4</v>
      </c>
      <c r="AG628" s="16" t="str">
        <f t="shared" si="371"/>
        <v>F2</v>
      </c>
      <c r="AH628" t="b">
        <f t="shared" si="379"/>
        <v>0</v>
      </c>
      <c r="AI628" t="b">
        <f t="shared" si="380"/>
        <v>1</v>
      </c>
      <c r="AJ628">
        <f>IFERROR(VLOOKUP($AC628,Master!$D:$E,2,0),"")</f>
        <v>2</v>
      </c>
      <c r="AK628">
        <f>VLOOKUP($AF628,Master!$D:$E,2,0)</f>
        <v>4</v>
      </c>
      <c r="AL628" s="4">
        <f t="shared" si="381"/>
        <v>59500</v>
      </c>
      <c r="AM628" t="str">
        <f>IFERROR(VLOOKUP($F628,DSKH!$D:$BF,31,0),"")</f>
        <v>Tỉnh Cà Mau</v>
      </c>
      <c r="AN628" t="str">
        <f>IFERROR(VLOOKUP($F628,DSKH!$D:$BF,29,0),"")</f>
        <v>Phường Láng Tròn</v>
      </c>
      <c r="AO628">
        <f>IFERROR(VLOOKUP($F628,DSKH!$D:$BF,52,0),"")</f>
        <v>119000</v>
      </c>
      <c r="AP628">
        <f>IF(L628="x",1+COUNTIFS(AP$4:AP627,"&gt;0",$AA$4:$AA627,$AA627),0)</f>
        <v>0</v>
      </c>
      <c r="AQ628">
        <f>IF(M628="x",1+COUNTIFS(AQ$4:AQ627,"&gt;0",$AA$4:$AA627,$AA627),0)</f>
        <v>17</v>
      </c>
      <c r="AR628">
        <f>IF(N628="x",1+COUNTIFS(AR$4:AR627,"&gt;0",$AA$4:$AA627,$AA627),0)</f>
        <v>0</v>
      </c>
      <c r="AS628">
        <f>IF(O628="x",1+COUNTIFS(AS$4:AS627,"&gt;0",$AA$4:$AA627,$AA627),0)</f>
        <v>0</v>
      </c>
      <c r="AT628">
        <f>IF(P628="x",1+COUNTIFS(AT$4:AT627,"&gt;0",$AA$4:$AA627,$AA627),0)</f>
        <v>0</v>
      </c>
      <c r="AU628">
        <f>IF(Q628="x",1+COUNTIFS(AU$4:AU627,"&gt;0",$AA$4:$AA627,$AA627),0)</f>
        <v>0</v>
      </c>
      <c r="AV628">
        <f>IF(R628="x",1+COUNTIFS(AV$4:AV627,"&gt;0",$AA$4:$AA627,$AA627),0)</f>
        <v>0</v>
      </c>
      <c r="AW628">
        <f t="shared" si="372"/>
        <v>0</v>
      </c>
      <c r="AX628">
        <f t="shared" si="373"/>
        <v>1</v>
      </c>
      <c r="AY628">
        <f t="shared" si="382"/>
        <v>0</v>
      </c>
      <c r="AZ628">
        <f t="shared" si="383"/>
        <v>1</v>
      </c>
      <c r="BA628" s="4">
        <f t="shared" si="384"/>
        <v>0</v>
      </c>
      <c r="BB628" s="4">
        <f t="shared" si="385"/>
        <v>59500</v>
      </c>
      <c r="BC628" s="4">
        <f t="shared" si="386"/>
        <v>0</v>
      </c>
      <c r="BD628" s="4">
        <f t="shared" si="387"/>
        <v>0</v>
      </c>
      <c r="BE628" s="4">
        <f t="shared" si="388"/>
        <v>0</v>
      </c>
      <c r="BF628" s="4">
        <f t="shared" si="389"/>
        <v>0</v>
      </c>
      <c r="BG628" s="4">
        <f t="shared" si="390"/>
        <v>0</v>
      </c>
      <c r="BH628" s="4">
        <f t="shared" si="391"/>
        <v>0</v>
      </c>
      <c r="BI628" s="4">
        <f t="shared" si="392"/>
        <v>1</v>
      </c>
      <c r="BJ628" s="4">
        <f t="shared" si="393"/>
        <v>0</v>
      </c>
      <c r="BK628" s="4">
        <f t="shared" si="394"/>
        <v>0</v>
      </c>
      <c r="BL628" s="4">
        <f t="shared" si="395"/>
        <v>0</v>
      </c>
      <c r="BM628" s="4">
        <f t="shared" si="396"/>
        <v>0</v>
      </c>
      <c r="BN628" s="4">
        <f t="shared" si="397"/>
        <v>0</v>
      </c>
      <c r="BO628">
        <f>SUMIFS(BH$5:BH628,$AA$5:$AA628,$AA628)</f>
        <v>11</v>
      </c>
      <c r="BP628">
        <f>SUMIFS(BI$5:BI628,$AA$5:$AA628,$AA628)</f>
        <v>12</v>
      </c>
      <c r="BQ628">
        <f>SUMIFS(BJ$5:BJ628,$AA$5:$AA628,$AA628)</f>
        <v>17</v>
      </c>
      <c r="BR628">
        <f>SUMIFS(BK$5:BK628,$AA$5:$AA628,$AA628)</f>
        <v>13</v>
      </c>
      <c r="BS628">
        <f>SUMIFS(BL$5:BL628,$AA$5:$AA628,$AA628)</f>
        <v>18</v>
      </c>
      <c r="BT628">
        <f>SUMIFS(BM$5:BM628,$AA$5:$AA628,$AA628)</f>
        <v>18</v>
      </c>
      <c r="BU628">
        <f>SUMIFS(BN$5:BN628,$AA$5:$AA628,$AA628)</f>
        <v>0</v>
      </c>
      <c r="BV628">
        <f t="shared" si="398"/>
        <v>18</v>
      </c>
      <c r="BW628">
        <f t="shared" si="399"/>
        <v>16</v>
      </c>
      <c r="BX628">
        <f t="shared" si="400"/>
        <v>28</v>
      </c>
      <c r="BY628">
        <f t="shared" si="401"/>
        <v>23</v>
      </c>
      <c r="BZ628">
        <f t="shared" si="402"/>
        <v>22</v>
      </c>
      <c r="CA628">
        <f t="shared" si="403"/>
        <v>40</v>
      </c>
      <c r="CB628">
        <f t="shared" si="404"/>
        <v>0</v>
      </c>
      <c r="CC628">
        <f t="shared" si="405"/>
        <v>12</v>
      </c>
      <c r="CD628">
        <f t="shared" si="406"/>
        <v>16</v>
      </c>
      <c r="CE628" t="str">
        <f>IFERROR(VLOOKUP($AA628,'Tuyến và nhân viên'!$I:$O,7,0),"")</f>
        <v>Trần Văn Khanh</v>
      </c>
      <c r="CF628">
        <f t="shared" si="407"/>
        <v>2</v>
      </c>
      <c r="CG628">
        <f t="shared" si="408"/>
        <v>1</v>
      </c>
      <c r="CH628">
        <f>COUNTIFS($L628:L628,"x")</f>
        <v>0</v>
      </c>
      <c r="CI628">
        <f>COUNTIFS($L628:M628,"x")</f>
        <v>1</v>
      </c>
      <c r="CJ628">
        <f>COUNTIFS($L628:N628,"x")</f>
        <v>1</v>
      </c>
      <c r="CK628">
        <f>COUNTIFS($L628:O628,"x")</f>
        <v>1</v>
      </c>
      <c r="CL628">
        <f>COUNTIFS($L628:P628,"x")</f>
        <v>1</v>
      </c>
      <c r="CM628">
        <f>COUNTIFS($L628:Q628,"x")</f>
        <v>1</v>
      </c>
      <c r="CN628">
        <f>COUNTIFS($L628:R628,"x")</f>
        <v>1</v>
      </c>
      <c r="CO628" t="str" cm="1">
        <f t="array" ref="CO628">IFERROR(INDEX($CH$4:$CN$4,0,MATCH(1,$CH628:$CN628,0)),"")</f>
        <v>Thứ 3</v>
      </c>
      <c r="CP628" t="str" cm="1">
        <f t="array" ref="CP628">IFERROR(INDEX($CH$4:$CN$4,0,MATCH(2,$CH628:$CN628,0)),"")</f>
        <v/>
      </c>
      <c r="CQ628" t="str">
        <f t="shared" si="409"/>
        <v>Thứ 3</v>
      </c>
      <c r="CR628" t="str">
        <f t="shared" si="374"/>
        <v>F2 - Tuần 2 &amp; 4</v>
      </c>
    </row>
    <row r="629" spans="1:96" x14ac:dyDescent="0.3">
      <c r="A629" s="117" t="s">
        <v>39235</v>
      </c>
      <c r="B629" s="118" t="s">
        <v>33266</v>
      </c>
      <c r="C629" s="118" t="s">
        <v>33267</v>
      </c>
      <c r="D629" s="118" t="s">
        <v>39663</v>
      </c>
      <c r="E629" s="118" t="s">
        <v>39664</v>
      </c>
      <c r="F629" s="118" t="s">
        <v>6235</v>
      </c>
      <c r="G629" s="118" t="s">
        <v>38359</v>
      </c>
      <c r="H629" s="118" t="s">
        <v>38366</v>
      </c>
      <c r="I629" s="118" t="s">
        <v>22</v>
      </c>
      <c r="J629" s="119" t="s">
        <v>39658</v>
      </c>
      <c r="K629" s="119" t="s">
        <v>23</v>
      </c>
      <c r="L629" s="117" t="s">
        <v>23</v>
      </c>
      <c r="M629" s="117" t="s">
        <v>23</v>
      </c>
      <c r="N629" s="117" t="s">
        <v>23</v>
      </c>
      <c r="O629" s="117" t="s">
        <v>24</v>
      </c>
      <c r="P629" s="117" t="s">
        <v>23</v>
      </c>
      <c r="Q629" s="117" t="s">
        <v>23</v>
      </c>
      <c r="R629" s="117" t="s">
        <v>23</v>
      </c>
      <c r="S629" s="117" t="s">
        <v>24</v>
      </c>
      <c r="T629" s="117" t="s">
        <v>24</v>
      </c>
      <c r="U629" s="117" t="s">
        <v>24</v>
      </c>
      <c r="V629" s="117" t="s">
        <v>24</v>
      </c>
      <c r="W629" s="74" t="str">
        <f t="shared" si="375"/>
        <v>x</v>
      </c>
      <c r="X629" s="74" t="str">
        <f t="shared" si="376"/>
        <v>x</v>
      </c>
      <c r="Y629" s="74" t="str">
        <f t="shared" si="377"/>
        <v>x</v>
      </c>
      <c r="Z629" s="74" t="str">
        <f t="shared" si="378"/>
        <v>x</v>
      </c>
      <c r="AA629" t="str">
        <f>VLOOKUP($D629,'Tuyến và nhân viên'!$D:$M,6,0)</f>
        <v>HL00623</v>
      </c>
      <c r="AB629" t="str">
        <f>VLOOKUP($D629,'Tuyến và nhân viên'!$D:$M,7,0)</f>
        <v>Lê Thị Liên Thư</v>
      </c>
      <c r="AC629" s="16" t="str">
        <f>IFERROR(VLOOKUP($F629,DSKH!$D:$BF,53,0),"")</f>
        <v>F4</v>
      </c>
      <c r="AD629" s="16" t="str">
        <f>IFERROR(VLOOKUP($F629,DSKH!$D:$BF,54,0),"")</f>
        <v>GT</v>
      </c>
      <c r="AE629" s="4">
        <f>SUMIFS('Doanh số khách hàng'!$F:$F,'Doanh số khách hàng'!$A:$A,'Chi tiết tuyến'!$F629)</f>
        <v>1171170</v>
      </c>
      <c r="AF629" s="16" t="str">
        <f t="shared" si="370"/>
        <v>F4</v>
      </c>
      <c r="AG629" s="16" t="str">
        <f t="shared" si="371"/>
        <v>F4</v>
      </c>
      <c r="AH629" t="b">
        <f t="shared" si="379"/>
        <v>1</v>
      </c>
      <c r="AI629" t="b">
        <f t="shared" si="380"/>
        <v>1</v>
      </c>
      <c r="AJ629">
        <f>IFERROR(VLOOKUP($AC629,Master!$D:$E,2,0),"")</f>
        <v>4</v>
      </c>
      <c r="AK629">
        <f>VLOOKUP($AF629,Master!$D:$E,2,0)</f>
        <v>4</v>
      </c>
      <c r="AL629" s="4">
        <f t="shared" si="381"/>
        <v>292792.5</v>
      </c>
      <c r="AM629" t="str">
        <f>IFERROR(VLOOKUP($F629,DSKH!$D:$BF,31,0),"")</f>
        <v>Tỉnh Cà Mau</v>
      </c>
      <c r="AN629" t="str">
        <f>IFERROR(VLOOKUP($F629,DSKH!$D:$BF,29,0),"")</f>
        <v>Xã Vĩnh Thanh</v>
      </c>
      <c r="AO629">
        <f>IFERROR(VLOOKUP($F629,DSKH!$D:$BF,52,0),"")</f>
        <v>1171170</v>
      </c>
      <c r="AP629">
        <f>IF(L629="x",1+COUNTIFS(AP$4:AP628,"&gt;0",$AA$4:$AA628,$AA628),0)</f>
        <v>0</v>
      </c>
      <c r="AQ629">
        <f>IF(M629="x",1+COUNTIFS(AQ$4:AQ628,"&gt;0",$AA$4:$AA628,$AA628),0)</f>
        <v>0</v>
      </c>
      <c r="AR629">
        <f>IF(N629="x",1+COUNTIFS(AR$4:AR628,"&gt;0",$AA$4:$AA628,$AA628),0)</f>
        <v>0</v>
      </c>
      <c r="AS629">
        <f>IF(O629="x",1+COUNTIFS(AS$4:AS628,"&gt;0",$AA$4:$AA628,$AA628),0)</f>
        <v>17</v>
      </c>
      <c r="AT629">
        <f>IF(P629="x",1+COUNTIFS(AT$4:AT628,"&gt;0",$AA$4:$AA628,$AA628),0)</f>
        <v>0</v>
      </c>
      <c r="AU629">
        <f>IF(Q629="x",1+COUNTIFS(AU$4:AU628,"&gt;0",$AA$4:$AA628,$AA628),0)</f>
        <v>0</v>
      </c>
      <c r="AV629">
        <f>IF(R629="x",1+COUNTIFS(AV$4:AV628,"&gt;0",$AA$4:$AA628,$AA628),0)</f>
        <v>0</v>
      </c>
      <c r="AW629">
        <f t="shared" si="372"/>
        <v>1</v>
      </c>
      <c r="AX629">
        <f t="shared" si="373"/>
        <v>1</v>
      </c>
      <c r="AY629">
        <f t="shared" si="382"/>
        <v>1</v>
      </c>
      <c r="AZ629">
        <f t="shared" si="383"/>
        <v>1</v>
      </c>
      <c r="BA629" s="4">
        <f t="shared" si="384"/>
        <v>0</v>
      </c>
      <c r="BB629" s="4">
        <f t="shared" si="385"/>
        <v>0</v>
      </c>
      <c r="BC629" s="4">
        <f t="shared" si="386"/>
        <v>0</v>
      </c>
      <c r="BD629" s="4">
        <f t="shared" si="387"/>
        <v>292792.5</v>
      </c>
      <c r="BE629" s="4">
        <f t="shared" si="388"/>
        <v>0</v>
      </c>
      <c r="BF629" s="4">
        <f t="shared" si="389"/>
        <v>0</v>
      </c>
      <c r="BG629" s="4">
        <f t="shared" si="390"/>
        <v>0</v>
      </c>
      <c r="BH629" s="4">
        <f t="shared" si="391"/>
        <v>0</v>
      </c>
      <c r="BI629" s="4">
        <f t="shared" si="392"/>
        <v>0</v>
      </c>
      <c r="BJ629" s="4">
        <f t="shared" si="393"/>
        <v>0</v>
      </c>
      <c r="BK629" s="4">
        <f t="shared" si="394"/>
        <v>0</v>
      </c>
      <c r="BL629" s="4">
        <f t="shared" si="395"/>
        <v>0</v>
      </c>
      <c r="BM629" s="4">
        <f t="shared" si="396"/>
        <v>0</v>
      </c>
      <c r="BN629" s="4">
        <f t="shared" si="397"/>
        <v>0</v>
      </c>
      <c r="BO629">
        <f>SUMIFS(BH$5:BH629,$AA$5:$AA629,$AA629)</f>
        <v>11</v>
      </c>
      <c r="BP629">
        <f>SUMIFS(BI$5:BI629,$AA$5:$AA629,$AA629)</f>
        <v>12</v>
      </c>
      <c r="BQ629">
        <f>SUMIFS(BJ$5:BJ629,$AA$5:$AA629,$AA629)</f>
        <v>17</v>
      </c>
      <c r="BR629">
        <f>SUMIFS(BK$5:BK629,$AA$5:$AA629,$AA629)</f>
        <v>13</v>
      </c>
      <c r="BS629">
        <f>SUMIFS(BL$5:BL629,$AA$5:$AA629,$AA629)</f>
        <v>18</v>
      </c>
      <c r="BT629">
        <f>SUMIFS(BM$5:BM629,$AA$5:$AA629,$AA629)</f>
        <v>18</v>
      </c>
      <c r="BU629">
        <f>SUMIFS(BN$5:BN629,$AA$5:$AA629,$AA629)</f>
        <v>0</v>
      </c>
      <c r="BV629">
        <f t="shared" si="398"/>
        <v>18</v>
      </c>
      <c r="BW629">
        <f t="shared" si="399"/>
        <v>16</v>
      </c>
      <c r="BX629">
        <f t="shared" si="400"/>
        <v>28</v>
      </c>
      <c r="BY629">
        <f t="shared" si="401"/>
        <v>23</v>
      </c>
      <c r="BZ629">
        <f t="shared" si="402"/>
        <v>22</v>
      </c>
      <c r="CA629">
        <f t="shared" si="403"/>
        <v>40</v>
      </c>
      <c r="CB629">
        <f t="shared" si="404"/>
        <v>0</v>
      </c>
      <c r="CC629">
        <f t="shared" si="405"/>
        <v>0</v>
      </c>
      <c r="CD629">
        <f t="shared" si="406"/>
        <v>0</v>
      </c>
      <c r="CE629" t="str">
        <f>IFERROR(VLOOKUP($AA629,'Tuyến và nhân viên'!$I:$O,7,0),"")</f>
        <v>Trần Văn Khanh</v>
      </c>
      <c r="CF629">
        <f t="shared" si="407"/>
        <v>4</v>
      </c>
      <c r="CG629">
        <f t="shared" si="408"/>
        <v>1</v>
      </c>
      <c r="CH629">
        <f>COUNTIFS($L629:L629,"x")</f>
        <v>0</v>
      </c>
      <c r="CI629">
        <f>COUNTIFS($L629:M629,"x")</f>
        <v>0</v>
      </c>
      <c r="CJ629">
        <f>COUNTIFS($L629:N629,"x")</f>
        <v>0</v>
      </c>
      <c r="CK629">
        <f>COUNTIFS($L629:O629,"x")</f>
        <v>1</v>
      </c>
      <c r="CL629">
        <f>COUNTIFS($L629:P629,"x")</f>
        <v>1</v>
      </c>
      <c r="CM629">
        <f>COUNTIFS($L629:Q629,"x")</f>
        <v>1</v>
      </c>
      <c r="CN629">
        <f>COUNTIFS($L629:R629,"x")</f>
        <v>1</v>
      </c>
      <c r="CO629" t="str" cm="1">
        <f t="array" ref="CO629">IFERROR(INDEX($CH$4:$CN$4,0,MATCH(1,$CH629:$CN629,0)),"")</f>
        <v>Thứ 5</v>
      </c>
      <c r="CP629" t="str" cm="1">
        <f t="array" ref="CP629">IFERROR(INDEX($CH$4:$CN$4,0,MATCH(2,$CH629:$CN629,0)),"")</f>
        <v/>
      </c>
      <c r="CQ629" t="str">
        <f t="shared" si="409"/>
        <v>Thứ 5</v>
      </c>
      <c r="CR629" t="str">
        <f t="shared" si="374"/>
        <v>F4 - Tất cả các tuần</v>
      </c>
    </row>
    <row r="630" spans="1:96" x14ac:dyDescent="0.3">
      <c r="A630" s="117" t="s">
        <v>39242</v>
      </c>
      <c r="B630" s="118" t="s">
        <v>33266</v>
      </c>
      <c r="C630" s="118" t="s">
        <v>33267</v>
      </c>
      <c r="D630" s="118" t="s">
        <v>39663</v>
      </c>
      <c r="E630" s="118" t="s">
        <v>39664</v>
      </c>
      <c r="F630" s="118" t="s">
        <v>38385</v>
      </c>
      <c r="G630" s="118" t="s">
        <v>38386</v>
      </c>
      <c r="H630" s="118" t="s">
        <v>36122</v>
      </c>
      <c r="I630" s="118" t="s">
        <v>22</v>
      </c>
      <c r="J630" s="119" t="s">
        <v>39658</v>
      </c>
      <c r="K630" s="119" t="s">
        <v>23</v>
      </c>
      <c r="L630" s="117" t="s">
        <v>23</v>
      </c>
      <c r="M630" s="117" t="s">
        <v>23</v>
      </c>
      <c r="N630" s="117" t="s">
        <v>24</v>
      </c>
      <c r="O630" s="117" t="s">
        <v>23</v>
      </c>
      <c r="P630" s="117" t="s">
        <v>23</v>
      </c>
      <c r="Q630" s="117" t="s">
        <v>23</v>
      </c>
      <c r="R630" s="117" t="s">
        <v>23</v>
      </c>
      <c r="S630" s="117" t="s">
        <v>24</v>
      </c>
      <c r="T630" s="117" t="s">
        <v>24</v>
      </c>
      <c r="U630" s="117" t="s">
        <v>24</v>
      </c>
      <c r="V630" s="117" t="s">
        <v>24</v>
      </c>
      <c r="W630" s="74" t="str">
        <f t="shared" si="375"/>
        <v/>
      </c>
      <c r="X630" s="74" t="str">
        <f t="shared" si="376"/>
        <v>x</v>
      </c>
      <c r="Y630" s="74" t="str">
        <f t="shared" si="377"/>
        <v/>
      </c>
      <c r="Z630" s="74" t="str">
        <f t="shared" si="378"/>
        <v>x</v>
      </c>
      <c r="AA630" t="str">
        <f>VLOOKUP($D630,'Tuyến và nhân viên'!$D:$M,6,0)</f>
        <v>HL00623</v>
      </c>
      <c r="AB630" t="str">
        <f>VLOOKUP($D630,'Tuyến và nhân viên'!$D:$M,7,0)</f>
        <v>Lê Thị Liên Thư</v>
      </c>
      <c r="AC630" s="16" t="str">
        <f>IFERROR(VLOOKUP($F630,DSKH!$D:$BF,53,0),"")</f>
        <v>F2</v>
      </c>
      <c r="AD630" s="16" t="str">
        <f>IFERROR(VLOOKUP($F630,DSKH!$D:$BF,54,0),"")</f>
        <v>GT</v>
      </c>
      <c r="AE630" s="4">
        <f>SUMIFS('Doanh số khách hàng'!$F:$F,'Doanh số khách hàng'!$A:$A,'Chi tiết tuyến'!$F630)</f>
        <v>0</v>
      </c>
      <c r="AF630" s="16" t="str">
        <f t="shared" si="370"/>
        <v>F4</v>
      </c>
      <c r="AG630" s="16" t="str">
        <f t="shared" si="371"/>
        <v>F2</v>
      </c>
      <c r="AH630" t="b">
        <f t="shared" si="379"/>
        <v>0</v>
      </c>
      <c r="AI630" t="b">
        <f t="shared" si="380"/>
        <v>1</v>
      </c>
      <c r="AJ630">
        <f>IFERROR(VLOOKUP($AC630,Master!$D:$E,2,0),"")</f>
        <v>2</v>
      </c>
      <c r="AK630">
        <f>VLOOKUP($AF630,Master!$D:$E,2,0)</f>
        <v>4</v>
      </c>
      <c r="AL630" s="4">
        <f t="shared" si="381"/>
        <v>0</v>
      </c>
      <c r="AM630" t="str">
        <f>IFERROR(VLOOKUP($F630,DSKH!$D:$BF,31,0),"")</f>
        <v>Tỉnh Cà Mau</v>
      </c>
      <c r="AN630" t="str">
        <f>IFERROR(VLOOKUP($F630,DSKH!$D:$BF,29,0),"")</f>
        <v>Xã Hòa Bình</v>
      </c>
      <c r="AO630">
        <f>IFERROR(VLOOKUP($F630,DSKH!$D:$BF,52,0),"")</f>
        <v>0</v>
      </c>
      <c r="AP630">
        <f>IF(L630="x",1+COUNTIFS(AP$4:AP629,"&gt;0",$AA$4:$AA629,$AA629),0)</f>
        <v>0</v>
      </c>
      <c r="AQ630">
        <f>IF(M630="x",1+COUNTIFS(AQ$4:AQ629,"&gt;0",$AA$4:$AA629,$AA629),0)</f>
        <v>0</v>
      </c>
      <c r="AR630">
        <f>IF(N630="x",1+COUNTIFS(AR$4:AR629,"&gt;0",$AA$4:$AA629,$AA629),0)</f>
        <v>26</v>
      </c>
      <c r="AS630">
        <f>IF(O630="x",1+COUNTIFS(AS$4:AS629,"&gt;0",$AA$4:$AA629,$AA629),0)</f>
        <v>0</v>
      </c>
      <c r="AT630">
        <f>IF(P630="x",1+COUNTIFS(AT$4:AT629,"&gt;0",$AA$4:$AA629,$AA629),0)</f>
        <v>0</v>
      </c>
      <c r="AU630">
        <f>IF(Q630="x",1+COUNTIFS(AU$4:AU629,"&gt;0",$AA$4:$AA629,$AA629),0)</f>
        <v>0</v>
      </c>
      <c r="AV630">
        <f>IF(R630="x",1+COUNTIFS(AV$4:AV629,"&gt;0",$AA$4:$AA629,$AA629),0)</f>
        <v>0</v>
      </c>
      <c r="AW630">
        <f t="shared" si="372"/>
        <v>0</v>
      </c>
      <c r="AX630">
        <f t="shared" si="373"/>
        <v>1</v>
      </c>
      <c r="AY630">
        <f t="shared" si="382"/>
        <v>0</v>
      </c>
      <c r="AZ630">
        <f t="shared" si="383"/>
        <v>1</v>
      </c>
      <c r="BA630" s="4">
        <f t="shared" si="384"/>
        <v>0</v>
      </c>
      <c r="BB630" s="4">
        <f t="shared" si="385"/>
        <v>0</v>
      </c>
      <c r="BC630" s="4">
        <f t="shared" si="386"/>
        <v>0</v>
      </c>
      <c r="BD630" s="4">
        <f t="shared" si="387"/>
        <v>0</v>
      </c>
      <c r="BE630" s="4">
        <f t="shared" si="388"/>
        <v>0</v>
      </c>
      <c r="BF630" s="4">
        <f t="shared" si="389"/>
        <v>0</v>
      </c>
      <c r="BG630" s="4">
        <f t="shared" si="390"/>
        <v>0</v>
      </c>
      <c r="BH630" s="4">
        <f t="shared" si="391"/>
        <v>0</v>
      </c>
      <c r="BI630" s="4">
        <f t="shared" si="392"/>
        <v>0</v>
      </c>
      <c r="BJ630" s="4">
        <f t="shared" si="393"/>
        <v>1</v>
      </c>
      <c r="BK630" s="4">
        <f t="shared" si="394"/>
        <v>0</v>
      </c>
      <c r="BL630" s="4">
        <f t="shared" si="395"/>
        <v>0</v>
      </c>
      <c r="BM630" s="4">
        <f t="shared" si="396"/>
        <v>0</v>
      </c>
      <c r="BN630" s="4">
        <f t="shared" si="397"/>
        <v>0</v>
      </c>
      <c r="BO630">
        <f>SUMIFS(BH$5:BH630,$AA$5:$AA630,$AA630)</f>
        <v>11</v>
      </c>
      <c r="BP630">
        <f>SUMIFS(BI$5:BI630,$AA$5:$AA630,$AA630)</f>
        <v>12</v>
      </c>
      <c r="BQ630">
        <f>SUMIFS(BJ$5:BJ630,$AA$5:$AA630,$AA630)</f>
        <v>18</v>
      </c>
      <c r="BR630">
        <f>SUMIFS(BK$5:BK630,$AA$5:$AA630,$AA630)</f>
        <v>13</v>
      </c>
      <c r="BS630">
        <f>SUMIFS(BL$5:BL630,$AA$5:$AA630,$AA630)</f>
        <v>18</v>
      </c>
      <c r="BT630">
        <f>SUMIFS(BM$5:BM630,$AA$5:$AA630,$AA630)</f>
        <v>18</v>
      </c>
      <c r="BU630">
        <f>SUMIFS(BN$5:BN630,$AA$5:$AA630,$AA630)</f>
        <v>0</v>
      </c>
      <c r="BV630">
        <f t="shared" si="398"/>
        <v>18</v>
      </c>
      <c r="BW630">
        <f t="shared" si="399"/>
        <v>16</v>
      </c>
      <c r="BX630">
        <f t="shared" si="400"/>
        <v>28</v>
      </c>
      <c r="BY630">
        <f t="shared" si="401"/>
        <v>23</v>
      </c>
      <c r="BZ630">
        <f t="shared" si="402"/>
        <v>22</v>
      </c>
      <c r="CA630">
        <f t="shared" si="403"/>
        <v>40</v>
      </c>
      <c r="CB630">
        <f t="shared" si="404"/>
        <v>0</v>
      </c>
      <c r="CC630">
        <f t="shared" si="405"/>
        <v>18</v>
      </c>
      <c r="CD630">
        <f t="shared" si="406"/>
        <v>28</v>
      </c>
      <c r="CE630" t="str">
        <f>IFERROR(VLOOKUP($AA630,'Tuyến và nhân viên'!$I:$O,7,0),"")</f>
        <v>Trần Văn Khanh</v>
      </c>
      <c r="CF630">
        <f t="shared" si="407"/>
        <v>2</v>
      </c>
      <c r="CG630">
        <f t="shared" si="408"/>
        <v>1</v>
      </c>
      <c r="CH630">
        <f>COUNTIFS($L630:L630,"x")</f>
        <v>0</v>
      </c>
      <c r="CI630">
        <f>COUNTIFS($L630:M630,"x")</f>
        <v>0</v>
      </c>
      <c r="CJ630">
        <f>COUNTIFS($L630:N630,"x")</f>
        <v>1</v>
      </c>
      <c r="CK630">
        <f>COUNTIFS($L630:O630,"x")</f>
        <v>1</v>
      </c>
      <c r="CL630">
        <f>COUNTIFS($L630:P630,"x")</f>
        <v>1</v>
      </c>
      <c r="CM630">
        <f>COUNTIFS($L630:Q630,"x")</f>
        <v>1</v>
      </c>
      <c r="CN630">
        <f>COUNTIFS($L630:R630,"x")</f>
        <v>1</v>
      </c>
      <c r="CO630" t="str" cm="1">
        <f t="array" ref="CO630">IFERROR(INDEX($CH$4:$CN$4,0,MATCH(1,$CH630:$CN630,0)),"")</f>
        <v>Thứ 4</v>
      </c>
      <c r="CP630" t="str" cm="1">
        <f t="array" ref="CP630">IFERROR(INDEX($CH$4:$CN$4,0,MATCH(2,$CH630:$CN630,0)),"")</f>
        <v/>
      </c>
      <c r="CQ630" t="str">
        <f t="shared" si="409"/>
        <v>Thứ 4</v>
      </c>
      <c r="CR630" t="str">
        <f t="shared" si="374"/>
        <v>F2 - Tuần 2 &amp; 4</v>
      </c>
    </row>
    <row r="631" spans="1:96" x14ac:dyDescent="0.3">
      <c r="A631" s="117" t="s">
        <v>39251</v>
      </c>
      <c r="B631" s="118" t="s">
        <v>33266</v>
      </c>
      <c r="C631" s="118" t="s">
        <v>33267</v>
      </c>
      <c r="D631" s="118" t="s">
        <v>39663</v>
      </c>
      <c r="E631" s="118" t="s">
        <v>39664</v>
      </c>
      <c r="F631" s="118" t="s">
        <v>38412</v>
      </c>
      <c r="G631" s="118" t="s">
        <v>38413</v>
      </c>
      <c r="H631" s="118" t="s">
        <v>38416</v>
      </c>
      <c r="I631" s="118" t="s">
        <v>22</v>
      </c>
      <c r="J631" s="119" t="s">
        <v>39658</v>
      </c>
      <c r="K631" s="119" t="s">
        <v>23</v>
      </c>
      <c r="L631" s="117" t="s">
        <v>23</v>
      </c>
      <c r="M631" s="117" t="s">
        <v>24</v>
      </c>
      <c r="N631" s="117" t="s">
        <v>23</v>
      </c>
      <c r="O631" s="117" t="s">
        <v>23</v>
      </c>
      <c r="P631" s="117" t="s">
        <v>23</v>
      </c>
      <c r="Q631" s="117" t="s">
        <v>23</v>
      </c>
      <c r="R631" s="117" t="s">
        <v>23</v>
      </c>
      <c r="S631" s="117" t="s">
        <v>24</v>
      </c>
      <c r="T631" s="117" t="s">
        <v>24</v>
      </c>
      <c r="U631" s="117" t="s">
        <v>24</v>
      </c>
      <c r="V631" s="117" t="s">
        <v>24</v>
      </c>
      <c r="W631" s="74" t="str">
        <f t="shared" si="375"/>
        <v/>
      </c>
      <c r="X631" s="74" t="str">
        <f t="shared" si="376"/>
        <v>x</v>
      </c>
      <c r="Y631" s="74" t="str">
        <f t="shared" si="377"/>
        <v/>
      </c>
      <c r="Z631" s="74" t="str">
        <f t="shared" si="378"/>
        <v>x</v>
      </c>
      <c r="AA631" t="str">
        <f>VLOOKUP($D631,'Tuyến và nhân viên'!$D:$M,6,0)</f>
        <v>HL00623</v>
      </c>
      <c r="AB631" t="str">
        <f>VLOOKUP($D631,'Tuyến và nhân viên'!$D:$M,7,0)</f>
        <v>Lê Thị Liên Thư</v>
      </c>
      <c r="AC631" s="16" t="str">
        <f>IFERROR(VLOOKUP($F631,DSKH!$D:$BF,53,0),"")</f>
        <v>F2</v>
      </c>
      <c r="AD631" s="16" t="str">
        <f>IFERROR(VLOOKUP($F631,DSKH!$D:$BF,54,0),"")</f>
        <v>GT</v>
      </c>
      <c r="AE631" s="4">
        <f>SUMIFS('Doanh số khách hàng'!$F:$F,'Doanh số khách hàng'!$A:$A,'Chi tiết tuyến'!$F631)</f>
        <v>0</v>
      </c>
      <c r="AF631" s="16" t="str">
        <f t="shared" si="370"/>
        <v>F4</v>
      </c>
      <c r="AG631" s="16" t="str">
        <f t="shared" si="371"/>
        <v>F2</v>
      </c>
      <c r="AH631" t="b">
        <f t="shared" si="379"/>
        <v>0</v>
      </c>
      <c r="AI631" t="b">
        <f t="shared" si="380"/>
        <v>1</v>
      </c>
      <c r="AJ631">
        <f>IFERROR(VLOOKUP($AC631,Master!$D:$E,2,0),"")</f>
        <v>2</v>
      </c>
      <c r="AK631">
        <f>VLOOKUP($AF631,Master!$D:$E,2,0)</f>
        <v>4</v>
      </c>
      <c r="AL631" s="4">
        <f t="shared" si="381"/>
        <v>0</v>
      </c>
      <c r="AM631" t="str">
        <f>IFERROR(VLOOKUP($F631,DSKH!$D:$BF,31,0),"")</f>
        <v>Tỉnh Cà Mau</v>
      </c>
      <c r="AN631" t="str">
        <f>IFERROR(VLOOKUP($F631,DSKH!$D:$BF,29,0),"")</f>
        <v>Phường Bạc Liêu</v>
      </c>
      <c r="AO631">
        <f>IFERROR(VLOOKUP($F631,DSKH!$D:$BF,52,0),"")</f>
        <v>0</v>
      </c>
      <c r="AP631">
        <f>IF(L631="x",1+COUNTIFS(AP$4:AP630,"&gt;0",$AA$4:$AA630,$AA630),0)</f>
        <v>0</v>
      </c>
      <c r="AQ631">
        <f>IF(M631="x",1+COUNTIFS(AQ$4:AQ630,"&gt;0",$AA$4:$AA630,$AA630),0)</f>
        <v>18</v>
      </c>
      <c r="AR631">
        <f>IF(N631="x",1+COUNTIFS(AR$4:AR630,"&gt;0",$AA$4:$AA630,$AA630),0)</f>
        <v>0</v>
      </c>
      <c r="AS631">
        <f>IF(O631="x",1+COUNTIFS(AS$4:AS630,"&gt;0",$AA$4:$AA630,$AA630),0)</f>
        <v>0</v>
      </c>
      <c r="AT631">
        <f>IF(P631="x",1+COUNTIFS(AT$4:AT630,"&gt;0",$AA$4:$AA630,$AA630),0)</f>
        <v>0</v>
      </c>
      <c r="AU631">
        <f>IF(Q631="x",1+COUNTIFS(AU$4:AU630,"&gt;0",$AA$4:$AA630,$AA630),0)</f>
        <v>0</v>
      </c>
      <c r="AV631">
        <f>IF(R631="x",1+COUNTIFS(AV$4:AV630,"&gt;0",$AA$4:$AA630,$AA630),0)</f>
        <v>0</v>
      </c>
      <c r="AW631">
        <f t="shared" si="372"/>
        <v>0</v>
      </c>
      <c r="AX631">
        <f t="shared" si="373"/>
        <v>1</v>
      </c>
      <c r="AY631">
        <f t="shared" si="382"/>
        <v>0</v>
      </c>
      <c r="AZ631">
        <f t="shared" si="383"/>
        <v>1</v>
      </c>
      <c r="BA631" s="4">
        <f t="shared" si="384"/>
        <v>0</v>
      </c>
      <c r="BB631" s="4">
        <f t="shared" si="385"/>
        <v>0</v>
      </c>
      <c r="BC631" s="4">
        <f t="shared" si="386"/>
        <v>0</v>
      </c>
      <c r="BD631" s="4">
        <f t="shared" si="387"/>
        <v>0</v>
      </c>
      <c r="BE631" s="4">
        <f t="shared" si="388"/>
        <v>0</v>
      </c>
      <c r="BF631" s="4">
        <f t="shared" si="389"/>
        <v>0</v>
      </c>
      <c r="BG631" s="4">
        <f t="shared" si="390"/>
        <v>0</v>
      </c>
      <c r="BH631" s="4">
        <f t="shared" si="391"/>
        <v>0</v>
      </c>
      <c r="BI631" s="4">
        <f t="shared" si="392"/>
        <v>1</v>
      </c>
      <c r="BJ631" s="4">
        <f t="shared" si="393"/>
        <v>0</v>
      </c>
      <c r="BK631" s="4">
        <f t="shared" si="394"/>
        <v>0</v>
      </c>
      <c r="BL631" s="4">
        <f t="shared" si="395"/>
        <v>0</v>
      </c>
      <c r="BM631" s="4">
        <f t="shared" si="396"/>
        <v>0</v>
      </c>
      <c r="BN631" s="4">
        <f t="shared" si="397"/>
        <v>0</v>
      </c>
      <c r="BO631">
        <f>SUMIFS(BH$5:BH631,$AA$5:$AA631,$AA631)</f>
        <v>11</v>
      </c>
      <c r="BP631">
        <f>SUMIFS(BI$5:BI631,$AA$5:$AA631,$AA631)</f>
        <v>13</v>
      </c>
      <c r="BQ631">
        <f>SUMIFS(BJ$5:BJ631,$AA$5:$AA631,$AA631)</f>
        <v>18</v>
      </c>
      <c r="BR631">
        <f>SUMIFS(BK$5:BK631,$AA$5:$AA631,$AA631)</f>
        <v>13</v>
      </c>
      <c r="BS631">
        <f>SUMIFS(BL$5:BL631,$AA$5:$AA631,$AA631)</f>
        <v>18</v>
      </c>
      <c r="BT631">
        <f>SUMIFS(BM$5:BM631,$AA$5:$AA631,$AA631)</f>
        <v>18</v>
      </c>
      <c r="BU631">
        <f>SUMIFS(BN$5:BN631,$AA$5:$AA631,$AA631)</f>
        <v>0</v>
      </c>
      <c r="BV631">
        <f t="shared" si="398"/>
        <v>18</v>
      </c>
      <c r="BW631">
        <f t="shared" si="399"/>
        <v>16</v>
      </c>
      <c r="BX631">
        <f t="shared" si="400"/>
        <v>28</v>
      </c>
      <c r="BY631">
        <f t="shared" si="401"/>
        <v>23</v>
      </c>
      <c r="BZ631">
        <f t="shared" si="402"/>
        <v>22</v>
      </c>
      <c r="CA631">
        <f t="shared" si="403"/>
        <v>40</v>
      </c>
      <c r="CB631">
        <f t="shared" si="404"/>
        <v>0</v>
      </c>
      <c r="CC631">
        <f t="shared" si="405"/>
        <v>13</v>
      </c>
      <c r="CD631">
        <f t="shared" si="406"/>
        <v>16</v>
      </c>
      <c r="CE631" t="str">
        <f>IFERROR(VLOOKUP($AA631,'Tuyến và nhân viên'!$I:$O,7,0),"")</f>
        <v>Trần Văn Khanh</v>
      </c>
      <c r="CF631">
        <f t="shared" si="407"/>
        <v>2</v>
      </c>
      <c r="CG631">
        <f t="shared" si="408"/>
        <v>1</v>
      </c>
      <c r="CH631">
        <f>COUNTIFS($L631:L631,"x")</f>
        <v>0</v>
      </c>
      <c r="CI631">
        <f>COUNTIFS($L631:M631,"x")</f>
        <v>1</v>
      </c>
      <c r="CJ631">
        <f>COUNTIFS($L631:N631,"x")</f>
        <v>1</v>
      </c>
      <c r="CK631">
        <f>COUNTIFS($L631:O631,"x")</f>
        <v>1</v>
      </c>
      <c r="CL631">
        <f>COUNTIFS($L631:P631,"x")</f>
        <v>1</v>
      </c>
      <c r="CM631">
        <f>COUNTIFS($L631:Q631,"x")</f>
        <v>1</v>
      </c>
      <c r="CN631">
        <f>COUNTIFS($L631:R631,"x")</f>
        <v>1</v>
      </c>
      <c r="CO631" t="str" cm="1">
        <f t="array" ref="CO631">IFERROR(INDEX($CH$4:$CN$4,0,MATCH(1,$CH631:$CN631,0)),"")</f>
        <v>Thứ 3</v>
      </c>
      <c r="CP631" t="str" cm="1">
        <f t="array" ref="CP631">IFERROR(INDEX($CH$4:$CN$4,0,MATCH(2,$CH631:$CN631,0)),"")</f>
        <v/>
      </c>
      <c r="CQ631" t="str">
        <f t="shared" si="409"/>
        <v>Thứ 3</v>
      </c>
      <c r="CR631" t="str">
        <f t="shared" si="374"/>
        <v>F2 - Tuần 2 &amp; 4</v>
      </c>
    </row>
    <row r="632" spans="1:96" x14ac:dyDescent="0.3">
      <c r="A632" s="117" t="s">
        <v>39259</v>
      </c>
      <c r="B632" s="118" t="s">
        <v>33266</v>
      </c>
      <c r="C632" s="118" t="s">
        <v>33267</v>
      </c>
      <c r="D632" s="118" t="s">
        <v>39663</v>
      </c>
      <c r="E632" s="118" t="s">
        <v>39664</v>
      </c>
      <c r="F632" s="118" t="s">
        <v>38462</v>
      </c>
      <c r="G632" s="118" t="s">
        <v>38463</v>
      </c>
      <c r="H632" s="118" t="s">
        <v>38468</v>
      </c>
      <c r="I632" s="118" t="s">
        <v>22</v>
      </c>
      <c r="J632" s="119" t="s">
        <v>39658</v>
      </c>
      <c r="K632" s="119" t="s">
        <v>23</v>
      </c>
      <c r="L632" s="117" t="s">
        <v>23</v>
      </c>
      <c r="M632" s="117" t="s">
        <v>23</v>
      </c>
      <c r="N632" s="117" t="s">
        <v>23</v>
      </c>
      <c r="O632" s="117" t="s">
        <v>23</v>
      </c>
      <c r="P632" s="117" t="s">
        <v>23</v>
      </c>
      <c r="Q632" s="117" t="s">
        <v>24</v>
      </c>
      <c r="R632" s="117" t="s">
        <v>23</v>
      </c>
      <c r="S632" s="117" t="s">
        <v>24</v>
      </c>
      <c r="T632" s="117" t="s">
        <v>24</v>
      </c>
      <c r="U632" s="117" t="s">
        <v>24</v>
      </c>
      <c r="V632" s="117" t="s">
        <v>24</v>
      </c>
      <c r="W632" s="74" t="str">
        <f t="shared" si="375"/>
        <v>x</v>
      </c>
      <c r="X632" s="74" t="str">
        <f t="shared" si="376"/>
        <v/>
      </c>
      <c r="Y632" s="74" t="str">
        <f t="shared" si="377"/>
        <v>x</v>
      </c>
      <c r="Z632" s="74" t="str">
        <f t="shared" si="378"/>
        <v/>
      </c>
      <c r="AA632" t="str">
        <f>VLOOKUP($D632,'Tuyến và nhân viên'!$D:$M,6,0)</f>
        <v>HL00623</v>
      </c>
      <c r="AB632" t="str">
        <f>VLOOKUP($D632,'Tuyến và nhân viên'!$D:$M,7,0)</f>
        <v>Lê Thị Liên Thư</v>
      </c>
      <c r="AC632" s="16" t="str">
        <f>IFERROR(VLOOKUP($F632,DSKH!$D:$BF,53,0),"")</f>
        <v>F2</v>
      </c>
      <c r="AD632" s="16" t="str">
        <f>IFERROR(VLOOKUP($F632,DSKH!$D:$BF,54,0),"")</f>
        <v>GT</v>
      </c>
      <c r="AE632" s="4">
        <f>SUMIFS('Doanh số khách hàng'!$F:$F,'Doanh số khách hàng'!$A:$A,'Chi tiết tuyến'!$F632)</f>
        <v>0</v>
      </c>
      <c r="AF632" s="16" t="str">
        <f t="shared" si="370"/>
        <v>F4</v>
      </c>
      <c r="AG632" s="16" t="str">
        <f t="shared" si="371"/>
        <v>F2</v>
      </c>
      <c r="AH632" t="b">
        <f t="shared" si="379"/>
        <v>0</v>
      </c>
      <c r="AI632" t="b">
        <f t="shared" si="380"/>
        <v>1</v>
      </c>
      <c r="AJ632">
        <f>IFERROR(VLOOKUP($AC632,Master!$D:$E,2,0),"")</f>
        <v>2</v>
      </c>
      <c r="AK632">
        <f>VLOOKUP($AF632,Master!$D:$E,2,0)</f>
        <v>4</v>
      </c>
      <c r="AL632" s="4">
        <f t="shared" si="381"/>
        <v>0</v>
      </c>
      <c r="AM632" t="str">
        <f>IFERROR(VLOOKUP($F632,DSKH!$D:$BF,31,0),"")</f>
        <v>Tỉnh Cà Mau</v>
      </c>
      <c r="AN632" t="str">
        <f>IFERROR(VLOOKUP($F632,DSKH!$D:$BF,29,0),"")</f>
        <v>Xã Vĩnh Lợi</v>
      </c>
      <c r="AO632">
        <f>IFERROR(VLOOKUP($F632,DSKH!$D:$BF,52,0),"")</f>
        <v>0</v>
      </c>
      <c r="AP632">
        <f>IF(L632="x",1+COUNTIFS(AP$4:AP631,"&gt;0",$AA$4:$AA631,$AA631),0)</f>
        <v>0</v>
      </c>
      <c r="AQ632">
        <f>IF(M632="x",1+COUNTIFS(AQ$4:AQ631,"&gt;0",$AA$4:$AA631,$AA631),0)</f>
        <v>0</v>
      </c>
      <c r="AR632">
        <f>IF(N632="x",1+COUNTIFS(AR$4:AR631,"&gt;0",$AA$4:$AA631,$AA631),0)</f>
        <v>0</v>
      </c>
      <c r="AS632">
        <f>IF(O632="x",1+COUNTIFS(AS$4:AS631,"&gt;0",$AA$4:$AA631,$AA631),0)</f>
        <v>0</v>
      </c>
      <c r="AT632">
        <f>IF(P632="x",1+COUNTIFS(AT$4:AT631,"&gt;0",$AA$4:$AA631,$AA631),0)</f>
        <v>0</v>
      </c>
      <c r="AU632">
        <f>IF(Q632="x",1+COUNTIFS(AU$4:AU631,"&gt;0",$AA$4:$AA631,$AA631),0)</f>
        <v>25</v>
      </c>
      <c r="AV632">
        <f>IF(R632="x",1+COUNTIFS(AV$4:AV631,"&gt;0",$AA$4:$AA631,$AA631),0)</f>
        <v>0</v>
      </c>
      <c r="AW632">
        <f t="shared" si="372"/>
        <v>1</v>
      </c>
      <c r="AX632">
        <f t="shared" si="373"/>
        <v>0</v>
      </c>
      <c r="AY632">
        <f t="shared" si="382"/>
        <v>1</v>
      </c>
      <c r="AZ632">
        <f t="shared" si="383"/>
        <v>0</v>
      </c>
      <c r="BA632" s="4">
        <f t="shared" si="384"/>
        <v>0</v>
      </c>
      <c r="BB632" s="4">
        <f t="shared" si="385"/>
        <v>0</v>
      </c>
      <c r="BC632" s="4">
        <f t="shared" si="386"/>
        <v>0</v>
      </c>
      <c r="BD632" s="4">
        <f t="shared" si="387"/>
        <v>0</v>
      </c>
      <c r="BE632" s="4">
        <f t="shared" si="388"/>
        <v>0</v>
      </c>
      <c r="BF632" s="4">
        <f t="shared" si="389"/>
        <v>0</v>
      </c>
      <c r="BG632" s="4">
        <f t="shared" si="390"/>
        <v>0</v>
      </c>
      <c r="BH632" s="4">
        <f t="shared" si="391"/>
        <v>0</v>
      </c>
      <c r="BI632" s="4">
        <f t="shared" si="392"/>
        <v>0</v>
      </c>
      <c r="BJ632" s="4">
        <f t="shared" si="393"/>
        <v>0</v>
      </c>
      <c r="BK632" s="4">
        <f t="shared" si="394"/>
        <v>0</v>
      </c>
      <c r="BL632" s="4">
        <f t="shared" si="395"/>
        <v>0</v>
      </c>
      <c r="BM632" s="4">
        <f t="shared" si="396"/>
        <v>1</v>
      </c>
      <c r="BN632" s="4">
        <f t="shared" si="397"/>
        <v>0</v>
      </c>
      <c r="BO632">
        <f>SUMIFS(BH$5:BH632,$AA$5:$AA632,$AA632)</f>
        <v>11</v>
      </c>
      <c r="BP632">
        <f>SUMIFS(BI$5:BI632,$AA$5:$AA632,$AA632)</f>
        <v>13</v>
      </c>
      <c r="BQ632">
        <f>SUMIFS(BJ$5:BJ632,$AA$5:$AA632,$AA632)</f>
        <v>18</v>
      </c>
      <c r="BR632">
        <f>SUMIFS(BK$5:BK632,$AA$5:$AA632,$AA632)</f>
        <v>13</v>
      </c>
      <c r="BS632">
        <f>SUMIFS(BL$5:BL632,$AA$5:$AA632,$AA632)</f>
        <v>18</v>
      </c>
      <c r="BT632">
        <f>SUMIFS(BM$5:BM632,$AA$5:$AA632,$AA632)</f>
        <v>19</v>
      </c>
      <c r="BU632">
        <f>SUMIFS(BN$5:BN632,$AA$5:$AA632,$AA632)</f>
        <v>0</v>
      </c>
      <c r="BV632">
        <f t="shared" si="398"/>
        <v>18</v>
      </c>
      <c r="BW632">
        <f t="shared" si="399"/>
        <v>16</v>
      </c>
      <c r="BX632">
        <f t="shared" si="400"/>
        <v>28</v>
      </c>
      <c r="BY632">
        <f t="shared" si="401"/>
        <v>23</v>
      </c>
      <c r="BZ632">
        <f t="shared" si="402"/>
        <v>22</v>
      </c>
      <c r="CA632">
        <f t="shared" si="403"/>
        <v>40</v>
      </c>
      <c r="CB632">
        <f t="shared" si="404"/>
        <v>0</v>
      </c>
      <c r="CC632">
        <f t="shared" si="405"/>
        <v>19</v>
      </c>
      <c r="CD632">
        <f t="shared" si="406"/>
        <v>40</v>
      </c>
      <c r="CE632" t="str">
        <f>IFERROR(VLOOKUP($AA632,'Tuyến và nhân viên'!$I:$O,7,0),"")</f>
        <v>Trần Văn Khanh</v>
      </c>
      <c r="CF632">
        <f t="shared" si="407"/>
        <v>2</v>
      </c>
      <c r="CG632">
        <f t="shared" si="408"/>
        <v>1</v>
      </c>
      <c r="CH632">
        <f>COUNTIFS($L632:L632,"x")</f>
        <v>0</v>
      </c>
      <c r="CI632">
        <f>COUNTIFS($L632:M632,"x")</f>
        <v>0</v>
      </c>
      <c r="CJ632">
        <f>COUNTIFS($L632:N632,"x")</f>
        <v>0</v>
      </c>
      <c r="CK632">
        <f>COUNTIFS($L632:O632,"x")</f>
        <v>0</v>
      </c>
      <c r="CL632">
        <f>COUNTIFS($L632:P632,"x")</f>
        <v>0</v>
      </c>
      <c r="CM632">
        <f>COUNTIFS($L632:Q632,"x")</f>
        <v>1</v>
      </c>
      <c r="CN632">
        <f>COUNTIFS($L632:R632,"x")</f>
        <v>1</v>
      </c>
      <c r="CO632" t="str" cm="1">
        <f t="array" ref="CO632">IFERROR(INDEX($CH$4:$CN$4,0,MATCH(1,$CH632:$CN632,0)),"")</f>
        <v>Thứ 7</v>
      </c>
      <c r="CP632" t="str" cm="1">
        <f t="array" ref="CP632">IFERROR(INDEX($CH$4:$CN$4,0,MATCH(2,$CH632:$CN632,0)),"")</f>
        <v/>
      </c>
      <c r="CQ632" t="str">
        <f t="shared" si="409"/>
        <v>Thứ 7</v>
      </c>
      <c r="CR632" t="str">
        <f t="shared" si="374"/>
        <v>F2 - Tuần 1 &amp; 3</v>
      </c>
    </row>
    <row r="633" spans="1:96" x14ac:dyDescent="0.3">
      <c r="A633" s="117" t="s">
        <v>39265</v>
      </c>
      <c r="B633" s="118" t="s">
        <v>33266</v>
      </c>
      <c r="C633" s="118" t="s">
        <v>33267</v>
      </c>
      <c r="D633" s="118" t="s">
        <v>39663</v>
      </c>
      <c r="E633" s="118" t="s">
        <v>39664</v>
      </c>
      <c r="F633" s="118" t="s">
        <v>38471</v>
      </c>
      <c r="G633" s="118" t="s">
        <v>38472</v>
      </c>
      <c r="H633" s="118" t="s">
        <v>38477</v>
      </c>
      <c r="I633" s="118" t="s">
        <v>22</v>
      </c>
      <c r="J633" s="119" t="s">
        <v>39658</v>
      </c>
      <c r="K633" s="119" t="s">
        <v>23</v>
      </c>
      <c r="L633" s="117" t="s">
        <v>23</v>
      </c>
      <c r="M633" s="117" t="s">
        <v>23</v>
      </c>
      <c r="N633" s="117" t="s">
        <v>23</v>
      </c>
      <c r="O633" s="117" t="s">
        <v>23</v>
      </c>
      <c r="P633" s="117" t="s">
        <v>23</v>
      </c>
      <c r="Q633" s="117" t="s">
        <v>24</v>
      </c>
      <c r="R633" s="117" t="s">
        <v>23</v>
      </c>
      <c r="S633" s="117" t="s">
        <v>24</v>
      </c>
      <c r="T633" s="117" t="s">
        <v>24</v>
      </c>
      <c r="U633" s="117" t="s">
        <v>24</v>
      </c>
      <c r="V633" s="117" t="s">
        <v>24</v>
      </c>
      <c r="W633" s="74" t="str">
        <f t="shared" si="375"/>
        <v>x</v>
      </c>
      <c r="X633" s="74" t="str">
        <f t="shared" si="376"/>
        <v/>
      </c>
      <c r="Y633" s="74" t="str">
        <f t="shared" si="377"/>
        <v>x</v>
      </c>
      <c r="Z633" s="74" t="str">
        <f t="shared" si="378"/>
        <v/>
      </c>
      <c r="AA633" t="str">
        <f>VLOOKUP($D633,'Tuyến và nhân viên'!$D:$M,6,0)</f>
        <v>HL00623</v>
      </c>
      <c r="AB633" t="str">
        <f>VLOOKUP($D633,'Tuyến và nhân viên'!$D:$M,7,0)</f>
        <v>Lê Thị Liên Thư</v>
      </c>
      <c r="AC633" s="16" t="str">
        <f>IFERROR(VLOOKUP($F633,DSKH!$D:$BF,53,0),"")</f>
        <v>F2</v>
      </c>
      <c r="AD633" s="16" t="str">
        <f>IFERROR(VLOOKUP($F633,DSKH!$D:$BF,54,0),"")</f>
        <v>GT</v>
      </c>
      <c r="AE633" s="4">
        <f>SUMIFS('Doanh số khách hàng'!$F:$F,'Doanh số khách hàng'!$A:$A,'Chi tiết tuyến'!$F633)</f>
        <v>0</v>
      </c>
      <c r="AF633" s="16" t="str">
        <f t="shared" si="370"/>
        <v>F4</v>
      </c>
      <c r="AG633" s="16" t="str">
        <f t="shared" si="371"/>
        <v>F2</v>
      </c>
      <c r="AH633" t="b">
        <f t="shared" si="379"/>
        <v>0</v>
      </c>
      <c r="AI633" t="b">
        <f t="shared" si="380"/>
        <v>1</v>
      </c>
      <c r="AJ633">
        <f>IFERROR(VLOOKUP($AC633,Master!$D:$E,2,0),"")</f>
        <v>2</v>
      </c>
      <c r="AK633">
        <f>VLOOKUP($AF633,Master!$D:$E,2,0)</f>
        <v>4</v>
      </c>
      <c r="AL633" s="4">
        <f t="shared" si="381"/>
        <v>0</v>
      </c>
      <c r="AM633" t="str">
        <f>IFERROR(VLOOKUP($F633,DSKH!$D:$BF,31,0),"")</f>
        <v>Tỉnh Cà Mau</v>
      </c>
      <c r="AN633" t="str">
        <f>IFERROR(VLOOKUP($F633,DSKH!$D:$BF,29,0),"")</f>
        <v>Xã Châu Thới</v>
      </c>
      <c r="AO633">
        <f>IFERROR(VLOOKUP($F633,DSKH!$D:$BF,52,0),"")</f>
        <v>0</v>
      </c>
      <c r="AP633">
        <f>IF(L633="x",1+COUNTIFS(AP$4:AP632,"&gt;0",$AA$4:$AA632,$AA632),0)</f>
        <v>0</v>
      </c>
      <c r="AQ633">
        <f>IF(M633="x",1+COUNTIFS(AQ$4:AQ632,"&gt;0",$AA$4:$AA632,$AA632),0)</f>
        <v>0</v>
      </c>
      <c r="AR633">
        <f>IF(N633="x",1+COUNTIFS(AR$4:AR632,"&gt;0",$AA$4:$AA632,$AA632),0)</f>
        <v>0</v>
      </c>
      <c r="AS633">
        <f>IF(O633="x",1+COUNTIFS(AS$4:AS632,"&gt;0",$AA$4:$AA632,$AA632),0)</f>
        <v>0</v>
      </c>
      <c r="AT633">
        <f>IF(P633="x",1+COUNTIFS(AT$4:AT632,"&gt;0",$AA$4:$AA632,$AA632),0)</f>
        <v>0</v>
      </c>
      <c r="AU633">
        <f>IF(Q633="x",1+COUNTIFS(AU$4:AU632,"&gt;0",$AA$4:$AA632,$AA632),0)</f>
        <v>26</v>
      </c>
      <c r="AV633">
        <f>IF(R633="x",1+COUNTIFS(AV$4:AV632,"&gt;0",$AA$4:$AA632,$AA632),0)</f>
        <v>0</v>
      </c>
      <c r="AW633">
        <f t="shared" si="372"/>
        <v>1</v>
      </c>
      <c r="AX633">
        <f t="shared" si="373"/>
        <v>0</v>
      </c>
      <c r="AY633">
        <f t="shared" si="382"/>
        <v>1</v>
      </c>
      <c r="AZ633">
        <f t="shared" si="383"/>
        <v>0</v>
      </c>
      <c r="BA633" s="4">
        <f t="shared" si="384"/>
        <v>0</v>
      </c>
      <c r="BB633" s="4">
        <f t="shared" si="385"/>
        <v>0</v>
      </c>
      <c r="BC633" s="4">
        <f t="shared" si="386"/>
        <v>0</v>
      </c>
      <c r="BD633" s="4">
        <f t="shared" si="387"/>
        <v>0</v>
      </c>
      <c r="BE633" s="4">
        <f t="shared" si="388"/>
        <v>0</v>
      </c>
      <c r="BF633" s="4">
        <f t="shared" si="389"/>
        <v>0</v>
      </c>
      <c r="BG633" s="4">
        <f t="shared" si="390"/>
        <v>0</v>
      </c>
      <c r="BH633" s="4">
        <f t="shared" si="391"/>
        <v>0</v>
      </c>
      <c r="BI633" s="4">
        <f t="shared" si="392"/>
        <v>0</v>
      </c>
      <c r="BJ633" s="4">
        <f t="shared" si="393"/>
        <v>0</v>
      </c>
      <c r="BK633" s="4">
        <f t="shared" si="394"/>
        <v>0</v>
      </c>
      <c r="BL633" s="4">
        <f t="shared" si="395"/>
        <v>0</v>
      </c>
      <c r="BM633" s="4">
        <f t="shared" si="396"/>
        <v>1</v>
      </c>
      <c r="BN633" s="4">
        <f t="shared" si="397"/>
        <v>0</v>
      </c>
      <c r="BO633">
        <f>SUMIFS(BH$5:BH633,$AA$5:$AA633,$AA633)</f>
        <v>11</v>
      </c>
      <c r="BP633">
        <f>SUMIFS(BI$5:BI633,$AA$5:$AA633,$AA633)</f>
        <v>13</v>
      </c>
      <c r="BQ633">
        <f>SUMIFS(BJ$5:BJ633,$AA$5:$AA633,$AA633)</f>
        <v>18</v>
      </c>
      <c r="BR633">
        <f>SUMIFS(BK$5:BK633,$AA$5:$AA633,$AA633)</f>
        <v>13</v>
      </c>
      <c r="BS633">
        <f>SUMIFS(BL$5:BL633,$AA$5:$AA633,$AA633)</f>
        <v>18</v>
      </c>
      <c r="BT633">
        <f>SUMIFS(BM$5:BM633,$AA$5:$AA633,$AA633)</f>
        <v>20</v>
      </c>
      <c r="BU633">
        <f>SUMIFS(BN$5:BN633,$AA$5:$AA633,$AA633)</f>
        <v>0</v>
      </c>
      <c r="BV633">
        <f t="shared" si="398"/>
        <v>18</v>
      </c>
      <c r="BW633">
        <f t="shared" si="399"/>
        <v>16</v>
      </c>
      <c r="BX633">
        <f t="shared" si="400"/>
        <v>28</v>
      </c>
      <c r="BY633">
        <f t="shared" si="401"/>
        <v>23</v>
      </c>
      <c r="BZ633">
        <f t="shared" si="402"/>
        <v>22</v>
      </c>
      <c r="CA633">
        <f t="shared" si="403"/>
        <v>40</v>
      </c>
      <c r="CB633">
        <f t="shared" si="404"/>
        <v>0</v>
      </c>
      <c r="CC633">
        <f t="shared" si="405"/>
        <v>20</v>
      </c>
      <c r="CD633">
        <f t="shared" si="406"/>
        <v>40</v>
      </c>
      <c r="CE633" t="str">
        <f>IFERROR(VLOOKUP($AA633,'Tuyến và nhân viên'!$I:$O,7,0),"")</f>
        <v>Trần Văn Khanh</v>
      </c>
      <c r="CF633">
        <f t="shared" si="407"/>
        <v>2</v>
      </c>
      <c r="CG633">
        <f t="shared" si="408"/>
        <v>1</v>
      </c>
      <c r="CH633">
        <f>COUNTIFS($L633:L633,"x")</f>
        <v>0</v>
      </c>
      <c r="CI633">
        <f>COUNTIFS($L633:M633,"x")</f>
        <v>0</v>
      </c>
      <c r="CJ633">
        <f>COUNTIFS($L633:N633,"x")</f>
        <v>0</v>
      </c>
      <c r="CK633">
        <f>COUNTIFS($L633:O633,"x")</f>
        <v>0</v>
      </c>
      <c r="CL633">
        <f>COUNTIFS($L633:P633,"x")</f>
        <v>0</v>
      </c>
      <c r="CM633">
        <f>COUNTIFS($L633:Q633,"x")</f>
        <v>1</v>
      </c>
      <c r="CN633">
        <f>COUNTIFS($L633:R633,"x")</f>
        <v>1</v>
      </c>
      <c r="CO633" t="str" cm="1">
        <f t="array" ref="CO633">IFERROR(INDEX($CH$4:$CN$4,0,MATCH(1,$CH633:$CN633,0)),"")</f>
        <v>Thứ 7</v>
      </c>
      <c r="CP633" t="str" cm="1">
        <f t="array" ref="CP633">IFERROR(INDEX($CH$4:$CN$4,0,MATCH(2,$CH633:$CN633,0)),"")</f>
        <v/>
      </c>
      <c r="CQ633" t="str">
        <f t="shared" si="409"/>
        <v>Thứ 7</v>
      </c>
      <c r="CR633" t="str">
        <f t="shared" si="374"/>
        <v>F2 - Tuần 1 &amp; 3</v>
      </c>
    </row>
    <row r="634" spans="1:96" x14ac:dyDescent="0.3">
      <c r="A634" s="117" t="s">
        <v>39271</v>
      </c>
      <c r="B634" s="118" t="s">
        <v>33266</v>
      </c>
      <c r="C634" s="118" t="s">
        <v>33267</v>
      </c>
      <c r="D634" s="118" t="s">
        <v>39663</v>
      </c>
      <c r="E634" s="118" t="s">
        <v>39664</v>
      </c>
      <c r="F634" s="118" t="s">
        <v>38481</v>
      </c>
      <c r="G634" s="118" t="s">
        <v>38482</v>
      </c>
      <c r="H634" s="118" t="s">
        <v>38486</v>
      </c>
      <c r="I634" s="118" t="s">
        <v>22</v>
      </c>
      <c r="J634" s="119" t="s">
        <v>39658</v>
      </c>
      <c r="K634" s="119" t="s">
        <v>23</v>
      </c>
      <c r="L634" s="117" t="s">
        <v>23</v>
      </c>
      <c r="M634" s="117" t="s">
        <v>23</v>
      </c>
      <c r="N634" s="117" t="s">
        <v>23</v>
      </c>
      <c r="O634" s="117" t="s">
        <v>23</v>
      </c>
      <c r="P634" s="117" t="s">
        <v>23</v>
      </c>
      <c r="Q634" s="117" t="s">
        <v>24</v>
      </c>
      <c r="R634" s="117" t="s">
        <v>23</v>
      </c>
      <c r="S634" s="117" t="s">
        <v>24</v>
      </c>
      <c r="T634" s="117" t="s">
        <v>24</v>
      </c>
      <c r="U634" s="117" t="s">
        <v>24</v>
      </c>
      <c r="V634" s="117" t="s">
        <v>24</v>
      </c>
      <c r="W634" s="74" t="str">
        <f t="shared" si="375"/>
        <v>x</v>
      </c>
      <c r="X634" s="74" t="str">
        <f t="shared" si="376"/>
        <v/>
      </c>
      <c r="Y634" s="74" t="str">
        <f t="shared" si="377"/>
        <v>x</v>
      </c>
      <c r="Z634" s="74" t="str">
        <f t="shared" si="378"/>
        <v/>
      </c>
      <c r="AA634" t="str">
        <f>VLOOKUP($D634,'Tuyến và nhân viên'!$D:$M,6,0)</f>
        <v>HL00623</v>
      </c>
      <c r="AB634" t="str">
        <f>VLOOKUP($D634,'Tuyến và nhân viên'!$D:$M,7,0)</f>
        <v>Lê Thị Liên Thư</v>
      </c>
      <c r="AC634" s="16" t="str">
        <f>IFERROR(VLOOKUP($F634,DSKH!$D:$BF,53,0),"")</f>
        <v>F2</v>
      </c>
      <c r="AD634" s="16" t="str">
        <f>IFERROR(VLOOKUP($F634,DSKH!$D:$BF,54,0),"")</f>
        <v>GT</v>
      </c>
      <c r="AE634" s="4">
        <f>SUMIFS('Doanh số khách hàng'!$F:$F,'Doanh số khách hàng'!$A:$A,'Chi tiết tuyến'!$F634)</f>
        <v>0</v>
      </c>
      <c r="AF634" s="16" t="str">
        <f t="shared" si="370"/>
        <v>F4</v>
      </c>
      <c r="AG634" s="16" t="str">
        <f t="shared" si="371"/>
        <v>F2</v>
      </c>
      <c r="AH634" t="b">
        <f t="shared" si="379"/>
        <v>0</v>
      </c>
      <c r="AI634" t="b">
        <f t="shared" si="380"/>
        <v>1</v>
      </c>
      <c r="AJ634">
        <f>IFERROR(VLOOKUP($AC634,Master!$D:$E,2,0),"")</f>
        <v>2</v>
      </c>
      <c r="AK634">
        <f>VLOOKUP($AF634,Master!$D:$E,2,0)</f>
        <v>4</v>
      </c>
      <c r="AL634" s="4">
        <f t="shared" si="381"/>
        <v>0</v>
      </c>
      <c r="AM634" t="str">
        <f>IFERROR(VLOOKUP($F634,DSKH!$D:$BF,31,0),"")</f>
        <v>Tỉnh Cà Mau</v>
      </c>
      <c r="AN634" t="str">
        <f>IFERROR(VLOOKUP($F634,DSKH!$D:$BF,29,0),"")</f>
        <v>Phường Bạc Liêu</v>
      </c>
      <c r="AO634">
        <f>IFERROR(VLOOKUP($F634,DSKH!$D:$BF,52,0),"")</f>
        <v>0</v>
      </c>
      <c r="AP634">
        <f>IF(L634="x",1+COUNTIFS(AP$4:AP633,"&gt;0",$AA$4:$AA633,$AA633),0)</f>
        <v>0</v>
      </c>
      <c r="AQ634">
        <f>IF(M634="x",1+COUNTIFS(AQ$4:AQ633,"&gt;0",$AA$4:$AA633,$AA633),0)</f>
        <v>0</v>
      </c>
      <c r="AR634">
        <f>IF(N634="x",1+COUNTIFS(AR$4:AR633,"&gt;0",$AA$4:$AA633,$AA633),0)</f>
        <v>0</v>
      </c>
      <c r="AS634">
        <f>IF(O634="x",1+COUNTIFS(AS$4:AS633,"&gt;0",$AA$4:$AA633,$AA633),0)</f>
        <v>0</v>
      </c>
      <c r="AT634">
        <f>IF(P634="x",1+COUNTIFS(AT$4:AT633,"&gt;0",$AA$4:$AA633,$AA633),0)</f>
        <v>0</v>
      </c>
      <c r="AU634">
        <f>IF(Q634="x",1+COUNTIFS(AU$4:AU633,"&gt;0",$AA$4:$AA633,$AA633),0)</f>
        <v>27</v>
      </c>
      <c r="AV634">
        <f>IF(R634="x",1+COUNTIFS(AV$4:AV633,"&gt;0",$AA$4:$AA633,$AA633),0)</f>
        <v>0</v>
      </c>
      <c r="AW634">
        <f t="shared" si="372"/>
        <v>1</v>
      </c>
      <c r="AX634">
        <f t="shared" si="373"/>
        <v>0</v>
      </c>
      <c r="AY634">
        <f t="shared" si="382"/>
        <v>1</v>
      </c>
      <c r="AZ634">
        <f t="shared" si="383"/>
        <v>0</v>
      </c>
      <c r="BA634" s="4">
        <f t="shared" si="384"/>
        <v>0</v>
      </c>
      <c r="BB634" s="4">
        <f t="shared" si="385"/>
        <v>0</v>
      </c>
      <c r="BC634" s="4">
        <f t="shared" si="386"/>
        <v>0</v>
      </c>
      <c r="BD634" s="4">
        <f t="shared" si="387"/>
        <v>0</v>
      </c>
      <c r="BE634" s="4">
        <f t="shared" si="388"/>
        <v>0</v>
      </c>
      <c r="BF634" s="4">
        <f t="shared" si="389"/>
        <v>0</v>
      </c>
      <c r="BG634" s="4">
        <f t="shared" si="390"/>
        <v>0</v>
      </c>
      <c r="BH634" s="4">
        <f t="shared" si="391"/>
        <v>0</v>
      </c>
      <c r="BI634" s="4">
        <f t="shared" si="392"/>
        <v>0</v>
      </c>
      <c r="BJ634" s="4">
        <f t="shared" si="393"/>
        <v>0</v>
      </c>
      <c r="BK634" s="4">
        <f t="shared" si="394"/>
        <v>0</v>
      </c>
      <c r="BL634" s="4">
        <f t="shared" si="395"/>
        <v>0</v>
      </c>
      <c r="BM634" s="4">
        <f t="shared" si="396"/>
        <v>1</v>
      </c>
      <c r="BN634" s="4">
        <f t="shared" si="397"/>
        <v>0</v>
      </c>
      <c r="BO634">
        <f>SUMIFS(BH$5:BH634,$AA$5:$AA634,$AA634)</f>
        <v>11</v>
      </c>
      <c r="BP634">
        <f>SUMIFS(BI$5:BI634,$AA$5:$AA634,$AA634)</f>
        <v>13</v>
      </c>
      <c r="BQ634">
        <f>SUMIFS(BJ$5:BJ634,$AA$5:$AA634,$AA634)</f>
        <v>18</v>
      </c>
      <c r="BR634">
        <f>SUMIFS(BK$5:BK634,$AA$5:$AA634,$AA634)</f>
        <v>13</v>
      </c>
      <c r="BS634">
        <f>SUMIFS(BL$5:BL634,$AA$5:$AA634,$AA634)</f>
        <v>18</v>
      </c>
      <c r="BT634">
        <f>SUMIFS(BM$5:BM634,$AA$5:$AA634,$AA634)</f>
        <v>21</v>
      </c>
      <c r="BU634">
        <f>SUMIFS(BN$5:BN634,$AA$5:$AA634,$AA634)</f>
        <v>0</v>
      </c>
      <c r="BV634">
        <f t="shared" si="398"/>
        <v>18</v>
      </c>
      <c r="BW634">
        <f t="shared" si="399"/>
        <v>16</v>
      </c>
      <c r="BX634">
        <f t="shared" si="400"/>
        <v>28</v>
      </c>
      <c r="BY634">
        <f t="shared" si="401"/>
        <v>23</v>
      </c>
      <c r="BZ634">
        <f t="shared" si="402"/>
        <v>22</v>
      </c>
      <c r="CA634">
        <f t="shared" si="403"/>
        <v>40</v>
      </c>
      <c r="CB634">
        <f t="shared" si="404"/>
        <v>0</v>
      </c>
      <c r="CC634">
        <f t="shared" si="405"/>
        <v>21</v>
      </c>
      <c r="CD634">
        <f t="shared" si="406"/>
        <v>40</v>
      </c>
      <c r="CE634" t="str">
        <f>IFERROR(VLOOKUP($AA634,'Tuyến và nhân viên'!$I:$O,7,0),"")</f>
        <v>Trần Văn Khanh</v>
      </c>
      <c r="CF634">
        <f t="shared" si="407"/>
        <v>2</v>
      </c>
      <c r="CG634">
        <f t="shared" si="408"/>
        <v>1</v>
      </c>
      <c r="CH634">
        <f>COUNTIFS($L634:L634,"x")</f>
        <v>0</v>
      </c>
      <c r="CI634">
        <f>COUNTIFS($L634:M634,"x")</f>
        <v>0</v>
      </c>
      <c r="CJ634">
        <f>COUNTIFS($L634:N634,"x")</f>
        <v>0</v>
      </c>
      <c r="CK634">
        <f>COUNTIFS($L634:O634,"x")</f>
        <v>0</v>
      </c>
      <c r="CL634">
        <f>COUNTIFS($L634:P634,"x")</f>
        <v>0</v>
      </c>
      <c r="CM634">
        <f>COUNTIFS($L634:Q634,"x")</f>
        <v>1</v>
      </c>
      <c r="CN634">
        <f>COUNTIFS($L634:R634,"x")</f>
        <v>1</v>
      </c>
      <c r="CO634" t="str" cm="1">
        <f t="array" ref="CO634">IFERROR(INDEX($CH$4:$CN$4,0,MATCH(1,$CH634:$CN634,0)),"")</f>
        <v>Thứ 7</v>
      </c>
      <c r="CP634" t="str" cm="1">
        <f t="array" ref="CP634">IFERROR(INDEX($CH$4:$CN$4,0,MATCH(2,$CH634:$CN634,0)),"")</f>
        <v/>
      </c>
      <c r="CQ634" t="str">
        <f t="shared" si="409"/>
        <v>Thứ 7</v>
      </c>
      <c r="CR634" t="str">
        <f t="shared" si="374"/>
        <v>F2 - Tuần 1 &amp; 3</v>
      </c>
    </row>
    <row r="635" spans="1:96" x14ac:dyDescent="0.3">
      <c r="A635" s="117" t="s">
        <v>39280</v>
      </c>
      <c r="B635" s="118" t="s">
        <v>33266</v>
      </c>
      <c r="C635" s="118" t="s">
        <v>33267</v>
      </c>
      <c r="D635" s="118" t="s">
        <v>39663</v>
      </c>
      <c r="E635" s="118" t="s">
        <v>39664</v>
      </c>
      <c r="F635" s="118" t="s">
        <v>24208</v>
      </c>
      <c r="G635" s="118" t="s">
        <v>38489</v>
      </c>
      <c r="H635" s="118" t="s">
        <v>38495</v>
      </c>
      <c r="I635" s="118" t="s">
        <v>22</v>
      </c>
      <c r="J635" s="119" t="s">
        <v>39658</v>
      </c>
      <c r="K635" s="119" t="s">
        <v>23</v>
      </c>
      <c r="L635" s="117" t="s">
        <v>23</v>
      </c>
      <c r="M635" s="117" t="s">
        <v>23</v>
      </c>
      <c r="N635" s="117" t="s">
        <v>23</v>
      </c>
      <c r="O635" s="117" t="s">
        <v>23</v>
      </c>
      <c r="P635" s="117" t="s">
        <v>23</v>
      </c>
      <c r="Q635" s="117" t="s">
        <v>24</v>
      </c>
      <c r="R635" s="117" t="s">
        <v>23</v>
      </c>
      <c r="S635" s="117" t="s">
        <v>24</v>
      </c>
      <c r="T635" s="117" t="s">
        <v>24</v>
      </c>
      <c r="U635" s="117" t="s">
        <v>24</v>
      </c>
      <c r="V635" s="117" t="s">
        <v>24</v>
      </c>
      <c r="W635" s="74" t="str">
        <f t="shared" si="375"/>
        <v>x</v>
      </c>
      <c r="X635" s="74" t="str">
        <f t="shared" si="376"/>
        <v>x</v>
      </c>
      <c r="Y635" s="74" t="str">
        <f t="shared" si="377"/>
        <v>x</v>
      </c>
      <c r="Z635" s="74" t="str">
        <f t="shared" si="378"/>
        <v>x</v>
      </c>
      <c r="AA635" t="str">
        <f>VLOOKUP($D635,'Tuyến và nhân viên'!$D:$M,6,0)</f>
        <v>HL00623</v>
      </c>
      <c r="AB635" t="str">
        <f>VLOOKUP($D635,'Tuyến và nhân viên'!$D:$M,7,0)</f>
        <v>Lê Thị Liên Thư</v>
      </c>
      <c r="AC635" s="16" t="str">
        <f>IFERROR(VLOOKUP($F635,DSKH!$D:$BF,53,0),"")</f>
        <v>F4</v>
      </c>
      <c r="AD635" s="16" t="str">
        <f>IFERROR(VLOOKUP($F635,DSKH!$D:$BF,54,0),"")</f>
        <v>GT</v>
      </c>
      <c r="AE635" s="4">
        <f>SUMIFS('Doanh số khách hàng'!$F:$F,'Doanh số khách hàng'!$A:$A,'Chi tiết tuyến'!$F635)</f>
        <v>3995653.3333333335</v>
      </c>
      <c r="AF635" s="16" t="str">
        <f t="shared" si="370"/>
        <v>F4</v>
      </c>
      <c r="AG635" s="16" t="str">
        <f t="shared" si="371"/>
        <v>F4</v>
      </c>
      <c r="AH635" t="b">
        <f t="shared" si="379"/>
        <v>1</v>
      </c>
      <c r="AI635" t="b">
        <f t="shared" si="380"/>
        <v>1</v>
      </c>
      <c r="AJ635">
        <f>IFERROR(VLOOKUP($AC635,Master!$D:$E,2,0),"")</f>
        <v>4</v>
      </c>
      <c r="AK635">
        <f>VLOOKUP($AF635,Master!$D:$E,2,0)</f>
        <v>4</v>
      </c>
      <c r="AL635" s="4">
        <f t="shared" si="381"/>
        <v>998913.33333333337</v>
      </c>
      <c r="AM635" t="str">
        <f>IFERROR(VLOOKUP($F635,DSKH!$D:$BF,31,0),"")</f>
        <v>Tỉnh Cà Mau</v>
      </c>
      <c r="AN635" t="str">
        <f>IFERROR(VLOOKUP($F635,DSKH!$D:$BF,29,0),"")</f>
        <v>Phường Bạc Liêu</v>
      </c>
      <c r="AO635">
        <f>IFERROR(VLOOKUP($F635,DSKH!$D:$BF,52,0),"")</f>
        <v>3995653.3333333335</v>
      </c>
      <c r="AP635">
        <f>IF(L635="x",1+COUNTIFS(AP$4:AP634,"&gt;0",$AA$4:$AA634,$AA634),0)</f>
        <v>0</v>
      </c>
      <c r="AQ635">
        <f>IF(M635="x",1+COUNTIFS(AQ$4:AQ634,"&gt;0",$AA$4:$AA634,$AA634),0)</f>
        <v>0</v>
      </c>
      <c r="AR635">
        <f>IF(N635="x",1+COUNTIFS(AR$4:AR634,"&gt;0",$AA$4:$AA634,$AA634),0)</f>
        <v>0</v>
      </c>
      <c r="AS635">
        <f>IF(O635="x",1+COUNTIFS(AS$4:AS634,"&gt;0",$AA$4:$AA634,$AA634),0)</f>
        <v>0</v>
      </c>
      <c r="AT635">
        <f>IF(P635="x",1+COUNTIFS(AT$4:AT634,"&gt;0",$AA$4:$AA634,$AA634),0)</f>
        <v>0</v>
      </c>
      <c r="AU635">
        <f>IF(Q635="x",1+COUNTIFS(AU$4:AU634,"&gt;0",$AA$4:$AA634,$AA634),0)</f>
        <v>28</v>
      </c>
      <c r="AV635">
        <f>IF(R635="x",1+COUNTIFS(AV$4:AV634,"&gt;0",$AA$4:$AA634,$AA634),0)</f>
        <v>0</v>
      </c>
      <c r="AW635">
        <f t="shared" si="372"/>
        <v>1</v>
      </c>
      <c r="AX635">
        <f t="shared" si="373"/>
        <v>1</v>
      </c>
      <c r="AY635">
        <f t="shared" si="382"/>
        <v>1</v>
      </c>
      <c r="AZ635">
        <f t="shared" si="383"/>
        <v>1</v>
      </c>
      <c r="BA635" s="4">
        <f t="shared" si="384"/>
        <v>0</v>
      </c>
      <c r="BB635" s="4">
        <f t="shared" si="385"/>
        <v>0</v>
      </c>
      <c r="BC635" s="4">
        <f t="shared" si="386"/>
        <v>0</v>
      </c>
      <c r="BD635" s="4">
        <f t="shared" si="387"/>
        <v>0</v>
      </c>
      <c r="BE635" s="4">
        <f t="shared" si="388"/>
        <v>0</v>
      </c>
      <c r="BF635" s="4">
        <f t="shared" si="389"/>
        <v>998913.33333333337</v>
      </c>
      <c r="BG635" s="4">
        <f t="shared" si="390"/>
        <v>0</v>
      </c>
      <c r="BH635" s="4">
        <f t="shared" si="391"/>
        <v>0</v>
      </c>
      <c r="BI635" s="4">
        <f t="shared" si="392"/>
        <v>0</v>
      </c>
      <c r="BJ635" s="4">
        <f t="shared" si="393"/>
        <v>0</v>
      </c>
      <c r="BK635" s="4">
        <f t="shared" si="394"/>
        <v>0</v>
      </c>
      <c r="BL635" s="4">
        <f t="shared" si="395"/>
        <v>0</v>
      </c>
      <c r="BM635" s="4">
        <f t="shared" si="396"/>
        <v>0</v>
      </c>
      <c r="BN635" s="4">
        <f t="shared" si="397"/>
        <v>0</v>
      </c>
      <c r="BO635">
        <f>SUMIFS(BH$5:BH635,$AA$5:$AA635,$AA635)</f>
        <v>11</v>
      </c>
      <c r="BP635">
        <f>SUMIFS(BI$5:BI635,$AA$5:$AA635,$AA635)</f>
        <v>13</v>
      </c>
      <c r="BQ635">
        <f>SUMIFS(BJ$5:BJ635,$AA$5:$AA635,$AA635)</f>
        <v>18</v>
      </c>
      <c r="BR635">
        <f>SUMIFS(BK$5:BK635,$AA$5:$AA635,$AA635)</f>
        <v>13</v>
      </c>
      <c r="BS635">
        <f>SUMIFS(BL$5:BL635,$AA$5:$AA635,$AA635)</f>
        <v>18</v>
      </c>
      <c r="BT635">
        <f>SUMIFS(BM$5:BM635,$AA$5:$AA635,$AA635)</f>
        <v>21</v>
      </c>
      <c r="BU635">
        <f>SUMIFS(BN$5:BN635,$AA$5:$AA635,$AA635)</f>
        <v>0</v>
      </c>
      <c r="BV635">
        <f t="shared" si="398"/>
        <v>18</v>
      </c>
      <c r="BW635">
        <f t="shared" si="399"/>
        <v>16</v>
      </c>
      <c r="BX635">
        <f t="shared" si="400"/>
        <v>28</v>
      </c>
      <c r="BY635">
        <f t="shared" si="401"/>
        <v>23</v>
      </c>
      <c r="BZ635">
        <f t="shared" si="402"/>
        <v>22</v>
      </c>
      <c r="CA635">
        <f t="shared" si="403"/>
        <v>40</v>
      </c>
      <c r="CB635">
        <f t="shared" si="404"/>
        <v>0</v>
      </c>
      <c r="CC635">
        <f t="shared" si="405"/>
        <v>0</v>
      </c>
      <c r="CD635">
        <f t="shared" si="406"/>
        <v>0</v>
      </c>
      <c r="CE635" t="str">
        <f>IFERROR(VLOOKUP($AA635,'Tuyến và nhân viên'!$I:$O,7,0),"")</f>
        <v>Trần Văn Khanh</v>
      </c>
      <c r="CF635">
        <f t="shared" si="407"/>
        <v>4</v>
      </c>
      <c r="CG635">
        <f t="shared" si="408"/>
        <v>1</v>
      </c>
      <c r="CH635">
        <f>COUNTIFS($L635:L635,"x")</f>
        <v>0</v>
      </c>
      <c r="CI635">
        <f>COUNTIFS($L635:M635,"x")</f>
        <v>0</v>
      </c>
      <c r="CJ635">
        <f>COUNTIFS($L635:N635,"x")</f>
        <v>0</v>
      </c>
      <c r="CK635">
        <f>COUNTIFS($L635:O635,"x")</f>
        <v>0</v>
      </c>
      <c r="CL635">
        <f>COUNTIFS($L635:P635,"x")</f>
        <v>0</v>
      </c>
      <c r="CM635">
        <f>COUNTIFS($L635:Q635,"x")</f>
        <v>1</v>
      </c>
      <c r="CN635">
        <f>COUNTIFS($L635:R635,"x")</f>
        <v>1</v>
      </c>
      <c r="CO635" t="str" cm="1">
        <f t="array" ref="CO635">IFERROR(INDEX($CH$4:$CN$4,0,MATCH(1,$CH635:$CN635,0)),"")</f>
        <v>Thứ 7</v>
      </c>
      <c r="CP635" t="str" cm="1">
        <f t="array" ref="CP635">IFERROR(INDEX($CH$4:$CN$4,0,MATCH(2,$CH635:$CN635,0)),"")</f>
        <v/>
      </c>
      <c r="CQ635" t="str">
        <f t="shared" si="409"/>
        <v>Thứ 7</v>
      </c>
      <c r="CR635" t="str">
        <f t="shared" si="374"/>
        <v>F4 - Tất cả các tuần</v>
      </c>
    </row>
    <row r="636" spans="1:96" x14ac:dyDescent="0.3">
      <c r="A636" s="117" t="s">
        <v>39285</v>
      </c>
      <c r="B636" s="118" t="s">
        <v>33266</v>
      </c>
      <c r="C636" s="118" t="s">
        <v>33267</v>
      </c>
      <c r="D636" s="118" t="s">
        <v>39663</v>
      </c>
      <c r="E636" s="118" t="s">
        <v>39664</v>
      </c>
      <c r="F636" s="118" t="s">
        <v>23697</v>
      </c>
      <c r="G636" s="118" t="s">
        <v>38518</v>
      </c>
      <c r="H636" s="118" t="s">
        <v>38525</v>
      </c>
      <c r="I636" s="118" t="s">
        <v>22</v>
      </c>
      <c r="J636" s="119" t="s">
        <v>39658</v>
      </c>
      <c r="K636" s="119" t="s">
        <v>23</v>
      </c>
      <c r="L636" s="117" t="s">
        <v>23</v>
      </c>
      <c r="M636" s="117" t="s">
        <v>23</v>
      </c>
      <c r="N636" s="117" t="s">
        <v>23</v>
      </c>
      <c r="O636" s="117" t="s">
        <v>24</v>
      </c>
      <c r="P636" s="117" t="s">
        <v>23</v>
      </c>
      <c r="Q636" s="117" t="s">
        <v>23</v>
      </c>
      <c r="R636" s="117" t="s">
        <v>23</v>
      </c>
      <c r="S636" s="117" t="s">
        <v>24</v>
      </c>
      <c r="T636" s="117" t="s">
        <v>24</v>
      </c>
      <c r="U636" s="117" t="s">
        <v>24</v>
      </c>
      <c r="V636" s="117" t="s">
        <v>24</v>
      </c>
      <c r="W636" s="74" t="str">
        <f t="shared" si="375"/>
        <v>x</v>
      </c>
      <c r="X636" s="74" t="str">
        <f t="shared" si="376"/>
        <v>x</v>
      </c>
      <c r="Y636" s="74" t="str">
        <f t="shared" si="377"/>
        <v>x</v>
      </c>
      <c r="Z636" s="74" t="str">
        <f t="shared" si="378"/>
        <v>x</v>
      </c>
      <c r="AA636" t="str">
        <f>VLOOKUP($D636,'Tuyến và nhân viên'!$D:$M,6,0)</f>
        <v>HL00623</v>
      </c>
      <c r="AB636" t="str">
        <f>VLOOKUP($D636,'Tuyến và nhân viên'!$D:$M,7,0)</f>
        <v>Lê Thị Liên Thư</v>
      </c>
      <c r="AC636" s="16" t="str">
        <f>IFERROR(VLOOKUP($F636,DSKH!$D:$BF,53,0),"")</f>
        <v>F4</v>
      </c>
      <c r="AD636" s="16" t="str">
        <f>IFERROR(VLOOKUP($F636,DSKH!$D:$BF,54,0),"")</f>
        <v>GT</v>
      </c>
      <c r="AE636" s="4">
        <f>SUMIFS('Doanh số khách hàng'!$F:$F,'Doanh số khách hàng'!$A:$A,'Chi tiết tuyến'!$F636)</f>
        <v>531000</v>
      </c>
      <c r="AF636" s="16" t="str">
        <f t="shared" si="370"/>
        <v>F4</v>
      </c>
      <c r="AG636" s="16" t="str">
        <f t="shared" si="371"/>
        <v>F4</v>
      </c>
      <c r="AH636" t="b">
        <f t="shared" si="379"/>
        <v>1</v>
      </c>
      <c r="AI636" t="b">
        <f t="shared" si="380"/>
        <v>1</v>
      </c>
      <c r="AJ636">
        <f>IFERROR(VLOOKUP($AC636,Master!$D:$E,2,0),"")</f>
        <v>4</v>
      </c>
      <c r="AK636">
        <f>VLOOKUP($AF636,Master!$D:$E,2,0)</f>
        <v>4</v>
      </c>
      <c r="AL636" s="4">
        <f t="shared" si="381"/>
        <v>132750</v>
      </c>
      <c r="AM636" t="str">
        <f>IFERROR(VLOOKUP($F636,DSKH!$D:$BF,31,0),"")</f>
        <v>Tỉnh Cà Mau</v>
      </c>
      <c r="AN636" t="str">
        <f>IFERROR(VLOOKUP($F636,DSKH!$D:$BF,29,0),"")</f>
        <v>Xã Phước Long</v>
      </c>
      <c r="AO636">
        <f>IFERROR(VLOOKUP($F636,DSKH!$D:$BF,52,0),"")</f>
        <v>531000</v>
      </c>
      <c r="AP636">
        <f>IF(L636="x",1+COUNTIFS(AP$4:AP635,"&gt;0",$AA$4:$AA635,$AA635),0)</f>
        <v>0</v>
      </c>
      <c r="AQ636">
        <f>IF(M636="x",1+COUNTIFS(AQ$4:AQ635,"&gt;0",$AA$4:$AA635,$AA635),0)</f>
        <v>0</v>
      </c>
      <c r="AR636">
        <f>IF(N636="x",1+COUNTIFS(AR$4:AR635,"&gt;0",$AA$4:$AA635,$AA635),0)</f>
        <v>0</v>
      </c>
      <c r="AS636">
        <f>IF(O636="x",1+COUNTIFS(AS$4:AS635,"&gt;0",$AA$4:$AA635,$AA635),0)</f>
        <v>18</v>
      </c>
      <c r="AT636">
        <f>IF(P636="x",1+COUNTIFS(AT$4:AT635,"&gt;0",$AA$4:$AA635,$AA635),0)</f>
        <v>0</v>
      </c>
      <c r="AU636">
        <f>IF(Q636="x",1+COUNTIFS(AU$4:AU635,"&gt;0",$AA$4:$AA635,$AA635),0)</f>
        <v>0</v>
      </c>
      <c r="AV636">
        <f>IF(R636="x",1+COUNTIFS(AV$4:AV635,"&gt;0",$AA$4:$AA635,$AA635),0)</f>
        <v>0</v>
      </c>
      <c r="AW636">
        <f t="shared" si="372"/>
        <v>1</v>
      </c>
      <c r="AX636">
        <f t="shared" si="373"/>
        <v>1</v>
      </c>
      <c r="AY636">
        <f t="shared" si="382"/>
        <v>1</v>
      </c>
      <c r="AZ636">
        <f t="shared" si="383"/>
        <v>1</v>
      </c>
      <c r="BA636" s="4">
        <f t="shared" si="384"/>
        <v>0</v>
      </c>
      <c r="BB636" s="4">
        <f t="shared" si="385"/>
        <v>0</v>
      </c>
      <c r="BC636" s="4">
        <f t="shared" si="386"/>
        <v>0</v>
      </c>
      <c r="BD636" s="4">
        <f t="shared" si="387"/>
        <v>132750</v>
      </c>
      <c r="BE636" s="4">
        <f t="shared" si="388"/>
        <v>0</v>
      </c>
      <c r="BF636" s="4">
        <f t="shared" si="389"/>
        <v>0</v>
      </c>
      <c r="BG636" s="4">
        <f t="shared" si="390"/>
        <v>0</v>
      </c>
      <c r="BH636" s="4">
        <f t="shared" si="391"/>
        <v>0</v>
      </c>
      <c r="BI636" s="4">
        <f t="shared" si="392"/>
        <v>0</v>
      </c>
      <c r="BJ636" s="4">
        <f t="shared" si="393"/>
        <v>0</v>
      </c>
      <c r="BK636" s="4">
        <f t="shared" si="394"/>
        <v>0</v>
      </c>
      <c r="BL636" s="4">
        <f t="shared" si="395"/>
        <v>0</v>
      </c>
      <c r="BM636" s="4">
        <f t="shared" si="396"/>
        <v>0</v>
      </c>
      <c r="BN636" s="4">
        <f t="shared" si="397"/>
        <v>0</v>
      </c>
      <c r="BO636">
        <f>SUMIFS(BH$5:BH636,$AA$5:$AA636,$AA636)</f>
        <v>11</v>
      </c>
      <c r="BP636">
        <f>SUMIFS(BI$5:BI636,$AA$5:$AA636,$AA636)</f>
        <v>13</v>
      </c>
      <c r="BQ636">
        <f>SUMIFS(BJ$5:BJ636,$AA$5:$AA636,$AA636)</f>
        <v>18</v>
      </c>
      <c r="BR636">
        <f>SUMIFS(BK$5:BK636,$AA$5:$AA636,$AA636)</f>
        <v>13</v>
      </c>
      <c r="BS636">
        <f>SUMIFS(BL$5:BL636,$AA$5:$AA636,$AA636)</f>
        <v>18</v>
      </c>
      <c r="BT636">
        <f>SUMIFS(BM$5:BM636,$AA$5:$AA636,$AA636)</f>
        <v>21</v>
      </c>
      <c r="BU636">
        <f>SUMIFS(BN$5:BN636,$AA$5:$AA636,$AA636)</f>
        <v>0</v>
      </c>
      <c r="BV636">
        <f t="shared" si="398"/>
        <v>18</v>
      </c>
      <c r="BW636">
        <f t="shared" si="399"/>
        <v>16</v>
      </c>
      <c r="BX636">
        <f t="shared" si="400"/>
        <v>28</v>
      </c>
      <c r="BY636">
        <f t="shared" si="401"/>
        <v>23</v>
      </c>
      <c r="BZ636">
        <f t="shared" si="402"/>
        <v>22</v>
      </c>
      <c r="CA636">
        <f t="shared" si="403"/>
        <v>40</v>
      </c>
      <c r="CB636">
        <f t="shared" si="404"/>
        <v>0</v>
      </c>
      <c r="CC636">
        <f t="shared" si="405"/>
        <v>0</v>
      </c>
      <c r="CD636">
        <f t="shared" si="406"/>
        <v>0</v>
      </c>
      <c r="CE636" t="str">
        <f>IFERROR(VLOOKUP($AA636,'Tuyến và nhân viên'!$I:$O,7,0),"")</f>
        <v>Trần Văn Khanh</v>
      </c>
      <c r="CF636">
        <f t="shared" si="407"/>
        <v>4</v>
      </c>
      <c r="CG636">
        <f t="shared" si="408"/>
        <v>1</v>
      </c>
      <c r="CH636">
        <f>COUNTIFS($L636:L636,"x")</f>
        <v>0</v>
      </c>
      <c r="CI636">
        <f>COUNTIFS($L636:M636,"x")</f>
        <v>0</v>
      </c>
      <c r="CJ636">
        <f>COUNTIFS($L636:N636,"x")</f>
        <v>0</v>
      </c>
      <c r="CK636">
        <f>COUNTIFS($L636:O636,"x")</f>
        <v>1</v>
      </c>
      <c r="CL636">
        <f>COUNTIFS($L636:P636,"x")</f>
        <v>1</v>
      </c>
      <c r="CM636">
        <f>COUNTIFS($L636:Q636,"x")</f>
        <v>1</v>
      </c>
      <c r="CN636">
        <f>COUNTIFS($L636:R636,"x")</f>
        <v>1</v>
      </c>
      <c r="CO636" t="str" cm="1">
        <f t="array" ref="CO636">IFERROR(INDEX($CH$4:$CN$4,0,MATCH(1,$CH636:$CN636,0)),"")</f>
        <v>Thứ 5</v>
      </c>
      <c r="CP636" t="str" cm="1">
        <f t="array" ref="CP636">IFERROR(INDEX($CH$4:$CN$4,0,MATCH(2,$CH636:$CN636,0)),"")</f>
        <v/>
      </c>
      <c r="CQ636" t="str">
        <f t="shared" si="409"/>
        <v>Thứ 5</v>
      </c>
      <c r="CR636" t="str">
        <f t="shared" si="374"/>
        <v>F4 - Tất cả các tuần</v>
      </c>
    </row>
    <row r="637" spans="1:96" x14ac:dyDescent="0.3">
      <c r="A637" s="117" t="s">
        <v>39290</v>
      </c>
      <c r="B637" s="118" t="s">
        <v>33266</v>
      </c>
      <c r="C637" s="118" t="s">
        <v>33267</v>
      </c>
      <c r="D637" s="118" t="s">
        <v>39663</v>
      </c>
      <c r="E637" s="118" t="s">
        <v>39664</v>
      </c>
      <c r="F637" s="118" t="s">
        <v>38544</v>
      </c>
      <c r="G637" s="118" t="s">
        <v>38545</v>
      </c>
      <c r="H637" s="118" t="s">
        <v>38550</v>
      </c>
      <c r="I637" s="118" t="s">
        <v>22</v>
      </c>
      <c r="J637" s="119" t="s">
        <v>39658</v>
      </c>
      <c r="K637" s="119" t="s">
        <v>23</v>
      </c>
      <c r="L637" s="117" t="s">
        <v>23</v>
      </c>
      <c r="M637" s="117" t="s">
        <v>23</v>
      </c>
      <c r="N637" s="117" t="s">
        <v>23</v>
      </c>
      <c r="O637" s="117" t="s">
        <v>24</v>
      </c>
      <c r="P637" s="117" t="s">
        <v>23</v>
      </c>
      <c r="Q637" s="117" t="s">
        <v>23</v>
      </c>
      <c r="R637" s="117" t="s">
        <v>23</v>
      </c>
      <c r="S637" s="117" t="s">
        <v>24</v>
      </c>
      <c r="T637" s="117" t="s">
        <v>24</v>
      </c>
      <c r="U637" s="117" t="s">
        <v>24</v>
      </c>
      <c r="V637" s="117" t="s">
        <v>24</v>
      </c>
      <c r="W637" s="74" t="str">
        <f t="shared" si="375"/>
        <v/>
      </c>
      <c r="X637" s="74" t="str">
        <f t="shared" si="376"/>
        <v>x</v>
      </c>
      <c r="Y637" s="74" t="str">
        <f t="shared" si="377"/>
        <v/>
      </c>
      <c r="Z637" s="74" t="str">
        <f t="shared" si="378"/>
        <v>x</v>
      </c>
      <c r="AA637" t="str">
        <f>VLOOKUP($D637,'Tuyến và nhân viên'!$D:$M,6,0)</f>
        <v>HL00623</v>
      </c>
      <c r="AB637" t="str">
        <f>VLOOKUP($D637,'Tuyến và nhân viên'!$D:$M,7,0)</f>
        <v>Lê Thị Liên Thư</v>
      </c>
      <c r="AC637" s="16" t="str">
        <f>IFERROR(VLOOKUP($F637,DSKH!$D:$BF,53,0),"")</f>
        <v>F2</v>
      </c>
      <c r="AD637" s="16" t="str">
        <f>IFERROR(VLOOKUP($F637,DSKH!$D:$BF,54,0),"")</f>
        <v>GT</v>
      </c>
      <c r="AE637" s="4">
        <f>SUMIFS('Doanh số khách hàng'!$F:$F,'Doanh số khách hàng'!$A:$A,'Chi tiết tuyến'!$F637)</f>
        <v>0</v>
      </c>
      <c r="AF637" s="16" t="str">
        <f t="shared" si="370"/>
        <v>F4</v>
      </c>
      <c r="AG637" s="16" t="str">
        <f t="shared" si="371"/>
        <v>F2</v>
      </c>
      <c r="AH637" t="b">
        <f t="shared" si="379"/>
        <v>0</v>
      </c>
      <c r="AI637" t="b">
        <f t="shared" si="380"/>
        <v>1</v>
      </c>
      <c r="AJ637">
        <f>IFERROR(VLOOKUP($AC637,Master!$D:$E,2,0),"")</f>
        <v>2</v>
      </c>
      <c r="AK637">
        <f>VLOOKUP($AF637,Master!$D:$E,2,0)</f>
        <v>4</v>
      </c>
      <c r="AL637" s="4">
        <f t="shared" si="381"/>
        <v>0</v>
      </c>
      <c r="AM637" t="str">
        <f>IFERROR(VLOOKUP($F637,DSKH!$D:$BF,31,0),"")</f>
        <v>Tỉnh Cà Mau</v>
      </c>
      <c r="AN637" t="str">
        <f>IFERROR(VLOOKUP($F637,DSKH!$D:$BF,29,0),"")</f>
        <v>Xã Phước Long</v>
      </c>
      <c r="AO637">
        <f>IFERROR(VLOOKUP($F637,DSKH!$D:$BF,52,0),"")</f>
        <v>0</v>
      </c>
      <c r="AP637">
        <f>IF(L637="x",1+COUNTIFS(AP$4:AP636,"&gt;0",$AA$4:$AA636,$AA636),0)</f>
        <v>0</v>
      </c>
      <c r="AQ637">
        <f>IF(M637="x",1+COUNTIFS(AQ$4:AQ636,"&gt;0",$AA$4:$AA636,$AA636),0)</f>
        <v>0</v>
      </c>
      <c r="AR637">
        <f>IF(N637="x",1+COUNTIFS(AR$4:AR636,"&gt;0",$AA$4:$AA636,$AA636),0)</f>
        <v>0</v>
      </c>
      <c r="AS637">
        <f>IF(O637="x",1+COUNTIFS(AS$4:AS636,"&gt;0",$AA$4:$AA636,$AA636),0)</f>
        <v>19</v>
      </c>
      <c r="AT637">
        <f>IF(P637="x",1+COUNTIFS(AT$4:AT636,"&gt;0",$AA$4:$AA636,$AA636),0)</f>
        <v>0</v>
      </c>
      <c r="AU637">
        <f>IF(Q637="x",1+COUNTIFS(AU$4:AU636,"&gt;0",$AA$4:$AA636,$AA636),0)</f>
        <v>0</v>
      </c>
      <c r="AV637">
        <f>IF(R637="x",1+COUNTIFS(AV$4:AV636,"&gt;0",$AA$4:$AA636,$AA636),0)</f>
        <v>0</v>
      </c>
      <c r="AW637">
        <f t="shared" si="372"/>
        <v>0</v>
      </c>
      <c r="AX637">
        <f t="shared" si="373"/>
        <v>1</v>
      </c>
      <c r="AY637">
        <f t="shared" si="382"/>
        <v>0</v>
      </c>
      <c r="AZ637">
        <f t="shared" si="383"/>
        <v>1</v>
      </c>
      <c r="BA637" s="4">
        <f t="shared" si="384"/>
        <v>0</v>
      </c>
      <c r="BB637" s="4">
        <f t="shared" si="385"/>
        <v>0</v>
      </c>
      <c r="BC637" s="4">
        <f t="shared" si="386"/>
        <v>0</v>
      </c>
      <c r="BD637" s="4">
        <f t="shared" si="387"/>
        <v>0</v>
      </c>
      <c r="BE637" s="4">
        <f t="shared" si="388"/>
        <v>0</v>
      </c>
      <c r="BF637" s="4">
        <f t="shared" si="389"/>
        <v>0</v>
      </c>
      <c r="BG637" s="4">
        <f t="shared" si="390"/>
        <v>0</v>
      </c>
      <c r="BH637" s="4">
        <f t="shared" si="391"/>
        <v>0</v>
      </c>
      <c r="BI637" s="4">
        <f t="shared" si="392"/>
        <v>0</v>
      </c>
      <c r="BJ637" s="4">
        <f t="shared" si="393"/>
        <v>0</v>
      </c>
      <c r="BK637" s="4">
        <f t="shared" si="394"/>
        <v>1</v>
      </c>
      <c r="BL637" s="4">
        <f t="shared" si="395"/>
        <v>0</v>
      </c>
      <c r="BM637" s="4">
        <f t="shared" si="396"/>
        <v>0</v>
      </c>
      <c r="BN637" s="4">
        <f t="shared" si="397"/>
        <v>0</v>
      </c>
      <c r="BO637">
        <f>SUMIFS(BH$5:BH637,$AA$5:$AA637,$AA637)</f>
        <v>11</v>
      </c>
      <c r="BP637">
        <f>SUMIFS(BI$5:BI637,$AA$5:$AA637,$AA637)</f>
        <v>13</v>
      </c>
      <c r="BQ637">
        <f>SUMIFS(BJ$5:BJ637,$AA$5:$AA637,$AA637)</f>
        <v>18</v>
      </c>
      <c r="BR637">
        <f>SUMIFS(BK$5:BK637,$AA$5:$AA637,$AA637)</f>
        <v>14</v>
      </c>
      <c r="BS637">
        <f>SUMIFS(BL$5:BL637,$AA$5:$AA637,$AA637)</f>
        <v>18</v>
      </c>
      <c r="BT637">
        <f>SUMIFS(BM$5:BM637,$AA$5:$AA637,$AA637)</f>
        <v>21</v>
      </c>
      <c r="BU637">
        <f>SUMIFS(BN$5:BN637,$AA$5:$AA637,$AA637)</f>
        <v>0</v>
      </c>
      <c r="BV637">
        <f t="shared" si="398"/>
        <v>18</v>
      </c>
      <c r="BW637">
        <f t="shared" si="399"/>
        <v>16</v>
      </c>
      <c r="BX637">
        <f t="shared" si="400"/>
        <v>28</v>
      </c>
      <c r="BY637">
        <f t="shared" si="401"/>
        <v>23</v>
      </c>
      <c r="BZ637">
        <f t="shared" si="402"/>
        <v>22</v>
      </c>
      <c r="CA637">
        <f t="shared" si="403"/>
        <v>40</v>
      </c>
      <c r="CB637">
        <f t="shared" si="404"/>
        <v>0</v>
      </c>
      <c r="CC637">
        <f t="shared" si="405"/>
        <v>14</v>
      </c>
      <c r="CD637">
        <f t="shared" si="406"/>
        <v>23</v>
      </c>
      <c r="CE637" t="str">
        <f>IFERROR(VLOOKUP($AA637,'Tuyến và nhân viên'!$I:$O,7,0),"")</f>
        <v>Trần Văn Khanh</v>
      </c>
      <c r="CF637">
        <f t="shared" si="407"/>
        <v>2</v>
      </c>
      <c r="CG637">
        <f t="shared" si="408"/>
        <v>1</v>
      </c>
      <c r="CH637">
        <f>COUNTIFS($L637:L637,"x")</f>
        <v>0</v>
      </c>
      <c r="CI637">
        <f>COUNTIFS($L637:M637,"x")</f>
        <v>0</v>
      </c>
      <c r="CJ637">
        <f>COUNTIFS($L637:N637,"x")</f>
        <v>0</v>
      </c>
      <c r="CK637">
        <f>COUNTIFS($L637:O637,"x")</f>
        <v>1</v>
      </c>
      <c r="CL637">
        <f>COUNTIFS($L637:P637,"x")</f>
        <v>1</v>
      </c>
      <c r="CM637">
        <f>COUNTIFS($L637:Q637,"x")</f>
        <v>1</v>
      </c>
      <c r="CN637">
        <f>COUNTIFS($L637:R637,"x")</f>
        <v>1</v>
      </c>
      <c r="CO637" t="str" cm="1">
        <f t="array" ref="CO637">IFERROR(INDEX($CH$4:$CN$4,0,MATCH(1,$CH637:$CN637,0)),"")</f>
        <v>Thứ 5</v>
      </c>
      <c r="CP637" t="str" cm="1">
        <f t="array" ref="CP637">IFERROR(INDEX($CH$4:$CN$4,0,MATCH(2,$CH637:$CN637,0)),"")</f>
        <v/>
      </c>
      <c r="CQ637" t="str">
        <f t="shared" si="409"/>
        <v>Thứ 5</v>
      </c>
      <c r="CR637" t="str">
        <f t="shared" si="374"/>
        <v>F2 - Tuần 2 &amp; 4</v>
      </c>
    </row>
    <row r="638" spans="1:96" x14ac:dyDescent="0.3">
      <c r="A638" s="117" t="s">
        <v>39297</v>
      </c>
      <c r="B638" s="118" t="s">
        <v>33266</v>
      </c>
      <c r="C638" s="118" t="s">
        <v>33267</v>
      </c>
      <c r="D638" s="118" t="s">
        <v>39663</v>
      </c>
      <c r="E638" s="118" t="s">
        <v>39664</v>
      </c>
      <c r="F638" s="118" t="s">
        <v>28505</v>
      </c>
      <c r="G638" s="118" t="s">
        <v>38553</v>
      </c>
      <c r="H638" s="118" t="s">
        <v>38558</v>
      </c>
      <c r="I638" s="118" t="s">
        <v>22</v>
      </c>
      <c r="J638" s="119" t="s">
        <v>39658</v>
      </c>
      <c r="K638" s="119" t="s">
        <v>23</v>
      </c>
      <c r="L638" s="117" t="s">
        <v>24</v>
      </c>
      <c r="M638" s="117" t="s">
        <v>23</v>
      </c>
      <c r="N638" s="117" t="s">
        <v>23</v>
      </c>
      <c r="O638" s="117" t="s">
        <v>23</v>
      </c>
      <c r="P638" s="117" t="s">
        <v>23</v>
      </c>
      <c r="Q638" s="117" t="s">
        <v>23</v>
      </c>
      <c r="R638" s="117" t="s">
        <v>23</v>
      </c>
      <c r="S638" s="117" t="s">
        <v>24</v>
      </c>
      <c r="T638" s="117" t="s">
        <v>24</v>
      </c>
      <c r="U638" s="117" t="s">
        <v>24</v>
      </c>
      <c r="V638" s="117" t="s">
        <v>24</v>
      </c>
      <c r="W638" s="74" t="str">
        <f t="shared" si="375"/>
        <v>x</v>
      </c>
      <c r="X638" s="74" t="str">
        <f t="shared" si="376"/>
        <v>x</v>
      </c>
      <c r="Y638" s="74" t="str">
        <f t="shared" si="377"/>
        <v>x</v>
      </c>
      <c r="Z638" s="74" t="str">
        <f t="shared" si="378"/>
        <v>x</v>
      </c>
      <c r="AA638" t="str">
        <f>VLOOKUP($D638,'Tuyến và nhân viên'!$D:$M,6,0)</f>
        <v>HL00623</v>
      </c>
      <c r="AB638" t="str">
        <f>VLOOKUP($D638,'Tuyến và nhân viên'!$D:$M,7,0)</f>
        <v>Lê Thị Liên Thư</v>
      </c>
      <c r="AC638" s="16" t="str">
        <f>IFERROR(VLOOKUP($F638,DSKH!$D:$BF,53,0),"")</f>
        <v>F4</v>
      </c>
      <c r="AD638" s="16" t="str">
        <f>IFERROR(VLOOKUP($F638,DSKH!$D:$BF,54,0),"")</f>
        <v>GT</v>
      </c>
      <c r="AE638" s="4">
        <f>SUMIFS('Doanh số khách hàng'!$F:$F,'Doanh số khách hàng'!$A:$A,'Chi tiết tuyến'!$F638)</f>
        <v>1350996.6666666667</v>
      </c>
      <c r="AF638" s="16" t="str">
        <f t="shared" si="370"/>
        <v>F4</v>
      </c>
      <c r="AG638" s="16" t="str">
        <f t="shared" si="371"/>
        <v>F4</v>
      </c>
      <c r="AH638" t="b">
        <f t="shared" si="379"/>
        <v>1</v>
      </c>
      <c r="AI638" t="b">
        <f t="shared" si="380"/>
        <v>1</v>
      </c>
      <c r="AJ638">
        <f>IFERROR(VLOOKUP($AC638,Master!$D:$E,2,0),"")</f>
        <v>4</v>
      </c>
      <c r="AK638">
        <f>VLOOKUP($AF638,Master!$D:$E,2,0)</f>
        <v>4</v>
      </c>
      <c r="AL638" s="4">
        <f t="shared" si="381"/>
        <v>337749.16666666669</v>
      </c>
      <c r="AM638" t="str">
        <f>IFERROR(VLOOKUP($F638,DSKH!$D:$BF,31,0),"")</f>
        <v>Tỉnh Cà Mau</v>
      </c>
      <c r="AN638" t="str">
        <f>IFERROR(VLOOKUP($F638,DSKH!$D:$BF,29,0),"")</f>
        <v>Xã Gành Hào</v>
      </c>
      <c r="AO638">
        <f>IFERROR(VLOOKUP($F638,DSKH!$D:$BF,52,0),"")</f>
        <v>1350996.6666666667</v>
      </c>
      <c r="AP638">
        <f>IF(L638="x",1+COUNTIFS(AP$4:AP637,"&gt;0",$AA$4:$AA637,$AA637),0)</f>
        <v>19</v>
      </c>
      <c r="AQ638">
        <f>IF(M638="x",1+COUNTIFS(AQ$4:AQ637,"&gt;0",$AA$4:$AA637,$AA637),0)</f>
        <v>0</v>
      </c>
      <c r="AR638">
        <f>IF(N638="x",1+COUNTIFS(AR$4:AR637,"&gt;0",$AA$4:$AA637,$AA637),0)</f>
        <v>0</v>
      </c>
      <c r="AS638">
        <f>IF(O638="x",1+COUNTIFS(AS$4:AS637,"&gt;0",$AA$4:$AA637,$AA637),0)</f>
        <v>0</v>
      </c>
      <c r="AT638">
        <f>IF(P638="x",1+COUNTIFS(AT$4:AT637,"&gt;0",$AA$4:$AA637,$AA637),0)</f>
        <v>0</v>
      </c>
      <c r="AU638">
        <f>IF(Q638="x",1+COUNTIFS(AU$4:AU637,"&gt;0",$AA$4:$AA637,$AA637),0)</f>
        <v>0</v>
      </c>
      <c r="AV638">
        <f>IF(R638="x",1+COUNTIFS(AV$4:AV637,"&gt;0",$AA$4:$AA637,$AA637),0)</f>
        <v>0</v>
      </c>
      <c r="AW638">
        <f t="shared" si="372"/>
        <v>1</v>
      </c>
      <c r="AX638">
        <f t="shared" si="373"/>
        <v>1</v>
      </c>
      <c r="AY638">
        <f t="shared" si="382"/>
        <v>1</v>
      </c>
      <c r="AZ638">
        <f t="shared" si="383"/>
        <v>1</v>
      </c>
      <c r="BA638" s="4">
        <f t="shared" si="384"/>
        <v>337749.16666666669</v>
      </c>
      <c r="BB638" s="4">
        <f t="shared" si="385"/>
        <v>0</v>
      </c>
      <c r="BC638" s="4">
        <f t="shared" si="386"/>
        <v>0</v>
      </c>
      <c r="BD638" s="4">
        <f t="shared" si="387"/>
        <v>0</v>
      </c>
      <c r="BE638" s="4">
        <f t="shared" si="388"/>
        <v>0</v>
      </c>
      <c r="BF638" s="4">
        <f t="shared" si="389"/>
        <v>0</v>
      </c>
      <c r="BG638" s="4">
        <f t="shared" si="390"/>
        <v>0</v>
      </c>
      <c r="BH638" s="4">
        <f t="shared" si="391"/>
        <v>0</v>
      </c>
      <c r="BI638" s="4">
        <f t="shared" si="392"/>
        <v>0</v>
      </c>
      <c r="BJ638" s="4">
        <f t="shared" si="393"/>
        <v>0</v>
      </c>
      <c r="BK638" s="4">
        <f t="shared" si="394"/>
        <v>0</v>
      </c>
      <c r="BL638" s="4">
        <f t="shared" si="395"/>
        <v>0</v>
      </c>
      <c r="BM638" s="4">
        <f t="shared" si="396"/>
        <v>0</v>
      </c>
      <c r="BN638" s="4">
        <f t="shared" si="397"/>
        <v>0</v>
      </c>
      <c r="BO638">
        <f>SUMIFS(BH$5:BH638,$AA$5:$AA638,$AA638)</f>
        <v>11</v>
      </c>
      <c r="BP638">
        <f>SUMIFS(BI$5:BI638,$AA$5:$AA638,$AA638)</f>
        <v>13</v>
      </c>
      <c r="BQ638">
        <f>SUMIFS(BJ$5:BJ638,$AA$5:$AA638,$AA638)</f>
        <v>18</v>
      </c>
      <c r="BR638">
        <f>SUMIFS(BK$5:BK638,$AA$5:$AA638,$AA638)</f>
        <v>14</v>
      </c>
      <c r="BS638">
        <f>SUMIFS(BL$5:BL638,$AA$5:$AA638,$AA638)</f>
        <v>18</v>
      </c>
      <c r="BT638">
        <f>SUMIFS(BM$5:BM638,$AA$5:$AA638,$AA638)</f>
        <v>21</v>
      </c>
      <c r="BU638">
        <f>SUMIFS(BN$5:BN638,$AA$5:$AA638,$AA638)</f>
        <v>0</v>
      </c>
      <c r="BV638">
        <f t="shared" si="398"/>
        <v>18</v>
      </c>
      <c r="BW638">
        <f t="shared" si="399"/>
        <v>16</v>
      </c>
      <c r="BX638">
        <f t="shared" si="400"/>
        <v>28</v>
      </c>
      <c r="BY638">
        <f t="shared" si="401"/>
        <v>23</v>
      </c>
      <c r="BZ638">
        <f t="shared" si="402"/>
        <v>22</v>
      </c>
      <c r="CA638">
        <f t="shared" si="403"/>
        <v>40</v>
      </c>
      <c r="CB638">
        <f t="shared" si="404"/>
        <v>0</v>
      </c>
      <c r="CC638">
        <f t="shared" si="405"/>
        <v>0</v>
      </c>
      <c r="CD638">
        <f t="shared" si="406"/>
        <v>0</v>
      </c>
      <c r="CE638" t="str">
        <f>IFERROR(VLOOKUP($AA638,'Tuyến và nhân viên'!$I:$O,7,0),"")</f>
        <v>Trần Văn Khanh</v>
      </c>
      <c r="CF638">
        <f t="shared" si="407"/>
        <v>4</v>
      </c>
      <c r="CG638">
        <f t="shared" si="408"/>
        <v>1</v>
      </c>
      <c r="CH638">
        <f>COUNTIFS($L638:L638,"x")</f>
        <v>1</v>
      </c>
      <c r="CI638">
        <f>COUNTIFS($L638:M638,"x")</f>
        <v>1</v>
      </c>
      <c r="CJ638">
        <f>COUNTIFS($L638:N638,"x")</f>
        <v>1</v>
      </c>
      <c r="CK638">
        <f>COUNTIFS($L638:O638,"x")</f>
        <v>1</v>
      </c>
      <c r="CL638">
        <f>COUNTIFS($L638:P638,"x")</f>
        <v>1</v>
      </c>
      <c r="CM638">
        <f>COUNTIFS($L638:Q638,"x")</f>
        <v>1</v>
      </c>
      <c r="CN638">
        <f>COUNTIFS($L638:R638,"x")</f>
        <v>1</v>
      </c>
      <c r="CO638" t="str" cm="1">
        <f t="array" ref="CO638">IFERROR(INDEX($CH$4:$CN$4,0,MATCH(1,$CH638:$CN638,0)),"")</f>
        <v>Thứ 2</v>
      </c>
      <c r="CP638" t="str" cm="1">
        <f t="array" ref="CP638">IFERROR(INDEX($CH$4:$CN$4,0,MATCH(2,$CH638:$CN638,0)),"")</f>
        <v/>
      </c>
      <c r="CQ638" t="str">
        <f t="shared" si="409"/>
        <v>Thứ 2</v>
      </c>
      <c r="CR638" t="str">
        <f t="shared" si="374"/>
        <v>F4 - Tất cả các tuần</v>
      </c>
    </row>
    <row r="639" spans="1:96" x14ac:dyDescent="0.3">
      <c r="A639" s="117" t="s">
        <v>39306</v>
      </c>
      <c r="B639" s="118" t="s">
        <v>33266</v>
      </c>
      <c r="C639" s="118" t="s">
        <v>33267</v>
      </c>
      <c r="D639" s="118" t="s">
        <v>39663</v>
      </c>
      <c r="E639" s="118" t="s">
        <v>39664</v>
      </c>
      <c r="F639" s="118" t="s">
        <v>38560</v>
      </c>
      <c r="G639" s="118" t="s">
        <v>38561</v>
      </c>
      <c r="H639" s="118" t="s">
        <v>38564</v>
      </c>
      <c r="I639" s="118" t="s">
        <v>22</v>
      </c>
      <c r="J639" s="119" t="s">
        <v>39658</v>
      </c>
      <c r="K639" s="119" t="s">
        <v>23</v>
      </c>
      <c r="L639" s="117" t="s">
        <v>23</v>
      </c>
      <c r="M639" s="117" t="s">
        <v>23</v>
      </c>
      <c r="N639" s="117" t="s">
        <v>23</v>
      </c>
      <c r="O639" s="117" t="s">
        <v>23</v>
      </c>
      <c r="P639" s="117" t="s">
        <v>23</v>
      </c>
      <c r="Q639" s="117" t="s">
        <v>24</v>
      </c>
      <c r="R639" s="117" t="s">
        <v>23</v>
      </c>
      <c r="S639" s="117" t="s">
        <v>24</v>
      </c>
      <c r="T639" s="117" t="s">
        <v>24</v>
      </c>
      <c r="U639" s="117" t="s">
        <v>24</v>
      </c>
      <c r="V639" s="117" t="s">
        <v>24</v>
      </c>
      <c r="W639" s="74" t="str">
        <f t="shared" si="375"/>
        <v/>
      </c>
      <c r="X639" s="74" t="str">
        <f t="shared" si="376"/>
        <v>x</v>
      </c>
      <c r="Y639" s="74" t="str">
        <f t="shared" si="377"/>
        <v/>
      </c>
      <c r="Z639" s="74" t="str">
        <f t="shared" si="378"/>
        <v>x</v>
      </c>
      <c r="AA639" t="str">
        <f>VLOOKUP($D639,'Tuyến và nhân viên'!$D:$M,6,0)</f>
        <v>HL00623</v>
      </c>
      <c r="AB639" t="str">
        <f>VLOOKUP($D639,'Tuyến và nhân viên'!$D:$M,7,0)</f>
        <v>Lê Thị Liên Thư</v>
      </c>
      <c r="AC639" s="16" t="str">
        <f>IFERROR(VLOOKUP($F639,DSKH!$D:$BF,53,0),"")</f>
        <v>F2</v>
      </c>
      <c r="AD639" s="16" t="str">
        <f>IFERROR(VLOOKUP($F639,DSKH!$D:$BF,54,0),"")</f>
        <v>GT</v>
      </c>
      <c r="AE639" s="4">
        <f>SUMIFS('Doanh số khách hàng'!$F:$F,'Doanh số khách hàng'!$A:$A,'Chi tiết tuyến'!$F639)</f>
        <v>0</v>
      </c>
      <c r="AF639" s="16" t="str">
        <f t="shared" si="370"/>
        <v>F4</v>
      </c>
      <c r="AG639" s="16" t="str">
        <f t="shared" si="371"/>
        <v>F2</v>
      </c>
      <c r="AH639" t="b">
        <f t="shared" si="379"/>
        <v>0</v>
      </c>
      <c r="AI639" t="b">
        <f t="shared" si="380"/>
        <v>1</v>
      </c>
      <c r="AJ639">
        <f>IFERROR(VLOOKUP($AC639,Master!$D:$E,2,0),"")</f>
        <v>2</v>
      </c>
      <c r="AK639">
        <f>VLOOKUP($AF639,Master!$D:$E,2,0)</f>
        <v>4</v>
      </c>
      <c r="AL639" s="4">
        <f t="shared" si="381"/>
        <v>0</v>
      </c>
      <c r="AM639" t="str">
        <f>IFERROR(VLOOKUP($F639,DSKH!$D:$BF,31,0),"")</f>
        <v>Tỉnh Cà Mau</v>
      </c>
      <c r="AN639" t="str">
        <f>IFERROR(VLOOKUP($F639,DSKH!$D:$BF,29,0),"")</f>
        <v>Xã Vĩnh Lợi</v>
      </c>
      <c r="AO639">
        <f>IFERROR(VLOOKUP($F639,DSKH!$D:$BF,52,0),"")</f>
        <v>0</v>
      </c>
      <c r="AP639">
        <f>IF(L639="x",1+COUNTIFS(AP$4:AP638,"&gt;0",$AA$4:$AA638,$AA638),0)</f>
        <v>0</v>
      </c>
      <c r="AQ639">
        <f>IF(M639="x",1+COUNTIFS(AQ$4:AQ638,"&gt;0",$AA$4:$AA638,$AA638),0)</f>
        <v>0</v>
      </c>
      <c r="AR639">
        <f>IF(N639="x",1+COUNTIFS(AR$4:AR638,"&gt;0",$AA$4:$AA638,$AA638),0)</f>
        <v>0</v>
      </c>
      <c r="AS639">
        <f>IF(O639="x",1+COUNTIFS(AS$4:AS638,"&gt;0",$AA$4:$AA638,$AA638),0)</f>
        <v>0</v>
      </c>
      <c r="AT639">
        <f>IF(P639="x",1+COUNTIFS(AT$4:AT638,"&gt;0",$AA$4:$AA638,$AA638),0)</f>
        <v>0</v>
      </c>
      <c r="AU639">
        <f>IF(Q639="x",1+COUNTIFS(AU$4:AU638,"&gt;0",$AA$4:$AA638,$AA638),0)</f>
        <v>29</v>
      </c>
      <c r="AV639">
        <f>IF(R639="x",1+COUNTIFS(AV$4:AV638,"&gt;0",$AA$4:$AA638,$AA638),0)</f>
        <v>0</v>
      </c>
      <c r="AW639">
        <f t="shared" si="372"/>
        <v>0</v>
      </c>
      <c r="AX639">
        <f t="shared" si="373"/>
        <v>1</v>
      </c>
      <c r="AY639">
        <f t="shared" si="382"/>
        <v>0</v>
      </c>
      <c r="AZ639">
        <f t="shared" si="383"/>
        <v>1</v>
      </c>
      <c r="BA639" s="4">
        <f t="shared" si="384"/>
        <v>0</v>
      </c>
      <c r="BB639" s="4">
        <f t="shared" si="385"/>
        <v>0</v>
      </c>
      <c r="BC639" s="4">
        <f t="shared" si="386"/>
        <v>0</v>
      </c>
      <c r="BD639" s="4">
        <f t="shared" si="387"/>
        <v>0</v>
      </c>
      <c r="BE639" s="4">
        <f t="shared" si="388"/>
        <v>0</v>
      </c>
      <c r="BF639" s="4">
        <f t="shared" si="389"/>
        <v>0</v>
      </c>
      <c r="BG639" s="4">
        <f t="shared" si="390"/>
        <v>0</v>
      </c>
      <c r="BH639" s="4">
        <f t="shared" si="391"/>
        <v>0</v>
      </c>
      <c r="BI639" s="4">
        <f t="shared" si="392"/>
        <v>0</v>
      </c>
      <c r="BJ639" s="4">
        <f t="shared" si="393"/>
        <v>0</v>
      </c>
      <c r="BK639" s="4">
        <f t="shared" si="394"/>
        <v>0</v>
      </c>
      <c r="BL639" s="4">
        <f t="shared" si="395"/>
        <v>0</v>
      </c>
      <c r="BM639" s="4">
        <f t="shared" si="396"/>
        <v>1</v>
      </c>
      <c r="BN639" s="4">
        <f t="shared" si="397"/>
        <v>0</v>
      </c>
      <c r="BO639">
        <f>SUMIFS(BH$5:BH639,$AA$5:$AA639,$AA639)</f>
        <v>11</v>
      </c>
      <c r="BP639">
        <f>SUMIFS(BI$5:BI639,$AA$5:$AA639,$AA639)</f>
        <v>13</v>
      </c>
      <c r="BQ639">
        <f>SUMIFS(BJ$5:BJ639,$AA$5:$AA639,$AA639)</f>
        <v>18</v>
      </c>
      <c r="BR639">
        <f>SUMIFS(BK$5:BK639,$AA$5:$AA639,$AA639)</f>
        <v>14</v>
      </c>
      <c r="BS639">
        <f>SUMIFS(BL$5:BL639,$AA$5:$AA639,$AA639)</f>
        <v>18</v>
      </c>
      <c r="BT639">
        <f>SUMIFS(BM$5:BM639,$AA$5:$AA639,$AA639)</f>
        <v>22</v>
      </c>
      <c r="BU639">
        <f>SUMIFS(BN$5:BN639,$AA$5:$AA639,$AA639)</f>
        <v>0</v>
      </c>
      <c r="BV639">
        <f t="shared" si="398"/>
        <v>18</v>
      </c>
      <c r="BW639">
        <f t="shared" si="399"/>
        <v>16</v>
      </c>
      <c r="BX639">
        <f t="shared" si="400"/>
        <v>28</v>
      </c>
      <c r="BY639">
        <f t="shared" si="401"/>
        <v>23</v>
      </c>
      <c r="BZ639">
        <f t="shared" si="402"/>
        <v>22</v>
      </c>
      <c r="CA639">
        <f t="shared" si="403"/>
        <v>40</v>
      </c>
      <c r="CB639">
        <f t="shared" si="404"/>
        <v>0</v>
      </c>
      <c r="CC639">
        <f t="shared" si="405"/>
        <v>22</v>
      </c>
      <c r="CD639">
        <f t="shared" si="406"/>
        <v>40</v>
      </c>
      <c r="CE639" t="str">
        <f>IFERROR(VLOOKUP($AA639,'Tuyến và nhân viên'!$I:$O,7,0),"")</f>
        <v>Trần Văn Khanh</v>
      </c>
      <c r="CF639">
        <f t="shared" si="407"/>
        <v>2</v>
      </c>
      <c r="CG639">
        <f t="shared" si="408"/>
        <v>1</v>
      </c>
      <c r="CH639">
        <f>COUNTIFS($L639:L639,"x")</f>
        <v>0</v>
      </c>
      <c r="CI639">
        <f>COUNTIFS($L639:M639,"x")</f>
        <v>0</v>
      </c>
      <c r="CJ639">
        <f>COUNTIFS($L639:N639,"x")</f>
        <v>0</v>
      </c>
      <c r="CK639">
        <f>COUNTIFS($L639:O639,"x")</f>
        <v>0</v>
      </c>
      <c r="CL639">
        <f>COUNTIFS($L639:P639,"x")</f>
        <v>0</v>
      </c>
      <c r="CM639">
        <f>COUNTIFS($L639:Q639,"x")</f>
        <v>1</v>
      </c>
      <c r="CN639">
        <f>COUNTIFS($L639:R639,"x")</f>
        <v>1</v>
      </c>
      <c r="CO639" t="str" cm="1">
        <f t="array" ref="CO639">IFERROR(INDEX($CH$4:$CN$4,0,MATCH(1,$CH639:$CN639,0)),"")</f>
        <v>Thứ 7</v>
      </c>
      <c r="CP639" t="str" cm="1">
        <f t="array" ref="CP639">IFERROR(INDEX($CH$4:$CN$4,0,MATCH(2,$CH639:$CN639,0)),"")</f>
        <v/>
      </c>
      <c r="CQ639" t="str">
        <f t="shared" si="409"/>
        <v>Thứ 7</v>
      </c>
      <c r="CR639" t="str">
        <f t="shared" si="374"/>
        <v>F2 - Tuần 2 &amp; 4</v>
      </c>
    </row>
    <row r="640" spans="1:96" x14ac:dyDescent="0.3">
      <c r="A640" s="117" t="s">
        <v>39316</v>
      </c>
      <c r="B640" s="118" t="s">
        <v>33266</v>
      </c>
      <c r="C640" s="118" t="s">
        <v>33267</v>
      </c>
      <c r="D640" s="118" t="s">
        <v>39663</v>
      </c>
      <c r="E640" s="118" t="s">
        <v>39664</v>
      </c>
      <c r="F640" s="118" t="s">
        <v>6064</v>
      </c>
      <c r="G640" s="118" t="s">
        <v>38625</v>
      </c>
      <c r="H640" s="118" t="s">
        <v>38630</v>
      </c>
      <c r="I640" s="118" t="s">
        <v>22</v>
      </c>
      <c r="J640" s="119" t="s">
        <v>39658</v>
      </c>
      <c r="K640" s="119" t="s">
        <v>23</v>
      </c>
      <c r="L640" s="117" t="s">
        <v>23</v>
      </c>
      <c r="M640" s="117" t="s">
        <v>23</v>
      </c>
      <c r="N640" s="117" t="s">
        <v>23</v>
      </c>
      <c r="O640" s="117" t="s">
        <v>24</v>
      </c>
      <c r="P640" s="117" t="s">
        <v>23</v>
      </c>
      <c r="Q640" s="117" t="s">
        <v>23</v>
      </c>
      <c r="R640" s="117" t="s">
        <v>23</v>
      </c>
      <c r="S640" s="117" t="s">
        <v>24</v>
      </c>
      <c r="T640" s="117" t="s">
        <v>24</v>
      </c>
      <c r="U640" s="117" t="s">
        <v>24</v>
      </c>
      <c r="V640" s="117" t="s">
        <v>24</v>
      </c>
      <c r="W640" s="74" t="str">
        <f t="shared" si="375"/>
        <v/>
      </c>
      <c r="X640" s="74" t="str">
        <f t="shared" si="376"/>
        <v>x</v>
      </c>
      <c r="Y640" s="74" t="str">
        <f t="shared" si="377"/>
        <v/>
      </c>
      <c r="Z640" s="74" t="str">
        <f t="shared" si="378"/>
        <v>x</v>
      </c>
      <c r="AA640" t="str">
        <f>VLOOKUP($D640,'Tuyến và nhân viên'!$D:$M,6,0)</f>
        <v>HL00623</v>
      </c>
      <c r="AB640" t="str">
        <f>VLOOKUP($D640,'Tuyến và nhân viên'!$D:$M,7,0)</f>
        <v>Lê Thị Liên Thư</v>
      </c>
      <c r="AC640" s="16" t="str">
        <f>IFERROR(VLOOKUP($F640,DSKH!$D:$BF,53,0),"")</f>
        <v>F2</v>
      </c>
      <c r="AD640" s="16" t="str">
        <f>IFERROR(VLOOKUP($F640,DSKH!$D:$BF,54,0),"")</f>
        <v>GT</v>
      </c>
      <c r="AE640" s="4">
        <f>SUMIFS('Doanh số khách hàng'!$F:$F,'Doanh số khách hàng'!$A:$A,'Chi tiết tuyến'!$F640)</f>
        <v>0</v>
      </c>
      <c r="AF640" s="16" t="str">
        <f t="shared" si="370"/>
        <v>F4</v>
      </c>
      <c r="AG640" s="16" t="str">
        <f t="shared" si="371"/>
        <v>F2</v>
      </c>
      <c r="AH640" t="b">
        <f t="shared" si="379"/>
        <v>0</v>
      </c>
      <c r="AI640" t="b">
        <f t="shared" si="380"/>
        <v>1</v>
      </c>
      <c r="AJ640">
        <f>IFERROR(VLOOKUP($AC640,Master!$D:$E,2,0),"")</f>
        <v>2</v>
      </c>
      <c r="AK640">
        <f>VLOOKUP($AF640,Master!$D:$E,2,0)</f>
        <v>4</v>
      </c>
      <c r="AL640" s="4">
        <f t="shared" si="381"/>
        <v>0</v>
      </c>
      <c r="AM640" t="str">
        <f>IFERROR(VLOOKUP($F640,DSKH!$D:$BF,31,0),"")</f>
        <v>Tỉnh Cà Mau</v>
      </c>
      <c r="AN640" t="str">
        <f>IFERROR(VLOOKUP($F640,DSKH!$D:$BF,29,0),"")</f>
        <v>Xã Vĩnh Mỹ</v>
      </c>
      <c r="AO640">
        <f>IFERROR(VLOOKUP($F640,DSKH!$D:$BF,52,0),"")</f>
        <v>0</v>
      </c>
      <c r="AP640">
        <f>IF(L640="x",1+COUNTIFS(AP$4:AP639,"&gt;0",$AA$4:$AA639,$AA639),0)</f>
        <v>0</v>
      </c>
      <c r="AQ640">
        <f>IF(M640="x",1+COUNTIFS(AQ$4:AQ639,"&gt;0",$AA$4:$AA639,$AA639),0)</f>
        <v>0</v>
      </c>
      <c r="AR640">
        <f>IF(N640="x",1+COUNTIFS(AR$4:AR639,"&gt;0",$AA$4:$AA639,$AA639),0)</f>
        <v>0</v>
      </c>
      <c r="AS640">
        <f>IF(O640="x",1+COUNTIFS(AS$4:AS639,"&gt;0",$AA$4:$AA639,$AA639),0)</f>
        <v>20</v>
      </c>
      <c r="AT640">
        <f>IF(P640="x",1+COUNTIFS(AT$4:AT639,"&gt;0",$AA$4:$AA639,$AA639),0)</f>
        <v>0</v>
      </c>
      <c r="AU640">
        <f>IF(Q640="x",1+COUNTIFS(AU$4:AU639,"&gt;0",$AA$4:$AA639,$AA639),0)</f>
        <v>0</v>
      </c>
      <c r="AV640">
        <f>IF(R640="x",1+COUNTIFS(AV$4:AV639,"&gt;0",$AA$4:$AA639,$AA639),0)</f>
        <v>0</v>
      </c>
      <c r="AW640">
        <f t="shared" si="372"/>
        <v>0</v>
      </c>
      <c r="AX640">
        <f t="shared" si="373"/>
        <v>1</v>
      </c>
      <c r="AY640">
        <f t="shared" si="382"/>
        <v>0</v>
      </c>
      <c r="AZ640">
        <f t="shared" si="383"/>
        <v>1</v>
      </c>
      <c r="BA640" s="4">
        <f t="shared" si="384"/>
        <v>0</v>
      </c>
      <c r="BB640" s="4">
        <f t="shared" si="385"/>
        <v>0</v>
      </c>
      <c r="BC640" s="4">
        <f t="shared" si="386"/>
        <v>0</v>
      </c>
      <c r="BD640" s="4">
        <f t="shared" si="387"/>
        <v>0</v>
      </c>
      <c r="BE640" s="4">
        <f t="shared" si="388"/>
        <v>0</v>
      </c>
      <c r="BF640" s="4">
        <f t="shared" si="389"/>
        <v>0</v>
      </c>
      <c r="BG640" s="4">
        <f t="shared" si="390"/>
        <v>0</v>
      </c>
      <c r="BH640" s="4">
        <f t="shared" si="391"/>
        <v>0</v>
      </c>
      <c r="BI640" s="4">
        <f t="shared" si="392"/>
        <v>0</v>
      </c>
      <c r="BJ640" s="4">
        <f t="shared" si="393"/>
        <v>0</v>
      </c>
      <c r="BK640" s="4">
        <f t="shared" si="394"/>
        <v>1</v>
      </c>
      <c r="BL640" s="4">
        <f t="shared" si="395"/>
        <v>0</v>
      </c>
      <c r="BM640" s="4">
        <f t="shared" si="396"/>
        <v>0</v>
      </c>
      <c r="BN640" s="4">
        <f t="shared" si="397"/>
        <v>0</v>
      </c>
      <c r="BO640">
        <f>SUMIFS(BH$5:BH640,$AA$5:$AA640,$AA640)</f>
        <v>11</v>
      </c>
      <c r="BP640">
        <f>SUMIFS(BI$5:BI640,$AA$5:$AA640,$AA640)</f>
        <v>13</v>
      </c>
      <c r="BQ640">
        <f>SUMIFS(BJ$5:BJ640,$AA$5:$AA640,$AA640)</f>
        <v>18</v>
      </c>
      <c r="BR640">
        <f>SUMIFS(BK$5:BK640,$AA$5:$AA640,$AA640)</f>
        <v>15</v>
      </c>
      <c r="BS640">
        <f>SUMIFS(BL$5:BL640,$AA$5:$AA640,$AA640)</f>
        <v>18</v>
      </c>
      <c r="BT640">
        <f>SUMIFS(BM$5:BM640,$AA$5:$AA640,$AA640)</f>
        <v>22</v>
      </c>
      <c r="BU640">
        <f>SUMIFS(BN$5:BN640,$AA$5:$AA640,$AA640)</f>
        <v>0</v>
      </c>
      <c r="BV640">
        <f t="shared" si="398"/>
        <v>18</v>
      </c>
      <c r="BW640">
        <f t="shared" si="399"/>
        <v>16</v>
      </c>
      <c r="BX640">
        <f t="shared" si="400"/>
        <v>28</v>
      </c>
      <c r="BY640">
        <f t="shared" si="401"/>
        <v>23</v>
      </c>
      <c r="BZ640">
        <f t="shared" si="402"/>
        <v>22</v>
      </c>
      <c r="CA640">
        <f t="shared" si="403"/>
        <v>40</v>
      </c>
      <c r="CB640">
        <f t="shared" si="404"/>
        <v>0</v>
      </c>
      <c r="CC640">
        <f t="shared" si="405"/>
        <v>15</v>
      </c>
      <c r="CD640">
        <f t="shared" si="406"/>
        <v>23</v>
      </c>
      <c r="CE640" t="str">
        <f>IFERROR(VLOOKUP($AA640,'Tuyến và nhân viên'!$I:$O,7,0),"")</f>
        <v>Trần Văn Khanh</v>
      </c>
      <c r="CF640">
        <f t="shared" si="407"/>
        <v>2</v>
      </c>
      <c r="CG640">
        <f t="shared" si="408"/>
        <v>1</v>
      </c>
      <c r="CH640">
        <f>COUNTIFS($L640:L640,"x")</f>
        <v>0</v>
      </c>
      <c r="CI640">
        <f>COUNTIFS($L640:M640,"x")</f>
        <v>0</v>
      </c>
      <c r="CJ640">
        <f>COUNTIFS($L640:N640,"x")</f>
        <v>0</v>
      </c>
      <c r="CK640">
        <f>COUNTIFS($L640:O640,"x")</f>
        <v>1</v>
      </c>
      <c r="CL640">
        <f>COUNTIFS($L640:P640,"x")</f>
        <v>1</v>
      </c>
      <c r="CM640">
        <f>COUNTIFS($L640:Q640,"x")</f>
        <v>1</v>
      </c>
      <c r="CN640">
        <f>COUNTIFS($L640:R640,"x")</f>
        <v>1</v>
      </c>
      <c r="CO640" t="str" cm="1">
        <f t="array" ref="CO640">IFERROR(INDEX($CH$4:$CN$4,0,MATCH(1,$CH640:$CN640,0)),"")</f>
        <v>Thứ 5</v>
      </c>
      <c r="CP640" t="str" cm="1">
        <f t="array" ref="CP640">IFERROR(INDEX($CH$4:$CN$4,0,MATCH(2,$CH640:$CN640,0)),"")</f>
        <v/>
      </c>
      <c r="CQ640" t="str">
        <f t="shared" si="409"/>
        <v>Thứ 5</v>
      </c>
      <c r="CR640" t="str">
        <f t="shared" si="374"/>
        <v>F2 - Tuần 2 &amp; 4</v>
      </c>
    </row>
    <row r="641" spans="1:96" x14ac:dyDescent="0.3">
      <c r="A641" s="117" t="s">
        <v>39324</v>
      </c>
      <c r="B641" s="118" t="s">
        <v>33266</v>
      </c>
      <c r="C641" s="118" t="s">
        <v>33267</v>
      </c>
      <c r="D641" s="118" t="s">
        <v>39663</v>
      </c>
      <c r="E641" s="118" t="s">
        <v>39664</v>
      </c>
      <c r="F641" s="118" t="s">
        <v>38675</v>
      </c>
      <c r="G641" s="118" t="s">
        <v>38676</v>
      </c>
      <c r="H641" s="118" t="s">
        <v>38680</v>
      </c>
      <c r="I641" s="118" t="s">
        <v>22</v>
      </c>
      <c r="J641" s="119" t="s">
        <v>39658</v>
      </c>
      <c r="K641" s="119" t="s">
        <v>23</v>
      </c>
      <c r="L641" s="117" t="s">
        <v>24</v>
      </c>
      <c r="M641" s="117" t="s">
        <v>23</v>
      </c>
      <c r="N641" s="117" t="s">
        <v>23</v>
      </c>
      <c r="O641" s="117" t="s">
        <v>23</v>
      </c>
      <c r="P641" s="117" t="s">
        <v>23</v>
      </c>
      <c r="Q641" s="117" t="s">
        <v>23</v>
      </c>
      <c r="R641" s="117" t="s">
        <v>23</v>
      </c>
      <c r="S641" s="117" t="s">
        <v>24</v>
      </c>
      <c r="T641" s="117" t="s">
        <v>24</v>
      </c>
      <c r="U641" s="117" t="s">
        <v>24</v>
      </c>
      <c r="V641" s="117" t="s">
        <v>24</v>
      </c>
      <c r="W641" s="74" t="str">
        <f t="shared" si="375"/>
        <v/>
      </c>
      <c r="X641" s="74" t="str">
        <f t="shared" si="376"/>
        <v>x</v>
      </c>
      <c r="Y641" s="74" t="str">
        <f t="shared" si="377"/>
        <v/>
      </c>
      <c r="Z641" s="74" t="str">
        <f t="shared" si="378"/>
        <v>x</v>
      </c>
      <c r="AA641" t="str">
        <f>VLOOKUP($D641,'Tuyến và nhân viên'!$D:$M,6,0)</f>
        <v>HL00623</v>
      </c>
      <c r="AB641" t="str">
        <f>VLOOKUP($D641,'Tuyến và nhân viên'!$D:$M,7,0)</f>
        <v>Lê Thị Liên Thư</v>
      </c>
      <c r="AC641" s="16" t="str">
        <f>IFERROR(VLOOKUP($F641,DSKH!$D:$BF,53,0),"")</f>
        <v>F2</v>
      </c>
      <c r="AD641" s="16" t="str">
        <f>IFERROR(VLOOKUP($F641,DSKH!$D:$BF,54,0),"")</f>
        <v>GT</v>
      </c>
      <c r="AE641" s="4">
        <f>SUMIFS('Doanh số khách hàng'!$F:$F,'Doanh số khách hàng'!$A:$A,'Chi tiết tuyến'!$F641)</f>
        <v>0</v>
      </c>
      <c r="AF641" s="16" t="str">
        <f t="shared" si="370"/>
        <v>F4</v>
      </c>
      <c r="AG641" s="16" t="str">
        <f t="shared" si="371"/>
        <v>F2</v>
      </c>
      <c r="AH641" t="b">
        <f t="shared" si="379"/>
        <v>0</v>
      </c>
      <c r="AI641" t="b">
        <f t="shared" si="380"/>
        <v>1</v>
      </c>
      <c r="AJ641">
        <f>IFERROR(VLOOKUP($AC641,Master!$D:$E,2,0),"")</f>
        <v>2</v>
      </c>
      <c r="AK641">
        <f>VLOOKUP($AF641,Master!$D:$E,2,0)</f>
        <v>4</v>
      </c>
      <c r="AL641" s="4">
        <f t="shared" si="381"/>
        <v>0</v>
      </c>
      <c r="AM641" t="str">
        <f>IFERROR(VLOOKUP($F641,DSKH!$D:$BF,31,0),"")</f>
        <v>Tỉnh Cà Mau</v>
      </c>
      <c r="AN641" t="str">
        <f>IFERROR(VLOOKUP($F641,DSKH!$D:$BF,29,0),"")</f>
        <v>Xã Gành Hào</v>
      </c>
      <c r="AO641">
        <f>IFERROR(VLOOKUP($F641,DSKH!$D:$BF,52,0),"")</f>
        <v>0</v>
      </c>
      <c r="AP641">
        <f>IF(L641="x",1+COUNTIFS(AP$4:AP640,"&gt;0",$AA$4:$AA640,$AA640),0)</f>
        <v>20</v>
      </c>
      <c r="AQ641">
        <f>IF(M641="x",1+COUNTIFS(AQ$4:AQ640,"&gt;0",$AA$4:$AA640,$AA640),0)</f>
        <v>0</v>
      </c>
      <c r="AR641">
        <f>IF(N641="x",1+COUNTIFS(AR$4:AR640,"&gt;0",$AA$4:$AA640,$AA640),0)</f>
        <v>0</v>
      </c>
      <c r="AS641">
        <f>IF(O641="x",1+COUNTIFS(AS$4:AS640,"&gt;0",$AA$4:$AA640,$AA640),0)</f>
        <v>0</v>
      </c>
      <c r="AT641">
        <f>IF(P641="x",1+COUNTIFS(AT$4:AT640,"&gt;0",$AA$4:$AA640,$AA640),0)</f>
        <v>0</v>
      </c>
      <c r="AU641">
        <f>IF(Q641="x",1+COUNTIFS(AU$4:AU640,"&gt;0",$AA$4:$AA640,$AA640),0)</f>
        <v>0</v>
      </c>
      <c r="AV641">
        <f>IF(R641="x",1+COUNTIFS(AV$4:AV640,"&gt;0",$AA$4:$AA640,$AA640),0)</f>
        <v>0</v>
      </c>
      <c r="AW641">
        <f t="shared" si="372"/>
        <v>0</v>
      </c>
      <c r="AX641">
        <f t="shared" si="373"/>
        <v>1</v>
      </c>
      <c r="AY641">
        <f t="shared" si="382"/>
        <v>0</v>
      </c>
      <c r="AZ641">
        <f t="shared" si="383"/>
        <v>1</v>
      </c>
      <c r="BA641" s="4">
        <f t="shared" si="384"/>
        <v>0</v>
      </c>
      <c r="BB641" s="4">
        <f t="shared" si="385"/>
        <v>0</v>
      </c>
      <c r="BC641" s="4">
        <f t="shared" si="386"/>
        <v>0</v>
      </c>
      <c r="BD641" s="4">
        <f t="shared" si="387"/>
        <v>0</v>
      </c>
      <c r="BE641" s="4">
        <f t="shared" si="388"/>
        <v>0</v>
      </c>
      <c r="BF641" s="4">
        <f t="shared" si="389"/>
        <v>0</v>
      </c>
      <c r="BG641" s="4">
        <f t="shared" si="390"/>
        <v>0</v>
      </c>
      <c r="BH641" s="4">
        <f t="shared" si="391"/>
        <v>1</v>
      </c>
      <c r="BI641" s="4">
        <f t="shared" si="392"/>
        <v>0</v>
      </c>
      <c r="BJ641" s="4">
        <f t="shared" si="393"/>
        <v>0</v>
      </c>
      <c r="BK641" s="4">
        <f t="shared" si="394"/>
        <v>0</v>
      </c>
      <c r="BL641" s="4">
        <f t="shared" si="395"/>
        <v>0</v>
      </c>
      <c r="BM641" s="4">
        <f t="shared" si="396"/>
        <v>0</v>
      </c>
      <c r="BN641" s="4">
        <f t="shared" si="397"/>
        <v>0</v>
      </c>
      <c r="BO641">
        <f>SUMIFS(BH$5:BH641,$AA$5:$AA641,$AA641)</f>
        <v>12</v>
      </c>
      <c r="BP641">
        <f>SUMIFS(BI$5:BI641,$AA$5:$AA641,$AA641)</f>
        <v>13</v>
      </c>
      <c r="BQ641">
        <f>SUMIFS(BJ$5:BJ641,$AA$5:$AA641,$AA641)</f>
        <v>18</v>
      </c>
      <c r="BR641">
        <f>SUMIFS(BK$5:BK641,$AA$5:$AA641,$AA641)</f>
        <v>15</v>
      </c>
      <c r="BS641">
        <f>SUMIFS(BL$5:BL641,$AA$5:$AA641,$AA641)</f>
        <v>18</v>
      </c>
      <c r="BT641">
        <f>SUMIFS(BM$5:BM641,$AA$5:$AA641,$AA641)</f>
        <v>22</v>
      </c>
      <c r="BU641">
        <f>SUMIFS(BN$5:BN641,$AA$5:$AA641,$AA641)</f>
        <v>0</v>
      </c>
      <c r="BV641">
        <f t="shared" si="398"/>
        <v>18</v>
      </c>
      <c r="BW641">
        <f t="shared" si="399"/>
        <v>16</v>
      </c>
      <c r="BX641">
        <f t="shared" si="400"/>
        <v>28</v>
      </c>
      <c r="BY641">
        <f t="shared" si="401"/>
        <v>23</v>
      </c>
      <c r="BZ641">
        <f t="shared" si="402"/>
        <v>22</v>
      </c>
      <c r="CA641">
        <f t="shared" si="403"/>
        <v>40</v>
      </c>
      <c r="CB641">
        <f t="shared" si="404"/>
        <v>0</v>
      </c>
      <c r="CC641">
        <f t="shared" si="405"/>
        <v>12</v>
      </c>
      <c r="CD641">
        <f t="shared" si="406"/>
        <v>18</v>
      </c>
      <c r="CE641" t="str">
        <f>IFERROR(VLOOKUP($AA641,'Tuyến và nhân viên'!$I:$O,7,0),"")</f>
        <v>Trần Văn Khanh</v>
      </c>
      <c r="CF641">
        <f t="shared" si="407"/>
        <v>2</v>
      </c>
      <c r="CG641">
        <f t="shared" si="408"/>
        <v>1</v>
      </c>
      <c r="CH641">
        <f>COUNTIFS($L641:L641,"x")</f>
        <v>1</v>
      </c>
      <c r="CI641">
        <f>COUNTIFS($L641:M641,"x")</f>
        <v>1</v>
      </c>
      <c r="CJ641">
        <f>COUNTIFS($L641:N641,"x")</f>
        <v>1</v>
      </c>
      <c r="CK641">
        <f>COUNTIFS($L641:O641,"x")</f>
        <v>1</v>
      </c>
      <c r="CL641">
        <f>COUNTIFS($L641:P641,"x")</f>
        <v>1</v>
      </c>
      <c r="CM641">
        <f>COUNTIFS($L641:Q641,"x")</f>
        <v>1</v>
      </c>
      <c r="CN641">
        <f>COUNTIFS($L641:R641,"x")</f>
        <v>1</v>
      </c>
      <c r="CO641" t="str" cm="1">
        <f t="array" ref="CO641">IFERROR(INDEX($CH$4:$CN$4,0,MATCH(1,$CH641:$CN641,0)),"")</f>
        <v>Thứ 2</v>
      </c>
      <c r="CP641" t="str" cm="1">
        <f t="array" ref="CP641">IFERROR(INDEX($CH$4:$CN$4,0,MATCH(2,$CH641:$CN641,0)),"")</f>
        <v/>
      </c>
      <c r="CQ641" t="str">
        <f t="shared" si="409"/>
        <v>Thứ 2</v>
      </c>
      <c r="CR641" t="str">
        <f t="shared" si="374"/>
        <v>F2 - Tuần 2 &amp; 4</v>
      </c>
    </row>
    <row r="642" spans="1:96" x14ac:dyDescent="0.3">
      <c r="A642" s="117" t="s">
        <v>39336</v>
      </c>
      <c r="B642" s="118" t="s">
        <v>33266</v>
      </c>
      <c r="C642" s="118" t="s">
        <v>33267</v>
      </c>
      <c r="D642" s="118" t="s">
        <v>39663</v>
      </c>
      <c r="E642" s="118" t="s">
        <v>39664</v>
      </c>
      <c r="F642" s="118" t="s">
        <v>38798</v>
      </c>
      <c r="G642" s="118" t="s">
        <v>38799</v>
      </c>
      <c r="H642" s="118" t="s">
        <v>37226</v>
      </c>
      <c r="I642" s="118" t="s">
        <v>22</v>
      </c>
      <c r="J642" s="119" t="s">
        <v>39658</v>
      </c>
      <c r="K642" s="119" t="s">
        <v>23</v>
      </c>
      <c r="L642" s="117" t="s">
        <v>23</v>
      </c>
      <c r="M642" s="117" t="s">
        <v>23</v>
      </c>
      <c r="N642" s="117" t="s">
        <v>23</v>
      </c>
      <c r="O642" s="117" t="s">
        <v>23</v>
      </c>
      <c r="P642" s="117" t="s">
        <v>24</v>
      </c>
      <c r="Q642" s="117" t="s">
        <v>23</v>
      </c>
      <c r="R642" s="117" t="s">
        <v>23</v>
      </c>
      <c r="S642" s="117" t="s">
        <v>24</v>
      </c>
      <c r="T642" s="117" t="s">
        <v>24</v>
      </c>
      <c r="U642" s="117" t="s">
        <v>24</v>
      </c>
      <c r="V642" s="117" t="s">
        <v>24</v>
      </c>
      <c r="W642" s="74" t="str">
        <f t="shared" si="375"/>
        <v/>
      </c>
      <c r="X642" s="74" t="str">
        <f t="shared" si="376"/>
        <v>x</v>
      </c>
      <c r="Y642" s="74" t="str">
        <f t="shared" si="377"/>
        <v/>
      </c>
      <c r="Z642" s="74" t="str">
        <f t="shared" si="378"/>
        <v>x</v>
      </c>
      <c r="AA642" t="str">
        <f>VLOOKUP($D642,'Tuyến và nhân viên'!$D:$M,6,0)</f>
        <v>HL00623</v>
      </c>
      <c r="AB642" t="str">
        <f>VLOOKUP($D642,'Tuyến và nhân viên'!$D:$M,7,0)</f>
        <v>Lê Thị Liên Thư</v>
      </c>
      <c r="AC642" s="16" t="str">
        <f>IFERROR(VLOOKUP($F642,DSKH!$D:$BF,53,0),"")</f>
        <v>F2</v>
      </c>
      <c r="AD642" s="16" t="str">
        <f>IFERROR(VLOOKUP($F642,DSKH!$D:$BF,54,0),"")</f>
        <v>GT</v>
      </c>
      <c r="AE642" s="4">
        <f>SUMIFS('Doanh số khách hàng'!$F:$F,'Doanh số khách hàng'!$A:$A,'Chi tiết tuyến'!$F642)</f>
        <v>0</v>
      </c>
      <c r="AF642" s="16" t="str">
        <f t="shared" si="370"/>
        <v>F4</v>
      </c>
      <c r="AG642" s="16" t="str">
        <f t="shared" si="371"/>
        <v>F2</v>
      </c>
      <c r="AH642" t="b">
        <f t="shared" si="379"/>
        <v>0</v>
      </c>
      <c r="AI642" t="b">
        <f t="shared" si="380"/>
        <v>1</v>
      </c>
      <c r="AJ642">
        <f>IFERROR(VLOOKUP($AC642,Master!$D:$E,2,0),"")</f>
        <v>2</v>
      </c>
      <c r="AK642">
        <f>VLOOKUP($AF642,Master!$D:$E,2,0)</f>
        <v>4</v>
      </c>
      <c r="AL642" s="4">
        <f t="shared" si="381"/>
        <v>0</v>
      </c>
      <c r="AM642" t="str">
        <f>IFERROR(VLOOKUP($F642,DSKH!$D:$BF,31,0),"")</f>
        <v>Tỉnh Cà Mau</v>
      </c>
      <c r="AN642" t="str">
        <f>IFERROR(VLOOKUP($F642,DSKH!$D:$BF,29,0),"")</f>
        <v>Xã Ninh Quới</v>
      </c>
      <c r="AO642">
        <f>IFERROR(VLOOKUP($F642,DSKH!$D:$BF,52,0),"")</f>
        <v>0</v>
      </c>
      <c r="AP642">
        <f>IF(L642="x",1+COUNTIFS(AP$4:AP641,"&gt;0",$AA$4:$AA641,$AA641),0)</f>
        <v>0</v>
      </c>
      <c r="AQ642">
        <f>IF(M642="x",1+COUNTIFS(AQ$4:AQ641,"&gt;0",$AA$4:$AA641,$AA641),0)</f>
        <v>0</v>
      </c>
      <c r="AR642">
        <f>IF(N642="x",1+COUNTIFS(AR$4:AR641,"&gt;0",$AA$4:$AA641,$AA641),0)</f>
        <v>0</v>
      </c>
      <c r="AS642">
        <f>IF(O642="x",1+COUNTIFS(AS$4:AS641,"&gt;0",$AA$4:$AA641,$AA641),0)</f>
        <v>0</v>
      </c>
      <c r="AT642">
        <f>IF(P642="x",1+COUNTIFS(AT$4:AT641,"&gt;0",$AA$4:$AA641,$AA641),0)</f>
        <v>21</v>
      </c>
      <c r="AU642">
        <f>IF(Q642="x",1+COUNTIFS(AU$4:AU641,"&gt;0",$AA$4:$AA641,$AA641),0)</f>
        <v>0</v>
      </c>
      <c r="AV642">
        <f>IF(R642="x",1+COUNTIFS(AV$4:AV641,"&gt;0",$AA$4:$AA641,$AA641),0)</f>
        <v>0</v>
      </c>
      <c r="AW642">
        <f t="shared" si="372"/>
        <v>0</v>
      </c>
      <c r="AX642">
        <f t="shared" si="373"/>
        <v>1</v>
      </c>
      <c r="AY642">
        <f t="shared" si="382"/>
        <v>0</v>
      </c>
      <c r="AZ642">
        <f t="shared" si="383"/>
        <v>1</v>
      </c>
      <c r="BA642" s="4">
        <f t="shared" si="384"/>
        <v>0</v>
      </c>
      <c r="BB642" s="4">
        <f t="shared" si="385"/>
        <v>0</v>
      </c>
      <c r="BC642" s="4">
        <f t="shared" si="386"/>
        <v>0</v>
      </c>
      <c r="BD642" s="4">
        <f t="shared" si="387"/>
        <v>0</v>
      </c>
      <c r="BE642" s="4">
        <f t="shared" si="388"/>
        <v>0</v>
      </c>
      <c r="BF642" s="4">
        <f t="shared" si="389"/>
        <v>0</v>
      </c>
      <c r="BG642" s="4">
        <f t="shared" si="390"/>
        <v>0</v>
      </c>
      <c r="BH642" s="4">
        <f t="shared" si="391"/>
        <v>0</v>
      </c>
      <c r="BI642" s="4">
        <f t="shared" si="392"/>
        <v>0</v>
      </c>
      <c r="BJ642" s="4">
        <f t="shared" si="393"/>
        <v>0</v>
      </c>
      <c r="BK642" s="4">
        <f t="shared" si="394"/>
        <v>0</v>
      </c>
      <c r="BL642" s="4">
        <f t="shared" si="395"/>
        <v>1</v>
      </c>
      <c r="BM642" s="4">
        <f t="shared" si="396"/>
        <v>0</v>
      </c>
      <c r="BN642" s="4">
        <f t="shared" si="397"/>
        <v>0</v>
      </c>
      <c r="BO642">
        <f>SUMIFS(BH$5:BH642,$AA$5:$AA642,$AA642)</f>
        <v>12</v>
      </c>
      <c r="BP642">
        <f>SUMIFS(BI$5:BI642,$AA$5:$AA642,$AA642)</f>
        <v>13</v>
      </c>
      <c r="BQ642">
        <f>SUMIFS(BJ$5:BJ642,$AA$5:$AA642,$AA642)</f>
        <v>18</v>
      </c>
      <c r="BR642">
        <f>SUMIFS(BK$5:BK642,$AA$5:$AA642,$AA642)</f>
        <v>15</v>
      </c>
      <c r="BS642">
        <f>SUMIFS(BL$5:BL642,$AA$5:$AA642,$AA642)</f>
        <v>19</v>
      </c>
      <c r="BT642">
        <f>SUMIFS(BM$5:BM642,$AA$5:$AA642,$AA642)</f>
        <v>22</v>
      </c>
      <c r="BU642">
        <f>SUMIFS(BN$5:BN642,$AA$5:$AA642,$AA642)</f>
        <v>0</v>
      </c>
      <c r="BV642">
        <f t="shared" si="398"/>
        <v>18</v>
      </c>
      <c r="BW642">
        <f t="shared" si="399"/>
        <v>16</v>
      </c>
      <c r="BX642">
        <f t="shared" si="400"/>
        <v>28</v>
      </c>
      <c r="BY642">
        <f t="shared" si="401"/>
        <v>23</v>
      </c>
      <c r="BZ642">
        <f t="shared" si="402"/>
        <v>22</v>
      </c>
      <c r="CA642">
        <f t="shared" si="403"/>
        <v>40</v>
      </c>
      <c r="CB642">
        <f t="shared" si="404"/>
        <v>0</v>
      </c>
      <c r="CC642">
        <f t="shared" si="405"/>
        <v>19</v>
      </c>
      <c r="CD642">
        <f t="shared" si="406"/>
        <v>22</v>
      </c>
      <c r="CE642" t="str">
        <f>IFERROR(VLOOKUP($AA642,'Tuyến và nhân viên'!$I:$O,7,0),"")</f>
        <v>Trần Văn Khanh</v>
      </c>
      <c r="CF642">
        <f t="shared" si="407"/>
        <v>2</v>
      </c>
      <c r="CG642">
        <f t="shared" si="408"/>
        <v>1</v>
      </c>
      <c r="CH642">
        <f>COUNTIFS($L642:L642,"x")</f>
        <v>0</v>
      </c>
      <c r="CI642">
        <f>COUNTIFS($L642:M642,"x")</f>
        <v>0</v>
      </c>
      <c r="CJ642">
        <f>COUNTIFS($L642:N642,"x")</f>
        <v>0</v>
      </c>
      <c r="CK642">
        <f>COUNTIFS($L642:O642,"x")</f>
        <v>0</v>
      </c>
      <c r="CL642">
        <f>COUNTIFS($L642:P642,"x")</f>
        <v>1</v>
      </c>
      <c r="CM642">
        <f>COUNTIFS($L642:Q642,"x")</f>
        <v>1</v>
      </c>
      <c r="CN642">
        <f>COUNTIFS($L642:R642,"x")</f>
        <v>1</v>
      </c>
      <c r="CO642" t="str" cm="1">
        <f t="array" ref="CO642">IFERROR(INDEX($CH$4:$CN$4,0,MATCH(1,$CH642:$CN642,0)),"")</f>
        <v>Thứ 6</v>
      </c>
      <c r="CP642" t="str" cm="1">
        <f t="array" ref="CP642">IFERROR(INDEX($CH$4:$CN$4,0,MATCH(2,$CH642:$CN642,0)),"")</f>
        <v/>
      </c>
      <c r="CQ642" t="str">
        <f t="shared" si="409"/>
        <v>Thứ 6</v>
      </c>
      <c r="CR642" t="str">
        <f t="shared" si="374"/>
        <v>F2 - Tuần 2 &amp; 4</v>
      </c>
    </row>
    <row r="643" spans="1:96" x14ac:dyDescent="0.3">
      <c r="A643" s="117" t="s">
        <v>39343</v>
      </c>
      <c r="B643" s="118" t="s">
        <v>33266</v>
      </c>
      <c r="C643" s="118" t="s">
        <v>33267</v>
      </c>
      <c r="D643" s="118" t="s">
        <v>39663</v>
      </c>
      <c r="E643" s="118" t="s">
        <v>39664</v>
      </c>
      <c r="F643" s="118" t="s">
        <v>29020</v>
      </c>
      <c r="G643" s="118" t="s">
        <v>38804</v>
      </c>
      <c r="H643" s="118" t="s">
        <v>38810</v>
      </c>
      <c r="I643" s="118" t="s">
        <v>22</v>
      </c>
      <c r="J643" s="119" t="s">
        <v>39658</v>
      </c>
      <c r="K643" s="119" t="s">
        <v>23</v>
      </c>
      <c r="L643" s="117" t="s">
        <v>23</v>
      </c>
      <c r="M643" s="117" t="s">
        <v>23</v>
      </c>
      <c r="N643" s="117" t="s">
        <v>23</v>
      </c>
      <c r="O643" s="117" t="s">
        <v>24</v>
      </c>
      <c r="P643" s="117" t="s">
        <v>23</v>
      </c>
      <c r="Q643" s="117" t="s">
        <v>23</v>
      </c>
      <c r="R643" s="117" t="s">
        <v>23</v>
      </c>
      <c r="S643" s="117" t="s">
        <v>24</v>
      </c>
      <c r="T643" s="117" t="s">
        <v>24</v>
      </c>
      <c r="U643" s="117" t="s">
        <v>24</v>
      </c>
      <c r="V643" s="117" t="s">
        <v>24</v>
      </c>
      <c r="W643" s="74" t="str">
        <f t="shared" si="375"/>
        <v/>
      </c>
      <c r="X643" s="74" t="str">
        <f t="shared" si="376"/>
        <v>x</v>
      </c>
      <c r="Y643" s="74" t="str">
        <f t="shared" si="377"/>
        <v/>
      </c>
      <c r="Z643" s="74" t="str">
        <f t="shared" si="378"/>
        <v>x</v>
      </c>
      <c r="AA643" t="str">
        <f>VLOOKUP($D643,'Tuyến và nhân viên'!$D:$M,6,0)</f>
        <v>HL00623</v>
      </c>
      <c r="AB643" t="str">
        <f>VLOOKUP($D643,'Tuyến và nhân viên'!$D:$M,7,0)</f>
        <v>Lê Thị Liên Thư</v>
      </c>
      <c r="AC643" s="16" t="str">
        <f>IFERROR(VLOOKUP($F643,DSKH!$D:$BF,53,0),"")</f>
        <v>F2</v>
      </c>
      <c r="AD643" s="16" t="str">
        <f>IFERROR(VLOOKUP($F643,DSKH!$D:$BF,54,0),"")</f>
        <v>GT</v>
      </c>
      <c r="AE643" s="4">
        <f>SUMIFS('Doanh số khách hàng'!$F:$F,'Doanh số khách hàng'!$A:$A,'Chi tiết tuyến'!$F643)</f>
        <v>0</v>
      </c>
      <c r="AF643" s="16" t="str">
        <f t="shared" si="370"/>
        <v>F4</v>
      </c>
      <c r="AG643" s="16" t="str">
        <f t="shared" si="371"/>
        <v>F2</v>
      </c>
      <c r="AH643" t="b">
        <f t="shared" si="379"/>
        <v>0</v>
      </c>
      <c r="AI643" t="b">
        <f t="shared" si="380"/>
        <v>1</v>
      </c>
      <c r="AJ643">
        <f>IFERROR(VLOOKUP($AC643,Master!$D:$E,2,0),"")</f>
        <v>2</v>
      </c>
      <c r="AK643">
        <f>VLOOKUP($AF643,Master!$D:$E,2,0)</f>
        <v>4</v>
      </c>
      <c r="AL643" s="4">
        <f t="shared" si="381"/>
        <v>0</v>
      </c>
      <c r="AM643" t="str">
        <f>IFERROR(VLOOKUP($F643,DSKH!$D:$BF,31,0),"")</f>
        <v>Tỉnh Cà Mau</v>
      </c>
      <c r="AN643" t="str">
        <f>IFERROR(VLOOKUP($F643,DSKH!$D:$BF,29,0),"")</f>
        <v>Xã Vĩnh Thanh</v>
      </c>
      <c r="AO643">
        <f>IFERROR(VLOOKUP($F643,DSKH!$D:$BF,52,0),"")</f>
        <v>0</v>
      </c>
      <c r="AP643">
        <f>IF(L643="x",1+COUNTIFS(AP$4:AP642,"&gt;0",$AA$4:$AA642,$AA642),0)</f>
        <v>0</v>
      </c>
      <c r="AQ643">
        <f>IF(M643="x",1+COUNTIFS(AQ$4:AQ642,"&gt;0",$AA$4:$AA642,$AA642),0)</f>
        <v>0</v>
      </c>
      <c r="AR643">
        <f>IF(N643="x",1+COUNTIFS(AR$4:AR642,"&gt;0",$AA$4:$AA642,$AA642),0)</f>
        <v>0</v>
      </c>
      <c r="AS643">
        <f>IF(O643="x",1+COUNTIFS(AS$4:AS642,"&gt;0",$AA$4:$AA642,$AA642),0)</f>
        <v>21</v>
      </c>
      <c r="AT643">
        <f>IF(P643="x",1+COUNTIFS(AT$4:AT642,"&gt;0",$AA$4:$AA642,$AA642),0)</f>
        <v>0</v>
      </c>
      <c r="AU643">
        <f>IF(Q643="x",1+COUNTIFS(AU$4:AU642,"&gt;0",$AA$4:$AA642,$AA642),0)</f>
        <v>0</v>
      </c>
      <c r="AV643">
        <f>IF(R643="x",1+COUNTIFS(AV$4:AV642,"&gt;0",$AA$4:$AA642,$AA642),0)</f>
        <v>0</v>
      </c>
      <c r="AW643">
        <f t="shared" si="372"/>
        <v>0</v>
      </c>
      <c r="AX643">
        <f t="shared" si="373"/>
        <v>1</v>
      </c>
      <c r="AY643">
        <f t="shared" si="382"/>
        <v>0</v>
      </c>
      <c r="AZ643">
        <f t="shared" si="383"/>
        <v>1</v>
      </c>
      <c r="BA643" s="4">
        <f t="shared" si="384"/>
        <v>0</v>
      </c>
      <c r="BB643" s="4">
        <f t="shared" si="385"/>
        <v>0</v>
      </c>
      <c r="BC643" s="4">
        <f t="shared" si="386"/>
        <v>0</v>
      </c>
      <c r="BD643" s="4">
        <f t="shared" si="387"/>
        <v>0</v>
      </c>
      <c r="BE643" s="4">
        <f t="shared" si="388"/>
        <v>0</v>
      </c>
      <c r="BF643" s="4">
        <f t="shared" si="389"/>
        <v>0</v>
      </c>
      <c r="BG643" s="4">
        <f t="shared" si="390"/>
        <v>0</v>
      </c>
      <c r="BH643" s="4">
        <f t="shared" si="391"/>
        <v>0</v>
      </c>
      <c r="BI643" s="4">
        <f t="shared" si="392"/>
        <v>0</v>
      </c>
      <c r="BJ643" s="4">
        <f t="shared" si="393"/>
        <v>0</v>
      </c>
      <c r="BK643" s="4">
        <f t="shared" si="394"/>
        <v>1</v>
      </c>
      <c r="BL643" s="4">
        <f t="shared" si="395"/>
        <v>0</v>
      </c>
      <c r="BM643" s="4">
        <f t="shared" si="396"/>
        <v>0</v>
      </c>
      <c r="BN643" s="4">
        <f t="shared" si="397"/>
        <v>0</v>
      </c>
      <c r="BO643">
        <f>SUMIFS(BH$5:BH643,$AA$5:$AA643,$AA643)</f>
        <v>12</v>
      </c>
      <c r="BP643">
        <f>SUMIFS(BI$5:BI643,$AA$5:$AA643,$AA643)</f>
        <v>13</v>
      </c>
      <c r="BQ643">
        <f>SUMIFS(BJ$5:BJ643,$AA$5:$AA643,$AA643)</f>
        <v>18</v>
      </c>
      <c r="BR643">
        <f>SUMIFS(BK$5:BK643,$AA$5:$AA643,$AA643)</f>
        <v>16</v>
      </c>
      <c r="BS643">
        <f>SUMIFS(BL$5:BL643,$AA$5:$AA643,$AA643)</f>
        <v>19</v>
      </c>
      <c r="BT643">
        <f>SUMIFS(BM$5:BM643,$AA$5:$AA643,$AA643)</f>
        <v>22</v>
      </c>
      <c r="BU643">
        <f>SUMIFS(BN$5:BN643,$AA$5:$AA643,$AA643)</f>
        <v>0</v>
      </c>
      <c r="BV643">
        <f t="shared" si="398"/>
        <v>18</v>
      </c>
      <c r="BW643">
        <f t="shared" si="399"/>
        <v>16</v>
      </c>
      <c r="BX643">
        <f t="shared" si="400"/>
        <v>28</v>
      </c>
      <c r="BY643">
        <f t="shared" si="401"/>
        <v>23</v>
      </c>
      <c r="BZ643">
        <f t="shared" si="402"/>
        <v>22</v>
      </c>
      <c r="CA643">
        <f t="shared" si="403"/>
        <v>40</v>
      </c>
      <c r="CB643">
        <f t="shared" si="404"/>
        <v>0</v>
      </c>
      <c r="CC643">
        <f t="shared" si="405"/>
        <v>16</v>
      </c>
      <c r="CD643">
        <f t="shared" si="406"/>
        <v>23</v>
      </c>
      <c r="CE643" t="str">
        <f>IFERROR(VLOOKUP($AA643,'Tuyến và nhân viên'!$I:$O,7,0),"")</f>
        <v>Trần Văn Khanh</v>
      </c>
      <c r="CF643">
        <f t="shared" si="407"/>
        <v>2</v>
      </c>
      <c r="CG643">
        <f t="shared" si="408"/>
        <v>1</v>
      </c>
      <c r="CH643">
        <f>COUNTIFS($L643:L643,"x")</f>
        <v>0</v>
      </c>
      <c r="CI643">
        <f>COUNTIFS($L643:M643,"x")</f>
        <v>0</v>
      </c>
      <c r="CJ643">
        <f>COUNTIFS($L643:N643,"x")</f>
        <v>0</v>
      </c>
      <c r="CK643">
        <f>COUNTIFS($L643:O643,"x")</f>
        <v>1</v>
      </c>
      <c r="CL643">
        <f>COUNTIFS($L643:P643,"x")</f>
        <v>1</v>
      </c>
      <c r="CM643">
        <f>COUNTIFS($L643:Q643,"x")</f>
        <v>1</v>
      </c>
      <c r="CN643">
        <f>COUNTIFS($L643:R643,"x")</f>
        <v>1</v>
      </c>
      <c r="CO643" t="str" cm="1">
        <f t="array" ref="CO643">IFERROR(INDEX($CH$4:$CN$4,0,MATCH(1,$CH643:$CN643,0)),"")</f>
        <v>Thứ 5</v>
      </c>
      <c r="CP643" t="str" cm="1">
        <f t="array" ref="CP643">IFERROR(INDEX($CH$4:$CN$4,0,MATCH(2,$CH643:$CN643,0)),"")</f>
        <v/>
      </c>
      <c r="CQ643" t="str">
        <f t="shared" si="409"/>
        <v>Thứ 5</v>
      </c>
      <c r="CR643" t="str">
        <f t="shared" si="374"/>
        <v>F2 - Tuần 2 &amp; 4</v>
      </c>
    </row>
    <row r="644" spans="1:96" x14ac:dyDescent="0.3">
      <c r="A644" s="117" t="s">
        <v>39352</v>
      </c>
      <c r="B644" s="118" t="s">
        <v>33266</v>
      </c>
      <c r="C644" s="118" t="s">
        <v>33267</v>
      </c>
      <c r="D644" s="118" t="s">
        <v>39663</v>
      </c>
      <c r="E644" s="118" t="s">
        <v>39664</v>
      </c>
      <c r="F644" s="118" t="s">
        <v>27819</v>
      </c>
      <c r="G644" s="118" t="s">
        <v>38812</v>
      </c>
      <c r="H644" s="118" t="s">
        <v>38818</v>
      </c>
      <c r="I644" s="118" t="s">
        <v>22</v>
      </c>
      <c r="J644" s="119" t="s">
        <v>39658</v>
      </c>
      <c r="K644" s="119" t="s">
        <v>23</v>
      </c>
      <c r="L644" s="117" t="s">
        <v>23</v>
      </c>
      <c r="M644" s="117" t="s">
        <v>23</v>
      </c>
      <c r="N644" s="117" t="s">
        <v>23</v>
      </c>
      <c r="O644" s="117" t="s">
        <v>24</v>
      </c>
      <c r="P644" s="117" t="s">
        <v>23</v>
      </c>
      <c r="Q644" s="117" t="s">
        <v>23</v>
      </c>
      <c r="R644" s="117" t="s">
        <v>23</v>
      </c>
      <c r="S644" s="117" t="s">
        <v>24</v>
      </c>
      <c r="T644" s="117" t="s">
        <v>24</v>
      </c>
      <c r="U644" s="117" t="s">
        <v>24</v>
      </c>
      <c r="V644" s="117" t="s">
        <v>24</v>
      </c>
      <c r="W644" s="74" t="str">
        <f t="shared" si="375"/>
        <v>x</v>
      </c>
      <c r="X644" s="74" t="str">
        <f t="shared" si="376"/>
        <v>x</v>
      </c>
      <c r="Y644" s="74" t="str">
        <f t="shared" si="377"/>
        <v>x</v>
      </c>
      <c r="Z644" s="74" t="str">
        <f t="shared" si="378"/>
        <v>x</v>
      </c>
      <c r="AA644" t="str">
        <f>VLOOKUP($D644,'Tuyến và nhân viên'!$D:$M,6,0)</f>
        <v>HL00623</v>
      </c>
      <c r="AB644" t="str">
        <f>VLOOKUP($D644,'Tuyến và nhân viên'!$D:$M,7,0)</f>
        <v>Lê Thị Liên Thư</v>
      </c>
      <c r="AC644" s="16" t="str">
        <f>IFERROR(VLOOKUP($F644,DSKH!$D:$BF,53,0),"")</f>
        <v>F4</v>
      </c>
      <c r="AD644" s="16" t="str">
        <f>IFERROR(VLOOKUP($F644,DSKH!$D:$BF,54,0),"")</f>
        <v>GT</v>
      </c>
      <c r="AE644" s="4">
        <f>SUMIFS('Doanh số khách hàng'!$F:$F,'Doanh số khách hàng'!$A:$A,'Chi tiết tuyến'!$F644)</f>
        <v>1035253.3333333334</v>
      </c>
      <c r="AF644" s="16" t="str">
        <f t="shared" ref="AF644:AF696" si="410">"F"&amp;(COUNTIFS($S644:$V644,"x")*COUNTIFS($L644:$R644,"x"))</f>
        <v>F4</v>
      </c>
      <c r="AG644" s="16" t="str">
        <f t="shared" ref="AG644:AG696" si="411">"F"&amp;(COUNTIFS($W644:$Z644,"x")*COUNTIFS($L644:$R644,"x"))</f>
        <v>F4</v>
      </c>
      <c r="AH644" t="b">
        <f t="shared" si="379"/>
        <v>1</v>
      </c>
      <c r="AI644" t="b">
        <f t="shared" si="380"/>
        <v>1</v>
      </c>
      <c r="AJ644">
        <f>IFERROR(VLOOKUP($AC644,Master!$D:$E,2,0),"")</f>
        <v>4</v>
      </c>
      <c r="AK644">
        <f>VLOOKUP($AF644,Master!$D:$E,2,0)</f>
        <v>4</v>
      </c>
      <c r="AL644" s="4">
        <f t="shared" si="381"/>
        <v>258813.33333333334</v>
      </c>
      <c r="AM644" t="str">
        <f>IFERROR(VLOOKUP($F644,DSKH!$D:$BF,31,0),"")</f>
        <v>Tỉnh Cà Mau</v>
      </c>
      <c r="AN644" t="str">
        <f>IFERROR(VLOOKUP($F644,DSKH!$D:$BF,29,0),"")</f>
        <v>Xã Vĩnh Thanh</v>
      </c>
      <c r="AO644">
        <f>IFERROR(VLOOKUP($F644,DSKH!$D:$BF,52,0),"")</f>
        <v>1035253.3333333334</v>
      </c>
      <c r="AP644">
        <f>IF(L644="x",1+COUNTIFS(AP$4:AP643,"&gt;0",$AA$4:$AA643,$AA643),0)</f>
        <v>0</v>
      </c>
      <c r="AQ644">
        <f>IF(M644="x",1+COUNTIFS(AQ$4:AQ643,"&gt;0",$AA$4:$AA643,$AA643),0)</f>
        <v>0</v>
      </c>
      <c r="AR644">
        <f>IF(N644="x",1+COUNTIFS(AR$4:AR643,"&gt;0",$AA$4:$AA643,$AA643),0)</f>
        <v>0</v>
      </c>
      <c r="AS644">
        <f>IF(O644="x",1+COUNTIFS(AS$4:AS643,"&gt;0",$AA$4:$AA643,$AA643),0)</f>
        <v>22</v>
      </c>
      <c r="AT644">
        <f>IF(P644="x",1+COUNTIFS(AT$4:AT643,"&gt;0",$AA$4:$AA643,$AA643),0)</f>
        <v>0</v>
      </c>
      <c r="AU644">
        <f>IF(Q644="x",1+COUNTIFS(AU$4:AU643,"&gt;0",$AA$4:$AA643,$AA643),0)</f>
        <v>0</v>
      </c>
      <c r="AV644">
        <f>IF(R644="x",1+COUNTIFS(AV$4:AV643,"&gt;0",$AA$4:$AA643,$AA643),0)</f>
        <v>0</v>
      </c>
      <c r="AW644">
        <f t="shared" ref="AW644:AW696" si="412">IF($AC644="F2",IF($CC644&lt;=$CD644/2+1,1,0),1)</f>
        <v>1</v>
      </c>
      <c r="AX644">
        <f t="shared" ref="AX644:AX696" si="413">IF($AC644="F2",IF($AW644=1,0,1),1)</f>
        <v>1</v>
      </c>
      <c r="AY644">
        <f t="shared" si="382"/>
        <v>1</v>
      </c>
      <c r="AZ644">
        <f t="shared" si="383"/>
        <v>1</v>
      </c>
      <c r="BA644" s="4">
        <f t="shared" si="384"/>
        <v>0</v>
      </c>
      <c r="BB644" s="4">
        <f t="shared" si="385"/>
        <v>0</v>
      </c>
      <c r="BC644" s="4">
        <f t="shared" si="386"/>
        <v>0</v>
      </c>
      <c r="BD644" s="4">
        <f t="shared" si="387"/>
        <v>258813.33333333334</v>
      </c>
      <c r="BE644" s="4">
        <f t="shared" si="388"/>
        <v>0</v>
      </c>
      <c r="BF644" s="4">
        <f t="shared" si="389"/>
        <v>0</v>
      </c>
      <c r="BG644" s="4">
        <f t="shared" si="390"/>
        <v>0</v>
      </c>
      <c r="BH644" s="4">
        <f t="shared" si="391"/>
        <v>0</v>
      </c>
      <c r="BI644" s="4">
        <f t="shared" si="392"/>
        <v>0</v>
      </c>
      <c r="BJ644" s="4">
        <f t="shared" si="393"/>
        <v>0</v>
      </c>
      <c r="BK644" s="4">
        <f t="shared" si="394"/>
        <v>0</v>
      </c>
      <c r="BL644" s="4">
        <f t="shared" si="395"/>
        <v>0</v>
      </c>
      <c r="BM644" s="4">
        <f t="shared" si="396"/>
        <v>0</v>
      </c>
      <c r="BN644" s="4">
        <f t="shared" si="397"/>
        <v>0</v>
      </c>
      <c r="BO644">
        <f>SUMIFS(BH$5:BH644,$AA$5:$AA644,$AA644)</f>
        <v>12</v>
      </c>
      <c r="BP644">
        <f>SUMIFS(BI$5:BI644,$AA$5:$AA644,$AA644)</f>
        <v>13</v>
      </c>
      <c r="BQ644">
        <f>SUMIFS(BJ$5:BJ644,$AA$5:$AA644,$AA644)</f>
        <v>18</v>
      </c>
      <c r="BR644">
        <f>SUMIFS(BK$5:BK644,$AA$5:$AA644,$AA644)</f>
        <v>16</v>
      </c>
      <c r="BS644">
        <f>SUMIFS(BL$5:BL644,$AA$5:$AA644,$AA644)</f>
        <v>19</v>
      </c>
      <c r="BT644">
        <f>SUMIFS(BM$5:BM644,$AA$5:$AA644,$AA644)</f>
        <v>22</v>
      </c>
      <c r="BU644">
        <f>SUMIFS(BN$5:BN644,$AA$5:$AA644,$AA644)</f>
        <v>0</v>
      </c>
      <c r="BV644">
        <f t="shared" si="398"/>
        <v>18</v>
      </c>
      <c r="BW644">
        <f t="shared" si="399"/>
        <v>16</v>
      </c>
      <c r="BX644">
        <f t="shared" si="400"/>
        <v>28</v>
      </c>
      <c r="BY644">
        <f t="shared" si="401"/>
        <v>23</v>
      </c>
      <c r="BZ644">
        <f t="shared" si="402"/>
        <v>22</v>
      </c>
      <c r="CA644">
        <f t="shared" si="403"/>
        <v>40</v>
      </c>
      <c r="CB644">
        <f t="shared" si="404"/>
        <v>0</v>
      </c>
      <c r="CC644">
        <f t="shared" si="405"/>
        <v>0</v>
      </c>
      <c r="CD644">
        <f t="shared" si="406"/>
        <v>0</v>
      </c>
      <c r="CE644" t="str">
        <f>IFERROR(VLOOKUP($AA644,'Tuyến và nhân viên'!$I:$O,7,0),"")</f>
        <v>Trần Văn Khanh</v>
      </c>
      <c r="CF644">
        <f t="shared" si="407"/>
        <v>4</v>
      </c>
      <c r="CG644">
        <f t="shared" si="408"/>
        <v>1</v>
      </c>
      <c r="CH644">
        <f>COUNTIFS($L644:L644,"x")</f>
        <v>0</v>
      </c>
      <c r="CI644">
        <f>COUNTIFS($L644:M644,"x")</f>
        <v>0</v>
      </c>
      <c r="CJ644">
        <f>COUNTIFS($L644:N644,"x")</f>
        <v>0</v>
      </c>
      <c r="CK644">
        <f>COUNTIFS($L644:O644,"x")</f>
        <v>1</v>
      </c>
      <c r="CL644">
        <f>COUNTIFS($L644:P644,"x")</f>
        <v>1</v>
      </c>
      <c r="CM644">
        <f>COUNTIFS($L644:Q644,"x")</f>
        <v>1</v>
      </c>
      <c r="CN644">
        <f>COUNTIFS($L644:R644,"x")</f>
        <v>1</v>
      </c>
      <c r="CO644" t="str" cm="1">
        <f t="array" ref="CO644">IFERROR(INDEX($CH$4:$CN$4,0,MATCH(1,$CH644:$CN644,0)),"")</f>
        <v>Thứ 5</v>
      </c>
      <c r="CP644" t="str" cm="1">
        <f t="array" ref="CP644">IFERROR(INDEX($CH$4:$CN$4,0,MATCH(2,$CH644:$CN644,0)),"")</f>
        <v/>
      </c>
      <c r="CQ644" t="str">
        <f t="shared" si="409"/>
        <v>Thứ 5</v>
      </c>
      <c r="CR644" t="str">
        <f t="shared" ref="CR644:CR696" si="414">IF(COUNTIFS($W644:$Z644,"x")&gt;2,$AG644&amp;" - Tất cả các tuần",IF($W644="x",$AG644&amp;" - Tuần 1 &amp; 3",IF($X644="x",$AG644&amp;" - Tuần 2 &amp; 4","NONE")))</f>
        <v>F4 - Tất cả các tuần</v>
      </c>
    </row>
    <row r="645" spans="1:96" x14ac:dyDescent="0.3">
      <c r="A645" s="117" t="s">
        <v>34616</v>
      </c>
      <c r="B645" s="118" t="s">
        <v>33266</v>
      </c>
      <c r="C645" s="118" t="s">
        <v>33267</v>
      </c>
      <c r="D645" s="118" t="s">
        <v>39663</v>
      </c>
      <c r="E645" s="118" t="s">
        <v>39664</v>
      </c>
      <c r="F645" s="118" t="s">
        <v>38821</v>
      </c>
      <c r="G645" s="118" t="s">
        <v>38822</v>
      </c>
      <c r="H645" s="118" t="s">
        <v>36358</v>
      </c>
      <c r="I645" s="118" t="s">
        <v>22</v>
      </c>
      <c r="J645" s="119" t="s">
        <v>39658</v>
      </c>
      <c r="K645" s="119" t="s">
        <v>23</v>
      </c>
      <c r="L645" s="117" t="s">
        <v>23</v>
      </c>
      <c r="M645" s="117" t="s">
        <v>23</v>
      </c>
      <c r="N645" s="117" t="s">
        <v>23</v>
      </c>
      <c r="O645" s="117" t="s">
        <v>24</v>
      </c>
      <c r="P645" s="117" t="s">
        <v>23</v>
      </c>
      <c r="Q645" s="117" t="s">
        <v>23</v>
      </c>
      <c r="R645" s="117" t="s">
        <v>23</v>
      </c>
      <c r="S645" s="117" t="s">
        <v>24</v>
      </c>
      <c r="T645" s="117" t="s">
        <v>24</v>
      </c>
      <c r="U645" s="117" t="s">
        <v>24</v>
      </c>
      <c r="V645" s="117" t="s">
        <v>24</v>
      </c>
      <c r="W645" s="74" t="str">
        <f t="shared" si="375"/>
        <v/>
      </c>
      <c r="X645" s="74" t="str">
        <f t="shared" si="376"/>
        <v>x</v>
      </c>
      <c r="Y645" s="74" t="str">
        <f t="shared" si="377"/>
        <v/>
      </c>
      <c r="Z645" s="74" t="str">
        <f t="shared" si="378"/>
        <v>x</v>
      </c>
      <c r="AA645" t="str">
        <f>VLOOKUP($D645,'Tuyến và nhân viên'!$D:$M,6,0)</f>
        <v>HL00623</v>
      </c>
      <c r="AB645" t="str">
        <f>VLOOKUP($D645,'Tuyến và nhân viên'!$D:$M,7,0)</f>
        <v>Lê Thị Liên Thư</v>
      </c>
      <c r="AC645" s="16" t="str">
        <f>IFERROR(VLOOKUP($F645,DSKH!$D:$BF,53,0),"")</f>
        <v>F2</v>
      </c>
      <c r="AD645" s="16" t="str">
        <f>IFERROR(VLOOKUP($F645,DSKH!$D:$BF,54,0),"")</f>
        <v>GT</v>
      </c>
      <c r="AE645" s="4">
        <f>SUMIFS('Doanh số khách hàng'!$F:$F,'Doanh số khách hàng'!$A:$A,'Chi tiết tuyến'!$F645)</f>
        <v>0</v>
      </c>
      <c r="AF645" s="16" t="str">
        <f t="shared" si="410"/>
        <v>F4</v>
      </c>
      <c r="AG645" s="16" t="str">
        <f t="shared" si="411"/>
        <v>F2</v>
      </c>
      <c r="AH645" t="b">
        <f t="shared" si="379"/>
        <v>0</v>
      </c>
      <c r="AI645" t="b">
        <f t="shared" si="380"/>
        <v>1</v>
      </c>
      <c r="AJ645">
        <f>IFERROR(VLOOKUP($AC645,Master!$D:$E,2,0),"")</f>
        <v>2</v>
      </c>
      <c r="AK645">
        <f>VLOOKUP($AF645,Master!$D:$E,2,0)</f>
        <v>4</v>
      </c>
      <c r="AL645" s="4">
        <f t="shared" si="381"/>
        <v>0</v>
      </c>
      <c r="AM645" t="str">
        <f>IFERROR(VLOOKUP($F645,DSKH!$D:$BF,31,0),"")</f>
        <v>Tỉnh Cà Mau</v>
      </c>
      <c r="AN645" t="str">
        <f>IFERROR(VLOOKUP($F645,DSKH!$D:$BF,29,0),"")</f>
        <v>Xã Vĩnh Thanh</v>
      </c>
      <c r="AO645">
        <f>IFERROR(VLOOKUP($F645,DSKH!$D:$BF,52,0),"")</f>
        <v>0</v>
      </c>
      <c r="AP645">
        <f>IF(L645="x",1+COUNTIFS(AP$4:AP644,"&gt;0",$AA$4:$AA644,$AA644),0)</f>
        <v>0</v>
      </c>
      <c r="AQ645">
        <f>IF(M645="x",1+COUNTIFS(AQ$4:AQ644,"&gt;0",$AA$4:$AA644,$AA644),0)</f>
        <v>0</v>
      </c>
      <c r="AR645">
        <f>IF(N645="x",1+COUNTIFS(AR$4:AR644,"&gt;0",$AA$4:$AA644,$AA644),0)</f>
        <v>0</v>
      </c>
      <c r="AS645">
        <f>IF(O645="x",1+COUNTIFS(AS$4:AS644,"&gt;0",$AA$4:$AA644,$AA644),0)</f>
        <v>23</v>
      </c>
      <c r="AT645">
        <f>IF(P645="x",1+COUNTIFS(AT$4:AT644,"&gt;0",$AA$4:$AA644,$AA644),0)</f>
        <v>0</v>
      </c>
      <c r="AU645">
        <f>IF(Q645="x",1+COUNTIFS(AU$4:AU644,"&gt;0",$AA$4:$AA644,$AA644),0)</f>
        <v>0</v>
      </c>
      <c r="AV645">
        <f>IF(R645="x",1+COUNTIFS(AV$4:AV644,"&gt;0",$AA$4:$AA644,$AA644),0)</f>
        <v>0</v>
      </c>
      <c r="AW645">
        <f t="shared" si="412"/>
        <v>0</v>
      </c>
      <c r="AX645">
        <f t="shared" si="413"/>
        <v>1</v>
      </c>
      <c r="AY645">
        <f t="shared" si="382"/>
        <v>0</v>
      </c>
      <c r="AZ645">
        <f t="shared" si="383"/>
        <v>1</v>
      </c>
      <c r="BA645" s="4">
        <f t="shared" si="384"/>
        <v>0</v>
      </c>
      <c r="BB645" s="4">
        <f t="shared" si="385"/>
        <v>0</v>
      </c>
      <c r="BC645" s="4">
        <f t="shared" si="386"/>
        <v>0</v>
      </c>
      <c r="BD645" s="4">
        <f t="shared" si="387"/>
        <v>0</v>
      </c>
      <c r="BE645" s="4">
        <f t="shared" si="388"/>
        <v>0</v>
      </c>
      <c r="BF645" s="4">
        <f t="shared" si="389"/>
        <v>0</v>
      </c>
      <c r="BG645" s="4">
        <f t="shared" si="390"/>
        <v>0</v>
      </c>
      <c r="BH645" s="4">
        <f t="shared" si="391"/>
        <v>0</v>
      </c>
      <c r="BI645" s="4">
        <f t="shared" si="392"/>
        <v>0</v>
      </c>
      <c r="BJ645" s="4">
        <f t="shared" si="393"/>
        <v>0</v>
      </c>
      <c r="BK645" s="4">
        <f t="shared" si="394"/>
        <v>1</v>
      </c>
      <c r="BL645" s="4">
        <f t="shared" si="395"/>
        <v>0</v>
      </c>
      <c r="BM645" s="4">
        <f t="shared" si="396"/>
        <v>0</v>
      </c>
      <c r="BN645" s="4">
        <f t="shared" si="397"/>
        <v>0</v>
      </c>
      <c r="BO645">
        <f>SUMIFS(BH$5:BH645,$AA$5:$AA645,$AA645)</f>
        <v>12</v>
      </c>
      <c r="BP645">
        <f>SUMIFS(BI$5:BI645,$AA$5:$AA645,$AA645)</f>
        <v>13</v>
      </c>
      <c r="BQ645">
        <f>SUMIFS(BJ$5:BJ645,$AA$5:$AA645,$AA645)</f>
        <v>18</v>
      </c>
      <c r="BR645">
        <f>SUMIFS(BK$5:BK645,$AA$5:$AA645,$AA645)</f>
        <v>17</v>
      </c>
      <c r="BS645">
        <f>SUMIFS(BL$5:BL645,$AA$5:$AA645,$AA645)</f>
        <v>19</v>
      </c>
      <c r="BT645">
        <f>SUMIFS(BM$5:BM645,$AA$5:$AA645,$AA645)</f>
        <v>22</v>
      </c>
      <c r="BU645">
        <f>SUMIFS(BN$5:BN645,$AA$5:$AA645,$AA645)</f>
        <v>0</v>
      </c>
      <c r="BV645">
        <f t="shared" si="398"/>
        <v>18</v>
      </c>
      <c r="BW645">
        <f t="shared" si="399"/>
        <v>16</v>
      </c>
      <c r="BX645">
        <f t="shared" si="400"/>
        <v>28</v>
      </c>
      <c r="BY645">
        <f t="shared" si="401"/>
        <v>23</v>
      </c>
      <c r="BZ645">
        <f t="shared" si="402"/>
        <v>22</v>
      </c>
      <c r="CA645">
        <f t="shared" si="403"/>
        <v>40</v>
      </c>
      <c r="CB645">
        <f t="shared" si="404"/>
        <v>0</v>
      </c>
      <c r="CC645">
        <f t="shared" si="405"/>
        <v>17</v>
      </c>
      <c r="CD645">
        <f t="shared" si="406"/>
        <v>23</v>
      </c>
      <c r="CE645" t="str">
        <f>IFERROR(VLOOKUP($AA645,'Tuyến và nhân viên'!$I:$O,7,0),"")</f>
        <v>Trần Văn Khanh</v>
      </c>
      <c r="CF645">
        <f t="shared" si="407"/>
        <v>2</v>
      </c>
      <c r="CG645">
        <f t="shared" si="408"/>
        <v>1</v>
      </c>
      <c r="CH645">
        <f>COUNTIFS($L645:L645,"x")</f>
        <v>0</v>
      </c>
      <c r="CI645">
        <f>COUNTIFS($L645:M645,"x")</f>
        <v>0</v>
      </c>
      <c r="CJ645">
        <f>COUNTIFS($L645:N645,"x")</f>
        <v>0</v>
      </c>
      <c r="CK645">
        <f>COUNTIFS($L645:O645,"x")</f>
        <v>1</v>
      </c>
      <c r="CL645">
        <f>COUNTIFS($L645:P645,"x")</f>
        <v>1</v>
      </c>
      <c r="CM645">
        <f>COUNTIFS($L645:Q645,"x")</f>
        <v>1</v>
      </c>
      <c r="CN645">
        <f>COUNTIFS($L645:R645,"x")</f>
        <v>1</v>
      </c>
      <c r="CO645" t="str" cm="1">
        <f t="array" ref="CO645">IFERROR(INDEX($CH$4:$CN$4,0,MATCH(1,$CH645:$CN645,0)),"")</f>
        <v>Thứ 5</v>
      </c>
      <c r="CP645" t="str" cm="1">
        <f t="array" ref="CP645">IFERROR(INDEX($CH$4:$CN$4,0,MATCH(2,$CH645:$CN645,0)),"")</f>
        <v/>
      </c>
      <c r="CQ645" t="str">
        <f t="shared" si="409"/>
        <v>Thứ 5</v>
      </c>
      <c r="CR645" t="str">
        <f t="shared" si="414"/>
        <v>F2 - Tuần 2 &amp; 4</v>
      </c>
    </row>
    <row r="646" spans="1:96" x14ac:dyDescent="0.3">
      <c r="A646" s="117" t="s">
        <v>39365</v>
      </c>
      <c r="B646" s="118" t="s">
        <v>33266</v>
      </c>
      <c r="C646" s="118" t="s">
        <v>33267</v>
      </c>
      <c r="D646" s="118" t="s">
        <v>39663</v>
      </c>
      <c r="E646" s="118" t="s">
        <v>39664</v>
      </c>
      <c r="F646" s="118" t="s">
        <v>38827</v>
      </c>
      <c r="G646" s="118" t="s">
        <v>38828</v>
      </c>
      <c r="H646" s="118" t="s">
        <v>38831</v>
      </c>
      <c r="I646" s="118" t="s">
        <v>22</v>
      </c>
      <c r="J646" s="119" t="s">
        <v>39658</v>
      </c>
      <c r="K646" s="119" t="s">
        <v>23</v>
      </c>
      <c r="L646" s="117" t="s">
        <v>23</v>
      </c>
      <c r="M646" s="117" t="s">
        <v>24</v>
      </c>
      <c r="N646" s="117" t="s">
        <v>23</v>
      </c>
      <c r="O646" s="117" t="s">
        <v>23</v>
      </c>
      <c r="P646" s="117" t="s">
        <v>23</v>
      </c>
      <c r="Q646" s="117" t="s">
        <v>23</v>
      </c>
      <c r="R646" s="117" t="s">
        <v>23</v>
      </c>
      <c r="S646" s="117" t="s">
        <v>24</v>
      </c>
      <c r="T646" s="117" t="s">
        <v>24</v>
      </c>
      <c r="U646" s="117" t="s">
        <v>24</v>
      </c>
      <c r="V646" s="117" t="s">
        <v>24</v>
      </c>
      <c r="W646" s="74" t="str">
        <f t="shared" ref="W646:W696" si="415">IF(AW646&gt;0,"x","")</f>
        <v/>
      </c>
      <c r="X646" s="74" t="str">
        <f t="shared" ref="X646:X696" si="416">IF(AX646&gt;0,"x","")</f>
        <v>x</v>
      </c>
      <c r="Y646" s="74" t="str">
        <f t="shared" ref="Y646:Y696" si="417">IF(AY646&gt;0,"x","")</f>
        <v/>
      </c>
      <c r="Z646" s="74" t="str">
        <f t="shared" ref="Z646:Z696" si="418">IF(AZ646&gt;0,"x","")</f>
        <v>x</v>
      </c>
      <c r="AA646" t="str">
        <f>VLOOKUP($D646,'Tuyến và nhân viên'!$D:$M,6,0)</f>
        <v>HL00623</v>
      </c>
      <c r="AB646" t="str">
        <f>VLOOKUP($D646,'Tuyến và nhân viên'!$D:$M,7,0)</f>
        <v>Lê Thị Liên Thư</v>
      </c>
      <c r="AC646" s="16" t="str">
        <f>IFERROR(VLOOKUP($F646,DSKH!$D:$BF,53,0),"")</f>
        <v>F2</v>
      </c>
      <c r="AD646" s="16" t="str">
        <f>IFERROR(VLOOKUP($F646,DSKH!$D:$BF,54,0),"")</f>
        <v>GT</v>
      </c>
      <c r="AE646" s="4">
        <f>SUMIFS('Doanh số khách hàng'!$F:$F,'Doanh số khách hàng'!$A:$A,'Chi tiết tuyến'!$F646)</f>
        <v>0</v>
      </c>
      <c r="AF646" s="16" t="str">
        <f t="shared" si="410"/>
        <v>F4</v>
      </c>
      <c r="AG646" s="16" t="str">
        <f t="shared" si="411"/>
        <v>F2</v>
      </c>
      <c r="AH646" t="b">
        <f t="shared" ref="AH646:AH696" si="419">EXACT($AC646,AF646)</f>
        <v>0</v>
      </c>
      <c r="AI646" t="b">
        <f t="shared" ref="AI646:AI696" si="420">EXACT($AC646,AG646)</f>
        <v>1</v>
      </c>
      <c r="AJ646">
        <f>IFERROR(VLOOKUP($AC646,Master!$D:$E,2,0),"")</f>
        <v>2</v>
      </c>
      <c r="AK646">
        <f>VLOOKUP($AF646,Master!$D:$E,2,0)</f>
        <v>4</v>
      </c>
      <c r="AL646" s="4">
        <f t="shared" ref="AL646:AL696" si="421">IFERROR(AE646/AJ646,0)</f>
        <v>0</v>
      </c>
      <c r="AM646" t="str">
        <f>IFERROR(VLOOKUP($F646,DSKH!$D:$BF,31,0),"")</f>
        <v>Tỉnh Cà Mau</v>
      </c>
      <c r="AN646" t="str">
        <f>IFERROR(VLOOKUP($F646,DSKH!$D:$BF,29,0),"")</f>
        <v>Xã Vĩnh Mỹ</v>
      </c>
      <c r="AO646">
        <f>IFERROR(VLOOKUP($F646,DSKH!$D:$BF,52,0),"")</f>
        <v>0</v>
      </c>
      <c r="AP646">
        <f>IF(L646="x",1+COUNTIFS(AP$4:AP645,"&gt;0",$AA$4:$AA645,$AA645),0)</f>
        <v>0</v>
      </c>
      <c r="AQ646">
        <f>IF(M646="x",1+COUNTIFS(AQ$4:AQ645,"&gt;0",$AA$4:$AA645,$AA645),0)</f>
        <v>19</v>
      </c>
      <c r="AR646">
        <f>IF(N646="x",1+COUNTIFS(AR$4:AR645,"&gt;0",$AA$4:$AA645,$AA645),0)</f>
        <v>0</v>
      </c>
      <c r="AS646">
        <f>IF(O646="x",1+COUNTIFS(AS$4:AS645,"&gt;0",$AA$4:$AA645,$AA645),0)</f>
        <v>0</v>
      </c>
      <c r="AT646">
        <f>IF(P646="x",1+COUNTIFS(AT$4:AT645,"&gt;0",$AA$4:$AA645,$AA645),0)</f>
        <v>0</v>
      </c>
      <c r="AU646">
        <f>IF(Q646="x",1+COUNTIFS(AU$4:AU645,"&gt;0",$AA$4:$AA645,$AA645),0)</f>
        <v>0</v>
      </c>
      <c r="AV646">
        <f>IF(R646="x",1+COUNTIFS(AV$4:AV645,"&gt;0",$AA$4:$AA645,$AA645),0)</f>
        <v>0</v>
      </c>
      <c r="AW646">
        <f t="shared" si="412"/>
        <v>0</v>
      </c>
      <c r="AX646">
        <f t="shared" si="413"/>
        <v>1</v>
      </c>
      <c r="AY646">
        <f t="shared" ref="AY646:AY696" si="422">AW646</f>
        <v>0</v>
      </c>
      <c r="AZ646">
        <f t="shared" ref="AZ646:AZ696" si="423">AX646</f>
        <v>1</v>
      </c>
      <c r="BA646" s="4">
        <f t="shared" ref="BA646:BA696" si="424">$AL646*IF(L646&gt;="x",1,0)</f>
        <v>0</v>
      </c>
      <c r="BB646" s="4">
        <f t="shared" ref="BB646:BB696" si="425">$AL646*IF(M646&gt;="x",1,0)</f>
        <v>0</v>
      </c>
      <c r="BC646" s="4">
        <f t="shared" ref="BC646:BC696" si="426">$AL646*IF(N646&gt;="x",1,0)</f>
        <v>0</v>
      </c>
      <c r="BD646" s="4">
        <f t="shared" ref="BD646:BD696" si="427">$AL646*IF(O646&gt;="x",1,0)</f>
        <v>0</v>
      </c>
      <c r="BE646" s="4">
        <f t="shared" ref="BE646:BE696" si="428">$AL646*IF(P646&gt;="x",1,0)</f>
        <v>0</v>
      </c>
      <c r="BF646" s="4">
        <f t="shared" ref="BF646:BF696" si="429">$AL646*IF(Q646&gt;="x",1,0)</f>
        <v>0</v>
      </c>
      <c r="BG646" s="4">
        <f t="shared" ref="BG646:BG696" si="430">$AL646*IF(R646&gt;="x",1,0)</f>
        <v>0</v>
      </c>
      <c r="BH646" s="4">
        <f t="shared" ref="BH646:BH696" si="431">IF(AND(L646="x",$AC646="F2"),1,0)</f>
        <v>0</v>
      </c>
      <c r="BI646" s="4">
        <f t="shared" ref="BI646:BI696" si="432">IF(AND(M646="x",$AC646="F2"),1,0)</f>
        <v>1</v>
      </c>
      <c r="BJ646" s="4">
        <f t="shared" ref="BJ646:BJ696" si="433">IF(AND(N646="x",$AC646="F2"),1,0)</f>
        <v>0</v>
      </c>
      <c r="BK646" s="4">
        <f t="shared" ref="BK646:BK696" si="434">IF(AND(O646="x",$AC646="F2"),1,0)</f>
        <v>0</v>
      </c>
      <c r="BL646" s="4">
        <f t="shared" ref="BL646:BL696" si="435">IF(AND(P646="x",$AC646="F2"),1,0)</f>
        <v>0</v>
      </c>
      <c r="BM646" s="4">
        <f t="shared" ref="BM646:BM696" si="436">IF(AND(Q646="x",$AC646="F2"),1,0)</f>
        <v>0</v>
      </c>
      <c r="BN646" s="4">
        <f t="shared" ref="BN646:BN696" si="437">IF(AND(R646="x",$AC646="F2"),1,0)</f>
        <v>0</v>
      </c>
      <c r="BO646">
        <f>SUMIFS(BH$5:BH646,$AA$5:$AA646,$AA646)</f>
        <v>12</v>
      </c>
      <c r="BP646">
        <f>SUMIFS(BI$5:BI646,$AA$5:$AA646,$AA646)</f>
        <v>14</v>
      </c>
      <c r="BQ646">
        <f>SUMIFS(BJ$5:BJ646,$AA$5:$AA646,$AA646)</f>
        <v>18</v>
      </c>
      <c r="BR646">
        <f>SUMIFS(BK$5:BK646,$AA$5:$AA646,$AA646)</f>
        <v>17</v>
      </c>
      <c r="BS646">
        <f>SUMIFS(BL$5:BL646,$AA$5:$AA646,$AA646)</f>
        <v>19</v>
      </c>
      <c r="BT646">
        <f>SUMIFS(BM$5:BM646,$AA$5:$AA646,$AA646)</f>
        <v>22</v>
      </c>
      <c r="BU646">
        <f>SUMIFS(BN$5:BN646,$AA$5:$AA646,$AA646)</f>
        <v>0</v>
      </c>
      <c r="BV646">
        <f t="shared" ref="BV646:BV696" si="438">SUMIFS(BH:BH,$AA:$AA,$AA646)</f>
        <v>18</v>
      </c>
      <c r="BW646">
        <f t="shared" ref="BW646:BW696" si="439">SUMIFS(BI:BI,$AA:$AA,$AA646)</f>
        <v>16</v>
      </c>
      <c r="BX646">
        <f t="shared" ref="BX646:BX696" si="440">SUMIFS(BJ:BJ,$AA:$AA,$AA646)</f>
        <v>28</v>
      </c>
      <c r="BY646">
        <f t="shared" ref="BY646:BY696" si="441">SUMIFS(BK:BK,$AA:$AA,$AA646)</f>
        <v>23</v>
      </c>
      <c r="BZ646">
        <f t="shared" ref="BZ646:BZ696" si="442">SUMIFS(BL:BL,$AA:$AA,$AA646)</f>
        <v>22</v>
      </c>
      <c r="CA646">
        <f t="shared" ref="CA646:CA696" si="443">SUMIFS(BM:BM,$AA:$AA,$AA646)</f>
        <v>40</v>
      </c>
      <c r="CB646">
        <f t="shared" ref="CB646:CB696" si="444">SUMIFS(BN:BN,$AA:$AA,$AA646)</f>
        <v>0</v>
      </c>
      <c r="CC646">
        <f t="shared" ref="CC646:CC696" si="445">SUMPRODUCT(BH646:BN646,BO646:BU646)</f>
        <v>14</v>
      </c>
      <c r="CD646">
        <f t="shared" ref="CD646:CD696" si="446">SUMPRODUCT(BV646:CB646,BH646:BN646)</f>
        <v>16</v>
      </c>
      <c r="CE646" t="str">
        <f>IFERROR(VLOOKUP($AA646,'Tuyến và nhân viên'!$I:$O,7,0),"")</f>
        <v>Trần Văn Khanh</v>
      </c>
      <c r="CF646">
        <f t="shared" ref="CF646:CF696" si="447">COUNTIFS($L646:$R646,"x")*COUNTIFS($W646:$Z646,"x")</f>
        <v>2</v>
      </c>
      <c r="CG646">
        <f t="shared" ref="CG646:CG696" si="448">COUNTIFS($L646:$R646,"x")</f>
        <v>1</v>
      </c>
      <c r="CH646">
        <f>COUNTIFS($L646:L646,"x")</f>
        <v>0</v>
      </c>
      <c r="CI646">
        <f>COUNTIFS($L646:M646,"x")</f>
        <v>1</v>
      </c>
      <c r="CJ646">
        <f>COUNTIFS($L646:N646,"x")</f>
        <v>1</v>
      </c>
      <c r="CK646">
        <f>COUNTIFS($L646:O646,"x")</f>
        <v>1</v>
      </c>
      <c r="CL646">
        <f>COUNTIFS($L646:P646,"x")</f>
        <v>1</v>
      </c>
      <c r="CM646">
        <f>COUNTIFS($L646:Q646,"x")</f>
        <v>1</v>
      </c>
      <c r="CN646">
        <f>COUNTIFS($L646:R646,"x")</f>
        <v>1</v>
      </c>
      <c r="CO646" t="str" cm="1">
        <f t="array" ref="CO646">IFERROR(INDEX($CH$4:$CN$4,0,MATCH(1,$CH646:$CN646,0)),"")</f>
        <v>Thứ 3</v>
      </c>
      <c r="CP646" t="str" cm="1">
        <f t="array" ref="CP646">IFERROR(INDEX($CH$4:$CN$4,0,MATCH(2,$CH646:$CN646,0)),"")</f>
        <v/>
      </c>
      <c r="CQ646" t="str">
        <f t="shared" ref="CQ646:CQ696" si="449">IF($CG646=1,CO646,_xlfn.CONCAT(CO646," &amp; ",CP646))</f>
        <v>Thứ 3</v>
      </c>
      <c r="CR646" t="str">
        <f t="shared" si="414"/>
        <v>F2 - Tuần 2 &amp; 4</v>
      </c>
    </row>
    <row r="647" spans="1:96" x14ac:dyDescent="0.3">
      <c r="A647" s="117" t="s">
        <v>39371</v>
      </c>
      <c r="B647" s="118" t="s">
        <v>33266</v>
      </c>
      <c r="C647" s="118" t="s">
        <v>33267</v>
      </c>
      <c r="D647" s="118" t="s">
        <v>39663</v>
      </c>
      <c r="E647" s="118" t="s">
        <v>39664</v>
      </c>
      <c r="F647" s="118" t="s">
        <v>23133</v>
      </c>
      <c r="G647" s="118" t="s">
        <v>38834</v>
      </c>
      <c r="H647" s="118" t="s">
        <v>38838</v>
      </c>
      <c r="I647" s="118" t="s">
        <v>22</v>
      </c>
      <c r="J647" s="119" t="s">
        <v>39658</v>
      </c>
      <c r="K647" s="119" t="s">
        <v>23</v>
      </c>
      <c r="L647" s="117" t="s">
        <v>23</v>
      </c>
      <c r="M647" s="117" t="s">
        <v>24</v>
      </c>
      <c r="N647" s="117" t="s">
        <v>23</v>
      </c>
      <c r="O647" s="117" t="s">
        <v>23</v>
      </c>
      <c r="P647" s="117" t="s">
        <v>23</v>
      </c>
      <c r="Q647" s="117" t="s">
        <v>23</v>
      </c>
      <c r="R647" s="117" t="s">
        <v>23</v>
      </c>
      <c r="S647" s="117" t="s">
        <v>24</v>
      </c>
      <c r="T647" s="117" t="s">
        <v>24</v>
      </c>
      <c r="U647" s="117" t="s">
        <v>24</v>
      </c>
      <c r="V647" s="117" t="s">
        <v>24</v>
      </c>
      <c r="W647" s="74" t="str">
        <f t="shared" si="415"/>
        <v/>
      </c>
      <c r="X647" s="74" t="str">
        <f t="shared" si="416"/>
        <v>x</v>
      </c>
      <c r="Y647" s="74" t="str">
        <f t="shared" si="417"/>
        <v/>
      </c>
      <c r="Z647" s="74" t="str">
        <f t="shared" si="418"/>
        <v>x</v>
      </c>
      <c r="AA647" t="str">
        <f>VLOOKUP($D647,'Tuyến và nhân viên'!$D:$M,6,0)</f>
        <v>HL00623</v>
      </c>
      <c r="AB647" t="str">
        <f>VLOOKUP($D647,'Tuyến và nhân viên'!$D:$M,7,0)</f>
        <v>Lê Thị Liên Thư</v>
      </c>
      <c r="AC647" s="16" t="str">
        <f>IFERROR(VLOOKUP($F647,DSKH!$D:$BF,53,0),"")</f>
        <v>F2</v>
      </c>
      <c r="AD647" s="16" t="str">
        <f>IFERROR(VLOOKUP($F647,DSKH!$D:$BF,54,0),"")</f>
        <v>GT</v>
      </c>
      <c r="AE647" s="4">
        <f>SUMIFS('Doanh số khách hàng'!$F:$F,'Doanh số khách hàng'!$A:$A,'Chi tiết tuyến'!$F647)</f>
        <v>231140</v>
      </c>
      <c r="AF647" s="16" t="str">
        <f t="shared" si="410"/>
        <v>F4</v>
      </c>
      <c r="AG647" s="16" t="str">
        <f t="shared" si="411"/>
        <v>F2</v>
      </c>
      <c r="AH647" t="b">
        <f t="shared" si="419"/>
        <v>0</v>
      </c>
      <c r="AI647" t="b">
        <f t="shared" si="420"/>
        <v>1</v>
      </c>
      <c r="AJ647">
        <f>IFERROR(VLOOKUP($AC647,Master!$D:$E,2,0),"")</f>
        <v>2</v>
      </c>
      <c r="AK647">
        <f>VLOOKUP($AF647,Master!$D:$E,2,0)</f>
        <v>4</v>
      </c>
      <c r="AL647" s="4">
        <f t="shared" si="421"/>
        <v>115570</v>
      </c>
      <c r="AM647" t="str">
        <f>IFERROR(VLOOKUP($F647,DSKH!$D:$BF,31,0),"")</f>
        <v>Tỉnh Cà Mau</v>
      </c>
      <c r="AN647" t="str">
        <f>IFERROR(VLOOKUP($F647,DSKH!$D:$BF,29,0),"")</f>
        <v>Xã Vĩnh Mỹ</v>
      </c>
      <c r="AO647">
        <f>IFERROR(VLOOKUP($F647,DSKH!$D:$BF,52,0),"")</f>
        <v>231140</v>
      </c>
      <c r="AP647">
        <f>IF(L647="x",1+COUNTIFS(AP$4:AP646,"&gt;0",$AA$4:$AA646,$AA646),0)</f>
        <v>0</v>
      </c>
      <c r="AQ647">
        <f>IF(M647="x",1+COUNTIFS(AQ$4:AQ646,"&gt;0",$AA$4:$AA646,$AA646),0)</f>
        <v>20</v>
      </c>
      <c r="AR647">
        <f>IF(N647="x",1+COUNTIFS(AR$4:AR646,"&gt;0",$AA$4:$AA646,$AA646),0)</f>
        <v>0</v>
      </c>
      <c r="AS647">
        <f>IF(O647="x",1+COUNTIFS(AS$4:AS646,"&gt;0",$AA$4:$AA646,$AA646),0)</f>
        <v>0</v>
      </c>
      <c r="AT647">
        <f>IF(P647="x",1+COUNTIFS(AT$4:AT646,"&gt;0",$AA$4:$AA646,$AA646),0)</f>
        <v>0</v>
      </c>
      <c r="AU647">
        <f>IF(Q647="x",1+COUNTIFS(AU$4:AU646,"&gt;0",$AA$4:$AA646,$AA646),0)</f>
        <v>0</v>
      </c>
      <c r="AV647">
        <f>IF(R647="x",1+COUNTIFS(AV$4:AV646,"&gt;0",$AA$4:$AA646,$AA646),0)</f>
        <v>0</v>
      </c>
      <c r="AW647">
        <f t="shared" si="412"/>
        <v>0</v>
      </c>
      <c r="AX647">
        <f t="shared" si="413"/>
        <v>1</v>
      </c>
      <c r="AY647">
        <f t="shared" si="422"/>
        <v>0</v>
      </c>
      <c r="AZ647">
        <f t="shared" si="423"/>
        <v>1</v>
      </c>
      <c r="BA647" s="4">
        <f t="shared" si="424"/>
        <v>0</v>
      </c>
      <c r="BB647" s="4">
        <f t="shared" si="425"/>
        <v>115570</v>
      </c>
      <c r="BC647" s="4">
        <f t="shared" si="426"/>
        <v>0</v>
      </c>
      <c r="BD647" s="4">
        <f t="shared" si="427"/>
        <v>0</v>
      </c>
      <c r="BE647" s="4">
        <f t="shared" si="428"/>
        <v>0</v>
      </c>
      <c r="BF647" s="4">
        <f t="shared" si="429"/>
        <v>0</v>
      </c>
      <c r="BG647" s="4">
        <f t="shared" si="430"/>
        <v>0</v>
      </c>
      <c r="BH647" s="4">
        <f t="shared" si="431"/>
        <v>0</v>
      </c>
      <c r="BI647" s="4">
        <f t="shared" si="432"/>
        <v>1</v>
      </c>
      <c r="BJ647" s="4">
        <f t="shared" si="433"/>
        <v>0</v>
      </c>
      <c r="BK647" s="4">
        <f t="shared" si="434"/>
        <v>0</v>
      </c>
      <c r="BL647" s="4">
        <f t="shared" si="435"/>
        <v>0</v>
      </c>
      <c r="BM647" s="4">
        <f t="shared" si="436"/>
        <v>0</v>
      </c>
      <c r="BN647" s="4">
        <f t="shared" si="437"/>
        <v>0</v>
      </c>
      <c r="BO647">
        <f>SUMIFS(BH$5:BH647,$AA$5:$AA647,$AA647)</f>
        <v>12</v>
      </c>
      <c r="BP647">
        <f>SUMIFS(BI$5:BI647,$AA$5:$AA647,$AA647)</f>
        <v>15</v>
      </c>
      <c r="BQ647">
        <f>SUMIFS(BJ$5:BJ647,$AA$5:$AA647,$AA647)</f>
        <v>18</v>
      </c>
      <c r="BR647">
        <f>SUMIFS(BK$5:BK647,$AA$5:$AA647,$AA647)</f>
        <v>17</v>
      </c>
      <c r="BS647">
        <f>SUMIFS(BL$5:BL647,$AA$5:$AA647,$AA647)</f>
        <v>19</v>
      </c>
      <c r="BT647">
        <f>SUMIFS(BM$5:BM647,$AA$5:$AA647,$AA647)</f>
        <v>22</v>
      </c>
      <c r="BU647">
        <f>SUMIFS(BN$5:BN647,$AA$5:$AA647,$AA647)</f>
        <v>0</v>
      </c>
      <c r="BV647">
        <f t="shared" si="438"/>
        <v>18</v>
      </c>
      <c r="BW647">
        <f t="shared" si="439"/>
        <v>16</v>
      </c>
      <c r="BX647">
        <f t="shared" si="440"/>
        <v>28</v>
      </c>
      <c r="BY647">
        <f t="shared" si="441"/>
        <v>23</v>
      </c>
      <c r="BZ647">
        <f t="shared" si="442"/>
        <v>22</v>
      </c>
      <c r="CA647">
        <f t="shared" si="443"/>
        <v>40</v>
      </c>
      <c r="CB647">
        <f t="shared" si="444"/>
        <v>0</v>
      </c>
      <c r="CC647">
        <f t="shared" si="445"/>
        <v>15</v>
      </c>
      <c r="CD647">
        <f t="shared" si="446"/>
        <v>16</v>
      </c>
      <c r="CE647" t="str">
        <f>IFERROR(VLOOKUP($AA647,'Tuyến và nhân viên'!$I:$O,7,0),"")</f>
        <v>Trần Văn Khanh</v>
      </c>
      <c r="CF647">
        <f t="shared" si="447"/>
        <v>2</v>
      </c>
      <c r="CG647">
        <f t="shared" si="448"/>
        <v>1</v>
      </c>
      <c r="CH647">
        <f>COUNTIFS($L647:L647,"x")</f>
        <v>0</v>
      </c>
      <c r="CI647">
        <f>COUNTIFS($L647:M647,"x")</f>
        <v>1</v>
      </c>
      <c r="CJ647">
        <f>COUNTIFS($L647:N647,"x")</f>
        <v>1</v>
      </c>
      <c r="CK647">
        <f>COUNTIFS($L647:O647,"x")</f>
        <v>1</v>
      </c>
      <c r="CL647">
        <f>COUNTIFS($L647:P647,"x")</f>
        <v>1</v>
      </c>
      <c r="CM647">
        <f>COUNTIFS($L647:Q647,"x")</f>
        <v>1</v>
      </c>
      <c r="CN647">
        <f>COUNTIFS($L647:R647,"x")</f>
        <v>1</v>
      </c>
      <c r="CO647" t="str" cm="1">
        <f t="array" ref="CO647">IFERROR(INDEX($CH$4:$CN$4,0,MATCH(1,$CH647:$CN647,0)),"")</f>
        <v>Thứ 3</v>
      </c>
      <c r="CP647" t="str" cm="1">
        <f t="array" ref="CP647">IFERROR(INDEX($CH$4:$CN$4,0,MATCH(2,$CH647:$CN647,0)),"")</f>
        <v/>
      </c>
      <c r="CQ647" t="str">
        <f t="shared" si="449"/>
        <v>Thứ 3</v>
      </c>
      <c r="CR647" t="str">
        <f t="shared" si="414"/>
        <v>F2 - Tuần 2 &amp; 4</v>
      </c>
    </row>
    <row r="648" spans="1:96" x14ac:dyDescent="0.3">
      <c r="A648" s="117" t="s">
        <v>39379</v>
      </c>
      <c r="B648" s="118" t="s">
        <v>33266</v>
      </c>
      <c r="C648" s="118" t="s">
        <v>33267</v>
      </c>
      <c r="D648" s="118" t="s">
        <v>39663</v>
      </c>
      <c r="E648" s="118" t="s">
        <v>39664</v>
      </c>
      <c r="F648" s="118" t="s">
        <v>38840</v>
      </c>
      <c r="G648" s="118" t="s">
        <v>38841</v>
      </c>
      <c r="H648" s="118" t="s">
        <v>34469</v>
      </c>
      <c r="I648" s="118" t="s">
        <v>22</v>
      </c>
      <c r="J648" s="119" t="s">
        <v>39658</v>
      </c>
      <c r="K648" s="119" t="s">
        <v>23</v>
      </c>
      <c r="L648" s="117" t="s">
        <v>23</v>
      </c>
      <c r="M648" s="117" t="s">
        <v>23</v>
      </c>
      <c r="N648" s="117" t="s">
        <v>23</v>
      </c>
      <c r="O648" s="117" t="s">
        <v>24</v>
      </c>
      <c r="P648" s="117" t="s">
        <v>23</v>
      </c>
      <c r="Q648" s="117" t="s">
        <v>23</v>
      </c>
      <c r="R648" s="117" t="s">
        <v>23</v>
      </c>
      <c r="S648" s="117" t="s">
        <v>24</v>
      </c>
      <c r="T648" s="117" t="s">
        <v>24</v>
      </c>
      <c r="U648" s="117" t="s">
        <v>24</v>
      </c>
      <c r="V648" s="117" t="s">
        <v>24</v>
      </c>
      <c r="W648" s="74" t="str">
        <f t="shared" si="415"/>
        <v/>
      </c>
      <c r="X648" s="74" t="str">
        <f t="shared" si="416"/>
        <v>x</v>
      </c>
      <c r="Y648" s="74" t="str">
        <f t="shared" si="417"/>
        <v/>
      </c>
      <c r="Z648" s="74" t="str">
        <f t="shared" si="418"/>
        <v>x</v>
      </c>
      <c r="AA648" t="str">
        <f>VLOOKUP($D648,'Tuyến và nhân viên'!$D:$M,6,0)</f>
        <v>HL00623</v>
      </c>
      <c r="AB648" t="str">
        <f>VLOOKUP($D648,'Tuyến và nhân viên'!$D:$M,7,0)</f>
        <v>Lê Thị Liên Thư</v>
      </c>
      <c r="AC648" s="16" t="str">
        <f>IFERROR(VLOOKUP($F648,DSKH!$D:$BF,53,0),"")</f>
        <v>F2</v>
      </c>
      <c r="AD648" s="16" t="str">
        <f>IFERROR(VLOOKUP($F648,DSKH!$D:$BF,54,0),"")</f>
        <v>GT</v>
      </c>
      <c r="AE648" s="4">
        <f>SUMIFS('Doanh số khách hàng'!$F:$F,'Doanh số khách hàng'!$A:$A,'Chi tiết tuyến'!$F648)</f>
        <v>0</v>
      </c>
      <c r="AF648" s="16" t="str">
        <f t="shared" si="410"/>
        <v>F4</v>
      </c>
      <c r="AG648" s="16" t="str">
        <f t="shared" si="411"/>
        <v>F2</v>
      </c>
      <c r="AH648" t="b">
        <f t="shared" si="419"/>
        <v>0</v>
      </c>
      <c r="AI648" t="b">
        <f t="shared" si="420"/>
        <v>1</v>
      </c>
      <c r="AJ648">
        <f>IFERROR(VLOOKUP($AC648,Master!$D:$E,2,0),"")</f>
        <v>2</v>
      </c>
      <c r="AK648">
        <f>VLOOKUP($AF648,Master!$D:$E,2,0)</f>
        <v>4</v>
      </c>
      <c r="AL648" s="4">
        <f t="shared" si="421"/>
        <v>0</v>
      </c>
      <c r="AM648" t="str">
        <f>IFERROR(VLOOKUP($F648,DSKH!$D:$BF,31,0),"")</f>
        <v>Tỉnh Cà Mau</v>
      </c>
      <c r="AN648" t="str">
        <f>IFERROR(VLOOKUP($F648,DSKH!$D:$BF,29,0),"")</f>
        <v>Phường Bạc Liêu</v>
      </c>
      <c r="AO648">
        <f>IFERROR(VLOOKUP($F648,DSKH!$D:$BF,52,0),"")</f>
        <v>0</v>
      </c>
      <c r="AP648">
        <f>IF(L648="x",1+COUNTIFS(AP$4:AP647,"&gt;0",$AA$4:$AA647,$AA647),0)</f>
        <v>0</v>
      </c>
      <c r="AQ648">
        <f>IF(M648="x",1+COUNTIFS(AQ$4:AQ647,"&gt;0",$AA$4:$AA647,$AA647),0)</f>
        <v>0</v>
      </c>
      <c r="AR648">
        <f>IF(N648="x",1+COUNTIFS(AR$4:AR647,"&gt;0",$AA$4:$AA647,$AA647),0)</f>
        <v>0</v>
      </c>
      <c r="AS648">
        <f>IF(O648="x",1+COUNTIFS(AS$4:AS647,"&gt;0",$AA$4:$AA647,$AA647),0)</f>
        <v>24</v>
      </c>
      <c r="AT648">
        <f>IF(P648="x",1+COUNTIFS(AT$4:AT647,"&gt;0",$AA$4:$AA647,$AA647),0)</f>
        <v>0</v>
      </c>
      <c r="AU648">
        <f>IF(Q648="x",1+COUNTIFS(AU$4:AU647,"&gt;0",$AA$4:$AA647,$AA647),0)</f>
        <v>0</v>
      </c>
      <c r="AV648">
        <f>IF(R648="x",1+COUNTIFS(AV$4:AV647,"&gt;0",$AA$4:$AA647,$AA647),0)</f>
        <v>0</v>
      </c>
      <c r="AW648">
        <f t="shared" si="412"/>
        <v>0</v>
      </c>
      <c r="AX648">
        <f t="shared" si="413"/>
        <v>1</v>
      </c>
      <c r="AY648">
        <f t="shared" si="422"/>
        <v>0</v>
      </c>
      <c r="AZ648">
        <f t="shared" si="423"/>
        <v>1</v>
      </c>
      <c r="BA648" s="4">
        <f t="shared" si="424"/>
        <v>0</v>
      </c>
      <c r="BB648" s="4">
        <f t="shared" si="425"/>
        <v>0</v>
      </c>
      <c r="BC648" s="4">
        <f t="shared" si="426"/>
        <v>0</v>
      </c>
      <c r="BD648" s="4">
        <f t="shared" si="427"/>
        <v>0</v>
      </c>
      <c r="BE648" s="4">
        <f t="shared" si="428"/>
        <v>0</v>
      </c>
      <c r="BF648" s="4">
        <f t="shared" si="429"/>
        <v>0</v>
      </c>
      <c r="BG648" s="4">
        <f t="shared" si="430"/>
        <v>0</v>
      </c>
      <c r="BH648" s="4">
        <f t="shared" si="431"/>
        <v>0</v>
      </c>
      <c r="BI648" s="4">
        <f t="shared" si="432"/>
        <v>0</v>
      </c>
      <c r="BJ648" s="4">
        <f t="shared" si="433"/>
        <v>0</v>
      </c>
      <c r="BK648" s="4">
        <f t="shared" si="434"/>
        <v>1</v>
      </c>
      <c r="BL648" s="4">
        <f t="shared" si="435"/>
        <v>0</v>
      </c>
      <c r="BM648" s="4">
        <f t="shared" si="436"/>
        <v>0</v>
      </c>
      <c r="BN648" s="4">
        <f t="shared" si="437"/>
        <v>0</v>
      </c>
      <c r="BO648">
        <f>SUMIFS(BH$5:BH648,$AA$5:$AA648,$AA648)</f>
        <v>12</v>
      </c>
      <c r="BP648">
        <f>SUMIFS(BI$5:BI648,$AA$5:$AA648,$AA648)</f>
        <v>15</v>
      </c>
      <c r="BQ648">
        <f>SUMIFS(BJ$5:BJ648,$AA$5:$AA648,$AA648)</f>
        <v>18</v>
      </c>
      <c r="BR648">
        <f>SUMIFS(BK$5:BK648,$AA$5:$AA648,$AA648)</f>
        <v>18</v>
      </c>
      <c r="BS648">
        <f>SUMIFS(BL$5:BL648,$AA$5:$AA648,$AA648)</f>
        <v>19</v>
      </c>
      <c r="BT648">
        <f>SUMIFS(BM$5:BM648,$AA$5:$AA648,$AA648)</f>
        <v>22</v>
      </c>
      <c r="BU648">
        <f>SUMIFS(BN$5:BN648,$AA$5:$AA648,$AA648)</f>
        <v>0</v>
      </c>
      <c r="BV648">
        <f t="shared" si="438"/>
        <v>18</v>
      </c>
      <c r="BW648">
        <f t="shared" si="439"/>
        <v>16</v>
      </c>
      <c r="BX648">
        <f t="shared" si="440"/>
        <v>28</v>
      </c>
      <c r="BY648">
        <f t="shared" si="441"/>
        <v>23</v>
      </c>
      <c r="BZ648">
        <f t="shared" si="442"/>
        <v>22</v>
      </c>
      <c r="CA648">
        <f t="shared" si="443"/>
        <v>40</v>
      </c>
      <c r="CB648">
        <f t="shared" si="444"/>
        <v>0</v>
      </c>
      <c r="CC648">
        <f t="shared" si="445"/>
        <v>18</v>
      </c>
      <c r="CD648">
        <f t="shared" si="446"/>
        <v>23</v>
      </c>
      <c r="CE648" t="str">
        <f>IFERROR(VLOOKUP($AA648,'Tuyến và nhân viên'!$I:$O,7,0),"")</f>
        <v>Trần Văn Khanh</v>
      </c>
      <c r="CF648">
        <f t="shared" si="447"/>
        <v>2</v>
      </c>
      <c r="CG648">
        <f t="shared" si="448"/>
        <v>1</v>
      </c>
      <c r="CH648">
        <f>COUNTIFS($L648:L648,"x")</f>
        <v>0</v>
      </c>
      <c r="CI648">
        <f>COUNTIFS($L648:M648,"x")</f>
        <v>0</v>
      </c>
      <c r="CJ648">
        <f>COUNTIFS($L648:N648,"x")</f>
        <v>0</v>
      </c>
      <c r="CK648">
        <f>COUNTIFS($L648:O648,"x")</f>
        <v>1</v>
      </c>
      <c r="CL648">
        <f>COUNTIFS($L648:P648,"x")</f>
        <v>1</v>
      </c>
      <c r="CM648">
        <f>COUNTIFS($L648:Q648,"x")</f>
        <v>1</v>
      </c>
      <c r="CN648">
        <f>COUNTIFS($L648:R648,"x")</f>
        <v>1</v>
      </c>
      <c r="CO648" t="str" cm="1">
        <f t="array" ref="CO648">IFERROR(INDEX($CH$4:$CN$4,0,MATCH(1,$CH648:$CN648,0)),"")</f>
        <v>Thứ 5</v>
      </c>
      <c r="CP648" t="str" cm="1">
        <f t="array" ref="CP648">IFERROR(INDEX($CH$4:$CN$4,0,MATCH(2,$CH648:$CN648,0)),"")</f>
        <v/>
      </c>
      <c r="CQ648" t="str">
        <f t="shared" si="449"/>
        <v>Thứ 5</v>
      </c>
      <c r="CR648" t="str">
        <f t="shared" si="414"/>
        <v>F2 - Tuần 2 &amp; 4</v>
      </c>
    </row>
    <row r="649" spans="1:96" x14ac:dyDescent="0.3">
      <c r="A649" s="117" t="s">
        <v>39387</v>
      </c>
      <c r="B649" s="118" t="s">
        <v>33266</v>
      </c>
      <c r="C649" s="118" t="s">
        <v>33267</v>
      </c>
      <c r="D649" s="118" t="s">
        <v>39663</v>
      </c>
      <c r="E649" s="118" t="s">
        <v>39664</v>
      </c>
      <c r="F649" s="118" t="s">
        <v>38855</v>
      </c>
      <c r="G649" s="118" t="s">
        <v>38856</v>
      </c>
      <c r="H649" s="118" t="s">
        <v>38860</v>
      </c>
      <c r="I649" s="118" t="s">
        <v>22</v>
      </c>
      <c r="J649" s="119" t="s">
        <v>39658</v>
      </c>
      <c r="K649" s="119" t="s">
        <v>23</v>
      </c>
      <c r="L649" s="117" t="s">
        <v>24</v>
      </c>
      <c r="M649" s="117" t="s">
        <v>23</v>
      </c>
      <c r="N649" s="117" t="s">
        <v>23</v>
      </c>
      <c r="O649" s="117" t="s">
        <v>23</v>
      </c>
      <c r="P649" s="117" t="s">
        <v>23</v>
      </c>
      <c r="Q649" s="117" t="s">
        <v>23</v>
      </c>
      <c r="R649" s="117" t="s">
        <v>23</v>
      </c>
      <c r="S649" s="117" t="s">
        <v>24</v>
      </c>
      <c r="T649" s="117" t="s">
        <v>24</v>
      </c>
      <c r="U649" s="117" t="s">
        <v>24</v>
      </c>
      <c r="V649" s="117" t="s">
        <v>24</v>
      </c>
      <c r="W649" s="74" t="str">
        <f t="shared" si="415"/>
        <v/>
      </c>
      <c r="X649" s="74" t="str">
        <f t="shared" si="416"/>
        <v>x</v>
      </c>
      <c r="Y649" s="74" t="str">
        <f t="shared" si="417"/>
        <v/>
      </c>
      <c r="Z649" s="74" t="str">
        <f t="shared" si="418"/>
        <v>x</v>
      </c>
      <c r="AA649" t="str">
        <f>VLOOKUP($D649,'Tuyến và nhân viên'!$D:$M,6,0)</f>
        <v>HL00623</v>
      </c>
      <c r="AB649" t="str">
        <f>VLOOKUP($D649,'Tuyến và nhân viên'!$D:$M,7,0)</f>
        <v>Lê Thị Liên Thư</v>
      </c>
      <c r="AC649" s="16" t="str">
        <f>IFERROR(VLOOKUP($F649,DSKH!$D:$BF,53,0),"")</f>
        <v>F2</v>
      </c>
      <c r="AD649" s="16" t="str">
        <f>IFERROR(VLOOKUP($F649,DSKH!$D:$BF,54,0),"")</f>
        <v>GT</v>
      </c>
      <c r="AE649" s="4">
        <f>SUMIFS('Doanh số khách hàng'!$F:$F,'Doanh số khách hàng'!$A:$A,'Chi tiết tuyến'!$F649)</f>
        <v>0</v>
      </c>
      <c r="AF649" s="16" t="str">
        <f t="shared" si="410"/>
        <v>F4</v>
      </c>
      <c r="AG649" s="16" t="str">
        <f t="shared" si="411"/>
        <v>F2</v>
      </c>
      <c r="AH649" t="b">
        <f t="shared" si="419"/>
        <v>0</v>
      </c>
      <c r="AI649" t="b">
        <f t="shared" si="420"/>
        <v>1</v>
      </c>
      <c r="AJ649">
        <f>IFERROR(VLOOKUP($AC649,Master!$D:$E,2,0),"")</f>
        <v>2</v>
      </c>
      <c r="AK649">
        <f>VLOOKUP($AF649,Master!$D:$E,2,0)</f>
        <v>4</v>
      </c>
      <c r="AL649" s="4">
        <f t="shared" si="421"/>
        <v>0</v>
      </c>
      <c r="AM649" t="str">
        <f>IFERROR(VLOOKUP($F649,DSKH!$D:$BF,31,0),"")</f>
        <v>Tỉnh Cà Mau</v>
      </c>
      <c r="AN649" t="str">
        <f>IFERROR(VLOOKUP($F649,DSKH!$D:$BF,29,0),"")</f>
        <v>Xã Gành Hào</v>
      </c>
      <c r="AO649">
        <f>IFERROR(VLOOKUP($F649,DSKH!$D:$BF,52,0),"")</f>
        <v>0</v>
      </c>
      <c r="AP649">
        <f>IF(L649="x",1+COUNTIFS(AP$4:AP648,"&gt;0",$AA$4:$AA648,$AA648),0)</f>
        <v>21</v>
      </c>
      <c r="AQ649">
        <f>IF(M649="x",1+COUNTIFS(AQ$4:AQ648,"&gt;0",$AA$4:$AA648,$AA648),0)</f>
        <v>0</v>
      </c>
      <c r="AR649">
        <f>IF(N649="x",1+COUNTIFS(AR$4:AR648,"&gt;0",$AA$4:$AA648,$AA648),0)</f>
        <v>0</v>
      </c>
      <c r="AS649">
        <f>IF(O649="x",1+COUNTIFS(AS$4:AS648,"&gt;0",$AA$4:$AA648,$AA648),0)</f>
        <v>0</v>
      </c>
      <c r="AT649">
        <f>IF(P649="x",1+COUNTIFS(AT$4:AT648,"&gt;0",$AA$4:$AA648,$AA648),0)</f>
        <v>0</v>
      </c>
      <c r="AU649">
        <f>IF(Q649="x",1+COUNTIFS(AU$4:AU648,"&gt;0",$AA$4:$AA648,$AA648),0)</f>
        <v>0</v>
      </c>
      <c r="AV649">
        <f>IF(R649="x",1+COUNTIFS(AV$4:AV648,"&gt;0",$AA$4:$AA648,$AA648),0)</f>
        <v>0</v>
      </c>
      <c r="AW649">
        <f t="shared" si="412"/>
        <v>0</v>
      </c>
      <c r="AX649">
        <f t="shared" si="413"/>
        <v>1</v>
      </c>
      <c r="AY649">
        <f t="shared" si="422"/>
        <v>0</v>
      </c>
      <c r="AZ649">
        <f t="shared" si="423"/>
        <v>1</v>
      </c>
      <c r="BA649" s="4">
        <f t="shared" si="424"/>
        <v>0</v>
      </c>
      <c r="BB649" s="4">
        <f t="shared" si="425"/>
        <v>0</v>
      </c>
      <c r="BC649" s="4">
        <f t="shared" si="426"/>
        <v>0</v>
      </c>
      <c r="BD649" s="4">
        <f t="shared" si="427"/>
        <v>0</v>
      </c>
      <c r="BE649" s="4">
        <f t="shared" si="428"/>
        <v>0</v>
      </c>
      <c r="BF649" s="4">
        <f t="shared" si="429"/>
        <v>0</v>
      </c>
      <c r="BG649" s="4">
        <f t="shared" si="430"/>
        <v>0</v>
      </c>
      <c r="BH649" s="4">
        <f t="shared" si="431"/>
        <v>1</v>
      </c>
      <c r="BI649" s="4">
        <f t="shared" si="432"/>
        <v>0</v>
      </c>
      <c r="BJ649" s="4">
        <f t="shared" si="433"/>
        <v>0</v>
      </c>
      <c r="BK649" s="4">
        <f t="shared" si="434"/>
        <v>0</v>
      </c>
      <c r="BL649" s="4">
        <f t="shared" si="435"/>
        <v>0</v>
      </c>
      <c r="BM649" s="4">
        <f t="shared" si="436"/>
        <v>0</v>
      </c>
      <c r="BN649" s="4">
        <f t="shared" si="437"/>
        <v>0</v>
      </c>
      <c r="BO649">
        <f>SUMIFS(BH$5:BH649,$AA$5:$AA649,$AA649)</f>
        <v>13</v>
      </c>
      <c r="BP649">
        <f>SUMIFS(BI$5:BI649,$AA$5:$AA649,$AA649)</f>
        <v>15</v>
      </c>
      <c r="BQ649">
        <f>SUMIFS(BJ$5:BJ649,$AA$5:$AA649,$AA649)</f>
        <v>18</v>
      </c>
      <c r="BR649">
        <f>SUMIFS(BK$5:BK649,$AA$5:$AA649,$AA649)</f>
        <v>18</v>
      </c>
      <c r="BS649">
        <f>SUMIFS(BL$5:BL649,$AA$5:$AA649,$AA649)</f>
        <v>19</v>
      </c>
      <c r="BT649">
        <f>SUMIFS(BM$5:BM649,$AA$5:$AA649,$AA649)</f>
        <v>22</v>
      </c>
      <c r="BU649">
        <f>SUMIFS(BN$5:BN649,$AA$5:$AA649,$AA649)</f>
        <v>0</v>
      </c>
      <c r="BV649">
        <f t="shared" si="438"/>
        <v>18</v>
      </c>
      <c r="BW649">
        <f t="shared" si="439"/>
        <v>16</v>
      </c>
      <c r="BX649">
        <f t="shared" si="440"/>
        <v>28</v>
      </c>
      <c r="BY649">
        <f t="shared" si="441"/>
        <v>23</v>
      </c>
      <c r="BZ649">
        <f t="shared" si="442"/>
        <v>22</v>
      </c>
      <c r="CA649">
        <f t="shared" si="443"/>
        <v>40</v>
      </c>
      <c r="CB649">
        <f t="shared" si="444"/>
        <v>0</v>
      </c>
      <c r="CC649">
        <f t="shared" si="445"/>
        <v>13</v>
      </c>
      <c r="CD649">
        <f t="shared" si="446"/>
        <v>18</v>
      </c>
      <c r="CE649" t="str">
        <f>IFERROR(VLOOKUP($AA649,'Tuyến và nhân viên'!$I:$O,7,0),"")</f>
        <v>Trần Văn Khanh</v>
      </c>
      <c r="CF649">
        <f t="shared" si="447"/>
        <v>2</v>
      </c>
      <c r="CG649">
        <f t="shared" si="448"/>
        <v>1</v>
      </c>
      <c r="CH649">
        <f>COUNTIFS($L649:L649,"x")</f>
        <v>1</v>
      </c>
      <c r="CI649">
        <f>COUNTIFS($L649:M649,"x")</f>
        <v>1</v>
      </c>
      <c r="CJ649">
        <f>COUNTIFS($L649:N649,"x")</f>
        <v>1</v>
      </c>
      <c r="CK649">
        <f>COUNTIFS($L649:O649,"x")</f>
        <v>1</v>
      </c>
      <c r="CL649">
        <f>COUNTIFS($L649:P649,"x")</f>
        <v>1</v>
      </c>
      <c r="CM649">
        <f>COUNTIFS($L649:Q649,"x")</f>
        <v>1</v>
      </c>
      <c r="CN649">
        <f>COUNTIFS($L649:R649,"x")</f>
        <v>1</v>
      </c>
      <c r="CO649" t="str" cm="1">
        <f t="array" ref="CO649">IFERROR(INDEX($CH$4:$CN$4,0,MATCH(1,$CH649:$CN649,0)),"")</f>
        <v>Thứ 2</v>
      </c>
      <c r="CP649" t="str" cm="1">
        <f t="array" ref="CP649">IFERROR(INDEX($CH$4:$CN$4,0,MATCH(2,$CH649:$CN649,0)),"")</f>
        <v/>
      </c>
      <c r="CQ649" t="str">
        <f t="shared" si="449"/>
        <v>Thứ 2</v>
      </c>
      <c r="CR649" t="str">
        <f t="shared" si="414"/>
        <v>F2 - Tuần 2 &amp; 4</v>
      </c>
    </row>
    <row r="650" spans="1:96" x14ac:dyDescent="0.3">
      <c r="A650" s="117" t="s">
        <v>39394</v>
      </c>
      <c r="B650" s="118" t="s">
        <v>33266</v>
      </c>
      <c r="C650" s="118" t="s">
        <v>33267</v>
      </c>
      <c r="D650" s="118" t="s">
        <v>39663</v>
      </c>
      <c r="E650" s="118" t="s">
        <v>39664</v>
      </c>
      <c r="F650" s="118" t="s">
        <v>11359</v>
      </c>
      <c r="G650" s="118" t="s">
        <v>38863</v>
      </c>
      <c r="H650" s="118" t="s">
        <v>38869</v>
      </c>
      <c r="I650" s="118" t="s">
        <v>22</v>
      </c>
      <c r="J650" s="119" t="s">
        <v>39658</v>
      </c>
      <c r="K650" s="119" t="s">
        <v>23</v>
      </c>
      <c r="L650" s="117" t="s">
        <v>23</v>
      </c>
      <c r="M650" s="117" t="s">
        <v>23</v>
      </c>
      <c r="N650" s="117" t="s">
        <v>24</v>
      </c>
      <c r="O650" s="117" t="s">
        <v>23</v>
      </c>
      <c r="P650" s="117" t="s">
        <v>23</v>
      </c>
      <c r="Q650" s="117" t="s">
        <v>23</v>
      </c>
      <c r="R650" s="117" t="s">
        <v>23</v>
      </c>
      <c r="S650" s="117" t="s">
        <v>24</v>
      </c>
      <c r="T650" s="117" t="s">
        <v>24</v>
      </c>
      <c r="U650" s="117" t="s">
        <v>24</v>
      </c>
      <c r="V650" s="117" t="s">
        <v>24</v>
      </c>
      <c r="W650" s="74" t="str">
        <f t="shared" si="415"/>
        <v>x</v>
      </c>
      <c r="X650" s="74" t="str">
        <f t="shared" si="416"/>
        <v>x</v>
      </c>
      <c r="Y650" s="74" t="str">
        <f t="shared" si="417"/>
        <v>x</v>
      </c>
      <c r="Z650" s="74" t="str">
        <f t="shared" si="418"/>
        <v>x</v>
      </c>
      <c r="AA650" t="str">
        <f>VLOOKUP($D650,'Tuyến và nhân viên'!$D:$M,6,0)</f>
        <v>HL00623</v>
      </c>
      <c r="AB650" t="str">
        <f>VLOOKUP($D650,'Tuyến và nhân viên'!$D:$M,7,0)</f>
        <v>Lê Thị Liên Thư</v>
      </c>
      <c r="AC650" s="16" t="str">
        <f>IFERROR(VLOOKUP($F650,DSKH!$D:$BF,53,0),"")</f>
        <v>F4</v>
      </c>
      <c r="AD650" s="16" t="str">
        <f>IFERROR(VLOOKUP($F650,DSKH!$D:$BF,54,0),"")</f>
        <v>GT</v>
      </c>
      <c r="AE650" s="4">
        <f>SUMIFS('Doanh số khách hàng'!$F:$F,'Doanh số khách hàng'!$A:$A,'Chi tiết tuyến'!$F650)</f>
        <v>564853.33333333337</v>
      </c>
      <c r="AF650" s="16" t="str">
        <f t="shared" si="410"/>
        <v>F4</v>
      </c>
      <c r="AG650" s="16" t="str">
        <f t="shared" si="411"/>
        <v>F4</v>
      </c>
      <c r="AH650" t="b">
        <f t="shared" si="419"/>
        <v>1</v>
      </c>
      <c r="AI650" t="b">
        <f t="shared" si="420"/>
        <v>1</v>
      </c>
      <c r="AJ650">
        <f>IFERROR(VLOOKUP($AC650,Master!$D:$E,2,0),"")</f>
        <v>4</v>
      </c>
      <c r="AK650">
        <f>VLOOKUP($AF650,Master!$D:$E,2,0)</f>
        <v>4</v>
      </c>
      <c r="AL650" s="4">
        <f t="shared" si="421"/>
        <v>141213.33333333334</v>
      </c>
      <c r="AM650" t="str">
        <f>IFERROR(VLOOKUP($F650,DSKH!$D:$BF,31,0),"")</f>
        <v>Tỉnh Cà Mau</v>
      </c>
      <c r="AN650" t="str">
        <f>IFERROR(VLOOKUP($F650,DSKH!$D:$BF,29,0),"")</f>
        <v>Xã Vĩnh Hậu</v>
      </c>
      <c r="AO650">
        <f>IFERROR(VLOOKUP($F650,DSKH!$D:$BF,52,0),"")</f>
        <v>564853.33333333337</v>
      </c>
      <c r="AP650">
        <f>IF(L650="x",1+COUNTIFS(AP$4:AP649,"&gt;0",$AA$4:$AA649,$AA649),0)</f>
        <v>0</v>
      </c>
      <c r="AQ650">
        <f>IF(M650="x",1+COUNTIFS(AQ$4:AQ649,"&gt;0",$AA$4:$AA649,$AA649),0)</f>
        <v>0</v>
      </c>
      <c r="AR650">
        <f>IF(N650="x",1+COUNTIFS(AR$4:AR649,"&gt;0",$AA$4:$AA649,$AA649),0)</f>
        <v>27</v>
      </c>
      <c r="AS650">
        <f>IF(O650="x",1+COUNTIFS(AS$4:AS649,"&gt;0",$AA$4:$AA649,$AA649),0)</f>
        <v>0</v>
      </c>
      <c r="AT650">
        <f>IF(P650="x",1+COUNTIFS(AT$4:AT649,"&gt;0",$AA$4:$AA649,$AA649),0)</f>
        <v>0</v>
      </c>
      <c r="AU650">
        <f>IF(Q650="x",1+COUNTIFS(AU$4:AU649,"&gt;0",$AA$4:$AA649,$AA649),0)</f>
        <v>0</v>
      </c>
      <c r="AV650">
        <f>IF(R650="x",1+COUNTIFS(AV$4:AV649,"&gt;0",$AA$4:$AA649,$AA649),0)</f>
        <v>0</v>
      </c>
      <c r="AW650">
        <f t="shared" si="412"/>
        <v>1</v>
      </c>
      <c r="AX650">
        <f t="shared" si="413"/>
        <v>1</v>
      </c>
      <c r="AY650">
        <f t="shared" si="422"/>
        <v>1</v>
      </c>
      <c r="AZ650">
        <f t="shared" si="423"/>
        <v>1</v>
      </c>
      <c r="BA650" s="4">
        <f t="shared" si="424"/>
        <v>0</v>
      </c>
      <c r="BB650" s="4">
        <f t="shared" si="425"/>
        <v>0</v>
      </c>
      <c r="BC650" s="4">
        <f t="shared" si="426"/>
        <v>141213.33333333334</v>
      </c>
      <c r="BD650" s="4">
        <f t="shared" si="427"/>
        <v>0</v>
      </c>
      <c r="BE650" s="4">
        <f t="shared" si="428"/>
        <v>0</v>
      </c>
      <c r="BF650" s="4">
        <f t="shared" si="429"/>
        <v>0</v>
      </c>
      <c r="BG650" s="4">
        <f t="shared" si="430"/>
        <v>0</v>
      </c>
      <c r="BH650" s="4">
        <f t="shared" si="431"/>
        <v>0</v>
      </c>
      <c r="BI650" s="4">
        <f t="shared" si="432"/>
        <v>0</v>
      </c>
      <c r="BJ650" s="4">
        <f t="shared" si="433"/>
        <v>0</v>
      </c>
      <c r="BK650" s="4">
        <f t="shared" si="434"/>
        <v>0</v>
      </c>
      <c r="BL650" s="4">
        <f t="shared" si="435"/>
        <v>0</v>
      </c>
      <c r="BM650" s="4">
        <f t="shared" si="436"/>
        <v>0</v>
      </c>
      <c r="BN650" s="4">
        <f t="shared" si="437"/>
        <v>0</v>
      </c>
      <c r="BO650">
        <f>SUMIFS(BH$5:BH650,$AA$5:$AA650,$AA650)</f>
        <v>13</v>
      </c>
      <c r="BP650">
        <f>SUMIFS(BI$5:BI650,$AA$5:$AA650,$AA650)</f>
        <v>15</v>
      </c>
      <c r="BQ650">
        <f>SUMIFS(BJ$5:BJ650,$AA$5:$AA650,$AA650)</f>
        <v>18</v>
      </c>
      <c r="BR650">
        <f>SUMIFS(BK$5:BK650,$AA$5:$AA650,$AA650)</f>
        <v>18</v>
      </c>
      <c r="BS650">
        <f>SUMIFS(BL$5:BL650,$AA$5:$AA650,$AA650)</f>
        <v>19</v>
      </c>
      <c r="BT650">
        <f>SUMIFS(BM$5:BM650,$AA$5:$AA650,$AA650)</f>
        <v>22</v>
      </c>
      <c r="BU650">
        <f>SUMIFS(BN$5:BN650,$AA$5:$AA650,$AA650)</f>
        <v>0</v>
      </c>
      <c r="BV650">
        <f t="shared" si="438"/>
        <v>18</v>
      </c>
      <c r="BW650">
        <f t="shared" si="439"/>
        <v>16</v>
      </c>
      <c r="BX650">
        <f t="shared" si="440"/>
        <v>28</v>
      </c>
      <c r="BY650">
        <f t="shared" si="441"/>
        <v>23</v>
      </c>
      <c r="BZ650">
        <f t="shared" si="442"/>
        <v>22</v>
      </c>
      <c r="CA650">
        <f t="shared" si="443"/>
        <v>40</v>
      </c>
      <c r="CB650">
        <f t="shared" si="444"/>
        <v>0</v>
      </c>
      <c r="CC650">
        <f t="shared" si="445"/>
        <v>0</v>
      </c>
      <c r="CD650">
        <f t="shared" si="446"/>
        <v>0</v>
      </c>
      <c r="CE650" t="str">
        <f>IFERROR(VLOOKUP($AA650,'Tuyến và nhân viên'!$I:$O,7,0),"")</f>
        <v>Trần Văn Khanh</v>
      </c>
      <c r="CF650">
        <f t="shared" si="447"/>
        <v>4</v>
      </c>
      <c r="CG650">
        <f t="shared" si="448"/>
        <v>1</v>
      </c>
      <c r="CH650">
        <f>COUNTIFS($L650:L650,"x")</f>
        <v>0</v>
      </c>
      <c r="CI650">
        <f>COUNTIFS($L650:M650,"x")</f>
        <v>0</v>
      </c>
      <c r="CJ650">
        <f>COUNTIFS($L650:N650,"x")</f>
        <v>1</v>
      </c>
      <c r="CK650">
        <f>COUNTIFS($L650:O650,"x")</f>
        <v>1</v>
      </c>
      <c r="CL650">
        <f>COUNTIFS($L650:P650,"x")</f>
        <v>1</v>
      </c>
      <c r="CM650">
        <f>COUNTIFS($L650:Q650,"x")</f>
        <v>1</v>
      </c>
      <c r="CN650">
        <f>COUNTIFS($L650:R650,"x")</f>
        <v>1</v>
      </c>
      <c r="CO650" t="str" cm="1">
        <f t="array" ref="CO650">IFERROR(INDEX($CH$4:$CN$4,0,MATCH(1,$CH650:$CN650,0)),"")</f>
        <v>Thứ 4</v>
      </c>
      <c r="CP650" t="str" cm="1">
        <f t="array" ref="CP650">IFERROR(INDEX($CH$4:$CN$4,0,MATCH(2,$CH650:$CN650,0)),"")</f>
        <v/>
      </c>
      <c r="CQ650" t="str">
        <f t="shared" si="449"/>
        <v>Thứ 4</v>
      </c>
      <c r="CR650" t="str">
        <f t="shared" si="414"/>
        <v>F4 - Tất cả các tuần</v>
      </c>
    </row>
    <row r="651" spans="1:96" x14ac:dyDescent="0.3">
      <c r="A651" s="117" t="s">
        <v>39403</v>
      </c>
      <c r="B651" s="118" t="s">
        <v>33266</v>
      </c>
      <c r="C651" s="118" t="s">
        <v>33267</v>
      </c>
      <c r="D651" s="118" t="s">
        <v>39663</v>
      </c>
      <c r="E651" s="118" t="s">
        <v>39664</v>
      </c>
      <c r="F651" s="118" t="s">
        <v>38938</v>
      </c>
      <c r="G651" s="118" t="s">
        <v>38939</v>
      </c>
      <c r="H651" s="118" t="s">
        <v>38943</v>
      </c>
      <c r="I651" s="118" t="s">
        <v>22</v>
      </c>
      <c r="J651" s="119" t="s">
        <v>39658</v>
      </c>
      <c r="K651" s="119" t="s">
        <v>23</v>
      </c>
      <c r="L651" s="117" t="s">
        <v>23</v>
      </c>
      <c r="M651" s="117" t="s">
        <v>23</v>
      </c>
      <c r="N651" s="117" t="s">
        <v>23</v>
      </c>
      <c r="O651" s="117" t="s">
        <v>23</v>
      </c>
      <c r="P651" s="117" t="s">
        <v>23</v>
      </c>
      <c r="Q651" s="117" t="s">
        <v>24</v>
      </c>
      <c r="R651" s="117" t="s">
        <v>23</v>
      </c>
      <c r="S651" s="117" t="s">
        <v>24</v>
      </c>
      <c r="T651" s="117" t="s">
        <v>24</v>
      </c>
      <c r="U651" s="117" t="s">
        <v>24</v>
      </c>
      <c r="V651" s="117" t="s">
        <v>24</v>
      </c>
      <c r="W651" s="74" t="str">
        <f t="shared" si="415"/>
        <v/>
      </c>
      <c r="X651" s="74" t="str">
        <f t="shared" si="416"/>
        <v>x</v>
      </c>
      <c r="Y651" s="74" t="str">
        <f t="shared" si="417"/>
        <v/>
      </c>
      <c r="Z651" s="74" t="str">
        <f t="shared" si="418"/>
        <v>x</v>
      </c>
      <c r="AA651" t="str">
        <f>VLOOKUP($D651,'Tuyến và nhân viên'!$D:$M,6,0)</f>
        <v>HL00623</v>
      </c>
      <c r="AB651" t="str">
        <f>VLOOKUP($D651,'Tuyến và nhân viên'!$D:$M,7,0)</f>
        <v>Lê Thị Liên Thư</v>
      </c>
      <c r="AC651" s="16" t="str">
        <f>IFERROR(VLOOKUP($F651,DSKH!$D:$BF,53,0),"")</f>
        <v>F2</v>
      </c>
      <c r="AD651" s="16" t="str">
        <f>IFERROR(VLOOKUP($F651,DSKH!$D:$BF,54,0),"")</f>
        <v>GT</v>
      </c>
      <c r="AE651" s="4">
        <f>SUMIFS('Doanh số khách hàng'!$F:$F,'Doanh số khách hàng'!$A:$A,'Chi tiết tuyến'!$F651)</f>
        <v>0</v>
      </c>
      <c r="AF651" s="16" t="str">
        <f t="shared" si="410"/>
        <v>F4</v>
      </c>
      <c r="AG651" s="16" t="str">
        <f t="shared" si="411"/>
        <v>F2</v>
      </c>
      <c r="AH651" t="b">
        <f t="shared" si="419"/>
        <v>0</v>
      </c>
      <c r="AI651" t="b">
        <f t="shared" si="420"/>
        <v>1</v>
      </c>
      <c r="AJ651">
        <f>IFERROR(VLOOKUP($AC651,Master!$D:$E,2,0),"")</f>
        <v>2</v>
      </c>
      <c r="AK651">
        <f>VLOOKUP($AF651,Master!$D:$E,2,0)</f>
        <v>4</v>
      </c>
      <c r="AL651" s="4">
        <f t="shared" si="421"/>
        <v>0</v>
      </c>
      <c r="AM651" t="str">
        <f>IFERROR(VLOOKUP($F651,DSKH!$D:$BF,31,0),"")</f>
        <v>Tỉnh Cà Mau</v>
      </c>
      <c r="AN651" t="str">
        <f>IFERROR(VLOOKUP($F651,DSKH!$D:$BF,29,0),"")</f>
        <v>Phường Bạc Liêu</v>
      </c>
      <c r="AO651">
        <f>IFERROR(VLOOKUP($F651,DSKH!$D:$BF,52,0),"")</f>
        <v>0</v>
      </c>
      <c r="AP651">
        <f>IF(L651="x",1+COUNTIFS(AP$4:AP650,"&gt;0",$AA$4:$AA650,$AA650),0)</f>
        <v>0</v>
      </c>
      <c r="AQ651">
        <f>IF(M651="x",1+COUNTIFS(AQ$4:AQ650,"&gt;0",$AA$4:$AA650,$AA650),0)</f>
        <v>0</v>
      </c>
      <c r="AR651">
        <f>IF(N651="x",1+COUNTIFS(AR$4:AR650,"&gt;0",$AA$4:$AA650,$AA650),0)</f>
        <v>0</v>
      </c>
      <c r="AS651">
        <f>IF(O651="x",1+COUNTIFS(AS$4:AS650,"&gt;0",$AA$4:$AA650,$AA650),0)</f>
        <v>0</v>
      </c>
      <c r="AT651">
        <f>IF(P651="x",1+COUNTIFS(AT$4:AT650,"&gt;0",$AA$4:$AA650,$AA650),0)</f>
        <v>0</v>
      </c>
      <c r="AU651">
        <f>IF(Q651="x",1+COUNTIFS(AU$4:AU650,"&gt;0",$AA$4:$AA650,$AA650),0)</f>
        <v>30</v>
      </c>
      <c r="AV651">
        <f>IF(R651="x",1+COUNTIFS(AV$4:AV650,"&gt;0",$AA$4:$AA650,$AA650),0)</f>
        <v>0</v>
      </c>
      <c r="AW651">
        <f t="shared" si="412"/>
        <v>0</v>
      </c>
      <c r="AX651">
        <f t="shared" si="413"/>
        <v>1</v>
      </c>
      <c r="AY651">
        <f t="shared" si="422"/>
        <v>0</v>
      </c>
      <c r="AZ651">
        <f t="shared" si="423"/>
        <v>1</v>
      </c>
      <c r="BA651" s="4">
        <f t="shared" si="424"/>
        <v>0</v>
      </c>
      <c r="BB651" s="4">
        <f t="shared" si="425"/>
        <v>0</v>
      </c>
      <c r="BC651" s="4">
        <f t="shared" si="426"/>
        <v>0</v>
      </c>
      <c r="BD651" s="4">
        <f t="shared" si="427"/>
        <v>0</v>
      </c>
      <c r="BE651" s="4">
        <f t="shared" si="428"/>
        <v>0</v>
      </c>
      <c r="BF651" s="4">
        <f t="shared" si="429"/>
        <v>0</v>
      </c>
      <c r="BG651" s="4">
        <f t="shared" si="430"/>
        <v>0</v>
      </c>
      <c r="BH651" s="4">
        <f t="shared" si="431"/>
        <v>0</v>
      </c>
      <c r="BI651" s="4">
        <f t="shared" si="432"/>
        <v>0</v>
      </c>
      <c r="BJ651" s="4">
        <f t="shared" si="433"/>
        <v>0</v>
      </c>
      <c r="BK651" s="4">
        <f t="shared" si="434"/>
        <v>0</v>
      </c>
      <c r="BL651" s="4">
        <f t="shared" si="435"/>
        <v>0</v>
      </c>
      <c r="BM651" s="4">
        <f t="shared" si="436"/>
        <v>1</v>
      </c>
      <c r="BN651" s="4">
        <f t="shared" si="437"/>
        <v>0</v>
      </c>
      <c r="BO651">
        <f>SUMIFS(BH$5:BH651,$AA$5:$AA651,$AA651)</f>
        <v>13</v>
      </c>
      <c r="BP651">
        <f>SUMIFS(BI$5:BI651,$AA$5:$AA651,$AA651)</f>
        <v>15</v>
      </c>
      <c r="BQ651">
        <f>SUMIFS(BJ$5:BJ651,$AA$5:$AA651,$AA651)</f>
        <v>18</v>
      </c>
      <c r="BR651">
        <f>SUMIFS(BK$5:BK651,$AA$5:$AA651,$AA651)</f>
        <v>18</v>
      </c>
      <c r="BS651">
        <f>SUMIFS(BL$5:BL651,$AA$5:$AA651,$AA651)</f>
        <v>19</v>
      </c>
      <c r="BT651">
        <f>SUMIFS(BM$5:BM651,$AA$5:$AA651,$AA651)</f>
        <v>23</v>
      </c>
      <c r="BU651">
        <f>SUMIFS(BN$5:BN651,$AA$5:$AA651,$AA651)</f>
        <v>0</v>
      </c>
      <c r="BV651">
        <f t="shared" si="438"/>
        <v>18</v>
      </c>
      <c r="BW651">
        <f t="shared" si="439"/>
        <v>16</v>
      </c>
      <c r="BX651">
        <f t="shared" si="440"/>
        <v>28</v>
      </c>
      <c r="BY651">
        <f t="shared" si="441"/>
        <v>23</v>
      </c>
      <c r="BZ651">
        <f t="shared" si="442"/>
        <v>22</v>
      </c>
      <c r="CA651">
        <f t="shared" si="443"/>
        <v>40</v>
      </c>
      <c r="CB651">
        <f t="shared" si="444"/>
        <v>0</v>
      </c>
      <c r="CC651">
        <f t="shared" si="445"/>
        <v>23</v>
      </c>
      <c r="CD651">
        <f t="shared" si="446"/>
        <v>40</v>
      </c>
      <c r="CE651" t="str">
        <f>IFERROR(VLOOKUP($AA651,'Tuyến và nhân viên'!$I:$O,7,0),"")</f>
        <v>Trần Văn Khanh</v>
      </c>
      <c r="CF651">
        <f t="shared" si="447"/>
        <v>2</v>
      </c>
      <c r="CG651">
        <f t="shared" si="448"/>
        <v>1</v>
      </c>
      <c r="CH651">
        <f>COUNTIFS($L651:L651,"x")</f>
        <v>0</v>
      </c>
      <c r="CI651">
        <f>COUNTIFS($L651:M651,"x")</f>
        <v>0</v>
      </c>
      <c r="CJ651">
        <f>COUNTIFS($L651:N651,"x")</f>
        <v>0</v>
      </c>
      <c r="CK651">
        <f>COUNTIFS($L651:O651,"x")</f>
        <v>0</v>
      </c>
      <c r="CL651">
        <f>COUNTIFS($L651:P651,"x")</f>
        <v>0</v>
      </c>
      <c r="CM651">
        <f>COUNTIFS($L651:Q651,"x")</f>
        <v>1</v>
      </c>
      <c r="CN651">
        <f>COUNTIFS($L651:R651,"x")</f>
        <v>1</v>
      </c>
      <c r="CO651" t="str" cm="1">
        <f t="array" ref="CO651">IFERROR(INDEX($CH$4:$CN$4,0,MATCH(1,$CH651:$CN651,0)),"")</f>
        <v>Thứ 7</v>
      </c>
      <c r="CP651" t="str" cm="1">
        <f t="array" ref="CP651">IFERROR(INDEX($CH$4:$CN$4,0,MATCH(2,$CH651:$CN651,0)),"")</f>
        <v/>
      </c>
      <c r="CQ651" t="str">
        <f t="shared" si="449"/>
        <v>Thứ 7</v>
      </c>
      <c r="CR651" t="str">
        <f t="shared" si="414"/>
        <v>F2 - Tuần 2 &amp; 4</v>
      </c>
    </row>
    <row r="652" spans="1:96" x14ac:dyDescent="0.3">
      <c r="A652" s="117" t="s">
        <v>39408</v>
      </c>
      <c r="B652" s="118" t="s">
        <v>33266</v>
      </c>
      <c r="C652" s="118" t="s">
        <v>33267</v>
      </c>
      <c r="D652" s="118" t="s">
        <v>39663</v>
      </c>
      <c r="E652" s="118" t="s">
        <v>39664</v>
      </c>
      <c r="F652" s="118" t="s">
        <v>38962</v>
      </c>
      <c r="G652" s="118" t="s">
        <v>38963</v>
      </c>
      <c r="H652" s="118" t="s">
        <v>38967</v>
      </c>
      <c r="I652" s="118" t="s">
        <v>22</v>
      </c>
      <c r="J652" s="119" t="s">
        <v>39658</v>
      </c>
      <c r="K652" s="119" t="s">
        <v>23</v>
      </c>
      <c r="L652" s="117" t="s">
        <v>23</v>
      </c>
      <c r="M652" s="117" t="s">
        <v>23</v>
      </c>
      <c r="N652" s="117" t="s">
        <v>24</v>
      </c>
      <c r="O652" s="117" t="s">
        <v>23</v>
      </c>
      <c r="P652" s="117" t="s">
        <v>23</v>
      </c>
      <c r="Q652" s="117" t="s">
        <v>23</v>
      </c>
      <c r="R652" s="117" t="s">
        <v>23</v>
      </c>
      <c r="S652" s="117" t="s">
        <v>24</v>
      </c>
      <c r="T652" s="117" t="s">
        <v>24</v>
      </c>
      <c r="U652" s="117" t="s">
        <v>24</v>
      </c>
      <c r="V652" s="117" t="s">
        <v>24</v>
      </c>
      <c r="W652" s="74" t="str">
        <f t="shared" si="415"/>
        <v/>
      </c>
      <c r="X652" s="74" t="str">
        <f t="shared" si="416"/>
        <v>x</v>
      </c>
      <c r="Y652" s="74" t="str">
        <f t="shared" si="417"/>
        <v/>
      </c>
      <c r="Z652" s="74" t="str">
        <f t="shared" si="418"/>
        <v>x</v>
      </c>
      <c r="AA652" t="str">
        <f>VLOOKUP($D652,'Tuyến và nhân viên'!$D:$M,6,0)</f>
        <v>HL00623</v>
      </c>
      <c r="AB652" t="str">
        <f>VLOOKUP($D652,'Tuyến và nhân viên'!$D:$M,7,0)</f>
        <v>Lê Thị Liên Thư</v>
      </c>
      <c r="AC652" s="16" t="str">
        <f>IFERROR(VLOOKUP($F652,DSKH!$D:$BF,53,0),"")</f>
        <v>F2</v>
      </c>
      <c r="AD652" s="16" t="str">
        <f>IFERROR(VLOOKUP($F652,DSKH!$D:$BF,54,0),"")</f>
        <v>GT</v>
      </c>
      <c r="AE652" s="4">
        <f>SUMIFS('Doanh số khách hàng'!$F:$F,'Doanh số khách hàng'!$A:$A,'Chi tiết tuyến'!$F652)</f>
        <v>0</v>
      </c>
      <c r="AF652" s="16" t="str">
        <f t="shared" si="410"/>
        <v>F4</v>
      </c>
      <c r="AG652" s="16" t="str">
        <f t="shared" si="411"/>
        <v>F2</v>
      </c>
      <c r="AH652" t="b">
        <f t="shared" si="419"/>
        <v>0</v>
      </c>
      <c r="AI652" t="b">
        <f t="shared" si="420"/>
        <v>1</v>
      </c>
      <c r="AJ652">
        <f>IFERROR(VLOOKUP($AC652,Master!$D:$E,2,0),"")</f>
        <v>2</v>
      </c>
      <c r="AK652">
        <f>VLOOKUP($AF652,Master!$D:$E,2,0)</f>
        <v>4</v>
      </c>
      <c r="AL652" s="4">
        <f t="shared" si="421"/>
        <v>0</v>
      </c>
      <c r="AM652" t="str">
        <f>IFERROR(VLOOKUP($F652,DSKH!$D:$BF,31,0),"")</f>
        <v>Tỉnh Cà Mau</v>
      </c>
      <c r="AN652" t="str">
        <f>IFERROR(VLOOKUP($F652,DSKH!$D:$BF,29,0),"")</f>
        <v>Xã Hòa Bình</v>
      </c>
      <c r="AO652">
        <f>IFERROR(VLOOKUP($F652,DSKH!$D:$BF,52,0),"")</f>
        <v>0</v>
      </c>
      <c r="AP652">
        <f>IF(L652="x",1+COUNTIFS(AP$4:AP651,"&gt;0",$AA$4:$AA651,$AA651),0)</f>
        <v>0</v>
      </c>
      <c r="AQ652">
        <f>IF(M652="x",1+COUNTIFS(AQ$4:AQ651,"&gt;0",$AA$4:$AA651,$AA651),0)</f>
        <v>0</v>
      </c>
      <c r="AR652">
        <f>IF(N652="x",1+COUNTIFS(AR$4:AR651,"&gt;0",$AA$4:$AA651,$AA651),0)</f>
        <v>28</v>
      </c>
      <c r="AS652">
        <f>IF(O652="x",1+COUNTIFS(AS$4:AS651,"&gt;0",$AA$4:$AA651,$AA651),0)</f>
        <v>0</v>
      </c>
      <c r="AT652">
        <f>IF(P652="x",1+COUNTIFS(AT$4:AT651,"&gt;0",$AA$4:$AA651,$AA651),0)</f>
        <v>0</v>
      </c>
      <c r="AU652">
        <f>IF(Q652="x",1+COUNTIFS(AU$4:AU651,"&gt;0",$AA$4:$AA651,$AA651),0)</f>
        <v>0</v>
      </c>
      <c r="AV652">
        <f>IF(R652="x",1+COUNTIFS(AV$4:AV651,"&gt;0",$AA$4:$AA651,$AA651),0)</f>
        <v>0</v>
      </c>
      <c r="AW652">
        <f t="shared" si="412"/>
        <v>0</v>
      </c>
      <c r="AX652">
        <f t="shared" si="413"/>
        <v>1</v>
      </c>
      <c r="AY652">
        <f t="shared" si="422"/>
        <v>0</v>
      </c>
      <c r="AZ652">
        <f t="shared" si="423"/>
        <v>1</v>
      </c>
      <c r="BA652" s="4">
        <f t="shared" si="424"/>
        <v>0</v>
      </c>
      <c r="BB652" s="4">
        <f t="shared" si="425"/>
        <v>0</v>
      </c>
      <c r="BC652" s="4">
        <f t="shared" si="426"/>
        <v>0</v>
      </c>
      <c r="BD652" s="4">
        <f t="shared" si="427"/>
        <v>0</v>
      </c>
      <c r="BE652" s="4">
        <f t="shared" si="428"/>
        <v>0</v>
      </c>
      <c r="BF652" s="4">
        <f t="shared" si="429"/>
        <v>0</v>
      </c>
      <c r="BG652" s="4">
        <f t="shared" si="430"/>
        <v>0</v>
      </c>
      <c r="BH652" s="4">
        <f t="shared" si="431"/>
        <v>0</v>
      </c>
      <c r="BI652" s="4">
        <f t="shared" si="432"/>
        <v>0</v>
      </c>
      <c r="BJ652" s="4">
        <f t="shared" si="433"/>
        <v>1</v>
      </c>
      <c r="BK652" s="4">
        <f t="shared" si="434"/>
        <v>0</v>
      </c>
      <c r="BL652" s="4">
        <f t="shared" si="435"/>
        <v>0</v>
      </c>
      <c r="BM652" s="4">
        <f t="shared" si="436"/>
        <v>0</v>
      </c>
      <c r="BN652" s="4">
        <f t="shared" si="437"/>
        <v>0</v>
      </c>
      <c r="BO652">
        <f>SUMIFS(BH$5:BH652,$AA$5:$AA652,$AA652)</f>
        <v>13</v>
      </c>
      <c r="BP652">
        <f>SUMIFS(BI$5:BI652,$AA$5:$AA652,$AA652)</f>
        <v>15</v>
      </c>
      <c r="BQ652">
        <f>SUMIFS(BJ$5:BJ652,$AA$5:$AA652,$AA652)</f>
        <v>19</v>
      </c>
      <c r="BR652">
        <f>SUMIFS(BK$5:BK652,$AA$5:$AA652,$AA652)</f>
        <v>18</v>
      </c>
      <c r="BS652">
        <f>SUMIFS(BL$5:BL652,$AA$5:$AA652,$AA652)</f>
        <v>19</v>
      </c>
      <c r="BT652">
        <f>SUMIFS(BM$5:BM652,$AA$5:$AA652,$AA652)</f>
        <v>23</v>
      </c>
      <c r="BU652">
        <f>SUMIFS(BN$5:BN652,$AA$5:$AA652,$AA652)</f>
        <v>0</v>
      </c>
      <c r="BV652">
        <f t="shared" si="438"/>
        <v>18</v>
      </c>
      <c r="BW652">
        <f t="shared" si="439"/>
        <v>16</v>
      </c>
      <c r="BX652">
        <f t="shared" si="440"/>
        <v>28</v>
      </c>
      <c r="BY652">
        <f t="shared" si="441"/>
        <v>23</v>
      </c>
      <c r="BZ652">
        <f t="shared" si="442"/>
        <v>22</v>
      </c>
      <c r="CA652">
        <f t="shared" si="443"/>
        <v>40</v>
      </c>
      <c r="CB652">
        <f t="shared" si="444"/>
        <v>0</v>
      </c>
      <c r="CC652">
        <f t="shared" si="445"/>
        <v>19</v>
      </c>
      <c r="CD652">
        <f t="shared" si="446"/>
        <v>28</v>
      </c>
      <c r="CE652" t="str">
        <f>IFERROR(VLOOKUP($AA652,'Tuyến và nhân viên'!$I:$O,7,0),"")</f>
        <v>Trần Văn Khanh</v>
      </c>
      <c r="CF652">
        <f t="shared" si="447"/>
        <v>2</v>
      </c>
      <c r="CG652">
        <f t="shared" si="448"/>
        <v>1</v>
      </c>
      <c r="CH652">
        <f>COUNTIFS($L652:L652,"x")</f>
        <v>0</v>
      </c>
      <c r="CI652">
        <f>COUNTIFS($L652:M652,"x")</f>
        <v>0</v>
      </c>
      <c r="CJ652">
        <f>COUNTIFS($L652:N652,"x")</f>
        <v>1</v>
      </c>
      <c r="CK652">
        <f>COUNTIFS($L652:O652,"x")</f>
        <v>1</v>
      </c>
      <c r="CL652">
        <f>COUNTIFS($L652:P652,"x")</f>
        <v>1</v>
      </c>
      <c r="CM652">
        <f>COUNTIFS($L652:Q652,"x")</f>
        <v>1</v>
      </c>
      <c r="CN652">
        <f>COUNTIFS($L652:R652,"x")</f>
        <v>1</v>
      </c>
      <c r="CO652" t="str" cm="1">
        <f t="array" ref="CO652">IFERROR(INDEX($CH$4:$CN$4,0,MATCH(1,$CH652:$CN652,0)),"")</f>
        <v>Thứ 4</v>
      </c>
      <c r="CP652" t="str" cm="1">
        <f t="array" ref="CP652">IFERROR(INDEX($CH$4:$CN$4,0,MATCH(2,$CH652:$CN652,0)),"")</f>
        <v/>
      </c>
      <c r="CQ652" t="str">
        <f t="shared" si="449"/>
        <v>Thứ 4</v>
      </c>
      <c r="CR652" t="str">
        <f t="shared" si="414"/>
        <v>F2 - Tuần 2 &amp; 4</v>
      </c>
    </row>
    <row r="653" spans="1:96" x14ac:dyDescent="0.3">
      <c r="A653" s="117" t="s">
        <v>39418</v>
      </c>
      <c r="B653" s="118" t="s">
        <v>33266</v>
      </c>
      <c r="C653" s="118" t="s">
        <v>33267</v>
      </c>
      <c r="D653" s="118" t="s">
        <v>39663</v>
      </c>
      <c r="E653" s="118" t="s">
        <v>39664</v>
      </c>
      <c r="F653" s="118" t="s">
        <v>20854</v>
      </c>
      <c r="G653" s="118" t="s">
        <v>38971</v>
      </c>
      <c r="H653" s="118" t="s">
        <v>38975</v>
      </c>
      <c r="I653" s="118" t="s">
        <v>22</v>
      </c>
      <c r="J653" s="119" t="s">
        <v>39658</v>
      </c>
      <c r="K653" s="119" t="s">
        <v>23</v>
      </c>
      <c r="L653" s="117" t="s">
        <v>23</v>
      </c>
      <c r="M653" s="117" t="s">
        <v>23</v>
      </c>
      <c r="N653" s="117" t="s">
        <v>24</v>
      </c>
      <c r="O653" s="117" t="s">
        <v>23</v>
      </c>
      <c r="P653" s="117" t="s">
        <v>23</v>
      </c>
      <c r="Q653" s="117" t="s">
        <v>23</v>
      </c>
      <c r="R653" s="117" t="s">
        <v>23</v>
      </c>
      <c r="S653" s="117" t="s">
        <v>24</v>
      </c>
      <c r="T653" s="117" t="s">
        <v>24</v>
      </c>
      <c r="U653" s="117" t="s">
        <v>24</v>
      </c>
      <c r="V653" s="117" t="s">
        <v>24</v>
      </c>
      <c r="W653" s="74" t="str">
        <f t="shared" si="415"/>
        <v>x</v>
      </c>
      <c r="X653" s="74" t="str">
        <f t="shared" si="416"/>
        <v>x</v>
      </c>
      <c r="Y653" s="74" t="str">
        <f t="shared" si="417"/>
        <v>x</v>
      </c>
      <c r="Z653" s="74" t="str">
        <f t="shared" si="418"/>
        <v>x</v>
      </c>
      <c r="AA653" t="str">
        <f>VLOOKUP($D653,'Tuyến và nhân viên'!$D:$M,6,0)</f>
        <v>HL00623</v>
      </c>
      <c r="AB653" t="str">
        <f>VLOOKUP($D653,'Tuyến và nhân viên'!$D:$M,7,0)</f>
        <v>Lê Thị Liên Thư</v>
      </c>
      <c r="AC653" s="16" t="str">
        <f>IFERROR(VLOOKUP($F653,DSKH!$D:$BF,53,0),"")</f>
        <v>F8</v>
      </c>
      <c r="AD653" s="16" t="str">
        <f>IFERROR(VLOOKUP($F653,DSKH!$D:$BF,54,0),"")</f>
        <v>GT</v>
      </c>
      <c r="AE653" s="4">
        <f>SUMIFS('Doanh số khách hàng'!$F:$F,'Doanh số khách hàng'!$A:$A,'Chi tiết tuyến'!$F653)</f>
        <v>11713746.666666666</v>
      </c>
      <c r="AF653" s="16" t="str">
        <f t="shared" si="410"/>
        <v>F4</v>
      </c>
      <c r="AG653" s="16" t="str">
        <f t="shared" si="411"/>
        <v>F4</v>
      </c>
      <c r="AH653" t="b">
        <f t="shared" si="419"/>
        <v>0</v>
      </c>
      <c r="AI653" t="b">
        <f t="shared" si="420"/>
        <v>0</v>
      </c>
      <c r="AJ653">
        <f>IFERROR(VLOOKUP($AC653,Master!$D:$E,2,0),"")</f>
        <v>8</v>
      </c>
      <c r="AK653">
        <f>VLOOKUP($AF653,Master!$D:$E,2,0)</f>
        <v>4</v>
      </c>
      <c r="AL653" s="4">
        <f t="shared" si="421"/>
        <v>1464218.3333333333</v>
      </c>
      <c r="AM653" t="str">
        <f>IFERROR(VLOOKUP($F653,DSKH!$D:$BF,31,0),"")</f>
        <v>Tỉnh Cà Mau</v>
      </c>
      <c r="AN653" t="str">
        <f>IFERROR(VLOOKUP($F653,DSKH!$D:$BF,29,0),"")</f>
        <v>Xã Hòa Bình</v>
      </c>
      <c r="AO653">
        <f>IFERROR(VLOOKUP($F653,DSKH!$D:$BF,52,0),"")</f>
        <v>11713746.666666666</v>
      </c>
      <c r="AP653">
        <f>IF(L653="x",1+COUNTIFS(AP$4:AP652,"&gt;0",$AA$4:$AA652,$AA652),0)</f>
        <v>0</v>
      </c>
      <c r="AQ653">
        <f>IF(M653="x",1+COUNTIFS(AQ$4:AQ652,"&gt;0",$AA$4:$AA652,$AA652),0)</f>
        <v>0</v>
      </c>
      <c r="AR653">
        <f>IF(N653="x",1+COUNTIFS(AR$4:AR652,"&gt;0",$AA$4:$AA652,$AA652),0)</f>
        <v>29</v>
      </c>
      <c r="AS653">
        <f>IF(O653="x",1+COUNTIFS(AS$4:AS652,"&gt;0",$AA$4:$AA652,$AA652),0)</f>
        <v>0</v>
      </c>
      <c r="AT653">
        <f>IF(P653="x",1+COUNTIFS(AT$4:AT652,"&gt;0",$AA$4:$AA652,$AA652),0)</f>
        <v>0</v>
      </c>
      <c r="AU653">
        <f>IF(Q653="x",1+COUNTIFS(AU$4:AU652,"&gt;0",$AA$4:$AA652,$AA652),0)</f>
        <v>0</v>
      </c>
      <c r="AV653">
        <f>IF(R653="x",1+COUNTIFS(AV$4:AV652,"&gt;0",$AA$4:$AA652,$AA652),0)</f>
        <v>0</v>
      </c>
      <c r="AW653">
        <f t="shared" si="412"/>
        <v>1</v>
      </c>
      <c r="AX653">
        <f t="shared" si="413"/>
        <v>1</v>
      </c>
      <c r="AY653">
        <f t="shared" si="422"/>
        <v>1</v>
      </c>
      <c r="AZ653">
        <f t="shared" si="423"/>
        <v>1</v>
      </c>
      <c r="BA653" s="4">
        <f t="shared" si="424"/>
        <v>0</v>
      </c>
      <c r="BB653" s="4">
        <f t="shared" si="425"/>
        <v>0</v>
      </c>
      <c r="BC653" s="4">
        <f t="shared" si="426"/>
        <v>1464218.3333333333</v>
      </c>
      <c r="BD653" s="4">
        <f t="shared" si="427"/>
        <v>0</v>
      </c>
      <c r="BE653" s="4">
        <f t="shared" si="428"/>
        <v>0</v>
      </c>
      <c r="BF653" s="4">
        <f t="shared" si="429"/>
        <v>0</v>
      </c>
      <c r="BG653" s="4">
        <f t="shared" si="430"/>
        <v>0</v>
      </c>
      <c r="BH653" s="4">
        <f t="shared" si="431"/>
        <v>0</v>
      </c>
      <c r="BI653" s="4">
        <f t="shared" si="432"/>
        <v>0</v>
      </c>
      <c r="BJ653" s="4">
        <f t="shared" si="433"/>
        <v>0</v>
      </c>
      <c r="BK653" s="4">
        <f t="shared" si="434"/>
        <v>0</v>
      </c>
      <c r="BL653" s="4">
        <f t="shared" si="435"/>
        <v>0</v>
      </c>
      <c r="BM653" s="4">
        <f t="shared" si="436"/>
        <v>0</v>
      </c>
      <c r="BN653" s="4">
        <f t="shared" si="437"/>
        <v>0</v>
      </c>
      <c r="BO653">
        <f>SUMIFS(BH$5:BH653,$AA$5:$AA653,$AA653)</f>
        <v>13</v>
      </c>
      <c r="BP653">
        <f>SUMIFS(BI$5:BI653,$AA$5:$AA653,$AA653)</f>
        <v>15</v>
      </c>
      <c r="BQ653">
        <f>SUMIFS(BJ$5:BJ653,$AA$5:$AA653,$AA653)</f>
        <v>19</v>
      </c>
      <c r="BR653">
        <f>SUMIFS(BK$5:BK653,$AA$5:$AA653,$AA653)</f>
        <v>18</v>
      </c>
      <c r="BS653">
        <f>SUMIFS(BL$5:BL653,$AA$5:$AA653,$AA653)</f>
        <v>19</v>
      </c>
      <c r="BT653">
        <f>SUMIFS(BM$5:BM653,$AA$5:$AA653,$AA653)</f>
        <v>23</v>
      </c>
      <c r="BU653">
        <f>SUMIFS(BN$5:BN653,$AA$5:$AA653,$AA653)</f>
        <v>0</v>
      </c>
      <c r="BV653">
        <f t="shared" si="438"/>
        <v>18</v>
      </c>
      <c r="BW653">
        <f t="shared" si="439"/>
        <v>16</v>
      </c>
      <c r="BX653">
        <f t="shared" si="440"/>
        <v>28</v>
      </c>
      <c r="BY653">
        <f t="shared" si="441"/>
        <v>23</v>
      </c>
      <c r="BZ653">
        <f t="shared" si="442"/>
        <v>22</v>
      </c>
      <c r="CA653">
        <f t="shared" si="443"/>
        <v>40</v>
      </c>
      <c r="CB653">
        <f t="shared" si="444"/>
        <v>0</v>
      </c>
      <c r="CC653">
        <f t="shared" si="445"/>
        <v>0</v>
      </c>
      <c r="CD653">
        <f t="shared" si="446"/>
        <v>0</v>
      </c>
      <c r="CE653" t="str">
        <f>IFERROR(VLOOKUP($AA653,'Tuyến và nhân viên'!$I:$O,7,0),"")</f>
        <v>Trần Văn Khanh</v>
      </c>
      <c r="CF653">
        <f t="shared" si="447"/>
        <v>4</v>
      </c>
      <c r="CG653">
        <f t="shared" si="448"/>
        <v>1</v>
      </c>
      <c r="CH653">
        <f>COUNTIFS($L653:L653,"x")</f>
        <v>0</v>
      </c>
      <c r="CI653">
        <f>COUNTIFS($L653:M653,"x")</f>
        <v>0</v>
      </c>
      <c r="CJ653">
        <f>COUNTIFS($L653:N653,"x")</f>
        <v>1</v>
      </c>
      <c r="CK653">
        <f>COUNTIFS($L653:O653,"x")</f>
        <v>1</v>
      </c>
      <c r="CL653">
        <f>COUNTIFS($L653:P653,"x")</f>
        <v>1</v>
      </c>
      <c r="CM653">
        <f>COUNTIFS($L653:Q653,"x")</f>
        <v>1</v>
      </c>
      <c r="CN653">
        <f>COUNTIFS($L653:R653,"x")</f>
        <v>1</v>
      </c>
      <c r="CO653" t="str" cm="1">
        <f t="array" ref="CO653">IFERROR(INDEX($CH$4:$CN$4,0,MATCH(1,$CH653:$CN653,0)),"")</f>
        <v>Thứ 4</v>
      </c>
      <c r="CP653" t="str" cm="1">
        <f t="array" ref="CP653">IFERROR(INDEX($CH$4:$CN$4,0,MATCH(2,$CH653:$CN653,0)),"")</f>
        <v/>
      </c>
      <c r="CQ653" t="str">
        <f t="shared" si="449"/>
        <v>Thứ 4</v>
      </c>
      <c r="CR653" t="str">
        <f t="shared" si="414"/>
        <v>F4 - Tất cả các tuần</v>
      </c>
    </row>
    <row r="654" spans="1:96" x14ac:dyDescent="0.3">
      <c r="A654" s="117" t="s">
        <v>39426</v>
      </c>
      <c r="B654" s="118" t="s">
        <v>33266</v>
      </c>
      <c r="C654" s="118" t="s">
        <v>33267</v>
      </c>
      <c r="D654" s="118" t="s">
        <v>39663</v>
      </c>
      <c r="E654" s="118" t="s">
        <v>39664</v>
      </c>
      <c r="F654" s="118" t="s">
        <v>25302</v>
      </c>
      <c r="G654" s="118" t="s">
        <v>38987</v>
      </c>
      <c r="H654" s="118" t="s">
        <v>38992</v>
      </c>
      <c r="I654" s="118" t="s">
        <v>22</v>
      </c>
      <c r="J654" s="119" t="s">
        <v>39658</v>
      </c>
      <c r="K654" s="119" t="s">
        <v>23</v>
      </c>
      <c r="L654" s="117" t="s">
        <v>24</v>
      </c>
      <c r="M654" s="117" t="s">
        <v>23</v>
      </c>
      <c r="N654" s="117" t="s">
        <v>23</v>
      </c>
      <c r="O654" s="117" t="s">
        <v>23</v>
      </c>
      <c r="P654" s="117" t="s">
        <v>23</v>
      </c>
      <c r="Q654" s="117" t="s">
        <v>23</v>
      </c>
      <c r="R654" s="117" t="s">
        <v>23</v>
      </c>
      <c r="S654" s="117" t="s">
        <v>24</v>
      </c>
      <c r="T654" s="117" t="s">
        <v>24</v>
      </c>
      <c r="U654" s="117" t="s">
        <v>24</v>
      </c>
      <c r="V654" s="117" t="s">
        <v>24</v>
      </c>
      <c r="W654" s="74" t="str">
        <f t="shared" si="415"/>
        <v/>
      </c>
      <c r="X654" s="74" t="str">
        <f t="shared" si="416"/>
        <v>x</v>
      </c>
      <c r="Y654" s="74" t="str">
        <f t="shared" si="417"/>
        <v/>
      </c>
      <c r="Z654" s="74" t="str">
        <f t="shared" si="418"/>
        <v>x</v>
      </c>
      <c r="AA654" t="str">
        <f>VLOOKUP($D654,'Tuyến và nhân viên'!$D:$M,6,0)</f>
        <v>HL00623</v>
      </c>
      <c r="AB654" t="str">
        <f>VLOOKUP($D654,'Tuyến và nhân viên'!$D:$M,7,0)</f>
        <v>Lê Thị Liên Thư</v>
      </c>
      <c r="AC654" s="16" t="str">
        <f>IFERROR(VLOOKUP($F654,DSKH!$D:$BF,53,0),"")</f>
        <v>F2</v>
      </c>
      <c r="AD654" s="16" t="str">
        <f>IFERROR(VLOOKUP($F654,DSKH!$D:$BF,54,0),"")</f>
        <v>GT</v>
      </c>
      <c r="AE654" s="4">
        <f>SUMIFS('Doanh số khách hàng'!$F:$F,'Doanh số khách hàng'!$A:$A,'Chi tiết tuyến'!$F654)</f>
        <v>476000</v>
      </c>
      <c r="AF654" s="16" t="str">
        <f t="shared" si="410"/>
        <v>F4</v>
      </c>
      <c r="AG654" s="16" t="str">
        <f t="shared" si="411"/>
        <v>F2</v>
      </c>
      <c r="AH654" t="b">
        <f t="shared" si="419"/>
        <v>0</v>
      </c>
      <c r="AI654" t="b">
        <f t="shared" si="420"/>
        <v>1</v>
      </c>
      <c r="AJ654">
        <f>IFERROR(VLOOKUP($AC654,Master!$D:$E,2,0),"")</f>
        <v>2</v>
      </c>
      <c r="AK654">
        <f>VLOOKUP($AF654,Master!$D:$E,2,0)</f>
        <v>4</v>
      </c>
      <c r="AL654" s="4">
        <f t="shared" si="421"/>
        <v>238000</v>
      </c>
      <c r="AM654" t="str">
        <f>IFERROR(VLOOKUP($F654,DSKH!$D:$BF,31,0),"")</f>
        <v>Tỉnh Cà Mau</v>
      </c>
      <c r="AN654" t="str">
        <f>IFERROR(VLOOKUP($F654,DSKH!$D:$BF,29,0),"")</f>
        <v>Xã Gành Hào</v>
      </c>
      <c r="AO654">
        <f>IFERROR(VLOOKUP($F654,DSKH!$D:$BF,52,0),"")</f>
        <v>476000</v>
      </c>
      <c r="AP654">
        <f>IF(L654="x",1+COUNTIFS(AP$4:AP653,"&gt;0",$AA$4:$AA653,$AA653),0)</f>
        <v>22</v>
      </c>
      <c r="AQ654">
        <f>IF(M654="x",1+COUNTIFS(AQ$4:AQ653,"&gt;0",$AA$4:$AA653,$AA653),0)</f>
        <v>0</v>
      </c>
      <c r="AR654">
        <f>IF(N654="x",1+COUNTIFS(AR$4:AR653,"&gt;0",$AA$4:$AA653,$AA653),0)</f>
        <v>0</v>
      </c>
      <c r="AS654">
        <f>IF(O654="x",1+COUNTIFS(AS$4:AS653,"&gt;0",$AA$4:$AA653,$AA653),0)</f>
        <v>0</v>
      </c>
      <c r="AT654">
        <f>IF(P654="x",1+COUNTIFS(AT$4:AT653,"&gt;0",$AA$4:$AA653,$AA653),0)</f>
        <v>0</v>
      </c>
      <c r="AU654">
        <f>IF(Q654="x",1+COUNTIFS(AU$4:AU653,"&gt;0",$AA$4:$AA653,$AA653),0)</f>
        <v>0</v>
      </c>
      <c r="AV654">
        <f>IF(R654="x",1+COUNTIFS(AV$4:AV653,"&gt;0",$AA$4:$AA653,$AA653),0)</f>
        <v>0</v>
      </c>
      <c r="AW654">
        <f t="shared" si="412"/>
        <v>0</v>
      </c>
      <c r="AX654">
        <f t="shared" si="413"/>
        <v>1</v>
      </c>
      <c r="AY654">
        <f t="shared" si="422"/>
        <v>0</v>
      </c>
      <c r="AZ654">
        <f t="shared" si="423"/>
        <v>1</v>
      </c>
      <c r="BA654" s="4">
        <f t="shared" si="424"/>
        <v>238000</v>
      </c>
      <c r="BB654" s="4">
        <f t="shared" si="425"/>
        <v>0</v>
      </c>
      <c r="BC654" s="4">
        <f t="shared" si="426"/>
        <v>0</v>
      </c>
      <c r="BD654" s="4">
        <f t="shared" si="427"/>
        <v>0</v>
      </c>
      <c r="BE654" s="4">
        <f t="shared" si="428"/>
        <v>0</v>
      </c>
      <c r="BF654" s="4">
        <f t="shared" si="429"/>
        <v>0</v>
      </c>
      <c r="BG654" s="4">
        <f t="shared" si="430"/>
        <v>0</v>
      </c>
      <c r="BH654" s="4">
        <f t="shared" si="431"/>
        <v>1</v>
      </c>
      <c r="BI654" s="4">
        <f t="shared" si="432"/>
        <v>0</v>
      </c>
      <c r="BJ654" s="4">
        <f t="shared" si="433"/>
        <v>0</v>
      </c>
      <c r="BK654" s="4">
        <f t="shared" si="434"/>
        <v>0</v>
      </c>
      <c r="BL654" s="4">
        <f t="shared" si="435"/>
        <v>0</v>
      </c>
      <c r="BM654" s="4">
        <f t="shared" si="436"/>
        <v>0</v>
      </c>
      <c r="BN654" s="4">
        <f t="shared" si="437"/>
        <v>0</v>
      </c>
      <c r="BO654">
        <f>SUMIFS(BH$5:BH654,$AA$5:$AA654,$AA654)</f>
        <v>14</v>
      </c>
      <c r="BP654">
        <f>SUMIFS(BI$5:BI654,$AA$5:$AA654,$AA654)</f>
        <v>15</v>
      </c>
      <c r="BQ654">
        <f>SUMIFS(BJ$5:BJ654,$AA$5:$AA654,$AA654)</f>
        <v>19</v>
      </c>
      <c r="BR654">
        <f>SUMIFS(BK$5:BK654,$AA$5:$AA654,$AA654)</f>
        <v>18</v>
      </c>
      <c r="BS654">
        <f>SUMIFS(BL$5:BL654,$AA$5:$AA654,$AA654)</f>
        <v>19</v>
      </c>
      <c r="BT654">
        <f>SUMIFS(BM$5:BM654,$AA$5:$AA654,$AA654)</f>
        <v>23</v>
      </c>
      <c r="BU654">
        <f>SUMIFS(BN$5:BN654,$AA$5:$AA654,$AA654)</f>
        <v>0</v>
      </c>
      <c r="BV654">
        <f t="shared" si="438"/>
        <v>18</v>
      </c>
      <c r="BW654">
        <f t="shared" si="439"/>
        <v>16</v>
      </c>
      <c r="BX654">
        <f t="shared" si="440"/>
        <v>28</v>
      </c>
      <c r="BY654">
        <f t="shared" si="441"/>
        <v>23</v>
      </c>
      <c r="BZ654">
        <f t="shared" si="442"/>
        <v>22</v>
      </c>
      <c r="CA654">
        <f t="shared" si="443"/>
        <v>40</v>
      </c>
      <c r="CB654">
        <f t="shared" si="444"/>
        <v>0</v>
      </c>
      <c r="CC654">
        <f t="shared" si="445"/>
        <v>14</v>
      </c>
      <c r="CD654">
        <f t="shared" si="446"/>
        <v>18</v>
      </c>
      <c r="CE654" t="str">
        <f>IFERROR(VLOOKUP($AA654,'Tuyến và nhân viên'!$I:$O,7,0),"")</f>
        <v>Trần Văn Khanh</v>
      </c>
      <c r="CF654">
        <f t="shared" si="447"/>
        <v>2</v>
      </c>
      <c r="CG654">
        <f t="shared" si="448"/>
        <v>1</v>
      </c>
      <c r="CH654">
        <f>COUNTIFS($L654:L654,"x")</f>
        <v>1</v>
      </c>
      <c r="CI654">
        <f>COUNTIFS($L654:M654,"x")</f>
        <v>1</v>
      </c>
      <c r="CJ654">
        <f>COUNTIFS($L654:N654,"x")</f>
        <v>1</v>
      </c>
      <c r="CK654">
        <f>COUNTIFS($L654:O654,"x")</f>
        <v>1</v>
      </c>
      <c r="CL654">
        <f>COUNTIFS($L654:P654,"x")</f>
        <v>1</v>
      </c>
      <c r="CM654">
        <f>COUNTIFS($L654:Q654,"x")</f>
        <v>1</v>
      </c>
      <c r="CN654">
        <f>COUNTIFS($L654:R654,"x")</f>
        <v>1</v>
      </c>
      <c r="CO654" t="str" cm="1">
        <f t="array" ref="CO654">IFERROR(INDEX($CH$4:$CN$4,0,MATCH(1,$CH654:$CN654,0)),"")</f>
        <v>Thứ 2</v>
      </c>
      <c r="CP654" t="str" cm="1">
        <f t="array" ref="CP654">IFERROR(INDEX($CH$4:$CN$4,0,MATCH(2,$CH654:$CN654,0)),"")</f>
        <v/>
      </c>
      <c r="CQ654" t="str">
        <f t="shared" si="449"/>
        <v>Thứ 2</v>
      </c>
      <c r="CR654" t="str">
        <f t="shared" si="414"/>
        <v>F2 - Tuần 2 &amp; 4</v>
      </c>
    </row>
    <row r="655" spans="1:96" x14ac:dyDescent="0.3">
      <c r="A655" s="117" t="s">
        <v>39432</v>
      </c>
      <c r="B655" s="118" t="s">
        <v>33266</v>
      </c>
      <c r="C655" s="118" t="s">
        <v>33267</v>
      </c>
      <c r="D655" s="118" t="s">
        <v>39663</v>
      </c>
      <c r="E655" s="118" t="s">
        <v>39664</v>
      </c>
      <c r="F655" s="118" t="s">
        <v>39000</v>
      </c>
      <c r="G655" s="118" t="s">
        <v>39001</v>
      </c>
      <c r="H655" s="118" t="s">
        <v>36122</v>
      </c>
      <c r="I655" s="118" t="s">
        <v>22</v>
      </c>
      <c r="J655" s="119" t="s">
        <v>39658</v>
      </c>
      <c r="K655" s="119" t="s">
        <v>23</v>
      </c>
      <c r="L655" s="117" t="s">
        <v>23</v>
      </c>
      <c r="M655" s="117" t="s">
        <v>23</v>
      </c>
      <c r="N655" s="117" t="s">
        <v>24</v>
      </c>
      <c r="O655" s="117" t="s">
        <v>23</v>
      </c>
      <c r="P655" s="117" t="s">
        <v>23</v>
      </c>
      <c r="Q655" s="117" t="s">
        <v>23</v>
      </c>
      <c r="R655" s="117" t="s">
        <v>23</v>
      </c>
      <c r="S655" s="117" t="s">
        <v>24</v>
      </c>
      <c r="T655" s="117" t="s">
        <v>24</v>
      </c>
      <c r="U655" s="117" t="s">
        <v>24</v>
      </c>
      <c r="V655" s="117" t="s">
        <v>24</v>
      </c>
      <c r="W655" s="74" t="str">
        <f t="shared" si="415"/>
        <v/>
      </c>
      <c r="X655" s="74" t="str">
        <f t="shared" si="416"/>
        <v>x</v>
      </c>
      <c r="Y655" s="74" t="str">
        <f t="shared" si="417"/>
        <v/>
      </c>
      <c r="Z655" s="74" t="str">
        <f t="shared" si="418"/>
        <v>x</v>
      </c>
      <c r="AA655" t="str">
        <f>VLOOKUP($D655,'Tuyến và nhân viên'!$D:$M,6,0)</f>
        <v>HL00623</v>
      </c>
      <c r="AB655" t="str">
        <f>VLOOKUP($D655,'Tuyến và nhân viên'!$D:$M,7,0)</f>
        <v>Lê Thị Liên Thư</v>
      </c>
      <c r="AC655" s="16" t="str">
        <f>IFERROR(VLOOKUP($F655,DSKH!$D:$BF,53,0),"")</f>
        <v>F2</v>
      </c>
      <c r="AD655" s="16" t="str">
        <f>IFERROR(VLOOKUP($F655,DSKH!$D:$BF,54,0),"")</f>
        <v>GT</v>
      </c>
      <c r="AE655" s="4">
        <f>SUMIFS('Doanh số khách hàng'!$F:$F,'Doanh số khách hàng'!$A:$A,'Chi tiết tuyến'!$F655)</f>
        <v>0</v>
      </c>
      <c r="AF655" s="16" t="str">
        <f t="shared" si="410"/>
        <v>F4</v>
      </c>
      <c r="AG655" s="16" t="str">
        <f t="shared" si="411"/>
        <v>F2</v>
      </c>
      <c r="AH655" t="b">
        <f t="shared" si="419"/>
        <v>0</v>
      </c>
      <c r="AI655" t="b">
        <f t="shared" si="420"/>
        <v>1</v>
      </c>
      <c r="AJ655">
        <f>IFERROR(VLOOKUP($AC655,Master!$D:$E,2,0),"")</f>
        <v>2</v>
      </c>
      <c r="AK655">
        <f>VLOOKUP($AF655,Master!$D:$E,2,0)</f>
        <v>4</v>
      </c>
      <c r="AL655" s="4">
        <f t="shared" si="421"/>
        <v>0</v>
      </c>
      <c r="AM655" t="str">
        <f>IFERROR(VLOOKUP($F655,DSKH!$D:$BF,31,0),"")</f>
        <v>Tỉnh Cà Mau</v>
      </c>
      <c r="AN655" t="str">
        <f>IFERROR(VLOOKUP($F655,DSKH!$D:$BF,29,0),"")</f>
        <v>Xã Hòa Bình</v>
      </c>
      <c r="AO655">
        <f>IFERROR(VLOOKUP($F655,DSKH!$D:$BF,52,0),"")</f>
        <v>0</v>
      </c>
      <c r="AP655">
        <f>IF(L655="x",1+COUNTIFS(AP$4:AP654,"&gt;0",$AA$4:$AA654,$AA654),0)</f>
        <v>0</v>
      </c>
      <c r="AQ655">
        <f>IF(M655="x",1+COUNTIFS(AQ$4:AQ654,"&gt;0",$AA$4:$AA654,$AA654),0)</f>
        <v>0</v>
      </c>
      <c r="AR655">
        <f>IF(N655="x",1+COUNTIFS(AR$4:AR654,"&gt;0",$AA$4:$AA654,$AA654),0)</f>
        <v>30</v>
      </c>
      <c r="AS655">
        <f>IF(O655="x",1+COUNTIFS(AS$4:AS654,"&gt;0",$AA$4:$AA654,$AA654),0)</f>
        <v>0</v>
      </c>
      <c r="AT655">
        <f>IF(P655="x",1+COUNTIFS(AT$4:AT654,"&gt;0",$AA$4:$AA654,$AA654),0)</f>
        <v>0</v>
      </c>
      <c r="AU655">
        <f>IF(Q655="x",1+COUNTIFS(AU$4:AU654,"&gt;0",$AA$4:$AA654,$AA654),0)</f>
        <v>0</v>
      </c>
      <c r="AV655">
        <f>IF(R655="x",1+COUNTIFS(AV$4:AV654,"&gt;0",$AA$4:$AA654,$AA654),0)</f>
        <v>0</v>
      </c>
      <c r="AW655">
        <f t="shared" si="412"/>
        <v>0</v>
      </c>
      <c r="AX655">
        <f t="shared" si="413"/>
        <v>1</v>
      </c>
      <c r="AY655">
        <f t="shared" si="422"/>
        <v>0</v>
      </c>
      <c r="AZ655">
        <f t="shared" si="423"/>
        <v>1</v>
      </c>
      <c r="BA655" s="4">
        <f t="shared" si="424"/>
        <v>0</v>
      </c>
      <c r="BB655" s="4">
        <f t="shared" si="425"/>
        <v>0</v>
      </c>
      <c r="BC655" s="4">
        <f t="shared" si="426"/>
        <v>0</v>
      </c>
      <c r="BD655" s="4">
        <f t="shared" si="427"/>
        <v>0</v>
      </c>
      <c r="BE655" s="4">
        <f t="shared" si="428"/>
        <v>0</v>
      </c>
      <c r="BF655" s="4">
        <f t="shared" si="429"/>
        <v>0</v>
      </c>
      <c r="BG655" s="4">
        <f t="shared" si="430"/>
        <v>0</v>
      </c>
      <c r="BH655" s="4">
        <f t="shared" si="431"/>
        <v>0</v>
      </c>
      <c r="BI655" s="4">
        <f t="shared" si="432"/>
        <v>0</v>
      </c>
      <c r="BJ655" s="4">
        <f t="shared" si="433"/>
        <v>1</v>
      </c>
      <c r="BK655" s="4">
        <f t="shared" si="434"/>
        <v>0</v>
      </c>
      <c r="BL655" s="4">
        <f t="shared" si="435"/>
        <v>0</v>
      </c>
      <c r="BM655" s="4">
        <f t="shared" si="436"/>
        <v>0</v>
      </c>
      <c r="BN655" s="4">
        <f t="shared" si="437"/>
        <v>0</v>
      </c>
      <c r="BO655">
        <f>SUMIFS(BH$5:BH655,$AA$5:$AA655,$AA655)</f>
        <v>14</v>
      </c>
      <c r="BP655">
        <f>SUMIFS(BI$5:BI655,$AA$5:$AA655,$AA655)</f>
        <v>15</v>
      </c>
      <c r="BQ655">
        <f>SUMIFS(BJ$5:BJ655,$AA$5:$AA655,$AA655)</f>
        <v>20</v>
      </c>
      <c r="BR655">
        <f>SUMIFS(BK$5:BK655,$AA$5:$AA655,$AA655)</f>
        <v>18</v>
      </c>
      <c r="BS655">
        <f>SUMIFS(BL$5:BL655,$AA$5:$AA655,$AA655)</f>
        <v>19</v>
      </c>
      <c r="BT655">
        <f>SUMIFS(BM$5:BM655,$AA$5:$AA655,$AA655)</f>
        <v>23</v>
      </c>
      <c r="BU655">
        <f>SUMIFS(BN$5:BN655,$AA$5:$AA655,$AA655)</f>
        <v>0</v>
      </c>
      <c r="BV655">
        <f t="shared" si="438"/>
        <v>18</v>
      </c>
      <c r="BW655">
        <f t="shared" si="439"/>
        <v>16</v>
      </c>
      <c r="BX655">
        <f t="shared" si="440"/>
        <v>28</v>
      </c>
      <c r="BY655">
        <f t="shared" si="441"/>
        <v>23</v>
      </c>
      <c r="BZ655">
        <f t="shared" si="442"/>
        <v>22</v>
      </c>
      <c r="CA655">
        <f t="shared" si="443"/>
        <v>40</v>
      </c>
      <c r="CB655">
        <f t="shared" si="444"/>
        <v>0</v>
      </c>
      <c r="CC655">
        <f t="shared" si="445"/>
        <v>20</v>
      </c>
      <c r="CD655">
        <f t="shared" si="446"/>
        <v>28</v>
      </c>
      <c r="CE655" t="str">
        <f>IFERROR(VLOOKUP($AA655,'Tuyến và nhân viên'!$I:$O,7,0),"")</f>
        <v>Trần Văn Khanh</v>
      </c>
      <c r="CF655">
        <f t="shared" si="447"/>
        <v>2</v>
      </c>
      <c r="CG655">
        <f t="shared" si="448"/>
        <v>1</v>
      </c>
      <c r="CH655">
        <f>COUNTIFS($L655:L655,"x")</f>
        <v>0</v>
      </c>
      <c r="CI655">
        <f>COUNTIFS($L655:M655,"x")</f>
        <v>0</v>
      </c>
      <c r="CJ655">
        <f>COUNTIFS($L655:N655,"x")</f>
        <v>1</v>
      </c>
      <c r="CK655">
        <f>COUNTIFS($L655:O655,"x")</f>
        <v>1</v>
      </c>
      <c r="CL655">
        <f>COUNTIFS($L655:P655,"x")</f>
        <v>1</v>
      </c>
      <c r="CM655">
        <f>COUNTIFS($L655:Q655,"x")</f>
        <v>1</v>
      </c>
      <c r="CN655">
        <f>COUNTIFS($L655:R655,"x")</f>
        <v>1</v>
      </c>
      <c r="CO655" t="str" cm="1">
        <f t="array" ref="CO655">IFERROR(INDEX($CH$4:$CN$4,0,MATCH(1,$CH655:$CN655,0)),"")</f>
        <v>Thứ 4</v>
      </c>
      <c r="CP655" t="str" cm="1">
        <f t="array" ref="CP655">IFERROR(INDEX($CH$4:$CN$4,0,MATCH(2,$CH655:$CN655,0)),"")</f>
        <v/>
      </c>
      <c r="CQ655" t="str">
        <f t="shared" si="449"/>
        <v>Thứ 4</v>
      </c>
      <c r="CR655" t="str">
        <f t="shared" si="414"/>
        <v>F2 - Tuần 2 &amp; 4</v>
      </c>
    </row>
    <row r="656" spans="1:96" x14ac:dyDescent="0.3">
      <c r="A656" s="117" t="s">
        <v>39437</v>
      </c>
      <c r="B656" s="118" t="s">
        <v>33266</v>
      </c>
      <c r="C656" s="118" t="s">
        <v>33267</v>
      </c>
      <c r="D656" s="118" t="s">
        <v>39663</v>
      </c>
      <c r="E656" s="118" t="s">
        <v>39664</v>
      </c>
      <c r="F656" s="118" t="s">
        <v>39008</v>
      </c>
      <c r="G656" s="118" t="s">
        <v>39009</v>
      </c>
      <c r="H656" s="118" t="s">
        <v>36122</v>
      </c>
      <c r="I656" s="118" t="s">
        <v>22</v>
      </c>
      <c r="J656" s="119" t="s">
        <v>39658</v>
      </c>
      <c r="K656" s="119" t="s">
        <v>23</v>
      </c>
      <c r="L656" s="117" t="s">
        <v>23</v>
      </c>
      <c r="M656" s="117" t="s">
        <v>23</v>
      </c>
      <c r="N656" s="117" t="s">
        <v>24</v>
      </c>
      <c r="O656" s="117" t="s">
        <v>23</v>
      </c>
      <c r="P656" s="117" t="s">
        <v>23</v>
      </c>
      <c r="Q656" s="117" t="s">
        <v>23</v>
      </c>
      <c r="R656" s="117" t="s">
        <v>23</v>
      </c>
      <c r="S656" s="117" t="s">
        <v>24</v>
      </c>
      <c r="T656" s="117" t="s">
        <v>24</v>
      </c>
      <c r="U656" s="117" t="s">
        <v>24</v>
      </c>
      <c r="V656" s="117" t="s">
        <v>24</v>
      </c>
      <c r="W656" s="74" t="str">
        <f t="shared" si="415"/>
        <v/>
      </c>
      <c r="X656" s="74" t="str">
        <f t="shared" si="416"/>
        <v>x</v>
      </c>
      <c r="Y656" s="74" t="str">
        <f t="shared" si="417"/>
        <v/>
      </c>
      <c r="Z656" s="74" t="str">
        <f t="shared" si="418"/>
        <v>x</v>
      </c>
      <c r="AA656" t="str">
        <f>VLOOKUP($D656,'Tuyến và nhân viên'!$D:$M,6,0)</f>
        <v>HL00623</v>
      </c>
      <c r="AB656" t="str">
        <f>VLOOKUP($D656,'Tuyến và nhân viên'!$D:$M,7,0)</f>
        <v>Lê Thị Liên Thư</v>
      </c>
      <c r="AC656" s="16" t="str">
        <f>IFERROR(VLOOKUP($F656,DSKH!$D:$BF,53,0),"")</f>
        <v>F2</v>
      </c>
      <c r="AD656" s="16" t="str">
        <f>IFERROR(VLOOKUP($F656,DSKH!$D:$BF,54,0),"")</f>
        <v>GT</v>
      </c>
      <c r="AE656" s="4">
        <f>SUMIFS('Doanh số khách hàng'!$F:$F,'Doanh số khách hàng'!$A:$A,'Chi tiết tuyến'!$F656)</f>
        <v>0</v>
      </c>
      <c r="AF656" s="16" t="str">
        <f t="shared" si="410"/>
        <v>F4</v>
      </c>
      <c r="AG656" s="16" t="str">
        <f t="shared" si="411"/>
        <v>F2</v>
      </c>
      <c r="AH656" t="b">
        <f t="shared" si="419"/>
        <v>0</v>
      </c>
      <c r="AI656" t="b">
        <f t="shared" si="420"/>
        <v>1</v>
      </c>
      <c r="AJ656">
        <f>IFERROR(VLOOKUP($AC656,Master!$D:$E,2,0),"")</f>
        <v>2</v>
      </c>
      <c r="AK656">
        <f>VLOOKUP($AF656,Master!$D:$E,2,0)</f>
        <v>4</v>
      </c>
      <c r="AL656" s="4">
        <f t="shared" si="421"/>
        <v>0</v>
      </c>
      <c r="AM656" t="str">
        <f>IFERROR(VLOOKUP($F656,DSKH!$D:$BF,31,0),"")</f>
        <v>Tỉnh Cà Mau</v>
      </c>
      <c r="AN656" t="str">
        <f>IFERROR(VLOOKUP($F656,DSKH!$D:$BF,29,0),"")</f>
        <v>Xã Hòa Bình</v>
      </c>
      <c r="AO656">
        <f>IFERROR(VLOOKUP($F656,DSKH!$D:$BF,52,0),"")</f>
        <v>0</v>
      </c>
      <c r="AP656">
        <f>IF(L656="x",1+COUNTIFS(AP$4:AP655,"&gt;0",$AA$4:$AA655,$AA655),0)</f>
        <v>0</v>
      </c>
      <c r="AQ656">
        <f>IF(M656="x",1+COUNTIFS(AQ$4:AQ655,"&gt;0",$AA$4:$AA655,$AA655),0)</f>
        <v>0</v>
      </c>
      <c r="AR656">
        <f>IF(N656="x",1+COUNTIFS(AR$4:AR655,"&gt;0",$AA$4:$AA655,$AA655),0)</f>
        <v>31</v>
      </c>
      <c r="AS656">
        <f>IF(O656="x",1+COUNTIFS(AS$4:AS655,"&gt;0",$AA$4:$AA655,$AA655),0)</f>
        <v>0</v>
      </c>
      <c r="AT656">
        <f>IF(P656="x",1+COUNTIFS(AT$4:AT655,"&gt;0",$AA$4:$AA655,$AA655),0)</f>
        <v>0</v>
      </c>
      <c r="AU656">
        <f>IF(Q656="x",1+COUNTIFS(AU$4:AU655,"&gt;0",$AA$4:$AA655,$AA655),0)</f>
        <v>0</v>
      </c>
      <c r="AV656">
        <f>IF(R656="x",1+COUNTIFS(AV$4:AV655,"&gt;0",$AA$4:$AA655,$AA655),0)</f>
        <v>0</v>
      </c>
      <c r="AW656">
        <f t="shared" si="412"/>
        <v>0</v>
      </c>
      <c r="AX656">
        <f t="shared" si="413"/>
        <v>1</v>
      </c>
      <c r="AY656">
        <f t="shared" si="422"/>
        <v>0</v>
      </c>
      <c r="AZ656">
        <f t="shared" si="423"/>
        <v>1</v>
      </c>
      <c r="BA656" s="4">
        <f t="shared" si="424"/>
        <v>0</v>
      </c>
      <c r="BB656" s="4">
        <f t="shared" si="425"/>
        <v>0</v>
      </c>
      <c r="BC656" s="4">
        <f t="shared" si="426"/>
        <v>0</v>
      </c>
      <c r="BD656" s="4">
        <f t="shared" si="427"/>
        <v>0</v>
      </c>
      <c r="BE656" s="4">
        <f t="shared" si="428"/>
        <v>0</v>
      </c>
      <c r="BF656" s="4">
        <f t="shared" si="429"/>
        <v>0</v>
      </c>
      <c r="BG656" s="4">
        <f t="shared" si="430"/>
        <v>0</v>
      </c>
      <c r="BH656" s="4">
        <f t="shared" si="431"/>
        <v>0</v>
      </c>
      <c r="BI656" s="4">
        <f t="shared" si="432"/>
        <v>0</v>
      </c>
      <c r="BJ656" s="4">
        <f t="shared" si="433"/>
        <v>1</v>
      </c>
      <c r="BK656" s="4">
        <f t="shared" si="434"/>
        <v>0</v>
      </c>
      <c r="BL656" s="4">
        <f t="shared" si="435"/>
        <v>0</v>
      </c>
      <c r="BM656" s="4">
        <f t="shared" si="436"/>
        <v>0</v>
      </c>
      <c r="BN656" s="4">
        <f t="shared" si="437"/>
        <v>0</v>
      </c>
      <c r="BO656">
        <f>SUMIFS(BH$5:BH656,$AA$5:$AA656,$AA656)</f>
        <v>14</v>
      </c>
      <c r="BP656">
        <f>SUMIFS(BI$5:BI656,$AA$5:$AA656,$AA656)</f>
        <v>15</v>
      </c>
      <c r="BQ656">
        <f>SUMIFS(BJ$5:BJ656,$AA$5:$AA656,$AA656)</f>
        <v>21</v>
      </c>
      <c r="BR656">
        <f>SUMIFS(BK$5:BK656,$AA$5:$AA656,$AA656)</f>
        <v>18</v>
      </c>
      <c r="BS656">
        <f>SUMIFS(BL$5:BL656,$AA$5:$AA656,$AA656)</f>
        <v>19</v>
      </c>
      <c r="BT656">
        <f>SUMIFS(BM$5:BM656,$AA$5:$AA656,$AA656)</f>
        <v>23</v>
      </c>
      <c r="BU656">
        <f>SUMIFS(BN$5:BN656,$AA$5:$AA656,$AA656)</f>
        <v>0</v>
      </c>
      <c r="BV656">
        <f t="shared" si="438"/>
        <v>18</v>
      </c>
      <c r="BW656">
        <f t="shared" si="439"/>
        <v>16</v>
      </c>
      <c r="BX656">
        <f t="shared" si="440"/>
        <v>28</v>
      </c>
      <c r="BY656">
        <f t="shared" si="441"/>
        <v>23</v>
      </c>
      <c r="BZ656">
        <f t="shared" si="442"/>
        <v>22</v>
      </c>
      <c r="CA656">
        <f t="shared" si="443"/>
        <v>40</v>
      </c>
      <c r="CB656">
        <f t="shared" si="444"/>
        <v>0</v>
      </c>
      <c r="CC656">
        <f t="shared" si="445"/>
        <v>21</v>
      </c>
      <c r="CD656">
        <f t="shared" si="446"/>
        <v>28</v>
      </c>
      <c r="CE656" t="str">
        <f>IFERROR(VLOOKUP($AA656,'Tuyến và nhân viên'!$I:$O,7,0),"")</f>
        <v>Trần Văn Khanh</v>
      </c>
      <c r="CF656">
        <f t="shared" si="447"/>
        <v>2</v>
      </c>
      <c r="CG656">
        <f t="shared" si="448"/>
        <v>1</v>
      </c>
      <c r="CH656">
        <f>COUNTIFS($L656:L656,"x")</f>
        <v>0</v>
      </c>
      <c r="CI656">
        <f>COUNTIFS($L656:M656,"x")</f>
        <v>0</v>
      </c>
      <c r="CJ656">
        <f>COUNTIFS($L656:N656,"x")</f>
        <v>1</v>
      </c>
      <c r="CK656">
        <f>COUNTIFS($L656:O656,"x")</f>
        <v>1</v>
      </c>
      <c r="CL656">
        <f>COUNTIFS($L656:P656,"x")</f>
        <v>1</v>
      </c>
      <c r="CM656">
        <f>COUNTIFS($L656:Q656,"x")</f>
        <v>1</v>
      </c>
      <c r="CN656">
        <f>COUNTIFS($L656:R656,"x")</f>
        <v>1</v>
      </c>
      <c r="CO656" t="str" cm="1">
        <f t="array" ref="CO656">IFERROR(INDEX($CH$4:$CN$4,0,MATCH(1,$CH656:$CN656,0)),"")</f>
        <v>Thứ 4</v>
      </c>
      <c r="CP656" t="str" cm="1">
        <f t="array" ref="CP656">IFERROR(INDEX($CH$4:$CN$4,0,MATCH(2,$CH656:$CN656,0)),"")</f>
        <v/>
      </c>
      <c r="CQ656" t="str">
        <f t="shared" si="449"/>
        <v>Thứ 4</v>
      </c>
      <c r="CR656" t="str">
        <f t="shared" si="414"/>
        <v>F2 - Tuần 2 &amp; 4</v>
      </c>
    </row>
    <row r="657" spans="1:96" x14ac:dyDescent="0.3">
      <c r="A657" s="117" t="s">
        <v>39445</v>
      </c>
      <c r="B657" s="118" t="s">
        <v>33266</v>
      </c>
      <c r="C657" s="118" t="s">
        <v>33267</v>
      </c>
      <c r="D657" s="118" t="s">
        <v>39663</v>
      </c>
      <c r="E657" s="118" t="s">
        <v>39664</v>
      </c>
      <c r="F657" s="118" t="s">
        <v>39017</v>
      </c>
      <c r="G657" s="118" t="s">
        <v>39018</v>
      </c>
      <c r="H657" s="118" t="s">
        <v>39022</v>
      </c>
      <c r="I657" s="118" t="s">
        <v>22</v>
      </c>
      <c r="J657" s="119" t="s">
        <v>39658</v>
      </c>
      <c r="K657" s="119" t="s">
        <v>23</v>
      </c>
      <c r="L657" s="117" t="s">
        <v>23</v>
      </c>
      <c r="M657" s="117" t="s">
        <v>23</v>
      </c>
      <c r="N657" s="117" t="s">
        <v>23</v>
      </c>
      <c r="O657" s="117" t="s">
        <v>23</v>
      </c>
      <c r="P657" s="117" t="s">
        <v>23</v>
      </c>
      <c r="Q657" s="117" t="s">
        <v>24</v>
      </c>
      <c r="R657" s="117" t="s">
        <v>23</v>
      </c>
      <c r="S657" s="117" t="s">
        <v>24</v>
      </c>
      <c r="T657" s="117" t="s">
        <v>24</v>
      </c>
      <c r="U657" s="117" t="s">
        <v>24</v>
      </c>
      <c r="V657" s="117" t="s">
        <v>24</v>
      </c>
      <c r="W657" s="74" t="str">
        <f t="shared" si="415"/>
        <v/>
      </c>
      <c r="X657" s="74" t="str">
        <f t="shared" si="416"/>
        <v>x</v>
      </c>
      <c r="Y657" s="74" t="str">
        <f t="shared" si="417"/>
        <v/>
      </c>
      <c r="Z657" s="74" t="str">
        <f t="shared" si="418"/>
        <v>x</v>
      </c>
      <c r="AA657" t="str">
        <f>VLOOKUP($D657,'Tuyến và nhân viên'!$D:$M,6,0)</f>
        <v>HL00623</v>
      </c>
      <c r="AB657" t="str">
        <f>VLOOKUP($D657,'Tuyến và nhân viên'!$D:$M,7,0)</f>
        <v>Lê Thị Liên Thư</v>
      </c>
      <c r="AC657" s="16" t="str">
        <f>IFERROR(VLOOKUP($F657,DSKH!$D:$BF,53,0),"")</f>
        <v>F2</v>
      </c>
      <c r="AD657" s="16" t="str">
        <f>IFERROR(VLOOKUP($F657,DSKH!$D:$BF,54,0),"")</f>
        <v>GT</v>
      </c>
      <c r="AE657" s="4">
        <f>SUMIFS('Doanh số khách hàng'!$F:$F,'Doanh số khách hàng'!$A:$A,'Chi tiết tuyến'!$F657)</f>
        <v>0</v>
      </c>
      <c r="AF657" s="16" t="str">
        <f t="shared" si="410"/>
        <v>F4</v>
      </c>
      <c r="AG657" s="16" t="str">
        <f t="shared" si="411"/>
        <v>F2</v>
      </c>
      <c r="AH657" t="b">
        <f t="shared" si="419"/>
        <v>0</v>
      </c>
      <c r="AI657" t="b">
        <f t="shared" si="420"/>
        <v>1</v>
      </c>
      <c r="AJ657">
        <f>IFERROR(VLOOKUP($AC657,Master!$D:$E,2,0),"")</f>
        <v>2</v>
      </c>
      <c r="AK657">
        <f>VLOOKUP($AF657,Master!$D:$E,2,0)</f>
        <v>4</v>
      </c>
      <c r="AL657" s="4">
        <f t="shared" si="421"/>
        <v>0</v>
      </c>
      <c r="AM657" t="str">
        <f>IFERROR(VLOOKUP($F657,DSKH!$D:$BF,31,0),"")</f>
        <v>Tỉnh Cà Mau</v>
      </c>
      <c r="AN657" t="str">
        <f>IFERROR(VLOOKUP($F657,DSKH!$D:$BF,29,0),"")</f>
        <v>Phường Bạc Liêu</v>
      </c>
      <c r="AO657">
        <f>IFERROR(VLOOKUP($F657,DSKH!$D:$BF,52,0),"")</f>
        <v>0</v>
      </c>
      <c r="AP657">
        <f>IF(L657="x",1+COUNTIFS(AP$4:AP656,"&gt;0",$AA$4:$AA656,$AA656),0)</f>
        <v>0</v>
      </c>
      <c r="AQ657">
        <f>IF(M657="x",1+COUNTIFS(AQ$4:AQ656,"&gt;0",$AA$4:$AA656,$AA656),0)</f>
        <v>0</v>
      </c>
      <c r="AR657">
        <f>IF(N657="x",1+COUNTIFS(AR$4:AR656,"&gt;0",$AA$4:$AA656,$AA656),0)</f>
        <v>0</v>
      </c>
      <c r="AS657">
        <f>IF(O657="x",1+COUNTIFS(AS$4:AS656,"&gt;0",$AA$4:$AA656,$AA656),0)</f>
        <v>0</v>
      </c>
      <c r="AT657">
        <f>IF(P657="x",1+COUNTIFS(AT$4:AT656,"&gt;0",$AA$4:$AA656,$AA656),0)</f>
        <v>0</v>
      </c>
      <c r="AU657">
        <f>IF(Q657="x",1+COUNTIFS(AU$4:AU656,"&gt;0",$AA$4:$AA656,$AA656),0)</f>
        <v>31</v>
      </c>
      <c r="AV657">
        <f>IF(R657="x",1+COUNTIFS(AV$4:AV656,"&gt;0",$AA$4:$AA656,$AA656),0)</f>
        <v>0</v>
      </c>
      <c r="AW657">
        <f t="shared" si="412"/>
        <v>0</v>
      </c>
      <c r="AX657">
        <f t="shared" si="413"/>
        <v>1</v>
      </c>
      <c r="AY657">
        <f t="shared" si="422"/>
        <v>0</v>
      </c>
      <c r="AZ657">
        <f t="shared" si="423"/>
        <v>1</v>
      </c>
      <c r="BA657" s="4">
        <f t="shared" si="424"/>
        <v>0</v>
      </c>
      <c r="BB657" s="4">
        <f t="shared" si="425"/>
        <v>0</v>
      </c>
      <c r="BC657" s="4">
        <f t="shared" si="426"/>
        <v>0</v>
      </c>
      <c r="BD657" s="4">
        <f t="shared" si="427"/>
        <v>0</v>
      </c>
      <c r="BE657" s="4">
        <f t="shared" si="428"/>
        <v>0</v>
      </c>
      <c r="BF657" s="4">
        <f t="shared" si="429"/>
        <v>0</v>
      </c>
      <c r="BG657" s="4">
        <f t="shared" si="430"/>
        <v>0</v>
      </c>
      <c r="BH657" s="4">
        <f t="shared" si="431"/>
        <v>0</v>
      </c>
      <c r="BI657" s="4">
        <f t="shared" si="432"/>
        <v>0</v>
      </c>
      <c r="BJ657" s="4">
        <f t="shared" si="433"/>
        <v>0</v>
      </c>
      <c r="BK657" s="4">
        <f t="shared" si="434"/>
        <v>0</v>
      </c>
      <c r="BL657" s="4">
        <f t="shared" si="435"/>
        <v>0</v>
      </c>
      <c r="BM657" s="4">
        <f t="shared" si="436"/>
        <v>1</v>
      </c>
      <c r="BN657" s="4">
        <f t="shared" si="437"/>
        <v>0</v>
      </c>
      <c r="BO657">
        <f>SUMIFS(BH$5:BH657,$AA$5:$AA657,$AA657)</f>
        <v>14</v>
      </c>
      <c r="BP657">
        <f>SUMIFS(BI$5:BI657,$AA$5:$AA657,$AA657)</f>
        <v>15</v>
      </c>
      <c r="BQ657">
        <f>SUMIFS(BJ$5:BJ657,$AA$5:$AA657,$AA657)</f>
        <v>21</v>
      </c>
      <c r="BR657">
        <f>SUMIFS(BK$5:BK657,$AA$5:$AA657,$AA657)</f>
        <v>18</v>
      </c>
      <c r="BS657">
        <f>SUMIFS(BL$5:BL657,$AA$5:$AA657,$AA657)</f>
        <v>19</v>
      </c>
      <c r="BT657">
        <f>SUMIFS(BM$5:BM657,$AA$5:$AA657,$AA657)</f>
        <v>24</v>
      </c>
      <c r="BU657">
        <f>SUMIFS(BN$5:BN657,$AA$5:$AA657,$AA657)</f>
        <v>0</v>
      </c>
      <c r="BV657">
        <f t="shared" si="438"/>
        <v>18</v>
      </c>
      <c r="BW657">
        <f t="shared" si="439"/>
        <v>16</v>
      </c>
      <c r="BX657">
        <f t="shared" si="440"/>
        <v>28</v>
      </c>
      <c r="BY657">
        <f t="shared" si="441"/>
        <v>23</v>
      </c>
      <c r="BZ657">
        <f t="shared" si="442"/>
        <v>22</v>
      </c>
      <c r="CA657">
        <f t="shared" si="443"/>
        <v>40</v>
      </c>
      <c r="CB657">
        <f t="shared" si="444"/>
        <v>0</v>
      </c>
      <c r="CC657">
        <f t="shared" si="445"/>
        <v>24</v>
      </c>
      <c r="CD657">
        <f t="shared" si="446"/>
        <v>40</v>
      </c>
      <c r="CE657" t="str">
        <f>IFERROR(VLOOKUP($AA657,'Tuyến và nhân viên'!$I:$O,7,0),"")</f>
        <v>Trần Văn Khanh</v>
      </c>
      <c r="CF657">
        <f t="shared" si="447"/>
        <v>2</v>
      </c>
      <c r="CG657">
        <f t="shared" si="448"/>
        <v>1</v>
      </c>
      <c r="CH657">
        <f>COUNTIFS($L657:L657,"x")</f>
        <v>0</v>
      </c>
      <c r="CI657">
        <f>COUNTIFS($L657:M657,"x")</f>
        <v>0</v>
      </c>
      <c r="CJ657">
        <f>COUNTIFS($L657:N657,"x")</f>
        <v>0</v>
      </c>
      <c r="CK657">
        <f>COUNTIFS($L657:O657,"x")</f>
        <v>0</v>
      </c>
      <c r="CL657">
        <f>COUNTIFS($L657:P657,"x")</f>
        <v>0</v>
      </c>
      <c r="CM657">
        <f>COUNTIFS($L657:Q657,"x")</f>
        <v>1</v>
      </c>
      <c r="CN657">
        <f>COUNTIFS($L657:R657,"x")</f>
        <v>1</v>
      </c>
      <c r="CO657" t="str" cm="1">
        <f t="array" ref="CO657">IFERROR(INDEX($CH$4:$CN$4,0,MATCH(1,$CH657:$CN657,0)),"")</f>
        <v>Thứ 7</v>
      </c>
      <c r="CP657" t="str" cm="1">
        <f t="array" ref="CP657">IFERROR(INDEX($CH$4:$CN$4,0,MATCH(2,$CH657:$CN657,0)),"")</f>
        <v/>
      </c>
      <c r="CQ657" t="str">
        <f t="shared" si="449"/>
        <v>Thứ 7</v>
      </c>
      <c r="CR657" t="str">
        <f t="shared" si="414"/>
        <v>F2 - Tuần 2 &amp; 4</v>
      </c>
    </row>
    <row r="658" spans="1:96" x14ac:dyDescent="0.3">
      <c r="A658" s="117" t="s">
        <v>39451</v>
      </c>
      <c r="B658" s="118" t="s">
        <v>33266</v>
      </c>
      <c r="C658" s="118" t="s">
        <v>33267</v>
      </c>
      <c r="D658" s="118" t="s">
        <v>39663</v>
      </c>
      <c r="E658" s="118" t="s">
        <v>39664</v>
      </c>
      <c r="F658" s="118" t="s">
        <v>39026</v>
      </c>
      <c r="G658" s="118" t="s">
        <v>39027</v>
      </c>
      <c r="H658" s="118" t="s">
        <v>39031</v>
      </c>
      <c r="I658" s="118" t="s">
        <v>22</v>
      </c>
      <c r="J658" s="119" t="s">
        <v>39658</v>
      </c>
      <c r="K658" s="119" t="s">
        <v>23</v>
      </c>
      <c r="L658" s="117" t="s">
        <v>23</v>
      </c>
      <c r="M658" s="117" t="s">
        <v>23</v>
      </c>
      <c r="N658" s="117" t="s">
        <v>24</v>
      </c>
      <c r="O658" s="117" t="s">
        <v>23</v>
      </c>
      <c r="P658" s="117" t="s">
        <v>23</v>
      </c>
      <c r="Q658" s="117" t="s">
        <v>23</v>
      </c>
      <c r="R658" s="117" t="s">
        <v>23</v>
      </c>
      <c r="S658" s="117" t="s">
        <v>24</v>
      </c>
      <c r="T658" s="117" t="s">
        <v>24</v>
      </c>
      <c r="U658" s="117" t="s">
        <v>24</v>
      </c>
      <c r="V658" s="117" t="s">
        <v>24</v>
      </c>
      <c r="W658" s="74" t="str">
        <f t="shared" si="415"/>
        <v/>
      </c>
      <c r="X658" s="74" t="str">
        <f t="shared" si="416"/>
        <v>x</v>
      </c>
      <c r="Y658" s="74" t="str">
        <f t="shared" si="417"/>
        <v/>
      </c>
      <c r="Z658" s="74" t="str">
        <f t="shared" si="418"/>
        <v>x</v>
      </c>
      <c r="AA658" t="str">
        <f>VLOOKUP($D658,'Tuyến và nhân viên'!$D:$M,6,0)</f>
        <v>HL00623</v>
      </c>
      <c r="AB658" t="str">
        <f>VLOOKUP($D658,'Tuyến và nhân viên'!$D:$M,7,0)</f>
        <v>Lê Thị Liên Thư</v>
      </c>
      <c r="AC658" s="16" t="str">
        <f>IFERROR(VLOOKUP($F658,DSKH!$D:$BF,53,0),"")</f>
        <v>F2</v>
      </c>
      <c r="AD658" s="16" t="str">
        <f>IFERROR(VLOOKUP($F658,DSKH!$D:$BF,54,0),"")</f>
        <v>GT</v>
      </c>
      <c r="AE658" s="4">
        <f>SUMIFS('Doanh số khách hàng'!$F:$F,'Doanh số khách hàng'!$A:$A,'Chi tiết tuyến'!$F658)</f>
        <v>0</v>
      </c>
      <c r="AF658" s="16" t="str">
        <f t="shared" si="410"/>
        <v>F4</v>
      </c>
      <c r="AG658" s="16" t="str">
        <f t="shared" si="411"/>
        <v>F2</v>
      </c>
      <c r="AH658" t="b">
        <f t="shared" si="419"/>
        <v>0</v>
      </c>
      <c r="AI658" t="b">
        <f t="shared" si="420"/>
        <v>1</v>
      </c>
      <c r="AJ658">
        <f>IFERROR(VLOOKUP($AC658,Master!$D:$E,2,0),"")</f>
        <v>2</v>
      </c>
      <c r="AK658">
        <f>VLOOKUP($AF658,Master!$D:$E,2,0)</f>
        <v>4</v>
      </c>
      <c r="AL658" s="4">
        <f t="shared" si="421"/>
        <v>0</v>
      </c>
      <c r="AM658" t="str">
        <f>IFERROR(VLOOKUP($F658,DSKH!$D:$BF,31,0),"")</f>
        <v>Tỉnh Cà Mau</v>
      </c>
      <c r="AN658" t="str">
        <f>IFERROR(VLOOKUP($F658,DSKH!$D:$BF,29,0),"")</f>
        <v>Xã Hòa Bình</v>
      </c>
      <c r="AO658">
        <f>IFERROR(VLOOKUP($F658,DSKH!$D:$BF,52,0),"")</f>
        <v>0</v>
      </c>
      <c r="AP658">
        <f>IF(L658="x",1+COUNTIFS(AP$4:AP657,"&gt;0",$AA$4:$AA657,$AA657),0)</f>
        <v>0</v>
      </c>
      <c r="AQ658">
        <f>IF(M658="x",1+COUNTIFS(AQ$4:AQ657,"&gt;0",$AA$4:$AA657,$AA657),0)</f>
        <v>0</v>
      </c>
      <c r="AR658">
        <f>IF(N658="x",1+COUNTIFS(AR$4:AR657,"&gt;0",$AA$4:$AA657,$AA657),0)</f>
        <v>32</v>
      </c>
      <c r="AS658">
        <f>IF(O658="x",1+COUNTIFS(AS$4:AS657,"&gt;0",$AA$4:$AA657,$AA657),0)</f>
        <v>0</v>
      </c>
      <c r="AT658">
        <f>IF(P658="x",1+COUNTIFS(AT$4:AT657,"&gt;0",$AA$4:$AA657,$AA657),0)</f>
        <v>0</v>
      </c>
      <c r="AU658">
        <f>IF(Q658="x",1+COUNTIFS(AU$4:AU657,"&gt;0",$AA$4:$AA657,$AA657),0)</f>
        <v>0</v>
      </c>
      <c r="AV658">
        <f>IF(R658="x",1+COUNTIFS(AV$4:AV657,"&gt;0",$AA$4:$AA657,$AA657),0)</f>
        <v>0</v>
      </c>
      <c r="AW658">
        <f t="shared" si="412"/>
        <v>0</v>
      </c>
      <c r="AX658">
        <f t="shared" si="413"/>
        <v>1</v>
      </c>
      <c r="AY658">
        <f t="shared" si="422"/>
        <v>0</v>
      </c>
      <c r="AZ658">
        <f t="shared" si="423"/>
        <v>1</v>
      </c>
      <c r="BA658" s="4">
        <f t="shared" si="424"/>
        <v>0</v>
      </c>
      <c r="BB658" s="4">
        <f t="shared" si="425"/>
        <v>0</v>
      </c>
      <c r="BC658" s="4">
        <f t="shared" si="426"/>
        <v>0</v>
      </c>
      <c r="BD658" s="4">
        <f t="shared" si="427"/>
        <v>0</v>
      </c>
      <c r="BE658" s="4">
        <f t="shared" si="428"/>
        <v>0</v>
      </c>
      <c r="BF658" s="4">
        <f t="shared" si="429"/>
        <v>0</v>
      </c>
      <c r="BG658" s="4">
        <f t="shared" si="430"/>
        <v>0</v>
      </c>
      <c r="BH658" s="4">
        <f t="shared" si="431"/>
        <v>0</v>
      </c>
      <c r="BI658" s="4">
        <f t="shared" si="432"/>
        <v>0</v>
      </c>
      <c r="BJ658" s="4">
        <f t="shared" si="433"/>
        <v>1</v>
      </c>
      <c r="BK658" s="4">
        <f t="shared" si="434"/>
        <v>0</v>
      </c>
      <c r="BL658" s="4">
        <f t="shared" si="435"/>
        <v>0</v>
      </c>
      <c r="BM658" s="4">
        <f t="shared" si="436"/>
        <v>0</v>
      </c>
      <c r="BN658" s="4">
        <f t="shared" si="437"/>
        <v>0</v>
      </c>
      <c r="BO658">
        <f>SUMIFS(BH$5:BH658,$AA$5:$AA658,$AA658)</f>
        <v>14</v>
      </c>
      <c r="BP658">
        <f>SUMIFS(BI$5:BI658,$AA$5:$AA658,$AA658)</f>
        <v>15</v>
      </c>
      <c r="BQ658">
        <f>SUMIFS(BJ$5:BJ658,$AA$5:$AA658,$AA658)</f>
        <v>22</v>
      </c>
      <c r="BR658">
        <f>SUMIFS(BK$5:BK658,$AA$5:$AA658,$AA658)</f>
        <v>18</v>
      </c>
      <c r="BS658">
        <f>SUMIFS(BL$5:BL658,$AA$5:$AA658,$AA658)</f>
        <v>19</v>
      </c>
      <c r="BT658">
        <f>SUMIFS(BM$5:BM658,$AA$5:$AA658,$AA658)</f>
        <v>24</v>
      </c>
      <c r="BU658">
        <f>SUMIFS(BN$5:BN658,$AA$5:$AA658,$AA658)</f>
        <v>0</v>
      </c>
      <c r="BV658">
        <f t="shared" si="438"/>
        <v>18</v>
      </c>
      <c r="BW658">
        <f t="shared" si="439"/>
        <v>16</v>
      </c>
      <c r="BX658">
        <f t="shared" si="440"/>
        <v>28</v>
      </c>
      <c r="BY658">
        <f t="shared" si="441"/>
        <v>23</v>
      </c>
      <c r="BZ658">
        <f t="shared" si="442"/>
        <v>22</v>
      </c>
      <c r="CA658">
        <f t="shared" si="443"/>
        <v>40</v>
      </c>
      <c r="CB658">
        <f t="shared" si="444"/>
        <v>0</v>
      </c>
      <c r="CC658">
        <f t="shared" si="445"/>
        <v>22</v>
      </c>
      <c r="CD658">
        <f t="shared" si="446"/>
        <v>28</v>
      </c>
      <c r="CE658" t="str">
        <f>IFERROR(VLOOKUP($AA658,'Tuyến và nhân viên'!$I:$O,7,0),"")</f>
        <v>Trần Văn Khanh</v>
      </c>
      <c r="CF658">
        <f t="shared" si="447"/>
        <v>2</v>
      </c>
      <c r="CG658">
        <f t="shared" si="448"/>
        <v>1</v>
      </c>
      <c r="CH658">
        <f>COUNTIFS($L658:L658,"x")</f>
        <v>0</v>
      </c>
      <c r="CI658">
        <f>COUNTIFS($L658:M658,"x")</f>
        <v>0</v>
      </c>
      <c r="CJ658">
        <f>COUNTIFS($L658:N658,"x")</f>
        <v>1</v>
      </c>
      <c r="CK658">
        <f>COUNTIFS($L658:O658,"x")</f>
        <v>1</v>
      </c>
      <c r="CL658">
        <f>COUNTIFS($L658:P658,"x")</f>
        <v>1</v>
      </c>
      <c r="CM658">
        <f>COUNTIFS($L658:Q658,"x")</f>
        <v>1</v>
      </c>
      <c r="CN658">
        <f>COUNTIFS($L658:R658,"x")</f>
        <v>1</v>
      </c>
      <c r="CO658" t="str" cm="1">
        <f t="array" ref="CO658">IFERROR(INDEX($CH$4:$CN$4,0,MATCH(1,$CH658:$CN658,0)),"")</f>
        <v>Thứ 4</v>
      </c>
      <c r="CP658" t="str" cm="1">
        <f t="array" ref="CP658">IFERROR(INDEX($CH$4:$CN$4,0,MATCH(2,$CH658:$CN658,0)),"")</f>
        <v/>
      </c>
      <c r="CQ658" t="str">
        <f t="shared" si="449"/>
        <v>Thứ 4</v>
      </c>
      <c r="CR658" t="str">
        <f t="shared" si="414"/>
        <v>F2 - Tuần 2 &amp; 4</v>
      </c>
    </row>
    <row r="659" spans="1:96" x14ac:dyDescent="0.3">
      <c r="A659" s="117" t="s">
        <v>39460</v>
      </c>
      <c r="B659" s="118" t="s">
        <v>33266</v>
      </c>
      <c r="C659" s="118" t="s">
        <v>33267</v>
      </c>
      <c r="D659" s="118" t="s">
        <v>39663</v>
      </c>
      <c r="E659" s="118" t="s">
        <v>39664</v>
      </c>
      <c r="F659" s="118" t="s">
        <v>4731</v>
      </c>
      <c r="G659" s="118" t="s">
        <v>39068</v>
      </c>
      <c r="H659" s="118" t="s">
        <v>39074</v>
      </c>
      <c r="I659" s="118" t="s">
        <v>22</v>
      </c>
      <c r="J659" s="119" t="s">
        <v>39658</v>
      </c>
      <c r="K659" s="119" t="s">
        <v>23</v>
      </c>
      <c r="L659" s="117" t="s">
        <v>23</v>
      </c>
      <c r="M659" s="117" t="s">
        <v>23</v>
      </c>
      <c r="N659" s="117" t="s">
        <v>24</v>
      </c>
      <c r="O659" s="117" t="s">
        <v>23</v>
      </c>
      <c r="P659" s="117" t="s">
        <v>23</v>
      </c>
      <c r="Q659" s="117" t="s">
        <v>23</v>
      </c>
      <c r="R659" s="117" t="s">
        <v>23</v>
      </c>
      <c r="S659" s="117" t="s">
        <v>24</v>
      </c>
      <c r="T659" s="117" t="s">
        <v>24</v>
      </c>
      <c r="U659" s="117" t="s">
        <v>24</v>
      </c>
      <c r="V659" s="117" t="s">
        <v>24</v>
      </c>
      <c r="W659" s="74" t="str">
        <f t="shared" si="415"/>
        <v>x</v>
      </c>
      <c r="X659" s="74" t="str">
        <f t="shared" si="416"/>
        <v>x</v>
      </c>
      <c r="Y659" s="74" t="str">
        <f t="shared" si="417"/>
        <v>x</v>
      </c>
      <c r="Z659" s="74" t="str">
        <f t="shared" si="418"/>
        <v>x</v>
      </c>
      <c r="AA659" t="str">
        <f>VLOOKUP($D659,'Tuyến và nhân viên'!$D:$M,6,0)</f>
        <v>HL00623</v>
      </c>
      <c r="AB659" t="str">
        <f>VLOOKUP($D659,'Tuyến và nhân viên'!$D:$M,7,0)</f>
        <v>Lê Thị Liên Thư</v>
      </c>
      <c r="AC659" s="16" t="str">
        <f>IFERROR(VLOOKUP($F659,DSKH!$D:$BF,53,0),"")</f>
        <v>F4</v>
      </c>
      <c r="AD659" s="16" t="str">
        <f>IFERROR(VLOOKUP($F659,DSKH!$D:$BF,54,0),"")</f>
        <v>GT</v>
      </c>
      <c r="AE659" s="4">
        <f>SUMIFS('Doanh số khách hàng'!$F:$F,'Doanh số khách hàng'!$A:$A,'Chi tiết tuyến'!$F659)</f>
        <v>2409160</v>
      </c>
      <c r="AF659" s="16" t="str">
        <f t="shared" si="410"/>
        <v>F4</v>
      </c>
      <c r="AG659" s="16" t="str">
        <f t="shared" si="411"/>
        <v>F4</v>
      </c>
      <c r="AH659" t="b">
        <f t="shared" si="419"/>
        <v>1</v>
      </c>
      <c r="AI659" t="b">
        <f t="shared" si="420"/>
        <v>1</v>
      </c>
      <c r="AJ659">
        <f>IFERROR(VLOOKUP($AC659,Master!$D:$E,2,0),"")</f>
        <v>4</v>
      </c>
      <c r="AK659">
        <f>VLOOKUP($AF659,Master!$D:$E,2,0)</f>
        <v>4</v>
      </c>
      <c r="AL659" s="4">
        <f t="shared" si="421"/>
        <v>602290</v>
      </c>
      <c r="AM659" t="str">
        <f>IFERROR(VLOOKUP($F659,DSKH!$D:$BF,31,0),"")</f>
        <v>Tỉnh Cà Mau</v>
      </c>
      <c r="AN659" t="str">
        <f>IFERROR(VLOOKUP($F659,DSKH!$D:$BF,29,0),"")</f>
        <v>Xã Hòa Bình</v>
      </c>
      <c r="AO659">
        <f>IFERROR(VLOOKUP($F659,DSKH!$D:$BF,52,0),"")</f>
        <v>2409160</v>
      </c>
      <c r="AP659">
        <f>IF(L659="x",1+COUNTIFS(AP$4:AP658,"&gt;0",$AA$4:$AA658,$AA658),0)</f>
        <v>0</v>
      </c>
      <c r="AQ659">
        <f>IF(M659="x",1+COUNTIFS(AQ$4:AQ658,"&gt;0",$AA$4:$AA658,$AA658),0)</f>
        <v>0</v>
      </c>
      <c r="AR659">
        <f>IF(N659="x",1+COUNTIFS(AR$4:AR658,"&gt;0",$AA$4:$AA658,$AA658),0)</f>
        <v>33</v>
      </c>
      <c r="AS659">
        <f>IF(O659="x",1+COUNTIFS(AS$4:AS658,"&gt;0",$AA$4:$AA658,$AA658),0)</f>
        <v>0</v>
      </c>
      <c r="AT659">
        <f>IF(P659="x",1+COUNTIFS(AT$4:AT658,"&gt;0",$AA$4:$AA658,$AA658),0)</f>
        <v>0</v>
      </c>
      <c r="AU659">
        <f>IF(Q659="x",1+COUNTIFS(AU$4:AU658,"&gt;0",$AA$4:$AA658,$AA658),0)</f>
        <v>0</v>
      </c>
      <c r="AV659">
        <f>IF(R659="x",1+COUNTIFS(AV$4:AV658,"&gt;0",$AA$4:$AA658,$AA658),0)</f>
        <v>0</v>
      </c>
      <c r="AW659">
        <f t="shared" si="412"/>
        <v>1</v>
      </c>
      <c r="AX659">
        <f t="shared" si="413"/>
        <v>1</v>
      </c>
      <c r="AY659">
        <f t="shared" si="422"/>
        <v>1</v>
      </c>
      <c r="AZ659">
        <f t="shared" si="423"/>
        <v>1</v>
      </c>
      <c r="BA659" s="4">
        <f t="shared" si="424"/>
        <v>0</v>
      </c>
      <c r="BB659" s="4">
        <f t="shared" si="425"/>
        <v>0</v>
      </c>
      <c r="BC659" s="4">
        <f t="shared" si="426"/>
        <v>602290</v>
      </c>
      <c r="BD659" s="4">
        <f t="shared" si="427"/>
        <v>0</v>
      </c>
      <c r="BE659" s="4">
        <f t="shared" si="428"/>
        <v>0</v>
      </c>
      <c r="BF659" s="4">
        <f t="shared" si="429"/>
        <v>0</v>
      </c>
      <c r="BG659" s="4">
        <f t="shared" si="430"/>
        <v>0</v>
      </c>
      <c r="BH659" s="4">
        <f t="shared" si="431"/>
        <v>0</v>
      </c>
      <c r="BI659" s="4">
        <f t="shared" si="432"/>
        <v>0</v>
      </c>
      <c r="BJ659" s="4">
        <f t="shared" si="433"/>
        <v>0</v>
      </c>
      <c r="BK659" s="4">
        <f t="shared" si="434"/>
        <v>0</v>
      </c>
      <c r="BL659" s="4">
        <f t="shared" si="435"/>
        <v>0</v>
      </c>
      <c r="BM659" s="4">
        <f t="shared" si="436"/>
        <v>0</v>
      </c>
      <c r="BN659" s="4">
        <f t="shared" si="437"/>
        <v>0</v>
      </c>
      <c r="BO659">
        <f>SUMIFS(BH$5:BH659,$AA$5:$AA659,$AA659)</f>
        <v>14</v>
      </c>
      <c r="BP659">
        <f>SUMIFS(BI$5:BI659,$AA$5:$AA659,$AA659)</f>
        <v>15</v>
      </c>
      <c r="BQ659">
        <f>SUMIFS(BJ$5:BJ659,$AA$5:$AA659,$AA659)</f>
        <v>22</v>
      </c>
      <c r="BR659">
        <f>SUMIFS(BK$5:BK659,$AA$5:$AA659,$AA659)</f>
        <v>18</v>
      </c>
      <c r="BS659">
        <f>SUMIFS(BL$5:BL659,$AA$5:$AA659,$AA659)</f>
        <v>19</v>
      </c>
      <c r="BT659">
        <f>SUMIFS(BM$5:BM659,$AA$5:$AA659,$AA659)</f>
        <v>24</v>
      </c>
      <c r="BU659">
        <f>SUMIFS(BN$5:BN659,$AA$5:$AA659,$AA659)</f>
        <v>0</v>
      </c>
      <c r="BV659">
        <f t="shared" si="438"/>
        <v>18</v>
      </c>
      <c r="BW659">
        <f t="shared" si="439"/>
        <v>16</v>
      </c>
      <c r="BX659">
        <f t="shared" si="440"/>
        <v>28</v>
      </c>
      <c r="BY659">
        <f t="shared" si="441"/>
        <v>23</v>
      </c>
      <c r="BZ659">
        <f t="shared" si="442"/>
        <v>22</v>
      </c>
      <c r="CA659">
        <f t="shared" si="443"/>
        <v>40</v>
      </c>
      <c r="CB659">
        <f t="shared" si="444"/>
        <v>0</v>
      </c>
      <c r="CC659">
        <f t="shared" si="445"/>
        <v>0</v>
      </c>
      <c r="CD659">
        <f t="shared" si="446"/>
        <v>0</v>
      </c>
      <c r="CE659" t="str">
        <f>IFERROR(VLOOKUP($AA659,'Tuyến và nhân viên'!$I:$O,7,0),"")</f>
        <v>Trần Văn Khanh</v>
      </c>
      <c r="CF659">
        <f t="shared" si="447"/>
        <v>4</v>
      </c>
      <c r="CG659">
        <f t="shared" si="448"/>
        <v>1</v>
      </c>
      <c r="CH659">
        <f>COUNTIFS($L659:L659,"x")</f>
        <v>0</v>
      </c>
      <c r="CI659">
        <f>COUNTIFS($L659:M659,"x")</f>
        <v>0</v>
      </c>
      <c r="CJ659">
        <f>COUNTIFS($L659:N659,"x")</f>
        <v>1</v>
      </c>
      <c r="CK659">
        <f>COUNTIFS($L659:O659,"x")</f>
        <v>1</v>
      </c>
      <c r="CL659">
        <f>COUNTIFS($L659:P659,"x")</f>
        <v>1</v>
      </c>
      <c r="CM659">
        <f>COUNTIFS($L659:Q659,"x")</f>
        <v>1</v>
      </c>
      <c r="CN659">
        <f>COUNTIFS($L659:R659,"x")</f>
        <v>1</v>
      </c>
      <c r="CO659" t="str" cm="1">
        <f t="array" ref="CO659">IFERROR(INDEX($CH$4:$CN$4,0,MATCH(1,$CH659:$CN659,0)),"")</f>
        <v>Thứ 4</v>
      </c>
      <c r="CP659" t="str" cm="1">
        <f t="array" ref="CP659">IFERROR(INDEX($CH$4:$CN$4,0,MATCH(2,$CH659:$CN659,0)),"")</f>
        <v/>
      </c>
      <c r="CQ659" t="str">
        <f t="shared" si="449"/>
        <v>Thứ 4</v>
      </c>
      <c r="CR659" t="str">
        <f t="shared" si="414"/>
        <v>F4 - Tất cả các tuần</v>
      </c>
    </row>
    <row r="660" spans="1:96" x14ac:dyDescent="0.3">
      <c r="A660" s="117" t="s">
        <v>39467</v>
      </c>
      <c r="B660" s="118" t="s">
        <v>33266</v>
      </c>
      <c r="C660" s="118" t="s">
        <v>33267</v>
      </c>
      <c r="D660" s="118" t="s">
        <v>39663</v>
      </c>
      <c r="E660" s="118" t="s">
        <v>39664</v>
      </c>
      <c r="F660" s="118" t="s">
        <v>39091</v>
      </c>
      <c r="G660" s="118" t="s">
        <v>39092</v>
      </c>
      <c r="H660" s="118" t="s">
        <v>39095</v>
      </c>
      <c r="I660" s="118" t="s">
        <v>22</v>
      </c>
      <c r="J660" s="119" t="s">
        <v>39658</v>
      </c>
      <c r="K660" s="119" t="s">
        <v>23</v>
      </c>
      <c r="L660" s="117" t="s">
        <v>23</v>
      </c>
      <c r="M660" s="117" t="s">
        <v>23</v>
      </c>
      <c r="N660" s="117" t="s">
        <v>23</v>
      </c>
      <c r="O660" s="117" t="s">
        <v>23</v>
      </c>
      <c r="P660" s="117" t="s">
        <v>23</v>
      </c>
      <c r="Q660" s="117" t="s">
        <v>24</v>
      </c>
      <c r="R660" s="117" t="s">
        <v>23</v>
      </c>
      <c r="S660" s="117" t="s">
        <v>24</v>
      </c>
      <c r="T660" s="117" t="s">
        <v>24</v>
      </c>
      <c r="U660" s="117" t="s">
        <v>24</v>
      </c>
      <c r="V660" s="117" t="s">
        <v>24</v>
      </c>
      <c r="W660" s="74" t="str">
        <f t="shared" si="415"/>
        <v/>
      </c>
      <c r="X660" s="74" t="str">
        <f t="shared" si="416"/>
        <v>x</v>
      </c>
      <c r="Y660" s="74" t="str">
        <f t="shared" si="417"/>
        <v/>
      </c>
      <c r="Z660" s="74" t="str">
        <f t="shared" si="418"/>
        <v>x</v>
      </c>
      <c r="AA660" t="str">
        <f>VLOOKUP($D660,'Tuyến và nhân viên'!$D:$M,6,0)</f>
        <v>HL00623</v>
      </c>
      <c r="AB660" t="str">
        <f>VLOOKUP($D660,'Tuyến và nhân viên'!$D:$M,7,0)</f>
        <v>Lê Thị Liên Thư</v>
      </c>
      <c r="AC660" s="16" t="str">
        <f>IFERROR(VLOOKUP($F660,DSKH!$D:$BF,53,0),"")</f>
        <v>F2</v>
      </c>
      <c r="AD660" s="16" t="str">
        <f>IFERROR(VLOOKUP($F660,DSKH!$D:$BF,54,0),"")</f>
        <v>GT</v>
      </c>
      <c r="AE660" s="4">
        <f>SUMIFS('Doanh số khách hàng'!$F:$F,'Doanh số khách hàng'!$A:$A,'Chi tiết tuyến'!$F660)</f>
        <v>0</v>
      </c>
      <c r="AF660" s="16" t="str">
        <f t="shared" si="410"/>
        <v>F4</v>
      </c>
      <c r="AG660" s="16" t="str">
        <f t="shared" si="411"/>
        <v>F2</v>
      </c>
      <c r="AH660" t="b">
        <f t="shared" si="419"/>
        <v>0</v>
      </c>
      <c r="AI660" t="b">
        <f t="shared" si="420"/>
        <v>1</v>
      </c>
      <c r="AJ660">
        <f>IFERROR(VLOOKUP($AC660,Master!$D:$E,2,0),"")</f>
        <v>2</v>
      </c>
      <c r="AK660">
        <f>VLOOKUP($AF660,Master!$D:$E,2,0)</f>
        <v>4</v>
      </c>
      <c r="AL660" s="4">
        <f t="shared" si="421"/>
        <v>0</v>
      </c>
      <c r="AM660" t="str">
        <f>IFERROR(VLOOKUP($F660,DSKH!$D:$BF,31,0),"")</f>
        <v>Tỉnh Cà Mau</v>
      </c>
      <c r="AN660" t="str">
        <f>IFERROR(VLOOKUP($F660,DSKH!$D:$BF,29,0),"")</f>
        <v>Phường Bạc Liêu</v>
      </c>
      <c r="AO660">
        <f>IFERROR(VLOOKUP($F660,DSKH!$D:$BF,52,0),"")</f>
        <v>0</v>
      </c>
      <c r="AP660">
        <f>IF(L660="x",1+COUNTIFS(AP$4:AP659,"&gt;0",$AA$4:$AA659,$AA659),0)</f>
        <v>0</v>
      </c>
      <c r="AQ660">
        <f>IF(M660="x",1+COUNTIFS(AQ$4:AQ659,"&gt;0",$AA$4:$AA659,$AA659),0)</f>
        <v>0</v>
      </c>
      <c r="AR660">
        <f>IF(N660="x",1+COUNTIFS(AR$4:AR659,"&gt;0",$AA$4:$AA659,$AA659),0)</f>
        <v>0</v>
      </c>
      <c r="AS660">
        <f>IF(O660="x",1+COUNTIFS(AS$4:AS659,"&gt;0",$AA$4:$AA659,$AA659),0)</f>
        <v>0</v>
      </c>
      <c r="AT660">
        <f>IF(P660="x",1+COUNTIFS(AT$4:AT659,"&gt;0",$AA$4:$AA659,$AA659),0)</f>
        <v>0</v>
      </c>
      <c r="AU660">
        <f>IF(Q660="x",1+COUNTIFS(AU$4:AU659,"&gt;0",$AA$4:$AA659,$AA659),0)</f>
        <v>32</v>
      </c>
      <c r="AV660">
        <f>IF(R660="x",1+COUNTIFS(AV$4:AV659,"&gt;0",$AA$4:$AA659,$AA659),0)</f>
        <v>0</v>
      </c>
      <c r="AW660">
        <f t="shared" si="412"/>
        <v>0</v>
      </c>
      <c r="AX660">
        <f t="shared" si="413"/>
        <v>1</v>
      </c>
      <c r="AY660">
        <f t="shared" si="422"/>
        <v>0</v>
      </c>
      <c r="AZ660">
        <f t="shared" si="423"/>
        <v>1</v>
      </c>
      <c r="BA660" s="4">
        <f t="shared" si="424"/>
        <v>0</v>
      </c>
      <c r="BB660" s="4">
        <f t="shared" si="425"/>
        <v>0</v>
      </c>
      <c r="BC660" s="4">
        <f t="shared" si="426"/>
        <v>0</v>
      </c>
      <c r="BD660" s="4">
        <f t="shared" si="427"/>
        <v>0</v>
      </c>
      <c r="BE660" s="4">
        <f t="shared" si="428"/>
        <v>0</v>
      </c>
      <c r="BF660" s="4">
        <f t="shared" si="429"/>
        <v>0</v>
      </c>
      <c r="BG660" s="4">
        <f t="shared" si="430"/>
        <v>0</v>
      </c>
      <c r="BH660" s="4">
        <f t="shared" si="431"/>
        <v>0</v>
      </c>
      <c r="BI660" s="4">
        <f t="shared" si="432"/>
        <v>0</v>
      </c>
      <c r="BJ660" s="4">
        <f t="shared" si="433"/>
        <v>0</v>
      </c>
      <c r="BK660" s="4">
        <f t="shared" si="434"/>
        <v>0</v>
      </c>
      <c r="BL660" s="4">
        <f t="shared" si="435"/>
        <v>0</v>
      </c>
      <c r="BM660" s="4">
        <f t="shared" si="436"/>
        <v>1</v>
      </c>
      <c r="BN660" s="4">
        <f t="shared" si="437"/>
        <v>0</v>
      </c>
      <c r="BO660">
        <f>SUMIFS(BH$5:BH660,$AA$5:$AA660,$AA660)</f>
        <v>14</v>
      </c>
      <c r="BP660">
        <f>SUMIFS(BI$5:BI660,$AA$5:$AA660,$AA660)</f>
        <v>15</v>
      </c>
      <c r="BQ660">
        <f>SUMIFS(BJ$5:BJ660,$AA$5:$AA660,$AA660)</f>
        <v>22</v>
      </c>
      <c r="BR660">
        <f>SUMIFS(BK$5:BK660,$AA$5:$AA660,$AA660)</f>
        <v>18</v>
      </c>
      <c r="BS660">
        <f>SUMIFS(BL$5:BL660,$AA$5:$AA660,$AA660)</f>
        <v>19</v>
      </c>
      <c r="BT660">
        <f>SUMIFS(BM$5:BM660,$AA$5:$AA660,$AA660)</f>
        <v>25</v>
      </c>
      <c r="BU660">
        <f>SUMIFS(BN$5:BN660,$AA$5:$AA660,$AA660)</f>
        <v>0</v>
      </c>
      <c r="BV660">
        <f t="shared" si="438"/>
        <v>18</v>
      </c>
      <c r="BW660">
        <f t="shared" si="439"/>
        <v>16</v>
      </c>
      <c r="BX660">
        <f t="shared" si="440"/>
        <v>28</v>
      </c>
      <c r="BY660">
        <f t="shared" si="441"/>
        <v>23</v>
      </c>
      <c r="BZ660">
        <f t="shared" si="442"/>
        <v>22</v>
      </c>
      <c r="CA660">
        <f t="shared" si="443"/>
        <v>40</v>
      </c>
      <c r="CB660">
        <f t="shared" si="444"/>
        <v>0</v>
      </c>
      <c r="CC660">
        <f t="shared" si="445"/>
        <v>25</v>
      </c>
      <c r="CD660">
        <f t="shared" si="446"/>
        <v>40</v>
      </c>
      <c r="CE660" t="str">
        <f>IFERROR(VLOOKUP($AA660,'Tuyến và nhân viên'!$I:$O,7,0),"")</f>
        <v>Trần Văn Khanh</v>
      </c>
      <c r="CF660">
        <f t="shared" si="447"/>
        <v>2</v>
      </c>
      <c r="CG660">
        <f t="shared" si="448"/>
        <v>1</v>
      </c>
      <c r="CH660">
        <f>COUNTIFS($L660:L660,"x")</f>
        <v>0</v>
      </c>
      <c r="CI660">
        <f>COUNTIFS($L660:M660,"x")</f>
        <v>0</v>
      </c>
      <c r="CJ660">
        <f>COUNTIFS($L660:N660,"x")</f>
        <v>0</v>
      </c>
      <c r="CK660">
        <f>COUNTIFS($L660:O660,"x")</f>
        <v>0</v>
      </c>
      <c r="CL660">
        <f>COUNTIFS($L660:P660,"x")</f>
        <v>0</v>
      </c>
      <c r="CM660">
        <f>COUNTIFS($L660:Q660,"x")</f>
        <v>1</v>
      </c>
      <c r="CN660">
        <f>COUNTIFS($L660:R660,"x")</f>
        <v>1</v>
      </c>
      <c r="CO660" t="str" cm="1">
        <f t="array" ref="CO660">IFERROR(INDEX($CH$4:$CN$4,0,MATCH(1,$CH660:$CN660,0)),"")</f>
        <v>Thứ 7</v>
      </c>
      <c r="CP660" t="str" cm="1">
        <f t="array" ref="CP660">IFERROR(INDEX($CH$4:$CN$4,0,MATCH(2,$CH660:$CN660,0)),"")</f>
        <v/>
      </c>
      <c r="CQ660" t="str">
        <f t="shared" si="449"/>
        <v>Thứ 7</v>
      </c>
      <c r="CR660" t="str">
        <f t="shared" si="414"/>
        <v>F2 - Tuần 2 &amp; 4</v>
      </c>
    </row>
    <row r="661" spans="1:96" x14ac:dyDescent="0.3">
      <c r="A661" s="117" t="s">
        <v>39475</v>
      </c>
      <c r="B661" s="118" t="s">
        <v>33266</v>
      </c>
      <c r="C661" s="118" t="s">
        <v>33267</v>
      </c>
      <c r="D661" s="118" t="s">
        <v>39663</v>
      </c>
      <c r="E661" s="118" t="s">
        <v>39664</v>
      </c>
      <c r="F661" s="118" t="s">
        <v>39108</v>
      </c>
      <c r="G661" s="118" t="s">
        <v>39109</v>
      </c>
      <c r="H661" s="118" t="s">
        <v>39114</v>
      </c>
      <c r="I661" s="118" t="s">
        <v>22</v>
      </c>
      <c r="J661" s="119" t="s">
        <v>39658</v>
      </c>
      <c r="K661" s="119" t="s">
        <v>23</v>
      </c>
      <c r="L661" s="117" t="s">
        <v>23</v>
      </c>
      <c r="M661" s="117" t="s">
        <v>23</v>
      </c>
      <c r="N661" s="117" t="s">
        <v>23</v>
      </c>
      <c r="O661" s="117" t="s">
        <v>24</v>
      </c>
      <c r="P661" s="117" t="s">
        <v>23</v>
      </c>
      <c r="Q661" s="117" t="s">
        <v>23</v>
      </c>
      <c r="R661" s="117" t="s">
        <v>23</v>
      </c>
      <c r="S661" s="117" t="s">
        <v>24</v>
      </c>
      <c r="T661" s="117" t="s">
        <v>24</v>
      </c>
      <c r="U661" s="117" t="s">
        <v>24</v>
      </c>
      <c r="V661" s="117" t="s">
        <v>24</v>
      </c>
      <c r="W661" s="74" t="str">
        <f t="shared" si="415"/>
        <v/>
      </c>
      <c r="X661" s="74" t="str">
        <f t="shared" si="416"/>
        <v>x</v>
      </c>
      <c r="Y661" s="74" t="str">
        <f t="shared" si="417"/>
        <v/>
      </c>
      <c r="Z661" s="74" t="str">
        <f t="shared" si="418"/>
        <v>x</v>
      </c>
      <c r="AA661" t="str">
        <f>VLOOKUP($D661,'Tuyến và nhân viên'!$D:$M,6,0)</f>
        <v>HL00623</v>
      </c>
      <c r="AB661" t="str">
        <f>VLOOKUP($D661,'Tuyến và nhân viên'!$D:$M,7,0)</f>
        <v>Lê Thị Liên Thư</v>
      </c>
      <c r="AC661" s="16" t="str">
        <f>IFERROR(VLOOKUP($F661,DSKH!$D:$BF,53,0),"")</f>
        <v>F2</v>
      </c>
      <c r="AD661" s="16" t="str">
        <f>IFERROR(VLOOKUP($F661,DSKH!$D:$BF,54,0),"")</f>
        <v>GT</v>
      </c>
      <c r="AE661" s="4">
        <f>SUMIFS('Doanh số khách hàng'!$F:$F,'Doanh số khách hàng'!$A:$A,'Chi tiết tuyến'!$F661)</f>
        <v>0</v>
      </c>
      <c r="AF661" s="16" t="str">
        <f t="shared" si="410"/>
        <v>F4</v>
      </c>
      <c r="AG661" s="16" t="str">
        <f t="shared" si="411"/>
        <v>F2</v>
      </c>
      <c r="AH661" t="b">
        <f t="shared" si="419"/>
        <v>0</v>
      </c>
      <c r="AI661" t="b">
        <f t="shared" si="420"/>
        <v>1</v>
      </c>
      <c r="AJ661">
        <f>IFERROR(VLOOKUP($AC661,Master!$D:$E,2,0),"")</f>
        <v>2</v>
      </c>
      <c r="AK661">
        <f>VLOOKUP($AF661,Master!$D:$E,2,0)</f>
        <v>4</v>
      </c>
      <c r="AL661" s="4">
        <f t="shared" si="421"/>
        <v>0</v>
      </c>
      <c r="AM661" t="str">
        <f>IFERROR(VLOOKUP($F661,DSKH!$D:$BF,31,0),"")</f>
        <v>Tỉnh Cà Mau</v>
      </c>
      <c r="AN661" t="str">
        <f>IFERROR(VLOOKUP($F661,DSKH!$D:$BF,29,0),"")</f>
        <v>Xã Vĩnh Thanh</v>
      </c>
      <c r="AO661">
        <f>IFERROR(VLOOKUP($F661,DSKH!$D:$BF,52,0),"")</f>
        <v>0</v>
      </c>
      <c r="AP661">
        <f>IF(L661="x",1+COUNTIFS(AP$4:AP660,"&gt;0",$AA$4:$AA660,$AA660),0)</f>
        <v>0</v>
      </c>
      <c r="AQ661">
        <f>IF(M661="x",1+COUNTIFS(AQ$4:AQ660,"&gt;0",$AA$4:$AA660,$AA660),0)</f>
        <v>0</v>
      </c>
      <c r="AR661">
        <f>IF(N661="x",1+COUNTIFS(AR$4:AR660,"&gt;0",$AA$4:$AA660,$AA660),0)</f>
        <v>0</v>
      </c>
      <c r="AS661">
        <f>IF(O661="x",1+COUNTIFS(AS$4:AS660,"&gt;0",$AA$4:$AA660,$AA660),0)</f>
        <v>25</v>
      </c>
      <c r="AT661">
        <f>IF(P661="x",1+COUNTIFS(AT$4:AT660,"&gt;0",$AA$4:$AA660,$AA660),0)</f>
        <v>0</v>
      </c>
      <c r="AU661">
        <f>IF(Q661="x",1+COUNTIFS(AU$4:AU660,"&gt;0",$AA$4:$AA660,$AA660),0)</f>
        <v>0</v>
      </c>
      <c r="AV661">
        <f>IF(R661="x",1+COUNTIFS(AV$4:AV660,"&gt;0",$AA$4:$AA660,$AA660),0)</f>
        <v>0</v>
      </c>
      <c r="AW661">
        <f t="shared" si="412"/>
        <v>0</v>
      </c>
      <c r="AX661">
        <f t="shared" si="413"/>
        <v>1</v>
      </c>
      <c r="AY661">
        <f t="shared" si="422"/>
        <v>0</v>
      </c>
      <c r="AZ661">
        <f t="shared" si="423"/>
        <v>1</v>
      </c>
      <c r="BA661" s="4">
        <f t="shared" si="424"/>
        <v>0</v>
      </c>
      <c r="BB661" s="4">
        <f t="shared" si="425"/>
        <v>0</v>
      </c>
      <c r="BC661" s="4">
        <f t="shared" si="426"/>
        <v>0</v>
      </c>
      <c r="BD661" s="4">
        <f t="shared" si="427"/>
        <v>0</v>
      </c>
      <c r="BE661" s="4">
        <f t="shared" si="428"/>
        <v>0</v>
      </c>
      <c r="BF661" s="4">
        <f t="shared" si="429"/>
        <v>0</v>
      </c>
      <c r="BG661" s="4">
        <f t="shared" si="430"/>
        <v>0</v>
      </c>
      <c r="BH661" s="4">
        <f t="shared" si="431"/>
        <v>0</v>
      </c>
      <c r="BI661" s="4">
        <f t="shared" si="432"/>
        <v>0</v>
      </c>
      <c r="BJ661" s="4">
        <f t="shared" si="433"/>
        <v>0</v>
      </c>
      <c r="BK661" s="4">
        <f t="shared" si="434"/>
        <v>1</v>
      </c>
      <c r="BL661" s="4">
        <f t="shared" si="435"/>
        <v>0</v>
      </c>
      <c r="BM661" s="4">
        <f t="shared" si="436"/>
        <v>0</v>
      </c>
      <c r="BN661" s="4">
        <f t="shared" si="437"/>
        <v>0</v>
      </c>
      <c r="BO661">
        <f>SUMIFS(BH$5:BH661,$AA$5:$AA661,$AA661)</f>
        <v>14</v>
      </c>
      <c r="BP661">
        <f>SUMIFS(BI$5:BI661,$AA$5:$AA661,$AA661)</f>
        <v>15</v>
      </c>
      <c r="BQ661">
        <f>SUMIFS(BJ$5:BJ661,$AA$5:$AA661,$AA661)</f>
        <v>22</v>
      </c>
      <c r="BR661">
        <f>SUMIFS(BK$5:BK661,$AA$5:$AA661,$AA661)</f>
        <v>19</v>
      </c>
      <c r="BS661">
        <f>SUMIFS(BL$5:BL661,$AA$5:$AA661,$AA661)</f>
        <v>19</v>
      </c>
      <c r="BT661">
        <f>SUMIFS(BM$5:BM661,$AA$5:$AA661,$AA661)</f>
        <v>25</v>
      </c>
      <c r="BU661">
        <f>SUMIFS(BN$5:BN661,$AA$5:$AA661,$AA661)</f>
        <v>0</v>
      </c>
      <c r="BV661">
        <f t="shared" si="438"/>
        <v>18</v>
      </c>
      <c r="BW661">
        <f t="shared" si="439"/>
        <v>16</v>
      </c>
      <c r="BX661">
        <f t="shared" si="440"/>
        <v>28</v>
      </c>
      <c r="BY661">
        <f t="shared" si="441"/>
        <v>23</v>
      </c>
      <c r="BZ661">
        <f t="shared" si="442"/>
        <v>22</v>
      </c>
      <c r="CA661">
        <f t="shared" si="443"/>
        <v>40</v>
      </c>
      <c r="CB661">
        <f t="shared" si="444"/>
        <v>0</v>
      </c>
      <c r="CC661">
        <f t="shared" si="445"/>
        <v>19</v>
      </c>
      <c r="CD661">
        <f t="shared" si="446"/>
        <v>23</v>
      </c>
      <c r="CE661" t="str">
        <f>IFERROR(VLOOKUP($AA661,'Tuyến và nhân viên'!$I:$O,7,0),"")</f>
        <v>Trần Văn Khanh</v>
      </c>
      <c r="CF661">
        <f t="shared" si="447"/>
        <v>2</v>
      </c>
      <c r="CG661">
        <f t="shared" si="448"/>
        <v>1</v>
      </c>
      <c r="CH661">
        <f>COUNTIFS($L661:L661,"x")</f>
        <v>0</v>
      </c>
      <c r="CI661">
        <f>COUNTIFS($L661:M661,"x")</f>
        <v>0</v>
      </c>
      <c r="CJ661">
        <f>COUNTIFS($L661:N661,"x")</f>
        <v>0</v>
      </c>
      <c r="CK661">
        <f>COUNTIFS($L661:O661,"x")</f>
        <v>1</v>
      </c>
      <c r="CL661">
        <f>COUNTIFS($L661:P661,"x")</f>
        <v>1</v>
      </c>
      <c r="CM661">
        <f>COUNTIFS($L661:Q661,"x")</f>
        <v>1</v>
      </c>
      <c r="CN661">
        <f>COUNTIFS($L661:R661,"x")</f>
        <v>1</v>
      </c>
      <c r="CO661" t="str" cm="1">
        <f t="array" ref="CO661">IFERROR(INDEX($CH$4:$CN$4,0,MATCH(1,$CH661:$CN661,0)),"")</f>
        <v>Thứ 5</v>
      </c>
      <c r="CP661" t="str" cm="1">
        <f t="array" ref="CP661">IFERROR(INDEX($CH$4:$CN$4,0,MATCH(2,$CH661:$CN661,0)),"")</f>
        <v/>
      </c>
      <c r="CQ661" t="str">
        <f t="shared" si="449"/>
        <v>Thứ 5</v>
      </c>
      <c r="CR661" t="str">
        <f t="shared" si="414"/>
        <v>F2 - Tuần 2 &amp; 4</v>
      </c>
    </row>
    <row r="662" spans="1:96" x14ac:dyDescent="0.3">
      <c r="A662" s="117" t="s">
        <v>39484</v>
      </c>
      <c r="B662" s="118" t="s">
        <v>33266</v>
      </c>
      <c r="C662" s="118" t="s">
        <v>33267</v>
      </c>
      <c r="D662" s="118" t="s">
        <v>39663</v>
      </c>
      <c r="E662" s="118" t="s">
        <v>39664</v>
      </c>
      <c r="F662" s="118" t="s">
        <v>24080</v>
      </c>
      <c r="G662" s="118" t="s">
        <v>39117</v>
      </c>
      <c r="H662" s="118" t="s">
        <v>39121</v>
      </c>
      <c r="I662" s="118" t="s">
        <v>22</v>
      </c>
      <c r="J662" s="119" t="s">
        <v>39658</v>
      </c>
      <c r="K662" s="119" t="s">
        <v>23</v>
      </c>
      <c r="L662" s="117" t="s">
        <v>23</v>
      </c>
      <c r="M662" s="117" t="s">
        <v>23</v>
      </c>
      <c r="N662" s="117" t="s">
        <v>23</v>
      </c>
      <c r="O662" s="117" t="s">
        <v>24</v>
      </c>
      <c r="P662" s="117" t="s">
        <v>23</v>
      </c>
      <c r="Q662" s="117" t="s">
        <v>23</v>
      </c>
      <c r="R662" s="117" t="s">
        <v>23</v>
      </c>
      <c r="S662" s="117" t="s">
        <v>24</v>
      </c>
      <c r="T662" s="117" t="s">
        <v>24</v>
      </c>
      <c r="U662" s="117" t="s">
        <v>24</v>
      </c>
      <c r="V662" s="117" t="s">
        <v>24</v>
      </c>
      <c r="W662" s="74" t="str">
        <f t="shared" si="415"/>
        <v/>
      </c>
      <c r="X662" s="74" t="str">
        <f t="shared" si="416"/>
        <v>x</v>
      </c>
      <c r="Y662" s="74" t="str">
        <f t="shared" si="417"/>
        <v/>
      </c>
      <c r="Z662" s="74" t="str">
        <f t="shared" si="418"/>
        <v>x</v>
      </c>
      <c r="AA662" t="str">
        <f>VLOOKUP($D662,'Tuyến và nhân viên'!$D:$M,6,0)</f>
        <v>HL00623</v>
      </c>
      <c r="AB662" t="str">
        <f>VLOOKUP($D662,'Tuyến và nhân viên'!$D:$M,7,0)</f>
        <v>Lê Thị Liên Thư</v>
      </c>
      <c r="AC662" s="16" t="str">
        <f>IFERROR(VLOOKUP($F662,DSKH!$D:$BF,53,0),"")</f>
        <v>F2</v>
      </c>
      <c r="AD662" s="16" t="str">
        <f>IFERROR(VLOOKUP($F662,DSKH!$D:$BF,54,0),"")</f>
        <v>GT</v>
      </c>
      <c r="AE662" s="4">
        <f>SUMIFS('Doanh số khách hàng'!$F:$F,'Doanh số khách hàng'!$A:$A,'Chi tiết tuyến'!$F662)</f>
        <v>163193.33333333334</v>
      </c>
      <c r="AF662" s="16" t="str">
        <f t="shared" si="410"/>
        <v>F4</v>
      </c>
      <c r="AG662" s="16" t="str">
        <f t="shared" si="411"/>
        <v>F2</v>
      </c>
      <c r="AH662" t="b">
        <f t="shared" si="419"/>
        <v>0</v>
      </c>
      <c r="AI662" t="b">
        <f t="shared" si="420"/>
        <v>1</v>
      </c>
      <c r="AJ662">
        <f>IFERROR(VLOOKUP($AC662,Master!$D:$E,2,0),"")</f>
        <v>2</v>
      </c>
      <c r="AK662">
        <f>VLOOKUP($AF662,Master!$D:$E,2,0)</f>
        <v>4</v>
      </c>
      <c r="AL662" s="4">
        <f t="shared" si="421"/>
        <v>81596.666666666672</v>
      </c>
      <c r="AM662" t="str">
        <f>IFERROR(VLOOKUP($F662,DSKH!$D:$BF,31,0),"")</f>
        <v>Tỉnh Cà Mau</v>
      </c>
      <c r="AN662" t="str">
        <f>IFERROR(VLOOKUP($F662,DSKH!$D:$BF,29,0),"")</f>
        <v>Xã Vĩnh Mỹ</v>
      </c>
      <c r="AO662">
        <f>IFERROR(VLOOKUP($F662,DSKH!$D:$BF,52,0),"")</f>
        <v>163193.33333333334</v>
      </c>
      <c r="AP662">
        <f>IF(L662="x",1+COUNTIFS(AP$4:AP661,"&gt;0",$AA$4:$AA661,$AA661),0)</f>
        <v>0</v>
      </c>
      <c r="AQ662">
        <f>IF(M662="x",1+COUNTIFS(AQ$4:AQ661,"&gt;0",$AA$4:$AA661,$AA661),0)</f>
        <v>0</v>
      </c>
      <c r="AR662">
        <f>IF(N662="x",1+COUNTIFS(AR$4:AR661,"&gt;0",$AA$4:$AA661,$AA661),0)</f>
        <v>0</v>
      </c>
      <c r="AS662">
        <f>IF(O662="x",1+COUNTIFS(AS$4:AS661,"&gt;0",$AA$4:$AA661,$AA661),0)</f>
        <v>26</v>
      </c>
      <c r="AT662">
        <f>IF(P662="x",1+COUNTIFS(AT$4:AT661,"&gt;0",$AA$4:$AA661,$AA661),0)</f>
        <v>0</v>
      </c>
      <c r="AU662">
        <f>IF(Q662="x",1+COUNTIFS(AU$4:AU661,"&gt;0",$AA$4:$AA661,$AA661),0)</f>
        <v>0</v>
      </c>
      <c r="AV662">
        <f>IF(R662="x",1+COUNTIFS(AV$4:AV661,"&gt;0",$AA$4:$AA661,$AA661),0)</f>
        <v>0</v>
      </c>
      <c r="AW662">
        <f t="shared" si="412"/>
        <v>0</v>
      </c>
      <c r="AX662">
        <f t="shared" si="413"/>
        <v>1</v>
      </c>
      <c r="AY662">
        <f t="shared" si="422"/>
        <v>0</v>
      </c>
      <c r="AZ662">
        <f t="shared" si="423"/>
        <v>1</v>
      </c>
      <c r="BA662" s="4">
        <f t="shared" si="424"/>
        <v>0</v>
      </c>
      <c r="BB662" s="4">
        <f t="shared" si="425"/>
        <v>0</v>
      </c>
      <c r="BC662" s="4">
        <f t="shared" si="426"/>
        <v>0</v>
      </c>
      <c r="BD662" s="4">
        <f t="shared" si="427"/>
        <v>81596.666666666672</v>
      </c>
      <c r="BE662" s="4">
        <f t="shared" si="428"/>
        <v>0</v>
      </c>
      <c r="BF662" s="4">
        <f t="shared" si="429"/>
        <v>0</v>
      </c>
      <c r="BG662" s="4">
        <f t="shared" si="430"/>
        <v>0</v>
      </c>
      <c r="BH662" s="4">
        <f t="shared" si="431"/>
        <v>0</v>
      </c>
      <c r="BI662" s="4">
        <f t="shared" si="432"/>
        <v>0</v>
      </c>
      <c r="BJ662" s="4">
        <f t="shared" si="433"/>
        <v>0</v>
      </c>
      <c r="BK662" s="4">
        <f t="shared" si="434"/>
        <v>1</v>
      </c>
      <c r="BL662" s="4">
        <f t="shared" si="435"/>
        <v>0</v>
      </c>
      <c r="BM662" s="4">
        <f t="shared" si="436"/>
        <v>0</v>
      </c>
      <c r="BN662" s="4">
        <f t="shared" si="437"/>
        <v>0</v>
      </c>
      <c r="BO662">
        <f>SUMIFS(BH$5:BH662,$AA$5:$AA662,$AA662)</f>
        <v>14</v>
      </c>
      <c r="BP662">
        <f>SUMIFS(BI$5:BI662,$AA$5:$AA662,$AA662)</f>
        <v>15</v>
      </c>
      <c r="BQ662">
        <f>SUMIFS(BJ$5:BJ662,$AA$5:$AA662,$AA662)</f>
        <v>22</v>
      </c>
      <c r="BR662">
        <f>SUMIFS(BK$5:BK662,$AA$5:$AA662,$AA662)</f>
        <v>20</v>
      </c>
      <c r="BS662">
        <f>SUMIFS(BL$5:BL662,$AA$5:$AA662,$AA662)</f>
        <v>19</v>
      </c>
      <c r="BT662">
        <f>SUMIFS(BM$5:BM662,$AA$5:$AA662,$AA662)</f>
        <v>25</v>
      </c>
      <c r="BU662">
        <f>SUMIFS(BN$5:BN662,$AA$5:$AA662,$AA662)</f>
        <v>0</v>
      </c>
      <c r="BV662">
        <f t="shared" si="438"/>
        <v>18</v>
      </c>
      <c r="BW662">
        <f t="shared" si="439"/>
        <v>16</v>
      </c>
      <c r="BX662">
        <f t="shared" si="440"/>
        <v>28</v>
      </c>
      <c r="BY662">
        <f t="shared" si="441"/>
        <v>23</v>
      </c>
      <c r="BZ662">
        <f t="shared" si="442"/>
        <v>22</v>
      </c>
      <c r="CA662">
        <f t="shared" si="443"/>
        <v>40</v>
      </c>
      <c r="CB662">
        <f t="shared" si="444"/>
        <v>0</v>
      </c>
      <c r="CC662">
        <f t="shared" si="445"/>
        <v>20</v>
      </c>
      <c r="CD662">
        <f t="shared" si="446"/>
        <v>23</v>
      </c>
      <c r="CE662" t="str">
        <f>IFERROR(VLOOKUP($AA662,'Tuyến và nhân viên'!$I:$O,7,0),"")</f>
        <v>Trần Văn Khanh</v>
      </c>
      <c r="CF662">
        <f t="shared" si="447"/>
        <v>2</v>
      </c>
      <c r="CG662">
        <f t="shared" si="448"/>
        <v>1</v>
      </c>
      <c r="CH662">
        <f>COUNTIFS($L662:L662,"x")</f>
        <v>0</v>
      </c>
      <c r="CI662">
        <f>COUNTIFS($L662:M662,"x")</f>
        <v>0</v>
      </c>
      <c r="CJ662">
        <f>COUNTIFS($L662:N662,"x")</f>
        <v>0</v>
      </c>
      <c r="CK662">
        <f>COUNTIFS($L662:O662,"x")</f>
        <v>1</v>
      </c>
      <c r="CL662">
        <f>COUNTIFS($L662:P662,"x")</f>
        <v>1</v>
      </c>
      <c r="CM662">
        <f>COUNTIFS($L662:Q662,"x")</f>
        <v>1</v>
      </c>
      <c r="CN662">
        <f>COUNTIFS($L662:R662,"x")</f>
        <v>1</v>
      </c>
      <c r="CO662" t="str" cm="1">
        <f t="array" ref="CO662">IFERROR(INDEX($CH$4:$CN$4,0,MATCH(1,$CH662:$CN662,0)),"")</f>
        <v>Thứ 5</v>
      </c>
      <c r="CP662" t="str" cm="1">
        <f t="array" ref="CP662">IFERROR(INDEX($CH$4:$CN$4,0,MATCH(2,$CH662:$CN662,0)),"")</f>
        <v/>
      </c>
      <c r="CQ662" t="str">
        <f t="shared" si="449"/>
        <v>Thứ 5</v>
      </c>
      <c r="CR662" t="str">
        <f t="shared" si="414"/>
        <v>F2 - Tuần 2 &amp; 4</v>
      </c>
    </row>
    <row r="663" spans="1:96" x14ac:dyDescent="0.3">
      <c r="A663" s="117" t="s">
        <v>39491</v>
      </c>
      <c r="B663" s="118" t="s">
        <v>33266</v>
      </c>
      <c r="C663" s="118" t="s">
        <v>33267</v>
      </c>
      <c r="D663" s="118" t="s">
        <v>39663</v>
      </c>
      <c r="E663" s="118" t="s">
        <v>39664</v>
      </c>
      <c r="F663" s="118" t="s">
        <v>39148</v>
      </c>
      <c r="G663" s="118" t="s">
        <v>39149</v>
      </c>
      <c r="H663" s="118" t="s">
        <v>34469</v>
      </c>
      <c r="I663" s="118" t="s">
        <v>22</v>
      </c>
      <c r="J663" s="119" t="s">
        <v>39658</v>
      </c>
      <c r="K663" s="119" t="s">
        <v>23</v>
      </c>
      <c r="L663" s="117" t="s">
        <v>23</v>
      </c>
      <c r="M663" s="117" t="s">
        <v>23</v>
      </c>
      <c r="N663" s="117" t="s">
        <v>23</v>
      </c>
      <c r="O663" s="117" t="s">
        <v>24</v>
      </c>
      <c r="P663" s="117" t="s">
        <v>23</v>
      </c>
      <c r="Q663" s="117" t="s">
        <v>23</v>
      </c>
      <c r="R663" s="117" t="s">
        <v>23</v>
      </c>
      <c r="S663" s="117" t="s">
        <v>24</v>
      </c>
      <c r="T663" s="117" t="s">
        <v>24</v>
      </c>
      <c r="U663" s="117" t="s">
        <v>24</v>
      </c>
      <c r="V663" s="117" t="s">
        <v>24</v>
      </c>
      <c r="W663" s="74" t="str">
        <f t="shared" si="415"/>
        <v/>
      </c>
      <c r="X663" s="74" t="str">
        <f t="shared" si="416"/>
        <v>x</v>
      </c>
      <c r="Y663" s="74" t="str">
        <f t="shared" si="417"/>
        <v/>
      </c>
      <c r="Z663" s="74" t="str">
        <f t="shared" si="418"/>
        <v>x</v>
      </c>
      <c r="AA663" t="str">
        <f>VLOOKUP($D663,'Tuyến và nhân viên'!$D:$M,6,0)</f>
        <v>HL00623</v>
      </c>
      <c r="AB663" t="str">
        <f>VLOOKUP($D663,'Tuyến và nhân viên'!$D:$M,7,0)</f>
        <v>Lê Thị Liên Thư</v>
      </c>
      <c r="AC663" s="16" t="str">
        <f>IFERROR(VLOOKUP($F663,DSKH!$D:$BF,53,0),"")</f>
        <v>F2</v>
      </c>
      <c r="AD663" s="16" t="str">
        <f>IFERROR(VLOOKUP($F663,DSKH!$D:$BF,54,0),"")</f>
        <v>GT</v>
      </c>
      <c r="AE663" s="4">
        <f>SUMIFS('Doanh số khách hàng'!$F:$F,'Doanh số khách hàng'!$A:$A,'Chi tiết tuyến'!$F663)</f>
        <v>0</v>
      </c>
      <c r="AF663" s="16" t="str">
        <f t="shared" si="410"/>
        <v>F4</v>
      </c>
      <c r="AG663" s="16" t="str">
        <f t="shared" si="411"/>
        <v>F2</v>
      </c>
      <c r="AH663" t="b">
        <f t="shared" si="419"/>
        <v>0</v>
      </c>
      <c r="AI663" t="b">
        <f t="shared" si="420"/>
        <v>1</v>
      </c>
      <c r="AJ663">
        <f>IFERROR(VLOOKUP($AC663,Master!$D:$E,2,0),"")</f>
        <v>2</v>
      </c>
      <c r="AK663">
        <f>VLOOKUP($AF663,Master!$D:$E,2,0)</f>
        <v>4</v>
      </c>
      <c r="AL663" s="4">
        <f t="shared" si="421"/>
        <v>0</v>
      </c>
      <c r="AM663" t="str">
        <f>IFERROR(VLOOKUP($F663,DSKH!$D:$BF,31,0),"")</f>
        <v>Tỉnh Cà Mau</v>
      </c>
      <c r="AN663" t="str">
        <f>IFERROR(VLOOKUP($F663,DSKH!$D:$BF,29,0),"")</f>
        <v>Phường Bạc Liêu</v>
      </c>
      <c r="AO663">
        <f>IFERROR(VLOOKUP($F663,DSKH!$D:$BF,52,0),"")</f>
        <v>0</v>
      </c>
      <c r="AP663">
        <f>IF(L663="x",1+COUNTIFS(AP$4:AP662,"&gt;0",$AA$4:$AA662,$AA662),0)</f>
        <v>0</v>
      </c>
      <c r="AQ663">
        <f>IF(M663="x",1+COUNTIFS(AQ$4:AQ662,"&gt;0",$AA$4:$AA662,$AA662),0)</f>
        <v>0</v>
      </c>
      <c r="AR663">
        <f>IF(N663="x",1+COUNTIFS(AR$4:AR662,"&gt;0",$AA$4:$AA662,$AA662),0)</f>
        <v>0</v>
      </c>
      <c r="AS663">
        <f>IF(O663="x",1+COUNTIFS(AS$4:AS662,"&gt;0",$AA$4:$AA662,$AA662),0)</f>
        <v>27</v>
      </c>
      <c r="AT663">
        <f>IF(P663="x",1+COUNTIFS(AT$4:AT662,"&gt;0",$AA$4:$AA662,$AA662),0)</f>
        <v>0</v>
      </c>
      <c r="AU663">
        <f>IF(Q663="x",1+COUNTIFS(AU$4:AU662,"&gt;0",$AA$4:$AA662,$AA662),0)</f>
        <v>0</v>
      </c>
      <c r="AV663">
        <f>IF(R663="x",1+COUNTIFS(AV$4:AV662,"&gt;0",$AA$4:$AA662,$AA662),0)</f>
        <v>0</v>
      </c>
      <c r="AW663">
        <f t="shared" si="412"/>
        <v>0</v>
      </c>
      <c r="AX663">
        <f t="shared" si="413"/>
        <v>1</v>
      </c>
      <c r="AY663">
        <f t="shared" si="422"/>
        <v>0</v>
      </c>
      <c r="AZ663">
        <f t="shared" si="423"/>
        <v>1</v>
      </c>
      <c r="BA663" s="4">
        <f t="shared" si="424"/>
        <v>0</v>
      </c>
      <c r="BB663" s="4">
        <f t="shared" si="425"/>
        <v>0</v>
      </c>
      <c r="BC663" s="4">
        <f t="shared" si="426"/>
        <v>0</v>
      </c>
      <c r="BD663" s="4">
        <f t="shared" si="427"/>
        <v>0</v>
      </c>
      <c r="BE663" s="4">
        <f t="shared" si="428"/>
        <v>0</v>
      </c>
      <c r="BF663" s="4">
        <f t="shared" si="429"/>
        <v>0</v>
      </c>
      <c r="BG663" s="4">
        <f t="shared" si="430"/>
        <v>0</v>
      </c>
      <c r="BH663" s="4">
        <f t="shared" si="431"/>
        <v>0</v>
      </c>
      <c r="BI663" s="4">
        <f t="shared" si="432"/>
        <v>0</v>
      </c>
      <c r="BJ663" s="4">
        <f t="shared" si="433"/>
        <v>0</v>
      </c>
      <c r="BK663" s="4">
        <f t="shared" si="434"/>
        <v>1</v>
      </c>
      <c r="BL663" s="4">
        <f t="shared" si="435"/>
        <v>0</v>
      </c>
      <c r="BM663" s="4">
        <f t="shared" si="436"/>
        <v>0</v>
      </c>
      <c r="BN663" s="4">
        <f t="shared" si="437"/>
        <v>0</v>
      </c>
      <c r="BO663">
        <f>SUMIFS(BH$5:BH663,$AA$5:$AA663,$AA663)</f>
        <v>14</v>
      </c>
      <c r="BP663">
        <f>SUMIFS(BI$5:BI663,$AA$5:$AA663,$AA663)</f>
        <v>15</v>
      </c>
      <c r="BQ663">
        <f>SUMIFS(BJ$5:BJ663,$AA$5:$AA663,$AA663)</f>
        <v>22</v>
      </c>
      <c r="BR663">
        <f>SUMIFS(BK$5:BK663,$AA$5:$AA663,$AA663)</f>
        <v>21</v>
      </c>
      <c r="BS663">
        <f>SUMIFS(BL$5:BL663,$AA$5:$AA663,$AA663)</f>
        <v>19</v>
      </c>
      <c r="BT663">
        <f>SUMIFS(BM$5:BM663,$AA$5:$AA663,$AA663)</f>
        <v>25</v>
      </c>
      <c r="BU663">
        <f>SUMIFS(BN$5:BN663,$AA$5:$AA663,$AA663)</f>
        <v>0</v>
      </c>
      <c r="BV663">
        <f t="shared" si="438"/>
        <v>18</v>
      </c>
      <c r="BW663">
        <f t="shared" si="439"/>
        <v>16</v>
      </c>
      <c r="BX663">
        <f t="shared" si="440"/>
        <v>28</v>
      </c>
      <c r="BY663">
        <f t="shared" si="441"/>
        <v>23</v>
      </c>
      <c r="BZ663">
        <f t="shared" si="442"/>
        <v>22</v>
      </c>
      <c r="CA663">
        <f t="shared" si="443"/>
        <v>40</v>
      </c>
      <c r="CB663">
        <f t="shared" si="444"/>
        <v>0</v>
      </c>
      <c r="CC663">
        <f t="shared" si="445"/>
        <v>21</v>
      </c>
      <c r="CD663">
        <f t="shared" si="446"/>
        <v>23</v>
      </c>
      <c r="CE663" t="str">
        <f>IFERROR(VLOOKUP($AA663,'Tuyến và nhân viên'!$I:$O,7,0),"")</f>
        <v>Trần Văn Khanh</v>
      </c>
      <c r="CF663">
        <f t="shared" si="447"/>
        <v>2</v>
      </c>
      <c r="CG663">
        <f t="shared" si="448"/>
        <v>1</v>
      </c>
      <c r="CH663">
        <f>COUNTIFS($L663:L663,"x")</f>
        <v>0</v>
      </c>
      <c r="CI663">
        <f>COUNTIFS($L663:M663,"x")</f>
        <v>0</v>
      </c>
      <c r="CJ663">
        <f>COUNTIFS($L663:N663,"x")</f>
        <v>0</v>
      </c>
      <c r="CK663">
        <f>COUNTIFS($L663:O663,"x")</f>
        <v>1</v>
      </c>
      <c r="CL663">
        <f>COUNTIFS($L663:P663,"x")</f>
        <v>1</v>
      </c>
      <c r="CM663">
        <f>COUNTIFS($L663:Q663,"x")</f>
        <v>1</v>
      </c>
      <c r="CN663">
        <f>COUNTIFS($L663:R663,"x")</f>
        <v>1</v>
      </c>
      <c r="CO663" t="str" cm="1">
        <f t="array" ref="CO663">IFERROR(INDEX($CH$4:$CN$4,0,MATCH(1,$CH663:$CN663,0)),"")</f>
        <v>Thứ 5</v>
      </c>
      <c r="CP663" t="str" cm="1">
        <f t="array" ref="CP663">IFERROR(INDEX($CH$4:$CN$4,0,MATCH(2,$CH663:$CN663,0)),"")</f>
        <v/>
      </c>
      <c r="CQ663" t="str">
        <f t="shared" si="449"/>
        <v>Thứ 5</v>
      </c>
      <c r="CR663" t="str">
        <f t="shared" si="414"/>
        <v>F2 - Tuần 2 &amp; 4</v>
      </c>
    </row>
    <row r="664" spans="1:96" x14ac:dyDescent="0.3">
      <c r="A664" s="117" t="s">
        <v>39497</v>
      </c>
      <c r="B664" s="118" t="s">
        <v>33266</v>
      </c>
      <c r="C664" s="118" t="s">
        <v>33267</v>
      </c>
      <c r="D664" s="118" t="s">
        <v>39663</v>
      </c>
      <c r="E664" s="118" t="s">
        <v>39664</v>
      </c>
      <c r="F664" s="118" t="s">
        <v>39162</v>
      </c>
      <c r="G664" s="118" t="s">
        <v>39163</v>
      </c>
      <c r="H664" s="118" t="s">
        <v>36048</v>
      </c>
      <c r="I664" s="118" t="s">
        <v>22</v>
      </c>
      <c r="J664" s="119" t="s">
        <v>39658</v>
      </c>
      <c r="K664" s="119" t="s">
        <v>23</v>
      </c>
      <c r="L664" s="117" t="s">
        <v>24</v>
      </c>
      <c r="M664" s="117" t="s">
        <v>23</v>
      </c>
      <c r="N664" s="117" t="s">
        <v>23</v>
      </c>
      <c r="O664" s="117" t="s">
        <v>23</v>
      </c>
      <c r="P664" s="117" t="s">
        <v>23</v>
      </c>
      <c r="Q664" s="117" t="s">
        <v>23</v>
      </c>
      <c r="R664" s="117" t="s">
        <v>23</v>
      </c>
      <c r="S664" s="117" t="s">
        <v>24</v>
      </c>
      <c r="T664" s="117" t="s">
        <v>24</v>
      </c>
      <c r="U664" s="117" t="s">
        <v>24</v>
      </c>
      <c r="V664" s="117" t="s">
        <v>24</v>
      </c>
      <c r="W664" s="74" t="str">
        <f t="shared" si="415"/>
        <v/>
      </c>
      <c r="X664" s="74" t="str">
        <f t="shared" si="416"/>
        <v>x</v>
      </c>
      <c r="Y664" s="74" t="str">
        <f t="shared" si="417"/>
        <v/>
      </c>
      <c r="Z664" s="74" t="str">
        <f t="shared" si="418"/>
        <v>x</v>
      </c>
      <c r="AA664" t="str">
        <f>VLOOKUP($D664,'Tuyến và nhân viên'!$D:$M,6,0)</f>
        <v>HL00623</v>
      </c>
      <c r="AB664" t="str">
        <f>VLOOKUP($D664,'Tuyến và nhân viên'!$D:$M,7,0)</f>
        <v>Lê Thị Liên Thư</v>
      </c>
      <c r="AC664" s="16" t="str">
        <f>IFERROR(VLOOKUP($F664,DSKH!$D:$BF,53,0),"")</f>
        <v>F2</v>
      </c>
      <c r="AD664" s="16" t="str">
        <f>IFERROR(VLOOKUP($F664,DSKH!$D:$BF,54,0),"")</f>
        <v>GT</v>
      </c>
      <c r="AE664" s="4">
        <f>SUMIFS('Doanh số khách hàng'!$F:$F,'Doanh số khách hàng'!$A:$A,'Chi tiết tuyến'!$F664)</f>
        <v>0</v>
      </c>
      <c r="AF664" s="16" t="str">
        <f t="shared" si="410"/>
        <v>F4</v>
      </c>
      <c r="AG664" s="16" t="str">
        <f t="shared" si="411"/>
        <v>F2</v>
      </c>
      <c r="AH664" t="b">
        <f t="shared" si="419"/>
        <v>0</v>
      </c>
      <c r="AI664" t="b">
        <f t="shared" si="420"/>
        <v>1</v>
      </c>
      <c r="AJ664">
        <f>IFERROR(VLOOKUP($AC664,Master!$D:$E,2,0),"")</f>
        <v>2</v>
      </c>
      <c r="AK664">
        <f>VLOOKUP($AF664,Master!$D:$E,2,0)</f>
        <v>4</v>
      </c>
      <c r="AL664" s="4">
        <f t="shared" si="421"/>
        <v>0</v>
      </c>
      <c r="AM664" t="str">
        <f>IFERROR(VLOOKUP($F664,DSKH!$D:$BF,31,0),"")</f>
        <v>Tỉnh Cà Mau</v>
      </c>
      <c r="AN664" t="str">
        <f>IFERROR(VLOOKUP($F664,DSKH!$D:$BF,29,0),"")</f>
        <v>Xã Gành Hào</v>
      </c>
      <c r="AO664">
        <f>IFERROR(VLOOKUP($F664,DSKH!$D:$BF,52,0),"")</f>
        <v>0</v>
      </c>
      <c r="AP664">
        <f>IF(L664="x",1+COUNTIFS(AP$4:AP663,"&gt;0",$AA$4:$AA663,$AA663),0)</f>
        <v>23</v>
      </c>
      <c r="AQ664">
        <f>IF(M664="x",1+COUNTIFS(AQ$4:AQ663,"&gt;0",$AA$4:$AA663,$AA663),0)</f>
        <v>0</v>
      </c>
      <c r="AR664">
        <f>IF(N664="x",1+COUNTIFS(AR$4:AR663,"&gt;0",$AA$4:$AA663,$AA663),0)</f>
        <v>0</v>
      </c>
      <c r="AS664">
        <f>IF(O664="x",1+COUNTIFS(AS$4:AS663,"&gt;0",$AA$4:$AA663,$AA663),0)</f>
        <v>0</v>
      </c>
      <c r="AT664">
        <f>IF(P664="x",1+COUNTIFS(AT$4:AT663,"&gt;0",$AA$4:$AA663,$AA663),0)</f>
        <v>0</v>
      </c>
      <c r="AU664">
        <f>IF(Q664="x",1+COUNTIFS(AU$4:AU663,"&gt;0",$AA$4:$AA663,$AA663),0)</f>
        <v>0</v>
      </c>
      <c r="AV664">
        <f>IF(R664="x",1+COUNTIFS(AV$4:AV663,"&gt;0",$AA$4:$AA663,$AA663),0)</f>
        <v>0</v>
      </c>
      <c r="AW664">
        <f t="shared" si="412"/>
        <v>0</v>
      </c>
      <c r="AX664">
        <f t="shared" si="413"/>
        <v>1</v>
      </c>
      <c r="AY664">
        <f t="shared" si="422"/>
        <v>0</v>
      </c>
      <c r="AZ664">
        <f t="shared" si="423"/>
        <v>1</v>
      </c>
      <c r="BA664" s="4">
        <f t="shared" si="424"/>
        <v>0</v>
      </c>
      <c r="BB664" s="4">
        <f t="shared" si="425"/>
        <v>0</v>
      </c>
      <c r="BC664" s="4">
        <f t="shared" si="426"/>
        <v>0</v>
      </c>
      <c r="BD664" s="4">
        <f t="shared" si="427"/>
        <v>0</v>
      </c>
      <c r="BE664" s="4">
        <f t="shared" si="428"/>
        <v>0</v>
      </c>
      <c r="BF664" s="4">
        <f t="shared" si="429"/>
        <v>0</v>
      </c>
      <c r="BG664" s="4">
        <f t="shared" si="430"/>
        <v>0</v>
      </c>
      <c r="BH664" s="4">
        <f t="shared" si="431"/>
        <v>1</v>
      </c>
      <c r="BI664" s="4">
        <f t="shared" si="432"/>
        <v>0</v>
      </c>
      <c r="BJ664" s="4">
        <f t="shared" si="433"/>
        <v>0</v>
      </c>
      <c r="BK664" s="4">
        <f t="shared" si="434"/>
        <v>0</v>
      </c>
      <c r="BL664" s="4">
        <f t="shared" si="435"/>
        <v>0</v>
      </c>
      <c r="BM664" s="4">
        <f t="shared" si="436"/>
        <v>0</v>
      </c>
      <c r="BN664" s="4">
        <f t="shared" si="437"/>
        <v>0</v>
      </c>
      <c r="BO664">
        <f>SUMIFS(BH$5:BH664,$AA$5:$AA664,$AA664)</f>
        <v>15</v>
      </c>
      <c r="BP664">
        <f>SUMIFS(BI$5:BI664,$AA$5:$AA664,$AA664)</f>
        <v>15</v>
      </c>
      <c r="BQ664">
        <f>SUMIFS(BJ$5:BJ664,$AA$5:$AA664,$AA664)</f>
        <v>22</v>
      </c>
      <c r="BR664">
        <f>SUMIFS(BK$5:BK664,$AA$5:$AA664,$AA664)</f>
        <v>21</v>
      </c>
      <c r="BS664">
        <f>SUMIFS(BL$5:BL664,$AA$5:$AA664,$AA664)</f>
        <v>19</v>
      </c>
      <c r="BT664">
        <f>SUMIFS(BM$5:BM664,$AA$5:$AA664,$AA664)</f>
        <v>25</v>
      </c>
      <c r="BU664">
        <f>SUMIFS(BN$5:BN664,$AA$5:$AA664,$AA664)</f>
        <v>0</v>
      </c>
      <c r="BV664">
        <f t="shared" si="438"/>
        <v>18</v>
      </c>
      <c r="BW664">
        <f t="shared" si="439"/>
        <v>16</v>
      </c>
      <c r="BX664">
        <f t="shared" si="440"/>
        <v>28</v>
      </c>
      <c r="BY664">
        <f t="shared" si="441"/>
        <v>23</v>
      </c>
      <c r="BZ664">
        <f t="shared" si="442"/>
        <v>22</v>
      </c>
      <c r="CA664">
        <f t="shared" si="443"/>
        <v>40</v>
      </c>
      <c r="CB664">
        <f t="shared" si="444"/>
        <v>0</v>
      </c>
      <c r="CC664">
        <f t="shared" si="445"/>
        <v>15</v>
      </c>
      <c r="CD664">
        <f t="shared" si="446"/>
        <v>18</v>
      </c>
      <c r="CE664" t="str">
        <f>IFERROR(VLOOKUP($AA664,'Tuyến và nhân viên'!$I:$O,7,0),"")</f>
        <v>Trần Văn Khanh</v>
      </c>
      <c r="CF664">
        <f t="shared" si="447"/>
        <v>2</v>
      </c>
      <c r="CG664">
        <f t="shared" si="448"/>
        <v>1</v>
      </c>
      <c r="CH664">
        <f>COUNTIFS($L664:L664,"x")</f>
        <v>1</v>
      </c>
      <c r="CI664">
        <f>COUNTIFS($L664:M664,"x")</f>
        <v>1</v>
      </c>
      <c r="CJ664">
        <f>COUNTIFS($L664:N664,"x")</f>
        <v>1</v>
      </c>
      <c r="CK664">
        <f>COUNTIFS($L664:O664,"x")</f>
        <v>1</v>
      </c>
      <c r="CL664">
        <f>COUNTIFS($L664:P664,"x")</f>
        <v>1</v>
      </c>
      <c r="CM664">
        <f>COUNTIFS($L664:Q664,"x")</f>
        <v>1</v>
      </c>
      <c r="CN664">
        <f>COUNTIFS($L664:R664,"x")</f>
        <v>1</v>
      </c>
      <c r="CO664" t="str" cm="1">
        <f t="array" ref="CO664">IFERROR(INDEX($CH$4:$CN$4,0,MATCH(1,$CH664:$CN664,0)),"")</f>
        <v>Thứ 2</v>
      </c>
      <c r="CP664" t="str" cm="1">
        <f t="array" ref="CP664">IFERROR(INDEX($CH$4:$CN$4,0,MATCH(2,$CH664:$CN664,0)),"")</f>
        <v/>
      </c>
      <c r="CQ664" t="str">
        <f t="shared" si="449"/>
        <v>Thứ 2</v>
      </c>
      <c r="CR664" t="str">
        <f t="shared" si="414"/>
        <v>F2 - Tuần 2 &amp; 4</v>
      </c>
    </row>
    <row r="665" spans="1:96" x14ac:dyDescent="0.3">
      <c r="A665" s="117" t="s">
        <v>39507</v>
      </c>
      <c r="B665" s="118" t="s">
        <v>33266</v>
      </c>
      <c r="C665" s="118" t="s">
        <v>33267</v>
      </c>
      <c r="D665" s="118" t="s">
        <v>39663</v>
      </c>
      <c r="E665" s="118" t="s">
        <v>39664</v>
      </c>
      <c r="F665" s="118" t="s">
        <v>39168</v>
      </c>
      <c r="G665" s="118" t="s">
        <v>39169</v>
      </c>
      <c r="H665" s="118" t="s">
        <v>34857</v>
      </c>
      <c r="I665" s="118" t="s">
        <v>22</v>
      </c>
      <c r="J665" s="119" t="s">
        <v>39658</v>
      </c>
      <c r="K665" s="119" t="s">
        <v>23</v>
      </c>
      <c r="L665" s="117" t="s">
        <v>24</v>
      </c>
      <c r="M665" s="117" t="s">
        <v>23</v>
      </c>
      <c r="N665" s="117" t="s">
        <v>23</v>
      </c>
      <c r="O665" s="117" t="s">
        <v>23</v>
      </c>
      <c r="P665" s="117" t="s">
        <v>23</v>
      </c>
      <c r="Q665" s="117" t="s">
        <v>23</v>
      </c>
      <c r="R665" s="117" t="s">
        <v>23</v>
      </c>
      <c r="S665" s="117" t="s">
        <v>24</v>
      </c>
      <c r="T665" s="117" t="s">
        <v>24</v>
      </c>
      <c r="U665" s="117" t="s">
        <v>24</v>
      </c>
      <c r="V665" s="117" t="s">
        <v>24</v>
      </c>
      <c r="W665" s="74" t="str">
        <f t="shared" si="415"/>
        <v/>
      </c>
      <c r="X665" s="74" t="str">
        <f t="shared" si="416"/>
        <v>x</v>
      </c>
      <c r="Y665" s="74" t="str">
        <f t="shared" si="417"/>
        <v/>
      </c>
      <c r="Z665" s="74" t="str">
        <f t="shared" si="418"/>
        <v>x</v>
      </c>
      <c r="AA665" t="str">
        <f>VLOOKUP($D665,'Tuyến và nhân viên'!$D:$M,6,0)</f>
        <v>HL00623</v>
      </c>
      <c r="AB665" t="str">
        <f>VLOOKUP($D665,'Tuyến và nhân viên'!$D:$M,7,0)</f>
        <v>Lê Thị Liên Thư</v>
      </c>
      <c r="AC665" s="16" t="str">
        <f>IFERROR(VLOOKUP($F665,DSKH!$D:$BF,53,0),"")</f>
        <v>F2</v>
      </c>
      <c r="AD665" s="16" t="str">
        <f>IFERROR(VLOOKUP($F665,DSKH!$D:$BF,54,0),"")</f>
        <v>GT</v>
      </c>
      <c r="AE665" s="4">
        <f>SUMIFS('Doanh số khách hàng'!$F:$F,'Doanh số khách hàng'!$A:$A,'Chi tiết tuyến'!$F665)</f>
        <v>0</v>
      </c>
      <c r="AF665" s="16" t="str">
        <f t="shared" si="410"/>
        <v>F4</v>
      </c>
      <c r="AG665" s="16" t="str">
        <f t="shared" si="411"/>
        <v>F2</v>
      </c>
      <c r="AH665" t="b">
        <f t="shared" si="419"/>
        <v>0</v>
      </c>
      <c r="AI665" t="b">
        <f t="shared" si="420"/>
        <v>1</v>
      </c>
      <c r="AJ665">
        <f>IFERROR(VLOOKUP($AC665,Master!$D:$E,2,0),"")</f>
        <v>2</v>
      </c>
      <c r="AK665">
        <f>VLOOKUP($AF665,Master!$D:$E,2,0)</f>
        <v>4</v>
      </c>
      <c r="AL665" s="4">
        <f t="shared" si="421"/>
        <v>0</v>
      </c>
      <c r="AM665" t="str">
        <f>IFERROR(VLOOKUP($F665,DSKH!$D:$BF,31,0),"")</f>
        <v>Tỉnh Cà Mau</v>
      </c>
      <c r="AN665" t="str">
        <f>IFERROR(VLOOKUP($F665,DSKH!$D:$BF,29,0),"")</f>
        <v>Xã Gành Hào</v>
      </c>
      <c r="AO665">
        <f>IFERROR(VLOOKUP($F665,DSKH!$D:$BF,52,0),"")</f>
        <v>0</v>
      </c>
      <c r="AP665">
        <f>IF(L665="x",1+COUNTIFS(AP$4:AP664,"&gt;0",$AA$4:$AA664,$AA664),0)</f>
        <v>24</v>
      </c>
      <c r="AQ665">
        <f>IF(M665="x",1+COUNTIFS(AQ$4:AQ664,"&gt;0",$AA$4:$AA664,$AA664),0)</f>
        <v>0</v>
      </c>
      <c r="AR665">
        <f>IF(N665="x",1+COUNTIFS(AR$4:AR664,"&gt;0",$AA$4:$AA664,$AA664),0)</f>
        <v>0</v>
      </c>
      <c r="AS665">
        <f>IF(O665="x",1+COUNTIFS(AS$4:AS664,"&gt;0",$AA$4:$AA664,$AA664),0)</f>
        <v>0</v>
      </c>
      <c r="AT665">
        <f>IF(P665="x",1+COUNTIFS(AT$4:AT664,"&gt;0",$AA$4:$AA664,$AA664),0)</f>
        <v>0</v>
      </c>
      <c r="AU665">
        <f>IF(Q665="x",1+COUNTIFS(AU$4:AU664,"&gt;0",$AA$4:$AA664,$AA664),0)</f>
        <v>0</v>
      </c>
      <c r="AV665">
        <f>IF(R665="x",1+COUNTIFS(AV$4:AV664,"&gt;0",$AA$4:$AA664,$AA664),0)</f>
        <v>0</v>
      </c>
      <c r="AW665">
        <f t="shared" si="412"/>
        <v>0</v>
      </c>
      <c r="AX665">
        <f t="shared" si="413"/>
        <v>1</v>
      </c>
      <c r="AY665">
        <f t="shared" si="422"/>
        <v>0</v>
      </c>
      <c r="AZ665">
        <f t="shared" si="423"/>
        <v>1</v>
      </c>
      <c r="BA665" s="4">
        <f t="shared" si="424"/>
        <v>0</v>
      </c>
      <c r="BB665" s="4">
        <f t="shared" si="425"/>
        <v>0</v>
      </c>
      <c r="BC665" s="4">
        <f t="shared" si="426"/>
        <v>0</v>
      </c>
      <c r="BD665" s="4">
        <f t="shared" si="427"/>
        <v>0</v>
      </c>
      <c r="BE665" s="4">
        <f t="shared" si="428"/>
        <v>0</v>
      </c>
      <c r="BF665" s="4">
        <f t="shared" si="429"/>
        <v>0</v>
      </c>
      <c r="BG665" s="4">
        <f t="shared" si="430"/>
        <v>0</v>
      </c>
      <c r="BH665" s="4">
        <f t="shared" si="431"/>
        <v>1</v>
      </c>
      <c r="BI665" s="4">
        <f t="shared" si="432"/>
        <v>0</v>
      </c>
      <c r="BJ665" s="4">
        <f t="shared" si="433"/>
        <v>0</v>
      </c>
      <c r="BK665" s="4">
        <f t="shared" si="434"/>
        <v>0</v>
      </c>
      <c r="BL665" s="4">
        <f t="shared" si="435"/>
        <v>0</v>
      </c>
      <c r="BM665" s="4">
        <f t="shared" si="436"/>
        <v>0</v>
      </c>
      <c r="BN665" s="4">
        <f t="shared" si="437"/>
        <v>0</v>
      </c>
      <c r="BO665">
        <f>SUMIFS(BH$5:BH665,$AA$5:$AA665,$AA665)</f>
        <v>16</v>
      </c>
      <c r="BP665">
        <f>SUMIFS(BI$5:BI665,$AA$5:$AA665,$AA665)</f>
        <v>15</v>
      </c>
      <c r="BQ665">
        <f>SUMIFS(BJ$5:BJ665,$AA$5:$AA665,$AA665)</f>
        <v>22</v>
      </c>
      <c r="BR665">
        <f>SUMIFS(BK$5:BK665,$AA$5:$AA665,$AA665)</f>
        <v>21</v>
      </c>
      <c r="BS665">
        <f>SUMIFS(BL$5:BL665,$AA$5:$AA665,$AA665)</f>
        <v>19</v>
      </c>
      <c r="BT665">
        <f>SUMIFS(BM$5:BM665,$AA$5:$AA665,$AA665)</f>
        <v>25</v>
      </c>
      <c r="BU665">
        <f>SUMIFS(BN$5:BN665,$AA$5:$AA665,$AA665)</f>
        <v>0</v>
      </c>
      <c r="BV665">
        <f t="shared" si="438"/>
        <v>18</v>
      </c>
      <c r="BW665">
        <f t="shared" si="439"/>
        <v>16</v>
      </c>
      <c r="BX665">
        <f t="shared" si="440"/>
        <v>28</v>
      </c>
      <c r="BY665">
        <f t="shared" si="441"/>
        <v>23</v>
      </c>
      <c r="BZ665">
        <f t="shared" si="442"/>
        <v>22</v>
      </c>
      <c r="CA665">
        <f t="shared" si="443"/>
        <v>40</v>
      </c>
      <c r="CB665">
        <f t="shared" si="444"/>
        <v>0</v>
      </c>
      <c r="CC665">
        <f t="shared" si="445"/>
        <v>16</v>
      </c>
      <c r="CD665">
        <f t="shared" si="446"/>
        <v>18</v>
      </c>
      <c r="CE665" t="str">
        <f>IFERROR(VLOOKUP($AA665,'Tuyến và nhân viên'!$I:$O,7,0),"")</f>
        <v>Trần Văn Khanh</v>
      </c>
      <c r="CF665">
        <f t="shared" si="447"/>
        <v>2</v>
      </c>
      <c r="CG665">
        <f t="shared" si="448"/>
        <v>1</v>
      </c>
      <c r="CH665">
        <f>COUNTIFS($L665:L665,"x")</f>
        <v>1</v>
      </c>
      <c r="CI665">
        <f>COUNTIFS($L665:M665,"x")</f>
        <v>1</v>
      </c>
      <c r="CJ665">
        <f>COUNTIFS($L665:N665,"x")</f>
        <v>1</v>
      </c>
      <c r="CK665">
        <f>COUNTIFS($L665:O665,"x")</f>
        <v>1</v>
      </c>
      <c r="CL665">
        <f>COUNTIFS($L665:P665,"x")</f>
        <v>1</v>
      </c>
      <c r="CM665">
        <f>COUNTIFS($L665:Q665,"x")</f>
        <v>1</v>
      </c>
      <c r="CN665">
        <f>COUNTIFS($L665:R665,"x")</f>
        <v>1</v>
      </c>
      <c r="CO665" t="str" cm="1">
        <f t="array" ref="CO665">IFERROR(INDEX($CH$4:$CN$4,0,MATCH(1,$CH665:$CN665,0)),"")</f>
        <v>Thứ 2</v>
      </c>
      <c r="CP665" t="str" cm="1">
        <f t="array" ref="CP665">IFERROR(INDEX($CH$4:$CN$4,0,MATCH(2,$CH665:$CN665,0)),"")</f>
        <v/>
      </c>
      <c r="CQ665" t="str">
        <f t="shared" si="449"/>
        <v>Thứ 2</v>
      </c>
      <c r="CR665" t="str">
        <f t="shared" si="414"/>
        <v>F2 - Tuần 2 &amp; 4</v>
      </c>
    </row>
    <row r="666" spans="1:96" x14ac:dyDescent="0.3">
      <c r="A666" s="117" t="s">
        <v>39514</v>
      </c>
      <c r="B666" s="118" t="s">
        <v>33266</v>
      </c>
      <c r="C666" s="118" t="s">
        <v>33267</v>
      </c>
      <c r="D666" s="118" t="s">
        <v>39663</v>
      </c>
      <c r="E666" s="118" t="s">
        <v>39664</v>
      </c>
      <c r="F666" s="118" t="s">
        <v>39184</v>
      </c>
      <c r="G666" s="118" t="s">
        <v>39185</v>
      </c>
      <c r="H666" s="118" t="s">
        <v>39188</v>
      </c>
      <c r="I666" s="118" t="s">
        <v>22</v>
      </c>
      <c r="J666" s="119" t="s">
        <v>39658</v>
      </c>
      <c r="K666" s="119" t="s">
        <v>23</v>
      </c>
      <c r="L666" s="117" t="s">
        <v>23</v>
      </c>
      <c r="M666" s="117" t="s">
        <v>23</v>
      </c>
      <c r="N666" s="117" t="s">
        <v>23</v>
      </c>
      <c r="O666" s="117" t="s">
        <v>23</v>
      </c>
      <c r="P666" s="117" t="s">
        <v>24</v>
      </c>
      <c r="Q666" s="117" t="s">
        <v>23</v>
      </c>
      <c r="R666" s="117" t="s">
        <v>23</v>
      </c>
      <c r="S666" s="117" t="s">
        <v>24</v>
      </c>
      <c r="T666" s="117" t="s">
        <v>24</v>
      </c>
      <c r="U666" s="117" t="s">
        <v>24</v>
      </c>
      <c r="V666" s="117" t="s">
        <v>24</v>
      </c>
      <c r="W666" s="74" t="str">
        <f t="shared" si="415"/>
        <v/>
      </c>
      <c r="X666" s="74" t="str">
        <f t="shared" si="416"/>
        <v>x</v>
      </c>
      <c r="Y666" s="74" t="str">
        <f t="shared" si="417"/>
        <v/>
      </c>
      <c r="Z666" s="74" t="str">
        <f t="shared" si="418"/>
        <v>x</v>
      </c>
      <c r="AA666" t="str">
        <f>VLOOKUP($D666,'Tuyến và nhân viên'!$D:$M,6,0)</f>
        <v>HL00623</v>
      </c>
      <c r="AB666" t="str">
        <f>VLOOKUP($D666,'Tuyến và nhân viên'!$D:$M,7,0)</f>
        <v>Lê Thị Liên Thư</v>
      </c>
      <c r="AC666" s="16" t="str">
        <f>IFERROR(VLOOKUP($F666,DSKH!$D:$BF,53,0),"")</f>
        <v>F2</v>
      </c>
      <c r="AD666" s="16" t="str">
        <f>IFERROR(VLOOKUP($F666,DSKH!$D:$BF,54,0),"")</f>
        <v>GT</v>
      </c>
      <c r="AE666" s="4">
        <f>SUMIFS('Doanh số khách hàng'!$F:$F,'Doanh số khách hàng'!$A:$A,'Chi tiết tuyến'!$F666)</f>
        <v>0</v>
      </c>
      <c r="AF666" s="16" t="str">
        <f t="shared" si="410"/>
        <v>F4</v>
      </c>
      <c r="AG666" s="16" t="str">
        <f t="shared" si="411"/>
        <v>F2</v>
      </c>
      <c r="AH666" t="b">
        <f t="shared" si="419"/>
        <v>0</v>
      </c>
      <c r="AI666" t="b">
        <f t="shared" si="420"/>
        <v>1</v>
      </c>
      <c r="AJ666">
        <f>IFERROR(VLOOKUP($AC666,Master!$D:$E,2,0),"")</f>
        <v>2</v>
      </c>
      <c r="AK666">
        <f>VLOOKUP($AF666,Master!$D:$E,2,0)</f>
        <v>4</v>
      </c>
      <c r="AL666" s="4">
        <f t="shared" si="421"/>
        <v>0</v>
      </c>
      <c r="AM666" t="str">
        <f>IFERROR(VLOOKUP($F666,DSKH!$D:$BF,31,0),"")</f>
        <v>Tỉnh Cà Mau</v>
      </c>
      <c r="AN666" t="str">
        <f>IFERROR(VLOOKUP($F666,DSKH!$D:$BF,29,0),"")</f>
        <v>Xã Hồng Dân</v>
      </c>
      <c r="AO666">
        <f>IFERROR(VLOOKUP($F666,DSKH!$D:$BF,52,0),"")</f>
        <v>0</v>
      </c>
      <c r="AP666">
        <f>IF(L666="x",1+COUNTIFS(AP$4:AP665,"&gt;0",$AA$4:$AA665,$AA665),0)</f>
        <v>0</v>
      </c>
      <c r="AQ666">
        <f>IF(M666="x",1+COUNTIFS(AQ$4:AQ665,"&gt;0",$AA$4:$AA665,$AA665),0)</f>
        <v>0</v>
      </c>
      <c r="AR666">
        <f>IF(N666="x",1+COUNTIFS(AR$4:AR665,"&gt;0",$AA$4:$AA665,$AA665),0)</f>
        <v>0</v>
      </c>
      <c r="AS666">
        <f>IF(O666="x",1+COUNTIFS(AS$4:AS665,"&gt;0",$AA$4:$AA665,$AA665),0)</f>
        <v>0</v>
      </c>
      <c r="AT666">
        <f>IF(P666="x",1+COUNTIFS(AT$4:AT665,"&gt;0",$AA$4:$AA665,$AA665),0)</f>
        <v>22</v>
      </c>
      <c r="AU666">
        <f>IF(Q666="x",1+COUNTIFS(AU$4:AU665,"&gt;0",$AA$4:$AA665,$AA665),0)</f>
        <v>0</v>
      </c>
      <c r="AV666">
        <f>IF(R666="x",1+COUNTIFS(AV$4:AV665,"&gt;0",$AA$4:$AA665,$AA665),0)</f>
        <v>0</v>
      </c>
      <c r="AW666">
        <f t="shared" si="412"/>
        <v>0</v>
      </c>
      <c r="AX666">
        <f t="shared" si="413"/>
        <v>1</v>
      </c>
      <c r="AY666">
        <f t="shared" si="422"/>
        <v>0</v>
      </c>
      <c r="AZ666">
        <f t="shared" si="423"/>
        <v>1</v>
      </c>
      <c r="BA666" s="4">
        <f t="shared" si="424"/>
        <v>0</v>
      </c>
      <c r="BB666" s="4">
        <f t="shared" si="425"/>
        <v>0</v>
      </c>
      <c r="BC666" s="4">
        <f t="shared" si="426"/>
        <v>0</v>
      </c>
      <c r="BD666" s="4">
        <f t="shared" si="427"/>
        <v>0</v>
      </c>
      <c r="BE666" s="4">
        <f t="shared" si="428"/>
        <v>0</v>
      </c>
      <c r="BF666" s="4">
        <f t="shared" si="429"/>
        <v>0</v>
      </c>
      <c r="BG666" s="4">
        <f t="shared" si="430"/>
        <v>0</v>
      </c>
      <c r="BH666" s="4">
        <f t="shared" si="431"/>
        <v>0</v>
      </c>
      <c r="BI666" s="4">
        <f t="shared" si="432"/>
        <v>0</v>
      </c>
      <c r="BJ666" s="4">
        <f t="shared" si="433"/>
        <v>0</v>
      </c>
      <c r="BK666" s="4">
        <f t="shared" si="434"/>
        <v>0</v>
      </c>
      <c r="BL666" s="4">
        <f t="shared" si="435"/>
        <v>1</v>
      </c>
      <c r="BM666" s="4">
        <f t="shared" si="436"/>
        <v>0</v>
      </c>
      <c r="BN666" s="4">
        <f t="shared" si="437"/>
        <v>0</v>
      </c>
      <c r="BO666">
        <f>SUMIFS(BH$5:BH666,$AA$5:$AA666,$AA666)</f>
        <v>16</v>
      </c>
      <c r="BP666">
        <f>SUMIFS(BI$5:BI666,$AA$5:$AA666,$AA666)</f>
        <v>15</v>
      </c>
      <c r="BQ666">
        <f>SUMIFS(BJ$5:BJ666,$AA$5:$AA666,$AA666)</f>
        <v>22</v>
      </c>
      <c r="BR666">
        <f>SUMIFS(BK$5:BK666,$AA$5:$AA666,$AA666)</f>
        <v>21</v>
      </c>
      <c r="BS666">
        <f>SUMIFS(BL$5:BL666,$AA$5:$AA666,$AA666)</f>
        <v>20</v>
      </c>
      <c r="BT666">
        <f>SUMIFS(BM$5:BM666,$AA$5:$AA666,$AA666)</f>
        <v>25</v>
      </c>
      <c r="BU666">
        <f>SUMIFS(BN$5:BN666,$AA$5:$AA666,$AA666)</f>
        <v>0</v>
      </c>
      <c r="BV666">
        <f t="shared" si="438"/>
        <v>18</v>
      </c>
      <c r="BW666">
        <f t="shared" si="439"/>
        <v>16</v>
      </c>
      <c r="BX666">
        <f t="shared" si="440"/>
        <v>28</v>
      </c>
      <c r="BY666">
        <f t="shared" si="441"/>
        <v>23</v>
      </c>
      <c r="BZ666">
        <f t="shared" si="442"/>
        <v>22</v>
      </c>
      <c r="CA666">
        <f t="shared" si="443"/>
        <v>40</v>
      </c>
      <c r="CB666">
        <f t="shared" si="444"/>
        <v>0</v>
      </c>
      <c r="CC666">
        <f t="shared" si="445"/>
        <v>20</v>
      </c>
      <c r="CD666">
        <f t="shared" si="446"/>
        <v>22</v>
      </c>
      <c r="CE666" t="str">
        <f>IFERROR(VLOOKUP($AA666,'Tuyến và nhân viên'!$I:$O,7,0),"")</f>
        <v>Trần Văn Khanh</v>
      </c>
      <c r="CF666">
        <f t="shared" si="447"/>
        <v>2</v>
      </c>
      <c r="CG666">
        <f t="shared" si="448"/>
        <v>1</v>
      </c>
      <c r="CH666">
        <f>COUNTIFS($L666:L666,"x")</f>
        <v>0</v>
      </c>
      <c r="CI666">
        <f>COUNTIFS($L666:M666,"x")</f>
        <v>0</v>
      </c>
      <c r="CJ666">
        <f>COUNTIFS($L666:N666,"x")</f>
        <v>0</v>
      </c>
      <c r="CK666">
        <f>COUNTIFS($L666:O666,"x")</f>
        <v>0</v>
      </c>
      <c r="CL666">
        <f>COUNTIFS($L666:P666,"x")</f>
        <v>1</v>
      </c>
      <c r="CM666">
        <f>COUNTIFS($L666:Q666,"x")</f>
        <v>1</v>
      </c>
      <c r="CN666">
        <f>COUNTIFS($L666:R666,"x")</f>
        <v>1</v>
      </c>
      <c r="CO666" t="str" cm="1">
        <f t="array" ref="CO666">IFERROR(INDEX($CH$4:$CN$4,0,MATCH(1,$CH666:$CN666,0)),"")</f>
        <v>Thứ 6</v>
      </c>
      <c r="CP666" t="str" cm="1">
        <f t="array" ref="CP666">IFERROR(INDEX($CH$4:$CN$4,0,MATCH(2,$CH666:$CN666,0)),"")</f>
        <v/>
      </c>
      <c r="CQ666" t="str">
        <f t="shared" si="449"/>
        <v>Thứ 6</v>
      </c>
      <c r="CR666" t="str">
        <f t="shared" si="414"/>
        <v>F2 - Tuần 2 &amp; 4</v>
      </c>
    </row>
    <row r="667" spans="1:96" x14ac:dyDescent="0.3">
      <c r="A667" s="117" t="s">
        <v>39521</v>
      </c>
      <c r="B667" s="118" t="s">
        <v>33266</v>
      </c>
      <c r="C667" s="118" t="s">
        <v>33267</v>
      </c>
      <c r="D667" s="118" t="s">
        <v>39663</v>
      </c>
      <c r="E667" s="118" t="s">
        <v>39664</v>
      </c>
      <c r="F667" s="118" t="s">
        <v>39192</v>
      </c>
      <c r="G667" s="118" t="s">
        <v>39193</v>
      </c>
      <c r="H667" s="118" t="s">
        <v>38256</v>
      </c>
      <c r="I667" s="118" t="s">
        <v>22</v>
      </c>
      <c r="J667" s="119" t="s">
        <v>39658</v>
      </c>
      <c r="K667" s="119" t="s">
        <v>23</v>
      </c>
      <c r="L667" s="117" t="s">
        <v>23</v>
      </c>
      <c r="M667" s="117" t="s">
        <v>23</v>
      </c>
      <c r="N667" s="117" t="s">
        <v>23</v>
      </c>
      <c r="O667" s="117" t="s">
        <v>23</v>
      </c>
      <c r="P667" s="117" t="s">
        <v>24</v>
      </c>
      <c r="Q667" s="117" t="s">
        <v>23</v>
      </c>
      <c r="R667" s="117" t="s">
        <v>23</v>
      </c>
      <c r="S667" s="117" t="s">
        <v>24</v>
      </c>
      <c r="T667" s="117" t="s">
        <v>24</v>
      </c>
      <c r="U667" s="117" t="s">
        <v>24</v>
      </c>
      <c r="V667" s="117" t="s">
        <v>24</v>
      </c>
      <c r="W667" s="74" t="str">
        <f t="shared" si="415"/>
        <v/>
      </c>
      <c r="X667" s="74" t="str">
        <f t="shared" si="416"/>
        <v>x</v>
      </c>
      <c r="Y667" s="74" t="str">
        <f t="shared" si="417"/>
        <v/>
      </c>
      <c r="Z667" s="74" t="str">
        <f t="shared" si="418"/>
        <v>x</v>
      </c>
      <c r="AA667" t="str">
        <f>VLOOKUP($D667,'Tuyến và nhân viên'!$D:$M,6,0)</f>
        <v>HL00623</v>
      </c>
      <c r="AB667" t="str">
        <f>VLOOKUP($D667,'Tuyến và nhân viên'!$D:$M,7,0)</f>
        <v>Lê Thị Liên Thư</v>
      </c>
      <c r="AC667" s="16" t="str">
        <f>IFERROR(VLOOKUP($F667,DSKH!$D:$BF,53,0),"")</f>
        <v>F2</v>
      </c>
      <c r="AD667" s="16" t="str">
        <f>IFERROR(VLOOKUP($F667,DSKH!$D:$BF,54,0),"")</f>
        <v>GT</v>
      </c>
      <c r="AE667" s="4">
        <f>SUMIFS('Doanh số khách hàng'!$F:$F,'Doanh số khách hàng'!$A:$A,'Chi tiết tuyến'!$F667)</f>
        <v>0</v>
      </c>
      <c r="AF667" s="16" t="str">
        <f t="shared" si="410"/>
        <v>F4</v>
      </c>
      <c r="AG667" s="16" t="str">
        <f t="shared" si="411"/>
        <v>F2</v>
      </c>
      <c r="AH667" t="b">
        <f t="shared" si="419"/>
        <v>0</v>
      </c>
      <c r="AI667" t="b">
        <f t="shared" si="420"/>
        <v>1</v>
      </c>
      <c r="AJ667">
        <f>IFERROR(VLOOKUP($AC667,Master!$D:$E,2,0),"")</f>
        <v>2</v>
      </c>
      <c r="AK667">
        <f>VLOOKUP($AF667,Master!$D:$E,2,0)</f>
        <v>4</v>
      </c>
      <c r="AL667" s="4">
        <f t="shared" si="421"/>
        <v>0</v>
      </c>
      <c r="AM667" t="str">
        <f>IFERROR(VLOOKUP($F667,DSKH!$D:$BF,31,0),"")</f>
        <v>Tỉnh Cà Mau</v>
      </c>
      <c r="AN667" t="str">
        <f>IFERROR(VLOOKUP($F667,DSKH!$D:$BF,29,0),"")</f>
        <v>Xã Hồng Dân</v>
      </c>
      <c r="AO667">
        <f>IFERROR(VLOOKUP($F667,DSKH!$D:$BF,52,0),"")</f>
        <v>0</v>
      </c>
      <c r="AP667">
        <f>IF(L667="x",1+COUNTIFS(AP$4:AP666,"&gt;0",$AA$4:$AA666,$AA666),0)</f>
        <v>0</v>
      </c>
      <c r="AQ667">
        <f>IF(M667="x",1+COUNTIFS(AQ$4:AQ666,"&gt;0",$AA$4:$AA666,$AA666),0)</f>
        <v>0</v>
      </c>
      <c r="AR667">
        <f>IF(N667="x",1+COUNTIFS(AR$4:AR666,"&gt;0",$AA$4:$AA666,$AA666),0)</f>
        <v>0</v>
      </c>
      <c r="AS667">
        <f>IF(O667="x",1+COUNTIFS(AS$4:AS666,"&gt;0",$AA$4:$AA666,$AA666),0)</f>
        <v>0</v>
      </c>
      <c r="AT667">
        <f>IF(P667="x",1+COUNTIFS(AT$4:AT666,"&gt;0",$AA$4:$AA666,$AA666),0)</f>
        <v>23</v>
      </c>
      <c r="AU667">
        <f>IF(Q667="x",1+COUNTIFS(AU$4:AU666,"&gt;0",$AA$4:$AA666,$AA666),0)</f>
        <v>0</v>
      </c>
      <c r="AV667">
        <f>IF(R667="x",1+COUNTIFS(AV$4:AV666,"&gt;0",$AA$4:$AA666,$AA666),0)</f>
        <v>0</v>
      </c>
      <c r="AW667">
        <f t="shared" si="412"/>
        <v>0</v>
      </c>
      <c r="AX667">
        <f t="shared" si="413"/>
        <v>1</v>
      </c>
      <c r="AY667">
        <f t="shared" si="422"/>
        <v>0</v>
      </c>
      <c r="AZ667">
        <f t="shared" si="423"/>
        <v>1</v>
      </c>
      <c r="BA667" s="4">
        <f t="shared" si="424"/>
        <v>0</v>
      </c>
      <c r="BB667" s="4">
        <f t="shared" si="425"/>
        <v>0</v>
      </c>
      <c r="BC667" s="4">
        <f t="shared" si="426"/>
        <v>0</v>
      </c>
      <c r="BD667" s="4">
        <f t="shared" si="427"/>
        <v>0</v>
      </c>
      <c r="BE667" s="4">
        <f t="shared" si="428"/>
        <v>0</v>
      </c>
      <c r="BF667" s="4">
        <f t="shared" si="429"/>
        <v>0</v>
      </c>
      <c r="BG667" s="4">
        <f t="shared" si="430"/>
        <v>0</v>
      </c>
      <c r="BH667" s="4">
        <f t="shared" si="431"/>
        <v>0</v>
      </c>
      <c r="BI667" s="4">
        <f t="shared" si="432"/>
        <v>0</v>
      </c>
      <c r="BJ667" s="4">
        <f t="shared" si="433"/>
        <v>0</v>
      </c>
      <c r="BK667" s="4">
        <f t="shared" si="434"/>
        <v>0</v>
      </c>
      <c r="BL667" s="4">
        <f t="shared" si="435"/>
        <v>1</v>
      </c>
      <c r="BM667" s="4">
        <f t="shared" si="436"/>
        <v>0</v>
      </c>
      <c r="BN667" s="4">
        <f t="shared" si="437"/>
        <v>0</v>
      </c>
      <c r="BO667">
        <f>SUMIFS(BH$5:BH667,$AA$5:$AA667,$AA667)</f>
        <v>16</v>
      </c>
      <c r="BP667">
        <f>SUMIFS(BI$5:BI667,$AA$5:$AA667,$AA667)</f>
        <v>15</v>
      </c>
      <c r="BQ667">
        <f>SUMIFS(BJ$5:BJ667,$AA$5:$AA667,$AA667)</f>
        <v>22</v>
      </c>
      <c r="BR667">
        <f>SUMIFS(BK$5:BK667,$AA$5:$AA667,$AA667)</f>
        <v>21</v>
      </c>
      <c r="BS667">
        <f>SUMIFS(BL$5:BL667,$AA$5:$AA667,$AA667)</f>
        <v>21</v>
      </c>
      <c r="BT667">
        <f>SUMIFS(BM$5:BM667,$AA$5:$AA667,$AA667)</f>
        <v>25</v>
      </c>
      <c r="BU667">
        <f>SUMIFS(BN$5:BN667,$AA$5:$AA667,$AA667)</f>
        <v>0</v>
      </c>
      <c r="BV667">
        <f t="shared" si="438"/>
        <v>18</v>
      </c>
      <c r="BW667">
        <f t="shared" si="439"/>
        <v>16</v>
      </c>
      <c r="BX667">
        <f t="shared" si="440"/>
        <v>28</v>
      </c>
      <c r="BY667">
        <f t="shared" si="441"/>
        <v>23</v>
      </c>
      <c r="BZ667">
        <f t="shared" si="442"/>
        <v>22</v>
      </c>
      <c r="CA667">
        <f t="shared" si="443"/>
        <v>40</v>
      </c>
      <c r="CB667">
        <f t="shared" si="444"/>
        <v>0</v>
      </c>
      <c r="CC667">
        <f t="shared" si="445"/>
        <v>21</v>
      </c>
      <c r="CD667">
        <f t="shared" si="446"/>
        <v>22</v>
      </c>
      <c r="CE667" t="str">
        <f>IFERROR(VLOOKUP($AA667,'Tuyến và nhân viên'!$I:$O,7,0),"")</f>
        <v>Trần Văn Khanh</v>
      </c>
      <c r="CF667">
        <f t="shared" si="447"/>
        <v>2</v>
      </c>
      <c r="CG667">
        <f t="shared" si="448"/>
        <v>1</v>
      </c>
      <c r="CH667">
        <f>COUNTIFS($L667:L667,"x")</f>
        <v>0</v>
      </c>
      <c r="CI667">
        <f>COUNTIFS($L667:M667,"x")</f>
        <v>0</v>
      </c>
      <c r="CJ667">
        <f>COUNTIFS($L667:N667,"x")</f>
        <v>0</v>
      </c>
      <c r="CK667">
        <f>COUNTIFS($L667:O667,"x")</f>
        <v>0</v>
      </c>
      <c r="CL667">
        <f>COUNTIFS($L667:P667,"x")</f>
        <v>1</v>
      </c>
      <c r="CM667">
        <f>COUNTIFS($L667:Q667,"x")</f>
        <v>1</v>
      </c>
      <c r="CN667">
        <f>COUNTIFS($L667:R667,"x")</f>
        <v>1</v>
      </c>
      <c r="CO667" t="str" cm="1">
        <f t="array" ref="CO667">IFERROR(INDEX($CH$4:$CN$4,0,MATCH(1,$CH667:$CN667,0)),"")</f>
        <v>Thứ 6</v>
      </c>
      <c r="CP667" t="str" cm="1">
        <f t="array" ref="CP667">IFERROR(INDEX($CH$4:$CN$4,0,MATCH(2,$CH667:$CN667,0)),"")</f>
        <v/>
      </c>
      <c r="CQ667" t="str">
        <f t="shared" si="449"/>
        <v>Thứ 6</v>
      </c>
      <c r="CR667" t="str">
        <f t="shared" si="414"/>
        <v>F2 - Tuần 2 &amp; 4</v>
      </c>
    </row>
    <row r="668" spans="1:96" x14ac:dyDescent="0.3">
      <c r="A668" s="117" t="s">
        <v>39527</v>
      </c>
      <c r="B668" s="118" t="s">
        <v>33266</v>
      </c>
      <c r="C668" s="118" t="s">
        <v>33267</v>
      </c>
      <c r="D668" s="118" t="s">
        <v>39663</v>
      </c>
      <c r="E668" s="118" t="s">
        <v>39664</v>
      </c>
      <c r="F668" s="118" t="s">
        <v>39202</v>
      </c>
      <c r="G668" s="118" t="s">
        <v>39203</v>
      </c>
      <c r="H668" s="118" t="s">
        <v>39208</v>
      </c>
      <c r="I668" s="118" t="s">
        <v>22</v>
      </c>
      <c r="J668" s="119" t="s">
        <v>39658</v>
      </c>
      <c r="K668" s="119" t="s">
        <v>23</v>
      </c>
      <c r="L668" s="117" t="s">
        <v>23</v>
      </c>
      <c r="M668" s="117" t="s">
        <v>23</v>
      </c>
      <c r="N668" s="117" t="s">
        <v>23</v>
      </c>
      <c r="O668" s="117" t="s">
        <v>24</v>
      </c>
      <c r="P668" s="117" t="s">
        <v>23</v>
      </c>
      <c r="Q668" s="117" t="s">
        <v>23</v>
      </c>
      <c r="R668" s="117" t="s">
        <v>23</v>
      </c>
      <c r="S668" s="117" t="s">
        <v>24</v>
      </c>
      <c r="T668" s="117" t="s">
        <v>24</v>
      </c>
      <c r="U668" s="117" t="s">
        <v>24</v>
      </c>
      <c r="V668" s="117" t="s">
        <v>24</v>
      </c>
      <c r="W668" s="74" t="str">
        <f t="shared" si="415"/>
        <v/>
      </c>
      <c r="X668" s="74" t="str">
        <f t="shared" si="416"/>
        <v>x</v>
      </c>
      <c r="Y668" s="74" t="str">
        <f t="shared" si="417"/>
        <v/>
      </c>
      <c r="Z668" s="74" t="str">
        <f t="shared" si="418"/>
        <v>x</v>
      </c>
      <c r="AA668" t="str">
        <f>VLOOKUP($D668,'Tuyến và nhân viên'!$D:$M,6,0)</f>
        <v>HL00623</v>
      </c>
      <c r="AB668" t="str">
        <f>VLOOKUP($D668,'Tuyến và nhân viên'!$D:$M,7,0)</f>
        <v>Lê Thị Liên Thư</v>
      </c>
      <c r="AC668" s="16" t="str">
        <f>IFERROR(VLOOKUP($F668,DSKH!$D:$BF,53,0),"")</f>
        <v>F2</v>
      </c>
      <c r="AD668" s="16" t="str">
        <f>IFERROR(VLOOKUP($F668,DSKH!$D:$BF,54,0),"")</f>
        <v>GT</v>
      </c>
      <c r="AE668" s="4">
        <f>SUMIFS('Doanh số khách hàng'!$F:$F,'Doanh số khách hàng'!$A:$A,'Chi tiết tuyến'!$F668)</f>
        <v>0</v>
      </c>
      <c r="AF668" s="16" t="str">
        <f t="shared" si="410"/>
        <v>F4</v>
      </c>
      <c r="AG668" s="16" t="str">
        <f t="shared" si="411"/>
        <v>F2</v>
      </c>
      <c r="AH668" t="b">
        <f t="shared" si="419"/>
        <v>0</v>
      </c>
      <c r="AI668" t="b">
        <f t="shared" si="420"/>
        <v>1</v>
      </c>
      <c r="AJ668">
        <f>IFERROR(VLOOKUP($AC668,Master!$D:$E,2,0),"")</f>
        <v>2</v>
      </c>
      <c r="AK668">
        <f>VLOOKUP($AF668,Master!$D:$E,2,0)</f>
        <v>4</v>
      </c>
      <c r="AL668" s="4">
        <f t="shared" si="421"/>
        <v>0</v>
      </c>
      <c r="AM668" t="str">
        <f>IFERROR(VLOOKUP($F668,DSKH!$D:$BF,31,0),"")</f>
        <v>Tỉnh Cà Mau</v>
      </c>
      <c r="AN668" t="str">
        <f>IFERROR(VLOOKUP($F668,DSKH!$D:$BF,29,0),"")</f>
        <v>Xã Phước Long</v>
      </c>
      <c r="AO668">
        <f>IFERROR(VLOOKUP($F668,DSKH!$D:$BF,52,0),"")</f>
        <v>0</v>
      </c>
      <c r="AP668">
        <f>IF(L668="x",1+COUNTIFS(AP$4:AP667,"&gt;0",$AA$4:$AA667,$AA667),0)</f>
        <v>0</v>
      </c>
      <c r="AQ668">
        <f>IF(M668="x",1+COUNTIFS(AQ$4:AQ667,"&gt;0",$AA$4:$AA667,$AA667),0)</f>
        <v>0</v>
      </c>
      <c r="AR668">
        <f>IF(N668="x",1+COUNTIFS(AR$4:AR667,"&gt;0",$AA$4:$AA667,$AA667),0)</f>
        <v>0</v>
      </c>
      <c r="AS668">
        <f>IF(O668="x",1+COUNTIFS(AS$4:AS667,"&gt;0",$AA$4:$AA667,$AA667),0)</f>
        <v>28</v>
      </c>
      <c r="AT668">
        <f>IF(P668="x",1+COUNTIFS(AT$4:AT667,"&gt;0",$AA$4:$AA667,$AA667),0)</f>
        <v>0</v>
      </c>
      <c r="AU668">
        <f>IF(Q668="x",1+COUNTIFS(AU$4:AU667,"&gt;0",$AA$4:$AA667,$AA667),0)</f>
        <v>0</v>
      </c>
      <c r="AV668">
        <f>IF(R668="x",1+COUNTIFS(AV$4:AV667,"&gt;0",$AA$4:$AA667,$AA667),0)</f>
        <v>0</v>
      </c>
      <c r="AW668">
        <f t="shared" si="412"/>
        <v>0</v>
      </c>
      <c r="AX668">
        <f t="shared" si="413"/>
        <v>1</v>
      </c>
      <c r="AY668">
        <f t="shared" si="422"/>
        <v>0</v>
      </c>
      <c r="AZ668">
        <f t="shared" si="423"/>
        <v>1</v>
      </c>
      <c r="BA668" s="4">
        <f t="shared" si="424"/>
        <v>0</v>
      </c>
      <c r="BB668" s="4">
        <f t="shared" si="425"/>
        <v>0</v>
      </c>
      <c r="BC668" s="4">
        <f t="shared" si="426"/>
        <v>0</v>
      </c>
      <c r="BD668" s="4">
        <f t="shared" si="427"/>
        <v>0</v>
      </c>
      <c r="BE668" s="4">
        <f t="shared" si="428"/>
        <v>0</v>
      </c>
      <c r="BF668" s="4">
        <f t="shared" si="429"/>
        <v>0</v>
      </c>
      <c r="BG668" s="4">
        <f t="shared" si="430"/>
        <v>0</v>
      </c>
      <c r="BH668" s="4">
        <f t="shared" si="431"/>
        <v>0</v>
      </c>
      <c r="BI668" s="4">
        <f t="shared" si="432"/>
        <v>0</v>
      </c>
      <c r="BJ668" s="4">
        <f t="shared" si="433"/>
        <v>0</v>
      </c>
      <c r="BK668" s="4">
        <f t="shared" si="434"/>
        <v>1</v>
      </c>
      <c r="BL668" s="4">
        <f t="shared" si="435"/>
        <v>0</v>
      </c>
      <c r="BM668" s="4">
        <f t="shared" si="436"/>
        <v>0</v>
      </c>
      <c r="BN668" s="4">
        <f t="shared" si="437"/>
        <v>0</v>
      </c>
      <c r="BO668">
        <f>SUMIFS(BH$5:BH668,$AA$5:$AA668,$AA668)</f>
        <v>16</v>
      </c>
      <c r="BP668">
        <f>SUMIFS(BI$5:BI668,$AA$5:$AA668,$AA668)</f>
        <v>15</v>
      </c>
      <c r="BQ668">
        <f>SUMIFS(BJ$5:BJ668,$AA$5:$AA668,$AA668)</f>
        <v>22</v>
      </c>
      <c r="BR668">
        <f>SUMIFS(BK$5:BK668,$AA$5:$AA668,$AA668)</f>
        <v>22</v>
      </c>
      <c r="BS668">
        <f>SUMIFS(BL$5:BL668,$AA$5:$AA668,$AA668)</f>
        <v>21</v>
      </c>
      <c r="BT668">
        <f>SUMIFS(BM$5:BM668,$AA$5:$AA668,$AA668)</f>
        <v>25</v>
      </c>
      <c r="BU668">
        <f>SUMIFS(BN$5:BN668,$AA$5:$AA668,$AA668)</f>
        <v>0</v>
      </c>
      <c r="BV668">
        <f t="shared" si="438"/>
        <v>18</v>
      </c>
      <c r="BW668">
        <f t="shared" si="439"/>
        <v>16</v>
      </c>
      <c r="BX668">
        <f t="shared" si="440"/>
        <v>28</v>
      </c>
      <c r="BY668">
        <f t="shared" si="441"/>
        <v>23</v>
      </c>
      <c r="BZ668">
        <f t="shared" si="442"/>
        <v>22</v>
      </c>
      <c r="CA668">
        <f t="shared" si="443"/>
        <v>40</v>
      </c>
      <c r="CB668">
        <f t="shared" si="444"/>
        <v>0</v>
      </c>
      <c r="CC668">
        <f t="shared" si="445"/>
        <v>22</v>
      </c>
      <c r="CD668">
        <f t="shared" si="446"/>
        <v>23</v>
      </c>
      <c r="CE668" t="str">
        <f>IFERROR(VLOOKUP($AA668,'Tuyến và nhân viên'!$I:$O,7,0),"")</f>
        <v>Trần Văn Khanh</v>
      </c>
      <c r="CF668">
        <f t="shared" si="447"/>
        <v>2</v>
      </c>
      <c r="CG668">
        <f t="shared" si="448"/>
        <v>1</v>
      </c>
      <c r="CH668">
        <f>COUNTIFS($L668:L668,"x")</f>
        <v>0</v>
      </c>
      <c r="CI668">
        <f>COUNTIFS($L668:M668,"x")</f>
        <v>0</v>
      </c>
      <c r="CJ668">
        <f>COUNTIFS($L668:N668,"x")</f>
        <v>0</v>
      </c>
      <c r="CK668">
        <f>COUNTIFS($L668:O668,"x")</f>
        <v>1</v>
      </c>
      <c r="CL668">
        <f>COUNTIFS($L668:P668,"x")</f>
        <v>1</v>
      </c>
      <c r="CM668">
        <f>COUNTIFS($L668:Q668,"x")</f>
        <v>1</v>
      </c>
      <c r="CN668">
        <f>COUNTIFS($L668:R668,"x")</f>
        <v>1</v>
      </c>
      <c r="CO668" t="str" cm="1">
        <f t="array" ref="CO668">IFERROR(INDEX($CH$4:$CN$4,0,MATCH(1,$CH668:$CN668,0)),"")</f>
        <v>Thứ 5</v>
      </c>
      <c r="CP668" t="str" cm="1">
        <f t="array" ref="CP668">IFERROR(INDEX($CH$4:$CN$4,0,MATCH(2,$CH668:$CN668,0)),"")</f>
        <v/>
      </c>
      <c r="CQ668" t="str">
        <f t="shared" si="449"/>
        <v>Thứ 5</v>
      </c>
      <c r="CR668" t="str">
        <f t="shared" si="414"/>
        <v>F2 - Tuần 2 &amp; 4</v>
      </c>
    </row>
    <row r="669" spans="1:96" x14ac:dyDescent="0.3">
      <c r="A669" s="117" t="s">
        <v>39534</v>
      </c>
      <c r="B669" s="118" t="s">
        <v>33266</v>
      </c>
      <c r="C669" s="118" t="s">
        <v>33267</v>
      </c>
      <c r="D669" s="118" t="s">
        <v>39663</v>
      </c>
      <c r="E669" s="118" t="s">
        <v>39664</v>
      </c>
      <c r="F669" s="118" t="s">
        <v>39212</v>
      </c>
      <c r="G669" s="118" t="s">
        <v>39213</v>
      </c>
      <c r="H669" s="118" t="s">
        <v>39217</v>
      </c>
      <c r="I669" s="118" t="s">
        <v>22</v>
      </c>
      <c r="J669" s="119" t="s">
        <v>39658</v>
      </c>
      <c r="K669" s="119" t="s">
        <v>23</v>
      </c>
      <c r="L669" s="117" t="s">
        <v>23</v>
      </c>
      <c r="M669" s="117" t="s">
        <v>23</v>
      </c>
      <c r="N669" s="117" t="s">
        <v>23</v>
      </c>
      <c r="O669" s="117" t="s">
        <v>23</v>
      </c>
      <c r="P669" s="117" t="s">
        <v>23</v>
      </c>
      <c r="Q669" s="117" t="s">
        <v>24</v>
      </c>
      <c r="R669" s="117" t="s">
        <v>23</v>
      </c>
      <c r="S669" s="117" t="s">
        <v>24</v>
      </c>
      <c r="T669" s="117" t="s">
        <v>24</v>
      </c>
      <c r="U669" s="117" t="s">
        <v>24</v>
      </c>
      <c r="V669" s="117" t="s">
        <v>24</v>
      </c>
      <c r="W669" s="74" t="str">
        <f t="shared" si="415"/>
        <v/>
      </c>
      <c r="X669" s="74" t="str">
        <f t="shared" si="416"/>
        <v>x</v>
      </c>
      <c r="Y669" s="74" t="str">
        <f t="shared" si="417"/>
        <v/>
      </c>
      <c r="Z669" s="74" t="str">
        <f t="shared" si="418"/>
        <v>x</v>
      </c>
      <c r="AA669" t="str">
        <f>VLOOKUP($D669,'Tuyến và nhân viên'!$D:$M,6,0)</f>
        <v>HL00623</v>
      </c>
      <c r="AB669" t="str">
        <f>VLOOKUP($D669,'Tuyến và nhân viên'!$D:$M,7,0)</f>
        <v>Lê Thị Liên Thư</v>
      </c>
      <c r="AC669" s="16" t="str">
        <f>IFERROR(VLOOKUP($F669,DSKH!$D:$BF,53,0),"")</f>
        <v>F2</v>
      </c>
      <c r="AD669" s="16" t="str">
        <f>IFERROR(VLOOKUP($F669,DSKH!$D:$BF,54,0),"")</f>
        <v>GT</v>
      </c>
      <c r="AE669" s="4">
        <f>SUMIFS('Doanh số khách hàng'!$F:$F,'Doanh số khách hàng'!$A:$A,'Chi tiết tuyến'!$F669)</f>
        <v>0</v>
      </c>
      <c r="AF669" s="16" t="str">
        <f t="shared" si="410"/>
        <v>F4</v>
      </c>
      <c r="AG669" s="16" t="str">
        <f t="shared" si="411"/>
        <v>F2</v>
      </c>
      <c r="AH669" t="b">
        <f t="shared" si="419"/>
        <v>0</v>
      </c>
      <c r="AI669" t="b">
        <f t="shared" si="420"/>
        <v>1</v>
      </c>
      <c r="AJ669">
        <f>IFERROR(VLOOKUP($AC669,Master!$D:$E,2,0),"")</f>
        <v>2</v>
      </c>
      <c r="AK669">
        <f>VLOOKUP($AF669,Master!$D:$E,2,0)</f>
        <v>4</v>
      </c>
      <c r="AL669" s="4">
        <f t="shared" si="421"/>
        <v>0</v>
      </c>
      <c r="AM669" t="str">
        <f>IFERROR(VLOOKUP($F669,DSKH!$D:$BF,31,0),"")</f>
        <v>Tỉnh Cà Mau</v>
      </c>
      <c r="AN669" t="str">
        <f>IFERROR(VLOOKUP($F669,DSKH!$D:$BF,29,0),"")</f>
        <v>Xã Vĩnh Lợi</v>
      </c>
      <c r="AO669">
        <f>IFERROR(VLOOKUP($F669,DSKH!$D:$BF,52,0),"")</f>
        <v>0</v>
      </c>
      <c r="AP669">
        <f>IF(L669="x",1+COUNTIFS(AP$4:AP668,"&gt;0",$AA$4:$AA668,$AA668),0)</f>
        <v>0</v>
      </c>
      <c r="AQ669">
        <f>IF(M669="x",1+COUNTIFS(AQ$4:AQ668,"&gt;0",$AA$4:$AA668,$AA668),0)</f>
        <v>0</v>
      </c>
      <c r="AR669">
        <f>IF(N669="x",1+COUNTIFS(AR$4:AR668,"&gt;0",$AA$4:$AA668,$AA668),0)</f>
        <v>0</v>
      </c>
      <c r="AS669">
        <f>IF(O669="x",1+COUNTIFS(AS$4:AS668,"&gt;0",$AA$4:$AA668,$AA668),0)</f>
        <v>0</v>
      </c>
      <c r="AT669">
        <f>IF(P669="x",1+COUNTIFS(AT$4:AT668,"&gt;0",$AA$4:$AA668,$AA668),0)</f>
        <v>0</v>
      </c>
      <c r="AU669">
        <f>IF(Q669="x",1+COUNTIFS(AU$4:AU668,"&gt;0",$AA$4:$AA668,$AA668),0)</f>
        <v>33</v>
      </c>
      <c r="AV669">
        <f>IF(R669="x",1+COUNTIFS(AV$4:AV668,"&gt;0",$AA$4:$AA668,$AA668),0)</f>
        <v>0</v>
      </c>
      <c r="AW669">
        <f t="shared" si="412"/>
        <v>0</v>
      </c>
      <c r="AX669">
        <f t="shared" si="413"/>
        <v>1</v>
      </c>
      <c r="AY669">
        <f t="shared" si="422"/>
        <v>0</v>
      </c>
      <c r="AZ669">
        <f t="shared" si="423"/>
        <v>1</v>
      </c>
      <c r="BA669" s="4">
        <f t="shared" si="424"/>
        <v>0</v>
      </c>
      <c r="BB669" s="4">
        <f t="shared" si="425"/>
        <v>0</v>
      </c>
      <c r="BC669" s="4">
        <f t="shared" si="426"/>
        <v>0</v>
      </c>
      <c r="BD669" s="4">
        <f t="shared" si="427"/>
        <v>0</v>
      </c>
      <c r="BE669" s="4">
        <f t="shared" si="428"/>
        <v>0</v>
      </c>
      <c r="BF669" s="4">
        <f t="shared" si="429"/>
        <v>0</v>
      </c>
      <c r="BG669" s="4">
        <f t="shared" si="430"/>
        <v>0</v>
      </c>
      <c r="BH669" s="4">
        <f t="shared" si="431"/>
        <v>0</v>
      </c>
      <c r="BI669" s="4">
        <f t="shared" si="432"/>
        <v>0</v>
      </c>
      <c r="BJ669" s="4">
        <f t="shared" si="433"/>
        <v>0</v>
      </c>
      <c r="BK669" s="4">
        <f t="shared" si="434"/>
        <v>0</v>
      </c>
      <c r="BL669" s="4">
        <f t="shared" si="435"/>
        <v>0</v>
      </c>
      <c r="BM669" s="4">
        <f t="shared" si="436"/>
        <v>1</v>
      </c>
      <c r="BN669" s="4">
        <f t="shared" si="437"/>
        <v>0</v>
      </c>
      <c r="BO669">
        <f>SUMIFS(BH$5:BH669,$AA$5:$AA669,$AA669)</f>
        <v>16</v>
      </c>
      <c r="BP669">
        <f>SUMIFS(BI$5:BI669,$AA$5:$AA669,$AA669)</f>
        <v>15</v>
      </c>
      <c r="BQ669">
        <f>SUMIFS(BJ$5:BJ669,$AA$5:$AA669,$AA669)</f>
        <v>22</v>
      </c>
      <c r="BR669">
        <f>SUMIFS(BK$5:BK669,$AA$5:$AA669,$AA669)</f>
        <v>22</v>
      </c>
      <c r="BS669">
        <f>SUMIFS(BL$5:BL669,$AA$5:$AA669,$AA669)</f>
        <v>21</v>
      </c>
      <c r="BT669">
        <f>SUMIFS(BM$5:BM669,$AA$5:$AA669,$AA669)</f>
        <v>26</v>
      </c>
      <c r="BU669">
        <f>SUMIFS(BN$5:BN669,$AA$5:$AA669,$AA669)</f>
        <v>0</v>
      </c>
      <c r="BV669">
        <f t="shared" si="438"/>
        <v>18</v>
      </c>
      <c r="BW669">
        <f t="shared" si="439"/>
        <v>16</v>
      </c>
      <c r="BX669">
        <f t="shared" si="440"/>
        <v>28</v>
      </c>
      <c r="BY669">
        <f t="shared" si="441"/>
        <v>23</v>
      </c>
      <c r="BZ669">
        <f t="shared" si="442"/>
        <v>22</v>
      </c>
      <c r="CA669">
        <f t="shared" si="443"/>
        <v>40</v>
      </c>
      <c r="CB669">
        <f t="shared" si="444"/>
        <v>0</v>
      </c>
      <c r="CC669">
        <f t="shared" si="445"/>
        <v>26</v>
      </c>
      <c r="CD669">
        <f t="shared" si="446"/>
        <v>40</v>
      </c>
      <c r="CE669" t="str">
        <f>IFERROR(VLOOKUP($AA669,'Tuyến và nhân viên'!$I:$O,7,0),"")</f>
        <v>Trần Văn Khanh</v>
      </c>
      <c r="CF669">
        <f t="shared" si="447"/>
        <v>2</v>
      </c>
      <c r="CG669">
        <f t="shared" si="448"/>
        <v>1</v>
      </c>
      <c r="CH669">
        <f>COUNTIFS($L669:L669,"x")</f>
        <v>0</v>
      </c>
      <c r="CI669">
        <f>COUNTIFS($L669:M669,"x")</f>
        <v>0</v>
      </c>
      <c r="CJ669">
        <f>COUNTIFS($L669:N669,"x")</f>
        <v>0</v>
      </c>
      <c r="CK669">
        <f>COUNTIFS($L669:O669,"x")</f>
        <v>0</v>
      </c>
      <c r="CL669">
        <f>COUNTIFS($L669:P669,"x")</f>
        <v>0</v>
      </c>
      <c r="CM669">
        <f>COUNTIFS($L669:Q669,"x")</f>
        <v>1</v>
      </c>
      <c r="CN669">
        <f>COUNTIFS($L669:R669,"x")</f>
        <v>1</v>
      </c>
      <c r="CO669" t="str" cm="1">
        <f t="array" ref="CO669">IFERROR(INDEX($CH$4:$CN$4,0,MATCH(1,$CH669:$CN669,0)),"")</f>
        <v>Thứ 7</v>
      </c>
      <c r="CP669" t="str" cm="1">
        <f t="array" ref="CP669">IFERROR(INDEX($CH$4:$CN$4,0,MATCH(2,$CH669:$CN669,0)),"")</f>
        <v/>
      </c>
      <c r="CQ669" t="str">
        <f t="shared" si="449"/>
        <v>Thứ 7</v>
      </c>
      <c r="CR669" t="str">
        <f t="shared" si="414"/>
        <v>F2 - Tuần 2 &amp; 4</v>
      </c>
    </row>
    <row r="670" spans="1:96" x14ac:dyDescent="0.3">
      <c r="A670" s="117" t="s">
        <v>39540</v>
      </c>
      <c r="B670" s="118" t="s">
        <v>33266</v>
      </c>
      <c r="C670" s="118" t="s">
        <v>33267</v>
      </c>
      <c r="D670" s="118" t="s">
        <v>39663</v>
      </c>
      <c r="E670" s="118" t="s">
        <v>39664</v>
      </c>
      <c r="F670" s="118" t="s">
        <v>39229</v>
      </c>
      <c r="G670" s="118" t="s">
        <v>39230</v>
      </c>
      <c r="H670" s="118" t="s">
        <v>39234</v>
      </c>
      <c r="I670" s="118" t="s">
        <v>22</v>
      </c>
      <c r="J670" s="119" t="s">
        <v>39658</v>
      </c>
      <c r="K670" s="119" t="s">
        <v>23</v>
      </c>
      <c r="L670" s="117" t="s">
        <v>23</v>
      </c>
      <c r="M670" s="117" t="s">
        <v>23</v>
      </c>
      <c r="N670" s="117" t="s">
        <v>23</v>
      </c>
      <c r="O670" s="117" t="s">
        <v>23</v>
      </c>
      <c r="P670" s="117" t="s">
        <v>23</v>
      </c>
      <c r="Q670" s="117" t="s">
        <v>24</v>
      </c>
      <c r="R670" s="117" t="s">
        <v>23</v>
      </c>
      <c r="S670" s="117" t="s">
        <v>24</v>
      </c>
      <c r="T670" s="117" t="s">
        <v>24</v>
      </c>
      <c r="U670" s="117" t="s">
        <v>24</v>
      </c>
      <c r="V670" s="117" t="s">
        <v>24</v>
      </c>
      <c r="W670" s="74" t="str">
        <f t="shared" si="415"/>
        <v/>
      </c>
      <c r="X670" s="74" t="str">
        <f t="shared" si="416"/>
        <v>x</v>
      </c>
      <c r="Y670" s="74" t="str">
        <f t="shared" si="417"/>
        <v/>
      </c>
      <c r="Z670" s="74" t="str">
        <f t="shared" si="418"/>
        <v>x</v>
      </c>
      <c r="AA670" t="str">
        <f>VLOOKUP($D670,'Tuyến và nhân viên'!$D:$M,6,0)</f>
        <v>HL00623</v>
      </c>
      <c r="AB670" t="str">
        <f>VLOOKUP($D670,'Tuyến và nhân viên'!$D:$M,7,0)</f>
        <v>Lê Thị Liên Thư</v>
      </c>
      <c r="AC670" s="16" t="str">
        <f>IFERROR(VLOOKUP($F670,DSKH!$D:$BF,53,0),"")</f>
        <v>F2</v>
      </c>
      <c r="AD670" s="16" t="str">
        <f>IFERROR(VLOOKUP($F670,DSKH!$D:$BF,54,0),"")</f>
        <v>GT</v>
      </c>
      <c r="AE670" s="4">
        <f>SUMIFS('Doanh số khách hàng'!$F:$F,'Doanh số khách hàng'!$A:$A,'Chi tiết tuyến'!$F670)</f>
        <v>0</v>
      </c>
      <c r="AF670" s="16" t="str">
        <f t="shared" si="410"/>
        <v>F4</v>
      </c>
      <c r="AG670" s="16" t="str">
        <f t="shared" si="411"/>
        <v>F2</v>
      </c>
      <c r="AH670" t="b">
        <f t="shared" si="419"/>
        <v>0</v>
      </c>
      <c r="AI670" t="b">
        <f t="shared" si="420"/>
        <v>1</v>
      </c>
      <c r="AJ670">
        <f>IFERROR(VLOOKUP($AC670,Master!$D:$E,2,0),"")</f>
        <v>2</v>
      </c>
      <c r="AK670">
        <f>VLOOKUP($AF670,Master!$D:$E,2,0)</f>
        <v>4</v>
      </c>
      <c r="AL670" s="4">
        <f t="shared" si="421"/>
        <v>0</v>
      </c>
      <c r="AM670" t="str">
        <f>IFERROR(VLOOKUP($F670,DSKH!$D:$BF,31,0),"")</f>
        <v>Tỉnh Cà Mau</v>
      </c>
      <c r="AN670" t="str">
        <f>IFERROR(VLOOKUP($F670,DSKH!$D:$BF,29,0),"")</f>
        <v>Phường Bạc Liêu</v>
      </c>
      <c r="AO670">
        <f>IFERROR(VLOOKUP($F670,DSKH!$D:$BF,52,0),"")</f>
        <v>0</v>
      </c>
      <c r="AP670">
        <f>IF(L670="x",1+COUNTIFS(AP$4:AP669,"&gt;0",$AA$4:$AA669,$AA669),0)</f>
        <v>0</v>
      </c>
      <c r="AQ670">
        <f>IF(M670="x",1+COUNTIFS(AQ$4:AQ669,"&gt;0",$AA$4:$AA669,$AA669),0)</f>
        <v>0</v>
      </c>
      <c r="AR670">
        <f>IF(N670="x",1+COUNTIFS(AR$4:AR669,"&gt;0",$AA$4:$AA669,$AA669),0)</f>
        <v>0</v>
      </c>
      <c r="AS670">
        <f>IF(O670="x",1+COUNTIFS(AS$4:AS669,"&gt;0",$AA$4:$AA669,$AA669),0)</f>
        <v>0</v>
      </c>
      <c r="AT670">
        <f>IF(P670="x",1+COUNTIFS(AT$4:AT669,"&gt;0",$AA$4:$AA669,$AA669),0)</f>
        <v>0</v>
      </c>
      <c r="AU670">
        <f>IF(Q670="x",1+COUNTIFS(AU$4:AU669,"&gt;0",$AA$4:$AA669,$AA669),0)</f>
        <v>34</v>
      </c>
      <c r="AV670">
        <f>IF(R670="x",1+COUNTIFS(AV$4:AV669,"&gt;0",$AA$4:$AA669,$AA669),0)</f>
        <v>0</v>
      </c>
      <c r="AW670">
        <f t="shared" si="412"/>
        <v>0</v>
      </c>
      <c r="AX670">
        <f t="shared" si="413"/>
        <v>1</v>
      </c>
      <c r="AY670">
        <f t="shared" si="422"/>
        <v>0</v>
      </c>
      <c r="AZ670">
        <f t="shared" si="423"/>
        <v>1</v>
      </c>
      <c r="BA670" s="4">
        <f t="shared" si="424"/>
        <v>0</v>
      </c>
      <c r="BB670" s="4">
        <f t="shared" si="425"/>
        <v>0</v>
      </c>
      <c r="BC670" s="4">
        <f t="shared" si="426"/>
        <v>0</v>
      </c>
      <c r="BD670" s="4">
        <f t="shared" si="427"/>
        <v>0</v>
      </c>
      <c r="BE670" s="4">
        <f t="shared" si="428"/>
        <v>0</v>
      </c>
      <c r="BF670" s="4">
        <f t="shared" si="429"/>
        <v>0</v>
      </c>
      <c r="BG670" s="4">
        <f t="shared" si="430"/>
        <v>0</v>
      </c>
      <c r="BH670" s="4">
        <f t="shared" si="431"/>
        <v>0</v>
      </c>
      <c r="BI670" s="4">
        <f t="shared" si="432"/>
        <v>0</v>
      </c>
      <c r="BJ670" s="4">
        <f t="shared" si="433"/>
        <v>0</v>
      </c>
      <c r="BK670" s="4">
        <f t="shared" si="434"/>
        <v>0</v>
      </c>
      <c r="BL670" s="4">
        <f t="shared" si="435"/>
        <v>0</v>
      </c>
      <c r="BM670" s="4">
        <f t="shared" si="436"/>
        <v>1</v>
      </c>
      <c r="BN670" s="4">
        <f t="shared" si="437"/>
        <v>0</v>
      </c>
      <c r="BO670">
        <f>SUMIFS(BH$5:BH670,$AA$5:$AA670,$AA670)</f>
        <v>16</v>
      </c>
      <c r="BP670">
        <f>SUMIFS(BI$5:BI670,$AA$5:$AA670,$AA670)</f>
        <v>15</v>
      </c>
      <c r="BQ670">
        <f>SUMIFS(BJ$5:BJ670,$AA$5:$AA670,$AA670)</f>
        <v>22</v>
      </c>
      <c r="BR670">
        <f>SUMIFS(BK$5:BK670,$AA$5:$AA670,$AA670)</f>
        <v>22</v>
      </c>
      <c r="BS670">
        <f>SUMIFS(BL$5:BL670,$AA$5:$AA670,$AA670)</f>
        <v>21</v>
      </c>
      <c r="BT670">
        <f>SUMIFS(BM$5:BM670,$AA$5:$AA670,$AA670)</f>
        <v>27</v>
      </c>
      <c r="BU670">
        <f>SUMIFS(BN$5:BN670,$AA$5:$AA670,$AA670)</f>
        <v>0</v>
      </c>
      <c r="BV670">
        <f t="shared" si="438"/>
        <v>18</v>
      </c>
      <c r="BW670">
        <f t="shared" si="439"/>
        <v>16</v>
      </c>
      <c r="BX670">
        <f t="shared" si="440"/>
        <v>28</v>
      </c>
      <c r="BY670">
        <f t="shared" si="441"/>
        <v>23</v>
      </c>
      <c r="BZ670">
        <f t="shared" si="442"/>
        <v>22</v>
      </c>
      <c r="CA670">
        <f t="shared" si="443"/>
        <v>40</v>
      </c>
      <c r="CB670">
        <f t="shared" si="444"/>
        <v>0</v>
      </c>
      <c r="CC670">
        <f t="shared" si="445"/>
        <v>27</v>
      </c>
      <c r="CD670">
        <f t="shared" si="446"/>
        <v>40</v>
      </c>
      <c r="CE670" t="str">
        <f>IFERROR(VLOOKUP($AA670,'Tuyến và nhân viên'!$I:$O,7,0),"")</f>
        <v>Trần Văn Khanh</v>
      </c>
      <c r="CF670">
        <f t="shared" si="447"/>
        <v>2</v>
      </c>
      <c r="CG670">
        <f t="shared" si="448"/>
        <v>1</v>
      </c>
      <c r="CH670">
        <f>COUNTIFS($L670:L670,"x")</f>
        <v>0</v>
      </c>
      <c r="CI670">
        <f>COUNTIFS($L670:M670,"x")</f>
        <v>0</v>
      </c>
      <c r="CJ670">
        <f>COUNTIFS($L670:N670,"x")</f>
        <v>0</v>
      </c>
      <c r="CK670">
        <f>COUNTIFS($L670:O670,"x")</f>
        <v>0</v>
      </c>
      <c r="CL670">
        <f>COUNTIFS($L670:P670,"x")</f>
        <v>0</v>
      </c>
      <c r="CM670">
        <f>COUNTIFS($L670:Q670,"x")</f>
        <v>1</v>
      </c>
      <c r="CN670">
        <f>COUNTIFS($L670:R670,"x")</f>
        <v>1</v>
      </c>
      <c r="CO670" t="str" cm="1">
        <f t="array" ref="CO670">IFERROR(INDEX($CH$4:$CN$4,0,MATCH(1,$CH670:$CN670,0)),"")</f>
        <v>Thứ 7</v>
      </c>
      <c r="CP670" t="str" cm="1">
        <f t="array" ref="CP670">IFERROR(INDEX($CH$4:$CN$4,0,MATCH(2,$CH670:$CN670,0)),"")</f>
        <v/>
      </c>
      <c r="CQ670" t="str">
        <f t="shared" si="449"/>
        <v>Thứ 7</v>
      </c>
      <c r="CR670" t="str">
        <f t="shared" si="414"/>
        <v>F2 - Tuần 2 &amp; 4</v>
      </c>
    </row>
    <row r="671" spans="1:96" x14ac:dyDescent="0.3">
      <c r="A671" s="117" t="s">
        <v>39549</v>
      </c>
      <c r="B671" s="118" t="s">
        <v>33266</v>
      </c>
      <c r="C671" s="118" t="s">
        <v>33267</v>
      </c>
      <c r="D671" s="118" t="s">
        <v>39663</v>
      </c>
      <c r="E671" s="118" t="s">
        <v>39664</v>
      </c>
      <c r="F671" s="118" t="s">
        <v>39236</v>
      </c>
      <c r="G671" s="118" t="s">
        <v>39237</v>
      </c>
      <c r="H671" s="118" t="s">
        <v>39241</v>
      </c>
      <c r="I671" s="118" t="s">
        <v>22</v>
      </c>
      <c r="J671" s="119" t="s">
        <v>39658</v>
      </c>
      <c r="K671" s="119" t="s">
        <v>23</v>
      </c>
      <c r="L671" s="117" t="s">
        <v>23</v>
      </c>
      <c r="M671" s="117" t="s">
        <v>23</v>
      </c>
      <c r="N671" s="117" t="s">
        <v>23</v>
      </c>
      <c r="O671" s="117" t="s">
        <v>23</v>
      </c>
      <c r="P671" s="117" t="s">
        <v>23</v>
      </c>
      <c r="Q671" s="117" t="s">
        <v>24</v>
      </c>
      <c r="R671" s="117" t="s">
        <v>23</v>
      </c>
      <c r="S671" s="117" t="s">
        <v>24</v>
      </c>
      <c r="T671" s="117" t="s">
        <v>24</v>
      </c>
      <c r="U671" s="117" t="s">
        <v>24</v>
      </c>
      <c r="V671" s="117" t="s">
        <v>24</v>
      </c>
      <c r="W671" s="74" t="str">
        <f t="shared" si="415"/>
        <v/>
      </c>
      <c r="X671" s="74" t="str">
        <f t="shared" si="416"/>
        <v>x</v>
      </c>
      <c r="Y671" s="74" t="str">
        <f t="shared" si="417"/>
        <v/>
      </c>
      <c r="Z671" s="74" t="str">
        <f t="shared" si="418"/>
        <v>x</v>
      </c>
      <c r="AA671" t="str">
        <f>VLOOKUP($D671,'Tuyến và nhân viên'!$D:$M,6,0)</f>
        <v>HL00623</v>
      </c>
      <c r="AB671" t="str">
        <f>VLOOKUP($D671,'Tuyến và nhân viên'!$D:$M,7,0)</f>
        <v>Lê Thị Liên Thư</v>
      </c>
      <c r="AC671" s="16" t="str">
        <f>IFERROR(VLOOKUP($F671,DSKH!$D:$BF,53,0),"")</f>
        <v>F2</v>
      </c>
      <c r="AD671" s="16" t="str">
        <f>IFERROR(VLOOKUP($F671,DSKH!$D:$BF,54,0),"")</f>
        <v>GT</v>
      </c>
      <c r="AE671" s="4">
        <f>SUMIFS('Doanh số khách hàng'!$F:$F,'Doanh số khách hàng'!$A:$A,'Chi tiết tuyến'!$F671)</f>
        <v>0</v>
      </c>
      <c r="AF671" s="16" t="str">
        <f t="shared" si="410"/>
        <v>F4</v>
      </c>
      <c r="AG671" s="16" t="str">
        <f t="shared" si="411"/>
        <v>F2</v>
      </c>
      <c r="AH671" t="b">
        <f t="shared" si="419"/>
        <v>0</v>
      </c>
      <c r="AI671" t="b">
        <f t="shared" si="420"/>
        <v>1</v>
      </c>
      <c r="AJ671">
        <f>IFERROR(VLOOKUP($AC671,Master!$D:$E,2,0),"")</f>
        <v>2</v>
      </c>
      <c r="AK671">
        <f>VLOOKUP($AF671,Master!$D:$E,2,0)</f>
        <v>4</v>
      </c>
      <c r="AL671" s="4">
        <f t="shared" si="421"/>
        <v>0</v>
      </c>
      <c r="AM671" t="str">
        <f>IFERROR(VLOOKUP($F671,DSKH!$D:$BF,31,0),"")</f>
        <v>Tỉnh Cà Mau</v>
      </c>
      <c r="AN671" t="str">
        <f>IFERROR(VLOOKUP($F671,DSKH!$D:$BF,29,0),"")</f>
        <v>Xã Vĩnh Lợi</v>
      </c>
      <c r="AO671">
        <f>IFERROR(VLOOKUP($F671,DSKH!$D:$BF,52,0),"")</f>
        <v>0</v>
      </c>
      <c r="AP671">
        <f>IF(L671="x",1+COUNTIFS(AP$4:AP670,"&gt;0",$AA$4:$AA670,$AA670),0)</f>
        <v>0</v>
      </c>
      <c r="AQ671">
        <f>IF(M671="x",1+COUNTIFS(AQ$4:AQ670,"&gt;0",$AA$4:$AA670,$AA670),0)</f>
        <v>0</v>
      </c>
      <c r="AR671">
        <f>IF(N671="x",1+COUNTIFS(AR$4:AR670,"&gt;0",$AA$4:$AA670,$AA670),0)</f>
        <v>0</v>
      </c>
      <c r="AS671">
        <f>IF(O671="x",1+COUNTIFS(AS$4:AS670,"&gt;0",$AA$4:$AA670,$AA670),0)</f>
        <v>0</v>
      </c>
      <c r="AT671">
        <f>IF(P671="x",1+COUNTIFS(AT$4:AT670,"&gt;0",$AA$4:$AA670,$AA670),0)</f>
        <v>0</v>
      </c>
      <c r="AU671">
        <f>IF(Q671="x",1+COUNTIFS(AU$4:AU670,"&gt;0",$AA$4:$AA670,$AA670),0)</f>
        <v>35</v>
      </c>
      <c r="AV671">
        <f>IF(R671="x",1+COUNTIFS(AV$4:AV670,"&gt;0",$AA$4:$AA670,$AA670),0)</f>
        <v>0</v>
      </c>
      <c r="AW671">
        <f t="shared" si="412"/>
        <v>0</v>
      </c>
      <c r="AX671">
        <f t="shared" si="413"/>
        <v>1</v>
      </c>
      <c r="AY671">
        <f t="shared" si="422"/>
        <v>0</v>
      </c>
      <c r="AZ671">
        <f t="shared" si="423"/>
        <v>1</v>
      </c>
      <c r="BA671" s="4">
        <f t="shared" si="424"/>
        <v>0</v>
      </c>
      <c r="BB671" s="4">
        <f t="shared" si="425"/>
        <v>0</v>
      </c>
      <c r="BC671" s="4">
        <f t="shared" si="426"/>
        <v>0</v>
      </c>
      <c r="BD671" s="4">
        <f t="shared" si="427"/>
        <v>0</v>
      </c>
      <c r="BE671" s="4">
        <f t="shared" si="428"/>
        <v>0</v>
      </c>
      <c r="BF671" s="4">
        <f t="shared" si="429"/>
        <v>0</v>
      </c>
      <c r="BG671" s="4">
        <f t="shared" si="430"/>
        <v>0</v>
      </c>
      <c r="BH671" s="4">
        <f t="shared" si="431"/>
        <v>0</v>
      </c>
      <c r="BI671" s="4">
        <f t="shared" si="432"/>
        <v>0</v>
      </c>
      <c r="BJ671" s="4">
        <f t="shared" si="433"/>
        <v>0</v>
      </c>
      <c r="BK671" s="4">
        <f t="shared" si="434"/>
        <v>0</v>
      </c>
      <c r="BL671" s="4">
        <f t="shared" si="435"/>
        <v>0</v>
      </c>
      <c r="BM671" s="4">
        <f t="shared" si="436"/>
        <v>1</v>
      </c>
      <c r="BN671" s="4">
        <f t="shared" si="437"/>
        <v>0</v>
      </c>
      <c r="BO671">
        <f>SUMIFS(BH$5:BH671,$AA$5:$AA671,$AA671)</f>
        <v>16</v>
      </c>
      <c r="BP671">
        <f>SUMIFS(BI$5:BI671,$AA$5:$AA671,$AA671)</f>
        <v>15</v>
      </c>
      <c r="BQ671">
        <f>SUMIFS(BJ$5:BJ671,$AA$5:$AA671,$AA671)</f>
        <v>22</v>
      </c>
      <c r="BR671">
        <f>SUMIFS(BK$5:BK671,$AA$5:$AA671,$AA671)</f>
        <v>22</v>
      </c>
      <c r="BS671">
        <f>SUMIFS(BL$5:BL671,$AA$5:$AA671,$AA671)</f>
        <v>21</v>
      </c>
      <c r="BT671">
        <f>SUMIFS(BM$5:BM671,$AA$5:$AA671,$AA671)</f>
        <v>28</v>
      </c>
      <c r="BU671">
        <f>SUMIFS(BN$5:BN671,$AA$5:$AA671,$AA671)</f>
        <v>0</v>
      </c>
      <c r="BV671">
        <f t="shared" si="438"/>
        <v>18</v>
      </c>
      <c r="BW671">
        <f t="shared" si="439"/>
        <v>16</v>
      </c>
      <c r="BX671">
        <f t="shared" si="440"/>
        <v>28</v>
      </c>
      <c r="BY671">
        <f t="shared" si="441"/>
        <v>23</v>
      </c>
      <c r="BZ671">
        <f t="shared" si="442"/>
        <v>22</v>
      </c>
      <c r="CA671">
        <f t="shared" si="443"/>
        <v>40</v>
      </c>
      <c r="CB671">
        <f t="shared" si="444"/>
        <v>0</v>
      </c>
      <c r="CC671">
        <f t="shared" si="445"/>
        <v>28</v>
      </c>
      <c r="CD671">
        <f t="shared" si="446"/>
        <v>40</v>
      </c>
      <c r="CE671" t="str">
        <f>IFERROR(VLOOKUP($AA671,'Tuyến và nhân viên'!$I:$O,7,0),"")</f>
        <v>Trần Văn Khanh</v>
      </c>
      <c r="CF671">
        <f t="shared" si="447"/>
        <v>2</v>
      </c>
      <c r="CG671">
        <f t="shared" si="448"/>
        <v>1</v>
      </c>
      <c r="CH671">
        <f>COUNTIFS($L671:L671,"x")</f>
        <v>0</v>
      </c>
      <c r="CI671">
        <f>COUNTIFS($L671:M671,"x")</f>
        <v>0</v>
      </c>
      <c r="CJ671">
        <f>COUNTIFS($L671:N671,"x")</f>
        <v>0</v>
      </c>
      <c r="CK671">
        <f>COUNTIFS($L671:O671,"x")</f>
        <v>0</v>
      </c>
      <c r="CL671">
        <f>COUNTIFS($L671:P671,"x")</f>
        <v>0</v>
      </c>
      <c r="CM671">
        <f>COUNTIFS($L671:Q671,"x")</f>
        <v>1</v>
      </c>
      <c r="CN671">
        <f>COUNTIFS($L671:R671,"x")</f>
        <v>1</v>
      </c>
      <c r="CO671" t="str" cm="1">
        <f t="array" ref="CO671">IFERROR(INDEX($CH$4:$CN$4,0,MATCH(1,$CH671:$CN671,0)),"")</f>
        <v>Thứ 7</v>
      </c>
      <c r="CP671" t="str" cm="1">
        <f t="array" ref="CP671">IFERROR(INDEX($CH$4:$CN$4,0,MATCH(2,$CH671:$CN671,0)),"")</f>
        <v/>
      </c>
      <c r="CQ671" t="str">
        <f t="shared" si="449"/>
        <v>Thứ 7</v>
      </c>
      <c r="CR671" t="str">
        <f t="shared" si="414"/>
        <v>F2 - Tuần 2 &amp; 4</v>
      </c>
    </row>
    <row r="672" spans="1:96" x14ac:dyDescent="0.3">
      <c r="A672" s="117" t="s">
        <v>39556</v>
      </c>
      <c r="B672" s="118" t="s">
        <v>33266</v>
      </c>
      <c r="C672" s="118" t="s">
        <v>33267</v>
      </c>
      <c r="D672" s="118" t="s">
        <v>39663</v>
      </c>
      <c r="E672" s="118" t="s">
        <v>39664</v>
      </c>
      <c r="F672" s="118" t="s">
        <v>39243</v>
      </c>
      <c r="G672" s="118" t="s">
        <v>39244</v>
      </c>
      <c r="H672" s="118" t="s">
        <v>39248</v>
      </c>
      <c r="I672" s="118" t="s">
        <v>22</v>
      </c>
      <c r="J672" s="119" t="s">
        <v>39658</v>
      </c>
      <c r="K672" s="119" t="s">
        <v>23</v>
      </c>
      <c r="L672" s="117" t="s">
        <v>23</v>
      </c>
      <c r="M672" s="117" t="s">
        <v>23</v>
      </c>
      <c r="N672" s="117" t="s">
        <v>23</v>
      </c>
      <c r="O672" s="117" t="s">
        <v>23</v>
      </c>
      <c r="P672" s="117" t="s">
        <v>23</v>
      </c>
      <c r="Q672" s="117" t="s">
        <v>24</v>
      </c>
      <c r="R672" s="117" t="s">
        <v>23</v>
      </c>
      <c r="S672" s="117" t="s">
        <v>24</v>
      </c>
      <c r="T672" s="117" t="s">
        <v>24</v>
      </c>
      <c r="U672" s="117" t="s">
        <v>24</v>
      </c>
      <c r="V672" s="117" t="s">
        <v>24</v>
      </c>
      <c r="W672" s="74" t="str">
        <f t="shared" si="415"/>
        <v/>
      </c>
      <c r="X672" s="74" t="str">
        <f t="shared" si="416"/>
        <v>x</v>
      </c>
      <c r="Y672" s="74" t="str">
        <f t="shared" si="417"/>
        <v/>
      </c>
      <c r="Z672" s="74" t="str">
        <f t="shared" si="418"/>
        <v>x</v>
      </c>
      <c r="AA672" t="str">
        <f>VLOOKUP($D672,'Tuyến và nhân viên'!$D:$M,6,0)</f>
        <v>HL00623</v>
      </c>
      <c r="AB672" t="str">
        <f>VLOOKUP($D672,'Tuyến và nhân viên'!$D:$M,7,0)</f>
        <v>Lê Thị Liên Thư</v>
      </c>
      <c r="AC672" s="16" t="str">
        <f>IFERROR(VLOOKUP($F672,DSKH!$D:$BF,53,0),"")</f>
        <v>F2</v>
      </c>
      <c r="AD672" s="16" t="str">
        <f>IFERROR(VLOOKUP($F672,DSKH!$D:$BF,54,0),"")</f>
        <v>GT</v>
      </c>
      <c r="AE672" s="4">
        <f>SUMIFS('Doanh số khách hàng'!$F:$F,'Doanh số khách hàng'!$A:$A,'Chi tiết tuyến'!$F672)</f>
        <v>0</v>
      </c>
      <c r="AF672" s="16" t="str">
        <f t="shared" si="410"/>
        <v>F4</v>
      </c>
      <c r="AG672" s="16" t="str">
        <f t="shared" si="411"/>
        <v>F2</v>
      </c>
      <c r="AH672" t="b">
        <f t="shared" si="419"/>
        <v>0</v>
      </c>
      <c r="AI672" t="b">
        <f t="shared" si="420"/>
        <v>1</v>
      </c>
      <c r="AJ672">
        <f>IFERROR(VLOOKUP($AC672,Master!$D:$E,2,0),"")</f>
        <v>2</v>
      </c>
      <c r="AK672">
        <f>VLOOKUP($AF672,Master!$D:$E,2,0)</f>
        <v>4</v>
      </c>
      <c r="AL672" s="4">
        <f t="shared" si="421"/>
        <v>0</v>
      </c>
      <c r="AM672" t="str">
        <f>IFERROR(VLOOKUP($F672,DSKH!$D:$BF,31,0),"")</f>
        <v>Tỉnh Cà Mau</v>
      </c>
      <c r="AN672" t="str">
        <f>IFERROR(VLOOKUP($F672,DSKH!$D:$BF,29,0),"")</f>
        <v>Phường Bạc Liêu</v>
      </c>
      <c r="AO672">
        <f>IFERROR(VLOOKUP($F672,DSKH!$D:$BF,52,0),"")</f>
        <v>0</v>
      </c>
      <c r="AP672">
        <f>IF(L672="x",1+COUNTIFS(AP$4:AP671,"&gt;0",$AA$4:$AA671,$AA671),0)</f>
        <v>0</v>
      </c>
      <c r="AQ672">
        <f>IF(M672="x",1+COUNTIFS(AQ$4:AQ671,"&gt;0",$AA$4:$AA671,$AA671),0)</f>
        <v>0</v>
      </c>
      <c r="AR672">
        <f>IF(N672="x",1+COUNTIFS(AR$4:AR671,"&gt;0",$AA$4:$AA671,$AA671),0)</f>
        <v>0</v>
      </c>
      <c r="AS672">
        <f>IF(O672="x",1+COUNTIFS(AS$4:AS671,"&gt;0",$AA$4:$AA671,$AA671),0)</f>
        <v>0</v>
      </c>
      <c r="AT672">
        <f>IF(P672="x",1+COUNTIFS(AT$4:AT671,"&gt;0",$AA$4:$AA671,$AA671),0)</f>
        <v>0</v>
      </c>
      <c r="AU672">
        <f>IF(Q672="x",1+COUNTIFS(AU$4:AU671,"&gt;0",$AA$4:$AA671,$AA671),0)</f>
        <v>36</v>
      </c>
      <c r="AV672">
        <f>IF(R672="x",1+COUNTIFS(AV$4:AV671,"&gt;0",$AA$4:$AA671,$AA671),0)</f>
        <v>0</v>
      </c>
      <c r="AW672">
        <f t="shared" si="412"/>
        <v>0</v>
      </c>
      <c r="AX672">
        <f t="shared" si="413"/>
        <v>1</v>
      </c>
      <c r="AY672">
        <f t="shared" si="422"/>
        <v>0</v>
      </c>
      <c r="AZ672">
        <f t="shared" si="423"/>
        <v>1</v>
      </c>
      <c r="BA672" s="4">
        <f t="shared" si="424"/>
        <v>0</v>
      </c>
      <c r="BB672" s="4">
        <f t="shared" si="425"/>
        <v>0</v>
      </c>
      <c r="BC672" s="4">
        <f t="shared" si="426"/>
        <v>0</v>
      </c>
      <c r="BD672" s="4">
        <f t="shared" si="427"/>
        <v>0</v>
      </c>
      <c r="BE672" s="4">
        <f t="shared" si="428"/>
        <v>0</v>
      </c>
      <c r="BF672" s="4">
        <f t="shared" si="429"/>
        <v>0</v>
      </c>
      <c r="BG672" s="4">
        <f t="shared" si="430"/>
        <v>0</v>
      </c>
      <c r="BH672" s="4">
        <f t="shared" si="431"/>
        <v>0</v>
      </c>
      <c r="BI672" s="4">
        <f t="shared" si="432"/>
        <v>0</v>
      </c>
      <c r="BJ672" s="4">
        <f t="shared" si="433"/>
        <v>0</v>
      </c>
      <c r="BK672" s="4">
        <f t="shared" si="434"/>
        <v>0</v>
      </c>
      <c r="BL672" s="4">
        <f t="shared" si="435"/>
        <v>0</v>
      </c>
      <c r="BM672" s="4">
        <f t="shared" si="436"/>
        <v>1</v>
      </c>
      <c r="BN672" s="4">
        <f t="shared" si="437"/>
        <v>0</v>
      </c>
      <c r="BO672">
        <f>SUMIFS(BH$5:BH672,$AA$5:$AA672,$AA672)</f>
        <v>16</v>
      </c>
      <c r="BP672">
        <f>SUMIFS(BI$5:BI672,$AA$5:$AA672,$AA672)</f>
        <v>15</v>
      </c>
      <c r="BQ672">
        <f>SUMIFS(BJ$5:BJ672,$AA$5:$AA672,$AA672)</f>
        <v>22</v>
      </c>
      <c r="BR672">
        <f>SUMIFS(BK$5:BK672,$AA$5:$AA672,$AA672)</f>
        <v>22</v>
      </c>
      <c r="BS672">
        <f>SUMIFS(BL$5:BL672,$AA$5:$AA672,$AA672)</f>
        <v>21</v>
      </c>
      <c r="BT672">
        <f>SUMIFS(BM$5:BM672,$AA$5:$AA672,$AA672)</f>
        <v>29</v>
      </c>
      <c r="BU672">
        <f>SUMIFS(BN$5:BN672,$AA$5:$AA672,$AA672)</f>
        <v>0</v>
      </c>
      <c r="BV672">
        <f t="shared" si="438"/>
        <v>18</v>
      </c>
      <c r="BW672">
        <f t="shared" si="439"/>
        <v>16</v>
      </c>
      <c r="BX672">
        <f t="shared" si="440"/>
        <v>28</v>
      </c>
      <c r="BY672">
        <f t="shared" si="441"/>
        <v>23</v>
      </c>
      <c r="BZ672">
        <f t="shared" si="442"/>
        <v>22</v>
      </c>
      <c r="CA672">
        <f t="shared" si="443"/>
        <v>40</v>
      </c>
      <c r="CB672">
        <f t="shared" si="444"/>
        <v>0</v>
      </c>
      <c r="CC672">
        <f t="shared" si="445"/>
        <v>29</v>
      </c>
      <c r="CD672">
        <f t="shared" si="446"/>
        <v>40</v>
      </c>
      <c r="CE672" t="str">
        <f>IFERROR(VLOOKUP($AA672,'Tuyến và nhân viên'!$I:$O,7,0),"")</f>
        <v>Trần Văn Khanh</v>
      </c>
      <c r="CF672">
        <f t="shared" si="447"/>
        <v>2</v>
      </c>
      <c r="CG672">
        <f t="shared" si="448"/>
        <v>1</v>
      </c>
      <c r="CH672">
        <f>COUNTIFS($L672:L672,"x")</f>
        <v>0</v>
      </c>
      <c r="CI672">
        <f>COUNTIFS($L672:M672,"x")</f>
        <v>0</v>
      </c>
      <c r="CJ672">
        <f>COUNTIFS($L672:N672,"x")</f>
        <v>0</v>
      </c>
      <c r="CK672">
        <f>COUNTIFS($L672:O672,"x")</f>
        <v>0</v>
      </c>
      <c r="CL672">
        <f>COUNTIFS($L672:P672,"x")</f>
        <v>0</v>
      </c>
      <c r="CM672">
        <f>COUNTIFS($L672:Q672,"x")</f>
        <v>1</v>
      </c>
      <c r="CN672">
        <f>COUNTIFS($L672:R672,"x")</f>
        <v>1</v>
      </c>
      <c r="CO672" t="str" cm="1">
        <f t="array" ref="CO672">IFERROR(INDEX($CH$4:$CN$4,0,MATCH(1,$CH672:$CN672,0)),"")</f>
        <v>Thứ 7</v>
      </c>
      <c r="CP672" t="str" cm="1">
        <f t="array" ref="CP672">IFERROR(INDEX($CH$4:$CN$4,0,MATCH(2,$CH672:$CN672,0)),"")</f>
        <v/>
      </c>
      <c r="CQ672" t="str">
        <f t="shared" si="449"/>
        <v>Thứ 7</v>
      </c>
      <c r="CR672" t="str">
        <f t="shared" si="414"/>
        <v>F2 - Tuần 2 &amp; 4</v>
      </c>
    </row>
    <row r="673" spans="1:96" x14ac:dyDescent="0.3">
      <c r="A673" s="117" t="s">
        <v>39564</v>
      </c>
      <c r="B673" s="118" t="s">
        <v>33266</v>
      </c>
      <c r="C673" s="118" t="s">
        <v>33267</v>
      </c>
      <c r="D673" s="118" t="s">
        <v>39663</v>
      </c>
      <c r="E673" s="118" t="s">
        <v>39664</v>
      </c>
      <c r="F673" s="118" t="s">
        <v>39252</v>
      </c>
      <c r="G673" s="118" t="s">
        <v>39253</v>
      </c>
      <c r="H673" s="118" t="s">
        <v>39257</v>
      </c>
      <c r="I673" s="118" t="s">
        <v>22</v>
      </c>
      <c r="J673" s="119" t="s">
        <v>39658</v>
      </c>
      <c r="K673" s="119" t="s">
        <v>23</v>
      </c>
      <c r="L673" s="117" t="s">
        <v>23</v>
      </c>
      <c r="M673" s="117" t="s">
        <v>23</v>
      </c>
      <c r="N673" s="117" t="s">
        <v>23</v>
      </c>
      <c r="O673" s="117" t="s">
        <v>23</v>
      </c>
      <c r="P673" s="117" t="s">
        <v>23</v>
      </c>
      <c r="Q673" s="117" t="s">
        <v>24</v>
      </c>
      <c r="R673" s="117" t="s">
        <v>23</v>
      </c>
      <c r="S673" s="117" t="s">
        <v>24</v>
      </c>
      <c r="T673" s="117" t="s">
        <v>24</v>
      </c>
      <c r="U673" s="117" t="s">
        <v>24</v>
      </c>
      <c r="V673" s="117" t="s">
        <v>24</v>
      </c>
      <c r="W673" s="74" t="str">
        <f t="shared" si="415"/>
        <v/>
      </c>
      <c r="X673" s="74" t="str">
        <f t="shared" si="416"/>
        <v>x</v>
      </c>
      <c r="Y673" s="74" t="str">
        <f t="shared" si="417"/>
        <v/>
      </c>
      <c r="Z673" s="74" t="str">
        <f t="shared" si="418"/>
        <v>x</v>
      </c>
      <c r="AA673" t="str">
        <f>VLOOKUP($D673,'Tuyến và nhân viên'!$D:$M,6,0)</f>
        <v>HL00623</v>
      </c>
      <c r="AB673" t="str">
        <f>VLOOKUP($D673,'Tuyến và nhân viên'!$D:$M,7,0)</f>
        <v>Lê Thị Liên Thư</v>
      </c>
      <c r="AC673" s="16" t="str">
        <f>IFERROR(VLOOKUP($F673,DSKH!$D:$BF,53,0),"")</f>
        <v>F2</v>
      </c>
      <c r="AD673" s="16" t="str">
        <f>IFERROR(VLOOKUP($F673,DSKH!$D:$BF,54,0),"")</f>
        <v>GT</v>
      </c>
      <c r="AE673" s="4">
        <f>SUMIFS('Doanh số khách hàng'!$F:$F,'Doanh số khách hàng'!$A:$A,'Chi tiết tuyến'!$F673)</f>
        <v>0</v>
      </c>
      <c r="AF673" s="16" t="str">
        <f t="shared" si="410"/>
        <v>F4</v>
      </c>
      <c r="AG673" s="16" t="str">
        <f t="shared" si="411"/>
        <v>F2</v>
      </c>
      <c r="AH673" t="b">
        <f t="shared" si="419"/>
        <v>0</v>
      </c>
      <c r="AI673" t="b">
        <f t="shared" si="420"/>
        <v>1</v>
      </c>
      <c r="AJ673">
        <f>IFERROR(VLOOKUP($AC673,Master!$D:$E,2,0),"")</f>
        <v>2</v>
      </c>
      <c r="AK673">
        <f>VLOOKUP($AF673,Master!$D:$E,2,0)</f>
        <v>4</v>
      </c>
      <c r="AL673" s="4">
        <f t="shared" si="421"/>
        <v>0</v>
      </c>
      <c r="AM673" t="str">
        <f>IFERROR(VLOOKUP($F673,DSKH!$D:$BF,31,0),"")</f>
        <v>Tỉnh Cà Mau</v>
      </c>
      <c r="AN673" t="str">
        <f>IFERROR(VLOOKUP($F673,DSKH!$D:$BF,29,0),"")</f>
        <v>Xã Vĩnh Lợi</v>
      </c>
      <c r="AO673">
        <f>IFERROR(VLOOKUP($F673,DSKH!$D:$BF,52,0),"")</f>
        <v>0</v>
      </c>
      <c r="AP673">
        <f>IF(L673="x",1+COUNTIFS(AP$4:AP672,"&gt;0",$AA$4:$AA672,$AA672),0)</f>
        <v>0</v>
      </c>
      <c r="AQ673">
        <f>IF(M673="x",1+COUNTIFS(AQ$4:AQ672,"&gt;0",$AA$4:$AA672,$AA672),0)</f>
        <v>0</v>
      </c>
      <c r="AR673">
        <f>IF(N673="x",1+COUNTIFS(AR$4:AR672,"&gt;0",$AA$4:$AA672,$AA672),0)</f>
        <v>0</v>
      </c>
      <c r="AS673">
        <f>IF(O673="x",1+COUNTIFS(AS$4:AS672,"&gt;0",$AA$4:$AA672,$AA672),0)</f>
        <v>0</v>
      </c>
      <c r="AT673">
        <f>IF(P673="x",1+COUNTIFS(AT$4:AT672,"&gt;0",$AA$4:$AA672,$AA672),0)</f>
        <v>0</v>
      </c>
      <c r="AU673">
        <f>IF(Q673="x",1+COUNTIFS(AU$4:AU672,"&gt;0",$AA$4:$AA672,$AA672),0)</f>
        <v>37</v>
      </c>
      <c r="AV673">
        <f>IF(R673="x",1+COUNTIFS(AV$4:AV672,"&gt;0",$AA$4:$AA672,$AA672),0)</f>
        <v>0</v>
      </c>
      <c r="AW673">
        <f t="shared" si="412"/>
        <v>0</v>
      </c>
      <c r="AX673">
        <f t="shared" si="413"/>
        <v>1</v>
      </c>
      <c r="AY673">
        <f t="shared" si="422"/>
        <v>0</v>
      </c>
      <c r="AZ673">
        <f t="shared" si="423"/>
        <v>1</v>
      </c>
      <c r="BA673" s="4">
        <f t="shared" si="424"/>
        <v>0</v>
      </c>
      <c r="BB673" s="4">
        <f t="shared" si="425"/>
        <v>0</v>
      </c>
      <c r="BC673" s="4">
        <f t="shared" si="426"/>
        <v>0</v>
      </c>
      <c r="BD673" s="4">
        <f t="shared" si="427"/>
        <v>0</v>
      </c>
      <c r="BE673" s="4">
        <f t="shared" si="428"/>
        <v>0</v>
      </c>
      <c r="BF673" s="4">
        <f t="shared" si="429"/>
        <v>0</v>
      </c>
      <c r="BG673" s="4">
        <f t="shared" si="430"/>
        <v>0</v>
      </c>
      <c r="BH673" s="4">
        <f t="shared" si="431"/>
        <v>0</v>
      </c>
      <c r="BI673" s="4">
        <f t="shared" si="432"/>
        <v>0</v>
      </c>
      <c r="BJ673" s="4">
        <f t="shared" si="433"/>
        <v>0</v>
      </c>
      <c r="BK673" s="4">
        <f t="shared" si="434"/>
        <v>0</v>
      </c>
      <c r="BL673" s="4">
        <f t="shared" si="435"/>
        <v>0</v>
      </c>
      <c r="BM673" s="4">
        <f t="shared" si="436"/>
        <v>1</v>
      </c>
      <c r="BN673" s="4">
        <f t="shared" si="437"/>
        <v>0</v>
      </c>
      <c r="BO673">
        <f>SUMIFS(BH$5:BH673,$AA$5:$AA673,$AA673)</f>
        <v>16</v>
      </c>
      <c r="BP673">
        <f>SUMIFS(BI$5:BI673,$AA$5:$AA673,$AA673)</f>
        <v>15</v>
      </c>
      <c r="BQ673">
        <f>SUMIFS(BJ$5:BJ673,$AA$5:$AA673,$AA673)</f>
        <v>22</v>
      </c>
      <c r="BR673">
        <f>SUMIFS(BK$5:BK673,$AA$5:$AA673,$AA673)</f>
        <v>22</v>
      </c>
      <c r="BS673">
        <f>SUMIFS(BL$5:BL673,$AA$5:$AA673,$AA673)</f>
        <v>21</v>
      </c>
      <c r="BT673">
        <f>SUMIFS(BM$5:BM673,$AA$5:$AA673,$AA673)</f>
        <v>30</v>
      </c>
      <c r="BU673">
        <f>SUMIFS(BN$5:BN673,$AA$5:$AA673,$AA673)</f>
        <v>0</v>
      </c>
      <c r="BV673">
        <f t="shared" si="438"/>
        <v>18</v>
      </c>
      <c r="BW673">
        <f t="shared" si="439"/>
        <v>16</v>
      </c>
      <c r="BX673">
        <f t="shared" si="440"/>
        <v>28</v>
      </c>
      <c r="BY673">
        <f t="shared" si="441"/>
        <v>23</v>
      </c>
      <c r="BZ673">
        <f t="shared" si="442"/>
        <v>22</v>
      </c>
      <c r="CA673">
        <f t="shared" si="443"/>
        <v>40</v>
      </c>
      <c r="CB673">
        <f t="shared" si="444"/>
        <v>0</v>
      </c>
      <c r="CC673">
        <f t="shared" si="445"/>
        <v>30</v>
      </c>
      <c r="CD673">
        <f t="shared" si="446"/>
        <v>40</v>
      </c>
      <c r="CE673" t="str">
        <f>IFERROR(VLOOKUP($AA673,'Tuyến và nhân viên'!$I:$O,7,0),"")</f>
        <v>Trần Văn Khanh</v>
      </c>
      <c r="CF673">
        <f t="shared" si="447"/>
        <v>2</v>
      </c>
      <c r="CG673">
        <f t="shared" si="448"/>
        <v>1</v>
      </c>
      <c r="CH673">
        <f>COUNTIFS($L673:L673,"x")</f>
        <v>0</v>
      </c>
      <c r="CI673">
        <f>COUNTIFS($L673:M673,"x")</f>
        <v>0</v>
      </c>
      <c r="CJ673">
        <f>COUNTIFS($L673:N673,"x")</f>
        <v>0</v>
      </c>
      <c r="CK673">
        <f>COUNTIFS($L673:O673,"x")</f>
        <v>0</v>
      </c>
      <c r="CL673">
        <f>COUNTIFS($L673:P673,"x")</f>
        <v>0</v>
      </c>
      <c r="CM673">
        <f>COUNTIFS($L673:Q673,"x")</f>
        <v>1</v>
      </c>
      <c r="CN673">
        <f>COUNTIFS($L673:R673,"x")</f>
        <v>1</v>
      </c>
      <c r="CO673" t="str" cm="1">
        <f t="array" ref="CO673">IFERROR(INDEX($CH$4:$CN$4,0,MATCH(1,$CH673:$CN673,0)),"")</f>
        <v>Thứ 7</v>
      </c>
      <c r="CP673" t="str" cm="1">
        <f t="array" ref="CP673">IFERROR(INDEX($CH$4:$CN$4,0,MATCH(2,$CH673:$CN673,0)),"")</f>
        <v/>
      </c>
      <c r="CQ673" t="str">
        <f t="shared" si="449"/>
        <v>Thứ 7</v>
      </c>
      <c r="CR673" t="str">
        <f t="shared" si="414"/>
        <v>F2 - Tuần 2 &amp; 4</v>
      </c>
    </row>
    <row r="674" spans="1:96" x14ac:dyDescent="0.3">
      <c r="A674" s="117" t="s">
        <v>39573</v>
      </c>
      <c r="B674" s="118" t="s">
        <v>33266</v>
      </c>
      <c r="C674" s="118" t="s">
        <v>33267</v>
      </c>
      <c r="D674" s="118" t="s">
        <v>39663</v>
      </c>
      <c r="E674" s="118" t="s">
        <v>39664</v>
      </c>
      <c r="F674" s="118" t="s">
        <v>33194</v>
      </c>
      <c r="G674" s="118" t="s">
        <v>39260</v>
      </c>
      <c r="H674" s="118" t="s">
        <v>37138</v>
      </c>
      <c r="I674" s="118" t="s">
        <v>22</v>
      </c>
      <c r="J674" s="119" t="s">
        <v>39658</v>
      </c>
      <c r="K674" s="119" t="s">
        <v>23</v>
      </c>
      <c r="L674" s="117" t="s">
        <v>23</v>
      </c>
      <c r="M674" s="117" t="s">
        <v>23</v>
      </c>
      <c r="N674" s="117" t="s">
        <v>23</v>
      </c>
      <c r="O674" s="117" t="s">
        <v>23</v>
      </c>
      <c r="P674" s="117" t="s">
        <v>23</v>
      </c>
      <c r="Q674" s="117" t="s">
        <v>24</v>
      </c>
      <c r="R674" s="117" t="s">
        <v>23</v>
      </c>
      <c r="S674" s="117" t="s">
        <v>24</v>
      </c>
      <c r="T674" s="117" t="s">
        <v>24</v>
      </c>
      <c r="U674" s="117" t="s">
        <v>24</v>
      </c>
      <c r="V674" s="117" t="s">
        <v>24</v>
      </c>
      <c r="W674" s="74" t="str">
        <f t="shared" si="415"/>
        <v/>
      </c>
      <c r="X674" s="74" t="str">
        <f t="shared" si="416"/>
        <v>x</v>
      </c>
      <c r="Y674" s="74" t="str">
        <f t="shared" si="417"/>
        <v/>
      </c>
      <c r="Z674" s="74" t="str">
        <f t="shared" si="418"/>
        <v>x</v>
      </c>
      <c r="AA674" t="str">
        <f>VLOOKUP($D674,'Tuyến và nhân viên'!$D:$M,6,0)</f>
        <v>HL00623</v>
      </c>
      <c r="AB674" t="str">
        <f>VLOOKUP($D674,'Tuyến và nhân viên'!$D:$M,7,0)</f>
        <v>Lê Thị Liên Thư</v>
      </c>
      <c r="AC674" s="16" t="str">
        <f>IFERROR(VLOOKUP($F674,DSKH!$D:$BF,53,0),"")</f>
        <v>F2</v>
      </c>
      <c r="AD674" s="16" t="str">
        <f>IFERROR(VLOOKUP($F674,DSKH!$D:$BF,54,0),"")</f>
        <v>GT</v>
      </c>
      <c r="AE674" s="4">
        <f>SUMIFS('Doanh số khách hàng'!$F:$F,'Doanh số khách hàng'!$A:$A,'Chi tiết tuyến'!$F674)</f>
        <v>270270</v>
      </c>
      <c r="AF674" s="16" t="str">
        <f t="shared" si="410"/>
        <v>F4</v>
      </c>
      <c r="AG674" s="16" t="str">
        <f t="shared" si="411"/>
        <v>F2</v>
      </c>
      <c r="AH674" t="b">
        <f t="shared" si="419"/>
        <v>0</v>
      </c>
      <c r="AI674" t="b">
        <f t="shared" si="420"/>
        <v>1</v>
      </c>
      <c r="AJ674">
        <f>IFERROR(VLOOKUP($AC674,Master!$D:$E,2,0),"")</f>
        <v>2</v>
      </c>
      <c r="AK674">
        <f>VLOOKUP($AF674,Master!$D:$E,2,0)</f>
        <v>4</v>
      </c>
      <c r="AL674" s="4">
        <f t="shared" si="421"/>
        <v>135135</v>
      </c>
      <c r="AM674" t="str">
        <f>IFERROR(VLOOKUP($F674,DSKH!$D:$BF,31,0),"")</f>
        <v>Tỉnh Cà Mau</v>
      </c>
      <c r="AN674" t="str">
        <f>IFERROR(VLOOKUP($F674,DSKH!$D:$BF,29,0),"")</f>
        <v>Xã Vĩnh Lợi</v>
      </c>
      <c r="AO674">
        <f>IFERROR(VLOOKUP($F674,DSKH!$D:$BF,52,0),"")</f>
        <v>270270</v>
      </c>
      <c r="AP674">
        <f>IF(L674="x",1+COUNTIFS(AP$4:AP673,"&gt;0",$AA$4:$AA673,$AA673),0)</f>
        <v>0</v>
      </c>
      <c r="AQ674">
        <f>IF(M674="x",1+COUNTIFS(AQ$4:AQ673,"&gt;0",$AA$4:$AA673,$AA673),0)</f>
        <v>0</v>
      </c>
      <c r="AR674">
        <f>IF(N674="x",1+COUNTIFS(AR$4:AR673,"&gt;0",$AA$4:$AA673,$AA673),0)</f>
        <v>0</v>
      </c>
      <c r="AS674">
        <f>IF(O674="x",1+COUNTIFS(AS$4:AS673,"&gt;0",$AA$4:$AA673,$AA673),0)</f>
        <v>0</v>
      </c>
      <c r="AT674">
        <f>IF(P674="x",1+COUNTIFS(AT$4:AT673,"&gt;0",$AA$4:$AA673,$AA673),0)</f>
        <v>0</v>
      </c>
      <c r="AU674">
        <f>IF(Q674="x",1+COUNTIFS(AU$4:AU673,"&gt;0",$AA$4:$AA673,$AA673),0)</f>
        <v>38</v>
      </c>
      <c r="AV674">
        <f>IF(R674="x",1+COUNTIFS(AV$4:AV673,"&gt;0",$AA$4:$AA673,$AA673),0)</f>
        <v>0</v>
      </c>
      <c r="AW674">
        <f t="shared" si="412"/>
        <v>0</v>
      </c>
      <c r="AX674">
        <f t="shared" si="413"/>
        <v>1</v>
      </c>
      <c r="AY674">
        <f t="shared" si="422"/>
        <v>0</v>
      </c>
      <c r="AZ674">
        <f t="shared" si="423"/>
        <v>1</v>
      </c>
      <c r="BA674" s="4">
        <f t="shared" si="424"/>
        <v>0</v>
      </c>
      <c r="BB674" s="4">
        <f t="shared" si="425"/>
        <v>0</v>
      </c>
      <c r="BC674" s="4">
        <f t="shared" si="426"/>
        <v>0</v>
      </c>
      <c r="BD674" s="4">
        <f t="shared" si="427"/>
        <v>0</v>
      </c>
      <c r="BE674" s="4">
        <f t="shared" si="428"/>
        <v>0</v>
      </c>
      <c r="BF674" s="4">
        <f t="shared" si="429"/>
        <v>135135</v>
      </c>
      <c r="BG674" s="4">
        <f t="shared" si="430"/>
        <v>0</v>
      </c>
      <c r="BH674" s="4">
        <f t="shared" si="431"/>
        <v>0</v>
      </c>
      <c r="BI674" s="4">
        <f t="shared" si="432"/>
        <v>0</v>
      </c>
      <c r="BJ674" s="4">
        <f t="shared" si="433"/>
        <v>0</v>
      </c>
      <c r="BK674" s="4">
        <f t="shared" si="434"/>
        <v>0</v>
      </c>
      <c r="BL674" s="4">
        <f t="shared" si="435"/>
        <v>0</v>
      </c>
      <c r="BM674" s="4">
        <f t="shared" si="436"/>
        <v>1</v>
      </c>
      <c r="BN674" s="4">
        <f t="shared" si="437"/>
        <v>0</v>
      </c>
      <c r="BO674">
        <f>SUMIFS(BH$5:BH674,$AA$5:$AA674,$AA674)</f>
        <v>16</v>
      </c>
      <c r="BP674">
        <f>SUMIFS(BI$5:BI674,$AA$5:$AA674,$AA674)</f>
        <v>15</v>
      </c>
      <c r="BQ674">
        <f>SUMIFS(BJ$5:BJ674,$AA$5:$AA674,$AA674)</f>
        <v>22</v>
      </c>
      <c r="BR674">
        <f>SUMIFS(BK$5:BK674,$AA$5:$AA674,$AA674)</f>
        <v>22</v>
      </c>
      <c r="BS674">
        <f>SUMIFS(BL$5:BL674,$AA$5:$AA674,$AA674)</f>
        <v>21</v>
      </c>
      <c r="BT674">
        <f>SUMIFS(BM$5:BM674,$AA$5:$AA674,$AA674)</f>
        <v>31</v>
      </c>
      <c r="BU674">
        <f>SUMIFS(BN$5:BN674,$AA$5:$AA674,$AA674)</f>
        <v>0</v>
      </c>
      <c r="BV674">
        <f t="shared" si="438"/>
        <v>18</v>
      </c>
      <c r="BW674">
        <f t="shared" si="439"/>
        <v>16</v>
      </c>
      <c r="BX674">
        <f t="shared" si="440"/>
        <v>28</v>
      </c>
      <c r="BY674">
        <f t="shared" si="441"/>
        <v>23</v>
      </c>
      <c r="BZ674">
        <f t="shared" si="442"/>
        <v>22</v>
      </c>
      <c r="CA674">
        <f t="shared" si="443"/>
        <v>40</v>
      </c>
      <c r="CB674">
        <f t="shared" si="444"/>
        <v>0</v>
      </c>
      <c r="CC674">
        <f t="shared" si="445"/>
        <v>31</v>
      </c>
      <c r="CD674">
        <f t="shared" si="446"/>
        <v>40</v>
      </c>
      <c r="CE674" t="str">
        <f>IFERROR(VLOOKUP($AA674,'Tuyến và nhân viên'!$I:$O,7,0),"")</f>
        <v>Trần Văn Khanh</v>
      </c>
      <c r="CF674">
        <f t="shared" si="447"/>
        <v>2</v>
      </c>
      <c r="CG674">
        <f t="shared" si="448"/>
        <v>1</v>
      </c>
      <c r="CH674">
        <f>COUNTIFS($L674:L674,"x")</f>
        <v>0</v>
      </c>
      <c r="CI674">
        <f>COUNTIFS($L674:M674,"x")</f>
        <v>0</v>
      </c>
      <c r="CJ674">
        <f>COUNTIFS($L674:N674,"x")</f>
        <v>0</v>
      </c>
      <c r="CK674">
        <f>COUNTIFS($L674:O674,"x")</f>
        <v>0</v>
      </c>
      <c r="CL674">
        <f>COUNTIFS($L674:P674,"x")</f>
        <v>0</v>
      </c>
      <c r="CM674">
        <f>COUNTIFS($L674:Q674,"x")</f>
        <v>1</v>
      </c>
      <c r="CN674">
        <f>COUNTIFS($L674:R674,"x")</f>
        <v>1</v>
      </c>
      <c r="CO674" t="str" cm="1">
        <f t="array" ref="CO674">IFERROR(INDEX($CH$4:$CN$4,0,MATCH(1,$CH674:$CN674,0)),"")</f>
        <v>Thứ 7</v>
      </c>
      <c r="CP674" t="str" cm="1">
        <f t="array" ref="CP674">IFERROR(INDEX($CH$4:$CN$4,0,MATCH(2,$CH674:$CN674,0)),"")</f>
        <v/>
      </c>
      <c r="CQ674" t="str">
        <f t="shared" si="449"/>
        <v>Thứ 7</v>
      </c>
      <c r="CR674" t="str">
        <f t="shared" si="414"/>
        <v>F2 - Tuần 2 &amp; 4</v>
      </c>
    </row>
    <row r="675" spans="1:96" x14ac:dyDescent="0.3">
      <c r="A675" s="117" t="s">
        <v>39581</v>
      </c>
      <c r="B675" s="118" t="s">
        <v>33266</v>
      </c>
      <c r="C675" s="118" t="s">
        <v>33267</v>
      </c>
      <c r="D675" s="118" t="s">
        <v>39663</v>
      </c>
      <c r="E675" s="118" t="s">
        <v>39664</v>
      </c>
      <c r="F675" s="118" t="s">
        <v>39266</v>
      </c>
      <c r="G675" s="118" t="s">
        <v>39267</v>
      </c>
      <c r="H675" s="118" t="s">
        <v>36474</v>
      </c>
      <c r="I675" s="118" t="s">
        <v>22</v>
      </c>
      <c r="J675" s="119" t="s">
        <v>39658</v>
      </c>
      <c r="K675" s="119" t="s">
        <v>23</v>
      </c>
      <c r="L675" s="117" t="s">
        <v>23</v>
      </c>
      <c r="M675" s="117" t="s">
        <v>23</v>
      </c>
      <c r="N675" s="117" t="s">
        <v>23</v>
      </c>
      <c r="O675" s="117" t="s">
        <v>23</v>
      </c>
      <c r="P675" s="117" t="s">
        <v>23</v>
      </c>
      <c r="Q675" s="117" t="s">
        <v>24</v>
      </c>
      <c r="R675" s="117" t="s">
        <v>23</v>
      </c>
      <c r="S675" s="117" t="s">
        <v>24</v>
      </c>
      <c r="T675" s="117" t="s">
        <v>24</v>
      </c>
      <c r="U675" s="117" t="s">
        <v>24</v>
      </c>
      <c r="V675" s="117" t="s">
        <v>24</v>
      </c>
      <c r="W675" s="74" t="str">
        <f t="shared" si="415"/>
        <v/>
      </c>
      <c r="X675" s="74" t="str">
        <f t="shared" si="416"/>
        <v>x</v>
      </c>
      <c r="Y675" s="74" t="str">
        <f t="shared" si="417"/>
        <v/>
      </c>
      <c r="Z675" s="74" t="str">
        <f t="shared" si="418"/>
        <v>x</v>
      </c>
      <c r="AA675" t="str">
        <f>VLOOKUP($D675,'Tuyến và nhân viên'!$D:$M,6,0)</f>
        <v>HL00623</v>
      </c>
      <c r="AB675" t="str">
        <f>VLOOKUP($D675,'Tuyến và nhân viên'!$D:$M,7,0)</f>
        <v>Lê Thị Liên Thư</v>
      </c>
      <c r="AC675" s="16" t="str">
        <f>IFERROR(VLOOKUP($F675,DSKH!$D:$BF,53,0),"")</f>
        <v>F2</v>
      </c>
      <c r="AD675" s="16" t="str">
        <f>IFERROR(VLOOKUP($F675,DSKH!$D:$BF,54,0),"")</f>
        <v>GT</v>
      </c>
      <c r="AE675" s="4">
        <f>SUMIFS('Doanh số khách hàng'!$F:$F,'Doanh số khách hàng'!$A:$A,'Chi tiết tuyến'!$F675)</f>
        <v>0</v>
      </c>
      <c r="AF675" s="16" t="str">
        <f t="shared" si="410"/>
        <v>F4</v>
      </c>
      <c r="AG675" s="16" t="str">
        <f t="shared" si="411"/>
        <v>F2</v>
      </c>
      <c r="AH675" t="b">
        <f t="shared" si="419"/>
        <v>0</v>
      </c>
      <c r="AI675" t="b">
        <f t="shared" si="420"/>
        <v>1</v>
      </c>
      <c r="AJ675">
        <f>IFERROR(VLOOKUP($AC675,Master!$D:$E,2,0),"")</f>
        <v>2</v>
      </c>
      <c r="AK675">
        <f>VLOOKUP($AF675,Master!$D:$E,2,0)</f>
        <v>4</v>
      </c>
      <c r="AL675" s="4">
        <f t="shared" si="421"/>
        <v>0</v>
      </c>
      <c r="AM675" t="str">
        <f>IFERROR(VLOOKUP($F675,DSKH!$D:$BF,31,0),"")</f>
        <v>Tỉnh Cà Mau</v>
      </c>
      <c r="AN675" t="str">
        <f>IFERROR(VLOOKUP($F675,DSKH!$D:$BF,29,0),"")</f>
        <v>Xã Vĩnh Lợi</v>
      </c>
      <c r="AO675">
        <f>IFERROR(VLOOKUP($F675,DSKH!$D:$BF,52,0),"")</f>
        <v>0</v>
      </c>
      <c r="AP675">
        <f>IF(L675="x",1+COUNTIFS(AP$4:AP674,"&gt;0",$AA$4:$AA674,$AA674),0)</f>
        <v>0</v>
      </c>
      <c r="AQ675">
        <f>IF(M675="x",1+COUNTIFS(AQ$4:AQ674,"&gt;0",$AA$4:$AA674,$AA674),0)</f>
        <v>0</v>
      </c>
      <c r="AR675">
        <f>IF(N675="x",1+COUNTIFS(AR$4:AR674,"&gt;0",$AA$4:$AA674,$AA674),0)</f>
        <v>0</v>
      </c>
      <c r="AS675">
        <f>IF(O675="x",1+COUNTIFS(AS$4:AS674,"&gt;0",$AA$4:$AA674,$AA674),0)</f>
        <v>0</v>
      </c>
      <c r="AT675">
        <f>IF(P675="x",1+COUNTIFS(AT$4:AT674,"&gt;0",$AA$4:$AA674,$AA674),0)</f>
        <v>0</v>
      </c>
      <c r="AU675">
        <f>IF(Q675="x",1+COUNTIFS(AU$4:AU674,"&gt;0",$AA$4:$AA674,$AA674),0)</f>
        <v>39</v>
      </c>
      <c r="AV675">
        <f>IF(R675="x",1+COUNTIFS(AV$4:AV674,"&gt;0",$AA$4:$AA674,$AA674),0)</f>
        <v>0</v>
      </c>
      <c r="AW675">
        <f t="shared" si="412"/>
        <v>0</v>
      </c>
      <c r="AX675">
        <f t="shared" si="413"/>
        <v>1</v>
      </c>
      <c r="AY675">
        <f t="shared" si="422"/>
        <v>0</v>
      </c>
      <c r="AZ675">
        <f t="shared" si="423"/>
        <v>1</v>
      </c>
      <c r="BA675" s="4">
        <f t="shared" si="424"/>
        <v>0</v>
      </c>
      <c r="BB675" s="4">
        <f t="shared" si="425"/>
        <v>0</v>
      </c>
      <c r="BC675" s="4">
        <f t="shared" si="426"/>
        <v>0</v>
      </c>
      <c r="BD675" s="4">
        <f t="shared" si="427"/>
        <v>0</v>
      </c>
      <c r="BE675" s="4">
        <f t="shared" si="428"/>
        <v>0</v>
      </c>
      <c r="BF675" s="4">
        <f t="shared" si="429"/>
        <v>0</v>
      </c>
      <c r="BG675" s="4">
        <f t="shared" si="430"/>
        <v>0</v>
      </c>
      <c r="BH675" s="4">
        <f t="shared" si="431"/>
        <v>0</v>
      </c>
      <c r="BI675" s="4">
        <f t="shared" si="432"/>
        <v>0</v>
      </c>
      <c r="BJ675" s="4">
        <f t="shared" si="433"/>
        <v>0</v>
      </c>
      <c r="BK675" s="4">
        <f t="shared" si="434"/>
        <v>0</v>
      </c>
      <c r="BL675" s="4">
        <f t="shared" si="435"/>
        <v>0</v>
      </c>
      <c r="BM675" s="4">
        <f t="shared" si="436"/>
        <v>1</v>
      </c>
      <c r="BN675" s="4">
        <f t="shared" si="437"/>
        <v>0</v>
      </c>
      <c r="BO675">
        <f>SUMIFS(BH$5:BH675,$AA$5:$AA675,$AA675)</f>
        <v>16</v>
      </c>
      <c r="BP675">
        <f>SUMIFS(BI$5:BI675,$AA$5:$AA675,$AA675)</f>
        <v>15</v>
      </c>
      <c r="BQ675">
        <f>SUMIFS(BJ$5:BJ675,$AA$5:$AA675,$AA675)</f>
        <v>22</v>
      </c>
      <c r="BR675">
        <f>SUMIFS(BK$5:BK675,$AA$5:$AA675,$AA675)</f>
        <v>22</v>
      </c>
      <c r="BS675">
        <f>SUMIFS(BL$5:BL675,$AA$5:$AA675,$AA675)</f>
        <v>21</v>
      </c>
      <c r="BT675">
        <f>SUMIFS(BM$5:BM675,$AA$5:$AA675,$AA675)</f>
        <v>32</v>
      </c>
      <c r="BU675">
        <f>SUMIFS(BN$5:BN675,$AA$5:$AA675,$AA675)</f>
        <v>0</v>
      </c>
      <c r="BV675">
        <f t="shared" si="438"/>
        <v>18</v>
      </c>
      <c r="BW675">
        <f t="shared" si="439"/>
        <v>16</v>
      </c>
      <c r="BX675">
        <f t="shared" si="440"/>
        <v>28</v>
      </c>
      <c r="BY675">
        <f t="shared" si="441"/>
        <v>23</v>
      </c>
      <c r="BZ675">
        <f t="shared" si="442"/>
        <v>22</v>
      </c>
      <c r="CA675">
        <f t="shared" si="443"/>
        <v>40</v>
      </c>
      <c r="CB675">
        <f t="shared" si="444"/>
        <v>0</v>
      </c>
      <c r="CC675">
        <f t="shared" si="445"/>
        <v>32</v>
      </c>
      <c r="CD675">
        <f t="shared" si="446"/>
        <v>40</v>
      </c>
      <c r="CE675" t="str">
        <f>IFERROR(VLOOKUP($AA675,'Tuyến và nhân viên'!$I:$O,7,0),"")</f>
        <v>Trần Văn Khanh</v>
      </c>
      <c r="CF675">
        <f t="shared" si="447"/>
        <v>2</v>
      </c>
      <c r="CG675">
        <f t="shared" si="448"/>
        <v>1</v>
      </c>
      <c r="CH675">
        <f>COUNTIFS($L675:L675,"x")</f>
        <v>0</v>
      </c>
      <c r="CI675">
        <f>COUNTIFS($L675:M675,"x")</f>
        <v>0</v>
      </c>
      <c r="CJ675">
        <f>COUNTIFS($L675:N675,"x")</f>
        <v>0</v>
      </c>
      <c r="CK675">
        <f>COUNTIFS($L675:O675,"x")</f>
        <v>0</v>
      </c>
      <c r="CL675">
        <f>COUNTIFS($L675:P675,"x")</f>
        <v>0</v>
      </c>
      <c r="CM675">
        <f>COUNTIFS($L675:Q675,"x")</f>
        <v>1</v>
      </c>
      <c r="CN675">
        <f>COUNTIFS($L675:R675,"x")</f>
        <v>1</v>
      </c>
      <c r="CO675" t="str" cm="1">
        <f t="array" ref="CO675">IFERROR(INDEX($CH$4:$CN$4,0,MATCH(1,$CH675:$CN675,0)),"")</f>
        <v>Thứ 7</v>
      </c>
      <c r="CP675" t="str" cm="1">
        <f t="array" ref="CP675">IFERROR(INDEX($CH$4:$CN$4,0,MATCH(2,$CH675:$CN675,0)),"")</f>
        <v/>
      </c>
      <c r="CQ675" t="str">
        <f t="shared" si="449"/>
        <v>Thứ 7</v>
      </c>
      <c r="CR675" t="str">
        <f t="shared" si="414"/>
        <v>F2 - Tuần 2 &amp; 4</v>
      </c>
    </row>
    <row r="676" spans="1:96" x14ac:dyDescent="0.3">
      <c r="A676" s="117" t="s">
        <v>39588</v>
      </c>
      <c r="B676" s="118" t="s">
        <v>33266</v>
      </c>
      <c r="C676" s="118" t="s">
        <v>33267</v>
      </c>
      <c r="D676" s="118" t="s">
        <v>39663</v>
      </c>
      <c r="E676" s="118" t="s">
        <v>39664</v>
      </c>
      <c r="F676" s="118" t="s">
        <v>39272</v>
      </c>
      <c r="G676" s="118" t="s">
        <v>39273</v>
      </c>
      <c r="H676" s="118" t="s">
        <v>39278</v>
      </c>
      <c r="I676" s="118" t="s">
        <v>22</v>
      </c>
      <c r="J676" s="119" t="s">
        <v>39658</v>
      </c>
      <c r="K676" s="119" t="s">
        <v>23</v>
      </c>
      <c r="L676" s="117" t="s">
        <v>23</v>
      </c>
      <c r="M676" s="117" t="s">
        <v>23</v>
      </c>
      <c r="N676" s="117" t="s">
        <v>23</v>
      </c>
      <c r="O676" s="117" t="s">
        <v>23</v>
      </c>
      <c r="P676" s="117" t="s">
        <v>23</v>
      </c>
      <c r="Q676" s="117" t="s">
        <v>24</v>
      </c>
      <c r="R676" s="117" t="s">
        <v>23</v>
      </c>
      <c r="S676" s="117" t="s">
        <v>24</v>
      </c>
      <c r="T676" s="117" t="s">
        <v>24</v>
      </c>
      <c r="U676" s="117" t="s">
        <v>24</v>
      </c>
      <c r="V676" s="117" t="s">
        <v>24</v>
      </c>
      <c r="W676" s="74" t="str">
        <f t="shared" si="415"/>
        <v/>
      </c>
      <c r="X676" s="74" t="str">
        <f t="shared" si="416"/>
        <v>x</v>
      </c>
      <c r="Y676" s="74" t="str">
        <f t="shared" si="417"/>
        <v/>
      </c>
      <c r="Z676" s="74" t="str">
        <f t="shared" si="418"/>
        <v>x</v>
      </c>
      <c r="AA676" t="str">
        <f>VLOOKUP($D676,'Tuyến và nhân viên'!$D:$M,6,0)</f>
        <v>HL00623</v>
      </c>
      <c r="AB676" t="str">
        <f>VLOOKUP($D676,'Tuyến và nhân viên'!$D:$M,7,0)</f>
        <v>Lê Thị Liên Thư</v>
      </c>
      <c r="AC676" s="16" t="str">
        <f>IFERROR(VLOOKUP($F676,DSKH!$D:$BF,53,0),"")</f>
        <v>F2</v>
      </c>
      <c r="AD676" s="16" t="str">
        <f>IFERROR(VLOOKUP($F676,DSKH!$D:$BF,54,0),"")</f>
        <v>GT</v>
      </c>
      <c r="AE676" s="4">
        <f>SUMIFS('Doanh số khách hàng'!$F:$F,'Doanh số khách hàng'!$A:$A,'Chi tiết tuyến'!$F676)</f>
        <v>0</v>
      </c>
      <c r="AF676" s="16" t="str">
        <f t="shared" si="410"/>
        <v>F4</v>
      </c>
      <c r="AG676" s="16" t="str">
        <f t="shared" si="411"/>
        <v>F2</v>
      </c>
      <c r="AH676" t="b">
        <f t="shared" si="419"/>
        <v>0</v>
      </c>
      <c r="AI676" t="b">
        <f t="shared" si="420"/>
        <v>1</v>
      </c>
      <c r="AJ676">
        <f>IFERROR(VLOOKUP($AC676,Master!$D:$E,2,0),"")</f>
        <v>2</v>
      </c>
      <c r="AK676">
        <f>VLOOKUP($AF676,Master!$D:$E,2,0)</f>
        <v>4</v>
      </c>
      <c r="AL676" s="4">
        <f t="shared" si="421"/>
        <v>0</v>
      </c>
      <c r="AM676" t="str">
        <f>IFERROR(VLOOKUP($F676,DSKH!$D:$BF,31,0),"")</f>
        <v>Tỉnh Cà Mau</v>
      </c>
      <c r="AN676" t="str">
        <f>IFERROR(VLOOKUP($F676,DSKH!$D:$BF,29,0),"")</f>
        <v>Xã Vĩnh Lợi</v>
      </c>
      <c r="AO676">
        <f>IFERROR(VLOOKUP($F676,DSKH!$D:$BF,52,0),"")</f>
        <v>0</v>
      </c>
      <c r="AP676">
        <f>IF(L676="x",1+COUNTIFS(AP$4:AP675,"&gt;0",$AA$4:$AA675,$AA675),0)</f>
        <v>0</v>
      </c>
      <c r="AQ676">
        <f>IF(M676="x",1+COUNTIFS(AQ$4:AQ675,"&gt;0",$AA$4:$AA675,$AA675),0)</f>
        <v>0</v>
      </c>
      <c r="AR676">
        <f>IF(N676="x",1+COUNTIFS(AR$4:AR675,"&gt;0",$AA$4:$AA675,$AA675),0)</f>
        <v>0</v>
      </c>
      <c r="AS676">
        <f>IF(O676="x",1+COUNTIFS(AS$4:AS675,"&gt;0",$AA$4:$AA675,$AA675),0)</f>
        <v>0</v>
      </c>
      <c r="AT676">
        <f>IF(P676="x",1+COUNTIFS(AT$4:AT675,"&gt;0",$AA$4:$AA675,$AA675),0)</f>
        <v>0</v>
      </c>
      <c r="AU676">
        <f>IF(Q676="x",1+COUNTIFS(AU$4:AU675,"&gt;0",$AA$4:$AA675,$AA675),0)</f>
        <v>40</v>
      </c>
      <c r="AV676">
        <f>IF(R676="x",1+COUNTIFS(AV$4:AV675,"&gt;0",$AA$4:$AA675,$AA675),0)</f>
        <v>0</v>
      </c>
      <c r="AW676">
        <f t="shared" si="412"/>
        <v>0</v>
      </c>
      <c r="AX676">
        <f t="shared" si="413"/>
        <v>1</v>
      </c>
      <c r="AY676">
        <f t="shared" si="422"/>
        <v>0</v>
      </c>
      <c r="AZ676">
        <f t="shared" si="423"/>
        <v>1</v>
      </c>
      <c r="BA676" s="4">
        <f t="shared" si="424"/>
        <v>0</v>
      </c>
      <c r="BB676" s="4">
        <f t="shared" si="425"/>
        <v>0</v>
      </c>
      <c r="BC676" s="4">
        <f t="shared" si="426"/>
        <v>0</v>
      </c>
      <c r="BD676" s="4">
        <f t="shared" si="427"/>
        <v>0</v>
      </c>
      <c r="BE676" s="4">
        <f t="shared" si="428"/>
        <v>0</v>
      </c>
      <c r="BF676" s="4">
        <f t="shared" si="429"/>
        <v>0</v>
      </c>
      <c r="BG676" s="4">
        <f t="shared" si="430"/>
        <v>0</v>
      </c>
      <c r="BH676" s="4">
        <f t="shared" si="431"/>
        <v>0</v>
      </c>
      <c r="BI676" s="4">
        <f t="shared" si="432"/>
        <v>0</v>
      </c>
      <c r="BJ676" s="4">
        <f t="shared" si="433"/>
        <v>0</v>
      </c>
      <c r="BK676" s="4">
        <f t="shared" si="434"/>
        <v>0</v>
      </c>
      <c r="BL676" s="4">
        <f t="shared" si="435"/>
        <v>0</v>
      </c>
      <c r="BM676" s="4">
        <f t="shared" si="436"/>
        <v>1</v>
      </c>
      <c r="BN676" s="4">
        <f t="shared" si="437"/>
        <v>0</v>
      </c>
      <c r="BO676">
        <f>SUMIFS(BH$5:BH676,$AA$5:$AA676,$AA676)</f>
        <v>16</v>
      </c>
      <c r="BP676">
        <f>SUMIFS(BI$5:BI676,$AA$5:$AA676,$AA676)</f>
        <v>15</v>
      </c>
      <c r="BQ676">
        <f>SUMIFS(BJ$5:BJ676,$AA$5:$AA676,$AA676)</f>
        <v>22</v>
      </c>
      <c r="BR676">
        <f>SUMIFS(BK$5:BK676,$AA$5:$AA676,$AA676)</f>
        <v>22</v>
      </c>
      <c r="BS676">
        <f>SUMIFS(BL$5:BL676,$AA$5:$AA676,$AA676)</f>
        <v>21</v>
      </c>
      <c r="BT676">
        <f>SUMIFS(BM$5:BM676,$AA$5:$AA676,$AA676)</f>
        <v>33</v>
      </c>
      <c r="BU676">
        <f>SUMIFS(BN$5:BN676,$AA$5:$AA676,$AA676)</f>
        <v>0</v>
      </c>
      <c r="BV676">
        <f t="shared" si="438"/>
        <v>18</v>
      </c>
      <c r="BW676">
        <f t="shared" si="439"/>
        <v>16</v>
      </c>
      <c r="BX676">
        <f t="shared" si="440"/>
        <v>28</v>
      </c>
      <c r="BY676">
        <f t="shared" si="441"/>
        <v>23</v>
      </c>
      <c r="BZ676">
        <f t="shared" si="442"/>
        <v>22</v>
      </c>
      <c r="CA676">
        <f t="shared" si="443"/>
        <v>40</v>
      </c>
      <c r="CB676">
        <f t="shared" si="444"/>
        <v>0</v>
      </c>
      <c r="CC676">
        <f t="shared" si="445"/>
        <v>33</v>
      </c>
      <c r="CD676">
        <f t="shared" si="446"/>
        <v>40</v>
      </c>
      <c r="CE676" t="str">
        <f>IFERROR(VLOOKUP($AA676,'Tuyến và nhân viên'!$I:$O,7,0),"")</f>
        <v>Trần Văn Khanh</v>
      </c>
      <c r="CF676">
        <f t="shared" si="447"/>
        <v>2</v>
      </c>
      <c r="CG676">
        <f t="shared" si="448"/>
        <v>1</v>
      </c>
      <c r="CH676">
        <f>COUNTIFS($L676:L676,"x")</f>
        <v>0</v>
      </c>
      <c r="CI676">
        <f>COUNTIFS($L676:M676,"x")</f>
        <v>0</v>
      </c>
      <c r="CJ676">
        <f>COUNTIFS($L676:N676,"x")</f>
        <v>0</v>
      </c>
      <c r="CK676">
        <f>COUNTIFS($L676:O676,"x")</f>
        <v>0</v>
      </c>
      <c r="CL676">
        <f>COUNTIFS($L676:P676,"x")</f>
        <v>0</v>
      </c>
      <c r="CM676">
        <f>COUNTIFS($L676:Q676,"x")</f>
        <v>1</v>
      </c>
      <c r="CN676">
        <f>COUNTIFS($L676:R676,"x")</f>
        <v>1</v>
      </c>
      <c r="CO676" t="str" cm="1">
        <f t="array" ref="CO676">IFERROR(INDEX($CH$4:$CN$4,0,MATCH(1,$CH676:$CN676,0)),"")</f>
        <v>Thứ 7</v>
      </c>
      <c r="CP676" t="str" cm="1">
        <f t="array" ref="CP676">IFERROR(INDEX($CH$4:$CN$4,0,MATCH(2,$CH676:$CN676,0)),"")</f>
        <v/>
      </c>
      <c r="CQ676" t="str">
        <f t="shared" si="449"/>
        <v>Thứ 7</v>
      </c>
      <c r="CR676" t="str">
        <f t="shared" si="414"/>
        <v>F2 - Tuần 2 &amp; 4</v>
      </c>
    </row>
    <row r="677" spans="1:96" x14ac:dyDescent="0.3">
      <c r="A677" s="117" t="s">
        <v>39597</v>
      </c>
      <c r="B677" s="118" t="s">
        <v>33266</v>
      </c>
      <c r="C677" s="118" t="s">
        <v>33267</v>
      </c>
      <c r="D677" s="118" t="s">
        <v>39663</v>
      </c>
      <c r="E677" s="118" t="s">
        <v>39664</v>
      </c>
      <c r="F677" s="118" t="s">
        <v>39281</v>
      </c>
      <c r="G677" s="118" t="s">
        <v>39282</v>
      </c>
      <c r="H677" s="118" t="s">
        <v>39241</v>
      </c>
      <c r="I677" s="118" t="s">
        <v>22</v>
      </c>
      <c r="J677" s="119" t="s">
        <v>39658</v>
      </c>
      <c r="K677" s="119" t="s">
        <v>23</v>
      </c>
      <c r="L677" s="117" t="s">
        <v>23</v>
      </c>
      <c r="M677" s="117" t="s">
        <v>23</v>
      </c>
      <c r="N677" s="117" t="s">
        <v>23</v>
      </c>
      <c r="O677" s="117" t="s">
        <v>23</v>
      </c>
      <c r="P677" s="117" t="s">
        <v>23</v>
      </c>
      <c r="Q677" s="117" t="s">
        <v>24</v>
      </c>
      <c r="R677" s="117" t="s">
        <v>23</v>
      </c>
      <c r="S677" s="117" t="s">
        <v>24</v>
      </c>
      <c r="T677" s="117" t="s">
        <v>24</v>
      </c>
      <c r="U677" s="117" t="s">
        <v>24</v>
      </c>
      <c r="V677" s="117" t="s">
        <v>24</v>
      </c>
      <c r="W677" s="74" t="str">
        <f t="shared" si="415"/>
        <v/>
      </c>
      <c r="X677" s="74" t="str">
        <f t="shared" si="416"/>
        <v>x</v>
      </c>
      <c r="Y677" s="74" t="str">
        <f t="shared" si="417"/>
        <v/>
      </c>
      <c r="Z677" s="74" t="str">
        <f t="shared" si="418"/>
        <v>x</v>
      </c>
      <c r="AA677" t="str">
        <f>VLOOKUP($D677,'Tuyến và nhân viên'!$D:$M,6,0)</f>
        <v>HL00623</v>
      </c>
      <c r="AB677" t="str">
        <f>VLOOKUP($D677,'Tuyến và nhân viên'!$D:$M,7,0)</f>
        <v>Lê Thị Liên Thư</v>
      </c>
      <c r="AC677" s="16" t="str">
        <f>IFERROR(VLOOKUP($F677,DSKH!$D:$BF,53,0),"")</f>
        <v>F2</v>
      </c>
      <c r="AD677" s="16" t="str">
        <f>IFERROR(VLOOKUP($F677,DSKH!$D:$BF,54,0),"")</f>
        <v>GT</v>
      </c>
      <c r="AE677" s="4">
        <f>SUMIFS('Doanh số khách hàng'!$F:$F,'Doanh số khách hàng'!$A:$A,'Chi tiết tuyến'!$F677)</f>
        <v>0</v>
      </c>
      <c r="AF677" s="16" t="str">
        <f t="shared" si="410"/>
        <v>F4</v>
      </c>
      <c r="AG677" s="16" t="str">
        <f t="shared" si="411"/>
        <v>F2</v>
      </c>
      <c r="AH677" t="b">
        <f t="shared" si="419"/>
        <v>0</v>
      </c>
      <c r="AI677" t="b">
        <f t="shared" si="420"/>
        <v>1</v>
      </c>
      <c r="AJ677">
        <f>IFERROR(VLOOKUP($AC677,Master!$D:$E,2,0),"")</f>
        <v>2</v>
      </c>
      <c r="AK677">
        <f>VLOOKUP($AF677,Master!$D:$E,2,0)</f>
        <v>4</v>
      </c>
      <c r="AL677" s="4">
        <f t="shared" si="421"/>
        <v>0</v>
      </c>
      <c r="AM677" t="str">
        <f>IFERROR(VLOOKUP($F677,DSKH!$D:$BF,31,0),"")</f>
        <v>Tỉnh Cà Mau</v>
      </c>
      <c r="AN677" t="str">
        <f>IFERROR(VLOOKUP($F677,DSKH!$D:$BF,29,0),"")</f>
        <v>Xã Vĩnh Lợi</v>
      </c>
      <c r="AO677">
        <f>IFERROR(VLOOKUP($F677,DSKH!$D:$BF,52,0),"")</f>
        <v>0</v>
      </c>
      <c r="AP677">
        <f>IF(L677="x",1+COUNTIFS(AP$4:AP676,"&gt;0",$AA$4:$AA676,$AA676),0)</f>
        <v>0</v>
      </c>
      <c r="AQ677">
        <f>IF(M677="x",1+COUNTIFS(AQ$4:AQ676,"&gt;0",$AA$4:$AA676,$AA676),0)</f>
        <v>0</v>
      </c>
      <c r="AR677">
        <f>IF(N677="x",1+COUNTIFS(AR$4:AR676,"&gt;0",$AA$4:$AA676,$AA676),0)</f>
        <v>0</v>
      </c>
      <c r="AS677">
        <f>IF(O677="x",1+COUNTIFS(AS$4:AS676,"&gt;0",$AA$4:$AA676,$AA676),0)</f>
        <v>0</v>
      </c>
      <c r="AT677">
        <f>IF(P677="x",1+COUNTIFS(AT$4:AT676,"&gt;0",$AA$4:$AA676,$AA676),0)</f>
        <v>0</v>
      </c>
      <c r="AU677">
        <f>IF(Q677="x",1+COUNTIFS(AU$4:AU676,"&gt;0",$AA$4:$AA676,$AA676),0)</f>
        <v>41</v>
      </c>
      <c r="AV677">
        <f>IF(R677="x",1+COUNTIFS(AV$4:AV676,"&gt;0",$AA$4:$AA676,$AA676),0)</f>
        <v>0</v>
      </c>
      <c r="AW677">
        <f t="shared" si="412"/>
        <v>0</v>
      </c>
      <c r="AX677">
        <f t="shared" si="413"/>
        <v>1</v>
      </c>
      <c r="AY677">
        <f t="shared" si="422"/>
        <v>0</v>
      </c>
      <c r="AZ677">
        <f t="shared" si="423"/>
        <v>1</v>
      </c>
      <c r="BA677" s="4">
        <f t="shared" si="424"/>
        <v>0</v>
      </c>
      <c r="BB677" s="4">
        <f t="shared" si="425"/>
        <v>0</v>
      </c>
      <c r="BC677" s="4">
        <f t="shared" si="426"/>
        <v>0</v>
      </c>
      <c r="BD677" s="4">
        <f t="shared" si="427"/>
        <v>0</v>
      </c>
      <c r="BE677" s="4">
        <f t="shared" si="428"/>
        <v>0</v>
      </c>
      <c r="BF677" s="4">
        <f t="shared" si="429"/>
        <v>0</v>
      </c>
      <c r="BG677" s="4">
        <f t="shared" si="430"/>
        <v>0</v>
      </c>
      <c r="BH677" s="4">
        <f t="shared" si="431"/>
        <v>0</v>
      </c>
      <c r="BI677" s="4">
        <f t="shared" si="432"/>
        <v>0</v>
      </c>
      <c r="BJ677" s="4">
        <f t="shared" si="433"/>
        <v>0</v>
      </c>
      <c r="BK677" s="4">
        <f t="shared" si="434"/>
        <v>0</v>
      </c>
      <c r="BL677" s="4">
        <f t="shared" si="435"/>
        <v>0</v>
      </c>
      <c r="BM677" s="4">
        <f t="shared" si="436"/>
        <v>1</v>
      </c>
      <c r="BN677" s="4">
        <f t="shared" si="437"/>
        <v>0</v>
      </c>
      <c r="BO677">
        <f>SUMIFS(BH$5:BH677,$AA$5:$AA677,$AA677)</f>
        <v>16</v>
      </c>
      <c r="BP677">
        <f>SUMIFS(BI$5:BI677,$AA$5:$AA677,$AA677)</f>
        <v>15</v>
      </c>
      <c r="BQ677">
        <f>SUMIFS(BJ$5:BJ677,$AA$5:$AA677,$AA677)</f>
        <v>22</v>
      </c>
      <c r="BR677">
        <f>SUMIFS(BK$5:BK677,$AA$5:$AA677,$AA677)</f>
        <v>22</v>
      </c>
      <c r="BS677">
        <f>SUMIFS(BL$5:BL677,$AA$5:$AA677,$AA677)</f>
        <v>21</v>
      </c>
      <c r="BT677">
        <f>SUMIFS(BM$5:BM677,$AA$5:$AA677,$AA677)</f>
        <v>34</v>
      </c>
      <c r="BU677">
        <f>SUMIFS(BN$5:BN677,$AA$5:$AA677,$AA677)</f>
        <v>0</v>
      </c>
      <c r="BV677">
        <f t="shared" si="438"/>
        <v>18</v>
      </c>
      <c r="BW677">
        <f t="shared" si="439"/>
        <v>16</v>
      </c>
      <c r="BX677">
        <f t="shared" si="440"/>
        <v>28</v>
      </c>
      <c r="BY677">
        <f t="shared" si="441"/>
        <v>23</v>
      </c>
      <c r="BZ677">
        <f t="shared" si="442"/>
        <v>22</v>
      </c>
      <c r="CA677">
        <f t="shared" si="443"/>
        <v>40</v>
      </c>
      <c r="CB677">
        <f t="shared" si="444"/>
        <v>0</v>
      </c>
      <c r="CC677">
        <f t="shared" si="445"/>
        <v>34</v>
      </c>
      <c r="CD677">
        <f t="shared" si="446"/>
        <v>40</v>
      </c>
      <c r="CE677" t="str">
        <f>IFERROR(VLOOKUP($AA677,'Tuyến và nhân viên'!$I:$O,7,0),"")</f>
        <v>Trần Văn Khanh</v>
      </c>
      <c r="CF677">
        <f t="shared" si="447"/>
        <v>2</v>
      </c>
      <c r="CG677">
        <f t="shared" si="448"/>
        <v>1</v>
      </c>
      <c r="CH677">
        <f>COUNTIFS($L677:L677,"x")</f>
        <v>0</v>
      </c>
      <c r="CI677">
        <f>COUNTIFS($L677:M677,"x")</f>
        <v>0</v>
      </c>
      <c r="CJ677">
        <f>COUNTIFS($L677:N677,"x")</f>
        <v>0</v>
      </c>
      <c r="CK677">
        <f>COUNTIFS($L677:O677,"x")</f>
        <v>0</v>
      </c>
      <c r="CL677">
        <f>COUNTIFS($L677:P677,"x")</f>
        <v>0</v>
      </c>
      <c r="CM677">
        <f>COUNTIFS($L677:Q677,"x")</f>
        <v>1</v>
      </c>
      <c r="CN677">
        <f>COUNTIFS($L677:R677,"x")</f>
        <v>1</v>
      </c>
      <c r="CO677" t="str" cm="1">
        <f t="array" ref="CO677">IFERROR(INDEX($CH$4:$CN$4,0,MATCH(1,$CH677:$CN677,0)),"")</f>
        <v>Thứ 7</v>
      </c>
      <c r="CP677" t="str" cm="1">
        <f t="array" ref="CP677">IFERROR(INDEX($CH$4:$CN$4,0,MATCH(2,$CH677:$CN677,0)),"")</f>
        <v/>
      </c>
      <c r="CQ677" t="str">
        <f t="shared" si="449"/>
        <v>Thứ 7</v>
      </c>
      <c r="CR677" t="str">
        <f t="shared" si="414"/>
        <v>F2 - Tuần 2 &amp; 4</v>
      </c>
    </row>
    <row r="678" spans="1:96" x14ac:dyDescent="0.3">
      <c r="A678" s="117" t="s">
        <v>39606</v>
      </c>
      <c r="B678" s="118" t="s">
        <v>33266</v>
      </c>
      <c r="C678" s="118" t="s">
        <v>33267</v>
      </c>
      <c r="D678" s="118" t="s">
        <v>39663</v>
      </c>
      <c r="E678" s="118" t="s">
        <v>39664</v>
      </c>
      <c r="F678" s="118" t="s">
        <v>39286</v>
      </c>
      <c r="G678" s="118" t="s">
        <v>39287</v>
      </c>
      <c r="H678" s="118" t="s">
        <v>37279</v>
      </c>
      <c r="I678" s="118" t="s">
        <v>22</v>
      </c>
      <c r="J678" s="119" t="s">
        <v>39658</v>
      </c>
      <c r="K678" s="119" t="s">
        <v>23</v>
      </c>
      <c r="L678" s="117" t="s">
        <v>23</v>
      </c>
      <c r="M678" s="117" t="s">
        <v>23</v>
      </c>
      <c r="N678" s="117" t="s">
        <v>24</v>
      </c>
      <c r="O678" s="117" t="s">
        <v>23</v>
      </c>
      <c r="P678" s="117" t="s">
        <v>23</v>
      </c>
      <c r="Q678" s="117" t="s">
        <v>23</v>
      </c>
      <c r="R678" s="117" t="s">
        <v>23</v>
      </c>
      <c r="S678" s="117" t="s">
        <v>24</v>
      </c>
      <c r="T678" s="117" t="s">
        <v>24</v>
      </c>
      <c r="U678" s="117" t="s">
        <v>24</v>
      </c>
      <c r="V678" s="117" t="s">
        <v>24</v>
      </c>
      <c r="W678" s="74" t="str">
        <f t="shared" si="415"/>
        <v/>
      </c>
      <c r="X678" s="74" t="str">
        <f t="shared" si="416"/>
        <v>x</v>
      </c>
      <c r="Y678" s="74" t="str">
        <f t="shared" si="417"/>
        <v/>
      </c>
      <c r="Z678" s="74" t="str">
        <f t="shared" si="418"/>
        <v>x</v>
      </c>
      <c r="AA678" t="str">
        <f>VLOOKUP($D678,'Tuyến và nhân viên'!$D:$M,6,0)</f>
        <v>HL00623</v>
      </c>
      <c r="AB678" t="str">
        <f>VLOOKUP($D678,'Tuyến và nhân viên'!$D:$M,7,0)</f>
        <v>Lê Thị Liên Thư</v>
      </c>
      <c r="AC678" s="16" t="str">
        <f>IFERROR(VLOOKUP($F678,DSKH!$D:$BF,53,0),"")</f>
        <v>F2</v>
      </c>
      <c r="AD678" s="16" t="str">
        <f>IFERROR(VLOOKUP($F678,DSKH!$D:$BF,54,0),"")</f>
        <v>GT</v>
      </c>
      <c r="AE678" s="4">
        <f>SUMIFS('Doanh số khách hàng'!$F:$F,'Doanh số khách hàng'!$A:$A,'Chi tiết tuyến'!$F678)</f>
        <v>0</v>
      </c>
      <c r="AF678" s="16" t="str">
        <f t="shared" si="410"/>
        <v>F4</v>
      </c>
      <c r="AG678" s="16" t="str">
        <f t="shared" si="411"/>
        <v>F2</v>
      </c>
      <c r="AH678" t="b">
        <f t="shared" si="419"/>
        <v>0</v>
      </c>
      <c r="AI678" t="b">
        <f t="shared" si="420"/>
        <v>1</v>
      </c>
      <c r="AJ678">
        <f>IFERROR(VLOOKUP($AC678,Master!$D:$E,2,0),"")</f>
        <v>2</v>
      </c>
      <c r="AK678">
        <f>VLOOKUP($AF678,Master!$D:$E,2,0)</f>
        <v>4</v>
      </c>
      <c r="AL678" s="4">
        <f t="shared" si="421"/>
        <v>0</v>
      </c>
      <c r="AM678" t="str">
        <f>IFERROR(VLOOKUP($F678,DSKH!$D:$BF,31,0),"")</f>
        <v>Tỉnh Cà Mau</v>
      </c>
      <c r="AN678" t="str">
        <f>IFERROR(VLOOKUP($F678,DSKH!$D:$BF,29,0),"")</f>
        <v>Xã Vĩnh Hậu</v>
      </c>
      <c r="AO678">
        <f>IFERROR(VLOOKUP($F678,DSKH!$D:$BF,52,0),"")</f>
        <v>0</v>
      </c>
      <c r="AP678">
        <f>IF(L678="x",1+COUNTIFS(AP$4:AP677,"&gt;0",$AA$4:$AA677,$AA677),0)</f>
        <v>0</v>
      </c>
      <c r="AQ678">
        <f>IF(M678="x",1+COUNTIFS(AQ$4:AQ677,"&gt;0",$AA$4:$AA677,$AA677),0)</f>
        <v>0</v>
      </c>
      <c r="AR678">
        <f>IF(N678="x",1+COUNTIFS(AR$4:AR677,"&gt;0",$AA$4:$AA677,$AA677),0)</f>
        <v>34</v>
      </c>
      <c r="AS678">
        <f>IF(O678="x",1+COUNTIFS(AS$4:AS677,"&gt;0",$AA$4:$AA677,$AA677),0)</f>
        <v>0</v>
      </c>
      <c r="AT678">
        <f>IF(P678="x",1+COUNTIFS(AT$4:AT677,"&gt;0",$AA$4:$AA677,$AA677),0)</f>
        <v>0</v>
      </c>
      <c r="AU678">
        <f>IF(Q678="x",1+COUNTIFS(AU$4:AU677,"&gt;0",$AA$4:$AA677,$AA677),0)</f>
        <v>0</v>
      </c>
      <c r="AV678">
        <f>IF(R678="x",1+COUNTIFS(AV$4:AV677,"&gt;0",$AA$4:$AA677,$AA677),0)</f>
        <v>0</v>
      </c>
      <c r="AW678">
        <f t="shared" si="412"/>
        <v>0</v>
      </c>
      <c r="AX678">
        <f t="shared" si="413"/>
        <v>1</v>
      </c>
      <c r="AY678">
        <f t="shared" si="422"/>
        <v>0</v>
      </c>
      <c r="AZ678">
        <f t="shared" si="423"/>
        <v>1</v>
      </c>
      <c r="BA678" s="4">
        <f t="shared" si="424"/>
        <v>0</v>
      </c>
      <c r="BB678" s="4">
        <f t="shared" si="425"/>
        <v>0</v>
      </c>
      <c r="BC678" s="4">
        <f t="shared" si="426"/>
        <v>0</v>
      </c>
      <c r="BD678" s="4">
        <f t="shared" si="427"/>
        <v>0</v>
      </c>
      <c r="BE678" s="4">
        <f t="shared" si="428"/>
        <v>0</v>
      </c>
      <c r="BF678" s="4">
        <f t="shared" si="429"/>
        <v>0</v>
      </c>
      <c r="BG678" s="4">
        <f t="shared" si="430"/>
        <v>0</v>
      </c>
      <c r="BH678" s="4">
        <f t="shared" si="431"/>
        <v>0</v>
      </c>
      <c r="BI678" s="4">
        <f t="shared" si="432"/>
        <v>0</v>
      </c>
      <c r="BJ678" s="4">
        <f t="shared" si="433"/>
        <v>1</v>
      </c>
      <c r="BK678" s="4">
        <f t="shared" si="434"/>
        <v>0</v>
      </c>
      <c r="BL678" s="4">
        <f t="shared" si="435"/>
        <v>0</v>
      </c>
      <c r="BM678" s="4">
        <f t="shared" si="436"/>
        <v>0</v>
      </c>
      <c r="BN678" s="4">
        <f t="shared" si="437"/>
        <v>0</v>
      </c>
      <c r="BO678">
        <f>SUMIFS(BH$5:BH678,$AA$5:$AA678,$AA678)</f>
        <v>16</v>
      </c>
      <c r="BP678">
        <f>SUMIFS(BI$5:BI678,$AA$5:$AA678,$AA678)</f>
        <v>15</v>
      </c>
      <c r="BQ678">
        <f>SUMIFS(BJ$5:BJ678,$AA$5:$AA678,$AA678)</f>
        <v>23</v>
      </c>
      <c r="BR678">
        <f>SUMIFS(BK$5:BK678,$AA$5:$AA678,$AA678)</f>
        <v>22</v>
      </c>
      <c r="BS678">
        <f>SUMIFS(BL$5:BL678,$AA$5:$AA678,$AA678)</f>
        <v>21</v>
      </c>
      <c r="BT678">
        <f>SUMIFS(BM$5:BM678,$AA$5:$AA678,$AA678)</f>
        <v>34</v>
      </c>
      <c r="BU678">
        <f>SUMIFS(BN$5:BN678,$AA$5:$AA678,$AA678)</f>
        <v>0</v>
      </c>
      <c r="BV678">
        <f t="shared" si="438"/>
        <v>18</v>
      </c>
      <c r="BW678">
        <f t="shared" si="439"/>
        <v>16</v>
      </c>
      <c r="BX678">
        <f t="shared" si="440"/>
        <v>28</v>
      </c>
      <c r="BY678">
        <f t="shared" si="441"/>
        <v>23</v>
      </c>
      <c r="BZ678">
        <f t="shared" si="442"/>
        <v>22</v>
      </c>
      <c r="CA678">
        <f t="shared" si="443"/>
        <v>40</v>
      </c>
      <c r="CB678">
        <f t="shared" si="444"/>
        <v>0</v>
      </c>
      <c r="CC678">
        <f t="shared" si="445"/>
        <v>23</v>
      </c>
      <c r="CD678">
        <f t="shared" si="446"/>
        <v>28</v>
      </c>
      <c r="CE678" t="str">
        <f>IFERROR(VLOOKUP($AA678,'Tuyến và nhân viên'!$I:$O,7,0),"")</f>
        <v>Trần Văn Khanh</v>
      </c>
      <c r="CF678">
        <f t="shared" si="447"/>
        <v>2</v>
      </c>
      <c r="CG678">
        <f t="shared" si="448"/>
        <v>1</v>
      </c>
      <c r="CH678">
        <f>COUNTIFS($L678:L678,"x")</f>
        <v>0</v>
      </c>
      <c r="CI678">
        <f>COUNTIFS($L678:M678,"x")</f>
        <v>0</v>
      </c>
      <c r="CJ678">
        <f>COUNTIFS($L678:N678,"x")</f>
        <v>1</v>
      </c>
      <c r="CK678">
        <f>COUNTIFS($L678:O678,"x")</f>
        <v>1</v>
      </c>
      <c r="CL678">
        <f>COUNTIFS($L678:P678,"x")</f>
        <v>1</v>
      </c>
      <c r="CM678">
        <f>COUNTIFS($L678:Q678,"x")</f>
        <v>1</v>
      </c>
      <c r="CN678">
        <f>COUNTIFS($L678:R678,"x")</f>
        <v>1</v>
      </c>
      <c r="CO678" t="str" cm="1">
        <f t="array" ref="CO678">IFERROR(INDEX($CH$4:$CN$4,0,MATCH(1,$CH678:$CN678,0)),"")</f>
        <v>Thứ 4</v>
      </c>
      <c r="CP678" t="str" cm="1">
        <f t="array" ref="CP678">IFERROR(INDEX($CH$4:$CN$4,0,MATCH(2,$CH678:$CN678,0)),"")</f>
        <v/>
      </c>
      <c r="CQ678" t="str">
        <f t="shared" si="449"/>
        <v>Thứ 4</v>
      </c>
      <c r="CR678" t="str">
        <f t="shared" si="414"/>
        <v>F2 - Tuần 2 &amp; 4</v>
      </c>
    </row>
    <row r="679" spans="1:96" x14ac:dyDescent="0.3">
      <c r="A679" s="117" t="s">
        <v>39615</v>
      </c>
      <c r="B679" s="118" t="s">
        <v>33266</v>
      </c>
      <c r="C679" s="118" t="s">
        <v>33267</v>
      </c>
      <c r="D679" s="118" t="s">
        <v>39663</v>
      </c>
      <c r="E679" s="118" t="s">
        <v>39664</v>
      </c>
      <c r="F679" s="118" t="s">
        <v>39298</v>
      </c>
      <c r="G679" s="118" t="s">
        <v>39299</v>
      </c>
      <c r="H679" s="118" t="s">
        <v>39303</v>
      </c>
      <c r="I679" s="118" t="s">
        <v>22</v>
      </c>
      <c r="J679" s="119" t="s">
        <v>39658</v>
      </c>
      <c r="K679" s="119" t="s">
        <v>23</v>
      </c>
      <c r="L679" s="117" t="s">
        <v>23</v>
      </c>
      <c r="M679" s="117" t="s">
        <v>23</v>
      </c>
      <c r="N679" s="117" t="s">
        <v>24</v>
      </c>
      <c r="O679" s="117" t="s">
        <v>23</v>
      </c>
      <c r="P679" s="117" t="s">
        <v>23</v>
      </c>
      <c r="Q679" s="117" t="s">
        <v>23</v>
      </c>
      <c r="R679" s="117" t="s">
        <v>23</v>
      </c>
      <c r="S679" s="117" t="s">
        <v>24</v>
      </c>
      <c r="T679" s="117" t="s">
        <v>24</v>
      </c>
      <c r="U679" s="117" t="s">
        <v>24</v>
      </c>
      <c r="V679" s="117" t="s">
        <v>24</v>
      </c>
      <c r="W679" s="74" t="str">
        <f t="shared" si="415"/>
        <v/>
      </c>
      <c r="X679" s="74" t="str">
        <f t="shared" si="416"/>
        <v>x</v>
      </c>
      <c r="Y679" s="74" t="str">
        <f t="shared" si="417"/>
        <v/>
      </c>
      <c r="Z679" s="74" t="str">
        <f t="shared" si="418"/>
        <v>x</v>
      </c>
      <c r="AA679" t="str">
        <f>VLOOKUP($D679,'Tuyến và nhân viên'!$D:$M,6,0)</f>
        <v>HL00623</v>
      </c>
      <c r="AB679" t="str">
        <f>VLOOKUP($D679,'Tuyến và nhân viên'!$D:$M,7,0)</f>
        <v>Lê Thị Liên Thư</v>
      </c>
      <c r="AC679" s="16" t="str">
        <f>IFERROR(VLOOKUP($F679,DSKH!$D:$BF,53,0),"")</f>
        <v>F2</v>
      </c>
      <c r="AD679" s="16" t="str">
        <f>IFERROR(VLOOKUP($F679,DSKH!$D:$BF,54,0),"")</f>
        <v>GT</v>
      </c>
      <c r="AE679" s="4">
        <f>SUMIFS('Doanh số khách hàng'!$F:$F,'Doanh số khách hàng'!$A:$A,'Chi tiết tuyến'!$F679)</f>
        <v>0</v>
      </c>
      <c r="AF679" s="16" t="str">
        <f t="shared" si="410"/>
        <v>F4</v>
      </c>
      <c r="AG679" s="16" t="str">
        <f t="shared" si="411"/>
        <v>F2</v>
      </c>
      <c r="AH679" t="b">
        <f t="shared" si="419"/>
        <v>0</v>
      </c>
      <c r="AI679" t="b">
        <f t="shared" si="420"/>
        <v>1</v>
      </c>
      <c r="AJ679">
        <f>IFERROR(VLOOKUP($AC679,Master!$D:$E,2,0),"")</f>
        <v>2</v>
      </c>
      <c r="AK679">
        <f>VLOOKUP($AF679,Master!$D:$E,2,0)</f>
        <v>4</v>
      </c>
      <c r="AL679" s="4">
        <f t="shared" si="421"/>
        <v>0</v>
      </c>
      <c r="AM679" t="str">
        <f>IFERROR(VLOOKUP($F679,DSKH!$D:$BF,31,0),"")</f>
        <v>Tỉnh Cà Mau</v>
      </c>
      <c r="AN679" t="str">
        <f>IFERROR(VLOOKUP($F679,DSKH!$D:$BF,29,0),"")</f>
        <v>Xã Hòa Bình</v>
      </c>
      <c r="AO679">
        <f>IFERROR(VLOOKUP($F679,DSKH!$D:$BF,52,0),"")</f>
        <v>0</v>
      </c>
      <c r="AP679">
        <f>IF(L679="x",1+COUNTIFS(AP$4:AP678,"&gt;0",$AA$4:$AA678,$AA678),0)</f>
        <v>0</v>
      </c>
      <c r="AQ679">
        <f>IF(M679="x",1+COUNTIFS(AQ$4:AQ678,"&gt;0",$AA$4:$AA678,$AA678),0)</f>
        <v>0</v>
      </c>
      <c r="AR679">
        <f>IF(N679="x",1+COUNTIFS(AR$4:AR678,"&gt;0",$AA$4:$AA678,$AA678),0)</f>
        <v>35</v>
      </c>
      <c r="AS679">
        <f>IF(O679="x",1+COUNTIFS(AS$4:AS678,"&gt;0",$AA$4:$AA678,$AA678),0)</f>
        <v>0</v>
      </c>
      <c r="AT679">
        <f>IF(P679="x",1+COUNTIFS(AT$4:AT678,"&gt;0",$AA$4:$AA678,$AA678),0)</f>
        <v>0</v>
      </c>
      <c r="AU679">
        <f>IF(Q679="x",1+COUNTIFS(AU$4:AU678,"&gt;0",$AA$4:$AA678,$AA678),0)</f>
        <v>0</v>
      </c>
      <c r="AV679">
        <f>IF(R679="x",1+COUNTIFS(AV$4:AV678,"&gt;0",$AA$4:$AA678,$AA678),0)</f>
        <v>0</v>
      </c>
      <c r="AW679">
        <f t="shared" si="412"/>
        <v>0</v>
      </c>
      <c r="AX679">
        <f t="shared" si="413"/>
        <v>1</v>
      </c>
      <c r="AY679">
        <f t="shared" si="422"/>
        <v>0</v>
      </c>
      <c r="AZ679">
        <f t="shared" si="423"/>
        <v>1</v>
      </c>
      <c r="BA679" s="4">
        <f t="shared" si="424"/>
        <v>0</v>
      </c>
      <c r="BB679" s="4">
        <f t="shared" si="425"/>
        <v>0</v>
      </c>
      <c r="BC679" s="4">
        <f t="shared" si="426"/>
        <v>0</v>
      </c>
      <c r="BD679" s="4">
        <f t="shared" si="427"/>
        <v>0</v>
      </c>
      <c r="BE679" s="4">
        <f t="shared" si="428"/>
        <v>0</v>
      </c>
      <c r="BF679" s="4">
        <f t="shared" si="429"/>
        <v>0</v>
      </c>
      <c r="BG679" s="4">
        <f t="shared" si="430"/>
        <v>0</v>
      </c>
      <c r="BH679" s="4">
        <f t="shared" si="431"/>
        <v>0</v>
      </c>
      <c r="BI679" s="4">
        <f t="shared" si="432"/>
        <v>0</v>
      </c>
      <c r="BJ679" s="4">
        <f t="shared" si="433"/>
        <v>1</v>
      </c>
      <c r="BK679" s="4">
        <f t="shared" si="434"/>
        <v>0</v>
      </c>
      <c r="BL679" s="4">
        <f t="shared" si="435"/>
        <v>0</v>
      </c>
      <c r="BM679" s="4">
        <f t="shared" si="436"/>
        <v>0</v>
      </c>
      <c r="BN679" s="4">
        <f t="shared" si="437"/>
        <v>0</v>
      </c>
      <c r="BO679">
        <f>SUMIFS(BH$5:BH679,$AA$5:$AA679,$AA679)</f>
        <v>16</v>
      </c>
      <c r="BP679">
        <f>SUMIFS(BI$5:BI679,$AA$5:$AA679,$AA679)</f>
        <v>15</v>
      </c>
      <c r="BQ679">
        <f>SUMIFS(BJ$5:BJ679,$AA$5:$AA679,$AA679)</f>
        <v>24</v>
      </c>
      <c r="BR679">
        <f>SUMIFS(BK$5:BK679,$AA$5:$AA679,$AA679)</f>
        <v>22</v>
      </c>
      <c r="BS679">
        <f>SUMIFS(BL$5:BL679,$AA$5:$AA679,$AA679)</f>
        <v>21</v>
      </c>
      <c r="BT679">
        <f>SUMIFS(BM$5:BM679,$AA$5:$AA679,$AA679)</f>
        <v>34</v>
      </c>
      <c r="BU679">
        <f>SUMIFS(BN$5:BN679,$AA$5:$AA679,$AA679)</f>
        <v>0</v>
      </c>
      <c r="BV679">
        <f t="shared" si="438"/>
        <v>18</v>
      </c>
      <c r="BW679">
        <f t="shared" si="439"/>
        <v>16</v>
      </c>
      <c r="BX679">
        <f t="shared" si="440"/>
        <v>28</v>
      </c>
      <c r="BY679">
        <f t="shared" si="441"/>
        <v>23</v>
      </c>
      <c r="BZ679">
        <f t="shared" si="442"/>
        <v>22</v>
      </c>
      <c r="CA679">
        <f t="shared" si="443"/>
        <v>40</v>
      </c>
      <c r="CB679">
        <f t="shared" si="444"/>
        <v>0</v>
      </c>
      <c r="CC679">
        <f t="shared" si="445"/>
        <v>24</v>
      </c>
      <c r="CD679">
        <f t="shared" si="446"/>
        <v>28</v>
      </c>
      <c r="CE679" t="str">
        <f>IFERROR(VLOOKUP($AA679,'Tuyến và nhân viên'!$I:$O,7,0),"")</f>
        <v>Trần Văn Khanh</v>
      </c>
      <c r="CF679">
        <f t="shared" si="447"/>
        <v>2</v>
      </c>
      <c r="CG679">
        <f t="shared" si="448"/>
        <v>1</v>
      </c>
      <c r="CH679">
        <f>COUNTIFS($L679:L679,"x")</f>
        <v>0</v>
      </c>
      <c r="CI679">
        <f>COUNTIFS($L679:M679,"x")</f>
        <v>0</v>
      </c>
      <c r="CJ679">
        <f>COUNTIFS($L679:N679,"x")</f>
        <v>1</v>
      </c>
      <c r="CK679">
        <f>COUNTIFS($L679:O679,"x")</f>
        <v>1</v>
      </c>
      <c r="CL679">
        <f>COUNTIFS($L679:P679,"x")</f>
        <v>1</v>
      </c>
      <c r="CM679">
        <f>COUNTIFS($L679:Q679,"x")</f>
        <v>1</v>
      </c>
      <c r="CN679">
        <f>COUNTIFS($L679:R679,"x")</f>
        <v>1</v>
      </c>
      <c r="CO679" t="str" cm="1">
        <f t="array" ref="CO679">IFERROR(INDEX($CH$4:$CN$4,0,MATCH(1,$CH679:$CN679,0)),"")</f>
        <v>Thứ 4</v>
      </c>
      <c r="CP679" t="str" cm="1">
        <f t="array" ref="CP679">IFERROR(INDEX($CH$4:$CN$4,0,MATCH(2,$CH679:$CN679,0)),"")</f>
        <v/>
      </c>
      <c r="CQ679" t="str">
        <f t="shared" si="449"/>
        <v>Thứ 4</v>
      </c>
      <c r="CR679" t="str">
        <f t="shared" si="414"/>
        <v>F2 - Tuần 2 &amp; 4</v>
      </c>
    </row>
    <row r="680" spans="1:96" x14ac:dyDescent="0.3">
      <c r="A680" s="117" t="s">
        <v>39624</v>
      </c>
      <c r="B680" s="118" t="s">
        <v>33266</v>
      </c>
      <c r="C680" s="118" t="s">
        <v>33267</v>
      </c>
      <c r="D680" s="118" t="s">
        <v>39663</v>
      </c>
      <c r="E680" s="118" t="s">
        <v>39664</v>
      </c>
      <c r="F680" s="118" t="s">
        <v>39317</v>
      </c>
      <c r="G680" s="118" t="s">
        <v>39318</v>
      </c>
      <c r="H680" s="118" t="s">
        <v>39320</v>
      </c>
      <c r="I680" s="118" t="s">
        <v>22</v>
      </c>
      <c r="J680" s="119" t="s">
        <v>39658</v>
      </c>
      <c r="K680" s="119" t="s">
        <v>23</v>
      </c>
      <c r="L680" s="117" t="s">
        <v>23</v>
      </c>
      <c r="M680" s="117" t="s">
        <v>23</v>
      </c>
      <c r="N680" s="117" t="s">
        <v>24</v>
      </c>
      <c r="O680" s="117" t="s">
        <v>23</v>
      </c>
      <c r="P680" s="117" t="s">
        <v>23</v>
      </c>
      <c r="Q680" s="117" t="s">
        <v>23</v>
      </c>
      <c r="R680" s="117" t="s">
        <v>23</v>
      </c>
      <c r="S680" s="117" t="s">
        <v>24</v>
      </c>
      <c r="T680" s="117" t="s">
        <v>24</v>
      </c>
      <c r="U680" s="117" t="s">
        <v>24</v>
      </c>
      <c r="V680" s="117" t="s">
        <v>24</v>
      </c>
      <c r="W680" s="74" t="str">
        <f t="shared" si="415"/>
        <v/>
      </c>
      <c r="X680" s="74" t="str">
        <f t="shared" si="416"/>
        <v>x</v>
      </c>
      <c r="Y680" s="74" t="str">
        <f t="shared" si="417"/>
        <v/>
      </c>
      <c r="Z680" s="74" t="str">
        <f t="shared" si="418"/>
        <v>x</v>
      </c>
      <c r="AA680" t="str">
        <f>VLOOKUP($D680,'Tuyến và nhân viên'!$D:$M,6,0)</f>
        <v>HL00623</v>
      </c>
      <c r="AB680" t="str">
        <f>VLOOKUP($D680,'Tuyến và nhân viên'!$D:$M,7,0)</f>
        <v>Lê Thị Liên Thư</v>
      </c>
      <c r="AC680" s="16" t="str">
        <f>IFERROR(VLOOKUP($F680,DSKH!$D:$BF,53,0),"")</f>
        <v>F2</v>
      </c>
      <c r="AD680" s="16" t="str">
        <f>IFERROR(VLOOKUP($F680,DSKH!$D:$BF,54,0),"")</f>
        <v>GT</v>
      </c>
      <c r="AE680" s="4">
        <f>SUMIFS('Doanh số khách hàng'!$F:$F,'Doanh số khách hàng'!$A:$A,'Chi tiết tuyến'!$F680)</f>
        <v>0</v>
      </c>
      <c r="AF680" s="16" t="str">
        <f t="shared" si="410"/>
        <v>F4</v>
      </c>
      <c r="AG680" s="16" t="str">
        <f t="shared" si="411"/>
        <v>F2</v>
      </c>
      <c r="AH680" t="b">
        <f t="shared" si="419"/>
        <v>0</v>
      </c>
      <c r="AI680" t="b">
        <f t="shared" si="420"/>
        <v>1</v>
      </c>
      <c r="AJ680">
        <f>IFERROR(VLOOKUP($AC680,Master!$D:$E,2,0),"")</f>
        <v>2</v>
      </c>
      <c r="AK680">
        <f>VLOOKUP($AF680,Master!$D:$E,2,0)</f>
        <v>4</v>
      </c>
      <c r="AL680" s="4">
        <f t="shared" si="421"/>
        <v>0</v>
      </c>
      <c r="AM680" t="str">
        <f>IFERROR(VLOOKUP($F680,DSKH!$D:$BF,31,0),"")</f>
        <v>Tỉnh Cà Mau</v>
      </c>
      <c r="AN680" t="str">
        <f>IFERROR(VLOOKUP($F680,DSKH!$D:$BF,29,0),"")</f>
        <v>Xã Hòa Bình</v>
      </c>
      <c r="AO680">
        <f>IFERROR(VLOOKUP($F680,DSKH!$D:$BF,52,0),"")</f>
        <v>0</v>
      </c>
      <c r="AP680">
        <f>IF(L680="x",1+COUNTIFS(AP$4:AP679,"&gt;0",$AA$4:$AA679,$AA679),0)</f>
        <v>0</v>
      </c>
      <c r="AQ680">
        <f>IF(M680="x",1+COUNTIFS(AQ$4:AQ679,"&gt;0",$AA$4:$AA679,$AA679),0)</f>
        <v>0</v>
      </c>
      <c r="AR680">
        <f>IF(N680="x",1+COUNTIFS(AR$4:AR679,"&gt;0",$AA$4:$AA679,$AA679),0)</f>
        <v>36</v>
      </c>
      <c r="AS680">
        <f>IF(O680="x",1+COUNTIFS(AS$4:AS679,"&gt;0",$AA$4:$AA679,$AA679),0)</f>
        <v>0</v>
      </c>
      <c r="AT680">
        <f>IF(P680="x",1+COUNTIFS(AT$4:AT679,"&gt;0",$AA$4:$AA679,$AA679),0)</f>
        <v>0</v>
      </c>
      <c r="AU680">
        <f>IF(Q680="x",1+COUNTIFS(AU$4:AU679,"&gt;0",$AA$4:$AA679,$AA679),0)</f>
        <v>0</v>
      </c>
      <c r="AV680">
        <f>IF(R680="x",1+COUNTIFS(AV$4:AV679,"&gt;0",$AA$4:$AA679,$AA679),0)</f>
        <v>0</v>
      </c>
      <c r="AW680">
        <f t="shared" si="412"/>
        <v>0</v>
      </c>
      <c r="AX680">
        <f t="shared" si="413"/>
        <v>1</v>
      </c>
      <c r="AY680">
        <f t="shared" si="422"/>
        <v>0</v>
      </c>
      <c r="AZ680">
        <f t="shared" si="423"/>
        <v>1</v>
      </c>
      <c r="BA680" s="4">
        <f t="shared" si="424"/>
        <v>0</v>
      </c>
      <c r="BB680" s="4">
        <f t="shared" si="425"/>
        <v>0</v>
      </c>
      <c r="BC680" s="4">
        <f t="shared" si="426"/>
        <v>0</v>
      </c>
      <c r="BD680" s="4">
        <f t="shared" si="427"/>
        <v>0</v>
      </c>
      <c r="BE680" s="4">
        <f t="shared" si="428"/>
        <v>0</v>
      </c>
      <c r="BF680" s="4">
        <f t="shared" si="429"/>
        <v>0</v>
      </c>
      <c r="BG680" s="4">
        <f t="shared" si="430"/>
        <v>0</v>
      </c>
      <c r="BH680" s="4">
        <f t="shared" si="431"/>
        <v>0</v>
      </c>
      <c r="BI680" s="4">
        <f t="shared" si="432"/>
        <v>0</v>
      </c>
      <c r="BJ680" s="4">
        <f t="shared" si="433"/>
        <v>1</v>
      </c>
      <c r="BK680" s="4">
        <f t="shared" si="434"/>
        <v>0</v>
      </c>
      <c r="BL680" s="4">
        <f t="shared" si="435"/>
        <v>0</v>
      </c>
      <c r="BM680" s="4">
        <f t="shared" si="436"/>
        <v>0</v>
      </c>
      <c r="BN680" s="4">
        <f t="shared" si="437"/>
        <v>0</v>
      </c>
      <c r="BO680">
        <f>SUMIFS(BH$5:BH680,$AA$5:$AA680,$AA680)</f>
        <v>16</v>
      </c>
      <c r="BP680">
        <f>SUMIFS(BI$5:BI680,$AA$5:$AA680,$AA680)</f>
        <v>15</v>
      </c>
      <c r="BQ680">
        <f>SUMIFS(BJ$5:BJ680,$AA$5:$AA680,$AA680)</f>
        <v>25</v>
      </c>
      <c r="BR680">
        <f>SUMIFS(BK$5:BK680,$AA$5:$AA680,$AA680)</f>
        <v>22</v>
      </c>
      <c r="BS680">
        <f>SUMIFS(BL$5:BL680,$AA$5:$AA680,$AA680)</f>
        <v>21</v>
      </c>
      <c r="BT680">
        <f>SUMIFS(BM$5:BM680,$AA$5:$AA680,$AA680)</f>
        <v>34</v>
      </c>
      <c r="BU680">
        <f>SUMIFS(BN$5:BN680,$AA$5:$AA680,$AA680)</f>
        <v>0</v>
      </c>
      <c r="BV680">
        <f t="shared" si="438"/>
        <v>18</v>
      </c>
      <c r="BW680">
        <f t="shared" si="439"/>
        <v>16</v>
      </c>
      <c r="BX680">
        <f t="shared" si="440"/>
        <v>28</v>
      </c>
      <c r="BY680">
        <f t="shared" si="441"/>
        <v>23</v>
      </c>
      <c r="BZ680">
        <f t="shared" si="442"/>
        <v>22</v>
      </c>
      <c r="CA680">
        <f t="shared" si="443"/>
        <v>40</v>
      </c>
      <c r="CB680">
        <f t="shared" si="444"/>
        <v>0</v>
      </c>
      <c r="CC680">
        <f t="shared" si="445"/>
        <v>25</v>
      </c>
      <c r="CD680">
        <f t="shared" si="446"/>
        <v>28</v>
      </c>
      <c r="CE680" t="str">
        <f>IFERROR(VLOOKUP($AA680,'Tuyến và nhân viên'!$I:$O,7,0),"")</f>
        <v>Trần Văn Khanh</v>
      </c>
      <c r="CF680">
        <f t="shared" si="447"/>
        <v>2</v>
      </c>
      <c r="CG680">
        <f t="shared" si="448"/>
        <v>1</v>
      </c>
      <c r="CH680">
        <f>COUNTIFS($L680:L680,"x")</f>
        <v>0</v>
      </c>
      <c r="CI680">
        <f>COUNTIFS($L680:M680,"x")</f>
        <v>0</v>
      </c>
      <c r="CJ680">
        <f>COUNTIFS($L680:N680,"x")</f>
        <v>1</v>
      </c>
      <c r="CK680">
        <f>COUNTIFS($L680:O680,"x")</f>
        <v>1</v>
      </c>
      <c r="CL680">
        <f>COUNTIFS($L680:P680,"x")</f>
        <v>1</v>
      </c>
      <c r="CM680">
        <f>COUNTIFS($L680:Q680,"x")</f>
        <v>1</v>
      </c>
      <c r="CN680">
        <f>COUNTIFS($L680:R680,"x")</f>
        <v>1</v>
      </c>
      <c r="CO680" t="str" cm="1">
        <f t="array" ref="CO680">IFERROR(INDEX($CH$4:$CN$4,0,MATCH(1,$CH680:$CN680,0)),"")</f>
        <v>Thứ 4</v>
      </c>
      <c r="CP680" t="str" cm="1">
        <f t="array" ref="CP680">IFERROR(INDEX($CH$4:$CN$4,0,MATCH(2,$CH680:$CN680,0)),"")</f>
        <v/>
      </c>
      <c r="CQ680" t="str">
        <f t="shared" si="449"/>
        <v>Thứ 4</v>
      </c>
      <c r="CR680" t="str">
        <f t="shared" si="414"/>
        <v>F2 - Tuần 2 &amp; 4</v>
      </c>
    </row>
    <row r="681" spans="1:96" x14ac:dyDescent="0.3">
      <c r="A681" s="117" t="s">
        <v>39635</v>
      </c>
      <c r="B681" s="118" t="s">
        <v>33266</v>
      </c>
      <c r="C681" s="118" t="s">
        <v>33267</v>
      </c>
      <c r="D681" s="118" t="s">
        <v>39663</v>
      </c>
      <c r="E681" s="118" t="s">
        <v>39664</v>
      </c>
      <c r="F681" s="118" t="s">
        <v>39366</v>
      </c>
      <c r="G681" s="118" t="s">
        <v>39367</v>
      </c>
      <c r="H681" s="118" t="s">
        <v>36735</v>
      </c>
      <c r="I681" s="118" t="s">
        <v>22</v>
      </c>
      <c r="J681" s="119" t="s">
        <v>39658</v>
      </c>
      <c r="K681" s="119" t="s">
        <v>23</v>
      </c>
      <c r="L681" s="117" t="s">
        <v>23</v>
      </c>
      <c r="M681" s="117" t="s">
        <v>23</v>
      </c>
      <c r="N681" s="117" t="s">
        <v>23</v>
      </c>
      <c r="O681" s="117" t="s">
        <v>24</v>
      </c>
      <c r="P681" s="117" t="s">
        <v>23</v>
      </c>
      <c r="Q681" s="117" t="s">
        <v>23</v>
      </c>
      <c r="R681" s="117" t="s">
        <v>23</v>
      </c>
      <c r="S681" s="117" t="s">
        <v>24</v>
      </c>
      <c r="T681" s="117" t="s">
        <v>24</v>
      </c>
      <c r="U681" s="117" t="s">
        <v>24</v>
      </c>
      <c r="V681" s="117" t="s">
        <v>24</v>
      </c>
      <c r="W681" s="74" t="str">
        <f t="shared" si="415"/>
        <v/>
      </c>
      <c r="X681" s="74" t="str">
        <f t="shared" si="416"/>
        <v>x</v>
      </c>
      <c r="Y681" s="74" t="str">
        <f t="shared" si="417"/>
        <v/>
      </c>
      <c r="Z681" s="74" t="str">
        <f t="shared" si="418"/>
        <v>x</v>
      </c>
      <c r="AA681" t="str">
        <f>VLOOKUP($D681,'Tuyến và nhân viên'!$D:$M,6,0)</f>
        <v>HL00623</v>
      </c>
      <c r="AB681" t="str">
        <f>VLOOKUP($D681,'Tuyến và nhân viên'!$D:$M,7,0)</f>
        <v>Lê Thị Liên Thư</v>
      </c>
      <c r="AC681" s="16" t="str">
        <f>IFERROR(VLOOKUP($F681,DSKH!$D:$BF,53,0),"")</f>
        <v>F2</v>
      </c>
      <c r="AD681" s="16" t="str">
        <f>IFERROR(VLOOKUP($F681,DSKH!$D:$BF,54,0),"")</f>
        <v>GT</v>
      </c>
      <c r="AE681" s="4">
        <f>SUMIFS('Doanh số khách hàng'!$F:$F,'Doanh số khách hàng'!$A:$A,'Chi tiết tuyến'!$F681)</f>
        <v>0</v>
      </c>
      <c r="AF681" s="16" t="str">
        <f t="shared" si="410"/>
        <v>F4</v>
      </c>
      <c r="AG681" s="16" t="str">
        <f t="shared" si="411"/>
        <v>F2</v>
      </c>
      <c r="AH681" t="b">
        <f t="shared" si="419"/>
        <v>0</v>
      </c>
      <c r="AI681" t="b">
        <f t="shared" si="420"/>
        <v>1</v>
      </c>
      <c r="AJ681">
        <f>IFERROR(VLOOKUP($AC681,Master!$D:$E,2,0),"")</f>
        <v>2</v>
      </c>
      <c r="AK681">
        <f>VLOOKUP($AF681,Master!$D:$E,2,0)</f>
        <v>4</v>
      </c>
      <c r="AL681" s="4">
        <f t="shared" si="421"/>
        <v>0</v>
      </c>
      <c r="AM681" t="str">
        <f>IFERROR(VLOOKUP($F681,DSKH!$D:$BF,31,0),"")</f>
        <v>Tỉnh Cà Mau</v>
      </c>
      <c r="AN681" t="str">
        <f>IFERROR(VLOOKUP($F681,DSKH!$D:$BF,29,0),"")</f>
        <v>Xã Vĩnh Mỹ</v>
      </c>
      <c r="AO681">
        <f>IFERROR(VLOOKUP($F681,DSKH!$D:$BF,52,0),"")</f>
        <v>0</v>
      </c>
      <c r="AP681">
        <f>IF(L681="x",1+COUNTIFS(AP$4:AP680,"&gt;0",$AA$4:$AA680,$AA680),0)</f>
        <v>0</v>
      </c>
      <c r="AQ681">
        <f>IF(M681="x",1+COUNTIFS(AQ$4:AQ680,"&gt;0",$AA$4:$AA680,$AA680),0)</f>
        <v>0</v>
      </c>
      <c r="AR681">
        <f>IF(N681="x",1+COUNTIFS(AR$4:AR680,"&gt;0",$AA$4:$AA680,$AA680),0)</f>
        <v>0</v>
      </c>
      <c r="AS681">
        <f>IF(O681="x",1+COUNTIFS(AS$4:AS680,"&gt;0",$AA$4:$AA680,$AA680),0)</f>
        <v>29</v>
      </c>
      <c r="AT681">
        <f>IF(P681="x",1+COUNTIFS(AT$4:AT680,"&gt;0",$AA$4:$AA680,$AA680),0)</f>
        <v>0</v>
      </c>
      <c r="AU681">
        <f>IF(Q681="x",1+COUNTIFS(AU$4:AU680,"&gt;0",$AA$4:$AA680,$AA680),0)</f>
        <v>0</v>
      </c>
      <c r="AV681">
        <f>IF(R681="x",1+COUNTIFS(AV$4:AV680,"&gt;0",$AA$4:$AA680,$AA680),0)</f>
        <v>0</v>
      </c>
      <c r="AW681">
        <f t="shared" si="412"/>
        <v>0</v>
      </c>
      <c r="AX681">
        <f t="shared" si="413"/>
        <v>1</v>
      </c>
      <c r="AY681">
        <f t="shared" si="422"/>
        <v>0</v>
      </c>
      <c r="AZ681">
        <f t="shared" si="423"/>
        <v>1</v>
      </c>
      <c r="BA681" s="4">
        <f t="shared" si="424"/>
        <v>0</v>
      </c>
      <c r="BB681" s="4">
        <f t="shared" si="425"/>
        <v>0</v>
      </c>
      <c r="BC681" s="4">
        <f t="shared" si="426"/>
        <v>0</v>
      </c>
      <c r="BD681" s="4">
        <f t="shared" si="427"/>
        <v>0</v>
      </c>
      <c r="BE681" s="4">
        <f t="shared" si="428"/>
        <v>0</v>
      </c>
      <c r="BF681" s="4">
        <f t="shared" si="429"/>
        <v>0</v>
      </c>
      <c r="BG681" s="4">
        <f t="shared" si="430"/>
        <v>0</v>
      </c>
      <c r="BH681" s="4">
        <f t="shared" si="431"/>
        <v>0</v>
      </c>
      <c r="BI681" s="4">
        <f t="shared" si="432"/>
        <v>0</v>
      </c>
      <c r="BJ681" s="4">
        <f t="shared" si="433"/>
        <v>0</v>
      </c>
      <c r="BK681" s="4">
        <f t="shared" si="434"/>
        <v>1</v>
      </c>
      <c r="BL681" s="4">
        <f t="shared" si="435"/>
        <v>0</v>
      </c>
      <c r="BM681" s="4">
        <f t="shared" si="436"/>
        <v>0</v>
      </c>
      <c r="BN681" s="4">
        <f t="shared" si="437"/>
        <v>0</v>
      </c>
      <c r="BO681">
        <f>SUMIFS(BH$5:BH681,$AA$5:$AA681,$AA681)</f>
        <v>16</v>
      </c>
      <c r="BP681">
        <f>SUMIFS(BI$5:BI681,$AA$5:$AA681,$AA681)</f>
        <v>15</v>
      </c>
      <c r="BQ681">
        <f>SUMIFS(BJ$5:BJ681,$AA$5:$AA681,$AA681)</f>
        <v>25</v>
      </c>
      <c r="BR681">
        <f>SUMIFS(BK$5:BK681,$AA$5:$AA681,$AA681)</f>
        <v>23</v>
      </c>
      <c r="BS681">
        <f>SUMIFS(BL$5:BL681,$AA$5:$AA681,$AA681)</f>
        <v>21</v>
      </c>
      <c r="BT681">
        <f>SUMIFS(BM$5:BM681,$AA$5:$AA681,$AA681)</f>
        <v>34</v>
      </c>
      <c r="BU681">
        <f>SUMIFS(BN$5:BN681,$AA$5:$AA681,$AA681)</f>
        <v>0</v>
      </c>
      <c r="BV681">
        <f t="shared" si="438"/>
        <v>18</v>
      </c>
      <c r="BW681">
        <f t="shared" si="439"/>
        <v>16</v>
      </c>
      <c r="BX681">
        <f t="shared" si="440"/>
        <v>28</v>
      </c>
      <c r="BY681">
        <f t="shared" si="441"/>
        <v>23</v>
      </c>
      <c r="BZ681">
        <f t="shared" si="442"/>
        <v>22</v>
      </c>
      <c r="CA681">
        <f t="shared" si="443"/>
        <v>40</v>
      </c>
      <c r="CB681">
        <f t="shared" si="444"/>
        <v>0</v>
      </c>
      <c r="CC681">
        <f t="shared" si="445"/>
        <v>23</v>
      </c>
      <c r="CD681">
        <f t="shared" si="446"/>
        <v>23</v>
      </c>
      <c r="CE681" t="str">
        <f>IFERROR(VLOOKUP($AA681,'Tuyến và nhân viên'!$I:$O,7,0),"")</f>
        <v>Trần Văn Khanh</v>
      </c>
      <c r="CF681">
        <f t="shared" si="447"/>
        <v>2</v>
      </c>
      <c r="CG681">
        <f t="shared" si="448"/>
        <v>1</v>
      </c>
      <c r="CH681">
        <f>COUNTIFS($L681:L681,"x")</f>
        <v>0</v>
      </c>
      <c r="CI681">
        <f>COUNTIFS($L681:M681,"x")</f>
        <v>0</v>
      </c>
      <c r="CJ681">
        <f>COUNTIFS($L681:N681,"x")</f>
        <v>0</v>
      </c>
      <c r="CK681">
        <f>COUNTIFS($L681:O681,"x")</f>
        <v>1</v>
      </c>
      <c r="CL681">
        <f>COUNTIFS($L681:P681,"x")</f>
        <v>1</v>
      </c>
      <c r="CM681">
        <f>COUNTIFS($L681:Q681,"x")</f>
        <v>1</v>
      </c>
      <c r="CN681">
        <f>COUNTIFS($L681:R681,"x")</f>
        <v>1</v>
      </c>
      <c r="CO681" t="str" cm="1">
        <f t="array" ref="CO681">IFERROR(INDEX($CH$4:$CN$4,0,MATCH(1,$CH681:$CN681,0)),"")</f>
        <v>Thứ 5</v>
      </c>
      <c r="CP681" t="str" cm="1">
        <f t="array" ref="CP681">IFERROR(INDEX($CH$4:$CN$4,0,MATCH(2,$CH681:$CN681,0)),"")</f>
        <v/>
      </c>
      <c r="CQ681" t="str">
        <f t="shared" si="449"/>
        <v>Thứ 5</v>
      </c>
      <c r="CR681" t="str">
        <f t="shared" si="414"/>
        <v>F2 - Tuần 2 &amp; 4</v>
      </c>
    </row>
    <row r="682" spans="1:96" x14ac:dyDescent="0.3">
      <c r="A682" s="117" t="s">
        <v>39639</v>
      </c>
      <c r="B682" s="118" t="s">
        <v>33266</v>
      </c>
      <c r="C682" s="118" t="s">
        <v>33267</v>
      </c>
      <c r="D682" s="118" t="s">
        <v>39663</v>
      </c>
      <c r="E682" s="118" t="s">
        <v>39664</v>
      </c>
      <c r="F682" s="118" t="s">
        <v>39380</v>
      </c>
      <c r="G682" s="118" t="s">
        <v>39381</v>
      </c>
      <c r="H682" s="118" t="s">
        <v>39384</v>
      </c>
      <c r="I682" s="118" t="s">
        <v>22</v>
      </c>
      <c r="J682" s="119" t="s">
        <v>39658</v>
      </c>
      <c r="K682" s="119" t="s">
        <v>23</v>
      </c>
      <c r="L682" s="117" t="s">
        <v>23</v>
      </c>
      <c r="M682" s="117" t="s">
        <v>23</v>
      </c>
      <c r="N682" s="117" t="s">
        <v>23</v>
      </c>
      <c r="O682" s="117" t="s">
        <v>23</v>
      </c>
      <c r="P682" s="117" t="s">
        <v>24</v>
      </c>
      <c r="Q682" s="117" t="s">
        <v>23</v>
      </c>
      <c r="R682" s="117" t="s">
        <v>23</v>
      </c>
      <c r="S682" s="117" t="s">
        <v>24</v>
      </c>
      <c r="T682" s="117" t="s">
        <v>24</v>
      </c>
      <c r="U682" s="117" t="s">
        <v>24</v>
      </c>
      <c r="V682" s="117" t="s">
        <v>24</v>
      </c>
      <c r="W682" s="74" t="str">
        <f t="shared" si="415"/>
        <v/>
      </c>
      <c r="X682" s="74" t="str">
        <f t="shared" si="416"/>
        <v>x</v>
      </c>
      <c r="Y682" s="74" t="str">
        <f t="shared" si="417"/>
        <v/>
      </c>
      <c r="Z682" s="74" t="str">
        <f t="shared" si="418"/>
        <v>x</v>
      </c>
      <c r="AA682" t="str">
        <f>VLOOKUP($D682,'Tuyến và nhân viên'!$D:$M,6,0)</f>
        <v>HL00623</v>
      </c>
      <c r="AB682" t="str">
        <f>VLOOKUP($D682,'Tuyến và nhân viên'!$D:$M,7,0)</f>
        <v>Lê Thị Liên Thư</v>
      </c>
      <c r="AC682" s="16" t="str">
        <f>IFERROR(VLOOKUP($F682,DSKH!$D:$BF,53,0),"")</f>
        <v>F2</v>
      </c>
      <c r="AD682" s="16" t="str">
        <f>IFERROR(VLOOKUP($F682,DSKH!$D:$BF,54,0),"")</f>
        <v>GT</v>
      </c>
      <c r="AE682" s="4">
        <f>SUMIFS('Doanh số khách hàng'!$F:$F,'Doanh số khách hàng'!$A:$A,'Chi tiết tuyến'!$F682)</f>
        <v>0</v>
      </c>
      <c r="AF682" s="16" t="str">
        <f t="shared" si="410"/>
        <v>F4</v>
      </c>
      <c r="AG682" s="16" t="str">
        <f t="shared" si="411"/>
        <v>F2</v>
      </c>
      <c r="AH682" t="b">
        <f t="shared" si="419"/>
        <v>0</v>
      </c>
      <c r="AI682" t="b">
        <f t="shared" si="420"/>
        <v>1</v>
      </c>
      <c r="AJ682">
        <f>IFERROR(VLOOKUP($AC682,Master!$D:$E,2,0),"")</f>
        <v>2</v>
      </c>
      <c r="AK682">
        <f>VLOOKUP($AF682,Master!$D:$E,2,0)</f>
        <v>4</v>
      </c>
      <c r="AL682" s="4">
        <f t="shared" si="421"/>
        <v>0</v>
      </c>
      <c r="AM682" t="str">
        <f>IFERROR(VLOOKUP($F682,DSKH!$D:$BF,31,0),"")</f>
        <v>Tỉnh Cà Mau</v>
      </c>
      <c r="AN682" t="str">
        <f>IFERROR(VLOOKUP($F682,DSKH!$D:$BF,29,0),"")</f>
        <v>Xã Hồng Dân</v>
      </c>
      <c r="AO682">
        <f>IFERROR(VLOOKUP($F682,DSKH!$D:$BF,52,0),"")</f>
        <v>0</v>
      </c>
      <c r="AP682">
        <f>IF(L682="x",1+COUNTIFS(AP$4:AP681,"&gt;0",$AA$4:$AA681,$AA681),0)</f>
        <v>0</v>
      </c>
      <c r="AQ682">
        <f>IF(M682="x",1+COUNTIFS(AQ$4:AQ681,"&gt;0",$AA$4:$AA681,$AA681),0)</f>
        <v>0</v>
      </c>
      <c r="AR682">
        <f>IF(N682="x",1+COUNTIFS(AR$4:AR681,"&gt;0",$AA$4:$AA681,$AA681),0)</f>
        <v>0</v>
      </c>
      <c r="AS682">
        <f>IF(O682="x",1+COUNTIFS(AS$4:AS681,"&gt;0",$AA$4:$AA681,$AA681),0)</f>
        <v>0</v>
      </c>
      <c r="AT682">
        <f>IF(P682="x",1+COUNTIFS(AT$4:AT681,"&gt;0",$AA$4:$AA681,$AA681),0)</f>
        <v>24</v>
      </c>
      <c r="AU682">
        <f>IF(Q682="x",1+COUNTIFS(AU$4:AU681,"&gt;0",$AA$4:$AA681,$AA681),0)</f>
        <v>0</v>
      </c>
      <c r="AV682">
        <f>IF(R682="x",1+COUNTIFS(AV$4:AV681,"&gt;0",$AA$4:$AA681,$AA681),0)</f>
        <v>0</v>
      </c>
      <c r="AW682">
        <f t="shared" si="412"/>
        <v>0</v>
      </c>
      <c r="AX682">
        <f t="shared" si="413"/>
        <v>1</v>
      </c>
      <c r="AY682">
        <f t="shared" si="422"/>
        <v>0</v>
      </c>
      <c r="AZ682">
        <f t="shared" si="423"/>
        <v>1</v>
      </c>
      <c r="BA682" s="4">
        <f t="shared" si="424"/>
        <v>0</v>
      </c>
      <c r="BB682" s="4">
        <f t="shared" si="425"/>
        <v>0</v>
      </c>
      <c r="BC682" s="4">
        <f t="shared" si="426"/>
        <v>0</v>
      </c>
      <c r="BD682" s="4">
        <f t="shared" si="427"/>
        <v>0</v>
      </c>
      <c r="BE682" s="4">
        <f t="shared" si="428"/>
        <v>0</v>
      </c>
      <c r="BF682" s="4">
        <f t="shared" si="429"/>
        <v>0</v>
      </c>
      <c r="BG682" s="4">
        <f t="shared" si="430"/>
        <v>0</v>
      </c>
      <c r="BH682" s="4">
        <f t="shared" si="431"/>
        <v>0</v>
      </c>
      <c r="BI682" s="4">
        <f t="shared" si="432"/>
        <v>0</v>
      </c>
      <c r="BJ682" s="4">
        <f t="shared" si="433"/>
        <v>0</v>
      </c>
      <c r="BK682" s="4">
        <f t="shared" si="434"/>
        <v>0</v>
      </c>
      <c r="BL682" s="4">
        <f t="shared" si="435"/>
        <v>1</v>
      </c>
      <c r="BM682" s="4">
        <f t="shared" si="436"/>
        <v>0</v>
      </c>
      <c r="BN682" s="4">
        <f t="shared" si="437"/>
        <v>0</v>
      </c>
      <c r="BO682">
        <f>SUMIFS(BH$5:BH682,$AA$5:$AA682,$AA682)</f>
        <v>16</v>
      </c>
      <c r="BP682">
        <f>SUMIFS(BI$5:BI682,$AA$5:$AA682,$AA682)</f>
        <v>15</v>
      </c>
      <c r="BQ682">
        <f>SUMIFS(BJ$5:BJ682,$AA$5:$AA682,$AA682)</f>
        <v>25</v>
      </c>
      <c r="BR682">
        <f>SUMIFS(BK$5:BK682,$AA$5:$AA682,$AA682)</f>
        <v>23</v>
      </c>
      <c r="BS682">
        <f>SUMIFS(BL$5:BL682,$AA$5:$AA682,$AA682)</f>
        <v>22</v>
      </c>
      <c r="BT682">
        <f>SUMIFS(BM$5:BM682,$AA$5:$AA682,$AA682)</f>
        <v>34</v>
      </c>
      <c r="BU682">
        <f>SUMIFS(BN$5:BN682,$AA$5:$AA682,$AA682)</f>
        <v>0</v>
      </c>
      <c r="BV682">
        <f t="shared" si="438"/>
        <v>18</v>
      </c>
      <c r="BW682">
        <f t="shared" si="439"/>
        <v>16</v>
      </c>
      <c r="BX682">
        <f t="shared" si="440"/>
        <v>28</v>
      </c>
      <c r="BY682">
        <f t="shared" si="441"/>
        <v>23</v>
      </c>
      <c r="BZ682">
        <f t="shared" si="442"/>
        <v>22</v>
      </c>
      <c r="CA682">
        <f t="shared" si="443"/>
        <v>40</v>
      </c>
      <c r="CB682">
        <f t="shared" si="444"/>
        <v>0</v>
      </c>
      <c r="CC682">
        <f t="shared" si="445"/>
        <v>22</v>
      </c>
      <c r="CD682">
        <f t="shared" si="446"/>
        <v>22</v>
      </c>
      <c r="CE682" t="str">
        <f>IFERROR(VLOOKUP($AA682,'Tuyến và nhân viên'!$I:$O,7,0),"")</f>
        <v>Trần Văn Khanh</v>
      </c>
      <c r="CF682">
        <f t="shared" si="447"/>
        <v>2</v>
      </c>
      <c r="CG682">
        <f t="shared" si="448"/>
        <v>1</v>
      </c>
      <c r="CH682">
        <f>COUNTIFS($L682:L682,"x")</f>
        <v>0</v>
      </c>
      <c r="CI682">
        <f>COUNTIFS($L682:M682,"x")</f>
        <v>0</v>
      </c>
      <c r="CJ682">
        <f>COUNTIFS($L682:N682,"x")</f>
        <v>0</v>
      </c>
      <c r="CK682">
        <f>COUNTIFS($L682:O682,"x")</f>
        <v>0</v>
      </c>
      <c r="CL682">
        <f>COUNTIFS($L682:P682,"x")</f>
        <v>1</v>
      </c>
      <c r="CM682">
        <f>COUNTIFS($L682:Q682,"x")</f>
        <v>1</v>
      </c>
      <c r="CN682">
        <f>COUNTIFS($L682:R682,"x")</f>
        <v>1</v>
      </c>
      <c r="CO682" t="str" cm="1">
        <f t="array" ref="CO682">IFERROR(INDEX($CH$4:$CN$4,0,MATCH(1,$CH682:$CN682,0)),"")</f>
        <v>Thứ 6</v>
      </c>
      <c r="CP682" t="str" cm="1">
        <f t="array" ref="CP682">IFERROR(INDEX($CH$4:$CN$4,0,MATCH(2,$CH682:$CN682,0)),"")</f>
        <v/>
      </c>
      <c r="CQ682" t="str">
        <f t="shared" si="449"/>
        <v>Thứ 6</v>
      </c>
      <c r="CR682" t="str">
        <f t="shared" si="414"/>
        <v>F2 - Tuần 2 &amp; 4</v>
      </c>
    </row>
    <row r="683" spans="1:96" x14ac:dyDescent="0.3">
      <c r="A683" s="117" t="s">
        <v>39649</v>
      </c>
      <c r="B683" s="118" t="s">
        <v>33266</v>
      </c>
      <c r="C683" s="118" t="s">
        <v>33267</v>
      </c>
      <c r="D683" s="118" t="s">
        <v>39663</v>
      </c>
      <c r="E683" s="118" t="s">
        <v>39664</v>
      </c>
      <c r="F683" s="118" t="s">
        <v>39409</v>
      </c>
      <c r="G683" s="118" t="s">
        <v>39410</v>
      </c>
      <c r="H683" s="118" t="s">
        <v>39415</v>
      </c>
      <c r="I683" s="118" t="s">
        <v>22</v>
      </c>
      <c r="J683" s="119" t="s">
        <v>39658</v>
      </c>
      <c r="K683" s="119" t="s">
        <v>23</v>
      </c>
      <c r="L683" s="117" t="s">
        <v>23</v>
      </c>
      <c r="M683" s="117" t="s">
        <v>23</v>
      </c>
      <c r="N683" s="117" t="s">
        <v>23</v>
      </c>
      <c r="O683" s="117" t="s">
        <v>23</v>
      </c>
      <c r="P683" s="117" t="s">
        <v>23</v>
      </c>
      <c r="Q683" s="117" t="s">
        <v>24</v>
      </c>
      <c r="R683" s="117" t="s">
        <v>23</v>
      </c>
      <c r="S683" s="117" t="s">
        <v>24</v>
      </c>
      <c r="T683" s="117" t="s">
        <v>24</v>
      </c>
      <c r="U683" s="117" t="s">
        <v>24</v>
      </c>
      <c r="V683" s="117" t="s">
        <v>24</v>
      </c>
      <c r="W683" s="74" t="str">
        <f t="shared" si="415"/>
        <v/>
      </c>
      <c r="X683" s="74" t="str">
        <f t="shared" si="416"/>
        <v>x</v>
      </c>
      <c r="Y683" s="74" t="str">
        <f t="shared" si="417"/>
        <v/>
      </c>
      <c r="Z683" s="74" t="str">
        <f t="shared" si="418"/>
        <v>x</v>
      </c>
      <c r="AA683" t="str">
        <f>VLOOKUP($D683,'Tuyến và nhân viên'!$D:$M,6,0)</f>
        <v>HL00623</v>
      </c>
      <c r="AB683" t="str">
        <f>VLOOKUP($D683,'Tuyến và nhân viên'!$D:$M,7,0)</f>
        <v>Lê Thị Liên Thư</v>
      </c>
      <c r="AC683" s="16" t="str">
        <f>IFERROR(VLOOKUP($F683,DSKH!$D:$BF,53,0),"")</f>
        <v>F2</v>
      </c>
      <c r="AD683" s="16" t="str">
        <f>IFERROR(VLOOKUP($F683,DSKH!$D:$BF,54,0),"")</f>
        <v>GT</v>
      </c>
      <c r="AE683" s="4">
        <f>SUMIFS('Doanh số khách hàng'!$F:$F,'Doanh số khách hàng'!$A:$A,'Chi tiết tuyến'!$F683)</f>
        <v>0</v>
      </c>
      <c r="AF683" s="16" t="str">
        <f t="shared" si="410"/>
        <v>F4</v>
      </c>
      <c r="AG683" s="16" t="str">
        <f t="shared" si="411"/>
        <v>F2</v>
      </c>
      <c r="AH683" t="b">
        <f t="shared" si="419"/>
        <v>0</v>
      </c>
      <c r="AI683" t="b">
        <f t="shared" si="420"/>
        <v>1</v>
      </c>
      <c r="AJ683">
        <f>IFERROR(VLOOKUP($AC683,Master!$D:$E,2,0),"")</f>
        <v>2</v>
      </c>
      <c r="AK683">
        <f>VLOOKUP($AF683,Master!$D:$E,2,0)</f>
        <v>4</v>
      </c>
      <c r="AL683" s="4">
        <f t="shared" si="421"/>
        <v>0</v>
      </c>
      <c r="AM683" t="str">
        <f>IFERROR(VLOOKUP($F683,DSKH!$D:$BF,31,0),"")</f>
        <v>Tỉnh Cà Mau</v>
      </c>
      <c r="AN683" t="str">
        <f>IFERROR(VLOOKUP($F683,DSKH!$D:$BF,29,0),"")</f>
        <v>Xã Vĩnh Lợi</v>
      </c>
      <c r="AO683">
        <f>IFERROR(VLOOKUP($F683,DSKH!$D:$BF,52,0),"")</f>
        <v>0</v>
      </c>
      <c r="AP683">
        <f>IF(L683="x",1+COUNTIFS(AP$4:AP682,"&gt;0",$AA$4:$AA682,$AA682),0)</f>
        <v>0</v>
      </c>
      <c r="AQ683">
        <f>IF(M683="x",1+COUNTIFS(AQ$4:AQ682,"&gt;0",$AA$4:$AA682,$AA682),0)</f>
        <v>0</v>
      </c>
      <c r="AR683">
        <f>IF(N683="x",1+COUNTIFS(AR$4:AR682,"&gt;0",$AA$4:$AA682,$AA682),0)</f>
        <v>0</v>
      </c>
      <c r="AS683">
        <f>IF(O683="x",1+COUNTIFS(AS$4:AS682,"&gt;0",$AA$4:$AA682,$AA682),0)</f>
        <v>0</v>
      </c>
      <c r="AT683">
        <f>IF(P683="x",1+COUNTIFS(AT$4:AT682,"&gt;0",$AA$4:$AA682,$AA682),0)</f>
        <v>0</v>
      </c>
      <c r="AU683">
        <f>IF(Q683="x",1+COUNTIFS(AU$4:AU682,"&gt;0",$AA$4:$AA682,$AA682),0)</f>
        <v>42</v>
      </c>
      <c r="AV683">
        <f>IF(R683="x",1+COUNTIFS(AV$4:AV682,"&gt;0",$AA$4:$AA682,$AA682),0)</f>
        <v>0</v>
      </c>
      <c r="AW683">
        <f t="shared" si="412"/>
        <v>0</v>
      </c>
      <c r="AX683">
        <f t="shared" si="413"/>
        <v>1</v>
      </c>
      <c r="AY683">
        <f t="shared" si="422"/>
        <v>0</v>
      </c>
      <c r="AZ683">
        <f t="shared" si="423"/>
        <v>1</v>
      </c>
      <c r="BA683" s="4">
        <f t="shared" si="424"/>
        <v>0</v>
      </c>
      <c r="BB683" s="4">
        <f t="shared" si="425"/>
        <v>0</v>
      </c>
      <c r="BC683" s="4">
        <f t="shared" si="426"/>
        <v>0</v>
      </c>
      <c r="BD683" s="4">
        <f t="shared" si="427"/>
        <v>0</v>
      </c>
      <c r="BE683" s="4">
        <f t="shared" si="428"/>
        <v>0</v>
      </c>
      <c r="BF683" s="4">
        <f t="shared" si="429"/>
        <v>0</v>
      </c>
      <c r="BG683" s="4">
        <f t="shared" si="430"/>
        <v>0</v>
      </c>
      <c r="BH683" s="4">
        <f t="shared" si="431"/>
        <v>0</v>
      </c>
      <c r="BI683" s="4">
        <f t="shared" si="432"/>
        <v>0</v>
      </c>
      <c r="BJ683" s="4">
        <f t="shared" si="433"/>
        <v>0</v>
      </c>
      <c r="BK683" s="4">
        <f t="shared" si="434"/>
        <v>0</v>
      </c>
      <c r="BL683" s="4">
        <f t="shared" si="435"/>
        <v>0</v>
      </c>
      <c r="BM683" s="4">
        <f t="shared" si="436"/>
        <v>1</v>
      </c>
      <c r="BN683" s="4">
        <f t="shared" si="437"/>
        <v>0</v>
      </c>
      <c r="BO683">
        <f>SUMIFS(BH$5:BH683,$AA$5:$AA683,$AA683)</f>
        <v>16</v>
      </c>
      <c r="BP683">
        <f>SUMIFS(BI$5:BI683,$AA$5:$AA683,$AA683)</f>
        <v>15</v>
      </c>
      <c r="BQ683">
        <f>SUMIFS(BJ$5:BJ683,$AA$5:$AA683,$AA683)</f>
        <v>25</v>
      </c>
      <c r="BR683">
        <f>SUMIFS(BK$5:BK683,$AA$5:$AA683,$AA683)</f>
        <v>23</v>
      </c>
      <c r="BS683">
        <f>SUMIFS(BL$5:BL683,$AA$5:$AA683,$AA683)</f>
        <v>22</v>
      </c>
      <c r="BT683">
        <f>SUMIFS(BM$5:BM683,$AA$5:$AA683,$AA683)</f>
        <v>35</v>
      </c>
      <c r="BU683">
        <f>SUMIFS(BN$5:BN683,$AA$5:$AA683,$AA683)</f>
        <v>0</v>
      </c>
      <c r="BV683">
        <f t="shared" si="438"/>
        <v>18</v>
      </c>
      <c r="BW683">
        <f t="shared" si="439"/>
        <v>16</v>
      </c>
      <c r="BX683">
        <f t="shared" si="440"/>
        <v>28</v>
      </c>
      <c r="BY683">
        <f t="shared" si="441"/>
        <v>23</v>
      </c>
      <c r="BZ683">
        <f t="shared" si="442"/>
        <v>22</v>
      </c>
      <c r="CA683">
        <f t="shared" si="443"/>
        <v>40</v>
      </c>
      <c r="CB683">
        <f t="shared" si="444"/>
        <v>0</v>
      </c>
      <c r="CC683">
        <f t="shared" si="445"/>
        <v>35</v>
      </c>
      <c r="CD683">
        <f t="shared" si="446"/>
        <v>40</v>
      </c>
      <c r="CE683" t="str">
        <f>IFERROR(VLOOKUP($AA683,'Tuyến và nhân viên'!$I:$O,7,0),"")</f>
        <v>Trần Văn Khanh</v>
      </c>
      <c r="CF683">
        <f t="shared" si="447"/>
        <v>2</v>
      </c>
      <c r="CG683">
        <f t="shared" si="448"/>
        <v>1</v>
      </c>
      <c r="CH683">
        <f>COUNTIFS($L683:L683,"x")</f>
        <v>0</v>
      </c>
      <c r="CI683">
        <f>COUNTIFS($L683:M683,"x")</f>
        <v>0</v>
      </c>
      <c r="CJ683">
        <f>COUNTIFS($L683:N683,"x")</f>
        <v>0</v>
      </c>
      <c r="CK683">
        <f>COUNTIFS($L683:O683,"x")</f>
        <v>0</v>
      </c>
      <c r="CL683">
        <f>COUNTIFS($L683:P683,"x")</f>
        <v>0</v>
      </c>
      <c r="CM683">
        <f>COUNTIFS($L683:Q683,"x")</f>
        <v>1</v>
      </c>
      <c r="CN683">
        <f>COUNTIFS($L683:R683,"x")</f>
        <v>1</v>
      </c>
      <c r="CO683" t="str" cm="1">
        <f t="array" ref="CO683">IFERROR(INDEX($CH$4:$CN$4,0,MATCH(1,$CH683:$CN683,0)),"")</f>
        <v>Thứ 7</v>
      </c>
      <c r="CP683" t="str" cm="1">
        <f t="array" ref="CP683">IFERROR(INDEX($CH$4:$CN$4,0,MATCH(2,$CH683:$CN683,0)),"")</f>
        <v/>
      </c>
      <c r="CQ683" t="str">
        <f t="shared" si="449"/>
        <v>Thứ 7</v>
      </c>
      <c r="CR683" t="str">
        <f t="shared" si="414"/>
        <v>F2 - Tuần 2 &amp; 4</v>
      </c>
    </row>
    <row r="684" spans="1:96" x14ac:dyDescent="0.3">
      <c r="A684" s="117" t="s">
        <v>39704</v>
      </c>
      <c r="B684" s="118" t="s">
        <v>33266</v>
      </c>
      <c r="C684" s="118" t="s">
        <v>33267</v>
      </c>
      <c r="D684" s="118" t="s">
        <v>39663</v>
      </c>
      <c r="E684" s="118" t="s">
        <v>39664</v>
      </c>
      <c r="F684" s="118" t="s">
        <v>39419</v>
      </c>
      <c r="G684" s="118" t="s">
        <v>39420</v>
      </c>
      <c r="H684" s="118" t="s">
        <v>39425</v>
      </c>
      <c r="I684" s="118" t="s">
        <v>22</v>
      </c>
      <c r="J684" s="119" t="s">
        <v>39658</v>
      </c>
      <c r="K684" s="119" t="s">
        <v>23</v>
      </c>
      <c r="L684" s="117" t="s">
        <v>23</v>
      </c>
      <c r="M684" s="117" t="s">
        <v>23</v>
      </c>
      <c r="N684" s="117" t="s">
        <v>23</v>
      </c>
      <c r="O684" s="117" t="s">
        <v>23</v>
      </c>
      <c r="P684" s="117" t="s">
        <v>23</v>
      </c>
      <c r="Q684" s="117" t="s">
        <v>24</v>
      </c>
      <c r="R684" s="117" t="s">
        <v>23</v>
      </c>
      <c r="S684" s="117" t="s">
        <v>24</v>
      </c>
      <c r="T684" s="117" t="s">
        <v>24</v>
      </c>
      <c r="U684" s="117" t="s">
        <v>24</v>
      </c>
      <c r="V684" s="117" t="s">
        <v>24</v>
      </c>
      <c r="W684" s="74" t="str">
        <f t="shared" si="415"/>
        <v/>
      </c>
      <c r="X684" s="74" t="str">
        <f t="shared" si="416"/>
        <v>x</v>
      </c>
      <c r="Y684" s="74" t="str">
        <f t="shared" si="417"/>
        <v/>
      </c>
      <c r="Z684" s="74" t="str">
        <f t="shared" si="418"/>
        <v>x</v>
      </c>
      <c r="AA684" t="str">
        <f>VLOOKUP($D684,'Tuyến và nhân viên'!$D:$M,6,0)</f>
        <v>HL00623</v>
      </c>
      <c r="AB684" t="str">
        <f>VLOOKUP($D684,'Tuyến và nhân viên'!$D:$M,7,0)</f>
        <v>Lê Thị Liên Thư</v>
      </c>
      <c r="AC684" s="16" t="str">
        <f>IFERROR(VLOOKUP($F684,DSKH!$D:$BF,53,0),"")</f>
        <v>F2</v>
      </c>
      <c r="AD684" s="16" t="str">
        <f>IFERROR(VLOOKUP($F684,DSKH!$D:$BF,54,0),"")</f>
        <v>GT</v>
      </c>
      <c r="AE684" s="4">
        <f>SUMIFS('Doanh số khách hàng'!$F:$F,'Doanh số khách hàng'!$A:$A,'Chi tiết tuyến'!$F684)</f>
        <v>0</v>
      </c>
      <c r="AF684" s="16" t="str">
        <f t="shared" si="410"/>
        <v>F4</v>
      </c>
      <c r="AG684" s="16" t="str">
        <f t="shared" si="411"/>
        <v>F2</v>
      </c>
      <c r="AH684" t="b">
        <f t="shared" si="419"/>
        <v>0</v>
      </c>
      <c r="AI684" t="b">
        <f t="shared" si="420"/>
        <v>1</v>
      </c>
      <c r="AJ684">
        <f>IFERROR(VLOOKUP($AC684,Master!$D:$E,2,0),"")</f>
        <v>2</v>
      </c>
      <c r="AK684">
        <f>VLOOKUP($AF684,Master!$D:$E,2,0)</f>
        <v>4</v>
      </c>
      <c r="AL684" s="4">
        <f t="shared" si="421"/>
        <v>0</v>
      </c>
      <c r="AM684" t="str">
        <f>IFERROR(VLOOKUP($F684,DSKH!$D:$BF,31,0),"")</f>
        <v>Tỉnh Cà Mau</v>
      </c>
      <c r="AN684" t="str">
        <f>IFERROR(VLOOKUP($F684,DSKH!$D:$BF,29,0),"")</f>
        <v>Xã Vĩnh Lợi</v>
      </c>
      <c r="AO684">
        <f>IFERROR(VLOOKUP($F684,DSKH!$D:$BF,52,0),"")</f>
        <v>0</v>
      </c>
      <c r="AP684">
        <f>IF(L684="x",1+COUNTIFS(AP$4:AP683,"&gt;0",$AA$4:$AA683,$AA683),0)</f>
        <v>0</v>
      </c>
      <c r="AQ684">
        <f>IF(M684="x",1+COUNTIFS(AQ$4:AQ683,"&gt;0",$AA$4:$AA683,$AA683),0)</f>
        <v>0</v>
      </c>
      <c r="AR684">
        <f>IF(N684="x",1+COUNTIFS(AR$4:AR683,"&gt;0",$AA$4:$AA683,$AA683),0)</f>
        <v>0</v>
      </c>
      <c r="AS684">
        <f>IF(O684="x",1+COUNTIFS(AS$4:AS683,"&gt;0",$AA$4:$AA683,$AA683),0)</f>
        <v>0</v>
      </c>
      <c r="AT684">
        <f>IF(P684="x",1+COUNTIFS(AT$4:AT683,"&gt;0",$AA$4:$AA683,$AA683),0)</f>
        <v>0</v>
      </c>
      <c r="AU684">
        <f>IF(Q684="x",1+COUNTIFS(AU$4:AU683,"&gt;0",$AA$4:$AA683,$AA683),0)</f>
        <v>43</v>
      </c>
      <c r="AV684">
        <f>IF(R684="x",1+COUNTIFS(AV$4:AV683,"&gt;0",$AA$4:$AA683,$AA683),0)</f>
        <v>0</v>
      </c>
      <c r="AW684">
        <f t="shared" si="412"/>
        <v>0</v>
      </c>
      <c r="AX684">
        <f t="shared" si="413"/>
        <v>1</v>
      </c>
      <c r="AY684">
        <f t="shared" si="422"/>
        <v>0</v>
      </c>
      <c r="AZ684">
        <f t="shared" si="423"/>
        <v>1</v>
      </c>
      <c r="BA684" s="4">
        <f t="shared" si="424"/>
        <v>0</v>
      </c>
      <c r="BB684" s="4">
        <f t="shared" si="425"/>
        <v>0</v>
      </c>
      <c r="BC684" s="4">
        <f t="shared" si="426"/>
        <v>0</v>
      </c>
      <c r="BD684" s="4">
        <f t="shared" si="427"/>
        <v>0</v>
      </c>
      <c r="BE684" s="4">
        <f t="shared" si="428"/>
        <v>0</v>
      </c>
      <c r="BF684" s="4">
        <f t="shared" si="429"/>
        <v>0</v>
      </c>
      <c r="BG684" s="4">
        <f t="shared" si="430"/>
        <v>0</v>
      </c>
      <c r="BH684" s="4">
        <f t="shared" si="431"/>
        <v>0</v>
      </c>
      <c r="BI684" s="4">
        <f t="shared" si="432"/>
        <v>0</v>
      </c>
      <c r="BJ684" s="4">
        <f t="shared" si="433"/>
        <v>0</v>
      </c>
      <c r="BK684" s="4">
        <f t="shared" si="434"/>
        <v>0</v>
      </c>
      <c r="BL684" s="4">
        <f t="shared" si="435"/>
        <v>0</v>
      </c>
      <c r="BM684" s="4">
        <f t="shared" si="436"/>
        <v>1</v>
      </c>
      <c r="BN684" s="4">
        <f t="shared" si="437"/>
        <v>0</v>
      </c>
      <c r="BO684">
        <f>SUMIFS(BH$5:BH684,$AA$5:$AA684,$AA684)</f>
        <v>16</v>
      </c>
      <c r="BP684">
        <f>SUMIFS(BI$5:BI684,$AA$5:$AA684,$AA684)</f>
        <v>15</v>
      </c>
      <c r="BQ684">
        <f>SUMIFS(BJ$5:BJ684,$AA$5:$AA684,$AA684)</f>
        <v>25</v>
      </c>
      <c r="BR684">
        <f>SUMIFS(BK$5:BK684,$AA$5:$AA684,$AA684)</f>
        <v>23</v>
      </c>
      <c r="BS684">
        <f>SUMIFS(BL$5:BL684,$AA$5:$AA684,$AA684)</f>
        <v>22</v>
      </c>
      <c r="BT684">
        <f>SUMIFS(BM$5:BM684,$AA$5:$AA684,$AA684)</f>
        <v>36</v>
      </c>
      <c r="BU684">
        <f>SUMIFS(BN$5:BN684,$AA$5:$AA684,$AA684)</f>
        <v>0</v>
      </c>
      <c r="BV684">
        <f t="shared" si="438"/>
        <v>18</v>
      </c>
      <c r="BW684">
        <f t="shared" si="439"/>
        <v>16</v>
      </c>
      <c r="BX684">
        <f t="shared" si="440"/>
        <v>28</v>
      </c>
      <c r="BY684">
        <f t="shared" si="441"/>
        <v>23</v>
      </c>
      <c r="BZ684">
        <f t="shared" si="442"/>
        <v>22</v>
      </c>
      <c r="CA684">
        <f t="shared" si="443"/>
        <v>40</v>
      </c>
      <c r="CB684">
        <f t="shared" si="444"/>
        <v>0</v>
      </c>
      <c r="CC684">
        <f t="shared" si="445"/>
        <v>36</v>
      </c>
      <c r="CD684">
        <f t="shared" si="446"/>
        <v>40</v>
      </c>
      <c r="CE684" t="str">
        <f>IFERROR(VLOOKUP($AA684,'Tuyến và nhân viên'!$I:$O,7,0),"")</f>
        <v>Trần Văn Khanh</v>
      </c>
      <c r="CF684">
        <f t="shared" si="447"/>
        <v>2</v>
      </c>
      <c r="CG684">
        <f t="shared" si="448"/>
        <v>1</v>
      </c>
      <c r="CH684">
        <f>COUNTIFS($L684:L684,"x")</f>
        <v>0</v>
      </c>
      <c r="CI684">
        <f>COUNTIFS($L684:M684,"x")</f>
        <v>0</v>
      </c>
      <c r="CJ684">
        <f>COUNTIFS($L684:N684,"x")</f>
        <v>0</v>
      </c>
      <c r="CK684">
        <f>COUNTIFS($L684:O684,"x")</f>
        <v>0</v>
      </c>
      <c r="CL684">
        <f>COUNTIFS($L684:P684,"x")</f>
        <v>0</v>
      </c>
      <c r="CM684">
        <f>COUNTIFS($L684:Q684,"x")</f>
        <v>1</v>
      </c>
      <c r="CN684">
        <f>COUNTIFS($L684:R684,"x")</f>
        <v>1</v>
      </c>
      <c r="CO684" t="str" cm="1">
        <f t="array" ref="CO684">IFERROR(INDEX($CH$4:$CN$4,0,MATCH(1,$CH684:$CN684,0)),"")</f>
        <v>Thứ 7</v>
      </c>
      <c r="CP684" t="str" cm="1">
        <f t="array" ref="CP684">IFERROR(INDEX($CH$4:$CN$4,0,MATCH(2,$CH684:$CN684,0)),"")</f>
        <v/>
      </c>
      <c r="CQ684" t="str">
        <f t="shared" si="449"/>
        <v>Thứ 7</v>
      </c>
      <c r="CR684" t="str">
        <f t="shared" si="414"/>
        <v>F2 - Tuần 2 &amp; 4</v>
      </c>
    </row>
    <row r="685" spans="1:96" x14ac:dyDescent="0.3">
      <c r="A685" s="117" t="s">
        <v>39705</v>
      </c>
      <c r="B685" s="118" t="s">
        <v>33266</v>
      </c>
      <c r="C685" s="118" t="s">
        <v>33267</v>
      </c>
      <c r="D685" s="118" t="s">
        <v>39663</v>
      </c>
      <c r="E685" s="118" t="s">
        <v>39664</v>
      </c>
      <c r="F685" s="118" t="s">
        <v>39427</v>
      </c>
      <c r="G685" s="118" t="s">
        <v>39428</v>
      </c>
      <c r="H685" s="118" t="s">
        <v>39425</v>
      </c>
      <c r="I685" s="118" t="s">
        <v>22</v>
      </c>
      <c r="J685" s="119" t="s">
        <v>39658</v>
      </c>
      <c r="K685" s="119" t="s">
        <v>23</v>
      </c>
      <c r="L685" s="117" t="s">
        <v>23</v>
      </c>
      <c r="M685" s="117" t="s">
        <v>23</v>
      </c>
      <c r="N685" s="117" t="s">
        <v>23</v>
      </c>
      <c r="O685" s="117" t="s">
        <v>23</v>
      </c>
      <c r="P685" s="117" t="s">
        <v>23</v>
      </c>
      <c r="Q685" s="117" t="s">
        <v>24</v>
      </c>
      <c r="R685" s="117" t="s">
        <v>23</v>
      </c>
      <c r="S685" s="117" t="s">
        <v>24</v>
      </c>
      <c r="T685" s="117" t="s">
        <v>24</v>
      </c>
      <c r="U685" s="117" t="s">
        <v>24</v>
      </c>
      <c r="V685" s="117" t="s">
        <v>24</v>
      </c>
      <c r="W685" s="74" t="str">
        <f t="shared" si="415"/>
        <v/>
      </c>
      <c r="X685" s="74" t="str">
        <f t="shared" si="416"/>
        <v>x</v>
      </c>
      <c r="Y685" s="74" t="str">
        <f t="shared" si="417"/>
        <v/>
      </c>
      <c r="Z685" s="74" t="str">
        <f t="shared" si="418"/>
        <v>x</v>
      </c>
      <c r="AA685" t="str">
        <f>VLOOKUP($D685,'Tuyến và nhân viên'!$D:$M,6,0)</f>
        <v>HL00623</v>
      </c>
      <c r="AB685" t="str">
        <f>VLOOKUP($D685,'Tuyến và nhân viên'!$D:$M,7,0)</f>
        <v>Lê Thị Liên Thư</v>
      </c>
      <c r="AC685" s="16" t="str">
        <f>IFERROR(VLOOKUP($F685,DSKH!$D:$BF,53,0),"")</f>
        <v>F2</v>
      </c>
      <c r="AD685" s="16" t="str">
        <f>IFERROR(VLOOKUP($F685,DSKH!$D:$BF,54,0),"")</f>
        <v>GT</v>
      </c>
      <c r="AE685" s="4">
        <f>SUMIFS('Doanh số khách hàng'!$F:$F,'Doanh số khách hàng'!$A:$A,'Chi tiết tuyến'!$F685)</f>
        <v>0</v>
      </c>
      <c r="AF685" s="16" t="str">
        <f t="shared" si="410"/>
        <v>F4</v>
      </c>
      <c r="AG685" s="16" t="str">
        <f t="shared" si="411"/>
        <v>F2</v>
      </c>
      <c r="AH685" t="b">
        <f t="shared" si="419"/>
        <v>0</v>
      </c>
      <c r="AI685" t="b">
        <f t="shared" si="420"/>
        <v>1</v>
      </c>
      <c r="AJ685">
        <f>IFERROR(VLOOKUP($AC685,Master!$D:$E,2,0),"")</f>
        <v>2</v>
      </c>
      <c r="AK685">
        <f>VLOOKUP($AF685,Master!$D:$E,2,0)</f>
        <v>4</v>
      </c>
      <c r="AL685" s="4">
        <f t="shared" si="421"/>
        <v>0</v>
      </c>
      <c r="AM685" t="str">
        <f>IFERROR(VLOOKUP($F685,DSKH!$D:$BF,31,0),"")</f>
        <v>Tỉnh Cà Mau</v>
      </c>
      <c r="AN685" t="str">
        <f>IFERROR(VLOOKUP($F685,DSKH!$D:$BF,29,0),"")</f>
        <v>Xã Vĩnh Lợi</v>
      </c>
      <c r="AO685">
        <f>IFERROR(VLOOKUP($F685,DSKH!$D:$BF,52,0),"")</f>
        <v>0</v>
      </c>
      <c r="AP685">
        <f>IF(L685="x",1+COUNTIFS(AP$4:AP684,"&gt;0",$AA$4:$AA684,$AA684),0)</f>
        <v>0</v>
      </c>
      <c r="AQ685">
        <f>IF(M685="x",1+COUNTIFS(AQ$4:AQ684,"&gt;0",$AA$4:$AA684,$AA684),0)</f>
        <v>0</v>
      </c>
      <c r="AR685">
        <f>IF(N685="x",1+COUNTIFS(AR$4:AR684,"&gt;0",$AA$4:$AA684,$AA684),0)</f>
        <v>0</v>
      </c>
      <c r="AS685">
        <f>IF(O685="x",1+COUNTIFS(AS$4:AS684,"&gt;0",$AA$4:$AA684,$AA684),0)</f>
        <v>0</v>
      </c>
      <c r="AT685">
        <f>IF(P685="x",1+COUNTIFS(AT$4:AT684,"&gt;0",$AA$4:$AA684,$AA684),0)</f>
        <v>0</v>
      </c>
      <c r="AU685">
        <f>IF(Q685="x",1+COUNTIFS(AU$4:AU684,"&gt;0",$AA$4:$AA684,$AA684),0)</f>
        <v>44</v>
      </c>
      <c r="AV685">
        <f>IF(R685="x",1+COUNTIFS(AV$4:AV684,"&gt;0",$AA$4:$AA684,$AA684),0)</f>
        <v>0</v>
      </c>
      <c r="AW685">
        <f t="shared" si="412"/>
        <v>0</v>
      </c>
      <c r="AX685">
        <f t="shared" si="413"/>
        <v>1</v>
      </c>
      <c r="AY685">
        <f t="shared" si="422"/>
        <v>0</v>
      </c>
      <c r="AZ685">
        <f t="shared" si="423"/>
        <v>1</v>
      </c>
      <c r="BA685" s="4">
        <f t="shared" si="424"/>
        <v>0</v>
      </c>
      <c r="BB685" s="4">
        <f t="shared" si="425"/>
        <v>0</v>
      </c>
      <c r="BC685" s="4">
        <f t="shared" si="426"/>
        <v>0</v>
      </c>
      <c r="BD685" s="4">
        <f t="shared" si="427"/>
        <v>0</v>
      </c>
      <c r="BE685" s="4">
        <f t="shared" si="428"/>
        <v>0</v>
      </c>
      <c r="BF685" s="4">
        <f t="shared" si="429"/>
        <v>0</v>
      </c>
      <c r="BG685" s="4">
        <f t="shared" si="430"/>
        <v>0</v>
      </c>
      <c r="BH685" s="4">
        <f t="shared" si="431"/>
        <v>0</v>
      </c>
      <c r="BI685" s="4">
        <f t="shared" si="432"/>
        <v>0</v>
      </c>
      <c r="BJ685" s="4">
        <f t="shared" si="433"/>
        <v>0</v>
      </c>
      <c r="BK685" s="4">
        <f t="shared" si="434"/>
        <v>0</v>
      </c>
      <c r="BL685" s="4">
        <f t="shared" si="435"/>
        <v>0</v>
      </c>
      <c r="BM685" s="4">
        <f t="shared" si="436"/>
        <v>1</v>
      </c>
      <c r="BN685" s="4">
        <f t="shared" si="437"/>
        <v>0</v>
      </c>
      <c r="BO685">
        <f>SUMIFS(BH$5:BH685,$AA$5:$AA685,$AA685)</f>
        <v>16</v>
      </c>
      <c r="BP685">
        <f>SUMIFS(BI$5:BI685,$AA$5:$AA685,$AA685)</f>
        <v>15</v>
      </c>
      <c r="BQ685">
        <f>SUMIFS(BJ$5:BJ685,$AA$5:$AA685,$AA685)</f>
        <v>25</v>
      </c>
      <c r="BR685">
        <f>SUMIFS(BK$5:BK685,$AA$5:$AA685,$AA685)</f>
        <v>23</v>
      </c>
      <c r="BS685">
        <f>SUMIFS(BL$5:BL685,$AA$5:$AA685,$AA685)</f>
        <v>22</v>
      </c>
      <c r="BT685">
        <f>SUMIFS(BM$5:BM685,$AA$5:$AA685,$AA685)</f>
        <v>37</v>
      </c>
      <c r="BU685">
        <f>SUMIFS(BN$5:BN685,$AA$5:$AA685,$AA685)</f>
        <v>0</v>
      </c>
      <c r="BV685">
        <f t="shared" si="438"/>
        <v>18</v>
      </c>
      <c r="BW685">
        <f t="shared" si="439"/>
        <v>16</v>
      </c>
      <c r="BX685">
        <f t="shared" si="440"/>
        <v>28</v>
      </c>
      <c r="BY685">
        <f t="shared" si="441"/>
        <v>23</v>
      </c>
      <c r="BZ685">
        <f t="shared" si="442"/>
        <v>22</v>
      </c>
      <c r="CA685">
        <f t="shared" si="443"/>
        <v>40</v>
      </c>
      <c r="CB685">
        <f t="shared" si="444"/>
        <v>0</v>
      </c>
      <c r="CC685">
        <f t="shared" si="445"/>
        <v>37</v>
      </c>
      <c r="CD685">
        <f t="shared" si="446"/>
        <v>40</v>
      </c>
      <c r="CE685" t="str">
        <f>IFERROR(VLOOKUP($AA685,'Tuyến và nhân viên'!$I:$O,7,0),"")</f>
        <v>Trần Văn Khanh</v>
      </c>
      <c r="CF685">
        <f t="shared" si="447"/>
        <v>2</v>
      </c>
      <c r="CG685">
        <f t="shared" si="448"/>
        <v>1</v>
      </c>
      <c r="CH685">
        <f>COUNTIFS($L685:L685,"x")</f>
        <v>0</v>
      </c>
      <c r="CI685">
        <f>COUNTIFS($L685:M685,"x")</f>
        <v>0</v>
      </c>
      <c r="CJ685">
        <f>COUNTIFS($L685:N685,"x")</f>
        <v>0</v>
      </c>
      <c r="CK685">
        <f>COUNTIFS($L685:O685,"x")</f>
        <v>0</v>
      </c>
      <c r="CL685">
        <f>COUNTIFS($L685:P685,"x")</f>
        <v>0</v>
      </c>
      <c r="CM685">
        <f>COUNTIFS($L685:Q685,"x")</f>
        <v>1</v>
      </c>
      <c r="CN685">
        <f>COUNTIFS($L685:R685,"x")</f>
        <v>1</v>
      </c>
      <c r="CO685" t="str" cm="1">
        <f t="array" ref="CO685">IFERROR(INDEX($CH$4:$CN$4,0,MATCH(1,$CH685:$CN685,0)),"")</f>
        <v>Thứ 7</v>
      </c>
      <c r="CP685" t="str" cm="1">
        <f t="array" ref="CP685">IFERROR(INDEX($CH$4:$CN$4,0,MATCH(2,$CH685:$CN685,0)),"")</f>
        <v/>
      </c>
      <c r="CQ685" t="str">
        <f t="shared" si="449"/>
        <v>Thứ 7</v>
      </c>
      <c r="CR685" t="str">
        <f t="shared" si="414"/>
        <v>F2 - Tuần 2 &amp; 4</v>
      </c>
    </row>
    <row r="686" spans="1:96" x14ac:dyDescent="0.3">
      <c r="A686" s="117" t="s">
        <v>39706</v>
      </c>
      <c r="B686" s="118" t="s">
        <v>33266</v>
      </c>
      <c r="C686" s="118" t="s">
        <v>33267</v>
      </c>
      <c r="D686" s="118" t="s">
        <v>39663</v>
      </c>
      <c r="E686" s="118" t="s">
        <v>39664</v>
      </c>
      <c r="F686" s="118" t="s">
        <v>39433</v>
      </c>
      <c r="G686" s="118" t="s">
        <v>39434</v>
      </c>
      <c r="H686" s="118" t="s">
        <v>37990</v>
      </c>
      <c r="I686" s="118" t="s">
        <v>22</v>
      </c>
      <c r="J686" s="119" t="s">
        <v>39658</v>
      </c>
      <c r="K686" s="119" t="s">
        <v>23</v>
      </c>
      <c r="L686" s="117" t="s">
        <v>23</v>
      </c>
      <c r="M686" s="117" t="s">
        <v>23</v>
      </c>
      <c r="N686" s="117" t="s">
        <v>23</v>
      </c>
      <c r="O686" s="117" t="s">
        <v>23</v>
      </c>
      <c r="P686" s="117" t="s">
        <v>23</v>
      </c>
      <c r="Q686" s="117" t="s">
        <v>24</v>
      </c>
      <c r="R686" s="117" t="s">
        <v>23</v>
      </c>
      <c r="S686" s="117" t="s">
        <v>24</v>
      </c>
      <c r="T686" s="117" t="s">
        <v>24</v>
      </c>
      <c r="U686" s="117" t="s">
        <v>24</v>
      </c>
      <c r="V686" s="117" t="s">
        <v>24</v>
      </c>
      <c r="W686" s="74" t="str">
        <f t="shared" si="415"/>
        <v/>
      </c>
      <c r="X686" s="74" t="str">
        <f t="shared" si="416"/>
        <v>x</v>
      </c>
      <c r="Y686" s="74" t="str">
        <f t="shared" si="417"/>
        <v/>
      </c>
      <c r="Z686" s="74" t="str">
        <f t="shared" si="418"/>
        <v>x</v>
      </c>
      <c r="AA686" t="str">
        <f>VLOOKUP($D686,'Tuyến và nhân viên'!$D:$M,6,0)</f>
        <v>HL00623</v>
      </c>
      <c r="AB686" t="str">
        <f>VLOOKUP($D686,'Tuyến và nhân viên'!$D:$M,7,0)</f>
        <v>Lê Thị Liên Thư</v>
      </c>
      <c r="AC686" s="16" t="str">
        <f>IFERROR(VLOOKUP($F686,DSKH!$D:$BF,53,0),"")</f>
        <v>F2</v>
      </c>
      <c r="AD686" s="16" t="str">
        <f>IFERROR(VLOOKUP($F686,DSKH!$D:$BF,54,0),"")</f>
        <v>GT</v>
      </c>
      <c r="AE686" s="4">
        <f>SUMIFS('Doanh số khách hàng'!$F:$F,'Doanh số khách hàng'!$A:$A,'Chi tiết tuyến'!$F686)</f>
        <v>0</v>
      </c>
      <c r="AF686" s="16" t="str">
        <f t="shared" si="410"/>
        <v>F4</v>
      </c>
      <c r="AG686" s="16" t="str">
        <f t="shared" si="411"/>
        <v>F2</v>
      </c>
      <c r="AH686" t="b">
        <f t="shared" si="419"/>
        <v>0</v>
      </c>
      <c r="AI686" t="b">
        <f t="shared" si="420"/>
        <v>1</v>
      </c>
      <c r="AJ686">
        <f>IFERROR(VLOOKUP($AC686,Master!$D:$E,2,0),"")</f>
        <v>2</v>
      </c>
      <c r="AK686">
        <f>VLOOKUP($AF686,Master!$D:$E,2,0)</f>
        <v>4</v>
      </c>
      <c r="AL686" s="4">
        <f t="shared" si="421"/>
        <v>0</v>
      </c>
      <c r="AM686" t="str">
        <f>IFERROR(VLOOKUP($F686,DSKH!$D:$BF,31,0),"")</f>
        <v>Tỉnh Cà Mau</v>
      </c>
      <c r="AN686" t="str">
        <f>IFERROR(VLOOKUP($F686,DSKH!$D:$BF,29,0),"")</f>
        <v>Xã Vĩnh Lợi</v>
      </c>
      <c r="AO686">
        <f>IFERROR(VLOOKUP($F686,DSKH!$D:$BF,52,0),"")</f>
        <v>0</v>
      </c>
      <c r="AP686">
        <f>IF(L686="x",1+COUNTIFS(AP$4:AP685,"&gt;0",$AA$4:$AA685,$AA685),0)</f>
        <v>0</v>
      </c>
      <c r="AQ686">
        <f>IF(M686="x",1+COUNTIFS(AQ$4:AQ685,"&gt;0",$AA$4:$AA685,$AA685),0)</f>
        <v>0</v>
      </c>
      <c r="AR686">
        <f>IF(N686="x",1+COUNTIFS(AR$4:AR685,"&gt;0",$AA$4:$AA685,$AA685),0)</f>
        <v>0</v>
      </c>
      <c r="AS686">
        <f>IF(O686="x",1+COUNTIFS(AS$4:AS685,"&gt;0",$AA$4:$AA685,$AA685),0)</f>
        <v>0</v>
      </c>
      <c r="AT686">
        <f>IF(P686="x",1+COUNTIFS(AT$4:AT685,"&gt;0",$AA$4:$AA685,$AA685),0)</f>
        <v>0</v>
      </c>
      <c r="AU686">
        <f>IF(Q686="x",1+COUNTIFS(AU$4:AU685,"&gt;0",$AA$4:$AA685,$AA685),0)</f>
        <v>45</v>
      </c>
      <c r="AV686">
        <f>IF(R686="x",1+COUNTIFS(AV$4:AV685,"&gt;0",$AA$4:$AA685,$AA685),0)</f>
        <v>0</v>
      </c>
      <c r="AW686">
        <f t="shared" si="412"/>
        <v>0</v>
      </c>
      <c r="AX686">
        <f t="shared" si="413"/>
        <v>1</v>
      </c>
      <c r="AY686">
        <f t="shared" si="422"/>
        <v>0</v>
      </c>
      <c r="AZ686">
        <f t="shared" si="423"/>
        <v>1</v>
      </c>
      <c r="BA686" s="4">
        <f t="shared" si="424"/>
        <v>0</v>
      </c>
      <c r="BB686" s="4">
        <f t="shared" si="425"/>
        <v>0</v>
      </c>
      <c r="BC686" s="4">
        <f t="shared" si="426"/>
        <v>0</v>
      </c>
      <c r="BD686" s="4">
        <f t="shared" si="427"/>
        <v>0</v>
      </c>
      <c r="BE686" s="4">
        <f t="shared" si="428"/>
        <v>0</v>
      </c>
      <c r="BF686" s="4">
        <f t="shared" si="429"/>
        <v>0</v>
      </c>
      <c r="BG686" s="4">
        <f t="shared" si="430"/>
        <v>0</v>
      </c>
      <c r="BH686" s="4">
        <f t="shared" si="431"/>
        <v>0</v>
      </c>
      <c r="BI686" s="4">
        <f t="shared" si="432"/>
        <v>0</v>
      </c>
      <c r="BJ686" s="4">
        <f t="shared" si="433"/>
        <v>0</v>
      </c>
      <c r="BK686" s="4">
        <f t="shared" si="434"/>
        <v>0</v>
      </c>
      <c r="BL686" s="4">
        <f t="shared" si="435"/>
        <v>0</v>
      </c>
      <c r="BM686" s="4">
        <f t="shared" si="436"/>
        <v>1</v>
      </c>
      <c r="BN686" s="4">
        <f t="shared" si="437"/>
        <v>0</v>
      </c>
      <c r="BO686">
        <f>SUMIFS(BH$5:BH686,$AA$5:$AA686,$AA686)</f>
        <v>16</v>
      </c>
      <c r="BP686">
        <f>SUMIFS(BI$5:BI686,$AA$5:$AA686,$AA686)</f>
        <v>15</v>
      </c>
      <c r="BQ686">
        <f>SUMIFS(BJ$5:BJ686,$AA$5:$AA686,$AA686)</f>
        <v>25</v>
      </c>
      <c r="BR686">
        <f>SUMIFS(BK$5:BK686,$AA$5:$AA686,$AA686)</f>
        <v>23</v>
      </c>
      <c r="BS686">
        <f>SUMIFS(BL$5:BL686,$AA$5:$AA686,$AA686)</f>
        <v>22</v>
      </c>
      <c r="BT686">
        <f>SUMIFS(BM$5:BM686,$AA$5:$AA686,$AA686)</f>
        <v>38</v>
      </c>
      <c r="BU686">
        <f>SUMIFS(BN$5:BN686,$AA$5:$AA686,$AA686)</f>
        <v>0</v>
      </c>
      <c r="BV686">
        <f t="shared" si="438"/>
        <v>18</v>
      </c>
      <c r="BW686">
        <f t="shared" si="439"/>
        <v>16</v>
      </c>
      <c r="BX686">
        <f t="shared" si="440"/>
        <v>28</v>
      </c>
      <c r="BY686">
        <f t="shared" si="441"/>
        <v>23</v>
      </c>
      <c r="BZ686">
        <f t="shared" si="442"/>
        <v>22</v>
      </c>
      <c r="CA686">
        <f t="shared" si="443"/>
        <v>40</v>
      </c>
      <c r="CB686">
        <f t="shared" si="444"/>
        <v>0</v>
      </c>
      <c r="CC686">
        <f t="shared" si="445"/>
        <v>38</v>
      </c>
      <c r="CD686">
        <f t="shared" si="446"/>
        <v>40</v>
      </c>
      <c r="CE686" t="str">
        <f>IFERROR(VLOOKUP($AA686,'Tuyến và nhân viên'!$I:$O,7,0),"")</f>
        <v>Trần Văn Khanh</v>
      </c>
      <c r="CF686">
        <f t="shared" si="447"/>
        <v>2</v>
      </c>
      <c r="CG686">
        <f t="shared" si="448"/>
        <v>1</v>
      </c>
      <c r="CH686">
        <f>COUNTIFS($L686:L686,"x")</f>
        <v>0</v>
      </c>
      <c r="CI686">
        <f>COUNTIFS($L686:M686,"x")</f>
        <v>0</v>
      </c>
      <c r="CJ686">
        <f>COUNTIFS($L686:N686,"x")</f>
        <v>0</v>
      </c>
      <c r="CK686">
        <f>COUNTIFS($L686:O686,"x")</f>
        <v>0</v>
      </c>
      <c r="CL686">
        <f>COUNTIFS($L686:P686,"x")</f>
        <v>0</v>
      </c>
      <c r="CM686">
        <f>COUNTIFS($L686:Q686,"x")</f>
        <v>1</v>
      </c>
      <c r="CN686">
        <f>COUNTIFS($L686:R686,"x")</f>
        <v>1</v>
      </c>
      <c r="CO686" t="str" cm="1">
        <f t="array" ref="CO686">IFERROR(INDEX($CH$4:$CN$4,0,MATCH(1,$CH686:$CN686,0)),"")</f>
        <v>Thứ 7</v>
      </c>
      <c r="CP686" t="str" cm="1">
        <f t="array" ref="CP686">IFERROR(INDEX($CH$4:$CN$4,0,MATCH(2,$CH686:$CN686,0)),"")</f>
        <v/>
      </c>
      <c r="CQ686" t="str">
        <f t="shared" si="449"/>
        <v>Thứ 7</v>
      </c>
      <c r="CR686" t="str">
        <f t="shared" si="414"/>
        <v>F2 - Tuần 2 &amp; 4</v>
      </c>
    </row>
    <row r="687" spans="1:96" x14ac:dyDescent="0.3">
      <c r="A687" s="117" t="s">
        <v>39707</v>
      </c>
      <c r="B687" s="118" t="s">
        <v>33266</v>
      </c>
      <c r="C687" s="118" t="s">
        <v>33267</v>
      </c>
      <c r="D687" s="118" t="s">
        <v>39663</v>
      </c>
      <c r="E687" s="118" t="s">
        <v>39664</v>
      </c>
      <c r="F687" s="118" t="s">
        <v>39438</v>
      </c>
      <c r="G687" s="118" t="s">
        <v>39439</v>
      </c>
      <c r="H687" s="118" t="s">
        <v>39443</v>
      </c>
      <c r="I687" s="118" t="s">
        <v>22</v>
      </c>
      <c r="J687" s="119" t="s">
        <v>39658</v>
      </c>
      <c r="K687" s="119" t="s">
        <v>23</v>
      </c>
      <c r="L687" s="117" t="s">
        <v>23</v>
      </c>
      <c r="M687" s="117" t="s">
        <v>23</v>
      </c>
      <c r="N687" s="117" t="s">
        <v>23</v>
      </c>
      <c r="O687" s="117" t="s">
        <v>23</v>
      </c>
      <c r="P687" s="117" t="s">
        <v>23</v>
      </c>
      <c r="Q687" s="117" t="s">
        <v>24</v>
      </c>
      <c r="R687" s="117" t="s">
        <v>23</v>
      </c>
      <c r="S687" s="117" t="s">
        <v>24</v>
      </c>
      <c r="T687" s="117" t="s">
        <v>24</v>
      </c>
      <c r="U687" s="117" t="s">
        <v>24</v>
      </c>
      <c r="V687" s="117" t="s">
        <v>24</v>
      </c>
      <c r="W687" s="74" t="str">
        <f t="shared" si="415"/>
        <v/>
      </c>
      <c r="X687" s="74" t="str">
        <f t="shared" si="416"/>
        <v>x</v>
      </c>
      <c r="Y687" s="74" t="str">
        <f t="shared" si="417"/>
        <v/>
      </c>
      <c r="Z687" s="74" t="str">
        <f t="shared" si="418"/>
        <v>x</v>
      </c>
      <c r="AA687" t="str">
        <f>VLOOKUP($D687,'Tuyến và nhân viên'!$D:$M,6,0)</f>
        <v>HL00623</v>
      </c>
      <c r="AB687" t="str">
        <f>VLOOKUP($D687,'Tuyến và nhân viên'!$D:$M,7,0)</f>
        <v>Lê Thị Liên Thư</v>
      </c>
      <c r="AC687" s="16" t="str">
        <f>IFERROR(VLOOKUP($F687,DSKH!$D:$BF,53,0),"")</f>
        <v>F2</v>
      </c>
      <c r="AD687" s="16" t="str">
        <f>IFERROR(VLOOKUP($F687,DSKH!$D:$BF,54,0),"")</f>
        <v>GT</v>
      </c>
      <c r="AE687" s="4">
        <f>SUMIFS('Doanh số khách hàng'!$F:$F,'Doanh số khách hàng'!$A:$A,'Chi tiết tuyến'!$F687)</f>
        <v>0</v>
      </c>
      <c r="AF687" s="16" t="str">
        <f t="shared" si="410"/>
        <v>F4</v>
      </c>
      <c r="AG687" s="16" t="str">
        <f t="shared" si="411"/>
        <v>F2</v>
      </c>
      <c r="AH687" t="b">
        <f t="shared" si="419"/>
        <v>0</v>
      </c>
      <c r="AI687" t="b">
        <f t="shared" si="420"/>
        <v>1</v>
      </c>
      <c r="AJ687">
        <f>IFERROR(VLOOKUP($AC687,Master!$D:$E,2,0),"")</f>
        <v>2</v>
      </c>
      <c r="AK687">
        <f>VLOOKUP($AF687,Master!$D:$E,2,0)</f>
        <v>4</v>
      </c>
      <c r="AL687" s="4">
        <f t="shared" si="421"/>
        <v>0</v>
      </c>
      <c r="AM687" t="str">
        <f>IFERROR(VLOOKUP($F687,DSKH!$D:$BF,31,0),"")</f>
        <v>Tỉnh Cà Mau</v>
      </c>
      <c r="AN687" t="str">
        <f>IFERROR(VLOOKUP($F687,DSKH!$D:$BF,29,0),"")</f>
        <v>Xã Vĩnh Lợi</v>
      </c>
      <c r="AO687">
        <f>IFERROR(VLOOKUP($F687,DSKH!$D:$BF,52,0),"")</f>
        <v>0</v>
      </c>
      <c r="AP687">
        <f>IF(L687="x",1+COUNTIFS(AP$4:AP686,"&gt;0",$AA$4:$AA686,$AA686),0)</f>
        <v>0</v>
      </c>
      <c r="AQ687">
        <f>IF(M687="x",1+COUNTIFS(AQ$4:AQ686,"&gt;0",$AA$4:$AA686,$AA686),0)</f>
        <v>0</v>
      </c>
      <c r="AR687">
        <f>IF(N687="x",1+COUNTIFS(AR$4:AR686,"&gt;0",$AA$4:$AA686,$AA686),0)</f>
        <v>0</v>
      </c>
      <c r="AS687">
        <f>IF(O687="x",1+COUNTIFS(AS$4:AS686,"&gt;0",$AA$4:$AA686,$AA686),0)</f>
        <v>0</v>
      </c>
      <c r="AT687">
        <f>IF(P687="x",1+COUNTIFS(AT$4:AT686,"&gt;0",$AA$4:$AA686,$AA686),0)</f>
        <v>0</v>
      </c>
      <c r="AU687">
        <f>IF(Q687="x",1+COUNTIFS(AU$4:AU686,"&gt;0",$AA$4:$AA686,$AA686),0)</f>
        <v>46</v>
      </c>
      <c r="AV687">
        <f>IF(R687="x",1+COUNTIFS(AV$4:AV686,"&gt;0",$AA$4:$AA686,$AA686),0)</f>
        <v>0</v>
      </c>
      <c r="AW687">
        <f t="shared" si="412"/>
        <v>0</v>
      </c>
      <c r="AX687">
        <f t="shared" si="413"/>
        <v>1</v>
      </c>
      <c r="AY687">
        <f t="shared" si="422"/>
        <v>0</v>
      </c>
      <c r="AZ687">
        <f t="shared" si="423"/>
        <v>1</v>
      </c>
      <c r="BA687" s="4">
        <f t="shared" si="424"/>
        <v>0</v>
      </c>
      <c r="BB687" s="4">
        <f t="shared" si="425"/>
        <v>0</v>
      </c>
      <c r="BC687" s="4">
        <f t="shared" si="426"/>
        <v>0</v>
      </c>
      <c r="BD687" s="4">
        <f t="shared" si="427"/>
        <v>0</v>
      </c>
      <c r="BE687" s="4">
        <f t="shared" si="428"/>
        <v>0</v>
      </c>
      <c r="BF687" s="4">
        <f t="shared" si="429"/>
        <v>0</v>
      </c>
      <c r="BG687" s="4">
        <f t="shared" si="430"/>
        <v>0</v>
      </c>
      <c r="BH687" s="4">
        <f t="shared" si="431"/>
        <v>0</v>
      </c>
      <c r="BI687" s="4">
        <f t="shared" si="432"/>
        <v>0</v>
      </c>
      <c r="BJ687" s="4">
        <f t="shared" si="433"/>
        <v>0</v>
      </c>
      <c r="BK687" s="4">
        <f t="shared" si="434"/>
        <v>0</v>
      </c>
      <c r="BL687" s="4">
        <f t="shared" si="435"/>
        <v>0</v>
      </c>
      <c r="BM687" s="4">
        <f t="shared" si="436"/>
        <v>1</v>
      </c>
      <c r="BN687" s="4">
        <f t="shared" si="437"/>
        <v>0</v>
      </c>
      <c r="BO687">
        <f>SUMIFS(BH$5:BH687,$AA$5:$AA687,$AA687)</f>
        <v>16</v>
      </c>
      <c r="BP687">
        <f>SUMIFS(BI$5:BI687,$AA$5:$AA687,$AA687)</f>
        <v>15</v>
      </c>
      <c r="BQ687">
        <f>SUMIFS(BJ$5:BJ687,$AA$5:$AA687,$AA687)</f>
        <v>25</v>
      </c>
      <c r="BR687">
        <f>SUMIFS(BK$5:BK687,$AA$5:$AA687,$AA687)</f>
        <v>23</v>
      </c>
      <c r="BS687">
        <f>SUMIFS(BL$5:BL687,$AA$5:$AA687,$AA687)</f>
        <v>22</v>
      </c>
      <c r="BT687">
        <f>SUMIFS(BM$5:BM687,$AA$5:$AA687,$AA687)</f>
        <v>39</v>
      </c>
      <c r="BU687">
        <f>SUMIFS(BN$5:BN687,$AA$5:$AA687,$AA687)</f>
        <v>0</v>
      </c>
      <c r="BV687">
        <f t="shared" si="438"/>
        <v>18</v>
      </c>
      <c r="BW687">
        <f t="shared" si="439"/>
        <v>16</v>
      </c>
      <c r="BX687">
        <f t="shared" si="440"/>
        <v>28</v>
      </c>
      <c r="BY687">
        <f t="shared" si="441"/>
        <v>23</v>
      </c>
      <c r="BZ687">
        <f t="shared" si="442"/>
        <v>22</v>
      </c>
      <c r="CA687">
        <f t="shared" si="443"/>
        <v>40</v>
      </c>
      <c r="CB687">
        <f t="shared" si="444"/>
        <v>0</v>
      </c>
      <c r="CC687">
        <f t="shared" si="445"/>
        <v>39</v>
      </c>
      <c r="CD687">
        <f t="shared" si="446"/>
        <v>40</v>
      </c>
      <c r="CE687" t="str">
        <f>IFERROR(VLOOKUP($AA687,'Tuyến và nhân viên'!$I:$O,7,0),"")</f>
        <v>Trần Văn Khanh</v>
      </c>
      <c r="CF687">
        <f t="shared" si="447"/>
        <v>2</v>
      </c>
      <c r="CG687">
        <f t="shared" si="448"/>
        <v>1</v>
      </c>
      <c r="CH687">
        <f>COUNTIFS($L687:L687,"x")</f>
        <v>0</v>
      </c>
      <c r="CI687">
        <f>COUNTIFS($L687:M687,"x")</f>
        <v>0</v>
      </c>
      <c r="CJ687">
        <f>COUNTIFS($L687:N687,"x")</f>
        <v>0</v>
      </c>
      <c r="CK687">
        <f>COUNTIFS($L687:O687,"x")</f>
        <v>0</v>
      </c>
      <c r="CL687">
        <f>COUNTIFS($L687:P687,"x")</f>
        <v>0</v>
      </c>
      <c r="CM687">
        <f>COUNTIFS($L687:Q687,"x")</f>
        <v>1</v>
      </c>
      <c r="CN687">
        <f>COUNTIFS($L687:R687,"x")</f>
        <v>1</v>
      </c>
      <c r="CO687" t="str" cm="1">
        <f t="array" ref="CO687">IFERROR(INDEX($CH$4:$CN$4,0,MATCH(1,$CH687:$CN687,0)),"")</f>
        <v>Thứ 7</v>
      </c>
      <c r="CP687" t="str" cm="1">
        <f t="array" ref="CP687">IFERROR(INDEX($CH$4:$CN$4,0,MATCH(2,$CH687:$CN687,0)),"")</f>
        <v/>
      </c>
      <c r="CQ687" t="str">
        <f t="shared" si="449"/>
        <v>Thứ 7</v>
      </c>
      <c r="CR687" t="str">
        <f t="shared" si="414"/>
        <v>F2 - Tuần 2 &amp; 4</v>
      </c>
    </row>
    <row r="688" spans="1:96" x14ac:dyDescent="0.3">
      <c r="A688" s="117" t="s">
        <v>39708</v>
      </c>
      <c r="B688" s="118" t="s">
        <v>33266</v>
      </c>
      <c r="C688" s="118" t="s">
        <v>33267</v>
      </c>
      <c r="D688" s="118" t="s">
        <v>39663</v>
      </c>
      <c r="E688" s="118" t="s">
        <v>39664</v>
      </c>
      <c r="F688" s="118" t="s">
        <v>39446</v>
      </c>
      <c r="G688" s="118" t="s">
        <v>39447</v>
      </c>
      <c r="H688" s="118" t="s">
        <v>34710</v>
      </c>
      <c r="I688" s="118" t="s">
        <v>22</v>
      </c>
      <c r="J688" s="119" t="s">
        <v>39658</v>
      </c>
      <c r="K688" s="119" t="s">
        <v>23</v>
      </c>
      <c r="L688" s="117" t="s">
        <v>23</v>
      </c>
      <c r="M688" s="117" t="s">
        <v>23</v>
      </c>
      <c r="N688" s="117" t="s">
        <v>24</v>
      </c>
      <c r="O688" s="117" t="s">
        <v>23</v>
      </c>
      <c r="P688" s="117" t="s">
        <v>23</v>
      </c>
      <c r="Q688" s="117" t="s">
        <v>23</v>
      </c>
      <c r="R688" s="117" t="s">
        <v>23</v>
      </c>
      <c r="S688" s="117" t="s">
        <v>24</v>
      </c>
      <c r="T688" s="117" t="s">
        <v>24</v>
      </c>
      <c r="U688" s="117" t="s">
        <v>24</v>
      </c>
      <c r="V688" s="117" t="s">
        <v>24</v>
      </c>
      <c r="W688" s="74" t="str">
        <f t="shared" si="415"/>
        <v/>
      </c>
      <c r="X688" s="74" t="str">
        <f t="shared" si="416"/>
        <v>x</v>
      </c>
      <c r="Y688" s="74" t="str">
        <f t="shared" si="417"/>
        <v/>
      </c>
      <c r="Z688" s="74" t="str">
        <f t="shared" si="418"/>
        <v>x</v>
      </c>
      <c r="AA688" t="str">
        <f>VLOOKUP($D688,'Tuyến và nhân viên'!$D:$M,6,0)</f>
        <v>HL00623</v>
      </c>
      <c r="AB688" t="str">
        <f>VLOOKUP($D688,'Tuyến và nhân viên'!$D:$M,7,0)</f>
        <v>Lê Thị Liên Thư</v>
      </c>
      <c r="AC688" s="16" t="str">
        <f>IFERROR(VLOOKUP($F688,DSKH!$D:$BF,53,0),"")</f>
        <v>F2</v>
      </c>
      <c r="AD688" s="16" t="str">
        <f>IFERROR(VLOOKUP($F688,DSKH!$D:$BF,54,0),"")</f>
        <v>GT</v>
      </c>
      <c r="AE688" s="4">
        <f>SUMIFS('Doanh số khách hàng'!$F:$F,'Doanh số khách hàng'!$A:$A,'Chi tiết tuyến'!$F688)</f>
        <v>0</v>
      </c>
      <c r="AF688" s="16" t="str">
        <f t="shared" si="410"/>
        <v>F4</v>
      </c>
      <c r="AG688" s="16" t="str">
        <f t="shared" si="411"/>
        <v>F2</v>
      </c>
      <c r="AH688" t="b">
        <f t="shared" si="419"/>
        <v>0</v>
      </c>
      <c r="AI688" t="b">
        <f t="shared" si="420"/>
        <v>1</v>
      </c>
      <c r="AJ688">
        <f>IFERROR(VLOOKUP($AC688,Master!$D:$E,2,0),"")</f>
        <v>2</v>
      </c>
      <c r="AK688">
        <f>VLOOKUP($AF688,Master!$D:$E,2,0)</f>
        <v>4</v>
      </c>
      <c r="AL688" s="4">
        <f t="shared" si="421"/>
        <v>0</v>
      </c>
      <c r="AM688" t="str">
        <f>IFERROR(VLOOKUP($F688,DSKH!$D:$BF,31,0),"")</f>
        <v>Tỉnh Cà Mau</v>
      </c>
      <c r="AN688" t="str">
        <f>IFERROR(VLOOKUP($F688,DSKH!$D:$BF,29,0),"")</f>
        <v>Xã Vĩnh Hậu</v>
      </c>
      <c r="AO688">
        <f>IFERROR(VLOOKUP($F688,DSKH!$D:$BF,52,0),"")</f>
        <v>0</v>
      </c>
      <c r="AP688">
        <f>IF(L688="x",1+COUNTIFS(AP$4:AP687,"&gt;0",$AA$4:$AA687,$AA687),0)</f>
        <v>0</v>
      </c>
      <c r="AQ688">
        <f>IF(M688="x",1+COUNTIFS(AQ$4:AQ687,"&gt;0",$AA$4:$AA687,$AA687),0)</f>
        <v>0</v>
      </c>
      <c r="AR688">
        <f>IF(N688="x",1+COUNTIFS(AR$4:AR687,"&gt;0",$AA$4:$AA687,$AA687),0)</f>
        <v>37</v>
      </c>
      <c r="AS688">
        <f>IF(O688="x",1+COUNTIFS(AS$4:AS687,"&gt;0",$AA$4:$AA687,$AA687),0)</f>
        <v>0</v>
      </c>
      <c r="AT688">
        <f>IF(P688="x",1+COUNTIFS(AT$4:AT687,"&gt;0",$AA$4:$AA687,$AA687),0)</f>
        <v>0</v>
      </c>
      <c r="AU688">
        <f>IF(Q688="x",1+COUNTIFS(AU$4:AU687,"&gt;0",$AA$4:$AA687,$AA687),0)</f>
        <v>0</v>
      </c>
      <c r="AV688">
        <f>IF(R688="x",1+COUNTIFS(AV$4:AV687,"&gt;0",$AA$4:$AA687,$AA687),0)</f>
        <v>0</v>
      </c>
      <c r="AW688">
        <f t="shared" si="412"/>
        <v>0</v>
      </c>
      <c r="AX688">
        <f t="shared" si="413"/>
        <v>1</v>
      </c>
      <c r="AY688">
        <f t="shared" si="422"/>
        <v>0</v>
      </c>
      <c r="AZ688">
        <f t="shared" si="423"/>
        <v>1</v>
      </c>
      <c r="BA688" s="4">
        <f t="shared" si="424"/>
        <v>0</v>
      </c>
      <c r="BB688" s="4">
        <f t="shared" si="425"/>
        <v>0</v>
      </c>
      <c r="BC688" s="4">
        <f t="shared" si="426"/>
        <v>0</v>
      </c>
      <c r="BD688" s="4">
        <f t="shared" si="427"/>
        <v>0</v>
      </c>
      <c r="BE688" s="4">
        <f t="shared" si="428"/>
        <v>0</v>
      </c>
      <c r="BF688" s="4">
        <f t="shared" si="429"/>
        <v>0</v>
      </c>
      <c r="BG688" s="4">
        <f t="shared" si="430"/>
        <v>0</v>
      </c>
      <c r="BH688" s="4">
        <f t="shared" si="431"/>
        <v>0</v>
      </c>
      <c r="BI688" s="4">
        <f t="shared" si="432"/>
        <v>0</v>
      </c>
      <c r="BJ688" s="4">
        <f t="shared" si="433"/>
        <v>1</v>
      </c>
      <c r="BK688" s="4">
        <f t="shared" si="434"/>
        <v>0</v>
      </c>
      <c r="BL688" s="4">
        <f t="shared" si="435"/>
        <v>0</v>
      </c>
      <c r="BM688" s="4">
        <f t="shared" si="436"/>
        <v>0</v>
      </c>
      <c r="BN688" s="4">
        <f t="shared" si="437"/>
        <v>0</v>
      </c>
      <c r="BO688">
        <f>SUMIFS(BH$5:BH688,$AA$5:$AA688,$AA688)</f>
        <v>16</v>
      </c>
      <c r="BP688">
        <f>SUMIFS(BI$5:BI688,$AA$5:$AA688,$AA688)</f>
        <v>15</v>
      </c>
      <c r="BQ688">
        <f>SUMIFS(BJ$5:BJ688,$AA$5:$AA688,$AA688)</f>
        <v>26</v>
      </c>
      <c r="BR688">
        <f>SUMIFS(BK$5:BK688,$AA$5:$AA688,$AA688)</f>
        <v>23</v>
      </c>
      <c r="BS688">
        <f>SUMIFS(BL$5:BL688,$AA$5:$AA688,$AA688)</f>
        <v>22</v>
      </c>
      <c r="BT688">
        <f>SUMIFS(BM$5:BM688,$AA$5:$AA688,$AA688)</f>
        <v>39</v>
      </c>
      <c r="BU688">
        <f>SUMIFS(BN$5:BN688,$AA$5:$AA688,$AA688)</f>
        <v>0</v>
      </c>
      <c r="BV688">
        <f t="shared" si="438"/>
        <v>18</v>
      </c>
      <c r="BW688">
        <f t="shared" si="439"/>
        <v>16</v>
      </c>
      <c r="BX688">
        <f t="shared" si="440"/>
        <v>28</v>
      </c>
      <c r="BY688">
        <f t="shared" si="441"/>
        <v>23</v>
      </c>
      <c r="BZ688">
        <f t="shared" si="442"/>
        <v>22</v>
      </c>
      <c r="CA688">
        <f t="shared" si="443"/>
        <v>40</v>
      </c>
      <c r="CB688">
        <f t="shared" si="444"/>
        <v>0</v>
      </c>
      <c r="CC688">
        <f t="shared" si="445"/>
        <v>26</v>
      </c>
      <c r="CD688">
        <f t="shared" si="446"/>
        <v>28</v>
      </c>
      <c r="CE688" t="str">
        <f>IFERROR(VLOOKUP($AA688,'Tuyến và nhân viên'!$I:$O,7,0),"")</f>
        <v>Trần Văn Khanh</v>
      </c>
      <c r="CF688">
        <f t="shared" si="447"/>
        <v>2</v>
      </c>
      <c r="CG688">
        <f t="shared" si="448"/>
        <v>1</v>
      </c>
      <c r="CH688">
        <f>COUNTIFS($L688:L688,"x")</f>
        <v>0</v>
      </c>
      <c r="CI688">
        <f>COUNTIFS($L688:M688,"x")</f>
        <v>0</v>
      </c>
      <c r="CJ688">
        <f>COUNTIFS($L688:N688,"x")</f>
        <v>1</v>
      </c>
      <c r="CK688">
        <f>COUNTIFS($L688:O688,"x")</f>
        <v>1</v>
      </c>
      <c r="CL688">
        <f>COUNTIFS($L688:P688,"x")</f>
        <v>1</v>
      </c>
      <c r="CM688">
        <f>COUNTIFS($L688:Q688,"x")</f>
        <v>1</v>
      </c>
      <c r="CN688">
        <f>COUNTIFS($L688:R688,"x")</f>
        <v>1</v>
      </c>
      <c r="CO688" t="str" cm="1">
        <f t="array" ref="CO688">IFERROR(INDEX($CH$4:$CN$4,0,MATCH(1,$CH688:$CN688,0)),"")</f>
        <v>Thứ 4</v>
      </c>
      <c r="CP688" t="str" cm="1">
        <f t="array" ref="CP688">IFERROR(INDEX($CH$4:$CN$4,0,MATCH(2,$CH688:$CN688,0)),"")</f>
        <v/>
      </c>
      <c r="CQ688" t="str">
        <f t="shared" si="449"/>
        <v>Thứ 4</v>
      </c>
      <c r="CR688" t="str">
        <f t="shared" si="414"/>
        <v>F2 - Tuần 2 &amp; 4</v>
      </c>
    </row>
    <row r="689" spans="1:96" x14ac:dyDescent="0.3">
      <c r="A689" s="117" t="s">
        <v>39709</v>
      </c>
      <c r="B689" s="118" t="s">
        <v>33266</v>
      </c>
      <c r="C689" s="118" t="s">
        <v>33267</v>
      </c>
      <c r="D689" s="118" t="s">
        <v>39663</v>
      </c>
      <c r="E689" s="118" t="s">
        <v>39664</v>
      </c>
      <c r="F689" s="118" t="s">
        <v>13938</v>
      </c>
      <c r="G689" s="118" t="s">
        <v>39452</v>
      </c>
      <c r="H689" s="118" t="s">
        <v>39457</v>
      </c>
      <c r="I689" s="118" t="s">
        <v>22</v>
      </c>
      <c r="J689" s="119" t="s">
        <v>39658</v>
      </c>
      <c r="K689" s="119" t="s">
        <v>23</v>
      </c>
      <c r="L689" s="117" t="s">
        <v>23</v>
      </c>
      <c r="M689" s="117" t="s">
        <v>24</v>
      </c>
      <c r="N689" s="117" t="s">
        <v>23</v>
      </c>
      <c r="O689" s="117" t="s">
        <v>23</v>
      </c>
      <c r="P689" s="117" t="s">
        <v>23</v>
      </c>
      <c r="Q689" s="117" t="s">
        <v>23</v>
      </c>
      <c r="R689" s="117" t="s">
        <v>23</v>
      </c>
      <c r="S689" s="117" t="s">
        <v>24</v>
      </c>
      <c r="T689" s="117" t="s">
        <v>24</v>
      </c>
      <c r="U689" s="117" t="s">
        <v>24</v>
      </c>
      <c r="V689" s="117" t="s">
        <v>24</v>
      </c>
      <c r="W689" s="74" t="str">
        <f t="shared" si="415"/>
        <v>x</v>
      </c>
      <c r="X689" s="74" t="str">
        <f t="shared" si="416"/>
        <v>x</v>
      </c>
      <c r="Y689" s="74" t="str">
        <f t="shared" si="417"/>
        <v>x</v>
      </c>
      <c r="Z689" s="74" t="str">
        <f t="shared" si="418"/>
        <v>x</v>
      </c>
      <c r="AA689" t="str">
        <f>VLOOKUP($D689,'Tuyến và nhân viên'!$D:$M,6,0)</f>
        <v>HL00623</v>
      </c>
      <c r="AB689" t="str">
        <f>VLOOKUP($D689,'Tuyến và nhân viên'!$D:$M,7,0)</f>
        <v>Lê Thị Liên Thư</v>
      </c>
      <c r="AC689" s="16" t="str">
        <f>IFERROR(VLOOKUP($F689,DSKH!$D:$BF,53,0),"")</f>
        <v>F4</v>
      </c>
      <c r="AD689" s="16" t="str">
        <f>IFERROR(VLOOKUP($F689,DSKH!$D:$BF,54,0),"")</f>
        <v>GT</v>
      </c>
      <c r="AE689" s="4">
        <f>SUMIFS('Doanh số khách hàng'!$F:$F,'Doanh số khách hàng'!$A:$A,'Chi tiết tuyến'!$F689)</f>
        <v>1893556.6666666667</v>
      </c>
      <c r="AF689" s="16" t="str">
        <f t="shared" si="410"/>
        <v>F4</v>
      </c>
      <c r="AG689" s="16" t="str">
        <f t="shared" si="411"/>
        <v>F4</v>
      </c>
      <c r="AH689" t="b">
        <f t="shared" si="419"/>
        <v>1</v>
      </c>
      <c r="AI689" t="b">
        <f t="shared" si="420"/>
        <v>1</v>
      </c>
      <c r="AJ689">
        <f>IFERROR(VLOOKUP($AC689,Master!$D:$E,2,0),"")</f>
        <v>4</v>
      </c>
      <c r="AK689">
        <f>VLOOKUP($AF689,Master!$D:$E,2,0)</f>
        <v>4</v>
      </c>
      <c r="AL689" s="4">
        <f t="shared" si="421"/>
        <v>473389.16666666669</v>
      </c>
      <c r="AM689" t="str">
        <f>IFERROR(VLOOKUP($F689,DSKH!$D:$BF,31,0),"")</f>
        <v>Tỉnh Cà Mau</v>
      </c>
      <c r="AN689" t="str">
        <f>IFERROR(VLOOKUP($F689,DSKH!$D:$BF,29,0),"")</f>
        <v>Xã Vĩnh Mỹ</v>
      </c>
      <c r="AO689">
        <f>IFERROR(VLOOKUP($F689,DSKH!$D:$BF,52,0),"")</f>
        <v>1893556.6666666667</v>
      </c>
      <c r="AP689">
        <f>IF(L689="x",1+COUNTIFS(AP$4:AP688,"&gt;0",$AA$4:$AA688,$AA688),0)</f>
        <v>0</v>
      </c>
      <c r="AQ689">
        <f>IF(M689="x",1+COUNTIFS(AQ$4:AQ688,"&gt;0",$AA$4:$AA688,$AA688),0)</f>
        <v>21</v>
      </c>
      <c r="AR689">
        <f>IF(N689="x",1+COUNTIFS(AR$4:AR688,"&gt;0",$AA$4:$AA688,$AA688),0)</f>
        <v>0</v>
      </c>
      <c r="AS689">
        <f>IF(O689="x",1+COUNTIFS(AS$4:AS688,"&gt;0",$AA$4:$AA688,$AA688),0)</f>
        <v>0</v>
      </c>
      <c r="AT689">
        <f>IF(P689="x",1+COUNTIFS(AT$4:AT688,"&gt;0",$AA$4:$AA688,$AA688),0)</f>
        <v>0</v>
      </c>
      <c r="AU689">
        <f>IF(Q689="x",1+COUNTIFS(AU$4:AU688,"&gt;0",$AA$4:$AA688,$AA688),0)</f>
        <v>0</v>
      </c>
      <c r="AV689">
        <f>IF(R689="x",1+COUNTIFS(AV$4:AV688,"&gt;0",$AA$4:$AA688,$AA688),0)</f>
        <v>0</v>
      </c>
      <c r="AW689">
        <f t="shared" si="412"/>
        <v>1</v>
      </c>
      <c r="AX689">
        <f t="shared" si="413"/>
        <v>1</v>
      </c>
      <c r="AY689">
        <f t="shared" si="422"/>
        <v>1</v>
      </c>
      <c r="AZ689">
        <f t="shared" si="423"/>
        <v>1</v>
      </c>
      <c r="BA689" s="4">
        <f t="shared" si="424"/>
        <v>0</v>
      </c>
      <c r="BB689" s="4">
        <f t="shared" si="425"/>
        <v>473389.16666666669</v>
      </c>
      <c r="BC689" s="4">
        <f t="shared" si="426"/>
        <v>0</v>
      </c>
      <c r="BD689" s="4">
        <f t="shared" si="427"/>
        <v>0</v>
      </c>
      <c r="BE689" s="4">
        <f t="shared" si="428"/>
        <v>0</v>
      </c>
      <c r="BF689" s="4">
        <f t="shared" si="429"/>
        <v>0</v>
      </c>
      <c r="BG689" s="4">
        <f t="shared" si="430"/>
        <v>0</v>
      </c>
      <c r="BH689" s="4">
        <f t="shared" si="431"/>
        <v>0</v>
      </c>
      <c r="BI689" s="4">
        <f t="shared" si="432"/>
        <v>0</v>
      </c>
      <c r="BJ689" s="4">
        <f t="shared" si="433"/>
        <v>0</v>
      </c>
      <c r="BK689" s="4">
        <f t="shared" si="434"/>
        <v>0</v>
      </c>
      <c r="BL689" s="4">
        <f t="shared" si="435"/>
        <v>0</v>
      </c>
      <c r="BM689" s="4">
        <f t="shared" si="436"/>
        <v>0</v>
      </c>
      <c r="BN689" s="4">
        <f t="shared" si="437"/>
        <v>0</v>
      </c>
      <c r="BO689">
        <f>SUMIFS(BH$5:BH689,$AA$5:$AA689,$AA689)</f>
        <v>16</v>
      </c>
      <c r="BP689">
        <f>SUMIFS(BI$5:BI689,$AA$5:$AA689,$AA689)</f>
        <v>15</v>
      </c>
      <c r="BQ689">
        <f>SUMIFS(BJ$5:BJ689,$AA$5:$AA689,$AA689)</f>
        <v>26</v>
      </c>
      <c r="BR689">
        <f>SUMIFS(BK$5:BK689,$AA$5:$AA689,$AA689)</f>
        <v>23</v>
      </c>
      <c r="BS689">
        <f>SUMIFS(BL$5:BL689,$AA$5:$AA689,$AA689)</f>
        <v>22</v>
      </c>
      <c r="BT689">
        <f>SUMIFS(BM$5:BM689,$AA$5:$AA689,$AA689)</f>
        <v>39</v>
      </c>
      <c r="BU689">
        <f>SUMIFS(BN$5:BN689,$AA$5:$AA689,$AA689)</f>
        <v>0</v>
      </c>
      <c r="BV689">
        <f t="shared" si="438"/>
        <v>18</v>
      </c>
      <c r="BW689">
        <f t="shared" si="439"/>
        <v>16</v>
      </c>
      <c r="BX689">
        <f t="shared" si="440"/>
        <v>28</v>
      </c>
      <c r="BY689">
        <f t="shared" si="441"/>
        <v>23</v>
      </c>
      <c r="BZ689">
        <f t="shared" si="442"/>
        <v>22</v>
      </c>
      <c r="CA689">
        <f t="shared" si="443"/>
        <v>40</v>
      </c>
      <c r="CB689">
        <f t="shared" si="444"/>
        <v>0</v>
      </c>
      <c r="CC689">
        <f t="shared" si="445"/>
        <v>0</v>
      </c>
      <c r="CD689">
        <f t="shared" si="446"/>
        <v>0</v>
      </c>
      <c r="CE689" t="str">
        <f>IFERROR(VLOOKUP($AA689,'Tuyến và nhân viên'!$I:$O,7,0),"")</f>
        <v>Trần Văn Khanh</v>
      </c>
      <c r="CF689">
        <f t="shared" si="447"/>
        <v>4</v>
      </c>
      <c r="CG689">
        <f t="shared" si="448"/>
        <v>1</v>
      </c>
      <c r="CH689">
        <f>COUNTIFS($L689:L689,"x")</f>
        <v>0</v>
      </c>
      <c r="CI689">
        <f>COUNTIFS($L689:M689,"x")</f>
        <v>1</v>
      </c>
      <c r="CJ689">
        <f>COUNTIFS($L689:N689,"x")</f>
        <v>1</v>
      </c>
      <c r="CK689">
        <f>COUNTIFS($L689:O689,"x")</f>
        <v>1</v>
      </c>
      <c r="CL689">
        <f>COUNTIFS($L689:P689,"x")</f>
        <v>1</v>
      </c>
      <c r="CM689">
        <f>COUNTIFS($L689:Q689,"x")</f>
        <v>1</v>
      </c>
      <c r="CN689">
        <f>COUNTIFS($L689:R689,"x")</f>
        <v>1</v>
      </c>
      <c r="CO689" t="str" cm="1">
        <f t="array" ref="CO689">IFERROR(INDEX($CH$4:$CN$4,0,MATCH(1,$CH689:$CN689,0)),"")</f>
        <v>Thứ 3</v>
      </c>
      <c r="CP689" t="str" cm="1">
        <f t="array" ref="CP689">IFERROR(INDEX($CH$4:$CN$4,0,MATCH(2,$CH689:$CN689,0)),"")</f>
        <v/>
      </c>
      <c r="CQ689" t="str">
        <f t="shared" si="449"/>
        <v>Thứ 3</v>
      </c>
      <c r="CR689" t="str">
        <f t="shared" si="414"/>
        <v>F4 - Tất cả các tuần</v>
      </c>
    </row>
    <row r="690" spans="1:96" x14ac:dyDescent="0.3">
      <c r="A690" s="117" t="s">
        <v>39710</v>
      </c>
      <c r="B690" s="118" t="s">
        <v>33266</v>
      </c>
      <c r="C690" s="118" t="s">
        <v>33267</v>
      </c>
      <c r="D690" s="118" t="s">
        <v>39663</v>
      </c>
      <c r="E690" s="118" t="s">
        <v>39664</v>
      </c>
      <c r="F690" s="118" t="s">
        <v>33197</v>
      </c>
      <c r="G690" s="118" t="s">
        <v>39468</v>
      </c>
      <c r="H690" s="118" t="s">
        <v>39473</v>
      </c>
      <c r="I690" s="118" t="s">
        <v>22</v>
      </c>
      <c r="J690" s="119" t="s">
        <v>39658</v>
      </c>
      <c r="K690" s="119" t="s">
        <v>23</v>
      </c>
      <c r="L690" s="117" t="s">
        <v>23</v>
      </c>
      <c r="M690" s="117" t="s">
        <v>23</v>
      </c>
      <c r="N690" s="117" t="s">
        <v>24</v>
      </c>
      <c r="O690" s="117" t="s">
        <v>23</v>
      </c>
      <c r="P690" s="117" t="s">
        <v>23</v>
      </c>
      <c r="Q690" s="117" t="s">
        <v>23</v>
      </c>
      <c r="R690" s="117" t="s">
        <v>23</v>
      </c>
      <c r="S690" s="117" t="s">
        <v>24</v>
      </c>
      <c r="T690" s="117" t="s">
        <v>24</v>
      </c>
      <c r="U690" s="117" t="s">
        <v>24</v>
      </c>
      <c r="V690" s="117" t="s">
        <v>24</v>
      </c>
      <c r="W690" s="74" t="str">
        <f t="shared" si="415"/>
        <v/>
      </c>
      <c r="X690" s="74" t="str">
        <f t="shared" si="416"/>
        <v>x</v>
      </c>
      <c r="Y690" s="74" t="str">
        <f t="shared" si="417"/>
        <v/>
      </c>
      <c r="Z690" s="74" t="str">
        <f t="shared" si="418"/>
        <v>x</v>
      </c>
      <c r="AA690" t="str">
        <f>VLOOKUP($D690,'Tuyến và nhân viên'!$D:$M,6,0)</f>
        <v>HL00623</v>
      </c>
      <c r="AB690" t="str">
        <f>VLOOKUP($D690,'Tuyến và nhân viên'!$D:$M,7,0)</f>
        <v>Lê Thị Liên Thư</v>
      </c>
      <c r="AC690" s="16" t="str">
        <f>IFERROR(VLOOKUP($F690,DSKH!$D:$BF,53,0),"")</f>
        <v>F2</v>
      </c>
      <c r="AD690" s="16" t="str">
        <f>IFERROR(VLOOKUP($F690,DSKH!$D:$BF,54,0),"")</f>
        <v>GT</v>
      </c>
      <c r="AE690" s="4">
        <f>SUMIFS('Doanh số khách hàng'!$F:$F,'Doanh số khách hàng'!$A:$A,'Chi tiết tuyến'!$F690)</f>
        <v>488700</v>
      </c>
      <c r="AF690" s="16" t="str">
        <f t="shared" si="410"/>
        <v>F4</v>
      </c>
      <c r="AG690" s="16" t="str">
        <f t="shared" si="411"/>
        <v>F2</v>
      </c>
      <c r="AH690" t="b">
        <f t="shared" si="419"/>
        <v>0</v>
      </c>
      <c r="AI690" t="b">
        <f t="shared" si="420"/>
        <v>1</v>
      </c>
      <c r="AJ690">
        <f>IFERROR(VLOOKUP($AC690,Master!$D:$E,2,0),"")</f>
        <v>2</v>
      </c>
      <c r="AK690">
        <f>VLOOKUP($AF690,Master!$D:$E,2,0)</f>
        <v>4</v>
      </c>
      <c r="AL690" s="4">
        <f t="shared" si="421"/>
        <v>244350</v>
      </c>
      <c r="AM690" t="str">
        <f>IFERROR(VLOOKUP($F690,DSKH!$D:$BF,31,0),"")</f>
        <v>Tỉnh Cà Mau</v>
      </c>
      <c r="AN690" t="str">
        <f>IFERROR(VLOOKUP($F690,DSKH!$D:$BF,29,0),"")</f>
        <v>Xã Vĩnh Hậu</v>
      </c>
      <c r="AO690">
        <f>IFERROR(VLOOKUP($F690,DSKH!$D:$BF,52,0),"")</f>
        <v>488700</v>
      </c>
      <c r="AP690">
        <f>IF(L690="x",1+COUNTIFS(AP$4:AP689,"&gt;0",$AA$4:$AA689,$AA689),0)</f>
        <v>0</v>
      </c>
      <c r="AQ690">
        <f>IF(M690="x",1+COUNTIFS(AQ$4:AQ689,"&gt;0",$AA$4:$AA689,$AA689),0)</f>
        <v>0</v>
      </c>
      <c r="AR690">
        <f>IF(N690="x",1+COUNTIFS(AR$4:AR689,"&gt;0",$AA$4:$AA689,$AA689),0)</f>
        <v>38</v>
      </c>
      <c r="AS690">
        <f>IF(O690="x",1+COUNTIFS(AS$4:AS689,"&gt;0",$AA$4:$AA689,$AA689),0)</f>
        <v>0</v>
      </c>
      <c r="AT690">
        <f>IF(P690="x",1+COUNTIFS(AT$4:AT689,"&gt;0",$AA$4:$AA689,$AA689),0)</f>
        <v>0</v>
      </c>
      <c r="AU690">
        <f>IF(Q690="x",1+COUNTIFS(AU$4:AU689,"&gt;0",$AA$4:$AA689,$AA689),0)</f>
        <v>0</v>
      </c>
      <c r="AV690">
        <f>IF(R690="x",1+COUNTIFS(AV$4:AV689,"&gt;0",$AA$4:$AA689,$AA689),0)</f>
        <v>0</v>
      </c>
      <c r="AW690">
        <f t="shared" si="412"/>
        <v>0</v>
      </c>
      <c r="AX690">
        <f t="shared" si="413"/>
        <v>1</v>
      </c>
      <c r="AY690">
        <f t="shared" si="422"/>
        <v>0</v>
      </c>
      <c r="AZ690">
        <f t="shared" si="423"/>
        <v>1</v>
      </c>
      <c r="BA690" s="4">
        <f t="shared" si="424"/>
        <v>0</v>
      </c>
      <c r="BB690" s="4">
        <f t="shared" si="425"/>
        <v>0</v>
      </c>
      <c r="BC690" s="4">
        <f t="shared" si="426"/>
        <v>244350</v>
      </c>
      <c r="BD690" s="4">
        <f t="shared" si="427"/>
        <v>0</v>
      </c>
      <c r="BE690" s="4">
        <f t="shared" si="428"/>
        <v>0</v>
      </c>
      <c r="BF690" s="4">
        <f t="shared" si="429"/>
        <v>0</v>
      </c>
      <c r="BG690" s="4">
        <f t="shared" si="430"/>
        <v>0</v>
      </c>
      <c r="BH690" s="4">
        <f t="shared" si="431"/>
        <v>0</v>
      </c>
      <c r="BI690" s="4">
        <f t="shared" si="432"/>
        <v>0</v>
      </c>
      <c r="BJ690" s="4">
        <f t="shared" si="433"/>
        <v>1</v>
      </c>
      <c r="BK690" s="4">
        <f t="shared" si="434"/>
        <v>0</v>
      </c>
      <c r="BL690" s="4">
        <f t="shared" si="435"/>
        <v>0</v>
      </c>
      <c r="BM690" s="4">
        <f t="shared" si="436"/>
        <v>0</v>
      </c>
      <c r="BN690" s="4">
        <f t="shared" si="437"/>
        <v>0</v>
      </c>
      <c r="BO690">
        <f>SUMIFS(BH$5:BH690,$AA$5:$AA690,$AA690)</f>
        <v>16</v>
      </c>
      <c r="BP690">
        <f>SUMIFS(BI$5:BI690,$AA$5:$AA690,$AA690)</f>
        <v>15</v>
      </c>
      <c r="BQ690">
        <f>SUMIFS(BJ$5:BJ690,$AA$5:$AA690,$AA690)</f>
        <v>27</v>
      </c>
      <c r="BR690">
        <f>SUMIFS(BK$5:BK690,$AA$5:$AA690,$AA690)</f>
        <v>23</v>
      </c>
      <c r="BS690">
        <f>SUMIFS(BL$5:BL690,$AA$5:$AA690,$AA690)</f>
        <v>22</v>
      </c>
      <c r="BT690">
        <f>SUMIFS(BM$5:BM690,$AA$5:$AA690,$AA690)</f>
        <v>39</v>
      </c>
      <c r="BU690">
        <f>SUMIFS(BN$5:BN690,$AA$5:$AA690,$AA690)</f>
        <v>0</v>
      </c>
      <c r="BV690">
        <f t="shared" si="438"/>
        <v>18</v>
      </c>
      <c r="BW690">
        <f t="shared" si="439"/>
        <v>16</v>
      </c>
      <c r="BX690">
        <f t="shared" si="440"/>
        <v>28</v>
      </c>
      <c r="BY690">
        <f t="shared" si="441"/>
        <v>23</v>
      </c>
      <c r="BZ690">
        <f t="shared" si="442"/>
        <v>22</v>
      </c>
      <c r="CA690">
        <f t="shared" si="443"/>
        <v>40</v>
      </c>
      <c r="CB690">
        <f t="shared" si="444"/>
        <v>0</v>
      </c>
      <c r="CC690">
        <f t="shared" si="445"/>
        <v>27</v>
      </c>
      <c r="CD690">
        <f t="shared" si="446"/>
        <v>28</v>
      </c>
      <c r="CE690" t="str">
        <f>IFERROR(VLOOKUP($AA690,'Tuyến và nhân viên'!$I:$O,7,0),"")</f>
        <v>Trần Văn Khanh</v>
      </c>
      <c r="CF690">
        <f t="shared" si="447"/>
        <v>2</v>
      </c>
      <c r="CG690">
        <f t="shared" si="448"/>
        <v>1</v>
      </c>
      <c r="CH690">
        <f>COUNTIFS($L690:L690,"x")</f>
        <v>0</v>
      </c>
      <c r="CI690">
        <f>COUNTIFS($L690:M690,"x")</f>
        <v>0</v>
      </c>
      <c r="CJ690">
        <f>COUNTIFS($L690:N690,"x")</f>
        <v>1</v>
      </c>
      <c r="CK690">
        <f>COUNTIFS($L690:O690,"x")</f>
        <v>1</v>
      </c>
      <c r="CL690">
        <f>COUNTIFS($L690:P690,"x")</f>
        <v>1</v>
      </c>
      <c r="CM690">
        <f>COUNTIFS($L690:Q690,"x")</f>
        <v>1</v>
      </c>
      <c r="CN690">
        <f>COUNTIFS($L690:R690,"x")</f>
        <v>1</v>
      </c>
      <c r="CO690" t="str" cm="1">
        <f t="array" ref="CO690">IFERROR(INDEX($CH$4:$CN$4,0,MATCH(1,$CH690:$CN690,0)),"")</f>
        <v>Thứ 4</v>
      </c>
      <c r="CP690" t="str" cm="1">
        <f t="array" ref="CP690">IFERROR(INDEX($CH$4:$CN$4,0,MATCH(2,$CH690:$CN690,0)),"")</f>
        <v/>
      </c>
      <c r="CQ690" t="str">
        <f t="shared" si="449"/>
        <v>Thứ 4</v>
      </c>
      <c r="CR690" t="str">
        <f t="shared" si="414"/>
        <v>F2 - Tuần 2 &amp; 4</v>
      </c>
    </row>
    <row r="691" spans="1:96" x14ac:dyDescent="0.3">
      <c r="A691" s="117" t="s">
        <v>39711</v>
      </c>
      <c r="B691" s="118" t="s">
        <v>33266</v>
      </c>
      <c r="C691" s="118" t="s">
        <v>33267</v>
      </c>
      <c r="D691" s="118" t="s">
        <v>39663</v>
      </c>
      <c r="E691" s="118" t="s">
        <v>39664</v>
      </c>
      <c r="F691" s="118" t="s">
        <v>39485</v>
      </c>
      <c r="G691" s="118" t="s">
        <v>39486</v>
      </c>
      <c r="H691" s="118" t="s">
        <v>39489</v>
      </c>
      <c r="I691" s="118" t="s">
        <v>22</v>
      </c>
      <c r="J691" s="119" t="s">
        <v>39658</v>
      </c>
      <c r="K691" s="119" t="s">
        <v>23</v>
      </c>
      <c r="L691" s="117" t="s">
        <v>23</v>
      </c>
      <c r="M691" s="117" t="s">
        <v>23</v>
      </c>
      <c r="N691" s="117" t="s">
        <v>23</v>
      </c>
      <c r="O691" s="117" t="s">
        <v>23</v>
      </c>
      <c r="P691" s="117" t="s">
        <v>23</v>
      </c>
      <c r="Q691" s="117" t="s">
        <v>24</v>
      </c>
      <c r="R691" s="117" t="s">
        <v>23</v>
      </c>
      <c r="S691" s="117" t="s">
        <v>24</v>
      </c>
      <c r="T691" s="117" t="s">
        <v>24</v>
      </c>
      <c r="U691" s="117" t="s">
        <v>24</v>
      </c>
      <c r="V691" s="117" t="s">
        <v>24</v>
      </c>
      <c r="W691" s="74" t="str">
        <f t="shared" si="415"/>
        <v/>
      </c>
      <c r="X691" s="74" t="str">
        <f t="shared" si="416"/>
        <v>x</v>
      </c>
      <c r="Y691" s="74" t="str">
        <f t="shared" si="417"/>
        <v/>
      </c>
      <c r="Z691" s="74" t="str">
        <f t="shared" si="418"/>
        <v>x</v>
      </c>
      <c r="AA691" t="str">
        <f>VLOOKUP($D691,'Tuyến và nhân viên'!$D:$M,6,0)</f>
        <v>HL00623</v>
      </c>
      <c r="AB691" t="str">
        <f>VLOOKUP($D691,'Tuyến và nhân viên'!$D:$M,7,0)</f>
        <v>Lê Thị Liên Thư</v>
      </c>
      <c r="AC691" s="16" t="str">
        <f>IFERROR(VLOOKUP($F691,DSKH!$D:$BF,53,0),"")</f>
        <v>F2</v>
      </c>
      <c r="AD691" s="16" t="str">
        <f>IFERROR(VLOOKUP($F691,DSKH!$D:$BF,54,0),"")</f>
        <v>GT</v>
      </c>
      <c r="AE691" s="4">
        <f>SUMIFS('Doanh số khách hàng'!$F:$F,'Doanh số khách hàng'!$A:$A,'Chi tiết tuyến'!$F691)</f>
        <v>0</v>
      </c>
      <c r="AF691" s="16" t="str">
        <f t="shared" si="410"/>
        <v>F4</v>
      </c>
      <c r="AG691" s="16" t="str">
        <f t="shared" si="411"/>
        <v>F2</v>
      </c>
      <c r="AH691" t="b">
        <f t="shared" si="419"/>
        <v>0</v>
      </c>
      <c r="AI691" t="b">
        <f t="shared" si="420"/>
        <v>1</v>
      </c>
      <c r="AJ691">
        <f>IFERROR(VLOOKUP($AC691,Master!$D:$E,2,0),"")</f>
        <v>2</v>
      </c>
      <c r="AK691">
        <f>VLOOKUP($AF691,Master!$D:$E,2,0)</f>
        <v>4</v>
      </c>
      <c r="AL691" s="4">
        <f t="shared" si="421"/>
        <v>0</v>
      </c>
      <c r="AM691" t="str">
        <f>IFERROR(VLOOKUP($F691,DSKH!$D:$BF,31,0),"")</f>
        <v>Tỉnh Cà Mau</v>
      </c>
      <c r="AN691" t="str">
        <f>IFERROR(VLOOKUP($F691,DSKH!$D:$BF,29,0),"")</f>
        <v>Phường Bạc Liêu</v>
      </c>
      <c r="AO691">
        <f>IFERROR(VLOOKUP($F691,DSKH!$D:$BF,52,0),"")</f>
        <v>0</v>
      </c>
      <c r="AP691">
        <f>IF(L691="x",1+COUNTIFS(AP$4:AP690,"&gt;0",$AA$4:$AA690,$AA690),0)</f>
        <v>0</v>
      </c>
      <c r="AQ691">
        <f>IF(M691="x",1+COUNTIFS(AQ$4:AQ690,"&gt;0",$AA$4:$AA690,$AA690),0)</f>
        <v>0</v>
      </c>
      <c r="AR691">
        <f>IF(N691="x",1+COUNTIFS(AR$4:AR690,"&gt;0",$AA$4:$AA690,$AA690),0)</f>
        <v>0</v>
      </c>
      <c r="AS691">
        <f>IF(O691="x",1+COUNTIFS(AS$4:AS690,"&gt;0",$AA$4:$AA690,$AA690),0)</f>
        <v>0</v>
      </c>
      <c r="AT691">
        <f>IF(P691="x",1+COUNTIFS(AT$4:AT690,"&gt;0",$AA$4:$AA690,$AA690),0)</f>
        <v>0</v>
      </c>
      <c r="AU691">
        <f>IF(Q691="x",1+COUNTIFS(AU$4:AU690,"&gt;0",$AA$4:$AA690,$AA690),0)</f>
        <v>47</v>
      </c>
      <c r="AV691">
        <f>IF(R691="x",1+COUNTIFS(AV$4:AV690,"&gt;0",$AA$4:$AA690,$AA690),0)</f>
        <v>0</v>
      </c>
      <c r="AW691">
        <f t="shared" si="412"/>
        <v>0</v>
      </c>
      <c r="AX691">
        <f t="shared" si="413"/>
        <v>1</v>
      </c>
      <c r="AY691">
        <f t="shared" si="422"/>
        <v>0</v>
      </c>
      <c r="AZ691">
        <f t="shared" si="423"/>
        <v>1</v>
      </c>
      <c r="BA691" s="4">
        <f t="shared" si="424"/>
        <v>0</v>
      </c>
      <c r="BB691" s="4">
        <f t="shared" si="425"/>
        <v>0</v>
      </c>
      <c r="BC691" s="4">
        <f t="shared" si="426"/>
        <v>0</v>
      </c>
      <c r="BD691" s="4">
        <f t="shared" si="427"/>
        <v>0</v>
      </c>
      <c r="BE691" s="4">
        <f t="shared" si="428"/>
        <v>0</v>
      </c>
      <c r="BF691" s="4">
        <f t="shared" si="429"/>
        <v>0</v>
      </c>
      <c r="BG691" s="4">
        <f t="shared" si="430"/>
        <v>0</v>
      </c>
      <c r="BH691" s="4">
        <f t="shared" si="431"/>
        <v>0</v>
      </c>
      <c r="BI691" s="4">
        <f t="shared" si="432"/>
        <v>0</v>
      </c>
      <c r="BJ691" s="4">
        <f t="shared" si="433"/>
        <v>0</v>
      </c>
      <c r="BK691" s="4">
        <f t="shared" si="434"/>
        <v>0</v>
      </c>
      <c r="BL691" s="4">
        <f t="shared" si="435"/>
        <v>0</v>
      </c>
      <c r="BM691" s="4">
        <f t="shared" si="436"/>
        <v>1</v>
      </c>
      <c r="BN691" s="4">
        <f t="shared" si="437"/>
        <v>0</v>
      </c>
      <c r="BO691">
        <f>SUMIFS(BH$5:BH691,$AA$5:$AA691,$AA691)</f>
        <v>16</v>
      </c>
      <c r="BP691">
        <f>SUMIFS(BI$5:BI691,$AA$5:$AA691,$AA691)</f>
        <v>15</v>
      </c>
      <c r="BQ691">
        <f>SUMIFS(BJ$5:BJ691,$AA$5:$AA691,$AA691)</f>
        <v>27</v>
      </c>
      <c r="BR691">
        <f>SUMIFS(BK$5:BK691,$AA$5:$AA691,$AA691)</f>
        <v>23</v>
      </c>
      <c r="BS691">
        <f>SUMIFS(BL$5:BL691,$AA$5:$AA691,$AA691)</f>
        <v>22</v>
      </c>
      <c r="BT691">
        <f>SUMIFS(BM$5:BM691,$AA$5:$AA691,$AA691)</f>
        <v>40</v>
      </c>
      <c r="BU691">
        <f>SUMIFS(BN$5:BN691,$AA$5:$AA691,$AA691)</f>
        <v>0</v>
      </c>
      <c r="BV691">
        <f t="shared" si="438"/>
        <v>18</v>
      </c>
      <c r="BW691">
        <f t="shared" si="439"/>
        <v>16</v>
      </c>
      <c r="BX691">
        <f t="shared" si="440"/>
        <v>28</v>
      </c>
      <c r="BY691">
        <f t="shared" si="441"/>
        <v>23</v>
      </c>
      <c r="BZ691">
        <f t="shared" si="442"/>
        <v>22</v>
      </c>
      <c r="CA691">
        <f t="shared" si="443"/>
        <v>40</v>
      </c>
      <c r="CB691">
        <f t="shared" si="444"/>
        <v>0</v>
      </c>
      <c r="CC691">
        <f t="shared" si="445"/>
        <v>40</v>
      </c>
      <c r="CD691">
        <f t="shared" si="446"/>
        <v>40</v>
      </c>
      <c r="CE691" t="str">
        <f>IFERROR(VLOOKUP($AA691,'Tuyến và nhân viên'!$I:$O,7,0),"")</f>
        <v>Trần Văn Khanh</v>
      </c>
      <c r="CF691">
        <f t="shared" si="447"/>
        <v>2</v>
      </c>
      <c r="CG691">
        <f t="shared" si="448"/>
        <v>1</v>
      </c>
      <c r="CH691">
        <f>COUNTIFS($L691:L691,"x")</f>
        <v>0</v>
      </c>
      <c r="CI691">
        <f>COUNTIFS($L691:M691,"x")</f>
        <v>0</v>
      </c>
      <c r="CJ691">
        <f>COUNTIFS($L691:N691,"x")</f>
        <v>0</v>
      </c>
      <c r="CK691">
        <f>COUNTIFS($L691:O691,"x")</f>
        <v>0</v>
      </c>
      <c r="CL691">
        <f>COUNTIFS($L691:P691,"x")</f>
        <v>0</v>
      </c>
      <c r="CM691">
        <f>COUNTIFS($L691:Q691,"x")</f>
        <v>1</v>
      </c>
      <c r="CN691">
        <f>COUNTIFS($L691:R691,"x")</f>
        <v>1</v>
      </c>
      <c r="CO691" t="str" cm="1">
        <f t="array" ref="CO691">IFERROR(INDEX($CH$4:$CN$4,0,MATCH(1,$CH691:$CN691,0)),"")</f>
        <v>Thứ 7</v>
      </c>
      <c r="CP691" t="str" cm="1">
        <f t="array" ref="CP691">IFERROR(INDEX($CH$4:$CN$4,0,MATCH(2,$CH691:$CN691,0)),"")</f>
        <v/>
      </c>
      <c r="CQ691" t="str">
        <f t="shared" si="449"/>
        <v>Thứ 7</v>
      </c>
      <c r="CR691" t="str">
        <f t="shared" si="414"/>
        <v>F2 - Tuần 2 &amp; 4</v>
      </c>
    </row>
    <row r="692" spans="1:96" x14ac:dyDescent="0.3">
      <c r="A692" s="117" t="s">
        <v>39712</v>
      </c>
      <c r="B692" s="118" t="s">
        <v>33266</v>
      </c>
      <c r="C692" s="118" t="s">
        <v>33267</v>
      </c>
      <c r="D692" s="118" t="s">
        <v>39663</v>
      </c>
      <c r="E692" s="118" t="s">
        <v>39664</v>
      </c>
      <c r="F692" s="118" t="s">
        <v>39508</v>
      </c>
      <c r="G692" s="118" t="s">
        <v>39509</v>
      </c>
      <c r="H692" s="118" t="s">
        <v>34710</v>
      </c>
      <c r="I692" s="118" t="s">
        <v>22</v>
      </c>
      <c r="J692" s="119" t="s">
        <v>39658</v>
      </c>
      <c r="K692" s="119" t="s">
        <v>23</v>
      </c>
      <c r="L692" s="117" t="s">
        <v>23</v>
      </c>
      <c r="M692" s="117" t="s">
        <v>23</v>
      </c>
      <c r="N692" s="117" t="s">
        <v>24</v>
      </c>
      <c r="O692" s="117" t="s">
        <v>23</v>
      </c>
      <c r="P692" s="117" t="s">
        <v>23</v>
      </c>
      <c r="Q692" s="117" t="s">
        <v>23</v>
      </c>
      <c r="R692" s="117" t="s">
        <v>23</v>
      </c>
      <c r="S692" s="117" t="s">
        <v>24</v>
      </c>
      <c r="T692" s="117" t="s">
        <v>24</v>
      </c>
      <c r="U692" s="117" t="s">
        <v>24</v>
      </c>
      <c r="V692" s="117" t="s">
        <v>24</v>
      </c>
      <c r="W692" s="74" t="str">
        <f t="shared" si="415"/>
        <v/>
      </c>
      <c r="X692" s="74" t="str">
        <f t="shared" si="416"/>
        <v>x</v>
      </c>
      <c r="Y692" s="74" t="str">
        <f t="shared" si="417"/>
        <v/>
      </c>
      <c r="Z692" s="74" t="str">
        <f t="shared" si="418"/>
        <v>x</v>
      </c>
      <c r="AA692" t="str">
        <f>VLOOKUP($D692,'Tuyến và nhân viên'!$D:$M,6,0)</f>
        <v>HL00623</v>
      </c>
      <c r="AB692" t="str">
        <f>VLOOKUP($D692,'Tuyến và nhân viên'!$D:$M,7,0)</f>
        <v>Lê Thị Liên Thư</v>
      </c>
      <c r="AC692" s="16" t="str">
        <f>IFERROR(VLOOKUP($F692,DSKH!$D:$BF,53,0),"")</f>
        <v>F2</v>
      </c>
      <c r="AD692" s="16" t="str">
        <f>IFERROR(VLOOKUP($F692,DSKH!$D:$BF,54,0),"")</f>
        <v>GT</v>
      </c>
      <c r="AE692" s="4">
        <f>SUMIFS('Doanh số khách hàng'!$F:$F,'Doanh số khách hàng'!$A:$A,'Chi tiết tuyến'!$F692)</f>
        <v>0</v>
      </c>
      <c r="AF692" s="16" t="str">
        <f t="shared" si="410"/>
        <v>F4</v>
      </c>
      <c r="AG692" s="16" t="str">
        <f t="shared" si="411"/>
        <v>F2</v>
      </c>
      <c r="AH692" t="b">
        <f t="shared" si="419"/>
        <v>0</v>
      </c>
      <c r="AI692" t="b">
        <f t="shared" si="420"/>
        <v>1</v>
      </c>
      <c r="AJ692">
        <f>IFERROR(VLOOKUP($AC692,Master!$D:$E,2,0),"")</f>
        <v>2</v>
      </c>
      <c r="AK692">
        <f>VLOOKUP($AF692,Master!$D:$E,2,0)</f>
        <v>4</v>
      </c>
      <c r="AL692" s="4">
        <f t="shared" si="421"/>
        <v>0</v>
      </c>
      <c r="AM692" t="str">
        <f>IFERROR(VLOOKUP($F692,DSKH!$D:$BF,31,0),"")</f>
        <v>Tỉnh Cà Mau</v>
      </c>
      <c r="AN692" t="str">
        <f>IFERROR(VLOOKUP($F692,DSKH!$D:$BF,29,0),"")</f>
        <v>Xã Vĩnh Hậu</v>
      </c>
      <c r="AO692">
        <f>IFERROR(VLOOKUP($F692,DSKH!$D:$BF,52,0),"")</f>
        <v>0</v>
      </c>
      <c r="AP692">
        <f>IF(L692="x",1+COUNTIFS(AP$4:AP691,"&gt;0",$AA$4:$AA691,$AA691),0)</f>
        <v>0</v>
      </c>
      <c r="AQ692">
        <f>IF(M692="x",1+COUNTIFS(AQ$4:AQ691,"&gt;0",$AA$4:$AA691,$AA691),0)</f>
        <v>0</v>
      </c>
      <c r="AR692">
        <f>IF(N692="x",1+COUNTIFS(AR$4:AR691,"&gt;0",$AA$4:$AA691,$AA691),0)</f>
        <v>39</v>
      </c>
      <c r="AS692">
        <f>IF(O692="x",1+COUNTIFS(AS$4:AS691,"&gt;0",$AA$4:$AA691,$AA691),0)</f>
        <v>0</v>
      </c>
      <c r="AT692">
        <f>IF(P692="x",1+COUNTIFS(AT$4:AT691,"&gt;0",$AA$4:$AA691,$AA691),0)</f>
        <v>0</v>
      </c>
      <c r="AU692">
        <f>IF(Q692="x",1+COUNTIFS(AU$4:AU691,"&gt;0",$AA$4:$AA691,$AA691),0)</f>
        <v>0</v>
      </c>
      <c r="AV692">
        <f>IF(R692="x",1+COUNTIFS(AV$4:AV691,"&gt;0",$AA$4:$AA691,$AA691),0)</f>
        <v>0</v>
      </c>
      <c r="AW692">
        <f t="shared" si="412"/>
        <v>0</v>
      </c>
      <c r="AX692">
        <f t="shared" si="413"/>
        <v>1</v>
      </c>
      <c r="AY692">
        <f t="shared" si="422"/>
        <v>0</v>
      </c>
      <c r="AZ692">
        <f t="shared" si="423"/>
        <v>1</v>
      </c>
      <c r="BA692" s="4">
        <f t="shared" si="424"/>
        <v>0</v>
      </c>
      <c r="BB692" s="4">
        <f t="shared" si="425"/>
        <v>0</v>
      </c>
      <c r="BC692" s="4">
        <f t="shared" si="426"/>
        <v>0</v>
      </c>
      <c r="BD692" s="4">
        <f t="shared" si="427"/>
        <v>0</v>
      </c>
      <c r="BE692" s="4">
        <f t="shared" si="428"/>
        <v>0</v>
      </c>
      <c r="BF692" s="4">
        <f t="shared" si="429"/>
        <v>0</v>
      </c>
      <c r="BG692" s="4">
        <f t="shared" si="430"/>
        <v>0</v>
      </c>
      <c r="BH692" s="4">
        <f t="shared" si="431"/>
        <v>0</v>
      </c>
      <c r="BI692" s="4">
        <f t="shared" si="432"/>
        <v>0</v>
      </c>
      <c r="BJ692" s="4">
        <f t="shared" si="433"/>
        <v>1</v>
      </c>
      <c r="BK692" s="4">
        <f t="shared" si="434"/>
        <v>0</v>
      </c>
      <c r="BL692" s="4">
        <f t="shared" si="435"/>
        <v>0</v>
      </c>
      <c r="BM692" s="4">
        <f t="shared" si="436"/>
        <v>0</v>
      </c>
      <c r="BN692" s="4">
        <f t="shared" si="437"/>
        <v>0</v>
      </c>
      <c r="BO692">
        <f>SUMIFS(BH$5:BH692,$AA$5:$AA692,$AA692)</f>
        <v>16</v>
      </c>
      <c r="BP692">
        <f>SUMIFS(BI$5:BI692,$AA$5:$AA692,$AA692)</f>
        <v>15</v>
      </c>
      <c r="BQ692">
        <f>SUMIFS(BJ$5:BJ692,$AA$5:$AA692,$AA692)</f>
        <v>28</v>
      </c>
      <c r="BR692">
        <f>SUMIFS(BK$5:BK692,$AA$5:$AA692,$AA692)</f>
        <v>23</v>
      </c>
      <c r="BS692">
        <f>SUMIFS(BL$5:BL692,$AA$5:$AA692,$AA692)</f>
        <v>22</v>
      </c>
      <c r="BT692">
        <f>SUMIFS(BM$5:BM692,$AA$5:$AA692,$AA692)</f>
        <v>40</v>
      </c>
      <c r="BU692">
        <f>SUMIFS(BN$5:BN692,$AA$5:$AA692,$AA692)</f>
        <v>0</v>
      </c>
      <c r="BV692">
        <f t="shared" si="438"/>
        <v>18</v>
      </c>
      <c r="BW692">
        <f t="shared" si="439"/>
        <v>16</v>
      </c>
      <c r="BX692">
        <f t="shared" si="440"/>
        <v>28</v>
      </c>
      <c r="BY692">
        <f t="shared" si="441"/>
        <v>23</v>
      </c>
      <c r="BZ692">
        <f t="shared" si="442"/>
        <v>22</v>
      </c>
      <c r="CA692">
        <f t="shared" si="443"/>
        <v>40</v>
      </c>
      <c r="CB692">
        <f t="shared" si="444"/>
        <v>0</v>
      </c>
      <c r="CC692">
        <f t="shared" si="445"/>
        <v>28</v>
      </c>
      <c r="CD692">
        <f t="shared" si="446"/>
        <v>28</v>
      </c>
      <c r="CE692" t="str">
        <f>IFERROR(VLOOKUP($AA692,'Tuyến và nhân viên'!$I:$O,7,0),"")</f>
        <v>Trần Văn Khanh</v>
      </c>
      <c r="CF692">
        <f t="shared" si="447"/>
        <v>2</v>
      </c>
      <c r="CG692">
        <f t="shared" si="448"/>
        <v>1</v>
      </c>
      <c r="CH692">
        <f>COUNTIFS($L692:L692,"x")</f>
        <v>0</v>
      </c>
      <c r="CI692">
        <f>COUNTIFS($L692:M692,"x")</f>
        <v>0</v>
      </c>
      <c r="CJ692">
        <f>COUNTIFS($L692:N692,"x")</f>
        <v>1</v>
      </c>
      <c r="CK692">
        <f>COUNTIFS($L692:O692,"x")</f>
        <v>1</v>
      </c>
      <c r="CL692">
        <f>COUNTIFS($L692:P692,"x")</f>
        <v>1</v>
      </c>
      <c r="CM692">
        <f>COUNTIFS($L692:Q692,"x")</f>
        <v>1</v>
      </c>
      <c r="CN692">
        <f>COUNTIFS($L692:R692,"x")</f>
        <v>1</v>
      </c>
      <c r="CO692" t="str" cm="1">
        <f t="array" ref="CO692">IFERROR(INDEX($CH$4:$CN$4,0,MATCH(1,$CH692:$CN692,0)),"")</f>
        <v>Thứ 4</v>
      </c>
      <c r="CP692" t="str" cm="1">
        <f t="array" ref="CP692">IFERROR(INDEX($CH$4:$CN$4,0,MATCH(2,$CH692:$CN692,0)),"")</f>
        <v/>
      </c>
      <c r="CQ692" t="str">
        <f t="shared" si="449"/>
        <v>Thứ 4</v>
      </c>
      <c r="CR692" t="str">
        <f t="shared" si="414"/>
        <v>F2 - Tuần 2 &amp; 4</v>
      </c>
    </row>
    <row r="693" spans="1:96" x14ac:dyDescent="0.3">
      <c r="A693" s="117" t="s">
        <v>39713</v>
      </c>
      <c r="B693" s="118" t="s">
        <v>33266</v>
      </c>
      <c r="C693" s="118" t="s">
        <v>33267</v>
      </c>
      <c r="D693" s="118" t="s">
        <v>39663</v>
      </c>
      <c r="E693" s="118" t="s">
        <v>39664</v>
      </c>
      <c r="F693" s="118" t="s">
        <v>39515</v>
      </c>
      <c r="G693" s="118" t="s">
        <v>39516</v>
      </c>
      <c r="H693" s="118" t="s">
        <v>39519</v>
      </c>
      <c r="I693" s="118" t="s">
        <v>22</v>
      </c>
      <c r="J693" s="119" t="s">
        <v>39658</v>
      </c>
      <c r="K693" s="119" t="s">
        <v>23</v>
      </c>
      <c r="L693" s="117" t="s">
        <v>24</v>
      </c>
      <c r="M693" s="117" t="s">
        <v>23</v>
      </c>
      <c r="N693" s="117" t="s">
        <v>23</v>
      </c>
      <c r="O693" s="117" t="s">
        <v>23</v>
      </c>
      <c r="P693" s="117" t="s">
        <v>23</v>
      </c>
      <c r="Q693" s="117" t="s">
        <v>23</v>
      </c>
      <c r="R693" s="117" t="s">
        <v>23</v>
      </c>
      <c r="S693" s="117" t="s">
        <v>24</v>
      </c>
      <c r="T693" s="117" t="s">
        <v>24</v>
      </c>
      <c r="U693" s="117" t="s">
        <v>24</v>
      </c>
      <c r="V693" s="117" t="s">
        <v>24</v>
      </c>
      <c r="W693" s="74" t="str">
        <f t="shared" si="415"/>
        <v/>
      </c>
      <c r="X693" s="74" t="str">
        <f t="shared" si="416"/>
        <v>x</v>
      </c>
      <c r="Y693" s="74" t="str">
        <f t="shared" si="417"/>
        <v/>
      </c>
      <c r="Z693" s="74" t="str">
        <f t="shared" si="418"/>
        <v>x</v>
      </c>
      <c r="AA693" t="str">
        <f>VLOOKUP($D693,'Tuyến và nhân viên'!$D:$M,6,0)</f>
        <v>HL00623</v>
      </c>
      <c r="AB693" t="str">
        <f>VLOOKUP($D693,'Tuyến và nhân viên'!$D:$M,7,0)</f>
        <v>Lê Thị Liên Thư</v>
      </c>
      <c r="AC693" s="16" t="str">
        <f>IFERROR(VLOOKUP($F693,DSKH!$D:$BF,53,0),"")</f>
        <v>F2</v>
      </c>
      <c r="AD693" s="16" t="str">
        <f>IFERROR(VLOOKUP($F693,DSKH!$D:$BF,54,0),"")</f>
        <v>GT</v>
      </c>
      <c r="AE693" s="4">
        <f>SUMIFS('Doanh số khách hàng'!$F:$F,'Doanh số khách hàng'!$A:$A,'Chi tiết tuyến'!$F693)</f>
        <v>0</v>
      </c>
      <c r="AF693" s="16" t="str">
        <f t="shared" si="410"/>
        <v>F4</v>
      </c>
      <c r="AG693" s="16" t="str">
        <f t="shared" si="411"/>
        <v>F2</v>
      </c>
      <c r="AH693" t="b">
        <f t="shared" si="419"/>
        <v>0</v>
      </c>
      <c r="AI693" t="b">
        <f t="shared" si="420"/>
        <v>1</v>
      </c>
      <c r="AJ693">
        <f>IFERROR(VLOOKUP($AC693,Master!$D:$E,2,0),"")</f>
        <v>2</v>
      </c>
      <c r="AK693">
        <f>VLOOKUP($AF693,Master!$D:$E,2,0)</f>
        <v>4</v>
      </c>
      <c r="AL693" s="4">
        <f t="shared" si="421"/>
        <v>0</v>
      </c>
      <c r="AM693" t="str">
        <f>IFERROR(VLOOKUP($F693,DSKH!$D:$BF,31,0),"")</f>
        <v>Tỉnh Cà Mau</v>
      </c>
      <c r="AN693" t="str">
        <f>IFERROR(VLOOKUP($F693,DSKH!$D:$BF,29,0),"")</f>
        <v>Xã Gành Hào</v>
      </c>
      <c r="AO693">
        <f>IFERROR(VLOOKUP($F693,DSKH!$D:$BF,52,0),"")</f>
        <v>0</v>
      </c>
      <c r="AP693">
        <f>IF(L693="x",1+COUNTIFS(AP$4:AP692,"&gt;0",$AA$4:$AA692,$AA692),0)</f>
        <v>25</v>
      </c>
      <c r="AQ693">
        <f>IF(M693="x",1+COUNTIFS(AQ$4:AQ692,"&gt;0",$AA$4:$AA692,$AA692),0)</f>
        <v>0</v>
      </c>
      <c r="AR693">
        <f>IF(N693="x",1+COUNTIFS(AR$4:AR692,"&gt;0",$AA$4:$AA692,$AA692),0)</f>
        <v>0</v>
      </c>
      <c r="AS693">
        <f>IF(O693="x",1+COUNTIFS(AS$4:AS692,"&gt;0",$AA$4:$AA692,$AA692),0)</f>
        <v>0</v>
      </c>
      <c r="AT693">
        <f>IF(P693="x",1+COUNTIFS(AT$4:AT692,"&gt;0",$AA$4:$AA692,$AA692),0)</f>
        <v>0</v>
      </c>
      <c r="AU693">
        <f>IF(Q693="x",1+COUNTIFS(AU$4:AU692,"&gt;0",$AA$4:$AA692,$AA692),0)</f>
        <v>0</v>
      </c>
      <c r="AV693">
        <f>IF(R693="x",1+COUNTIFS(AV$4:AV692,"&gt;0",$AA$4:$AA692,$AA692),0)</f>
        <v>0</v>
      </c>
      <c r="AW693">
        <f t="shared" si="412"/>
        <v>0</v>
      </c>
      <c r="AX693">
        <f t="shared" si="413"/>
        <v>1</v>
      </c>
      <c r="AY693">
        <f t="shared" si="422"/>
        <v>0</v>
      </c>
      <c r="AZ693">
        <f t="shared" si="423"/>
        <v>1</v>
      </c>
      <c r="BA693" s="4">
        <f t="shared" si="424"/>
        <v>0</v>
      </c>
      <c r="BB693" s="4">
        <f t="shared" si="425"/>
        <v>0</v>
      </c>
      <c r="BC693" s="4">
        <f t="shared" si="426"/>
        <v>0</v>
      </c>
      <c r="BD693" s="4">
        <f t="shared" si="427"/>
        <v>0</v>
      </c>
      <c r="BE693" s="4">
        <f t="shared" si="428"/>
        <v>0</v>
      </c>
      <c r="BF693" s="4">
        <f t="shared" si="429"/>
        <v>0</v>
      </c>
      <c r="BG693" s="4">
        <f t="shared" si="430"/>
        <v>0</v>
      </c>
      <c r="BH693" s="4">
        <f t="shared" si="431"/>
        <v>1</v>
      </c>
      <c r="BI693" s="4">
        <f t="shared" si="432"/>
        <v>0</v>
      </c>
      <c r="BJ693" s="4">
        <f t="shared" si="433"/>
        <v>0</v>
      </c>
      <c r="BK693" s="4">
        <f t="shared" si="434"/>
        <v>0</v>
      </c>
      <c r="BL693" s="4">
        <f t="shared" si="435"/>
        <v>0</v>
      </c>
      <c r="BM693" s="4">
        <f t="shared" si="436"/>
        <v>0</v>
      </c>
      <c r="BN693" s="4">
        <f t="shared" si="437"/>
        <v>0</v>
      </c>
      <c r="BO693">
        <f>SUMIFS(BH$5:BH693,$AA$5:$AA693,$AA693)</f>
        <v>17</v>
      </c>
      <c r="BP693">
        <f>SUMIFS(BI$5:BI693,$AA$5:$AA693,$AA693)</f>
        <v>15</v>
      </c>
      <c r="BQ693">
        <f>SUMIFS(BJ$5:BJ693,$AA$5:$AA693,$AA693)</f>
        <v>28</v>
      </c>
      <c r="BR693">
        <f>SUMIFS(BK$5:BK693,$AA$5:$AA693,$AA693)</f>
        <v>23</v>
      </c>
      <c r="BS693">
        <f>SUMIFS(BL$5:BL693,$AA$5:$AA693,$AA693)</f>
        <v>22</v>
      </c>
      <c r="BT693">
        <f>SUMIFS(BM$5:BM693,$AA$5:$AA693,$AA693)</f>
        <v>40</v>
      </c>
      <c r="BU693">
        <f>SUMIFS(BN$5:BN693,$AA$5:$AA693,$AA693)</f>
        <v>0</v>
      </c>
      <c r="BV693">
        <f t="shared" si="438"/>
        <v>18</v>
      </c>
      <c r="BW693">
        <f t="shared" si="439"/>
        <v>16</v>
      </c>
      <c r="BX693">
        <f t="shared" si="440"/>
        <v>28</v>
      </c>
      <c r="BY693">
        <f t="shared" si="441"/>
        <v>23</v>
      </c>
      <c r="BZ693">
        <f t="shared" si="442"/>
        <v>22</v>
      </c>
      <c r="CA693">
        <f t="shared" si="443"/>
        <v>40</v>
      </c>
      <c r="CB693">
        <f t="shared" si="444"/>
        <v>0</v>
      </c>
      <c r="CC693">
        <f t="shared" si="445"/>
        <v>17</v>
      </c>
      <c r="CD693">
        <f t="shared" si="446"/>
        <v>18</v>
      </c>
      <c r="CE693" t="str">
        <f>IFERROR(VLOOKUP($AA693,'Tuyến và nhân viên'!$I:$O,7,0),"")</f>
        <v>Trần Văn Khanh</v>
      </c>
      <c r="CF693">
        <f t="shared" si="447"/>
        <v>2</v>
      </c>
      <c r="CG693">
        <f t="shared" si="448"/>
        <v>1</v>
      </c>
      <c r="CH693">
        <f>COUNTIFS($L693:L693,"x")</f>
        <v>1</v>
      </c>
      <c r="CI693">
        <f>COUNTIFS($L693:M693,"x")</f>
        <v>1</v>
      </c>
      <c r="CJ693">
        <f>COUNTIFS($L693:N693,"x")</f>
        <v>1</v>
      </c>
      <c r="CK693">
        <f>COUNTIFS($L693:O693,"x")</f>
        <v>1</v>
      </c>
      <c r="CL693">
        <f>COUNTIFS($L693:P693,"x")</f>
        <v>1</v>
      </c>
      <c r="CM693">
        <f>COUNTIFS($L693:Q693,"x")</f>
        <v>1</v>
      </c>
      <c r="CN693">
        <f>COUNTIFS($L693:R693,"x")</f>
        <v>1</v>
      </c>
      <c r="CO693" t="str" cm="1">
        <f t="array" ref="CO693">IFERROR(INDEX($CH$4:$CN$4,0,MATCH(1,$CH693:$CN693,0)),"")</f>
        <v>Thứ 2</v>
      </c>
      <c r="CP693" t="str" cm="1">
        <f t="array" ref="CP693">IFERROR(INDEX($CH$4:$CN$4,0,MATCH(2,$CH693:$CN693,0)),"")</f>
        <v/>
      </c>
      <c r="CQ693" t="str">
        <f t="shared" si="449"/>
        <v>Thứ 2</v>
      </c>
      <c r="CR693" t="str">
        <f t="shared" si="414"/>
        <v>F2 - Tuần 2 &amp; 4</v>
      </c>
    </row>
    <row r="694" spans="1:96" x14ac:dyDescent="0.3">
      <c r="A694" s="117" t="s">
        <v>39714</v>
      </c>
      <c r="B694" s="118" t="s">
        <v>33266</v>
      </c>
      <c r="C694" s="118" t="s">
        <v>33267</v>
      </c>
      <c r="D694" s="118" t="s">
        <v>39663</v>
      </c>
      <c r="E694" s="118" t="s">
        <v>39664</v>
      </c>
      <c r="F694" s="118" t="s">
        <v>33198</v>
      </c>
      <c r="G694" s="118" t="s">
        <v>39528</v>
      </c>
      <c r="H694" s="118" t="s">
        <v>38256</v>
      </c>
      <c r="I694" s="118" t="s">
        <v>22</v>
      </c>
      <c r="J694" s="119" t="s">
        <v>39658</v>
      </c>
      <c r="K694" s="119" t="s">
        <v>23</v>
      </c>
      <c r="L694" s="117" t="s">
        <v>23</v>
      </c>
      <c r="M694" s="117" t="s">
        <v>23</v>
      </c>
      <c r="N694" s="117" t="s">
        <v>23</v>
      </c>
      <c r="O694" s="117" t="s">
        <v>23</v>
      </c>
      <c r="P694" s="117" t="s">
        <v>24</v>
      </c>
      <c r="Q694" s="117" t="s">
        <v>23</v>
      </c>
      <c r="R694" s="117" t="s">
        <v>23</v>
      </c>
      <c r="S694" s="117" t="s">
        <v>24</v>
      </c>
      <c r="T694" s="117" t="s">
        <v>24</v>
      </c>
      <c r="U694" s="117" t="s">
        <v>24</v>
      </c>
      <c r="V694" s="117" t="s">
        <v>24</v>
      </c>
      <c r="W694" s="74" t="str">
        <f t="shared" si="415"/>
        <v>x</v>
      </c>
      <c r="X694" s="74" t="str">
        <f t="shared" si="416"/>
        <v>x</v>
      </c>
      <c r="Y694" s="74" t="str">
        <f t="shared" si="417"/>
        <v>x</v>
      </c>
      <c r="Z694" s="74" t="str">
        <f t="shared" si="418"/>
        <v>x</v>
      </c>
      <c r="AA694" t="str">
        <f>VLOOKUP($D694,'Tuyến và nhân viên'!$D:$M,6,0)</f>
        <v>HL00623</v>
      </c>
      <c r="AB694" t="str">
        <f>VLOOKUP($D694,'Tuyến và nhân viên'!$D:$M,7,0)</f>
        <v>Lê Thị Liên Thư</v>
      </c>
      <c r="AC694" s="16" t="str">
        <f>IFERROR(VLOOKUP($F694,DSKH!$D:$BF,53,0),"")</f>
        <v>F4</v>
      </c>
      <c r="AD694" s="16" t="str">
        <f>IFERROR(VLOOKUP($F694,DSKH!$D:$BF,54,0),"")</f>
        <v>GT</v>
      </c>
      <c r="AE694" s="4">
        <f>SUMIFS('Doanh số khách hàng'!$F:$F,'Doanh số khách hàng'!$A:$A,'Chi tiết tuyến'!$F694)</f>
        <v>988866.66666666663</v>
      </c>
      <c r="AF694" s="16" t="str">
        <f t="shared" si="410"/>
        <v>F4</v>
      </c>
      <c r="AG694" s="16" t="str">
        <f t="shared" si="411"/>
        <v>F4</v>
      </c>
      <c r="AH694" t="b">
        <f t="shared" si="419"/>
        <v>1</v>
      </c>
      <c r="AI694" t="b">
        <f t="shared" si="420"/>
        <v>1</v>
      </c>
      <c r="AJ694">
        <f>IFERROR(VLOOKUP($AC694,Master!$D:$E,2,0),"")</f>
        <v>4</v>
      </c>
      <c r="AK694">
        <f>VLOOKUP($AF694,Master!$D:$E,2,0)</f>
        <v>4</v>
      </c>
      <c r="AL694" s="4">
        <f t="shared" si="421"/>
        <v>247216.66666666666</v>
      </c>
      <c r="AM694" t="str">
        <f>IFERROR(VLOOKUP($F694,DSKH!$D:$BF,31,0),"")</f>
        <v>Tỉnh Cà Mau</v>
      </c>
      <c r="AN694" t="str">
        <f>IFERROR(VLOOKUP($F694,DSKH!$D:$BF,29,0),"")</f>
        <v>Xã Hồng Dân</v>
      </c>
      <c r="AO694">
        <f>IFERROR(VLOOKUP($F694,DSKH!$D:$BF,52,0),"")</f>
        <v>988866.66666666663</v>
      </c>
      <c r="AP694">
        <f>IF(L694="x",1+COUNTIFS(AP$4:AP693,"&gt;0",$AA$4:$AA693,$AA693),0)</f>
        <v>0</v>
      </c>
      <c r="AQ694">
        <f>IF(M694="x",1+COUNTIFS(AQ$4:AQ693,"&gt;0",$AA$4:$AA693,$AA693),0)</f>
        <v>0</v>
      </c>
      <c r="AR694">
        <f>IF(N694="x",1+COUNTIFS(AR$4:AR693,"&gt;0",$AA$4:$AA693,$AA693),0)</f>
        <v>0</v>
      </c>
      <c r="AS694">
        <f>IF(O694="x",1+COUNTIFS(AS$4:AS693,"&gt;0",$AA$4:$AA693,$AA693),0)</f>
        <v>0</v>
      </c>
      <c r="AT694">
        <f>IF(P694="x",1+COUNTIFS(AT$4:AT693,"&gt;0",$AA$4:$AA693,$AA693),0)</f>
        <v>25</v>
      </c>
      <c r="AU694">
        <f>IF(Q694="x",1+COUNTIFS(AU$4:AU693,"&gt;0",$AA$4:$AA693,$AA693),0)</f>
        <v>0</v>
      </c>
      <c r="AV694">
        <f>IF(R694="x",1+COUNTIFS(AV$4:AV693,"&gt;0",$AA$4:$AA693,$AA693),0)</f>
        <v>0</v>
      </c>
      <c r="AW694">
        <f t="shared" si="412"/>
        <v>1</v>
      </c>
      <c r="AX694">
        <f t="shared" si="413"/>
        <v>1</v>
      </c>
      <c r="AY694">
        <f t="shared" si="422"/>
        <v>1</v>
      </c>
      <c r="AZ694">
        <f t="shared" si="423"/>
        <v>1</v>
      </c>
      <c r="BA694" s="4">
        <f t="shared" si="424"/>
        <v>0</v>
      </c>
      <c r="BB694" s="4">
        <f t="shared" si="425"/>
        <v>0</v>
      </c>
      <c r="BC694" s="4">
        <f t="shared" si="426"/>
        <v>0</v>
      </c>
      <c r="BD694" s="4">
        <f t="shared" si="427"/>
        <v>0</v>
      </c>
      <c r="BE694" s="4">
        <f t="shared" si="428"/>
        <v>247216.66666666666</v>
      </c>
      <c r="BF694" s="4">
        <f t="shared" si="429"/>
        <v>0</v>
      </c>
      <c r="BG694" s="4">
        <f t="shared" si="430"/>
        <v>0</v>
      </c>
      <c r="BH694" s="4">
        <f t="shared" si="431"/>
        <v>0</v>
      </c>
      <c r="BI694" s="4">
        <f t="shared" si="432"/>
        <v>0</v>
      </c>
      <c r="BJ694" s="4">
        <f t="shared" si="433"/>
        <v>0</v>
      </c>
      <c r="BK694" s="4">
        <f t="shared" si="434"/>
        <v>0</v>
      </c>
      <c r="BL694" s="4">
        <f t="shared" si="435"/>
        <v>0</v>
      </c>
      <c r="BM694" s="4">
        <f t="shared" si="436"/>
        <v>0</v>
      </c>
      <c r="BN694" s="4">
        <f t="shared" si="437"/>
        <v>0</v>
      </c>
      <c r="BO694">
        <f>SUMIFS(BH$5:BH694,$AA$5:$AA694,$AA694)</f>
        <v>17</v>
      </c>
      <c r="BP694">
        <f>SUMIFS(BI$5:BI694,$AA$5:$AA694,$AA694)</f>
        <v>15</v>
      </c>
      <c r="BQ694">
        <f>SUMIFS(BJ$5:BJ694,$AA$5:$AA694,$AA694)</f>
        <v>28</v>
      </c>
      <c r="BR694">
        <f>SUMIFS(BK$5:BK694,$AA$5:$AA694,$AA694)</f>
        <v>23</v>
      </c>
      <c r="BS694">
        <f>SUMIFS(BL$5:BL694,$AA$5:$AA694,$AA694)</f>
        <v>22</v>
      </c>
      <c r="BT694">
        <f>SUMIFS(BM$5:BM694,$AA$5:$AA694,$AA694)</f>
        <v>40</v>
      </c>
      <c r="BU694">
        <f>SUMIFS(BN$5:BN694,$AA$5:$AA694,$AA694)</f>
        <v>0</v>
      </c>
      <c r="BV694">
        <f t="shared" si="438"/>
        <v>18</v>
      </c>
      <c r="BW694">
        <f t="shared" si="439"/>
        <v>16</v>
      </c>
      <c r="BX694">
        <f t="shared" si="440"/>
        <v>28</v>
      </c>
      <c r="BY694">
        <f t="shared" si="441"/>
        <v>23</v>
      </c>
      <c r="BZ694">
        <f t="shared" si="442"/>
        <v>22</v>
      </c>
      <c r="CA694">
        <f t="shared" si="443"/>
        <v>40</v>
      </c>
      <c r="CB694">
        <f t="shared" si="444"/>
        <v>0</v>
      </c>
      <c r="CC694">
        <f t="shared" si="445"/>
        <v>0</v>
      </c>
      <c r="CD694">
        <f t="shared" si="446"/>
        <v>0</v>
      </c>
      <c r="CE694" t="str">
        <f>IFERROR(VLOOKUP($AA694,'Tuyến và nhân viên'!$I:$O,7,0),"")</f>
        <v>Trần Văn Khanh</v>
      </c>
      <c r="CF694">
        <f t="shared" si="447"/>
        <v>4</v>
      </c>
      <c r="CG694">
        <f t="shared" si="448"/>
        <v>1</v>
      </c>
      <c r="CH694">
        <f>COUNTIFS($L694:L694,"x")</f>
        <v>0</v>
      </c>
      <c r="CI694">
        <f>COUNTIFS($L694:M694,"x")</f>
        <v>0</v>
      </c>
      <c r="CJ694">
        <f>COUNTIFS($L694:N694,"x")</f>
        <v>0</v>
      </c>
      <c r="CK694">
        <f>COUNTIFS($L694:O694,"x")</f>
        <v>0</v>
      </c>
      <c r="CL694">
        <f>COUNTIFS($L694:P694,"x")</f>
        <v>1</v>
      </c>
      <c r="CM694">
        <f>COUNTIFS($L694:Q694,"x")</f>
        <v>1</v>
      </c>
      <c r="CN694">
        <f>COUNTIFS($L694:R694,"x")</f>
        <v>1</v>
      </c>
      <c r="CO694" t="str" cm="1">
        <f t="array" ref="CO694">IFERROR(INDEX($CH$4:$CN$4,0,MATCH(1,$CH694:$CN694,0)),"")</f>
        <v>Thứ 6</v>
      </c>
      <c r="CP694" t="str" cm="1">
        <f t="array" ref="CP694">IFERROR(INDEX($CH$4:$CN$4,0,MATCH(2,$CH694:$CN694,0)),"")</f>
        <v/>
      </c>
      <c r="CQ694" t="str">
        <f t="shared" si="449"/>
        <v>Thứ 6</v>
      </c>
      <c r="CR694" t="str">
        <f t="shared" si="414"/>
        <v>F4 - Tất cả các tuần</v>
      </c>
    </row>
    <row r="695" spans="1:96" x14ac:dyDescent="0.3">
      <c r="A695" s="117" t="s">
        <v>39715</v>
      </c>
      <c r="B695" s="118" t="s">
        <v>33266</v>
      </c>
      <c r="C695" s="118" t="s">
        <v>33267</v>
      </c>
      <c r="D695" s="118" t="s">
        <v>39663</v>
      </c>
      <c r="E695" s="118" t="s">
        <v>39664</v>
      </c>
      <c r="F695" s="118" t="s">
        <v>39557</v>
      </c>
      <c r="G695" s="118" t="s">
        <v>39558</v>
      </c>
      <c r="H695" s="118" t="s">
        <v>39562</v>
      </c>
      <c r="I695" s="118" t="s">
        <v>22</v>
      </c>
      <c r="J695" s="119" t="s">
        <v>39658</v>
      </c>
      <c r="K695" s="119" t="s">
        <v>23</v>
      </c>
      <c r="L695" s="117" t="s">
        <v>23</v>
      </c>
      <c r="M695" s="117" t="s">
        <v>24</v>
      </c>
      <c r="N695" s="117" t="s">
        <v>23</v>
      </c>
      <c r="O695" s="117" t="s">
        <v>23</v>
      </c>
      <c r="P695" s="117" t="s">
        <v>23</v>
      </c>
      <c r="Q695" s="117" t="s">
        <v>23</v>
      </c>
      <c r="R695" s="117" t="s">
        <v>23</v>
      </c>
      <c r="S695" s="117" t="s">
        <v>24</v>
      </c>
      <c r="T695" s="117" t="s">
        <v>24</v>
      </c>
      <c r="U695" s="117" t="s">
        <v>24</v>
      </c>
      <c r="V695" s="117" t="s">
        <v>24</v>
      </c>
      <c r="W695" s="74" t="str">
        <f t="shared" si="415"/>
        <v/>
      </c>
      <c r="X695" s="74" t="str">
        <f t="shared" si="416"/>
        <v>x</v>
      </c>
      <c r="Y695" s="74" t="str">
        <f t="shared" si="417"/>
        <v/>
      </c>
      <c r="Z695" s="74" t="str">
        <f t="shared" si="418"/>
        <v>x</v>
      </c>
      <c r="AA695" t="str">
        <f>VLOOKUP($D695,'Tuyến và nhân viên'!$D:$M,6,0)</f>
        <v>HL00623</v>
      </c>
      <c r="AB695" t="str">
        <f>VLOOKUP($D695,'Tuyến và nhân viên'!$D:$M,7,0)</f>
        <v>Lê Thị Liên Thư</v>
      </c>
      <c r="AC695" s="16" t="str">
        <f>IFERROR(VLOOKUP($F695,DSKH!$D:$BF,53,0),"")</f>
        <v>F2</v>
      </c>
      <c r="AD695" s="16" t="str">
        <f>IFERROR(VLOOKUP($F695,DSKH!$D:$BF,54,0),"")</f>
        <v>GT</v>
      </c>
      <c r="AE695" s="4">
        <f>SUMIFS('Doanh số khách hàng'!$F:$F,'Doanh số khách hàng'!$A:$A,'Chi tiết tuyến'!$F695)</f>
        <v>0</v>
      </c>
      <c r="AF695" s="16" t="str">
        <f t="shared" si="410"/>
        <v>F4</v>
      </c>
      <c r="AG695" s="16" t="str">
        <f t="shared" si="411"/>
        <v>F2</v>
      </c>
      <c r="AH695" t="b">
        <f t="shared" si="419"/>
        <v>0</v>
      </c>
      <c r="AI695" t="b">
        <f t="shared" si="420"/>
        <v>1</v>
      </c>
      <c r="AJ695">
        <f>IFERROR(VLOOKUP($AC695,Master!$D:$E,2,0),"")</f>
        <v>2</v>
      </c>
      <c r="AK695">
        <f>VLOOKUP($AF695,Master!$D:$E,2,0)</f>
        <v>4</v>
      </c>
      <c r="AL695" s="4">
        <f t="shared" si="421"/>
        <v>0</v>
      </c>
      <c r="AM695" t="str">
        <f>IFERROR(VLOOKUP($F695,DSKH!$D:$BF,31,0),"")</f>
        <v>Tỉnh Cà Mau</v>
      </c>
      <c r="AN695" t="str">
        <f>IFERROR(VLOOKUP($F695,DSKH!$D:$BF,29,0),"")</f>
        <v>Phường Láng Tròn</v>
      </c>
      <c r="AO695">
        <f>IFERROR(VLOOKUP($F695,DSKH!$D:$BF,52,0),"")</f>
        <v>0</v>
      </c>
      <c r="AP695">
        <f>IF(L695="x",1+COUNTIFS(AP$4:AP694,"&gt;0",$AA$4:$AA694,$AA694),0)</f>
        <v>0</v>
      </c>
      <c r="AQ695">
        <f>IF(M695="x",1+COUNTIFS(AQ$4:AQ694,"&gt;0",$AA$4:$AA694,$AA694),0)</f>
        <v>22</v>
      </c>
      <c r="AR695">
        <f>IF(N695="x",1+COUNTIFS(AR$4:AR694,"&gt;0",$AA$4:$AA694,$AA694),0)</f>
        <v>0</v>
      </c>
      <c r="AS695">
        <f>IF(O695="x",1+COUNTIFS(AS$4:AS694,"&gt;0",$AA$4:$AA694,$AA694),0)</f>
        <v>0</v>
      </c>
      <c r="AT695">
        <f>IF(P695="x",1+COUNTIFS(AT$4:AT694,"&gt;0",$AA$4:$AA694,$AA694),0)</f>
        <v>0</v>
      </c>
      <c r="AU695">
        <f>IF(Q695="x",1+COUNTIFS(AU$4:AU694,"&gt;0",$AA$4:$AA694,$AA694),0)</f>
        <v>0</v>
      </c>
      <c r="AV695">
        <f>IF(R695="x",1+COUNTIFS(AV$4:AV694,"&gt;0",$AA$4:$AA694,$AA694),0)</f>
        <v>0</v>
      </c>
      <c r="AW695">
        <f t="shared" si="412"/>
        <v>0</v>
      </c>
      <c r="AX695">
        <f t="shared" si="413"/>
        <v>1</v>
      </c>
      <c r="AY695">
        <f t="shared" si="422"/>
        <v>0</v>
      </c>
      <c r="AZ695">
        <f t="shared" si="423"/>
        <v>1</v>
      </c>
      <c r="BA695" s="4">
        <f t="shared" si="424"/>
        <v>0</v>
      </c>
      <c r="BB695" s="4">
        <f t="shared" si="425"/>
        <v>0</v>
      </c>
      <c r="BC695" s="4">
        <f t="shared" si="426"/>
        <v>0</v>
      </c>
      <c r="BD695" s="4">
        <f t="shared" si="427"/>
        <v>0</v>
      </c>
      <c r="BE695" s="4">
        <f t="shared" si="428"/>
        <v>0</v>
      </c>
      <c r="BF695" s="4">
        <f t="shared" si="429"/>
        <v>0</v>
      </c>
      <c r="BG695" s="4">
        <f t="shared" si="430"/>
        <v>0</v>
      </c>
      <c r="BH695" s="4">
        <f t="shared" si="431"/>
        <v>0</v>
      </c>
      <c r="BI695" s="4">
        <f t="shared" si="432"/>
        <v>1</v>
      </c>
      <c r="BJ695" s="4">
        <f t="shared" si="433"/>
        <v>0</v>
      </c>
      <c r="BK695" s="4">
        <f t="shared" si="434"/>
        <v>0</v>
      </c>
      <c r="BL695" s="4">
        <f t="shared" si="435"/>
        <v>0</v>
      </c>
      <c r="BM695" s="4">
        <f t="shared" si="436"/>
        <v>0</v>
      </c>
      <c r="BN695" s="4">
        <f t="shared" si="437"/>
        <v>0</v>
      </c>
      <c r="BO695">
        <f>SUMIFS(BH$5:BH695,$AA$5:$AA695,$AA695)</f>
        <v>17</v>
      </c>
      <c r="BP695">
        <f>SUMIFS(BI$5:BI695,$AA$5:$AA695,$AA695)</f>
        <v>16</v>
      </c>
      <c r="BQ695">
        <f>SUMIFS(BJ$5:BJ695,$AA$5:$AA695,$AA695)</f>
        <v>28</v>
      </c>
      <c r="BR695">
        <f>SUMIFS(BK$5:BK695,$AA$5:$AA695,$AA695)</f>
        <v>23</v>
      </c>
      <c r="BS695">
        <f>SUMIFS(BL$5:BL695,$AA$5:$AA695,$AA695)</f>
        <v>22</v>
      </c>
      <c r="BT695">
        <f>SUMIFS(BM$5:BM695,$AA$5:$AA695,$AA695)</f>
        <v>40</v>
      </c>
      <c r="BU695">
        <f>SUMIFS(BN$5:BN695,$AA$5:$AA695,$AA695)</f>
        <v>0</v>
      </c>
      <c r="BV695">
        <f t="shared" si="438"/>
        <v>18</v>
      </c>
      <c r="BW695">
        <f t="shared" si="439"/>
        <v>16</v>
      </c>
      <c r="BX695">
        <f t="shared" si="440"/>
        <v>28</v>
      </c>
      <c r="BY695">
        <f t="shared" si="441"/>
        <v>23</v>
      </c>
      <c r="BZ695">
        <f t="shared" si="442"/>
        <v>22</v>
      </c>
      <c r="CA695">
        <f t="shared" si="443"/>
        <v>40</v>
      </c>
      <c r="CB695">
        <f t="shared" si="444"/>
        <v>0</v>
      </c>
      <c r="CC695">
        <f t="shared" si="445"/>
        <v>16</v>
      </c>
      <c r="CD695">
        <f t="shared" si="446"/>
        <v>16</v>
      </c>
      <c r="CE695" t="str">
        <f>IFERROR(VLOOKUP($AA695,'Tuyến và nhân viên'!$I:$O,7,0),"")</f>
        <v>Trần Văn Khanh</v>
      </c>
      <c r="CF695">
        <f t="shared" si="447"/>
        <v>2</v>
      </c>
      <c r="CG695">
        <f t="shared" si="448"/>
        <v>1</v>
      </c>
      <c r="CH695">
        <f>COUNTIFS($L695:L695,"x")</f>
        <v>0</v>
      </c>
      <c r="CI695">
        <f>COUNTIFS($L695:M695,"x")</f>
        <v>1</v>
      </c>
      <c r="CJ695">
        <f>COUNTIFS($L695:N695,"x")</f>
        <v>1</v>
      </c>
      <c r="CK695">
        <f>COUNTIFS($L695:O695,"x")</f>
        <v>1</v>
      </c>
      <c r="CL695">
        <f>COUNTIFS($L695:P695,"x")</f>
        <v>1</v>
      </c>
      <c r="CM695">
        <f>COUNTIFS($L695:Q695,"x")</f>
        <v>1</v>
      </c>
      <c r="CN695">
        <f>COUNTIFS($L695:R695,"x")</f>
        <v>1</v>
      </c>
      <c r="CO695" t="str" cm="1">
        <f t="array" ref="CO695">IFERROR(INDEX($CH$4:$CN$4,0,MATCH(1,$CH695:$CN695,0)),"")</f>
        <v>Thứ 3</v>
      </c>
      <c r="CP695" t="str" cm="1">
        <f t="array" ref="CP695">IFERROR(INDEX($CH$4:$CN$4,0,MATCH(2,$CH695:$CN695,0)),"")</f>
        <v/>
      </c>
      <c r="CQ695" t="str">
        <f t="shared" si="449"/>
        <v>Thứ 3</v>
      </c>
      <c r="CR695" t="str">
        <f t="shared" si="414"/>
        <v>F2 - Tuần 2 &amp; 4</v>
      </c>
    </row>
    <row r="696" spans="1:96" x14ac:dyDescent="0.3">
      <c r="A696" s="117" t="s">
        <v>39716</v>
      </c>
      <c r="B696" s="118" t="s">
        <v>33266</v>
      </c>
      <c r="C696" s="118" t="s">
        <v>33267</v>
      </c>
      <c r="D696" s="118" t="s">
        <v>39663</v>
      </c>
      <c r="E696" s="118" t="s">
        <v>39664</v>
      </c>
      <c r="F696" s="118" t="s">
        <v>33200</v>
      </c>
      <c r="G696" s="118" t="s">
        <v>39565</v>
      </c>
      <c r="H696" s="118" t="s">
        <v>39571</v>
      </c>
      <c r="I696" s="118" t="s">
        <v>22</v>
      </c>
      <c r="J696" s="119" t="s">
        <v>39658</v>
      </c>
      <c r="K696" s="119" t="s">
        <v>23</v>
      </c>
      <c r="L696" s="117" t="s">
        <v>24</v>
      </c>
      <c r="M696" s="117" t="s">
        <v>23</v>
      </c>
      <c r="N696" s="117" t="s">
        <v>23</v>
      </c>
      <c r="O696" s="117" t="s">
        <v>23</v>
      </c>
      <c r="P696" s="117" t="s">
        <v>23</v>
      </c>
      <c r="Q696" s="117" t="s">
        <v>23</v>
      </c>
      <c r="R696" s="117" t="s">
        <v>23</v>
      </c>
      <c r="S696" s="117" t="s">
        <v>24</v>
      </c>
      <c r="T696" s="117" t="s">
        <v>24</v>
      </c>
      <c r="U696" s="117" t="s">
        <v>24</v>
      </c>
      <c r="V696" s="117" t="s">
        <v>24</v>
      </c>
      <c r="W696" s="74" t="str">
        <f t="shared" si="415"/>
        <v/>
      </c>
      <c r="X696" s="74" t="str">
        <f t="shared" si="416"/>
        <v>x</v>
      </c>
      <c r="Y696" s="74" t="str">
        <f t="shared" si="417"/>
        <v/>
      </c>
      <c r="Z696" s="74" t="str">
        <f t="shared" si="418"/>
        <v>x</v>
      </c>
      <c r="AA696" t="str">
        <f>VLOOKUP($D696,'Tuyến và nhân viên'!$D:$M,6,0)</f>
        <v>HL00623</v>
      </c>
      <c r="AB696" t="str">
        <f>VLOOKUP($D696,'Tuyến và nhân viên'!$D:$M,7,0)</f>
        <v>Lê Thị Liên Thư</v>
      </c>
      <c r="AC696" s="16" t="str">
        <f>IFERROR(VLOOKUP($F696,DSKH!$D:$BF,53,0),"")</f>
        <v>F2</v>
      </c>
      <c r="AD696" s="16" t="str">
        <f>IFERROR(VLOOKUP($F696,DSKH!$D:$BF,54,0),"")</f>
        <v>GT</v>
      </c>
      <c r="AE696" s="4">
        <f>SUMIFS('Doanh số khách hàng'!$F:$F,'Doanh số khách hàng'!$A:$A,'Chi tiết tuyến'!$F696)</f>
        <v>252000</v>
      </c>
      <c r="AF696" s="16" t="str">
        <f t="shared" si="410"/>
        <v>F4</v>
      </c>
      <c r="AG696" s="16" t="str">
        <f t="shared" si="411"/>
        <v>F2</v>
      </c>
      <c r="AH696" t="b">
        <f t="shared" si="419"/>
        <v>0</v>
      </c>
      <c r="AI696" t="b">
        <f t="shared" si="420"/>
        <v>1</v>
      </c>
      <c r="AJ696">
        <f>IFERROR(VLOOKUP($AC696,Master!$D:$E,2,0),"")</f>
        <v>2</v>
      </c>
      <c r="AK696">
        <f>VLOOKUP($AF696,Master!$D:$E,2,0)</f>
        <v>4</v>
      </c>
      <c r="AL696" s="4">
        <f t="shared" si="421"/>
        <v>126000</v>
      </c>
      <c r="AM696" t="str">
        <f>IFERROR(VLOOKUP($F696,DSKH!$D:$BF,31,0),"")</f>
        <v>Tỉnh Cà Mau</v>
      </c>
      <c r="AN696" t="str">
        <f>IFERROR(VLOOKUP($F696,DSKH!$D:$BF,29,0),"")</f>
        <v>Xã Gành Hào</v>
      </c>
      <c r="AO696">
        <f>IFERROR(VLOOKUP($F696,DSKH!$D:$BF,52,0),"")</f>
        <v>252000</v>
      </c>
      <c r="AP696">
        <f>IF(L696="x",1+COUNTIFS(AP$4:AP695,"&gt;0",$AA$4:$AA695,$AA695),0)</f>
        <v>26</v>
      </c>
      <c r="AQ696">
        <f>IF(M696="x",1+COUNTIFS(AQ$4:AQ695,"&gt;0",$AA$4:$AA695,$AA695),0)</f>
        <v>0</v>
      </c>
      <c r="AR696">
        <f>IF(N696="x",1+COUNTIFS(AR$4:AR695,"&gt;0",$AA$4:$AA695,$AA695),0)</f>
        <v>0</v>
      </c>
      <c r="AS696">
        <f>IF(O696="x",1+COUNTIFS(AS$4:AS695,"&gt;0",$AA$4:$AA695,$AA695),0)</f>
        <v>0</v>
      </c>
      <c r="AT696">
        <f>IF(P696="x",1+COUNTIFS(AT$4:AT695,"&gt;0",$AA$4:$AA695,$AA695),0)</f>
        <v>0</v>
      </c>
      <c r="AU696">
        <f>IF(Q696="x",1+COUNTIFS(AU$4:AU695,"&gt;0",$AA$4:$AA695,$AA695),0)</f>
        <v>0</v>
      </c>
      <c r="AV696">
        <f>IF(R696="x",1+COUNTIFS(AV$4:AV695,"&gt;0",$AA$4:$AA695,$AA695),0)</f>
        <v>0</v>
      </c>
      <c r="AW696">
        <f t="shared" si="412"/>
        <v>0</v>
      </c>
      <c r="AX696">
        <f t="shared" si="413"/>
        <v>1</v>
      </c>
      <c r="AY696">
        <f t="shared" si="422"/>
        <v>0</v>
      </c>
      <c r="AZ696">
        <f t="shared" si="423"/>
        <v>1</v>
      </c>
      <c r="BA696" s="4">
        <f t="shared" si="424"/>
        <v>126000</v>
      </c>
      <c r="BB696" s="4">
        <f t="shared" si="425"/>
        <v>0</v>
      </c>
      <c r="BC696" s="4">
        <f t="shared" si="426"/>
        <v>0</v>
      </c>
      <c r="BD696" s="4">
        <f t="shared" si="427"/>
        <v>0</v>
      </c>
      <c r="BE696" s="4">
        <f t="shared" si="428"/>
        <v>0</v>
      </c>
      <c r="BF696" s="4">
        <f t="shared" si="429"/>
        <v>0</v>
      </c>
      <c r="BG696" s="4">
        <f t="shared" si="430"/>
        <v>0</v>
      </c>
      <c r="BH696" s="4">
        <f t="shared" si="431"/>
        <v>1</v>
      </c>
      <c r="BI696" s="4">
        <f t="shared" si="432"/>
        <v>0</v>
      </c>
      <c r="BJ696" s="4">
        <f t="shared" si="433"/>
        <v>0</v>
      </c>
      <c r="BK696" s="4">
        <f t="shared" si="434"/>
        <v>0</v>
      </c>
      <c r="BL696" s="4">
        <f t="shared" si="435"/>
        <v>0</v>
      </c>
      <c r="BM696" s="4">
        <f t="shared" si="436"/>
        <v>0</v>
      </c>
      <c r="BN696" s="4">
        <f t="shared" si="437"/>
        <v>0</v>
      </c>
      <c r="BO696">
        <f>SUMIFS(BH$5:BH696,$AA$5:$AA696,$AA696)</f>
        <v>18</v>
      </c>
      <c r="BP696">
        <f>SUMIFS(BI$5:BI696,$AA$5:$AA696,$AA696)</f>
        <v>16</v>
      </c>
      <c r="BQ696">
        <f>SUMIFS(BJ$5:BJ696,$AA$5:$AA696,$AA696)</f>
        <v>28</v>
      </c>
      <c r="BR696">
        <f>SUMIFS(BK$5:BK696,$AA$5:$AA696,$AA696)</f>
        <v>23</v>
      </c>
      <c r="BS696">
        <f>SUMIFS(BL$5:BL696,$AA$5:$AA696,$AA696)</f>
        <v>22</v>
      </c>
      <c r="BT696">
        <f>SUMIFS(BM$5:BM696,$AA$5:$AA696,$AA696)</f>
        <v>40</v>
      </c>
      <c r="BU696">
        <f>SUMIFS(BN$5:BN696,$AA$5:$AA696,$AA696)</f>
        <v>0</v>
      </c>
      <c r="BV696">
        <f t="shared" si="438"/>
        <v>18</v>
      </c>
      <c r="BW696">
        <f t="shared" si="439"/>
        <v>16</v>
      </c>
      <c r="BX696">
        <f t="shared" si="440"/>
        <v>28</v>
      </c>
      <c r="BY696">
        <f t="shared" si="441"/>
        <v>23</v>
      </c>
      <c r="BZ696">
        <f t="shared" si="442"/>
        <v>22</v>
      </c>
      <c r="CA696">
        <f t="shared" si="443"/>
        <v>40</v>
      </c>
      <c r="CB696">
        <f t="shared" si="444"/>
        <v>0</v>
      </c>
      <c r="CC696">
        <f t="shared" si="445"/>
        <v>18</v>
      </c>
      <c r="CD696">
        <f t="shared" si="446"/>
        <v>18</v>
      </c>
      <c r="CE696" t="str">
        <f>IFERROR(VLOOKUP($AA696,'Tuyến và nhân viên'!$I:$O,7,0),"")</f>
        <v>Trần Văn Khanh</v>
      </c>
      <c r="CF696">
        <f t="shared" si="447"/>
        <v>2</v>
      </c>
      <c r="CG696">
        <f t="shared" si="448"/>
        <v>1</v>
      </c>
      <c r="CH696">
        <f>COUNTIFS($L696:L696,"x")</f>
        <v>1</v>
      </c>
      <c r="CI696">
        <f>COUNTIFS($L696:M696,"x")</f>
        <v>1</v>
      </c>
      <c r="CJ696">
        <f>COUNTIFS($L696:N696,"x")</f>
        <v>1</v>
      </c>
      <c r="CK696">
        <f>COUNTIFS($L696:O696,"x")</f>
        <v>1</v>
      </c>
      <c r="CL696">
        <f>COUNTIFS($L696:P696,"x")</f>
        <v>1</v>
      </c>
      <c r="CM696">
        <f>COUNTIFS($L696:Q696,"x")</f>
        <v>1</v>
      </c>
      <c r="CN696">
        <f>COUNTIFS($L696:R696,"x")</f>
        <v>1</v>
      </c>
      <c r="CO696" t="str" cm="1">
        <f t="array" ref="CO696">IFERROR(INDEX($CH$4:$CN$4,0,MATCH(1,$CH696:$CN696,0)),"")</f>
        <v>Thứ 2</v>
      </c>
      <c r="CP696" t="str" cm="1">
        <f t="array" ref="CP696">IFERROR(INDEX($CH$4:$CN$4,0,MATCH(2,$CH696:$CN696,0)),"")</f>
        <v/>
      </c>
      <c r="CQ696" t="str">
        <f t="shared" si="449"/>
        <v>Thứ 2</v>
      </c>
      <c r="CR696" t="str">
        <f t="shared" si="414"/>
        <v>F2 - Tuần 2 &amp; 4</v>
      </c>
    </row>
  </sheetData>
  <autoFilter ref="A4:CR5" xr:uid="{00000000-0001-0000-0100-000000000000}"/>
  <mergeCells count="33">
    <mergeCell ref="AC3:AC4"/>
    <mergeCell ref="W3:AB3"/>
    <mergeCell ref="S3:V3"/>
    <mergeCell ref="G3:G4"/>
    <mergeCell ref="H3:H4"/>
    <mergeCell ref="I3:I4"/>
    <mergeCell ref="J3:J4"/>
    <mergeCell ref="K3:K4"/>
    <mergeCell ref="L3:R3"/>
    <mergeCell ref="F3:F4"/>
    <mergeCell ref="A3:A4"/>
    <mergeCell ref="B3:B4"/>
    <mergeCell ref="C3:C4"/>
    <mergeCell ref="D3:D4"/>
    <mergeCell ref="E3:E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CR3:CR4"/>
    <mergeCell ref="AN3:AN4"/>
    <mergeCell ref="AO3:AO4"/>
    <mergeCell ref="CC3:CC4"/>
    <mergeCell ref="CD3:CD4"/>
    <mergeCell ref="CQ3:CQ4"/>
    <mergeCell ref="CG3:CG4"/>
    <mergeCell ref="CF3:CF4"/>
  </mergeCells>
  <phoneticPr fontId="17" type="noConversion"/>
  <conditionalFormatting sqref="F5">
    <cfRule type="duplicateValues" dxfId="0" priority="15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A1:AQ6"/>
  <sheetViews>
    <sheetView topLeftCell="J1" workbookViewId="0">
      <selection activeCell="N3" sqref="N3:AQ6"/>
    </sheetView>
  </sheetViews>
  <sheetFormatPr defaultRowHeight="14.4" x14ac:dyDescent="0.3"/>
  <cols>
    <col min="1" max="1" width="4.33203125" customWidth="1"/>
    <col min="2" max="2" width="7.33203125" customWidth="1"/>
    <col min="3" max="3" width="25.6640625" customWidth="1"/>
    <col min="4" max="4" width="9.6640625" customWidth="1"/>
    <col min="5" max="5" width="8.77734375" customWidth="1"/>
    <col min="6" max="6" width="9.77734375" customWidth="1"/>
    <col min="7" max="7" width="6.77734375" customWidth="1"/>
    <col min="8" max="9" width="10.44140625" customWidth="1"/>
    <col min="10" max="10" width="21.33203125" customWidth="1"/>
    <col min="11" max="11" width="10.33203125" customWidth="1"/>
    <col min="13" max="13" width="9.77734375" customWidth="1"/>
    <col min="15" max="15" width="12.5546875" customWidth="1"/>
    <col min="17" max="17" width="5.77734375" customWidth="1"/>
    <col min="18" max="18" width="6.77734375" customWidth="1"/>
    <col min="19" max="19" width="6.5546875" customWidth="1"/>
    <col min="20" max="43" width="3.109375" customWidth="1"/>
  </cols>
  <sheetData>
    <row r="1" spans="1:43" x14ac:dyDescent="0.3">
      <c r="A1" s="7" t="s">
        <v>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3" t="s">
        <v>85</v>
      </c>
      <c r="O1" s="12"/>
      <c r="P1" s="12"/>
      <c r="Q1" s="13" t="s">
        <v>33248</v>
      </c>
      <c r="R1" s="13"/>
      <c r="S1" s="13"/>
      <c r="T1" s="13" t="s">
        <v>115</v>
      </c>
      <c r="U1" s="13"/>
      <c r="V1" s="13"/>
      <c r="W1" s="13"/>
      <c r="X1" s="13"/>
      <c r="Y1" s="13"/>
      <c r="Z1" s="13" t="s">
        <v>148</v>
      </c>
      <c r="AA1" s="13"/>
      <c r="AB1" s="13"/>
      <c r="AC1" s="13"/>
      <c r="AD1" s="13"/>
      <c r="AE1" s="13"/>
      <c r="AF1" s="13" t="s">
        <v>33238</v>
      </c>
      <c r="AG1" s="13"/>
      <c r="AH1" s="13"/>
      <c r="AI1" s="13"/>
      <c r="AJ1" s="13"/>
      <c r="AK1" s="13"/>
      <c r="AL1" s="13" t="s">
        <v>33239</v>
      </c>
      <c r="AM1" s="13"/>
      <c r="AN1" s="13"/>
      <c r="AO1" s="13"/>
      <c r="AP1" s="13"/>
      <c r="AQ1" s="13"/>
    </row>
    <row r="2" spans="1:43" s="3" customFormat="1" ht="80.400000000000006" x14ac:dyDescent="0.3">
      <c r="A2" s="1" t="s">
        <v>0</v>
      </c>
      <c r="B2" s="2" t="s">
        <v>25</v>
      </c>
      <c r="C2" s="1" t="s">
        <v>26</v>
      </c>
      <c r="D2" s="2" t="s">
        <v>3</v>
      </c>
      <c r="E2" s="2" t="s">
        <v>4</v>
      </c>
      <c r="F2" s="1" t="s">
        <v>27</v>
      </c>
      <c r="G2" s="2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5" t="s">
        <v>90</v>
      </c>
      <c r="O2" s="11" t="s">
        <v>150</v>
      </c>
      <c r="P2" s="14" t="s">
        <v>151</v>
      </c>
      <c r="Q2" s="104" t="s">
        <v>97</v>
      </c>
      <c r="R2" s="104" t="s">
        <v>33247</v>
      </c>
      <c r="S2" s="104" t="s">
        <v>33237</v>
      </c>
      <c r="T2" s="102" t="s">
        <v>10</v>
      </c>
      <c r="U2" s="102" t="s">
        <v>11</v>
      </c>
      <c r="V2" s="102" t="s">
        <v>12</v>
      </c>
      <c r="W2" s="102" t="s">
        <v>13</v>
      </c>
      <c r="X2" s="102" t="s">
        <v>14</v>
      </c>
      <c r="Y2" s="102" t="s">
        <v>15</v>
      </c>
      <c r="Z2" s="103" t="s">
        <v>10</v>
      </c>
      <c r="AA2" s="103" t="s">
        <v>11</v>
      </c>
      <c r="AB2" s="103" t="s">
        <v>12</v>
      </c>
      <c r="AC2" s="103" t="s">
        <v>13</v>
      </c>
      <c r="AD2" s="103" t="s">
        <v>14</v>
      </c>
      <c r="AE2" s="103" t="s">
        <v>15</v>
      </c>
      <c r="AF2" s="102" t="s">
        <v>10</v>
      </c>
      <c r="AG2" s="102" t="s">
        <v>11</v>
      </c>
      <c r="AH2" s="102" t="s">
        <v>12</v>
      </c>
      <c r="AI2" s="102" t="s">
        <v>13</v>
      </c>
      <c r="AJ2" s="102" t="s">
        <v>14</v>
      </c>
      <c r="AK2" s="102" t="s">
        <v>15</v>
      </c>
      <c r="AL2" s="103" t="s">
        <v>10</v>
      </c>
      <c r="AM2" s="103" t="s">
        <v>11</v>
      </c>
      <c r="AN2" s="103" t="s">
        <v>12</v>
      </c>
      <c r="AO2" s="103" t="s">
        <v>13</v>
      </c>
      <c r="AP2" s="103" t="s">
        <v>14</v>
      </c>
      <c r="AQ2" s="103" t="s">
        <v>15</v>
      </c>
    </row>
    <row r="3" spans="1:43" x14ac:dyDescent="0.3">
      <c r="A3" s="117" t="s">
        <v>78</v>
      </c>
      <c r="B3" s="118" t="s">
        <v>33266</v>
      </c>
      <c r="C3" s="118" t="s">
        <v>33267</v>
      </c>
      <c r="D3" s="118" t="s">
        <v>39657</v>
      </c>
      <c r="E3" s="118" t="s">
        <v>21</v>
      </c>
      <c r="F3" s="118" t="s">
        <v>22</v>
      </c>
      <c r="G3" s="119" t="s">
        <v>24</v>
      </c>
      <c r="H3" s="119" t="s">
        <v>35</v>
      </c>
      <c r="I3" s="118" t="s">
        <v>33286</v>
      </c>
      <c r="J3" s="118" t="s">
        <v>33287</v>
      </c>
      <c r="K3" s="119" t="s">
        <v>39658</v>
      </c>
      <c r="L3" s="119" t="s">
        <v>23</v>
      </c>
      <c r="M3" s="118" t="s">
        <v>22</v>
      </c>
      <c r="N3" s="16">
        <v>1</v>
      </c>
      <c r="O3" t="s">
        <v>33259</v>
      </c>
      <c r="Q3">
        <f>SUM(T3:AQ3)</f>
        <v>572</v>
      </c>
      <c r="R3">
        <f>MIN(T3:AQ3)</f>
        <v>11</v>
      </c>
      <c r="S3">
        <f>MAX(T3:AQ3)</f>
        <v>35</v>
      </c>
      <c r="T3">
        <f>COUNTIFS('Chi tiết tuyến'!$AA:$AA,$I3,'Chi tiết tuyến'!L:L,"x",'Chi tiết tuyến'!$S:$S,"x")</f>
        <v>11</v>
      </c>
      <c r="U3">
        <f>COUNTIFS('Chi tiết tuyến'!$AA:$AA,$I3,'Chi tiết tuyến'!M:M,"x",'Chi tiết tuyến'!$S:$S,"x")</f>
        <v>27</v>
      </c>
      <c r="V3">
        <f>COUNTIFS('Chi tiết tuyến'!$AA:$AA,$I3,'Chi tiết tuyến'!N:N,"x",'Chi tiết tuyến'!$S:$S,"x")</f>
        <v>31</v>
      </c>
      <c r="W3">
        <f>COUNTIFS('Chi tiết tuyến'!$AA:$AA,$I3,'Chi tiết tuyến'!O:O,"x",'Chi tiết tuyến'!$S:$S,"x")</f>
        <v>23</v>
      </c>
      <c r="X3">
        <f>COUNTIFS('Chi tiết tuyến'!$AA:$AA,$I3,'Chi tiết tuyến'!P:P,"x",'Chi tiết tuyến'!$S:$S,"x")</f>
        <v>16</v>
      </c>
      <c r="Y3">
        <f>COUNTIFS('Chi tiết tuyến'!$AA:$AA,$I3,'Chi tiết tuyến'!Q:Q,"x",'Chi tiết tuyến'!$S:$S,"x")</f>
        <v>35</v>
      </c>
      <c r="Z3">
        <f>COUNTIFS('Chi tiết tuyến'!$AA:$AA,$I3,'Chi tiết tuyến'!L:L,"x",'Chi tiết tuyến'!$T:$T,"x")</f>
        <v>11</v>
      </c>
      <c r="AA3">
        <f>COUNTIFS('Chi tiết tuyến'!$AA:$AA,$I3,'Chi tiết tuyến'!M:M,"x",'Chi tiết tuyến'!$T:$T,"x")</f>
        <v>27</v>
      </c>
      <c r="AB3">
        <f>COUNTIFS('Chi tiết tuyến'!$AA:$AA,$I3,'Chi tiết tuyến'!N:N,"x",'Chi tiết tuyến'!$T:$T,"x")</f>
        <v>31</v>
      </c>
      <c r="AC3">
        <f>COUNTIFS('Chi tiết tuyến'!$AA:$AA,$I3,'Chi tiết tuyến'!O:O,"x",'Chi tiết tuyến'!$T:$T,"x")</f>
        <v>23</v>
      </c>
      <c r="AD3">
        <f>COUNTIFS('Chi tiết tuyến'!$AA:$AA,$I3,'Chi tiết tuyến'!P:P,"x",'Chi tiết tuyến'!$T:$T,"x")</f>
        <v>16</v>
      </c>
      <c r="AE3">
        <f>COUNTIFS('Chi tiết tuyến'!$AA:$AA,$I3,'Chi tiết tuyến'!Q:Q,"x",'Chi tiết tuyến'!$T:$T,"x")</f>
        <v>35</v>
      </c>
      <c r="AF3">
        <f>COUNTIFS('Chi tiết tuyến'!$AA:$AA,$I3,'Chi tiết tuyến'!L:L,"x",'Chi tiết tuyến'!$U:$U,"x")</f>
        <v>11</v>
      </c>
      <c r="AG3">
        <f>COUNTIFS('Chi tiết tuyến'!$AA:$AA,$I3,'Chi tiết tuyến'!M:M,"x",'Chi tiết tuyến'!$U:$U,"x")</f>
        <v>27</v>
      </c>
      <c r="AH3">
        <f>COUNTIFS('Chi tiết tuyến'!$AA:$AA,$I3,'Chi tiết tuyến'!N:N,"x",'Chi tiết tuyến'!$U:$U,"x")</f>
        <v>31</v>
      </c>
      <c r="AI3">
        <f>COUNTIFS('Chi tiết tuyến'!$AA:$AA,$I3,'Chi tiết tuyến'!O:O,"x",'Chi tiết tuyến'!$U:$U,"x")</f>
        <v>23</v>
      </c>
      <c r="AJ3">
        <f>COUNTIFS('Chi tiết tuyến'!$AA:$AA,$I3,'Chi tiết tuyến'!P:P,"x",'Chi tiết tuyến'!$U:$U,"x")</f>
        <v>16</v>
      </c>
      <c r="AK3">
        <f>COUNTIFS('Chi tiết tuyến'!$AA:$AA,$I3,'Chi tiết tuyến'!Q:Q,"x",'Chi tiết tuyến'!$U:$U,"x")</f>
        <v>35</v>
      </c>
      <c r="AL3">
        <f>COUNTIFS('Chi tiết tuyến'!$AA:$AA,$I3,'Chi tiết tuyến'!L:L,"x",'Chi tiết tuyến'!$V:$V,"x")</f>
        <v>11</v>
      </c>
      <c r="AM3">
        <f>COUNTIFS('Chi tiết tuyến'!$AA:$AA,$I3,'Chi tiết tuyến'!M:M,"x",'Chi tiết tuyến'!$V:$V,"x")</f>
        <v>27</v>
      </c>
      <c r="AN3">
        <f>COUNTIFS('Chi tiết tuyến'!$AA:$AA,$I3,'Chi tiết tuyến'!N:N,"x",'Chi tiết tuyến'!$V:$V,"x")</f>
        <v>31</v>
      </c>
      <c r="AO3">
        <f>COUNTIFS('Chi tiết tuyến'!$AA:$AA,$I3,'Chi tiết tuyến'!O:O,"x",'Chi tiết tuyến'!$V:$V,"x")</f>
        <v>23</v>
      </c>
      <c r="AP3">
        <f>COUNTIFS('Chi tiết tuyến'!$AA:$AA,$I3,'Chi tiết tuyến'!P:P,"x",'Chi tiết tuyến'!$V:$V,"x")</f>
        <v>16</v>
      </c>
      <c r="AQ3">
        <f>COUNTIFS('Chi tiết tuyến'!$AA:$AA,$I3,'Chi tiết tuyến'!Q:Q,"x",'Chi tiết tuyến'!$V:$V,"x")</f>
        <v>35</v>
      </c>
    </row>
    <row r="4" spans="1:43" x14ac:dyDescent="0.3">
      <c r="A4" s="117" t="s">
        <v>33289</v>
      </c>
      <c r="B4" s="118" t="s">
        <v>33266</v>
      </c>
      <c r="C4" s="118" t="s">
        <v>33267</v>
      </c>
      <c r="D4" s="118" t="s">
        <v>39659</v>
      </c>
      <c r="E4" s="118" t="s">
        <v>39660</v>
      </c>
      <c r="F4" s="118" t="s">
        <v>22</v>
      </c>
      <c r="G4" s="119" t="s">
        <v>24</v>
      </c>
      <c r="H4" s="119" t="s">
        <v>35</v>
      </c>
      <c r="I4" s="118" t="s">
        <v>33383</v>
      </c>
      <c r="J4" s="118" t="s">
        <v>33384</v>
      </c>
      <c r="K4" s="119" t="s">
        <v>39658</v>
      </c>
      <c r="L4" s="119" t="s">
        <v>23</v>
      </c>
      <c r="M4" s="118" t="s">
        <v>22</v>
      </c>
      <c r="N4" s="16">
        <v>1</v>
      </c>
      <c r="O4" t="s">
        <v>33259</v>
      </c>
      <c r="Q4">
        <f t="shared" ref="Q4:Q6" si="0">SUM(T4:AQ4)</f>
        <v>648</v>
      </c>
      <c r="R4">
        <f t="shared" ref="R4:R6" si="1">MIN(T4:AQ4)</f>
        <v>23</v>
      </c>
      <c r="S4">
        <f t="shared" ref="S4:S6" si="2">MAX(T4:AQ4)</f>
        <v>32</v>
      </c>
      <c r="T4">
        <f>COUNTIFS('Chi tiết tuyến'!$AA:$AA,$I4,'Chi tiết tuyến'!L:L,"x",'Chi tiết tuyến'!$S:$S,"x")</f>
        <v>23</v>
      </c>
      <c r="U4">
        <f>COUNTIFS('Chi tiết tuyến'!$AA:$AA,$I4,'Chi tiết tuyến'!M:M,"x",'Chi tiết tuyến'!$S:$S,"x")</f>
        <v>24</v>
      </c>
      <c r="V4">
        <f>COUNTIFS('Chi tiết tuyến'!$AA:$AA,$I4,'Chi tiết tuyến'!N:N,"x",'Chi tiết tuyến'!$S:$S,"x")</f>
        <v>29</v>
      </c>
      <c r="W4">
        <f>COUNTIFS('Chi tiết tuyến'!$AA:$AA,$I4,'Chi tiết tuyến'!O:O,"x",'Chi tiết tuyến'!$S:$S,"x")</f>
        <v>26</v>
      </c>
      <c r="X4">
        <f>COUNTIFS('Chi tiết tuyến'!$AA:$AA,$I4,'Chi tiết tuyến'!P:P,"x",'Chi tiết tuyến'!$S:$S,"x")</f>
        <v>28</v>
      </c>
      <c r="Y4">
        <f>COUNTIFS('Chi tiết tuyến'!$AA:$AA,$I4,'Chi tiết tuyến'!Q:Q,"x",'Chi tiết tuyến'!$S:$S,"x")</f>
        <v>32</v>
      </c>
      <c r="Z4">
        <f>COUNTIFS('Chi tiết tuyến'!$AA:$AA,$I4,'Chi tiết tuyến'!L:L,"x",'Chi tiết tuyến'!$T:$T,"x")</f>
        <v>23</v>
      </c>
      <c r="AA4">
        <f>COUNTIFS('Chi tiết tuyến'!$AA:$AA,$I4,'Chi tiết tuyến'!M:M,"x",'Chi tiết tuyến'!$T:$T,"x")</f>
        <v>24</v>
      </c>
      <c r="AB4">
        <f>COUNTIFS('Chi tiết tuyến'!$AA:$AA,$I4,'Chi tiết tuyến'!N:N,"x",'Chi tiết tuyến'!$T:$T,"x")</f>
        <v>29</v>
      </c>
      <c r="AC4">
        <f>COUNTIFS('Chi tiết tuyến'!$AA:$AA,$I4,'Chi tiết tuyến'!O:O,"x",'Chi tiết tuyến'!$T:$T,"x")</f>
        <v>26</v>
      </c>
      <c r="AD4">
        <f>COUNTIFS('Chi tiết tuyến'!$AA:$AA,$I4,'Chi tiết tuyến'!P:P,"x",'Chi tiết tuyến'!$T:$T,"x")</f>
        <v>28</v>
      </c>
      <c r="AE4">
        <f>COUNTIFS('Chi tiết tuyến'!$AA:$AA,$I4,'Chi tiết tuyến'!Q:Q,"x",'Chi tiết tuyến'!$T:$T,"x")</f>
        <v>32</v>
      </c>
      <c r="AF4">
        <f>COUNTIFS('Chi tiết tuyến'!$AA:$AA,$I4,'Chi tiết tuyến'!L:L,"x",'Chi tiết tuyến'!$U:$U,"x")</f>
        <v>23</v>
      </c>
      <c r="AG4">
        <f>COUNTIFS('Chi tiết tuyến'!$AA:$AA,$I4,'Chi tiết tuyến'!M:M,"x",'Chi tiết tuyến'!$U:$U,"x")</f>
        <v>24</v>
      </c>
      <c r="AH4">
        <f>COUNTIFS('Chi tiết tuyến'!$AA:$AA,$I4,'Chi tiết tuyến'!N:N,"x",'Chi tiết tuyến'!$U:$U,"x")</f>
        <v>29</v>
      </c>
      <c r="AI4">
        <f>COUNTIFS('Chi tiết tuyến'!$AA:$AA,$I4,'Chi tiết tuyến'!O:O,"x",'Chi tiết tuyến'!$U:$U,"x")</f>
        <v>26</v>
      </c>
      <c r="AJ4">
        <f>COUNTIFS('Chi tiết tuyến'!$AA:$AA,$I4,'Chi tiết tuyến'!P:P,"x",'Chi tiết tuyến'!$U:$U,"x")</f>
        <v>28</v>
      </c>
      <c r="AK4">
        <f>COUNTIFS('Chi tiết tuyến'!$AA:$AA,$I4,'Chi tiết tuyến'!Q:Q,"x",'Chi tiết tuyến'!$U:$U,"x")</f>
        <v>32</v>
      </c>
      <c r="AL4">
        <f>COUNTIFS('Chi tiết tuyến'!$AA:$AA,$I4,'Chi tiết tuyến'!L:L,"x",'Chi tiết tuyến'!$V:$V,"x")</f>
        <v>23</v>
      </c>
      <c r="AM4">
        <f>COUNTIFS('Chi tiết tuyến'!$AA:$AA,$I4,'Chi tiết tuyến'!M:M,"x",'Chi tiết tuyến'!$V:$V,"x")</f>
        <v>24</v>
      </c>
      <c r="AN4">
        <f>COUNTIFS('Chi tiết tuyến'!$AA:$AA,$I4,'Chi tiết tuyến'!N:N,"x",'Chi tiết tuyến'!$V:$V,"x")</f>
        <v>29</v>
      </c>
      <c r="AO4">
        <f>COUNTIFS('Chi tiết tuyến'!$AA:$AA,$I4,'Chi tiết tuyến'!O:O,"x",'Chi tiết tuyến'!$V:$V,"x")</f>
        <v>26</v>
      </c>
      <c r="AP4">
        <f>COUNTIFS('Chi tiết tuyến'!$AA:$AA,$I4,'Chi tiết tuyến'!P:P,"x",'Chi tiết tuyến'!$V:$V,"x")</f>
        <v>28</v>
      </c>
      <c r="AQ4">
        <f>COUNTIFS('Chi tiết tuyến'!$AA:$AA,$I4,'Chi tiết tuyến'!Q:Q,"x",'Chi tiết tuyến'!$V:$V,"x")</f>
        <v>32</v>
      </c>
    </row>
    <row r="5" spans="1:43" x14ac:dyDescent="0.3">
      <c r="A5" s="117" t="s">
        <v>33304</v>
      </c>
      <c r="B5" s="118" t="s">
        <v>33266</v>
      </c>
      <c r="C5" s="118" t="s">
        <v>33267</v>
      </c>
      <c r="D5" s="118" t="s">
        <v>39661</v>
      </c>
      <c r="E5" s="118" t="s">
        <v>39662</v>
      </c>
      <c r="F5" s="118" t="s">
        <v>22</v>
      </c>
      <c r="G5" s="119" t="s">
        <v>24</v>
      </c>
      <c r="H5" s="119" t="s">
        <v>35</v>
      </c>
      <c r="I5" s="118" t="s">
        <v>33299</v>
      </c>
      <c r="J5" s="118" t="s">
        <v>33300</v>
      </c>
      <c r="K5" s="119" t="s">
        <v>39658</v>
      </c>
      <c r="L5" s="119" t="s">
        <v>23</v>
      </c>
      <c r="M5" s="118" t="s">
        <v>22</v>
      </c>
      <c r="N5" s="16">
        <v>1</v>
      </c>
      <c r="O5" t="s">
        <v>33259</v>
      </c>
      <c r="Q5">
        <f t="shared" si="0"/>
        <v>792</v>
      </c>
      <c r="R5">
        <f t="shared" si="1"/>
        <v>26</v>
      </c>
      <c r="S5">
        <f t="shared" si="2"/>
        <v>41</v>
      </c>
      <c r="T5">
        <f>COUNTIFS('Chi tiết tuyến'!$AA:$AA,$I5,'Chi tiết tuyến'!L:L,"x",'Chi tiết tuyến'!$S:$S,"x")</f>
        <v>26</v>
      </c>
      <c r="U5">
        <f>COUNTIFS('Chi tiết tuyến'!$AA:$AA,$I5,'Chi tiết tuyến'!M:M,"x",'Chi tiết tuyến'!$S:$S,"x")</f>
        <v>41</v>
      </c>
      <c r="V5">
        <f>COUNTIFS('Chi tiết tuyến'!$AA:$AA,$I5,'Chi tiết tuyến'!N:N,"x",'Chi tiết tuyến'!$S:$S,"x")</f>
        <v>26</v>
      </c>
      <c r="W5">
        <f>COUNTIFS('Chi tiết tuyến'!$AA:$AA,$I5,'Chi tiết tuyến'!O:O,"x",'Chi tiết tuyến'!$S:$S,"x")</f>
        <v>37</v>
      </c>
      <c r="X5">
        <f>COUNTIFS('Chi tiết tuyến'!$AA:$AA,$I5,'Chi tiết tuyến'!P:P,"x",'Chi tiết tuyến'!$S:$S,"x")</f>
        <v>32</v>
      </c>
      <c r="Y5">
        <f>COUNTIFS('Chi tiết tuyến'!$AA:$AA,$I5,'Chi tiết tuyến'!Q:Q,"x",'Chi tiết tuyến'!$S:$S,"x")</f>
        <v>36</v>
      </c>
      <c r="Z5">
        <f>COUNTIFS('Chi tiết tuyến'!$AA:$AA,$I5,'Chi tiết tuyến'!L:L,"x",'Chi tiết tuyến'!$T:$T,"x")</f>
        <v>26</v>
      </c>
      <c r="AA5">
        <f>COUNTIFS('Chi tiết tuyến'!$AA:$AA,$I5,'Chi tiết tuyến'!M:M,"x",'Chi tiết tuyến'!$T:$T,"x")</f>
        <v>41</v>
      </c>
      <c r="AB5">
        <f>COUNTIFS('Chi tiết tuyến'!$AA:$AA,$I5,'Chi tiết tuyến'!N:N,"x",'Chi tiết tuyến'!$T:$T,"x")</f>
        <v>26</v>
      </c>
      <c r="AC5">
        <f>COUNTIFS('Chi tiết tuyến'!$AA:$AA,$I5,'Chi tiết tuyến'!O:O,"x",'Chi tiết tuyến'!$T:$T,"x")</f>
        <v>37</v>
      </c>
      <c r="AD5">
        <f>COUNTIFS('Chi tiết tuyến'!$AA:$AA,$I5,'Chi tiết tuyến'!P:P,"x",'Chi tiết tuyến'!$T:$T,"x")</f>
        <v>32</v>
      </c>
      <c r="AE5">
        <f>COUNTIFS('Chi tiết tuyến'!$AA:$AA,$I5,'Chi tiết tuyến'!Q:Q,"x",'Chi tiết tuyến'!$T:$T,"x")</f>
        <v>36</v>
      </c>
      <c r="AF5">
        <f>COUNTIFS('Chi tiết tuyến'!$AA:$AA,$I5,'Chi tiết tuyến'!L:L,"x",'Chi tiết tuyến'!$U:$U,"x")</f>
        <v>26</v>
      </c>
      <c r="AG5">
        <f>COUNTIFS('Chi tiết tuyến'!$AA:$AA,$I5,'Chi tiết tuyến'!M:M,"x",'Chi tiết tuyến'!$U:$U,"x")</f>
        <v>41</v>
      </c>
      <c r="AH5">
        <f>COUNTIFS('Chi tiết tuyến'!$AA:$AA,$I5,'Chi tiết tuyến'!N:N,"x",'Chi tiết tuyến'!$U:$U,"x")</f>
        <v>26</v>
      </c>
      <c r="AI5">
        <f>COUNTIFS('Chi tiết tuyến'!$AA:$AA,$I5,'Chi tiết tuyến'!O:O,"x",'Chi tiết tuyến'!$U:$U,"x")</f>
        <v>37</v>
      </c>
      <c r="AJ5">
        <f>COUNTIFS('Chi tiết tuyến'!$AA:$AA,$I5,'Chi tiết tuyến'!P:P,"x",'Chi tiết tuyến'!$U:$U,"x")</f>
        <v>32</v>
      </c>
      <c r="AK5">
        <f>COUNTIFS('Chi tiết tuyến'!$AA:$AA,$I5,'Chi tiết tuyến'!Q:Q,"x",'Chi tiết tuyến'!$U:$U,"x")</f>
        <v>36</v>
      </c>
      <c r="AL5">
        <f>COUNTIFS('Chi tiết tuyến'!$AA:$AA,$I5,'Chi tiết tuyến'!L:L,"x",'Chi tiết tuyến'!$V:$V,"x")</f>
        <v>26</v>
      </c>
      <c r="AM5">
        <f>COUNTIFS('Chi tiết tuyến'!$AA:$AA,$I5,'Chi tiết tuyến'!M:M,"x",'Chi tiết tuyến'!$V:$V,"x")</f>
        <v>41</v>
      </c>
      <c r="AN5">
        <f>COUNTIFS('Chi tiết tuyến'!$AA:$AA,$I5,'Chi tiết tuyến'!N:N,"x",'Chi tiết tuyến'!$V:$V,"x")</f>
        <v>26</v>
      </c>
      <c r="AO5">
        <f>COUNTIFS('Chi tiết tuyến'!$AA:$AA,$I5,'Chi tiết tuyến'!O:O,"x",'Chi tiết tuyến'!$V:$V,"x")</f>
        <v>37</v>
      </c>
      <c r="AP5">
        <f>COUNTIFS('Chi tiết tuyến'!$AA:$AA,$I5,'Chi tiết tuyến'!P:P,"x",'Chi tiết tuyến'!$V:$V,"x")</f>
        <v>32</v>
      </c>
      <c r="AQ5">
        <f>COUNTIFS('Chi tiết tuyến'!$AA:$AA,$I5,'Chi tiết tuyến'!Q:Q,"x",'Chi tiết tuyến'!$V:$V,"x")</f>
        <v>36</v>
      </c>
    </row>
    <row r="6" spans="1:43" x14ac:dyDescent="0.3">
      <c r="A6" s="117" t="s">
        <v>33318</v>
      </c>
      <c r="B6" s="118" t="s">
        <v>33266</v>
      </c>
      <c r="C6" s="118" t="s">
        <v>33267</v>
      </c>
      <c r="D6" s="118" t="s">
        <v>39663</v>
      </c>
      <c r="E6" s="118" t="s">
        <v>39664</v>
      </c>
      <c r="F6" s="118" t="s">
        <v>22</v>
      </c>
      <c r="G6" s="119" t="s">
        <v>24</v>
      </c>
      <c r="H6" s="119" t="s">
        <v>39665</v>
      </c>
      <c r="I6" s="118" t="s">
        <v>33315</v>
      </c>
      <c r="J6" s="118" t="s">
        <v>33316</v>
      </c>
      <c r="K6" s="119" t="s">
        <v>39658</v>
      </c>
      <c r="L6" s="119" t="s">
        <v>23</v>
      </c>
      <c r="M6" s="118" t="s">
        <v>22</v>
      </c>
      <c r="N6" s="16">
        <v>1</v>
      </c>
      <c r="O6" t="s">
        <v>33259</v>
      </c>
      <c r="Q6">
        <f t="shared" si="0"/>
        <v>752</v>
      </c>
      <c r="R6">
        <f t="shared" si="1"/>
        <v>22</v>
      </c>
      <c r="S6">
        <f t="shared" si="2"/>
        <v>47</v>
      </c>
      <c r="T6">
        <f>COUNTIFS('Chi tiết tuyến'!$AA:$AA,$I6,'Chi tiết tuyến'!L:L,"x",'Chi tiết tuyến'!$S:$S,"x")</f>
        <v>26</v>
      </c>
      <c r="U6">
        <f>COUNTIFS('Chi tiết tuyến'!$AA:$AA,$I6,'Chi tiết tuyến'!M:M,"x",'Chi tiết tuyến'!$S:$S,"x")</f>
        <v>22</v>
      </c>
      <c r="V6">
        <f>COUNTIFS('Chi tiết tuyến'!$AA:$AA,$I6,'Chi tiết tuyến'!N:N,"x",'Chi tiết tuyến'!$S:$S,"x")</f>
        <v>39</v>
      </c>
      <c r="W6">
        <f>COUNTIFS('Chi tiết tuyến'!$AA:$AA,$I6,'Chi tiết tuyến'!O:O,"x",'Chi tiết tuyến'!$S:$S,"x")</f>
        <v>29</v>
      </c>
      <c r="X6">
        <f>COUNTIFS('Chi tiết tuyến'!$AA:$AA,$I6,'Chi tiết tuyến'!P:P,"x",'Chi tiết tuyến'!$S:$S,"x")</f>
        <v>25</v>
      </c>
      <c r="Y6">
        <f>COUNTIFS('Chi tiết tuyến'!$AA:$AA,$I6,'Chi tiết tuyến'!Q:Q,"x",'Chi tiết tuyến'!$S:$S,"x")</f>
        <v>47</v>
      </c>
      <c r="Z6">
        <f>COUNTIFS('Chi tiết tuyến'!$AA:$AA,$I6,'Chi tiết tuyến'!L:L,"x",'Chi tiết tuyến'!$T:$T,"x")</f>
        <v>26</v>
      </c>
      <c r="AA6">
        <f>COUNTIFS('Chi tiết tuyến'!$AA:$AA,$I6,'Chi tiết tuyến'!M:M,"x",'Chi tiết tuyến'!$T:$T,"x")</f>
        <v>22</v>
      </c>
      <c r="AB6">
        <f>COUNTIFS('Chi tiết tuyến'!$AA:$AA,$I6,'Chi tiết tuyến'!N:N,"x",'Chi tiết tuyến'!$T:$T,"x")</f>
        <v>39</v>
      </c>
      <c r="AC6">
        <f>COUNTIFS('Chi tiết tuyến'!$AA:$AA,$I6,'Chi tiết tuyến'!O:O,"x",'Chi tiết tuyến'!$T:$T,"x")</f>
        <v>29</v>
      </c>
      <c r="AD6">
        <f>COUNTIFS('Chi tiết tuyến'!$AA:$AA,$I6,'Chi tiết tuyến'!P:P,"x",'Chi tiết tuyến'!$T:$T,"x")</f>
        <v>25</v>
      </c>
      <c r="AE6">
        <f>COUNTIFS('Chi tiết tuyến'!$AA:$AA,$I6,'Chi tiết tuyến'!Q:Q,"x",'Chi tiết tuyến'!$T:$T,"x")</f>
        <v>47</v>
      </c>
      <c r="AF6">
        <f>COUNTIFS('Chi tiết tuyến'!$AA:$AA,$I6,'Chi tiết tuyến'!L:L,"x",'Chi tiết tuyến'!$U:$U,"x")</f>
        <v>26</v>
      </c>
      <c r="AG6">
        <f>COUNTIFS('Chi tiết tuyến'!$AA:$AA,$I6,'Chi tiết tuyến'!M:M,"x",'Chi tiết tuyến'!$U:$U,"x")</f>
        <v>22</v>
      </c>
      <c r="AH6">
        <f>COUNTIFS('Chi tiết tuyến'!$AA:$AA,$I6,'Chi tiết tuyến'!N:N,"x",'Chi tiết tuyến'!$U:$U,"x")</f>
        <v>39</v>
      </c>
      <c r="AI6">
        <f>COUNTIFS('Chi tiết tuyến'!$AA:$AA,$I6,'Chi tiết tuyến'!O:O,"x",'Chi tiết tuyến'!$U:$U,"x")</f>
        <v>29</v>
      </c>
      <c r="AJ6">
        <f>COUNTIFS('Chi tiết tuyến'!$AA:$AA,$I6,'Chi tiết tuyến'!P:P,"x",'Chi tiết tuyến'!$U:$U,"x")</f>
        <v>25</v>
      </c>
      <c r="AK6">
        <f>COUNTIFS('Chi tiết tuyến'!$AA:$AA,$I6,'Chi tiết tuyến'!Q:Q,"x",'Chi tiết tuyến'!$U:$U,"x")</f>
        <v>47</v>
      </c>
      <c r="AL6">
        <f>COUNTIFS('Chi tiết tuyến'!$AA:$AA,$I6,'Chi tiết tuyến'!L:L,"x",'Chi tiết tuyến'!$V:$V,"x")</f>
        <v>26</v>
      </c>
      <c r="AM6">
        <f>COUNTIFS('Chi tiết tuyến'!$AA:$AA,$I6,'Chi tiết tuyến'!M:M,"x",'Chi tiết tuyến'!$V:$V,"x")</f>
        <v>22</v>
      </c>
      <c r="AN6">
        <f>COUNTIFS('Chi tiết tuyến'!$AA:$AA,$I6,'Chi tiết tuyến'!N:N,"x",'Chi tiết tuyến'!$V:$V,"x")</f>
        <v>39</v>
      </c>
      <c r="AO6">
        <f>COUNTIFS('Chi tiết tuyến'!$AA:$AA,$I6,'Chi tiết tuyến'!O:O,"x",'Chi tiết tuyến'!$V:$V,"x")</f>
        <v>29</v>
      </c>
      <c r="AP6">
        <f>COUNTIFS('Chi tiết tuyến'!$AA:$AA,$I6,'Chi tiết tuyến'!P:P,"x",'Chi tiết tuyến'!$V:$V,"x")</f>
        <v>25</v>
      </c>
      <c r="AQ6">
        <f>COUNTIFS('Chi tiết tuyến'!$AA:$AA,$I6,'Chi tiết tuyến'!Q:Q,"x",'Chi tiết tuyến'!$V:$V,"x")</f>
        <v>47</v>
      </c>
    </row>
  </sheetData>
  <sortState xmlns:xlrd2="http://schemas.microsoft.com/office/spreadsheetml/2017/richdata2" ref="A3:O3">
    <sortCondition ref="O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</sheetPr>
  <dimension ref="A1:BF681"/>
  <sheetViews>
    <sheetView topLeftCell="AN1" workbookViewId="0">
      <selection activeCell="BD10" sqref="BD10"/>
    </sheetView>
  </sheetViews>
  <sheetFormatPr defaultRowHeight="14.4" x14ac:dyDescent="0.3"/>
  <cols>
    <col min="4" max="4" width="13.44140625" customWidth="1"/>
    <col min="32" max="32" width="15" customWidth="1"/>
    <col min="33" max="33" width="11.109375" customWidth="1"/>
    <col min="34" max="34" width="12.44140625" customWidth="1"/>
    <col min="37" max="37" width="11.5546875" customWidth="1"/>
    <col min="54" max="54" width="10.88671875" customWidth="1"/>
    <col min="55" max="55" width="13.6640625" style="4" bestFit="1" customWidth="1"/>
    <col min="58" max="58" width="34.5546875" customWidth="1"/>
  </cols>
  <sheetData>
    <row r="1" spans="1:58" x14ac:dyDescent="0.3">
      <c r="A1" s="7" t="s">
        <v>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34" t="s">
        <v>85</v>
      </c>
      <c r="BD1" s="10"/>
      <c r="BE1" s="10"/>
      <c r="BF1" s="10"/>
    </row>
    <row r="2" spans="1:58" s="3" customFormat="1" ht="92.4" x14ac:dyDescent="0.3">
      <c r="A2" s="5" t="s">
        <v>0</v>
      </c>
      <c r="B2" s="6" t="s">
        <v>25</v>
      </c>
      <c r="C2" s="5" t="s">
        <v>26</v>
      </c>
      <c r="D2" s="6" t="s">
        <v>5</v>
      </c>
      <c r="E2" s="6" t="s">
        <v>6</v>
      </c>
      <c r="F2" s="5" t="s">
        <v>27</v>
      </c>
      <c r="G2" s="6" t="s">
        <v>37</v>
      </c>
      <c r="H2" s="5" t="s">
        <v>38</v>
      </c>
      <c r="I2" s="5" t="s">
        <v>39</v>
      </c>
      <c r="J2" s="5" t="s">
        <v>40</v>
      </c>
      <c r="K2" s="5" t="s">
        <v>1022</v>
      </c>
      <c r="L2" s="5" t="s">
        <v>1023</v>
      </c>
      <c r="M2" s="5" t="s">
        <v>41</v>
      </c>
      <c r="N2" s="5" t="s">
        <v>42</v>
      </c>
      <c r="O2" s="5" t="s">
        <v>43</v>
      </c>
      <c r="P2" s="5" t="s">
        <v>44</v>
      </c>
      <c r="Q2" s="5" t="s">
        <v>1024</v>
      </c>
      <c r="R2" s="5" t="s">
        <v>45</v>
      </c>
      <c r="S2" s="5" t="s">
        <v>46</v>
      </c>
      <c r="T2" s="5" t="s">
        <v>47</v>
      </c>
      <c r="U2" s="5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5" t="s">
        <v>54</v>
      </c>
      <c r="AB2" s="5" t="s">
        <v>7</v>
      </c>
      <c r="AC2" s="6" t="s">
        <v>55</v>
      </c>
      <c r="AD2" s="6" t="s">
        <v>56</v>
      </c>
      <c r="AE2" s="6" t="s">
        <v>57</v>
      </c>
      <c r="AF2" s="5" t="s">
        <v>58</v>
      </c>
      <c r="AG2" s="5" t="s">
        <v>59</v>
      </c>
      <c r="AH2" s="5" t="s">
        <v>60</v>
      </c>
      <c r="AI2" s="5" t="s">
        <v>61</v>
      </c>
      <c r="AJ2" s="5" t="s">
        <v>62</v>
      </c>
      <c r="AK2" s="5" t="s">
        <v>63</v>
      </c>
      <c r="AL2" s="5" t="s">
        <v>64</v>
      </c>
      <c r="AM2" s="5" t="s">
        <v>65</v>
      </c>
      <c r="AN2" s="5" t="s">
        <v>66</v>
      </c>
      <c r="AO2" s="5" t="s">
        <v>1025</v>
      </c>
      <c r="AP2" s="5" t="s">
        <v>67</v>
      </c>
      <c r="AQ2" s="5" t="s">
        <v>1026</v>
      </c>
      <c r="AR2" s="5" t="s">
        <v>68</v>
      </c>
      <c r="AS2" s="5" t="s">
        <v>69</v>
      </c>
      <c r="AT2" s="5" t="s">
        <v>1027</v>
      </c>
      <c r="AU2" s="5" t="s">
        <v>70</v>
      </c>
      <c r="AV2" s="5" t="s">
        <v>71</v>
      </c>
      <c r="AW2" s="5" t="s">
        <v>72</v>
      </c>
      <c r="AX2" s="5" t="s">
        <v>73</v>
      </c>
      <c r="AY2" s="5" t="s">
        <v>74</v>
      </c>
      <c r="AZ2" s="5" t="s">
        <v>75</v>
      </c>
      <c r="BA2" s="5" t="s">
        <v>76</v>
      </c>
      <c r="BB2" s="5" t="s">
        <v>77</v>
      </c>
      <c r="BC2" s="35" t="s">
        <v>86</v>
      </c>
      <c r="BD2" s="11" t="s">
        <v>93</v>
      </c>
      <c r="BE2" s="11" t="s">
        <v>100</v>
      </c>
    </row>
    <row r="3" spans="1:58" x14ac:dyDescent="0.3">
      <c r="A3" s="114" t="s">
        <v>78</v>
      </c>
      <c r="B3" s="115" t="s">
        <v>33266</v>
      </c>
      <c r="C3" s="115" t="s">
        <v>33267</v>
      </c>
      <c r="D3" s="115" t="s">
        <v>33268</v>
      </c>
      <c r="E3" s="115" t="s">
        <v>33269</v>
      </c>
      <c r="F3" s="115" t="s">
        <v>22</v>
      </c>
      <c r="G3" s="115" t="s">
        <v>33270</v>
      </c>
      <c r="H3" s="115" t="s">
        <v>33270</v>
      </c>
      <c r="I3" s="115" t="s">
        <v>33271</v>
      </c>
      <c r="J3" s="115" t="s">
        <v>23</v>
      </c>
      <c r="K3" s="115" t="s">
        <v>33272</v>
      </c>
      <c r="L3" s="115" t="s">
        <v>23</v>
      </c>
      <c r="M3" s="115" t="s">
        <v>33273</v>
      </c>
      <c r="N3" s="115" t="s">
        <v>33274</v>
      </c>
      <c r="O3" s="115" t="s">
        <v>23</v>
      </c>
      <c r="P3" s="115" t="s">
        <v>33275</v>
      </c>
      <c r="Q3" s="115" t="s">
        <v>23</v>
      </c>
      <c r="R3" s="115" t="s">
        <v>23</v>
      </c>
      <c r="S3" s="115" t="s">
        <v>23</v>
      </c>
      <c r="T3" s="115" t="s">
        <v>23</v>
      </c>
      <c r="U3" s="115" t="s">
        <v>23</v>
      </c>
      <c r="V3" s="115" t="s">
        <v>23</v>
      </c>
      <c r="W3" s="115" t="s">
        <v>79</v>
      </c>
      <c r="X3" s="115" t="s">
        <v>23</v>
      </c>
      <c r="Y3" s="115" t="s">
        <v>23</v>
      </c>
      <c r="Z3" s="115" t="s">
        <v>23</v>
      </c>
      <c r="AA3" s="115" t="s">
        <v>23</v>
      </c>
      <c r="AB3" s="115" t="s">
        <v>33276</v>
      </c>
      <c r="AC3" s="115" t="s">
        <v>33277</v>
      </c>
      <c r="AD3" s="115" t="s">
        <v>33278</v>
      </c>
      <c r="AE3" s="115" t="s">
        <v>33279</v>
      </c>
      <c r="AF3" s="115" t="s">
        <v>33280</v>
      </c>
      <c r="AG3" s="115" t="s">
        <v>33281</v>
      </c>
      <c r="AH3" s="115" t="s">
        <v>33282</v>
      </c>
      <c r="AI3" s="115" t="s">
        <v>33283</v>
      </c>
      <c r="AJ3" s="115" t="s">
        <v>33282</v>
      </c>
      <c r="AK3" s="116">
        <v>9.1959756860000006</v>
      </c>
      <c r="AL3" s="116">
        <v>105.329544</v>
      </c>
      <c r="AM3" s="115" t="s">
        <v>33284</v>
      </c>
      <c r="AN3" s="115" t="s">
        <v>23</v>
      </c>
      <c r="AO3" s="115" t="s">
        <v>23</v>
      </c>
      <c r="AP3" s="115" t="s">
        <v>33285</v>
      </c>
      <c r="AQ3" s="115" t="s">
        <v>23</v>
      </c>
      <c r="AR3" s="115" t="s">
        <v>23</v>
      </c>
      <c r="AS3" s="115" t="s">
        <v>23</v>
      </c>
      <c r="AT3" s="115" t="s">
        <v>23</v>
      </c>
      <c r="AU3" s="115" t="s">
        <v>23</v>
      </c>
      <c r="AV3" s="115" t="s">
        <v>23</v>
      </c>
      <c r="AW3" s="115" t="s">
        <v>23</v>
      </c>
      <c r="AX3" s="115" t="s">
        <v>33286</v>
      </c>
      <c r="AY3" s="115" t="s">
        <v>33287</v>
      </c>
      <c r="AZ3" s="115" t="s">
        <v>33288</v>
      </c>
      <c r="BA3" s="115" t="s">
        <v>1021</v>
      </c>
      <c r="BB3" s="115" t="s">
        <v>1021</v>
      </c>
      <c r="BC3" s="4">
        <f>SUMIFS('Doanh số khách hàng'!$F:$F,'Doanh số khách hàng'!$A:$A,DSKH!$D3)</f>
        <v>0</v>
      </c>
      <c r="BD3" t="str">
        <f>VLOOKUP($BC3,Master!$A:$D,4,1)</f>
        <v>F2</v>
      </c>
      <c r="BE3" t="str">
        <f>TRIM(LEFT($AP3,FIND("-",$AP3,1)-1))</f>
        <v>OTC</v>
      </c>
      <c r="BF3" t="str">
        <f>AH3&amp;"-"&amp;AF3</f>
        <v>Tỉnh Cà Mau-Xã Phong Thạnh</v>
      </c>
    </row>
    <row r="4" spans="1:58" x14ac:dyDescent="0.3">
      <c r="A4" s="114" t="s">
        <v>33289</v>
      </c>
      <c r="B4" s="115" t="s">
        <v>33266</v>
      </c>
      <c r="C4" s="115" t="s">
        <v>33267</v>
      </c>
      <c r="D4" s="115" t="s">
        <v>30534</v>
      </c>
      <c r="E4" s="115" t="s">
        <v>33290</v>
      </c>
      <c r="F4" s="115" t="s">
        <v>22</v>
      </c>
      <c r="G4" s="115" t="s">
        <v>33291</v>
      </c>
      <c r="H4" s="115" t="s">
        <v>33291</v>
      </c>
      <c r="I4" s="115" t="s">
        <v>33292</v>
      </c>
      <c r="J4" s="115" t="s">
        <v>23</v>
      </c>
      <c r="K4" s="115" t="s">
        <v>33293</v>
      </c>
      <c r="L4" s="115" t="s">
        <v>23</v>
      </c>
      <c r="M4" s="115" t="s">
        <v>33294</v>
      </c>
      <c r="N4" s="115" t="s">
        <v>23</v>
      </c>
      <c r="O4" s="115" t="s">
        <v>23</v>
      </c>
      <c r="P4" s="115" t="s">
        <v>33292</v>
      </c>
      <c r="Q4" s="115" t="s">
        <v>23</v>
      </c>
      <c r="R4" s="115" t="s">
        <v>23</v>
      </c>
      <c r="S4" s="115" t="s">
        <v>23</v>
      </c>
      <c r="T4" s="115" t="s">
        <v>23</v>
      </c>
      <c r="U4" s="115" t="s">
        <v>23</v>
      </c>
      <c r="V4" s="115" t="s">
        <v>23</v>
      </c>
      <c r="W4" s="115" t="s">
        <v>79</v>
      </c>
      <c r="X4" s="115" t="s">
        <v>23</v>
      </c>
      <c r="Y4" s="115" t="s">
        <v>23</v>
      </c>
      <c r="Z4" s="115" t="s">
        <v>23</v>
      </c>
      <c r="AA4" s="115" t="s">
        <v>23</v>
      </c>
      <c r="AB4" s="115" t="s">
        <v>33295</v>
      </c>
      <c r="AC4" s="115" t="s">
        <v>33296</v>
      </c>
      <c r="AD4" s="115" t="s">
        <v>33297</v>
      </c>
      <c r="AE4" s="115" t="s">
        <v>33279</v>
      </c>
      <c r="AF4" s="115" t="s">
        <v>33280</v>
      </c>
      <c r="AG4" s="115" t="s">
        <v>33281</v>
      </c>
      <c r="AH4" s="115" t="s">
        <v>33282</v>
      </c>
      <c r="AI4" s="115" t="s">
        <v>33283</v>
      </c>
      <c r="AJ4" s="115" t="s">
        <v>33282</v>
      </c>
      <c r="AK4" s="116">
        <v>9.2125315820000004</v>
      </c>
      <c r="AL4" s="116">
        <v>105.37103</v>
      </c>
      <c r="AM4" s="115" t="s">
        <v>33298</v>
      </c>
      <c r="AN4" s="115" t="s">
        <v>23</v>
      </c>
      <c r="AO4" s="115" t="s">
        <v>33256</v>
      </c>
      <c r="AP4" s="115" t="s">
        <v>80</v>
      </c>
      <c r="AQ4" s="115" t="s">
        <v>23</v>
      </c>
      <c r="AR4" s="115" t="s">
        <v>23</v>
      </c>
      <c r="AS4" s="115" t="s">
        <v>23</v>
      </c>
      <c r="AT4" s="115" t="s">
        <v>23</v>
      </c>
      <c r="AU4" s="115" t="s">
        <v>23</v>
      </c>
      <c r="AV4" s="115" t="s">
        <v>23</v>
      </c>
      <c r="AW4" s="115" t="s">
        <v>23</v>
      </c>
      <c r="AX4" s="115" t="s">
        <v>33299</v>
      </c>
      <c r="AY4" s="115" t="s">
        <v>33300</v>
      </c>
      <c r="AZ4" s="115" t="s">
        <v>33301</v>
      </c>
      <c r="BA4" s="115" t="s">
        <v>33302</v>
      </c>
      <c r="BB4" s="115" t="s">
        <v>33303</v>
      </c>
      <c r="BC4" s="4">
        <f>SUMIFS('Doanh số khách hàng'!$F:$F,'Doanh số khách hàng'!$A:$A,DSKH!$D4)</f>
        <v>113993.33333333333</v>
      </c>
      <c r="BD4" t="str">
        <f>VLOOKUP($BC4,Master!$A:$D,4,1)</f>
        <v>F2</v>
      </c>
      <c r="BE4" t="str">
        <f t="shared" ref="BE4:BE67" si="0">TRIM(LEFT($AP4,FIND("-",$AP4,1)-1))</f>
        <v>GT</v>
      </c>
      <c r="BF4" t="str">
        <f t="shared" ref="BF4:BF67" si="1">AH4&amp;"-"&amp;AF4</f>
        <v>Tỉnh Cà Mau-Xã Phong Thạnh</v>
      </c>
    </row>
    <row r="5" spans="1:58" x14ac:dyDescent="0.3">
      <c r="A5" s="114" t="s">
        <v>33304</v>
      </c>
      <c r="B5" s="115" t="s">
        <v>33266</v>
      </c>
      <c r="C5" s="115" t="s">
        <v>33267</v>
      </c>
      <c r="D5" s="115" t="s">
        <v>30119</v>
      </c>
      <c r="E5" s="115" t="s">
        <v>33305</v>
      </c>
      <c r="F5" s="115" t="s">
        <v>22</v>
      </c>
      <c r="G5" s="115" t="s">
        <v>33306</v>
      </c>
      <c r="H5" s="115" t="s">
        <v>33306</v>
      </c>
      <c r="I5" s="115" t="s">
        <v>33307</v>
      </c>
      <c r="J5" s="115" t="s">
        <v>23</v>
      </c>
      <c r="K5" s="115" t="s">
        <v>33308</v>
      </c>
      <c r="L5" s="115" t="s">
        <v>23</v>
      </c>
      <c r="M5" s="115" t="s">
        <v>33309</v>
      </c>
      <c r="N5" s="115" t="s">
        <v>23</v>
      </c>
      <c r="O5" s="115" t="s">
        <v>23</v>
      </c>
      <c r="P5" s="115" t="s">
        <v>33307</v>
      </c>
      <c r="Q5" s="115" t="s">
        <v>23</v>
      </c>
      <c r="R5" s="115" t="s">
        <v>23</v>
      </c>
      <c r="S5" s="115" t="s">
        <v>23</v>
      </c>
      <c r="T5" s="115" t="s">
        <v>23</v>
      </c>
      <c r="U5" s="115" t="s">
        <v>23</v>
      </c>
      <c r="V5" s="115" t="s">
        <v>23</v>
      </c>
      <c r="W5" s="115" t="s">
        <v>79</v>
      </c>
      <c r="X5" s="115" t="s">
        <v>23</v>
      </c>
      <c r="Y5" s="115" t="s">
        <v>23</v>
      </c>
      <c r="Z5" s="115" t="s">
        <v>23</v>
      </c>
      <c r="AA5" s="115" t="s">
        <v>23</v>
      </c>
      <c r="AB5" s="115" t="s">
        <v>33310</v>
      </c>
      <c r="AC5" s="115" t="s">
        <v>33311</v>
      </c>
      <c r="AD5" s="115" t="s">
        <v>33278</v>
      </c>
      <c r="AE5" s="115" t="s">
        <v>33312</v>
      </c>
      <c r="AF5" s="115" t="s">
        <v>33313</v>
      </c>
      <c r="AG5" s="115" t="s">
        <v>33281</v>
      </c>
      <c r="AH5" s="115" t="s">
        <v>33282</v>
      </c>
      <c r="AI5" s="115" t="s">
        <v>33283</v>
      </c>
      <c r="AJ5" s="115" t="s">
        <v>33282</v>
      </c>
      <c r="AK5" s="116">
        <v>9.2909401000000003</v>
      </c>
      <c r="AL5" s="116">
        <v>105.6626196</v>
      </c>
      <c r="AM5" s="115" t="s">
        <v>33314</v>
      </c>
      <c r="AN5" s="115" t="s">
        <v>23</v>
      </c>
      <c r="AO5" s="115" t="s">
        <v>23</v>
      </c>
      <c r="AP5" s="115" t="s">
        <v>80</v>
      </c>
      <c r="AQ5" s="115" t="s">
        <v>23</v>
      </c>
      <c r="AR5" s="115" t="s">
        <v>23</v>
      </c>
      <c r="AS5" s="115" t="s">
        <v>23</v>
      </c>
      <c r="AT5" s="115" t="s">
        <v>23</v>
      </c>
      <c r="AU5" s="115" t="s">
        <v>23</v>
      </c>
      <c r="AV5" s="115" t="s">
        <v>23</v>
      </c>
      <c r="AW5" s="115" t="s">
        <v>23</v>
      </c>
      <c r="AX5" s="115" t="s">
        <v>33315</v>
      </c>
      <c r="AY5" s="115" t="s">
        <v>33316</v>
      </c>
      <c r="AZ5" s="115" t="s">
        <v>33317</v>
      </c>
      <c r="BA5" s="115" t="s">
        <v>33302</v>
      </c>
      <c r="BB5" s="115" t="s">
        <v>33303</v>
      </c>
      <c r="BC5" s="4">
        <f>SUMIFS('Doanh số khách hàng'!$F:$F,'Doanh số khách hàng'!$A:$A,DSKH!$D5)</f>
        <v>205233.33333333334</v>
      </c>
      <c r="BD5" t="str">
        <f>VLOOKUP($BC5,Master!$A:$D,4,1)</f>
        <v>F2</v>
      </c>
      <c r="BE5" t="str">
        <f t="shared" si="0"/>
        <v>GT</v>
      </c>
      <c r="BF5" t="str">
        <f t="shared" si="1"/>
        <v>Tỉnh Cà Mau-Xã Hòa Bình</v>
      </c>
    </row>
    <row r="6" spans="1:58" x14ac:dyDescent="0.3">
      <c r="A6" s="114" t="s">
        <v>33318</v>
      </c>
      <c r="B6" s="115" t="s">
        <v>33266</v>
      </c>
      <c r="C6" s="115" t="s">
        <v>33267</v>
      </c>
      <c r="D6" s="115" t="s">
        <v>33319</v>
      </c>
      <c r="E6" s="115" t="s">
        <v>33320</v>
      </c>
      <c r="F6" s="115" t="s">
        <v>22</v>
      </c>
      <c r="G6" s="115" t="s">
        <v>33321</v>
      </c>
      <c r="H6" s="115" t="s">
        <v>33321</v>
      </c>
      <c r="I6" s="115" t="s">
        <v>23</v>
      </c>
      <c r="J6" s="115" t="s">
        <v>23</v>
      </c>
      <c r="K6" s="115" t="s">
        <v>33293</v>
      </c>
      <c r="L6" s="115" t="s">
        <v>23</v>
      </c>
      <c r="M6" s="115" t="s">
        <v>33322</v>
      </c>
      <c r="N6" s="115" t="s">
        <v>33323</v>
      </c>
      <c r="O6" s="115" t="s">
        <v>23</v>
      </c>
      <c r="P6" s="115" t="s">
        <v>23</v>
      </c>
      <c r="Q6" s="115" t="s">
        <v>23</v>
      </c>
      <c r="R6" s="115" t="s">
        <v>23</v>
      </c>
      <c r="S6" s="115" t="s">
        <v>23</v>
      </c>
      <c r="T6" s="115" t="s">
        <v>23</v>
      </c>
      <c r="U6" s="115" t="s">
        <v>23</v>
      </c>
      <c r="V6" s="115" t="s">
        <v>23</v>
      </c>
      <c r="W6" s="115" t="s">
        <v>79</v>
      </c>
      <c r="X6" s="115" t="s">
        <v>23</v>
      </c>
      <c r="Y6" s="115" t="s">
        <v>23</v>
      </c>
      <c r="Z6" s="115" t="s">
        <v>23</v>
      </c>
      <c r="AA6" s="115" t="s">
        <v>23</v>
      </c>
      <c r="AB6" s="115" t="s">
        <v>33324</v>
      </c>
      <c r="AC6" s="115" t="s">
        <v>33325</v>
      </c>
      <c r="AD6" s="115" t="s">
        <v>33278</v>
      </c>
      <c r="AE6" s="115" t="s">
        <v>33312</v>
      </c>
      <c r="AF6" s="115" t="s">
        <v>33313</v>
      </c>
      <c r="AG6" s="115" t="s">
        <v>33281</v>
      </c>
      <c r="AH6" s="115" t="s">
        <v>33282</v>
      </c>
      <c r="AI6" s="115" t="s">
        <v>33283</v>
      </c>
      <c r="AJ6" s="115" t="s">
        <v>33282</v>
      </c>
      <c r="AK6" s="116">
        <v>9.2941645378000004</v>
      </c>
      <c r="AL6" s="116">
        <v>105.6757465897</v>
      </c>
      <c r="AM6" s="115" t="s">
        <v>33326</v>
      </c>
      <c r="AN6" s="115" t="s">
        <v>23</v>
      </c>
      <c r="AO6" s="115" t="s">
        <v>33327</v>
      </c>
      <c r="AP6" s="115" t="s">
        <v>80</v>
      </c>
      <c r="AQ6" s="115" t="s">
        <v>23</v>
      </c>
      <c r="AR6" s="115" t="s">
        <v>23</v>
      </c>
      <c r="AS6" s="115" t="s">
        <v>23</v>
      </c>
      <c r="AT6" s="115" t="s">
        <v>1020</v>
      </c>
      <c r="AU6" s="115" t="s">
        <v>23</v>
      </c>
      <c r="AV6" s="115" t="s">
        <v>23</v>
      </c>
      <c r="AW6" s="115" t="s">
        <v>23</v>
      </c>
      <c r="AX6" s="115" t="s">
        <v>33315</v>
      </c>
      <c r="AY6" s="115" t="s">
        <v>33316</v>
      </c>
      <c r="AZ6" s="115" t="s">
        <v>33328</v>
      </c>
      <c r="BA6" s="115" t="s">
        <v>1021</v>
      </c>
      <c r="BB6" s="115" t="s">
        <v>1021</v>
      </c>
      <c r="BC6" s="4">
        <f>SUMIFS('Doanh số khách hàng'!$F:$F,'Doanh số khách hàng'!$A:$A,DSKH!$D6)</f>
        <v>0</v>
      </c>
      <c r="BD6" t="str">
        <f>VLOOKUP($BC6,Master!$A:$D,4,1)</f>
        <v>F2</v>
      </c>
      <c r="BE6" t="str">
        <f t="shared" si="0"/>
        <v>GT</v>
      </c>
      <c r="BF6" t="str">
        <f t="shared" si="1"/>
        <v>Tỉnh Cà Mau-Xã Hòa Bình</v>
      </c>
    </row>
    <row r="7" spans="1:58" x14ac:dyDescent="0.3">
      <c r="A7" s="114" t="s">
        <v>33329</v>
      </c>
      <c r="B7" s="115" t="s">
        <v>33266</v>
      </c>
      <c r="C7" s="115" t="s">
        <v>33267</v>
      </c>
      <c r="D7" s="115" t="s">
        <v>1067</v>
      </c>
      <c r="E7" s="115" t="s">
        <v>33330</v>
      </c>
      <c r="F7" s="115" t="s">
        <v>22</v>
      </c>
      <c r="G7" s="115" t="s">
        <v>33331</v>
      </c>
      <c r="H7" s="115" t="s">
        <v>33331</v>
      </c>
      <c r="I7" s="115" t="s">
        <v>33332</v>
      </c>
      <c r="J7" s="115" t="s">
        <v>23</v>
      </c>
      <c r="K7" s="115" t="s">
        <v>33333</v>
      </c>
      <c r="L7" s="115" t="s">
        <v>23</v>
      </c>
      <c r="M7" s="115" t="s">
        <v>33334</v>
      </c>
      <c r="N7" s="115" t="s">
        <v>33335</v>
      </c>
      <c r="O7" s="115" t="s">
        <v>23</v>
      </c>
      <c r="P7" s="115" t="s">
        <v>33332</v>
      </c>
      <c r="Q7" s="115" t="s">
        <v>23</v>
      </c>
      <c r="R7" s="115" t="s">
        <v>23</v>
      </c>
      <c r="S7" s="115" t="s">
        <v>23</v>
      </c>
      <c r="T7" s="115" t="s">
        <v>23</v>
      </c>
      <c r="U7" s="115" t="s">
        <v>23</v>
      </c>
      <c r="V7" s="115" t="s">
        <v>23</v>
      </c>
      <c r="W7" s="115" t="s">
        <v>79</v>
      </c>
      <c r="X7" s="115" t="s">
        <v>23</v>
      </c>
      <c r="Y7" s="115" t="s">
        <v>23</v>
      </c>
      <c r="Z7" s="115" t="s">
        <v>23</v>
      </c>
      <c r="AA7" s="115" t="s">
        <v>23</v>
      </c>
      <c r="AB7" s="115" t="s">
        <v>33336</v>
      </c>
      <c r="AC7" s="115" t="s">
        <v>33255</v>
      </c>
      <c r="AD7" s="115" t="s">
        <v>33337</v>
      </c>
      <c r="AE7" s="115" t="s">
        <v>33338</v>
      </c>
      <c r="AF7" s="115" t="s">
        <v>33339</v>
      </c>
      <c r="AG7" s="115" t="s">
        <v>33281</v>
      </c>
      <c r="AH7" s="115" t="s">
        <v>33282</v>
      </c>
      <c r="AI7" s="115" t="s">
        <v>33283</v>
      </c>
      <c r="AJ7" s="115" t="s">
        <v>33282</v>
      </c>
      <c r="AK7" s="116">
        <v>9.2882961109999993</v>
      </c>
      <c r="AL7" s="116">
        <v>105.72745810000001</v>
      </c>
      <c r="AM7" s="115" t="s">
        <v>33340</v>
      </c>
      <c r="AN7" s="115" t="s">
        <v>23</v>
      </c>
      <c r="AO7" s="115" t="s">
        <v>33256</v>
      </c>
      <c r="AP7" s="115" t="s">
        <v>33341</v>
      </c>
      <c r="AQ7" s="115" t="s">
        <v>23</v>
      </c>
      <c r="AR7" s="115" t="s">
        <v>23</v>
      </c>
      <c r="AS7" s="115" t="s">
        <v>23</v>
      </c>
      <c r="AT7" s="115" t="s">
        <v>23</v>
      </c>
      <c r="AU7" s="115" t="s">
        <v>23</v>
      </c>
      <c r="AV7" s="115" t="s">
        <v>23</v>
      </c>
      <c r="AW7" s="115" t="s">
        <v>23</v>
      </c>
      <c r="AX7" s="115" t="s">
        <v>33299</v>
      </c>
      <c r="AY7" s="115" t="s">
        <v>33300</v>
      </c>
      <c r="AZ7" s="115" t="s">
        <v>33342</v>
      </c>
      <c r="BA7" s="115" t="s">
        <v>1021</v>
      </c>
      <c r="BB7" s="115" t="s">
        <v>1021</v>
      </c>
      <c r="BC7" s="4">
        <f>SUMIFS('Doanh số khách hàng'!$F:$F,'Doanh số khách hàng'!$A:$A,DSKH!$D7)</f>
        <v>63136800</v>
      </c>
      <c r="BD7" t="str">
        <f>VLOOKUP($BC7,Master!$A:$D,4,1)</f>
        <v>F8</v>
      </c>
      <c r="BE7" t="str">
        <f t="shared" si="0"/>
        <v>GT</v>
      </c>
      <c r="BF7" t="str">
        <f t="shared" si="1"/>
        <v>Tỉnh Cà Mau-Phường Bạc Liêu</v>
      </c>
    </row>
    <row r="8" spans="1:58" x14ac:dyDescent="0.3">
      <c r="A8" s="114" t="s">
        <v>33343</v>
      </c>
      <c r="B8" s="115" t="s">
        <v>33266</v>
      </c>
      <c r="C8" s="115" t="s">
        <v>33267</v>
      </c>
      <c r="D8" s="115" t="s">
        <v>24344</v>
      </c>
      <c r="E8" s="115" t="s">
        <v>33344</v>
      </c>
      <c r="F8" s="115" t="s">
        <v>22</v>
      </c>
      <c r="G8" s="115" t="s">
        <v>33345</v>
      </c>
      <c r="H8" s="115" t="s">
        <v>33345</v>
      </c>
      <c r="I8" s="115" t="s">
        <v>33346</v>
      </c>
      <c r="J8" s="115" t="s">
        <v>23</v>
      </c>
      <c r="K8" s="115" t="s">
        <v>33347</v>
      </c>
      <c r="L8" s="115" t="s">
        <v>23</v>
      </c>
      <c r="M8" s="115" t="s">
        <v>33348</v>
      </c>
      <c r="N8" s="115" t="s">
        <v>23</v>
      </c>
      <c r="O8" s="115" t="s">
        <v>23</v>
      </c>
      <c r="P8" s="115" t="s">
        <v>33346</v>
      </c>
      <c r="Q8" s="115" t="s">
        <v>23</v>
      </c>
      <c r="R8" s="115" t="s">
        <v>23</v>
      </c>
      <c r="S8" s="115" t="s">
        <v>23</v>
      </c>
      <c r="T8" s="115" t="s">
        <v>23</v>
      </c>
      <c r="U8" s="115" t="s">
        <v>23</v>
      </c>
      <c r="V8" s="115" t="s">
        <v>23</v>
      </c>
      <c r="W8" s="115" t="s">
        <v>79</v>
      </c>
      <c r="X8" s="115" t="s">
        <v>23</v>
      </c>
      <c r="Y8" s="115" t="s">
        <v>23</v>
      </c>
      <c r="Z8" s="115" t="s">
        <v>23</v>
      </c>
      <c r="AA8" s="115" t="s">
        <v>23</v>
      </c>
      <c r="AB8" s="115" t="s">
        <v>33349</v>
      </c>
      <c r="AC8" s="115" t="s">
        <v>33350</v>
      </c>
      <c r="AD8" s="115" t="s">
        <v>33351</v>
      </c>
      <c r="AE8" s="115" t="s">
        <v>33338</v>
      </c>
      <c r="AF8" s="115" t="s">
        <v>33339</v>
      </c>
      <c r="AG8" s="115" t="s">
        <v>33281</v>
      </c>
      <c r="AH8" s="115" t="s">
        <v>33282</v>
      </c>
      <c r="AI8" s="115" t="s">
        <v>33283</v>
      </c>
      <c r="AJ8" s="115" t="s">
        <v>33282</v>
      </c>
      <c r="AK8" s="116">
        <v>9.2833619909999996</v>
      </c>
      <c r="AL8" s="116">
        <v>105.72546560000001</v>
      </c>
      <c r="AM8" s="115" t="s">
        <v>33352</v>
      </c>
      <c r="AN8" s="115" t="s">
        <v>23</v>
      </c>
      <c r="AO8" s="115" t="s">
        <v>33256</v>
      </c>
      <c r="AP8" s="115" t="s">
        <v>80</v>
      </c>
      <c r="AQ8" s="115" t="s">
        <v>23</v>
      </c>
      <c r="AR8" s="115" t="s">
        <v>23</v>
      </c>
      <c r="AS8" s="115" t="s">
        <v>23</v>
      </c>
      <c r="AT8" s="115" t="s">
        <v>23</v>
      </c>
      <c r="AU8" s="115" t="s">
        <v>23</v>
      </c>
      <c r="AV8" s="115" t="s">
        <v>23</v>
      </c>
      <c r="AW8" s="115" t="s">
        <v>23</v>
      </c>
      <c r="AX8" s="115" t="s">
        <v>33299</v>
      </c>
      <c r="AY8" s="115" t="s">
        <v>33300</v>
      </c>
      <c r="AZ8" s="115" t="s">
        <v>33353</v>
      </c>
      <c r="BA8" s="115" t="s">
        <v>33302</v>
      </c>
      <c r="BB8" s="115" t="s">
        <v>33303</v>
      </c>
      <c r="BC8" s="4">
        <f>SUMIFS('Doanh số khách hàng'!$F:$F,'Doanh số khách hàng'!$A:$A,DSKH!$D8)</f>
        <v>0</v>
      </c>
      <c r="BD8" t="str">
        <f>VLOOKUP($BC8,Master!$A:$D,4,1)</f>
        <v>F2</v>
      </c>
      <c r="BE8" t="str">
        <f t="shared" si="0"/>
        <v>GT</v>
      </c>
      <c r="BF8" t="str">
        <f t="shared" si="1"/>
        <v>Tỉnh Cà Mau-Phường Bạc Liêu</v>
      </c>
    </row>
    <row r="9" spans="1:58" x14ac:dyDescent="0.3">
      <c r="A9" s="114" t="s">
        <v>33354</v>
      </c>
      <c r="B9" s="115" t="s">
        <v>33266</v>
      </c>
      <c r="C9" s="115" t="s">
        <v>33267</v>
      </c>
      <c r="D9" s="115" t="s">
        <v>24010</v>
      </c>
      <c r="E9" s="115" t="s">
        <v>33355</v>
      </c>
      <c r="F9" s="115" t="s">
        <v>22</v>
      </c>
      <c r="G9" s="115" t="s">
        <v>33356</v>
      </c>
      <c r="H9" s="115" t="s">
        <v>33356</v>
      </c>
      <c r="I9" s="115" t="s">
        <v>33357</v>
      </c>
      <c r="J9" s="115" t="s">
        <v>23</v>
      </c>
      <c r="K9" s="115" t="s">
        <v>33358</v>
      </c>
      <c r="L9" s="115" t="s">
        <v>23</v>
      </c>
      <c r="M9" s="115" t="s">
        <v>33359</v>
      </c>
      <c r="N9" s="115" t="s">
        <v>33360</v>
      </c>
      <c r="O9" s="115" t="s">
        <v>23</v>
      </c>
      <c r="P9" s="115" t="s">
        <v>33357</v>
      </c>
      <c r="Q9" s="115" t="s">
        <v>23</v>
      </c>
      <c r="R9" s="115" t="s">
        <v>23</v>
      </c>
      <c r="S9" s="115" t="s">
        <v>23</v>
      </c>
      <c r="T9" s="115" t="s">
        <v>23</v>
      </c>
      <c r="U9" s="115" t="s">
        <v>23</v>
      </c>
      <c r="V9" s="115" t="s">
        <v>23</v>
      </c>
      <c r="W9" s="115" t="s">
        <v>79</v>
      </c>
      <c r="X9" s="115" t="s">
        <v>23</v>
      </c>
      <c r="Y9" s="115" t="s">
        <v>23</v>
      </c>
      <c r="Z9" s="115" t="s">
        <v>23</v>
      </c>
      <c r="AA9" s="115" t="s">
        <v>23</v>
      </c>
      <c r="AB9" s="115" t="s">
        <v>33361</v>
      </c>
      <c r="AC9" s="115" t="s">
        <v>33362</v>
      </c>
      <c r="AD9" s="115" t="s">
        <v>33363</v>
      </c>
      <c r="AE9" s="115" t="s">
        <v>33364</v>
      </c>
      <c r="AF9" s="115" t="s">
        <v>33365</v>
      </c>
      <c r="AG9" s="115" t="s">
        <v>33281</v>
      </c>
      <c r="AH9" s="115" t="s">
        <v>33282</v>
      </c>
      <c r="AI9" s="115" t="s">
        <v>33283</v>
      </c>
      <c r="AJ9" s="115" t="s">
        <v>33282</v>
      </c>
      <c r="AK9" s="116">
        <v>9.4064023399999996</v>
      </c>
      <c r="AL9" s="116">
        <v>105.4278822</v>
      </c>
      <c r="AM9" s="115" t="s">
        <v>33366</v>
      </c>
      <c r="AN9" s="115" t="s">
        <v>23</v>
      </c>
      <c r="AO9" s="115" t="s">
        <v>33367</v>
      </c>
      <c r="AP9" s="115" t="s">
        <v>33285</v>
      </c>
      <c r="AQ9" s="115" t="s">
        <v>23</v>
      </c>
      <c r="AR9" s="115" t="s">
        <v>23</v>
      </c>
      <c r="AS9" s="115" t="s">
        <v>23</v>
      </c>
      <c r="AT9" s="115" t="s">
        <v>23</v>
      </c>
      <c r="AU9" s="115" t="s">
        <v>23</v>
      </c>
      <c r="AV9" s="115" t="s">
        <v>23</v>
      </c>
      <c r="AW9" s="115" t="s">
        <v>23</v>
      </c>
      <c r="AX9" s="115" t="s">
        <v>33286</v>
      </c>
      <c r="AY9" s="115" t="s">
        <v>33287</v>
      </c>
      <c r="AZ9" s="115" t="s">
        <v>33368</v>
      </c>
      <c r="BA9" s="115" t="s">
        <v>33302</v>
      </c>
      <c r="BB9" s="115" t="s">
        <v>33303</v>
      </c>
      <c r="BC9" s="4">
        <f>SUMIFS('Doanh số khách hàng'!$F:$F,'Doanh số khách hàng'!$A:$A,DSKH!$D9)</f>
        <v>680426.66666666663</v>
      </c>
      <c r="BD9" t="str">
        <f>VLOOKUP($BC9,Master!$A:$D,4,1)</f>
        <v>F4</v>
      </c>
      <c r="BE9" t="str">
        <f t="shared" si="0"/>
        <v>OTC</v>
      </c>
      <c r="BF9" t="str">
        <f t="shared" si="1"/>
        <v>Tỉnh Cà Mau-Xã Vĩnh Phước</v>
      </c>
    </row>
    <row r="10" spans="1:58" x14ac:dyDescent="0.3">
      <c r="A10" s="114" t="s">
        <v>33369</v>
      </c>
      <c r="B10" s="115" t="s">
        <v>33266</v>
      </c>
      <c r="C10" s="115" t="s">
        <v>33267</v>
      </c>
      <c r="D10" s="115" t="s">
        <v>17164</v>
      </c>
      <c r="E10" s="115" t="s">
        <v>33370</v>
      </c>
      <c r="F10" s="115" t="s">
        <v>22</v>
      </c>
      <c r="G10" s="115" t="s">
        <v>33371</v>
      </c>
      <c r="H10" s="115" t="s">
        <v>33371</v>
      </c>
      <c r="I10" s="115" t="s">
        <v>33372</v>
      </c>
      <c r="J10" s="115" t="s">
        <v>23</v>
      </c>
      <c r="K10" s="115" t="s">
        <v>33373</v>
      </c>
      <c r="L10" s="115" t="s">
        <v>23</v>
      </c>
      <c r="M10" s="115" t="s">
        <v>33374</v>
      </c>
      <c r="N10" s="115" t="s">
        <v>33375</v>
      </c>
      <c r="O10" s="115" t="s">
        <v>23</v>
      </c>
      <c r="P10" s="115" t="s">
        <v>33372</v>
      </c>
      <c r="Q10" s="115" t="s">
        <v>23</v>
      </c>
      <c r="R10" s="115" t="s">
        <v>23</v>
      </c>
      <c r="S10" s="115" t="s">
        <v>23</v>
      </c>
      <c r="T10" s="115" t="s">
        <v>23</v>
      </c>
      <c r="U10" s="115" t="s">
        <v>23</v>
      </c>
      <c r="V10" s="115" t="s">
        <v>23</v>
      </c>
      <c r="W10" s="115" t="s">
        <v>79</v>
      </c>
      <c r="X10" s="115" t="s">
        <v>23</v>
      </c>
      <c r="Y10" s="115" t="s">
        <v>23</v>
      </c>
      <c r="Z10" s="115" t="s">
        <v>23</v>
      </c>
      <c r="AA10" s="115" t="s">
        <v>23</v>
      </c>
      <c r="AB10" s="115" t="s">
        <v>33376</v>
      </c>
      <c r="AC10" s="115" t="s">
        <v>33377</v>
      </c>
      <c r="AD10" s="115" t="s">
        <v>33378</v>
      </c>
      <c r="AE10" s="115" t="s">
        <v>33379</v>
      </c>
      <c r="AF10" s="115" t="s">
        <v>33380</v>
      </c>
      <c r="AG10" s="115" t="s">
        <v>33281</v>
      </c>
      <c r="AH10" s="115" t="s">
        <v>33282</v>
      </c>
      <c r="AI10" s="115" t="s">
        <v>33283</v>
      </c>
      <c r="AJ10" s="115" t="s">
        <v>33282</v>
      </c>
      <c r="AK10" s="116">
        <v>9.1962053771000001</v>
      </c>
      <c r="AL10" s="116">
        <v>105.6135426834</v>
      </c>
      <c r="AM10" s="115" t="s">
        <v>33381</v>
      </c>
      <c r="AN10" s="115" t="s">
        <v>23</v>
      </c>
      <c r="AO10" s="115" t="s">
        <v>33367</v>
      </c>
      <c r="AP10" s="115" t="s">
        <v>33285</v>
      </c>
      <c r="AQ10" s="115" t="s">
        <v>23</v>
      </c>
      <c r="AR10" s="115" t="s">
        <v>81</v>
      </c>
      <c r="AS10" s="115" t="s">
        <v>23</v>
      </c>
      <c r="AT10" s="115" t="s">
        <v>1020</v>
      </c>
      <c r="AU10" s="115" t="s">
        <v>33382</v>
      </c>
      <c r="AV10" s="115" t="s">
        <v>23</v>
      </c>
      <c r="AW10" s="115" t="s">
        <v>33257</v>
      </c>
      <c r="AX10" s="115" t="s">
        <v>33383</v>
      </c>
      <c r="AY10" s="115" t="s">
        <v>33384</v>
      </c>
      <c r="AZ10" s="115" t="s">
        <v>33385</v>
      </c>
      <c r="BA10" s="115" t="s">
        <v>33302</v>
      </c>
      <c r="BB10" s="115" t="s">
        <v>33303</v>
      </c>
      <c r="BC10" s="4">
        <f>SUMIFS('Doanh số khách hàng'!$F:$F,'Doanh số khách hàng'!$A:$A,DSKH!$D10)</f>
        <v>252000</v>
      </c>
      <c r="BD10" t="str">
        <f>VLOOKUP($BC10,Master!$A:$D,4,1)</f>
        <v>F2</v>
      </c>
      <c r="BE10" t="str">
        <f t="shared" si="0"/>
        <v>OTC</v>
      </c>
      <c r="BF10" t="str">
        <f t="shared" si="1"/>
        <v>Tỉnh Cà Mau-Xã Vĩnh Hậu</v>
      </c>
    </row>
    <row r="11" spans="1:58" x14ac:dyDescent="0.3">
      <c r="A11" s="114" t="s">
        <v>33386</v>
      </c>
      <c r="B11" s="115" t="s">
        <v>33266</v>
      </c>
      <c r="C11" s="115" t="s">
        <v>33267</v>
      </c>
      <c r="D11" s="115" t="s">
        <v>33140</v>
      </c>
      <c r="E11" s="115" t="s">
        <v>33387</v>
      </c>
      <c r="F11" s="115" t="s">
        <v>22</v>
      </c>
      <c r="G11" s="115" t="s">
        <v>33388</v>
      </c>
      <c r="H11" s="115" t="s">
        <v>33388</v>
      </c>
      <c r="I11" s="115" t="s">
        <v>33389</v>
      </c>
      <c r="J11" s="115" t="s">
        <v>23</v>
      </c>
      <c r="K11" s="115" t="s">
        <v>33390</v>
      </c>
      <c r="L11" s="115" t="s">
        <v>23</v>
      </c>
      <c r="M11" s="115" t="s">
        <v>33391</v>
      </c>
      <c r="N11" s="115" t="s">
        <v>33392</v>
      </c>
      <c r="O11" s="115" t="s">
        <v>23</v>
      </c>
      <c r="P11" s="115" t="s">
        <v>23</v>
      </c>
      <c r="Q11" s="115" t="s">
        <v>23</v>
      </c>
      <c r="R11" s="115" t="s">
        <v>23</v>
      </c>
      <c r="S11" s="115" t="s">
        <v>23</v>
      </c>
      <c r="T11" s="115" t="s">
        <v>23</v>
      </c>
      <c r="U11" s="115" t="s">
        <v>23</v>
      </c>
      <c r="V11" s="115" t="s">
        <v>23</v>
      </c>
      <c r="W11" s="115" t="s">
        <v>79</v>
      </c>
      <c r="X11" s="115" t="s">
        <v>23</v>
      </c>
      <c r="Y11" s="115" t="s">
        <v>23</v>
      </c>
      <c r="Z11" s="115" t="s">
        <v>23</v>
      </c>
      <c r="AA11" s="115" t="s">
        <v>23</v>
      </c>
      <c r="AB11" s="115" t="s">
        <v>33393</v>
      </c>
      <c r="AC11" s="115" t="s">
        <v>33394</v>
      </c>
      <c r="AD11" s="115" t="s">
        <v>33395</v>
      </c>
      <c r="AE11" s="115" t="s">
        <v>33279</v>
      </c>
      <c r="AF11" s="115" t="s">
        <v>33280</v>
      </c>
      <c r="AG11" s="115" t="s">
        <v>33281</v>
      </c>
      <c r="AH11" s="115" t="s">
        <v>33282</v>
      </c>
      <c r="AI11" s="115" t="s">
        <v>33283</v>
      </c>
      <c r="AJ11" s="115" t="s">
        <v>33282</v>
      </c>
      <c r="AK11" s="116">
        <v>9.3022625720000001</v>
      </c>
      <c r="AL11" s="116">
        <v>105.3189005</v>
      </c>
      <c r="AM11" s="115" t="s">
        <v>33396</v>
      </c>
      <c r="AN11" s="115" t="s">
        <v>23</v>
      </c>
      <c r="AO11" s="115" t="s">
        <v>23</v>
      </c>
      <c r="AP11" s="115" t="s">
        <v>33285</v>
      </c>
      <c r="AQ11" s="115" t="s">
        <v>23</v>
      </c>
      <c r="AR11" s="115" t="s">
        <v>23</v>
      </c>
      <c r="AS11" s="115" t="s">
        <v>23</v>
      </c>
      <c r="AT11" s="115" t="s">
        <v>23</v>
      </c>
      <c r="AU11" s="115" t="s">
        <v>23</v>
      </c>
      <c r="AV11" s="115" t="s">
        <v>23</v>
      </c>
      <c r="AW11" s="115" t="s">
        <v>23</v>
      </c>
      <c r="AX11" s="115" t="s">
        <v>33286</v>
      </c>
      <c r="AY11" s="115" t="s">
        <v>33287</v>
      </c>
      <c r="AZ11" s="115" t="s">
        <v>33397</v>
      </c>
      <c r="BA11" s="115" t="s">
        <v>33302</v>
      </c>
      <c r="BB11" s="115" t="s">
        <v>33303</v>
      </c>
      <c r="BC11" s="4">
        <f>SUMIFS('Doanh số khách hàng'!$F:$F,'Doanh số khách hàng'!$A:$A,DSKH!$D11)</f>
        <v>450700</v>
      </c>
      <c r="BD11" t="str">
        <f>VLOOKUP($BC11,Master!$A:$D,4,1)</f>
        <v>F2</v>
      </c>
      <c r="BE11" t="str">
        <f t="shared" si="0"/>
        <v>OTC</v>
      </c>
      <c r="BF11" t="str">
        <f t="shared" si="1"/>
        <v>Tỉnh Cà Mau-Xã Phong Thạnh</v>
      </c>
    </row>
    <row r="12" spans="1:58" x14ac:dyDescent="0.3">
      <c r="A12" s="114" t="s">
        <v>33398</v>
      </c>
      <c r="B12" s="115" t="s">
        <v>33266</v>
      </c>
      <c r="C12" s="115" t="s">
        <v>33267</v>
      </c>
      <c r="D12" s="115" t="s">
        <v>1166</v>
      </c>
      <c r="E12" s="115" t="s">
        <v>33399</v>
      </c>
      <c r="F12" s="115" t="s">
        <v>22</v>
      </c>
      <c r="G12" s="115" t="s">
        <v>33400</v>
      </c>
      <c r="H12" s="115" t="s">
        <v>33400</v>
      </c>
      <c r="I12" s="115" t="s">
        <v>33401</v>
      </c>
      <c r="J12" s="115" t="s">
        <v>23</v>
      </c>
      <c r="K12" s="115" t="s">
        <v>33402</v>
      </c>
      <c r="L12" s="115" t="s">
        <v>23</v>
      </c>
      <c r="M12" s="115" t="s">
        <v>33403</v>
      </c>
      <c r="N12" s="115" t="s">
        <v>33402</v>
      </c>
      <c r="O12" s="115" t="s">
        <v>23</v>
      </c>
      <c r="P12" s="115" t="s">
        <v>33401</v>
      </c>
      <c r="Q12" s="115" t="s">
        <v>23</v>
      </c>
      <c r="R12" s="115" t="s">
        <v>23</v>
      </c>
      <c r="S12" s="115" t="s">
        <v>23</v>
      </c>
      <c r="T12" s="115" t="s">
        <v>23</v>
      </c>
      <c r="U12" s="115" t="s">
        <v>23</v>
      </c>
      <c r="V12" s="115" t="s">
        <v>23</v>
      </c>
      <c r="W12" s="115" t="s">
        <v>79</v>
      </c>
      <c r="X12" s="115" t="s">
        <v>23</v>
      </c>
      <c r="Y12" s="115" t="s">
        <v>23</v>
      </c>
      <c r="Z12" s="115" t="s">
        <v>23</v>
      </c>
      <c r="AA12" s="115" t="s">
        <v>23</v>
      </c>
      <c r="AB12" s="115" t="s">
        <v>33404</v>
      </c>
      <c r="AC12" s="115" t="s">
        <v>33405</v>
      </c>
      <c r="AD12" s="115" t="s">
        <v>33406</v>
      </c>
      <c r="AE12" s="115" t="s">
        <v>33364</v>
      </c>
      <c r="AF12" s="115" t="s">
        <v>33365</v>
      </c>
      <c r="AG12" s="115" t="s">
        <v>33281</v>
      </c>
      <c r="AH12" s="115" t="s">
        <v>33282</v>
      </c>
      <c r="AI12" s="115" t="s">
        <v>33283</v>
      </c>
      <c r="AJ12" s="115" t="s">
        <v>33282</v>
      </c>
      <c r="AK12" s="116">
        <v>9.3737093659999999</v>
      </c>
      <c r="AL12" s="116">
        <v>105.3934062</v>
      </c>
      <c r="AM12" s="115" t="s">
        <v>33366</v>
      </c>
      <c r="AN12" s="115" t="s">
        <v>23</v>
      </c>
      <c r="AO12" s="115" t="s">
        <v>33367</v>
      </c>
      <c r="AP12" s="115" t="s">
        <v>33285</v>
      </c>
      <c r="AQ12" s="115" t="s">
        <v>23</v>
      </c>
      <c r="AR12" s="115" t="s">
        <v>23</v>
      </c>
      <c r="AS12" s="115" t="s">
        <v>23</v>
      </c>
      <c r="AT12" s="115" t="s">
        <v>23</v>
      </c>
      <c r="AU12" s="115" t="s">
        <v>23</v>
      </c>
      <c r="AV12" s="115" t="s">
        <v>23</v>
      </c>
      <c r="AW12" s="115" t="s">
        <v>23</v>
      </c>
      <c r="AX12" s="115" t="s">
        <v>33286</v>
      </c>
      <c r="AY12" s="115" t="s">
        <v>33287</v>
      </c>
      <c r="AZ12" s="115" t="s">
        <v>33407</v>
      </c>
      <c r="BA12" s="115" t="s">
        <v>33302</v>
      </c>
      <c r="BB12" s="115" t="s">
        <v>33303</v>
      </c>
      <c r="BC12" s="4">
        <f>SUMIFS('Doanh số khách hàng'!$F:$F,'Doanh số khách hàng'!$A:$A,DSKH!$D12)</f>
        <v>2547683.3333333335</v>
      </c>
      <c r="BD12" t="str">
        <f>VLOOKUP($BC12,Master!$A:$D,4,1)</f>
        <v>F4</v>
      </c>
      <c r="BE12" t="str">
        <f t="shared" si="0"/>
        <v>OTC</v>
      </c>
      <c r="BF12" t="str">
        <f t="shared" si="1"/>
        <v>Tỉnh Cà Mau-Xã Vĩnh Phước</v>
      </c>
    </row>
    <row r="13" spans="1:58" x14ac:dyDescent="0.3">
      <c r="A13" s="114" t="s">
        <v>33408</v>
      </c>
      <c r="B13" s="115" t="s">
        <v>33266</v>
      </c>
      <c r="C13" s="115" t="s">
        <v>33267</v>
      </c>
      <c r="D13" s="115" t="s">
        <v>33409</v>
      </c>
      <c r="E13" s="115" t="s">
        <v>33410</v>
      </c>
      <c r="F13" s="115" t="s">
        <v>22</v>
      </c>
      <c r="G13" s="115" t="s">
        <v>33411</v>
      </c>
      <c r="H13" s="115" t="s">
        <v>33411</v>
      </c>
      <c r="I13" s="115" t="s">
        <v>33412</v>
      </c>
      <c r="J13" s="115" t="s">
        <v>23</v>
      </c>
      <c r="K13" s="115" t="s">
        <v>33413</v>
      </c>
      <c r="L13" s="115" t="s">
        <v>23</v>
      </c>
      <c r="M13" s="115" t="s">
        <v>33414</v>
      </c>
      <c r="N13" s="115" t="s">
        <v>33415</v>
      </c>
      <c r="O13" s="115" t="s">
        <v>23</v>
      </c>
      <c r="P13" s="115" t="s">
        <v>33412</v>
      </c>
      <c r="Q13" s="115" t="s">
        <v>23</v>
      </c>
      <c r="R13" s="115" t="s">
        <v>23</v>
      </c>
      <c r="S13" s="115" t="s">
        <v>23</v>
      </c>
      <c r="T13" s="115" t="s">
        <v>23</v>
      </c>
      <c r="U13" s="115" t="s">
        <v>23</v>
      </c>
      <c r="V13" s="115" t="s">
        <v>23</v>
      </c>
      <c r="W13" s="115" t="s">
        <v>79</v>
      </c>
      <c r="X13" s="115" t="s">
        <v>23</v>
      </c>
      <c r="Y13" s="115" t="s">
        <v>23</v>
      </c>
      <c r="Z13" s="115" t="s">
        <v>23</v>
      </c>
      <c r="AA13" s="115" t="s">
        <v>23</v>
      </c>
      <c r="AB13" s="115" t="s">
        <v>33416</v>
      </c>
      <c r="AC13" s="115" t="s">
        <v>33417</v>
      </c>
      <c r="AD13" s="115" t="s">
        <v>33418</v>
      </c>
      <c r="AE13" s="115" t="s">
        <v>33419</v>
      </c>
      <c r="AF13" s="115" t="s">
        <v>33420</v>
      </c>
      <c r="AG13" s="115" t="s">
        <v>33281</v>
      </c>
      <c r="AH13" s="115" t="s">
        <v>33282</v>
      </c>
      <c r="AI13" s="115" t="s">
        <v>33283</v>
      </c>
      <c r="AJ13" s="115" t="s">
        <v>33282</v>
      </c>
      <c r="AK13" s="116">
        <v>9.0258363569999993</v>
      </c>
      <c r="AL13" s="116">
        <v>105.4193956</v>
      </c>
      <c r="AM13" s="115" t="s">
        <v>33421</v>
      </c>
      <c r="AN13" s="115" t="s">
        <v>23</v>
      </c>
      <c r="AO13" s="115" t="s">
        <v>33256</v>
      </c>
      <c r="AP13" s="115" t="s">
        <v>33422</v>
      </c>
      <c r="AQ13" s="115" t="s">
        <v>23</v>
      </c>
      <c r="AR13" s="115" t="s">
        <v>23</v>
      </c>
      <c r="AS13" s="115" t="s">
        <v>23</v>
      </c>
      <c r="AT13" s="115" t="s">
        <v>23</v>
      </c>
      <c r="AU13" s="115" t="s">
        <v>23</v>
      </c>
      <c r="AV13" s="115" t="s">
        <v>23</v>
      </c>
      <c r="AW13" s="115" t="s">
        <v>23</v>
      </c>
      <c r="AX13" s="115" t="s">
        <v>33315</v>
      </c>
      <c r="AY13" s="115" t="s">
        <v>33316</v>
      </c>
      <c r="AZ13" s="115" t="s">
        <v>33423</v>
      </c>
      <c r="BA13" s="115" t="s">
        <v>1021</v>
      </c>
      <c r="BB13" s="115" t="s">
        <v>1021</v>
      </c>
      <c r="BC13" s="4">
        <f>SUMIFS('Doanh số khách hàng'!$F:$F,'Doanh số khách hàng'!$A:$A,DSKH!$D13)</f>
        <v>0</v>
      </c>
      <c r="BD13" t="str">
        <f>VLOOKUP($BC13,Master!$A:$D,4,1)</f>
        <v>F2</v>
      </c>
      <c r="BE13" t="str">
        <f t="shared" si="0"/>
        <v>GT</v>
      </c>
      <c r="BF13" t="str">
        <f t="shared" si="1"/>
        <v>Tỉnh Cà Mau-Xã Gành Hào</v>
      </c>
    </row>
    <row r="14" spans="1:58" x14ac:dyDescent="0.3">
      <c r="A14" s="114" t="s">
        <v>33424</v>
      </c>
      <c r="B14" s="115" t="s">
        <v>33266</v>
      </c>
      <c r="C14" s="115" t="s">
        <v>33267</v>
      </c>
      <c r="D14" s="115" t="s">
        <v>30614</v>
      </c>
      <c r="E14" s="115" t="s">
        <v>33425</v>
      </c>
      <c r="F14" s="115" t="s">
        <v>22</v>
      </c>
      <c r="G14" s="115" t="s">
        <v>33426</v>
      </c>
      <c r="H14" s="115" t="s">
        <v>33426</v>
      </c>
      <c r="I14" s="115" t="s">
        <v>33427</v>
      </c>
      <c r="J14" s="115" t="s">
        <v>23</v>
      </c>
      <c r="K14" s="115" t="s">
        <v>33428</v>
      </c>
      <c r="L14" s="115" t="s">
        <v>23</v>
      </c>
      <c r="M14" s="115" t="s">
        <v>33429</v>
      </c>
      <c r="N14" s="115" t="s">
        <v>33430</v>
      </c>
      <c r="O14" s="115" t="s">
        <v>23</v>
      </c>
      <c r="P14" s="115" t="s">
        <v>23</v>
      </c>
      <c r="Q14" s="115" t="s">
        <v>23</v>
      </c>
      <c r="R14" s="115" t="s">
        <v>23</v>
      </c>
      <c r="S14" s="115" t="s">
        <v>23</v>
      </c>
      <c r="T14" s="115" t="s">
        <v>23</v>
      </c>
      <c r="U14" s="115" t="s">
        <v>23</v>
      </c>
      <c r="V14" s="115" t="s">
        <v>23</v>
      </c>
      <c r="W14" s="115" t="s">
        <v>79</v>
      </c>
      <c r="X14" s="115" t="s">
        <v>23</v>
      </c>
      <c r="Y14" s="115" t="s">
        <v>23</v>
      </c>
      <c r="Z14" s="115" t="s">
        <v>23</v>
      </c>
      <c r="AA14" s="115" t="s">
        <v>23</v>
      </c>
      <c r="AB14" s="115" t="s">
        <v>33431</v>
      </c>
      <c r="AC14" s="115" t="s">
        <v>33432</v>
      </c>
      <c r="AD14" s="115" t="s">
        <v>33433</v>
      </c>
      <c r="AE14" s="115" t="s">
        <v>33434</v>
      </c>
      <c r="AF14" s="115" t="s">
        <v>33435</v>
      </c>
      <c r="AG14" s="115" t="s">
        <v>33281</v>
      </c>
      <c r="AH14" s="115" t="s">
        <v>33282</v>
      </c>
      <c r="AI14" s="115" t="s">
        <v>33283</v>
      </c>
      <c r="AJ14" s="115" t="s">
        <v>33282</v>
      </c>
      <c r="AK14" s="116">
        <v>9.318713185</v>
      </c>
      <c r="AL14" s="116">
        <v>105.5516709</v>
      </c>
      <c r="AM14" s="115" t="s">
        <v>33436</v>
      </c>
      <c r="AN14" s="115" t="s">
        <v>23</v>
      </c>
      <c r="AO14" s="115" t="s">
        <v>23</v>
      </c>
      <c r="AP14" s="115" t="s">
        <v>33422</v>
      </c>
      <c r="AQ14" s="115" t="s">
        <v>23</v>
      </c>
      <c r="AR14" s="115" t="s">
        <v>23</v>
      </c>
      <c r="AS14" s="115" t="s">
        <v>23</v>
      </c>
      <c r="AT14" s="115" t="s">
        <v>23</v>
      </c>
      <c r="AU14" s="115" t="s">
        <v>23</v>
      </c>
      <c r="AV14" s="115" t="s">
        <v>23</v>
      </c>
      <c r="AW14" s="115" t="s">
        <v>23</v>
      </c>
      <c r="AX14" s="115" t="s">
        <v>33315</v>
      </c>
      <c r="AY14" s="115" t="s">
        <v>33316</v>
      </c>
      <c r="AZ14" s="115" t="s">
        <v>33437</v>
      </c>
      <c r="BA14" s="115" t="s">
        <v>33302</v>
      </c>
      <c r="BB14" s="115" t="s">
        <v>33303</v>
      </c>
      <c r="BC14" s="4">
        <f>SUMIFS('Doanh số khách hàng'!$F:$F,'Doanh số khách hàng'!$A:$A,DSKH!$D14)</f>
        <v>276640</v>
      </c>
      <c r="BD14" t="str">
        <f>VLOOKUP($BC14,Master!$A:$D,4,1)</f>
        <v>F2</v>
      </c>
      <c r="BE14" t="str">
        <f t="shared" si="0"/>
        <v>GT</v>
      </c>
      <c r="BF14" t="str">
        <f t="shared" si="1"/>
        <v>Tỉnh Cà Mau-Xã Vĩnh Mỹ</v>
      </c>
    </row>
    <row r="15" spans="1:58" x14ac:dyDescent="0.3">
      <c r="A15" s="114" t="s">
        <v>33438</v>
      </c>
      <c r="B15" s="115" t="s">
        <v>33266</v>
      </c>
      <c r="C15" s="115" t="s">
        <v>33267</v>
      </c>
      <c r="D15" s="115" t="s">
        <v>26070</v>
      </c>
      <c r="E15" s="115" t="s">
        <v>33439</v>
      </c>
      <c r="F15" s="115" t="s">
        <v>22</v>
      </c>
      <c r="G15" s="115" t="s">
        <v>33440</v>
      </c>
      <c r="H15" s="115" t="s">
        <v>33440</v>
      </c>
      <c r="I15" s="115" t="s">
        <v>33441</v>
      </c>
      <c r="J15" s="115" t="s">
        <v>23</v>
      </c>
      <c r="K15" s="115" t="s">
        <v>33442</v>
      </c>
      <c r="L15" s="115" t="s">
        <v>23</v>
      </c>
      <c r="M15" s="115" t="s">
        <v>33443</v>
      </c>
      <c r="N15" s="115" t="s">
        <v>33444</v>
      </c>
      <c r="O15" s="115" t="s">
        <v>23</v>
      </c>
      <c r="P15" s="115" t="s">
        <v>33445</v>
      </c>
      <c r="Q15" s="115" t="s">
        <v>23</v>
      </c>
      <c r="R15" s="115" t="s">
        <v>23</v>
      </c>
      <c r="S15" s="115" t="s">
        <v>23</v>
      </c>
      <c r="T15" s="115" t="s">
        <v>23</v>
      </c>
      <c r="U15" s="115" t="s">
        <v>23</v>
      </c>
      <c r="V15" s="115" t="s">
        <v>23</v>
      </c>
      <c r="W15" s="115" t="s">
        <v>79</v>
      </c>
      <c r="X15" s="115" t="s">
        <v>23</v>
      </c>
      <c r="Y15" s="115" t="s">
        <v>23</v>
      </c>
      <c r="Z15" s="115" t="s">
        <v>23</v>
      </c>
      <c r="AA15" s="115" t="s">
        <v>23</v>
      </c>
      <c r="AB15" s="115" t="s">
        <v>33446</v>
      </c>
      <c r="AC15" s="115" t="s">
        <v>33447</v>
      </c>
      <c r="AD15" s="115" t="s">
        <v>33448</v>
      </c>
      <c r="AE15" s="115" t="s">
        <v>33449</v>
      </c>
      <c r="AF15" s="115" t="s">
        <v>33450</v>
      </c>
      <c r="AG15" s="115" t="s">
        <v>33281</v>
      </c>
      <c r="AH15" s="115" t="s">
        <v>33282</v>
      </c>
      <c r="AI15" s="115" t="s">
        <v>33283</v>
      </c>
      <c r="AJ15" s="115" t="s">
        <v>33282</v>
      </c>
      <c r="AK15" s="116">
        <v>9.4308776413000004</v>
      </c>
      <c r="AL15" s="116">
        <v>105.4607727751</v>
      </c>
      <c r="AM15" s="115" t="s">
        <v>33451</v>
      </c>
      <c r="AN15" s="115" t="s">
        <v>23</v>
      </c>
      <c r="AO15" s="115" t="s">
        <v>23</v>
      </c>
      <c r="AP15" s="115" t="s">
        <v>33285</v>
      </c>
      <c r="AQ15" s="115" t="s">
        <v>23</v>
      </c>
      <c r="AR15" s="115" t="s">
        <v>23</v>
      </c>
      <c r="AS15" s="115" t="s">
        <v>23</v>
      </c>
      <c r="AT15" s="115" t="s">
        <v>23</v>
      </c>
      <c r="AU15" s="115" t="s">
        <v>23</v>
      </c>
      <c r="AV15" s="115" t="s">
        <v>33452</v>
      </c>
      <c r="AW15" s="115" t="s">
        <v>23</v>
      </c>
      <c r="AX15" s="115" t="s">
        <v>33383</v>
      </c>
      <c r="AY15" s="115" t="s">
        <v>33384</v>
      </c>
      <c r="AZ15" s="115" t="s">
        <v>33453</v>
      </c>
      <c r="BA15" s="115" t="s">
        <v>33383</v>
      </c>
      <c r="BB15" s="115" t="s">
        <v>33384</v>
      </c>
      <c r="BC15" s="4">
        <f>SUMIFS('Doanh số khách hàng'!$F:$F,'Doanh số khách hàng'!$A:$A,DSKH!$D15)</f>
        <v>215893.33333333334</v>
      </c>
      <c r="BD15" t="str">
        <f>VLOOKUP($BC15,Master!$A:$D,4,1)</f>
        <v>F2</v>
      </c>
      <c r="BE15" t="str">
        <f t="shared" si="0"/>
        <v>OTC</v>
      </c>
      <c r="BF15" t="str">
        <f t="shared" si="1"/>
        <v>Tỉnh Cà Mau-Xã Phước Long</v>
      </c>
    </row>
    <row r="16" spans="1:58" x14ac:dyDescent="0.3">
      <c r="A16" s="114" t="s">
        <v>33454</v>
      </c>
      <c r="B16" s="115" t="s">
        <v>33266</v>
      </c>
      <c r="C16" s="115" t="s">
        <v>33267</v>
      </c>
      <c r="D16" s="115" t="s">
        <v>33141</v>
      </c>
      <c r="E16" s="115" t="s">
        <v>33455</v>
      </c>
      <c r="F16" s="115" t="s">
        <v>22</v>
      </c>
      <c r="G16" s="115" t="s">
        <v>33456</v>
      </c>
      <c r="H16" s="115" t="s">
        <v>33456</v>
      </c>
      <c r="I16" s="115" t="s">
        <v>33457</v>
      </c>
      <c r="J16" s="115" t="s">
        <v>23</v>
      </c>
      <c r="K16" s="115" t="s">
        <v>33458</v>
      </c>
      <c r="L16" s="115" t="s">
        <v>23</v>
      </c>
      <c r="M16" s="115" t="s">
        <v>33459</v>
      </c>
      <c r="N16" s="115" t="s">
        <v>33460</v>
      </c>
      <c r="O16" s="115" t="s">
        <v>23</v>
      </c>
      <c r="P16" s="115" t="s">
        <v>33457</v>
      </c>
      <c r="Q16" s="115" t="s">
        <v>23</v>
      </c>
      <c r="R16" s="115" t="s">
        <v>23</v>
      </c>
      <c r="S16" s="115" t="s">
        <v>23</v>
      </c>
      <c r="T16" s="115" t="s">
        <v>23</v>
      </c>
      <c r="U16" s="115" t="s">
        <v>23</v>
      </c>
      <c r="V16" s="115" t="s">
        <v>23</v>
      </c>
      <c r="W16" s="115" t="s">
        <v>79</v>
      </c>
      <c r="X16" s="115" t="s">
        <v>23</v>
      </c>
      <c r="Y16" s="115" t="s">
        <v>23</v>
      </c>
      <c r="Z16" s="115" t="s">
        <v>23</v>
      </c>
      <c r="AA16" s="115" t="s">
        <v>23</v>
      </c>
      <c r="AB16" s="115" t="s">
        <v>33461</v>
      </c>
      <c r="AC16" s="115" t="s">
        <v>33462</v>
      </c>
      <c r="AD16" s="115" t="s">
        <v>33362</v>
      </c>
      <c r="AE16" s="115" t="s">
        <v>33364</v>
      </c>
      <c r="AF16" s="115" t="s">
        <v>33365</v>
      </c>
      <c r="AG16" s="115" t="s">
        <v>33281</v>
      </c>
      <c r="AH16" s="115" t="s">
        <v>33282</v>
      </c>
      <c r="AI16" s="115" t="s">
        <v>33283</v>
      </c>
      <c r="AJ16" s="115" t="s">
        <v>33282</v>
      </c>
      <c r="AK16" s="116">
        <v>9.4066672849999993</v>
      </c>
      <c r="AL16" s="116">
        <v>105.4283123</v>
      </c>
      <c r="AM16" s="115" t="s">
        <v>33463</v>
      </c>
      <c r="AN16" s="115" t="s">
        <v>23</v>
      </c>
      <c r="AO16" s="115" t="s">
        <v>33367</v>
      </c>
      <c r="AP16" s="115" t="s">
        <v>33285</v>
      </c>
      <c r="AQ16" s="115" t="s">
        <v>23</v>
      </c>
      <c r="AR16" s="115" t="s">
        <v>23</v>
      </c>
      <c r="AS16" s="115" t="s">
        <v>23</v>
      </c>
      <c r="AT16" s="115" t="s">
        <v>23</v>
      </c>
      <c r="AU16" s="115" t="s">
        <v>23</v>
      </c>
      <c r="AV16" s="115" t="s">
        <v>23</v>
      </c>
      <c r="AW16" s="115" t="s">
        <v>23</v>
      </c>
      <c r="AX16" s="115" t="s">
        <v>33286</v>
      </c>
      <c r="AY16" s="115" t="s">
        <v>33287</v>
      </c>
      <c r="AZ16" s="115" t="s">
        <v>33464</v>
      </c>
      <c r="BA16" s="115" t="s">
        <v>33302</v>
      </c>
      <c r="BB16" s="115" t="s">
        <v>33303</v>
      </c>
      <c r="BC16" s="4">
        <f>SUMIFS('Doanh số khách hàng'!$F:$F,'Doanh số khách hàng'!$A:$A,DSKH!$D16)</f>
        <v>526933.33333333337</v>
      </c>
      <c r="BD16" t="str">
        <f>VLOOKUP($BC16,Master!$A:$D,4,1)</f>
        <v>F4</v>
      </c>
      <c r="BE16" t="str">
        <f t="shared" si="0"/>
        <v>OTC</v>
      </c>
      <c r="BF16" t="str">
        <f t="shared" si="1"/>
        <v>Tỉnh Cà Mau-Xã Vĩnh Phước</v>
      </c>
    </row>
    <row r="17" spans="1:58" x14ac:dyDescent="0.3">
      <c r="A17" s="114" t="s">
        <v>33465</v>
      </c>
      <c r="B17" s="115" t="s">
        <v>33266</v>
      </c>
      <c r="C17" s="115" t="s">
        <v>33267</v>
      </c>
      <c r="D17" s="115" t="s">
        <v>18672</v>
      </c>
      <c r="E17" s="115" t="s">
        <v>33466</v>
      </c>
      <c r="F17" s="115" t="s">
        <v>22</v>
      </c>
      <c r="G17" s="115" t="s">
        <v>33467</v>
      </c>
      <c r="H17" s="115" t="s">
        <v>33467</v>
      </c>
      <c r="I17" s="115" t="s">
        <v>33468</v>
      </c>
      <c r="J17" s="115" t="s">
        <v>23</v>
      </c>
      <c r="K17" s="115" t="s">
        <v>33469</v>
      </c>
      <c r="L17" s="115" t="s">
        <v>23</v>
      </c>
      <c r="M17" s="115" t="s">
        <v>33470</v>
      </c>
      <c r="N17" s="115" t="s">
        <v>33471</v>
      </c>
      <c r="O17" s="115" t="s">
        <v>23</v>
      </c>
      <c r="P17" s="115" t="s">
        <v>33468</v>
      </c>
      <c r="Q17" s="115" t="s">
        <v>23</v>
      </c>
      <c r="R17" s="115" t="s">
        <v>23</v>
      </c>
      <c r="S17" s="115" t="s">
        <v>23</v>
      </c>
      <c r="T17" s="115" t="s">
        <v>23</v>
      </c>
      <c r="U17" s="115" t="s">
        <v>23</v>
      </c>
      <c r="V17" s="115" t="s">
        <v>23</v>
      </c>
      <c r="W17" s="115" t="s">
        <v>79</v>
      </c>
      <c r="X17" s="115" t="s">
        <v>23</v>
      </c>
      <c r="Y17" s="115" t="s">
        <v>23</v>
      </c>
      <c r="Z17" s="115" t="s">
        <v>23</v>
      </c>
      <c r="AA17" s="115" t="s">
        <v>23</v>
      </c>
      <c r="AB17" s="115" t="s">
        <v>33472</v>
      </c>
      <c r="AC17" s="115" t="s">
        <v>33473</v>
      </c>
      <c r="AD17" s="115" t="s">
        <v>33474</v>
      </c>
      <c r="AE17" s="115" t="s">
        <v>33379</v>
      </c>
      <c r="AF17" s="115" t="s">
        <v>33380</v>
      </c>
      <c r="AG17" s="115" t="s">
        <v>33281</v>
      </c>
      <c r="AH17" s="115" t="s">
        <v>33282</v>
      </c>
      <c r="AI17" s="115" t="s">
        <v>33283</v>
      </c>
      <c r="AJ17" s="115" t="s">
        <v>33282</v>
      </c>
      <c r="AK17" s="116">
        <v>9.1970691992999996</v>
      </c>
      <c r="AL17" s="116">
        <v>105.6129683554</v>
      </c>
      <c r="AM17" s="115" t="s">
        <v>33475</v>
      </c>
      <c r="AN17" s="115" t="s">
        <v>23</v>
      </c>
      <c r="AO17" s="115" t="s">
        <v>33367</v>
      </c>
      <c r="AP17" s="115" t="s">
        <v>33285</v>
      </c>
      <c r="AQ17" s="115" t="s">
        <v>23</v>
      </c>
      <c r="AR17" s="115" t="s">
        <v>23</v>
      </c>
      <c r="AS17" s="115" t="s">
        <v>23</v>
      </c>
      <c r="AT17" s="115" t="s">
        <v>1020</v>
      </c>
      <c r="AU17" s="115" t="s">
        <v>23</v>
      </c>
      <c r="AV17" s="115" t="s">
        <v>33452</v>
      </c>
      <c r="AW17" s="115" t="s">
        <v>23</v>
      </c>
      <c r="AX17" s="115" t="s">
        <v>33383</v>
      </c>
      <c r="AY17" s="115" t="s">
        <v>33384</v>
      </c>
      <c r="AZ17" s="115" t="s">
        <v>33476</v>
      </c>
      <c r="BA17" s="115" t="s">
        <v>33302</v>
      </c>
      <c r="BB17" s="115" t="s">
        <v>33303</v>
      </c>
      <c r="BC17" s="4">
        <f>SUMIFS('Doanh số khách hàng'!$F:$F,'Doanh số khách hàng'!$A:$A,DSKH!$D17)</f>
        <v>509666.66666666669</v>
      </c>
      <c r="BD17" t="str">
        <f>VLOOKUP($BC17,Master!$A:$D,4,1)</f>
        <v>F4</v>
      </c>
      <c r="BE17" t="str">
        <f t="shared" si="0"/>
        <v>OTC</v>
      </c>
      <c r="BF17" t="str">
        <f t="shared" si="1"/>
        <v>Tỉnh Cà Mau-Xã Vĩnh Hậu</v>
      </c>
    </row>
    <row r="18" spans="1:58" x14ac:dyDescent="0.3">
      <c r="A18" s="114" t="s">
        <v>33477</v>
      </c>
      <c r="B18" s="115" t="s">
        <v>33266</v>
      </c>
      <c r="C18" s="115" t="s">
        <v>33267</v>
      </c>
      <c r="D18" s="115" t="s">
        <v>30097</v>
      </c>
      <c r="E18" s="115" t="s">
        <v>33478</v>
      </c>
      <c r="F18" s="115" t="s">
        <v>22</v>
      </c>
      <c r="G18" s="115" t="s">
        <v>33479</v>
      </c>
      <c r="H18" s="115" t="s">
        <v>33479</v>
      </c>
      <c r="I18" s="115" t="s">
        <v>33480</v>
      </c>
      <c r="J18" s="115" t="s">
        <v>23</v>
      </c>
      <c r="K18" s="115" t="s">
        <v>33481</v>
      </c>
      <c r="L18" s="115" t="s">
        <v>23</v>
      </c>
      <c r="M18" s="115" t="s">
        <v>33482</v>
      </c>
      <c r="N18" s="115" t="s">
        <v>33483</v>
      </c>
      <c r="O18" s="115" t="s">
        <v>23</v>
      </c>
      <c r="P18" s="115" t="s">
        <v>33484</v>
      </c>
      <c r="Q18" s="115" t="s">
        <v>23</v>
      </c>
      <c r="R18" s="115" t="s">
        <v>23</v>
      </c>
      <c r="S18" s="115" t="s">
        <v>23</v>
      </c>
      <c r="T18" s="115" t="s">
        <v>23</v>
      </c>
      <c r="U18" s="115" t="s">
        <v>23</v>
      </c>
      <c r="V18" s="115" t="s">
        <v>23</v>
      </c>
      <c r="W18" s="115" t="s">
        <v>79</v>
      </c>
      <c r="X18" s="115" t="s">
        <v>23</v>
      </c>
      <c r="Y18" s="115" t="s">
        <v>23</v>
      </c>
      <c r="Z18" s="115" t="s">
        <v>23</v>
      </c>
      <c r="AA18" s="115" t="s">
        <v>23</v>
      </c>
      <c r="AB18" s="115" t="s">
        <v>33485</v>
      </c>
      <c r="AC18" s="115" t="s">
        <v>33486</v>
      </c>
      <c r="AD18" s="115" t="s">
        <v>33487</v>
      </c>
      <c r="AE18" s="115" t="s">
        <v>33488</v>
      </c>
      <c r="AF18" s="115" t="s">
        <v>33489</v>
      </c>
      <c r="AG18" s="115" t="s">
        <v>33281</v>
      </c>
      <c r="AH18" s="115" t="s">
        <v>33282</v>
      </c>
      <c r="AI18" s="115" t="s">
        <v>33283</v>
      </c>
      <c r="AJ18" s="115" t="s">
        <v>33282</v>
      </c>
      <c r="AK18" s="116">
        <v>9.4628776733999995</v>
      </c>
      <c r="AL18" s="116">
        <v>105.3058701754</v>
      </c>
      <c r="AM18" s="115" t="s">
        <v>33490</v>
      </c>
      <c r="AN18" s="115" t="s">
        <v>23</v>
      </c>
      <c r="AO18" s="115" t="s">
        <v>23</v>
      </c>
      <c r="AP18" s="115" t="s">
        <v>33285</v>
      </c>
      <c r="AQ18" s="115" t="s">
        <v>23</v>
      </c>
      <c r="AR18" s="115" t="s">
        <v>23</v>
      </c>
      <c r="AS18" s="115" t="s">
        <v>23</v>
      </c>
      <c r="AT18" s="115" t="s">
        <v>23</v>
      </c>
      <c r="AU18" s="115" t="s">
        <v>23</v>
      </c>
      <c r="AV18" s="115" t="s">
        <v>23</v>
      </c>
      <c r="AW18" s="115" t="s">
        <v>23</v>
      </c>
      <c r="AX18" s="115" t="s">
        <v>33286</v>
      </c>
      <c r="AY18" s="115" t="s">
        <v>33287</v>
      </c>
      <c r="AZ18" s="115" t="s">
        <v>33491</v>
      </c>
      <c r="BA18" s="115" t="s">
        <v>23</v>
      </c>
      <c r="BB18" s="115" t="s">
        <v>23</v>
      </c>
      <c r="BC18" s="4">
        <f>SUMIFS('Doanh số khách hàng'!$F:$F,'Doanh số khách hàng'!$A:$A,DSKH!$D18)</f>
        <v>1233333.3333333333</v>
      </c>
      <c r="BD18" t="str">
        <f>VLOOKUP($BC18,Master!$A:$D,4,1)</f>
        <v>F4</v>
      </c>
      <c r="BE18" t="str">
        <f t="shared" si="0"/>
        <v>OTC</v>
      </c>
      <c r="BF18" t="str">
        <f t="shared" si="1"/>
        <v>Tỉnh Cà Mau-Xã Ninh Thạnh Lợi</v>
      </c>
    </row>
    <row r="19" spans="1:58" x14ac:dyDescent="0.3">
      <c r="A19" s="114" t="s">
        <v>33492</v>
      </c>
      <c r="B19" s="115" t="s">
        <v>33266</v>
      </c>
      <c r="C19" s="115" t="s">
        <v>33267</v>
      </c>
      <c r="D19" s="115" t="s">
        <v>33493</v>
      </c>
      <c r="E19" s="115" t="s">
        <v>33494</v>
      </c>
      <c r="F19" s="115" t="s">
        <v>22</v>
      </c>
      <c r="G19" s="115" t="s">
        <v>33495</v>
      </c>
      <c r="H19" s="115" t="s">
        <v>33495</v>
      </c>
      <c r="I19" s="115" t="s">
        <v>23</v>
      </c>
      <c r="J19" s="115" t="s">
        <v>23</v>
      </c>
      <c r="K19" s="115" t="s">
        <v>33496</v>
      </c>
      <c r="L19" s="115" t="s">
        <v>23</v>
      </c>
      <c r="M19" s="115" t="s">
        <v>33497</v>
      </c>
      <c r="N19" s="115" t="s">
        <v>23</v>
      </c>
      <c r="O19" s="115" t="s">
        <v>23</v>
      </c>
      <c r="P19" s="115" t="s">
        <v>23</v>
      </c>
      <c r="Q19" s="115" t="s">
        <v>23</v>
      </c>
      <c r="R19" s="115" t="s">
        <v>23</v>
      </c>
      <c r="S19" s="115" t="s">
        <v>23</v>
      </c>
      <c r="T19" s="115" t="s">
        <v>23</v>
      </c>
      <c r="U19" s="115" t="s">
        <v>23</v>
      </c>
      <c r="V19" s="115" t="s">
        <v>23</v>
      </c>
      <c r="W19" s="115" t="s">
        <v>79</v>
      </c>
      <c r="X19" s="115" t="s">
        <v>23</v>
      </c>
      <c r="Y19" s="115" t="s">
        <v>23</v>
      </c>
      <c r="Z19" s="115" t="s">
        <v>23</v>
      </c>
      <c r="AA19" s="115" t="s">
        <v>23</v>
      </c>
      <c r="AB19" s="115" t="s">
        <v>33498</v>
      </c>
      <c r="AC19" s="115" t="s">
        <v>33499</v>
      </c>
      <c r="AD19" s="115" t="s">
        <v>33500</v>
      </c>
      <c r="AE19" s="115" t="s">
        <v>33501</v>
      </c>
      <c r="AF19" s="115" t="s">
        <v>33502</v>
      </c>
      <c r="AG19" s="115" t="s">
        <v>33281</v>
      </c>
      <c r="AH19" s="115" t="s">
        <v>33282</v>
      </c>
      <c r="AI19" s="115" t="s">
        <v>33283</v>
      </c>
      <c r="AJ19" s="115" t="s">
        <v>33282</v>
      </c>
      <c r="AK19" s="116">
        <v>9.2291066056000002</v>
      </c>
      <c r="AL19" s="116">
        <v>105.4191760347</v>
      </c>
      <c r="AM19" s="115" t="s">
        <v>33503</v>
      </c>
      <c r="AN19" s="115" t="s">
        <v>23</v>
      </c>
      <c r="AO19" s="115" t="s">
        <v>33327</v>
      </c>
      <c r="AP19" s="115" t="s">
        <v>80</v>
      </c>
      <c r="AQ19" s="115" t="s">
        <v>23</v>
      </c>
      <c r="AR19" s="115" t="s">
        <v>23</v>
      </c>
      <c r="AS19" s="115" t="s">
        <v>23</v>
      </c>
      <c r="AT19" s="115" t="s">
        <v>1020</v>
      </c>
      <c r="AU19" s="115" t="s">
        <v>23</v>
      </c>
      <c r="AV19" s="115" t="s">
        <v>23</v>
      </c>
      <c r="AW19" s="115" t="s">
        <v>23</v>
      </c>
      <c r="AX19" s="115" t="s">
        <v>33299</v>
      </c>
      <c r="AY19" s="115" t="s">
        <v>33300</v>
      </c>
      <c r="AZ19" s="115" t="s">
        <v>33504</v>
      </c>
      <c r="BA19" s="115" t="s">
        <v>1021</v>
      </c>
      <c r="BB19" s="115" t="s">
        <v>1021</v>
      </c>
      <c r="BC19" s="4">
        <f>SUMIFS('Doanh số khách hàng'!$F:$F,'Doanh số khách hàng'!$A:$A,DSKH!$D19)</f>
        <v>0</v>
      </c>
      <c r="BD19" t="str">
        <f>VLOOKUP($BC19,Master!$A:$D,4,1)</f>
        <v>F2</v>
      </c>
      <c r="BE19" t="str">
        <f t="shared" si="0"/>
        <v>GT</v>
      </c>
      <c r="BF19" t="str">
        <f t="shared" si="1"/>
        <v>Tỉnh Cà Mau-Phường Giá Rai</v>
      </c>
    </row>
    <row r="20" spans="1:58" x14ac:dyDescent="0.3">
      <c r="A20" s="114" t="s">
        <v>33505</v>
      </c>
      <c r="B20" s="115" t="s">
        <v>33266</v>
      </c>
      <c r="C20" s="115" t="s">
        <v>33267</v>
      </c>
      <c r="D20" s="115" t="s">
        <v>33506</v>
      </c>
      <c r="E20" s="115" t="s">
        <v>33507</v>
      </c>
      <c r="F20" s="115" t="s">
        <v>22</v>
      </c>
      <c r="G20" s="115" t="s">
        <v>33508</v>
      </c>
      <c r="H20" s="115" t="s">
        <v>33508</v>
      </c>
      <c r="I20" s="115" t="s">
        <v>33509</v>
      </c>
      <c r="J20" s="115" t="s">
        <v>23</v>
      </c>
      <c r="K20" s="115" t="s">
        <v>33510</v>
      </c>
      <c r="L20" s="115" t="s">
        <v>23</v>
      </c>
      <c r="M20" s="115" t="s">
        <v>33511</v>
      </c>
      <c r="N20" s="115" t="s">
        <v>23</v>
      </c>
      <c r="O20" s="115" t="s">
        <v>23</v>
      </c>
      <c r="P20" s="115" t="s">
        <v>33512</v>
      </c>
      <c r="Q20" s="115" t="s">
        <v>23</v>
      </c>
      <c r="R20" s="115" t="s">
        <v>23</v>
      </c>
      <c r="S20" s="115" t="s">
        <v>23</v>
      </c>
      <c r="T20" s="115" t="s">
        <v>23</v>
      </c>
      <c r="U20" s="115" t="s">
        <v>23</v>
      </c>
      <c r="V20" s="115" t="s">
        <v>23</v>
      </c>
      <c r="W20" s="115" t="s">
        <v>79</v>
      </c>
      <c r="X20" s="115" t="s">
        <v>23</v>
      </c>
      <c r="Y20" s="115" t="s">
        <v>23</v>
      </c>
      <c r="Z20" s="115" t="s">
        <v>23</v>
      </c>
      <c r="AA20" s="115" t="s">
        <v>23</v>
      </c>
      <c r="AB20" s="115" t="s">
        <v>33513</v>
      </c>
      <c r="AC20" s="115" t="s">
        <v>33514</v>
      </c>
      <c r="AD20" s="115" t="s">
        <v>33515</v>
      </c>
      <c r="AE20" s="115" t="s">
        <v>33338</v>
      </c>
      <c r="AF20" s="115" t="s">
        <v>33339</v>
      </c>
      <c r="AG20" s="115" t="s">
        <v>33281</v>
      </c>
      <c r="AH20" s="115" t="s">
        <v>33282</v>
      </c>
      <c r="AI20" s="115" t="s">
        <v>33283</v>
      </c>
      <c r="AJ20" s="115" t="s">
        <v>33282</v>
      </c>
      <c r="AK20" s="116">
        <v>9.2799749820000006</v>
      </c>
      <c r="AL20" s="116">
        <v>105.7208308</v>
      </c>
      <c r="AM20" s="115" t="s">
        <v>33516</v>
      </c>
      <c r="AN20" s="115" t="s">
        <v>23</v>
      </c>
      <c r="AO20" s="115" t="s">
        <v>23</v>
      </c>
      <c r="AP20" s="115" t="s">
        <v>80</v>
      </c>
      <c r="AQ20" s="115" t="s">
        <v>23</v>
      </c>
      <c r="AR20" s="115" t="s">
        <v>23</v>
      </c>
      <c r="AS20" s="115" t="s">
        <v>23</v>
      </c>
      <c r="AT20" s="115" t="s">
        <v>23</v>
      </c>
      <c r="AU20" s="115" t="s">
        <v>23</v>
      </c>
      <c r="AV20" s="115" t="s">
        <v>23</v>
      </c>
      <c r="AW20" s="115" t="s">
        <v>23</v>
      </c>
      <c r="AX20" s="115" t="s">
        <v>33299</v>
      </c>
      <c r="AY20" s="115" t="s">
        <v>33300</v>
      </c>
      <c r="AZ20" s="115" t="s">
        <v>33517</v>
      </c>
      <c r="BA20" s="115" t="s">
        <v>33302</v>
      </c>
      <c r="BB20" s="115" t="s">
        <v>33303</v>
      </c>
      <c r="BC20" s="4">
        <f>SUMIFS('Doanh số khách hàng'!$F:$F,'Doanh số khách hàng'!$A:$A,DSKH!$D20)</f>
        <v>0</v>
      </c>
      <c r="BD20" t="str">
        <f>VLOOKUP($BC20,Master!$A:$D,4,1)</f>
        <v>F2</v>
      </c>
      <c r="BE20" t="str">
        <f t="shared" si="0"/>
        <v>GT</v>
      </c>
      <c r="BF20" t="str">
        <f t="shared" si="1"/>
        <v>Tỉnh Cà Mau-Phường Bạc Liêu</v>
      </c>
    </row>
    <row r="21" spans="1:58" x14ac:dyDescent="0.3">
      <c r="A21" s="114" t="s">
        <v>33518</v>
      </c>
      <c r="B21" s="115" t="s">
        <v>33266</v>
      </c>
      <c r="C21" s="115" t="s">
        <v>33267</v>
      </c>
      <c r="D21" s="115" t="s">
        <v>27082</v>
      </c>
      <c r="E21" s="115" t="s">
        <v>33519</v>
      </c>
      <c r="F21" s="115" t="s">
        <v>22</v>
      </c>
      <c r="G21" s="115" t="s">
        <v>33520</v>
      </c>
      <c r="H21" s="115" t="s">
        <v>33520</v>
      </c>
      <c r="I21" s="115" t="s">
        <v>33521</v>
      </c>
      <c r="J21" s="115" t="s">
        <v>23</v>
      </c>
      <c r="K21" s="115" t="s">
        <v>33510</v>
      </c>
      <c r="L21" s="115" t="s">
        <v>23</v>
      </c>
      <c r="M21" s="115" t="s">
        <v>33522</v>
      </c>
      <c r="N21" s="115" t="s">
        <v>33523</v>
      </c>
      <c r="O21" s="115" t="s">
        <v>23</v>
      </c>
      <c r="P21" s="115" t="s">
        <v>33524</v>
      </c>
      <c r="Q21" s="115" t="s">
        <v>33523</v>
      </c>
      <c r="R21" s="115" t="s">
        <v>23</v>
      </c>
      <c r="S21" s="115" t="s">
        <v>23</v>
      </c>
      <c r="T21" s="115" t="s">
        <v>23</v>
      </c>
      <c r="U21" s="115" t="s">
        <v>23</v>
      </c>
      <c r="V21" s="115" t="s">
        <v>23</v>
      </c>
      <c r="W21" s="115" t="s">
        <v>79</v>
      </c>
      <c r="X21" s="115" t="s">
        <v>23</v>
      </c>
      <c r="Y21" s="115" t="s">
        <v>23</v>
      </c>
      <c r="Z21" s="115" t="s">
        <v>23</v>
      </c>
      <c r="AA21" s="115" t="s">
        <v>23</v>
      </c>
      <c r="AB21" s="115" t="s">
        <v>33525</v>
      </c>
      <c r="AC21" s="115" t="s">
        <v>33386</v>
      </c>
      <c r="AD21" s="115" t="s">
        <v>33526</v>
      </c>
      <c r="AE21" s="115" t="s">
        <v>33527</v>
      </c>
      <c r="AF21" s="115" t="s">
        <v>33528</v>
      </c>
      <c r="AG21" s="115" t="s">
        <v>33281</v>
      </c>
      <c r="AH21" s="115" t="s">
        <v>33282</v>
      </c>
      <c r="AI21" s="115" t="s">
        <v>33283</v>
      </c>
      <c r="AJ21" s="115" t="s">
        <v>33282</v>
      </c>
      <c r="AK21" s="116">
        <v>9.5647792461000005</v>
      </c>
      <c r="AL21" s="116">
        <v>105.4483132437</v>
      </c>
      <c r="AM21" s="115" t="s">
        <v>33529</v>
      </c>
      <c r="AN21" s="115" t="s">
        <v>23</v>
      </c>
      <c r="AO21" s="115" t="s">
        <v>23</v>
      </c>
      <c r="AP21" s="115" t="s">
        <v>33285</v>
      </c>
      <c r="AQ21" s="115" t="s">
        <v>23</v>
      </c>
      <c r="AR21" s="115" t="s">
        <v>23</v>
      </c>
      <c r="AS21" s="115" t="s">
        <v>23</v>
      </c>
      <c r="AT21" s="115" t="s">
        <v>1020</v>
      </c>
      <c r="AU21" s="115" t="s">
        <v>23</v>
      </c>
      <c r="AV21" s="115" t="s">
        <v>23</v>
      </c>
      <c r="AW21" s="115" t="s">
        <v>23</v>
      </c>
      <c r="AX21" s="115" t="s">
        <v>33383</v>
      </c>
      <c r="AY21" s="115" t="s">
        <v>33384</v>
      </c>
      <c r="AZ21" s="115" t="s">
        <v>33530</v>
      </c>
      <c r="BA21" s="115" t="s">
        <v>23</v>
      </c>
      <c r="BB21" s="115" t="s">
        <v>23</v>
      </c>
      <c r="BC21" s="4">
        <f>SUMIFS('Doanh số khách hàng'!$F:$F,'Doanh số khách hàng'!$A:$A,DSKH!$D21)</f>
        <v>270000</v>
      </c>
      <c r="BD21" t="str">
        <f>VLOOKUP($BC21,Master!$A:$D,4,1)</f>
        <v>F2</v>
      </c>
      <c r="BE21" t="str">
        <f t="shared" si="0"/>
        <v>OTC</v>
      </c>
      <c r="BF21" t="str">
        <f t="shared" si="1"/>
        <v>Tỉnh Cà Mau-Xã Hồng Dân</v>
      </c>
    </row>
    <row r="22" spans="1:58" x14ac:dyDescent="0.3">
      <c r="A22" s="114" t="s">
        <v>33531</v>
      </c>
      <c r="B22" s="115" t="s">
        <v>33266</v>
      </c>
      <c r="C22" s="115" t="s">
        <v>33267</v>
      </c>
      <c r="D22" s="115" t="s">
        <v>18705</v>
      </c>
      <c r="E22" s="115" t="s">
        <v>33532</v>
      </c>
      <c r="F22" s="115" t="s">
        <v>22</v>
      </c>
      <c r="G22" s="115" t="s">
        <v>33533</v>
      </c>
      <c r="H22" s="115" t="s">
        <v>33533</v>
      </c>
      <c r="I22" s="115" t="s">
        <v>33534</v>
      </c>
      <c r="J22" s="115" t="s">
        <v>23</v>
      </c>
      <c r="K22" s="115" t="s">
        <v>33535</v>
      </c>
      <c r="L22" s="115" t="s">
        <v>23</v>
      </c>
      <c r="M22" s="115" t="s">
        <v>33536</v>
      </c>
      <c r="N22" s="115" t="s">
        <v>33537</v>
      </c>
      <c r="O22" s="115" t="s">
        <v>23</v>
      </c>
      <c r="P22" s="115" t="s">
        <v>33538</v>
      </c>
      <c r="Q22" s="115" t="s">
        <v>23</v>
      </c>
      <c r="R22" s="115" t="s">
        <v>23</v>
      </c>
      <c r="S22" s="115" t="s">
        <v>23</v>
      </c>
      <c r="T22" s="115" t="s">
        <v>23</v>
      </c>
      <c r="U22" s="115" t="s">
        <v>23</v>
      </c>
      <c r="V22" s="115" t="s">
        <v>23</v>
      </c>
      <c r="W22" s="115" t="s">
        <v>79</v>
      </c>
      <c r="X22" s="115" t="s">
        <v>23</v>
      </c>
      <c r="Y22" s="115" t="s">
        <v>23</v>
      </c>
      <c r="Z22" s="115" t="s">
        <v>23</v>
      </c>
      <c r="AA22" s="115" t="s">
        <v>23</v>
      </c>
      <c r="AB22" s="115" t="s">
        <v>33539</v>
      </c>
      <c r="AC22" s="115" t="s">
        <v>33540</v>
      </c>
      <c r="AD22" s="115" t="s">
        <v>33541</v>
      </c>
      <c r="AE22" s="115" t="s">
        <v>33338</v>
      </c>
      <c r="AF22" s="115" t="s">
        <v>33339</v>
      </c>
      <c r="AG22" s="115" t="s">
        <v>33281</v>
      </c>
      <c r="AH22" s="115" t="s">
        <v>33282</v>
      </c>
      <c r="AI22" s="115" t="s">
        <v>33283</v>
      </c>
      <c r="AJ22" s="115" t="s">
        <v>33282</v>
      </c>
      <c r="AK22" s="116">
        <v>9.2976403749000003</v>
      </c>
      <c r="AL22" s="116">
        <v>105.7177837193</v>
      </c>
      <c r="AM22" s="115" t="s">
        <v>33542</v>
      </c>
      <c r="AN22" s="115" t="s">
        <v>23</v>
      </c>
      <c r="AO22" s="115" t="s">
        <v>23</v>
      </c>
      <c r="AP22" s="115" t="s">
        <v>33285</v>
      </c>
      <c r="AQ22" s="115" t="s">
        <v>23</v>
      </c>
      <c r="AR22" s="115" t="s">
        <v>23</v>
      </c>
      <c r="AS22" s="115" t="s">
        <v>23</v>
      </c>
      <c r="AT22" s="115" t="s">
        <v>23</v>
      </c>
      <c r="AU22" s="115" t="s">
        <v>23</v>
      </c>
      <c r="AV22" s="115" t="s">
        <v>23</v>
      </c>
      <c r="AW22" s="115" t="s">
        <v>23</v>
      </c>
      <c r="AX22" s="115" t="s">
        <v>33286</v>
      </c>
      <c r="AY22" s="115" t="s">
        <v>33287</v>
      </c>
      <c r="AZ22" s="115" t="s">
        <v>33543</v>
      </c>
      <c r="BA22" s="115" t="s">
        <v>23</v>
      </c>
      <c r="BB22" s="115" t="s">
        <v>23</v>
      </c>
      <c r="BC22" s="4">
        <f>SUMIFS('Doanh số khách hàng'!$F:$F,'Doanh số khách hàng'!$A:$A,DSKH!$D22)</f>
        <v>73040</v>
      </c>
      <c r="BD22" t="str">
        <f>VLOOKUP($BC22,Master!$A:$D,4,1)</f>
        <v>F2</v>
      </c>
      <c r="BE22" t="str">
        <f t="shared" si="0"/>
        <v>OTC</v>
      </c>
      <c r="BF22" t="str">
        <f t="shared" si="1"/>
        <v>Tỉnh Cà Mau-Phường Bạc Liêu</v>
      </c>
    </row>
    <row r="23" spans="1:58" x14ac:dyDescent="0.3">
      <c r="A23" s="114" t="s">
        <v>33544</v>
      </c>
      <c r="B23" s="115" t="s">
        <v>33266</v>
      </c>
      <c r="C23" s="115" t="s">
        <v>33267</v>
      </c>
      <c r="D23" s="115" t="s">
        <v>33545</v>
      </c>
      <c r="E23" s="115" t="s">
        <v>33546</v>
      </c>
      <c r="F23" s="115" t="s">
        <v>22</v>
      </c>
      <c r="G23" s="115" t="s">
        <v>33547</v>
      </c>
      <c r="H23" s="115" t="s">
        <v>33547</v>
      </c>
      <c r="I23" s="115" t="s">
        <v>33548</v>
      </c>
      <c r="J23" s="115" t="s">
        <v>23</v>
      </c>
      <c r="K23" s="115" t="s">
        <v>33549</v>
      </c>
      <c r="L23" s="115" t="s">
        <v>23</v>
      </c>
      <c r="M23" s="115" t="s">
        <v>33550</v>
      </c>
      <c r="N23" s="115" t="s">
        <v>33551</v>
      </c>
      <c r="O23" s="115" t="s">
        <v>23</v>
      </c>
      <c r="P23" s="115" t="s">
        <v>33552</v>
      </c>
      <c r="Q23" s="115" t="s">
        <v>23</v>
      </c>
      <c r="R23" s="115" t="s">
        <v>23</v>
      </c>
      <c r="S23" s="115" t="s">
        <v>23</v>
      </c>
      <c r="T23" s="115" t="s">
        <v>23</v>
      </c>
      <c r="U23" s="115" t="s">
        <v>23</v>
      </c>
      <c r="V23" s="115" t="s">
        <v>23</v>
      </c>
      <c r="W23" s="115" t="s">
        <v>79</v>
      </c>
      <c r="X23" s="115" t="s">
        <v>23</v>
      </c>
      <c r="Y23" s="115" t="s">
        <v>23</v>
      </c>
      <c r="Z23" s="115" t="s">
        <v>23</v>
      </c>
      <c r="AA23" s="115" t="s">
        <v>23</v>
      </c>
      <c r="AB23" s="115" t="s">
        <v>33553</v>
      </c>
      <c r="AC23" s="115" t="s">
        <v>33554</v>
      </c>
      <c r="AD23" s="115" t="s">
        <v>33555</v>
      </c>
      <c r="AE23" s="115" t="s">
        <v>33338</v>
      </c>
      <c r="AF23" s="115" t="s">
        <v>33339</v>
      </c>
      <c r="AG23" s="115" t="s">
        <v>33281</v>
      </c>
      <c r="AH23" s="115" t="s">
        <v>33282</v>
      </c>
      <c r="AI23" s="115" t="s">
        <v>33283</v>
      </c>
      <c r="AJ23" s="115" t="s">
        <v>33282</v>
      </c>
      <c r="AK23" s="116">
        <v>9.2877293127999998</v>
      </c>
      <c r="AL23" s="116">
        <v>105.7213886082</v>
      </c>
      <c r="AM23" s="115" t="s">
        <v>33542</v>
      </c>
      <c r="AN23" s="115" t="s">
        <v>23</v>
      </c>
      <c r="AO23" s="115" t="s">
        <v>23</v>
      </c>
      <c r="AP23" s="115" t="s">
        <v>33285</v>
      </c>
      <c r="AQ23" s="115" t="s">
        <v>23</v>
      </c>
      <c r="AR23" s="115" t="s">
        <v>23</v>
      </c>
      <c r="AS23" s="115" t="s">
        <v>23</v>
      </c>
      <c r="AT23" s="115" t="s">
        <v>23</v>
      </c>
      <c r="AU23" s="115" t="s">
        <v>23</v>
      </c>
      <c r="AV23" s="115" t="s">
        <v>23</v>
      </c>
      <c r="AW23" s="115" t="s">
        <v>23</v>
      </c>
      <c r="AX23" s="115" t="s">
        <v>33286</v>
      </c>
      <c r="AY23" s="115" t="s">
        <v>33287</v>
      </c>
      <c r="AZ23" s="115" t="s">
        <v>33556</v>
      </c>
      <c r="BA23" s="115" t="s">
        <v>23</v>
      </c>
      <c r="BB23" s="115" t="s">
        <v>23</v>
      </c>
      <c r="BC23" s="4">
        <f>SUMIFS('Doanh số khách hàng'!$F:$F,'Doanh số khách hàng'!$A:$A,DSKH!$D23)</f>
        <v>0</v>
      </c>
      <c r="BD23" t="str">
        <f>VLOOKUP($BC23,Master!$A:$D,4,1)</f>
        <v>F2</v>
      </c>
      <c r="BE23" t="str">
        <f t="shared" si="0"/>
        <v>OTC</v>
      </c>
      <c r="BF23" t="str">
        <f t="shared" si="1"/>
        <v>Tỉnh Cà Mau-Phường Bạc Liêu</v>
      </c>
    </row>
    <row r="24" spans="1:58" x14ac:dyDescent="0.3">
      <c r="A24" s="114" t="s">
        <v>33557</v>
      </c>
      <c r="B24" s="115" t="s">
        <v>33266</v>
      </c>
      <c r="C24" s="115" t="s">
        <v>33267</v>
      </c>
      <c r="D24" s="115" t="s">
        <v>33558</v>
      </c>
      <c r="E24" s="115" t="s">
        <v>33559</v>
      </c>
      <c r="F24" s="115" t="s">
        <v>22</v>
      </c>
      <c r="G24" s="115" t="s">
        <v>33560</v>
      </c>
      <c r="H24" s="115" t="s">
        <v>33560</v>
      </c>
      <c r="I24" s="115" t="s">
        <v>23</v>
      </c>
      <c r="J24" s="115" t="s">
        <v>23</v>
      </c>
      <c r="K24" s="115" t="s">
        <v>33561</v>
      </c>
      <c r="L24" s="115" t="s">
        <v>23</v>
      </c>
      <c r="M24" s="115" t="s">
        <v>33562</v>
      </c>
      <c r="N24" s="115" t="s">
        <v>23</v>
      </c>
      <c r="O24" s="115" t="s">
        <v>23</v>
      </c>
      <c r="P24" s="115" t="s">
        <v>23</v>
      </c>
      <c r="Q24" s="115" t="s">
        <v>23</v>
      </c>
      <c r="R24" s="115" t="s">
        <v>23</v>
      </c>
      <c r="S24" s="115" t="s">
        <v>23</v>
      </c>
      <c r="T24" s="115" t="s">
        <v>23</v>
      </c>
      <c r="U24" s="115" t="s">
        <v>23</v>
      </c>
      <c r="V24" s="115" t="s">
        <v>23</v>
      </c>
      <c r="W24" s="115" t="s">
        <v>79</v>
      </c>
      <c r="X24" s="115" t="s">
        <v>23</v>
      </c>
      <c r="Y24" s="115" t="s">
        <v>23</v>
      </c>
      <c r="Z24" s="115" t="s">
        <v>23</v>
      </c>
      <c r="AA24" s="115" t="s">
        <v>23</v>
      </c>
      <c r="AB24" s="115" t="s">
        <v>33563</v>
      </c>
      <c r="AC24" s="115" t="s">
        <v>33531</v>
      </c>
      <c r="AD24" s="115" t="s">
        <v>33564</v>
      </c>
      <c r="AE24" s="115" t="s">
        <v>33338</v>
      </c>
      <c r="AF24" s="115" t="s">
        <v>33339</v>
      </c>
      <c r="AG24" s="115" t="s">
        <v>33281</v>
      </c>
      <c r="AH24" s="115" t="s">
        <v>33282</v>
      </c>
      <c r="AI24" s="115" t="s">
        <v>33283</v>
      </c>
      <c r="AJ24" s="115" t="s">
        <v>33282</v>
      </c>
      <c r="AK24" s="116">
        <v>9.2998988679999997</v>
      </c>
      <c r="AL24" s="116">
        <v>105.7277635664</v>
      </c>
      <c r="AM24" s="115" t="s">
        <v>33565</v>
      </c>
      <c r="AN24" s="115" t="s">
        <v>23</v>
      </c>
      <c r="AO24" s="115" t="s">
        <v>33327</v>
      </c>
      <c r="AP24" s="115" t="s">
        <v>80</v>
      </c>
      <c r="AQ24" s="115" t="s">
        <v>23</v>
      </c>
      <c r="AR24" s="115" t="s">
        <v>23</v>
      </c>
      <c r="AS24" s="115" t="s">
        <v>23</v>
      </c>
      <c r="AT24" s="115" t="s">
        <v>1020</v>
      </c>
      <c r="AU24" s="115" t="s">
        <v>23</v>
      </c>
      <c r="AV24" s="115" t="s">
        <v>33452</v>
      </c>
      <c r="AW24" s="115" t="s">
        <v>23</v>
      </c>
      <c r="AX24" s="115" t="s">
        <v>33299</v>
      </c>
      <c r="AY24" s="115" t="s">
        <v>33300</v>
      </c>
      <c r="AZ24" s="115" t="s">
        <v>33566</v>
      </c>
      <c r="BA24" s="115" t="s">
        <v>1021</v>
      </c>
      <c r="BB24" s="115" t="s">
        <v>1021</v>
      </c>
      <c r="BC24" s="4">
        <f>SUMIFS('Doanh số khách hàng'!$F:$F,'Doanh số khách hàng'!$A:$A,DSKH!$D24)</f>
        <v>0</v>
      </c>
      <c r="BD24" t="str">
        <f>VLOOKUP($BC24,Master!$A:$D,4,1)</f>
        <v>F2</v>
      </c>
      <c r="BE24" t="str">
        <f t="shared" si="0"/>
        <v>GT</v>
      </c>
      <c r="BF24" t="str">
        <f t="shared" si="1"/>
        <v>Tỉnh Cà Mau-Phường Bạc Liêu</v>
      </c>
    </row>
    <row r="25" spans="1:58" x14ac:dyDescent="0.3">
      <c r="A25" s="114" t="s">
        <v>33567</v>
      </c>
      <c r="B25" s="115" t="s">
        <v>33266</v>
      </c>
      <c r="C25" s="115" t="s">
        <v>33267</v>
      </c>
      <c r="D25" s="115" t="s">
        <v>33568</v>
      </c>
      <c r="E25" s="115" t="s">
        <v>33569</v>
      </c>
      <c r="F25" s="115" t="s">
        <v>22</v>
      </c>
      <c r="G25" s="115" t="s">
        <v>33570</v>
      </c>
      <c r="H25" s="115" t="s">
        <v>33570</v>
      </c>
      <c r="I25" s="115" t="s">
        <v>33571</v>
      </c>
      <c r="J25" s="115" t="s">
        <v>23</v>
      </c>
      <c r="K25" s="115" t="s">
        <v>33572</v>
      </c>
      <c r="L25" s="115" t="s">
        <v>23</v>
      </c>
      <c r="M25" s="115" t="s">
        <v>33573</v>
      </c>
      <c r="N25" s="115" t="s">
        <v>23</v>
      </c>
      <c r="O25" s="115" t="s">
        <v>23</v>
      </c>
      <c r="P25" s="115" t="s">
        <v>33574</v>
      </c>
      <c r="Q25" s="115" t="s">
        <v>23</v>
      </c>
      <c r="R25" s="115" t="s">
        <v>23</v>
      </c>
      <c r="S25" s="115" t="s">
        <v>23</v>
      </c>
      <c r="T25" s="115" t="s">
        <v>23</v>
      </c>
      <c r="U25" s="115" t="s">
        <v>23</v>
      </c>
      <c r="V25" s="115" t="s">
        <v>23</v>
      </c>
      <c r="W25" s="115" t="s">
        <v>79</v>
      </c>
      <c r="X25" s="115" t="s">
        <v>23</v>
      </c>
      <c r="Y25" s="115" t="s">
        <v>23</v>
      </c>
      <c r="Z25" s="115" t="s">
        <v>23</v>
      </c>
      <c r="AA25" s="115" t="s">
        <v>23</v>
      </c>
      <c r="AB25" s="115" t="s">
        <v>33575</v>
      </c>
      <c r="AC25" s="115" t="s">
        <v>33576</v>
      </c>
      <c r="AD25" s="115" t="s">
        <v>33577</v>
      </c>
      <c r="AE25" s="115" t="s">
        <v>33338</v>
      </c>
      <c r="AF25" s="115" t="s">
        <v>33339</v>
      </c>
      <c r="AG25" s="115" t="s">
        <v>33281</v>
      </c>
      <c r="AH25" s="115" t="s">
        <v>33282</v>
      </c>
      <c r="AI25" s="115" t="s">
        <v>33283</v>
      </c>
      <c r="AJ25" s="115" t="s">
        <v>33282</v>
      </c>
      <c r="AK25" s="116">
        <v>9.2828074269999998</v>
      </c>
      <c r="AL25" s="116">
        <v>105.7215559</v>
      </c>
      <c r="AM25" s="115" t="s">
        <v>33578</v>
      </c>
      <c r="AN25" s="115" t="s">
        <v>23</v>
      </c>
      <c r="AO25" s="115" t="s">
        <v>23</v>
      </c>
      <c r="AP25" s="115" t="s">
        <v>80</v>
      </c>
      <c r="AQ25" s="115" t="s">
        <v>23</v>
      </c>
      <c r="AR25" s="115" t="s">
        <v>23</v>
      </c>
      <c r="AS25" s="115" t="s">
        <v>23</v>
      </c>
      <c r="AT25" s="115" t="s">
        <v>23</v>
      </c>
      <c r="AU25" s="115" t="s">
        <v>23</v>
      </c>
      <c r="AV25" s="115" t="s">
        <v>23</v>
      </c>
      <c r="AW25" s="115" t="s">
        <v>23</v>
      </c>
      <c r="AX25" s="115" t="s">
        <v>33299</v>
      </c>
      <c r="AY25" s="115" t="s">
        <v>33300</v>
      </c>
      <c r="AZ25" s="115" t="s">
        <v>33579</v>
      </c>
      <c r="BA25" s="115" t="s">
        <v>33302</v>
      </c>
      <c r="BB25" s="115" t="s">
        <v>33303</v>
      </c>
      <c r="BC25" s="4">
        <f>SUMIFS('Doanh số khách hàng'!$F:$F,'Doanh số khách hàng'!$A:$A,DSKH!$D25)</f>
        <v>0</v>
      </c>
      <c r="BD25" t="str">
        <f>VLOOKUP($BC25,Master!$A:$D,4,1)</f>
        <v>F2</v>
      </c>
      <c r="BE25" t="str">
        <f t="shared" si="0"/>
        <v>GT</v>
      </c>
      <c r="BF25" t="str">
        <f t="shared" si="1"/>
        <v>Tỉnh Cà Mau-Phường Bạc Liêu</v>
      </c>
    </row>
    <row r="26" spans="1:58" x14ac:dyDescent="0.3">
      <c r="A26" s="114" t="s">
        <v>33580</v>
      </c>
      <c r="B26" s="115" t="s">
        <v>33266</v>
      </c>
      <c r="C26" s="115" t="s">
        <v>33267</v>
      </c>
      <c r="D26" s="115" t="s">
        <v>23989</v>
      </c>
      <c r="E26" s="115" t="s">
        <v>33581</v>
      </c>
      <c r="F26" s="115" t="s">
        <v>22</v>
      </c>
      <c r="G26" s="115" t="s">
        <v>33582</v>
      </c>
      <c r="H26" s="115" t="s">
        <v>33582</v>
      </c>
      <c r="I26" s="115" t="s">
        <v>33583</v>
      </c>
      <c r="J26" s="115" t="s">
        <v>23</v>
      </c>
      <c r="K26" s="115" t="s">
        <v>33584</v>
      </c>
      <c r="L26" s="115" t="s">
        <v>23</v>
      </c>
      <c r="M26" s="115" t="s">
        <v>33585</v>
      </c>
      <c r="N26" s="115" t="s">
        <v>33586</v>
      </c>
      <c r="O26" s="115" t="s">
        <v>23</v>
      </c>
      <c r="P26" s="115" t="s">
        <v>33583</v>
      </c>
      <c r="Q26" s="115" t="s">
        <v>23</v>
      </c>
      <c r="R26" s="115" t="s">
        <v>23</v>
      </c>
      <c r="S26" s="115" t="s">
        <v>23</v>
      </c>
      <c r="T26" s="115" t="s">
        <v>23</v>
      </c>
      <c r="U26" s="115" t="s">
        <v>23</v>
      </c>
      <c r="V26" s="115" t="s">
        <v>23</v>
      </c>
      <c r="W26" s="115" t="s">
        <v>79</v>
      </c>
      <c r="X26" s="115" t="s">
        <v>23</v>
      </c>
      <c r="Y26" s="115" t="s">
        <v>23</v>
      </c>
      <c r="Z26" s="115" t="s">
        <v>23</v>
      </c>
      <c r="AA26" s="115" t="s">
        <v>23</v>
      </c>
      <c r="AB26" s="115" t="s">
        <v>33587</v>
      </c>
      <c r="AC26" s="115" t="s">
        <v>33588</v>
      </c>
      <c r="AD26" s="115" t="s">
        <v>33589</v>
      </c>
      <c r="AE26" s="115" t="s">
        <v>33434</v>
      </c>
      <c r="AF26" s="115" t="s">
        <v>33435</v>
      </c>
      <c r="AG26" s="115" t="s">
        <v>33281</v>
      </c>
      <c r="AH26" s="115" t="s">
        <v>33282</v>
      </c>
      <c r="AI26" s="115" t="s">
        <v>33283</v>
      </c>
      <c r="AJ26" s="115" t="s">
        <v>33282</v>
      </c>
      <c r="AK26" s="116">
        <v>9.2702276000000001</v>
      </c>
      <c r="AL26" s="116">
        <v>105.5870974436</v>
      </c>
      <c r="AM26" s="115" t="s">
        <v>33590</v>
      </c>
      <c r="AN26" s="115" t="s">
        <v>23</v>
      </c>
      <c r="AO26" s="115" t="s">
        <v>33367</v>
      </c>
      <c r="AP26" s="115" t="s">
        <v>33285</v>
      </c>
      <c r="AQ26" s="115" t="s">
        <v>23</v>
      </c>
      <c r="AR26" s="115" t="s">
        <v>81</v>
      </c>
      <c r="AS26" s="115" t="s">
        <v>23</v>
      </c>
      <c r="AT26" s="115" t="s">
        <v>1020</v>
      </c>
      <c r="AU26" s="115" t="s">
        <v>33382</v>
      </c>
      <c r="AV26" s="115" t="s">
        <v>23</v>
      </c>
      <c r="AW26" s="115" t="s">
        <v>23</v>
      </c>
      <c r="AX26" s="115" t="s">
        <v>33383</v>
      </c>
      <c r="AY26" s="115" t="s">
        <v>33384</v>
      </c>
      <c r="AZ26" s="115" t="s">
        <v>33591</v>
      </c>
      <c r="BA26" s="115" t="s">
        <v>1021</v>
      </c>
      <c r="BB26" s="115" t="s">
        <v>1021</v>
      </c>
      <c r="BC26" s="4">
        <f>SUMIFS('Doanh số khách hàng'!$F:$F,'Doanh số khách hàng'!$A:$A,DSKH!$D26)</f>
        <v>806300</v>
      </c>
      <c r="BD26" t="str">
        <f>VLOOKUP($BC26,Master!$A:$D,4,1)</f>
        <v>F4</v>
      </c>
      <c r="BE26" t="str">
        <f t="shared" si="0"/>
        <v>OTC</v>
      </c>
      <c r="BF26" t="str">
        <f t="shared" si="1"/>
        <v>Tỉnh Cà Mau-Xã Vĩnh Mỹ</v>
      </c>
    </row>
    <row r="27" spans="1:58" x14ac:dyDescent="0.3">
      <c r="A27" s="114" t="s">
        <v>33592</v>
      </c>
      <c r="B27" s="115" t="s">
        <v>33266</v>
      </c>
      <c r="C27" s="115" t="s">
        <v>33267</v>
      </c>
      <c r="D27" s="115" t="s">
        <v>33593</v>
      </c>
      <c r="E27" s="115" t="s">
        <v>33594</v>
      </c>
      <c r="F27" s="115" t="s">
        <v>22</v>
      </c>
      <c r="G27" s="115" t="s">
        <v>33595</v>
      </c>
      <c r="H27" s="115" t="s">
        <v>33595</v>
      </c>
      <c r="I27" s="115" t="s">
        <v>23</v>
      </c>
      <c r="J27" s="115" t="s">
        <v>23</v>
      </c>
      <c r="K27" s="115" t="s">
        <v>33596</v>
      </c>
      <c r="L27" s="115" t="s">
        <v>23</v>
      </c>
      <c r="M27" s="115" t="s">
        <v>33597</v>
      </c>
      <c r="N27" s="115" t="s">
        <v>23</v>
      </c>
      <c r="O27" s="115" t="s">
        <v>23</v>
      </c>
      <c r="P27" s="115" t="s">
        <v>23</v>
      </c>
      <c r="Q27" s="115" t="s">
        <v>23</v>
      </c>
      <c r="R27" s="115" t="s">
        <v>23</v>
      </c>
      <c r="S27" s="115" t="s">
        <v>23</v>
      </c>
      <c r="T27" s="115" t="s">
        <v>23</v>
      </c>
      <c r="U27" s="115" t="s">
        <v>23</v>
      </c>
      <c r="V27" s="115" t="s">
        <v>23</v>
      </c>
      <c r="W27" s="115" t="s">
        <v>79</v>
      </c>
      <c r="X27" s="115" t="s">
        <v>23</v>
      </c>
      <c r="Y27" s="115" t="s">
        <v>23</v>
      </c>
      <c r="Z27" s="115" t="s">
        <v>23</v>
      </c>
      <c r="AA27" s="115" t="s">
        <v>23</v>
      </c>
      <c r="AB27" s="115" t="s">
        <v>33598</v>
      </c>
      <c r="AC27" s="115" t="s">
        <v>33599</v>
      </c>
      <c r="AD27" s="115" t="s">
        <v>33600</v>
      </c>
      <c r="AE27" s="115" t="s">
        <v>33434</v>
      </c>
      <c r="AF27" s="115" t="s">
        <v>33435</v>
      </c>
      <c r="AG27" s="115" t="s">
        <v>33281</v>
      </c>
      <c r="AH27" s="115" t="s">
        <v>33282</v>
      </c>
      <c r="AI27" s="115" t="s">
        <v>33283</v>
      </c>
      <c r="AJ27" s="115" t="s">
        <v>33282</v>
      </c>
      <c r="AK27" s="116">
        <v>9.3302220677999994</v>
      </c>
      <c r="AL27" s="116">
        <v>105.6528884714</v>
      </c>
      <c r="AM27" s="115" t="s">
        <v>33601</v>
      </c>
      <c r="AN27" s="115" t="s">
        <v>23</v>
      </c>
      <c r="AO27" s="115" t="s">
        <v>33327</v>
      </c>
      <c r="AP27" s="115" t="s">
        <v>80</v>
      </c>
      <c r="AQ27" s="115" t="s">
        <v>23</v>
      </c>
      <c r="AR27" s="115" t="s">
        <v>81</v>
      </c>
      <c r="AS27" s="115" t="s">
        <v>23</v>
      </c>
      <c r="AT27" s="115" t="s">
        <v>1020</v>
      </c>
      <c r="AU27" s="115" t="s">
        <v>23</v>
      </c>
      <c r="AV27" s="115" t="s">
        <v>33452</v>
      </c>
      <c r="AW27" s="115" t="s">
        <v>23</v>
      </c>
      <c r="AX27" s="115" t="s">
        <v>33299</v>
      </c>
      <c r="AY27" s="115" t="s">
        <v>33300</v>
      </c>
      <c r="AZ27" s="115" t="s">
        <v>33602</v>
      </c>
      <c r="BA27" s="115" t="s">
        <v>1021</v>
      </c>
      <c r="BB27" s="115" t="s">
        <v>1021</v>
      </c>
      <c r="BC27" s="4">
        <f>SUMIFS('Doanh số khách hàng'!$F:$F,'Doanh số khách hàng'!$A:$A,DSKH!$D27)</f>
        <v>0</v>
      </c>
      <c r="BD27" t="str">
        <f>VLOOKUP($BC27,Master!$A:$D,4,1)</f>
        <v>F2</v>
      </c>
      <c r="BE27" t="str">
        <f t="shared" si="0"/>
        <v>GT</v>
      </c>
      <c r="BF27" t="str">
        <f t="shared" si="1"/>
        <v>Tỉnh Cà Mau-Xã Vĩnh Mỹ</v>
      </c>
    </row>
    <row r="28" spans="1:58" x14ac:dyDescent="0.3">
      <c r="A28" s="114" t="s">
        <v>33603</v>
      </c>
      <c r="B28" s="115" t="s">
        <v>33266</v>
      </c>
      <c r="C28" s="115" t="s">
        <v>33267</v>
      </c>
      <c r="D28" s="115" t="s">
        <v>33604</v>
      </c>
      <c r="E28" s="115" t="s">
        <v>33605</v>
      </c>
      <c r="F28" s="115" t="s">
        <v>22</v>
      </c>
      <c r="G28" s="115" t="s">
        <v>33606</v>
      </c>
      <c r="H28" s="115" t="s">
        <v>33606</v>
      </c>
      <c r="I28" s="115" t="s">
        <v>23</v>
      </c>
      <c r="J28" s="115" t="s">
        <v>23</v>
      </c>
      <c r="K28" s="115" t="s">
        <v>33607</v>
      </c>
      <c r="L28" s="115" t="s">
        <v>23</v>
      </c>
      <c r="M28" s="115" t="s">
        <v>33608</v>
      </c>
      <c r="N28" s="115" t="s">
        <v>33609</v>
      </c>
      <c r="O28" s="115" t="s">
        <v>23</v>
      </c>
      <c r="P28" s="115" t="s">
        <v>23</v>
      </c>
      <c r="Q28" s="115" t="s">
        <v>23</v>
      </c>
      <c r="R28" s="115" t="s">
        <v>23</v>
      </c>
      <c r="S28" s="115" t="s">
        <v>23</v>
      </c>
      <c r="T28" s="115" t="s">
        <v>23</v>
      </c>
      <c r="U28" s="115" t="s">
        <v>23</v>
      </c>
      <c r="V28" s="115" t="s">
        <v>23</v>
      </c>
      <c r="W28" s="115" t="s">
        <v>79</v>
      </c>
      <c r="X28" s="115" t="s">
        <v>23</v>
      </c>
      <c r="Y28" s="115" t="s">
        <v>23</v>
      </c>
      <c r="Z28" s="115" t="s">
        <v>23</v>
      </c>
      <c r="AA28" s="115" t="s">
        <v>23</v>
      </c>
      <c r="AB28" s="115" t="s">
        <v>33610</v>
      </c>
      <c r="AC28" s="115" t="s">
        <v>33611</v>
      </c>
      <c r="AD28" s="115" t="s">
        <v>33612</v>
      </c>
      <c r="AE28" s="115" t="s">
        <v>33279</v>
      </c>
      <c r="AF28" s="115" t="s">
        <v>33280</v>
      </c>
      <c r="AG28" s="115" t="s">
        <v>33281</v>
      </c>
      <c r="AH28" s="115" t="s">
        <v>33282</v>
      </c>
      <c r="AI28" s="115" t="s">
        <v>33283</v>
      </c>
      <c r="AJ28" s="115" t="s">
        <v>33282</v>
      </c>
      <c r="AK28" s="116">
        <v>9.2880134841000004</v>
      </c>
      <c r="AL28" s="116">
        <v>105.3376129808</v>
      </c>
      <c r="AM28" s="115" t="s">
        <v>33396</v>
      </c>
      <c r="AN28" s="115" t="s">
        <v>23</v>
      </c>
      <c r="AO28" s="115" t="s">
        <v>33327</v>
      </c>
      <c r="AP28" s="115" t="s">
        <v>80</v>
      </c>
      <c r="AQ28" s="115" t="s">
        <v>23</v>
      </c>
      <c r="AR28" s="115" t="s">
        <v>23</v>
      </c>
      <c r="AS28" s="115" t="s">
        <v>23</v>
      </c>
      <c r="AT28" s="115" t="s">
        <v>1020</v>
      </c>
      <c r="AU28" s="115" t="s">
        <v>23</v>
      </c>
      <c r="AV28" s="115" t="s">
        <v>23</v>
      </c>
      <c r="AW28" s="115" t="s">
        <v>23</v>
      </c>
      <c r="AX28" s="115" t="s">
        <v>33299</v>
      </c>
      <c r="AY28" s="115" t="s">
        <v>33300</v>
      </c>
      <c r="AZ28" s="115" t="s">
        <v>33613</v>
      </c>
      <c r="BA28" s="115" t="s">
        <v>1021</v>
      </c>
      <c r="BB28" s="115" t="s">
        <v>1021</v>
      </c>
      <c r="BC28" s="4">
        <f>SUMIFS('Doanh số khách hàng'!$F:$F,'Doanh số khách hàng'!$A:$A,DSKH!$D28)</f>
        <v>0</v>
      </c>
      <c r="BD28" t="str">
        <f>VLOOKUP($BC28,Master!$A:$D,4,1)</f>
        <v>F2</v>
      </c>
      <c r="BE28" t="str">
        <f t="shared" si="0"/>
        <v>GT</v>
      </c>
      <c r="BF28" t="str">
        <f t="shared" si="1"/>
        <v>Tỉnh Cà Mau-Xã Phong Thạnh</v>
      </c>
    </row>
    <row r="29" spans="1:58" x14ac:dyDescent="0.3">
      <c r="A29" s="114" t="s">
        <v>33614</v>
      </c>
      <c r="B29" s="115" t="s">
        <v>33266</v>
      </c>
      <c r="C29" s="115" t="s">
        <v>33267</v>
      </c>
      <c r="D29" s="115" t="s">
        <v>33615</v>
      </c>
      <c r="E29" s="115" t="s">
        <v>33616</v>
      </c>
      <c r="F29" s="115" t="s">
        <v>22</v>
      </c>
      <c r="G29" s="115" t="s">
        <v>33617</v>
      </c>
      <c r="H29" s="115" t="s">
        <v>33617</v>
      </c>
      <c r="I29" s="115" t="s">
        <v>23</v>
      </c>
      <c r="J29" s="115" t="s">
        <v>23</v>
      </c>
      <c r="K29" s="115" t="s">
        <v>33618</v>
      </c>
      <c r="L29" s="115" t="s">
        <v>23</v>
      </c>
      <c r="M29" s="115" t="s">
        <v>33619</v>
      </c>
      <c r="N29" s="115" t="s">
        <v>33620</v>
      </c>
      <c r="O29" s="115" t="s">
        <v>23</v>
      </c>
      <c r="P29" s="115" t="s">
        <v>23</v>
      </c>
      <c r="Q29" s="115" t="s">
        <v>23</v>
      </c>
      <c r="R29" s="115" t="s">
        <v>23</v>
      </c>
      <c r="S29" s="115" t="s">
        <v>23</v>
      </c>
      <c r="T29" s="115" t="s">
        <v>23</v>
      </c>
      <c r="U29" s="115" t="s">
        <v>23</v>
      </c>
      <c r="V29" s="115" t="s">
        <v>23</v>
      </c>
      <c r="W29" s="115" t="s">
        <v>79</v>
      </c>
      <c r="X29" s="115" t="s">
        <v>23</v>
      </c>
      <c r="Y29" s="115" t="s">
        <v>23</v>
      </c>
      <c r="Z29" s="115" t="s">
        <v>23</v>
      </c>
      <c r="AA29" s="115" t="s">
        <v>23</v>
      </c>
      <c r="AB29" s="115" t="s">
        <v>33621</v>
      </c>
      <c r="AC29" s="115" t="s">
        <v>33622</v>
      </c>
      <c r="AD29" s="115" t="s">
        <v>33623</v>
      </c>
      <c r="AE29" s="115" t="s">
        <v>33527</v>
      </c>
      <c r="AF29" s="115" t="s">
        <v>33528</v>
      </c>
      <c r="AG29" s="115" t="s">
        <v>33281</v>
      </c>
      <c r="AH29" s="115" t="s">
        <v>33282</v>
      </c>
      <c r="AI29" s="115" t="s">
        <v>33283</v>
      </c>
      <c r="AJ29" s="115" t="s">
        <v>33282</v>
      </c>
      <c r="AK29" s="116">
        <v>9.5684791920999999</v>
      </c>
      <c r="AL29" s="116">
        <v>105.4490812439</v>
      </c>
      <c r="AM29" s="115" t="s">
        <v>33529</v>
      </c>
      <c r="AN29" s="115" t="s">
        <v>23</v>
      </c>
      <c r="AO29" s="115" t="s">
        <v>33327</v>
      </c>
      <c r="AP29" s="115" t="s">
        <v>80</v>
      </c>
      <c r="AQ29" s="115" t="s">
        <v>23</v>
      </c>
      <c r="AR29" s="115" t="s">
        <v>23</v>
      </c>
      <c r="AS29" s="115" t="s">
        <v>23</v>
      </c>
      <c r="AT29" s="115" t="s">
        <v>1020</v>
      </c>
      <c r="AU29" s="115" t="s">
        <v>23</v>
      </c>
      <c r="AV29" s="115" t="s">
        <v>23</v>
      </c>
      <c r="AW29" s="115" t="s">
        <v>23</v>
      </c>
      <c r="AX29" s="115" t="s">
        <v>33315</v>
      </c>
      <c r="AY29" s="115" t="s">
        <v>33316</v>
      </c>
      <c r="AZ29" s="115" t="s">
        <v>33624</v>
      </c>
      <c r="BA29" s="115" t="s">
        <v>1021</v>
      </c>
      <c r="BB29" s="115" t="s">
        <v>1021</v>
      </c>
      <c r="BC29" s="4">
        <f>SUMIFS('Doanh số khách hàng'!$F:$F,'Doanh số khách hàng'!$A:$A,DSKH!$D29)</f>
        <v>0</v>
      </c>
      <c r="BD29" t="str">
        <f>VLOOKUP($BC29,Master!$A:$D,4,1)</f>
        <v>F2</v>
      </c>
      <c r="BE29" t="str">
        <f t="shared" si="0"/>
        <v>GT</v>
      </c>
      <c r="BF29" t="str">
        <f t="shared" si="1"/>
        <v>Tỉnh Cà Mau-Xã Hồng Dân</v>
      </c>
    </row>
    <row r="30" spans="1:58" x14ac:dyDescent="0.3">
      <c r="A30" s="114" t="s">
        <v>33625</v>
      </c>
      <c r="B30" s="115" t="s">
        <v>33266</v>
      </c>
      <c r="C30" s="115" t="s">
        <v>33267</v>
      </c>
      <c r="D30" s="115" t="s">
        <v>33626</v>
      </c>
      <c r="E30" s="115" t="s">
        <v>33627</v>
      </c>
      <c r="F30" s="115" t="s">
        <v>22</v>
      </c>
      <c r="G30" s="115" t="s">
        <v>33628</v>
      </c>
      <c r="H30" s="115" t="s">
        <v>33628</v>
      </c>
      <c r="I30" s="115" t="s">
        <v>33629</v>
      </c>
      <c r="J30" s="115" t="s">
        <v>23</v>
      </c>
      <c r="K30" s="115" t="s">
        <v>33630</v>
      </c>
      <c r="L30" s="115" t="s">
        <v>23</v>
      </c>
      <c r="M30" s="115" t="s">
        <v>33631</v>
      </c>
      <c r="N30" s="115" t="s">
        <v>33632</v>
      </c>
      <c r="O30" s="115" t="s">
        <v>23</v>
      </c>
      <c r="P30" s="115" t="s">
        <v>33633</v>
      </c>
      <c r="Q30" s="115" t="s">
        <v>23</v>
      </c>
      <c r="R30" s="115" t="s">
        <v>23</v>
      </c>
      <c r="S30" s="115" t="s">
        <v>23</v>
      </c>
      <c r="T30" s="115" t="s">
        <v>23</v>
      </c>
      <c r="U30" s="115" t="s">
        <v>23</v>
      </c>
      <c r="V30" s="115" t="s">
        <v>23</v>
      </c>
      <c r="W30" s="115" t="s">
        <v>79</v>
      </c>
      <c r="X30" s="115" t="s">
        <v>23</v>
      </c>
      <c r="Y30" s="115" t="s">
        <v>23</v>
      </c>
      <c r="Z30" s="115" t="s">
        <v>23</v>
      </c>
      <c r="AA30" s="115" t="s">
        <v>23</v>
      </c>
      <c r="AB30" s="115" t="s">
        <v>33634</v>
      </c>
      <c r="AC30" s="115" t="s">
        <v>33635</v>
      </c>
      <c r="AD30" s="115" t="s">
        <v>33362</v>
      </c>
      <c r="AE30" s="115" t="s">
        <v>33364</v>
      </c>
      <c r="AF30" s="115" t="s">
        <v>33365</v>
      </c>
      <c r="AG30" s="115" t="s">
        <v>33281</v>
      </c>
      <c r="AH30" s="115" t="s">
        <v>33282</v>
      </c>
      <c r="AI30" s="115" t="s">
        <v>33283</v>
      </c>
      <c r="AJ30" s="115" t="s">
        <v>33282</v>
      </c>
      <c r="AK30" s="116">
        <v>9.4064162319999998</v>
      </c>
      <c r="AL30" s="116">
        <v>105.4279378</v>
      </c>
      <c r="AM30" s="115" t="s">
        <v>23</v>
      </c>
      <c r="AN30" s="115" t="s">
        <v>23</v>
      </c>
      <c r="AO30" s="115" t="s">
        <v>23</v>
      </c>
      <c r="AP30" s="115" t="s">
        <v>33422</v>
      </c>
      <c r="AQ30" s="115" t="s">
        <v>23</v>
      </c>
      <c r="AR30" s="115" t="s">
        <v>23</v>
      </c>
      <c r="AS30" s="115" t="s">
        <v>23</v>
      </c>
      <c r="AT30" s="115" t="s">
        <v>23</v>
      </c>
      <c r="AU30" s="115" t="s">
        <v>23</v>
      </c>
      <c r="AV30" s="115" t="s">
        <v>23</v>
      </c>
      <c r="AW30" s="115" t="s">
        <v>23</v>
      </c>
      <c r="AX30" s="115" t="s">
        <v>33299</v>
      </c>
      <c r="AY30" s="115" t="s">
        <v>33300</v>
      </c>
      <c r="AZ30" s="115" t="s">
        <v>33636</v>
      </c>
      <c r="BA30" s="115" t="s">
        <v>33302</v>
      </c>
      <c r="BB30" s="115" t="s">
        <v>33303</v>
      </c>
      <c r="BC30" s="4">
        <f>SUMIFS('Doanh số khách hàng'!$F:$F,'Doanh số khách hàng'!$A:$A,DSKH!$D30)</f>
        <v>0</v>
      </c>
      <c r="BD30" t="str">
        <f>VLOOKUP($BC30,Master!$A:$D,4,1)</f>
        <v>F2</v>
      </c>
      <c r="BE30" t="str">
        <f t="shared" si="0"/>
        <v>GT</v>
      </c>
      <c r="BF30" t="str">
        <f t="shared" si="1"/>
        <v>Tỉnh Cà Mau-Xã Vĩnh Phước</v>
      </c>
    </row>
    <row r="31" spans="1:58" x14ac:dyDescent="0.3">
      <c r="A31" s="114" t="s">
        <v>33637</v>
      </c>
      <c r="B31" s="115" t="s">
        <v>33266</v>
      </c>
      <c r="C31" s="115" t="s">
        <v>33267</v>
      </c>
      <c r="D31" s="115" t="s">
        <v>33142</v>
      </c>
      <c r="E31" s="115" t="s">
        <v>33638</v>
      </c>
      <c r="F31" s="115" t="s">
        <v>22</v>
      </c>
      <c r="G31" s="115" t="s">
        <v>33639</v>
      </c>
      <c r="H31" s="115" t="s">
        <v>33639</v>
      </c>
      <c r="I31" s="115" t="s">
        <v>33640</v>
      </c>
      <c r="J31" s="115" t="s">
        <v>23</v>
      </c>
      <c r="K31" s="115" t="s">
        <v>33641</v>
      </c>
      <c r="L31" s="115" t="s">
        <v>23</v>
      </c>
      <c r="M31" s="115" t="s">
        <v>33642</v>
      </c>
      <c r="N31" s="115" t="s">
        <v>23</v>
      </c>
      <c r="O31" s="115" t="s">
        <v>23</v>
      </c>
      <c r="P31" s="115" t="s">
        <v>33640</v>
      </c>
      <c r="Q31" s="115" t="s">
        <v>23</v>
      </c>
      <c r="R31" s="115" t="s">
        <v>23</v>
      </c>
      <c r="S31" s="115" t="s">
        <v>23</v>
      </c>
      <c r="T31" s="115" t="s">
        <v>23</v>
      </c>
      <c r="U31" s="115" t="s">
        <v>23</v>
      </c>
      <c r="V31" s="115" t="s">
        <v>23</v>
      </c>
      <c r="W31" s="115" t="s">
        <v>79</v>
      </c>
      <c r="X31" s="115" t="s">
        <v>23</v>
      </c>
      <c r="Y31" s="115" t="s">
        <v>23</v>
      </c>
      <c r="Z31" s="115" t="s">
        <v>23</v>
      </c>
      <c r="AA31" s="115" t="s">
        <v>23</v>
      </c>
      <c r="AB31" s="115" t="s">
        <v>33643</v>
      </c>
      <c r="AC31" s="115" t="s">
        <v>33644</v>
      </c>
      <c r="AD31" s="115" t="s">
        <v>33645</v>
      </c>
      <c r="AE31" s="115" t="s">
        <v>33312</v>
      </c>
      <c r="AF31" s="115" t="s">
        <v>33313</v>
      </c>
      <c r="AG31" s="115" t="s">
        <v>33281</v>
      </c>
      <c r="AH31" s="115" t="s">
        <v>33282</v>
      </c>
      <c r="AI31" s="115" t="s">
        <v>33283</v>
      </c>
      <c r="AJ31" s="115" t="s">
        <v>33282</v>
      </c>
      <c r="AK31" s="116">
        <v>9.2523457871999994</v>
      </c>
      <c r="AL31" s="116">
        <v>105.63873667270001</v>
      </c>
      <c r="AM31" s="115" t="s">
        <v>33646</v>
      </c>
      <c r="AN31" s="115" t="s">
        <v>23</v>
      </c>
      <c r="AO31" s="115" t="s">
        <v>33367</v>
      </c>
      <c r="AP31" s="115" t="s">
        <v>33285</v>
      </c>
      <c r="AQ31" s="115" t="s">
        <v>23</v>
      </c>
      <c r="AR31" s="115" t="s">
        <v>23</v>
      </c>
      <c r="AS31" s="115" t="s">
        <v>23</v>
      </c>
      <c r="AT31" s="115" t="s">
        <v>23</v>
      </c>
      <c r="AU31" s="115" t="s">
        <v>23</v>
      </c>
      <c r="AV31" s="115" t="s">
        <v>23</v>
      </c>
      <c r="AW31" s="115" t="s">
        <v>23</v>
      </c>
      <c r="AX31" s="115" t="s">
        <v>33383</v>
      </c>
      <c r="AY31" s="115" t="s">
        <v>33384</v>
      </c>
      <c r="AZ31" s="115" t="s">
        <v>33647</v>
      </c>
      <c r="BA31" s="115" t="s">
        <v>33302</v>
      </c>
      <c r="BB31" s="115" t="s">
        <v>33303</v>
      </c>
      <c r="BC31" s="4">
        <f>SUMIFS('Doanh số khách hàng'!$F:$F,'Doanh số khách hàng'!$A:$A,DSKH!$D31)</f>
        <v>341386.66666666669</v>
      </c>
      <c r="BD31" t="str">
        <f>VLOOKUP($BC31,Master!$A:$D,4,1)</f>
        <v>F2</v>
      </c>
      <c r="BE31" t="str">
        <f t="shared" si="0"/>
        <v>OTC</v>
      </c>
      <c r="BF31" t="str">
        <f t="shared" si="1"/>
        <v>Tỉnh Cà Mau-Xã Hòa Bình</v>
      </c>
    </row>
    <row r="32" spans="1:58" x14ac:dyDescent="0.3">
      <c r="A32" s="114" t="s">
        <v>33648</v>
      </c>
      <c r="B32" s="115" t="s">
        <v>33266</v>
      </c>
      <c r="C32" s="115" t="s">
        <v>33267</v>
      </c>
      <c r="D32" s="115" t="s">
        <v>33649</v>
      </c>
      <c r="E32" s="115" t="s">
        <v>33650</v>
      </c>
      <c r="F32" s="115" t="s">
        <v>22</v>
      </c>
      <c r="G32" s="115" t="s">
        <v>33651</v>
      </c>
      <c r="H32" s="115" t="s">
        <v>33651</v>
      </c>
      <c r="I32" s="115" t="s">
        <v>33652</v>
      </c>
      <c r="J32" s="115" t="s">
        <v>23</v>
      </c>
      <c r="K32" s="115" t="s">
        <v>33653</v>
      </c>
      <c r="L32" s="115" t="s">
        <v>23</v>
      </c>
      <c r="M32" s="115" t="s">
        <v>33654</v>
      </c>
      <c r="N32" s="115" t="s">
        <v>33655</v>
      </c>
      <c r="O32" s="115" t="s">
        <v>23</v>
      </c>
      <c r="P32" s="115" t="s">
        <v>33656</v>
      </c>
      <c r="Q32" s="115" t="s">
        <v>23</v>
      </c>
      <c r="R32" s="115" t="s">
        <v>23</v>
      </c>
      <c r="S32" s="115" t="s">
        <v>23</v>
      </c>
      <c r="T32" s="115" t="s">
        <v>23</v>
      </c>
      <c r="U32" s="115" t="s">
        <v>23</v>
      </c>
      <c r="V32" s="115" t="s">
        <v>23</v>
      </c>
      <c r="W32" s="115" t="s">
        <v>79</v>
      </c>
      <c r="X32" s="115" t="s">
        <v>23</v>
      </c>
      <c r="Y32" s="115" t="s">
        <v>23</v>
      </c>
      <c r="Z32" s="115" t="s">
        <v>23</v>
      </c>
      <c r="AA32" s="115" t="s">
        <v>23</v>
      </c>
      <c r="AB32" s="115" t="s">
        <v>33657</v>
      </c>
      <c r="AC32" s="115" t="s">
        <v>33658</v>
      </c>
      <c r="AD32" s="115" t="s">
        <v>33659</v>
      </c>
      <c r="AE32" s="115" t="s">
        <v>33379</v>
      </c>
      <c r="AF32" s="115" t="s">
        <v>33380</v>
      </c>
      <c r="AG32" s="115" t="s">
        <v>33281</v>
      </c>
      <c r="AH32" s="115" t="s">
        <v>33282</v>
      </c>
      <c r="AI32" s="115" t="s">
        <v>33283</v>
      </c>
      <c r="AJ32" s="115" t="s">
        <v>33282</v>
      </c>
      <c r="AK32" s="116">
        <v>9.1591186096000001</v>
      </c>
      <c r="AL32" s="116">
        <v>105.5763129517</v>
      </c>
      <c r="AM32" s="115" t="s">
        <v>33660</v>
      </c>
      <c r="AN32" s="115" t="s">
        <v>23</v>
      </c>
      <c r="AO32" s="115" t="s">
        <v>23</v>
      </c>
      <c r="AP32" s="115" t="s">
        <v>33285</v>
      </c>
      <c r="AQ32" s="115" t="s">
        <v>23</v>
      </c>
      <c r="AR32" s="115" t="s">
        <v>81</v>
      </c>
      <c r="AS32" s="115" t="s">
        <v>23</v>
      </c>
      <c r="AT32" s="115" t="s">
        <v>1020</v>
      </c>
      <c r="AU32" s="115" t="s">
        <v>23</v>
      </c>
      <c r="AV32" s="115" t="s">
        <v>23</v>
      </c>
      <c r="AW32" s="115" t="s">
        <v>33257</v>
      </c>
      <c r="AX32" s="115" t="s">
        <v>33383</v>
      </c>
      <c r="AY32" s="115" t="s">
        <v>33384</v>
      </c>
      <c r="AZ32" s="115" t="s">
        <v>33661</v>
      </c>
      <c r="BA32" s="115" t="s">
        <v>23</v>
      </c>
      <c r="BB32" s="115" t="s">
        <v>23</v>
      </c>
      <c r="BC32" s="4">
        <f>SUMIFS('Doanh số khách hàng'!$F:$F,'Doanh số khách hàng'!$A:$A,DSKH!$D32)</f>
        <v>0</v>
      </c>
      <c r="BD32" t="str">
        <f>VLOOKUP($BC32,Master!$A:$D,4,1)</f>
        <v>F2</v>
      </c>
      <c r="BE32" t="str">
        <f t="shared" si="0"/>
        <v>OTC</v>
      </c>
      <c r="BF32" t="str">
        <f t="shared" si="1"/>
        <v>Tỉnh Cà Mau-Xã Vĩnh Hậu</v>
      </c>
    </row>
    <row r="33" spans="1:58" x14ac:dyDescent="0.3">
      <c r="A33" s="114" t="s">
        <v>33662</v>
      </c>
      <c r="B33" s="115" t="s">
        <v>33266</v>
      </c>
      <c r="C33" s="115" t="s">
        <v>33267</v>
      </c>
      <c r="D33" s="115" t="s">
        <v>23642</v>
      </c>
      <c r="E33" s="115" t="s">
        <v>33663</v>
      </c>
      <c r="F33" s="115" t="s">
        <v>22</v>
      </c>
      <c r="G33" s="115" t="s">
        <v>33664</v>
      </c>
      <c r="H33" s="115" t="s">
        <v>33664</v>
      </c>
      <c r="I33" s="115" t="s">
        <v>33665</v>
      </c>
      <c r="J33" s="115" t="s">
        <v>23</v>
      </c>
      <c r="K33" s="115" t="s">
        <v>33510</v>
      </c>
      <c r="L33" s="115" t="s">
        <v>23</v>
      </c>
      <c r="M33" s="115" t="s">
        <v>33666</v>
      </c>
      <c r="N33" s="115" t="s">
        <v>33667</v>
      </c>
      <c r="O33" s="115" t="s">
        <v>23</v>
      </c>
      <c r="P33" s="115" t="s">
        <v>33665</v>
      </c>
      <c r="Q33" s="115" t="s">
        <v>23</v>
      </c>
      <c r="R33" s="115" t="s">
        <v>23</v>
      </c>
      <c r="S33" s="115" t="s">
        <v>23</v>
      </c>
      <c r="T33" s="115" t="s">
        <v>23</v>
      </c>
      <c r="U33" s="115" t="s">
        <v>23</v>
      </c>
      <c r="V33" s="115" t="s">
        <v>23</v>
      </c>
      <c r="W33" s="115" t="s">
        <v>79</v>
      </c>
      <c r="X33" s="115" t="s">
        <v>23</v>
      </c>
      <c r="Y33" s="115" t="s">
        <v>23</v>
      </c>
      <c r="Z33" s="115" t="s">
        <v>23</v>
      </c>
      <c r="AA33" s="115" t="s">
        <v>23</v>
      </c>
      <c r="AB33" s="115" t="s">
        <v>33668</v>
      </c>
      <c r="AC33" s="115" t="s">
        <v>33669</v>
      </c>
      <c r="AD33" s="115" t="s">
        <v>33670</v>
      </c>
      <c r="AE33" s="115" t="s">
        <v>33527</v>
      </c>
      <c r="AF33" s="115" t="s">
        <v>33528</v>
      </c>
      <c r="AG33" s="115" t="s">
        <v>33281</v>
      </c>
      <c r="AH33" s="115" t="s">
        <v>33282</v>
      </c>
      <c r="AI33" s="115" t="s">
        <v>33283</v>
      </c>
      <c r="AJ33" s="115" t="s">
        <v>33282</v>
      </c>
      <c r="AK33" s="116">
        <v>9.5571998072</v>
      </c>
      <c r="AL33" s="116">
        <v>105.4490823671</v>
      </c>
      <c r="AM33" s="115" t="s">
        <v>33671</v>
      </c>
      <c r="AN33" s="115" t="s">
        <v>23</v>
      </c>
      <c r="AO33" s="115" t="s">
        <v>33367</v>
      </c>
      <c r="AP33" s="115" t="s">
        <v>33285</v>
      </c>
      <c r="AQ33" s="115" t="s">
        <v>23</v>
      </c>
      <c r="AR33" s="115" t="s">
        <v>23</v>
      </c>
      <c r="AS33" s="115" t="s">
        <v>23</v>
      </c>
      <c r="AT33" s="115" t="s">
        <v>1020</v>
      </c>
      <c r="AU33" s="115" t="s">
        <v>23</v>
      </c>
      <c r="AV33" s="115" t="s">
        <v>23</v>
      </c>
      <c r="AW33" s="115" t="s">
        <v>23</v>
      </c>
      <c r="AX33" s="115" t="s">
        <v>33383</v>
      </c>
      <c r="AY33" s="115" t="s">
        <v>33384</v>
      </c>
      <c r="AZ33" s="115" t="s">
        <v>33672</v>
      </c>
      <c r="BA33" s="115" t="s">
        <v>33302</v>
      </c>
      <c r="BB33" s="115" t="s">
        <v>33303</v>
      </c>
      <c r="BC33" s="4">
        <f>SUMIFS('Doanh số khách hàng'!$F:$F,'Doanh số khách hàng'!$A:$A,DSKH!$D33)</f>
        <v>264500</v>
      </c>
      <c r="BD33" t="str">
        <f>VLOOKUP($BC33,Master!$A:$D,4,1)</f>
        <v>F2</v>
      </c>
      <c r="BE33" t="str">
        <f t="shared" si="0"/>
        <v>OTC</v>
      </c>
      <c r="BF33" t="str">
        <f t="shared" si="1"/>
        <v>Tỉnh Cà Mau-Xã Hồng Dân</v>
      </c>
    </row>
    <row r="34" spans="1:58" x14ac:dyDescent="0.3">
      <c r="A34" s="114" t="s">
        <v>33673</v>
      </c>
      <c r="B34" s="115" t="s">
        <v>33266</v>
      </c>
      <c r="C34" s="115" t="s">
        <v>33267</v>
      </c>
      <c r="D34" s="115" t="s">
        <v>33674</v>
      </c>
      <c r="E34" s="115" t="s">
        <v>33675</v>
      </c>
      <c r="F34" s="115" t="s">
        <v>22</v>
      </c>
      <c r="G34" s="115" t="s">
        <v>33676</v>
      </c>
      <c r="H34" s="115" t="s">
        <v>33676</v>
      </c>
      <c r="I34" s="115" t="s">
        <v>23</v>
      </c>
      <c r="J34" s="115" t="s">
        <v>23</v>
      </c>
      <c r="K34" s="115" t="s">
        <v>33677</v>
      </c>
      <c r="L34" s="115" t="s">
        <v>23</v>
      </c>
      <c r="M34" s="115" t="s">
        <v>33678</v>
      </c>
      <c r="N34" s="115" t="s">
        <v>33679</v>
      </c>
      <c r="O34" s="115" t="s">
        <v>23</v>
      </c>
      <c r="P34" s="115" t="s">
        <v>23</v>
      </c>
      <c r="Q34" s="115" t="s">
        <v>23</v>
      </c>
      <c r="R34" s="115" t="s">
        <v>23</v>
      </c>
      <c r="S34" s="115" t="s">
        <v>23</v>
      </c>
      <c r="T34" s="115" t="s">
        <v>23</v>
      </c>
      <c r="U34" s="115" t="s">
        <v>23</v>
      </c>
      <c r="V34" s="115" t="s">
        <v>23</v>
      </c>
      <c r="W34" s="115" t="s">
        <v>79</v>
      </c>
      <c r="X34" s="115" t="s">
        <v>23</v>
      </c>
      <c r="Y34" s="115" t="s">
        <v>23</v>
      </c>
      <c r="Z34" s="115" t="s">
        <v>23</v>
      </c>
      <c r="AA34" s="115" t="s">
        <v>23</v>
      </c>
      <c r="AB34" s="115" t="s">
        <v>33680</v>
      </c>
      <c r="AC34" s="115" t="s">
        <v>33681</v>
      </c>
      <c r="AD34" s="115" t="s">
        <v>33682</v>
      </c>
      <c r="AE34" s="115" t="s">
        <v>33338</v>
      </c>
      <c r="AF34" s="115" t="s">
        <v>33339</v>
      </c>
      <c r="AG34" s="115" t="s">
        <v>33281</v>
      </c>
      <c r="AH34" s="115" t="s">
        <v>33282</v>
      </c>
      <c r="AI34" s="115" t="s">
        <v>33283</v>
      </c>
      <c r="AJ34" s="115" t="s">
        <v>33282</v>
      </c>
      <c r="AK34" s="116">
        <v>9.2920398037999998</v>
      </c>
      <c r="AL34" s="116">
        <v>105.7127528786</v>
      </c>
      <c r="AM34" s="115" t="s">
        <v>33683</v>
      </c>
      <c r="AN34" s="115" t="s">
        <v>23</v>
      </c>
      <c r="AO34" s="115" t="s">
        <v>33327</v>
      </c>
      <c r="AP34" s="115" t="s">
        <v>33684</v>
      </c>
      <c r="AQ34" s="115" t="s">
        <v>23</v>
      </c>
      <c r="AR34" s="115" t="s">
        <v>23</v>
      </c>
      <c r="AS34" s="115" t="s">
        <v>23</v>
      </c>
      <c r="AT34" s="115" t="s">
        <v>1020</v>
      </c>
      <c r="AU34" s="115" t="s">
        <v>23</v>
      </c>
      <c r="AV34" s="115" t="s">
        <v>33452</v>
      </c>
      <c r="AW34" s="115" t="s">
        <v>23</v>
      </c>
      <c r="AX34" s="115" t="s">
        <v>33299</v>
      </c>
      <c r="AY34" s="115" t="s">
        <v>33300</v>
      </c>
      <c r="AZ34" s="115" t="s">
        <v>33685</v>
      </c>
      <c r="BA34" s="115" t="s">
        <v>1021</v>
      </c>
      <c r="BB34" s="115" t="s">
        <v>1021</v>
      </c>
      <c r="BC34" s="4">
        <f>SUMIFS('Doanh số khách hàng'!$F:$F,'Doanh số khách hàng'!$A:$A,DSKH!$D34)</f>
        <v>0</v>
      </c>
      <c r="BD34" t="str">
        <f>VLOOKUP($BC34,Master!$A:$D,4,1)</f>
        <v>F2</v>
      </c>
      <c r="BE34" t="str">
        <f t="shared" si="0"/>
        <v>GT</v>
      </c>
      <c r="BF34" t="str">
        <f t="shared" si="1"/>
        <v>Tỉnh Cà Mau-Phường Bạc Liêu</v>
      </c>
    </row>
    <row r="35" spans="1:58" x14ac:dyDescent="0.3">
      <c r="A35" s="114" t="s">
        <v>33686</v>
      </c>
      <c r="B35" s="115" t="s">
        <v>33266</v>
      </c>
      <c r="C35" s="115" t="s">
        <v>33267</v>
      </c>
      <c r="D35" s="115" t="s">
        <v>33687</v>
      </c>
      <c r="E35" s="115" t="s">
        <v>33688</v>
      </c>
      <c r="F35" s="115" t="s">
        <v>22</v>
      </c>
      <c r="G35" s="115" t="s">
        <v>33689</v>
      </c>
      <c r="H35" s="115" t="s">
        <v>33689</v>
      </c>
      <c r="I35" s="115" t="s">
        <v>23</v>
      </c>
      <c r="J35" s="115" t="s">
        <v>23</v>
      </c>
      <c r="K35" s="115" t="s">
        <v>33690</v>
      </c>
      <c r="L35" s="115" t="s">
        <v>23</v>
      </c>
      <c r="M35" s="115" t="s">
        <v>33691</v>
      </c>
      <c r="N35" s="115" t="s">
        <v>23</v>
      </c>
      <c r="O35" s="115" t="s">
        <v>23</v>
      </c>
      <c r="P35" s="115" t="s">
        <v>23</v>
      </c>
      <c r="Q35" s="115" t="s">
        <v>23</v>
      </c>
      <c r="R35" s="115" t="s">
        <v>23</v>
      </c>
      <c r="S35" s="115" t="s">
        <v>23</v>
      </c>
      <c r="T35" s="115" t="s">
        <v>23</v>
      </c>
      <c r="U35" s="115" t="s">
        <v>23</v>
      </c>
      <c r="V35" s="115" t="s">
        <v>23</v>
      </c>
      <c r="W35" s="115" t="s">
        <v>79</v>
      </c>
      <c r="X35" s="115" t="s">
        <v>23</v>
      </c>
      <c r="Y35" s="115" t="s">
        <v>23</v>
      </c>
      <c r="Z35" s="115" t="s">
        <v>23</v>
      </c>
      <c r="AA35" s="115" t="s">
        <v>23</v>
      </c>
      <c r="AB35" s="115" t="s">
        <v>33692</v>
      </c>
      <c r="AC35" s="115" t="s">
        <v>33693</v>
      </c>
      <c r="AD35" s="115" t="s">
        <v>33694</v>
      </c>
      <c r="AE35" s="115" t="s">
        <v>33527</v>
      </c>
      <c r="AF35" s="115" t="s">
        <v>33528</v>
      </c>
      <c r="AG35" s="115" t="s">
        <v>33281</v>
      </c>
      <c r="AH35" s="115" t="s">
        <v>33282</v>
      </c>
      <c r="AI35" s="115" t="s">
        <v>33283</v>
      </c>
      <c r="AJ35" s="115" t="s">
        <v>33282</v>
      </c>
      <c r="AK35" s="116">
        <v>9.2807089455000007</v>
      </c>
      <c r="AL35" s="116">
        <v>105.7258625329</v>
      </c>
      <c r="AM35" s="115" t="s">
        <v>33695</v>
      </c>
      <c r="AN35" s="115" t="s">
        <v>23</v>
      </c>
      <c r="AO35" s="115" t="s">
        <v>33327</v>
      </c>
      <c r="AP35" s="115" t="s">
        <v>80</v>
      </c>
      <c r="AQ35" s="115" t="s">
        <v>23</v>
      </c>
      <c r="AR35" s="115" t="s">
        <v>81</v>
      </c>
      <c r="AS35" s="115" t="s">
        <v>23</v>
      </c>
      <c r="AT35" s="115" t="s">
        <v>1020</v>
      </c>
      <c r="AU35" s="115" t="s">
        <v>23</v>
      </c>
      <c r="AV35" s="115" t="s">
        <v>33452</v>
      </c>
      <c r="AW35" s="115" t="s">
        <v>23</v>
      </c>
      <c r="AX35" s="115" t="s">
        <v>33315</v>
      </c>
      <c r="AY35" s="115" t="s">
        <v>33316</v>
      </c>
      <c r="AZ35" s="115" t="s">
        <v>33696</v>
      </c>
      <c r="BA35" s="115" t="s">
        <v>1021</v>
      </c>
      <c r="BB35" s="115" t="s">
        <v>1021</v>
      </c>
      <c r="BC35" s="4">
        <f>SUMIFS('Doanh số khách hàng'!$F:$F,'Doanh số khách hàng'!$A:$A,DSKH!$D35)</f>
        <v>0</v>
      </c>
      <c r="BD35" t="str">
        <f>VLOOKUP($BC35,Master!$A:$D,4,1)</f>
        <v>F2</v>
      </c>
      <c r="BE35" t="str">
        <f t="shared" si="0"/>
        <v>GT</v>
      </c>
      <c r="BF35" t="str">
        <f t="shared" si="1"/>
        <v>Tỉnh Cà Mau-Xã Hồng Dân</v>
      </c>
    </row>
    <row r="36" spans="1:58" x14ac:dyDescent="0.3">
      <c r="A36" s="114" t="s">
        <v>33405</v>
      </c>
      <c r="B36" s="115" t="s">
        <v>33266</v>
      </c>
      <c r="C36" s="115" t="s">
        <v>33267</v>
      </c>
      <c r="D36" s="115" t="s">
        <v>33697</v>
      </c>
      <c r="E36" s="115" t="s">
        <v>33698</v>
      </c>
      <c r="F36" s="115" t="s">
        <v>22</v>
      </c>
      <c r="G36" s="115" t="s">
        <v>33699</v>
      </c>
      <c r="H36" s="115" t="s">
        <v>33699</v>
      </c>
      <c r="I36" s="115" t="s">
        <v>33700</v>
      </c>
      <c r="J36" s="115" t="s">
        <v>23</v>
      </c>
      <c r="K36" s="115" t="s">
        <v>33469</v>
      </c>
      <c r="L36" s="115" t="s">
        <v>23</v>
      </c>
      <c r="M36" s="115" t="s">
        <v>33701</v>
      </c>
      <c r="N36" s="115" t="s">
        <v>33702</v>
      </c>
      <c r="O36" s="115" t="s">
        <v>23</v>
      </c>
      <c r="P36" s="115" t="s">
        <v>33703</v>
      </c>
      <c r="Q36" s="115" t="s">
        <v>23</v>
      </c>
      <c r="R36" s="115" t="s">
        <v>23</v>
      </c>
      <c r="S36" s="115" t="s">
        <v>23</v>
      </c>
      <c r="T36" s="115" t="s">
        <v>23</v>
      </c>
      <c r="U36" s="115" t="s">
        <v>23</v>
      </c>
      <c r="V36" s="115" t="s">
        <v>23</v>
      </c>
      <c r="W36" s="115" t="s">
        <v>79</v>
      </c>
      <c r="X36" s="115" t="s">
        <v>23</v>
      </c>
      <c r="Y36" s="115" t="s">
        <v>23</v>
      </c>
      <c r="Z36" s="115" t="s">
        <v>23</v>
      </c>
      <c r="AA36" s="115" t="s">
        <v>23</v>
      </c>
      <c r="AB36" s="115" t="s">
        <v>33704</v>
      </c>
      <c r="AC36" s="115" t="s">
        <v>33705</v>
      </c>
      <c r="AD36" s="115" t="s">
        <v>33706</v>
      </c>
      <c r="AE36" s="115" t="s">
        <v>33338</v>
      </c>
      <c r="AF36" s="115" t="s">
        <v>33339</v>
      </c>
      <c r="AG36" s="115" t="s">
        <v>33281</v>
      </c>
      <c r="AH36" s="115" t="s">
        <v>33282</v>
      </c>
      <c r="AI36" s="115" t="s">
        <v>33283</v>
      </c>
      <c r="AJ36" s="115" t="s">
        <v>33282</v>
      </c>
      <c r="AK36" s="116">
        <v>9.2734855070000002</v>
      </c>
      <c r="AL36" s="116">
        <v>105.7257979</v>
      </c>
      <c r="AM36" s="115" t="s">
        <v>33707</v>
      </c>
      <c r="AN36" s="115" t="s">
        <v>23</v>
      </c>
      <c r="AO36" s="115" t="s">
        <v>23</v>
      </c>
      <c r="AP36" s="115" t="s">
        <v>80</v>
      </c>
      <c r="AQ36" s="115" t="s">
        <v>23</v>
      </c>
      <c r="AR36" s="115" t="s">
        <v>23</v>
      </c>
      <c r="AS36" s="115" t="s">
        <v>23</v>
      </c>
      <c r="AT36" s="115" t="s">
        <v>23</v>
      </c>
      <c r="AU36" s="115" t="s">
        <v>23</v>
      </c>
      <c r="AV36" s="115" t="s">
        <v>23</v>
      </c>
      <c r="AW36" s="115" t="s">
        <v>23</v>
      </c>
      <c r="AX36" s="115" t="s">
        <v>33299</v>
      </c>
      <c r="AY36" s="115" t="s">
        <v>33300</v>
      </c>
      <c r="AZ36" s="115" t="s">
        <v>33708</v>
      </c>
      <c r="BA36" s="115" t="s">
        <v>33302</v>
      </c>
      <c r="BB36" s="115" t="s">
        <v>33303</v>
      </c>
      <c r="BC36" s="4">
        <f>SUMIFS('Doanh số khách hàng'!$F:$F,'Doanh số khách hàng'!$A:$A,DSKH!$D36)</f>
        <v>0</v>
      </c>
      <c r="BD36" t="str">
        <f>VLOOKUP($BC36,Master!$A:$D,4,1)</f>
        <v>F2</v>
      </c>
      <c r="BE36" t="str">
        <f t="shared" si="0"/>
        <v>GT</v>
      </c>
      <c r="BF36" t="str">
        <f t="shared" si="1"/>
        <v>Tỉnh Cà Mau-Phường Bạc Liêu</v>
      </c>
    </row>
    <row r="37" spans="1:58" x14ac:dyDescent="0.3">
      <c r="A37" s="114" t="s">
        <v>33709</v>
      </c>
      <c r="B37" s="115" t="s">
        <v>33266</v>
      </c>
      <c r="C37" s="115" t="s">
        <v>33267</v>
      </c>
      <c r="D37" s="115" t="s">
        <v>33143</v>
      </c>
      <c r="E37" s="115" t="s">
        <v>33710</v>
      </c>
      <c r="F37" s="115" t="s">
        <v>22</v>
      </c>
      <c r="G37" s="115" t="s">
        <v>33711</v>
      </c>
      <c r="H37" s="115" t="s">
        <v>33711</v>
      </c>
      <c r="I37" s="115" t="s">
        <v>33712</v>
      </c>
      <c r="J37" s="115" t="s">
        <v>23</v>
      </c>
      <c r="K37" s="115" t="s">
        <v>33713</v>
      </c>
      <c r="L37" s="115" t="s">
        <v>23</v>
      </c>
      <c r="M37" s="115" t="s">
        <v>33714</v>
      </c>
      <c r="N37" s="115" t="s">
        <v>33715</v>
      </c>
      <c r="O37" s="115" t="s">
        <v>23</v>
      </c>
      <c r="P37" s="115" t="s">
        <v>33712</v>
      </c>
      <c r="Q37" s="115" t="s">
        <v>23</v>
      </c>
      <c r="R37" s="115" t="s">
        <v>23</v>
      </c>
      <c r="S37" s="115" t="s">
        <v>23</v>
      </c>
      <c r="T37" s="115" t="s">
        <v>23</v>
      </c>
      <c r="U37" s="115" t="s">
        <v>23</v>
      </c>
      <c r="V37" s="115" t="s">
        <v>23</v>
      </c>
      <c r="W37" s="115" t="s">
        <v>79</v>
      </c>
      <c r="X37" s="115" t="s">
        <v>23</v>
      </c>
      <c r="Y37" s="115" t="s">
        <v>23</v>
      </c>
      <c r="Z37" s="115" t="s">
        <v>23</v>
      </c>
      <c r="AA37" s="115" t="s">
        <v>23</v>
      </c>
      <c r="AB37" s="115" t="s">
        <v>33716</v>
      </c>
      <c r="AC37" s="115" t="s">
        <v>33717</v>
      </c>
      <c r="AD37" s="115" t="s">
        <v>33718</v>
      </c>
      <c r="AE37" s="115" t="s">
        <v>33379</v>
      </c>
      <c r="AF37" s="115" t="s">
        <v>33380</v>
      </c>
      <c r="AG37" s="115" t="s">
        <v>33281</v>
      </c>
      <c r="AH37" s="115" t="s">
        <v>33282</v>
      </c>
      <c r="AI37" s="115" t="s">
        <v>33283</v>
      </c>
      <c r="AJ37" s="115" t="s">
        <v>33282</v>
      </c>
      <c r="AK37" s="116">
        <v>9.2083837519999996</v>
      </c>
      <c r="AL37" s="116">
        <v>105.6574622</v>
      </c>
      <c r="AM37" s="115" t="s">
        <v>33719</v>
      </c>
      <c r="AN37" s="115" t="s">
        <v>23</v>
      </c>
      <c r="AO37" s="115" t="s">
        <v>33367</v>
      </c>
      <c r="AP37" s="115" t="s">
        <v>33285</v>
      </c>
      <c r="AQ37" s="115" t="s">
        <v>23</v>
      </c>
      <c r="AR37" s="115" t="s">
        <v>23</v>
      </c>
      <c r="AS37" s="115" t="s">
        <v>23</v>
      </c>
      <c r="AT37" s="115" t="s">
        <v>23</v>
      </c>
      <c r="AU37" s="115" t="s">
        <v>23</v>
      </c>
      <c r="AV37" s="115" t="s">
        <v>23</v>
      </c>
      <c r="AW37" s="115" t="s">
        <v>23</v>
      </c>
      <c r="AX37" s="115" t="s">
        <v>33383</v>
      </c>
      <c r="AY37" s="115" t="s">
        <v>33384</v>
      </c>
      <c r="AZ37" s="115" t="s">
        <v>33720</v>
      </c>
      <c r="BA37" s="115" t="s">
        <v>33302</v>
      </c>
      <c r="BB37" s="115" t="s">
        <v>33303</v>
      </c>
      <c r="BC37" s="4">
        <f>SUMIFS('Doanh số khách hàng'!$F:$F,'Doanh số khách hàng'!$A:$A,DSKH!$D37)</f>
        <v>624553.33333333337</v>
      </c>
      <c r="BD37" t="str">
        <f>VLOOKUP($BC37,Master!$A:$D,4,1)</f>
        <v>F4</v>
      </c>
      <c r="BE37" t="str">
        <f t="shared" si="0"/>
        <v>OTC</v>
      </c>
      <c r="BF37" t="str">
        <f t="shared" si="1"/>
        <v>Tỉnh Cà Mau-Xã Vĩnh Hậu</v>
      </c>
    </row>
    <row r="38" spans="1:58" x14ac:dyDescent="0.3">
      <c r="A38" s="114" t="s">
        <v>33721</v>
      </c>
      <c r="B38" s="115" t="s">
        <v>33266</v>
      </c>
      <c r="C38" s="115" t="s">
        <v>33267</v>
      </c>
      <c r="D38" s="115" t="s">
        <v>22619</v>
      </c>
      <c r="E38" s="115" t="s">
        <v>33722</v>
      </c>
      <c r="F38" s="115" t="s">
        <v>22</v>
      </c>
      <c r="G38" s="115" t="s">
        <v>33723</v>
      </c>
      <c r="H38" s="115" t="s">
        <v>33723</v>
      </c>
      <c r="I38" s="115" t="s">
        <v>33724</v>
      </c>
      <c r="J38" s="115" t="s">
        <v>23</v>
      </c>
      <c r="K38" s="115" t="s">
        <v>33725</v>
      </c>
      <c r="L38" s="115" t="s">
        <v>23</v>
      </c>
      <c r="M38" s="115" t="s">
        <v>33726</v>
      </c>
      <c r="N38" s="115" t="s">
        <v>33727</v>
      </c>
      <c r="O38" s="115" t="s">
        <v>23</v>
      </c>
      <c r="P38" s="115" t="s">
        <v>33728</v>
      </c>
      <c r="Q38" s="115" t="s">
        <v>23</v>
      </c>
      <c r="R38" s="115" t="s">
        <v>23</v>
      </c>
      <c r="S38" s="115" t="s">
        <v>23</v>
      </c>
      <c r="T38" s="115" t="s">
        <v>23</v>
      </c>
      <c r="U38" s="115" t="s">
        <v>23</v>
      </c>
      <c r="V38" s="115" t="s">
        <v>23</v>
      </c>
      <c r="W38" s="115" t="s">
        <v>79</v>
      </c>
      <c r="X38" s="115" t="s">
        <v>23</v>
      </c>
      <c r="Y38" s="115" t="s">
        <v>23</v>
      </c>
      <c r="Z38" s="115" t="s">
        <v>23</v>
      </c>
      <c r="AA38" s="115" t="s">
        <v>23</v>
      </c>
      <c r="AB38" s="115" t="s">
        <v>33729</v>
      </c>
      <c r="AC38" s="115" t="s">
        <v>33730</v>
      </c>
      <c r="AD38" s="115" t="s">
        <v>33731</v>
      </c>
      <c r="AE38" s="115" t="s">
        <v>33732</v>
      </c>
      <c r="AF38" s="115" t="s">
        <v>33733</v>
      </c>
      <c r="AG38" s="115" t="s">
        <v>33281</v>
      </c>
      <c r="AH38" s="115" t="s">
        <v>33282</v>
      </c>
      <c r="AI38" s="115" t="s">
        <v>33283</v>
      </c>
      <c r="AJ38" s="115" t="s">
        <v>33282</v>
      </c>
      <c r="AK38" s="116">
        <v>9.2865765224000008</v>
      </c>
      <c r="AL38" s="116">
        <v>105.7830810919</v>
      </c>
      <c r="AM38" s="115" t="s">
        <v>33734</v>
      </c>
      <c r="AN38" s="115" t="s">
        <v>23</v>
      </c>
      <c r="AO38" s="115" t="s">
        <v>23</v>
      </c>
      <c r="AP38" s="115" t="s">
        <v>33285</v>
      </c>
      <c r="AQ38" s="115" t="s">
        <v>23</v>
      </c>
      <c r="AR38" s="115" t="s">
        <v>23</v>
      </c>
      <c r="AS38" s="115" t="s">
        <v>23</v>
      </c>
      <c r="AT38" s="115" t="s">
        <v>23</v>
      </c>
      <c r="AU38" s="115" t="s">
        <v>23</v>
      </c>
      <c r="AV38" s="115" t="s">
        <v>23</v>
      </c>
      <c r="AW38" s="115" t="s">
        <v>23</v>
      </c>
      <c r="AX38" s="115" t="s">
        <v>33286</v>
      </c>
      <c r="AY38" s="115" t="s">
        <v>33287</v>
      </c>
      <c r="AZ38" s="115" t="s">
        <v>33735</v>
      </c>
      <c r="BA38" s="115" t="s">
        <v>23</v>
      </c>
      <c r="BB38" s="115" t="s">
        <v>23</v>
      </c>
      <c r="BC38" s="4">
        <f>SUMIFS('Doanh số khách hàng'!$F:$F,'Doanh số khách hàng'!$A:$A,DSKH!$D38)</f>
        <v>0</v>
      </c>
      <c r="BD38" t="str">
        <f>VLOOKUP($BC38,Master!$A:$D,4,1)</f>
        <v>F2</v>
      </c>
      <c r="BE38" t="str">
        <f t="shared" si="0"/>
        <v>OTC</v>
      </c>
      <c r="BF38" t="str">
        <f t="shared" si="1"/>
        <v>Tỉnh Cà Mau-Phường Hiệp Thành</v>
      </c>
    </row>
    <row r="39" spans="1:58" x14ac:dyDescent="0.3">
      <c r="A39" s="114" t="s">
        <v>33736</v>
      </c>
      <c r="B39" s="115" t="s">
        <v>33266</v>
      </c>
      <c r="C39" s="115" t="s">
        <v>33267</v>
      </c>
      <c r="D39" s="115" t="s">
        <v>21984</v>
      </c>
      <c r="E39" s="115" t="s">
        <v>33737</v>
      </c>
      <c r="F39" s="115" t="s">
        <v>22</v>
      </c>
      <c r="G39" s="115" t="s">
        <v>33738</v>
      </c>
      <c r="H39" s="115" t="s">
        <v>33738</v>
      </c>
      <c r="I39" s="115" t="s">
        <v>33739</v>
      </c>
      <c r="J39" s="115" t="s">
        <v>23</v>
      </c>
      <c r="K39" s="115" t="s">
        <v>33740</v>
      </c>
      <c r="L39" s="115" t="s">
        <v>23</v>
      </c>
      <c r="M39" s="115" t="s">
        <v>33741</v>
      </c>
      <c r="N39" s="115" t="s">
        <v>35</v>
      </c>
      <c r="O39" s="115" t="s">
        <v>23</v>
      </c>
      <c r="P39" s="115" t="s">
        <v>33739</v>
      </c>
      <c r="Q39" s="115" t="s">
        <v>23</v>
      </c>
      <c r="R39" s="115" t="s">
        <v>23</v>
      </c>
      <c r="S39" s="115" t="s">
        <v>23</v>
      </c>
      <c r="T39" s="115" t="s">
        <v>23</v>
      </c>
      <c r="U39" s="115" t="s">
        <v>23</v>
      </c>
      <c r="V39" s="115" t="s">
        <v>23</v>
      </c>
      <c r="W39" s="115" t="s">
        <v>79</v>
      </c>
      <c r="X39" s="115" t="s">
        <v>23</v>
      </c>
      <c r="Y39" s="115" t="s">
        <v>23</v>
      </c>
      <c r="Z39" s="115" t="s">
        <v>23</v>
      </c>
      <c r="AA39" s="115" t="s">
        <v>23</v>
      </c>
      <c r="AB39" s="115" t="s">
        <v>33742</v>
      </c>
      <c r="AC39" s="115" t="s">
        <v>33743</v>
      </c>
      <c r="AD39" s="115" t="s">
        <v>33744</v>
      </c>
      <c r="AE39" s="115" t="s">
        <v>33501</v>
      </c>
      <c r="AF39" s="115" t="s">
        <v>33502</v>
      </c>
      <c r="AG39" s="115" t="s">
        <v>33281</v>
      </c>
      <c r="AH39" s="115" t="s">
        <v>33282</v>
      </c>
      <c r="AI39" s="115" t="s">
        <v>33283</v>
      </c>
      <c r="AJ39" s="115" t="s">
        <v>33282</v>
      </c>
      <c r="AK39" s="116">
        <v>9.2274669159999991</v>
      </c>
      <c r="AL39" s="116">
        <v>105.4144783</v>
      </c>
      <c r="AM39" s="115" t="s">
        <v>33745</v>
      </c>
      <c r="AN39" s="115" t="s">
        <v>23</v>
      </c>
      <c r="AO39" s="115" t="s">
        <v>33256</v>
      </c>
      <c r="AP39" s="115" t="s">
        <v>80</v>
      </c>
      <c r="AQ39" s="115" t="s">
        <v>23</v>
      </c>
      <c r="AR39" s="115" t="s">
        <v>23</v>
      </c>
      <c r="AS39" s="115" t="s">
        <v>23</v>
      </c>
      <c r="AT39" s="115" t="s">
        <v>23</v>
      </c>
      <c r="AU39" s="115" t="s">
        <v>23</v>
      </c>
      <c r="AV39" s="115" t="s">
        <v>23</v>
      </c>
      <c r="AW39" s="115" t="s">
        <v>23</v>
      </c>
      <c r="AX39" s="115" t="s">
        <v>33299</v>
      </c>
      <c r="AY39" s="115" t="s">
        <v>33300</v>
      </c>
      <c r="AZ39" s="115" t="s">
        <v>33746</v>
      </c>
      <c r="BA39" s="115" t="s">
        <v>33302</v>
      </c>
      <c r="BB39" s="115" t="s">
        <v>33303</v>
      </c>
      <c r="BC39" s="4">
        <f>SUMIFS('Doanh số khách hàng'!$F:$F,'Doanh số khách hàng'!$A:$A,DSKH!$D39)</f>
        <v>2570170</v>
      </c>
      <c r="BD39" t="str">
        <f>VLOOKUP($BC39,Master!$A:$D,4,1)</f>
        <v>F4</v>
      </c>
      <c r="BE39" t="str">
        <f t="shared" si="0"/>
        <v>GT</v>
      </c>
      <c r="BF39" t="str">
        <f t="shared" si="1"/>
        <v>Tỉnh Cà Mau-Phường Giá Rai</v>
      </c>
    </row>
    <row r="40" spans="1:58" x14ac:dyDescent="0.3">
      <c r="A40" s="114" t="s">
        <v>33747</v>
      </c>
      <c r="B40" s="115" t="s">
        <v>33266</v>
      </c>
      <c r="C40" s="115" t="s">
        <v>33267</v>
      </c>
      <c r="D40" s="115" t="s">
        <v>33748</v>
      </c>
      <c r="E40" s="115" t="s">
        <v>33749</v>
      </c>
      <c r="F40" s="115" t="s">
        <v>22</v>
      </c>
      <c r="G40" s="115" t="s">
        <v>33750</v>
      </c>
      <c r="H40" s="115" t="s">
        <v>33750</v>
      </c>
      <c r="I40" s="115" t="s">
        <v>33751</v>
      </c>
      <c r="J40" s="115" t="s">
        <v>23</v>
      </c>
      <c r="K40" s="115" t="s">
        <v>33752</v>
      </c>
      <c r="L40" s="115" t="s">
        <v>23</v>
      </c>
      <c r="M40" s="115" t="s">
        <v>33753</v>
      </c>
      <c r="N40" s="115" t="s">
        <v>33754</v>
      </c>
      <c r="O40" s="115" t="s">
        <v>23</v>
      </c>
      <c r="P40" s="115" t="s">
        <v>33755</v>
      </c>
      <c r="Q40" s="115" t="s">
        <v>23</v>
      </c>
      <c r="R40" s="115" t="s">
        <v>23</v>
      </c>
      <c r="S40" s="115" t="s">
        <v>23</v>
      </c>
      <c r="T40" s="115" t="s">
        <v>23</v>
      </c>
      <c r="U40" s="115" t="s">
        <v>23</v>
      </c>
      <c r="V40" s="115" t="s">
        <v>23</v>
      </c>
      <c r="W40" s="115" t="s">
        <v>79</v>
      </c>
      <c r="X40" s="115" t="s">
        <v>23</v>
      </c>
      <c r="Y40" s="115" t="s">
        <v>23</v>
      </c>
      <c r="Z40" s="115" t="s">
        <v>23</v>
      </c>
      <c r="AA40" s="115" t="s">
        <v>23</v>
      </c>
      <c r="AB40" s="115" t="s">
        <v>33756</v>
      </c>
      <c r="AC40" s="115" t="s">
        <v>33757</v>
      </c>
      <c r="AD40" s="115" t="s">
        <v>33577</v>
      </c>
      <c r="AE40" s="115" t="s">
        <v>33338</v>
      </c>
      <c r="AF40" s="115" t="s">
        <v>33339</v>
      </c>
      <c r="AG40" s="115" t="s">
        <v>33281</v>
      </c>
      <c r="AH40" s="115" t="s">
        <v>33282</v>
      </c>
      <c r="AI40" s="115" t="s">
        <v>33283</v>
      </c>
      <c r="AJ40" s="115" t="s">
        <v>33282</v>
      </c>
      <c r="AK40" s="116">
        <v>9.28323857</v>
      </c>
      <c r="AL40" s="116">
        <v>105.7214657</v>
      </c>
      <c r="AM40" s="115" t="s">
        <v>33758</v>
      </c>
      <c r="AN40" s="115" t="s">
        <v>23</v>
      </c>
      <c r="AO40" s="115" t="s">
        <v>23</v>
      </c>
      <c r="AP40" s="115" t="s">
        <v>80</v>
      </c>
      <c r="AQ40" s="115" t="s">
        <v>23</v>
      </c>
      <c r="AR40" s="115" t="s">
        <v>23</v>
      </c>
      <c r="AS40" s="115" t="s">
        <v>23</v>
      </c>
      <c r="AT40" s="115" t="s">
        <v>23</v>
      </c>
      <c r="AU40" s="115" t="s">
        <v>23</v>
      </c>
      <c r="AV40" s="115" t="s">
        <v>23</v>
      </c>
      <c r="AW40" s="115" t="s">
        <v>23</v>
      </c>
      <c r="AX40" s="115" t="s">
        <v>33299</v>
      </c>
      <c r="AY40" s="115" t="s">
        <v>33300</v>
      </c>
      <c r="AZ40" s="115" t="s">
        <v>33759</v>
      </c>
      <c r="BA40" s="115" t="s">
        <v>33302</v>
      </c>
      <c r="BB40" s="115" t="s">
        <v>33303</v>
      </c>
      <c r="BC40" s="4">
        <f>SUMIFS('Doanh số khách hàng'!$F:$F,'Doanh số khách hàng'!$A:$A,DSKH!$D40)</f>
        <v>0</v>
      </c>
      <c r="BD40" t="str">
        <f>VLOOKUP($BC40,Master!$A:$D,4,1)</f>
        <v>F2</v>
      </c>
      <c r="BE40" t="str">
        <f t="shared" si="0"/>
        <v>GT</v>
      </c>
      <c r="BF40" t="str">
        <f t="shared" si="1"/>
        <v>Tỉnh Cà Mau-Phường Bạc Liêu</v>
      </c>
    </row>
    <row r="41" spans="1:58" x14ac:dyDescent="0.3">
      <c r="A41" s="114" t="s">
        <v>33760</v>
      </c>
      <c r="B41" s="115" t="s">
        <v>33266</v>
      </c>
      <c r="C41" s="115" t="s">
        <v>33267</v>
      </c>
      <c r="D41" s="115" t="s">
        <v>33761</v>
      </c>
      <c r="E41" s="115" t="s">
        <v>33762</v>
      </c>
      <c r="F41" s="115" t="s">
        <v>22</v>
      </c>
      <c r="G41" s="115" t="s">
        <v>33763</v>
      </c>
      <c r="H41" s="115" t="s">
        <v>33763</v>
      </c>
      <c r="I41" s="115" t="s">
        <v>33764</v>
      </c>
      <c r="J41" s="115" t="s">
        <v>23</v>
      </c>
      <c r="K41" s="115" t="s">
        <v>33765</v>
      </c>
      <c r="L41" s="115" t="s">
        <v>23</v>
      </c>
      <c r="M41" s="115" t="s">
        <v>33766</v>
      </c>
      <c r="N41" s="115" t="s">
        <v>33767</v>
      </c>
      <c r="O41" s="115" t="s">
        <v>23</v>
      </c>
      <c r="P41" s="115" t="s">
        <v>33768</v>
      </c>
      <c r="Q41" s="115" t="s">
        <v>23</v>
      </c>
      <c r="R41" s="115" t="s">
        <v>23</v>
      </c>
      <c r="S41" s="115" t="s">
        <v>23</v>
      </c>
      <c r="T41" s="115" t="s">
        <v>23</v>
      </c>
      <c r="U41" s="115" t="s">
        <v>23</v>
      </c>
      <c r="V41" s="115" t="s">
        <v>23</v>
      </c>
      <c r="W41" s="115" t="s">
        <v>79</v>
      </c>
      <c r="X41" s="115" t="s">
        <v>23</v>
      </c>
      <c r="Y41" s="115" t="s">
        <v>23</v>
      </c>
      <c r="Z41" s="115" t="s">
        <v>23</v>
      </c>
      <c r="AA41" s="115" t="s">
        <v>23</v>
      </c>
      <c r="AB41" s="115" t="s">
        <v>33769</v>
      </c>
      <c r="AC41" s="115" t="s">
        <v>33770</v>
      </c>
      <c r="AD41" s="115" t="s">
        <v>33771</v>
      </c>
      <c r="AE41" s="115" t="s">
        <v>33772</v>
      </c>
      <c r="AF41" s="115" t="s">
        <v>33773</v>
      </c>
      <c r="AG41" s="115" t="s">
        <v>33281</v>
      </c>
      <c r="AH41" s="115" t="s">
        <v>33282</v>
      </c>
      <c r="AI41" s="115" t="s">
        <v>33283</v>
      </c>
      <c r="AJ41" s="115" t="s">
        <v>33282</v>
      </c>
      <c r="AK41" s="116">
        <v>9.2066164455999999</v>
      </c>
      <c r="AL41" s="116">
        <v>105.5079558492</v>
      </c>
      <c r="AM41" s="115" t="s">
        <v>33774</v>
      </c>
      <c r="AN41" s="115" t="s">
        <v>23</v>
      </c>
      <c r="AO41" s="115" t="s">
        <v>23</v>
      </c>
      <c r="AP41" s="115" t="s">
        <v>33285</v>
      </c>
      <c r="AQ41" s="115" t="s">
        <v>23</v>
      </c>
      <c r="AR41" s="115" t="s">
        <v>23</v>
      </c>
      <c r="AS41" s="115" t="s">
        <v>23</v>
      </c>
      <c r="AT41" s="115" t="s">
        <v>1020</v>
      </c>
      <c r="AU41" s="115" t="s">
        <v>23</v>
      </c>
      <c r="AV41" s="115" t="s">
        <v>23</v>
      </c>
      <c r="AW41" s="115" t="s">
        <v>23</v>
      </c>
      <c r="AX41" s="115" t="s">
        <v>33383</v>
      </c>
      <c r="AY41" s="115" t="s">
        <v>33384</v>
      </c>
      <c r="AZ41" s="115" t="s">
        <v>33775</v>
      </c>
      <c r="BA41" s="115" t="s">
        <v>23</v>
      </c>
      <c r="BB41" s="115" t="s">
        <v>23</v>
      </c>
      <c r="BC41" s="4">
        <f>SUMIFS('Doanh số khách hàng'!$F:$F,'Doanh số khách hàng'!$A:$A,DSKH!$D41)</f>
        <v>0</v>
      </c>
      <c r="BD41" t="str">
        <f>VLOOKUP($BC41,Master!$A:$D,4,1)</f>
        <v>F2</v>
      </c>
      <c r="BE41" t="str">
        <f t="shared" si="0"/>
        <v>OTC</v>
      </c>
      <c r="BF41" t="str">
        <f t="shared" si="1"/>
        <v>Tỉnh Cà Mau-Xã Đông Hải</v>
      </c>
    </row>
    <row r="42" spans="1:58" x14ac:dyDescent="0.3">
      <c r="A42" s="114" t="s">
        <v>33776</v>
      </c>
      <c r="B42" s="115" t="s">
        <v>33266</v>
      </c>
      <c r="C42" s="115" t="s">
        <v>33267</v>
      </c>
      <c r="D42" s="115" t="s">
        <v>33777</v>
      </c>
      <c r="E42" s="115" t="s">
        <v>33778</v>
      </c>
      <c r="F42" s="115" t="s">
        <v>22</v>
      </c>
      <c r="G42" s="115" t="s">
        <v>33779</v>
      </c>
      <c r="H42" s="115" t="s">
        <v>33779</v>
      </c>
      <c r="I42" s="115" t="s">
        <v>23</v>
      </c>
      <c r="J42" s="115" t="s">
        <v>23</v>
      </c>
      <c r="K42" s="115" t="s">
        <v>33780</v>
      </c>
      <c r="L42" s="115" t="s">
        <v>23</v>
      </c>
      <c r="M42" s="115" t="s">
        <v>33781</v>
      </c>
      <c r="N42" s="115" t="s">
        <v>33782</v>
      </c>
      <c r="O42" s="115" t="s">
        <v>23</v>
      </c>
      <c r="P42" s="115" t="s">
        <v>23</v>
      </c>
      <c r="Q42" s="115" t="s">
        <v>23</v>
      </c>
      <c r="R42" s="115" t="s">
        <v>23</v>
      </c>
      <c r="S42" s="115" t="s">
        <v>23</v>
      </c>
      <c r="T42" s="115" t="s">
        <v>23</v>
      </c>
      <c r="U42" s="115" t="s">
        <v>23</v>
      </c>
      <c r="V42" s="115" t="s">
        <v>23</v>
      </c>
      <c r="W42" s="115" t="s">
        <v>79</v>
      </c>
      <c r="X42" s="115" t="s">
        <v>23</v>
      </c>
      <c r="Y42" s="115" t="s">
        <v>23</v>
      </c>
      <c r="Z42" s="115" t="s">
        <v>23</v>
      </c>
      <c r="AA42" s="115" t="s">
        <v>23</v>
      </c>
      <c r="AB42" s="115" t="s">
        <v>33783</v>
      </c>
      <c r="AC42" s="115" t="s">
        <v>33784</v>
      </c>
      <c r="AD42" s="115" t="s">
        <v>33785</v>
      </c>
      <c r="AE42" s="115" t="s">
        <v>33379</v>
      </c>
      <c r="AF42" s="115" t="s">
        <v>33380</v>
      </c>
      <c r="AG42" s="115" t="s">
        <v>33281</v>
      </c>
      <c r="AH42" s="115" t="s">
        <v>33282</v>
      </c>
      <c r="AI42" s="115" t="s">
        <v>33283</v>
      </c>
      <c r="AJ42" s="115" t="s">
        <v>33282</v>
      </c>
      <c r="AK42" s="116">
        <v>9.2084198259000001</v>
      </c>
      <c r="AL42" s="116">
        <v>105.65779745579999</v>
      </c>
      <c r="AM42" s="115" t="s">
        <v>33786</v>
      </c>
      <c r="AN42" s="115" t="s">
        <v>23</v>
      </c>
      <c r="AO42" s="115" t="s">
        <v>33327</v>
      </c>
      <c r="AP42" s="115" t="s">
        <v>33787</v>
      </c>
      <c r="AQ42" s="115" t="s">
        <v>23</v>
      </c>
      <c r="AR42" s="115" t="s">
        <v>23</v>
      </c>
      <c r="AS42" s="115" t="s">
        <v>23</v>
      </c>
      <c r="AT42" s="115" t="s">
        <v>1020</v>
      </c>
      <c r="AU42" s="115" t="s">
        <v>23</v>
      </c>
      <c r="AV42" s="115" t="s">
        <v>33452</v>
      </c>
      <c r="AW42" s="115" t="s">
        <v>23</v>
      </c>
      <c r="AX42" s="115" t="s">
        <v>33315</v>
      </c>
      <c r="AY42" s="115" t="s">
        <v>33316</v>
      </c>
      <c r="AZ42" s="115" t="s">
        <v>33788</v>
      </c>
      <c r="BA42" s="115" t="s">
        <v>1021</v>
      </c>
      <c r="BB42" s="115" t="s">
        <v>1021</v>
      </c>
      <c r="BC42" s="4">
        <f>SUMIFS('Doanh số khách hàng'!$F:$F,'Doanh số khách hàng'!$A:$A,DSKH!$D42)</f>
        <v>0</v>
      </c>
      <c r="BD42" t="str">
        <f>VLOOKUP($BC42,Master!$A:$D,4,1)</f>
        <v>F2</v>
      </c>
      <c r="BE42" t="str">
        <f t="shared" si="0"/>
        <v>GT</v>
      </c>
      <c r="BF42" t="str">
        <f t="shared" si="1"/>
        <v>Tỉnh Cà Mau-Xã Vĩnh Hậu</v>
      </c>
    </row>
    <row r="43" spans="1:58" x14ac:dyDescent="0.3">
      <c r="A43" s="114" t="s">
        <v>33789</v>
      </c>
      <c r="B43" s="115" t="s">
        <v>33266</v>
      </c>
      <c r="C43" s="115" t="s">
        <v>33267</v>
      </c>
      <c r="D43" s="115" t="s">
        <v>33790</v>
      </c>
      <c r="E43" s="115" t="s">
        <v>33791</v>
      </c>
      <c r="F43" s="115" t="s">
        <v>22</v>
      </c>
      <c r="G43" s="115" t="s">
        <v>33792</v>
      </c>
      <c r="H43" s="115" t="s">
        <v>33792</v>
      </c>
      <c r="I43" s="115" t="s">
        <v>33793</v>
      </c>
      <c r="J43" s="115" t="s">
        <v>23</v>
      </c>
      <c r="K43" s="115" t="s">
        <v>33618</v>
      </c>
      <c r="L43" s="115" t="s">
        <v>23</v>
      </c>
      <c r="M43" s="115" t="s">
        <v>33794</v>
      </c>
      <c r="N43" s="115" t="s">
        <v>23</v>
      </c>
      <c r="O43" s="115" t="s">
        <v>23</v>
      </c>
      <c r="P43" s="115" t="s">
        <v>33795</v>
      </c>
      <c r="Q43" s="115" t="s">
        <v>33796</v>
      </c>
      <c r="R43" s="115" t="s">
        <v>23</v>
      </c>
      <c r="S43" s="115" t="s">
        <v>23</v>
      </c>
      <c r="T43" s="115" t="s">
        <v>23</v>
      </c>
      <c r="U43" s="115" t="s">
        <v>23</v>
      </c>
      <c r="V43" s="115" t="s">
        <v>23</v>
      </c>
      <c r="W43" s="115" t="s">
        <v>79</v>
      </c>
      <c r="X43" s="115" t="s">
        <v>23</v>
      </c>
      <c r="Y43" s="115" t="s">
        <v>23</v>
      </c>
      <c r="Z43" s="115" t="s">
        <v>23</v>
      </c>
      <c r="AA43" s="115" t="s">
        <v>23</v>
      </c>
      <c r="AB43" s="115" t="s">
        <v>33797</v>
      </c>
      <c r="AC43" s="115" t="s">
        <v>33798</v>
      </c>
      <c r="AD43" s="115" t="s">
        <v>33799</v>
      </c>
      <c r="AE43" s="115" t="s">
        <v>33527</v>
      </c>
      <c r="AF43" s="115" t="s">
        <v>33528</v>
      </c>
      <c r="AG43" s="115" t="s">
        <v>33281</v>
      </c>
      <c r="AH43" s="115" t="s">
        <v>33282</v>
      </c>
      <c r="AI43" s="115" t="s">
        <v>33283</v>
      </c>
      <c r="AJ43" s="115" t="s">
        <v>33282</v>
      </c>
      <c r="AK43" s="116">
        <v>9.5322385387999997</v>
      </c>
      <c r="AL43" s="116">
        <v>105.4713919759</v>
      </c>
      <c r="AM43" s="115" t="s">
        <v>33800</v>
      </c>
      <c r="AN43" s="115" t="s">
        <v>23</v>
      </c>
      <c r="AO43" s="115" t="s">
        <v>23</v>
      </c>
      <c r="AP43" s="115" t="s">
        <v>33285</v>
      </c>
      <c r="AQ43" s="115" t="s">
        <v>23</v>
      </c>
      <c r="AR43" s="115" t="s">
        <v>23</v>
      </c>
      <c r="AS43" s="115" t="s">
        <v>23</v>
      </c>
      <c r="AT43" s="115" t="s">
        <v>1020</v>
      </c>
      <c r="AU43" s="115" t="s">
        <v>23</v>
      </c>
      <c r="AV43" s="115" t="s">
        <v>23</v>
      </c>
      <c r="AW43" s="115" t="s">
        <v>23</v>
      </c>
      <c r="AX43" s="115" t="s">
        <v>33383</v>
      </c>
      <c r="AY43" s="115" t="s">
        <v>33384</v>
      </c>
      <c r="AZ43" s="115" t="s">
        <v>33801</v>
      </c>
      <c r="BA43" s="115" t="s">
        <v>23</v>
      </c>
      <c r="BB43" s="115" t="s">
        <v>23</v>
      </c>
      <c r="BC43" s="4">
        <f>SUMIFS('Doanh số khách hàng'!$F:$F,'Doanh số khách hàng'!$A:$A,DSKH!$D43)</f>
        <v>0</v>
      </c>
      <c r="BD43" t="str">
        <f>VLOOKUP($BC43,Master!$A:$D,4,1)</f>
        <v>F2</v>
      </c>
      <c r="BE43" t="str">
        <f t="shared" si="0"/>
        <v>OTC</v>
      </c>
      <c r="BF43" t="str">
        <f t="shared" si="1"/>
        <v>Tỉnh Cà Mau-Xã Hồng Dân</v>
      </c>
    </row>
    <row r="44" spans="1:58" x14ac:dyDescent="0.3">
      <c r="A44" s="114" t="s">
        <v>33802</v>
      </c>
      <c r="B44" s="115" t="s">
        <v>33266</v>
      </c>
      <c r="C44" s="115" t="s">
        <v>33267</v>
      </c>
      <c r="D44" s="115" t="s">
        <v>25708</v>
      </c>
      <c r="E44" s="115" t="s">
        <v>33803</v>
      </c>
      <c r="F44" s="115" t="s">
        <v>22</v>
      </c>
      <c r="G44" s="115" t="s">
        <v>33804</v>
      </c>
      <c r="H44" s="115" t="s">
        <v>33804</v>
      </c>
      <c r="I44" s="115" t="s">
        <v>33805</v>
      </c>
      <c r="J44" s="115" t="s">
        <v>23</v>
      </c>
      <c r="K44" s="115" t="s">
        <v>33806</v>
      </c>
      <c r="L44" s="115" t="s">
        <v>23</v>
      </c>
      <c r="M44" s="115" t="s">
        <v>33807</v>
      </c>
      <c r="N44" s="115" t="s">
        <v>23</v>
      </c>
      <c r="O44" s="115" t="s">
        <v>23</v>
      </c>
      <c r="P44" s="115" t="s">
        <v>33805</v>
      </c>
      <c r="Q44" s="115" t="s">
        <v>23</v>
      </c>
      <c r="R44" s="115" t="s">
        <v>23</v>
      </c>
      <c r="S44" s="115" t="s">
        <v>23</v>
      </c>
      <c r="T44" s="115" t="s">
        <v>23</v>
      </c>
      <c r="U44" s="115" t="s">
        <v>23</v>
      </c>
      <c r="V44" s="115" t="s">
        <v>23</v>
      </c>
      <c r="W44" s="115" t="s">
        <v>79</v>
      </c>
      <c r="X44" s="115" t="s">
        <v>23</v>
      </c>
      <c r="Y44" s="115" t="s">
        <v>23</v>
      </c>
      <c r="Z44" s="115" t="s">
        <v>23</v>
      </c>
      <c r="AA44" s="115" t="s">
        <v>23</v>
      </c>
      <c r="AB44" s="115" t="s">
        <v>33808</v>
      </c>
      <c r="AC44" s="115" t="s">
        <v>33809</v>
      </c>
      <c r="AD44" s="115" t="s">
        <v>33810</v>
      </c>
      <c r="AE44" s="115" t="s">
        <v>33501</v>
      </c>
      <c r="AF44" s="115" t="s">
        <v>33502</v>
      </c>
      <c r="AG44" s="115" t="s">
        <v>33281</v>
      </c>
      <c r="AH44" s="115" t="s">
        <v>33282</v>
      </c>
      <c r="AI44" s="115" t="s">
        <v>33283</v>
      </c>
      <c r="AJ44" s="115" t="s">
        <v>33282</v>
      </c>
      <c r="AK44" s="116">
        <v>9.2436499189999992</v>
      </c>
      <c r="AL44" s="116">
        <v>105.4539841</v>
      </c>
      <c r="AM44" s="115" t="s">
        <v>33811</v>
      </c>
      <c r="AN44" s="115" t="s">
        <v>23</v>
      </c>
      <c r="AO44" s="115" t="s">
        <v>33256</v>
      </c>
      <c r="AP44" s="115" t="s">
        <v>33422</v>
      </c>
      <c r="AQ44" s="115" t="s">
        <v>23</v>
      </c>
      <c r="AR44" s="115" t="s">
        <v>23</v>
      </c>
      <c r="AS44" s="115" t="s">
        <v>23</v>
      </c>
      <c r="AT44" s="115" t="s">
        <v>23</v>
      </c>
      <c r="AU44" s="115" t="s">
        <v>23</v>
      </c>
      <c r="AV44" s="115" t="s">
        <v>23</v>
      </c>
      <c r="AW44" s="115" t="s">
        <v>23</v>
      </c>
      <c r="AX44" s="115" t="s">
        <v>33299</v>
      </c>
      <c r="AY44" s="115" t="s">
        <v>33300</v>
      </c>
      <c r="AZ44" s="115" t="s">
        <v>33812</v>
      </c>
      <c r="BA44" s="115" t="s">
        <v>33302</v>
      </c>
      <c r="BB44" s="115" t="s">
        <v>33303</v>
      </c>
      <c r="BC44" s="4">
        <f>SUMIFS('Doanh số khách hàng'!$F:$F,'Doanh số khách hàng'!$A:$A,DSKH!$D44)</f>
        <v>0</v>
      </c>
      <c r="BD44" t="str">
        <f>VLOOKUP($BC44,Master!$A:$D,4,1)</f>
        <v>F2</v>
      </c>
      <c r="BE44" t="str">
        <f t="shared" si="0"/>
        <v>GT</v>
      </c>
      <c r="BF44" t="str">
        <f t="shared" si="1"/>
        <v>Tỉnh Cà Mau-Phường Giá Rai</v>
      </c>
    </row>
    <row r="45" spans="1:58" x14ac:dyDescent="0.3">
      <c r="A45" s="114" t="s">
        <v>33813</v>
      </c>
      <c r="B45" s="115" t="s">
        <v>33266</v>
      </c>
      <c r="C45" s="115" t="s">
        <v>33267</v>
      </c>
      <c r="D45" s="115" t="s">
        <v>6749</v>
      </c>
      <c r="E45" s="115" t="s">
        <v>33814</v>
      </c>
      <c r="F45" s="115" t="s">
        <v>22</v>
      </c>
      <c r="G45" s="115" t="s">
        <v>33815</v>
      </c>
      <c r="H45" s="115" t="s">
        <v>33815</v>
      </c>
      <c r="I45" s="115" t="s">
        <v>33816</v>
      </c>
      <c r="J45" s="115" t="s">
        <v>23</v>
      </c>
      <c r="K45" s="115" t="s">
        <v>33572</v>
      </c>
      <c r="L45" s="115" t="s">
        <v>23</v>
      </c>
      <c r="M45" s="115" t="s">
        <v>33817</v>
      </c>
      <c r="N45" s="115" t="s">
        <v>33818</v>
      </c>
      <c r="O45" s="115" t="s">
        <v>23</v>
      </c>
      <c r="P45" s="115" t="s">
        <v>33816</v>
      </c>
      <c r="Q45" s="115" t="s">
        <v>23</v>
      </c>
      <c r="R45" s="115" t="s">
        <v>23</v>
      </c>
      <c r="S45" s="115" t="s">
        <v>23</v>
      </c>
      <c r="T45" s="115" t="s">
        <v>23</v>
      </c>
      <c r="U45" s="115" t="s">
        <v>23</v>
      </c>
      <c r="V45" s="115" t="s">
        <v>23</v>
      </c>
      <c r="W45" s="115" t="s">
        <v>79</v>
      </c>
      <c r="X45" s="115" t="s">
        <v>23</v>
      </c>
      <c r="Y45" s="115" t="s">
        <v>23</v>
      </c>
      <c r="Z45" s="115" t="s">
        <v>23</v>
      </c>
      <c r="AA45" s="115" t="s">
        <v>23</v>
      </c>
      <c r="AB45" s="115" t="s">
        <v>33819</v>
      </c>
      <c r="AC45" s="115" t="s">
        <v>33820</v>
      </c>
      <c r="AD45" s="115" t="s">
        <v>33821</v>
      </c>
      <c r="AE45" s="115" t="s">
        <v>33822</v>
      </c>
      <c r="AF45" s="115" t="s">
        <v>33823</v>
      </c>
      <c r="AG45" s="115" t="s">
        <v>33281</v>
      </c>
      <c r="AH45" s="115" t="s">
        <v>33282</v>
      </c>
      <c r="AI45" s="115" t="s">
        <v>33283</v>
      </c>
      <c r="AJ45" s="115" t="s">
        <v>33282</v>
      </c>
      <c r="AK45" s="116">
        <v>9.3116971639999999</v>
      </c>
      <c r="AL45" s="116">
        <v>105.492397</v>
      </c>
      <c r="AM45" s="115" t="s">
        <v>33824</v>
      </c>
      <c r="AN45" s="115" t="s">
        <v>23</v>
      </c>
      <c r="AO45" s="115" t="s">
        <v>33367</v>
      </c>
      <c r="AP45" s="115" t="s">
        <v>33285</v>
      </c>
      <c r="AQ45" s="115" t="s">
        <v>23</v>
      </c>
      <c r="AR45" s="115" t="s">
        <v>23</v>
      </c>
      <c r="AS45" s="115" t="s">
        <v>23</v>
      </c>
      <c r="AT45" s="115" t="s">
        <v>23</v>
      </c>
      <c r="AU45" s="115" t="s">
        <v>23</v>
      </c>
      <c r="AV45" s="115" t="s">
        <v>23</v>
      </c>
      <c r="AW45" s="115" t="s">
        <v>23</v>
      </c>
      <c r="AX45" s="115" t="s">
        <v>33383</v>
      </c>
      <c r="AY45" s="115" t="s">
        <v>33384</v>
      </c>
      <c r="AZ45" s="115" t="s">
        <v>33825</v>
      </c>
      <c r="BA45" s="115" t="s">
        <v>1021</v>
      </c>
      <c r="BB45" s="115" t="s">
        <v>1021</v>
      </c>
      <c r="BC45" s="4">
        <f>SUMIFS('Doanh số khách hàng'!$F:$F,'Doanh số khách hàng'!$A:$A,DSKH!$D45)</f>
        <v>454133.33333333331</v>
      </c>
      <c r="BD45" t="str">
        <f>VLOOKUP($BC45,Master!$A:$D,4,1)</f>
        <v>F2</v>
      </c>
      <c r="BE45" t="str">
        <f t="shared" si="0"/>
        <v>OTC</v>
      </c>
      <c r="BF45" t="str">
        <f t="shared" si="1"/>
        <v>Tỉnh Cà Mau-Phường Láng Tròn</v>
      </c>
    </row>
    <row r="46" spans="1:58" x14ac:dyDescent="0.3">
      <c r="A46" s="114" t="s">
        <v>33826</v>
      </c>
      <c r="B46" s="115" t="s">
        <v>33266</v>
      </c>
      <c r="C46" s="115" t="s">
        <v>33267</v>
      </c>
      <c r="D46" s="115" t="s">
        <v>33827</v>
      </c>
      <c r="E46" s="115" t="s">
        <v>33828</v>
      </c>
      <c r="F46" s="115" t="s">
        <v>22</v>
      </c>
      <c r="G46" s="115" t="s">
        <v>33829</v>
      </c>
      <c r="H46" s="115" t="s">
        <v>33829</v>
      </c>
      <c r="I46" s="115" t="s">
        <v>23</v>
      </c>
      <c r="J46" s="115" t="s">
        <v>23</v>
      </c>
      <c r="K46" s="115" t="s">
        <v>33390</v>
      </c>
      <c r="L46" s="115" t="s">
        <v>23</v>
      </c>
      <c r="M46" s="115" t="s">
        <v>33830</v>
      </c>
      <c r="N46" s="115" t="s">
        <v>33831</v>
      </c>
      <c r="O46" s="115" t="s">
        <v>23</v>
      </c>
      <c r="P46" s="115" t="s">
        <v>23</v>
      </c>
      <c r="Q46" s="115" t="s">
        <v>23</v>
      </c>
      <c r="R46" s="115" t="s">
        <v>23</v>
      </c>
      <c r="S46" s="115" t="s">
        <v>23</v>
      </c>
      <c r="T46" s="115" t="s">
        <v>23</v>
      </c>
      <c r="U46" s="115" t="s">
        <v>23</v>
      </c>
      <c r="V46" s="115" t="s">
        <v>23</v>
      </c>
      <c r="W46" s="115" t="s">
        <v>79</v>
      </c>
      <c r="X46" s="115" t="s">
        <v>23</v>
      </c>
      <c r="Y46" s="115" t="s">
        <v>23</v>
      </c>
      <c r="Z46" s="115" t="s">
        <v>23</v>
      </c>
      <c r="AA46" s="115" t="s">
        <v>23</v>
      </c>
      <c r="AB46" s="115" t="s">
        <v>33832</v>
      </c>
      <c r="AC46" s="115" t="s">
        <v>33833</v>
      </c>
      <c r="AD46" s="115" t="s">
        <v>33834</v>
      </c>
      <c r="AE46" s="115" t="s">
        <v>33488</v>
      </c>
      <c r="AF46" s="115" t="s">
        <v>33489</v>
      </c>
      <c r="AG46" s="115" t="s">
        <v>33281</v>
      </c>
      <c r="AH46" s="115" t="s">
        <v>33282</v>
      </c>
      <c r="AI46" s="115" t="s">
        <v>33283</v>
      </c>
      <c r="AJ46" s="115" t="s">
        <v>33282</v>
      </c>
      <c r="AK46" s="116">
        <v>9.2903234084000008</v>
      </c>
      <c r="AL46" s="116">
        <v>105.72574719790001</v>
      </c>
      <c r="AM46" s="115" t="s">
        <v>33835</v>
      </c>
      <c r="AN46" s="115" t="s">
        <v>23</v>
      </c>
      <c r="AO46" s="115" t="s">
        <v>33327</v>
      </c>
      <c r="AP46" s="115" t="s">
        <v>33422</v>
      </c>
      <c r="AQ46" s="115" t="s">
        <v>23</v>
      </c>
      <c r="AR46" s="115" t="s">
        <v>23</v>
      </c>
      <c r="AS46" s="115" t="s">
        <v>23</v>
      </c>
      <c r="AT46" s="115" t="s">
        <v>1020</v>
      </c>
      <c r="AU46" s="115" t="s">
        <v>23</v>
      </c>
      <c r="AV46" s="115" t="s">
        <v>33452</v>
      </c>
      <c r="AW46" s="115" t="s">
        <v>23</v>
      </c>
      <c r="AX46" s="115" t="s">
        <v>33299</v>
      </c>
      <c r="AY46" s="115" t="s">
        <v>33300</v>
      </c>
      <c r="AZ46" s="115" t="s">
        <v>33836</v>
      </c>
      <c r="BA46" s="115" t="s">
        <v>1021</v>
      </c>
      <c r="BB46" s="115" t="s">
        <v>1021</v>
      </c>
      <c r="BC46" s="4">
        <f>SUMIFS('Doanh số khách hàng'!$F:$F,'Doanh số khách hàng'!$A:$A,DSKH!$D46)</f>
        <v>0</v>
      </c>
      <c r="BD46" t="str">
        <f>VLOOKUP($BC46,Master!$A:$D,4,1)</f>
        <v>F2</v>
      </c>
      <c r="BE46" t="str">
        <f t="shared" si="0"/>
        <v>GT</v>
      </c>
      <c r="BF46" t="str">
        <f t="shared" si="1"/>
        <v>Tỉnh Cà Mau-Xã Ninh Thạnh Lợi</v>
      </c>
    </row>
    <row r="47" spans="1:58" x14ac:dyDescent="0.3">
      <c r="A47" s="114" t="s">
        <v>33837</v>
      </c>
      <c r="B47" s="115" t="s">
        <v>33266</v>
      </c>
      <c r="C47" s="115" t="s">
        <v>33267</v>
      </c>
      <c r="D47" s="115" t="s">
        <v>19863</v>
      </c>
      <c r="E47" s="115" t="s">
        <v>33838</v>
      </c>
      <c r="F47" s="115" t="s">
        <v>22</v>
      </c>
      <c r="G47" s="115" t="s">
        <v>33839</v>
      </c>
      <c r="H47" s="115" t="s">
        <v>33839</v>
      </c>
      <c r="I47" s="115" t="s">
        <v>33840</v>
      </c>
      <c r="J47" s="115" t="s">
        <v>23</v>
      </c>
      <c r="K47" s="115" t="s">
        <v>33841</v>
      </c>
      <c r="L47" s="115" t="s">
        <v>23</v>
      </c>
      <c r="M47" s="115" t="s">
        <v>33842</v>
      </c>
      <c r="N47" s="115" t="s">
        <v>33843</v>
      </c>
      <c r="O47" s="115" t="s">
        <v>23</v>
      </c>
      <c r="P47" s="115" t="s">
        <v>33840</v>
      </c>
      <c r="Q47" s="115" t="s">
        <v>23</v>
      </c>
      <c r="R47" s="115" t="s">
        <v>23</v>
      </c>
      <c r="S47" s="115" t="s">
        <v>23</v>
      </c>
      <c r="T47" s="115" t="s">
        <v>23</v>
      </c>
      <c r="U47" s="115" t="s">
        <v>23</v>
      </c>
      <c r="V47" s="115" t="s">
        <v>23</v>
      </c>
      <c r="W47" s="115" t="s">
        <v>79</v>
      </c>
      <c r="X47" s="115" t="s">
        <v>23</v>
      </c>
      <c r="Y47" s="115" t="s">
        <v>23</v>
      </c>
      <c r="Z47" s="115" t="s">
        <v>23</v>
      </c>
      <c r="AA47" s="115" t="s">
        <v>23</v>
      </c>
      <c r="AB47" s="115" t="s">
        <v>33844</v>
      </c>
      <c r="AC47" s="115" t="s">
        <v>33845</v>
      </c>
      <c r="AD47" s="115" t="s">
        <v>33846</v>
      </c>
      <c r="AE47" s="115" t="s">
        <v>33527</v>
      </c>
      <c r="AF47" s="115" t="s">
        <v>33528</v>
      </c>
      <c r="AG47" s="115" t="s">
        <v>33281</v>
      </c>
      <c r="AH47" s="115" t="s">
        <v>33282</v>
      </c>
      <c r="AI47" s="115" t="s">
        <v>33283</v>
      </c>
      <c r="AJ47" s="115" t="s">
        <v>33282</v>
      </c>
      <c r="AK47" s="116">
        <v>9.5679759497999992</v>
      </c>
      <c r="AL47" s="116">
        <v>105.4487936944</v>
      </c>
      <c r="AM47" s="115" t="s">
        <v>33847</v>
      </c>
      <c r="AN47" s="115" t="s">
        <v>23</v>
      </c>
      <c r="AO47" s="115" t="s">
        <v>23</v>
      </c>
      <c r="AP47" s="115" t="s">
        <v>33285</v>
      </c>
      <c r="AQ47" s="115" t="s">
        <v>23</v>
      </c>
      <c r="AR47" s="115" t="s">
        <v>23</v>
      </c>
      <c r="AS47" s="115" t="s">
        <v>23</v>
      </c>
      <c r="AT47" s="115" t="s">
        <v>23</v>
      </c>
      <c r="AU47" s="115" t="s">
        <v>23</v>
      </c>
      <c r="AV47" s="115" t="s">
        <v>23</v>
      </c>
      <c r="AW47" s="115" t="s">
        <v>23</v>
      </c>
      <c r="AX47" s="115" t="s">
        <v>33383</v>
      </c>
      <c r="AY47" s="115" t="s">
        <v>33384</v>
      </c>
      <c r="AZ47" s="115" t="s">
        <v>33848</v>
      </c>
      <c r="BA47" s="115" t="s">
        <v>33383</v>
      </c>
      <c r="BB47" s="115" t="s">
        <v>33384</v>
      </c>
      <c r="BC47" s="4">
        <f>SUMIFS('Doanh số khách hàng'!$F:$F,'Doanh số khách hàng'!$A:$A,DSKH!$D47)</f>
        <v>199333.33333333334</v>
      </c>
      <c r="BD47" t="str">
        <f>VLOOKUP($BC47,Master!$A:$D,4,1)</f>
        <v>F2</v>
      </c>
      <c r="BE47" t="str">
        <f t="shared" si="0"/>
        <v>OTC</v>
      </c>
      <c r="BF47" t="str">
        <f t="shared" si="1"/>
        <v>Tỉnh Cà Mau-Xã Hồng Dân</v>
      </c>
    </row>
    <row r="48" spans="1:58" x14ac:dyDescent="0.3">
      <c r="A48" s="114" t="s">
        <v>33849</v>
      </c>
      <c r="B48" s="115" t="s">
        <v>33266</v>
      </c>
      <c r="C48" s="115" t="s">
        <v>33267</v>
      </c>
      <c r="D48" s="115" t="s">
        <v>33850</v>
      </c>
      <c r="E48" s="115" t="s">
        <v>33851</v>
      </c>
      <c r="F48" s="115" t="s">
        <v>22</v>
      </c>
      <c r="G48" s="115" t="s">
        <v>33852</v>
      </c>
      <c r="H48" s="115" t="s">
        <v>33852</v>
      </c>
      <c r="I48" s="115" t="s">
        <v>33853</v>
      </c>
      <c r="J48" s="115" t="s">
        <v>23</v>
      </c>
      <c r="K48" s="115" t="s">
        <v>33752</v>
      </c>
      <c r="L48" s="115" t="s">
        <v>23</v>
      </c>
      <c r="M48" s="115" t="s">
        <v>33854</v>
      </c>
      <c r="N48" s="115" t="s">
        <v>23</v>
      </c>
      <c r="O48" s="115" t="s">
        <v>23</v>
      </c>
      <c r="P48" s="115" t="s">
        <v>33855</v>
      </c>
      <c r="Q48" s="115" t="s">
        <v>23</v>
      </c>
      <c r="R48" s="115" t="s">
        <v>23</v>
      </c>
      <c r="S48" s="115" t="s">
        <v>23</v>
      </c>
      <c r="T48" s="115" t="s">
        <v>23</v>
      </c>
      <c r="U48" s="115" t="s">
        <v>23</v>
      </c>
      <c r="V48" s="115" t="s">
        <v>23</v>
      </c>
      <c r="W48" s="115" t="s">
        <v>79</v>
      </c>
      <c r="X48" s="115" t="s">
        <v>23</v>
      </c>
      <c r="Y48" s="115" t="s">
        <v>23</v>
      </c>
      <c r="Z48" s="115" t="s">
        <v>23</v>
      </c>
      <c r="AA48" s="115" t="s">
        <v>23</v>
      </c>
      <c r="AB48" s="115" t="s">
        <v>33856</v>
      </c>
      <c r="AC48" s="115" t="s">
        <v>33857</v>
      </c>
      <c r="AD48" s="115" t="s">
        <v>33858</v>
      </c>
      <c r="AE48" s="115" t="s">
        <v>33279</v>
      </c>
      <c r="AF48" s="115" t="s">
        <v>33280</v>
      </c>
      <c r="AG48" s="115" t="s">
        <v>33281</v>
      </c>
      <c r="AH48" s="115" t="s">
        <v>33282</v>
      </c>
      <c r="AI48" s="115" t="s">
        <v>33283</v>
      </c>
      <c r="AJ48" s="115" t="s">
        <v>33282</v>
      </c>
      <c r="AK48" s="116">
        <v>9.1783376850000007</v>
      </c>
      <c r="AL48" s="116">
        <v>105.2844765</v>
      </c>
      <c r="AM48" s="115" t="s">
        <v>33859</v>
      </c>
      <c r="AN48" s="115" t="s">
        <v>23</v>
      </c>
      <c r="AO48" s="115" t="s">
        <v>23</v>
      </c>
      <c r="AP48" s="115" t="s">
        <v>80</v>
      </c>
      <c r="AQ48" s="115" t="s">
        <v>23</v>
      </c>
      <c r="AR48" s="115" t="s">
        <v>23</v>
      </c>
      <c r="AS48" s="115" t="s">
        <v>23</v>
      </c>
      <c r="AT48" s="115" t="s">
        <v>23</v>
      </c>
      <c r="AU48" s="115" t="s">
        <v>23</v>
      </c>
      <c r="AV48" s="115" t="s">
        <v>23</v>
      </c>
      <c r="AW48" s="115" t="s">
        <v>23</v>
      </c>
      <c r="AX48" s="115" t="s">
        <v>33299</v>
      </c>
      <c r="AY48" s="115" t="s">
        <v>33300</v>
      </c>
      <c r="AZ48" s="115" t="s">
        <v>33860</v>
      </c>
      <c r="BA48" s="115" t="s">
        <v>33302</v>
      </c>
      <c r="BB48" s="115" t="s">
        <v>33303</v>
      </c>
      <c r="BC48" s="4">
        <f>SUMIFS('Doanh số khách hàng'!$F:$F,'Doanh số khách hàng'!$A:$A,DSKH!$D48)</f>
        <v>0</v>
      </c>
      <c r="BD48" t="str">
        <f>VLOOKUP($BC48,Master!$A:$D,4,1)</f>
        <v>F2</v>
      </c>
      <c r="BE48" t="str">
        <f t="shared" si="0"/>
        <v>GT</v>
      </c>
      <c r="BF48" t="str">
        <f t="shared" si="1"/>
        <v>Tỉnh Cà Mau-Xã Phong Thạnh</v>
      </c>
    </row>
    <row r="49" spans="1:58" x14ac:dyDescent="0.3">
      <c r="A49" s="114" t="s">
        <v>33861</v>
      </c>
      <c r="B49" s="115" t="s">
        <v>33266</v>
      </c>
      <c r="C49" s="115" t="s">
        <v>33267</v>
      </c>
      <c r="D49" s="115" t="s">
        <v>3329</v>
      </c>
      <c r="E49" s="115" t="s">
        <v>33862</v>
      </c>
      <c r="F49" s="115" t="s">
        <v>22</v>
      </c>
      <c r="G49" s="115" t="s">
        <v>33863</v>
      </c>
      <c r="H49" s="115" t="s">
        <v>33863</v>
      </c>
      <c r="I49" s="115" t="s">
        <v>33864</v>
      </c>
      <c r="J49" s="115" t="s">
        <v>23</v>
      </c>
      <c r="K49" s="115" t="s">
        <v>33865</v>
      </c>
      <c r="L49" s="115" t="s">
        <v>23</v>
      </c>
      <c r="M49" s="115" t="s">
        <v>33866</v>
      </c>
      <c r="N49" s="115" t="s">
        <v>33867</v>
      </c>
      <c r="O49" s="115" t="s">
        <v>23</v>
      </c>
      <c r="P49" s="115" t="s">
        <v>33868</v>
      </c>
      <c r="Q49" s="115" t="s">
        <v>23</v>
      </c>
      <c r="R49" s="115" t="s">
        <v>23</v>
      </c>
      <c r="S49" s="115" t="s">
        <v>23</v>
      </c>
      <c r="T49" s="115" t="s">
        <v>23</v>
      </c>
      <c r="U49" s="115" t="s">
        <v>23</v>
      </c>
      <c r="V49" s="115" t="s">
        <v>23</v>
      </c>
      <c r="W49" s="115" t="s">
        <v>79</v>
      </c>
      <c r="X49" s="115" t="s">
        <v>23</v>
      </c>
      <c r="Y49" s="115" t="s">
        <v>23</v>
      </c>
      <c r="Z49" s="115" t="s">
        <v>23</v>
      </c>
      <c r="AA49" s="115" t="s">
        <v>23</v>
      </c>
      <c r="AB49" s="115" t="s">
        <v>33869</v>
      </c>
      <c r="AC49" s="115" t="s">
        <v>33870</v>
      </c>
      <c r="AD49" s="115" t="s">
        <v>33871</v>
      </c>
      <c r="AE49" s="115" t="s">
        <v>33872</v>
      </c>
      <c r="AF49" s="115" t="s">
        <v>33873</v>
      </c>
      <c r="AG49" s="115" t="s">
        <v>33281</v>
      </c>
      <c r="AH49" s="115" t="s">
        <v>33282</v>
      </c>
      <c r="AI49" s="115" t="s">
        <v>33283</v>
      </c>
      <c r="AJ49" s="115" t="s">
        <v>33282</v>
      </c>
      <c r="AK49" s="116">
        <v>9.3564938079999997</v>
      </c>
      <c r="AL49" s="116">
        <v>105.5217289</v>
      </c>
      <c r="AM49" s="115" t="s">
        <v>33874</v>
      </c>
      <c r="AN49" s="115" t="s">
        <v>23</v>
      </c>
      <c r="AO49" s="115" t="s">
        <v>23</v>
      </c>
      <c r="AP49" s="115" t="s">
        <v>33787</v>
      </c>
      <c r="AQ49" s="115" t="s">
        <v>23</v>
      </c>
      <c r="AR49" s="115" t="s">
        <v>23</v>
      </c>
      <c r="AS49" s="115" t="s">
        <v>23</v>
      </c>
      <c r="AT49" s="115" t="s">
        <v>23</v>
      </c>
      <c r="AU49" s="115" t="s">
        <v>23</v>
      </c>
      <c r="AV49" s="115" t="s">
        <v>23</v>
      </c>
      <c r="AW49" s="115" t="s">
        <v>23</v>
      </c>
      <c r="AX49" s="115" t="s">
        <v>33315</v>
      </c>
      <c r="AY49" s="115" t="s">
        <v>33316</v>
      </c>
      <c r="AZ49" s="115" t="s">
        <v>33875</v>
      </c>
      <c r="BA49" s="115" t="s">
        <v>33302</v>
      </c>
      <c r="BB49" s="115" t="s">
        <v>33303</v>
      </c>
      <c r="BC49" s="4">
        <f>SUMIFS('Doanh số khách hàng'!$F:$F,'Doanh số khách hàng'!$A:$A,DSKH!$D49)</f>
        <v>199866.66666666666</v>
      </c>
      <c r="BD49" t="str">
        <f>VLOOKUP($BC49,Master!$A:$D,4,1)</f>
        <v>F2</v>
      </c>
      <c r="BE49" t="str">
        <f t="shared" si="0"/>
        <v>GT</v>
      </c>
      <c r="BF49" t="str">
        <f t="shared" si="1"/>
        <v>Tỉnh Cà Mau-Xã Vĩnh Thanh</v>
      </c>
    </row>
    <row r="50" spans="1:58" x14ac:dyDescent="0.3">
      <c r="A50" s="114" t="s">
        <v>33876</v>
      </c>
      <c r="B50" s="115" t="s">
        <v>33266</v>
      </c>
      <c r="C50" s="115" t="s">
        <v>33267</v>
      </c>
      <c r="D50" s="115" t="s">
        <v>33877</v>
      </c>
      <c r="E50" s="115" t="s">
        <v>33878</v>
      </c>
      <c r="F50" s="115" t="s">
        <v>22</v>
      </c>
      <c r="G50" s="115" t="s">
        <v>33879</v>
      </c>
      <c r="H50" s="115" t="s">
        <v>33879</v>
      </c>
      <c r="I50" s="115" t="s">
        <v>23</v>
      </c>
      <c r="J50" s="115" t="s">
        <v>23</v>
      </c>
      <c r="K50" s="115" t="s">
        <v>33880</v>
      </c>
      <c r="L50" s="115" t="s">
        <v>23</v>
      </c>
      <c r="M50" s="115" t="s">
        <v>33881</v>
      </c>
      <c r="N50" s="115" t="s">
        <v>33882</v>
      </c>
      <c r="O50" s="115" t="s">
        <v>23</v>
      </c>
      <c r="P50" s="115" t="s">
        <v>23</v>
      </c>
      <c r="Q50" s="115" t="s">
        <v>23</v>
      </c>
      <c r="R50" s="115" t="s">
        <v>23</v>
      </c>
      <c r="S50" s="115" t="s">
        <v>23</v>
      </c>
      <c r="T50" s="115" t="s">
        <v>23</v>
      </c>
      <c r="U50" s="115" t="s">
        <v>23</v>
      </c>
      <c r="V50" s="115" t="s">
        <v>23</v>
      </c>
      <c r="W50" s="115" t="s">
        <v>79</v>
      </c>
      <c r="X50" s="115" t="s">
        <v>23</v>
      </c>
      <c r="Y50" s="115" t="s">
        <v>23</v>
      </c>
      <c r="Z50" s="115" t="s">
        <v>23</v>
      </c>
      <c r="AA50" s="115" t="s">
        <v>23</v>
      </c>
      <c r="AB50" s="115" t="s">
        <v>33883</v>
      </c>
      <c r="AC50" s="115" t="s">
        <v>33884</v>
      </c>
      <c r="AD50" s="115" t="s">
        <v>33885</v>
      </c>
      <c r="AE50" s="115" t="s">
        <v>33886</v>
      </c>
      <c r="AF50" s="115" t="s">
        <v>33887</v>
      </c>
      <c r="AG50" s="115" t="s">
        <v>33281</v>
      </c>
      <c r="AH50" s="115" t="s">
        <v>33282</v>
      </c>
      <c r="AI50" s="115" t="s">
        <v>33283</v>
      </c>
      <c r="AJ50" s="115" t="s">
        <v>33282</v>
      </c>
      <c r="AK50" s="116">
        <v>9.4857379509000008</v>
      </c>
      <c r="AL50" s="116">
        <v>105.5119053523</v>
      </c>
      <c r="AM50" s="115" t="s">
        <v>33888</v>
      </c>
      <c r="AN50" s="115" t="s">
        <v>23</v>
      </c>
      <c r="AO50" s="115" t="s">
        <v>33327</v>
      </c>
      <c r="AP50" s="115" t="s">
        <v>33422</v>
      </c>
      <c r="AQ50" s="115" t="s">
        <v>23</v>
      </c>
      <c r="AR50" s="115" t="s">
        <v>23</v>
      </c>
      <c r="AS50" s="115" t="s">
        <v>23</v>
      </c>
      <c r="AT50" s="115" t="s">
        <v>23</v>
      </c>
      <c r="AU50" s="115" t="s">
        <v>23</v>
      </c>
      <c r="AV50" s="115" t="s">
        <v>23</v>
      </c>
      <c r="AW50" s="115" t="s">
        <v>23</v>
      </c>
      <c r="AX50" s="115" t="s">
        <v>33315</v>
      </c>
      <c r="AY50" s="115" t="s">
        <v>33316</v>
      </c>
      <c r="AZ50" s="115" t="s">
        <v>33889</v>
      </c>
      <c r="BA50" s="115" t="s">
        <v>1021</v>
      </c>
      <c r="BB50" s="115" t="s">
        <v>1021</v>
      </c>
      <c r="BC50" s="4">
        <f>SUMIFS('Doanh số khách hàng'!$F:$F,'Doanh số khách hàng'!$A:$A,DSKH!$D50)</f>
        <v>0</v>
      </c>
      <c r="BD50" t="str">
        <f>VLOOKUP($BC50,Master!$A:$D,4,1)</f>
        <v>F2</v>
      </c>
      <c r="BE50" t="str">
        <f t="shared" si="0"/>
        <v>GT</v>
      </c>
      <c r="BF50" t="str">
        <f t="shared" si="1"/>
        <v>Tỉnh Cà Mau-Xã Ninh Quới</v>
      </c>
    </row>
    <row r="51" spans="1:58" x14ac:dyDescent="0.3">
      <c r="A51" s="114" t="s">
        <v>33890</v>
      </c>
      <c r="B51" s="115" t="s">
        <v>33266</v>
      </c>
      <c r="C51" s="115" t="s">
        <v>33267</v>
      </c>
      <c r="D51" s="115" t="s">
        <v>17960</v>
      </c>
      <c r="E51" s="115" t="s">
        <v>33891</v>
      </c>
      <c r="F51" s="115" t="s">
        <v>22</v>
      </c>
      <c r="G51" s="115" t="s">
        <v>33892</v>
      </c>
      <c r="H51" s="115" t="s">
        <v>33892</v>
      </c>
      <c r="I51" s="115" t="s">
        <v>33893</v>
      </c>
      <c r="J51" s="115" t="s">
        <v>23</v>
      </c>
      <c r="K51" s="115" t="s">
        <v>33765</v>
      </c>
      <c r="L51" s="115" t="s">
        <v>23</v>
      </c>
      <c r="M51" s="115" t="s">
        <v>33894</v>
      </c>
      <c r="N51" s="115" t="s">
        <v>33895</v>
      </c>
      <c r="O51" s="115" t="s">
        <v>23</v>
      </c>
      <c r="P51" s="115" t="s">
        <v>33893</v>
      </c>
      <c r="Q51" s="115" t="s">
        <v>23</v>
      </c>
      <c r="R51" s="115" t="s">
        <v>23</v>
      </c>
      <c r="S51" s="115" t="s">
        <v>23</v>
      </c>
      <c r="T51" s="115" t="s">
        <v>23</v>
      </c>
      <c r="U51" s="115" t="s">
        <v>23</v>
      </c>
      <c r="V51" s="115" t="s">
        <v>23</v>
      </c>
      <c r="W51" s="115" t="s">
        <v>79</v>
      </c>
      <c r="X51" s="115" t="s">
        <v>23</v>
      </c>
      <c r="Y51" s="115" t="s">
        <v>23</v>
      </c>
      <c r="Z51" s="115" t="s">
        <v>23</v>
      </c>
      <c r="AA51" s="115" t="s">
        <v>23</v>
      </c>
      <c r="AB51" s="115" t="s">
        <v>33896</v>
      </c>
      <c r="AC51" s="115" t="s">
        <v>33897</v>
      </c>
      <c r="AD51" s="115" t="s">
        <v>33898</v>
      </c>
      <c r="AE51" s="115" t="s">
        <v>33501</v>
      </c>
      <c r="AF51" s="115" t="s">
        <v>33502</v>
      </c>
      <c r="AG51" s="115" t="s">
        <v>33281</v>
      </c>
      <c r="AH51" s="115" t="s">
        <v>33282</v>
      </c>
      <c r="AI51" s="115" t="s">
        <v>33283</v>
      </c>
      <c r="AJ51" s="115" t="s">
        <v>33282</v>
      </c>
      <c r="AK51" s="116">
        <v>9.2451604679999999</v>
      </c>
      <c r="AL51" s="116">
        <v>105.4540215</v>
      </c>
      <c r="AM51" s="115" t="s">
        <v>33899</v>
      </c>
      <c r="AN51" s="115" t="s">
        <v>23</v>
      </c>
      <c r="AO51" s="115" t="s">
        <v>33256</v>
      </c>
      <c r="AP51" s="115" t="s">
        <v>80</v>
      </c>
      <c r="AQ51" s="115" t="s">
        <v>23</v>
      </c>
      <c r="AR51" s="115" t="s">
        <v>23</v>
      </c>
      <c r="AS51" s="115" t="s">
        <v>23</v>
      </c>
      <c r="AT51" s="115" t="s">
        <v>23</v>
      </c>
      <c r="AU51" s="115" t="s">
        <v>23</v>
      </c>
      <c r="AV51" s="115" t="s">
        <v>23</v>
      </c>
      <c r="AW51" s="115" t="s">
        <v>23</v>
      </c>
      <c r="AX51" s="115" t="s">
        <v>33299</v>
      </c>
      <c r="AY51" s="115" t="s">
        <v>33300</v>
      </c>
      <c r="AZ51" s="115" t="s">
        <v>33900</v>
      </c>
      <c r="BA51" s="115" t="s">
        <v>1021</v>
      </c>
      <c r="BB51" s="115" t="s">
        <v>1021</v>
      </c>
      <c r="BC51" s="4">
        <f>SUMIFS('Doanh số khách hàng'!$F:$F,'Doanh số khách hàng'!$A:$A,DSKH!$D51)</f>
        <v>63700</v>
      </c>
      <c r="BD51" t="str">
        <f>VLOOKUP($BC51,Master!$A:$D,4,1)</f>
        <v>F2</v>
      </c>
      <c r="BE51" t="str">
        <f t="shared" si="0"/>
        <v>GT</v>
      </c>
      <c r="BF51" t="str">
        <f t="shared" si="1"/>
        <v>Tỉnh Cà Mau-Phường Giá Rai</v>
      </c>
    </row>
    <row r="52" spans="1:58" x14ac:dyDescent="0.3">
      <c r="A52" s="114" t="s">
        <v>33757</v>
      </c>
      <c r="B52" s="115" t="s">
        <v>33266</v>
      </c>
      <c r="C52" s="115" t="s">
        <v>33267</v>
      </c>
      <c r="D52" s="115" t="s">
        <v>33901</v>
      </c>
      <c r="E52" s="115" t="s">
        <v>33902</v>
      </c>
      <c r="F52" s="115" t="s">
        <v>22</v>
      </c>
      <c r="G52" s="115" t="s">
        <v>33903</v>
      </c>
      <c r="H52" s="115" t="s">
        <v>33903</v>
      </c>
      <c r="I52" s="115" t="s">
        <v>23</v>
      </c>
      <c r="J52" s="115" t="s">
        <v>23</v>
      </c>
      <c r="K52" s="115" t="s">
        <v>33390</v>
      </c>
      <c r="L52" s="115" t="s">
        <v>23</v>
      </c>
      <c r="M52" s="115" t="s">
        <v>33904</v>
      </c>
      <c r="N52" s="115" t="s">
        <v>33905</v>
      </c>
      <c r="O52" s="115" t="s">
        <v>23</v>
      </c>
      <c r="P52" s="115" t="s">
        <v>23</v>
      </c>
      <c r="Q52" s="115" t="s">
        <v>23</v>
      </c>
      <c r="R52" s="115" t="s">
        <v>23</v>
      </c>
      <c r="S52" s="115" t="s">
        <v>23</v>
      </c>
      <c r="T52" s="115" t="s">
        <v>23</v>
      </c>
      <c r="U52" s="115" t="s">
        <v>23</v>
      </c>
      <c r="V52" s="115" t="s">
        <v>23</v>
      </c>
      <c r="W52" s="115" t="s">
        <v>79</v>
      </c>
      <c r="X52" s="115" t="s">
        <v>23</v>
      </c>
      <c r="Y52" s="115" t="s">
        <v>23</v>
      </c>
      <c r="Z52" s="115" t="s">
        <v>23</v>
      </c>
      <c r="AA52" s="115" t="s">
        <v>23</v>
      </c>
      <c r="AB52" s="115" t="s">
        <v>33906</v>
      </c>
      <c r="AC52" s="115" t="s">
        <v>33907</v>
      </c>
      <c r="AD52" s="115" t="s">
        <v>33908</v>
      </c>
      <c r="AE52" s="115" t="s">
        <v>33909</v>
      </c>
      <c r="AF52" s="115" t="s">
        <v>33910</v>
      </c>
      <c r="AG52" s="115" t="s">
        <v>33281</v>
      </c>
      <c r="AH52" s="115" t="s">
        <v>33282</v>
      </c>
      <c r="AI52" s="115" t="s">
        <v>33283</v>
      </c>
      <c r="AJ52" s="115" t="s">
        <v>33282</v>
      </c>
      <c r="AK52" s="116">
        <v>9.3373102427999992</v>
      </c>
      <c r="AL52" s="116">
        <v>105.3547597773</v>
      </c>
      <c r="AM52" s="115" t="s">
        <v>33911</v>
      </c>
      <c r="AN52" s="115" t="s">
        <v>23</v>
      </c>
      <c r="AO52" s="115" t="s">
        <v>33327</v>
      </c>
      <c r="AP52" s="115" t="s">
        <v>80</v>
      </c>
      <c r="AQ52" s="115" t="s">
        <v>23</v>
      </c>
      <c r="AR52" s="115" t="s">
        <v>23</v>
      </c>
      <c r="AS52" s="115" t="s">
        <v>23</v>
      </c>
      <c r="AT52" s="115" t="s">
        <v>1020</v>
      </c>
      <c r="AU52" s="115" t="s">
        <v>23</v>
      </c>
      <c r="AV52" s="115" t="s">
        <v>23</v>
      </c>
      <c r="AW52" s="115" t="s">
        <v>23</v>
      </c>
      <c r="AX52" s="115" t="s">
        <v>33299</v>
      </c>
      <c r="AY52" s="115" t="s">
        <v>33300</v>
      </c>
      <c r="AZ52" s="115" t="s">
        <v>33912</v>
      </c>
      <c r="BA52" s="115" t="s">
        <v>1021</v>
      </c>
      <c r="BB52" s="115" t="s">
        <v>1021</v>
      </c>
      <c r="BC52" s="4">
        <f>SUMIFS('Doanh số khách hàng'!$F:$F,'Doanh số khách hàng'!$A:$A,DSKH!$D52)</f>
        <v>0</v>
      </c>
      <c r="BD52" t="str">
        <f>VLOOKUP($BC52,Master!$A:$D,4,1)</f>
        <v>F2</v>
      </c>
      <c r="BE52" t="str">
        <f t="shared" si="0"/>
        <v>GT</v>
      </c>
      <c r="BF52" t="str">
        <f t="shared" si="1"/>
        <v>Tỉnh Cà Mau-Xã Phong Hiệp</v>
      </c>
    </row>
    <row r="53" spans="1:58" x14ac:dyDescent="0.3">
      <c r="A53" s="114" t="s">
        <v>33913</v>
      </c>
      <c r="B53" s="115" t="s">
        <v>33266</v>
      </c>
      <c r="C53" s="115" t="s">
        <v>33267</v>
      </c>
      <c r="D53" s="115" t="s">
        <v>16288</v>
      </c>
      <c r="E53" s="115" t="s">
        <v>33914</v>
      </c>
      <c r="F53" s="115" t="s">
        <v>22</v>
      </c>
      <c r="G53" s="115" t="s">
        <v>33915</v>
      </c>
      <c r="H53" s="115" t="s">
        <v>33915</v>
      </c>
      <c r="I53" s="115" t="s">
        <v>33916</v>
      </c>
      <c r="J53" s="115" t="s">
        <v>23</v>
      </c>
      <c r="K53" s="115" t="s">
        <v>33917</v>
      </c>
      <c r="L53" s="115" t="s">
        <v>23</v>
      </c>
      <c r="M53" s="115" t="s">
        <v>33918</v>
      </c>
      <c r="N53" s="115" t="s">
        <v>33919</v>
      </c>
      <c r="O53" s="115" t="s">
        <v>23</v>
      </c>
      <c r="P53" s="115" t="s">
        <v>33916</v>
      </c>
      <c r="Q53" s="115" t="s">
        <v>23</v>
      </c>
      <c r="R53" s="115" t="s">
        <v>23</v>
      </c>
      <c r="S53" s="115" t="s">
        <v>23</v>
      </c>
      <c r="T53" s="115" t="s">
        <v>23</v>
      </c>
      <c r="U53" s="115" t="s">
        <v>23</v>
      </c>
      <c r="V53" s="115" t="s">
        <v>23</v>
      </c>
      <c r="W53" s="115" t="s">
        <v>79</v>
      </c>
      <c r="X53" s="115" t="s">
        <v>23</v>
      </c>
      <c r="Y53" s="115" t="s">
        <v>23</v>
      </c>
      <c r="Z53" s="115" t="s">
        <v>23</v>
      </c>
      <c r="AA53" s="115" t="s">
        <v>23</v>
      </c>
      <c r="AB53" s="115" t="s">
        <v>33920</v>
      </c>
      <c r="AC53" s="115" t="s">
        <v>33921</v>
      </c>
      <c r="AD53" s="115" t="s">
        <v>33278</v>
      </c>
      <c r="AE53" s="115" t="s">
        <v>33922</v>
      </c>
      <c r="AF53" s="115" t="s">
        <v>33923</v>
      </c>
      <c r="AG53" s="115" t="s">
        <v>33281</v>
      </c>
      <c r="AH53" s="115" t="s">
        <v>33282</v>
      </c>
      <c r="AI53" s="115" t="s">
        <v>33283</v>
      </c>
      <c r="AJ53" s="115" t="s">
        <v>33282</v>
      </c>
      <c r="AK53" s="116">
        <v>9.3146867849999992</v>
      </c>
      <c r="AL53" s="116">
        <v>105.7196297</v>
      </c>
      <c r="AM53" s="115" t="s">
        <v>23</v>
      </c>
      <c r="AN53" s="115" t="s">
        <v>23</v>
      </c>
      <c r="AO53" s="115" t="s">
        <v>33367</v>
      </c>
      <c r="AP53" s="115" t="s">
        <v>33285</v>
      </c>
      <c r="AQ53" s="115" t="s">
        <v>23</v>
      </c>
      <c r="AR53" s="115" t="s">
        <v>23</v>
      </c>
      <c r="AS53" s="115" t="s">
        <v>23</v>
      </c>
      <c r="AT53" s="115" t="s">
        <v>23</v>
      </c>
      <c r="AU53" s="115" t="s">
        <v>23</v>
      </c>
      <c r="AV53" s="115" t="s">
        <v>23</v>
      </c>
      <c r="AW53" s="115" t="s">
        <v>23</v>
      </c>
      <c r="AX53" s="115" t="s">
        <v>33383</v>
      </c>
      <c r="AY53" s="115" t="s">
        <v>33384</v>
      </c>
      <c r="AZ53" s="115" t="s">
        <v>33924</v>
      </c>
      <c r="BA53" s="115" t="s">
        <v>1021</v>
      </c>
      <c r="BB53" s="115" t="s">
        <v>1021</v>
      </c>
      <c r="BC53" s="4">
        <f>SUMIFS('Doanh số khách hàng'!$F:$F,'Doanh số khách hàng'!$A:$A,DSKH!$D53)</f>
        <v>273333.33333333331</v>
      </c>
      <c r="BD53" t="str">
        <f>VLOOKUP($BC53,Master!$A:$D,4,1)</f>
        <v>F2</v>
      </c>
      <c r="BE53" t="str">
        <f t="shared" si="0"/>
        <v>OTC</v>
      </c>
      <c r="BF53" t="str">
        <f t="shared" si="1"/>
        <v>Tỉnh Cà Mau-Xã Vĩnh Lợi</v>
      </c>
    </row>
    <row r="54" spans="1:58" x14ac:dyDescent="0.3">
      <c r="A54" s="114" t="s">
        <v>33255</v>
      </c>
      <c r="B54" s="115" t="s">
        <v>33266</v>
      </c>
      <c r="C54" s="115" t="s">
        <v>33267</v>
      </c>
      <c r="D54" s="115" t="s">
        <v>17424</v>
      </c>
      <c r="E54" s="115" t="s">
        <v>33925</v>
      </c>
      <c r="F54" s="115" t="s">
        <v>22</v>
      </c>
      <c r="G54" s="115" t="s">
        <v>33926</v>
      </c>
      <c r="H54" s="115" t="s">
        <v>33926</v>
      </c>
      <c r="I54" s="115" t="s">
        <v>33927</v>
      </c>
      <c r="J54" s="115" t="s">
        <v>23</v>
      </c>
      <c r="K54" s="115" t="s">
        <v>33928</v>
      </c>
      <c r="L54" s="115" t="s">
        <v>23</v>
      </c>
      <c r="M54" s="115" t="s">
        <v>33929</v>
      </c>
      <c r="N54" s="115" t="s">
        <v>33930</v>
      </c>
      <c r="O54" s="115" t="s">
        <v>23</v>
      </c>
      <c r="P54" s="115" t="s">
        <v>33927</v>
      </c>
      <c r="Q54" s="115" t="s">
        <v>23</v>
      </c>
      <c r="R54" s="115" t="s">
        <v>23</v>
      </c>
      <c r="S54" s="115" t="s">
        <v>23</v>
      </c>
      <c r="T54" s="115" t="s">
        <v>23</v>
      </c>
      <c r="U54" s="115" t="s">
        <v>23</v>
      </c>
      <c r="V54" s="115" t="s">
        <v>23</v>
      </c>
      <c r="W54" s="115" t="s">
        <v>79</v>
      </c>
      <c r="X54" s="115" t="s">
        <v>23</v>
      </c>
      <c r="Y54" s="115" t="s">
        <v>23</v>
      </c>
      <c r="Z54" s="115" t="s">
        <v>23</v>
      </c>
      <c r="AA54" s="115" t="s">
        <v>23</v>
      </c>
      <c r="AB54" s="115" t="s">
        <v>33931</v>
      </c>
      <c r="AC54" s="115" t="s">
        <v>33932</v>
      </c>
      <c r="AD54" s="115" t="s">
        <v>33933</v>
      </c>
      <c r="AE54" s="115" t="s">
        <v>33934</v>
      </c>
      <c r="AF54" s="115" t="s">
        <v>33935</v>
      </c>
      <c r="AG54" s="115" t="s">
        <v>33281</v>
      </c>
      <c r="AH54" s="115" t="s">
        <v>33282</v>
      </c>
      <c r="AI54" s="115" t="s">
        <v>33283</v>
      </c>
      <c r="AJ54" s="115" t="s">
        <v>33282</v>
      </c>
      <c r="AK54" s="116">
        <v>9.3603464540000001</v>
      </c>
      <c r="AL54" s="116">
        <v>105.67261329999999</v>
      </c>
      <c r="AM54" s="115" t="s">
        <v>33936</v>
      </c>
      <c r="AN54" s="115" t="s">
        <v>23</v>
      </c>
      <c r="AO54" s="115" t="s">
        <v>33367</v>
      </c>
      <c r="AP54" s="115" t="s">
        <v>33285</v>
      </c>
      <c r="AQ54" s="115" t="s">
        <v>23</v>
      </c>
      <c r="AR54" s="115" t="s">
        <v>23</v>
      </c>
      <c r="AS54" s="115" t="s">
        <v>23</v>
      </c>
      <c r="AT54" s="115" t="s">
        <v>23</v>
      </c>
      <c r="AU54" s="115" t="s">
        <v>23</v>
      </c>
      <c r="AV54" s="115" t="s">
        <v>23</v>
      </c>
      <c r="AW54" s="115" t="s">
        <v>23</v>
      </c>
      <c r="AX54" s="115" t="s">
        <v>33383</v>
      </c>
      <c r="AY54" s="115" t="s">
        <v>33384</v>
      </c>
      <c r="AZ54" s="115" t="s">
        <v>33937</v>
      </c>
      <c r="BA54" s="115" t="s">
        <v>33302</v>
      </c>
      <c r="BB54" s="115" t="s">
        <v>33303</v>
      </c>
      <c r="BC54" s="4">
        <f>SUMIFS('Doanh số khách hàng'!$F:$F,'Doanh số khách hàng'!$A:$A,DSKH!$D54)</f>
        <v>2859266.6666666665</v>
      </c>
      <c r="BD54" t="str">
        <f>VLOOKUP($BC54,Master!$A:$D,4,1)</f>
        <v>F4</v>
      </c>
      <c r="BE54" t="str">
        <f t="shared" si="0"/>
        <v>OTC</v>
      </c>
      <c r="BF54" t="str">
        <f t="shared" si="1"/>
        <v>Tỉnh Cà Mau-Xã Châu Thới</v>
      </c>
    </row>
    <row r="55" spans="1:58" x14ac:dyDescent="0.3">
      <c r="A55" s="114" t="s">
        <v>33938</v>
      </c>
      <c r="B55" s="115" t="s">
        <v>33266</v>
      </c>
      <c r="C55" s="115" t="s">
        <v>33267</v>
      </c>
      <c r="D55" s="115" t="s">
        <v>33144</v>
      </c>
      <c r="E55" s="115" t="s">
        <v>33939</v>
      </c>
      <c r="F55" s="115" t="s">
        <v>22</v>
      </c>
      <c r="G55" s="115" t="s">
        <v>33940</v>
      </c>
      <c r="H55" s="115" t="s">
        <v>33940</v>
      </c>
      <c r="I55" s="115" t="s">
        <v>33941</v>
      </c>
      <c r="J55" s="115" t="s">
        <v>23</v>
      </c>
      <c r="K55" s="115" t="s">
        <v>33942</v>
      </c>
      <c r="L55" s="115" t="s">
        <v>23</v>
      </c>
      <c r="M55" s="115" t="s">
        <v>33943</v>
      </c>
      <c r="N55" s="115" t="s">
        <v>33944</v>
      </c>
      <c r="O55" s="115" t="s">
        <v>23</v>
      </c>
      <c r="P55" s="115" t="s">
        <v>33941</v>
      </c>
      <c r="Q55" s="115" t="s">
        <v>23</v>
      </c>
      <c r="R55" s="115" t="s">
        <v>23</v>
      </c>
      <c r="S55" s="115" t="s">
        <v>23</v>
      </c>
      <c r="T55" s="115" t="s">
        <v>23</v>
      </c>
      <c r="U55" s="115" t="s">
        <v>23</v>
      </c>
      <c r="V55" s="115" t="s">
        <v>23</v>
      </c>
      <c r="W55" s="115" t="s">
        <v>79</v>
      </c>
      <c r="X55" s="115" t="s">
        <v>23</v>
      </c>
      <c r="Y55" s="115" t="s">
        <v>23</v>
      </c>
      <c r="Z55" s="115" t="s">
        <v>23</v>
      </c>
      <c r="AA55" s="115" t="s">
        <v>23</v>
      </c>
      <c r="AB55" s="115" t="s">
        <v>33945</v>
      </c>
      <c r="AC55" s="115" t="s">
        <v>33644</v>
      </c>
      <c r="AD55" s="115" t="s">
        <v>33743</v>
      </c>
      <c r="AE55" s="115" t="s">
        <v>33501</v>
      </c>
      <c r="AF55" s="115" t="s">
        <v>33502</v>
      </c>
      <c r="AG55" s="115" t="s">
        <v>33281</v>
      </c>
      <c r="AH55" s="115" t="s">
        <v>33282</v>
      </c>
      <c r="AI55" s="115" t="s">
        <v>33283</v>
      </c>
      <c r="AJ55" s="115" t="s">
        <v>33282</v>
      </c>
      <c r="AK55" s="116">
        <v>9.2392492865999998</v>
      </c>
      <c r="AL55" s="116">
        <v>105.46106077730001</v>
      </c>
      <c r="AM55" s="115" t="s">
        <v>33946</v>
      </c>
      <c r="AN55" s="115" t="s">
        <v>23</v>
      </c>
      <c r="AO55" s="115" t="s">
        <v>33367</v>
      </c>
      <c r="AP55" s="115" t="s">
        <v>33285</v>
      </c>
      <c r="AQ55" s="115" t="s">
        <v>23</v>
      </c>
      <c r="AR55" s="115" t="s">
        <v>23</v>
      </c>
      <c r="AS55" s="115" t="s">
        <v>23</v>
      </c>
      <c r="AT55" s="115" t="s">
        <v>23</v>
      </c>
      <c r="AU55" s="115" t="s">
        <v>23</v>
      </c>
      <c r="AV55" s="115" t="s">
        <v>23</v>
      </c>
      <c r="AW55" s="115" t="s">
        <v>23</v>
      </c>
      <c r="AX55" s="115" t="s">
        <v>33286</v>
      </c>
      <c r="AY55" s="115" t="s">
        <v>33287</v>
      </c>
      <c r="AZ55" s="115" t="s">
        <v>33947</v>
      </c>
      <c r="BA55" s="115" t="s">
        <v>33286</v>
      </c>
      <c r="BB55" s="115" t="s">
        <v>33287</v>
      </c>
      <c r="BC55" s="4">
        <f>SUMIFS('Doanh số khách hàng'!$F:$F,'Doanh số khách hàng'!$A:$A,DSKH!$D55)</f>
        <v>136666.66666666666</v>
      </c>
      <c r="BD55" t="str">
        <f>VLOOKUP($BC55,Master!$A:$D,4,1)</f>
        <v>F2</v>
      </c>
      <c r="BE55" t="str">
        <f t="shared" si="0"/>
        <v>OTC</v>
      </c>
      <c r="BF55" t="str">
        <f t="shared" si="1"/>
        <v>Tỉnh Cà Mau-Phường Giá Rai</v>
      </c>
    </row>
    <row r="56" spans="1:58" x14ac:dyDescent="0.3">
      <c r="A56" s="114" t="s">
        <v>33576</v>
      </c>
      <c r="B56" s="115" t="s">
        <v>33266</v>
      </c>
      <c r="C56" s="115" t="s">
        <v>33267</v>
      </c>
      <c r="D56" s="115" t="s">
        <v>33948</v>
      </c>
      <c r="E56" s="115" t="s">
        <v>33949</v>
      </c>
      <c r="F56" s="115" t="s">
        <v>22</v>
      </c>
      <c r="G56" s="115" t="s">
        <v>33950</v>
      </c>
      <c r="H56" s="115" t="s">
        <v>33950</v>
      </c>
      <c r="I56" s="115" t="s">
        <v>23</v>
      </c>
      <c r="J56" s="115" t="s">
        <v>23</v>
      </c>
      <c r="K56" s="115" t="s">
        <v>33951</v>
      </c>
      <c r="L56" s="115" t="s">
        <v>23</v>
      </c>
      <c r="M56" s="115" t="s">
        <v>33952</v>
      </c>
      <c r="N56" s="115" t="s">
        <v>33953</v>
      </c>
      <c r="O56" s="115" t="s">
        <v>23</v>
      </c>
      <c r="P56" s="115" t="s">
        <v>23</v>
      </c>
      <c r="Q56" s="115" t="s">
        <v>23</v>
      </c>
      <c r="R56" s="115" t="s">
        <v>23</v>
      </c>
      <c r="S56" s="115" t="s">
        <v>23</v>
      </c>
      <c r="T56" s="115" t="s">
        <v>23</v>
      </c>
      <c r="U56" s="115" t="s">
        <v>23</v>
      </c>
      <c r="V56" s="115" t="s">
        <v>23</v>
      </c>
      <c r="W56" s="115" t="s">
        <v>79</v>
      </c>
      <c r="X56" s="115" t="s">
        <v>23</v>
      </c>
      <c r="Y56" s="115" t="s">
        <v>23</v>
      </c>
      <c r="Z56" s="115" t="s">
        <v>23</v>
      </c>
      <c r="AA56" s="115" t="s">
        <v>23</v>
      </c>
      <c r="AB56" s="115" t="s">
        <v>33954</v>
      </c>
      <c r="AC56" s="115" t="s">
        <v>33955</v>
      </c>
      <c r="AD56" s="115" t="s">
        <v>33955</v>
      </c>
      <c r="AE56" s="115" t="s">
        <v>33822</v>
      </c>
      <c r="AF56" s="115" t="s">
        <v>33823</v>
      </c>
      <c r="AG56" s="115" t="s">
        <v>33281</v>
      </c>
      <c r="AH56" s="115" t="s">
        <v>33282</v>
      </c>
      <c r="AI56" s="115" t="s">
        <v>33283</v>
      </c>
      <c r="AJ56" s="115" t="s">
        <v>33282</v>
      </c>
      <c r="AK56" s="116">
        <v>9.2575296891000001</v>
      </c>
      <c r="AL56" s="116">
        <v>105.5118870204</v>
      </c>
      <c r="AM56" s="115" t="s">
        <v>33956</v>
      </c>
      <c r="AN56" s="115" t="s">
        <v>23</v>
      </c>
      <c r="AO56" s="115" t="s">
        <v>33327</v>
      </c>
      <c r="AP56" s="115" t="s">
        <v>80</v>
      </c>
      <c r="AQ56" s="115" t="s">
        <v>23</v>
      </c>
      <c r="AR56" s="115" t="s">
        <v>23</v>
      </c>
      <c r="AS56" s="115" t="s">
        <v>23</v>
      </c>
      <c r="AT56" s="115" t="s">
        <v>1020</v>
      </c>
      <c r="AU56" s="115" t="s">
        <v>23</v>
      </c>
      <c r="AV56" s="115" t="s">
        <v>23</v>
      </c>
      <c r="AW56" s="115" t="s">
        <v>23</v>
      </c>
      <c r="AX56" s="115" t="s">
        <v>33315</v>
      </c>
      <c r="AY56" s="115" t="s">
        <v>33316</v>
      </c>
      <c r="AZ56" s="115" t="s">
        <v>33957</v>
      </c>
      <c r="BA56" s="115" t="s">
        <v>1021</v>
      </c>
      <c r="BB56" s="115" t="s">
        <v>1021</v>
      </c>
      <c r="BC56" s="4">
        <f>SUMIFS('Doanh số khách hàng'!$F:$F,'Doanh số khách hàng'!$A:$A,DSKH!$D56)</f>
        <v>0</v>
      </c>
      <c r="BD56" t="str">
        <f>VLOOKUP($BC56,Master!$A:$D,4,1)</f>
        <v>F2</v>
      </c>
      <c r="BE56" t="str">
        <f t="shared" si="0"/>
        <v>GT</v>
      </c>
      <c r="BF56" t="str">
        <f t="shared" si="1"/>
        <v>Tỉnh Cà Mau-Phường Láng Tròn</v>
      </c>
    </row>
    <row r="57" spans="1:58" x14ac:dyDescent="0.3">
      <c r="A57" s="114" t="s">
        <v>33958</v>
      </c>
      <c r="B57" s="115" t="s">
        <v>33266</v>
      </c>
      <c r="C57" s="115" t="s">
        <v>33267</v>
      </c>
      <c r="D57" s="115" t="s">
        <v>33959</v>
      </c>
      <c r="E57" s="115" t="s">
        <v>33960</v>
      </c>
      <c r="F57" s="115" t="s">
        <v>22</v>
      </c>
      <c r="G57" s="115" t="s">
        <v>33961</v>
      </c>
      <c r="H57" s="115" t="s">
        <v>33961</v>
      </c>
      <c r="I57" s="115" t="s">
        <v>33962</v>
      </c>
      <c r="J57" s="115" t="s">
        <v>23</v>
      </c>
      <c r="K57" s="115" t="s">
        <v>33752</v>
      </c>
      <c r="L57" s="115" t="s">
        <v>23</v>
      </c>
      <c r="M57" s="115" t="s">
        <v>33963</v>
      </c>
      <c r="N57" s="115" t="s">
        <v>33964</v>
      </c>
      <c r="O57" s="115" t="s">
        <v>23</v>
      </c>
      <c r="P57" s="115" t="s">
        <v>33965</v>
      </c>
      <c r="Q57" s="115" t="s">
        <v>23</v>
      </c>
      <c r="R57" s="115" t="s">
        <v>23</v>
      </c>
      <c r="S57" s="115" t="s">
        <v>23</v>
      </c>
      <c r="T57" s="115" t="s">
        <v>23</v>
      </c>
      <c r="U57" s="115" t="s">
        <v>23</v>
      </c>
      <c r="V57" s="115" t="s">
        <v>23</v>
      </c>
      <c r="W57" s="115" t="s">
        <v>79</v>
      </c>
      <c r="X57" s="115" t="s">
        <v>23</v>
      </c>
      <c r="Y57" s="115" t="s">
        <v>23</v>
      </c>
      <c r="Z57" s="115" t="s">
        <v>23</v>
      </c>
      <c r="AA57" s="115" t="s">
        <v>23</v>
      </c>
      <c r="AB57" s="115" t="s">
        <v>33966</v>
      </c>
      <c r="AC57" s="115" t="s">
        <v>33454</v>
      </c>
      <c r="AD57" s="115" t="s">
        <v>33967</v>
      </c>
      <c r="AE57" s="115" t="s">
        <v>33434</v>
      </c>
      <c r="AF57" s="115" t="s">
        <v>33435</v>
      </c>
      <c r="AG57" s="115" t="s">
        <v>33281</v>
      </c>
      <c r="AH57" s="115" t="s">
        <v>33282</v>
      </c>
      <c r="AI57" s="115" t="s">
        <v>33283</v>
      </c>
      <c r="AJ57" s="115" t="s">
        <v>33282</v>
      </c>
      <c r="AK57" s="116">
        <v>9.2645483641999995</v>
      </c>
      <c r="AL57" s="116">
        <v>105.56617286060001</v>
      </c>
      <c r="AM57" s="115" t="s">
        <v>33968</v>
      </c>
      <c r="AN57" s="115" t="s">
        <v>23</v>
      </c>
      <c r="AO57" s="115" t="s">
        <v>23</v>
      </c>
      <c r="AP57" s="115" t="s">
        <v>33285</v>
      </c>
      <c r="AQ57" s="115" t="s">
        <v>23</v>
      </c>
      <c r="AR57" s="115" t="s">
        <v>23</v>
      </c>
      <c r="AS57" s="115" t="s">
        <v>23</v>
      </c>
      <c r="AT57" s="115" t="s">
        <v>1020</v>
      </c>
      <c r="AU57" s="115" t="s">
        <v>23</v>
      </c>
      <c r="AV57" s="115" t="s">
        <v>33452</v>
      </c>
      <c r="AW57" s="115" t="s">
        <v>23</v>
      </c>
      <c r="AX57" s="115" t="s">
        <v>33383</v>
      </c>
      <c r="AY57" s="115" t="s">
        <v>33384</v>
      </c>
      <c r="AZ57" s="115" t="s">
        <v>33969</v>
      </c>
      <c r="BA57" s="115" t="s">
        <v>23</v>
      </c>
      <c r="BB57" s="115" t="s">
        <v>23</v>
      </c>
      <c r="BC57" s="4">
        <f>SUMIFS('Doanh số khách hàng'!$F:$F,'Doanh số khách hàng'!$A:$A,DSKH!$D57)</f>
        <v>0</v>
      </c>
      <c r="BD57" t="str">
        <f>VLOOKUP($BC57,Master!$A:$D,4,1)</f>
        <v>F2</v>
      </c>
      <c r="BE57" t="str">
        <f t="shared" si="0"/>
        <v>OTC</v>
      </c>
      <c r="BF57" t="str">
        <f t="shared" si="1"/>
        <v>Tỉnh Cà Mau-Xã Vĩnh Mỹ</v>
      </c>
    </row>
    <row r="58" spans="1:58" x14ac:dyDescent="0.3">
      <c r="A58" s="114" t="s">
        <v>33970</v>
      </c>
      <c r="B58" s="115" t="s">
        <v>33266</v>
      </c>
      <c r="C58" s="115" t="s">
        <v>33267</v>
      </c>
      <c r="D58" s="115" t="s">
        <v>33971</v>
      </c>
      <c r="E58" s="115" t="s">
        <v>33972</v>
      </c>
      <c r="F58" s="115" t="s">
        <v>22</v>
      </c>
      <c r="G58" s="115" t="s">
        <v>33973</v>
      </c>
      <c r="H58" s="115" t="s">
        <v>33973</v>
      </c>
      <c r="I58" s="115" t="s">
        <v>23</v>
      </c>
      <c r="J58" s="115" t="s">
        <v>23</v>
      </c>
      <c r="K58" s="115" t="s">
        <v>33413</v>
      </c>
      <c r="L58" s="115" t="s">
        <v>23</v>
      </c>
      <c r="M58" s="115" t="s">
        <v>33974</v>
      </c>
      <c r="N58" s="115" t="s">
        <v>33975</v>
      </c>
      <c r="O58" s="115" t="s">
        <v>23</v>
      </c>
      <c r="P58" s="115" t="s">
        <v>23</v>
      </c>
      <c r="Q58" s="115" t="s">
        <v>23</v>
      </c>
      <c r="R58" s="115" t="s">
        <v>23</v>
      </c>
      <c r="S58" s="115" t="s">
        <v>23</v>
      </c>
      <c r="T58" s="115" t="s">
        <v>23</v>
      </c>
      <c r="U58" s="115" t="s">
        <v>23</v>
      </c>
      <c r="V58" s="115" t="s">
        <v>23</v>
      </c>
      <c r="W58" s="115" t="s">
        <v>79</v>
      </c>
      <c r="X58" s="115" t="s">
        <v>23</v>
      </c>
      <c r="Y58" s="115" t="s">
        <v>23</v>
      </c>
      <c r="Z58" s="115" t="s">
        <v>23</v>
      </c>
      <c r="AA58" s="115" t="s">
        <v>23</v>
      </c>
      <c r="AB58" s="115" t="s">
        <v>33976</v>
      </c>
      <c r="AC58" s="115" t="s">
        <v>33897</v>
      </c>
      <c r="AD58" s="115" t="s">
        <v>33898</v>
      </c>
      <c r="AE58" s="115" t="s">
        <v>33338</v>
      </c>
      <c r="AF58" s="115" t="s">
        <v>33339</v>
      </c>
      <c r="AG58" s="115" t="s">
        <v>33281</v>
      </c>
      <c r="AH58" s="115" t="s">
        <v>33282</v>
      </c>
      <c r="AI58" s="115" t="s">
        <v>33283</v>
      </c>
      <c r="AJ58" s="115" t="s">
        <v>33282</v>
      </c>
      <c r="AK58" s="116">
        <v>9.2900292574000005</v>
      </c>
      <c r="AL58" s="116">
        <v>105.7259845734</v>
      </c>
      <c r="AM58" s="115" t="s">
        <v>33977</v>
      </c>
      <c r="AN58" s="115" t="s">
        <v>23</v>
      </c>
      <c r="AO58" s="115" t="s">
        <v>33327</v>
      </c>
      <c r="AP58" s="115" t="s">
        <v>80</v>
      </c>
      <c r="AQ58" s="115" t="s">
        <v>23</v>
      </c>
      <c r="AR58" s="115" t="s">
        <v>23</v>
      </c>
      <c r="AS58" s="115" t="s">
        <v>23</v>
      </c>
      <c r="AT58" s="115" t="s">
        <v>1020</v>
      </c>
      <c r="AU58" s="115" t="s">
        <v>23</v>
      </c>
      <c r="AV58" s="115" t="s">
        <v>33452</v>
      </c>
      <c r="AW58" s="115" t="s">
        <v>23</v>
      </c>
      <c r="AX58" s="115" t="s">
        <v>33299</v>
      </c>
      <c r="AY58" s="115" t="s">
        <v>33300</v>
      </c>
      <c r="AZ58" s="115" t="s">
        <v>33978</v>
      </c>
      <c r="BA58" s="115" t="s">
        <v>1021</v>
      </c>
      <c r="BB58" s="115" t="s">
        <v>1021</v>
      </c>
      <c r="BC58" s="4">
        <f>SUMIFS('Doanh số khách hàng'!$F:$F,'Doanh số khách hàng'!$A:$A,DSKH!$D58)</f>
        <v>0</v>
      </c>
      <c r="BD58" t="str">
        <f>VLOOKUP($BC58,Master!$A:$D,4,1)</f>
        <v>F2</v>
      </c>
      <c r="BE58" t="str">
        <f t="shared" si="0"/>
        <v>GT</v>
      </c>
      <c r="BF58" t="str">
        <f t="shared" si="1"/>
        <v>Tỉnh Cà Mau-Phường Bạc Liêu</v>
      </c>
    </row>
    <row r="59" spans="1:58" x14ac:dyDescent="0.3">
      <c r="A59" s="114" t="s">
        <v>33979</v>
      </c>
      <c r="B59" s="115" t="s">
        <v>33266</v>
      </c>
      <c r="C59" s="115" t="s">
        <v>33267</v>
      </c>
      <c r="D59" s="115" t="s">
        <v>28064</v>
      </c>
      <c r="E59" s="115" t="s">
        <v>33980</v>
      </c>
      <c r="F59" s="115" t="s">
        <v>22</v>
      </c>
      <c r="G59" s="115" t="s">
        <v>33981</v>
      </c>
      <c r="H59" s="115" t="s">
        <v>33981</v>
      </c>
      <c r="I59" s="115" t="s">
        <v>33982</v>
      </c>
      <c r="J59" s="115" t="s">
        <v>23</v>
      </c>
      <c r="K59" s="115" t="s">
        <v>33983</v>
      </c>
      <c r="L59" s="115" t="s">
        <v>23</v>
      </c>
      <c r="M59" s="115" t="s">
        <v>33984</v>
      </c>
      <c r="N59" s="115" t="s">
        <v>33975</v>
      </c>
      <c r="O59" s="115" t="s">
        <v>23</v>
      </c>
      <c r="P59" s="115" t="s">
        <v>33982</v>
      </c>
      <c r="Q59" s="115" t="s">
        <v>23</v>
      </c>
      <c r="R59" s="115" t="s">
        <v>23</v>
      </c>
      <c r="S59" s="115" t="s">
        <v>23</v>
      </c>
      <c r="T59" s="115" t="s">
        <v>23</v>
      </c>
      <c r="U59" s="115" t="s">
        <v>23</v>
      </c>
      <c r="V59" s="115" t="s">
        <v>23</v>
      </c>
      <c r="W59" s="115" t="s">
        <v>79</v>
      </c>
      <c r="X59" s="115" t="s">
        <v>23</v>
      </c>
      <c r="Y59" s="115" t="s">
        <v>23</v>
      </c>
      <c r="Z59" s="115" t="s">
        <v>23</v>
      </c>
      <c r="AA59" s="115" t="s">
        <v>23</v>
      </c>
      <c r="AB59" s="115" t="s">
        <v>33985</v>
      </c>
      <c r="AC59" s="115" t="s">
        <v>33986</v>
      </c>
      <c r="AD59" s="115" t="s">
        <v>33526</v>
      </c>
      <c r="AE59" s="115" t="s">
        <v>33987</v>
      </c>
      <c r="AF59" s="115" t="s">
        <v>33988</v>
      </c>
      <c r="AG59" s="115" t="s">
        <v>33281</v>
      </c>
      <c r="AH59" s="115" t="s">
        <v>33282</v>
      </c>
      <c r="AI59" s="115" t="s">
        <v>33283</v>
      </c>
      <c r="AJ59" s="115" t="s">
        <v>33282</v>
      </c>
      <c r="AK59" s="116">
        <v>9.2830602229999997</v>
      </c>
      <c r="AL59" s="116">
        <v>105.7279345</v>
      </c>
      <c r="AM59" s="115" t="s">
        <v>33989</v>
      </c>
      <c r="AN59" s="115" t="s">
        <v>23</v>
      </c>
      <c r="AO59" s="115" t="s">
        <v>33256</v>
      </c>
      <c r="AP59" s="115" t="s">
        <v>80</v>
      </c>
      <c r="AQ59" s="115" t="s">
        <v>23</v>
      </c>
      <c r="AR59" s="115" t="s">
        <v>23</v>
      </c>
      <c r="AS59" s="115" t="s">
        <v>23</v>
      </c>
      <c r="AT59" s="115" t="s">
        <v>23</v>
      </c>
      <c r="AU59" s="115" t="s">
        <v>23</v>
      </c>
      <c r="AV59" s="115" t="s">
        <v>23</v>
      </c>
      <c r="AW59" s="115" t="s">
        <v>23</v>
      </c>
      <c r="AX59" s="115" t="s">
        <v>33299</v>
      </c>
      <c r="AY59" s="115" t="s">
        <v>33300</v>
      </c>
      <c r="AZ59" s="115" t="s">
        <v>33990</v>
      </c>
      <c r="BA59" s="115" t="s">
        <v>33302</v>
      </c>
      <c r="BB59" s="115" t="s">
        <v>33303</v>
      </c>
      <c r="BC59" s="4">
        <f>SUMIFS('Doanh số khách hàng'!$F:$F,'Doanh số khách hàng'!$A:$A,DSKH!$D59)</f>
        <v>0</v>
      </c>
      <c r="BD59" t="str">
        <f>VLOOKUP($BC59,Master!$A:$D,4,1)</f>
        <v>F2</v>
      </c>
      <c r="BE59" t="str">
        <f t="shared" si="0"/>
        <v>GT</v>
      </c>
      <c r="BF59" t="str">
        <f t="shared" si="1"/>
        <v>Tỉnh Cà Mau-Phường Vĩnh Trạch</v>
      </c>
    </row>
    <row r="60" spans="1:58" x14ac:dyDescent="0.3">
      <c r="A60" s="114" t="s">
        <v>33991</v>
      </c>
      <c r="B60" s="115" t="s">
        <v>33266</v>
      </c>
      <c r="C60" s="115" t="s">
        <v>33267</v>
      </c>
      <c r="D60" s="115" t="s">
        <v>33992</v>
      </c>
      <c r="E60" s="115" t="s">
        <v>33993</v>
      </c>
      <c r="F60" s="115" t="s">
        <v>22</v>
      </c>
      <c r="G60" s="115" t="s">
        <v>33994</v>
      </c>
      <c r="H60" s="115" t="s">
        <v>33994</v>
      </c>
      <c r="I60" s="115" t="s">
        <v>23</v>
      </c>
      <c r="J60" s="115" t="s">
        <v>23</v>
      </c>
      <c r="K60" s="115" t="s">
        <v>33995</v>
      </c>
      <c r="L60" s="115" t="s">
        <v>23</v>
      </c>
      <c r="M60" s="115" t="s">
        <v>33996</v>
      </c>
      <c r="N60" s="115" t="s">
        <v>33997</v>
      </c>
      <c r="O60" s="115" t="s">
        <v>23</v>
      </c>
      <c r="P60" s="115" t="s">
        <v>23</v>
      </c>
      <c r="Q60" s="115" t="s">
        <v>23</v>
      </c>
      <c r="R60" s="115" t="s">
        <v>23</v>
      </c>
      <c r="S60" s="115" t="s">
        <v>23</v>
      </c>
      <c r="T60" s="115" t="s">
        <v>23</v>
      </c>
      <c r="U60" s="115" t="s">
        <v>23</v>
      </c>
      <c r="V60" s="115" t="s">
        <v>23</v>
      </c>
      <c r="W60" s="115" t="s">
        <v>79</v>
      </c>
      <c r="X60" s="115" t="s">
        <v>23</v>
      </c>
      <c r="Y60" s="115" t="s">
        <v>23</v>
      </c>
      <c r="Z60" s="115" t="s">
        <v>23</v>
      </c>
      <c r="AA60" s="115" t="s">
        <v>23</v>
      </c>
      <c r="AB60" s="115" t="s">
        <v>33998</v>
      </c>
      <c r="AC60" s="115" t="s">
        <v>33999</v>
      </c>
      <c r="AD60" s="115" t="s">
        <v>34000</v>
      </c>
      <c r="AE60" s="115" t="s">
        <v>33732</v>
      </c>
      <c r="AF60" s="115" t="s">
        <v>33733</v>
      </c>
      <c r="AG60" s="115" t="s">
        <v>33281</v>
      </c>
      <c r="AH60" s="115" t="s">
        <v>33282</v>
      </c>
      <c r="AI60" s="115" t="s">
        <v>33283</v>
      </c>
      <c r="AJ60" s="115" t="s">
        <v>33282</v>
      </c>
      <c r="AK60" s="116">
        <v>9.2196625310000009</v>
      </c>
      <c r="AL60" s="116">
        <v>105.73841426520001</v>
      </c>
      <c r="AM60" s="115" t="s">
        <v>34001</v>
      </c>
      <c r="AN60" s="115" t="s">
        <v>23</v>
      </c>
      <c r="AO60" s="115" t="s">
        <v>33327</v>
      </c>
      <c r="AP60" s="115" t="s">
        <v>80</v>
      </c>
      <c r="AQ60" s="115" t="s">
        <v>23</v>
      </c>
      <c r="AR60" s="115" t="s">
        <v>23</v>
      </c>
      <c r="AS60" s="115" t="s">
        <v>23</v>
      </c>
      <c r="AT60" s="115" t="s">
        <v>23</v>
      </c>
      <c r="AU60" s="115" t="s">
        <v>23</v>
      </c>
      <c r="AV60" s="115" t="s">
        <v>23</v>
      </c>
      <c r="AW60" s="115" t="s">
        <v>23</v>
      </c>
      <c r="AX60" s="115" t="s">
        <v>33299</v>
      </c>
      <c r="AY60" s="115" t="s">
        <v>33300</v>
      </c>
      <c r="AZ60" s="115" t="s">
        <v>34002</v>
      </c>
      <c r="BA60" s="115" t="s">
        <v>1021</v>
      </c>
      <c r="BB60" s="115" t="s">
        <v>1021</v>
      </c>
      <c r="BC60" s="4">
        <f>SUMIFS('Doanh số khách hàng'!$F:$F,'Doanh số khách hàng'!$A:$A,DSKH!$D60)</f>
        <v>0</v>
      </c>
      <c r="BD60" t="str">
        <f>VLOOKUP($BC60,Master!$A:$D,4,1)</f>
        <v>F2</v>
      </c>
      <c r="BE60" t="str">
        <f t="shared" si="0"/>
        <v>GT</v>
      </c>
      <c r="BF60" t="str">
        <f t="shared" si="1"/>
        <v>Tỉnh Cà Mau-Phường Hiệp Thành</v>
      </c>
    </row>
    <row r="61" spans="1:58" x14ac:dyDescent="0.3">
      <c r="A61" s="114" t="s">
        <v>34003</v>
      </c>
      <c r="B61" s="115" t="s">
        <v>33266</v>
      </c>
      <c r="C61" s="115" t="s">
        <v>33267</v>
      </c>
      <c r="D61" s="115" t="s">
        <v>34004</v>
      </c>
      <c r="E61" s="115" t="s">
        <v>34005</v>
      </c>
      <c r="F61" s="115" t="s">
        <v>22</v>
      </c>
      <c r="G61" s="115" t="s">
        <v>34006</v>
      </c>
      <c r="H61" s="115" t="s">
        <v>34006</v>
      </c>
      <c r="I61" s="115" t="s">
        <v>34007</v>
      </c>
      <c r="J61" s="115" t="s">
        <v>23</v>
      </c>
      <c r="K61" s="115" t="s">
        <v>34008</v>
      </c>
      <c r="L61" s="115" t="s">
        <v>23</v>
      </c>
      <c r="M61" s="115" t="s">
        <v>34009</v>
      </c>
      <c r="N61" s="115" t="s">
        <v>34010</v>
      </c>
      <c r="O61" s="115" t="s">
        <v>23</v>
      </c>
      <c r="P61" s="115" t="s">
        <v>34011</v>
      </c>
      <c r="Q61" s="115" t="s">
        <v>34012</v>
      </c>
      <c r="R61" s="115" t="s">
        <v>23</v>
      </c>
      <c r="S61" s="115" t="s">
        <v>23</v>
      </c>
      <c r="T61" s="115" t="s">
        <v>23</v>
      </c>
      <c r="U61" s="115" t="s">
        <v>23</v>
      </c>
      <c r="V61" s="115" t="s">
        <v>23</v>
      </c>
      <c r="W61" s="115" t="s">
        <v>79</v>
      </c>
      <c r="X61" s="115" t="s">
        <v>23</v>
      </c>
      <c r="Y61" s="115" t="s">
        <v>23</v>
      </c>
      <c r="Z61" s="115" t="s">
        <v>23</v>
      </c>
      <c r="AA61" s="115" t="s">
        <v>23</v>
      </c>
      <c r="AB61" s="115" t="s">
        <v>34013</v>
      </c>
      <c r="AC61" s="115" t="s">
        <v>34014</v>
      </c>
      <c r="AD61" s="115" t="s">
        <v>34015</v>
      </c>
      <c r="AE61" s="115" t="s">
        <v>33909</v>
      </c>
      <c r="AF61" s="115" t="s">
        <v>33910</v>
      </c>
      <c r="AG61" s="115" t="s">
        <v>33281</v>
      </c>
      <c r="AH61" s="115" t="s">
        <v>33282</v>
      </c>
      <c r="AI61" s="115" t="s">
        <v>33283</v>
      </c>
      <c r="AJ61" s="115" t="s">
        <v>33282</v>
      </c>
      <c r="AK61" s="116">
        <v>9.3638996861999999</v>
      </c>
      <c r="AL61" s="116">
        <v>105.3301391378</v>
      </c>
      <c r="AM61" s="115" t="s">
        <v>34016</v>
      </c>
      <c r="AN61" s="115" t="s">
        <v>23</v>
      </c>
      <c r="AO61" s="115" t="s">
        <v>33367</v>
      </c>
      <c r="AP61" s="115" t="s">
        <v>33285</v>
      </c>
      <c r="AQ61" s="115" t="s">
        <v>23</v>
      </c>
      <c r="AR61" s="115" t="s">
        <v>23</v>
      </c>
      <c r="AS61" s="115" t="s">
        <v>23</v>
      </c>
      <c r="AT61" s="115" t="s">
        <v>23</v>
      </c>
      <c r="AU61" s="115" t="s">
        <v>23</v>
      </c>
      <c r="AV61" s="115" t="s">
        <v>23</v>
      </c>
      <c r="AW61" s="115" t="s">
        <v>23</v>
      </c>
      <c r="AX61" s="115" t="s">
        <v>33286</v>
      </c>
      <c r="AY61" s="115" t="s">
        <v>33287</v>
      </c>
      <c r="AZ61" s="115" t="s">
        <v>34017</v>
      </c>
      <c r="BA61" s="115" t="s">
        <v>33286</v>
      </c>
      <c r="BB61" s="115" t="s">
        <v>33287</v>
      </c>
      <c r="BC61" s="4">
        <f>SUMIFS('Doanh số khách hàng'!$F:$F,'Doanh số khách hàng'!$A:$A,DSKH!$D61)</f>
        <v>0</v>
      </c>
      <c r="BD61" t="str">
        <f>VLOOKUP($BC61,Master!$A:$D,4,1)</f>
        <v>F2</v>
      </c>
      <c r="BE61" t="str">
        <f t="shared" si="0"/>
        <v>OTC</v>
      </c>
      <c r="BF61" t="str">
        <f t="shared" si="1"/>
        <v>Tỉnh Cà Mau-Xã Phong Hiệp</v>
      </c>
    </row>
    <row r="62" spans="1:58" x14ac:dyDescent="0.3">
      <c r="A62" s="114" t="s">
        <v>34018</v>
      </c>
      <c r="B62" s="115" t="s">
        <v>33266</v>
      </c>
      <c r="C62" s="115" t="s">
        <v>33267</v>
      </c>
      <c r="D62" s="115" t="s">
        <v>18351</v>
      </c>
      <c r="E62" s="115" t="s">
        <v>34019</v>
      </c>
      <c r="F62" s="115" t="s">
        <v>22</v>
      </c>
      <c r="G62" s="115" t="s">
        <v>34020</v>
      </c>
      <c r="H62" s="115" t="s">
        <v>34020</v>
      </c>
      <c r="I62" s="115" t="s">
        <v>34021</v>
      </c>
      <c r="J62" s="115" t="s">
        <v>23</v>
      </c>
      <c r="K62" s="115" t="s">
        <v>34022</v>
      </c>
      <c r="L62" s="115" t="s">
        <v>23</v>
      </c>
      <c r="M62" s="115" t="s">
        <v>34023</v>
      </c>
      <c r="N62" s="115" t="s">
        <v>34024</v>
      </c>
      <c r="O62" s="115" t="s">
        <v>23</v>
      </c>
      <c r="P62" s="115" t="s">
        <v>34021</v>
      </c>
      <c r="Q62" s="115" t="s">
        <v>23</v>
      </c>
      <c r="R62" s="115" t="s">
        <v>23</v>
      </c>
      <c r="S62" s="115" t="s">
        <v>23</v>
      </c>
      <c r="T62" s="115" t="s">
        <v>23</v>
      </c>
      <c r="U62" s="115" t="s">
        <v>23</v>
      </c>
      <c r="V62" s="115" t="s">
        <v>23</v>
      </c>
      <c r="W62" s="115" t="s">
        <v>79</v>
      </c>
      <c r="X62" s="115" t="s">
        <v>23</v>
      </c>
      <c r="Y62" s="115" t="s">
        <v>23</v>
      </c>
      <c r="Z62" s="115" t="s">
        <v>23</v>
      </c>
      <c r="AA62" s="115" t="s">
        <v>23</v>
      </c>
      <c r="AB62" s="115" t="s">
        <v>34025</v>
      </c>
      <c r="AC62" s="115" t="s">
        <v>34026</v>
      </c>
      <c r="AD62" s="115" t="s">
        <v>34027</v>
      </c>
      <c r="AE62" s="115" t="s">
        <v>33987</v>
      </c>
      <c r="AF62" s="115" t="s">
        <v>33988</v>
      </c>
      <c r="AG62" s="115" t="s">
        <v>33281</v>
      </c>
      <c r="AH62" s="115" t="s">
        <v>33282</v>
      </c>
      <c r="AI62" s="115" t="s">
        <v>33283</v>
      </c>
      <c r="AJ62" s="115" t="s">
        <v>33282</v>
      </c>
      <c r="AK62" s="116">
        <v>9.2909514360000003</v>
      </c>
      <c r="AL62" s="116">
        <v>105.742977</v>
      </c>
      <c r="AM62" s="115" t="s">
        <v>34028</v>
      </c>
      <c r="AN62" s="115" t="s">
        <v>23</v>
      </c>
      <c r="AO62" s="115" t="s">
        <v>33367</v>
      </c>
      <c r="AP62" s="115" t="s">
        <v>33285</v>
      </c>
      <c r="AQ62" s="115" t="s">
        <v>23</v>
      </c>
      <c r="AR62" s="115" t="s">
        <v>23</v>
      </c>
      <c r="AS62" s="115" t="s">
        <v>23</v>
      </c>
      <c r="AT62" s="115" t="s">
        <v>23</v>
      </c>
      <c r="AU62" s="115" t="s">
        <v>23</v>
      </c>
      <c r="AV62" s="115" t="s">
        <v>23</v>
      </c>
      <c r="AW62" s="115" t="s">
        <v>23</v>
      </c>
      <c r="AX62" s="115" t="s">
        <v>33286</v>
      </c>
      <c r="AY62" s="115" t="s">
        <v>33287</v>
      </c>
      <c r="AZ62" s="115" t="s">
        <v>34029</v>
      </c>
      <c r="BA62" s="115" t="s">
        <v>33302</v>
      </c>
      <c r="BB62" s="115" t="s">
        <v>33303</v>
      </c>
      <c r="BC62" s="4">
        <f>SUMIFS('Doanh số khách hàng'!$F:$F,'Doanh số khách hàng'!$A:$A,DSKH!$D62)</f>
        <v>961546.66666666663</v>
      </c>
      <c r="BD62" t="str">
        <f>VLOOKUP($BC62,Master!$A:$D,4,1)</f>
        <v>F4</v>
      </c>
      <c r="BE62" t="str">
        <f t="shared" si="0"/>
        <v>OTC</v>
      </c>
      <c r="BF62" t="str">
        <f t="shared" si="1"/>
        <v>Tỉnh Cà Mau-Phường Vĩnh Trạch</v>
      </c>
    </row>
    <row r="63" spans="1:58" x14ac:dyDescent="0.3">
      <c r="A63" s="114" t="s">
        <v>34030</v>
      </c>
      <c r="B63" s="115" t="s">
        <v>33266</v>
      </c>
      <c r="C63" s="115" t="s">
        <v>33267</v>
      </c>
      <c r="D63" s="115" t="s">
        <v>34031</v>
      </c>
      <c r="E63" s="115" t="s">
        <v>34032</v>
      </c>
      <c r="F63" s="115" t="s">
        <v>22</v>
      </c>
      <c r="G63" s="115" t="s">
        <v>34033</v>
      </c>
      <c r="H63" s="115" t="s">
        <v>34033</v>
      </c>
      <c r="I63" s="115" t="s">
        <v>34034</v>
      </c>
      <c r="J63" s="115" t="s">
        <v>23</v>
      </c>
      <c r="K63" s="115" t="s">
        <v>34035</v>
      </c>
      <c r="L63" s="115" t="s">
        <v>23</v>
      </c>
      <c r="M63" s="115" t="s">
        <v>34036</v>
      </c>
      <c r="N63" s="115" t="s">
        <v>34037</v>
      </c>
      <c r="O63" s="115" t="s">
        <v>23</v>
      </c>
      <c r="P63" s="115" t="s">
        <v>23</v>
      </c>
      <c r="Q63" s="115" t="s">
        <v>23</v>
      </c>
      <c r="R63" s="115" t="s">
        <v>23</v>
      </c>
      <c r="S63" s="115" t="s">
        <v>23</v>
      </c>
      <c r="T63" s="115" t="s">
        <v>23</v>
      </c>
      <c r="U63" s="115" t="s">
        <v>23</v>
      </c>
      <c r="V63" s="115" t="s">
        <v>23</v>
      </c>
      <c r="W63" s="115" t="s">
        <v>79</v>
      </c>
      <c r="X63" s="115" t="s">
        <v>23</v>
      </c>
      <c r="Y63" s="115" t="s">
        <v>23</v>
      </c>
      <c r="Z63" s="115" t="s">
        <v>23</v>
      </c>
      <c r="AA63" s="115" t="s">
        <v>23</v>
      </c>
      <c r="AB63" s="115" t="s">
        <v>34038</v>
      </c>
      <c r="AC63" s="115" t="s">
        <v>33394</v>
      </c>
      <c r="AD63" s="115" t="s">
        <v>34039</v>
      </c>
      <c r="AE63" s="115" t="s">
        <v>33909</v>
      </c>
      <c r="AF63" s="115" t="s">
        <v>33910</v>
      </c>
      <c r="AG63" s="115" t="s">
        <v>33281</v>
      </c>
      <c r="AH63" s="115" t="s">
        <v>33282</v>
      </c>
      <c r="AI63" s="115" t="s">
        <v>33283</v>
      </c>
      <c r="AJ63" s="115" t="s">
        <v>33282</v>
      </c>
      <c r="AK63" s="116">
        <v>9.3034744407000005</v>
      </c>
      <c r="AL63" s="116">
        <v>105.31777987</v>
      </c>
      <c r="AM63" s="115" t="s">
        <v>34040</v>
      </c>
      <c r="AN63" s="115" t="s">
        <v>23</v>
      </c>
      <c r="AO63" s="115" t="s">
        <v>23</v>
      </c>
      <c r="AP63" s="115" t="s">
        <v>33285</v>
      </c>
      <c r="AQ63" s="115" t="s">
        <v>23</v>
      </c>
      <c r="AR63" s="115" t="s">
        <v>23</v>
      </c>
      <c r="AS63" s="115" t="s">
        <v>23</v>
      </c>
      <c r="AT63" s="115" t="s">
        <v>1020</v>
      </c>
      <c r="AU63" s="115" t="s">
        <v>23</v>
      </c>
      <c r="AV63" s="115" t="s">
        <v>33452</v>
      </c>
      <c r="AW63" s="115" t="s">
        <v>23</v>
      </c>
      <c r="AX63" s="115" t="s">
        <v>33286</v>
      </c>
      <c r="AY63" s="115" t="s">
        <v>33287</v>
      </c>
      <c r="AZ63" s="115" t="s">
        <v>34041</v>
      </c>
      <c r="BA63" s="115" t="s">
        <v>23</v>
      </c>
      <c r="BB63" s="115" t="s">
        <v>23</v>
      </c>
      <c r="BC63" s="4">
        <f>SUMIFS('Doanh số khách hàng'!$F:$F,'Doanh số khách hàng'!$A:$A,DSKH!$D63)</f>
        <v>0</v>
      </c>
      <c r="BD63" t="str">
        <f>VLOOKUP($BC63,Master!$A:$D,4,1)</f>
        <v>F2</v>
      </c>
      <c r="BE63" t="str">
        <f t="shared" si="0"/>
        <v>OTC</v>
      </c>
      <c r="BF63" t="str">
        <f t="shared" si="1"/>
        <v>Tỉnh Cà Mau-Xã Phong Hiệp</v>
      </c>
    </row>
    <row r="64" spans="1:58" x14ac:dyDescent="0.3">
      <c r="A64" s="114" t="s">
        <v>34042</v>
      </c>
      <c r="B64" s="115" t="s">
        <v>33266</v>
      </c>
      <c r="C64" s="115" t="s">
        <v>33267</v>
      </c>
      <c r="D64" s="115" t="s">
        <v>28202</v>
      </c>
      <c r="E64" s="115" t="s">
        <v>34043</v>
      </c>
      <c r="F64" s="115" t="s">
        <v>22</v>
      </c>
      <c r="G64" s="115" t="s">
        <v>34044</v>
      </c>
      <c r="H64" s="115" t="s">
        <v>34044</v>
      </c>
      <c r="I64" s="115" t="s">
        <v>34045</v>
      </c>
      <c r="J64" s="115" t="s">
        <v>23</v>
      </c>
      <c r="K64" s="115" t="s">
        <v>34035</v>
      </c>
      <c r="L64" s="115" t="s">
        <v>23</v>
      </c>
      <c r="M64" s="115" t="s">
        <v>34046</v>
      </c>
      <c r="N64" s="115" t="s">
        <v>23</v>
      </c>
      <c r="O64" s="115" t="s">
        <v>23</v>
      </c>
      <c r="P64" s="115" t="s">
        <v>34047</v>
      </c>
      <c r="Q64" s="115" t="s">
        <v>23</v>
      </c>
      <c r="R64" s="115" t="s">
        <v>23</v>
      </c>
      <c r="S64" s="115" t="s">
        <v>23</v>
      </c>
      <c r="T64" s="115" t="s">
        <v>23</v>
      </c>
      <c r="U64" s="115" t="s">
        <v>23</v>
      </c>
      <c r="V64" s="115" t="s">
        <v>23</v>
      </c>
      <c r="W64" s="115" t="s">
        <v>79</v>
      </c>
      <c r="X64" s="115" t="s">
        <v>23</v>
      </c>
      <c r="Y64" s="115" t="s">
        <v>23</v>
      </c>
      <c r="Z64" s="115" t="s">
        <v>23</v>
      </c>
      <c r="AA64" s="115" t="s">
        <v>23</v>
      </c>
      <c r="AB64" s="115" t="s">
        <v>34048</v>
      </c>
      <c r="AC64" s="115" t="s">
        <v>34049</v>
      </c>
      <c r="AD64" s="115" t="s">
        <v>33448</v>
      </c>
      <c r="AE64" s="115" t="s">
        <v>33364</v>
      </c>
      <c r="AF64" s="115" t="s">
        <v>33365</v>
      </c>
      <c r="AG64" s="115" t="s">
        <v>33281</v>
      </c>
      <c r="AH64" s="115" t="s">
        <v>33282</v>
      </c>
      <c r="AI64" s="115" t="s">
        <v>33283</v>
      </c>
      <c r="AJ64" s="115" t="s">
        <v>33282</v>
      </c>
      <c r="AK64" s="116">
        <v>9.3738542500000008</v>
      </c>
      <c r="AL64" s="116">
        <v>105.393455</v>
      </c>
      <c r="AM64" s="115" t="s">
        <v>34050</v>
      </c>
      <c r="AN64" s="115" t="s">
        <v>23</v>
      </c>
      <c r="AO64" s="115" t="s">
        <v>23</v>
      </c>
      <c r="AP64" s="115" t="s">
        <v>33787</v>
      </c>
      <c r="AQ64" s="115" t="s">
        <v>23</v>
      </c>
      <c r="AR64" s="115" t="s">
        <v>23</v>
      </c>
      <c r="AS64" s="115" t="s">
        <v>23</v>
      </c>
      <c r="AT64" s="115" t="s">
        <v>23</v>
      </c>
      <c r="AU64" s="115" t="s">
        <v>23</v>
      </c>
      <c r="AV64" s="115" t="s">
        <v>23</v>
      </c>
      <c r="AW64" s="115" t="s">
        <v>23</v>
      </c>
      <c r="AX64" s="115" t="s">
        <v>33299</v>
      </c>
      <c r="AY64" s="115" t="s">
        <v>33300</v>
      </c>
      <c r="AZ64" s="115" t="s">
        <v>34051</v>
      </c>
      <c r="BA64" s="115" t="s">
        <v>33302</v>
      </c>
      <c r="BB64" s="115" t="s">
        <v>33303</v>
      </c>
      <c r="BC64" s="4">
        <f>SUMIFS('Doanh số khách hàng'!$F:$F,'Doanh số khách hàng'!$A:$A,DSKH!$D64)</f>
        <v>0</v>
      </c>
      <c r="BD64" t="str">
        <f>VLOOKUP($BC64,Master!$A:$D,4,1)</f>
        <v>F2</v>
      </c>
      <c r="BE64" t="str">
        <f t="shared" si="0"/>
        <v>GT</v>
      </c>
      <c r="BF64" t="str">
        <f t="shared" si="1"/>
        <v>Tỉnh Cà Mau-Xã Vĩnh Phước</v>
      </c>
    </row>
    <row r="65" spans="1:58" x14ac:dyDescent="0.3">
      <c r="A65" s="114" t="s">
        <v>34052</v>
      </c>
      <c r="B65" s="115" t="s">
        <v>33266</v>
      </c>
      <c r="C65" s="115" t="s">
        <v>33267</v>
      </c>
      <c r="D65" s="115" t="s">
        <v>21943</v>
      </c>
      <c r="E65" s="115" t="s">
        <v>34053</v>
      </c>
      <c r="F65" s="115" t="s">
        <v>22</v>
      </c>
      <c r="G65" s="115" t="s">
        <v>34054</v>
      </c>
      <c r="H65" s="115" t="s">
        <v>34054</v>
      </c>
      <c r="I65" s="115" t="s">
        <v>34055</v>
      </c>
      <c r="J65" s="115" t="s">
        <v>23</v>
      </c>
      <c r="K65" s="115" t="s">
        <v>33607</v>
      </c>
      <c r="L65" s="115" t="s">
        <v>23</v>
      </c>
      <c r="M65" s="115" t="s">
        <v>34056</v>
      </c>
      <c r="N65" s="115" t="s">
        <v>33551</v>
      </c>
      <c r="O65" s="115" t="s">
        <v>23</v>
      </c>
      <c r="P65" s="115" t="s">
        <v>34055</v>
      </c>
      <c r="Q65" s="115" t="s">
        <v>23</v>
      </c>
      <c r="R65" s="115" t="s">
        <v>23</v>
      </c>
      <c r="S65" s="115" t="s">
        <v>23</v>
      </c>
      <c r="T65" s="115" t="s">
        <v>23</v>
      </c>
      <c r="U65" s="115" t="s">
        <v>23</v>
      </c>
      <c r="V65" s="115" t="s">
        <v>23</v>
      </c>
      <c r="W65" s="115" t="s">
        <v>79</v>
      </c>
      <c r="X65" s="115" t="s">
        <v>23</v>
      </c>
      <c r="Y65" s="115" t="s">
        <v>23</v>
      </c>
      <c r="Z65" s="115" t="s">
        <v>23</v>
      </c>
      <c r="AA65" s="115" t="s">
        <v>23</v>
      </c>
      <c r="AB65" s="115" t="s">
        <v>34057</v>
      </c>
      <c r="AC65" s="115" t="s">
        <v>33635</v>
      </c>
      <c r="AD65" s="115" t="s">
        <v>34058</v>
      </c>
      <c r="AE65" s="115" t="s">
        <v>33364</v>
      </c>
      <c r="AF65" s="115" t="s">
        <v>33365</v>
      </c>
      <c r="AG65" s="115" t="s">
        <v>33281</v>
      </c>
      <c r="AH65" s="115" t="s">
        <v>33282</v>
      </c>
      <c r="AI65" s="115" t="s">
        <v>33283</v>
      </c>
      <c r="AJ65" s="115" t="s">
        <v>33282</v>
      </c>
      <c r="AK65" s="116">
        <v>9.4067285300000005</v>
      </c>
      <c r="AL65" s="116">
        <v>105.4283507</v>
      </c>
      <c r="AM65" s="115" t="s">
        <v>33366</v>
      </c>
      <c r="AN65" s="115" t="s">
        <v>23</v>
      </c>
      <c r="AO65" s="115" t="s">
        <v>33256</v>
      </c>
      <c r="AP65" s="115" t="s">
        <v>33422</v>
      </c>
      <c r="AQ65" s="115" t="s">
        <v>23</v>
      </c>
      <c r="AR65" s="115" t="s">
        <v>23</v>
      </c>
      <c r="AS65" s="115" t="s">
        <v>23</v>
      </c>
      <c r="AT65" s="115" t="s">
        <v>23</v>
      </c>
      <c r="AU65" s="115" t="s">
        <v>23</v>
      </c>
      <c r="AV65" s="115" t="s">
        <v>23</v>
      </c>
      <c r="AW65" s="115" t="s">
        <v>23</v>
      </c>
      <c r="AX65" s="115" t="s">
        <v>33299</v>
      </c>
      <c r="AY65" s="115" t="s">
        <v>33300</v>
      </c>
      <c r="AZ65" s="115" t="s">
        <v>34059</v>
      </c>
      <c r="BA65" s="115" t="s">
        <v>1021</v>
      </c>
      <c r="BB65" s="115" t="s">
        <v>1021</v>
      </c>
      <c r="BC65" s="4">
        <f>SUMIFS('Doanh số khách hàng'!$F:$F,'Doanh số khách hàng'!$A:$A,DSKH!$D65)</f>
        <v>273150</v>
      </c>
      <c r="BD65" t="str">
        <f>VLOOKUP($BC65,Master!$A:$D,4,1)</f>
        <v>F2</v>
      </c>
      <c r="BE65" t="str">
        <f t="shared" si="0"/>
        <v>GT</v>
      </c>
      <c r="BF65" t="str">
        <f t="shared" si="1"/>
        <v>Tỉnh Cà Mau-Xã Vĩnh Phước</v>
      </c>
    </row>
    <row r="66" spans="1:58" x14ac:dyDescent="0.3">
      <c r="A66" s="114" t="s">
        <v>33845</v>
      </c>
      <c r="B66" s="115" t="s">
        <v>33266</v>
      </c>
      <c r="C66" s="115" t="s">
        <v>33267</v>
      </c>
      <c r="D66" s="115" t="s">
        <v>34060</v>
      </c>
      <c r="E66" s="115" t="s">
        <v>34061</v>
      </c>
      <c r="F66" s="115" t="s">
        <v>22</v>
      </c>
      <c r="G66" s="115" t="s">
        <v>34062</v>
      </c>
      <c r="H66" s="115" t="s">
        <v>34062</v>
      </c>
      <c r="I66" s="115" t="s">
        <v>34063</v>
      </c>
      <c r="J66" s="115" t="s">
        <v>23</v>
      </c>
      <c r="K66" s="115" t="s">
        <v>33618</v>
      </c>
      <c r="L66" s="115" t="s">
        <v>23</v>
      </c>
      <c r="M66" s="115" t="s">
        <v>34064</v>
      </c>
      <c r="N66" s="115" t="s">
        <v>34065</v>
      </c>
      <c r="O66" s="115" t="s">
        <v>23</v>
      </c>
      <c r="P66" s="115" t="s">
        <v>34063</v>
      </c>
      <c r="Q66" s="115" t="s">
        <v>23</v>
      </c>
      <c r="R66" s="115" t="s">
        <v>23</v>
      </c>
      <c r="S66" s="115" t="s">
        <v>23</v>
      </c>
      <c r="T66" s="115" t="s">
        <v>23</v>
      </c>
      <c r="U66" s="115" t="s">
        <v>23</v>
      </c>
      <c r="V66" s="115" t="s">
        <v>23</v>
      </c>
      <c r="W66" s="115" t="s">
        <v>79</v>
      </c>
      <c r="X66" s="115" t="s">
        <v>23</v>
      </c>
      <c r="Y66" s="115" t="s">
        <v>23</v>
      </c>
      <c r="Z66" s="115" t="s">
        <v>23</v>
      </c>
      <c r="AA66" s="115" t="s">
        <v>23</v>
      </c>
      <c r="AB66" s="115" t="s">
        <v>34066</v>
      </c>
      <c r="AC66" s="115" t="s">
        <v>34067</v>
      </c>
      <c r="AD66" s="115" t="s">
        <v>34068</v>
      </c>
      <c r="AE66" s="115" t="s">
        <v>33934</v>
      </c>
      <c r="AF66" s="115" t="s">
        <v>33935</v>
      </c>
      <c r="AG66" s="115" t="s">
        <v>33281</v>
      </c>
      <c r="AH66" s="115" t="s">
        <v>33282</v>
      </c>
      <c r="AI66" s="115" t="s">
        <v>33283</v>
      </c>
      <c r="AJ66" s="115" t="s">
        <v>33282</v>
      </c>
      <c r="AK66" s="116">
        <v>9.3886470430000006</v>
      </c>
      <c r="AL66" s="116">
        <v>105.6004732</v>
      </c>
      <c r="AM66" s="115" t="s">
        <v>34069</v>
      </c>
      <c r="AN66" s="115" t="s">
        <v>23</v>
      </c>
      <c r="AO66" s="115" t="s">
        <v>33256</v>
      </c>
      <c r="AP66" s="115" t="s">
        <v>80</v>
      </c>
      <c r="AQ66" s="115" t="s">
        <v>23</v>
      </c>
      <c r="AR66" s="115" t="s">
        <v>23</v>
      </c>
      <c r="AS66" s="115" t="s">
        <v>23</v>
      </c>
      <c r="AT66" s="115" t="s">
        <v>23</v>
      </c>
      <c r="AU66" s="115" t="s">
        <v>23</v>
      </c>
      <c r="AV66" s="115" t="s">
        <v>23</v>
      </c>
      <c r="AW66" s="115" t="s">
        <v>23</v>
      </c>
      <c r="AX66" s="115" t="s">
        <v>33299</v>
      </c>
      <c r="AY66" s="115" t="s">
        <v>33300</v>
      </c>
      <c r="AZ66" s="115" t="s">
        <v>34070</v>
      </c>
      <c r="BA66" s="115" t="s">
        <v>1021</v>
      </c>
      <c r="BB66" s="115" t="s">
        <v>1021</v>
      </c>
      <c r="BC66" s="4">
        <f>SUMIFS('Doanh số khách hàng'!$F:$F,'Doanh số khách hàng'!$A:$A,DSKH!$D66)</f>
        <v>0</v>
      </c>
      <c r="BD66" t="str">
        <f>VLOOKUP($BC66,Master!$A:$D,4,1)</f>
        <v>F2</v>
      </c>
      <c r="BE66" t="str">
        <f t="shared" si="0"/>
        <v>GT</v>
      </c>
      <c r="BF66" t="str">
        <f t="shared" si="1"/>
        <v>Tỉnh Cà Mau-Xã Châu Thới</v>
      </c>
    </row>
    <row r="67" spans="1:58" x14ac:dyDescent="0.3">
      <c r="A67" s="114" t="s">
        <v>34071</v>
      </c>
      <c r="B67" s="115" t="s">
        <v>33266</v>
      </c>
      <c r="C67" s="115" t="s">
        <v>33267</v>
      </c>
      <c r="D67" s="115" t="s">
        <v>34072</v>
      </c>
      <c r="E67" s="115" t="s">
        <v>34073</v>
      </c>
      <c r="F67" s="115" t="s">
        <v>22</v>
      </c>
      <c r="G67" s="115" t="s">
        <v>34074</v>
      </c>
      <c r="H67" s="115" t="s">
        <v>34074</v>
      </c>
      <c r="I67" s="115" t="s">
        <v>34075</v>
      </c>
      <c r="J67" s="115" t="s">
        <v>23</v>
      </c>
      <c r="K67" s="115" t="s">
        <v>34076</v>
      </c>
      <c r="L67" s="115" t="s">
        <v>23</v>
      </c>
      <c r="M67" s="115" t="s">
        <v>34077</v>
      </c>
      <c r="N67" s="115" t="s">
        <v>23</v>
      </c>
      <c r="O67" s="115" t="s">
        <v>23</v>
      </c>
      <c r="P67" s="115" t="s">
        <v>34075</v>
      </c>
      <c r="Q67" s="115" t="s">
        <v>23</v>
      </c>
      <c r="R67" s="115" t="s">
        <v>23</v>
      </c>
      <c r="S67" s="115" t="s">
        <v>23</v>
      </c>
      <c r="T67" s="115" t="s">
        <v>23</v>
      </c>
      <c r="U67" s="115" t="s">
        <v>23</v>
      </c>
      <c r="V67" s="115" t="s">
        <v>23</v>
      </c>
      <c r="W67" s="115" t="s">
        <v>79</v>
      </c>
      <c r="X67" s="115" t="s">
        <v>23</v>
      </c>
      <c r="Y67" s="115" t="s">
        <v>23</v>
      </c>
      <c r="Z67" s="115" t="s">
        <v>23</v>
      </c>
      <c r="AA67" s="115" t="s">
        <v>23</v>
      </c>
      <c r="AB67" s="115" t="s">
        <v>34078</v>
      </c>
      <c r="AC67" s="115" t="s">
        <v>33625</v>
      </c>
      <c r="AD67" s="115" t="s">
        <v>33577</v>
      </c>
      <c r="AE67" s="115" t="s">
        <v>33338</v>
      </c>
      <c r="AF67" s="115" t="s">
        <v>33339</v>
      </c>
      <c r="AG67" s="115" t="s">
        <v>33281</v>
      </c>
      <c r="AH67" s="115" t="s">
        <v>33282</v>
      </c>
      <c r="AI67" s="115" t="s">
        <v>33283</v>
      </c>
      <c r="AJ67" s="115" t="s">
        <v>33282</v>
      </c>
      <c r="AK67" s="116">
        <v>9.2831455920000003</v>
      </c>
      <c r="AL67" s="116">
        <v>105.7211921</v>
      </c>
      <c r="AM67" s="115" t="s">
        <v>34079</v>
      </c>
      <c r="AN67" s="115" t="s">
        <v>23</v>
      </c>
      <c r="AO67" s="115" t="s">
        <v>23</v>
      </c>
      <c r="AP67" s="115" t="s">
        <v>80</v>
      </c>
      <c r="AQ67" s="115" t="s">
        <v>23</v>
      </c>
      <c r="AR67" s="115" t="s">
        <v>23</v>
      </c>
      <c r="AS67" s="115" t="s">
        <v>23</v>
      </c>
      <c r="AT67" s="115" t="s">
        <v>23</v>
      </c>
      <c r="AU67" s="115" t="s">
        <v>23</v>
      </c>
      <c r="AV67" s="115" t="s">
        <v>23</v>
      </c>
      <c r="AW67" s="115" t="s">
        <v>23</v>
      </c>
      <c r="AX67" s="115" t="s">
        <v>33299</v>
      </c>
      <c r="AY67" s="115" t="s">
        <v>33300</v>
      </c>
      <c r="AZ67" s="115" t="s">
        <v>34080</v>
      </c>
      <c r="BA67" s="115" t="s">
        <v>33302</v>
      </c>
      <c r="BB67" s="115" t="s">
        <v>33303</v>
      </c>
      <c r="BC67" s="4">
        <f>SUMIFS('Doanh số khách hàng'!$F:$F,'Doanh số khách hàng'!$A:$A,DSKH!$D67)</f>
        <v>0</v>
      </c>
      <c r="BD67" t="str">
        <f>VLOOKUP($BC67,Master!$A:$D,4,1)</f>
        <v>F2</v>
      </c>
      <c r="BE67" t="str">
        <f t="shared" si="0"/>
        <v>GT</v>
      </c>
      <c r="BF67" t="str">
        <f t="shared" si="1"/>
        <v>Tỉnh Cà Mau-Phường Bạc Liêu</v>
      </c>
    </row>
    <row r="68" spans="1:58" x14ac:dyDescent="0.3">
      <c r="A68" s="114" t="s">
        <v>34081</v>
      </c>
      <c r="B68" s="115" t="s">
        <v>33266</v>
      </c>
      <c r="C68" s="115" t="s">
        <v>33267</v>
      </c>
      <c r="D68" s="115" t="s">
        <v>34082</v>
      </c>
      <c r="E68" s="115" t="s">
        <v>34083</v>
      </c>
      <c r="F68" s="115" t="s">
        <v>22</v>
      </c>
      <c r="G68" s="115" t="s">
        <v>34084</v>
      </c>
      <c r="H68" s="115" t="s">
        <v>34084</v>
      </c>
      <c r="I68" s="115" t="s">
        <v>34085</v>
      </c>
      <c r="J68" s="115" t="s">
        <v>23</v>
      </c>
      <c r="K68" s="115" t="s">
        <v>33677</v>
      </c>
      <c r="L68" s="115" t="s">
        <v>23</v>
      </c>
      <c r="M68" s="115" t="s">
        <v>34086</v>
      </c>
      <c r="N68" s="115" t="s">
        <v>34087</v>
      </c>
      <c r="O68" s="115" t="s">
        <v>23</v>
      </c>
      <c r="P68" s="115" t="s">
        <v>23</v>
      </c>
      <c r="Q68" s="115" t="s">
        <v>23</v>
      </c>
      <c r="R68" s="115" t="s">
        <v>23</v>
      </c>
      <c r="S68" s="115" t="s">
        <v>23</v>
      </c>
      <c r="T68" s="115" t="s">
        <v>23</v>
      </c>
      <c r="U68" s="115" t="s">
        <v>23</v>
      </c>
      <c r="V68" s="115" t="s">
        <v>23</v>
      </c>
      <c r="W68" s="115" t="s">
        <v>79</v>
      </c>
      <c r="X68" s="115" t="s">
        <v>23</v>
      </c>
      <c r="Y68" s="115" t="s">
        <v>23</v>
      </c>
      <c r="Z68" s="115" t="s">
        <v>23</v>
      </c>
      <c r="AA68" s="115" t="s">
        <v>23</v>
      </c>
      <c r="AB68" s="115" t="s">
        <v>34088</v>
      </c>
      <c r="AC68" s="115" t="s">
        <v>34089</v>
      </c>
      <c r="AD68" s="115" t="s">
        <v>34090</v>
      </c>
      <c r="AE68" s="115" t="s">
        <v>33922</v>
      </c>
      <c r="AF68" s="115" t="s">
        <v>33923</v>
      </c>
      <c r="AG68" s="115" t="s">
        <v>33281</v>
      </c>
      <c r="AH68" s="115" t="s">
        <v>33282</v>
      </c>
      <c r="AI68" s="115" t="s">
        <v>33283</v>
      </c>
      <c r="AJ68" s="115" t="s">
        <v>33282</v>
      </c>
      <c r="AK68" s="116">
        <v>9.3416558379999994</v>
      </c>
      <c r="AL68" s="116">
        <v>105.7160442</v>
      </c>
      <c r="AM68" s="115" t="s">
        <v>34091</v>
      </c>
      <c r="AN68" s="115" t="s">
        <v>23</v>
      </c>
      <c r="AO68" s="115" t="s">
        <v>23</v>
      </c>
      <c r="AP68" s="115" t="s">
        <v>80</v>
      </c>
      <c r="AQ68" s="115" t="s">
        <v>23</v>
      </c>
      <c r="AR68" s="115" t="s">
        <v>23</v>
      </c>
      <c r="AS68" s="115" t="s">
        <v>23</v>
      </c>
      <c r="AT68" s="115" t="s">
        <v>23</v>
      </c>
      <c r="AU68" s="115" t="s">
        <v>23</v>
      </c>
      <c r="AV68" s="115" t="s">
        <v>23</v>
      </c>
      <c r="AW68" s="115" t="s">
        <v>23</v>
      </c>
      <c r="AX68" s="115" t="s">
        <v>33315</v>
      </c>
      <c r="AY68" s="115" t="s">
        <v>33316</v>
      </c>
      <c r="AZ68" s="115" t="s">
        <v>34092</v>
      </c>
      <c r="BA68" s="115" t="s">
        <v>33302</v>
      </c>
      <c r="BB68" s="115" t="s">
        <v>33303</v>
      </c>
      <c r="BC68" s="4">
        <f>SUMIFS('Doanh số khách hàng'!$F:$F,'Doanh số khách hàng'!$A:$A,DSKH!$D68)</f>
        <v>0</v>
      </c>
      <c r="BD68" t="str">
        <f>VLOOKUP($BC68,Master!$A:$D,4,1)</f>
        <v>F2</v>
      </c>
      <c r="BE68" t="str">
        <f t="shared" ref="BE68:BE131" si="2">TRIM(LEFT($AP68,FIND("-",$AP68,1)-1))</f>
        <v>GT</v>
      </c>
      <c r="BF68" t="str">
        <f t="shared" ref="BF68:BF131" si="3">AH68&amp;"-"&amp;AF68</f>
        <v>Tỉnh Cà Mau-Xã Vĩnh Lợi</v>
      </c>
    </row>
    <row r="69" spans="1:58" x14ac:dyDescent="0.3">
      <c r="A69" s="114" t="s">
        <v>34093</v>
      </c>
      <c r="B69" s="115" t="s">
        <v>33266</v>
      </c>
      <c r="C69" s="115" t="s">
        <v>33267</v>
      </c>
      <c r="D69" s="115" t="s">
        <v>8100</v>
      </c>
      <c r="E69" s="115" t="s">
        <v>34094</v>
      </c>
      <c r="F69" s="115" t="s">
        <v>22</v>
      </c>
      <c r="G69" s="115" t="s">
        <v>34095</v>
      </c>
      <c r="H69" s="115" t="s">
        <v>34095</v>
      </c>
      <c r="I69" s="115" t="s">
        <v>34096</v>
      </c>
      <c r="J69" s="115" t="s">
        <v>23</v>
      </c>
      <c r="K69" s="115" t="s">
        <v>34097</v>
      </c>
      <c r="L69" s="115" t="s">
        <v>23</v>
      </c>
      <c r="M69" s="115" t="s">
        <v>34098</v>
      </c>
      <c r="N69" s="115" t="s">
        <v>34099</v>
      </c>
      <c r="O69" s="115" t="s">
        <v>23</v>
      </c>
      <c r="P69" s="115" t="s">
        <v>34096</v>
      </c>
      <c r="Q69" s="115" t="s">
        <v>23</v>
      </c>
      <c r="R69" s="115" t="s">
        <v>23</v>
      </c>
      <c r="S69" s="115" t="s">
        <v>23</v>
      </c>
      <c r="T69" s="115" t="s">
        <v>23</v>
      </c>
      <c r="U69" s="115" t="s">
        <v>23</v>
      </c>
      <c r="V69" s="115" t="s">
        <v>23</v>
      </c>
      <c r="W69" s="115" t="s">
        <v>79</v>
      </c>
      <c r="X69" s="115" t="s">
        <v>23</v>
      </c>
      <c r="Y69" s="115" t="s">
        <v>23</v>
      </c>
      <c r="Z69" s="115" t="s">
        <v>23</v>
      </c>
      <c r="AA69" s="115" t="s">
        <v>23</v>
      </c>
      <c r="AB69" s="115" t="s">
        <v>34100</v>
      </c>
      <c r="AC69" s="115" t="s">
        <v>34101</v>
      </c>
      <c r="AD69" s="115" t="s">
        <v>33278</v>
      </c>
      <c r="AE69" s="115" t="s">
        <v>33822</v>
      </c>
      <c r="AF69" s="115" t="s">
        <v>33823</v>
      </c>
      <c r="AG69" s="115" t="s">
        <v>33281</v>
      </c>
      <c r="AH69" s="115" t="s">
        <v>33282</v>
      </c>
      <c r="AI69" s="115" t="s">
        <v>33283</v>
      </c>
      <c r="AJ69" s="115" t="s">
        <v>33282</v>
      </c>
      <c r="AK69" s="116">
        <v>9.2572363329999998</v>
      </c>
      <c r="AL69" s="116">
        <v>105.5373495</v>
      </c>
      <c r="AM69" s="115" t="s">
        <v>34102</v>
      </c>
      <c r="AN69" s="115" t="s">
        <v>23</v>
      </c>
      <c r="AO69" s="115" t="s">
        <v>33367</v>
      </c>
      <c r="AP69" s="115" t="s">
        <v>33285</v>
      </c>
      <c r="AQ69" s="115" t="s">
        <v>23</v>
      </c>
      <c r="AR69" s="115" t="s">
        <v>23</v>
      </c>
      <c r="AS69" s="115" t="s">
        <v>23</v>
      </c>
      <c r="AT69" s="115" t="s">
        <v>23</v>
      </c>
      <c r="AU69" s="115" t="s">
        <v>23</v>
      </c>
      <c r="AV69" s="115" t="s">
        <v>23</v>
      </c>
      <c r="AW69" s="115" t="s">
        <v>23</v>
      </c>
      <c r="AX69" s="115" t="s">
        <v>33383</v>
      </c>
      <c r="AY69" s="115" t="s">
        <v>33384</v>
      </c>
      <c r="AZ69" s="115" t="s">
        <v>34103</v>
      </c>
      <c r="BA69" s="115" t="s">
        <v>1021</v>
      </c>
      <c r="BB69" s="115" t="s">
        <v>1021</v>
      </c>
      <c r="BC69" s="4">
        <f>SUMIFS('Doanh số khách hàng'!$F:$F,'Doanh số khách hàng'!$A:$A,DSKH!$D69)</f>
        <v>273520</v>
      </c>
      <c r="BD69" t="str">
        <f>VLOOKUP($BC69,Master!$A:$D,4,1)</f>
        <v>F2</v>
      </c>
      <c r="BE69" t="str">
        <f t="shared" si="2"/>
        <v>OTC</v>
      </c>
      <c r="BF69" t="str">
        <f t="shared" si="3"/>
        <v>Tỉnh Cà Mau-Phường Láng Tròn</v>
      </c>
    </row>
    <row r="70" spans="1:58" x14ac:dyDescent="0.3">
      <c r="A70" s="114" t="s">
        <v>34104</v>
      </c>
      <c r="B70" s="115" t="s">
        <v>33266</v>
      </c>
      <c r="C70" s="115" t="s">
        <v>33267</v>
      </c>
      <c r="D70" s="115" t="s">
        <v>33145</v>
      </c>
      <c r="E70" s="115" t="s">
        <v>34105</v>
      </c>
      <c r="F70" s="115" t="s">
        <v>22</v>
      </c>
      <c r="G70" s="115" t="s">
        <v>34106</v>
      </c>
      <c r="H70" s="115" t="s">
        <v>34106</v>
      </c>
      <c r="I70" s="115" t="s">
        <v>34107</v>
      </c>
      <c r="J70" s="115" t="s">
        <v>23</v>
      </c>
      <c r="K70" s="115" t="s">
        <v>34108</v>
      </c>
      <c r="L70" s="115" t="s">
        <v>23</v>
      </c>
      <c r="M70" s="115" t="s">
        <v>34109</v>
      </c>
      <c r="N70" s="115" t="s">
        <v>23</v>
      </c>
      <c r="O70" s="115" t="s">
        <v>23</v>
      </c>
      <c r="P70" s="115" t="s">
        <v>34107</v>
      </c>
      <c r="Q70" s="115" t="s">
        <v>23</v>
      </c>
      <c r="R70" s="115" t="s">
        <v>23</v>
      </c>
      <c r="S70" s="115" t="s">
        <v>23</v>
      </c>
      <c r="T70" s="115" t="s">
        <v>23</v>
      </c>
      <c r="U70" s="115" t="s">
        <v>23</v>
      </c>
      <c r="V70" s="115" t="s">
        <v>23</v>
      </c>
      <c r="W70" s="115" t="s">
        <v>79</v>
      </c>
      <c r="X70" s="115" t="s">
        <v>23</v>
      </c>
      <c r="Y70" s="115" t="s">
        <v>23</v>
      </c>
      <c r="Z70" s="115" t="s">
        <v>23</v>
      </c>
      <c r="AA70" s="115" t="s">
        <v>23</v>
      </c>
      <c r="AB70" s="115" t="s">
        <v>34110</v>
      </c>
      <c r="AC70" s="115" t="s">
        <v>34111</v>
      </c>
      <c r="AD70" s="115" t="s">
        <v>34112</v>
      </c>
      <c r="AE70" s="115" t="s">
        <v>33338</v>
      </c>
      <c r="AF70" s="115" t="s">
        <v>33339</v>
      </c>
      <c r="AG70" s="115" t="s">
        <v>33281</v>
      </c>
      <c r="AH70" s="115" t="s">
        <v>33282</v>
      </c>
      <c r="AI70" s="115" t="s">
        <v>33283</v>
      </c>
      <c r="AJ70" s="115" t="s">
        <v>33282</v>
      </c>
      <c r="AK70" s="116">
        <v>9.2914685759999998</v>
      </c>
      <c r="AL70" s="116">
        <v>105.7304867</v>
      </c>
      <c r="AM70" s="115" t="s">
        <v>34113</v>
      </c>
      <c r="AN70" s="115" t="s">
        <v>23</v>
      </c>
      <c r="AO70" s="115" t="s">
        <v>34114</v>
      </c>
      <c r="AP70" s="115" t="s">
        <v>80</v>
      </c>
      <c r="AQ70" s="115" t="s">
        <v>23</v>
      </c>
      <c r="AR70" s="115" t="s">
        <v>23</v>
      </c>
      <c r="AS70" s="115" t="s">
        <v>23</v>
      </c>
      <c r="AT70" s="115" t="s">
        <v>23</v>
      </c>
      <c r="AU70" s="115" t="s">
        <v>23</v>
      </c>
      <c r="AV70" s="115" t="s">
        <v>23</v>
      </c>
      <c r="AW70" s="115" t="s">
        <v>23</v>
      </c>
      <c r="AX70" s="115" t="s">
        <v>33299</v>
      </c>
      <c r="AY70" s="115" t="s">
        <v>33300</v>
      </c>
      <c r="AZ70" s="115" t="s">
        <v>34115</v>
      </c>
      <c r="BA70" s="115" t="s">
        <v>33302</v>
      </c>
      <c r="BB70" s="115" t="s">
        <v>33303</v>
      </c>
      <c r="BC70" s="4">
        <f>SUMIFS('Doanh số khách hàng'!$F:$F,'Doanh số khách hàng'!$A:$A,DSKH!$D70)</f>
        <v>170170</v>
      </c>
      <c r="BD70" t="str">
        <f>VLOOKUP($BC70,Master!$A:$D,4,1)</f>
        <v>F2</v>
      </c>
      <c r="BE70" t="str">
        <f t="shared" si="2"/>
        <v>GT</v>
      </c>
      <c r="BF70" t="str">
        <f t="shared" si="3"/>
        <v>Tỉnh Cà Mau-Phường Bạc Liêu</v>
      </c>
    </row>
    <row r="71" spans="1:58" x14ac:dyDescent="0.3">
      <c r="A71" s="114" t="s">
        <v>34116</v>
      </c>
      <c r="B71" s="115" t="s">
        <v>33266</v>
      </c>
      <c r="C71" s="115" t="s">
        <v>33267</v>
      </c>
      <c r="D71" s="115" t="s">
        <v>25088</v>
      </c>
      <c r="E71" s="115" t="s">
        <v>34117</v>
      </c>
      <c r="F71" s="115" t="s">
        <v>22</v>
      </c>
      <c r="G71" s="115" t="s">
        <v>34118</v>
      </c>
      <c r="H71" s="115" t="s">
        <v>34118</v>
      </c>
      <c r="I71" s="115" t="s">
        <v>34119</v>
      </c>
      <c r="J71" s="115" t="s">
        <v>23</v>
      </c>
      <c r="K71" s="115" t="s">
        <v>34120</v>
      </c>
      <c r="L71" s="115" t="s">
        <v>23</v>
      </c>
      <c r="M71" s="115" t="s">
        <v>34121</v>
      </c>
      <c r="N71" s="115" t="s">
        <v>34122</v>
      </c>
      <c r="O71" s="115" t="s">
        <v>23</v>
      </c>
      <c r="P71" s="115" t="s">
        <v>34119</v>
      </c>
      <c r="Q71" s="115" t="s">
        <v>23</v>
      </c>
      <c r="R71" s="115" t="s">
        <v>23</v>
      </c>
      <c r="S71" s="115" t="s">
        <v>23</v>
      </c>
      <c r="T71" s="115" t="s">
        <v>23</v>
      </c>
      <c r="U71" s="115" t="s">
        <v>23</v>
      </c>
      <c r="V71" s="115" t="s">
        <v>23</v>
      </c>
      <c r="W71" s="115" t="s">
        <v>79</v>
      </c>
      <c r="X71" s="115" t="s">
        <v>23</v>
      </c>
      <c r="Y71" s="115" t="s">
        <v>23</v>
      </c>
      <c r="Z71" s="115" t="s">
        <v>23</v>
      </c>
      <c r="AA71" s="115" t="s">
        <v>23</v>
      </c>
      <c r="AB71" s="115" t="s">
        <v>34123</v>
      </c>
      <c r="AC71" s="115" t="s">
        <v>34124</v>
      </c>
      <c r="AD71" s="115" t="s">
        <v>34125</v>
      </c>
      <c r="AE71" s="115" t="s">
        <v>33527</v>
      </c>
      <c r="AF71" s="115" t="s">
        <v>33528</v>
      </c>
      <c r="AG71" s="115" t="s">
        <v>33281</v>
      </c>
      <c r="AH71" s="115" t="s">
        <v>33282</v>
      </c>
      <c r="AI71" s="115" t="s">
        <v>33283</v>
      </c>
      <c r="AJ71" s="115" t="s">
        <v>33282</v>
      </c>
      <c r="AK71" s="116">
        <v>9.5326047433000003</v>
      </c>
      <c r="AL71" s="116">
        <v>105.4711888156</v>
      </c>
      <c r="AM71" s="115" t="s">
        <v>33800</v>
      </c>
      <c r="AN71" s="115" t="s">
        <v>23</v>
      </c>
      <c r="AO71" s="115" t="s">
        <v>33367</v>
      </c>
      <c r="AP71" s="115" t="s">
        <v>33285</v>
      </c>
      <c r="AQ71" s="115" t="s">
        <v>23</v>
      </c>
      <c r="AR71" s="115" t="s">
        <v>23</v>
      </c>
      <c r="AS71" s="115" t="s">
        <v>23</v>
      </c>
      <c r="AT71" s="115" t="s">
        <v>1020</v>
      </c>
      <c r="AU71" s="115" t="s">
        <v>23</v>
      </c>
      <c r="AV71" s="115" t="s">
        <v>23</v>
      </c>
      <c r="AW71" s="115" t="s">
        <v>23</v>
      </c>
      <c r="AX71" s="115" t="s">
        <v>33383</v>
      </c>
      <c r="AY71" s="115" t="s">
        <v>33384</v>
      </c>
      <c r="AZ71" s="115" t="s">
        <v>34126</v>
      </c>
      <c r="BA71" s="115" t="s">
        <v>1021</v>
      </c>
      <c r="BB71" s="115" t="s">
        <v>1021</v>
      </c>
      <c r="BC71" s="4">
        <f>SUMIFS('Doanh số khách hàng'!$F:$F,'Doanh số khách hàng'!$A:$A,DSKH!$D71)</f>
        <v>798153.33333333337</v>
      </c>
      <c r="BD71" t="str">
        <f>VLOOKUP($BC71,Master!$A:$D,4,1)</f>
        <v>F4</v>
      </c>
      <c r="BE71" t="str">
        <f t="shared" si="2"/>
        <v>OTC</v>
      </c>
      <c r="BF71" t="str">
        <f t="shared" si="3"/>
        <v>Tỉnh Cà Mau-Xã Hồng Dân</v>
      </c>
    </row>
    <row r="72" spans="1:58" x14ac:dyDescent="0.3">
      <c r="A72" s="114" t="s">
        <v>34127</v>
      </c>
      <c r="B72" s="115" t="s">
        <v>33266</v>
      </c>
      <c r="C72" s="115" t="s">
        <v>33267</v>
      </c>
      <c r="D72" s="115" t="s">
        <v>2774</v>
      </c>
      <c r="E72" s="115" t="s">
        <v>34128</v>
      </c>
      <c r="F72" s="115" t="s">
        <v>22</v>
      </c>
      <c r="G72" s="115" t="s">
        <v>34129</v>
      </c>
      <c r="H72" s="115" t="s">
        <v>34129</v>
      </c>
      <c r="I72" s="115" t="s">
        <v>34130</v>
      </c>
      <c r="J72" s="115" t="s">
        <v>23</v>
      </c>
      <c r="K72" s="115" t="s">
        <v>33413</v>
      </c>
      <c r="L72" s="115" t="s">
        <v>23</v>
      </c>
      <c r="M72" s="115" t="s">
        <v>34131</v>
      </c>
      <c r="N72" s="115" t="s">
        <v>34132</v>
      </c>
      <c r="O72" s="115" t="s">
        <v>23</v>
      </c>
      <c r="P72" s="115" t="s">
        <v>34130</v>
      </c>
      <c r="Q72" s="115" t="s">
        <v>23</v>
      </c>
      <c r="R72" s="115" t="s">
        <v>23</v>
      </c>
      <c r="S72" s="115" t="s">
        <v>23</v>
      </c>
      <c r="T72" s="115" t="s">
        <v>23</v>
      </c>
      <c r="U72" s="115" t="s">
        <v>23</v>
      </c>
      <c r="V72" s="115" t="s">
        <v>23</v>
      </c>
      <c r="W72" s="115" t="s">
        <v>79</v>
      </c>
      <c r="X72" s="115" t="s">
        <v>23</v>
      </c>
      <c r="Y72" s="115" t="s">
        <v>23</v>
      </c>
      <c r="Z72" s="115" t="s">
        <v>23</v>
      </c>
      <c r="AA72" s="115" t="s">
        <v>23</v>
      </c>
      <c r="AB72" s="115" t="s">
        <v>34133</v>
      </c>
      <c r="AC72" s="115" t="s">
        <v>34134</v>
      </c>
      <c r="AD72" s="115" t="s">
        <v>34135</v>
      </c>
      <c r="AE72" s="115" t="s">
        <v>33419</v>
      </c>
      <c r="AF72" s="115" t="s">
        <v>33420</v>
      </c>
      <c r="AG72" s="115" t="s">
        <v>33281</v>
      </c>
      <c r="AH72" s="115" t="s">
        <v>33282</v>
      </c>
      <c r="AI72" s="115" t="s">
        <v>33283</v>
      </c>
      <c r="AJ72" s="115" t="s">
        <v>33282</v>
      </c>
      <c r="AK72" s="116">
        <v>9.0325927589999999</v>
      </c>
      <c r="AL72" s="116">
        <v>105.4215116</v>
      </c>
      <c r="AM72" s="115" t="s">
        <v>34136</v>
      </c>
      <c r="AN72" s="115" t="s">
        <v>23</v>
      </c>
      <c r="AO72" s="115" t="s">
        <v>33256</v>
      </c>
      <c r="AP72" s="115" t="s">
        <v>34137</v>
      </c>
      <c r="AQ72" s="115" t="s">
        <v>23</v>
      </c>
      <c r="AR72" s="115" t="s">
        <v>23</v>
      </c>
      <c r="AS72" s="115" t="s">
        <v>23</v>
      </c>
      <c r="AT72" s="115" t="s">
        <v>23</v>
      </c>
      <c r="AU72" s="115" t="s">
        <v>23</v>
      </c>
      <c r="AV72" s="115" t="s">
        <v>23</v>
      </c>
      <c r="AW72" s="115" t="s">
        <v>23</v>
      </c>
      <c r="AX72" s="115" t="s">
        <v>33315</v>
      </c>
      <c r="AY72" s="115" t="s">
        <v>33316</v>
      </c>
      <c r="AZ72" s="115" t="s">
        <v>34138</v>
      </c>
      <c r="BA72" s="115" t="s">
        <v>1021</v>
      </c>
      <c r="BB72" s="115" t="s">
        <v>1021</v>
      </c>
      <c r="BC72" s="4">
        <f>SUMIFS('Doanh số khách hàng'!$F:$F,'Doanh số khách hàng'!$A:$A,DSKH!$D72)</f>
        <v>2405513.3333333335</v>
      </c>
      <c r="BD72" t="str">
        <f>VLOOKUP($BC72,Master!$A:$D,4,1)</f>
        <v>F4</v>
      </c>
      <c r="BE72" t="str">
        <f t="shared" si="2"/>
        <v>GT</v>
      </c>
      <c r="BF72" t="str">
        <f t="shared" si="3"/>
        <v>Tỉnh Cà Mau-Xã Gành Hào</v>
      </c>
    </row>
    <row r="73" spans="1:58" x14ac:dyDescent="0.3">
      <c r="A73" s="114" t="s">
        <v>34139</v>
      </c>
      <c r="B73" s="115" t="s">
        <v>33266</v>
      </c>
      <c r="C73" s="115" t="s">
        <v>33267</v>
      </c>
      <c r="D73" s="115" t="s">
        <v>29843</v>
      </c>
      <c r="E73" s="115" t="s">
        <v>34140</v>
      </c>
      <c r="F73" s="115" t="s">
        <v>22</v>
      </c>
      <c r="G73" s="115" t="s">
        <v>34141</v>
      </c>
      <c r="H73" s="115" t="s">
        <v>34141</v>
      </c>
      <c r="I73" s="115" t="s">
        <v>34142</v>
      </c>
      <c r="J73" s="115" t="s">
        <v>23</v>
      </c>
      <c r="K73" s="115" t="s">
        <v>34143</v>
      </c>
      <c r="L73" s="115" t="s">
        <v>23</v>
      </c>
      <c r="M73" s="115" t="s">
        <v>34144</v>
      </c>
      <c r="N73" s="115" t="s">
        <v>34145</v>
      </c>
      <c r="O73" s="115" t="s">
        <v>23</v>
      </c>
      <c r="P73" s="115" t="s">
        <v>34142</v>
      </c>
      <c r="Q73" s="115" t="s">
        <v>23</v>
      </c>
      <c r="R73" s="115" t="s">
        <v>23</v>
      </c>
      <c r="S73" s="115" t="s">
        <v>23</v>
      </c>
      <c r="T73" s="115" t="s">
        <v>23</v>
      </c>
      <c r="U73" s="115" t="s">
        <v>23</v>
      </c>
      <c r="V73" s="115" t="s">
        <v>23</v>
      </c>
      <c r="W73" s="115" t="s">
        <v>79</v>
      </c>
      <c r="X73" s="115" t="s">
        <v>23</v>
      </c>
      <c r="Y73" s="115" t="s">
        <v>23</v>
      </c>
      <c r="Z73" s="115" t="s">
        <v>23</v>
      </c>
      <c r="AA73" s="115" t="s">
        <v>23</v>
      </c>
      <c r="AB73" s="115" t="s">
        <v>34146</v>
      </c>
      <c r="AC73" s="115" t="s">
        <v>34147</v>
      </c>
      <c r="AD73" s="115" t="s">
        <v>34148</v>
      </c>
      <c r="AE73" s="115" t="s">
        <v>33419</v>
      </c>
      <c r="AF73" s="115" t="s">
        <v>33420</v>
      </c>
      <c r="AG73" s="115" t="s">
        <v>33281</v>
      </c>
      <c r="AH73" s="115" t="s">
        <v>33282</v>
      </c>
      <c r="AI73" s="115" t="s">
        <v>33283</v>
      </c>
      <c r="AJ73" s="115" t="s">
        <v>33282</v>
      </c>
      <c r="AK73" s="116">
        <v>9.0280676660000001</v>
      </c>
      <c r="AL73" s="116">
        <v>105.41976819999999</v>
      </c>
      <c r="AM73" s="115" t="s">
        <v>34149</v>
      </c>
      <c r="AN73" s="115" t="s">
        <v>23</v>
      </c>
      <c r="AO73" s="115" t="s">
        <v>33367</v>
      </c>
      <c r="AP73" s="115" t="s">
        <v>33285</v>
      </c>
      <c r="AQ73" s="115" t="s">
        <v>23</v>
      </c>
      <c r="AR73" s="115" t="s">
        <v>23</v>
      </c>
      <c r="AS73" s="115" t="s">
        <v>23</v>
      </c>
      <c r="AT73" s="115" t="s">
        <v>23</v>
      </c>
      <c r="AU73" s="115" t="s">
        <v>23</v>
      </c>
      <c r="AV73" s="115" t="s">
        <v>23</v>
      </c>
      <c r="AW73" s="115" t="s">
        <v>23</v>
      </c>
      <c r="AX73" s="115" t="s">
        <v>33383</v>
      </c>
      <c r="AY73" s="115" t="s">
        <v>33384</v>
      </c>
      <c r="AZ73" s="115" t="s">
        <v>34150</v>
      </c>
      <c r="BA73" s="115" t="s">
        <v>1021</v>
      </c>
      <c r="BB73" s="115" t="s">
        <v>1021</v>
      </c>
      <c r="BC73" s="4">
        <f>SUMIFS('Doanh số khách hàng'!$F:$F,'Doanh số khách hàng'!$A:$A,DSKH!$D73)</f>
        <v>282786.66666666669</v>
      </c>
      <c r="BD73" t="str">
        <f>VLOOKUP($BC73,Master!$A:$D,4,1)</f>
        <v>F2</v>
      </c>
      <c r="BE73" t="str">
        <f t="shared" si="2"/>
        <v>OTC</v>
      </c>
      <c r="BF73" t="str">
        <f t="shared" si="3"/>
        <v>Tỉnh Cà Mau-Xã Gành Hào</v>
      </c>
    </row>
    <row r="74" spans="1:58" x14ac:dyDescent="0.3">
      <c r="A74" s="114" t="s">
        <v>34151</v>
      </c>
      <c r="B74" s="115" t="s">
        <v>33266</v>
      </c>
      <c r="C74" s="115" t="s">
        <v>33267</v>
      </c>
      <c r="D74" s="115" t="s">
        <v>7587</v>
      </c>
      <c r="E74" s="115" t="s">
        <v>34152</v>
      </c>
      <c r="F74" s="115" t="s">
        <v>22</v>
      </c>
      <c r="G74" s="115" t="s">
        <v>34153</v>
      </c>
      <c r="H74" s="115" t="s">
        <v>34153</v>
      </c>
      <c r="I74" s="115" t="s">
        <v>34154</v>
      </c>
      <c r="J74" s="115" t="s">
        <v>23</v>
      </c>
      <c r="K74" s="115" t="s">
        <v>34155</v>
      </c>
      <c r="L74" s="115" t="s">
        <v>23</v>
      </c>
      <c r="M74" s="115" t="s">
        <v>34156</v>
      </c>
      <c r="N74" s="115" t="s">
        <v>34157</v>
      </c>
      <c r="O74" s="115" t="s">
        <v>23</v>
      </c>
      <c r="P74" s="115" t="s">
        <v>34158</v>
      </c>
      <c r="Q74" s="115" t="s">
        <v>23</v>
      </c>
      <c r="R74" s="115" t="s">
        <v>23</v>
      </c>
      <c r="S74" s="115" t="s">
        <v>23</v>
      </c>
      <c r="T74" s="115" t="s">
        <v>23</v>
      </c>
      <c r="U74" s="115" t="s">
        <v>23</v>
      </c>
      <c r="V74" s="115" t="s">
        <v>23</v>
      </c>
      <c r="W74" s="115" t="s">
        <v>79</v>
      </c>
      <c r="X74" s="115" t="s">
        <v>23</v>
      </c>
      <c r="Y74" s="115" t="s">
        <v>23</v>
      </c>
      <c r="Z74" s="115" t="s">
        <v>23</v>
      </c>
      <c r="AA74" s="115" t="s">
        <v>23</v>
      </c>
      <c r="AB74" s="115" t="s">
        <v>34159</v>
      </c>
      <c r="AC74" s="115" t="s">
        <v>34160</v>
      </c>
      <c r="AD74" s="115" t="s">
        <v>34161</v>
      </c>
      <c r="AE74" s="115" t="s">
        <v>33772</v>
      </c>
      <c r="AF74" s="115" t="s">
        <v>33773</v>
      </c>
      <c r="AG74" s="115" t="s">
        <v>33281</v>
      </c>
      <c r="AH74" s="115" t="s">
        <v>33282</v>
      </c>
      <c r="AI74" s="115" t="s">
        <v>33283</v>
      </c>
      <c r="AJ74" s="115" t="s">
        <v>33282</v>
      </c>
      <c r="AK74" s="116">
        <v>9.1549413844000007</v>
      </c>
      <c r="AL74" s="116">
        <v>105.52952468060001</v>
      </c>
      <c r="AM74" s="115" t="s">
        <v>33774</v>
      </c>
      <c r="AN74" s="115" t="s">
        <v>23</v>
      </c>
      <c r="AO74" s="115" t="s">
        <v>23</v>
      </c>
      <c r="AP74" s="115" t="s">
        <v>33285</v>
      </c>
      <c r="AQ74" s="115" t="s">
        <v>23</v>
      </c>
      <c r="AR74" s="115" t="s">
        <v>23</v>
      </c>
      <c r="AS74" s="115" t="s">
        <v>23</v>
      </c>
      <c r="AT74" s="115" t="s">
        <v>1020</v>
      </c>
      <c r="AU74" s="115" t="s">
        <v>23</v>
      </c>
      <c r="AV74" s="115" t="s">
        <v>23</v>
      </c>
      <c r="AW74" s="115" t="s">
        <v>23</v>
      </c>
      <c r="AX74" s="115" t="s">
        <v>33383</v>
      </c>
      <c r="AY74" s="115" t="s">
        <v>33384</v>
      </c>
      <c r="AZ74" s="115" t="s">
        <v>34162</v>
      </c>
      <c r="BA74" s="115" t="s">
        <v>33299</v>
      </c>
      <c r="BB74" s="115" t="s">
        <v>33300</v>
      </c>
      <c r="BC74" s="4">
        <f>SUMIFS('Doanh số khách hàng'!$F:$F,'Doanh số khách hàng'!$A:$A,DSKH!$D74)</f>
        <v>232000</v>
      </c>
      <c r="BD74" t="str">
        <f>VLOOKUP($BC74,Master!$A:$D,4,1)</f>
        <v>F2</v>
      </c>
      <c r="BE74" t="str">
        <f t="shared" si="2"/>
        <v>OTC</v>
      </c>
      <c r="BF74" t="str">
        <f t="shared" si="3"/>
        <v>Tỉnh Cà Mau-Xã Đông Hải</v>
      </c>
    </row>
    <row r="75" spans="1:58" x14ac:dyDescent="0.3">
      <c r="A75" s="114" t="s">
        <v>34163</v>
      </c>
      <c r="B75" s="115" t="s">
        <v>33266</v>
      </c>
      <c r="C75" s="115" t="s">
        <v>33267</v>
      </c>
      <c r="D75" s="115" t="s">
        <v>34164</v>
      </c>
      <c r="E75" s="115" t="s">
        <v>34165</v>
      </c>
      <c r="F75" s="115" t="s">
        <v>22</v>
      </c>
      <c r="G75" s="115" t="s">
        <v>34166</v>
      </c>
      <c r="H75" s="115" t="s">
        <v>34166</v>
      </c>
      <c r="I75" s="115" t="s">
        <v>34167</v>
      </c>
      <c r="J75" s="115" t="s">
        <v>23</v>
      </c>
      <c r="K75" s="115" t="s">
        <v>33865</v>
      </c>
      <c r="L75" s="115" t="s">
        <v>23</v>
      </c>
      <c r="M75" s="115" t="s">
        <v>34168</v>
      </c>
      <c r="N75" s="115" t="s">
        <v>34169</v>
      </c>
      <c r="O75" s="115" t="s">
        <v>23</v>
      </c>
      <c r="P75" s="115" t="s">
        <v>34170</v>
      </c>
      <c r="Q75" s="115" t="s">
        <v>23</v>
      </c>
      <c r="R75" s="115" t="s">
        <v>23</v>
      </c>
      <c r="S75" s="115" t="s">
        <v>23</v>
      </c>
      <c r="T75" s="115" t="s">
        <v>23</v>
      </c>
      <c r="U75" s="115" t="s">
        <v>23</v>
      </c>
      <c r="V75" s="115" t="s">
        <v>23</v>
      </c>
      <c r="W75" s="115" t="s">
        <v>79</v>
      </c>
      <c r="X75" s="115" t="s">
        <v>23</v>
      </c>
      <c r="Y75" s="115" t="s">
        <v>23</v>
      </c>
      <c r="Z75" s="115" t="s">
        <v>23</v>
      </c>
      <c r="AA75" s="115" t="s">
        <v>23</v>
      </c>
      <c r="AB75" s="115" t="s">
        <v>34171</v>
      </c>
      <c r="AC75" s="115" t="s">
        <v>34172</v>
      </c>
      <c r="AD75" s="115" t="s">
        <v>34173</v>
      </c>
      <c r="AE75" s="115" t="s">
        <v>33872</v>
      </c>
      <c r="AF75" s="115" t="s">
        <v>33873</v>
      </c>
      <c r="AG75" s="115" t="s">
        <v>33281</v>
      </c>
      <c r="AH75" s="115" t="s">
        <v>33282</v>
      </c>
      <c r="AI75" s="115" t="s">
        <v>33283</v>
      </c>
      <c r="AJ75" s="115" t="s">
        <v>33282</v>
      </c>
      <c r="AK75" s="116">
        <v>9.3941379073999993</v>
      </c>
      <c r="AL75" s="116">
        <v>105.5381250009</v>
      </c>
      <c r="AM75" s="115" t="s">
        <v>34174</v>
      </c>
      <c r="AN75" s="115" t="s">
        <v>23</v>
      </c>
      <c r="AO75" s="115" t="s">
        <v>23</v>
      </c>
      <c r="AP75" s="115" t="s">
        <v>33285</v>
      </c>
      <c r="AQ75" s="115" t="s">
        <v>23</v>
      </c>
      <c r="AR75" s="115" t="s">
        <v>23</v>
      </c>
      <c r="AS75" s="115" t="s">
        <v>23</v>
      </c>
      <c r="AT75" s="115" t="s">
        <v>1020</v>
      </c>
      <c r="AU75" s="115" t="s">
        <v>23</v>
      </c>
      <c r="AV75" s="115" t="s">
        <v>33452</v>
      </c>
      <c r="AW75" s="115" t="s">
        <v>23</v>
      </c>
      <c r="AX75" s="115" t="s">
        <v>33383</v>
      </c>
      <c r="AY75" s="115" t="s">
        <v>33384</v>
      </c>
      <c r="AZ75" s="115" t="s">
        <v>34175</v>
      </c>
      <c r="BA75" s="115" t="s">
        <v>23</v>
      </c>
      <c r="BB75" s="115" t="s">
        <v>23</v>
      </c>
      <c r="BC75" s="4">
        <f>SUMIFS('Doanh số khách hàng'!$F:$F,'Doanh số khách hàng'!$A:$A,DSKH!$D75)</f>
        <v>0</v>
      </c>
      <c r="BD75" t="str">
        <f>VLOOKUP($BC75,Master!$A:$D,4,1)</f>
        <v>F2</v>
      </c>
      <c r="BE75" t="str">
        <f t="shared" si="2"/>
        <v>OTC</v>
      </c>
      <c r="BF75" t="str">
        <f t="shared" si="3"/>
        <v>Tỉnh Cà Mau-Xã Vĩnh Thanh</v>
      </c>
    </row>
    <row r="76" spans="1:58" x14ac:dyDescent="0.3">
      <c r="A76" s="114" t="s">
        <v>34176</v>
      </c>
      <c r="B76" s="115" t="s">
        <v>33266</v>
      </c>
      <c r="C76" s="115" t="s">
        <v>33267</v>
      </c>
      <c r="D76" s="115" t="s">
        <v>34177</v>
      </c>
      <c r="E76" s="115" t="s">
        <v>34178</v>
      </c>
      <c r="F76" s="115" t="s">
        <v>22</v>
      </c>
      <c r="G76" s="115" t="s">
        <v>34179</v>
      </c>
      <c r="H76" s="115" t="s">
        <v>34179</v>
      </c>
      <c r="I76" s="115" t="s">
        <v>34180</v>
      </c>
      <c r="J76" s="115" t="s">
        <v>23</v>
      </c>
      <c r="K76" s="115" t="s">
        <v>34181</v>
      </c>
      <c r="L76" s="115" t="s">
        <v>23</v>
      </c>
      <c r="M76" s="115" t="s">
        <v>34182</v>
      </c>
      <c r="N76" s="115" t="s">
        <v>33975</v>
      </c>
      <c r="O76" s="115" t="s">
        <v>23</v>
      </c>
      <c r="P76" s="115" t="s">
        <v>34183</v>
      </c>
      <c r="Q76" s="115" t="s">
        <v>23</v>
      </c>
      <c r="R76" s="115" t="s">
        <v>23</v>
      </c>
      <c r="S76" s="115" t="s">
        <v>23</v>
      </c>
      <c r="T76" s="115" t="s">
        <v>23</v>
      </c>
      <c r="U76" s="115" t="s">
        <v>23</v>
      </c>
      <c r="V76" s="115" t="s">
        <v>23</v>
      </c>
      <c r="W76" s="115" t="s">
        <v>79</v>
      </c>
      <c r="X76" s="115" t="s">
        <v>23</v>
      </c>
      <c r="Y76" s="115" t="s">
        <v>23</v>
      </c>
      <c r="Z76" s="115" t="s">
        <v>23</v>
      </c>
      <c r="AA76" s="115" t="s">
        <v>23</v>
      </c>
      <c r="AB76" s="115" t="s">
        <v>34184</v>
      </c>
      <c r="AC76" s="115" t="s">
        <v>34185</v>
      </c>
      <c r="AD76" s="115" t="s">
        <v>34186</v>
      </c>
      <c r="AE76" s="115" t="s">
        <v>33501</v>
      </c>
      <c r="AF76" s="115" t="s">
        <v>33502</v>
      </c>
      <c r="AG76" s="115" t="s">
        <v>33281</v>
      </c>
      <c r="AH76" s="115" t="s">
        <v>33282</v>
      </c>
      <c r="AI76" s="115" t="s">
        <v>33283</v>
      </c>
      <c r="AJ76" s="115" t="s">
        <v>33282</v>
      </c>
      <c r="AK76" s="116">
        <v>9.2435701659999996</v>
      </c>
      <c r="AL76" s="116">
        <v>105.4541263</v>
      </c>
      <c r="AM76" s="115" t="s">
        <v>33811</v>
      </c>
      <c r="AN76" s="115" t="s">
        <v>23</v>
      </c>
      <c r="AO76" s="115" t="s">
        <v>23</v>
      </c>
      <c r="AP76" s="115" t="s">
        <v>33422</v>
      </c>
      <c r="AQ76" s="115" t="s">
        <v>23</v>
      </c>
      <c r="AR76" s="115" t="s">
        <v>23</v>
      </c>
      <c r="AS76" s="115" t="s">
        <v>23</v>
      </c>
      <c r="AT76" s="115" t="s">
        <v>23</v>
      </c>
      <c r="AU76" s="115" t="s">
        <v>23</v>
      </c>
      <c r="AV76" s="115" t="s">
        <v>23</v>
      </c>
      <c r="AW76" s="115" t="s">
        <v>23</v>
      </c>
      <c r="AX76" s="115" t="s">
        <v>33299</v>
      </c>
      <c r="AY76" s="115" t="s">
        <v>33300</v>
      </c>
      <c r="AZ76" s="115" t="s">
        <v>34187</v>
      </c>
      <c r="BA76" s="115" t="s">
        <v>33302</v>
      </c>
      <c r="BB76" s="115" t="s">
        <v>33303</v>
      </c>
      <c r="BC76" s="4">
        <f>SUMIFS('Doanh số khách hàng'!$F:$F,'Doanh số khách hàng'!$A:$A,DSKH!$D76)</f>
        <v>0</v>
      </c>
      <c r="BD76" t="str">
        <f>VLOOKUP($BC76,Master!$A:$D,4,1)</f>
        <v>F2</v>
      </c>
      <c r="BE76" t="str">
        <f t="shared" si="2"/>
        <v>GT</v>
      </c>
      <c r="BF76" t="str">
        <f t="shared" si="3"/>
        <v>Tỉnh Cà Mau-Phường Giá Rai</v>
      </c>
    </row>
    <row r="77" spans="1:58" x14ac:dyDescent="0.3">
      <c r="A77" s="114" t="s">
        <v>34188</v>
      </c>
      <c r="B77" s="115" t="s">
        <v>33266</v>
      </c>
      <c r="C77" s="115" t="s">
        <v>33267</v>
      </c>
      <c r="D77" s="115" t="s">
        <v>34189</v>
      </c>
      <c r="E77" s="115" t="s">
        <v>34190</v>
      </c>
      <c r="F77" s="115" t="s">
        <v>22</v>
      </c>
      <c r="G77" s="115" t="s">
        <v>34191</v>
      </c>
      <c r="H77" s="115" t="s">
        <v>34191</v>
      </c>
      <c r="I77" s="115" t="s">
        <v>23</v>
      </c>
      <c r="J77" s="115" t="s">
        <v>23</v>
      </c>
      <c r="K77" s="115" t="s">
        <v>34192</v>
      </c>
      <c r="L77" s="115" t="s">
        <v>23</v>
      </c>
      <c r="M77" s="115" t="s">
        <v>34193</v>
      </c>
      <c r="N77" s="115" t="s">
        <v>34194</v>
      </c>
      <c r="O77" s="115" t="s">
        <v>23</v>
      </c>
      <c r="P77" s="115" t="s">
        <v>23</v>
      </c>
      <c r="Q77" s="115" t="s">
        <v>23</v>
      </c>
      <c r="R77" s="115" t="s">
        <v>23</v>
      </c>
      <c r="S77" s="115" t="s">
        <v>23</v>
      </c>
      <c r="T77" s="115" t="s">
        <v>23</v>
      </c>
      <c r="U77" s="115" t="s">
        <v>23</v>
      </c>
      <c r="V77" s="115" t="s">
        <v>23</v>
      </c>
      <c r="W77" s="115" t="s">
        <v>79</v>
      </c>
      <c r="X77" s="115" t="s">
        <v>23</v>
      </c>
      <c r="Y77" s="115" t="s">
        <v>23</v>
      </c>
      <c r="Z77" s="115" t="s">
        <v>23</v>
      </c>
      <c r="AA77" s="115" t="s">
        <v>23</v>
      </c>
      <c r="AB77" s="115" t="s">
        <v>34195</v>
      </c>
      <c r="AC77" s="115" t="s">
        <v>34196</v>
      </c>
      <c r="AD77" s="115" t="s">
        <v>34068</v>
      </c>
      <c r="AE77" s="115" t="s">
        <v>33934</v>
      </c>
      <c r="AF77" s="115" t="s">
        <v>33935</v>
      </c>
      <c r="AG77" s="115" t="s">
        <v>33281</v>
      </c>
      <c r="AH77" s="115" t="s">
        <v>33282</v>
      </c>
      <c r="AI77" s="115" t="s">
        <v>33283</v>
      </c>
      <c r="AJ77" s="115" t="s">
        <v>33282</v>
      </c>
      <c r="AK77" s="116">
        <v>9.3895522173000003</v>
      </c>
      <c r="AL77" s="116">
        <v>105.5992095985</v>
      </c>
      <c r="AM77" s="115" t="s">
        <v>34069</v>
      </c>
      <c r="AN77" s="115" t="s">
        <v>23</v>
      </c>
      <c r="AO77" s="115" t="s">
        <v>33327</v>
      </c>
      <c r="AP77" s="115" t="s">
        <v>33422</v>
      </c>
      <c r="AQ77" s="115" t="s">
        <v>23</v>
      </c>
      <c r="AR77" s="115" t="s">
        <v>23</v>
      </c>
      <c r="AS77" s="115" t="s">
        <v>23</v>
      </c>
      <c r="AT77" s="115" t="s">
        <v>23</v>
      </c>
      <c r="AU77" s="115" t="s">
        <v>23</v>
      </c>
      <c r="AV77" s="115" t="s">
        <v>23</v>
      </c>
      <c r="AW77" s="115" t="s">
        <v>23</v>
      </c>
      <c r="AX77" s="115" t="s">
        <v>33299</v>
      </c>
      <c r="AY77" s="115" t="s">
        <v>33300</v>
      </c>
      <c r="AZ77" s="115" t="s">
        <v>34197</v>
      </c>
      <c r="BA77" s="115" t="s">
        <v>1021</v>
      </c>
      <c r="BB77" s="115" t="s">
        <v>1021</v>
      </c>
      <c r="BC77" s="4">
        <f>SUMIFS('Doanh số khách hàng'!$F:$F,'Doanh số khách hàng'!$A:$A,DSKH!$D77)</f>
        <v>0</v>
      </c>
      <c r="BD77" t="str">
        <f>VLOOKUP($BC77,Master!$A:$D,4,1)</f>
        <v>F2</v>
      </c>
      <c r="BE77" t="str">
        <f t="shared" si="2"/>
        <v>GT</v>
      </c>
      <c r="BF77" t="str">
        <f t="shared" si="3"/>
        <v>Tỉnh Cà Mau-Xã Châu Thới</v>
      </c>
    </row>
    <row r="78" spans="1:58" x14ac:dyDescent="0.3">
      <c r="A78" s="114" t="s">
        <v>34198</v>
      </c>
      <c r="B78" s="115" t="s">
        <v>33266</v>
      </c>
      <c r="C78" s="115" t="s">
        <v>33267</v>
      </c>
      <c r="D78" s="115" t="s">
        <v>15018</v>
      </c>
      <c r="E78" s="115" t="s">
        <v>34199</v>
      </c>
      <c r="F78" s="115" t="s">
        <v>22</v>
      </c>
      <c r="G78" s="115" t="s">
        <v>34200</v>
      </c>
      <c r="H78" s="115" t="s">
        <v>34200</v>
      </c>
      <c r="I78" s="115" t="s">
        <v>34201</v>
      </c>
      <c r="J78" s="115" t="s">
        <v>23</v>
      </c>
      <c r="K78" s="115" t="s">
        <v>34202</v>
      </c>
      <c r="L78" s="115" t="s">
        <v>23</v>
      </c>
      <c r="M78" s="115" t="s">
        <v>34203</v>
      </c>
      <c r="N78" s="115" t="s">
        <v>23</v>
      </c>
      <c r="O78" s="115" t="s">
        <v>23</v>
      </c>
      <c r="P78" s="115" t="s">
        <v>34204</v>
      </c>
      <c r="Q78" s="115" t="s">
        <v>23</v>
      </c>
      <c r="R78" s="115" t="s">
        <v>23</v>
      </c>
      <c r="S78" s="115" t="s">
        <v>23</v>
      </c>
      <c r="T78" s="115" t="s">
        <v>23</v>
      </c>
      <c r="U78" s="115" t="s">
        <v>23</v>
      </c>
      <c r="V78" s="115" t="s">
        <v>23</v>
      </c>
      <c r="W78" s="115" t="s">
        <v>79</v>
      </c>
      <c r="X78" s="115" t="s">
        <v>23</v>
      </c>
      <c r="Y78" s="115" t="s">
        <v>23</v>
      </c>
      <c r="Z78" s="115" t="s">
        <v>23</v>
      </c>
      <c r="AA78" s="115" t="s">
        <v>23</v>
      </c>
      <c r="AB78" s="115" t="s">
        <v>34205</v>
      </c>
      <c r="AC78" s="115" t="s">
        <v>33454</v>
      </c>
      <c r="AD78" s="115" t="s">
        <v>34206</v>
      </c>
      <c r="AE78" s="115" t="s">
        <v>33909</v>
      </c>
      <c r="AF78" s="115" t="s">
        <v>33910</v>
      </c>
      <c r="AG78" s="115" t="s">
        <v>33281</v>
      </c>
      <c r="AH78" s="115" t="s">
        <v>33282</v>
      </c>
      <c r="AI78" s="115" t="s">
        <v>33283</v>
      </c>
      <c r="AJ78" s="115" t="s">
        <v>33282</v>
      </c>
      <c r="AK78" s="116">
        <v>9.3034203200000007</v>
      </c>
      <c r="AL78" s="116">
        <v>105.3181369</v>
      </c>
      <c r="AM78" s="115" t="s">
        <v>34040</v>
      </c>
      <c r="AN78" s="115" t="s">
        <v>23</v>
      </c>
      <c r="AO78" s="115" t="s">
        <v>23</v>
      </c>
      <c r="AP78" s="115" t="s">
        <v>33422</v>
      </c>
      <c r="AQ78" s="115" t="s">
        <v>23</v>
      </c>
      <c r="AR78" s="115" t="s">
        <v>23</v>
      </c>
      <c r="AS78" s="115" t="s">
        <v>23</v>
      </c>
      <c r="AT78" s="115" t="s">
        <v>23</v>
      </c>
      <c r="AU78" s="115" t="s">
        <v>23</v>
      </c>
      <c r="AV78" s="115" t="s">
        <v>23</v>
      </c>
      <c r="AW78" s="115" t="s">
        <v>23</v>
      </c>
      <c r="AX78" s="115" t="s">
        <v>33299</v>
      </c>
      <c r="AY78" s="115" t="s">
        <v>33300</v>
      </c>
      <c r="AZ78" s="115" t="s">
        <v>34207</v>
      </c>
      <c r="BA78" s="115" t="s">
        <v>33302</v>
      </c>
      <c r="BB78" s="115" t="s">
        <v>33303</v>
      </c>
      <c r="BC78" s="4">
        <f>SUMIFS('Doanh số khách hàng'!$F:$F,'Doanh số khách hàng'!$A:$A,DSKH!$D78)</f>
        <v>0</v>
      </c>
      <c r="BD78" t="str">
        <f>VLOOKUP($BC78,Master!$A:$D,4,1)</f>
        <v>F2</v>
      </c>
      <c r="BE78" t="str">
        <f t="shared" si="2"/>
        <v>GT</v>
      </c>
      <c r="BF78" t="str">
        <f t="shared" si="3"/>
        <v>Tỉnh Cà Mau-Xã Phong Hiệp</v>
      </c>
    </row>
    <row r="79" spans="1:58" x14ac:dyDescent="0.3">
      <c r="A79" s="114" t="s">
        <v>34208</v>
      </c>
      <c r="B79" s="115" t="s">
        <v>33266</v>
      </c>
      <c r="C79" s="115" t="s">
        <v>33267</v>
      </c>
      <c r="D79" s="115" t="s">
        <v>34209</v>
      </c>
      <c r="E79" s="115" t="s">
        <v>34210</v>
      </c>
      <c r="F79" s="115" t="s">
        <v>22</v>
      </c>
      <c r="G79" s="115" t="s">
        <v>34211</v>
      </c>
      <c r="H79" s="115" t="s">
        <v>34211</v>
      </c>
      <c r="I79" s="115" t="s">
        <v>23</v>
      </c>
      <c r="J79" s="115" t="s">
        <v>23</v>
      </c>
      <c r="K79" s="115" t="s">
        <v>33293</v>
      </c>
      <c r="L79" s="115" t="s">
        <v>23</v>
      </c>
      <c r="M79" s="115" t="s">
        <v>34212</v>
      </c>
      <c r="N79" s="115" t="s">
        <v>34213</v>
      </c>
      <c r="O79" s="115" t="s">
        <v>23</v>
      </c>
      <c r="P79" s="115" t="s">
        <v>23</v>
      </c>
      <c r="Q79" s="115" t="s">
        <v>23</v>
      </c>
      <c r="R79" s="115" t="s">
        <v>23</v>
      </c>
      <c r="S79" s="115" t="s">
        <v>23</v>
      </c>
      <c r="T79" s="115" t="s">
        <v>23</v>
      </c>
      <c r="U79" s="115" t="s">
        <v>23</v>
      </c>
      <c r="V79" s="115" t="s">
        <v>23</v>
      </c>
      <c r="W79" s="115" t="s">
        <v>79</v>
      </c>
      <c r="X79" s="115" t="s">
        <v>23</v>
      </c>
      <c r="Y79" s="115" t="s">
        <v>23</v>
      </c>
      <c r="Z79" s="115" t="s">
        <v>23</v>
      </c>
      <c r="AA79" s="115" t="s">
        <v>23</v>
      </c>
      <c r="AB79" s="115" t="s">
        <v>34214</v>
      </c>
      <c r="AC79" s="115" t="s">
        <v>33311</v>
      </c>
      <c r="AD79" s="115" t="s">
        <v>33278</v>
      </c>
      <c r="AE79" s="115" t="s">
        <v>33312</v>
      </c>
      <c r="AF79" s="115" t="s">
        <v>33313</v>
      </c>
      <c r="AG79" s="115" t="s">
        <v>33281</v>
      </c>
      <c r="AH79" s="115" t="s">
        <v>33282</v>
      </c>
      <c r="AI79" s="115" t="s">
        <v>33283</v>
      </c>
      <c r="AJ79" s="115" t="s">
        <v>33282</v>
      </c>
      <c r="AK79" s="116">
        <v>9.2909766263000009</v>
      </c>
      <c r="AL79" s="116">
        <v>105.6628501636</v>
      </c>
      <c r="AM79" s="115" t="s">
        <v>33314</v>
      </c>
      <c r="AN79" s="115" t="s">
        <v>23</v>
      </c>
      <c r="AO79" s="115" t="s">
        <v>33327</v>
      </c>
      <c r="AP79" s="115" t="s">
        <v>80</v>
      </c>
      <c r="AQ79" s="115" t="s">
        <v>23</v>
      </c>
      <c r="AR79" s="115" t="s">
        <v>23</v>
      </c>
      <c r="AS79" s="115" t="s">
        <v>23</v>
      </c>
      <c r="AT79" s="115" t="s">
        <v>1020</v>
      </c>
      <c r="AU79" s="115" t="s">
        <v>23</v>
      </c>
      <c r="AV79" s="115" t="s">
        <v>23</v>
      </c>
      <c r="AW79" s="115" t="s">
        <v>23</v>
      </c>
      <c r="AX79" s="115" t="s">
        <v>33315</v>
      </c>
      <c r="AY79" s="115" t="s">
        <v>33316</v>
      </c>
      <c r="AZ79" s="115" t="s">
        <v>34215</v>
      </c>
      <c r="BA79" s="115" t="s">
        <v>1021</v>
      </c>
      <c r="BB79" s="115" t="s">
        <v>1021</v>
      </c>
      <c r="BC79" s="4">
        <f>SUMIFS('Doanh số khách hàng'!$F:$F,'Doanh số khách hàng'!$A:$A,DSKH!$D79)</f>
        <v>0</v>
      </c>
      <c r="BD79" t="str">
        <f>VLOOKUP($BC79,Master!$A:$D,4,1)</f>
        <v>F2</v>
      </c>
      <c r="BE79" t="str">
        <f t="shared" si="2"/>
        <v>GT</v>
      </c>
      <c r="BF79" t="str">
        <f t="shared" si="3"/>
        <v>Tỉnh Cà Mau-Xã Hòa Bình</v>
      </c>
    </row>
    <row r="80" spans="1:58" x14ac:dyDescent="0.3">
      <c r="A80" s="114" t="s">
        <v>34216</v>
      </c>
      <c r="B80" s="115" t="s">
        <v>33266</v>
      </c>
      <c r="C80" s="115" t="s">
        <v>33267</v>
      </c>
      <c r="D80" s="115" t="s">
        <v>30161</v>
      </c>
      <c r="E80" s="115" t="s">
        <v>34217</v>
      </c>
      <c r="F80" s="115" t="s">
        <v>22</v>
      </c>
      <c r="G80" s="115" t="s">
        <v>34218</v>
      </c>
      <c r="H80" s="115" t="s">
        <v>34218</v>
      </c>
      <c r="I80" s="115" t="s">
        <v>34219</v>
      </c>
      <c r="J80" s="115" t="s">
        <v>23</v>
      </c>
      <c r="K80" s="115" t="s">
        <v>33806</v>
      </c>
      <c r="L80" s="115" t="s">
        <v>23</v>
      </c>
      <c r="M80" s="115" t="s">
        <v>34220</v>
      </c>
      <c r="N80" s="115" t="s">
        <v>34221</v>
      </c>
      <c r="O80" s="115" t="s">
        <v>23</v>
      </c>
      <c r="P80" s="115" t="s">
        <v>34219</v>
      </c>
      <c r="Q80" s="115" t="s">
        <v>23</v>
      </c>
      <c r="R80" s="115" t="s">
        <v>23</v>
      </c>
      <c r="S80" s="115" t="s">
        <v>23</v>
      </c>
      <c r="T80" s="115" t="s">
        <v>23</v>
      </c>
      <c r="U80" s="115" t="s">
        <v>23</v>
      </c>
      <c r="V80" s="115" t="s">
        <v>23</v>
      </c>
      <c r="W80" s="115" t="s">
        <v>79</v>
      </c>
      <c r="X80" s="115" t="s">
        <v>23</v>
      </c>
      <c r="Y80" s="115" t="s">
        <v>23</v>
      </c>
      <c r="Z80" s="115" t="s">
        <v>23</v>
      </c>
      <c r="AA80" s="115" t="s">
        <v>23</v>
      </c>
      <c r="AB80" s="115" t="s">
        <v>34222</v>
      </c>
      <c r="AC80" s="115" t="s">
        <v>34223</v>
      </c>
      <c r="AD80" s="115" t="s">
        <v>33278</v>
      </c>
      <c r="AE80" s="115" t="s">
        <v>33822</v>
      </c>
      <c r="AF80" s="115" t="s">
        <v>33823</v>
      </c>
      <c r="AG80" s="115" t="s">
        <v>33281</v>
      </c>
      <c r="AH80" s="115" t="s">
        <v>33282</v>
      </c>
      <c r="AI80" s="115" t="s">
        <v>33283</v>
      </c>
      <c r="AJ80" s="115" t="s">
        <v>33282</v>
      </c>
      <c r="AK80" s="116">
        <v>9.2471520520000006</v>
      </c>
      <c r="AL80" s="116">
        <v>105.4958299</v>
      </c>
      <c r="AM80" s="115" t="s">
        <v>34224</v>
      </c>
      <c r="AN80" s="115" t="s">
        <v>23</v>
      </c>
      <c r="AO80" s="115" t="s">
        <v>33367</v>
      </c>
      <c r="AP80" s="115" t="s">
        <v>33285</v>
      </c>
      <c r="AQ80" s="115" t="s">
        <v>23</v>
      </c>
      <c r="AR80" s="115" t="s">
        <v>23</v>
      </c>
      <c r="AS80" s="115" t="s">
        <v>23</v>
      </c>
      <c r="AT80" s="115" t="s">
        <v>23</v>
      </c>
      <c r="AU80" s="115" t="s">
        <v>23</v>
      </c>
      <c r="AV80" s="115" t="s">
        <v>23</v>
      </c>
      <c r="AW80" s="115" t="s">
        <v>23</v>
      </c>
      <c r="AX80" s="115" t="s">
        <v>33286</v>
      </c>
      <c r="AY80" s="115" t="s">
        <v>33287</v>
      </c>
      <c r="AZ80" s="115" t="s">
        <v>34225</v>
      </c>
      <c r="BA80" s="115" t="s">
        <v>33302</v>
      </c>
      <c r="BB80" s="115" t="s">
        <v>33303</v>
      </c>
      <c r="BC80" s="4">
        <f>SUMIFS('Doanh số khách hàng'!$F:$F,'Doanh số khách hàng'!$A:$A,DSKH!$D80)</f>
        <v>123333.33333333333</v>
      </c>
      <c r="BD80" t="str">
        <f>VLOOKUP($BC80,Master!$A:$D,4,1)</f>
        <v>F2</v>
      </c>
      <c r="BE80" t="str">
        <f t="shared" si="2"/>
        <v>OTC</v>
      </c>
      <c r="BF80" t="str">
        <f t="shared" si="3"/>
        <v>Tỉnh Cà Mau-Phường Láng Tròn</v>
      </c>
    </row>
    <row r="81" spans="1:58" x14ac:dyDescent="0.3">
      <c r="A81" s="114" t="s">
        <v>34226</v>
      </c>
      <c r="B81" s="115" t="s">
        <v>33266</v>
      </c>
      <c r="C81" s="115" t="s">
        <v>33267</v>
      </c>
      <c r="D81" s="115" t="s">
        <v>2395</v>
      </c>
      <c r="E81" s="115" t="s">
        <v>34227</v>
      </c>
      <c r="F81" s="115" t="s">
        <v>22</v>
      </c>
      <c r="G81" s="115" t="s">
        <v>34228</v>
      </c>
      <c r="H81" s="115" t="s">
        <v>34228</v>
      </c>
      <c r="I81" s="115" t="s">
        <v>34229</v>
      </c>
      <c r="J81" s="115" t="s">
        <v>23</v>
      </c>
      <c r="K81" s="115" t="s">
        <v>34097</v>
      </c>
      <c r="L81" s="115" t="s">
        <v>23</v>
      </c>
      <c r="M81" s="115" t="s">
        <v>34230</v>
      </c>
      <c r="N81" s="115" t="s">
        <v>23</v>
      </c>
      <c r="O81" s="115" t="s">
        <v>23</v>
      </c>
      <c r="P81" s="115" t="s">
        <v>34229</v>
      </c>
      <c r="Q81" s="115" t="s">
        <v>23</v>
      </c>
      <c r="R81" s="115" t="s">
        <v>23</v>
      </c>
      <c r="S81" s="115" t="s">
        <v>23</v>
      </c>
      <c r="T81" s="115" t="s">
        <v>23</v>
      </c>
      <c r="U81" s="115" t="s">
        <v>23</v>
      </c>
      <c r="V81" s="115" t="s">
        <v>23</v>
      </c>
      <c r="W81" s="115" t="s">
        <v>79</v>
      </c>
      <c r="X81" s="115" t="s">
        <v>23</v>
      </c>
      <c r="Y81" s="115" t="s">
        <v>23</v>
      </c>
      <c r="Z81" s="115" t="s">
        <v>23</v>
      </c>
      <c r="AA81" s="115" t="s">
        <v>23</v>
      </c>
      <c r="AB81" s="115" t="s">
        <v>34231</v>
      </c>
      <c r="AC81" s="115" t="s">
        <v>33499</v>
      </c>
      <c r="AD81" s="115" t="s">
        <v>34232</v>
      </c>
      <c r="AE81" s="115" t="s">
        <v>33501</v>
      </c>
      <c r="AF81" s="115" t="s">
        <v>33502</v>
      </c>
      <c r="AG81" s="115" t="s">
        <v>33281</v>
      </c>
      <c r="AH81" s="115" t="s">
        <v>33282</v>
      </c>
      <c r="AI81" s="115" t="s">
        <v>33283</v>
      </c>
      <c r="AJ81" s="115" t="s">
        <v>33282</v>
      </c>
      <c r="AK81" s="116">
        <v>9.2292515270000006</v>
      </c>
      <c r="AL81" s="116">
        <v>105.4230884</v>
      </c>
      <c r="AM81" s="115" t="s">
        <v>34233</v>
      </c>
      <c r="AN81" s="115" t="s">
        <v>23</v>
      </c>
      <c r="AO81" s="115" t="s">
        <v>33256</v>
      </c>
      <c r="AP81" s="115" t="s">
        <v>80</v>
      </c>
      <c r="AQ81" s="115" t="s">
        <v>23</v>
      </c>
      <c r="AR81" s="115" t="s">
        <v>23</v>
      </c>
      <c r="AS81" s="115" t="s">
        <v>23</v>
      </c>
      <c r="AT81" s="115" t="s">
        <v>23</v>
      </c>
      <c r="AU81" s="115" t="s">
        <v>23</v>
      </c>
      <c r="AV81" s="115" t="s">
        <v>23</v>
      </c>
      <c r="AW81" s="115" t="s">
        <v>23</v>
      </c>
      <c r="AX81" s="115" t="s">
        <v>33299</v>
      </c>
      <c r="AY81" s="115" t="s">
        <v>33300</v>
      </c>
      <c r="AZ81" s="115" t="s">
        <v>34234</v>
      </c>
      <c r="BA81" s="115" t="s">
        <v>33302</v>
      </c>
      <c r="BB81" s="115" t="s">
        <v>33303</v>
      </c>
      <c r="BC81" s="4">
        <f>SUMIFS('Doanh số khách hàng'!$F:$F,'Doanh số khách hàng'!$A:$A,DSKH!$D81)</f>
        <v>246666.66666666666</v>
      </c>
      <c r="BD81" t="str">
        <f>VLOOKUP($BC81,Master!$A:$D,4,1)</f>
        <v>F2</v>
      </c>
      <c r="BE81" t="str">
        <f t="shared" si="2"/>
        <v>GT</v>
      </c>
      <c r="BF81" t="str">
        <f t="shared" si="3"/>
        <v>Tỉnh Cà Mau-Phường Giá Rai</v>
      </c>
    </row>
    <row r="82" spans="1:58" x14ac:dyDescent="0.3">
      <c r="A82" s="114" t="s">
        <v>34235</v>
      </c>
      <c r="B82" s="115" t="s">
        <v>33266</v>
      </c>
      <c r="C82" s="115" t="s">
        <v>33267</v>
      </c>
      <c r="D82" s="115" t="s">
        <v>34236</v>
      </c>
      <c r="E82" s="115" t="s">
        <v>34237</v>
      </c>
      <c r="F82" s="115" t="s">
        <v>22</v>
      </c>
      <c r="G82" s="115" t="s">
        <v>34238</v>
      </c>
      <c r="H82" s="115" t="s">
        <v>34238</v>
      </c>
      <c r="I82" s="115" t="s">
        <v>23</v>
      </c>
      <c r="J82" s="115" t="s">
        <v>23</v>
      </c>
      <c r="K82" s="115" t="s">
        <v>34239</v>
      </c>
      <c r="L82" s="115" t="s">
        <v>23</v>
      </c>
      <c r="M82" s="115" t="s">
        <v>34240</v>
      </c>
      <c r="N82" s="115" t="s">
        <v>34241</v>
      </c>
      <c r="O82" s="115" t="s">
        <v>23</v>
      </c>
      <c r="P82" s="115" t="s">
        <v>23</v>
      </c>
      <c r="Q82" s="115" t="s">
        <v>23</v>
      </c>
      <c r="R82" s="115" t="s">
        <v>23</v>
      </c>
      <c r="S82" s="115" t="s">
        <v>23</v>
      </c>
      <c r="T82" s="115" t="s">
        <v>23</v>
      </c>
      <c r="U82" s="115" t="s">
        <v>23</v>
      </c>
      <c r="V82" s="115" t="s">
        <v>23</v>
      </c>
      <c r="W82" s="115" t="s">
        <v>79</v>
      </c>
      <c r="X82" s="115" t="s">
        <v>23</v>
      </c>
      <c r="Y82" s="115" t="s">
        <v>23</v>
      </c>
      <c r="Z82" s="115" t="s">
        <v>23</v>
      </c>
      <c r="AA82" s="115" t="s">
        <v>23</v>
      </c>
      <c r="AB82" s="115" t="s">
        <v>34242</v>
      </c>
      <c r="AC82" s="115" t="s">
        <v>34243</v>
      </c>
      <c r="AD82" s="115" t="s">
        <v>34244</v>
      </c>
      <c r="AE82" s="115" t="s">
        <v>34245</v>
      </c>
      <c r="AF82" s="115" t="s">
        <v>34246</v>
      </c>
      <c r="AG82" s="115" t="s">
        <v>33281</v>
      </c>
      <c r="AH82" s="115" t="s">
        <v>33282</v>
      </c>
      <c r="AI82" s="115" t="s">
        <v>33283</v>
      </c>
      <c r="AJ82" s="115" t="s">
        <v>33282</v>
      </c>
      <c r="AK82" s="116">
        <v>9.4850271773999992</v>
      </c>
      <c r="AL82" s="116">
        <v>105.51252800970001</v>
      </c>
      <c r="AM82" s="115" t="s">
        <v>34247</v>
      </c>
      <c r="AN82" s="115" t="s">
        <v>23</v>
      </c>
      <c r="AO82" s="115" t="s">
        <v>33327</v>
      </c>
      <c r="AP82" s="115" t="s">
        <v>80</v>
      </c>
      <c r="AQ82" s="115" t="s">
        <v>23</v>
      </c>
      <c r="AR82" s="115" t="s">
        <v>23</v>
      </c>
      <c r="AS82" s="115" t="s">
        <v>23</v>
      </c>
      <c r="AT82" s="115" t="s">
        <v>1020</v>
      </c>
      <c r="AU82" s="115" t="s">
        <v>23</v>
      </c>
      <c r="AV82" s="115" t="s">
        <v>33452</v>
      </c>
      <c r="AW82" s="115" t="s">
        <v>23</v>
      </c>
      <c r="AX82" s="115" t="s">
        <v>33315</v>
      </c>
      <c r="AY82" s="115" t="s">
        <v>33316</v>
      </c>
      <c r="AZ82" s="115" t="s">
        <v>34248</v>
      </c>
      <c r="BA82" s="115" t="s">
        <v>1021</v>
      </c>
      <c r="BB82" s="115" t="s">
        <v>1021</v>
      </c>
      <c r="BC82" s="4">
        <f>SUMIFS('Doanh số khách hàng'!$F:$F,'Doanh số khách hàng'!$A:$A,DSKH!$D82)</f>
        <v>0</v>
      </c>
      <c r="BD82" t="str">
        <f>VLOOKUP($BC82,Master!$A:$D,4,1)</f>
        <v>F2</v>
      </c>
      <c r="BE82" t="str">
        <f t="shared" si="2"/>
        <v>GT</v>
      </c>
      <c r="BF82" t="str">
        <f t="shared" si="3"/>
        <v>Tỉnh Cà Mau-Xã Vĩnh Lộc</v>
      </c>
    </row>
    <row r="83" spans="1:58" x14ac:dyDescent="0.3">
      <c r="A83" s="114" t="s">
        <v>34249</v>
      </c>
      <c r="B83" s="115" t="s">
        <v>33266</v>
      </c>
      <c r="C83" s="115" t="s">
        <v>33267</v>
      </c>
      <c r="D83" s="115" t="s">
        <v>34250</v>
      </c>
      <c r="E83" s="115" t="s">
        <v>34251</v>
      </c>
      <c r="F83" s="115" t="s">
        <v>22</v>
      </c>
      <c r="G83" s="115" t="s">
        <v>34252</v>
      </c>
      <c r="H83" s="115" t="s">
        <v>34252</v>
      </c>
      <c r="I83" s="115" t="s">
        <v>34253</v>
      </c>
      <c r="J83" s="115" t="s">
        <v>23</v>
      </c>
      <c r="K83" s="115" t="s">
        <v>33469</v>
      </c>
      <c r="L83" s="115" t="s">
        <v>23</v>
      </c>
      <c r="M83" s="115" t="s">
        <v>34254</v>
      </c>
      <c r="N83" s="115" t="s">
        <v>33975</v>
      </c>
      <c r="O83" s="115" t="s">
        <v>23</v>
      </c>
      <c r="P83" s="115" t="s">
        <v>34255</v>
      </c>
      <c r="Q83" s="115" t="s">
        <v>23</v>
      </c>
      <c r="R83" s="115" t="s">
        <v>23</v>
      </c>
      <c r="S83" s="115" t="s">
        <v>23</v>
      </c>
      <c r="T83" s="115" t="s">
        <v>23</v>
      </c>
      <c r="U83" s="115" t="s">
        <v>23</v>
      </c>
      <c r="V83" s="115" t="s">
        <v>23</v>
      </c>
      <c r="W83" s="115" t="s">
        <v>79</v>
      </c>
      <c r="X83" s="115" t="s">
        <v>23</v>
      </c>
      <c r="Y83" s="115" t="s">
        <v>23</v>
      </c>
      <c r="Z83" s="115" t="s">
        <v>23</v>
      </c>
      <c r="AA83" s="115" t="s">
        <v>23</v>
      </c>
      <c r="AB83" s="115" t="s">
        <v>34256</v>
      </c>
      <c r="AC83" s="115" t="s">
        <v>34257</v>
      </c>
      <c r="AD83" s="115" t="s">
        <v>33706</v>
      </c>
      <c r="AE83" s="115" t="s">
        <v>33338</v>
      </c>
      <c r="AF83" s="115" t="s">
        <v>33339</v>
      </c>
      <c r="AG83" s="115" t="s">
        <v>33281</v>
      </c>
      <c r="AH83" s="115" t="s">
        <v>33282</v>
      </c>
      <c r="AI83" s="115" t="s">
        <v>33283</v>
      </c>
      <c r="AJ83" s="115" t="s">
        <v>33282</v>
      </c>
      <c r="AK83" s="116">
        <v>9.2771973600000006</v>
      </c>
      <c r="AL83" s="116">
        <v>105.7245753</v>
      </c>
      <c r="AM83" s="115" t="s">
        <v>34258</v>
      </c>
      <c r="AN83" s="115" t="s">
        <v>23</v>
      </c>
      <c r="AO83" s="115" t="s">
        <v>23</v>
      </c>
      <c r="AP83" s="115" t="s">
        <v>80</v>
      </c>
      <c r="AQ83" s="115" t="s">
        <v>23</v>
      </c>
      <c r="AR83" s="115" t="s">
        <v>23</v>
      </c>
      <c r="AS83" s="115" t="s">
        <v>23</v>
      </c>
      <c r="AT83" s="115" t="s">
        <v>23</v>
      </c>
      <c r="AU83" s="115" t="s">
        <v>23</v>
      </c>
      <c r="AV83" s="115" t="s">
        <v>23</v>
      </c>
      <c r="AW83" s="115" t="s">
        <v>23</v>
      </c>
      <c r="AX83" s="115" t="s">
        <v>33299</v>
      </c>
      <c r="AY83" s="115" t="s">
        <v>33300</v>
      </c>
      <c r="AZ83" s="115" t="s">
        <v>34259</v>
      </c>
      <c r="BA83" s="115" t="s">
        <v>33302</v>
      </c>
      <c r="BB83" s="115" t="s">
        <v>33303</v>
      </c>
      <c r="BC83" s="4">
        <f>SUMIFS('Doanh số khách hàng'!$F:$F,'Doanh số khách hàng'!$A:$A,DSKH!$D83)</f>
        <v>0</v>
      </c>
      <c r="BD83" t="str">
        <f>VLOOKUP($BC83,Master!$A:$D,4,1)</f>
        <v>F2</v>
      </c>
      <c r="BE83" t="str">
        <f t="shared" si="2"/>
        <v>GT</v>
      </c>
      <c r="BF83" t="str">
        <f t="shared" si="3"/>
        <v>Tỉnh Cà Mau-Phường Bạc Liêu</v>
      </c>
    </row>
    <row r="84" spans="1:58" x14ac:dyDescent="0.3">
      <c r="A84" s="114" t="s">
        <v>34260</v>
      </c>
      <c r="B84" s="115" t="s">
        <v>33266</v>
      </c>
      <c r="C84" s="115" t="s">
        <v>33267</v>
      </c>
      <c r="D84" s="115" t="s">
        <v>33146</v>
      </c>
      <c r="E84" s="115" t="s">
        <v>34261</v>
      </c>
      <c r="F84" s="115" t="s">
        <v>22</v>
      </c>
      <c r="G84" s="115" t="s">
        <v>34262</v>
      </c>
      <c r="H84" s="115" t="s">
        <v>34262</v>
      </c>
      <c r="I84" s="115" t="s">
        <v>34263</v>
      </c>
      <c r="J84" s="115" t="s">
        <v>23</v>
      </c>
      <c r="K84" s="115" t="s">
        <v>34264</v>
      </c>
      <c r="L84" s="115" t="s">
        <v>23</v>
      </c>
      <c r="M84" s="115" t="s">
        <v>34265</v>
      </c>
      <c r="N84" s="115" t="s">
        <v>34266</v>
      </c>
      <c r="O84" s="115" t="s">
        <v>23</v>
      </c>
      <c r="P84" s="115" t="s">
        <v>34263</v>
      </c>
      <c r="Q84" s="115" t="s">
        <v>23</v>
      </c>
      <c r="R84" s="115" t="s">
        <v>23</v>
      </c>
      <c r="S84" s="115" t="s">
        <v>23</v>
      </c>
      <c r="T84" s="115" t="s">
        <v>23</v>
      </c>
      <c r="U84" s="115" t="s">
        <v>23</v>
      </c>
      <c r="V84" s="115" t="s">
        <v>23</v>
      </c>
      <c r="W84" s="115" t="s">
        <v>79</v>
      </c>
      <c r="X84" s="115" t="s">
        <v>23</v>
      </c>
      <c r="Y84" s="115" t="s">
        <v>23</v>
      </c>
      <c r="Z84" s="115" t="s">
        <v>23</v>
      </c>
      <c r="AA84" s="115" t="s">
        <v>23</v>
      </c>
      <c r="AB84" s="115" t="s">
        <v>34267</v>
      </c>
      <c r="AC84" s="115" t="s">
        <v>34268</v>
      </c>
      <c r="AD84" s="115" t="s">
        <v>34269</v>
      </c>
      <c r="AE84" s="115" t="s">
        <v>33338</v>
      </c>
      <c r="AF84" s="115" t="s">
        <v>33339</v>
      </c>
      <c r="AG84" s="115" t="s">
        <v>33281</v>
      </c>
      <c r="AH84" s="115" t="s">
        <v>33282</v>
      </c>
      <c r="AI84" s="115" t="s">
        <v>33283</v>
      </c>
      <c r="AJ84" s="115" t="s">
        <v>33282</v>
      </c>
      <c r="AK84" s="116">
        <v>9.2969127879000002</v>
      </c>
      <c r="AL84" s="116">
        <v>105.73806054889999</v>
      </c>
      <c r="AM84" s="115" t="s">
        <v>33835</v>
      </c>
      <c r="AN84" s="115" t="s">
        <v>23</v>
      </c>
      <c r="AO84" s="115" t="s">
        <v>33367</v>
      </c>
      <c r="AP84" s="115" t="s">
        <v>33285</v>
      </c>
      <c r="AQ84" s="115" t="s">
        <v>23</v>
      </c>
      <c r="AR84" s="115" t="s">
        <v>23</v>
      </c>
      <c r="AS84" s="115" t="s">
        <v>23</v>
      </c>
      <c r="AT84" s="115" t="s">
        <v>23</v>
      </c>
      <c r="AU84" s="115" t="s">
        <v>23</v>
      </c>
      <c r="AV84" s="115" t="s">
        <v>23</v>
      </c>
      <c r="AW84" s="115" t="s">
        <v>23</v>
      </c>
      <c r="AX84" s="115" t="s">
        <v>33286</v>
      </c>
      <c r="AY84" s="115" t="s">
        <v>33287</v>
      </c>
      <c r="AZ84" s="115" t="s">
        <v>34270</v>
      </c>
      <c r="BA84" s="115" t="s">
        <v>33286</v>
      </c>
      <c r="BB84" s="115" t="s">
        <v>33287</v>
      </c>
      <c r="BC84" s="4">
        <f>SUMIFS('Doanh số khách hàng'!$F:$F,'Doanh số khách hàng'!$A:$A,DSKH!$D84)</f>
        <v>1673006.6666666667</v>
      </c>
      <c r="BD84" t="str">
        <f>VLOOKUP($BC84,Master!$A:$D,4,1)</f>
        <v>F4</v>
      </c>
      <c r="BE84" t="str">
        <f t="shared" si="2"/>
        <v>OTC</v>
      </c>
      <c r="BF84" t="str">
        <f t="shared" si="3"/>
        <v>Tỉnh Cà Mau-Phường Bạc Liêu</v>
      </c>
    </row>
    <row r="85" spans="1:58" x14ac:dyDescent="0.3">
      <c r="A85" s="114" t="s">
        <v>34271</v>
      </c>
      <c r="B85" s="115" t="s">
        <v>33266</v>
      </c>
      <c r="C85" s="115" t="s">
        <v>33267</v>
      </c>
      <c r="D85" s="115" t="s">
        <v>20012</v>
      </c>
      <c r="E85" s="115" t="s">
        <v>34272</v>
      </c>
      <c r="F85" s="115" t="s">
        <v>22</v>
      </c>
      <c r="G85" s="115" t="s">
        <v>34273</v>
      </c>
      <c r="H85" s="115" t="s">
        <v>34273</v>
      </c>
      <c r="I85" s="115" t="s">
        <v>34274</v>
      </c>
      <c r="J85" s="115" t="s">
        <v>23</v>
      </c>
      <c r="K85" s="115" t="s">
        <v>33752</v>
      </c>
      <c r="L85" s="115" t="s">
        <v>23</v>
      </c>
      <c r="M85" s="115" t="s">
        <v>34275</v>
      </c>
      <c r="N85" s="115" t="s">
        <v>34276</v>
      </c>
      <c r="O85" s="115" t="s">
        <v>23</v>
      </c>
      <c r="P85" s="115" t="s">
        <v>34277</v>
      </c>
      <c r="Q85" s="115" t="s">
        <v>23</v>
      </c>
      <c r="R85" s="115" t="s">
        <v>23</v>
      </c>
      <c r="S85" s="115" t="s">
        <v>23</v>
      </c>
      <c r="T85" s="115" t="s">
        <v>23</v>
      </c>
      <c r="U85" s="115" t="s">
        <v>23</v>
      </c>
      <c r="V85" s="115" t="s">
        <v>23</v>
      </c>
      <c r="W85" s="115" t="s">
        <v>79</v>
      </c>
      <c r="X85" s="115" t="s">
        <v>23</v>
      </c>
      <c r="Y85" s="115" t="s">
        <v>23</v>
      </c>
      <c r="Z85" s="115" t="s">
        <v>23</v>
      </c>
      <c r="AA85" s="115" t="s">
        <v>23</v>
      </c>
      <c r="AB85" s="115" t="s">
        <v>34278</v>
      </c>
      <c r="AC85" s="115" t="s">
        <v>33588</v>
      </c>
      <c r="AD85" s="115" t="s">
        <v>33588</v>
      </c>
      <c r="AE85" s="115" t="s">
        <v>33434</v>
      </c>
      <c r="AF85" s="115" t="s">
        <v>33435</v>
      </c>
      <c r="AG85" s="115" t="s">
        <v>33281</v>
      </c>
      <c r="AH85" s="115" t="s">
        <v>33282</v>
      </c>
      <c r="AI85" s="115" t="s">
        <v>33283</v>
      </c>
      <c r="AJ85" s="115" t="s">
        <v>33282</v>
      </c>
      <c r="AK85" s="116">
        <v>9.2696356242999993</v>
      </c>
      <c r="AL85" s="116">
        <v>105.5865583196</v>
      </c>
      <c r="AM85" s="115" t="s">
        <v>34279</v>
      </c>
      <c r="AN85" s="115" t="s">
        <v>23</v>
      </c>
      <c r="AO85" s="115" t="s">
        <v>23</v>
      </c>
      <c r="AP85" s="115" t="s">
        <v>33285</v>
      </c>
      <c r="AQ85" s="115" t="s">
        <v>23</v>
      </c>
      <c r="AR85" s="115" t="s">
        <v>23</v>
      </c>
      <c r="AS85" s="115" t="s">
        <v>23</v>
      </c>
      <c r="AT85" s="115" t="s">
        <v>1020</v>
      </c>
      <c r="AU85" s="115" t="s">
        <v>23</v>
      </c>
      <c r="AV85" s="115" t="s">
        <v>23</v>
      </c>
      <c r="AW85" s="115" t="s">
        <v>23</v>
      </c>
      <c r="AX85" s="115" t="s">
        <v>33383</v>
      </c>
      <c r="AY85" s="115" t="s">
        <v>33384</v>
      </c>
      <c r="AZ85" s="115" t="s">
        <v>34280</v>
      </c>
      <c r="BA85" s="115" t="s">
        <v>23</v>
      </c>
      <c r="BB85" s="115" t="s">
        <v>23</v>
      </c>
      <c r="BC85" s="4">
        <f>SUMIFS('Doanh số khách hàng'!$F:$F,'Doanh số khách hàng'!$A:$A,DSKH!$D85)</f>
        <v>76000</v>
      </c>
      <c r="BD85" t="str">
        <f>VLOOKUP($BC85,Master!$A:$D,4,1)</f>
        <v>F2</v>
      </c>
      <c r="BE85" t="str">
        <f t="shared" si="2"/>
        <v>OTC</v>
      </c>
      <c r="BF85" t="str">
        <f t="shared" si="3"/>
        <v>Tỉnh Cà Mau-Xã Vĩnh Mỹ</v>
      </c>
    </row>
    <row r="86" spans="1:58" x14ac:dyDescent="0.3">
      <c r="A86" s="114" t="s">
        <v>34281</v>
      </c>
      <c r="B86" s="115" t="s">
        <v>33266</v>
      </c>
      <c r="C86" s="115" t="s">
        <v>33267</v>
      </c>
      <c r="D86" s="115" t="s">
        <v>33147</v>
      </c>
      <c r="E86" s="115" t="s">
        <v>34282</v>
      </c>
      <c r="F86" s="115" t="s">
        <v>22</v>
      </c>
      <c r="G86" s="115" t="s">
        <v>34283</v>
      </c>
      <c r="H86" s="115" t="s">
        <v>34283</v>
      </c>
      <c r="I86" s="115" t="s">
        <v>34284</v>
      </c>
      <c r="J86" s="115" t="s">
        <v>23</v>
      </c>
      <c r="K86" s="115" t="s">
        <v>34285</v>
      </c>
      <c r="L86" s="115" t="s">
        <v>23</v>
      </c>
      <c r="M86" s="115" t="s">
        <v>34286</v>
      </c>
      <c r="N86" s="115" t="s">
        <v>34287</v>
      </c>
      <c r="O86" s="115" t="s">
        <v>23</v>
      </c>
      <c r="P86" s="115" t="s">
        <v>34284</v>
      </c>
      <c r="Q86" s="115" t="s">
        <v>23</v>
      </c>
      <c r="R86" s="115" t="s">
        <v>23</v>
      </c>
      <c r="S86" s="115" t="s">
        <v>23</v>
      </c>
      <c r="T86" s="115" t="s">
        <v>23</v>
      </c>
      <c r="U86" s="115" t="s">
        <v>23</v>
      </c>
      <c r="V86" s="115" t="s">
        <v>23</v>
      </c>
      <c r="W86" s="115" t="s">
        <v>79</v>
      </c>
      <c r="X86" s="115" t="s">
        <v>23</v>
      </c>
      <c r="Y86" s="115" t="s">
        <v>23</v>
      </c>
      <c r="Z86" s="115" t="s">
        <v>23</v>
      </c>
      <c r="AA86" s="115" t="s">
        <v>23</v>
      </c>
      <c r="AB86" s="115" t="s">
        <v>34288</v>
      </c>
      <c r="AC86" s="115" t="s">
        <v>34289</v>
      </c>
      <c r="AD86" s="115" t="s">
        <v>33897</v>
      </c>
      <c r="AE86" s="115" t="s">
        <v>33501</v>
      </c>
      <c r="AF86" s="115" t="s">
        <v>33502</v>
      </c>
      <c r="AG86" s="115" t="s">
        <v>33281</v>
      </c>
      <c r="AH86" s="115" t="s">
        <v>33282</v>
      </c>
      <c r="AI86" s="115" t="s">
        <v>33283</v>
      </c>
      <c r="AJ86" s="115" t="s">
        <v>33282</v>
      </c>
      <c r="AK86" s="116">
        <v>9.2435185430000004</v>
      </c>
      <c r="AL86" s="116">
        <v>105.47924449999999</v>
      </c>
      <c r="AM86" s="115" t="s">
        <v>34233</v>
      </c>
      <c r="AN86" s="115" t="s">
        <v>23</v>
      </c>
      <c r="AO86" s="115" t="s">
        <v>34114</v>
      </c>
      <c r="AP86" s="115" t="s">
        <v>80</v>
      </c>
      <c r="AQ86" s="115" t="s">
        <v>23</v>
      </c>
      <c r="AR86" s="115" t="s">
        <v>23</v>
      </c>
      <c r="AS86" s="115" t="s">
        <v>23</v>
      </c>
      <c r="AT86" s="115" t="s">
        <v>23</v>
      </c>
      <c r="AU86" s="115" t="s">
        <v>23</v>
      </c>
      <c r="AV86" s="115" t="s">
        <v>23</v>
      </c>
      <c r="AW86" s="115" t="s">
        <v>23</v>
      </c>
      <c r="AX86" s="115" t="s">
        <v>33299</v>
      </c>
      <c r="AY86" s="115" t="s">
        <v>33300</v>
      </c>
      <c r="AZ86" s="115" t="s">
        <v>34290</v>
      </c>
      <c r="BA86" s="115" t="s">
        <v>33302</v>
      </c>
      <c r="BB86" s="115" t="s">
        <v>33303</v>
      </c>
      <c r="BC86" s="4">
        <f>SUMIFS('Doanh số khách hàng'!$F:$F,'Doanh số khách hàng'!$A:$A,DSKH!$D86)</f>
        <v>234666.66666666666</v>
      </c>
      <c r="BD86" t="str">
        <f>VLOOKUP($BC86,Master!$A:$D,4,1)</f>
        <v>F2</v>
      </c>
      <c r="BE86" t="str">
        <f t="shared" si="2"/>
        <v>GT</v>
      </c>
      <c r="BF86" t="str">
        <f t="shared" si="3"/>
        <v>Tỉnh Cà Mau-Phường Giá Rai</v>
      </c>
    </row>
    <row r="87" spans="1:58" x14ac:dyDescent="0.3">
      <c r="A87" s="114" t="s">
        <v>34291</v>
      </c>
      <c r="B87" s="115" t="s">
        <v>33266</v>
      </c>
      <c r="C87" s="115" t="s">
        <v>33267</v>
      </c>
      <c r="D87" s="115" t="s">
        <v>27752</v>
      </c>
      <c r="E87" s="115" t="s">
        <v>34292</v>
      </c>
      <c r="F87" s="115" t="s">
        <v>22</v>
      </c>
      <c r="G87" s="115" t="s">
        <v>34293</v>
      </c>
      <c r="H87" s="115" t="s">
        <v>34293</v>
      </c>
      <c r="I87" s="115" t="s">
        <v>34294</v>
      </c>
      <c r="J87" s="115" t="s">
        <v>23</v>
      </c>
      <c r="K87" s="115" t="s">
        <v>33584</v>
      </c>
      <c r="L87" s="115" t="s">
        <v>23</v>
      </c>
      <c r="M87" s="115" t="s">
        <v>34295</v>
      </c>
      <c r="N87" s="115" t="s">
        <v>34296</v>
      </c>
      <c r="O87" s="115" t="s">
        <v>23</v>
      </c>
      <c r="P87" s="115" t="s">
        <v>34294</v>
      </c>
      <c r="Q87" s="115" t="s">
        <v>23</v>
      </c>
      <c r="R87" s="115" t="s">
        <v>23</v>
      </c>
      <c r="S87" s="115" t="s">
        <v>23</v>
      </c>
      <c r="T87" s="115" t="s">
        <v>23</v>
      </c>
      <c r="U87" s="115" t="s">
        <v>23</v>
      </c>
      <c r="V87" s="115" t="s">
        <v>23</v>
      </c>
      <c r="W87" s="115" t="s">
        <v>79</v>
      </c>
      <c r="X87" s="115" t="s">
        <v>23</v>
      </c>
      <c r="Y87" s="115" t="s">
        <v>23</v>
      </c>
      <c r="Z87" s="115" t="s">
        <v>23</v>
      </c>
      <c r="AA87" s="115" t="s">
        <v>23</v>
      </c>
      <c r="AB87" s="115" t="s">
        <v>34297</v>
      </c>
      <c r="AC87" s="115" t="s">
        <v>33325</v>
      </c>
      <c r="AD87" s="115" t="s">
        <v>34298</v>
      </c>
      <c r="AE87" s="115" t="s">
        <v>33364</v>
      </c>
      <c r="AF87" s="115" t="s">
        <v>33365</v>
      </c>
      <c r="AG87" s="115" t="s">
        <v>33281</v>
      </c>
      <c r="AH87" s="115" t="s">
        <v>33282</v>
      </c>
      <c r="AI87" s="115" t="s">
        <v>33283</v>
      </c>
      <c r="AJ87" s="115" t="s">
        <v>33282</v>
      </c>
      <c r="AK87" s="116">
        <v>9.4248124069999992</v>
      </c>
      <c r="AL87" s="116">
        <v>105.4473076</v>
      </c>
      <c r="AM87" s="115" t="s">
        <v>33366</v>
      </c>
      <c r="AN87" s="115" t="s">
        <v>23</v>
      </c>
      <c r="AO87" s="115" t="s">
        <v>33367</v>
      </c>
      <c r="AP87" s="115" t="s">
        <v>33285</v>
      </c>
      <c r="AQ87" s="115" t="s">
        <v>23</v>
      </c>
      <c r="AR87" s="115" t="s">
        <v>23</v>
      </c>
      <c r="AS87" s="115" t="s">
        <v>23</v>
      </c>
      <c r="AT87" s="115" t="s">
        <v>23</v>
      </c>
      <c r="AU87" s="115" t="s">
        <v>23</v>
      </c>
      <c r="AV87" s="115" t="s">
        <v>23</v>
      </c>
      <c r="AW87" s="115" t="s">
        <v>23</v>
      </c>
      <c r="AX87" s="115" t="s">
        <v>33286</v>
      </c>
      <c r="AY87" s="115" t="s">
        <v>33287</v>
      </c>
      <c r="AZ87" s="115" t="s">
        <v>34299</v>
      </c>
      <c r="BA87" s="115" t="s">
        <v>1021</v>
      </c>
      <c r="BB87" s="115" t="s">
        <v>1021</v>
      </c>
      <c r="BC87" s="4">
        <f>SUMIFS('Doanh số khách hàng'!$F:$F,'Doanh số khách hàng'!$A:$A,DSKH!$D87)</f>
        <v>295040</v>
      </c>
      <c r="BD87" t="str">
        <f>VLOOKUP($BC87,Master!$A:$D,4,1)</f>
        <v>F2</v>
      </c>
      <c r="BE87" t="str">
        <f t="shared" si="2"/>
        <v>OTC</v>
      </c>
      <c r="BF87" t="str">
        <f t="shared" si="3"/>
        <v>Tỉnh Cà Mau-Xã Vĩnh Phước</v>
      </c>
    </row>
    <row r="88" spans="1:58" x14ac:dyDescent="0.3">
      <c r="A88" s="114" t="s">
        <v>34300</v>
      </c>
      <c r="B88" s="115" t="s">
        <v>33266</v>
      </c>
      <c r="C88" s="115" t="s">
        <v>33267</v>
      </c>
      <c r="D88" s="115" t="s">
        <v>34301</v>
      </c>
      <c r="E88" s="115" t="s">
        <v>34302</v>
      </c>
      <c r="F88" s="115" t="s">
        <v>22</v>
      </c>
      <c r="G88" s="115" t="s">
        <v>34303</v>
      </c>
      <c r="H88" s="115" t="s">
        <v>34303</v>
      </c>
      <c r="I88" s="115" t="s">
        <v>34304</v>
      </c>
      <c r="J88" s="115" t="s">
        <v>23</v>
      </c>
      <c r="K88" s="115" t="s">
        <v>33752</v>
      </c>
      <c r="L88" s="115" t="s">
        <v>23</v>
      </c>
      <c r="M88" s="115" t="s">
        <v>34305</v>
      </c>
      <c r="N88" s="115" t="s">
        <v>34306</v>
      </c>
      <c r="O88" s="115" t="s">
        <v>23</v>
      </c>
      <c r="P88" s="115" t="s">
        <v>34307</v>
      </c>
      <c r="Q88" s="115" t="s">
        <v>34308</v>
      </c>
      <c r="R88" s="115" t="s">
        <v>23</v>
      </c>
      <c r="S88" s="115" t="s">
        <v>23</v>
      </c>
      <c r="T88" s="115" t="s">
        <v>23</v>
      </c>
      <c r="U88" s="115" t="s">
        <v>23</v>
      </c>
      <c r="V88" s="115" t="s">
        <v>23</v>
      </c>
      <c r="W88" s="115" t="s">
        <v>79</v>
      </c>
      <c r="X88" s="115" t="s">
        <v>23</v>
      </c>
      <c r="Y88" s="115" t="s">
        <v>23</v>
      </c>
      <c r="Z88" s="115" t="s">
        <v>23</v>
      </c>
      <c r="AA88" s="115" t="s">
        <v>23</v>
      </c>
      <c r="AB88" s="115" t="s">
        <v>34309</v>
      </c>
      <c r="AC88" s="115" t="s">
        <v>34310</v>
      </c>
      <c r="AD88" s="115" t="s">
        <v>34311</v>
      </c>
      <c r="AE88" s="115" t="s">
        <v>33434</v>
      </c>
      <c r="AF88" s="115" t="s">
        <v>33435</v>
      </c>
      <c r="AG88" s="115" t="s">
        <v>33281</v>
      </c>
      <c r="AH88" s="115" t="s">
        <v>33282</v>
      </c>
      <c r="AI88" s="115" t="s">
        <v>33283</v>
      </c>
      <c r="AJ88" s="115" t="s">
        <v>33282</v>
      </c>
      <c r="AK88" s="116">
        <v>9.2697243049000004</v>
      </c>
      <c r="AL88" s="116">
        <v>105.5868184939</v>
      </c>
      <c r="AM88" s="115" t="s">
        <v>34312</v>
      </c>
      <c r="AN88" s="115" t="s">
        <v>23</v>
      </c>
      <c r="AO88" s="115" t="s">
        <v>23</v>
      </c>
      <c r="AP88" s="115" t="s">
        <v>33285</v>
      </c>
      <c r="AQ88" s="115" t="s">
        <v>23</v>
      </c>
      <c r="AR88" s="115" t="s">
        <v>23</v>
      </c>
      <c r="AS88" s="115" t="s">
        <v>23</v>
      </c>
      <c r="AT88" s="115" t="s">
        <v>1020</v>
      </c>
      <c r="AU88" s="115" t="s">
        <v>23</v>
      </c>
      <c r="AV88" s="115" t="s">
        <v>23</v>
      </c>
      <c r="AW88" s="115" t="s">
        <v>23</v>
      </c>
      <c r="AX88" s="115" t="s">
        <v>33383</v>
      </c>
      <c r="AY88" s="115" t="s">
        <v>33384</v>
      </c>
      <c r="AZ88" s="115" t="s">
        <v>34313</v>
      </c>
      <c r="BA88" s="115" t="s">
        <v>23</v>
      </c>
      <c r="BB88" s="115" t="s">
        <v>23</v>
      </c>
      <c r="BC88" s="4">
        <f>SUMIFS('Doanh số khách hàng'!$F:$F,'Doanh số khách hàng'!$A:$A,DSKH!$D88)</f>
        <v>0</v>
      </c>
      <c r="BD88" t="str">
        <f>VLOOKUP($BC88,Master!$A:$D,4,1)</f>
        <v>F2</v>
      </c>
      <c r="BE88" t="str">
        <f t="shared" si="2"/>
        <v>OTC</v>
      </c>
      <c r="BF88" t="str">
        <f t="shared" si="3"/>
        <v>Tỉnh Cà Mau-Xã Vĩnh Mỹ</v>
      </c>
    </row>
    <row r="89" spans="1:58" x14ac:dyDescent="0.3">
      <c r="A89" s="114" t="s">
        <v>34314</v>
      </c>
      <c r="B89" s="115" t="s">
        <v>33266</v>
      </c>
      <c r="C89" s="115" t="s">
        <v>33267</v>
      </c>
      <c r="D89" s="115" t="s">
        <v>34315</v>
      </c>
      <c r="E89" s="115" t="s">
        <v>34316</v>
      </c>
      <c r="F89" s="115" t="s">
        <v>22</v>
      </c>
      <c r="G89" s="115" t="s">
        <v>34317</v>
      </c>
      <c r="H89" s="115" t="s">
        <v>34317</v>
      </c>
      <c r="I89" s="115" t="s">
        <v>23</v>
      </c>
      <c r="J89" s="115" t="s">
        <v>23</v>
      </c>
      <c r="K89" s="115" t="s">
        <v>33765</v>
      </c>
      <c r="L89" s="115" t="s">
        <v>23</v>
      </c>
      <c r="M89" s="115" t="s">
        <v>34318</v>
      </c>
      <c r="N89" s="115" t="s">
        <v>34319</v>
      </c>
      <c r="O89" s="115" t="s">
        <v>23</v>
      </c>
      <c r="P89" s="115" t="s">
        <v>23</v>
      </c>
      <c r="Q89" s="115" t="s">
        <v>23</v>
      </c>
      <c r="R89" s="115" t="s">
        <v>23</v>
      </c>
      <c r="S89" s="115" t="s">
        <v>23</v>
      </c>
      <c r="T89" s="115" t="s">
        <v>23</v>
      </c>
      <c r="U89" s="115" t="s">
        <v>23</v>
      </c>
      <c r="V89" s="115" t="s">
        <v>23</v>
      </c>
      <c r="W89" s="115" t="s">
        <v>79</v>
      </c>
      <c r="X89" s="115" t="s">
        <v>23</v>
      </c>
      <c r="Y89" s="115" t="s">
        <v>23</v>
      </c>
      <c r="Z89" s="115" t="s">
        <v>23</v>
      </c>
      <c r="AA89" s="115" t="s">
        <v>23</v>
      </c>
      <c r="AB89" s="115" t="s">
        <v>34320</v>
      </c>
      <c r="AC89" s="115" t="s">
        <v>34321</v>
      </c>
      <c r="AD89" s="115" t="s">
        <v>34161</v>
      </c>
      <c r="AE89" s="115" t="s">
        <v>34322</v>
      </c>
      <c r="AF89" s="115" t="s">
        <v>34161</v>
      </c>
      <c r="AG89" s="115" t="s">
        <v>33281</v>
      </c>
      <c r="AH89" s="115" t="s">
        <v>33282</v>
      </c>
      <c r="AI89" s="115" t="s">
        <v>33283</v>
      </c>
      <c r="AJ89" s="115" t="s">
        <v>33282</v>
      </c>
      <c r="AK89" s="116">
        <v>9.2354545328000004</v>
      </c>
      <c r="AL89" s="116">
        <v>105.45764096080001</v>
      </c>
      <c r="AM89" s="115" t="s">
        <v>34323</v>
      </c>
      <c r="AN89" s="115" t="s">
        <v>23</v>
      </c>
      <c r="AO89" s="115" t="s">
        <v>33327</v>
      </c>
      <c r="AP89" s="115" t="s">
        <v>80</v>
      </c>
      <c r="AQ89" s="115" t="s">
        <v>23</v>
      </c>
      <c r="AR89" s="115" t="s">
        <v>23</v>
      </c>
      <c r="AS89" s="115" t="s">
        <v>23</v>
      </c>
      <c r="AT89" s="115" t="s">
        <v>1020</v>
      </c>
      <c r="AU89" s="115" t="s">
        <v>23</v>
      </c>
      <c r="AV89" s="115" t="s">
        <v>33452</v>
      </c>
      <c r="AW89" s="115" t="s">
        <v>23</v>
      </c>
      <c r="AX89" s="115" t="s">
        <v>33299</v>
      </c>
      <c r="AY89" s="115" t="s">
        <v>33300</v>
      </c>
      <c r="AZ89" s="115" t="s">
        <v>34324</v>
      </c>
      <c r="BA89" s="115" t="s">
        <v>1021</v>
      </c>
      <c r="BB89" s="115" t="s">
        <v>1021</v>
      </c>
      <c r="BC89" s="4">
        <f>SUMIFS('Doanh số khách hàng'!$F:$F,'Doanh số khách hàng'!$A:$A,DSKH!$D89)</f>
        <v>0</v>
      </c>
      <c r="BD89" t="str">
        <f>VLOOKUP($BC89,Master!$A:$D,4,1)</f>
        <v>F2</v>
      </c>
      <c r="BE89" t="str">
        <f t="shared" si="2"/>
        <v>GT</v>
      </c>
      <c r="BF89" t="str">
        <f t="shared" si="3"/>
        <v>Tỉnh Cà Mau-Xã Long Điền</v>
      </c>
    </row>
    <row r="90" spans="1:58" x14ac:dyDescent="0.3">
      <c r="A90" s="114" t="s">
        <v>34325</v>
      </c>
      <c r="B90" s="115" t="s">
        <v>33266</v>
      </c>
      <c r="C90" s="115" t="s">
        <v>33267</v>
      </c>
      <c r="D90" s="115" t="s">
        <v>22039</v>
      </c>
      <c r="E90" s="115" t="s">
        <v>34326</v>
      </c>
      <c r="F90" s="115" t="s">
        <v>22</v>
      </c>
      <c r="G90" s="115" t="s">
        <v>34327</v>
      </c>
      <c r="H90" s="115" t="s">
        <v>34327</v>
      </c>
      <c r="I90" s="115" t="s">
        <v>34328</v>
      </c>
      <c r="J90" s="115" t="s">
        <v>23</v>
      </c>
      <c r="K90" s="115" t="s">
        <v>34329</v>
      </c>
      <c r="L90" s="115" t="s">
        <v>23</v>
      </c>
      <c r="M90" s="115" t="s">
        <v>34330</v>
      </c>
      <c r="N90" s="115" t="s">
        <v>34331</v>
      </c>
      <c r="O90" s="115" t="s">
        <v>23</v>
      </c>
      <c r="P90" s="115" t="s">
        <v>34332</v>
      </c>
      <c r="Q90" s="115" t="s">
        <v>23</v>
      </c>
      <c r="R90" s="115" t="s">
        <v>23</v>
      </c>
      <c r="S90" s="115" t="s">
        <v>23</v>
      </c>
      <c r="T90" s="115" t="s">
        <v>23</v>
      </c>
      <c r="U90" s="115" t="s">
        <v>23</v>
      </c>
      <c r="V90" s="115" t="s">
        <v>23</v>
      </c>
      <c r="W90" s="115" t="s">
        <v>79</v>
      </c>
      <c r="X90" s="115" t="s">
        <v>23</v>
      </c>
      <c r="Y90" s="115" t="s">
        <v>23</v>
      </c>
      <c r="Z90" s="115" t="s">
        <v>23</v>
      </c>
      <c r="AA90" s="115" t="s">
        <v>23</v>
      </c>
      <c r="AB90" s="115" t="s">
        <v>34333</v>
      </c>
      <c r="AC90" s="115" t="s">
        <v>33297</v>
      </c>
      <c r="AD90" s="115" t="s">
        <v>34334</v>
      </c>
      <c r="AE90" s="115" t="s">
        <v>33501</v>
      </c>
      <c r="AF90" s="115" t="s">
        <v>33502</v>
      </c>
      <c r="AG90" s="115" t="s">
        <v>33281</v>
      </c>
      <c r="AH90" s="115" t="s">
        <v>33282</v>
      </c>
      <c r="AI90" s="115" t="s">
        <v>33283</v>
      </c>
      <c r="AJ90" s="115" t="s">
        <v>33282</v>
      </c>
      <c r="AK90" s="116">
        <v>9.2383404640000002</v>
      </c>
      <c r="AL90" s="116">
        <v>105.4589537</v>
      </c>
      <c r="AM90" s="115" t="s">
        <v>34335</v>
      </c>
      <c r="AN90" s="115" t="s">
        <v>23</v>
      </c>
      <c r="AO90" s="115" t="s">
        <v>23</v>
      </c>
      <c r="AP90" s="115" t="s">
        <v>80</v>
      </c>
      <c r="AQ90" s="115" t="s">
        <v>23</v>
      </c>
      <c r="AR90" s="115" t="s">
        <v>23</v>
      </c>
      <c r="AS90" s="115" t="s">
        <v>23</v>
      </c>
      <c r="AT90" s="115" t="s">
        <v>23</v>
      </c>
      <c r="AU90" s="115" t="s">
        <v>23</v>
      </c>
      <c r="AV90" s="115" t="s">
        <v>23</v>
      </c>
      <c r="AW90" s="115" t="s">
        <v>23</v>
      </c>
      <c r="AX90" s="115" t="s">
        <v>33299</v>
      </c>
      <c r="AY90" s="115" t="s">
        <v>33300</v>
      </c>
      <c r="AZ90" s="115" t="s">
        <v>34336</v>
      </c>
      <c r="BA90" s="115" t="s">
        <v>33302</v>
      </c>
      <c r="BB90" s="115" t="s">
        <v>33303</v>
      </c>
      <c r="BC90" s="4">
        <f>SUMIFS('Doanh số khách hàng'!$F:$F,'Doanh số khách hàng'!$A:$A,DSKH!$D90)</f>
        <v>506890</v>
      </c>
      <c r="BD90" t="str">
        <f>VLOOKUP($BC90,Master!$A:$D,4,1)</f>
        <v>F4</v>
      </c>
      <c r="BE90" t="str">
        <f t="shared" si="2"/>
        <v>GT</v>
      </c>
      <c r="BF90" t="str">
        <f t="shared" si="3"/>
        <v>Tỉnh Cà Mau-Phường Giá Rai</v>
      </c>
    </row>
    <row r="91" spans="1:58" x14ac:dyDescent="0.3">
      <c r="A91" s="114" t="s">
        <v>34337</v>
      </c>
      <c r="B91" s="115" t="s">
        <v>33266</v>
      </c>
      <c r="C91" s="115" t="s">
        <v>33267</v>
      </c>
      <c r="D91" s="115" t="s">
        <v>30544</v>
      </c>
      <c r="E91" s="115" t="s">
        <v>34338</v>
      </c>
      <c r="F91" s="115" t="s">
        <v>22</v>
      </c>
      <c r="G91" s="115" t="s">
        <v>34339</v>
      </c>
      <c r="H91" s="115" t="s">
        <v>34339</v>
      </c>
      <c r="I91" s="115" t="s">
        <v>34340</v>
      </c>
      <c r="J91" s="115" t="s">
        <v>23</v>
      </c>
      <c r="K91" s="115" t="s">
        <v>34341</v>
      </c>
      <c r="L91" s="115" t="s">
        <v>23</v>
      </c>
      <c r="M91" s="115" t="s">
        <v>34342</v>
      </c>
      <c r="N91" s="115" t="s">
        <v>34343</v>
      </c>
      <c r="O91" s="115" t="s">
        <v>23</v>
      </c>
      <c r="P91" s="115" t="s">
        <v>34340</v>
      </c>
      <c r="Q91" s="115" t="s">
        <v>23</v>
      </c>
      <c r="R91" s="115" t="s">
        <v>23</v>
      </c>
      <c r="S91" s="115" t="s">
        <v>23</v>
      </c>
      <c r="T91" s="115" t="s">
        <v>23</v>
      </c>
      <c r="U91" s="115" t="s">
        <v>23</v>
      </c>
      <c r="V91" s="115" t="s">
        <v>23</v>
      </c>
      <c r="W91" s="115" t="s">
        <v>79</v>
      </c>
      <c r="X91" s="115" t="s">
        <v>23</v>
      </c>
      <c r="Y91" s="115" t="s">
        <v>23</v>
      </c>
      <c r="Z91" s="115" t="s">
        <v>23</v>
      </c>
      <c r="AA91" s="115" t="s">
        <v>23</v>
      </c>
      <c r="AB91" s="115" t="s">
        <v>34344</v>
      </c>
      <c r="AC91" s="115" t="s">
        <v>34345</v>
      </c>
      <c r="AD91" s="115" t="s">
        <v>33278</v>
      </c>
      <c r="AE91" s="115" t="s">
        <v>33279</v>
      </c>
      <c r="AF91" s="115" t="s">
        <v>33280</v>
      </c>
      <c r="AG91" s="115" t="s">
        <v>33281</v>
      </c>
      <c r="AH91" s="115" t="s">
        <v>33282</v>
      </c>
      <c r="AI91" s="115" t="s">
        <v>33283</v>
      </c>
      <c r="AJ91" s="115" t="s">
        <v>33282</v>
      </c>
      <c r="AK91" s="116">
        <v>9.2113868280000002</v>
      </c>
      <c r="AL91" s="116">
        <v>105.3677927</v>
      </c>
      <c r="AM91" s="115" t="s">
        <v>33298</v>
      </c>
      <c r="AN91" s="115" t="s">
        <v>23</v>
      </c>
      <c r="AO91" s="115" t="s">
        <v>33256</v>
      </c>
      <c r="AP91" s="115" t="s">
        <v>80</v>
      </c>
      <c r="AQ91" s="115" t="s">
        <v>23</v>
      </c>
      <c r="AR91" s="115" t="s">
        <v>23</v>
      </c>
      <c r="AS91" s="115" t="s">
        <v>23</v>
      </c>
      <c r="AT91" s="115" t="s">
        <v>23</v>
      </c>
      <c r="AU91" s="115" t="s">
        <v>23</v>
      </c>
      <c r="AV91" s="115" t="s">
        <v>23</v>
      </c>
      <c r="AW91" s="115" t="s">
        <v>23</v>
      </c>
      <c r="AX91" s="115" t="s">
        <v>33299</v>
      </c>
      <c r="AY91" s="115" t="s">
        <v>33300</v>
      </c>
      <c r="AZ91" s="115" t="s">
        <v>34346</v>
      </c>
      <c r="BA91" s="115" t="s">
        <v>1021</v>
      </c>
      <c r="BB91" s="115" t="s">
        <v>1021</v>
      </c>
      <c r="BC91" s="4">
        <f>SUMIFS('Doanh số khách hàng'!$F:$F,'Doanh số khách hàng'!$A:$A,DSKH!$D91)</f>
        <v>93730</v>
      </c>
      <c r="BD91" t="str">
        <f>VLOOKUP($BC91,Master!$A:$D,4,1)</f>
        <v>F2</v>
      </c>
      <c r="BE91" t="str">
        <f t="shared" si="2"/>
        <v>GT</v>
      </c>
      <c r="BF91" t="str">
        <f t="shared" si="3"/>
        <v>Tỉnh Cà Mau-Xã Phong Thạnh</v>
      </c>
    </row>
    <row r="92" spans="1:58" x14ac:dyDescent="0.3">
      <c r="A92" s="114" t="s">
        <v>34347</v>
      </c>
      <c r="B92" s="115" t="s">
        <v>33266</v>
      </c>
      <c r="C92" s="115" t="s">
        <v>33267</v>
      </c>
      <c r="D92" s="115" t="s">
        <v>33148</v>
      </c>
      <c r="E92" s="115" t="s">
        <v>34348</v>
      </c>
      <c r="F92" s="115" t="s">
        <v>22</v>
      </c>
      <c r="G92" s="115" t="s">
        <v>34349</v>
      </c>
      <c r="H92" s="115" t="s">
        <v>34349</v>
      </c>
      <c r="I92" s="115" t="s">
        <v>34350</v>
      </c>
      <c r="J92" s="115" t="s">
        <v>23</v>
      </c>
      <c r="K92" s="115" t="s">
        <v>34351</v>
      </c>
      <c r="L92" s="115" t="s">
        <v>23</v>
      </c>
      <c r="M92" s="115" t="s">
        <v>34352</v>
      </c>
      <c r="N92" s="115" t="s">
        <v>34353</v>
      </c>
      <c r="O92" s="115" t="s">
        <v>23</v>
      </c>
      <c r="P92" s="115" t="s">
        <v>34350</v>
      </c>
      <c r="Q92" s="115" t="s">
        <v>23</v>
      </c>
      <c r="R92" s="115" t="s">
        <v>23</v>
      </c>
      <c r="S92" s="115" t="s">
        <v>23</v>
      </c>
      <c r="T92" s="115" t="s">
        <v>23</v>
      </c>
      <c r="U92" s="115" t="s">
        <v>23</v>
      </c>
      <c r="V92" s="115" t="s">
        <v>23</v>
      </c>
      <c r="W92" s="115" t="s">
        <v>79</v>
      </c>
      <c r="X92" s="115" t="s">
        <v>23</v>
      </c>
      <c r="Y92" s="115" t="s">
        <v>23</v>
      </c>
      <c r="Z92" s="115" t="s">
        <v>23</v>
      </c>
      <c r="AA92" s="115" t="s">
        <v>23</v>
      </c>
      <c r="AB92" s="115" t="s">
        <v>34354</v>
      </c>
      <c r="AC92" s="115" t="s">
        <v>34355</v>
      </c>
      <c r="AD92" s="115" t="s">
        <v>34356</v>
      </c>
      <c r="AE92" s="115" t="s">
        <v>33922</v>
      </c>
      <c r="AF92" s="115" t="s">
        <v>33923</v>
      </c>
      <c r="AG92" s="115" t="s">
        <v>33281</v>
      </c>
      <c r="AH92" s="115" t="s">
        <v>33282</v>
      </c>
      <c r="AI92" s="115" t="s">
        <v>33283</v>
      </c>
      <c r="AJ92" s="115" t="s">
        <v>33282</v>
      </c>
      <c r="AK92" s="116">
        <v>9.3438422659999993</v>
      </c>
      <c r="AL92" s="116">
        <v>105.7145421</v>
      </c>
      <c r="AM92" s="115" t="s">
        <v>34357</v>
      </c>
      <c r="AN92" s="115" t="s">
        <v>23</v>
      </c>
      <c r="AO92" s="115" t="s">
        <v>33256</v>
      </c>
      <c r="AP92" s="115" t="s">
        <v>33422</v>
      </c>
      <c r="AQ92" s="115" t="s">
        <v>23</v>
      </c>
      <c r="AR92" s="115" t="s">
        <v>23</v>
      </c>
      <c r="AS92" s="115" t="s">
        <v>23</v>
      </c>
      <c r="AT92" s="115" t="s">
        <v>23</v>
      </c>
      <c r="AU92" s="115" t="s">
        <v>23</v>
      </c>
      <c r="AV92" s="115" t="s">
        <v>23</v>
      </c>
      <c r="AW92" s="115" t="s">
        <v>23</v>
      </c>
      <c r="AX92" s="115" t="s">
        <v>33315</v>
      </c>
      <c r="AY92" s="115" t="s">
        <v>33316</v>
      </c>
      <c r="AZ92" s="115" t="s">
        <v>34358</v>
      </c>
      <c r="BA92" s="115" t="s">
        <v>33302</v>
      </c>
      <c r="BB92" s="115" t="s">
        <v>33303</v>
      </c>
      <c r="BC92" s="4">
        <f>SUMIFS('Doanh số khách hàng'!$F:$F,'Doanh số khách hàng'!$A:$A,DSKH!$D92)</f>
        <v>515486.66666666669</v>
      </c>
      <c r="BD92" t="str">
        <f>VLOOKUP($BC92,Master!$A:$D,4,1)</f>
        <v>F4</v>
      </c>
      <c r="BE92" t="str">
        <f t="shared" si="2"/>
        <v>GT</v>
      </c>
      <c r="BF92" t="str">
        <f t="shared" si="3"/>
        <v>Tỉnh Cà Mau-Xã Vĩnh Lợi</v>
      </c>
    </row>
    <row r="93" spans="1:58" x14ac:dyDescent="0.3">
      <c r="A93" s="114" t="s">
        <v>34359</v>
      </c>
      <c r="B93" s="115" t="s">
        <v>33266</v>
      </c>
      <c r="C93" s="115" t="s">
        <v>33267</v>
      </c>
      <c r="D93" s="115" t="s">
        <v>7289</v>
      </c>
      <c r="E93" s="115" t="s">
        <v>34360</v>
      </c>
      <c r="F93" s="115" t="s">
        <v>22</v>
      </c>
      <c r="G93" s="115" t="s">
        <v>34361</v>
      </c>
      <c r="H93" s="115" t="s">
        <v>34361</v>
      </c>
      <c r="I93" s="115" t="s">
        <v>34362</v>
      </c>
      <c r="J93" s="115" t="s">
        <v>23</v>
      </c>
      <c r="K93" s="115" t="s">
        <v>34363</v>
      </c>
      <c r="L93" s="115" t="s">
        <v>23</v>
      </c>
      <c r="M93" s="115" t="s">
        <v>34364</v>
      </c>
      <c r="N93" s="115" t="s">
        <v>23</v>
      </c>
      <c r="O93" s="115" t="s">
        <v>23</v>
      </c>
      <c r="P93" s="115" t="s">
        <v>34362</v>
      </c>
      <c r="Q93" s="115" t="s">
        <v>23</v>
      </c>
      <c r="R93" s="115" t="s">
        <v>23</v>
      </c>
      <c r="S93" s="115" t="s">
        <v>23</v>
      </c>
      <c r="T93" s="115" t="s">
        <v>23</v>
      </c>
      <c r="U93" s="115" t="s">
        <v>23</v>
      </c>
      <c r="V93" s="115" t="s">
        <v>23</v>
      </c>
      <c r="W93" s="115" t="s">
        <v>79</v>
      </c>
      <c r="X93" s="115" t="s">
        <v>23</v>
      </c>
      <c r="Y93" s="115" t="s">
        <v>23</v>
      </c>
      <c r="Z93" s="115" t="s">
        <v>23</v>
      </c>
      <c r="AA93" s="115" t="s">
        <v>23</v>
      </c>
      <c r="AB93" s="115" t="s">
        <v>34365</v>
      </c>
      <c r="AC93" s="115" t="s">
        <v>34366</v>
      </c>
      <c r="AD93" s="115" t="s">
        <v>33394</v>
      </c>
      <c r="AE93" s="115" t="s">
        <v>33419</v>
      </c>
      <c r="AF93" s="115" t="s">
        <v>33420</v>
      </c>
      <c r="AG93" s="115" t="s">
        <v>33281</v>
      </c>
      <c r="AH93" s="115" t="s">
        <v>33282</v>
      </c>
      <c r="AI93" s="115" t="s">
        <v>33283</v>
      </c>
      <c r="AJ93" s="115" t="s">
        <v>33282</v>
      </c>
      <c r="AK93" s="116">
        <v>9.0287160035999996</v>
      </c>
      <c r="AL93" s="116">
        <v>105.41969943789999</v>
      </c>
      <c r="AM93" s="115" t="s">
        <v>34136</v>
      </c>
      <c r="AN93" s="115" t="s">
        <v>23</v>
      </c>
      <c r="AO93" s="115" t="s">
        <v>23</v>
      </c>
      <c r="AP93" s="115" t="s">
        <v>33285</v>
      </c>
      <c r="AQ93" s="115" t="s">
        <v>23</v>
      </c>
      <c r="AR93" s="115" t="s">
        <v>23</v>
      </c>
      <c r="AS93" s="115" t="s">
        <v>23</v>
      </c>
      <c r="AT93" s="115" t="s">
        <v>23</v>
      </c>
      <c r="AU93" s="115" t="s">
        <v>23</v>
      </c>
      <c r="AV93" s="115" t="s">
        <v>23</v>
      </c>
      <c r="AW93" s="115" t="s">
        <v>23</v>
      </c>
      <c r="AX93" s="115" t="s">
        <v>33383</v>
      </c>
      <c r="AY93" s="115" t="s">
        <v>33384</v>
      </c>
      <c r="AZ93" s="115" t="s">
        <v>34367</v>
      </c>
      <c r="BA93" s="115" t="s">
        <v>33383</v>
      </c>
      <c r="BB93" s="115" t="s">
        <v>33384</v>
      </c>
      <c r="BC93" s="4">
        <f>SUMIFS('Doanh số khách hàng'!$F:$F,'Doanh số khách hàng'!$A:$A,DSKH!$D93)</f>
        <v>483973.33333333331</v>
      </c>
      <c r="BD93" t="str">
        <f>VLOOKUP($BC93,Master!$A:$D,4,1)</f>
        <v>F2</v>
      </c>
      <c r="BE93" t="str">
        <f t="shared" si="2"/>
        <v>OTC</v>
      </c>
      <c r="BF93" t="str">
        <f t="shared" si="3"/>
        <v>Tỉnh Cà Mau-Xã Gành Hào</v>
      </c>
    </row>
    <row r="94" spans="1:58" x14ac:dyDescent="0.3">
      <c r="A94" s="114" t="s">
        <v>34368</v>
      </c>
      <c r="B94" s="115" t="s">
        <v>33266</v>
      </c>
      <c r="C94" s="115" t="s">
        <v>33267</v>
      </c>
      <c r="D94" s="115" t="s">
        <v>34369</v>
      </c>
      <c r="E94" s="115" t="s">
        <v>34370</v>
      </c>
      <c r="F94" s="115" t="s">
        <v>22</v>
      </c>
      <c r="G94" s="115" t="s">
        <v>34371</v>
      </c>
      <c r="H94" s="115" t="s">
        <v>34371</v>
      </c>
      <c r="I94" s="115" t="s">
        <v>34372</v>
      </c>
      <c r="J94" s="115" t="s">
        <v>23</v>
      </c>
      <c r="K94" s="115" t="s">
        <v>33496</v>
      </c>
      <c r="L94" s="115" t="s">
        <v>23</v>
      </c>
      <c r="M94" s="115" t="s">
        <v>34373</v>
      </c>
      <c r="N94" s="115" t="s">
        <v>23</v>
      </c>
      <c r="O94" s="115" t="s">
        <v>23</v>
      </c>
      <c r="P94" s="115" t="s">
        <v>34374</v>
      </c>
      <c r="Q94" s="115" t="s">
        <v>23</v>
      </c>
      <c r="R94" s="115" t="s">
        <v>23</v>
      </c>
      <c r="S94" s="115" t="s">
        <v>23</v>
      </c>
      <c r="T94" s="115" t="s">
        <v>23</v>
      </c>
      <c r="U94" s="115" t="s">
        <v>23</v>
      </c>
      <c r="V94" s="115" t="s">
        <v>23</v>
      </c>
      <c r="W94" s="115" t="s">
        <v>79</v>
      </c>
      <c r="X94" s="115" t="s">
        <v>23</v>
      </c>
      <c r="Y94" s="115" t="s">
        <v>23</v>
      </c>
      <c r="Z94" s="115" t="s">
        <v>23</v>
      </c>
      <c r="AA94" s="115" t="s">
        <v>23</v>
      </c>
      <c r="AB94" s="115" t="s">
        <v>34375</v>
      </c>
      <c r="AC94" s="115" t="s">
        <v>34376</v>
      </c>
      <c r="AD94" s="115" t="s">
        <v>34377</v>
      </c>
      <c r="AE94" s="115" t="s">
        <v>33279</v>
      </c>
      <c r="AF94" s="115" t="s">
        <v>33280</v>
      </c>
      <c r="AG94" s="115" t="s">
        <v>33281</v>
      </c>
      <c r="AH94" s="115" t="s">
        <v>33282</v>
      </c>
      <c r="AI94" s="115" t="s">
        <v>33283</v>
      </c>
      <c r="AJ94" s="115" t="s">
        <v>33282</v>
      </c>
      <c r="AK94" s="116">
        <v>9.1849068159999998</v>
      </c>
      <c r="AL94" s="116">
        <v>105.2986212</v>
      </c>
      <c r="AM94" s="115" t="s">
        <v>34378</v>
      </c>
      <c r="AN94" s="115" t="s">
        <v>23</v>
      </c>
      <c r="AO94" s="115" t="s">
        <v>23</v>
      </c>
      <c r="AP94" s="115" t="s">
        <v>80</v>
      </c>
      <c r="AQ94" s="115" t="s">
        <v>23</v>
      </c>
      <c r="AR94" s="115" t="s">
        <v>23</v>
      </c>
      <c r="AS94" s="115" t="s">
        <v>23</v>
      </c>
      <c r="AT94" s="115" t="s">
        <v>23</v>
      </c>
      <c r="AU94" s="115" t="s">
        <v>23</v>
      </c>
      <c r="AV94" s="115" t="s">
        <v>23</v>
      </c>
      <c r="AW94" s="115" t="s">
        <v>23</v>
      </c>
      <c r="AX94" s="115" t="s">
        <v>33299</v>
      </c>
      <c r="AY94" s="115" t="s">
        <v>33300</v>
      </c>
      <c r="AZ94" s="115" t="s">
        <v>34379</v>
      </c>
      <c r="BA94" s="115" t="s">
        <v>33302</v>
      </c>
      <c r="BB94" s="115" t="s">
        <v>33303</v>
      </c>
      <c r="BC94" s="4">
        <f>SUMIFS('Doanh số khách hàng'!$F:$F,'Doanh số khách hàng'!$A:$A,DSKH!$D94)</f>
        <v>0</v>
      </c>
      <c r="BD94" t="str">
        <f>VLOOKUP($BC94,Master!$A:$D,4,1)</f>
        <v>F2</v>
      </c>
      <c r="BE94" t="str">
        <f t="shared" si="2"/>
        <v>GT</v>
      </c>
      <c r="BF94" t="str">
        <f t="shared" si="3"/>
        <v>Tỉnh Cà Mau-Xã Phong Thạnh</v>
      </c>
    </row>
    <row r="95" spans="1:58" x14ac:dyDescent="0.3">
      <c r="A95" s="114" t="s">
        <v>34380</v>
      </c>
      <c r="B95" s="115" t="s">
        <v>33266</v>
      </c>
      <c r="C95" s="115" t="s">
        <v>33267</v>
      </c>
      <c r="D95" s="115" t="s">
        <v>34381</v>
      </c>
      <c r="E95" s="115" t="s">
        <v>34382</v>
      </c>
      <c r="F95" s="115" t="s">
        <v>22</v>
      </c>
      <c r="G95" s="115" t="s">
        <v>34383</v>
      </c>
      <c r="H95" s="115" t="s">
        <v>34383</v>
      </c>
      <c r="I95" s="115" t="s">
        <v>23</v>
      </c>
      <c r="J95" s="115" t="s">
        <v>23</v>
      </c>
      <c r="K95" s="115" t="s">
        <v>33752</v>
      </c>
      <c r="L95" s="115" t="s">
        <v>23</v>
      </c>
      <c r="M95" s="115" t="s">
        <v>34318</v>
      </c>
      <c r="N95" s="115" t="s">
        <v>34384</v>
      </c>
      <c r="O95" s="115" t="s">
        <v>23</v>
      </c>
      <c r="P95" s="115" t="s">
        <v>23</v>
      </c>
      <c r="Q95" s="115" t="s">
        <v>23</v>
      </c>
      <c r="R95" s="115" t="s">
        <v>23</v>
      </c>
      <c r="S95" s="115" t="s">
        <v>23</v>
      </c>
      <c r="T95" s="115" t="s">
        <v>23</v>
      </c>
      <c r="U95" s="115" t="s">
        <v>23</v>
      </c>
      <c r="V95" s="115" t="s">
        <v>23</v>
      </c>
      <c r="W95" s="115" t="s">
        <v>79</v>
      </c>
      <c r="X95" s="115" t="s">
        <v>23</v>
      </c>
      <c r="Y95" s="115" t="s">
        <v>23</v>
      </c>
      <c r="Z95" s="115" t="s">
        <v>23</v>
      </c>
      <c r="AA95" s="115" t="s">
        <v>23</v>
      </c>
      <c r="AB95" s="115" t="s">
        <v>34385</v>
      </c>
      <c r="AC95" s="115" t="s">
        <v>33278</v>
      </c>
      <c r="AD95" s="115" t="s">
        <v>34386</v>
      </c>
      <c r="AE95" s="115" t="s">
        <v>33822</v>
      </c>
      <c r="AF95" s="115" t="s">
        <v>33823</v>
      </c>
      <c r="AG95" s="115" t="s">
        <v>33281</v>
      </c>
      <c r="AH95" s="115" t="s">
        <v>33282</v>
      </c>
      <c r="AI95" s="115" t="s">
        <v>33283</v>
      </c>
      <c r="AJ95" s="115" t="s">
        <v>33282</v>
      </c>
      <c r="AK95" s="116">
        <v>9.2595536306999993</v>
      </c>
      <c r="AL95" s="116">
        <v>105.5467130075</v>
      </c>
      <c r="AM95" s="115" t="s">
        <v>34224</v>
      </c>
      <c r="AN95" s="115" t="s">
        <v>23</v>
      </c>
      <c r="AO95" s="115" t="s">
        <v>33327</v>
      </c>
      <c r="AP95" s="115" t="s">
        <v>34387</v>
      </c>
      <c r="AQ95" s="115" t="s">
        <v>23</v>
      </c>
      <c r="AR95" s="115" t="s">
        <v>23</v>
      </c>
      <c r="AS95" s="115" t="s">
        <v>23</v>
      </c>
      <c r="AT95" s="115" t="s">
        <v>1020</v>
      </c>
      <c r="AU95" s="115" t="s">
        <v>23</v>
      </c>
      <c r="AV95" s="115" t="s">
        <v>23</v>
      </c>
      <c r="AW95" s="115" t="s">
        <v>23</v>
      </c>
      <c r="AX95" s="115" t="s">
        <v>33315</v>
      </c>
      <c r="AY95" s="115" t="s">
        <v>33316</v>
      </c>
      <c r="AZ95" s="115" t="s">
        <v>34388</v>
      </c>
      <c r="BA95" s="115" t="s">
        <v>1021</v>
      </c>
      <c r="BB95" s="115" t="s">
        <v>1021</v>
      </c>
      <c r="BC95" s="4">
        <f>SUMIFS('Doanh số khách hàng'!$F:$F,'Doanh số khách hàng'!$A:$A,DSKH!$D95)</f>
        <v>0</v>
      </c>
      <c r="BD95" t="str">
        <f>VLOOKUP($BC95,Master!$A:$D,4,1)</f>
        <v>F2</v>
      </c>
      <c r="BE95" t="str">
        <f t="shared" si="2"/>
        <v>GT</v>
      </c>
      <c r="BF95" t="str">
        <f t="shared" si="3"/>
        <v>Tỉnh Cà Mau-Phường Láng Tròn</v>
      </c>
    </row>
    <row r="96" spans="1:58" x14ac:dyDescent="0.3">
      <c r="A96" s="114" t="s">
        <v>34389</v>
      </c>
      <c r="B96" s="115" t="s">
        <v>33266</v>
      </c>
      <c r="C96" s="115" t="s">
        <v>33267</v>
      </c>
      <c r="D96" s="115" t="s">
        <v>27201</v>
      </c>
      <c r="E96" s="115" t="s">
        <v>34390</v>
      </c>
      <c r="F96" s="115" t="s">
        <v>22</v>
      </c>
      <c r="G96" s="115" t="s">
        <v>34391</v>
      </c>
      <c r="H96" s="115" t="s">
        <v>34391</v>
      </c>
      <c r="I96" s="115" t="s">
        <v>34392</v>
      </c>
      <c r="J96" s="115" t="s">
        <v>23</v>
      </c>
      <c r="K96" s="115" t="s">
        <v>33572</v>
      </c>
      <c r="L96" s="115" t="s">
        <v>23</v>
      </c>
      <c r="M96" s="115" t="s">
        <v>34393</v>
      </c>
      <c r="N96" s="115" t="s">
        <v>34394</v>
      </c>
      <c r="O96" s="115" t="s">
        <v>23</v>
      </c>
      <c r="P96" s="115" t="s">
        <v>34395</v>
      </c>
      <c r="Q96" s="115" t="s">
        <v>23</v>
      </c>
      <c r="R96" s="115" t="s">
        <v>23</v>
      </c>
      <c r="S96" s="115" t="s">
        <v>23</v>
      </c>
      <c r="T96" s="115" t="s">
        <v>23</v>
      </c>
      <c r="U96" s="115" t="s">
        <v>23</v>
      </c>
      <c r="V96" s="115" t="s">
        <v>23</v>
      </c>
      <c r="W96" s="115" t="s">
        <v>79</v>
      </c>
      <c r="X96" s="115" t="s">
        <v>23</v>
      </c>
      <c r="Y96" s="115" t="s">
        <v>23</v>
      </c>
      <c r="Z96" s="115" t="s">
        <v>23</v>
      </c>
      <c r="AA96" s="115" t="s">
        <v>23</v>
      </c>
      <c r="AB96" s="115" t="s">
        <v>34396</v>
      </c>
      <c r="AC96" s="115" t="s">
        <v>33897</v>
      </c>
      <c r="AD96" s="115" t="s">
        <v>34397</v>
      </c>
      <c r="AE96" s="115" t="s">
        <v>33822</v>
      </c>
      <c r="AF96" s="115" t="s">
        <v>33823</v>
      </c>
      <c r="AG96" s="115" t="s">
        <v>33281</v>
      </c>
      <c r="AH96" s="115" t="s">
        <v>33282</v>
      </c>
      <c r="AI96" s="115" t="s">
        <v>33283</v>
      </c>
      <c r="AJ96" s="115" t="s">
        <v>33282</v>
      </c>
      <c r="AK96" s="116">
        <v>9.2612611622000003</v>
      </c>
      <c r="AL96" s="116">
        <v>105.5105109885</v>
      </c>
      <c r="AM96" s="115" t="s">
        <v>34398</v>
      </c>
      <c r="AN96" s="115" t="s">
        <v>23</v>
      </c>
      <c r="AO96" s="115" t="s">
        <v>23</v>
      </c>
      <c r="AP96" s="115" t="s">
        <v>33285</v>
      </c>
      <c r="AQ96" s="115" t="s">
        <v>23</v>
      </c>
      <c r="AR96" s="115" t="s">
        <v>23</v>
      </c>
      <c r="AS96" s="115" t="s">
        <v>23</v>
      </c>
      <c r="AT96" s="115" t="s">
        <v>23</v>
      </c>
      <c r="AU96" s="115" t="s">
        <v>23</v>
      </c>
      <c r="AV96" s="115" t="s">
        <v>23</v>
      </c>
      <c r="AW96" s="115" t="s">
        <v>23</v>
      </c>
      <c r="AX96" s="115" t="s">
        <v>33383</v>
      </c>
      <c r="AY96" s="115" t="s">
        <v>33384</v>
      </c>
      <c r="AZ96" s="115" t="s">
        <v>34399</v>
      </c>
      <c r="BA96" s="115" t="s">
        <v>33383</v>
      </c>
      <c r="BB96" s="115" t="s">
        <v>33384</v>
      </c>
      <c r="BC96" s="4">
        <f>SUMIFS('Doanh số khách hàng'!$F:$F,'Doanh số khách hàng'!$A:$A,DSKH!$D96)</f>
        <v>0</v>
      </c>
      <c r="BD96" t="str">
        <f>VLOOKUP($BC96,Master!$A:$D,4,1)</f>
        <v>F2</v>
      </c>
      <c r="BE96" t="str">
        <f t="shared" si="2"/>
        <v>OTC</v>
      </c>
      <c r="BF96" t="str">
        <f t="shared" si="3"/>
        <v>Tỉnh Cà Mau-Phường Láng Tròn</v>
      </c>
    </row>
    <row r="97" spans="1:58" x14ac:dyDescent="0.3">
      <c r="A97" s="114" t="s">
        <v>34400</v>
      </c>
      <c r="B97" s="115" t="s">
        <v>33266</v>
      </c>
      <c r="C97" s="115" t="s">
        <v>33267</v>
      </c>
      <c r="D97" s="115" t="s">
        <v>24193</v>
      </c>
      <c r="E97" s="115" t="s">
        <v>34401</v>
      </c>
      <c r="F97" s="115" t="s">
        <v>22</v>
      </c>
      <c r="G97" s="115" t="s">
        <v>34402</v>
      </c>
      <c r="H97" s="115" t="s">
        <v>34402</v>
      </c>
      <c r="I97" s="115" t="s">
        <v>34403</v>
      </c>
      <c r="J97" s="115" t="s">
        <v>23</v>
      </c>
      <c r="K97" s="115" t="s">
        <v>34404</v>
      </c>
      <c r="L97" s="115" t="s">
        <v>23</v>
      </c>
      <c r="M97" s="115" t="s">
        <v>34405</v>
      </c>
      <c r="N97" s="115" t="s">
        <v>34406</v>
      </c>
      <c r="O97" s="115" t="s">
        <v>23</v>
      </c>
      <c r="P97" s="115" t="s">
        <v>34407</v>
      </c>
      <c r="Q97" s="115" t="s">
        <v>23</v>
      </c>
      <c r="R97" s="115" t="s">
        <v>23</v>
      </c>
      <c r="S97" s="115" t="s">
        <v>23</v>
      </c>
      <c r="T97" s="115" t="s">
        <v>23</v>
      </c>
      <c r="U97" s="115" t="s">
        <v>23</v>
      </c>
      <c r="V97" s="115" t="s">
        <v>23</v>
      </c>
      <c r="W97" s="115" t="s">
        <v>79</v>
      </c>
      <c r="X97" s="115" t="s">
        <v>23</v>
      </c>
      <c r="Y97" s="115" t="s">
        <v>23</v>
      </c>
      <c r="Z97" s="115" t="s">
        <v>23</v>
      </c>
      <c r="AA97" s="115" t="s">
        <v>23</v>
      </c>
      <c r="AB97" s="115" t="s">
        <v>34408</v>
      </c>
      <c r="AC97" s="115" t="s">
        <v>33897</v>
      </c>
      <c r="AD97" s="115" t="s">
        <v>34409</v>
      </c>
      <c r="AE97" s="115" t="s">
        <v>33822</v>
      </c>
      <c r="AF97" s="115" t="s">
        <v>33823</v>
      </c>
      <c r="AG97" s="115" t="s">
        <v>33281</v>
      </c>
      <c r="AH97" s="115" t="s">
        <v>33282</v>
      </c>
      <c r="AI97" s="115" t="s">
        <v>33283</v>
      </c>
      <c r="AJ97" s="115" t="s">
        <v>33282</v>
      </c>
      <c r="AK97" s="116">
        <v>9.2513186279999999</v>
      </c>
      <c r="AL97" s="116">
        <v>105.51351510000001</v>
      </c>
      <c r="AM97" s="115" t="s">
        <v>34410</v>
      </c>
      <c r="AN97" s="115" t="s">
        <v>23</v>
      </c>
      <c r="AO97" s="115" t="s">
        <v>23</v>
      </c>
      <c r="AP97" s="115" t="s">
        <v>33285</v>
      </c>
      <c r="AQ97" s="115" t="s">
        <v>23</v>
      </c>
      <c r="AR97" s="115" t="s">
        <v>23</v>
      </c>
      <c r="AS97" s="115" t="s">
        <v>23</v>
      </c>
      <c r="AT97" s="115" t="s">
        <v>23</v>
      </c>
      <c r="AU97" s="115" t="s">
        <v>23</v>
      </c>
      <c r="AV97" s="115" t="s">
        <v>23</v>
      </c>
      <c r="AW97" s="115" t="s">
        <v>23</v>
      </c>
      <c r="AX97" s="115" t="s">
        <v>33383</v>
      </c>
      <c r="AY97" s="115" t="s">
        <v>33384</v>
      </c>
      <c r="AZ97" s="115" t="s">
        <v>34411</v>
      </c>
      <c r="BA97" s="115" t="s">
        <v>33302</v>
      </c>
      <c r="BB97" s="115" t="s">
        <v>33303</v>
      </c>
      <c r="BC97" s="4">
        <f>SUMIFS('Doanh số khách hàng'!$F:$F,'Doanh số khách hàng'!$A:$A,DSKH!$D97)</f>
        <v>345920</v>
      </c>
      <c r="BD97" t="str">
        <f>VLOOKUP($BC97,Master!$A:$D,4,1)</f>
        <v>F2</v>
      </c>
      <c r="BE97" t="str">
        <f t="shared" si="2"/>
        <v>OTC</v>
      </c>
      <c r="BF97" t="str">
        <f t="shared" si="3"/>
        <v>Tỉnh Cà Mau-Phường Láng Tròn</v>
      </c>
    </row>
    <row r="98" spans="1:58" x14ac:dyDescent="0.3">
      <c r="A98" s="114" t="s">
        <v>33283</v>
      </c>
      <c r="B98" s="115" t="s">
        <v>33266</v>
      </c>
      <c r="C98" s="115" t="s">
        <v>33267</v>
      </c>
      <c r="D98" s="115" t="s">
        <v>12325</v>
      </c>
      <c r="E98" s="115" t="s">
        <v>34412</v>
      </c>
      <c r="F98" s="115" t="s">
        <v>22</v>
      </c>
      <c r="G98" s="115" t="s">
        <v>34413</v>
      </c>
      <c r="H98" s="115" t="s">
        <v>34413</v>
      </c>
      <c r="I98" s="115" t="s">
        <v>34414</v>
      </c>
      <c r="J98" s="115" t="s">
        <v>23</v>
      </c>
      <c r="K98" s="115" t="s">
        <v>34035</v>
      </c>
      <c r="L98" s="115" t="s">
        <v>23</v>
      </c>
      <c r="M98" s="115" t="s">
        <v>34415</v>
      </c>
      <c r="N98" s="115" t="s">
        <v>34416</v>
      </c>
      <c r="O98" s="115" t="s">
        <v>23</v>
      </c>
      <c r="P98" s="115" t="s">
        <v>34417</v>
      </c>
      <c r="Q98" s="115" t="s">
        <v>23</v>
      </c>
      <c r="R98" s="115" t="s">
        <v>23</v>
      </c>
      <c r="S98" s="115" t="s">
        <v>23</v>
      </c>
      <c r="T98" s="115" t="s">
        <v>23</v>
      </c>
      <c r="U98" s="115" t="s">
        <v>23</v>
      </c>
      <c r="V98" s="115" t="s">
        <v>23</v>
      </c>
      <c r="W98" s="115" t="s">
        <v>79</v>
      </c>
      <c r="X98" s="115" t="s">
        <v>23</v>
      </c>
      <c r="Y98" s="115" t="s">
        <v>23</v>
      </c>
      <c r="Z98" s="115" t="s">
        <v>23</v>
      </c>
      <c r="AA98" s="115" t="s">
        <v>23</v>
      </c>
      <c r="AB98" s="115" t="s">
        <v>34418</v>
      </c>
      <c r="AC98" s="115" t="s">
        <v>33809</v>
      </c>
      <c r="AD98" s="115" t="s">
        <v>34419</v>
      </c>
      <c r="AE98" s="115" t="s">
        <v>33501</v>
      </c>
      <c r="AF98" s="115" t="s">
        <v>33502</v>
      </c>
      <c r="AG98" s="115" t="s">
        <v>33281</v>
      </c>
      <c r="AH98" s="115" t="s">
        <v>33282</v>
      </c>
      <c r="AI98" s="115" t="s">
        <v>33283</v>
      </c>
      <c r="AJ98" s="115" t="s">
        <v>33282</v>
      </c>
      <c r="AK98" s="116">
        <v>9.2978562853</v>
      </c>
      <c r="AL98" s="116">
        <v>105.427050755</v>
      </c>
      <c r="AM98" s="115" t="s">
        <v>34420</v>
      </c>
      <c r="AN98" s="115" t="s">
        <v>23</v>
      </c>
      <c r="AO98" s="115" t="s">
        <v>23</v>
      </c>
      <c r="AP98" s="115" t="s">
        <v>33285</v>
      </c>
      <c r="AQ98" s="115" t="s">
        <v>23</v>
      </c>
      <c r="AR98" s="115" t="s">
        <v>23</v>
      </c>
      <c r="AS98" s="115" t="s">
        <v>23</v>
      </c>
      <c r="AT98" s="115" t="s">
        <v>1020</v>
      </c>
      <c r="AU98" s="115" t="s">
        <v>23</v>
      </c>
      <c r="AV98" s="115" t="s">
        <v>23</v>
      </c>
      <c r="AW98" s="115" t="s">
        <v>23</v>
      </c>
      <c r="AX98" s="115" t="s">
        <v>33286</v>
      </c>
      <c r="AY98" s="115" t="s">
        <v>33287</v>
      </c>
      <c r="AZ98" s="115" t="s">
        <v>34421</v>
      </c>
      <c r="BA98" s="115" t="s">
        <v>23</v>
      </c>
      <c r="BB98" s="115" t="s">
        <v>23</v>
      </c>
      <c r="BC98" s="4">
        <f>SUMIFS('Doanh số khách hàng'!$F:$F,'Doanh số khách hàng'!$A:$A,DSKH!$D98)</f>
        <v>1300066.6666666667</v>
      </c>
      <c r="BD98" t="str">
        <f>VLOOKUP($BC98,Master!$A:$D,4,1)</f>
        <v>F4</v>
      </c>
      <c r="BE98" t="str">
        <f t="shared" si="2"/>
        <v>OTC</v>
      </c>
      <c r="BF98" t="str">
        <f t="shared" si="3"/>
        <v>Tỉnh Cà Mau-Phường Giá Rai</v>
      </c>
    </row>
    <row r="99" spans="1:58" x14ac:dyDescent="0.3">
      <c r="A99" s="114" t="s">
        <v>33622</v>
      </c>
      <c r="B99" s="115" t="s">
        <v>33266</v>
      </c>
      <c r="C99" s="115" t="s">
        <v>33267</v>
      </c>
      <c r="D99" s="115" t="s">
        <v>34422</v>
      </c>
      <c r="E99" s="115" t="s">
        <v>34423</v>
      </c>
      <c r="F99" s="115" t="s">
        <v>22</v>
      </c>
      <c r="G99" s="115" t="s">
        <v>34424</v>
      </c>
      <c r="H99" s="115" t="s">
        <v>34424</v>
      </c>
      <c r="I99" s="115" t="s">
        <v>23</v>
      </c>
      <c r="J99" s="115" t="s">
        <v>23</v>
      </c>
      <c r="K99" s="115" t="s">
        <v>34425</v>
      </c>
      <c r="L99" s="115" t="s">
        <v>23</v>
      </c>
      <c r="M99" s="115" t="s">
        <v>34426</v>
      </c>
      <c r="N99" s="115" t="s">
        <v>23</v>
      </c>
      <c r="O99" s="115" t="s">
        <v>23</v>
      </c>
      <c r="P99" s="115" t="s">
        <v>23</v>
      </c>
      <c r="Q99" s="115" t="s">
        <v>23</v>
      </c>
      <c r="R99" s="115" t="s">
        <v>23</v>
      </c>
      <c r="S99" s="115" t="s">
        <v>23</v>
      </c>
      <c r="T99" s="115" t="s">
        <v>23</v>
      </c>
      <c r="U99" s="115" t="s">
        <v>23</v>
      </c>
      <c r="V99" s="115" t="s">
        <v>23</v>
      </c>
      <c r="W99" s="115" t="s">
        <v>79</v>
      </c>
      <c r="X99" s="115" t="s">
        <v>23</v>
      </c>
      <c r="Y99" s="115" t="s">
        <v>23</v>
      </c>
      <c r="Z99" s="115" t="s">
        <v>23</v>
      </c>
      <c r="AA99" s="115" t="s">
        <v>23</v>
      </c>
      <c r="AB99" s="115" t="s">
        <v>34427</v>
      </c>
      <c r="AC99" s="115" t="s">
        <v>34428</v>
      </c>
      <c r="AD99" s="115" t="s">
        <v>33564</v>
      </c>
      <c r="AE99" s="115" t="s">
        <v>33338</v>
      </c>
      <c r="AF99" s="115" t="s">
        <v>33339</v>
      </c>
      <c r="AG99" s="115" t="s">
        <v>33281</v>
      </c>
      <c r="AH99" s="115" t="s">
        <v>33282</v>
      </c>
      <c r="AI99" s="115" t="s">
        <v>33283</v>
      </c>
      <c r="AJ99" s="115" t="s">
        <v>33282</v>
      </c>
      <c r="AK99" s="116">
        <v>9.2986118119000007</v>
      </c>
      <c r="AL99" s="116">
        <v>105.7286838815</v>
      </c>
      <c r="AM99" s="115" t="s">
        <v>34429</v>
      </c>
      <c r="AN99" s="115" t="s">
        <v>23</v>
      </c>
      <c r="AO99" s="115" t="s">
        <v>33327</v>
      </c>
      <c r="AP99" s="115" t="s">
        <v>33422</v>
      </c>
      <c r="AQ99" s="115" t="s">
        <v>23</v>
      </c>
      <c r="AR99" s="115" t="s">
        <v>23</v>
      </c>
      <c r="AS99" s="115" t="s">
        <v>23</v>
      </c>
      <c r="AT99" s="115" t="s">
        <v>23</v>
      </c>
      <c r="AU99" s="115" t="s">
        <v>23</v>
      </c>
      <c r="AV99" s="115" t="s">
        <v>33452</v>
      </c>
      <c r="AW99" s="115" t="s">
        <v>23</v>
      </c>
      <c r="AX99" s="115" t="s">
        <v>33315</v>
      </c>
      <c r="AY99" s="115" t="s">
        <v>33316</v>
      </c>
      <c r="AZ99" s="115" t="s">
        <v>34430</v>
      </c>
      <c r="BA99" s="115" t="s">
        <v>1021</v>
      </c>
      <c r="BB99" s="115" t="s">
        <v>1021</v>
      </c>
      <c r="BC99" s="4">
        <f>SUMIFS('Doanh số khách hàng'!$F:$F,'Doanh số khách hàng'!$A:$A,DSKH!$D99)</f>
        <v>0</v>
      </c>
      <c r="BD99" t="str">
        <f>VLOOKUP($BC99,Master!$A:$D,4,1)</f>
        <v>F2</v>
      </c>
      <c r="BE99" t="str">
        <f t="shared" si="2"/>
        <v>GT</v>
      </c>
      <c r="BF99" t="str">
        <f t="shared" si="3"/>
        <v>Tỉnh Cà Mau-Phường Bạc Liêu</v>
      </c>
    </row>
    <row r="100" spans="1:58" x14ac:dyDescent="0.3">
      <c r="A100" s="114" t="s">
        <v>34431</v>
      </c>
      <c r="B100" s="115" t="s">
        <v>33266</v>
      </c>
      <c r="C100" s="115" t="s">
        <v>33267</v>
      </c>
      <c r="D100" s="115" t="s">
        <v>34432</v>
      </c>
      <c r="E100" s="115" t="s">
        <v>34433</v>
      </c>
      <c r="F100" s="115" t="s">
        <v>22</v>
      </c>
      <c r="G100" s="115" t="s">
        <v>34434</v>
      </c>
      <c r="H100" s="115" t="s">
        <v>34434</v>
      </c>
      <c r="I100" s="115" t="s">
        <v>34435</v>
      </c>
      <c r="J100" s="115" t="s">
        <v>23</v>
      </c>
      <c r="K100" s="115" t="s">
        <v>34436</v>
      </c>
      <c r="L100" s="115" t="s">
        <v>23</v>
      </c>
      <c r="M100" s="115" t="s">
        <v>34437</v>
      </c>
      <c r="N100" s="115" t="s">
        <v>34438</v>
      </c>
      <c r="O100" s="115" t="s">
        <v>23</v>
      </c>
      <c r="P100" s="115" t="s">
        <v>34439</v>
      </c>
      <c r="Q100" s="115" t="s">
        <v>23</v>
      </c>
      <c r="R100" s="115" t="s">
        <v>23</v>
      </c>
      <c r="S100" s="115" t="s">
        <v>23</v>
      </c>
      <c r="T100" s="115" t="s">
        <v>23</v>
      </c>
      <c r="U100" s="115" t="s">
        <v>23</v>
      </c>
      <c r="V100" s="115" t="s">
        <v>23</v>
      </c>
      <c r="W100" s="115" t="s">
        <v>79</v>
      </c>
      <c r="X100" s="115" t="s">
        <v>23</v>
      </c>
      <c r="Y100" s="115" t="s">
        <v>23</v>
      </c>
      <c r="Z100" s="115" t="s">
        <v>23</v>
      </c>
      <c r="AA100" s="115" t="s">
        <v>23</v>
      </c>
      <c r="AB100" s="115" t="s">
        <v>34440</v>
      </c>
      <c r="AC100" s="115" t="s">
        <v>33611</v>
      </c>
      <c r="AD100" s="115" t="s">
        <v>34441</v>
      </c>
      <c r="AE100" s="115" t="s">
        <v>33279</v>
      </c>
      <c r="AF100" s="115" t="s">
        <v>33280</v>
      </c>
      <c r="AG100" s="115" t="s">
        <v>33281</v>
      </c>
      <c r="AH100" s="115" t="s">
        <v>33282</v>
      </c>
      <c r="AI100" s="115" t="s">
        <v>33283</v>
      </c>
      <c r="AJ100" s="115" t="s">
        <v>33282</v>
      </c>
      <c r="AK100" s="116">
        <v>9.2229099199999993</v>
      </c>
      <c r="AL100" s="116">
        <v>105.399461</v>
      </c>
      <c r="AM100" s="115" t="s">
        <v>33298</v>
      </c>
      <c r="AN100" s="115" t="s">
        <v>23</v>
      </c>
      <c r="AO100" s="115" t="s">
        <v>23</v>
      </c>
      <c r="AP100" s="115" t="s">
        <v>80</v>
      </c>
      <c r="AQ100" s="115" t="s">
        <v>23</v>
      </c>
      <c r="AR100" s="115" t="s">
        <v>23</v>
      </c>
      <c r="AS100" s="115" t="s">
        <v>23</v>
      </c>
      <c r="AT100" s="115" t="s">
        <v>23</v>
      </c>
      <c r="AU100" s="115" t="s">
        <v>23</v>
      </c>
      <c r="AV100" s="115" t="s">
        <v>23</v>
      </c>
      <c r="AW100" s="115" t="s">
        <v>23</v>
      </c>
      <c r="AX100" s="115" t="s">
        <v>33299</v>
      </c>
      <c r="AY100" s="115" t="s">
        <v>33300</v>
      </c>
      <c r="AZ100" s="115" t="s">
        <v>34442</v>
      </c>
      <c r="BA100" s="115" t="s">
        <v>33302</v>
      </c>
      <c r="BB100" s="115" t="s">
        <v>33303</v>
      </c>
      <c r="BC100" s="4">
        <f>SUMIFS('Doanh số khách hàng'!$F:$F,'Doanh số khách hàng'!$A:$A,DSKH!$D100)</f>
        <v>0</v>
      </c>
      <c r="BD100" t="str">
        <f>VLOOKUP($BC100,Master!$A:$D,4,1)</f>
        <v>F2</v>
      </c>
      <c r="BE100" t="str">
        <f t="shared" si="2"/>
        <v>GT</v>
      </c>
      <c r="BF100" t="str">
        <f t="shared" si="3"/>
        <v>Tỉnh Cà Mau-Xã Phong Thạnh</v>
      </c>
    </row>
    <row r="101" spans="1:58" x14ac:dyDescent="0.3">
      <c r="A101" s="114" t="s">
        <v>34443</v>
      </c>
      <c r="B101" s="115" t="s">
        <v>33266</v>
      </c>
      <c r="C101" s="115" t="s">
        <v>33267</v>
      </c>
      <c r="D101" s="115" t="s">
        <v>34444</v>
      </c>
      <c r="E101" s="115" t="s">
        <v>34445</v>
      </c>
      <c r="F101" s="115" t="s">
        <v>22</v>
      </c>
      <c r="G101" s="115" t="s">
        <v>33306</v>
      </c>
      <c r="H101" s="115" t="s">
        <v>33306</v>
      </c>
      <c r="I101" s="115" t="s">
        <v>23</v>
      </c>
      <c r="J101" s="115" t="s">
        <v>23</v>
      </c>
      <c r="K101" s="115" t="s">
        <v>33293</v>
      </c>
      <c r="L101" s="115" t="s">
        <v>23</v>
      </c>
      <c r="M101" s="115" t="s">
        <v>34446</v>
      </c>
      <c r="N101" s="115" t="s">
        <v>34447</v>
      </c>
      <c r="O101" s="115" t="s">
        <v>23</v>
      </c>
      <c r="P101" s="115" t="s">
        <v>23</v>
      </c>
      <c r="Q101" s="115" t="s">
        <v>23</v>
      </c>
      <c r="R101" s="115" t="s">
        <v>23</v>
      </c>
      <c r="S101" s="115" t="s">
        <v>23</v>
      </c>
      <c r="T101" s="115" t="s">
        <v>23</v>
      </c>
      <c r="U101" s="115" t="s">
        <v>23</v>
      </c>
      <c r="V101" s="115" t="s">
        <v>23</v>
      </c>
      <c r="W101" s="115" t="s">
        <v>79</v>
      </c>
      <c r="X101" s="115" t="s">
        <v>23</v>
      </c>
      <c r="Y101" s="115" t="s">
        <v>23</v>
      </c>
      <c r="Z101" s="115" t="s">
        <v>23</v>
      </c>
      <c r="AA101" s="115" t="s">
        <v>23</v>
      </c>
      <c r="AB101" s="115" t="s">
        <v>34448</v>
      </c>
      <c r="AC101" s="115" t="s">
        <v>34449</v>
      </c>
      <c r="AD101" s="115" t="s">
        <v>33278</v>
      </c>
      <c r="AE101" s="115" t="s">
        <v>33312</v>
      </c>
      <c r="AF101" s="115" t="s">
        <v>33313</v>
      </c>
      <c r="AG101" s="115" t="s">
        <v>33281</v>
      </c>
      <c r="AH101" s="115" t="s">
        <v>33282</v>
      </c>
      <c r="AI101" s="115" t="s">
        <v>33283</v>
      </c>
      <c r="AJ101" s="115" t="s">
        <v>33282</v>
      </c>
      <c r="AK101" s="116">
        <v>9.2909151013999995</v>
      </c>
      <c r="AL101" s="116">
        <v>105.66267828239999</v>
      </c>
      <c r="AM101" s="115" t="s">
        <v>33314</v>
      </c>
      <c r="AN101" s="115" t="s">
        <v>23</v>
      </c>
      <c r="AO101" s="115" t="s">
        <v>33327</v>
      </c>
      <c r="AP101" s="115" t="s">
        <v>80</v>
      </c>
      <c r="AQ101" s="115" t="s">
        <v>23</v>
      </c>
      <c r="AR101" s="115" t="s">
        <v>23</v>
      </c>
      <c r="AS101" s="115" t="s">
        <v>23</v>
      </c>
      <c r="AT101" s="115" t="s">
        <v>1020</v>
      </c>
      <c r="AU101" s="115" t="s">
        <v>23</v>
      </c>
      <c r="AV101" s="115" t="s">
        <v>23</v>
      </c>
      <c r="AW101" s="115" t="s">
        <v>23</v>
      </c>
      <c r="AX101" s="115" t="s">
        <v>33315</v>
      </c>
      <c r="AY101" s="115" t="s">
        <v>33316</v>
      </c>
      <c r="AZ101" s="115" t="s">
        <v>34450</v>
      </c>
      <c r="BA101" s="115" t="s">
        <v>1021</v>
      </c>
      <c r="BB101" s="115" t="s">
        <v>1021</v>
      </c>
      <c r="BC101" s="4">
        <f>SUMIFS('Doanh số khách hàng'!$F:$F,'Doanh số khách hàng'!$A:$A,DSKH!$D101)</f>
        <v>0</v>
      </c>
      <c r="BD101" t="str">
        <f>VLOOKUP($BC101,Master!$A:$D,4,1)</f>
        <v>F2</v>
      </c>
      <c r="BE101" t="str">
        <f t="shared" si="2"/>
        <v>GT</v>
      </c>
      <c r="BF101" t="str">
        <f t="shared" si="3"/>
        <v>Tỉnh Cà Mau-Xã Hòa Bình</v>
      </c>
    </row>
    <row r="102" spans="1:58" x14ac:dyDescent="0.3">
      <c r="A102" s="114" t="s">
        <v>34451</v>
      </c>
      <c r="B102" s="115" t="s">
        <v>33266</v>
      </c>
      <c r="C102" s="115" t="s">
        <v>33267</v>
      </c>
      <c r="D102" s="115" t="s">
        <v>34452</v>
      </c>
      <c r="E102" s="115" t="s">
        <v>34453</v>
      </c>
      <c r="F102" s="115" t="s">
        <v>22</v>
      </c>
      <c r="G102" s="115" t="s">
        <v>34454</v>
      </c>
      <c r="H102" s="115" t="s">
        <v>34454</v>
      </c>
      <c r="I102" s="115" t="s">
        <v>23</v>
      </c>
      <c r="J102" s="115" t="s">
        <v>23</v>
      </c>
      <c r="K102" s="115" t="s">
        <v>34035</v>
      </c>
      <c r="L102" s="115" t="s">
        <v>23</v>
      </c>
      <c r="M102" s="115" t="s">
        <v>34455</v>
      </c>
      <c r="N102" s="115" t="s">
        <v>34456</v>
      </c>
      <c r="O102" s="115" t="s">
        <v>23</v>
      </c>
      <c r="P102" s="115" t="s">
        <v>23</v>
      </c>
      <c r="Q102" s="115" t="s">
        <v>23</v>
      </c>
      <c r="R102" s="115" t="s">
        <v>23</v>
      </c>
      <c r="S102" s="115" t="s">
        <v>23</v>
      </c>
      <c r="T102" s="115" t="s">
        <v>23</v>
      </c>
      <c r="U102" s="115" t="s">
        <v>23</v>
      </c>
      <c r="V102" s="115" t="s">
        <v>23</v>
      </c>
      <c r="W102" s="115" t="s">
        <v>79</v>
      </c>
      <c r="X102" s="115" t="s">
        <v>23</v>
      </c>
      <c r="Y102" s="115" t="s">
        <v>23</v>
      </c>
      <c r="Z102" s="115" t="s">
        <v>23</v>
      </c>
      <c r="AA102" s="115" t="s">
        <v>23</v>
      </c>
      <c r="AB102" s="115" t="s">
        <v>34457</v>
      </c>
      <c r="AC102" s="115" t="s">
        <v>34104</v>
      </c>
      <c r="AD102" s="115" t="s">
        <v>34458</v>
      </c>
      <c r="AE102" s="115" t="s">
        <v>33338</v>
      </c>
      <c r="AF102" s="115" t="s">
        <v>33339</v>
      </c>
      <c r="AG102" s="115" t="s">
        <v>33281</v>
      </c>
      <c r="AH102" s="115" t="s">
        <v>33282</v>
      </c>
      <c r="AI102" s="115" t="s">
        <v>33283</v>
      </c>
      <c r="AJ102" s="115" t="s">
        <v>33282</v>
      </c>
      <c r="AK102" s="116">
        <v>9.2974398208999993</v>
      </c>
      <c r="AL102" s="116">
        <v>105.7240857851</v>
      </c>
      <c r="AM102" s="115" t="s">
        <v>34459</v>
      </c>
      <c r="AN102" s="115" t="s">
        <v>23</v>
      </c>
      <c r="AO102" s="115" t="s">
        <v>33327</v>
      </c>
      <c r="AP102" s="115" t="s">
        <v>34460</v>
      </c>
      <c r="AQ102" s="115" t="s">
        <v>23</v>
      </c>
      <c r="AR102" s="115" t="s">
        <v>23</v>
      </c>
      <c r="AS102" s="115" t="s">
        <v>23</v>
      </c>
      <c r="AT102" s="115" t="s">
        <v>1020</v>
      </c>
      <c r="AU102" s="115" t="s">
        <v>23</v>
      </c>
      <c r="AV102" s="115" t="s">
        <v>33452</v>
      </c>
      <c r="AW102" s="115" t="s">
        <v>23</v>
      </c>
      <c r="AX102" s="115" t="s">
        <v>33315</v>
      </c>
      <c r="AY102" s="115" t="s">
        <v>33316</v>
      </c>
      <c r="AZ102" s="115" t="s">
        <v>34461</v>
      </c>
      <c r="BA102" s="115" t="s">
        <v>1021</v>
      </c>
      <c r="BB102" s="115" t="s">
        <v>1021</v>
      </c>
      <c r="BC102" s="4">
        <f>SUMIFS('Doanh số khách hàng'!$F:$F,'Doanh số khách hàng'!$A:$A,DSKH!$D102)</f>
        <v>0</v>
      </c>
      <c r="BD102" t="str">
        <f>VLOOKUP($BC102,Master!$A:$D,4,1)</f>
        <v>F2</v>
      </c>
      <c r="BE102" t="str">
        <f t="shared" si="2"/>
        <v>GT</v>
      </c>
      <c r="BF102" t="str">
        <f t="shared" si="3"/>
        <v>Tỉnh Cà Mau-Phường Bạc Liêu</v>
      </c>
    </row>
    <row r="103" spans="1:58" x14ac:dyDescent="0.3">
      <c r="A103" s="114" t="s">
        <v>34462</v>
      </c>
      <c r="B103" s="115" t="s">
        <v>33266</v>
      </c>
      <c r="C103" s="115" t="s">
        <v>33267</v>
      </c>
      <c r="D103" s="115" t="s">
        <v>34463</v>
      </c>
      <c r="E103" s="115" t="s">
        <v>34464</v>
      </c>
      <c r="F103" s="115" t="s">
        <v>22</v>
      </c>
      <c r="G103" s="115" t="s">
        <v>34465</v>
      </c>
      <c r="H103" s="115" t="s">
        <v>34465</v>
      </c>
      <c r="I103" s="115" t="s">
        <v>23</v>
      </c>
      <c r="J103" s="115" t="s">
        <v>23</v>
      </c>
      <c r="K103" s="115" t="s">
        <v>34466</v>
      </c>
      <c r="L103" s="115" t="s">
        <v>23</v>
      </c>
      <c r="M103" s="115" t="s">
        <v>34467</v>
      </c>
      <c r="N103" s="115" t="s">
        <v>34468</v>
      </c>
      <c r="O103" s="115" t="s">
        <v>23</v>
      </c>
      <c r="P103" s="115" t="s">
        <v>23</v>
      </c>
      <c r="Q103" s="115" t="s">
        <v>23</v>
      </c>
      <c r="R103" s="115" t="s">
        <v>23</v>
      </c>
      <c r="S103" s="115" t="s">
        <v>23</v>
      </c>
      <c r="T103" s="115" t="s">
        <v>23</v>
      </c>
      <c r="U103" s="115" t="s">
        <v>23</v>
      </c>
      <c r="V103" s="115" t="s">
        <v>23</v>
      </c>
      <c r="W103" s="115" t="s">
        <v>79</v>
      </c>
      <c r="X103" s="115" t="s">
        <v>23</v>
      </c>
      <c r="Y103" s="115" t="s">
        <v>23</v>
      </c>
      <c r="Z103" s="115" t="s">
        <v>23</v>
      </c>
      <c r="AA103" s="115" t="s">
        <v>23</v>
      </c>
      <c r="AB103" s="115" t="s">
        <v>34469</v>
      </c>
      <c r="AC103" s="115" t="s">
        <v>34104</v>
      </c>
      <c r="AD103" s="115" t="s">
        <v>34458</v>
      </c>
      <c r="AE103" s="115" t="s">
        <v>33338</v>
      </c>
      <c r="AF103" s="115" t="s">
        <v>33339</v>
      </c>
      <c r="AG103" s="115" t="s">
        <v>33281</v>
      </c>
      <c r="AH103" s="115" t="s">
        <v>33282</v>
      </c>
      <c r="AI103" s="115" t="s">
        <v>33283</v>
      </c>
      <c r="AJ103" s="115" t="s">
        <v>33282</v>
      </c>
      <c r="AK103" s="116">
        <v>9.2975305254999991</v>
      </c>
      <c r="AL103" s="116">
        <v>105.7241630182</v>
      </c>
      <c r="AM103" s="115" t="s">
        <v>34470</v>
      </c>
      <c r="AN103" s="115" t="s">
        <v>23</v>
      </c>
      <c r="AO103" s="115" t="s">
        <v>33327</v>
      </c>
      <c r="AP103" s="115" t="s">
        <v>80</v>
      </c>
      <c r="AQ103" s="115" t="s">
        <v>23</v>
      </c>
      <c r="AR103" s="115" t="s">
        <v>23</v>
      </c>
      <c r="AS103" s="115" t="s">
        <v>23</v>
      </c>
      <c r="AT103" s="115" t="s">
        <v>23</v>
      </c>
      <c r="AU103" s="115" t="s">
        <v>23</v>
      </c>
      <c r="AV103" s="115" t="s">
        <v>33452</v>
      </c>
      <c r="AW103" s="115" t="s">
        <v>23</v>
      </c>
      <c r="AX103" s="115" t="s">
        <v>33315</v>
      </c>
      <c r="AY103" s="115" t="s">
        <v>33316</v>
      </c>
      <c r="AZ103" s="115" t="s">
        <v>34471</v>
      </c>
      <c r="BA103" s="115" t="s">
        <v>1021</v>
      </c>
      <c r="BB103" s="115" t="s">
        <v>1021</v>
      </c>
      <c r="BC103" s="4">
        <f>SUMIFS('Doanh số khách hàng'!$F:$F,'Doanh số khách hàng'!$A:$A,DSKH!$D103)</f>
        <v>0</v>
      </c>
      <c r="BD103" t="str">
        <f>VLOOKUP($BC103,Master!$A:$D,4,1)</f>
        <v>F2</v>
      </c>
      <c r="BE103" t="str">
        <f t="shared" si="2"/>
        <v>GT</v>
      </c>
      <c r="BF103" t="str">
        <f t="shared" si="3"/>
        <v>Tỉnh Cà Mau-Phường Bạc Liêu</v>
      </c>
    </row>
    <row r="104" spans="1:58" x14ac:dyDescent="0.3">
      <c r="A104" s="114" t="s">
        <v>34472</v>
      </c>
      <c r="B104" s="115" t="s">
        <v>33266</v>
      </c>
      <c r="C104" s="115" t="s">
        <v>33267</v>
      </c>
      <c r="D104" s="115" t="s">
        <v>12304</v>
      </c>
      <c r="E104" s="115" t="s">
        <v>34473</v>
      </c>
      <c r="F104" s="115" t="s">
        <v>22</v>
      </c>
      <c r="G104" s="115" t="s">
        <v>34474</v>
      </c>
      <c r="H104" s="115" t="s">
        <v>34474</v>
      </c>
      <c r="I104" s="115" t="s">
        <v>34475</v>
      </c>
      <c r="J104" s="115" t="s">
        <v>23</v>
      </c>
      <c r="K104" s="115" t="s">
        <v>34476</v>
      </c>
      <c r="L104" s="115" t="s">
        <v>23</v>
      </c>
      <c r="M104" s="115" t="s">
        <v>34477</v>
      </c>
      <c r="N104" s="115" t="s">
        <v>34478</v>
      </c>
      <c r="O104" s="115" t="s">
        <v>23</v>
      </c>
      <c r="P104" s="115" t="s">
        <v>34479</v>
      </c>
      <c r="Q104" s="115" t="s">
        <v>23</v>
      </c>
      <c r="R104" s="115" t="s">
        <v>23</v>
      </c>
      <c r="S104" s="115" t="s">
        <v>23</v>
      </c>
      <c r="T104" s="115" t="s">
        <v>23</v>
      </c>
      <c r="U104" s="115" t="s">
        <v>23</v>
      </c>
      <c r="V104" s="115" t="s">
        <v>23</v>
      </c>
      <c r="W104" s="115" t="s">
        <v>79</v>
      </c>
      <c r="X104" s="115" t="s">
        <v>23</v>
      </c>
      <c r="Y104" s="115" t="s">
        <v>23</v>
      </c>
      <c r="Z104" s="115" t="s">
        <v>23</v>
      </c>
      <c r="AA104" s="115" t="s">
        <v>23</v>
      </c>
      <c r="AB104" s="115" t="s">
        <v>34480</v>
      </c>
      <c r="AC104" s="115" t="s">
        <v>34481</v>
      </c>
      <c r="AD104" s="115" t="s">
        <v>34482</v>
      </c>
      <c r="AE104" s="115" t="s">
        <v>33419</v>
      </c>
      <c r="AF104" s="115" t="s">
        <v>33420</v>
      </c>
      <c r="AG104" s="115" t="s">
        <v>33281</v>
      </c>
      <c r="AH104" s="115" t="s">
        <v>33282</v>
      </c>
      <c r="AI104" s="115" t="s">
        <v>33283</v>
      </c>
      <c r="AJ104" s="115" t="s">
        <v>33282</v>
      </c>
      <c r="AK104" s="116">
        <v>9.0264594002000003</v>
      </c>
      <c r="AL104" s="116">
        <v>105.4197101668</v>
      </c>
      <c r="AM104" s="115" t="s">
        <v>34483</v>
      </c>
      <c r="AN104" s="115" t="s">
        <v>23</v>
      </c>
      <c r="AO104" s="115" t="s">
        <v>23</v>
      </c>
      <c r="AP104" s="115" t="s">
        <v>33285</v>
      </c>
      <c r="AQ104" s="115" t="s">
        <v>23</v>
      </c>
      <c r="AR104" s="115" t="s">
        <v>23</v>
      </c>
      <c r="AS104" s="115" t="s">
        <v>23</v>
      </c>
      <c r="AT104" s="115" t="s">
        <v>23</v>
      </c>
      <c r="AU104" s="115" t="s">
        <v>23</v>
      </c>
      <c r="AV104" s="115" t="s">
        <v>23</v>
      </c>
      <c r="AW104" s="115" t="s">
        <v>23</v>
      </c>
      <c r="AX104" s="115" t="s">
        <v>33383</v>
      </c>
      <c r="AY104" s="115" t="s">
        <v>33384</v>
      </c>
      <c r="AZ104" s="115" t="s">
        <v>34484</v>
      </c>
      <c r="BA104" s="115" t="s">
        <v>33383</v>
      </c>
      <c r="BB104" s="115" t="s">
        <v>33384</v>
      </c>
      <c r="BC104" s="4">
        <f>SUMIFS('Doanh số khách hàng'!$F:$F,'Doanh số khách hàng'!$A:$A,DSKH!$D104)</f>
        <v>151066.66666666666</v>
      </c>
      <c r="BD104" t="str">
        <f>VLOOKUP($BC104,Master!$A:$D,4,1)</f>
        <v>F2</v>
      </c>
      <c r="BE104" t="str">
        <f t="shared" si="2"/>
        <v>OTC</v>
      </c>
      <c r="BF104" t="str">
        <f t="shared" si="3"/>
        <v>Tỉnh Cà Mau-Xã Gành Hào</v>
      </c>
    </row>
    <row r="105" spans="1:58" x14ac:dyDescent="0.3">
      <c r="A105" s="114" t="s">
        <v>34485</v>
      </c>
      <c r="B105" s="115" t="s">
        <v>33266</v>
      </c>
      <c r="C105" s="115" t="s">
        <v>33267</v>
      </c>
      <c r="D105" s="115" t="s">
        <v>34486</v>
      </c>
      <c r="E105" s="115" t="s">
        <v>34487</v>
      </c>
      <c r="F105" s="115" t="s">
        <v>22</v>
      </c>
      <c r="G105" s="115" t="s">
        <v>34488</v>
      </c>
      <c r="H105" s="115" t="s">
        <v>34488</v>
      </c>
      <c r="I105" s="115" t="s">
        <v>23</v>
      </c>
      <c r="J105" s="115" t="s">
        <v>23</v>
      </c>
      <c r="K105" s="115" t="s">
        <v>34239</v>
      </c>
      <c r="L105" s="115" t="s">
        <v>23</v>
      </c>
      <c r="M105" s="115" t="s">
        <v>34489</v>
      </c>
      <c r="N105" s="115" t="s">
        <v>34490</v>
      </c>
      <c r="O105" s="115" t="s">
        <v>23</v>
      </c>
      <c r="P105" s="115" t="s">
        <v>23</v>
      </c>
      <c r="Q105" s="115" t="s">
        <v>23</v>
      </c>
      <c r="R105" s="115" t="s">
        <v>23</v>
      </c>
      <c r="S105" s="115" t="s">
        <v>23</v>
      </c>
      <c r="T105" s="115" t="s">
        <v>23</v>
      </c>
      <c r="U105" s="115" t="s">
        <v>23</v>
      </c>
      <c r="V105" s="115" t="s">
        <v>23</v>
      </c>
      <c r="W105" s="115" t="s">
        <v>79</v>
      </c>
      <c r="X105" s="115" t="s">
        <v>23</v>
      </c>
      <c r="Y105" s="115" t="s">
        <v>23</v>
      </c>
      <c r="Z105" s="115" t="s">
        <v>23</v>
      </c>
      <c r="AA105" s="115" t="s">
        <v>23</v>
      </c>
      <c r="AB105" s="115" t="s">
        <v>34491</v>
      </c>
      <c r="AC105" s="115" t="s">
        <v>34492</v>
      </c>
      <c r="AD105" s="115" t="s">
        <v>34243</v>
      </c>
      <c r="AE105" s="115" t="s">
        <v>34245</v>
      </c>
      <c r="AF105" s="115" t="s">
        <v>34246</v>
      </c>
      <c r="AG105" s="115" t="s">
        <v>33281</v>
      </c>
      <c r="AH105" s="115" t="s">
        <v>33282</v>
      </c>
      <c r="AI105" s="115" t="s">
        <v>33283</v>
      </c>
      <c r="AJ105" s="115" t="s">
        <v>33282</v>
      </c>
      <c r="AK105" s="116">
        <v>9.4850324685</v>
      </c>
      <c r="AL105" s="116">
        <v>105.5125105754</v>
      </c>
      <c r="AM105" s="115" t="s">
        <v>34247</v>
      </c>
      <c r="AN105" s="115" t="s">
        <v>23</v>
      </c>
      <c r="AO105" s="115" t="s">
        <v>33327</v>
      </c>
      <c r="AP105" s="115" t="s">
        <v>33787</v>
      </c>
      <c r="AQ105" s="115" t="s">
        <v>23</v>
      </c>
      <c r="AR105" s="115" t="s">
        <v>23</v>
      </c>
      <c r="AS105" s="115" t="s">
        <v>23</v>
      </c>
      <c r="AT105" s="115" t="s">
        <v>1020</v>
      </c>
      <c r="AU105" s="115" t="s">
        <v>23</v>
      </c>
      <c r="AV105" s="115" t="s">
        <v>23</v>
      </c>
      <c r="AW105" s="115" t="s">
        <v>23</v>
      </c>
      <c r="AX105" s="115" t="s">
        <v>33315</v>
      </c>
      <c r="AY105" s="115" t="s">
        <v>33316</v>
      </c>
      <c r="AZ105" s="115" t="s">
        <v>34493</v>
      </c>
      <c r="BA105" s="115" t="s">
        <v>1021</v>
      </c>
      <c r="BB105" s="115" t="s">
        <v>1021</v>
      </c>
      <c r="BC105" s="4">
        <f>SUMIFS('Doanh số khách hàng'!$F:$F,'Doanh số khách hàng'!$A:$A,DSKH!$D105)</f>
        <v>0</v>
      </c>
      <c r="BD105" t="str">
        <f>VLOOKUP($BC105,Master!$A:$D,4,1)</f>
        <v>F2</v>
      </c>
      <c r="BE105" t="str">
        <f t="shared" si="2"/>
        <v>GT</v>
      </c>
      <c r="BF105" t="str">
        <f t="shared" si="3"/>
        <v>Tỉnh Cà Mau-Xã Vĩnh Lộc</v>
      </c>
    </row>
    <row r="106" spans="1:58" x14ac:dyDescent="0.3">
      <c r="A106" s="114" t="s">
        <v>34494</v>
      </c>
      <c r="B106" s="115" t="s">
        <v>33266</v>
      </c>
      <c r="C106" s="115" t="s">
        <v>33267</v>
      </c>
      <c r="D106" s="115" t="s">
        <v>34495</v>
      </c>
      <c r="E106" s="115" t="s">
        <v>34496</v>
      </c>
      <c r="F106" s="115" t="s">
        <v>22</v>
      </c>
      <c r="G106" s="115" t="s">
        <v>34497</v>
      </c>
      <c r="H106" s="115" t="s">
        <v>34497</v>
      </c>
      <c r="I106" s="115" t="s">
        <v>34498</v>
      </c>
      <c r="J106" s="115" t="s">
        <v>23</v>
      </c>
      <c r="K106" s="115" t="s">
        <v>33607</v>
      </c>
      <c r="L106" s="115" t="s">
        <v>23</v>
      </c>
      <c r="M106" s="115" t="s">
        <v>34499</v>
      </c>
      <c r="N106" s="115" t="s">
        <v>33609</v>
      </c>
      <c r="O106" s="115" t="s">
        <v>23</v>
      </c>
      <c r="P106" s="115" t="s">
        <v>34498</v>
      </c>
      <c r="Q106" s="115" t="s">
        <v>23</v>
      </c>
      <c r="R106" s="115" t="s">
        <v>23</v>
      </c>
      <c r="S106" s="115" t="s">
        <v>23</v>
      </c>
      <c r="T106" s="115" t="s">
        <v>23</v>
      </c>
      <c r="U106" s="115" t="s">
        <v>23</v>
      </c>
      <c r="V106" s="115" t="s">
        <v>23</v>
      </c>
      <c r="W106" s="115" t="s">
        <v>79</v>
      </c>
      <c r="X106" s="115" t="s">
        <v>23</v>
      </c>
      <c r="Y106" s="115" t="s">
        <v>23</v>
      </c>
      <c r="Z106" s="115" t="s">
        <v>23</v>
      </c>
      <c r="AA106" s="115" t="s">
        <v>23</v>
      </c>
      <c r="AB106" s="115" t="s">
        <v>34500</v>
      </c>
      <c r="AC106" s="115" t="s">
        <v>34501</v>
      </c>
      <c r="AD106" s="115" t="s">
        <v>33612</v>
      </c>
      <c r="AE106" s="115" t="s">
        <v>33279</v>
      </c>
      <c r="AF106" s="115" t="s">
        <v>33280</v>
      </c>
      <c r="AG106" s="115" t="s">
        <v>33281</v>
      </c>
      <c r="AH106" s="115" t="s">
        <v>33282</v>
      </c>
      <c r="AI106" s="115" t="s">
        <v>33283</v>
      </c>
      <c r="AJ106" s="115" t="s">
        <v>33282</v>
      </c>
      <c r="AK106" s="116">
        <v>9.2878589130000009</v>
      </c>
      <c r="AL106" s="116">
        <v>105.3373661</v>
      </c>
      <c r="AM106" s="115" t="s">
        <v>33396</v>
      </c>
      <c r="AN106" s="115" t="s">
        <v>23</v>
      </c>
      <c r="AO106" s="115" t="s">
        <v>23</v>
      </c>
      <c r="AP106" s="115" t="s">
        <v>80</v>
      </c>
      <c r="AQ106" s="115" t="s">
        <v>23</v>
      </c>
      <c r="AR106" s="115" t="s">
        <v>23</v>
      </c>
      <c r="AS106" s="115" t="s">
        <v>23</v>
      </c>
      <c r="AT106" s="115" t="s">
        <v>23</v>
      </c>
      <c r="AU106" s="115" t="s">
        <v>23</v>
      </c>
      <c r="AV106" s="115" t="s">
        <v>23</v>
      </c>
      <c r="AW106" s="115" t="s">
        <v>23</v>
      </c>
      <c r="AX106" s="115" t="s">
        <v>33299</v>
      </c>
      <c r="AY106" s="115" t="s">
        <v>33300</v>
      </c>
      <c r="AZ106" s="115" t="s">
        <v>34502</v>
      </c>
      <c r="BA106" s="115" t="s">
        <v>33302</v>
      </c>
      <c r="BB106" s="115" t="s">
        <v>33303</v>
      </c>
      <c r="BC106" s="4">
        <f>SUMIFS('Doanh số khách hàng'!$F:$F,'Doanh số khách hàng'!$A:$A,DSKH!$D106)</f>
        <v>0</v>
      </c>
      <c r="BD106" t="str">
        <f>VLOOKUP($BC106,Master!$A:$D,4,1)</f>
        <v>F2</v>
      </c>
      <c r="BE106" t="str">
        <f t="shared" si="2"/>
        <v>GT</v>
      </c>
      <c r="BF106" t="str">
        <f t="shared" si="3"/>
        <v>Tỉnh Cà Mau-Xã Phong Thạnh</v>
      </c>
    </row>
    <row r="107" spans="1:58" x14ac:dyDescent="0.3">
      <c r="A107" s="114" t="s">
        <v>34503</v>
      </c>
      <c r="B107" s="115" t="s">
        <v>33266</v>
      </c>
      <c r="C107" s="115" t="s">
        <v>33267</v>
      </c>
      <c r="D107" s="115" t="s">
        <v>18565</v>
      </c>
      <c r="E107" s="115" t="s">
        <v>34504</v>
      </c>
      <c r="F107" s="115" t="s">
        <v>22</v>
      </c>
      <c r="G107" s="115" t="s">
        <v>34505</v>
      </c>
      <c r="H107" s="115" t="s">
        <v>34505</v>
      </c>
      <c r="I107" s="115" t="s">
        <v>34506</v>
      </c>
      <c r="J107" s="115" t="s">
        <v>23</v>
      </c>
      <c r="K107" s="115" t="s">
        <v>34507</v>
      </c>
      <c r="L107" s="115" t="s">
        <v>23</v>
      </c>
      <c r="M107" s="115" t="s">
        <v>34508</v>
      </c>
      <c r="N107" s="115" t="s">
        <v>34509</v>
      </c>
      <c r="O107" s="115" t="s">
        <v>23</v>
      </c>
      <c r="P107" s="115" t="s">
        <v>34506</v>
      </c>
      <c r="Q107" s="115" t="s">
        <v>23</v>
      </c>
      <c r="R107" s="115" t="s">
        <v>23</v>
      </c>
      <c r="S107" s="115" t="s">
        <v>23</v>
      </c>
      <c r="T107" s="115" t="s">
        <v>23</v>
      </c>
      <c r="U107" s="115" t="s">
        <v>23</v>
      </c>
      <c r="V107" s="115" t="s">
        <v>23</v>
      </c>
      <c r="W107" s="115" t="s">
        <v>79</v>
      </c>
      <c r="X107" s="115" t="s">
        <v>23</v>
      </c>
      <c r="Y107" s="115" t="s">
        <v>23</v>
      </c>
      <c r="Z107" s="115" t="s">
        <v>23</v>
      </c>
      <c r="AA107" s="115" t="s">
        <v>23</v>
      </c>
      <c r="AB107" s="115" t="s">
        <v>34510</v>
      </c>
      <c r="AC107" s="115" t="s">
        <v>34511</v>
      </c>
      <c r="AD107" s="115" t="s">
        <v>34512</v>
      </c>
      <c r="AE107" s="115" t="s">
        <v>33338</v>
      </c>
      <c r="AF107" s="115" t="s">
        <v>33339</v>
      </c>
      <c r="AG107" s="115" t="s">
        <v>33281</v>
      </c>
      <c r="AH107" s="115" t="s">
        <v>33282</v>
      </c>
      <c r="AI107" s="115" t="s">
        <v>33283</v>
      </c>
      <c r="AJ107" s="115" t="s">
        <v>33282</v>
      </c>
      <c r="AK107" s="116">
        <v>9.2985121999999993</v>
      </c>
      <c r="AL107" s="116">
        <v>105.72125320000001</v>
      </c>
      <c r="AM107" s="115" t="s">
        <v>34513</v>
      </c>
      <c r="AN107" s="115" t="s">
        <v>23</v>
      </c>
      <c r="AO107" s="115" t="s">
        <v>33367</v>
      </c>
      <c r="AP107" s="115" t="s">
        <v>33285</v>
      </c>
      <c r="AQ107" s="115" t="s">
        <v>23</v>
      </c>
      <c r="AR107" s="115" t="s">
        <v>23</v>
      </c>
      <c r="AS107" s="115" t="s">
        <v>23</v>
      </c>
      <c r="AT107" s="115" t="s">
        <v>23</v>
      </c>
      <c r="AU107" s="115" t="s">
        <v>23</v>
      </c>
      <c r="AV107" s="115" t="s">
        <v>23</v>
      </c>
      <c r="AW107" s="115" t="s">
        <v>23</v>
      </c>
      <c r="AX107" s="115" t="s">
        <v>33383</v>
      </c>
      <c r="AY107" s="115" t="s">
        <v>33384</v>
      </c>
      <c r="AZ107" s="115" t="s">
        <v>34514</v>
      </c>
      <c r="BA107" s="115" t="s">
        <v>1021</v>
      </c>
      <c r="BB107" s="115" t="s">
        <v>1021</v>
      </c>
      <c r="BC107" s="4">
        <f>SUMIFS('Doanh số khách hàng'!$F:$F,'Doanh số khách hàng'!$A:$A,DSKH!$D107)</f>
        <v>783473.33333333337</v>
      </c>
      <c r="BD107" t="str">
        <f>VLOOKUP($BC107,Master!$A:$D,4,1)</f>
        <v>F4</v>
      </c>
      <c r="BE107" t="str">
        <f t="shared" si="2"/>
        <v>OTC</v>
      </c>
      <c r="BF107" t="str">
        <f t="shared" si="3"/>
        <v>Tỉnh Cà Mau-Phường Bạc Liêu</v>
      </c>
    </row>
    <row r="108" spans="1:58" x14ac:dyDescent="0.3">
      <c r="A108" s="114" t="s">
        <v>34515</v>
      </c>
      <c r="B108" s="115" t="s">
        <v>33266</v>
      </c>
      <c r="C108" s="115" t="s">
        <v>33267</v>
      </c>
      <c r="D108" s="115" t="s">
        <v>1979</v>
      </c>
      <c r="E108" s="115" t="s">
        <v>34516</v>
      </c>
      <c r="F108" s="115" t="s">
        <v>22</v>
      </c>
      <c r="G108" s="115" t="s">
        <v>34517</v>
      </c>
      <c r="H108" s="115" t="s">
        <v>34517</v>
      </c>
      <c r="I108" s="115" t="s">
        <v>34518</v>
      </c>
      <c r="J108" s="115" t="s">
        <v>23</v>
      </c>
      <c r="K108" s="115" t="s">
        <v>33928</v>
      </c>
      <c r="L108" s="115" t="s">
        <v>23</v>
      </c>
      <c r="M108" s="115" t="s">
        <v>34519</v>
      </c>
      <c r="N108" s="115" t="s">
        <v>34520</v>
      </c>
      <c r="O108" s="115" t="s">
        <v>23</v>
      </c>
      <c r="P108" s="115" t="s">
        <v>34518</v>
      </c>
      <c r="Q108" s="115" t="s">
        <v>23</v>
      </c>
      <c r="R108" s="115" t="s">
        <v>23</v>
      </c>
      <c r="S108" s="115" t="s">
        <v>23</v>
      </c>
      <c r="T108" s="115" t="s">
        <v>23</v>
      </c>
      <c r="U108" s="115" t="s">
        <v>23</v>
      </c>
      <c r="V108" s="115" t="s">
        <v>23</v>
      </c>
      <c r="W108" s="115" t="s">
        <v>79</v>
      </c>
      <c r="X108" s="115" t="s">
        <v>23</v>
      </c>
      <c r="Y108" s="115" t="s">
        <v>23</v>
      </c>
      <c r="Z108" s="115" t="s">
        <v>23</v>
      </c>
      <c r="AA108" s="115" t="s">
        <v>23</v>
      </c>
      <c r="AB108" s="115" t="s">
        <v>34521</v>
      </c>
      <c r="AC108" s="115" t="s">
        <v>34522</v>
      </c>
      <c r="AD108" s="115" t="s">
        <v>33278</v>
      </c>
      <c r="AE108" s="115" t="s">
        <v>33922</v>
      </c>
      <c r="AF108" s="115" t="s">
        <v>33923</v>
      </c>
      <c r="AG108" s="115" t="s">
        <v>33281</v>
      </c>
      <c r="AH108" s="115" t="s">
        <v>33282</v>
      </c>
      <c r="AI108" s="115" t="s">
        <v>33283</v>
      </c>
      <c r="AJ108" s="115" t="s">
        <v>33282</v>
      </c>
      <c r="AK108" s="116">
        <v>9.3519344664999995</v>
      </c>
      <c r="AL108" s="116">
        <v>105.7139431313</v>
      </c>
      <c r="AM108" s="115" t="s">
        <v>34523</v>
      </c>
      <c r="AN108" s="115" t="s">
        <v>23</v>
      </c>
      <c r="AO108" s="115" t="s">
        <v>23</v>
      </c>
      <c r="AP108" s="115" t="s">
        <v>33285</v>
      </c>
      <c r="AQ108" s="115" t="s">
        <v>23</v>
      </c>
      <c r="AR108" s="115" t="s">
        <v>23</v>
      </c>
      <c r="AS108" s="115" t="s">
        <v>23</v>
      </c>
      <c r="AT108" s="115" t="s">
        <v>23</v>
      </c>
      <c r="AU108" s="115" t="s">
        <v>23</v>
      </c>
      <c r="AV108" s="115" t="s">
        <v>23</v>
      </c>
      <c r="AW108" s="115" t="s">
        <v>23</v>
      </c>
      <c r="AX108" s="115" t="s">
        <v>33383</v>
      </c>
      <c r="AY108" s="115" t="s">
        <v>33384</v>
      </c>
      <c r="AZ108" s="115" t="s">
        <v>34524</v>
      </c>
      <c r="BA108" s="115" t="s">
        <v>33383</v>
      </c>
      <c r="BB108" s="115" t="s">
        <v>33384</v>
      </c>
      <c r="BC108" s="4">
        <f>SUMIFS('Doanh số khách hàng'!$F:$F,'Doanh số khách hàng'!$A:$A,DSKH!$D108)</f>
        <v>177233.33333333334</v>
      </c>
      <c r="BD108" t="str">
        <f>VLOOKUP($BC108,Master!$A:$D,4,1)</f>
        <v>F2</v>
      </c>
      <c r="BE108" t="str">
        <f t="shared" si="2"/>
        <v>OTC</v>
      </c>
      <c r="BF108" t="str">
        <f t="shared" si="3"/>
        <v>Tỉnh Cà Mau-Xã Vĩnh Lợi</v>
      </c>
    </row>
    <row r="109" spans="1:58" x14ac:dyDescent="0.3">
      <c r="A109" s="114" t="s">
        <v>34525</v>
      </c>
      <c r="B109" s="115" t="s">
        <v>33266</v>
      </c>
      <c r="C109" s="115" t="s">
        <v>33267</v>
      </c>
      <c r="D109" s="115" t="s">
        <v>28489</v>
      </c>
      <c r="E109" s="115" t="s">
        <v>34526</v>
      </c>
      <c r="F109" s="115" t="s">
        <v>22</v>
      </c>
      <c r="G109" s="115" t="s">
        <v>34527</v>
      </c>
      <c r="H109" s="115" t="s">
        <v>34527</v>
      </c>
      <c r="I109" s="115" t="s">
        <v>34528</v>
      </c>
      <c r="J109" s="115" t="s">
        <v>23</v>
      </c>
      <c r="K109" s="115" t="s">
        <v>33413</v>
      </c>
      <c r="L109" s="115" t="s">
        <v>23</v>
      </c>
      <c r="M109" s="115" t="s">
        <v>34529</v>
      </c>
      <c r="N109" s="115" t="s">
        <v>23</v>
      </c>
      <c r="O109" s="115" t="s">
        <v>23</v>
      </c>
      <c r="P109" s="115" t="s">
        <v>34528</v>
      </c>
      <c r="Q109" s="115" t="s">
        <v>23</v>
      </c>
      <c r="R109" s="115" t="s">
        <v>23</v>
      </c>
      <c r="S109" s="115" t="s">
        <v>23</v>
      </c>
      <c r="T109" s="115" t="s">
        <v>23</v>
      </c>
      <c r="U109" s="115" t="s">
        <v>23</v>
      </c>
      <c r="V109" s="115" t="s">
        <v>23</v>
      </c>
      <c r="W109" s="115" t="s">
        <v>79</v>
      </c>
      <c r="X109" s="115" t="s">
        <v>23</v>
      </c>
      <c r="Y109" s="115" t="s">
        <v>23</v>
      </c>
      <c r="Z109" s="115" t="s">
        <v>23</v>
      </c>
      <c r="AA109" s="115" t="s">
        <v>23</v>
      </c>
      <c r="AB109" s="115" t="s">
        <v>34530</v>
      </c>
      <c r="AC109" s="115" t="s">
        <v>34531</v>
      </c>
      <c r="AD109" s="115" t="s">
        <v>34532</v>
      </c>
      <c r="AE109" s="115" t="s">
        <v>34322</v>
      </c>
      <c r="AF109" s="115" t="s">
        <v>34161</v>
      </c>
      <c r="AG109" s="115" t="s">
        <v>33281</v>
      </c>
      <c r="AH109" s="115" t="s">
        <v>33282</v>
      </c>
      <c r="AI109" s="115" t="s">
        <v>33283</v>
      </c>
      <c r="AJ109" s="115" t="s">
        <v>33282</v>
      </c>
      <c r="AK109" s="116">
        <v>9.2080080039999999</v>
      </c>
      <c r="AL109" s="116">
        <v>105.4543826</v>
      </c>
      <c r="AM109" s="115" t="s">
        <v>34533</v>
      </c>
      <c r="AN109" s="115" t="s">
        <v>23</v>
      </c>
      <c r="AO109" s="115" t="s">
        <v>33256</v>
      </c>
      <c r="AP109" s="115" t="s">
        <v>80</v>
      </c>
      <c r="AQ109" s="115" t="s">
        <v>23</v>
      </c>
      <c r="AR109" s="115" t="s">
        <v>23</v>
      </c>
      <c r="AS109" s="115" t="s">
        <v>23</v>
      </c>
      <c r="AT109" s="115" t="s">
        <v>23</v>
      </c>
      <c r="AU109" s="115" t="s">
        <v>23</v>
      </c>
      <c r="AV109" s="115" t="s">
        <v>23</v>
      </c>
      <c r="AW109" s="115" t="s">
        <v>23</v>
      </c>
      <c r="AX109" s="115" t="s">
        <v>33299</v>
      </c>
      <c r="AY109" s="115" t="s">
        <v>33300</v>
      </c>
      <c r="AZ109" s="115" t="s">
        <v>34534</v>
      </c>
      <c r="BA109" s="115" t="s">
        <v>33302</v>
      </c>
      <c r="BB109" s="115" t="s">
        <v>33303</v>
      </c>
      <c r="BC109" s="4">
        <f>SUMIFS('Doanh số khách hàng'!$F:$F,'Doanh số khách hàng'!$A:$A,DSKH!$D109)</f>
        <v>881050</v>
      </c>
      <c r="BD109" t="str">
        <f>VLOOKUP($BC109,Master!$A:$D,4,1)</f>
        <v>F4</v>
      </c>
      <c r="BE109" t="str">
        <f t="shared" si="2"/>
        <v>GT</v>
      </c>
      <c r="BF109" t="str">
        <f t="shared" si="3"/>
        <v>Tỉnh Cà Mau-Xã Long Điền</v>
      </c>
    </row>
    <row r="110" spans="1:58" x14ac:dyDescent="0.3">
      <c r="A110" s="114" t="s">
        <v>34535</v>
      </c>
      <c r="B110" s="115" t="s">
        <v>33266</v>
      </c>
      <c r="C110" s="115" t="s">
        <v>33267</v>
      </c>
      <c r="D110" s="115" t="s">
        <v>34536</v>
      </c>
      <c r="E110" s="115" t="s">
        <v>34537</v>
      </c>
      <c r="F110" s="115" t="s">
        <v>22</v>
      </c>
      <c r="G110" s="115" t="s">
        <v>34538</v>
      </c>
      <c r="H110" s="115" t="s">
        <v>34538</v>
      </c>
      <c r="I110" s="115" t="s">
        <v>23</v>
      </c>
      <c r="J110" s="115" t="s">
        <v>23</v>
      </c>
      <c r="K110" s="115" t="s">
        <v>33765</v>
      </c>
      <c r="L110" s="115" t="s">
        <v>23</v>
      </c>
      <c r="M110" s="115" t="s">
        <v>34539</v>
      </c>
      <c r="N110" s="115" t="s">
        <v>34540</v>
      </c>
      <c r="O110" s="115" t="s">
        <v>23</v>
      </c>
      <c r="P110" s="115" t="s">
        <v>23</v>
      </c>
      <c r="Q110" s="115" t="s">
        <v>23</v>
      </c>
      <c r="R110" s="115" t="s">
        <v>23</v>
      </c>
      <c r="S110" s="115" t="s">
        <v>23</v>
      </c>
      <c r="T110" s="115" t="s">
        <v>23</v>
      </c>
      <c r="U110" s="115" t="s">
        <v>23</v>
      </c>
      <c r="V110" s="115" t="s">
        <v>23</v>
      </c>
      <c r="W110" s="115" t="s">
        <v>79</v>
      </c>
      <c r="X110" s="115" t="s">
        <v>23</v>
      </c>
      <c r="Y110" s="115" t="s">
        <v>23</v>
      </c>
      <c r="Z110" s="115" t="s">
        <v>23</v>
      </c>
      <c r="AA110" s="115" t="s">
        <v>23</v>
      </c>
      <c r="AB110" s="115" t="s">
        <v>34541</v>
      </c>
      <c r="AC110" s="115" t="s">
        <v>33897</v>
      </c>
      <c r="AD110" s="115" t="s">
        <v>34542</v>
      </c>
      <c r="AE110" s="115" t="s">
        <v>33338</v>
      </c>
      <c r="AF110" s="115" t="s">
        <v>33339</v>
      </c>
      <c r="AG110" s="115" t="s">
        <v>33281</v>
      </c>
      <c r="AH110" s="115" t="s">
        <v>33282</v>
      </c>
      <c r="AI110" s="115" t="s">
        <v>33283</v>
      </c>
      <c r="AJ110" s="115" t="s">
        <v>33282</v>
      </c>
      <c r="AK110" s="116">
        <v>9.2962967034999995</v>
      </c>
      <c r="AL110" s="116">
        <v>105.7215750217</v>
      </c>
      <c r="AM110" s="115" t="s">
        <v>34543</v>
      </c>
      <c r="AN110" s="115" t="s">
        <v>23</v>
      </c>
      <c r="AO110" s="115" t="s">
        <v>33327</v>
      </c>
      <c r="AP110" s="115" t="s">
        <v>80</v>
      </c>
      <c r="AQ110" s="115" t="s">
        <v>23</v>
      </c>
      <c r="AR110" s="115" t="s">
        <v>23</v>
      </c>
      <c r="AS110" s="115" t="s">
        <v>23</v>
      </c>
      <c r="AT110" s="115" t="s">
        <v>1020</v>
      </c>
      <c r="AU110" s="115" t="s">
        <v>23</v>
      </c>
      <c r="AV110" s="115" t="s">
        <v>33452</v>
      </c>
      <c r="AW110" s="115" t="s">
        <v>23</v>
      </c>
      <c r="AX110" s="115" t="s">
        <v>33299</v>
      </c>
      <c r="AY110" s="115" t="s">
        <v>33300</v>
      </c>
      <c r="AZ110" s="115" t="s">
        <v>34544</v>
      </c>
      <c r="BA110" s="115" t="s">
        <v>1021</v>
      </c>
      <c r="BB110" s="115" t="s">
        <v>1021</v>
      </c>
      <c r="BC110" s="4">
        <f>SUMIFS('Doanh số khách hàng'!$F:$F,'Doanh số khách hàng'!$A:$A,DSKH!$D110)</f>
        <v>0</v>
      </c>
      <c r="BD110" t="str">
        <f>VLOOKUP($BC110,Master!$A:$D,4,1)</f>
        <v>F2</v>
      </c>
      <c r="BE110" t="str">
        <f t="shared" si="2"/>
        <v>GT</v>
      </c>
      <c r="BF110" t="str">
        <f t="shared" si="3"/>
        <v>Tỉnh Cà Mau-Phường Bạc Liêu</v>
      </c>
    </row>
    <row r="111" spans="1:58" x14ac:dyDescent="0.3">
      <c r="A111" s="114" t="s">
        <v>34545</v>
      </c>
      <c r="B111" s="115" t="s">
        <v>33266</v>
      </c>
      <c r="C111" s="115" t="s">
        <v>33267</v>
      </c>
      <c r="D111" s="115" t="s">
        <v>18812</v>
      </c>
      <c r="E111" s="115" t="s">
        <v>34546</v>
      </c>
      <c r="F111" s="115" t="s">
        <v>22</v>
      </c>
      <c r="G111" s="115" t="s">
        <v>34547</v>
      </c>
      <c r="H111" s="115" t="s">
        <v>34547</v>
      </c>
      <c r="I111" s="115" t="s">
        <v>34548</v>
      </c>
      <c r="J111" s="115" t="s">
        <v>23</v>
      </c>
      <c r="K111" s="115" t="s">
        <v>33358</v>
      </c>
      <c r="L111" s="115" t="s">
        <v>23</v>
      </c>
      <c r="M111" s="115" t="s">
        <v>34549</v>
      </c>
      <c r="N111" s="115" t="s">
        <v>23</v>
      </c>
      <c r="O111" s="115" t="s">
        <v>23</v>
      </c>
      <c r="P111" s="115" t="s">
        <v>34550</v>
      </c>
      <c r="Q111" s="115" t="s">
        <v>23</v>
      </c>
      <c r="R111" s="115" t="s">
        <v>23</v>
      </c>
      <c r="S111" s="115" t="s">
        <v>23</v>
      </c>
      <c r="T111" s="115" t="s">
        <v>23</v>
      </c>
      <c r="U111" s="115" t="s">
        <v>23</v>
      </c>
      <c r="V111" s="115" t="s">
        <v>23</v>
      </c>
      <c r="W111" s="115" t="s">
        <v>79</v>
      </c>
      <c r="X111" s="115" t="s">
        <v>23</v>
      </c>
      <c r="Y111" s="115" t="s">
        <v>23</v>
      </c>
      <c r="Z111" s="115" t="s">
        <v>23</v>
      </c>
      <c r="AA111" s="115" t="s">
        <v>23</v>
      </c>
      <c r="AB111" s="115" t="s">
        <v>34078</v>
      </c>
      <c r="AC111" s="115" t="s">
        <v>33625</v>
      </c>
      <c r="AD111" s="115" t="s">
        <v>33577</v>
      </c>
      <c r="AE111" s="115" t="s">
        <v>33338</v>
      </c>
      <c r="AF111" s="115" t="s">
        <v>33339</v>
      </c>
      <c r="AG111" s="115" t="s">
        <v>33281</v>
      </c>
      <c r="AH111" s="115" t="s">
        <v>33282</v>
      </c>
      <c r="AI111" s="115" t="s">
        <v>33283</v>
      </c>
      <c r="AJ111" s="115" t="s">
        <v>33282</v>
      </c>
      <c r="AK111" s="116">
        <v>9.2833060710000002</v>
      </c>
      <c r="AL111" s="116">
        <v>105.7210664</v>
      </c>
      <c r="AM111" s="115" t="s">
        <v>34079</v>
      </c>
      <c r="AN111" s="115" t="s">
        <v>23</v>
      </c>
      <c r="AO111" s="115" t="s">
        <v>23</v>
      </c>
      <c r="AP111" s="115" t="s">
        <v>80</v>
      </c>
      <c r="AQ111" s="115" t="s">
        <v>23</v>
      </c>
      <c r="AR111" s="115" t="s">
        <v>23</v>
      </c>
      <c r="AS111" s="115" t="s">
        <v>23</v>
      </c>
      <c r="AT111" s="115" t="s">
        <v>23</v>
      </c>
      <c r="AU111" s="115" t="s">
        <v>23</v>
      </c>
      <c r="AV111" s="115" t="s">
        <v>23</v>
      </c>
      <c r="AW111" s="115" t="s">
        <v>23</v>
      </c>
      <c r="AX111" s="115" t="s">
        <v>33299</v>
      </c>
      <c r="AY111" s="115" t="s">
        <v>33300</v>
      </c>
      <c r="AZ111" s="115" t="s">
        <v>34551</v>
      </c>
      <c r="BA111" s="115" t="s">
        <v>33302</v>
      </c>
      <c r="BB111" s="115" t="s">
        <v>33303</v>
      </c>
      <c r="BC111" s="4">
        <f>SUMIFS('Doanh số khách hàng'!$F:$F,'Doanh số khách hàng'!$A:$A,DSKH!$D111)</f>
        <v>1233333.3333333333</v>
      </c>
      <c r="BD111" t="str">
        <f>VLOOKUP($BC111,Master!$A:$D,4,1)</f>
        <v>F4</v>
      </c>
      <c r="BE111" t="str">
        <f t="shared" si="2"/>
        <v>GT</v>
      </c>
      <c r="BF111" t="str">
        <f t="shared" si="3"/>
        <v>Tỉnh Cà Mau-Phường Bạc Liêu</v>
      </c>
    </row>
    <row r="112" spans="1:58" x14ac:dyDescent="0.3">
      <c r="A112" s="114" t="s">
        <v>34552</v>
      </c>
      <c r="B112" s="115" t="s">
        <v>33266</v>
      </c>
      <c r="C112" s="115" t="s">
        <v>33267</v>
      </c>
      <c r="D112" s="115" t="s">
        <v>34553</v>
      </c>
      <c r="E112" s="115" t="s">
        <v>34554</v>
      </c>
      <c r="F112" s="115" t="s">
        <v>22</v>
      </c>
      <c r="G112" s="115" t="s">
        <v>34555</v>
      </c>
      <c r="H112" s="115" t="s">
        <v>34555</v>
      </c>
      <c r="I112" s="115" t="s">
        <v>23</v>
      </c>
      <c r="J112" s="115" t="s">
        <v>23</v>
      </c>
      <c r="K112" s="115" t="s">
        <v>34556</v>
      </c>
      <c r="L112" s="115" t="s">
        <v>23</v>
      </c>
      <c r="M112" s="115" t="s">
        <v>34557</v>
      </c>
      <c r="N112" s="115" t="s">
        <v>23</v>
      </c>
      <c r="O112" s="115" t="s">
        <v>23</v>
      </c>
      <c r="P112" s="115" t="s">
        <v>23</v>
      </c>
      <c r="Q112" s="115" t="s">
        <v>23</v>
      </c>
      <c r="R112" s="115" t="s">
        <v>23</v>
      </c>
      <c r="S112" s="115" t="s">
        <v>23</v>
      </c>
      <c r="T112" s="115" t="s">
        <v>23</v>
      </c>
      <c r="U112" s="115" t="s">
        <v>23</v>
      </c>
      <c r="V112" s="115" t="s">
        <v>23</v>
      </c>
      <c r="W112" s="115" t="s">
        <v>79</v>
      </c>
      <c r="X112" s="115" t="s">
        <v>23</v>
      </c>
      <c r="Y112" s="115" t="s">
        <v>23</v>
      </c>
      <c r="Z112" s="115" t="s">
        <v>23</v>
      </c>
      <c r="AA112" s="115" t="s">
        <v>23</v>
      </c>
      <c r="AB112" s="115" t="s">
        <v>34558</v>
      </c>
      <c r="AC112" s="115" t="s">
        <v>34559</v>
      </c>
      <c r="AD112" s="115" t="s">
        <v>34560</v>
      </c>
      <c r="AE112" s="115" t="s">
        <v>33364</v>
      </c>
      <c r="AF112" s="115" t="s">
        <v>33365</v>
      </c>
      <c r="AG112" s="115" t="s">
        <v>33281</v>
      </c>
      <c r="AH112" s="115" t="s">
        <v>33282</v>
      </c>
      <c r="AI112" s="115" t="s">
        <v>33283</v>
      </c>
      <c r="AJ112" s="115" t="s">
        <v>33282</v>
      </c>
      <c r="AK112" s="116">
        <v>9.3732073636000006</v>
      </c>
      <c r="AL112" s="116">
        <v>105.39256605769999</v>
      </c>
      <c r="AM112" s="115" t="s">
        <v>34561</v>
      </c>
      <c r="AN112" s="115" t="s">
        <v>23</v>
      </c>
      <c r="AO112" s="115" t="s">
        <v>33327</v>
      </c>
      <c r="AP112" s="115" t="s">
        <v>34460</v>
      </c>
      <c r="AQ112" s="115" t="s">
        <v>23</v>
      </c>
      <c r="AR112" s="115" t="s">
        <v>81</v>
      </c>
      <c r="AS112" s="115" t="s">
        <v>23</v>
      </c>
      <c r="AT112" s="115" t="s">
        <v>1020</v>
      </c>
      <c r="AU112" s="115" t="s">
        <v>23</v>
      </c>
      <c r="AV112" s="115" t="s">
        <v>33452</v>
      </c>
      <c r="AW112" s="115" t="s">
        <v>33257</v>
      </c>
      <c r="AX112" s="115" t="s">
        <v>33299</v>
      </c>
      <c r="AY112" s="115" t="s">
        <v>33300</v>
      </c>
      <c r="AZ112" s="115" t="s">
        <v>34562</v>
      </c>
      <c r="BA112" s="115" t="s">
        <v>1021</v>
      </c>
      <c r="BB112" s="115" t="s">
        <v>1021</v>
      </c>
      <c r="BC112" s="4">
        <f>SUMIFS('Doanh số khách hàng'!$F:$F,'Doanh số khách hàng'!$A:$A,DSKH!$D112)</f>
        <v>0</v>
      </c>
      <c r="BD112" t="str">
        <f>VLOOKUP($BC112,Master!$A:$D,4,1)</f>
        <v>F2</v>
      </c>
      <c r="BE112" t="str">
        <f t="shared" si="2"/>
        <v>GT</v>
      </c>
      <c r="BF112" t="str">
        <f t="shared" si="3"/>
        <v>Tỉnh Cà Mau-Xã Vĩnh Phước</v>
      </c>
    </row>
    <row r="113" spans="1:58" x14ac:dyDescent="0.3">
      <c r="A113" s="114" t="s">
        <v>34563</v>
      </c>
      <c r="B113" s="115" t="s">
        <v>33266</v>
      </c>
      <c r="C113" s="115" t="s">
        <v>33267</v>
      </c>
      <c r="D113" s="115" t="s">
        <v>2657</v>
      </c>
      <c r="E113" s="115" t="s">
        <v>34564</v>
      </c>
      <c r="F113" s="115" t="s">
        <v>22</v>
      </c>
      <c r="G113" s="115" t="s">
        <v>34565</v>
      </c>
      <c r="H113" s="115" t="s">
        <v>34565</v>
      </c>
      <c r="I113" s="115" t="s">
        <v>34566</v>
      </c>
      <c r="J113" s="115" t="s">
        <v>23</v>
      </c>
      <c r="K113" s="115" t="s">
        <v>34567</v>
      </c>
      <c r="L113" s="115" t="s">
        <v>23</v>
      </c>
      <c r="M113" s="115" t="s">
        <v>34568</v>
      </c>
      <c r="N113" s="115" t="s">
        <v>34567</v>
      </c>
      <c r="O113" s="115" t="s">
        <v>23</v>
      </c>
      <c r="P113" s="115" t="s">
        <v>34566</v>
      </c>
      <c r="Q113" s="115" t="s">
        <v>23</v>
      </c>
      <c r="R113" s="115" t="s">
        <v>23</v>
      </c>
      <c r="S113" s="115" t="s">
        <v>23</v>
      </c>
      <c r="T113" s="115" t="s">
        <v>23</v>
      </c>
      <c r="U113" s="115" t="s">
        <v>23</v>
      </c>
      <c r="V113" s="115" t="s">
        <v>23</v>
      </c>
      <c r="W113" s="115" t="s">
        <v>79</v>
      </c>
      <c r="X113" s="115" t="s">
        <v>23</v>
      </c>
      <c r="Y113" s="115" t="s">
        <v>23</v>
      </c>
      <c r="Z113" s="115" t="s">
        <v>23</v>
      </c>
      <c r="AA113" s="115" t="s">
        <v>23</v>
      </c>
      <c r="AB113" s="115" t="s">
        <v>34569</v>
      </c>
      <c r="AC113" s="115" t="s">
        <v>34570</v>
      </c>
      <c r="AD113" s="115" t="s">
        <v>34571</v>
      </c>
      <c r="AE113" s="115" t="s">
        <v>34322</v>
      </c>
      <c r="AF113" s="115" t="s">
        <v>34161</v>
      </c>
      <c r="AG113" s="115" t="s">
        <v>33281</v>
      </c>
      <c r="AH113" s="115" t="s">
        <v>33282</v>
      </c>
      <c r="AI113" s="115" t="s">
        <v>33283</v>
      </c>
      <c r="AJ113" s="115" t="s">
        <v>33282</v>
      </c>
      <c r="AK113" s="116">
        <v>9.0871901790000003</v>
      </c>
      <c r="AL113" s="116">
        <v>105.4759796</v>
      </c>
      <c r="AM113" s="115" t="s">
        <v>34572</v>
      </c>
      <c r="AN113" s="115" t="s">
        <v>23</v>
      </c>
      <c r="AO113" s="115" t="s">
        <v>33367</v>
      </c>
      <c r="AP113" s="115" t="s">
        <v>33285</v>
      </c>
      <c r="AQ113" s="115" t="s">
        <v>23</v>
      </c>
      <c r="AR113" s="115" t="s">
        <v>23</v>
      </c>
      <c r="AS113" s="115" t="s">
        <v>23</v>
      </c>
      <c r="AT113" s="115" t="s">
        <v>23</v>
      </c>
      <c r="AU113" s="115" t="s">
        <v>23</v>
      </c>
      <c r="AV113" s="115" t="s">
        <v>23</v>
      </c>
      <c r="AW113" s="115" t="s">
        <v>23</v>
      </c>
      <c r="AX113" s="115" t="s">
        <v>33383</v>
      </c>
      <c r="AY113" s="115" t="s">
        <v>33384</v>
      </c>
      <c r="AZ113" s="115" t="s">
        <v>34573</v>
      </c>
      <c r="BA113" s="115" t="s">
        <v>1021</v>
      </c>
      <c r="BB113" s="115" t="s">
        <v>1021</v>
      </c>
      <c r="BC113" s="4">
        <f>SUMIFS('Doanh số khách hàng'!$F:$F,'Doanh số khách hàng'!$A:$A,DSKH!$D113)</f>
        <v>645800</v>
      </c>
      <c r="BD113" t="str">
        <f>VLOOKUP($BC113,Master!$A:$D,4,1)</f>
        <v>F4</v>
      </c>
      <c r="BE113" t="str">
        <f t="shared" si="2"/>
        <v>OTC</v>
      </c>
      <c r="BF113" t="str">
        <f t="shared" si="3"/>
        <v>Tỉnh Cà Mau-Xã Long Điền</v>
      </c>
    </row>
    <row r="114" spans="1:58" x14ac:dyDescent="0.3">
      <c r="A114" s="114" t="s">
        <v>34574</v>
      </c>
      <c r="B114" s="115" t="s">
        <v>33266</v>
      </c>
      <c r="C114" s="115" t="s">
        <v>33267</v>
      </c>
      <c r="D114" s="115" t="s">
        <v>34575</v>
      </c>
      <c r="E114" s="115" t="s">
        <v>34576</v>
      </c>
      <c r="F114" s="115" t="s">
        <v>22</v>
      </c>
      <c r="G114" s="115" t="s">
        <v>34577</v>
      </c>
      <c r="H114" s="115" t="s">
        <v>34577</v>
      </c>
      <c r="I114" s="115" t="s">
        <v>23</v>
      </c>
      <c r="J114" s="115" t="s">
        <v>23</v>
      </c>
      <c r="K114" s="115" t="s">
        <v>33496</v>
      </c>
      <c r="L114" s="115" t="s">
        <v>23</v>
      </c>
      <c r="M114" s="115" t="s">
        <v>34578</v>
      </c>
      <c r="N114" s="115" t="s">
        <v>23</v>
      </c>
      <c r="O114" s="115" t="s">
        <v>23</v>
      </c>
      <c r="P114" s="115" t="s">
        <v>23</v>
      </c>
      <c r="Q114" s="115" t="s">
        <v>23</v>
      </c>
      <c r="R114" s="115" t="s">
        <v>23</v>
      </c>
      <c r="S114" s="115" t="s">
        <v>23</v>
      </c>
      <c r="T114" s="115" t="s">
        <v>23</v>
      </c>
      <c r="U114" s="115" t="s">
        <v>23</v>
      </c>
      <c r="V114" s="115" t="s">
        <v>23</v>
      </c>
      <c r="W114" s="115" t="s">
        <v>79</v>
      </c>
      <c r="X114" s="115" t="s">
        <v>23</v>
      </c>
      <c r="Y114" s="115" t="s">
        <v>23</v>
      </c>
      <c r="Z114" s="115" t="s">
        <v>23</v>
      </c>
      <c r="AA114" s="115" t="s">
        <v>23</v>
      </c>
      <c r="AB114" s="115" t="s">
        <v>34579</v>
      </c>
      <c r="AC114" s="115" t="s">
        <v>33499</v>
      </c>
      <c r="AD114" s="115" t="s">
        <v>34580</v>
      </c>
      <c r="AE114" s="115" t="s">
        <v>33501</v>
      </c>
      <c r="AF114" s="115" t="s">
        <v>33502</v>
      </c>
      <c r="AG114" s="115" t="s">
        <v>33281</v>
      </c>
      <c r="AH114" s="115" t="s">
        <v>33282</v>
      </c>
      <c r="AI114" s="115" t="s">
        <v>33283</v>
      </c>
      <c r="AJ114" s="115" t="s">
        <v>33282</v>
      </c>
      <c r="AK114" s="116">
        <v>9.2277765444999993</v>
      </c>
      <c r="AL114" s="116">
        <v>105.42237440389999</v>
      </c>
      <c r="AM114" s="115" t="s">
        <v>33745</v>
      </c>
      <c r="AN114" s="115" t="s">
        <v>23</v>
      </c>
      <c r="AO114" s="115" t="s">
        <v>33327</v>
      </c>
      <c r="AP114" s="115" t="s">
        <v>80</v>
      </c>
      <c r="AQ114" s="115" t="s">
        <v>23</v>
      </c>
      <c r="AR114" s="115" t="s">
        <v>23</v>
      </c>
      <c r="AS114" s="115" t="s">
        <v>23</v>
      </c>
      <c r="AT114" s="115" t="s">
        <v>1020</v>
      </c>
      <c r="AU114" s="115" t="s">
        <v>23</v>
      </c>
      <c r="AV114" s="115" t="s">
        <v>23</v>
      </c>
      <c r="AW114" s="115" t="s">
        <v>23</v>
      </c>
      <c r="AX114" s="115" t="s">
        <v>33299</v>
      </c>
      <c r="AY114" s="115" t="s">
        <v>33300</v>
      </c>
      <c r="AZ114" s="115" t="s">
        <v>34581</v>
      </c>
      <c r="BA114" s="115" t="s">
        <v>1021</v>
      </c>
      <c r="BB114" s="115" t="s">
        <v>1021</v>
      </c>
      <c r="BC114" s="4">
        <f>SUMIFS('Doanh số khách hàng'!$F:$F,'Doanh số khách hàng'!$A:$A,DSKH!$D114)</f>
        <v>0</v>
      </c>
      <c r="BD114" t="str">
        <f>VLOOKUP($BC114,Master!$A:$D,4,1)</f>
        <v>F2</v>
      </c>
      <c r="BE114" t="str">
        <f t="shared" si="2"/>
        <v>GT</v>
      </c>
      <c r="BF114" t="str">
        <f t="shared" si="3"/>
        <v>Tỉnh Cà Mau-Phường Giá Rai</v>
      </c>
    </row>
    <row r="115" spans="1:58" x14ac:dyDescent="0.3">
      <c r="A115" s="114" t="s">
        <v>34582</v>
      </c>
      <c r="B115" s="115" t="s">
        <v>33266</v>
      </c>
      <c r="C115" s="115" t="s">
        <v>33267</v>
      </c>
      <c r="D115" s="115" t="s">
        <v>34583</v>
      </c>
      <c r="E115" s="115" t="s">
        <v>34584</v>
      </c>
      <c r="F115" s="115" t="s">
        <v>22</v>
      </c>
      <c r="G115" s="115" t="s">
        <v>34585</v>
      </c>
      <c r="H115" s="115" t="s">
        <v>34585</v>
      </c>
      <c r="I115" s="115" t="s">
        <v>34586</v>
      </c>
      <c r="J115" s="115" t="s">
        <v>23</v>
      </c>
      <c r="K115" s="115" t="s">
        <v>34587</v>
      </c>
      <c r="L115" s="115" t="s">
        <v>23</v>
      </c>
      <c r="M115" s="115" t="s">
        <v>34588</v>
      </c>
      <c r="N115" s="115" t="s">
        <v>34587</v>
      </c>
      <c r="O115" s="115" t="s">
        <v>23</v>
      </c>
      <c r="P115" s="115" t="s">
        <v>34589</v>
      </c>
      <c r="Q115" s="115" t="s">
        <v>23</v>
      </c>
      <c r="R115" s="115" t="s">
        <v>23</v>
      </c>
      <c r="S115" s="115" t="s">
        <v>23</v>
      </c>
      <c r="T115" s="115" t="s">
        <v>23</v>
      </c>
      <c r="U115" s="115" t="s">
        <v>23</v>
      </c>
      <c r="V115" s="115" t="s">
        <v>23</v>
      </c>
      <c r="W115" s="115" t="s">
        <v>79</v>
      </c>
      <c r="X115" s="115" t="s">
        <v>23</v>
      </c>
      <c r="Y115" s="115" t="s">
        <v>23</v>
      </c>
      <c r="Z115" s="115" t="s">
        <v>23</v>
      </c>
      <c r="AA115" s="115" t="s">
        <v>23</v>
      </c>
      <c r="AB115" s="115" t="s">
        <v>34590</v>
      </c>
      <c r="AC115" s="115" t="s">
        <v>34591</v>
      </c>
      <c r="AD115" s="115" t="s">
        <v>33600</v>
      </c>
      <c r="AE115" s="115" t="s">
        <v>33934</v>
      </c>
      <c r="AF115" s="115" t="s">
        <v>33935</v>
      </c>
      <c r="AG115" s="115" t="s">
        <v>33281</v>
      </c>
      <c r="AH115" s="115" t="s">
        <v>33282</v>
      </c>
      <c r="AI115" s="115" t="s">
        <v>33283</v>
      </c>
      <c r="AJ115" s="115" t="s">
        <v>33282</v>
      </c>
      <c r="AK115" s="116">
        <v>9.3871360720000006</v>
      </c>
      <c r="AL115" s="116">
        <v>105.60193769999999</v>
      </c>
      <c r="AM115" s="115" t="s">
        <v>34592</v>
      </c>
      <c r="AN115" s="115" t="s">
        <v>23</v>
      </c>
      <c r="AO115" s="115" t="s">
        <v>23</v>
      </c>
      <c r="AP115" s="115" t="s">
        <v>80</v>
      </c>
      <c r="AQ115" s="115" t="s">
        <v>23</v>
      </c>
      <c r="AR115" s="115" t="s">
        <v>23</v>
      </c>
      <c r="AS115" s="115" t="s">
        <v>23</v>
      </c>
      <c r="AT115" s="115" t="s">
        <v>23</v>
      </c>
      <c r="AU115" s="115" t="s">
        <v>23</v>
      </c>
      <c r="AV115" s="115" t="s">
        <v>23</v>
      </c>
      <c r="AW115" s="115" t="s">
        <v>23</v>
      </c>
      <c r="AX115" s="115" t="s">
        <v>33299</v>
      </c>
      <c r="AY115" s="115" t="s">
        <v>33300</v>
      </c>
      <c r="AZ115" s="115" t="s">
        <v>34593</v>
      </c>
      <c r="BA115" s="115" t="s">
        <v>33302</v>
      </c>
      <c r="BB115" s="115" t="s">
        <v>33303</v>
      </c>
      <c r="BC115" s="4">
        <f>SUMIFS('Doanh số khách hàng'!$F:$F,'Doanh số khách hàng'!$A:$A,DSKH!$D115)</f>
        <v>0</v>
      </c>
      <c r="BD115" t="str">
        <f>VLOOKUP($BC115,Master!$A:$D,4,1)</f>
        <v>F2</v>
      </c>
      <c r="BE115" t="str">
        <f t="shared" si="2"/>
        <v>GT</v>
      </c>
      <c r="BF115" t="str">
        <f t="shared" si="3"/>
        <v>Tỉnh Cà Mau-Xã Châu Thới</v>
      </c>
    </row>
    <row r="116" spans="1:58" x14ac:dyDescent="0.3">
      <c r="A116" s="114" t="s">
        <v>34594</v>
      </c>
      <c r="B116" s="115" t="s">
        <v>33266</v>
      </c>
      <c r="C116" s="115" t="s">
        <v>33267</v>
      </c>
      <c r="D116" s="115" t="s">
        <v>34595</v>
      </c>
      <c r="E116" s="115" t="s">
        <v>34596</v>
      </c>
      <c r="F116" s="115" t="s">
        <v>22</v>
      </c>
      <c r="G116" s="115" t="s">
        <v>34597</v>
      </c>
      <c r="H116" s="115" t="s">
        <v>34597</v>
      </c>
      <c r="I116" s="115" t="s">
        <v>34598</v>
      </c>
      <c r="J116" s="115" t="s">
        <v>23</v>
      </c>
      <c r="K116" s="115" t="s">
        <v>34239</v>
      </c>
      <c r="L116" s="115" t="s">
        <v>23</v>
      </c>
      <c r="M116" s="115" t="s">
        <v>34599</v>
      </c>
      <c r="N116" s="115" t="s">
        <v>34600</v>
      </c>
      <c r="O116" s="115" t="s">
        <v>23</v>
      </c>
      <c r="P116" s="115" t="s">
        <v>34601</v>
      </c>
      <c r="Q116" s="115" t="s">
        <v>23</v>
      </c>
      <c r="R116" s="115" t="s">
        <v>23</v>
      </c>
      <c r="S116" s="115" t="s">
        <v>23</v>
      </c>
      <c r="T116" s="115" t="s">
        <v>23</v>
      </c>
      <c r="U116" s="115" t="s">
        <v>23</v>
      </c>
      <c r="V116" s="115" t="s">
        <v>23</v>
      </c>
      <c r="W116" s="115" t="s">
        <v>79</v>
      </c>
      <c r="X116" s="115" t="s">
        <v>23</v>
      </c>
      <c r="Y116" s="115" t="s">
        <v>23</v>
      </c>
      <c r="Z116" s="115" t="s">
        <v>23</v>
      </c>
      <c r="AA116" s="115" t="s">
        <v>23</v>
      </c>
      <c r="AB116" s="115" t="s">
        <v>34602</v>
      </c>
      <c r="AC116" s="115" t="s">
        <v>34603</v>
      </c>
      <c r="AD116" s="115" t="s">
        <v>34604</v>
      </c>
      <c r="AE116" s="115" t="s">
        <v>34245</v>
      </c>
      <c r="AF116" s="115" t="s">
        <v>34246</v>
      </c>
      <c r="AG116" s="115" t="s">
        <v>33281</v>
      </c>
      <c r="AH116" s="115" t="s">
        <v>33282</v>
      </c>
      <c r="AI116" s="115" t="s">
        <v>33283</v>
      </c>
      <c r="AJ116" s="115" t="s">
        <v>33282</v>
      </c>
      <c r="AK116" s="116">
        <v>9.5923806318999993</v>
      </c>
      <c r="AL116" s="116">
        <v>105.3579758648</v>
      </c>
      <c r="AM116" s="115" t="s">
        <v>34605</v>
      </c>
      <c r="AN116" s="115" t="s">
        <v>23</v>
      </c>
      <c r="AO116" s="115" t="s">
        <v>23</v>
      </c>
      <c r="AP116" s="115" t="s">
        <v>33285</v>
      </c>
      <c r="AQ116" s="115" t="s">
        <v>23</v>
      </c>
      <c r="AR116" s="115" t="s">
        <v>23</v>
      </c>
      <c r="AS116" s="115" t="s">
        <v>23</v>
      </c>
      <c r="AT116" s="115" t="s">
        <v>1020</v>
      </c>
      <c r="AU116" s="115" t="s">
        <v>23</v>
      </c>
      <c r="AV116" s="115" t="s">
        <v>33452</v>
      </c>
      <c r="AW116" s="115" t="s">
        <v>23</v>
      </c>
      <c r="AX116" s="115" t="s">
        <v>33383</v>
      </c>
      <c r="AY116" s="115" t="s">
        <v>33384</v>
      </c>
      <c r="AZ116" s="115" t="s">
        <v>34606</v>
      </c>
      <c r="BA116" s="115" t="s">
        <v>23</v>
      </c>
      <c r="BB116" s="115" t="s">
        <v>23</v>
      </c>
      <c r="BC116" s="4">
        <f>SUMIFS('Doanh số khách hàng'!$F:$F,'Doanh số khách hàng'!$A:$A,DSKH!$D116)</f>
        <v>0</v>
      </c>
      <c r="BD116" t="str">
        <f>VLOOKUP($BC116,Master!$A:$D,4,1)</f>
        <v>F2</v>
      </c>
      <c r="BE116" t="str">
        <f t="shared" si="2"/>
        <v>OTC</v>
      </c>
      <c r="BF116" t="str">
        <f t="shared" si="3"/>
        <v>Tỉnh Cà Mau-Xã Vĩnh Lộc</v>
      </c>
    </row>
    <row r="117" spans="1:58" x14ac:dyDescent="0.3">
      <c r="A117" s="114" t="s">
        <v>34607</v>
      </c>
      <c r="B117" s="115" t="s">
        <v>33266</v>
      </c>
      <c r="C117" s="115" t="s">
        <v>33267</v>
      </c>
      <c r="D117" s="115" t="s">
        <v>34608</v>
      </c>
      <c r="E117" s="115" t="s">
        <v>34609</v>
      </c>
      <c r="F117" s="115" t="s">
        <v>22</v>
      </c>
      <c r="G117" s="115" t="s">
        <v>34610</v>
      </c>
      <c r="H117" s="115" t="s">
        <v>34610</v>
      </c>
      <c r="I117" s="115" t="s">
        <v>34611</v>
      </c>
      <c r="J117" s="115" t="s">
        <v>23</v>
      </c>
      <c r="K117" s="115" t="s">
        <v>33428</v>
      </c>
      <c r="L117" s="115" t="s">
        <v>23</v>
      </c>
      <c r="M117" s="115" t="s">
        <v>34612</v>
      </c>
      <c r="N117" s="115" t="s">
        <v>34613</v>
      </c>
      <c r="O117" s="115" t="s">
        <v>23</v>
      </c>
      <c r="P117" s="115" t="s">
        <v>34614</v>
      </c>
      <c r="Q117" s="115" t="s">
        <v>23</v>
      </c>
      <c r="R117" s="115" t="s">
        <v>23</v>
      </c>
      <c r="S117" s="115" t="s">
        <v>23</v>
      </c>
      <c r="T117" s="115" t="s">
        <v>23</v>
      </c>
      <c r="U117" s="115" t="s">
        <v>23</v>
      </c>
      <c r="V117" s="115" t="s">
        <v>23</v>
      </c>
      <c r="W117" s="115" t="s">
        <v>79</v>
      </c>
      <c r="X117" s="115" t="s">
        <v>23</v>
      </c>
      <c r="Y117" s="115" t="s">
        <v>23</v>
      </c>
      <c r="Z117" s="115" t="s">
        <v>23</v>
      </c>
      <c r="AA117" s="115" t="s">
        <v>23</v>
      </c>
      <c r="AB117" s="115" t="s">
        <v>34615</v>
      </c>
      <c r="AC117" s="115" t="s">
        <v>34616</v>
      </c>
      <c r="AD117" s="115" t="s">
        <v>34617</v>
      </c>
      <c r="AE117" s="115" t="s">
        <v>33434</v>
      </c>
      <c r="AF117" s="115" t="s">
        <v>33435</v>
      </c>
      <c r="AG117" s="115" t="s">
        <v>33281</v>
      </c>
      <c r="AH117" s="115" t="s">
        <v>33282</v>
      </c>
      <c r="AI117" s="115" t="s">
        <v>33283</v>
      </c>
      <c r="AJ117" s="115" t="s">
        <v>33282</v>
      </c>
      <c r="AK117" s="116">
        <v>9.3207059823999998</v>
      </c>
      <c r="AL117" s="116">
        <v>105.5759977922</v>
      </c>
      <c r="AM117" s="115" t="s">
        <v>33436</v>
      </c>
      <c r="AN117" s="115" t="s">
        <v>23</v>
      </c>
      <c r="AO117" s="115" t="s">
        <v>23</v>
      </c>
      <c r="AP117" s="115" t="s">
        <v>33285</v>
      </c>
      <c r="AQ117" s="115" t="s">
        <v>23</v>
      </c>
      <c r="AR117" s="115" t="s">
        <v>23</v>
      </c>
      <c r="AS117" s="115" t="s">
        <v>23</v>
      </c>
      <c r="AT117" s="115" t="s">
        <v>23</v>
      </c>
      <c r="AU117" s="115" t="s">
        <v>23</v>
      </c>
      <c r="AV117" s="115" t="s">
        <v>23</v>
      </c>
      <c r="AW117" s="115" t="s">
        <v>23</v>
      </c>
      <c r="AX117" s="115" t="s">
        <v>33383</v>
      </c>
      <c r="AY117" s="115" t="s">
        <v>33384</v>
      </c>
      <c r="AZ117" s="115" t="s">
        <v>34618</v>
      </c>
      <c r="BA117" s="115" t="s">
        <v>23</v>
      </c>
      <c r="BB117" s="115" t="s">
        <v>23</v>
      </c>
      <c r="BC117" s="4">
        <f>SUMIFS('Doanh số khách hàng'!$F:$F,'Doanh số khách hàng'!$A:$A,DSKH!$D117)</f>
        <v>0</v>
      </c>
      <c r="BD117" t="str">
        <f>VLOOKUP($BC117,Master!$A:$D,4,1)</f>
        <v>F2</v>
      </c>
      <c r="BE117" t="str">
        <f t="shared" si="2"/>
        <v>OTC</v>
      </c>
      <c r="BF117" t="str">
        <f t="shared" si="3"/>
        <v>Tỉnh Cà Mau-Xã Vĩnh Mỹ</v>
      </c>
    </row>
    <row r="118" spans="1:58" x14ac:dyDescent="0.3">
      <c r="A118" s="114" t="s">
        <v>34619</v>
      </c>
      <c r="B118" s="115" t="s">
        <v>33266</v>
      </c>
      <c r="C118" s="115" t="s">
        <v>33267</v>
      </c>
      <c r="D118" s="115" t="s">
        <v>34620</v>
      </c>
      <c r="E118" s="115" t="s">
        <v>34621</v>
      </c>
      <c r="F118" s="115" t="s">
        <v>22</v>
      </c>
      <c r="G118" s="115" t="s">
        <v>34622</v>
      </c>
      <c r="H118" s="115" t="s">
        <v>34622</v>
      </c>
      <c r="I118" s="115" t="s">
        <v>23</v>
      </c>
      <c r="J118" s="115" t="s">
        <v>23</v>
      </c>
      <c r="K118" s="115" t="s">
        <v>34466</v>
      </c>
      <c r="L118" s="115" t="s">
        <v>23</v>
      </c>
      <c r="M118" s="115" t="s">
        <v>34623</v>
      </c>
      <c r="N118" s="115" t="s">
        <v>34624</v>
      </c>
      <c r="O118" s="115" t="s">
        <v>23</v>
      </c>
      <c r="P118" s="115" t="s">
        <v>23</v>
      </c>
      <c r="Q118" s="115" t="s">
        <v>23</v>
      </c>
      <c r="R118" s="115" t="s">
        <v>23</v>
      </c>
      <c r="S118" s="115" t="s">
        <v>23</v>
      </c>
      <c r="T118" s="115" t="s">
        <v>23</v>
      </c>
      <c r="U118" s="115" t="s">
        <v>23</v>
      </c>
      <c r="V118" s="115" t="s">
        <v>23</v>
      </c>
      <c r="W118" s="115" t="s">
        <v>79</v>
      </c>
      <c r="X118" s="115" t="s">
        <v>23</v>
      </c>
      <c r="Y118" s="115" t="s">
        <v>23</v>
      </c>
      <c r="Z118" s="115" t="s">
        <v>23</v>
      </c>
      <c r="AA118" s="115" t="s">
        <v>23</v>
      </c>
      <c r="AB118" s="115" t="s">
        <v>34625</v>
      </c>
      <c r="AC118" s="115" t="s">
        <v>34626</v>
      </c>
      <c r="AD118" s="115" t="s">
        <v>34627</v>
      </c>
      <c r="AE118" s="115" t="s">
        <v>33886</v>
      </c>
      <c r="AF118" s="115" t="s">
        <v>33887</v>
      </c>
      <c r="AG118" s="115" t="s">
        <v>33281</v>
      </c>
      <c r="AH118" s="115" t="s">
        <v>33282</v>
      </c>
      <c r="AI118" s="115" t="s">
        <v>33283</v>
      </c>
      <c r="AJ118" s="115" t="s">
        <v>33282</v>
      </c>
      <c r="AK118" s="116">
        <v>9.4860020574000004</v>
      </c>
      <c r="AL118" s="116">
        <v>105.5121766403</v>
      </c>
      <c r="AM118" s="115" t="s">
        <v>33888</v>
      </c>
      <c r="AN118" s="115" t="s">
        <v>23</v>
      </c>
      <c r="AO118" s="115" t="s">
        <v>33327</v>
      </c>
      <c r="AP118" s="115" t="s">
        <v>80</v>
      </c>
      <c r="AQ118" s="115" t="s">
        <v>23</v>
      </c>
      <c r="AR118" s="115" t="s">
        <v>23</v>
      </c>
      <c r="AS118" s="115" t="s">
        <v>23</v>
      </c>
      <c r="AT118" s="115" t="s">
        <v>23</v>
      </c>
      <c r="AU118" s="115" t="s">
        <v>23</v>
      </c>
      <c r="AV118" s="115" t="s">
        <v>33452</v>
      </c>
      <c r="AW118" s="115" t="s">
        <v>23</v>
      </c>
      <c r="AX118" s="115" t="s">
        <v>33315</v>
      </c>
      <c r="AY118" s="115" t="s">
        <v>33316</v>
      </c>
      <c r="AZ118" s="115" t="s">
        <v>34628</v>
      </c>
      <c r="BA118" s="115" t="s">
        <v>1021</v>
      </c>
      <c r="BB118" s="115" t="s">
        <v>1021</v>
      </c>
      <c r="BC118" s="4">
        <f>SUMIFS('Doanh số khách hàng'!$F:$F,'Doanh số khách hàng'!$A:$A,DSKH!$D118)</f>
        <v>0</v>
      </c>
      <c r="BD118" t="str">
        <f>VLOOKUP($BC118,Master!$A:$D,4,1)</f>
        <v>F2</v>
      </c>
      <c r="BE118" t="str">
        <f t="shared" si="2"/>
        <v>GT</v>
      </c>
      <c r="BF118" t="str">
        <f t="shared" si="3"/>
        <v>Tỉnh Cà Mau-Xã Ninh Quới</v>
      </c>
    </row>
    <row r="119" spans="1:58" x14ac:dyDescent="0.3">
      <c r="A119" s="114" t="s">
        <v>34629</v>
      </c>
      <c r="B119" s="115" t="s">
        <v>33266</v>
      </c>
      <c r="C119" s="115" t="s">
        <v>33267</v>
      </c>
      <c r="D119" s="115" t="s">
        <v>25359</v>
      </c>
      <c r="E119" s="115" t="s">
        <v>34630</v>
      </c>
      <c r="F119" s="115" t="s">
        <v>22</v>
      </c>
      <c r="G119" s="115" t="s">
        <v>34631</v>
      </c>
      <c r="H119" s="115" t="s">
        <v>34631</v>
      </c>
      <c r="I119" s="115" t="s">
        <v>34632</v>
      </c>
      <c r="J119" s="115" t="s">
        <v>23</v>
      </c>
      <c r="K119" s="115" t="s">
        <v>34633</v>
      </c>
      <c r="L119" s="115" t="s">
        <v>23</v>
      </c>
      <c r="M119" s="115" t="s">
        <v>34634</v>
      </c>
      <c r="N119" s="115" t="s">
        <v>34635</v>
      </c>
      <c r="O119" s="115" t="s">
        <v>23</v>
      </c>
      <c r="P119" s="115" t="s">
        <v>34632</v>
      </c>
      <c r="Q119" s="115" t="s">
        <v>23</v>
      </c>
      <c r="R119" s="115" t="s">
        <v>23</v>
      </c>
      <c r="S119" s="115" t="s">
        <v>23</v>
      </c>
      <c r="T119" s="115" t="s">
        <v>23</v>
      </c>
      <c r="U119" s="115" t="s">
        <v>23</v>
      </c>
      <c r="V119" s="115" t="s">
        <v>23</v>
      </c>
      <c r="W119" s="115" t="s">
        <v>79</v>
      </c>
      <c r="X119" s="115" t="s">
        <v>23</v>
      </c>
      <c r="Y119" s="115" t="s">
        <v>23</v>
      </c>
      <c r="Z119" s="115" t="s">
        <v>23</v>
      </c>
      <c r="AA119" s="115" t="s">
        <v>23</v>
      </c>
      <c r="AB119" s="115" t="s">
        <v>34636</v>
      </c>
      <c r="AC119" s="115" t="s">
        <v>33757</v>
      </c>
      <c r="AD119" s="115" t="s">
        <v>34637</v>
      </c>
      <c r="AE119" s="115" t="s">
        <v>33312</v>
      </c>
      <c r="AF119" s="115" t="s">
        <v>33313</v>
      </c>
      <c r="AG119" s="115" t="s">
        <v>33281</v>
      </c>
      <c r="AH119" s="115" t="s">
        <v>33282</v>
      </c>
      <c r="AI119" s="115" t="s">
        <v>33283</v>
      </c>
      <c r="AJ119" s="115" t="s">
        <v>33282</v>
      </c>
      <c r="AK119" s="116">
        <v>9.2803234615000001</v>
      </c>
      <c r="AL119" s="116">
        <v>105.6255700439</v>
      </c>
      <c r="AM119" s="115" t="s">
        <v>34638</v>
      </c>
      <c r="AN119" s="115" t="s">
        <v>23</v>
      </c>
      <c r="AO119" s="115" t="s">
        <v>23</v>
      </c>
      <c r="AP119" s="115" t="s">
        <v>33285</v>
      </c>
      <c r="AQ119" s="115" t="s">
        <v>23</v>
      </c>
      <c r="AR119" s="115" t="s">
        <v>23</v>
      </c>
      <c r="AS119" s="115" t="s">
        <v>23</v>
      </c>
      <c r="AT119" s="115" t="s">
        <v>1020</v>
      </c>
      <c r="AU119" s="115" t="s">
        <v>23</v>
      </c>
      <c r="AV119" s="115" t="s">
        <v>23</v>
      </c>
      <c r="AW119" s="115" t="s">
        <v>23</v>
      </c>
      <c r="AX119" s="115" t="s">
        <v>33383</v>
      </c>
      <c r="AY119" s="115" t="s">
        <v>33384</v>
      </c>
      <c r="AZ119" s="115" t="s">
        <v>34639</v>
      </c>
      <c r="BA119" s="115" t="s">
        <v>1021</v>
      </c>
      <c r="BB119" s="115" t="s">
        <v>1021</v>
      </c>
      <c r="BC119" s="4">
        <f>SUMIFS('Doanh số khách hàng'!$F:$F,'Doanh số khách hàng'!$A:$A,DSKH!$D119)</f>
        <v>204400</v>
      </c>
      <c r="BD119" t="str">
        <f>VLOOKUP($BC119,Master!$A:$D,4,1)</f>
        <v>F2</v>
      </c>
      <c r="BE119" t="str">
        <f t="shared" si="2"/>
        <v>OTC</v>
      </c>
      <c r="BF119" t="str">
        <f t="shared" si="3"/>
        <v>Tỉnh Cà Mau-Xã Hòa Bình</v>
      </c>
    </row>
    <row r="120" spans="1:58" x14ac:dyDescent="0.3">
      <c r="A120" s="114" t="s">
        <v>34640</v>
      </c>
      <c r="B120" s="115" t="s">
        <v>33266</v>
      </c>
      <c r="C120" s="115" t="s">
        <v>33267</v>
      </c>
      <c r="D120" s="115" t="s">
        <v>33149</v>
      </c>
      <c r="E120" s="115" t="s">
        <v>34641</v>
      </c>
      <c r="F120" s="115" t="s">
        <v>22</v>
      </c>
      <c r="G120" s="115" t="s">
        <v>34642</v>
      </c>
      <c r="H120" s="115" t="s">
        <v>34642</v>
      </c>
      <c r="I120" s="115" t="s">
        <v>34643</v>
      </c>
      <c r="J120" s="115" t="s">
        <v>23</v>
      </c>
      <c r="K120" s="115" t="s">
        <v>33428</v>
      </c>
      <c r="L120" s="115" t="s">
        <v>23</v>
      </c>
      <c r="M120" s="115" t="s">
        <v>34644</v>
      </c>
      <c r="N120" s="115" t="s">
        <v>34645</v>
      </c>
      <c r="O120" s="115" t="s">
        <v>23</v>
      </c>
      <c r="P120" s="115" t="s">
        <v>34643</v>
      </c>
      <c r="Q120" s="115" t="s">
        <v>23</v>
      </c>
      <c r="R120" s="115" t="s">
        <v>23</v>
      </c>
      <c r="S120" s="115" t="s">
        <v>23</v>
      </c>
      <c r="T120" s="115" t="s">
        <v>23</v>
      </c>
      <c r="U120" s="115" t="s">
        <v>23</v>
      </c>
      <c r="V120" s="115" t="s">
        <v>23</v>
      </c>
      <c r="W120" s="115" t="s">
        <v>79</v>
      </c>
      <c r="X120" s="115" t="s">
        <v>23</v>
      </c>
      <c r="Y120" s="115" t="s">
        <v>23</v>
      </c>
      <c r="Z120" s="115" t="s">
        <v>23</v>
      </c>
      <c r="AA120" s="115" t="s">
        <v>23</v>
      </c>
      <c r="AB120" s="115" t="s">
        <v>34646</v>
      </c>
      <c r="AC120" s="115" t="s">
        <v>34647</v>
      </c>
      <c r="AD120" s="115" t="s">
        <v>34648</v>
      </c>
      <c r="AE120" s="115" t="s">
        <v>33909</v>
      </c>
      <c r="AF120" s="115" t="s">
        <v>33910</v>
      </c>
      <c r="AG120" s="115" t="s">
        <v>33281</v>
      </c>
      <c r="AH120" s="115" t="s">
        <v>33282</v>
      </c>
      <c r="AI120" s="115" t="s">
        <v>33283</v>
      </c>
      <c r="AJ120" s="115" t="s">
        <v>33282</v>
      </c>
      <c r="AK120" s="116">
        <v>9.3374514200000007</v>
      </c>
      <c r="AL120" s="116">
        <v>105.35479119999999</v>
      </c>
      <c r="AM120" s="115" t="s">
        <v>33911</v>
      </c>
      <c r="AN120" s="115" t="s">
        <v>23</v>
      </c>
      <c r="AO120" s="115" t="s">
        <v>33256</v>
      </c>
      <c r="AP120" s="115" t="s">
        <v>80</v>
      </c>
      <c r="AQ120" s="115" t="s">
        <v>23</v>
      </c>
      <c r="AR120" s="115" t="s">
        <v>23</v>
      </c>
      <c r="AS120" s="115" t="s">
        <v>23</v>
      </c>
      <c r="AT120" s="115" t="s">
        <v>23</v>
      </c>
      <c r="AU120" s="115" t="s">
        <v>23</v>
      </c>
      <c r="AV120" s="115" t="s">
        <v>23</v>
      </c>
      <c r="AW120" s="115" t="s">
        <v>23</v>
      </c>
      <c r="AX120" s="115" t="s">
        <v>33299</v>
      </c>
      <c r="AY120" s="115" t="s">
        <v>33300</v>
      </c>
      <c r="AZ120" s="115" t="s">
        <v>34649</v>
      </c>
      <c r="BA120" s="115" t="s">
        <v>33302</v>
      </c>
      <c r="BB120" s="115" t="s">
        <v>33303</v>
      </c>
      <c r="BC120" s="4">
        <f>SUMIFS('Doanh số khách hàng'!$F:$F,'Doanh số khách hàng'!$A:$A,DSKH!$D120)</f>
        <v>209886.66666666666</v>
      </c>
      <c r="BD120" t="str">
        <f>VLOOKUP($BC120,Master!$A:$D,4,1)</f>
        <v>F2</v>
      </c>
      <c r="BE120" t="str">
        <f t="shared" si="2"/>
        <v>GT</v>
      </c>
      <c r="BF120" t="str">
        <f t="shared" si="3"/>
        <v>Tỉnh Cà Mau-Xã Phong Hiệp</v>
      </c>
    </row>
    <row r="121" spans="1:58" x14ac:dyDescent="0.3">
      <c r="A121" s="114" t="s">
        <v>34650</v>
      </c>
      <c r="B121" s="115" t="s">
        <v>33266</v>
      </c>
      <c r="C121" s="115" t="s">
        <v>33267</v>
      </c>
      <c r="D121" s="115" t="s">
        <v>26764</v>
      </c>
      <c r="E121" s="115" t="s">
        <v>34651</v>
      </c>
      <c r="F121" s="115" t="s">
        <v>22</v>
      </c>
      <c r="G121" s="115" t="s">
        <v>34652</v>
      </c>
      <c r="H121" s="115" t="s">
        <v>34652</v>
      </c>
      <c r="I121" s="115" t="s">
        <v>34653</v>
      </c>
      <c r="J121" s="115" t="s">
        <v>23</v>
      </c>
      <c r="K121" s="115" t="s">
        <v>34654</v>
      </c>
      <c r="L121" s="115" t="s">
        <v>23</v>
      </c>
      <c r="M121" s="115" t="s">
        <v>34655</v>
      </c>
      <c r="N121" s="115" t="s">
        <v>34656</v>
      </c>
      <c r="O121" s="115" t="s">
        <v>23</v>
      </c>
      <c r="P121" s="115" t="s">
        <v>34653</v>
      </c>
      <c r="Q121" s="115" t="s">
        <v>23</v>
      </c>
      <c r="R121" s="115" t="s">
        <v>23</v>
      </c>
      <c r="S121" s="115" t="s">
        <v>23</v>
      </c>
      <c r="T121" s="115" t="s">
        <v>23</v>
      </c>
      <c r="U121" s="115" t="s">
        <v>23</v>
      </c>
      <c r="V121" s="115" t="s">
        <v>23</v>
      </c>
      <c r="W121" s="115" t="s">
        <v>79</v>
      </c>
      <c r="X121" s="115" t="s">
        <v>23</v>
      </c>
      <c r="Y121" s="115" t="s">
        <v>23</v>
      </c>
      <c r="Z121" s="115" t="s">
        <v>23</v>
      </c>
      <c r="AA121" s="115" t="s">
        <v>23</v>
      </c>
      <c r="AB121" s="115" t="s">
        <v>34657</v>
      </c>
      <c r="AC121" s="115" t="s">
        <v>34658</v>
      </c>
      <c r="AD121" s="115" t="s">
        <v>33278</v>
      </c>
      <c r="AE121" s="115" t="s">
        <v>33312</v>
      </c>
      <c r="AF121" s="115" t="s">
        <v>33313</v>
      </c>
      <c r="AG121" s="115" t="s">
        <v>33281</v>
      </c>
      <c r="AH121" s="115" t="s">
        <v>33282</v>
      </c>
      <c r="AI121" s="115" t="s">
        <v>33283</v>
      </c>
      <c r="AJ121" s="115" t="s">
        <v>33282</v>
      </c>
      <c r="AK121" s="116">
        <v>9.2877571069999991</v>
      </c>
      <c r="AL121" s="116">
        <v>105.6553432</v>
      </c>
      <c r="AM121" s="115" t="s">
        <v>34659</v>
      </c>
      <c r="AN121" s="115" t="s">
        <v>23</v>
      </c>
      <c r="AO121" s="115" t="s">
        <v>33367</v>
      </c>
      <c r="AP121" s="115" t="s">
        <v>33285</v>
      </c>
      <c r="AQ121" s="115" t="s">
        <v>23</v>
      </c>
      <c r="AR121" s="115" t="s">
        <v>23</v>
      </c>
      <c r="AS121" s="115" t="s">
        <v>23</v>
      </c>
      <c r="AT121" s="115" t="s">
        <v>23</v>
      </c>
      <c r="AU121" s="115" t="s">
        <v>23</v>
      </c>
      <c r="AV121" s="115" t="s">
        <v>23</v>
      </c>
      <c r="AW121" s="115" t="s">
        <v>23</v>
      </c>
      <c r="AX121" s="115" t="s">
        <v>33383</v>
      </c>
      <c r="AY121" s="115" t="s">
        <v>33384</v>
      </c>
      <c r="AZ121" s="115" t="s">
        <v>34660</v>
      </c>
      <c r="BA121" s="115" t="s">
        <v>33302</v>
      </c>
      <c r="BB121" s="115" t="s">
        <v>33303</v>
      </c>
      <c r="BC121" s="4">
        <f>SUMIFS('Doanh số khách hàng'!$F:$F,'Doanh số khách hàng'!$A:$A,DSKH!$D121)</f>
        <v>900350</v>
      </c>
      <c r="BD121" t="str">
        <f>VLOOKUP($BC121,Master!$A:$D,4,1)</f>
        <v>F4</v>
      </c>
      <c r="BE121" t="str">
        <f t="shared" si="2"/>
        <v>OTC</v>
      </c>
      <c r="BF121" t="str">
        <f t="shared" si="3"/>
        <v>Tỉnh Cà Mau-Xã Hòa Bình</v>
      </c>
    </row>
    <row r="122" spans="1:58" x14ac:dyDescent="0.3">
      <c r="A122" s="114" t="s">
        <v>34661</v>
      </c>
      <c r="B122" s="115" t="s">
        <v>33266</v>
      </c>
      <c r="C122" s="115" t="s">
        <v>33267</v>
      </c>
      <c r="D122" s="115" t="s">
        <v>33150</v>
      </c>
      <c r="E122" s="115" t="s">
        <v>34662</v>
      </c>
      <c r="F122" s="115" t="s">
        <v>22</v>
      </c>
      <c r="G122" s="115" t="s">
        <v>34663</v>
      </c>
      <c r="H122" s="115" t="s">
        <v>34663</v>
      </c>
      <c r="I122" s="115" t="s">
        <v>34664</v>
      </c>
      <c r="J122" s="115" t="s">
        <v>23</v>
      </c>
      <c r="K122" s="115" t="s">
        <v>33510</v>
      </c>
      <c r="L122" s="115" t="s">
        <v>23</v>
      </c>
      <c r="M122" s="115" t="s">
        <v>34665</v>
      </c>
      <c r="N122" s="115" t="s">
        <v>34666</v>
      </c>
      <c r="O122" s="115" t="s">
        <v>23</v>
      </c>
      <c r="P122" s="115" t="s">
        <v>23</v>
      </c>
      <c r="Q122" s="115" t="s">
        <v>23</v>
      </c>
      <c r="R122" s="115" t="s">
        <v>23</v>
      </c>
      <c r="S122" s="115" t="s">
        <v>23</v>
      </c>
      <c r="T122" s="115" t="s">
        <v>23</v>
      </c>
      <c r="U122" s="115" t="s">
        <v>23</v>
      </c>
      <c r="V122" s="115" t="s">
        <v>23</v>
      </c>
      <c r="W122" s="115" t="s">
        <v>79</v>
      </c>
      <c r="X122" s="115" t="s">
        <v>23</v>
      </c>
      <c r="Y122" s="115" t="s">
        <v>23</v>
      </c>
      <c r="Z122" s="115" t="s">
        <v>23</v>
      </c>
      <c r="AA122" s="115" t="s">
        <v>23</v>
      </c>
      <c r="AB122" s="115" t="s">
        <v>34667</v>
      </c>
      <c r="AC122" s="115" t="s">
        <v>34668</v>
      </c>
      <c r="AD122" s="115" t="s">
        <v>34669</v>
      </c>
      <c r="AE122" s="115" t="s">
        <v>33527</v>
      </c>
      <c r="AF122" s="115" t="s">
        <v>33528</v>
      </c>
      <c r="AG122" s="115" t="s">
        <v>33281</v>
      </c>
      <c r="AH122" s="115" t="s">
        <v>33282</v>
      </c>
      <c r="AI122" s="115" t="s">
        <v>33283</v>
      </c>
      <c r="AJ122" s="115" t="s">
        <v>33282</v>
      </c>
      <c r="AK122" s="116">
        <v>9.5648734714000003</v>
      </c>
      <c r="AL122" s="116">
        <v>105.44822573659999</v>
      </c>
      <c r="AM122" s="115" t="s">
        <v>34670</v>
      </c>
      <c r="AN122" s="115" t="s">
        <v>23</v>
      </c>
      <c r="AO122" s="115" t="s">
        <v>23</v>
      </c>
      <c r="AP122" s="115" t="s">
        <v>33787</v>
      </c>
      <c r="AQ122" s="115" t="s">
        <v>23</v>
      </c>
      <c r="AR122" s="115" t="s">
        <v>23</v>
      </c>
      <c r="AS122" s="115" t="s">
        <v>23</v>
      </c>
      <c r="AT122" s="115" t="s">
        <v>23</v>
      </c>
      <c r="AU122" s="115" t="s">
        <v>23</v>
      </c>
      <c r="AV122" s="115" t="s">
        <v>23</v>
      </c>
      <c r="AW122" s="115" t="s">
        <v>23</v>
      </c>
      <c r="AX122" s="115" t="s">
        <v>33315</v>
      </c>
      <c r="AY122" s="115" t="s">
        <v>33316</v>
      </c>
      <c r="AZ122" s="115" t="s">
        <v>34671</v>
      </c>
      <c r="BA122" s="115" t="s">
        <v>33302</v>
      </c>
      <c r="BB122" s="115" t="s">
        <v>33303</v>
      </c>
      <c r="BC122" s="4">
        <f>SUMIFS('Doanh số khách hàng'!$F:$F,'Doanh số khách hàng'!$A:$A,DSKH!$D122)</f>
        <v>291200</v>
      </c>
      <c r="BD122" t="str">
        <f>VLOOKUP($BC122,Master!$A:$D,4,1)</f>
        <v>F2</v>
      </c>
      <c r="BE122" t="str">
        <f t="shared" si="2"/>
        <v>GT</v>
      </c>
      <c r="BF122" t="str">
        <f t="shared" si="3"/>
        <v>Tỉnh Cà Mau-Xã Hồng Dân</v>
      </c>
    </row>
    <row r="123" spans="1:58" x14ac:dyDescent="0.3">
      <c r="A123" s="114" t="s">
        <v>34672</v>
      </c>
      <c r="B123" s="115" t="s">
        <v>33266</v>
      </c>
      <c r="C123" s="115" t="s">
        <v>33267</v>
      </c>
      <c r="D123" s="115" t="s">
        <v>10856</v>
      </c>
      <c r="E123" s="115" t="s">
        <v>34673</v>
      </c>
      <c r="F123" s="115" t="s">
        <v>22</v>
      </c>
      <c r="G123" s="115" t="s">
        <v>34674</v>
      </c>
      <c r="H123" s="115" t="s">
        <v>34675</v>
      </c>
      <c r="I123" s="115" t="s">
        <v>34676</v>
      </c>
      <c r="J123" s="115" t="s">
        <v>23</v>
      </c>
      <c r="K123" s="115" t="s">
        <v>33390</v>
      </c>
      <c r="L123" s="115" t="s">
        <v>23</v>
      </c>
      <c r="M123" s="115" t="s">
        <v>34677</v>
      </c>
      <c r="N123" s="115" t="s">
        <v>34678</v>
      </c>
      <c r="O123" s="115" t="s">
        <v>23</v>
      </c>
      <c r="P123" s="115" t="s">
        <v>34676</v>
      </c>
      <c r="Q123" s="115" t="s">
        <v>23</v>
      </c>
      <c r="R123" s="115" t="s">
        <v>23</v>
      </c>
      <c r="S123" s="115" t="s">
        <v>23</v>
      </c>
      <c r="T123" s="115" t="s">
        <v>23</v>
      </c>
      <c r="U123" s="115" t="s">
        <v>23</v>
      </c>
      <c r="V123" s="115" t="s">
        <v>23</v>
      </c>
      <c r="W123" s="115" t="s">
        <v>79</v>
      </c>
      <c r="X123" s="115" t="s">
        <v>23</v>
      </c>
      <c r="Y123" s="115" t="s">
        <v>23</v>
      </c>
      <c r="Z123" s="115" t="s">
        <v>23</v>
      </c>
      <c r="AA123" s="115" t="s">
        <v>23</v>
      </c>
      <c r="AB123" s="115" t="s">
        <v>34679</v>
      </c>
      <c r="AC123" s="115" t="s">
        <v>34680</v>
      </c>
      <c r="AD123" s="115" t="s">
        <v>34039</v>
      </c>
      <c r="AE123" s="115" t="s">
        <v>33909</v>
      </c>
      <c r="AF123" s="115" t="s">
        <v>33910</v>
      </c>
      <c r="AG123" s="115" t="s">
        <v>33281</v>
      </c>
      <c r="AH123" s="115" t="s">
        <v>33282</v>
      </c>
      <c r="AI123" s="115" t="s">
        <v>33283</v>
      </c>
      <c r="AJ123" s="115" t="s">
        <v>33282</v>
      </c>
      <c r="AK123" s="116">
        <v>9.305204711</v>
      </c>
      <c r="AL123" s="116">
        <v>105.3186626</v>
      </c>
      <c r="AM123" s="115" t="s">
        <v>34040</v>
      </c>
      <c r="AN123" s="115" t="s">
        <v>23</v>
      </c>
      <c r="AO123" s="115" t="s">
        <v>33367</v>
      </c>
      <c r="AP123" s="115" t="s">
        <v>33285</v>
      </c>
      <c r="AQ123" s="115" t="s">
        <v>23</v>
      </c>
      <c r="AR123" s="115" t="s">
        <v>23</v>
      </c>
      <c r="AS123" s="115" t="s">
        <v>23</v>
      </c>
      <c r="AT123" s="115" t="s">
        <v>23</v>
      </c>
      <c r="AU123" s="115" t="s">
        <v>23</v>
      </c>
      <c r="AV123" s="115" t="s">
        <v>23</v>
      </c>
      <c r="AW123" s="115" t="s">
        <v>23</v>
      </c>
      <c r="AX123" s="115" t="s">
        <v>33286</v>
      </c>
      <c r="AY123" s="115" t="s">
        <v>33287</v>
      </c>
      <c r="AZ123" s="115" t="s">
        <v>34681</v>
      </c>
      <c r="BA123" s="115" t="s">
        <v>33302</v>
      </c>
      <c r="BB123" s="115" t="s">
        <v>33303</v>
      </c>
      <c r="BC123" s="4">
        <f>SUMIFS('Doanh số khách hàng'!$F:$F,'Doanh số khách hàng'!$A:$A,DSKH!$D123)</f>
        <v>1807000</v>
      </c>
      <c r="BD123" t="str">
        <f>VLOOKUP($BC123,Master!$A:$D,4,1)</f>
        <v>F4</v>
      </c>
      <c r="BE123" t="str">
        <f t="shared" si="2"/>
        <v>OTC</v>
      </c>
      <c r="BF123" t="str">
        <f t="shared" si="3"/>
        <v>Tỉnh Cà Mau-Xã Phong Hiệp</v>
      </c>
    </row>
    <row r="124" spans="1:58" x14ac:dyDescent="0.3">
      <c r="A124" s="114" t="s">
        <v>34682</v>
      </c>
      <c r="B124" s="115" t="s">
        <v>33266</v>
      </c>
      <c r="C124" s="115" t="s">
        <v>33267</v>
      </c>
      <c r="D124" s="115" t="s">
        <v>34683</v>
      </c>
      <c r="E124" s="115" t="s">
        <v>34684</v>
      </c>
      <c r="F124" s="115" t="s">
        <v>22</v>
      </c>
      <c r="G124" s="115" t="s">
        <v>34685</v>
      </c>
      <c r="H124" s="115" t="s">
        <v>34685</v>
      </c>
      <c r="I124" s="115" t="s">
        <v>34686</v>
      </c>
      <c r="J124" s="115" t="s">
        <v>23</v>
      </c>
      <c r="K124" s="115" t="s">
        <v>34181</v>
      </c>
      <c r="L124" s="115" t="s">
        <v>23</v>
      </c>
      <c r="M124" s="115" t="s">
        <v>34687</v>
      </c>
      <c r="N124" s="115" t="s">
        <v>34688</v>
      </c>
      <c r="O124" s="115" t="s">
        <v>23</v>
      </c>
      <c r="P124" s="115" t="s">
        <v>34689</v>
      </c>
      <c r="Q124" s="115" t="s">
        <v>23</v>
      </c>
      <c r="R124" s="115" t="s">
        <v>23</v>
      </c>
      <c r="S124" s="115" t="s">
        <v>23</v>
      </c>
      <c r="T124" s="115" t="s">
        <v>23</v>
      </c>
      <c r="U124" s="115" t="s">
        <v>23</v>
      </c>
      <c r="V124" s="115" t="s">
        <v>23</v>
      </c>
      <c r="W124" s="115" t="s">
        <v>79</v>
      </c>
      <c r="X124" s="115" t="s">
        <v>23</v>
      </c>
      <c r="Y124" s="115" t="s">
        <v>23</v>
      </c>
      <c r="Z124" s="115" t="s">
        <v>23</v>
      </c>
      <c r="AA124" s="115" t="s">
        <v>23</v>
      </c>
      <c r="AB124" s="115" t="s">
        <v>34690</v>
      </c>
      <c r="AC124" s="115" t="s">
        <v>34185</v>
      </c>
      <c r="AD124" s="115" t="s">
        <v>33280</v>
      </c>
      <c r="AE124" s="115" t="s">
        <v>33501</v>
      </c>
      <c r="AF124" s="115" t="s">
        <v>33502</v>
      </c>
      <c r="AG124" s="115" t="s">
        <v>33281</v>
      </c>
      <c r="AH124" s="115" t="s">
        <v>33282</v>
      </c>
      <c r="AI124" s="115" t="s">
        <v>33283</v>
      </c>
      <c r="AJ124" s="115" t="s">
        <v>33282</v>
      </c>
      <c r="AK124" s="116">
        <v>9.2354426190000005</v>
      </c>
      <c r="AL124" s="116">
        <v>105.4576014</v>
      </c>
      <c r="AM124" s="115" t="s">
        <v>34323</v>
      </c>
      <c r="AN124" s="115" t="s">
        <v>23</v>
      </c>
      <c r="AO124" s="115" t="s">
        <v>23</v>
      </c>
      <c r="AP124" s="115" t="s">
        <v>33422</v>
      </c>
      <c r="AQ124" s="115" t="s">
        <v>23</v>
      </c>
      <c r="AR124" s="115" t="s">
        <v>23</v>
      </c>
      <c r="AS124" s="115" t="s">
        <v>23</v>
      </c>
      <c r="AT124" s="115" t="s">
        <v>23</v>
      </c>
      <c r="AU124" s="115" t="s">
        <v>23</v>
      </c>
      <c r="AV124" s="115" t="s">
        <v>23</v>
      </c>
      <c r="AW124" s="115" t="s">
        <v>23</v>
      </c>
      <c r="AX124" s="115" t="s">
        <v>33299</v>
      </c>
      <c r="AY124" s="115" t="s">
        <v>33300</v>
      </c>
      <c r="AZ124" s="115" t="s">
        <v>34691</v>
      </c>
      <c r="BA124" s="115" t="s">
        <v>33302</v>
      </c>
      <c r="BB124" s="115" t="s">
        <v>33303</v>
      </c>
      <c r="BC124" s="4">
        <f>SUMIFS('Doanh số khách hàng'!$F:$F,'Doanh số khách hàng'!$A:$A,DSKH!$D124)</f>
        <v>0</v>
      </c>
      <c r="BD124" t="str">
        <f>VLOOKUP($BC124,Master!$A:$D,4,1)</f>
        <v>F2</v>
      </c>
      <c r="BE124" t="str">
        <f t="shared" si="2"/>
        <v>GT</v>
      </c>
      <c r="BF124" t="str">
        <f t="shared" si="3"/>
        <v>Tỉnh Cà Mau-Phường Giá Rai</v>
      </c>
    </row>
    <row r="125" spans="1:58" x14ac:dyDescent="0.3">
      <c r="A125" s="114" t="s">
        <v>34692</v>
      </c>
      <c r="B125" s="115" t="s">
        <v>33266</v>
      </c>
      <c r="C125" s="115" t="s">
        <v>33267</v>
      </c>
      <c r="D125" s="115" t="s">
        <v>34693</v>
      </c>
      <c r="E125" s="115" t="s">
        <v>34694</v>
      </c>
      <c r="F125" s="115" t="s">
        <v>22</v>
      </c>
      <c r="G125" s="115" t="s">
        <v>34695</v>
      </c>
      <c r="H125" s="115" t="s">
        <v>34695</v>
      </c>
      <c r="I125" s="115" t="s">
        <v>23</v>
      </c>
      <c r="J125" s="115" t="s">
        <v>23</v>
      </c>
      <c r="K125" s="115" t="s">
        <v>34466</v>
      </c>
      <c r="L125" s="115" t="s">
        <v>23</v>
      </c>
      <c r="M125" s="115" t="s">
        <v>34696</v>
      </c>
      <c r="N125" s="115" t="s">
        <v>34697</v>
      </c>
      <c r="O125" s="115" t="s">
        <v>23</v>
      </c>
      <c r="P125" s="115" t="s">
        <v>23</v>
      </c>
      <c r="Q125" s="115" t="s">
        <v>23</v>
      </c>
      <c r="R125" s="115" t="s">
        <v>23</v>
      </c>
      <c r="S125" s="115" t="s">
        <v>23</v>
      </c>
      <c r="T125" s="115" t="s">
        <v>23</v>
      </c>
      <c r="U125" s="115" t="s">
        <v>23</v>
      </c>
      <c r="V125" s="115" t="s">
        <v>23</v>
      </c>
      <c r="W125" s="115" t="s">
        <v>79</v>
      </c>
      <c r="X125" s="115" t="s">
        <v>23</v>
      </c>
      <c r="Y125" s="115" t="s">
        <v>23</v>
      </c>
      <c r="Z125" s="115" t="s">
        <v>23</v>
      </c>
      <c r="AA125" s="115" t="s">
        <v>23</v>
      </c>
      <c r="AB125" s="115" t="s">
        <v>34698</v>
      </c>
      <c r="AC125" s="115" t="s">
        <v>34699</v>
      </c>
      <c r="AD125" s="115" t="s">
        <v>34700</v>
      </c>
      <c r="AE125" s="115" t="s">
        <v>33934</v>
      </c>
      <c r="AF125" s="115" t="s">
        <v>33935</v>
      </c>
      <c r="AG125" s="115" t="s">
        <v>33281</v>
      </c>
      <c r="AH125" s="115" t="s">
        <v>33282</v>
      </c>
      <c r="AI125" s="115" t="s">
        <v>33283</v>
      </c>
      <c r="AJ125" s="115" t="s">
        <v>33282</v>
      </c>
      <c r="AK125" s="116">
        <v>9.3894358421999993</v>
      </c>
      <c r="AL125" s="116">
        <v>105.5990460142</v>
      </c>
      <c r="AM125" s="115" t="s">
        <v>34701</v>
      </c>
      <c r="AN125" s="115" t="s">
        <v>23</v>
      </c>
      <c r="AO125" s="115" t="s">
        <v>33327</v>
      </c>
      <c r="AP125" s="115" t="s">
        <v>33787</v>
      </c>
      <c r="AQ125" s="115" t="s">
        <v>23</v>
      </c>
      <c r="AR125" s="115" t="s">
        <v>23</v>
      </c>
      <c r="AS125" s="115" t="s">
        <v>23</v>
      </c>
      <c r="AT125" s="115" t="s">
        <v>23</v>
      </c>
      <c r="AU125" s="115" t="s">
        <v>23</v>
      </c>
      <c r="AV125" s="115" t="s">
        <v>23</v>
      </c>
      <c r="AW125" s="115" t="s">
        <v>23</v>
      </c>
      <c r="AX125" s="115" t="s">
        <v>33299</v>
      </c>
      <c r="AY125" s="115" t="s">
        <v>33300</v>
      </c>
      <c r="AZ125" s="115" t="s">
        <v>34702</v>
      </c>
      <c r="BA125" s="115" t="s">
        <v>1021</v>
      </c>
      <c r="BB125" s="115" t="s">
        <v>1021</v>
      </c>
      <c r="BC125" s="4">
        <f>SUMIFS('Doanh số khách hàng'!$F:$F,'Doanh số khách hàng'!$A:$A,DSKH!$D125)</f>
        <v>0</v>
      </c>
      <c r="BD125" t="str">
        <f>VLOOKUP($BC125,Master!$A:$D,4,1)</f>
        <v>F2</v>
      </c>
      <c r="BE125" t="str">
        <f t="shared" si="2"/>
        <v>GT</v>
      </c>
      <c r="BF125" t="str">
        <f t="shared" si="3"/>
        <v>Tỉnh Cà Mau-Xã Châu Thới</v>
      </c>
    </row>
    <row r="126" spans="1:58" x14ac:dyDescent="0.3">
      <c r="A126" s="114" t="s">
        <v>34703</v>
      </c>
      <c r="B126" s="115" t="s">
        <v>33266</v>
      </c>
      <c r="C126" s="115" t="s">
        <v>33267</v>
      </c>
      <c r="D126" s="115" t="s">
        <v>34704</v>
      </c>
      <c r="E126" s="115" t="s">
        <v>34705</v>
      </c>
      <c r="F126" s="115" t="s">
        <v>22</v>
      </c>
      <c r="G126" s="115" t="s">
        <v>34706</v>
      </c>
      <c r="H126" s="115" t="s">
        <v>34706</v>
      </c>
      <c r="I126" s="115" t="s">
        <v>23</v>
      </c>
      <c r="J126" s="115" t="s">
        <v>23</v>
      </c>
      <c r="K126" s="115" t="s">
        <v>34707</v>
      </c>
      <c r="L126" s="115" t="s">
        <v>23</v>
      </c>
      <c r="M126" s="115" t="s">
        <v>34708</v>
      </c>
      <c r="N126" s="115" t="s">
        <v>34709</v>
      </c>
      <c r="O126" s="115" t="s">
        <v>23</v>
      </c>
      <c r="P126" s="115" t="s">
        <v>23</v>
      </c>
      <c r="Q126" s="115" t="s">
        <v>23</v>
      </c>
      <c r="R126" s="115" t="s">
        <v>23</v>
      </c>
      <c r="S126" s="115" t="s">
        <v>23</v>
      </c>
      <c r="T126" s="115" t="s">
        <v>23</v>
      </c>
      <c r="U126" s="115" t="s">
        <v>23</v>
      </c>
      <c r="V126" s="115" t="s">
        <v>23</v>
      </c>
      <c r="W126" s="115" t="s">
        <v>79</v>
      </c>
      <c r="X126" s="115" t="s">
        <v>23</v>
      </c>
      <c r="Y126" s="115" t="s">
        <v>23</v>
      </c>
      <c r="Z126" s="115" t="s">
        <v>23</v>
      </c>
      <c r="AA126" s="115" t="s">
        <v>23</v>
      </c>
      <c r="AB126" s="115" t="s">
        <v>34710</v>
      </c>
      <c r="AC126" s="115" t="s">
        <v>34711</v>
      </c>
      <c r="AD126" s="115" t="s">
        <v>34712</v>
      </c>
      <c r="AE126" s="115" t="s">
        <v>33379</v>
      </c>
      <c r="AF126" s="115" t="s">
        <v>33380</v>
      </c>
      <c r="AG126" s="115" t="s">
        <v>33281</v>
      </c>
      <c r="AH126" s="115" t="s">
        <v>33282</v>
      </c>
      <c r="AI126" s="115" t="s">
        <v>33283</v>
      </c>
      <c r="AJ126" s="115" t="s">
        <v>33282</v>
      </c>
      <c r="AK126" s="116">
        <v>9.2163855002999995</v>
      </c>
      <c r="AL126" s="116">
        <v>105.69935694340001</v>
      </c>
      <c r="AM126" s="115" t="s">
        <v>34713</v>
      </c>
      <c r="AN126" s="115" t="s">
        <v>23</v>
      </c>
      <c r="AO126" s="115" t="s">
        <v>33327</v>
      </c>
      <c r="AP126" s="115" t="s">
        <v>80</v>
      </c>
      <c r="AQ126" s="115" t="s">
        <v>23</v>
      </c>
      <c r="AR126" s="115" t="s">
        <v>81</v>
      </c>
      <c r="AS126" s="115" t="s">
        <v>23</v>
      </c>
      <c r="AT126" s="115" t="s">
        <v>1020</v>
      </c>
      <c r="AU126" s="115" t="s">
        <v>33382</v>
      </c>
      <c r="AV126" s="115" t="s">
        <v>33452</v>
      </c>
      <c r="AW126" s="115" t="s">
        <v>33257</v>
      </c>
      <c r="AX126" s="115" t="s">
        <v>33315</v>
      </c>
      <c r="AY126" s="115" t="s">
        <v>33316</v>
      </c>
      <c r="AZ126" s="115" t="s">
        <v>34714</v>
      </c>
      <c r="BA126" s="115" t="s">
        <v>1021</v>
      </c>
      <c r="BB126" s="115" t="s">
        <v>1021</v>
      </c>
      <c r="BC126" s="4">
        <f>SUMIFS('Doanh số khách hàng'!$F:$F,'Doanh số khách hàng'!$A:$A,DSKH!$D126)</f>
        <v>0</v>
      </c>
      <c r="BD126" t="str">
        <f>VLOOKUP($BC126,Master!$A:$D,4,1)</f>
        <v>F2</v>
      </c>
      <c r="BE126" t="str">
        <f t="shared" si="2"/>
        <v>GT</v>
      </c>
      <c r="BF126" t="str">
        <f t="shared" si="3"/>
        <v>Tỉnh Cà Mau-Xã Vĩnh Hậu</v>
      </c>
    </row>
    <row r="127" spans="1:58" x14ac:dyDescent="0.3">
      <c r="A127" s="114" t="s">
        <v>34715</v>
      </c>
      <c r="B127" s="115" t="s">
        <v>33266</v>
      </c>
      <c r="C127" s="115" t="s">
        <v>33267</v>
      </c>
      <c r="D127" s="115" t="s">
        <v>34716</v>
      </c>
      <c r="E127" s="115" t="s">
        <v>34717</v>
      </c>
      <c r="F127" s="115" t="s">
        <v>22</v>
      </c>
      <c r="G127" s="115" t="s">
        <v>34718</v>
      </c>
      <c r="H127" s="115" t="s">
        <v>34718</v>
      </c>
      <c r="I127" s="115" t="s">
        <v>23</v>
      </c>
      <c r="J127" s="115" t="s">
        <v>23</v>
      </c>
      <c r="K127" s="115" t="s">
        <v>33510</v>
      </c>
      <c r="L127" s="115" t="s">
        <v>23</v>
      </c>
      <c r="M127" s="115" t="s">
        <v>34719</v>
      </c>
      <c r="N127" s="115" t="s">
        <v>34720</v>
      </c>
      <c r="O127" s="115" t="s">
        <v>23</v>
      </c>
      <c r="P127" s="115" t="s">
        <v>23</v>
      </c>
      <c r="Q127" s="115" t="s">
        <v>23</v>
      </c>
      <c r="R127" s="115" t="s">
        <v>23</v>
      </c>
      <c r="S127" s="115" t="s">
        <v>23</v>
      </c>
      <c r="T127" s="115" t="s">
        <v>23</v>
      </c>
      <c r="U127" s="115" t="s">
        <v>23</v>
      </c>
      <c r="V127" s="115" t="s">
        <v>23</v>
      </c>
      <c r="W127" s="115" t="s">
        <v>79</v>
      </c>
      <c r="X127" s="115" t="s">
        <v>23</v>
      </c>
      <c r="Y127" s="115" t="s">
        <v>23</v>
      </c>
      <c r="Z127" s="115" t="s">
        <v>23</v>
      </c>
      <c r="AA127" s="115" t="s">
        <v>23</v>
      </c>
      <c r="AB127" s="115" t="s">
        <v>34721</v>
      </c>
      <c r="AC127" s="115" t="s">
        <v>34722</v>
      </c>
      <c r="AD127" s="115" t="s">
        <v>34723</v>
      </c>
      <c r="AE127" s="115" t="s">
        <v>33886</v>
      </c>
      <c r="AF127" s="115" t="s">
        <v>33887</v>
      </c>
      <c r="AG127" s="115" t="s">
        <v>33281</v>
      </c>
      <c r="AH127" s="115" t="s">
        <v>33282</v>
      </c>
      <c r="AI127" s="115" t="s">
        <v>33283</v>
      </c>
      <c r="AJ127" s="115" t="s">
        <v>33282</v>
      </c>
      <c r="AK127" s="116">
        <v>9.4854028437999993</v>
      </c>
      <c r="AL127" s="116">
        <v>105.51200330259999</v>
      </c>
      <c r="AM127" s="115" t="s">
        <v>34247</v>
      </c>
      <c r="AN127" s="115" t="s">
        <v>23</v>
      </c>
      <c r="AO127" s="115" t="s">
        <v>33327</v>
      </c>
      <c r="AP127" s="115" t="s">
        <v>33787</v>
      </c>
      <c r="AQ127" s="115" t="s">
        <v>23</v>
      </c>
      <c r="AR127" s="115" t="s">
        <v>23</v>
      </c>
      <c r="AS127" s="115" t="s">
        <v>23</v>
      </c>
      <c r="AT127" s="115" t="s">
        <v>1020</v>
      </c>
      <c r="AU127" s="115" t="s">
        <v>23</v>
      </c>
      <c r="AV127" s="115" t="s">
        <v>33452</v>
      </c>
      <c r="AW127" s="115" t="s">
        <v>23</v>
      </c>
      <c r="AX127" s="115" t="s">
        <v>33315</v>
      </c>
      <c r="AY127" s="115" t="s">
        <v>33316</v>
      </c>
      <c r="AZ127" s="115" t="s">
        <v>34724</v>
      </c>
      <c r="BA127" s="115" t="s">
        <v>1021</v>
      </c>
      <c r="BB127" s="115" t="s">
        <v>1021</v>
      </c>
      <c r="BC127" s="4">
        <f>SUMIFS('Doanh số khách hàng'!$F:$F,'Doanh số khách hàng'!$A:$A,DSKH!$D127)</f>
        <v>0</v>
      </c>
      <c r="BD127" t="str">
        <f>VLOOKUP($BC127,Master!$A:$D,4,1)</f>
        <v>F2</v>
      </c>
      <c r="BE127" t="str">
        <f t="shared" si="2"/>
        <v>GT</v>
      </c>
      <c r="BF127" t="str">
        <f t="shared" si="3"/>
        <v>Tỉnh Cà Mau-Xã Ninh Quới</v>
      </c>
    </row>
    <row r="128" spans="1:58" x14ac:dyDescent="0.3">
      <c r="A128" s="114" t="s">
        <v>34725</v>
      </c>
      <c r="B128" s="115" t="s">
        <v>33266</v>
      </c>
      <c r="C128" s="115" t="s">
        <v>33267</v>
      </c>
      <c r="D128" s="115" t="s">
        <v>15584</v>
      </c>
      <c r="E128" s="115" t="s">
        <v>34726</v>
      </c>
      <c r="F128" s="115" t="s">
        <v>22</v>
      </c>
      <c r="G128" s="115" t="s">
        <v>34727</v>
      </c>
      <c r="H128" s="115" t="s">
        <v>34727</v>
      </c>
      <c r="I128" s="115" t="s">
        <v>34728</v>
      </c>
      <c r="J128" s="115" t="s">
        <v>23</v>
      </c>
      <c r="K128" s="115" t="s">
        <v>33765</v>
      </c>
      <c r="L128" s="115" t="s">
        <v>23</v>
      </c>
      <c r="M128" s="115" t="s">
        <v>34729</v>
      </c>
      <c r="N128" s="115" t="s">
        <v>34730</v>
      </c>
      <c r="O128" s="115" t="s">
        <v>23</v>
      </c>
      <c r="P128" s="115" t="s">
        <v>34731</v>
      </c>
      <c r="Q128" s="115" t="s">
        <v>23</v>
      </c>
      <c r="R128" s="115" t="s">
        <v>23</v>
      </c>
      <c r="S128" s="115" t="s">
        <v>23</v>
      </c>
      <c r="T128" s="115" t="s">
        <v>23</v>
      </c>
      <c r="U128" s="115" t="s">
        <v>23</v>
      </c>
      <c r="V128" s="115" t="s">
        <v>23</v>
      </c>
      <c r="W128" s="115" t="s">
        <v>79</v>
      </c>
      <c r="X128" s="115" t="s">
        <v>23</v>
      </c>
      <c r="Y128" s="115" t="s">
        <v>23</v>
      </c>
      <c r="Z128" s="115" t="s">
        <v>23</v>
      </c>
      <c r="AA128" s="115" t="s">
        <v>23</v>
      </c>
      <c r="AB128" s="115" t="s">
        <v>34732</v>
      </c>
      <c r="AC128" s="115" t="s">
        <v>34147</v>
      </c>
      <c r="AD128" s="115" t="s">
        <v>33611</v>
      </c>
      <c r="AE128" s="115" t="s">
        <v>33419</v>
      </c>
      <c r="AF128" s="115" t="s">
        <v>33420</v>
      </c>
      <c r="AG128" s="115" t="s">
        <v>33281</v>
      </c>
      <c r="AH128" s="115" t="s">
        <v>33282</v>
      </c>
      <c r="AI128" s="115" t="s">
        <v>33283</v>
      </c>
      <c r="AJ128" s="115" t="s">
        <v>33282</v>
      </c>
      <c r="AK128" s="116">
        <v>9.0257299330999992</v>
      </c>
      <c r="AL128" s="116">
        <v>105.42025264350001</v>
      </c>
      <c r="AM128" s="115" t="s">
        <v>34149</v>
      </c>
      <c r="AN128" s="115" t="s">
        <v>23</v>
      </c>
      <c r="AO128" s="115" t="s">
        <v>23</v>
      </c>
      <c r="AP128" s="115" t="s">
        <v>33285</v>
      </c>
      <c r="AQ128" s="115" t="s">
        <v>23</v>
      </c>
      <c r="AR128" s="115" t="s">
        <v>23</v>
      </c>
      <c r="AS128" s="115" t="s">
        <v>23</v>
      </c>
      <c r="AT128" s="115" t="s">
        <v>1020</v>
      </c>
      <c r="AU128" s="115" t="s">
        <v>23</v>
      </c>
      <c r="AV128" s="115" t="s">
        <v>23</v>
      </c>
      <c r="AW128" s="115" t="s">
        <v>23</v>
      </c>
      <c r="AX128" s="115" t="s">
        <v>33383</v>
      </c>
      <c r="AY128" s="115" t="s">
        <v>33384</v>
      </c>
      <c r="AZ128" s="115" t="s">
        <v>34733</v>
      </c>
      <c r="BA128" s="115" t="s">
        <v>23</v>
      </c>
      <c r="BB128" s="115" t="s">
        <v>23</v>
      </c>
      <c r="BC128" s="4">
        <f>SUMIFS('Doanh số khách hàng'!$F:$F,'Doanh số khách hàng'!$A:$A,DSKH!$D128)</f>
        <v>97066.666666666672</v>
      </c>
      <c r="BD128" t="str">
        <f>VLOOKUP($BC128,Master!$A:$D,4,1)</f>
        <v>F2</v>
      </c>
      <c r="BE128" t="str">
        <f t="shared" si="2"/>
        <v>OTC</v>
      </c>
      <c r="BF128" t="str">
        <f t="shared" si="3"/>
        <v>Tỉnh Cà Mau-Xã Gành Hào</v>
      </c>
    </row>
    <row r="129" spans="1:58" x14ac:dyDescent="0.3">
      <c r="A129" s="114" t="s">
        <v>34734</v>
      </c>
      <c r="B129" s="115" t="s">
        <v>33266</v>
      </c>
      <c r="C129" s="115" t="s">
        <v>33267</v>
      </c>
      <c r="D129" s="115" t="s">
        <v>22858</v>
      </c>
      <c r="E129" s="115" t="s">
        <v>34735</v>
      </c>
      <c r="F129" s="115" t="s">
        <v>22</v>
      </c>
      <c r="G129" s="115" t="s">
        <v>34736</v>
      </c>
      <c r="H129" s="115" t="s">
        <v>34736</v>
      </c>
      <c r="I129" s="115" t="s">
        <v>34737</v>
      </c>
      <c r="J129" s="115" t="s">
        <v>23</v>
      </c>
      <c r="K129" s="115" t="s">
        <v>33258</v>
      </c>
      <c r="L129" s="115" t="s">
        <v>23</v>
      </c>
      <c r="M129" s="115" t="s">
        <v>34738</v>
      </c>
      <c r="N129" s="115" t="s">
        <v>34739</v>
      </c>
      <c r="O129" s="115" t="s">
        <v>23</v>
      </c>
      <c r="P129" s="115" t="s">
        <v>34740</v>
      </c>
      <c r="Q129" s="115" t="s">
        <v>23</v>
      </c>
      <c r="R129" s="115" t="s">
        <v>23</v>
      </c>
      <c r="S129" s="115" t="s">
        <v>23</v>
      </c>
      <c r="T129" s="115" t="s">
        <v>23</v>
      </c>
      <c r="U129" s="115" t="s">
        <v>23</v>
      </c>
      <c r="V129" s="115" t="s">
        <v>23</v>
      </c>
      <c r="W129" s="115" t="s">
        <v>79</v>
      </c>
      <c r="X129" s="115" t="s">
        <v>23</v>
      </c>
      <c r="Y129" s="115" t="s">
        <v>23</v>
      </c>
      <c r="Z129" s="115" t="s">
        <v>23</v>
      </c>
      <c r="AA129" s="115" t="s">
        <v>23</v>
      </c>
      <c r="AB129" s="115" t="s">
        <v>34741</v>
      </c>
      <c r="AC129" s="115" t="s">
        <v>34742</v>
      </c>
      <c r="AD129" s="115" t="s">
        <v>34743</v>
      </c>
      <c r="AE129" s="115" t="s">
        <v>33922</v>
      </c>
      <c r="AF129" s="115" t="s">
        <v>33923</v>
      </c>
      <c r="AG129" s="115" t="s">
        <v>33281</v>
      </c>
      <c r="AH129" s="115" t="s">
        <v>33282</v>
      </c>
      <c r="AI129" s="115" t="s">
        <v>33283</v>
      </c>
      <c r="AJ129" s="115" t="s">
        <v>33282</v>
      </c>
      <c r="AK129" s="116">
        <v>9.3797162741999998</v>
      </c>
      <c r="AL129" s="116">
        <v>105.712479651</v>
      </c>
      <c r="AM129" s="115" t="s">
        <v>34744</v>
      </c>
      <c r="AN129" s="115" t="s">
        <v>23</v>
      </c>
      <c r="AO129" s="115" t="s">
        <v>23</v>
      </c>
      <c r="AP129" s="115" t="s">
        <v>33285</v>
      </c>
      <c r="AQ129" s="115" t="s">
        <v>23</v>
      </c>
      <c r="AR129" s="115" t="s">
        <v>23</v>
      </c>
      <c r="AS129" s="115" t="s">
        <v>23</v>
      </c>
      <c r="AT129" s="115" t="s">
        <v>23</v>
      </c>
      <c r="AU129" s="115" t="s">
        <v>23</v>
      </c>
      <c r="AV129" s="115" t="s">
        <v>23</v>
      </c>
      <c r="AW129" s="115" t="s">
        <v>23</v>
      </c>
      <c r="AX129" s="115" t="s">
        <v>33383</v>
      </c>
      <c r="AY129" s="115" t="s">
        <v>33384</v>
      </c>
      <c r="AZ129" s="115" t="s">
        <v>34745</v>
      </c>
      <c r="BA129" s="115" t="s">
        <v>33383</v>
      </c>
      <c r="BB129" s="115" t="s">
        <v>33384</v>
      </c>
      <c r="BC129" s="4">
        <f>SUMIFS('Doanh số khách hàng'!$F:$F,'Doanh số khách hàng'!$A:$A,DSKH!$D129)</f>
        <v>189633.33333333334</v>
      </c>
      <c r="BD129" t="str">
        <f>VLOOKUP($BC129,Master!$A:$D,4,1)</f>
        <v>F2</v>
      </c>
      <c r="BE129" t="str">
        <f t="shared" si="2"/>
        <v>OTC</v>
      </c>
      <c r="BF129" t="str">
        <f t="shared" si="3"/>
        <v>Tỉnh Cà Mau-Xã Vĩnh Lợi</v>
      </c>
    </row>
    <row r="130" spans="1:58" x14ac:dyDescent="0.3">
      <c r="A130" s="114" t="s">
        <v>34746</v>
      </c>
      <c r="B130" s="115" t="s">
        <v>33266</v>
      </c>
      <c r="C130" s="115" t="s">
        <v>33267</v>
      </c>
      <c r="D130" s="115" t="s">
        <v>34747</v>
      </c>
      <c r="E130" s="115" t="s">
        <v>34748</v>
      </c>
      <c r="F130" s="115" t="s">
        <v>22</v>
      </c>
      <c r="G130" s="115" t="s">
        <v>34749</v>
      </c>
      <c r="H130" s="115" t="s">
        <v>34749</v>
      </c>
      <c r="I130" s="115" t="s">
        <v>34750</v>
      </c>
      <c r="J130" s="115" t="s">
        <v>23</v>
      </c>
      <c r="K130" s="115" t="s">
        <v>34181</v>
      </c>
      <c r="L130" s="115" t="s">
        <v>23</v>
      </c>
      <c r="M130" s="115" t="s">
        <v>34751</v>
      </c>
      <c r="N130" s="115" t="s">
        <v>34752</v>
      </c>
      <c r="O130" s="115" t="s">
        <v>23</v>
      </c>
      <c r="P130" s="115" t="s">
        <v>23</v>
      </c>
      <c r="Q130" s="115" t="s">
        <v>23</v>
      </c>
      <c r="R130" s="115" t="s">
        <v>23</v>
      </c>
      <c r="S130" s="115" t="s">
        <v>23</v>
      </c>
      <c r="T130" s="115" t="s">
        <v>23</v>
      </c>
      <c r="U130" s="115" t="s">
        <v>23</v>
      </c>
      <c r="V130" s="115" t="s">
        <v>23</v>
      </c>
      <c r="W130" s="115" t="s">
        <v>79</v>
      </c>
      <c r="X130" s="115" t="s">
        <v>23</v>
      </c>
      <c r="Y130" s="115" t="s">
        <v>23</v>
      </c>
      <c r="Z130" s="115" t="s">
        <v>23</v>
      </c>
      <c r="AA130" s="115" t="s">
        <v>23</v>
      </c>
      <c r="AB130" s="115" t="s">
        <v>34753</v>
      </c>
      <c r="AC130" s="115" t="s">
        <v>34754</v>
      </c>
      <c r="AD130" s="115" t="s">
        <v>33278</v>
      </c>
      <c r="AE130" s="115" t="s">
        <v>33501</v>
      </c>
      <c r="AF130" s="115" t="s">
        <v>33502</v>
      </c>
      <c r="AG130" s="115" t="s">
        <v>33281</v>
      </c>
      <c r="AH130" s="115" t="s">
        <v>33282</v>
      </c>
      <c r="AI130" s="115" t="s">
        <v>33283</v>
      </c>
      <c r="AJ130" s="115" t="s">
        <v>33282</v>
      </c>
      <c r="AK130" s="116">
        <v>9.2370664579999993</v>
      </c>
      <c r="AL130" s="116">
        <v>105.4532844</v>
      </c>
      <c r="AM130" s="115" t="s">
        <v>34755</v>
      </c>
      <c r="AN130" s="115" t="s">
        <v>23</v>
      </c>
      <c r="AO130" s="115" t="s">
        <v>23</v>
      </c>
      <c r="AP130" s="115" t="s">
        <v>80</v>
      </c>
      <c r="AQ130" s="115" t="s">
        <v>23</v>
      </c>
      <c r="AR130" s="115" t="s">
        <v>23</v>
      </c>
      <c r="AS130" s="115" t="s">
        <v>23</v>
      </c>
      <c r="AT130" s="115" t="s">
        <v>23</v>
      </c>
      <c r="AU130" s="115" t="s">
        <v>23</v>
      </c>
      <c r="AV130" s="115" t="s">
        <v>23</v>
      </c>
      <c r="AW130" s="115" t="s">
        <v>23</v>
      </c>
      <c r="AX130" s="115" t="s">
        <v>33299</v>
      </c>
      <c r="AY130" s="115" t="s">
        <v>33300</v>
      </c>
      <c r="AZ130" s="115" t="s">
        <v>34756</v>
      </c>
      <c r="BA130" s="115" t="s">
        <v>33302</v>
      </c>
      <c r="BB130" s="115" t="s">
        <v>33303</v>
      </c>
      <c r="BC130" s="4">
        <f>SUMIFS('Doanh số khách hàng'!$F:$F,'Doanh số khách hàng'!$A:$A,DSKH!$D130)</f>
        <v>0</v>
      </c>
      <c r="BD130" t="str">
        <f>VLOOKUP($BC130,Master!$A:$D,4,1)</f>
        <v>F2</v>
      </c>
      <c r="BE130" t="str">
        <f t="shared" si="2"/>
        <v>GT</v>
      </c>
      <c r="BF130" t="str">
        <f t="shared" si="3"/>
        <v>Tỉnh Cà Mau-Phường Giá Rai</v>
      </c>
    </row>
    <row r="131" spans="1:58" x14ac:dyDescent="0.3">
      <c r="A131" s="114" t="s">
        <v>34757</v>
      </c>
      <c r="B131" s="115" t="s">
        <v>33266</v>
      </c>
      <c r="C131" s="115" t="s">
        <v>33267</v>
      </c>
      <c r="D131" s="115" t="s">
        <v>33151</v>
      </c>
      <c r="E131" s="115" t="s">
        <v>34758</v>
      </c>
      <c r="F131" s="115" t="s">
        <v>22</v>
      </c>
      <c r="G131" s="115" t="s">
        <v>34759</v>
      </c>
      <c r="H131" s="115" t="s">
        <v>34759</v>
      </c>
      <c r="I131" s="115" t="s">
        <v>34760</v>
      </c>
      <c r="J131" s="115" t="s">
        <v>23</v>
      </c>
      <c r="K131" s="115" t="s">
        <v>34761</v>
      </c>
      <c r="L131" s="115" t="s">
        <v>23</v>
      </c>
      <c r="M131" s="115" t="s">
        <v>34762</v>
      </c>
      <c r="N131" s="115" t="s">
        <v>34763</v>
      </c>
      <c r="O131" s="115" t="s">
        <v>23</v>
      </c>
      <c r="P131" s="115" t="s">
        <v>34760</v>
      </c>
      <c r="Q131" s="115" t="s">
        <v>23</v>
      </c>
      <c r="R131" s="115" t="s">
        <v>23</v>
      </c>
      <c r="S131" s="115" t="s">
        <v>23</v>
      </c>
      <c r="T131" s="115" t="s">
        <v>23</v>
      </c>
      <c r="U131" s="115" t="s">
        <v>23</v>
      </c>
      <c r="V131" s="115" t="s">
        <v>23</v>
      </c>
      <c r="W131" s="115" t="s">
        <v>79</v>
      </c>
      <c r="X131" s="115" t="s">
        <v>23</v>
      </c>
      <c r="Y131" s="115" t="s">
        <v>23</v>
      </c>
      <c r="Z131" s="115" t="s">
        <v>23</v>
      </c>
      <c r="AA131" s="115" t="s">
        <v>23</v>
      </c>
      <c r="AB131" s="115" t="s">
        <v>34764</v>
      </c>
      <c r="AC131" s="115" t="s">
        <v>34765</v>
      </c>
      <c r="AD131" s="115" t="s">
        <v>33278</v>
      </c>
      <c r="AE131" s="115" t="s">
        <v>33312</v>
      </c>
      <c r="AF131" s="115" t="s">
        <v>33313</v>
      </c>
      <c r="AG131" s="115" t="s">
        <v>33281</v>
      </c>
      <c r="AH131" s="115" t="s">
        <v>33282</v>
      </c>
      <c r="AI131" s="115" t="s">
        <v>33283</v>
      </c>
      <c r="AJ131" s="115" t="s">
        <v>33282</v>
      </c>
      <c r="AK131" s="116">
        <v>9.2795862430000007</v>
      </c>
      <c r="AL131" s="116">
        <v>105.620566</v>
      </c>
      <c r="AM131" s="115" t="s">
        <v>34766</v>
      </c>
      <c r="AN131" s="115" t="s">
        <v>23</v>
      </c>
      <c r="AO131" s="115" t="s">
        <v>33367</v>
      </c>
      <c r="AP131" s="115" t="s">
        <v>33285</v>
      </c>
      <c r="AQ131" s="115" t="s">
        <v>23</v>
      </c>
      <c r="AR131" s="115" t="s">
        <v>23</v>
      </c>
      <c r="AS131" s="115" t="s">
        <v>23</v>
      </c>
      <c r="AT131" s="115" t="s">
        <v>23</v>
      </c>
      <c r="AU131" s="115" t="s">
        <v>23</v>
      </c>
      <c r="AV131" s="115" t="s">
        <v>23</v>
      </c>
      <c r="AW131" s="115" t="s">
        <v>23</v>
      </c>
      <c r="AX131" s="115" t="s">
        <v>33383</v>
      </c>
      <c r="AY131" s="115" t="s">
        <v>33384</v>
      </c>
      <c r="AZ131" s="115" t="s">
        <v>34767</v>
      </c>
      <c r="BA131" s="115" t="s">
        <v>1021</v>
      </c>
      <c r="BB131" s="115" t="s">
        <v>1021</v>
      </c>
      <c r="BC131" s="4">
        <f>SUMIFS('Doanh số khách hàng'!$F:$F,'Doanh số khách hàng'!$A:$A,DSKH!$D131)</f>
        <v>519906.66666666669</v>
      </c>
      <c r="BD131" t="str">
        <f>VLOOKUP($BC131,Master!$A:$D,4,1)</f>
        <v>F4</v>
      </c>
      <c r="BE131" t="str">
        <f t="shared" si="2"/>
        <v>OTC</v>
      </c>
      <c r="BF131" t="str">
        <f t="shared" si="3"/>
        <v>Tỉnh Cà Mau-Xã Hòa Bình</v>
      </c>
    </row>
    <row r="132" spans="1:58" x14ac:dyDescent="0.3">
      <c r="A132" s="114" t="s">
        <v>34768</v>
      </c>
      <c r="B132" s="115" t="s">
        <v>33266</v>
      </c>
      <c r="C132" s="115" t="s">
        <v>33267</v>
      </c>
      <c r="D132" s="115" t="s">
        <v>34769</v>
      </c>
      <c r="E132" s="115" t="s">
        <v>34770</v>
      </c>
      <c r="F132" s="115" t="s">
        <v>22</v>
      </c>
      <c r="G132" s="115" t="s">
        <v>34771</v>
      </c>
      <c r="H132" s="115" t="s">
        <v>34771</v>
      </c>
      <c r="I132" s="115" t="s">
        <v>23</v>
      </c>
      <c r="J132" s="115" t="s">
        <v>23</v>
      </c>
      <c r="K132" s="115" t="s">
        <v>33677</v>
      </c>
      <c r="L132" s="115" t="s">
        <v>23</v>
      </c>
      <c r="M132" s="115" t="s">
        <v>34772</v>
      </c>
      <c r="N132" s="115" t="s">
        <v>34773</v>
      </c>
      <c r="O132" s="115" t="s">
        <v>23</v>
      </c>
      <c r="P132" s="115" t="s">
        <v>23</v>
      </c>
      <c r="Q132" s="115" t="s">
        <v>23</v>
      </c>
      <c r="R132" s="115" t="s">
        <v>23</v>
      </c>
      <c r="S132" s="115" t="s">
        <v>23</v>
      </c>
      <c r="T132" s="115" t="s">
        <v>23</v>
      </c>
      <c r="U132" s="115" t="s">
        <v>23</v>
      </c>
      <c r="V132" s="115" t="s">
        <v>23</v>
      </c>
      <c r="W132" s="115" t="s">
        <v>79</v>
      </c>
      <c r="X132" s="115" t="s">
        <v>23</v>
      </c>
      <c r="Y132" s="115" t="s">
        <v>23</v>
      </c>
      <c r="Z132" s="115" t="s">
        <v>23</v>
      </c>
      <c r="AA132" s="115" t="s">
        <v>23</v>
      </c>
      <c r="AB132" s="115" t="s">
        <v>34774</v>
      </c>
      <c r="AC132" s="115" t="s">
        <v>34775</v>
      </c>
      <c r="AD132" s="115" t="s">
        <v>34776</v>
      </c>
      <c r="AE132" s="115" t="s">
        <v>33338</v>
      </c>
      <c r="AF132" s="115" t="s">
        <v>33339</v>
      </c>
      <c r="AG132" s="115" t="s">
        <v>33281</v>
      </c>
      <c r="AH132" s="115" t="s">
        <v>33282</v>
      </c>
      <c r="AI132" s="115" t="s">
        <v>33283</v>
      </c>
      <c r="AJ132" s="115" t="s">
        <v>33282</v>
      </c>
      <c r="AK132" s="116">
        <v>9.2887705772999993</v>
      </c>
      <c r="AL132" s="116">
        <v>105.7244737099</v>
      </c>
      <c r="AM132" s="115" t="s">
        <v>34777</v>
      </c>
      <c r="AN132" s="115" t="s">
        <v>23</v>
      </c>
      <c r="AO132" s="115" t="s">
        <v>33327</v>
      </c>
      <c r="AP132" s="115" t="s">
        <v>80</v>
      </c>
      <c r="AQ132" s="115" t="s">
        <v>23</v>
      </c>
      <c r="AR132" s="115" t="s">
        <v>23</v>
      </c>
      <c r="AS132" s="115" t="s">
        <v>23</v>
      </c>
      <c r="AT132" s="115" t="s">
        <v>1020</v>
      </c>
      <c r="AU132" s="115" t="s">
        <v>23</v>
      </c>
      <c r="AV132" s="115" t="s">
        <v>33452</v>
      </c>
      <c r="AW132" s="115" t="s">
        <v>23</v>
      </c>
      <c r="AX132" s="115" t="s">
        <v>33299</v>
      </c>
      <c r="AY132" s="115" t="s">
        <v>33300</v>
      </c>
      <c r="AZ132" s="115" t="s">
        <v>34778</v>
      </c>
      <c r="BA132" s="115" t="s">
        <v>1021</v>
      </c>
      <c r="BB132" s="115" t="s">
        <v>1021</v>
      </c>
      <c r="BC132" s="4">
        <f>SUMIFS('Doanh số khách hàng'!$F:$F,'Doanh số khách hàng'!$A:$A,DSKH!$D132)</f>
        <v>0</v>
      </c>
      <c r="BD132" t="str">
        <f>VLOOKUP($BC132,Master!$A:$D,4,1)</f>
        <v>F2</v>
      </c>
      <c r="BE132" t="str">
        <f t="shared" ref="BE132:BE195" si="4">TRIM(LEFT($AP132,FIND("-",$AP132,1)-1))</f>
        <v>GT</v>
      </c>
      <c r="BF132" t="str">
        <f t="shared" ref="BF132:BF195" si="5">AH132&amp;"-"&amp;AF132</f>
        <v>Tỉnh Cà Mau-Phường Bạc Liêu</v>
      </c>
    </row>
    <row r="133" spans="1:58" x14ac:dyDescent="0.3">
      <c r="A133" s="114" t="s">
        <v>34779</v>
      </c>
      <c r="B133" s="115" t="s">
        <v>33266</v>
      </c>
      <c r="C133" s="115" t="s">
        <v>33267</v>
      </c>
      <c r="D133" s="115" t="s">
        <v>34780</v>
      </c>
      <c r="E133" s="115" t="s">
        <v>34781</v>
      </c>
      <c r="F133" s="115" t="s">
        <v>22</v>
      </c>
      <c r="G133" s="115" t="s">
        <v>34782</v>
      </c>
      <c r="H133" s="115" t="s">
        <v>34782</v>
      </c>
      <c r="I133" s="115" t="s">
        <v>23</v>
      </c>
      <c r="J133" s="115" t="s">
        <v>23</v>
      </c>
      <c r="K133" s="115" t="s">
        <v>34329</v>
      </c>
      <c r="L133" s="115" t="s">
        <v>23</v>
      </c>
      <c r="M133" s="115" t="s">
        <v>34783</v>
      </c>
      <c r="N133" s="115" t="s">
        <v>34784</v>
      </c>
      <c r="O133" s="115" t="s">
        <v>23</v>
      </c>
      <c r="P133" s="115" t="s">
        <v>23</v>
      </c>
      <c r="Q133" s="115" t="s">
        <v>23</v>
      </c>
      <c r="R133" s="115" t="s">
        <v>23</v>
      </c>
      <c r="S133" s="115" t="s">
        <v>23</v>
      </c>
      <c r="T133" s="115" t="s">
        <v>23</v>
      </c>
      <c r="U133" s="115" t="s">
        <v>23</v>
      </c>
      <c r="V133" s="115" t="s">
        <v>23</v>
      </c>
      <c r="W133" s="115" t="s">
        <v>79</v>
      </c>
      <c r="X133" s="115" t="s">
        <v>23</v>
      </c>
      <c r="Y133" s="115" t="s">
        <v>23</v>
      </c>
      <c r="Z133" s="115" t="s">
        <v>23</v>
      </c>
      <c r="AA133" s="115" t="s">
        <v>23</v>
      </c>
      <c r="AB133" s="115" t="s">
        <v>34785</v>
      </c>
      <c r="AC133" s="115" t="s">
        <v>34786</v>
      </c>
      <c r="AD133" s="115" t="s">
        <v>34787</v>
      </c>
      <c r="AE133" s="115" t="s">
        <v>33501</v>
      </c>
      <c r="AF133" s="115" t="s">
        <v>33502</v>
      </c>
      <c r="AG133" s="115" t="s">
        <v>33281</v>
      </c>
      <c r="AH133" s="115" t="s">
        <v>33282</v>
      </c>
      <c r="AI133" s="115" t="s">
        <v>33283</v>
      </c>
      <c r="AJ133" s="115" t="s">
        <v>33282</v>
      </c>
      <c r="AK133" s="116">
        <v>9.2354255562999992</v>
      </c>
      <c r="AL133" s="116">
        <v>105.45644976360001</v>
      </c>
      <c r="AM133" s="115" t="s">
        <v>34788</v>
      </c>
      <c r="AN133" s="115" t="s">
        <v>23</v>
      </c>
      <c r="AO133" s="115" t="s">
        <v>33327</v>
      </c>
      <c r="AP133" s="115" t="s">
        <v>33787</v>
      </c>
      <c r="AQ133" s="115" t="s">
        <v>23</v>
      </c>
      <c r="AR133" s="115" t="s">
        <v>23</v>
      </c>
      <c r="AS133" s="115" t="s">
        <v>23</v>
      </c>
      <c r="AT133" s="115" t="s">
        <v>23</v>
      </c>
      <c r="AU133" s="115" t="s">
        <v>23</v>
      </c>
      <c r="AV133" s="115" t="s">
        <v>23</v>
      </c>
      <c r="AW133" s="115" t="s">
        <v>23</v>
      </c>
      <c r="AX133" s="115" t="s">
        <v>33299</v>
      </c>
      <c r="AY133" s="115" t="s">
        <v>33300</v>
      </c>
      <c r="AZ133" s="115" t="s">
        <v>34789</v>
      </c>
      <c r="BA133" s="115" t="s">
        <v>1021</v>
      </c>
      <c r="BB133" s="115" t="s">
        <v>1021</v>
      </c>
      <c r="BC133" s="4">
        <f>SUMIFS('Doanh số khách hàng'!$F:$F,'Doanh số khách hàng'!$A:$A,DSKH!$D133)</f>
        <v>0</v>
      </c>
      <c r="BD133" t="str">
        <f>VLOOKUP($BC133,Master!$A:$D,4,1)</f>
        <v>F2</v>
      </c>
      <c r="BE133" t="str">
        <f t="shared" si="4"/>
        <v>GT</v>
      </c>
      <c r="BF133" t="str">
        <f t="shared" si="5"/>
        <v>Tỉnh Cà Mau-Phường Giá Rai</v>
      </c>
    </row>
    <row r="134" spans="1:58" x14ac:dyDescent="0.3">
      <c r="A134" s="114" t="s">
        <v>34790</v>
      </c>
      <c r="B134" s="115" t="s">
        <v>33266</v>
      </c>
      <c r="C134" s="115" t="s">
        <v>33267</v>
      </c>
      <c r="D134" s="115" t="s">
        <v>25600</v>
      </c>
      <c r="E134" s="115" t="s">
        <v>34791</v>
      </c>
      <c r="F134" s="115" t="s">
        <v>22</v>
      </c>
      <c r="G134" s="115" t="s">
        <v>34792</v>
      </c>
      <c r="H134" s="115" t="s">
        <v>34792</v>
      </c>
      <c r="I134" s="115" t="s">
        <v>34793</v>
      </c>
      <c r="J134" s="115" t="s">
        <v>23</v>
      </c>
      <c r="K134" s="115" t="s">
        <v>34404</v>
      </c>
      <c r="L134" s="115" t="s">
        <v>23</v>
      </c>
      <c r="M134" s="115" t="s">
        <v>34794</v>
      </c>
      <c r="N134" s="115" t="s">
        <v>33609</v>
      </c>
      <c r="O134" s="115" t="s">
        <v>23</v>
      </c>
      <c r="P134" s="115" t="s">
        <v>34793</v>
      </c>
      <c r="Q134" s="115" t="s">
        <v>23</v>
      </c>
      <c r="R134" s="115" t="s">
        <v>23</v>
      </c>
      <c r="S134" s="115" t="s">
        <v>23</v>
      </c>
      <c r="T134" s="115" t="s">
        <v>23</v>
      </c>
      <c r="U134" s="115" t="s">
        <v>23</v>
      </c>
      <c r="V134" s="115" t="s">
        <v>23</v>
      </c>
      <c r="W134" s="115" t="s">
        <v>79</v>
      </c>
      <c r="X134" s="115" t="s">
        <v>23</v>
      </c>
      <c r="Y134" s="115" t="s">
        <v>23</v>
      </c>
      <c r="Z134" s="115" t="s">
        <v>23</v>
      </c>
      <c r="AA134" s="115" t="s">
        <v>23</v>
      </c>
      <c r="AB134" s="115" t="s">
        <v>34795</v>
      </c>
      <c r="AC134" s="115" t="s">
        <v>33820</v>
      </c>
      <c r="AD134" s="115" t="s">
        <v>34796</v>
      </c>
      <c r="AE134" s="115" t="s">
        <v>33822</v>
      </c>
      <c r="AF134" s="115" t="s">
        <v>33823</v>
      </c>
      <c r="AG134" s="115" t="s">
        <v>33281</v>
      </c>
      <c r="AH134" s="115" t="s">
        <v>33282</v>
      </c>
      <c r="AI134" s="115" t="s">
        <v>33283</v>
      </c>
      <c r="AJ134" s="115" t="s">
        <v>33282</v>
      </c>
      <c r="AK134" s="116">
        <v>9.3122877448000008</v>
      </c>
      <c r="AL134" s="116">
        <v>105.4920818657</v>
      </c>
      <c r="AM134" s="115" t="s">
        <v>34410</v>
      </c>
      <c r="AN134" s="115" t="s">
        <v>23</v>
      </c>
      <c r="AO134" s="115" t="s">
        <v>23</v>
      </c>
      <c r="AP134" s="115" t="s">
        <v>33285</v>
      </c>
      <c r="AQ134" s="115" t="s">
        <v>23</v>
      </c>
      <c r="AR134" s="115" t="s">
        <v>23</v>
      </c>
      <c r="AS134" s="115" t="s">
        <v>23</v>
      </c>
      <c r="AT134" s="115" t="s">
        <v>23</v>
      </c>
      <c r="AU134" s="115" t="s">
        <v>23</v>
      </c>
      <c r="AV134" s="115" t="s">
        <v>23</v>
      </c>
      <c r="AW134" s="115" t="s">
        <v>23</v>
      </c>
      <c r="AX134" s="115" t="s">
        <v>33383</v>
      </c>
      <c r="AY134" s="115" t="s">
        <v>33384</v>
      </c>
      <c r="AZ134" s="115" t="s">
        <v>34797</v>
      </c>
      <c r="BA134" s="115" t="s">
        <v>33383</v>
      </c>
      <c r="BB134" s="115" t="s">
        <v>33384</v>
      </c>
      <c r="BC134" s="4">
        <f>SUMIFS('Doanh số khách hàng'!$F:$F,'Doanh số khách hàng'!$A:$A,DSKH!$D134)</f>
        <v>1631233.3333333333</v>
      </c>
      <c r="BD134" t="str">
        <f>VLOOKUP($BC134,Master!$A:$D,4,1)</f>
        <v>F4</v>
      </c>
      <c r="BE134" t="str">
        <f t="shared" si="4"/>
        <v>OTC</v>
      </c>
      <c r="BF134" t="str">
        <f t="shared" si="5"/>
        <v>Tỉnh Cà Mau-Phường Láng Tròn</v>
      </c>
    </row>
    <row r="135" spans="1:58" x14ac:dyDescent="0.3">
      <c r="A135" s="114" t="s">
        <v>34798</v>
      </c>
      <c r="B135" s="115" t="s">
        <v>33266</v>
      </c>
      <c r="C135" s="115" t="s">
        <v>33267</v>
      </c>
      <c r="D135" s="115" t="s">
        <v>33152</v>
      </c>
      <c r="E135" s="115" t="s">
        <v>34799</v>
      </c>
      <c r="F135" s="115" t="s">
        <v>22</v>
      </c>
      <c r="G135" s="115" t="s">
        <v>34800</v>
      </c>
      <c r="H135" s="115" t="s">
        <v>34800</v>
      </c>
      <c r="I135" s="115" t="s">
        <v>34801</v>
      </c>
      <c r="J135" s="115" t="s">
        <v>23</v>
      </c>
      <c r="K135" s="115" t="s">
        <v>33496</v>
      </c>
      <c r="L135" s="115" t="s">
        <v>23</v>
      </c>
      <c r="M135" s="115" t="s">
        <v>34802</v>
      </c>
      <c r="N135" s="115" t="s">
        <v>23</v>
      </c>
      <c r="O135" s="115" t="s">
        <v>23</v>
      </c>
      <c r="P135" s="115" t="s">
        <v>34801</v>
      </c>
      <c r="Q135" s="115" t="s">
        <v>23</v>
      </c>
      <c r="R135" s="115" t="s">
        <v>23</v>
      </c>
      <c r="S135" s="115" t="s">
        <v>23</v>
      </c>
      <c r="T135" s="115" t="s">
        <v>23</v>
      </c>
      <c r="U135" s="115" t="s">
        <v>23</v>
      </c>
      <c r="V135" s="115" t="s">
        <v>23</v>
      </c>
      <c r="W135" s="115" t="s">
        <v>79</v>
      </c>
      <c r="X135" s="115" t="s">
        <v>23</v>
      </c>
      <c r="Y135" s="115" t="s">
        <v>23</v>
      </c>
      <c r="Z135" s="115" t="s">
        <v>23</v>
      </c>
      <c r="AA135" s="115" t="s">
        <v>23</v>
      </c>
      <c r="AB135" s="115" t="s">
        <v>34803</v>
      </c>
      <c r="AC135" s="115" t="s">
        <v>34804</v>
      </c>
      <c r="AD135" s="115" t="s">
        <v>33612</v>
      </c>
      <c r="AE135" s="115" t="s">
        <v>33279</v>
      </c>
      <c r="AF135" s="115" t="s">
        <v>33280</v>
      </c>
      <c r="AG135" s="115" t="s">
        <v>33281</v>
      </c>
      <c r="AH135" s="115" t="s">
        <v>33282</v>
      </c>
      <c r="AI135" s="115" t="s">
        <v>33283</v>
      </c>
      <c r="AJ135" s="115" t="s">
        <v>33282</v>
      </c>
      <c r="AK135" s="116">
        <v>9.2051583150000003</v>
      </c>
      <c r="AL135" s="116">
        <v>105.3524937</v>
      </c>
      <c r="AM135" s="115" t="s">
        <v>33298</v>
      </c>
      <c r="AN135" s="115" t="s">
        <v>23</v>
      </c>
      <c r="AO135" s="115" t="s">
        <v>33256</v>
      </c>
      <c r="AP135" s="115" t="s">
        <v>80</v>
      </c>
      <c r="AQ135" s="115" t="s">
        <v>23</v>
      </c>
      <c r="AR135" s="115" t="s">
        <v>23</v>
      </c>
      <c r="AS135" s="115" t="s">
        <v>23</v>
      </c>
      <c r="AT135" s="115" t="s">
        <v>23</v>
      </c>
      <c r="AU135" s="115" t="s">
        <v>23</v>
      </c>
      <c r="AV135" s="115" t="s">
        <v>23</v>
      </c>
      <c r="AW135" s="115" t="s">
        <v>23</v>
      </c>
      <c r="AX135" s="115" t="s">
        <v>33299</v>
      </c>
      <c r="AY135" s="115" t="s">
        <v>33300</v>
      </c>
      <c r="AZ135" s="115" t="s">
        <v>34805</v>
      </c>
      <c r="BA135" s="115" t="s">
        <v>33302</v>
      </c>
      <c r="BB135" s="115" t="s">
        <v>33303</v>
      </c>
      <c r="BC135" s="4">
        <f>SUMIFS('Doanh số khách hàng'!$F:$F,'Doanh số khách hàng'!$A:$A,DSKH!$D135)</f>
        <v>78200</v>
      </c>
      <c r="BD135" t="str">
        <f>VLOOKUP($BC135,Master!$A:$D,4,1)</f>
        <v>F2</v>
      </c>
      <c r="BE135" t="str">
        <f t="shared" si="4"/>
        <v>GT</v>
      </c>
      <c r="BF135" t="str">
        <f t="shared" si="5"/>
        <v>Tỉnh Cà Mau-Xã Phong Thạnh</v>
      </c>
    </row>
    <row r="136" spans="1:58" x14ac:dyDescent="0.3">
      <c r="A136" s="114" t="s">
        <v>34806</v>
      </c>
      <c r="B136" s="115" t="s">
        <v>33266</v>
      </c>
      <c r="C136" s="115" t="s">
        <v>33267</v>
      </c>
      <c r="D136" s="115" t="s">
        <v>34807</v>
      </c>
      <c r="E136" s="115" t="s">
        <v>34808</v>
      </c>
      <c r="F136" s="115" t="s">
        <v>22</v>
      </c>
      <c r="G136" s="115" t="s">
        <v>34809</v>
      </c>
      <c r="H136" s="115" t="s">
        <v>34809</v>
      </c>
      <c r="I136" s="115" t="s">
        <v>23</v>
      </c>
      <c r="J136" s="115" t="s">
        <v>23</v>
      </c>
      <c r="K136" s="115" t="s">
        <v>33618</v>
      </c>
      <c r="L136" s="115" t="s">
        <v>23</v>
      </c>
      <c r="M136" s="115" t="s">
        <v>34810</v>
      </c>
      <c r="N136" s="115" t="s">
        <v>34811</v>
      </c>
      <c r="O136" s="115" t="s">
        <v>23</v>
      </c>
      <c r="P136" s="115" t="s">
        <v>23</v>
      </c>
      <c r="Q136" s="115" t="s">
        <v>23</v>
      </c>
      <c r="R136" s="115" t="s">
        <v>23</v>
      </c>
      <c r="S136" s="115" t="s">
        <v>23</v>
      </c>
      <c r="T136" s="115" t="s">
        <v>23</v>
      </c>
      <c r="U136" s="115" t="s">
        <v>23</v>
      </c>
      <c r="V136" s="115" t="s">
        <v>23</v>
      </c>
      <c r="W136" s="115" t="s">
        <v>79</v>
      </c>
      <c r="X136" s="115" t="s">
        <v>23</v>
      </c>
      <c r="Y136" s="115" t="s">
        <v>23</v>
      </c>
      <c r="Z136" s="115" t="s">
        <v>23</v>
      </c>
      <c r="AA136" s="115" t="s">
        <v>23</v>
      </c>
      <c r="AB136" s="115" t="s">
        <v>34812</v>
      </c>
      <c r="AC136" s="115" t="s">
        <v>33405</v>
      </c>
      <c r="AD136" s="115" t="s">
        <v>33526</v>
      </c>
      <c r="AE136" s="115" t="s">
        <v>33527</v>
      </c>
      <c r="AF136" s="115" t="s">
        <v>33528</v>
      </c>
      <c r="AG136" s="115" t="s">
        <v>33281</v>
      </c>
      <c r="AH136" s="115" t="s">
        <v>33282</v>
      </c>
      <c r="AI136" s="115" t="s">
        <v>33283</v>
      </c>
      <c r="AJ136" s="115" t="s">
        <v>33282</v>
      </c>
      <c r="AK136" s="116">
        <v>9.5651537056000002</v>
      </c>
      <c r="AL136" s="116">
        <v>105.4486175823</v>
      </c>
      <c r="AM136" s="115" t="s">
        <v>34813</v>
      </c>
      <c r="AN136" s="115" t="s">
        <v>23</v>
      </c>
      <c r="AO136" s="115" t="s">
        <v>33327</v>
      </c>
      <c r="AP136" s="115" t="s">
        <v>34460</v>
      </c>
      <c r="AQ136" s="115" t="s">
        <v>23</v>
      </c>
      <c r="AR136" s="115" t="s">
        <v>23</v>
      </c>
      <c r="AS136" s="115" t="s">
        <v>23</v>
      </c>
      <c r="AT136" s="115" t="s">
        <v>1020</v>
      </c>
      <c r="AU136" s="115" t="s">
        <v>23</v>
      </c>
      <c r="AV136" s="115" t="s">
        <v>33452</v>
      </c>
      <c r="AW136" s="115" t="s">
        <v>23</v>
      </c>
      <c r="AX136" s="115" t="s">
        <v>33315</v>
      </c>
      <c r="AY136" s="115" t="s">
        <v>33316</v>
      </c>
      <c r="AZ136" s="115" t="s">
        <v>34814</v>
      </c>
      <c r="BA136" s="115" t="s">
        <v>1021</v>
      </c>
      <c r="BB136" s="115" t="s">
        <v>1021</v>
      </c>
      <c r="BC136" s="4">
        <f>SUMIFS('Doanh số khách hàng'!$F:$F,'Doanh số khách hàng'!$A:$A,DSKH!$D136)</f>
        <v>0</v>
      </c>
      <c r="BD136" t="str">
        <f>VLOOKUP($BC136,Master!$A:$D,4,1)</f>
        <v>F2</v>
      </c>
      <c r="BE136" t="str">
        <f t="shared" si="4"/>
        <v>GT</v>
      </c>
      <c r="BF136" t="str">
        <f t="shared" si="5"/>
        <v>Tỉnh Cà Mau-Xã Hồng Dân</v>
      </c>
    </row>
    <row r="137" spans="1:58" x14ac:dyDescent="0.3">
      <c r="A137" s="114" t="s">
        <v>34815</v>
      </c>
      <c r="B137" s="115" t="s">
        <v>33266</v>
      </c>
      <c r="C137" s="115" t="s">
        <v>33267</v>
      </c>
      <c r="D137" s="115" t="s">
        <v>20664</v>
      </c>
      <c r="E137" s="115" t="s">
        <v>34816</v>
      </c>
      <c r="F137" s="115" t="s">
        <v>22</v>
      </c>
      <c r="G137" s="115" t="s">
        <v>34817</v>
      </c>
      <c r="H137" s="115" t="s">
        <v>34817</v>
      </c>
      <c r="I137" s="115" t="s">
        <v>34818</v>
      </c>
      <c r="J137" s="115" t="s">
        <v>23</v>
      </c>
      <c r="K137" s="115" t="s">
        <v>34181</v>
      </c>
      <c r="L137" s="115" t="s">
        <v>23</v>
      </c>
      <c r="M137" s="115" t="s">
        <v>34819</v>
      </c>
      <c r="N137" s="115" t="s">
        <v>33975</v>
      </c>
      <c r="O137" s="115" t="s">
        <v>23</v>
      </c>
      <c r="P137" s="115" t="s">
        <v>34818</v>
      </c>
      <c r="Q137" s="115" t="s">
        <v>23</v>
      </c>
      <c r="R137" s="115" t="s">
        <v>23</v>
      </c>
      <c r="S137" s="115" t="s">
        <v>23</v>
      </c>
      <c r="T137" s="115" t="s">
        <v>23</v>
      </c>
      <c r="U137" s="115" t="s">
        <v>23</v>
      </c>
      <c r="V137" s="115" t="s">
        <v>23</v>
      </c>
      <c r="W137" s="115" t="s">
        <v>79</v>
      </c>
      <c r="X137" s="115" t="s">
        <v>23</v>
      </c>
      <c r="Y137" s="115" t="s">
        <v>23</v>
      </c>
      <c r="Z137" s="115" t="s">
        <v>23</v>
      </c>
      <c r="AA137" s="115" t="s">
        <v>23</v>
      </c>
      <c r="AB137" s="115" t="s">
        <v>34820</v>
      </c>
      <c r="AC137" s="115" t="s">
        <v>33499</v>
      </c>
      <c r="AD137" s="115" t="s">
        <v>33297</v>
      </c>
      <c r="AE137" s="115" t="s">
        <v>33501</v>
      </c>
      <c r="AF137" s="115" t="s">
        <v>33502</v>
      </c>
      <c r="AG137" s="115" t="s">
        <v>33281</v>
      </c>
      <c r="AH137" s="115" t="s">
        <v>33282</v>
      </c>
      <c r="AI137" s="115" t="s">
        <v>33283</v>
      </c>
      <c r="AJ137" s="115" t="s">
        <v>33282</v>
      </c>
      <c r="AK137" s="116">
        <v>9.2383546919999997</v>
      </c>
      <c r="AL137" s="116">
        <v>105.4588297</v>
      </c>
      <c r="AM137" s="115" t="s">
        <v>34335</v>
      </c>
      <c r="AN137" s="115" t="s">
        <v>23</v>
      </c>
      <c r="AO137" s="115" t="s">
        <v>33256</v>
      </c>
      <c r="AP137" s="115" t="s">
        <v>33422</v>
      </c>
      <c r="AQ137" s="115" t="s">
        <v>23</v>
      </c>
      <c r="AR137" s="115" t="s">
        <v>23</v>
      </c>
      <c r="AS137" s="115" t="s">
        <v>23</v>
      </c>
      <c r="AT137" s="115" t="s">
        <v>23</v>
      </c>
      <c r="AU137" s="115" t="s">
        <v>23</v>
      </c>
      <c r="AV137" s="115" t="s">
        <v>23</v>
      </c>
      <c r="AW137" s="115" t="s">
        <v>23</v>
      </c>
      <c r="AX137" s="115" t="s">
        <v>33299</v>
      </c>
      <c r="AY137" s="115" t="s">
        <v>33300</v>
      </c>
      <c r="AZ137" s="115" t="s">
        <v>34821</v>
      </c>
      <c r="BA137" s="115" t="s">
        <v>33302</v>
      </c>
      <c r="BB137" s="115" t="s">
        <v>33303</v>
      </c>
      <c r="BC137" s="4">
        <f>SUMIFS('Doanh số khách hàng'!$F:$F,'Doanh số khách hàng'!$A:$A,DSKH!$D137)</f>
        <v>847730</v>
      </c>
      <c r="BD137" t="str">
        <f>VLOOKUP($BC137,Master!$A:$D,4,1)</f>
        <v>F4</v>
      </c>
      <c r="BE137" t="str">
        <f t="shared" si="4"/>
        <v>GT</v>
      </c>
      <c r="BF137" t="str">
        <f t="shared" si="5"/>
        <v>Tỉnh Cà Mau-Phường Giá Rai</v>
      </c>
    </row>
    <row r="138" spans="1:58" x14ac:dyDescent="0.3">
      <c r="A138" s="114" t="s">
        <v>34822</v>
      </c>
      <c r="B138" s="115" t="s">
        <v>33266</v>
      </c>
      <c r="C138" s="115" t="s">
        <v>33267</v>
      </c>
      <c r="D138" s="115" t="s">
        <v>34823</v>
      </c>
      <c r="E138" s="115" t="s">
        <v>34824</v>
      </c>
      <c r="F138" s="115" t="s">
        <v>22</v>
      </c>
      <c r="G138" s="115" t="s">
        <v>34825</v>
      </c>
      <c r="H138" s="115" t="s">
        <v>34825</v>
      </c>
      <c r="I138" s="115" t="s">
        <v>23</v>
      </c>
      <c r="J138" s="115" t="s">
        <v>23</v>
      </c>
      <c r="K138" s="115" t="s">
        <v>34826</v>
      </c>
      <c r="L138" s="115" t="s">
        <v>23</v>
      </c>
      <c r="M138" s="115" t="s">
        <v>34827</v>
      </c>
      <c r="N138" s="115" t="s">
        <v>23</v>
      </c>
      <c r="O138" s="115" t="s">
        <v>23</v>
      </c>
      <c r="P138" s="115" t="s">
        <v>23</v>
      </c>
      <c r="Q138" s="115" t="s">
        <v>23</v>
      </c>
      <c r="R138" s="115" t="s">
        <v>23</v>
      </c>
      <c r="S138" s="115" t="s">
        <v>23</v>
      </c>
      <c r="T138" s="115" t="s">
        <v>23</v>
      </c>
      <c r="U138" s="115" t="s">
        <v>23</v>
      </c>
      <c r="V138" s="115" t="s">
        <v>23</v>
      </c>
      <c r="W138" s="115" t="s">
        <v>79</v>
      </c>
      <c r="X138" s="115" t="s">
        <v>23</v>
      </c>
      <c r="Y138" s="115" t="s">
        <v>23</v>
      </c>
      <c r="Z138" s="115" t="s">
        <v>23</v>
      </c>
      <c r="AA138" s="115" t="s">
        <v>23</v>
      </c>
      <c r="AB138" s="115" t="s">
        <v>34828</v>
      </c>
      <c r="AC138" s="115" t="s">
        <v>34829</v>
      </c>
      <c r="AD138" s="115" t="s">
        <v>34830</v>
      </c>
      <c r="AE138" s="115" t="s">
        <v>33312</v>
      </c>
      <c r="AF138" s="115" t="s">
        <v>33313</v>
      </c>
      <c r="AG138" s="115" t="s">
        <v>33281</v>
      </c>
      <c r="AH138" s="115" t="s">
        <v>33282</v>
      </c>
      <c r="AI138" s="115" t="s">
        <v>33283</v>
      </c>
      <c r="AJ138" s="115" t="s">
        <v>33282</v>
      </c>
      <c r="AK138" s="116">
        <v>9.2823690035999995</v>
      </c>
      <c r="AL138" s="116">
        <v>105.62476638699999</v>
      </c>
      <c r="AM138" s="115" t="s">
        <v>34831</v>
      </c>
      <c r="AN138" s="115" t="s">
        <v>23</v>
      </c>
      <c r="AO138" s="115" t="s">
        <v>33327</v>
      </c>
      <c r="AP138" s="115" t="s">
        <v>33422</v>
      </c>
      <c r="AQ138" s="115" t="s">
        <v>23</v>
      </c>
      <c r="AR138" s="115" t="s">
        <v>23</v>
      </c>
      <c r="AS138" s="115" t="s">
        <v>23</v>
      </c>
      <c r="AT138" s="115" t="s">
        <v>1020</v>
      </c>
      <c r="AU138" s="115" t="s">
        <v>23</v>
      </c>
      <c r="AV138" s="115" t="s">
        <v>33452</v>
      </c>
      <c r="AW138" s="115" t="s">
        <v>23</v>
      </c>
      <c r="AX138" s="115" t="s">
        <v>33315</v>
      </c>
      <c r="AY138" s="115" t="s">
        <v>33316</v>
      </c>
      <c r="AZ138" s="115" t="s">
        <v>34832</v>
      </c>
      <c r="BA138" s="115" t="s">
        <v>1021</v>
      </c>
      <c r="BB138" s="115" t="s">
        <v>1021</v>
      </c>
      <c r="BC138" s="4">
        <f>SUMIFS('Doanh số khách hàng'!$F:$F,'Doanh số khách hàng'!$A:$A,DSKH!$D138)</f>
        <v>0</v>
      </c>
      <c r="BD138" t="str">
        <f>VLOOKUP($BC138,Master!$A:$D,4,1)</f>
        <v>F2</v>
      </c>
      <c r="BE138" t="str">
        <f t="shared" si="4"/>
        <v>GT</v>
      </c>
      <c r="BF138" t="str">
        <f t="shared" si="5"/>
        <v>Tỉnh Cà Mau-Xã Hòa Bình</v>
      </c>
    </row>
    <row r="139" spans="1:58" x14ac:dyDescent="0.3">
      <c r="A139" s="114" t="s">
        <v>34833</v>
      </c>
      <c r="B139" s="115" t="s">
        <v>33266</v>
      </c>
      <c r="C139" s="115" t="s">
        <v>33267</v>
      </c>
      <c r="D139" s="115" t="s">
        <v>34834</v>
      </c>
      <c r="E139" s="115" t="s">
        <v>34835</v>
      </c>
      <c r="F139" s="115" t="s">
        <v>22</v>
      </c>
      <c r="G139" s="115" t="s">
        <v>34836</v>
      </c>
      <c r="H139" s="115" t="s">
        <v>34836</v>
      </c>
      <c r="I139" s="115" t="s">
        <v>23</v>
      </c>
      <c r="J139" s="115" t="s">
        <v>23</v>
      </c>
      <c r="K139" s="115" t="s">
        <v>33293</v>
      </c>
      <c r="L139" s="115" t="s">
        <v>23</v>
      </c>
      <c r="M139" s="115" t="s">
        <v>34837</v>
      </c>
      <c r="N139" s="115" t="s">
        <v>34838</v>
      </c>
      <c r="O139" s="115" t="s">
        <v>23</v>
      </c>
      <c r="P139" s="115" t="s">
        <v>23</v>
      </c>
      <c r="Q139" s="115" t="s">
        <v>23</v>
      </c>
      <c r="R139" s="115" t="s">
        <v>23</v>
      </c>
      <c r="S139" s="115" t="s">
        <v>23</v>
      </c>
      <c r="T139" s="115" t="s">
        <v>23</v>
      </c>
      <c r="U139" s="115" t="s">
        <v>23</v>
      </c>
      <c r="V139" s="115" t="s">
        <v>23</v>
      </c>
      <c r="W139" s="115" t="s">
        <v>79</v>
      </c>
      <c r="X139" s="115" t="s">
        <v>23</v>
      </c>
      <c r="Y139" s="115" t="s">
        <v>23</v>
      </c>
      <c r="Z139" s="115" t="s">
        <v>23</v>
      </c>
      <c r="AA139" s="115" t="s">
        <v>23</v>
      </c>
      <c r="AB139" s="115" t="s">
        <v>34839</v>
      </c>
      <c r="AC139" s="115" t="s">
        <v>34840</v>
      </c>
      <c r="AD139" s="115" t="s">
        <v>33278</v>
      </c>
      <c r="AE139" s="115" t="s">
        <v>33312</v>
      </c>
      <c r="AF139" s="115" t="s">
        <v>33313</v>
      </c>
      <c r="AG139" s="115" t="s">
        <v>33281</v>
      </c>
      <c r="AH139" s="115" t="s">
        <v>33282</v>
      </c>
      <c r="AI139" s="115" t="s">
        <v>33283</v>
      </c>
      <c r="AJ139" s="115" t="s">
        <v>33282</v>
      </c>
      <c r="AK139" s="116">
        <v>9.2941825925000003</v>
      </c>
      <c r="AL139" s="116">
        <v>105.675881643</v>
      </c>
      <c r="AM139" s="115" t="s">
        <v>33326</v>
      </c>
      <c r="AN139" s="115" t="s">
        <v>23</v>
      </c>
      <c r="AO139" s="115" t="s">
        <v>33327</v>
      </c>
      <c r="AP139" s="115" t="s">
        <v>34460</v>
      </c>
      <c r="AQ139" s="115" t="s">
        <v>23</v>
      </c>
      <c r="AR139" s="115" t="s">
        <v>23</v>
      </c>
      <c r="AS139" s="115" t="s">
        <v>23</v>
      </c>
      <c r="AT139" s="115" t="s">
        <v>23</v>
      </c>
      <c r="AU139" s="115" t="s">
        <v>23</v>
      </c>
      <c r="AV139" s="115" t="s">
        <v>23</v>
      </c>
      <c r="AW139" s="115" t="s">
        <v>23</v>
      </c>
      <c r="AX139" s="115" t="s">
        <v>33315</v>
      </c>
      <c r="AY139" s="115" t="s">
        <v>33316</v>
      </c>
      <c r="AZ139" s="115" t="s">
        <v>34841</v>
      </c>
      <c r="BA139" s="115" t="s">
        <v>1021</v>
      </c>
      <c r="BB139" s="115" t="s">
        <v>1021</v>
      </c>
      <c r="BC139" s="4">
        <f>SUMIFS('Doanh số khách hàng'!$F:$F,'Doanh số khách hàng'!$A:$A,DSKH!$D139)</f>
        <v>0</v>
      </c>
      <c r="BD139" t="str">
        <f>VLOOKUP($BC139,Master!$A:$D,4,1)</f>
        <v>F2</v>
      </c>
      <c r="BE139" t="str">
        <f t="shared" si="4"/>
        <v>GT</v>
      </c>
      <c r="BF139" t="str">
        <f t="shared" si="5"/>
        <v>Tỉnh Cà Mau-Xã Hòa Bình</v>
      </c>
    </row>
    <row r="140" spans="1:58" x14ac:dyDescent="0.3">
      <c r="A140" s="114" t="s">
        <v>34842</v>
      </c>
      <c r="B140" s="115" t="s">
        <v>33266</v>
      </c>
      <c r="C140" s="115" t="s">
        <v>33267</v>
      </c>
      <c r="D140" s="115" t="s">
        <v>34843</v>
      </c>
      <c r="E140" s="115" t="s">
        <v>34844</v>
      </c>
      <c r="F140" s="115" t="s">
        <v>22</v>
      </c>
      <c r="G140" s="115" t="s">
        <v>34845</v>
      </c>
      <c r="H140" s="115" t="s">
        <v>34845</v>
      </c>
      <c r="I140" s="115" t="s">
        <v>23</v>
      </c>
      <c r="J140" s="115" t="s">
        <v>23</v>
      </c>
      <c r="K140" s="115" t="s">
        <v>34035</v>
      </c>
      <c r="L140" s="115" t="s">
        <v>23</v>
      </c>
      <c r="M140" s="115" t="s">
        <v>34846</v>
      </c>
      <c r="N140" s="115" t="s">
        <v>23</v>
      </c>
      <c r="O140" s="115" t="s">
        <v>23</v>
      </c>
      <c r="P140" s="115" t="s">
        <v>23</v>
      </c>
      <c r="Q140" s="115" t="s">
        <v>23</v>
      </c>
      <c r="R140" s="115" t="s">
        <v>23</v>
      </c>
      <c r="S140" s="115" t="s">
        <v>23</v>
      </c>
      <c r="T140" s="115" t="s">
        <v>23</v>
      </c>
      <c r="U140" s="115" t="s">
        <v>23</v>
      </c>
      <c r="V140" s="115" t="s">
        <v>23</v>
      </c>
      <c r="W140" s="115" t="s">
        <v>79</v>
      </c>
      <c r="X140" s="115" t="s">
        <v>23</v>
      </c>
      <c r="Y140" s="115" t="s">
        <v>23</v>
      </c>
      <c r="Z140" s="115" t="s">
        <v>23</v>
      </c>
      <c r="AA140" s="115" t="s">
        <v>23</v>
      </c>
      <c r="AB140" s="115" t="s">
        <v>34847</v>
      </c>
      <c r="AC140" s="115" t="s">
        <v>34848</v>
      </c>
      <c r="AD140" s="115" t="s">
        <v>33682</v>
      </c>
      <c r="AE140" s="115" t="s">
        <v>33338</v>
      </c>
      <c r="AF140" s="115" t="s">
        <v>33339</v>
      </c>
      <c r="AG140" s="115" t="s">
        <v>33281</v>
      </c>
      <c r="AH140" s="115" t="s">
        <v>33282</v>
      </c>
      <c r="AI140" s="115" t="s">
        <v>33283</v>
      </c>
      <c r="AJ140" s="115" t="s">
        <v>33282</v>
      </c>
      <c r="AK140" s="116">
        <v>9.2912442291000001</v>
      </c>
      <c r="AL140" s="116">
        <v>105.7139901961</v>
      </c>
      <c r="AM140" s="115" t="s">
        <v>34849</v>
      </c>
      <c r="AN140" s="115" t="s">
        <v>23</v>
      </c>
      <c r="AO140" s="115" t="s">
        <v>33327</v>
      </c>
      <c r="AP140" s="115" t="s">
        <v>80</v>
      </c>
      <c r="AQ140" s="115" t="s">
        <v>23</v>
      </c>
      <c r="AR140" s="115" t="s">
        <v>23</v>
      </c>
      <c r="AS140" s="115" t="s">
        <v>23</v>
      </c>
      <c r="AT140" s="115" t="s">
        <v>1020</v>
      </c>
      <c r="AU140" s="115" t="s">
        <v>23</v>
      </c>
      <c r="AV140" s="115" t="s">
        <v>33452</v>
      </c>
      <c r="AW140" s="115" t="s">
        <v>23</v>
      </c>
      <c r="AX140" s="115" t="s">
        <v>33299</v>
      </c>
      <c r="AY140" s="115" t="s">
        <v>33300</v>
      </c>
      <c r="AZ140" s="115" t="s">
        <v>34850</v>
      </c>
      <c r="BA140" s="115" t="s">
        <v>1021</v>
      </c>
      <c r="BB140" s="115" t="s">
        <v>1021</v>
      </c>
      <c r="BC140" s="4">
        <f>SUMIFS('Doanh số khách hàng'!$F:$F,'Doanh số khách hàng'!$A:$A,DSKH!$D140)</f>
        <v>0</v>
      </c>
      <c r="BD140" t="str">
        <f>VLOOKUP($BC140,Master!$A:$D,4,1)</f>
        <v>F2</v>
      </c>
      <c r="BE140" t="str">
        <f t="shared" si="4"/>
        <v>GT</v>
      </c>
      <c r="BF140" t="str">
        <f t="shared" si="5"/>
        <v>Tỉnh Cà Mau-Phường Bạc Liêu</v>
      </c>
    </row>
    <row r="141" spans="1:58" x14ac:dyDescent="0.3">
      <c r="A141" s="114" t="s">
        <v>34851</v>
      </c>
      <c r="B141" s="115" t="s">
        <v>33266</v>
      </c>
      <c r="C141" s="115" t="s">
        <v>33267</v>
      </c>
      <c r="D141" s="115" t="s">
        <v>34852</v>
      </c>
      <c r="E141" s="115" t="s">
        <v>34853</v>
      </c>
      <c r="F141" s="115" t="s">
        <v>22</v>
      </c>
      <c r="G141" s="115" t="s">
        <v>34854</v>
      </c>
      <c r="H141" s="115" t="s">
        <v>34854</v>
      </c>
      <c r="I141" s="115" t="s">
        <v>23</v>
      </c>
      <c r="J141" s="115" t="s">
        <v>23</v>
      </c>
      <c r="K141" s="115" t="s">
        <v>33413</v>
      </c>
      <c r="L141" s="115" t="s">
        <v>23</v>
      </c>
      <c r="M141" s="115" t="s">
        <v>34855</v>
      </c>
      <c r="N141" s="115" t="s">
        <v>34856</v>
      </c>
      <c r="O141" s="115" t="s">
        <v>23</v>
      </c>
      <c r="P141" s="115" t="s">
        <v>23</v>
      </c>
      <c r="Q141" s="115" t="s">
        <v>23</v>
      </c>
      <c r="R141" s="115" t="s">
        <v>23</v>
      </c>
      <c r="S141" s="115" t="s">
        <v>23</v>
      </c>
      <c r="T141" s="115" t="s">
        <v>23</v>
      </c>
      <c r="U141" s="115" t="s">
        <v>23</v>
      </c>
      <c r="V141" s="115" t="s">
        <v>23</v>
      </c>
      <c r="W141" s="115" t="s">
        <v>79</v>
      </c>
      <c r="X141" s="115" t="s">
        <v>23</v>
      </c>
      <c r="Y141" s="115" t="s">
        <v>23</v>
      </c>
      <c r="Z141" s="115" t="s">
        <v>23</v>
      </c>
      <c r="AA141" s="115" t="s">
        <v>23</v>
      </c>
      <c r="AB141" s="115" t="s">
        <v>34857</v>
      </c>
      <c r="AC141" s="115" t="s">
        <v>34858</v>
      </c>
      <c r="AD141" s="115" t="s">
        <v>34135</v>
      </c>
      <c r="AE141" s="115" t="s">
        <v>33419</v>
      </c>
      <c r="AF141" s="115" t="s">
        <v>33420</v>
      </c>
      <c r="AG141" s="115" t="s">
        <v>33281</v>
      </c>
      <c r="AH141" s="115" t="s">
        <v>33282</v>
      </c>
      <c r="AI141" s="115" t="s">
        <v>33283</v>
      </c>
      <c r="AJ141" s="115" t="s">
        <v>33282</v>
      </c>
      <c r="AK141" s="116">
        <v>9.0257385423999992</v>
      </c>
      <c r="AL141" s="116">
        <v>105.4197671637</v>
      </c>
      <c r="AM141" s="115" t="s">
        <v>34136</v>
      </c>
      <c r="AN141" s="115" t="s">
        <v>23</v>
      </c>
      <c r="AO141" s="115" t="s">
        <v>33327</v>
      </c>
      <c r="AP141" s="115" t="s">
        <v>80</v>
      </c>
      <c r="AQ141" s="115" t="s">
        <v>23</v>
      </c>
      <c r="AR141" s="115" t="s">
        <v>23</v>
      </c>
      <c r="AS141" s="115" t="s">
        <v>23</v>
      </c>
      <c r="AT141" s="115" t="s">
        <v>1020</v>
      </c>
      <c r="AU141" s="115" t="s">
        <v>23</v>
      </c>
      <c r="AV141" s="115" t="s">
        <v>23</v>
      </c>
      <c r="AW141" s="115" t="s">
        <v>23</v>
      </c>
      <c r="AX141" s="115" t="s">
        <v>33315</v>
      </c>
      <c r="AY141" s="115" t="s">
        <v>33316</v>
      </c>
      <c r="AZ141" s="115" t="s">
        <v>34859</v>
      </c>
      <c r="BA141" s="115" t="s">
        <v>1021</v>
      </c>
      <c r="BB141" s="115" t="s">
        <v>1021</v>
      </c>
      <c r="BC141" s="4">
        <f>SUMIFS('Doanh số khách hàng'!$F:$F,'Doanh số khách hàng'!$A:$A,DSKH!$D141)</f>
        <v>0</v>
      </c>
      <c r="BD141" t="str">
        <f>VLOOKUP($BC141,Master!$A:$D,4,1)</f>
        <v>F2</v>
      </c>
      <c r="BE141" t="str">
        <f t="shared" si="4"/>
        <v>GT</v>
      </c>
      <c r="BF141" t="str">
        <f t="shared" si="5"/>
        <v>Tỉnh Cà Mau-Xã Gành Hào</v>
      </c>
    </row>
    <row r="142" spans="1:58" x14ac:dyDescent="0.3">
      <c r="A142" s="114" t="s">
        <v>34860</v>
      </c>
      <c r="B142" s="115" t="s">
        <v>33266</v>
      </c>
      <c r="C142" s="115" t="s">
        <v>33267</v>
      </c>
      <c r="D142" s="115" t="s">
        <v>11798</v>
      </c>
      <c r="E142" s="115" t="s">
        <v>34861</v>
      </c>
      <c r="F142" s="115" t="s">
        <v>22</v>
      </c>
      <c r="G142" s="115" t="s">
        <v>34862</v>
      </c>
      <c r="H142" s="115" t="s">
        <v>34862</v>
      </c>
      <c r="I142" s="115" t="s">
        <v>34863</v>
      </c>
      <c r="J142" s="115" t="s">
        <v>23</v>
      </c>
      <c r="K142" s="115" t="s">
        <v>33535</v>
      </c>
      <c r="L142" s="115" t="s">
        <v>23</v>
      </c>
      <c r="M142" s="115" t="s">
        <v>34864</v>
      </c>
      <c r="N142" s="115" t="s">
        <v>34865</v>
      </c>
      <c r="O142" s="115" t="s">
        <v>23</v>
      </c>
      <c r="P142" s="115" t="s">
        <v>34866</v>
      </c>
      <c r="Q142" s="115" t="s">
        <v>23</v>
      </c>
      <c r="R142" s="115" t="s">
        <v>23</v>
      </c>
      <c r="S142" s="115" t="s">
        <v>23</v>
      </c>
      <c r="T142" s="115" t="s">
        <v>23</v>
      </c>
      <c r="U142" s="115" t="s">
        <v>23</v>
      </c>
      <c r="V142" s="115" t="s">
        <v>23</v>
      </c>
      <c r="W142" s="115" t="s">
        <v>79</v>
      </c>
      <c r="X142" s="115" t="s">
        <v>23</v>
      </c>
      <c r="Y142" s="115" t="s">
        <v>23</v>
      </c>
      <c r="Z142" s="115" t="s">
        <v>23</v>
      </c>
      <c r="AA142" s="115" t="s">
        <v>23</v>
      </c>
      <c r="AB142" s="115" t="s">
        <v>34867</v>
      </c>
      <c r="AC142" s="115" t="s">
        <v>34868</v>
      </c>
      <c r="AD142" s="115" t="s">
        <v>33682</v>
      </c>
      <c r="AE142" s="115" t="s">
        <v>33338</v>
      </c>
      <c r="AF142" s="115" t="s">
        <v>33339</v>
      </c>
      <c r="AG142" s="115" t="s">
        <v>33281</v>
      </c>
      <c r="AH142" s="115" t="s">
        <v>33282</v>
      </c>
      <c r="AI142" s="115" t="s">
        <v>33283</v>
      </c>
      <c r="AJ142" s="115" t="s">
        <v>33282</v>
      </c>
      <c r="AK142" s="116">
        <v>9.2877372539999996</v>
      </c>
      <c r="AL142" s="116">
        <v>105.718742609</v>
      </c>
      <c r="AM142" s="115" t="s">
        <v>34869</v>
      </c>
      <c r="AN142" s="115" t="s">
        <v>23</v>
      </c>
      <c r="AO142" s="115" t="s">
        <v>23</v>
      </c>
      <c r="AP142" s="115" t="s">
        <v>33285</v>
      </c>
      <c r="AQ142" s="115" t="s">
        <v>23</v>
      </c>
      <c r="AR142" s="115" t="s">
        <v>23</v>
      </c>
      <c r="AS142" s="115" t="s">
        <v>23</v>
      </c>
      <c r="AT142" s="115" t="s">
        <v>23</v>
      </c>
      <c r="AU142" s="115" t="s">
        <v>23</v>
      </c>
      <c r="AV142" s="115" t="s">
        <v>23</v>
      </c>
      <c r="AW142" s="115" t="s">
        <v>23</v>
      </c>
      <c r="AX142" s="115" t="s">
        <v>33286</v>
      </c>
      <c r="AY142" s="115" t="s">
        <v>33287</v>
      </c>
      <c r="AZ142" s="115" t="s">
        <v>34870</v>
      </c>
      <c r="BA142" s="115" t="s">
        <v>23</v>
      </c>
      <c r="BB142" s="115" t="s">
        <v>23</v>
      </c>
      <c r="BC142" s="4">
        <f>SUMIFS('Doanh số khách hàng'!$F:$F,'Doanh số khách hàng'!$A:$A,DSKH!$D142)</f>
        <v>4218936.666666667</v>
      </c>
      <c r="BD142" t="str">
        <f>VLOOKUP($BC142,Master!$A:$D,4,1)</f>
        <v>F4</v>
      </c>
      <c r="BE142" t="str">
        <f t="shared" si="4"/>
        <v>OTC</v>
      </c>
      <c r="BF142" t="str">
        <f t="shared" si="5"/>
        <v>Tỉnh Cà Mau-Phường Bạc Liêu</v>
      </c>
    </row>
    <row r="143" spans="1:58" x14ac:dyDescent="0.3">
      <c r="A143" s="114" t="s">
        <v>34871</v>
      </c>
      <c r="B143" s="115" t="s">
        <v>33266</v>
      </c>
      <c r="C143" s="115" t="s">
        <v>33267</v>
      </c>
      <c r="D143" s="115" t="s">
        <v>34872</v>
      </c>
      <c r="E143" s="115" t="s">
        <v>34873</v>
      </c>
      <c r="F143" s="115" t="s">
        <v>22</v>
      </c>
      <c r="G143" s="115" t="s">
        <v>34874</v>
      </c>
      <c r="H143" s="115" t="s">
        <v>34874</v>
      </c>
      <c r="I143" s="115" t="s">
        <v>23</v>
      </c>
      <c r="J143" s="115" t="s">
        <v>23</v>
      </c>
      <c r="K143" s="115" t="s">
        <v>33413</v>
      </c>
      <c r="L143" s="115" t="s">
        <v>23</v>
      </c>
      <c r="M143" s="115" t="s">
        <v>34875</v>
      </c>
      <c r="N143" s="115" t="s">
        <v>33975</v>
      </c>
      <c r="O143" s="115" t="s">
        <v>23</v>
      </c>
      <c r="P143" s="115" t="s">
        <v>23</v>
      </c>
      <c r="Q143" s="115" t="s">
        <v>23</v>
      </c>
      <c r="R143" s="115" t="s">
        <v>23</v>
      </c>
      <c r="S143" s="115" t="s">
        <v>23</v>
      </c>
      <c r="T143" s="115" t="s">
        <v>23</v>
      </c>
      <c r="U143" s="115" t="s">
        <v>23</v>
      </c>
      <c r="V143" s="115" t="s">
        <v>23</v>
      </c>
      <c r="W143" s="115" t="s">
        <v>79</v>
      </c>
      <c r="X143" s="115" t="s">
        <v>23</v>
      </c>
      <c r="Y143" s="115" t="s">
        <v>23</v>
      </c>
      <c r="Z143" s="115" t="s">
        <v>23</v>
      </c>
      <c r="AA143" s="115" t="s">
        <v>23</v>
      </c>
      <c r="AB143" s="115" t="s">
        <v>34876</v>
      </c>
      <c r="AC143" s="115" t="s">
        <v>33499</v>
      </c>
      <c r="AD143" s="115" t="s">
        <v>33898</v>
      </c>
      <c r="AE143" s="115" t="s">
        <v>33501</v>
      </c>
      <c r="AF143" s="115" t="s">
        <v>33502</v>
      </c>
      <c r="AG143" s="115" t="s">
        <v>33281</v>
      </c>
      <c r="AH143" s="115" t="s">
        <v>33282</v>
      </c>
      <c r="AI143" s="115" t="s">
        <v>33283</v>
      </c>
      <c r="AJ143" s="115" t="s">
        <v>33282</v>
      </c>
      <c r="AK143" s="116">
        <v>9.2435590180999991</v>
      </c>
      <c r="AL143" s="116">
        <v>105.4542595522</v>
      </c>
      <c r="AM143" s="115" t="s">
        <v>34877</v>
      </c>
      <c r="AN143" s="115" t="s">
        <v>23</v>
      </c>
      <c r="AO143" s="115" t="s">
        <v>33327</v>
      </c>
      <c r="AP143" s="115" t="s">
        <v>80</v>
      </c>
      <c r="AQ143" s="115" t="s">
        <v>23</v>
      </c>
      <c r="AR143" s="115" t="s">
        <v>23</v>
      </c>
      <c r="AS143" s="115" t="s">
        <v>23</v>
      </c>
      <c r="AT143" s="115" t="s">
        <v>1020</v>
      </c>
      <c r="AU143" s="115" t="s">
        <v>23</v>
      </c>
      <c r="AV143" s="115" t="s">
        <v>33452</v>
      </c>
      <c r="AW143" s="115" t="s">
        <v>23</v>
      </c>
      <c r="AX143" s="115" t="s">
        <v>33299</v>
      </c>
      <c r="AY143" s="115" t="s">
        <v>33300</v>
      </c>
      <c r="AZ143" s="115" t="s">
        <v>34878</v>
      </c>
      <c r="BA143" s="115" t="s">
        <v>1021</v>
      </c>
      <c r="BB143" s="115" t="s">
        <v>1021</v>
      </c>
      <c r="BC143" s="4">
        <f>SUMIFS('Doanh số khách hàng'!$F:$F,'Doanh số khách hàng'!$A:$A,DSKH!$D143)</f>
        <v>0</v>
      </c>
      <c r="BD143" t="str">
        <f>VLOOKUP($BC143,Master!$A:$D,4,1)</f>
        <v>F2</v>
      </c>
      <c r="BE143" t="str">
        <f t="shared" si="4"/>
        <v>GT</v>
      </c>
      <c r="BF143" t="str">
        <f t="shared" si="5"/>
        <v>Tỉnh Cà Mau-Phường Giá Rai</v>
      </c>
    </row>
    <row r="144" spans="1:58" x14ac:dyDescent="0.3">
      <c r="A144" s="114" t="s">
        <v>34879</v>
      </c>
      <c r="B144" s="115" t="s">
        <v>33266</v>
      </c>
      <c r="C144" s="115" t="s">
        <v>33267</v>
      </c>
      <c r="D144" s="115" t="s">
        <v>33153</v>
      </c>
      <c r="E144" s="115" t="s">
        <v>34880</v>
      </c>
      <c r="F144" s="115" t="s">
        <v>22</v>
      </c>
      <c r="G144" s="115" t="s">
        <v>34881</v>
      </c>
      <c r="H144" s="115" t="s">
        <v>34881</v>
      </c>
      <c r="I144" s="115" t="s">
        <v>34882</v>
      </c>
      <c r="J144" s="115" t="s">
        <v>23</v>
      </c>
      <c r="K144" s="115" t="s">
        <v>34556</v>
      </c>
      <c r="L144" s="115" t="s">
        <v>23</v>
      </c>
      <c r="M144" s="115" t="s">
        <v>34883</v>
      </c>
      <c r="N144" s="115" t="s">
        <v>23</v>
      </c>
      <c r="O144" s="115" t="s">
        <v>23</v>
      </c>
      <c r="P144" s="115" t="s">
        <v>34882</v>
      </c>
      <c r="Q144" s="115" t="s">
        <v>23</v>
      </c>
      <c r="R144" s="115" t="s">
        <v>23</v>
      </c>
      <c r="S144" s="115" t="s">
        <v>23</v>
      </c>
      <c r="T144" s="115" t="s">
        <v>23</v>
      </c>
      <c r="U144" s="115" t="s">
        <v>23</v>
      </c>
      <c r="V144" s="115" t="s">
        <v>23</v>
      </c>
      <c r="W144" s="115" t="s">
        <v>79</v>
      </c>
      <c r="X144" s="115" t="s">
        <v>23</v>
      </c>
      <c r="Y144" s="115" t="s">
        <v>23</v>
      </c>
      <c r="Z144" s="115" t="s">
        <v>23</v>
      </c>
      <c r="AA144" s="115" t="s">
        <v>23</v>
      </c>
      <c r="AB144" s="115" t="s">
        <v>34884</v>
      </c>
      <c r="AC144" s="115" t="s">
        <v>34885</v>
      </c>
      <c r="AD144" s="115" t="s">
        <v>34886</v>
      </c>
      <c r="AE144" s="115" t="s">
        <v>33364</v>
      </c>
      <c r="AF144" s="115" t="s">
        <v>33365</v>
      </c>
      <c r="AG144" s="115" t="s">
        <v>33281</v>
      </c>
      <c r="AH144" s="115" t="s">
        <v>33282</v>
      </c>
      <c r="AI144" s="115" t="s">
        <v>33283</v>
      </c>
      <c r="AJ144" s="115" t="s">
        <v>33282</v>
      </c>
      <c r="AK144" s="116">
        <v>9.3728772629999995</v>
      </c>
      <c r="AL144" s="116">
        <v>105.3914219</v>
      </c>
      <c r="AM144" s="115" t="s">
        <v>34887</v>
      </c>
      <c r="AN144" s="115" t="s">
        <v>23</v>
      </c>
      <c r="AO144" s="115" t="s">
        <v>33256</v>
      </c>
      <c r="AP144" s="115" t="s">
        <v>80</v>
      </c>
      <c r="AQ144" s="115" t="s">
        <v>23</v>
      </c>
      <c r="AR144" s="115" t="s">
        <v>23</v>
      </c>
      <c r="AS144" s="115" t="s">
        <v>23</v>
      </c>
      <c r="AT144" s="115" t="s">
        <v>23</v>
      </c>
      <c r="AU144" s="115" t="s">
        <v>23</v>
      </c>
      <c r="AV144" s="115" t="s">
        <v>23</v>
      </c>
      <c r="AW144" s="115" t="s">
        <v>23</v>
      </c>
      <c r="AX144" s="115" t="s">
        <v>33299</v>
      </c>
      <c r="AY144" s="115" t="s">
        <v>33300</v>
      </c>
      <c r="AZ144" s="115" t="s">
        <v>34888</v>
      </c>
      <c r="BA144" s="115" t="s">
        <v>33302</v>
      </c>
      <c r="BB144" s="115" t="s">
        <v>33303</v>
      </c>
      <c r="BC144" s="4">
        <f>SUMIFS('Doanh số khách hàng'!$F:$F,'Doanh số khách hàng'!$A:$A,DSKH!$D144)</f>
        <v>292063.33333333331</v>
      </c>
      <c r="BD144" t="str">
        <f>VLOOKUP($BC144,Master!$A:$D,4,1)</f>
        <v>F2</v>
      </c>
      <c r="BE144" t="str">
        <f t="shared" si="4"/>
        <v>GT</v>
      </c>
      <c r="BF144" t="str">
        <f t="shared" si="5"/>
        <v>Tỉnh Cà Mau-Xã Vĩnh Phước</v>
      </c>
    </row>
    <row r="145" spans="1:58" x14ac:dyDescent="0.3">
      <c r="A145" s="114" t="s">
        <v>34889</v>
      </c>
      <c r="B145" s="115" t="s">
        <v>33266</v>
      </c>
      <c r="C145" s="115" t="s">
        <v>33267</v>
      </c>
      <c r="D145" s="115" t="s">
        <v>34890</v>
      </c>
      <c r="E145" s="115" t="s">
        <v>34891</v>
      </c>
      <c r="F145" s="115" t="s">
        <v>22</v>
      </c>
      <c r="G145" s="115" t="s">
        <v>34892</v>
      </c>
      <c r="H145" s="115" t="s">
        <v>34893</v>
      </c>
      <c r="I145" s="115" t="s">
        <v>34894</v>
      </c>
      <c r="J145" s="115" t="s">
        <v>23</v>
      </c>
      <c r="K145" s="115" t="s">
        <v>34895</v>
      </c>
      <c r="L145" s="115" t="s">
        <v>23</v>
      </c>
      <c r="M145" s="115" t="s">
        <v>34896</v>
      </c>
      <c r="N145" s="115" t="s">
        <v>23</v>
      </c>
      <c r="O145" s="115" t="s">
        <v>23</v>
      </c>
      <c r="P145" s="115" t="s">
        <v>23</v>
      </c>
      <c r="Q145" s="115" t="s">
        <v>23</v>
      </c>
      <c r="R145" s="115" t="s">
        <v>23</v>
      </c>
      <c r="S145" s="115" t="s">
        <v>23</v>
      </c>
      <c r="T145" s="115" t="s">
        <v>23</v>
      </c>
      <c r="U145" s="115" t="s">
        <v>23</v>
      </c>
      <c r="V145" s="115" t="s">
        <v>23</v>
      </c>
      <c r="W145" s="115" t="s">
        <v>79</v>
      </c>
      <c r="X145" s="115" t="s">
        <v>23</v>
      </c>
      <c r="Y145" s="115" t="s">
        <v>23</v>
      </c>
      <c r="Z145" s="115" t="s">
        <v>23</v>
      </c>
      <c r="AA145" s="115" t="s">
        <v>23</v>
      </c>
      <c r="AB145" s="115" t="s">
        <v>34897</v>
      </c>
      <c r="AC145" s="115" t="s">
        <v>34898</v>
      </c>
      <c r="AD145" s="115" t="s">
        <v>34899</v>
      </c>
      <c r="AE145" s="115" t="s">
        <v>33987</v>
      </c>
      <c r="AF145" s="115" t="s">
        <v>33988</v>
      </c>
      <c r="AG145" s="115" t="s">
        <v>33281</v>
      </c>
      <c r="AH145" s="115" t="s">
        <v>33282</v>
      </c>
      <c r="AI145" s="115" t="s">
        <v>33283</v>
      </c>
      <c r="AJ145" s="115" t="s">
        <v>33282</v>
      </c>
      <c r="AK145" s="116">
        <v>9.3042349099999999</v>
      </c>
      <c r="AL145" s="116">
        <v>105.7789418</v>
      </c>
      <c r="AM145" s="115" t="s">
        <v>34900</v>
      </c>
      <c r="AN145" s="115" t="s">
        <v>23</v>
      </c>
      <c r="AO145" s="115" t="s">
        <v>23</v>
      </c>
      <c r="AP145" s="115" t="s">
        <v>33285</v>
      </c>
      <c r="AQ145" s="115" t="s">
        <v>23</v>
      </c>
      <c r="AR145" s="115" t="s">
        <v>23</v>
      </c>
      <c r="AS145" s="115" t="s">
        <v>23</v>
      </c>
      <c r="AT145" s="115" t="s">
        <v>23</v>
      </c>
      <c r="AU145" s="115" t="s">
        <v>23</v>
      </c>
      <c r="AV145" s="115" t="s">
        <v>23</v>
      </c>
      <c r="AW145" s="115" t="s">
        <v>23</v>
      </c>
      <c r="AX145" s="115" t="s">
        <v>33286</v>
      </c>
      <c r="AY145" s="115" t="s">
        <v>33287</v>
      </c>
      <c r="AZ145" s="115" t="s">
        <v>34901</v>
      </c>
      <c r="BA145" s="115" t="s">
        <v>33302</v>
      </c>
      <c r="BB145" s="115" t="s">
        <v>33303</v>
      </c>
      <c r="BC145" s="4">
        <f>SUMIFS('Doanh số khách hàng'!$F:$F,'Doanh số khách hàng'!$A:$A,DSKH!$D145)</f>
        <v>0</v>
      </c>
      <c r="BD145" t="str">
        <f>VLOOKUP($BC145,Master!$A:$D,4,1)</f>
        <v>F2</v>
      </c>
      <c r="BE145" t="str">
        <f t="shared" si="4"/>
        <v>OTC</v>
      </c>
      <c r="BF145" t="str">
        <f t="shared" si="5"/>
        <v>Tỉnh Cà Mau-Phường Vĩnh Trạch</v>
      </c>
    </row>
    <row r="146" spans="1:58" x14ac:dyDescent="0.3">
      <c r="A146" s="114" t="s">
        <v>34902</v>
      </c>
      <c r="B146" s="115" t="s">
        <v>33266</v>
      </c>
      <c r="C146" s="115" t="s">
        <v>33267</v>
      </c>
      <c r="D146" s="115" t="s">
        <v>33154</v>
      </c>
      <c r="E146" s="115" t="s">
        <v>34903</v>
      </c>
      <c r="F146" s="115" t="s">
        <v>22</v>
      </c>
      <c r="G146" s="115" t="s">
        <v>34904</v>
      </c>
      <c r="H146" s="115" t="s">
        <v>34904</v>
      </c>
      <c r="I146" s="115" t="s">
        <v>34905</v>
      </c>
      <c r="J146" s="115" t="s">
        <v>23</v>
      </c>
      <c r="K146" s="115" t="s">
        <v>34906</v>
      </c>
      <c r="L146" s="115" t="s">
        <v>23</v>
      </c>
      <c r="M146" s="115" t="s">
        <v>34907</v>
      </c>
      <c r="N146" s="115" t="s">
        <v>34908</v>
      </c>
      <c r="O146" s="115" t="s">
        <v>23</v>
      </c>
      <c r="P146" s="115" t="s">
        <v>34905</v>
      </c>
      <c r="Q146" s="115" t="s">
        <v>23</v>
      </c>
      <c r="R146" s="115" t="s">
        <v>23</v>
      </c>
      <c r="S146" s="115" t="s">
        <v>23</v>
      </c>
      <c r="T146" s="115" t="s">
        <v>23</v>
      </c>
      <c r="U146" s="115" t="s">
        <v>23</v>
      </c>
      <c r="V146" s="115" t="s">
        <v>23</v>
      </c>
      <c r="W146" s="115" t="s">
        <v>79</v>
      </c>
      <c r="X146" s="115" t="s">
        <v>23</v>
      </c>
      <c r="Y146" s="115" t="s">
        <v>23</v>
      </c>
      <c r="Z146" s="115" t="s">
        <v>23</v>
      </c>
      <c r="AA146" s="115" t="s">
        <v>23</v>
      </c>
      <c r="AB146" s="115" t="s">
        <v>34909</v>
      </c>
      <c r="AC146" s="115" t="s">
        <v>34910</v>
      </c>
      <c r="AD146" s="115" t="s">
        <v>33564</v>
      </c>
      <c r="AE146" s="115" t="s">
        <v>33338</v>
      </c>
      <c r="AF146" s="115" t="s">
        <v>33339</v>
      </c>
      <c r="AG146" s="115" t="s">
        <v>33281</v>
      </c>
      <c r="AH146" s="115" t="s">
        <v>33282</v>
      </c>
      <c r="AI146" s="115" t="s">
        <v>33283</v>
      </c>
      <c r="AJ146" s="115" t="s">
        <v>33282</v>
      </c>
      <c r="AK146" s="116">
        <v>9.2987686450000009</v>
      </c>
      <c r="AL146" s="116">
        <v>105.728533</v>
      </c>
      <c r="AM146" s="115" t="s">
        <v>34911</v>
      </c>
      <c r="AN146" s="115" t="s">
        <v>23</v>
      </c>
      <c r="AO146" s="115" t="s">
        <v>34114</v>
      </c>
      <c r="AP146" s="115" t="s">
        <v>33787</v>
      </c>
      <c r="AQ146" s="115" t="s">
        <v>23</v>
      </c>
      <c r="AR146" s="115" t="s">
        <v>23</v>
      </c>
      <c r="AS146" s="115" t="s">
        <v>23</v>
      </c>
      <c r="AT146" s="115" t="s">
        <v>23</v>
      </c>
      <c r="AU146" s="115" t="s">
        <v>23</v>
      </c>
      <c r="AV146" s="115" t="s">
        <v>23</v>
      </c>
      <c r="AW146" s="115" t="s">
        <v>23</v>
      </c>
      <c r="AX146" s="115" t="s">
        <v>33299</v>
      </c>
      <c r="AY146" s="115" t="s">
        <v>33300</v>
      </c>
      <c r="AZ146" s="115" t="s">
        <v>34912</v>
      </c>
      <c r="BA146" s="115" t="s">
        <v>33302</v>
      </c>
      <c r="BB146" s="115" t="s">
        <v>33303</v>
      </c>
      <c r="BC146" s="4">
        <f>SUMIFS('Doanh số khách hàng'!$F:$F,'Doanh số khách hàng'!$A:$A,DSKH!$D146)</f>
        <v>210000</v>
      </c>
      <c r="BD146" t="str">
        <f>VLOOKUP($BC146,Master!$A:$D,4,1)</f>
        <v>F2</v>
      </c>
      <c r="BE146" t="str">
        <f t="shared" si="4"/>
        <v>GT</v>
      </c>
      <c r="BF146" t="str">
        <f t="shared" si="5"/>
        <v>Tỉnh Cà Mau-Phường Bạc Liêu</v>
      </c>
    </row>
    <row r="147" spans="1:58" x14ac:dyDescent="0.3">
      <c r="A147" s="114" t="s">
        <v>34913</v>
      </c>
      <c r="B147" s="115" t="s">
        <v>33266</v>
      </c>
      <c r="C147" s="115" t="s">
        <v>33267</v>
      </c>
      <c r="D147" s="115" t="s">
        <v>4567</v>
      </c>
      <c r="E147" s="115" t="s">
        <v>34914</v>
      </c>
      <c r="F147" s="115" t="s">
        <v>22</v>
      </c>
      <c r="G147" s="115" t="s">
        <v>34915</v>
      </c>
      <c r="H147" s="115" t="s">
        <v>34915</v>
      </c>
      <c r="I147" s="115" t="s">
        <v>34916</v>
      </c>
      <c r="J147" s="115" t="s">
        <v>23</v>
      </c>
      <c r="K147" s="115" t="s">
        <v>34917</v>
      </c>
      <c r="L147" s="115" t="s">
        <v>23</v>
      </c>
      <c r="M147" s="115" t="s">
        <v>34918</v>
      </c>
      <c r="N147" s="115" t="s">
        <v>34919</v>
      </c>
      <c r="O147" s="115" t="s">
        <v>23</v>
      </c>
      <c r="P147" s="115" t="s">
        <v>34916</v>
      </c>
      <c r="Q147" s="115" t="s">
        <v>23</v>
      </c>
      <c r="R147" s="115" t="s">
        <v>23</v>
      </c>
      <c r="S147" s="115" t="s">
        <v>23</v>
      </c>
      <c r="T147" s="115" t="s">
        <v>23</v>
      </c>
      <c r="U147" s="115" t="s">
        <v>23</v>
      </c>
      <c r="V147" s="115" t="s">
        <v>23</v>
      </c>
      <c r="W147" s="115" t="s">
        <v>79</v>
      </c>
      <c r="X147" s="115" t="s">
        <v>23</v>
      </c>
      <c r="Y147" s="115" t="s">
        <v>23</v>
      </c>
      <c r="Z147" s="115" t="s">
        <v>23</v>
      </c>
      <c r="AA147" s="115" t="s">
        <v>23</v>
      </c>
      <c r="AB147" s="115" t="s">
        <v>34920</v>
      </c>
      <c r="AC147" s="115" t="s">
        <v>33576</v>
      </c>
      <c r="AD147" s="115" t="s">
        <v>33526</v>
      </c>
      <c r="AE147" s="115" t="s">
        <v>33338</v>
      </c>
      <c r="AF147" s="115" t="s">
        <v>33339</v>
      </c>
      <c r="AG147" s="115" t="s">
        <v>33281</v>
      </c>
      <c r="AH147" s="115" t="s">
        <v>33282</v>
      </c>
      <c r="AI147" s="115" t="s">
        <v>33283</v>
      </c>
      <c r="AJ147" s="115" t="s">
        <v>33282</v>
      </c>
      <c r="AK147" s="116">
        <v>9.2813651027000006</v>
      </c>
      <c r="AL147" s="116">
        <v>105.72487391929999</v>
      </c>
      <c r="AM147" s="115" t="s">
        <v>33707</v>
      </c>
      <c r="AN147" s="115" t="s">
        <v>23</v>
      </c>
      <c r="AO147" s="115" t="s">
        <v>33256</v>
      </c>
      <c r="AP147" s="115" t="s">
        <v>34460</v>
      </c>
      <c r="AQ147" s="115" t="s">
        <v>23</v>
      </c>
      <c r="AR147" s="115" t="s">
        <v>23</v>
      </c>
      <c r="AS147" s="115" t="s">
        <v>23</v>
      </c>
      <c r="AT147" s="115" t="s">
        <v>23</v>
      </c>
      <c r="AU147" s="115" t="s">
        <v>23</v>
      </c>
      <c r="AV147" s="115" t="s">
        <v>23</v>
      </c>
      <c r="AW147" s="115" t="s">
        <v>23</v>
      </c>
      <c r="AX147" s="115" t="s">
        <v>33299</v>
      </c>
      <c r="AY147" s="115" t="s">
        <v>33300</v>
      </c>
      <c r="AZ147" s="115" t="s">
        <v>34921</v>
      </c>
      <c r="BA147" s="115" t="s">
        <v>1021</v>
      </c>
      <c r="BB147" s="115" t="s">
        <v>1021</v>
      </c>
      <c r="BC147" s="4">
        <f>SUMIFS('Doanh số khách hàng'!$F:$F,'Doanh số khách hàng'!$A:$A,DSKH!$D147)</f>
        <v>9364286.666666666</v>
      </c>
      <c r="BD147" t="str">
        <f>VLOOKUP($BC147,Master!$A:$D,4,1)</f>
        <v>F4</v>
      </c>
      <c r="BE147" t="str">
        <f t="shared" si="4"/>
        <v>GT</v>
      </c>
      <c r="BF147" t="str">
        <f t="shared" si="5"/>
        <v>Tỉnh Cà Mau-Phường Bạc Liêu</v>
      </c>
    </row>
    <row r="148" spans="1:58" x14ac:dyDescent="0.3">
      <c r="A148" s="114" t="s">
        <v>34111</v>
      </c>
      <c r="B148" s="115" t="s">
        <v>33266</v>
      </c>
      <c r="C148" s="115" t="s">
        <v>33267</v>
      </c>
      <c r="D148" s="115" t="s">
        <v>34922</v>
      </c>
      <c r="E148" s="115" t="s">
        <v>34923</v>
      </c>
      <c r="F148" s="115" t="s">
        <v>22</v>
      </c>
      <c r="G148" s="115" t="s">
        <v>34924</v>
      </c>
      <c r="H148" s="115" t="s">
        <v>34924</v>
      </c>
      <c r="I148" s="115" t="s">
        <v>23</v>
      </c>
      <c r="J148" s="115" t="s">
        <v>23</v>
      </c>
      <c r="K148" s="115" t="s">
        <v>33510</v>
      </c>
      <c r="L148" s="115" t="s">
        <v>23</v>
      </c>
      <c r="M148" s="115" t="s">
        <v>34925</v>
      </c>
      <c r="N148" s="115" t="s">
        <v>34926</v>
      </c>
      <c r="O148" s="115" t="s">
        <v>23</v>
      </c>
      <c r="P148" s="115" t="s">
        <v>23</v>
      </c>
      <c r="Q148" s="115" t="s">
        <v>23</v>
      </c>
      <c r="R148" s="115" t="s">
        <v>23</v>
      </c>
      <c r="S148" s="115" t="s">
        <v>23</v>
      </c>
      <c r="T148" s="115" t="s">
        <v>23</v>
      </c>
      <c r="U148" s="115" t="s">
        <v>23</v>
      </c>
      <c r="V148" s="115" t="s">
        <v>23</v>
      </c>
      <c r="W148" s="115" t="s">
        <v>79</v>
      </c>
      <c r="X148" s="115" t="s">
        <v>23</v>
      </c>
      <c r="Y148" s="115" t="s">
        <v>23</v>
      </c>
      <c r="Z148" s="115" t="s">
        <v>23</v>
      </c>
      <c r="AA148" s="115" t="s">
        <v>23</v>
      </c>
      <c r="AB148" s="115" t="s">
        <v>34927</v>
      </c>
      <c r="AC148" s="115" t="s">
        <v>34928</v>
      </c>
      <c r="AD148" s="115" t="s">
        <v>34929</v>
      </c>
      <c r="AE148" s="115" t="s">
        <v>33527</v>
      </c>
      <c r="AF148" s="115" t="s">
        <v>33528</v>
      </c>
      <c r="AG148" s="115" t="s">
        <v>33281</v>
      </c>
      <c r="AH148" s="115" t="s">
        <v>33282</v>
      </c>
      <c r="AI148" s="115" t="s">
        <v>33283</v>
      </c>
      <c r="AJ148" s="115" t="s">
        <v>33282</v>
      </c>
      <c r="AK148" s="116">
        <v>9.5643772430999991</v>
      </c>
      <c r="AL148" s="116">
        <v>105.4480245995</v>
      </c>
      <c r="AM148" s="115" t="s">
        <v>34930</v>
      </c>
      <c r="AN148" s="115" t="s">
        <v>23</v>
      </c>
      <c r="AO148" s="115" t="s">
        <v>33327</v>
      </c>
      <c r="AP148" s="115" t="s">
        <v>33422</v>
      </c>
      <c r="AQ148" s="115" t="s">
        <v>23</v>
      </c>
      <c r="AR148" s="115" t="s">
        <v>23</v>
      </c>
      <c r="AS148" s="115" t="s">
        <v>23</v>
      </c>
      <c r="AT148" s="115" t="s">
        <v>1020</v>
      </c>
      <c r="AU148" s="115" t="s">
        <v>23</v>
      </c>
      <c r="AV148" s="115" t="s">
        <v>33452</v>
      </c>
      <c r="AW148" s="115" t="s">
        <v>23</v>
      </c>
      <c r="AX148" s="115" t="s">
        <v>33315</v>
      </c>
      <c r="AY148" s="115" t="s">
        <v>33316</v>
      </c>
      <c r="AZ148" s="115" t="s">
        <v>34931</v>
      </c>
      <c r="BA148" s="115" t="s">
        <v>1021</v>
      </c>
      <c r="BB148" s="115" t="s">
        <v>1021</v>
      </c>
      <c r="BC148" s="4">
        <f>SUMIFS('Doanh số khách hàng'!$F:$F,'Doanh số khách hàng'!$A:$A,DSKH!$D148)</f>
        <v>0</v>
      </c>
      <c r="BD148" t="str">
        <f>VLOOKUP($BC148,Master!$A:$D,4,1)</f>
        <v>F2</v>
      </c>
      <c r="BE148" t="str">
        <f t="shared" si="4"/>
        <v>GT</v>
      </c>
      <c r="BF148" t="str">
        <f t="shared" si="5"/>
        <v>Tỉnh Cà Mau-Xã Hồng Dân</v>
      </c>
    </row>
    <row r="149" spans="1:58" x14ac:dyDescent="0.3">
      <c r="A149" s="114" t="s">
        <v>34932</v>
      </c>
      <c r="B149" s="115" t="s">
        <v>33266</v>
      </c>
      <c r="C149" s="115" t="s">
        <v>33267</v>
      </c>
      <c r="D149" s="115" t="s">
        <v>33155</v>
      </c>
      <c r="E149" s="115" t="s">
        <v>34933</v>
      </c>
      <c r="F149" s="115" t="s">
        <v>22</v>
      </c>
      <c r="G149" s="115" t="s">
        <v>34934</v>
      </c>
      <c r="H149" s="115" t="s">
        <v>34934</v>
      </c>
      <c r="I149" s="115" t="s">
        <v>34935</v>
      </c>
      <c r="J149" s="115" t="s">
        <v>23</v>
      </c>
      <c r="K149" s="115" t="s">
        <v>33752</v>
      </c>
      <c r="L149" s="115" t="s">
        <v>23</v>
      </c>
      <c r="M149" s="115" t="s">
        <v>34936</v>
      </c>
      <c r="N149" s="115" t="s">
        <v>34937</v>
      </c>
      <c r="O149" s="115" t="s">
        <v>23</v>
      </c>
      <c r="P149" s="115" t="s">
        <v>34935</v>
      </c>
      <c r="Q149" s="115" t="s">
        <v>23</v>
      </c>
      <c r="R149" s="115" t="s">
        <v>23</v>
      </c>
      <c r="S149" s="115" t="s">
        <v>23</v>
      </c>
      <c r="T149" s="115" t="s">
        <v>23</v>
      </c>
      <c r="U149" s="115" t="s">
        <v>23</v>
      </c>
      <c r="V149" s="115" t="s">
        <v>23</v>
      </c>
      <c r="W149" s="115" t="s">
        <v>79</v>
      </c>
      <c r="X149" s="115" t="s">
        <v>23</v>
      </c>
      <c r="Y149" s="115" t="s">
        <v>23</v>
      </c>
      <c r="Z149" s="115" t="s">
        <v>23</v>
      </c>
      <c r="AA149" s="115" t="s">
        <v>23</v>
      </c>
      <c r="AB149" s="115" t="s">
        <v>34938</v>
      </c>
      <c r="AC149" s="115" t="s">
        <v>33955</v>
      </c>
      <c r="AD149" s="115" t="s">
        <v>33955</v>
      </c>
      <c r="AE149" s="115" t="s">
        <v>33822</v>
      </c>
      <c r="AF149" s="115" t="s">
        <v>33823</v>
      </c>
      <c r="AG149" s="115" t="s">
        <v>33281</v>
      </c>
      <c r="AH149" s="115" t="s">
        <v>33282</v>
      </c>
      <c r="AI149" s="115" t="s">
        <v>33283</v>
      </c>
      <c r="AJ149" s="115" t="s">
        <v>33282</v>
      </c>
      <c r="AK149" s="116">
        <v>9.2569834269999998</v>
      </c>
      <c r="AL149" s="116">
        <v>105.51206139999999</v>
      </c>
      <c r="AM149" s="115" t="s">
        <v>33956</v>
      </c>
      <c r="AN149" s="115" t="s">
        <v>23</v>
      </c>
      <c r="AO149" s="115" t="s">
        <v>33256</v>
      </c>
      <c r="AP149" s="115" t="s">
        <v>80</v>
      </c>
      <c r="AQ149" s="115" t="s">
        <v>23</v>
      </c>
      <c r="AR149" s="115" t="s">
        <v>23</v>
      </c>
      <c r="AS149" s="115" t="s">
        <v>23</v>
      </c>
      <c r="AT149" s="115" t="s">
        <v>23</v>
      </c>
      <c r="AU149" s="115" t="s">
        <v>23</v>
      </c>
      <c r="AV149" s="115" t="s">
        <v>23</v>
      </c>
      <c r="AW149" s="115" t="s">
        <v>23</v>
      </c>
      <c r="AX149" s="115" t="s">
        <v>33315</v>
      </c>
      <c r="AY149" s="115" t="s">
        <v>33316</v>
      </c>
      <c r="AZ149" s="115" t="s">
        <v>34939</v>
      </c>
      <c r="BA149" s="115" t="s">
        <v>1021</v>
      </c>
      <c r="BB149" s="115" t="s">
        <v>1021</v>
      </c>
      <c r="BC149" s="4">
        <f>SUMIFS('Doanh số khách hàng'!$F:$F,'Doanh số khách hàng'!$A:$A,DSKH!$D149)</f>
        <v>154640</v>
      </c>
      <c r="BD149" t="str">
        <f>VLOOKUP($BC149,Master!$A:$D,4,1)</f>
        <v>F2</v>
      </c>
      <c r="BE149" t="str">
        <f t="shared" si="4"/>
        <v>GT</v>
      </c>
      <c r="BF149" t="str">
        <f t="shared" si="5"/>
        <v>Tỉnh Cà Mau-Phường Láng Tròn</v>
      </c>
    </row>
    <row r="150" spans="1:58" x14ac:dyDescent="0.3">
      <c r="A150" s="114" t="s">
        <v>34940</v>
      </c>
      <c r="B150" s="115" t="s">
        <v>33266</v>
      </c>
      <c r="C150" s="115" t="s">
        <v>33267</v>
      </c>
      <c r="D150" s="115" t="s">
        <v>34941</v>
      </c>
      <c r="E150" s="115" t="s">
        <v>34942</v>
      </c>
      <c r="F150" s="115" t="s">
        <v>22</v>
      </c>
      <c r="G150" s="115" t="s">
        <v>34943</v>
      </c>
      <c r="H150" s="115" t="s">
        <v>34943</v>
      </c>
      <c r="I150" s="115" t="s">
        <v>34944</v>
      </c>
      <c r="J150" s="115" t="s">
        <v>23</v>
      </c>
      <c r="K150" s="115" t="s">
        <v>34035</v>
      </c>
      <c r="L150" s="115" t="s">
        <v>23</v>
      </c>
      <c r="M150" s="115" t="s">
        <v>34945</v>
      </c>
      <c r="N150" s="115" t="s">
        <v>34946</v>
      </c>
      <c r="O150" s="115" t="s">
        <v>23</v>
      </c>
      <c r="P150" s="115" t="s">
        <v>23</v>
      </c>
      <c r="Q150" s="115" t="s">
        <v>23</v>
      </c>
      <c r="R150" s="115" t="s">
        <v>23</v>
      </c>
      <c r="S150" s="115" t="s">
        <v>23</v>
      </c>
      <c r="T150" s="115" t="s">
        <v>23</v>
      </c>
      <c r="U150" s="115" t="s">
        <v>23</v>
      </c>
      <c r="V150" s="115" t="s">
        <v>23</v>
      </c>
      <c r="W150" s="115" t="s">
        <v>79</v>
      </c>
      <c r="X150" s="115" t="s">
        <v>23</v>
      </c>
      <c r="Y150" s="115" t="s">
        <v>23</v>
      </c>
      <c r="Z150" s="115" t="s">
        <v>23</v>
      </c>
      <c r="AA150" s="115" t="s">
        <v>23</v>
      </c>
      <c r="AB150" s="115" t="s">
        <v>34947</v>
      </c>
      <c r="AC150" s="115" t="s">
        <v>34948</v>
      </c>
      <c r="AD150" s="115" t="s">
        <v>34419</v>
      </c>
      <c r="AE150" s="115" t="s">
        <v>33501</v>
      </c>
      <c r="AF150" s="115" t="s">
        <v>33502</v>
      </c>
      <c r="AG150" s="115" t="s">
        <v>33281</v>
      </c>
      <c r="AH150" s="115" t="s">
        <v>33282</v>
      </c>
      <c r="AI150" s="115" t="s">
        <v>33283</v>
      </c>
      <c r="AJ150" s="115" t="s">
        <v>33282</v>
      </c>
      <c r="AK150" s="116">
        <v>9.2983582695999996</v>
      </c>
      <c r="AL150" s="116">
        <v>105.4276461557</v>
      </c>
      <c r="AM150" s="115" t="s">
        <v>23</v>
      </c>
      <c r="AN150" s="115" t="s">
        <v>23</v>
      </c>
      <c r="AO150" s="115" t="s">
        <v>23</v>
      </c>
      <c r="AP150" s="115" t="s">
        <v>33285</v>
      </c>
      <c r="AQ150" s="115" t="s">
        <v>23</v>
      </c>
      <c r="AR150" s="115" t="s">
        <v>23</v>
      </c>
      <c r="AS150" s="115" t="s">
        <v>23</v>
      </c>
      <c r="AT150" s="115" t="s">
        <v>1020</v>
      </c>
      <c r="AU150" s="115" t="s">
        <v>23</v>
      </c>
      <c r="AV150" s="115" t="s">
        <v>33452</v>
      </c>
      <c r="AW150" s="115" t="s">
        <v>23</v>
      </c>
      <c r="AX150" s="115" t="s">
        <v>33286</v>
      </c>
      <c r="AY150" s="115" t="s">
        <v>33287</v>
      </c>
      <c r="AZ150" s="115" t="s">
        <v>34949</v>
      </c>
      <c r="BA150" s="115" t="s">
        <v>23</v>
      </c>
      <c r="BB150" s="115" t="s">
        <v>23</v>
      </c>
      <c r="BC150" s="4">
        <f>SUMIFS('Doanh số khách hàng'!$F:$F,'Doanh số khách hàng'!$A:$A,DSKH!$D150)</f>
        <v>0</v>
      </c>
      <c r="BD150" t="str">
        <f>VLOOKUP($BC150,Master!$A:$D,4,1)</f>
        <v>F2</v>
      </c>
      <c r="BE150" t="str">
        <f t="shared" si="4"/>
        <v>OTC</v>
      </c>
      <c r="BF150" t="str">
        <f t="shared" si="5"/>
        <v>Tỉnh Cà Mau-Phường Giá Rai</v>
      </c>
    </row>
    <row r="151" spans="1:58" x14ac:dyDescent="0.3">
      <c r="A151" s="114" t="s">
        <v>34950</v>
      </c>
      <c r="B151" s="115" t="s">
        <v>33266</v>
      </c>
      <c r="C151" s="115" t="s">
        <v>33267</v>
      </c>
      <c r="D151" s="115" t="s">
        <v>34951</v>
      </c>
      <c r="E151" s="115" t="s">
        <v>34952</v>
      </c>
      <c r="F151" s="115" t="s">
        <v>22</v>
      </c>
      <c r="G151" s="115" t="s">
        <v>34953</v>
      </c>
      <c r="H151" s="115" t="s">
        <v>34953</v>
      </c>
      <c r="I151" s="115" t="s">
        <v>23</v>
      </c>
      <c r="J151" s="115" t="s">
        <v>23</v>
      </c>
      <c r="K151" s="115" t="s">
        <v>34239</v>
      </c>
      <c r="L151" s="115" t="s">
        <v>23</v>
      </c>
      <c r="M151" s="115" t="s">
        <v>34954</v>
      </c>
      <c r="N151" s="115" t="s">
        <v>34955</v>
      </c>
      <c r="O151" s="115" t="s">
        <v>23</v>
      </c>
      <c r="P151" s="115" t="s">
        <v>23</v>
      </c>
      <c r="Q151" s="115" t="s">
        <v>23</v>
      </c>
      <c r="R151" s="115" t="s">
        <v>23</v>
      </c>
      <c r="S151" s="115" t="s">
        <v>23</v>
      </c>
      <c r="T151" s="115" t="s">
        <v>23</v>
      </c>
      <c r="U151" s="115" t="s">
        <v>23</v>
      </c>
      <c r="V151" s="115" t="s">
        <v>23</v>
      </c>
      <c r="W151" s="115" t="s">
        <v>79</v>
      </c>
      <c r="X151" s="115" t="s">
        <v>23</v>
      </c>
      <c r="Y151" s="115" t="s">
        <v>23</v>
      </c>
      <c r="Z151" s="115" t="s">
        <v>23</v>
      </c>
      <c r="AA151" s="115" t="s">
        <v>23</v>
      </c>
      <c r="AB151" s="115" t="s">
        <v>34956</v>
      </c>
      <c r="AC151" s="115" t="s">
        <v>34243</v>
      </c>
      <c r="AD151" s="115" t="s">
        <v>34957</v>
      </c>
      <c r="AE151" s="115" t="s">
        <v>34245</v>
      </c>
      <c r="AF151" s="115" t="s">
        <v>34246</v>
      </c>
      <c r="AG151" s="115" t="s">
        <v>33281</v>
      </c>
      <c r="AH151" s="115" t="s">
        <v>33282</v>
      </c>
      <c r="AI151" s="115" t="s">
        <v>33283</v>
      </c>
      <c r="AJ151" s="115" t="s">
        <v>33282</v>
      </c>
      <c r="AK151" s="116">
        <v>9.4850113041000004</v>
      </c>
      <c r="AL151" s="116">
        <v>105.51249984650001</v>
      </c>
      <c r="AM151" s="115" t="s">
        <v>34247</v>
      </c>
      <c r="AN151" s="115" t="s">
        <v>23</v>
      </c>
      <c r="AO151" s="115" t="s">
        <v>33327</v>
      </c>
      <c r="AP151" s="115" t="s">
        <v>80</v>
      </c>
      <c r="AQ151" s="115" t="s">
        <v>23</v>
      </c>
      <c r="AR151" s="115" t="s">
        <v>23</v>
      </c>
      <c r="AS151" s="115" t="s">
        <v>23</v>
      </c>
      <c r="AT151" s="115" t="s">
        <v>1020</v>
      </c>
      <c r="AU151" s="115" t="s">
        <v>23</v>
      </c>
      <c r="AV151" s="115" t="s">
        <v>33452</v>
      </c>
      <c r="AW151" s="115" t="s">
        <v>23</v>
      </c>
      <c r="AX151" s="115" t="s">
        <v>33315</v>
      </c>
      <c r="AY151" s="115" t="s">
        <v>33316</v>
      </c>
      <c r="AZ151" s="115" t="s">
        <v>34958</v>
      </c>
      <c r="BA151" s="115" t="s">
        <v>1021</v>
      </c>
      <c r="BB151" s="115" t="s">
        <v>1021</v>
      </c>
      <c r="BC151" s="4">
        <f>SUMIFS('Doanh số khách hàng'!$F:$F,'Doanh số khách hàng'!$A:$A,DSKH!$D151)</f>
        <v>0</v>
      </c>
      <c r="BD151" t="str">
        <f>VLOOKUP($BC151,Master!$A:$D,4,1)</f>
        <v>F2</v>
      </c>
      <c r="BE151" t="str">
        <f t="shared" si="4"/>
        <v>GT</v>
      </c>
      <c r="BF151" t="str">
        <f t="shared" si="5"/>
        <v>Tỉnh Cà Mau-Xã Vĩnh Lộc</v>
      </c>
    </row>
    <row r="152" spans="1:58" x14ac:dyDescent="0.3">
      <c r="A152" s="114" t="s">
        <v>34959</v>
      </c>
      <c r="B152" s="115" t="s">
        <v>33266</v>
      </c>
      <c r="C152" s="115" t="s">
        <v>33267</v>
      </c>
      <c r="D152" s="115" t="s">
        <v>34960</v>
      </c>
      <c r="E152" s="115" t="s">
        <v>34961</v>
      </c>
      <c r="F152" s="115" t="s">
        <v>22</v>
      </c>
      <c r="G152" s="115" t="s">
        <v>34962</v>
      </c>
      <c r="H152" s="115" t="s">
        <v>34962</v>
      </c>
      <c r="I152" s="115" t="s">
        <v>34963</v>
      </c>
      <c r="J152" s="115" t="s">
        <v>23</v>
      </c>
      <c r="K152" s="115" t="s">
        <v>34964</v>
      </c>
      <c r="L152" s="115" t="s">
        <v>23</v>
      </c>
      <c r="M152" s="115" t="s">
        <v>34965</v>
      </c>
      <c r="N152" s="115" t="s">
        <v>34966</v>
      </c>
      <c r="O152" s="115" t="s">
        <v>23</v>
      </c>
      <c r="P152" s="115" t="s">
        <v>34967</v>
      </c>
      <c r="Q152" s="115" t="s">
        <v>23</v>
      </c>
      <c r="R152" s="115" t="s">
        <v>23</v>
      </c>
      <c r="S152" s="115" t="s">
        <v>23</v>
      </c>
      <c r="T152" s="115" t="s">
        <v>23</v>
      </c>
      <c r="U152" s="115" t="s">
        <v>23</v>
      </c>
      <c r="V152" s="115" t="s">
        <v>23</v>
      </c>
      <c r="W152" s="115" t="s">
        <v>79</v>
      </c>
      <c r="X152" s="115" t="s">
        <v>23</v>
      </c>
      <c r="Y152" s="115" t="s">
        <v>23</v>
      </c>
      <c r="Z152" s="115" t="s">
        <v>23</v>
      </c>
      <c r="AA152" s="115" t="s">
        <v>23</v>
      </c>
      <c r="AB152" s="115" t="s">
        <v>34968</v>
      </c>
      <c r="AC152" s="115" t="s">
        <v>34969</v>
      </c>
      <c r="AD152" s="115" t="s">
        <v>34970</v>
      </c>
      <c r="AE152" s="115" t="s">
        <v>33338</v>
      </c>
      <c r="AF152" s="115" t="s">
        <v>33339</v>
      </c>
      <c r="AG152" s="115" t="s">
        <v>33281</v>
      </c>
      <c r="AH152" s="115" t="s">
        <v>33282</v>
      </c>
      <c r="AI152" s="115" t="s">
        <v>33283</v>
      </c>
      <c r="AJ152" s="115" t="s">
        <v>33282</v>
      </c>
      <c r="AK152" s="116">
        <v>9.2992752742999993</v>
      </c>
      <c r="AL152" s="116">
        <v>105.7225135005</v>
      </c>
      <c r="AM152" s="115" t="s">
        <v>34971</v>
      </c>
      <c r="AN152" s="115" t="s">
        <v>23</v>
      </c>
      <c r="AO152" s="115" t="s">
        <v>23</v>
      </c>
      <c r="AP152" s="115" t="s">
        <v>33285</v>
      </c>
      <c r="AQ152" s="115" t="s">
        <v>23</v>
      </c>
      <c r="AR152" s="115" t="s">
        <v>23</v>
      </c>
      <c r="AS152" s="115" t="s">
        <v>23</v>
      </c>
      <c r="AT152" s="115" t="s">
        <v>1020</v>
      </c>
      <c r="AU152" s="115" t="s">
        <v>23</v>
      </c>
      <c r="AV152" s="115" t="s">
        <v>23</v>
      </c>
      <c r="AW152" s="115" t="s">
        <v>23</v>
      </c>
      <c r="AX152" s="115" t="s">
        <v>33383</v>
      </c>
      <c r="AY152" s="115" t="s">
        <v>33384</v>
      </c>
      <c r="AZ152" s="115" t="s">
        <v>34972</v>
      </c>
      <c r="BA152" s="115" t="s">
        <v>33299</v>
      </c>
      <c r="BB152" s="115" t="s">
        <v>33300</v>
      </c>
      <c r="BC152" s="4">
        <f>SUMIFS('Doanh số khách hàng'!$F:$F,'Doanh số khách hàng'!$A:$A,DSKH!$D152)</f>
        <v>0</v>
      </c>
      <c r="BD152" t="str">
        <f>VLOOKUP($BC152,Master!$A:$D,4,1)</f>
        <v>F2</v>
      </c>
      <c r="BE152" t="str">
        <f t="shared" si="4"/>
        <v>OTC</v>
      </c>
      <c r="BF152" t="str">
        <f t="shared" si="5"/>
        <v>Tỉnh Cà Mau-Phường Bạc Liêu</v>
      </c>
    </row>
    <row r="153" spans="1:58" x14ac:dyDescent="0.3">
      <c r="A153" s="114" t="s">
        <v>34973</v>
      </c>
      <c r="B153" s="115" t="s">
        <v>33266</v>
      </c>
      <c r="C153" s="115" t="s">
        <v>33267</v>
      </c>
      <c r="D153" s="115" t="s">
        <v>34974</v>
      </c>
      <c r="E153" s="115" t="s">
        <v>34975</v>
      </c>
      <c r="F153" s="115" t="s">
        <v>22</v>
      </c>
      <c r="G153" s="115" t="s">
        <v>34976</v>
      </c>
      <c r="H153" s="115" t="s">
        <v>34976</v>
      </c>
      <c r="I153" s="115" t="s">
        <v>23</v>
      </c>
      <c r="J153" s="115" t="s">
        <v>23</v>
      </c>
      <c r="K153" s="115" t="s">
        <v>34826</v>
      </c>
      <c r="L153" s="115" t="s">
        <v>23</v>
      </c>
      <c r="M153" s="115" t="s">
        <v>34977</v>
      </c>
      <c r="N153" s="115" t="s">
        <v>34978</v>
      </c>
      <c r="O153" s="115" t="s">
        <v>23</v>
      </c>
      <c r="P153" s="115" t="s">
        <v>23</v>
      </c>
      <c r="Q153" s="115" t="s">
        <v>23</v>
      </c>
      <c r="R153" s="115" t="s">
        <v>23</v>
      </c>
      <c r="S153" s="115" t="s">
        <v>23</v>
      </c>
      <c r="T153" s="115" t="s">
        <v>23</v>
      </c>
      <c r="U153" s="115" t="s">
        <v>23</v>
      </c>
      <c r="V153" s="115" t="s">
        <v>23</v>
      </c>
      <c r="W153" s="115" t="s">
        <v>79</v>
      </c>
      <c r="X153" s="115" t="s">
        <v>23</v>
      </c>
      <c r="Y153" s="115" t="s">
        <v>23</v>
      </c>
      <c r="Z153" s="115" t="s">
        <v>23</v>
      </c>
      <c r="AA153" s="115" t="s">
        <v>23</v>
      </c>
      <c r="AB153" s="115" t="s">
        <v>34979</v>
      </c>
      <c r="AC153" s="115" t="s">
        <v>34980</v>
      </c>
      <c r="AD153" s="115" t="s">
        <v>34981</v>
      </c>
      <c r="AE153" s="115" t="s">
        <v>33379</v>
      </c>
      <c r="AF153" s="115" t="s">
        <v>33380</v>
      </c>
      <c r="AG153" s="115" t="s">
        <v>33281</v>
      </c>
      <c r="AH153" s="115" t="s">
        <v>33282</v>
      </c>
      <c r="AI153" s="115" t="s">
        <v>33283</v>
      </c>
      <c r="AJ153" s="115" t="s">
        <v>33282</v>
      </c>
      <c r="AK153" s="116">
        <v>9.1873544559999996</v>
      </c>
      <c r="AL153" s="116">
        <v>105.6144696042</v>
      </c>
      <c r="AM153" s="115" t="s">
        <v>33475</v>
      </c>
      <c r="AN153" s="115" t="s">
        <v>23</v>
      </c>
      <c r="AO153" s="115" t="s">
        <v>33327</v>
      </c>
      <c r="AP153" s="115" t="s">
        <v>80</v>
      </c>
      <c r="AQ153" s="115" t="s">
        <v>23</v>
      </c>
      <c r="AR153" s="115" t="s">
        <v>23</v>
      </c>
      <c r="AS153" s="115" t="s">
        <v>23</v>
      </c>
      <c r="AT153" s="115" t="s">
        <v>1020</v>
      </c>
      <c r="AU153" s="115" t="s">
        <v>23</v>
      </c>
      <c r="AV153" s="115" t="s">
        <v>33452</v>
      </c>
      <c r="AW153" s="115" t="s">
        <v>23</v>
      </c>
      <c r="AX153" s="115" t="s">
        <v>33315</v>
      </c>
      <c r="AY153" s="115" t="s">
        <v>33316</v>
      </c>
      <c r="AZ153" s="115" t="s">
        <v>34982</v>
      </c>
      <c r="BA153" s="115" t="s">
        <v>1021</v>
      </c>
      <c r="BB153" s="115" t="s">
        <v>1021</v>
      </c>
      <c r="BC153" s="4">
        <f>SUMIFS('Doanh số khách hàng'!$F:$F,'Doanh số khách hàng'!$A:$A,DSKH!$D153)</f>
        <v>0</v>
      </c>
      <c r="BD153" t="str">
        <f>VLOOKUP($BC153,Master!$A:$D,4,1)</f>
        <v>F2</v>
      </c>
      <c r="BE153" t="str">
        <f t="shared" si="4"/>
        <v>GT</v>
      </c>
      <c r="BF153" t="str">
        <f t="shared" si="5"/>
        <v>Tỉnh Cà Mau-Xã Vĩnh Hậu</v>
      </c>
    </row>
    <row r="154" spans="1:58" x14ac:dyDescent="0.3">
      <c r="A154" s="114" t="s">
        <v>34983</v>
      </c>
      <c r="B154" s="115" t="s">
        <v>33266</v>
      </c>
      <c r="C154" s="115" t="s">
        <v>33267</v>
      </c>
      <c r="D154" s="115" t="s">
        <v>34984</v>
      </c>
      <c r="E154" s="115" t="s">
        <v>34985</v>
      </c>
      <c r="F154" s="115" t="s">
        <v>22</v>
      </c>
      <c r="G154" s="115" t="s">
        <v>34986</v>
      </c>
      <c r="H154" s="115" t="s">
        <v>34986</v>
      </c>
      <c r="I154" s="115" t="s">
        <v>23</v>
      </c>
      <c r="J154" s="115" t="s">
        <v>23</v>
      </c>
      <c r="K154" s="115" t="s">
        <v>34826</v>
      </c>
      <c r="L154" s="115" t="s">
        <v>23</v>
      </c>
      <c r="M154" s="115" t="s">
        <v>34987</v>
      </c>
      <c r="N154" s="115" t="s">
        <v>34988</v>
      </c>
      <c r="O154" s="115" t="s">
        <v>23</v>
      </c>
      <c r="P154" s="115" t="s">
        <v>23</v>
      </c>
      <c r="Q154" s="115" t="s">
        <v>23</v>
      </c>
      <c r="R154" s="115" t="s">
        <v>23</v>
      </c>
      <c r="S154" s="115" t="s">
        <v>23</v>
      </c>
      <c r="T154" s="115" t="s">
        <v>23</v>
      </c>
      <c r="U154" s="115" t="s">
        <v>23</v>
      </c>
      <c r="V154" s="115" t="s">
        <v>23</v>
      </c>
      <c r="W154" s="115" t="s">
        <v>79</v>
      </c>
      <c r="X154" s="115" t="s">
        <v>23</v>
      </c>
      <c r="Y154" s="115" t="s">
        <v>23</v>
      </c>
      <c r="Z154" s="115" t="s">
        <v>23</v>
      </c>
      <c r="AA154" s="115" t="s">
        <v>23</v>
      </c>
      <c r="AB154" s="115" t="s">
        <v>33783</v>
      </c>
      <c r="AC154" s="115" t="s">
        <v>33784</v>
      </c>
      <c r="AD154" s="115" t="s">
        <v>33785</v>
      </c>
      <c r="AE154" s="115" t="s">
        <v>33379</v>
      </c>
      <c r="AF154" s="115" t="s">
        <v>33380</v>
      </c>
      <c r="AG154" s="115" t="s">
        <v>33281</v>
      </c>
      <c r="AH154" s="115" t="s">
        <v>33282</v>
      </c>
      <c r="AI154" s="115" t="s">
        <v>33283</v>
      </c>
      <c r="AJ154" s="115" t="s">
        <v>33282</v>
      </c>
      <c r="AK154" s="116">
        <v>9.2085379769000006</v>
      </c>
      <c r="AL154" s="116">
        <v>105.6577304006</v>
      </c>
      <c r="AM154" s="115" t="s">
        <v>34989</v>
      </c>
      <c r="AN154" s="115" t="s">
        <v>23</v>
      </c>
      <c r="AO154" s="115" t="s">
        <v>33327</v>
      </c>
      <c r="AP154" s="115" t="s">
        <v>33787</v>
      </c>
      <c r="AQ154" s="115" t="s">
        <v>23</v>
      </c>
      <c r="AR154" s="115" t="s">
        <v>23</v>
      </c>
      <c r="AS154" s="115" t="s">
        <v>23</v>
      </c>
      <c r="AT154" s="115" t="s">
        <v>1020</v>
      </c>
      <c r="AU154" s="115" t="s">
        <v>23</v>
      </c>
      <c r="AV154" s="115" t="s">
        <v>33452</v>
      </c>
      <c r="AW154" s="115" t="s">
        <v>23</v>
      </c>
      <c r="AX154" s="115" t="s">
        <v>33315</v>
      </c>
      <c r="AY154" s="115" t="s">
        <v>33316</v>
      </c>
      <c r="AZ154" s="115" t="s">
        <v>34990</v>
      </c>
      <c r="BA154" s="115" t="s">
        <v>1021</v>
      </c>
      <c r="BB154" s="115" t="s">
        <v>1021</v>
      </c>
      <c r="BC154" s="4">
        <f>SUMIFS('Doanh số khách hàng'!$F:$F,'Doanh số khách hàng'!$A:$A,DSKH!$D154)</f>
        <v>0</v>
      </c>
      <c r="BD154" t="str">
        <f>VLOOKUP($BC154,Master!$A:$D,4,1)</f>
        <v>F2</v>
      </c>
      <c r="BE154" t="str">
        <f t="shared" si="4"/>
        <v>GT</v>
      </c>
      <c r="BF154" t="str">
        <f t="shared" si="5"/>
        <v>Tỉnh Cà Mau-Xã Vĩnh Hậu</v>
      </c>
    </row>
    <row r="155" spans="1:58" x14ac:dyDescent="0.3">
      <c r="A155" s="114" t="s">
        <v>34991</v>
      </c>
      <c r="B155" s="115" t="s">
        <v>33266</v>
      </c>
      <c r="C155" s="115" t="s">
        <v>33267</v>
      </c>
      <c r="D155" s="115" t="s">
        <v>17606</v>
      </c>
      <c r="E155" s="115" t="s">
        <v>34992</v>
      </c>
      <c r="F155" s="115" t="s">
        <v>22</v>
      </c>
      <c r="G155" s="115" t="s">
        <v>34993</v>
      </c>
      <c r="H155" s="115" t="s">
        <v>34993</v>
      </c>
      <c r="I155" s="115" t="s">
        <v>34994</v>
      </c>
      <c r="J155" s="115" t="s">
        <v>23</v>
      </c>
      <c r="K155" s="115" t="s">
        <v>33951</v>
      </c>
      <c r="L155" s="115" t="s">
        <v>23</v>
      </c>
      <c r="M155" s="115" t="s">
        <v>34995</v>
      </c>
      <c r="N155" s="115" t="s">
        <v>34996</v>
      </c>
      <c r="O155" s="115" t="s">
        <v>23</v>
      </c>
      <c r="P155" s="115" t="s">
        <v>34994</v>
      </c>
      <c r="Q155" s="115" t="s">
        <v>23</v>
      </c>
      <c r="R155" s="115" t="s">
        <v>23</v>
      </c>
      <c r="S155" s="115" t="s">
        <v>23</v>
      </c>
      <c r="T155" s="115" t="s">
        <v>23</v>
      </c>
      <c r="U155" s="115" t="s">
        <v>23</v>
      </c>
      <c r="V155" s="115" t="s">
        <v>23</v>
      </c>
      <c r="W155" s="115" t="s">
        <v>79</v>
      </c>
      <c r="X155" s="115" t="s">
        <v>23</v>
      </c>
      <c r="Y155" s="115" t="s">
        <v>23</v>
      </c>
      <c r="Z155" s="115" t="s">
        <v>23</v>
      </c>
      <c r="AA155" s="115" t="s">
        <v>23</v>
      </c>
      <c r="AB155" s="115" t="s">
        <v>34997</v>
      </c>
      <c r="AC155" s="115" t="s">
        <v>34998</v>
      </c>
      <c r="AD155" s="115" t="s">
        <v>34999</v>
      </c>
      <c r="AE155" s="115" t="s">
        <v>33434</v>
      </c>
      <c r="AF155" s="115" t="s">
        <v>33435</v>
      </c>
      <c r="AG155" s="115" t="s">
        <v>33281</v>
      </c>
      <c r="AH155" s="115" t="s">
        <v>33282</v>
      </c>
      <c r="AI155" s="115" t="s">
        <v>33283</v>
      </c>
      <c r="AJ155" s="115" t="s">
        <v>33282</v>
      </c>
      <c r="AK155" s="116">
        <v>9.2708634750000005</v>
      </c>
      <c r="AL155" s="116">
        <v>105.59111489999999</v>
      </c>
      <c r="AM155" s="115" t="s">
        <v>34312</v>
      </c>
      <c r="AN155" s="115" t="s">
        <v>23</v>
      </c>
      <c r="AO155" s="115" t="s">
        <v>33256</v>
      </c>
      <c r="AP155" s="115" t="s">
        <v>34460</v>
      </c>
      <c r="AQ155" s="115" t="s">
        <v>23</v>
      </c>
      <c r="AR155" s="115" t="s">
        <v>23</v>
      </c>
      <c r="AS155" s="115" t="s">
        <v>23</v>
      </c>
      <c r="AT155" s="115" t="s">
        <v>23</v>
      </c>
      <c r="AU155" s="115" t="s">
        <v>23</v>
      </c>
      <c r="AV155" s="115" t="s">
        <v>23</v>
      </c>
      <c r="AW155" s="115" t="s">
        <v>23</v>
      </c>
      <c r="AX155" s="115" t="s">
        <v>33315</v>
      </c>
      <c r="AY155" s="115" t="s">
        <v>33316</v>
      </c>
      <c r="AZ155" s="115" t="s">
        <v>35000</v>
      </c>
      <c r="BA155" s="115" t="s">
        <v>33302</v>
      </c>
      <c r="BB155" s="115" t="s">
        <v>33303</v>
      </c>
      <c r="BC155" s="4">
        <f>SUMIFS('Doanh số khách hàng'!$F:$F,'Doanh số khách hàng'!$A:$A,DSKH!$D155)</f>
        <v>445466.66666666669</v>
      </c>
      <c r="BD155" t="str">
        <f>VLOOKUP($BC155,Master!$A:$D,4,1)</f>
        <v>F2</v>
      </c>
      <c r="BE155" t="str">
        <f t="shared" si="4"/>
        <v>GT</v>
      </c>
      <c r="BF155" t="str">
        <f t="shared" si="5"/>
        <v>Tỉnh Cà Mau-Xã Vĩnh Mỹ</v>
      </c>
    </row>
    <row r="156" spans="1:58" x14ac:dyDescent="0.3">
      <c r="A156" s="114" t="s">
        <v>35001</v>
      </c>
      <c r="B156" s="115" t="s">
        <v>33266</v>
      </c>
      <c r="C156" s="115" t="s">
        <v>33267</v>
      </c>
      <c r="D156" s="115" t="s">
        <v>35002</v>
      </c>
      <c r="E156" s="115" t="s">
        <v>35003</v>
      </c>
      <c r="F156" s="115" t="s">
        <v>22</v>
      </c>
      <c r="G156" s="115" t="s">
        <v>35004</v>
      </c>
      <c r="H156" s="115" t="s">
        <v>35004</v>
      </c>
      <c r="I156" s="115" t="s">
        <v>23</v>
      </c>
      <c r="J156" s="115" t="s">
        <v>23</v>
      </c>
      <c r="K156" s="115" t="s">
        <v>35005</v>
      </c>
      <c r="L156" s="115" t="s">
        <v>23</v>
      </c>
      <c r="M156" s="115" t="s">
        <v>35006</v>
      </c>
      <c r="N156" s="115" t="s">
        <v>35007</v>
      </c>
      <c r="O156" s="115" t="s">
        <v>23</v>
      </c>
      <c r="P156" s="115" t="s">
        <v>23</v>
      </c>
      <c r="Q156" s="115" t="s">
        <v>23</v>
      </c>
      <c r="R156" s="115" t="s">
        <v>23</v>
      </c>
      <c r="S156" s="115" t="s">
        <v>23</v>
      </c>
      <c r="T156" s="115" t="s">
        <v>23</v>
      </c>
      <c r="U156" s="115" t="s">
        <v>23</v>
      </c>
      <c r="V156" s="115" t="s">
        <v>23</v>
      </c>
      <c r="W156" s="115" t="s">
        <v>79</v>
      </c>
      <c r="X156" s="115" t="s">
        <v>23</v>
      </c>
      <c r="Y156" s="115" t="s">
        <v>23</v>
      </c>
      <c r="Z156" s="115" t="s">
        <v>23</v>
      </c>
      <c r="AA156" s="115" t="s">
        <v>23</v>
      </c>
      <c r="AB156" s="115" t="s">
        <v>35008</v>
      </c>
      <c r="AC156" s="115" t="s">
        <v>35009</v>
      </c>
      <c r="AD156" s="115" t="s">
        <v>35010</v>
      </c>
      <c r="AE156" s="115" t="s">
        <v>33338</v>
      </c>
      <c r="AF156" s="115" t="s">
        <v>33339</v>
      </c>
      <c r="AG156" s="115" t="s">
        <v>33281</v>
      </c>
      <c r="AH156" s="115" t="s">
        <v>33282</v>
      </c>
      <c r="AI156" s="115" t="s">
        <v>33283</v>
      </c>
      <c r="AJ156" s="115" t="s">
        <v>33282</v>
      </c>
      <c r="AK156" s="116">
        <v>9.3144026785000005</v>
      </c>
      <c r="AL156" s="116">
        <v>105.7194142468</v>
      </c>
      <c r="AM156" s="115" t="s">
        <v>33542</v>
      </c>
      <c r="AN156" s="115" t="s">
        <v>23</v>
      </c>
      <c r="AO156" s="115" t="s">
        <v>33327</v>
      </c>
      <c r="AP156" s="115" t="s">
        <v>80</v>
      </c>
      <c r="AQ156" s="115" t="s">
        <v>23</v>
      </c>
      <c r="AR156" s="115" t="s">
        <v>81</v>
      </c>
      <c r="AS156" s="115" t="s">
        <v>23</v>
      </c>
      <c r="AT156" s="115" t="s">
        <v>1020</v>
      </c>
      <c r="AU156" s="115" t="s">
        <v>23</v>
      </c>
      <c r="AV156" s="115" t="s">
        <v>33452</v>
      </c>
      <c r="AW156" s="115" t="s">
        <v>23</v>
      </c>
      <c r="AX156" s="115" t="s">
        <v>33315</v>
      </c>
      <c r="AY156" s="115" t="s">
        <v>33316</v>
      </c>
      <c r="AZ156" s="115" t="s">
        <v>35011</v>
      </c>
      <c r="BA156" s="115" t="s">
        <v>1021</v>
      </c>
      <c r="BB156" s="115" t="s">
        <v>1021</v>
      </c>
      <c r="BC156" s="4">
        <f>SUMIFS('Doanh số khách hàng'!$F:$F,'Doanh số khách hàng'!$A:$A,DSKH!$D156)</f>
        <v>0</v>
      </c>
      <c r="BD156" t="str">
        <f>VLOOKUP($BC156,Master!$A:$D,4,1)</f>
        <v>F2</v>
      </c>
      <c r="BE156" t="str">
        <f t="shared" si="4"/>
        <v>GT</v>
      </c>
      <c r="BF156" t="str">
        <f t="shared" si="5"/>
        <v>Tỉnh Cà Mau-Phường Bạc Liêu</v>
      </c>
    </row>
    <row r="157" spans="1:58" x14ac:dyDescent="0.3">
      <c r="A157" s="114" t="s">
        <v>35012</v>
      </c>
      <c r="B157" s="115" t="s">
        <v>33266</v>
      </c>
      <c r="C157" s="115" t="s">
        <v>33267</v>
      </c>
      <c r="D157" s="115" t="s">
        <v>35013</v>
      </c>
      <c r="E157" s="115" t="s">
        <v>35014</v>
      </c>
      <c r="F157" s="115" t="s">
        <v>22</v>
      </c>
      <c r="G157" s="115" t="s">
        <v>35015</v>
      </c>
      <c r="H157" s="115" t="s">
        <v>35015</v>
      </c>
      <c r="I157" s="115" t="s">
        <v>35016</v>
      </c>
      <c r="J157" s="115" t="s">
        <v>23</v>
      </c>
      <c r="K157" s="115" t="s">
        <v>34239</v>
      </c>
      <c r="L157" s="115" t="s">
        <v>23</v>
      </c>
      <c r="M157" s="115" t="s">
        <v>35017</v>
      </c>
      <c r="N157" s="115" t="s">
        <v>35018</v>
      </c>
      <c r="O157" s="115" t="s">
        <v>23</v>
      </c>
      <c r="P157" s="115" t="s">
        <v>35019</v>
      </c>
      <c r="Q157" s="115" t="s">
        <v>23</v>
      </c>
      <c r="R157" s="115" t="s">
        <v>23</v>
      </c>
      <c r="S157" s="115" t="s">
        <v>23</v>
      </c>
      <c r="T157" s="115" t="s">
        <v>23</v>
      </c>
      <c r="U157" s="115" t="s">
        <v>23</v>
      </c>
      <c r="V157" s="115" t="s">
        <v>23</v>
      </c>
      <c r="W157" s="115" t="s">
        <v>79</v>
      </c>
      <c r="X157" s="115" t="s">
        <v>23</v>
      </c>
      <c r="Y157" s="115" t="s">
        <v>23</v>
      </c>
      <c r="Z157" s="115" t="s">
        <v>23</v>
      </c>
      <c r="AA157" s="115" t="s">
        <v>23</v>
      </c>
      <c r="AB157" s="115" t="s">
        <v>35020</v>
      </c>
      <c r="AC157" s="115" t="s">
        <v>34603</v>
      </c>
      <c r="AD157" s="115" t="s">
        <v>34492</v>
      </c>
      <c r="AE157" s="115" t="s">
        <v>34245</v>
      </c>
      <c r="AF157" s="115" t="s">
        <v>34246</v>
      </c>
      <c r="AG157" s="115" t="s">
        <v>33281</v>
      </c>
      <c r="AH157" s="115" t="s">
        <v>33282</v>
      </c>
      <c r="AI157" s="115" t="s">
        <v>33283</v>
      </c>
      <c r="AJ157" s="115" t="s">
        <v>33282</v>
      </c>
      <c r="AK157" s="116">
        <v>9.5923086841000007</v>
      </c>
      <c r="AL157" s="116">
        <v>105.3577527601</v>
      </c>
      <c r="AM157" s="115" t="s">
        <v>35021</v>
      </c>
      <c r="AN157" s="115" t="s">
        <v>23</v>
      </c>
      <c r="AO157" s="115" t="s">
        <v>23</v>
      </c>
      <c r="AP157" s="115" t="s">
        <v>33285</v>
      </c>
      <c r="AQ157" s="115" t="s">
        <v>23</v>
      </c>
      <c r="AR157" s="115" t="s">
        <v>23</v>
      </c>
      <c r="AS157" s="115" t="s">
        <v>23</v>
      </c>
      <c r="AT157" s="115" t="s">
        <v>1020</v>
      </c>
      <c r="AU157" s="115" t="s">
        <v>23</v>
      </c>
      <c r="AV157" s="115" t="s">
        <v>33452</v>
      </c>
      <c r="AW157" s="115" t="s">
        <v>23</v>
      </c>
      <c r="AX157" s="115" t="s">
        <v>33383</v>
      </c>
      <c r="AY157" s="115" t="s">
        <v>33384</v>
      </c>
      <c r="AZ157" s="115" t="s">
        <v>35022</v>
      </c>
      <c r="BA157" s="115" t="s">
        <v>23</v>
      </c>
      <c r="BB157" s="115" t="s">
        <v>23</v>
      </c>
      <c r="BC157" s="4">
        <f>SUMIFS('Doanh số khách hàng'!$F:$F,'Doanh số khách hàng'!$A:$A,DSKH!$D157)</f>
        <v>0</v>
      </c>
      <c r="BD157" t="str">
        <f>VLOOKUP($BC157,Master!$A:$D,4,1)</f>
        <v>F2</v>
      </c>
      <c r="BE157" t="str">
        <f t="shared" si="4"/>
        <v>OTC</v>
      </c>
      <c r="BF157" t="str">
        <f t="shared" si="5"/>
        <v>Tỉnh Cà Mau-Xã Vĩnh Lộc</v>
      </c>
    </row>
    <row r="158" spans="1:58" x14ac:dyDescent="0.3">
      <c r="A158" s="114" t="s">
        <v>35023</v>
      </c>
      <c r="B158" s="115" t="s">
        <v>33266</v>
      </c>
      <c r="C158" s="115" t="s">
        <v>33267</v>
      </c>
      <c r="D158" s="115" t="s">
        <v>12584</v>
      </c>
      <c r="E158" s="115" t="s">
        <v>35024</v>
      </c>
      <c r="F158" s="115" t="s">
        <v>22</v>
      </c>
      <c r="G158" s="115" t="s">
        <v>35025</v>
      </c>
      <c r="H158" s="115" t="s">
        <v>35025</v>
      </c>
      <c r="I158" s="115" t="s">
        <v>35026</v>
      </c>
      <c r="J158" s="115" t="s">
        <v>23</v>
      </c>
      <c r="K158" s="115" t="s">
        <v>33413</v>
      </c>
      <c r="L158" s="115" t="s">
        <v>23</v>
      </c>
      <c r="M158" s="115" t="s">
        <v>35027</v>
      </c>
      <c r="N158" s="115" t="s">
        <v>35028</v>
      </c>
      <c r="O158" s="115" t="s">
        <v>23</v>
      </c>
      <c r="P158" s="115" t="s">
        <v>35026</v>
      </c>
      <c r="Q158" s="115" t="s">
        <v>23</v>
      </c>
      <c r="R158" s="115" t="s">
        <v>23</v>
      </c>
      <c r="S158" s="115" t="s">
        <v>23</v>
      </c>
      <c r="T158" s="115" t="s">
        <v>23</v>
      </c>
      <c r="U158" s="115" t="s">
        <v>23</v>
      </c>
      <c r="V158" s="115" t="s">
        <v>23</v>
      </c>
      <c r="W158" s="115" t="s">
        <v>79</v>
      </c>
      <c r="X158" s="115" t="s">
        <v>23</v>
      </c>
      <c r="Y158" s="115" t="s">
        <v>23</v>
      </c>
      <c r="Z158" s="115" t="s">
        <v>23</v>
      </c>
      <c r="AA158" s="115" t="s">
        <v>23</v>
      </c>
      <c r="AB158" s="115" t="s">
        <v>35029</v>
      </c>
      <c r="AC158" s="115" t="s">
        <v>35030</v>
      </c>
      <c r="AD158" s="115" t="s">
        <v>35031</v>
      </c>
      <c r="AE158" s="115" t="s">
        <v>33419</v>
      </c>
      <c r="AF158" s="115" t="s">
        <v>33420</v>
      </c>
      <c r="AG158" s="115" t="s">
        <v>33281</v>
      </c>
      <c r="AH158" s="115" t="s">
        <v>33282</v>
      </c>
      <c r="AI158" s="115" t="s">
        <v>33283</v>
      </c>
      <c r="AJ158" s="115" t="s">
        <v>33282</v>
      </c>
      <c r="AK158" s="116">
        <v>9.0257342380000001</v>
      </c>
      <c r="AL158" s="116">
        <v>105.4198232</v>
      </c>
      <c r="AM158" s="115" t="s">
        <v>35032</v>
      </c>
      <c r="AN158" s="115" t="s">
        <v>23</v>
      </c>
      <c r="AO158" s="115" t="s">
        <v>33256</v>
      </c>
      <c r="AP158" s="115" t="s">
        <v>33422</v>
      </c>
      <c r="AQ158" s="115" t="s">
        <v>23</v>
      </c>
      <c r="AR158" s="115" t="s">
        <v>23</v>
      </c>
      <c r="AS158" s="115" t="s">
        <v>23</v>
      </c>
      <c r="AT158" s="115" t="s">
        <v>23</v>
      </c>
      <c r="AU158" s="115" t="s">
        <v>23</v>
      </c>
      <c r="AV158" s="115" t="s">
        <v>23</v>
      </c>
      <c r="AW158" s="115" t="s">
        <v>23</v>
      </c>
      <c r="AX158" s="115" t="s">
        <v>33315</v>
      </c>
      <c r="AY158" s="115" t="s">
        <v>33316</v>
      </c>
      <c r="AZ158" s="115" t="s">
        <v>35033</v>
      </c>
      <c r="BA158" s="115" t="s">
        <v>1021</v>
      </c>
      <c r="BB158" s="115" t="s">
        <v>1021</v>
      </c>
      <c r="BC158" s="4">
        <f>SUMIFS('Doanh số khách hàng'!$F:$F,'Doanh số khách hàng'!$A:$A,DSKH!$D158)</f>
        <v>726786.66666666663</v>
      </c>
      <c r="BD158" t="str">
        <f>VLOOKUP($BC158,Master!$A:$D,4,1)</f>
        <v>F4</v>
      </c>
      <c r="BE158" t="str">
        <f t="shared" si="4"/>
        <v>GT</v>
      </c>
      <c r="BF158" t="str">
        <f t="shared" si="5"/>
        <v>Tỉnh Cà Mau-Xã Gành Hào</v>
      </c>
    </row>
    <row r="159" spans="1:58" x14ac:dyDescent="0.3">
      <c r="A159" s="114" t="s">
        <v>35034</v>
      </c>
      <c r="B159" s="115" t="s">
        <v>33266</v>
      </c>
      <c r="C159" s="115" t="s">
        <v>33267</v>
      </c>
      <c r="D159" s="115" t="s">
        <v>35035</v>
      </c>
      <c r="E159" s="115" t="s">
        <v>35036</v>
      </c>
      <c r="F159" s="115" t="s">
        <v>22</v>
      </c>
      <c r="G159" s="115" t="s">
        <v>35037</v>
      </c>
      <c r="H159" s="115" t="s">
        <v>35037</v>
      </c>
      <c r="I159" s="115" t="s">
        <v>23</v>
      </c>
      <c r="J159" s="115" t="s">
        <v>23</v>
      </c>
      <c r="K159" s="115" t="s">
        <v>34192</v>
      </c>
      <c r="L159" s="115" t="s">
        <v>23</v>
      </c>
      <c r="M159" s="115" t="s">
        <v>35038</v>
      </c>
      <c r="N159" s="115" t="s">
        <v>35039</v>
      </c>
      <c r="O159" s="115" t="s">
        <v>23</v>
      </c>
      <c r="P159" s="115" t="s">
        <v>23</v>
      </c>
      <c r="Q159" s="115" t="s">
        <v>23</v>
      </c>
      <c r="R159" s="115" t="s">
        <v>23</v>
      </c>
      <c r="S159" s="115" t="s">
        <v>23</v>
      </c>
      <c r="T159" s="115" t="s">
        <v>23</v>
      </c>
      <c r="U159" s="115" t="s">
        <v>23</v>
      </c>
      <c r="V159" s="115" t="s">
        <v>23</v>
      </c>
      <c r="W159" s="115" t="s">
        <v>79</v>
      </c>
      <c r="X159" s="115" t="s">
        <v>23</v>
      </c>
      <c r="Y159" s="115" t="s">
        <v>23</v>
      </c>
      <c r="Z159" s="115" t="s">
        <v>23</v>
      </c>
      <c r="AA159" s="115" t="s">
        <v>23</v>
      </c>
      <c r="AB159" s="115" t="s">
        <v>35040</v>
      </c>
      <c r="AC159" s="115" t="s">
        <v>34196</v>
      </c>
      <c r="AD159" s="115" t="s">
        <v>34591</v>
      </c>
      <c r="AE159" s="115" t="s">
        <v>33934</v>
      </c>
      <c r="AF159" s="115" t="s">
        <v>33935</v>
      </c>
      <c r="AG159" s="115" t="s">
        <v>33281</v>
      </c>
      <c r="AH159" s="115" t="s">
        <v>33282</v>
      </c>
      <c r="AI159" s="115" t="s">
        <v>33283</v>
      </c>
      <c r="AJ159" s="115" t="s">
        <v>33282</v>
      </c>
      <c r="AK159" s="116">
        <v>9.3894177393000007</v>
      </c>
      <c r="AL159" s="116">
        <v>105.5990904403</v>
      </c>
      <c r="AM159" s="115" t="s">
        <v>34701</v>
      </c>
      <c r="AN159" s="115" t="s">
        <v>23</v>
      </c>
      <c r="AO159" s="115" t="s">
        <v>33327</v>
      </c>
      <c r="AP159" s="115" t="s">
        <v>33422</v>
      </c>
      <c r="AQ159" s="115" t="s">
        <v>23</v>
      </c>
      <c r="AR159" s="115" t="s">
        <v>23</v>
      </c>
      <c r="AS159" s="115" t="s">
        <v>23</v>
      </c>
      <c r="AT159" s="115" t="s">
        <v>23</v>
      </c>
      <c r="AU159" s="115" t="s">
        <v>23</v>
      </c>
      <c r="AV159" s="115" t="s">
        <v>23</v>
      </c>
      <c r="AW159" s="115" t="s">
        <v>23</v>
      </c>
      <c r="AX159" s="115" t="s">
        <v>33299</v>
      </c>
      <c r="AY159" s="115" t="s">
        <v>33300</v>
      </c>
      <c r="AZ159" s="115" t="s">
        <v>35041</v>
      </c>
      <c r="BA159" s="115" t="s">
        <v>1021</v>
      </c>
      <c r="BB159" s="115" t="s">
        <v>1021</v>
      </c>
      <c r="BC159" s="4">
        <f>SUMIFS('Doanh số khách hàng'!$F:$F,'Doanh số khách hàng'!$A:$A,DSKH!$D159)</f>
        <v>0</v>
      </c>
      <c r="BD159" t="str">
        <f>VLOOKUP($BC159,Master!$A:$D,4,1)</f>
        <v>F2</v>
      </c>
      <c r="BE159" t="str">
        <f t="shared" si="4"/>
        <v>GT</v>
      </c>
      <c r="BF159" t="str">
        <f t="shared" si="5"/>
        <v>Tỉnh Cà Mau-Xã Châu Thới</v>
      </c>
    </row>
    <row r="160" spans="1:58" x14ac:dyDescent="0.3">
      <c r="A160" s="114" t="s">
        <v>35042</v>
      </c>
      <c r="B160" s="115" t="s">
        <v>33266</v>
      </c>
      <c r="C160" s="115" t="s">
        <v>33267</v>
      </c>
      <c r="D160" s="115" t="s">
        <v>35043</v>
      </c>
      <c r="E160" s="115" t="s">
        <v>35044</v>
      </c>
      <c r="F160" s="115" t="s">
        <v>22</v>
      </c>
      <c r="G160" s="115" t="s">
        <v>35045</v>
      </c>
      <c r="H160" s="115" t="s">
        <v>35045</v>
      </c>
      <c r="I160" s="115" t="s">
        <v>23</v>
      </c>
      <c r="J160" s="115" t="s">
        <v>23</v>
      </c>
      <c r="K160" s="115" t="s">
        <v>34466</v>
      </c>
      <c r="L160" s="115" t="s">
        <v>23</v>
      </c>
      <c r="M160" s="115" t="s">
        <v>35046</v>
      </c>
      <c r="N160" s="115" t="s">
        <v>33865</v>
      </c>
      <c r="O160" s="115" t="s">
        <v>23</v>
      </c>
      <c r="P160" s="115" t="s">
        <v>23</v>
      </c>
      <c r="Q160" s="115" t="s">
        <v>23</v>
      </c>
      <c r="R160" s="115" t="s">
        <v>23</v>
      </c>
      <c r="S160" s="115" t="s">
        <v>23</v>
      </c>
      <c r="T160" s="115" t="s">
        <v>23</v>
      </c>
      <c r="U160" s="115" t="s">
        <v>23</v>
      </c>
      <c r="V160" s="115" t="s">
        <v>23</v>
      </c>
      <c r="W160" s="115" t="s">
        <v>79</v>
      </c>
      <c r="X160" s="115" t="s">
        <v>23</v>
      </c>
      <c r="Y160" s="115" t="s">
        <v>23</v>
      </c>
      <c r="Z160" s="115" t="s">
        <v>23</v>
      </c>
      <c r="AA160" s="115" t="s">
        <v>23</v>
      </c>
      <c r="AB160" s="115" t="s">
        <v>35047</v>
      </c>
      <c r="AC160" s="115" t="s">
        <v>35048</v>
      </c>
      <c r="AD160" s="115" t="s">
        <v>35049</v>
      </c>
      <c r="AE160" s="115" t="s">
        <v>33527</v>
      </c>
      <c r="AF160" s="115" t="s">
        <v>33528</v>
      </c>
      <c r="AG160" s="115" t="s">
        <v>33281</v>
      </c>
      <c r="AH160" s="115" t="s">
        <v>33282</v>
      </c>
      <c r="AI160" s="115" t="s">
        <v>33283</v>
      </c>
      <c r="AJ160" s="115" t="s">
        <v>33282</v>
      </c>
      <c r="AK160" s="116">
        <v>9.5651614371000004</v>
      </c>
      <c r="AL160" s="116">
        <v>105.4484262317</v>
      </c>
      <c r="AM160" s="115" t="s">
        <v>33529</v>
      </c>
      <c r="AN160" s="115" t="s">
        <v>23</v>
      </c>
      <c r="AO160" s="115" t="s">
        <v>33327</v>
      </c>
      <c r="AP160" s="115" t="s">
        <v>33422</v>
      </c>
      <c r="AQ160" s="115" t="s">
        <v>23</v>
      </c>
      <c r="AR160" s="115" t="s">
        <v>23</v>
      </c>
      <c r="AS160" s="115" t="s">
        <v>23</v>
      </c>
      <c r="AT160" s="115" t="s">
        <v>23</v>
      </c>
      <c r="AU160" s="115" t="s">
        <v>23</v>
      </c>
      <c r="AV160" s="115" t="s">
        <v>33452</v>
      </c>
      <c r="AW160" s="115" t="s">
        <v>23</v>
      </c>
      <c r="AX160" s="115" t="s">
        <v>33315</v>
      </c>
      <c r="AY160" s="115" t="s">
        <v>33316</v>
      </c>
      <c r="AZ160" s="115" t="s">
        <v>35050</v>
      </c>
      <c r="BA160" s="115" t="s">
        <v>1021</v>
      </c>
      <c r="BB160" s="115" t="s">
        <v>1021</v>
      </c>
      <c r="BC160" s="4">
        <f>SUMIFS('Doanh số khách hàng'!$F:$F,'Doanh số khách hàng'!$A:$A,DSKH!$D160)</f>
        <v>0</v>
      </c>
      <c r="BD160" t="str">
        <f>VLOOKUP($BC160,Master!$A:$D,4,1)</f>
        <v>F2</v>
      </c>
      <c r="BE160" t="str">
        <f t="shared" si="4"/>
        <v>GT</v>
      </c>
      <c r="BF160" t="str">
        <f t="shared" si="5"/>
        <v>Tỉnh Cà Mau-Xã Hồng Dân</v>
      </c>
    </row>
    <row r="161" spans="1:58" x14ac:dyDescent="0.3">
      <c r="A161" s="114" t="s">
        <v>35051</v>
      </c>
      <c r="B161" s="115" t="s">
        <v>33266</v>
      </c>
      <c r="C161" s="115" t="s">
        <v>33267</v>
      </c>
      <c r="D161" s="115" t="s">
        <v>35052</v>
      </c>
      <c r="E161" s="115" t="s">
        <v>35053</v>
      </c>
      <c r="F161" s="115" t="s">
        <v>22</v>
      </c>
      <c r="G161" s="115" t="s">
        <v>35054</v>
      </c>
      <c r="H161" s="115" t="s">
        <v>35054</v>
      </c>
      <c r="I161" s="115" t="s">
        <v>35055</v>
      </c>
      <c r="J161" s="115" t="s">
        <v>23</v>
      </c>
      <c r="K161" s="115" t="s">
        <v>34181</v>
      </c>
      <c r="L161" s="115" t="s">
        <v>23</v>
      </c>
      <c r="M161" s="115" t="s">
        <v>35056</v>
      </c>
      <c r="N161" s="115" t="s">
        <v>35057</v>
      </c>
      <c r="O161" s="115" t="s">
        <v>23</v>
      </c>
      <c r="P161" s="115" t="s">
        <v>35058</v>
      </c>
      <c r="Q161" s="115" t="s">
        <v>23</v>
      </c>
      <c r="R161" s="115" t="s">
        <v>23</v>
      </c>
      <c r="S161" s="115" t="s">
        <v>23</v>
      </c>
      <c r="T161" s="115" t="s">
        <v>23</v>
      </c>
      <c r="U161" s="115" t="s">
        <v>23</v>
      </c>
      <c r="V161" s="115" t="s">
        <v>23</v>
      </c>
      <c r="W161" s="115" t="s">
        <v>79</v>
      </c>
      <c r="X161" s="115" t="s">
        <v>23</v>
      </c>
      <c r="Y161" s="115" t="s">
        <v>23</v>
      </c>
      <c r="Z161" s="115" t="s">
        <v>23</v>
      </c>
      <c r="AA161" s="115" t="s">
        <v>23</v>
      </c>
      <c r="AB161" s="115" t="s">
        <v>35059</v>
      </c>
      <c r="AC161" s="115" t="s">
        <v>35060</v>
      </c>
      <c r="AD161" s="115" t="s">
        <v>35061</v>
      </c>
      <c r="AE161" s="115" t="s">
        <v>34322</v>
      </c>
      <c r="AF161" s="115" t="s">
        <v>34161</v>
      </c>
      <c r="AG161" s="115" t="s">
        <v>33281</v>
      </c>
      <c r="AH161" s="115" t="s">
        <v>33282</v>
      </c>
      <c r="AI161" s="115" t="s">
        <v>33283</v>
      </c>
      <c r="AJ161" s="115" t="s">
        <v>33282</v>
      </c>
      <c r="AK161" s="116">
        <v>9.2129645359999994</v>
      </c>
      <c r="AL161" s="116">
        <v>105.48793790000001</v>
      </c>
      <c r="AM161" s="115" t="s">
        <v>34533</v>
      </c>
      <c r="AN161" s="115" t="s">
        <v>23</v>
      </c>
      <c r="AO161" s="115" t="s">
        <v>23</v>
      </c>
      <c r="AP161" s="115" t="s">
        <v>80</v>
      </c>
      <c r="AQ161" s="115" t="s">
        <v>23</v>
      </c>
      <c r="AR161" s="115" t="s">
        <v>23</v>
      </c>
      <c r="AS161" s="115" t="s">
        <v>23</v>
      </c>
      <c r="AT161" s="115" t="s">
        <v>23</v>
      </c>
      <c r="AU161" s="115" t="s">
        <v>23</v>
      </c>
      <c r="AV161" s="115" t="s">
        <v>23</v>
      </c>
      <c r="AW161" s="115" t="s">
        <v>23</v>
      </c>
      <c r="AX161" s="115" t="s">
        <v>33299</v>
      </c>
      <c r="AY161" s="115" t="s">
        <v>33300</v>
      </c>
      <c r="AZ161" s="115" t="s">
        <v>35062</v>
      </c>
      <c r="BA161" s="115" t="s">
        <v>33302</v>
      </c>
      <c r="BB161" s="115" t="s">
        <v>33303</v>
      </c>
      <c r="BC161" s="4">
        <f>SUMIFS('Doanh số khách hàng'!$F:$F,'Doanh số khách hàng'!$A:$A,DSKH!$D161)</f>
        <v>0</v>
      </c>
      <c r="BD161" t="str">
        <f>VLOOKUP($BC161,Master!$A:$D,4,1)</f>
        <v>F2</v>
      </c>
      <c r="BE161" t="str">
        <f t="shared" si="4"/>
        <v>GT</v>
      </c>
      <c r="BF161" t="str">
        <f t="shared" si="5"/>
        <v>Tỉnh Cà Mau-Xã Long Điền</v>
      </c>
    </row>
    <row r="162" spans="1:58" x14ac:dyDescent="0.3">
      <c r="A162" s="114" t="s">
        <v>35063</v>
      </c>
      <c r="B162" s="115" t="s">
        <v>33266</v>
      </c>
      <c r="C162" s="115" t="s">
        <v>33267</v>
      </c>
      <c r="D162" s="115" t="s">
        <v>35064</v>
      </c>
      <c r="E162" s="115" t="s">
        <v>35065</v>
      </c>
      <c r="F162" s="115" t="s">
        <v>22</v>
      </c>
      <c r="G162" s="115" t="s">
        <v>35066</v>
      </c>
      <c r="H162" s="115" t="s">
        <v>35066</v>
      </c>
      <c r="I162" s="115" t="s">
        <v>35067</v>
      </c>
      <c r="J162" s="115" t="s">
        <v>23</v>
      </c>
      <c r="K162" s="115" t="s">
        <v>33713</v>
      </c>
      <c r="L162" s="115" t="s">
        <v>23</v>
      </c>
      <c r="M162" s="115" t="s">
        <v>35068</v>
      </c>
      <c r="N162" s="115" t="s">
        <v>34194</v>
      </c>
      <c r="O162" s="115" t="s">
        <v>23</v>
      </c>
      <c r="P162" s="115" t="s">
        <v>35069</v>
      </c>
      <c r="Q162" s="115" t="s">
        <v>23</v>
      </c>
      <c r="R162" s="115" t="s">
        <v>23</v>
      </c>
      <c r="S162" s="115" t="s">
        <v>23</v>
      </c>
      <c r="T162" s="115" t="s">
        <v>23</v>
      </c>
      <c r="U162" s="115" t="s">
        <v>23</v>
      </c>
      <c r="V162" s="115" t="s">
        <v>23</v>
      </c>
      <c r="W162" s="115" t="s">
        <v>79</v>
      </c>
      <c r="X162" s="115" t="s">
        <v>23</v>
      </c>
      <c r="Y162" s="115" t="s">
        <v>23</v>
      </c>
      <c r="Z162" s="115" t="s">
        <v>23</v>
      </c>
      <c r="AA162" s="115" t="s">
        <v>23</v>
      </c>
      <c r="AB162" s="115" t="s">
        <v>35070</v>
      </c>
      <c r="AC162" s="115" t="s">
        <v>35071</v>
      </c>
      <c r="AD162" s="115" t="s">
        <v>35072</v>
      </c>
      <c r="AE162" s="115" t="s">
        <v>33338</v>
      </c>
      <c r="AF162" s="115" t="s">
        <v>33339</v>
      </c>
      <c r="AG162" s="115" t="s">
        <v>33281</v>
      </c>
      <c r="AH162" s="115" t="s">
        <v>33282</v>
      </c>
      <c r="AI162" s="115" t="s">
        <v>33283</v>
      </c>
      <c r="AJ162" s="115" t="s">
        <v>33282</v>
      </c>
      <c r="AK162" s="116">
        <v>9.2833623210000003</v>
      </c>
      <c r="AL162" s="116">
        <v>105.7254652</v>
      </c>
      <c r="AM162" s="115" t="s">
        <v>33352</v>
      </c>
      <c r="AN162" s="115" t="s">
        <v>23</v>
      </c>
      <c r="AO162" s="115" t="s">
        <v>23</v>
      </c>
      <c r="AP162" s="115" t="s">
        <v>80</v>
      </c>
      <c r="AQ162" s="115" t="s">
        <v>23</v>
      </c>
      <c r="AR162" s="115" t="s">
        <v>23</v>
      </c>
      <c r="AS162" s="115" t="s">
        <v>23</v>
      </c>
      <c r="AT162" s="115" t="s">
        <v>23</v>
      </c>
      <c r="AU162" s="115" t="s">
        <v>23</v>
      </c>
      <c r="AV162" s="115" t="s">
        <v>23</v>
      </c>
      <c r="AW162" s="115" t="s">
        <v>23</v>
      </c>
      <c r="AX162" s="115" t="s">
        <v>33299</v>
      </c>
      <c r="AY162" s="115" t="s">
        <v>33300</v>
      </c>
      <c r="AZ162" s="115" t="s">
        <v>35073</v>
      </c>
      <c r="BA162" s="115" t="s">
        <v>33302</v>
      </c>
      <c r="BB162" s="115" t="s">
        <v>33303</v>
      </c>
      <c r="BC162" s="4">
        <f>SUMIFS('Doanh số khách hàng'!$F:$F,'Doanh số khách hàng'!$A:$A,DSKH!$D162)</f>
        <v>0</v>
      </c>
      <c r="BD162" t="str">
        <f>VLOOKUP($BC162,Master!$A:$D,4,1)</f>
        <v>F2</v>
      </c>
      <c r="BE162" t="str">
        <f t="shared" si="4"/>
        <v>GT</v>
      </c>
      <c r="BF162" t="str">
        <f t="shared" si="5"/>
        <v>Tỉnh Cà Mau-Phường Bạc Liêu</v>
      </c>
    </row>
    <row r="163" spans="1:58" x14ac:dyDescent="0.3">
      <c r="A163" s="114" t="s">
        <v>35074</v>
      </c>
      <c r="B163" s="115" t="s">
        <v>33266</v>
      </c>
      <c r="C163" s="115" t="s">
        <v>33267</v>
      </c>
      <c r="D163" s="115" t="s">
        <v>17152</v>
      </c>
      <c r="E163" s="115" t="s">
        <v>35075</v>
      </c>
      <c r="F163" s="115" t="s">
        <v>22</v>
      </c>
      <c r="G163" s="115" t="s">
        <v>35076</v>
      </c>
      <c r="H163" s="115" t="s">
        <v>35076</v>
      </c>
      <c r="I163" s="115" t="s">
        <v>35077</v>
      </c>
      <c r="J163" s="115" t="s">
        <v>23</v>
      </c>
      <c r="K163" s="115" t="s">
        <v>35078</v>
      </c>
      <c r="L163" s="115" t="s">
        <v>23</v>
      </c>
      <c r="M163" s="115" t="s">
        <v>35079</v>
      </c>
      <c r="N163" s="115" t="s">
        <v>35080</v>
      </c>
      <c r="O163" s="115" t="s">
        <v>23</v>
      </c>
      <c r="P163" s="115" t="s">
        <v>35077</v>
      </c>
      <c r="Q163" s="115" t="s">
        <v>23</v>
      </c>
      <c r="R163" s="115" t="s">
        <v>23</v>
      </c>
      <c r="S163" s="115" t="s">
        <v>23</v>
      </c>
      <c r="T163" s="115" t="s">
        <v>23</v>
      </c>
      <c r="U163" s="115" t="s">
        <v>23</v>
      </c>
      <c r="V163" s="115" t="s">
        <v>23</v>
      </c>
      <c r="W163" s="115" t="s">
        <v>79</v>
      </c>
      <c r="X163" s="115" t="s">
        <v>23</v>
      </c>
      <c r="Y163" s="115" t="s">
        <v>23</v>
      </c>
      <c r="Z163" s="115" t="s">
        <v>23</v>
      </c>
      <c r="AA163" s="115" t="s">
        <v>23</v>
      </c>
      <c r="AB163" s="115" t="s">
        <v>35081</v>
      </c>
      <c r="AC163" s="115" t="s">
        <v>35082</v>
      </c>
      <c r="AD163" s="115" t="s">
        <v>35083</v>
      </c>
      <c r="AE163" s="115" t="s">
        <v>33886</v>
      </c>
      <c r="AF163" s="115" t="s">
        <v>33887</v>
      </c>
      <c r="AG163" s="115" t="s">
        <v>33281</v>
      </c>
      <c r="AH163" s="115" t="s">
        <v>33282</v>
      </c>
      <c r="AI163" s="115" t="s">
        <v>33283</v>
      </c>
      <c r="AJ163" s="115" t="s">
        <v>33282</v>
      </c>
      <c r="AK163" s="116">
        <v>9.5681683660000001</v>
      </c>
      <c r="AL163" s="116">
        <v>105.53143993019999</v>
      </c>
      <c r="AM163" s="115" t="s">
        <v>34247</v>
      </c>
      <c r="AN163" s="115" t="s">
        <v>23</v>
      </c>
      <c r="AO163" s="115" t="s">
        <v>23</v>
      </c>
      <c r="AP163" s="115" t="s">
        <v>33285</v>
      </c>
      <c r="AQ163" s="115" t="s">
        <v>23</v>
      </c>
      <c r="AR163" s="115" t="s">
        <v>23</v>
      </c>
      <c r="AS163" s="115" t="s">
        <v>23</v>
      </c>
      <c r="AT163" s="115" t="s">
        <v>23</v>
      </c>
      <c r="AU163" s="115" t="s">
        <v>23</v>
      </c>
      <c r="AV163" s="115" t="s">
        <v>23</v>
      </c>
      <c r="AW163" s="115" t="s">
        <v>23</v>
      </c>
      <c r="AX163" s="115" t="s">
        <v>33383</v>
      </c>
      <c r="AY163" s="115" t="s">
        <v>33384</v>
      </c>
      <c r="AZ163" s="115" t="s">
        <v>35084</v>
      </c>
      <c r="BA163" s="115" t="s">
        <v>33383</v>
      </c>
      <c r="BB163" s="115" t="s">
        <v>33384</v>
      </c>
      <c r="BC163" s="4">
        <f>SUMIFS('Doanh số khách hàng'!$F:$F,'Doanh số khách hàng'!$A:$A,DSKH!$D163)</f>
        <v>400720</v>
      </c>
      <c r="BD163" t="str">
        <f>VLOOKUP($BC163,Master!$A:$D,4,1)</f>
        <v>F2</v>
      </c>
      <c r="BE163" t="str">
        <f t="shared" si="4"/>
        <v>OTC</v>
      </c>
      <c r="BF163" t="str">
        <f t="shared" si="5"/>
        <v>Tỉnh Cà Mau-Xã Ninh Quới</v>
      </c>
    </row>
    <row r="164" spans="1:58" x14ac:dyDescent="0.3">
      <c r="A164" s="114" t="s">
        <v>35085</v>
      </c>
      <c r="B164" s="115" t="s">
        <v>33266</v>
      </c>
      <c r="C164" s="115" t="s">
        <v>33267</v>
      </c>
      <c r="D164" s="115" t="s">
        <v>35086</v>
      </c>
      <c r="E164" s="115" t="s">
        <v>35087</v>
      </c>
      <c r="F164" s="115" t="s">
        <v>22</v>
      </c>
      <c r="G164" s="115" t="s">
        <v>35088</v>
      </c>
      <c r="H164" s="115" t="s">
        <v>35088</v>
      </c>
      <c r="I164" s="115" t="s">
        <v>23</v>
      </c>
      <c r="J164" s="115" t="s">
        <v>23</v>
      </c>
      <c r="K164" s="115" t="s">
        <v>34035</v>
      </c>
      <c r="L164" s="115" t="s">
        <v>23</v>
      </c>
      <c r="M164" s="115" t="s">
        <v>35089</v>
      </c>
      <c r="N164" s="115" t="s">
        <v>23</v>
      </c>
      <c r="O164" s="115" t="s">
        <v>23</v>
      </c>
      <c r="P164" s="115" t="s">
        <v>23</v>
      </c>
      <c r="Q164" s="115" t="s">
        <v>23</v>
      </c>
      <c r="R164" s="115" t="s">
        <v>23</v>
      </c>
      <c r="S164" s="115" t="s">
        <v>23</v>
      </c>
      <c r="T164" s="115" t="s">
        <v>23</v>
      </c>
      <c r="U164" s="115" t="s">
        <v>23</v>
      </c>
      <c r="V164" s="115" t="s">
        <v>23</v>
      </c>
      <c r="W164" s="115" t="s">
        <v>79</v>
      </c>
      <c r="X164" s="115" t="s">
        <v>23</v>
      </c>
      <c r="Y164" s="115" t="s">
        <v>23</v>
      </c>
      <c r="Z164" s="115" t="s">
        <v>23</v>
      </c>
      <c r="AA164" s="115" t="s">
        <v>23</v>
      </c>
      <c r="AB164" s="115" t="s">
        <v>35090</v>
      </c>
      <c r="AC164" s="115" t="s">
        <v>34647</v>
      </c>
      <c r="AD164" s="115" t="s">
        <v>33612</v>
      </c>
      <c r="AE164" s="115" t="s">
        <v>33909</v>
      </c>
      <c r="AF164" s="115" t="s">
        <v>33910</v>
      </c>
      <c r="AG164" s="115" t="s">
        <v>33281</v>
      </c>
      <c r="AH164" s="115" t="s">
        <v>33282</v>
      </c>
      <c r="AI164" s="115" t="s">
        <v>33283</v>
      </c>
      <c r="AJ164" s="115" t="s">
        <v>33282</v>
      </c>
      <c r="AK164" s="116">
        <v>9.3377529613999997</v>
      </c>
      <c r="AL164" s="116">
        <v>105.35516001249999</v>
      </c>
      <c r="AM164" s="115" t="s">
        <v>33911</v>
      </c>
      <c r="AN164" s="115" t="s">
        <v>23</v>
      </c>
      <c r="AO164" s="115" t="s">
        <v>33327</v>
      </c>
      <c r="AP164" s="115" t="s">
        <v>80</v>
      </c>
      <c r="AQ164" s="115" t="s">
        <v>23</v>
      </c>
      <c r="AR164" s="115" t="s">
        <v>23</v>
      </c>
      <c r="AS164" s="115" t="s">
        <v>23</v>
      </c>
      <c r="AT164" s="115" t="s">
        <v>1020</v>
      </c>
      <c r="AU164" s="115" t="s">
        <v>23</v>
      </c>
      <c r="AV164" s="115" t="s">
        <v>23</v>
      </c>
      <c r="AW164" s="115" t="s">
        <v>23</v>
      </c>
      <c r="AX164" s="115" t="s">
        <v>33299</v>
      </c>
      <c r="AY164" s="115" t="s">
        <v>33300</v>
      </c>
      <c r="AZ164" s="115" t="s">
        <v>35091</v>
      </c>
      <c r="BA164" s="115" t="s">
        <v>1021</v>
      </c>
      <c r="BB164" s="115" t="s">
        <v>1021</v>
      </c>
      <c r="BC164" s="4">
        <f>SUMIFS('Doanh số khách hàng'!$F:$F,'Doanh số khách hàng'!$A:$A,DSKH!$D164)</f>
        <v>0</v>
      </c>
      <c r="BD164" t="str">
        <f>VLOOKUP($BC164,Master!$A:$D,4,1)</f>
        <v>F2</v>
      </c>
      <c r="BE164" t="str">
        <f t="shared" si="4"/>
        <v>GT</v>
      </c>
      <c r="BF164" t="str">
        <f t="shared" si="5"/>
        <v>Tỉnh Cà Mau-Xã Phong Hiệp</v>
      </c>
    </row>
    <row r="165" spans="1:58" x14ac:dyDescent="0.3">
      <c r="A165" s="114" t="s">
        <v>35092</v>
      </c>
      <c r="B165" s="115" t="s">
        <v>33266</v>
      </c>
      <c r="C165" s="115" t="s">
        <v>33267</v>
      </c>
      <c r="D165" s="115" t="s">
        <v>12195</v>
      </c>
      <c r="E165" s="115" t="s">
        <v>35093</v>
      </c>
      <c r="F165" s="115" t="s">
        <v>22</v>
      </c>
      <c r="G165" s="115" t="s">
        <v>35094</v>
      </c>
      <c r="H165" s="115" t="s">
        <v>35094</v>
      </c>
      <c r="I165" s="115" t="s">
        <v>35095</v>
      </c>
      <c r="J165" s="115" t="s">
        <v>23</v>
      </c>
      <c r="K165" s="115" t="s">
        <v>33780</v>
      </c>
      <c r="L165" s="115" t="s">
        <v>23</v>
      </c>
      <c r="M165" s="115" t="s">
        <v>35096</v>
      </c>
      <c r="N165" s="115" t="s">
        <v>35097</v>
      </c>
      <c r="O165" s="115" t="s">
        <v>23</v>
      </c>
      <c r="P165" s="115" t="s">
        <v>35098</v>
      </c>
      <c r="Q165" s="115" t="s">
        <v>23</v>
      </c>
      <c r="R165" s="115" t="s">
        <v>23</v>
      </c>
      <c r="S165" s="115" t="s">
        <v>23</v>
      </c>
      <c r="T165" s="115" t="s">
        <v>23</v>
      </c>
      <c r="U165" s="115" t="s">
        <v>23</v>
      </c>
      <c r="V165" s="115" t="s">
        <v>23</v>
      </c>
      <c r="W165" s="115" t="s">
        <v>79</v>
      </c>
      <c r="X165" s="115" t="s">
        <v>23</v>
      </c>
      <c r="Y165" s="115" t="s">
        <v>23</v>
      </c>
      <c r="Z165" s="115" t="s">
        <v>23</v>
      </c>
      <c r="AA165" s="115" t="s">
        <v>23</v>
      </c>
      <c r="AB165" s="115" t="s">
        <v>35099</v>
      </c>
      <c r="AC165" s="115" t="s">
        <v>33798</v>
      </c>
      <c r="AD165" s="115" t="s">
        <v>35100</v>
      </c>
      <c r="AE165" s="115" t="s">
        <v>33379</v>
      </c>
      <c r="AF165" s="115" t="s">
        <v>33380</v>
      </c>
      <c r="AG165" s="115" t="s">
        <v>33281</v>
      </c>
      <c r="AH165" s="115" t="s">
        <v>33282</v>
      </c>
      <c r="AI165" s="115" t="s">
        <v>33283</v>
      </c>
      <c r="AJ165" s="115" t="s">
        <v>33282</v>
      </c>
      <c r="AK165" s="116">
        <v>9.1813565720000003</v>
      </c>
      <c r="AL165" s="116">
        <v>105.5693965</v>
      </c>
      <c r="AM165" s="115" t="s">
        <v>33475</v>
      </c>
      <c r="AN165" s="115" t="s">
        <v>23</v>
      </c>
      <c r="AO165" s="115" t="s">
        <v>23</v>
      </c>
      <c r="AP165" s="115" t="s">
        <v>33285</v>
      </c>
      <c r="AQ165" s="115" t="s">
        <v>23</v>
      </c>
      <c r="AR165" s="115" t="s">
        <v>23</v>
      </c>
      <c r="AS165" s="115" t="s">
        <v>23</v>
      </c>
      <c r="AT165" s="115" t="s">
        <v>23</v>
      </c>
      <c r="AU165" s="115" t="s">
        <v>23</v>
      </c>
      <c r="AV165" s="115" t="s">
        <v>23</v>
      </c>
      <c r="AW165" s="115" t="s">
        <v>23</v>
      </c>
      <c r="AX165" s="115" t="s">
        <v>33383</v>
      </c>
      <c r="AY165" s="115" t="s">
        <v>33384</v>
      </c>
      <c r="AZ165" s="115" t="s">
        <v>35101</v>
      </c>
      <c r="BA165" s="115" t="s">
        <v>33302</v>
      </c>
      <c r="BB165" s="115" t="s">
        <v>33303</v>
      </c>
      <c r="BC165" s="4">
        <f>SUMIFS('Doanh số khách hàng'!$F:$F,'Doanh số khách hàng'!$A:$A,DSKH!$D165)</f>
        <v>520000</v>
      </c>
      <c r="BD165" t="str">
        <f>VLOOKUP($BC165,Master!$A:$D,4,1)</f>
        <v>F4</v>
      </c>
      <c r="BE165" t="str">
        <f t="shared" si="4"/>
        <v>OTC</v>
      </c>
      <c r="BF165" t="str">
        <f t="shared" si="5"/>
        <v>Tỉnh Cà Mau-Xã Vĩnh Hậu</v>
      </c>
    </row>
    <row r="166" spans="1:58" x14ac:dyDescent="0.3">
      <c r="A166" s="114" t="s">
        <v>35102</v>
      </c>
      <c r="B166" s="115" t="s">
        <v>33266</v>
      </c>
      <c r="C166" s="115" t="s">
        <v>33267</v>
      </c>
      <c r="D166" s="115" t="s">
        <v>33156</v>
      </c>
      <c r="E166" s="115" t="s">
        <v>35103</v>
      </c>
      <c r="F166" s="115" t="s">
        <v>22</v>
      </c>
      <c r="G166" s="115" t="s">
        <v>35104</v>
      </c>
      <c r="H166" s="115" t="s">
        <v>35104</v>
      </c>
      <c r="I166" s="115" t="s">
        <v>35105</v>
      </c>
      <c r="J166" s="115" t="s">
        <v>23</v>
      </c>
      <c r="K166" s="115" t="s">
        <v>34035</v>
      </c>
      <c r="L166" s="115" t="s">
        <v>23</v>
      </c>
      <c r="M166" s="115" t="s">
        <v>35106</v>
      </c>
      <c r="N166" s="115" t="s">
        <v>23</v>
      </c>
      <c r="O166" s="115" t="s">
        <v>23</v>
      </c>
      <c r="P166" s="115" t="s">
        <v>35105</v>
      </c>
      <c r="Q166" s="115" t="s">
        <v>23</v>
      </c>
      <c r="R166" s="115" t="s">
        <v>23</v>
      </c>
      <c r="S166" s="115" t="s">
        <v>23</v>
      </c>
      <c r="T166" s="115" t="s">
        <v>23</v>
      </c>
      <c r="U166" s="115" t="s">
        <v>23</v>
      </c>
      <c r="V166" s="115" t="s">
        <v>23</v>
      </c>
      <c r="W166" s="115" t="s">
        <v>79</v>
      </c>
      <c r="X166" s="115" t="s">
        <v>23</v>
      </c>
      <c r="Y166" s="115" t="s">
        <v>23</v>
      </c>
      <c r="Z166" s="115" t="s">
        <v>23</v>
      </c>
      <c r="AA166" s="115" t="s">
        <v>23</v>
      </c>
      <c r="AB166" s="115" t="s">
        <v>35107</v>
      </c>
      <c r="AC166" s="115" t="s">
        <v>35108</v>
      </c>
      <c r="AD166" s="115" t="s">
        <v>35109</v>
      </c>
      <c r="AE166" s="115" t="s">
        <v>33909</v>
      </c>
      <c r="AF166" s="115" t="s">
        <v>33910</v>
      </c>
      <c r="AG166" s="115" t="s">
        <v>33281</v>
      </c>
      <c r="AH166" s="115" t="s">
        <v>33282</v>
      </c>
      <c r="AI166" s="115" t="s">
        <v>33283</v>
      </c>
      <c r="AJ166" s="115" t="s">
        <v>33282</v>
      </c>
      <c r="AK166" s="116">
        <v>9.3028871672999998</v>
      </c>
      <c r="AL166" s="116">
        <v>105.318061509</v>
      </c>
      <c r="AM166" s="115" t="s">
        <v>35110</v>
      </c>
      <c r="AN166" s="115" t="s">
        <v>23</v>
      </c>
      <c r="AO166" s="115" t="s">
        <v>33256</v>
      </c>
      <c r="AP166" s="115" t="s">
        <v>80</v>
      </c>
      <c r="AQ166" s="115" t="s">
        <v>23</v>
      </c>
      <c r="AR166" s="115" t="s">
        <v>23</v>
      </c>
      <c r="AS166" s="115" t="s">
        <v>23</v>
      </c>
      <c r="AT166" s="115" t="s">
        <v>1020</v>
      </c>
      <c r="AU166" s="115" t="s">
        <v>23</v>
      </c>
      <c r="AV166" s="115" t="s">
        <v>33452</v>
      </c>
      <c r="AW166" s="115" t="s">
        <v>23</v>
      </c>
      <c r="AX166" s="115" t="s">
        <v>33299</v>
      </c>
      <c r="AY166" s="115" t="s">
        <v>33300</v>
      </c>
      <c r="AZ166" s="115" t="s">
        <v>35111</v>
      </c>
      <c r="BA166" s="115" t="s">
        <v>1021</v>
      </c>
      <c r="BB166" s="115" t="s">
        <v>1021</v>
      </c>
      <c r="BC166" s="4">
        <f>SUMIFS('Doanh số khách hàng'!$F:$F,'Doanh số khách hàng'!$A:$A,DSKH!$D166)</f>
        <v>128666.66666666667</v>
      </c>
      <c r="BD166" t="str">
        <f>VLOOKUP($BC166,Master!$A:$D,4,1)</f>
        <v>F2</v>
      </c>
      <c r="BE166" t="str">
        <f t="shared" si="4"/>
        <v>GT</v>
      </c>
      <c r="BF166" t="str">
        <f t="shared" si="5"/>
        <v>Tỉnh Cà Mau-Xã Phong Hiệp</v>
      </c>
    </row>
    <row r="167" spans="1:58" x14ac:dyDescent="0.3">
      <c r="A167" s="114" t="s">
        <v>35112</v>
      </c>
      <c r="B167" s="115" t="s">
        <v>33266</v>
      </c>
      <c r="C167" s="115" t="s">
        <v>33267</v>
      </c>
      <c r="D167" s="115" t="s">
        <v>33157</v>
      </c>
      <c r="E167" s="115" t="s">
        <v>35113</v>
      </c>
      <c r="F167" s="115" t="s">
        <v>22</v>
      </c>
      <c r="G167" s="115" t="s">
        <v>35114</v>
      </c>
      <c r="H167" s="115" t="s">
        <v>35114</v>
      </c>
      <c r="I167" s="115" t="s">
        <v>35115</v>
      </c>
      <c r="J167" s="115" t="s">
        <v>23</v>
      </c>
      <c r="K167" s="115" t="s">
        <v>35116</v>
      </c>
      <c r="L167" s="115" t="s">
        <v>23</v>
      </c>
      <c r="M167" s="115" t="s">
        <v>35117</v>
      </c>
      <c r="N167" s="115" t="s">
        <v>23</v>
      </c>
      <c r="O167" s="115" t="s">
        <v>23</v>
      </c>
      <c r="P167" s="115" t="s">
        <v>35115</v>
      </c>
      <c r="Q167" s="115" t="s">
        <v>23</v>
      </c>
      <c r="R167" s="115" t="s">
        <v>23</v>
      </c>
      <c r="S167" s="115" t="s">
        <v>23</v>
      </c>
      <c r="T167" s="115" t="s">
        <v>23</v>
      </c>
      <c r="U167" s="115" t="s">
        <v>23</v>
      </c>
      <c r="V167" s="115" t="s">
        <v>23</v>
      </c>
      <c r="W167" s="115" t="s">
        <v>79</v>
      </c>
      <c r="X167" s="115" t="s">
        <v>23</v>
      </c>
      <c r="Y167" s="115" t="s">
        <v>23</v>
      </c>
      <c r="Z167" s="115" t="s">
        <v>23</v>
      </c>
      <c r="AA167" s="115" t="s">
        <v>23</v>
      </c>
      <c r="AB167" s="115" t="s">
        <v>35118</v>
      </c>
      <c r="AC167" s="115" t="s">
        <v>35119</v>
      </c>
      <c r="AD167" s="115" t="s">
        <v>35120</v>
      </c>
      <c r="AE167" s="115" t="s">
        <v>33379</v>
      </c>
      <c r="AF167" s="115" t="s">
        <v>33380</v>
      </c>
      <c r="AG167" s="115" t="s">
        <v>33281</v>
      </c>
      <c r="AH167" s="115" t="s">
        <v>33282</v>
      </c>
      <c r="AI167" s="115" t="s">
        <v>33283</v>
      </c>
      <c r="AJ167" s="115" t="s">
        <v>33282</v>
      </c>
      <c r="AK167" s="116">
        <v>9.1616924671</v>
      </c>
      <c r="AL167" s="116">
        <v>105.5751897767</v>
      </c>
      <c r="AM167" s="115" t="s">
        <v>33786</v>
      </c>
      <c r="AN167" s="115" t="s">
        <v>23</v>
      </c>
      <c r="AO167" s="115" t="s">
        <v>34114</v>
      </c>
      <c r="AP167" s="115" t="s">
        <v>80</v>
      </c>
      <c r="AQ167" s="115" t="s">
        <v>23</v>
      </c>
      <c r="AR167" s="115" t="s">
        <v>23</v>
      </c>
      <c r="AS167" s="115" t="s">
        <v>23</v>
      </c>
      <c r="AT167" s="115" t="s">
        <v>23</v>
      </c>
      <c r="AU167" s="115" t="s">
        <v>23</v>
      </c>
      <c r="AV167" s="115" t="s">
        <v>23</v>
      </c>
      <c r="AW167" s="115" t="s">
        <v>23</v>
      </c>
      <c r="AX167" s="115" t="s">
        <v>33315</v>
      </c>
      <c r="AY167" s="115" t="s">
        <v>33316</v>
      </c>
      <c r="AZ167" s="115" t="s">
        <v>35121</v>
      </c>
      <c r="BA167" s="115" t="s">
        <v>33315</v>
      </c>
      <c r="BB167" s="115" t="s">
        <v>33316</v>
      </c>
      <c r="BC167" s="4">
        <f>SUMIFS('Doanh số khách hàng'!$F:$F,'Doanh số khách hàng'!$A:$A,DSKH!$D167)</f>
        <v>205053.33333333334</v>
      </c>
      <c r="BD167" t="str">
        <f>VLOOKUP($BC167,Master!$A:$D,4,1)</f>
        <v>F2</v>
      </c>
      <c r="BE167" t="str">
        <f t="shared" si="4"/>
        <v>GT</v>
      </c>
      <c r="BF167" t="str">
        <f t="shared" si="5"/>
        <v>Tỉnh Cà Mau-Xã Vĩnh Hậu</v>
      </c>
    </row>
    <row r="168" spans="1:58" x14ac:dyDescent="0.3">
      <c r="A168" s="114" t="s">
        <v>35122</v>
      </c>
      <c r="B168" s="115" t="s">
        <v>33266</v>
      </c>
      <c r="C168" s="115" t="s">
        <v>33267</v>
      </c>
      <c r="D168" s="115" t="s">
        <v>3697</v>
      </c>
      <c r="E168" s="115" t="s">
        <v>35123</v>
      </c>
      <c r="F168" s="115" t="s">
        <v>22</v>
      </c>
      <c r="G168" s="115" t="s">
        <v>35124</v>
      </c>
      <c r="H168" s="115" t="s">
        <v>35124</v>
      </c>
      <c r="I168" s="115" t="s">
        <v>35125</v>
      </c>
      <c r="J168" s="115" t="s">
        <v>23</v>
      </c>
      <c r="K168" s="115" t="s">
        <v>35126</v>
      </c>
      <c r="L168" s="115" t="s">
        <v>23</v>
      </c>
      <c r="M168" s="115" t="s">
        <v>35127</v>
      </c>
      <c r="N168" s="115" t="s">
        <v>35128</v>
      </c>
      <c r="O168" s="115" t="s">
        <v>23</v>
      </c>
      <c r="P168" s="115" t="s">
        <v>35125</v>
      </c>
      <c r="Q168" s="115" t="s">
        <v>23</v>
      </c>
      <c r="R168" s="115" t="s">
        <v>23</v>
      </c>
      <c r="S168" s="115" t="s">
        <v>23</v>
      </c>
      <c r="T168" s="115" t="s">
        <v>23</v>
      </c>
      <c r="U168" s="115" t="s">
        <v>23</v>
      </c>
      <c r="V168" s="115" t="s">
        <v>23</v>
      </c>
      <c r="W168" s="115" t="s">
        <v>79</v>
      </c>
      <c r="X168" s="115" t="s">
        <v>23</v>
      </c>
      <c r="Y168" s="115" t="s">
        <v>23</v>
      </c>
      <c r="Z168" s="115" t="s">
        <v>23</v>
      </c>
      <c r="AA168" s="115" t="s">
        <v>23</v>
      </c>
      <c r="AB168" s="115" t="s">
        <v>35129</v>
      </c>
      <c r="AC168" s="115" t="s">
        <v>35130</v>
      </c>
      <c r="AD168" s="115" t="s">
        <v>35131</v>
      </c>
      <c r="AE168" s="115" t="s">
        <v>33338</v>
      </c>
      <c r="AF168" s="115" t="s">
        <v>33339</v>
      </c>
      <c r="AG168" s="115" t="s">
        <v>33281</v>
      </c>
      <c r="AH168" s="115" t="s">
        <v>33282</v>
      </c>
      <c r="AI168" s="115" t="s">
        <v>33283</v>
      </c>
      <c r="AJ168" s="115" t="s">
        <v>33282</v>
      </c>
      <c r="AK168" s="116">
        <v>9.2786794149999992</v>
      </c>
      <c r="AL168" s="116">
        <v>105.7277789</v>
      </c>
      <c r="AM168" s="115" t="s">
        <v>33707</v>
      </c>
      <c r="AN168" s="115" t="s">
        <v>23</v>
      </c>
      <c r="AO168" s="115" t="s">
        <v>33256</v>
      </c>
      <c r="AP168" s="115" t="s">
        <v>34460</v>
      </c>
      <c r="AQ168" s="115" t="s">
        <v>23</v>
      </c>
      <c r="AR168" s="115" t="s">
        <v>23</v>
      </c>
      <c r="AS168" s="115" t="s">
        <v>23</v>
      </c>
      <c r="AT168" s="115" t="s">
        <v>23</v>
      </c>
      <c r="AU168" s="115" t="s">
        <v>23</v>
      </c>
      <c r="AV168" s="115" t="s">
        <v>23</v>
      </c>
      <c r="AW168" s="115" t="s">
        <v>23</v>
      </c>
      <c r="AX168" s="115" t="s">
        <v>33299</v>
      </c>
      <c r="AY168" s="115" t="s">
        <v>33300</v>
      </c>
      <c r="AZ168" s="115" t="s">
        <v>35132</v>
      </c>
      <c r="BA168" s="115" t="s">
        <v>33302</v>
      </c>
      <c r="BB168" s="115" t="s">
        <v>33303</v>
      </c>
      <c r="BC168" s="4">
        <f>SUMIFS('Doanh số khách hàng'!$F:$F,'Doanh số khách hàng'!$A:$A,DSKH!$D168)</f>
        <v>0</v>
      </c>
      <c r="BD168" t="str">
        <f>VLOOKUP($BC168,Master!$A:$D,4,1)</f>
        <v>F2</v>
      </c>
      <c r="BE168" t="str">
        <f t="shared" si="4"/>
        <v>GT</v>
      </c>
      <c r="BF168" t="str">
        <f t="shared" si="5"/>
        <v>Tỉnh Cà Mau-Phường Bạc Liêu</v>
      </c>
    </row>
    <row r="169" spans="1:58" x14ac:dyDescent="0.3">
      <c r="A169" s="114" t="s">
        <v>35133</v>
      </c>
      <c r="B169" s="115" t="s">
        <v>33266</v>
      </c>
      <c r="C169" s="115" t="s">
        <v>33267</v>
      </c>
      <c r="D169" s="115" t="s">
        <v>33158</v>
      </c>
      <c r="E169" s="115" t="s">
        <v>35134</v>
      </c>
      <c r="F169" s="115" t="s">
        <v>22</v>
      </c>
      <c r="G169" s="115" t="s">
        <v>35135</v>
      </c>
      <c r="H169" s="115" t="s">
        <v>35135</v>
      </c>
      <c r="I169" s="115" t="s">
        <v>35136</v>
      </c>
      <c r="J169" s="115" t="s">
        <v>23</v>
      </c>
      <c r="K169" s="115" t="s">
        <v>35137</v>
      </c>
      <c r="L169" s="115" t="s">
        <v>23</v>
      </c>
      <c r="M169" s="115" t="s">
        <v>35138</v>
      </c>
      <c r="N169" s="115" t="s">
        <v>23</v>
      </c>
      <c r="O169" s="115" t="s">
        <v>23</v>
      </c>
      <c r="P169" s="115" t="s">
        <v>35136</v>
      </c>
      <c r="Q169" s="115" t="s">
        <v>23</v>
      </c>
      <c r="R169" s="115" t="s">
        <v>23</v>
      </c>
      <c r="S169" s="115" t="s">
        <v>23</v>
      </c>
      <c r="T169" s="115" t="s">
        <v>23</v>
      </c>
      <c r="U169" s="115" t="s">
        <v>23</v>
      </c>
      <c r="V169" s="115" t="s">
        <v>23</v>
      </c>
      <c r="W169" s="115" t="s">
        <v>79</v>
      </c>
      <c r="X169" s="115" t="s">
        <v>23</v>
      </c>
      <c r="Y169" s="115" t="s">
        <v>23</v>
      </c>
      <c r="Z169" s="115" t="s">
        <v>23</v>
      </c>
      <c r="AA169" s="115" t="s">
        <v>23</v>
      </c>
      <c r="AB169" s="115" t="s">
        <v>35139</v>
      </c>
      <c r="AC169" s="115" t="s">
        <v>35140</v>
      </c>
      <c r="AD169" s="115" t="s">
        <v>34298</v>
      </c>
      <c r="AE169" s="115" t="s">
        <v>33527</v>
      </c>
      <c r="AF169" s="115" t="s">
        <v>33528</v>
      </c>
      <c r="AG169" s="115" t="s">
        <v>33281</v>
      </c>
      <c r="AH169" s="115" t="s">
        <v>33282</v>
      </c>
      <c r="AI169" s="115" t="s">
        <v>33283</v>
      </c>
      <c r="AJ169" s="115" t="s">
        <v>33282</v>
      </c>
      <c r="AK169" s="116">
        <v>9.5656242156999998</v>
      </c>
      <c r="AL169" s="116">
        <v>105.4490287574</v>
      </c>
      <c r="AM169" s="115" t="s">
        <v>34930</v>
      </c>
      <c r="AN169" s="115" t="s">
        <v>23</v>
      </c>
      <c r="AO169" s="115" t="s">
        <v>33367</v>
      </c>
      <c r="AP169" s="115" t="s">
        <v>33285</v>
      </c>
      <c r="AQ169" s="115" t="s">
        <v>23</v>
      </c>
      <c r="AR169" s="115" t="s">
        <v>23</v>
      </c>
      <c r="AS169" s="115" t="s">
        <v>23</v>
      </c>
      <c r="AT169" s="115" t="s">
        <v>1020</v>
      </c>
      <c r="AU169" s="115" t="s">
        <v>23</v>
      </c>
      <c r="AV169" s="115" t="s">
        <v>23</v>
      </c>
      <c r="AW169" s="115" t="s">
        <v>23</v>
      </c>
      <c r="AX169" s="115" t="s">
        <v>33383</v>
      </c>
      <c r="AY169" s="115" t="s">
        <v>33384</v>
      </c>
      <c r="AZ169" s="115" t="s">
        <v>35141</v>
      </c>
      <c r="BA169" s="115" t="s">
        <v>1021</v>
      </c>
      <c r="BB169" s="115" t="s">
        <v>1021</v>
      </c>
      <c r="BC169" s="4">
        <f>SUMIFS('Doanh số khách hàng'!$F:$F,'Doanh số khách hàng'!$A:$A,DSKH!$D169)</f>
        <v>530000</v>
      </c>
      <c r="BD169" t="str">
        <f>VLOOKUP($BC169,Master!$A:$D,4,1)</f>
        <v>F4</v>
      </c>
      <c r="BE169" t="str">
        <f t="shared" si="4"/>
        <v>OTC</v>
      </c>
      <c r="BF169" t="str">
        <f t="shared" si="5"/>
        <v>Tỉnh Cà Mau-Xã Hồng Dân</v>
      </c>
    </row>
    <row r="170" spans="1:58" x14ac:dyDescent="0.3">
      <c r="A170" s="114" t="s">
        <v>35142</v>
      </c>
      <c r="B170" s="115" t="s">
        <v>33266</v>
      </c>
      <c r="C170" s="115" t="s">
        <v>33267</v>
      </c>
      <c r="D170" s="115" t="s">
        <v>35143</v>
      </c>
      <c r="E170" s="115" t="s">
        <v>35144</v>
      </c>
      <c r="F170" s="115" t="s">
        <v>22</v>
      </c>
      <c r="G170" s="115" t="s">
        <v>35145</v>
      </c>
      <c r="H170" s="115" t="s">
        <v>35145</v>
      </c>
      <c r="I170" s="115" t="s">
        <v>23</v>
      </c>
      <c r="J170" s="115" t="s">
        <v>23</v>
      </c>
      <c r="K170" s="115" t="s">
        <v>33510</v>
      </c>
      <c r="L170" s="115" t="s">
        <v>23</v>
      </c>
      <c r="M170" s="115" t="s">
        <v>35146</v>
      </c>
      <c r="N170" s="115" t="s">
        <v>23</v>
      </c>
      <c r="O170" s="115" t="s">
        <v>23</v>
      </c>
      <c r="P170" s="115" t="s">
        <v>23</v>
      </c>
      <c r="Q170" s="115" t="s">
        <v>23</v>
      </c>
      <c r="R170" s="115" t="s">
        <v>23</v>
      </c>
      <c r="S170" s="115" t="s">
        <v>23</v>
      </c>
      <c r="T170" s="115" t="s">
        <v>23</v>
      </c>
      <c r="U170" s="115" t="s">
        <v>23</v>
      </c>
      <c r="V170" s="115" t="s">
        <v>23</v>
      </c>
      <c r="W170" s="115" t="s">
        <v>79</v>
      </c>
      <c r="X170" s="115" t="s">
        <v>23</v>
      </c>
      <c r="Y170" s="115" t="s">
        <v>23</v>
      </c>
      <c r="Z170" s="115" t="s">
        <v>23</v>
      </c>
      <c r="AA170" s="115" t="s">
        <v>23</v>
      </c>
      <c r="AB170" s="115" t="s">
        <v>35147</v>
      </c>
      <c r="AC170" s="115" t="s">
        <v>34699</v>
      </c>
      <c r="AD170" s="115" t="s">
        <v>35148</v>
      </c>
      <c r="AE170" s="115" t="s">
        <v>33934</v>
      </c>
      <c r="AF170" s="115" t="s">
        <v>33935</v>
      </c>
      <c r="AG170" s="115" t="s">
        <v>33281</v>
      </c>
      <c r="AH170" s="115" t="s">
        <v>33282</v>
      </c>
      <c r="AI170" s="115" t="s">
        <v>33283</v>
      </c>
      <c r="AJ170" s="115" t="s">
        <v>33282</v>
      </c>
      <c r="AK170" s="116">
        <v>9.3895172892000005</v>
      </c>
      <c r="AL170" s="116">
        <v>105.5991385694</v>
      </c>
      <c r="AM170" s="115" t="s">
        <v>34069</v>
      </c>
      <c r="AN170" s="115" t="s">
        <v>23</v>
      </c>
      <c r="AO170" s="115" t="s">
        <v>33327</v>
      </c>
      <c r="AP170" s="115" t="s">
        <v>33787</v>
      </c>
      <c r="AQ170" s="115" t="s">
        <v>23</v>
      </c>
      <c r="AR170" s="115" t="s">
        <v>23</v>
      </c>
      <c r="AS170" s="115" t="s">
        <v>23</v>
      </c>
      <c r="AT170" s="115" t="s">
        <v>1020</v>
      </c>
      <c r="AU170" s="115" t="s">
        <v>23</v>
      </c>
      <c r="AV170" s="115" t="s">
        <v>23</v>
      </c>
      <c r="AW170" s="115" t="s">
        <v>23</v>
      </c>
      <c r="AX170" s="115" t="s">
        <v>33299</v>
      </c>
      <c r="AY170" s="115" t="s">
        <v>33300</v>
      </c>
      <c r="AZ170" s="115" t="s">
        <v>35149</v>
      </c>
      <c r="BA170" s="115" t="s">
        <v>1021</v>
      </c>
      <c r="BB170" s="115" t="s">
        <v>1021</v>
      </c>
      <c r="BC170" s="4">
        <f>SUMIFS('Doanh số khách hàng'!$F:$F,'Doanh số khách hàng'!$A:$A,DSKH!$D170)</f>
        <v>0</v>
      </c>
      <c r="BD170" t="str">
        <f>VLOOKUP($BC170,Master!$A:$D,4,1)</f>
        <v>F2</v>
      </c>
      <c r="BE170" t="str">
        <f t="shared" si="4"/>
        <v>GT</v>
      </c>
      <c r="BF170" t="str">
        <f t="shared" si="5"/>
        <v>Tỉnh Cà Mau-Xã Châu Thới</v>
      </c>
    </row>
    <row r="171" spans="1:58" x14ac:dyDescent="0.3">
      <c r="A171" s="114" t="s">
        <v>35150</v>
      </c>
      <c r="B171" s="115" t="s">
        <v>33266</v>
      </c>
      <c r="C171" s="115" t="s">
        <v>33267</v>
      </c>
      <c r="D171" s="115" t="s">
        <v>35151</v>
      </c>
      <c r="E171" s="115" t="s">
        <v>35152</v>
      </c>
      <c r="F171" s="115" t="s">
        <v>22</v>
      </c>
      <c r="G171" s="115" t="s">
        <v>35153</v>
      </c>
      <c r="H171" s="115" t="s">
        <v>35153</v>
      </c>
      <c r="I171" s="115" t="s">
        <v>23</v>
      </c>
      <c r="J171" s="115" t="s">
        <v>23</v>
      </c>
      <c r="K171" s="115" t="s">
        <v>34466</v>
      </c>
      <c r="L171" s="115" t="s">
        <v>23</v>
      </c>
      <c r="M171" s="115" t="s">
        <v>35154</v>
      </c>
      <c r="N171" s="115" t="s">
        <v>35155</v>
      </c>
      <c r="O171" s="115" t="s">
        <v>23</v>
      </c>
      <c r="P171" s="115" t="s">
        <v>23</v>
      </c>
      <c r="Q171" s="115" t="s">
        <v>23</v>
      </c>
      <c r="R171" s="115" t="s">
        <v>23</v>
      </c>
      <c r="S171" s="115" t="s">
        <v>23</v>
      </c>
      <c r="T171" s="115" t="s">
        <v>23</v>
      </c>
      <c r="U171" s="115" t="s">
        <v>23</v>
      </c>
      <c r="V171" s="115" t="s">
        <v>23</v>
      </c>
      <c r="W171" s="115" t="s">
        <v>79</v>
      </c>
      <c r="X171" s="115" t="s">
        <v>23</v>
      </c>
      <c r="Y171" s="115" t="s">
        <v>23</v>
      </c>
      <c r="Z171" s="115" t="s">
        <v>23</v>
      </c>
      <c r="AA171" s="115" t="s">
        <v>23</v>
      </c>
      <c r="AB171" s="115" t="s">
        <v>35156</v>
      </c>
      <c r="AC171" s="115" t="s">
        <v>35157</v>
      </c>
      <c r="AD171" s="115" t="s">
        <v>35158</v>
      </c>
      <c r="AE171" s="115" t="s">
        <v>33934</v>
      </c>
      <c r="AF171" s="115" t="s">
        <v>33935</v>
      </c>
      <c r="AG171" s="115" t="s">
        <v>33281</v>
      </c>
      <c r="AH171" s="115" t="s">
        <v>33282</v>
      </c>
      <c r="AI171" s="115" t="s">
        <v>33283</v>
      </c>
      <c r="AJ171" s="115" t="s">
        <v>33282</v>
      </c>
      <c r="AK171" s="116">
        <v>9.4016647174999992</v>
      </c>
      <c r="AL171" s="116">
        <v>105.58873191479999</v>
      </c>
      <c r="AM171" s="115" t="s">
        <v>35159</v>
      </c>
      <c r="AN171" s="115" t="s">
        <v>23</v>
      </c>
      <c r="AO171" s="115" t="s">
        <v>33327</v>
      </c>
      <c r="AP171" s="115" t="s">
        <v>80</v>
      </c>
      <c r="AQ171" s="115" t="s">
        <v>23</v>
      </c>
      <c r="AR171" s="115" t="s">
        <v>23</v>
      </c>
      <c r="AS171" s="115" t="s">
        <v>23</v>
      </c>
      <c r="AT171" s="115" t="s">
        <v>23</v>
      </c>
      <c r="AU171" s="115" t="s">
        <v>23</v>
      </c>
      <c r="AV171" s="115" t="s">
        <v>23</v>
      </c>
      <c r="AW171" s="115" t="s">
        <v>23</v>
      </c>
      <c r="AX171" s="115" t="s">
        <v>33299</v>
      </c>
      <c r="AY171" s="115" t="s">
        <v>33300</v>
      </c>
      <c r="AZ171" s="115" t="s">
        <v>35160</v>
      </c>
      <c r="BA171" s="115" t="s">
        <v>1021</v>
      </c>
      <c r="BB171" s="115" t="s">
        <v>1021</v>
      </c>
      <c r="BC171" s="4">
        <f>SUMIFS('Doanh số khách hàng'!$F:$F,'Doanh số khách hàng'!$A:$A,DSKH!$D171)</f>
        <v>0</v>
      </c>
      <c r="BD171" t="str">
        <f>VLOOKUP($BC171,Master!$A:$D,4,1)</f>
        <v>F2</v>
      </c>
      <c r="BE171" t="str">
        <f t="shared" si="4"/>
        <v>GT</v>
      </c>
      <c r="BF171" t="str">
        <f t="shared" si="5"/>
        <v>Tỉnh Cà Mau-Xã Châu Thới</v>
      </c>
    </row>
    <row r="172" spans="1:58" x14ac:dyDescent="0.3">
      <c r="A172" s="114" t="s">
        <v>35161</v>
      </c>
      <c r="B172" s="115" t="s">
        <v>33266</v>
      </c>
      <c r="C172" s="115" t="s">
        <v>33267</v>
      </c>
      <c r="D172" s="115" t="s">
        <v>35162</v>
      </c>
      <c r="E172" s="115" t="s">
        <v>35163</v>
      </c>
      <c r="F172" s="115" t="s">
        <v>22</v>
      </c>
      <c r="G172" s="115" t="s">
        <v>35164</v>
      </c>
      <c r="H172" s="115" t="s">
        <v>35164</v>
      </c>
      <c r="I172" s="115" t="s">
        <v>23</v>
      </c>
      <c r="J172" s="115" t="s">
        <v>23</v>
      </c>
      <c r="K172" s="115" t="s">
        <v>34826</v>
      </c>
      <c r="L172" s="115" t="s">
        <v>23</v>
      </c>
      <c r="M172" s="115" t="s">
        <v>35165</v>
      </c>
      <c r="N172" s="115" t="s">
        <v>34988</v>
      </c>
      <c r="O172" s="115" t="s">
        <v>23</v>
      </c>
      <c r="P172" s="115" t="s">
        <v>23</v>
      </c>
      <c r="Q172" s="115" t="s">
        <v>23</v>
      </c>
      <c r="R172" s="115" t="s">
        <v>23</v>
      </c>
      <c r="S172" s="115" t="s">
        <v>23</v>
      </c>
      <c r="T172" s="115" t="s">
        <v>23</v>
      </c>
      <c r="U172" s="115" t="s">
        <v>23</v>
      </c>
      <c r="V172" s="115" t="s">
        <v>23</v>
      </c>
      <c r="W172" s="115" t="s">
        <v>79</v>
      </c>
      <c r="X172" s="115" t="s">
        <v>23</v>
      </c>
      <c r="Y172" s="115" t="s">
        <v>23</v>
      </c>
      <c r="Z172" s="115" t="s">
        <v>23</v>
      </c>
      <c r="AA172" s="115" t="s">
        <v>23</v>
      </c>
      <c r="AB172" s="115" t="s">
        <v>35166</v>
      </c>
      <c r="AC172" s="115" t="s">
        <v>35167</v>
      </c>
      <c r="AD172" s="115" t="s">
        <v>35168</v>
      </c>
      <c r="AE172" s="115" t="s">
        <v>33379</v>
      </c>
      <c r="AF172" s="115" t="s">
        <v>33380</v>
      </c>
      <c r="AG172" s="115" t="s">
        <v>33281</v>
      </c>
      <c r="AH172" s="115" t="s">
        <v>33282</v>
      </c>
      <c r="AI172" s="115" t="s">
        <v>33283</v>
      </c>
      <c r="AJ172" s="115" t="s">
        <v>33282</v>
      </c>
      <c r="AK172" s="116">
        <v>9.2194000916000007</v>
      </c>
      <c r="AL172" s="116">
        <v>105.70852607490001</v>
      </c>
      <c r="AM172" s="115" t="s">
        <v>35169</v>
      </c>
      <c r="AN172" s="115" t="s">
        <v>23</v>
      </c>
      <c r="AO172" s="115" t="s">
        <v>33327</v>
      </c>
      <c r="AP172" s="115" t="s">
        <v>80</v>
      </c>
      <c r="AQ172" s="115" t="s">
        <v>23</v>
      </c>
      <c r="AR172" s="115" t="s">
        <v>23</v>
      </c>
      <c r="AS172" s="115" t="s">
        <v>23</v>
      </c>
      <c r="AT172" s="115" t="s">
        <v>1020</v>
      </c>
      <c r="AU172" s="115" t="s">
        <v>23</v>
      </c>
      <c r="AV172" s="115" t="s">
        <v>33452</v>
      </c>
      <c r="AW172" s="115" t="s">
        <v>23</v>
      </c>
      <c r="AX172" s="115" t="s">
        <v>33315</v>
      </c>
      <c r="AY172" s="115" t="s">
        <v>33316</v>
      </c>
      <c r="AZ172" s="115" t="s">
        <v>35170</v>
      </c>
      <c r="BA172" s="115" t="s">
        <v>1021</v>
      </c>
      <c r="BB172" s="115" t="s">
        <v>1021</v>
      </c>
      <c r="BC172" s="4">
        <f>SUMIFS('Doanh số khách hàng'!$F:$F,'Doanh số khách hàng'!$A:$A,DSKH!$D172)</f>
        <v>0</v>
      </c>
      <c r="BD172" t="str">
        <f>VLOOKUP($BC172,Master!$A:$D,4,1)</f>
        <v>F2</v>
      </c>
      <c r="BE172" t="str">
        <f t="shared" si="4"/>
        <v>GT</v>
      </c>
      <c r="BF172" t="str">
        <f t="shared" si="5"/>
        <v>Tỉnh Cà Mau-Xã Vĩnh Hậu</v>
      </c>
    </row>
    <row r="173" spans="1:58" x14ac:dyDescent="0.3">
      <c r="A173" s="114" t="s">
        <v>35171</v>
      </c>
      <c r="B173" s="115" t="s">
        <v>33266</v>
      </c>
      <c r="C173" s="115" t="s">
        <v>33267</v>
      </c>
      <c r="D173" s="115" t="s">
        <v>35172</v>
      </c>
      <c r="E173" s="115" t="s">
        <v>35173</v>
      </c>
      <c r="F173" s="115" t="s">
        <v>22</v>
      </c>
      <c r="G173" s="115" t="s">
        <v>35174</v>
      </c>
      <c r="H173" s="115" t="s">
        <v>35174</v>
      </c>
      <c r="I173" s="115" t="s">
        <v>23</v>
      </c>
      <c r="J173" s="115" t="s">
        <v>23</v>
      </c>
      <c r="K173" s="115" t="s">
        <v>34826</v>
      </c>
      <c r="L173" s="115" t="s">
        <v>23</v>
      </c>
      <c r="M173" s="115" t="s">
        <v>35175</v>
      </c>
      <c r="N173" s="115" t="s">
        <v>23</v>
      </c>
      <c r="O173" s="115" t="s">
        <v>23</v>
      </c>
      <c r="P173" s="115" t="s">
        <v>23</v>
      </c>
      <c r="Q173" s="115" t="s">
        <v>23</v>
      </c>
      <c r="R173" s="115" t="s">
        <v>23</v>
      </c>
      <c r="S173" s="115" t="s">
        <v>23</v>
      </c>
      <c r="T173" s="115" t="s">
        <v>23</v>
      </c>
      <c r="U173" s="115" t="s">
        <v>23</v>
      </c>
      <c r="V173" s="115" t="s">
        <v>23</v>
      </c>
      <c r="W173" s="115" t="s">
        <v>79</v>
      </c>
      <c r="X173" s="115" t="s">
        <v>23</v>
      </c>
      <c r="Y173" s="115" t="s">
        <v>23</v>
      </c>
      <c r="Z173" s="115" t="s">
        <v>23</v>
      </c>
      <c r="AA173" s="115" t="s">
        <v>23</v>
      </c>
      <c r="AB173" s="115" t="s">
        <v>34828</v>
      </c>
      <c r="AC173" s="115" t="s">
        <v>34829</v>
      </c>
      <c r="AD173" s="115" t="s">
        <v>34830</v>
      </c>
      <c r="AE173" s="115" t="s">
        <v>33312</v>
      </c>
      <c r="AF173" s="115" t="s">
        <v>33313</v>
      </c>
      <c r="AG173" s="115" t="s">
        <v>33281</v>
      </c>
      <c r="AH173" s="115" t="s">
        <v>33282</v>
      </c>
      <c r="AI173" s="115" t="s">
        <v>33283</v>
      </c>
      <c r="AJ173" s="115" t="s">
        <v>33282</v>
      </c>
      <c r="AK173" s="116">
        <v>9.2825992999999993</v>
      </c>
      <c r="AL173" s="116">
        <v>105.6249336898</v>
      </c>
      <c r="AM173" s="115" t="s">
        <v>34831</v>
      </c>
      <c r="AN173" s="115" t="s">
        <v>23</v>
      </c>
      <c r="AO173" s="115" t="s">
        <v>33327</v>
      </c>
      <c r="AP173" s="115" t="s">
        <v>80</v>
      </c>
      <c r="AQ173" s="115" t="s">
        <v>23</v>
      </c>
      <c r="AR173" s="115" t="s">
        <v>23</v>
      </c>
      <c r="AS173" s="115" t="s">
        <v>23</v>
      </c>
      <c r="AT173" s="115" t="s">
        <v>1020</v>
      </c>
      <c r="AU173" s="115" t="s">
        <v>23</v>
      </c>
      <c r="AV173" s="115" t="s">
        <v>33452</v>
      </c>
      <c r="AW173" s="115" t="s">
        <v>23</v>
      </c>
      <c r="AX173" s="115" t="s">
        <v>33315</v>
      </c>
      <c r="AY173" s="115" t="s">
        <v>33316</v>
      </c>
      <c r="AZ173" s="115" t="s">
        <v>35176</v>
      </c>
      <c r="BA173" s="115" t="s">
        <v>33302</v>
      </c>
      <c r="BB173" s="115" t="s">
        <v>33303</v>
      </c>
      <c r="BC173" s="4">
        <f>SUMIFS('Doanh số khách hàng'!$F:$F,'Doanh số khách hàng'!$A:$A,DSKH!$D173)</f>
        <v>0</v>
      </c>
      <c r="BD173" t="str">
        <f>VLOOKUP($BC173,Master!$A:$D,4,1)</f>
        <v>F2</v>
      </c>
      <c r="BE173" t="str">
        <f t="shared" si="4"/>
        <v>GT</v>
      </c>
      <c r="BF173" t="str">
        <f t="shared" si="5"/>
        <v>Tỉnh Cà Mau-Xã Hòa Bình</v>
      </c>
    </row>
    <row r="174" spans="1:58" x14ac:dyDescent="0.3">
      <c r="A174" s="114" t="s">
        <v>35177</v>
      </c>
      <c r="B174" s="115" t="s">
        <v>33266</v>
      </c>
      <c r="C174" s="115" t="s">
        <v>33267</v>
      </c>
      <c r="D174" s="115" t="s">
        <v>35178</v>
      </c>
      <c r="E174" s="115" t="s">
        <v>35179</v>
      </c>
      <c r="F174" s="115" t="s">
        <v>22</v>
      </c>
      <c r="G174" s="115" t="s">
        <v>35180</v>
      </c>
      <c r="H174" s="115" t="s">
        <v>35180</v>
      </c>
      <c r="I174" s="115" t="s">
        <v>23</v>
      </c>
      <c r="J174" s="115" t="s">
        <v>23</v>
      </c>
      <c r="K174" s="115" t="s">
        <v>35181</v>
      </c>
      <c r="L174" s="115" t="s">
        <v>23</v>
      </c>
      <c r="M174" s="115" t="s">
        <v>35182</v>
      </c>
      <c r="N174" s="115" t="s">
        <v>35183</v>
      </c>
      <c r="O174" s="115" t="s">
        <v>23</v>
      </c>
      <c r="P174" s="115" t="s">
        <v>23</v>
      </c>
      <c r="Q174" s="115" t="s">
        <v>23</v>
      </c>
      <c r="R174" s="115" t="s">
        <v>23</v>
      </c>
      <c r="S174" s="115" t="s">
        <v>23</v>
      </c>
      <c r="T174" s="115" t="s">
        <v>23</v>
      </c>
      <c r="U174" s="115" t="s">
        <v>23</v>
      </c>
      <c r="V174" s="115" t="s">
        <v>23</v>
      </c>
      <c r="W174" s="115" t="s">
        <v>79</v>
      </c>
      <c r="X174" s="115" t="s">
        <v>23</v>
      </c>
      <c r="Y174" s="115" t="s">
        <v>23</v>
      </c>
      <c r="Z174" s="115" t="s">
        <v>23</v>
      </c>
      <c r="AA174" s="115" t="s">
        <v>23</v>
      </c>
      <c r="AB174" s="115" t="s">
        <v>35184</v>
      </c>
      <c r="AC174" s="115" t="s">
        <v>35185</v>
      </c>
      <c r="AD174" s="115" t="s">
        <v>35186</v>
      </c>
      <c r="AE174" s="115" t="s">
        <v>34322</v>
      </c>
      <c r="AF174" s="115" t="s">
        <v>34161</v>
      </c>
      <c r="AG174" s="115" t="s">
        <v>33281</v>
      </c>
      <c r="AH174" s="115" t="s">
        <v>33282</v>
      </c>
      <c r="AI174" s="115" t="s">
        <v>33283</v>
      </c>
      <c r="AJ174" s="115" t="s">
        <v>33282</v>
      </c>
      <c r="AK174" s="116">
        <v>9.1327355622000006</v>
      </c>
      <c r="AL174" s="116">
        <v>105.4906328675</v>
      </c>
      <c r="AM174" s="115" t="s">
        <v>35187</v>
      </c>
      <c r="AN174" s="115" t="s">
        <v>23</v>
      </c>
      <c r="AO174" s="115" t="s">
        <v>33327</v>
      </c>
      <c r="AP174" s="115" t="s">
        <v>80</v>
      </c>
      <c r="AQ174" s="115" t="s">
        <v>23</v>
      </c>
      <c r="AR174" s="115" t="s">
        <v>23</v>
      </c>
      <c r="AS174" s="115" t="s">
        <v>23</v>
      </c>
      <c r="AT174" s="115" t="s">
        <v>23</v>
      </c>
      <c r="AU174" s="115" t="s">
        <v>23</v>
      </c>
      <c r="AV174" s="115" t="s">
        <v>23</v>
      </c>
      <c r="AW174" s="115" t="s">
        <v>23</v>
      </c>
      <c r="AX174" s="115" t="s">
        <v>33315</v>
      </c>
      <c r="AY174" s="115" t="s">
        <v>33316</v>
      </c>
      <c r="AZ174" s="115" t="s">
        <v>35188</v>
      </c>
      <c r="BA174" s="115" t="s">
        <v>1021</v>
      </c>
      <c r="BB174" s="115" t="s">
        <v>1021</v>
      </c>
      <c r="BC174" s="4">
        <f>SUMIFS('Doanh số khách hàng'!$F:$F,'Doanh số khách hàng'!$A:$A,DSKH!$D174)</f>
        <v>0</v>
      </c>
      <c r="BD174" t="str">
        <f>VLOOKUP($BC174,Master!$A:$D,4,1)</f>
        <v>F2</v>
      </c>
      <c r="BE174" t="str">
        <f t="shared" si="4"/>
        <v>GT</v>
      </c>
      <c r="BF174" t="str">
        <f t="shared" si="5"/>
        <v>Tỉnh Cà Mau-Xã Long Điền</v>
      </c>
    </row>
    <row r="175" spans="1:58" x14ac:dyDescent="0.3">
      <c r="A175" s="114" t="s">
        <v>35189</v>
      </c>
      <c r="B175" s="115" t="s">
        <v>33266</v>
      </c>
      <c r="C175" s="115" t="s">
        <v>33267</v>
      </c>
      <c r="D175" s="115" t="s">
        <v>10928</v>
      </c>
      <c r="E175" s="115" t="s">
        <v>35190</v>
      </c>
      <c r="F175" s="115" t="s">
        <v>22</v>
      </c>
      <c r="G175" s="115" t="s">
        <v>35191</v>
      </c>
      <c r="H175" s="115" t="s">
        <v>35191</v>
      </c>
      <c r="I175" s="115" t="s">
        <v>35192</v>
      </c>
      <c r="J175" s="115" t="s">
        <v>23</v>
      </c>
      <c r="K175" s="115" t="s">
        <v>35193</v>
      </c>
      <c r="L175" s="115" t="s">
        <v>23</v>
      </c>
      <c r="M175" s="115" t="s">
        <v>35194</v>
      </c>
      <c r="N175" s="115" t="s">
        <v>35195</v>
      </c>
      <c r="O175" s="115" t="s">
        <v>23</v>
      </c>
      <c r="P175" s="115" t="s">
        <v>35192</v>
      </c>
      <c r="Q175" s="115" t="s">
        <v>23</v>
      </c>
      <c r="R175" s="115" t="s">
        <v>23</v>
      </c>
      <c r="S175" s="115" t="s">
        <v>23</v>
      </c>
      <c r="T175" s="115" t="s">
        <v>23</v>
      </c>
      <c r="U175" s="115" t="s">
        <v>23</v>
      </c>
      <c r="V175" s="115" t="s">
        <v>23</v>
      </c>
      <c r="W175" s="115" t="s">
        <v>79</v>
      </c>
      <c r="X175" s="115" t="s">
        <v>23</v>
      </c>
      <c r="Y175" s="115" t="s">
        <v>23</v>
      </c>
      <c r="Z175" s="115" t="s">
        <v>23</v>
      </c>
      <c r="AA175" s="115" t="s">
        <v>23</v>
      </c>
      <c r="AB175" s="115" t="s">
        <v>35196</v>
      </c>
      <c r="AC175" s="115" t="s">
        <v>35197</v>
      </c>
      <c r="AD175" s="115" t="s">
        <v>35198</v>
      </c>
      <c r="AE175" s="115" t="s">
        <v>33449</v>
      </c>
      <c r="AF175" s="115" t="s">
        <v>33450</v>
      </c>
      <c r="AG175" s="115" t="s">
        <v>33281</v>
      </c>
      <c r="AH175" s="115" t="s">
        <v>33282</v>
      </c>
      <c r="AI175" s="115" t="s">
        <v>33283</v>
      </c>
      <c r="AJ175" s="115" t="s">
        <v>33282</v>
      </c>
      <c r="AK175" s="116">
        <v>9.4402567671999993</v>
      </c>
      <c r="AL175" s="116">
        <v>105.46493489300001</v>
      </c>
      <c r="AM175" s="115" t="s">
        <v>35199</v>
      </c>
      <c r="AN175" s="115" t="s">
        <v>23</v>
      </c>
      <c r="AO175" s="115" t="s">
        <v>33367</v>
      </c>
      <c r="AP175" s="115" t="s">
        <v>33285</v>
      </c>
      <c r="AQ175" s="115" t="s">
        <v>23</v>
      </c>
      <c r="AR175" s="115" t="s">
        <v>23</v>
      </c>
      <c r="AS175" s="115" t="s">
        <v>23</v>
      </c>
      <c r="AT175" s="115" t="s">
        <v>23</v>
      </c>
      <c r="AU175" s="115" t="s">
        <v>23</v>
      </c>
      <c r="AV175" s="115" t="s">
        <v>23</v>
      </c>
      <c r="AW175" s="115" t="s">
        <v>23</v>
      </c>
      <c r="AX175" s="115" t="s">
        <v>33383</v>
      </c>
      <c r="AY175" s="115" t="s">
        <v>33384</v>
      </c>
      <c r="AZ175" s="115" t="s">
        <v>35200</v>
      </c>
      <c r="BA175" s="115" t="s">
        <v>33383</v>
      </c>
      <c r="BB175" s="115" t="s">
        <v>33384</v>
      </c>
      <c r="BC175" s="4">
        <f>SUMIFS('Doanh số khách hàng'!$F:$F,'Doanh số khách hàng'!$A:$A,DSKH!$D175)</f>
        <v>617046.66666666663</v>
      </c>
      <c r="BD175" t="str">
        <f>VLOOKUP($BC175,Master!$A:$D,4,1)</f>
        <v>F4</v>
      </c>
      <c r="BE175" t="str">
        <f t="shared" si="4"/>
        <v>OTC</v>
      </c>
      <c r="BF175" t="str">
        <f t="shared" si="5"/>
        <v>Tỉnh Cà Mau-Xã Phước Long</v>
      </c>
    </row>
    <row r="176" spans="1:58" x14ac:dyDescent="0.3">
      <c r="A176" s="114" t="s">
        <v>35201</v>
      </c>
      <c r="B176" s="115" t="s">
        <v>33266</v>
      </c>
      <c r="C176" s="115" t="s">
        <v>33267</v>
      </c>
      <c r="D176" s="115" t="s">
        <v>33159</v>
      </c>
      <c r="E176" s="115" t="s">
        <v>35202</v>
      </c>
      <c r="F176" s="115" t="s">
        <v>22</v>
      </c>
      <c r="G176" s="115" t="s">
        <v>35203</v>
      </c>
      <c r="H176" s="115" t="s">
        <v>35203</v>
      </c>
      <c r="I176" s="115" t="s">
        <v>35204</v>
      </c>
      <c r="J176" s="115" t="s">
        <v>23</v>
      </c>
      <c r="K176" s="115" t="s">
        <v>33641</v>
      </c>
      <c r="L176" s="115" t="s">
        <v>23</v>
      </c>
      <c r="M176" s="115" t="s">
        <v>35205</v>
      </c>
      <c r="N176" s="115" t="s">
        <v>35206</v>
      </c>
      <c r="O176" s="115" t="s">
        <v>23</v>
      </c>
      <c r="P176" s="115" t="s">
        <v>35204</v>
      </c>
      <c r="Q176" s="115" t="s">
        <v>35207</v>
      </c>
      <c r="R176" s="115" t="s">
        <v>23</v>
      </c>
      <c r="S176" s="115" t="s">
        <v>23</v>
      </c>
      <c r="T176" s="115" t="s">
        <v>23</v>
      </c>
      <c r="U176" s="115" t="s">
        <v>23</v>
      </c>
      <c r="V176" s="115" t="s">
        <v>23</v>
      </c>
      <c r="W176" s="115" t="s">
        <v>79</v>
      </c>
      <c r="X176" s="115" t="s">
        <v>23</v>
      </c>
      <c r="Y176" s="115" t="s">
        <v>23</v>
      </c>
      <c r="Z176" s="115" t="s">
        <v>23</v>
      </c>
      <c r="AA176" s="115" t="s">
        <v>23</v>
      </c>
      <c r="AB176" s="115" t="s">
        <v>35208</v>
      </c>
      <c r="AC176" s="115" t="s">
        <v>35209</v>
      </c>
      <c r="AD176" s="115" t="s">
        <v>35210</v>
      </c>
      <c r="AE176" s="115" t="s">
        <v>33987</v>
      </c>
      <c r="AF176" s="115" t="s">
        <v>33988</v>
      </c>
      <c r="AG176" s="115" t="s">
        <v>33281</v>
      </c>
      <c r="AH176" s="115" t="s">
        <v>33282</v>
      </c>
      <c r="AI176" s="115" t="s">
        <v>33283</v>
      </c>
      <c r="AJ176" s="115" t="s">
        <v>33282</v>
      </c>
      <c r="AK176" s="116">
        <v>9.3024101839999993</v>
      </c>
      <c r="AL176" s="116">
        <v>105.7731653</v>
      </c>
      <c r="AM176" s="115" t="s">
        <v>35211</v>
      </c>
      <c r="AN176" s="115" t="s">
        <v>23</v>
      </c>
      <c r="AO176" s="115" t="s">
        <v>33367</v>
      </c>
      <c r="AP176" s="115" t="s">
        <v>33285</v>
      </c>
      <c r="AQ176" s="115" t="s">
        <v>23</v>
      </c>
      <c r="AR176" s="115" t="s">
        <v>23</v>
      </c>
      <c r="AS176" s="115" t="s">
        <v>23</v>
      </c>
      <c r="AT176" s="115" t="s">
        <v>23</v>
      </c>
      <c r="AU176" s="115" t="s">
        <v>23</v>
      </c>
      <c r="AV176" s="115" t="s">
        <v>23</v>
      </c>
      <c r="AW176" s="115" t="s">
        <v>23</v>
      </c>
      <c r="AX176" s="115" t="s">
        <v>33286</v>
      </c>
      <c r="AY176" s="115" t="s">
        <v>33287</v>
      </c>
      <c r="AZ176" s="115" t="s">
        <v>35212</v>
      </c>
      <c r="BA176" s="115" t="s">
        <v>1021</v>
      </c>
      <c r="BB176" s="115" t="s">
        <v>1021</v>
      </c>
      <c r="BC176" s="4">
        <f>SUMIFS('Doanh số khách hàng'!$F:$F,'Doanh số khách hàng'!$A:$A,DSKH!$D176)</f>
        <v>365093.33333333331</v>
      </c>
      <c r="BD176" t="str">
        <f>VLOOKUP($BC176,Master!$A:$D,4,1)</f>
        <v>F2</v>
      </c>
      <c r="BE176" t="str">
        <f t="shared" si="4"/>
        <v>OTC</v>
      </c>
      <c r="BF176" t="str">
        <f t="shared" si="5"/>
        <v>Tỉnh Cà Mau-Phường Vĩnh Trạch</v>
      </c>
    </row>
    <row r="177" spans="1:58" x14ac:dyDescent="0.3">
      <c r="A177" s="114" t="s">
        <v>35213</v>
      </c>
      <c r="B177" s="115" t="s">
        <v>33266</v>
      </c>
      <c r="C177" s="115" t="s">
        <v>33267</v>
      </c>
      <c r="D177" s="115" t="s">
        <v>35214</v>
      </c>
      <c r="E177" s="115" t="s">
        <v>35215</v>
      </c>
      <c r="F177" s="115" t="s">
        <v>22</v>
      </c>
      <c r="G177" s="115" t="s">
        <v>35216</v>
      </c>
      <c r="H177" s="115" t="s">
        <v>35216</v>
      </c>
      <c r="I177" s="115" t="s">
        <v>23</v>
      </c>
      <c r="J177" s="115" t="s">
        <v>23</v>
      </c>
      <c r="K177" s="115" t="s">
        <v>34707</v>
      </c>
      <c r="L177" s="115" t="s">
        <v>23</v>
      </c>
      <c r="M177" s="115" t="s">
        <v>35217</v>
      </c>
      <c r="N177" s="115" t="s">
        <v>33702</v>
      </c>
      <c r="O177" s="115" t="s">
        <v>23</v>
      </c>
      <c r="P177" s="115" t="s">
        <v>23</v>
      </c>
      <c r="Q177" s="115" t="s">
        <v>23</v>
      </c>
      <c r="R177" s="115" t="s">
        <v>23</v>
      </c>
      <c r="S177" s="115" t="s">
        <v>23</v>
      </c>
      <c r="T177" s="115" t="s">
        <v>23</v>
      </c>
      <c r="U177" s="115" t="s">
        <v>23</v>
      </c>
      <c r="V177" s="115" t="s">
        <v>23</v>
      </c>
      <c r="W177" s="115" t="s">
        <v>79</v>
      </c>
      <c r="X177" s="115" t="s">
        <v>23</v>
      </c>
      <c r="Y177" s="115" t="s">
        <v>23</v>
      </c>
      <c r="Z177" s="115" t="s">
        <v>23</v>
      </c>
      <c r="AA177" s="115" t="s">
        <v>23</v>
      </c>
      <c r="AB177" s="115" t="s">
        <v>35218</v>
      </c>
      <c r="AC177" s="115" t="s">
        <v>35219</v>
      </c>
      <c r="AD177" s="115" t="s">
        <v>35031</v>
      </c>
      <c r="AE177" s="115" t="s">
        <v>33419</v>
      </c>
      <c r="AF177" s="115" t="s">
        <v>33420</v>
      </c>
      <c r="AG177" s="115" t="s">
        <v>33281</v>
      </c>
      <c r="AH177" s="115" t="s">
        <v>33282</v>
      </c>
      <c r="AI177" s="115" t="s">
        <v>33283</v>
      </c>
      <c r="AJ177" s="115" t="s">
        <v>33282</v>
      </c>
      <c r="AK177" s="116">
        <v>9.0257438403000005</v>
      </c>
      <c r="AL177" s="116">
        <v>105.41981309649999</v>
      </c>
      <c r="AM177" s="115" t="s">
        <v>35032</v>
      </c>
      <c r="AN177" s="115" t="s">
        <v>23</v>
      </c>
      <c r="AO177" s="115" t="s">
        <v>33327</v>
      </c>
      <c r="AP177" s="115" t="s">
        <v>80</v>
      </c>
      <c r="AQ177" s="115" t="s">
        <v>23</v>
      </c>
      <c r="AR177" s="115" t="s">
        <v>81</v>
      </c>
      <c r="AS177" s="115" t="s">
        <v>23</v>
      </c>
      <c r="AT177" s="115" t="s">
        <v>1020</v>
      </c>
      <c r="AU177" s="115" t="s">
        <v>23</v>
      </c>
      <c r="AV177" s="115" t="s">
        <v>23</v>
      </c>
      <c r="AW177" s="115" t="s">
        <v>23</v>
      </c>
      <c r="AX177" s="115" t="s">
        <v>33315</v>
      </c>
      <c r="AY177" s="115" t="s">
        <v>33316</v>
      </c>
      <c r="AZ177" s="115" t="s">
        <v>35220</v>
      </c>
      <c r="BA177" s="115" t="s">
        <v>1021</v>
      </c>
      <c r="BB177" s="115" t="s">
        <v>1021</v>
      </c>
      <c r="BC177" s="4">
        <f>SUMIFS('Doanh số khách hàng'!$F:$F,'Doanh số khách hàng'!$A:$A,DSKH!$D177)</f>
        <v>0</v>
      </c>
      <c r="BD177" t="str">
        <f>VLOOKUP($BC177,Master!$A:$D,4,1)</f>
        <v>F2</v>
      </c>
      <c r="BE177" t="str">
        <f t="shared" si="4"/>
        <v>GT</v>
      </c>
      <c r="BF177" t="str">
        <f t="shared" si="5"/>
        <v>Tỉnh Cà Mau-Xã Gành Hào</v>
      </c>
    </row>
    <row r="178" spans="1:58" x14ac:dyDescent="0.3">
      <c r="A178" s="114" t="s">
        <v>35221</v>
      </c>
      <c r="B178" s="115" t="s">
        <v>33266</v>
      </c>
      <c r="C178" s="115" t="s">
        <v>33267</v>
      </c>
      <c r="D178" s="115" t="s">
        <v>35222</v>
      </c>
      <c r="E178" s="115" t="s">
        <v>35223</v>
      </c>
      <c r="F178" s="115" t="s">
        <v>22</v>
      </c>
      <c r="G178" s="115" t="s">
        <v>35224</v>
      </c>
      <c r="H178" s="115" t="s">
        <v>35224</v>
      </c>
      <c r="I178" s="115" t="s">
        <v>35225</v>
      </c>
      <c r="J178" s="115" t="s">
        <v>23</v>
      </c>
      <c r="K178" s="115" t="s">
        <v>33293</v>
      </c>
      <c r="L178" s="115" t="s">
        <v>23</v>
      </c>
      <c r="M178" s="115" t="s">
        <v>35226</v>
      </c>
      <c r="N178" s="115" t="s">
        <v>35227</v>
      </c>
      <c r="O178" s="115" t="s">
        <v>23</v>
      </c>
      <c r="P178" s="115" t="s">
        <v>35228</v>
      </c>
      <c r="Q178" s="115" t="s">
        <v>23</v>
      </c>
      <c r="R178" s="115" t="s">
        <v>23</v>
      </c>
      <c r="S178" s="115" t="s">
        <v>23</v>
      </c>
      <c r="T178" s="115" t="s">
        <v>23</v>
      </c>
      <c r="U178" s="115" t="s">
        <v>23</v>
      </c>
      <c r="V178" s="115" t="s">
        <v>23</v>
      </c>
      <c r="W178" s="115" t="s">
        <v>79</v>
      </c>
      <c r="X178" s="115" t="s">
        <v>23</v>
      </c>
      <c r="Y178" s="115" t="s">
        <v>23</v>
      </c>
      <c r="Z178" s="115" t="s">
        <v>23</v>
      </c>
      <c r="AA178" s="115" t="s">
        <v>23</v>
      </c>
      <c r="AB178" s="115" t="s">
        <v>34214</v>
      </c>
      <c r="AC178" s="115" t="s">
        <v>33311</v>
      </c>
      <c r="AD178" s="115" t="s">
        <v>33278</v>
      </c>
      <c r="AE178" s="115" t="s">
        <v>33312</v>
      </c>
      <c r="AF178" s="115" t="s">
        <v>33313</v>
      </c>
      <c r="AG178" s="115" t="s">
        <v>33281</v>
      </c>
      <c r="AH178" s="115" t="s">
        <v>33282</v>
      </c>
      <c r="AI178" s="115" t="s">
        <v>33283</v>
      </c>
      <c r="AJ178" s="115" t="s">
        <v>33282</v>
      </c>
      <c r="AK178" s="116">
        <v>9.2864778450000003</v>
      </c>
      <c r="AL178" s="116">
        <v>105.6529915137</v>
      </c>
      <c r="AM178" s="115" t="s">
        <v>33326</v>
      </c>
      <c r="AN178" s="115" t="s">
        <v>23</v>
      </c>
      <c r="AO178" s="115" t="s">
        <v>23</v>
      </c>
      <c r="AP178" s="115" t="s">
        <v>33285</v>
      </c>
      <c r="AQ178" s="115" t="s">
        <v>23</v>
      </c>
      <c r="AR178" s="115" t="s">
        <v>23</v>
      </c>
      <c r="AS178" s="115" t="s">
        <v>23</v>
      </c>
      <c r="AT178" s="115" t="s">
        <v>1020</v>
      </c>
      <c r="AU178" s="115" t="s">
        <v>23</v>
      </c>
      <c r="AV178" s="115" t="s">
        <v>33452</v>
      </c>
      <c r="AW178" s="115" t="s">
        <v>23</v>
      </c>
      <c r="AX178" s="115" t="s">
        <v>33383</v>
      </c>
      <c r="AY178" s="115" t="s">
        <v>33384</v>
      </c>
      <c r="AZ178" s="115" t="s">
        <v>35229</v>
      </c>
      <c r="BA178" s="115" t="s">
        <v>23</v>
      </c>
      <c r="BB178" s="115" t="s">
        <v>23</v>
      </c>
      <c r="BC178" s="4">
        <f>SUMIFS('Doanh số khách hàng'!$F:$F,'Doanh số khách hàng'!$A:$A,DSKH!$D178)</f>
        <v>0</v>
      </c>
      <c r="BD178" t="str">
        <f>VLOOKUP($BC178,Master!$A:$D,4,1)</f>
        <v>F2</v>
      </c>
      <c r="BE178" t="str">
        <f t="shared" si="4"/>
        <v>OTC</v>
      </c>
      <c r="BF178" t="str">
        <f t="shared" si="5"/>
        <v>Tỉnh Cà Mau-Xã Hòa Bình</v>
      </c>
    </row>
    <row r="179" spans="1:58" x14ac:dyDescent="0.3">
      <c r="A179" s="114" t="s">
        <v>35230</v>
      </c>
      <c r="B179" s="115" t="s">
        <v>33266</v>
      </c>
      <c r="C179" s="115" t="s">
        <v>33267</v>
      </c>
      <c r="D179" s="115" t="s">
        <v>27796</v>
      </c>
      <c r="E179" s="115" t="s">
        <v>35231</v>
      </c>
      <c r="F179" s="115" t="s">
        <v>22</v>
      </c>
      <c r="G179" s="115" t="s">
        <v>35232</v>
      </c>
      <c r="H179" s="115" t="s">
        <v>35232</v>
      </c>
      <c r="I179" s="115" t="s">
        <v>35233</v>
      </c>
      <c r="J179" s="115" t="s">
        <v>23</v>
      </c>
      <c r="K179" s="115" t="s">
        <v>33951</v>
      </c>
      <c r="L179" s="115" t="s">
        <v>23</v>
      </c>
      <c r="M179" s="115" t="s">
        <v>35234</v>
      </c>
      <c r="N179" s="115" t="s">
        <v>35235</v>
      </c>
      <c r="O179" s="115" t="s">
        <v>23</v>
      </c>
      <c r="P179" s="115" t="s">
        <v>35233</v>
      </c>
      <c r="Q179" s="115" t="s">
        <v>23</v>
      </c>
      <c r="R179" s="115" t="s">
        <v>23</v>
      </c>
      <c r="S179" s="115" t="s">
        <v>23</v>
      </c>
      <c r="T179" s="115" t="s">
        <v>23</v>
      </c>
      <c r="U179" s="115" t="s">
        <v>23</v>
      </c>
      <c r="V179" s="115" t="s">
        <v>23</v>
      </c>
      <c r="W179" s="115" t="s">
        <v>79</v>
      </c>
      <c r="X179" s="115" t="s">
        <v>23</v>
      </c>
      <c r="Y179" s="115" t="s">
        <v>23</v>
      </c>
      <c r="Z179" s="115" t="s">
        <v>23</v>
      </c>
      <c r="AA179" s="115" t="s">
        <v>23</v>
      </c>
      <c r="AB179" s="115" t="s">
        <v>35236</v>
      </c>
      <c r="AC179" s="115" t="s">
        <v>35237</v>
      </c>
      <c r="AD179" s="115" t="s">
        <v>35238</v>
      </c>
      <c r="AE179" s="115" t="s">
        <v>33434</v>
      </c>
      <c r="AF179" s="115" t="s">
        <v>33435</v>
      </c>
      <c r="AG179" s="115" t="s">
        <v>33281</v>
      </c>
      <c r="AH179" s="115" t="s">
        <v>33282</v>
      </c>
      <c r="AI179" s="115" t="s">
        <v>33283</v>
      </c>
      <c r="AJ179" s="115" t="s">
        <v>33282</v>
      </c>
      <c r="AK179" s="116">
        <v>9.2696623599999999</v>
      </c>
      <c r="AL179" s="116">
        <v>105.58620639999999</v>
      </c>
      <c r="AM179" s="115" t="s">
        <v>33968</v>
      </c>
      <c r="AN179" s="115" t="s">
        <v>23</v>
      </c>
      <c r="AO179" s="115" t="s">
        <v>33256</v>
      </c>
      <c r="AP179" s="115" t="s">
        <v>80</v>
      </c>
      <c r="AQ179" s="115" t="s">
        <v>23</v>
      </c>
      <c r="AR179" s="115" t="s">
        <v>23</v>
      </c>
      <c r="AS179" s="115" t="s">
        <v>23</v>
      </c>
      <c r="AT179" s="115" t="s">
        <v>23</v>
      </c>
      <c r="AU179" s="115" t="s">
        <v>23</v>
      </c>
      <c r="AV179" s="115" t="s">
        <v>23</v>
      </c>
      <c r="AW179" s="115" t="s">
        <v>23</v>
      </c>
      <c r="AX179" s="115" t="s">
        <v>33315</v>
      </c>
      <c r="AY179" s="115" t="s">
        <v>33316</v>
      </c>
      <c r="AZ179" s="115" t="s">
        <v>35239</v>
      </c>
      <c r="BA179" s="115" t="s">
        <v>1021</v>
      </c>
      <c r="BB179" s="115" t="s">
        <v>1021</v>
      </c>
      <c r="BC179" s="4">
        <f>SUMIFS('Doanh số khách hàng'!$F:$F,'Doanh số khách hàng'!$A:$A,DSKH!$D179)</f>
        <v>585166.66666666663</v>
      </c>
      <c r="BD179" t="str">
        <f>VLOOKUP($BC179,Master!$A:$D,4,1)</f>
        <v>F4</v>
      </c>
      <c r="BE179" t="str">
        <f t="shared" si="4"/>
        <v>GT</v>
      </c>
      <c r="BF179" t="str">
        <f t="shared" si="5"/>
        <v>Tỉnh Cà Mau-Xã Vĩnh Mỹ</v>
      </c>
    </row>
    <row r="180" spans="1:58" x14ac:dyDescent="0.3">
      <c r="A180" s="114" t="s">
        <v>35240</v>
      </c>
      <c r="B180" s="115" t="s">
        <v>33266</v>
      </c>
      <c r="C180" s="115" t="s">
        <v>33267</v>
      </c>
      <c r="D180" s="115" t="s">
        <v>35241</v>
      </c>
      <c r="E180" s="115" t="s">
        <v>35242</v>
      </c>
      <c r="F180" s="115" t="s">
        <v>22</v>
      </c>
      <c r="G180" s="115" t="s">
        <v>35243</v>
      </c>
      <c r="H180" s="115" t="s">
        <v>35243</v>
      </c>
      <c r="I180" s="115" t="s">
        <v>23</v>
      </c>
      <c r="J180" s="115" t="s">
        <v>23</v>
      </c>
      <c r="K180" s="115" t="s">
        <v>34826</v>
      </c>
      <c r="L180" s="115" t="s">
        <v>23</v>
      </c>
      <c r="M180" s="115" t="s">
        <v>35244</v>
      </c>
      <c r="N180" s="115" t="s">
        <v>35245</v>
      </c>
      <c r="O180" s="115" t="s">
        <v>23</v>
      </c>
      <c r="P180" s="115" t="s">
        <v>23</v>
      </c>
      <c r="Q180" s="115" t="s">
        <v>23</v>
      </c>
      <c r="R180" s="115" t="s">
        <v>23</v>
      </c>
      <c r="S180" s="115" t="s">
        <v>23</v>
      </c>
      <c r="T180" s="115" t="s">
        <v>23</v>
      </c>
      <c r="U180" s="115" t="s">
        <v>23</v>
      </c>
      <c r="V180" s="115" t="s">
        <v>23</v>
      </c>
      <c r="W180" s="115" t="s">
        <v>79</v>
      </c>
      <c r="X180" s="115" t="s">
        <v>23</v>
      </c>
      <c r="Y180" s="115" t="s">
        <v>23</v>
      </c>
      <c r="Z180" s="115" t="s">
        <v>23</v>
      </c>
      <c r="AA180" s="115" t="s">
        <v>23</v>
      </c>
      <c r="AB180" s="115" t="s">
        <v>34828</v>
      </c>
      <c r="AC180" s="115" t="s">
        <v>34829</v>
      </c>
      <c r="AD180" s="115" t="s">
        <v>34830</v>
      </c>
      <c r="AE180" s="115" t="s">
        <v>33312</v>
      </c>
      <c r="AF180" s="115" t="s">
        <v>33313</v>
      </c>
      <c r="AG180" s="115" t="s">
        <v>33281</v>
      </c>
      <c r="AH180" s="115" t="s">
        <v>33282</v>
      </c>
      <c r="AI180" s="115" t="s">
        <v>33283</v>
      </c>
      <c r="AJ180" s="115" t="s">
        <v>33282</v>
      </c>
      <c r="AK180" s="116">
        <v>9.2823905110999991</v>
      </c>
      <c r="AL180" s="116">
        <v>105.62475867569999</v>
      </c>
      <c r="AM180" s="115" t="s">
        <v>34831</v>
      </c>
      <c r="AN180" s="115" t="s">
        <v>23</v>
      </c>
      <c r="AO180" s="115" t="s">
        <v>33327</v>
      </c>
      <c r="AP180" s="115" t="s">
        <v>80</v>
      </c>
      <c r="AQ180" s="115" t="s">
        <v>23</v>
      </c>
      <c r="AR180" s="115" t="s">
        <v>23</v>
      </c>
      <c r="AS180" s="115" t="s">
        <v>23</v>
      </c>
      <c r="AT180" s="115" t="s">
        <v>1020</v>
      </c>
      <c r="AU180" s="115" t="s">
        <v>23</v>
      </c>
      <c r="AV180" s="115" t="s">
        <v>33452</v>
      </c>
      <c r="AW180" s="115" t="s">
        <v>23</v>
      </c>
      <c r="AX180" s="115" t="s">
        <v>33315</v>
      </c>
      <c r="AY180" s="115" t="s">
        <v>33316</v>
      </c>
      <c r="AZ180" s="115" t="s">
        <v>35246</v>
      </c>
      <c r="BA180" s="115" t="s">
        <v>1021</v>
      </c>
      <c r="BB180" s="115" t="s">
        <v>1021</v>
      </c>
      <c r="BC180" s="4">
        <f>SUMIFS('Doanh số khách hàng'!$F:$F,'Doanh số khách hàng'!$A:$A,DSKH!$D180)</f>
        <v>0</v>
      </c>
      <c r="BD180" t="str">
        <f>VLOOKUP($BC180,Master!$A:$D,4,1)</f>
        <v>F2</v>
      </c>
      <c r="BE180" t="str">
        <f t="shared" si="4"/>
        <v>GT</v>
      </c>
      <c r="BF180" t="str">
        <f t="shared" si="5"/>
        <v>Tỉnh Cà Mau-Xã Hòa Bình</v>
      </c>
    </row>
    <row r="181" spans="1:58" x14ac:dyDescent="0.3">
      <c r="A181" s="114" t="s">
        <v>35247</v>
      </c>
      <c r="B181" s="115" t="s">
        <v>33266</v>
      </c>
      <c r="C181" s="115" t="s">
        <v>33267</v>
      </c>
      <c r="D181" s="115" t="s">
        <v>9291</v>
      </c>
      <c r="E181" s="115" t="s">
        <v>35248</v>
      </c>
      <c r="F181" s="115" t="s">
        <v>22</v>
      </c>
      <c r="G181" s="115" t="s">
        <v>35249</v>
      </c>
      <c r="H181" s="115" t="s">
        <v>35249</v>
      </c>
      <c r="I181" s="115" t="s">
        <v>35250</v>
      </c>
      <c r="J181" s="115" t="s">
        <v>23</v>
      </c>
      <c r="K181" s="115" t="s">
        <v>34035</v>
      </c>
      <c r="L181" s="115" t="s">
        <v>23</v>
      </c>
      <c r="M181" s="115" t="s">
        <v>35251</v>
      </c>
      <c r="N181" s="115" t="s">
        <v>35252</v>
      </c>
      <c r="O181" s="115" t="s">
        <v>23</v>
      </c>
      <c r="P181" s="115" t="s">
        <v>35253</v>
      </c>
      <c r="Q181" s="115" t="s">
        <v>23</v>
      </c>
      <c r="R181" s="115" t="s">
        <v>23</v>
      </c>
      <c r="S181" s="115" t="s">
        <v>23</v>
      </c>
      <c r="T181" s="115" t="s">
        <v>23</v>
      </c>
      <c r="U181" s="115" t="s">
        <v>23</v>
      </c>
      <c r="V181" s="115" t="s">
        <v>23</v>
      </c>
      <c r="W181" s="115" t="s">
        <v>79</v>
      </c>
      <c r="X181" s="115" t="s">
        <v>23</v>
      </c>
      <c r="Y181" s="115" t="s">
        <v>23</v>
      </c>
      <c r="Z181" s="115" t="s">
        <v>23</v>
      </c>
      <c r="AA181" s="115" t="s">
        <v>23</v>
      </c>
      <c r="AB181" s="115" t="s">
        <v>35254</v>
      </c>
      <c r="AC181" s="115" t="s">
        <v>35255</v>
      </c>
      <c r="AD181" s="115" t="s">
        <v>34039</v>
      </c>
      <c r="AE181" s="115" t="s">
        <v>33909</v>
      </c>
      <c r="AF181" s="115" t="s">
        <v>33910</v>
      </c>
      <c r="AG181" s="115" t="s">
        <v>33281</v>
      </c>
      <c r="AH181" s="115" t="s">
        <v>33282</v>
      </c>
      <c r="AI181" s="115" t="s">
        <v>33283</v>
      </c>
      <c r="AJ181" s="115" t="s">
        <v>33282</v>
      </c>
      <c r="AK181" s="116">
        <v>9.3028537723000007</v>
      </c>
      <c r="AL181" s="116">
        <v>105.3179767227</v>
      </c>
      <c r="AM181" s="115" t="s">
        <v>35110</v>
      </c>
      <c r="AN181" s="115" t="s">
        <v>23</v>
      </c>
      <c r="AO181" s="115" t="s">
        <v>23</v>
      </c>
      <c r="AP181" s="115" t="s">
        <v>33285</v>
      </c>
      <c r="AQ181" s="115" t="s">
        <v>23</v>
      </c>
      <c r="AR181" s="115" t="s">
        <v>23</v>
      </c>
      <c r="AS181" s="115" t="s">
        <v>23</v>
      </c>
      <c r="AT181" s="115" t="s">
        <v>1020</v>
      </c>
      <c r="AU181" s="115" t="s">
        <v>23</v>
      </c>
      <c r="AV181" s="115" t="s">
        <v>23</v>
      </c>
      <c r="AW181" s="115" t="s">
        <v>23</v>
      </c>
      <c r="AX181" s="115" t="s">
        <v>33286</v>
      </c>
      <c r="AY181" s="115" t="s">
        <v>33287</v>
      </c>
      <c r="AZ181" s="115" t="s">
        <v>35256</v>
      </c>
      <c r="BA181" s="115" t="s">
        <v>23</v>
      </c>
      <c r="BB181" s="115" t="s">
        <v>23</v>
      </c>
      <c r="BC181" s="4">
        <f>SUMIFS('Doanh số khách hàng'!$F:$F,'Doanh số khách hàng'!$A:$A,DSKH!$D181)</f>
        <v>256000</v>
      </c>
      <c r="BD181" t="str">
        <f>VLOOKUP($BC181,Master!$A:$D,4,1)</f>
        <v>F2</v>
      </c>
      <c r="BE181" t="str">
        <f t="shared" si="4"/>
        <v>OTC</v>
      </c>
      <c r="BF181" t="str">
        <f t="shared" si="5"/>
        <v>Tỉnh Cà Mau-Xã Phong Hiệp</v>
      </c>
    </row>
    <row r="182" spans="1:58" x14ac:dyDescent="0.3">
      <c r="A182" s="114" t="s">
        <v>35257</v>
      </c>
      <c r="B182" s="115" t="s">
        <v>33266</v>
      </c>
      <c r="C182" s="115" t="s">
        <v>33267</v>
      </c>
      <c r="D182" s="115" t="s">
        <v>3495</v>
      </c>
      <c r="E182" s="115" t="s">
        <v>35258</v>
      </c>
      <c r="F182" s="115" t="s">
        <v>22</v>
      </c>
      <c r="G182" s="115" t="s">
        <v>35259</v>
      </c>
      <c r="H182" s="115" t="s">
        <v>35259</v>
      </c>
      <c r="I182" s="115" t="s">
        <v>35260</v>
      </c>
      <c r="J182" s="115" t="s">
        <v>23</v>
      </c>
      <c r="K182" s="115" t="s">
        <v>33865</v>
      </c>
      <c r="L182" s="115" t="s">
        <v>23</v>
      </c>
      <c r="M182" s="115" t="s">
        <v>35261</v>
      </c>
      <c r="N182" s="115" t="s">
        <v>23</v>
      </c>
      <c r="O182" s="115" t="s">
        <v>23</v>
      </c>
      <c r="P182" s="115" t="s">
        <v>35260</v>
      </c>
      <c r="Q182" s="115" t="s">
        <v>23</v>
      </c>
      <c r="R182" s="115" t="s">
        <v>23</v>
      </c>
      <c r="S182" s="115" t="s">
        <v>23</v>
      </c>
      <c r="T182" s="115" t="s">
        <v>23</v>
      </c>
      <c r="U182" s="115" t="s">
        <v>23</v>
      </c>
      <c r="V182" s="115" t="s">
        <v>23</v>
      </c>
      <c r="W182" s="115" t="s">
        <v>79</v>
      </c>
      <c r="X182" s="115" t="s">
        <v>23</v>
      </c>
      <c r="Y182" s="115" t="s">
        <v>23</v>
      </c>
      <c r="Z182" s="115" t="s">
        <v>23</v>
      </c>
      <c r="AA182" s="115" t="s">
        <v>23</v>
      </c>
      <c r="AB182" s="115" t="s">
        <v>35262</v>
      </c>
      <c r="AC182" s="115" t="s">
        <v>35263</v>
      </c>
      <c r="AD182" s="115" t="s">
        <v>34039</v>
      </c>
      <c r="AE182" s="115" t="s">
        <v>33909</v>
      </c>
      <c r="AF182" s="115" t="s">
        <v>33910</v>
      </c>
      <c r="AG182" s="115" t="s">
        <v>33281</v>
      </c>
      <c r="AH182" s="115" t="s">
        <v>33282</v>
      </c>
      <c r="AI182" s="115" t="s">
        <v>33283</v>
      </c>
      <c r="AJ182" s="115" t="s">
        <v>33282</v>
      </c>
      <c r="AK182" s="116">
        <v>9.3028195220000001</v>
      </c>
      <c r="AL182" s="116">
        <v>105.3182247</v>
      </c>
      <c r="AM182" s="115" t="s">
        <v>35110</v>
      </c>
      <c r="AN182" s="115" t="s">
        <v>23</v>
      </c>
      <c r="AO182" s="115" t="s">
        <v>33256</v>
      </c>
      <c r="AP182" s="115" t="s">
        <v>33787</v>
      </c>
      <c r="AQ182" s="115" t="s">
        <v>23</v>
      </c>
      <c r="AR182" s="115" t="s">
        <v>23</v>
      </c>
      <c r="AS182" s="115" t="s">
        <v>23</v>
      </c>
      <c r="AT182" s="115" t="s">
        <v>23</v>
      </c>
      <c r="AU182" s="115" t="s">
        <v>23</v>
      </c>
      <c r="AV182" s="115" t="s">
        <v>23</v>
      </c>
      <c r="AW182" s="115" t="s">
        <v>23</v>
      </c>
      <c r="AX182" s="115" t="s">
        <v>33299</v>
      </c>
      <c r="AY182" s="115" t="s">
        <v>33300</v>
      </c>
      <c r="AZ182" s="115" t="s">
        <v>35264</v>
      </c>
      <c r="BA182" s="115" t="s">
        <v>1021</v>
      </c>
      <c r="BB182" s="115" t="s">
        <v>1021</v>
      </c>
      <c r="BC182" s="4">
        <f>SUMIFS('Doanh số khách hàng'!$F:$F,'Doanh số khách hàng'!$A:$A,DSKH!$D182)</f>
        <v>3586816.6666666665</v>
      </c>
      <c r="BD182" t="str">
        <f>VLOOKUP($BC182,Master!$A:$D,4,1)</f>
        <v>F4</v>
      </c>
      <c r="BE182" t="str">
        <f t="shared" si="4"/>
        <v>GT</v>
      </c>
      <c r="BF182" t="str">
        <f t="shared" si="5"/>
        <v>Tỉnh Cà Mau-Xã Phong Hiệp</v>
      </c>
    </row>
    <row r="183" spans="1:58" x14ac:dyDescent="0.3">
      <c r="A183" s="114" t="s">
        <v>35265</v>
      </c>
      <c r="B183" s="115" t="s">
        <v>33266</v>
      </c>
      <c r="C183" s="115" t="s">
        <v>33267</v>
      </c>
      <c r="D183" s="115" t="s">
        <v>35266</v>
      </c>
      <c r="E183" s="115" t="s">
        <v>35267</v>
      </c>
      <c r="F183" s="115" t="s">
        <v>22</v>
      </c>
      <c r="G183" s="115" t="s">
        <v>35268</v>
      </c>
      <c r="H183" s="115" t="s">
        <v>35268</v>
      </c>
      <c r="I183" s="115" t="s">
        <v>23</v>
      </c>
      <c r="J183" s="115" t="s">
        <v>23</v>
      </c>
      <c r="K183" s="115" t="s">
        <v>34329</v>
      </c>
      <c r="L183" s="115" t="s">
        <v>23</v>
      </c>
      <c r="M183" s="115" t="s">
        <v>35269</v>
      </c>
      <c r="N183" s="115" t="s">
        <v>35270</v>
      </c>
      <c r="O183" s="115" t="s">
        <v>23</v>
      </c>
      <c r="P183" s="115" t="s">
        <v>23</v>
      </c>
      <c r="Q183" s="115" t="s">
        <v>23</v>
      </c>
      <c r="R183" s="115" t="s">
        <v>23</v>
      </c>
      <c r="S183" s="115" t="s">
        <v>23</v>
      </c>
      <c r="T183" s="115" t="s">
        <v>23</v>
      </c>
      <c r="U183" s="115" t="s">
        <v>23</v>
      </c>
      <c r="V183" s="115" t="s">
        <v>23</v>
      </c>
      <c r="W183" s="115" t="s">
        <v>79</v>
      </c>
      <c r="X183" s="115" t="s">
        <v>23</v>
      </c>
      <c r="Y183" s="115" t="s">
        <v>23</v>
      </c>
      <c r="Z183" s="115" t="s">
        <v>23</v>
      </c>
      <c r="AA183" s="115" t="s">
        <v>23</v>
      </c>
      <c r="AB183" s="115" t="s">
        <v>35271</v>
      </c>
      <c r="AC183" s="115" t="s">
        <v>35272</v>
      </c>
      <c r="AD183" s="115" t="s">
        <v>34532</v>
      </c>
      <c r="AE183" s="115" t="s">
        <v>34322</v>
      </c>
      <c r="AF183" s="115" t="s">
        <v>34161</v>
      </c>
      <c r="AG183" s="115" t="s">
        <v>33281</v>
      </c>
      <c r="AH183" s="115" t="s">
        <v>33282</v>
      </c>
      <c r="AI183" s="115" t="s">
        <v>33283</v>
      </c>
      <c r="AJ183" s="115" t="s">
        <v>33282</v>
      </c>
      <c r="AK183" s="116">
        <v>9.2133447341999997</v>
      </c>
      <c r="AL183" s="116">
        <v>105.4872927565</v>
      </c>
      <c r="AM183" s="115" t="s">
        <v>35273</v>
      </c>
      <c r="AN183" s="115" t="s">
        <v>23</v>
      </c>
      <c r="AO183" s="115" t="s">
        <v>33327</v>
      </c>
      <c r="AP183" s="115" t="s">
        <v>33787</v>
      </c>
      <c r="AQ183" s="115" t="s">
        <v>23</v>
      </c>
      <c r="AR183" s="115" t="s">
        <v>23</v>
      </c>
      <c r="AS183" s="115" t="s">
        <v>23</v>
      </c>
      <c r="AT183" s="115" t="s">
        <v>23</v>
      </c>
      <c r="AU183" s="115" t="s">
        <v>23</v>
      </c>
      <c r="AV183" s="115" t="s">
        <v>33452</v>
      </c>
      <c r="AW183" s="115" t="s">
        <v>23</v>
      </c>
      <c r="AX183" s="115" t="s">
        <v>33299</v>
      </c>
      <c r="AY183" s="115" t="s">
        <v>33300</v>
      </c>
      <c r="AZ183" s="115" t="s">
        <v>35274</v>
      </c>
      <c r="BA183" s="115" t="s">
        <v>1021</v>
      </c>
      <c r="BB183" s="115" t="s">
        <v>1021</v>
      </c>
      <c r="BC183" s="4">
        <f>SUMIFS('Doanh số khách hàng'!$F:$F,'Doanh số khách hàng'!$A:$A,DSKH!$D183)</f>
        <v>0</v>
      </c>
      <c r="BD183" t="str">
        <f>VLOOKUP($BC183,Master!$A:$D,4,1)</f>
        <v>F2</v>
      </c>
      <c r="BE183" t="str">
        <f t="shared" si="4"/>
        <v>GT</v>
      </c>
      <c r="BF183" t="str">
        <f t="shared" si="5"/>
        <v>Tỉnh Cà Mau-Xã Long Điền</v>
      </c>
    </row>
    <row r="184" spans="1:58" x14ac:dyDescent="0.3">
      <c r="A184" s="114" t="s">
        <v>35275</v>
      </c>
      <c r="B184" s="115" t="s">
        <v>33266</v>
      </c>
      <c r="C184" s="115" t="s">
        <v>33267</v>
      </c>
      <c r="D184" s="115" t="s">
        <v>7552</v>
      </c>
      <c r="E184" s="115" t="s">
        <v>35276</v>
      </c>
      <c r="F184" s="115" t="s">
        <v>22</v>
      </c>
      <c r="G184" s="115" t="s">
        <v>35277</v>
      </c>
      <c r="H184" s="115" t="s">
        <v>35277</v>
      </c>
      <c r="I184" s="115" t="s">
        <v>35278</v>
      </c>
      <c r="J184" s="115" t="s">
        <v>23</v>
      </c>
      <c r="K184" s="115" t="s">
        <v>34476</v>
      </c>
      <c r="L184" s="115" t="s">
        <v>23</v>
      </c>
      <c r="M184" s="115" t="s">
        <v>35279</v>
      </c>
      <c r="N184" s="115" t="s">
        <v>35280</v>
      </c>
      <c r="O184" s="115" t="s">
        <v>23</v>
      </c>
      <c r="P184" s="115" t="s">
        <v>35278</v>
      </c>
      <c r="Q184" s="115" t="s">
        <v>23</v>
      </c>
      <c r="R184" s="115" t="s">
        <v>23</v>
      </c>
      <c r="S184" s="115" t="s">
        <v>23</v>
      </c>
      <c r="T184" s="115" t="s">
        <v>23</v>
      </c>
      <c r="U184" s="115" t="s">
        <v>23</v>
      </c>
      <c r="V184" s="115" t="s">
        <v>23</v>
      </c>
      <c r="W184" s="115" t="s">
        <v>79</v>
      </c>
      <c r="X184" s="115" t="s">
        <v>23</v>
      </c>
      <c r="Y184" s="115" t="s">
        <v>23</v>
      </c>
      <c r="Z184" s="115" t="s">
        <v>23</v>
      </c>
      <c r="AA184" s="115" t="s">
        <v>23</v>
      </c>
      <c r="AB184" s="115" t="s">
        <v>35281</v>
      </c>
      <c r="AC184" s="115" t="s">
        <v>35282</v>
      </c>
      <c r="AD184" s="115" t="s">
        <v>33278</v>
      </c>
      <c r="AE184" s="115" t="s">
        <v>33822</v>
      </c>
      <c r="AF184" s="115" t="s">
        <v>33823</v>
      </c>
      <c r="AG184" s="115" t="s">
        <v>33281</v>
      </c>
      <c r="AH184" s="115" t="s">
        <v>33282</v>
      </c>
      <c r="AI184" s="115" t="s">
        <v>33283</v>
      </c>
      <c r="AJ184" s="115" t="s">
        <v>33282</v>
      </c>
      <c r="AK184" s="116">
        <v>9.2442022280000007</v>
      </c>
      <c r="AL184" s="116">
        <v>105.4855527</v>
      </c>
      <c r="AM184" s="115" t="s">
        <v>35283</v>
      </c>
      <c r="AN184" s="115" t="s">
        <v>23</v>
      </c>
      <c r="AO184" s="115" t="s">
        <v>23</v>
      </c>
      <c r="AP184" s="115" t="s">
        <v>33285</v>
      </c>
      <c r="AQ184" s="115" t="s">
        <v>23</v>
      </c>
      <c r="AR184" s="115" t="s">
        <v>23</v>
      </c>
      <c r="AS184" s="115" t="s">
        <v>23</v>
      </c>
      <c r="AT184" s="115" t="s">
        <v>23</v>
      </c>
      <c r="AU184" s="115" t="s">
        <v>23</v>
      </c>
      <c r="AV184" s="115" t="s">
        <v>23</v>
      </c>
      <c r="AW184" s="115" t="s">
        <v>23</v>
      </c>
      <c r="AX184" s="115" t="s">
        <v>33286</v>
      </c>
      <c r="AY184" s="115" t="s">
        <v>33287</v>
      </c>
      <c r="AZ184" s="115" t="s">
        <v>35284</v>
      </c>
      <c r="BA184" s="115" t="s">
        <v>33302</v>
      </c>
      <c r="BB184" s="115" t="s">
        <v>33303</v>
      </c>
      <c r="BC184" s="4">
        <f>SUMIFS('Doanh số khách hàng'!$F:$F,'Doanh số khách hàng'!$A:$A,DSKH!$D184)</f>
        <v>732386.66666666663</v>
      </c>
      <c r="BD184" t="str">
        <f>VLOOKUP($BC184,Master!$A:$D,4,1)</f>
        <v>F4</v>
      </c>
      <c r="BE184" t="str">
        <f t="shared" si="4"/>
        <v>OTC</v>
      </c>
      <c r="BF184" t="str">
        <f t="shared" si="5"/>
        <v>Tỉnh Cà Mau-Phường Láng Tròn</v>
      </c>
    </row>
    <row r="185" spans="1:58" x14ac:dyDescent="0.3">
      <c r="A185" s="114" t="s">
        <v>35285</v>
      </c>
      <c r="B185" s="115" t="s">
        <v>33266</v>
      </c>
      <c r="C185" s="115" t="s">
        <v>33267</v>
      </c>
      <c r="D185" s="115" t="s">
        <v>35286</v>
      </c>
      <c r="E185" s="115" t="s">
        <v>35287</v>
      </c>
      <c r="F185" s="115" t="s">
        <v>22</v>
      </c>
      <c r="G185" s="115" t="s">
        <v>35288</v>
      </c>
      <c r="H185" s="115" t="s">
        <v>35288</v>
      </c>
      <c r="I185" s="115" t="s">
        <v>35289</v>
      </c>
      <c r="J185" s="115" t="s">
        <v>23</v>
      </c>
      <c r="K185" s="115" t="s">
        <v>35290</v>
      </c>
      <c r="L185" s="115" t="s">
        <v>23</v>
      </c>
      <c r="M185" s="115" t="s">
        <v>35291</v>
      </c>
      <c r="N185" s="115" t="s">
        <v>35292</v>
      </c>
      <c r="O185" s="115" t="s">
        <v>23</v>
      </c>
      <c r="P185" s="115" t="s">
        <v>35293</v>
      </c>
      <c r="Q185" s="115" t="s">
        <v>23</v>
      </c>
      <c r="R185" s="115" t="s">
        <v>23</v>
      </c>
      <c r="S185" s="115" t="s">
        <v>23</v>
      </c>
      <c r="T185" s="115" t="s">
        <v>23</v>
      </c>
      <c r="U185" s="115" t="s">
        <v>23</v>
      </c>
      <c r="V185" s="115" t="s">
        <v>23</v>
      </c>
      <c r="W185" s="115" t="s">
        <v>79</v>
      </c>
      <c r="X185" s="115" t="s">
        <v>23</v>
      </c>
      <c r="Y185" s="115" t="s">
        <v>23</v>
      </c>
      <c r="Z185" s="115" t="s">
        <v>23</v>
      </c>
      <c r="AA185" s="115" t="s">
        <v>23</v>
      </c>
      <c r="AB185" s="115" t="s">
        <v>35294</v>
      </c>
      <c r="AC185" s="115" t="s">
        <v>35295</v>
      </c>
      <c r="AD185" s="115" t="s">
        <v>35296</v>
      </c>
      <c r="AE185" s="115" t="s">
        <v>33379</v>
      </c>
      <c r="AF185" s="115" t="s">
        <v>33380</v>
      </c>
      <c r="AG185" s="115" t="s">
        <v>33281</v>
      </c>
      <c r="AH185" s="115" t="s">
        <v>33282</v>
      </c>
      <c r="AI185" s="115" t="s">
        <v>33283</v>
      </c>
      <c r="AJ185" s="115" t="s">
        <v>33282</v>
      </c>
      <c r="AK185" s="116">
        <v>9.2140811026999998</v>
      </c>
      <c r="AL185" s="116">
        <v>105.69224875419999</v>
      </c>
      <c r="AM185" s="115" t="s">
        <v>35297</v>
      </c>
      <c r="AN185" s="115" t="s">
        <v>23</v>
      </c>
      <c r="AO185" s="115" t="s">
        <v>23</v>
      </c>
      <c r="AP185" s="115" t="s">
        <v>33285</v>
      </c>
      <c r="AQ185" s="115" t="s">
        <v>23</v>
      </c>
      <c r="AR185" s="115" t="s">
        <v>81</v>
      </c>
      <c r="AS185" s="115" t="s">
        <v>23</v>
      </c>
      <c r="AT185" s="115" t="s">
        <v>1020</v>
      </c>
      <c r="AU185" s="115" t="s">
        <v>23</v>
      </c>
      <c r="AV185" s="115" t="s">
        <v>33452</v>
      </c>
      <c r="AW185" s="115" t="s">
        <v>33257</v>
      </c>
      <c r="AX185" s="115" t="s">
        <v>33383</v>
      </c>
      <c r="AY185" s="115" t="s">
        <v>33384</v>
      </c>
      <c r="AZ185" s="115" t="s">
        <v>35298</v>
      </c>
      <c r="BA185" s="115" t="s">
        <v>23</v>
      </c>
      <c r="BB185" s="115" t="s">
        <v>23</v>
      </c>
      <c r="BC185" s="4">
        <f>SUMIFS('Doanh số khách hàng'!$F:$F,'Doanh số khách hàng'!$A:$A,DSKH!$D185)</f>
        <v>0</v>
      </c>
      <c r="BD185" t="str">
        <f>VLOOKUP($BC185,Master!$A:$D,4,1)</f>
        <v>F2</v>
      </c>
      <c r="BE185" t="str">
        <f t="shared" si="4"/>
        <v>OTC</v>
      </c>
      <c r="BF185" t="str">
        <f t="shared" si="5"/>
        <v>Tỉnh Cà Mau-Xã Vĩnh Hậu</v>
      </c>
    </row>
    <row r="186" spans="1:58" x14ac:dyDescent="0.3">
      <c r="A186" s="114" t="s">
        <v>35299</v>
      </c>
      <c r="B186" s="115" t="s">
        <v>33266</v>
      </c>
      <c r="C186" s="115" t="s">
        <v>33267</v>
      </c>
      <c r="D186" s="115" t="s">
        <v>35300</v>
      </c>
      <c r="E186" s="115" t="s">
        <v>35301</v>
      </c>
      <c r="F186" s="115" t="s">
        <v>22</v>
      </c>
      <c r="G186" s="115" t="s">
        <v>35302</v>
      </c>
      <c r="H186" s="115" t="s">
        <v>35302</v>
      </c>
      <c r="I186" s="115" t="s">
        <v>35303</v>
      </c>
      <c r="J186" s="115" t="s">
        <v>23</v>
      </c>
      <c r="K186" s="115" t="s">
        <v>35304</v>
      </c>
      <c r="L186" s="115" t="s">
        <v>23</v>
      </c>
      <c r="M186" s="115" t="s">
        <v>35305</v>
      </c>
      <c r="N186" s="115" t="s">
        <v>35306</v>
      </c>
      <c r="O186" s="115" t="s">
        <v>23</v>
      </c>
      <c r="P186" s="115" t="s">
        <v>23</v>
      </c>
      <c r="Q186" s="115" t="s">
        <v>23</v>
      </c>
      <c r="R186" s="115" t="s">
        <v>23</v>
      </c>
      <c r="S186" s="115" t="s">
        <v>23</v>
      </c>
      <c r="T186" s="115" t="s">
        <v>23</v>
      </c>
      <c r="U186" s="115" t="s">
        <v>23</v>
      </c>
      <c r="V186" s="115" t="s">
        <v>23</v>
      </c>
      <c r="W186" s="115" t="s">
        <v>79</v>
      </c>
      <c r="X186" s="115" t="s">
        <v>23</v>
      </c>
      <c r="Y186" s="115" t="s">
        <v>23</v>
      </c>
      <c r="Z186" s="115" t="s">
        <v>23</v>
      </c>
      <c r="AA186" s="115" t="s">
        <v>23</v>
      </c>
      <c r="AB186" s="115" t="s">
        <v>35307</v>
      </c>
      <c r="AC186" s="115" t="s">
        <v>35308</v>
      </c>
      <c r="AD186" s="115" t="s">
        <v>33278</v>
      </c>
      <c r="AE186" s="115" t="s">
        <v>33501</v>
      </c>
      <c r="AF186" s="115" t="s">
        <v>33502</v>
      </c>
      <c r="AG186" s="115" t="s">
        <v>33281</v>
      </c>
      <c r="AH186" s="115" t="s">
        <v>33282</v>
      </c>
      <c r="AI186" s="115" t="s">
        <v>33283</v>
      </c>
      <c r="AJ186" s="115" t="s">
        <v>33282</v>
      </c>
      <c r="AK186" s="116">
        <v>9.2270488107999995</v>
      </c>
      <c r="AL186" s="116">
        <v>105.4162953794</v>
      </c>
      <c r="AM186" s="115" t="s">
        <v>35309</v>
      </c>
      <c r="AN186" s="115" t="s">
        <v>23</v>
      </c>
      <c r="AO186" s="115" t="s">
        <v>23</v>
      </c>
      <c r="AP186" s="115" t="s">
        <v>33285</v>
      </c>
      <c r="AQ186" s="115" t="s">
        <v>23</v>
      </c>
      <c r="AR186" s="115" t="s">
        <v>23</v>
      </c>
      <c r="AS186" s="115" t="s">
        <v>23</v>
      </c>
      <c r="AT186" s="115" t="s">
        <v>23</v>
      </c>
      <c r="AU186" s="115" t="s">
        <v>23</v>
      </c>
      <c r="AV186" s="115" t="s">
        <v>33452</v>
      </c>
      <c r="AW186" s="115" t="s">
        <v>23</v>
      </c>
      <c r="AX186" s="115" t="s">
        <v>33286</v>
      </c>
      <c r="AY186" s="115" t="s">
        <v>33287</v>
      </c>
      <c r="AZ186" s="115" t="s">
        <v>35310</v>
      </c>
      <c r="BA186" s="115" t="s">
        <v>23</v>
      </c>
      <c r="BB186" s="115" t="s">
        <v>23</v>
      </c>
      <c r="BC186" s="4">
        <f>SUMIFS('Doanh số khách hàng'!$F:$F,'Doanh số khách hàng'!$A:$A,DSKH!$D186)</f>
        <v>0</v>
      </c>
      <c r="BD186" t="str">
        <f>VLOOKUP($BC186,Master!$A:$D,4,1)</f>
        <v>F2</v>
      </c>
      <c r="BE186" t="str">
        <f t="shared" si="4"/>
        <v>OTC</v>
      </c>
      <c r="BF186" t="str">
        <f t="shared" si="5"/>
        <v>Tỉnh Cà Mau-Phường Giá Rai</v>
      </c>
    </row>
    <row r="187" spans="1:58" x14ac:dyDescent="0.3">
      <c r="A187" s="114" t="s">
        <v>35311</v>
      </c>
      <c r="B187" s="115" t="s">
        <v>33266</v>
      </c>
      <c r="C187" s="115" t="s">
        <v>33267</v>
      </c>
      <c r="D187" s="115" t="s">
        <v>20934</v>
      </c>
      <c r="E187" s="115" t="s">
        <v>35312</v>
      </c>
      <c r="F187" s="115" t="s">
        <v>22</v>
      </c>
      <c r="G187" s="115" t="s">
        <v>35313</v>
      </c>
      <c r="H187" s="115" t="s">
        <v>35313</v>
      </c>
      <c r="I187" s="115" t="s">
        <v>35314</v>
      </c>
      <c r="J187" s="115" t="s">
        <v>23</v>
      </c>
      <c r="K187" s="115" t="s">
        <v>34476</v>
      </c>
      <c r="L187" s="115" t="s">
        <v>23</v>
      </c>
      <c r="M187" s="115" t="s">
        <v>35315</v>
      </c>
      <c r="N187" s="115" t="s">
        <v>35316</v>
      </c>
      <c r="O187" s="115" t="s">
        <v>23</v>
      </c>
      <c r="P187" s="115" t="s">
        <v>35317</v>
      </c>
      <c r="Q187" s="115" t="s">
        <v>23</v>
      </c>
      <c r="R187" s="115" t="s">
        <v>23</v>
      </c>
      <c r="S187" s="115" t="s">
        <v>23</v>
      </c>
      <c r="T187" s="115" t="s">
        <v>23</v>
      </c>
      <c r="U187" s="115" t="s">
        <v>23</v>
      </c>
      <c r="V187" s="115" t="s">
        <v>23</v>
      </c>
      <c r="W187" s="115" t="s">
        <v>79</v>
      </c>
      <c r="X187" s="115" t="s">
        <v>23</v>
      </c>
      <c r="Y187" s="115" t="s">
        <v>23</v>
      </c>
      <c r="Z187" s="115" t="s">
        <v>23</v>
      </c>
      <c r="AA187" s="115" t="s">
        <v>23</v>
      </c>
      <c r="AB187" s="115" t="s">
        <v>35318</v>
      </c>
      <c r="AC187" s="115" t="s">
        <v>33717</v>
      </c>
      <c r="AD187" s="115" t="s">
        <v>35031</v>
      </c>
      <c r="AE187" s="115" t="s">
        <v>33419</v>
      </c>
      <c r="AF187" s="115" t="s">
        <v>33420</v>
      </c>
      <c r="AG187" s="115" t="s">
        <v>33281</v>
      </c>
      <c r="AH187" s="115" t="s">
        <v>33282</v>
      </c>
      <c r="AI187" s="115" t="s">
        <v>33283</v>
      </c>
      <c r="AJ187" s="115" t="s">
        <v>33282</v>
      </c>
      <c r="AK187" s="116">
        <v>9.0267461539999996</v>
      </c>
      <c r="AL187" s="116">
        <v>105.4187536</v>
      </c>
      <c r="AM187" s="115" t="s">
        <v>35319</v>
      </c>
      <c r="AN187" s="115" t="s">
        <v>23</v>
      </c>
      <c r="AO187" s="115" t="s">
        <v>23</v>
      </c>
      <c r="AP187" s="115" t="s">
        <v>33422</v>
      </c>
      <c r="AQ187" s="115" t="s">
        <v>23</v>
      </c>
      <c r="AR187" s="115" t="s">
        <v>23</v>
      </c>
      <c r="AS187" s="115" t="s">
        <v>23</v>
      </c>
      <c r="AT187" s="115" t="s">
        <v>23</v>
      </c>
      <c r="AU187" s="115" t="s">
        <v>23</v>
      </c>
      <c r="AV187" s="115" t="s">
        <v>23</v>
      </c>
      <c r="AW187" s="115" t="s">
        <v>23</v>
      </c>
      <c r="AX187" s="115" t="s">
        <v>33315</v>
      </c>
      <c r="AY187" s="115" t="s">
        <v>33316</v>
      </c>
      <c r="AZ187" s="115" t="s">
        <v>35320</v>
      </c>
      <c r="BA187" s="115" t="s">
        <v>33302</v>
      </c>
      <c r="BB187" s="115" t="s">
        <v>33303</v>
      </c>
      <c r="BC187" s="4">
        <f>SUMIFS('Doanh số khách hàng'!$F:$F,'Doanh số khách hàng'!$A:$A,DSKH!$D187)</f>
        <v>897406.66666666663</v>
      </c>
      <c r="BD187" t="str">
        <f>VLOOKUP($BC187,Master!$A:$D,4,1)</f>
        <v>F4</v>
      </c>
      <c r="BE187" t="str">
        <f t="shared" si="4"/>
        <v>GT</v>
      </c>
      <c r="BF187" t="str">
        <f t="shared" si="5"/>
        <v>Tỉnh Cà Mau-Xã Gành Hào</v>
      </c>
    </row>
    <row r="188" spans="1:58" x14ac:dyDescent="0.3">
      <c r="A188" s="114" t="s">
        <v>35321</v>
      </c>
      <c r="B188" s="115" t="s">
        <v>33266</v>
      </c>
      <c r="C188" s="115" t="s">
        <v>33267</v>
      </c>
      <c r="D188" s="115" t="s">
        <v>35322</v>
      </c>
      <c r="E188" s="115" t="s">
        <v>35323</v>
      </c>
      <c r="F188" s="115" t="s">
        <v>22</v>
      </c>
      <c r="G188" s="115" t="s">
        <v>35324</v>
      </c>
      <c r="H188" s="115" t="s">
        <v>35324</v>
      </c>
      <c r="I188" s="115" t="s">
        <v>35325</v>
      </c>
      <c r="J188" s="115" t="s">
        <v>23</v>
      </c>
      <c r="K188" s="115" t="s">
        <v>35326</v>
      </c>
      <c r="L188" s="115" t="s">
        <v>23</v>
      </c>
      <c r="M188" s="115" t="s">
        <v>35327</v>
      </c>
      <c r="N188" s="115" t="s">
        <v>35328</v>
      </c>
      <c r="O188" s="115" t="s">
        <v>23</v>
      </c>
      <c r="P188" s="115" t="s">
        <v>23</v>
      </c>
      <c r="Q188" s="115" t="s">
        <v>23</v>
      </c>
      <c r="R188" s="115" t="s">
        <v>23</v>
      </c>
      <c r="S188" s="115" t="s">
        <v>23</v>
      </c>
      <c r="T188" s="115" t="s">
        <v>23</v>
      </c>
      <c r="U188" s="115" t="s">
        <v>23</v>
      </c>
      <c r="V188" s="115" t="s">
        <v>23</v>
      </c>
      <c r="W188" s="115" t="s">
        <v>79</v>
      </c>
      <c r="X188" s="115" t="s">
        <v>23</v>
      </c>
      <c r="Y188" s="115" t="s">
        <v>23</v>
      </c>
      <c r="Z188" s="115" t="s">
        <v>23</v>
      </c>
      <c r="AA188" s="115" t="s">
        <v>23</v>
      </c>
      <c r="AB188" s="115" t="s">
        <v>35329</v>
      </c>
      <c r="AC188" s="115" t="s">
        <v>34574</v>
      </c>
      <c r="AD188" s="115" t="s">
        <v>35330</v>
      </c>
      <c r="AE188" s="115" t="s">
        <v>33449</v>
      </c>
      <c r="AF188" s="115" t="s">
        <v>33450</v>
      </c>
      <c r="AG188" s="115" t="s">
        <v>33281</v>
      </c>
      <c r="AH188" s="115" t="s">
        <v>33282</v>
      </c>
      <c r="AI188" s="115" t="s">
        <v>33283</v>
      </c>
      <c r="AJ188" s="115" t="s">
        <v>33282</v>
      </c>
      <c r="AK188" s="116">
        <v>9.4397772</v>
      </c>
      <c r="AL188" s="116">
        <v>105.46441489999999</v>
      </c>
      <c r="AM188" s="115" t="s">
        <v>35331</v>
      </c>
      <c r="AN188" s="115" t="s">
        <v>23</v>
      </c>
      <c r="AO188" s="115" t="s">
        <v>23</v>
      </c>
      <c r="AP188" s="115" t="s">
        <v>33422</v>
      </c>
      <c r="AQ188" s="115" t="s">
        <v>23</v>
      </c>
      <c r="AR188" s="115" t="s">
        <v>23</v>
      </c>
      <c r="AS188" s="115" t="s">
        <v>23</v>
      </c>
      <c r="AT188" s="115" t="s">
        <v>23</v>
      </c>
      <c r="AU188" s="115" t="s">
        <v>23</v>
      </c>
      <c r="AV188" s="115" t="s">
        <v>23</v>
      </c>
      <c r="AW188" s="115" t="s">
        <v>23</v>
      </c>
      <c r="AX188" s="115" t="s">
        <v>33315</v>
      </c>
      <c r="AY188" s="115" t="s">
        <v>33316</v>
      </c>
      <c r="AZ188" s="115" t="s">
        <v>35332</v>
      </c>
      <c r="BA188" s="115" t="s">
        <v>33302</v>
      </c>
      <c r="BB188" s="115" t="s">
        <v>33303</v>
      </c>
      <c r="BC188" s="4">
        <f>SUMIFS('Doanh số khách hàng'!$F:$F,'Doanh số khách hàng'!$A:$A,DSKH!$D188)</f>
        <v>0</v>
      </c>
      <c r="BD188" t="str">
        <f>VLOOKUP($BC188,Master!$A:$D,4,1)</f>
        <v>F2</v>
      </c>
      <c r="BE188" t="str">
        <f t="shared" si="4"/>
        <v>GT</v>
      </c>
      <c r="BF188" t="str">
        <f t="shared" si="5"/>
        <v>Tỉnh Cà Mau-Xã Phước Long</v>
      </c>
    </row>
    <row r="189" spans="1:58" x14ac:dyDescent="0.3">
      <c r="A189" s="114" t="s">
        <v>35333</v>
      </c>
      <c r="B189" s="115" t="s">
        <v>33266</v>
      </c>
      <c r="C189" s="115" t="s">
        <v>33267</v>
      </c>
      <c r="D189" s="115" t="s">
        <v>27542</v>
      </c>
      <c r="E189" s="115" t="s">
        <v>35334</v>
      </c>
      <c r="F189" s="115" t="s">
        <v>22</v>
      </c>
      <c r="G189" s="115" t="s">
        <v>35335</v>
      </c>
      <c r="H189" s="115" t="s">
        <v>35335</v>
      </c>
      <c r="I189" s="115" t="s">
        <v>35336</v>
      </c>
      <c r="J189" s="115" t="s">
        <v>23</v>
      </c>
      <c r="K189" s="115" t="s">
        <v>33690</v>
      </c>
      <c r="L189" s="115" t="s">
        <v>23</v>
      </c>
      <c r="M189" s="115" t="s">
        <v>35337</v>
      </c>
      <c r="N189" s="115" t="s">
        <v>35338</v>
      </c>
      <c r="O189" s="115" t="s">
        <v>23</v>
      </c>
      <c r="P189" s="115" t="s">
        <v>35336</v>
      </c>
      <c r="Q189" s="115" t="s">
        <v>23</v>
      </c>
      <c r="R189" s="115" t="s">
        <v>23</v>
      </c>
      <c r="S189" s="115" t="s">
        <v>23</v>
      </c>
      <c r="T189" s="115" t="s">
        <v>23</v>
      </c>
      <c r="U189" s="115" t="s">
        <v>23</v>
      </c>
      <c r="V189" s="115" t="s">
        <v>23</v>
      </c>
      <c r="W189" s="115" t="s">
        <v>79</v>
      </c>
      <c r="X189" s="115" t="s">
        <v>23</v>
      </c>
      <c r="Y189" s="115" t="s">
        <v>23</v>
      </c>
      <c r="Z189" s="115" t="s">
        <v>23</v>
      </c>
      <c r="AA189" s="115" t="s">
        <v>23</v>
      </c>
      <c r="AB189" s="115" t="s">
        <v>35339</v>
      </c>
      <c r="AC189" s="115" t="s">
        <v>35340</v>
      </c>
      <c r="AD189" s="115" t="s">
        <v>35341</v>
      </c>
      <c r="AE189" s="115" t="s">
        <v>33527</v>
      </c>
      <c r="AF189" s="115" t="s">
        <v>33528</v>
      </c>
      <c r="AG189" s="115" t="s">
        <v>33281</v>
      </c>
      <c r="AH189" s="115" t="s">
        <v>33282</v>
      </c>
      <c r="AI189" s="115" t="s">
        <v>33283</v>
      </c>
      <c r="AJ189" s="115" t="s">
        <v>33282</v>
      </c>
      <c r="AK189" s="116">
        <v>9.5681383130000004</v>
      </c>
      <c r="AL189" s="116">
        <v>105.4493925</v>
      </c>
      <c r="AM189" s="115" t="s">
        <v>33529</v>
      </c>
      <c r="AN189" s="115" t="s">
        <v>23</v>
      </c>
      <c r="AO189" s="115" t="s">
        <v>33256</v>
      </c>
      <c r="AP189" s="115" t="s">
        <v>80</v>
      </c>
      <c r="AQ189" s="115" t="s">
        <v>23</v>
      </c>
      <c r="AR189" s="115" t="s">
        <v>23</v>
      </c>
      <c r="AS189" s="115" t="s">
        <v>23</v>
      </c>
      <c r="AT189" s="115" t="s">
        <v>23</v>
      </c>
      <c r="AU189" s="115" t="s">
        <v>23</v>
      </c>
      <c r="AV189" s="115" t="s">
        <v>23</v>
      </c>
      <c r="AW189" s="115" t="s">
        <v>23</v>
      </c>
      <c r="AX189" s="115" t="s">
        <v>33315</v>
      </c>
      <c r="AY189" s="115" t="s">
        <v>33316</v>
      </c>
      <c r="AZ189" s="115" t="s">
        <v>35342</v>
      </c>
      <c r="BA189" s="115" t="s">
        <v>1021</v>
      </c>
      <c r="BB189" s="115" t="s">
        <v>1021</v>
      </c>
      <c r="BC189" s="4">
        <f>SUMIFS('Doanh số khách hàng'!$F:$F,'Doanh số khách hàng'!$A:$A,DSKH!$D189)</f>
        <v>155183.33333333334</v>
      </c>
      <c r="BD189" t="str">
        <f>VLOOKUP($BC189,Master!$A:$D,4,1)</f>
        <v>F2</v>
      </c>
      <c r="BE189" t="str">
        <f t="shared" si="4"/>
        <v>GT</v>
      </c>
      <c r="BF189" t="str">
        <f t="shared" si="5"/>
        <v>Tỉnh Cà Mau-Xã Hồng Dân</v>
      </c>
    </row>
    <row r="190" spans="1:58" x14ac:dyDescent="0.3">
      <c r="A190" s="114" t="s">
        <v>35343</v>
      </c>
      <c r="B190" s="115" t="s">
        <v>33266</v>
      </c>
      <c r="C190" s="115" t="s">
        <v>33267</v>
      </c>
      <c r="D190" s="115" t="s">
        <v>35344</v>
      </c>
      <c r="E190" s="115" t="s">
        <v>35345</v>
      </c>
      <c r="F190" s="115" t="s">
        <v>22</v>
      </c>
      <c r="G190" s="115" t="s">
        <v>35346</v>
      </c>
      <c r="H190" s="115" t="s">
        <v>35346</v>
      </c>
      <c r="I190" s="115" t="s">
        <v>35347</v>
      </c>
      <c r="J190" s="115" t="s">
        <v>23</v>
      </c>
      <c r="K190" s="115" t="s">
        <v>34035</v>
      </c>
      <c r="L190" s="115" t="s">
        <v>23</v>
      </c>
      <c r="M190" s="115" t="s">
        <v>35348</v>
      </c>
      <c r="N190" s="115" t="s">
        <v>23</v>
      </c>
      <c r="O190" s="115" t="s">
        <v>23</v>
      </c>
      <c r="P190" s="115" t="s">
        <v>35347</v>
      </c>
      <c r="Q190" s="115" t="s">
        <v>23</v>
      </c>
      <c r="R190" s="115" t="s">
        <v>23</v>
      </c>
      <c r="S190" s="115" t="s">
        <v>23</v>
      </c>
      <c r="T190" s="115" t="s">
        <v>23</v>
      </c>
      <c r="U190" s="115" t="s">
        <v>23</v>
      </c>
      <c r="V190" s="115" t="s">
        <v>23</v>
      </c>
      <c r="W190" s="115" t="s">
        <v>79</v>
      </c>
      <c r="X190" s="115" t="s">
        <v>23</v>
      </c>
      <c r="Y190" s="115" t="s">
        <v>23</v>
      </c>
      <c r="Z190" s="115" t="s">
        <v>23</v>
      </c>
      <c r="AA190" s="115" t="s">
        <v>23</v>
      </c>
      <c r="AB190" s="115" t="s">
        <v>35349</v>
      </c>
      <c r="AC190" s="115" t="s">
        <v>34647</v>
      </c>
      <c r="AD190" s="115" t="s">
        <v>35350</v>
      </c>
      <c r="AE190" s="115" t="s">
        <v>33909</v>
      </c>
      <c r="AF190" s="115" t="s">
        <v>33910</v>
      </c>
      <c r="AG190" s="115" t="s">
        <v>33281</v>
      </c>
      <c r="AH190" s="115" t="s">
        <v>33282</v>
      </c>
      <c r="AI190" s="115" t="s">
        <v>33283</v>
      </c>
      <c r="AJ190" s="115" t="s">
        <v>33282</v>
      </c>
      <c r="AK190" s="116">
        <v>9.3344920489999996</v>
      </c>
      <c r="AL190" s="116">
        <v>105.35180889999999</v>
      </c>
      <c r="AM190" s="115" t="s">
        <v>33911</v>
      </c>
      <c r="AN190" s="115" t="s">
        <v>23</v>
      </c>
      <c r="AO190" s="115" t="s">
        <v>23</v>
      </c>
      <c r="AP190" s="115" t="s">
        <v>80</v>
      </c>
      <c r="AQ190" s="115" t="s">
        <v>23</v>
      </c>
      <c r="AR190" s="115" t="s">
        <v>23</v>
      </c>
      <c r="AS190" s="115" t="s">
        <v>23</v>
      </c>
      <c r="AT190" s="115" t="s">
        <v>23</v>
      </c>
      <c r="AU190" s="115" t="s">
        <v>23</v>
      </c>
      <c r="AV190" s="115" t="s">
        <v>23</v>
      </c>
      <c r="AW190" s="115" t="s">
        <v>23</v>
      </c>
      <c r="AX190" s="115" t="s">
        <v>33299</v>
      </c>
      <c r="AY190" s="115" t="s">
        <v>33300</v>
      </c>
      <c r="AZ190" s="115" t="s">
        <v>35351</v>
      </c>
      <c r="BA190" s="115" t="s">
        <v>33302</v>
      </c>
      <c r="BB190" s="115" t="s">
        <v>33303</v>
      </c>
      <c r="BC190" s="4">
        <f>SUMIFS('Doanh số khách hàng'!$F:$F,'Doanh số khách hàng'!$A:$A,DSKH!$D190)</f>
        <v>0</v>
      </c>
      <c r="BD190" t="str">
        <f>VLOOKUP($BC190,Master!$A:$D,4,1)</f>
        <v>F2</v>
      </c>
      <c r="BE190" t="str">
        <f t="shared" si="4"/>
        <v>GT</v>
      </c>
      <c r="BF190" t="str">
        <f t="shared" si="5"/>
        <v>Tỉnh Cà Mau-Xã Phong Hiệp</v>
      </c>
    </row>
    <row r="191" spans="1:58" x14ac:dyDescent="0.3">
      <c r="A191" s="114" t="s">
        <v>33417</v>
      </c>
      <c r="B191" s="115" t="s">
        <v>33266</v>
      </c>
      <c r="C191" s="115" t="s">
        <v>33267</v>
      </c>
      <c r="D191" s="115" t="s">
        <v>35352</v>
      </c>
      <c r="E191" s="115" t="s">
        <v>35353</v>
      </c>
      <c r="F191" s="115" t="s">
        <v>22</v>
      </c>
      <c r="G191" s="115" t="s">
        <v>35354</v>
      </c>
      <c r="H191" s="115" t="s">
        <v>35354</v>
      </c>
      <c r="I191" s="115" t="s">
        <v>35355</v>
      </c>
      <c r="J191" s="115" t="s">
        <v>23</v>
      </c>
      <c r="K191" s="115" t="s">
        <v>34654</v>
      </c>
      <c r="L191" s="115" t="s">
        <v>23</v>
      </c>
      <c r="M191" s="115" t="s">
        <v>35356</v>
      </c>
      <c r="N191" s="115" t="s">
        <v>23</v>
      </c>
      <c r="O191" s="115" t="s">
        <v>23</v>
      </c>
      <c r="P191" s="115" t="s">
        <v>35355</v>
      </c>
      <c r="Q191" s="115" t="s">
        <v>23</v>
      </c>
      <c r="R191" s="115" t="s">
        <v>23</v>
      </c>
      <c r="S191" s="115" t="s">
        <v>23</v>
      </c>
      <c r="T191" s="115" t="s">
        <v>23</v>
      </c>
      <c r="U191" s="115" t="s">
        <v>23</v>
      </c>
      <c r="V191" s="115" t="s">
        <v>23</v>
      </c>
      <c r="W191" s="115" t="s">
        <v>79</v>
      </c>
      <c r="X191" s="115" t="s">
        <v>23</v>
      </c>
      <c r="Y191" s="115" t="s">
        <v>23</v>
      </c>
      <c r="Z191" s="115" t="s">
        <v>23</v>
      </c>
      <c r="AA191" s="115" t="s">
        <v>23</v>
      </c>
      <c r="AB191" s="115" t="s">
        <v>35357</v>
      </c>
      <c r="AC191" s="115" t="s">
        <v>33849</v>
      </c>
      <c r="AD191" s="115" t="s">
        <v>35131</v>
      </c>
      <c r="AE191" s="115" t="s">
        <v>33338</v>
      </c>
      <c r="AF191" s="115" t="s">
        <v>33339</v>
      </c>
      <c r="AG191" s="115" t="s">
        <v>33281</v>
      </c>
      <c r="AH191" s="115" t="s">
        <v>33282</v>
      </c>
      <c r="AI191" s="115" t="s">
        <v>33283</v>
      </c>
      <c r="AJ191" s="115" t="s">
        <v>33282</v>
      </c>
      <c r="AK191" s="116">
        <v>9.2834086449999997</v>
      </c>
      <c r="AL191" s="116">
        <v>105.7254602</v>
      </c>
      <c r="AM191" s="115" t="s">
        <v>33352</v>
      </c>
      <c r="AN191" s="115" t="s">
        <v>23</v>
      </c>
      <c r="AO191" s="115" t="s">
        <v>23</v>
      </c>
      <c r="AP191" s="115" t="s">
        <v>34460</v>
      </c>
      <c r="AQ191" s="115" t="s">
        <v>23</v>
      </c>
      <c r="AR191" s="115" t="s">
        <v>23</v>
      </c>
      <c r="AS191" s="115" t="s">
        <v>23</v>
      </c>
      <c r="AT191" s="115" t="s">
        <v>23</v>
      </c>
      <c r="AU191" s="115" t="s">
        <v>23</v>
      </c>
      <c r="AV191" s="115" t="s">
        <v>23</v>
      </c>
      <c r="AW191" s="115" t="s">
        <v>23</v>
      </c>
      <c r="AX191" s="115" t="s">
        <v>33299</v>
      </c>
      <c r="AY191" s="115" t="s">
        <v>33300</v>
      </c>
      <c r="AZ191" s="115" t="s">
        <v>35358</v>
      </c>
      <c r="BA191" s="115" t="s">
        <v>33302</v>
      </c>
      <c r="BB191" s="115" t="s">
        <v>33303</v>
      </c>
      <c r="BC191" s="4">
        <f>SUMIFS('Doanh số khách hàng'!$F:$F,'Doanh số khách hàng'!$A:$A,DSKH!$D191)</f>
        <v>0</v>
      </c>
      <c r="BD191" t="str">
        <f>VLOOKUP($BC191,Master!$A:$D,4,1)</f>
        <v>F2</v>
      </c>
      <c r="BE191" t="str">
        <f t="shared" si="4"/>
        <v>GT</v>
      </c>
      <c r="BF191" t="str">
        <f t="shared" si="5"/>
        <v>Tỉnh Cà Mau-Phường Bạc Liêu</v>
      </c>
    </row>
    <row r="192" spans="1:58" x14ac:dyDescent="0.3">
      <c r="A192" s="114" t="s">
        <v>35359</v>
      </c>
      <c r="B192" s="115" t="s">
        <v>33266</v>
      </c>
      <c r="C192" s="115" t="s">
        <v>33267</v>
      </c>
      <c r="D192" s="115" t="s">
        <v>35360</v>
      </c>
      <c r="E192" s="115" t="s">
        <v>35361</v>
      </c>
      <c r="F192" s="115" t="s">
        <v>22</v>
      </c>
      <c r="G192" s="115" t="s">
        <v>35362</v>
      </c>
      <c r="H192" s="115" t="s">
        <v>35362</v>
      </c>
      <c r="I192" s="115" t="s">
        <v>23</v>
      </c>
      <c r="J192" s="115" t="s">
        <v>23</v>
      </c>
      <c r="K192" s="115" t="s">
        <v>35363</v>
      </c>
      <c r="L192" s="115" t="s">
        <v>23</v>
      </c>
      <c r="M192" s="115" t="s">
        <v>35364</v>
      </c>
      <c r="N192" s="115" t="s">
        <v>23</v>
      </c>
      <c r="O192" s="115" t="s">
        <v>23</v>
      </c>
      <c r="P192" s="115" t="s">
        <v>23</v>
      </c>
      <c r="Q192" s="115" t="s">
        <v>23</v>
      </c>
      <c r="R192" s="115" t="s">
        <v>23</v>
      </c>
      <c r="S192" s="115" t="s">
        <v>23</v>
      </c>
      <c r="T192" s="115" t="s">
        <v>23</v>
      </c>
      <c r="U192" s="115" t="s">
        <v>23</v>
      </c>
      <c r="V192" s="115" t="s">
        <v>23</v>
      </c>
      <c r="W192" s="115" t="s">
        <v>79</v>
      </c>
      <c r="X192" s="115" t="s">
        <v>23</v>
      </c>
      <c r="Y192" s="115" t="s">
        <v>23</v>
      </c>
      <c r="Z192" s="115" t="s">
        <v>23</v>
      </c>
      <c r="AA192" s="115" t="s">
        <v>23</v>
      </c>
      <c r="AB192" s="115" t="s">
        <v>35365</v>
      </c>
      <c r="AC192" s="115" t="s">
        <v>33970</v>
      </c>
      <c r="AD192" s="115" t="s">
        <v>35031</v>
      </c>
      <c r="AE192" s="115" t="s">
        <v>33419</v>
      </c>
      <c r="AF192" s="115" t="s">
        <v>33420</v>
      </c>
      <c r="AG192" s="115" t="s">
        <v>33281</v>
      </c>
      <c r="AH192" s="115" t="s">
        <v>33282</v>
      </c>
      <c r="AI192" s="115" t="s">
        <v>33283</v>
      </c>
      <c r="AJ192" s="115" t="s">
        <v>33282</v>
      </c>
      <c r="AK192" s="116">
        <v>9.0258670186999996</v>
      </c>
      <c r="AL192" s="116">
        <v>105.4199931398</v>
      </c>
      <c r="AM192" s="115" t="s">
        <v>35032</v>
      </c>
      <c r="AN192" s="115" t="s">
        <v>23</v>
      </c>
      <c r="AO192" s="115" t="s">
        <v>33327</v>
      </c>
      <c r="AP192" s="115" t="s">
        <v>80</v>
      </c>
      <c r="AQ192" s="115" t="s">
        <v>23</v>
      </c>
      <c r="AR192" s="115" t="s">
        <v>23</v>
      </c>
      <c r="AS192" s="115" t="s">
        <v>23</v>
      </c>
      <c r="AT192" s="115" t="s">
        <v>1020</v>
      </c>
      <c r="AU192" s="115" t="s">
        <v>23</v>
      </c>
      <c r="AV192" s="115" t="s">
        <v>33452</v>
      </c>
      <c r="AW192" s="115" t="s">
        <v>23</v>
      </c>
      <c r="AX192" s="115" t="s">
        <v>33315</v>
      </c>
      <c r="AY192" s="115" t="s">
        <v>33316</v>
      </c>
      <c r="AZ192" s="115" t="s">
        <v>35366</v>
      </c>
      <c r="BA192" s="115" t="s">
        <v>1021</v>
      </c>
      <c r="BB192" s="115" t="s">
        <v>1021</v>
      </c>
      <c r="BC192" s="4">
        <f>SUMIFS('Doanh số khách hàng'!$F:$F,'Doanh số khách hàng'!$A:$A,DSKH!$D192)</f>
        <v>0</v>
      </c>
      <c r="BD192" t="str">
        <f>VLOOKUP($BC192,Master!$A:$D,4,1)</f>
        <v>F2</v>
      </c>
      <c r="BE192" t="str">
        <f t="shared" si="4"/>
        <v>GT</v>
      </c>
      <c r="BF192" t="str">
        <f t="shared" si="5"/>
        <v>Tỉnh Cà Mau-Xã Gành Hào</v>
      </c>
    </row>
    <row r="193" spans="1:58" x14ac:dyDescent="0.3">
      <c r="A193" s="114" t="s">
        <v>35367</v>
      </c>
      <c r="B193" s="115" t="s">
        <v>33266</v>
      </c>
      <c r="C193" s="115" t="s">
        <v>33267</v>
      </c>
      <c r="D193" s="115" t="s">
        <v>35368</v>
      </c>
      <c r="E193" s="115" t="s">
        <v>35369</v>
      </c>
      <c r="F193" s="115" t="s">
        <v>22</v>
      </c>
      <c r="G193" s="115" t="s">
        <v>35370</v>
      </c>
      <c r="H193" s="115" t="s">
        <v>35370</v>
      </c>
      <c r="I193" s="115" t="s">
        <v>35371</v>
      </c>
      <c r="J193" s="115" t="s">
        <v>23</v>
      </c>
      <c r="K193" s="115" t="s">
        <v>34507</v>
      </c>
      <c r="L193" s="115" t="s">
        <v>23</v>
      </c>
      <c r="M193" s="115" t="s">
        <v>35372</v>
      </c>
      <c r="N193" s="115" t="s">
        <v>35373</v>
      </c>
      <c r="O193" s="115" t="s">
        <v>23</v>
      </c>
      <c r="P193" s="115" t="s">
        <v>35374</v>
      </c>
      <c r="Q193" s="115" t="s">
        <v>23</v>
      </c>
      <c r="R193" s="115" t="s">
        <v>23</v>
      </c>
      <c r="S193" s="115" t="s">
        <v>23</v>
      </c>
      <c r="T193" s="115" t="s">
        <v>23</v>
      </c>
      <c r="U193" s="115" t="s">
        <v>23</v>
      </c>
      <c r="V193" s="115" t="s">
        <v>23</v>
      </c>
      <c r="W193" s="115" t="s">
        <v>79</v>
      </c>
      <c r="X193" s="115" t="s">
        <v>23</v>
      </c>
      <c r="Y193" s="115" t="s">
        <v>23</v>
      </c>
      <c r="Z193" s="115" t="s">
        <v>23</v>
      </c>
      <c r="AA193" s="115" t="s">
        <v>23</v>
      </c>
      <c r="AB193" s="115" t="s">
        <v>35375</v>
      </c>
      <c r="AC193" s="115" t="s">
        <v>35376</v>
      </c>
      <c r="AD193" s="115" t="s">
        <v>35377</v>
      </c>
      <c r="AE193" s="115" t="s">
        <v>33434</v>
      </c>
      <c r="AF193" s="115" t="s">
        <v>33435</v>
      </c>
      <c r="AG193" s="115" t="s">
        <v>33281</v>
      </c>
      <c r="AH193" s="115" t="s">
        <v>33282</v>
      </c>
      <c r="AI193" s="115" t="s">
        <v>33283</v>
      </c>
      <c r="AJ193" s="115" t="s">
        <v>33282</v>
      </c>
      <c r="AK193" s="116">
        <v>9.3185624015999995</v>
      </c>
      <c r="AL193" s="116">
        <v>105.5519310012</v>
      </c>
      <c r="AM193" s="115" t="s">
        <v>33436</v>
      </c>
      <c r="AN193" s="115" t="s">
        <v>23</v>
      </c>
      <c r="AO193" s="115" t="s">
        <v>23</v>
      </c>
      <c r="AP193" s="115" t="s">
        <v>33285</v>
      </c>
      <c r="AQ193" s="115" t="s">
        <v>23</v>
      </c>
      <c r="AR193" s="115" t="s">
        <v>23</v>
      </c>
      <c r="AS193" s="115" t="s">
        <v>23</v>
      </c>
      <c r="AT193" s="115" t="s">
        <v>23</v>
      </c>
      <c r="AU193" s="115" t="s">
        <v>23</v>
      </c>
      <c r="AV193" s="115" t="s">
        <v>23</v>
      </c>
      <c r="AW193" s="115" t="s">
        <v>23</v>
      </c>
      <c r="AX193" s="115" t="s">
        <v>33383</v>
      </c>
      <c r="AY193" s="115" t="s">
        <v>33384</v>
      </c>
      <c r="AZ193" s="115" t="s">
        <v>35378</v>
      </c>
      <c r="BA193" s="115" t="s">
        <v>23</v>
      </c>
      <c r="BB193" s="115" t="s">
        <v>23</v>
      </c>
      <c r="BC193" s="4">
        <f>SUMIFS('Doanh số khách hàng'!$F:$F,'Doanh số khách hàng'!$A:$A,DSKH!$D193)</f>
        <v>0</v>
      </c>
      <c r="BD193" t="str">
        <f>VLOOKUP($BC193,Master!$A:$D,4,1)</f>
        <v>F2</v>
      </c>
      <c r="BE193" t="str">
        <f t="shared" si="4"/>
        <v>OTC</v>
      </c>
      <c r="BF193" t="str">
        <f t="shared" si="5"/>
        <v>Tỉnh Cà Mau-Xã Vĩnh Mỹ</v>
      </c>
    </row>
    <row r="194" spans="1:58" x14ac:dyDescent="0.3">
      <c r="A194" s="114" t="s">
        <v>35379</v>
      </c>
      <c r="B194" s="115" t="s">
        <v>33266</v>
      </c>
      <c r="C194" s="115" t="s">
        <v>33267</v>
      </c>
      <c r="D194" s="115" t="s">
        <v>27675</v>
      </c>
      <c r="E194" s="115" t="s">
        <v>35380</v>
      </c>
      <c r="F194" s="115" t="s">
        <v>22</v>
      </c>
      <c r="G194" s="115" t="s">
        <v>35381</v>
      </c>
      <c r="H194" s="115" t="s">
        <v>35381</v>
      </c>
      <c r="I194" s="115" t="s">
        <v>35382</v>
      </c>
      <c r="J194" s="115" t="s">
        <v>23</v>
      </c>
      <c r="K194" s="115" t="s">
        <v>33481</v>
      </c>
      <c r="L194" s="115" t="s">
        <v>23</v>
      </c>
      <c r="M194" s="115" t="s">
        <v>35383</v>
      </c>
      <c r="N194" s="115" t="s">
        <v>35384</v>
      </c>
      <c r="O194" s="115" t="s">
        <v>23</v>
      </c>
      <c r="P194" s="115" t="s">
        <v>35385</v>
      </c>
      <c r="Q194" s="115" t="s">
        <v>23</v>
      </c>
      <c r="R194" s="115" t="s">
        <v>23</v>
      </c>
      <c r="S194" s="115" t="s">
        <v>23</v>
      </c>
      <c r="T194" s="115" t="s">
        <v>23</v>
      </c>
      <c r="U194" s="115" t="s">
        <v>23</v>
      </c>
      <c r="V194" s="115" t="s">
        <v>23</v>
      </c>
      <c r="W194" s="115" t="s">
        <v>79</v>
      </c>
      <c r="X194" s="115" t="s">
        <v>23</v>
      </c>
      <c r="Y194" s="115" t="s">
        <v>23</v>
      </c>
      <c r="Z194" s="115" t="s">
        <v>23</v>
      </c>
      <c r="AA194" s="115" t="s">
        <v>23</v>
      </c>
      <c r="AB194" s="115" t="s">
        <v>35386</v>
      </c>
      <c r="AC194" s="115" t="s">
        <v>35387</v>
      </c>
      <c r="AD194" s="115" t="s">
        <v>35388</v>
      </c>
      <c r="AE194" s="115" t="s">
        <v>33872</v>
      </c>
      <c r="AF194" s="115" t="s">
        <v>33873</v>
      </c>
      <c r="AG194" s="115" t="s">
        <v>33281</v>
      </c>
      <c r="AH194" s="115" t="s">
        <v>33282</v>
      </c>
      <c r="AI194" s="115" t="s">
        <v>33283</v>
      </c>
      <c r="AJ194" s="115" t="s">
        <v>33282</v>
      </c>
      <c r="AK194" s="116">
        <v>9.3573899750000002</v>
      </c>
      <c r="AL194" s="116">
        <v>105.521096997</v>
      </c>
      <c r="AM194" s="115" t="s">
        <v>35389</v>
      </c>
      <c r="AN194" s="115" t="s">
        <v>23</v>
      </c>
      <c r="AO194" s="115" t="s">
        <v>23</v>
      </c>
      <c r="AP194" s="115" t="s">
        <v>33285</v>
      </c>
      <c r="AQ194" s="115" t="s">
        <v>23</v>
      </c>
      <c r="AR194" s="115" t="s">
        <v>23</v>
      </c>
      <c r="AS194" s="115" t="s">
        <v>23</v>
      </c>
      <c r="AT194" s="115" t="s">
        <v>23</v>
      </c>
      <c r="AU194" s="115" t="s">
        <v>23</v>
      </c>
      <c r="AV194" s="115" t="s">
        <v>23</v>
      </c>
      <c r="AW194" s="115" t="s">
        <v>23</v>
      </c>
      <c r="AX194" s="115" t="s">
        <v>33383</v>
      </c>
      <c r="AY194" s="115" t="s">
        <v>33384</v>
      </c>
      <c r="AZ194" s="115" t="s">
        <v>35390</v>
      </c>
      <c r="BA194" s="115" t="s">
        <v>33383</v>
      </c>
      <c r="BB194" s="115" t="s">
        <v>33384</v>
      </c>
      <c r="BC194" s="4">
        <f>SUMIFS('Doanh số khách hàng'!$F:$F,'Doanh số khách hàng'!$A:$A,DSKH!$D194)</f>
        <v>361333.33333333331</v>
      </c>
      <c r="BD194" t="str">
        <f>VLOOKUP($BC194,Master!$A:$D,4,1)</f>
        <v>F2</v>
      </c>
      <c r="BE194" t="str">
        <f t="shared" si="4"/>
        <v>OTC</v>
      </c>
      <c r="BF194" t="str">
        <f t="shared" si="5"/>
        <v>Tỉnh Cà Mau-Xã Vĩnh Thanh</v>
      </c>
    </row>
    <row r="195" spans="1:58" x14ac:dyDescent="0.3">
      <c r="A195" s="114" t="s">
        <v>35391</v>
      </c>
      <c r="B195" s="115" t="s">
        <v>33266</v>
      </c>
      <c r="C195" s="115" t="s">
        <v>33267</v>
      </c>
      <c r="D195" s="115" t="s">
        <v>35392</v>
      </c>
      <c r="E195" s="115" t="s">
        <v>35393</v>
      </c>
      <c r="F195" s="115" t="s">
        <v>22</v>
      </c>
      <c r="G195" s="115" t="s">
        <v>35394</v>
      </c>
      <c r="H195" s="115" t="s">
        <v>35394</v>
      </c>
      <c r="I195" s="115" t="s">
        <v>23</v>
      </c>
      <c r="J195" s="115" t="s">
        <v>23</v>
      </c>
      <c r="K195" s="115" t="s">
        <v>35395</v>
      </c>
      <c r="L195" s="115" t="s">
        <v>23</v>
      </c>
      <c r="M195" s="115" t="s">
        <v>35396</v>
      </c>
      <c r="N195" s="115" t="s">
        <v>23</v>
      </c>
      <c r="O195" s="115" t="s">
        <v>23</v>
      </c>
      <c r="P195" s="115" t="s">
        <v>23</v>
      </c>
      <c r="Q195" s="115" t="s">
        <v>23</v>
      </c>
      <c r="R195" s="115" t="s">
        <v>23</v>
      </c>
      <c r="S195" s="115" t="s">
        <v>23</v>
      </c>
      <c r="T195" s="115" t="s">
        <v>23</v>
      </c>
      <c r="U195" s="115" t="s">
        <v>23</v>
      </c>
      <c r="V195" s="115" t="s">
        <v>23</v>
      </c>
      <c r="W195" s="115" t="s">
        <v>79</v>
      </c>
      <c r="X195" s="115" t="s">
        <v>23</v>
      </c>
      <c r="Y195" s="115" t="s">
        <v>23</v>
      </c>
      <c r="Z195" s="115" t="s">
        <v>23</v>
      </c>
      <c r="AA195" s="115" t="s">
        <v>23</v>
      </c>
      <c r="AB195" s="115" t="s">
        <v>35397</v>
      </c>
      <c r="AC195" s="115" t="s">
        <v>35398</v>
      </c>
      <c r="AD195" s="115" t="s">
        <v>35399</v>
      </c>
      <c r="AE195" s="115" t="s">
        <v>33338</v>
      </c>
      <c r="AF195" s="115" t="s">
        <v>33339</v>
      </c>
      <c r="AG195" s="115" t="s">
        <v>33281</v>
      </c>
      <c r="AH195" s="115" t="s">
        <v>33282</v>
      </c>
      <c r="AI195" s="115" t="s">
        <v>33283</v>
      </c>
      <c r="AJ195" s="115" t="s">
        <v>33282</v>
      </c>
      <c r="AK195" s="116">
        <v>9.2835267711</v>
      </c>
      <c r="AL195" s="116">
        <v>105.7253904641</v>
      </c>
      <c r="AM195" s="115" t="s">
        <v>35400</v>
      </c>
      <c r="AN195" s="115" t="s">
        <v>23</v>
      </c>
      <c r="AO195" s="115" t="s">
        <v>33327</v>
      </c>
      <c r="AP195" s="115" t="s">
        <v>80</v>
      </c>
      <c r="AQ195" s="115" t="s">
        <v>23</v>
      </c>
      <c r="AR195" s="115" t="s">
        <v>81</v>
      </c>
      <c r="AS195" s="115" t="s">
        <v>23</v>
      </c>
      <c r="AT195" s="115" t="s">
        <v>1020</v>
      </c>
      <c r="AU195" s="115" t="s">
        <v>23</v>
      </c>
      <c r="AV195" s="115" t="s">
        <v>33452</v>
      </c>
      <c r="AW195" s="115" t="s">
        <v>23</v>
      </c>
      <c r="AX195" s="115" t="s">
        <v>33299</v>
      </c>
      <c r="AY195" s="115" t="s">
        <v>33300</v>
      </c>
      <c r="AZ195" s="115" t="s">
        <v>35401</v>
      </c>
      <c r="BA195" s="115" t="s">
        <v>1021</v>
      </c>
      <c r="BB195" s="115" t="s">
        <v>1021</v>
      </c>
      <c r="BC195" s="4">
        <f>SUMIFS('Doanh số khách hàng'!$F:$F,'Doanh số khách hàng'!$A:$A,DSKH!$D195)</f>
        <v>0</v>
      </c>
      <c r="BD195" t="str">
        <f>VLOOKUP($BC195,Master!$A:$D,4,1)</f>
        <v>F2</v>
      </c>
      <c r="BE195" t="str">
        <f t="shared" si="4"/>
        <v>GT</v>
      </c>
      <c r="BF195" t="str">
        <f t="shared" si="5"/>
        <v>Tỉnh Cà Mau-Phường Bạc Liêu</v>
      </c>
    </row>
    <row r="196" spans="1:58" x14ac:dyDescent="0.3">
      <c r="A196" s="114" t="s">
        <v>35402</v>
      </c>
      <c r="B196" s="115" t="s">
        <v>33266</v>
      </c>
      <c r="C196" s="115" t="s">
        <v>33267</v>
      </c>
      <c r="D196" s="115" t="s">
        <v>28026</v>
      </c>
      <c r="E196" s="115" t="s">
        <v>35403</v>
      </c>
      <c r="F196" s="115" t="s">
        <v>22</v>
      </c>
      <c r="G196" s="115" t="s">
        <v>35404</v>
      </c>
      <c r="H196" s="115" t="s">
        <v>35404</v>
      </c>
      <c r="I196" s="115" t="s">
        <v>35405</v>
      </c>
      <c r="J196" s="115" t="s">
        <v>23</v>
      </c>
      <c r="K196" s="115" t="s">
        <v>35406</v>
      </c>
      <c r="L196" s="115" t="s">
        <v>23</v>
      </c>
      <c r="M196" s="115" t="s">
        <v>35407</v>
      </c>
      <c r="N196" s="115" t="s">
        <v>35408</v>
      </c>
      <c r="O196" s="115" t="s">
        <v>23</v>
      </c>
      <c r="P196" s="115" t="s">
        <v>23</v>
      </c>
      <c r="Q196" s="115" t="s">
        <v>23</v>
      </c>
      <c r="R196" s="115" t="s">
        <v>23</v>
      </c>
      <c r="S196" s="115" t="s">
        <v>23</v>
      </c>
      <c r="T196" s="115" t="s">
        <v>23</v>
      </c>
      <c r="U196" s="115" t="s">
        <v>23</v>
      </c>
      <c r="V196" s="115" t="s">
        <v>23</v>
      </c>
      <c r="W196" s="115" t="s">
        <v>79</v>
      </c>
      <c r="X196" s="115" t="s">
        <v>23</v>
      </c>
      <c r="Y196" s="115" t="s">
        <v>23</v>
      </c>
      <c r="Z196" s="115" t="s">
        <v>23</v>
      </c>
      <c r="AA196" s="115" t="s">
        <v>23</v>
      </c>
      <c r="AB196" s="115" t="s">
        <v>35409</v>
      </c>
      <c r="AC196" s="115" t="s">
        <v>33614</v>
      </c>
      <c r="AD196" s="115" t="s">
        <v>35410</v>
      </c>
      <c r="AE196" s="115" t="s">
        <v>33338</v>
      </c>
      <c r="AF196" s="115" t="s">
        <v>33339</v>
      </c>
      <c r="AG196" s="115" t="s">
        <v>33281</v>
      </c>
      <c r="AH196" s="115" t="s">
        <v>33282</v>
      </c>
      <c r="AI196" s="115" t="s">
        <v>33283</v>
      </c>
      <c r="AJ196" s="115" t="s">
        <v>33282</v>
      </c>
      <c r="AK196" s="116">
        <v>9.2694926760000005</v>
      </c>
      <c r="AL196" s="116">
        <v>105.7256</v>
      </c>
      <c r="AM196" s="115" t="s">
        <v>35411</v>
      </c>
      <c r="AN196" s="115" t="s">
        <v>23</v>
      </c>
      <c r="AO196" s="115" t="s">
        <v>35412</v>
      </c>
      <c r="AP196" s="115" t="s">
        <v>33341</v>
      </c>
      <c r="AQ196" s="115" t="s">
        <v>23</v>
      </c>
      <c r="AR196" s="115" t="s">
        <v>23</v>
      </c>
      <c r="AS196" s="115" t="s">
        <v>23</v>
      </c>
      <c r="AT196" s="115" t="s">
        <v>23</v>
      </c>
      <c r="AU196" s="115" t="s">
        <v>23</v>
      </c>
      <c r="AV196" s="115" t="s">
        <v>23</v>
      </c>
      <c r="AW196" s="115" t="s">
        <v>23</v>
      </c>
      <c r="AX196" s="115" t="s">
        <v>33299</v>
      </c>
      <c r="AY196" s="115" t="s">
        <v>33300</v>
      </c>
      <c r="AZ196" s="115" t="s">
        <v>35413</v>
      </c>
      <c r="BA196" s="115" t="s">
        <v>33302</v>
      </c>
      <c r="BB196" s="115" t="s">
        <v>33303</v>
      </c>
      <c r="BC196" s="4">
        <f>SUMIFS('Doanh số khách hàng'!$F:$F,'Doanh số khách hàng'!$A:$A,DSKH!$D196)</f>
        <v>18648000</v>
      </c>
      <c r="BD196" t="str">
        <f>VLOOKUP($BC196,Master!$A:$D,4,1)</f>
        <v>F8</v>
      </c>
      <c r="BE196" t="str">
        <f t="shared" ref="BE196:BE259" si="6">TRIM(LEFT($AP196,FIND("-",$AP196,1)-1))</f>
        <v>GT</v>
      </c>
      <c r="BF196" t="str">
        <f t="shared" ref="BF196:BF259" si="7">AH196&amp;"-"&amp;AF196</f>
        <v>Tỉnh Cà Mau-Phường Bạc Liêu</v>
      </c>
    </row>
    <row r="197" spans="1:58" x14ac:dyDescent="0.3">
      <c r="A197" s="114" t="s">
        <v>35414</v>
      </c>
      <c r="B197" s="115" t="s">
        <v>33266</v>
      </c>
      <c r="C197" s="115" t="s">
        <v>33267</v>
      </c>
      <c r="D197" s="115" t="s">
        <v>5096</v>
      </c>
      <c r="E197" s="115" t="s">
        <v>35415</v>
      </c>
      <c r="F197" s="115" t="s">
        <v>22</v>
      </c>
      <c r="G197" s="115" t="s">
        <v>35416</v>
      </c>
      <c r="H197" s="115" t="s">
        <v>35416</v>
      </c>
      <c r="I197" s="115" t="s">
        <v>35417</v>
      </c>
      <c r="J197" s="115" t="s">
        <v>23</v>
      </c>
      <c r="K197" s="115" t="s">
        <v>34239</v>
      </c>
      <c r="L197" s="115" t="s">
        <v>23</v>
      </c>
      <c r="M197" s="115" t="s">
        <v>35418</v>
      </c>
      <c r="N197" s="115" t="s">
        <v>35419</v>
      </c>
      <c r="O197" s="115" t="s">
        <v>23</v>
      </c>
      <c r="P197" s="115" t="s">
        <v>35420</v>
      </c>
      <c r="Q197" s="115" t="s">
        <v>23</v>
      </c>
      <c r="R197" s="115" t="s">
        <v>23</v>
      </c>
      <c r="S197" s="115" t="s">
        <v>23</v>
      </c>
      <c r="T197" s="115" t="s">
        <v>23</v>
      </c>
      <c r="U197" s="115" t="s">
        <v>23</v>
      </c>
      <c r="V197" s="115" t="s">
        <v>23</v>
      </c>
      <c r="W197" s="115" t="s">
        <v>79</v>
      </c>
      <c r="X197" s="115" t="s">
        <v>23</v>
      </c>
      <c r="Y197" s="115" t="s">
        <v>23</v>
      </c>
      <c r="Z197" s="115" t="s">
        <v>23</v>
      </c>
      <c r="AA197" s="115" t="s">
        <v>23</v>
      </c>
      <c r="AB197" s="115" t="s">
        <v>35421</v>
      </c>
      <c r="AC197" s="115" t="s">
        <v>35422</v>
      </c>
      <c r="AD197" s="115" t="s">
        <v>35423</v>
      </c>
      <c r="AE197" s="115" t="s">
        <v>34245</v>
      </c>
      <c r="AF197" s="115" t="s">
        <v>34246</v>
      </c>
      <c r="AG197" s="115" t="s">
        <v>33281</v>
      </c>
      <c r="AH197" s="115" t="s">
        <v>33282</v>
      </c>
      <c r="AI197" s="115" t="s">
        <v>33283</v>
      </c>
      <c r="AJ197" s="115" t="s">
        <v>33282</v>
      </c>
      <c r="AK197" s="116">
        <v>9.5911269193000006</v>
      </c>
      <c r="AL197" s="116">
        <v>105.357299942</v>
      </c>
      <c r="AM197" s="115" t="s">
        <v>35424</v>
      </c>
      <c r="AN197" s="115" t="s">
        <v>23</v>
      </c>
      <c r="AO197" s="115" t="s">
        <v>23</v>
      </c>
      <c r="AP197" s="115" t="s">
        <v>33285</v>
      </c>
      <c r="AQ197" s="115" t="s">
        <v>23</v>
      </c>
      <c r="AR197" s="115" t="s">
        <v>23</v>
      </c>
      <c r="AS197" s="115" t="s">
        <v>23</v>
      </c>
      <c r="AT197" s="115" t="s">
        <v>1020</v>
      </c>
      <c r="AU197" s="115" t="s">
        <v>23</v>
      </c>
      <c r="AV197" s="115" t="s">
        <v>23</v>
      </c>
      <c r="AW197" s="115" t="s">
        <v>23</v>
      </c>
      <c r="AX197" s="115" t="s">
        <v>33383</v>
      </c>
      <c r="AY197" s="115" t="s">
        <v>33384</v>
      </c>
      <c r="AZ197" s="115" t="s">
        <v>35425</v>
      </c>
      <c r="BA197" s="115" t="s">
        <v>23</v>
      </c>
      <c r="BB197" s="115" t="s">
        <v>23</v>
      </c>
      <c r="BC197" s="4">
        <f>SUMIFS('Doanh số khách hàng'!$F:$F,'Doanh số khách hàng'!$A:$A,DSKH!$D197)</f>
        <v>934480</v>
      </c>
      <c r="BD197" t="str">
        <f>VLOOKUP($BC197,Master!$A:$D,4,1)</f>
        <v>F4</v>
      </c>
      <c r="BE197" t="str">
        <f t="shared" si="6"/>
        <v>OTC</v>
      </c>
      <c r="BF197" t="str">
        <f t="shared" si="7"/>
        <v>Tỉnh Cà Mau-Xã Vĩnh Lộc</v>
      </c>
    </row>
    <row r="198" spans="1:58" x14ac:dyDescent="0.3">
      <c r="A198" s="114" t="s">
        <v>35426</v>
      </c>
      <c r="B198" s="115" t="s">
        <v>33266</v>
      </c>
      <c r="C198" s="115" t="s">
        <v>33267</v>
      </c>
      <c r="D198" s="115" t="s">
        <v>35427</v>
      </c>
      <c r="E198" s="115" t="s">
        <v>35428</v>
      </c>
      <c r="F198" s="115" t="s">
        <v>22</v>
      </c>
      <c r="G198" s="115" t="s">
        <v>35429</v>
      </c>
      <c r="H198" s="115" t="s">
        <v>35429</v>
      </c>
      <c r="I198" s="115" t="s">
        <v>23</v>
      </c>
      <c r="J198" s="115" t="s">
        <v>23</v>
      </c>
      <c r="K198" s="115" t="s">
        <v>33752</v>
      </c>
      <c r="L198" s="115" t="s">
        <v>23</v>
      </c>
      <c r="M198" s="115" t="s">
        <v>35430</v>
      </c>
      <c r="N198" s="115" t="s">
        <v>35431</v>
      </c>
      <c r="O198" s="115" t="s">
        <v>23</v>
      </c>
      <c r="P198" s="115" t="s">
        <v>23</v>
      </c>
      <c r="Q198" s="115" t="s">
        <v>23</v>
      </c>
      <c r="R198" s="115" t="s">
        <v>23</v>
      </c>
      <c r="S198" s="115" t="s">
        <v>23</v>
      </c>
      <c r="T198" s="115" t="s">
        <v>23</v>
      </c>
      <c r="U198" s="115" t="s">
        <v>23</v>
      </c>
      <c r="V198" s="115" t="s">
        <v>23</v>
      </c>
      <c r="W198" s="115" t="s">
        <v>79</v>
      </c>
      <c r="X198" s="115" t="s">
        <v>23</v>
      </c>
      <c r="Y198" s="115" t="s">
        <v>23</v>
      </c>
      <c r="Z198" s="115" t="s">
        <v>23</v>
      </c>
      <c r="AA198" s="115" t="s">
        <v>23</v>
      </c>
      <c r="AB198" s="115" t="s">
        <v>34385</v>
      </c>
      <c r="AC198" s="115" t="s">
        <v>33278</v>
      </c>
      <c r="AD198" s="115" t="s">
        <v>34386</v>
      </c>
      <c r="AE198" s="115" t="s">
        <v>33822</v>
      </c>
      <c r="AF198" s="115" t="s">
        <v>33823</v>
      </c>
      <c r="AG198" s="115" t="s">
        <v>33281</v>
      </c>
      <c r="AH198" s="115" t="s">
        <v>33282</v>
      </c>
      <c r="AI198" s="115" t="s">
        <v>33283</v>
      </c>
      <c r="AJ198" s="115" t="s">
        <v>33282</v>
      </c>
      <c r="AK198" s="116">
        <v>9.2598344098999998</v>
      </c>
      <c r="AL198" s="116">
        <v>105.5476364589</v>
      </c>
      <c r="AM198" s="115" t="s">
        <v>34224</v>
      </c>
      <c r="AN198" s="115" t="s">
        <v>23</v>
      </c>
      <c r="AO198" s="115" t="s">
        <v>33327</v>
      </c>
      <c r="AP198" s="115" t="s">
        <v>33787</v>
      </c>
      <c r="AQ198" s="115" t="s">
        <v>23</v>
      </c>
      <c r="AR198" s="115" t="s">
        <v>23</v>
      </c>
      <c r="AS198" s="115" t="s">
        <v>23</v>
      </c>
      <c r="AT198" s="115" t="s">
        <v>1020</v>
      </c>
      <c r="AU198" s="115" t="s">
        <v>23</v>
      </c>
      <c r="AV198" s="115" t="s">
        <v>23</v>
      </c>
      <c r="AW198" s="115" t="s">
        <v>23</v>
      </c>
      <c r="AX198" s="115" t="s">
        <v>33315</v>
      </c>
      <c r="AY198" s="115" t="s">
        <v>33316</v>
      </c>
      <c r="AZ198" s="115" t="s">
        <v>35432</v>
      </c>
      <c r="BA198" s="115" t="s">
        <v>1021</v>
      </c>
      <c r="BB198" s="115" t="s">
        <v>1021</v>
      </c>
      <c r="BC198" s="4">
        <f>SUMIFS('Doanh số khách hàng'!$F:$F,'Doanh số khách hàng'!$A:$A,DSKH!$D198)</f>
        <v>0</v>
      </c>
      <c r="BD198" t="str">
        <f>VLOOKUP($BC198,Master!$A:$D,4,1)</f>
        <v>F2</v>
      </c>
      <c r="BE198" t="str">
        <f t="shared" si="6"/>
        <v>GT</v>
      </c>
      <c r="BF198" t="str">
        <f t="shared" si="7"/>
        <v>Tỉnh Cà Mau-Phường Láng Tròn</v>
      </c>
    </row>
    <row r="199" spans="1:58" x14ac:dyDescent="0.3">
      <c r="A199" s="114" t="s">
        <v>35433</v>
      </c>
      <c r="B199" s="115" t="s">
        <v>33266</v>
      </c>
      <c r="C199" s="115" t="s">
        <v>33267</v>
      </c>
      <c r="D199" s="115" t="s">
        <v>35434</v>
      </c>
      <c r="E199" s="115" t="s">
        <v>35435</v>
      </c>
      <c r="F199" s="115" t="s">
        <v>22</v>
      </c>
      <c r="G199" s="115" t="s">
        <v>35436</v>
      </c>
      <c r="H199" s="115" t="s">
        <v>35436</v>
      </c>
      <c r="I199" s="115" t="s">
        <v>23</v>
      </c>
      <c r="J199" s="115" t="s">
        <v>23</v>
      </c>
      <c r="K199" s="115" t="s">
        <v>34466</v>
      </c>
      <c r="L199" s="115" t="s">
        <v>23</v>
      </c>
      <c r="M199" s="115" t="s">
        <v>35437</v>
      </c>
      <c r="N199" s="115" t="s">
        <v>35438</v>
      </c>
      <c r="O199" s="115" t="s">
        <v>23</v>
      </c>
      <c r="P199" s="115" t="s">
        <v>23</v>
      </c>
      <c r="Q199" s="115" t="s">
        <v>23</v>
      </c>
      <c r="R199" s="115" t="s">
        <v>23</v>
      </c>
      <c r="S199" s="115" t="s">
        <v>23</v>
      </c>
      <c r="T199" s="115" t="s">
        <v>23</v>
      </c>
      <c r="U199" s="115" t="s">
        <v>23</v>
      </c>
      <c r="V199" s="115" t="s">
        <v>23</v>
      </c>
      <c r="W199" s="115" t="s">
        <v>79</v>
      </c>
      <c r="X199" s="115" t="s">
        <v>23</v>
      </c>
      <c r="Y199" s="115" t="s">
        <v>23</v>
      </c>
      <c r="Z199" s="115" t="s">
        <v>23</v>
      </c>
      <c r="AA199" s="115" t="s">
        <v>23</v>
      </c>
      <c r="AB199" s="115" t="s">
        <v>35439</v>
      </c>
      <c r="AC199" s="115" t="s">
        <v>35440</v>
      </c>
      <c r="AD199" s="115" t="s">
        <v>35441</v>
      </c>
      <c r="AE199" s="115" t="s">
        <v>33312</v>
      </c>
      <c r="AF199" s="115" t="s">
        <v>33313</v>
      </c>
      <c r="AG199" s="115" t="s">
        <v>33281</v>
      </c>
      <c r="AH199" s="115" t="s">
        <v>33282</v>
      </c>
      <c r="AI199" s="115" t="s">
        <v>33283</v>
      </c>
      <c r="AJ199" s="115" t="s">
        <v>33282</v>
      </c>
      <c r="AK199" s="116">
        <v>9.2831505550000006</v>
      </c>
      <c r="AL199" s="116">
        <v>105.721186772</v>
      </c>
      <c r="AM199" s="115" t="s">
        <v>34079</v>
      </c>
      <c r="AN199" s="115" t="s">
        <v>23</v>
      </c>
      <c r="AO199" s="115" t="s">
        <v>33327</v>
      </c>
      <c r="AP199" s="115" t="s">
        <v>80</v>
      </c>
      <c r="AQ199" s="115" t="s">
        <v>23</v>
      </c>
      <c r="AR199" s="115" t="s">
        <v>23</v>
      </c>
      <c r="AS199" s="115" t="s">
        <v>23</v>
      </c>
      <c r="AT199" s="115" t="s">
        <v>23</v>
      </c>
      <c r="AU199" s="115" t="s">
        <v>23</v>
      </c>
      <c r="AV199" s="115" t="s">
        <v>33452</v>
      </c>
      <c r="AW199" s="115" t="s">
        <v>23</v>
      </c>
      <c r="AX199" s="115" t="s">
        <v>33299</v>
      </c>
      <c r="AY199" s="115" t="s">
        <v>33300</v>
      </c>
      <c r="AZ199" s="115" t="s">
        <v>35442</v>
      </c>
      <c r="BA199" s="115" t="s">
        <v>1021</v>
      </c>
      <c r="BB199" s="115" t="s">
        <v>1021</v>
      </c>
      <c r="BC199" s="4">
        <f>SUMIFS('Doanh số khách hàng'!$F:$F,'Doanh số khách hàng'!$A:$A,DSKH!$D199)</f>
        <v>0</v>
      </c>
      <c r="BD199" t="str">
        <f>VLOOKUP($BC199,Master!$A:$D,4,1)</f>
        <v>F2</v>
      </c>
      <c r="BE199" t="str">
        <f t="shared" si="6"/>
        <v>GT</v>
      </c>
      <c r="BF199" t="str">
        <f t="shared" si="7"/>
        <v>Tỉnh Cà Mau-Xã Hòa Bình</v>
      </c>
    </row>
    <row r="200" spans="1:58" x14ac:dyDescent="0.3">
      <c r="A200" s="114" t="s">
        <v>35443</v>
      </c>
      <c r="B200" s="115" t="s">
        <v>33266</v>
      </c>
      <c r="C200" s="115" t="s">
        <v>33267</v>
      </c>
      <c r="D200" s="115" t="s">
        <v>35444</v>
      </c>
      <c r="E200" s="115" t="s">
        <v>35445</v>
      </c>
      <c r="F200" s="115" t="s">
        <v>22</v>
      </c>
      <c r="G200" s="115" t="s">
        <v>35446</v>
      </c>
      <c r="H200" s="115" t="s">
        <v>35446</v>
      </c>
      <c r="I200" s="115" t="s">
        <v>35447</v>
      </c>
      <c r="J200" s="115" t="s">
        <v>23</v>
      </c>
      <c r="K200" s="115" t="s">
        <v>35448</v>
      </c>
      <c r="L200" s="115" t="s">
        <v>23</v>
      </c>
      <c r="M200" s="115" t="s">
        <v>35449</v>
      </c>
      <c r="N200" s="115" t="s">
        <v>35448</v>
      </c>
      <c r="O200" s="115" t="s">
        <v>23</v>
      </c>
      <c r="P200" s="115" t="s">
        <v>23</v>
      </c>
      <c r="Q200" s="115" t="s">
        <v>23</v>
      </c>
      <c r="R200" s="115" t="s">
        <v>23</v>
      </c>
      <c r="S200" s="115" t="s">
        <v>23</v>
      </c>
      <c r="T200" s="115" t="s">
        <v>23</v>
      </c>
      <c r="U200" s="115" t="s">
        <v>23</v>
      </c>
      <c r="V200" s="115" t="s">
        <v>23</v>
      </c>
      <c r="W200" s="115" t="s">
        <v>79</v>
      </c>
      <c r="X200" s="115" t="s">
        <v>23</v>
      </c>
      <c r="Y200" s="115" t="s">
        <v>23</v>
      </c>
      <c r="Z200" s="115" t="s">
        <v>23</v>
      </c>
      <c r="AA200" s="115" t="s">
        <v>23</v>
      </c>
      <c r="AB200" s="115" t="s">
        <v>35450</v>
      </c>
      <c r="AC200" s="115" t="s">
        <v>35219</v>
      </c>
      <c r="AD200" s="115" t="s">
        <v>35451</v>
      </c>
      <c r="AE200" s="115" t="s">
        <v>33419</v>
      </c>
      <c r="AF200" s="115" t="s">
        <v>33420</v>
      </c>
      <c r="AG200" s="115" t="s">
        <v>33281</v>
      </c>
      <c r="AH200" s="115" t="s">
        <v>33282</v>
      </c>
      <c r="AI200" s="115" t="s">
        <v>33283</v>
      </c>
      <c r="AJ200" s="115" t="s">
        <v>33282</v>
      </c>
      <c r="AK200" s="116">
        <v>9.0257385419999991</v>
      </c>
      <c r="AL200" s="116">
        <v>105.4198339</v>
      </c>
      <c r="AM200" s="115" t="s">
        <v>35032</v>
      </c>
      <c r="AN200" s="115" t="s">
        <v>23</v>
      </c>
      <c r="AO200" s="115" t="s">
        <v>23</v>
      </c>
      <c r="AP200" s="115" t="s">
        <v>33787</v>
      </c>
      <c r="AQ200" s="115" t="s">
        <v>23</v>
      </c>
      <c r="AR200" s="115" t="s">
        <v>23</v>
      </c>
      <c r="AS200" s="115" t="s">
        <v>23</v>
      </c>
      <c r="AT200" s="115" t="s">
        <v>23</v>
      </c>
      <c r="AU200" s="115" t="s">
        <v>23</v>
      </c>
      <c r="AV200" s="115" t="s">
        <v>23</v>
      </c>
      <c r="AW200" s="115" t="s">
        <v>23</v>
      </c>
      <c r="AX200" s="115" t="s">
        <v>33315</v>
      </c>
      <c r="AY200" s="115" t="s">
        <v>33316</v>
      </c>
      <c r="AZ200" s="115" t="s">
        <v>35452</v>
      </c>
      <c r="BA200" s="115" t="s">
        <v>33302</v>
      </c>
      <c r="BB200" s="115" t="s">
        <v>33303</v>
      </c>
      <c r="BC200" s="4">
        <f>SUMIFS('Doanh số khách hàng'!$F:$F,'Doanh số khách hàng'!$A:$A,DSKH!$D200)</f>
        <v>0</v>
      </c>
      <c r="BD200" t="str">
        <f>VLOOKUP($BC200,Master!$A:$D,4,1)</f>
        <v>F2</v>
      </c>
      <c r="BE200" t="str">
        <f t="shared" si="6"/>
        <v>GT</v>
      </c>
      <c r="BF200" t="str">
        <f t="shared" si="7"/>
        <v>Tỉnh Cà Mau-Xã Gành Hào</v>
      </c>
    </row>
    <row r="201" spans="1:58" x14ac:dyDescent="0.3">
      <c r="A201" s="114" t="s">
        <v>35453</v>
      </c>
      <c r="B201" s="115" t="s">
        <v>33266</v>
      </c>
      <c r="C201" s="115" t="s">
        <v>33267</v>
      </c>
      <c r="D201" s="115" t="s">
        <v>20784</v>
      </c>
      <c r="E201" s="115" t="s">
        <v>35454</v>
      </c>
      <c r="F201" s="115" t="s">
        <v>22</v>
      </c>
      <c r="G201" s="115" t="s">
        <v>35455</v>
      </c>
      <c r="H201" s="115" t="s">
        <v>35455</v>
      </c>
      <c r="I201" s="115" t="s">
        <v>35456</v>
      </c>
      <c r="J201" s="115" t="s">
        <v>23</v>
      </c>
      <c r="K201" s="115" t="s">
        <v>33373</v>
      </c>
      <c r="L201" s="115" t="s">
        <v>23</v>
      </c>
      <c r="M201" s="115" t="s">
        <v>35457</v>
      </c>
      <c r="N201" s="115" t="s">
        <v>35458</v>
      </c>
      <c r="O201" s="115" t="s">
        <v>23</v>
      </c>
      <c r="P201" s="115" t="s">
        <v>35456</v>
      </c>
      <c r="Q201" s="115" t="s">
        <v>23</v>
      </c>
      <c r="R201" s="115" t="s">
        <v>23</v>
      </c>
      <c r="S201" s="115" t="s">
        <v>23</v>
      </c>
      <c r="T201" s="115" t="s">
        <v>23</v>
      </c>
      <c r="U201" s="115" t="s">
        <v>23</v>
      </c>
      <c r="V201" s="115" t="s">
        <v>23</v>
      </c>
      <c r="W201" s="115" t="s">
        <v>79</v>
      </c>
      <c r="X201" s="115" t="s">
        <v>23</v>
      </c>
      <c r="Y201" s="115" t="s">
        <v>23</v>
      </c>
      <c r="Z201" s="115" t="s">
        <v>23</v>
      </c>
      <c r="AA201" s="115" t="s">
        <v>23</v>
      </c>
      <c r="AB201" s="115" t="s">
        <v>35459</v>
      </c>
      <c r="AC201" s="115" t="s">
        <v>35460</v>
      </c>
      <c r="AD201" s="115" t="s">
        <v>33378</v>
      </c>
      <c r="AE201" s="115" t="s">
        <v>33379</v>
      </c>
      <c r="AF201" s="115" t="s">
        <v>33380</v>
      </c>
      <c r="AG201" s="115" t="s">
        <v>33281</v>
      </c>
      <c r="AH201" s="115" t="s">
        <v>33282</v>
      </c>
      <c r="AI201" s="115" t="s">
        <v>33283</v>
      </c>
      <c r="AJ201" s="115" t="s">
        <v>33282</v>
      </c>
      <c r="AK201" s="116">
        <v>9.1971787490000008</v>
      </c>
      <c r="AL201" s="116">
        <v>105.61285201459999</v>
      </c>
      <c r="AM201" s="115" t="s">
        <v>35461</v>
      </c>
      <c r="AN201" s="115" t="s">
        <v>23</v>
      </c>
      <c r="AO201" s="115" t="s">
        <v>33367</v>
      </c>
      <c r="AP201" s="115" t="s">
        <v>33285</v>
      </c>
      <c r="AQ201" s="115" t="s">
        <v>23</v>
      </c>
      <c r="AR201" s="115" t="s">
        <v>23</v>
      </c>
      <c r="AS201" s="115" t="s">
        <v>23</v>
      </c>
      <c r="AT201" s="115" t="s">
        <v>1020</v>
      </c>
      <c r="AU201" s="115" t="s">
        <v>23</v>
      </c>
      <c r="AV201" s="115" t="s">
        <v>23</v>
      </c>
      <c r="AW201" s="115" t="s">
        <v>23</v>
      </c>
      <c r="AX201" s="115" t="s">
        <v>33383</v>
      </c>
      <c r="AY201" s="115" t="s">
        <v>33384</v>
      </c>
      <c r="AZ201" s="115" t="s">
        <v>35462</v>
      </c>
      <c r="BA201" s="115" t="s">
        <v>1021</v>
      </c>
      <c r="BB201" s="115" t="s">
        <v>1021</v>
      </c>
      <c r="BC201" s="4">
        <f>SUMIFS('Doanh số khách hàng'!$F:$F,'Doanh số khách hàng'!$A:$A,DSKH!$D201)</f>
        <v>194966.66666666666</v>
      </c>
      <c r="BD201" t="str">
        <f>VLOOKUP($BC201,Master!$A:$D,4,1)</f>
        <v>F2</v>
      </c>
      <c r="BE201" t="str">
        <f t="shared" si="6"/>
        <v>OTC</v>
      </c>
      <c r="BF201" t="str">
        <f t="shared" si="7"/>
        <v>Tỉnh Cà Mau-Xã Vĩnh Hậu</v>
      </c>
    </row>
    <row r="202" spans="1:58" x14ac:dyDescent="0.3">
      <c r="A202" s="114" t="s">
        <v>35463</v>
      </c>
      <c r="B202" s="115" t="s">
        <v>33266</v>
      </c>
      <c r="C202" s="115" t="s">
        <v>33267</v>
      </c>
      <c r="D202" s="115" t="s">
        <v>27902</v>
      </c>
      <c r="E202" s="115" t="s">
        <v>35464</v>
      </c>
      <c r="F202" s="115" t="s">
        <v>22</v>
      </c>
      <c r="G202" s="115" t="s">
        <v>35465</v>
      </c>
      <c r="H202" s="115" t="s">
        <v>35465</v>
      </c>
      <c r="I202" s="115" t="s">
        <v>35466</v>
      </c>
      <c r="J202" s="115" t="s">
        <v>23</v>
      </c>
      <c r="K202" s="115" t="s">
        <v>35467</v>
      </c>
      <c r="L202" s="115" t="s">
        <v>23</v>
      </c>
      <c r="M202" s="115" t="s">
        <v>35468</v>
      </c>
      <c r="N202" s="115" t="s">
        <v>23</v>
      </c>
      <c r="O202" s="115" t="s">
        <v>23</v>
      </c>
      <c r="P202" s="115" t="s">
        <v>35466</v>
      </c>
      <c r="Q202" s="115" t="s">
        <v>23</v>
      </c>
      <c r="R202" s="115" t="s">
        <v>23</v>
      </c>
      <c r="S202" s="115" t="s">
        <v>23</v>
      </c>
      <c r="T202" s="115" t="s">
        <v>23</v>
      </c>
      <c r="U202" s="115" t="s">
        <v>23</v>
      </c>
      <c r="V202" s="115" t="s">
        <v>23</v>
      </c>
      <c r="W202" s="115" t="s">
        <v>79</v>
      </c>
      <c r="X202" s="115" t="s">
        <v>23</v>
      </c>
      <c r="Y202" s="115" t="s">
        <v>23</v>
      </c>
      <c r="Z202" s="115" t="s">
        <v>23</v>
      </c>
      <c r="AA202" s="115" t="s">
        <v>23</v>
      </c>
      <c r="AB202" s="115" t="s">
        <v>35469</v>
      </c>
      <c r="AC202" s="115" t="s">
        <v>35470</v>
      </c>
      <c r="AD202" s="115" t="s">
        <v>33526</v>
      </c>
      <c r="AE202" s="115" t="s">
        <v>33987</v>
      </c>
      <c r="AF202" s="115" t="s">
        <v>33988</v>
      </c>
      <c r="AG202" s="115" t="s">
        <v>33281</v>
      </c>
      <c r="AH202" s="115" t="s">
        <v>33282</v>
      </c>
      <c r="AI202" s="115" t="s">
        <v>33283</v>
      </c>
      <c r="AJ202" s="115" t="s">
        <v>33282</v>
      </c>
      <c r="AK202" s="116">
        <v>9.2854702259999993</v>
      </c>
      <c r="AL202" s="116">
        <v>105.7307095</v>
      </c>
      <c r="AM202" s="115" t="s">
        <v>35471</v>
      </c>
      <c r="AN202" s="115" t="s">
        <v>23</v>
      </c>
      <c r="AO202" s="115" t="s">
        <v>33256</v>
      </c>
      <c r="AP202" s="115" t="s">
        <v>80</v>
      </c>
      <c r="AQ202" s="115" t="s">
        <v>23</v>
      </c>
      <c r="AR202" s="115" t="s">
        <v>23</v>
      </c>
      <c r="AS202" s="115" t="s">
        <v>23</v>
      </c>
      <c r="AT202" s="115" t="s">
        <v>23</v>
      </c>
      <c r="AU202" s="115" t="s">
        <v>23</v>
      </c>
      <c r="AV202" s="115" t="s">
        <v>23</v>
      </c>
      <c r="AW202" s="115" t="s">
        <v>23</v>
      </c>
      <c r="AX202" s="115" t="s">
        <v>33299</v>
      </c>
      <c r="AY202" s="115" t="s">
        <v>33300</v>
      </c>
      <c r="AZ202" s="115" t="s">
        <v>35472</v>
      </c>
      <c r="BA202" s="115" t="s">
        <v>33302</v>
      </c>
      <c r="BB202" s="115" t="s">
        <v>33303</v>
      </c>
      <c r="BC202" s="4">
        <f>SUMIFS('Doanh số khách hàng'!$F:$F,'Doanh số khách hàng'!$A:$A,DSKH!$D202)</f>
        <v>391066.66666666669</v>
      </c>
      <c r="BD202" t="str">
        <f>VLOOKUP($BC202,Master!$A:$D,4,1)</f>
        <v>F2</v>
      </c>
      <c r="BE202" t="str">
        <f t="shared" si="6"/>
        <v>GT</v>
      </c>
      <c r="BF202" t="str">
        <f t="shared" si="7"/>
        <v>Tỉnh Cà Mau-Phường Vĩnh Trạch</v>
      </c>
    </row>
    <row r="203" spans="1:58" x14ac:dyDescent="0.3">
      <c r="A203" s="114" t="s">
        <v>35473</v>
      </c>
      <c r="B203" s="115" t="s">
        <v>33266</v>
      </c>
      <c r="C203" s="115" t="s">
        <v>33267</v>
      </c>
      <c r="D203" s="115" t="s">
        <v>16916</v>
      </c>
      <c r="E203" s="115" t="s">
        <v>35474</v>
      </c>
      <c r="F203" s="115" t="s">
        <v>22</v>
      </c>
      <c r="G203" s="115" t="s">
        <v>35475</v>
      </c>
      <c r="H203" s="115" t="s">
        <v>35475</v>
      </c>
      <c r="I203" s="115" t="s">
        <v>35476</v>
      </c>
      <c r="J203" s="115" t="s">
        <v>23</v>
      </c>
      <c r="K203" s="115" t="s">
        <v>35477</v>
      </c>
      <c r="L203" s="115" t="s">
        <v>23</v>
      </c>
      <c r="M203" s="115" t="s">
        <v>35478</v>
      </c>
      <c r="N203" s="115" t="s">
        <v>35479</v>
      </c>
      <c r="O203" s="115" t="s">
        <v>23</v>
      </c>
      <c r="P203" s="115" t="s">
        <v>35476</v>
      </c>
      <c r="Q203" s="115" t="s">
        <v>23</v>
      </c>
      <c r="R203" s="115" t="s">
        <v>23</v>
      </c>
      <c r="S203" s="115" t="s">
        <v>23</v>
      </c>
      <c r="T203" s="115" t="s">
        <v>23</v>
      </c>
      <c r="U203" s="115" t="s">
        <v>23</v>
      </c>
      <c r="V203" s="115" t="s">
        <v>23</v>
      </c>
      <c r="W203" s="115" t="s">
        <v>79</v>
      </c>
      <c r="X203" s="115" t="s">
        <v>23</v>
      </c>
      <c r="Y203" s="115" t="s">
        <v>23</v>
      </c>
      <c r="Z203" s="115" t="s">
        <v>23</v>
      </c>
      <c r="AA203" s="115" t="s">
        <v>23</v>
      </c>
      <c r="AB203" s="115" t="s">
        <v>35480</v>
      </c>
      <c r="AC203" s="115" t="s">
        <v>35481</v>
      </c>
      <c r="AD203" s="115" t="s">
        <v>33278</v>
      </c>
      <c r="AE203" s="115" t="s">
        <v>33279</v>
      </c>
      <c r="AF203" s="115" t="s">
        <v>33280</v>
      </c>
      <c r="AG203" s="115" t="s">
        <v>33281</v>
      </c>
      <c r="AH203" s="115" t="s">
        <v>33282</v>
      </c>
      <c r="AI203" s="115" t="s">
        <v>33283</v>
      </c>
      <c r="AJ203" s="115" t="s">
        <v>33282</v>
      </c>
      <c r="AK203" s="116">
        <v>9.2124574579999994</v>
      </c>
      <c r="AL203" s="116">
        <v>105.3705751</v>
      </c>
      <c r="AM203" s="115" t="s">
        <v>35482</v>
      </c>
      <c r="AN203" s="115" t="s">
        <v>23</v>
      </c>
      <c r="AO203" s="115" t="s">
        <v>33367</v>
      </c>
      <c r="AP203" s="115" t="s">
        <v>33285</v>
      </c>
      <c r="AQ203" s="115" t="s">
        <v>23</v>
      </c>
      <c r="AR203" s="115" t="s">
        <v>23</v>
      </c>
      <c r="AS203" s="115" t="s">
        <v>23</v>
      </c>
      <c r="AT203" s="115" t="s">
        <v>23</v>
      </c>
      <c r="AU203" s="115" t="s">
        <v>23</v>
      </c>
      <c r="AV203" s="115" t="s">
        <v>23</v>
      </c>
      <c r="AW203" s="115" t="s">
        <v>23</v>
      </c>
      <c r="AX203" s="115" t="s">
        <v>33286</v>
      </c>
      <c r="AY203" s="115" t="s">
        <v>33287</v>
      </c>
      <c r="AZ203" s="115" t="s">
        <v>35483</v>
      </c>
      <c r="BA203" s="115" t="s">
        <v>33302</v>
      </c>
      <c r="BB203" s="115" t="s">
        <v>33303</v>
      </c>
      <c r="BC203" s="4">
        <f>SUMIFS('Doanh số khách hàng'!$F:$F,'Doanh số khách hàng'!$A:$A,DSKH!$D203)</f>
        <v>0</v>
      </c>
      <c r="BD203" t="str">
        <f>VLOOKUP($BC203,Master!$A:$D,4,1)</f>
        <v>F2</v>
      </c>
      <c r="BE203" t="str">
        <f t="shared" si="6"/>
        <v>OTC</v>
      </c>
      <c r="BF203" t="str">
        <f t="shared" si="7"/>
        <v>Tỉnh Cà Mau-Xã Phong Thạnh</v>
      </c>
    </row>
    <row r="204" spans="1:58" x14ac:dyDescent="0.3">
      <c r="A204" s="114" t="s">
        <v>35484</v>
      </c>
      <c r="B204" s="115" t="s">
        <v>33266</v>
      </c>
      <c r="C204" s="115" t="s">
        <v>33267</v>
      </c>
      <c r="D204" s="115" t="s">
        <v>23729</v>
      </c>
      <c r="E204" s="115" t="s">
        <v>35485</v>
      </c>
      <c r="F204" s="115" t="s">
        <v>22</v>
      </c>
      <c r="G204" s="115" t="s">
        <v>35486</v>
      </c>
      <c r="H204" s="115" t="s">
        <v>35486</v>
      </c>
      <c r="I204" s="115" t="s">
        <v>35487</v>
      </c>
      <c r="J204" s="115" t="s">
        <v>23</v>
      </c>
      <c r="K204" s="115" t="s">
        <v>34404</v>
      </c>
      <c r="L204" s="115" t="s">
        <v>23</v>
      </c>
      <c r="M204" s="115" t="s">
        <v>35488</v>
      </c>
      <c r="N204" s="115" t="s">
        <v>35489</v>
      </c>
      <c r="O204" s="115" t="s">
        <v>23</v>
      </c>
      <c r="P204" s="115" t="s">
        <v>35490</v>
      </c>
      <c r="Q204" s="115" t="s">
        <v>23</v>
      </c>
      <c r="R204" s="115" t="s">
        <v>23</v>
      </c>
      <c r="S204" s="115" t="s">
        <v>23</v>
      </c>
      <c r="T204" s="115" t="s">
        <v>23</v>
      </c>
      <c r="U204" s="115" t="s">
        <v>23</v>
      </c>
      <c r="V204" s="115" t="s">
        <v>23</v>
      </c>
      <c r="W204" s="115" t="s">
        <v>79</v>
      </c>
      <c r="X204" s="115" t="s">
        <v>23</v>
      </c>
      <c r="Y204" s="115" t="s">
        <v>23</v>
      </c>
      <c r="Z204" s="115" t="s">
        <v>23</v>
      </c>
      <c r="AA204" s="115" t="s">
        <v>23</v>
      </c>
      <c r="AB204" s="115" t="s">
        <v>35491</v>
      </c>
      <c r="AC204" s="115" t="s">
        <v>35492</v>
      </c>
      <c r="AD204" s="115" t="s">
        <v>35493</v>
      </c>
      <c r="AE204" s="115" t="s">
        <v>33822</v>
      </c>
      <c r="AF204" s="115" t="s">
        <v>33823</v>
      </c>
      <c r="AG204" s="115" t="s">
        <v>33281</v>
      </c>
      <c r="AH204" s="115" t="s">
        <v>33282</v>
      </c>
      <c r="AI204" s="115" t="s">
        <v>33283</v>
      </c>
      <c r="AJ204" s="115" t="s">
        <v>33282</v>
      </c>
      <c r="AK204" s="116">
        <v>9.3108561210000005</v>
      </c>
      <c r="AL204" s="116">
        <v>105.4929489</v>
      </c>
      <c r="AM204" s="115" t="s">
        <v>34410</v>
      </c>
      <c r="AN204" s="115" t="s">
        <v>23</v>
      </c>
      <c r="AO204" s="115" t="s">
        <v>23</v>
      </c>
      <c r="AP204" s="115" t="s">
        <v>33285</v>
      </c>
      <c r="AQ204" s="115" t="s">
        <v>23</v>
      </c>
      <c r="AR204" s="115" t="s">
        <v>23</v>
      </c>
      <c r="AS204" s="115" t="s">
        <v>23</v>
      </c>
      <c r="AT204" s="115" t="s">
        <v>23</v>
      </c>
      <c r="AU204" s="115" t="s">
        <v>23</v>
      </c>
      <c r="AV204" s="115" t="s">
        <v>23</v>
      </c>
      <c r="AW204" s="115" t="s">
        <v>23</v>
      </c>
      <c r="AX204" s="115" t="s">
        <v>33383</v>
      </c>
      <c r="AY204" s="115" t="s">
        <v>33384</v>
      </c>
      <c r="AZ204" s="115" t="s">
        <v>35494</v>
      </c>
      <c r="BA204" s="115" t="s">
        <v>33302</v>
      </c>
      <c r="BB204" s="115" t="s">
        <v>33303</v>
      </c>
      <c r="BC204" s="4">
        <f>SUMIFS('Doanh số khách hàng'!$F:$F,'Doanh số khách hàng'!$A:$A,DSKH!$D204)</f>
        <v>1580246.6666666667</v>
      </c>
      <c r="BD204" t="str">
        <f>VLOOKUP($BC204,Master!$A:$D,4,1)</f>
        <v>F4</v>
      </c>
      <c r="BE204" t="str">
        <f t="shared" si="6"/>
        <v>OTC</v>
      </c>
      <c r="BF204" t="str">
        <f t="shared" si="7"/>
        <v>Tỉnh Cà Mau-Phường Láng Tròn</v>
      </c>
    </row>
    <row r="205" spans="1:58" x14ac:dyDescent="0.3">
      <c r="A205" s="114" t="s">
        <v>35495</v>
      </c>
      <c r="B205" s="115" t="s">
        <v>33266</v>
      </c>
      <c r="C205" s="115" t="s">
        <v>33267</v>
      </c>
      <c r="D205" s="115" t="s">
        <v>1436</v>
      </c>
      <c r="E205" s="115" t="s">
        <v>35496</v>
      </c>
      <c r="F205" s="115" t="s">
        <v>22</v>
      </c>
      <c r="G205" s="115" t="s">
        <v>35497</v>
      </c>
      <c r="H205" s="115" t="s">
        <v>35497</v>
      </c>
      <c r="I205" s="115" t="s">
        <v>35498</v>
      </c>
      <c r="J205" s="115" t="s">
        <v>23</v>
      </c>
      <c r="K205" s="115" t="s">
        <v>34035</v>
      </c>
      <c r="L205" s="115" t="s">
        <v>23</v>
      </c>
      <c r="M205" s="115" t="s">
        <v>35499</v>
      </c>
      <c r="N205" s="115" t="s">
        <v>23</v>
      </c>
      <c r="O205" s="115" t="s">
        <v>23</v>
      </c>
      <c r="P205" s="115" t="s">
        <v>35500</v>
      </c>
      <c r="Q205" s="115" t="s">
        <v>23</v>
      </c>
      <c r="R205" s="115" t="s">
        <v>23</v>
      </c>
      <c r="S205" s="115" t="s">
        <v>23</v>
      </c>
      <c r="T205" s="115" t="s">
        <v>23</v>
      </c>
      <c r="U205" s="115" t="s">
        <v>23</v>
      </c>
      <c r="V205" s="115" t="s">
        <v>23</v>
      </c>
      <c r="W205" s="115" t="s">
        <v>79</v>
      </c>
      <c r="X205" s="115" t="s">
        <v>23</v>
      </c>
      <c r="Y205" s="115" t="s">
        <v>23</v>
      </c>
      <c r="Z205" s="115" t="s">
        <v>23</v>
      </c>
      <c r="AA205" s="115" t="s">
        <v>23</v>
      </c>
      <c r="AB205" s="115" t="s">
        <v>35501</v>
      </c>
      <c r="AC205" s="115" t="s">
        <v>35502</v>
      </c>
      <c r="AD205" s="115" t="s">
        <v>35503</v>
      </c>
      <c r="AE205" s="115" t="s">
        <v>33364</v>
      </c>
      <c r="AF205" s="115" t="s">
        <v>33365</v>
      </c>
      <c r="AG205" s="115" t="s">
        <v>33281</v>
      </c>
      <c r="AH205" s="115" t="s">
        <v>33282</v>
      </c>
      <c r="AI205" s="115" t="s">
        <v>33283</v>
      </c>
      <c r="AJ205" s="115" t="s">
        <v>33282</v>
      </c>
      <c r="AK205" s="116">
        <v>9.374471174</v>
      </c>
      <c r="AL205" s="116">
        <v>105.3940528</v>
      </c>
      <c r="AM205" s="115" t="s">
        <v>35504</v>
      </c>
      <c r="AN205" s="115" t="s">
        <v>23</v>
      </c>
      <c r="AO205" s="115" t="s">
        <v>23</v>
      </c>
      <c r="AP205" s="115" t="s">
        <v>33422</v>
      </c>
      <c r="AQ205" s="115" t="s">
        <v>23</v>
      </c>
      <c r="AR205" s="115" t="s">
        <v>23</v>
      </c>
      <c r="AS205" s="115" t="s">
        <v>23</v>
      </c>
      <c r="AT205" s="115" t="s">
        <v>23</v>
      </c>
      <c r="AU205" s="115" t="s">
        <v>23</v>
      </c>
      <c r="AV205" s="115" t="s">
        <v>23</v>
      </c>
      <c r="AW205" s="115" t="s">
        <v>23</v>
      </c>
      <c r="AX205" s="115" t="s">
        <v>33299</v>
      </c>
      <c r="AY205" s="115" t="s">
        <v>33300</v>
      </c>
      <c r="AZ205" s="115" t="s">
        <v>35505</v>
      </c>
      <c r="BA205" s="115" t="s">
        <v>33302</v>
      </c>
      <c r="BB205" s="115" t="s">
        <v>33303</v>
      </c>
      <c r="BC205" s="4">
        <f>SUMIFS('Doanh số khách hàng'!$F:$F,'Doanh số khách hàng'!$A:$A,DSKH!$D205)</f>
        <v>0</v>
      </c>
      <c r="BD205" t="str">
        <f>VLOOKUP($BC205,Master!$A:$D,4,1)</f>
        <v>F2</v>
      </c>
      <c r="BE205" t="str">
        <f t="shared" si="6"/>
        <v>GT</v>
      </c>
      <c r="BF205" t="str">
        <f t="shared" si="7"/>
        <v>Tỉnh Cà Mau-Xã Vĩnh Phước</v>
      </c>
    </row>
    <row r="206" spans="1:58" x14ac:dyDescent="0.3">
      <c r="A206" s="114" t="s">
        <v>35506</v>
      </c>
      <c r="B206" s="115" t="s">
        <v>33266</v>
      </c>
      <c r="C206" s="115" t="s">
        <v>33267</v>
      </c>
      <c r="D206" s="115" t="s">
        <v>35507</v>
      </c>
      <c r="E206" s="115" t="s">
        <v>35508</v>
      </c>
      <c r="F206" s="115" t="s">
        <v>22</v>
      </c>
      <c r="G206" s="115" t="s">
        <v>35509</v>
      </c>
      <c r="H206" s="115" t="s">
        <v>35509</v>
      </c>
      <c r="I206" s="115" t="s">
        <v>23</v>
      </c>
      <c r="J206" s="115" t="s">
        <v>23</v>
      </c>
      <c r="K206" s="115" t="s">
        <v>33607</v>
      </c>
      <c r="L206" s="115" t="s">
        <v>23</v>
      </c>
      <c r="M206" s="115" t="s">
        <v>35510</v>
      </c>
      <c r="N206" s="115" t="s">
        <v>35511</v>
      </c>
      <c r="O206" s="115" t="s">
        <v>23</v>
      </c>
      <c r="P206" s="115" t="s">
        <v>23</v>
      </c>
      <c r="Q206" s="115" t="s">
        <v>23</v>
      </c>
      <c r="R206" s="115" t="s">
        <v>23</v>
      </c>
      <c r="S206" s="115" t="s">
        <v>23</v>
      </c>
      <c r="T206" s="115" t="s">
        <v>23</v>
      </c>
      <c r="U206" s="115" t="s">
        <v>23</v>
      </c>
      <c r="V206" s="115" t="s">
        <v>23</v>
      </c>
      <c r="W206" s="115" t="s">
        <v>79</v>
      </c>
      <c r="X206" s="115" t="s">
        <v>23</v>
      </c>
      <c r="Y206" s="115" t="s">
        <v>23</v>
      </c>
      <c r="Z206" s="115" t="s">
        <v>23</v>
      </c>
      <c r="AA206" s="115" t="s">
        <v>23</v>
      </c>
      <c r="AB206" s="115" t="s">
        <v>35512</v>
      </c>
      <c r="AC206" s="115" t="s">
        <v>35513</v>
      </c>
      <c r="AD206" s="115" t="s">
        <v>35514</v>
      </c>
      <c r="AE206" s="115" t="s">
        <v>33872</v>
      </c>
      <c r="AF206" s="115" t="s">
        <v>33873</v>
      </c>
      <c r="AG206" s="115" t="s">
        <v>33281</v>
      </c>
      <c r="AH206" s="115" t="s">
        <v>33282</v>
      </c>
      <c r="AI206" s="115" t="s">
        <v>33283</v>
      </c>
      <c r="AJ206" s="115" t="s">
        <v>33282</v>
      </c>
      <c r="AK206" s="116">
        <v>9.3524351364000005</v>
      </c>
      <c r="AL206" s="116">
        <v>105.5256886578</v>
      </c>
      <c r="AM206" s="115" t="s">
        <v>35515</v>
      </c>
      <c r="AN206" s="115" t="s">
        <v>23</v>
      </c>
      <c r="AO206" s="115" t="s">
        <v>33327</v>
      </c>
      <c r="AP206" s="115" t="s">
        <v>80</v>
      </c>
      <c r="AQ206" s="115" t="s">
        <v>23</v>
      </c>
      <c r="AR206" s="115" t="s">
        <v>23</v>
      </c>
      <c r="AS206" s="115" t="s">
        <v>23</v>
      </c>
      <c r="AT206" s="115" t="s">
        <v>23</v>
      </c>
      <c r="AU206" s="115" t="s">
        <v>23</v>
      </c>
      <c r="AV206" s="115" t="s">
        <v>33452</v>
      </c>
      <c r="AW206" s="115" t="s">
        <v>23</v>
      </c>
      <c r="AX206" s="115" t="s">
        <v>33315</v>
      </c>
      <c r="AY206" s="115" t="s">
        <v>33316</v>
      </c>
      <c r="AZ206" s="115" t="s">
        <v>35516</v>
      </c>
      <c r="BA206" s="115" t="s">
        <v>1021</v>
      </c>
      <c r="BB206" s="115" t="s">
        <v>1021</v>
      </c>
      <c r="BC206" s="4">
        <f>SUMIFS('Doanh số khách hàng'!$F:$F,'Doanh số khách hàng'!$A:$A,DSKH!$D206)</f>
        <v>0</v>
      </c>
      <c r="BD206" t="str">
        <f>VLOOKUP($BC206,Master!$A:$D,4,1)</f>
        <v>F2</v>
      </c>
      <c r="BE206" t="str">
        <f t="shared" si="6"/>
        <v>GT</v>
      </c>
      <c r="BF206" t="str">
        <f t="shared" si="7"/>
        <v>Tỉnh Cà Mau-Xã Vĩnh Thanh</v>
      </c>
    </row>
    <row r="207" spans="1:58" x14ac:dyDescent="0.3">
      <c r="A207" s="114" t="s">
        <v>35517</v>
      </c>
      <c r="B207" s="115" t="s">
        <v>33266</v>
      </c>
      <c r="C207" s="115" t="s">
        <v>33267</v>
      </c>
      <c r="D207" s="115" t="s">
        <v>35518</v>
      </c>
      <c r="E207" s="115" t="s">
        <v>35519</v>
      </c>
      <c r="F207" s="115" t="s">
        <v>22</v>
      </c>
      <c r="G207" s="115" t="s">
        <v>35520</v>
      </c>
      <c r="H207" s="115" t="s">
        <v>35520</v>
      </c>
      <c r="I207" s="115" t="s">
        <v>23</v>
      </c>
      <c r="J207" s="115" t="s">
        <v>23</v>
      </c>
      <c r="K207" s="115" t="s">
        <v>33618</v>
      </c>
      <c r="L207" s="115" t="s">
        <v>23</v>
      </c>
      <c r="M207" s="115" t="s">
        <v>35521</v>
      </c>
      <c r="N207" s="115" t="s">
        <v>35522</v>
      </c>
      <c r="O207" s="115" t="s">
        <v>23</v>
      </c>
      <c r="P207" s="115" t="s">
        <v>23</v>
      </c>
      <c r="Q207" s="115" t="s">
        <v>23</v>
      </c>
      <c r="R207" s="115" t="s">
        <v>23</v>
      </c>
      <c r="S207" s="115" t="s">
        <v>23</v>
      </c>
      <c r="T207" s="115" t="s">
        <v>23</v>
      </c>
      <c r="U207" s="115" t="s">
        <v>23</v>
      </c>
      <c r="V207" s="115" t="s">
        <v>23</v>
      </c>
      <c r="W207" s="115" t="s">
        <v>79</v>
      </c>
      <c r="X207" s="115" t="s">
        <v>23</v>
      </c>
      <c r="Y207" s="115" t="s">
        <v>23</v>
      </c>
      <c r="Z207" s="115" t="s">
        <v>23</v>
      </c>
      <c r="AA207" s="115" t="s">
        <v>23</v>
      </c>
      <c r="AB207" s="115" t="s">
        <v>35523</v>
      </c>
      <c r="AC207" s="115" t="s">
        <v>35049</v>
      </c>
      <c r="AD207" s="115" t="s">
        <v>35524</v>
      </c>
      <c r="AE207" s="115" t="s">
        <v>33527</v>
      </c>
      <c r="AF207" s="115" t="s">
        <v>33528</v>
      </c>
      <c r="AG207" s="115" t="s">
        <v>33281</v>
      </c>
      <c r="AH207" s="115" t="s">
        <v>33282</v>
      </c>
      <c r="AI207" s="115" t="s">
        <v>33283</v>
      </c>
      <c r="AJ207" s="115" t="s">
        <v>33282</v>
      </c>
      <c r="AK207" s="116">
        <v>9.5650346466999991</v>
      </c>
      <c r="AL207" s="116">
        <v>105.44813282689999</v>
      </c>
      <c r="AM207" s="115" t="s">
        <v>33529</v>
      </c>
      <c r="AN207" s="115" t="s">
        <v>23</v>
      </c>
      <c r="AO207" s="115" t="s">
        <v>33327</v>
      </c>
      <c r="AP207" s="115" t="s">
        <v>33422</v>
      </c>
      <c r="AQ207" s="115" t="s">
        <v>23</v>
      </c>
      <c r="AR207" s="115" t="s">
        <v>23</v>
      </c>
      <c r="AS207" s="115" t="s">
        <v>23</v>
      </c>
      <c r="AT207" s="115" t="s">
        <v>1020</v>
      </c>
      <c r="AU207" s="115" t="s">
        <v>23</v>
      </c>
      <c r="AV207" s="115" t="s">
        <v>33452</v>
      </c>
      <c r="AW207" s="115" t="s">
        <v>23</v>
      </c>
      <c r="AX207" s="115" t="s">
        <v>33315</v>
      </c>
      <c r="AY207" s="115" t="s">
        <v>33316</v>
      </c>
      <c r="AZ207" s="115" t="s">
        <v>35525</v>
      </c>
      <c r="BA207" s="115" t="s">
        <v>1021</v>
      </c>
      <c r="BB207" s="115" t="s">
        <v>1021</v>
      </c>
      <c r="BC207" s="4">
        <f>SUMIFS('Doanh số khách hàng'!$F:$F,'Doanh số khách hàng'!$A:$A,DSKH!$D207)</f>
        <v>0</v>
      </c>
      <c r="BD207" t="str">
        <f>VLOOKUP($BC207,Master!$A:$D,4,1)</f>
        <v>F2</v>
      </c>
      <c r="BE207" t="str">
        <f t="shared" si="6"/>
        <v>GT</v>
      </c>
      <c r="BF207" t="str">
        <f t="shared" si="7"/>
        <v>Tỉnh Cà Mau-Xã Hồng Dân</v>
      </c>
    </row>
    <row r="208" spans="1:58" x14ac:dyDescent="0.3">
      <c r="A208" s="114" t="s">
        <v>35526</v>
      </c>
      <c r="B208" s="115" t="s">
        <v>33266</v>
      </c>
      <c r="C208" s="115" t="s">
        <v>33267</v>
      </c>
      <c r="D208" s="115" t="s">
        <v>35527</v>
      </c>
      <c r="E208" s="115" t="s">
        <v>35528</v>
      </c>
      <c r="F208" s="115" t="s">
        <v>22</v>
      </c>
      <c r="G208" s="115" t="s">
        <v>35529</v>
      </c>
      <c r="H208" s="115" t="s">
        <v>35529</v>
      </c>
      <c r="I208" s="115" t="s">
        <v>35530</v>
      </c>
      <c r="J208" s="115" t="s">
        <v>23</v>
      </c>
      <c r="K208" s="115" t="s">
        <v>35531</v>
      </c>
      <c r="L208" s="115" t="s">
        <v>23</v>
      </c>
      <c r="M208" s="115" t="s">
        <v>35532</v>
      </c>
      <c r="N208" s="115" t="s">
        <v>35533</v>
      </c>
      <c r="O208" s="115" t="s">
        <v>23</v>
      </c>
      <c r="P208" s="115" t="s">
        <v>35534</v>
      </c>
      <c r="Q208" s="115" t="s">
        <v>23</v>
      </c>
      <c r="R208" s="115" t="s">
        <v>23</v>
      </c>
      <c r="S208" s="115" t="s">
        <v>23</v>
      </c>
      <c r="T208" s="115" t="s">
        <v>23</v>
      </c>
      <c r="U208" s="115" t="s">
        <v>23</v>
      </c>
      <c r="V208" s="115" t="s">
        <v>23</v>
      </c>
      <c r="W208" s="115" t="s">
        <v>79</v>
      </c>
      <c r="X208" s="115" t="s">
        <v>23</v>
      </c>
      <c r="Y208" s="115" t="s">
        <v>23</v>
      </c>
      <c r="Z208" s="115" t="s">
        <v>23</v>
      </c>
      <c r="AA208" s="115" t="s">
        <v>23</v>
      </c>
      <c r="AB208" s="115" t="s">
        <v>35535</v>
      </c>
      <c r="AC208" s="115" t="s">
        <v>35536</v>
      </c>
      <c r="AD208" s="115" t="s">
        <v>35296</v>
      </c>
      <c r="AE208" s="115" t="s">
        <v>33732</v>
      </c>
      <c r="AF208" s="115" t="s">
        <v>33733</v>
      </c>
      <c r="AG208" s="115" t="s">
        <v>33281</v>
      </c>
      <c r="AH208" s="115" t="s">
        <v>33282</v>
      </c>
      <c r="AI208" s="115" t="s">
        <v>33283</v>
      </c>
      <c r="AJ208" s="115" t="s">
        <v>33282</v>
      </c>
      <c r="AK208" s="116">
        <v>9.2387022648000006</v>
      </c>
      <c r="AL208" s="116">
        <v>105.75969591739999</v>
      </c>
      <c r="AM208" s="115" t="s">
        <v>35537</v>
      </c>
      <c r="AN208" s="115" t="s">
        <v>23</v>
      </c>
      <c r="AO208" s="115" t="s">
        <v>23</v>
      </c>
      <c r="AP208" s="115" t="s">
        <v>33285</v>
      </c>
      <c r="AQ208" s="115" t="s">
        <v>23</v>
      </c>
      <c r="AR208" s="115" t="s">
        <v>23</v>
      </c>
      <c r="AS208" s="115" t="s">
        <v>23</v>
      </c>
      <c r="AT208" s="115" t="s">
        <v>23</v>
      </c>
      <c r="AU208" s="115" t="s">
        <v>23</v>
      </c>
      <c r="AV208" s="115" t="s">
        <v>33452</v>
      </c>
      <c r="AW208" s="115" t="s">
        <v>23</v>
      </c>
      <c r="AX208" s="115" t="s">
        <v>33286</v>
      </c>
      <c r="AY208" s="115" t="s">
        <v>33287</v>
      </c>
      <c r="AZ208" s="115" t="s">
        <v>35538</v>
      </c>
      <c r="BA208" s="115" t="s">
        <v>23</v>
      </c>
      <c r="BB208" s="115" t="s">
        <v>23</v>
      </c>
      <c r="BC208" s="4">
        <f>SUMIFS('Doanh số khách hàng'!$F:$F,'Doanh số khách hàng'!$A:$A,DSKH!$D208)</f>
        <v>0</v>
      </c>
      <c r="BD208" t="str">
        <f>VLOOKUP($BC208,Master!$A:$D,4,1)</f>
        <v>F2</v>
      </c>
      <c r="BE208" t="str">
        <f t="shared" si="6"/>
        <v>OTC</v>
      </c>
      <c r="BF208" t="str">
        <f t="shared" si="7"/>
        <v>Tỉnh Cà Mau-Phường Hiệp Thành</v>
      </c>
    </row>
    <row r="209" spans="1:58" x14ac:dyDescent="0.3">
      <c r="A209" s="114" t="s">
        <v>35539</v>
      </c>
      <c r="B209" s="115" t="s">
        <v>33266</v>
      </c>
      <c r="C209" s="115" t="s">
        <v>33267</v>
      </c>
      <c r="D209" s="115" t="s">
        <v>35540</v>
      </c>
      <c r="E209" s="115" t="s">
        <v>35541</v>
      </c>
      <c r="F209" s="115" t="s">
        <v>22</v>
      </c>
      <c r="G209" s="115" t="s">
        <v>35542</v>
      </c>
      <c r="H209" s="115" t="s">
        <v>35542</v>
      </c>
      <c r="I209" s="115" t="s">
        <v>35543</v>
      </c>
      <c r="J209" s="115" t="s">
        <v>23</v>
      </c>
      <c r="K209" s="115" t="s">
        <v>33752</v>
      </c>
      <c r="L209" s="115" t="s">
        <v>23</v>
      </c>
      <c r="M209" s="115" t="s">
        <v>35544</v>
      </c>
      <c r="N209" s="115" t="s">
        <v>35545</v>
      </c>
      <c r="O209" s="115" t="s">
        <v>23</v>
      </c>
      <c r="P209" s="115" t="s">
        <v>35546</v>
      </c>
      <c r="Q209" s="115" t="s">
        <v>23</v>
      </c>
      <c r="R209" s="115" t="s">
        <v>23</v>
      </c>
      <c r="S209" s="115" t="s">
        <v>23</v>
      </c>
      <c r="T209" s="115" t="s">
        <v>23</v>
      </c>
      <c r="U209" s="115" t="s">
        <v>23</v>
      </c>
      <c r="V209" s="115" t="s">
        <v>23</v>
      </c>
      <c r="W209" s="115" t="s">
        <v>79</v>
      </c>
      <c r="X209" s="115" t="s">
        <v>23</v>
      </c>
      <c r="Y209" s="115" t="s">
        <v>23</v>
      </c>
      <c r="Z209" s="115" t="s">
        <v>23</v>
      </c>
      <c r="AA209" s="115" t="s">
        <v>23</v>
      </c>
      <c r="AB209" s="115" t="s">
        <v>35547</v>
      </c>
      <c r="AC209" s="115" t="s">
        <v>34574</v>
      </c>
      <c r="AD209" s="115" t="s">
        <v>35548</v>
      </c>
      <c r="AE209" s="115" t="s">
        <v>33338</v>
      </c>
      <c r="AF209" s="115" t="s">
        <v>33339</v>
      </c>
      <c r="AG209" s="115" t="s">
        <v>33281</v>
      </c>
      <c r="AH209" s="115" t="s">
        <v>33282</v>
      </c>
      <c r="AI209" s="115" t="s">
        <v>33283</v>
      </c>
      <c r="AJ209" s="115" t="s">
        <v>33282</v>
      </c>
      <c r="AK209" s="116">
        <v>9.290482892</v>
      </c>
      <c r="AL209" s="116">
        <v>105.72563049999999</v>
      </c>
      <c r="AM209" s="115" t="s">
        <v>35549</v>
      </c>
      <c r="AN209" s="115" t="s">
        <v>23</v>
      </c>
      <c r="AO209" s="115" t="s">
        <v>23</v>
      </c>
      <c r="AP209" s="115" t="s">
        <v>80</v>
      </c>
      <c r="AQ209" s="115" t="s">
        <v>23</v>
      </c>
      <c r="AR209" s="115" t="s">
        <v>23</v>
      </c>
      <c r="AS209" s="115" t="s">
        <v>23</v>
      </c>
      <c r="AT209" s="115" t="s">
        <v>23</v>
      </c>
      <c r="AU209" s="115" t="s">
        <v>23</v>
      </c>
      <c r="AV209" s="115" t="s">
        <v>23</v>
      </c>
      <c r="AW209" s="115" t="s">
        <v>23</v>
      </c>
      <c r="AX209" s="115" t="s">
        <v>33315</v>
      </c>
      <c r="AY209" s="115" t="s">
        <v>33316</v>
      </c>
      <c r="AZ209" s="115" t="s">
        <v>35550</v>
      </c>
      <c r="BA209" s="115" t="s">
        <v>33302</v>
      </c>
      <c r="BB209" s="115" t="s">
        <v>33303</v>
      </c>
      <c r="BC209" s="4">
        <f>SUMIFS('Doanh số khách hàng'!$F:$F,'Doanh số khách hàng'!$A:$A,DSKH!$D209)</f>
        <v>0</v>
      </c>
      <c r="BD209" t="str">
        <f>VLOOKUP($BC209,Master!$A:$D,4,1)</f>
        <v>F2</v>
      </c>
      <c r="BE209" t="str">
        <f t="shared" si="6"/>
        <v>GT</v>
      </c>
      <c r="BF209" t="str">
        <f t="shared" si="7"/>
        <v>Tỉnh Cà Mau-Phường Bạc Liêu</v>
      </c>
    </row>
    <row r="210" spans="1:58" x14ac:dyDescent="0.3">
      <c r="A210" s="114" t="s">
        <v>35551</v>
      </c>
      <c r="B210" s="115" t="s">
        <v>33266</v>
      </c>
      <c r="C210" s="115" t="s">
        <v>33267</v>
      </c>
      <c r="D210" s="115" t="s">
        <v>21271</v>
      </c>
      <c r="E210" s="115" t="s">
        <v>35552</v>
      </c>
      <c r="F210" s="115" t="s">
        <v>22</v>
      </c>
      <c r="G210" s="115" t="s">
        <v>35553</v>
      </c>
      <c r="H210" s="115" t="s">
        <v>35553</v>
      </c>
      <c r="I210" s="115" t="s">
        <v>35554</v>
      </c>
      <c r="J210" s="115" t="s">
        <v>23</v>
      </c>
      <c r="K210" s="115" t="s">
        <v>34202</v>
      </c>
      <c r="L210" s="115" t="s">
        <v>23</v>
      </c>
      <c r="M210" s="115" t="s">
        <v>35555</v>
      </c>
      <c r="N210" s="115" t="s">
        <v>35556</v>
      </c>
      <c r="O210" s="115" t="s">
        <v>23</v>
      </c>
      <c r="P210" s="115" t="s">
        <v>35554</v>
      </c>
      <c r="Q210" s="115" t="s">
        <v>23</v>
      </c>
      <c r="R210" s="115" t="s">
        <v>23</v>
      </c>
      <c r="S210" s="115" t="s">
        <v>23</v>
      </c>
      <c r="T210" s="115" t="s">
        <v>23</v>
      </c>
      <c r="U210" s="115" t="s">
        <v>23</v>
      </c>
      <c r="V210" s="115" t="s">
        <v>23</v>
      </c>
      <c r="W210" s="115" t="s">
        <v>79</v>
      </c>
      <c r="X210" s="115" t="s">
        <v>23</v>
      </c>
      <c r="Y210" s="115" t="s">
        <v>23</v>
      </c>
      <c r="Z210" s="115" t="s">
        <v>23</v>
      </c>
      <c r="AA210" s="115" t="s">
        <v>23</v>
      </c>
      <c r="AB210" s="115" t="s">
        <v>35557</v>
      </c>
      <c r="AC210" s="115" t="s">
        <v>35558</v>
      </c>
      <c r="AD210" s="115" t="s">
        <v>35559</v>
      </c>
      <c r="AE210" s="115" t="s">
        <v>33732</v>
      </c>
      <c r="AF210" s="115" t="s">
        <v>33733</v>
      </c>
      <c r="AG210" s="115" t="s">
        <v>33281</v>
      </c>
      <c r="AH210" s="115" t="s">
        <v>33282</v>
      </c>
      <c r="AI210" s="115" t="s">
        <v>33283</v>
      </c>
      <c r="AJ210" s="115" t="s">
        <v>33282</v>
      </c>
      <c r="AK210" s="116">
        <v>9.2108748440999992</v>
      </c>
      <c r="AL210" s="116">
        <v>105.74327509850001</v>
      </c>
      <c r="AM210" s="115" t="s">
        <v>34001</v>
      </c>
      <c r="AN210" s="115" t="s">
        <v>23</v>
      </c>
      <c r="AO210" s="115" t="s">
        <v>33367</v>
      </c>
      <c r="AP210" s="115" t="s">
        <v>33285</v>
      </c>
      <c r="AQ210" s="115" t="s">
        <v>23</v>
      </c>
      <c r="AR210" s="115" t="s">
        <v>23</v>
      </c>
      <c r="AS210" s="115" t="s">
        <v>23</v>
      </c>
      <c r="AT210" s="115" t="s">
        <v>23</v>
      </c>
      <c r="AU210" s="115" t="s">
        <v>23</v>
      </c>
      <c r="AV210" s="115" t="s">
        <v>23</v>
      </c>
      <c r="AW210" s="115" t="s">
        <v>23</v>
      </c>
      <c r="AX210" s="115" t="s">
        <v>33286</v>
      </c>
      <c r="AY210" s="115" t="s">
        <v>33287</v>
      </c>
      <c r="AZ210" s="115" t="s">
        <v>35560</v>
      </c>
      <c r="BA210" s="115" t="s">
        <v>1021</v>
      </c>
      <c r="BB210" s="115" t="s">
        <v>1021</v>
      </c>
      <c r="BC210" s="4">
        <f>SUMIFS('Doanh số khách hàng'!$F:$F,'Doanh số khách hàng'!$A:$A,DSKH!$D210)</f>
        <v>468906.66666666669</v>
      </c>
      <c r="BD210" t="str">
        <f>VLOOKUP($BC210,Master!$A:$D,4,1)</f>
        <v>F2</v>
      </c>
      <c r="BE210" t="str">
        <f t="shared" si="6"/>
        <v>OTC</v>
      </c>
      <c r="BF210" t="str">
        <f t="shared" si="7"/>
        <v>Tỉnh Cà Mau-Phường Hiệp Thành</v>
      </c>
    </row>
    <row r="211" spans="1:58" x14ac:dyDescent="0.3">
      <c r="A211" s="114" t="s">
        <v>35561</v>
      </c>
      <c r="B211" s="115" t="s">
        <v>33266</v>
      </c>
      <c r="C211" s="115" t="s">
        <v>33267</v>
      </c>
      <c r="D211" s="115" t="s">
        <v>33160</v>
      </c>
      <c r="E211" s="115" t="s">
        <v>35562</v>
      </c>
      <c r="F211" s="115" t="s">
        <v>22</v>
      </c>
      <c r="G211" s="115" t="s">
        <v>35563</v>
      </c>
      <c r="H211" s="115" t="s">
        <v>35563</v>
      </c>
      <c r="I211" s="115" t="s">
        <v>35564</v>
      </c>
      <c r="J211" s="115" t="s">
        <v>23</v>
      </c>
      <c r="K211" s="115" t="s">
        <v>35565</v>
      </c>
      <c r="L211" s="115" t="s">
        <v>23</v>
      </c>
      <c r="M211" s="115" t="s">
        <v>35566</v>
      </c>
      <c r="N211" s="115" t="s">
        <v>23</v>
      </c>
      <c r="O211" s="115" t="s">
        <v>23</v>
      </c>
      <c r="P211" s="115" t="s">
        <v>35564</v>
      </c>
      <c r="Q211" s="115" t="s">
        <v>35567</v>
      </c>
      <c r="R211" s="115" t="s">
        <v>23</v>
      </c>
      <c r="S211" s="115" t="s">
        <v>23</v>
      </c>
      <c r="T211" s="115" t="s">
        <v>23</v>
      </c>
      <c r="U211" s="115" t="s">
        <v>23</v>
      </c>
      <c r="V211" s="115" t="s">
        <v>23</v>
      </c>
      <c r="W211" s="115" t="s">
        <v>79</v>
      </c>
      <c r="X211" s="115" t="s">
        <v>23</v>
      </c>
      <c r="Y211" s="115" t="s">
        <v>23</v>
      </c>
      <c r="Z211" s="115" t="s">
        <v>23</v>
      </c>
      <c r="AA211" s="115" t="s">
        <v>23</v>
      </c>
      <c r="AB211" s="115" t="s">
        <v>35568</v>
      </c>
      <c r="AC211" s="115" t="s">
        <v>35569</v>
      </c>
      <c r="AD211" s="115" t="s">
        <v>35570</v>
      </c>
      <c r="AE211" s="115" t="s">
        <v>34322</v>
      </c>
      <c r="AF211" s="115" t="s">
        <v>34161</v>
      </c>
      <c r="AG211" s="115" t="s">
        <v>33281</v>
      </c>
      <c r="AH211" s="115" t="s">
        <v>33282</v>
      </c>
      <c r="AI211" s="115" t="s">
        <v>33283</v>
      </c>
      <c r="AJ211" s="115" t="s">
        <v>33282</v>
      </c>
      <c r="AK211" s="116">
        <v>9.2134718230000008</v>
      </c>
      <c r="AL211" s="116">
        <v>105.4871382</v>
      </c>
      <c r="AM211" s="115" t="s">
        <v>35571</v>
      </c>
      <c r="AN211" s="115" t="s">
        <v>23</v>
      </c>
      <c r="AO211" s="115" t="s">
        <v>33367</v>
      </c>
      <c r="AP211" s="115" t="s">
        <v>33285</v>
      </c>
      <c r="AQ211" s="115" t="s">
        <v>23</v>
      </c>
      <c r="AR211" s="115" t="s">
        <v>23</v>
      </c>
      <c r="AS211" s="115" t="s">
        <v>23</v>
      </c>
      <c r="AT211" s="115" t="s">
        <v>23</v>
      </c>
      <c r="AU211" s="115" t="s">
        <v>23</v>
      </c>
      <c r="AV211" s="115" t="s">
        <v>23</v>
      </c>
      <c r="AW211" s="115" t="s">
        <v>23</v>
      </c>
      <c r="AX211" s="115" t="s">
        <v>33286</v>
      </c>
      <c r="AY211" s="115" t="s">
        <v>33287</v>
      </c>
      <c r="AZ211" s="115" t="s">
        <v>35572</v>
      </c>
      <c r="BA211" s="115" t="s">
        <v>33302</v>
      </c>
      <c r="BB211" s="115" t="s">
        <v>33303</v>
      </c>
      <c r="BC211" s="4">
        <f>SUMIFS('Doanh số khách hàng'!$F:$F,'Doanh số khách hàng'!$A:$A,DSKH!$D211)</f>
        <v>261760</v>
      </c>
      <c r="BD211" t="str">
        <f>VLOOKUP($BC211,Master!$A:$D,4,1)</f>
        <v>F2</v>
      </c>
      <c r="BE211" t="str">
        <f t="shared" si="6"/>
        <v>OTC</v>
      </c>
      <c r="BF211" t="str">
        <f t="shared" si="7"/>
        <v>Tỉnh Cà Mau-Xã Long Điền</v>
      </c>
    </row>
    <row r="212" spans="1:58" x14ac:dyDescent="0.3">
      <c r="A212" s="114" t="s">
        <v>35573</v>
      </c>
      <c r="B212" s="115" t="s">
        <v>33266</v>
      </c>
      <c r="C212" s="115" t="s">
        <v>33267</v>
      </c>
      <c r="D212" s="115" t="s">
        <v>17231</v>
      </c>
      <c r="E212" s="115" t="s">
        <v>35574</v>
      </c>
      <c r="F212" s="115" t="s">
        <v>22</v>
      </c>
      <c r="G212" s="115" t="s">
        <v>35575</v>
      </c>
      <c r="H212" s="115" t="s">
        <v>35575</v>
      </c>
      <c r="I212" s="115" t="s">
        <v>35576</v>
      </c>
      <c r="J212" s="115" t="s">
        <v>23</v>
      </c>
      <c r="K212" s="115" t="s">
        <v>35577</v>
      </c>
      <c r="L212" s="115" t="s">
        <v>23</v>
      </c>
      <c r="M212" s="115" t="s">
        <v>35578</v>
      </c>
      <c r="N212" s="115" t="s">
        <v>35579</v>
      </c>
      <c r="O212" s="115" t="s">
        <v>23</v>
      </c>
      <c r="P212" s="115" t="s">
        <v>35580</v>
      </c>
      <c r="Q212" s="115" t="s">
        <v>23</v>
      </c>
      <c r="R212" s="115" t="s">
        <v>23</v>
      </c>
      <c r="S212" s="115" t="s">
        <v>23</v>
      </c>
      <c r="T212" s="115" t="s">
        <v>23</v>
      </c>
      <c r="U212" s="115" t="s">
        <v>23</v>
      </c>
      <c r="V212" s="115" t="s">
        <v>23</v>
      </c>
      <c r="W212" s="115" t="s">
        <v>79</v>
      </c>
      <c r="X212" s="115" t="s">
        <v>23</v>
      </c>
      <c r="Y212" s="115" t="s">
        <v>23</v>
      </c>
      <c r="Z212" s="115" t="s">
        <v>23</v>
      </c>
      <c r="AA212" s="115" t="s">
        <v>23</v>
      </c>
      <c r="AB212" s="115" t="s">
        <v>35581</v>
      </c>
      <c r="AC212" s="115" t="s">
        <v>35582</v>
      </c>
      <c r="AD212" s="115" t="s">
        <v>35583</v>
      </c>
      <c r="AE212" s="115" t="s">
        <v>33934</v>
      </c>
      <c r="AF212" s="115" t="s">
        <v>33935</v>
      </c>
      <c r="AG212" s="115" t="s">
        <v>33281</v>
      </c>
      <c r="AH212" s="115" t="s">
        <v>33282</v>
      </c>
      <c r="AI212" s="115" t="s">
        <v>33283</v>
      </c>
      <c r="AJ212" s="115" t="s">
        <v>33282</v>
      </c>
      <c r="AK212" s="116">
        <v>9.4009816720000003</v>
      </c>
      <c r="AL212" s="116">
        <v>105.5894444</v>
      </c>
      <c r="AM212" s="115" t="s">
        <v>35584</v>
      </c>
      <c r="AN212" s="115" t="s">
        <v>23</v>
      </c>
      <c r="AO212" s="115" t="s">
        <v>23</v>
      </c>
      <c r="AP212" s="115" t="s">
        <v>33285</v>
      </c>
      <c r="AQ212" s="115" t="s">
        <v>23</v>
      </c>
      <c r="AR212" s="115" t="s">
        <v>23</v>
      </c>
      <c r="AS212" s="115" t="s">
        <v>23</v>
      </c>
      <c r="AT212" s="115" t="s">
        <v>23</v>
      </c>
      <c r="AU212" s="115" t="s">
        <v>23</v>
      </c>
      <c r="AV212" s="115" t="s">
        <v>23</v>
      </c>
      <c r="AW212" s="115" t="s">
        <v>23</v>
      </c>
      <c r="AX212" s="115" t="s">
        <v>33286</v>
      </c>
      <c r="AY212" s="115" t="s">
        <v>33287</v>
      </c>
      <c r="AZ212" s="115" t="s">
        <v>35585</v>
      </c>
      <c r="BA212" s="115" t="s">
        <v>33302</v>
      </c>
      <c r="BB212" s="115" t="s">
        <v>33303</v>
      </c>
      <c r="BC212" s="4">
        <f>SUMIFS('Doanh số khách hàng'!$F:$F,'Doanh số khách hàng'!$A:$A,DSKH!$D212)</f>
        <v>273333.33333333331</v>
      </c>
      <c r="BD212" t="str">
        <f>VLOOKUP($BC212,Master!$A:$D,4,1)</f>
        <v>F2</v>
      </c>
      <c r="BE212" t="str">
        <f t="shared" si="6"/>
        <v>OTC</v>
      </c>
      <c r="BF212" t="str">
        <f t="shared" si="7"/>
        <v>Tỉnh Cà Mau-Xã Châu Thới</v>
      </c>
    </row>
    <row r="213" spans="1:58" x14ac:dyDescent="0.3">
      <c r="A213" s="114" t="s">
        <v>35586</v>
      </c>
      <c r="B213" s="115" t="s">
        <v>33266</v>
      </c>
      <c r="C213" s="115" t="s">
        <v>33267</v>
      </c>
      <c r="D213" s="115" t="s">
        <v>6892</v>
      </c>
      <c r="E213" s="115" t="s">
        <v>35587</v>
      </c>
      <c r="F213" s="115" t="s">
        <v>22</v>
      </c>
      <c r="G213" s="115" t="s">
        <v>35588</v>
      </c>
      <c r="H213" s="115" t="s">
        <v>35588</v>
      </c>
      <c r="I213" s="115" t="s">
        <v>35589</v>
      </c>
      <c r="J213" s="115" t="s">
        <v>23</v>
      </c>
      <c r="K213" s="115" t="s">
        <v>35590</v>
      </c>
      <c r="L213" s="115" t="s">
        <v>23</v>
      </c>
      <c r="M213" s="115" t="s">
        <v>35591</v>
      </c>
      <c r="N213" s="115" t="s">
        <v>35592</v>
      </c>
      <c r="O213" s="115" t="s">
        <v>23</v>
      </c>
      <c r="P213" s="115" t="s">
        <v>35589</v>
      </c>
      <c r="Q213" s="115" t="s">
        <v>23</v>
      </c>
      <c r="R213" s="115" t="s">
        <v>23</v>
      </c>
      <c r="S213" s="115" t="s">
        <v>23</v>
      </c>
      <c r="T213" s="115" t="s">
        <v>23</v>
      </c>
      <c r="U213" s="115" t="s">
        <v>23</v>
      </c>
      <c r="V213" s="115" t="s">
        <v>23</v>
      </c>
      <c r="W213" s="115" t="s">
        <v>79</v>
      </c>
      <c r="X213" s="115" t="s">
        <v>23</v>
      </c>
      <c r="Y213" s="115" t="s">
        <v>23</v>
      </c>
      <c r="Z213" s="115" t="s">
        <v>23</v>
      </c>
      <c r="AA213" s="115" t="s">
        <v>23</v>
      </c>
      <c r="AB213" s="115" t="s">
        <v>35593</v>
      </c>
      <c r="AC213" s="115" t="s">
        <v>35594</v>
      </c>
      <c r="AD213" s="115" t="s">
        <v>35595</v>
      </c>
      <c r="AE213" s="115" t="s">
        <v>33338</v>
      </c>
      <c r="AF213" s="115" t="s">
        <v>33339</v>
      </c>
      <c r="AG213" s="115" t="s">
        <v>33281</v>
      </c>
      <c r="AH213" s="115" t="s">
        <v>33282</v>
      </c>
      <c r="AI213" s="115" t="s">
        <v>33283</v>
      </c>
      <c r="AJ213" s="115" t="s">
        <v>33282</v>
      </c>
      <c r="AK213" s="116">
        <v>9.2974994239999997</v>
      </c>
      <c r="AL213" s="116">
        <v>105.72413450000001</v>
      </c>
      <c r="AM213" s="115" t="s">
        <v>34470</v>
      </c>
      <c r="AN213" s="115" t="s">
        <v>23</v>
      </c>
      <c r="AO213" s="115" t="s">
        <v>33256</v>
      </c>
      <c r="AP213" s="115" t="s">
        <v>33422</v>
      </c>
      <c r="AQ213" s="115" t="s">
        <v>23</v>
      </c>
      <c r="AR213" s="115" t="s">
        <v>23</v>
      </c>
      <c r="AS213" s="115" t="s">
        <v>23</v>
      </c>
      <c r="AT213" s="115" t="s">
        <v>23</v>
      </c>
      <c r="AU213" s="115" t="s">
        <v>23</v>
      </c>
      <c r="AV213" s="115" t="s">
        <v>23</v>
      </c>
      <c r="AW213" s="115" t="s">
        <v>23</v>
      </c>
      <c r="AX213" s="115" t="s">
        <v>33315</v>
      </c>
      <c r="AY213" s="115" t="s">
        <v>33316</v>
      </c>
      <c r="AZ213" s="115" t="s">
        <v>35596</v>
      </c>
      <c r="BA213" s="115" t="s">
        <v>33302</v>
      </c>
      <c r="BB213" s="115" t="s">
        <v>33303</v>
      </c>
      <c r="BC213" s="4">
        <f>SUMIFS('Doanh số khách hàng'!$F:$F,'Doanh số khách hàng'!$A:$A,DSKH!$D213)</f>
        <v>2670700</v>
      </c>
      <c r="BD213" t="str">
        <f>VLOOKUP($BC213,Master!$A:$D,4,1)</f>
        <v>F4</v>
      </c>
      <c r="BE213" t="str">
        <f t="shared" si="6"/>
        <v>GT</v>
      </c>
      <c r="BF213" t="str">
        <f t="shared" si="7"/>
        <v>Tỉnh Cà Mau-Phường Bạc Liêu</v>
      </c>
    </row>
    <row r="214" spans="1:58" x14ac:dyDescent="0.3">
      <c r="A214" s="114" t="s">
        <v>35597</v>
      </c>
      <c r="B214" s="115" t="s">
        <v>33266</v>
      </c>
      <c r="C214" s="115" t="s">
        <v>33267</v>
      </c>
      <c r="D214" s="115" t="s">
        <v>18795</v>
      </c>
      <c r="E214" s="115" t="s">
        <v>35598</v>
      </c>
      <c r="F214" s="115" t="s">
        <v>22</v>
      </c>
      <c r="G214" s="115" t="s">
        <v>35599</v>
      </c>
      <c r="H214" s="115" t="s">
        <v>35599</v>
      </c>
      <c r="I214" s="115" t="s">
        <v>35600</v>
      </c>
      <c r="J214" s="115" t="s">
        <v>23</v>
      </c>
      <c r="K214" s="115" t="s">
        <v>33413</v>
      </c>
      <c r="L214" s="115" t="s">
        <v>23</v>
      </c>
      <c r="M214" s="115" t="s">
        <v>35601</v>
      </c>
      <c r="N214" s="115" t="s">
        <v>23</v>
      </c>
      <c r="O214" s="115" t="s">
        <v>23</v>
      </c>
      <c r="P214" s="115" t="s">
        <v>35602</v>
      </c>
      <c r="Q214" s="115" t="s">
        <v>23</v>
      </c>
      <c r="R214" s="115" t="s">
        <v>23</v>
      </c>
      <c r="S214" s="115" t="s">
        <v>23</v>
      </c>
      <c r="T214" s="115" t="s">
        <v>23</v>
      </c>
      <c r="U214" s="115" t="s">
        <v>23</v>
      </c>
      <c r="V214" s="115" t="s">
        <v>23</v>
      </c>
      <c r="W214" s="115" t="s">
        <v>79</v>
      </c>
      <c r="X214" s="115" t="s">
        <v>23</v>
      </c>
      <c r="Y214" s="115" t="s">
        <v>23</v>
      </c>
      <c r="Z214" s="115" t="s">
        <v>23</v>
      </c>
      <c r="AA214" s="115" t="s">
        <v>23</v>
      </c>
      <c r="AB214" s="115" t="s">
        <v>35603</v>
      </c>
      <c r="AC214" s="115" t="s">
        <v>34531</v>
      </c>
      <c r="AD214" s="115" t="s">
        <v>34532</v>
      </c>
      <c r="AE214" s="115" t="s">
        <v>35604</v>
      </c>
      <c r="AF214" s="115" t="s">
        <v>35605</v>
      </c>
      <c r="AG214" s="115" t="s">
        <v>33281</v>
      </c>
      <c r="AH214" s="115" t="s">
        <v>33282</v>
      </c>
      <c r="AI214" s="115" t="s">
        <v>33283</v>
      </c>
      <c r="AJ214" s="115" t="s">
        <v>33282</v>
      </c>
      <c r="AK214" s="116">
        <v>9.2080428679999997</v>
      </c>
      <c r="AL214" s="116">
        <v>105.4543268</v>
      </c>
      <c r="AM214" s="115" t="s">
        <v>35606</v>
      </c>
      <c r="AN214" s="115" t="s">
        <v>23</v>
      </c>
      <c r="AO214" s="115" t="s">
        <v>23</v>
      </c>
      <c r="AP214" s="115" t="s">
        <v>80</v>
      </c>
      <c r="AQ214" s="115" t="s">
        <v>23</v>
      </c>
      <c r="AR214" s="115" t="s">
        <v>23</v>
      </c>
      <c r="AS214" s="115" t="s">
        <v>23</v>
      </c>
      <c r="AT214" s="115" t="s">
        <v>23</v>
      </c>
      <c r="AU214" s="115" t="s">
        <v>23</v>
      </c>
      <c r="AV214" s="115" t="s">
        <v>23</v>
      </c>
      <c r="AW214" s="115" t="s">
        <v>23</v>
      </c>
      <c r="AX214" s="115" t="s">
        <v>33299</v>
      </c>
      <c r="AY214" s="115" t="s">
        <v>33300</v>
      </c>
      <c r="AZ214" s="115" t="s">
        <v>35607</v>
      </c>
      <c r="BA214" s="115" t="s">
        <v>33302</v>
      </c>
      <c r="BB214" s="115" t="s">
        <v>33303</v>
      </c>
      <c r="BC214" s="4">
        <f>SUMIFS('Doanh số khách hàng'!$F:$F,'Doanh số khách hàng'!$A:$A,DSKH!$D214)</f>
        <v>0</v>
      </c>
      <c r="BD214" t="str">
        <f>VLOOKUP($BC214,Master!$A:$D,4,1)</f>
        <v>F2</v>
      </c>
      <c r="BE214" t="str">
        <f t="shared" si="6"/>
        <v>GT</v>
      </c>
      <c r="BF214" t="str">
        <f t="shared" si="7"/>
        <v>Tỉnh Cà Mau-Phường An Xuyên</v>
      </c>
    </row>
    <row r="215" spans="1:58" x14ac:dyDescent="0.3">
      <c r="A215" s="114" t="s">
        <v>35608</v>
      </c>
      <c r="B215" s="115" t="s">
        <v>33266</v>
      </c>
      <c r="C215" s="115" t="s">
        <v>33267</v>
      </c>
      <c r="D215" s="115" t="s">
        <v>35609</v>
      </c>
      <c r="E215" s="115" t="s">
        <v>35610</v>
      </c>
      <c r="F215" s="115" t="s">
        <v>22</v>
      </c>
      <c r="G215" s="115" t="s">
        <v>35611</v>
      </c>
      <c r="H215" s="115" t="s">
        <v>35611</v>
      </c>
      <c r="I215" s="115" t="s">
        <v>23</v>
      </c>
      <c r="J215" s="115" t="s">
        <v>23</v>
      </c>
      <c r="K215" s="115" t="s">
        <v>33413</v>
      </c>
      <c r="L215" s="115" t="s">
        <v>23</v>
      </c>
      <c r="M215" s="115" t="s">
        <v>35612</v>
      </c>
      <c r="N215" s="115" t="s">
        <v>35613</v>
      </c>
      <c r="O215" s="115" t="s">
        <v>23</v>
      </c>
      <c r="P215" s="115" t="s">
        <v>23</v>
      </c>
      <c r="Q215" s="115" t="s">
        <v>23</v>
      </c>
      <c r="R215" s="115" t="s">
        <v>23</v>
      </c>
      <c r="S215" s="115" t="s">
        <v>23</v>
      </c>
      <c r="T215" s="115" t="s">
        <v>23</v>
      </c>
      <c r="U215" s="115" t="s">
        <v>23</v>
      </c>
      <c r="V215" s="115" t="s">
        <v>23</v>
      </c>
      <c r="W215" s="115" t="s">
        <v>79</v>
      </c>
      <c r="X215" s="115" t="s">
        <v>23</v>
      </c>
      <c r="Y215" s="115" t="s">
        <v>23</v>
      </c>
      <c r="Z215" s="115" t="s">
        <v>23</v>
      </c>
      <c r="AA215" s="115" t="s">
        <v>23</v>
      </c>
      <c r="AB215" s="115" t="s">
        <v>35614</v>
      </c>
      <c r="AC215" s="115" t="s">
        <v>34682</v>
      </c>
      <c r="AD215" s="115" t="s">
        <v>35131</v>
      </c>
      <c r="AE215" s="115" t="s">
        <v>33338</v>
      </c>
      <c r="AF215" s="115" t="s">
        <v>33339</v>
      </c>
      <c r="AG215" s="115" t="s">
        <v>33281</v>
      </c>
      <c r="AH215" s="115" t="s">
        <v>33282</v>
      </c>
      <c r="AI215" s="115" t="s">
        <v>33283</v>
      </c>
      <c r="AJ215" s="115" t="s">
        <v>33282</v>
      </c>
      <c r="AK215" s="116">
        <v>9.2804408612000007</v>
      </c>
      <c r="AL215" s="116">
        <v>105.7258078839</v>
      </c>
      <c r="AM215" s="115" t="s">
        <v>35615</v>
      </c>
      <c r="AN215" s="115" t="s">
        <v>23</v>
      </c>
      <c r="AO215" s="115" t="s">
        <v>33327</v>
      </c>
      <c r="AP215" s="115" t="s">
        <v>80</v>
      </c>
      <c r="AQ215" s="115" t="s">
        <v>23</v>
      </c>
      <c r="AR215" s="115" t="s">
        <v>23</v>
      </c>
      <c r="AS215" s="115" t="s">
        <v>23</v>
      </c>
      <c r="AT215" s="115" t="s">
        <v>1020</v>
      </c>
      <c r="AU215" s="115" t="s">
        <v>23</v>
      </c>
      <c r="AV215" s="115" t="s">
        <v>23</v>
      </c>
      <c r="AW215" s="115" t="s">
        <v>23</v>
      </c>
      <c r="AX215" s="115" t="s">
        <v>33315</v>
      </c>
      <c r="AY215" s="115" t="s">
        <v>33316</v>
      </c>
      <c r="AZ215" s="115" t="s">
        <v>35616</v>
      </c>
      <c r="BA215" s="115" t="s">
        <v>1021</v>
      </c>
      <c r="BB215" s="115" t="s">
        <v>1021</v>
      </c>
      <c r="BC215" s="4">
        <f>SUMIFS('Doanh số khách hàng'!$F:$F,'Doanh số khách hàng'!$A:$A,DSKH!$D215)</f>
        <v>0</v>
      </c>
      <c r="BD215" t="str">
        <f>VLOOKUP($BC215,Master!$A:$D,4,1)</f>
        <v>F2</v>
      </c>
      <c r="BE215" t="str">
        <f t="shared" si="6"/>
        <v>GT</v>
      </c>
      <c r="BF215" t="str">
        <f t="shared" si="7"/>
        <v>Tỉnh Cà Mau-Phường Bạc Liêu</v>
      </c>
    </row>
    <row r="216" spans="1:58" x14ac:dyDescent="0.3">
      <c r="A216" s="114" t="s">
        <v>35617</v>
      </c>
      <c r="B216" s="115" t="s">
        <v>33266</v>
      </c>
      <c r="C216" s="115" t="s">
        <v>33267</v>
      </c>
      <c r="D216" s="115" t="s">
        <v>35618</v>
      </c>
      <c r="E216" s="115" t="s">
        <v>35619</v>
      </c>
      <c r="F216" s="115" t="s">
        <v>22</v>
      </c>
      <c r="G216" s="115" t="s">
        <v>35620</v>
      </c>
      <c r="H216" s="115" t="s">
        <v>35620</v>
      </c>
      <c r="I216" s="115" t="s">
        <v>23</v>
      </c>
      <c r="J216" s="115" t="s">
        <v>23</v>
      </c>
      <c r="K216" s="115" t="s">
        <v>33390</v>
      </c>
      <c r="L216" s="115" t="s">
        <v>23</v>
      </c>
      <c r="M216" s="115" t="s">
        <v>35621</v>
      </c>
      <c r="N216" s="115" t="s">
        <v>35622</v>
      </c>
      <c r="O216" s="115" t="s">
        <v>23</v>
      </c>
      <c r="P216" s="115" t="s">
        <v>23</v>
      </c>
      <c r="Q216" s="115" t="s">
        <v>23</v>
      </c>
      <c r="R216" s="115" t="s">
        <v>23</v>
      </c>
      <c r="S216" s="115" t="s">
        <v>23</v>
      </c>
      <c r="T216" s="115" t="s">
        <v>23</v>
      </c>
      <c r="U216" s="115" t="s">
        <v>23</v>
      </c>
      <c r="V216" s="115" t="s">
        <v>23</v>
      </c>
      <c r="W216" s="115" t="s">
        <v>79</v>
      </c>
      <c r="X216" s="115" t="s">
        <v>23</v>
      </c>
      <c r="Y216" s="115" t="s">
        <v>23</v>
      </c>
      <c r="Z216" s="115" t="s">
        <v>23</v>
      </c>
      <c r="AA216" s="115" t="s">
        <v>23</v>
      </c>
      <c r="AB216" s="115" t="s">
        <v>35623</v>
      </c>
      <c r="AC216" s="115" t="s">
        <v>35624</v>
      </c>
      <c r="AD216" s="115" t="s">
        <v>33448</v>
      </c>
      <c r="AE216" s="115" t="s">
        <v>33364</v>
      </c>
      <c r="AF216" s="115" t="s">
        <v>33365</v>
      </c>
      <c r="AG216" s="115" t="s">
        <v>33281</v>
      </c>
      <c r="AH216" s="115" t="s">
        <v>33282</v>
      </c>
      <c r="AI216" s="115" t="s">
        <v>33283</v>
      </c>
      <c r="AJ216" s="115" t="s">
        <v>33282</v>
      </c>
      <c r="AK216" s="116">
        <v>9.3733465789999997</v>
      </c>
      <c r="AL216" s="116">
        <v>105.39176084650001</v>
      </c>
      <c r="AM216" s="115" t="s">
        <v>33366</v>
      </c>
      <c r="AN216" s="115" t="s">
        <v>23</v>
      </c>
      <c r="AO216" s="115" t="s">
        <v>33327</v>
      </c>
      <c r="AP216" s="115" t="s">
        <v>33422</v>
      </c>
      <c r="AQ216" s="115" t="s">
        <v>23</v>
      </c>
      <c r="AR216" s="115" t="s">
        <v>23</v>
      </c>
      <c r="AS216" s="115" t="s">
        <v>23</v>
      </c>
      <c r="AT216" s="115" t="s">
        <v>1020</v>
      </c>
      <c r="AU216" s="115" t="s">
        <v>23</v>
      </c>
      <c r="AV216" s="115" t="s">
        <v>33452</v>
      </c>
      <c r="AW216" s="115" t="s">
        <v>23</v>
      </c>
      <c r="AX216" s="115" t="s">
        <v>33299</v>
      </c>
      <c r="AY216" s="115" t="s">
        <v>33300</v>
      </c>
      <c r="AZ216" s="115" t="s">
        <v>35625</v>
      </c>
      <c r="BA216" s="115" t="s">
        <v>1021</v>
      </c>
      <c r="BB216" s="115" t="s">
        <v>1021</v>
      </c>
      <c r="BC216" s="4">
        <f>SUMIFS('Doanh số khách hàng'!$F:$F,'Doanh số khách hàng'!$A:$A,DSKH!$D216)</f>
        <v>0</v>
      </c>
      <c r="BD216" t="str">
        <f>VLOOKUP($BC216,Master!$A:$D,4,1)</f>
        <v>F2</v>
      </c>
      <c r="BE216" t="str">
        <f t="shared" si="6"/>
        <v>GT</v>
      </c>
      <c r="BF216" t="str">
        <f t="shared" si="7"/>
        <v>Tỉnh Cà Mau-Xã Vĩnh Phước</v>
      </c>
    </row>
    <row r="217" spans="1:58" x14ac:dyDescent="0.3">
      <c r="A217" s="114" t="s">
        <v>35626</v>
      </c>
      <c r="B217" s="115" t="s">
        <v>33266</v>
      </c>
      <c r="C217" s="115" t="s">
        <v>33267</v>
      </c>
      <c r="D217" s="115" t="s">
        <v>11524</v>
      </c>
      <c r="E217" s="115" t="s">
        <v>35627</v>
      </c>
      <c r="F217" s="115" t="s">
        <v>22</v>
      </c>
      <c r="G217" s="115" t="s">
        <v>35628</v>
      </c>
      <c r="H217" s="115" t="s">
        <v>35628</v>
      </c>
      <c r="I217" s="115" t="s">
        <v>35629</v>
      </c>
      <c r="J217" s="115" t="s">
        <v>23</v>
      </c>
      <c r="K217" s="115" t="s">
        <v>35181</v>
      </c>
      <c r="L217" s="115" t="s">
        <v>23</v>
      </c>
      <c r="M217" s="115" t="s">
        <v>35630</v>
      </c>
      <c r="N217" s="115" t="s">
        <v>23</v>
      </c>
      <c r="O217" s="115" t="s">
        <v>23</v>
      </c>
      <c r="P217" s="115" t="s">
        <v>35629</v>
      </c>
      <c r="Q217" s="115" t="s">
        <v>23</v>
      </c>
      <c r="R217" s="115" t="s">
        <v>23</v>
      </c>
      <c r="S217" s="115" t="s">
        <v>23</v>
      </c>
      <c r="T217" s="115" t="s">
        <v>23</v>
      </c>
      <c r="U217" s="115" t="s">
        <v>23</v>
      </c>
      <c r="V217" s="115" t="s">
        <v>23</v>
      </c>
      <c r="W217" s="115" t="s">
        <v>79</v>
      </c>
      <c r="X217" s="115" t="s">
        <v>23</v>
      </c>
      <c r="Y217" s="115" t="s">
        <v>23</v>
      </c>
      <c r="Z217" s="115" t="s">
        <v>23</v>
      </c>
      <c r="AA217" s="115" t="s">
        <v>23</v>
      </c>
      <c r="AB217" s="115" t="s">
        <v>35631</v>
      </c>
      <c r="AC217" s="115" t="s">
        <v>34289</v>
      </c>
      <c r="AD217" s="115" t="s">
        <v>33297</v>
      </c>
      <c r="AE217" s="115" t="s">
        <v>33501</v>
      </c>
      <c r="AF217" s="115" t="s">
        <v>33502</v>
      </c>
      <c r="AG217" s="115" t="s">
        <v>33281</v>
      </c>
      <c r="AH217" s="115" t="s">
        <v>33282</v>
      </c>
      <c r="AI217" s="115" t="s">
        <v>33283</v>
      </c>
      <c r="AJ217" s="115" t="s">
        <v>33282</v>
      </c>
      <c r="AK217" s="116">
        <v>9.2369755589999993</v>
      </c>
      <c r="AL217" s="116">
        <v>105.45311169999999</v>
      </c>
      <c r="AM217" s="115" t="s">
        <v>35632</v>
      </c>
      <c r="AN217" s="115" t="s">
        <v>23</v>
      </c>
      <c r="AO217" s="115" t="s">
        <v>33256</v>
      </c>
      <c r="AP217" s="115" t="s">
        <v>34460</v>
      </c>
      <c r="AQ217" s="115" t="s">
        <v>23</v>
      </c>
      <c r="AR217" s="115" t="s">
        <v>23</v>
      </c>
      <c r="AS217" s="115" t="s">
        <v>23</v>
      </c>
      <c r="AT217" s="115" t="s">
        <v>23</v>
      </c>
      <c r="AU217" s="115" t="s">
        <v>23</v>
      </c>
      <c r="AV217" s="115" t="s">
        <v>23</v>
      </c>
      <c r="AW217" s="115" t="s">
        <v>23</v>
      </c>
      <c r="AX217" s="115" t="s">
        <v>33299</v>
      </c>
      <c r="AY217" s="115" t="s">
        <v>33300</v>
      </c>
      <c r="AZ217" s="115" t="s">
        <v>35633</v>
      </c>
      <c r="BA217" s="115" t="s">
        <v>33302</v>
      </c>
      <c r="BB217" s="115" t="s">
        <v>33303</v>
      </c>
      <c r="BC217" s="4">
        <f>SUMIFS('Doanh số khách hàng'!$F:$F,'Doanh số khách hàng'!$A:$A,DSKH!$D217)</f>
        <v>1386566.6666666667</v>
      </c>
      <c r="BD217" t="str">
        <f>VLOOKUP($BC217,Master!$A:$D,4,1)</f>
        <v>F4</v>
      </c>
      <c r="BE217" t="str">
        <f t="shared" si="6"/>
        <v>GT</v>
      </c>
      <c r="BF217" t="str">
        <f t="shared" si="7"/>
        <v>Tỉnh Cà Mau-Phường Giá Rai</v>
      </c>
    </row>
    <row r="218" spans="1:58" x14ac:dyDescent="0.3">
      <c r="A218" s="114" t="s">
        <v>35634</v>
      </c>
      <c r="B218" s="115" t="s">
        <v>33266</v>
      </c>
      <c r="C218" s="115" t="s">
        <v>33267</v>
      </c>
      <c r="D218" s="115" t="s">
        <v>3886</v>
      </c>
      <c r="E218" s="115" t="s">
        <v>35635</v>
      </c>
      <c r="F218" s="115" t="s">
        <v>22</v>
      </c>
      <c r="G218" s="115" t="s">
        <v>35636</v>
      </c>
      <c r="H218" s="115" t="s">
        <v>35636</v>
      </c>
      <c r="I218" s="115" t="s">
        <v>35637</v>
      </c>
      <c r="J218" s="115" t="s">
        <v>23</v>
      </c>
      <c r="K218" s="115" t="s">
        <v>35181</v>
      </c>
      <c r="L218" s="115" t="s">
        <v>23</v>
      </c>
      <c r="M218" s="115" t="s">
        <v>35638</v>
      </c>
      <c r="N218" s="115" t="s">
        <v>35639</v>
      </c>
      <c r="O218" s="115" t="s">
        <v>23</v>
      </c>
      <c r="P218" s="115" t="s">
        <v>35640</v>
      </c>
      <c r="Q218" s="115" t="s">
        <v>23</v>
      </c>
      <c r="R218" s="115" t="s">
        <v>23</v>
      </c>
      <c r="S218" s="115" t="s">
        <v>23</v>
      </c>
      <c r="T218" s="115" t="s">
        <v>23</v>
      </c>
      <c r="U218" s="115" t="s">
        <v>23</v>
      </c>
      <c r="V218" s="115" t="s">
        <v>23</v>
      </c>
      <c r="W218" s="115" t="s">
        <v>79</v>
      </c>
      <c r="X218" s="115" t="s">
        <v>23</v>
      </c>
      <c r="Y218" s="115" t="s">
        <v>23</v>
      </c>
      <c r="Z218" s="115" t="s">
        <v>23</v>
      </c>
      <c r="AA218" s="115" t="s">
        <v>23</v>
      </c>
      <c r="AB218" s="115" t="s">
        <v>35641</v>
      </c>
      <c r="AC218" s="115" t="s">
        <v>35642</v>
      </c>
      <c r="AD218" s="115" t="s">
        <v>34501</v>
      </c>
      <c r="AE218" s="115" t="s">
        <v>33419</v>
      </c>
      <c r="AF218" s="115" t="s">
        <v>33420</v>
      </c>
      <c r="AG218" s="115" t="s">
        <v>33281</v>
      </c>
      <c r="AH218" s="115" t="s">
        <v>33282</v>
      </c>
      <c r="AI218" s="115" t="s">
        <v>33283</v>
      </c>
      <c r="AJ218" s="115" t="s">
        <v>33282</v>
      </c>
      <c r="AK218" s="116">
        <v>9.0262153616000003</v>
      </c>
      <c r="AL218" s="116">
        <v>105.419630371</v>
      </c>
      <c r="AM218" s="115" t="s">
        <v>35643</v>
      </c>
      <c r="AN218" s="115" t="s">
        <v>23</v>
      </c>
      <c r="AO218" s="115" t="s">
        <v>23</v>
      </c>
      <c r="AP218" s="115" t="s">
        <v>33285</v>
      </c>
      <c r="AQ218" s="115" t="s">
        <v>23</v>
      </c>
      <c r="AR218" s="115" t="s">
        <v>23</v>
      </c>
      <c r="AS218" s="115" t="s">
        <v>23</v>
      </c>
      <c r="AT218" s="115" t="s">
        <v>23</v>
      </c>
      <c r="AU218" s="115" t="s">
        <v>23</v>
      </c>
      <c r="AV218" s="115" t="s">
        <v>23</v>
      </c>
      <c r="AW218" s="115" t="s">
        <v>23</v>
      </c>
      <c r="AX218" s="115" t="s">
        <v>33383</v>
      </c>
      <c r="AY218" s="115" t="s">
        <v>33384</v>
      </c>
      <c r="AZ218" s="115" t="s">
        <v>35644</v>
      </c>
      <c r="BA218" s="115" t="s">
        <v>23</v>
      </c>
      <c r="BB218" s="115" t="s">
        <v>23</v>
      </c>
      <c r="BC218" s="4">
        <f>SUMIFS('Doanh số khách hàng'!$F:$F,'Doanh số khách hàng'!$A:$A,DSKH!$D218)</f>
        <v>0</v>
      </c>
      <c r="BD218" t="str">
        <f>VLOOKUP($BC218,Master!$A:$D,4,1)</f>
        <v>F2</v>
      </c>
      <c r="BE218" t="str">
        <f t="shared" si="6"/>
        <v>OTC</v>
      </c>
      <c r="BF218" t="str">
        <f t="shared" si="7"/>
        <v>Tỉnh Cà Mau-Xã Gành Hào</v>
      </c>
    </row>
    <row r="219" spans="1:58" x14ac:dyDescent="0.3">
      <c r="A219" s="114" t="s">
        <v>35645</v>
      </c>
      <c r="B219" s="115" t="s">
        <v>33266</v>
      </c>
      <c r="C219" s="115" t="s">
        <v>33267</v>
      </c>
      <c r="D219" s="115" t="s">
        <v>29784</v>
      </c>
      <c r="E219" s="115" t="s">
        <v>35646</v>
      </c>
      <c r="F219" s="115" t="s">
        <v>22</v>
      </c>
      <c r="G219" s="115" t="s">
        <v>35647</v>
      </c>
      <c r="H219" s="115" t="s">
        <v>35647</v>
      </c>
      <c r="I219" s="115" t="s">
        <v>35648</v>
      </c>
      <c r="J219" s="115" t="s">
        <v>23</v>
      </c>
      <c r="K219" s="115" t="s">
        <v>35649</v>
      </c>
      <c r="L219" s="115" t="s">
        <v>23</v>
      </c>
      <c r="M219" s="115" t="s">
        <v>35650</v>
      </c>
      <c r="N219" s="115" t="s">
        <v>35651</v>
      </c>
      <c r="O219" s="115" t="s">
        <v>23</v>
      </c>
      <c r="P219" s="115" t="s">
        <v>35648</v>
      </c>
      <c r="Q219" s="115" t="s">
        <v>23</v>
      </c>
      <c r="R219" s="115" t="s">
        <v>23</v>
      </c>
      <c r="S219" s="115" t="s">
        <v>23</v>
      </c>
      <c r="T219" s="115" t="s">
        <v>23</v>
      </c>
      <c r="U219" s="115" t="s">
        <v>23</v>
      </c>
      <c r="V219" s="115" t="s">
        <v>23</v>
      </c>
      <c r="W219" s="115" t="s">
        <v>79</v>
      </c>
      <c r="X219" s="115" t="s">
        <v>23</v>
      </c>
      <c r="Y219" s="115" t="s">
        <v>23</v>
      </c>
      <c r="Z219" s="115" t="s">
        <v>23</v>
      </c>
      <c r="AA219" s="115" t="s">
        <v>23</v>
      </c>
      <c r="AB219" s="115" t="s">
        <v>35652</v>
      </c>
      <c r="AC219" s="115" t="s">
        <v>33599</v>
      </c>
      <c r="AD219" s="115" t="s">
        <v>35653</v>
      </c>
      <c r="AE219" s="115" t="s">
        <v>33312</v>
      </c>
      <c r="AF219" s="115" t="s">
        <v>33313</v>
      </c>
      <c r="AG219" s="115" t="s">
        <v>33281</v>
      </c>
      <c r="AH219" s="115" t="s">
        <v>33282</v>
      </c>
      <c r="AI219" s="115" t="s">
        <v>33283</v>
      </c>
      <c r="AJ219" s="115" t="s">
        <v>33282</v>
      </c>
      <c r="AK219" s="116">
        <v>9.3279614380000009</v>
      </c>
      <c r="AL219" s="116">
        <v>105.6548236</v>
      </c>
      <c r="AM219" s="115" t="s">
        <v>35654</v>
      </c>
      <c r="AN219" s="115" t="s">
        <v>23</v>
      </c>
      <c r="AO219" s="115" t="s">
        <v>23</v>
      </c>
      <c r="AP219" s="115" t="s">
        <v>33285</v>
      </c>
      <c r="AQ219" s="115" t="s">
        <v>23</v>
      </c>
      <c r="AR219" s="115" t="s">
        <v>23</v>
      </c>
      <c r="AS219" s="115" t="s">
        <v>23</v>
      </c>
      <c r="AT219" s="115" t="s">
        <v>23</v>
      </c>
      <c r="AU219" s="115" t="s">
        <v>23</v>
      </c>
      <c r="AV219" s="115" t="s">
        <v>23</v>
      </c>
      <c r="AW219" s="115" t="s">
        <v>23</v>
      </c>
      <c r="AX219" s="115" t="s">
        <v>33286</v>
      </c>
      <c r="AY219" s="115" t="s">
        <v>33287</v>
      </c>
      <c r="AZ219" s="115" t="s">
        <v>35655</v>
      </c>
      <c r="BA219" s="115" t="s">
        <v>33302</v>
      </c>
      <c r="BB219" s="115" t="s">
        <v>33303</v>
      </c>
      <c r="BC219" s="4">
        <f>SUMIFS('Doanh số khách hàng'!$F:$F,'Doanh số khách hàng'!$A:$A,DSKH!$D219)</f>
        <v>95333.333333333328</v>
      </c>
      <c r="BD219" t="str">
        <f>VLOOKUP($BC219,Master!$A:$D,4,1)</f>
        <v>F2</v>
      </c>
      <c r="BE219" t="str">
        <f t="shared" si="6"/>
        <v>OTC</v>
      </c>
      <c r="BF219" t="str">
        <f t="shared" si="7"/>
        <v>Tỉnh Cà Mau-Xã Hòa Bình</v>
      </c>
    </row>
    <row r="220" spans="1:58" x14ac:dyDescent="0.3">
      <c r="A220" s="114" t="s">
        <v>35656</v>
      </c>
      <c r="B220" s="115" t="s">
        <v>33266</v>
      </c>
      <c r="C220" s="115" t="s">
        <v>33267</v>
      </c>
      <c r="D220" s="115" t="s">
        <v>22119</v>
      </c>
      <c r="E220" s="115" t="s">
        <v>35657</v>
      </c>
      <c r="F220" s="115" t="s">
        <v>22</v>
      </c>
      <c r="G220" s="115" t="s">
        <v>35658</v>
      </c>
      <c r="H220" s="115" t="s">
        <v>35658</v>
      </c>
      <c r="I220" s="115" t="s">
        <v>35659</v>
      </c>
      <c r="J220" s="115" t="s">
        <v>23</v>
      </c>
      <c r="K220" s="115" t="s">
        <v>35660</v>
      </c>
      <c r="L220" s="115" t="s">
        <v>23</v>
      </c>
      <c r="M220" s="115" t="s">
        <v>35661</v>
      </c>
      <c r="N220" s="115" t="s">
        <v>35662</v>
      </c>
      <c r="O220" s="115" t="s">
        <v>23</v>
      </c>
      <c r="P220" s="115" t="s">
        <v>35663</v>
      </c>
      <c r="Q220" s="115" t="s">
        <v>23</v>
      </c>
      <c r="R220" s="115" t="s">
        <v>23</v>
      </c>
      <c r="S220" s="115" t="s">
        <v>23</v>
      </c>
      <c r="T220" s="115" t="s">
        <v>23</v>
      </c>
      <c r="U220" s="115" t="s">
        <v>23</v>
      </c>
      <c r="V220" s="115" t="s">
        <v>23</v>
      </c>
      <c r="W220" s="115" t="s">
        <v>79</v>
      </c>
      <c r="X220" s="115" t="s">
        <v>23</v>
      </c>
      <c r="Y220" s="115" t="s">
        <v>23</v>
      </c>
      <c r="Z220" s="115" t="s">
        <v>23</v>
      </c>
      <c r="AA220" s="115" t="s">
        <v>23</v>
      </c>
      <c r="AB220" s="115" t="s">
        <v>35664</v>
      </c>
      <c r="AC220" s="115" t="s">
        <v>35582</v>
      </c>
      <c r="AD220" s="115" t="s">
        <v>35665</v>
      </c>
      <c r="AE220" s="115" t="s">
        <v>23</v>
      </c>
      <c r="AF220" s="115" t="s">
        <v>23</v>
      </c>
      <c r="AG220" s="115" t="s">
        <v>23</v>
      </c>
      <c r="AH220" s="115" t="s">
        <v>23</v>
      </c>
      <c r="AI220" s="115" t="s">
        <v>23</v>
      </c>
      <c r="AJ220" s="115" t="s">
        <v>23</v>
      </c>
      <c r="AK220" s="116">
        <v>9.3999523040999993</v>
      </c>
      <c r="AL220" s="116">
        <v>105.5901350453</v>
      </c>
      <c r="AM220" s="115" t="s">
        <v>35159</v>
      </c>
      <c r="AN220" s="115" t="s">
        <v>23</v>
      </c>
      <c r="AO220" s="115" t="s">
        <v>23</v>
      </c>
      <c r="AP220" s="115" t="s">
        <v>33285</v>
      </c>
      <c r="AQ220" s="115" t="s">
        <v>23</v>
      </c>
      <c r="AR220" s="115" t="s">
        <v>23</v>
      </c>
      <c r="AS220" s="115" t="s">
        <v>23</v>
      </c>
      <c r="AT220" s="115" t="s">
        <v>23</v>
      </c>
      <c r="AU220" s="115" t="s">
        <v>23</v>
      </c>
      <c r="AV220" s="115" t="s">
        <v>23</v>
      </c>
      <c r="AW220" s="115" t="s">
        <v>23</v>
      </c>
      <c r="AX220" s="115" t="s">
        <v>33286</v>
      </c>
      <c r="AY220" s="115" t="s">
        <v>33287</v>
      </c>
      <c r="AZ220" s="115" t="s">
        <v>35666</v>
      </c>
      <c r="BA220" s="115" t="s">
        <v>33302</v>
      </c>
      <c r="BB220" s="115" t="s">
        <v>33303</v>
      </c>
      <c r="BC220" s="4">
        <f>SUMIFS('Doanh số khách hàng'!$F:$F,'Doanh số khách hàng'!$A:$A,DSKH!$D220)</f>
        <v>551966.66666666663</v>
      </c>
      <c r="BD220" t="str">
        <f>VLOOKUP($BC220,Master!$A:$D,4,1)</f>
        <v>F4</v>
      </c>
      <c r="BE220" t="str">
        <f t="shared" si="6"/>
        <v>OTC</v>
      </c>
      <c r="BF220" t="str">
        <f t="shared" si="7"/>
        <v>-</v>
      </c>
    </row>
    <row r="221" spans="1:58" x14ac:dyDescent="0.3">
      <c r="A221" s="114" t="s">
        <v>35667</v>
      </c>
      <c r="B221" s="115" t="s">
        <v>33266</v>
      </c>
      <c r="C221" s="115" t="s">
        <v>33267</v>
      </c>
      <c r="D221" s="115" t="s">
        <v>33161</v>
      </c>
      <c r="E221" s="115" t="s">
        <v>35668</v>
      </c>
      <c r="F221" s="115" t="s">
        <v>22</v>
      </c>
      <c r="G221" s="115" t="s">
        <v>35669</v>
      </c>
      <c r="H221" s="115" t="s">
        <v>35669</v>
      </c>
      <c r="I221" s="115" t="s">
        <v>35670</v>
      </c>
      <c r="J221" s="115" t="s">
        <v>23</v>
      </c>
      <c r="K221" s="115" t="s">
        <v>33641</v>
      </c>
      <c r="L221" s="115" t="s">
        <v>23</v>
      </c>
      <c r="M221" s="115" t="s">
        <v>35671</v>
      </c>
      <c r="N221" s="115" t="s">
        <v>35672</v>
      </c>
      <c r="O221" s="115" t="s">
        <v>23</v>
      </c>
      <c r="P221" s="115" t="s">
        <v>35670</v>
      </c>
      <c r="Q221" s="115" t="s">
        <v>35673</v>
      </c>
      <c r="R221" s="115" t="s">
        <v>23</v>
      </c>
      <c r="S221" s="115" t="s">
        <v>23</v>
      </c>
      <c r="T221" s="115" t="s">
        <v>23</v>
      </c>
      <c r="U221" s="115" t="s">
        <v>23</v>
      </c>
      <c r="V221" s="115" t="s">
        <v>23</v>
      </c>
      <c r="W221" s="115" t="s">
        <v>79</v>
      </c>
      <c r="X221" s="115" t="s">
        <v>23</v>
      </c>
      <c r="Y221" s="115" t="s">
        <v>23</v>
      </c>
      <c r="Z221" s="115" t="s">
        <v>23</v>
      </c>
      <c r="AA221" s="115" t="s">
        <v>23</v>
      </c>
      <c r="AB221" s="115" t="s">
        <v>35674</v>
      </c>
      <c r="AC221" s="115" t="s">
        <v>35675</v>
      </c>
      <c r="AD221" s="115" t="s">
        <v>35209</v>
      </c>
      <c r="AE221" s="115" t="s">
        <v>33987</v>
      </c>
      <c r="AF221" s="115" t="s">
        <v>33988</v>
      </c>
      <c r="AG221" s="115" t="s">
        <v>33281</v>
      </c>
      <c r="AH221" s="115" t="s">
        <v>33282</v>
      </c>
      <c r="AI221" s="115" t="s">
        <v>33283</v>
      </c>
      <c r="AJ221" s="115" t="s">
        <v>33282</v>
      </c>
      <c r="AK221" s="116">
        <v>9.3014060019000002</v>
      </c>
      <c r="AL221" s="116">
        <v>105.7706071436</v>
      </c>
      <c r="AM221" s="115" t="s">
        <v>35211</v>
      </c>
      <c r="AN221" s="115" t="s">
        <v>23</v>
      </c>
      <c r="AO221" s="115" t="s">
        <v>33367</v>
      </c>
      <c r="AP221" s="115" t="s">
        <v>33285</v>
      </c>
      <c r="AQ221" s="115" t="s">
        <v>23</v>
      </c>
      <c r="AR221" s="115" t="s">
        <v>23</v>
      </c>
      <c r="AS221" s="115" t="s">
        <v>23</v>
      </c>
      <c r="AT221" s="115" t="s">
        <v>23</v>
      </c>
      <c r="AU221" s="115" t="s">
        <v>23</v>
      </c>
      <c r="AV221" s="115" t="s">
        <v>23</v>
      </c>
      <c r="AW221" s="115" t="s">
        <v>23</v>
      </c>
      <c r="AX221" s="115" t="s">
        <v>33286</v>
      </c>
      <c r="AY221" s="115" t="s">
        <v>33287</v>
      </c>
      <c r="AZ221" s="115" t="s">
        <v>35676</v>
      </c>
      <c r="BA221" s="115" t="s">
        <v>33302</v>
      </c>
      <c r="BB221" s="115" t="s">
        <v>33303</v>
      </c>
      <c r="BC221" s="4">
        <f>SUMIFS('Doanh số khách hàng'!$F:$F,'Doanh số khách hàng'!$A:$A,DSKH!$D221)</f>
        <v>151633.33333333334</v>
      </c>
      <c r="BD221" t="str">
        <f>VLOOKUP($BC221,Master!$A:$D,4,1)</f>
        <v>F2</v>
      </c>
      <c r="BE221" t="str">
        <f t="shared" si="6"/>
        <v>OTC</v>
      </c>
      <c r="BF221" t="str">
        <f t="shared" si="7"/>
        <v>Tỉnh Cà Mau-Phường Vĩnh Trạch</v>
      </c>
    </row>
    <row r="222" spans="1:58" x14ac:dyDescent="0.3">
      <c r="A222" s="114" t="s">
        <v>35677</v>
      </c>
      <c r="B222" s="115" t="s">
        <v>33266</v>
      </c>
      <c r="C222" s="115" t="s">
        <v>33267</v>
      </c>
      <c r="D222" s="115" t="s">
        <v>21645</v>
      </c>
      <c r="E222" s="115" t="s">
        <v>35678</v>
      </c>
      <c r="F222" s="115" t="s">
        <v>22</v>
      </c>
      <c r="G222" s="115" t="s">
        <v>35679</v>
      </c>
      <c r="H222" s="115" t="s">
        <v>35679</v>
      </c>
      <c r="I222" s="115" t="s">
        <v>35680</v>
      </c>
      <c r="J222" s="115" t="s">
        <v>23</v>
      </c>
      <c r="K222" s="115" t="s">
        <v>34917</v>
      </c>
      <c r="L222" s="115" t="s">
        <v>23</v>
      </c>
      <c r="M222" s="115" t="s">
        <v>35681</v>
      </c>
      <c r="N222" s="115" t="s">
        <v>23</v>
      </c>
      <c r="O222" s="115" t="s">
        <v>23</v>
      </c>
      <c r="P222" s="115" t="s">
        <v>35680</v>
      </c>
      <c r="Q222" s="115" t="s">
        <v>23</v>
      </c>
      <c r="R222" s="115" t="s">
        <v>23</v>
      </c>
      <c r="S222" s="115" t="s">
        <v>23</v>
      </c>
      <c r="T222" s="115" t="s">
        <v>23</v>
      </c>
      <c r="U222" s="115" t="s">
        <v>23</v>
      </c>
      <c r="V222" s="115" t="s">
        <v>23</v>
      </c>
      <c r="W222" s="115" t="s">
        <v>79</v>
      </c>
      <c r="X222" s="115" t="s">
        <v>23</v>
      </c>
      <c r="Y222" s="115" t="s">
        <v>23</v>
      </c>
      <c r="Z222" s="115" t="s">
        <v>23</v>
      </c>
      <c r="AA222" s="115" t="s">
        <v>23</v>
      </c>
      <c r="AB222" s="115" t="s">
        <v>35682</v>
      </c>
      <c r="AC222" s="115" t="s">
        <v>35481</v>
      </c>
      <c r="AD222" s="115" t="s">
        <v>35683</v>
      </c>
      <c r="AE222" s="115" t="s">
        <v>33279</v>
      </c>
      <c r="AF222" s="115" t="s">
        <v>33280</v>
      </c>
      <c r="AG222" s="115" t="s">
        <v>33281</v>
      </c>
      <c r="AH222" s="115" t="s">
        <v>33282</v>
      </c>
      <c r="AI222" s="115" t="s">
        <v>33283</v>
      </c>
      <c r="AJ222" s="115" t="s">
        <v>33282</v>
      </c>
      <c r="AK222" s="116">
        <v>9.219510927</v>
      </c>
      <c r="AL222" s="116">
        <v>105.3801198</v>
      </c>
      <c r="AM222" s="115" t="s">
        <v>34378</v>
      </c>
      <c r="AN222" s="115" t="s">
        <v>23</v>
      </c>
      <c r="AO222" s="115" t="s">
        <v>33256</v>
      </c>
      <c r="AP222" s="115" t="s">
        <v>80</v>
      </c>
      <c r="AQ222" s="115" t="s">
        <v>23</v>
      </c>
      <c r="AR222" s="115" t="s">
        <v>23</v>
      </c>
      <c r="AS222" s="115" t="s">
        <v>23</v>
      </c>
      <c r="AT222" s="115" t="s">
        <v>23</v>
      </c>
      <c r="AU222" s="115" t="s">
        <v>23</v>
      </c>
      <c r="AV222" s="115" t="s">
        <v>23</v>
      </c>
      <c r="AW222" s="115" t="s">
        <v>23</v>
      </c>
      <c r="AX222" s="115" t="s">
        <v>33299</v>
      </c>
      <c r="AY222" s="115" t="s">
        <v>33300</v>
      </c>
      <c r="AZ222" s="115" t="s">
        <v>35684</v>
      </c>
      <c r="BA222" s="115" t="s">
        <v>33302</v>
      </c>
      <c r="BB222" s="115" t="s">
        <v>33303</v>
      </c>
      <c r="BC222" s="4">
        <f>SUMIFS('Doanh số khách hàng'!$F:$F,'Doanh số khách hàng'!$A:$A,DSKH!$D222)</f>
        <v>0</v>
      </c>
      <c r="BD222" t="str">
        <f>VLOOKUP($BC222,Master!$A:$D,4,1)</f>
        <v>F2</v>
      </c>
      <c r="BE222" t="str">
        <f t="shared" si="6"/>
        <v>GT</v>
      </c>
      <c r="BF222" t="str">
        <f t="shared" si="7"/>
        <v>Tỉnh Cà Mau-Xã Phong Thạnh</v>
      </c>
    </row>
    <row r="223" spans="1:58" x14ac:dyDescent="0.3">
      <c r="A223" s="114" t="s">
        <v>35685</v>
      </c>
      <c r="B223" s="115" t="s">
        <v>33266</v>
      </c>
      <c r="C223" s="115" t="s">
        <v>33267</v>
      </c>
      <c r="D223" s="115" t="s">
        <v>26629</v>
      </c>
      <c r="E223" s="115" t="s">
        <v>35686</v>
      </c>
      <c r="F223" s="115" t="s">
        <v>22</v>
      </c>
      <c r="G223" s="115" t="s">
        <v>35687</v>
      </c>
      <c r="H223" s="115" t="s">
        <v>35687</v>
      </c>
      <c r="I223" s="115" t="s">
        <v>35688</v>
      </c>
      <c r="J223" s="115" t="s">
        <v>23</v>
      </c>
      <c r="K223" s="115" t="s">
        <v>35689</v>
      </c>
      <c r="L223" s="115" t="s">
        <v>23</v>
      </c>
      <c r="M223" s="115" t="s">
        <v>35690</v>
      </c>
      <c r="N223" s="115" t="s">
        <v>33702</v>
      </c>
      <c r="O223" s="115" t="s">
        <v>23</v>
      </c>
      <c r="P223" s="115" t="s">
        <v>35691</v>
      </c>
      <c r="Q223" s="115" t="s">
        <v>23</v>
      </c>
      <c r="R223" s="115" t="s">
        <v>23</v>
      </c>
      <c r="S223" s="115" t="s">
        <v>23</v>
      </c>
      <c r="T223" s="115" t="s">
        <v>23</v>
      </c>
      <c r="U223" s="115" t="s">
        <v>23</v>
      </c>
      <c r="V223" s="115" t="s">
        <v>23</v>
      </c>
      <c r="W223" s="115" t="s">
        <v>79</v>
      </c>
      <c r="X223" s="115" t="s">
        <v>23</v>
      </c>
      <c r="Y223" s="115" t="s">
        <v>23</v>
      </c>
      <c r="Z223" s="115" t="s">
        <v>23</v>
      </c>
      <c r="AA223" s="115" t="s">
        <v>23</v>
      </c>
      <c r="AB223" s="115" t="s">
        <v>35692</v>
      </c>
      <c r="AC223" s="115" t="s">
        <v>35693</v>
      </c>
      <c r="AD223" s="115" t="s">
        <v>35694</v>
      </c>
      <c r="AE223" s="115" t="s">
        <v>33886</v>
      </c>
      <c r="AF223" s="115" t="s">
        <v>33887</v>
      </c>
      <c r="AG223" s="115" t="s">
        <v>33281</v>
      </c>
      <c r="AH223" s="115" t="s">
        <v>33282</v>
      </c>
      <c r="AI223" s="115" t="s">
        <v>33283</v>
      </c>
      <c r="AJ223" s="115" t="s">
        <v>33282</v>
      </c>
      <c r="AK223" s="116">
        <v>9.4852394497999999</v>
      </c>
      <c r="AL223" s="116">
        <v>105.5136444238</v>
      </c>
      <c r="AM223" s="115" t="s">
        <v>33888</v>
      </c>
      <c r="AN223" s="115" t="s">
        <v>23</v>
      </c>
      <c r="AO223" s="115" t="s">
        <v>23</v>
      </c>
      <c r="AP223" s="115" t="s">
        <v>33285</v>
      </c>
      <c r="AQ223" s="115" t="s">
        <v>23</v>
      </c>
      <c r="AR223" s="115" t="s">
        <v>23</v>
      </c>
      <c r="AS223" s="115" t="s">
        <v>23</v>
      </c>
      <c r="AT223" s="115" t="s">
        <v>1020</v>
      </c>
      <c r="AU223" s="115" t="s">
        <v>23</v>
      </c>
      <c r="AV223" s="115" t="s">
        <v>23</v>
      </c>
      <c r="AW223" s="115" t="s">
        <v>23</v>
      </c>
      <c r="AX223" s="115" t="s">
        <v>33383</v>
      </c>
      <c r="AY223" s="115" t="s">
        <v>33384</v>
      </c>
      <c r="AZ223" s="115" t="s">
        <v>35695</v>
      </c>
      <c r="BA223" s="115" t="s">
        <v>33299</v>
      </c>
      <c r="BB223" s="115" t="s">
        <v>33300</v>
      </c>
      <c r="BC223" s="4">
        <f>SUMIFS('Doanh số khách hàng'!$F:$F,'Doanh số khách hàng'!$A:$A,DSKH!$D223)</f>
        <v>53333.333333333336</v>
      </c>
      <c r="BD223" t="str">
        <f>VLOOKUP($BC223,Master!$A:$D,4,1)</f>
        <v>F2</v>
      </c>
      <c r="BE223" t="str">
        <f t="shared" si="6"/>
        <v>OTC</v>
      </c>
      <c r="BF223" t="str">
        <f t="shared" si="7"/>
        <v>Tỉnh Cà Mau-Xã Ninh Quới</v>
      </c>
    </row>
    <row r="224" spans="1:58" x14ac:dyDescent="0.3">
      <c r="A224" s="114" t="s">
        <v>35696</v>
      </c>
      <c r="B224" s="115" t="s">
        <v>33266</v>
      </c>
      <c r="C224" s="115" t="s">
        <v>33267</v>
      </c>
      <c r="D224" s="115" t="s">
        <v>35697</v>
      </c>
      <c r="E224" s="115" t="s">
        <v>35698</v>
      </c>
      <c r="F224" s="115" t="s">
        <v>22</v>
      </c>
      <c r="G224" s="115" t="s">
        <v>35699</v>
      </c>
      <c r="H224" s="115" t="s">
        <v>35699</v>
      </c>
      <c r="I224" s="115" t="s">
        <v>23</v>
      </c>
      <c r="J224" s="115" t="s">
        <v>23</v>
      </c>
      <c r="K224" s="115" t="s">
        <v>33373</v>
      </c>
      <c r="L224" s="115" t="s">
        <v>23</v>
      </c>
      <c r="M224" s="115" t="s">
        <v>35700</v>
      </c>
      <c r="N224" s="115" t="s">
        <v>35</v>
      </c>
      <c r="O224" s="115" t="s">
        <v>23</v>
      </c>
      <c r="P224" s="115" t="s">
        <v>23</v>
      </c>
      <c r="Q224" s="115" t="s">
        <v>23</v>
      </c>
      <c r="R224" s="115" t="s">
        <v>23</v>
      </c>
      <c r="S224" s="115" t="s">
        <v>23</v>
      </c>
      <c r="T224" s="115" t="s">
        <v>23</v>
      </c>
      <c r="U224" s="115" t="s">
        <v>23</v>
      </c>
      <c r="V224" s="115" t="s">
        <v>23</v>
      </c>
      <c r="W224" s="115" t="s">
        <v>79</v>
      </c>
      <c r="X224" s="115" t="s">
        <v>23</v>
      </c>
      <c r="Y224" s="115" t="s">
        <v>23</v>
      </c>
      <c r="Z224" s="115" t="s">
        <v>23</v>
      </c>
      <c r="AA224" s="115" t="s">
        <v>23</v>
      </c>
      <c r="AB224" s="115" t="s">
        <v>35701</v>
      </c>
      <c r="AC224" s="115" t="s">
        <v>35702</v>
      </c>
      <c r="AD224" s="115" t="s">
        <v>35703</v>
      </c>
      <c r="AE224" s="115" t="s">
        <v>33312</v>
      </c>
      <c r="AF224" s="115" t="s">
        <v>33313</v>
      </c>
      <c r="AG224" s="115" t="s">
        <v>33281</v>
      </c>
      <c r="AH224" s="115" t="s">
        <v>33282</v>
      </c>
      <c r="AI224" s="115" t="s">
        <v>33283</v>
      </c>
      <c r="AJ224" s="115" t="s">
        <v>33282</v>
      </c>
      <c r="AK224" s="116">
        <v>9.2823938199999994</v>
      </c>
      <c r="AL224" s="116">
        <v>105.624752976</v>
      </c>
      <c r="AM224" s="115" t="s">
        <v>34831</v>
      </c>
      <c r="AN224" s="115" t="s">
        <v>23</v>
      </c>
      <c r="AO224" s="115" t="s">
        <v>33327</v>
      </c>
      <c r="AP224" s="115" t="s">
        <v>34387</v>
      </c>
      <c r="AQ224" s="115" t="s">
        <v>23</v>
      </c>
      <c r="AR224" s="115" t="s">
        <v>81</v>
      </c>
      <c r="AS224" s="115" t="s">
        <v>23</v>
      </c>
      <c r="AT224" s="115" t="s">
        <v>1020</v>
      </c>
      <c r="AU224" s="115" t="s">
        <v>23</v>
      </c>
      <c r="AV224" s="115" t="s">
        <v>23</v>
      </c>
      <c r="AW224" s="115" t="s">
        <v>23</v>
      </c>
      <c r="AX224" s="115" t="s">
        <v>33315</v>
      </c>
      <c r="AY224" s="115" t="s">
        <v>33316</v>
      </c>
      <c r="AZ224" s="115" t="s">
        <v>35704</v>
      </c>
      <c r="BA224" s="115" t="s">
        <v>1021</v>
      </c>
      <c r="BB224" s="115" t="s">
        <v>1021</v>
      </c>
      <c r="BC224" s="4">
        <f>SUMIFS('Doanh số khách hàng'!$F:$F,'Doanh số khách hàng'!$A:$A,DSKH!$D224)</f>
        <v>0</v>
      </c>
      <c r="BD224" t="str">
        <f>VLOOKUP($BC224,Master!$A:$D,4,1)</f>
        <v>F2</v>
      </c>
      <c r="BE224" t="str">
        <f t="shared" si="6"/>
        <v>GT</v>
      </c>
      <c r="BF224" t="str">
        <f t="shared" si="7"/>
        <v>Tỉnh Cà Mau-Xã Hòa Bình</v>
      </c>
    </row>
    <row r="225" spans="1:58" x14ac:dyDescent="0.3">
      <c r="A225" s="114" t="s">
        <v>35705</v>
      </c>
      <c r="B225" s="115" t="s">
        <v>33266</v>
      </c>
      <c r="C225" s="115" t="s">
        <v>33267</v>
      </c>
      <c r="D225" s="115" t="s">
        <v>29619</v>
      </c>
      <c r="E225" s="115" t="s">
        <v>35706</v>
      </c>
      <c r="F225" s="115" t="s">
        <v>22</v>
      </c>
      <c r="G225" s="115" t="s">
        <v>35707</v>
      </c>
      <c r="H225" s="115" t="s">
        <v>35707</v>
      </c>
      <c r="I225" s="115" t="s">
        <v>35708</v>
      </c>
      <c r="J225" s="115" t="s">
        <v>23</v>
      </c>
      <c r="K225" s="115" t="s">
        <v>35709</v>
      </c>
      <c r="L225" s="115" t="s">
        <v>23</v>
      </c>
      <c r="M225" s="115" t="s">
        <v>35710</v>
      </c>
      <c r="N225" s="115" t="s">
        <v>23</v>
      </c>
      <c r="O225" s="115" t="s">
        <v>23</v>
      </c>
      <c r="P225" s="115" t="s">
        <v>35711</v>
      </c>
      <c r="Q225" s="115" t="s">
        <v>23</v>
      </c>
      <c r="R225" s="115" t="s">
        <v>23</v>
      </c>
      <c r="S225" s="115" t="s">
        <v>23</v>
      </c>
      <c r="T225" s="115" t="s">
        <v>23</v>
      </c>
      <c r="U225" s="115" t="s">
        <v>23</v>
      </c>
      <c r="V225" s="115" t="s">
        <v>23</v>
      </c>
      <c r="W225" s="115" t="s">
        <v>79</v>
      </c>
      <c r="X225" s="115" t="s">
        <v>23</v>
      </c>
      <c r="Y225" s="115" t="s">
        <v>23</v>
      </c>
      <c r="Z225" s="115" t="s">
        <v>23</v>
      </c>
      <c r="AA225" s="115" t="s">
        <v>23</v>
      </c>
      <c r="AB225" s="115" t="s">
        <v>35712</v>
      </c>
      <c r="AC225" s="115" t="s">
        <v>35713</v>
      </c>
      <c r="AD225" s="115" t="s">
        <v>35714</v>
      </c>
      <c r="AE225" s="115" t="s">
        <v>33922</v>
      </c>
      <c r="AF225" s="115" t="s">
        <v>33923</v>
      </c>
      <c r="AG225" s="115" t="s">
        <v>33281</v>
      </c>
      <c r="AH225" s="115" t="s">
        <v>33282</v>
      </c>
      <c r="AI225" s="115" t="s">
        <v>33283</v>
      </c>
      <c r="AJ225" s="115" t="s">
        <v>33282</v>
      </c>
      <c r="AK225" s="116">
        <v>9.3427425922000005</v>
      </c>
      <c r="AL225" s="116">
        <v>105.71429501199999</v>
      </c>
      <c r="AM225" s="115" t="s">
        <v>35715</v>
      </c>
      <c r="AN225" s="115" t="s">
        <v>23</v>
      </c>
      <c r="AO225" s="115" t="s">
        <v>23</v>
      </c>
      <c r="AP225" s="115" t="s">
        <v>33285</v>
      </c>
      <c r="AQ225" s="115" t="s">
        <v>23</v>
      </c>
      <c r="AR225" s="115" t="s">
        <v>81</v>
      </c>
      <c r="AS225" s="115" t="s">
        <v>23</v>
      </c>
      <c r="AT225" s="115" t="s">
        <v>1020</v>
      </c>
      <c r="AU225" s="115" t="s">
        <v>33382</v>
      </c>
      <c r="AV225" s="115" t="s">
        <v>23</v>
      </c>
      <c r="AW225" s="115" t="s">
        <v>33257</v>
      </c>
      <c r="AX225" s="115" t="s">
        <v>33383</v>
      </c>
      <c r="AY225" s="115" t="s">
        <v>33384</v>
      </c>
      <c r="AZ225" s="115" t="s">
        <v>35716</v>
      </c>
      <c r="BA225" s="115" t="s">
        <v>23</v>
      </c>
      <c r="BB225" s="115" t="s">
        <v>23</v>
      </c>
      <c r="BC225" s="4">
        <f>SUMIFS('Doanh số khách hàng'!$F:$F,'Doanh số khách hàng'!$A:$A,DSKH!$D225)</f>
        <v>134583.33333333334</v>
      </c>
      <c r="BD225" t="str">
        <f>VLOOKUP($BC225,Master!$A:$D,4,1)</f>
        <v>F2</v>
      </c>
      <c r="BE225" t="str">
        <f t="shared" si="6"/>
        <v>OTC</v>
      </c>
      <c r="BF225" t="str">
        <f t="shared" si="7"/>
        <v>Tỉnh Cà Mau-Xã Vĩnh Lợi</v>
      </c>
    </row>
    <row r="226" spans="1:58" x14ac:dyDescent="0.3">
      <c r="A226" s="114" t="s">
        <v>35717</v>
      </c>
      <c r="B226" s="115" t="s">
        <v>33266</v>
      </c>
      <c r="C226" s="115" t="s">
        <v>33267</v>
      </c>
      <c r="D226" s="115" t="s">
        <v>35718</v>
      </c>
      <c r="E226" s="115" t="s">
        <v>35719</v>
      </c>
      <c r="F226" s="115" t="s">
        <v>22</v>
      </c>
      <c r="G226" s="115" t="s">
        <v>35720</v>
      </c>
      <c r="H226" s="115" t="s">
        <v>35720</v>
      </c>
      <c r="I226" s="115" t="s">
        <v>23</v>
      </c>
      <c r="J226" s="115" t="s">
        <v>23</v>
      </c>
      <c r="K226" s="115" t="s">
        <v>34239</v>
      </c>
      <c r="L226" s="115" t="s">
        <v>23</v>
      </c>
      <c r="M226" s="115" t="s">
        <v>35721</v>
      </c>
      <c r="N226" s="115" t="s">
        <v>35722</v>
      </c>
      <c r="O226" s="115" t="s">
        <v>23</v>
      </c>
      <c r="P226" s="115" t="s">
        <v>23</v>
      </c>
      <c r="Q226" s="115" t="s">
        <v>23</v>
      </c>
      <c r="R226" s="115" t="s">
        <v>23</v>
      </c>
      <c r="S226" s="115" t="s">
        <v>23</v>
      </c>
      <c r="T226" s="115" t="s">
        <v>23</v>
      </c>
      <c r="U226" s="115" t="s">
        <v>23</v>
      </c>
      <c r="V226" s="115" t="s">
        <v>23</v>
      </c>
      <c r="W226" s="115" t="s">
        <v>79</v>
      </c>
      <c r="X226" s="115" t="s">
        <v>23</v>
      </c>
      <c r="Y226" s="115" t="s">
        <v>23</v>
      </c>
      <c r="Z226" s="115" t="s">
        <v>23</v>
      </c>
      <c r="AA226" s="115" t="s">
        <v>23</v>
      </c>
      <c r="AB226" s="115" t="s">
        <v>34242</v>
      </c>
      <c r="AC226" s="115" t="s">
        <v>34243</v>
      </c>
      <c r="AD226" s="115" t="s">
        <v>34244</v>
      </c>
      <c r="AE226" s="115" t="s">
        <v>34245</v>
      </c>
      <c r="AF226" s="115" t="s">
        <v>34246</v>
      </c>
      <c r="AG226" s="115" t="s">
        <v>33281</v>
      </c>
      <c r="AH226" s="115" t="s">
        <v>33282</v>
      </c>
      <c r="AI226" s="115" t="s">
        <v>33283</v>
      </c>
      <c r="AJ226" s="115" t="s">
        <v>33282</v>
      </c>
      <c r="AK226" s="116">
        <v>9.4850109733999997</v>
      </c>
      <c r="AL226" s="116">
        <v>105.5125038698</v>
      </c>
      <c r="AM226" s="115" t="s">
        <v>34247</v>
      </c>
      <c r="AN226" s="115" t="s">
        <v>23</v>
      </c>
      <c r="AO226" s="115" t="s">
        <v>33327</v>
      </c>
      <c r="AP226" s="115" t="s">
        <v>80</v>
      </c>
      <c r="AQ226" s="115" t="s">
        <v>23</v>
      </c>
      <c r="AR226" s="115" t="s">
        <v>23</v>
      </c>
      <c r="AS226" s="115" t="s">
        <v>23</v>
      </c>
      <c r="AT226" s="115" t="s">
        <v>1020</v>
      </c>
      <c r="AU226" s="115" t="s">
        <v>23</v>
      </c>
      <c r="AV226" s="115" t="s">
        <v>33452</v>
      </c>
      <c r="AW226" s="115" t="s">
        <v>23</v>
      </c>
      <c r="AX226" s="115" t="s">
        <v>33315</v>
      </c>
      <c r="AY226" s="115" t="s">
        <v>33316</v>
      </c>
      <c r="AZ226" s="115" t="s">
        <v>35723</v>
      </c>
      <c r="BA226" s="115" t="s">
        <v>1021</v>
      </c>
      <c r="BB226" s="115" t="s">
        <v>1021</v>
      </c>
      <c r="BC226" s="4">
        <f>SUMIFS('Doanh số khách hàng'!$F:$F,'Doanh số khách hàng'!$A:$A,DSKH!$D226)</f>
        <v>0</v>
      </c>
      <c r="BD226" t="str">
        <f>VLOOKUP($BC226,Master!$A:$D,4,1)</f>
        <v>F2</v>
      </c>
      <c r="BE226" t="str">
        <f t="shared" si="6"/>
        <v>GT</v>
      </c>
      <c r="BF226" t="str">
        <f t="shared" si="7"/>
        <v>Tỉnh Cà Mau-Xã Vĩnh Lộc</v>
      </c>
    </row>
    <row r="227" spans="1:58" x14ac:dyDescent="0.3">
      <c r="A227" s="114" t="s">
        <v>35724</v>
      </c>
      <c r="B227" s="115" t="s">
        <v>33266</v>
      </c>
      <c r="C227" s="115" t="s">
        <v>33267</v>
      </c>
      <c r="D227" s="115" t="s">
        <v>35725</v>
      </c>
      <c r="E227" s="115" t="s">
        <v>35726</v>
      </c>
      <c r="F227" s="115" t="s">
        <v>22</v>
      </c>
      <c r="G227" s="115" t="s">
        <v>35727</v>
      </c>
      <c r="H227" s="115" t="s">
        <v>35727</v>
      </c>
      <c r="I227" s="115" t="s">
        <v>35728</v>
      </c>
      <c r="J227" s="115" t="s">
        <v>23</v>
      </c>
      <c r="K227" s="115" t="s">
        <v>35729</v>
      </c>
      <c r="L227" s="115" t="s">
        <v>23</v>
      </c>
      <c r="M227" s="115" t="s">
        <v>35730</v>
      </c>
      <c r="N227" s="115" t="s">
        <v>35731</v>
      </c>
      <c r="O227" s="115" t="s">
        <v>23</v>
      </c>
      <c r="P227" s="115" t="s">
        <v>23</v>
      </c>
      <c r="Q227" s="115" t="s">
        <v>23</v>
      </c>
      <c r="R227" s="115" t="s">
        <v>23</v>
      </c>
      <c r="S227" s="115" t="s">
        <v>23</v>
      </c>
      <c r="T227" s="115" t="s">
        <v>23</v>
      </c>
      <c r="U227" s="115" t="s">
        <v>23</v>
      </c>
      <c r="V227" s="115" t="s">
        <v>23</v>
      </c>
      <c r="W227" s="115" t="s">
        <v>79</v>
      </c>
      <c r="X227" s="115" t="s">
        <v>23</v>
      </c>
      <c r="Y227" s="115" t="s">
        <v>23</v>
      </c>
      <c r="Z227" s="115" t="s">
        <v>23</v>
      </c>
      <c r="AA227" s="115" t="s">
        <v>23</v>
      </c>
      <c r="AB227" s="115" t="s">
        <v>35732</v>
      </c>
      <c r="AC227" s="115" t="s">
        <v>34223</v>
      </c>
      <c r="AD227" s="115" t="s">
        <v>35131</v>
      </c>
      <c r="AE227" s="115" t="s">
        <v>33338</v>
      </c>
      <c r="AF227" s="115" t="s">
        <v>33339</v>
      </c>
      <c r="AG227" s="115" t="s">
        <v>33281</v>
      </c>
      <c r="AH227" s="115" t="s">
        <v>33282</v>
      </c>
      <c r="AI227" s="115" t="s">
        <v>33283</v>
      </c>
      <c r="AJ227" s="115" t="s">
        <v>33282</v>
      </c>
      <c r="AK227" s="116">
        <v>9.2698297436000008</v>
      </c>
      <c r="AL227" s="116">
        <v>105.72993144100001</v>
      </c>
      <c r="AM227" s="115" t="s">
        <v>35733</v>
      </c>
      <c r="AN227" s="115" t="s">
        <v>23</v>
      </c>
      <c r="AO227" s="115" t="s">
        <v>23</v>
      </c>
      <c r="AP227" s="115" t="s">
        <v>33285</v>
      </c>
      <c r="AQ227" s="115" t="s">
        <v>23</v>
      </c>
      <c r="AR227" s="115" t="s">
        <v>81</v>
      </c>
      <c r="AS227" s="115" t="s">
        <v>23</v>
      </c>
      <c r="AT227" s="115" t="s">
        <v>1020</v>
      </c>
      <c r="AU227" s="115" t="s">
        <v>23</v>
      </c>
      <c r="AV227" s="115" t="s">
        <v>33452</v>
      </c>
      <c r="AW227" s="115" t="s">
        <v>33257</v>
      </c>
      <c r="AX227" s="115" t="s">
        <v>33286</v>
      </c>
      <c r="AY227" s="115" t="s">
        <v>33287</v>
      </c>
      <c r="AZ227" s="115" t="s">
        <v>35734</v>
      </c>
      <c r="BA227" s="115" t="s">
        <v>23</v>
      </c>
      <c r="BB227" s="115" t="s">
        <v>23</v>
      </c>
      <c r="BC227" s="4">
        <f>SUMIFS('Doanh số khách hàng'!$F:$F,'Doanh số khách hàng'!$A:$A,DSKH!$D227)</f>
        <v>0</v>
      </c>
      <c r="BD227" t="str">
        <f>VLOOKUP($BC227,Master!$A:$D,4,1)</f>
        <v>F2</v>
      </c>
      <c r="BE227" t="str">
        <f t="shared" si="6"/>
        <v>OTC</v>
      </c>
      <c r="BF227" t="str">
        <f t="shared" si="7"/>
        <v>Tỉnh Cà Mau-Phường Bạc Liêu</v>
      </c>
    </row>
    <row r="228" spans="1:58" x14ac:dyDescent="0.3">
      <c r="A228" s="114" t="s">
        <v>35735</v>
      </c>
      <c r="B228" s="115" t="s">
        <v>33266</v>
      </c>
      <c r="C228" s="115" t="s">
        <v>33267</v>
      </c>
      <c r="D228" s="115" t="s">
        <v>33162</v>
      </c>
      <c r="E228" s="115" t="s">
        <v>35736</v>
      </c>
      <c r="F228" s="115" t="s">
        <v>22</v>
      </c>
      <c r="G228" s="115" t="s">
        <v>35737</v>
      </c>
      <c r="H228" s="115" t="s">
        <v>35737</v>
      </c>
      <c r="I228" s="115" t="s">
        <v>35738</v>
      </c>
      <c r="J228" s="115" t="s">
        <v>23</v>
      </c>
      <c r="K228" s="115" t="s">
        <v>33428</v>
      </c>
      <c r="L228" s="115" t="s">
        <v>23</v>
      </c>
      <c r="M228" s="115" t="s">
        <v>35739</v>
      </c>
      <c r="N228" s="115" t="s">
        <v>35740</v>
      </c>
      <c r="O228" s="115" t="s">
        <v>23</v>
      </c>
      <c r="P228" s="115" t="s">
        <v>35738</v>
      </c>
      <c r="Q228" s="115" t="s">
        <v>23</v>
      </c>
      <c r="R228" s="115" t="s">
        <v>23</v>
      </c>
      <c r="S228" s="115" t="s">
        <v>23</v>
      </c>
      <c r="T228" s="115" t="s">
        <v>23</v>
      </c>
      <c r="U228" s="115" t="s">
        <v>23</v>
      </c>
      <c r="V228" s="115" t="s">
        <v>23</v>
      </c>
      <c r="W228" s="115" t="s">
        <v>79</v>
      </c>
      <c r="X228" s="115" t="s">
        <v>23</v>
      </c>
      <c r="Y228" s="115" t="s">
        <v>23</v>
      </c>
      <c r="Z228" s="115" t="s">
        <v>23</v>
      </c>
      <c r="AA228" s="115" t="s">
        <v>23</v>
      </c>
      <c r="AB228" s="115" t="s">
        <v>35741</v>
      </c>
      <c r="AC228" s="115" t="s">
        <v>33635</v>
      </c>
      <c r="AD228" s="115" t="s">
        <v>35503</v>
      </c>
      <c r="AE228" s="115" t="s">
        <v>33364</v>
      </c>
      <c r="AF228" s="115" t="s">
        <v>33365</v>
      </c>
      <c r="AG228" s="115" t="s">
        <v>33281</v>
      </c>
      <c r="AH228" s="115" t="s">
        <v>33282</v>
      </c>
      <c r="AI228" s="115" t="s">
        <v>33283</v>
      </c>
      <c r="AJ228" s="115" t="s">
        <v>33282</v>
      </c>
      <c r="AK228" s="116">
        <v>9.4068132281000008</v>
      </c>
      <c r="AL228" s="116">
        <v>105.428322212</v>
      </c>
      <c r="AM228" s="115" t="s">
        <v>35742</v>
      </c>
      <c r="AN228" s="115" t="s">
        <v>23</v>
      </c>
      <c r="AO228" s="115" t="s">
        <v>33256</v>
      </c>
      <c r="AP228" s="115" t="s">
        <v>33422</v>
      </c>
      <c r="AQ228" s="115" t="s">
        <v>23</v>
      </c>
      <c r="AR228" s="115" t="s">
        <v>23</v>
      </c>
      <c r="AS228" s="115" t="s">
        <v>23</v>
      </c>
      <c r="AT228" s="115" t="s">
        <v>23</v>
      </c>
      <c r="AU228" s="115" t="s">
        <v>23</v>
      </c>
      <c r="AV228" s="115" t="s">
        <v>23</v>
      </c>
      <c r="AW228" s="115" t="s">
        <v>23</v>
      </c>
      <c r="AX228" s="115" t="s">
        <v>33299</v>
      </c>
      <c r="AY228" s="115" t="s">
        <v>33300</v>
      </c>
      <c r="AZ228" s="115" t="s">
        <v>35743</v>
      </c>
      <c r="BA228" s="115" t="s">
        <v>33302</v>
      </c>
      <c r="BB228" s="115" t="s">
        <v>33303</v>
      </c>
      <c r="BC228" s="4">
        <f>SUMIFS('Doanh số khách hàng'!$F:$F,'Doanh số khách hàng'!$A:$A,DSKH!$D228)</f>
        <v>238000</v>
      </c>
      <c r="BD228" t="str">
        <f>VLOOKUP($BC228,Master!$A:$D,4,1)</f>
        <v>F2</v>
      </c>
      <c r="BE228" t="str">
        <f t="shared" si="6"/>
        <v>GT</v>
      </c>
      <c r="BF228" t="str">
        <f t="shared" si="7"/>
        <v>Tỉnh Cà Mau-Xã Vĩnh Phước</v>
      </c>
    </row>
    <row r="229" spans="1:58" x14ac:dyDescent="0.3">
      <c r="A229" s="114" t="s">
        <v>35744</v>
      </c>
      <c r="B229" s="115" t="s">
        <v>33266</v>
      </c>
      <c r="C229" s="115" t="s">
        <v>33267</v>
      </c>
      <c r="D229" s="115" t="s">
        <v>24424</v>
      </c>
      <c r="E229" s="115" t="s">
        <v>35745</v>
      </c>
      <c r="F229" s="115" t="s">
        <v>22</v>
      </c>
      <c r="G229" s="115" t="s">
        <v>35746</v>
      </c>
      <c r="H229" s="115" t="s">
        <v>35746</v>
      </c>
      <c r="I229" s="115" t="s">
        <v>35747</v>
      </c>
      <c r="J229" s="115" t="s">
        <v>23</v>
      </c>
      <c r="K229" s="115" t="s">
        <v>35078</v>
      </c>
      <c r="L229" s="115" t="s">
        <v>23</v>
      </c>
      <c r="M229" s="115" t="s">
        <v>35748</v>
      </c>
      <c r="N229" s="115" t="s">
        <v>35749</v>
      </c>
      <c r="O229" s="115" t="s">
        <v>23</v>
      </c>
      <c r="P229" s="115" t="s">
        <v>35750</v>
      </c>
      <c r="Q229" s="115" t="s">
        <v>23</v>
      </c>
      <c r="R229" s="115" t="s">
        <v>23</v>
      </c>
      <c r="S229" s="115" t="s">
        <v>23</v>
      </c>
      <c r="T229" s="115" t="s">
        <v>23</v>
      </c>
      <c r="U229" s="115" t="s">
        <v>23</v>
      </c>
      <c r="V229" s="115" t="s">
        <v>23</v>
      </c>
      <c r="W229" s="115" t="s">
        <v>79</v>
      </c>
      <c r="X229" s="115" t="s">
        <v>23</v>
      </c>
      <c r="Y229" s="115" t="s">
        <v>23</v>
      </c>
      <c r="Z229" s="115" t="s">
        <v>23</v>
      </c>
      <c r="AA229" s="115" t="s">
        <v>23</v>
      </c>
      <c r="AB229" s="115" t="s">
        <v>35751</v>
      </c>
      <c r="AC229" s="115" t="s">
        <v>35752</v>
      </c>
      <c r="AD229" s="115" t="s">
        <v>33693</v>
      </c>
      <c r="AE229" s="115" t="s">
        <v>33527</v>
      </c>
      <c r="AF229" s="115" t="s">
        <v>33528</v>
      </c>
      <c r="AG229" s="115" t="s">
        <v>33281</v>
      </c>
      <c r="AH229" s="115" t="s">
        <v>33282</v>
      </c>
      <c r="AI229" s="115" t="s">
        <v>33283</v>
      </c>
      <c r="AJ229" s="115" t="s">
        <v>33282</v>
      </c>
      <c r="AK229" s="116">
        <v>9.5649541419999995</v>
      </c>
      <c r="AL229" s="116">
        <v>105.4474764</v>
      </c>
      <c r="AM229" s="115" t="s">
        <v>34670</v>
      </c>
      <c r="AN229" s="115" t="s">
        <v>23</v>
      </c>
      <c r="AO229" s="115" t="s">
        <v>23</v>
      </c>
      <c r="AP229" s="115" t="s">
        <v>33285</v>
      </c>
      <c r="AQ229" s="115" t="s">
        <v>23</v>
      </c>
      <c r="AR229" s="115" t="s">
        <v>23</v>
      </c>
      <c r="AS229" s="115" t="s">
        <v>23</v>
      </c>
      <c r="AT229" s="115" t="s">
        <v>23</v>
      </c>
      <c r="AU229" s="115" t="s">
        <v>23</v>
      </c>
      <c r="AV229" s="115" t="s">
        <v>23</v>
      </c>
      <c r="AW229" s="115" t="s">
        <v>23</v>
      </c>
      <c r="AX229" s="115" t="s">
        <v>33383</v>
      </c>
      <c r="AY229" s="115" t="s">
        <v>33384</v>
      </c>
      <c r="AZ229" s="115" t="s">
        <v>35753</v>
      </c>
      <c r="BA229" s="115" t="s">
        <v>33302</v>
      </c>
      <c r="BB229" s="115" t="s">
        <v>33303</v>
      </c>
      <c r="BC229" s="4">
        <f>SUMIFS('Doanh số khách hàng'!$F:$F,'Doanh số khách hàng'!$A:$A,DSKH!$D229)</f>
        <v>725866.66666666663</v>
      </c>
      <c r="BD229" t="str">
        <f>VLOOKUP($BC229,Master!$A:$D,4,1)</f>
        <v>F4</v>
      </c>
      <c r="BE229" t="str">
        <f t="shared" si="6"/>
        <v>OTC</v>
      </c>
      <c r="BF229" t="str">
        <f t="shared" si="7"/>
        <v>Tỉnh Cà Mau-Xã Hồng Dân</v>
      </c>
    </row>
    <row r="230" spans="1:58" x14ac:dyDescent="0.3">
      <c r="A230" s="114" t="s">
        <v>35754</v>
      </c>
      <c r="B230" s="115" t="s">
        <v>33266</v>
      </c>
      <c r="C230" s="115" t="s">
        <v>33267</v>
      </c>
      <c r="D230" s="115" t="s">
        <v>19093</v>
      </c>
      <c r="E230" s="115" t="s">
        <v>35755</v>
      </c>
      <c r="F230" s="115" t="s">
        <v>22</v>
      </c>
      <c r="G230" s="115" t="s">
        <v>35756</v>
      </c>
      <c r="H230" s="115" t="s">
        <v>35756</v>
      </c>
      <c r="I230" s="115" t="s">
        <v>35757</v>
      </c>
      <c r="J230" s="115" t="s">
        <v>23</v>
      </c>
      <c r="K230" s="115" t="s">
        <v>33865</v>
      </c>
      <c r="L230" s="115" t="s">
        <v>23</v>
      </c>
      <c r="M230" s="115" t="s">
        <v>35758</v>
      </c>
      <c r="N230" s="115" t="s">
        <v>35759</v>
      </c>
      <c r="O230" s="115" t="s">
        <v>23</v>
      </c>
      <c r="P230" s="115" t="s">
        <v>35757</v>
      </c>
      <c r="Q230" s="115" t="s">
        <v>23</v>
      </c>
      <c r="R230" s="115" t="s">
        <v>23</v>
      </c>
      <c r="S230" s="115" t="s">
        <v>23</v>
      </c>
      <c r="T230" s="115" t="s">
        <v>23</v>
      </c>
      <c r="U230" s="115" t="s">
        <v>23</v>
      </c>
      <c r="V230" s="115" t="s">
        <v>23</v>
      </c>
      <c r="W230" s="115" t="s">
        <v>79</v>
      </c>
      <c r="X230" s="115" t="s">
        <v>23</v>
      </c>
      <c r="Y230" s="115" t="s">
        <v>23</v>
      </c>
      <c r="Z230" s="115" t="s">
        <v>23</v>
      </c>
      <c r="AA230" s="115" t="s">
        <v>23</v>
      </c>
      <c r="AB230" s="115" t="s">
        <v>35329</v>
      </c>
      <c r="AC230" s="115" t="s">
        <v>34574</v>
      </c>
      <c r="AD230" s="115" t="s">
        <v>35330</v>
      </c>
      <c r="AE230" s="115" t="s">
        <v>33449</v>
      </c>
      <c r="AF230" s="115" t="s">
        <v>33450</v>
      </c>
      <c r="AG230" s="115" t="s">
        <v>33281</v>
      </c>
      <c r="AH230" s="115" t="s">
        <v>33282</v>
      </c>
      <c r="AI230" s="115" t="s">
        <v>33283</v>
      </c>
      <c r="AJ230" s="115" t="s">
        <v>33282</v>
      </c>
      <c r="AK230" s="116">
        <v>9.4398673780000006</v>
      </c>
      <c r="AL230" s="116">
        <v>105.46444339999999</v>
      </c>
      <c r="AM230" s="115" t="s">
        <v>35331</v>
      </c>
      <c r="AN230" s="115" t="s">
        <v>23</v>
      </c>
      <c r="AO230" s="115" t="s">
        <v>34114</v>
      </c>
      <c r="AP230" s="115" t="s">
        <v>80</v>
      </c>
      <c r="AQ230" s="115" t="s">
        <v>23</v>
      </c>
      <c r="AR230" s="115" t="s">
        <v>23</v>
      </c>
      <c r="AS230" s="115" t="s">
        <v>23</v>
      </c>
      <c r="AT230" s="115" t="s">
        <v>23</v>
      </c>
      <c r="AU230" s="115" t="s">
        <v>23</v>
      </c>
      <c r="AV230" s="115" t="s">
        <v>23</v>
      </c>
      <c r="AW230" s="115" t="s">
        <v>23</v>
      </c>
      <c r="AX230" s="115" t="s">
        <v>33315</v>
      </c>
      <c r="AY230" s="115" t="s">
        <v>33316</v>
      </c>
      <c r="AZ230" s="115" t="s">
        <v>35760</v>
      </c>
      <c r="BA230" s="115" t="s">
        <v>1021</v>
      </c>
      <c r="BB230" s="115" t="s">
        <v>1021</v>
      </c>
      <c r="BC230" s="4">
        <f>SUMIFS('Doanh số khách hàng'!$F:$F,'Doanh số khách hàng'!$A:$A,DSKH!$D230)</f>
        <v>536690</v>
      </c>
      <c r="BD230" t="str">
        <f>VLOOKUP($BC230,Master!$A:$D,4,1)</f>
        <v>F4</v>
      </c>
      <c r="BE230" t="str">
        <f t="shared" si="6"/>
        <v>GT</v>
      </c>
      <c r="BF230" t="str">
        <f t="shared" si="7"/>
        <v>Tỉnh Cà Mau-Xã Phước Long</v>
      </c>
    </row>
    <row r="231" spans="1:58" x14ac:dyDescent="0.3">
      <c r="A231" s="114" t="s">
        <v>35761</v>
      </c>
      <c r="B231" s="115" t="s">
        <v>33266</v>
      </c>
      <c r="C231" s="115" t="s">
        <v>33267</v>
      </c>
      <c r="D231" s="115" t="s">
        <v>35762</v>
      </c>
      <c r="E231" s="115" t="s">
        <v>35763</v>
      </c>
      <c r="F231" s="115" t="s">
        <v>22</v>
      </c>
      <c r="G231" s="115" t="s">
        <v>35764</v>
      </c>
      <c r="H231" s="115" t="s">
        <v>35764</v>
      </c>
      <c r="I231" s="115" t="s">
        <v>23</v>
      </c>
      <c r="J231" s="115" t="s">
        <v>23</v>
      </c>
      <c r="K231" s="115" t="s">
        <v>34192</v>
      </c>
      <c r="L231" s="115" t="s">
        <v>23</v>
      </c>
      <c r="M231" s="115" t="s">
        <v>35765</v>
      </c>
      <c r="N231" s="115" t="s">
        <v>35766</v>
      </c>
      <c r="O231" s="115" t="s">
        <v>23</v>
      </c>
      <c r="P231" s="115" t="s">
        <v>23</v>
      </c>
      <c r="Q231" s="115" t="s">
        <v>23</v>
      </c>
      <c r="R231" s="115" t="s">
        <v>23</v>
      </c>
      <c r="S231" s="115" t="s">
        <v>23</v>
      </c>
      <c r="T231" s="115" t="s">
        <v>23</v>
      </c>
      <c r="U231" s="115" t="s">
        <v>23</v>
      </c>
      <c r="V231" s="115" t="s">
        <v>23</v>
      </c>
      <c r="W231" s="115" t="s">
        <v>79</v>
      </c>
      <c r="X231" s="115" t="s">
        <v>23</v>
      </c>
      <c r="Y231" s="115" t="s">
        <v>23</v>
      </c>
      <c r="Z231" s="115" t="s">
        <v>23</v>
      </c>
      <c r="AA231" s="115" t="s">
        <v>23</v>
      </c>
      <c r="AB231" s="115" t="s">
        <v>35767</v>
      </c>
      <c r="AC231" s="115" t="s">
        <v>35582</v>
      </c>
      <c r="AD231" s="115" t="s">
        <v>35157</v>
      </c>
      <c r="AE231" s="115" t="s">
        <v>33934</v>
      </c>
      <c r="AF231" s="115" t="s">
        <v>33935</v>
      </c>
      <c r="AG231" s="115" t="s">
        <v>33281</v>
      </c>
      <c r="AH231" s="115" t="s">
        <v>33282</v>
      </c>
      <c r="AI231" s="115" t="s">
        <v>33283</v>
      </c>
      <c r="AJ231" s="115" t="s">
        <v>33282</v>
      </c>
      <c r="AK231" s="116">
        <v>9.4021256671</v>
      </c>
      <c r="AL231" s="116">
        <v>105.58834406690001</v>
      </c>
      <c r="AM231" s="115" t="s">
        <v>35768</v>
      </c>
      <c r="AN231" s="115" t="s">
        <v>23</v>
      </c>
      <c r="AO231" s="115" t="s">
        <v>33327</v>
      </c>
      <c r="AP231" s="115" t="s">
        <v>80</v>
      </c>
      <c r="AQ231" s="115" t="s">
        <v>23</v>
      </c>
      <c r="AR231" s="115" t="s">
        <v>23</v>
      </c>
      <c r="AS231" s="115" t="s">
        <v>23</v>
      </c>
      <c r="AT231" s="115" t="s">
        <v>23</v>
      </c>
      <c r="AU231" s="115" t="s">
        <v>23</v>
      </c>
      <c r="AV231" s="115" t="s">
        <v>23</v>
      </c>
      <c r="AW231" s="115" t="s">
        <v>23</v>
      </c>
      <c r="AX231" s="115" t="s">
        <v>33299</v>
      </c>
      <c r="AY231" s="115" t="s">
        <v>33300</v>
      </c>
      <c r="AZ231" s="115" t="s">
        <v>35769</v>
      </c>
      <c r="BA231" s="115" t="s">
        <v>1021</v>
      </c>
      <c r="BB231" s="115" t="s">
        <v>1021</v>
      </c>
      <c r="BC231" s="4">
        <f>SUMIFS('Doanh số khách hàng'!$F:$F,'Doanh số khách hàng'!$A:$A,DSKH!$D231)</f>
        <v>0</v>
      </c>
      <c r="BD231" t="str">
        <f>VLOOKUP($BC231,Master!$A:$D,4,1)</f>
        <v>F2</v>
      </c>
      <c r="BE231" t="str">
        <f t="shared" si="6"/>
        <v>GT</v>
      </c>
      <c r="BF231" t="str">
        <f t="shared" si="7"/>
        <v>Tỉnh Cà Mau-Xã Châu Thới</v>
      </c>
    </row>
    <row r="232" spans="1:58" x14ac:dyDescent="0.3">
      <c r="A232" s="114" t="s">
        <v>35770</v>
      </c>
      <c r="B232" s="115" t="s">
        <v>33266</v>
      </c>
      <c r="C232" s="115" t="s">
        <v>33267</v>
      </c>
      <c r="D232" s="115" t="s">
        <v>35771</v>
      </c>
      <c r="E232" s="115" t="s">
        <v>35772</v>
      </c>
      <c r="F232" s="115" t="s">
        <v>22</v>
      </c>
      <c r="G232" s="115" t="s">
        <v>35773</v>
      </c>
      <c r="H232" s="115" t="s">
        <v>35773</v>
      </c>
      <c r="I232" s="115" t="s">
        <v>23</v>
      </c>
      <c r="J232" s="115" t="s">
        <v>23</v>
      </c>
      <c r="K232" s="115" t="s">
        <v>34906</v>
      </c>
      <c r="L232" s="115" t="s">
        <v>23</v>
      </c>
      <c r="M232" s="115" t="s">
        <v>35774</v>
      </c>
      <c r="N232" s="115" t="s">
        <v>35775</v>
      </c>
      <c r="O232" s="115" t="s">
        <v>23</v>
      </c>
      <c r="P232" s="115" t="s">
        <v>23</v>
      </c>
      <c r="Q232" s="115" t="s">
        <v>23</v>
      </c>
      <c r="R232" s="115" t="s">
        <v>23</v>
      </c>
      <c r="S232" s="115" t="s">
        <v>23</v>
      </c>
      <c r="T232" s="115" t="s">
        <v>23</v>
      </c>
      <c r="U232" s="115" t="s">
        <v>23</v>
      </c>
      <c r="V232" s="115" t="s">
        <v>23</v>
      </c>
      <c r="W232" s="115" t="s">
        <v>79</v>
      </c>
      <c r="X232" s="115" t="s">
        <v>23</v>
      </c>
      <c r="Y232" s="115" t="s">
        <v>23</v>
      </c>
      <c r="Z232" s="115" t="s">
        <v>23</v>
      </c>
      <c r="AA232" s="115" t="s">
        <v>23</v>
      </c>
      <c r="AB232" s="115" t="s">
        <v>35776</v>
      </c>
      <c r="AC232" s="115" t="s">
        <v>34910</v>
      </c>
      <c r="AD232" s="115" t="s">
        <v>33564</v>
      </c>
      <c r="AE232" s="115" t="s">
        <v>33338</v>
      </c>
      <c r="AF232" s="115" t="s">
        <v>33339</v>
      </c>
      <c r="AG232" s="115" t="s">
        <v>33281</v>
      </c>
      <c r="AH232" s="115" t="s">
        <v>33282</v>
      </c>
      <c r="AI232" s="115" t="s">
        <v>33283</v>
      </c>
      <c r="AJ232" s="115" t="s">
        <v>33282</v>
      </c>
      <c r="AK232" s="116">
        <v>9.2987603727000003</v>
      </c>
      <c r="AL232" s="116">
        <v>105.7285122201</v>
      </c>
      <c r="AM232" s="115" t="s">
        <v>34911</v>
      </c>
      <c r="AN232" s="115" t="s">
        <v>23</v>
      </c>
      <c r="AO232" s="115" t="s">
        <v>33327</v>
      </c>
      <c r="AP232" s="115" t="s">
        <v>33422</v>
      </c>
      <c r="AQ232" s="115" t="s">
        <v>23</v>
      </c>
      <c r="AR232" s="115" t="s">
        <v>81</v>
      </c>
      <c r="AS232" s="115" t="s">
        <v>23</v>
      </c>
      <c r="AT232" s="115" t="s">
        <v>1020</v>
      </c>
      <c r="AU232" s="115" t="s">
        <v>23</v>
      </c>
      <c r="AV232" s="115" t="s">
        <v>33452</v>
      </c>
      <c r="AW232" s="115" t="s">
        <v>23</v>
      </c>
      <c r="AX232" s="115" t="s">
        <v>33299</v>
      </c>
      <c r="AY232" s="115" t="s">
        <v>33300</v>
      </c>
      <c r="AZ232" s="115" t="s">
        <v>35777</v>
      </c>
      <c r="BA232" s="115" t="s">
        <v>1021</v>
      </c>
      <c r="BB232" s="115" t="s">
        <v>1021</v>
      </c>
      <c r="BC232" s="4">
        <f>SUMIFS('Doanh số khách hàng'!$F:$F,'Doanh số khách hàng'!$A:$A,DSKH!$D232)</f>
        <v>0</v>
      </c>
      <c r="BD232" t="str">
        <f>VLOOKUP($BC232,Master!$A:$D,4,1)</f>
        <v>F2</v>
      </c>
      <c r="BE232" t="str">
        <f t="shared" si="6"/>
        <v>GT</v>
      </c>
      <c r="BF232" t="str">
        <f t="shared" si="7"/>
        <v>Tỉnh Cà Mau-Phường Bạc Liêu</v>
      </c>
    </row>
    <row r="233" spans="1:58" x14ac:dyDescent="0.3">
      <c r="A233" s="114" t="s">
        <v>35778</v>
      </c>
      <c r="B233" s="115" t="s">
        <v>33266</v>
      </c>
      <c r="C233" s="115" t="s">
        <v>33267</v>
      </c>
      <c r="D233" s="115" t="s">
        <v>12984</v>
      </c>
      <c r="E233" s="115" t="s">
        <v>35779</v>
      </c>
      <c r="F233" s="115" t="s">
        <v>22</v>
      </c>
      <c r="G233" s="115" t="s">
        <v>35780</v>
      </c>
      <c r="H233" s="115" t="s">
        <v>35780</v>
      </c>
      <c r="I233" s="115" t="s">
        <v>35781</v>
      </c>
      <c r="J233" s="115" t="s">
        <v>23</v>
      </c>
      <c r="K233" s="115" t="s">
        <v>35782</v>
      </c>
      <c r="L233" s="115" t="s">
        <v>23</v>
      </c>
      <c r="M233" s="115" t="s">
        <v>35783</v>
      </c>
      <c r="N233" s="115" t="s">
        <v>35784</v>
      </c>
      <c r="O233" s="115" t="s">
        <v>23</v>
      </c>
      <c r="P233" s="115" t="s">
        <v>35781</v>
      </c>
      <c r="Q233" s="115" t="s">
        <v>23</v>
      </c>
      <c r="R233" s="115" t="s">
        <v>23</v>
      </c>
      <c r="S233" s="115" t="s">
        <v>23</v>
      </c>
      <c r="T233" s="115" t="s">
        <v>23</v>
      </c>
      <c r="U233" s="115" t="s">
        <v>23</v>
      </c>
      <c r="V233" s="115" t="s">
        <v>23</v>
      </c>
      <c r="W233" s="115" t="s">
        <v>79</v>
      </c>
      <c r="X233" s="115" t="s">
        <v>23</v>
      </c>
      <c r="Y233" s="115" t="s">
        <v>23</v>
      </c>
      <c r="Z233" s="115" t="s">
        <v>23</v>
      </c>
      <c r="AA233" s="115" t="s">
        <v>23</v>
      </c>
      <c r="AB233" s="115" t="s">
        <v>35785</v>
      </c>
      <c r="AC233" s="115" t="s">
        <v>35786</v>
      </c>
      <c r="AD233" s="115" t="s">
        <v>35787</v>
      </c>
      <c r="AE233" s="115" t="s">
        <v>33772</v>
      </c>
      <c r="AF233" s="115" t="s">
        <v>33773</v>
      </c>
      <c r="AG233" s="115" t="s">
        <v>33281</v>
      </c>
      <c r="AH233" s="115" t="s">
        <v>33282</v>
      </c>
      <c r="AI233" s="115" t="s">
        <v>33283</v>
      </c>
      <c r="AJ233" s="115" t="s">
        <v>33282</v>
      </c>
      <c r="AK233" s="116">
        <v>9.1615110800000004</v>
      </c>
      <c r="AL233" s="116">
        <v>105.5260883</v>
      </c>
      <c r="AM233" s="115" t="s">
        <v>35788</v>
      </c>
      <c r="AN233" s="115" t="s">
        <v>23</v>
      </c>
      <c r="AO233" s="115" t="s">
        <v>23</v>
      </c>
      <c r="AP233" s="115" t="s">
        <v>33285</v>
      </c>
      <c r="AQ233" s="115" t="s">
        <v>23</v>
      </c>
      <c r="AR233" s="115" t="s">
        <v>23</v>
      </c>
      <c r="AS233" s="115" t="s">
        <v>23</v>
      </c>
      <c r="AT233" s="115" t="s">
        <v>23</v>
      </c>
      <c r="AU233" s="115" t="s">
        <v>23</v>
      </c>
      <c r="AV233" s="115" t="s">
        <v>23</v>
      </c>
      <c r="AW233" s="115" t="s">
        <v>23</v>
      </c>
      <c r="AX233" s="115" t="s">
        <v>33383</v>
      </c>
      <c r="AY233" s="115" t="s">
        <v>33384</v>
      </c>
      <c r="AZ233" s="115" t="s">
        <v>35789</v>
      </c>
      <c r="BA233" s="115" t="s">
        <v>33302</v>
      </c>
      <c r="BB233" s="115" t="s">
        <v>33303</v>
      </c>
      <c r="BC233" s="4">
        <f>SUMIFS('Doanh số khách hàng'!$F:$F,'Doanh số khách hàng'!$A:$A,DSKH!$D233)</f>
        <v>138666.66666666666</v>
      </c>
      <c r="BD233" t="str">
        <f>VLOOKUP($BC233,Master!$A:$D,4,1)</f>
        <v>F2</v>
      </c>
      <c r="BE233" t="str">
        <f t="shared" si="6"/>
        <v>OTC</v>
      </c>
      <c r="BF233" t="str">
        <f t="shared" si="7"/>
        <v>Tỉnh Cà Mau-Xã Đông Hải</v>
      </c>
    </row>
    <row r="234" spans="1:58" x14ac:dyDescent="0.3">
      <c r="A234" s="114" t="s">
        <v>35790</v>
      </c>
      <c r="B234" s="115" t="s">
        <v>33266</v>
      </c>
      <c r="C234" s="115" t="s">
        <v>33267</v>
      </c>
      <c r="D234" s="115" t="s">
        <v>33163</v>
      </c>
      <c r="E234" s="115" t="s">
        <v>35791</v>
      </c>
      <c r="F234" s="115" t="s">
        <v>22</v>
      </c>
      <c r="G234" s="115" t="s">
        <v>35792</v>
      </c>
      <c r="H234" s="115" t="s">
        <v>35792</v>
      </c>
      <c r="I234" s="115" t="s">
        <v>35793</v>
      </c>
      <c r="J234" s="115" t="s">
        <v>23</v>
      </c>
      <c r="K234" s="115" t="s">
        <v>34108</v>
      </c>
      <c r="L234" s="115" t="s">
        <v>23</v>
      </c>
      <c r="M234" s="115" t="s">
        <v>35794</v>
      </c>
      <c r="N234" s="115" t="s">
        <v>23</v>
      </c>
      <c r="O234" s="115" t="s">
        <v>23</v>
      </c>
      <c r="P234" s="115" t="s">
        <v>35793</v>
      </c>
      <c r="Q234" s="115" t="s">
        <v>35795</v>
      </c>
      <c r="R234" s="115" t="s">
        <v>23</v>
      </c>
      <c r="S234" s="115" t="s">
        <v>23</v>
      </c>
      <c r="T234" s="115" t="s">
        <v>23</v>
      </c>
      <c r="U234" s="115" t="s">
        <v>23</v>
      </c>
      <c r="V234" s="115" t="s">
        <v>23</v>
      </c>
      <c r="W234" s="115" t="s">
        <v>79</v>
      </c>
      <c r="X234" s="115" t="s">
        <v>23</v>
      </c>
      <c r="Y234" s="115" t="s">
        <v>23</v>
      </c>
      <c r="Z234" s="115" t="s">
        <v>23</v>
      </c>
      <c r="AA234" s="115" t="s">
        <v>23</v>
      </c>
      <c r="AB234" s="115" t="s">
        <v>35796</v>
      </c>
      <c r="AC234" s="115" t="s">
        <v>35797</v>
      </c>
      <c r="AD234" s="115" t="s">
        <v>33351</v>
      </c>
      <c r="AE234" s="115" t="s">
        <v>33987</v>
      </c>
      <c r="AF234" s="115" t="s">
        <v>33988</v>
      </c>
      <c r="AG234" s="115" t="s">
        <v>33281</v>
      </c>
      <c r="AH234" s="115" t="s">
        <v>33282</v>
      </c>
      <c r="AI234" s="115" t="s">
        <v>33283</v>
      </c>
      <c r="AJ234" s="115" t="s">
        <v>33282</v>
      </c>
      <c r="AK234" s="116">
        <v>9.3040489639999997</v>
      </c>
      <c r="AL234" s="116">
        <v>105.77810959999999</v>
      </c>
      <c r="AM234" s="115" t="s">
        <v>35211</v>
      </c>
      <c r="AN234" s="115" t="s">
        <v>23</v>
      </c>
      <c r="AO234" s="115" t="s">
        <v>33367</v>
      </c>
      <c r="AP234" s="115" t="s">
        <v>33285</v>
      </c>
      <c r="AQ234" s="115" t="s">
        <v>23</v>
      </c>
      <c r="AR234" s="115" t="s">
        <v>23</v>
      </c>
      <c r="AS234" s="115" t="s">
        <v>23</v>
      </c>
      <c r="AT234" s="115" t="s">
        <v>23</v>
      </c>
      <c r="AU234" s="115" t="s">
        <v>23</v>
      </c>
      <c r="AV234" s="115" t="s">
        <v>23</v>
      </c>
      <c r="AW234" s="115" t="s">
        <v>23</v>
      </c>
      <c r="AX234" s="115" t="s">
        <v>33286</v>
      </c>
      <c r="AY234" s="115" t="s">
        <v>33287</v>
      </c>
      <c r="AZ234" s="115" t="s">
        <v>35798</v>
      </c>
      <c r="BA234" s="115" t="s">
        <v>33302</v>
      </c>
      <c r="BB234" s="115" t="s">
        <v>33303</v>
      </c>
      <c r="BC234" s="4">
        <f>SUMIFS('Doanh số khách hàng'!$F:$F,'Doanh số khách hàng'!$A:$A,DSKH!$D234)</f>
        <v>320706.66666666669</v>
      </c>
      <c r="BD234" t="str">
        <f>VLOOKUP($BC234,Master!$A:$D,4,1)</f>
        <v>F2</v>
      </c>
      <c r="BE234" t="str">
        <f t="shared" si="6"/>
        <v>OTC</v>
      </c>
      <c r="BF234" t="str">
        <f t="shared" si="7"/>
        <v>Tỉnh Cà Mau-Phường Vĩnh Trạch</v>
      </c>
    </row>
    <row r="235" spans="1:58" x14ac:dyDescent="0.3">
      <c r="A235" s="114" t="s">
        <v>35799</v>
      </c>
      <c r="B235" s="115" t="s">
        <v>33266</v>
      </c>
      <c r="C235" s="115" t="s">
        <v>33267</v>
      </c>
      <c r="D235" s="115" t="s">
        <v>28697</v>
      </c>
      <c r="E235" s="115" t="s">
        <v>35800</v>
      </c>
      <c r="F235" s="115" t="s">
        <v>22</v>
      </c>
      <c r="G235" s="115" t="s">
        <v>35801</v>
      </c>
      <c r="H235" s="115" t="s">
        <v>35801</v>
      </c>
      <c r="I235" s="115" t="s">
        <v>35802</v>
      </c>
      <c r="J235" s="115" t="s">
        <v>23</v>
      </c>
      <c r="K235" s="115" t="s">
        <v>33607</v>
      </c>
      <c r="L235" s="115" t="s">
        <v>23</v>
      </c>
      <c r="M235" s="115" t="s">
        <v>35803</v>
      </c>
      <c r="N235" s="115" t="s">
        <v>35804</v>
      </c>
      <c r="O235" s="115" t="s">
        <v>23</v>
      </c>
      <c r="P235" s="115" t="s">
        <v>35805</v>
      </c>
      <c r="Q235" s="115" t="s">
        <v>23</v>
      </c>
      <c r="R235" s="115" t="s">
        <v>23</v>
      </c>
      <c r="S235" s="115" t="s">
        <v>23</v>
      </c>
      <c r="T235" s="115" t="s">
        <v>23</v>
      </c>
      <c r="U235" s="115" t="s">
        <v>23</v>
      </c>
      <c r="V235" s="115" t="s">
        <v>23</v>
      </c>
      <c r="W235" s="115" t="s">
        <v>79</v>
      </c>
      <c r="X235" s="115" t="s">
        <v>23</v>
      </c>
      <c r="Y235" s="115" t="s">
        <v>23</v>
      </c>
      <c r="Z235" s="115" t="s">
        <v>23</v>
      </c>
      <c r="AA235" s="115" t="s">
        <v>23</v>
      </c>
      <c r="AB235" s="115" t="s">
        <v>35806</v>
      </c>
      <c r="AC235" s="115" t="s">
        <v>35807</v>
      </c>
      <c r="AD235" s="115" t="s">
        <v>35808</v>
      </c>
      <c r="AE235" s="115" t="s">
        <v>33449</v>
      </c>
      <c r="AF235" s="115" t="s">
        <v>33450</v>
      </c>
      <c r="AG235" s="115" t="s">
        <v>33281</v>
      </c>
      <c r="AH235" s="115" t="s">
        <v>33282</v>
      </c>
      <c r="AI235" s="115" t="s">
        <v>33283</v>
      </c>
      <c r="AJ235" s="115" t="s">
        <v>33282</v>
      </c>
      <c r="AK235" s="116">
        <v>9.4361645520999993</v>
      </c>
      <c r="AL235" s="116">
        <v>105.462379083</v>
      </c>
      <c r="AM235" s="115" t="s">
        <v>35809</v>
      </c>
      <c r="AN235" s="115" t="s">
        <v>23</v>
      </c>
      <c r="AO235" s="115" t="s">
        <v>23</v>
      </c>
      <c r="AP235" s="115" t="s">
        <v>33285</v>
      </c>
      <c r="AQ235" s="115" t="s">
        <v>23</v>
      </c>
      <c r="AR235" s="115" t="s">
        <v>23</v>
      </c>
      <c r="AS235" s="115" t="s">
        <v>23</v>
      </c>
      <c r="AT235" s="115" t="s">
        <v>1020</v>
      </c>
      <c r="AU235" s="115" t="s">
        <v>23</v>
      </c>
      <c r="AV235" s="115" t="s">
        <v>23</v>
      </c>
      <c r="AW235" s="115" t="s">
        <v>23</v>
      </c>
      <c r="AX235" s="115" t="s">
        <v>33383</v>
      </c>
      <c r="AY235" s="115" t="s">
        <v>33384</v>
      </c>
      <c r="AZ235" s="115" t="s">
        <v>35810</v>
      </c>
      <c r="BA235" s="115" t="s">
        <v>23</v>
      </c>
      <c r="BB235" s="115" t="s">
        <v>23</v>
      </c>
      <c r="BC235" s="4">
        <f>SUMIFS('Doanh số khách hàng'!$F:$F,'Doanh số khách hàng'!$A:$A,DSKH!$D235)</f>
        <v>119633.33333333333</v>
      </c>
      <c r="BD235" t="str">
        <f>VLOOKUP($BC235,Master!$A:$D,4,1)</f>
        <v>F2</v>
      </c>
      <c r="BE235" t="str">
        <f t="shared" si="6"/>
        <v>OTC</v>
      </c>
      <c r="BF235" t="str">
        <f t="shared" si="7"/>
        <v>Tỉnh Cà Mau-Xã Phước Long</v>
      </c>
    </row>
    <row r="236" spans="1:58" x14ac:dyDescent="0.3">
      <c r="A236" s="114" t="s">
        <v>35811</v>
      </c>
      <c r="B236" s="115" t="s">
        <v>33266</v>
      </c>
      <c r="C236" s="115" t="s">
        <v>33267</v>
      </c>
      <c r="D236" s="115" t="s">
        <v>35812</v>
      </c>
      <c r="E236" s="115" t="s">
        <v>35813</v>
      </c>
      <c r="F236" s="115" t="s">
        <v>22</v>
      </c>
      <c r="G236" s="115" t="s">
        <v>35814</v>
      </c>
      <c r="H236" s="115" t="s">
        <v>35814</v>
      </c>
      <c r="I236" s="115" t="s">
        <v>35815</v>
      </c>
      <c r="J236" s="115" t="s">
        <v>23</v>
      </c>
      <c r="K236" s="115" t="s">
        <v>34466</v>
      </c>
      <c r="L236" s="115" t="s">
        <v>23</v>
      </c>
      <c r="M236" s="115" t="s">
        <v>35816</v>
      </c>
      <c r="N236" s="115" t="s">
        <v>35817</v>
      </c>
      <c r="O236" s="115" t="s">
        <v>23</v>
      </c>
      <c r="P236" s="115" t="s">
        <v>35818</v>
      </c>
      <c r="Q236" s="115" t="s">
        <v>23</v>
      </c>
      <c r="R236" s="115" t="s">
        <v>23</v>
      </c>
      <c r="S236" s="115" t="s">
        <v>23</v>
      </c>
      <c r="T236" s="115" t="s">
        <v>23</v>
      </c>
      <c r="U236" s="115" t="s">
        <v>23</v>
      </c>
      <c r="V236" s="115" t="s">
        <v>23</v>
      </c>
      <c r="W236" s="115" t="s">
        <v>79</v>
      </c>
      <c r="X236" s="115" t="s">
        <v>23</v>
      </c>
      <c r="Y236" s="115" t="s">
        <v>23</v>
      </c>
      <c r="Z236" s="115" t="s">
        <v>23</v>
      </c>
      <c r="AA236" s="115" t="s">
        <v>23</v>
      </c>
      <c r="AB236" s="115" t="s">
        <v>35819</v>
      </c>
      <c r="AC236" s="115" t="s">
        <v>34699</v>
      </c>
      <c r="AD236" s="115" t="s">
        <v>34591</v>
      </c>
      <c r="AE236" s="115" t="s">
        <v>33934</v>
      </c>
      <c r="AF236" s="115" t="s">
        <v>33935</v>
      </c>
      <c r="AG236" s="115" t="s">
        <v>33281</v>
      </c>
      <c r="AH236" s="115" t="s">
        <v>33282</v>
      </c>
      <c r="AI236" s="115" t="s">
        <v>33283</v>
      </c>
      <c r="AJ236" s="115" t="s">
        <v>33282</v>
      </c>
      <c r="AK236" s="116">
        <v>9.2900150299999993</v>
      </c>
      <c r="AL236" s="116">
        <v>105.7259873</v>
      </c>
      <c r="AM236" s="115" t="s">
        <v>33977</v>
      </c>
      <c r="AN236" s="115" t="s">
        <v>23</v>
      </c>
      <c r="AO236" s="115" t="s">
        <v>23</v>
      </c>
      <c r="AP236" s="115" t="s">
        <v>33787</v>
      </c>
      <c r="AQ236" s="115" t="s">
        <v>23</v>
      </c>
      <c r="AR236" s="115" t="s">
        <v>23</v>
      </c>
      <c r="AS236" s="115" t="s">
        <v>23</v>
      </c>
      <c r="AT236" s="115" t="s">
        <v>23</v>
      </c>
      <c r="AU236" s="115" t="s">
        <v>23</v>
      </c>
      <c r="AV236" s="115" t="s">
        <v>23</v>
      </c>
      <c r="AW236" s="115" t="s">
        <v>23</v>
      </c>
      <c r="AX236" s="115" t="s">
        <v>33299</v>
      </c>
      <c r="AY236" s="115" t="s">
        <v>33300</v>
      </c>
      <c r="AZ236" s="115" t="s">
        <v>35820</v>
      </c>
      <c r="BA236" s="115" t="s">
        <v>33302</v>
      </c>
      <c r="BB236" s="115" t="s">
        <v>33303</v>
      </c>
      <c r="BC236" s="4">
        <f>SUMIFS('Doanh số khách hàng'!$F:$F,'Doanh số khách hàng'!$A:$A,DSKH!$D236)</f>
        <v>0</v>
      </c>
      <c r="BD236" t="str">
        <f>VLOOKUP($BC236,Master!$A:$D,4,1)</f>
        <v>F2</v>
      </c>
      <c r="BE236" t="str">
        <f t="shared" si="6"/>
        <v>GT</v>
      </c>
      <c r="BF236" t="str">
        <f t="shared" si="7"/>
        <v>Tỉnh Cà Mau-Xã Châu Thới</v>
      </c>
    </row>
    <row r="237" spans="1:58" x14ac:dyDescent="0.3">
      <c r="A237" s="114" t="s">
        <v>35821</v>
      </c>
      <c r="B237" s="115" t="s">
        <v>33266</v>
      </c>
      <c r="C237" s="115" t="s">
        <v>33267</v>
      </c>
      <c r="D237" s="115" t="s">
        <v>20619</v>
      </c>
      <c r="E237" s="115" t="s">
        <v>35822</v>
      </c>
      <c r="F237" s="115" t="s">
        <v>22</v>
      </c>
      <c r="G237" s="115" t="s">
        <v>35823</v>
      </c>
      <c r="H237" s="115" t="s">
        <v>35823</v>
      </c>
      <c r="I237" s="115" t="s">
        <v>35824</v>
      </c>
      <c r="J237" s="115" t="s">
        <v>23</v>
      </c>
      <c r="K237" s="115" t="s">
        <v>35078</v>
      </c>
      <c r="L237" s="115" t="s">
        <v>23</v>
      </c>
      <c r="M237" s="115" t="s">
        <v>35825</v>
      </c>
      <c r="N237" s="115" t="s">
        <v>35826</v>
      </c>
      <c r="O237" s="115" t="s">
        <v>23</v>
      </c>
      <c r="P237" s="115" t="s">
        <v>35824</v>
      </c>
      <c r="Q237" s="115" t="s">
        <v>23</v>
      </c>
      <c r="R237" s="115" t="s">
        <v>23</v>
      </c>
      <c r="S237" s="115" t="s">
        <v>23</v>
      </c>
      <c r="T237" s="115" t="s">
        <v>23</v>
      </c>
      <c r="U237" s="115" t="s">
        <v>23</v>
      </c>
      <c r="V237" s="115" t="s">
        <v>23</v>
      </c>
      <c r="W237" s="115" t="s">
        <v>79</v>
      </c>
      <c r="X237" s="115" t="s">
        <v>23</v>
      </c>
      <c r="Y237" s="115" t="s">
        <v>23</v>
      </c>
      <c r="Z237" s="115" t="s">
        <v>23</v>
      </c>
      <c r="AA237" s="115" t="s">
        <v>23</v>
      </c>
      <c r="AB237" s="115" t="s">
        <v>35827</v>
      </c>
      <c r="AC237" s="115" t="s">
        <v>35048</v>
      </c>
      <c r="AD237" s="115" t="s">
        <v>35049</v>
      </c>
      <c r="AE237" s="115" t="s">
        <v>33527</v>
      </c>
      <c r="AF237" s="115" t="s">
        <v>33528</v>
      </c>
      <c r="AG237" s="115" t="s">
        <v>33281</v>
      </c>
      <c r="AH237" s="115" t="s">
        <v>33282</v>
      </c>
      <c r="AI237" s="115" t="s">
        <v>33283</v>
      </c>
      <c r="AJ237" s="115" t="s">
        <v>33282</v>
      </c>
      <c r="AK237" s="116">
        <v>9.5649038879999999</v>
      </c>
      <c r="AL237" s="116">
        <v>105.4481684</v>
      </c>
      <c r="AM237" s="115" t="s">
        <v>34670</v>
      </c>
      <c r="AN237" s="115" t="s">
        <v>23</v>
      </c>
      <c r="AO237" s="115" t="s">
        <v>33256</v>
      </c>
      <c r="AP237" s="115" t="s">
        <v>33422</v>
      </c>
      <c r="AQ237" s="115" t="s">
        <v>23</v>
      </c>
      <c r="AR237" s="115" t="s">
        <v>23</v>
      </c>
      <c r="AS237" s="115" t="s">
        <v>23</v>
      </c>
      <c r="AT237" s="115" t="s">
        <v>23</v>
      </c>
      <c r="AU237" s="115" t="s">
        <v>23</v>
      </c>
      <c r="AV237" s="115" t="s">
        <v>23</v>
      </c>
      <c r="AW237" s="115" t="s">
        <v>23</v>
      </c>
      <c r="AX237" s="115" t="s">
        <v>33315</v>
      </c>
      <c r="AY237" s="115" t="s">
        <v>33316</v>
      </c>
      <c r="AZ237" s="115" t="s">
        <v>35828</v>
      </c>
      <c r="BA237" s="115" t="s">
        <v>33302</v>
      </c>
      <c r="BB237" s="115" t="s">
        <v>33303</v>
      </c>
      <c r="BC237" s="4">
        <f>SUMIFS('Doanh số khách hàng'!$F:$F,'Doanh số khách hàng'!$A:$A,DSKH!$D237)</f>
        <v>652866.66666666663</v>
      </c>
      <c r="BD237" t="str">
        <f>VLOOKUP($BC237,Master!$A:$D,4,1)</f>
        <v>F4</v>
      </c>
      <c r="BE237" t="str">
        <f t="shared" si="6"/>
        <v>GT</v>
      </c>
      <c r="BF237" t="str">
        <f t="shared" si="7"/>
        <v>Tỉnh Cà Mau-Xã Hồng Dân</v>
      </c>
    </row>
    <row r="238" spans="1:58" x14ac:dyDescent="0.3">
      <c r="A238" s="114" t="s">
        <v>35829</v>
      </c>
      <c r="B238" s="115" t="s">
        <v>33266</v>
      </c>
      <c r="C238" s="115" t="s">
        <v>33267</v>
      </c>
      <c r="D238" s="115" t="s">
        <v>16012</v>
      </c>
      <c r="E238" s="115" t="s">
        <v>35830</v>
      </c>
      <c r="F238" s="115" t="s">
        <v>22</v>
      </c>
      <c r="G238" s="115" t="s">
        <v>35831</v>
      </c>
      <c r="H238" s="115" t="s">
        <v>35831</v>
      </c>
      <c r="I238" s="115" t="s">
        <v>35832</v>
      </c>
      <c r="J238" s="115" t="s">
        <v>23</v>
      </c>
      <c r="K238" s="115" t="s">
        <v>34363</v>
      </c>
      <c r="L238" s="115" t="s">
        <v>23</v>
      </c>
      <c r="M238" s="115" t="s">
        <v>35833</v>
      </c>
      <c r="N238" s="115" t="s">
        <v>35834</v>
      </c>
      <c r="O238" s="115" t="s">
        <v>23</v>
      </c>
      <c r="P238" s="115" t="s">
        <v>35832</v>
      </c>
      <c r="Q238" s="115" t="s">
        <v>23</v>
      </c>
      <c r="R238" s="115" t="s">
        <v>23</v>
      </c>
      <c r="S238" s="115" t="s">
        <v>23</v>
      </c>
      <c r="T238" s="115" t="s">
        <v>23</v>
      </c>
      <c r="U238" s="115" t="s">
        <v>23</v>
      </c>
      <c r="V238" s="115" t="s">
        <v>23</v>
      </c>
      <c r="W238" s="115" t="s">
        <v>79</v>
      </c>
      <c r="X238" s="115" t="s">
        <v>23</v>
      </c>
      <c r="Y238" s="115" t="s">
        <v>23</v>
      </c>
      <c r="Z238" s="115" t="s">
        <v>23</v>
      </c>
      <c r="AA238" s="115" t="s">
        <v>23</v>
      </c>
      <c r="AB238" s="115" t="s">
        <v>35835</v>
      </c>
      <c r="AC238" s="115" t="s">
        <v>35836</v>
      </c>
      <c r="AD238" s="115" t="s">
        <v>35837</v>
      </c>
      <c r="AE238" s="115" t="s">
        <v>33419</v>
      </c>
      <c r="AF238" s="115" t="s">
        <v>33420</v>
      </c>
      <c r="AG238" s="115" t="s">
        <v>33281</v>
      </c>
      <c r="AH238" s="115" t="s">
        <v>33282</v>
      </c>
      <c r="AI238" s="115" t="s">
        <v>33283</v>
      </c>
      <c r="AJ238" s="115" t="s">
        <v>33282</v>
      </c>
      <c r="AK238" s="116">
        <v>9.0478073296999995</v>
      </c>
      <c r="AL238" s="116">
        <v>105.442792587</v>
      </c>
      <c r="AM238" s="115" t="s">
        <v>35838</v>
      </c>
      <c r="AN238" s="115" t="s">
        <v>23</v>
      </c>
      <c r="AO238" s="115" t="s">
        <v>23</v>
      </c>
      <c r="AP238" s="115" t="s">
        <v>33285</v>
      </c>
      <c r="AQ238" s="115" t="s">
        <v>23</v>
      </c>
      <c r="AR238" s="115" t="s">
        <v>23</v>
      </c>
      <c r="AS238" s="115" t="s">
        <v>23</v>
      </c>
      <c r="AT238" s="115" t="s">
        <v>23</v>
      </c>
      <c r="AU238" s="115" t="s">
        <v>23</v>
      </c>
      <c r="AV238" s="115" t="s">
        <v>23</v>
      </c>
      <c r="AW238" s="115" t="s">
        <v>23</v>
      </c>
      <c r="AX238" s="115" t="s">
        <v>33383</v>
      </c>
      <c r="AY238" s="115" t="s">
        <v>33384</v>
      </c>
      <c r="AZ238" s="115" t="s">
        <v>35839</v>
      </c>
      <c r="BA238" s="115" t="s">
        <v>33383</v>
      </c>
      <c r="BB238" s="115" t="s">
        <v>33384</v>
      </c>
      <c r="BC238" s="4">
        <f>SUMIFS('Doanh số khách hàng'!$F:$F,'Doanh số khách hàng'!$A:$A,DSKH!$D238)</f>
        <v>579140</v>
      </c>
      <c r="BD238" t="str">
        <f>VLOOKUP($BC238,Master!$A:$D,4,1)</f>
        <v>F4</v>
      </c>
      <c r="BE238" t="str">
        <f t="shared" si="6"/>
        <v>OTC</v>
      </c>
      <c r="BF238" t="str">
        <f t="shared" si="7"/>
        <v>Tỉnh Cà Mau-Xã Gành Hào</v>
      </c>
    </row>
    <row r="239" spans="1:58" x14ac:dyDescent="0.3">
      <c r="A239" s="114" t="s">
        <v>35840</v>
      </c>
      <c r="B239" s="115" t="s">
        <v>33266</v>
      </c>
      <c r="C239" s="115" t="s">
        <v>33267</v>
      </c>
      <c r="D239" s="115" t="s">
        <v>35841</v>
      </c>
      <c r="E239" s="115" t="s">
        <v>35842</v>
      </c>
      <c r="F239" s="115" t="s">
        <v>22</v>
      </c>
      <c r="G239" s="115" t="s">
        <v>35843</v>
      </c>
      <c r="H239" s="115" t="s">
        <v>35843</v>
      </c>
      <c r="I239" s="115" t="s">
        <v>35844</v>
      </c>
      <c r="J239" s="115" t="s">
        <v>23</v>
      </c>
      <c r="K239" s="115" t="s">
        <v>33780</v>
      </c>
      <c r="L239" s="115" t="s">
        <v>23</v>
      </c>
      <c r="M239" s="115" t="s">
        <v>35845</v>
      </c>
      <c r="N239" s="115" t="s">
        <v>33975</v>
      </c>
      <c r="O239" s="115" t="s">
        <v>23</v>
      </c>
      <c r="P239" s="115" t="s">
        <v>35846</v>
      </c>
      <c r="Q239" s="115" t="s">
        <v>23</v>
      </c>
      <c r="R239" s="115" t="s">
        <v>23</v>
      </c>
      <c r="S239" s="115" t="s">
        <v>23</v>
      </c>
      <c r="T239" s="115" t="s">
        <v>23</v>
      </c>
      <c r="U239" s="115" t="s">
        <v>23</v>
      </c>
      <c r="V239" s="115" t="s">
        <v>23</v>
      </c>
      <c r="W239" s="115" t="s">
        <v>79</v>
      </c>
      <c r="X239" s="115" t="s">
        <v>23</v>
      </c>
      <c r="Y239" s="115" t="s">
        <v>23</v>
      </c>
      <c r="Z239" s="115" t="s">
        <v>23</v>
      </c>
      <c r="AA239" s="115" t="s">
        <v>23</v>
      </c>
      <c r="AB239" s="115" t="s">
        <v>35847</v>
      </c>
      <c r="AC239" s="115" t="s">
        <v>33798</v>
      </c>
      <c r="AD239" s="115" t="s">
        <v>35848</v>
      </c>
      <c r="AE239" s="115" t="s">
        <v>33312</v>
      </c>
      <c r="AF239" s="115" t="s">
        <v>33313</v>
      </c>
      <c r="AG239" s="115" t="s">
        <v>33281</v>
      </c>
      <c r="AH239" s="115" t="s">
        <v>33282</v>
      </c>
      <c r="AI239" s="115" t="s">
        <v>33283</v>
      </c>
      <c r="AJ239" s="115" t="s">
        <v>33282</v>
      </c>
      <c r="AK239" s="116">
        <v>9.2489525775000008</v>
      </c>
      <c r="AL239" s="116">
        <v>105.5845835432</v>
      </c>
      <c r="AM239" s="115" t="s">
        <v>35849</v>
      </c>
      <c r="AN239" s="115" t="s">
        <v>23</v>
      </c>
      <c r="AO239" s="115" t="s">
        <v>23</v>
      </c>
      <c r="AP239" s="115" t="s">
        <v>33285</v>
      </c>
      <c r="AQ239" s="115" t="s">
        <v>23</v>
      </c>
      <c r="AR239" s="115" t="s">
        <v>23</v>
      </c>
      <c r="AS239" s="115" t="s">
        <v>23</v>
      </c>
      <c r="AT239" s="115" t="s">
        <v>1020</v>
      </c>
      <c r="AU239" s="115" t="s">
        <v>23</v>
      </c>
      <c r="AV239" s="115" t="s">
        <v>33452</v>
      </c>
      <c r="AW239" s="115" t="s">
        <v>23</v>
      </c>
      <c r="AX239" s="115" t="s">
        <v>33383</v>
      </c>
      <c r="AY239" s="115" t="s">
        <v>33384</v>
      </c>
      <c r="AZ239" s="115" t="s">
        <v>35850</v>
      </c>
      <c r="BA239" s="115" t="s">
        <v>23</v>
      </c>
      <c r="BB239" s="115" t="s">
        <v>23</v>
      </c>
      <c r="BC239" s="4">
        <f>SUMIFS('Doanh số khách hàng'!$F:$F,'Doanh số khách hàng'!$A:$A,DSKH!$D239)</f>
        <v>0</v>
      </c>
      <c r="BD239" t="str">
        <f>VLOOKUP($BC239,Master!$A:$D,4,1)</f>
        <v>F2</v>
      </c>
      <c r="BE239" t="str">
        <f t="shared" si="6"/>
        <v>OTC</v>
      </c>
      <c r="BF239" t="str">
        <f t="shared" si="7"/>
        <v>Tỉnh Cà Mau-Xã Hòa Bình</v>
      </c>
    </row>
    <row r="240" spans="1:58" x14ac:dyDescent="0.3">
      <c r="A240" s="114" t="s">
        <v>35851</v>
      </c>
      <c r="B240" s="115" t="s">
        <v>33266</v>
      </c>
      <c r="C240" s="115" t="s">
        <v>33267</v>
      </c>
      <c r="D240" s="115" t="s">
        <v>33164</v>
      </c>
      <c r="E240" s="115" t="s">
        <v>35852</v>
      </c>
      <c r="F240" s="115" t="s">
        <v>22</v>
      </c>
      <c r="G240" s="115" t="s">
        <v>35853</v>
      </c>
      <c r="H240" s="115" t="s">
        <v>35853</v>
      </c>
      <c r="I240" s="115" t="s">
        <v>35854</v>
      </c>
      <c r="J240" s="115" t="s">
        <v>23</v>
      </c>
      <c r="K240" s="115" t="s">
        <v>34507</v>
      </c>
      <c r="L240" s="115" t="s">
        <v>23</v>
      </c>
      <c r="M240" s="115" t="s">
        <v>35855</v>
      </c>
      <c r="N240" s="115" t="s">
        <v>35856</v>
      </c>
      <c r="O240" s="115" t="s">
        <v>23</v>
      </c>
      <c r="P240" s="115" t="s">
        <v>35854</v>
      </c>
      <c r="Q240" s="115" t="s">
        <v>23</v>
      </c>
      <c r="R240" s="115" t="s">
        <v>23</v>
      </c>
      <c r="S240" s="115" t="s">
        <v>23</v>
      </c>
      <c r="T240" s="115" t="s">
        <v>23</v>
      </c>
      <c r="U240" s="115" t="s">
        <v>23</v>
      </c>
      <c r="V240" s="115" t="s">
        <v>23</v>
      </c>
      <c r="W240" s="115" t="s">
        <v>79</v>
      </c>
      <c r="X240" s="115" t="s">
        <v>23</v>
      </c>
      <c r="Y240" s="115" t="s">
        <v>23</v>
      </c>
      <c r="Z240" s="115" t="s">
        <v>23</v>
      </c>
      <c r="AA240" s="115" t="s">
        <v>23</v>
      </c>
      <c r="AB240" s="115" t="s">
        <v>35857</v>
      </c>
      <c r="AC240" s="115" t="s">
        <v>33907</v>
      </c>
      <c r="AD240" s="115" t="s">
        <v>35858</v>
      </c>
      <c r="AE240" s="115" t="s">
        <v>33909</v>
      </c>
      <c r="AF240" s="115" t="s">
        <v>33910</v>
      </c>
      <c r="AG240" s="115" t="s">
        <v>33281</v>
      </c>
      <c r="AH240" s="115" t="s">
        <v>33282</v>
      </c>
      <c r="AI240" s="115" t="s">
        <v>33283</v>
      </c>
      <c r="AJ240" s="115" t="s">
        <v>33282</v>
      </c>
      <c r="AK240" s="116">
        <v>9.3383208</v>
      </c>
      <c r="AL240" s="116">
        <v>105.355396</v>
      </c>
      <c r="AM240" s="115" t="s">
        <v>33911</v>
      </c>
      <c r="AN240" s="115" t="s">
        <v>23</v>
      </c>
      <c r="AO240" s="115" t="s">
        <v>33367</v>
      </c>
      <c r="AP240" s="115" t="s">
        <v>33285</v>
      </c>
      <c r="AQ240" s="115" t="s">
        <v>23</v>
      </c>
      <c r="AR240" s="115" t="s">
        <v>23</v>
      </c>
      <c r="AS240" s="115" t="s">
        <v>23</v>
      </c>
      <c r="AT240" s="115" t="s">
        <v>23</v>
      </c>
      <c r="AU240" s="115" t="s">
        <v>23</v>
      </c>
      <c r="AV240" s="115" t="s">
        <v>23</v>
      </c>
      <c r="AW240" s="115" t="s">
        <v>23</v>
      </c>
      <c r="AX240" s="115" t="s">
        <v>33286</v>
      </c>
      <c r="AY240" s="115" t="s">
        <v>33287</v>
      </c>
      <c r="AZ240" s="115" t="s">
        <v>35859</v>
      </c>
      <c r="BA240" s="115" t="s">
        <v>1021</v>
      </c>
      <c r="BB240" s="115" t="s">
        <v>1021</v>
      </c>
      <c r="BC240" s="4">
        <f>SUMIFS('Doanh số khách hàng'!$F:$F,'Doanh số khách hàng'!$A:$A,DSKH!$D240)</f>
        <v>778720</v>
      </c>
      <c r="BD240" t="str">
        <f>VLOOKUP($BC240,Master!$A:$D,4,1)</f>
        <v>F4</v>
      </c>
      <c r="BE240" t="str">
        <f t="shared" si="6"/>
        <v>OTC</v>
      </c>
      <c r="BF240" t="str">
        <f t="shared" si="7"/>
        <v>Tỉnh Cà Mau-Xã Phong Hiệp</v>
      </c>
    </row>
    <row r="241" spans="1:58" x14ac:dyDescent="0.3">
      <c r="A241" s="114" t="s">
        <v>35860</v>
      </c>
      <c r="B241" s="115" t="s">
        <v>33266</v>
      </c>
      <c r="C241" s="115" t="s">
        <v>33267</v>
      </c>
      <c r="D241" s="115" t="s">
        <v>35861</v>
      </c>
      <c r="E241" s="115" t="s">
        <v>35862</v>
      </c>
      <c r="F241" s="115" t="s">
        <v>22</v>
      </c>
      <c r="G241" s="115" t="s">
        <v>35863</v>
      </c>
      <c r="H241" s="115" t="s">
        <v>35863</v>
      </c>
      <c r="I241" s="115" t="s">
        <v>23</v>
      </c>
      <c r="J241" s="115" t="s">
        <v>23</v>
      </c>
      <c r="K241" s="115" t="s">
        <v>35864</v>
      </c>
      <c r="L241" s="115" t="s">
        <v>23</v>
      </c>
      <c r="M241" s="115" t="s">
        <v>35865</v>
      </c>
      <c r="N241" s="115" t="s">
        <v>35866</v>
      </c>
      <c r="O241" s="115" t="s">
        <v>23</v>
      </c>
      <c r="P241" s="115" t="s">
        <v>23</v>
      </c>
      <c r="Q241" s="115" t="s">
        <v>23</v>
      </c>
      <c r="R241" s="115" t="s">
        <v>23</v>
      </c>
      <c r="S241" s="115" t="s">
        <v>23</v>
      </c>
      <c r="T241" s="115" t="s">
        <v>23</v>
      </c>
      <c r="U241" s="115" t="s">
        <v>23</v>
      </c>
      <c r="V241" s="115" t="s">
        <v>23</v>
      </c>
      <c r="W241" s="115" t="s">
        <v>79</v>
      </c>
      <c r="X241" s="115" t="s">
        <v>23</v>
      </c>
      <c r="Y241" s="115" t="s">
        <v>23</v>
      </c>
      <c r="Z241" s="115" t="s">
        <v>23</v>
      </c>
      <c r="AA241" s="115" t="s">
        <v>23</v>
      </c>
      <c r="AB241" s="115" t="s">
        <v>35867</v>
      </c>
      <c r="AC241" s="115" t="s">
        <v>33625</v>
      </c>
      <c r="AD241" s="115" t="s">
        <v>33577</v>
      </c>
      <c r="AE241" s="115" t="s">
        <v>33338</v>
      </c>
      <c r="AF241" s="115" t="s">
        <v>33339</v>
      </c>
      <c r="AG241" s="115" t="s">
        <v>33281</v>
      </c>
      <c r="AH241" s="115" t="s">
        <v>33282</v>
      </c>
      <c r="AI241" s="115" t="s">
        <v>33283</v>
      </c>
      <c r="AJ241" s="115" t="s">
        <v>33282</v>
      </c>
      <c r="AK241" s="116">
        <v>9.2831459225999993</v>
      </c>
      <c r="AL241" s="116">
        <v>105.72119146590001</v>
      </c>
      <c r="AM241" s="115" t="s">
        <v>34079</v>
      </c>
      <c r="AN241" s="115" t="s">
        <v>23</v>
      </c>
      <c r="AO241" s="115" t="s">
        <v>33327</v>
      </c>
      <c r="AP241" s="115" t="s">
        <v>80</v>
      </c>
      <c r="AQ241" s="115" t="s">
        <v>23</v>
      </c>
      <c r="AR241" s="115" t="s">
        <v>81</v>
      </c>
      <c r="AS241" s="115" t="s">
        <v>23</v>
      </c>
      <c r="AT241" s="115" t="s">
        <v>1020</v>
      </c>
      <c r="AU241" s="115" t="s">
        <v>23</v>
      </c>
      <c r="AV241" s="115" t="s">
        <v>33452</v>
      </c>
      <c r="AW241" s="115" t="s">
        <v>23</v>
      </c>
      <c r="AX241" s="115" t="s">
        <v>33299</v>
      </c>
      <c r="AY241" s="115" t="s">
        <v>33300</v>
      </c>
      <c r="AZ241" s="115" t="s">
        <v>35868</v>
      </c>
      <c r="BA241" s="115" t="s">
        <v>1021</v>
      </c>
      <c r="BB241" s="115" t="s">
        <v>1021</v>
      </c>
      <c r="BC241" s="4">
        <f>SUMIFS('Doanh số khách hàng'!$F:$F,'Doanh số khách hàng'!$A:$A,DSKH!$D241)</f>
        <v>0</v>
      </c>
      <c r="BD241" t="str">
        <f>VLOOKUP($BC241,Master!$A:$D,4,1)</f>
        <v>F2</v>
      </c>
      <c r="BE241" t="str">
        <f t="shared" si="6"/>
        <v>GT</v>
      </c>
      <c r="BF241" t="str">
        <f t="shared" si="7"/>
        <v>Tỉnh Cà Mau-Phường Bạc Liêu</v>
      </c>
    </row>
    <row r="242" spans="1:58" x14ac:dyDescent="0.3">
      <c r="A242" s="114" t="s">
        <v>35869</v>
      </c>
      <c r="B242" s="115" t="s">
        <v>33266</v>
      </c>
      <c r="C242" s="115" t="s">
        <v>33267</v>
      </c>
      <c r="D242" s="115" t="s">
        <v>29916</v>
      </c>
      <c r="E242" s="115" t="s">
        <v>35870</v>
      </c>
      <c r="F242" s="115" t="s">
        <v>22</v>
      </c>
      <c r="G242" s="115" t="s">
        <v>35871</v>
      </c>
      <c r="H242" s="115" t="s">
        <v>35871</v>
      </c>
      <c r="I242" s="115" t="s">
        <v>35872</v>
      </c>
      <c r="J242" s="115" t="s">
        <v>23</v>
      </c>
      <c r="K242" s="115" t="s">
        <v>35477</v>
      </c>
      <c r="L242" s="115" t="s">
        <v>23</v>
      </c>
      <c r="M242" s="115" t="s">
        <v>35873</v>
      </c>
      <c r="N242" s="115" t="s">
        <v>35874</v>
      </c>
      <c r="O242" s="115" t="s">
        <v>23</v>
      </c>
      <c r="P242" s="115" t="s">
        <v>35872</v>
      </c>
      <c r="Q242" s="115" t="s">
        <v>23</v>
      </c>
      <c r="R242" s="115" t="s">
        <v>23</v>
      </c>
      <c r="S242" s="115" t="s">
        <v>23</v>
      </c>
      <c r="T242" s="115" t="s">
        <v>23</v>
      </c>
      <c r="U242" s="115" t="s">
        <v>23</v>
      </c>
      <c r="V242" s="115" t="s">
        <v>23</v>
      </c>
      <c r="W242" s="115" t="s">
        <v>79</v>
      </c>
      <c r="X242" s="115" t="s">
        <v>23</v>
      </c>
      <c r="Y242" s="115" t="s">
        <v>23</v>
      </c>
      <c r="Z242" s="115" t="s">
        <v>23</v>
      </c>
      <c r="AA242" s="115" t="s">
        <v>23</v>
      </c>
      <c r="AB242" s="115" t="s">
        <v>35875</v>
      </c>
      <c r="AC242" s="115" t="s">
        <v>35876</v>
      </c>
      <c r="AD242" s="115" t="s">
        <v>33278</v>
      </c>
      <c r="AE242" s="115" t="s">
        <v>33279</v>
      </c>
      <c r="AF242" s="115" t="s">
        <v>33280</v>
      </c>
      <c r="AG242" s="115" t="s">
        <v>33281</v>
      </c>
      <c r="AH242" s="115" t="s">
        <v>33282</v>
      </c>
      <c r="AI242" s="115" t="s">
        <v>33283</v>
      </c>
      <c r="AJ242" s="115" t="s">
        <v>33282</v>
      </c>
      <c r="AK242" s="116">
        <v>9.1854233083000008</v>
      </c>
      <c r="AL242" s="116">
        <v>105.29953613879999</v>
      </c>
      <c r="AM242" s="115" t="s">
        <v>35877</v>
      </c>
      <c r="AN242" s="115" t="s">
        <v>23</v>
      </c>
      <c r="AO242" s="115" t="s">
        <v>23</v>
      </c>
      <c r="AP242" s="115" t="s">
        <v>33285</v>
      </c>
      <c r="AQ242" s="115" t="s">
        <v>23</v>
      </c>
      <c r="AR242" s="115" t="s">
        <v>23</v>
      </c>
      <c r="AS242" s="115" t="s">
        <v>23</v>
      </c>
      <c r="AT242" s="115" t="s">
        <v>23</v>
      </c>
      <c r="AU242" s="115" t="s">
        <v>23</v>
      </c>
      <c r="AV242" s="115" t="s">
        <v>23</v>
      </c>
      <c r="AW242" s="115" t="s">
        <v>23</v>
      </c>
      <c r="AX242" s="115" t="s">
        <v>33286</v>
      </c>
      <c r="AY242" s="115" t="s">
        <v>33287</v>
      </c>
      <c r="AZ242" s="115" t="s">
        <v>35878</v>
      </c>
      <c r="BA242" s="115" t="s">
        <v>23</v>
      </c>
      <c r="BB242" s="115" t="s">
        <v>23</v>
      </c>
      <c r="BC242" s="4">
        <f>SUMIFS('Doanh số khách hàng'!$F:$F,'Doanh số khách hàng'!$A:$A,DSKH!$D242)</f>
        <v>0</v>
      </c>
      <c r="BD242" t="str">
        <f>VLOOKUP($BC242,Master!$A:$D,4,1)</f>
        <v>F2</v>
      </c>
      <c r="BE242" t="str">
        <f t="shared" si="6"/>
        <v>OTC</v>
      </c>
      <c r="BF242" t="str">
        <f t="shared" si="7"/>
        <v>Tỉnh Cà Mau-Xã Phong Thạnh</v>
      </c>
    </row>
    <row r="243" spans="1:58" x14ac:dyDescent="0.3">
      <c r="A243" s="114" t="s">
        <v>35879</v>
      </c>
      <c r="B243" s="115" t="s">
        <v>33266</v>
      </c>
      <c r="C243" s="115" t="s">
        <v>33267</v>
      </c>
      <c r="D243" s="115" t="s">
        <v>23845</v>
      </c>
      <c r="E243" s="115" t="s">
        <v>35880</v>
      </c>
      <c r="F243" s="115" t="s">
        <v>22</v>
      </c>
      <c r="G243" s="115" t="s">
        <v>35881</v>
      </c>
      <c r="H243" s="115" t="s">
        <v>35881</v>
      </c>
      <c r="I243" s="115" t="s">
        <v>35882</v>
      </c>
      <c r="J243" s="115" t="s">
        <v>23</v>
      </c>
      <c r="K243" s="115" t="s">
        <v>35883</v>
      </c>
      <c r="L243" s="115" t="s">
        <v>23</v>
      </c>
      <c r="M243" s="115" t="s">
        <v>35884</v>
      </c>
      <c r="N243" s="115" t="s">
        <v>35885</v>
      </c>
      <c r="O243" s="115" t="s">
        <v>23</v>
      </c>
      <c r="P243" s="115" t="s">
        <v>35886</v>
      </c>
      <c r="Q243" s="115" t="s">
        <v>23</v>
      </c>
      <c r="R243" s="115" t="s">
        <v>23</v>
      </c>
      <c r="S243" s="115" t="s">
        <v>23</v>
      </c>
      <c r="T243" s="115" t="s">
        <v>23</v>
      </c>
      <c r="U243" s="115" t="s">
        <v>23</v>
      </c>
      <c r="V243" s="115" t="s">
        <v>23</v>
      </c>
      <c r="W243" s="115" t="s">
        <v>79</v>
      </c>
      <c r="X243" s="115" t="s">
        <v>23</v>
      </c>
      <c r="Y243" s="115" t="s">
        <v>23</v>
      </c>
      <c r="Z243" s="115" t="s">
        <v>23</v>
      </c>
      <c r="AA243" s="115" t="s">
        <v>23</v>
      </c>
      <c r="AB243" s="115" t="s">
        <v>35887</v>
      </c>
      <c r="AC243" s="115" t="s">
        <v>35888</v>
      </c>
      <c r="AD243" s="115" t="s">
        <v>35131</v>
      </c>
      <c r="AE243" s="115" t="s">
        <v>33732</v>
      </c>
      <c r="AF243" s="115" t="s">
        <v>33733</v>
      </c>
      <c r="AG243" s="115" t="s">
        <v>33281</v>
      </c>
      <c r="AH243" s="115" t="s">
        <v>33282</v>
      </c>
      <c r="AI243" s="115" t="s">
        <v>33283</v>
      </c>
      <c r="AJ243" s="115" t="s">
        <v>33282</v>
      </c>
      <c r="AK243" s="116">
        <v>9.2293974692000003</v>
      </c>
      <c r="AL243" s="116">
        <v>105.7358269393</v>
      </c>
      <c r="AM243" s="115" t="s">
        <v>35889</v>
      </c>
      <c r="AN243" s="115" t="s">
        <v>23</v>
      </c>
      <c r="AO243" s="115" t="s">
        <v>23</v>
      </c>
      <c r="AP243" s="115" t="s">
        <v>33285</v>
      </c>
      <c r="AQ243" s="115" t="s">
        <v>23</v>
      </c>
      <c r="AR243" s="115" t="s">
        <v>23</v>
      </c>
      <c r="AS243" s="115" t="s">
        <v>23</v>
      </c>
      <c r="AT243" s="115" t="s">
        <v>23</v>
      </c>
      <c r="AU243" s="115" t="s">
        <v>23</v>
      </c>
      <c r="AV243" s="115" t="s">
        <v>23</v>
      </c>
      <c r="AW243" s="115" t="s">
        <v>23</v>
      </c>
      <c r="AX243" s="115" t="s">
        <v>33286</v>
      </c>
      <c r="AY243" s="115" t="s">
        <v>33287</v>
      </c>
      <c r="AZ243" s="115" t="s">
        <v>35890</v>
      </c>
      <c r="BA243" s="115" t="s">
        <v>23</v>
      </c>
      <c r="BB243" s="115" t="s">
        <v>23</v>
      </c>
      <c r="BC243" s="4">
        <f>SUMIFS('Doanh số khách hàng'!$F:$F,'Doanh số khách hàng'!$A:$A,DSKH!$D243)</f>
        <v>162380</v>
      </c>
      <c r="BD243" t="str">
        <f>VLOOKUP($BC243,Master!$A:$D,4,1)</f>
        <v>F2</v>
      </c>
      <c r="BE243" t="str">
        <f t="shared" si="6"/>
        <v>OTC</v>
      </c>
      <c r="BF243" t="str">
        <f t="shared" si="7"/>
        <v>Tỉnh Cà Mau-Phường Hiệp Thành</v>
      </c>
    </row>
    <row r="244" spans="1:58" x14ac:dyDescent="0.3">
      <c r="A244" s="114" t="s">
        <v>35891</v>
      </c>
      <c r="B244" s="115" t="s">
        <v>33266</v>
      </c>
      <c r="C244" s="115" t="s">
        <v>33267</v>
      </c>
      <c r="D244" s="115" t="s">
        <v>35892</v>
      </c>
      <c r="E244" s="115" t="s">
        <v>35893</v>
      </c>
      <c r="F244" s="115" t="s">
        <v>22</v>
      </c>
      <c r="G244" s="115" t="s">
        <v>35894</v>
      </c>
      <c r="H244" s="115" t="s">
        <v>35894</v>
      </c>
      <c r="I244" s="115" t="s">
        <v>23</v>
      </c>
      <c r="J244" s="115" t="s">
        <v>23</v>
      </c>
      <c r="K244" s="115" t="s">
        <v>33752</v>
      </c>
      <c r="L244" s="115" t="s">
        <v>23</v>
      </c>
      <c r="M244" s="115" t="s">
        <v>35895</v>
      </c>
      <c r="N244" s="115" t="s">
        <v>35896</v>
      </c>
      <c r="O244" s="115" t="s">
        <v>23</v>
      </c>
      <c r="P244" s="115" t="s">
        <v>23</v>
      </c>
      <c r="Q244" s="115" t="s">
        <v>23</v>
      </c>
      <c r="R244" s="115" t="s">
        <v>23</v>
      </c>
      <c r="S244" s="115" t="s">
        <v>23</v>
      </c>
      <c r="T244" s="115" t="s">
        <v>23</v>
      </c>
      <c r="U244" s="115" t="s">
        <v>23</v>
      </c>
      <c r="V244" s="115" t="s">
        <v>23</v>
      </c>
      <c r="W244" s="115" t="s">
        <v>79</v>
      </c>
      <c r="X244" s="115" t="s">
        <v>23</v>
      </c>
      <c r="Y244" s="115" t="s">
        <v>23</v>
      </c>
      <c r="Z244" s="115" t="s">
        <v>23</v>
      </c>
      <c r="AA244" s="115" t="s">
        <v>23</v>
      </c>
      <c r="AB244" s="115" t="s">
        <v>35897</v>
      </c>
      <c r="AC244" s="115" t="s">
        <v>33499</v>
      </c>
      <c r="AD244" s="115" t="s">
        <v>35898</v>
      </c>
      <c r="AE244" s="115" t="s">
        <v>33822</v>
      </c>
      <c r="AF244" s="115" t="s">
        <v>33823</v>
      </c>
      <c r="AG244" s="115" t="s">
        <v>33281</v>
      </c>
      <c r="AH244" s="115" t="s">
        <v>33282</v>
      </c>
      <c r="AI244" s="115" t="s">
        <v>33283</v>
      </c>
      <c r="AJ244" s="115" t="s">
        <v>33282</v>
      </c>
      <c r="AK244" s="116">
        <v>9.2598684119999994</v>
      </c>
      <c r="AL244" s="116">
        <v>105.54759286700001</v>
      </c>
      <c r="AM244" s="115" t="s">
        <v>34224</v>
      </c>
      <c r="AN244" s="115" t="s">
        <v>23</v>
      </c>
      <c r="AO244" s="115" t="s">
        <v>33327</v>
      </c>
      <c r="AP244" s="115" t="s">
        <v>34460</v>
      </c>
      <c r="AQ244" s="115" t="s">
        <v>23</v>
      </c>
      <c r="AR244" s="115" t="s">
        <v>23</v>
      </c>
      <c r="AS244" s="115" t="s">
        <v>23</v>
      </c>
      <c r="AT244" s="115" t="s">
        <v>1020</v>
      </c>
      <c r="AU244" s="115" t="s">
        <v>23</v>
      </c>
      <c r="AV244" s="115" t="s">
        <v>33452</v>
      </c>
      <c r="AW244" s="115" t="s">
        <v>23</v>
      </c>
      <c r="AX244" s="115" t="s">
        <v>33315</v>
      </c>
      <c r="AY244" s="115" t="s">
        <v>33316</v>
      </c>
      <c r="AZ244" s="115" t="s">
        <v>35899</v>
      </c>
      <c r="BA244" s="115" t="s">
        <v>1021</v>
      </c>
      <c r="BB244" s="115" t="s">
        <v>1021</v>
      </c>
      <c r="BC244" s="4">
        <f>SUMIFS('Doanh số khách hàng'!$F:$F,'Doanh số khách hàng'!$A:$A,DSKH!$D244)</f>
        <v>0</v>
      </c>
      <c r="BD244" t="str">
        <f>VLOOKUP($BC244,Master!$A:$D,4,1)</f>
        <v>F2</v>
      </c>
      <c r="BE244" t="str">
        <f t="shared" si="6"/>
        <v>GT</v>
      </c>
      <c r="BF244" t="str">
        <f t="shared" si="7"/>
        <v>Tỉnh Cà Mau-Phường Láng Tròn</v>
      </c>
    </row>
    <row r="245" spans="1:58" x14ac:dyDescent="0.3">
      <c r="A245" s="114" t="s">
        <v>35900</v>
      </c>
      <c r="B245" s="115" t="s">
        <v>33266</v>
      </c>
      <c r="C245" s="115" t="s">
        <v>33267</v>
      </c>
      <c r="D245" s="115" t="s">
        <v>33165</v>
      </c>
      <c r="E245" s="115" t="s">
        <v>35901</v>
      </c>
      <c r="F245" s="115" t="s">
        <v>22</v>
      </c>
      <c r="G245" s="115" t="s">
        <v>35902</v>
      </c>
      <c r="H245" s="115" t="s">
        <v>35902</v>
      </c>
      <c r="I245" s="115" t="s">
        <v>35903</v>
      </c>
      <c r="J245" s="115" t="s">
        <v>23</v>
      </c>
      <c r="K245" s="115" t="s">
        <v>33880</v>
      </c>
      <c r="L245" s="115" t="s">
        <v>23</v>
      </c>
      <c r="M245" s="115" t="s">
        <v>35904</v>
      </c>
      <c r="N245" s="115" t="s">
        <v>33975</v>
      </c>
      <c r="O245" s="115" t="s">
        <v>23</v>
      </c>
      <c r="P245" s="115" t="s">
        <v>35903</v>
      </c>
      <c r="Q245" s="115" t="s">
        <v>23</v>
      </c>
      <c r="R245" s="115" t="s">
        <v>23</v>
      </c>
      <c r="S245" s="115" t="s">
        <v>23</v>
      </c>
      <c r="T245" s="115" t="s">
        <v>23</v>
      </c>
      <c r="U245" s="115" t="s">
        <v>23</v>
      </c>
      <c r="V245" s="115" t="s">
        <v>23</v>
      </c>
      <c r="W245" s="115" t="s">
        <v>79</v>
      </c>
      <c r="X245" s="115" t="s">
        <v>23</v>
      </c>
      <c r="Y245" s="115" t="s">
        <v>23</v>
      </c>
      <c r="Z245" s="115" t="s">
        <v>23</v>
      </c>
      <c r="AA245" s="115" t="s">
        <v>23</v>
      </c>
      <c r="AB245" s="115" t="s">
        <v>35905</v>
      </c>
      <c r="AC245" s="115" t="s">
        <v>35906</v>
      </c>
      <c r="AD245" s="115" t="s">
        <v>35907</v>
      </c>
      <c r="AE245" s="115" t="s">
        <v>33934</v>
      </c>
      <c r="AF245" s="115" t="s">
        <v>33935</v>
      </c>
      <c r="AG245" s="115" t="s">
        <v>33281</v>
      </c>
      <c r="AH245" s="115" t="s">
        <v>33282</v>
      </c>
      <c r="AI245" s="115" t="s">
        <v>33283</v>
      </c>
      <c r="AJ245" s="115" t="s">
        <v>33282</v>
      </c>
      <c r="AK245" s="116">
        <v>9.4005603390000001</v>
      </c>
      <c r="AL245" s="116">
        <v>105.5896825</v>
      </c>
      <c r="AM245" s="115" t="s">
        <v>35159</v>
      </c>
      <c r="AN245" s="115" t="s">
        <v>23</v>
      </c>
      <c r="AO245" s="115" t="s">
        <v>33256</v>
      </c>
      <c r="AP245" s="115" t="s">
        <v>80</v>
      </c>
      <c r="AQ245" s="115" t="s">
        <v>23</v>
      </c>
      <c r="AR245" s="115" t="s">
        <v>23</v>
      </c>
      <c r="AS245" s="115" t="s">
        <v>23</v>
      </c>
      <c r="AT245" s="115" t="s">
        <v>23</v>
      </c>
      <c r="AU245" s="115" t="s">
        <v>23</v>
      </c>
      <c r="AV245" s="115" t="s">
        <v>23</v>
      </c>
      <c r="AW245" s="115" t="s">
        <v>23</v>
      </c>
      <c r="AX245" s="115" t="s">
        <v>33299</v>
      </c>
      <c r="AY245" s="115" t="s">
        <v>33300</v>
      </c>
      <c r="AZ245" s="115" t="s">
        <v>35908</v>
      </c>
      <c r="BA245" s="115" t="s">
        <v>1021</v>
      </c>
      <c r="BB245" s="115" t="s">
        <v>1021</v>
      </c>
      <c r="BC245" s="4">
        <f>SUMIFS('Doanh số khách hàng'!$F:$F,'Doanh số khách hàng'!$A:$A,DSKH!$D245)</f>
        <v>554673.33333333337</v>
      </c>
      <c r="BD245" t="str">
        <f>VLOOKUP($BC245,Master!$A:$D,4,1)</f>
        <v>F4</v>
      </c>
      <c r="BE245" t="str">
        <f t="shared" si="6"/>
        <v>GT</v>
      </c>
      <c r="BF245" t="str">
        <f t="shared" si="7"/>
        <v>Tỉnh Cà Mau-Xã Châu Thới</v>
      </c>
    </row>
    <row r="246" spans="1:58" x14ac:dyDescent="0.3">
      <c r="A246" s="114" t="s">
        <v>35909</v>
      </c>
      <c r="B246" s="115" t="s">
        <v>33266</v>
      </c>
      <c r="C246" s="115" t="s">
        <v>33267</v>
      </c>
      <c r="D246" s="115" t="s">
        <v>4866</v>
      </c>
      <c r="E246" s="115" t="s">
        <v>35910</v>
      </c>
      <c r="F246" s="115" t="s">
        <v>22</v>
      </c>
      <c r="G246" s="115" t="s">
        <v>35911</v>
      </c>
      <c r="H246" s="115" t="s">
        <v>35911</v>
      </c>
      <c r="I246" s="115" t="s">
        <v>35912</v>
      </c>
      <c r="J246" s="115" t="s">
        <v>23</v>
      </c>
      <c r="K246" s="115" t="s">
        <v>34826</v>
      </c>
      <c r="L246" s="115" t="s">
        <v>23</v>
      </c>
      <c r="M246" s="115" t="s">
        <v>35913</v>
      </c>
      <c r="N246" s="115" t="s">
        <v>35914</v>
      </c>
      <c r="O246" s="115" t="s">
        <v>23</v>
      </c>
      <c r="P246" s="115" t="s">
        <v>35915</v>
      </c>
      <c r="Q246" s="115" t="s">
        <v>23</v>
      </c>
      <c r="R246" s="115" t="s">
        <v>23</v>
      </c>
      <c r="S246" s="115" t="s">
        <v>23</v>
      </c>
      <c r="T246" s="115" t="s">
        <v>23</v>
      </c>
      <c r="U246" s="115" t="s">
        <v>23</v>
      </c>
      <c r="V246" s="115" t="s">
        <v>23</v>
      </c>
      <c r="W246" s="115" t="s">
        <v>79</v>
      </c>
      <c r="X246" s="115" t="s">
        <v>23</v>
      </c>
      <c r="Y246" s="115" t="s">
        <v>23</v>
      </c>
      <c r="Z246" s="115" t="s">
        <v>23</v>
      </c>
      <c r="AA246" s="115" t="s">
        <v>23</v>
      </c>
      <c r="AB246" s="115" t="s">
        <v>35916</v>
      </c>
      <c r="AC246" s="115" t="s">
        <v>35917</v>
      </c>
      <c r="AD246" s="115" t="s">
        <v>34981</v>
      </c>
      <c r="AE246" s="115" t="s">
        <v>33379</v>
      </c>
      <c r="AF246" s="115" t="s">
        <v>33380</v>
      </c>
      <c r="AG246" s="115" t="s">
        <v>33281</v>
      </c>
      <c r="AH246" s="115" t="s">
        <v>33282</v>
      </c>
      <c r="AI246" s="115" t="s">
        <v>33283</v>
      </c>
      <c r="AJ246" s="115" t="s">
        <v>33282</v>
      </c>
      <c r="AK246" s="116">
        <v>9.1597618785999995</v>
      </c>
      <c r="AL246" s="116">
        <v>105.5760029607</v>
      </c>
      <c r="AM246" s="115" t="s">
        <v>33475</v>
      </c>
      <c r="AN246" s="115" t="s">
        <v>23</v>
      </c>
      <c r="AO246" s="115" t="s">
        <v>23</v>
      </c>
      <c r="AP246" s="115" t="s">
        <v>33285</v>
      </c>
      <c r="AQ246" s="115" t="s">
        <v>23</v>
      </c>
      <c r="AR246" s="115" t="s">
        <v>23</v>
      </c>
      <c r="AS246" s="115" t="s">
        <v>23</v>
      </c>
      <c r="AT246" s="115" t="s">
        <v>1020</v>
      </c>
      <c r="AU246" s="115" t="s">
        <v>23</v>
      </c>
      <c r="AV246" s="115" t="s">
        <v>23</v>
      </c>
      <c r="AW246" s="115" t="s">
        <v>23</v>
      </c>
      <c r="AX246" s="115" t="s">
        <v>33383</v>
      </c>
      <c r="AY246" s="115" t="s">
        <v>33384</v>
      </c>
      <c r="AZ246" s="115" t="s">
        <v>35918</v>
      </c>
      <c r="BA246" s="115" t="s">
        <v>33299</v>
      </c>
      <c r="BB246" s="115" t="s">
        <v>33300</v>
      </c>
      <c r="BC246" s="4">
        <f>SUMIFS('Doanh số khách hàng'!$F:$F,'Doanh số khách hàng'!$A:$A,DSKH!$D246)</f>
        <v>387820</v>
      </c>
      <c r="BD246" t="str">
        <f>VLOOKUP($BC246,Master!$A:$D,4,1)</f>
        <v>F2</v>
      </c>
      <c r="BE246" t="str">
        <f t="shared" si="6"/>
        <v>OTC</v>
      </c>
      <c r="BF246" t="str">
        <f t="shared" si="7"/>
        <v>Tỉnh Cà Mau-Xã Vĩnh Hậu</v>
      </c>
    </row>
    <row r="247" spans="1:58" x14ac:dyDescent="0.3">
      <c r="A247" s="114" t="s">
        <v>35919</v>
      </c>
      <c r="B247" s="115" t="s">
        <v>33266</v>
      </c>
      <c r="C247" s="115" t="s">
        <v>33267</v>
      </c>
      <c r="D247" s="115" t="s">
        <v>24495</v>
      </c>
      <c r="E247" s="115" t="s">
        <v>35920</v>
      </c>
      <c r="F247" s="115" t="s">
        <v>22</v>
      </c>
      <c r="G247" s="115" t="s">
        <v>35921</v>
      </c>
      <c r="H247" s="115" t="s">
        <v>35921</v>
      </c>
      <c r="I247" s="115" t="s">
        <v>35922</v>
      </c>
      <c r="J247" s="115" t="s">
        <v>23</v>
      </c>
      <c r="K247" s="115" t="s">
        <v>33481</v>
      </c>
      <c r="L247" s="115" t="s">
        <v>23</v>
      </c>
      <c r="M247" s="115" t="s">
        <v>35923</v>
      </c>
      <c r="N247" s="115" t="s">
        <v>35924</v>
      </c>
      <c r="O247" s="115" t="s">
        <v>23</v>
      </c>
      <c r="P247" s="115" t="s">
        <v>35922</v>
      </c>
      <c r="Q247" s="115" t="s">
        <v>23</v>
      </c>
      <c r="R247" s="115" t="s">
        <v>23</v>
      </c>
      <c r="S247" s="115" t="s">
        <v>23</v>
      </c>
      <c r="T247" s="115" t="s">
        <v>23</v>
      </c>
      <c r="U247" s="115" t="s">
        <v>23</v>
      </c>
      <c r="V247" s="115" t="s">
        <v>23</v>
      </c>
      <c r="W247" s="115" t="s">
        <v>79</v>
      </c>
      <c r="X247" s="115" t="s">
        <v>23</v>
      </c>
      <c r="Y247" s="115" t="s">
        <v>23</v>
      </c>
      <c r="Z247" s="115" t="s">
        <v>23</v>
      </c>
      <c r="AA247" s="115" t="s">
        <v>23</v>
      </c>
      <c r="AB247" s="115" t="s">
        <v>35925</v>
      </c>
      <c r="AC247" s="115" t="s">
        <v>33447</v>
      </c>
      <c r="AD247" s="115" t="s">
        <v>33448</v>
      </c>
      <c r="AE247" s="115" t="s">
        <v>33449</v>
      </c>
      <c r="AF247" s="115" t="s">
        <v>33450</v>
      </c>
      <c r="AG247" s="115" t="s">
        <v>33281</v>
      </c>
      <c r="AH247" s="115" t="s">
        <v>33282</v>
      </c>
      <c r="AI247" s="115" t="s">
        <v>33283</v>
      </c>
      <c r="AJ247" s="115" t="s">
        <v>33282</v>
      </c>
      <c r="AK247" s="116">
        <v>9.4304900079999996</v>
      </c>
      <c r="AL247" s="116">
        <v>105.4610608</v>
      </c>
      <c r="AM247" s="115" t="s">
        <v>33451</v>
      </c>
      <c r="AN247" s="115" t="s">
        <v>23</v>
      </c>
      <c r="AO247" s="115" t="s">
        <v>23</v>
      </c>
      <c r="AP247" s="115" t="s">
        <v>33285</v>
      </c>
      <c r="AQ247" s="115" t="s">
        <v>23</v>
      </c>
      <c r="AR247" s="115" t="s">
        <v>23</v>
      </c>
      <c r="AS247" s="115" t="s">
        <v>23</v>
      </c>
      <c r="AT247" s="115" t="s">
        <v>23</v>
      </c>
      <c r="AU247" s="115" t="s">
        <v>23</v>
      </c>
      <c r="AV247" s="115" t="s">
        <v>23</v>
      </c>
      <c r="AW247" s="115" t="s">
        <v>23</v>
      </c>
      <c r="AX247" s="115" t="s">
        <v>33383</v>
      </c>
      <c r="AY247" s="115" t="s">
        <v>33384</v>
      </c>
      <c r="AZ247" s="115" t="s">
        <v>35926</v>
      </c>
      <c r="BA247" s="115" t="s">
        <v>33302</v>
      </c>
      <c r="BB247" s="115" t="s">
        <v>33303</v>
      </c>
      <c r="BC247" s="4">
        <f>SUMIFS('Doanh số khách hàng'!$F:$F,'Doanh số khách hàng'!$A:$A,DSKH!$D247)</f>
        <v>424400</v>
      </c>
      <c r="BD247" t="str">
        <f>VLOOKUP($BC247,Master!$A:$D,4,1)</f>
        <v>F2</v>
      </c>
      <c r="BE247" t="str">
        <f t="shared" si="6"/>
        <v>OTC</v>
      </c>
      <c r="BF247" t="str">
        <f t="shared" si="7"/>
        <v>Tỉnh Cà Mau-Xã Phước Long</v>
      </c>
    </row>
    <row r="248" spans="1:58" x14ac:dyDescent="0.3">
      <c r="A248" s="114" t="s">
        <v>35927</v>
      </c>
      <c r="B248" s="115" t="s">
        <v>33266</v>
      </c>
      <c r="C248" s="115" t="s">
        <v>33267</v>
      </c>
      <c r="D248" s="115" t="s">
        <v>2056</v>
      </c>
      <c r="E248" s="115" t="s">
        <v>35928</v>
      </c>
      <c r="F248" s="115" t="s">
        <v>22</v>
      </c>
      <c r="G248" s="115" t="s">
        <v>35929</v>
      </c>
      <c r="H248" s="115" t="s">
        <v>35929</v>
      </c>
      <c r="I248" s="115" t="s">
        <v>35930</v>
      </c>
      <c r="J248" s="115" t="s">
        <v>23</v>
      </c>
      <c r="K248" s="115" t="s">
        <v>35931</v>
      </c>
      <c r="L248" s="115" t="s">
        <v>23</v>
      </c>
      <c r="M248" s="115" t="s">
        <v>35932</v>
      </c>
      <c r="N248" s="115" t="s">
        <v>35933</v>
      </c>
      <c r="O248" s="115" t="s">
        <v>23</v>
      </c>
      <c r="P248" s="115" t="s">
        <v>35930</v>
      </c>
      <c r="Q248" s="115" t="s">
        <v>23</v>
      </c>
      <c r="R248" s="115" t="s">
        <v>23</v>
      </c>
      <c r="S248" s="115" t="s">
        <v>23</v>
      </c>
      <c r="T248" s="115" t="s">
        <v>23</v>
      </c>
      <c r="U248" s="115" t="s">
        <v>23</v>
      </c>
      <c r="V248" s="115" t="s">
        <v>23</v>
      </c>
      <c r="W248" s="115" t="s">
        <v>79</v>
      </c>
      <c r="X248" s="115" t="s">
        <v>23</v>
      </c>
      <c r="Y248" s="115" t="s">
        <v>23</v>
      </c>
      <c r="Z248" s="115" t="s">
        <v>23</v>
      </c>
      <c r="AA248" s="115" t="s">
        <v>35934</v>
      </c>
      <c r="AB248" s="115" t="s">
        <v>35935</v>
      </c>
      <c r="AC248" s="115" t="s">
        <v>35936</v>
      </c>
      <c r="AD248" s="115" t="s">
        <v>33564</v>
      </c>
      <c r="AE248" s="115" t="s">
        <v>33338</v>
      </c>
      <c r="AF248" s="115" t="s">
        <v>33339</v>
      </c>
      <c r="AG248" s="115" t="s">
        <v>33281</v>
      </c>
      <c r="AH248" s="115" t="s">
        <v>33282</v>
      </c>
      <c r="AI248" s="115" t="s">
        <v>33283</v>
      </c>
      <c r="AJ248" s="115" t="s">
        <v>33282</v>
      </c>
      <c r="AK248" s="116">
        <v>9.2987739380000001</v>
      </c>
      <c r="AL248" s="116">
        <v>105.7286567</v>
      </c>
      <c r="AM248" s="115" t="s">
        <v>35937</v>
      </c>
      <c r="AN248" s="115" t="s">
        <v>23</v>
      </c>
      <c r="AO248" s="115" t="s">
        <v>33256</v>
      </c>
      <c r="AP248" s="115" t="s">
        <v>34460</v>
      </c>
      <c r="AQ248" s="115" t="s">
        <v>23</v>
      </c>
      <c r="AR248" s="115" t="s">
        <v>23</v>
      </c>
      <c r="AS248" s="115" t="s">
        <v>23</v>
      </c>
      <c r="AT248" s="115" t="s">
        <v>23</v>
      </c>
      <c r="AU248" s="115" t="s">
        <v>23</v>
      </c>
      <c r="AV248" s="115" t="s">
        <v>23</v>
      </c>
      <c r="AW248" s="115" t="s">
        <v>23</v>
      </c>
      <c r="AX248" s="115" t="s">
        <v>33299</v>
      </c>
      <c r="AY248" s="115" t="s">
        <v>33300</v>
      </c>
      <c r="AZ248" s="115" t="s">
        <v>35938</v>
      </c>
      <c r="BA248" s="115" t="s">
        <v>1021</v>
      </c>
      <c r="BB248" s="115" t="s">
        <v>1021</v>
      </c>
      <c r="BC248" s="4">
        <f>SUMIFS('Doanh số khách hàng'!$F:$F,'Doanh số khách hàng'!$A:$A,DSKH!$D248)</f>
        <v>5200340</v>
      </c>
      <c r="BD248" t="str">
        <f>VLOOKUP($BC248,Master!$A:$D,4,1)</f>
        <v>F4</v>
      </c>
      <c r="BE248" t="str">
        <f t="shared" si="6"/>
        <v>GT</v>
      </c>
      <c r="BF248" t="str">
        <f t="shared" si="7"/>
        <v>Tỉnh Cà Mau-Phường Bạc Liêu</v>
      </c>
    </row>
    <row r="249" spans="1:58" x14ac:dyDescent="0.3">
      <c r="A249" s="114" t="s">
        <v>35939</v>
      </c>
      <c r="B249" s="115" t="s">
        <v>33266</v>
      </c>
      <c r="C249" s="115" t="s">
        <v>33267</v>
      </c>
      <c r="D249" s="115" t="s">
        <v>3520</v>
      </c>
      <c r="E249" s="115" t="s">
        <v>35940</v>
      </c>
      <c r="F249" s="115" t="s">
        <v>22</v>
      </c>
      <c r="G249" s="115" t="s">
        <v>35941</v>
      </c>
      <c r="H249" s="115" t="s">
        <v>35941</v>
      </c>
      <c r="I249" s="115" t="s">
        <v>35942</v>
      </c>
      <c r="J249" s="115" t="s">
        <v>23</v>
      </c>
      <c r="K249" s="115" t="s">
        <v>35931</v>
      </c>
      <c r="L249" s="115" t="s">
        <v>23</v>
      </c>
      <c r="M249" s="115" t="s">
        <v>35943</v>
      </c>
      <c r="N249" s="115" t="s">
        <v>35944</v>
      </c>
      <c r="O249" s="115" t="s">
        <v>23</v>
      </c>
      <c r="P249" s="115" t="s">
        <v>35942</v>
      </c>
      <c r="Q249" s="115" t="s">
        <v>23</v>
      </c>
      <c r="R249" s="115" t="s">
        <v>23</v>
      </c>
      <c r="S249" s="115" t="s">
        <v>23</v>
      </c>
      <c r="T249" s="115" t="s">
        <v>23</v>
      </c>
      <c r="U249" s="115" t="s">
        <v>23</v>
      </c>
      <c r="V249" s="115" t="s">
        <v>23</v>
      </c>
      <c r="W249" s="115" t="s">
        <v>79</v>
      </c>
      <c r="X249" s="115" t="s">
        <v>23</v>
      </c>
      <c r="Y249" s="115" t="s">
        <v>23</v>
      </c>
      <c r="Z249" s="115" t="s">
        <v>23</v>
      </c>
      <c r="AA249" s="115" t="s">
        <v>35945</v>
      </c>
      <c r="AB249" s="115" t="s">
        <v>35946</v>
      </c>
      <c r="AC249" s="115" t="s">
        <v>78</v>
      </c>
      <c r="AD249" s="115" t="s">
        <v>35947</v>
      </c>
      <c r="AE249" s="115" t="s">
        <v>33338</v>
      </c>
      <c r="AF249" s="115" t="s">
        <v>33339</v>
      </c>
      <c r="AG249" s="115" t="s">
        <v>33281</v>
      </c>
      <c r="AH249" s="115" t="s">
        <v>33282</v>
      </c>
      <c r="AI249" s="115" t="s">
        <v>33283</v>
      </c>
      <c r="AJ249" s="115" t="s">
        <v>33282</v>
      </c>
      <c r="AK249" s="116">
        <v>9.2935492590000006</v>
      </c>
      <c r="AL249" s="116">
        <v>105.719566</v>
      </c>
      <c r="AM249" s="115" t="s">
        <v>35948</v>
      </c>
      <c r="AN249" s="115" t="s">
        <v>23</v>
      </c>
      <c r="AO249" s="115" t="s">
        <v>33256</v>
      </c>
      <c r="AP249" s="115" t="s">
        <v>34460</v>
      </c>
      <c r="AQ249" s="115" t="s">
        <v>23</v>
      </c>
      <c r="AR249" s="115" t="s">
        <v>23</v>
      </c>
      <c r="AS249" s="115" t="s">
        <v>23</v>
      </c>
      <c r="AT249" s="115" t="s">
        <v>23</v>
      </c>
      <c r="AU249" s="115" t="s">
        <v>23</v>
      </c>
      <c r="AV249" s="115" t="s">
        <v>23</v>
      </c>
      <c r="AW249" s="115" t="s">
        <v>23</v>
      </c>
      <c r="AX249" s="115" t="s">
        <v>33315</v>
      </c>
      <c r="AY249" s="115" t="s">
        <v>33316</v>
      </c>
      <c r="AZ249" s="115" t="s">
        <v>35938</v>
      </c>
      <c r="BA249" s="115" t="s">
        <v>33302</v>
      </c>
      <c r="BB249" s="115" t="s">
        <v>33303</v>
      </c>
      <c r="BC249" s="4">
        <f>SUMIFS('Doanh số khách hàng'!$F:$F,'Doanh số khách hàng'!$A:$A,DSKH!$D249)</f>
        <v>949976.66666666663</v>
      </c>
      <c r="BD249" t="str">
        <f>VLOOKUP($BC249,Master!$A:$D,4,1)</f>
        <v>F4</v>
      </c>
      <c r="BE249" t="str">
        <f t="shared" si="6"/>
        <v>GT</v>
      </c>
      <c r="BF249" t="str">
        <f t="shared" si="7"/>
        <v>Tỉnh Cà Mau-Phường Bạc Liêu</v>
      </c>
    </row>
    <row r="250" spans="1:58" x14ac:dyDescent="0.3">
      <c r="A250" s="114" t="s">
        <v>35949</v>
      </c>
      <c r="B250" s="115" t="s">
        <v>33266</v>
      </c>
      <c r="C250" s="115" t="s">
        <v>33267</v>
      </c>
      <c r="D250" s="115" t="s">
        <v>30322</v>
      </c>
      <c r="E250" s="115" t="s">
        <v>35950</v>
      </c>
      <c r="F250" s="115" t="s">
        <v>22</v>
      </c>
      <c r="G250" s="115" t="s">
        <v>35951</v>
      </c>
      <c r="H250" s="115" t="s">
        <v>35951</v>
      </c>
      <c r="I250" s="115" t="s">
        <v>35952</v>
      </c>
      <c r="J250" s="115" t="s">
        <v>23</v>
      </c>
      <c r="K250" s="115" t="s">
        <v>35931</v>
      </c>
      <c r="L250" s="115" t="s">
        <v>23</v>
      </c>
      <c r="M250" s="115" t="s">
        <v>35953</v>
      </c>
      <c r="N250" s="115" t="s">
        <v>35954</v>
      </c>
      <c r="O250" s="115" t="s">
        <v>23</v>
      </c>
      <c r="P250" s="115" t="s">
        <v>35952</v>
      </c>
      <c r="Q250" s="115" t="s">
        <v>23</v>
      </c>
      <c r="R250" s="115" t="s">
        <v>23</v>
      </c>
      <c r="S250" s="115" t="s">
        <v>23</v>
      </c>
      <c r="T250" s="115" t="s">
        <v>23</v>
      </c>
      <c r="U250" s="115" t="s">
        <v>23</v>
      </c>
      <c r="V250" s="115" t="s">
        <v>23</v>
      </c>
      <c r="W250" s="115" t="s">
        <v>79</v>
      </c>
      <c r="X250" s="115" t="s">
        <v>23</v>
      </c>
      <c r="Y250" s="115" t="s">
        <v>23</v>
      </c>
      <c r="Z250" s="115" t="s">
        <v>23</v>
      </c>
      <c r="AA250" s="115" t="s">
        <v>35955</v>
      </c>
      <c r="AB250" s="115" t="s">
        <v>35956</v>
      </c>
      <c r="AC250" s="115" t="s">
        <v>35957</v>
      </c>
      <c r="AD250" s="115" t="s">
        <v>35958</v>
      </c>
      <c r="AE250" s="115" t="s">
        <v>35959</v>
      </c>
      <c r="AF250" s="115" t="s">
        <v>35960</v>
      </c>
      <c r="AG250" s="115" t="s">
        <v>33281</v>
      </c>
      <c r="AH250" s="115" t="s">
        <v>33282</v>
      </c>
      <c r="AI250" s="115" t="s">
        <v>33283</v>
      </c>
      <c r="AJ250" s="115" t="s">
        <v>33282</v>
      </c>
      <c r="AK250" s="116">
        <v>9.3469859205999999</v>
      </c>
      <c r="AL250" s="116">
        <v>105.8160192324</v>
      </c>
      <c r="AM250" s="115" t="s">
        <v>35961</v>
      </c>
      <c r="AN250" s="115" t="s">
        <v>23</v>
      </c>
      <c r="AO250" s="115" t="s">
        <v>33367</v>
      </c>
      <c r="AP250" s="115" t="s">
        <v>33285</v>
      </c>
      <c r="AQ250" s="115" t="s">
        <v>23</v>
      </c>
      <c r="AR250" s="115" t="s">
        <v>35962</v>
      </c>
      <c r="AS250" s="115" t="s">
        <v>23</v>
      </c>
      <c r="AT250" s="115" t="s">
        <v>23</v>
      </c>
      <c r="AU250" s="115" t="s">
        <v>33382</v>
      </c>
      <c r="AV250" s="115" t="s">
        <v>23</v>
      </c>
      <c r="AW250" s="115" t="s">
        <v>23</v>
      </c>
      <c r="AX250" s="115" t="s">
        <v>33286</v>
      </c>
      <c r="AY250" s="115" t="s">
        <v>33287</v>
      </c>
      <c r="AZ250" s="115" t="s">
        <v>35938</v>
      </c>
      <c r="BA250" s="115" t="s">
        <v>33302</v>
      </c>
      <c r="BB250" s="115" t="s">
        <v>33303</v>
      </c>
      <c r="BC250" s="4">
        <f>SUMIFS('Doanh số khách hàng'!$F:$F,'Doanh số khách hàng'!$A:$A,DSKH!$D250)</f>
        <v>704606.66666666663</v>
      </c>
      <c r="BD250" t="str">
        <f>VLOOKUP($BC250,Master!$A:$D,4,1)</f>
        <v>F4</v>
      </c>
      <c r="BE250" t="str">
        <f t="shared" si="6"/>
        <v>OTC</v>
      </c>
      <c r="BF250" t="str">
        <f t="shared" si="7"/>
        <v>Tỉnh Cà Mau-Xã Hưng Hội</v>
      </c>
    </row>
    <row r="251" spans="1:58" x14ac:dyDescent="0.3">
      <c r="A251" s="114" t="s">
        <v>35963</v>
      </c>
      <c r="B251" s="115" t="s">
        <v>33266</v>
      </c>
      <c r="C251" s="115" t="s">
        <v>33267</v>
      </c>
      <c r="D251" s="115" t="s">
        <v>35964</v>
      </c>
      <c r="E251" s="115" t="s">
        <v>35965</v>
      </c>
      <c r="F251" s="115" t="s">
        <v>22</v>
      </c>
      <c r="G251" s="115" t="s">
        <v>35966</v>
      </c>
      <c r="H251" s="115" t="s">
        <v>35966</v>
      </c>
      <c r="I251" s="115" t="s">
        <v>23</v>
      </c>
      <c r="J251" s="115" t="s">
        <v>23</v>
      </c>
      <c r="K251" s="115" t="s">
        <v>35931</v>
      </c>
      <c r="L251" s="115" t="s">
        <v>23</v>
      </c>
      <c r="M251" s="115" t="s">
        <v>35967</v>
      </c>
      <c r="N251" s="115" t="s">
        <v>35968</v>
      </c>
      <c r="O251" s="115" t="s">
        <v>23</v>
      </c>
      <c r="P251" s="115" t="s">
        <v>23</v>
      </c>
      <c r="Q251" s="115" t="s">
        <v>23</v>
      </c>
      <c r="R251" s="115" t="s">
        <v>23</v>
      </c>
      <c r="S251" s="115" t="s">
        <v>23</v>
      </c>
      <c r="T251" s="115" t="s">
        <v>23</v>
      </c>
      <c r="U251" s="115" t="s">
        <v>23</v>
      </c>
      <c r="V251" s="115" t="s">
        <v>23</v>
      </c>
      <c r="W251" s="115" t="s">
        <v>79</v>
      </c>
      <c r="X251" s="115" t="s">
        <v>23</v>
      </c>
      <c r="Y251" s="115" t="s">
        <v>23</v>
      </c>
      <c r="Z251" s="115" t="s">
        <v>23</v>
      </c>
      <c r="AA251" s="115" t="s">
        <v>23</v>
      </c>
      <c r="AB251" s="115" t="s">
        <v>35969</v>
      </c>
      <c r="AC251" s="115" t="s">
        <v>34443</v>
      </c>
      <c r="AD251" s="115" t="s">
        <v>35970</v>
      </c>
      <c r="AE251" s="115" t="s">
        <v>33338</v>
      </c>
      <c r="AF251" s="115" t="s">
        <v>33339</v>
      </c>
      <c r="AG251" s="115" t="s">
        <v>33281</v>
      </c>
      <c r="AH251" s="115" t="s">
        <v>33282</v>
      </c>
      <c r="AI251" s="115" t="s">
        <v>33283</v>
      </c>
      <c r="AJ251" s="115" t="s">
        <v>33282</v>
      </c>
      <c r="AK251" s="116">
        <v>9.2885376536000006</v>
      </c>
      <c r="AL251" s="116">
        <v>105.7229154557</v>
      </c>
      <c r="AM251" s="115" t="s">
        <v>35971</v>
      </c>
      <c r="AN251" s="115" t="s">
        <v>23</v>
      </c>
      <c r="AO251" s="115" t="s">
        <v>33327</v>
      </c>
      <c r="AP251" s="115" t="s">
        <v>80</v>
      </c>
      <c r="AQ251" s="115" t="s">
        <v>23</v>
      </c>
      <c r="AR251" s="115" t="s">
        <v>23</v>
      </c>
      <c r="AS251" s="115" t="s">
        <v>23</v>
      </c>
      <c r="AT251" s="115" t="s">
        <v>1020</v>
      </c>
      <c r="AU251" s="115" t="s">
        <v>23</v>
      </c>
      <c r="AV251" s="115" t="s">
        <v>33452</v>
      </c>
      <c r="AW251" s="115" t="s">
        <v>23</v>
      </c>
      <c r="AX251" s="115" t="s">
        <v>33315</v>
      </c>
      <c r="AY251" s="115" t="s">
        <v>33316</v>
      </c>
      <c r="AZ251" s="115" t="s">
        <v>35938</v>
      </c>
      <c r="BA251" s="115" t="s">
        <v>1021</v>
      </c>
      <c r="BB251" s="115" t="s">
        <v>1021</v>
      </c>
      <c r="BC251" s="4">
        <f>SUMIFS('Doanh số khách hàng'!$F:$F,'Doanh số khách hàng'!$A:$A,DSKH!$D251)</f>
        <v>0</v>
      </c>
      <c r="BD251" t="str">
        <f>VLOOKUP($BC251,Master!$A:$D,4,1)</f>
        <v>F2</v>
      </c>
      <c r="BE251" t="str">
        <f t="shared" si="6"/>
        <v>GT</v>
      </c>
      <c r="BF251" t="str">
        <f t="shared" si="7"/>
        <v>Tỉnh Cà Mau-Phường Bạc Liêu</v>
      </c>
    </row>
    <row r="252" spans="1:58" x14ac:dyDescent="0.3">
      <c r="A252" s="114" t="s">
        <v>35972</v>
      </c>
      <c r="B252" s="115" t="s">
        <v>33266</v>
      </c>
      <c r="C252" s="115" t="s">
        <v>33267</v>
      </c>
      <c r="D252" s="115" t="s">
        <v>35973</v>
      </c>
      <c r="E252" s="115" t="s">
        <v>35974</v>
      </c>
      <c r="F252" s="115" t="s">
        <v>22</v>
      </c>
      <c r="G252" s="115" t="s">
        <v>35975</v>
      </c>
      <c r="H252" s="115" t="s">
        <v>35975</v>
      </c>
      <c r="I252" s="115" t="s">
        <v>23</v>
      </c>
      <c r="J252" s="115" t="s">
        <v>23</v>
      </c>
      <c r="K252" s="115" t="s">
        <v>35931</v>
      </c>
      <c r="L252" s="115" t="s">
        <v>23</v>
      </c>
      <c r="M252" s="115" t="s">
        <v>35976</v>
      </c>
      <c r="N252" s="115" t="s">
        <v>33975</v>
      </c>
      <c r="O252" s="115" t="s">
        <v>23</v>
      </c>
      <c r="P252" s="115" t="s">
        <v>23</v>
      </c>
      <c r="Q252" s="115" t="s">
        <v>23</v>
      </c>
      <c r="R252" s="115" t="s">
        <v>23</v>
      </c>
      <c r="S252" s="115" t="s">
        <v>23</v>
      </c>
      <c r="T252" s="115" t="s">
        <v>23</v>
      </c>
      <c r="U252" s="115" t="s">
        <v>23</v>
      </c>
      <c r="V252" s="115" t="s">
        <v>23</v>
      </c>
      <c r="W252" s="115" t="s">
        <v>79</v>
      </c>
      <c r="X252" s="115" t="s">
        <v>23</v>
      </c>
      <c r="Y252" s="115" t="s">
        <v>23</v>
      </c>
      <c r="Z252" s="115" t="s">
        <v>23</v>
      </c>
      <c r="AA252" s="115" t="s">
        <v>23</v>
      </c>
      <c r="AB252" s="115" t="s">
        <v>35977</v>
      </c>
      <c r="AC252" s="115" t="s">
        <v>33876</v>
      </c>
      <c r="AD252" s="115" t="s">
        <v>34512</v>
      </c>
      <c r="AE252" s="115" t="s">
        <v>33338</v>
      </c>
      <c r="AF252" s="115" t="s">
        <v>33339</v>
      </c>
      <c r="AG252" s="115" t="s">
        <v>33281</v>
      </c>
      <c r="AH252" s="115" t="s">
        <v>33282</v>
      </c>
      <c r="AI252" s="115" t="s">
        <v>33283</v>
      </c>
      <c r="AJ252" s="115" t="s">
        <v>33282</v>
      </c>
      <c r="AK252" s="116">
        <v>9.2883708899999995</v>
      </c>
      <c r="AL252" s="116">
        <v>105.72196695949999</v>
      </c>
      <c r="AM252" s="115" t="s">
        <v>35978</v>
      </c>
      <c r="AN252" s="115" t="s">
        <v>23</v>
      </c>
      <c r="AO252" s="115" t="s">
        <v>33327</v>
      </c>
      <c r="AP252" s="115" t="s">
        <v>80</v>
      </c>
      <c r="AQ252" s="115" t="s">
        <v>23</v>
      </c>
      <c r="AR252" s="115" t="s">
        <v>23</v>
      </c>
      <c r="AS252" s="115" t="s">
        <v>23</v>
      </c>
      <c r="AT252" s="115" t="s">
        <v>1020</v>
      </c>
      <c r="AU252" s="115" t="s">
        <v>23</v>
      </c>
      <c r="AV252" s="115" t="s">
        <v>33452</v>
      </c>
      <c r="AW252" s="115" t="s">
        <v>23</v>
      </c>
      <c r="AX252" s="115" t="s">
        <v>33315</v>
      </c>
      <c r="AY252" s="115" t="s">
        <v>33316</v>
      </c>
      <c r="AZ252" s="115" t="s">
        <v>35938</v>
      </c>
      <c r="BA252" s="115" t="s">
        <v>1021</v>
      </c>
      <c r="BB252" s="115" t="s">
        <v>1021</v>
      </c>
      <c r="BC252" s="4">
        <f>SUMIFS('Doanh số khách hàng'!$F:$F,'Doanh số khách hàng'!$A:$A,DSKH!$D252)</f>
        <v>0</v>
      </c>
      <c r="BD252" t="str">
        <f>VLOOKUP($BC252,Master!$A:$D,4,1)</f>
        <v>F2</v>
      </c>
      <c r="BE252" t="str">
        <f t="shared" si="6"/>
        <v>GT</v>
      </c>
      <c r="BF252" t="str">
        <f t="shared" si="7"/>
        <v>Tỉnh Cà Mau-Phường Bạc Liêu</v>
      </c>
    </row>
    <row r="253" spans="1:58" x14ac:dyDescent="0.3">
      <c r="A253" s="114" t="s">
        <v>35979</v>
      </c>
      <c r="B253" s="115" t="s">
        <v>33266</v>
      </c>
      <c r="C253" s="115" t="s">
        <v>33267</v>
      </c>
      <c r="D253" s="115" t="s">
        <v>35980</v>
      </c>
      <c r="E253" s="115" t="s">
        <v>35981</v>
      </c>
      <c r="F253" s="115" t="s">
        <v>22</v>
      </c>
      <c r="G253" s="115" t="s">
        <v>35982</v>
      </c>
      <c r="H253" s="115" t="s">
        <v>35982</v>
      </c>
      <c r="I253" s="115" t="s">
        <v>23</v>
      </c>
      <c r="J253" s="115" t="s">
        <v>23</v>
      </c>
      <c r="K253" s="115" t="s">
        <v>35931</v>
      </c>
      <c r="L253" s="115" t="s">
        <v>23</v>
      </c>
      <c r="M253" s="115" t="s">
        <v>35983</v>
      </c>
      <c r="N253" s="115" t="s">
        <v>23</v>
      </c>
      <c r="O253" s="115" t="s">
        <v>23</v>
      </c>
      <c r="P253" s="115" t="s">
        <v>23</v>
      </c>
      <c r="Q253" s="115" t="s">
        <v>23</v>
      </c>
      <c r="R253" s="115" t="s">
        <v>23</v>
      </c>
      <c r="S253" s="115" t="s">
        <v>23</v>
      </c>
      <c r="T253" s="115" t="s">
        <v>23</v>
      </c>
      <c r="U253" s="115" t="s">
        <v>23</v>
      </c>
      <c r="V253" s="115" t="s">
        <v>23</v>
      </c>
      <c r="W253" s="115" t="s">
        <v>79</v>
      </c>
      <c r="X253" s="115" t="s">
        <v>23</v>
      </c>
      <c r="Y253" s="115" t="s">
        <v>23</v>
      </c>
      <c r="Z253" s="115" t="s">
        <v>23</v>
      </c>
      <c r="AA253" s="115" t="s">
        <v>23</v>
      </c>
      <c r="AB253" s="115" t="s">
        <v>35984</v>
      </c>
      <c r="AC253" s="115" t="s">
        <v>34389</v>
      </c>
      <c r="AD253" s="115" t="s">
        <v>34512</v>
      </c>
      <c r="AE253" s="115" t="s">
        <v>33338</v>
      </c>
      <c r="AF253" s="115" t="s">
        <v>33339</v>
      </c>
      <c r="AG253" s="115" t="s">
        <v>33281</v>
      </c>
      <c r="AH253" s="115" t="s">
        <v>33282</v>
      </c>
      <c r="AI253" s="115" t="s">
        <v>33283</v>
      </c>
      <c r="AJ253" s="115" t="s">
        <v>33282</v>
      </c>
      <c r="AK253" s="116">
        <v>9.2896444454000004</v>
      </c>
      <c r="AL253" s="116">
        <v>105.7219391316</v>
      </c>
      <c r="AM253" s="115" t="s">
        <v>35985</v>
      </c>
      <c r="AN253" s="115" t="s">
        <v>23</v>
      </c>
      <c r="AO253" s="115" t="s">
        <v>33327</v>
      </c>
      <c r="AP253" s="115" t="s">
        <v>80</v>
      </c>
      <c r="AQ253" s="115" t="s">
        <v>23</v>
      </c>
      <c r="AR253" s="115" t="s">
        <v>23</v>
      </c>
      <c r="AS253" s="115" t="s">
        <v>23</v>
      </c>
      <c r="AT253" s="115" t="s">
        <v>1020</v>
      </c>
      <c r="AU253" s="115" t="s">
        <v>23</v>
      </c>
      <c r="AV253" s="115" t="s">
        <v>33452</v>
      </c>
      <c r="AW253" s="115" t="s">
        <v>23</v>
      </c>
      <c r="AX253" s="115" t="s">
        <v>33315</v>
      </c>
      <c r="AY253" s="115" t="s">
        <v>33316</v>
      </c>
      <c r="AZ253" s="115" t="s">
        <v>35938</v>
      </c>
      <c r="BA253" s="115" t="s">
        <v>1021</v>
      </c>
      <c r="BB253" s="115" t="s">
        <v>1021</v>
      </c>
      <c r="BC253" s="4">
        <f>SUMIFS('Doanh số khách hàng'!$F:$F,'Doanh số khách hàng'!$A:$A,DSKH!$D253)</f>
        <v>0</v>
      </c>
      <c r="BD253" t="str">
        <f>VLOOKUP($BC253,Master!$A:$D,4,1)</f>
        <v>F2</v>
      </c>
      <c r="BE253" t="str">
        <f t="shared" si="6"/>
        <v>GT</v>
      </c>
      <c r="BF253" t="str">
        <f t="shared" si="7"/>
        <v>Tỉnh Cà Mau-Phường Bạc Liêu</v>
      </c>
    </row>
    <row r="254" spans="1:58" x14ac:dyDescent="0.3">
      <c r="A254" s="114" t="s">
        <v>35986</v>
      </c>
      <c r="B254" s="115" t="s">
        <v>33266</v>
      </c>
      <c r="C254" s="115" t="s">
        <v>33267</v>
      </c>
      <c r="D254" s="115" t="s">
        <v>22665</v>
      </c>
      <c r="E254" s="115" t="s">
        <v>35987</v>
      </c>
      <c r="F254" s="115" t="s">
        <v>22</v>
      </c>
      <c r="G254" s="115" t="s">
        <v>35988</v>
      </c>
      <c r="H254" s="115" t="s">
        <v>35989</v>
      </c>
      <c r="I254" s="115" t="s">
        <v>35990</v>
      </c>
      <c r="J254" s="115" t="s">
        <v>23</v>
      </c>
      <c r="K254" s="115" t="s">
        <v>35931</v>
      </c>
      <c r="L254" s="115" t="s">
        <v>23</v>
      </c>
      <c r="M254" s="115" t="s">
        <v>35991</v>
      </c>
      <c r="N254" s="115" t="s">
        <v>35992</v>
      </c>
      <c r="O254" s="115" t="s">
        <v>23</v>
      </c>
      <c r="P254" s="115" t="s">
        <v>35990</v>
      </c>
      <c r="Q254" s="115" t="s">
        <v>23</v>
      </c>
      <c r="R254" s="115" t="s">
        <v>23</v>
      </c>
      <c r="S254" s="115" t="s">
        <v>23</v>
      </c>
      <c r="T254" s="115" t="s">
        <v>23</v>
      </c>
      <c r="U254" s="115" t="s">
        <v>23</v>
      </c>
      <c r="V254" s="115" t="s">
        <v>23</v>
      </c>
      <c r="W254" s="115" t="s">
        <v>79</v>
      </c>
      <c r="X254" s="115" t="s">
        <v>23</v>
      </c>
      <c r="Y254" s="115" t="s">
        <v>23</v>
      </c>
      <c r="Z254" s="115" t="s">
        <v>23</v>
      </c>
      <c r="AA254" s="115" t="s">
        <v>23</v>
      </c>
      <c r="AB254" s="115" t="s">
        <v>35993</v>
      </c>
      <c r="AC254" s="115" t="s">
        <v>35624</v>
      </c>
      <c r="AD254" s="115" t="s">
        <v>35994</v>
      </c>
      <c r="AE254" s="115" t="s">
        <v>33364</v>
      </c>
      <c r="AF254" s="115" t="s">
        <v>33365</v>
      </c>
      <c r="AG254" s="115" t="s">
        <v>33281</v>
      </c>
      <c r="AH254" s="115" t="s">
        <v>33282</v>
      </c>
      <c r="AI254" s="115" t="s">
        <v>33283</v>
      </c>
      <c r="AJ254" s="115" t="s">
        <v>33282</v>
      </c>
      <c r="AK254" s="116">
        <v>9.3734350410000005</v>
      </c>
      <c r="AL254" s="116">
        <v>105.3927274</v>
      </c>
      <c r="AM254" s="115" t="s">
        <v>33366</v>
      </c>
      <c r="AN254" s="115" t="s">
        <v>23</v>
      </c>
      <c r="AO254" s="115" t="s">
        <v>33256</v>
      </c>
      <c r="AP254" s="115" t="s">
        <v>34460</v>
      </c>
      <c r="AQ254" s="115" t="s">
        <v>23</v>
      </c>
      <c r="AR254" s="115" t="s">
        <v>23</v>
      </c>
      <c r="AS254" s="115" t="s">
        <v>23</v>
      </c>
      <c r="AT254" s="115" t="s">
        <v>23</v>
      </c>
      <c r="AU254" s="115" t="s">
        <v>23</v>
      </c>
      <c r="AV254" s="115" t="s">
        <v>23</v>
      </c>
      <c r="AW254" s="115" t="s">
        <v>23</v>
      </c>
      <c r="AX254" s="115" t="s">
        <v>33299</v>
      </c>
      <c r="AY254" s="115" t="s">
        <v>33300</v>
      </c>
      <c r="AZ254" s="115" t="s">
        <v>35938</v>
      </c>
      <c r="BA254" s="115" t="s">
        <v>33302</v>
      </c>
      <c r="BB254" s="115" t="s">
        <v>33303</v>
      </c>
      <c r="BC254" s="4">
        <f>SUMIFS('Doanh số khách hàng'!$F:$F,'Doanh số khách hàng'!$A:$A,DSKH!$D254)</f>
        <v>0</v>
      </c>
      <c r="BD254" t="str">
        <f>VLOOKUP($BC254,Master!$A:$D,4,1)</f>
        <v>F2</v>
      </c>
      <c r="BE254" t="str">
        <f t="shared" si="6"/>
        <v>GT</v>
      </c>
      <c r="BF254" t="str">
        <f t="shared" si="7"/>
        <v>Tỉnh Cà Mau-Xã Vĩnh Phước</v>
      </c>
    </row>
    <row r="255" spans="1:58" x14ac:dyDescent="0.3">
      <c r="A255" s="114" t="s">
        <v>35995</v>
      </c>
      <c r="B255" s="115" t="s">
        <v>33266</v>
      </c>
      <c r="C255" s="115" t="s">
        <v>33267</v>
      </c>
      <c r="D255" s="115" t="s">
        <v>12688</v>
      </c>
      <c r="E255" s="115" t="s">
        <v>35996</v>
      </c>
      <c r="F255" s="115" t="s">
        <v>22</v>
      </c>
      <c r="G255" s="115" t="s">
        <v>35997</v>
      </c>
      <c r="H255" s="115" t="s">
        <v>35997</v>
      </c>
      <c r="I255" s="115" t="s">
        <v>35998</v>
      </c>
      <c r="J255" s="115" t="s">
        <v>23</v>
      </c>
      <c r="K255" s="115" t="s">
        <v>35931</v>
      </c>
      <c r="L255" s="115" t="s">
        <v>23</v>
      </c>
      <c r="M255" s="115" t="s">
        <v>35999</v>
      </c>
      <c r="N255" s="115" t="s">
        <v>36000</v>
      </c>
      <c r="O255" s="115" t="s">
        <v>23</v>
      </c>
      <c r="P255" s="115" t="s">
        <v>35998</v>
      </c>
      <c r="Q255" s="115" t="s">
        <v>23</v>
      </c>
      <c r="R255" s="115" t="s">
        <v>23</v>
      </c>
      <c r="S255" s="115" t="s">
        <v>23</v>
      </c>
      <c r="T255" s="115" t="s">
        <v>23</v>
      </c>
      <c r="U255" s="115" t="s">
        <v>23</v>
      </c>
      <c r="V255" s="115" t="s">
        <v>23</v>
      </c>
      <c r="W255" s="115" t="s">
        <v>79</v>
      </c>
      <c r="X255" s="115" t="s">
        <v>23</v>
      </c>
      <c r="Y255" s="115" t="s">
        <v>23</v>
      </c>
      <c r="Z255" s="115" t="s">
        <v>23</v>
      </c>
      <c r="AA255" s="115" t="s">
        <v>36001</v>
      </c>
      <c r="AB255" s="115" t="s">
        <v>36002</v>
      </c>
      <c r="AC255" s="115" t="s">
        <v>34559</v>
      </c>
      <c r="AD255" s="115" t="s">
        <v>36003</v>
      </c>
      <c r="AE255" s="115" t="s">
        <v>33364</v>
      </c>
      <c r="AF255" s="115" t="s">
        <v>33365</v>
      </c>
      <c r="AG255" s="115" t="s">
        <v>33281</v>
      </c>
      <c r="AH255" s="115" t="s">
        <v>33282</v>
      </c>
      <c r="AI255" s="115" t="s">
        <v>33283</v>
      </c>
      <c r="AJ255" s="115" t="s">
        <v>33282</v>
      </c>
      <c r="AK255" s="116">
        <v>9.3738264470000008</v>
      </c>
      <c r="AL255" s="116">
        <v>105.3932602</v>
      </c>
      <c r="AM255" s="115" t="s">
        <v>23</v>
      </c>
      <c r="AN255" s="115" t="s">
        <v>23</v>
      </c>
      <c r="AO255" s="115" t="s">
        <v>33256</v>
      </c>
      <c r="AP255" s="115" t="s">
        <v>80</v>
      </c>
      <c r="AQ255" s="115" t="s">
        <v>23</v>
      </c>
      <c r="AR255" s="115" t="s">
        <v>23</v>
      </c>
      <c r="AS255" s="115" t="s">
        <v>23</v>
      </c>
      <c r="AT255" s="115" t="s">
        <v>23</v>
      </c>
      <c r="AU255" s="115" t="s">
        <v>23</v>
      </c>
      <c r="AV255" s="115" t="s">
        <v>23</v>
      </c>
      <c r="AW255" s="115" t="s">
        <v>23</v>
      </c>
      <c r="AX255" s="115" t="s">
        <v>33299</v>
      </c>
      <c r="AY255" s="115" t="s">
        <v>33300</v>
      </c>
      <c r="AZ255" s="115" t="s">
        <v>35938</v>
      </c>
      <c r="BA255" s="115" t="s">
        <v>1021</v>
      </c>
      <c r="BB255" s="115" t="s">
        <v>1021</v>
      </c>
      <c r="BC255" s="4">
        <f>SUMIFS('Doanh số khách hàng'!$F:$F,'Doanh số khách hàng'!$A:$A,DSKH!$D255)</f>
        <v>1063333.3333333333</v>
      </c>
      <c r="BD255" t="str">
        <f>VLOOKUP($BC255,Master!$A:$D,4,1)</f>
        <v>F4</v>
      </c>
      <c r="BE255" t="str">
        <f t="shared" si="6"/>
        <v>GT</v>
      </c>
      <c r="BF255" t="str">
        <f t="shared" si="7"/>
        <v>Tỉnh Cà Mau-Xã Vĩnh Phước</v>
      </c>
    </row>
    <row r="256" spans="1:58" x14ac:dyDescent="0.3">
      <c r="A256" s="114" t="s">
        <v>36004</v>
      </c>
      <c r="B256" s="115" t="s">
        <v>33266</v>
      </c>
      <c r="C256" s="115" t="s">
        <v>33267</v>
      </c>
      <c r="D256" s="115" t="s">
        <v>9297</v>
      </c>
      <c r="E256" s="115" t="s">
        <v>36005</v>
      </c>
      <c r="F256" s="115" t="s">
        <v>22</v>
      </c>
      <c r="G256" s="115" t="s">
        <v>36006</v>
      </c>
      <c r="H256" s="115" t="s">
        <v>36006</v>
      </c>
      <c r="I256" s="115" t="s">
        <v>36007</v>
      </c>
      <c r="J256" s="115" t="s">
        <v>23</v>
      </c>
      <c r="K256" s="115" t="s">
        <v>35931</v>
      </c>
      <c r="L256" s="115" t="s">
        <v>23</v>
      </c>
      <c r="M256" s="115" t="s">
        <v>36008</v>
      </c>
      <c r="N256" s="115" t="s">
        <v>36009</v>
      </c>
      <c r="O256" s="115" t="s">
        <v>23</v>
      </c>
      <c r="P256" s="115" t="s">
        <v>36007</v>
      </c>
      <c r="Q256" s="115" t="s">
        <v>23</v>
      </c>
      <c r="R256" s="115" t="s">
        <v>23</v>
      </c>
      <c r="S256" s="115" t="s">
        <v>23</v>
      </c>
      <c r="T256" s="115" t="s">
        <v>23</v>
      </c>
      <c r="U256" s="115" t="s">
        <v>23</v>
      </c>
      <c r="V256" s="115" t="s">
        <v>23</v>
      </c>
      <c r="W256" s="115" t="s">
        <v>79</v>
      </c>
      <c r="X256" s="115" t="s">
        <v>23</v>
      </c>
      <c r="Y256" s="115" t="s">
        <v>23</v>
      </c>
      <c r="Z256" s="115" t="s">
        <v>23</v>
      </c>
      <c r="AA256" s="115" t="s">
        <v>36010</v>
      </c>
      <c r="AB256" s="115" t="s">
        <v>36011</v>
      </c>
      <c r="AC256" s="115" t="s">
        <v>36012</v>
      </c>
      <c r="AD256" s="115" t="s">
        <v>34512</v>
      </c>
      <c r="AE256" s="115" t="s">
        <v>33338</v>
      </c>
      <c r="AF256" s="115" t="s">
        <v>33339</v>
      </c>
      <c r="AG256" s="115" t="s">
        <v>33281</v>
      </c>
      <c r="AH256" s="115" t="s">
        <v>33282</v>
      </c>
      <c r="AI256" s="115" t="s">
        <v>33283</v>
      </c>
      <c r="AJ256" s="115" t="s">
        <v>33282</v>
      </c>
      <c r="AK256" s="116">
        <v>9.3029829149999994</v>
      </c>
      <c r="AL256" s="116">
        <v>105.72132259999999</v>
      </c>
      <c r="AM256" s="115" t="s">
        <v>36013</v>
      </c>
      <c r="AN256" s="115" t="s">
        <v>23</v>
      </c>
      <c r="AO256" s="115" t="s">
        <v>33256</v>
      </c>
      <c r="AP256" s="115" t="s">
        <v>80</v>
      </c>
      <c r="AQ256" s="115" t="s">
        <v>23</v>
      </c>
      <c r="AR256" s="115" t="s">
        <v>23</v>
      </c>
      <c r="AS256" s="115" t="s">
        <v>23</v>
      </c>
      <c r="AT256" s="115" t="s">
        <v>23</v>
      </c>
      <c r="AU256" s="115" t="s">
        <v>23</v>
      </c>
      <c r="AV256" s="115" t="s">
        <v>23</v>
      </c>
      <c r="AW256" s="115" t="s">
        <v>23</v>
      </c>
      <c r="AX256" s="115" t="s">
        <v>33315</v>
      </c>
      <c r="AY256" s="115" t="s">
        <v>33316</v>
      </c>
      <c r="AZ256" s="115" t="s">
        <v>35938</v>
      </c>
      <c r="BA256" s="115" t="s">
        <v>33302</v>
      </c>
      <c r="BB256" s="115" t="s">
        <v>33303</v>
      </c>
      <c r="BC256" s="4">
        <f>SUMIFS('Doanh số khách hàng'!$F:$F,'Doanh số khách hàng'!$A:$A,DSKH!$D256)</f>
        <v>6092673.333333333</v>
      </c>
      <c r="BD256" t="str">
        <f>VLOOKUP($BC256,Master!$A:$D,4,1)</f>
        <v>F4</v>
      </c>
      <c r="BE256" t="str">
        <f t="shared" si="6"/>
        <v>GT</v>
      </c>
      <c r="BF256" t="str">
        <f t="shared" si="7"/>
        <v>Tỉnh Cà Mau-Phường Bạc Liêu</v>
      </c>
    </row>
    <row r="257" spans="1:58" x14ac:dyDescent="0.3">
      <c r="A257" s="114" t="s">
        <v>36014</v>
      </c>
      <c r="B257" s="115" t="s">
        <v>33266</v>
      </c>
      <c r="C257" s="115" t="s">
        <v>33267</v>
      </c>
      <c r="D257" s="115" t="s">
        <v>36015</v>
      </c>
      <c r="E257" s="115" t="s">
        <v>36016</v>
      </c>
      <c r="F257" s="115" t="s">
        <v>22</v>
      </c>
      <c r="G257" s="115" t="s">
        <v>36017</v>
      </c>
      <c r="H257" s="115" t="s">
        <v>36018</v>
      </c>
      <c r="I257" s="115" t="s">
        <v>36019</v>
      </c>
      <c r="J257" s="115" t="s">
        <v>23</v>
      </c>
      <c r="K257" s="115" t="s">
        <v>35931</v>
      </c>
      <c r="L257" s="115" t="s">
        <v>23</v>
      </c>
      <c r="M257" s="115" t="s">
        <v>36020</v>
      </c>
      <c r="N257" s="115" t="s">
        <v>33975</v>
      </c>
      <c r="O257" s="115" t="s">
        <v>23</v>
      </c>
      <c r="P257" s="115" t="s">
        <v>36019</v>
      </c>
      <c r="Q257" s="115" t="s">
        <v>23</v>
      </c>
      <c r="R257" s="115" t="s">
        <v>23</v>
      </c>
      <c r="S257" s="115" t="s">
        <v>23</v>
      </c>
      <c r="T257" s="115" t="s">
        <v>23</v>
      </c>
      <c r="U257" s="115" t="s">
        <v>23</v>
      </c>
      <c r="V257" s="115" t="s">
        <v>23</v>
      </c>
      <c r="W257" s="115" t="s">
        <v>79</v>
      </c>
      <c r="X257" s="115" t="s">
        <v>23</v>
      </c>
      <c r="Y257" s="115" t="s">
        <v>23</v>
      </c>
      <c r="Z257" s="115" t="s">
        <v>23</v>
      </c>
      <c r="AA257" s="115" t="s">
        <v>36021</v>
      </c>
      <c r="AB257" s="115" t="s">
        <v>36022</v>
      </c>
      <c r="AC257" s="115" t="s">
        <v>36023</v>
      </c>
      <c r="AD257" s="115" t="s">
        <v>35010</v>
      </c>
      <c r="AE257" s="115" t="s">
        <v>33922</v>
      </c>
      <c r="AF257" s="115" t="s">
        <v>33923</v>
      </c>
      <c r="AG257" s="115" t="s">
        <v>33281</v>
      </c>
      <c r="AH257" s="115" t="s">
        <v>33282</v>
      </c>
      <c r="AI257" s="115" t="s">
        <v>33283</v>
      </c>
      <c r="AJ257" s="115" t="s">
        <v>33282</v>
      </c>
      <c r="AK257" s="116">
        <v>9.3705329069999994</v>
      </c>
      <c r="AL257" s="116">
        <v>105.7121602</v>
      </c>
      <c r="AM257" s="115" t="s">
        <v>36024</v>
      </c>
      <c r="AN257" s="115" t="s">
        <v>23</v>
      </c>
      <c r="AO257" s="115" t="s">
        <v>33256</v>
      </c>
      <c r="AP257" s="115" t="s">
        <v>80</v>
      </c>
      <c r="AQ257" s="115" t="s">
        <v>23</v>
      </c>
      <c r="AR257" s="115" t="s">
        <v>23</v>
      </c>
      <c r="AS257" s="115" t="s">
        <v>23</v>
      </c>
      <c r="AT257" s="115" t="s">
        <v>23</v>
      </c>
      <c r="AU257" s="115" t="s">
        <v>23</v>
      </c>
      <c r="AV257" s="115" t="s">
        <v>23</v>
      </c>
      <c r="AW257" s="115" t="s">
        <v>23</v>
      </c>
      <c r="AX257" s="115" t="s">
        <v>33315</v>
      </c>
      <c r="AY257" s="115" t="s">
        <v>33316</v>
      </c>
      <c r="AZ257" s="115" t="s">
        <v>35938</v>
      </c>
      <c r="BA257" s="115" t="s">
        <v>1021</v>
      </c>
      <c r="BB257" s="115" t="s">
        <v>1021</v>
      </c>
      <c r="BC257" s="4">
        <f>SUMIFS('Doanh số khách hàng'!$F:$F,'Doanh số khách hàng'!$A:$A,DSKH!$D257)</f>
        <v>0</v>
      </c>
      <c r="BD257" t="str">
        <f>VLOOKUP($BC257,Master!$A:$D,4,1)</f>
        <v>F2</v>
      </c>
      <c r="BE257" t="str">
        <f t="shared" si="6"/>
        <v>GT</v>
      </c>
      <c r="BF257" t="str">
        <f t="shared" si="7"/>
        <v>Tỉnh Cà Mau-Xã Vĩnh Lợi</v>
      </c>
    </row>
    <row r="258" spans="1:58" x14ac:dyDescent="0.3">
      <c r="A258" s="114" t="s">
        <v>36025</v>
      </c>
      <c r="B258" s="115" t="s">
        <v>33266</v>
      </c>
      <c r="C258" s="115" t="s">
        <v>33267</v>
      </c>
      <c r="D258" s="115" t="s">
        <v>22812</v>
      </c>
      <c r="E258" s="115" t="s">
        <v>36026</v>
      </c>
      <c r="F258" s="115" t="s">
        <v>22</v>
      </c>
      <c r="G258" s="115" t="s">
        <v>36027</v>
      </c>
      <c r="H258" s="115" t="s">
        <v>36027</v>
      </c>
      <c r="I258" s="115" t="s">
        <v>36028</v>
      </c>
      <c r="J258" s="115" t="s">
        <v>23</v>
      </c>
      <c r="K258" s="115" t="s">
        <v>35931</v>
      </c>
      <c r="L258" s="115" t="s">
        <v>23</v>
      </c>
      <c r="M258" s="115" t="s">
        <v>36029</v>
      </c>
      <c r="N258" s="115" t="s">
        <v>36030</v>
      </c>
      <c r="O258" s="115" t="s">
        <v>23</v>
      </c>
      <c r="P258" s="115" t="s">
        <v>36028</v>
      </c>
      <c r="Q258" s="115" t="s">
        <v>23</v>
      </c>
      <c r="R258" s="115" t="s">
        <v>23</v>
      </c>
      <c r="S258" s="115" t="s">
        <v>23</v>
      </c>
      <c r="T258" s="115" t="s">
        <v>23</v>
      </c>
      <c r="U258" s="115" t="s">
        <v>23</v>
      </c>
      <c r="V258" s="115" t="s">
        <v>23</v>
      </c>
      <c r="W258" s="115" t="s">
        <v>36031</v>
      </c>
      <c r="X258" s="115" t="s">
        <v>23</v>
      </c>
      <c r="Y258" s="115" t="s">
        <v>23</v>
      </c>
      <c r="Z258" s="115" t="s">
        <v>23</v>
      </c>
      <c r="AA258" s="115" t="s">
        <v>23</v>
      </c>
      <c r="AB258" s="115" t="s">
        <v>36032</v>
      </c>
      <c r="AC258" s="115" t="s">
        <v>34619</v>
      </c>
      <c r="AD258" s="115" t="s">
        <v>35010</v>
      </c>
      <c r="AE258" s="115" t="s">
        <v>33922</v>
      </c>
      <c r="AF258" s="115" t="s">
        <v>33923</v>
      </c>
      <c r="AG258" s="115" t="s">
        <v>33281</v>
      </c>
      <c r="AH258" s="115" t="s">
        <v>33282</v>
      </c>
      <c r="AI258" s="115" t="s">
        <v>33283</v>
      </c>
      <c r="AJ258" s="115" t="s">
        <v>33282</v>
      </c>
      <c r="AK258" s="116">
        <v>9.342839777</v>
      </c>
      <c r="AL258" s="116">
        <v>105.71509880000001</v>
      </c>
      <c r="AM258" s="115" t="s">
        <v>36033</v>
      </c>
      <c r="AN258" s="115" t="s">
        <v>23</v>
      </c>
      <c r="AO258" s="115" t="s">
        <v>33256</v>
      </c>
      <c r="AP258" s="115" t="s">
        <v>80</v>
      </c>
      <c r="AQ258" s="115" t="s">
        <v>23</v>
      </c>
      <c r="AR258" s="115" t="s">
        <v>23</v>
      </c>
      <c r="AS258" s="115" t="s">
        <v>23</v>
      </c>
      <c r="AT258" s="115" t="s">
        <v>23</v>
      </c>
      <c r="AU258" s="115" t="s">
        <v>23</v>
      </c>
      <c r="AV258" s="115" t="s">
        <v>23</v>
      </c>
      <c r="AW258" s="115" t="s">
        <v>23</v>
      </c>
      <c r="AX258" s="115" t="s">
        <v>33315</v>
      </c>
      <c r="AY258" s="115" t="s">
        <v>33316</v>
      </c>
      <c r="AZ258" s="115" t="s">
        <v>35938</v>
      </c>
      <c r="BA258" s="115" t="s">
        <v>33302</v>
      </c>
      <c r="BB258" s="115" t="s">
        <v>33303</v>
      </c>
      <c r="BC258" s="4">
        <f>SUMIFS('Doanh số khách hàng'!$F:$F,'Doanh số khách hàng'!$A:$A,DSKH!$D258)</f>
        <v>857666.66666666663</v>
      </c>
      <c r="BD258" t="str">
        <f>VLOOKUP($BC258,Master!$A:$D,4,1)</f>
        <v>F4</v>
      </c>
      <c r="BE258" t="str">
        <f t="shared" si="6"/>
        <v>GT</v>
      </c>
      <c r="BF258" t="str">
        <f t="shared" si="7"/>
        <v>Tỉnh Cà Mau-Xã Vĩnh Lợi</v>
      </c>
    </row>
    <row r="259" spans="1:58" x14ac:dyDescent="0.3">
      <c r="A259" s="114" t="s">
        <v>36034</v>
      </c>
      <c r="B259" s="115" t="s">
        <v>33266</v>
      </c>
      <c r="C259" s="115" t="s">
        <v>33267</v>
      </c>
      <c r="D259" s="115" t="s">
        <v>6189</v>
      </c>
      <c r="E259" s="115" t="s">
        <v>36035</v>
      </c>
      <c r="F259" s="115" t="s">
        <v>22</v>
      </c>
      <c r="G259" s="115" t="s">
        <v>36036</v>
      </c>
      <c r="H259" s="115" t="s">
        <v>36036</v>
      </c>
      <c r="I259" s="115" t="s">
        <v>36037</v>
      </c>
      <c r="J259" s="115" t="s">
        <v>23</v>
      </c>
      <c r="K259" s="115" t="s">
        <v>35931</v>
      </c>
      <c r="L259" s="115" t="s">
        <v>23</v>
      </c>
      <c r="M259" s="115" t="s">
        <v>36038</v>
      </c>
      <c r="N259" s="115" t="s">
        <v>36039</v>
      </c>
      <c r="O259" s="115" t="s">
        <v>23</v>
      </c>
      <c r="P259" s="115" t="s">
        <v>36037</v>
      </c>
      <c r="Q259" s="115" t="s">
        <v>23</v>
      </c>
      <c r="R259" s="115" t="s">
        <v>23</v>
      </c>
      <c r="S259" s="115" t="s">
        <v>23</v>
      </c>
      <c r="T259" s="115" t="s">
        <v>23</v>
      </c>
      <c r="U259" s="115" t="s">
        <v>23</v>
      </c>
      <c r="V259" s="115" t="s">
        <v>23</v>
      </c>
      <c r="W259" s="115" t="s">
        <v>79</v>
      </c>
      <c r="X259" s="115" t="s">
        <v>23</v>
      </c>
      <c r="Y259" s="115" t="s">
        <v>23</v>
      </c>
      <c r="Z259" s="115" t="s">
        <v>23</v>
      </c>
      <c r="AA259" s="115" t="s">
        <v>36040</v>
      </c>
      <c r="AB259" s="115" t="s">
        <v>36041</v>
      </c>
      <c r="AC259" s="115" t="s">
        <v>35473</v>
      </c>
      <c r="AD259" s="115" t="s">
        <v>34970</v>
      </c>
      <c r="AE259" s="115" t="s">
        <v>33338</v>
      </c>
      <c r="AF259" s="115" t="s">
        <v>33339</v>
      </c>
      <c r="AG259" s="115" t="s">
        <v>33281</v>
      </c>
      <c r="AH259" s="115" t="s">
        <v>33282</v>
      </c>
      <c r="AI259" s="115" t="s">
        <v>33283</v>
      </c>
      <c r="AJ259" s="115" t="s">
        <v>33282</v>
      </c>
      <c r="AK259" s="116">
        <v>9.3006096019999998</v>
      </c>
      <c r="AL259" s="116">
        <v>105.7284519</v>
      </c>
      <c r="AM259" s="115" t="s">
        <v>23</v>
      </c>
      <c r="AN259" s="115" t="s">
        <v>23</v>
      </c>
      <c r="AO259" s="115" t="s">
        <v>33256</v>
      </c>
      <c r="AP259" s="115" t="s">
        <v>34460</v>
      </c>
      <c r="AQ259" s="115" t="s">
        <v>23</v>
      </c>
      <c r="AR259" s="115" t="s">
        <v>23</v>
      </c>
      <c r="AS259" s="115" t="s">
        <v>23</v>
      </c>
      <c r="AT259" s="115" t="s">
        <v>23</v>
      </c>
      <c r="AU259" s="115" t="s">
        <v>23</v>
      </c>
      <c r="AV259" s="115" t="s">
        <v>23</v>
      </c>
      <c r="AW259" s="115" t="s">
        <v>23</v>
      </c>
      <c r="AX259" s="115" t="s">
        <v>33299</v>
      </c>
      <c r="AY259" s="115" t="s">
        <v>33300</v>
      </c>
      <c r="AZ259" s="115" t="s">
        <v>35938</v>
      </c>
      <c r="BA259" s="115" t="s">
        <v>33302</v>
      </c>
      <c r="BB259" s="115" t="s">
        <v>33303</v>
      </c>
      <c r="BC259" s="4">
        <f>SUMIFS('Doanh số khách hàng'!$F:$F,'Doanh số khách hàng'!$A:$A,DSKH!$D259)</f>
        <v>3217536.6666666665</v>
      </c>
      <c r="BD259" t="str">
        <f>VLOOKUP($BC259,Master!$A:$D,4,1)</f>
        <v>F4</v>
      </c>
      <c r="BE259" t="str">
        <f t="shared" si="6"/>
        <v>GT</v>
      </c>
      <c r="BF259" t="str">
        <f t="shared" si="7"/>
        <v>Tỉnh Cà Mau-Phường Bạc Liêu</v>
      </c>
    </row>
    <row r="260" spans="1:58" x14ac:dyDescent="0.3">
      <c r="A260" s="114" t="s">
        <v>36042</v>
      </c>
      <c r="B260" s="115" t="s">
        <v>33266</v>
      </c>
      <c r="C260" s="115" t="s">
        <v>33267</v>
      </c>
      <c r="D260" s="115" t="s">
        <v>36043</v>
      </c>
      <c r="E260" s="115" t="s">
        <v>36044</v>
      </c>
      <c r="F260" s="115" t="s">
        <v>22</v>
      </c>
      <c r="G260" s="115" t="s">
        <v>36045</v>
      </c>
      <c r="H260" s="115" t="s">
        <v>36045</v>
      </c>
      <c r="I260" s="115" t="s">
        <v>23</v>
      </c>
      <c r="J260" s="115" t="s">
        <v>23</v>
      </c>
      <c r="K260" s="115" t="s">
        <v>35931</v>
      </c>
      <c r="L260" s="115" t="s">
        <v>23</v>
      </c>
      <c r="M260" s="115" t="s">
        <v>36046</v>
      </c>
      <c r="N260" s="115" t="s">
        <v>35968</v>
      </c>
      <c r="O260" s="115" t="s">
        <v>23</v>
      </c>
      <c r="P260" s="115" t="s">
        <v>23</v>
      </c>
      <c r="Q260" s="115" t="s">
        <v>23</v>
      </c>
      <c r="R260" s="115" t="s">
        <v>23</v>
      </c>
      <c r="S260" s="115" t="s">
        <v>23</v>
      </c>
      <c r="T260" s="115" t="s">
        <v>23</v>
      </c>
      <c r="U260" s="115" t="s">
        <v>23</v>
      </c>
      <c r="V260" s="115" t="s">
        <v>23</v>
      </c>
      <c r="W260" s="115" t="s">
        <v>79</v>
      </c>
      <c r="X260" s="115" t="s">
        <v>23</v>
      </c>
      <c r="Y260" s="115" t="s">
        <v>23</v>
      </c>
      <c r="Z260" s="115" t="s">
        <v>23</v>
      </c>
      <c r="AA260" s="115" t="s">
        <v>36047</v>
      </c>
      <c r="AB260" s="115" t="s">
        <v>36048</v>
      </c>
      <c r="AC260" s="115" t="s">
        <v>36049</v>
      </c>
      <c r="AD260" s="115" t="s">
        <v>35031</v>
      </c>
      <c r="AE260" s="115" t="s">
        <v>33419</v>
      </c>
      <c r="AF260" s="115" t="s">
        <v>33420</v>
      </c>
      <c r="AG260" s="115" t="s">
        <v>33281</v>
      </c>
      <c r="AH260" s="115" t="s">
        <v>33282</v>
      </c>
      <c r="AI260" s="115" t="s">
        <v>33283</v>
      </c>
      <c r="AJ260" s="115" t="s">
        <v>33282</v>
      </c>
      <c r="AK260" s="116">
        <v>9.0267931730999997</v>
      </c>
      <c r="AL260" s="116">
        <v>105.41876971720001</v>
      </c>
      <c r="AM260" s="115" t="s">
        <v>35319</v>
      </c>
      <c r="AN260" s="115" t="s">
        <v>23</v>
      </c>
      <c r="AO260" s="115" t="s">
        <v>33327</v>
      </c>
      <c r="AP260" s="115" t="s">
        <v>33422</v>
      </c>
      <c r="AQ260" s="115" t="s">
        <v>23</v>
      </c>
      <c r="AR260" s="115" t="s">
        <v>81</v>
      </c>
      <c r="AS260" s="115" t="s">
        <v>23</v>
      </c>
      <c r="AT260" s="115" t="s">
        <v>23</v>
      </c>
      <c r="AU260" s="115" t="s">
        <v>33382</v>
      </c>
      <c r="AV260" s="115" t="s">
        <v>23</v>
      </c>
      <c r="AW260" s="115" t="s">
        <v>33257</v>
      </c>
      <c r="AX260" s="115" t="s">
        <v>33315</v>
      </c>
      <c r="AY260" s="115" t="s">
        <v>33316</v>
      </c>
      <c r="AZ260" s="115" t="s">
        <v>35938</v>
      </c>
      <c r="BA260" s="115" t="s">
        <v>1021</v>
      </c>
      <c r="BB260" s="115" t="s">
        <v>1021</v>
      </c>
      <c r="BC260" s="4">
        <f>SUMIFS('Doanh số khách hàng'!$F:$F,'Doanh số khách hàng'!$A:$A,DSKH!$D260)</f>
        <v>0</v>
      </c>
      <c r="BD260" t="str">
        <f>VLOOKUP($BC260,Master!$A:$D,4,1)</f>
        <v>F2</v>
      </c>
      <c r="BE260" t="str">
        <f t="shared" ref="BE260:BE323" si="8">TRIM(LEFT($AP260,FIND("-",$AP260,1)-1))</f>
        <v>GT</v>
      </c>
      <c r="BF260" t="str">
        <f t="shared" ref="BF260:BF323" si="9">AH260&amp;"-"&amp;AF260</f>
        <v>Tỉnh Cà Mau-Xã Gành Hào</v>
      </c>
    </row>
    <row r="261" spans="1:58" x14ac:dyDescent="0.3">
      <c r="A261" s="114" t="s">
        <v>36050</v>
      </c>
      <c r="B261" s="115" t="s">
        <v>33266</v>
      </c>
      <c r="C261" s="115" t="s">
        <v>33267</v>
      </c>
      <c r="D261" s="115" t="s">
        <v>36051</v>
      </c>
      <c r="E261" s="115" t="s">
        <v>36052</v>
      </c>
      <c r="F261" s="115" t="s">
        <v>22</v>
      </c>
      <c r="G261" s="115" t="s">
        <v>36053</v>
      </c>
      <c r="H261" s="115" t="s">
        <v>36053</v>
      </c>
      <c r="I261" s="115" t="s">
        <v>23</v>
      </c>
      <c r="J261" s="115" t="s">
        <v>23</v>
      </c>
      <c r="K261" s="115" t="s">
        <v>35931</v>
      </c>
      <c r="L261" s="115" t="s">
        <v>23</v>
      </c>
      <c r="M261" s="115" t="s">
        <v>36054</v>
      </c>
      <c r="N261" s="115" t="s">
        <v>36055</v>
      </c>
      <c r="O261" s="115" t="s">
        <v>23</v>
      </c>
      <c r="P261" s="115" t="s">
        <v>23</v>
      </c>
      <c r="Q261" s="115" t="s">
        <v>23</v>
      </c>
      <c r="R261" s="115" t="s">
        <v>23</v>
      </c>
      <c r="S261" s="115" t="s">
        <v>23</v>
      </c>
      <c r="T261" s="115" t="s">
        <v>23</v>
      </c>
      <c r="U261" s="115" t="s">
        <v>23</v>
      </c>
      <c r="V261" s="115" t="s">
        <v>23</v>
      </c>
      <c r="W261" s="115" t="s">
        <v>79</v>
      </c>
      <c r="X261" s="115" t="s">
        <v>23</v>
      </c>
      <c r="Y261" s="115" t="s">
        <v>23</v>
      </c>
      <c r="Z261" s="115" t="s">
        <v>23</v>
      </c>
      <c r="AA261" s="115" t="s">
        <v>36056</v>
      </c>
      <c r="AB261" s="115" t="s">
        <v>36057</v>
      </c>
      <c r="AC261" s="115" t="s">
        <v>33897</v>
      </c>
      <c r="AD261" s="115" t="s">
        <v>36058</v>
      </c>
      <c r="AE261" s="115" t="s">
        <v>33822</v>
      </c>
      <c r="AF261" s="115" t="s">
        <v>33823</v>
      </c>
      <c r="AG261" s="115" t="s">
        <v>33281</v>
      </c>
      <c r="AH261" s="115" t="s">
        <v>33282</v>
      </c>
      <c r="AI261" s="115" t="s">
        <v>33283</v>
      </c>
      <c r="AJ261" s="115" t="s">
        <v>33282</v>
      </c>
      <c r="AK261" s="116">
        <v>9.2511518168000002</v>
      </c>
      <c r="AL261" s="116">
        <v>105.51391864039999</v>
      </c>
      <c r="AM261" s="115" t="s">
        <v>36059</v>
      </c>
      <c r="AN261" s="115" t="s">
        <v>23</v>
      </c>
      <c r="AO261" s="115" t="s">
        <v>33327</v>
      </c>
      <c r="AP261" s="115" t="s">
        <v>34460</v>
      </c>
      <c r="AQ261" s="115" t="s">
        <v>23</v>
      </c>
      <c r="AR261" s="115" t="s">
        <v>81</v>
      </c>
      <c r="AS261" s="115" t="s">
        <v>23</v>
      </c>
      <c r="AT261" s="115" t="s">
        <v>1020</v>
      </c>
      <c r="AU261" s="115" t="s">
        <v>33382</v>
      </c>
      <c r="AV261" s="115" t="s">
        <v>33452</v>
      </c>
      <c r="AW261" s="115" t="s">
        <v>33257</v>
      </c>
      <c r="AX261" s="115" t="s">
        <v>33315</v>
      </c>
      <c r="AY261" s="115" t="s">
        <v>33316</v>
      </c>
      <c r="AZ261" s="115" t="s">
        <v>35938</v>
      </c>
      <c r="BA261" s="115" t="s">
        <v>1021</v>
      </c>
      <c r="BB261" s="115" t="s">
        <v>1021</v>
      </c>
      <c r="BC261" s="4">
        <f>SUMIFS('Doanh số khách hàng'!$F:$F,'Doanh số khách hàng'!$A:$A,DSKH!$D261)</f>
        <v>0</v>
      </c>
      <c r="BD261" t="str">
        <f>VLOOKUP($BC261,Master!$A:$D,4,1)</f>
        <v>F2</v>
      </c>
      <c r="BE261" t="str">
        <f t="shared" si="8"/>
        <v>GT</v>
      </c>
      <c r="BF261" t="str">
        <f t="shared" si="9"/>
        <v>Tỉnh Cà Mau-Phường Láng Tròn</v>
      </c>
    </row>
    <row r="262" spans="1:58" x14ac:dyDescent="0.3">
      <c r="A262" s="114" t="s">
        <v>36060</v>
      </c>
      <c r="B262" s="115" t="s">
        <v>33266</v>
      </c>
      <c r="C262" s="115" t="s">
        <v>33267</v>
      </c>
      <c r="D262" s="115" t="s">
        <v>16989</v>
      </c>
      <c r="E262" s="115" t="s">
        <v>36061</v>
      </c>
      <c r="F262" s="115" t="s">
        <v>22</v>
      </c>
      <c r="G262" s="115" t="s">
        <v>36062</v>
      </c>
      <c r="H262" s="115" t="s">
        <v>36062</v>
      </c>
      <c r="I262" s="115" t="s">
        <v>36063</v>
      </c>
      <c r="J262" s="115" t="s">
        <v>23</v>
      </c>
      <c r="K262" s="115" t="s">
        <v>35931</v>
      </c>
      <c r="L262" s="115" t="s">
        <v>23</v>
      </c>
      <c r="M262" s="115" t="s">
        <v>36064</v>
      </c>
      <c r="N262" s="115" t="s">
        <v>36065</v>
      </c>
      <c r="O262" s="115" t="s">
        <v>23</v>
      </c>
      <c r="P262" s="115" t="s">
        <v>36063</v>
      </c>
      <c r="Q262" s="115" t="s">
        <v>23</v>
      </c>
      <c r="R262" s="115" t="s">
        <v>23</v>
      </c>
      <c r="S262" s="115" t="s">
        <v>23</v>
      </c>
      <c r="T262" s="115" t="s">
        <v>23</v>
      </c>
      <c r="U262" s="115" t="s">
        <v>23</v>
      </c>
      <c r="V262" s="115" t="s">
        <v>23</v>
      </c>
      <c r="W262" s="115" t="s">
        <v>79</v>
      </c>
      <c r="X262" s="115" t="s">
        <v>23</v>
      </c>
      <c r="Y262" s="115" t="s">
        <v>23</v>
      </c>
      <c r="Z262" s="115" t="s">
        <v>23</v>
      </c>
      <c r="AA262" s="115" t="s">
        <v>23</v>
      </c>
      <c r="AB262" s="115" t="s">
        <v>36066</v>
      </c>
      <c r="AC262" s="115" t="s">
        <v>34481</v>
      </c>
      <c r="AD262" s="115" t="s">
        <v>35010</v>
      </c>
      <c r="AE262" s="115" t="s">
        <v>33501</v>
      </c>
      <c r="AF262" s="115" t="s">
        <v>33502</v>
      </c>
      <c r="AG262" s="115" t="s">
        <v>33281</v>
      </c>
      <c r="AH262" s="115" t="s">
        <v>33282</v>
      </c>
      <c r="AI262" s="115" t="s">
        <v>33283</v>
      </c>
      <c r="AJ262" s="115" t="s">
        <v>33282</v>
      </c>
      <c r="AK262" s="116">
        <v>9.2360892559999996</v>
      </c>
      <c r="AL262" s="116">
        <v>105.4579414</v>
      </c>
      <c r="AM262" s="115" t="s">
        <v>36067</v>
      </c>
      <c r="AN262" s="115" t="s">
        <v>23</v>
      </c>
      <c r="AO262" s="115" t="s">
        <v>33256</v>
      </c>
      <c r="AP262" s="115" t="s">
        <v>80</v>
      </c>
      <c r="AQ262" s="115" t="s">
        <v>23</v>
      </c>
      <c r="AR262" s="115" t="s">
        <v>23</v>
      </c>
      <c r="AS262" s="115" t="s">
        <v>23</v>
      </c>
      <c r="AT262" s="115" t="s">
        <v>23</v>
      </c>
      <c r="AU262" s="115" t="s">
        <v>23</v>
      </c>
      <c r="AV262" s="115" t="s">
        <v>23</v>
      </c>
      <c r="AW262" s="115" t="s">
        <v>23</v>
      </c>
      <c r="AX262" s="115" t="s">
        <v>33299</v>
      </c>
      <c r="AY262" s="115" t="s">
        <v>33300</v>
      </c>
      <c r="AZ262" s="115" t="s">
        <v>35938</v>
      </c>
      <c r="BA262" s="115" t="s">
        <v>33302</v>
      </c>
      <c r="BB262" s="115" t="s">
        <v>33303</v>
      </c>
      <c r="BC262" s="4">
        <f>SUMIFS('Doanh số khách hàng'!$F:$F,'Doanh số khách hàng'!$A:$A,DSKH!$D262)</f>
        <v>561276.66666666663</v>
      </c>
      <c r="BD262" t="str">
        <f>VLOOKUP($BC262,Master!$A:$D,4,1)</f>
        <v>F4</v>
      </c>
      <c r="BE262" t="str">
        <f t="shared" si="8"/>
        <v>GT</v>
      </c>
      <c r="BF262" t="str">
        <f t="shared" si="9"/>
        <v>Tỉnh Cà Mau-Phường Giá Rai</v>
      </c>
    </row>
    <row r="263" spans="1:58" x14ac:dyDescent="0.3">
      <c r="A263" s="114" t="s">
        <v>36068</v>
      </c>
      <c r="B263" s="115" t="s">
        <v>33266</v>
      </c>
      <c r="C263" s="115" t="s">
        <v>33267</v>
      </c>
      <c r="D263" s="115" t="s">
        <v>17163</v>
      </c>
      <c r="E263" s="115" t="s">
        <v>36069</v>
      </c>
      <c r="F263" s="115" t="s">
        <v>22</v>
      </c>
      <c r="G263" s="115" t="s">
        <v>36070</v>
      </c>
      <c r="H263" s="115" t="s">
        <v>36070</v>
      </c>
      <c r="I263" s="115" t="s">
        <v>36071</v>
      </c>
      <c r="J263" s="115" t="s">
        <v>23</v>
      </c>
      <c r="K263" s="115" t="s">
        <v>35931</v>
      </c>
      <c r="L263" s="115" t="s">
        <v>23</v>
      </c>
      <c r="M263" s="115" t="s">
        <v>36072</v>
      </c>
      <c r="N263" s="115" t="s">
        <v>36073</v>
      </c>
      <c r="O263" s="115" t="s">
        <v>23</v>
      </c>
      <c r="P263" s="115" t="s">
        <v>36074</v>
      </c>
      <c r="Q263" s="115" t="s">
        <v>23</v>
      </c>
      <c r="R263" s="115" t="s">
        <v>23</v>
      </c>
      <c r="S263" s="115" t="s">
        <v>23</v>
      </c>
      <c r="T263" s="115" t="s">
        <v>23</v>
      </c>
      <c r="U263" s="115" t="s">
        <v>23</v>
      </c>
      <c r="V263" s="115" t="s">
        <v>23</v>
      </c>
      <c r="W263" s="115" t="s">
        <v>79</v>
      </c>
      <c r="X263" s="115" t="s">
        <v>23</v>
      </c>
      <c r="Y263" s="115" t="s">
        <v>23</v>
      </c>
      <c r="Z263" s="115" t="s">
        <v>23</v>
      </c>
      <c r="AA263" s="115" t="s">
        <v>36075</v>
      </c>
      <c r="AB263" s="115" t="s">
        <v>36076</v>
      </c>
      <c r="AC263" s="115" t="s">
        <v>33897</v>
      </c>
      <c r="AD263" s="115" t="s">
        <v>36058</v>
      </c>
      <c r="AE263" s="115" t="s">
        <v>33822</v>
      </c>
      <c r="AF263" s="115" t="s">
        <v>33823</v>
      </c>
      <c r="AG263" s="115" t="s">
        <v>33281</v>
      </c>
      <c r="AH263" s="115" t="s">
        <v>33282</v>
      </c>
      <c r="AI263" s="115" t="s">
        <v>33283</v>
      </c>
      <c r="AJ263" s="115" t="s">
        <v>33282</v>
      </c>
      <c r="AK263" s="116">
        <v>9.2508895300000002</v>
      </c>
      <c r="AL263" s="116">
        <v>105.5131533</v>
      </c>
      <c r="AM263" s="115" t="s">
        <v>36077</v>
      </c>
      <c r="AN263" s="115" t="s">
        <v>23</v>
      </c>
      <c r="AO263" s="115" t="s">
        <v>23</v>
      </c>
      <c r="AP263" s="115" t="s">
        <v>34460</v>
      </c>
      <c r="AQ263" s="115" t="s">
        <v>23</v>
      </c>
      <c r="AR263" s="115" t="s">
        <v>23</v>
      </c>
      <c r="AS263" s="115" t="s">
        <v>23</v>
      </c>
      <c r="AT263" s="115" t="s">
        <v>23</v>
      </c>
      <c r="AU263" s="115" t="s">
        <v>23</v>
      </c>
      <c r="AV263" s="115" t="s">
        <v>23</v>
      </c>
      <c r="AW263" s="115" t="s">
        <v>23</v>
      </c>
      <c r="AX263" s="115" t="s">
        <v>33315</v>
      </c>
      <c r="AY263" s="115" t="s">
        <v>33316</v>
      </c>
      <c r="AZ263" s="115" t="s">
        <v>35938</v>
      </c>
      <c r="BA263" s="115" t="s">
        <v>33302</v>
      </c>
      <c r="BB263" s="115" t="s">
        <v>33303</v>
      </c>
      <c r="BC263" s="4">
        <f>SUMIFS('Doanh số khách hàng'!$F:$F,'Doanh số khách hàng'!$A:$A,DSKH!$D263)</f>
        <v>185640</v>
      </c>
      <c r="BD263" t="str">
        <f>VLOOKUP($BC263,Master!$A:$D,4,1)</f>
        <v>F2</v>
      </c>
      <c r="BE263" t="str">
        <f t="shared" si="8"/>
        <v>GT</v>
      </c>
      <c r="BF263" t="str">
        <f t="shared" si="9"/>
        <v>Tỉnh Cà Mau-Phường Láng Tròn</v>
      </c>
    </row>
    <row r="264" spans="1:58" x14ac:dyDescent="0.3">
      <c r="A264" s="114" t="s">
        <v>36078</v>
      </c>
      <c r="B264" s="115" t="s">
        <v>33266</v>
      </c>
      <c r="C264" s="115" t="s">
        <v>33267</v>
      </c>
      <c r="D264" s="115" t="s">
        <v>4156</v>
      </c>
      <c r="E264" s="115" t="s">
        <v>36079</v>
      </c>
      <c r="F264" s="115" t="s">
        <v>22</v>
      </c>
      <c r="G264" s="115" t="s">
        <v>36080</v>
      </c>
      <c r="H264" s="115" t="s">
        <v>36080</v>
      </c>
      <c r="I264" s="115" t="s">
        <v>36081</v>
      </c>
      <c r="J264" s="115" t="s">
        <v>23</v>
      </c>
      <c r="K264" s="115" t="s">
        <v>35931</v>
      </c>
      <c r="L264" s="115" t="s">
        <v>23</v>
      </c>
      <c r="M264" s="115" t="s">
        <v>36082</v>
      </c>
      <c r="N264" s="115" t="s">
        <v>36083</v>
      </c>
      <c r="O264" s="115" t="s">
        <v>23</v>
      </c>
      <c r="P264" s="115" t="s">
        <v>36081</v>
      </c>
      <c r="Q264" s="115" t="s">
        <v>23</v>
      </c>
      <c r="R264" s="115" t="s">
        <v>23</v>
      </c>
      <c r="S264" s="115" t="s">
        <v>23</v>
      </c>
      <c r="T264" s="115" t="s">
        <v>23</v>
      </c>
      <c r="U264" s="115" t="s">
        <v>23</v>
      </c>
      <c r="V264" s="115" t="s">
        <v>23</v>
      </c>
      <c r="W264" s="115" t="s">
        <v>79</v>
      </c>
      <c r="X264" s="115" t="s">
        <v>23</v>
      </c>
      <c r="Y264" s="115" t="s">
        <v>23</v>
      </c>
      <c r="Z264" s="115" t="s">
        <v>23</v>
      </c>
      <c r="AA264" s="115" t="s">
        <v>36084</v>
      </c>
      <c r="AB264" s="115" t="s">
        <v>36085</v>
      </c>
      <c r="AC264" s="115" t="s">
        <v>33743</v>
      </c>
      <c r="AD264" s="115" t="s">
        <v>36086</v>
      </c>
      <c r="AE264" s="115" t="s">
        <v>33501</v>
      </c>
      <c r="AF264" s="115" t="s">
        <v>33502</v>
      </c>
      <c r="AG264" s="115" t="s">
        <v>33281</v>
      </c>
      <c r="AH264" s="115" t="s">
        <v>33282</v>
      </c>
      <c r="AI264" s="115" t="s">
        <v>33283</v>
      </c>
      <c r="AJ264" s="115" t="s">
        <v>33282</v>
      </c>
      <c r="AK264" s="116">
        <v>9.2277083690000001</v>
      </c>
      <c r="AL264" s="116">
        <v>105.4164054</v>
      </c>
      <c r="AM264" s="115" t="s">
        <v>33745</v>
      </c>
      <c r="AN264" s="115" t="s">
        <v>23</v>
      </c>
      <c r="AO264" s="115" t="s">
        <v>33256</v>
      </c>
      <c r="AP264" s="115" t="s">
        <v>34460</v>
      </c>
      <c r="AQ264" s="115" t="s">
        <v>23</v>
      </c>
      <c r="AR264" s="115" t="s">
        <v>23</v>
      </c>
      <c r="AS264" s="115" t="s">
        <v>23</v>
      </c>
      <c r="AT264" s="115" t="s">
        <v>23</v>
      </c>
      <c r="AU264" s="115" t="s">
        <v>23</v>
      </c>
      <c r="AV264" s="115" t="s">
        <v>23</v>
      </c>
      <c r="AW264" s="115" t="s">
        <v>23</v>
      </c>
      <c r="AX264" s="115" t="s">
        <v>33299</v>
      </c>
      <c r="AY264" s="115" t="s">
        <v>33300</v>
      </c>
      <c r="AZ264" s="115" t="s">
        <v>35938</v>
      </c>
      <c r="BA264" s="115" t="s">
        <v>33302</v>
      </c>
      <c r="BB264" s="115" t="s">
        <v>33303</v>
      </c>
      <c r="BC264" s="4">
        <f>SUMIFS('Doanh số khách hàng'!$F:$F,'Doanh số khách hàng'!$A:$A,DSKH!$D264)</f>
        <v>350230</v>
      </c>
      <c r="BD264" t="str">
        <f>VLOOKUP($BC264,Master!$A:$D,4,1)</f>
        <v>F2</v>
      </c>
      <c r="BE264" t="str">
        <f t="shared" si="8"/>
        <v>GT</v>
      </c>
      <c r="BF264" t="str">
        <f t="shared" si="9"/>
        <v>Tỉnh Cà Mau-Phường Giá Rai</v>
      </c>
    </row>
    <row r="265" spans="1:58" x14ac:dyDescent="0.3">
      <c r="A265" s="114" t="s">
        <v>36087</v>
      </c>
      <c r="B265" s="115" t="s">
        <v>33266</v>
      </c>
      <c r="C265" s="115" t="s">
        <v>33267</v>
      </c>
      <c r="D265" s="115" t="s">
        <v>36088</v>
      </c>
      <c r="E265" s="115" t="s">
        <v>36089</v>
      </c>
      <c r="F265" s="115" t="s">
        <v>22</v>
      </c>
      <c r="G265" s="115" t="s">
        <v>36090</v>
      </c>
      <c r="H265" s="115" t="s">
        <v>36090</v>
      </c>
      <c r="I265" s="115" t="s">
        <v>36091</v>
      </c>
      <c r="J265" s="115" t="s">
        <v>23</v>
      </c>
      <c r="K265" s="115" t="s">
        <v>35931</v>
      </c>
      <c r="L265" s="115" t="s">
        <v>23</v>
      </c>
      <c r="M265" s="115" t="s">
        <v>36092</v>
      </c>
      <c r="N265" s="115" t="s">
        <v>35968</v>
      </c>
      <c r="O265" s="115" t="s">
        <v>23</v>
      </c>
      <c r="P265" s="115" t="s">
        <v>36093</v>
      </c>
      <c r="Q265" s="115" t="s">
        <v>23</v>
      </c>
      <c r="R265" s="115" t="s">
        <v>23</v>
      </c>
      <c r="S265" s="115" t="s">
        <v>23</v>
      </c>
      <c r="T265" s="115" t="s">
        <v>23</v>
      </c>
      <c r="U265" s="115" t="s">
        <v>23</v>
      </c>
      <c r="V265" s="115" t="s">
        <v>23</v>
      </c>
      <c r="W265" s="115" t="s">
        <v>79</v>
      </c>
      <c r="X265" s="115" t="s">
        <v>23</v>
      </c>
      <c r="Y265" s="115" t="s">
        <v>23</v>
      </c>
      <c r="Z265" s="115" t="s">
        <v>23</v>
      </c>
      <c r="AA265" s="115" t="s">
        <v>36094</v>
      </c>
      <c r="AB265" s="115" t="s">
        <v>36095</v>
      </c>
      <c r="AC265" s="115" t="s">
        <v>35009</v>
      </c>
      <c r="AD265" s="115" t="s">
        <v>36096</v>
      </c>
      <c r="AE265" s="115" t="s">
        <v>33501</v>
      </c>
      <c r="AF265" s="115" t="s">
        <v>33502</v>
      </c>
      <c r="AG265" s="115" t="s">
        <v>33281</v>
      </c>
      <c r="AH265" s="115" t="s">
        <v>33282</v>
      </c>
      <c r="AI265" s="115" t="s">
        <v>33283</v>
      </c>
      <c r="AJ265" s="115" t="s">
        <v>33282</v>
      </c>
      <c r="AK265" s="116">
        <v>9.2298743860000005</v>
      </c>
      <c r="AL265" s="116">
        <v>105.41889329999999</v>
      </c>
      <c r="AM265" s="115" t="s">
        <v>33745</v>
      </c>
      <c r="AN265" s="115" t="s">
        <v>23</v>
      </c>
      <c r="AO265" s="115" t="s">
        <v>23</v>
      </c>
      <c r="AP265" s="115" t="s">
        <v>80</v>
      </c>
      <c r="AQ265" s="115" t="s">
        <v>23</v>
      </c>
      <c r="AR265" s="115" t="s">
        <v>23</v>
      </c>
      <c r="AS265" s="115" t="s">
        <v>23</v>
      </c>
      <c r="AT265" s="115" t="s">
        <v>23</v>
      </c>
      <c r="AU265" s="115" t="s">
        <v>23</v>
      </c>
      <c r="AV265" s="115" t="s">
        <v>23</v>
      </c>
      <c r="AW265" s="115" t="s">
        <v>23</v>
      </c>
      <c r="AX265" s="115" t="s">
        <v>33299</v>
      </c>
      <c r="AY265" s="115" t="s">
        <v>33300</v>
      </c>
      <c r="AZ265" s="115" t="s">
        <v>35938</v>
      </c>
      <c r="BA265" s="115" t="s">
        <v>33302</v>
      </c>
      <c r="BB265" s="115" t="s">
        <v>33303</v>
      </c>
      <c r="BC265" s="4">
        <f>SUMIFS('Doanh số khách hàng'!$F:$F,'Doanh số khách hàng'!$A:$A,DSKH!$D265)</f>
        <v>0</v>
      </c>
      <c r="BD265" t="str">
        <f>VLOOKUP($BC265,Master!$A:$D,4,1)</f>
        <v>F2</v>
      </c>
      <c r="BE265" t="str">
        <f t="shared" si="8"/>
        <v>GT</v>
      </c>
      <c r="BF265" t="str">
        <f t="shared" si="9"/>
        <v>Tỉnh Cà Mau-Phường Giá Rai</v>
      </c>
    </row>
    <row r="266" spans="1:58" x14ac:dyDescent="0.3">
      <c r="A266" s="114" t="s">
        <v>36097</v>
      </c>
      <c r="B266" s="115" t="s">
        <v>33266</v>
      </c>
      <c r="C266" s="115" t="s">
        <v>33267</v>
      </c>
      <c r="D266" s="115" t="s">
        <v>36098</v>
      </c>
      <c r="E266" s="115" t="s">
        <v>36099</v>
      </c>
      <c r="F266" s="115" t="s">
        <v>22</v>
      </c>
      <c r="G266" s="115" t="s">
        <v>36100</v>
      </c>
      <c r="H266" s="115" t="s">
        <v>36100</v>
      </c>
      <c r="I266" s="115" t="s">
        <v>36101</v>
      </c>
      <c r="J266" s="115" t="s">
        <v>23</v>
      </c>
      <c r="K266" s="115" t="s">
        <v>35931</v>
      </c>
      <c r="L266" s="115" t="s">
        <v>23</v>
      </c>
      <c r="M266" s="115" t="s">
        <v>36102</v>
      </c>
      <c r="N266" s="115" t="s">
        <v>36103</v>
      </c>
      <c r="O266" s="115" t="s">
        <v>23</v>
      </c>
      <c r="P266" s="115" t="s">
        <v>36101</v>
      </c>
      <c r="Q266" s="115" t="s">
        <v>23</v>
      </c>
      <c r="R266" s="115" t="s">
        <v>23</v>
      </c>
      <c r="S266" s="115" t="s">
        <v>23</v>
      </c>
      <c r="T266" s="115" t="s">
        <v>23</v>
      </c>
      <c r="U266" s="115" t="s">
        <v>23</v>
      </c>
      <c r="V266" s="115" t="s">
        <v>23</v>
      </c>
      <c r="W266" s="115" t="s">
        <v>79</v>
      </c>
      <c r="X266" s="115" t="s">
        <v>23</v>
      </c>
      <c r="Y266" s="115" t="s">
        <v>23</v>
      </c>
      <c r="Z266" s="115" t="s">
        <v>23</v>
      </c>
      <c r="AA266" s="115" t="s">
        <v>36104</v>
      </c>
      <c r="AB266" s="115" t="s">
        <v>36085</v>
      </c>
      <c r="AC266" s="115" t="s">
        <v>33743</v>
      </c>
      <c r="AD266" s="115" t="s">
        <v>36086</v>
      </c>
      <c r="AE266" s="115" t="s">
        <v>33501</v>
      </c>
      <c r="AF266" s="115" t="s">
        <v>33502</v>
      </c>
      <c r="AG266" s="115" t="s">
        <v>33281</v>
      </c>
      <c r="AH266" s="115" t="s">
        <v>33282</v>
      </c>
      <c r="AI266" s="115" t="s">
        <v>33283</v>
      </c>
      <c r="AJ266" s="115" t="s">
        <v>33282</v>
      </c>
      <c r="AK266" s="116">
        <v>9.2277833420000004</v>
      </c>
      <c r="AL266" s="116">
        <v>105.41416599999999</v>
      </c>
      <c r="AM266" s="115" t="s">
        <v>33745</v>
      </c>
      <c r="AN266" s="115" t="s">
        <v>23</v>
      </c>
      <c r="AO266" s="115" t="s">
        <v>33256</v>
      </c>
      <c r="AP266" s="115" t="s">
        <v>34460</v>
      </c>
      <c r="AQ266" s="115" t="s">
        <v>23</v>
      </c>
      <c r="AR266" s="115" t="s">
        <v>23</v>
      </c>
      <c r="AS266" s="115" t="s">
        <v>23</v>
      </c>
      <c r="AT266" s="115" t="s">
        <v>23</v>
      </c>
      <c r="AU266" s="115" t="s">
        <v>23</v>
      </c>
      <c r="AV266" s="115" t="s">
        <v>23</v>
      </c>
      <c r="AW266" s="115" t="s">
        <v>23</v>
      </c>
      <c r="AX266" s="115" t="s">
        <v>33299</v>
      </c>
      <c r="AY266" s="115" t="s">
        <v>33300</v>
      </c>
      <c r="AZ266" s="115" t="s">
        <v>35938</v>
      </c>
      <c r="BA266" s="115" t="s">
        <v>33302</v>
      </c>
      <c r="BB266" s="115" t="s">
        <v>33303</v>
      </c>
      <c r="BC266" s="4">
        <f>SUMIFS('Doanh số khách hàng'!$F:$F,'Doanh số khách hàng'!$A:$A,DSKH!$D266)</f>
        <v>0</v>
      </c>
      <c r="BD266" t="str">
        <f>VLOOKUP($BC266,Master!$A:$D,4,1)</f>
        <v>F2</v>
      </c>
      <c r="BE266" t="str">
        <f t="shared" si="8"/>
        <v>GT</v>
      </c>
      <c r="BF266" t="str">
        <f t="shared" si="9"/>
        <v>Tỉnh Cà Mau-Phường Giá Rai</v>
      </c>
    </row>
    <row r="267" spans="1:58" x14ac:dyDescent="0.3">
      <c r="A267" s="114" t="s">
        <v>36105</v>
      </c>
      <c r="B267" s="115" t="s">
        <v>33266</v>
      </c>
      <c r="C267" s="115" t="s">
        <v>33267</v>
      </c>
      <c r="D267" s="115" t="s">
        <v>36106</v>
      </c>
      <c r="E267" s="115" t="s">
        <v>36107</v>
      </c>
      <c r="F267" s="115" t="s">
        <v>22</v>
      </c>
      <c r="G267" s="115" t="s">
        <v>36108</v>
      </c>
      <c r="H267" s="115" t="s">
        <v>36108</v>
      </c>
      <c r="I267" s="115" t="s">
        <v>36109</v>
      </c>
      <c r="J267" s="115" t="s">
        <v>23</v>
      </c>
      <c r="K267" s="115" t="s">
        <v>35931</v>
      </c>
      <c r="L267" s="115" t="s">
        <v>23</v>
      </c>
      <c r="M267" s="115" t="s">
        <v>36110</v>
      </c>
      <c r="N267" s="115" t="s">
        <v>36111</v>
      </c>
      <c r="O267" s="115" t="s">
        <v>23</v>
      </c>
      <c r="P267" s="115" t="s">
        <v>23</v>
      </c>
      <c r="Q267" s="115" t="s">
        <v>23</v>
      </c>
      <c r="R267" s="115" t="s">
        <v>23</v>
      </c>
      <c r="S267" s="115" t="s">
        <v>23</v>
      </c>
      <c r="T267" s="115" t="s">
        <v>23</v>
      </c>
      <c r="U267" s="115" t="s">
        <v>23</v>
      </c>
      <c r="V267" s="115" t="s">
        <v>23</v>
      </c>
      <c r="W267" s="115" t="s">
        <v>79</v>
      </c>
      <c r="X267" s="115" t="s">
        <v>23</v>
      </c>
      <c r="Y267" s="115" t="s">
        <v>23</v>
      </c>
      <c r="Z267" s="115" t="s">
        <v>23</v>
      </c>
      <c r="AA267" s="115" t="s">
        <v>36112</v>
      </c>
      <c r="AB267" s="115" t="s">
        <v>36113</v>
      </c>
      <c r="AC267" s="115" t="s">
        <v>33709</v>
      </c>
      <c r="AD267" s="115" t="s">
        <v>33846</v>
      </c>
      <c r="AE267" s="115" t="s">
        <v>33338</v>
      </c>
      <c r="AF267" s="115" t="s">
        <v>33339</v>
      </c>
      <c r="AG267" s="115" t="s">
        <v>33281</v>
      </c>
      <c r="AH267" s="115" t="s">
        <v>33282</v>
      </c>
      <c r="AI267" s="115" t="s">
        <v>33283</v>
      </c>
      <c r="AJ267" s="115" t="s">
        <v>33282</v>
      </c>
      <c r="AK267" s="116">
        <v>9.2878932719999998</v>
      </c>
      <c r="AL267" s="116">
        <v>105.72335</v>
      </c>
      <c r="AM267" s="115" t="s">
        <v>36114</v>
      </c>
      <c r="AN267" s="115" t="s">
        <v>23</v>
      </c>
      <c r="AO267" s="115" t="s">
        <v>23</v>
      </c>
      <c r="AP267" s="115" t="s">
        <v>34460</v>
      </c>
      <c r="AQ267" s="115" t="s">
        <v>23</v>
      </c>
      <c r="AR267" s="115" t="s">
        <v>23</v>
      </c>
      <c r="AS267" s="115" t="s">
        <v>23</v>
      </c>
      <c r="AT267" s="115" t="s">
        <v>23</v>
      </c>
      <c r="AU267" s="115" t="s">
        <v>23</v>
      </c>
      <c r="AV267" s="115" t="s">
        <v>23</v>
      </c>
      <c r="AW267" s="115" t="s">
        <v>23</v>
      </c>
      <c r="AX267" s="115" t="s">
        <v>33299</v>
      </c>
      <c r="AY267" s="115" t="s">
        <v>33300</v>
      </c>
      <c r="AZ267" s="115" t="s">
        <v>35938</v>
      </c>
      <c r="BA267" s="115" t="s">
        <v>33302</v>
      </c>
      <c r="BB267" s="115" t="s">
        <v>33303</v>
      </c>
      <c r="BC267" s="4">
        <f>SUMIFS('Doanh số khách hàng'!$F:$F,'Doanh số khách hàng'!$A:$A,DSKH!$D267)</f>
        <v>0</v>
      </c>
      <c r="BD267" t="str">
        <f>VLOOKUP($BC267,Master!$A:$D,4,1)</f>
        <v>F2</v>
      </c>
      <c r="BE267" t="str">
        <f t="shared" si="8"/>
        <v>GT</v>
      </c>
      <c r="BF267" t="str">
        <f t="shared" si="9"/>
        <v>Tỉnh Cà Mau-Phường Bạc Liêu</v>
      </c>
    </row>
    <row r="268" spans="1:58" x14ac:dyDescent="0.3">
      <c r="A268" s="114" t="s">
        <v>36115</v>
      </c>
      <c r="B268" s="115" t="s">
        <v>33266</v>
      </c>
      <c r="C268" s="115" t="s">
        <v>33267</v>
      </c>
      <c r="D268" s="115" t="s">
        <v>36116</v>
      </c>
      <c r="E268" s="115" t="s">
        <v>36117</v>
      </c>
      <c r="F268" s="115" t="s">
        <v>22</v>
      </c>
      <c r="G268" s="115" t="s">
        <v>36118</v>
      </c>
      <c r="H268" s="115" t="s">
        <v>36118</v>
      </c>
      <c r="I268" s="115" t="s">
        <v>23</v>
      </c>
      <c r="J268" s="115" t="s">
        <v>23</v>
      </c>
      <c r="K268" s="115" t="s">
        <v>35931</v>
      </c>
      <c r="L268" s="115" t="s">
        <v>23</v>
      </c>
      <c r="M268" s="115" t="s">
        <v>36119</v>
      </c>
      <c r="N268" s="115" t="s">
        <v>36120</v>
      </c>
      <c r="O268" s="115" t="s">
        <v>23</v>
      </c>
      <c r="P268" s="115" t="s">
        <v>23</v>
      </c>
      <c r="Q268" s="115" t="s">
        <v>23</v>
      </c>
      <c r="R268" s="115" t="s">
        <v>23</v>
      </c>
      <c r="S268" s="115" t="s">
        <v>23</v>
      </c>
      <c r="T268" s="115" t="s">
        <v>23</v>
      </c>
      <c r="U268" s="115" t="s">
        <v>23</v>
      </c>
      <c r="V268" s="115" t="s">
        <v>23</v>
      </c>
      <c r="W268" s="115" t="s">
        <v>79</v>
      </c>
      <c r="X268" s="115" t="s">
        <v>23</v>
      </c>
      <c r="Y268" s="115" t="s">
        <v>23</v>
      </c>
      <c r="Z268" s="115" t="s">
        <v>23</v>
      </c>
      <c r="AA268" s="115" t="s">
        <v>36121</v>
      </c>
      <c r="AB268" s="115" t="s">
        <v>36122</v>
      </c>
      <c r="AC268" s="115" t="s">
        <v>36123</v>
      </c>
      <c r="AD268" s="115" t="s">
        <v>33278</v>
      </c>
      <c r="AE268" s="115" t="s">
        <v>33312</v>
      </c>
      <c r="AF268" s="115" t="s">
        <v>33313</v>
      </c>
      <c r="AG268" s="115" t="s">
        <v>33281</v>
      </c>
      <c r="AH268" s="115" t="s">
        <v>33282</v>
      </c>
      <c r="AI268" s="115" t="s">
        <v>33283</v>
      </c>
      <c r="AJ268" s="115" t="s">
        <v>33282</v>
      </c>
      <c r="AK268" s="116">
        <v>9.2860259195000001</v>
      </c>
      <c r="AL268" s="116">
        <v>105.64784323569999</v>
      </c>
      <c r="AM268" s="115" t="s">
        <v>36124</v>
      </c>
      <c r="AN268" s="115" t="s">
        <v>23</v>
      </c>
      <c r="AO268" s="115" t="s">
        <v>33327</v>
      </c>
      <c r="AP268" s="115" t="s">
        <v>80</v>
      </c>
      <c r="AQ268" s="115" t="s">
        <v>23</v>
      </c>
      <c r="AR268" s="115" t="s">
        <v>81</v>
      </c>
      <c r="AS268" s="115" t="s">
        <v>23</v>
      </c>
      <c r="AT268" s="115" t="s">
        <v>1020</v>
      </c>
      <c r="AU268" s="115" t="s">
        <v>33382</v>
      </c>
      <c r="AV268" s="115" t="s">
        <v>23</v>
      </c>
      <c r="AW268" s="115" t="s">
        <v>33257</v>
      </c>
      <c r="AX268" s="115" t="s">
        <v>33315</v>
      </c>
      <c r="AY268" s="115" t="s">
        <v>33316</v>
      </c>
      <c r="AZ268" s="115" t="s">
        <v>35938</v>
      </c>
      <c r="BA268" s="115" t="s">
        <v>1021</v>
      </c>
      <c r="BB268" s="115" t="s">
        <v>1021</v>
      </c>
      <c r="BC268" s="4">
        <f>SUMIFS('Doanh số khách hàng'!$F:$F,'Doanh số khách hàng'!$A:$A,DSKH!$D268)</f>
        <v>0</v>
      </c>
      <c r="BD268" t="str">
        <f>VLOOKUP($BC268,Master!$A:$D,4,1)</f>
        <v>F2</v>
      </c>
      <c r="BE268" t="str">
        <f t="shared" si="8"/>
        <v>GT</v>
      </c>
      <c r="BF268" t="str">
        <f t="shared" si="9"/>
        <v>Tỉnh Cà Mau-Xã Hòa Bình</v>
      </c>
    </row>
    <row r="269" spans="1:58" x14ac:dyDescent="0.3">
      <c r="A269" s="114" t="s">
        <v>36125</v>
      </c>
      <c r="B269" s="115" t="s">
        <v>33266</v>
      </c>
      <c r="C269" s="115" t="s">
        <v>33267</v>
      </c>
      <c r="D269" s="115" t="s">
        <v>36126</v>
      </c>
      <c r="E269" s="115" t="s">
        <v>36127</v>
      </c>
      <c r="F269" s="115" t="s">
        <v>22</v>
      </c>
      <c r="G269" s="115" t="s">
        <v>36128</v>
      </c>
      <c r="H269" s="115" t="s">
        <v>36128</v>
      </c>
      <c r="I269" s="115" t="s">
        <v>23</v>
      </c>
      <c r="J269" s="115" t="s">
        <v>23</v>
      </c>
      <c r="K269" s="115" t="s">
        <v>35931</v>
      </c>
      <c r="L269" s="115" t="s">
        <v>23</v>
      </c>
      <c r="M269" s="115" t="s">
        <v>36129</v>
      </c>
      <c r="N269" s="115" t="s">
        <v>36130</v>
      </c>
      <c r="O269" s="115" t="s">
        <v>23</v>
      </c>
      <c r="P269" s="115" t="s">
        <v>23</v>
      </c>
      <c r="Q269" s="115" t="s">
        <v>23</v>
      </c>
      <c r="R269" s="115" t="s">
        <v>23</v>
      </c>
      <c r="S269" s="115" t="s">
        <v>23</v>
      </c>
      <c r="T269" s="115" t="s">
        <v>23</v>
      </c>
      <c r="U269" s="115" t="s">
        <v>23</v>
      </c>
      <c r="V269" s="115" t="s">
        <v>23</v>
      </c>
      <c r="W269" s="115" t="s">
        <v>79</v>
      </c>
      <c r="X269" s="115" t="s">
        <v>23</v>
      </c>
      <c r="Y269" s="115" t="s">
        <v>23</v>
      </c>
      <c r="Z269" s="115" t="s">
        <v>23</v>
      </c>
      <c r="AA269" s="115" t="s">
        <v>23</v>
      </c>
      <c r="AB269" s="115" t="s">
        <v>36131</v>
      </c>
      <c r="AC269" s="115" t="s">
        <v>36132</v>
      </c>
      <c r="AD269" s="115" t="s">
        <v>35131</v>
      </c>
      <c r="AE269" s="115" t="s">
        <v>33338</v>
      </c>
      <c r="AF269" s="115" t="s">
        <v>33339</v>
      </c>
      <c r="AG269" s="115" t="s">
        <v>33281</v>
      </c>
      <c r="AH269" s="115" t="s">
        <v>33282</v>
      </c>
      <c r="AI269" s="115" t="s">
        <v>33283</v>
      </c>
      <c r="AJ269" s="115" t="s">
        <v>33282</v>
      </c>
      <c r="AK269" s="116">
        <v>9.2833619904999995</v>
      </c>
      <c r="AL269" s="116">
        <v>105.7254655659</v>
      </c>
      <c r="AM269" s="115" t="s">
        <v>33352</v>
      </c>
      <c r="AN269" s="115" t="s">
        <v>23</v>
      </c>
      <c r="AO269" s="115" t="s">
        <v>33327</v>
      </c>
      <c r="AP269" s="115" t="s">
        <v>80</v>
      </c>
      <c r="AQ269" s="115" t="s">
        <v>23</v>
      </c>
      <c r="AR269" s="115" t="s">
        <v>81</v>
      </c>
      <c r="AS269" s="115" t="s">
        <v>23</v>
      </c>
      <c r="AT269" s="115" t="s">
        <v>1020</v>
      </c>
      <c r="AU269" s="115" t="s">
        <v>33382</v>
      </c>
      <c r="AV269" s="115" t="s">
        <v>33452</v>
      </c>
      <c r="AW269" s="115" t="s">
        <v>33257</v>
      </c>
      <c r="AX269" s="115" t="s">
        <v>33299</v>
      </c>
      <c r="AY269" s="115" t="s">
        <v>33300</v>
      </c>
      <c r="AZ269" s="115" t="s">
        <v>35938</v>
      </c>
      <c r="BA269" s="115" t="s">
        <v>1021</v>
      </c>
      <c r="BB269" s="115" t="s">
        <v>1021</v>
      </c>
      <c r="BC269" s="4">
        <f>SUMIFS('Doanh số khách hàng'!$F:$F,'Doanh số khách hàng'!$A:$A,DSKH!$D269)</f>
        <v>0</v>
      </c>
      <c r="BD269" t="str">
        <f>VLOOKUP($BC269,Master!$A:$D,4,1)</f>
        <v>F2</v>
      </c>
      <c r="BE269" t="str">
        <f t="shared" si="8"/>
        <v>GT</v>
      </c>
      <c r="BF269" t="str">
        <f t="shared" si="9"/>
        <v>Tỉnh Cà Mau-Phường Bạc Liêu</v>
      </c>
    </row>
    <row r="270" spans="1:58" x14ac:dyDescent="0.3">
      <c r="A270" s="114" t="s">
        <v>36133</v>
      </c>
      <c r="B270" s="115" t="s">
        <v>33266</v>
      </c>
      <c r="C270" s="115" t="s">
        <v>33267</v>
      </c>
      <c r="D270" s="115" t="s">
        <v>2331</v>
      </c>
      <c r="E270" s="115" t="s">
        <v>36134</v>
      </c>
      <c r="F270" s="115" t="s">
        <v>22</v>
      </c>
      <c r="G270" s="115" t="s">
        <v>36135</v>
      </c>
      <c r="H270" s="115" t="s">
        <v>36135</v>
      </c>
      <c r="I270" s="115" t="s">
        <v>36136</v>
      </c>
      <c r="J270" s="115" t="s">
        <v>23</v>
      </c>
      <c r="K270" s="115" t="s">
        <v>35931</v>
      </c>
      <c r="L270" s="115" t="s">
        <v>23</v>
      </c>
      <c r="M270" s="115" t="s">
        <v>36137</v>
      </c>
      <c r="N270" s="115" t="s">
        <v>36138</v>
      </c>
      <c r="O270" s="115" t="s">
        <v>23</v>
      </c>
      <c r="P270" s="115" t="s">
        <v>23</v>
      </c>
      <c r="Q270" s="115" t="s">
        <v>23</v>
      </c>
      <c r="R270" s="115" t="s">
        <v>23</v>
      </c>
      <c r="S270" s="115" t="s">
        <v>23</v>
      </c>
      <c r="T270" s="115" t="s">
        <v>23</v>
      </c>
      <c r="U270" s="115" t="s">
        <v>23</v>
      </c>
      <c r="V270" s="115" t="s">
        <v>23</v>
      </c>
      <c r="W270" s="115" t="s">
        <v>79</v>
      </c>
      <c r="X270" s="115" t="s">
        <v>23</v>
      </c>
      <c r="Y270" s="115" t="s">
        <v>23</v>
      </c>
      <c r="Z270" s="115" t="s">
        <v>23</v>
      </c>
      <c r="AA270" s="115" t="s">
        <v>36139</v>
      </c>
      <c r="AB270" s="115" t="s">
        <v>36140</v>
      </c>
      <c r="AC270" s="115" t="s">
        <v>33499</v>
      </c>
      <c r="AD270" s="115" t="s">
        <v>35237</v>
      </c>
      <c r="AE270" s="115" t="s">
        <v>33501</v>
      </c>
      <c r="AF270" s="115" t="s">
        <v>33502</v>
      </c>
      <c r="AG270" s="115" t="s">
        <v>33281</v>
      </c>
      <c r="AH270" s="115" t="s">
        <v>33282</v>
      </c>
      <c r="AI270" s="115" t="s">
        <v>33283</v>
      </c>
      <c r="AJ270" s="115" t="s">
        <v>33282</v>
      </c>
      <c r="AK270" s="116">
        <v>9.2283335429999998</v>
      </c>
      <c r="AL270" s="116">
        <v>105.4210641</v>
      </c>
      <c r="AM270" s="115" t="s">
        <v>36141</v>
      </c>
      <c r="AN270" s="115" t="s">
        <v>23</v>
      </c>
      <c r="AO270" s="115" t="s">
        <v>35412</v>
      </c>
      <c r="AP270" s="115" t="s">
        <v>34137</v>
      </c>
      <c r="AQ270" s="115" t="s">
        <v>23</v>
      </c>
      <c r="AR270" s="115" t="s">
        <v>23</v>
      </c>
      <c r="AS270" s="115" t="s">
        <v>23</v>
      </c>
      <c r="AT270" s="115" t="s">
        <v>23</v>
      </c>
      <c r="AU270" s="115" t="s">
        <v>23</v>
      </c>
      <c r="AV270" s="115" t="s">
        <v>23</v>
      </c>
      <c r="AW270" s="115" t="s">
        <v>23</v>
      </c>
      <c r="AX270" s="115" t="s">
        <v>33299</v>
      </c>
      <c r="AY270" s="115" t="s">
        <v>33300</v>
      </c>
      <c r="AZ270" s="115" t="s">
        <v>35938</v>
      </c>
      <c r="BA270" s="115" t="s">
        <v>33302</v>
      </c>
      <c r="BB270" s="115" t="s">
        <v>33303</v>
      </c>
      <c r="BC270" s="4">
        <f>SUMIFS('Doanh số khách hàng'!$F:$F,'Doanh số khách hàng'!$A:$A,DSKH!$D270)</f>
        <v>10689300</v>
      </c>
      <c r="BD270" t="str">
        <f>VLOOKUP($BC270,Master!$A:$D,4,1)</f>
        <v>F8</v>
      </c>
      <c r="BE270" t="str">
        <f t="shared" si="8"/>
        <v>GT</v>
      </c>
      <c r="BF270" t="str">
        <f t="shared" si="9"/>
        <v>Tỉnh Cà Mau-Phường Giá Rai</v>
      </c>
    </row>
    <row r="271" spans="1:58" x14ac:dyDescent="0.3">
      <c r="A271" s="114" t="s">
        <v>36142</v>
      </c>
      <c r="B271" s="115" t="s">
        <v>33266</v>
      </c>
      <c r="C271" s="115" t="s">
        <v>33267</v>
      </c>
      <c r="D271" s="115" t="s">
        <v>16688</v>
      </c>
      <c r="E271" s="115" t="s">
        <v>36143</v>
      </c>
      <c r="F271" s="115" t="s">
        <v>22</v>
      </c>
      <c r="G271" s="115" t="s">
        <v>36144</v>
      </c>
      <c r="H271" s="115" t="s">
        <v>36144</v>
      </c>
      <c r="I271" s="115" t="s">
        <v>36145</v>
      </c>
      <c r="J271" s="115" t="s">
        <v>23</v>
      </c>
      <c r="K271" s="115" t="s">
        <v>35931</v>
      </c>
      <c r="L271" s="115" t="s">
        <v>23</v>
      </c>
      <c r="M271" s="115" t="s">
        <v>36146</v>
      </c>
      <c r="N271" s="115" t="s">
        <v>36147</v>
      </c>
      <c r="O271" s="115" t="s">
        <v>23</v>
      </c>
      <c r="P271" s="115" t="s">
        <v>36145</v>
      </c>
      <c r="Q271" s="115" t="s">
        <v>23</v>
      </c>
      <c r="R271" s="115" t="s">
        <v>23</v>
      </c>
      <c r="S271" s="115" t="s">
        <v>23</v>
      </c>
      <c r="T271" s="115" t="s">
        <v>23</v>
      </c>
      <c r="U271" s="115" t="s">
        <v>23</v>
      </c>
      <c r="V271" s="115" t="s">
        <v>23</v>
      </c>
      <c r="W271" s="115" t="s">
        <v>79</v>
      </c>
      <c r="X271" s="115" t="s">
        <v>23</v>
      </c>
      <c r="Y271" s="115" t="s">
        <v>23</v>
      </c>
      <c r="Z271" s="115" t="s">
        <v>23</v>
      </c>
      <c r="AA271" s="115" t="s">
        <v>23</v>
      </c>
      <c r="AB271" s="115" t="s">
        <v>36148</v>
      </c>
      <c r="AC271" s="115" t="s">
        <v>36149</v>
      </c>
      <c r="AD271" s="115" t="s">
        <v>36150</v>
      </c>
      <c r="AE271" s="115" t="s">
        <v>34322</v>
      </c>
      <c r="AF271" s="115" t="s">
        <v>34161</v>
      </c>
      <c r="AG271" s="115" t="s">
        <v>33281</v>
      </c>
      <c r="AH271" s="115" t="s">
        <v>33282</v>
      </c>
      <c r="AI271" s="115" t="s">
        <v>33283</v>
      </c>
      <c r="AJ271" s="115" t="s">
        <v>33282</v>
      </c>
      <c r="AK271" s="116">
        <v>9.1336773519999994</v>
      </c>
      <c r="AL271" s="116">
        <v>105.4907104</v>
      </c>
      <c r="AM271" s="115" t="s">
        <v>35187</v>
      </c>
      <c r="AN271" s="115" t="s">
        <v>23</v>
      </c>
      <c r="AO271" s="115" t="s">
        <v>33256</v>
      </c>
      <c r="AP271" s="115" t="s">
        <v>80</v>
      </c>
      <c r="AQ271" s="115" t="s">
        <v>23</v>
      </c>
      <c r="AR271" s="115" t="s">
        <v>23</v>
      </c>
      <c r="AS271" s="115" t="s">
        <v>23</v>
      </c>
      <c r="AT271" s="115" t="s">
        <v>23</v>
      </c>
      <c r="AU271" s="115" t="s">
        <v>23</v>
      </c>
      <c r="AV271" s="115" t="s">
        <v>23</v>
      </c>
      <c r="AW271" s="115" t="s">
        <v>23</v>
      </c>
      <c r="AX271" s="115" t="s">
        <v>33315</v>
      </c>
      <c r="AY271" s="115" t="s">
        <v>33316</v>
      </c>
      <c r="AZ271" s="115" t="s">
        <v>35938</v>
      </c>
      <c r="BA271" s="115" t="s">
        <v>33302</v>
      </c>
      <c r="BB271" s="115" t="s">
        <v>33303</v>
      </c>
      <c r="BC271" s="4">
        <f>SUMIFS('Doanh số khách hàng'!$F:$F,'Doanh số khách hàng'!$A:$A,DSKH!$D271)</f>
        <v>1438046.6666666667</v>
      </c>
      <c r="BD271" t="str">
        <f>VLOOKUP($BC271,Master!$A:$D,4,1)</f>
        <v>F4</v>
      </c>
      <c r="BE271" t="str">
        <f t="shared" si="8"/>
        <v>GT</v>
      </c>
      <c r="BF271" t="str">
        <f t="shared" si="9"/>
        <v>Tỉnh Cà Mau-Xã Long Điền</v>
      </c>
    </row>
    <row r="272" spans="1:58" x14ac:dyDescent="0.3">
      <c r="A272" s="114" t="s">
        <v>36151</v>
      </c>
      <c r="B272" s="115" t="s">
        <v>33266</v>
      </c>
      <c r="C272" s="115" t="s">
        <v>33267</v>
      </c>
      <c r="D272" s="115" t="s">
        <v>15061</v>
      </c>
      <c r="E272" s="115" t="s">
        <v>36152</v>
      </c>
      <c r="F272" s="115" t="s">
        <v>22</v>
      </c>
      <c r="G272" s="115" t="s">
        <v>36153</v>
      </c>
      <c r="H272" s="115" t="s">
        <v>36153</v>
      </c>
      <c r="I272" s="115" t="s">
        <v>36154</v>
      </c>
      <c r="J272" s="115" t="s">
        <v>23</v>
      </c>
      <c r="K272" s="115" t="s">
        <v>35931</v>
      </c>
      <c r="L272" s="115" t="s">
        <v>23</v>
      </c>
      <c r="M272" s="115" t="s">
        <v>36155</v>
      </c>
      <c r="N272" s="115" t="s">
        <v>36156</v>
      </c>
      <c r="O272" s="115" t="s">
        <v>23</v>
      </c>
      <c r="P272" s="115" t="s">
        <v>36154</v>
      </c>
      <c r="Q272" s="115" t="s">
        <v>23</v>
      </c>
      <c r="R272" s="115" t="s">
        <v>23</v>
      </c>
      <c r="S272" s="115" t="s">
        <v>23</v>
      </c>
      <c r="T272" s="115" t="s">
        <v>23</v>
      </c>
      <c r="U272" s="115" t="s">
        <v>23</v>
      </c>
      <c r="V272" s="115" t="s">
        <v>23</v>
      </c>
      <c r="W272" s="115" t="s">
        <v>79</v>
      </c>
      <c r="X272" s="115" t="s">
        <v>23</v>
      </c>
      <c r="Y272" s="115" t="s">
        <v>23</v>
      </c>
      <c r="Z272" s="115" t="s">
        <v>23</v>
      </c>
      <c r="AA272" s="115" t="s">
        <v>23</v>
      </c>
      <c r="AB272" s="115" t="s">
        <v>36157</v>
      </c>
      <c r="AC272" s="115" t="s">
        <v>36158</v>
      </c>
      <c r="AD272" s="115" t="s">
        <v>36159</v>
      </c>
      <c r="AE272" s="115" t="s">
        <v>33501</v>
      </c>
      <c r="AF272" s="115" t="s">
        <v>33502</v>
      </c>
      <c r="AG272" s="115" t="s">
        <v>33281</v>
      </c>
      <c r="AH272" s="115" t="s">
        <v>33282</v>
      </c>
      <c r="AI272" s="115" t="s">
        <v>33283</v>
      </c>
      <c r="AJ272" s="115" t="s">
        <v>33282</v>
      </c>
      <c r="AK272" s="116">
        <v>9.2276008150000006</v>
      </c>
      <c r="AL272" s="116">
        <v>105.4140728</v>
      </c>
      <c r="AM272" s="115" t="s">
        <v>33745</v>
      </c>
      <c r="AN272" s="115" t="s">
        <v>23</v>
      </c>
      <c r="AO272" s="115" t="s">
        <v>33256</v>
      </c>
      <c r="AP272" s="115" t="s">
        <v>33787</v>
      </c>
      <c r="AQ272" s="115" t="s">
        <v>23</v>
      </c>
      <c r="AR272" s="115" t="s">
        <v>23</v>
      </c>
      <c r="AS272" s="115" t="s">
        <v>23</v>
      </c>
      <c r="AT272" s="115" t="s">
        <v>23</v>
      </c>
      <c r="AU272" s="115" t="s">
        <v>23</v>
      </c>
      <c r="AV272" s="115" t="s">
        <v>23</v>
      </c>
      <c r="AW272" s="115" t="s">
        <v>23</v>
      </c>
      <c r="AX272" s="115" t="s">
        <v>33299</v>
      </c>
      <c r="AY272" s="115" t="s">
        <v>33300</v>
      </c>
      <c r="AZ272" s="115" t="s">
        <v>35938</v>
      </c>
      <c r="BA272" s="115" t="s">
        <v>33302</v>
      </c>
      <c r="BB272" s="115" t="s">
        <v>33303</v>
      </c>
      <c r="BC272" s="4">
        <f>SUMIFS('Doanh số khách hàng'!$F:$F,'Doanh số khách hàng'!$A:$A,DSKH!$D272)</f>
        <v>1204130</v>
      </c>
      <c r="BD272" t="str">
        <f>VLOOKUP($BC272,Master!$A:$D,4,1)</f>
        <v>F4</v>
      </c>
      <c r="BE272" t="str">
        <f t="shared" si="8"/>
        <v>GT</v>
      </c>
      <c r="BF272" t="str">
        <f t="shared" si="9"/>
        <v>Tỉnh Cà Mau-Phường Giá Rai</v>
      </c>
    </row>
    <row r="273" spans="1:58" x14ac:dyDescent="0.3">
      <c r="A273" s="114" t="s">
        <v>36160</v>
      </c>
      <c r="B273" s="115" t="s">
        <v>33266</v>
      </c>
      <c r="C273" s="115" t="s">
        <v>33267</v>
      </c>
      <c r="D273" s="115" t="s">
        <v>36161</v>
      </c>
      <c r="E273" s="115" t="s">
        <v>36162</v>
      </c>
      <c r="F273" s="115" t="s">
        <v>22</v>
      </c>
      <c r="G273" s="115" t="s">
        <v>36163</v>
      </c>
      <c r="H273" s="115" t="s">
        <v>36163</v>
      </c>
      <c r="I273" s="115" t="s">
        <v>36164</v>
      </c>
      <c r="J273" s="115" t="s">
        <v>23</v>
      </c>
      <c r="K273" s="115" t="s">
        <v>35931</v>
      </c>
      <c r="L273" s="115" t="s">
        <v>23</v>
      </c>
      <c r="M273" s="115" t="s">
        <v>36165</v>
      </c>
      <c r="N273" s="115" t="s">
        <v>36166</v>
      </c>
      <c r="O273" s="115" t="s">
        <v>23</v>
      </c>
      <c r="P273" s="115" t="s">
        <v>23</v>
      </c>
      <c r="Q273" s="115" t="s">
        <v>23</v>
      </c>
      <c r="R273" s="115" t="s">
        <v>23</v>
      </c>
      <c r="S273" s="115" t="s">
        <v>23</v>
      </c>
      <c r="T273" s="115" t="s">
        <v>23</v>
      </c>
      <c r="U273" s="115" t="s">
        <v>23</v>
      </c>
      <c r="V273" s="115" t="s">
        <v>23</v>
      </c>
      <c r="W273" s="115" t="s">
        <v>79</v>
      </c>
      <c r="X273" s="115" t="s">
        <v>23</v>
      </c>
      <c r="Y273" s="115" t="s">
        <v>23</v>
      </c>
      <c r="Z273" s="115" t="s">
        <v>23</v>
      </c>
      <c r="AA273" s="115" t="s">
        <v>23</v>
      </c>
      <c r="AB273" s="115" t="s">
        <v>36167</v>
      </c>
      <c r="AC273" s="115" t="s">
        <v>33897</v>
      </c>
      <c r="AD273" s="115" t="s">
        <v>36168</v>
      </c>
      <c r="AE273" s="115" t="s">
        <v>33501</v>
      </c>
      <c r="AF273" s="115" t="s">
        <v>33502</v>
      </c>
      <c r="AG273" s="115" t="s">
        <v>33281</v>
      </c>
      <c r="AH273" s="115" t="s">
        <v>33282</v>
      </c>
      <c r="AI273" s="115" t="s">
        <v>33283</v>
      </c>
      <c r="AJ273" s="115" t="s">
        <v>33282</v>
      </c>
      <c r="AK273" s="116">
        <v>9.2284509920000009</v>
      </c>
      <c r="AL273" s="116">
        <v>105.4210975</v>
      </c>
      <c r="AM273" s="115" t="s">
        <v>36169</v>
      </c>
      <c r="AN273" s="115" t="s">
        <v>23</v>
      </c>
      <c r="AO273" s="115" t="s">
        <v>23</v>
      </c>
      <c r="AP273" s="115" t="s">
        <v>33787</v>
      </c>
      <c r="AQ273" s="115" t="s">
        <v>23</v>
      </c>
      <c r="AR273" s="115" t="s">
        <v>23</v>
      </c>
      <c r="AS273" s="115" t="s">
        <v>23</v>
      </c>
      <c r="AT273" s="115" t="s">
        <v>23</v>
      </c>
      <c r="AU273" s="115" t="s">
        <v>23</v>
      </c>
      <c r="AV273" s="115" t="s">
        <v>23</v>
      </c>
      <c r="AW273" s="115" t="s">
        <v>23</v>
      </c>
      <c r="AX273" s="115" t="s">
        <v>33299</v>
      </c>
      <c r="AY273" s="115" t="s">
        <v>33300</v>
      </c>
      <c r="AZ273" s="115" t="s">
        <v>35938</v>
      </c>
      <c r="BA273" s="115" t="s">
        <v>33302</v>
      </c>
      <c r="BB273" s="115" t="s">
        <v>33303</v>
      </c>
      <c r="BC273" s="4">
        <f>SUMIFS('Doanh số khách hàng'!$F:$F,'Doanh số khách hàng'!$A:$A,DSKH!$D273)</f>
        <v>0</v>
      </c>
      <c r="BD273" t="str">
        <f>VLOOKUP($BC273,Master!$A:$D,4,1)</f>
        <v>F2</v>
      </c>
      <c r="BE273" t="str">
        <f t="shared" si="8"/>
        <v>GT</v>
      </c>
      <c r="BF273" t="str">
        <f t="shared" si="9"/>
        <v>Tỉnh Cà Mau-Phường Giá Rai</v>
      </c>
    </row>
    <row r="274" spans="1:58" x14ac:dyDescent="0.3">
      <c r="A274" s="114" t="s">
        <v>36170</v>
      </c>
      <c r="B274" s="115" t="s">
        <v>33266</v>
      </c>
      <c r="C274" s="115" t="s">
        <v>33267</v>
      </c>
      <c r="D274" s="115" t="s">
        <v>4922</v>
      </c>
      <c r="E274" s="115" t="s">
        <v>36171</v>
      </c>
      <c r="F274" s="115" t="s">
        <v>22</v>
      </c>
      <c r="G274" s="115" t="s">
        <v>36172</v>
      </c>
      <c r="H274" s="115" t="s">
        <v>36172</v>
      </c>
      <c r="I274" s="115" t="s">
        <v>36173</v>
      </c>
      <c r="J274" s="115" t="s">
        <v>23</v>
      </c>
      <c r="K274" s="115" t="s">
        <v>35931</v>
      </c>
      <c r="L274" s="115" t="s">
        <v>23</v>
      </c>
      <c r="M274" s="115" t="s">
        <v>36174</v>
      </c>
      <c r="N274" s="115" t="s">
        <v>33975</v>
      </c>
      <c r="O274" s="115" t="s">
        <v>23</v>
      </c>
      <c r="P274" s="115" t="s">
        <v>36173</v>
      </c>
      <c r="Q274" s="115" t="s">
        <v>23</v>
      </c>
      <c r="R274" s="115" t="s">
        <v>23</v>
      </c>
      <c r="S274" s="115" t="s">
        <v>23</v>
      </c>
      <c r="T274" s="115" t="s">
        <v>23</v>
      </c>
      <c r="U274" s="115" t="s">
        <v>23</v>
      </c>
      <c r="V274" s="115" t="s">
        <v>23</v>
      </c>
      <c r="W274" s="115" t="s">
        <v>79</v>
      </c>
      <c r="X274" s="115" t="s">
        <v>23</v>
      </c>
      <c r="Y274" s="115" t="s">
        <v>23</v>
      </c>
      <c r="Z274" s="115" t="s">
        <v>23</v>
      </c>
      <c r="AA274" s="115" t="s">
        <v>23</v>
      </c>
      <c r="AB274" s="115" t="s">
        <v>36175</v>
      </c>
      <c r="AC274" s="115" t="s">
        <v>35481</v>
      </c>
      <c r="AD274" s="115" t="s">
        <v>36176</v>
      </c>
      <c r="AE274" s="115" t="s">
        <v>33279</v>
      </c>
      <c r="AF274" s="115" t="s">
        <v>33280</v>
      </c>
      <c r="AG274" s="115" t="s">
        <v>33281</v>
      </c>
      <c r="AH274" s="115" t="s">
        <v>33282</v>
      </c>
      <c r="AI274" s="115" t="s">
        <v>33283</v>
      </c>
      <c r="AJ274" s="115" t="s">
        <v>33282</v>
      </c>
      <c r="AK274" s="116">
        <v>9.2128165400000004</v>
      </c>
      <c r="AL274" s="116">
        <v>105.3717201</v>
      </c>
      <c r="AM274" s="115" t="s">
        <v>36177</v>
      </c>
      <c r="AN274" s="115" t="s">
        <v>23</v>
      </c>
      <c r="AO274" s="115" t="s">
        <v>33256</v>
      </c>
      <c r="AP274" s="115" t="s">
        <v>80</v>
      </c>
      <c r="AQ274" s="115" t="s">
        <v>23</v>
      </c>
      <c r="AR274" s="115" t="s">
        <v>23</v>
      </c>
      <c r="AS274" s="115" t="s">
        <v>23</v>
      </c>
      <c r="AT274" s="115" t="s">
        <v>23</v>
      </c>
      <c r="AU274" s="115" t="s">
        <v>23</v>
      </c>
      <c r="AV274" s="115" t="s">
        <v>23</v>
      </c>
      <c r="AW274" s="115" t="s">
        <v>23</v>
      </c>
      <c r="AX274" s="115" t="s">
        <v>33299</v>
      </c>
      <c r="AY274" s="115" t="s">
        <v>33300</v>
      </c>
      <c r="AZ274" s="115" t="s">
        <v>35938</v>
      </c>
      <c r="BA274" s="115" t="s">
        <v>33302</v>
      </c>
      <c r="BB274" s="115" t="s">
        <v>33303</v>
      </c>
      <c r="BC274" s="4">
        <f>SUMIFS('Doanh số khách hàng'!$F:$F,'Doanh số khách hàng'!$A:$A,DSKH!$D274)</f>
        <v>1308530</v>
      </c>
      <c r="BD274" t="str">
        <f>VLOOKUP($BC274,Master!$A:$D,4,1)</f>
        <v>F4</v>
      </c>
      <c r="BE274" t="str">
        <f t="shared" si="8"/>
        <v>GT</v>
      </c>
      <c r="BF274" t="str">
        <f t="shared" si="9"/>
        <v>Tỉnh Cà Mau-Xã Phong Thạnh</v>
      </c>
    </row>
    <row r="275" spans="1:58" x14ac:dyDescent="0.3">
      <c r="A275" s="114" t="s">
        <v>36178</v>
      </c>
      <c r="B275" s="115" t="s">
        <v>33266</v>
      </c>
      <c r="C275" s="115" t="s">
        <v>33267</v>
      </c>
      <c r="D275" s="115" t="s">
        <v>36179</v>
      </c>
      <c r="E275" s="115" t="s">
        <v>36180</v>
      </c>
      <c r="F275" s="115" t="s">
        <v>22</v>
      </c>
      <c r="G275" s="115" t="s">
        <v>36181</v>
      </c>
      <c r="H275" s="115" t="s">
        <v>36181</v>
      </c>
      <c r="I275" s="115" t="s">
        <v>23</v>
      </c>
      <c r="J275" s="115" t="s">
        <v>23</v>
      </c>
      <c r="K275" s="115" t="s">
        <v>35931</v>
      </c>
      <c r="L275" s="115" t="s">
        <v>23</v>
      </c>
      <c r="M275" s="115" t="s">
        <v>36182</v>
      </c>
      <c r="N275" s="115" t="s">
        <v>36183</v>
      </c>
      <c r="O275" s="115" t="s">
        <v>23</v>
      </c>
      <c r="P275" s="115" t="s">
        <v>23</v>
      </c>
      <c r="Q275" s="115" t="s">
        <v>23</v>
      </c>
      <c r="R275" s="115" t="s">
        <v>23</v>
      </c>
      <c r="S275" s="115" t="s">
        <v>23</v>
      </c>
      <c r="T275" s="115" t="s">
        <v>23</v>
      </c>
      <c r="U275" s="115" t="s">
        <v>23</v>
      </c>
      <c r="V275" s="115" t="s">
        <v>23</v>
      </c>
      <c r="W275" s="115" t="s">
        <v>79</v>
      </c>
      <c r="X275" s="115" t="s">
        <v>23</v>
      </c>
      <c r="Y275" s="115" t="s">
        <v>23</v>
      </c>
      <c r="Z275" s="115" t="s">
        <v>23</v>
      </c>
      <c r="AA275" s="115" t="s">
        <v>36184</v>
      </c>
      <c r="AB275" s="115" t="s">
        <v>36185</v>
      </c>
      <c r="AC275" s="115" t="s">
        <v>33743</v>
      </c>
      <c r="AD275" s="115" t="s">
        <v>36058</v>
      </c>
      <c r="AE275" s="115" t="s">
        <v>33822</v>
      </c>
      <c r="AF275" s="115" t="s">
        <v>33823</v>
      </c>
      <c r="AG275" s="115" t="s">
        <v>33281</v>
      </c>
      <c r="AH275" s="115" t="s">
        <v>33282</v>
      </c>
      <c r="AI275" s="115" t="s">
        <v>33283</v>
      </c>
      <c r="AJ275" s="115" t="s">
        <v>33282</v>
      </c>
      <c r="AK275" s="116">
        <v>9.2510210723000004</v>
      </c>
      <c r="AL275" s="116">
        <v>105.5133664411</v>
      </c>
      <c r="AM275" s="115" t="s">
        <v>36077</v>
      </c>
      <c r="AN275" s="115" t="s">
        <v>23</v>
      </c>
      <c r="AO275" s="115" t="s">
        <v>33327</v>
      </c>
      <c r="AP275" s="115" t="s">
        <v>33787</v>
      </c>
      <c r="AQ275" s="115" t="s">
        <v>23</v>
      </c>
      <c r="AR275" s="115" t="s">
        <v>81</v>
      </c>
      <c r="AS275" s="115" t="s">
        <v>23</v>
      </c>
      <c r="AT275" s="115" t="s">
        <v>1020</v>
      </c>
      <c r="AU275" s="115" t="s">
        <v>33382</v>
      </c>
      <c r="AV275" s="115" t="s">
        <v>33452</v>
      </c>
      <c r="AW275" s="115" t="s">
        <v>33257</v>
      </c>
      <c r="AX275" s="115" t="s">
        <v>33315</v>
      </c>
      <c r="AY275" s="115" t="s">
        <v>33316</v>
      </c>
      <c r="AZ275" s="115" t="s">
        <v>35938</v>
      </c>
      <c r="BA275" s="115" t="s">
        <v>1021</v>
      </c>
      <c r="BB275" s="115" t="s">
        <v>1021</v>
      </c>
      <c r="BC275" s="4">
        <f>SUMIFS('Doanh số khách hàng'!$F:$F,'Doanh số khách hàng'!$A:$A,DSKH!$D275)</f>
        <v>0</v>
      </c>
      <c r="BD275" t="str">
        <f>VLOOKUP($BC275,Master!$A:$D,4,1)</f>
        <v>F2</v>
      </c>
      <c r="BE275" t="str">
        <f t="shared" si="8"/>
        <v>GT</v>
      </c>
      <c r="BF275" t="str">
        <f t="shared" si="9"/>
        <v>Tỉnh Cà Mau-Phường Láng Tròn</v>
      </c>
    </row>
    <row r="276" spans="1:58" x14ac:dyDescent="0.3">
      <c r="A276" s="114" t="s">
        <v>36186</v>
      </c>
      <c r="B276" s="115" t="s">
        <v>33266</v>
      </c>
      <c r="C276" s="115" t="s">
        <v>33267</v>
      </c>
      <c r="D276" s="115" t="s">
        <v>11430</v>
      </c>
      <c r="E276" s="115" t="s">
        <v>36187</v>
      </c>
      <c r="F276" s="115" t="s">
        <v>22</v>
      </c>
      <c r="G276" s="115" t="s">
        <v>36188</v>
      </c>
      <c r="H276" s="115" t="s">
        <v>36189</v>
      </c>
      <c r="I276" s="115" t="s">
        <v>36190</v>
      </c>
      <c r="J276" s="115" t="s">
        <v>23</v>
      </c>
      <c r="K276" s="115" t="s">
        <v>35931</v>
      </c>
      <c r="L276" s="115" t="s">
        <v>23</v>
      </c>
      <c r="M276" s="115" t="s">
        <v>36191</v>
      </c>
      <c r="N276" s="115" t="s">
        <v>36192</v>
      </c>
      <c r="O276" s="115" t="s">
        <v>23</v>
      </c>
      <c r="P276" s="115" t="s">
        <v>36190</v>
      </c>
      <c r="Q276" s="115" t="s">
        <v>23</v>
      </c>
      <c r="R276" s="115" t="s">
        <v>23</v>
      </c>
      <c r="S276" s="115" t="s">
        <v>23</v>
      </c>
      <c r="T276" s="115" t="s">
        <v>23</v>
      </c>
      <c r="U276" s="115" t="s">
        <v>23</v>
      </c>
      <c r="V276" s="115" t="s">
        <v>23</v>
      </c>
      <c r="W276" s="115" t="s">
        <v>79</v>
      </c>
      <c r="X276" s="115" t="s">
        <v>23</v>
      </c>
      <c r="Y276" s="115" t="s">
        <v>23</v>
      </c>
      <c r="Z276" s="115" t="s">
        <v>23</v>
      </c>
      <c r="AA276" s="115" t="s">
        <v>36193</v>
      </c>
      <c r="AB276" s="115" t="s">
        <v>36194</v>
      </c>
      <c r="AC276" s="115" t="s">
        <v>33278</v>
      </c>
      <c r="AD276" s="115" t="s">
        <v>35876</v>
      </c>
      <c r="AE276" s="115" t="s">
        <v>33279</v>
      </c>
      <c r="AF276" s="115" t="s">
        <v>33280</v>
      </c>
      <c r="AG276" s="115" t="s">
        <v>33281</v>
      </c>
      <c r="AH276" s="115" t="s">
        <v>33282</v>
      </c>
      <c r="AI276" s="115" t="s">
        <v>33283</v>
      </c>
      <c r="AJ276" s="115" t="s">
        <v>33282</v>
      </c>
      <c r="AK276" s="116">
        <v>9.185326001</v>
      </c>
      <c r="AL276" s="116">
        <v>105.2995931</v>
      </c>
      <c r="AM276" s="115" t="s">
        <v>36195</v>
      </c>
      <c r="AN276" s="115" t="s">
        <v>23</v>
      </c>
      <c r="AO276" s="115" t="s">
        <v>33256</v>
      </c>
      <c r="AP276" s="115" t="s">
        <v>34460</v>
      </c>
      <c r="AQ276" s="115" t="s">
        <v>23</v>
      </c>
      <c r="AR276" s="115" t="s">
        <v>23</v>
      </c>
      <c r="AS276" s="115" t="s">
        <v>23</v>
      </c>
      <c r="AT276" s="115" t="s">
        <v>23</v>
      </c>
      <c r="AU276" s="115" t="s">
        <v>23</v>
      </c>
      <c r="AV276" s="115" t="s">
        <v>23</v>
      </c>
      <c r="AW276" s="115" t="s">
        <v>23</v>
      </c>
      <c r="AX276" s="115" t="s">
        <v>33299</v>
      </c>
      <c r="AY276" s="115" t="s">
        <v>33300</v>
      </c>
      <c r="AZ276" s="115" t="s">
        <v>35938</v>
      </c>
      <c r="BA276" s="115" t="s">
        <v>1021</v>
      </c>
      <c r="BB276" s="115" t="s">
        <v>1021</v>
      </c>
      <c r="BC276" s="4">
        <f>SUMIFS('Doanh số khách hàng'!$F:$F,'Doanh số khách hàng'!$A:$A,DSKH!$D276)</f>
        <v>746900</v>
      </c>
      <c r="BD276" t="str">
        <f>VLOOKUP($BC276,Master!$A:$D,4,1)</f>
        <v>F4</v>
      </c>
      <c r="BE276" t="str">
        <f t="shared" si="8"/>
        <v>GT</v>
      </c>
      <c r="BF276" t="str">
        <f t="shared" si="9"/>
        <v>Tỉnh Cà Mau-Xã Phong Thạnh</v>
      </c>
    </row>
    <row r="277" spans="1:58" x14ac:dyDescent="0.3">
      <c r="A277" s="114" t="s">
        <v>36196</v>
      </c>
      <c r="B277" s="115" t="s">
        <v>33266</v>
      </c>
      <c r="C277" s="115" t="s">
        <v>33267</v>
      </c>
      <c r="D277" s="115" t="s">
        <v>36197</v>
      </c>
      <c r="E277" s="115" t="s">
        <v>36198</v>
      </c>
      <c r="F277" s="115" t="s">
        <v>22</v>
      </c>
      <c r="G277" s="115" t="s">
        <v>36199</v>
      </c>
      <c r="H277" s="115" t="s">
        <v>36199</v>
      </c>
      <c r="I277" s="115" t="s">
        <v>23</v>
      </c>
      <c r="J277" s="115" t="s">
        <v>23</v>
      </c>
      <c r="K277" s="115" t="s">
        <v>35931</v>
      </c>
      <c r="L277" s="115" t="s">
        <v>23</v>
      </c>
      <c r="M277" s="115" t="s">
        <v>36200</v>
      </c>
      <c r="N277" s="115" t="s">
        <v>33975</v>
      </c>
      <c r="O277" s="115" t="s">
        <v>23</v>
      </c>
      <c r="P277" s="115" t="s">
        <v>23</v>
      </c>
      <c r="Q277" s="115" t="s">
        <v>23</v>
      </c>
      <c r="R277" s="115" t="s">
        <v>23</v>
      </c>
      <c r="S277" s="115" t="s">
        <v>23</v>
      </c>
      <c r="T277" s="115" t="s">
        <v>23</v>
      </c>
      <c r="U277" s="115" t="s">
        <v>23</v>
      </c>
      <c r="V277" s="115" t="s">
        <v>23</v>
      </c>
      <c r="W277" s="115" t="s">
        <v>79</v>
      </c>
      <c r="X277" s="115" t="s">
        <v>23</v>
      </c>
      <c r="Y277" s="115" t="s">
        <v>23</v>
      </c>
      <c r="Z277" s="115" t="s">
        <v>23</v>
      </c>
      <c r="AA277" s="115" t="s">
        <v>23</v>
      </c>
      <c r="AB277" s="115" t="s">
        <v>36201</v>
      </c>
      <c r="AC277" s="115" t="s">
        <v>36202</v>
      </c>
      <c r="AD277" s="115" t="s">
        <v>36203</v>
      </c>
      <c r="AE277" s="115" t="s">
        <v>33338</v>
      </c>
      <c r="AF277" s="115" t="s">
        <v>33339</v>
      </c>
      <c r="AG277" s="115" t="s">
        <v>33281</v>
      </c>
      <c r="AH277" s="115" t="s">
        <v>33282</v>
      </c>
      <c r="AI277" s="115" t="s">
        <v>33283</v>
      </c>
      <c r="AJ277" s="115" t="s">
        <v>33282</v>
      </c>
      <c r="AK277" s="116">
        <v>9.3128286964000004</v>
      </c>
      <c r="AL277" s="116">
        <v>105.7198902592</v>
      </c>
      <c r="AM277" s="115" t="s">
        <v>36204</v>
      </c>
      <c r="AN277" s="115" t="s">
        <v>23</v>
      </c>
      <c r="AO277" s="115" t="s">
        <v>33327</v>
      </c>
      <c r="AP277" s="115" t="s">
        <v>80</v>
      </c>
      <c r="AQ277" s="115" t="s">
        <v>23</v>
      </c>
      <c r="AR277" s="115" t="s">
        <v>81</v>
      </c>
      <c r="AS277" s="115" t="s">
        <v>23</v>
      </c>
      <c r="AT277" s="115" t="s">
        <v>1020</v>
      </c>
      <c r="AU277" s="115" t="s">
        <v>33382</v>
      </c>
      <c r="AV277" s="115" t="s">
        <v>33452</v>
      </c>
      <c r="AW277" s="115" t="s">
        <v>33257</v>
      </c>
      <c r="AX277" s="115" t="s">
        <v>33315</v>
      </c>
      <c r="AY277" s="115" t="s">
        <v>33316</v>
      </c>
      <c r="AZ277" s="115" t="s">
        <v>35938</v>
      </c>
      <c r="BA277" s="115" t="s">
        <v>1021</v>
      </c>
      <c r="BB277" s="115" t="s">
        <v>1021</v>
      </c>
      <c r="BC277" s="4">
        <f>SUMIFS('Doanh số khách hàng'!$F:$F,'Doanh số khách hàng'!$A:$A,DSKH!$D277)</f>
        <v>0</v>
      </c>
      <c r="BD277" t="str">
        <f>VLOOKUP($BC277,Master!$A:$D,4,1)</f>
        <v>F2</v>
      </c>
      <c r="BE277" t="str">
        <f t="shared" si="8"/>
        <v>GT</v>
      </c>
      <c r="BF277" t="str">
        <f t="shared" si="9"/>
        <v>Tỉnh Cà Mau-Phường Bạc Liêu</v>
      </c>
    </row>
    <row r="278" spans="1:58" x14ac:dyDescent="0.3">
      <c r="A278" s="114" t="s">
        <v>36205</v>
      </c>
      <c r="B278" s="115" t="s">
        <v>33266</v>
      </c>
      <c r="C278" s="115" t="s">
        <v>33267</v>
      </c>
      <c r="D278" s="115" t="s">
        <v>1377</v>
      </c>
      <c r="E278" s="115" t="s">
        <v>36206</v>
      </c>
      <c r="F278" s="115" t="s">
        <v>22</v>
      </c>
      <c r="G278" s="115" t="s">
        <v>36207</v>
      </c>
      <c r="H278" s="115" t="s">
        <v>36207</v>
      </c>
      <c r="I278" s="115" t="s">
        <v>36208</v>
      </c>
      <c r="J278" s="115" t="s">
        <v>23</v>
      </c>
      <c r="K278" s="115" t="s">
        <v>35931</v>
      </c>
      <c r="L278" s="115" t="s">
        <v>23</v>
      </c>
      <c r="M278" s="115" t="s">
        <v>36209</v>
      </c>
      <c r="N278" s="115" t="s">
        <v>36210</v>
      </c>
      <c r="O278" s="115" t="s">
        <v>23</v>
      </c>
      <c r="P278" s="115" t="s">
        <v>36208</v>
      </c>
      <c r="Q278" s="115" t="s">
        <v>23</v>
      </c>
      <c r="R278" s="115" t="s">
        <v>23</v>
      </c>
      <c r="S278" s="115" t="s">
        <v>23</v>
      </c>
      <c r="T278" s="115" t="s">
        <v>23</v>
      </c>
      <c r="U278" s="115" t="s">
        <v>23</v>
      </c>
      <c r="V278" s="115" t="s">
        <v>23</v>
      </c>
      <c r="W278" s="115" t="s">
        <v>79</v>
      </c>
      <c r="X278" s="115" t="s">
        <v>23</v>
      </c>
      <c r="Y278" s="115" t="s">
        <v>23</v>
      </c>
      <c r="Z278" s="115" t="s">
        <v>23</v>
      </c>
      <c r="AA278" s="115" t="s">
        <v>23</v>
      </c>
      <c r="AB278" s="115" t="s">
        <v>36211</v>
      </c>
      <c r="AC278" s="115" t="s">
        <v>34271</v>
      </c>
      <c r="AD278" s="115" t="s">
        <v>36212</v>
      </c>
      <c r="AE278" s="115" t="s">
        <v>33338</v>
      </c>
      <c r="AF278" s="115" t="s">
        <v>33339</v>
      </c>
      <c r="AG278" s="115" t="s">
        <v>33281</v>
      </c>
      <c r="AH278" s="115" t="s">
        <v>33282</v>
      </c>
      <c r="AI278" s="115" t="s">
        <v>33283</v>
      </c>
      <c r="AJ278" s="115" t="s">
        <v>33282</v>
      </c>
      <c r="AK278" s="116">
        <v>9.2889800399000002</v>
      </c>
      <c r="AL278" s="116">
        <v>105.72671916340001</v>
      </c>
      <c r="AM278" s="115" t="s">
        <v>36213</v>
      </c>
      <c r="AN278" s="115" t="s">
        <v>23</v>
      </c>
      <c r="AO278" s="115" t="s">
        <v>33256</v>
      </c>
      <c r="AP278" s="115" t="s">
        <v>34460</v>
      </c>
      <c r="AQ278" s="115" t="s">
        <v>23</v>
      </c>
      <c r="AR278" s="115" t="s">
        <v>36214</v>
      </c>
      <c r="AS278" s="115" t="s">
        <v>23</v>
      </c>
      <c r="AT278" s="115" t="s">
        <v>1020</v>
      </c>
      <c r="AU278" s="115" t="s">
        <v>33382</v>
      </c>
      <c r="AV278" s="115" t="s">
        <v>23</v>
      </c>
      <c r="AW278" s="115" t="s">
        <v>23</v>
      </c>
      <c r="AX278" s="115" t="s">
        <v>33299</v>
      </c>
      <c r="AY278" s="115" t="s">
        <v>33300</v>
      </c>
      <c r="AZ278" s="115" t="s">
        <v>35938</v>
      </c>
      <c r="BA278" s="115" t="s">
        <v>1021</v>
      </c>
      <c r="BB278" s="115" t="s">
        <v>1021</v>
      </c>
      <c r="BC278" s="4">
        <f>SUMIFS('Doanh số khách hàng'!$F:$F,'Doanh số khách hàng'!$A:$A,DSKH!$D278)</f>
        <v>2989650</v>
      </c>
      <c r="BD278" t="str">
        <f>VLOOKUP($BC278,Master!$A:$D,4,1)</f>
        <v>F4</v>
      </c>
      <c r="BE278" t="str">
        <f t="shared" si="8"/>
        <v>GT</v>
      </c>
      <c r="BF278" t="str">
        <f t="shared" si="9"/>
        <v>Tỉnh Cà Mau-Phường Bạc Liêu</v>
      </c>
    </row>
    <row r="279" spans="1:58" x14ac:dyDescent="0.3">
      <c r="A279" s="114" t="s">
        <v>36215</v>
      </c>
      <c r="B279" s="115" t="s">
        <v>33266</v>
      </c>
      <c r="C279" s="115" t="s">
        <v>33267</v>
      </c>
      <c r="D279" s="115" t="s">
        <v>4166</v>
      </c>
      <c r="E279" s="115" t="s">
        <v>36216</v>
      </c>
      <c r="F279" s="115" t="s">
        <v>22</v>
      </c>
      <c r="G279" s="115" t="s">
        <v>36217</v>
      </c>
      <c r="H279" s="115" t="s">
        <v>36217</v>
      </c>
      <c r="I279" s="115" t="s">
        <v>36218</v>
      </c>
      <c r="J279" s="115" t="s">
        <v>23</v>
      </c>
      <c r="K279" s="115" t="s">
        <v>35931</v>
      </c>
      <c r="L279" s="115" t="s">
        <v>23</v>
      </c>
      <c r="M279" s="115" t="s">
        <v>36219</v>
      </c>
      <c r="N279" s="115" t="s">
        <v>36220</v>
      </c>
      <c r="O279" s="115" t="s">
        <v>23</v>
      </c>
      <c r="P279" s="115" t="s">
        <v>36218</v>
      </c>
      <c r="Q279" s="115" t="s">
        <v>23</v>
      </c>
      <c r="R279" s="115" t="s">
        <v>23</v>
      </c>
      <c r="S279" s="115" t="s">
        <v>23</v>
      </c>
      <c r="T279" s="115" t="s">
        <v>23</v>
      </c>
      <c r="U279" s="115" t="s">
        <v>23</v>
      </c>
      <c r="V279" s="115" t="s">
        <v>23</v>
      </c>
      <c r="W279" s="115" t="s">
        <v>79</v>
      </c>
      <c r="X279" s="115" t="s">
        <v>23</v>
      </c>
      <c r="Y279" s="115" t="s">
        <v>23</v>
      </c>
      <c r="Z279" s="115" t="s">
        <v>23</v>
      </c>
      <c r="AA279" s="115" t="s">
        <v>23</v>
      </c>
      <c r="AB279" s="115" t="s">
        <v>36221</v>
      </c>
      <c r="AC279" s="115" t="s">
        <v>33255</v>
      </c>
      <c r="AD279" s="115" t="s">
        <v>36222</v>
      </c>
      <c r="AE279" s="115" t="s">
        <v>33338</v>
      </c>
      <c r="AF279" s="115" t="s">
        <v>33339</v>
      </c>
      <c r="AG279" s="115" t="s">
        <v>33281</v>
      </c>
      <c r="AH279" s="115" t="s">
        <v>33282</v>
      </c>
      <c r="AI279" s="115" t="s">
        <v>33283</v>
      </c>
      <c r="AJ279" s="115" t="s">
        <v>33282</v>
      </c>
      <c r="AK279" s="116">
        <v>9.2869702719999996</v>
      </c>
      <c r="AL279" s="116">
        <v>105.7245523</v>
      </c>
      <c r="AM279" s="115" t="s">
        <v>36223</v>
      </c>
      <c r="AN279" s="115" t="s">
        <v>23</v>
      </c>
      <c r="AO279" s="115" t="s">
        <v>33256</v>
      </c>
      <c r="AP279" s="115" t="s">
        <v>34460</v>
      </c>
      <c r="AQ279" s="115" t="s">
        <v>23</v>
      </c>
      <c r="AR279" s="115" t="s">
        <v>23</v>
      </c>
      <c r="AS279" s="115" t="s">
        <v>23</v>
      </c>
      <c r="AT279" s="115" t="s">
        <v>23</v>
      </c>
      <c r="AU279" s="115" t="s">
        <v>23</v>
      </c>
      <c r="AV279" s="115" t="s">
        <v>23</v>
      </c>
      <c r="AW279" s="115" t="s">
        <v>23</v>
      </c>
      <c r="AX279" s="115" t="s">
        <v>33299</v>
      </c>
      <c r="AY279" s="115" t="s">
        <v>33300</v>
      </c>
      <c r="AZ279" s="115" t="s">
        <v>35938</v>
      </c>
      <c r="BA279" s="115" t="s">
        <v>33302</v>
      </c>
      <c r="BB279" s="115" t="s">
        <v>33303</v>
      </c>
      <c r="BC279" s="4">
        <f>SUMIFS('Doanh số khách hàng'!$F:$F,'Doanh số khách hàng'!$A:$A,DSKH!$D279)</f>
        <v>537233.33333333337</v>
      </c>
      <c r="BD279" t="str">
        <f>VLOOKUP($BC279,Master!$A:$D,4,1)</f>
        <v>F4</v>
      </c>
      <c r="BE279" t="str">
        <f t="shared" si="8"/>
        <v>GT</v>
      </c>
      <c r="BF279" t="str">
        <f t="shared" si="9"/>
        <v>Tỉnh Cà Mau-Phường Bạc Liêu</v>
      </c>
    </row>
    <row r="280" spans="1:58" x14ac:dyDescent="0.3">
      <c r="A280" s="114" t="s">
        <v>36224</v>
      </c>
      <c r="B280" s="115" t="s">
        <v>33266</v>
      </c>
      <c r="C280" s="115" t="s">
        <v>33267</v>
      </c>
      <c r="D280" s="115" t="s">
        <v>16021</v>
      </c>
      <c r="E280" s="115" t="s">
        <v>36225</v>
      </c>
      <c r="F280" s="115" t="s">
        <v>22</v>
      </c>
      <c r="G280" s="115" t="s">
        <v>36226</v>
      </c>
      <c r="H280" s="115" t="s">
        <v>36226</v>
      </c>
      <c r="I280" s="115" t="s">
        <v>36227</v>
      </c>
      <c r="J280" s="115" t="s">
        <v>23</v>
      </c>
      <c r="K280" s="115" t="s">
        <v>35931</v>
      </c>
      <c r="L280" s="115" t="s">
        <v>23</v>
      </c>
      <c r="M280" s="115" t="s">
        <v>36228</v>
      </c>
      <c r="N280" s="115" t="s">
        <v>36229</v>
      </c>
      <c r="O280" s="115" t="s">
        <v>23</v>
      </c>
      <c r="P280" s="115" t="s">
        <v>36227</v>
      </c>
      <c r="Q280" s="115" t="s">
        <v>23</v>
      </c>
      <c r="R280" s="115" t="s">
        <v>23</v>
      </c>
      <c r="S280" s="115" t="s">
        <v>23</v>
      </c>
      <c r="T280" s="115" t="s">
        <v>23</v>
      </c>
      <c r="U280" s="115" t="s">
        <v>23</v>
      </c>
      <c r="V280" s="115" t="s">
        <v>23</v>
      </c>
      <c r="W280" s="115" t="s">
        <v>79</v>
      </c>
      <c r="X280" s="115" t="s">
        <v>23</v>
      </c>
      <c r="Y280" s="115" t="s">
        <v>23</v>
      </c>
      <c r="Z280" s="115" t="s">
        <v>23</v>
      </c>
      <c r="AA280" s="115" t="s">
        <v>36230</v>
      </c>
      <c r="AB280" s="115" t="s">
        <v>36231</v>
      </c>
      <c r="AC280" s="115" t="s">
        <v>36232</v>
      </c>
      <c r="AD280" s="115" t="s">
        <v>34512</v>
      </c>
      <c r="AE280" s="115" t="s">
        <v>33338</v>
      </c>
      <c r="AF280" s="115" t="s">
        <v>33339</v>
      </c>
      <c r="AG280" s="115" t="s">
        <v>33281</v>
      </c>
      <c r="AH280" s="115" t="s">
        <v>33282</v>
      </c>
      <c r="AI280" s="115" t="s">
        <v>33283</v>
      </c>
      <c r="AJ280" s="115" t="s">
        <v>33282</v>
      </c>
      <c r="AK280" s="116">
        <v>9.2883738680000008</v>
      </c>
      <c r="AL280" s="116">
        <v>105.7219576</v>
      </c>
      <c r="AM280" s="115" t="s">
        <v>36233</v>
      </c>
      <c r="AN280" s="115" t="s">
        <v>23</v>
      </c>
      <c r="AO280" s="115" t="s">
        <v>33256</v>
      </c>
      <c r="AP280" s="115" t="s">
        <v>34460</v>
      </c>
      <c r="AQ280" s="115" t="s">
        <v>23</v>
      </c>
      <c r="AR280" s="115" t="s">
        <v>23</v>
      </c>
      <c r="AS280" s="115" t="s">
        <v>23</v>
      </c>
      <c r="AT280" s="115" t="s">
        <v>23</v>
      </c>
      <c r="AU280" s="115" t="s">
        <v>23</v>
      </c>
      <c r="AV280" s="115" t="s">
        <v>23</v>
      </c>
      <c r="AW280" s="115" t="s">
        <v>23</v>
      </c>
      <c r="AX280" s="115" t="s">
        <v>33315</v>
      </c>
      <c r="AY280" s="115" t="s">
        <v>33316</v>
      </c>
      <c r="AZ280" s="115" t="s">
        <v>35938</v>
      </c>
      <c r="BA280" s="115" t="s">
        <v>33302</v>
      </c>
      <c r="BB280" s="115" t="s">
        <v>33303</v>
      </c>
      <c r="BC280" s="4">
        <f>SUMIFS('Doanh số khách hàng'!$F:$F,'Doanh số khách hàng'!$A:$A,DSKH!$D280)</f>
        <v>868756.66666666663</v>
      </c>
      <c r="BD280" t="str">
        <f>VLOOKUP($BC280,Master!$A:$D,4,1)</f>
        <v>F4</v>
      </c>
      <c r="BE280" t="str">
        <f t="shared" si="8"/>
        <v>GT</v>
      </c>
      <c r="BF280" t="str">
        <f t="shared" si="9"/>
        <v>Tỉnh Cà Mau-Phường Bạc Liêu</v>
      </c>
    </row>
    <row r="281" spans="1:58" x14ac:dyDescent="0.3">
      <c r="A281" s="114" t="s">
        <v>36234</v>
      </c>
      <c r="B281" s="115" t="s">
        <v>33266</v>
      </c>
      <c r="C281" s="115" t="s">
        <v>33267</v>
      </c>
      <c r="D281" s="115" t="s">
        <v>2718</v>
      </c>
      <c r="E281" s="115" t="s">
        <v>36235</v>
      </c>
      <c r="F281" s="115" t="s">
        <v>22</v>
      </c>
      <c r="G281" s="115" t="s">
        <v>36236</v>
      </c>
      <c r="H281" s="115" t="s">
        <v>36236</v>
      </c>
      <c r="I281" s="115" t="s">
        <v>36237</v>
      </c>
      <c r="J281" s="115" t="s">
        <v>23</v>
      </c>
      <c r="K281" s="115" t="s">
        <v>35931</v>
      </c>
      <c r="L281" s="115" t="s">
        <v>23</v>
      </c>
      <c r="M281" s="115" t="s">
        <v>36238</v>
      </c>
      <c r="N281" s="115" t="s">
        <v>36239</v>
      </c>
      <c r="O281" s="115" t="s">
        <v>23</v>
      </c>
      <c r="P281" s="115" t="s">
        <v>36237</v>
      </c>
      <c r="Q281" s="115" t="s">
        <v>23</v>
      </c>
      <c r="R281" s="115" t="s">
        <v>23</v>
      </c>
      <c r="S281" s="115" t="s">
        <v>23</v>
      </c>
      <c r="T281" s="115" t="s">
        <v>23</v>
      </c>
      <c r="U281" s="115" t="s">
        <v>23</v>
      </c>
      <c r="V281" s="115" t="s">
        <v>23</v>
      </c>
      <c r="W281" s="115" t="s">
        <v>79</v>
      </c>
      <c r="X281" s="115" t="s">
        <v>23</v>
      </c>
      <c r="Y281" s="115" t="s">
        <v>23</v>
      </c>
      <c r="Z281" s="115" t="s">
        <v>23</v>
      </c>
      <c r="AA281" s="115" t="s">
        <v>36240</v>
      </c>
      <c r="AB281" s="115" t="s">
        <v>36241</v>
      </c>
      <c r="AC281" s="115" t="s">
        <v>35042</v>
      </c>
      <c r="AD281" s="115" t="s">
        <v>34112</v>
      </c>
      <c r="AE281" s="115" t="s">
        <v>33338</v>
      </c>
      <c r="AF281" s="115" t="s">
        <v>33339</v>
      </c>
      <c r="AG281" s="115" t="s">
        <v>33281</v>
      </c>
      <c r="AH281" s="115" t="s">
        <v>33282</v>
      </c>
      <c r="AI281" s="115" t="s">
        <v>33283</v>
      </c>
      <c r="AJ281" s="115" t="s">
        <v>33282</v>
      </c>
      <c r="AK281" s="116">
        <v>9.2941317970000004</v>
      </c>
      <c r="AL281" s="116">
        <v>105.7342062</v>
      </c>
      <c r="AM281" s="115" t="s">
        <v>36242</v>
      </c>
      <c r="AN281" s="115" t="s">
        <v>23</v>
      </c>
      <c r="AO281" s="115" t="s">
        <v>33256</v>
      </c>
      <c r="AP281" s="115" t="s">
        <v>80</v>
      </c>
      <c r="AQ281" s="115" t="s">
        <v>23</v>
      </c>
      <c r="AR281" s="115" t="s">
        <v>23</v>
      </c>
      <c r="AS281" s="115" t="s">
        <v>23</v>
      </c>
      <c r="AT281" s="115" t="s">
        <v>23</v>
      </c>
      <c r="AU281" s="115" t="s">
        <v>23</v>
      </c>
      <c r="AV281" s="115" t="s">
        <v>23</v>
      </c>
      <c r="AW281" s="115" t="s">
        <v>23</v>
      </c>
      <c r="AX281" s="115" t="s">
        <v>33299</v>
      </c>
      <c r="AY281" s="115" t="s">
        <v>33300</v>
      </c>
      <c r="AZ281" s="115" t="s">
        <v>35938</v>
      </c>
      <c r="BA281" s="115" t="s">
        <v>1021</v>
      </c>
      <c r="BB281" s="115" t="s">
        <v>1021</v>
      </c>
      <c r="BC281" s="4">
        <f>SUMIFS('Doanh số khách hàng'!$F:$F,'Doanh số khách hàng'!$A:$A,DSKH!$D281)</f>
        <v>1614520</v>
      </c>
      <c r="BD281" t="str">
        <f>VLOOKUP($BC281,Master!$A:$D,4,1)</f>
        <v>F4</v>
      </c>
      <c r="BE281" t="str">
        <f t="shared" si="8"/>
        <v>GT</v>
      </c>
      <c r="BF281" t="str">
        <f t="shared" si="9"/>
        <v>Tỉnh Cà Mau-Phường Bạc Liêu</v>
      </c>
    </row>
    <row r="282" spans="1:58" x14ac:dyDescent="0.3">
      <c r="A282" s="114" t="s">
        <v>36243</v>
      </c>
      <c r="B282" s="115" t="s">
        <v>33266</v>
      </c>
      <c r="C282" s="115" t="s">
        <v>33267</v>
      </c>
      <c r="D282" s="115" t="s">
        <v>36244</v>
      </c>
      <c r="E282" s="115" t="s">
        <v>36245</v>
      </c>
      <c r="F282" s="115" t="s">
        <v>22</v>
      </c>
      <c r="G282" s="115" t="s">
        <v>36246</v>
      </c>
      <c r="H282" s="115" t="s">
        <v>36246</v>
      </c>
      <c r="I282" s="115" t="s">
        <v>36247</v>
      </c>
      <c r="J282" s="115" t="s">
        <v>23</v>
      </c>
      <c r="K282" s="115" t="s">
        <v>35931</v>
      </c>
      <c r="L282" s="115" t="s">
        <v>23</v>
      </c>
      <c r="M282" s="115" t="s">
        <v>36248</v>
      </c>
      <c r="N282" s="115" t="s">
        <v>36249</v>
      </c>
      <c r="O282" s="115" t="s">
        <v>23</v>
      </c>
      <c r="P282" s="115" t="s">
        <v>36250</v>
      </c>
      <c r="Q282" s="115" t="s">
        <v>23</v>
      </c>
      <c r="R282" s="115" t="s">
        <v>23</v>
      </c>
      <c r="S282" s="115" t="s">
        <v>23</v>
      </c>
      <c r="T282" s="115" t="s">
        <v>23</v>
      </c>
      <c r="U282" s="115" t="s">
        <v>23</v>
      </c>
      <c r="V282" s="115" t="s">
        <v>23</v>
      </c>
      <c r="W282" s="115" t="s">
        <v>79</v>
      </c>
      <c r="X282" s="115" t="s">
        <v>23</v>
      </c>
      <c r="Y282" s="115" t="s">
        <v>23</v>
      </c>
      <c r="Z282" s="115" t="s">
        <v>23</v>
      </c>
      <c r="AA282" s="115" t="s">
        <v>36251</v>
      </c>
      <c r="AB282" s="115" t="s">
        <v>36252</v>
      </c>
      <c r="AC282" s="115" t="s">
        <v>36253</v>
      </c>
      <c r="AD282" s="115" t="s">
        <v>36254</v>
      </c>
      <c r="AE282" s="115" t="s">
        <v>33822</v>
      </c>
      <c r="AF282" s="115" t="s">
        <v>33823</v>
      </c>
      <c r="AG282" s="115" t="s">
        <v>33281</v>
      </c>
      <c r="AH282" s="115" t="s">
        <v>33282</v>
      </c>
      <c r="AI282" s="115" t="s">
        <v>33283</v>
      </c>
      <c r="AJ282" s="115" t="s">
        <v>33282</v>
      </c>
      <c r="AK282" s="116">
        <v>9.2511266980000002</v>
      </c>
      <c r="AL282" s="116">
        <v>105.51323979999999</v>
      </c>
      <c r="AM282" s="115" t="s">
        <v>34410</v>
      </c>
      <c r="AN282" s="115" t="s">
        <v>23</v>
      </c>
      <c r="AO282" s="115" t="s">
        <v>23</v>
      </c>
      <c r="AP282" s="115" t="s">
        <v>80</v>
      </c>
      <c r="AQ282" s="115" t="s">
        <v>23</v>
      </c>
      <c r="AR282" s="115" t="s">
        <v>23</v>
      </c>
      <c r="AS282" s="115" t="s">
        <v>23</v>
      </c>
      <c r="AT282" s="115" t="s">
        <v>23</v>
      </c>
      <c r="AU282" s="115" t="s">
        <v>23</v>
      </c>
      <c r="AV282" s="115" t="s">
        <v>23</v>
      </c>
      <c r="AW282" s="115" t="s">
        <v>23</v>
      </c>
      <c r="AX282" s="115" t="s">
        <v>33315</v>
      </c>
      <c r="AY282" s="115" t="s">
        <v>33316</v>
      </c>
      <c r="AZ282" s="115" t="s">
        <v>35938</v>
      </c>
      <c r="BA282" s="115" t="s">
        <v>33302</v>
      </c>
      <c r="BB282" s="115" t="s">
        <v>33303</v>
      </c>
      <c r="BC282" s="4">
        <f>SUMIFS('Doanh số khách hàng'!$F:$F,'Doanh số khách hàng'!$A:$A,DSKH!$D282)</f>
        <v>0</v>
      </c>
      <c r="BD282" t="str">
        <f>VLOOKUP($BC282,Master!$A:$D,4,1)</f>
        <v>F2</v>
      </c>
      <c r="BE282" t="str">
        <f t="shared" si="8"/>
        <v>GT</v>
      </c>
      <c r="BF282" t="str">
        <f t="shared" si="9"/>
        <v>Tỉnh Cà Mau-Phường Láng Tròn</v>
      </c>
    </row>
    <row r="283" spans="1:58" x14ac:dyDescent="0.3">
      <c r="A283" s="114" t="s">
        <v>36255</v>
      </c>
      <c r="B283" s="115" t="s">
        <v>33266</v>
      </c>
      <c r="C283" s="115" t="s">
        <v>33267</v>
      </c>
      <c r="D283" s="115" t="s">
        <v>6534</v>
      </c>
      <c r="E283" s="115" t="s">
        <v>36256</v>
      </c>
      <c r="F283" s="115" t="s">
        <v>22</v>
      </c>
      <c r="G283" s="115" t="s">
        <v>36257</v>
      </c>
      <c r="H283" s="115" t="s">
        <v>36257</v>
      </c>
      <c r="I283" s="115" t="s">
        <v>36258</v>
      </c>
      <c r="J283" s="115" t="s">
        <v>23</v>
      </c>
      <c r="K283" s="115" t="s">
        <v>35931</v>
      </c>
      <c r="L283" s="115" t="s">
        <v>23</v>
      </c>
      <c r="M283" s="115" t="s">
        <v>36259</v>
      </c>
      <c r="N283" s="115" t="s">
        <v>36260</v>
      </c>
      <c r="O283" s="115" t="s">
        <v>23</v>
      </c>
      <c r="P283" s="115" t="s">
        <v>36258</v>
      </c>
      <c r="Q283" s="115" t="s">
        <v>23</v>
      </c>
      <c r="R283" s="115" t="s">
        <v>23</v>
      </c>
      <c r="S283" s="115" t="s">
        <v>23</v>
      </c>
      <c r="T283" s="115" t="s">
        <v>23</v>
      </c>
      <c r="U283" s="115" t="s">
        <v>23</v>
      </c>
      <c r="V283" s="115" t="s">
        <v>23</v>
      </c>
      <c r="W283" s="115" t="s">
        <v>79</v>
      </c>
      <c r="X283" s="115" t="s">
        <v>23</v>
      </c>
      <c r="Y283" s="115" t="s">
        <v>23</v>
      </c>
      <c r="Z283" s="115" t="s">
        <v>23</v>
      </c>
      <c r="AA283" s="115" t="s">
        <v>23</v>
      </c>
      <c r="AB283" s="115" t="s">
        <v>36261</v>
      </c>
      <c r="AC283" s="115" t="s">
        <v>36262</v>
      </c>
      <c r="AD283" s="115" t="s">
        <v>36263</v>
      </c>
      <c r="AE283" s="115" t="s">
        <v>33501</v>
      </c>
      <c r="AF283" s="115" t="s">
        <v>33502</v>
      </c>
      <c r="AG283" s="115" t="s">
        <v>33281</v>
      </c>
      <c r="AH283" s="115" t="s">
        <v>33282</v>
      </c>
      <c r="AI283" s="115" t="s">
        <v>33283</v>
      </c>
      <c r="AJ283" s="115" t="s">
        <v>33282</v>
      </c>
      <c r="AK283" s="116">
        <v>9.2358624500000008</v>
      </c>
      <c r="AL283" s="116">
        <v>105.45801400000001</v>
      </c>
      <c r="AM283" s="115" t="s">
        <v>36264</v>
      </c>
      <c r="AN283" s="115" t="s">
        <v>23</v>
      </c>
      <c r="AO283" s="115" t="s">
        <v>33256</v>
      </c>
      <c r="AP283" s="115" t="s">
        <v>33787</v>
      </c>
      <c r="AQ283" s="115" t="s">
        <v>23</v>
      </c>
      <c r="AR283" s="115" t="s">
        <v>23</v>
      </c>
      <c r="AS283" s="115" t="s">
        <v>23</v>
      </c>
      <c r="AT283" s="115" t="s">
        <v>23</v>
      </c>
      <c r="AU283" s="115" t="s">
        <v>23</v>
      </c>
      <c r="AV283" s="115" t="s">
        <v>23</v>
      </c>
      <c r="AW283" s="115" t="s">
        <v>23</v>
      </c>
      <c r="AX283" s="115" t="s">
        <v>33299</v>
      </c>
      <c r="AY283" s="115" t="s">
        <v>33300</v>
      </c>
      <c r="AZ283" s="115" t="s">
        <v>35938</v>
      </c>
      <c r="BA283" s="115" t="s">
        <v>1021</v>
      </c>
      <c r="BB283" s="115" t="s">
        <v>1021</v>
      </c>
      <c r="BC283" s="4">
        <f>SUMIFS('Doanh số khách hàng'!$F:$F,'Doanh số khách hàng'!$A:$A,DSKH!$D283)</f>
        <v>6675373.333333333</v>
      </c>
      <c r="BD283" t="str">
        <f>VLOOKUP($BC283,Master!$A:$D,4,1)</f>
        <v>F4</v>
      </c>
      <c r="BE283" t="str">
        <f t="shared" si="8"/>
        <v>GT</v>
      </c>
      <c r="BF283" t="str">
        <f t="shared" si="9"/>
        <v>Tỉnh Cà Mau-Phường Giá Rai</v>
      </c>
    </row>
    <row r="284" spans="1:58" x14ac:dyDescent="0.3">
      <c r="A284" s="114" t="s">
        <v>36265</v>
      </c>
      <c r="B284" s="115" t="s">
        <v>33266</v>
      </c>
      <c r="C284" s="115" t="s">
        <v>33267</v>
      </c>
      <c r="D284" s="115" t="s">
        <v>8194</v>
      </c>
      <c r="E284" s="115" t="s">
        <v>36266</v>
      </c>
      <c r="F284" s="115" t="s">
        <v>22</v>
      </c>
      <c r="G284" s="115" t="s">
        <v>36267</v>
      </c>
      <c r="H284" s="115" t="s">
        <v>36267</v>
      </c>
      <c r="I284" s="115" t="s">
        <v>36268</v>
      </c>
      <c r="J284" s="115" t="s">
        <v>23</v>
      </c>
      <c r="K284" s="115" t="s">
        <v>35931</v>
      </c>
      <c r="L284" s="115" t="s">
        <v>23</v>
      </c>
      <c r="M284" s="115" t="s">
        <v>36269</v>
      </c>
      <c r="N284" s="115" t="s">
        <v>36270</v>
      </c>
      <c r="O284" s="115" t="s">
        <v>23</v>
      </c>
      <c r="P284" s="115" t="s">
        <v>36268</v>
      </c>
      <c r="Q284" s="115" t="s">
        <v>23</v>
      </c>
      <c r="R284" s="115" t="s">
        <v>23</v>
      </c>
      <c r="S284" s="115" t="s">
        <v>23</v>
      </c>
      <c r="T284" s="115" t="s">
        <v>23</v>
      </c>
      <c r="U284" s="115" t="s">
        <v>23</v>
      </c>
      <c r="V284" s="115" t="s">
        <v>23</v>
      </c>
      <c r="W284" s="115" t="s">
        <v>79</v>
      </c>
      <c r="X284" s="115" t="s">
        <v>23</v>
      </c>
      <c r="Y284" s="115" t="s">
        <v>23</v>
      </c>
      <c r="Z284" s="115" t="s">
        <v>23</v>
      </c>
      <c r="AA284" s="115" t="s">
        <v>36271</v>
      </c>
      <c r="AB284" s="115" t="s">
        <v>36272</v>
      </c>
      <c r="AC284" s="115" t="s">
        <v>36273</v>
      </c>
      <c r="AD284" s="115" t="s">
        <v>33278</v>
      </c>
      <c r="AE284" s="115" t="s">
        <v>33434</v>
      </c>
      <c r="AF284" s="115" t="s">
        <v>33435</v>
      </c>
      <c r="AG284" s="115" t="s">
        <v>33281</v>
      </c>
      <c r="AH284" s="115" t="s">
        <v>33282</v>
      </c>
      <c r="AI284" s="115" t="s">
        <v>33283</v>
      </c>
      <c r="AJ284" s="115" t="s">
        <v>33282</v>
      </c>
      <c r="AK284" s="116">
        <v>9.2708695399999996</v>
      </c>
      <c r="AL284" s="116">
        <v>105.59075730000001</v>
      </c>
      <c r="AM284" s="115" t="s">
        <v>33968</v>
      </c>
      <c r="AN284" s="115" t="s">
        <v>23</v>
      </c>
      <c r="AO284" s="115" t="s">
        <v>33256</v>
      </c>
      <c r="AP284" s="115" t="s">
        <v>34387</v>
      </c>
      <c r="AQ284" s="115" t="s">
        <v>23</v>
      </c>
      <c r="AR284" s="115" t="s">
        <v>23</v>
      </c>
      <c r="AS284" s="115" t="s">
        <v>23</v>
      </c>
      <c r="AT284" s="115" t="s">
        <v>23</v>
      </c>
      <c r="AU284" s="115" t="s">
        <v>23</v>
      </c>
      <c r="AV284" s="115" t="s">
        <v>23</v>
      </c>
      <c r="AW284" s="115" t="s">
        <v>23</v>
      </c>
      <c r="AX284" s="115" t="s">
        <v>33315</v>
      </c>
      <c r="AY284" s="115" t="s">
        <v>33316</v>
      </c>
      <c r="AZ284" s="115" t="s">
        <v>35938</v>
      </c>
      <c r="BA284" s="115" t="s">
        <v>33302</v>
      </c>
      <c r="BB284" s="115" t="s">
        <v>33303</v>
      </c>
      <c r="BC284" s="4">
        <f>SUMIFS('Doanh số khách hàng'!$F:$F,'Doanh số khách hàng'!$A:$A,DSKH!$D284)</f>
        <v>1360526.6666666667</v>
      </c>
      <c r="BD284" t="str">
        <f>VLOOKUP($BC284,Master!$A:$D,4,1)</f>
        <v>F4</v>
      </c>
      <c r="BE284" t="str">
        <f t="shared" si="8"/>
        <v>GT</v>
      </c>
      <c r="BF284" t="str">
        <f t="shared" si="9"/>
        <v>Tỉnh Cà Mau-Xã Vĩnh Mỹ</v>
      </c>
    </row>
    <row r="285" spans="1:58" x14ac:dyDescent="0.3">
      <c r="A285" s="114" t="s">
        <v>36274</v>
      </c>
      <c r="B285" s="115" t="s">
        <v>33266</v>
      </c>
      <c r="C285" s="115" t="s">
        <v>33267</v>
      </c>
      <c r="D285" s="115" t="s">
        <v>36275</v>
      </c>
      <c r="E285" s="115" t="s">
        <v>36276</v>
      </c>
      <c r="F285" s="115" t="s">
        <v>22</v>
      </c>
      <c r="G285" s="115" t="s">
        <v>36277</v>
      </c>
      <c r="H285" s="115" t="s">
        <v>36277</v>
      </c>
      <c r="I285" s="115" t="s">
        <v>36278</v>
      </c>
      <c r="J285" s="115" t="s">
        <v>23</v>
      </c>
      <c r="K285" s="115" t="s">
        <v>35931</v>
      </c>
      <c r="L285" s="115" t="s">
        <v>23</v>
      </c>
      <c r="M285" s="115" t="s">
        <v>36279</v>
      </c>
      <c r="N285" s="115" t="s">
        <v>36280</v>
      </c>
      <c r="O285" s="115" t="s">
        <v>23</v>
      </c>
      <c r="P285" s="115" t="s">
        <v>23</v>
      </c>
      <c r="Q285" s="115" t="s">
        <v>23</v>
      </c>
      <c r="R285" s="115" t="s">
        <v>23</v>
      </c>
      <c r="S285" s="115" t="s">
        <v>23</v>
      </c>
      <c r="T285" s="115" t="s">
        <v>23</v>
      </c>
      <c r="U285" s="115" t="s">
        <v>23</v>
      </c>
      <c r="V285" s="115" t="s">
        <v>23</v>
      </c>
      <c r="W285" s="115" t="s">
        <v>79</v>
      </c>
      <c r="X285" s="115" t="s">
        <v>23</v>
      </c>
      <c r="Y285" s="115" t="s">
        <v>23</v>
      </c>
      <c r="Z285" s="115" t="s">
        <v>23</v>
      </c>
      <c r="AA285" s="115" t="s">
        <v>36281</v>
      </c>
      <c r="AB285" s="115" t="s">
        <v>36282</v>
      </c>
      <c r="AC285" s="115" t="s">
        <v>34591</v>
      </c>
      <c r="AD285" s="115" t="s">
        <v>36283</v>
      </c>
      <c r="AE285" s="115" t="s">
        <v>33934</v>
      </c>
      <c r="AF285" s="115" t="s">
        <v>33935</v>
      </c>
      <c r="AG285" s="115" t="s">
        <v>33281</v>
      </c>
      <c r="AH285" s="115" t="s">
        <v>33282</v>
      </c>
      <c r="AI285" s="115" t="s">
        <v>33283</v>
      </c>
      <c r="AJ285" s="115" t="s">
        <v>33282</v>
      </c>
      <c r="AK285" s="116">
        <v>9.3857088159999993</v>
      </c>
      <c r="AL285" s="116">
        <v>105.60312949999999</v>
      </c>
      <c r="AM285" s="115" t="s">
        <v>34701</v>
      </c>
      <c r="AN285" s="115" t="s">
        <v>23</v>
      </c>
      <c r="AO285" s="115" t="s">
        <v>23</v>
      </c>
      <c r="AP285" s="115" t="s">
        <v>80</v>
      </c>
      <c r="AQ285" s="115" t="s">
        <v>23</v>
      </c>
      <c r="AR285" s="115" t="s">
        <v>23</v>
      </c>
      <c r="AS285" s="115" t="s">
        <v>23</v>
      </c>
      <c r="AT285" s="115" t="s">
        <v>23</v>
      </c>
      <c r="AU285" s="115" t="s">
        <v>23</v>
      </c>
      <c r="AV285" s="115" t="s">
        <v>23</v>
      </c>
      <c r="AW285" s="115" t="s">
        <v>23</v>
      </c>
      <c r="AX285" s="115" t="s">
        <v>33299</v>
      </c>
      <c r="AY285" s="115" t="s">
        <v>33300</v>
      </c>
      <c r="AZ285" s="115" t="s">
        <v>35938</v>
      </c>
      <c r="BA285" s="115" t="s">
        <v>33302</v>
      </c>
      <c r="BB285" s="115" t="s">
        <v>33303</v>
      </c>
      <c r="BC285" s="4">
        <f>SUMIFS('Doanh số khách hàng'!$F:$F,'Doanh số khách hàng'!$A:$A,DSKH!$D285)</f>
        <v>0</v>
      </c>
      <c r="BD285" t="str">
        <f>VLOOKUP($BC285,Master!$A:$D,4,1)</f>
        <v>F2</v>
      </c>
      <c r="BE285" t="str">
        <f t="shared" si="8"/>
        <v>GT</v>
      </c>
      <c r="BF285" t="str">
        <f t="shared" si="9"/>
        <v>Tỉnh Cà Mau-Xã Châu Thới</v>
      </c>
    </row>
    <row r="286" spans="1:58" x14ac:dyDescent="0.3">
      <c r="A286" s="114" t="s">
        <v>36284</v>
      </c>
      <c r="B286" s="115" t="s">
        <v>33266</v>
      </c>
      <c r="C286" s="115" t="s">
        <v>33267</v>
      </c>
      <c r="D286" s="115" t="s">
        <v>19720</v>
      </c>
      <c r="E286" s="115" t="s">
        <v>36285</v>
      </c>
      <c r="F286" s="115" t="s">
        <v>22</v>
      </c>
      <c r="G286" s="115" t="s">
        <v>36286</v>
      </c>
      <c r="H286" s="115" t="s">
        <v>36286</v>
      </c>
      <c r="I286" s="115" t="s">
        <v>36287</v>
      </c>
      <c r="J286" s="115" t="s">
        <v>23</v>
      </c>
      <c r="K286" s="115" t="s">
        <v>35931</v>
      </c>
      <c r="L286" s="115" t="s">
        <v>23</v>
      </c>
      <c r="M286" s="115" t="s">
        <v>36288</v>
      </c>
      <c r="N286" s="115" t="s">
        <v>36289</v>
      </c>
      <c r="O286" s="115" t="s">
        <v>23</v>
      </c>
      <c r="P286" s="115" t="s">
        <v>36287</v>
      </c>
      <c r="Q286" s="115" t="s">
        <v>23</v>
      </c>
      <c r="R286" s="115" t="s">
        <v>23</v>
      </c>
      <c r="S286" s="115" t="s">
        <v>23</v>
      </c>
      <c r="T286" s="115" t="s">
        <v>23</v>
      </c>
      <c r="U286" s="115" t="s">
        <v>23</v>
      </c>
      <c r="V286" s="115" t="s">
        <v>23</v>
      </c>
      <c r="W286" s="115" t="s">
        <v>79</v>
      </c>
      <c r="X286" s="115" t="s">
        <v>23</v>
      </c>
      <c r="Y286" s="115" t="s">
        <v>23</v>
      </c>
      <c r="Z286" s="115" t="s">
        <v>23</v>
      </c>
      <c r="AA286" s="115" t="s">
        <v>23</v>
      </c>
      <c r="AB286" s="115" t="s">
        <v>36290</v>
      </c>
      <c r="AC286" s="115" t="s">
        <v>36291</v>
      </c>
      <c r="AD286" s="115" t="s">
        <v>36283</v>
      </c>
      <c r="AE286" s="115" t="s">
        <v>33934</v>
      </c>
      <c r="AF286" s="115" t="s">
        <v>33935</v>
      </c>
      <c r="AG286" s="115" t="s">
        <v>33281</v>
      </c>
      <c r="AH286" s="115" t="s">
        <v>33282</v>
      </c>
      <c r="AI286" s="115" t="s">
        <v>33283</v>
      </c>
      <c r="AJ286" s="115" t="s">
        <v>33282</v>
      </c>
      <c r="AK286" s="116">
        <v>9.3898505920000002</v>
      </c>
      <c r="AL286" s="116">
        <v>105.5994567</v>
      </c>
      <c r="AM286" s="115" t="s">
        <v>34069</v>
      </c>
      <c r="AN286" s="115" t="s">
        <v>23</v>
      </c>
      <c r="AO286" s="115" t="s">
        <v>33256</v>
      </c>
      <c r="AP286" s="115" t="s">
        <v>80</v>
      </c>
      <c r="AQ286" s="115" t="s">
        <v>23</v>
      </c>
      <c r="AR286" s="115" t="s">
        <v>23</v>
      </c>
      <c r="AS286" s="115" t="s">
        <v>23</v>
      </c>
      <c r="AT286" s="115" t="s">
        <v>23</v>
      </c>
      <c r="AU286" s="115" t="s">
        <v>23</v>
      </c>
      <c r="AV286" s="115" t="s">
        <v>23</v>
      </c>
      <c r="AW286" s="115" t="s">
        <v>23</v>
      </c>
      <c r="AX286" s="115" t="s">
        <v>33299</v>
      </c>
      <c r="AY286" s="115" t="s">
        <v>33300</v>
      </c>
      <c r="AZ286" s="115" t="s">
        <v>35938</v>
      </c>
      <c r="BA286" s="115" t="s">
        <v>33302</v>
      </c>
      <c r="BB286" s="115" t="s">
        <v>33303</v>
      </c>
      <c r="BC286" s="4">
        <f>SUMIFS('Doanh số khách hàng'!$F:$F,'Doanh số khách hàng'!$A:$A,DSKH!$D286)</f>
        <v>1806936.6666666667</v>
      </c>
      <c r="BD286" t="str">
        <f>VLOOKUP($BC286,Master!$A:$D,4,1)</f>
        <v>F4</v>
      </c>
      <c r="BE286" t="str">
        <f t="shared" si="8"/>
        <v>GT</v>
      </c>
      <c r="BF286" t="str">
        <f t="shared" si="9"/>
        <v>Tỉnh Cà Mau-Xã Châu Thới</v>
      </c>
    </row>
    <row r="287" spans="1:58" x14ac:dyDescent="0.3">
      <c r="A287" s="114" t="s">
        <v>36292</v>
      </c>
      <c r="B287" s="115" t="s">
        <v>33266</v>
      </c>
      <c r="C287" s="115" t="s">
        <v>33267</v>
      </c>
      <c r="D287" s="115" t="s">
        <v>27244</v>
      </c>
      <c r="E287" s="115" t="s">
        <v>36293</v>
      </c>
      <c r="F287" s="115" t="s">
        <v>22</v>
      </c>
      <c r="G287" s="115" t="s">
        <v>36294</v>
      </c>
      <c r="H287" s="115" t="s">
        <v>36294</v>
      </c>
      <c r="I287" s="115" t="s">
        <v>36295</v>
      </c>
      <c r="J287" s="115" t="s">
        <v>23</v>
      </c>
      <c r="K287" s="115" t="s">
        <v>35931</v>
      </c>
      <c r="L287" s="115" t="s">
        <v>23</v>
      </c>
      <c r="M287" s="115" t="s">
        <v>36296</v>
      </c>
      <c r="N287" s="115" t="s">
        <v>36297</v>
      </c>
      <c r="O287" s="115" t="s">
        <v>23</v>
      </c>
      <c r="P287" s="115" t="s">
        <v>36295</v>
      </c>
      <c r="Q287" s="115" t="s">
        <v>23</v>
      </c>
      <c r="R287" s="115" t="s">
        <v>23</v>
      </c>
      <c r="S287" s="115" t="s">
        <v>23</v>
      </c>
      <c r="T287" s="115" t="s">
        <v>23</v>
      </c>
      <c r="U287" s="115" t="s">
        <v>23</v>
      </c>
      <c r="V287" s="115" t="s">
        <v>23</v>
      </c>
      <c r="W287" s="115" t="s">
        <v>79</v>
      </c>
      <c r="X287" s="115" t="s">
        <v>23</v>
      </c>
      <c r="Y287" s="115" t="s">
        <v>23</v>
      </c>
      <c r="Z287" s="115" t="s">
        <v>23</v>
      </c>
      <c r="AA287" s="115" t="s">
        <v>36298</v>
      </c>
      <c r="AB287" s="115" t="s">
        <v>36299</v>
      </c>
      <c r="AC287" s="115" t="s">
        <v>36300</v>
      </c>
      <c r="AD287" s="115" t="s">
        <v>35031</v>
      </c>
      <c r="AE287" s="115" t="s">
        <v>33419</v>
      </c>
      <c r="AF287" s="115" t="s">
        <v>33420</v>
      </c>
      <c r="AG287" s="115" t="s">
        <v>33281</v>
      </c>
      <c r="AH287" s="115" t="s">
        <v>33282</v>
      </c>
      <c r="AI287" s="115" t="s">
        <v>33283</v>
      </c>
      <c r="AJ287" s="115" t="s">
        <v>33282</v>
      </c>
      <c r="AK287" s="116">
        <v>9.0267547629999996</v>
      </c>
      <c r="AL287" s="116">
        <v>105.4187271</v>
      </c>
      <c r="AM287" s="115" t="s">
        <v>35319</v>
      </c>
      <c r="AN287" s="115" t="s">
        <v>23</v>
      </c>
      <c r="AO287" s="115" t="s">
        <v>33256</v>
      </c>
      <c r="AP287" s="115" t="s">
        <v>80</v>
      </c>
      <c r="AQ287" s="115" t="s">
        <v>23</v>
      </c>
      <c r="AR287" s="115" t="s">
        <v>23</v>
      </c>
      <c r="AS287" s="115" t="s">
        <v>23</v>
      </c>
      <c r="AT287" s="115" t="s">
        <v>23</v>
      </c>
      <c r="AU287" s="115" t="s">
        <v>23</v>
      </c>
      <c r="AV287" s="115" t="s">
        <v>23</v>
      </c>
      <c r="AW287" s="115" t="s">
        <v>23</v>
      </c>
      <c r="AX287" s="115" t="s">
        <v>33315</v>
      </c>
      <c r="AY287" s="115" t="s">
        <v>33316</v>
      </c>
      <c r="AZ287" s="115" t="s">
        <v>35938</v>
      </c>
      <c r="BA287" s="115" t="s">
        <v>1021</v>
      </c>
      <c r="BB287" s="115" t="s">
        <v>1021</v>
      </c>
      <c r="BC287" s="4">
        <f>SUMIFS('Doanh số khách hàng'!$F:$F,'Doanh số khách hàng'!$A:$A,DSKH!$D287)</f>
        <v>246666.66666666666</v>
      </c>
      <c r="BD287" t="str">
        <f>VLOOKUP($BC287,Master!$A:$D,4,1)</f>
        <v>F2</v>
      </c>
      <c r="BE287" t="str">
        <f t="shared" si="8"/>
        <v>GT</v>
      </c>
      <c r="BF287" t="str">
        <f t="shared" si="9"/>
        <v>Tỉnh Cà Mau-Xã Gành Hào</v>
      </c>
    </row>
    <row r="288" spans="1:58" x14ac:dyDescent="0.3">
      <c r="A288" s="114" t="s">
        <v>36301</v>
      </c>
      <c r="B288" s="115" t="s">
        <v>33266</v>
      </c>
      <c r="C288" s="115" t="s">
        <v>33267</v>
      </c>
      <c r="D288" s="115" t="s">
        <v>23486</v>
      </c>
      <c r="E288" s="115" t="s">
        <v>36302</v>
      </c>
      <c r="F288" s="115" t="s">
        <v>22</v>
      </c>
      <c r="G288" s="115" t="s">
        <v>36303</v>
      </c>
      <c r="H288" s="115" t="s">
        <v>36304</v>
      </c>
      <c r="I288" s="115" t="s">
        <v>36305</v>
      </c>
      <c r="J288" s="115" t="s">
        <v>23</v>
      </c>
      <c r="K288" s="115" t="s">
        <v>35931</v>
      </c>
      <c r="L288" s="115" t="s">
        <v>23</v>
      </c>
      <c r="M288" s="115" t="s">
        <v>36306</v>
      </c>
      <c r="N288" s="115" t="s">
        <v>36307</v>
      </c>
      <c r="O288" s="115" t="s">
        <v>23</v>
      </c>
      <c r="P288" s="115" t="s">
        <v>36305</v>
      </c>
      <c r="Q288" s="115" t="s">
        <v>23</v>
      </c>
      <c r="R288" s="115" t="s">
        <v>23</v>
      </c>
      <c r="S288" s="115" t="s">
        <v>23</v>
      </c>
      <c r="T288" s="115" t="s">
        <v>23</v>
      </c>
      <c r="U288" s="115" t="s">
        <v>23</v>
      </c>
      <c r="V288" s="115" t="s">
        <v>23</v>
      </c>
      <c r="W288" s="115" t="s">
        <v>79</v>
      </c>
      <c r="X288" s="115" t="s">
        <v>23</v>
      </c>
      <c r="Y288" s="115" t="s">
        <v>23</v>
      </c>
      <c r="Z288" s="115" t="s">
        <v>23</v>
      </c>
      <c r="AA288" s="115" t="s">
        <v>36308</v>
      </c>
      <c r="AB288" s="115" t="s">
        <v>36309</v>
      </c>
      <c r="AC288" s="115" t="s">
        <v>36310</v>
      </c>
      <c r="AD288" s="115" t="s">
        <v>36311</v>
      </c>
      <c r="AE288" s="115" t="s">
        <v>33449</v>
      </c>
      <c r="AF288" s="115" t="s">
        <v>33450</v>
      </c>
      <c r="AG288" s="115" t="s">
        <v>33281</v>
      </c>
      <c r="AH288" s="115" t="s">
        <v>33282</v>
      </c>
      <c r="AI288" s="115" t="s">
        <v>33283</v>
      </c>
      <c r="AJ288" s="115" t="s">
        <v>33282</v>
      </c>
      <c r="AK288" s="116">
        <v>9.438064314</v>
      </c>
      <c r="AL288" s="116">
        <v>105.46260770000001</v>
      </c>
      <c r="AM288" s="115" t="s">
        <v>36312</v>
      </c>
      <c r="AN288" s="115" t="s">
        <v>23</v>
      </c>
      <c r="AO288" s="115" t="s">
        <v>33256</v>
      </c>
      <c r="AP288" s="115" t="s">
        <v>80</v>
      </c>
      <c r="AQ288" s="115" t="s">
        <v>23</v>
      </c>
      <c r="AR288" s="115" t="s">
        <v>23</v>
      </c>
      <c r="AS288" s="115" t="s">
        <v>23</v>
      </c>
      <c r="AT288" s="115" t="s">
        <v>23</v>
      </c>
      <c r="AU288" s="115" t="s">
        <v>23</v>
      </c>
      <c r="AV288" s="115" t="s">
        <v>23</v>
      </c>
      <c r="AW288" s="115" t="s">
        <v>23</v>
      </c>
      <c r="AX288" s="115" t="s">
        <v>33315</v>
      </c>
      <c r="AY288" s="115" t="s">
        <v>33316</v>
      </c>
      <c r="AZ288" s="115" t="s">
        <v>35938</v>
      </c>
      <c r="BA288" s="115" t="s">
        <v>1021</v>
      </c>
      <c r="BB288" s="115" t="s">
        <v>1021</v>
      </c>
      <c r="BC288" s="4">
        <f>SUMIFS('Doanh số khách hàng'!$F:$F,'Doanh số khách hàng'!$A:$A,DSKH!$D288)</f>
        <v>2248823.3333333335</v>
      </c>
      <c r="BD288" t="str">
        <f>VLOOKUP($BC288,Master!$A:$D,4,1)</f>
        <v>F4</v>
      </c>
      <c r="BE288" t="str">
        <f t="shared" si="8"/>
        <v>GT</v>
      </c>
      <c r="BF288" t="str">
        <f t="shared" si="9"/>
        <v>Tỉnh Cà Mau-Xã Phước Long</v>
      </c>
    </row>
    <row r="289" spans="1:58" x14ac:dyDescent="0.3">
      <c r="A289" s="114" t="s">
        <v>36313</v>
      </c>
      <c r="B289" s="115" t="s">
        <v>33266</v>
      </c>
      <c r="C289" s="115" t="s">
        <v>33267</v>
      </c>
      <c r="D289" s="115" t="s">
        <v>36314</v>
      </c>
      <c r="E289" s="115" t="s">
        <v>36315</v>
      </c>
      <c r="F289" s="115" t="s">
        <v>22</v>
      </c>
      <c r="G289" s="115" t="s">
        <v>36316</v>
      </c>
      <c r="H289" s="115" t="s">
        <v>36317</v>
      </c>
      <c r="I289" s="115" t="s">
        <v>23</v>
      </c>
      <c r="J289" s="115" t="s">
        <v>23</v>
      </c>
      <c r="K289" s="115" t="s">
        <v>35931</v>
      </c>
      <c r="L289" s="115" t="s">
        <v>23</v>
      </c>
      <c r="M289" s="115" t="s">
        <v>36318</v>
      </c>
      <c r="N289" s="115" t="s">
        <v>36319</v>
      </c>
      <c r="O289" s="115" t="s">
        <v>23</v>
      </c>
      <c r="P289" s="115" t="s">
        <v>23</v>
      </c>
      <c r="Q289" s="115" t="s">
        <v>23</v>
      </c>
      <c r="R289" s="115" t="s">
        <v>23</v>
      </c>
      <c r="S289" s="115" t="s">
        <v>23</v>
      </c>
      <c r="T289" s="115" t="s">
        <v>23</v>
      </c>
      <c r="U289" s="115" t="s">
        <v>23</v>
      </c>
      <c r="V289" s="115" t="s">
        <v>23</v>
      </c>
      <c r="W289" s="115" t="s">
        <v>79</v>
      </c>
      <c r="X289" s="115" t="s">
        <v>23</v>
      </c>
      <c r="Y289" s="115" t="s">
        <v>23</v>
      </c>
      <c r="Z289" s="115" t="s">
        <v>23</v>
      </c>
      <c r="AA289" s="115" t="s">
        <v>36320</v>
      </c>
      <c r="AB289" s="115" t="s">
        <v>36321</v>
      </c>
      <c r="AC289" s="115" t="s">
        <v>36322</v>
      </c>
      <c r="AD289" s="115" t="s">
        <v>36311</v>
      </c>
      <c r="AE289" s="115" t="s">
        <v>33449</v>
      </c>
      <c r="AF289" s="115" t="s">
        <v>33450</v>
      </c>
      <c r="AG289" s="115" t="s">
        <v>33281</v>
      </c>
      <c r="AH289" s="115" t="s">
        <v>33282</v>
      </c>
      <c r="AI289" s="115" t="s">
        <v>33283</v>
      </c>
      <c r="AJ289" s="115" t="s">
        <v>33282</v>
      </c>
      <c r="AK289" s="116">
        <v>9.4392678664999998</v>
      </c>
      <c r="AL289" s="116">
        <v>105.46373661609999</v>
      </c>
      <c r="AM289" s="115" t="s">
        <v>35809</v>
      </c>
      <c r="AN289" s="115" t="s">
        <v>23</v>
      </c>
      <c r="AO289" s="115" t="s">
        <v>33327</v>
      </c>
      <c r="AP289" s="115" t="s">
        <v>80</v>
      </c>
      <c r="AQ289" s="115" t="s">
        <v>23</v>
      </c>
      <c r="AR289" s="115" t="s">
        <v>36214</v>
      </c>
      <c r="AS289" s="115" t="s">
        <v>23</v>
      </c>
      <c r="AT289" s="115" t="s">
        <v>1020</v>
      </c>
      <c r="AU289" s="115" t="s">
        <v>23</v>
      </c>
      <c r="AV289" s="115" t="s">
        <v>23</v>
      </c>
      <c r="AW289" s="115" t="s">
        <v>23</v>
      </c>
      <c r="AX289" s="115" t="s">
        <v>33315</v>
      </c>
      <c r="AY289" s="115" t="s">
        <v>33316</v>
      </c>
      <c r="AZ289" s="115" t="s">
        <v>35938</v>
      </c>
      <c r="BA289" s="115" t="s">
        <v>1021</v>
      </c>
      <c r="BB289" s="115" t="s">
        <v>1021</v>
      </c>
      <c r="BC289" s="4">
        <f>SUMIFS('Doanh số khách hàng'!$F:$F,'Doanh số khách hàng'!$A:$A,DSKH!$D289)</f>
        <v>0</v>
      </c>
      <c r="BD289" t="str">
        <f>VLOOKUP($BC289,Master!$A:$D,4,1)</f>
        <v>F2</v>
      </c>
      <c r="BE289" t="str">
        <f t="shared" si="8"/>
        <v>GT</v>
      </c>
      <c r="BF289" t="str">
        <f t="shared" si="9"/>
        <v>Tỉnh Cà Mau-Xã Phước Long</v>
      </c>
    </row>
    <row r="290" spans="1:58" x14ac:dyDescent="0.3">
      <c r="A290" s="114" t="s">
        <v>36323</v>
      </c>
      <c r="B290" s="115" t="s">
        <v>33266</v>
      </c>
      <c r="C290" s="115" t="s">
        <v>33267</v>
      </c>
      <c r="D290" s="115" t="s">
        <v>26382</v>
      </c>
      <c r="E290" s="115" t="s">
        <v>36324</v>
      </c>
      <c r="F290" s="115" t="s">
        <v>22</v>
      </c>
      <c r="G290" s="115" t="s">
        <v>36325</v>
      </c>
      <c r="H290" s="115" t="s">
        <v>36325</v>
      </c>
      <c r="I290" s="115" t="s">
        <v>36326</v>
      </c>
      <c r="J290" s="115" t="s">
        <v>23</v>
      </c>
      <c r="K290" s="115" t="s">
        <v>35931</v>
      </c>
      <c r="L290" s="115" t="s">
        <v>23</v>
      </c>
      <c r="M290" s="115" t="s">
        <v>36327</v>
      </c>
      <c r="N290" s="115" t="s">
        <v>36328</v>
      </c>
      <c r="O290" s="115" t="s">
        <v>23</v>
      </c>
      <c r="P290" s="115" t="s">
        <v>36329</v>
      </c>
      <c r="Q290" s="115" t="s">
        <v>23</v>
      </c>
      <c r="R290" s="115" t="s">
        <v>23</v>
      </c>
      <c r="S290" s="115" t="s">
        <v>23</v>
      </c>
      <c r="T290" s="115" t="s">
        <v>23</v>
      </c>
      <c r="U290" s="115" t="s">
        <v>23</v>
      </c>
      <c r="V290" s="115" t="s">
        <v>23</v>
      </c>
      <c r="W290" s="115" t="s">
        <v>79</v>
      </c>
      <c r="X290" s="115" t="s">
        <v>23</v>
      </c>
      <c r="Y290" s="115" t="s">
        <v>23</v>
      </c>
      <c r="Z290" s="115" t="s">
        <v>23</v>
      </c>
      <c r="AA290" s="115" t="s">
        <v>23</v>
      </c>
      <c r="AB290" s="115" t="s">
        <v>36330</v>
      </c>
      <c r="AC290" s="115" t="s">
        <v>36331</v>
      </c>
      <c r="AD290" s="115" t="s">
        <v>36332</v>
      </c>
      <c r="AE290" s="115" t="s">
        <v>33312</v>
      </c>
      <c r="AF290" s="115" t="s">
        <v>33313</v>
      </c>
      <c r="AG290" s="115" t="s">
        <v>33281</v>
      </c>
      <c r="AH290" s="115" t="s">
        <v>33282</v>
      </c>
      <c r="AI290" s="115" t="s">
        <v>33283</v>
      </c>
      <c r="AJ290" s="115" t="s">
        <v>33282</v>
      </c>
      <c r="AK290" s="116">
        <v>9.2823412399999992</v>
      </c>
      <c r="AL290" s="116">
        <v>105.62445200000001</v>
      </c>
      <c r="AM290" s="115" t="s">
        <v>36333</v>
      </c>
      <c r="AN290" s="115" t="s">
        <v>23</v>
      </c>
      <c r="AO290" s="115" t="s">
        <v>23</v>
      </c>
      <c r="AP290" s="115" t="s">
        <v>80</v>
      </c>
      <c r="AQ290" s="115" t="s">
        <v>23</v>
      </c>
      <c r="AR290" s="115" t="s">
        <v>23</v>
      </c>
      <c r="AS290" s="115" t="s">
        <v>23</v>
      </c>
      <c r="AT290" s="115" t="s">
        <v>23</v>
      </c>
      <c r="AU290" s="115" t="s">
        <v>23</v>
      </c>
      <c r="AV290" s="115" t="s">
        <v>23</v>
      </c>
      <c r="AW290" s="115" t="s">
        <v>23</v>
      </c>
      <c r="AX290" s="115" t="s">
        <v>33315</v>
      </c>
      <c r="AY290" s="115" t="s">
        <v>33316</v>
      </c>
      <c r="AZ290" s="115" t="s">
        <v>35938</v>
      </c>
      <c r="BA290" s="115" t="s">
        <v>33302</v>
      </c>
      <c r="BB290" s="115" t="s">
        <v>33303</v>
      </c>
      <c r="BC290" s="4">
        <f>SUMIFS('Doanh số khách hàng'!$F:$F,'Doanh số khách hàng'!$A:$A,DSKH!$D290)</f>
        <v>557033.33333333337</v>
      </c>
      <c r="BD290" t="str">
        <f>VLOOKUP($BC290,Master!$A:$D,4,1)</f>
        <v>F4</v>
      </c>
      <c r="BE290" t="str">
        <f t="shared" si="8"/>
        <v>GT</v>
      </c>
      <c r="BF290" t="str">
        <f t="shared" si="9"/>
        <v>Tỉnh Cà Mau-Xã Hòa Bình</v>
      </c>
    </row>
    <row r="291" spans="1:58" x14ac:dyDescent="0.3">
      <c r="A291" s="114" t="s">
        <v>36334</v>
      </c>
      <c r="B291" s="115" t="s">
        <v>33266</v>
      </c>
      <c r="C291" s="115" t="s">
        <v>33267</v>
      </c>
      <c r="D291" s="115" t="s">
        <v>26758</v>
      </c>
      <c r="E291" s="115" t="s">
        <v>36335</v>
      </c>
      <c r="F291" s="115" t="s">
        <v>22</v>
      </c>
      <c r="G291" s="115" t="s">
        <v>36336</v>
      </c>
      <c r="H291" s="115" t="s">
        <v>36336</v>
      </c>
      <c r="I291" s="115" t="s">
        <v>36337</v>
      </c>
      <c r="J291" s="115" t="s">
        <v>23</v>
      </c>
      <c r="K291" s="115" t="s">
        <v>35931</v>
      </c>
      <c r="L291" s="115" t="s">
        <v>23</v>
      </c>
      <c r="M291" s="115" t="s">
        <v>36338</v>
      </c>
      <c r="N291" s="115" t="s">
        <v>36280</v>
      </c>
      <c r="O291" s="115" t="s">
        <v>23</v>
      </c>
      <c r="P291" s="115" t="s">
        <v>36339</v>
      </c>
      <c r="Q291" s="115" t="s">
        <v>23</v>
      </c>
      <c r="R291" s="115" t="s">
        <v>23</v>
      </c>
      <c r="S291" s="115" t="s">
        <v>23</v>
      </c>
      <c r="T291" s="115" t="s">
        <v>23</v>
      </c>
      <c r="U291" s="115" t="s">
        <v>23</v>
      </c>
      <c r="V291" s="115" t="s">
        <v>23</v>
      </c>
      <c r="W291" s="115" t="s">
        <v>79</v>
      </c>
      <c r="X291" s="115" t="s">
        <v>23</v>
      </c>
      <c r="Y291" s="115" t="s">
        <v>23</v>
      </c>
      <c r="Z291" s="115" t="s">
        <v>23</v>
      </c>
      <c r="AA291" s="115" t="s">
        <v>36340</v>
      </c>
      <c r="AB291" s="115" t="s">
        <v>36341</v>
      </c>
      <c r="AC291" s="115" t="s">
        <v>36342</v>
      </c>
      <c r="AD291" s="115" t="s">
        <v>35340</v>
      </c>
      <c r="AE291" s="115" t="s">
        <v>33449</v>
      </c>
      <c r="AF291" s="115" t="s">
        <v>33450</v>
      </c>
      <c r="AG291" s="115" t="s">
        <v>33281</v>
      </c>
      <c r="AH291" s="115" t="s">
        <v>33282</v>
      </c>
      <c r="AI291" s="115" t="s">
        <v>33283</v>
      </c>
      <c r="AJ291" s="115" t="s">
        <v>33282</v>
      </c>
      <c r="AK291" s="116">
        <v>9.4390439579999992</v>
      </c>
      <c r="AL291" s="116">
        <v>105.46366519999999</v>
      </c>
      <c r="AM291" s="115" t="s">
        <v>35809</v>
      </c>
      <c r="AN291" s="115" t="s">
        <v>23</v>
      </c>
      <c r="AO291" s="115" t="s">
        <v>23</v>
      </c>
      <c r="AP291" s="115" t="s">
        <v>34460</v>
      </c>
      <c r="AQ291" s="115" t="s">
        <v>23</v>
      </c>
      <c r="AR291" s="115" t="s">
        <v>23</v>
      </c>
      <c r="AS291" s="115" t="s">
        <v>23</v>
      </c>
      <c r="AT291" s="115" t="s">
        <v>23</v>
      </c>
      <c r="AU291" s="115" t="s">
        <v>23</v>
      </c>
      <c r="AV291" s="115" t="s">
        <v>23</v>
      </c>
      <c r="AW291" s="115" t="s">
        <v>23</v>
      </c>
      <c r="AX291" s="115" t="s">
        <v>33315</v>
      </c>
      <c r="AY291" s="115" t="s">
        <v>33316</v>
      </c>
      <c r="AZ291" s="115" t="s">
        <v>35938</v>
      </c>
      <c r="BA291" s="115" t="s">
        <v>33302</v>
      </c>
      <c r="BB291" s="115" t="s">
        <v>33303</v>
      </c>
      <c r="BC291" s="4">
        <f>SUMIFS('Doanh số khách hàng'!$F:$F,'Doanh số khách hàng'!$A:$A,DSKH!$D291)</f>
        <v>201110</v>
      </c>
      <c r="BD291" t="str">
        <f>VLOOKUP($BC291,Master!$A:$D,4,1)</f>
        <v>F2</v>
      </c>
      <c r="BE291" t="str">
        <f t="shared" si="8"/>
        <v>GT</v>
      </c>
      <c r="BF291" t="str">
        <f t="shared" si="9"/>
        <v>Tỉnh Cà Mau-Xã Phước Long</v>
      </c>
    </row>
    <row r="292" spans="1:58" x14ac:dyDescent="0.3">
      <c r="A292" s="114" t="s">
        <v>36343</v>
      </c>
      <c r="B292" s="115" t="s">
        <v>33266</v>
      </c>
      <c r="C292" s="115" t="s">
        <v>33267</v>
      </c>
      <c r="D292" s="115" t="s">
        <v>1683</v>
      </c>
      <c r="E292" s="115" t="s">
        <v>36344</v>
      </c>
      <c r="F292" s="115" t="s">
        <v>22</v>
      </c>
      <c r="G292" s="115" t="s">
        <v>36345</v>
      </c>
      <c r="H292" s="115" t="s">
        <v>36345</v>
      </c>
      <c r="I292" s="115" t="s">
        <v>36346</v>
      </c>
      <c r="J292" s="115" t="s">
        <v>23</v>
      </c>
      <c r="K292" s="115" t="s">
        <v>35931</v>
      </c>
      <c r="L292" s="115" t="s">
        <v>23</v>
      </c>
      <c r="M292" s="115" t="s">
        <v>36347</v>
      </c>
      <c r="N292" s="115" t="s">
        <v>36166</v>
      </c>
      <c r="O292" s="115" t="s">
        <v>23</v>
      </c>
      <c r="P292" s="115" t="s">
        <v>36348</v>
      </c>
      <c r="Q292" s="115" t="s">
        <v>23</v>
      </c>
      <c r="R292" s="115" t="s">
        <v>23</v>
      </c>
      <c r="S292" s="115" t="s">
        <v>23</v>
      </c>
      <c r="T292" s="115" t="s">
        <v>23</v>
      </c>
      <c r="U292" s="115" t="s">
        <v>23</v>
      </c>
      <c r="V292" s="115" t="s">
        <v>23</v>
      </c>
      <c r="W292" s="115" t="s">
        <v>79</v>
      </c>
      <c r="X292" s="115" t="s">
        <v>23</v>
      </c>
      <c r="Y292" s="115" t="s">
        <v>23</v>
      </c>
      <c r="Z292" s="115" t="s">
        <v>23</v>
      </c>
      <c r="AA292" s="115" t="s">
        <v>36349</v>
      </c>
      <c r="AB292" s="115" t="s">
        <v>36350</v>
      </c>
      <c r="AC292" s="115" t="s">
        <v>36351</v>
      </c>
      <c r="AD292" s="115" t="s">
        <v>36311</v>
      </c>
      <c r="AE292" s="115" t="s">
        <v>33449</v>
      </c>
      <c r="AF292" s="115" t="s">
        <v>33450</v>
      </c>
      <c r="AG292" s="115" t="s">
        <v>33281</v>
      </c>
      <c r="AH292" s="115" t="s">
        <v>33282</v>
      </c>
      <c r="AI292" s="115" t="s">
        <v>33283</v>
      </c>
      <c r="AJ292" s="115" t="s">
        <v>33282</v>
      </c>
      <c r="AK292" s="116">
        <v>9.4389711960000007</v>
      </c>
      <c r="AL292" s="116">
        <v>105.46351629999999</v>
      </c>
      <c r="AM292" s="115" t="s">
        <v>35809</v>
      </c>
      <c r="AN292" s="115" t="s">
        <v>23</v>
      </c>
      <c r="AO292" s="115" t="s">
        <v>23</v>
      </c>
      <c r="AP292" s="115" t="s">
        <v>34460</v>
      </c>
      <c r="AQ292" s="115" t="s">
        <v>23</v>
      </c>
      <c r="AR292" s="115" t="s">
        <v>23</v>
      </c>
      <c r="AS292" s="115" t="s">
        <v>23</v>
      </c>
      <c r="AT292" s="115" t="s">
        <v>23</v>
      </c>
      <c r="AU292" s="115" t="s">
        <v>23</v>
      </c>
      <c r="AV292" s="115" t="s">
        <v>23</v>
      </c>
      <c r="AW292" s="115" t="s">
        <v>23</v>
      </c>
      <c r="AX292" s="115" t="s">
        <v>33315</v>
      </c>
      <c r="AY292" s="115" t="s">
        <v>33316</v>
      </c>
      <c r="AZ292" s="115" t="s">
        <v>35938</v>
      </c>
      <c r="BA292" s="115" t="s">
        <v>33302</v>
      </c>
      <c r="BB292" s="115" t="s">
        <v>33303</v>
      </c>
      <c r="BC292" s="4">
        <f>SUMIFS('Doanh số khách hàng'!$F:$F,'Doanh số khách hàng'!$A:$A,DSKH!$D292)</f>
        <v>97370</v>
      </c>
      <c r="BD292" t="str">
        <f>VLOOKUP($BC292,Master!$A:$D,4,1)</f>
        <v>F2</v>
      </c>
      <c r="BE292" t="str">
        <f t="shared" si="8"/>
        <v>GT</v>
      </c>
      <c r="BF292" t="str">
        <f t="shared" si="9"/>
        <v>Tỉnh Cà Mau-Xã Phước Long</v>
      </c>
    </row>
    <row r="293" spans="1:58" x14ac:dyDescent="0.3">
      <c r="A293" s="114" t="s">
        <v>36352</v>
      </c>
      <c r="B293" s="115" t="s">
        <v>33266</v>
      </c>
      <c r="C293" s="115" t="s">
        <v>33267</v>
      </c>
      <c r="D293" s="115" t="s">
        <v>36353</v>
      </c>
      <c r="E293" s="115" t="s">
        <v>36354</v>
      </c>
      <c r="F293" s="115" t="s">
        <v>22</v>
      </c>
      <c r="G293" s="115" t="s">
        <v>36355</v>
      </c>
      <c r="H293" s="115" t="s">
        <v>36355</v>
      </c>
      <c r="I293" s="115" t="s">
        <v>23</v>
      </c>
      <c r="J293" s="115" t="s">
        <v>23</v>
      </c>
      <c r="K293" s="115" t="s">
        <v>35931</v>
      </c>
      <c r="L293" s="115" t="s">
        <v>23</v>
      </c>
      <c r="M293" s="115" t="s">
        <v>36356</v>
      </c>
      <c r="N293" s="115" t="s">
        <v>36357</v>
      </c>
      <c r="O293" s="115" t="s">
        <v>23</v>
      </c>
      <c r="P293" s="115" t="s">
        <v>23</v>
      </c>
      <c r="Q293" s="115" t="s">
        <v>23</v>
      </c>
      <c r="R293" s="115" t="s">
        <v>23</v>
      </c>
      <c r="S293" s="115" t="s">
        <v>23</v>
      </c>
      <c r="T293" s="115" t="s">
        <v>23</v>
      </c>
      <c r="U293" s="115" t="s">
        <v>23</v>
      </c>
      <c r="V293" s="115" t="s">
        <v>23</v>
      </c>
      <c r="W293" s="115" t="s">
        <v>79</v>
      </c>
      <c r="X293" s="115" t="s">
        <v>23</v>
      </c>
      <c r="Y293" s="115" t="s">
        <v>23</v>
      </c>
      <c r="Z293" s="115" t="s">
        <v>23</v>
      </c>
      <c r="AA293" s="115" t="s">
        <v>23</v>
      </c>
      <c r="AB293" s="115" t="s">
        <v>36358</v>
      </c>
      <c r="AC293" s="115" t="s">
        <v>36359</v>
      </c>
      <c r="AD293" s="115" t="s">
        <v>36360</v>
      </c>
      <c r="AE293" s="115" t="s">
        <v>33872</v>
      </c>
      <c r="AF293" s="115" t="s">
        <v>33873</v>
      </c>
      <c r="AG293" s="115" t="s">
        <v>33281</v>
      </c>
      <c r="AH293" s="115" t="s">
        <v>33282</v>
      </c>
      <c r="AI293" s="115" t="s">
        <v>33283</v>
      </c>
      <c r="AJ293" s="115" t="s">
        <v>33282</v>
      </c>
      <c r="AK293" s="116">
        <v>9.3604366999999993</v>
      </c>
      <c r="AL293" s="116">
        <v>105.5188</v>
      </c>
      <c r="AM293" s="115" t="s">
        <v>35515</v>
      </c>
      <c r="AN293" s="115" t="s">
        <v>23</v>
      </c>
      <c r="AO293" s="115" t="s">
        <v>33327</v>
      </c>
      <c r="AP293" s="115" t="s">
        <v>80</v>
      </c>
      <c r="AQ293" s="115" t="s">
        <v>23</v>
      </c>
      <c r="AR293" s="115" t="s">
        <v>81</v>
      </c>
      <c r="AS293" s="115" t="s">
        <v>23</v>
      </c>
      <c r="AT293" s="115" t="s">
        <v>1020</v>
      </c>
      <c r="AU293" s="115" t="s">
        <v>23</v>
      </c>
      <c r="AV293" s="115" t="s">
        <v>33452</v>
      </c>
      <c r="AW293" s="115" t="s">
        <v>23</v>
      </c>
      <c r="AX293" s="115" t="s">
        <v>33315</v>
      </c>
      <c r="AY293" s="115" t="s">
        <v>33316</v>
      </c>
      <c r="AZ293" s="115" t="s">
        <v>35938</v>
      </c>
      <c r="BA293" s="115" t="s">
        <v>1021</v>
      </c>
      <c r="BB293" s="115" t="s">
        <v>1021</v>
      </c>
      <c r="BC293" s="4">
        <f>SUMIFS('Doanh số khách hàng'!$F:$F,'Doanh số khách hàng'!$A:$A,DSKH!$D293)</f>
        <v>0</v>
      </c>
      <c r="BD293" t="str">
        <f>VLOOKUP($BC293,Master!$A:$D,4,1)</f>
        <v>F2</v>
      </c>
      <c r="BE293" t="str">
        <f t="shared" si="8"/>
        <v>GT</v>
      </c>
      <c r="BF293" t="str">
        <f t="shared" si="9"/>
        <v>Tỉnh Cà Mau-Xã Vĩnh Thanh</v>
      </c>
    </row>
    <row r="294" spans="1:58" x14ac:dyDescent="0.3">
      <c r="A294" s="114" t="s">
        <v>36361</v>
      </c>
      <c r="B294" s="115" t="s">
        <v>33266</v>
      </c>
      <c r="C294" s="115" t="s">
        <v>33267</v>
      </c>
      <c r="D294" s="115" t="s">
        <v>36362</v>
      </c>
      <c r="E294" s="115" t="s">
        <v>36363</v>
      </c>
      <c r="F294" s="115" t="s">
        <v>22</v>
      </c>
      <c r="G294" s="115" t="s">
        <v>36364</v>
      </c>
      <c r="H294" s="115" t="s">
        <v>36364</v>
      </c>
      <c r="I294" s="115" t="s">
        <v>36365</v>
      </c>
      <c r="J294" s="115" t="s">
        <v>23</v>
      </c>
      <c r="K294" s="115" t="s">
        <v>35931</v>
      </c>
      <c r="L294" s="115" t="s">
        <v>23</v>
      </c>
      <c r="M294" s="115" t="s">
        <v>36366</v>
      </c>
      <c r="N294" s="115" t="s">
        <v>36367</v>
      </c>
      <c r="O294" s="115" t="s">
        <v>23</v>
      </c>
      <c r="P294" s="115" t="s">
        <v>36368</v>
      </c>
      <c r="Q294" s="115" t="s">
        <v>23</v>
      </c>
      <c r="R294" s="115" t="s">
        <v>23</v>
      </c>
      <c r="S294" s="115" t="s">
        <v>23</v>
      </c>
      <c r="T294" s="115" t="s">
        <v>23</v>
      </c>
      <c r="U294" s="115" t="s">
        <v>23</v>
      </c>
      <c r="V294" s="115" t="s">
        <v>23</v>
      </c>
      <c r="W294" s="115" t="s">
        <v>79</v>
      </c>
      <c r="X294" s="115" t="s">
        <v>23</v>
      </c>
      <c r="Y294" s="115" t="s">
        <v>23</v>
      </c>
      <c r="Z294" s="115" t="s">
        <v>23</v>
      </c>
      <c r="AA294" s="115" t="s">
        <v>36369</v>
      </c>
      <c r="AB294" s="115" t="s">
        <v>36370</v>
      </c>
      <c r="AC294" s="115" t="s">
        <v>36371</v>
      </c>
      <c r="AD294" s="115" t="s">
        <v>35340</v>
      </c>
      <c r="AE294" s="115" t="s">
        <v>33449</v>
      </c>
      <c r="AF294" s="115" t="s">
        <v>33450</v>
      </c>
      <c r="AG294" s="115" t="s">
        <v>33281</v>
      </c>
      <c r="AH294" s="115" t="s">
        <v>33282</v>
      </c>
      <c r="AI294" s="115" t="s">
        <v>33283</v>
      </c>
      <c r="AJ294" s="115" t="s">
        <v>33282</v>
      </c>
      <c r="AK294" s="116">
        <v>9.4394813099999997</v>
      </c>
      <c r="AL294" s="116">
        <v>105.4640859</v>
      </c>
      <c r="AM294" s="115" t="s">
        <v>35809</v>
      </c>
      <c r="AN294" s="115" t="s">
        <v>23</v>
      </c>
      <c r="AO294" s="115" t="s">
        <v>23</v>
      </c>
      <c r="AP294" s="115" t="s">
        <v>33422</v>
      </c>
      <c r="AQ294" s="115" t="s">
        <v>23</v>
      </c>
      <c r="AR294" s="115" t="s">
        <v>23</v>
      </c>
      <c r="AS294" s="115" t="s">
        <v>23</v>
      </c>
      <c r="AT294" s="115" t="s">
        <v>23</v>
      </c>
      <c r="AU294" s="115" t="s">
        <v>23</v>
      </c>
      <c r="AV294" s="115" t="s">
        <v>23</v>
      </c>
      <c r="AW294" s="115" t="s">
        <v>23</v>
      </c>
      <c r="AX294" s="115" t="s">
        <v>33315</v>
      </c>
      <c r="AY294" s="115" t="s">
        <v>33316</v>
      </c>
      <c r="AZ294" s="115" t="s">
        <v>35938</v>
      </c>
      <c r="BA294" s="115" t="s">
        <v>33302</v>
      </c>
      <c r="BB294" s="115" t="s">
        <v>33303</v>
      </c>
      <c r="BC294" s="4">
        <f>SUMIFS('Doanh số khách hàng'!$F:$F,'Doanh số khách hàng'!$A:$A,DSKH!$D294)</f>
        <v>0</v>
      </c>
      <c r="BD294" t="str">
        <f>VLOOKUP($BC294,Master!$A:$D,4,1)</f>
        <v>F2</v>
      </c>
      <c r="BE294" t="str">
        <f t="shared" si="8"/>
        <v>GT</v>
      </c>
      <c r="BF294" t="str">
        <f t="shared" si="9"/>
        <v>Tỉnh Cà Mau-Xã Phước Long</v>
      </c>
    </row>
    <row r="295" spans="1:58" x14ac:dyDescent="0.3">
      <c r="A295" s="114" t="s">
        <v>36372</v>
      </c>
      <c r="B295" s="115" t="s">
        <v>33266</v>
      </c>
      <c r="C295" s="115" t="s">
        <v>33267</v>
      </c>
      <c r="D295" s="115" t="s">
        <v>36373</v>
      </c>
      <c r="E295" s="115" t="s">
        <v>36374</v>
      </c>
      <c r="F295" s="115" t="s">
        <v>22</v>
      </c>
      <c r="G295" s="115" t="s">
        <v>36375</v>
      </c>
      <c r="H295" s="115" t="s">
        <v>36375</v>
      </c>
      <c r="I295" s="115" t="s">
        <v>23</v>
      </c>
      <c r="J295" s="115" t="s">
        <v>23</v>
      </c>
      <c r="K295" s="115" t="s">
        <v>35931</v>
      </c>
      <c r="L295" s="115" t="s">
        <v>23</v>
      </c>
      <c r="M295" s="115" t="s">
        <v>36376</v>
      </c>
      <c r="N295" s="115" t="s">
        <v>36377</v>
      </c>
      <c r="O295" s="115" t="s">
        <v>23</v>
      </c>
      <c r="P295" s="115" t="s">
        <v>23</v>
      </c>
      <c r="Q295" s="115" t="s">
        <v>23</v>
      </c>
      <c r="R295" s="115" t="s">
        <v>23</v>
      </c>
      <c r="S295" s="115" t="s">
        <v>23</v>
      </c>
      <c r="T295" s="115" t="s">
        <v>23</v>
      </c>
      <c r="U295" s="115" t="s">
        <v>23</v>
      </c>
      <c r="V295" s="115" t="s">
        <v>23</v>
      </c>
      <c r="W295" s="115" t="s">
        <v>79</v>
      </c>
      <c r="X295" s="115" t="s">
        <v>23</v>
      </c>
      <c r="Y295" s="115" t="s">
        <v>23</v>
      </c>
      <c r="Z295" s="115" t="s">
        <v>23</v>
      </c>
      <c r="AA295" s="115" t="s">
        <v>36378</v>
      </c>
      <c r="AB295" s="115" t="s">
        <v>36379</v>
      </c>
      <c r="AC295" s="115" t="s">
        <v>36380</v>
      </c>
      <c r="AD295" s="115" t="s">
        <v>36381</v>
      </c>
      <c r="AE295" s="115" t="s">
        <v>33872</v>
      </c>
      <c r="AF295" s="115" t="s">
        <v>33873</v>
      </c>
      <c r="AG295" s="115" t="s">
        <v>33281</v>
      </c>
      <c r="AH295" s="115" t="s">
        <v>33282</v>
      </c>
      <c r="AI295" s="115" t="s">
        <v>33283</v>
      </c>
      <c r="AJ295" s="115" t="s">
        <v>33282</v>
      </c>
      <c r="AK295" s="116">
        <v>9.4201438219</v>
      </c>
      <c r="AL295" s="116">
        <v>105.57204253970001</v>
      </c>
      <c r="AM295" s="115" t="s">
        <v>36382</v>
      </c>
      <c r="AN295" s="115" t="s">
        <v>23</v>
      </c>
      <c r="AO295" s="115" t="s">
        <v>33327</v>
      </c>
      <c r="AP295" s="115" t="s">
        <v>80</v>
      </c>
      <c r="AQ295" s="115" t="s">
        <v>23</v>
      </c>
      <c r="AR295" s="115" t="s">
        <v>81</v>
      </c>
      <c r="AS295" s="115" t="s">
        <v>23</v>
      </c>
      <c r="AT295" s="115" t="s">
        <v>1020</v>
      </c>
      <c r="AU295" s="115" t="s">
        <v>23</v>
      </c>
      <c r="AV295" s="115" t="s">
        <v>33452</v>
      </c>
      <c r="AW295" s="115" t="s">
        <v>33257</v>
      </c>
      <c r="AX295" s="115" t="s">
        <v>33299</v>
      </c>
      <c r="AY295" s="115" t="s">
        <v>33300</v>
      </c>
      <c r="AZ295" s="115" t="s">
        <v>35938</v>
      </c>
      <c r="BA295" s="115" t="s">
        <v>1021</v>
      </c>
      <c r="BB295" s="115" t="s">
        <v>1021</v>
      </c>
      <c r="BC295" s="4">
        <f>SUMIFS('Doanh số khách hàng'!$F:$F,'Doanh số khách hàng'!$A:$A,DSKH!$D295)</f>
        <v>0</v>
      </c>
      <c r="BD295" t="str">
        <f>VLOOKUP($BC295,Master!$A:$D,4,1)</f>
        <v>F2</v>
      </c>
      <c r="BE295" t="str">
        <f t="shared" si="8"/>
        <v>GT</v>
      </c>
      <c r="BF295" t="str">
        <f t="shared" si="9"/>
        <v>Tỉnh Cà Mau-Xã Vĩnh Thanh</v>
      </c>
    </row>
    <row r="296" spans="1:58" x14ac:dyDescent="0.3">
      <c r="A296" s="114" t="s">
        <v>36383</v>
      </c>
      <c r="B296" s="115" t="s">
        <v>33266</v>
      </c>
      <c r="C296" s="115" t="s">
        <v>33267</v>
      </c>
      <c r="D296" s="115" t="s">
        <v>36384</v>
      </c>
      <c r="E296" s="115" t="s">
        <v>36385</v>
      </c>
      <c r="F296" s="115" t="s">
        <v>22</v>
      </c>
      <c r="G296" s="115" t="s">
        <v>36386</v>
      </c>
      <c r="H296" s="115" t="s">
        <v>36386</v>
      </c>
      <c r="I296" s="115" t="s">
        <v>36387</v>
      </c>
      <c r="J296" s="115" t="s">
        <v>23</v>
      </c>
      <c r="K296" s="115" t="s">
        <v>35931</v>
      </c>
      <c r="L296" s="115" t="s">
        <v>23</v>
      </c>
      <c r="M296" s="115" t="s">
        <v>36388</v>
      </c>
      <c r="N296" s="115" t="s">
        <v>33975</v>
      </c>
      <c r="O296" s="115" t="s">
        <v>23</v>
      </c>
      <c r="P296" s="115" t="s">
        <v>35136</v>
      </c>
      <c r="Q296" s="115" t="s">
        <v>23</v>
      </c>
      <c r="R296" s="115" t="s">
        <v>23</v>
      </c>
      <c r="S296" s="115" t="s">
        <v>23</v>
      </c>
      <c r="T296" s="115" t="s">
        <v>23</v>
      </c>
      <c r="U296" s="115" t="s">
        <v>23</v>
      </c>
      <c r="V296" s="115" t="s">
        <v>23</v>
      </c>
      <c r="W296" s="115" t="s">
        <v>79</v>
      </c>
      <c r="X296" s="115" t="s">
        <v>23</v>
      </c>
      <c r="Y296" s="115" t="s">
        <v>23</v>
      </c>
      <c r="Z296" s="115" t="s">
        <v>23</v>
      </c>
      <c r="AA296" s="115" t="s">
        <v>36389</v>
      </c>
      <c r="AB296" s="115" t="s">
        <v>36390</v>
      </c>
      <c r="AC296" s="115" t="s">
        <v>35340</v>
      </c>
      <c r="AD296" s="115" t="s">
        <v>33526</v>
      </c>
      <c r="AE296" s="115" t="s">
        <v>33527</v>
      </c>
      <c r="AF296" s="115" t="s">
        <v>33528</v>
      </c>
      <c r="AG296" s="115" t="s">
        <v>33281</v>
      </c>
      <c r="AH296" s="115" t="s">
        <v>33282</v>
      </c>
      <c r="AI296" s="115" t="s">
        <v>33283</v>
      </c>
      <c r="AJ296" s="115" t="s">
        <v>33282</v>
      </c>
      <c r="AK296" s="116">
        <v>9.5656281270000001</v>
      </c>
      <c r="AL296" s="116">
        <v>105.44898379999999</v>
      </c>
      <c r="AM296" s="115" t="s">
        <v>34930</v>
      </c>
      <c r="AN296" s="115" t="s">
        <v>23</v>
      </c>
      <c r="AO296" s="115" t="s">
        <v>23</v>
      </c>
      <c r="AP296" s="115" t="s">
        <v>80</v>
      </c>
      <c r="AQ296" s="115" t="s">
        <v>23</v>
      </c>
      <c r="AR296" s="115" t="s">
        <v>23</v>
      </c>
      <c r="AS296" s="115" t="s">
        <v>23</v>
      </c>
      <c r="AT296" s="115" t="s">
        <v>23</v>
      </c>
      <c r="AU296" s="115" t="s">
        <v>23</v>
      </c>
      <c r="AV296" s="115" t="s">
        <v>23</v>
      </c>
      <c r="AW296" s="115" t="s">
        <v>23</v>
      </c>
      <c r="AX296" s="115" t="s">
        <v>33315</v>
      </c>
      <c r="AY296" s="115" t="s">
        <v>33316</v>
      </c>
      <c r="AZ296" s="115" t="s">
        <v>35938</v>
      </c>
      <c r="BA296" s="115" t="s">
        <v>33302</v>
      </c>
      <c r="BB296" s="115" t="s">
        <v>33303</v>
      </c>
      <c r="BC296" s="4">
        <f>SUMIFS('Doanh số khách hàng'!$F:$F,'Doanh số khách hàng'!$A:$A,DSKH!$D296)</f>
        <v>0</v>
      </c>
      <c r="BD296" t="str">
        <f>VLOOKUP($BC296,Master!$A:$D,4,1)</f>
        <v>F2</v>
      </c>
      <c r="BE296" t="str">
        <f t="shared" si="8"/>
        <v>GT</v>
      </c>
      <c r="BF296" t="str">
        <f t="shared" si="9"/>
        <v>Tỉnh Cà Mau-Xã Hồng Dân</v>
      </c>
    </row>
    <row r="297" spans="1:58" x14ac:dyDescent="0.3">
      <c r="A297" s="114" t="s">
        <v>36391</v>
      </c>
      <c r="B297" s="115" t="s">
        <v>33266</v>
      </c>
      <c r="C297" s="115" t="s">
        <v>33267</v>
      </c>
      <c r="D297" s="115" t="s">
        <v>24777</v>
      </c>
      <c r="E297" s="115" t="s">
        <v>36392</v>
      </c>
      <c r="F297" s="115" t="s">
        <v>22</v>
      </c>
      <c r="G297" s="115" t="s">
        <v>36393</v>
      </c>
      <c r="H297" s="115" t="s">
        <v>36393</v>
      </c>
      <c r="I297" s="115" t="s">
        <v>36394</v>
      </c>
      <c r="J297" s="115" t="s">
        <v>23</v>
      </c>
      <c r="K297" s="115" t="s">
        <v>35931</v>
      </c>
      <c r="L297" s="115" t="s">
        <v>23</v>
      </c>
      <c r="M297" s="115" t="s">
        <v>36395</v>
      </c>
      <c r="N297" s="115" t="s">
        <v>36396</v>
      </c>
      <c r="O297" s="115" t="s">
        <v>23</v>
      </c>
      <c r="P297" s="115" t="s">
        <v>23</v>
      </c>
      <c r="Q297" s="115" t="s">
        <v>23</v>
      </c>
      <c r="R297" s="115" t="s">
        <v>23</v>
      </c>
      <c r="S297" s="115" t="s">
        <v>23</v>
      </c>
      <c r="T297" s="115" t="s">
        <v>23</v>
      </c>
      <c r="U297" s="115" t="s">
        <v>23</v>
      </c>
      <c r="V297" s="115" t="s">
        <v>23</v>
      </c>
      <c r="W297" s="115" t="s">
        <v>79</v>
      </c>
      <c r="X297" s="115" t="s">
        <v>23</v>
      </c>
      <c r="Y297" s="115" t="s">
        <v>23</v>
      </c>
      <c r="Z297" s="115" t="s">
        <v>23</v>
      </c>
      <c r="AA297" s="115" t="s">
        <v>23</v>
      </c>
      <c r="AB297" s="115" t="s">
        <v>36397</v>
      </c>
      <c r="AC297" s="115" t="s">
        <v>34746</v>
      </c>
      <c r="AD297" s="115" t="s">
        <v>33278</v>
      </c>
      <c r="AE297" s="115" t="s">
        <v>33922</v>
      </c>
      <c r="AF297" s="115" t="s">
        <v>33923</v>
      </c>
      <c r="AG297" s="115" t="s">
        <v>33281</v>
      </c>
      <c r="AH297" s="115" t="s">
        <v>33282</v>
      </c>
      <c r="AI297" s="115" t="s">
        <v>33283</v>
      </c>
      <c r="AJ297" s="115" t="s">
        <v>33282</v>
      </c>
      <c r="AK297" s="116">
        <v>9.3443749329999992</v>
      </c>
      <c r="AL297" s="116">
        <v>105.7148882</v>
      </c>
      <c r="AM297" s="115" t="s">
        <v>36398</v>
      </c>
      <c r="AN297" s="115" t="s">
        <v>23</v>
      </c>
      <c r="AO297" s="115" t="s">
        <v>23</v>
      </c>
      <c r="AP297" s="115" t="s">
        <v>80</v>
      </c>
      <c r="AQ297" s="115" t="s">
        <v>23</v>
      </c>
      <c r="AR297" s="115" t="s">
        <v>23</v>
      </c>
      <c r="AS297" s="115" t="s">
        <v>23</v>
      </c>
      <c r="AT297" s="115" t="s">
        <v>23</v>
      </c>
      <c r="AU297" s="115" t="s">
        <v>23</v>
      </c>
      <c r="AV297" s="115" t="s">
        <v>23</v>
      </c>
      <c r="AW297" s="115" t="s">
        <v>23</v>
      </c>
      <c r="AX297" s="115" t="s">
        <v>33315</v>
      </c>
      <c r="AY297" s="115" t="s">
        <v>33316</v>
      </c>
      <c r="AZ297" s="115" t="s">
        <v>35938</v>
      </c>
      <c r="BA297" s="115" t="s">
        <v>33302</v>
      </c>
      <c r="BB297" s="115" t="s">
        <v>33303</v>
      </c>
      <c r="BC297" s="4">
        <f>SUMIFS('Doanh số khách hàng'!$F:$F,'Doanh số khách hàng'!$A:$A,DSKH!$D297)</f>
        <v>252770</v>
      </c>
      <c r="BD297" t="str">
        <f>VLOOKUP($BC297,Master!$A:$D,4,1)</f>
        <v>F2</v>
      </c>
      <c r="BE297" t="str">
        <f t="shared" si="8"/>
        <v>GT</v>
      </c>
      <c r="BF297" t="str">
        <f t="shared" si="9"/>
        <v>Tỉnh Cà Mau-Xã Vĩnh Lợi</v>
      </c>
    </row>
    <row r="298" spans="1:58" x14ac:dyDescent="0.3">
      <c r="A298" s="114" t="s">
        <v>36399</v>
      </c>
      <c r="B298" s="115" t="s">
        <v>33266</v>
      </c>
      <c r="C298" s="115" t="s">
        <v>33267</v>
      </c>
      <c r="D298" s="115" t="s">
        <v>6965</v>
      </c>
      <c r="E298" s="115" t="s">
        <v>36400</v>
      </c>
      <c r="F298" s="115" t="s">
        <v>22</v>
      </c>
      <c r="G298" s="115" t="s">
        <v>36401</v>
      </c>
      <c r="H298" s="115" t="s">
        <v>36401</v>
      </c>
      <c r="I298" s="115" t="s">
        <v>36402</v>
      </c>
      <c r="J298" s="115" t="s">
        <v>23</v>
      </c>
      <c r="K298" s="115" t="s">
        <v>35931</v>
      </c>
      <c r="L298" s="115" t="s">
        <v>23</v>
      </c>
      <c r="M298" s="115" t="s">
        <v>36403</v>
      </c>
      <c r="N298" s="115" t="s">
        <v>36073</v>
      </c>
      <c r="O298" s="115" t="s">
        <v>23</v>
      </c>
      <c r="P298" s="115" t="s">
        <v>36402</v>
      </c>
      <c r="Q298" s="115" t="s">
        <v>23</v>
      </c>
      <c r="R298" s="115" t="s">
        <v>23</v>
      </c>
      <c r="S298" s="115" t="s">
        <v>23</v>
      </c>
      <c r="T298" s="115" t="s">
        <v>23</v>
      </c>
      <c r="U298" s="115" t="s">
        <v>23</v>
      </c>
      <c r="V298" s="115" t="s">
        <v>23</v>
      </c>
      <c r="W298" s="115" t="s">
        <v>79</v>
      </c>
      <c r="X298" s="115" t="s">
        <v>23</v>
      </c>
      <c r="Y298" s="115" t="s">
        <v>23</v>
      </c>
      <c r="Z298" s="115" t="s">
        <v>23</v>
      </c>
      <c r="AA298" s="115" t="s">
        <v>36404</v>
      </c>
      <c r="AB298" s="115" t="s">
        <v>36405</v>
      </c>
      <c r="AC298" s="115" t="s">
        <v>36406</v>
      </c>
      <c r="AD298" s="115" t="s">
        <v>36407</v>
      </c>
      <c r="AE298" s="115" t="s">
        <v>35959</v>
      </c>
      <c r="AF298" s="115" t="s">
        <v>35960</v>
      </c>
      <c r="AG298" s="115" t="s">
        <v>33281</v>
      </c>
      <c r="AH298" s="115" t="s">
        <v>33282</v>
      </c>
      <c r="AI298" s="115" t="s">
        <v>33283</v>
      </c>
      <c r="AJ298" s="115" t="s">
        <v>33282</v>
      </c>
      <c r="AK298" s="116">
        <v>9.3117280260000008</v>
      </c>
      <c r="AL298" s="116">
        <v>105.75873919999999</v>
      </c>
      <c r="AM298" s="115" t="s">
        <v>36408</v>
      </c>
      <c r="AN298" s="115" t="s">
        <v>23</v>
      </c>
      <c r="AO298" s="115" t="s">
        <v>33256</v>
      </c>
      <c r="AP298" s="115" t="s">
        <v>80</v>
      </c>
      <c r="AQ298" s="115" t="s">
        <v>23</v>
      </c>
      <c r="AR298" s="115" t="s">
        <v>23</v>
      </c>
      <c r="AS298" s="115" t="s">
        <v>23</v>
      </c>
      <c r="AT298" s="115" t="s">
        <v>23</v>
      </c>
      <c r="AU298" s="115" t="s">
        <v>23</v>
      </c>
      <c r="AV298" s="115" t="s">
        <v>23</v>
      </c>
      <c r="AW298" s="115" t="s">
        <v>23</v>
      </c>
      <c r="AX298" s="115" t="s">
        <v>33299</v>
      </c>
      <c r="AY298" s="115" t="s">
        <v>33300</v>
      </c>
      <c r="AZ298" s="115" t="s">
        <v>35938</v>
      </c>
      <c r="BA298" s="115" t="s">
        <v>33302</v>
      </c>
      <c r="BB298" s="115" t="s">
        <v>33303</v>
      </c>
      <c r="BC298" s="4">
        <f>SUMIFS('Doanh số khách hàng'!$F:$F,'Doanh số khách hàng'!$A:$A,DSKH!$D298)</f>
        <v>243973.33333333334</v>
      </c>
      <c r="BD298" t="str">
        <f>VLOOKUP($BC298,Master!$A:$D,4,1)</f>
        <v>F2</v>
      </c>
      <c r="BE298" t="str">
        <f t="shared" si="8"/>
        <v>GT</v>
      </c>
      <c r="BF298" t="str">
        <f t="shared" si="9"/>
        <v>Tỉnh Cà Mau-Xã Hưng Hội</v>
      </c>
    </row>
    <row r="299" spans="1:58" x14ac:dyDescent="0.3">
      <c r="A299" s="114" t="s">
        <v>36409</v>
      </c>
      <c r="B299" s="115" t="s">
        <v>33266</v>
      </c>
      <c r="C299" s="115" t="s">
        <v>33267</v>
      </c>
      <c r="D299" s="115" t="s">
        <v>36410</v>
      </c>
      <c r="E299" s="115" t="s">
        <v>36411</v>
      </c>
      <c r="F299" s="115" t="s">
        <v>22</v>
      </c>
      <c r="G299" s="115" t="s">
        <v>36412</v>
      </c>
      <c r="H299" s="115" t="s">
        <v>36412</v>
      </c>
      <c r="I299" s="115" t="s">
        <v>23</v>
      </c>
      <c r="J299" s="115" t="s">
        <v>23</v>
      </c>
      <c r="K299" s="115" t="s">
        <v>35931</v>
      </c>
      <c r="L299" s="115" t="s">
        <v>23</v>
      </c>
      <c r="M299" s="115" t="s">
        <v>36413</v>
      </c>
      <c r="N299" s="115" t="s">
        <v>36414</v>
      </c>
      <c r="O299" s="115" t="s">
        <v>23</v>
      </c>
      <c r="P299" s="115" t="s">
        <v>23</v>
      </c>
      <c r="Q299" s="115" t="s">
        <v>23</v>
      </c>
      <c r="R299" s="115" t="s">
        <v>23</v>
      </c>
      <c r="S299" s="115" t="s">
        <v>23</v>
      </c>
      <c r="T299" s="115" t="s">
        <v>23</v>
      </c>
      <c r="U299" s="115" t="s">
        <v>23</v>
      </c>
      <c r="V299" s="115" t="s">
        <v>23</v>
      </c>
      <c r="W299" s="115" t="s">
        <v>79</v>
      </c>
      <c r="X299" s="115" t="s">
        <v>23</v>
      </c>
      <c r="Y299" s="115" t="s">
        <v>23</v>
      </c>
      <c r="Z299" s="115" t="s">
        <v>23</v>
      </c>
      <c r="AA299" s="115" t="s">
        <v>23</v>
      </c>
      <c r="AB299" s="115" t="s">
        <v>36415</v>
      </c>
      <c r="AC299" s="115" t="s">
        <v>36416</v>
      </c>
      <c r="AD299" s="115" t="s">
        <v>33564</v>
      </c>
      <c r="AE299" s="115" t="s">
        <v>33338</v>
      </c>
      <c r="AF299" s="115" t="s">
        <v>33339</v>
      </c>
      <c r="AG299" s="115" t="s">
        <v>33281</v>
      </c>
      <c r="AH299" s="115" t="s">
        <v>33282</v>
      </c>
      <c r="AI299" s="115" t="s">
        <v>33283</v>
      </c>
      <c r="AJ299" s="115" t="s">
        <v>33282</v>
      </c>
      <c r="AK299" s="116">
        <v>9.2987183521999999</v>
      </c>
      <c r="AL299" s="116">
        <v>105.72854507709999</v>
      </c>
      <c r="AM299" s="115" t="s">
        <v>36417</v>
      </c>
      <c r="AN299" s="115" t="s">
        <v>23</v>
      </c>
      <c r="AO299" s="115" t="s">
        <v>33327</v>
      </c>
      <c r="AP299" s="115" t="s">
        <v>33787</v>
      </c>
      <c r="AQ299" s="115" t="s">
        <v>23</v>
      </c>
      <c r="AR299" s="115" t="s">
        <v>23</v>
      </c>
      <c r="AS299" s="115" t="s">
        <v>23</v>
      </c>
      <c r="AT299" s="115" t="s">
        <v>1020</v>
      </c>
      <c r="AU299" s="115" t="s">
        <v>23</v>
      </c>
      <c r="AV299" s="115" t="s">
        <v>33452</v>
      </c>
      <c r="AW299" s="115" t="s">
        <v>23</v>
      </c>
      <c r="AX299" s="115" t="s">
        <v>33299</v>
      </c>
      <c r="AY299" s="115" t="s">
        <v>33300</v>
      </c>
      <c r="AZ299" s="115" t="s">
        <v>35938</v>
      </c>
      <c r="BA299" s="115" t="s">
        <v>1021</v>
      </c>
      <c r="BB299" s="115" t="s">
        <v>1021</v>
      </c>
      <c r="BC299" s="4">
        <f>SUMIFS('Doanh số khách hàng'!$F:$F,'Doanh số khách hàng'!$A:$A,DSKH!$D299)</f>
        <v>0</v>
      </c>
      <c r="BD299" t="str">
        <f>VLOOKUP($BC299,Master!$A:$D,4,1)</f>
        <v>F2</v>
      </c>
      <c r="BE299" t="str">
        <f t="shared" si="8"/>
        <v>GT</v>
      </c>
      <c r="BF299" t="str">
        <f t="shared" si="9"/>
        <v>Tỉnh Cà Mau-Phường Bạc Liêu</v>
      </c>
    </row>
    <row r="300" spans="1:58" x14ac:dyDescent="0.3">
      <c r="A300" s="114" t="s">
        <v>36418</v>
      </c>
      <c r="B300" s="115" t="s">
        <v>33266</v>
      </c>
      <c r="C300" s="115" t="s">
        <v>33267</v>
      </c>
      <c r="D300" s="115" t="s">
        <v>12400</v>
      </c>
      <c r="E300" s="115" t="s">
        <v>36419</v>
      </c>
      <c r="F300" s="115" t="s">
        <v>22</v>
      </c>
      <c r="G300" s="115" t="s">
        <v>36420</v>
      </c>
      <c r="H300" s="115" t="s">
        <v>36420</v>
      </c>
      <c r="I300" s="115" t="s">
        <v>36421</v>
      </c>
      <c r="J300" s="115" t="s">
        <v>23</v>
      </c>
      <c r="K300" s="115" t="s">
        <v>35931</v>
      </c>
      <c r="L300" s="115" t="s">
        <v>23</v>
      </c>
      <c r="M300" s="115" t="s">
        <v>36422</v>
      </c>
      <c r="N300" s="115" t="s">
        <v>36423</v>
      </c>
      <c r="O300" s="115" t="s">
        <v>23</v>
      </c>
      <c r="P300" s="115" t="s">
        <v>36421</v>
      </c>
      <c r="Q300" s="115" t="s">
        <v>23</v>
      </c>
      <c r="R300" s="115" t="s">
        <v>23</v>
      </c>
      <c r="S300" s="115" t="s">
        <v>23</v>
      </c>
      <c r="T300" s="115" t="s">
        <v>23</v>
      </c>
      <c r="U300" s="115" t="s">
        <v>23</v>
      </c>
      <c r="V300" s="115" t="s">
        <v>23</v>
      </c>
      <c r="W300" s="115" t="s">
        <v>79</v>
      </c>
      <c r="X300" s="115" t="s">
        <v>23</v>
      </c>
      <c r="Y300" s="115" t="s">
        <v>23</v>
      </c>
      <c r="Z300" s="115" t="s">
        <v>23</v>
      </c>
      <c r="AA300" s="115" t="s">
        <v>36424</v>
      </c>
      <c r="AB300" s="115" t="s">
        <v>36425</v>
      </c>
      <c r="AC300" s="115" t="s">
        <v>35001</v>
      </c>
      <c r="AD300" s="115" t="s">
        <v>36426</v>
      </c>
      <c r="AE300" s="115" t="s">
        <v>33338</v>
      </c>
      <c r="AF300" s="115" t="s">
        <v>33339</v>
      </c>
      <c r="AG300" s="115" t="s">
        <v>33281</v>
      </c>
      <c r="AH300" s="115" t="s">
        <v>33282</v>
      </c>
      <c r="AI300" s="115" t="s">
        <v>33283</v>
      </c>
      <c r="AJ300" s="115" t="s">
        <v>33282</v>
      </c>
      <c r="AK300" s="116">
        <v>9.2869696099999999</v>
      </c>
      <c r="AL300" s="116">
        <v>105.72717040000001</v>
      </c>
      <c r="AM300" s="115" t="s">
        <v>33835</v>
      </c>
      <c r="AN300" s="115" t="s">
        <v>23</v>
      </c>
      <c r="AO300" s="115" t="s">
        <v>33256</v>
      </c>
      <c r="AP300" s="115" t="s">
        <v>34460</v>
      </c>
      <c r="AQ300" s="115" t="s">
        <v>23</v>
      </c>
      <c r="AR300" s="115" t="s">
        <v>23</v>
      </c>
      <c r="AS300" s="115" t="s">
        <v>23</v>
      </c>
      <c r="AT300" s="115" t="s">
        <v>23</v>
      </c>
      <c r="AU300" s="115" t="s">
        <v>23</v>
      </c>
      <c r="AV300" s="115" t="s">
        <v>23</v>
      </c>
      <c r="AW300" s="115" t="s">
        <v>23</v>
      </c>
      <c r="AX300" s="115" t="s">
        <v>33299</v>
      </c>
      <c r="AY300" s="115" t="s">
        <v>33300</v>
      </c>
      <c r="AZ300" s="115" t="s">
        <v>35938</v>
      </c>
      <c r="BA300" s="115" t="s">
        <v>1021</v>
      </c>
      <c r="BB300" s="115" t="s">
        <v>1021</v>
      </c>
      <c r="BC300" s="4">
        <f>SUMIFS('Doanh số khách hàng'!$F:$F,'Doanh số khách hàng'!$A:$A,DSKH!$D300)</f>
        <v>771080</v>
      </c>
      <c r="BD300" t="str">
        <f>VLOOKUP($BC300,Master!$A:$D,4,1)</f>
        <v>F4</v>
      </c>
      <c r="BE300" t="str">
        <f t="shared" si="8"/>
        <v>GT</v>
      </c>
      <c r="BF300" t="str">
        <f t="shared" si="9"/>
        <v>Tỉnh Cà Mau-Phường Bạc Liêu</v>
      </c>
    </row>
    <row r="301" spans="1:58" x14ac:dyDescent="0.3">
      <c r="A301" s="114" t="s">
        <v>36427</v>
      </c>
      <c r="B301" s="115" t="s">
        <v>33266</v>
      </c>
      <c r="C301" s="115" t="s">
        <v>33267</v>
      </c>
      <c r="D301" s="115" t="s">
        <v>36428</v>
      </c>
      <c r="E301" s="115" t="s">
        <v>36429</v>
      </c>
      <c r="F301" s="115" t="s">
        <v>22</v>
      </c>
      <c r="G301" s="115" t="s">
        <v>36430</v>
      </c>
      <c r="H301" s="115" t="s">
        <v>36430</v>
      </c>
      <c r="I301" s="115" t="s">
        <v>36431</v>
      </c>
      <c r="J301" s="115" t="s">
        <v>23</v>
      </c>
      <c r="K301" s="115" t="s">
        <v>35931</v>
      </c>
      <c r="L301" s="115" t="s">
        <v>23</v>
      </c>
      <c r="M301" s="115" t="s">
        <v>36432</v>
      </c>
      <c r="N301" s="115" t="s">
        <v>33975</v>
      </c>
      <c r="O301" s="115" t="s">
        <v>23</v>
      </c>
      <c r="P301" s="115" t="s">
        <v>23</v>
      </c>
      <c r="Q301" s="115" t="s">
        <v>23</v>
      </c>
      <c r="R301" s="115" t="s">
        <v>23</v>
      </c>
      <c r="S301" s="115" t="s">
        <v>23</v>
      </c>
      <c r="T301" s="115" t="s">
        <v>23</v>
      </c>
      <c r="U301" s="115" t="s">
        <v>23</v>
      </c>
      <c r="V301" s="115" t="s">
        <v>23</v>
      </c>
      <c r="W301" s="115" t="s">
        <v>79</v>
      </c>
      <c r="X301" s="115" t="s">
        <v>23</v>
      </c>
      <c r="Y301" s="115" t="s">
        <v>23</v>
      </c>
      <c r="Z301" s="115" t="s">
        <v>23</v>
      </c>
      <c r="AA301" s="115" t="s">
        <v>23</v>
      </c>
      <c r="AB301" s="115" t="s">
        <v>36433</v>
      </c>
      <c r="AC301" s="115" t="s">
        <v>33611</v>
      </c>
      <c r="AD301" s="115" t="s">
        <v>36434</v>
      </c>
      <c r="AE301" s="115" t="s">
        <v>33419</v>
      </c>
      <c r="AF301" s="115" t="s">
        <v>33420</v>
      </c>
      <c r="AG301" s="115" t="s">
        <v>33281</v>
      </c>
      <c r="AH301" s="115" t="s">
        <v>33282</v>
      </c>
      <c r="AI301" s="115" t="s">
        <v>33283</v>
      </c>
      <c r="AJ301" s="115" t="s">
        <v>33282</v>
      </c>
      <c r="AK301" s="116">
        <v>9.0258833159999998</v>
      </c>
      <c r="AL301" s="116">
        <v>105.419961</v>
      </c>
      <c r="AM301" s="115" t="s">
        <v>36435</v>
      </c>
      <c r="AN301" s="115" t="s">
        <v>23</v>
      </c>
      <c r="AO301" s="115" t="s">
        <v>23</v>
      </c>
      <c r="AP301" s="115" t="s">
        <v>80</v>
      </c>
      <c r="AQ301" s="115" t="s">
        <v>23</v>
      </c>
      <c r="AR301" s="115" t="s">
        <v>23</v>
      </c>
      <c r="AS301" s="115" t="s">
        <v>23</v>
      </c>
      <c r="AT301" s="115" t="s">
        <v>23</v>
      </c>
      <c r="AU301" s="115" t="s">
        <v>23</v>
      </c>
      <c r="AV301" s="115" t="s">
        <v>23</v>
      </c>
      <c r="AW301" s="115" t="s">
        <v>23</v>
      </c>
      <c r="AX301" s="115" t="s">
        <v>33315</v>
      </c>
      <c r="AY301" s="115" t="s">
        <v>33316</v>
      </c>
      <c r="AZ301" s="115" t="s">
        <v>35938</v>
      </c>
      <c r="BA301" s="115" t="s">
        <v>33302</v>
      </c>
      <c r="BB301" s="115" t="s">
        <v>33303</v>
      </c>
      <c r="BC301" s="4">
        <f>SUMIFS('Doanh số khách hàng'!$F:$F,'Doanh số khách hàng'!$A:$A,DSKH!$D301)</f>
        <v>0</v>
      </c>
      <c r="BD301" t="str">
        <f>VLOOKUP($BC301,Master!$A:$D,4,1)</f>
        <v>F2</v>
      </c>
      <c r="BE301" t="str">
        <f t="shared" si="8"/>
        <v>GT</v>
      </c>
      <c r="BF301" t="str">
        <f t="shared" si="9"/>
        <v>Tỉnh Cà Mau-Xã Gành Hào</v>
      </c>
    </row>
    <row r="302" spans="1:58" x14ac:dyDescent="0.3">
      <c r="A302" s="114" t="s">
        <v>36436</v>
      </c>
      <c r="B302" s="115" t="s">
        <v>33266</v>
      </c>
      <c r="C302" s="115" t="s">
        <v>33267</v>
      </c>
      <c r="D302" s="115" t="s">
        <v>21291</v>
      </c>
      <c r="E302" s="115" t="s">
        <v>36437</v>
      </c>
      <c r="F302" s="115" t="s">
        <v>22</v>
      </c>
      <c r="G302" s="115" t="s">
        <v>36438</v>
      </c>
      <c r="H302" s="115" t="s">
        <v>36439</v>
      </c>
      <c r="I302" s="115" t="s">
        <v>36440</v>
      </c>
      <c r="J302" s="115" t="s">
        <v>23</v>
      </c>
      <c r="K302" s="115" t="s">
        <v>35931</v>
      </c>
      <c r="L302" s="115" t="s">
        <v>23</v>
      </c>
      <c r="M302" s="115" t="s">
        <v>36441</v>
      </c>
      <c r="N302" s="115" t="s">
        <v>36442</v>
      </c>
      <c r="O302" s="115" t="s">
        <v>23</v>
      </c>
      <c r="P302" s="115" t="s">
        <v>36440</v>
      </c>
      <c r="Q302" s="115" t="s">
        <v>23</v>
      </c>
      <c r="R302" s="115" t="s">
        <v>23</v>
      </c>
      <c r="S302" s="115" t="s">
        <v>23</v>
      </c>
      <c r="T302" s="115" t="s">
        <v>23</v>
      </c>
      <c r="U302" s="115" t="s">
        <v>23</v>
      </c>
      <c r="V302" s="115" t="s">
        <v>23</v>
      </c>
      <c r="W302" s="115" t="s">
        <v>79</v>
      </c>
      <c r="X302" s="115" t="s">
        <v>23</v>
      </c>
      <c r="Y302" s="115" t="s">
        <v>23</v>
      </c>
      <c r="Z302" s="115" t="s">
        <v>23</v>
      </c>
      <c r="AA302" s="115" t="s">
        <v>23</v>
      </c>
      <c r="AB302" s="115" t="s">
        <v>36443</v>
      </c>
      <c r="AC302" s="115" t="s">
        <v>34501</v>
      </c>
      <c r="AD302" s="115" t="s">
        <v>36434</v>
      </c>
      <c r="AE302" s="115" t="s">
        <v>33419</v>
      </c>
      <c r="AF302" s="115" t="s">
        <v>33420</v>
      </c>
      <c r="AG302" s="115" t="s">
        <v>33281</v>
      </c>
      <c r="AH302" s="115" t="s">
        <v>33282</v>
      </c>
      <c r="AI302" s="115" t="s">
        <v>33283</v>
      </c>
      <c r="AJ302" s="115" t="s">
        <v>33282</v>
      </c>
      <c r="AK302" s="116">
        <v>9.0257916040000001</v>
      </c>
      <c r="AL302" s="116">
        <v>105.4192836</v>
      </c>
      <c r="AM302" s="115" t="s">
        <v>33421</v>
      </c>
      <c r="AN302" s="115" t="s">
        <v>23</v>
      </c>
      <c r="AO302" s="115" t="s">
        <v>33256</v>
      </c>
      <c r="AP302" s="115" t="s">
        <v>34460</v>
      </c>
      <c r="AQ302" s="115" t="s">
        <v>23</v>
      </c>
      <c r="AR302" s="115" t="s">
        <v>23</v>
      </c>
      <c r="AS302" s="115" t="s">
        <v>23</v>
      </c>
      <c r="AT302" s="115" t="s">
        <v>23</v>
      </c>
      <c r="AU302" s="115" t="s">
        <v>23</v>
      </c>
      <c r="AV302" s="115" t="s">
        <v>23</v>
      </c>
      <c r="AW302" s="115" t="s">
        <v>23</v>
      </c>
      <c r="AX302" s="115" t="s">
        <v>33315</v>
      </c>
      <c r="AY302" s="115" t="s">
        <v>33316</v>
      </c>
      <c r="AZ302" s="115" t="s">
        <v>35938</v>
      </c>
      <c r="BA302" s="115" t="s">
        <v>33302</v>
      </c>
      <c r="BB302" s="115" t="s">
        <v>33303</v>
      </c>
      <c r="BC302" s="4">
        <f>SUMIFS('Doanh số khách hàng'!$F:$F,'Doanh số khách hàng'!$A:$A,DSKH!$D302)</f>
        <v>2967156.6666666665</v>
      </c>
      <c r="BD302" t="str">
        <f>VLOOKUP($BC302,Master!$A:$D,4,1)</f>
        <v>F4</v>
      </c>
      <c r="BE302" t="str">
        <f t="shared" si="8"/>
        <v>GT</v>
      </c>
      <c r="BF302" t="str">
        <f t="shared" si="9"/>
        <v>Tỉnh Cà Mau-Xã Gành Hào</v>
      </c>
    </row>
    <row r="303" spans="1:58" x14ac:dyDescent="0.3">
      <c r="A303" s="114" t="s">
        <v>36444</v>
      </c>
      <c r="B303" s="115" t="s">
        <v>33266</v>
      </c>
      <c r="C303" s="115" t="s">
        <v>33267</v>
      </c>
      <c r="D303" s="115" t="s">
        <v>14712</v>
      </c>
      <c r="E303" s="115" t="s">
        <v>36445</v>
      </c>
      <c r="F303" s="115" t="s">
        <v>22</v>
      </c>
      <c r="G303" s="115" t="s">
        <v>36446</v>
      </c>
      <c r="H303" s="115" t="s">
        <v>36446</v>
      </c>
      <c r="I303" s="115" t="s">
        <v>36447</v>
      </c>
      <c r="J303" s="115" t="s">
        <v>23</v>
      </c>
      <c r="K303" s="115" t="s">
        <v>35931</v>
      </c>
      <c r="L303" s="115" t="s">
        <v>23</v>
      </c>
      <c r="M303" s="115" t="s">
        <v>36448</v>
      </c>
      <c r="N303" s="115" t="s">
        <v>36449</v>
      </c>
      <c r="O303" s="115" t="s">
        <v>23</v>
      </c>
      <c r="P303" s="115" t="s">
        <v>36447</v>
      </c>
      <c r="Q303" s="115" t="s">
        <v>23</v>
      </c>
      <c r="R303" s="115" t="s">
        <v>23</v>
      </c>
      <c r="S303" s="115" t="s">
        <v>23</v>
      </c>
      <c r="T303" s="115" t="s">
        <v>23</v>
      </c>
      <c r="U303" s="115" t="s">
        <v>23</v>
      </c>
      <c r="V303" s="115" t="s">
        <v>23</v>
      </c>
      <c r="W303" s="115" t="s">
        <v>79</v>
      </c>
      <c r="X303" s="115" t="s">
        <v>23</v>
      </c>
      <c r="Y303" s="115" t="s">
        <v>23</v>
      </c>
      <c r="Z303" s="115" t="s">
        <v>23</v>
      </c>
      <c r="AA303" s="115" t="s">
        <v>23</v>
      </c>
      <c r="AB303" s="115" t="s">
        <v>36450</v>
      </c>
      <c r="AC303" s="115" t="s">
        <v>34093</v>
      </c>
      <c r="AD303" s="115" t="s">
        <v>35048</v>
      </c>
      <c r="AE303" s="115" t="s">
        <v>33419</v>
      </c>
      <c r="AF303" s="115" t="s">
        <v>33420</v>
      </c>
      <c r="AG303" s="115" t="s">
        <v>33281</v>
      </c>
      <c r="AH303" s="115" t="s">
        <v>33282</v>
      </c>
      <c r="AI303" s="115" t="s">
        <v>33283</v>
      </c>
      <c r="AJ303" s="115" t="s">
        <v>33282</v>
      </c>
      <c r="AK303" s="116">
        <v>9.0258958269999994</v>
      </c>
      <c r="AL303" s="116">
        <v>105.4199998</v>
      </c>
      <c r="AM303" s="115" t="s">
        <v>35032</v>
      </c>
      <c r="AN303" s="115" t="s">
        <v>23</v>
      </c>
      <c r="AO303" s="115" t="s">
        <v>33256</v>
      </c>
      <c r="AP303" s="115" t="s">
        <v>80</v>
      </c>
      <c r="AQ303" s="115" t="s">
        <v>23</v>
      </c>
      <c r="AR303" s="115" t="s">
        <v>23</v>
      </c>
      <c r="AS303" s="115" t="s">
        <v>23</v>
      </c>
      <c r="AT303" s="115" t="s">
        <v>23</v>
      </c>
      <c r="AU303" s="115" t="s">
        <v>23</v>
      </c>
      <c r="AV303" s="115" t="s">
        <v>23</v>
      </c>
      <c r="AW303" s="115" t="s">
        <v>23</v>
      </c>
      <c r="AX303" s="115" t="s">
        <v>33315</v>
      </c>
      <c r="AY303" s="115" t="s">
        <v>33316</v>
      </c>
      <c r="AZ303" s="115" t="s">
        <v>35938</v>
      </c>
      <c r="BA303" s="115" t="s">
        <v>1021</v>
      </c>
      <c r="BB303" s="115" t="s">
        <v>1021</v>
      </c>
      <c r="BC303" s="4">
        <f>SUMIFS('Doanh số khách hàng'!$F:$F,'Doanh số khách hàng'!$A:$A,DSKH!$D303)</f>
        <v>662480</v>
      </c>
      <c r="BD303" t="str">
        <f>VLOOKUP($BC303,Master!$A:$D,4,1)</f>
        <v>F4</v>
      </c>
      <c r="BE303" t="str">
        <f t="shared" si="8"/>
        <v>GT</v>
      </c>
      <c r="BF303" t="str">
        <f t="shared" si="9"/>
        <v>Tỉnh Cà Mau-Xã Gành Hào</v>
      </c>
    </row>
    <row r="304" spans="1:58" x14ac:dyDescent="0.3">
      <c r="A304" s="114" t="s">
        <v>36451</v>
      </c>
      <c r="B304" s="115" t="s">
        <v>33266</v>
      </c>
      <c r="C304" s="115" t="s">
        <v>33267</v>
      </c>
      <c r="D304" s="115" t="s">
        <v>36452</v>
      </c>
      <c r="E304" s="115" t="s">
        <v>36453</v>
      </c>
      <c r="F304" s="115" t="s">
        <v>22</v>
      </c>
      <c r="G304" s="115" t="s">
        <v>36454</v>
      </c>
      <c r="H304" s="115" t="s">
        <v>36454</v>
      </c>
      <c r="I304" s="115" t="s">
        <v>23</v>
      </c>
      <c r="J304" s="115" t="s">
        <v>23</v>
      </c>
      <c r="K304" s="115" t="s">
        <v>35931</v>
      </c>
      <c r="L304" s="115" t="s">
        <v>23</v>
      </c>
      <c r="M304" s="115" t="s">
        <v>36455</v>
      </c>
      <c r="N304" s="115" t="s">
        <v>33975</v>
      </c>
      <c r="O304" s="115" t="s">
        <v>23</v>
      </c>
      <c r="P304" s="115" t="s">
        <v>23</v>
      </c>
      <c r="Q304" s="115" t="s">
        <v>23</v>
      </c>
      <c r="R304" s="115" t="s">
        <v>23</v>
      </c>
      <c r="S304" s="115" t="s">
        <v>23</v>
      </c>
      <c r="T304" s="115" t="s">
        <v>23</v>
      </c>
      <c r="U304" s="115" t="s">
        <v>23</v>
      </c>
      <c r="V304" s="115" t="s">
        <v>23</v>
      </c>
      <c r="W304" s="115" t="s">
        <v>79</v>
      </c>
      <c r="X304" s="115" t="s">
        <v>23</v>
      </c>
      <c r="Y304" s="115" t="s">
        <v>23</v>
      </c>
      <c r="Z304" s="115" t="s">
        <v>23</v>
      </c>
      <c r="AA304" s="115" t="s">
        <v>36456</v>
      </c>
      <c r="AB304" s="115" t="s">
        <v>36457</v>
      </c>
      <c r="AC304" s="115" t="s">
        <v>36458</v>
      </c>
      <c r="AD304" s="115" t="s">
        <v>34147</v>
      </c>
      <c r="AE304" s="115" t="s">
        <v>33772</v>
      </c>
      <c r="AF304" s="115" t="s">
        <v>33773</v>
      </c>
      <c r="AG304" s="115" t="s">
        <v>33281</v>
      </c>
      <c r="AH304" s="115" t="s">
        <v>33282</v>
      </c>
      <c r="AI304" s="115" t="s">
        <v>33283</v>
      </c>
      <c r="AJ304" s="115" t="s">
        <v>33282</v>
      </c>
      <c r="AK304" s="116">
        <v>9.2806973643999999</v>
      </c>
      <c r="AL304" s="116">
        <v>105.72584744540001</v>
      </c>
      <c r="AM304" s="115" t="s">
        <v>33695</v>
      </c>
      <c r="AN304" s="115" t="s">
        <v>23</v>
      </c>
      <c r="AO304" s="115" t="s">
        <v>33327</v>
      </c>
      <c r="AP304" s="115" t="s">
        <v>80</v>
      </c>
      <c r="AQ304" s="115" t="s">
        <v>23</v>
      </c>
      <c r="AR304" s="115" t="s">
        <v>81</v>
      </c>
      <c r="AS304" s="115" t="s">
        <v>23</v>
      </c>
      <c r="AT304" s="115" t="s">
        <v>1020</v>
      </c>
      <c r="AU304" s="115" t="s">
        <v>33382</v>
      </c>
      <c r="AV304" s="115" t="s">
        <v>33452</v>
      </c>
      <c r="AW304" s="115" t="s">
        <v>33257</v>
      </c>
      <c r="AX304" s="115" t="s">
        <v>33315</v>
      </c>
      <c r="AY304" s="115" t="s">
        <v>33316</v>
      </c>
      <c r="AZ304" s="115" t="s">
        <v>35938</v>
      </c>
      <c r="BA304" s="115" t="s">
        <v>1021</v>
      </c>
      <c r="BB304" s="115" t="s">
        <v>1021</v>
      </c>
      <c r="BC304" s="4">
        <f>SUMIFS('Doanh số khách hàng'!$F:$F,'Doanh số khách hàng'!$A:$A,DSKH!$D304)</f>
        <v>0</v>
      </c>
      <c r="BD304" t="str">
        <f>VLOOKUP($BC304,Master!$A:$D,4,1)</f>
        <v>F2</v>
      </c>
      <c r="BE304" t="str">
        <f t="shared" si="8"/>
        <v>GT</v>
      </c>
      <c r="BF304" t="str">
        <f t="shared" si="9"/>
        <v>Tỉnh Cà Mau-Xã Đông Hải</v>
      </c>
    </row>
    <row r="305" spans="1:58" x14ac:dyDescent="0.3">
      <c r="A305" s="114" t="s">
        <v>36459</v>
      </c>
      <c r="B305" s="115" t="s">
        <v>33266</v>
      </c>
      <c r="C305" s="115" t="s">
        <v>33267</v>
      </c>
      <c r="D305" s="115" t="s">
        <v>14160</v>
      </c>
      <c r="E305" s="115" t="s">
        <v>36460</v>
      </c>
      <c r="F305" s="115" t="s">
        <v>22</v>
      </c>
      <c r="G305" s="115" t="s">
        <v>36461</v>
      </c>
      <c r="H305" s="115" t="s">
        <v>36461</v>
      </c>
      <c r="I305" s="115" t="s">
        <v>36462</v>
      </c>
      <c r="J305" s="115" t="s">
        <v>23</v>
      </c>
      <c r="K305" s="115" t="s">
        <v>35931</v>
      </c>
      <c r="L305" s="115" t="s">
        <v>23</v>
      </c>
      <c r="M305" s="115" t="s">
        <v>36463</v>
      </c>
      <c r="N305" s="115" t="s">
        <v>36464</v>
      </c>
      <c r="O305" s="115" t="s">
        <v>23</v>
      </c>
      <c r="P305" s="115" t="s">
        <v>36462</v>
      </c>
      <c r="Q305" s="115" t="s">
        <v>23</v>
      </c>
      <c r="R305" s="115" t="s">
        <v>23</v>
      </c>
      <c r="S305" s="115" t="s">
        <v>23</v>
      </c>
      <c r="T305" s="115" t="s">
        <v>23</v>
      </c>
      <c r="U305" s="115" t="s">
        <v>23</v>
      </c>
      <c r="V305" s="115" t="s">
        <v>23</v>
      </c>
      <c r="W305" s="115" t="s">
        <v>79</v>
      </c>
      <c r="X305" s="115" t="s">
        <v>23</v>
      </c>
      <c r="Y305" s="115" t="s">
        <v>23</v>
      </c>
      <c r="Z305" s="115" t="s">
        <v>23</v>
      </c>
      <c r="AA305" s="115" t="s">
        <v>36465</v>
      </c>
      <c r="AB305" s="115" t="s">
        <v>36466</v>
      </c>
      <c r="AC305" s="115" t="s">
        <v>33743</v>
      </c>
      <c r="AD305" s="115" t="s">
        <v>36058</v>
      </c>
      <c r="AE305" s="115" t="s">
        <v>33822</v>
      </c>
      <c r="AF305" s="115" t="s">
        <v>33823</v>
      </c>
      <c r="AG305" s="115" t="s">
        <v>33281</v>
      </c>
      <c r="AH305" s="115" t="s">
        <v>33282</v>
      </c>
      <c r="AI305" s="115" t="s">
        <v>33283</v>
      </c>
      <c r="AJ305" s="115" t="s">
        <v>33282</v>
      </c>
      <c r="AK305" s="116">
        <v>9.2510423230000001</v>
      </c>
      <c r="AL305" s="116">
        <v>105.5135973</v>
      </c>
      <c r="AM305" s="115" t="s">
        <v>36077</v>
      </c>
      <c r="AN305" s="115" t="s">
        <v>23</v>
      </c>
      <c r="AO305" s="115" t="s">
        <v>34114</v>
      </c>
      <c r="AP305" s="115" t="s">
        <v>33787</v>
      </c>
      <c r="AQ305" s="115" t="s">
        <v>23</v>
      </c>
      <c r="AR305" s="115" t="s">
        <v>23</v>
      </c>
      <c r="AS305" s="115" t="s">
        <v>23</v>
      </c>
      <c r="AT305" s="115" t="s">
        <v>23</v>
      </c>
      <c r="AU305" s="115" t="s">
        <v>23</v>
      </c>
      <c r="AV305" s="115" t="s">
        <v>23</v>
      </c>
      <c r="AW305" s="115" t="s">
        <v>23</v>
      </c>
      <c r="AX305" s="115" t="s">
        <v>33315</v>
      </c>
      <c r="AY305" s="115" t="s">
        <v>33316</v>
      </c>
      <c r="AZ305" s="115" t="s">
        <v>35938</v>
      </c>
      <c r="BA305" s="115" t="s">
        <v>33302</v>
      </c>
      <c r="BB305" s="115" t="s">
        <v>33303</v>
      </c>
      <c r="BC305" s="4">
        <f>SUMIFS('Doanh số khách hàng'!$F:$F,'Doanh số khách hàng'!$A:$A,DSKH!$D305)</f>
        <v>556530</v>
      </c>
      <c r="BD305" t="str">
        <f>VLOOKUP($BC305,Master!$A:$D,4,1)</f>
        <v>F4</v>
      </c>
      <c r="BE305" t="str">
        <f t="shared" si="8"/>
        <v>GT</v>
      </c>
      <c r="BF305" t="str">
        <f t="shared" si="9"/>
        <v>Tỉnh Cà Mau-Phường Láng Tròn</v>
      </c>
    </row>
    <row r="306" spans="1:58" x14ac:dyDescent="0.3">
      <c r="A306" s="114" t="s">
        <v>36467</v>
      </c>
      <c r="B306" s="115" t="s">
        <v>33266</v>
      </c>
      <c r="C306" s="115" t="s">
        <v>33267</v>
      </c>
      <c r="D306" s="115" t="s">
        <v>36468</v>
      </c>
      <c r="E306" s="115" t="s">
        <v>36469</v>
      </c>
      <c r="F306" s="115" t="s">
        <v>22</v>
      </c>
      <c r="G306" s="115" t="s">
        <v>36470</v>
      </c>
      <c r="H306" s="115" t="s">
        <v>36470</v>
      </c>
      <c r="I306" s="115" t="s">
        <v>23</v>
      </c>
      <c r="J306" s="115" t="s">
        <v>23</v>
      </c>
      <c r="K306" s="115" t="s">
        <v>35931</v>
      </c>
      <c r="L306" s="115" t="s">
        <v>23</v>
      </c>
      <c r="M306" s="115" t="s">
        <v>36471</v>
      </c>
      <c r="N306" s="115" t="s">
        <v>36472</v>
      </c>
      <c r="O306" s="115" t="s">
        <v>23</v>
      </c>
      <c r="P306" s="115" t="s">
        <v>23</v>
      </c>
      <c r="Q306" s="115" t="s">
        <v>23</v>
      </c>
      <c r="R306" s="115" t="s">
        <v>23</v>
      </c>
      <c r="S306" s="115" t="s">
        <v>23</v>
      </c>
      <c r="T306" s="115" t="s">
        <v>23</v>
      </c>
      <c r="U306" s="115" t="s">
        <v>23</v>
      </c>
      <c r="V306" s="115" t="s">
        <v>23</v>
      </c>
      <c r="W306" s="115" t="s">
        <v>79</v>
      </c>
      <c r="X306" s="115" t="s">
        <v>23</v>
      </c>
      <c r="Y306" s="115" t="s">
        <v>23</v>
      </c>
      <c r="Z306" s="115" t="s">
        <v>23</v>
      </c>
      <c r="AA306" s="115" t="s">
        <v>36473</v>
      </c>
      <c r="AB306" s="115" t="s">
        <v>36474</v>
      </c>
      <c r="AC306" s="115" t="s">
        <v>36475</v>
      </c>
      <c r="AD306" s="115" t="s">
        <v>36476</v>
      </c>
      <c r="AE306" s="115" t="s">
        <v>33922</v>
      </c>
      <c r="AF306" s="115" t="s">
        <v>33923</v>
      </c>
      <c r="AG306" s="115" t="s">
        <v>33281</v>
      </c>
      <c r="AH306" s="115" t="s">
        <v>33282</v>
      </c>
      <c r="AI306" s="115" t="s">
        <v>33283</v>
      </c>
      <c r="AJ306" s="115" t="s">
        <v>33282</v>
      </c>
      <c r="AK306" s="116">
        <v>9.3439156302999997</v>
      </c>
      <c r="AL306" s="116">
        <v>105.71460027249999</v>
      </c>
      <c r="AM306" s="115" t="s">
        <v>36477</v>
      </c>
      <c r="AN306" s="115" t="s">
        <v>23</v>
      </c>
      <c r="AO306" s="115" t="s">
        <v>33327</v>
      </c>
      <c r="AP306" s="115" t="s">
        <v>80</v>
      </c>
      <c r="AQ306" s="115" t="s">
        <v>23</v>
      </c>
      <c r="AR306" s="115" t="s">
        <v>81</v>
      </c>
      <c r="AS306" s="115" t="s">
        <v>23</v>
      </c>
      <c r="AT306" s="115" t="s">
        <v>1020</v>
      </c>
      <c r="AU306" s="115" t="s">
        <v>33382</v>
      </c>
      <c r="AV306" s="115" t="s">
        <v>33452</v>
      </c>
      <c r="AW306" s="115" t="s">
        <v>23</v>
      </c>
      <c r="AX306" s="115" t="s">
        <v>33315</v>
      </c>
      <c r="AY306" s="115" t="s">
        <v>33316</v>
      </c>
      <c r="AZ306" s="115" t="s">
        <v>35938</v>
      </c>
      <c r="BA306" s="115" t="s">
        <v>1021</v>
      </c>
      <c r="BB306" s="115" t="s">
        <v>1021</v>
      </c>
      <c r="BC306" s="4">
        <f>SUMIFS('Doanh số khách hàng'!$F:$F,'Doanh số khách hàng'!$A:$A,DSKH!$D306)</f>
        <v>0</v>
      </c>
      <c r="BD306" t="str">
        <f>VLOOKUP($BC306,Master!$A:$D,4,1)</f>
        <v>F2</v>
      </c>
      <c r="BE306" t="str">
        <f t="shared" si="8"/>
        <v>GT</v>
      </c>
      <c r="BF306" t="str">
        <f t="shared" si="9"/>
        <v>Tỉnh Cà Mau-Xã Vĩnh Lợi</v>
      </c>
    </row>
    <row r="307" spans="1:58" x14ac:dyDescent="0.3">
      <c r="A307" s="114" t="s">
        <v>36478</v>
      </c>
      <c r="B307" s="115" t="s">
        <v>33266</v>
      </c>
      <c r="C307" s="115" t="s">
        <v>33267</v>
      </c>
      <c r="D307" s="115" t="s">
        <v>36479</v>
      </c>
      <c r="E307" s="115" t="s">
        <v>36480</v>
      </c>
      <c r="F307" s="115" t="s">
        <v>22</v>
      </c>
      <c r="G307" s="115" t="s">
        <v>36481</v>
      </c>
      <c r="H307" s="115" t="s">
        <v>36481</v>
      </c>
      <c r="I307" s="115" t="s">
        <v>36482</v>
      </c>
      <c r="J307" s="115" t="s">
        <v>23</v>
      </c>
      <c r="K307" s="115" t="s">
        <v>35931</v>
      </c>
      <c r="L307" s="115" t="s">
        <v>23</v>
      </c>
      <c r="M307" s="115" t="s">
        <v>36483</v>
      </c>
      <c r="N307" s="115" t="s">
        <v>36484</v>
      </c>
      <c r="O307" s="115" t="s">
        <v>23</v>
      </c>
      <c r="P307" s="115" t="s">
        <v>23</v>
      </c>
      <c r="Q307" s="115" t="s">
        <v>23</v>
      </c>
      <c r="R307" s="115" t="s">
        <v>23</v>
      </c>
      <c r="S307" s="115" t="s">
        <v>23</v>
      </c>
      <c r="T307" s="115" t="s">
        <v>23</v>
      </c>
      <c r="U307" s="115" t="s">
        <v>23</v>
      </c>
      <c r="V307" s="115" t="s">
        <v>23</v>
      </c>
      <c r="W307" s="115" t="s">
        <v>79</v>
      </c>
      <c r="X307" s="115" t="s">
        <v>23</v>
      </c>
      <c r="Y307" s="115" t="s">
        <v>23</v>
      </c>
      <c r="Z307" s="115" t="s">
        <v>23</v>
      </c>
      <c r="AA307" s="115" t="s">
        <v>23</v>
      </c>
      <c r="AB307" s="115" t="s">
        <v>35935</v>
      </c>
      <c r="AC307" s="115" t="s">
        <v>35936</v>
      </c>
      <c r="AD307" s="115" t="s">
        <v>33564</v>
      </c>
      <c r="AE307" s="115" t="s">
        <v>33338</v>
      </c>
      <c r="AF307" s="115" t="s">
        <v>33339</v>
      </c>
      <c r="AG307" s="115" t="s">
        <v>33281</v>
      </c>
      <c r="AH307" s="115" t="s">
        <v>33282</v>
      </c>
      <c r="AI307" s="115" t="s">
        <v>33283</v>
      </c>
      <c r="AJ307" s="115" t="s">
        <v>33282</v>
      </c>
      <c r="AK307" s="116">
        <v>9.2984308260000006</v>
      </c>
      <c r="AL307" s="116">
        <v>105.72823030000001</v>
      </c>
      <c r="AM307" s="115" t="s">
        <v>36485</v>
      </c>
      <c r="AN307" s="115" t="s">
        <v>23</v>
      </c>
      <c r="AO307" s="115" t="s">
        <v>23</v>
      </c>
      <c r="AP307" s="115" t="s">
        <v>80</v>
      </c>
      <c r="AQ307" s="115" t="s">
        <v>23</v>
      </c>
      <c r="AR307" s="115" t="s">
        <v>23</v>
      </c>
      <c r="AS307" s="115" t="s">
        <v>23</v>
      </c>
      <c r="AT307" s="115" t="s">
        <v>23</v>
      </c>
      <c r="AU307" s="115" t="s">
        <v>23</v>
      </c>
      <c r="AV307" s="115" t="s">
        <v>23</v>
      </c>
      <c r="AW307" s="115" t="s">
        <v>23</v>
      </c>
      <c r="AX307" s="115" t="s">
        <v>33299</v>
      </c>
      <c r="AY307" s="115" t="s">
        <v>33300</v>
      </c>
      <c r="AZ307" s="115" t="s">
        <v>35938</v>
      </c>
      <c r="BA307" s="115" t="s">
        <v>33302</v>
      </c>
      <c r="BB307" s="115" t="s">
        <v>33303</v>
      </c>
      <c r="BC307" s="4">
        <f>SUMIFS('Doanh số khách hàng'!$F:$F,'Doanh số khách hàng'!$A:$A,DSKH!$D307)</f>
        <v>0</v>
      </c>
      <c r="BD307" t="str">
        <f>VLOOKUP($BC307,Master!$A:$D,4,1)</f>
        <v>F2</v>
      </c>
      <c r="BE307" t="str">
        <f t="shared" si="8"/>
        <v>GT</v>
      </c>
      <c r="BF307" t="str">
        <f t="shared" si="9"/>
        <v>Tỉnh Cà Mau-Phường Bạc Liêu</v>
      </c>
    </row>
    <row r="308" spans="1:58" x14ac:dyDescent="0.3">
      <c r="A308" s="114" t="s">
        <v>36486</v>
      </c>
      <c r="B308" s="115" t="s">
        <v>33266</v>
      </c>
      <c r="C308" s="115" t="s">
        <v>33267</v>
      </c>
      <c r="D308" s="115" t="s">
        <v>36487</v>
      </c>
      <c r="E308" s="115" t="s">
        <v>36488</v>
      </c>
      <c r="F308" s="115" t="s">
        <v>22</v>
      </c>
      <c r="G308" s="115" t="s">
        <v>36489</v>
      </c>
      <c r="H308" s="115" t="s">
        <v>36489</v>
      </c>
      <c r="I308" s="115" t="s">
        <v>36490</v>
      </c>
      <c r="J308" s="115" t="s">
        <v>23</v>
      </c>
      <c r="K308" s="115" t="s">
        <v>35931</v>
      </c>
      <c r="L308" s="115" t="s">
        <v>23</v>
      </c>
      <c r="M308" s="115" t="s">
        <v>36491</v>
      </c>
      <c r="N308" s="115" t="s">
        <v>36083</v>
      </c>
      <c r="O308" s="115" t="s">
        <v>23</v>
      </c>
      <c r="P308" s="115" t="s">
        <v>23</v>
      </c>
      <c r="Q308" s="115" t="s">
        <v>23</v>
      </c>
      <c r="R308" s="115" t="s">
        <v>23</v>
      </c>
      <c r="S308" s="115" t="s">
        <v>23</v>
      </c>
      <c r="T308" s="115" t="s">
        <v>23</v>
      </c>
      <c r="U308" s="115" t="s">
        <v>23</v>
      </c>
      <c r="V308" s="115" t="s">
        <v>23</v>
      </c>
      <c r="W308" s="115" t="s">
        <v>79</v>
      </c>
      <c r="X308" s="115" t="s">
        <v>23</v>
      </c>
      <c r="Y308" s="115" t="s">
        <v>23</v>
      </c>
      <c r="Z308" s="115" t="s">
        <v>23</v>
      </c>
      <c r="AA308" s="115" t="s">
        <v>36492</v>
      </c>
      <c r="AB308" s="115" t="s">
        <v>36493</v>
      </c>
      <c r="AC308" s="115" t="s">
        <v>36494</v>
      </c>
      <c r="AD308" s="115" t="s">
        <v>33600</v>
      </c>
      <c r="AE308" s="115" t="s">
        <v>33312</v>
      </c>
      <c r="AF308" s="115" t="s">
        <v>33313</v>
      </c>
      <c r="AG308" s="115" t="s">
        <v>33281</v>
      </c>
      <c r="AH308" s="115" t="s">
        <v>33282</v>
      </c>
      <c r="AI308" s="115" t="s">
        <v>33283</v>
      </c>
      <c r="AJ308" s="115" t="s">
        <v>33282</v>
      </c>
      <c r="AK308" s="116">
        <v>9.3053426899999998</v>
      </c>
      <c r="AL308" s="116">
        <v>105.67501710000001</v>
      </c>
      <c r="AM308" s="115" t="s">
        <v>33326</v>
      </c>
      <c r="AN308" s="115" t="s">
        <v>23</v>
      </c>
      <c r="AO308" s="115" t="s">
        <v>23</v>
      </c>
      <c r="AP308" s="115" t="s">
        <v>80</v>
      </c>
      <c r="AQ308" s="115" t="s">
        <v>23</v>
      </c>
      <c r="AR308" s="115" t="s">
        <v>23</v>
      </c>
      <c r="AS308" s="115" t="s">
        <v>23</v>
      </c>
      <c r="AT308" s="115" t="s">
        <v>23</v>
      </c>
      <c r="AU308" s="115" t="s">
        <v>23</v>
      </c>
      <c r="AV308" s="115" t="s">
        <v>23</v>
      </c>
      <c r="AW308" s="115" t="s">
        <v>23</v>
      </c>
      <c r="AX308" s="115" t="s">
        <v>33299</v>
      </c>
      <c r="AY308" s="115" t="s">
        <v>33300</v>
      </c>
      <c r="AZ308" s="115" t="s">
        <v>35938</v>
      </c>
      <c r="BA308" s="115" t="s">
        <v>33302</v>
      </c>
      <c r="BB308" s="115" t="s">
        <v>33303</v>
      </c>
      <c r="BC308" s="4">
        <f>SUMIFS('Doanh số khách hàng'!$F:$F,'Doanh số khách hàng'!$A:$A,DSKH!$D308)</f>
        <v>0</v>
      </c>
      <c r="BD308" t="str">
        <f>VLOOKUP($BC308,Master!$A:$D,4,1)</f>
        <v>F2</v>
      </c>
      <c r="BE308" t="str">
        <f t="shared" si="8"/>
        <v>GT</v>
      </c>
      <c r="BF308" t="str">
        <f t="shared" si="9"/>
        <v>Tỉnh Cà Mau-Xã Hòa Bình</v>
      </c>
    </row>
    <row r="309" spans="1:58" x14ac:dyDescent="0.3">
      <c r="A309" s="114" t="s">
        <v>36495</v>
      </c>
      <c r="B309" s="115" t="s">
        <v>33266</v>
      </c>
      <c r="C309" s="115" t="s">
        <v>33267</v>
      </c>
      <c r="D309" s="115" t="s">
        <v>36496</v>
      </c>
      <c r="E309" s="115" t="s">
        <v>36497</v>
      </c>
      <c r="F309" s="115" t="s">
        <v>22</v>
      </c>
      <c r="G309" s="115" t="s">
        <v>36498</v>
      </c>
      <c r="H309" s="115" t="s">
        <v>36498</v>
      </c>
      <c r="I309" s="115" t="s">
        <v>23</v>
      </c>
      <c r="J309" s="115" t="s">
        <v>23</v>
      </c>
      <c r="K309" s="115" t="s">
        <v>35931</v>
      </c>
      <c r="L309" s="115" t="s">
        <v>23</v>
      </c>
      <c r="M309" s="115" t="s">
        <v>36499</v>
      </c>
      <c r="N309" s="115" t="s">
        <v>36500</v>
      </c>
      <c r="O309" s="115" t="s">
        <v>23</v>
      </c>
      <c r="P309" s="115" t="s">
        <v>23</v>
      </c>
      <c r="Q309" s="115" t="s">
        <v>23</v>
      </c>
      <c r="R309" s="115" t="s">
        <v>23</v>
      </c>
      <c r="S309" s="115" t="s">
        <v>23</v>
      </c>
      <c r="T309" s="115" t="s">
        <v>23</v>
      </c>
      <c r="U309" s="115" t="s">
        <v>23</v>
      </c>
      <c r="V309" s="115" t="s">
        <v>23</v>
      </c>
      <c r="W309" s="115" t="s">
        <v>79</v>
      </c>
      <c r="X309" s="115" t="s">
        <v>23</v>
      </c>
      <c r="Y309" s="115" t="s">
        <v>23</v>
      </c>
      <c r="Z309" s="115" t="s">
        <v>23</v>
      </c>
      <c r="AA309" s="115" t="s">
        <v>23</v>
      </c>
      <c r="AB309" s="115" t="s">
        <v>36501</v>
      </c>
      <c r="AC309" s="115" t="s">
        <v>35936</v>
      </c>
      <c r="AD309" s="115" t="s">
        <v>33564</v>
      </c>
      <c r="AE309" s="115" t="s">
        <v>33338</v>
      </c>
      <c r="AF309" s="115" t="s">
        <v>33339</v>
      </c>
      <c r="AG309" s="115" t="s">
        <v>33281</v>
      </c>
      <c r="AH309" s="115" t="s">
        <v>33282</v>
      </c>
      <c r="AI309" s="115" t="s">
        <v>33283</v>
      </c>
      <c r="AJ309" s="115" t="s">
        <v>33282</v>
      </c>
      <c r="AK309" s="116">
        <v>9.2982362737000006</v>
      </c>
      <c r="AL309" s="116">
        <v>105.7283415645</v>
      </c>
      <c r="AM309" s="115" t="s">
        <v>36485</v>
      </c>
      <c r="AN309" s="115" t="s">
        <v>23</v>
      </c>
      <c r="AO309" s="115" t="s">
        <v>33327</v>
      </c>
      <c r="AP309" s="115" t="s">
        <v>80</v>
      </c>
      <c r="AQ309" s="115" t="s">
        <v>23</v>
      </c>
      <c r="AR309" s="115" t="s">
        <v>23</v>
      </c>
      <c r="AS309" s="115" t="s">
        <v>23</v>
      </c>
      <c r="AT309" s="115" t="s">
        <v>1020</v>
      </c>
      <c r="AU309" s="115" t="s">
        <v>23</v>
      </c>
      <c r="AV309" s="115" t="s">
        <v>33452</v>
      </c>
      <c r="AW309" s="115" t="s">
        <v>23</v>
      </c>
      <c r="AX309" s="115" t="s">
        <v>33299</v>
      </c>
      <c r="AY309" s="115" t="s">
        <v>33300</v>
      </c>
      <c r="AZ309" s="115" t="s">
        <v>35938</v>
      </c>
      <c r="BA309" s="115" t="s">
        <v>1021</v>
      </c>
      <c r="BB309" s="115" t="s">
        <v>1021</v>
      </c>
      <c r="BC309" s="4">
        <f>SUMIFS('Doanh số khách hàng'!$F:$F,'Doanh số khách hàng'!$A:$A,DSKH!$D309)</f>
        <v>0</v>
      </c>
      <c r="BD309" t="str">
        <f>VLOOKUP($BC309,Master!$A:$D,4,1)</f>
        <v>F2</v>
      </c>
      <c r="BE309" t="str">
        <f t="shared" si="8"/>
        <v>GT</v>
      </c>
      <c r="BF309" t="str">
        <f t="shared" si="9"/>
        <v>Tỉnh Cà Mau-Phường Bạc Liêu</v>
      </c>
    </row>
    <row r="310" spans="1:58" x14ac:dyDescent="0.3">
      <c r="A310" s="114" t="s">
        <v>36502</v>
      </c>
      <c r="B310" s="115" t="s">
        <v>33266</v>
      </c>
      <c r="C310" s="115" t="s">
        <v>33267</v>
      </c>
      <c r="D310" s="115" t="s">
        <v>36503</v>
      </c>
      <c r="E310" s="115" t="s">
        <v>36504</v>
      </c>
      <c r="F310" s="115" t="s">
        <v>22</v>
      </c>
      <c r="G310" s="115" t="s">
        <v>36505</v>
      </c>
      <c r="H310" s="115" t="s">
        <v>36505</v>
      </c>
      <c r="I310" s="115" t="s">
        <v>36506</v>
      </c>
      <c r="J310" s="115" t="s">
        <v>23</v>
      </c>
      <c r="K310" s="115" t="s">
        <v>35931</v>
      </c>
      <c r="L310" s="115" t="s">
        <v>23</v>
      </c>
      <c r="M310" s="115" t="s">
        <v>36507</v>
      </c>
      <c r="N310" s="115" t="s">
        <v>36508</v>
      </c>
      <c r="O310" s="115" t="s">
        <v>23</v>
      </c>
      <c r="P310" s="115" t="s">
        <v>23</v>
      </c>
      <c r="Q310" s="115" t="s">
        <v>23</v>
      </c>
      <c r="R310" s="115" t="s">
        <v>23</v>
      </c>
      <c r="S310" s="115" t="s">
        <v>23</v>
      </c>
      <c r="T310" s="115" t="s">
        <v>23</v>
      </c>
      <c r="U310" s="115" t="s">
        <v>23</v>
      </c>
      <c r="V310" s="115" t="s">
        <v>23</v>
      </c>
      <c r="W310" s="115" t="s">
        <v>79</v>
      </c>
      <c r="X310" s="115" t="s">
        <v>23</v>
      </c>
      <c r="Y310" s="115" t="s">
        <v>23</v>
      </c>
      <c r="Z310" s="115" t="s">
        <v>23</v>
      </c>
      <c r="AA310" s="115" t="s">
        <v>23</v>
      </c>
      <c r="AB310" s="115" t="s">
        <v>36509</v>
      </c>
      <c r="AC310" s="115" t="s">
        <v>34093</v>
      </c>
      <c r="AD310" s="115" t="s">
        <v>36222</v>
      </c>
      <c r="AE310" s="115" t="s">
        <v>33338</v>
      </c>
      <c r="AF310" s="115" t="s">
        <v>33339</v>
      </c>
      <c r="AG310" s="115" t="s">
        <v>33281</v>
      </c>
      <c r="AH310" s="115" t="s">
        <v>33282</v>
      </c>
      <c r="AI310" s="115" t="s">
        <v>33283</v>
      </c>
      <c r="AJ310" s="115" t="s">
        <v>33282</v>
      </c>
      <c r="AK310" s="116">
        <v>9.2858333609999999</v>
      </c>
      <c r="AL310" s="116">
        <v>105.7252151</v>
      </c>
      <c r="AM310" s="115" t="s">
        <v>36510</v>
      </c>
      <c r="AN310" s="115" t="s">
        <v>23</v>
      </c>
      <c r="AO310" s="115" t="s">
        <v>23</v>
      </c>
      <c r="AP310" s="115" t="s">
        <v>34460</v>
      </c>
      <c r="AQ310" s="115" t="s">
        <v>23</v>
      </c>
      <c r="AR310" s="115" t="s">
        <v>23</v>
      </c>
      <c r="AS310" s="115" t="s">
        <v>23</v>
      </c>
      <c r="AT310" s="115" t="s">
        <v>23</v>
      </c>
      <c r="AU310" s="115" t="s">
        <v>23</v>
      </c>
      <c r="AV310" s="115" t="s">
        <v>23</v>
      </c>
      <c r="AW310" s="115" t="s">
        <v>23</v>
      </c>
      <c r="AX310" s="115" t="s">
        <v>33299</v>
      </c>
      <c r="AY310" s="115" t="s">
        <v>33300</v>
      </c>
      <c r="AZ310" s="115" t="s">
        <v>35938</v>
      </c>
      <c r="BA310" s="115" t="s">
        <v>33302</v>
      </c>
      <c r="BB310" s="115" t="s">
        <v>33303</v>
      </c>
      <c r="BC310" s="4">
        <f>SUMIFS('Doanh số khách hàng'!$F:$F,'Doanh số khách hàng'!$A:$A,DSKH!$D310)</f>
        <v>0</v>
      </c>
      <c r="BD310" t="str">
        <f>VLOOKUP($BC310,Master!$A:$D,4,1)</f>
        <v>F2</v>
      </c>
      <c r="BE310" t="str">
        <f t="shared" si="8"/>
        <v>GT</v>
      </c>
      <c r="BF310" t="str">
        <f t="shared" si="9"/>
        <v>Tỉnh Cà Mau-Phường Bạc Liêu</v>
      </c>
    </row>
    <row r="311" spans="1:58" x14ac:dyDescent="0.3">
      <c r="A311" s="114" t="s">
        <v>36511</v>
      </c>
      <c r="B311" s="115" t="s">
        <v>33266</v>
      </c>
      <c r="C311" s="115" t="s">
        <v>33267</v>
      </c>
      <c r="D311" s="115" t="s">
        <v>22159</v>
      </c>
      <c r="E311" s="115" t="s">
        <v>36512</v>
      </c>
      <c r="F311" s="115" t="s">
        <v>22</v>
      </c>
      <c r="G311" s="115" t="s">
        <v>36513</v>
      </c>
      <c r="H311" s="115" t="s">
        <v>36513</v>
      </c>
      <c r="I311" s="115" t="s">
        <v>36514</v>
      </c>
      <c r="J311" s="115" t="s">
        <v>23</v>
      </c>
      <c r="K311" s="115" t="s">
        <v>35931</v>
      </c>
      <c r="L311" s="115" t="s">
        <v>23</v>
      </c>
      <c r="M311" s="115" t="s">
        <v>36515</v>
      </c>
      <c r="N311" s="115" t="s">
        <v>36377</v>
      </c>
      <c r="O311" s="115" t="s">
        <v>23</v>
      </c>
      <c r="P311" s="115" t="s">
        <v>36516</v>
      </c>
      <c r="Q311" s="115" t="s">
        <v>23</v>
      </c>
      <c r="R311" s="115" t="s">
        <v>23</v>
      </c>
      <c r="S311" s="115" t="s">
        <v>23</v>
      </c>
      <c r="T311" s="115" t="s">
        <v>23</v>
      </c>
      <c r="U311" s="115" t="s">
        <v>23</v>
      </c>
      <c r="V311" s="115" t="s">
        <v>23</v>
      </c>
      <c r="W311" s="115" t="s">
        <v>79</v>
      </c>
      <c r="X311" s="115" t="s">
        <v>23</v>
      </c>
      <c r="Y311" s="115" t="s">
        <v>23</v>
      </c>
      <c r="Z311" s="115" t="s">
        <v>23</v>
      </c>
      <c r="AA311" s="115" t="s">
        <v>36517</v>
      </c>
      <c r="AB311" s="115" t="s">
        <v>36518</v>
      </c>
      <c r="AC311" s="115" t="s">
        <v>36519</v>
      </c>
      <c r="AD311" s="115" t="s">
        <v>36520</v>
      </c>
      <c r="AE311" s="115" t="s">
        <v>33934</v>
      </c>
      <c r="AF311" s="115" t="s">
        <v>33935</v>
      </c>
      <c r="AG311" s="115" t="s">
        <v>33281</v>
      </c>
      <c r="AH311" s="115" t="s">
        <v>33282</v>
      </c>
      <c r="AI311" s="115" t="s">
        <v>33283</v>
      </c>
      <c r="AJ311" s="115" t="s">
        <v>33282</v>
      </c>
      <c r="AK311" s="116">
        <v>9.3877587620000007</v>
      </c>
      <c r="AL311" s="116">
        <v>105.6012334</v>
      </c>
      <c r="AM311" s="115" t="s">
        <v>36521</v>
      </c>
      <c r="AN311" s="115" t="s">
        <v>23</v>
      </c>
      <c r="AO311" s="115" t="s">
        <v>23</v>
      </c>
      <c r="AP311" s="115" t="s">
        <v>33285</v>
      </c>
      <c r="AQ311" s="115" t="s">
        <v>23</v>
      </c>
      <c r="AR311" s="115" t="s">
        <v>23</v>
      </c>
      <c r="AS311" s="115" t="s">
        <v>23</v>
      </c>
      <c r="AT311" s="115" t="s">
        <v>23</v>
      </c>
      <c r="AU311" s="115" t="s">
        <v>23</v>
      </c>
      <c r="AV311" s="115" t="s">
        <v>23</v>
      </c>
      <c r="AW311" s="115" t="s">
        <v>23</v>
      </c>
      <c r="AX311" s="115" t="s">
        <v>33286</v>
      </c>
      <c r="AY311" s="115" t="s">
        <v>33287</v>
      </c>
      <c r="AZ311" s="115" t="s">
        <v>35938</v>
      </c>
      <c r="BA311" s="115" t="s">
        <v>33302</v>
      </c>
      <c r="BB311" s="115" t="s">
        <v>33303</v>
      </c>
      <c r="BC311" s="4">
        <f>SUMIFS('Doanh số khách hàng'!$F:$F,'Doanh số khách hàng'!$A:$A,DSKH!$D311)</f>
        <v>1025050</v>
      </c>
      <c r="BD311" t="str">
        <f>VLOOKUP($BC311,Master!$A:$D,4,1)</f>
        <v>F4</v>
      </c>
      <c r="BE311" t="str">
        <f t="shared" si="8"/>
        <v>OTC</v>
      </c>
      <c r="BF311" t="str">
        <f t="shared" si="9"/>
        <v>Tỉnh Cà Mau-Xã Châu Thới</v>
      </c>
    </row>
    <row r="312" spans="1:58" x14ac:dyDescent="0.3">
      <c r="A312" s="114" t="s">
        <v>36522</v>
      </c>
      <c r="B312" s="115" t="s">
        <v>33266</v>
      </c>
      <c r="C312" s="115" t="s">
        <v>33267</v>
      </c>
      <c r="D312" s="115" t="s">
        <v>16279</v>
      </c>
      <c r="E312" s="115" t="s">
        <v>36523</v>
      </c>
      <c r="F312" s="115" t="s">
        <v>22</v>
      </c>
      <c r="G312" s="115" t="s">
        <v>36524</v>
      </c>
      <c r="H312" s="115" t="s">
        <v>36525</v>
      </c>
      <c r="I312" s="115" t="s">
        <v>36526</v>
      </c>
      <c r="J312" s="115" t="s">
        <v>23</v>
      </c>
      <c r="K312" s="115" t="s">
        <v>35931</v>
      </c>
      <c r="L312" s="115" t="s">
        <v>23</v>
      </c>
      <c r="M312" s="115" t="s">
        <v>36527</v>
      </c>
      <c r="N312" s="115" t="s">
        <v>36528</v>
      </c>
      <c r="O312" s="115" t="s">
        <v>23</v>
      </c>
      <c r="P312" s="115" t="s">
        <v>36526</v>
      </c>
      <c r="Q312" s="115" t="s">
        <v>23</v>
      </c>
      <c r="R312" s="115" t="s">
        <v>23</v>
      </c>
      <c r="S312" s="115" t="s">
        <v>23</v>
      </c>
      <c r="T312" s="115" t="s">
        <v>23</v>
      </c>
      <c r="U312" s="115" t="s">
        <v>23</v>
      </c>
      <c r="V312" s="115" t="s">
        <v>23</v>
      </c>
      <c r="W312" s="115" t="s">
        <v>79</v>
      </c>
      <c r="X312" s="115" t="s">
        <v>23</v>
      </c>
      <c r="Y312" s="115" t="s">
        <v>23</v>
      </c>
      <c r="Z312" s="115" t="s">
        <v>23</v>
      </c>
      <c r="AA312" s="115" t="s">
        <v>36529</v>
      </c>
      <c r="AB312" s="115" t="s">
        <v>36530</v>
      </c>
      <c r="AC312" s="115" t="s">
        <v>36531</v>
      </c>
      <c r="AD312" s="115" t="s">
        <v>35583</v>
      </c>
      <c r="AE312" s="115" t="s">
        <v>33934</v>
      </c>
      <c r="AF312" s="115" t="s">
        <v>33935</v>
      </c>
      <c r="AG312" s="115" t="s">
        <v>33281</v>
      </c>
      <c r="AH312" s="115" t="s">
        <v>33282</v>
      </c>
      <c r="AI312" s="115" t="s">
        <v>33283</v>
      </c>
      <c r="AJ312" s="115" t="s">
        <v>33282</v>
      </c>
      <c r="AK312" s="116">
        <v>9.3894821519999994</v>
      </c>
      <c r="AL312" s="116">
        <v>105.5997139</v>
      </c>
      <c r="AM312" s="115" t="s">
        <v>34069</v>
      </c>
      <c r="AN312" s="115" t="s">
        <v>23</v>
      </c>
      <c r="AO312" s="115" t="s">
        <v>33367</v>
      </c>
      <c r="AP312" s="115" t="s">
        <v>33285</v>
      </c>
      <c r="AQ312" s="115" t="s">
        <v>23</v>
      </c>
      <c r="AR312" s="115" t="s">
        <v>23</v>
      </c>
      <c r="AS312" s="115" t="s">
        <v>23</v>
      </c>
      <c r="AT312" s="115" t="s">
        <v>23</v>
      </c>
      <c r="AU312" s="115" t="s">
        <v>23</v>
      </c>
      <c r="AV312" s="115" t="s">
        <v>23</v>
      </c>
      <c r="AW312" s="115" t="s">
        <v>23</v>
      </c>
      <c r="AX312" s="115" t="s">
        <v>33286</v>
      </c>
      <c r="AY312" s="115" t="s">
        <v>33287</v>
      </c>
      <c r="AZ312" s="115" t="s">
        <v>35938</v>
      </c>
      <c r="BA312" s="115" t="s">
        <v>33302</v>
      </c>
      <c r="BB312" s="115" t="s">
        <v>33303</v>
      </c>
      <c r="BC312" s="4">
        <f>SUMIFS('Doanh số khách hàng'!$F:$F,'Doanh số khách hàng'!$A:$A,DSKH!$D312)</f>
        <v>9723043.333333334</v>
      </c>
      <c r="BD312" t="str">
        <f>VLOOKUP($BC312,Master!$A:$D,4,1)</f>
        <v>F4</v>
      </c>
      <c r="BE312" t="str">
        <f t="shared" si="8"/>
        <v>OTC</v>
      </c>
      <c r="BF312" t="str">
        <f t="shared" si="9"/>
        <v>Tỉnh Cà Mau-Xã Châu Thới</v>
      </c>
    </row>
    <row r="313" spans="1:58" x14ac:dyDescent="0.3">
      <c r="A313" s="114" t="s">
        <v>36532</v>
      </c>
      <c r="B313" s="115" t="s">
        <v>33266</v>
      </c>
      <c r="C313" s="115" t="s">
        <v>33267</v>
      </c>
      <c r="D313" s="115" t="s">
        <v>27464</v>
      </c>
      <c r="E313" s="115" t="s">
        <v>36533</v>
      </c>
      <c r="F313" s="115" t="s">
        <v>22</v>
      </c>
      <c r="G313" s="115" t="s">
        <v>36534</v>
      </c>
      <c r="H313" s="115" t="s">
        <v>36534</v>
      </c>
      <c r="I313" s="115" t="s">
        <v>36535</v>
      </c>
      <c r="J313" s="115" t="s">
        <v>23</v>
      </c>
      <c r="K313" s="115" t="s">
        <v>35931</v>
      </c>
      <c r="L313" s="115" t="s">
        <v>23</v>
      </c>
      <c r="M313" s="115" t="s">
        <v>36536</v>
      </c>
      <c r="N313" s="115" t="s">
        <v>36537</v>
      </c>
      <c r="O313" s="115" t="s">
        <v>23</v>
      </c>
      <c r="P313" s="115" t="s">
        <v>36535</v>
      </c>
      <c r="Q313" s="115" t="s">
        <v>23</v>
      </c>
      <c r="R313" s="115" t="s">
        <v>23</v>
      </c>
      <c r="S313" s="115" t="s">
        <v>23</v>
      </c>
      <c r="T313" s="115" t="s">
        <v>23</v>
      </c>
      <c r="U313" s="115" t="s">
        <v>23</v>
      </c>
      <c r="V313" s="115" t="s">
        <v>23</v>
      </c>
      <c r="W313" s="115" t="s">
        <v>79</v>
      </c>
      <c r="X313" s="115" t="s">
        <v>23</v>
      </c>
      <c r="Y313" s="115" t="s">
        <v>23</v>
      </c>
      <c r="Z313" s="115" t="s">
        <v>23</v>
      </c>
      <c r="AA313" s="115" t="s">
        <v>23</v>
      </c>
      <c r="AB313" s="115" t="s">
        <v>36538</v>
      </c>
      <c r="AC313" s="115" t="s">
        <v>36539</v>
      </c>
      <c r="AD313" s="115" t="s">
        <v>35583</v>
      </c>
      <c r="AE313" s="115" t="s">
        <v>33934</v>
      </c>
      <c r="AF313" s="115" t="s">
        <v>33935</v>
      </c>
      <c r="AG313" s="115" t="s">
        <v>33281</v>
      </c>
      <c r="AH313" s="115" t="s">
        <v>33282</v>
      </c>
      <c r="AI313" s="115" t="s">
        <v>33283</v>
      </c>
      <c r="AJ313" s="115" t="s">
        <v>33282</v>
      </c>
      <c r="AK313" s="116">
        <v>9.389611489</v>
      </c>
      <c r="AL313" s="116">
        <v>105.5994524</v>
      </c>
      <c r="AM313" s="115" t="s">
        <v>34069</v>
      </c>
      <c r="AN313" s="115" t="s">
        <v>23</v>
      </c>
      <c r="AO313" s="115" t="s">
        <v>23</v>
      </c>
      <c r="AP313" s="115" t="s">
        <v>33285</v>
      </c>
      <c r="AQ313" s="115" t="s">
        <v>23</v>
      </c>
      <c r="AR313" s="115" t="s">
        <v>23</v>
      </c>
      <c r="AS313" s="115" t="s">
        <v>23</v>
      </c>
      <c r="AT313" s="115" t="s">
        <v>23</v>
      </c>
      <c r="AU313" s="115" t="s">
        <v>23</v>
      </c>
      <c r="AV313" s="115" t="s">
        <v>23</v>
      </c>
      <c r="AW313" s="115" t="s">
        <v>23</v>
      </c>
      <c r="AX313" s="115" t="s">
        <v>33286</v>
      </c>
      <c r="AY313" s="115" t="s">
        <v>33287</v>
      </c>
      <c r="AZ313" s="115" t="s">
        <v>35938</v>
      </c>
      <c r="BA313" s="115" t="s">
        <v>33302</v>
      </c>
      <c r="BB313" s="115" t="s">
        <v>33303</v>
      </c>
      <c r="BC313" s="4">
        <f>SUMIFS('Doanh số khách hàng'!$F:$F,'Doanh số khách hàng'!$A:$A,DSKH!$D313)</f>
        <v>520946.66666666669</v>
      </c>
      <c r="BD313" t="str">
        <f>VLOOKUP($BC313,Master!$A:$D,4,1)</f>
        <v>F4</v>
      </c>
      <c r="BE313" t="str">
        <f t="shared" si="8"/>
        <v>OTC</v>
      </c>
      <c r="BF313" t="str">
        <f t="shared" si="9"/>
        <v>Tỉnh Cà Mau-Xã Châu Thới</v>
      </c>
    </row>
    <row r="314" spans="1:58" x14ac:dyDescent="0.3">
      <c r="A314" s="114" t="s">
        <v>36540</v>
      </c>
      <c r="B314" s="115" t="s">
        <v>33266</v>
      </c>
      <c r="C314" s="115" t="s">
        <v>33267</v>
      </c>
      <c r="D314" s="115" t="s">
        <v>2776</v>
      </c>
      <c r="E314" s="115" t="s">
        <v>36541</v>
      </c>
      <c r="F314" s="115" t="s">
        <v>22</v>
      </c>
      <c r="G314" s="115" t="s">
        <v>36542</v>
      </c>
      <c r="H314" s="115" t="s">
        <v>36542</v>
      </c>
      <c r="I314" s="115" t="s">
        <v>36543</v>
      </c>
      <c r="J314" s="115" t="s">
        <v>23</v>
      </c>
      <c r="K314" s="115" t="s">
        <v>35931</v>
      </c>
      <c r="L314" s="115" t="s">
        <v>23</v>
      </c>
      <c r="M314" s="115" t="s">
        <v>36544</v>
      </c>
      <c r="N314" s="115" t="s">
        <v>36500</v>
      </c>
      <c r="O314" s="115" t="s">
        <v>23</v>
      </c>
      <c r="P314" s="115" t="s">
        <v>36543</v>
      </c>
      <c r="Q314" s="115" t="s">
        <v>23</v>
      </c>
      <c r="R314" s="115" t="s">
        <v>23</v>
      </c>
      <c r="S314" s="115" t="s">
        <v>23</v>
      </c>
      <c r="T314" s="115" t="s">
        <v>23</v>
      </c>
      <c r="U314" s="115" t="s">
        <v>23</v>
      </c>
      <c r="V314" s="115" t="s">
        <v>23</v>
      </c>
      <c r="W314" s="115" t="s">
        <v>79</v>
      </c>
      <c r="X314" s="115" t="s">
        <v>23</v>
      </c>
      <c r="Y314" s="115" t="s">
        <v>23</v>
      </c>
      <c r="Z314" s="115" t="s">
        <v>23</v>
      </c>
      <c r="AA314" s="115" t="s">
        <v>23</v>
      </c>
      <c r="AB314" s="115" t="s">
        <v>36545</v>
      </c>
      <c r="AC314" s="115" t="s">
        <v>36149</v>
      </c>
      <c r="AD314" s="115" t="s">
        <v>36546</v>
      </c>
      <c r="AE314" s="115" t="s">
        <v>34322</v>
      </c>
      <c r="AF314" s="115" t="s">
        <v>34161</v>
      </c>
      <c r="AG314" s="115" t="s">
        <v>33281</v>
      </c>
      <c r="AH314" s="115" t="s">
        <v>33282</v>
      </c>
      <c r="AI314" s="115" t="s">
        <v>33283</v>
      </c>
      <c r="AJ314" s="115" t="s">
        <v>33282</v>
      </c>
      <c r="AK314" s="116">
        <v>9.132321052</v>
      </c>
      <c r="AL314" s="116">
        <v>105.4904219</v>
      </c>
      <c r="AM314" s="115" t="s">
        <v>35187</v>
      </c>
      <c r="AN314" s="115" t="s">
        <v>36547</v>
      </c>
      <c r="AO314" s="115" t="s">
        <v>33367</v>
      </c>
      <c r="AP314" s="115" t="s">
        <v>33285</v>
      </c>
      <c r="AQ314" s="115" t="s">
        <v>23</v>
      </c>
      <c r="AR314" s="115" t="s">
        <v>23</v>
      </c>
      <c r="AS314" s="115" t="s">
        <v>23</v>
      </c>
      <c r="AT314" s="115" t="s">
        <v>23</v>
      </c>
      <c r="AU314" s="115" t="s">
        <v>23</v>
      </c>
      <c r="AV314" s="115" t="s">
        <v>23</v>
      </c>
      <c r="AW314" s="115" t="s">
        <v>23</v>
      </c>
      <c r="AX314" s="115" t="s">
        <v>33383</v>
      </c>
      <c r="AY314" s="115" t="s">
        <v>33384</v>
      </c>
      <c r="AZ314" s="115" t="s">
        <v>35938</v>
      </c>
      <c r="BA314" s="115" t="s">
        <v>1021</v>
      </c>
      <c r="BB314" s="115" t="s">
        <v>1021</v>
      </c>
      <c r="BC314" s="4">
        <f>SUMIFS('Doanh số khách hàng'!$F:$F,'Doanh số khách hàng'!$A:$A,DSKH!$D314)</f>
        <v>5982383.333333333</v>
      </c>
      <c r="BD314" t="str">
        <f>VLOOKUP($BC314,Master!$A:$D,4,1)</f>
        <v>F4</v>
      </c>
      <c r="BE314" t="str">
        <f t="shared" si="8"/>
        <v>OTC</v>
      </c>
      <c r="BF314" t="str">
        <f t="shared" si="9"/>
        <v>Tỉnh Cà Mau-Xã Long Điền</v>
      </c>
    </row>
    <row r="315" spans="1:58" x14ac:dyDescent="0.3">
      <c r="A315" s="114" t="s">
        <v>36548</v>
      </c>
      <c r="B315" s="115" t="s">
        <v>33266</v>
      </c>
      <c r="C315" s="115" t="s">
        <v>33267</v>
      </c>
      <c r="D315" s="115" t="s">
        <v>7684</v>
      </c>
      <c r="E315" s="115" t="s">
        <v>36549</v>
      </c>
      <c r="F315" s="115" t="s">
        <v>22</v>
      </c>
      <c r="G315" s="115" t="s">
        <v>36550</v>
      </c>
      <c r="H315" s="115" t="s">
        <v>36551</v>
      </c>
      <c r="I315" s="115" t="s">
        <v>36552</v>
      </c>
      <c r="J315" s="115" t="s">
        <v>23</v>
      </c>
      <c r="K315" s="115" t="s">
        <v>35931</v>
      </c>
      <c r="L315" s="115" t="s">
        <v>23</v>
      </c>
      <c r="M315" s="115" t="s">
        <v>36553</v>
      </c>
      <c r="N315" s="115" t="s">
        <v>36166</v>
      </c>
      <c r="O315" s="115" t="s">
        <v>23</v>
      </c>
      <c r="P315" s="115" t="s">
        <v>36554</v>
      </c>
      <c r="Q315" s="115" t="s">
        <v>23</v>
      </c>
      <c r="R315" s="115" t="s">
        <v>23</v>
      </c>
      <c r="S315" s="115" t="s">
        <v>23</v>
      </c>
      <c r="T315" s="115" t="s">
        <v>23</v>
      </c>
      <c r="U315" s="115" t="s">
        <v>23</v>
      </c>
      <c r="V315" s="115" t="s">
        <v>23</v>
      </c>
      <c r="W315" s="115" t="s">
        <v>79</v>
      </c>
      <c r="X315" s="115" t="s">
        <v>23</v>
      </c>
      <c r="Y315" s="115" t="s">
        <v>23</v>
      </c>
      <c r="Z315" s="115" t="s">
        <v>23</v>
      </c>
      <c r="AA315" s="115" t="s">
        <v>23</v>
      </c>
      <c r="AB315" s="115" t="s">
        <v>36555</v>
      </c>
      <c r="AC315" s="115" t="s">
        <v>36556</v>
      </c>
      <c r="AD315" s="115" t="s">
        <v>36557</v>
      </c>
      <c r="AE315" s="115" t="s">
        <v>34322</v>
      </c>
      <c r="AF315" s="115" t="s">
        <v>34161</v>
      </c>
      <c r="AG315" s="115" t="s">
        <v>33281</v>
      </c>
      <c r="AH315" s="115" t="s">
        <v>33282</v>
      </c>
      <c r="AI315" s="115" t="s">
        <v>33283</v>
      </c>
      <c r="AJ315" s="115" t="s">
        <v>33282</v>
      </c>
      <c r="AK315" s="116">
        <v>9.1327000770000009</v>
      </c>
      <c r="AL315" s="116">
        <v>105.490493</v>
      </c>
      <c r="AM315" s="115" t="s">
        <v>23</v>
      </c>
      <c r="AN315" s="115" t="s">
        <v>23</v>
      </c>
      <c r="AO315" s="115" t="s">
        <v>23</v>
      </c>
      <c r="AP315" s="115" t="s">
        <v>33285</v>
      </c>
      <c r="AQ315" s="115" t="s">
        <v>23</v>
      </c>
      <c r="AR315" s="115" t="s">
        <v>23</v>
      </c>
      <c r="AS315" s="115" t="s">
        <v>23</v>
      </c>
      <c r="AT315" s="115" t="s">
        <v>23</v>
      </c>
      <c r="AU315" s="115" t="s">
        <v>23</v>
      </c>
      <c r="AV315" s="115" t="s">
        <v>23</v>
      </c>
      <c r="AW315" s="115" t="s">
        <v>23</v>
      </c>
      <c r="AX315" s="115" t="s">
        <v>33383</v>
      </c>
      <c r="AY315" s="115" t="s">
        <v>33384</v>
      </c>
      <c r="AZ315" s="115" t="s">
        <v>35938</v>
      </c>
      <c r="BA315" s="115" t="s">
        <v>33302</v>
      </c>
      <c r="BB315" s="115" t="s">
        <v>33303</v>
      </c>
      <c r="BC315" s="4">
        <f>SUMIFS('Doanh số khách hàng'!$F:$F,'Doanh số khách hàng'!$A:$A,DSKH!$D315)</f>
        <v>2376186.6666666665</v>
      </c>
      <c r="BD315" t="str">
        <f>VLOOKUP($BC315,Master!$A:$D,4,1)</f>
        <v>F4</v>
      </c>
      <c r="BE315" t="str">
        <f t="shared" si="8"/>
        <v>OTC</v>
      </c>
      <c r="BF315" t="str">
        <f t="shared" si="9"/>
        <v>Tỉnh Cà Mau-Xã Long Điền</v>
      </c>
    </row>
    <row r="316" spans="1:58" x14ac:dyDescent="0.3">
      <c r="A316" s="114" t="s">
        <v>36558</v>
      </c>
      <c r="B316" s="115" t="s">
        <v>33266</v>
      </c>
      <c r="C316" s="115" t="s">
        <v>33267</v>
      </c>
      <c r="D316" s="115" t="s">
        <v>9138</v>
      </c>
      <c r="E316" s="115" t="s">
        <v>36559</v>
      </c>
      <c r="F316" s="115" t="s">
        <v>22</v>
      </c>
      <c r="G316" s="115" t="s">
        <v>36560</v>
      </c>
      <c r="H316" s="115" t="s">
        <v>36560</v>
      </c>
      <c r="I316" s="115" t="s">
        <v>36561</v>
      </c>
      <c r="J316" s="115" t="s">
        <v>23</v>
      </c>
      <c r="K316" s="115" t="s">
        <v>35931</v>
      </c>
      <c r="L316" s="115" t="s">
        <v>23</v>
      </c>
      <c r="M316" s="115" t="s">
        <v>36562</v>
      </c>
      <c r="N316" s="115" t="s">
        <v>36563</v>
      </c>
      <c r="O316" s="115" t="s">
        <v>23</v>
      </c>
      <c r="P316" s="115" t="s">
        <v>36561</v>
      </c>
      <c r="Q316" s="115" t="s">
        <v>23</v>
      </c>
      <c r="R316" s="115" t="s">
        <v>23</v>
      </c>
      <c r="S316" s="115" t="s">
        <v>23</v>
      </c>
      <c r="T316" s="115" t="s">
        <v>23</v>
      </c>
      <c r="U316" s="115" t="s">
        <v>23</v>
      </c>
      <c r="V316" s="115" t="s">
        <v>23</v>
      </c>
      <c r="W316" s="115" t="s">
        <v>79</v>
      </c>
      <c r="X316" s="115" t="s">
        <v>23</v>
      </c>
      <c r="Y316" s="115" t="s">
        <v>23</v>
      </c>
      <c r="Z316" s="115" t="s">
        <v>23</v>
      </c>
      <c r="AA316" s="115" t="s">
        <v>23</v>
      </c>
      <c r="AB316" s="115" t="s">
        <v>36564</v>
      </c>
      <c r="AC316" s="115" t="s">
        <v>36565</v>
      </c>
      <c r="AD316" s="115" t="s">
        <v>36566</v>
      </c>
      <c r="AE316" s="115" t="s">
        <v>34322</v>
      </c>
      <c r="AF316" s="115" t="s">
        <v>34161</v>
      </c>
      <c r="AG316" s="115" t="s">
        <v>33281</v>
      </c>
      <c r="AH316" s="115" t="s">
        <v>33282</v>
      </c>
      <c r="AI316" s="115" t="s">
        <v>33283</v>
      </c>
      <c r="AJ316" s="115" t="s">
        <v>33282</v>
      </c>
      <c r="AK316" s="116">
        <v>9.1308642019999997</v>
      </c>
      <c r="AL316" s="116">
        <v>105.4906221</v>
      </c>
      <c r="AM316" s="115" t="s">
        <v>36567</v>
      </c>
      <c r="AN316" s="115" t="s">
        <v>23</v>
      </c>
      <c r="AO316" s="115" t="s">
        <v>33367</v>
      </c>
      <c r="AP316" s="115" t="s">
        <v>33285</v>
      </c>
      <c r="AQ316" s="115" t="s">
        <v>23</v>
      </c>
      <c r="AR316" s="115" t="s">
        <v>23</v>
      </c>
      <c r="AS316" s="115" t="s">
        <v>23</v>
      </c>
      <c r="AT316" s="115" t="s">
        <v>23</v>
      </c>
      <c r="AU316" s="115" t="s">
        <v>23</v>
      </c>
      <c r="AV316" s="115" t="s">
        <v>23</v>
      </c>
      <c r="AW316" s="115" t="s">
        <v>23</v>
      </c>
      <c r="AX316" s="115" t="s">
        <v>33383</v>
      </c>
      <c r="AY316" s="115" t="s">
        <v>33384</v>
      </c>
      <c r="AZ316" s="115" t="s">
        <v>35938</v>
      </c>
      <c r="BA316" s="115" t="s">
        <v>33302</v>
      </c>
      <c r="BB316" s="115" t="s">
        <v>33303</v>
      </c>
      <c r="BC316" s="4">
        <f>SUMIFS('Doanh số khách hàng'!$F:$F,'Doanh số khách hàng'!$A:$A,DSKH!$D316)</f>
        <v>3288860</v>
      </c>
      <c r="BD316" t="str">
        <f>VLOOKUP($BC316,Master!$A:$D,4,1)</f>
        <v>F4</v>
      </c>
      <c r="BE316" t="str">
        <f t="shared" si="8"/>
        <v>OTC</v>
      </c>
      <c r="BF316" t="str">
        <f t="shared" si="9"/>
        <v>Tỉnh Cà Mau-Xã Long Điền</v>
      </c>
    </row>
    <row r="317" spans="1:58" x14ac:dyDescent="0.3">
      <c r="A317" s="114" t="s">
        <v>36568</v>
      </c>
      <c r="B317" s="115" t="s">
        <v>33266</v>
      </c>
      <c r="C317" s="115" t="s">
        <v>33267</v>
      </c>
      <c r="D317" s="115" t="s">
        <v>33166</v>
      </c>
      <c r="E317" s="115" t="s">
        <v>36569</v>
      </c>
      <c r="F317" s="115" t="s">
        <v>22</v>
      </c>
      <c r="G317" s="115" t="s">
        <v>36570</v>
      </c>
      <c r="H317" s="115" t="s">
        <v>36570</v>
      </c>
      <c r="I317" s="115" t="s">
        <v>36571</v>
      </c>
      <c r="J317" s="115" t="s">
        <v>23</v>
      </c>
      <c r="K317" s="115" t="s">
        <v>35931</v>
      </c>
      <c r="L317" s="115" t="s">
        <v>23</v>
      </c>
      <c r="M317" s="115" t="s">
        <v>36572</v>
      </c>
      <c r="N317" s="115" t="s">
        <v>36573</v>
      </c>
      <c r="O317" s="115" t="s">
        <v>23</v>
      </c>
      <c r="P317" s="115" t="s">
        <v>23</v>
      </c>
      <c r="Q317" s="115" t="s">
        <v>23</v>
      </c>
      <c r="R317" s="115" t="s">
        <v>23</v>
      </c>
      <c r="S317" s="115" t="s">
        <v>23</v>
      </c>
      <c r="T317" s="115" t="s">
        <v>23</v>
      </c>
      <c r="U317" s="115" t="s">
        <v>23</v>
      </c>
      <c r="V317" s="115" t="s">
        <v>23</v>
      </c>
      <c r="W317" s="115" t="s">
        <v>79</v>
      </c>
      <c r="X317" s="115" t="s">
        <v>23</v>
      </c>
      <c r="Y317" s="115" t="s">
        <v>23</v>
      </c>
      <c r="Z317" s="115" t="s">
        <v>23</v>
      </c>
      <c r="AA317" s="115" t="s">
        <v>36574</v>
      </c>
      <c r="AB317" s="115" t="s">
        <v>36575</v>
      </c>
      <c r="AC317" s="115" t="s">
        <v>35189</v>
      </c>
      <c r="AD317" s="115" t="s">
        <v>33278</v>
      </c>
      <c r="AE317" s="115" t="s">
        <v>33501</v>
      </c>
      <c r="AF317" s="115" t="s">
        <v>33502</v>
      </c>
      <c r="AG317" s="115" t="s">
        <v>33281</v>
      </c>
      <c r="AH317" s="115" t="s">
        <v>33282</v>
      </c>
      <c r="AI317" s="115" t="s">
        <v>33283</v>
      </c>
      <c r="AJ317" s="115" t="s">
        <v>33282</v>
      </c>
      <c r="AK317" s="116">
        <v>9.2276928859999998</v>
      </c>
      <c r="AL317" s="116">
        <v>105.41614199999999</v>
      </c>
      <c r="AM317" s="115" t="s">
        <v>36576</v>
      </c>
      <c r="AN317" s="115" t="s">
        <v>23</v>
      </c>
      <c r="AO317" s="115" t="s">
        <v>23</v>
      </c>
      <c r="AP317" s="115" t="s">
        <v>33285</v>
      </c>
      <c r="AQ317" s="115" t="s">
        <v>23</v>
      </c>
      <c r="AR317" s="115" t="s">
        <v>23</v>
      </c>
      <c r="AS317" s="115" t="s">
        <v>23</v>
      </c>
      <c r="AT317" s="115" t="s">
        <v>23</v>
      </c>
      <c r="AU317" s="115" t="s">
        <v>23</v>
      </c>
      <c r="AV317" s="115" t="s">
        <v>23</v>
      </c>
      <c r="AW317" s="115" t="s">
        <v>23</v>
      </c>
      <c r="AX317" s="115" t="s">
        <v>33286</v>
      </c>
      <c r="AY317" s="115" t="s">
        <v>33287</v>
      </c>
      <c r="AZ317" s="115" t="s">
        <v>35938</v>
      </c>
      <c r="BA317" s="115" t="s">
        <v>33302</v>
      </c>
      <c r="BB317" s="115" t="s">
        <v>33303</v>
      </c>
      <c r="BC317" s="4">
        <f>SUMIFS('Doanh số khách hàng'!$F:$F,'Doanh số khách hàng'!$A:$A,DSKH!$D317)</f>
        <v>123333.33333333333</v>
      </c>
      <c r="BD317" t="str">
        <f>VLOOKUP($BC317,Master!$A:$D,4,1)</f>
        <v>F2</v>
      </c>
      <c r="BE317" t="str">
        <f t="shared" si="8"/>
        <v>OTC</v>
      </c>
      <c r="BF317" t="str">
        <f t="shared" si="9"/>
        <v>Tỉnh Cà Mau-Phường Giá Rai</v>
      </c>
    </row>
    <row r="318" spans="1:58" x14ac:dyDescent="0.3">
      <c r="A318" s="114" t="s">
        <v>36577</v>
      </c>
      <c r="B318" s="115" t="s">
        <v>33266</v>
      </c>
      <c r="C318" s="115" t="s">
        <v>33267</v>
      </c>
      <c r="D318" s="115" t="s">
        <v>4383</v>
      </c>
      <c r="E318" s="115" t="s">
        <v>36578</v>
      </c>
      <c r="F318" s="115" t="s">
        <v>22</v>
      </c>
      <c r="G318" s="115" t="s">
        <v>36579</v>
      </c>
      <c r="H318" s="115" t="s">
        <v>36579</v>
      </c>
      <c r="I318" s="115" t="s">
        <v>36580</v>
      </c>
      <c r="J318" s="115" t="s">
        <v>23</v>
      </c>
      <c r="K318" s="115" t="s">
        <v>35931</v>
      </c>
      <c r="L318" s="115" t="s">
        <v>23</v>
      </c>
      <c r="M318" s="115" t="s">
        <v>36581</v>
      </c>
      <c r="N318" s="115" t="s">
        <v>36582</v>
      </c>
      <c r="O318" s="115" t="s">
        <v>23</v>
      </c>
      <c r="P318" s="115" t="s">
        <v>36580</v>
      </c>
      <c r="Q318" s="115" t="s">
        <v>23</v>
      </c>
      <c r="R318" s="115" t="s">
        <v>23</v>
      </c>
      <c r="S318" s="115" t="s">
        <v>23</v>
      </c>
      <c r="T318" s="115" t="s">
        <v>23</v>
      </c>
      <c r="U318" s="115" t="s">
        <v>23</v>
      </c>
      <c r="V318" s="115" t="s">
        <v>23</v>
      </c>
      <c r="W318" s="115" t="s">
        <v>79</v>
      </c>
      <c r="X318" s="115" t="s">
        <v>23</v>
      </c>
      <c r="Y318" s="115" t="s">
        <v>23</v>
      </c>
      <c r="Z318" s="115" t="s">
        <v>23</v>
      </c>
      <c r="AA318" s="115" t="s">
        <v>36583</v>
      </c>
      <c r="AB318" s="115" t="s">
        <v>36584</v>
      </c>
      <c r="AC318" s="115" t="s">
        <v>33465</v>
      </c>
      <c r="AD318" s="115" t="s">
        <v>36585</v>
      </c>
      <c r="AE318" s="115" t="s">
        <v>33501</v>
      </c>
      <c r="AF318" s="115" t="s">
        <v>33502</v>
      </c>
      <c r="AG318" s="115" t="s">
        <v>33281</v>
      </c>
      <c r="AH318" s="115" t="s">
        <v>33282</v>
      </c>
      <c r="AI318" s="115" t="s">
        <v>33283</v>
      </c>
      <c r="AJ318" s="115" t="s">
        <v>33282</v>
      </c>
      <c r="AK318" s="116">
        <v>9.2278205569999994</v>
      </c>
      <c r="AL318" s="116">
        <v>105.41665450000001</v>
      </c>
      <c r="AM318" s="115" t="s">
        <v>36586</v>
      </c>
      <c r="AN318" s="115" t="s">
        <v>23</v>
      </c>
      <c r="AO318" s="115" t="s">
        <v>23</v>
      </c>
      <c r="AP318" s="115" t="s">
        <v>33285</v>
      </c>
      <c r="AQ318" s="115" t="s">
        <v>23</v>
      </c>
      <c r="AR318" s="115" t="s">
        <v>23</v>
      </c>
      <c r="AS318" s="115" t="s">
        <v>23</v>
      </c>
      <c r="AT318" s="115" t="s">
        <v>23</v>
      </c>
      <c r="AU318" s="115" t="s">
        <v>23</v>
      </c>
      <c r="AV318" s="115" t="s">
        <v>23</v>
      </c>
      <c r="AW318" s="115" t="s">
        <v>23</v>
      </c>
      <c r="AX318" s="115" t="s">
        <v>33286</v>
      </c>
      <c r="AY318" s="115" t="s">
        <v>33287</v>
      </c>
      <c r="AZ318" s="115" t="s">
        <v>35938</v>
      </c>
      <c r="BA318" s="115" t="s">
        <v>33302</v>
      </c>
      <c r="BB318" s="115" t="s">
        <v>33303</v>
      </c>
      <c r="BC318" s="4">
        <f>SUMIFS('Doanh số khách hàng'!$F:$F,'Doanh số khách hàng'!$A:$A,DSKH!$D318)</f>
        <v>2757640</v>
      </c>
      <c r="BD318" t="str">
        <f>VLOOKUP($BC318,Master!$A:$D,4,1)</f>
        <v>F4</v>
      </c>
      <c r="BE318" t="str">
        <f t="shared" si="8"/>
        <v>OTC</v>
      </c>
      <c r="BF318" t="str">
        <f t="shared" si="9"/>
        <v>Tỉnh Cà Mau-Phường Giá Rai</v>
      </c>
    </row>
    <row r="319" spans="1:58" x14ac:dyDescent="0.3">
      <c r="A319" s="114" t="s">
        <v>36587</v>
      </c>
      <c r="B319" s="115" t="s">
        <v>33266</v>
      </c>
      <c r="C319" s="115" t="s">
        <v>33267</v>
      </c>
      <c r="D319" s="115" t="s">
        <v>22366</v>
      </c>
      <c r="E319" s="115" t="s">
        <v>36588</v>
      </c>
      <c r="F319" s="115" t="s">
        <v>22</v>
      </c>
      <c r="G319" s="115" t="s">
        <v>36589</v>
      </c>
      <c r="H319" s="115" t="s">
        <v>36589</v>
      </c>
      <c r="I319" s="115" t="s">
        <v>36590</v>
      </c>
      <c r="J319" s="115" t="s">
        <v>23</v>
      </c>
      <c r="K319" s="115" t="s">
        <v>35931</v>
      </c>
      <c r="L319" s="115" t="s">
        <v>23</v>
      </c>
      <c r="M319" s="115" t="s">
        <v>36591</v>
      </c>
      <c r="N319" s="115" t="s">
        <v>36592</v>
      </c>
      <c r="O319" s="115" t="s">
        <v>23</v>
      </c>
      <c r="P319" s="115" t="s">
        <v>36590</v>
      </c>
      <c r="Q319" s="115" t="s">
        <v>23</v>
      </c>
      <c r="R319" s="115" t="s">
        <v>23</v>
      </c>
      <c r="S319" s="115" t="s">
        <v>23</v>
      </c>
      <c r="T319" s="115" t="s">
        <v>23</v>
      </c>
      <c r="U319" s="115" t="s">
        <v>23</v>
      </c>
      <c r="V319" s="115" t="s">
        <v>23</v>
      </c>
      <c r="W319" s="115" t="s">
        <v>79</v>
      </c>
      <c r="X319" s="115" t="s">
        <v>23</v>
      </c>
      <c r="Y319" s="115" t="s">
        <v>23</v>
      </c>
      <c r="Z319" s="115" t="s">
        <v>23</v>
      </c>
      <c r="AA319" s="115" t="s">
        <v>36593</v>
      </c>
      <c r="AB319" s="115" t="s">
        <v>36594</v>
      </c>
      <c r="AC319" s="115" t="s">
        <v>36595</v>
      </c>
      <c r="AD319" s="115" t="s">
        <v>36596</v>
      </c>
      <c r="AE319" s="115" t="s">
        <v>33501</v>
      </c>
      <c r="AF319" s="115" t="s">
        <v>33502</v>
      </c>
      <c r="AG319" s="115" t="s">
        <v>33281</v>
      </c>
      <c r="AH319" s="115" t="s">
        <v>33282</v>
      </c>
      <c r="AI319" s="115" t="s">
        <v>33283</v>
      </c>
      <c r="AJ319" s="115" t="s">
        <v>33282</v>
      </c>
      <c r="AK319" s="116">
        <v>9.2269955259999996</v>
      </c>
      <c r="AL319" s="116">
        <v>105.416534</v>
      </c>
      <c r="AM319" s="115" t="s">
        <v>36597</v>
      </c>
      <c r="AN319" s="115" t="s">
        <v>23</v>
      </c>
      <c r="AO319" s="115" t="s">
        <v>23</v>
      </c>
      <c r="AP319" s="115" t="s">
        <v>33285</v>
      </c>
      <c r="AQ319" s="115" t="s">
        <v>23</v>
      </c>
      <c r="AR319" s="115" t="s">
        <v>23</v>
      </c>
      <c r="AS319" s="115" t="s">
        <v>23</v>
      </c>
      <c r="AT319" s="115" t="s">
        <v>23</v>
      </c>
      <c r="AU319" s="115" t="s">
        <v>23</v>
      </c>
      <c r="AV319" s="115" t="s">
        <v>23</v>
      </c>
      <c r="AW319" s="115" t="s">
        <v>23</v>
      </c>
      <c r="AX319" s="115" t="s">
        <v>33286</v>
      </c>
      <c r="AY319" s="115" t="s">
        <v>33287</v>
      </c>
      <c r="AZ319" s="115" t="s">
        <v>35938</v>
      </c>
      <c r="BA319" s="115" t="s">
        <v>33302</v>
      </c>
      <c r="BB319" s="115" t="s">
        <v>33303</v>
      </c>
      <c r="BC319" s="4">
        <f>SUMIFS('Doanh số khách hàng'!$F:$F,'Doanh số khách hàng'!$A:$A,DSKH!$D319)</f>
        <v>575776.66666666663</v>
      </c>
      <c r="BD319" t="str">
        <f>VLOOKUP($BC319,Master!$A:$D,4,1)</f>
        <v>F4</v>
      </c>
      <c r="BE319" t="str">
        <f t="shared" si="8"/>
        <v>OTC</v>
      </c>
      <c r="BF319" t="str">
        <f t="shared" si="9"/>
        <v>Tỉnh Cà Mau-Phường Giá Rai</v>
      </c>
    </row>
    <row r="320" spans="1:58" x14ac:dyDescent="0.3">
      <c r="A320" s="114" t="s">
        <v>36598</v>
      </c>
      <c r="B320" s="115" t="s">
        <v>33266</v>
      </c>
      <c r="C320" s="115" t="s">
        <v>33267</v>
      </c>
      <c r="D320" s="115" t="s">
        <v>36599</v>
      </c>
      <c r="E320" s="115" t="s">
        <v>36600</v>
      </c>
      <c r="F320" s="115" t="s">
        <v>22</v>
      </c>
      <c r="G320" s="115" t="s">
        <v>36601</v>
      </c>
      <c r="H320" s="115" t="s">
        <v>36601</v>
      </c>
      <c r="I320" s="115" t="s">
        <v>36602</v>
      </c>
      <c r="J320" s="115" t="s">
        <v>23</v>
      </c>
      <c r="K320" s="115" t="s">
        <v>35931</v>
      </c>
      <c r="L320" s="115" t="s">
        <v>23</v>
      </c>
      <c r="M320" s="115" t="s">
        <v>36603</v>
      </c>
      <c r="N320" s="115" t="s">
        <v>36604</v>
      </c>
      <c r="O320" s="115" t="s">
        <v>23</v>
      </c>
      <c r="P320" s="115" t="s">
        <v>36602</v>
      </c>
      <c r="Q320" s="115" t="s">
        <v>23</v>
      </c>
      <c r="R320" s="115" t="s">
        <v>23</v>
      </c>
      <c r="S320" s="115" t="s">
        <v>23</v>
      </c>
      <c r="T320" s="115" t="s">
        <v>23</v>
      </c>
      <c r="U320" s="115" t="s">
        <v>23</v>
      </c>
      <c r="V320" s="115" t="s">
        <v>23</v>
      </c>
      <c r="W320" s="115" t="s">
        <v>79</v>
      </c>
      <c r="X320" s="115" t="s">
        <v>23</v>
      </c>
      <c r="Y320" s="115" t="s">
        <v>23</v>
      </c>
      <c r="Z320" s="115" t="s">
        <v>23</v>
      </c>
      <c r="AA320" s="115" t="s">
        <v>36605</v>
      </c>
      <c r="AB320" s="115" t="s">
        <v>36606</v>
      </c>
      <c r="AC320" s="115" t="s">
        <v>36607</v>
      </c>
      <c r="AD320" s="115" t="s">
        <v>33278</v>
      </c>
      <c r="AE320" s="115" t="s">
        <v>33501</v>
      </c>
      <c r="AF320" s="115" t="s">
        <v>33502</v>
      </c>
      <c r="AG320" s="115" t="s">
        <v>33281</v>
      </c>
      <c r="AH320" s="115" t="s">
        <v>33282</v>
      </c>
      <c r="AI320" s="115" t="s">
        <v>33283</v>
      </c>
      <c r="AJ320" s="115" t="s">
        <v>33282</v>
      </c>
      <c r="AK320" s="116">
        <v>9.2273405416000003</v>
      </c>
      <c r="AL320" s="116">
        <v>105.4170440788</v>
      </c>
      <c r="AM320" s="115" t="s">
        <v>36608</v>
      </c>
      <c r="AN320" s="115" t="s">
        <v>23</v>
      </c>
      <c r="AO320" s="115" t="s">
        <v>33367</v>
      </c>
      <c r="AP320" s="115" t="s">
        <v>33285</v>
      </c>
      <c r="AQ320" s="115" t="s">
        <v>23</v>
      </c>
      <c r="AR320" s="115" t="s">
        <v>81</v>
      </c>
      <c r="AS320" s="115" t="s">
        <v>23</v>
      </c>
      <c r="AT320" s="115" t="s">
        <v>1020</v>
      </c>
      <c r="AU320" s="115" t="s">
        <v>23</v>
      </c>
      <c r="AV320" s="115" t="s">
        <v>23</v>
      </c>
      <c r="AW320" s="115" t="s">
        <v>33257</v>
      </c>
      <c r="AX320" s="115" t="s">
        <v>33286</v>
      </c>
      <c r="AY320" s="115" t="s">
        <v>33287</v>
      </c>
      <c r="AZ320" s="115" t="s">
        <v>35938</v>
      </c>
      <c r="BA320" s="115" t="s">
        <v>1021</v>
      </c>
      <c r="BB320" s="115" t="s">
        <v>1021</v>
      </c>
      <c r="BC320" s="4">
        <f>SUMIFS('Doanh số khách hàng'!$F:$F,'Doanh số khách hàng'!$A:$A,DSKH!$D320)</f>
        <v>0</v>
      </c>
      <c r="BD320" t="str">
        <f>VLOOKUP($BC320,Master!$A:$D,4,1)</f>
        <v>F2</v>
      </c>
      <c r="BE320" t="str">
        <f t="shared" si="8"/>
        <v>OTC</v>
      </c>
      <c r="BF320" t="str">
        <f t="shared" si="9"/>
        <v>Tỉnh Cà Mau-Phường Giá Rai</v>
      </c>
    </row>
    <row r="321" spans="1:58" x14ac:dyDescent="0.3">
      <c r="A321" s="114" t="s">
        <v>36609</v>
      </c>
      <c r="B321" s="115" t="s">
        <v>33266</v>
      </c>
      <c r="C321" s="115" t="s">
        <v>33267</v>
      </c>
      <c r="D321" s="115" t="s">
        <v>11751</v>
      </c>
      <c r="E321" s="115" t="s">
        <v>36610</v>
      </c>
      <c r="F321" s="115" t="s">
        <v>22</v>
      </c>
      <c r="G321" s="115" t="s">
        <v>36611</v>
      </c>
      <c r="H321" s="115" t="s">
        <v>36611</v>
      </c>
      <c r="I321" s="115" t="s">
        <v>36612</v>
      </c>
      <c r="J321" s="115" t="s">
        <v>23</v>
      </c>
      <c r="K321" s="115" t="s">
        <v>35931</v>
      </c>
      <c r="L321" s="115" t="s">
        <v>23</v>
      </c>
      <c r="M321" s="115" t="s">
        <v>36613</v>
      </c>
      <c r="N321" s="115" t="s">
        <v>36472</v>
      </c>
      <c r="O321" s="115" t="s">
        <v>23</v>
      </c>
      <c r="P321" s="115" t="s">
        <v>36614</v>
      </c>
      <c r="Q321" s="115" t="s">
        <v>23</v>
      </c>
      <c r="R321" s="115" t="s">
        <v>23</v>
      </c>
      <c r="S321" s="115" t="s">
        <v>23</v>
      </c>
      <c r="T321" s="115" t="s">
        <v>23</v>
      </c>
      <c r="U321" s="115" t="s">
        <v>23</v>
      </c>
      <c r="V321" s="115" t="s">
        <v>23</v>
      </c>
      <c r="W321" s="115" t="s">
        <v>79</v>
      </c>
      <c r="X321" s="115" t="s">
        <v>23</v>
      </c>
      <c r="Y321" s="115" t="s">
        <v>23</v>
      </c>
      <c r="Z321" s="115" t="s">
        <v>23</v>
      </c>
      <c r="AA321" s="115" t="s">
        <v>23</v>
      </c>
      <c r="AB321" s="115" t="s">
        <v>36615</v>
      </c>
      <c r="AC321" s="115" t="s">
        <v>36616</v>
      </c>
      <c r="AD321" s="115" t="s">
        <v>36617</v>
      </c>
      <c r="AE321" s="115" t="s">
        <v>33501</v>
      </c>
      <c r="AF321" s="115" t="s">
        <v>33502</v>
      </c>
      <c r="AG321" s="115" t="s">
        <v>33281</v>
      </c>
      <c r="AH321" s="115" t="s">
        <v>33282</v>
      </c>
      <c r="AI321" s="115" t="s">
        <v>33283</v>
      </c>
      <c r="AJ321" s="115" t="s">
        <v>33282</v>
      </c>
      <c r="AK321" s="116">
        <v>9.2274434289999991</v>
      </c>
      <c r="AL321" s="116">
        <v>105.41681509999999</v>
      </c>
      <c r="AM321" s="115" t="s">
        <v>33745</v>
      </c>
      <c r="AN321" s="115" t="s">
        <v>23</v>
      </c>
      <c r="AO321" s="115" t="s">
        <v>23</v>
      </c>
      <c r="AP321" s="115" t="s">
        <v>33285</v>
      </c>
      <c r="AQ321" s="115" t="s">
        <v>23</v>
      </c>
      <c r="AR321" s="115" t="s">
        <v>23</v>
      </c>
      <c r="AS321" s="115" t="s">
        <v>23</v>
      </c>
      <c r="AT321" s="115" t="s">
        <v>23</v>
      </c>
      <c r="AU321" s="115" t="s">
        <v>23</v>
      </c>
      <c r="AV321" s="115" t="s">
        <v>23</v>
      </c>
      <c r="AW321" s="115" t="s">
        <v>23</v>
      </c>
      <c r="AX321" s="115" t="s">
        <v>33286</v>
      </c>
      <c r="AY321" s="115" t="s">
        <v>33287</v>
      </c>
      <c r="AZ321" s="115" t="s">
        <v>35938</v>
      </c>
      <c r="BA321" s="115" t="s">
        <v>33302</v>
      </c>
      <c r="BB321" s="115" t="s">
        <v>33303</v>
      </c>
      <c r="BC321" s="4">
        <f>SUMIFS('Doanh số khách hàng'!$F:$F,'Doanh số khách hàng'!$A:$A,DSKH!$D321)</f>
        <v>0</v>
      </c>
      <c r="BD321" t="str">
        <f>VLOOKUP($BC321,Master!$A:$D,4,1)</f>
        <v>F2</v>
      </c>
      <c r="BE321" t="str">
        <f t="shared" si="8"/>
        <v>OTC</v>
      </c>
      <c r="BF321" t="str">
        <f t="shared" si="9"/>
        <v>Tỉnh Cà Mau-Phường Giá Rai</v>
      </c>
    </row>
    <row r="322" spans="1:58" x14ac:dyDescent="0.3">
      <c r="A322" s="114" t="s">
        <v>36618</v>
      </c>
      <c r="B322" s="115" t="s">
        <v>33266</v>
      </c>
      <c r="C322" s="115" t="s">
        <v>33267</v>
      </c>
      <c r="D322" s="115" t="s">
        <v>2863</v>
      </c>
      <c r="E322" s="115" t="s">
        <v>36619</v>
      </c>
      <c r="F322" s="115" t="s">
        <v>22</v>
      </c>
      <c r="G322" s="115" t="s">
        <v>36620</v>
      </c>
      <c r="H322" s="115" t="s">
        <v>36620</v>
      </c>
      <c r="I322" s="115" t="s">
        <v>36621</v>
      </c>
      <c r="J322" s="115" t="s">
        <v>23</v>
      </c>
      <c r="K322" s="115" t="s">
        <v>35931</v>
      </c>
      <c r="L322" s="115" t="s">
        <v>23</v>
      </c>
      <c r="M322" s="115" t="s">
        <v>36622</v>
      </c>
      <c r="N322" s="115" t="s">
        <v>36623</v>
      </c>
      <c r="O322" s="115" t="s">
        <v>23</v>
      </c>
      <c r="P322" s="115" t="s">
        <v>36621</v>
      </c>
      <c r="Q322" s="115" t="s">
        <v>23</v>
      </c>
      <c r="R322" s="115" t="s">
        <v>23</v>
      </c>
      <c r="S322" s="115" t="s">
        <v>23</v>
      </c>
      <c r="T322" s="115" t="s">
        <v>23</v>
      </c>
      <c r="U322" s="115" t="s">
        <v>23</v>
      </c>
      <c r="V322" s="115" t="s">
        <v>23</v>
      </c>
      <c r="W322" s="115" t="s">
        <v>79</v>
      </c>
      <c r="X322" s="115" t="s">
        <v>23</v>
      </c>
      <c r="Y322" s="115" t="s">
        <v>23</v>
      </c>
      <c r="Z322" s="115" t="s">
        <v>23</v>
      </c>
      <c r="AA322" s="115" t="s">
        <v>36624</v>
      </c>
      <c r="AB322" s="115" t="s">
        <v>36625</v>
      </c>
      <c r="AC322" s="115" t="s">
        <v>36626</v>
      </c>
      <c r="AD322" s="115" t="s">
        <v>33897</v>
      </c>
      <c r="AE322" s="115" t="s">
        <v>33501</v>
      </c>
      <c r="AF322" s="115" t="s">
        <v>33502</v>
      </c>
      <c r="AG322" s="115" t="s">
        <v>33281</v>
      </c>
      <c r="AH322" s="115" t="s">
        <v>33282</v>
      </c>
      <c r="AI322" s="115" t="s">
        <v>33283</v>
      </c>
      <c r="AJ322" s="115" t="s">
        <v>33282</v>
      </c>
      <c r="AK322" s="116">
        <v>9.2274707560000007</v>
      </c>
      <c r="AL322" s="116">
        <v>105.4167758</v>
      </c>
      <c r="AM322" s="115" t="s">
        <v>33745</v>
      </c>
      <c r="AN322" s="115" t="s">
        <v>36547</v>
      </c>
      <c r="AO322" s="115" t="s">
        <v>33367</v>
      </c>
      <c r="AP322" s="115" t="s">
        <v>33285</v>
      </c>
      <c r="AQ322" s="115" t="s">
        <v>23</v>
      </c>
      <c r="AR322" s="115" t="s">
        <v>23</v>
      </c>
      <c r="AS322" s="115" t="s">
        <v>23</v>
      </c>
      <c r="AT322" s="115" t="s">
        <v>23</v>
      </c>
      <c r="AU322" s="115" t="s">
        <v>23</v>
      </c>
      <c r="AV322" s="115" t="s">
        <v>23</v>
      </c>
      <c r="AW322" s="115" t="s">
        <v>23</v>
      </c>
      <c r="AX322" s="115" t="s">
        <v>33286</v>
      </c>
      <c r="AY322" s="115" t="s">
        <v>33287</v>
      </c>
      <c r="AZ322" s="115" t="s">
        <v>35938</v>
      </c>
      <c r="BA322" s="115" t="s">
        <v>33302</v>
      </c>
      <c r="BB322" s="115" t="s">
        <v>33303</v>
      </c>
      <c r="BC322" s="4">
        <f>SUMIFS('Doanh số khách hàng'!$F:$F,'Doanh số khách hàng'!$A:$A,DSKH!$D322)</f>
        <v>1085246.6666666667</v>
      </c>
      <c r="BD322" t="str">
        <f>VLOOKUP($BC322,Master!$A:$D,4,1)</f>
        <v>F4</v>
      </c>
      <c r="BE322" t="str">
        <f t="shared" si="8"/>
        <v>OTC</v>
      </c>
      <c r="BF322" t="str">
        <f t="shared" si="9"/>
        <v>Tỉnh Cà Mau-Phường Giá Rai</v>
      </c>
    </row>
    <row r="323" spans="1:58" x14ac:dyDescent="0.3">
      <c r="A323" s="114" t="s">
        <v>36627</v>
      </c>
      <c r="B323" s="115" t="s">
        <v>33266</v>
      </c>
      <c r="C323" s="115" t="s">
        <v>33267</v>
      </c>
      <c r="D323" s="115" t="s">
        <v>10396</v>
      </c>
      <c r="E323" s="115" t="s">
        <v>36628</v>
      </c>
      <c r="F323" s="115" t="s">
        <v>22</v>
      </c>
      <c r="G323" s="115" t="s">
        <v>36629</v>
      </c>
      <c r="H323" s="115" t="s">
        <v>36629</v>
      </c>
      <c r="I323" s="115" t="s">
        <v>36630</v>
      </c>
      <c r="J323" s="115" t="s">
        <v>23</v>
      </c>
      <c r="K323" s="115" t="s">
        <v>35931</v>
      </c>
      <c r="L323" s="115" t="s">
        <v>23</v>
      </c>
      <c r="M323" s="115" t="s">
        <v>36631</v>
      </c>
      <c r="N323" s="115" t="s">
        <v>36632</v>
      </c>
      <c r="O323" s="115" t="s">
        <v>23</v>
      </c>
      <c r="P323" s="115" t="s">
        <v>36633</v>
      </c>
      <c r="Q323" s="115" t="s">
        <v>23</v>
      </c>
      <c r="R323" s="115" t="s">
        <v>23</v>
      </c>
      <c r="S323" s="115" t="s">
        <v>23</v>
      </c>
      <c r="T323" s="115" t="s">
        <v>23</v>
      </c>
      <c r="U323" s="115" t="s">
        <v>23</v>
      </c>
      <c r="V323" s="115" t="s">
        <v>23</v>
      </c>
      <c r="W323" s="115" t="s">
        <v>79</v>
      </c>
      <c r="X323" s="115" t="s">
        <v>23</v>
      </c>
      <c r="Y323" s="115" t="s">
        <v>23</v>
      </c>
      <c r="Z323" s="115" t="s">
        <v>23</v>
      </c>
      <c r="AA323" s="115" t="s">
        <v>23</v>
      </c>
      <c r="AB323" s="115" t="s">
        <v>36634</v>
      </c>
      <c r="AC323" s="115" t="s">
        <v>36635</v>
      </c>
      <c r="AD323" s="115" t="s">
        <v>36636</v>
      </c>
      <c r="AE323" s="115" t="s">
        <v>33501</v>
      </c>
      <c r="AF323" s="115" t="s">
        <v>33502</v>
      </c>
      <c r="AG323" s="115" t="s">
        <v>33281</v>
      </c>
      <c r="AH323" s="115" t="s">
        <v>33282</v>
      </c>
      <c r="AI323" s="115" t="s">
        <v>33283</v>
      </c>
      <c r="AJ323" s="115" t="s">
        <v>33282</v>
      </c>
      <c r="AK323" s="116">
        <v>9.2311492919999996</v>
      </c>
      <c r="AL323" s="116">
        <v>105.40905100000001</v>
      </c>
      <c r="AM323" s="115" t="s">
        <v>35309</v>
      </c>
      <c r="AN323" s="115" t="s">
        <v>23</v>
      </c>
      <c r="AO323" s="115" t="s">
        <v>23</v>
      </c>
      <c r="AP323" s="115" t="s">
        <v>33285</v>
      </c>
      <c r="AQ323" s="115" t="s">
        <v>23</v>
      </c>
      <c r="AR323" s="115" t="s">
        <v>23</v>
      </c>
      <c r="AS323" s="115" t="s">
        <v>23</v>
      </c>
      <c r="AT323" s="115" t="s">
        <v>23</v>
      </c>
      <c r="AU323" s="115" t="s">
        <v>23</v>
      </c>
      <c r="AV323" s="115" t="s">
        <v>23</v>
      </c>
      <c r="AW323" s="115" t="s">
        <v>23</v>
      </c>
      <c r="AX323" s="115" t="s">
        <v>33286</v>
      </c>
      <c r="AY323" s="115" t="s">
        <v>33287</v>
      </c>
      <c r="AZ323" s="115" t="s">
        <v>35938</v>
      </c>
      <c r="BA323" s="115" t="s">
        <v>33302</v>
      </c>
      <c r="BB323" s="115" t="s">
        <v>33303</v>
      </c>
      <c r="BC323" s="4">
        <f>SUMIFS('Doanh số khách hàng'!$F:$F,'Doanh số khách hàng'!$A:$A,DSKH!$D323)</f>
        <v>2944040</v>
      </c>
      <c r="BD323" t="str">
        <f>VLOOKUP($BC323,Master!$A:$D,4,1)</f>
        <v>F4</v>
      </c>
      <c r="BE323" t="str">
        <f t="shared" si="8"/>
        <v>OTC</v>
      </c>
      <c r="BF323" t="str">
        <f t="shared" si="9"/>
        <v>Tỉnh Cà Mau-Phường Giá Rai</v>
      </c>
    </row>
    <row r="324" spans="1:58" x14ac:dyDescent="0.3">
      <c r="A324" s="114" t="s">
        <v>36637</v>
      </c>
      <c r="B324" s="115" t="s">
        <v>33266</v>
      </c>
      <c r="C324" s="115" t="s">
        <v>33267</v>
      </c>
      <c r="D324" s="115" t="s">
        <v>20253</v>
      </c>
      <c r="E324" s="115" t="s">
        <v>36638</v>
      </c>
      <c r="F324" s="115" t="s">
        <v>22</v>
      </c>
      <c r="G324" s="115" t="s">
        <v>36639</v>
      </c>
      <c r="H324" s="115" t="s">
        <v>36639</v>
      </c>
      <c r="I324" s="115" t="s">
        <v>36640</v>
      </c>
      <c r="J324" s="115" t="s">
        <v>23</v>
      </c>
      <c r="K324" s="115" t="s">
        <v>35931</v>
      </c>
      <c r="L324" s="115" t="s">
        <v>23</v>
      </c>
      <c r="M324" s="115" t="s">
        <v>36641</v>
      </c>
      <c r="N324" s="115" t="s">
        <v>36642</v>
      </c>
      <c r="O324" s="115" t="s">
        <v>23</v>
      </c>
      <c r="P324" s="115" t="s">
        <v>36640</v>
      </c>
      <c r="Q324" s="115" t="s">
        <v>23</v>
      </c>
      <c r="R324" s="115" t="s">
        <v>23</v>
      </c>
      <c r="S324" s="115" t="s">
        <v>23</v>
      </c>
      <c r="T324" s="115" t="s">
        <v>23</v>
      </c>
      <c r="U324" s="115" t="s">
        <v>23</v>
      </c>
      <c r="V324" s="115" t="s">
        <v>23</v>
      </c>
      <c r="W324" s="115" t="s">
        <v>79</v>
      </c>
      <c r="X324" s="115" t="s">
        <v>23</v>
      </c>
      <c r="Y324" s="115" t="s">
        <v>23</v>
      </c>
      <c r="Z324" s="115" t="s">
        <v>23</v>
      </c>
      <c r="AA324" s="115" t="s">
        <v>23</v>
      </c>
      <c r="AB324" s="115" t="s">
        <v>36643</v>
      </c>
      <c r="AC324" s="115" t="s">
        <v>36644</v>
      </c>
      <c r="AD324" s="115" t="s">
        <v>34345</v>
      </c>
      <c r="AE324" s="115" t="s">
        <v>33279</v>
      </c>
      <c r="AF324" s="115" t="s">
        <v>33280</v>
      </c>
      <c r="AG324" s="115" t="s">
        <v>33281</v>
      </c>
      <c r="AH324" s="115" t="s">
        <v>33282</v>
      </c>
      <c r="AI324" s="115" t="s">
        <v>33283</v>
      </c>
      <c r="AJ324" s="115" t="s">
        <v>33282</v>
      </c>
      <c r="AK324" s="116">
        <v>9.2115536280000008</v>
      </c>
      <c r="AL324" s="116">
        <v>105.3678098</v>
      </c>
      <c r="AM324" s="115" t="s">
        <v>36645</v>
      </c>
      <c r="AN324" s="115" t="s">
        <v>23</v>
      </c>
      <c r="AO324" s="115" t="s">
        <v>33367</v>
      </c>
      <c r="AP324" s="115" t="s">
        <v>33285</v>
      </c>
      <c r="AQ324" s="115" t="s">
        <v>23</v>
      </c>
      <c r="AR324" s="115" t="s">
        <v>23</v>
      </c>
      <c r="AS324" s="115" t="s">
        <v>23</v>
      </c>
      <c r="AT324" s="115" t="s">
        <v>23</v>
      </c>
      <c r="AU324" s="115" t="s">
        <v>23</v>
      </c>
      <c r="AV324" s="115" t="s">
        <v>23</v>
      </c>
      <c r="AW324" s="115" t="s">
        <v>23</v>
      </c>
      <c r="AX324" s="115" t="s">
        <v>33286</v>
      </c>
      <c r="AY324" s="115" t="s">
        <v>33287</v>
      </c>
      <c r="AZ324" s="115" t="s">
        <v>35938</v>
      </c>
      <c r="BA324" s="115" t="s">
        <v>33302</v>
      </c>
      <c r="BB324" s="115" t="s">
        <v>33303</v>
      </c>
      <c r="BC324" s="4">
        <f>SUMIFS('Doanh số khách hàng'!$F:$F,'Doanh số khách hàng'!$A:$A,DSKH!$D324)</f>
        <v>0</v>
      </c>
      <c r="BD324" t="str">
        <f>VLOOKUP($BC324,Master!$A:$D,4,1)</f>
        <v>F2</v>
      </c>
      <c r="BE324" t="str">
        <f t="shared" ref="BE324:BE387" si="10">TRIM(LEFT($AP324,FIND("-",$AP324,1)-1))</f>
        <v>OTC</v>
      </c>
      <c r="BF324" t="str">
        <f t="shared" ref="BF324:BF387" si="11">AH324&amp;"-"&amp;AF324</f>
        <v>Tỉnh Cà Mau-Xã Phong Thạnh</v>
      </c>
    </row>
    <row r="325" spans="1:58" x14ac:dyDescent="0.3">
      <c r="A325" s="114" t="s">
        <v>36646</v>
      </c>
      <c r="B325" s="115" t="s">
        <v>33266</v>
      </c>
      <c r="C325" s="115" t="s">
        <v>33267</v>
      </c>
      <c r="D325" s="115" t="s">
        <v>36647</v>
      </c>
      <c r="E325" s="115" t="s">
        <v>36648</v>
      </c>
      <c r="F325" s="115" t="s">
        <v>22</v>
      </c>
      <c r="G325" s="115" t="s">
        <v>36649</v>
      </c>
      <c r="H325" s="115" t="s">
        <v>36649</v>
      </c>
      <c r="I325" s="115" t="s">
        <v>36650</v>
      </c>
      <c r="J325" s="115" t="s">
        <v>23</v>
      </c>
      <c r="K325" s="115" t="s">
        <v>35931</v>
      </c>
      <c r="L325" s="115" t="s">
        <v>23</v>
      </c>
      <c r="M325" s="115" t="s">
        <v>36651</v>
      </c>
      <c r="N325" s="115" t="s">
        <v>23</v>
      </c>
      <c r="O325" s="115" t="s">
        <v>23</v>
      </c>
      <c r="P325" s="115" t="s">
        <v>23</v>
      </c>
      <c r="Q325" s="115" t="s">
        <v>23</v>
      </c>
      <c r="R325" s="115" t="s">
        <v>23</v>
      </c>
      <c r="S325" s="115" t="s">
        <v>23</v>
      </c>
      <c r="T325" s="115" t="s">
        <v>23</v>
      </c>
      <c r="U325" s="115" t="s">
        <v>23</v>
      </c>
      <c r="V325" s="115" t="s">
        <v>23</v>
      </c>
      <c r="W325" s="115" t="s">
        <v>79</v>
      </c>
      <c r="X325" s="115" t="s">
        <v>23</v>
      </c>
      <c r="Y325" s="115" t="s">
        <v>23</v>
      </c>
      <c r="Z325" s="115" t="s">
        <v>23</v>
      </c>
      <c r="AA325" s="115" t="s">
        <v>23</v>
      </c>
      <c r="AB325" s="115" t="s">
        <v>36652</v>
      </c>
      <c r="AC325" s="115" t="s">
        <v>33776</v>
      </c>
      <c r="AD325" s="115" t="s">
        <v>36426</v>
      </c>
      <c r="AE325" s="115" t="s">
        <v>33338</v>
      </c>
      <c r="AF325" s="115" t="s">
        <v>33339</v>
      </c>
      <c r="AG325" s="115" t="s">
        <v>33281</v>
      </c>
      <c r="AH325" s="115" t="s">
        <v>33282</v>
      </c>
      <c r="AI325" s="115" t="s">
        <v>33283</v>
      </c>
      <c r="AJ325" s="115" t="s">
        <v>33282</v>
      </c>
      <c r="AK325" s="116">
        <v>9.2853754191999993</v>
      </c>
      <c r="AL325" s="116">
        <v>105.7244101167</v>
      </c>
      <c r="AM325" s="115" t="s">
        <v>36653</v>
      </c>
      <c r="AN325" s="115" t="s">
        <v>23</v>
      </c>
      <c r="AO325" s="115" t="s">
        <v>23</v>
      </c>
      <c r="AP325" s="115" t="s">
        <v>33285</v>
      </c>
      <c r="AQ325" s="115" t="s">
        <v>23</v>
      </c>
      <c r="AR325" s="115" t="s">
        <v>23</v>
      </c>
      <c r="AS325" s="115" t="s">
        <v>23</v>
      </c>
      <c r="AT325" s="115" t="s">
        <v>1020</v>
      </c>
      <c r="AU325" s="115" t="s">
        <v>23</v>
      </c>
      <c r="AV325" s="115" t="s">
        <v>33452</v>
      </c>
      <c r="AW325" s="115" t="s">
        <v>23</v>
      </c>
      <c r="AX325" s="115" t="s">
        <v>33286</v>
      </c>
      <c r="AY325" s="115" t="s">
        <v>33287</v>
      </c>
      <c r="AZ325" s="115" t="s">
        <v>35938</v>
      </c>
      <c r="BA325" s="115" t="s">
        <v>23</v>
      </c>
      <c r="BB325" s="115" t="s">
        <v>23</v>
      </c>
      <c r="BC325" s="4">
        <f>SUMIFS('Doanh số khách hàng'!$F:$F,'Doanh số khách hàng'!$A:$A,DSKH!$D325)</f>
        <v>0</v>
      </c>
      <c r="BD325" t="str">
        <f>VLOOKUP($BC325,Master!$A:$D,4,1)</f>
        <v>F2</v>
      </c>
      <c r="BE325" t="str">
        <f t="shared" si="10"/>
        <v>OTC</v>
      </c>
      <c r="BF325" t="str">
        <f t="shared" si="11"/>
        <v>Tỉnh Cà Mau-Phường Bạc Liêu</v>
      </c>
    </row>
    <row r="326" spans="1:58" x14ac:dyDescent="0.3">
      <c r="A326" s="114" t="s">
        <v>36654</v>
      </c>
      <c r="B326" s="115" t="s">
        <v>33266</v>
      </c>
      <c r="C326" s="115" t="s">
        <v>33267</v>
      </c>
      <c r="D326" s="115" t="s">
        <v>2607</v>
      </c>
      <c r="E326" s="115" t="s">
        <v>36655</v>
      </c>
      <c r="F326" s="115" t="s">
        <v>22</v>
      </c>
      <c r="G326" s="115" t="s">
        <v>36656</v>
      </c>
      <c r="H326" s="115" t="s">
        <v>36656</v>
      </c>
      <c r="I326" s="115" t="s">
        <v>33271</v>
      </c>
      <c r="J326" s="115" t="s">
        <v>23</v>
      </c>
      <c r="K326" s="115" t="s">
        <v>35931</v>
      </c>
      <c r="L326" s="115" t="s">
        <v>23</v>
      </c>
      <c r="M326" s="115" t="s">
        <v>36657</v>
      </c>
      <c r="N326" s="115" t="s">
        <v>36658</v>
      </c>
      <c r="O326" s="115" t="s">
        <v>23</v>
      </c>
      <c r="P326" s="115" t="s">
        <v>33275</v>
      </c>
      <c r="Q326" s="115" t="s">
        <v>23</v>
      </c>
      <c r="R326" s="115" t="s">
        <v>23</v>
      </c>
      <c r="S326" s="115" t="s">
        <v>23</v>
      </c>
      <c r="T326" s="115" t="s">
        <v>23</v>
      </c>
      <c r="U326" s="115" t="s">
        <v>23</v>
      </c>
      <c r="V326" s="115" t="s">
        <v>23</v>
      </c>
      <c r="W326" s="115" t="s">
        <v>79</v>
      </c>
      <c r="X326" s="115" t="s">
        <v>23</v>
      </c>
      <c r="Y326" s="115" t="s">
        <v>23</v>
      </c>
      <c r="Z326" s="115" t="s">
        <v>23</v>
      </c>
      <c r="AA326" s="115" t="s">
        <v>36659</v>
      </c>
      <c r="AB326" s="115" t="s">
        <v>36660</v>
      </c>
      <c r="AC326" s="115" t="s">
        <v>35735</v>
      </c>
      <c r="AD326" s="115" t="s">
        <v>36212</v>
      </c>
      <c r="AE326" s="115" t="s">
        <v>33338</v>
      </c>
      <c r="AF326" s="115" t="s">
        <v>33339</v>
      </c>
      <c r="AG326" s="115" t="s">
        <v>33281</v>
      </c>
      <c r="AH326" s="115" t="s">
        <v>33282</v>
      </c>
      <c r="AI326" s="115" t="s">
        <v>33283</v>
      </c>
      <c r="AJ326" s="115" t="s">
        <v>33282</v>
      </c>
      <c r="AK326" s="116">
        <v>9.2848615808999995</v>
      </c>
      <c r="AL326" s="116">
        <v>105.72062224459999</v>
      </c>
      <c r="AM326" s="115" t="s">
        <v>36661</v>
      </c>
      <c r="AN326" s="115" t="s">
        <v>23</v>
      </c>
      <c r="AO326" s="115" t="s">
        <v>23</v>
      </c>
      <c r="AP326" s="115" t="s">
        <v>33285</v>
      </c>
      <c r="AQ326" s="115" t="s">
        <v>23</v>
      </c>
      <c r="AR326" s="115" t="s">
        <v>81</v>
      </c>
      <c r="AS326" s="115" t="s">
        <v>23</v>
      </c>
      <c r="AT326" s="115" t="s">
        <v>1020</v>
      </c>
      <c r="AU326" s="115" t="s">
        <v>33382</v>
      </c>
      <c r="AV326" s="115" t="s">
        <v>23</v>
      </c>
      <c r="AW326" s="115" t="s">
        <v>23</v>
      </c>
      <c r="AX326" s="115" t="s">
        <v>33286</v>
      </c>
      <c r="AY326" s="115" t="s">
        <v>33287</v>
      </c>
      <c r="AZ326" s="115" t="s">
        <v>35938</v>
      </c>
      <c r="BA326" s="115" t="s">
        <v>1021</v>
      </c>
      <c r="BB326" s="115" t="s">
        <v>1021</v>
      </c>
      <c r="BC326" s="4">
        <f>SUMIFS('Doanh số khách hàng'!$F:$F,'Doanh số khách hàng'!$A:$A,DSKH!$D326)</f>
        <v>66300</v>
      </c>
      <c r="BD326" t="str">
        <f>VLOOKUP($BC326,Master!$A:$D,4,1)</f>
        <v>F2</v>
      </c>
      <c r="BE326" t="str">
        <f t="shared" si="10"/>
        <v>OTC</v>
      </c>
      <c r="BF326" t="str">
        <f t="shared" si="11"/>
        <v>Tỉnh Cà Mau-Phường Bạc Liêu</v>
      </c>
    </row>
    <row r="327" spans="1:58" x14ac:dyDescent="0.3">
      <c r="A327" s="114" t="s">
        <v>36662</v>
      </c>
      <c r="B327" s="115" t="s">
        <v>33266</v>
      </c>
      <c r="C327" s="115" t="s">
        <v>33267</v>
      </c>
      <c r="D327" s="115" t="s">
        <v>33167</v>
      </c>
      <c r="E327" s="115" t="s">
        <v>36663</v>
      </c>
      <c r="F327" s="115" t="s">
        <v>22</v>
      </c>
      <c r="G327" s="115" t="s">
        <v>36664</v>
      </c>
      <c r="H327" s="115" t="s">
        <v>36664</v>
      </c>
      <c r="I327" s="115" t="s">
        <v>36665</v>
      </c>
      <c r="J327" s="115" t="s">
        <v>23</v>
      </c>
      <c r="K327" s="115" t="s">
        <v>35931</v>
      </c>
      <c r="L327" s="115" t="s">
        <v>23</v>
      </c>
      <c r="M327" s="115" t="s">
        <v>36666</v>
      </c>
      <c r="N327" s="115" t="s">
        <v>36667</v>
      </c>
      <c r="O327" s="115" t="s">
        <v>23</v>
      </c>
      <c r="P327" s="115" t="s">
        <v>36665</v>
      </c>
      <c r="Q327" s="115" t="s">
        <v>23</v>
      </c>
      <c r="R327" s="115" t="s">
        <v>23</v>
      </c>
      <c r="S327" s="115" t="s">
        <v>23</v>
      </c>
      <c r="T327" s="115" t="s">
        <v>23</v>
      </c>
      <c r="U327" s="115" t="s">
        <v>23</v>
      </c>
      <c r="V327" s="115" t="s">
        <v>23</v>
      </c>
      <c r="W327" s="115" t="s">
        <v>79</v>
      </c>
      <c r="X327" s="115" t="s">
        <v>23</v>
      </c>
      <c r="Y327" s="115" t="s">
        <v>23</v>
      </c>
      <c r="Z327" s="115" t="s">
        <v>23</v>
      </c>
      <c r="AA327" s="115" t="s">
        <v>36668</v>
      </c>
      <c r="AB327" s="115" t="s">
        <v>36669</v>
      </c>
      <c r="AC327" s="115" t="s">
        <v>33662</v>
      </c>
      <c r="AD327" s="115" t="s">
        <v>36212</v>
      </c>
      <c r="AE327" s="115" t="s">
        <v>33338</v>
      </c>
      <c r="AF327" s="115" t="s">
        <v>33339</v>
      </c>
      <c r="AG327" s="115" t="s">
        <v>33281</v>
      </c>
      <c r="AH327" s="115" t="s">
        <v>33282</v>
      </c>
      <c r="AI327" s="115" t="s">
        <v>33283</v>
      </c>
      <c r="AJ327" s="115" t="s">
        <v>33282</v>
      </c>
      <c r="AK327" s="116">
        <v>9.2846494160000006</v>
      </c>
      <c r="AL327" s="116">
        <v>105.7205738</v>
      </c>
      <c r="AM327" s="115" t="s">
        <v>36670</v>
      </c>
      <c r="AN327" s="115" t="s">
        <v>23</v>
      </c>
      <c r="AO327" s="115" t="s">
        <v>33367</v>
      </c>
      <c r="AP327" s="115" t="s">
        <v>33285</v>
      </c>
      <c r="AQ327" s="115" t="s">
        <v>23</v>
      </c>
      <c r="AR327" s="115" t="s">
        <v>23</v>
      </c>
      <c r="AS327" s="115" t="s">
        <v>23</v>
      </c>
      <c r="AT327" s="115" t="s">
        <v>23</v>
      </c>
      <c r="AU327" s="115" t="s">
        <v>23</v>
      </c>
      <c r="AV327" s="115" t="s">
        <v>23</v>
      </c>
      <c r="AW327" s="115" t="s">
        <v>23</v>
      </c>
      <c r="AX327" s="115" t="s">
        <v>33286</v>
      </c>
      <c r="AY327" s="115" t="s">
        <v>33287</v>
      </c>
      <c r="AZ327" s="115" t="s">
        <v>35938</v>
      </c>
      <c r="BA327" s="115" t="s">
        <v>1021</v>
      </c>
      <c r="BB327" s="115" t="s">
        <v>1021</v>
      </c>
      <c r="BC327" s="4">
        <f>SUMIFS('Doanh số khách hàng'!$F:$F,'Doanh số khách hàng'!$A:$A,DSKH!$D327)</f>
        <v>656746.66666666663</v>
      </c>
      <c r="BD327" t="str">
        <f>VLOOKUP($BC327,Master!$A:$D,4,1)</f>
        <v>F4</v>
      </c>
      <c r="BE327" t="str">
        <f t="shared" si="10"/>
        <v>OTC</v>
      </c>
      <c r="BF327" t="str">
        <f t="shared" si="11"/>
        <v>Tỉnh Cà Mau-Phường Bạc Liêu</v>
      </c>
    </row>
    <row r="328" spans="1:58" x14ac:dyDescent="0.3">
      <c r="A328" s="114" t="s">
        <v>36671</v>
      </c>
      <c r="B328" s="115" t="s">
        <v>33266</v>
      </c>
      <c r="C328" s="115" t="s">
        <v>33267</v>
      </c>
      <c r="D328" s="115" t="s">
        <v>33168</v>
      </c>
      <c r="E328" s="115" t="s">
        <v>36672</v>
      </c>
      <c r="F328" s="115" t="s">
        <v>22</v>
      </c>
      <c r="G328" s="115" t="s">
        <v>36673</v>
      </c>
      <c r="H328" s="115" t="s">
        <v>36673</v>
      </c>
      <c r="I328" s="115" t="s">
        <v>36674</v>
      </c>
      <c r="J328" s="115" t="s">
        <v>23</v>
      </c>
      <c r="K328" s="115" t="s">
        <v>35931</v>
      </c>
      <c r="L328" s="115" t="s">
        <v>23</v>
      </c>
      <c r="M328" s="115" t="s">
        <v>36675</v>
      </c>
      <c r="N328" s="115" t="s">
        <v>23</v>
      </c>
      <c r="O328" s="115" t="s">
        <v>23</v>
      </c>
      <c r="P328" s="115" t="s">
        <v>36676</v>
      </c>
      <c r="Q328" s="115" t="s">
        <v>23</v>
      </c>
      <c r="R328" s="115" t="s">
        <v>23</v>
      </c>
      <c r="S328" s="115" t="s">
        <v>23</v>
      </c>
      <c r="T328" s="115" t="s">
        <v>23</v>
      </c>
      <c r="U328" s="115" t="s">
        <v>23</v>
      </c>
      <c r="V328" s="115" t="s">
        <v>23</v>
      </c>
      <c r="W328" s="115" t="s">
        <v>79</v>
      </c>
      <c r="X328" s="115" t="s">
        <v>23</v>
      </c>
      <c r="Y328" s="115" t="s">
        <v>23</v>
      </c>
      <c r="Z328" s="115" t="s">
        <v>23</v>
      </c>
      <c r="AA328" s="115" t="s">
        <v>23</v>
      </c>
      <c r="AB328" s="115" t="s">
        <v>36677</v>
      </c>
      <c r="AC328" s="115" t="s">
        <v>33557</v>
      </c>
      <c r="AD328" s="115" t="s">
        <v>34776</v>
      </c>
      <c r="AE328" s="115" t="s">
        <v>33338</v>
      </c>
      <c r="AF328" s="115" t="s">
        <v>33339</v>
      </c>
      <c r="AG328" s="115" t="s">
        <v>33281</v>
      </c>
      <c r="AH328" s="115" t="s">
        <v>33282</v>
      </c>
      <c r="AI328" s="115" t="s">
        <v>33283</v>
      </c>
      <c r="AJ328" s="115" t="s">
        <v>33282</v>
      </c>
      <c r="AK328" s="116">
        <v>9.2861834349999999</v>
      </c>
      <c r="AL328" s="116">
        <v>105.7260828</v>
      </c>
      <c r="AM328" s="115" t="s">
        <v>36678</v>
      </c>
      <c r="AN328" s="115" t="s">
        <v>23</v>
      </c>
      <c r="AO328" s="115" t="s">
        <v>23</v>
      </c>
      <c r="AP328" s="115" t="s">
        <v>33285</v>
      </c>
      <c r="AQ328" s="115" t="s">
        <v>23</v>
      </c>
      <c r="AR328" s="115" t="s">
        <v>23</v>
      </c>
      <c r="AS328" s="115" t="s">
        <v>23</v>
      </c>
      <c r="AT328" s="115" t="s">
        <v>23</v>
      </c>
      <c r="AU328" s="115" t="s">
        <v>23</v>
      </c>
      <c r="AV328" s="115" t="s">
        <v>23</v>
      </c>
      <c r="AW328" s="115" t="s">
        <v>23</v>
      </c>
      <c r="AX328" s="115" t="s">
        <v>33286</v>
      </c>
      <c r="AY328" s="115" t="s">
        <v>33287</v>
      </c>
      <c r="AZ328" s="115" t="s">
        <v>35938</v>
      </c>
      <c r="BA328" s="115" t="s">
        <v>33302</v>
      </c>
      <c r="BB328" s="115" t="s">
        <v>33303</v>
      </c>
      <c r="BC328" s="4">
        <f>SUMIFS('Doanh số khách hàng'!$F:$F,'Doanh số khách hàng'!$A:$A,DSKH!$D328)</f>
        <v>187733.33333333334</v>
      </c>
      <c r="BD328" t="str">
        <f>VLOOKUP($BC328,Master!$A:$D,4,1)</f>
        <v>F2</v>
      </c>
      <c r="BE328" t="str">
        <f t="shared" si="10"/>
        <v>OTC</v>
      </c>
      <c r="BF328" t="str">
        <f t="shared" si="11"/>
        <v>Tỉnh Cà Mau-Phường Bạc Liêu</v>
      </c>
    </row>
    <row r="329" spans="1:58" x14ac:dyDescent="0.3">
      <c r="A329" s="114" t="s">
        <v>36679</v>
      </c>
      <c r="B329" s="115" t="s">
        <v>33266</v>
      </c>
      <c r="C329" s="115" t="s">
        <v>33267</v>
      </c>
      <c r="D329" s="115" t="s">
        <v>15818</v>
      </c>
      <c r="E329" s="115" t="s">
        <v>36680</v>
      </c>
      <c r="F329" s="115" t="s">
        <v>22</v>
      </c>
      <c r="G329" s="115" t="s">
        <v>36681</v>
      </c>
      <c r="H329" s="115" t="s">
        <v>36681</v>
      </c>
      <c r="I329" s="115" t="s">
        <v>36682</v>
      </c>
      <c r="J329" s="115" t="s">
        <v>23</v>
      </c>
      <c r="K329" s="115" t="s">
        <v>35931</v>
      </c>
      <c r="L329" s="115" t="s">
        <v>23</v>
      </c>
      <c r="M329" s="115" t="s">
        <v>36683</v>
      </c>
      <c r="N329" s="115" t="s">
        <v>23</v>
      </c>
      <c r="O329" s="115" t="s">
        <v>23</v>
      </c>
      <c r="P329" s="115" t="s">
        <v>36684</v>
      </c>
      <c r="Q329" s="115" t="s">
        <v>23</v>
      </c>
      <c r="R329" s="115" t="s">
        <v>23</v>
      </c>
      <c r="S329" s="115" t="s">
        <v>23</v>
      </c>
      <c r="T329" s="115" t="s">
        <v>23</v>
      </c>
      <c r="U329" s="115" t="s">
        <v>23</v>
      </c>
      <c r="V329" s="115" t="s">
        <v>23</v>
      </c>
      <c r="W329" s="115" t="s">
        <v>79</v>
      </c>
      <c r="X329" s="115" t="s">
        <v>23</v>
      </c>
      <c r="Y329" s="115" t="s">
        <v>23</v>
      </c>
      <c r="Z329" s="115" t="s">
        <v>23</v>
      </c>
      <c r="AA329" s="115" t="s">
        <v>23</v>
      </c>
      <c r="AB329" s="115" t="s">
        <v>36685</v>
      </c>
      <c r="AC329" s="115" t="s">
        <v>36686</v>
      </c>
      <c r="AD329" s="115" t="s">
        <v>36687</v>
      </c>
      <c r="AE329" s="115" t="s">
        <v>33338</v>
      </c>
      <c r="AF329" s="115" t="s">
        <v>33339</v>
      </c>
      <c r="AG329" s="115" t="s">
        <v>33281</v>
      </c>
      <c r="AH329" s="115" t="s">
        <v>33282</v>
      </c>
      <c r="AI329" s="115" t="s">
        <v>33283</v>
      </c>
      <c r="AJ329" s="115" t="s">
        <v>33282</v>
      </c>
      <c r="AK329" s="116">
        <v>9.2871975870999997</v>
      </c>
      <c r="AL329" s="116">
        <v>105.7269525155</v>
      </c>
      <c r="AM329" s="115" t="s">
        <v>36688</v>
      </c>
      <c r="AN329" s="115" t="s">
        <v>23</v>
      </c>
      <c r="AO329" s="115" t="s">
        <v>23</v>
      </c>
      <c r="AP329" s="115" t="s">
        <v>33285</v>
      </c>
      <c r="AQ329" s="115" t="s">
        <v>23</v>
      </c>
      <c r="AR329" s="115" t="s">
        <v>23</v>
      </c>
      <c r="AS329" s="115" t="s">
        <v>23</v>
      </c>
      <c r="AT329" s="115" t="s">
        <v>1020</v>
      </c>
      <c r="AU329" s="115" t="s">
        <v>23</v>
      </c>
      <c r="AV329" s="115" t="s">
        <v>23</v>
      </c>
      <c r="AW329" s="115" t="s">
        <v>23</v>
      </c>
      <c r="AX329" s="115" t="s">
        <v>33286</v>
      </c>
      <c r="AY329" s="115" t="s">
        <v>33287</v>
      </c>
      <c r="AZ329" s="115" t="s">
        <v>35938</v>
      </c>
      <c r="BA329" s="115" t="s">
        <v>23</v>
      </c>
      <c r="BB329" s="115" t="s">
        <v>23</v>
      </c>
      <c r="BC329" s="4">
        <f>SUMIFS('Doanh số khách hàng'!$F:$F,'Doanh số khách hàng'!$A:$A,DSKH!$D329)</f>
        <v>946533.33333333337</v>
      </c>
      <c r="BD329" t="str">
        <f>VLOOKUP($BC329,Master!$A:$D,4,1)</f>
        <v>F4</v>
      </c>
      <c r="BE329" t="str">
        <f t="shared" si="10"/>
        <v>OTC</v>
      </c>
      <c r="BF329" t="str">
        <f t="shared" si="11"/>
        <v>Tỉnh Cà Mau-Phường Bạc Liêu</v>
      </c>
    </row>
    <row r="330" spans="1:58" x14ac:dyDescent="0.3">
      <c r="A330" s="114" t="s">
        <v>36689</v>
      </c>
      <c r="B330" s="115" t="s">
        <v>33266</v>
      </c>
      <c r="C330" s="115" t="s">
        <v>33267</v>
      </c>
      <c r="D330" s="115" t="s">
        <v>5383</v>
      </c>
      <c r="E330" s="115" t="s">
        <v>36690</v>
      </c>
      <c r="F330" s="115" t="s">
        <v>22</v>
      </c>
      <c r="G330" s="115" t="s">
        <v>36691</v>
      </c>
      <c r="H330" s="115" t="s">
        <v>36691</v>
      </c>
      <c r="I330" s="115" t="s">
        <v>36692</v>
      </c>
      <c r="J330" s="115" t="s">
        <v>23</v>
      </c>
      <c r="K330" s="115" t="s">
        <v>35931</v>
      </c>
      <c r="L330" s="115" t="s">
        <v>23</v>
      </c>
      <c r="M330" s="115" t="s">
        <v>36693</v>
      </c>
      <c r="N330" s="115" t="s">
        <v>36065</v>
      </c>
      <c r="O330" s="115" t="s">
        <v>23</v>
      </c>
      <c r="P330" s="115" t="s">
        <v>36694</v>
      </c>
      <c r="Q330" s="115" t="s">
        <v>23</v>
      </c>
      <c r="R330" s="115" t="s">
        <v>23</v>
      </c>
      <c r="S330" s="115" t="s">
        <v>23</v>
      </c>
      <c r="T330" s="115" t="s">
        <v>23</v>
      </c>
      <c r="U330" s="115" t="s">
        <v>23</v>
      </c>
      <c r="V330" s="115" t="s">
        <v>23</v>
      </c>
      <c r="W330" s="115" t="s">
        <v>79</v>
      </c>
      <c r="X330" s="115" t="s">
        <v>23</v>
      </c>
      <c r="Y330" s="115" t="s">
        <v>23</v>
      </c>
      <c r="Z330" s="115" t="s">
        <v>23</v>
      </c>
      <c r="AA330" s="115" t="s">
        <v>23</v>
      </c>
      <c r="AB330" s="115" t="s">
        <v>36695</v>
      </c>
      <c r="AC330" s="115" t="s">
        <v>36696</v>
      </c>
      <c r="AD330" s="115" t="s">
        <v>36697</v>
      </c>
      <c r="AE330" s="115" t="s">
        <v>33987</v>
      </c>
      <c r="AF330" s="115" t="s">
        <v>33988</v>
      </c>
      <c r="AG330" s="115" t="s">
        <v>33281</v>
      </c>
      <c r="AH330" s="115" t="s">
        <v>33282</v>
      </c>
      <c r="AI330" s="115" t="s">
        <v>33283</v>
      </c>
      <c r="AJ330" s="115" t="s">
        <v>33282</v>
      </c>
      <c r="AK330" s="116">
        <v>9.2914039741999996</v>
      </c>
      <c r="AL330" s="116">
        <v>105.7444993112</v>
      </c>
      <c r="AM330" s="115" t="s">
        <v>34028</v>
      </c>
      <c r="AN330" s="115" t="s">
        <v>23</v>
      </c>
      <c r="AO330" s="115" t="s">
        <v>23</v>
      </c>
      <c r="AP330" s="115" t="s">
        <v>33285</v>
      </c>
      <c r="AQ330" s="115" t="s">
        <v>23</v>
      </c>
      <c r="AR330" s="115" t="s">
        <v>81</v>
      </c>
      <c r="AS330" s="115" t="s">
        <v>23</v>
      </c>
      <c r="AT330" s="115" t="s">
        <v>1020</v>
      </c>
      <c r="AU330" s="115" t="s">
        <v>33382</v>
      </c>
      <c r="AV330" s="115" t="s">
        <v>23</v>
      </c>
      <c r="AW330" s="115" t="s">
        <v>33257</v>
      </c>
      <c r="AX330" s="115" t="s">
        <v>33286</v>
      </c>
      <c r="AY330" s="115" t="s">
        <v>33287</v>
      </c>
      <c r="AZ330" s="115" t="s">
        <v>35938</v>
      </c>
      <c r="BA330" s="115" t="s">
        <v>23</v>
      </c>
      <c r="BB330" s="115" t="s">
        <v>23</v>
      </c>
      <c r="BC330" s="4">
        <f>SUMIFS('Doanh số khách hàng'!$F:$F,'Doanh số khách hàng'!$A:$A,DSKH!$D330)</f>
        <v>123333.33333333333</v>
      </c>
      <c r="BD330" t="str">
        <f>VLOOKUP($BC330,Master!$A:$D,4,1)</f>
        <v>F2</v>
      </c>
      <c r="BE330" t="str">
        <f t="shared" si="10"/>
        <v>OTC</v>
      </c>
      <c r="BF330" t="str">
        <f t="shared" si="11"/>
        <v>Tỉnh Cà Mau-Phường Vĩnh Trạch</v>
      </c>
    </row>
    <row r="331" spans="1:58" x14ac:dyDescent="0.3">
      <c r="A331" s="114" t="s">
        <v>36698</v>
      </c>
      <c r="B331" s="115" t="s">
        <v>33266</v>
      </c>
      <c r="C331" s="115" t="s">
        <v>33267</v>
      </c>
      <c r="D331" s="115" t="s">
        <v>2982</v>
      </c>
      <c r="E331" s="115" t="s">
        <v>36699</v>
      </c>
      <c r="F331" s="115" t="s">
        <v>22</v>
      </c>
      <c r="G331" s="115" t="s">
        <v>36700</v>
      </c>
      <c r="H331" s="115" t="s">
        <v>36700</v>
      </c>
      <c r="I331" s="115" t="s">
        <v>36701</v>
      </c>
      <c r="J331" s="115" t="s">
        <v>23</v>
      </c>
      <c r="K331" s="115" t="s">
        <v>35931</v>
      </c>
      <c r="L331" s="115" t="s">
        <v>23</v>
      </c>
      <c r="M331" s="115" t="s">
        <v>36702</v>
      </c>
      <c r="N331" s="115" t="s">
        <v>36703</v>
      </c>
      <c r="O331" s="115" t="s">
        <v>23</v>
      </c>
      <c r="P331" s="115" t="s">
        <v>36704</v>
      </c>
      <c r="Q331" s="115" t="s">
        <v>23</v>
      </c>
      <c r="R331" s="115" t="s">
        <v>23</v>
      </c>
      <c r="S331" s="115" t="s">
        <v>23</v>
      </c>
      <c r="T331" s="115" t="s">
        <v>23</v>
      </c>
      <c r="U331" s="115" t="s">
        <v>23</v>
      </c>
      <c r="V331" s="115" t="s">
        <v>23</v>
      </c>
      <c r="W331" s="115" t="s">
        <v>79</v>
      </c>
      <c r="X331" s="115" t="s">
        <v>23</v>
      </c>
      <c r="Y331" s="115" t="s">
        <v>23</v>
      </c>
      <c r="Z331" s="115" t="s">
        <v>23</v>
      </c>
      <c r="AA331" s="115" t="s">
        <v>36705</v>
      </c>
      <c r="AB331" s="115" t="s">
        <v>36706</v>
      </c>
      <c r="AC331" s="115" t="s">
        <v>36707</v>
      </c>
      <c r="AD331" s="115" t="s">
        <v>35503</v>
      </c>
      <c r="AE331" s="115" t="s">
        <v>33364</v>
      </c>
      <c r="AF331" s="115" t="s">
        <v>33365</v>
      </c>
      <c r="AG331" s="115" t="s">
        <v>33281</v>
      </c>
      <c r="AH331" s="115" t="s">
        <v>33282</v>
      </c>
      <c r="AI331" s="115" t="s">
        <v>33283</v>
      </c>
      <c r="AJ331" s="115" t="s">
        <v>33282</v>
      </c>
      <c r="AK331" s="116">
        <v>9.373253171</v>
      </c>
      <c r="AL331" s="116">
        <v>105.3926779</v>
      </c>
      <c r="AM331" s="115" t="s">
        <v>35504</v>
      </c>
      <c r="AN331" s="115" t="s">
        <v>23</v>
      </c>
      <c r="AO331" s="115" t="s">
        <v>23</v>
      </c>
      <c r="AP331" s="115" t="s">
        <v>33285</v>
      </c>
      <c r="AQ331" s="115" t="s">
        <v>23</v>
      </c>
      <c r="AR331" s="115" t="s">
        <v>23</v>
      </c>
      <c r="AS331" s="115" t="s">
        <v>23</v>
      </c>
      <c r="AT331" s="115" t="s">
        <v>23</v>
      </c>
      <c r="AU331" s="115" t="s">
        <v>23</v>
      </c>
      <c r="AV331" s="115" t="s">
        <v>23</v>
      </c>
      <c r="AW331" s="115" t="s">
        <v>23</v>
      </c>
      <c r="AX331" s="115" t="s">
        <v>33286</v>
      </c>
      <c r="AY331" s="115" t="s">
        <v>33287</v>
      </c>
      <c r="AZ331" s="115" t="s">
        <v>35938</v>
      </c>
      <c r="BA331" s="115" t="s">
        <v>33302</v>
      </c>
      <c r="BB331" s="115" t="s">
        <v>33303</v>
      </c>
      <c r="BC331" s="4">
        <f>SUMIFS('Doanh số khách hàng'!$F:$F,'Doanh số khách hàng'!$A:$A,DSKH!$D331)</f>
        <v>204000</v>
      </c>
      <c r="BD331" t="str">
        <f>VLOOKUP($BC331,Master!$A:$D,4,1)</f>
        <v>F2</v>
      </c>
      <c r="BE331" t="str">
        <f t="shared" si="10"/>
        <v>OTC</v>
      </c>
      <c r="BF331" t="str">
        <f t="shared" si="11"/>
        <v>Tỉnh Cà Mau-Xã Vĩnh Phước</v>
      </c>
    </row>
    <row r="332" spans="1:58" x14ac:dyDescent="0.3">
      <c r="A332" s="114" t="s">
        <v>36708</v>
      </c>
      <c r="B332" s="115" t="s">
        <v>33266</v>
      </c>
      <c r="C332" s="115" t="s">
        <v>33267</v>
      </c>
      <c r="D332" s="115" t="s">
        <v>12751</v>
      </c>
      <c r="E332" s="115" t="s">
        <v>36709</v>
      </c>
      <c r="F332" s="115" t="s">
        <v>22</v>
      </c>
      <c r="G332" s="115" t="s">
        <v>36710</v>
      </c>
      <c r="H332" s="115" t="s">
        <v>36710</v>
      </c>
      <c r="I332" s="115" t="s">
        <v>36711</v>
      </c>
      <c r="J332" s="115" t="s">
        <v>23</v>
      </c>
      <c r="K332" s="115" t="s">
        <v>35931</v>
      </c>
      <c r="L332" s="115" t="s">
        <v>23</v>
      </c>
      <c r="M332" s="115" t="s">
        <v>36712</v>
      </c>
      <c r="N332" s="115" t="s">
        <v>36713</v>
      </c>
      <c r="O332" s="115" t="s">
        <v>23</v>
      </c>
      <c r="P332" s="115" t="s">
        <v>36714</v>
      </c>
      <c r="Q332" s="115" t="s">
        <v>23</v>
      </c>
      <c r="R332" s="115" t="s">
        <v>23</v>
      </c>
      <c r="S332" s="115" t="s">
        <v>23</v>
      </c>
      <c r="T332" s="115" t="s">
        <v>23</v>
      </c>
      <c r="U332" s="115" t="s">
        <v>23</v>
      </c>
      <c r="V332" s="115" t="s">
        <v>23</v>
      </c>
      <c r="W332" s="115" t="s">
        <v>79</v>
      </c>
      <c r="X332" s="115" t="s">
        <v>23</v>
      </c>
      <c r="Y332" s="115" t="s">
        <v>23</v>
      </c>
      <c r="Z332" s="115" t="s">
        <v>23</v>
      </c>
      <c r="AA332" s="115" t="s">
        <v>36715</v>
      </c>
      <c r="AB332" s="115" t="s">
        <v>36716</v>
      </c>
      <c r="AC332" s="115" t="s">
        <v>36717</v>
      </c>
      <c r="AD332" s="115" t="s">
        <v>35994</v>
      </c>
      <c r="AE332" s="115" t="s">
        <v>33364</v>
      </c>
      <c r="AF332" s="115" t="s">
        <v>33365</v>
      </c>
      <c r="AG332" s="115" t="s">
        <v>33281</v>
      </c>
      <c r="AH332" s="115" t="s">
        <v>33282</v>
      </c>
      <c r="AI332" s="115" t="s">
        <v>33283</v>
      </c>
      <c r="AJ332" s="115" t="s">
        <v>33282</v>
      </c>
      <c r="AK332" s="116">
        <v>9.3732789739999998</v>
      </c>
      <c r="AL332" s="116">
        <v>105.3918645</v>
      </c>
      <c r="AM332" s="115" t="s">
        <v>33366</v>
      </c>
      <c r="AN332" s="115" t="s">
        <v>23</v>
      </c>
      <c r="AO332" s="115" t="s">
        <v>23</v>
      </c>
      <c r="AP332" s="115" t="s">
        <v>33285</v>
      </c>
      <c r="AQ332" s="115" t="s">
        <v>23</v>
      </c>
      <c r="AR332" s="115" t="s">
        <v>23</v>
      </c>
      <c r="AS332" s="115" t="s">
        <v>23</v>
      </c>
      <c r="AT332" s="115" t="s">
        <v>23</v>
      </c>
      <c r="AU332" s="115" t="s">
        <v>23</v>
      </c>
      <c r="AV332" s="115" t="s">
        <v>23</v>
      </c>
      <c r="AW332" s="115" t="s">
        <v>23</v>
      </c>
      <c r="AX332" s="115" t="s">
        <v>33286</v>
      </c>
      <c r="AY332" s="115" t="s">
        <v>33287</v>
      </c>
      <c r="AZ332" s="115" t="s">
        <v>35938</v>
      </c>
      <c r="BA332" s="115" t="s">
        <v>33302</v>
      </c>
      <c r="BB332" s="115" t="s">
        <v>33303</v>
      </c>
      <c r="BC332" s="4">
        <f>SUMIFS('Doanh số khách hàng'!$F:$F,'Doanh số khách hàng'!$A:$A,DSKH!$D332)</f>
        <v>8726403.333333334</v>
      </c>
      <c r="BD332" t="str">
        <f>VLOOKUP($BC332,Master!$A:$D,4,1)</f>
        <v>F4</v>
      </c>
      <c r="BE332" t="str">
        <f t="shared" si="10"/>
        <v>OTC</v>
      </c>
      <c r="BF332" t="str">
        <f t="shared" si="11"/>
        <v>Tỉnh Cà Mau-Xã Vĩnh Phước</v>
      </c>
    </row>
    <row r="333" spans="1:58" x14ac:dyDescent="0.3">
      <c r="A333" s="114" t="s">
        <v>36718</v>
      </c>
      <c r="B333" s="115" t="s">
        <v>33266</v>
      </c>
      <c r="C333" s="115" t="s">
        <v>33267</v>
      </c>
      <c r="D333" s="115" t="s">
        <v>25124</v>
      </c>
      <c r="E333" s="115" t="s">
        <v>36719</v>
      </c>
      <c r="F333" s="115" t="s">
        <v>22</v>
      </c>
      <c r="G333" s="115" t="s">
        <v>36720</v>
      </c>
      <c r="H333" s="115" t="s">
        <v>36720</v>
      </c>
      <c r="I333" s="115" t="s">
        <v>36721</v>
      </c>
      <c r="J333" s="115" t="s">
        <v>23</v>
      </c>
      <c r="K333" s="115" t="s">
        <v>35931</v>
      </c>
      <c r="L333" s="115" t="s">
        <v>23</v>
      </c>
      <c r="M333" s="115" t="s">
        <v>36722</v>
      </c>
      <c r="N333" s="115" t="s">
        <v>36723</v>
      </c>
      <c r="O333" s="115" t="s">
        <v>23</v>
      </c>
      <c r="P333" s="115" t="s">
        <v>36721</v>
      </c>
      <c r="Q333" s="115" t="s">
        <v>23</v>
      </c>
      <c r="R333" s="115" t="s">
        <v>23</v>
      </c>
      <c r="S333" s="115" t="s">
        <v>23</v>
      </c>
      <c r="T333" s="115" t="s">
        <v>23</v>
      </c>
      <c r="U333" s="115" t="s">
        <v>23</v>
      </c>
      <c r="V333" s="115" t="s">
        <v>23</v>
      </c>
      <c r="W333" s="115" t="s">
        <v>79</v>
      </c>
      <c r="X333" s="115" t="s">
        <v>23</v>
      </c>
      <c r="Y333" s="115" t="s">
        <v>23</v>
      </c>
      <c r="Z333" s="115" t="s">
        <v>23</v>
      </c>
      <c r="AA333" s="115" t="s">
        <v>36724</v>
      </c>
      <c r="AB333" s="115" t="s">
        <v>36725</v>
      </c>
      <c r="AC333" s="115" t="s">
        <v>36726</v>
      </c>
      <c r="AD333" s="115" t="s">
        <v>36359</v>
      </c>
      <c r="AE333" s="115" t="s">
        <v>33872</v>
      </c>
      <c r="AF333" s="115" t="s">
        <v>33873</v>
      </c>
      <c r="AG333" s="115" t="s">
        <v>33281</v>
      </c>
      <c r="AH333" s="115" t="s">
        <v>33282</v>
      </c>
      <c r="AI333" s="115" t="s">
        <v>33283</v>
      </c>
      <c r="AJ333" s="115" t="s">
        <v>33282</v>
      </c>
      <c r="AK333" s="116">
        <v>9.3572050499999992</v>
      </c>
      <c r="AL333" s="116">
        <v>105.52130320000001</v>
      </c>
      <c r="AM333" s="115" t="s">
        <v>35515</v>
      </c>
      <c r="AN333" s="115" t="s">
        <v>23</v>
      </c>
      <c r="AO333" s="115" t="s">
        <v>33367</v>
      </c>
      <c r="AP333" s="115" t="s">
        <v>33285</v>
      </c>
      <c r="AQ333" s="115" t="s">
        <v>23</v>
      </c>
      <c r="AR333" s="115" t="s">
        <v>23</v>
      </c>
      <c r="AS333" s="115" t="s">
        <v>23</v>
      </c>
      <c r="AT333" s="115" t="s">
        <v>23</v>
      </c>
      <c r="AU333" s="115" t="s">
        <v>23</v>
      </c>
      <c r="AV333" s="115" t="s">
        <v>23</v>
      </c>
      <c r="AW333" s="115" t="s">
        <v>23</v>
      </c>
      <c r="AX333" s="115" t="s">
        <v>33383</v>
      </c>
      <c r="AY333" s="115" t="s">
        <v>33384</v>
      </c>
      <c r="AZ333" s="115" t="s">
        <v>35938</v>
      </c>
      <c r="BA333" s="115" t="s">
        <v>33302</v>
      </c>
      <c r="BB333" s="115" t="s">
        <v>33303</v>
      </c>
      <c r="BC333" s="4">
        <f>SUMIFS('Doanh số khách hàng'!$F:$F,'Doanh số khách hàng'!$A:$A,DSKH!$D333)</f>
        <v>1816178.6666666667</v>
      </c>
      <c r="BD333" t="str">
        <f>VLOOKUP($BC333,Master!$A:$D,4,1)</f>
        <v>F4</v>
      </c>
      <c r="BE333" t="str">
        <f t="shared" si="10"/>
        <v>OTC</v>
      </c>
      <c r="BF333" t="str">
        <f t="shared" si="11"/>
        <v>Tỉnh Cà Mau-Xã Vĩnh Thanh</v>
      </c>
    </row>
    <row r="334" spans="1:58" x14ac:dyDescent="0.3">
      <c r="A334" s="114" t="s">
        <v>36727</v>
      </c>
      <c r="B334" s="115" t="s">
        <v>33266</v>
      </c>
      <c r="C334" s="115" t="s">
        <v>33267</v>
      </c>
      <c r="D334" s="115" t="s">
        <v>30212</v>
      </c>
      <c r="E334" s="115" t="s">
        <v>36728</v>
      </c>
      <c r="F334" s="115" t="s">
        <v>22</v>
      </c>
      <c r="G334" s="115" t="s">
        <v>36729</v>
      </c>
      <c r="H334" s="115" t="s">
        <v>36729</v>
      </c>
      <c r="I334" s="115" t="s">
        <v>36730</v>
      </c>
      <c r="J334" s="115" t="s">
        <v>23</v>
      </c>
      <c r="K334" s="115" t="s">
        <v>35931</v>
      </c>
      <c r="L334" s="115" t="s">
        <v>23</v>
      </c>
      <c r="M334" s="115" t="s">
        <v>36731</v>
      </c>
      <c r="N334" s="115" t="s">
        <v>36732</v>
      </c>
      <c r="O334" s="115" t="s">
        <v>23</v>
      </c>
      <c r="P334" s="115" t="s">
        <v>36733</v>
      </c>
      <c r="Q334" s="115" t="s">
        <v>23</v>
      </c>
      <c r="R334" s="115" t="s">
        <v>23</v>
      </c>
      <c r="S334" s="115" t="s">
        <v>23</v>
      </c>
      <c r="T334" s="115" t="s">
        <v>23</v>
      </c>
      <c r="U334" s="115" t="s">
        <v>23</v>
      </c>
      <c r="V334" s="115" t="s">
        <v>23</v>
      </c>
      <c r="W334" s="115" t="s">
        <v>79</v>
      </c>
      <c r="X334" s="115" t="s">
        <v>23</v>
      </c>
      <c r="Y334" s="115" t="s">
        <v>23</v>
      </c>
      <c r="Z334" s="115" t="s">
        <v>23</v>
      </c>
      <c r="AA334" s="115" t="s">
        <v>36734</v>
      </c>
      <c r="AB334" s="115" t="s">
        <v>36735</v>
      </c>
      <c r="AC334" s="115" t="s">
        <v>36736</v>
      </c>
      <c r="AD334" s="115" t="s">
        <v>36737</v>
      </c>
      <c r="AE334" s="115" t="s">
        <v>33434</v>
      </c>
      <c r="AF334" s="115" t="s">
        <v>33435</v>
      </c>
      <c r="AG334" s="115" t="s">
        <v>33281</v>
      </c>
      <c r="AH334" s="115" t="s">
        <v>33282</v>
      </c>
      <c r="AI334" s="115" t="s">
        <v>33283</v>
      </c>
      <c r="AJ334" s="115" t="s">
        <v>33282</v>
      </c>
      <c r="AK334" s="116">
        <v>9.3185183983000002</v>
      </c>
      <c r="AL334" s="116">
        <v>105.5518099666</v>
      </c>
      <c r="AM334" s="115" t="s">
        <v>33436</v>
      </c>
      <c r="AN334" s="115" t="s">
        <v>23</v>
      </c>
      <c r="AO334" s="115" t="s">
        <v>23</v>
      </c>
      <c r="AP334" s="115" t="s">
        <v>33285</v>
      </c>
      <c r="AQ334" s="115" t="s">
        <v>23</v>
      </c>
      <c r="AR334" s="115" t="s">
        <v>35962</v>
      </c>
      <c r="AS334" s="115" t="s">
        <v>23</v>
      </c>
      <c r="AT334" s="115" t="s">
        <v>1020</v>
      </c>
      <c r="AU334" s="115" t="s">
        <v>23</v>
      </c>
      <c r="AV334" s="115" t="s">
        <v>23</v>
      </c>
      <c r="AW334" s="115" t="s">
        <v>23</v>
      </c>
      <c r="AX334" s="115" t="s">
        <v>33383</v>
      </c>
      <c r="AY334" s="115" t="s">
        <v>33384</v>
      </c>
      <c r="AZ334" s="115" t="s">
        <v>35938</v>
      </c>
      <c r="BA334" s="115" t="s">
        <v>23</v>
      </c>
      <c r="BB334" s="115" t="s">
        <v>23</v>
      </c>
      <c r="BC334" s="4">
        <f>SUMIFS('Doanh số khách hàng'!$F:$F,'Doanh số khách hàng'!$A:$A,DSKH!$D334)</f>
        <v>519346.66666666669</v>
      </c>
      <c r="BD334" t="str">
        <f>VLOOKUP($BC334,Master!$A:$D,4,1)</f>
        <v>F4</v>
      </c>
      <c r="BE334" t="str">
        <f t="shared" si="10"/>
        <v>OTC</v>
      </c>
      <c r="BF334" t="str">
        <f t="shared" si="11"/>
        <v>Tỉnh Cà Mau-Xã Vĩnh Mỹ</v>
      </c>
    </row>
    <row r="335" spans="1:58" x14ac:dyDescent="0.3">
      <c r="A335" s="114" t="s">
        <v>36738</v>
      </c>
      <c r="B335" s="115" t="s">
        <v>33266</v>
      </c>
      <c r="C335" s="115" t="s">
        <v>33267</v>
      </c>
      <c r="D335" s="115" t="s">
        <v>36739</v>
      </c>
      <c r="E335" s="115" t="s">
        <v>36740</v>
      </c>
      <c r="F335" s="115" t="s">
        <v>22</v>
      </c>
      <c r="G335" s="115" t="s">
        <v>36741</v>
      </c>
      <c r="H335" s="115" t="s">
        <v>36741</v>
      </c>
      <c r="I335" s="115" t="s">
        <v>36742</v>
      </c>
      <c r="J335" s="115" t="s">
        <v>23</v>
      </c>
      <c r="K335" s="115" t="s">
        <v>35931</v>
      </c>
      <c r="L335" s="115" t="s">
        <v>23</v>
      </c>
      <c r="M335" s="115" t="s">
        <v>36743</v>
      </c>
      <c r="N335" s="115" t="s">
        <v>36744</v>
      </c>
      <c r="O335" s="115" t="s">
        <v>23</v>
      </c>
      <c r="P335" s="115" t="s">
        <v>36745</v>
      </c>
      <c r="Q335" s="115" t="s">
        <v>23</v>
      </c>
      <c r="R335" s="115" t="s">
        <v>23</v>
      </c>
      <c r="S335" s="115" t="s">
        <v>23</v>
      </c>
      <c r="T335" s="115" t="s">
        <v>23</v>
      </c>
      <c r="U335" s="115" t="s">
        <v>23</v>
      </c>
      <c r="V335" s="115" t="s">
        <v>23</v>
      </c>
      <c r="W335" s="115" t="s">
        <v>79</v>
      </c>
      <c r="X335" s="115" t="s">
        <v>23</v>
      </c>
      <c r="Y335" s="115" t="s">
        <v>23</v>
      </c>
      <c r="Z335" s="115" t="s">
        <v>23</v>
      </c>
      <c r="AA335" s="115" t="s">
        <v>36746</v>
      </c>
      <c r="AB335" s="115" t="s">
        <v>36747</v>
      </c>
      <c r="AC335" s="115" t="s">
        <v>34535</v>
      </c>
      <c r="AD335" s="115" t="s">
        <v>34512</v>
      </c>
      <c r="AE335" s="115" t="s">
        <v>33338</v>
      </c>
      <c r="AF335" s="115" t="s">
        <v>33339</v>
      </c>
      <c r="AG335" s="115" t="s">
        <v>33281</v>
      </c>
      <c r="AH335" s="115" t="s">
        <v>33282</v>
      </c>
      <c r="AI335" s="115" t="s">
        <v>33283</v>
      </c>
      <c r="AJ335" s="115" t="s">
        <v>33282</v>
      </c>
      <c r="AK335" s="116">
        <v>9.2899640744000003</v>
      </c>
      <c r="AL335" s="116">
        <v>105.7218687236</v>
      </c>
      <c r="AM335" s="115" t="s">
        <v>36748</v>
      </c>
      <c r="AN335" s="115" t="s">
        <v>23</v>
      </c>
      <c r="AO335" s="115" t="s">
        <v>23</v>
      </c>
      <c r="AP335" s="115" t="s">
        <v>33285</v>
      </c>
      <c r="AQ335" s="115" t="s">
        <v>23</v>
      </c>
      <c r="AR335" s="115" t="s">
        <v>35962</v>
      </c>
      <c r="AS335" s="115" t="s">
        <v>23</v>
      </c>
      <c r="AT335" s="115" t="s">
        <v>1020</v>
      </c>
      <c r="AU335" s="115" t="s">
        <v>23</v>
      </c>
      <c r="AV335" s="115" t="s">
        <v>23</v>
      </c>
      <c r="AW335" s="115" t="s">
        <v>23</v>
      </c>
      <c r="AX335" s="115" t="s">
        <v>33383</v>
      </c>
      <c r="AY335" s="115" t="s">
        <v>33384</v>
      </c>
      <c r="AZ335" s="115" t="s">
        <v>35938</v>
      </c>
      <c r="BA335" s="115" t="s">
        <v>23</v>
      </c>
      <c r="BB335" s="115" t="s">
        <v>23</v>
      </c>
      <c r="BC335" s="4">
        <f>SUMIFS('Doanh số khách hàng'!$F:$F,'Doanh số khách hàng'!$A:$A,DSKH!$D335)</f>
        <v>0</v>
      </c>
      <c r="BD335" t="str">
        <f>VLOOKUP($BC335,Master!$A:$D,4,1)</f>
        <v>F2</v>
      </c>
      <c r="BE335" t="str">
        <f t="shared" si="10"/>
        <v>OTC</v>
      </c>
      <c r="BF335" t="str">
        <f t="shared" si="11"/>
        <v>Tỉnh Cà Mau-Phường Bạc Liêu</v>
      </c>
    </row>
    <row r="336" spans="1:58" x14ac:dyDescent="0.3">
      <c r="A336" s="114" t="s">
        <v>36749</v>
      </c>
      <c r="B336" s="115" t="s">
        <v>33266</v>
      </c>
      <c r="C336" s="115" t="s">
        <v>33267</v>
      </c>
      <c r="D336" s="115" t="s">
        <v>13354</v>
      </c>
      <c r="E336" s="115" t="s">
        <v>36750</v>
      </c>
      <c r="F336" s="115" t="s">
        <v>22</v>
      </c>
      <c r="G336" s="115" t="s">
        <v>36751</v>
      </c>
      <c r="H336" s="115" t="s">
        <v>36751</v>
      </c>
      <c r="I336" s="115" t="s">
        <v>36752</v>
      </c>
      <c r="J336" s="115" t="s">
        <v>23</v>
      </c>
      <c r="K336" s="115" t="s">
        <v>35931</v>
      </c>
      <c r="L336" s="115" t="s">
        <v>23</v>
      </c>
      <c r="M336" s="115" t="s">
        <v>36753</v>
      </c>
      <c r="N336" s="115" t="s">
        <v>36754</v>
      </c>
      <c r="O336" s="115" t="s">
        <v>23</v>
      </c>
      <c r="P336" s="115" t="s">
        <v>36755</v>
      </c>
      <c r="Q336" s="115" t="s">
        <v>23</v>
      </c>
      <c r="R336" s="115" t="s">
        <v>23</v>
      </c>
      <c r="S336" s="115" t="s">
        <v>23</v>
      </c>
      <c r="T336" s="115" t="s">
        <v>23</v>
      </c>
      <c r="U336" s="115" t="s">
        <v>23</v>
      </c>
      <c r="V336" s="115" t="s">
        <v>23</v>
      </c>
      <c r="W336" s="115" t="s">
        <v>79</v>
      </c>
      <c r="X336" s="115" t="s">
        <v>23</v>
      </c>
      <c r="Y336" s="115" t="s">
        <v>23</v>
      </c>
      <c r="Z336" s="115" t="s">
        <v>23</v>
      </c>
      <c r="AA336" s="115" t="s">
        <v>36756</v>
      </c>
      <c r="AB336" s="115" t="s">
        <v>36757</v>
      </c>
      <c r="AC336" s="115" t="s">
        <v>36522</v>
      </c>
      <c r="AD336" s="115" t="s">
        <v>34512</v>
      </c>
      <c r="AE336" s="115" t="s">
        <v>33338</v>
      </c>
      <c r="AF336" s="115" t="s">
        <v>33339</v>
      </c>
      <c r="AG336" s="115" t="s">
        <v>33281</v>
      </c>
      <c r="AH336" s="115" t="s">
        <v>33282</v>
      </c>
      <c r="AI336" s="115" t="s">
        <v>33283</v>
      </c>
      <c r="AJ336" s="115" t="s">
        <v>33282</v>
      </c>
      <c r="AK336" s="116">
        <v>9.2969465370000002</v>
      </c>
      <c r="AL336" s="116">
        <v>105.72140570000001</v>
      </c>
      <c r="AM336" s="115" t="s">
        <v>36758</v>
      </c>
      <c r="AN336" s="115" t="s">
        <v>23</v>
      </c>
      <c r="AO336" s="115" t="s">
        <v>23</v>
      </c>
      <c r="AP336" s="115" t="s">
        <v>33285</v>
      </c>
      <c r="AQ336" s="115" t="s">
        <v>23</v>
      </c>
      <c r="AR336" s="115" t="s">
        <v>23</v>
      </c>
      <c r="AS336" s="115" t="s">
        <v>23</v>
      </c>
      <c r="AT336" s="115" t="s">
        <v>23</v>
      </c>
      <c r="AU336" s="115" t="s">
        <v>23</v>
      </c>
      <c r="AV336" s="115" t="s">
        <v>23</v>
      </c>
      <c r="AW336" s="115" t="s">
        <v>23</v>
      </c>
      <c r="AX336" s="115" t="s">
        <v>33383</v>
      </c>
      <c r="AY336" s="115" t="s">
        <v>33384</v>
      </c>
      <c r="AZ336" s="115" t="s">
        <v>35938</v>
      </c>
      <c r="BA336" s="115" t="s">
        <v>33302</v>
      </c>
      <c r="BB336" s="115" t="s">
        <v>33303</v>
      </c>
      <c r="BC336" s="4">
        <f>SUMIFS('Doanh số khách hàng'!$F:$F,'Doanh số khách hàng'!$A:$A,DSKH!$D336)</f>
        <v>419413.33333333331</v>
      </c>
      <c r="BD336" t="str">
        <f>VLOOKUP($BC336,Master!$A:$D,4,1)</f>
        <v>F2</v>
      </c>
      <c r="BE336" t="str">
        <f t="shared" si="10"/>
        <v>OTC</v>
      </c>
      <c r="BF336" t="str">
        <f t="shared" si="11"/>
        <v>Tỉnh Cà Mau-Phường Bạc Liêu</v>
      </c>
    </row>
    <row r="337" spans="1:58" x14ac:dyDescent="0.3">
      <c r="A337" s="114" t="s">
        <v>36759</v>
      </c>
      <c r="B337" s="115" t="s">
        <v>33266</v>
      </c>
      <c r="C337" s="115" t="s">
        <v>33267</v>
      </c>
      <c r="D337" s="115" t="s">
        <v>12734</v>
      </c>
      <c r="E337" s="115" t="s">
        <v>36760</v>
      </c>
      <c r="F337" s="115" t="s">
        <v>22</v>
      </c>
      <c r="G337" s="115" t="s">
        <v>36761</v>
      </c>
      <c r="H337" s="115" t="s">
        <v>36761</v>
      </c>
      <c r="I337" s="115" t="s">
        <v>36762</v>
      </c>
      <c r="J337" s="115" t="s">
        <v>23</v>
      </c>
      <c r="K337" s="115" t="s">
        <v>35931</v>
      </c>
      <c r="L337" s="115" t="s">
        <v>23</v>
      </c>
      <c r="M337" s="115" t="s">
        <v>36763</v>
      </c>
      <c r="N337" s="115" t="s">
        <v>36111</v>
      </c>
      <c r="O337" s="115" t="s">
        <v>23</v>
      </c>
      <c r="P337" s="115" t="s">
        <v>36762</v>
      </c>
      <c r="Q337" s="115" t="s">
        <v>23</v>
      </c>
      <c r="R337" s="115" t="s">
        <v>23</v>
      </c>
      <c r="S337" s="115" t="s">
        <v>23</v>
      </c>
      <c r="T337" s="115" t="s">
        <v>23</v>
      </c>
      <c r="U337" s="115" t="s">
        <v>23</v>
      </c>
      <c r="V337" s="115" t="s">
        <v>23</v>
      </c>
      <c r="W337" s="115" t="s">
        <v>79</v>
      </c>
      <c r="X337" s="115" t="s">
        <v>23</v>
      </c>
      <c r="Y337" s="115" t="s">
        <v>23</v>
      </c>
      <c r="Z337" s="115" t="s">
        <v>23</v>
      </c>
      <c r="AA337" s="115" t="s">
        <v>23</v>
      </c>
      <c r="AB337" s="115" t="s">
        <v>36764</v>
      </c>
      <c r="AC337" s="115" t="s">
        <v>34798</v>
      </c>
      <c r="AD337" s="115" t="s">
        <v>35947</v>
      </c>
      <c r="AE337" s="115" t="s">
        <v>33338</v>
      </c>
      <c r="AF337" s="115" t="s">
        <v>33339</v>
      </c>
      <c r="AG337" s="115" t="s">
        <v>33281</v>
      </c>
      <c r="AH337" s="115" t="s">
        <v>33282</v>
      </c>
      <c r="AI337" s="115" t="s">
        <v>33283</v>
      </c>
      <c r="AJ337" s="115" t="s">
        <v>33282</v>
      </c>
      <c r="AK337" s="116">
        <v>9.293843721</v>
      </c>
      <c r="AL337" s="116">
        <v>105.7213481</v>
      </c>
      <c r="AM337" s="115" t="s">
        <v>36765</v>
      </c>
      <c r="AN337" s="115" t="s">
        <v>23</v>
      </c>
      <c r="AO337" s="115" t="s">
        <v>23</v>
      </c>
      <c r="AP337" s="115" t="s">
        <v>33285</v>
      </c>
      <c r="AQ337" s="115" t="s">
        <v>23</v>
      </c>
      <c r="AR337" s="115" t="s">
        <v>23</v>
      </c>
      <c r="AS337" s="115" t="s">
        <v>23</v>
      </c>
      <c r="AT337" s="115" t="s">
        <v>23</v>
      </c>
      <c r="AU337" s="115" t="s">
        <v>23</v>
      </c>
      <c r="AV337" s="115" t="s">
        <v>23</v>
      </c>
      <c r="AW337" s="115" t="s">
        <v>23</v>
      </c>
      <c r="AX337" s="115" t="s">
        <v>33383</v>
      </c>
      <c r="AY337" s="115" t="s">
        <v>33384</v>
      </c>
      <c r="AZ337" s="115" t="s">
        <v>35938</v>
      </c>
      <c r="BA337" s="115" t="s">
        <v>33302</v>
      </c>
      <c r="BB337" s="115" t="s">
        <v>33303</v>
      </c>
      <c r="BC337" s="4">
        <f>SUMIFS('Doanh số khách hàng'!$F:$F,'Doanh số khách hàng'!$A:$A,DSKH!$D337)</f>
        <v>428900</v>
      </c>
      <c r="BD337" t="str">
        <f>VLOOKUP($BC337,Master!$A:$D,4,1)</f>
        <v>F2</v>
      </c>
      <c r="BE337" t="str">
        <f t="shared" si="10"/>
        <v>OTC</v>
      </c>
      <c r="BF337" t="str">
        <f t="shared" si="11"/>
        <v>Tỉnh Cà Mau-Phường Bạc Liêu</v>
      </c>
    </row>
    <row r="338" spans="1:58" x14ac:dyDescent="0.3">
      <c r="A338" s="114" t="s">
        <v>36766</v>
      </c>
      <c r="B338" s="115" t="s">
        <v>33266</v>
      </c>
      <c r="C338" s="115" t="s">
        <v>33267</v>
      </c>
      <c r="D338" s="115" t="s">
        <v>10736</v>
      </c>
      <c r="E338" s="115" t="s">
        <v>36767</v>
      </c>
      <c r="F338" s="115" t="s">
        <v>22</v>
      </c>
      <c r="G338" s="115" t="s">
        <v>36768</v>
      </c>
      <c r="H338" s="115" t="s">
        <v>36768</v>
      </c>
      <c r="I338" s="115" t="s">
        <v>36769</v>
      </c>
      <c r="J338" s="115" t="s">
        <v>23</v>
      </c>
      <c r="K338" s="115" t="s">
        <v>35931</v>
      </c>
      <c r="L338" s="115" t="s">
        <v>23</v>
      </c>
      <c r="M338" s="115" t="s">
        <v>36770</v>
      </c>
      <c r="N338" s="115" t="s">
        <v>36771</v>
      </c>
      <c r="O338" s="115" t="s">
        <v>23</v>
      </c>
      <c r="P338" s="115" t="s">
        <v>36769</v>
      </c>
      <c r="Q338" s="115" t="s">
        <v>23</v>
      </c>
      <c r="R338" s="115" t="s">
        <v>23</v>
      </c>
      <c r="S338" s="115" t="s">
        <v>23</v>
      </c>
      <c r="T338" s="115" t="s">
        <v>23</v>
      </c>
      <c r="U338" s="115" t="s">
        <v>23</v>
      </c>
      <c r="V338" s="115" t="s">
        <v>23</v>
      </c>
      <c r="W338" s="115" t="s">
        <v>79</v>
      </c>
      <c r="X338" s="115" t="s">
        <v>23</v>
      </c>
      <c r="Y338" s="115" t="s">
        <v>23</v>
      </c>
      <c r="Z338" s="115" t="s">
        <v>23</v>
      </c>
      <c r="AA338" s="115" t="s">
        <v>36772</v>
      </c>
      <c r="AB338" s="115" t="s">
        <v>36773</v>
      </c>
      <c r="AC338" s="115" t="s">
        <v>36774</v>
      </c>
      <c r="AD338" s="115" t="s">
        <v>34512</v>
      </c>
      <c r="AE338" s="115" t="s">
        <v>33338</v>
      </c>
      <c r="AF338" s="115" t="s">
        <v>33339</v>
      </c>
      <c r="AG338" s="115" t="s">
        <v>33281</v>
      </c>
      <c r="AH338" s="115" t="s">
        <v>33282</v>
      </c>
      <c r="AI338" s="115" t="s">
        <v>33283</v>
      </c>
      <c r="AJ338" s="115" t="s">
        <v>33282</v>
      </c>
      <c r="AK338" s="116">
        <v>9.3030957398999998</v>
      </c>
      <c r="AL338" s="116">
        <v>105.72090212259999</v>
      </c>
      <c r="AM338" s="115" t="s">
        <v>36775</v>
      </c>
      <c r="AN338" s="115" t="s">
        <v>23</v>
      </c>
      <c r="AO338" s="115" t="s">
        <v>33367</v>
      </c>
      <c r="AP338" s="115" t="s">
        <v>33285</v>
      </c>
      <c r="AQ338" s="115" t="s">
        <v>23</v>
      </c>
      <c r="AR338" s="115" t="s">
        <v>23</v>
      </c>
      <c r="AS338" s="115" t="s">
        <v>23</v>
      </c>
      <c r="AT338" s="115" t="s">
        <v>23</v>
      </c>
      <c r="AU338" s="115" t="s">
        <v>23</v>
      </c>
      <c r="AV338" s="115" t="s">
        <v>23</v>
      </c>
      <c r="AW338" s="115" t="s">
        <v>23</v>
      </c>
      <c r="AX338" s="115" t="s">
        <v>33383</v>
      </c>
      <c r="AY338" s="115" t="s">
        <v>33384</v>
      </c>
      <c r="AZ338" s="115" t="s">
        <v>35938</v>
      </c>
      <c r="BA338" s="115" t="s">
        <v>1021</v>
      </c>
      <c r="BB338" s="115" t="s">
        <v>1021</v>
      </c>
      <c r="BC338" s="4">
        <f>SUMIFS('Doanh số khách hàng'!$F:$F,'Doanh số khách hàng'!$A:$A,DSKH!$D338)</f>
        <v>419413.33333333331</v>
      </c>
      <c r="BD338" t="str">
        <f>VLOOKUP($BC338,Master!$A:$D,4,1)</f>
        <v>F2</v>
      </c>
      <c r="BE338" t="str">
        <f t="shared" si="10"/>
        <v>OTC</v>
      </c>
      <c r="BF338" t="str">
        <f t="shared" si="11"/>
        <v>Tỉnh Cà Mau-Phường Bạc Liêu</v>
      </c>
    </row>
    <row r="339" spans="1:58" x14ac:dyDescent="0.3">
      <c r="A339" s="114" t="s">
        <v>36776</v>
      </c>
      <c r="B339" s="115" t="s">
        <v>33266</v>
      </c>
      <c r="C339" s="115" t="s">
        <v>33267</v>
      </c>
      <c r="D339" s="115" t="s">
        <v>36777</v>
      </c>
      <c r="E339" s="115" t="s">
        <v>36778</v>
      </c>
      <c r="F339" s="115" t="s">
        <v>22</v>
      </c>
      <c r="G339" s="115" t="s">
        <v>36779</v>
      </c>
      <c r="H339" s="115" t="s">
        <v>36779</v>
      </c>
      <c r="I339" s="115" t="s">
        <v>36780</v>
      </c>
      <c r="J339" s="115" t="s">
        <v>23</v>
      </c>
      <c r="K339" s="115" t="s">
        <v>35931</v>
      </c>
      <c r="L339" s="115" t="s">
        <v>23</v>
      </c>
      <c r="M339" s="115" t="s">
        <v>36781</v>
      </c>
      <c r="N339" s="115" t="s">
        <v>36782</v>
      </c>
      <c r="O339" s="115" t="s">
        <v>23</v>
      </c>
      <c r="P339" s="115" t="s">
        <v>23</v>
      </c>
      <c r="Q339" s="115" t="s">
        <v>23</v>
      </c>
      <c r="R339" s="115" t="s">
        <v>23</v>
      </c>
      <c r="S339" s="115" t="s">
        <v>23</v>
      </c>
      <c r="T339" s="115" t="s">
        <v>23</v>
      </c>
      <c r="U339" s="115" t="s">
        <v>23</v>
      </c>
      <c r="V339" s="115" t="s">
        <v>23</v>
      </c>
      <c r="W339" s="115" t="s">
        <v>79</v>
      </c>
      <c r="X339" s="115" t="s">
        <v>23</v>
      </c>
      <c r="Y339" s="115" t="s">
        <v>23</v>
      </c>
      <c r="Z339" s="115" t="s">
        <v>23</v>
      </c>
      <c r="AA339" s="115" t="s">
        <v>36783</v>
      </c>
      <c r="AB339" s="115" t="s">
        <v>36784</v>
      </c>
      <c r="AC339" s="115" t="s">
        <v>36785</v>
      </c>
      <c r="AD339" s="115" t="s">
        <v>36786</v>
      </c>
      <c r="AE339" s="115" t="s">
        <v>33732</v>
      </c>
      <c r="AF339" s="115" t="s">
        <v>33733</v>
      </c>
      <c r="AG339" s="115" t="s">
        <v>33281</v>
      </c>
      <c r="AH339" s="115" t="s">
        <v>33282</v>
      </c>
      <c r="AI339" s="115" t="s">
        <v>33283</v>
      </c>
      <c r="AJ339" s="115" t="s">
        <v>33282</v>
      </c>
      <c r="AK339" s="116">
        <v>9.2525134096000006</v>
      </c>
      <c r="AL339" s="116">
        <v>105.7981420277</v>
      </c>
      <c r="AM339" s="115" t="s">
        <v>33734</v>
      </c>
      <c r="AN339" s="115" t="s">
        <v>23</v>
      </c>
      <c r="AO339" s="115" t="s">
        <v>23</v>
      </c>
      <c r="AP339" s="115" t="s">
        <v>33285</v>
      </c>
      <c r="AQ339" s="115" t="s">
        <v>23</v>
      </c>
      <c r="AR339" s="115" t="s">
        <v>81</v>
      </c>
      <c r="AS339" s="115" t="s">
        <v>23</v>
      </c>
      <c r="AT339" s="115" t="s">
        <v>23</v>
      </c>
      <c r="AU339" s="115" t="s">
        <v>33382</v>
      </c>
      <c r="AV339" s="115" t="s">
        <v>23</v>
      </c>
      <c r="AW339" s="115" t="s">
        <v>23</v>
      </c>
      <c r="AX339" s="115" t="s">
        <v>33286</v>
      </c>
      <c r="AY339" s="115" t="s">
        <v>33287</v>
      </c>
      <c r="AZ339" s="115" t="s">
        <v>35938</v>
      </c>
      <c r="BA339" s="115" t="s">
        <v>1021</v>
      </c>
      <c r="BB339" s="115" t="s">
        <v>1021</v>
      </c>
      <c r="BC339" s="4">
        <f>SUMIFS('Doanh số khách hàng'!$F:$F,'Doanh số khách hàng'!$A:$A,DSKH!$D339)</f>
        <v>0</v>
      </c>
      <c r="BD339" t="str">
        <f>VLOOKUP($BC339,Master!$A:$D,4,1)</f>
        <v>F2</v>
      </c>
      <c r="BE339" t="str">
        <f t="shared" si="10"/>
        <v>OTC</v>
      </c>
      <c r="BF339" t="str">
        <f t="shared" si="11"/>
        <v>Tỉnh Cà Mau-Phường Hiệp Thành</v>
      </c>
    </row>
    <row r="340" spans="1:58" x14ac:dyDescent="0.3">
      <c r="A340" s="114" t="s">
        <v>36787</v>
      </c>
      <c r="B340" s="115" t="s">
        <v>33266</v>
      </c>
      <c r="C340" s="115" t="s">
        <v>33267</v>
      </c>
      <c r="D340" s="115" t="s">
        <v>6441</v>
      </c>
      <c r="E340" s="115" t="s">
        <v>36788</v>
      </c>
      <c r="F340" s="115" t="s">
        <v>22</v>
      </c>
      <c r="G340" s="115" t="s">
        <v>36789</v>
      </c>
      <c r="H340" s="115" t="s">
        <v>36789</v>
      </c>
      <c r="I340" s="115" t="s">
        <v>36790</v>
      </c>
      <c r="J340" s="115" t="s">
        <v>23</v>
      </c>
      <c r="K340" s="115" t="s">
        <v>35931</v>
      </c>
      <c r="L340" s="115" t="s">
        <v>23</v>
      </c>
      <c r="M340" s="115" t="s">
        <v>36791</v>
      </c>
      <c r="N340" s="115" t="s">
        <v>36792</v>
      </c>
      <c r="O340" s="115" t="s">
        <v>23</v>
      </c>
      <c r="P340" s="115" t="s">
        <v>36790</v>
      </c>
      <c r="Q340" s="115" t="s">
        <v>23</v>
      </c>
      <c r="R340" s="115" t="s">
        <v>23</v>
      </c>
      <c r="S340" s="115" t="s">
        <v>23</v>
      </c>
      <c r="T340" s="115" t="s">
        <v>23</v>
      </c>
      <c r="U340" s="115" t="s">
        <v>23</v>
      </c>
      <c r="V340" s="115" t="s">
        <v>23</v>
      </c>
      <c r="W340" s="115" t="s">
        <v>79</v>
      </c>
      <c r="X340" s="115" t="s">
        <v>23</v>
      </c>
      <c r="Y340" s="115" t="s">
        <v>23</v>
      </c>
      <c r="Z340" s="115" t="s">
        <v>23</v>
      </c>
      <c r="AA340" s="115" t="s">
        <v>23</v>
      </c>
      <c r="AB340" s="115" t="s">
        <v>36793</v>
      </c>
      <c r="AC340" s="115" t="s">
        <v>36794</v>
      </c>
      <c r="AD340" s="115" t="s">
        <v>36795</v>
      </c>
      <c r="AE340" s="115" t="s">
        <v>33886</v>
      </c>
      <c r="AF340" s="115" t="s">
        <v>33887</v>
      </c>
      <c r="AG340" s="115" t="s">
        <v>33281</v>
      </c>
      <c r="AH340" s="115" t="s">
        <v>33282</v>
      </c>
      <c r="AI340" s="115" t="s">
        <v>33283</v>
      </c>
      <c r="AJ340" s="115" t="s">
        <v>33282</v>
      </c>
      <c r="AK340" s="116">
        <v>9.4855314830000008</v>
      </c>
      <c r="AL340" s="116">
        <v>105.5131288</v>
      </c>
      <c r="AM340" s="115" t="s">
        <v>23</v>
      </c>
      <c r="AN340" s="115" t="s">
        <v>23</v>
      </c>
      <c r="AO340" s="115" t="s">
        <v>33367</v>
      </c>
      <c r="AP340" s="115" t="s">
        <v>33285</v>
      </c>
      <c r="AQ340" s="115" t="s">
        <v>23</v>
      </c>
      <c r="AR340" s="115" t="s">
        <v>23</v>
      </c>
      <c r="AS340" s="115" t="s">
        <v>23</v>
      </c>
      <c r="AT340" s="115" t="s">
        <v>23</v>
      </c>
      <c r="AU340" s="115" t="s">
        <v>23</v>
      </c>
      <c r="AV340" s="115" t="s">
        <v>23</v>
      </c>
      <c r="AW340" s="115" t="s">
        <v>23</v>
      </c>
      <c r="AX340" s="115" t="s">
        <v>33383</v>
      </c>
      <c r="AY340" s="115" t="s">
        <v>33384</v>
      </c>
      <c r="AZ340" s="115" t="s">
        <v>35938</v>
      </c>
      <c r="BA340" s="115" t="s">
        <v>1021</v>
      </c>
      <c r="BB340" s="115" t="s">
        <v>1021</v>
      </c>
      <c r="BC340" s="4">
        <f>SUMIFS('Doanh số khách hàng'!$F:$F,'Doanh số khách hàng'!$A:$A,DSKH!$D340)</f>
        <v>370000</v>
      </c>
      <c r="BD340" t="str">
        <f>VLOOKUP($BC340,Master!$A:$D,4,1)</f>
        <v>F2</v>
      </c>
      <c r="BE340" t="str">
        <f t="shared" si="10"/>
        <v>OTC</v>
      </c>
      <c r="BF340" t="str">
        <f t="shared" si="11"/>
        <v>Tỉnh Cà Mau-Xã Ninh Quới</v>
      </c>
    </row>
    <row r="341" spans="1:58" x14ac:dyDescent="0.3">
      <c r="A341" s="114" t="s">
        <v>34481</v>
      </c>
      <c r="B341" s="115" t="s">
        <v>33266</v>
      </c>
      <c r="C341" s="115" t="s">
        <v>33267</v>
      </c>
      <c r="D341" s="115" t="s">
        <v>26833</v>
      </c>
      <c r="E341" s="115" t="s">
        <v>36796</v>
      </c>
      <c r="F341" s="115" t="s">
        <v>22</v>
      </c>
      <c r="G341" s="115" t="s">
        <v>36797</v>
      </c>
      <c r="H341" s="115" t="s">
        <v>36797</v>
      </c>
      <c r="I341" s="115" t="s">
        <v>36798</v>
      </c>
      <c r="J341" s="115" t="s">
        <v>23</v>
      </c>
      <c r="K341" s="115" t="s">
        <v>35931</v>
      </c>
      <c r="L341" s="115" t="s">
        <v>23</v>
      </c>
      <c r="M341" s="115" t="s">
        <v>36799</v>
      </c>
      <c r="N341" s="115" t="s">
        <v>36800</v>
      </c>
      <c r="O341" s="115" t="s">
        <v>23</v>
      </c>
      <c r="P341" s="115" t="s">
        <v>36798</v>
      </c>
      <c r="Q341" s="115" t="s">
        <v>23</v>
      </c>
      <c r="R341" s="115" t="s">
        <v>23</v>
      </c>
      <c r="S341" s="115" t="s">
        <v>23</v>
      </c>
      <c r="T341" s="115" t="s">
        <v>23</v>
      </c>
      <c r="U341" s="115" t="s">
        <v>23</v>
      </c>
      <c r="V341" s="115" t="s">
        <v>23</v>
      </c>
      <c r="W341" s="115" t="s">
        <v>79</v>
      </c>
      <c r="X341" s="115" t="s">
        <v>23</v>
      </c>
      <c r="Y341" s="115" t="s">
        <v>23</v>
      </c>
      <c r="Z341" s="115" t="s">
        <v>23</v>
      </c>
      <c r="AA341" s="115" t="s">
        <v>36801</v>
      </c>
      <c r="AB341" s="115" t="s">
        <v>36802</v>
      </c>
      <c r="AC341" s="115" t="s">
        <v>35399</v>
      </c>
      <c r="AD341" s="115" t="s">
        <v>36803</v>
      </c>
      <c r="AE341" s="115" t="s">
        <v>33732</v>
      </c>
      <c r="AF341" s="115" t="s">
        <v>33733</v>
      </c>
      <c r="AG341" s="115" t="s">
        <v>33281</v>
      </c>
      <c r="AH341" s="115" t="s">
        <v>33282</v>
      </c>
      <c r="AI341" s="115" t="s">
        <v>33283</v>
      </c>
      <c r="AJ341" s="115" t="s">
        <v>33282</v>
      </c>
      <c r="AK341" s="116">
        <v>9.2300217325999991</v>
      </c>
      <c r="AL341" s="116">
        <v>105.7357391953</v>
      </c>
      <c r="AM341" s="115" t="s">
        <v>36804</v>
      </c>
      <c r="AN341" s="115" t="s">
        <v>23</v>
      </c>
      <c r="AO341" s="115" t="s">
        <v>33367</v>
      </c>
      <c r="AP341" s="115" t="s">
        <v>33285</v>
      </c>
      <c r="AQ341" s="115" t="s">
        <v>23</v>
      </c>
      <c r="AR341" s="115" t="s">
        <v>81</v>
      </c>
      <c r="AS341" s="115" t="s">
        <v>23</v>
      </c>
      <c r="AT341" s="115" t="s">
        <v>1020</v>
      </c>
      <c r="AU341" s="115" t="s">
        <v>33382</v>
      </c>
      <c r="AV341" s="115" t="s">
        <v>23</v>
      </c>
      <c r="AW341" s="115" t="s">
        <v>23</v>
      </c>
      <c r="AX341" s="115" t="s">
        <v>33286</v>
      </c>
      <c r="AY341" s="115" t="s">
        <v>33287</v>
      </c>
      <c r="AZ341" s="115" t="s">
        <v>35938</v>
      </c>
      <c r="BA341" s="115" t="s">
        <v>1021</v>
      </c>
      <c r="BB341" s="115" t="s">
        <v>1021</v>
      </c>
      <c r="BC341" s="4">
        <f>SUMIFS('Doanh số khách hàng'!$F:$F,'Doanh số khách hàng'!$A:$A,DSKH!$D341)</f>
        <v>0</v>
      </c>
      <c r="BD341" t="str">
        <f>VLOOKUP($BC341,Master!$A:$D,4,1)</f>
        <v>F2</v>
      </c>
      <c r="BE341" t="str">
        <f t="shared" si="10"/>
        <v>OTC</v>
      </c>
      <c r="BF341" t="str">
        <f t="shared" si="11"/>
        <v>Tỉnh Cà Mau-Phường Hiệp Thành</v>
      </c>
    </row>
    <row r="342" spans="1:58" x14ac:dyDescent="0.3">
      <c r="A342" s="114" t="s">
        <v>36805</v>
      </c>
      <c r="B342" s="115" t="s">
        <v>33266</v>
      </c>
      <c r="C342" s="115" t="s">
        <v>33267</v>
      </c>
      <c r="D342" s="115" t="s">
        <v>14831</v>
      </c>
      <c r="E342" s="115" t="s">
        <v>36806</v>
      </c>
      <c r="F342" s="115" t="s">
        <v>22</v>
      </c>
      <c r="G342" s="115" t="s">
        <v>36807</v>
      </c>
      <c r="H342" s="115" t="s">
        <v>36807</v>
      </c>
      <c r="I342" s="115" t="s">
        <v>36808</v>
      </c>
      <c r="J342" s="115" t="s">
        <v>23</v>
      </c>
      <c r="K342" s="115" t="s">
        <v>35931</v>
      </c>
      <c r="L342" s="115" t="s">
        <v>23</v>
      </c>
      <c r="M342" s="115" t="s">
        <v>36809</v>
      </c>
      <c r="N342" s="115" t="s">
        <v>36810</v>
      </c>
      <c r="O342" s="115" t="s">
        <v>23</v>
      </c>
      <c r="P342" s="115" t="s">
        <v>36808</v>
      </c>
      <c r="Q342" s="115" t="s">
        <v>23</v>
      </c>
      <c r="R342" s="115" t="s">
        <v>23</v>
      </c>
      <c r="S342" s="115" t="s">
        <v>23</v>
      </c>
      <c r="T342" s="115" t="s">
        <v>23</v>
      </c>
      <c r="U342" s="115" t="s">
        <v>23</v>
      </c>
      <c r="V342" s="115" t="s">
        <v>23</v>
      </c>
      <c r="W342" s="115" t="s">
        <v>79</v>
      </c>
      <c r="X342" s="115" t="s">
        <v>23</v>
      </c>
      <c r="Y342" s="115" t="s">
        <v>23</v>
      </c>
      <c r="Z342" s="115" t="s">
        <v>23</v>
      </c>
      <c r="AA342" s="115" t="s">
        <v>36811</v>
      </c>
      <c r="AB342" s="115" t="s">
        <v>36812</v>
      </c>
      <c r="AC342" s="115" t="s">
        <v>33278</v>
      </c>
      <c r="AD342" s="115" t="s">
        <v>33277</v>
      </c>
      <c r="AE342" s="115" t="s">
        <v>33279</v>
      </c>
      <c r="AF342" s="115" t="s">
        <v>33280</v>
      </c>
      <c r="AG342" s="115" t="s">
        <v>33281</v>
      </c>
      <c r="AH342" s="115" t="s">
        <v>33282</v>
      </c>
      <c r="AI342" s="115" t="s">
        <v>33283</v>
      </c>
      <c r="AJ342" s="115" t="s">
        <v>33282</v>
      </c>
      <c r="AK342" s="116">
        <v>9.1962844780000008</v>
      </c>
      <c r="AL342" s="116">
        <v>105.33013339999999</v>
      </c>
      <c r="AM342" s="115" t="s">
        <v>36813</v>
      </c>
      <c r="AN342" s="115" t="s">
        <v>23</v>
      </c>
      <c r="AO342" s="115" t="s">
        <v>33367</v>
      </c>
      <c r="AP342" s="115" t="s">
        <v>33285</v>
      </c>
      <c r="AQ342" s="115" t="s">
        <v>23</v>
      </c>
      <c r="AR342" s="115" t="s">
        <v>23</v>
      </c>
      <c r="AS342" s="115" t="s">
        <v>23</v>
      </c>
      <c r="AT342" s="115" t="s">
        <v>23</v>
      </c>
      <c r="AU342" s="115" t="s">
        <v>23</v>
      </c>
      <c r="AV342" s="115" t="s">
        <v>23</v>
      </c>
      <c r="AW342" s="115" t="s">
        <v>23</v>
      </c>
      <c r="AX342" s="115" t="s">
        <v>33286</v>
      </c>
      <c r="AY342" s="115" t="s">
        <v>33287</v>
      </c>
      <c r="AZ342" s="115" t="s">
        <v>35938</v>
      </c>
      <c r="BA342" s="115" t="s">
        <v>33302</v>
      </c>
      <c r="BB342" s="115" t="s">
        <v>33303</v>
      </c>
      <c r="BC342" s="4">
        <f>SUMIFS('Doanh số khách hàng'!$F:$F,'Doanh số khách hàng'!$A:$A,DSKH!$D342)</f>
        <v>1225206.6666666667</v>
      </c>
      <c r="BD342" t="str">
        <f>VLOOKUP($BC342,Master!$A:$D,4,1)</f>
        <v>F4</v>
      </c>
      <c r="BE342" t="str">
        <f t="shared" si="10"/>
        <v>OTC</v>
      </c>
      <c r="BF342" t="str">
        <f t="shared" si="11"/>
        <v>Tỉnh Cà Mau-Xã Phong Thạnh</v>
      </c>
    </row>
    <row r="343" spans="1:58" x14ac:dyDescent="0.3">
      <c r="A343" s="114" t="s">
        <v>36814</v>
      </c>
      <c r="B343" s="115" t="s">
        <v>33266</v>
      </c>
      <c r="C343" s="115" t="s">
        <v>33267</v>
      </c>
      <c r="D343" s="115" t="s">
        <v>26809</v>
      </c>
      <c r="E343" s="115" t="s">
        <v>36815</v>
      </c>
      <c r="F343" s="115" t="s">
        <v>22</v>
      </c>
      <c r="G343" s="115" t="s">
        <v>36816</v>
      </c>
      <c r="H343" s="115" t="s">
        <v>36816</v>
      </c>
      <c r="I343" s="115" t="s">
        <v>36817</v>
      </c>
      <c r="J343" s="115" t="s">
        <v>23</v>
      </c>
      <c r="K343" s="115" t="s">
        <v>35931</v>
      </c>
      <c r="L343" s="115" t="s">
        <v>23</v>
      </c>
      <c r="M343" s="115" t="s">
        <v>36818</v>
      </c>
      <c r="N343" s="115" t="s">
        <v>36819</v>
      </c>
      <c r="O343" s="115" t="s">
        <v>23</v>
      </c>
      <c r="P343" s="115" t="s">
        <v>36820</v>
      </c>
      <c r="Q343" s="115" t="s">
        <v>23</v>
      </c>
      <c r="R343" s="115" t="s">
        <v>23</v>
      </c>
      <c r="S343" s="115" t="s">
        <v>23</v>
      </c>
      <c r="T343" s="115" t="s">
        <v>23</v>
      </c>
      <c r="U343" s="115" t="s">
        <v>23</v>
      </c>
      <c r="V343" s="115" t="s">
        <v>23</v>
      </c>
      <c r="W343" s="115" t="s">
        <v>79</v>
      </c>
      <c r="X343" s="115" t="s">
        <v>23</v>
      </c>
      <c r="Y343" s="115" t="s">
        <v>23</v>
      </c>
      <c r="Z343" s="115" t="s">
        <v>23</v>
      </c>
      <c r="AA343" s="115" t="s">
        <v>23</v>
      </c>
      <c r="AB343" s="115" t="s">
        <v>36821</v>
      </c>
      <c r="AC343" s="115" t="s">
        <v>36822</v>
      </c>
      <c r="AD343" s="115" t="s">
        <v>36823</v>
      </c>
      <c r="AE343" s="115" t="s">
        <v>33419</v>
      </c>
      <c r="AF343" s="115" t="s">
        <v>33420</v>
      </c>
      <c r="AG343" s="115" t="s">
        <v>33281</v>
      </c>
      <c r="AH343" s="115" t="s">
        <v>33282</v>
      </c>
      <c r="AI343" s="115" t="s">
        <v>33283</v>
      </c>
      <c r="AJ343" s="115" t="s">
        <v>33282</v>
      </c>
      <c r="AK343" s="116">
        <v>9.0256961584000006</v>
      </c>
      <c r="AL343" s="116">
        <v>105.41896183039999</v>
      </c>
      <c r="AM343" s="115" t="s">
        <v>34149</v>
      </c>
      <c r="AN343" s="115" t="s">
        <v>23</v>
      </c>
      <c r="AO343" s="115" t="s">
        <v>23</v>
      </c>
      <c r="AP343" s="115" t="s">
        <v>33285</v>
      </c>
      <c r="AQ343" s="115" t="s">
        <v>23</v>
      </c>
      <c r="AR343" s="115" t="s">
        <v>35962</v>
      </c>
      <c r="AS343" s="115" t="s">
        <v>23</v>
      </c>
      <c r="AT343" s="115" t="s">
        <v>1020</v>
      </c>
      <c r="AU343" s="115" t="s">
        <v>33382</v>
      </c>
      <c r="AV343" s="115" t="s">
        <v>23</v>
      </c>
      <c r="AW343" s="115" t="s">
        <v>23</v>
      </c>
      <c r="AX343" s="115" t="s">
        <v>33383</v>
      </c>
      <c r="AY343" s="115" t="s">
        <v>33384</v>
      </c>
      <c r="AZ343" s="115" t="s">
        <v>35938</v>
      </c>
      <c r="BA343" s="115" t="s">
        <v>23</v>
      </c>
      <c r="BB343" s="115" t="s">
        <v>23</v>
      </c>
      <c r="BC343" s="4">
        <f>SUMIFS('Doanh số khách hàng'!$F:$F,'Doanh số khách hàng'!$A:$A,DSKH!$D343)</f>
        <v>242666.66666666666</v>
      </c>
      <c r="BD343" t="str">
        <f>VLOOKUP($BC343,Master!$A:$D,4,1)</f>
        <v>F2</v>
      </c>
      <c r="BE343" t="str">
        <f t="shared" si="10"/>
        <v>OTC</v>
      </c>
      <c r="BF343" t="str">
        <f t="shared" si="11"/>
        <v>Tỉnh Cà Mau-Xã Gành Hào</v>
      </c>
    </row>
    <row r="344" spans="1:58" x14ac:dyDescent="0.3">
      <c r="A344" s="114" t="s">
        <v>36824</v>
      </c>
      <c r="B344" s="115" t="s">
        <v>33266</v>
      </c>
      <c r="C344" s="115" t="s">
        <v>33267</v>
      </c>
      <c r="D344" s="115" t="s">
        <v>30678</v>
      </c>
      <c r="E344" s="115" t="s">
        <v>36825</v>
      </c>
      <c r="F344" s="115" t="s">
        <v>22</v>
      </c>
      <c r="G344" s="115" t="s">
        <v>36826</v>
      </c>
      <c r="H344" s="115" t="s">
        <v>36826</v>
      </c>
      <c r="I344" s="115" t="s">
        <v>36827</v>
      </c>
      <c r="J344" s="115" t="s">
        <v>23</v>
      </c>
      <c r="K344" s="115" t="s">
        <v>35931</v>
      </c>
      <c r="L344" s="115" t="s">
        <v>23</v>
      </c>
      <c r="M344" s="115" t="s">
        <v>36828</v>
      </c>
      <c r="N344" s="115" t="s">
        <v>36829</v>
      </c>
      <c r="O344" s="115" t="s">
        <v>23</v>
      </c>
      <c r="P344" s="115" t="s">
        <v>36830</v>
      </c>
      <c r="Q344" s="115" t="s">
        <v>23</v>
      </c>
      <c r="R344" s="115" t="s">
        <v>23</v>
      </c>
      <c r="S344" s="115" t="s">
        <v>23</v>
      </c>
      <c r="T344" s="115" t="s">
        <v>23</v>
      </c>
      <c r="U344" s="115" t="s">
        <v>23</v>
      </c>
      <c r="V344" s="115" t="s">
        <v>23</v>
      </c>
      <c r="W344" s="115" t="s">
        <v>79</v>
      </c>
      <c r="X344" s="115" t="s">
        <v>23</v>
      </c>
      <c r="Y344" s="115" t="s">
        <v>23</v>
      </c>
      <c r="Z344" s="115" t="s">
        <v>23</v>
      </c>
      <c r="AA344" s="115" t="s">
        <v>23</v>
      </c>
      <c r="AB344" s="115" t="s">
        <v>36831</v>
      </c>
      <c r="AC344" s="115" t="s">
        <v>34501</v>
      </c>
      <c r="AD344" s="115" t="s">
        <v>36823</v>
      </c>
      <c r="AE344" s="115" t="s">
        <v>33419</v>
      </c>
      <c r="AF344" s="115" t="s">
        <v>33420</v>
      </c>
      <c r="AG344" s="115" t="s">
        <v>33281</v>
      </c>
      <c r="AH344" s="115" t="s">
        <v>33282</v>
      </c>
      <c r="AI344" s="115" t="s">
        <v>33283</v>
      </c>
      <c r="AJ344" s="115" t="s">
        <v>33282</v>
      </c>
      <c r="AK344" s="116">
        <v>9.0266070814999999</v>
      </c>
      <c r="AL344" s="116">
        <v>105.4197081551</v>
      </c>
      <c r="AM344" s="115" t="s">
        <v>34149</v>
      </c>
      <c r="AN344" s="115" t="s">
        <v>23</v>
      </c>
      <c r="AO344" s="115" t="s">
        <v>23</v>
      </c>
      <c r="AP344" s="115" t="s">
        <v>33285</v>
      </c>
      <c r="AQ344" s="115" t="s">
        <v>23</v>
      </c>
      <c r="AR344" s="115" t="s">
        <v>35962</v>
      </c>
      <c r="AS344" s="115" t="s">
        <v>23</v>
      </c>
      <c r="AT344" s="115" t="s">
        <v>23</v>
      </c>
      <c r="AU344" s="115" t="s">
        <v>33382</v>
      </c>
      <c r="AV344" s="115" t="s">
        <v>23</v>
      </c>
      <c r="AW344" s="115" t="s">
        <v>23</v>
      </c>
      <c r="AX344" s="115" t="s">
        <v>33383</v>
      </c>
      <c r="AY344" s="115" t="s">
        <v>33384</v>
      </c>
      <c r="AZ344" s="115" t="s">
        <v>35938</v>
      </c>
      <c r="BA344" s="115" t="s">
        <v>23</v>
      </c>
      <c r="BB344" s="115" t="s">
        <v>23</v>
      </c>
      <c r="BC344" s="4">
        <f>SUMIFS('Doanh số khách hàng'!$F:$F,'Doanh số khách hàng'!$A:$A,DSKH!$D344)</f>
        <v>740000</v>
      </c>
      <c r="BD344" t="str">
        <f>VLOOKUP($BC344,Master!$A:$D,4,1)</f>
        <v>F4</v>
      </c>
      <c r="BE344" t="str">
        <f t="shared" si="10"/>
        <v>OTC</v>
      </c>
      <c r="BF344" t="str">
        <f t="shared" si="11"/>
        <v>Tỉnh Cà Mau-Xã Gành Hào</v>
      </c>
    </row>
    <row r="345" spans="1:58" x14ac:dyDescent="0.3">
      <c r="A345" s="114" t="s">
        <v>36832</v>
      </c>
      <c r="B345" s="115" t="s">
        <v>33266</v>
      </c>
      <c r="C345" s="115" t="s">
        <v>33267</v>
      </c>
      <c r="D345" s="115" t="s">
        <v>17528</v>
      </c>
      <c r="E345" s="115" t="s">
        <v>36833</v>
      </c>
      <c r="F345" s="115" t="s">
        <v>22</v>
      </c>
      <c r="G345" s="115" t="s">
        <v>36834</v>
      </c>
      <c r="H345" s="115" t="s">
        <v>36834</v>
      </c>
      <c r="I345" s="115" t="s">
        <v>36835</v>
      </c>
      <c r="J345" s="115" t="s">
        <v>23</v>
      </c>
      <c r="K345" s="115" t="s">
        <v>35931</v>
      </c>
      <c r="L345" s="115" t="s">
        <v>23</v>
      </c>
      <c r="M345" s="115" t="s">
        <v>36836</v>
      </c>
      <c r="N345" s="115" t="s">
        <v>36837</v>
      </c>
      <c r="O345" s="115" t="s">
        <v>23</v>
      </c>
      <c r="P345" s="115" t="s">
        <v>36835</v>
      </c>
      <c r="Q345" s="115" t="s">
        <v>23</v>
      </c>
      <c r="R345" s="115" t="s">
        <v>23</v>
      </c>
      <c r="S345" s="115" t="s">
        <v>23</v>
      </c>
      <c r="T345" s="115" t="s">
        <v>23</v>
      </c>
      <c r="U345" s="115" t="s">
        <v>23</v>
      </c>
      <c r="V345" s="115" t="s">
        <v>23</v>
      </c>
      <c r="W345" s="115" t="s">
        <v>79</v>
      </c>
      <c r="X345" s="115" t="s">
        <v>23</v>
      </c>
      <c r="Y345" s="115" t="s">
        <v>23</v>
      </c>
      <c r="Z345" s="115" t="s">
        <v>23</v>
      </c>
      <c r="AA345" s="115" t="s">
        <v>23</v>
      </c>
      <c r="AB345" s="115" t="s">
        <v>36838</v>
      </c>
      <c r="AC345" s="115" t="s">
        <v>36839</v>
      </c>
      <c r="AD345" s="115" t="s">
        <v>34027</v>
      </c>
      <c r="AE345" s="115" t="s">
        <v>33987</v>
      </c>
      <c r="AF345" s="115" t="s">
        <v>33988</v>
      </c>
      <c r="AG345" s="115" t="s">
        <v>33281</v>
      </c>
      <c r="AH345" s="115" t="s">
        <v>33282</v>
      </c>
      <c r="AI345" s="115" t="s">
        <v>33283</v>
      </c>
      <c r="AJ345" s="115" t="s">
        <v>33282</v>
      </c>
      <c r="AK345" s="116">
        <v>9.2854300149999993</v>
      </c>
      <c r="AL345" s="116">
        <v>105.7305688</v>
      </c>
      <c r="AM345" s="115" t="s">
        <v>36840</v>
      </c>
      <c r="AN345" s="115" t="s">
        <v>23</v>
      </c>
      <c r="AO345" s="115" t="s">
        <v>33367</v>
      </c>
      <c r="AP345" s="115" t="s">
        <v>33285</v>
      </c>
      <c r="AQ345" s="115" t="s">
        <v>23</v>
      </c>
      <c r="AR345" s="115" t="s">
        <v>23</v>
      </c>
      <c r="AS345" s="115" t="s">
        <v>23</v>
      </c>
      <c r="AT345" s="115" t="s">
        <v>23</v>
      </c>
      <c r="AU345" s="115" t="s">
        <v>23</v>
      </c>
      <c r="AV345" s="115" t="s">
        <v>23</v>
      </c>
      <c r="AW345" s="115" t="s">
        <v>23</v>
      </c>
      <c r="AX345" s="115" t="s">
        <v>33286</v>
      </c>
      <c r="AY345" s="115" t="s">
        <v>33287</v>
      </c>
      <c r="AZ345" s="115" t="s">
        <v>35938</v>
      </c>
      <c r="BA345" s="115" t="s">
        <v>33302</v>
      </c>
      <c r="BB345" s="115" t="s">
        <v>33303</v>
      </c>
      <c r="BC345" s="4">
        <f>SUMIFS('Doanh số khách hàng'!$F:$F,'Doanh số khách hàng'!$A:$A,DSKH!$D345)</f>
        <v>5739180</v>
      </c>
      <c r="BD345" t="str">
        <f>VLOOKUP($BC345,Master!$A:$D,4,1)</f>
        <v>F4</v>
      </c>
      <c r="BE345" t="str">
        <f t="shared" si="10"/>
        <v>OTC</v>
      </c>
      <c r="BF345" t="str">
        <f t="shared" si="11"/>
        <v>Tỉnh Cà Mau-Phường Vĩnh Trạch</v>
      </c>
    </row>
    <row r="346" spans="1:58" x14ac:dyDescent="0.3">
      <c r="A346" s="114" t="s">
        <v>36841</v>
      </c>
      <c r="B346" s="115" t="s">
        <v>33266</v>
      </c>
      <c r="C346" s="115" t="s">
        <v>33267</v>
      </c>
      <c r="D346" s="115" t="s">
        <v>23918</v>
      </c>
      <c r="E346" s="115" t="s">
        <v>36842</v>
      </c>
      <c r="F346" s="115" t="s">
        <v>22</v>
      </c>
      <c r="G346" s="115" t="s">
        <v>36843</v>
      </c>
      <c r="H346" s="115" t="s">
        <v>36843</v>
      </c>
      <c r="I346" s="115" t="s">
        <v>36844</v>
      </c>
      <c r="J346" s="115" t="s">
        <v>23</v>
      </c>
      <c r="K346" s="115" t="s">
        <v>35931</v>
      </c>
      <c r="L346" s="115" t="s">
        <v>23</v>
      </c>
      <c r="M346" s="115" t="s">
        <v>36845</v>
      </c>
      <c r="N346" s="115" t="s">
        <v>36846</v>
      </c>
      <c r="O346" s="115" t="s">
        <v>23</v>
      </c>
      <c r="P346" s="115" t="s">
        <v>36844</v>
      </c>
      <c r="Q346" s="115" t="s">
        <v>23</v>
      </c>
      <c r="R346" s="115" t="s">
        <v>23</v>
      </c>
      <c r="S346" s="115" t="s">
        <v>23</v>
      </c>
      <c r="T346" s="115" t="s">
        <v>23</v>
      </c>
      <c r="U346" s="115" t="s">
        <v>23</v>
      </c>
      <c r="V346" s="115" t="s">
        <v>23</v>
      </c>
      <c r="W346" s="115" t="s">
        <v>79</v>
      </c>
      <c r="X346" s="115" t="s">
        <v>23</v>
      </c>
      <c r="Y346" s="115" t="s">
        <v>23</v>
      </c>
      <c r="Z346" s="115" t="s">
        <v>23</v>
      </c>
      <c r="AA346" s="115" t="s">
        <v>23</v>
      </c>
      <c r="AB346" s="115" t="s">
        <v>36847</v>
      </c>
      <c r="AC346" s="115" t="s">
        <v>36848</v>
      </c>
      <c r="AD346" s="115" t="s">
        <v>34027</v>
      </c>
      <c r="AE346" s="115" t="s">
        <v>33987</v>
      </c>
      <c r="AF346" s="115" t="s">
        <v>33988</v>
      </c>
      <c r="AG346" s="115" t="s">
        <v>33281</v>
      </c>
      <c r="AH346" s="115" t="s">
        <v>33282</v>
      </c>
      <c r="AI346" s="115" t="s">
        <v>33283</v>
      </c>
      <c r="AJ346" s="115" t="s">
        <v>33282</v>
      </c>
      <c r="AK346" s="116">
        <v>9.2866552723000009</v>
      </c>
      <c r="AL346" s="116">
        <v>105.7320688292</v>
      </c>
      <c r="AM346" s="115" t="s">
        <v>36849</v>
      </c>
      <c r="AN346" s="115" t="s">
        <v>23</v>
      </c>
      <c r="AO346" s="115" t="s">
        <v>33367</v>
      </c>
      <c r="AP346" s="115" t="s">
        <v>33285</v>
      </c>
      <c r="AQ346" s="115" t="s">
        <v>23</v>
      </c>
      <c r="AR346" s="115" t="s">
        <v>23</v>
      </c>
      <c r="AS346" s="115" t="s">
        <v>23</v>
      </c>
      <c r="AT346" s="115" t="s">
        <v>1020</v>
      </c>
      <c r="AU346" s="115" t="s">
        <v>23</v>
      </c>
      <c r="AV346" s="115" t="s">
        <v>23</v>
      </c>
      <c r="AW346" s="115" t="s">
        <v>23</v>
      </c>
      <c r="AX346" s="115" t="s">
        <v>33286</v>
      </c>
      <c r="AY346" s="115" t="s">
        <v>33287</v>
      </c>
      <c r="AZ346" s="115" t="s">
        <v>35938</v>
      </c>
      <c r="BA346" s="115" t="s">
        <v>33302</v>
      </c>
      <c r="BB346" s="115" t="s">
        <v>33303</v>
      </c>
      <c r="BC346" s="4">
        <f>SUMIFS('Doanh số khách hàng'!$F:$F,'Doanh số khách hàng'!$A:$A,DSKH!$D346)</f>
        <v>1125800</v>
      </c>
      <c r="BD346" t="str">
        <f>VLOOKUP($BC346,Master!$A:$D,4,1)</f>
        <v>F4</v>
      </c>
      <c r="BE346" t="str">
        <f t="shared" si="10"/>
        <v>OTC</v>
      </c>
      <c r="BF346" t="str">
        <f t="shared" si="11"/>
        <v>Tỉnh Cà Mau-Phường Vĩnh Trạch</v>
      </c>
    </row>
    <row r="347" spans="1:58" x14ac:dyDescent="0.3">
      <c r="A347" s="114" t="s">
        <v>36850</v>
      </c>
      <c r="B347" s="115" t="s">
        <v>33266</v>
      </c>
      <c r="C347" s="115" t="s">
        <v>33267</v>
      </c>
      <c r="D347" s="115" t="s">
        <v>15689</v>
      </c>
      <c r="E347" s="115" t="s">
        <v>36851</v>
      </c>
      <c r="F347" s="115" t="s">
        <v>22</v>
      </c>
      <c r="G347" s="115" t="s">
        <v>36852</v>
      </c>
      <c r="H347" s="115" t="s">
        <v>36852</v>
      </c>
      <c r="I347" s="115" t="s">
        <v>36853</v>
      </c>
      <c r="J347" s="115" t="s">
        <v>23</v>
      </c>
      <c r="K347" s="115" t="s">
        <v>35931</v>
      </c>
      <c r="L347" s="115" t="s">
        <v>23</v>
      </c>
      <c r="M347" s="115" t="s">
        <v>36854</v>
      </c>
      <c r="N347" s="115" t="s">
        <v>36855</v>
      </c>
      <c r="O347" s="115" t="s">
        <v>23</v>
      </c>
      <c r="P347" s="115" t="s">
        <v>36853</v>
      </c>
      <c r="Q347" s="115" t="s">
        <v>23</v>
      </c>
      <c r="R347" s="115" t="s">
        <v>23</v>
      </c>
      <c r="S347" s="115" t="s">
        <v>23</v>
      </c>
      <c r="T347" s="115" t="s">
        <v>23</v>
      </c>
      <c r="U347" s="115" t="s">
        <v>23</v>
      </c>
      <c r="V347" s="115" t="s">
        <v>23</v>
      </c>
      <c r="W347" s="115" t="s">
        <v>79</v>
      </c>
      <c r="X347" s="115" t="s">
        <v>23</v>
      </c>
      <c r="Y347" s="115" t="s">
        <v>23</v>
      </c>
      <c r="Z347" s="115" t="s">
        <v>23</v>
      </c>
      <c r="AA347" s="115" t="s">
        <v>23</v>
      </c>
      <c r="AB347" s="115" t="s">
        <v>36856</v>
      </c>
      <c r="AC347" s="115" t="s">
        <v>35333</v>
      </c>
      <c r="AD347" s="115" t="s">
        <v>33526</v>
      </c>
      <c r="AE347" s="115" t="s">
        <v>33987</v>
      </c>
      <c r="AF347" s="115" t="s">
        <v>33988</v>
      </c>
      <c r="AG347" s="115" t="s">
        <v>33281</v>
      </c>
      <c r="AH347" s="115" t="s">
        <v>33282</v>
      </c>
      <c r="AI347" s="115" t="s">
        <v>33283</v>
      </c>
      <c r="AJ347" s="115" t="s">
        <v>33282</v>
      </c>
      <c r="AK347" s="116">
        <v>9.2844956002999997</v>
      </c>
      <c r="AL347" s="116">
        <v>105.7292699441</v>
      </c>
      <c r="AM347" s="115" t="s">
        <v>36857</v>
      </c>
      <c r="AN347" s="115" t="s">
        <v>23</v>
      </c>
      <c r="AO347" s="115" t="s">
        <v>33367</v>
      </c>
      <c r="AP347" s="115" t="s">
        <v>33285</v>
      </c>
      <c r="AQ347" s="115" t="s">
        <v>23</v>
      </c>
      <c r="AR347" s="115" t="s">
        <v>23</v>
      </c>
      <c r="AS347" s="115" t="s">
        <v>23</v>
      </c>
      <c r="AT347" s="115" t="s">
        <v>1020</v>
      </c>
      <c r="AU347" s="115" t="s">
        <v>23</v>
      </c>
      <c r="AV347" s="115" t="s">
        <v>23</v>
      </c>
      <c r="AW347" s="115" t="s">
        <v>23</v>
      </c>
      <c r="AX347" s="115" t="s">
        <v>33286</v>
      </c>
      <c r="AY347" s="115" t="s">
        <v>33287</v>
      </c>
      <c r="AZ347" s="115" t="s">
        <v>35938</v>
      </c>
      <c r="BA347" s="115" t="s">
        <v>1021</v>
      </c>
      <c r="BB347" s="115" t="s">
        <v>1021</v>
      </c>
      <c r="BC347" s="4">
        <f>SUMIFS('Doanh số khách hàng'!$F:$F,'Doanh số khách hàng'!$A:$A,DSKH!$D347)</f>
        <v>194966.66666666666</v>
      </c>
      <c r="BD347" t="str">
        <f>VLOOKUP($BC347,Master!$A:$D,4,1)</f>
        <v>F2</v>
      </c>
      <c r="BE347" t="str">
        <f t="shared" si="10"/>
        <v>OTC</v>
      </c>
      <c r="BF347" t="str">
        <f t="shared" si="11"/>
        <v>Tỉnh Cà Mau-Phường Vĩnh Trạch</v>
      </c>
    </row>
    <row r="348" spans="1:58" x14ac:dyDescent="0.3">
      <c r="A348" s="114" t="s">
        <v>36858</v>
      </c>
      <c r="B348" s="115" t="s">
        <v>33266</v>
      </c>
      <c r="C348" s="115" t="s">
        <v>33267</v>
      </c>
      <c r="D348" s="115" t="s">
        <v>7324</v>
      </c>
      <c r="E348" s="115" t="s">
        <v>36859</v>
      </c>
      <c r="F348" s="115" t="s">
        <v>22</v>
      </c>
      <c r="G348" s="115" t="s">
        <v>36860</v>
      </c>
      <c r="H348" s="115" t="s">
        <v>36861</v>
      </c>
      <c r="I348" s="115" t="s">
        <v>36862</v>
      </c>
      <c r="J348" s="115" t="s">
        <v>23</v>
      </c>
      <c r="K348" s="115" t="s">
        <v>35931</v>
      </c>
      <c r="L348" s="115" t="s">
        <v>23</v>
      </c>
      <c r="M348" s="115" t="s">
        <v>36863</v>
      </c>
      <c r="N348" s="115" t="s">
        <v>36864</v>
      </c>
      <c r="O348" s="115" t="s">
        <v>23</v>
      </c>
      <c r="P348" s="115" t="s">
        <v>36865</v>
      </c>
      <c r="Q348" s="115" t="s">
        <v>23</v>
      </c>
      <c r="R348" s="115" t="s">
        <v>23</v>
      </c>
      <c r="S348" s="115" t="s">
        <v>23</v>
      </c>
      <c r="T348" s="115" t="s">
        <v>23</v>
      </c>
      <c r="U348" s="115" t="s">
        <v>23</v>
      </c>
      <c r="V348" s="115" t="s">
        <v>23</v>
      </c>
      <c r="W348" s="115" t="s">
        <v>79</v>
      </c>
      <c r="X348" s="115" t="s">
        <v>23</v>
      </c>
      <c r="Y348" s="115" t="s">
        <v>23</v>
      </c>
      <c r="Z348" s="115" t="s">
        <v>23</v>
      </c>
      <c r="AA348" s="115" t="s">
        <v>23</v>
      </c>
      <c r="AB348" s="115" t="s">
        <v>36866</v>
      </c>
      <c r="AC348" s="115" t="s">
        <v>36867</v>
      </c>
      <c r="AD348" s="115" t="s">
        <v>36868</v>
      </c>
      <c r="AE348" s="115" t="s">
        <v>33338</v>
      </c>
      <c r="AF348" s="115" t="s">
        <v>33339</v>
      </c>
      <c r="AG348" s="115" t="s">
        <v>33281</v>
      </c>
      <c r="AH348" s="115" t="s">
        <v>33282</v>
      </c>
      <c r="AI348" s="115" t="s">
        <v>33283</v>
      </c>
      <c r="AJ348" s="115" t="s">
        <v>33282</v>
      </c>
      <c r="AK348" s="116">
        <v>9.2821039789000004</v>
      </c>
      <c r="AL348" s="116">
        <v>105.7264493309</v>
      </c>
      <c r="AM348" s="115" t="s">
        <v>35733</v>
      </c>
      <c r="AN348" s="115" t="s">
        <v>23</v>
      </c>
      <c r="AO348" s="115" t="s">
        <v>23</v>
      </c>
      <c r="AP348" s="115" t="s">
        <v>33285</v>
      </c>
      <c r="AQ348" s="115" t="s">
        <v>23</v>
      </c>
      <c r="AR348" s="115" t="s">
        <v>23</v>
      </c>
      <c r="AS348" s="115" t="s">
        <v>23</v>
      </c>
      <c r="AT348" s="115" t="s">
        <v>23</v>
      </c>
      <c r="AU348" s="115" t="s">
        <v>23</v>
      </c>
      <c r="AV348" s="115" t="s">
        <v>23</v>
      </c>
      <c r="AW348" s="115" t="s">
        <v>23</v>
      </c>
      <c r="AX348" s="115" t="s">
        <v>33286</v>
      </c>
      <c r="AY348" s="115" t="s">
        <v>33287</v>
      </c>
      <c r="AZ348" s="115" t="s">
        <v>35938</v>
      </c>
      <c r="BA348" s="115" t="s">
        <v>1021</v>
      </c>
      <c r="BB348" s="115" t="s">
        <v>1021</v>
      </c>
      <c r="BC348" s="4">
        <f>SUMIFS('Doanh số khách hàng'!$F:$F,'Doanh số khách hàng'!$A:$A,DSKH!$D348)</f>
        <v>5309200</v>
      </c>
      <c r="BD348" t="str">
        <f>VLOOKUP($BC348,Master!$A:$D,4,1)</f>
        <v>F4</v>
      </c>
      <c r="BE348" t="str">
        <f t="shared" si="10"/>
        <v>OTC</v>
      </c>
      <c r="BF348" t="str">
        <f t="shared" si="11"/>
        <v>Tỉnh Cà Mau-Phường Bạc Liêu</v>
      </c>
    </row>
    <row r="349" spans="1:58" x14ac:dyDescent="0.3">
      <c r="A349" s="114" t="s">
        <v>36869</v>
      </c>
      <c r="B349" s="115" t="s">
        <v>33266</v>
      </c>
      <c r="C349" s="115" t="s">
        <v>33267</v>
      </c>
      <c r="D349" s="115" t="s">
        <v>36870</v>
      </c>
      <c r="E349" s="115" t="s">
        <v>36871</v>
      </c>
      <c r="F349" s="115" t="s">
        <v>22</v>
      </c>
      <c r="G349" s="115" t="s">
        <v>36872</v>
      </c>
      <c r="H349" s="115" t="s">
        <v>36873</v>
      </c>
      <c r="I349" s="115" t="s">
        <v>36874</v>
      </c>
      <c r="J349" s="115" t="s">
        <v>23</v>
      </c>
      <c r="K349" s="115" t="s">
        <v>35931</v>
      </c>
      <c r="L349" s="115" t="s">
        <v>23</v>
      </c>
      <c r="M349" s="115" t="s">
        <v>36875</v>
      </c>
      <c r="N349" s="115" t="s">
        <v>36876</v>
      </c>
      <c r="O349" s="115" t="s">
        <v>23</v>
      </c>
      <c r="P349" s="115" t="s">
        <v>23</v>
      </c>
      <c r="Q349" s="115" t="s">
        <v>23</v>
      </c>
      <c r="R349" s="115" t="s">
        <v>23</v>
      </c>
      <c r="S349" s="115" t="s">
        <v>23</v>
      </c>
      <c r="T349" s="115" t="s">
        <v>23</v>
      </c>
      <c r="U349" s="115" t="s">
        <v>23</v>
      </c>
      <c r="V349" s="115" t="s">
        <v>23</v>
      </c>
      <c r="W349" s="115" t="s">
        <v>79</v>
      </c>
      <c r="X349" s="115" t="s">
        <v>23</v>
      </c>
      <c r="Y349" s="115" t="s">
        <v>23</v>
      </c>
      <c r="Z349" s="115" t="s">
        <v>23</v>
      </c>
      <c r="AA349" s="115" t="s">
        <v>23</v>
      </c>
      <c r="AB349" s="115" t="s">
        <v>36877</v>
      </c>
      <c r="AC349" s="115" t="s">
        <v>33255</v>
      </c>
      <c r="AD349" s="115" t="s">
        <v>36878</v>
      </c>
      <c r="AE349" s="115" t="s">
        <v>33338</v>
      </c>
      <c r="AF349" s="115" t="s">
        <v>33339</v>
      </c>
      <c r="AG349" s="115" t="s">
        <v>33281</v>
      </c>
      <c r="AH349" s="115" t="s">
        <v>33282</v>
      </c>
      <c r="AI349" s="115" t="s">
        <v>33283</v>
      </c>
      <c r="AJ349" s="115" t="s">
        <v>33282</v>
      </c>
      <c r="AK349" s="116">
        <v>9.2855938018999993</v>
      </c>
      <c r="AL349" s="116">
        <v>105.7250682637</v>
      </c>
      <c r="AM349" s="115" t="s">
        <v>36879</v>
      </c>
      <c r="AN349" s="115" t="s">
        <v>23</v>
      </c>
      <c r="AO349" s="115" t="s">
        <v>23</v>
      </c>
      <c r="AP349" s="115" t="s">
        <v>33285</v>
      </c>
      <c r="AQ349" s="115" t="s">
        <v>23</v>
      </c>
      <c r="AR349" s="115" t="s">
        <v>23</v>
      </c>
      <c r="AS349" s="115" t="s">
        <v>23</v>
      </c>
      <c r="AT349" s="115" t="s">
        <v>1020</v>
      </c>
      <c r="AU349" s="115" t="s">
        <v>23</v>
      </c>
      <c r="AV349" s="115" t="s">
        <v>33452</v>
      </c>
      <c r="AW349" s="115" t="s">
        <v>23</v>
      </c>
      <c r="AX349" s="115" t="s">
        <v>33286</v>
      </c>
      <c r="AY349" s="115" t="s">
        <v>33287</v>
      </c>
      <c r="AZ349" s="115" t="s">
        <v>35938</v>
      </c>
      <c r="BA349" s="115" t="s">
        <v>23</v>
      </c>
      <c r="BB349" s="115" t="s">
        <v>23</v>
      </c>
      <c r="BC349" s="4">
        <f>SUMIFS('Doanh số khách hàng'!$F:$F,'Doanh số khách hàng'!$A:$A,DSKH!$D349)</f>
        <v>0</v>
      </c>
      <c r="BD349" t="str">
        <f>VLOOKUP($BC349,Master!$A:$D,4,1)</f>
        <v>F2</v>
      </c>
      <c r="BE349" t="str">
        <f t="shared" si="10"/>
        <v>OTC</v>
      </c>
      <c r="BF349" t="str">
        <f t="shared" si="11"/>
        <v>Tỉnh Cà Mau-Phường Bạc Liêu</v>
      </c>
    </row>
    <row r="350" spans="1:58" x14ac:dyDescent="0.3">
      <c r="A350" s="114" t="s">
        <v>36880</v>
      </c>
      <c r="B350" s="115" t="s">
        <v>33266</v>
      </c>
      <c r="C350" s="115" t="s">
        <v>33267</v>
      </c>
      <c r="D350" s="115" t="s">
        <v>10535</v>
      </c>
      <c r="E350" s="115" t="s">
        <v>36881</v>
      </c>
      <c r="F350" s="115" t="s">
        <v>22</v>
      </c>
      <c r="G350" s="115" t="s">
        <v>36882</v>
      </c>
      <c r="H350" s="115" t="s">
        <v>36882</v>
      </c>
      <c r="I350" s="115" t="s">
        <v>36883</v>
      </c>
      <c r="J350" s="115" t="s">
        <v>23</v>
      </c>
      <c r="K350" s="115" t="s">
        <v>35931</v>
      </c>
      <c r="L350" s="115" t="s">
        <v>23</v>
      </c>
      <c r="M350" s="115" t="s">
        <v>36884</v>
      </c>
      <c r="N350" s="115" t="s">
        <v>36885</v>
      </c>
      <c r="O350" s="115" t="s">
        <v>23</v>
      </c>
      <c r="P350" s="115" t="s">
        <v>36886</v>
      </c>
      <c r="Q350" s="115" t="s">
        <v>23</v>
      </c>
      <c r="R350" s="115" t="s">
        <v>23</v>
      </c>
      <c r="S350" s="115" t="s">
        <v>23</v>
      </c>
      <c r="T350" s="115" t="s">
        <v>23</v>
      </c>
      <c r="U350" s="115" t="s">
        <v>23</v>
      </c>
      <c r="V350" s="115" t="s">
        <v>23</v>
      </c>
      <c r="W350" s="115" t="s">
        <v>79</v>
      </c>
      <c r="X350" s="115" t="s">
        <v>23</v>
      </c>
      <c r="Y350" s="115" t="s">
        <v>23</v>
      </c>
      <c r="Z350" s="115" t="s">
        <v>23</v>
      </c>
      <c r="AA350" s="115" t="s">
        <v>36887</v>
      </c>
      <c r="AB350" s="115" t="s">
        <v>36888</v>
      </c>
      <c r="AC350" s="115" t="s">
        <v>34734</v>
      </c>
      <c r="AD350" s="115" t="s">
        <v>33682</v>
      </c>
      <c r="AE350" s="115" t="s">
        <v>33338</v>
      </c>
      <c r="AF350" s="115" t="s">
        <v>33339</v>
      </c>
      <c r="AG350" s="115" t="s">
        <v>33281</v>
      </c>
      <c r="AH350" s="115" t="s">
        <v>33282</v>
      </c>
      <c r="AI350" s="115" t="s">
        <v>33283</v>
      </c>
      <c r="AJ350" s="115" t="s">
        <v>33282</v>
      </c>
      <c r="AK350" s="116">
        <v>9.2921204040000003</v>
      </c>
      <c r="AL350" s="116">
        <v>105.7128297</v>
      </c>
      <c r="AM350" s="115" t="s">
        <v>33683</v>
      </c>
      <c r="AN350" s="115" t="s">
        <v>23</v>
      </c>
      <c r="AO350" s="115" t="s">
        <v>23</v>
      </c>
      <c r="AP350" s="115" t="s">
        <v>33285</v>
      </c>
      <c r="AQ350" s="115" t="s">
        <v>23</v>
      </c>
      <c r="AR350" s="115" t="s">
        <v>23</v>
      </c>
      <c r="AS350" s="115" t="s">
        <v>23</v>
      </c>
      <c r="AT350" s="115" t="s">
        <v>23</v>
      </c>
      <c r="AU350" s="115" t="s">
        <v>23</v>
      </c>
      <c r="AV350" s="115" t="s">
        <v>23</v>
      </c>
      <c r="AW350" s="115" t="s">
        <v>23</v>
      </c>
      <c r="AX350" s="115" t="s">
        <v>33383</v>
      </c>
      <c r="AY350" s="115" t="s">
        <v>33384</v>
      </c>
      <c r="AZ350" s="115" t="s">
        <v>35938</v>
      </c>
      <c r="BA350" s="115" t="s">
        <v>33302</v>
      </c>
      <c r="BB350" s="115" t="s">
        <v>33303</v>
      </c>
      <c r="BC350" s="4">
        <f>SUMIFS('Doanh số khách hàng'!$F:$F,'Doanh số khách hàng'!$A:$A,DSKH!$D350)</f>
        <v>596053.33333333337</v>
      </c>
      <c r="BD350" t="str">
        <f>VLOOKUP($BC350,Master!$A:$D,4,1)</f>
        <v>F4</v>
      </c>
      <c r="BE350" t="str">
        <f t="shared" si="10"/>
        <v>OTC</v>
      </c>
      <c r="BF350" t="str">
        <f t="shared" si="11"/>
        <v>Tỉnh Cà Mau-Phường Bạc Liêu</v>
      </c>
    </row>
    <row r="351" spans="1:58" x14ac:dyDescent="0.3">
      <c r="A351" s="114" t="s">
        <v>35642</v>
      </c>
      <c r="B351" s="115" t="s">
        <v>33266</v>
      </c>
      <c r="C351" s="115" t="s">
        <v>33267</v>
      </c>
      <c r="D351" s="115" t="s">
        <v>33169</v>
      </c>
      <c r="E351" s="115" t="s">
        <v>36889</v>
      </c>
      <c r="F351" s="115" t="s">
        <v>22</v>
      </c>
      <c r="G351" s="115" t="s">
        <v>36890</v>
      </c>
      <c r="H351" s="115" t="s">
        <v>36890</v>
      </c>
      <c r="I351" s="115" t="s">
        <v>36891</v>
      </c>
      <c r="J351" s="115" t="s">
        <v>23</v>
      </c>
      <c r="K351" s="115" t="s">
        <v>35931</v>
      </c>
      <c r="L351" s="115" t="s">
        <v>23</v>
      </c>
      <c r="M351" s="115" t="s">
        <v>36892</v>
      </c>
      <c r="N351" s="115" t="s">
        <v>36893</v>
      </c>
      <c r="O351" s="115" t="s">
        <v>23</v>
      </c>
      <c r="P351" s="115" t="s">
        <v>23</v>
      </c>
      <c r="Q351" s="115" t="s">
        <v>23</v>
      </c>
      <c r="R351" s="115" t="s">
        <v>23</v>
      </c>
      <c r="S351" s="115" t="s">
        <v>23</v>
      </c>
      <c r="T351" s="115" t="s">
        <v>23</v>
      </c>
      <c r="U351" s="115" t="s">
        <v>23</v>
      </c>
      <c r="V351" s="115" t="s">
        <v>23</v>
      </c>
      <c r="W351" s="115" t="s">
        <v>79</v>
      </c>
      <c r="X351" s="115" t="s">
        <v>23</v>
      </c>
      <c r="Y351" s="115" t="s">
        <v>23</v>
      </c>
      <c r="Z351" s="115" t="s">
        <v>23</v>
      </c>
      <c r="AA351" s="115" t="s">
        <v>23</v>
      </c>
      <c r="AB351" s="115" t="s">
        <v>36894</v>
      </c>
      <c r="AC351" s="115" t="s">
        <v>36895</v>
      </c>
      <c r="AD351" s="115" t="s">
        <v>33731</v>
      </c>
      <c r="AE351" s="115" t="s">
        <v>33987</v>
      </c>
      <c r="AF351" s="115" t="s">
        <v>33988</v>
      </c>
      <c r="AG351" s="115" t="s">
        <v>33281</v>
      </c>
      <c r="AH351" s="115" t="s">
        <v>33282</v>
      </c>
      <c r="AI351" s="115" t="s">
        <v>33283</v>
      </c>
      <c r="AJ351" s="115" t="s">
        <v>33282</v>
      </c>
      <c r="AK351" s="116">
        <v>9.3023742620000007</v>
      </c>
      <c r="AL351" s="116">
        <v>105.77297729999999</v>
      </c>
      <c r="AM351" s="115" t="s">
        <v>34900</v>
      </c>
      <c r="AN351" s="115" t="s">
        <v>23</v>
      </c>
      <c r="AO351" s="115" t="s">
        <v>23</v>
      </c>
      <c r="AP351" s="115" t="s">
        <v>33285</v>
      </c>
      <c r="AQ351" s="115" t="s">
        <v>23</v>
      </c>
      <c r="AR351" s="115" t="s">
        <v>23</v>
      </c>
      <c r="AS351" s="115" t="s">
        <v>23</v>
      </c>
      <c r="AT351" s="115" t="s">
        <v>23</v>
      </c>
      <c r="AU351" s="115" t="s">
        <v>23</v>
      </c>
      <c r="AV351" s="115" t="s">
        <v>23</v>
      </c>
      <c r="AW351" s="115" t="s">
        <v>23</v>
      </c>
      <c r="AX351" s="115" t="s">
        <v>33286</v>
      </c>
      <c r="AY351" s="115" t="s">
        <v>33287</v>
      </c>
      <c r="AZ351" s="115" t="s">
        <v>35938</v>
      </c>
      <c r="BA351" s="115" t="s">
        <v>33302</v>
      </c>
      <c r="BB351" s="115" t="s">
        <v>33303</v>
      </c>
      <c r="BC351" s="4">
        <f>SUMIFS('Doanh số khách hàng'!$F:$F,'Doanh số khách hàng'!$A:$A,DSKH!$D351)</f>
        <v>667666.66666666663</v>
      </c>
      <c r="BD351" t="str">
        <f>VLOOKUP($BC351,Master!$A:$D,4,1)</f>
        <v>F4</v>
      </c>
      <c r="BE351" t="str">
        <f t="shared" si="10"/>
        <v>OTC</v>
      </c>
      <c r="BF351" t="str">
        <f t="shared" si="11"/>
        <v>Tỉnh Cà Mau-Phường Vĩnh Trạch</v>
      </c>
    </row>
    <row r="352" spans="1:58" x14ac:dyDescent="0.3">
      <c r="A352" s="114" t="s">
        <v>36896</v>
      </c>
      <c r="B352" s="115" t="s">
        <v>33266</v>
      </c>
      <c r="C352" s="115" t="s">
        <v>33267</v>
      </c>
      <c r="D352" s="115" t="s">
        <v>33170</v>
      </c>
      <c r="E352" s="115" t="s">
        <v>36897</v>
      </c>
      <c r="F352" s="115" t="s">
        <v>22</v>
      </c>
      <c r="G352" s="115" t="s">
        <v>36898</v>
      </c>
      <c r="H352" s="115" t="s">
        <v>36898</v>
      </c>
      <c r="I352" s="115" t="s">
        <v>36899</v>
      </c>
      <c r="J352" s="115" t="s">
        <v>23</v>
      </c>
      <c r="K352" s="115" t="s">
        <v>35931</v>
      </c>
      <c r="L352" s="115" t="s">
        <v>23</v>
      </c>
      <c r="M352" s="115" t="s">
        <v>36900</v>
      </c>
      <c r="N352" s="115" t="s">
        <v>36901</v>
      </c>
      <c r="O352" s="115" t="s">
        <v>23</v>
      </c>
      <c r="P352" s="115" t="s">
        <v>36899</v>
      </c>
      <c r="Q352" s="115" t="s">
        <v>23</v>
      </c>
      <c r="R352" s="115" t="s">
        <v>23</v>
      </c>
      <c r="S352" s="115" t="s">
        <v>23</v>
      </c>
      <c r="T352" s="115" t="s">
        <v>23</v>
      </c>
      <c r="U352" s="115" t="s">
        <v>23</v>
      </c>
      <c r="V352" s="115" t="s">
        <v>23</v>
      </c>
      <c r="W352" s="115" t="s">
        <v>79</v>
      </c>
      <c r="X352" s="115" t="s">
        <v>23</v>
      </c>
      <c r="Y352" s="115" t="s">
        <v>23</v>
      </c>
      <c r="Z352" s="115" t="s">
        <v>23</v>
      </c>
      <c r="AA352" s="115" t="s">
        <v>36902</v>
      </c>
      <c r="AB352" s="115" t="s">
        <v>36903</v>
      </c>
      <c r="AC352" s="115" t="s">
        <v>36904</v>
      </c>
      <c r="AD352" s="115" t="s">
        <v>36905</v>
      </c>
      <c r="AE352" s="115" t="s">
        <v>33872</v>
      </c>
      <c r="AF352" s="115" t="s">
        <v>33873</v>
      </c>
      <c r="AG352" s="115" t="s">
        <v>33281</v>
      </c>
      <c r="AH352" s="115" t="s">
        <v>33282</v>
      </c>
      <c r="AI352" s="115" t="s">
        <v>33283</v>
      </c>
      <c r="AJ352" s="115" t="s">
        <v>33282</v>
      </c>
      <c r="AK352" s="116">
        <v>9.4391623615999993</v>
      </c>
      <c r="AL352" s="116">
        <v>105.55478453640001</v>
      </c>
      <c r="AM352" s="115" t="s">
        <v>36906</v>
      </c>
      <c r="AN352" s="115" t="s">
        <v>23</v>
      </c>
      <c r="AO352" s="115" t="s">
        <v>33367</v>
      </c>
      <c r="AP352" s="115" t="s">
        <v>33285</v>
      </c>
      <c r="AQ352" s="115" t="s">
        <v>23</v>
      </c>
      <c r="AR352" s="115" t="s">
        <v>35962</v>
      </c>
      <c r="AS352" s="115" t="s">
        <v>23</v>
      </c>
      <c r="AT352" s="115" t="s">
        <v>1020</v>
      </c>
      <c r="AU352" s="115" t="s">
        <v>23</v>
      </c>
      <c r="AV352" s="115" t="s">
        <v>23</v>
      </c>
      <c r="AW352" s="115" t="s">
        <v>23</v>
      </c>
      <c r="AX352" s="115" t="s">
        <v>33286</v>
      </c>
      <c r="AY352" s="115" t="s">
        <v>33287</v>
      </c>
      <c r="AZ352" s="115" t="s">
        <v>35938</v>
      </c>
      <c r="BA352" s="115" t="s">
        <v>1021</v>
      </c>
      <c r="BB352" s="115" t="s">
        <v>1021</v>
      </c>
      <c r="BC352" s="4">
        <f>SUMIFS('Doanh số khách hàng'!$F:$F,'Doanh số khách hàng'!$A:$A,DSKH!$D352)</f>
        <v>66300</v>
      </c>
      <c r="BD352" t="str">
        <f>VLOOKUP($BC352,Master!$A:$D,4,1)</f>
        <v>F2</v>
      </c>
      <c r="BE352" t="str">
        <f t="shared" si="10"/>
        <v>OTC</v>
      </c>
      <c r="BF352" t="str">
        <f t="shared" si="11"/>
        <v>Tỉnh Cà Mau-Xã Vĩnh Thanh</v>
      </c>
    </row>
    <row r="353" spans="1:58" x14ac:dyDescent="0.3">
      <c r="A353" s="114" t="s">
        <v>36907</v>
      </c>
      <c r="B353" s="115" t="s">
        <v>33266</v>
      </c>
      <c r="C353" s="115" t="s">
        <v>33267</v>
      </c>
      <c r="D353" s="115" t="s">
        <v>36908</v>
      </c>
      <c r="E353" s="115" t="s">
        <v>36909</v>
      </c>
      <c r="F353" s="115" t="s">
        <v>22</v>
      </c>
      <c r="G353" s="115" t="s">
        <v>36910</v>
      </c>
      <c r="H353" s="115" t="s">
        <v>36911</v>
      </c>
      <c r="I353" s="115" t="s">
        <v>36912</v>
      </c>
      <c r="J353" s="115" t="s">
        <v>23</v>
      </c>
      <c r="K353" s="115" t="s">
        <v>35931</v>
      </c>
      <c r="L353" s="115" t="s">
        <v>23</v>
      </c>
      <c r="M353" s="115" t="s">
        <v>36913</v>
      </c>
      <c r="N353" s="115" t="s">
        <v>36377</v>
      </c>
      <c r="O353" s="115" t="s">
        <v>23</v>
      </c>
      <c r="P353" s="115" t="s">
        <v>36914</v>
      </c>
      <c r="Q353" s="115" t="s">
        <v>23</v>
      </c>
      <c r="R353" s="115" t="s">
        <v>23</v>
      </c>
      <c r="S353" s="115" t="s">
        <v>23</v>
      </c>
      <c r="T353" s="115" t="s">
        <v>23</v>
      </c>
      <c r="U353" s="115" t="s">
        <v>23</v>
      </c>
      <c r="V353" s="115" t="s">
        <v>23</v>
      </c>
      <c r="W353" s="115" t="s">
        <v>79</v>
      </c>
      <c r="X353" s="115" t="s">
        <v>23</v>
      </c>
      <c r="Y353" s="115" t="s">
        <v>23</v>
      </c>
      <c r="Z353" s="115" t="s">
        <v>23</v>
      </c>
      <c r="AA353" s="115" t="s">
        <v>36915</v>
      </c>
      <c r="AB353" s="115" t="s">
        <v>36916</v>
      </c>
      <c r="AC353" s="115" t="s">
        <v>36917</v>
      </c>
      <c r="AD353" s="115" t="s">
        <v>36918</v>
      </c>
      <c r="AE353" s="115" t="s">
        <v>33312</v>
      </c>
      <c r="AF353" s="115" t="s">
        <v>33313</v>
      </c>
      <c r="AG353" s="115" t="s">
        <v>33281</v>
      </c>
      <c r="AH353" s="115" t="s">
        <v>33282</v>
      </c>
      <c r="AI353" s="115" t="s">
        <v>33283</v>
      </c>
      <c r="AJ353" s="115" t="s">
        <v>33282</v>
      </c>
      <c r="AK353" s="116">
        <v>9.2954351100999997</v>
      </c>
      <c r="AL353" s="116">
        <v>105.67973155529999</v>
      </c>
      <c r="AM353" s="115" t="s">
        <v>33314</v>
      </c>
      <c r="AN353" s="115" t="s">
        <v>23</v>
      </c>
      <c r="AO353" s="115" t="s">
        <v>23</v>
      </c>
      <c r="AP353" s="115" t="s">
        <v>33285</v>
      </c>
      <c r="AQ353" s="115" t="s">
        <v>23</v>
      </c>
      <c r="AR353" s="115" t="s">
        <v>35962</v>
      </c>
      <c r="AS353" s="115" t="s">
        <v>23</v>
      </c>
      <c r="AT353" s="115" t="s">
        <v>1020</v>
      </c>
      <c r="AU353" s="115" t="s">
        <v>23</v>
      </c>
      <c r="AV353" s="115" t="s">
        <v>23</v>
      </c>
      <c r="AW353" s="115" t="s">
        <v>23</v>
      </c>
      <c r="AX353" s="115" t="s">
        <v>33286</v>
      </c>
      <c r="AY353" s="115" t="s">
        <v>33287</v>
      </c>
      <c r="AZ353" s="115" t="s">
        <v>35938</v>
      </c>
      <c r="BA353" s="115" t="s">
        <v>1021</v>
      </c>
      <c r="BB353" s="115" t="s">
        <v>1021</v>
      </c>
      <c r="BC353" s="4">
        <f>SUMIFS('Doanh số khách hàng'!$F:$F,'Doanh số khách hàng'!$A:$A,DSKH!$D353)</f>
        <v>0</v>
      </c>
      <c r="BD353" t="str">
        <f>VLOOKUP($BC353,Master!$A:$D,4,1)</f>
        <v>F2</v>
      </c>
      <c r="BE353" t="str">
        <f t="shared" si="10"/>
        <v>OTC</v>
      </c>
      <c r="BF353" t="str">
        <f t="shared" si="11"/>
        <v>Tỉnh Cà Mau-Xã Hòa Bình</v>
      </c>
    </row>
    <row r="354" spans="1:58" x14ac:dyDescent="0.3">
      <c r="A354" s="114" t="s">
        <v>36919</v>
      </c>
      <c r="B354" s="115" t="s">
        <v>33266</v>
      </c>
      <c r="C354" s="115" t="s">
        <v>33267</v>
      </c>
      <c r="D354" s="115" t="s">
        <v>36920</v>
      </c>
      <c r="E354" s="115" t="s">
        <v>36921</v>
      </c>
      <c r="F354" s="115" t="s">
        <v>22</v>
      </c>
      <c r="G354" s="115" t="s">
        <v>36922</v>
      </c>
      <c r="H354" s="115" t="s">
        <v>36922</v>
      </c>
      <c r="I354" s="115" t="s">
        <v>36923</v>
      </c>
      <c r="J354" s="115" t="s">
        <v>23</v>
      </c>
      <c r="K354" s="115" t="s">
        <v>35931</v>
      </c>
      <c r="L354" s="115" t="s">
        <v>23</v>
      </c>
      <c r="M354" s="115" t="s">
        <v>36924</v>
      </c>
      <c r="N354" s="115" t="s">
        <v>36819</v>
      </c>
      <c r="O354" s="115" t="s">
        <v>23</v>
      </c>
      <c r="P354" s="115" t="s">
        <v>23</v>
      </c>
      <c r="Q354" s="115" t="s">
        <v>23</v>
      </c>
      <c r="R354" s="115" t="s">
        <v>23</v>
      </c>
      <c r="S354" s="115" t="s">
        <v>23</v>
      </c>
      <c r="T354" s="115" t="s">
        <v>23</v>
      </c>
      <c r="U354" s="115" t="s">
        <v>23</v>
      </c>
      <c r="V354" s="115" t="s">
        <v>23</v>
      </c>
      <c r="W354" s="115" t="s">
        <v>79</v>
      </c>
      <c r="X354" s="115" t="s">
        <v>23</v>
      </c>
      <c r="Y354" s="115" t="s">
        <v>23</v>
      </c>
      <c r="Z354" s="115" t="s">
        <v>23</v>
      </c>
      <c r="AA354" s="115" t="s">
        <v>36925</v>
      </c>
      <c r="AB354" s="115" t="s">
        <v>36926</v>
      </c>
      <c r="AC354" s="115" t="s">
        <v>36927</v>
      </c>
      <c r="AD354" s="115" t="s">
        <v>36918</v>
      </c>
      <c r="AE354" s="115" t="s">
        <v>33312</v>
      </c>
      <c r="AF354" s="115" t="s">
        <v>33313</v>
      </c>
      <c r="AG354" s="115" t="s">
        <v>33281</v>
      </c>
      <c r="AH354" s="115" t="s">
        <v>33282</v>
      </c>
      <c r="AI354" s="115" t="s">
        <v>33283</v>
      </c>
      <c r="AJ354" s="115" t="s">
        <v>33282</v>
      </c>
      <c r="AK354" s="116">
        <v>9.2955992233</v>
      </c>
      <c r="AL354" s="116">
        <v>105.6801526621</v>
      </c>
      <c r="AM354" s="115" t="s">
        <v>23</v>
      </c>
      <c r="AN354" s="115" t="s">
        <v>23</v>
      </c>
      <c r="AO354" s="115" t="s">
        <v>23</v>
      </c>
      <c r="AP354" s="115" t="s">
        <v>33285</v>
      </c>
      <c r="AQ354" s="115" t="s">
        <v>23</v>
      </c>
      <c r="AR354" s="115" t="s">
        <v>35962</v>
      </c>
      <c r="AS354" s="115" t="s">
        <v>23</v>
      </c>
      <c r="AT354" s="115" t="s">
        <v>23</v>
      </c>
      <c r="AU354" s="115" t="s">
        <v>33382</v>
      </c>
      <c r="AV354" s="115" t="s">
        <v>23</v>
      </c>
      <c r="AW354" s="115" t="s">
        <v>23</v>
      </c>
      <c r="AX354" s="115" t="s">
        <v>33286</v>
      </c>
      <c r="AY354" s="115" t="s">
        <v>33287</v>
      </c>
      <c r="AZ354" s="115" t="s">
        <v>35938</v>
      </c>
      <c r="BA354" s="115" t="s">
        <v>23</v>
      </c>
      <c r="BB354" s="115" t="s">
        <v>23</v>
      </c>
      <c r="BC354" s="4">
        <f>SUMIFS('Doanh số khách hàng'!$F:$F,'Doanh số khách hàng'!$A:$A,DSKH!$D354)</f>
        <v>0</v>
      </c>
      <c r="BD354" t="str">
        <f>VLOOKUP($BC354,Master!$A:$D,4,1)</f>
        <v>F2</v>
      </c>
      <c r="BE354" t="str">
        <f t="shared" si="10"/>
        <v>OTC</v>
      </c>
      <c r="BF354" t="str">
        <f t="shared" si="11"/>
        <v>Tỉnh Cà Mau-Xã Hòa Bình</v>
      </c>
    </row>
    <row r="355" spans="1:58" x14ac:dyDescent="0.3">
      <c r="A355" s="114" t="s">
        <v>36928</v>
      </c>
      <c r="B355" s="115" t="s">
        <v>33266</v>
      </c>
      <c r="C355" s="115" t="s">
        <v>33267</v>
      </c>
      <c r="D355" s="115" t="s">
        <v>26671</v>
      </c>
      <c r="E355" s="115" t="s">
        <v>36929</v>
      </c>
      <c r="F355" s="115" t="s">
        <v>22</v>
      </c>
      <c r="G355" s="115" t="s">
        <v>36930</v>
      </c>
      <c r="H355" s="115" t="s">
        <v>36930</v>
      </c>
      <c r="I355" s="115" t="s">
        <v>36931</v>
      </c>
      <c r="J355" s="115" t="s">
        <v>23</v>
      </c>
      <c r="K355" s="115" t="s">
        <v>35931</v>
      </c>
      <c r="L355" s="115" t="s">
        <v>23</v>
      </c>
      <c r="M355" s="115" t="s">
        <v>36932</v>
      </c>
      <c r="N355" s="115" t="s">
        <v>36933</v>
      </c>
      <c r="O355" s="115" t="s">
        <v>23</v>
      </c>
      <c r="P355" s="115" t="s">
        <v>36934</v>
      </c>
      <c r="Q355" s="115" t="s">
        <v>23</v>
      </c>
      <c r="R355" s="115" t="s">
        <v>23</v>
      </c>
      <c r="S355" s="115" t="s">
        <v>23</v>
      </c>
      <c r="T355" s="115" t="s">
        <v>23</v>
      </c>
      <c r="U355" s="115" t="s">
        <v>23</v>
      </c>
      <c r="V355" s="115" t="s">
        <v>23</v>
      </c>
      <c r="W355" s="115" t="s">
        <v>79</v>
      </c>
      <c r="X355" s="115" t="s">
        <v>23</v>
      </c>
      <c r="Y355" s="115" t="s">
        <v>23</v>
      </c>
      <c r="Z355" s="115" t="s">
        <v>23</v>
      </c>
      <c r="AA355" s="115" t="s">
        <v>23</v>
      </c>
      <c r="AB355" s="115" t="s">
        <v>36935</v>
      </c>
      <c r="AC355" s="115" t="s">
        <v>36936</v>
      </c>
      <c r="AD355" s="115" t="s">
        <v>35237</v>
      </c>
      <c r="AE355" s="115" t="s">
        <v>33922</v>
      </c>
      <c r="AF355" s="115" t="s">
        <v>33923</v>
      </c>
      <c r="AG355" s="115" t="s">
        <v>33281</v>
      </c>
      <c r="AH355" s="115" t="s">
        <v>33282</v>
      </c>
      <c r="AI355" s="115" t="s">
        <v>33283</v>
      </c>
      <c r="AJ355" s="115" t="s">
        <v>33282</v>
      </c>
      <c r="AK355" s="116">
        <v>9.3193279912999998</v>
      </c>
      <c r="AL355" s="116">
        <v>105.7187999412</v>
      </c>
      <c r="AM355" s="115" t="s">
        <v>36937</v>
      </c>
      <c r="AN355" s="115" t="s">
        <v>23</v>
      </c>
      <c r="AO355" s="115" t="s">
        <v>23</v>
      </c>
      <c r="AP355" s="115" t="s">
        <v>33285</v>
      </c>
      <c r="AQ355" s="115" t="s">
        <v>23</v>
      </c>
      <c r="AR355" s="115" t="s">
        <v>81</v>
      </c>
      <c r="AS355" s="115" t="s">
        <v>23</v>
      </c>
      <c r="AT355" s="115" t="s">
        <v>1020</v>
      </c>
      <c r="AU355" s="115" t="s">
        <v>23</v>
      </c>
      <c r="AV355" s="115" t="s">
        <v>23</v>
      </c>
      <c r="AW355" s="115" t="s">
        <v>23</v>
      </c>
      <c r="AX355" s="115" t="s">
        <v>33383</v>
      </c>
      <c r="AY355" s="115" t="s">
        <v>33384</v>
      </c>
      <c r="AZ355" s="115" t="s">
        <v>35938</v>
      </c>
      <c r="BA355" s="115" t="s">
        <v>23</v>
      </c>
      <c r="BB355" s="115" t="s">
        <v>23</v>
      </c>
      <c r="BC355" s="4">
        <f>SUMIFS('Doanh số khách hàng'!$F:$F,'Doanh số khách hàng'!$A:$A,DSKH!$D355)</f>
        <v>0</v>
      </c>
      <c r="BD355" t="str">
        <f>VLOOKUP($BC355,Master!$A:$D,4,1)</f>
        <v>F2</v>
      </c>
      <c r="BE355" t="str">
        <f t="shared" si="10"/>
        <v>OTC</v>
      </c>
      <c r="BF355" t="str">
        <f t="shared" si="11"/>
        <v>Tỉnh Cà Mau-Xã Vĩnh Lợi</v>
      </c>
    </row>
    <row r="356" spans="1:58" x14ac:dyDescent="0.3">
      <c r="A356" s="114" t="s">
        <v>36938</v>
      </c>
      <c r="B356" s="115" t="s">
        <v>33266</v>
      </c>
      <c r="C356" s="115" t="s">
        <v>33267</v>
      </c>
      <c r="D356" s="115" t="s">
        <v>19679</v>
      </c>
      <c r="E356" s="115" t="s">
        <v>36939</v>
      </c>
      <c r="F356" s="115" t="s">
        <v>22</v>
      </c>
      <c r="G356" s="115" t="s">
        <v>36940</v>
      </c>
      <c r="H356" s="115" t="s">
        <v>36940</v>
      </c>
      <c r="I356" s="115" t="s">
        <v>36941</v>
      </c>
      <c r="J356" s="115" t="s">
        <v>23</v>
      </c>
      <c r="K356" s="115" t="s">
        <v>35931</v>
      </c>
      <c r="L356" s="115" t="s">
        <v>23</v>
      </c>
      <c r="M356" s="115" t="s">
        <v>36942</v>
      </c>
      <c r="N356" s="115" t="s">
        <v>35651</v>
      </c>
      <c r="O356" s="115" t="s">
        <v>23</v>
      </c>
      <c r="P356" s="115" t="s">
        <v>36941</v>
      </c>
      <c r="Q356" s="115" t="s">
        <v>23</v>
      </c>
      <c r="R356" s="115" t="s">
        <v>23</v>
      </c>
      <c r="S356" s="115" t="s">
        <v>23</v>
      </c>
      <c r="T356" s="115" t="s">
        <v>23</v>
      </c>
      <c r="U356" s="115" t="s">
        <v>23</v>
      </c>
      <c r="V356" s="115" t="s">
        <v>23</v>
      </c>
      <c r="W356" s="115" t="s">
        <v>79</v>
      </c>
      <c r="X356" s="115" t="s">
        <v>23</v>
      </c>
      <c r="Y356" s="115" t="s">
        <v>23</v>
      </c>
      <c r="Z356" s="115" t="s">
        <v>23</v>
      </c>
      <c r="AA356" s="115" t="s">
        <v>36943</v>
      </c>
      <c r="AB356" s="115" t="s">
        <v>36944</v>
      </c>
      <c r="AC356" s="115" t="s">
        <v>36945</v>
      </c>
      <c r="AD356" s="115" t="s">
        <v>36946</v>
      </c>
      <c r="AE356" s="115" t="s">
        <v>35604</v>
      </c>
      <c r="AF356" s="115" t="s">
        <v>35605</v>
      </c>
      <c r="AG356" s="115" t="s">
        <v>33281</v>
      </c>
      <c r="AH356" s="115" t="s">
        <v>33282</v>
      </c>
      <c r="AI356" s="115" t="s">
        <v>33283</v>
      </c>
      <c r="AJ356" s="115" t="s">
        <v>33282</v>
      </c>
      <c r="AK356" s="116">
        <v>9.1289448987000004</v>
      </c>
      <c r="AL356" s="116">
        <v>105.490263328</v>
      </c>
      <c r="AM356" s="115" t="s">
        <v>35606</v>
      </c>
      <c r="AN356" s="115" t="s">
        <v>23</v>
      </c>
      <c r="AO356" s="115" t="s">
        <v>33367</v>
      </c>
      <c r="AP356" s="115" t="s">
        <v>33285</v>
      </c>
      <c r="AQ356" s="115" t="s">
        <v>23</v>
      </c>
      <c r="AR356" s="115" t="s">
        <v>35962</v>
      </c>
      <c r="AS356" s="115" t="s">
        <v>23</v>
      </c>
      <c r="AT356" s="115" t="s">
        <v>1020</v>
      </c>
      <c r="AU356" s="115" t="s">
        <v>33382</v>
      </c>
      <c r="AV356" s="115" t="s">
        <v>23</v>
      </c>
      <c r="AW356" s="115" t="s">
        <v>23</v>
      </c>
      <c r="AX356" s="115" t="s">
        <v>33383</v>
      </c>
      <c r="AY356" s="115" t="s">
        <v>33384</v>
      </c>
      <c r="AZ356" s="115" t="s">
        <v>35938</v>
      </c>
      <c r="BA356" s="115" t="s">
        <v>33302</v>
      </c>
      <c r="BB356" s="115" t="s">
        <v>33303</v>
      </c>
      <c r="BC356" s="4">
        <f>SUMIFS('Doanh số khách hàng'!$F:$F,'Doanh số khách hàng'!$A:$A,DSKH!$D356)</f>
        <v>404166.66666666669</v>
      </c>
      <c r="BD356" t="str">
        <f>VLOOKUP($BC356,Master!$A:$D,4,1)</f>
        <v>F2</v>
      </c>
      <c r="BE356" t="str">
        <f t="shared" si="10"/>
        <v>OTC</v>
      </c>
      <c r="BF356" t="str">
        <f t="shared" si="11"/>
        <v>Tỉnh Cà Mau-Phường An Xuyên</v>
      </c>
    </row>
    <row r="357" spans="1:58" x14ac:dyDescent="0.3">
      <c r="A357" s="114" t="s">
        <v>36947</v>
      </c>
      <c r="B357" s="115" t="s">
        <v>33266</v>
      </c>
      <c r="C357" s="115" t="s">
        <v>33267</v>
      </c>
      <c r="D357" s="115" t="s">
        <v>33171</v>
      </c>
      <c r="E357" s="115" t="s">
        <v>36948</v>
      </c>
      <c r="F357" s="115" t="s">
        <v>22</v>
      </c>
      <c r="G357" s="115" t="s">
        <v>36949</v>
      </c>
      <c r="H357" s="115" t="s">
        <v>36950</v>
      </c>
      <c r="I357" s="115" t="s">
        <v>36951</v>
      </c>
      <c r="J357" s="115" t="s">
        <v>23</v>
      </c>
      <c r="K357" s="115" t="s">
        <v>35931</v>
      </c>
      <c r="L357" s="115" t="s">
        <v>23</v>
      </c>
      <c r="M357" s="115" t="s">
        <v>36952</v>
      </c>
      <c r="N357" s="115" t="s">
        <v>36138</v>
      </c>
      <c r="O357" s="115" t="s">
        <v>23</v>
      </c>
      <c r="P357" s="115" t="s">
        <v>36953</v>
      </c>
      <c r="Q357" s="115" t="s">
        <v>23</v>
      </c>
      <c r="R357" s="115" t="s">
        <v>23</v>
      </c>
      <c r="S357" s="115" t="s">
        <v>23</v>
      </c>
      <c r="T357" s="115" t="s">
        <v>23</v>
      </c>
      <c r="U357" s="115" t="s">
        <v>23</v>
      </c>
      <c r="V357" s="115" t="s">
        <v>23</v>
      </c>
      <c r="W357" s="115" t="s">
        <v>79</v>
      </c>
      <c r="X357" s="115" t="s">
        <v>23</v>
      </c>
      <c r="Y357" s="115" t="s">
        <v>23</v>
      </c>
      <c r="Z357" s="115" t="s">
        <v>23</v>
      </c>
      <c r="AA357" s="115" t="s">
        <v>23</v>
      </c>
      <c r="AB357" s="115" t="s">
        <v>36954</v>
      </c>
      <c r="AC357" s="115" t="s">
        <v>34368</v>
      </c>
      <c r="AD357" s="115" t="s">
        <v>33418</v>
      </c>
      <c r="AE357" s="115" t="s">
        <v>33419</v>
      </c>
      <c r="AF357" s="115" t="s">
        <v>33420</v>
      </c>
      <c r="AG357" s="115" t="s">
        <v>33281</v>
      </c>
      <c r="AH357" s="115" t="s">
        <v>33282</v>
      </c>
      <c r="AI357" s="115" t="s">
        <v>33283</v>
      </c>
      <c r="AJ357" s="115" t="s">
        <v>33282</v>
      </c>
      <c r="AK357" s="116">
        <v>9.02617066</v>
      </c>
      <c r="AL357" s="116">
        <v>105.41962839999999</v>
      </c>
      <c r="AM357" s="115" t="s">
        <v>36955</v>
      </c>
      <c r="AN357" s="115" t="s">
        <v>23</v>
      </c>
      <c r="AO357" s="115" t="s">
        <v>23</v>
      </c>
      <c r="AP357" s="115" t="s">
        <v>33285</v>
      </c>
      <c r="AQ357" s="115" t="s">
        <v>23</v>
      </c>
      <c r="AR357" s="115" t="s">
        <v>23</v>
      </c>
      <c r="AS357" s="115" t="s">
        <v>23</v>
      </c>
      <c r="AT357" s="115" t="s">
        <v>23</v>
      </c>
      <c r="AU357" s="115" t="s">
        <v>23</v>
      </c>
      <c r="AV357" s="115" t="s">
        <v>23</v>
      </c>
      <c r="AW357" s="115" t="s">
        <v>23</v>
      </c>
      <c r="AX357" s="115" t="s">
        <v>33383</v>
      </c>
      <c r="AY357" s="115" t="s">
        <v>33384</v>
      </c>
      <c r="AZ357" s="115" t="s">
        <v>35938</v>
      </c>
      <c r="BA357" s="115" t="s">
        <v>33302</v>
      </c>
      <c r="BB357" s="115" t="s">
        <v>33303</v>
      </c>
      <c r="BC357" s="4">
        <f>SUMIFS('Doanh số khách hàng'!$F:$F,'Doanh số khách hàng'!$A:$A,DSKH!$D357)</f>
        <v>273333.33333333331</v>
      </c>
      <c r="BD357" t="str">
        <f>VLOOKUP($BC357,Master!$A:$D,4,1)</f>
        <v>F2</v>
      </c>
      <c r="BE357" t="str">
        <f t="shared" si="10"/>
        <v>OTC</v>
      </c>
      <c r="BF357" t="str">
        <f t="shared" si="11"/>
        <v>Tỉnh Cà Mau-Xã Gành Hào</v>
      </c>
    </row>
    <row r="358" spans="1:58" x14ac:dyDescent="0.3">
      <c r="A358" s="114" t="s">
        <v>36956</v>
      </c>
      <c r="B358" s="115" t="s">
        <v>33266</v>
      </c>
      <c r="C358" s="115" t="s">
        <v>33267</v>
      </c>
      <c r="D358" s="115" t="s">
        <v>36957</v>
      </c>
      <c r="E358" s="115" t="s">
        <v>36958</v>
      </c>
      <c r="F358" s="115" t="s">
        <v>22</v>
      </c>
      <c r="G358" s="115" t="s">
        <v>36959</v>
      </c>
      <c r="H358" s="115" t="s">
        <v>36959</v>
      </c>
      <c r="I358" s="115" t="s">
        <v>36960</v>
      </c>
      <c r="J358" s="115" t="s">
        <v>23</v>
      </c>
      <c r="K358" s="115" t="s">
        <v>35931</v>
      </c>
      <c r="L358" s="115" t="s">
        <v>23</v>
      </c>
      <c r="M358" s="115" t="s">
        <v>36961</v>
      </c>
      <c r="N358" s="115" t="s">
        <v>36962</v>
      </c>
      <c r="O358" s="115" t="s">
        <v>23</v>
      </c>
      <c r="P358" s="115" t="s">
        <v>36963</v>
      </c>
      <c r="Q358" s="115" t="s">
        <v>23</v>
      </c>
      <c r="R358" s="115" t="s">
        <v>23</v>
      </c>
      <c r="S358" s="115" t="s">
        <v>23</v>
      </c>
      <c r="T358" s="115" t="s">
        <v>23</v>
      </c>
      <c r="U358" s="115" t="s">
        <v>23</v>
      </c>
      <c r="V358" s="115" t="s">
        <v>23</v>
      </c>
      <c r="W358" s="115" t="s">
        <v>79</v>
      </c>
      <c r="X358" s="115" t="s">
        <v>23</v>
      </c>
      <c r="Y358" s="115" t="s">
        <v>23</v>
      </c>
      <c r="Z358" s="115" t="s">
        <v>23</v>
      </c>
      <c r="AA358" s="115" t="s">
        <v>36964</v>
      </c>
      <c r="AB358" s="115" t="s">
        <v>36965</v>
      </c>
      <c r="AC358" s="115" t="s">
        <v>36774</v>
      </c>
      <c r="AD358" s="115" t="s">
        <v>34501</v>
      </c>
      <c r="AE358" s="115" t="s">
        <v>33419</v>
      </c>
      <c r="AF358" s="115" t="s">
        <v>33420</v>
      </c>
      <c r="AG358" s="115" t="s">
        <v>33281</v>
      </c>
      <c r="AH358" s="115" t="s">
        <v>33282</v>
      </c>
      <c r="AI358" s="115" t="s">
        <v>33283</v>
      </c>
      <c r="AJ358" s="115" t="s">
        <v>33282</v>
      </c>
      <c r="AK358" s="116">
        <v>9.0265842499000009</v>
      </c>
      <c r="AL358" s="116">
        <v>105.42054094309999</v>
      </c>
      <c r="AM358" s="115" t="s">
        <v>34149</v>
      </c>
      <c r="AN358" s="115" t="s">
        <v>23</v>
      </c>
      <c r="AO358" s="115" t="s">
        <v>23</v>
      </c>
      <c r="AP358" s="115" t="s">
        <v>33285</v>
      </c>
      <c r="AQ358" s="115" t="s">
        <v>23</v>
      </c>
      <c r="AR358" s="115" t="s">
        <v>81</v>
      </c>
      <c r="AS358" s="115" t="s">
        <v>23</v>
      </c>
      <c r="AT358" s="115" t="s">
        <v>1020</v>
      </c>
      <c r="AU358" s="115" t="s">
        <v>33382</v>
      </c>
      <c r="AV358" s="115" t="s">
        <v>23</v>
      </c>
      <c r="AW358" s="115" t="s">
        <v>33257</v>
      </c>
      <c r="AX358" s="115" t="s">
        <v>33383</v>
      </c>
      <c r="AY358" s="115" t="s">
        <v>33384</v>
      </c>
      <c r="AZ358" s="115" t="s">
        <v>35938</v>
      </c>
      <c r="BA358" s="115" t="s">
        <v>23</v>
      </c>
      <c r="BB358" s="115" t="s">
        <v>23</v>
      </c>
      <c r="BC358" s="4">
        <f>SUMIFS('Doanh số khách hàng'!$F:$F,'Doanh số khách hàng'!$A:$A,DSKH!$D358)</f>
        <v>0</v>
      </c>
      <c r="BD358" t="str">
        <f>VLOOKUP($BC358,Master!$A:$D,4,1)</f>
        <v>F2</v>
      </c>
      <c r="BE358" t="str">
        <f t="shared" si="10"/>
        <v>OTC</v>
      </c>
      <c r="BF358" t="str">
        <f t="shared" si="11"/>
        <v>Tỉnh Cà Mau-Xã Gành Hào</v>
      </c>
    </row>
    <row r="359" spans="1:58" x14ac:dyDescent="0.3">
      <c r="A359" s="114" t="s">
        <v>36966</v>
      </c>
      <c r="B359" s="115" t="s">
        <v>33266</v>
      </c>
      <c r="C359" s="115" t="s">
        <v>33267</v>
      </c>
      <c r="D359" s="115" t="s">
        <v>33172</v>
      </c>
      <c r="E359" s="115" t="s">
        <v>36967</v>
      </c>
      <c r="F359" s="115" t="s">
        <v>22</v>
      </c>
      <c r="G359" s="115" t="s">
        <v>36968</v>
      </c>
      <c r="H359" s="115" t="s">
        <v>36968</v>
      </c>
      <c r="I359" s="115" t="s">
        <v>36969</v>
      </c>
      <c r="J359" s="115" t="s">
        <v>23</v>
      </c>
      <c r="K359" s="115" t="s">
        <v>35931</v>
      </c>
      <c r="L359" s="115" t="s">
        <v>23</v>
      </c>
      <c r="M359" s="115" t="s">
        <v>36970</v>
      </c>
      <c r="N359" s="115" t="s">
        <v>36065</v>
      </c>
      <c r="O359" s="115" t="s">
        <v>23</v>
      </c>
      <c r="P359" s="115" t="s">
        <v>36969</v>
      </c>
      <c r="Q359" s="115" t="s">
        <v>23</v>
      </c>
      <c r="R359" s="115" t="s">
        <v>23</v>
      </c>
      <c r="S359" s="115" t="s">
        <v>23</v>
      </c>
      <c r="T359" s="115" t="s">
        <v>23</v>
      </c>
      <c r="U359" s="115" t="s">
        <v>23</v>
      </c>
      <c r="V359" s="115" t="s">
        <v>23</v>
      </c>
      <c r="W359" s="115" t="s">
        <v>79</v>
      </c>
      <c r="X359" s="115" t="s">
        <v>23</v>
      </c>
      <c r="Y359" s="115" t="s">
        <v>23</v>
      </c>
      <c r="Z359" s="115" t="s">
        <v>23</v>
      </c>
      <c r="AA359" s="115" t="s">
        <v>23</v>
      </c>
      <c r="AB359" s="115" t="s">
        <v>36971</v>
      </c>
      <c r="AC359" s="115" t="s">
        <v>35060</v>
      </c>
      <c r="AD359" s="115" t="s">
        <v>36972</v>
      </c>
      <c r="AE359" s="115" t="s">
        <v>34322</v>
      </c>
      <c r="AF359" s="115" t="s">
        <v>34161</v>
      </c>
      <c r="AG359" s="115" t="s">
        <v>33281</v>
      </c>
      <c r="AH359" s="115" t="s">
        <v>33282</v>
      </c>
      <c r="AI359" s="115" t="s">
        <v>33283</v>
      </c>
      <c r="AJ359" s="115" t="s">
        <v>33282</v>
      </c>
      <c r="AK359" s="116">
        <v>9.2129436459999994</v>
      </c>
      <c r="AL359" s="116">
        <v>105.48782</v>
      </c>
      <c r="AM359" s="115" t="s">
        <v>34533</v>
      </c>
      <c r="AN359" s="115" t="s">
        <v>23</v>
      </c>
      <c r="AO359" s="115" t="s">
        <v>33367</v>
      </c>
      <c r="AP359" s="115" t="s">
        <v>33285</v>
      </c>
      <c r="AQ359" s="115" t="s">
        <v>23</v>
      </c>
      <c r="AR359" s="115" t="s">
        <v>23</v>
      </c>
      <c r="AS359" s="115" t="s">
        <v>23</v>
      </c>
      <c r="AT359" s="115" t="s">
        <v>23</v>
      </c>
      <c r="AU359" s="115" t="s">
        <v>23</v>
      </c>
      <c r="AV359" s="115" t="s">
        <v>23</v>
      </c>
      <c r="AW359" s="115" t="s">
        <v>23</v>
      </c>
      <c r="AX359" s="115" t="s">
        <v>33286</v>
      </c>
      <c r="AY359" s="115" t="s">
        <v>33287</v>
      </c>
      <c r="AZ359" s="115" t="s">
        <v>35938</v>
      </c>
      <c r="BA359" s="115" t="s">
        <v>33302</v>
      </c>
      <c r="BB359" s="115" t="s">
        <v>33303</v>
      </c>
      <c r="BC359" s="4">
        <f>SUMIFS('Doanh số khách hàng'!$F:$F,'Doanh số khách hàng'!$A:$A,DSKH!$D359)</f>
        <v>673796.66666666663</v>
      </c>
      <c r="BD359" t="str">
        <f>VLOOKUP($BC359,Master!$A:$D,4,1)</f>
        <v>F4</v>
      </c>
      <c r="BE359" t="str">
        <f t="shared" si="10"/>
        <v>OTC</v>
      </c>
      <c r="BF359" t="str">
        <f t="shared" si="11"/>
        <v>Tỉnh Cà Mau-Xã Long Điền</v>
      </c>
    </row>
    <row r="360" spans="1:58" x14ac:dyDescent="0.3">
      <c r="A360" s="114" t="s">
        <v>36973</v>
      </c>
      <c r="B360" s="115" t="s">
        <v>33266</v>
      </c>
      <c r="C360" s="115" t="s">
        <v>33267</v>
      </c>
      <c r="D360" s="115" t="s">
        <v>2845</v>
      </c>
      <c r="E360" s="115" t="s">
        <v>36974</v>
      </c>
      <c r="F360" s="115" t="s">
        <v>22</v>
      </c>
      <c r="G360" s="115" t="s">
        <v>36975</v>
      </c>
      <c r="H360" s="115" t="s">
        <v>36976</v>
      </c>
      <c r="I360" s="115" t="s">
        <v>36977</v>
      </c>
      <c r="J360" s="115" t="s">
        <v>23</v>
      </c>
      <c r="K360" s="115" t="s">
        <v>35931</v>
      </c>
      <c r="L360" s="115" t="s">
        <v>23</v>
      </c>
      <c r="M360" s="115" t="s">
        <v>36978</v>
      </c>
      <c r="N360" s="115" t="s">
        <v>36979</v>
      </c>
      <c r="O360" s="115" t="s">
        <v>23</v>
      </c>
      <c r="P360" s="115" t="s">
        <v>36977</v>
      </c>
      <c r="Q360" s="115" t="s">
        <v>23</v>
      </c>
      <c r="R360" s="115" t="s">
        <v>23</v>
      </c>
      <c r="S360" s="115" t="s">
        <v>23</v>
      </c>
      <c r="T360" s="115" t="s">
        <v>23</v>
      </c>
      <c r="U360" s="115" t="s">
        <v>23</v>
      </c>
      <c r="V360" s="115" t="s">
        <v>23</v>
      </c>
      <c r="W360" s="115" t="s">
        <v>79</v>
      </c>
      <c r="X360" s="115" t="s">
        <v>23</v>
      </c>
      <c r="Y360" s="115" t="s">
        <v>23</v>
      </c>
      <c r="Z360" s="115" t="s">
        <v>23</v>
      </c>
      <c r="AA360" s="115" t="s">
        <v>36980</v>
      </c>
      <c r="AB360" s="115" t="s">
        <v>36981</v>
      </c>
      <c r="AC360" s="115" t="s">
        <v>36982</v>
      </c>
      <c r="AD360" s="115" t="s">
        <v>36644</v>
      </c>
      <c r="AE360" s="115" t="s">
        <v>33279</v>
      </c>
      <c r="AF360" s="115" t="s">
        <v>33280</v>
      </c>
      <c r="AG360" s="115" t="s">
        <v>33281</v>
      </c>
      <c r="AH360" s="115" t="s">
        <v>33282</v>
      </c>
      <c r="AI360" s="115" t="s">
        <v>33283</v>
      </c>
      <c r="AJ360" s="115" t="s">
        <v>33282</v>
      </c>
      <c r="AK360" s="116">
        <v>9.2113590280000004</v>
      </c>
      <c r="AL360" s="116">
        <v>105.36744299999999</v>
      </c>
      <c r="AM360" s="115" t="s">
        <v>36983</v>
      </c>
      <c r="AN360" s="115" t="s">
        <v>23</v>
      </c>
      <c r="AO360" s="115" t="s">
        <v>33367</v>
      </c>
      <c r="AP360" s="115" t="s">
        <v>33285</v>
      </c>
      <c r="AQ360" s="115" t="s">
        <v>23</v>
      </c>
      <c r="AR360" s="115" t="s">
        <v>23</v>
      </c>
      <c r="AS360" s="115" t="s">
        <v>23</v>
      </c>
      <c r="AT360" s="115" t="s">
        <v>23</v>
      </c>
      <c r="AU360" s="115" t="s">
        <v>23</v>
      </c>
      <c r="AV360" s="115" t="s">
        <v>23</v>
      </c>
      <c r="AW360" s="115" t="s">
        <v>23</v>
      </c>
      <c r="AX360" s="115" t="s">
        <v>33286</v>
      </c>
      <c r="AY360" s="115" t="s">
        <v>33287</v>
      </c>
      <c r="AZ360" s="115" t="s">
        <v>35938</v>
      </c>
      <c r="BA360" s="115" t="s">
        <v>1021</v>
      </c>
      <c r="BB360" s="115" t="s">
        <v>1021</v>
      </c>
      <c r="BC360" s="4">
        <f>SUMIFS('Doanh số khách hàng'!$F:$F,'Doanh số khách hàng'!$A:$A,DSKH!$D360)</f>
        <v>2312216.6666666665</v>
      </c>
      <c r="BD360" t="str">
        <f>VLOOKUP($BC360,Master!$A:$D,4,1)</f>
        <v>F4</v>
      </c>
      <c r="BE360" t="str">
        <f t="shared" si="10"/>
        <v>OTC</v>
      </c>
      <c r="BF360" t="str">
        <f t="shared" si="11"/>
        <v>Tỉnh Cà Mau-Xã Phong Thạnh</v>
      </c>
    </row>
    <row r="361" spans="1:58" x14ac:dyDescent="0.3">
      <c r="A361" s="114" t="s">
        <v>36984</v>
      </c>
      <c r="B361" s="115" t="s">
        <v>33266</v>
      </c>
      <c r="C361" s="115" t="s">
        <v>33267</v>
      </c>
      <c r="D361" s="115" t="s">
        <v>33173</v>
      </c>
      <c r="E361" s="115" t="s">
        <v>36985</v>
      </c>
      <c r="F361" s="115" t="s">
        <v>22</v>
      </c>
      <c r="G361" s="115" t="s">
        <v>36986</v>
      </c>
      <c r="H361" s="115" t="s">
        <v>36986</v>
      </c>
      <c r="I361" s="115" t="s">
        <v>36987</v>
      </c>
      <c r="J361" s="115" t="s">
        <v>23</v>
      </c>
      <c r="K361" s="115" t="s">
        <v>35931</v>
      </c>
      <c r="L361" s="115" t="s">
        <v>23</v>
      </c>
      <c r="M361" s="115" t="s">
        <v>36988</v>
      </c>
      <c r="N361" s="115" t="s">
        <v>36989</v>
      </c>
      <c r="O361" s="115" t="s">
        <v>23</v>
      </c>
      <c r="P361" s="115" t="s">
        <v>23</v>
      </c>
      <c r="Q361" s="115" t="s">
        <v>23</v>
      </c>
      <c r="R361" s="115" t="s">
        <v>23</v>
      </c>
      <c r="S361" s="115" t="s">
        <v>23</v>
      </c>
      <c r="T361" s="115" t="s">
        <v>23</v>
      </c>
      <c r="U361" s="115" t="s">
        <v>23</v>
      </c>
      <c r="V361" s="115" t="s">
        <v>23</v>
      </c>
      <c r="W361" s="115" t="s">
        <v>79</v>
      </c>
      <c r="X361" s="115" t="s">
        <v>23</v>
      </c>
      <c r="Y361" s="115" t="s">
        <v>23</v>
      </c>
      <c r="Z361" s="115" t="s">
        <v>23</v>
      </c>
      <c r="AA361" s="115" t="s">
        <v>23</v>
      </c>
      <c r="AB361" s="115" t="s">
        <v>33276</v>
      </c>
      <c r="AC361" s="115" t="s">
        <v>33277</v>
      </c>
      <c r="AD361" s="115" t="s">
        <v>33278</v>
      </c>
      <c r="AE361" s="115" t="s">
        <v>33279</v>
      </c>
      <c r="AF361" s="115" t="s">
        <v>33280</v>
      </c>
      <c r="AG361" s="115" t="s">
        <v>33281</v>
      </c>
      <c r="AH361" s="115" t="s">
        <v>33282</v>
      </c>
      <c r="AI361" s="115" t="s">
        <v>33283</v>
      </c>
      <c r="AJ361" s="115" t="s">
        <v>33282</v>
      </c>
      <c r="AK361" s="116">
        <v>9.1964903390000003</v>
      </c>
      <c r="AL361" s="116">
        <v>105.3309904</v>
      </c>
      <c r="AM361" s="115" t="s">
        <v>33284</v>
      </c>
      <c r="AN361" s="115" t="s">
        <v>23</v>
      </c>
      <c r="AO361" s="115" t="s">
        <v>23</v>
      </c>
      <c r="AP361" s="115" t="s">
        <v>33285</v>
      </c>
      <c r="AQ361" s="115" t="s">
        <v>23</v>
      </c>
      <c r="AR361" s="115" t="s">
        <v>23</v>
      </c>
      <c r="AS361" s="115" t="s">
        <v>23</v>
      </c>
      <c r="AT361" s="115" t="s">
        <v>23</v>
      </c>
      <c r="AU361" s="115" t="s">
        <v>23</v>
      </c>
      <c r="AV361" s="115" t="s">
        <v>23</v>
      </c>
      <c r="AW361" s="115" t="s">
        <v>23</v>
      </c>
      <c r="AX361" s="115" t="s">
        <v>33286</v>
      </c>
      <c r="AY361" s="115" t="s">
        <v>33287</v>
      </c>
      <c r="AZ361" s="115" t="s">
        <v>35938</v>
      </c>
      <c r="BA361" s="115" t="s">
        <v>33302</v>
      </c>
      <c r="BB361" s="115" t="s">
        <v>33303</v>
      </c>
      <c r="BC361" s="4">
        <f>SUMIFS('Doanh số khách hàng'!$F:$F,'Doanh số khách hàng'!$A:$A,DSKH!$D361)</f>
        <v>498373.33333333331</v>
      </c>
      <c r="BD361" t="str">
        <f>VLOOKUP($BC361,Master!$A:$D,4,1)</f>
        <v>F2</v>
      </c>
      <c r="BE361" t="str">
        <f t="shared" si="10"/>
        <v>OTC</v>
      </c>
      <c r="BF361" t="str">
        <f t="shared" si="11"/>
        <v>Tỉnh Cà Mau-Xã Phong Thạnh</v>
      </c>
    </row>
    <row r="362" spans="1:58" x14ac:dyDescent="0.3">
      <c r="A362" s="114" t="s">
        <v>36990</v>
      </c>
      <c r="B362" s="115" t="s">
        <v>33266</v>
      </c>
      <c r="C362" s="115" t="s">
        <v>33267</v>
      </c>
      <c r="D362" s="115" t="s">
        <v>27186</v>
      </c>
      <c r="E362" s="115" t="s">
        <v>36991</v>
      </c>
      <c r="F362" s="115" t="s">
        <v>22</v>
      </c>
      <c r="G362" s="115" t="s">
        <v>36992</v>
      </c>
      <c r="H362" s="115" t="s">
        <v>36992</v>
      </c>
      <c r="I362" s="115" t="s">
        <v>36993</v>
      </c>
      <c r="J362" s="115" t="s">
        <v>23</v>
      </c>
      <c r="K362" s="115" t="s">
        <v>35931</v>
      </c>
      <c r="L362" s="115" t="s">
        <v>23</v>
      </c>
      <c r="M362" s="115" t="s">
        <v>36994</v>
      </c>
      <c r="N362" s="115" t="s">
        <v>36995</v>
      </c>
      <c r="O362" s="115" t="s">
        <v>23</v>
      </c>
      <c r="P362" s="115" t="s">
        <v>36996</v>
      </c>
      <c r="Q362" s="115" t="s">
        <v>23</v>
      </c>
      <c r="R362" s="115" t="s">
        <v>23</v>
      </c>
      <c r="S362" s="115" t="s">
        <v>23</v>
      </c>
      <c r="T362" s="115" t="s">
        <v>23</v>
      </c>
      <c r="U362" s="115" t="s">
        <v>23</v>
      </c>
      <c r="V362" s="115" t="s">
        <v>23</v>
      </c>
      <c r="W362" s="115" t="s">
        <v>79</v>
      </c>
      <c r="X362" s="115" t="s">
        <v>23</v>
      </c>
      <c r="Y362" s="115" t="s">
        <v>23</v>
      </c>
      <c r="Z362" s="115" t="s">
        <v>23</v>
      </c>
      <c r="AA362" s="115" t="s">
        <v>36997</v>
      </c>
      <c r="AB362" s="115" t="s">
        <v>36998</v>
      </c>
      <c r="AC362" s="115" t="s">
        <v>33278</v>
      </c>
      <c r="AD362" s="115" t="s">
        <v>36644</v>
      </c>
      <c r="AE362" s="115" t="s">
        <v>33279</v>
      </c>
      <c r="AF362" s="115" t="s">
        <v>33280</v>
      </c>
      <c r="AG362" s="115" t="s">
        <v>33281</v>
      </c>
      <c r="AH362" s="115" t="s">
        <v>33282</v>
      </c>
      <c r="AI362" s="115" t="s">
        <v>33283</v>
      </c>
      <c r="AJ362" s="115" t="s">
        <v>33282</v>
      </c>
      <c r="AK362" s="116">
        <v>9.2053015508999998</v>
      </c>
      <c r="AL362" s="116">
        <v>105.3527669236</v>
      </c>
      <c r="AM362" s="115" t="s">
        <v>36999</v>
      </c>
      <c r="AN362" s="115" t="s">
        <v>23</v>
      </c>
      <c r="AO362" s="115" t="s">
        <v>23</v>
      </c>
      <c r="AP362" s="115" t="s">
        <v>33285</v>
      </c>
      <c r="AQ362" s="115" t="s">
        <v>23</v>
      </c>
      <c r="AR362" s="115" t="s">
        <v>35962</v>
      </c>
      <c r="AS362" s="115" t="s">
        <v>23</v>
      </c>
      <c r="AT362" s="115" t="s">
        <v>23</v>
      </c>
      <c r="AU362" s="115" t="s">
        <v>23</v>
      </c>
      <c r="AV362" s="115" t="s">
        <v>23</v>
      </c>
      <c r="AW362" s="115" t="s">
        <v>23</v>
      </c>
      <c r="AX362" s="115" t="s">
        <v>33286</v>
      </c>
      <c r="AY362" s="115" t="s">
        <v>33287</v>
      </c>
      <c r="AZ362" s="115" t="s">
        <v>35938</v>
      </c>
      <c r="BA362" s="115" t="s">
        <v>23</v>
      </c>
      <c r="BB362" s="115" t="s">
        <v>23</v>
      </c>
      <c r="BC362" s="4">
        <f>SUMIFS('Doanh số khách hàng'!$F:$F,'Doanh số khách hàng'!$A:$A,DSKH!$D362)</f>
        <v>0</v>
      </c>
      <c r="BD362" t="str">
        <f>VLOOKUP($BC362,Master!$A:$D,4,1)</f>
        <v>F2</v>
      </c>
      <c r="BE362" t="str">
        <f t="shared" si="10"/>
        <v>OTC</v>
      </c>
      <c r="BF362" t="str">
        <f t="shared" si="11"/>
        <v>Tỉnh Cà Mau-Xã Phong Thạnh</v>
      </c>
    </row>
    <row r="363" spans="1:58" x14ac:dyDescent="0.3">
      <c r="A363" s="114" t="s">
        <v>37000</v>
      </c>
      <c r="B363" s="115" t="s">
        <v>33266</v>
      </c>
      <c r="C363" s="115" t="s">
        <v>33267</v>
      </c>
      <c r="D363" s="115" t="s">
        <v>23373</v>
      </c>
      <c r="E363" s="115" t="s">
        <v>37001</v>
      </c>
      <c r="F363" s="115" t="s">
        <v>22</v>
      </c>
      <c r="G363" s="115" t="s">
        <v>37002</v>
      </c>
      <c r="H363" s="115" t="s">
        <v>37002</v>
      </c>
      <c r="I363" s="115" t="s">
        <v>37003</v>
      </c>
      <c r="J363" s="115" t="s">
        <v>23</v>
      </c>
      <c r="K363" s="115" t="s">
        <v>35931</v>
      </c>
      <c r="L363" s="115" t="s">
        <v>23</v>
      </c>
      <c r="M363" s="115" t="s">
        <v>37004</v>
      </c>
      <c r="N363" s="115" t="s">
        <v>37005</v>
      </c>
      <c r="O363" s="115" t="s">
        <v>23</v>
      </c>
      <c r="P363" s="115" t="s">
        <v>37006</v>
      </c>
      <c r="Q363" s="115" t="s">
        <v>23</v>
      </c>
      <c r="R363" s="115" t="s">
        <v>23</v>
      </c>
      <c r="S363" s="115" t="s">
        <v>23</v>
      </c>
      <c r="T363" s="115" t="s">
        <v>23</v>
      </c>
      <c r="U363" s="115" t="s">
        <v>23</v>
      </c>
      <c r="V363" s="115" t="s">
        <v>23</v>
      </c>
      <c r="W363" s="115" t="s">
        <v>79</v>
      </c>
      <c r="X363" s="115" t="s">
        <v>23</v>
      </c>
      <c r="Y363" s="115" t="s">
        <v>23</v>
      </c>
      <c r="Z363" s="115" t="s">
        <v>23</v>
      </c>
      <c r="AA363" s="115" t="s">
        <v>37007</v>
      </c>
      <c r="AB363" s="115" t="s">
        <v>37008</v>
      </c>
      <c r="AC363" s="115" t="s">
        <v>37009</v>
      </c>
      <c r="AD363" s="115" t="s">
        <v>37010</v>
      </c>
      <c r="AE363" s="115" t="s">
        <v>33501</v>
      </c>
      <c r="AF363" s="115" t="s">
        <v>33502</v>
      </c>
      <c r="AG363" s="115" t="s">
        <v>33281</v>
      </c>
      <c r="AH363" s="115" t="s">
        <v>33282</v>
      </c>
      <c r="AI363" s="115" t="s">
        <v>33283</v>
      </c>
      <c r="AJ363" s="115" t="s">
        <v>33282</v>
      </c>
      <c r="AK363" s="116">
        <v>9.2278397519999995</v>
      </c>
      <c r="AL363" s="116">
        <v>105.4165167</v>
      </c>
      <c r="AM363" s="115" t="s">
        <v>33745</v>
      </c>
      <c r="AN363" s="115" t="s">
        <v>23</v>
      </c>
      <c r="AO363" s="115" t="s">
        <v>23</v>
      </c>
      <c r="AP363" s="115" t="s">
        <v>33285</v>
      </c>
      <c r="AQ363" s="115" t="s">
        <v>23</v>
      </c>
      <c r="AR363" s="115" t="s">
        <v>23</v>
      </c>
      <c r="AS363" s="115" t="s">
        <v>23</v>
      </c>
      <c r="AT363" s="115" t="s">
        <v>23</v>
      </c>
      <c r="AU363" s="115" t="s">
        <v>23</v>
      </c>
      <c r="AV363" s="115" t="s">
        <v>23</v>
      </c>
      <c r="AW363" s="115" t="s">
        <v>23</v>
      </c>
      <c r="AX363" s="115" t="s">
        <v>33286</v>
      </c>
      <c r="AY363" s="115" t="s">
        <v>33287</v>
      </c>
      <c r="AZ363" s="115" t="s">
        <v>35938</v>
      </c>
      <c r="BA363" s="115" t="s">
        <v>33302</v>
      </c>
      <c r="BB363" s="115" t="s">
        <v>33303</v>
      </c>
      <c r="BC363" s="4">
        <f>SUMIFS('Doanh số khách hàng'!$F:$F,'Doanh số khách hàng'!$A:$A,DSKH!$D363)</f>
        <v>3016246.6666666665</v>
      </c>
      <c r="BD363" t="str">
        <f>VLOOKUP($BC363,Master!$A:$D,4,1)</f>
        <v>F4</v>
      </c>
      <c r="BE363" t="str">
        <f t="shared" si="10"/>
        <v>OTC</v>
      </c>
      <c r="BF363" t="str">
        <f t="shared" si="11"/>
        <v>Tỉnh Cà Mau-Phường Giá Rai</v>
      </c>
    </row>
    <row r="364" spans="1:58" x14ac:dyDescent="0.3">
      <c r="A364" s="114" t="s">
        <v>37011</v>
      </c>
      <c r="B364" s="115" t="s">
        <v>33266</v>
      </c>
      <c r="C364" s="115" t="s">
        <v>33267</v>
      </c>
      <c r="D364" s="115" t="s">
        <v>37012</v>
      </c>
      <c r="E364" s="115" t="s">
        <v>37013</v>
      </c>
      <c r="F364" s="115" t="s">
        <v>22</v>
      </c>
      <c r="G364" s="115" t="s">
        <v>37014</v>
      </c>
      <c r="H364" s="115" t="s">
        <v>37015</v>
      </c>
      <c r="I364" s="115" t="s">
        <v>37016</v>
      </c>
      <c r="J364" s="115" t="s">
        <v>23</v>
      </c>
      <c r="K364" s="115" t="s">
        <v>35931</v>
      </c>
      <c r="L364" s="115" t="s">
        <v>23</v>
      </c>
      <c r="M364" s="115" t="s">
        <v>37017</v>
      </c>
      <c r="N364" s="115" t="s">
        <v>33274</v>
      </c>
      <c r="O364" s="115" t="s">
        <v>23</v>
      </c>
      <c r="P364" s="115" t="s">
        <v>23</v>
      </c>
      <c r="Q364" s="115" t="s">
        <v>23</v>
      </c>
      <c r="R364" s="115" t="s">
        <v>23</v>
      </c>
      <c r="S364" s="115" t="s">
        <v>23</v>
      </c>
      <c r="T364" s="115" t="s">
        <v>23</v>
      </c>
      <c r="U364" s="115" t="s">
        <v>23</v>
      </c>
      <c r="V364" s="115" t="s">
        <v>23</v>
      </c>
      <c r="W364" s="115" t="s">
        <v>79</v>
      </c>
      <c r="X364" s="115" t="s">
        <v>23</v>
      </c>
      <c r="Y364" s="115" t="s">
        <v>23</v>
      </c>
      <c r="Z364" s="115" t="s">
        <v>23</v>
      </c>
      <c r="AA364" s="115" t="s">
        <v>23</v>
      </c>
      <c r="AB364" s="115" t="s">
        <v>37018</v>
      </c>
      <c r="AC364" s="115" t="s">
        <v>35481</v>
      </c>
      <c r="AD364" s="115" t="s">
        <v>36176</v>
      </c>
      <c r="AE364" s="115" t="s">
        <v>33279</v>
      </c>
      <c r="AF364" s="115" t="s">
        <v>33280</v>
      </c>
      <c r="AG364" s="115" t="s">
        <v>33281</v>
      </c>
      <c r="AH364" s="115" t="s">
        <v>33282</v>
      </c>
      <c r="AI364" s="115" t="s">
        <v>33283</v>
      </c>
      <c r="AJ364" s="115" t="s">
        <v>33282</v>
      </c>
      <c r="AK364" s="116">
        <v>9.2117548471999999</v>
      </c>
      <c r="AL364" s="116">
        <v>105.3690898418</v>
      </c>
      <c r="AM364" s="115" t="s">
        <v>36177</v>
      </c>
      <c r="AN364" s="115" t="s">
        <v>23</v>
      </c>
      <c r="AO364" s="115" t="s">
        <v>23</v>
      </c>
      <c r="AP364" s="115" t="s">
        <v>33285</v>
      </c>
      <c r="AQ364" s="115" t="s">
        <v>23</v>
      </c>
      <c r="AR364" s="115" t="s">
        <v>23</v>
      </c>
      <c r="AS364" s="115" t="s">
        <v>23</v>
      </c>
      <c r="AT364" s="115" t="s">
        <v>1020</v>
      </c>
      <c r="AU364" s="115" t="s">
        <v>23</v>
      </c>
      <c r="AV364" s="115" t="s">
        <v>23</v>
      </c>
      <c r="AW364" s="115" t="s">
        <v>23</v>
      </c>
      <c r="AX364" s="115" t="s">
        <v>33286</v>
      </c>
      <c r="AY364" s="115" t="s">
        <v>33287</v>
      </c>
      <c r="AZ364" s="115" t="s">
        <v>35938</v>
      </c>
      <c r="BA364" s="115" t="s">
        <v>1021</v>
      </c>
      <c r="BB364" s="115" t="s">
        <v>1021</v>
      </c>
      <c r="BC364" s="4">
        <f>SUMIFS('Doanh số khách hàng'!$F:$F,'Doanh số khách hàng'!$A:$A,DSKH!$D364)</f>
        <v>0</v>
      </c>
      <c r="BD364" t="str">
        <f>VLOOKUP($BC364,Master!$A:$D,4,1)</f>
        <v>F2</v>
      </c>
      <c r="BE364" t="str">
        <f t="shared" si="10"/>
        <v>OTC</v>
      </c>
      <c r="BF364" t="str">
        <f t="shared" si="11"/>
        <v>Tỉnh Cà Mau-Xã Phong Thạnh</v>
      </c>
    </row>
    <row r="365" spans="1:58" x14ac:dyDescent="0.3">
      <c r="A365" s="114" t="s">
        <v>37019</v>
      </c>
      <c r="B365" s="115" t="s">
        <v>33266</v>
      </c>
      <c r="C365" s="115" t="s">
        <v>33267</v>
      </c>
      <c r="D365" s="115" t="s">
        <v>37020</v>
      </c>
      <c r="E365" s="115" t="s">
        <v>37021</v>
      </c>
      <c r="F365" s="115" t="s">
        <v>22</v>
      </c>
      <c r="G365" s="115" t="s">
        <v>37022</v>
      </c>
      <c r="H365" s="115" t="s">
        <v>37022</v>
      </c>
      <c r="I365" s="115" t="s">
        <v>37023</v>
      </c>
      <c r="J365" s="115" t="s">
        <v>23</v>
      </c>
      <c r="K365" s="115" t="s">
        <v>35931</v>
      </c>
      <c r="L365" s="115" t="s">
        <v>23</v>
      </c>
      <c r="M365" s="115" t="s">
        <v>37024</v>
      </c>
      <c r="N365" s="115" t="s">
        <v>37025</v>
      </c>
      <c r="O365" s="115" t="s">
        <v>23</v>
      </c>
      <c r="P365" s="115" t="s">
        <v>23</v>
      </c>
      <c r="Q365" s="115" t="s">
        <v>23</v>
      </c>
      <c r="R365" s="115" t="s">
        <v>23</v>
      </c>
      <c r="S365" s="115" t="s">
        <v>23</v>
      </c>
      <c r="T365" s="115" t="s">
        <v>23</v>
      </c>
      <c r="U365" s="115" t="s">
        <v>23</v>
      </c>
      <c r="V365" s="115" t="s">
        <v>23</v>
      </c>
      <c r="W365" s="115" t="s">
        <v>79</v>
      </c>
      <c r="X365" s="115" t="s">
        <v>23</v>
      </c>
      <c r="Y365" s="115" t="s">
        <v>23</v>
      </c>
      <c r="Z365" s="115" t="s">
        <v>23</v>
      </c>
      <c r="AA365" s="115" t="s">
        <v>37026</v>
      </c>
      <c r="AB365" s="115" t="s">
        <v>37027</v>
      </c>
      <c r="AC365" s="115" t="s">
        <v>37028</v>
      </c>
      <c r="AD365" s="115" t="s">
        <v>33999</v>
      </c>
      <c r="AE365" s="115" t="s">
        <v>33732</v>
      </c>
      <c r="AF365" s="115" t="s">
        <v>33733</v>
      </c>
      <c r="AG365" s="115" t="s">
        <v>33281</v>
      </c>
      <c r="AH365" s="115" t="s">
        <v>33282</v>
      </c>
      <c r="AI365" s="115" t="s">
        <v>33283</v>
      </c>
      <c r="AJ365" s="115" t="s">
        <v>33282</v>
      </c>
      <c r="AK365" s="116">
        <v>9.2111670583999992</v>
      </c>
      <c r="AL365" s="116">
        <v>105.7430385567</v>
      </c>
      <c r="AM365" s="115" t="s">
        <v>34001</v>
      </c>
      <c r="AN365" s="115" t="s">
        <v>23</v>
      </c>
      <c r="AO365" s="115" t="s">
        <v>23</v>
      </c>
      <c r="AP365" s="115" t="s">
        <v>33285</v>
      </c>
      <c r="AQ365" s="115" t="s">
        <v>23</v>
      </c>
      <c r="AR365" s="115" t="s">
        <v>35962</v>
      </c>
      <c r="AS365" s="115" t="s">
        <v>23</v>
      </c>
      <c r="AT365" s="115" t="s">
        <v>23</v>
      </c>
      <c r="AU365" s="115" t="s">
        <v>23</v>
      </c>
      <c r="AV365" s="115" t="s">
        <v>23</v>
      </c>
      <c r="AW365" s="115" t="s">
        <v>23</v>
      </c>
      <c r="AX365" s="115" t="s">
        <v>33286</v>
      </c>
      <c r="AY365" s="115" t="s">
        <v>33287</v>
      </c>
      <c r="AZ365" s="115" t="s">
        <v>35938</v>
      </c>
      <c r="BA365" s="115" t="s">
        <v>23</v>
      </c>
      <c r="BB365" s="115" t="s">
        <v>23</v>
      </c>
      <c r="BC365" s="4">
        <f>SUMIFS('Doanh số khách hàng'!$F:$F,'Doanh số khách hàng'!$A:$A,DSKH!$D365)</f>
        <v>0</v>
      </c>
      <c r="BD365" t="str">
        <f>VLOOKUP($BC365,Master!$A:$D,4,1)</f>
        <v>F2</v>
      </c>
      <c r="BE365" t="str">
        <f t="shared" si="10"/>
        <v>OTC</v>
      </c>
      <c r="BF365" t="str">
        <f t="shared" si="11"/>
        <v>Tỉnh Cà Mau-Phường Hiệp Thành</v>
      </c>
    </row>
    <row r="366" spans="1:58" x14ac:dyDescent="0.3">
      <c r="A366" s="114" t="s">
        <v>37029</v>
      </c>
      <c r="B366" s="115" t="s">
        <v>33266</v>
      </c>
      <c r="C366" s="115" t="s">
        <v>33267</v>
      </c>
      <c r="D366" s="115" t="s">
        <v>21618</v>
      </c>
      <c r="E366" s="115" t="s">
        <v>37030</v>
      </c>
      <c r="F366" s="115" t="s">
        <v>22</v>
      </c>
      <c r="G366" s="115" t="s">
        <v>37031</v>
      </c>
      <c r="H366" s="115" t="s">
        <v>37031</v>
      </c>
      <c r="I366" s="115" t="s">
        <v>37032</v>
      </c>
      <c r="J366" s="115" t="s">
        <v>23</v>
      </c>
      <c r="K366" s="115" t="s">
        <v>35931</v>
      </c>
      <c r="L366" s="115" t="s">
        <v>23</v>
      </c>
      <c r="M366" s="115" t="s">
        <v>37033</v>
      </c>
      <c r="N366" s="115" t="s">
        <v>37034</v>
      </c>
      <c r="O366" s="115" t="s">
        <v>23</v>
      </c>
      <c r="P366" s="115" t="s">
        <v>37032</v>
      </c>
      <c r="Q366" s="115" t="s">
        <v>23</v>
      </c>
      <c r="R366" s="115" t="s">
        <v>23</v>
      </c>
      <c r="S366" s="115" t="s">
        <v>23</v>
      </c>
      <c r="T366" s="115" t="s">
        <v>23</v>
      </c>
      <c r="U366" s="115" t="s">
        <v>23</v>
      </c>
      <c r="V366" s="115" t="s">
        <v>23</v>
      </c>
      <c r="W366" s="115" t="s">
        <v>79</v>
      </c>
      <c r="X366" s="115" t="s">
        <v>23</v>
      </c>
      <c r="Y366" s="115" t="s">
        <v>23</v>
      </c>
      <c r="Z366" s="115" t="s">
        <v>23</v>
      </c>
      <c r="AA366" s="115" t="s">
        <v>37035</v>
      </c>
      <c r="AB366" s="115" t="s">
        <v>37036</v>
      </c>
      <c r="AC366" s="115" t="s">
        <v>37037</v>
      </c>
      <c r="AD366" s="115" t="s">
        <v>37038</v>
      </c>
      <c r="AE366" s="115" t="s">
        <v>33364</v>
      </c>
      <c r="AF366" s="115" t="s">
        <v>33365</v>
      </c>
      <c r="AG366" s="115" t="s">
        <v>33281</v>
      </c>
      <c r="AH366" s="115" t="s">
        <v>33282</v>
      </c>
      <c r="AI366" s="115" t="s">
        <v>33283</v>
      </c>
      <c r="AJ366" s="115" t="s">
        <v>33282</v>
      </c>
      <c r="AK366" s="116">
        <v>9.4058009876999993</v>
      </c>
      <c r="AL366" s="116">
        <v>105.4284285809</v>
      </c>
      <c r="AM366" s="115" t="s">
        <v>37039</v>
      </c>
      <c r="AN366" s="115" t="s">
        <v>23</v>
      </c>
      <c r="AO366" s="115" t="s">
        <v>33367</v>
      </c>
      <c r="AP366" s="115" t="s">
        <v>33285</v>
      </c>
      <c r="AQ366" s="115" t="s">
        <v>23</v>
      </c>
      <c r="AR366" s="115" t="s">
        <v>35962</v>
      </c>
      <c r="AS366" s="115" t="s">
        <v>23</v>
      </c>
      <c r="AT366" s="115" t="s">
        <v>23</v>
      </c>
      <c r="AU366" s="115" t="s">
        <v>23</v>
      </c>
      <c r="AV366" s="115" t="s">
        <v>23</v>
      </c>
      <c r="AW366" s="115" t="s">
        <v>23</v>
      </c>
      <c r="AX366" s="115" t="s">
        <v>33286</v>
      </c>
      <c r="AY366" s="115" t="s">
        <v>33287</v>
      </c>
      <c r="AZ366" s="115" t="s">
        <v>35938</v>
      </c>
      <c r="BA366" s="115" t="s">
        <v>33302</v>
      </c>
      <c r="BB366" s="115" t="s">
        <v>33303</v>
      </c>
      <c r="BC366" s="4">
        <f>SUMIFS('Doanh số khách hàng'!$F:$F,'Doanh số khách hàng'!$A:$A,DSKH!$D366)</f>
        <v>48121356.333333336</v>
      </c>
      <c r="BD366" t="str">
        <f>VLOOKUP($BC366,Master!$A:$D,4,1)</f>
        <v>F8</v>
      </c>
      <c r="BE366" t="str">
        <f t="shared" si="10"/>
        <v>OTC</v>
      </c>
      <c r="BF366" t="str">
        <f t="shared" si="11"/>
        <v>Tỉnh Cà Mau-Xã Vĩnh Phước</v>
      </c>
    </row>
    <row r="367" spans="1:58" x14ac:dyDescent="0.3">
      <c r="A367" s="114" t="s">
        <v>37040</v>
      </c>
      <c r="B367" s="115" t="s">
        <v>33266</v>
      </c>
      <c r="C367" s="115" t="s">
        <v>33267</v>
      </c>
      <c r="D367" s="115" t="s">
        <v>3963</v>
      </c>
      <c r="E367" s="115" t="s">
        <v>37041</v>
      </c>
      <c r="F367" s="115" t="s">
        <v>22</v>
      </c>
      <c r="G367" s="115" t="s">
        <v>37042</v>
      </c>
      <c r="H367" s="115" t="s">
        <v>37042</v>
      </c>
      <c r="I367" s="115" t="s">
        <v>37043</v>
      </c>
      <c r="J367" s="115" t="s">
        <v>23</v>
      </c>
      <c r="K367" s="115" t="s">
        <v>35931</v>
      </c>
      <c r="L367" s="115" t="s">
        <v>23</v>
      </c>
      <c r="M367" s="115" t="s">
        <v>37044</v>
      </c>
      <c r="N367" s="115" t="s">
        <v>37045</v>
      </c>
      <c r="O367" s="115" t="s">
        <v>23</v>
      </c>
      <c r="P367" s="115" t="s">
        <v>37043</v>
      </c>
      <c r="Q367" s="115" t="s">
        <v>23</v>
      </c>
      <c r="R367" s="115" t="s">
        <v>23</v>
      </c>
      <c r="S367" s="115" t="s">
        <v>23</v>
      </c>
      <c r="T367" s="115" t="s">
        <v>23</v>
      </c>
      <c r="U367" s="115" t="s">
        <v>23</v>
      </c>
      <c r="V367" s="115" t="s">
        <v>23</v>
      </c>
      <c r="W367" s="115" t="s">
        <v>79</v>
      </c>
      <c r="X367" s="115" t="s">
        <v>23</v>
      </c>
      <c r="Y367" s="115" t="s">
        <v>23</v>
      </c>
      <c r="Z367" s="115" t="s">
        <v>23</v>
      </c>
      <c r="AA367" s="115" t="s">
        <v>37046</v>
      </c>
      <c r="AB367" s="115" t="s">
        <v>37047</v>
      </c>
      <c r="AC367" s="115" t="s">
        <v>36352</v>
      </c>
      <c r="AD367" s="115" t="s">
        <v>33447</v>
      </c>
      <c r="AE367" s="115" t="s">
        <v>33449</v>
      </c>
      <c r="AF367" s="115" t="s">
        <v>33450</v>
      </c>
      <c r="AG367" s="115" t="s">
        <v>33281</v>
      </c>
      <c r="AH367" s="115" t="s">
        <v>33282</v>
      </c>
      <c r="AI367" s="115" t="s">
        <v>33283</v>
      </c>
      <c r="AJ367" s="115" t="s">
        <v>33282</v>
      </c>
      <c r="AK367" s="116">
        <v>9.4357940944000003</v>
      </c>
      <c r="AL367" s="116">
        <v>105.4618599002</v>
      </c>
      <c r="AM367" s="115" t="s">
        <v>37048</v>
      </c>
      <c r="AN367" s="115" t="s">
        <v>23</v>
      </c>
      <c r="AO367" s="115" t="s">
        <v>33367</v>
      </c>
      <c r="AP367" s="115" t="s">
        <v>33285</v>
      </c>
      <c r="AQ367" s="115" t="s">
        <v>23</v>
      </c>
      <c r="AR367" s="115" t="s">
        <v>35962</v>
      </c>
      <c r="AS367" s="115" t="s">
        <v>23</v>
      </c>
      <c r="AT367" s="115" t="s">
        <v>1020</v>
      </c>
      <c r="AU367" s="115" t="s">
        <v>33382</v>
      </c>
      <c r="AV367" s="115" t="s">
        <v>23</v>
      </c>
      <c r="AW367" s="115" t="s">
        <v>23</v>
      </c>
      <c r="AX367" s="115" t="s">
        <v>33383</v>
      </c>
      <c r="AY367" s="115" t="s">
        <v>33384</v>
      </c>
      <c r="AZ367" s="115" t="s">
        <v>35938</v>
      </c>
      <c r="BA367" s="115" t="s">
        <v>1021</v>
      </c>
      <c r="BB367" s="115" t="s">
        <v>1021</v>
      </c>
      <c r="BC367" s="4">
        <f>SUMIFS('Doanh số khách hàng'!$F:$F,'Doanh số khách hàng'!$A:$A,DSKH!$D367)</f>
        <v>2297596.6666666665</v>
      </c>
      <c r="BD367" t="str">
        <f>VLOOKUP($BC367,Master!$A:$D,4,1)</f>
        <v>F4</v>
      </c>
      <c r="BE367" t="str">
        <f t="shared" si="10"/>
        <v>OTC</v>
      </c>
      <c r="BF367" t="str">
        <f t="shared" si="11"/>
        <v>Tỉnh Cà Mau-Xã Phước Long</v>
      </c>
    </row>
    <row r="368" spans="1:58" x14ac:dyDescent="0.3">
      <c r="A368" s="114" t="s">
        <v>37049</v>
      </c>
      <c r="B368" s="115" t="s">
        <v>33266</v>
      </c>
      <c r="C368" s="115" t="s">
        <v>33267</v>
      </c>
      <c r="D368" s="115" t="s">
        <v>4886</v>
      </c>
      <c r="E368" s="115" t="s">
        <v>37050</v>
      </c>
      <c r="F368" s="115" t="s">
        <v>22</v>
      </c>
      <c r="G368" s="115" t="s">
        <v>37051</v>
      </c>
      <c r="H368" s="115" t="s">
        <v>37052</v>
      </c>
      <c r="I368" s="115" t="s">
        <v>37053</v>
      </c>
      <c r="J368" s="115" t="s">
        <v>23</v>
      </c>
      <c r="K368" s="115" t="s">
        <v>35931</v>
      </c>
      <c r="L368" s="115" t="s">
        <v>23</v>
      </c>
      <c r="M368" s="115" t="s">
        <v>37054</v>
      </c>
      <c r="N368" s="115" t="s">
        <v>37055</v>
      </c>
      <c r="O368" s="115" t="s">
        <v>23</v>
      </c>
      <c r="P368" s="115" t="s">
        <v>37053</v>
      </c>
      <c r="Q368" s="115" t="s">
        <v>23</v>
      </c>
      <c r="R368" s="115" t="s">
        <v>23</v>
      </c>
      <c r="S368" s="115" t="s">
        <v>23</v>
      </c>
      <c r="T368" s="115" t="s">
        <v>23</v>
      </c>
      <c r="U368" s="115" t="s">
        <v>23</v>
      </c>
      <c r="V368" s="115" t="s">
        <v>23</v>
      </c>
      <c r="W368" s="115" t="s">
        <v>79</v>
      </c>
      <c r="X368" s="115" t="s">
        <v>23</v>
      </c>
      <c r="Y368" s="115" t="s">
        <v>23</v>
      </c>
      <c r="Z368" s="115" t="s">
        <v>23</v>
      </c>
      <c r="AA368" s="115" t="s">
        <v>37056</v>
      </c>
      <c r="AB368" s="115" t="s">
        <v>37057</v>
      </c>
      <c r="AC368" s="115" t="s">
        <v>37058</v>
      </c>
      <c r="AD368" s="115" t="s">
        <v>35330</v>
      </c>
      <c r="AE368" s="115" t="s">
        <v>33449</v>
      </c>
      <c r="AF368" s="115" t="s">
        <v>33450</v>
      </c>
      <c r="AG368" s="115" t="s">
        <v>33281</v>
      </c>
      <c r="AH368" s="115" t="s">
        <v>33282</v>
      </c>
      <c r="AI368" s="115" t="s">
        <v>33283</v>
      </c>
      <c r="AJ368" s="115" t="s">
        <v>33282</v>
      </c>
      <c r="AK368" s="116">
        <v>9.4397463659999996</v>
      </c>
      <c r="AL368" s="116">
        <v>105.46437659999999</v>
      </c>
      <c r="AM368" s="115" t="s">
        <v>35331</v>
      </c>
      <c r="AN368" s="115" t="s">
        <v>23</v>
      </c>
      <c r="AO368" s="115" t="s">
        <v>33367</v>
      </c>
      <c r="AP368" s="115" t="s">
        <v>33285</v>
      </c>
      <c r="AQ368" s="115" t="s">
        <v>23</v>
      </c>
      <c r="AR368" s="115" t="s">
        <v>23</v>
      </c>
      <c r="AS368" s="115" t="s">
        <v>23</v>
      </c>
      <c r="AT368" s="115" t="s">
        <v>23</v>
      </c>
      <c r="AU368" s="115" t="s">
        <v>23</v>
      </c>
      <c r="AV368" s="115" t="s">
        <v>23</v>
      </c>
      <c r="AW368" s="115" t="s">
        <v>23</v>
      </c>
      <c r="AX368" s="115" t="s">
        <v>33383</v>
      </c>
      <c r="AY368" s="115" t="s">
        <v>33384</v>
      </c>
      <c r="AZ368" s="115" t="s">
        <v>35938</v>
      </c>
      <c r="BA368" s="115" t="s">
        <v>1021</v>
      </c>
      <c r="BB368" s="115" t="s">
        <v>1021</v>
      </c>
      <c r="BC368" s="4">
        <f>SUMIFS('Doanh số khách hàng'!$F:$F,'Doanh số khách hàng'!$A:$A,DSKH!$D368)</f>
        <v>2111413.3333333335</v>
      </c>
      <c r="BD368" t="str">
        <f>VLOOKUP($BC368,Master!$A:$D,4,1)</f>
        <v>F4</v>
      </c>
      <c r="BE368" t="str">
        <f t="shared" si="10"/>
        <v>OTC</v>
      </c>
      <c r="BF368" t="str">
        <f t="shared" si="11"/>
        <v>Tỉnh Cà Mau-Xã Phước Long</v>
      </c>
    </row>
    <row r="369" spans="1:58" x14ac:dyDescent="0.3">
      <c r="A369" s="114" t="s">
        <v>37059</v>
      </c>
      <c r="B369" s="115" t="s">
        <v>33266</v>
      </c>
      <c r="C369" s="115" t="s">
        <v>33267</v>
      </c>
      <c r="D369" s="115" t="s">
        <v>20207</v>
      </c>
      <c r="E369" s="115" t="s">
        <v>37060</v>
      </c>
      <c r="F369" s="115" t="s">
        <v>22</v>
      </c>
      <c r="G369" s="115" t="s">
        <v>37061</v>
      </c>
      <c r="H369" s="115" t="s">
        <v>37062</v>
      </c>
      <c r="I369" s="115" t="s">
        <v>37063</v>
      </c>
      <c r="J369" s="115" t="s">
        <v>23</v>
      </c>
      <c r="K369" s="115" t="s">
        <v>35931</v>
      </c>
      <c r="L369" s="115" t="s">
        <v>23</v>
      </c>
      <c r="M369" s="115" t="s">
        <v>37064</v>
      </c>
      <c r="N369" s="115" t="s">
        <v>37065</v>
      </c>
      <c r="O369" s="115" t="s">
        <v>23</v>
      </c>
      <c r="P369" s="115" t="s">
        <v>37063</v>
      </c>
      <c r="Q369" s="115" t="s">
        <v>23</v>
      </c>
      <c r="R369" s="115" t="s">
        <v>23</v>
      </c>
      <c r="S369" s="115" t="s">
        <v>23</v>
      </c>
      <c r="T369" s="115" t="s">
        <v>23</v>
      </c>
      <c r="U369" s="115" t="s">
        <v>23</v>
      </c>
      <c r="V369" s="115" t="s">
        <v>23</v>
      </c>
      <c r="W369" s="115" t="s">
        <v>79</v>
      </c>
      <c r="X369" s="115" t="s">
        <v>23</v>
      </c>
      <c r="Y369" s="115" t="s">
        <v>23</v>
      </c>
      <c r="Z369" s="115" t="s">
        <v>23</v>
      </c>
      <c r="AA369" s="115" t="s">
        <v>37066</v>
      </c>
      <c r="AB369" s="115" t="s">
        <v>37067</v>
      </c>
      <c r="AC369" s="115" t="s">
        <v>37068</v>
      </c>
      <c r="AD369" s="115" t="s">
        <v>35330</v>
      </c>
      <c r="AE369" s="115" t="s">
        <v>33449</v>
      </c>
      <c r="AF369" s="115" t="s">
        <v>33450</v>
      </c>
      <c r="AG369" s="115" t="s">
        <v>33281</v>
      </c>
      <c r="AH369" s="115" t="s">
        <v>33282</v>
      </c>
      <c r="AI369" s="115" t="s">
        <v>33283</v>
      </c>
      <c r="AJ369" s="115" t="s">
        <v>33282</v>
      </c>
      <c r="AK369" s="116">
        <v>9.4396847780000002</v>
      </c>
      <c r="AL369" s="116">
        <v>105.46435150000001</v>
      </c>
      <c r="AM369" s="115" t="s">
        <v>35331</v>
      </c>
      <c r="AN369" s="115" t="s">
        <v>23</v>
      </c>
      <c r="AO369" s="115" t="s">
        <v>33367</v>
      </c>
      <c r="AP369" s="115" t="s">
        <v>33285</v>
      </c>
      <c r="AQ369" s="115" t="s">
        <v>23</v>
      </c>
      <c r="AR369" s="115" t="s">
        <v>23</v>
      </c>
      <c r="AS369" s="115" t="s">
        <v>23</v>
      </c>
      <c r="AT369" s="115" t="s">
        <v>23</v>
      </c>
      <c r="AU369" s="115" t="s">
        <v>23</v>
      </c>
      <c r="AV369" s="115" t="s">
        <v>23</v>
      </c>
      <c r="AW369" s="115" t="s">
        <v>23</v>
      </c>
      <c r="AX369" s="115" t="s">
        <v>33383</v>
      </c>
      <c r="AY369" s="115" t="s">
        <v>33384</v>
      </c>
      <c r="AZ369" s="115" t="s">
        <v>35938</v>
      </c>
      <c r="BA369" s="115" t="s">
        <v>1021</v>
      </c>
      <c r="BB369" s="115" t="s">
        <v>1021</v>
      </c>
      <c r="BC369" s="4">
        <f>SUMIFS('Doanh số khách hàng'!$F:$F,'Doanh số khách hàng'!$A:$A,DSKH!$D369)</f>
        <v>2910056.6666666665</v>
      </c>
      <c r="BD369" t="str">
        <f>VLOOKUP($BC369,Master!$A:$D,4,1)</f>
        <v>F4</v>
      </c>
      <c r="BE369" t="str">
        <f t="shared" si="10"/>
        <v>OTC</v>
      </c>
      <c r="BF369" t="str">
        <f t="shared" si="11"/>
        <v>Tỉnh Cà Mau-Xã Phước Long</v>
      </c>
    </row>
    <row r="370" spans="1:58" x14ac:dyDescent="0.3">
      <c r="A370" s="114" t="s">
        <v>37069</v>
      </c>
      <c r="B370" s="115" t="s">
        <v>33266</v>
      </c>
      <c r="C370" s="115" t="s">
        <v>33267</v>
      </c>
      <c r="D370" s="115" t="s">
        <v>33174</v>
      </c>
      <c r="E370" s="115" t="s">
        <v>37070</v>
      </c>
      <c r="F370" s="115" t="s">
        <v>22</v>
      </c>
      <c r="G370" s="115" t="s">
        <v>37071</v>
      </c>
      <c r="H370" s="115" t="s">
        <v>37071</v>
      </c>
      <c r="I370" s="115" t="s">
        <v>37072</v>
      </c>
      <c r="J370" s="115" t="s">
        <v>23</v>
      </c>
      <c r="K370" s="115" t="s">
        <v>35931</v>
      </c>
      <c r="L370" s="115" t="s">
        <v>23</v>
      </c>
      <c r="M370" s="115" t="s">
        <v>37073</v>
      </c>
      <c r="N370" s="115" t="s">
        <v>37074</v>
      </c>
      <c r="O370" s="115" t="s">
        <v>23</v>
      </c>
      <c r="P370" s="115" t="s">
        <v>37072</v>
      </c>
      <c r="Q370" s="115" t="s">
        <v>23</v>
      </c>
      <c r="R370" s="115" t="s">
        <v>23</v>
      </c>
      <c r="S370" s="115" t="s">
        <v>23</v>
      </c>
      <c r="T370" s="115" t="s">
        <v>23</v>
      </c>
      <c r="U370" s="115" t="s">
        <v>23</v>
      </c>
      <c r="V370" s="115" t="s">
        <v>23</v>
      </c>
      <c r="W370" s="115" t="s">
        <v>79</v>
      </c>
      <c r="X370" s="115" t="s">
        <v>23</v>
      </c>
      <c r="Y370" s="115" t="s">
        <v>23</v>
      </c>
      <c r="Z370" s="115" t="s">
        <v>23</v>
      </c>
      <c r="AA370" s="115" t="s">
        <v>37075</v>
      </c>
      <c r="AB370" s="115" t="s">
        <v>37076</v>
      </c>
      <c r="AC370" s="115" t="s">
        <v>37077</v>
      </c>
      <c r="AD370" s="115" t="s">
        <v>33447</v>
      </c>
      <c r="AE370" s="115" t="s">
        <v>33449</v>
      </c>
      <c r="AF370" s="115" t="s">
        <v>33450</v>
      </c>
      <c r="AG370" s="115" t="s">
        <v>33281</v>
      </c>
      <c r="AH370" s="115" t="s">
        <v>33282</v>
      </c>
      <c r="AI370" s="115" t="s">
        <v>33283</v>
      </c>
      <c r="AJ370" s="115" t="s">
        <v>33282</v>
      </c>
      <c r="AK370" s="116">
        <v>9.4362299166000003</v>
      </c>
      <c r="AL370" s="116">
        <v>105.4614858581</v>
      </c>
      <c r="AM370" s="115" t="s">
        <v>37048</v>
      </c>
      <c r="AN370" s="115" t="s">
        <v>23</v>
      </c>
      <c r="AO370" s="115" t="s">
        <v>33367</v>
      </c>
      <c r="AP370" s="115" t="s">
        <v>33285</v>
      </c>
      <c r="AQ370" s="115" t="s">
        <v>23</v>
      </c>
      <c r="AR370" s="115" t="s">
        <v>35962</v>
      </c>
      <c r="AS370" s="115" t="s">
        <v>23</v>
      </c>
      <c r="AT370" s="115" t="s">
        <v>1020</v>
      </c>
      <c r="AU370" s="115" t="s">
        <v>23</v>
      </c>
      <c r="AV370" s="115" t="s">
        <v>23</v>
      </c>
      <c r="AW370" s="115" t="s">
        <v>23</v>
      </c>
      <c r="AX370" s="115" t="s">
        <v>33383</v>
      </c>
      <c r="AY370" s="115" t="s">
        <v>33384</v>
      </c>
      <c r="AZ370" s="115" t="s">
        <v>35938</v>
      </c>
      <c r="BA370" s="115" t="s">
        <v>1021</v>
      </c>
      <c r="BB370" s="115" t="s">
        <v>1021</v>
      </c>
      <c r="BC370" s="4">
        <f>SUMIFS('Doanh số khách hàng'!$F:$F,'Doanh số khách hàng'!$A:$A,DSKH!$D370)</f>
        <v>252000</v>
      </c>
      <c r="BD370" t="str">
        <f>VLOOKUP($BC370,Master!$A:$D,4,1)</f>
        <v>F2</v>
      </c>
      <c r="BE370" t="str">
        <f t="shared" si="10"/>
        <v>OTC</v>
      </c>
      <c r="BF370" t="str">
        <f t="shared" si="11"/>
        <v>Tỉnh Cà Mau-Xã Phước Long</v>
      </c>
    </row>
    <row r="371" spans="1:58" x14ac:dyDescent="0.3">
      <c r="A371" s="114" t="s">
        <v>37078</v>
      </c>
      <c r="B371" s="115" t="s">
        <v>33266</v>
      </c>
      <c r="C371" s="115" t="s">
        <v>33267</v>
      </c>
      <c r="D371" s="115" t="s">
        <v>27626</v>
      </c>
      <c r="E371" s="115" t="s">
        <v>37079</v>
      </c>
      <c r="F371" s="115" t="s">
        <v>22</v>
      </c>
      <c r="G371" s="115" t="s">
        <v>37080</v>
      </c>
      <c r="H371" s="115" t="s">
        <v>37080</v>
      </c>
      <c r="I371" s="115" t="s">
        <v>37081</v>
      </c>
      <c r="J371" s="115" t="s">
        <v>23</v>
      </c>
      <c r="K371" s="115" t="s">
        <v>35931</v>
      </c>
      <c r="L371" s="115" t="s">
        <v>23</v>
      </c>
      <c r="M371" s="115" t="s">
        <v>37082</v>
      </c>
      <c r="N371" s="115" t="s">
        <v>37083</v>
      </c>
      <c r="O371" s="115" t="s">
        <v>23</v>
      </c>
      <c r="P371" s="115" t="s">
        <v>37084</v>
      </c>
      <c r="Q371" s="115" t="s">
        <v>23</v>
      </c>
      <c r="R371" s="115" t="s">
        <v>23</v>
      </c>
      <c r="S371" s="115" t="s">
        <v>23</v>
      </c>
      <c r="T371" s="115" t="s">
        <v>23</v>
      </c>
      <c r="U371" s="115" t="s">
        <v>23</v>
      </c>
      <c r="V371" s="115" t="s">
        <v>23</v>
      </c>
      <c r="W371" s="115" t="s">
        <v>79</v>
      </c>
      <c r="X371" s="115" t="s">
        <v>23</v>
      </c>
      <c r="Y371" s="115" t="s">
        <v>23</v>
      </c>
      <c r="Z371" s="115" t="s">
        <v>23</v>
      </c>
      <c r="AA371" s="115" t="s">
        <v>37085</v>
      </c>
      <c r="AB371" s="115" t="s">
        <v>37086</v>
      </c>
      <c r="AC371" s="115" t="s">
        <v>37087</v>
      </c>
      <c r="AD371" s="115" t="s">
        <v>37088</v>
      </c>
      <c r="AE371" s="115" t="s">
        <v>33449</v>
      </c>
      <c r="AF371" s="115" t="s">
        <v>33450</v>
      </c>
      <c r="AG371" s="115" t="s">
        <v>33281</v>
      </c>
      <c r="AH371" s="115" t="s">
        <v>33282</v>
      </c>
      <c r="AI371" s="115" t="s">
        <v>33283</v>
      </c>
      <c r="AJ371" s="115" t="s">
        <v>33282</v>
      </c>
      <c r="AK371" s="116">
        <v>9.4394204618999993</v>
      </c>
      <c r="AL371" s="116">
        <v>105.4642313002</v>
      </c>
      <c r="AM371" s="115" t="s">
        <v>35809</v>
      </c>
      <c r="AN371" s="115" t="s">
        <v>23</v>
      </c>
      <c r="AO371" s="115" t="s">
        <v>23</v>
      </c>
      <c r="AP371" s="115" t="s">
        <v>33285</v>
      </c>
      <c r="AQ371" s="115" t="s">
        <v>23</v>
      </c>
      <c r="AR371" s="115" t="s">
        <v>35962</v>
      </c>
      <c r="AS371" s="115" t="s">
        <v>23</v>
      </c>
      <c r="AT371" s="115" t="s">
        <v>23</v>
      </c>
      <c r="AU371" s="115" t="s">
        <v>23</v>
      </c>
      <c r="AV371" s="115" t="s">
        <v>23</v>
      </c>
      <c r="AW371" s="115" t="s">
        <v>23</v>
      </c>
      <c r="AX371" s="115" t="s">
        <v>33383</v>
      </c>
      <c r="AY371" s="115" t="s">
        <v>33384</v>
      </c>
      <c r="AZ371" s="115" t="s">
        <v>35938</v>
      </c>
      <c r="BA371" s="115" t="s">
        <v>23</v>
      </c>
      <c r="BB371" s="115" t="s">
        <v>23</v>
      </c>
      <c r="BC371" s="4">
        <f>SUMIFS('Doanh số khách hàng'!$F:$F,'Doanh số khách hàng'!$A:$A,DSKH!$D371)</f>
        <v>85333.333333333328</v>
      </c>
      <c r="BD371" t="str">
        <f>VLOOKUP($BC371,Master!$A:$D,4,1)</f>
        <v>F2</v>
      </c>
      <c r="BE371" t="str">
        <f t="shared" si="10"/>
        <v>OTC</v>
      </c>
      <c r="BF371" t="str">
        <f t="shared" si="11"/>
        <v>Tỉnh Cà Mau-Xã Phước Long</v>
      </c>
    </row>
    <row r="372" spans="1:58" x14ac:dyDescent="0.3">
      <c r="A372" s="114" t="s">
        <v>34868</v>
      </c>
      <c r="B372" s="115" t="s">
        <v>33266</v>
      </c>
      <c r="C372" s="115" t="s">
        <v>33267</v>
      </c>
      <c r="D372" s="115" t="s">
        <v>10620</v>
      </c>
      <c r="E372" s="115" t="s">
        <v>37089</v>
      </c>
      <c r="F372" s="115" t="s">
        <v>22</v>
      </c>
      <c r="G372" s="115" t="s">
        <v>37090</v>
      </c>
      <c r="H372" s="115" t="s">
        <v>37090</v>
      </c>
      <c r="I372" s="115" t="s">
        <v>37091</v>
      </c>
      <c r="J372" s="115" t="s">
        <v>23</v>
      </c>
      <c r="K372" s="115" t="s">
        <v>35931</v>
      </c>
      <c r="L372" s="115" t="s">
        <v>23</v>
      </c>
      <c r="M372" s="115" t="s">
        <v>37092</v>
      </c>
      <c r="N372" s="115" t="s">
        <v>37093</v>
      </c>
      <c r="O372" s="115" t="s">
        <v>23</v>
      </c>
      <c r="P372" s="115" t="s">
        <v>37091</v>
      </c>
      <c r="Q372" s="115" t="s">
        <v>23</v>
      </c>
      <c r="R372" s="115" t="s">
        <v>23</v>
      </c>
      <c r="S372" s="115" t="s">
        <v>23</v>
      </c>
      <c r="T372" s="115" t="s">
        <v>23</v>
      </c>
      <c r="U372" s="115" t="s">
        <v>23</v>
      </c>
      <c r="V372" s="115" t="s">
        <v>23</v>
      </c>
      <c r="W372" s="115" t="s">
        <v>79</v>
      </c>
      <c r="X372" s="115" t="s">
        <v>23</v>
      </c>
      <c r="Y372" s="115" t="s">
        <v>23</v>
      </c>
      <c r="Z372" s="115" t="s">
        <v>23</v>
      </c>
      <c r="AA372" s="115" t="s">
        <v>37094</v>
      </c>
      <c r="AB372" s="115" t="s">
        <v>37095</v>
      </c>
      <c r="AC372" s="115" t="s">
        <v>35340</v>
      </c>
      <c r="AD372" s="115" t="s">
        <v>37096</v>
      </c>
      <c r="AE372" s="115" t="s">
        <v>33449</v>
      </c>
      <c r="AF372" s="115" t="s">
        <v>33450</v>
      </c>
      <c r="AG372" s="115" t="s">
        <v>33281</v>
      </c>
      <c r="AH372" s="115" t="s">
        <v>33282</v>
      </c>
      <c r="AI372" s="115" t="s">
        <v>33283</v>
      </c>
      <c r="AJ372" s="115" t="s">
        <v>33282</v>
      </c>
      <c r="AK372" s="116">
        <v>9.4388346530000007</v>
      </c>
      <c r="AL372" s="116">
        <v>105.4634181</v>
      </c>
      <c r="AM372" s="115" t="s">
        <v>35809</v>
      </c>
      <c r="AN372" s="115" t="s">
        <v>23</v>
      </c>
      <c r="AO372" s="115" t="s">
        <v>33367</v>
      </c>
      <c r="AP372" s="115" t="s">
        <v>33285</v>
      </c>
      <c r="AQ372" s="115" t="s">
        <v>23</v>
      </c>
      <c r="AR372" s="115" t="s">
        <v>23</v>
      </c>
      <c r="AS372" s="115" t="s">
        <v>23</v>
      </c>
      <c r="AT372" s="115" t="s">
        <v>23</v>
      </c>
      <c r="AU372" s="115" t="s">
        <v>23</v>
      </c>
      <c r="AV372" s="115" t="s">
        <v>23</v>
      </c>
      <c r="AW372" s="115" t="s">
        <v>23</v>
      </c>
      <c r="AX372" s="115" t="s">
        <v>33383</v>
      </c>
      <c r="AY372" s="115" t="s">
        <v>33384</v>
      </c>
      <c r="AZ372" s="115" t="s">
        <v>35938</v>
      </c>
      <c r="BA372" s="115" t="s">
        <v>1021</v>
      </c>
      <c r="BB372" s="115" t="s">
        <v>1021</v>
      </c>
      <c r="BC372" s="4">
        <f>SUMIFS('Doanh số khách hàng'!$F:$F,'Doanh số khách hàng'!$A:$A,DSKH!$D372)</f>
        <v>4994500</v>
      </c>
      <c r="BD372" t="str">
        <f>VLOOKUP($BC372,Master!$A:$D,4,1)</f>
        <v>F4</v>
      </c>
      <c r="BE372" t="str">
        <f t="shared" si="10"/>
        <v>OTC</v>
      </c>
      <c r="BF372" t="str">
        <f t="shared" si="11"/>
        <v>Tỉnh Cà Mau-Xã Phước Long</v>
      </c>
    </row>
    <row r="373" spans="1:58" x14ac:dyDescent="0.3">
      <c r="A373" s="114" t="s">
        <v>37097</v>
      </c>
      <c r="B373" s="115" t="s">
        <v>33266</v>
      </c>
      <c r="C373" s="115" t="s">
        <v>33267</v>
      </c>
      <c r="D373" s="115" t="s">
        <v>12605</v>
      </c>
      <c r="E373" s="115" t="s">
        <v>37098</v>
      </c>
      <c r="F373" s="115" t="s">
        <v>22</v>
      </c>
      <c r="G373" s="115" t="s">
        <v>37099</v>
      </c>
      <c r="H373" s="115" t="s">
        <v>37099</v>
      </c>
      <c r="I373" s="115" t="s">
        <v>37100</v>
      </c>
      <c r="J373" s="115" t="s">
        <v>23</v>
      </c>
      <c r="K373" s="115" t="s">
        <v>35931</v>
      </c>
      <c r="L373" s="115" t="s">
        <v>23</v>
      </c>
      <c r="M373" s="115" t="s">
        <v>37101</v>
      </c>
      <c r="N373" s="115" t="s">
        <v>36829</v>
      </c>
      <c r="O373" s="115" t="s">
        <v>23</v>
      </c>
      <c r="P373" s="115" t="s">
        <v>37100</v>
      </c>
      <c r="Q373" s="115" t="s">
        <v>23</v>
      </c>
      <c r="R373" s="115" t="s">
        <v>23</v>
      </c>
      <c r="S373" s="115" t="s">
        <v>23</v>
      </c>
      <c r="T373" s="115" t="s">
        <v>23</v>
      </c>
      <c r="U373" s="115" t="s">
        <v>23</v>
      </c>
      <c r="V373" s="115" t="s">
        <v>23</v>
      </c>
      <c r="W373" s="115" t="s">
        <v>79</v>
      </c>
      <c r="X373" s="115" t="s">
        <v>23</v>
      </c>
      <c r="Y373" s="115" t="s">
        <v>23</v>
      </c>
      <c r="Z373" s="115" t="s">
        <v>23</v>
      </c>
      <c r="AA373" s="115" t="s">
        <v>37102</v>
      </c>
      <c r="AB373" s="115" t="s">
        <v>37103</v>
      </c>
      <c r="AC373" s="115" t="s">
        <v>35340</v>
      </c>
      <c r="AD373" s="115" t="s">
        <v>37104</v>
      </c>
      <c r="AE373" s="115" t="s">
        <v>33449</v>
      </c>
      <c r="AF373" s="115" t="s">
        <v>33450</v>
      </c>
      <c r="AG373" s="115" t="s">
        <v>33281</v>
      </c>
      <c r="AH373" s="115" t="s">
        <v>33282</v>
      </c>
      <c r="AI373" s="115" t="s">
        <v>33283</v>
      </c>
      <c r="AJ373" s="115" t="s">
        <v>33282</v>
      </c>
      <c r="AK373" s="116">
        <v>9.4379745839999991</v>
      </c>
      <c r="AL373" s="116">
        <v>105.4625909</v>
      </c>
      <c r="AM373" s="115" t="s">
        <v>36312</v>
      </c>
      <c r="AN373" s="115" t="s">
        <v>23</v>
      </c>
      <c r="AO373" s="115" t="s">
        <v>33367</v>
      </c>
      <c r="AP373" s="115" t="s">
        <v>33285</v>
      </c>
      <c r="AQ373" s="115" t="s">
        <v>23</v>
      </c>
      <c r="AR373" s="115" t="s">
        <v>23</v>
      </c>
      <c r="AS373" s="115" t="s">
        <v>23</v>
      </c>
      <c r="AT373" s="115" t="s">
        <v>23</v>
      </c>
      <c r="AU373" s="115" t="s">
        <v>23</v>
      </c>
      <c r="AV373" s="115" t="s">
        <v>23</v>
      </c>
      <c r="AW373" s="115" t="s">
        <v>23</v>
      </c>
      <c r="AX373" s="115" t="s">
        <v>33383</v>
      </c>
      <c r="AY373" s="115" t="s">
        <v>33384</v>
      </c>
      <c r="AZ373" s="115" t="s">
        <v>35938</v>
      </c>
      <c r="BA373" s="115" t="s">
        <v>1021</v>
      </c>
      <c r="BB373" s="115" t="s">
        <v>1021</v>
      </c>
      <c r="BC373" s="4">
        <f>SUMIFS('Doanh số khách hàng'!$F:$F,'Doanh số khách hàng'!$A:$A,DSKH!$D373)</f>
        <v>1045130</v>
      </c>
      <c r="BD373" t="str">
        <f>VLOOKUP($BC373,Master!$A:$D,4,1)</f>
        <v>F4</v>
      </c>
      <c r="BE373" t="str">
        <f t="shared" si="10"/>
        <v>OTC</v>
      </c>
      <c r="BF373" t="str">
        <f t="shared" si="11"/>
        <v>Tỉnh Cà Mau-Xã Phước Long</v>
      </c>
    </row>
    <row r="374" spans="1:58" x14ac:dyDescent="0.3">
      <c r="A374" s="114" t="s">
        <v>37105</v>
      </c>
      <c r="B374" s="115" t="s">
        <v>33266</v>
      </c>
      <c r="C374" s="115" t="s">
        <v>33267</v>
      </c>
      <c r="D374" s="115" t="s">
        <v>29991</v>
      </c>
      <c r="E374" s="115" t="s">
        <v>37106</v>
      </c>
      <c r="F374" s="115" t="s">
        <v>22</v>
      </c>
      <c r="G374" s="115" t="s">
        <v>37107</v>
      </c>
      <c r="H374" s="115" t="s">
        <v>37108</v>
      </c>
      <c r="I374" s="115" t="s">
        <v>37109</v>
      </c>
      <c r="J374" s="115" t="s">
        <v>23</v>
      </c>
      <c r="K374" s="115" t="s">
        <v>35931</v>
      </c>
      <c r="L374" s="115" t="s">
        <v>23</v>
      </c>
      <c r="M374" s="115" t="s">
        <v>37110</v>
      </c>
      <c r="N374" s="115" t="s">
        <v>36484</v>
      </c>
      <c r="O374" s="115" t="s">
        <v>23</v>
      </c>
      <c r="P374" s="115" t="s">
        <v>37111</v>
      </c>
      <c r="Q374" s="115" t="s">
        <v>23</v>
      </c>
      <c r="R374" s="115" t="s">
        <v>23</v>
      </c>
      <c r="S374" s="115" t="s">
        <v>23</v>
      </c>
      <c r="T374" s="115" t="s">
        <v>23</v>
      </c>
      <c r="U374" s="115" t="s">
        <v>23</v>
      </c>
      <c r="V374" s="115" t="s">
        <v>23</v>
      </c>
      <c r="W374" s="115" t="s">
        <v>79</v>
      </c>
      <c r="X374" s="115" t="s">
        <v>23</v>
      </c>
      <c r="Y374" s="115" t="s">
        <v>23</v>
      </c>
      <c r="Z374" s="115" t="s">
        <v>23</v>
      </c>
      <c r="AA374" s="115" t="s">
        <v>23</v>
      </c>
      <c r="AB374" s="115" t="s">
        <v>37112</v>
      </c>
      <c r="AC374" s="115" t="s">
        <v>33776</v>
      </c>
      <c r="AD374" s="115" t="s">
        <v>37113</v>
      </c>
      <c r="AE374" s="115" t="s">
        <v>33922</v>
      </c>
      <c r="AF374" s="115" t="s">
        <v>33923</v>
      </c>
      <c r="AG374" s="115" t="s">
        <v>33281</v>
      </c>
      <c r="AH374" s="115" t="s">
        <v>33282</v>
      </c>
      <c r="AI374" s="115" t="s">
        <v>33283</v>
      </c>
      <c r="AJ374" s="115" t="s">
        <v>33282</v>
      </c>
      <c r="AK374" s="116">
        <v>9.3581886779999994</v>
      </c>
      <c r="AL374" s="116">
        <v>105.7124805</v>
      </c>
      <c r="AM374" s="115" t="s">
        <v>34357</v>
      </c>
      <c r="AN374" s="115" t="s">
        <v>23</v>
      </c>
      <c r="AO374" s="115" t="s">
        <v>23</v>
      </c>
      <c r="AP374" s="115" t="s">
        <v>33285</v>
      </c>
      <c r="AQ374" s="115" t="s">
        <v>23</v>
      </c>
      <c r="AR374" s="115" t="s">
        <v>23</v>
      </c>
      <c r="AS374" s="115" t="s">
        <v>23</v>
      </c>
      <c r="AT374" s="115" t="s">
        <v>23</v>
      </c>
      <c r="AU374" s="115" t="s">
        <v>23</v>
      </c>
      <c r="AV374" s="115" t="s">
        <v>23</v>
      </c>
      <c r="AW374" s="115" t="s">
        <v>23</v>
      </c>
      <c r="AX374" s="115" t="s">
        <v>33383</v>
      </c>
      <c r="AY374" s="115" t="s">
        <v>33384</v>
      </c>
      <c r="AZ374" s="115" t="s">
        <v>35938</v>
      </c>
      <c r="BA374" s="115" t="s">
        <v>33302</v>
      </c>
      <c r="BB374" s="115" t="s">
        <v>33303</v>
      </c>
      <c r="BC374" s="4">
        <f>SUMIFS('Doanh số khách hàng'!$F:$F,'Doanh số khách hàng'!$A:$A,DSKH!$D374)</f>
        <v>573333.33333333337</v>
      </c>
      <c r="BD374" t="str">
        <f>VLOOKUP($BC374,Master!$A:$D,4,1)</f>
        <v>F4</v>
      </c>
      <c r="BE374" t="str">
        <f t="shared" si="10"/>
        <v>OTC</v>
      </c>
      <c r="BF374" t="str">
        <f t="shared" si="11"/>
        <v>Tỉnh Cà Mau-Xã Vĩnh Lợi</v>
      </c>
    </row>
    <row r="375" spans="1:58" x14ac:dyDescent="0.3">
      <c r="A375" s="114" t="s">
        <v>37114</v>
      </c>
      <c r="B375" s="115" t="s">
        <v>33266</v>
      </c>
      <c r="C375" s="115" t="s">
        <v>33267</v>
      </c>
      <c r="D375" s="115" t="s">
        <v>4893</v>
      </c>
      <c r="E375" s="115" t="s">
        <v>37115</v>
      </c>
      <c r="F375" s="115" t="s">
        <v>22</v>
      </c>
      <c r="G375" s="115" t="s">
        <v>37116</v>
      </c>
      <c r="H375" s="115" t="s">
        <v>37116</v>
      </c>
      <c r="I375" s="115" t="s">
        <v>37117</v>
      </c>
      <c r="J375" s="115" t="s">
        <v>23</v>
      </c>
      <c r="K375" s="115" t="s">
        <v>35931</v>
      </c>
      <c r="L375" s="115" t="s">
        <v>23</v>
      </c>
      <c r="M375" s="115" t="s">
        <v>37118</v>
      </c>
      <c r="N375" s="115" t="s">
        <v>37119</v>
      </c>
      <c r="O375" s="115" t="s">
        <v>23</v>
      </c>
      <c r="P375" s="115" t="s">
        <v>37120</v>
      </c>
      <c r="Q375" s="115" t="s">
        <v>23</v>
      </c>
      <c r="R375" s="115" t="s">
        <v>23</v>
      </c>
      <c r="S375" s="115" t="s">
        <v>23</v>
      </c>
      <c r="T375" s="115" t="s">
        <v>23</v>
      </c>
      <c r="U375" s="115" t="s">
        <v>23</v>
      </c>
      <c r="V375" s="115" t="s">
        <v>23</v>
      </c>
      <c r="W375" s="115" t="s">
        <v>79</v>
      </c>
      <c r="X375" s="115" t="s">
        <v>23</v>
      </c>
      <c r="Y375" s="115" t="s">
        <v>23</v>
      </c>
      <c r="Z375" s="115" t="s">
        <v>23</v>
      </c>
      <c r="AA375" s="115" t="s">
        <v>23</v>
      </c>
      <c r="AB375" s="115" t="s">
        <v>37121</v>
      </c>
      <c r="AC375" s="115" t="s">
        <v>37113</v>
      </c>
      <c r="AD375" s="115" t="s">
        <v>37122</v>
      </c>
      <c r="AE375" s="115" t="s">
        <v>33922</v>
      </c>
      <c r="AF375" s="115" t="s">
        <v>33923</v>
      </c>
      <c r="AG375" s="115" t="s">
        <v>33281</v>
      </c>
      <c r="AH375" s="115" t="s">
        <v>33282</v>
      </c>
      <c r="AI375" s="115" t="s">
        <v>33283</v>
      </c>
      <c r="AJ375" s="115" t="s">
        <v>33282</v>
      </c>
      <c r="AK375" s="116">
        <v>9.3580482955999997</v>
      </c>
      <c r="AL375" s="116">
        <v>105.71064133199999</v>
      </c>
      <c r="AM375" s="115" t="s">
        <v>34091</v>
      </c>
      <c r="AN375" s="115" t="s">
        <v>23</v>
      </c>
      <c r="AO375" s="115" t="s">
        <v>23</v>
      </c>
      <c r="AP375" s="115" t="s">
        <v>33285</v>
      </c>
      <c r="AQ375" s="115" t="s">
        <v>23</v>
      </c>
      <c r="AR375" s="115" t="s">
        <v>35962</v>
      </c>
      <c r="AS375" s="115" t="s">
        <v>23</v>
      </c>
      <c r="AT375" s="115" t="s">
        <v>1020</v>
      </c>
      <c r="AU375" s="115" t="s">
        <v>23</v>
      </c>
      <c r="AV375" s="115" t="s">
        <v>23</v>
      </c>
      <c r="AW375" s="115" t="s">
        <v>23</v>
      </c>
      <c r="AX375" s="115" t="s">
        <v>33383</v>
      </c>
      <c r="AY375" s="115" t="s">
        <v>33384</v>
      </c>
      <c r="AZ375" s="115" t="s">
        <v>35938</v>
      </c>
      <c r="BA375" s="115" t="s">
        <v>23</v>
      </c>
      <c r="BB375" s="115" t="s">
        <v>23</v>
      </c>
      <c r="BC375" s="4">
        <f>SUMIFS('Doanh số khách hàng'!$F:$F,'Doanh số khách hàng'!$A:$A,DSKH!$D375)</f>
        <v>312966.66666666669</v>
      </c>
      <c r="BD375" t="str">
        <f>VLOOKUP($BC375,Master!$A:$D,4,1)</f>
        <v>F2</v>
      </c>
      <c r="BE375" t="str">
        <f t="shared" si="10"/>
        <v>OTC</v>
      </c>
      <c r="BF375" t="str">
        <f t="shared" si="11"/>
        <v>Tỉnh Cà Mau-Xã Vĩnh Lợi</v>
      </c>
    </row>
    <row r="376" spans="1:58" x14ac:dyDescent="0.3">
      <c r="A376" s="114" t="s">
        <v>37123</v>
      </c>
      <c r="B376" s="115" t="s">
        <v>33266</v>
      </c>
      <c r="C376" s="115" t="s">
        <v>33267</v>
      </c>
      <c r="D376" s="115" t="s">
        <v>28561</v>
      </c>
      <c r="E376" s="115" t="s">
        <v>37124</v>
      </c>
      <c r="F376" s="115" t="s">
        <v>22</v>
      </c>
      <c r="G376" s="115" t="s">
        <v>37125</v>
      </c>
      <c r="H376" s="115" t="s">
        <v>37125</v>
      </c>
      <c r="I376" s="115" t="s">
        <v>37126</v>
      </c>
      <c r="J376" s="115" t="s">
        <v>23</v>
      </c>
      <c r="K376" s="115" t="s">
        <v>35931</v>
      </c>
      <c r="L376" s="115" t="s">
        <v>23</v>
      </c>
      <c r="M376" s="115" t="s">
        <v>37127</v>
      </c>
      <c r="N376" s="115" t="s">
        <v>37128</v>
      </c>
      <c r="O376" s="115" t="s">
        <v>23</v>
      </c>
      <c r="P376" s="115" t="s">
        <v>37126</v>
      </c>
      <c r="Q376" s="115" t="s">
        <v>23</v>
      </c>
      <c r="R376" s="115" t="s">
        <v>23</v>
      </c>
      <c r="S376" s="115" t="s">
        <v>23</v>
      </c>
      <c r="T376" s="115" t="s">
        <v>23</v>
      </c>
      <c r="U376" s="115" t="s">
        <v>23</v>
      </c>
      <c r="V376" s="115" t="s">
        <v>23</v>
      </c>
      <c r="W376" s="115" t="s">
        <v>79</v>
      </c>
      <c r="X376" s="115" t="s">
        <v>23</v>
      </c>
      <c r="Y376" s="115" t="s">
        <v>23</v>
      </c>
      <c r="Z376" s="115" t="s">
        <v>23</v>
      </c>
      <c r="AA376" s="115" t="s">
        <v>23</v>
      </c>
      <c r="AB376" s="115" t="s">
        <v>37129</v>
      </c>
      <c r="AC376" s="115" t="s">
        <v>37130</v>
      </c>
      <c r="AD376" s="115" t="s">
        <v>37122</v>
      </c>
      <c r="AE376" s="115" t="s">
        <v>33934</v>
      </c>
      <c r="AF376" s="115" t="s">
        <v>33935</v>
      </c>
      <c r="AG376" s="115" t="s">
        <v>33281</v>
      </c>
      <c r="AH376" s="115" t="s">
        <v>33282</v>
      </c>
      <c r="AI376" s="115" t="s">
        <v>33283</v>
      </c>
      <c r="AJ376" s="115" t="s">
        <v>33282</v>
      </c>
      <c r="AK376" s="116">
        <v>9.3653876599999997</v>
      </c>
      <c r="AL376" s="116">
        <v>105.65952179999999</v>
      </c>
      <c r="AM376" s="115" t="s">
        <v>37131</v>
      </c>
      <c r="AN376" s="115" t="s">
        <v>23</v>
      </c>
      <c r="AO376" s="115" t="s">
        <v>33367</v>
      </c>
      <c r="AP376" s="115" t="s">
        <v>33285</v>
      </c>
      <c r="AQ376" s="115" t="s">
        <v>23</v>
      </c>
      <c r="AR376" s="115" t="s">
        <v>23</v>
      </c>
      <c r="AS376" s="115" t="s">
        <v>23</v>
      </c>
      <c r="AT376" s="115" t="s">
        <v>23</v>
      </c>
      <c r="AU376" s="115" t="s">
        <v>23</v>
      </c>
      <c r="AV376" s="115" t="s">
        <v>23</v>
      </c>
      <c r="AW376" s="115" t="s">
        <v>23</v>
      </c>
      <c r="AX376" s="115" t="s">
        <v>33383</v>
      </c>
      <c r="AY376" s="115" t="s">
        <v>33384</v>
      </c>
      <c r="AZ376" s="115" t="s">
        <v>35938</v>
      </c>
      <c r="BA376" s="115" t="s">
        <v>33302</v>
      </c>
      <c r="BB376" s="115" t="s">
        <v>33303</v>
      </c>
      <c r="BC376" s="4">
        <f>SUMIFS('Doanh số khách hàng'!$F:$F,'Doanh số khách hàng'!$A:$A,DSKH!$D376)</f>
        <v>1012933.3333333334</v>
      </c>
      <c r="BD376" t="str">
        <f>VLOOKUP($BC376,Master!$A:$D,4,1)</f>
        <v>F4</v>
      </c>
      <c r="BE376" t="str">
        <f t="shared" si="10"/>
        <v>OTC</v>
      </c>
      <c r="BF376" t="str">
        <f t="shared" si="11"/>
        <v>Tỉnh Cà Mau-Xã Châu Thới</v>
      </c>
    </row>
    <row r="377" spans="1:58" x14ac:dyDescent="0.3">
      <c r="A377" s="114" t="s">
        <v>37132</v>
      </c>
      <c r="B377" s="115" t="s">
        <v>33266</v>
      </c>
      <c r="C377" s="115" t="s">
        <v>33267</v>
      </c>
      <c r="D377" s="115" t="s">
        <v>1611</v>
      </c>
      <c r="E377" s="115" t="s">
        <v>37133</v>
      </c>
      <c r="F377" s="115" t="s">
        <v>22</v>
      </c>
      <c r="G377" s="115" t="s">
        <v>37134</v>
      </c>
      <c r="H377" s="115" t="s">
        <v>37134</v>
      </c>
      <c r="I377" s="115" t="s">
        <v>37135</v>
      </c>
      <c r="J377" s="115" t="s">
        <v>23</v>
      </c>
      <c r="K377" s="115" t="s">
        <v>35931</v>
      </c>
      <c r="L377" s="115" t="s">
        <v>23</v>
      </c>
      <c r="M377" s="115" t="s">
        <v>37136</v>
      </c>
      <c r="N377" s="115" t="s">
        <v>37137</v>
      </c>
      <c r="O377" s="115" t="s">
        <v>23</v>
      </c>
      <c r="P377" s="115" t="s">
        <v>37135</v>
      </c>
      <c r="Q377" s="115" t="s">
        <v>23</v>
      </c>
      <c r="R377" s="115" t="s">
        <v>23</v>
      </c>
      <c r="S377" s="115" t="s">
        <v>23</v>
      </c>
      <c r="T377" s="115" t="s">
        <v>23</v>
      </c>
      <c r="U377" s="115" t="s">
        <v>23</v>
      </c>
      <c r="V377" s="115" t="s">
        <v>23</v>
      </c>
      <c r="W377" s="115" t="s">
        <v>79</v>
      </c>
      <c r="X377" s="115" t="s">
        <v>23</v>
      </c>
      <c r="Y377" s="115" t="s">
        <v>23</v>
      </c>
      <c r="Z377" s="115" t="s">
        <v>23</v>
      </c>
      <c r="AA377" s="115" t="s">
        <v>23</v>
      </c>
      <c r="AB377" s="115" t="s">
        <v>37138</v>
      </c>
      <c r="AC377" s="115" t="s">
        <v>35713</v>
      </c>
      <c r="AD377" s="115" t="s">
        <v>33278</v>
      </c>
      <c r="AE377" s="115" t="s">
        <v>33922</v>
      </c>
      <c r="AF377" s="115" t="s">
        <v>33923</v>
      </c>
      <c r="AG377" s="115" t="s">
        <v>33281</v>
      </c>
      <c r="AH377" s="115" t="s">
        <v>33282</v>
      </c>
      <c r="AI377" s="115" t="s">
        <v>33283</v>
      </c>
      <c r="AJ377" s="115" t="s">
        <v>33282</v>
      </c>
      <c r="AK377" s="116">
        <v>9.3428023939999996</v>
      </c>
      <c r="AL377" s="116">
        <v>105.7153235</v>
      </c>
      <c r="AM377" s="115" t="s">
        <v>37139</v>
      </c>
      <c r="AN377" s="115" t="s">
        <v>23</v>
      </c>
      <c r="AO377" s="115" t="s">
        <v>33367</v>
      </c>
      <c r="AP377" s="115" t="s">
        <v>33285</v>
      </c>
      <c r="AQ377" s="115" t="s">
        <v>23</v>
      </c>
      <c r="AR377" s="115" t="s">
        <v>23</v>
      </c>
      <c r="AS377" s="115" t="s">
        <v>23</v>
      </c>
      <c r="AT377" s="115" t="s">
        <v>23</v>
      </c>
      <c r="AU377" s="115" t="s">
        <v>23</v>
      </c>
      <c r="AV377" s="115" t="s">
        <v>23</v>
      </c>
      <c r="AW377" s="115" t="s">
        <v>23</v>
      </c>
      <c r="AX377" s="115" t="s">
        <v>33383</v>
      </c>
      <c r="AY377" s="115" t="s">
        <v>33384</v>
      </c>
      <c r="AZ377" s="115" t="s">
        <v>35938</v>
      </c>
      <c r="BA377" s="115" t="s">
        <v>33302</v>
      </c>
      <c r="BB377" s="115" t="s">
        <v>33303</v>
      </c>
      <c r="BC377" s="4">
        <f>SUMIFS('Doanh số khách hàng'!$F:$F,'Doanh số khách hàng'!$A:$A,DSKH!$D377)</f>
        <v>2502306.6666666665</v>
      </c>
      <c r="BD377" t="str">
        <f>VLOOKUP($BC377,Master!$A:$D,4,1)</f>
        <v>F4</v>
      </c>
      <c r="BE377" t="str">
        <f t="shared" si="10"/>
        <v>OTC</v>
      </c>
      <c r="BF377" t="str">
        <f t="shared" si="11"/>
        <v>Tỉnh Cà Mau-Xã Vĩnh Lợi</v>
      </c>
    </row>
    <row r="378" spans="1:58" x14ac:dyDescent="0.3">
      <c r="A378" s="114" t="s">
        <v>37140</v>
      </c>
      <c r="B378" s="115" t="s">
        <v>33266</v>
      </c>
      <c r="C378" s="115" t="s">
        <v>33267</v>
      </c>
      <c r="D378" s="115" t="s">
        <v>37141</v>
      </c>
      <c r="E378" s="115" t="s">
        <v>37142</v>
      </c>
      <c r="F378" s="115" t="s">
        <v>22</v>
      </c>
      <c r="G378" s="115" t="s">
        <v>37143</v>
      </c>
      <c r="H378" s="115" t="s">
        <v>37143</v>
      </c>
      <c r="I378" s="115" t="s">
        <v>36780</v>
      </c>
      <c r="J378" s="115" t="s">
        <v>23</v>
      </c>
      <c r="K378" s="115" t="s">
        <v>35931</v>
      </c>
      <c r="L378" s="115" t="s">
        <v>23</v>
      </c>
      <c r="M378" s="115" t="s">
        <v>37144</v>
      </c>
      <c r="N378" s="115" t="s">
        <v>36876</v>
      </c>
      <c r="O378" s="115" t="s">
        <v>23</v>
      </c>
      <c r="P378" s="115" t="s">
        <v>37145</v>
      </c>
      <c r="Q378" s="115" t="s">
        <v>23</v>
      </c>
      <c r="R378" s="115" t="s">
        <v>23</v>
      </c>
      <c r="S378" s="115" t="s">
        <v>23</v>
      </c>
      <c r="T378" s="115" t="s">
        <v>23</v>
      </c>
      <c r="U378" s="115" t="s">
        <v>23</v>
      </c>
      <c r="V378" s="115" t="s">
        <v>23</v>
      </c>
      <c r="W378" s="115" t="s">
        <v>79</v>
      </c>
      <c r="X378" s="115" t="s">
        <v>23</v>
      </c>
      <c r="Y378" s="115" t="s">
        <v>23</v>
      </c>
      <c r="Z378" s="115" t="s">
        <v>23</v>
      </c>
      <c r="AA378" s="115" t="s">
        <v>23</v>
      </c>
      <c r="AB378" s="115" t="s">
        <v>37146</v>
      </c>
      <c r="AC378" s="115" t="s">
        <v>37147</v>
      </c>
      <c r="AD378" s="115" t="s">
        <v>33278</v>
      </c>
      <c r="AE378" s="115" t="s">
        <v>33922</v>
      </c>
      <c r="AF378" s="115" t="s">
        <v>33923</v>
      </c>
      <c r="AG378" s="115" t="s">
        <v>33281</v>
      </c>
      <c r="AH378" s="115" t="s">
        <v>33282</v>
      </c>
      <c r="AI378" s="115" t="s">
        <v>33283</v>
      </c>
      <c r="AJ378" s="115" t="s">
        <v>33282</v>
      </c>
      <c r="AK378" s="116">
        <v>9.3861904896000006</v>
      </c>
      <c r="AL378" s="116">
        <v>105.7127174094</v>
      </c>
      <c r="AM378" s="115" t="s">
        <v>37148</v>
      </c>
      <c r="AN378" s="115" t="s">
        <v>23</v>
      </c>
      <c r="AO378" s="115" t="s">
        <v>23</v>
      </c>
      <c r="AP378" s="115" t="s">
        <v>33285</v>
      </c>
      <c r="AQ378" s="115" t="s">
        <v>23</v>
      </c>
      <c r="AR378" s="115" t="s">
        <v>35962</v>
      </c>
      <c r="AS378" s="115" t="s">
        <v>23</v>
      </c>
      <c r="AT378" s="115" t="s">
        <v>23</v>
      </c>
      <c r="AU378" s="115" t="s">
        <v>23</v>
      </c>
      <c r="AV378" s="115" t="s">
        <v>23</v>
      </c>
      <c r="AW378" s="115" t="s">
        <v>33257</v>
      </c>
      <c r="AX378" s="115" t="s">
        <v>33383</v>
      </c>
      <c r="AY378" s="115" t="s">
        <v>33384</v>
      </c>
      <c r="AZ378" s="115" t="s">
        <v>35938</v>
      </c>
      <c r="BA378" s="115" t="s">
        <v>1021</v>
      </c>
      <c r="BB378" s="115" t="s">
        <v>1021</v>
      </c>
      <c r="BC378" s="4">
        <f>SUMIFS('Doanh số khách hàng'!$F:$F,'Doanh số khách hàng'!$A:$A,DSKH!$D378)</f>
        <v>0</v>
      </c>
      <c r="BD378" t="str">
        <f>VLOOKUP($BC378,Master!$A:$D,4,1)</f>
        <v>F2</v>
      </c>
      <c r="BE378" t="str">
        <f t="shared" si="10"/>
        <v>OTC</v>
      </c>
      <c r="BF378" t="str">
        <f t="shared" si="11"/>
        <v>Tỉnh Cà Mau-Xã Vĩnh Lợi</v>
      </c>
    </row>
    <row r="379" spans="1:58" x14ac:dyDescent="0.3">
      <c r="A379" s="114" t="s">
        <v>34754</v>
      </c>
      <c r="B379" s="115" t="s">
        <v>33266</v>
      </c>
      <c r="C379" s="115" t="s">
        <v>33267</v>
      </c>
      <c r="D379" s="115" t="s">
        <v>23949</v>
      </c>
      <c r="E379" s="115" t="s">
        <v>37149</v>
      </c>
      <c r="F379" s="115" t="s">
        <v>22</v>
      </c>
      <c r="G379" s="115" t="s">
        <v>37150</v>
      </c>
      <c r="H379" s="115" t="s">
        <v>37150</v>
      </c>
      <c r="I379" s="115" t="s">
        <v>37151</v>
      </c>
      <c r="J379" s="115" t="s">
        <v>23</v>
      </c>
      <c r="K379" s="115" t="s">
        <v>35931</v>
      </c>
      <c r="L379" s="115" t="s">
        <v>23</v>
      </c>
      <c r="M379" s="115" t="s">
        <v>37152</v>
      </c>
      <c r="N379" s="115" t="s">
        <v>37153</v>
      </c>
      <c r="O379" s="115" t="s">
        <v>23</v>
      </c>
      <c r="P379" s="115" t="s">
        <v>37151</v>
      </c>
      <c r="Q379" s="115" t="s">
        <v>23</v>
      </c>
      <c r="R379" s="115" t="s">
        <v>23</v>
      </c>
      <c r="S379" s="115" t="s">
        <v>23</v>
      </c>
      <c r="T379" s="115" t="s">
        <v>23</v>
      </c>
      <c r="U379" s="115" t="s">
        <v>23</v>
      </c>
      <c r="V379" s="115" t="s">
        <v>23</v>
      </c>
      <c r="W379" s="115" t="s">
        <v>79</v>
      </c>
      <c r="X379" s="115" t="s">
        <v>23</v>
      </c>
      <c r="Y379" s="115" t="s">
        <v>23</v>
      </c>
      <c r="Z379" s="115" t="s">
        <v>23</v>
      </c>
      <c r="AA379" s="115" t="s">
        <v>23</v>
      </c>
      <c r="AB379" s="115" t="s">
        <v>37154</v>
      </c>
      <c r="AC379" s="115" t="s">
        <v>37155</v>
      </c>
      <c r="AD379" s="115" t="s">
        <v>35010</v>
      </c>
      <c r="AE379" s="115" t="s">
        <v>33922</v>
      </c>
      <c r="AF379" s="115" t="s">
        <v>33923</v>
      </c>
      <c r="AG379" s="115" t="s">
        <v>33281</v>
      </c>
      <c r="AH379" s="115" t="s">
        <v>33282</v>
      </c>
      <c r="AI379" s="115" t="s">
        <v>33283</v>
      </c>
      <c r="AJ379" s="115" t="s">
        <v>33282</v>
      </c>
      <c r="AK379" s="116">
        <v>9.3138523670000009</v>
      </c>
      <c r="AL379" s="116">
        <v>105.71972359999999</v>
      </c>
      <c r="AM379" s="115" t="s">
        <v>33542</v>
      </c>
      <c r="AN379" s="115" t="s">
        <v>23</v>
      </c>
      <c r="AO379" s="115" t="s">
        <v>33367</v>
      </c>
      <c r="AP379" s="115" t="s">
        <v>33285</v>
      </c>
      <c r="AQ379" s="115" t="s">
        <v>23</v>
      </c>
      <c r="AR379" s="115" t="s">
        <v>23</v>
      </c>
      <c r="AS379" s="115" t="s">
        <v>23</v>
      </c>
      <c r="AT379" s="115" t="s">
        <v>23</v>
      </c>
      <c r="AU379" s="115" t="s">
        <v>23</v>
      </c>
      <c r="AV379" s="115" t="s">
        <v>23</v>
      </c>
      <c r="AW379" s="115" t="s">
        <v>23</v>
      </c>
      <c r="AX379" s="115" t="s">
        <v>33383</v>
      </c>
      <c r="AY379" s="115" t="s">
        <v>33384</v>
      </c>
      <c r="AZ379" s="115" t="s">
        <v>35938</v>
      </c>
      <c r="BA379" s="115" t="s">
        <v>33302</v>
      </c>
      <c r="BB379" s="115" t="s">
        <v>33303</v>
      </c>
      <c r="BC379" s="4">
        <f>SUMIFS('Doanh số khách hàng'!$F:$F,'Doanh số khách hàng'!$A:$A,DSKH!$D379)</f>
        <v>1096086.6666666667</v>
      </c>
      <c r="BD379" t="str">
        <f>VLOOKUP($BC379,Master!$A:$D,4,1)</f>
        <v>F4</v>
      </c>
      <c r="BE379" t="str">
        <f t="shared" si="10"/>
        <v>OTC</v>
      </c>
      <c r="BF379" t="str">
        <f t="shared" si="11"/>
        <v>Tỉnh Cà Mau-Xã Vĩnh Lợi</v>
      </c>
    </row>
    <row r="380" spans="1:58" x14ac:dyDescent="0.3">
      <c r="A380" s="114" t="s">
        <v>37156</v>
      </c>
      <c r="B380" s="115" t="s">
        <v>33266</v>
      </c>
      <c r="C380" s="115" t="s">
        <v>33267</v>
      </c>
      <c r="D380" s="115" t="s">
        <v>27868</v>
      </c>
      <c r="E380" s="115" t="s">
        <v>37157</v>
      </c>
      <c r="F380" s="115" t="s">
        <v>22</v>
      </c>
      <c r="G380" s="115" t="s">
        <v>37158</v>
      </c>
      <c r="H380" s="115" t="s">
        <v>37158</v>
      </c>
      <c r="I380" s="115" t="s">
        <v>37159</v>
      </c>
      <c r="J380" s="115" t="s">
        <v>23</v>
      </c>
      <c r="K380" s="115" t="s">
        <v>35931</v>
      </c>
      <c r="L380" s="115" t="s">
        <v>23</v>
      </c>
      <c r="M380" s="115" t="s">
        <v>37160</v>
      </c>
      <c r="N380" s="115" t="s">
        <v>37161</v>
      </c>
      <c r="O380" s="115" t="s">
        <v>23</v>
      </c>
      <c r="P380" s="115" t="s">
        <v>37162</v>
      </c>
      <c r="Q380" s="115" t="s">
        <v>23</v>
      </c>
      <c r="R380" s="115" t="s">
        <v>23</v>
      </c>
      <c r="S380" s="115" t="s">
        <v>23</v>
      </c>
      <c r="T380" s="115" t="s">
        <v>23</v>
      </c>
      <c r="U380" s="115" t="s">
        <v>23</v>
      </c>
      <c r="V380" s="115" t="s">
        <v>23</v>
      </c>
      <c r="W380" s="115" t="s">
        <v>79</v>
      </c>
      <c r="X380" s="115" t="s">
        <v>23</v>
      </c>
      <c r="Y380" s="115" t="s">
        <v>23</v>
      </c>
      <c r="Z380" s="115" t="s">
        <v>23</v>
      </c>
      <c r="AA380" s="115" t="s">
        <v>37163</v>
      </c>
      <c r="AB380" s="115" t="s">
        <v>37164</v>
      </c>
      <c r="AC380" s="115" t="s">
        <v>37165</v>
      </c>
      <c r="AD380" s="115" t="s">
        <v>34512</v>
      </c>
      <c r="AE380" s="115" t="s">
        <v>33338</v>
      </c>
      <c r="AF380" s="115" t="s">
        <v>33339</v>
      </c>
      <c r="AG380" s="115" t="s">
        <v>33281</v>
      </c>
      <c r="AH380" s="115" t="s">
        <v>33282</v>
      </c>
      <c r="AI380" s="115" t="s">
        <v>33283</v>
      </c>
      <c r="AJ380" s="115" t="s">
        <v>33282</v>
      </c>
      <c r="AK380" s="116">
        <v>9.3019062737000002</v>
      </c>
      <c r="AL380" s="116">
        <v>105.7210754603</v>
      </c>
      <c r="AM380" s="115" t="s">
        <v>37166</v>
      </c>
      <c r="AN380" s="115" t="s">
        <v>23</v>
      </c>
      <c r="AO380" s="115" t="s">
        <v>23</v>
      </c>
      <c r="AP380" s="115" t="s">
        <v>33285</v>
      </c>
      <c r="AQ380" s="115" t="s">
        <v>23</v>
      </c>
      <c r="AR380" s="115" t="s">
        <v>81</v>
      </c>
      <c r="AS380" s="115" t="s">
        <v>23</v>
      </c>
      <c r="AT380" s="115" t="s">
        <v>1020</v>
      </c>
      <c r="AU380" s="115" t="s">
        <v>23</v>
      </c>
      <c r="AV380" s="115" t="s">
        <v>23</v>
      </c>
      <c r="AW380" s="115" t="s">
        <v>33257</v>
      </c>
      <c r="AX380" s="115" t="s">
        <v>33383</v>
      </c>
      <c r="AY380" s="115" t="s">
        <v>33384</v>
      </c>
      <c r="AZ380" s="115" t="s">
        <v>35938</v>
      </c>
      <c r="BA380" s="115" t="s">
        <v>23</v>
      </c>
      <c r="BB380" s="115" t="s">
        <v>23</v>
      </c>
      <c r="BC380" s="4">
        <f>SUMIFS('Doanh số khách hàng'!$F:$F,'Doanh số khách hàng'!$A:$A,DSKH!$D380)</f>
        <v>525346.66666666663</v>
      </c>
      <c r="BD380" t="str">
        <f>VLOOKUP($BC380,Master!$A:$D,4,1)</f>
        <v>F4</v>
      </c>
      <c r="BE380" t="str">
        <f t="shared" si="10"/>
        <v>OTC</v>
      </c>
      <c r="BF380" t="str">
        <f t="shared" si="11"/>
        <v>Tỉnh Cà Mau-Phường Bạc Liêu</v>
      </c>
    </row>
    <row r="381" spans="1:58" x14ac:dyDescent="0.3">
      <c r="A381" s="114" t="s">
        <v>37167</v>
      </c>
      <c r="B381" s="115" t="s">
        <v>33266</v>
      </c>
      <c r="C381" s="115" t="s">
        <v>33267</v>
      </c>
      <c r="D381" s="115" t="s">
        <v>37168</v>
      </c>
      <c r="E381" s="115" t="s">
        <v>37169</v>
      </c>
      <c r="F381" s="115" t="s">
        <v>22</v>
      </c>
      <c r="G381" s="115" t="s">
        <v>37170</v>
      </c>
      <c r="H381" s="115" t="s">
        <v>37170</v>
      </c>
      <c r="I381" s="115" t="s">
        <v>37171</v>
      </c>
      <c r="J381" s="115" t="s">
        <v>23</v>
      </c>
      <c r="K381" s="115" t="s">
        <v>35931</v>
      </c>
      <c r="L381" s="115" t="s">
        <v>23</v>
      </c>
      <c r="M381" s="115" t="s">
        <v>37172</v>
      </c>
      <c r="N381" s="115" t="s">
        <v>37173</v>
      </c>
      <c r="O381" s="115" t="s">
        <v>23</v>
      </c>
      <c r="P381" s="115" t="s">
        <v>37174</v>
      </c>
      <c r="Q381" s="115" t="s">
        <v>23</v>
      </c>
      <c r="R381" s="115" t="s">
        <v>23</v>
      </c>
      <c r="S381" s="115" t="s">
        <v>23</v>
      </c>
      <c r="T381" s="115" t="s">
        <v>23</v>
      </c>
      <c r="U381" s="115" t="s">
        <v>23</v>
      </c>
      <c r="V381" s="115" t="s">
        <v>23</v>
      </c>
      <c r="W381" s="115" t="s">
        <v>79</v>
      </c>
      <c r="X381" s="115" t="s">
        <v>23</v>
      </c>
      <c r="Y381" s="115" t="s">
        <v>23</v>
      </c>
      <c r="Z381" s="115" t="s">
        <v>23</v>
      </c>
      <c r="AA381" s="115" t="s">
        <v>37175</v>
      </c>
      <c r="AB381" s="115" t="s">
        <v>37176</v>
      </c>
      <c r="AC381" s="115" t="s">
        <v>37177</v>
      </c>
      <c r="AD381" s="115" t="s">
        <v>37178</v>
      </c>
      <c r="AE381" s="115" t="s">
        <v>33527</v>
      </c>
      <c r="AF381" s="115" t="s">
        <v>33528</v>
      </c>
      <c r="AG381" s="115" t="s">
        <v>33281</v>
      </c>
      <c r="AH381" s="115" t="s">
        <v>33282</v>
      </c>
      <c r="AI381" s="115" t="s">
        <v>33283</v>
      </c>
      <c r="AJ381" s="115" t="s">
        <v>33282</v>
      </c>
      <c r="AK381" s="116">
        <v>9.5652989729000009</v>
      </c>
      <c r="AL381" s="116">
        <v>105.4519385844</v>
      </c>
      <c r="AM381" s="115" t="s">
        <v>37179</v>
      </c>
      <c r="AN381" s="115" t="s">
        <v>23</v>
      </c>
      <c r="AO381" s="115" t="s">
        <v>23</v>
      </c>
      <c r="AP381" s="115" t="s">
        <v>33285</v>
      </c>
      <c r="AQ381" s="115" t="s">
        <v>23</v>
      </c>
      <c r="AR381" s="115" t="s">
        <v>35962</v>
      </c>
      <c r="AS381" s="115" t="s">
        <v>23</v>
      </c>
      <c r="AT381" s="115" t="s">
        <v>1020</v>
      </c>
      <c r="AU381" s="115" t="s">
        <v>23</v>
      </c>
      <c r="AV381" s="115" t="s">
        <v>23</v>
      </c>
      <c r="AW381" s="115" t="s">
        <v>23</v>
      </c>
      <c r="AX381" s="115" t="s">
        <v>33383</v>
      </c>
      <c r="AY381" s="115" t="s">
        <v>33384</v>
      </c>
      <c r="AZ381" s="115" t="s">
        <v>35938</v>
      </c>
      <c r="BA381" s="115" t="s">
        <v>23</v>
      </c>
      <c r="BB381" s="115" t="s">
        <v>23</v>
      </c>
      <c r="BC381" s="4">
        <f>SUMIFS('Doanh số khách hàng'!$F:$F,'Doanh số khách hàng'!$A:$A,DSKH!$D381)</f>
        <v>0</v>
      </c>
      <c r="BD381" t="str">
        <f>VLOOKUP($BC381,Master!$A:$D,4,1)</f>
        <v>F2</v>
      </c>
      <c r="BE381" t="str">
        <f t="shared" si="10"/>
        <v>OTC</v>
      </c>
      <c r="BF381" t="str">
        <f t="shared" si="11"/>
        <v>Tỉnh Cà Mau-Xã Hồng Dân</v>
      </c>
    </row>
    <row r="382" spans="1:58" x14ac:dyDescent="0.3">
      <c r="A382" s="114" t="s">
        <v>37180</v>
      </c>
      <c r="B382" s="115" t="s">
        <v>33266</v>
      </c>
      <c r="C382" s="115" t="s">
        <v>33267</v>
      </c>
      <c r="D382" s="115" t="s">
        <v>29482</v>
      </c>
      <c r="E382" s="115" t="s">
        <v>37181</v>
      </c>
      <c r="F382" s="115" t="s">
        <v>22</v>
      </c>
      <c r="G382" s="115" t="s">
        <v>37182</v>
      </c>
      <c r="H382" s="115" t="s">
        <v>37182</v>
      </c>
      <c r="I382" s="115" t="s">
        <v>37183</v>
      </c>
      <c r="J382" s="115" t="s">
        <v>23</v>
      </c>
      <c r="K382" s="115" t="s">
        <v>35931</v>
      </c>
      <c r="L382" s="115" t="s">
        <v>23</v>
      </c>
      <c r="M382" s="115" t="s">
        <v>37184</v>
      </c>
      <c r="N382" s="115" t="s">
        <v>37185</v>
      </c>
      <c r="O382" s="115" t="s">
        <v>23</v>
      </c>
      <c r="P382" s="115" t="s">
        <v>37186</v>
      </c>
      <c r="Q382" s="115" t="s">
        <v>23</v>
      </c>
      <c r="R382" s="115" t="s">
        <v>23</v>
      </c>
      <c r="S382" s="115" t="s">
        <v>23</v>
      </c>
      <c r="T382" s="115" t="s">
        <v>23</v>
      </c>
      <c r="U382" s="115" t="s">
        <v>23</v>
      </c>
      <c r="V382" s="115" t="s">
        <v>23</v>
      </c>
      <c r="W382" s="115" t="s">
        <v>79</v>
      </c>
      <c r="X382" s="115" t="s">
        <v>23</v>
      </c>
      <c r="Y382" s="115" t="s">
        <v>23</v>
      </c>
      <c r="Z382" s="115" t="s">
        <v>23</v>
      </c>
      <c r="AA382" s="115" t="s">
        <v>37187</v>
      </c>
      <c r="AB382" s="115" t="s">
        <v>37188</v>
      </c>
      <c r="AC382" s="115" t="s">
        <v>37189</v>
      </c>
      <c r="AD382" s="115" t="s">
        <v>33526</v>
      </c>
      <c r="AE382" s="115" t="s">
        <v>33527</v>
      </c>
      <c r="AF382" s="115" t="s">
        <v>33528</v>
      </c>
      <c r="AG382" s="115" t="s">
        <v>33281</v>
      </c>
      <c r="AH382" s="115" t="s">
        <v>33282</v>
      </c>
      <c r="AI382" s="115" t="s">
        <v>33283</v>
      </c>
      <c r="AJ382" s="115" t="s">
        <v>33282</v>
      </c>
      <c r="AK382" s="116">
        <v>9.5641461173</v>
      </c>
      <c r="AL382" s="116">
        <v>105.4479876906</v>
      </c>
      <c r="AM382" s="115" t="s">
        <v>34930</v>
      </c>
      <c r="AN382" s="115" t="s">
        <v>23</v>
      </c>
      <c r="AO382" s="115" t="s">
        <v>23</v>
      </c>
      <c r="AP382" s="115" t="s">
        <v>33285</v>
      </c>
      <c r="AQ382" s="115" t="s">
        <v>23</v>
      </c>
      <c r="AR382" s="115" t="s">
        <v>35962</v>
      </c>
      <c r="AS382" s="115" t="s">
        <v>23</v>
      </c>
      <c r="AT382" s="115" t="s">
        <v>1020</v>
      </c>
      <c r="AU382" s="115" t="s">
        <v>23</v>
      </c>
      <c r="AV382" s="115" t="s">
        <v>23</v>
      </c>
      <c r="AW382" s="115" t="s">
        <v>23</v>
      </c>
      <c r="AX382" s="115" t="s">
        <v>33383</v>
      </c>
      <c r="AY382" s="115" t="s">
        <v>33384</v>
      </c>
      <c r="AZ382" s="115" t="s">
        <v>35938</v>
      </c>
      <c r="BA382" s="115" t="s">
        <v>23</v>
      </c>
      <c r="BB382" s="115" t="s">
        <v>23</v>
      </c>
      <c r="BC382" s="4">
        <f>SUMIFS('Doanh số khách hàng'!$F:$F,'Doanh số khách hàng'!$A:$A,DSKH!$D382)</f>
        <v>1645286.6666666667</v>
      </c>
      <c r="BD382" t="str">
        <f>VLOOKUP($BC382,Master!$A:$D,4,1)</f>
        <v>F4</v>
      </c>
      <c r="BE382" t="str">
        <f t="shared" si="10"/>
        <v>OTC</v>
      </c>
      <c r="BF382" t="str">
        <f t="shared" si="11"/>
        <v>Tỉnh Cà Mau-Xã Hồng Dân</v>
      </c>
    </row>
    <row r="383" spans="1:58" x14ac:dyDescent="0.3">
      <c r="A383" s="114" t="s">
        <v>37190</v>
      </c>
      <c r="B383" s="115" t="s">
        <v>33266</v>
      </c>
      <c r="C383" s="115" t="s">
        <v>33267</v>
      </c>
      <c r="D383" s="115" t="s">
        <v>18697</v>
      </c>
      <c r="E383" s="115" t="s">
        <v>37191</v>
      </c>
      <c r="F383" s="115" t="s">
        <v>22</v>
      </c>
      <c r="G383" s="115" t="s">
        <v>37192</v>
      </c>
      <c r="H383" s="115" t="s">
        <v>37192</v>
      </c>
      <c r="I383" s="115" t="s">
        <v>37193</v>
      </c>
      <c r="J383" s="115" t="s">
        <v>23</v>
      </c>
      <c r="K383" s="115" t="s">
        <v>35931</v>
      </c>
      <c r="L383" s="115" t="s">
        <v>23</v>
      </c>
      <c r="M383" s="115" t="s">
        <v>37194</v>
      </c>
      <c r="N383" s="115" t="s">
        <v>36297</v>
      </c>
      <c r="O383" s="115" t="s">
        <v>23</v>
      </c>
      <c r="P383" s="115" t="s">
        <v>37195</v>
      </c>
      <c r="Q383" s="115" t="s">
        <v>23</v>
      </c>
      <c r="R383" s="115" t="s">
        <v>23</v>
      </c>
      <c r="S383" s="115" t="s">
        <v>23</v>
      </c>
      <c r="T383" s="115" t="s">
        <v>23</v>
      </c>
      <c r="U383" s="115" t="s">
        <v>23</v>
      </c>
      <c r="V383" s="115" t="s">
        <v>23</v>
      </c>
      <c r="W383" s="115" t="s">
        <v>79</v>
      </c>
      <c r="X383" s="115" t="s">
        <v>23</v>
      </c>
      <c r="Y383" s="115" t="s">
        <v>23</v>
      </c>
      <c r="Z383" s="115" t="s">
        <v>23</v>
      </c>
      <c r="AA383" s="115" t="s">
        <v>37196</v>
      </c>
      <c r="AB383" s="115" t="s">
        <v>37197</v>
      </c>
      <c r="AC383" s="115" t="s">
        <v>36311</v>
      </c>
      <c r="AD383" s="115" t="s">
        <v>37198</v>
      </c>
      <c r="AE383" s="115" t="s">
        <v>33527</v>
      </c>
      <c r="AF383" s="115" t="s">
        <v>33528</v>
      </c>
      <c r="AG383" s="115" t="s">
        <v>33281</v>
      </c>
      <c r="AH383" s="115" t="s">
        <v>33282</v>
      </c>
      <c r="AI383" s="115" t="s">
        <v>33283</v>
      </c>
      <c r="AJ383" s="115" t="s">
        <v>33282</v>
      </c>
      <c r="AK383" s="116">
        <v>9.5652394619999992</v>
      </c>
      <c r="AL383" s="116">
        <v>105.44869749999999</v>
      </c>
      <c r="AM383" s="115" t="s">
        <v>34930</v>
      </c>
      <c r="AN383" s="115" t="s">
        <v>23</v>
      </c>
      <c r="AO383" s="115" t="s">
        <v>23</v>
      </c>
      <c r="AP383" s="115" t="s">
        <v>33285</v>
      </c>
      <c r="AQ383" s="115" t="s">
        <v>23</v>
      </c>
      <c r="AR383" s="115" t="s">
        <v>23</v>
      </c>
      <c r="AS383" s="115" t="s">
        <v>23</v>
      </c>
      <c r="AT383" s="115" t="s">
        <v>23</v>
      </c>
      <c r="AU383" s="115" t="s">
        <v>23</v>
      </c>
      <c r="AV383" s="115" t="s">
        <v>23</v>
      </c>
      <c r="AW383" s="115" t="s">
        <v>23</v>
      </c>
      <c r="AX383" s="115" t="s">
        <v>33383</v>
      </c>
      <c r="AY383" s="115" t="s">
        <v>33384</v>
      </c>
      <c r="AZ383" s="115" t="s">
        <v>35938</v>
      </c>
      <c r="BA383" s="115" t="s">
        <v>33302</v>
      </c>
      <c r="BB383" s="115" t="s">
        <v>33303</v>
      </c>
      <c r="BC383" s="4">
        <f>SUMIFS('Doanh số khách hàng'!$F:$F,'Doanh số khách hàng'!$A:$A,DSKH!$D383)</f>
        <v>1768500</v>
      </c>
      <c r="BD383" t="str">
        <f>VLOOKUP($BC383,Master!$A:$D,4,1)</f>
        <v>F4</v>
      </c>
      <c r="BE383" t="str">
        <f t="shared" si="10"/>
        <v>OTC</v>
      </c>
      <c r="BF383" t="str">
        <f t="shared" si="11"/>
        <v>Tỉnh Cà Mau-Xã Hồng Dân</v>
      </c>
    </row>
    <row r="384" spans="1:58" x14ac:dyDescent="0.3">
      <c r="A384" s="114" t="s">
        <v>37199</v>
      </c>
      <c r="B384" s="115" t="s">
        <v>33266</v>
      </c>
      <c r="C384" s="115" t="s">
        <v>33267</v>
      </c>
      <c r="D384" s="115" t="s">
        <v>2696</v>
      </c>
      <c r="E384" s="115" t="s">
        <v>37200</v>
      </c>
      <c r="F384" s="115" t="s">
        <v>22</v>
      </c>
      <c r="G384" s="115" t="s">
        <v>37201</v>
      </c>
      <c r="H384" s="115" t="s">
        <v>37201</v>
      </c>
      <c r="I384" s="115" t="s">
        <v>37202</v>
      </c>
      <c r="J384" s="115" t="s">
        <v>23</v>
      </c>
      <c r="K384" s="115" t="s">
        <v>35931</v>
      </c>
      <c r="L384" s="115" t="s">
        <v>23</v>
      </c>
      <c r="M384" s="115" t="s">
        <v>37203</v>
      </c>
      <c r="N384" s="115" t="s">
        <v>37204</v>
      </c>
      <c r="O384" s="115" t="s">
        <v>23</v>
      </c>
      <c r="P384" s="115" t="s">
        <v>37202</v>
      </c>
      <c r="Q384" s="115" t="s">
        <v>23</v>
      </c>
      <c r="R384" s="115" t="s">
        <v>23</v>
      </c>
      <c r="S384" s="115" t="s">
        <v>23</v>
      </c>
      <c r="T384" s="115" t="s">
        <v>23</v>
      </c>
      <c r="U384" s="115" t="s">
        <v>23</v>
      </c>
      <c r="V384" s="115" t="s">
        <v>23</v>
      </c>
      <c r="W384" s="115" t="s">
        <v>79</v>
      </c>
      <c r="X384" s="115" t="s">
        <v>23</v>
      </c>
      <c r="Y384" s="115" t="s">
        <v>23</v>
      </c>
      <c r="Z384" s="115" t="s">
        <v>23</v>
      </c>
      <c r="AA384" s="115" t="s">
        <v>37205</v>
      </c>
      <c r="AB384" s="115" t="s">
        <v>37206</v>
      </c>
      <c r="AC384" s="115" t="s">
        <v>37207</v>
      </c>
      <c r="AD384" s="115" t="s">
        <v>36794</v>
      </c>
      <c r="AE384" s="115" t="s">
        <v>33886</v>
      </c>
      <c r="AF384" s="115" t="s">
        <v>33887</v>
      </c>
      <c r="AG384" s="115" t="s">
        <v>33281</v>
      </c>
      <c r="AH384" s="115" t="s">
        <v>33282</v>
      </c>
      <c r="AI384" s="115" t="s">
        <v>33283</v>
      </c>
      <c r="AJ384" s="115" t="s">
        <v>33282</v>
      </c>
      <c r="AK384" s="116">
        <v>9.4852169948</v>
      </c>
      <c r="AL384" s="116">
        <v>105.51276873800001</v>
      </c>
      <c r="AM384" s="115" t="s">
        <v>37208</v>
      </c>
      <c r="AN384" s="115" t="s">
        <v>23</v>
      </c>
      <c r="AO384" s="115" t="s">
        <v>33367</v>
      </c>
      <c r="AP384" s="115" t="s">
        <v>33285</v>
      </c>
      <c r="AQ384" s="115" t="s">
        <v>23</v>
      </c>
      <c r="AR384" s="115" t="s">
        <v>35962</v>
      </c>
      <c r="AS384" s="115" t="s">
        <v>23</v>
      </c>
      <c r="AT384" s="115" t="s">
        <v>1020</v>
      </c>
      <c r="AU384" s="115" t="s">
        <v>23</v>
      </c>
      <c r="AV384" s="115" t="s">
        <v>23</v>
      </c>
      <c r="AW384" s="115" t="s">
        <v>23</v>
      </c>
      <c r="AX384" s="115" t="s">
        <v>33383</v>
      </c>
      <c r="AY384" s="115" t="s">
        <v>33384</v>
      </c>
      <c r="AZ384" s="115" t="s">
        <v>35938</v>
      </c>
      <c r="BA384" s="115" t="s">
        <v>33302</v>
      </c>
      <c r="BB384" s="115" t="s">
        <v>33303</v>
      </c>
      <c r="BC384" s="4">
        <f>SUMIFS('Doanh số khách hàng'!$F:$F,'Doanh số khách hàng'!$A:$A,DSKH!$D384)</f>
        <v>1488243.3333333333</v>
      </c>
      <c r="BD384" t="str">
        <f>VLOOKUP($BC384,Master!$A:$D,4,1)</f>
        <v>F4</v>
      </c>
      <c r="BE384" t="str">
        <f t="shared" si="10"/>
        <v>OTC</v>
      </c>
      <c r="BF384" t="str">
        <f t="shared" si="11"/>
        <v>Tỉnh Cà Mau-Xã Ninh Quới</v>
      </c>
    </row>
    <row r="385" spans="1:58" x14ac:dyDescent="0.3">
      <c r="A385" s="114" t="s">
        <v>37209</v>
      </c>
      <c r="B385" s="115" t="s">
        <v>33266</v>
      </c>
      <c r="C385" s="115" t="s">
        <v>33267</v>
      </c>
      <c r="D385" s="115" t="s">
        <v>15148</v>
      </c>
      <c r="E385" s="115" t="s">
        <v>37210</v>
      </c>
      <c r="F385" s="115" t="s">
        <v>22</v>
      </c>
      <c r="G385" s="115" t="s">
        <v>37211</v>
      </c>
      <c r="H385" s="115" t="s">
        <v>37211</v>
      </c>
      <c r="I385" s="115" t="s">
        <v>37212</v>
      </c>
      <c r="J385" s="115" t="s">
        <v>23</v>
      </c>
      <c r="K385" s="115" t="s">
        <v>35931</v>
      </c>
      <c r="L385" s="115" t="s">
        <v>23</v>
      </c>
      <c r="M385" s="115" t="s">
        <v>37213</v>
      </c>
      <c r="N385" s="115" t="s">
        <v>37214</v>
      </c>
      <c r="O385" s="115" t="s">
        <v>23</v>
      </c>
      <c r="P385" s="115" t="s">
        <v>37215</v>
      </c>
      <c r="Q385" s="115" t="s">
        <v>23</v>
      </c>
      <c r="R385" s="115" t="s">
        <v>23</v>
      </c>
      <c r="S385" s="115" t="s">
        <v>23</v>
      </c>
      <c r="T385" s="115" t="s">
        <v>23</v>
      </c>
      <c r="U385" s="115" t="s">
        <v>23</v>
      </c>
      <c r="V385" s="115" t="s">
        <v>23</v>
      </c>
      <c r="W385" s="115" t="s">
        <v>79</v>
      </c>
      <c r="X385" s="115" t="s">
        <v>23</v>
      </c>
      <c r="Y385" s="115" t="s">
        <v>23</v>
      </c>
      <c r="Z385" s="115" t="s">
        <v>23</v>
      </c>
      <c r="AA385" s="115" t="s">
        <v>23</v>
      </c>
      <c r="AB385" s="115" t="s">
        <v>37216</v>
      </c>
      <c r="AC385" s="115" t="s">
        <v>37217</v>
      </c>
      <c r="AD385" s="115" t="s">
        <v>36794</v>
      </c>
      <c r="AE385" s="115" t="s">
        <v>33886</v>
      </c>
      <c r="AF385" s="115" t="s">
        <v>33887</v>
      </c>
      <c r="AG385" s="115" t="s">
        <v>33281</v>
      </c>
      <c r="AH385" s="115" t="s">
        <v>33282</v>
      </c>
      <c r="AI385" s="115" t="s">
        <v>33283</v>
      </c>
      <c r="AJ385" s="115" t="s">
        <v>33282</v>
      </c>
      <c r="AK385" s="116">
        <v>9.4852298919999996</v>
      </c>
      <c r="AL385" s="116">
        <v>105.5127902</v>
      </c>
      <c r="AM385" s="115" t="s">
        <v>37218</v>
      </c>
      <c r="AN385" s="115" t="s">
        <v>23</v>
      </c>
      <c r="AO385" s="115" t="s">
        <v>23</v>
      </c>
      <c r="AP385" s="115" t="s">
        <v>33285</v>
      </c>
      <c r="AQ385" s="115" t="s">
        <v>23</v>
      </c>
      <c r="AR385" s="115" t="s">
        <v>23</v>
      </c>
      <c r="AS385" s="115" t="s">
        <v>23</v>
      </c>
      <c r="AT385" s="115" t="s">
        <v>23</v>
      </c>
      <c r="AU385" s="115" t="s">
        <v>23</v>
      </c>
      <c r="AV385" s="115" t="s">
        <v>23</v>
      </c>
      <c r="AW385" s="115" t="s">
        <v>23</v>
      </c>
      <c r="AX385" s="115" t="s">
        <v>33383</v>
      </c>
      <c r="AY385" s="115" t="s">
        <v>33384</v>
      </c>
      <c r="AZ385" s="115" t="s">
        <v>35938</v>
      </c>
      <c r="BA385" s="115" t="s">
        <v>33302</v>
      </c>
      <c r="BB385" s="115" t="s">
        <v>33303</v>
      </c>
      <c r="BC385" s="4">
        <f>SUMIFS('Doanh số khách hàng'!$F:$F,'Doanh số khách hàng'!$A:$A,DSKH!$D385)</f>
        <v>866333.33333333337</v>
      </c>
      <c r="BD385" t="str">
        <f>VLOOKUP($BC385,Master!$A:$D,4,1)</f>
        <v>F4</v>
      </c>
      <c r="BE385" t="str">
        <f t="shared" si="10"/>
        <v>OTC</v>
      </c>
      <c r="BF385" t="str">
        <f t="shared" si="11"/>
        <v>Tỉnh Cà Mau-Xã Ninh Quới</v>
      </c>
    </row>
    <row r="386" spans="1:58" x14ac:dyDescent="0.3">
      <c r="A386" s="114" t="s">
        <v>37219</v>
      </c>
      <c r="B386" s="115" t="s">
        <v>33266</v>
      </c>
      <c r="C386" s="115" t="s">
        <v>33267</v>
      </c>
      <c r="D386" s="115" t="s">
        <v>37220</v>
      </c>
      <c r="E386" s="115" t="s">
        <v>37221</v>
      </c>
      <c r="F386" s="115" t="s">
        <v>22</v>
      </c>
      <c r="G386" s="115" t="s">
        <v>37222</v>
      </c>
      <c r="H386" s="115" t="s">
        <v>37222</v>
      </c>
      <c r="I386" s="115" t="s">
        <v>37223</v>
      </c>
      <c r="J386" s="115" t="s">
        <v>23</v>
      </c>
      <c r="K386" s="115" t="s">
        <v>35931</v>
      </c>
      <c r="L386" s="115" t="s">
        <v>23</v>
      </c>
      <c r="M386" s="115" t="s">
        <v>37224</v>
      </c>
      <c r="N386" s="115" t="s">
        <v>36782</v>
      </c>
      <c r="O386" s="115" t="s">
        <v>23</v>
      </c>
      <c r="P386" s="115" t="s">
        <v>37225</v>
      </c>
      <c r="Q386" s="115" t="s">
        <v>23</v>
      </c>
      <c r="R386" s="115" t="s">
        <v>23</v>
      </c>
      <c r="S386" s="115" t="s">
        <v>23</v>
      </c>
      <c r="T386" s="115" t="s">
        <v>23</v>
      </c>
      <c r="U386" s="115" t="s">
        <v>23</v>
      </c>
      <c r="V386" s="115" t="s">
        <v>23</v>
      </c>
      <c r="W386" s="115" t="s">
        <v>79</v>
      </c>
      <c r="X386" s="115" t="s">
        <v>23</v>
      </c>
      <c r="Y386" s="115" t="s">
        <v>23</v>
      </c>
      <c r="Z386" s="115" t="s">
        <v>23</v>
      </c>
      <c r="AA386" s="115" t="s">
        <v>23</v>
      </c>
      <c r="AB386" s="115" t="s">
        <v>37226</v>
      </c>
      <c r="AC386" s="115" t="s">
        <v>36794</v>
      </c>
      <c r="AD386" s="115" t="s">
        <v>36795</v>
      </c>
      <c r="AE386" s="115" t="s">
        <v>33886</v>
      </c>
      <c r="AF386" s="115" t="s">
        <v>33887</v>
      </c>
      <c r="AG386" s="115" t="s">
        <v>33281</v>
      </c>
      <c r="AH386" s="115" t="s">
        <v>33282</v>
      </c>
      <c r="AI386" s="115" t="s">
        <v>33283</v>
      </c>
      <c r="AJ386" s="115" t="s">
        <v>33282</v>
      </c>
      <c r="AK386" s="116">
        <v>9.4849570706000002</v>
      </c>
      <c r="AL386" s="116">
        <v>105.5124961585</v>
      </c>
      <c r="AM386" s="115" t="s">
        <v>23</v>
      </c>
      <c r="AN386" s="115" t="s">
        <v>23</v>
      </c>
      <c r="AO386" s="115" t="s">
        <v>23</v>
      </c>
      <c r="AP386" s="115" t="s">
        <v>33285</v>
      </c>
      <c r="AQ386" s="115" t="s">
        <v>23</v>
      </c>
      <c r="AR386" s="115" t="s">
        <v>23</v>
      </c>
      <c r="AS386" s="115" t="s">
        <v>23</v>
      </c>
      <c r="AT386" s="115" t="s">
        <v>1020</v>
      </c>
      <c r="AU386" s="115" t="s">
        <v>23</v>
      </c>
      <c r="AV386" s="115" t="s">
        <v>33452</v>
      </c>
      <c r="AW386" s="115" t="s">
        <v>23</v>
      </c>
      <c r="AX386" s="115" t="s">
        <v>33383</v>
      </c>
      <c r="AY386" s="115" t="s">
        <v>33384</v>
      </c>
      <c r="AZ386" s="115" t="s">
        <v>35938</v>
      </c>
      <c r="BA386" s="115" t="s">
        <v>23</v>
      </c>
      <c r="BB386" s="115" t="s">
        <v>23</v>
      </c>
      <c r="BC386" s="4">
        <f>SUMIFS('Doanh số khách hàng'!$F:$F,'Doanh số khách hàng'!$A:$A,DSKH!$D386)</f>
        <v>0</v>
      </c>
      <c r="BD386" t="str">
        <f>VLOOKUP($BC386,Master!$A:$D,4,1)</f>
        <v>F2</v>
      </c>
      <c r="BE386" t="str">
        <f t="shared" si="10"/>
        <v>OTC</v>
      </c>
      <c r="BF386" t="str">
        <f t="shared" si="11"/>
        <v>Tỉnh Cà Mau-Xã Ninh Quới</v>
      </c>
    </row>
    <row r="387" spans="1:58" x14ac:dyDescent="0.3">
      <c r="A387" s="114" t="s">
        <v>37227</v>
      </c>
      <c r="B387" s="115" t="s">
        <v>33266</v>
      </c>
      <c r="C387" s="115" t="s">
        <v>33267</v>
      </c>
      <c r="D387" s="115" t="s">
        <v>33175</v>
      </c>
      <c r="E387" s="115" t="s">
        <v>37228</v>
      </c>
      <c r="F387" s="115" t="s">
        <v>22</v>
      </c>
      <c r="G387" s="115" t="s">
        <v>37229</v>
      </c>
      <c r="H387" s="115" t="s">
        <v>37229</v>
      </c>
      <c r="I387" s="115" t="s">
        <v>37230</v>
      </c>
      <c r="J387" s="115" t="s">
        <v>23</v>
      </c>
      <c r="K387" s="115" t="s">
        <v>35931</v>
      </c>
      <c r="L387" s="115" t="s">
        <v>23</v>
      </c>
      <c r="M387" s="115" t="s">
        <v>37231</v>
      </c>
      <c r="N387" s="115" t="s">
        <v>33975</v>
      </c>
      <c r="O387" s="115" t="s">
        <v>23</v>
      </c>
      <c r="P387" s="115" t="s">
        <v>37232</v>
      </c>
      <c r="Q387" s="115" t="s">
        <v>23</v>
      </c>
      <c r="R387" s="115" t="s">
        <v>23</v>
      </c>
      <c r="S387" s="115" t="s">
        <v>23</v>
      </c>
      <c r="T387" s="115" t="s">
        <v>23</v>
      </c>
      <c r="U387" s="115" t="s">
        <v>23</v>
      </c>
      <c r="V387" s="115" t="s">
        <v>23</v>
      </c>
      <c r="W387" s="115" t="s">
        <v>79</v>
      </c>
      <c r="X387" s="115" t="s">
        <v>23</v>
      </c>
      <c r="Y387" s="115" t="s">
        <v>23</v>
      </c>
      <c r="Z387" s="115" t="s">
        <v>23</v>
      </c>
      <c r="AA387" s="115" t="s">
        <v>23</v>
      </c>
      <c r="AB387" s="115" t="s">
        <v>36793</v>
      </c>
      <c r="AC387" s="115" t="s">
        <v>36794</v>
      </c>
      <c r="AD387" s="115" t="s">
        <v>36795</v>
      </c>
      <c r="AE387" s="115" t="s">
        <v>33886</v>
      </c>
      <c r="AF387" s="115" t="s">
        <v>33887</v>
      </c>
      <c r="AG387" s="115" t="s">
        <v>33281</v>
      </c>
      <c r="AH387" s="115" t="s">
        <v>33282</v>
      </c>
      <c r="AI387" s="115" t="s">
        <v>33283</v>
      </c>
      <c r="AJ387" s="115" t="s">
        <v>33282</v>
      </c>
      <c r="AK387" s="116">
        <v>9.4851548250000004</v>
      </c>
      <c r="AL387" s="116">
        <v>105.5123808</v>
      </c>
      <c r="AM387" s="115" t="s">
        <v>37233</v>
      </c>
      <c r="AN387" s="115" t="s">
        <v>23</v>
      </c>
      <c r="AO387" s="115" t="s">
        <v>23</v>
      </c>
      <c r="AP387" s="115" t="s">
        <v>33285</v>
      </c>
      <c r="AQ387" s="115" t="s">
        <v>23</v>
      </c>
      <c r="AR387" s="115" t="s">
        <v>23</v>
      </c>
      <c r="AS387" s="115" t="s">
        <v>23</v>
      </c>
      <c r="AT387" s="115" t="s">
        <v>23</v>
      </c>
      <c r="AU387" s="115" t="s">
        <v>23</v>
      </c>
      <c r="AV387" s="115" t="s">
        <v>23</v>
      </c>
      <c r="AW387" s="115" t="s">
        <v>23</v>
      </c>
      <c r="AX387" s="115" t="s">
        <v>33383</v>
      </c>
      <c r="AY387" s="115" t="s">
        <v>33384</v>
      </c>
      <c r="AZ387" s="115" t="s">
        <v>35938</v>
      </c>
      <c r="BA387" s="115" t="s">
        <v>33302</v>
      </c>
      <c r="BB387" s="115" t="s">
        <v>33303</v>
      </c>
      <c r="BC387" s="4">
        <f>SUMIFS('Doanh số khách hàng'!$F:$F,'Doanh số khách hàng'!$A:$A,DSKH!$D387)</f>
        <v>273333.33333333331</v>
      </c>
      <c r="BD387" t="str">
        <f>VLOOKUP($BC387,Master!$A:$D,4,1)</f>
        <v>F2</v>
      </c>
      <c r="BE387" t="str">
        <f t="shared" si="10"/>
        <v>OTC</v>
      </c>
      <c r="BF387" t="str">
        <f t="shared" si="11"/>
        <v>Tỉnh Cà Mau-Xã Ninh Quới</v>
      </c>
    </row>
    <row r="388" spans="1:58" x14ac:dyDescent="0.3">
      <c r="A388" s="114" t="s">
        <v>37234</v>
      </c>
      <c r="B388" s="115" t="s">
        <v>33266</v>
      </c>
      <c r="C388" s="115" t="s">
        <v>33267</v>
      </c>
      <c r="D388" s="115" t="s">
        <v>4168</v>
      </c>
      <c r="E388" s="115" t="s">
        <v>37235</v>
      </c>
      <c r="F388" s="115" t="s">
        <v>22</v>
      </c>
      <c r="G388" s="115" t="s">
        <v>37236</v>
      </c>
      <c r="H388" s="115" t="s">
        <v>37236</v>
      </c>
      <c r="I388" s="115" t="s">
        <v>37237</v>
      </c>
      <c r="J388" s="115" t="s">
        <v>23</v>
      </c>
      <c r="K388" s="115" t="s">
        <v>35931</v>
      </c>
      <c r="L388" s="115" t="s">
        <v>23</v>
      </c>
      <c r="M388" s="115" t="s">
        <v>37238</v>
      </c>
      <c r="N388" s="115" t="s">
        <v>37239</v>
      </c>
      <c r="O388" s="115" t="s">
        <v>23</v>
      </c>
      <c r="P388" s="115" t="s">
        <v>37240</v>
      </c>
      <c r="Q388" s="115" t="s">
        <v>23</v>
      </c>
      <c r="R388" s="115" t="s">
        <v>23</v>
      </c>
      <c r="S388" s="115" t="s">
        <v>23</v>
      </c>
      <c r="T388" s="115" t="s">
        <v>23</v>
      </c>
      <c r="U388" s="115" t="s">
        <v>23</v>
      </c>
      <c r="V388" s="115" t="s">
        <v>23</v>
      </c>
      <c r="W388" s="115" t="s">
        <v>79</v>
      </c>
      <c r="X388" s="115" t="s">
        <v>23</v>
      </c>
      <c r="Y388" s="115" t="s">
        <v>23</v>
      </c>
      <c r="Z388" s="115" t="s">
        <v>23</v>
      </c>
      <c r="AA388" s="115" t="s">
        <v>37241</v>
      </c>
      <c r="AB388" s="115" t="s">
        <v>37242</v>
      </c>
      <c r="AC388" s="115" t="s">
        <v>34003</v>
      </c>
      <c r="AD388" s="115" t="s">
        <v>34637</v>
      </c>
      <c r="AE388" s="115" t="s">
        <v>33312</v>
      </c>
      <c r="AF388" s="115" t="s">
        <v>33313</v>
      </c>
      <c r="AG388" s="115" t="s">
        <v>33281</v>
      </c>
      <c r="AH388" s="115" t="s">
        <v>33282</v>
      </c>
      <c r="AI388" s="115" t="s">
        <v>33283</v>
      </c>
      <c r="AJ388" s="115" t="s">
        <v>33282</v>
      </c>
      <c r="AK388" s="116">
        <v>9.2800534690000003</v>
      </c>
      <c r="AL388" s="116">
        <v>105.6256923</v>
      </c>
      <c r="AM388" s="115" t="s">
        <v>37243</v>
      </c>
      <c r="AN388" s="115" t="s">
        <v>23</v>
      </c>
      <c r="AO388" s="115" t="s">
        <v>23</v>
      </c>
      <c r="AP388" s="115" t="s">
        <v>33285</v>
      </c>
      <c r="AQ388" s="115" t="s">
        <v>23</v>
      </c>
      <c r="AR388" s="115" t="s">
        <v>23</v>
      </c>
      <c r="AS388" s="115" t="s">
        <v>23</v>
      </c>
      <c r="AT388" s="115" t="s">
        <v>23</v>
      </c>
      <c r="AU388" s="115" t="s">
        <v>23</v>
      </c>
      <c r="AV388" s="115" t="s">
        <v>23</v>
      </c>
      <c r="AW388" s="115" t="s">
        <v>23</v>
      </c>
      <c r="AX388" s="115" t="s">
        <v>33383</v>
      </c>
      <c r="AY388" s="115" t="s">
        <v>33384</v>
      </c>
      <c r="AZ388" s="115" t="s">
        <v>35938</v>
      </c>
      <c r="BA388" s="115" t="s">
        <v>33302</v>
      </c>
      <c r="BB388" s="115" t="s">
        <v>33303</v>
      </c>
      <c r="BC388" s="4">
        <f>SUMIFS('Doanh số khách hàng'!$F:$F,'Doanh số khách hàng'!$A:$A,DSKH!$D388)</f>
        <v>1210366.6666666667</v>
      </c>
      <c r="BD388" t="str">
        <f>VLOOKUP($BC388,Master!$A:$D,4,1)</f>
        <v>F4</v>
      </c>
      <c r="BE388" t="str">
        <f t="shared" ref="BE388:BE451" si="12">TRIM(LEFT($AP388,FIND("-",$AP388,1)-1))</f>
        <v>OTC</v>
      </c>
      <c r="BF388" t="str">
        <f t="shared" ref="BF388:BF451" si="13">AH388&amp;"-"&amp;AF388</f>
        <v>Tỉnh Cà Mau-Xã Hòa Bình</v>
      </c>
    </row>
    <row r="389" spans="1:58" x14ac:dyDescent="0.3">
      <c r="A389" s="114" t="s">
        <v>37244</v>
      </c>
      <c r="B389" s="115" t="s">
        <v>33266</v>
      </c>
      <c r="C389" s="115" t="s">
        <v>33267</v>
      </c>
      <c r="D389" s="115" t="s">
        <v>24008</v>
      </c>
      <c r="E389" s="115" t="s">
        <v>37245</v>
      </c>
      <c r="F389" s="115" t="s">
        <v>22</v>
      </c>
      <c r="G389" s="115" t="s">
        <v>37246</v>
      </c>
      <c r="H389" s="115" t="s">
        <v>37246</v>
      </c>
      <c r="I389" s="115" t="s">
        <v>37247</v>
      </c>
      <c r="J389" s="115" t="s">
        <v>23</v>
      </c>
      <c r="K389" s="115" t="s">
        <v>35931</v>
      </c>
      <c r="L389" s="115" t="s">
        <v>23</v>
      </c>
      <c r="M389" s="115" t="s">
        <v>37248</v>
      </c>
      <c r="N389" s="115" t="s">
        <v>37249</v>
      </c>
      <c r="O389" s="115" t="s">
        <v>23</v>
      </c>
      <c r="P389" s="115" t="s">
        <v>37247</v>
      </c>
      <c r="Q389" s="115" t="s">
        <v>23</v>
      </c>
      <c r="R389" s="115" t="s">
        <v>23</v>
      </c>
      <c r="S389" s="115" t="s">
        <v>23</v>
      </c>
      <c r="T389" s="115" t="s">
        <v>23</v>
      </c>
      <c r="U389" s="115" t="s">
        <v>23</v>
      </c>
      <c r="V389" s="115" t="s">
        <v>23</v>
      </c>
      <c r="W389" s="115" t="s">
        <v>79</v>
      </c>
      <c r="X389" s="115" t="s">
        <v>23</v>
      </c>
      <c r="Y389" s="115" t="s">
        <v>23</v>
      </c>
      <c r="Z389" s="115" t="s">
        <v>23</v>
      </c>
      <c r="AA389" s="115" t="s">
        <v>37250</v>
      </c>
      <c r="AB389" s="115" t="s">
        <v>37251</v>
      </c>
      <c r="AC389" s="115" t="s">
        <v>33826</v>
      </c>
      <c r="AD389" s="115" t="s">
        <v>34637</v>
      </c>
      <c r="AE389" s="115" t="s">
        <v>33312</v>
      </c>
      <c r="AF389" s="115" t="s">
        <v>33313</v>
      </c>
      <c r="AG389" s="115" t="s">
        <v>33281</v>
      </c>
      <c r="AH389" s="115" t="s">
        <v>33282</v>
      </c>
      <c r="AI389" s="115" t="s">
        <v>33283</v>
      </c>
      <c r="AJ389" s="115" t="s">
        <v>33282</v>
      </c>
      <c r="AK389" s="116">
        <v>9.2803769460000005</v>
      </c>
      <c r="AL389" s="116">
        <v>105.6255723</v>
      </c>
      <c r="AM389" s="115" t="s">
        <v>34638</v>
      </c>
      <c r="AN389" s="115" t="s">
        <v>23</v>
      </c>
      <c r="AO389" s="115" t="s">
        <v>33367</v>
      </c>
      <c r="AP389" s="115" t="s">
        <v>33285</v>
      </c>
      <c r="AQ389" s="115" t="s">
        <v>23</v>
      </c>
      <c r="AR389" s="115" t="s">
        <v>23</v>
      </c>
      <c r="AS389" s="115" t="s">
        <v>23</v>
      </c>
      <c r="AT389" s="115" t="s">
        <v>23</v>
      </c>
      <c r="AU389" s="115" t="s">
        <v>23</v>
      </c>
      <c r="AV389" s="115" t="s">
        <v>23</v>
      </c>
      <c r="AW389" s="115" t="s">
        <v>23</v>
      </c>
      <c r="AX389" s="115" t="s">
        <v>33383</v>
      </c>
      <c r="AY389" s="115" t="s">
        <v>33384</v>
      </c>
      <c r="AZ389" s="115" t="s">
        <v>35938</v>
      </c>
      <c r="BA389" s="115" t="s">
        <v>1021</v>
      </c>
      <c r="BB389" s="115" t="s">
        <v>1021</v>
      </c>
      <c r="BC389" s="4">
        <f>SUMIFS('Doanh số khách hàng'!$F:$F,'Doanh số khách hàng'!$A:$A,DSKH!$D389)</f>
        <v>1576353.3333333333</v>
      </c>
      <c r="BD389" t="str">
        <f>VLOOKUP($BC389,Master!$A:$D,4,1)</f>
        <v>F4</v>
      </c>
      <c r="BE389" t="str">
        <f t="shared" si="12"/>
        <v>OTC</v>
      </c>
      <c r="BF389" t="str">
        <f t="shared" si="13"/>
        <v>Tỉnh Cà Mau-Xã Hòa Bình</v>
      </c>
    </row>
    <row r="390" spans="1:58" x14ac:dyDescent="0.3">
      <c r="A390" s="114" t="s">
        <v>37252</v>
      </c>
      <c r="B390" s="115" t="s">
        <v>33266</v>
      </c>
      <c r="C390" s="115" t="s">
        <v>33267</v>
      </c>
      <c r="D390" s="115" t="s">
        <v>9432</v>
      </c>
      <c r="E390" s="115" t="s">
        <v>37253</v>
      </c>
      <c r="F390" s="115" t="s">
        <v>22</v>
      </c>
      <c r="G390" s="115" t="s">
        <v>37254</v>
      </c>
      <c r="H390" s="115" t="s">
        <v>37254</v>
      </c>
      <c r="I390" s="115" t="s">
        <v>37255</v>
      </c>
      <c r="J390" s="115" t="s">
        <v>23</v>
      </c>
      <c r="K390" s="115" t="s">
        <v>35931</v>
      </c>
      <c r="L390" s="115" t="s">
        <v>23</v>
      </c>
      <c r="M390" s="115" t="s">
        <v>37256</v>
      </c>
      <c r="N390" s="115" t="s">
        <v>37257</v>
      </c>
      <c r="O390" s="115" t="s">
        <v>23</v>
      </c>
      <c r="P390" s="115" t="s">
        <v>37255</v>
      </c>
      <c r="Q390" s="115" t="s">
        <v>23</v>
      </c>
      <c r="R390" s="115" t="s">
        <v>23</v>
      </c>
      <c r="S390" s="115" t="s">
        <v>23</v>
      </c>
      <c r="T390" s="115" t="s">
        <v>23</v>
      </c>
      <c r="U390" s="115" t="s">
        <v>23</v>
      </c>
      <c r="V390" s="115" t="s">
        <v>23</v>
      </c>
      <c r="W390" s="115" t="s">
        <v>79</v>
      </c>
      <c r="X390" s="115" t="s">
        <v>23</v>
      </c>
      <c r="Y390" s="115" t="s">
        <v>23</v>
      </c>
      <c r="Z390" s="115" t="s">
        <v>23</v>
      </c>
      <c r="AA390" s="115" t="s">
        <v>37258</v>
      </c>
      <c r="AB390" s="115" t="s">
        <v>37259</v>
      </c>
      <c r="AC390" s="115" t="s">
        <v>37260</v>
      </c>
      <c r="AD390" s="115" t="s">
        <v>33278</v>
      </c>
      <c r="AE390" s="115" t="s">
        <v>33312</v>
      </c>
      <c r="AF390" s="115" t="s">
        <v>33313</v>
      </c>
      <c r="AG390" s="115" t="s">
        <v>33281</v>
      </c>
      <c r="AH390" s="115" t="s">
        <v>33282</v>
      </c>
      <c r="AI390" s="115" t="s">
        <v>33283</v>
      </c>
      <c r="AJ390" s="115" t="s">
        <v>33282</v>
      </c>
      <c r="AK390" s="116">
        <v>9.2825044040000009</v>
      </c>
      <c r="AL390" s="116">
        <v>105.6270514</v>
      </c>
      <c r="AM390" s="115" t="s">
        <v>37261</v>
      </c>
      <c r="AN390" s="115" t="s">
        <v>23</v>
      </c>
      <c r="AO390" s="115" t="s">
        <v>33367</v>
      </c>
      <c r="AP390" s="115" t="s">
        <v>33285</v>
      </c>
      <c r="AQ390" s="115" t="s">
        <v>23</v>
      </c>
      <c r="AR390" s="115" t="s">
        <v>23</v>
      </c>
      <c r="AS390" s="115" t="s">
        <v>23</v>
      </c>
      <c r="AT390" s="115" t="s">
        <v>23</v>
      </c>
      <c r="AU390" s="115" t="s">
        <v>23</v>
      </c>
      <c r="AV390" s="115" t="s">
        <v>23</v>
      </c>
      <c r="AW390" s="115" t="s">
        <v>23</v>
      </c>
      <c r="AX390" s="115" t="s">
        <v>33383</v>
      </c>
      <c r="AY390" s="115" t="s">
        <v>33384</v>
      </c>
      <c r="AZ390" s="115" t="s">
        <v>35938</v>
      </c>
      <c r="BA390" s="115" t="s">
        <v>1021</v>
      </c>
      <c r="BB390" s="115" t="s">
        <v>1021</v>
      </c>
      <c r="BC390" s="4">
        <f>SUMIFS('Doanh số khách hàng'!$F:$F,'Doanh số khách hàng'!$A:$A,DSKH!$D390)</f>
        <v>3039283.3333333335</v>
      </c>
      <c r="BD390" t="str">
        <f>VLOOKUP($BC390,Master!$A:$D,4,1)</f>
        <v>F4</v>
      </c>
      <c r="BE390" t="str">
        <f t="shared" si="12"/>
        <v>OTC</v>
      </c>
      <c r="BF390" t="str">
        <f t="shared" si="13"/>
        <v>Tỉnh Cà Mau-Xã Hòa Bình</v>
      </c>
    </row>
    <row r="391" spans="1:58" x14ac:dyDescent="0.3">
      <c r="A391" s="114" t="s">
        <v>37262</v>
      </c>
      <c r="B391" s="115" t="s">
        <v>33266</v>
      </c>
      <c r="C391" s="115" t="s">
        <v>33267</v>
      </c>
      <c r="D391" s="115" t="s">
        <v>26248</v>
      </c>
      <c r="E391" s="115" t="s">
        <v>37263</v>
      </c>
      <c r="F391" s="115" t="s">
        <v>22</v>
      </c>
      <c r="G391" s="115" t="s">
        <v>37264</v>
      </c>
      <c r="H391" s="115" t="s">
        <v>37264</v>
      </c>
      <c r="I391" s="115" t="s">
        <v>37265</v>
      </c>
      <c r="J391" s="115" t="s">
        <v>23</v>
      </c>
      <c r="K391" s="115" t="s">
        <v>35931</v>
      </c>
      <c r="L391" s="115" t="s">
        <v>23</v>
      </c>
      <c r="M391" s="115" t="s">
        <v>37266</v>
      </c>
      <c r="N391" s="115" t="s">
        <v>37267</v>
      </c>
      <c r="O391" s="115" t="s">
        <v>23</v>
      </c>
      <c r="P391" s="115" t="s">
        <v>37268</v>
      </c>
      <c r="Q391" s="115" t="s">
        <v>23</v>
      </c>
      <c r="R391" s="115" t="s">
        <v>23</v>
      </c>
      <c r="S391" s="115" t="s">
        <v>23</v>
      </c>
      <c r="T391" s="115" t="s">
        <v>23</v>
      </c>
      <c r="U391" s="115" t="s">
        <v>23</v>
      </c>
      <c r="V391" s="115" t="s">
        <v>23</v>
      </c>
      <c r="W391" s="115" t="s">
        <v>79</v>
      </c>
      <c r="X391" s="115" t="s">
        <v>23</v>
      </c>
      <c r="Y391" s="115" t="s">
        <v>23</v>
      </c>
      <c r="Z391" s="115" t="s">
        <v>23</v>
      </c>
      <c r="AA391" s="115" t="s">
        <v>37269</v>
      </c>
      <c r="AB391" s="115" t="s">
        <v>37270</v>
      </c>
      <c r="AC391" s="115" t="s">
        <v>37271</v>
      </c>
      <c r="AD391" s="115" t="s">
        <v>33278</v>
      </c>
      <c r="AE391" s="115" t="s">
        <v>33312</v>
      </c>
      <c r="AF391" s="115" t="s">
        <v>33313</v>
      </c>
      <c r="AG391" s="115" t="s">
        <v>33281</v>
      </c>
      <c r="AH391" s="115" t="s">
        <v>33282</v>
      </c>
      <c r="AI391" s="115" t="s">
        <v>33283</v>
      </c>
      <c r="AJ391" s="115" t="s">
        <v>33282</v>
      </c>
      <c r="AK391" s="116">
        <v>9.2822132430999993</v>
      </c>
      <c r="AL391" s="116">
        <v>105.62633368020001</v>
      </c>
      <c r="AM391" s="115" t="s">
        <v>37272</v>
      </c>
      <c r="AN391" s="115" t="s">
        <v>23</v>
      </c>
      <c r="AO391" s="115" t="s">
        <v>23</v>
      </c>
      <c r="AP391" s="115" t="s">
        <v>33285</v>
      </c>
      <c r="AQ391" s="115" t="s">
        <v>23</v>
      </c>
      <c r="AR391" s="115" t="s">
        <v>81</v>
      </c>
      <c r="AS391" s="115" t="s">
        <v>23</v>
      </c>
      <c r="AT391" s="115" t="s">
        <v>23</v>
      </c>
      <c r="AU391" s="115" t="s">
        <v>33382</v>
      </c>
      <c r="AV391" s="115" t="s">
        <v>23</v>
      </c>
      <c r="AW391" s="115" t="s">
        <v>33257</v>
      </c>
      <c r="AX391" s="115" t="s">
        <v>33383</v>
      </c>
      <c r="AY391" s="115" t="s">
        <v>33384</v>
      </c>
      <c r="AZ391" s="115" t="s">
        <v>35938</v>
      </c>
      <c r="BA391" s="115" t="s">
        <v>23</v>
      </c>
      <c r="BB391" s="115" t="s">
        <v>23</v>
      </c>
      <c r="BC391" s="4">
        <f>SUMIFS('Doanh số khách hàng'!$F:$F,'Doanh số khách hàng'!$A:$A,DSKH!$D391)</f>
        <v>900000</v>
      </c>
      <c r="BD391" t="str">
        <f>VLOOKUP($BC391,Master!$A:$D,4,1)</f>
        <v>F4</v>
      </c>
      <c r="BE391" t="str">
        <f t="shared" si="12"/>
        <v>OTC</v>
      </c>
      <c r="BF391" t="str">
        <f t="shared" si="13"/>
        <v>Tỉnh Cà Mau-Xã Hòa Bình</v>
      </c>
    </row>
    <row r="392" spans="1:58" x14ac:dyDescent="0.3">
      <c r="A392" s="114" t="s">
        <v>37273</v>
      </c>
      <c r="B392" s="115" t="s">
        <v>33266</v>
      </c>
      <c r="C392" s="115" t="s">
        <v>33267</v>
      </c>
      <c r="D392" s="115" t="s">
        <v>5355</v>
      </c>
      <c r="E392" s="115" t="s">
        <v>37274</v>
      </c>
      <c r="F392" s="115" t="s">
        <v>22</v>
      </c>
      <c r="G392" s="115" t="s">
        <v>37275</v>
      </c>
      <c r="H392" s="115" t="s">
        <v>37275</v>
      </c>
      <c r="I392" s="115" t="s">
        <v>37276</v>
      </c>
      <c r="J392" s="115" t="s">
        <v>23</v>
      </c>
      <c r="K392" s="115" t="s">
        <v>35931</v>
      </c>
      <c r="L392" s="115" t="s">
        <v>23</v>
      </c>
      <c r="M392" s="115" t="s">
        <v>37277</v>
      </c>
      <c r="N392" s="115" t="s">
        <v>36307</v>
      </c>
      <c r="O392" s="115" t="s">
        <v>23</v>
      </c>
      <c r="P392" s="115" t="s">
        <v>37276</v>
      </c>
      <c r="Q392" s="115" t="s">
        <v>23</v>
      </c>
      <c r="R392" s="115" t="s">
        <v>23</v>
      </c>
      <c r="S392" s="115" t="s">
        <v>23</v>
      </c>
      <c r="T392" s="115" t="s">
        <v>23</v>
      </c>
      <c r="U392" s="115" t="s">
        <v>23</v>
      </c>
      <c r="V392" s="115" t="s">
        <v>23</v>
      </c>
      <c r="W392" s="115" t="s">
        <v>79</v>
      </c>
      <c r="X392" s="115" t="s">
        <v>23</v>
      </c>
      <c r="Y392" s="115" t="s">
        <v>23</v>
      </c>
      <c r="Z392" s="115" t="s">
        <v>23</v>
      </c>
      <c r="AA392" s="115" t="s">
        <v>37278</v>
      </c>
      <c r="AB392" s="115" t="s">
        <v>37279</v>
      </c>
      <c r="AC392" s="115" t="s">
        <v>37280</v>
      </c>
      <c r="AD392" s="115" t="s">
        <v>37281</v>
      </c>
      <c r="AE392" s="115" t="s">
        <v>33379</v>
      </c>
      <c r="AF392" s="115" t="s">
        <v>33380</v>
      </c>
      <c r="AG392" s="115" t="s">
        <v>33281</v>
      </c>
      <c r="AH392" s="115" t="s">
        <v>33282</v>
      </c>
      <c r="AI392" s="115" t="s">
        <v>33283</v>
      </c>
      <c r="AJ392" s="115" t="s">
        <v>33282</v>
      </c>
      <c r="AK392" s="116">
        <v>9.2081534067999993</v>
      </c>
      <c r="AL392" s="116">
        <v>105.6584891304</v>
      </c>
      <c r="AM392" s="115" t="s">
        <v>37282</v>
      </c>
      <c r="AN392" s="115" t="s">
        <v>23</v>
      </c>
      <c r="AO392" s="115" t="s">
        <v>23</v>
      </c>
      <c r="AP392" s="115" t="s">
        <v>33285</v>
      </c>
      <c r="AQ392" s="115" t="s">
        <v>23</v>
      </c>
      <c r="AR392" s="115" t="s">
        <v>35962</v>
      </c>
      <c r="AS392" s="115" t="s">
        <v>23</v>
      </c>
      <c r="AT392" s="115" t="s">
        <v>1020</v>
      </c>
      <c r="AU392" s="115" t="s">
        <v>23</v>
      </c>
      <c r="AV392" s="115" t="s">
        <v>23</v>
      </c>
      <c r="AW392" s="115" t="s">
        <v>23</v>
      </c>
      <c r="AX392" s="115" t="s">
        <v>33383</v>
      </c>
      <c r="AY392" s="115" t="s">
        <v>33384</v>
      </c>
      <c r="AZ392" s="115" t="s">
        <v>35938</v>
      </c>
      <c r="BA392" s="115" t="s">
        <v>23</v>
      </c>
      <c r="BB392" s="115" t="s">
        <v>23</v>
      </c>
      <c r="BC392" s="4">
        <f>SUMIFS('Doanh số khách hàng'!$F:$F,'Doanh số khách hàng'!$A:$A,DSKH!$D392)</f>
        <v>1027000</v>
      </c>
      <c r="BD392" t="str">
        <f>VLOOKUP($BC392,Master!$A:$D,4,1)</f>
        <v>F4</v>
      </c>
      <c r="BE392" t="str">
        <f t="shared" si="12"/>
        <v>OTC</v>
      </c>
      <c r="BF392" t="str">
        <f t="shared" si="13"/>
        <v>Tỉnh Cà Mau-Xã Vĩnh Hậu</v>
      </c>
    </row>
    <row r="393" spans="1:58" x14ac:dyDescent="0.3">
      <c r="A393" s="114" t="s">
        <v>37283</v>
      </c>
      <c r="B393" s="115" t="s">
        <v>33266</v>
      </c>
      <c r="C393" s="115" t="s">
        <v>33267</v>
      </c>
      <c r="D393" s="115" t="s">
        <v>29884</v>
      </c>
      <c r="E393" s="115" t="s">
        <v>37284</v>
      </c>
      <c r="F393" s="115" t="s">
        <v>22</v>
      </c>
      <c r="G393" s="115" t="s">
        <v>37285</v>
      </c>
      <c r="H393" s="115" t="s">
        <v>37285</v>
      </c>
      <c r="I393" s="115" t="s">
        <v>37286</v>
      </c>
      <c r="J393" s="115" t="s">
        <v>23</v>
      </c>
      <c r="K393" s="115" t="s">
        <v>35931</v>
      </c>
      <c r="L393" s="115" t="s">
        <v>23</v>
      </c>
      <c r="M393" s="115" t="s">
        <v>37287</v>
      </c>
      <c r="N393" s="115" t="s">
        <v>37288</v>
      </c>
      <c r="O393" s="115" t="s">
        <v>23</v>
      </c>
      <c r="P393" s="115" t="s">
        <v>37286</v>
      </c>
      <c r="Q393" s="115" t="s">
        <v>23</v>
      </c>
      <c r="R393" s="115" t="s">
        <v>23</v>
      </c>
      <c r="S393" s="115" t="s">
        <v>23</v>
      </c>
      <c r="T393" s="115" t="s">
        <v>23</v>
      </c>
      <c r="U393" s="115" t="s">
        <v>23</v>
      </c>
      <c r="V393" s="115" t="s">
        <v>23</v>
      </c>
      <c r="W393" s="115" t="s">
        <v>79</v>
      </c>
      <c r="X393" s="115" t="s">
        <v>23</v>
      </c>
      <c r="Y393" s="115" t="s">
        <v>23</v>
      </c>
      <c r="Z393" s="115" t="s">
        <v>23</v>
      </c>
      <c r="AA393" s="115" t="s">
        <v>37289</v>
      </c>
      <c r="AB393" s="115" t="s">
        <v>37290</v>
      </c>
      <c r="AC393" s="115" t="s">
        <v>37291</v>
      </c>
      <c r="AD393" s="115" t="s">
        <v>37292</v>
      </c>
      <c r="AE393" s="115" t="s">
        <v>33312</v>
      </c>
      <c r="AF393" s="115" t="s">
        <v>33313</v>
      </c>
      <c r="AG393" s="115" t="s">
        <v>33281</v>
      </c>
      <c r="AH393" s="115" t="s">
        <v>33282</v>
      </c>
      <c r="AI393" s="115" t="s">
        <v>33283</v>
      </c>
      <c r="AJ393" s="115" t="s">
        <v>33282</v>
      </c>
      <c r="AK393" s="116">
        <v>9.2556032905999999</v>
      </c>
      <c r="AL393" s="116">
        <v>105.5969190225</v>
      </c>
      <c r="AM393" s="115" t="s">
        <v>37293</v>
      </c>
      <c r="AN393" s="115" t="s">
        <v>23</v>
      </c>
      <c r="AO393" s="115" t="s">
        <v>33367</v>
      </c>
      <c r="AP393" s="115" t="s">
        <v>33285</v>
      </c>
      <c r="AQ393" s="115" t="s">
        <v>23</v>
      </c>
      <c r="AR393" s="115" t="s">
        <v>35962</v>
      </c>
      <c r="AS393" s="115" t="s">
        <v>23</v>
      </c>
      <c r="AT393" s="115" t="s">
        <v>1020</v>
      </c>
      <c r="AU393" s="115" t="s">
        <v>23</v>
      </c>
      <c r="AV393" s="115" t="s">
        <v>33452</v>
      </c>
      <c r="AW393" s="115" t="s">
        <v>23</v>
      </c>
      <c r="AX393" s="115" t="s">
        <v>33383</v>
      </c>
      <c r="AY393" s="115" t="s">
        <v>33384</v>
      </c>
      <c r="AZ393" s="115" t="s">
        <v>35938</v>
      </c>
      <c r="BA393" s="115" t="s">
        <v>33302</v>
      </c>
      <c r="BB393" s="115" t="s">
        <v>33303</v>
      </c>
      <c r="BC393" s="4">
        <f>SUMIFS('Doanh số khách hàng'!$F:$F,'Doanh số khách hàng'!$A:$A,DSKH!$D393)</f>
        <v>182000</v>
      </c>
      <c r="BD393" t="str">
        <f>VLOOKUP($BC393,Master!$A:$D,4,1)</f>
        <v>F2</v>
      </c>
      <c r="BE393" t="str">
        <f t="shared" si="12"/>
        <v>OTC</v>
      </c>
      <c r="BF393" t="str">
        <f t="shared" si="13"/>
        <v>Tỉnh Cà Mau-Xã Hòa Bình</v>
      </c>
    </row>
    <row r="394" spans="1:58" x14ac:dyDescent="0.3">
      <c r="A394" s="114" t="s">
        <v>37294</v>
      </c>
      <c r="B394" s="115" t="s">
        <v>33266</v>
      </c>
      <c r="C394" s="115" t="s">
        <v>33267</v>
      </c>
      <c r="D394" s="115" t="s">
        <v>37295</v>
      </c>
      <c r="E394" s="115" t="s">
        <v>37296</v>
      </c>
      <c r="F394" s="115" t="s">
        <v>22</v>
      </c>
      <c r="G394" s="115" t="s">
        <v>37297</v>
      </c>
      <c r="H394" s="115" t="s">
        <v>37297</v>
      </c>
      <c r="I394" s="115" t="s">
        <v>34632</v>
      </c>
      <c r="J394" s="115" t="s">
        <v>23</v>
      </c>
      <c r="K394" s="115" t="s">
        <v>35931</v>
      </c>
      <c r="L394" s="115" t="s">
        <v>23</v>
      </c>
      <c r="M394" s="115" t="s">
        <v>37298</v>
      </c>
      <c r="N394" s="115" t="s">
        <v>37299</v>
      </c>
      <c r="O394" s="115" t="s">
        <v>23</v>
      </c>
      <c r="P394" s="115" t="s">
        <v>34632</v>
      </c>
      <c r="Q394" s="115" t="s">
        <v>23</v>
      </c>
      <c r="R394" s="115" t="s">
        <v>23</v>
      </c>
      <c r="S394" s="115" t="s">
        <v>23</v>
      </c>
      <c r="T394" s="115" t="s">
        <v>23</v>
      </c>
      <c r="U394" s="115" t="s">
        <v>23</v>
      </c>
      <c r="V394" s="115" t="s">
        <v>23</v>
      </c>
      <c r="W394" s="115" t="s">
        <v>79</v>
      </c>
      <c r="X394" s="115" t="s">
        <v>23</v>
      </c>
      <c r="Y394" s="115" t="s">
        <v>23</v>
      </c>
      <c r="Z394" s="115" t="s">
        <v>23</v>
      </c>
      <c r="AA394" s="115" t="s">
        <v>23</v>
      </c>
      <c r="AB394" s="115" t="s">
        <v>37300</v>
      </c>
      <c r="AC394" s="115" t="s">
        <v>37301</v>
      </c>
      <c r="AD394" s="115" t="s">
        <v>37302</v>
      </c>
      <c r="AE394" s="115" t="s">
        <v>33312</v>
      </c>
      <c r="AF394" s="115" t="s">
        <v>33313</v>
      </c>
      <c r="AG394" s="115" t="s">
        <v>33281</v>
      </c>
      <c r="AH394" s="115" t="s">
        <v>33282</v>
      </c>
      <c r="AI394" s="115" t="s">
        <v>33283</v>
      </c>
      <c r="AJ394" s="115" t="s">
        <v>33282</v>
      </c>
      <c r="AK394" s="116">
        <v>9.2801199654000008</v>
      </c>
      <c r="AL394" s="116">
        <v>105.62649037689999</v>
      </c>
      <c r="AM394" s="115" t="s">
        <v>37303</v>
      </c>
      <c r="AN394" s="115" t="s">
        <v>23</v>
      </c>
      <c r="AO394" s="115" t="s">
        <v>23</v>
      </c>
      <c r="AP394" s="115" t="s">
        <v>33285</v>
      </c>
      <c r="AQ394" s="115" t="s">
        <v>23</v>
      </c>
      <c r="AR394" s="115" t="s">
        <v>81</v>
      </c>
      <c r="AS394" s="115" t="s">
        <v>23</v>
      </c>
      <c r="AT394" s="115" t="s">
        <v>1020</v>
      </c>
      <c r="AU394" s="115" t="s">
        <v>33382</v>
      </c>
      <c r="AV394" s="115" t="s">
        <v>33452</v>
      </c>
      <c r="AW394" s="115" t="s">
        <v>33257</v>
      </c>
      <c r="AX394" s="115" t="s">
        <v>33383</v>
      </c>
      <c r="AY394" s="115" t="s">
        <v>33384</v>
      </c>
      <c r="AZ394" s="115" t="s">
        <v>35938</v>
      </c>
      <c r="BA394" s="115" t="s">
        <v>1021</v>
      </c>
      <c r="BB394" s="115" t="s">
        <v>1021</v>
      </c>
      <c r="BC394" s="4">
        <f>SUMIFS('Doanh số khách hàng'!$F:$F,'Doanh số khách hàng'!$A:$A,DSKH!$D394)</f>
        <v>0</v>
      </c>
      <c r="BD394" t="str">
        <f>VLOOKUP($BC394,Master!$A:$D,4,1)</f>
        <v>F2</v>
      </c>
      <c r="BE394" t="str">
        <f t="shared" si="12"/>
        <v>OTC</v>
      </c>
      <c r="BF394" t="str">
        <f t="shared" si="13"/>
        <v>Tỉnh Cà Mau-Xã Hòa Bình</v>
      </c>
    </row>
    <row r="395" spans="1:58" x14ac:dyDescent="0.3">
      <c r="A395" s="114" t="s">
        <v>37304</v>
      </c>
      <c r="B395" s="115" t="s">
        <v>33266</v>
      </c>
      <c r="C395" s="115" t="s">
        <v>33267</v>
      </c>
      <c r="D395" s="115" t="s">
        <v>6700</v>
      </c>
      <c r="E395" s="115" t="s">
        <v>37305</v>
      </c>
      <c r="F395" s="115" t="s">
        <v>22</v>
      </c>
      <c r="G395" s="115" t="s">
        <v>37306</v>
      </c>
      <c r="H395" s="115" t="s">
        <v>37306</v>
      </c>
      <c r="I395" s="115" t="s">
        <v>37307</v>
      </c>
      <c r="J395" s="115" t="s">
        <v>23</v>
      </c>
      <c r="K395" s="115" t="s">
        <v>35931</v>
      </c>
      <c r="L395" s="115" t="s">
        <v>23</v>
      </c>
      <c r="M395" s="115" t="s">
        <v>37308</v>
      </c>
      <c r="N395" s="115" t="s">
        <v>37309</v>
      </c>
      <c r="O395" s="115" t="s">
        <v>23</v>
      </c>
      <c r="P395" s="115" t="s">
        <v>37307</v>
      </c>
      <c r="Q395" s="115" t="s">
        <v>23</v>
      </c>
      <c r="R395" s="115" t="s">
        <v>23</v>
      </c>
      <c r="S395" s="115" t="s">
        <v>23</v>
      </c>
      <c r="T395" s="115" t="s">
        <v>23</v>
      </c>
      <c r="U395" s="115" t="s">
        <v>23</v>
      </c>
      <c r="V395" s="115" t="s">
        <v>23</v>
      </c>
      <c r="W395" s="115" t="s">
        <v>79</v>
      </c>
      <c r="X395" s="115" t="s">
        <v>23</v>
      </c>
      <c r="Y395" s="115" t="s">
        <v>23</v>
      </c>
      <c r="Z395" s="115" t="s">
        <v>23</v>
      </c>
      <c r="AA395" s="115" t="s">
        <v>37310</v>
      </c>
      <c r="AB395" s="115" t="s">
        <v>37311</v>
      </c>
      <c r="AC395" s="115" t="s">
        <v>37312</v>
      </c>
      <c r="AD395" s="115" t="s">
        <v>37313</v>
      </c>
      <c r="AE395" s="115" t="s">
        <v>33312</v>
      </c>
      <c r="AF395" s="115" t="s">
        <v>33313</v>
      </c>
      <c r="AG395" s="115" t="s">
        <v>33281</v>
      </c>
      <c r="AH395" s="115" t="s">
        <v>33282</v>
      </c>
      <c r="AI395" s="115" t="s">
        <v>33283</v>
      </c>
      <c r="AJ395" s="115" t="s">
        <v>33282</v>
      </c>
      <c r="AK395" s="116">
        <v>9.2798920819999999</v>
      </c>
      <c r="AL395" s="116">
        <v>105.62622210000001</v>
      </c>
      <c r="AM395" s="115" t="s">
        <v>36333</v>
      </c>
      <c r="AN395" s="115" t="s">
        <v>23</v>
      </c>
      <c r="AO395" s="115" t="s">
        <v>33256</v>
      </c>
      <c r="AP395" s="115" t="s">
        <v>33787</v>
      </c>
      <c r="AQ395" s="115" t="s">
        <v>23</v>
      </c>
      <c r="AR395" s="115" t="s">
        <v>23</v>
      </c>
      <c r="AS395" s="115" t="s">
        <v>23</v>
      </c>
      <c r="AT395" s="115" t="s">
        <v>23</v>
      </c>
      <c r="AU395" s="115" t="s">
        <v>23</v>
      </c>
      <c r="AV395" s="115" t="s">
        <v>23</v>
      </c>
      <c r="AW395" s="115" t="s">
        <v>23</v>
      </c>
      <c r="AX395" s="115" t="s">
        <v>33315</v>
      </c>
      <c r="AY395" s="115" t="s">
        <v>33316</v>
      </c>
      <c r="AZ395" s="115" t="s">
        <v>35938</v>
      </c>
      <c r="BA395" s="115" t="s">
        <v>1021</v>
      </c>
      <c r="BB395" s="115" t="s">
        <v>1021</v>
      </c>
      <c r="BC395" s="4">
        <f>SUMIFS('Doanh số khách hàng'!$F:$F,'Doanh số khách hàng'!$A:$A,DSKH!$D395)</f>
        <v>734483.33333333337</v>
      </c>
      <c r="BD395" t="str">
        <f>VLOOKUP($BC395,Master!$A:$D,4,1)</f>
        <v>F4</v>
      </c>
      <c r="BE395" t="str">
        <f t="shared" si="12"/>
        <v>GT</v>
      </c>
      <c r="BF395" t="str">
        <f t="shared" si="13"/>
        <v>Tỉnh Cà Mau-Xã Hòa Bình</v>
      </c>
    </row>
    <row r="396" spans="1:58" x14ac:dyDescent="0.3">
      <c r="A396" s="114" t="s">
        <v>37314</v>
      </c>
      <c r="B396" s="115" t="s">
        <v>33266</v>
      </c>
      <c r="C396" s="115" t="s">
        <v>33267</v>
      </c>
      <c r="D396" s="115" t="s">
        <v>1808</v>
      </c>
      <c r="E396" s="115" t="s">
        <v>37315</v>
      </c>
      <c r="F396" s="115" t="s">
        <v>22</v>
      </c>
      <c r="G396" s="115" t="s">
        <v>37316</v>
      </c>
      <c r="H396" s="115" t="s">
        <v>37316</v>
      </c>
      <c r="I396" s="115" t="s">
        <v>37317</v>
      </c>
      <c r="J396" s="115" t="s">
        <v>23</v>
      </c>
      <c r="K396" s="115" t="s">
        <v>35931</v>
      </c>
      <c r="L396" s="115" t="s">
        <v>23</v>
      </c>
      <c r="M396" s="115" t="s">
        <v>37318</v>
      </c>
      <c r="N396" s="115" t="s">
        <v>33975</v>
      </c>
      <c r="O396" s="115" t="s">
        <v>23</v>
      </c>
      <c r="P396" s="115" t="s">
        <v>37317</v>
      </c>
      <c r="Q396" s="115" t="s">
        <v>23</v>
      </c>
      <c r="R396" s="115" t="s">
        <v>23</v>
      </c>
      <c r="S396" s="115" t="s">
        <v>23</v>
      </c>
      <c r="T396" s="115" t="s">
        <v>23</v>
      </c>
      <c r="U396" s="115" t="s">
        <v>23</v>
      </c>
      <c r="V396" s="115" t="s">
        <v>23</v>
      </c>
      <c r="W396" s="115" t="s">
        <v>79</v>
      </c>
      <c r="X396" s="115" t="s">
        <v>23</v>
      </c>
      <c r="Y396" s="115" t="s">
        <v>23</v>
      </c>
      <c r="Z396" s="115" t="s">
        <v>23</v>
      </c>
      <c r="AA396" s="115" t="s">
        <v>37319</v>
      </c>
      <c r="AB396" s="115" t="s">
        <v>37320</v>
      </c>
      <c r="AC396" s="115" t="s">
        <v>37321</v>
      </c>
      <c r="AD396" s="115" t="s">
        <v>37322</v>
      </c>
      <c r="AE396" s="115" t="s">
        <v>35959</v>
      </c>
      <c r="AF396" s="115" t="s">
        <v>35960</v>
      </c>
      <c r="AG396" s="115" t="s">
        <v>33281</v>
      </c>
      <c r="AH396" s="115" t="s">
        <v>33282</v>
      </c>
      <c r="AI396" s="115" t="s">
        <v>33283</v>
      </c>
      <c r="AJ396" s="115" t="s">
        <v>33282</v>
      </c>
      <c r="AK396" s="116">
        <v>9.3696151899999993</v>
      </c>
      <c r="AL396" s="116">
        <v>105.81127549999999</v>
      </c>
      <c r="AM396" s="115" t="s">
        <v>23</v>
      </c>
      <c r="AN396" s="115" t="s">
        <v>23</v>
      </c>
      <c r="AO396" s="115" t="s">
        <v>33367</v>
      </c>
      <c r="AP396" s="115" t="s">
        <v>33285</v>
      </c>
      <c r="AQ396" s="115" t="s">
        <v>23</v>
      </c>
      <c r="AR396" s="115" t="s">
        <v>23</v>
      </c>
      <c r="AS396" s="115" t="s">
        <v>23</v>
      </c>
      <c r="AT396" s="115" t="s">
        <v>23</v>
      </c>
      <c r="AU396" s="115" t="s">
        <v>23</v>
      </c>
      <c r="AV396" s="115" t="s">
        <v>23</v>
      </c>
      <c r="AW396" s="115" t="s">
        <v>23</v>
      </c>
      <c r="AX396" s="115" t="s">
        <v>33286</v>
      </c>
      <c r="AY396" s="115" t="s">
        <v>33287</v>
      </c>
      <c r="AZ396" s="115" t="s">
        <v>35938</v>
      </c>
      <c r="BA396" s="115" t="s">
        <v>33302</v>
      </c>
      <c r="BB396" s="115" t="s">
        <v>33303</v>
      </c>
      <c r="BC396" s="4">
        <f>SUMIFS('Doanh số khách hàng'!$F:$F,'Doanh số khách hàng'!$A:$A,DSKH!$D396)</f>
        <v>2849133.3333333335</v>
      </c>
      <c r="BD396" t="str">
        <f>VLOOKUP($BC396,Master!$A:$D,4,1)</f>
        <v>F4</v>
      </c>
      <c r="BE396" t="str">
        <f t="shared" si="12"/>
        <v>OTC</v>
      </c>
      <c r="BF396" t="str">
        <f t="shared" si="13"/>
        <v>Tỉnh Cà Mau-Xã Hưng Hội</v>
      </c>
    </row>
    <row r="397" spans="1:58" x14ac:dyDescent="0.3">
      <c r="A397" s="114" t="s">
        <v>37323</v>
      </c>
      <c r="B397" s="115" t="s">
        <v>33266</v>
      </c>
      <c r="C397" s="115" t="s">
        <v>33267</v>
      </c>
      <c r="D397" s="115" t="s">
        <v>22275</v>
      </c>
      <c r="E397" s="115" t="s">
        <v>37324</v>
      </c>
      <c r="F397" s="115" t="s">
        <v>22</v>
      </c>
      <c r="G397" s="115" t="s">
        <v>37325</v>
      </c>
      <c r="H397" s="115" t="s">
        <v>37325</v>
      </c>
      <c r="I397" s="115" t="s">
        <v>37326</v>
      </c>
      <c r="J397" s="115" t="s">
        <v>23</v>
      </c>
      <c r="K397" s="115" t="s">
        <v>35931</v>
      </c>
      <c r="L397" s="115" t="s">
        <v>23</v>
      </c>
      <c r="M397" s="115" t="s">
        <v>37327</v>
      </c>
      <c r="N397" s="115" t="s">
        <v>36328</v>
      </c>
      <c r="O397" s="115" t="s">
        <v>23</v>
      </c>
      <c r="P397" s="115" t="s">
        <v>37328</v>
      </c>
      <c r="Q397" s="115" t="s">
        <v>23</v>
      </c>
      <c r="R397" s="115" t="s">
        <v>23</v>
      </c>
      <c r="S397" s="115" t="s">
        <v>23</v>
      </c>
      <c r="T397" s="115" t="s">
        <v>23</v>
      </c>
      <c r="U397" s="115" t="s">
        <v>23</v>
      </c>
      <c r="V397" s="115" t="s">
        <v>23</v>
      </c>
      <c r="W397" s="115" t="s">
        <v>79</v>
      </c>
      <c r="X397" s="115" t="s">
        <v>23</v>
      </c>
      <c r="Y397" s="115" t="s">
        <v>23</v>
      </c>
      <c r="Z397" s="115" t="s">
        <v>23</v>
      </c>
      <c r="AA397" s="115" t="s">
        <v>37329</v>
      </c>
      <c r="AB397" s="115" t="s">
        <v>37330</v>
      </c>
      <c r="AC397" s="115" t="s">
        <v>37331</v>
      </c>
      <c r="AD397" s="115" t="s">
        <v>37322</v>
      </c>
      <c r="AE397" s="115" t="s">
        <v>35959</v>
      </c>
      <c r="AF397" s="115" t="s">
        <v>35960</v>
      </c>
      <c r="AG397" s="115" t="s">
        <v>33281</v>
      </c>
      <c r="AH397" s="115" t="s">
        <v>33282</v>
      </c>
      <c r="AI397" s="115" t="s">
        <v>33283</v>
      </c>
      <c r="AJ397" s="115" t="s">
        <v>33282</v>
      </c>
      <c r="AK397" s="116">
        <v>9.3680748638000004</v>
      </c>
      <c r="AL397" s="116">
        <v>105.8115248676</v>
      </c>
      <c r="AM397" s="115" t="s">
        <v>37332</v>
      </c>
      <c r="AN397" s="115" t="s">
        <v>23</v>
      </c>
      <c r="AO397" s="115" t="s">
        <v>23</v>
      </c>
      <c r="AP397" s="115" t="s">
        <v>33285</v>
      </c>
      <c r="AQ397" s="115" t="s">
        <v>23</v>
      </c>
      <c r="AR397" s="115" t="s">
        <v>35962</v>
      </c>
      <c r="AS397" s="115" t="s">
        <v>23</v>
      </c>
      <c r="AT397" s="115" t="s">
        <v>1020</v>
      </c>
      <c r="AU397" s="115" t="s">
        <v>23</v>
      </c>
      <c r="AV397" s="115" t="s">
        <v>23</v>
      </c>
      <c r="AW397" s="115" t="s">
        <v>33257</v>
      </c>
      <c r="AX397" s="115" t="s">
        <v>33286</v>
      </c>
      <c r="AY397" s="115" t="s">
        <v>33287</v>
      </c>
      <c r="AZ397" s="115" t="s">
        <v>35938</v>
      </c>
      <c r="BA397" s="115" t="s">
        <v>23</v>
      </c>
      <c r="BB397" s="115" t="s">
        <v>23</v>
      </c>
      <c r="BC397" s="4">
        <f>SUMIFS('Doanh số khách hàng'!$F:$F,'Doanh số khách hàng'!$A:$A,DSKH!$D397)</f>
        <v>151633.33333333334</v>
      </c>
      <c r="BD397" t="str">
        <f>VLOOKUP($BC397,Master!$A:$D,4,1)</f>
        <v>F2</v>
      </c>
      <c r="BE397" t="str">
        <f t="shared" si="12"/>
        <v>OTC</v>
      </c>
      <c r="BF397" t="str">
        <f t="shared" si="13"/>
        <v>Tỉnh Cà Mau-Xã Hưng Hội</v>
      </c>
    </row>
    <row r="398" spans="1:58" x14ac:dyDescent="0.3">
      <c r="A398" s="114" t="s">
        <v>37333</v>
      </c>
      <c r="B398" s="115" t="s">
        <v>33266</v>
      </c>
      <c r="C398" s="115" t="s">
        <v>33267</v>
      </c>
      <c r="D398" s="115" t="s">
        <v>37334</v>
      </c>
      <c r="E398" s="115" t="s">
        <v>37335</v>
      </c>
      <c r="F398" s="115" t="s">
        <v>22</v>
      </c>
      <c r="G398" s="115" t="s">
        <v>37336</v>
      </c>
      <c r="H398" s="115" t="s">
        <v>37337</v>
      </c>
      <c r="I398" s="115" t="s">
        <v>37338</v>
      </c>
      <c r="J398" s="115" t="s">
        <v>23</v>
      </c>
      <c r="K398" s="115" t="s">
        <v>35931</v>
      </c>
      <c r="L398" s="115" t="s">
        <v>23</v>
      </c>
      <c r="M398" s="115" t="s">
        <v>37339</v>
      </c>
      <c r="N398" s="115" t="s">
        <v>36130</v>
      </c>
      <c r="O398" s="115" t="s">
        <v>23</v>
      </c>
      <c r="P398" s="115" t="s">
        <v>23</v>
      </c>
      <c r="Q398" s="115" t="s">
        <v>23</v>
      </c>
      <c r="R398" s="115" t="s">
        <v>23</v>
      </c>
      <c r="S398" s="115" t="s">
        <v>23</v>
      </c>
      <c r="T398" s="115" t="s">
        <v>23</v>
      </c>
      <c r="U398" s="115" t="s">
        <v>23</v>
      </c>
      <c r="V398" s="115" t="s">
        <v>23</v>
      </c>
      <c r="W398" s="115" t="s">
        <v>79</v>
      </c>
      <c r="X398" s="115" t="s">
        <v>23</v>
      </c>
      <c r="Y398" s="115" t="s">
        <v>23</v>
      </c>
      <c r="Z398" s="115" t="s">
        <v>23</v>
      </c>
      <c r="AA398" s="115" t="s">
        <v>37340</v>
      </c>
      <c r="AB398" s="115" t="s">
        <v>37341</v>
      </c>
      <c r="AC398" s="115" t="s">
        <v>37342</v>
      </c>
      <c r="AD398" s="115" t="s">
        <v>37343</v>
      </c>
      <c r="AE398" s="115" t="s">
        <v>35959</v>
      </c>
      <c r="AF398" s="115" t="s">
        <v>35960</v>
      </c>
      <c r="AG398" s="115" t="s">
        <v>33281</v>
      </c>
      <c r="AH398" s="115" t="s">
        <v>33282</v>
      </c>
      <c r="AI398" s="115" t="s">
        <v>33283</v>
      </c>
      <c r="AJ398" s="115" t="s">
        <v>33282</v>
      </c>
      <c r="AK398" s="116">
        <v>9.3683884223000007</v>
      </c>
      <c r="AL398" s="116">
        <v>105.81139081809999</v>
      </c>
      <c r="AM398" s="115" t="s">
        <v>37332</v>
      </c>
      <c r="AN398" s="115" t="s">
        <v>23</v>
      </c>
      <c r="AO398" s="115" t="s">
        <v>23</v>
      </c>
      <c r="AP398" s="115" t="s">
        <v>33285</v>
      </c>
      <c r="AQ398" s="115" t="s">
        <v>23</v>
      </c>
      <c r="AR398" s="115" t="s">
        <v>36214</v>
      </c>
      <c r="AS398" s="115" t="s">
        <v>23</v>
      </c>
      <c r="AT398" s="115" t="s">
        <v>1020</v>
      </c>
      <c r="AU398" s="115" t="s">
        <v>33382</v>
      </c>
      <c r="AV398" s="115" t="s">
        <v>23</v>
      </c>
      <c r="AW398" s="115" t="s">
        <v>23</v>
      </c>
      <c r="AX398" s="115" t="s">
        <v>33286</v>
      </c>
      <c r="AY398" s="115" t="s">
        <v>33287</v>
      </c>
      <c r="AZ398" s="115" t="s">
        <v>35938</v>
      </c>
      <c r="BA398" s="115" t="s">
        <v>1021</v>
      </c>
      <c r="BB398" s="115" t="s">
        <v>1021</v>
      </c>
      <c r="BC398" s="4">
        <f>SUMIFS('Doanh số khách hàng'!$F:$F,'Doanh số khách hàng'!$A:$A,DSKH!$D398)</f>
        <v>0</v>
      </c>
      <c r="BD398" t="str">
        <f>VLOOKUP($BC398,Master!$A:$D,4,1)</f>
        <v>F2</v>
      </c>
      <c r="BE398" t="str">
        <f t="shared" si="12"/>
        <v>OTC</v>
      </c>
      <c r="BF398" t="str">
        <f t="shared" si="13"/>
        <v>Tỉnh Cà Mau-Xã Hưng Hội</v>
      </c>
    </row>
    <row r="399" spans="1:58" x14ac:dyDescent="0.3">
      <c r="A399" s="114" t="s">
        <v>37344</v>
      </c>
      <c r="B399" s="115" t="s">
        <v>33266</v>
      </c>
      <c r="C399" s="115" t="s">
        <v>33267</v>
      </c>
      <c r="D399" s="115" t="s">
        <v>5105</v>
      </c>
      <c r="E399" s="115" t="s">
        <v>37345</v>
      </c>
      <c r="F399" s="115" t="s">
        <v>22</v>
      </c>
      <c r="G399" s="115" t="s">
        <v>37346</v>
      </c>
      <c r="H399" s="115" t="s">
        <v>37347</v>
      </c>
      <c r="I399" s="115" t="s">
        <v>37348</v>
      </c>
      <c r="J399" s="115" t="s">
        <v>23</v>
      </c>
      <c r="K399" s="115" t="s">
        <v>35931</v>
      </c>
      <c r="L399" s="115" t="s">
        <v>23</v>
      </c>
      <c r="M399" s="115" t="s">
        <v>37349</v>
      </c>
      <c r="N399" s="115" t="s">
        <v>35651</v>
      </c>
      <c r="O399" s="115" t="s">
        <v>23</v>
      </c>
      <c r="P399" s="115" t="s">
        <v>37348</v>
      </c>
      <c r="Q399" s="115" t="s">
        <v>23</v>
      </c>
      <c r="R399" s="115" t="s">
        <v>23</v>
      </c>
      <c r="S399" s="115" t="s">
        <v>23</v>
      </c>
      <c r="T399" s="115" t="s">
        <v>23</v>
      </c>
      <c r="U399" s="115" t="s">
        <v>23</v>
      </c>
      <c r="V399" s="115" t="s">
        <v>23</v>
      </c>
      <c r="W399" s="115" t="s">
        <v>79</v>
      </c>
      <c r="X399" s="115" t="s">
        <v>23</v>
      </c>
      <c r="Y399" s="115" t="s">
        <v>23</v>
      </c>
      <c r="Z399" s="115" t="s">
        <v>23</v>
      </c>
      <c r="AA399" s="115" t="s">
        <v>23</v>
      </c>
      <c r="AB399" s="115" t="s">
        <v>37350</v>
      </c>
      <c r="AC399" s="115" t="s">
        <v>33567</v>
      </c>
      <c r="AD399" s="115" t="s">
        <v>36222</v>
      </c>
      <c r="AE399" s="115" t="s">
        <v>33338</v>
      </c>
      <c r="AF399" s="115" t="s">
        <v>33339</v>
      </c>
      <c r="AG399" s="115" t="s">
        <v>33281</v>
      </c>
      <c r="AH399" s="115" t="s">
        <v>33282</v>
      </c>
      <c r="AI399" s="115" t="s">
        <v>33283</v>
      </c>
      <c r="AJ399" s="115" t="s">
        <v>33282</v>
      </c>
      <c r="AK399" s="116">
        <v>9.2857059710000005</v>
      </c>
      <c r="AL399" s="116">
        <v>105.7252242</v>
      </c>
      <c r="AM399" s="115" t="s">
        <v>37351</v>
      </c>
      <c r="AN399" s="115" t="s">
        <v>23</v>
      </c>
      <c r="AO399" s="115" t="s">
        <v>33367</v>
      </c>
      <c r="AP399" s="115" t="s">
        <v>33285</v>
      </c>
      <c r="AQ399" s="115" t="s">
        <v>23</v>
      </c>
      <c r="AR399" s="115" t="s">
        <v>23</v>
      </c>
      <c r="AS399" s="115" t="s">
        <v>23</v>
      </c>
      <c r="AT399" s="115" t="s">
        <v>23</v>
      </c>
      <c r="AU399" s="115" t="s">
        <v>23</v>
      </c>
      <c r="AV399" s="115" t="s">
        <v>23</v>
      </c>
      <c r="AW399" s="115" t="s">
        <v>23</v>
      </c>
      <c r="AX399" s="115" t="s">
        <v>33286</v>
      </c>
      <c r="AY399" s="115" t="s">
        <v>33287</v>
      </c>
      <c r="AZ399" s="115" t="s">
        <v>35938</v>
      </c>
      <c r="BA399" s="115" t="s">
        <v>1021</v>
      </c>
      <c r="BB399" s="115" t="s">
        <v>1021</v>
      </c>
      <c r="BC399" s="4">
        <f>SUMIFS('Doanh số khách hàng'!$F:$F,'Doanh số khách hàng'!$A:$A,DSKH!$D399)</f>
        <v>28548100</v>
      </c>
      <c r="BD399" t="str">
        <f>VLOOKUP($BC399,Master!$A:$D,4,1)</f>
        <v>F8</v>
      </c>
      <c r="BE399" t="str">
        <f t="shared" si="12"/>
        <v>OTC</v>
      </c>
      <c r="BF399" t="str">
        <f t="shared" si="13"/>
        <v>Tỉnh Cà Mau-Phường Bạc Liêu</v>
      </c>
    </row>
    <row r="400" spans="1:58" x14ac:dyDescent="0.3">
      <c r="A400" s="114" t="s">
        <v>37352</v>
      </c>
      <c r="B400" s="115" t="s">
        <v>33266</v>
      </c>
      <c r="C400" s="115" t="s">
        <v>33267</v>
      </c>
      <c r="D400" s="115" t="s">
        <v>12812</v>
      </c>
      <c r="E400" s="115" t="s">
        <v>37353</v>
      </c>
      <c r="F400" s="115" t="s">
        <v>22</v>
      </c>
      <c r="G400" s="115" t="s">
        <v>37354</v>
      </c>
      <c r="H400" s="115" t="s">
        <v>37354</v>
      </c>
      <c r="I400" s="115" t="s">
        <v>37355</v>
      </c>
      <c r="J400" s="115" t="s">
        <v>23</v>
      </c>
      <c r="K400" s="115" t="s">
        <v>35931</v>
      </c>
      <c r="L400" s="115" t="s">
        <v>23</v>
      </c>
      <c r="M400" s="115" t="s">
        <v>37356</v>
      </c>
      <c r="N400" s="115" t="s">
        <v>35992</v>
      </c>
      <c r="O400" s="115" t="s">
        <v>23</v>
      </c>
      <c r="P400" s="115" t="s">
        <v>37355</v>
      </c>
      <c r="Q400" s="115" t="s">
        <v>23</v>
      </c>
      <c r="R400" s="115" t="s">
        <v>23</v>
      </c>
      <c r="S400" s="115" t="s">
        <v>23</v>
      </c>
      <c r="T400" s="115" t="s">
        <v>23</v>
      </c>
      <c r="U400" s="115" t="s">
        <v>23</v>
      </c>
      <c r="V400" s="115" t="s">
        <v>23</v>
      </c>
      <c r="W400" s="115" t="s">
        <v>79</v>
      </c>
      <c r="X400" s="115" t="s">
        <v>23</v>
      </c>
      <c r="Y400" s="115" t="s">
        <v>23</v>
      </c>
      <c r="Z400" s="115" t="s">
        <v>23</v>
      </c>
      <c r="AA400" s="115" t="s">
        <v>37357</v>
      </c>
      <c r="AB400" s="115" t="s">
        <v>37358</v>
      </c>
      <c r="AC400" s="115" t="s">
        <v>33354</v>
      </c>
      <c r="AD400" s="115" t="s">
        <v>34970</v>
      </c>
      <c r="AE400" s="115" t="s">
        <v>33338</v>
      </c>
      <c r="AF400" s="115" t="s">
        <v>33339</v>
      </c>
      <c r="AG400" s="115" t="s">
        <v>33281</v>
      </c>
      <c r="AH400" s="115" t="s">
        <v>33282</v>
      </c>
      <c r="AI400" s="115" t="s">
        <v>33283</v>
      </c>
      <c r="AJ400" s="115" t="s">
        <v>33282</v>
      </c>
      <c r="AK400" s="116">
        <v>9.2976276911000006</v>
      </c>
      <c r="AL400" s="116">
        <v>105.73649112850001</v>
      </c>
      <c r="AM400" s="115" t="s">
        <v>37359</v>
      </c>
      <c r="AN400" s="115" t="s">
        <v>23</v>
      </c>
      <c r="AO400" s="115" t="s">
        <v>33367</v>
      </c>
      <c r="AP400" s="115" t="s">
        <v>33285</v>
      </c>
      <c r="AQ400" s="115" t="s">
        <v>23</v>
      </c>
      <c r="AR400" s="115" t="s">
        <v>35962</v>
      </c>
      <c r="AS400" s="115" t="s">
        <v>23</v>
      </c>
      <c r="AT400" s="115" t="s">
        <v>1020</v>
      </c>
      <c r="AU400" s="115" t="s">
        <v>23</v>
      </c>
      <c r="AV400" s="115" t="s">
        <v>23</v>
      </c>
      <c r="AW400" s="115" t="s">
        <v>23</v>
      </c>
      <c r="AX400" s="115" t="s">
        <v>33286</v>
      </c>
      <c r="AY400" s="115" t="s">
        <v>33287</v>
      </c>
      <c r="AZ400" s="115" t="s">
        <v>35938</v>
      </c>
      <c r="BA400" s="115" t="s">
        <v>33302</v>
      </c>
      <c r="BB400" s="115" t="s">
        <v>33303</v>
      </c>
      <c r="BC400" s="4">
        <f>SUMIFS('Doanh số khách hàng'!$F:$F,'Doanh số khách hàng'!$A:$A,DSKH!$D400)</f>
        <v>19944566.666666668</v>
      </c>
      <c r="BD400" t="str">
        <f>VLOOKUP($BC400,Master!$A:$D,4,1)</f>
        <v>F8</v>
      </c>
      <c r="BE400" t="str">
        <f t="shared" si="12"/>
        <v>OTC</v>
      </c>
      <c r="BF400" t="str">
        <f t="shared" si="13"/>
        <v>Tỉnh Cà Mau-Phường Bạc Liêu</v>
      </c>
    </row>
    <row r="401" spans="1:58" x14ac:dyDescent="0.3">
      <c r="A401" s="114" t="s">
        <v>37360</v>
      </c>
      <c r="B401" s="115" t="s">
        <v>33266</v>
      </c>
      <c r="C401" s="115" t="s">
        <v>33267</v>
      </c>
      <c r="D401" s="115" t="s">
        <v>2725</v>
      </c>
      <c r="E401" s="115" t="s">
        <v>37361</v>
      </c>
      <c r="F401" s="115" t="s">
        <v>22</v>
      </c>
      <c r="G401" s="115" t="s">
        <v>37362</v>
      </c>
      <c r="H401" s="115" t="s">
        <v>37362</v>
      </c>
      <c r="I401" s="115" t="s">
        <v>37363</v>
      </c>
      <c r="J401" s="115" t="s">
        <v>23</v>
      </c>
      <c r="K401" s="115" t="s">
        <v>35931</v>
      </c>
      <c r="L401" s="115" t="s">
        <v>23</v>
      </c>
      <c r="M401" s="115" t="s">
        <v>37364</v>
      </c>
      <c r="N401" s="115" t="s">
        <v>36000</v>
      </c>
      <c r="O401" s="115" t="s">
        <v>23</v>
      </c>
      <c r="P401" s="115" t="s">
        <v>37365</v>
      </c>
      <c r="Q401" s="115" t="s">
        <v>23</v>
      </c>
      <c r="R401" s="115" t="s">
        <v>23</v>
      </c>
      <c r="S401" s="115" t="s">
        <v>23</v>
      </c>
      <c r="T401" s="115" t="s">
        <v>23</v>
      </c>
      <c r="U401" s="115" t="s">
        <v>23</v>
      </c>
      <c r="V401" s="115" t="s">
        <v>23</v>
      </c>
      <c r="W401" s="115" t="s">
        <v>79</v>
      </c>
      <c r="X401" s="115" t="s">
        <v>23</v>
      </c>
      <c r="Y401" s="115" t="s">
        <v>23</v>
      </c>
      <c r="Z401" s="115" t="s">
        <v>23</v>
      </c>
      <c r="AA401" s="115" t="s">
        <v>37366</v>
      </c>
      <c r="AB401" s="115" t="s">
        <v>37367</v>
      </c>
      <c r="AC401" s="115" t="s">
        <v>37368</v>
      </c>
      <c r="AD401" s="115" t="s">
        <v>37369</v>
      </c>
      <c r="AE401" s="115" t="s">
        <v>33338</v>
      </c>
      <c r="AF401" s="115" t="s">
        <v>33339</v>
      </c>
      <c r="AG401" s="115" t="s">
        <v>33281</v>
      </c>
      <c r="AH401" s="115" t="s">
        <v>33282</v>
      </c>
      <c r="AI401" s="115" t="s">
        <v>33283</v>
      </c>
      <c r="AJ401" s="115" t="s">
        <v>33282</v>
      </c>
      <c r="AK401" s="116">
        <v>9.2967435266000003</v>
      </c>
      <c r="AL401" s="116">
        <v>105.7377548855</v>
      </c>
      <c r="AM401" s="115" t="s">
        <v>37370</v>
      </c>
      <c r="AN401" s="115" t="s">
        <v>23</v>
      </c>
      <c r="AO401" s="115" t="s">
        <v>23</v>
      </c>
      <c r="AP401" s="115" t="s">
        <v>33285</v>
      </c>
      <c r="AQ401" s="115" t="s">
        <v>23</v>
      </c>
      <c r="AR401" s="115" t="s">
        <v>35962</v>
      </c>
      <c r="AS401" s="115" t="s">
        <v>23</v>
      </c>
      <c r="AT401" s="115" t="s">
        <v>1020</v>
      </c>
      <c r="AU401" s="115" t="s">
        <v>23</v>
      </c>
      <c r="AV401" s="115" t="s">
        <v>23</v>
      </c>
      <c r="AW401" s="115" t="s">
        <v>23</v>
      </c>
      <c r="AX401" s="115" t="s">
        <v>33286</v>
      </c>
      <c r="AY401" s="115" t="s">
        <v>33287</v>
      </c>
      <c r="AZ401" s="115" t="s">
        <v>35938</v>
      </c>
      <c r="BA401" s="115" t="s">
        <v>23</v>
      </c>
      <c r="BB401" s="115" t="s">
        <v>23</v>
      </c>
      <c r="BC401" s="4">
        <f>SUMIFS('Doanh số khách hàng'!$F:$F,'Doanh số khách hàng'!$A:$A,DSKH!$D401)</f>
        <v>66300</v>
      </c>
      <c r="BD401" t="str">
        <f>VLOOKUP($BC401,Master!$A:$D,4,1)</f>
        <v>F2</v>
      </c>
      <c r="BE401" t="str">
        <f t="shared" si="12"/>
        <v>OTC</v>
      </c>
      <c r="BF401" t="str">
        <f t="shared" si="13"/>
        <v>Tỉnh Cà Mau-Phường Bạc Liêu</v>
      </c>
    </row>
    <row r="402" spans="1:58" x14ac:dyDescent="0.3">
      <c r="A402" s="114" t="s">
        <v>37371</v>
      </c>
      <c r="B402" s="115" t="s">
        <v>33266</v>
      </c>
      <c r="C402" s="115" t="s">
        <v>33267</v>
      </c>
      <c r="D402" s="115" t="s">
        <v>3431</v>
      </c>
      <c r="E402" s="115" t="s">
        <v>37372</v>
      </c>
      <c r="F402" s="115" t="s">
        <v>22</v>
      </c>
      <c r="G402" s="115" t="s">
        <v>37373</v>
      </c>
      <c r="H402" s="115" t="s">
        <v>37374</v>
      </c>
      <c r="I402" s="115" t="s">
        <v>36745</v>
      </c>
      <c r="J402" s="115" t="s">
        <v>23</v>
      </c>
      <c r="K402" s="115" t="s">
        <v>35931</v>
      </c>
      <c r="L402" s="115" t="s">
        <v>23</v>
      </c>
      <c r="M402" s="115" t="s">
        <v>37375</v>
      </c>
      <c r="N402" s="115" t="s">
        <v>37376</v>
      </c>
      <c r="O402" s="115" t="s">
        <v>23</v>
      </c>
      <c r="P402" s="115" t="s">
        <v>36745</v>
      </c>
      <c r="Q402" s="115" t="s">
        <v>23</v>
      </c>
      <c r="R402" s="115" t="s">
        <v>23</v>
      </c>
      <c r="S402" s="115" t="s">
        <v>23</v>
      </c>
      <c r="T402" s="115" t="s">
        <v>23</v>
      </c>
      <c r="U402" s="115" t="s">
        <v>23</v>
      </c>
      <c r="V402" s="115" t="s">
        <v>23</v>
      </c>
      <c r="W402" s="115" t="s">
        <v>79</v>
      </c>
      <c r="X402" s="115" t="s">
        <v>23</v>
      </c>
      <c r="Y402" s="115" t="s">
        <v>23</v>
      </c>
      <c r="Z402" s="115" t="s">
        <v>23</v>
      </c>
      <c r="AA402" s="115" t="s">
        <v>37377</v>
      </c>
      <c r="AB402" s="115" t="s">
        <v>37378</v>
      </c>
      <c r="AC402" s="115" t="s">
        <v>37379</v>
      </c>
      <c r="AD402" s="115" t="s">
        <v>37380</v>
      </c>
      <c r="AE402" s="115" t="s">
        <v>33338</v>
      </c>
      <c r="AF402" s="115" t="s">
        <v>33339</v>
      </c>
      <c r="AG402" s="115" t="s">
        <v>33281</v>
      </c>
      <c r="AH402" s="115" t="s">
        <v>33282</v>
      </c>
      <c r="AI402" s="115" t="s">
        <v>33283</v>
      </c>
      <c r="AJ402" s="115" t="s">
        <v>33282</v>
      </c>
      <c r="AK402" s="116">
        <v>9.2841812610000005</v>
      </c>
      <c r="AL402" s="116">
        <v>105.7207938</v>
      </c>
      <c r="AM402" s="115" t="s">
        <v>34849</v>
      </c>
      <c r="AN402" s="115" t="s">
        <v>23</v>
      </c>
      <c r="AO402" s="115" t="s">
        <v>23</v>
      </c>
      <c r="AP402" s="115" t="s">
        <v>33285</v>
      </c>
      <c r="AQ402" s="115" t="s">
        <v>23</v>
      </c>
      <c r="AR402" s="115" t="s">
        <v>23</v>
      </c>
      <c r="AS402" s="115" t="s">
        <v>23</v>
      </c>
      <c r="AT402" s="115" t="s">
        <v>23</v>
      </c>
      <c r="AU402" s="115" t="s">
        <v>23</v>
      </c>
      <c r="AV402" s="115" t="s">
        <v>23</v>
      </c>
      <c r="AW402" s="115" t="s">
        <v>23</v>
      </c>
      <c r="AX402" s="115" t="s">
        <v>33286</v>
      </c>
      <c r="AY402" s="115" t="s">
        <v>33287</v>
      </c>
      <c r="AZ402" s="115" t="s">
        <v>35938</v>
      </c>
      <c r="BA402" s="115" t="s">
        <v>33302</v>
      </c>
      <c r="BB402" s="115" t="s">
        <v>33303</v>
      </c>
      <c r="BC402" s="4">
        <f>SUMIFS('Doanh số khách hàng'!$F:$F,'Doanh số khách hàng'!$A:$A,DSKH!$D402)</f>
        <v>2049830</v>
      </c>
      <c r="BD402" t="str">
        <f>VLOOKUP($BC402,Master!$A:$D,4,1)</f>
        <v>F4</v>
      </c>
      <c r="BE402" t="str">
        <f t="shared" si="12"/>
        <v>OTC</v>
      </c>
      <c r="BF402" t="str">
        <f t="shared" si="13"/>
        <v>Tỉnh Cà Mau-Phường Bạc Liêu</v>
      </c>
    </row>
    <row r="403" spans="1:58" x14ac:dyDescent="0.3">
      <c r="A403" s="114" t="s">
        <v>37381</v>
      </c>
      <c r="B403" s="115" t="s">
        <v>33266</v>
      </c>
      <c r="C403" s="115" t="s">
        <v>33267</v>
      </c>
      <c r="D403" s="115" t="s">
        <v>10835</v>
      </c>
      <c r="E403" s="115" t="s">
        <v>37382</v>
      </c>
      <c r="F403" s="115" t="s">
        <v>22</v>
      </c>
      <c r="G403" s="115" t="s">
        <v>37383</v>
      </c>
      <c r="H403" s="115" t="s">
        <v>37383</v>
      </c>
      <c r="I403" s="115" t="s">
        <v>37384</v>
      </c>
      <c r="J403" s="115" t="s">
        <v>23</v>
      </c>
      <c r="K403" s="115" t="s">
        <v>35931</v>
      </c>
      <c r="L403" s="115" t="s">
        <v>23</v>
      </c>
      <c r="M403" s="115" t="s">
        <v>37385</v>
      </c>
      <c r="N403" s="115" t="s">
        <v>33975</v>
      </c>
      <c r="O403" s="115" t="s">
        <v>23</v>
      </c>
      <c r="P403" s="115" t="s">
        <v>37386</v>
      </c>
      <c r="Q403" s="115" t="s">
        <v>23</v>
      </c>
      <c r="R403" s="115" t="s">
        <v>23</v>
      </c>
      <c r="S403" s="115" t="s">
        <v>23</v>
      </c>
      <c r="T403" s="115" t="s">
        <v>23</v>
      </c>
      <c r="U403" s="115" t="s">
        <v>23</v>
      </c>
      <c r="V403" s="115" t="s">
        <v>23</v>
      </c>
      <c r="W403" s="115" t="s">
        <v>79</v>
      </c>
      <c r="X403" s="115" t="s">
        <v>23</v>
      </c>
      <c r="Y403" s="115" t="s">
        <v>23</v>
      </c>
      <c r="Z403" s="115" t="s">
        <v>23</v>
      </c>
      <c r="AA403" s="115" t="s">
        <v>37387</v>
      </c>
      <c r="AB403" s="115" t="s">
        <v>37388</v>
      </c>
      <c r="AC403" s="115" t="s">
        <v>37389</v>
      </c>
      <c r="AD403" s="115" t="s">
        <v>37390</v>
      </c>
      <c r="AE403" s="115" t="s">
        <v>35959</v>
      </c>
      <c r="AF403" s="115" t="s">
        <v>35960</v>
      </c>
      <c r="AG403" s="115" t="s">
        <v>33281</v>
      </c>
      <c r="AH403" s="115" t="s">
        <v>33282</v>
      </c>
      <c r="AI403" s="115" t="s">
        <v>33283</v>
      </c>
      <c r="AJ403" s="115" t="s">
        <v>33282</v>
      </c>
      <c r="AK403" s="116">
        <v>9.3154197877999998</v>
      </c>
      <c r="AL403" s="116">
        <v>105.7646661879</v>
      </c>
      <c r="AM403" s="115" t="s">
        <v>37391</v>
      </c>
      <c r="AN403" s="115" t="s">
        <v>23</v>
      </c>
      <c r="AO403" s="115" t="s">
        <v>23</v>
      </c>
      <c r="AP403" s="115" t="s">
        <v>33285</v>
      </c>
      <c r="AQ403" s="115" t="s">
        <v>23</v>
      </c>
      <c r="AR403" s="115" t="s">
        <v>81</v>
      </c>
      <c r="AS403" s="115" t="s">
        <v>23</v>
      </c>
      <c r="AT403" s="115" t="s">
        <v>1020</v>
      </c>
      <c r="AU403" s="115" t="s">
        <v>23</v>
      </c>
      <c r="AV403" s="115" t="s">
        <v>23</v>
      </c>
      <c r="AW403" s="115" t="s">
        <v>23</v>
      </c>
      <c r="AX403" s="115" t="s">
        <v>33286</v>
      </c>
      <c r="AY403" s="115" t="s">
        <v>33287</v>
      </c>
      <c r="AZ403" s="115" t="s">
        <v>35938</v>
      </c>
      <c r="BA403" s="115" t="s">
        <v>23</v>
      </c>
      <c r="BB403" s="115" t="s">
        <v>23</v>
      </c>
      <c r="BC403" s="4">
        <f>SUMIFS('Doanh số khách hàng'!$F:$F,'Doanh số khách hàng'!$A:$A,DSKH!$D403)</f>
        <v>20626.666666666668</v>
      </c>
      <c r="BD403" t="str">
        <f>VLOOKUP($BC403,Master!$A:$D,4,1)</f>
        <v>F2</v>
      </c>
      <c r="BE403" t="str">
        <f t="shared" si="12"/>
        <v>OTC</v>
      </c>
      <c r="BF403" t="str">
        <f t="shared" si="13"/>
        <v>Tỉnh Cà Mau-Xã Hưng Hội</v>
      </c>
    </row>
    <row r="404" spans="1:58" x14ac:dyDescent="0.3">
      <c r="A404" s="114" t="s">
        <v>37392</v>
      </c>
      <c r="B404" s="115" t="s">
        <v>33266</v>
      </c>
      <c r="C404" s="115" t="s">
        <v>33267</v>
      </c>
      <c r="D404" s="115" t="s">
        <v>37393</v>
      </c>
      <c r="E404" s="115" t="s">
        <v>37394</v>
      </c>
      <c r="F404" s="115" t="s">
        <v>22</v>
      </c>
      <c r="G404" s="115" t="s">
        <v>37395</v>
      </c>
      <c r="H404" s="115" t="s">
        <v>37396</v>
      </c>
      <c r="I404" s="115" t="s">
        <v>37397</v>
      </c>
      <c r="J404" s="115" t="s">
        <v>23</v>
      </c>
      <c r="K404" s="115" t="s">
        <v>35931</v>
      </c>
      <c r="L404" s="115" t="s">
        <v>23</v>
      </c>
      <c r="M404" s="115" t="s">
        <v>37398</v>
      </c>
      <c r="N404" s="115" t="s">
        <v>37399</v>
      </c>
      <c r="O404" s="115" t="s">
        <v>23</v>
      </c>
      <c r="P404" s="115" t="s">
        <v>37400</v>
      </c>
      <c r="Q404" s="115" t="s">
        <v>23</v>
      </c>
      <c r="R404" s="115" t="s">
        <v>23</v>
      </c>
      <c r="S404" s="115" t="s">
        <v>23</v>
      </c>
      <c r="T404" s="115" t="s">
        <v>23</v>
      </c>
      <c r="U404" s="115" t="s">
        <v>23</v>
      </c>
      <c r="V404" s="115" t="s">
        <v>23</v>
      </c>
      <c r="W404" s="115" t="s">
        <v>79</v>
      </c>
      <c r="X404" s="115" t="s">
        <v>23</v>
      </c>
      <c r="Y404" s="115" t="s">
        <v>23</v>
      </c>
      <c r="Z404" s="115" t="s">
        <v>23</v>
      </c>
      <c r="AA404" s="115" t="s">
        <v>23</v>
      </c>
      <c r="AB404" s="115" t="s">
        <v>37401</v>
      </c>
      <c r="AC404" s="115" t="s">
        <v>37402</v>
      </c>
      <c r="AD404" s="115" t="s">
        <v>34970</v>
      </c>
      <c r="AE404" s="115" t="s">
        <v>33338</v>
      </c>
      <c r="AF404" s="115" t="s">
        <v>33339</v>
      </c>
      <c r="AG404" s="115" t="s">
        <v>33281</v>
      </c>
      <c r="AH404" s="115" t="s">
        <v>33282</v>
      </c>
      <c r="AI404" s="115" t="s">
        <v>33283</v>
      </c>
      <c r="AJ404" s="115" t="s">
        <v>33282</v>
      </c>
      <c r="AK404" s="116">
        <v>9.2990846255000008</v>
      </c>
      <c r="AL404" s="116">
        <v>105.72170645</v>
      </c>
      <c r="AM404" s="115" t="s">
        <v>37403</v>
      </c>
      <c r="AN404" s="115" t="s">
        <v>23</v>
      </c>
      <c r="AO404" s="115" t="s">
        <v>23</v>
      </c>
      <c r="AP404" s="115" t="s">
        <v>33285</v>
      </c>
      <c r="AQ404" s="115" t="s">
        <v>23</v>
      </c>
      <c r="AR404" s="115" t="s">
        <v>81</v>
      </c>
      <c r="AS404" s="115" t="s">
        <v>23</v>
      </c>
      <c r="AT404" s="115" t="s">
        <v>1020</v>
      </c>
      <c r="AU404" s="115" t="s">
        <v>33382</v>
      </c>
      <c r="AV404" s="115" t="s">
        <v>23</v>
      </c>
      <c r="AW404" s="115" t="s">
        <v>33257</v>
      </c>
      <c r="AX404" s="115" t="s">
        <v>33383</v>
      </c>
      <c r="AY404" s="115" t="s">
        <v>33384</v>
      </c>
      <c r="AZ404" s="115" t="s">
        <v>35938</v>
      </c>
      <c r="BA404" s="115" t="s">
        <v>1021</v>
      </c>
      <c r="BB404" s="115" t="s">
        <v>1021</v>
      </c>
      <c r="BC404" s="4">
        <f>SUMIFS('Doanh số khách hàng'!$F:$F,'Doanh số khách hàng'!$A:$A,DSKH!$D404)</f>
        <v>0</v>
      </c>
      <c r="BD404" t="str">
        <f>VLOOKUP($BC404,Master!$A:$D,4,1)</f>
        <v>F2</v>
      </c>
      <c r="BE404" t="str">
        <f t="shared" si="12"/>
        <v>OTC</v>
      </c>
      <c r="BF404" t="str">
        <f t="shared" si="13"/>
        <v>Tỉnh Cà Mau-Phường Bạc Liêu</v>
      </c>
    </row>
    <row r="405" spans="1:58" x14ac:dyDescent="0.3">
      <c r="A405" s="114" t="s">
        <v>37404</v>
      </c>
      <c r="B405" s="115" t="s">
        <v>33266</v>
      </c>
      <c r="C405" s="115" t="s">
        <v>33267</v>
      </c>
      <c r="D405" s="115" t="s">
        <v>18130</v>
      </c>
      <c r="E405" s="115" t="s">
        <v>37405</v>
      </c>
      <c r="F405" s="115" t="s">
        <v>22</v>
      </c>
      <c r="G405" s="115" t="s">
        <v>37406</v>
      </c>
      <c r="H405" s="115" t="s">
        <v>37406</v>
      </c>
      <c r="I405" s="115" t="s">
        <v>37407</v>
      </c>
      <c r="J405" s="115" t="s">
        <v>23</v>
      </c>
      <c r="K405" s="115" t="s">
        <v>35931</v>
      </c>
      <c r="L405" s="115" t="s">
        <v>23</v>
      </c>
      <c r="M405" s="115" t="s">
        <v>37408</v>
      </c>
      <c r="N405" s="115" t="s">
        <v>37409</v>
      </c>
      <c r="O405" s="115" t="s">
        <v>23</v>
      </c>
      <c r="P405" s="115" t="s">
        <v>37407</v>
      </c>
      <c r="Q405" s="115" t="s">
        <v>23</v>
      </c>
      <c r="R405" s="115" t="s">
        <v>23</v>
      </c>
      <c r="S405" s="115" t="s">
        <v>23</v>
      </c>
      <c r="T405" s="115" t="s">
        <v>23</v>
      </c>
      <c r="U405" s="115" t="s">
        <v>23</v>
      </c>
      <c r="V405" s="115" t="s">
        <v>23</v>
      </c>
      <c r="W405" s="115" t="s">
        <v>79</v>
      </c>
      <c r="X405" s="115" t="s">
        <v>23</v>
      </c>
      <c r="Y405" s="115" t="s">
        <v>23</v>
      </c>
      <c r="Z405" s="115" t="s">
        <v>23</v>
      </c>
      <c r="AA405" s="115" t="s">
        <v>23</v>
      </c>
      <c r="AB405" s="115" t="s">
        <v>37410</v>
      </c>
      <c r="AC405" s="115" t="s">
        <v>37411</v>
      </c>
      <c r="AD405" s="115" t="s">
        <v>37412</v>
      </c>
      <c r="AE405" s="115" t="s">
        <v>35959</v>
      </c>
      <c r="AF405" s="115" t="s">
        <v>35960</v>
      </c>
      <c r="AG405" s="115" t="s">
        <v>33281</v>
      </c>
      <c r="AH405" s="115" t="s">
        <v>33282</v>
      </c>
      <c r="AI405" s="115" t="s">
        <v>33283</v>
      </c>
      <c r="AJ405" s="115" t="s">
        <v>33282</v>
      </c>
      <c r="AK405" s="116">
        <v>9.3144424640000008</v>
      </c>
      <c r="AL405" s="116">
        <v>105.7632205</v>
      </c>
      <c r="AM405" s="115" t="s">
        <v>37391</v>
      </c>
      <c r="AN405" s="115" t="s">
        <v>23</v>
      </c>
      <c r="AO405" s="115" t="s">
        <v>33367</v>
      </c>
      <c r="AP405" s="115" t="s">
        <v>33285</v>
      </c>
      <c r="AQ405" s="115" t="s">
        <v>23</v>
      </c>
      <c r="AR405" s="115" t="s">
        <v>23</v>
      </c>
      <c r="AS405" s="115" t="s">
        <v>23</v>
      </c>
      <c r="AT405" s="115" t="s">
        <v>23</v>
      </c>
      <c r="AU405" s="115" t="s">
        <v>23</v>
      </c>
      <c r="AV405" s="115" t="s">
        <v>23</v>
      </c>
      <c r="AW405" s="115" t="s">
        <v>23</v>
      </c>
      <c r="AX405" s="115" t="s">
        <v>33286</v>
      </c>
      <c r="AY405" s="115" t="s">
        <v>33287</v>
      </c>
      <c r="AZ405" s="115" t="s">
        <v>35938</v>
      </c>
      <c r="BA405" s="115" t="s">
        <v>1021</v>
      </c>
      <c r="BB405" s="115" t="s">
        <v>1021</v>
      </c>
      <c r="BC405" s="4">
        <f>SUMIFS('Doanh số khách hàng'!$F:$F,'Doanh số khách hàng'!$A:$A,DSKH!$D405)</f>
        <v>3404213.3333333335</v>
      </c>
      <c r="BD405" t="str">
        <f>VLOOKUP($BC405,Master!$A:$D,4,1)</f>
        <v>F4</v>
      </c>
      <c r="BE405" t="str">
        <f t="shared" si="12"/>
        <v>OTC</v>
      </c>
      <c r="BF405" t="str">
        <f t="shared" si="13"/>
        <v>Tỉnh Cà Mau-Xã Hưng Hội</v>
      </c>
    </row>
    <row r="406" spans="1:58" x14ac:dyDescent="0.3">
      <c r="A406" s="114" t="s">
        <v>37413</v>
      </c>
      <c r="B406" s="115" t="s">
        <v>33266</v>
      </c>
      <c r="C406" s="115" t="s">
        <v>33267</v>
      </c>
      <c r="D406" s="115" t="s">
        <v>22779</v>
      </c>
      <c r="E406" s="115" t="s">
        <v>37414</v>
      </c>
      <c r="F406" s="115" t="s">
        <v>22</v>
      </c>
      <c r="G406" s="115" t="s">
        <v>37415</v>
      </c>
      <c r="H406" s="115" t="s">
        <v>37415</v>
      </c>
      <c r="I406" s="115" t="s">
        <v>37416</v>
      </c>
      <c r="J406" s="115" t="s">
        <v>23</v>
      </c>
      <c r="K406" s="115" t="s">
        <v>35931</v>
      </c>
      <c r="L406" s="115" t="s">
        <v>23</v>
      </c>
      <c r="M406" s="115" t="s">
        <v>37417</v>
      </c>
      <c r="N406" s="115" t="s">
        <v>37418</v>
      </c>
      <c r="O406" s="115" t="s">
        <v>23</v>
      </c>
      <c r="P406" s="115" t="s">
        <v>37416</v>
      </c>
      <c r="Q406" s="115" t="s">
        <v>23</v>
      </c>
      <c r="R406" s="115" t="s">
        <v>23</v>
      </c>
      <c r="S406" s="115" t="s">
        <v>23</v>
      </c>
      <c r="T406" s="115" t="s">
        <v>23</v>
      </c>
      <c r="U406" s="115" t="s">
        <v>23</v>
      </c>
      <c r="V406" s="115" t="s">
        <v>23</v>
      </c>
      <c r="W406" s="115" t="s">
        <v>79</v>
      </c>
      <c r="X406" s="115" t="s">
        <v>23</v>
      </c>
      <c r="Y406" s="115" t="s">
        <v>23</v>
      </c>
      <c r="Z406" s="115" t="s">
        <v>23</v>
      </c>
      <c r="AA406" s="115" t="s">
        <v>37419</v>
      </c>
      <c r="AB406" s="115" t="s">
        <v>37420</v>
      </c>
      <c r="AC406" s="115" t="s">
        <v>35120</v>
      </c>
      <c r="AD406" s="115" t="s">
        <v>33659</v>
      </c>
      <c r="AE406" s="115" t="s">
        <v>33379</v>
      </c>
      <c r="AF406" s="115" t="s">
        <v>33380</v>
      </c>
      <c r="AG406" s="115" t="s">
        <v>33281</v>
      </c>
      <c r="AH406" s="115" t="s">
        <v>33282</v>
      </c>
      <c r="AI406" s="115" t="s">
        <v>33283</v>
      </c>
      <c r="AJ406" s="115" t="s">
        <v>33282</v>
      </c>
      <c r="AK406" s="116">
        <v>9.1592410799999993</v>
      </c>
      <c r="AL406" s="116">
        <v>105.5761933</v>
      </c>
      <c r="AM406" s="115" t="s">
        <v>37421</v>
      </c>
      <c r="AN406" s="115" t="s">
        <v>23</v>
      </c>
      <c r="AO406" s="115" t="s">
        <v>33367</v>
      </c>
      <c r="AP406" s="115" t="s">
        <v>33285</v>
      </c>
      <c r="AQ406" s="115" t="s">
        <v>23</v>
      </c>
      <c r="AR406" s="115" t="s">
        <v>23</v>
      </c>
      <c r="AS406" s="115" t="s">
        <v>23</v>
      </c>
      <c r="AT406" s="115" t="s">
        <v>23</v>
      </c>
      <c r="AU406" s="115" t="s">
        <v>23</v>
      </c>
      <c r="AV406" s="115" t="s">
        <v>23</v>
      </c>
      <c r="AW406" s="115" t="s">
        <v>23</v>
      </c>
      <c r="AX406" s="115" t="s">
        <v>33383</v>
      </c>
      <c r="AY406" s="115" t="s">
        <v>33384</v>
      </c>
      <c r="AZ406" s="115" t="s">
        <v>35938</v>
      </c>
      <c r="BA406" s="115" t="s">
        <v>33302</v>
      </c>
      <c r="BB406" s="115" t="s">
        <v>33303</v>
      </c>
      <c r="BC406" s="4">
        <f>SUMIFS('Doanh số khách hàng'!$F:$F,'Doanh số khách hàng'!$A:$A,DSKH!$D406)</f>
        <v>2837200</v>
      </c>
      <c r="BD406" t="str">
        <f>VLOOKUP($BC406,Master!$A:$D,4,1)</f>
        <v>F4</v>
      </c>
      <c r="BE406" t="str">
        <f t="shared" si="12"/>
        <v>OTC</v>
      </c>
      <c r="BF406" t="str">
        <f t="shared" si="13"/>
        <v>Tỉnh Cà Mau-Xã Vĩnh Hậu</v>
      </c>
    </row>
    <row r="407" spans="1:58" x14ac:dyDescent="0.3">
      <c r="A407" s="114" t="s">
        <v>37422</v>
      </c>
      <c r="B407" s="115" t="s">
        <v>33266</v>
      </c>
      <c r="C407" s="115" t="s">
        <v>33267</v>
      </c>
      <c r="D407" s="115" t="s">
        <v>10345</v>
      </c>
      <c r="E407" s="115" t="s">
        <v>37423</v>
      </c>
      <c r="F407" s="115" t="s">
        <v>22</v>
      </c>
      <c r="G407" s="115" t="s">
        <v>37424</v>
      </c>
      <c r="H407" s="115" t="s">
        <v>37424</v>
      </c>
      <c r="I407" s="115" t="s">
        <v>37425</v>
      </c>
      <c r="J407" s="115" t="s">
        <v>23</v>
      </c>
      <c r="K407" s="115" t="s">
        <v>35931</v>
      </c>
      <c r="L407" s="115" t="s">
        <v>23</v>
      </c>
      <c r="M407" s="115" t="s">
        <v>37426</v>
      </c>
      <c r="N407" s="115" t="s">
        <v>37427</v>
      </c>
      <c r="O407" s="115" t="s">
        <v>23</v>
      </c>
      <c r="P407" s="115" t="s">
        <v>37428</v>
      </c>
      <c r="Q407" s="115" t="s">
        <v>23</v>
      </c>
      <c r="R407" s="115" t="s">
        <v>23</v>
      </c>
      <c r="S407" s="115" t="s">
        <v>23</v>
      </c>
      <c r="T407" s="115" t="s">
        <v>23</v>
      </c>
      <c r="U407" s="115" t="s">
        <v>23</v>
      </c>
      <c r="V407" s="115" t="s">
        <v>23</v>
      </c>
      <c r="W407" s="115" t="s">
        <v>79</v>
      </c>
      <c r="X407" s="115" t="s">
        <v>23</v>
      </c>
      <c r="Y407" s="115" t="s">
        <v>23</v>
      </c>
      <c r="Z407" s="115" t="s">
        <v>23</v>
      </c>
      <c r="AA407" s="115" t="s">
        <v>23</v>
      </c>
      <c r="AB407" s="115" t="s">
        <v>37429</v>
      </c>
      <c r="AC407" s="115" t="s">
        <v>35120</v>
      </c>
      <c r="AD407" s="115" t="s">
        <v>33659</v>
      </c>
      <c r="AE407" s="115" t="s">
        <v>33379</v>
      </c>
      <c r="AF407" s="115" t="s">
        <v>33380</v>
      </c>
      <c r="AG407" s="115" t="s">
        <v>33281</v>
      </c>
      <c r="AH407" s="115" t="s">
        <v>33282</v>
      </c>
      <c r="AI407" s="115" t="s">
        <v>33283</v>
      </c>
      <c r="AJ407" s="115" t="s">
        <v>33282</v>
      </c>
      <c r="AK407" s="116">
        <v>9.1608106846999995</v>
      </c>
      <c r="AL407" s="116">
        <v>105.5756058544</v>
      </c>
      <c r="AM407" s="115" t="s">
        <v>37421</v>
      </c>
      <c r="AN407" s="115" t="s">
        <v>23</v>
      </c>
      <c r="AO407" s="115" t="s">
        <v>23</v>
      </c>
      <c r="AP407" s="115" t="s">
        <v>33285</v>
      </c>
      <c r="AQ407" s="115" t="s">
        <v>23</v>
      </c>
      <c r="AR407" s="115" t="s">
        <v>81</v>
      </c>
      <c r="AS407" s="115" t="s">
        <v>23</v>
      </c>
      <c r="AT407" s="115" t="s">
        <v>1020</v>
      </c>
      <c r="AU407" s="115" t="s">
        <v>23</v>
      </c>
      <c r="AV407" s="115" t="s">
        <v>23</v>
      </c>
      <c r="AW407" s="115" t="s">
        <v>33257</v>
      </c>
      <c r="AX407" s="115" t="s">
        <v>33383</v>
      </c>
      <c r="AY407" s="115" t="s">
        <v>33384</v>
      </c>
      <c r="AZ407" s="115" t="s">
        <v>35938</v>
      </c>
      <c r="BA407" s="115" t="s">
        <v>23</v>
      </c>
      <c r="BB407" s="115" t="s">
        <v>23</v>
      </c>
      <c r="BC407" s="4">
        <f>SUMIFS('Doanh số khách hàng'!$F:$F,'Doanh số khách hàng'!$A:$A,DSKH!$D407)</f>
        <v>696686.66666666663</v>
      </c>
      <c r="BD407" t="str">
        <f>VLOOKUP($BC407,Master!$A:$D,4,1)</f>
        <v>F4</v>
      </c>
      <c r="BE407" t="str">
        <f t="shared" si="12"/>
        <v>OTC</v>
      </c>
      <c r="BF407" t="str">
        <f t="shared" si="13"/>
        <v>Tỉnh Cà Mau-Xã Vĩnh Hậu</v>
      </c>
    </row>
    <row r="408" spans="1:58" x14ac:dyDescent="0.3">
      <c r="A408" s="114" t="s">
        <v>37430</v>
      </c>
      <c r="B408" s="115" t="s">
        <v>33266</v>
      </c>
      <c r="C408" s="115" t="s">
        <v>33267</v>
      </c>
      <c r="D408" s="115" t="s">
        <v>30032</v>
      </c>
      <c r="E408" s="115" t="s">
        <v>37431</v>
      </c>
      <c r="F408" s="115" t="s">
        <v>22</v>
      </c>
      <c r="G408" s="115" t="s">
        <v>37432</v>
      </c>
      <c r="H408" s="115" t="s">
        <v>37432</v>
      </c>
      <c r="I408" s="115" t="s">
        <v>34506</v>
      </c>
      <c r="J408" s="115" t="s">
        <v>23</v>
      </c>
      <c r="K408" s="115" t="s">
        <v>35931</v>
      </c>
      <c r="L408" s="115" t="s">
        <v>23</v>
      </c>
      <c r="M408" s="115" t="s">
        <v>34508</v>
      </c>
      <c r="N408" s="115" t="s">
        <v>37433</v>
      </c>
      <c r="O408" s="115" t="s">
        <v>23</v>
      </c>
      <c r="P408" s="115" t="s">
        <v>34506</v>
      </c>
      <c r="Q408" s="115" t="s">
        <v>23</v>
      </c>
      <c r="R408" s="115" t="s">
        <v>23</v>
      </c>
      <c r="S408" s="115" t="s">
        <v>23</v>
      </c>
      <c r="T408" s="115" t="s">
        <v>23</v>
      </c>
      <c r="U408" s="115" t="s">
        <v>23</v>
      </c>
      <c r="V408" s="115" t="s">
        <v>23</v>
      </c>
      <c r="W408" s="115" t="s">
        <v>79</v>
      </c>
      <c r="X408" s="115" t="s">
        <v>23</v>
      </c>
      <c r="Y408" s="115" t="s">
        <v>23</v>
      </c>
      <c r="Z408" s="115" t="s">
        <v>23</v>
      </c>
      <c r="AA408" s="115" t="s">
        <v>23</v>
      </c>
      <c r="AB408" s="115" t="s">
        <v>37429</v>
      </c>
      <c r="AC408" s="115" t="s">
        <v>35120</v>
      </c>
      <c r="AD408" s="115" t="s">
        <v>33659</v>
      </c>
      <c r="AE408" s="115" t="s">
        <v>33379</v>
      </c>
      <c r="AF408" s="115" t="s">
        <v>33380</v>
      </c>
      <c r="AG408" s="115" t="s">
        <v>33281</v>
      </c>
      <c r="AH408" s="115" t="s">
        <v>33282</v>
      </c>
      <c r="AI408" s="115" t="s">
        <v>33283</v>
      </c>
      <c r="AJ408" s="115" t="s">
        <v>33282</v>
      </c>
      <c r="AK408" s="116">
        <v>9.1607262797000004</v>
      </c>
      <c r="AL408" s="116">
        <v>105.5756417289</v>
      </c>
      <c r="AM408" s="115" t="s">
        <v>37421</v>
      </c>
      <c r="AN408" s="115" t="s">
        <v>23</v>
      </c>
      <c r="AO408" s="115" t="s">
        <v>33367</v>
      </c>
      <c r="AP408" s="115" t="s">
        <v>33285</v>
      </c>
      <c r="AQ408" s="115" t="s">
        <v>23</v>
      </c>
      <c r="AR408" s="115" t="s">
        <v>23</v>
      </c>
      <c r="AS408" s="115" t="s">
        <v>23</v>
      </c>
      <c r="AT408" s="115" t="s">
        <v>1020</v>
      </c>
      <c r="AU408" s="115" t="s">
        <v>23</v>
      </c>
      <c r="AV408" s="115" t="s">
        <v>33452</v>
      </c>
      <c r="AW408" s="115" t="s">
        <v>23</v>
      </c>
      <c r="AX408" s="115" t="s">
        <v>33383</v>
      </c>
      <c r="AY408" s="115" t="s">
        <v>33384</v>
      </c>
      <c r="AZ408" s="115" t="s">
        <v>35938</v>
      </c>
      <c r="BA408" s="115" t="s">
        <v>23</v>
      </c>
      <c r="BB408" s="115" t="s">
        <v>23</v>
      </c>
      <c r="BC408" s="4">
        <f>SUMIFS('Doanh số khách hàng'!$F:$F,'Doanh số khách hàng'!$A:$A,DSKH!$D408)</f>
        <v>701866.66666666663</v>
      </c>
      <c r="BD408" t="str">
        <f>VLOOKUP($BC408,Master!$A:$D,4,1)</f>
        <v>F4</v>
      </c>
      <c r="BE408" t="str">
        <f t="shared" si="12"/>
        <v>OTC</v>
      </c>
      <c r="BF408" t="str">
        <f t="shared" si="13"/>
        <v>Tỉnh Cà Mau-Xã Vĩnh Hậu</v>
      </c>
    </row>
    <row r="409" spans="1:58" x14ac:dyDescent="0.3">
      <c r="A409" s="114" t="s">
        <v>37434</v>
      </c>
      <c r="B409" s="115" t="s">
        <v>33266</v>
      </c>
      <c r="C409" s="115" t="s">
        <v>33267</v>
      </c>
      <c r="D409" s="115" t="s">
        <v>2797</v>
      </c>
      <c r="E409" s="115" t="s">
        <v>37435</v>
      </c>
      <c r="F409" s="115" t="s">
        <v>22</v>
      </c>
      <c r="G409" s="115" t="s">
        <v>37436</v>
      </c>
      <c r="H409" s="115" t="s">
        <v>37436</v>
      </c>
      <c r="I409" s="115" t="s">
        <v>37437</v>
      </c>
      <c r="J409" s="115" t="s">
        <v>23</v>
      </c>
      <c r="K409" s="115" t="s">
        <v>35931</v>
      </c>
      <c r="L409" s="115" t="s">
        <v>23</v>
      </c>
      <c r="M409" s="115" t="s">
        <v>37438</v>
      </c>
      <c r="N409" s="115" t="s">
        <v>37439</v>
      </c>
      <c r="O409" s="115" t="s">
        <v>23</v>
      </c>
      <c r="P409" s="115" t="s">
        <v>37437</v>
      </c>
      <c r="Q409" s="115" t="s">
        <v>23</v>
      </c>
      <c r="R409" s="115" t="s">
        <v>23</v>
      </c>
      <c r="S409" s="115" t="s">
        <v>23</v>
      </c>
      <c r="T409" s="115" t="s">
        <v>23</v>
      </c>
      <c r="U409" s="115" t="s">
        <v>23</v>
      </c>
      <c r="V409" s="115" t="s">
        <v>23</v>
      </c>
      <c r="W409" s="115" t="s">
        <v>79</v>
      </c>
      <c r="X409" s="115" t="s">
        <v>23</v>
      </c>
      <c r="Y409" s="115" t="s">
        <v>23</v>
      </c>
      <c r="Z409" s="115" t="s">
        <v>23</v>
      </c>
      <c r="AA409" s="115" t="s">
        <v>23</v>
      </c>
      <c r="AB409" s="115" t="s">
        <v>37440</v>
      </c>
      <c r="AC409" s="115" t="s">
        <v>33686</v>
      </c>
      <c r="AD409" s="115" t="s">
        <v>33577</v>
      </c>
      <c r="AE409" s="115" t="s">
        <v>33338</v>
      </c>
      <c r="AF409" s="115" t="s">
        <v>33339</v>
      </c>
      <c r="AG409" s="115" t="s">
        <v>33281</v>
      </c>
      <c r="AH409" s="115" t="s">
        <v>33282</v>
      </c>
      <c r="AI409" s="115" t="s">
        <v>33283</v>
      </c>
      <c r="AJ409" s="115" t="s">
        <v>33282</v>
      </c>
      <c r="AK409" s="116">
        <v>9.2846875127999997</v>
      </c>
      <c r="AL409" s="116">
        <v>105.7201692089</v>
      </c>
      <c r="AM409" s="115" t="s">
        <v>37441</v>
      </c>
      <c r="AN409" s="115" t="s">
        <v>23</v>
      </c>
      <c r="AO409" s="115" t="s">
        <v>33367</v>
      </c>
      <c r="AP409" s="115" t="s">
        <v>33285</v>
      </c>
      <c r="AQ409" s="115" t="s">
        <v>23</v>
      </c>
      <c r="AR409" s="115" t="s">
        <v>23</v>
      </c>
      <c r="AS409" s="115" t="s">
        <v>23</v>
      </c>
      <c r="AT409" s="115" t="s">
        <v>1020</v>
      </c>
      <c r="AU409" s="115" t="s">
        <v>23</v>
      </c>
      <c r="AV409" s="115" t="s">
        <v>23</v>
      </c>
      <c r="AW409" s="115" t="s">
        <v>23</v>
      </c>
      <c r="AX409" s="115" t="s">
        <v>33286</v>
      </c>
      <c r="AY409" s="115" t="s">
        <v>33287</v>
      </c>
      <c r="AZ409" s="115" t="s">
        <v>35938</v>
      </c>
      <c r="BA409" s="115" t="s">
        <v>1021</v>
      </c>
      <c r="BB409" s="115" t="s">
        <v>1021</v>
      </c>
      <c r="BC409" s="4">
        <f>SUMIFS('Doanh số khách hàng'!$F:$F,'Doanh số khách hàng'!$A:$A,DSKH!$D409)</f>
        <v>4647013.333333333</v>
      </c>
      <c r="BD409" t="str">
        <f>VLOOKUP($BC409,Master!$A:$D,4,1)</f>
        <v>F4</v>
      </c>
      <c r="BE409" t="str">
        <f t="shared" si="12"/>
        <v>OTC</v>
      </c>
      <c r="BF409" t="str">
        <f t="shared" si="13"/>
        <v>Tỉnh Cà Mau-Phường Bạc Liêu</v>
      </c>
    </row>
    <row r="410" spans="1:58" x14ac:dyDescent="0.3">
      <c r="A410" s="114" t="s">
        <v>37442</v>
      </c>
      <c r="B410" s="115" t="s">
        <v>33266</v>
      </c>
      <c r="C410" s="115" t="s">
        <v>33267</v>
      </c>
      <c r="D410" s="115" t="s">
        <v>33176</v>
      </c>
      <c r="E410" s="115" t="s">
        <v>37443</v>
      </c>
      <c r="F410" s="115" t="s">
        <v>22</v>
      </c>
      <c r="G410" s="115" t="s">
        <v>37444</v>
      </c>
      <c r="H410" s="115" t="s">
        <v>37444</v>
      </c>
      <c r="I410" s="115" t="s">
        <v>37445</v>
      </c>
      <c r="J410" s="115" t="s">
        <v>23</v>
      </c>
      <c r="K410" s="115" t="s">
        <v>35931</v>
      </c>
      <c r="L410" s="115" t="s">
        <v>23</v>
      </c>
      <c r="M410" s="115" t="s">
        <v>37446</v>
      </c>
      <c r="N410" s="115" t="s">
        <v>33975</v>
      </c>
      <c r="O410" s="115" t="s">
        <v>23</v>
      </c>
      <c r="P410" s="115" t="s">
        <v>37445</v>
      </c>
      <c r="Q410" s="115" t="s">
        <v>23</v>
      </c>
      <c r="R410" s="115" t="s">
        <v>23</v>
      </c>
      <c r="S410" s="115" t="s">
        <v>23</v>
      </c>
      <c r="T410" s="115" t="s">
        <v>23</v>
      </c>
      <c r="U410" s="115" t="s">
        <v>23</v>
      </c>
      <c r="V410" s="115" t="s">
        <v>23</v>
      </c>
      <c r="W410" s="115" t="s">
        <v>79</v>
      </c>
      <c r="X410" s="115" t="s">
        <v>23</v>
      </c>
      <c r="Y410" s="115" t="s">
        <v>23</v>
      </c>
      <c r="Z410" s="115" t="s">
        <v>23</v>
      </c>
      <c r="AA410" s="115" t="s">
        <v>23</v>
      </c>
      <c r="AB410" s="115" t="s">
        <v>37447</v>
      </c>
      <c r="AC410" s="115" t="s">
        <v>36058</v>
      </c>
      <c r="AD410" s="115" t="s">
        <v>33278</v>
      </c>
      <c r="AE410" s="115" t="s">
        <v>33822</v>
      </c>
      <c r="AF410" s="115" t="s">
        <v>33823</v>
      </c>
      <c r="AG410" s="115" t="s">
        <v>33281</v>
      </c>
      <c r="AH410" s="115" t="s">
        <v>33282</v>
      </c>
      <c r="AI410" s="115" t="s">
        <v>33283</v>
      </c>
      <c r="AJ410" s="115" t="s">
        <v>33282</v>
      </c>
      <c r="AK410" s="116">
        <v>9.2517931519999994</v>
      </c>
      <c r="AL410" s="116">
        <v>105.5134746</v>
      </c>
      <c r="AM410" s="115" t="s">
        <v>34224</v>
      </c>
      <c r="AN410" s="115" t="s">
        <v>23</v>
      </c>
      <c r="AO410" s="115" t="s">
        <v>33367</v>
      </c>
      <c r="AP410" s="115" t="s">
        <v>33285</v>
      </c>
      <c r="AQ410" s="115" t="s">
        <v>23</v>
      </c>
      <c r="AR410" s="115" t="s">
        <v>23</v>
      </c>
      <c r="AS410" s="115" t="s">
        <v>23</v>
      </c>
      <c r="AT410" s="115" t="s">
        <v>23</v>
      </c>
      <c r="AU410" s="115" t="s">
        <v>23</v>
      </c>
      <c r="AV410" s="115" t="s">
        <v>23</v>
      </c>
      <c r="AW410" s="115" t="s">
        <v>23</v>
      </c>
      <c r="AX410" s="115" t="s">
        <v>33383</v>
      </c>
      <c r="AY410" s="115" t="s">
        <v>33384</v>
      </c>
      <c r="AZ410" s="115" t="s">
        <v>35938</v>
      </c>
      <c r="BA410" s="115" t="s">
        <v>1021</v>
      </c>
      <c r="BB410" s="115" t="s">
        <v>1021</v>
      </c>
      <c r="BC410" s="4">
        <f>SUMIFS('Doanh số khách hàng'!$F:$F,'Doanh số khách hàng'!$A:$A,DSKH!$D410)</f>
        <v>220800</v>
      </c>
      <c r="BD410" t="str">
        <f>VLOOKUP($BC410,Master!$A:$D,4,1)</f>
        <v>F2</v>
      </c>
      <c r="BE410" t="str">
        <f t="shared" si="12"/>
        <v>OTC</v>
      </c>
      <c r="BF410" t="str">
        <f t="shared" si="13"/>
        <v>Tỉnh Cà Mau-Phường Láng Tròn</v>
      </c>
    </row>
    <row r="411" spans="1:58" x14ac:dyDescent="0.3">
      <c r="A411" s="114" t="s">
        <v>37448</v>
      </c>
      <c r="B411" s="115" t="s">
        <v>33266</v>
      </c>
      <c r="C411" s="115" t="s">
        <v>33267</v>
      </c>
      <c r="D411" s="115" t="s">
        <v>37449</v>
      </c>
      <c r="E411" s="115" t="s">
        <v>37450</v>
      </c>
      <c r="F411" s="115" t="s">
        <v>22</v>
      </c>
      <c r="G411" s="115" t="s">
        <v>37451</v>
      </c>
      <c r="H411" s="115" t="s">
        <v>37451</v>
      </c>
      <c r="I411" s="115" t="s">
        <v>37452</v>
      </c>
      <c r="J411" s="115" t="s">
        <v>23</v>
      </c>
      <c r="K411" s="115" t="s">
        <v>35931</v>
      </c>
      <c r="L411" s="115" t="s">
        <v>23</v>
      </c>
      <c r="M411" s="115" t="s">
        <v>37453</v>
      </c>
      <c r="N411" s="115" t="s">
        <v>36414</v>
      </c>
      <c r="O411" s="115" t="s">
        <v>23</v>
      </c>
      <c r="P411" s="115" t="s">
        <v>37454</v>
      </c>
      <c r="Q411" s="115" t="s">
        <v>23</v>
      </c>
      <c r="R411" s="115" t="s">
        <v>23</v>
      </c>
      <c r="S411" s="115" t="s">
        <v>23</v>
      </c>
      <c r="T411" s="115" t="s">
        <v>23</v>
      </c>
      <c r="U411" s="115" t="s">
        <v>23</v>
      </c>
      <c r="V411" s="115" t="s">
        <v>23</v>
      </c>
      <c r="W411" s="115" t="s">
        <v>79</v>
      </c>
      <c r="X411" s="115" t="s">
        <v>23</v>
      </c>
      <c r="Y411" s="115" t="s">
        <v>23</v>
      </c>
      <c r="Z411" s="115" t="s">
        <v>23</v>
      </c>
      <c r="AA411" s="115" t="s">
        <v>37455</v>
      </c>
      <c r="AB411" s="115" t="s">
        <v>37456</v>
      </c>
      <c r="AC411" s="115" t="s">
        <v>37457</v>
      </c>
      <c r="AD411" s="115" t="s">
        <v>33278</v>
      </c>
      <c r="AE411" s="115" t="s">
        <v>33922</v>
      </c>
      <c r="AF411" s="115" t="s">
        <v>33923</v>
      </c>
      <c r="AG411" s="115" t="s">
        <v>33281</v>
      </c>
      <c r="AH411" s="115" t="s">
        <v>33282</v>
      </c>
      <c r="AI411" s="115" t="s">
        <v>33283</v>
      </c>
      <c r="AJ411" s="115" t="s">
        <v>33282</v>
      </c>
      <c r="AK411" s="116">
        <v>9.3345619277999994</v>
      </c>
      <c r="AL411" s="116">
        <v>105.71712265790001</v>
      </c>
      <c r="AM411" s="115" t="s">
        <v>34357</v>
      </c>
      <c r="AN411" s="115" t="s">
        <v>23</v>
      </c>
      <c r="AO411" s="115" t="s">
        <v>23</v>
      </c>
      <c r="AP411" s="115" t="s">
        <v>33285</v>
      </c>
      <c r="AQ411" s="115" t="s">
        <v>23</v>
      </c>
      <c r="AR411" s="115" t="s">
        <v>35962</v>
      </c>
      <c r="AS411" s="115" t="s">
        <v>23</v>
      </c>
      <c r="AT411" s="115" t="s">
        <v>1020</v>
      </c>
      <c r="AU411" s="115" t="s">
        <v>23</v>
      </c>
      <c r="AV411" s="115" t="s">
        <v>23</v>
      </c>
      <c r="AW411" s="115" t="s">
        <v>23</v>
      </c>
      <c r="AX411" s="115" t="s">
        <v>33383</v>
      </c>
      <c r="AY411" s="115" t="s">
        <v>33384</v>
      </c>
      <c r="AZ411" s="115" t="s">
        <v>35938</v>
      </c>
      <c r="BA411" s="115" t="s">
        <v>23</v>
      </c>
      <c r="BB411" s="115" t="s">
        <v>23</v>
      </c>
      <c r="BC411" s="4">
        <f>SUMIFS('Doanh số khách hàng'!$F:$F,'Doanh số khách hàng'!$A:$A,DSKH!$D411)</f>
        <v>0</v>
      </c>
      <c r="BD411" t="str">
        <f>VLOOKUP($BC411,Master!$A:$D,4,1)</f>
        <v>F2</v>
      </c>
      <c r="BE411" t="str">
        <f t="shared" si="12"/>
        <v>OTC</v>
      </c>
      <c r="BF411" t="str">
        <f t="shared" si="13"/>
        <v>Tỉnh Cà Mau-Xã Vĩnh Lợi</v>
      </c>
    </row>
    <row r="412" spans="1:58" x14ac:dyDescent="0.3">
      <c r="A412" s="114" t="s">
        <v>37458</v>
      </c>
      <c r="B412" s="115" t="s">
        <v>33266</v>
      </c>
      <c r="C412" s="115" t="s">
        <v>33267</v>
      </c>
      <c r="D412" s="115" t="s">
        <v>29652</v>
      </c>
      <c r="E412" s="115" t="s">
        <v>37459</v>
      </c>
      <c r="F412" s="115" t="s">
        <v>22</v>
      </c>
      <c r="G412" s="115" t="s">
        <v>37460</v>
      </c>
      <c r="H412" s="115" t="s">
        <v>37460</v>
      </c>
      <c r="I412" s="115" t="s">
        <v>37461</v>
      </c>
      <c r="J412" s="115" t="s">
        <v>23</v>
      </c>
      <c r="K412" s="115" t="s">
        <v>35931</v>
      </c>
      <c r="L412" s="115" t="s">
        <v>23</v>
      </c>
      <c r="M412" s="115" t="s">
        <v>37462</v>
      </c>
      <c r="N412" s="115" t="s">
        <v>37463</v>
      </c>
      <c r="O412" s="115" t="s">
        <v>23</v>
      </c>
      <c r="P412" s="115" t="s">
        <v>37464</v>
      </c>
      <c r="Q412" s="115" t="s">
        <v>23</v>
      </c>
      <c r="R412" s="115" t="s">
        <v>23</v>
      </c>
      <c r="S412" s="115" t="s">
        <v>23</v>
      </c>
      <c r="T412" s="115" t="s">
        <v>23</v>
      </c>
      <c r="U412" s="115" t="s">
        <v>23</v>
      </c>
      <c r="V412" s="115" t="s">
        <v>23</v>
      </c>
      <c r="W412" s="115" t="s">
        <v>79</v>
      </c>
      <c r="X412" s="115" t="s">
        <v>23</v>
      </c>
      <c r="Y412" s="115" t="s">
        <v>23</v>
      </c>
      <c r="Z412" s="115" t="s">
        <v>23</v>
      </c>
      <c r="AA412" s="115" t="s">
        <v>37465</v>
      </c>
      <c r="AB412" s="115" t="s">
        <v>37466</v>
      </c>
      <c r="AC412" s="115" t="s">
        <v>36686</v>
      </c>
      <c r="AD412" s="115" t="s">
        <v>36222</v>
      </c>
      <c r="AE412" s="115" t="s">
        <v>33338</v>
      </c>
      <c r="AF412" s="115" t="s">
        <v>33339</v>
      </c>
      <c r="AG412" s="115" t="s">
        <v>33281</v>
      </c>
      <c r="AH412" s="115" t="s">
        <v>33282</v>
      </c>
      <c r="AI412" s="115" t="s">
        <v>33283</v>
      </c>
      <c r="AJ412" s="115" t="s">
        <v>33282</v>
      </c>
      <c r="AK412" s="116">
        <v>9.2854925518000009</v>
      </c>
      <c r="AL412" s="116">
        <v>105.7254176214</v>
      </c>
      <c r="AM412" s="115" t="s">
        <v>37467</v>
      </c>
      <c r="AN412" s="115" t="s">
        <v>23</v>
      </c>
      <c r="AO412" s="115" t="s">
        <v>23</v>
      </c>
      <c r="AP412" s="115" t="s">
        <v>33285</v>
      </c>
      <c r="AQ412" s="115" t="s">
        <v>23</v>
      </c>
      <c r="AR412" s="115" t="s">
        <v>35962</v>
      </c>
      <c r="AS412" s="115" t="s">
        <v>23</v>
      </c>
      <c r="AT412" s="115" t="s">
        <v>1020</v>
      </c>
      <c r="AU412" s="115" t="s">
        <v>23</v>
      </c>
      <c r="AV412" s="115" t="s">
        <v>23</v>
      </c>
      <c r="AW412" s="115" t="s">
        <v>23</v>
      </c>
      <c r="AX412" s="115" t="s">
        <v>33286</v>
      </c>
      <c r="AY412" s="115" t="s">
        <v>33287</v>
      </c>
      <c r="AZ412" s="115" t="s">
        <v>35938</v>
      </c>
      <c r="BA412" s="115" t="s">
        <v>23</v>
      </c>
      <c r="BB412" s="115" t="s">
        <v>23</v>
      </c>
      <c r="BC412" s="4">
        <f>SUMIFS('Doanh số khách hàng'!$F:$F,'Doanh số khách hàng'!$A:$A,DSKH!$D412)</f>
        <v>0</v>
      </c>
      <c r="BD412" t="str">
        <f>VLOOKUP($BC412,Master!$A:$D,4,1)</f>
        <v>F2</v>
      </c>
      <c r="BE412" t="str">
        <f t="shared" si="12"/>
        <v>OTC</v>
      </c>
      <c r="BF412" t="str">
        <f t="shared" si="13"/>
        <v>Tỉnh Cà Mau-Phường Bạc Liêu</v>
      </c>
    </row>
    <row r="413" spans="1:58" x14ac:dyDescent="0.3">
      <c r="A413" s="114" t="s">
        <v>37468</v>
      </c>
      <c r="B413" s="115" t="s">
        <v>33266</v>
      </c>
      <c r="C413" s="115" t="s">
        <v>33267</v>
      </c>
      <c r="D413" s="115" t="s">
        <v>24615</v>
      </c>
      <c r="E413" s="115" t="s">
        <v>37469</v>
      </c>
      <c r="F413" s="115" t="s">
        <v>22</v>
      </c>
      <c r="G413" s="115" t="s">
        <v>37470</v>
      </c>
      <c r="H413" s="115" t="s">
        <v>37470</v>
      </c>
      <c r="I413" s="115" t="s">
        <v>37471</v>
      </c>
      <c r="J413" s="115" t="s">
        <v>23</v>
      </c>
      <c r="K413" s="115" t="s">
        <v>35931</v>
      </c>
      <c r="L413" s="115" t="s">
        <v>23</v>
      </c>
      <c r="M413" s="115" t="s">
        <v>37472</v>
      </c>
      <c r="N413" s="115" t="s">
        <v>36065</v>
      </c>
      <c r="O413" s="115" t="s">
        <v>23</v>
      </c>
      <c r="P413" s="115" t="s">
        <v>37471</v>
      </c>
      <c r="Q413" s="115" t="s">
        <v>23</v>
      </c>
      <c r="R413" s="115" t="s">
        <v>23</v>
      </c>
      <c r="S413" s="115" t="s">
        <v>23</v>
      </c>
      <c r="T413" s="115" t="s">
        <v>23</v>
      </c>
      <c r="U413" s="115" t="s">
        <v>23</v>
      </c>
      <c r="V413" s="115" t="s">
        <v>23</v>
      </c>
      <c r="W413" s="115" t="s">
        <v>79</v>
      </c>
      <c r="X413" s="115" t="s">
        <v>23</v>
      </c>
      <c r="Y413" s="115" t="s">
        <v>23</v>
      </c>
      <c r="Z413" s="115" t="s">
        <v>23</v>
      </c>
      <c r="AA413" s="115" t="s">
        <v>23</v>
      </c>
      <c r="AB413" s="115" t="s">
        <v>37473</v>
      </c>
      <c r="AC413" s="115" t="s">
        <v>36990</v>
      </c>
      <c r="AD413" s="115" t="s">
        <v>33682</v>
      </c>
      <c r="AE413" s="115" t="s">
        <v>33338</v>
      </c>
      <c r="AF413" s="115" t="s">
        <v>33339</v>
      </c>
      <c r="AG413" s="115" t="s">
        <v>33281</v>
      </c>
      <c r="AH413" s="115" t="s">
        <v>33282</v>
      </c>
      <c r="AI413" s="115" t="s">
        <v>33283</v>
      </c>
      <c r="AJ413" s="115" t="s">
        <v>33282</v>
      </c>
      <c r="AK413" s="116">
        <v>9.2879214520000009</v>
      </c>
      <c r="AL413" s="116">
        <v>105.7184618</v>
      </c>
      <c r="AM413" s="115" t="s">
        <v>37474</v>
      </c>
      <c r="AN413" s="115" t="s">
        <v>23</v>
      </c>
      <c r="AO413" s="115" t="s">
        <v>33367</v>
      </c>
      <c r="AP413" s="115" t="s">
        <v>33285</v>
      </c>
      <c r="AQ413" s="115" t="s">
        <v>23</v>
      </c>
      <c r="AR413" s="115" t="s">
        <v>23</v>
      </c>
      <c r="AS413" s="115" t="s">
        <v>23</v>
      </c>
      <c r="AT413" s="115" t="s">
        <v>23</v>
      </c>
      <c r="AU413" s="115" t="s">
        <v>23</v>
      </c>
      <c r="AV413" s="115" t="s">
        <v>23</v>
      </c>
      <c r="AW413" s="115" t="s">
        <v>23</v>
      </c>
      <c r="AX413" s="115" t="s">
        <v>33286</v>
      </c>
      <c r="AY413" s="115" t="s">
        <v>33287</v>
      </c>
      <c r="AZ413" s="115" t="s">
        <v>35938</v>
      </c>
      <c r="BA413" s="115" t="s">
        <v>1021</v>
      </c>
      <c r="BB413" s="115" t="s">
        <v>1021</v>
      </c>
      <c r="BC413" s="4">
        <f>SUMIFS('Doanh số khách hàng'!$F:$F,'Doanh số khách hàng'!$A:$A,DSKH!$D413)</f>
        <v>383413.33333333331</v>
      </c>
      <c r="BD413" t="str">
        <f>VLOOKUP($BC413,Master!$A:$D,4,1)</f>
        <v>F2</v>
      </c>
      <c r="BE413" t="str">
        <f t="shared" si="12"/>
        <v>OTC</v>
      </c>
      <c r="BF413" t="str">
        <f t="shared" si="13"/>
        <v>Tỉnh Cà Mau-Phường Bạc Liêu</v>
      </c>
    </row>
    <row r="414" spans="1:58" x14ac:dyDescent="0.3">
      <c r="A414" s="114" t="s">
        <v>37475</v>
      </c>
      <c r="B414" s="115" t="s">
        <v>33266</v>
      </c>
      <c r="C414" s="115" t="s">
        <v>33267</v>
      </c>
      <c r="D414" s="115" t="s">
        <v>22106</v>
      </c>
      <c r="E414" s="115" t="s">
        <v>37476</v>
      </c>
      <c r="F414" s="115" t="s">
        <v>22</v>
      </c>
      <c r="G414" s="115" t="s">
        <v>37477</v>
      </c>
      <c r="H414" s="115" t="s">
        <v>37477</v>
      </c>
      <c r="I414" s="115" t="s">
        <v>37478</v>
      </c>
      <c r="J414" s="115" t="s">
        <v>23</v>
      </c>
      <c r="K414" s="115" t="s">
        <v>35931</v>
      </c>
      <c r="L414" s="115" t="s">
        <v>23</v>
      </c>
      <c r="M414" s="115" t="s">
        <v>37479</v>
      </c>
      <c r="N414" s="115" t="s">
        <v>37480</v>
      </c>
      <c r="O414" s="115" t="s">
        <v>23</v>
      </c>
      <c r="P414" s="115" t="s">
        <v>37478</v>
      </c>
      <c r="Q414" s="115" t="s">
        <v>23</v>
      </c>
      <c r="R414" s="115" t="s">
        <v>23</v>
      </c>
      <c r="S414" s="115" t="s">
        <v>23</v>
      </c>
      <c r="T414" s="115" t="s">
        <v>23</v>
      </c>
      <c r="U414" s="115" t="s">
        <v>23</v>
      </c>
      <c r="V414" s="115" t="s">
        <v>23</v>
      </c>
      <c r="W414" s="115" t="s">
        <v>79</v>
      </c>
      <c r="X414" s="115" t="s">
        <v>23</v>
      </c>
      <c r="Y414" s="115" t="s">
        <v>23</v>
      </c>
      <c r="Z414" s="115" t="s">
        <v>23</v>
      </c>
      <c r="AA414" s="115" t="s">
        <v>37481</v>
      </c>
      <c r="AB414" s="115" t="s">
        <v>37482</v>
      </c>
      <c r="AC414" s="115" t="s">
        <v>37483</v>
      </c>
      <c r="AD414" s="115" t="s">
        <v>33447</v>
      </c>
      <c r="AE414" s="115" t="s">
        <v>33449</v>
      </c>
      <c r="AF414" s="115" t="s">
        <v>33450</v>
      </c>
      <c r="AG414" s="115" t="s">
        <v>33281</v>
      </c>
      <c r="AH414" s="115" t="s">
        <v>33282</v>
      </c>
      <c r="AI414" s="115" t="s">
        <v>33283</v>
      </c>
      <c r="AJ414" s="115" t="s">
        <v>33282</v>
      </c>
      <c r="AK414" s="116">
        <v>9.4356454947999993</v>
      </c>
      <c r="AL414" s="116">
        <v>105.4620421739</v>
      </c>
      <c r="AM414" s="115" t="s">
        <v>35809</v>
      </c>
      <c r="AN414" s="115" t="s">
        <v>23</v>
      </c>
      <c r="AO414" s="115" t="s">
        <v>33367</v>
      </c>
      <c r="AP414" s="115" t="s">
        <v>33285</v>
      </c>
      <c r="AQ414" s="115" t="s">
        <v>23</v>
      </c>
      <c r="AR414" s="115" t="s">
        <v>35962</v>
      </c>
      <c r="AS414" s="115" t="s">
        <v>23</v>
      </c>
      <c r="AT414" s="115" t="s">
        <v>1020</v>
      </c>
      <c r="AU414" s="115" t="s">
        <v>23</v>
      </c>
      <c r="AV414" s="115" t="s">
        <v>23</v>
      </c>
      <c r="AW414" s="115" t="s">
        <v>23</v>
      </c>
      <c r="AX414" s="115" t="s">
        <v>33383</v>
      </c>
      <c r="AY414" s="115" t="s">
        <v>33384</v>
      </c>
      <c r="AZ414" s="115" t="s">
        <v>35938</v>
      </c>
      <c r="BA414" s="115" t="s">
        <v>1021</v>
      </c>
      <c r="BB414" s="115" t="s">
        <v>1021</v>
      </c>
      <c r="BC414" s="4">
        <f>SUMIFS('Doanh số khách hàng'!$F:$F,'Doanh số khách hàng'!$A:$A,DSKH!$D414)</f>
        <v>2045280</v>
      </c>
      <c r="BD414" t="str">
        <f>VLOOKUP($BC414,Master!$A:$D,4,1)</f>
        <v>F4</v>
      </c>
      <c r="BE414" t="str">
        <f t="shared" si="12"/>
        <v>OTC</v>
      </c>
      <c r="BF414" t="str">
        <f t="shared" si="13"/>
        <v>Tỉnh Cà Mau-Xã Phước Long</v>
      </c>
    </row>
    <row r="415" spans="1:58" x14ac:dyDescent="0.3">
      <c r="A415" s="114" t="s">
        <v>37484</v>
      </c>
      <c r="B415" s="115" t="s">
        <v>33266</v>
      </c>
      <c r="C415" s="115" t="s">
        <v>33267</v>
      </c>
      <c r="D415" s="115" t="s">
        <v>11615</v>
      </c>
      <c r="E415" s="115" t="s">
        <v>37485</v>
      </c>
      <c r="F415" s="115" t="s">
        <v>22</v>
      </c>
      <c r="G415" s="115" t="s">
        <v>37486</v>
      </c>
      <c r="H415" s="115" t="s">
        <v>37486</v>
      </c>
      <c r="I415" s="115" t="s">
        <v>37487</v>
      </c>
      <c r="J415" s="115" t="s">
        <v>23</v>
      </c>
      <c r="K415" s="115" t="s">
        <v>35931</v>
      </c>
      <c r="L415" s="115" t="s">
        <v>23</v>
      </c>
      <c r="M415" s="115" t="s">
        <v>37488</v>
      </c>
      <c r="N415" s="115" t="s">
        <v>37489</v>
      </c>
      <c r="O415" s="115" t="s">
        <v>23</v>
      </c>
      <c r="P415" s="115" t="s">
        <v>37490</v>
      </c>
      <c r="Q415" s="115" t="s">
        <v>23</v>
      </c>
      <c r="R415" s="115" t="s">
        <v>23</v>
      </c>
      <c r="S415" s="115" t="s">
        <v>23</v>
      </c>
      <c r="T415" s="115" t="s">
        <v>23</v>
      </c>
      <c r="U415" s="115" t="s">
        <v>23</v>
      </c>
      <c r="V415" s="115" t="s">
        <v>23</v>
      </c>
      <c r="W415" s="115" t="s">
        <v>79</v>
      </c>
      <c r="X415" s="115" t="s">
        <v>23</v>
      </c>
      <c r="Y415" s="115" t="s">
        <v>23</v>
      </c>
      <c r="Z415" s="115" t="s">
        <v>23</v>
      </c>
      <c r="AA415" s="115" t="s">
        <v>37491</v>
      </c>
      <c r="AB415" s="115" t="s">
        <v>37492</v>
      </c>
      <c r="AC415" s="115" t="s">
        <v>37493</v>
      </c>
      <c r="AD415" s="115" t="s">
        <v>33682</v>
      </c>
      <c r="AE415" s="115" t="s">
        <v>33338</v>
      </c>
      <c r="AF415" s="115" t="s">
        <v>33339</v>
      </c>
      <c r="AG415" s="115" t="s">
        <v>33281</v>
      </c>
      <c r="AH415" s="115" t="s">
        <v>33282</v>
      </c>
      <c r="AI415" s="115" t="s">
        <v>33283</v>
      </c>
      <c r="AJ415" s="115" t="s">
        <v>33282</v>
      </c>
      <c r="AK415" s="116">
        <v>9.2859984712999992</v>
      </c>
      <c r="AL415" s="116">
        <v>105.7206942514</v>
      </c>
      <c r="AM415" s="115" t="s">
        <v>37494</v>
      </c>
      <c r="AN415" s="115" t="s">
        <v>36547</v>
      </c>
      <c r="AO415" s="115" t="s">
        <v>23</v>
      </c>
      <c r="AP415" s="115" t="s">
        <v>33285</v>
      </c>
      <c r="AQ415" s="115" t="s">
        <v>23</v>
      </c>
      <c r="AR415" s="115" t="s">
        <v>36214</v>
      </c>
      <c r="AS415" s="115" t="s">
        <v>23</v>
      </c>
      <c r="AT415" s="115" t="s">
        <v>1020</v>
      </c>
      <c r="AU415" s="115" t="s">
        <v>23</v>
      </c>
      <c r="AV415" s="115" t="s">
        <v>23</v>
      </c>
      <c r="AW415" s="115" t="s">
        <v>23</v>
      </c>
      <c r="AX415" s="115" t="s">
        <v>33286</v>
      </c>
      <c r="AY415" s="115" t="s">
        <v>33287</v>
      </c>
      <c r="AZ415" s="115" t="s">
        <v>35938</v>
      </c>
      <c r="BA415" s="115" t="s">
        <v>23</v>
      </c>
      <c r="BB415" s="115" t="s">
        <v>23</v>
      </c>
      <c r="BC415" s="4">
        <f>SUMIFS('Doanh số khách hàng'!$F:$F,'Doanh số khách hàng'!$A:$A,DSKH!$D415)</f>
        <v>6549913.333333333</v>
      </c>
      <c r="BD415" t="str">
        <f>VLOOKUP($BC415,Master!$A:$D,4,1)</f>
        <v>F4</v>
      </c>
      <c r="BE415" t="str">
        <f t="shared" si="12"/>
        <v>OTC</v>
      </c>
      <c r="BF415" t="str">
        <f t="shared" si="13"/>
        <v>Tỉnh Cà Mau-Phường Bạc Liêu</v>
      </c>
    </row>
    <row r="416" spans="1:58" x14ac:dyDescent="0.3">
      <c r="A416" s="114" t="s">
        <v>37495</v>
      </c>
      <c r="B416" s="115" t="s">
        <v>33266</v>
      </c>
      <c r="C416" s="115" t="s">
        <v>33267</v>
      </c>
      <c r="D416" s="115" t="s">
        <v>23516</v>
      </c>
      <c r="E416" s="115" t="s">
        <v>37496</v>
      </c>
      <c r="F416" s="115" t="s">
        <v>22</v>
      </c>
      <c r="G416" s="115" t="s">
        <v>37497</v>
      </c>
      <c r="H416" s="115" t="s">
        <v>37497</v>
      </c>
      <c r="I416" s="115" t="s">
        <v>37498</v>
      </c>
      <c r="J416" s="115" t="s">
        <v>23</v>
      </c>
      <c r="K416" s="115" t="s">
        <v>35931</v>
      </c>
      <c r="L416" s="115" t="s">
        <v>23</v>
      </c>
      <c r="M416" s="115" t="s">
        <v>37499</v>
      </c>
      <c r="N416" s="115" t="s">
        <v>37500</v>
      </c>
      <c r="O416" s="115" t="s">
        <v>23</v>
      </c>
      <c r="P416" s="115" t="s">
        <v>37501</v>
      </c>
      <c r="Q416" s="115" t="s">
        <v>23</v>
      </c>
      <c r="R416" s="115" t="s">
        <v>23</v>
      </c>
      <c r="S416" s="115" t="s">
        <v>23</v>
      </c>
      <c r="T416" s="115" t="s">
        <v>23</v>
      </c>
      <c r="U416" s="115" t="s">
        <v>23</v>
      </c>
      <c r="V416" s="115" t="s">
        <v>23</v>
      </c>
      <c r="W416" s="115" t="s">
        <v>79</v>
      </c>
      <c r="X416" s="115" t="s">
        <v>23</v>
      </c>
      <c r="Y416" s="115" t="s">
        <v>23</v>
      </c>
      <c r="Z416" s="115" t="s">
        <v>23</v>
      </c>
      <c r="AA416" s="115" t="s">
        <v>37502</v>
      </c>
      <c r="AB416" s="115" t="s">
        <v>37503</v>
      </c>
      <c r="AC416" s="115" t="s">
        <v>37504</v>
      </c>
      <c r="AD416" s="115" t="s">
        <v>37505</v>
      </c>
      <c r="AE416" s="115" t="s">
        <v>33501</v>
      </c>
      <c r="AF416" s="115" t="s">
        <v>33502</v>
      </c>
      <c r="AG416" s="115" t="s">
        <v>33281</v>
      </c>
      <c r="AH416" s="115" t="s">
        <v>33282</v>
      </c>
      <c r="AI416" s="115" t="s">
        <v>33283</v>
      </c>
      <c r="AJ416" s="115" t="s">
        <v>33282</v>
      </c>
      <c r="AK416" s="116">
        <v>9.2359593830000009</v>
      </c>
      <c r="AL416" s="116">
        <v>105.4579629</v>
      </c>
      <c r="AM416" s="115" t="s">
        <v>36264</v>
      </c>
      <c r="AN416" s="115" t="s">
        <v>23</v>
      </c>
      <c r="AO416" s="115" t="s">
        <v>23</v>
      </c>
      <c r="AP416" s="115" t="s">
        <v>33285</v>
      </c>
      <c r="AQ416" s="115" t="s">
        <v>23</v>
      </c>
      <c r="AR416" s="115" t="s">
        <v>23</v>
      </c>
      <c r="AS416" s="115" t="s">
        <v>23</v>
      </c>
      <c r="AT416" s="115" t="s">
        <v>23</v>
      </c>
      <c r="AU416" s="115" t="s">
        <v>23</v>
      </c>
      <c r="AV416" s="115" t="s">
        <v>23</v>
      </c>
      <c r="AW416" s="115" t="s">
        <v>23</v>
      </c>
      <c r="AX416" s="115" t="s">
        <v>33286</v>
      </c>
      <c r="AY416" s="115" t="s">
        <v>33287</v>
      </c>
      <c r="AZ416" s="115" t="s">
        <v>35938</v>
      </c>
      <c r="BA416" s="115" t="s">
        <v>33302</v>
      </c>
      <c r="BB416" s="115" t="s">
        <v>33303</v>
      </c>
      <c r="BC416" s="4">
        <f>SUMIFS('Doanh số khách hàng'!$F:$F,'Doanh số khách hàng'!$A:$A,DSKH!$D416)</f>
        <v>1340733.3333333333</v>
      </c>
      <c r="BD416" t="str">
        <f>VLOOKUP($BC416,Master!$A:$D,4,1)</f>
        <v>F4</v>
      </c>
      <c r="BE416" t="str">
        <f t="shared" si="12"/>
        <v>OTC</v>
      </c>
      <c r="BF416" t="str">
        <f t="shared" si="13"/>
        <v>Tỉnh Cà Mau-Phường Giá Rai</v>
      </c>
    </row>
    <row r="417" spans="1:58" x14ac:dyDescent="0.3">
      <c r="A417" s="114" t="s">
        <v>37506</v>
      </c>
      <c r="B417" s="115" t="s">
        <v>33266</v>
      </c>
      <c r="C417" s="115" t="s">
        <v>33267</v>
      </c>
      <c r="D417" s="115" t="s">
        <v>3701</v>
      </c>
      <c r="E417" s="115" t="s">
        <v>37507</v>
      </c>
      <c r="F417" s="115" t="s">
        <v>22</v>
      </c>
      <c r="G417" s="115" t="s">
        <v>37508</v>
      </c>
      <c r="H417" s="115" t="s">
        <v>37508</v>
      </c>
      <c r="I417" s="115" t="s">
        <v>37509</v>
      </c>
      <c r="J417" s="115" t="s">
        <v>23</v>
      </c>
      <c r="K417" s="115" t="s">
        <v>35931</v>
      </c>
      <c r="L417" s="115" t="s">
        <v>23</v>
      </c>
      <c r="M417" s="115" t="s">
        <v>37510</v>
      </c>
      <c r="N417" s="115" t="s">
        <v>37511</v>
      </c>
      <c r="O417" s="115" t="s">
        <v>23</v>
      </c>
      <c r="P417" s="115" t="s">
        <v>37512</v>
      </c>
      <c r="Q417" s="115" t="s">
        <v>23</v>
      </c>
      <c r="R417" s="115" t="s">
        <v>23</v>
      </c>
      <c r="S417" s="115" t="s">
        <v>23</v>
      </c>
      <c r="T417" s="115" t="s">
        <v>23</v>
      </c>
      <c r="U417" s="115" t="s">
        <v>23</v>
      </c>
      <c r="V417" s="115" t="s">
        <v>23</v>
      </c>
      <c r="W417" s="115" t="s">
        <v>79</v>
      </c>
      <c r="X417" s="115" t="s">
        <v>23</v>
      </c>
      <c r="Y417" s="115" t="s">
        <v>23</v>
      </c>
      <c r="Z417" s="115" t="s">
        <v>23</v>
      </c>
      <c r="AA417" s="115" t="s">
        <v>37513</v>
      </c>
      <c r="AB417" s="115" t="s">
        <v>37514</v>
      </c>
      <c r="AC417" s="115" t="s">
        <v>37515</v>
      </c>
      <c r="AD417" s="115" t="s">
        <v>33278</v>
      </c>
      <c r="AE417" s="115" t="s">
        <v>33822</v>
      </c>
      <c r="AF417" s="115" t="s">
        <v>33823</v>
      </c>
      <c r="AG417" s="115" t="s">
        <v>33281</v>
      </c>
      <c r="AH417" s="115" t="s">
        <v>33282</v>
      </c>
      <c r="AI417" s="115" t="s">
        <v>33283</v>
      </c>
      <c r="AJ417" s="115" t="s">
        <v>33282</v>
      </c>
      <c r="AK417" s="116">
        <v>9.2517329610000001</v>
      </c>
      <c r="AL417" s="116">
        <v>105.51340999999999</v>
      </c>
      <c r="AM417" s="115" t="s">
        <v>37516</v>
      </c>
      <c r="AN417" s="115" t="s">
        <v>23</v>
      </c>
      <c r="AO417" s="115" t="s">
        <v>23</v>
      </c>
      <c r="AP417" s="115" t="s">
        <v>33285</v>
      </c>
      <c r="AQ417" s="115" t="s">
        <v>23</v>
      </c>
      <c r="AR417" s="115" t="s">
        <v>23</v>
      </c>
      <c r="AS417" s="115" t="s">
        <v>23</v>
      </c>
      <c r="AT417" s="115" t="s">
        <v>23</v>
      </c>
      <c r="AU417" s="115" t="s">
        <v>23</v>
      </c>
      <c r="AV417" s="115" t="s">
        <v>23</v>
      </c>
      <c r="AW417" s="115" t="s">
        <v>23</v>
      </c>
      <c r="AX417" s="115" t="s">
        <v>33383</v>
      </c>
      <c r="AY417" s="115" t="s">
        <v>33384</v>
      </c>
      <c r="AZ417" s="115" t="s">
        <v>35938</v>
      </c>
      <c r="BA417" s="115" t="s">
        <v>33302</v>
      </c>
      <c r="BB417" s="115" t="s">
        <v>33303</v>
      </c>
      <c r="BC417" s="4">
        <f>SUMIFS('Doanh số khách hàng'!$F:$F,'Doanh số khách hàng'!$A:$A,DSKH!$D417)</f>
        <v>1269866.6666666667</v>
      </c>
      <c r="BD417" t="str">
        <f>VLOOKUP($BC417,Master!$A:$D,4,1)</f>
        <v>F4</v>
      </c>
      <c r="BE417" t="str">
        <f t="shared" si="12"/>
        <v>OTC</v>
      </c>
      <c r="BF417" t="str">
        <f t="shared" si="13"/>
        <v>Tỉnh Cà Mau-Phường Láng Tròn</v>
      </c>
    </row>
    <row r="418" spans="1:58" x14ac:dyDescent="0.3">
      <c r="A418" s="114" t="s">
        <v>37517</v>
      </c>
      <c r="B418" s="115" t="s">
        <v>33266</v>
      </c>
      <c r="C418" s="115" t="s">
        <v>33267</v>
      </c>
      <c r="D418" s="115" t="s">
        <v>22656</v>
      </c>
      <c r="E418" s="115" t="s">
        <v>37518</v>
      </c>
      <c r="F418" s="115" t="s">
        <v>22</v>
      </c>
      <c r="G418" s="115" t="s">
        <v>37519</v>
      </c>
      <c r="H418" s="115" t="s">
        <v>37519</v>
      </c>
      <c r="I418" s="115" t="s">
        <v>37520</v>
      </c>
      <c r="J418" s="115" t="s">
        <v>23</v>
      </c>
      <c r="K418" s="115" t="s">
        <v>35931</v>
      </c>
      <c r="L418" s="115" t="s">
        <v>23</v>
      </c>
      <c r="M418" s="115" t="s">
        <v>37521</v>
      </c>
      <c r="N418" s="115" t="s">
        <v>37522</v>
      </c>
      <c r="O418" s="115" t="s">
        <v>23</v>
      </c>
      <c r="P418" s="115" t="s">
        <v>37520</v>
      </c>
      <c r="Q418" s="115" t="s">
        <v>23</v>
      </c>
      <c r="R418" s="115" t="s">
        <v>23</v>
      </c>
      <c r="S418" s="115" t="s">
        <v>23</v>
      </c>
      <c r="T418" s="115" t="s">
        <v>23</v>
      </c>
      <c r="U418" s="115" t="s">
        <v>23</v>
      </c>
      <c r="V418" s="115" t="s">
        <v>23</v>
      </c>
      <c r="W418" s="115" t="s">
        <v>79</v>
      </c>
      <c r="X418" s="115" t="s">
        <v>23</v>
      </c>
      <c r="Y418" s="115" t="s">
        <v>23</v>
      </c>
      <c r="Z418" s="115" t="s">
        <v>23</v>
      </c>
      <c r="AA418" s="115" t="s">
        <v>37523</v>
      </c>
      <c r="AB418" s="115" t="s">
        <v>37524</v>
      </c>
      <c r="AC418" s="115" t="s">
        <v>37525</v>
      </c>
      <c r="AD418" s="115" t="s">
        <v>34787</v>
      </c>
      <c r="AE418" s="115" t="s">
        <v>33501</v>
      </c>
      <c r="AF418" s="115" t="s">
        <v>33502</v>
      </c>
      <c r="AG418" s="115" t="s">
        <v>33281</v>
      </c>
      <c r="AH418" s="115" t="s">
        <v>33282</v>
      </c>
      <c r="AI418" s="115" t="s">
        <v>33283</v>
      </c>
      <c r="AJ418" s="115" t="s">
        <v>33282</v>
      </c>
      <c r="AK418" s="116">
        <v>9.2353099640000007</v>
      </c>
      <c r="AL418" s="116">
        <v>105.4570404</v>
      </c>
      <c r="AM418" s="115" t="s">
        <v>35632</v>
      </c>
      <c r="AN418" s="115" t="s">
        <v>23</v>
      </c>
      <c r="AO418" s="115" t="s">
        <v>33367</v>
      </c>
      <c r="AP418" s="115" t="s">
        <v>33285</v>
      </c>
      <c r="AQ418" s="115" t="s">
        <v>23</v>
      </c>
      <c r="AR418" s="115" t="s">
        <v>23</v>
      </c>
      <c r="AS418" s="115" t="s">
        <v>23</v>
      </c>
      <c r="AT418" s="115" t="s">
        <v>23</v>
      </c>
      <c r="AU418" s="115" t="s">
        <v>23</v>
      </c>
      <c r="AV418" s="115" t="s">
        <v>23</v>
      </c>
      <c r="AW418" s="115" t="s">
        <v>23</v>
      </c>
      <c r="AX418" s="115" t="s">
        <v>33286</v>
      </c>
      <c r="AY418" s="115" t="s">
        <v>33287</v>
      </c>
      <c r="AZ418" s="115" t="s">
        <v>35938</v>
      </c>
      <c r="BA418" s="115" t="s">
        <v>33302</v>
      </c>
      <c r="BB418" s="115" t="s">
        <v>33303</v>
      </c>
      <c r="BC418" s="4">
        <f>SUMIFS('Doanh số khách hàng'!$F:$F,'Doanh số khách hàng'!$A:$A,DSKH!$D418)</f>
        <v>2806866.6666666665</v>
      </c>
      <c r="BD418" t="str">
        <f>VLOOKUP($BC418,Master!$A:$D,4,1)</f>
        <v>F4</v>
      </c>
      <c r="BE418" t="str">
        <f t="shared" si="12"/>
        <v>OTC</v>
      </c>
      <c r="BF418" t="str">
        <f t="shared" si="13"/>
        <v>Tỉnh Cà Mau-Phường Giá Rai</v>
      </c>
    </row>
    <row r="419" spans="1:58" x14ac:dyDescent="0.3">
      <c r="A419" s="114" t="s">
        <v>37526</v>
      </c>
      <c r="B419" s="115" t="s">
        <v>33266</v>
      </c>
      <c r="C419" s="115" t="s">
        <v>33267</v>
      </c>
      <c r="D419" s="115" t="s">
        <v>30611</v>
      </c>
      <c r="E419" s="115" t="s">
        <v>37527</v>
      </c>
      <c r="F419" s="115" t="s">
        <v>22</v>
      </c>
      <c r="G419" s="115" t="s">
        <v>37528</v>
      </c>
      <c r="H419" s="115" t="s">
        <v>37528</v>
      </c>
      <c r="I419" s="115" t="s">
        <v>37529</v>
      </c>
      <c r="J419" s="115" t="s">
        <v>23</v>
      </c>
      <c r="K419" s="115" t="s">
        <v>35931</v>
      </c>
      <c r="L419" s="115" t="s">
        <v>23</v>
      </c>
      <c r="M419" s="115" t="s">
        <v>37530</v>
      </c>
      <c r="N419" s="115" t="s">
        <v>37531</v>
      </c>
      <c r="O419" s="115" t="s">
        <v>23</v>
      </c>
      <c r="P419" s="115" t="s">
        <v>37532</v>
      </c>
      <c r="Q419" s="115" t="s">
        <v>23</v>
      </c>
      <c r="R419" s="115" t="s">
        <v>23</v>
      </c>
      <c r="S419" s="115" t="s">
        <v>23</v>
      </c>
      <c r="T419" s="115" t="s">
        <v>23</v>
      </c>
      <c r="U419" s="115" t="s">
        <v>23</v>
      </c>
      <c r="V419" s="115" t="s">
        <v>23</v>
      </c>
      <c r="W419" s="115" t="s">
        <v>79</v>
      </c>
      <c r="X419" s="115" t="s">
        <v>23</v>
      </c>
      <c r="Y419" s="115" t="s">
        <v>23</v>
      </c>
      <c r="Z419" s="115" t="s">
        <v>23</v>
      </c>
      <c r="AA419" s="115" t="s">
        <v>37533</v>
      </c>
      <c r="AB419" s="115" t="s">
        <v>37534</v>
      </c>
      <c r="AC419" s="115" t="s">
        <v>37535</v>
      </c>
      <c r="AD419" s="115" t="s">
        <v>33278</v>
      </c>
      <c r="AE419" s="115" t="s">
        <v>33822</v>
      </c>
      <c r="AF419" s="115" t="s">
        <v>33823</v>
      </c>
      <c r="AG419" s="115" t="s">
        <v>33281</v>
      </c>
      <c r="AH419" s="115" t="s">
        <v>33282</v>
      </c>
      <c r="AI419" s="115" t="s">
        <v>33283</v>
      </c>
      <c r="AJ419" s="115" t="s">
        <v>33282</v>
      </c>
      <c r="AK419" s="116">
        <v>9.2595328896000009</v>
      </c>
      <c r="AL419" s="116">
        <v>105.546769027</v>
      </c>
      <c r="AM419" s="115" t="s">
        <v>34224</v>
      </c>
      <c r="AN419" s="115" t="s">
        <v>23</v>
      </c>
      <c r="AO419" s="115" t="s">
        <v>23</v>
      </c>
      <c r="AP419" s="115" t="s">
        <v>33285</v>
      </c>
      <c r="AQ419" s="115" t="s">
        <v>23</v>
      </c>
      <c r="AR419" s="115" t="s">
        <v>35962</v>
      </c>
      <c r="AS419" s="115" t="s">
        <v>23</v>
      </c>
      <c r="AT419" s="115" t="s">
        <v>1020</v>
      </c>
      <c r="AU419" s="115" t="s">
        <v>33382</v>
      </c>
      <c r="AV419" s="115" t="s">
        <v>23</v>
      </c>
      <c r="AW419" s="115" t="s">
        <v>23</v>
      </c>
      <c r="AX419" s="115" t="s">
        <v>33383</v>
      </c>
      <c r="AY419" s="115" t="s">
        <v>33384</v>
      </c>
      <c r="AZ419" s="115" t="s">
        <v>35938</v>
      </c>
      <c r="BA419" s="115" t="s">
        <v>23</v>
      </c>
      <c r="BB419" s="115" t="s">
        <v>23</v>
      </c>
      <c r="BC419" s="4">
        <f>SUMIFS('Doanh số khách hàng'!$F:$F,'Doanh số khách hàng'!$A:$A,DSKH!$D419)</f>
        <v>0</v>
      </c>
      <c r="BD419" t="str">
        <f>VLOOKUP($BC419,Master!$A:$D,4,1)</f>
        <v>F2</v>
      </c>
      <c r="BE419" t="str">
        <f t="shared" si="12"/>
        <v>OTC</v>
      </c>
      <c r="BF419" t="str">
        <f t="shared" si="13"/>
        <v>Tỉnh Cà Mau-Phường Láng Tròn</v>
      </c>
    </row>
    <row r="420" spans="1:58" x14ac:dyDescent="0.3">
      <c r="A420" s="114" t="s">
        <v>37536</v>
      </c>
      <c r="B420" s="115" t="s">
        <v>33266</v>
      </c>
      <c r="C420" s="115" t="s">
        <v>33267</v>
      </c>
      <c r="D420" s="115" t="s">
        <v>10549</v>
      </c>
      <c r="E420" s="115" t="s">
        <v>37537</v>
      </c>
      <c r="F420" s="115" t="s">
        <v>22</v>
      </c>
      <c r="G420" s="115" t="s">
        <v>37538</v>
      </c>
      <c r="H420" s="115" t="s">
        <v>37538</v>
      </c>
      <c r="I420" s="115" t="s">
        <v>37539</v>
      </c>
      <c r="J420" s="115" t="s">
        <v>23</v>
      </c>
      <c r="K420" s="115" t="s">
        <v>35931</v>
      </c>
      <c r="L420" s="115" t="s">
        <v>23</v>
      </c>
      <c r="M420" s="115" t="s">
        <v>36072</v>
      </c>
      <c r="N420" s="115" t="s">
        <v>37540</v>
      </c>
      <c r="O420" s="115" t="s">
        <v>23</v>
      </c>
      <c r="P420" s="115" t="s">
        <v>37541</v>
      </c>
      <c r="Q420" s="115" t="s">
        <v>23</v>
      </c>
      <c r="R420" s="115" t="s">
        <v>23</v>
      </c>
      <c r="S420" s="115" t="s">
        <v>23</v>
      </c>
      <c r="T420" s="115" t="s">
        <v>23</v>
      </c>
      <c r="U420" s="115" t="s">
        <v>23</v>
      </c>
      <c r="V420" s="115" t="s">
        <v>23</v>
      </c>
      <c r="W420" s="115" t="s">
        <v>79</v>
      </c>
      <c r="X420" s="115" t="s">
        <v>23</v>
      </c>
      <c r="Y420" s="115" t="s">
        <v>23</v>
      </c>
      <c r="Z420" s="115" t="s">
        <v>23</v>
      </c>
      <c r="AA420" s="115" t="s">
        <v>37542</v>
      </c>
      <c r="AB420" s="115" t="s">
        <v>37543</v>
      </c>
      <c r="AC420" s="115" t="s">
        <v>33743</v>
      </c>
      <c r="AD420" s="115" t="s">
        <v>33278</v>
      </c>
      <c r="AE420" s="115" t="s">
        <v>33822</v>
      </c>
      <c r="AF420" s="115" t="s">
        <v>33823</v>
      </c>
      <c r="AG420" s="115" t="s">
        <v>33281</v>
      </c>
      <c r="AH420" s="115" t="s">
        <v>33282</v>
      </c>
      <c r="AI420" s="115" t="s">
        <v>33283</v>
      </c>
      <c r="AJ420" s="115" t="s">
        <v>33282</v>
      </c>
      <c r="AK420" s="116">
        <v>9.2519865889999995</v>
      </c>
      <c r="AL420" s="116">
        <v>105.51337239999999</v>
      </c>
      <c r="AM420" s="115" t="s">
        <v>37516</v>
      </c>
      <c r="AN420" s="115" t="s">
        <v>23</v>
      </c>
      <c r="AO420" s="115" t="s">
        <v>23</v>
      </c>
      <c r="AP420" s="115" t="s">
        <v>33285</v>
      </c>
      <c r="AQ420" s="115" t="s">
        <v>23</v>
      </c>
      <c r="AR420" s="115" t="s">
        <v>23</v>
      </c>
      <c r="AS420" s="115" t="s">
        <v>23</v>
      </c>
      <c r="AT420" s="115" t="s">
        <v>23</v>
      </c>
      <c r="AU420" s="115" t="s">
        <v>23</v>
      </c>
      <c r="AV420" s="115" t="s">
        <v>23</v>
      </c>
      <c r="AW420" s="115" t="s">
        <v>23</v>
      </c>
      <c r="AX420" s="115" t="s">
        <v>33383</v>
      </c>
      <c r="AY420" s="115" t="s">
        <v>33384</v>
      </c>
      <c r="AZ420" s="115" t="s">
        <v>35938</v>
      </c>
      <c r="BA420" s="115" t="s">
        <v>33302</v>
      </c>
      <c r="BB420" s="115" t="s">
        <v>33303</v>
      </c>
      <c r="BC420" s="4">
        <f>SUMIFS('Doanh số khách hàng'!$F:$F,'Doanh số khách hàng'!$A:$A,DSKH!$D420)</f>
        <v>2698600</v>
      </c>
      <c r="BD420" t="str">
        <f>VLOOKUP($BC420,Master!$A:$D,4,1)</f>
        <v>F4</v>
      </c>
      <c r="BE420" t="str">
        <f t="shared" si="12"/>
        <v>OTC</v>
      </c>
      <c r="BF420" t="str">
        <f t="shared" si="13"/>
        <v>Tỉnh Cà Mau-Phường Láng Tròn</v>
      </c>
    </row>
    <row r="421" spans="1:58" x14ac:dyDescent="0.3">
      <c r="A421" s="114" t="s">
        <v>37544</v>
      </c>
      <c r="B421" s="115" t="s">
        <v>33266</v>
      </c>
      <c r="C421" s="115" t="s">
        <v>33267</v>
      </c>
      <c r="D421" s="115" t="s">
        <v>29828</v>
      </c>
      <c r="E421" s="115" t="s">
        <v>37545</v>
      </c>
      <c r="F421" s="115" t="s">
        <v>22</v>
      </c>
      <c r="G421" s="115" t="s">
        <v>37546</v>
      </c>
      <c r="H421" s="115" t="s">
        <v>37546</v>
      </c>
      <c r="I421" s="115" t="s">
        <v>37547</v>
      </c>
      <c r="J421" s="115" t="s">
        <v>23</v>
      </c>
      <c r="K421" s="115" t="s">
        <v>35931</v>
      </c>
      <c r="L421" s="115" t="s">
        <v>23</v>
      </c>
      <c r="M421" s="115" t="s">
        <v>37548</v>
      </c>
      <c r="N421" s="115" t="s">
        <v>37549</v>
      </c>
      <c r="O421" s="115" t="s">
        <v>23</v>
      </c>
      <c r="P421" s="115" t="s">
        <v>37547</v>
      </c>
      <c r="Q421" s="115" t="s">
        <v>23</v>
      </c>
      <c r="R421" s="115" t="s">
        <v>23</v>
      </c>
      <c r="S421" s="115" t="s">
        <v>23</v>
      </c>
      <c r="T421" s="115" t="s">
        <v>23</v>
      </c>
      <c r="U421" s="115" t="s">
        <v>23</v>
      </c>
      <c r="V421" s="115" t="s">
        <v>23</v>
      </c>
      <c r="W421" s="115" t="s">
        <v>79</v>
      </c>
      <c r="X421" s="115" t="s">
        <v>23</v>
      </c>
      <c r="Y421" s="115" t="s">
        <v>23</v>
      </c>
      <c r="Z421" s="115" t="s">
        <v>23</v>
      </c>
      <c r="AA421" s="115" t="s">
        <v>37550</v>
      </c>
      <c r="AB421" s="115" t="s">
        <v>37551</v>
      </c>
      <c r="AC421" s="115" t="s">
        <v>33897</v>
      </c>
      <c r="AD421" s="115" t="s">
        <v>33278</v>
      </c>
      <c r="AE421" s="115" t="s">
        <v>33822</v>
      </c>
      <c r="AF421" s="115" t="s">
        <v>33823</v>
      </c>
      <c r="AG421" s="115" t="s">
        <v>33281</v>
      </c>
      <c r="AH421" s="115" t="s">
        <v>33282</v>
      </c>
      <c r="AI421" s="115" t="s">
        <v>33283</v>
      </c>
      <c r="AJ421" s="115" t="s">
        <v>33282</v>
      </c>
      <c r="AK421" s="116">
        <v>9.2516918295000004</v>
      </c>
      <c r="AL421" s="116">
        <v>105.51333096410001</v>
      </c>
      <c r="AM421" s="115" t="s">
        <v>34224</v>
      </c>
      <c r="AN421" s="115" t="s">
        <v>23</v>
      </c>
      <c r="AO421" s="115" t="s">
        <v>23</v>
      </c>
      <c r="AP421" s="115" t="s">
        <v>33285</v>
      </c>
      <c r="AQ421" s="115" t="s">
        <v>23</v>
      </c>
      <c r="AR421" s="115" t="s">
        <v>81</v>
      </c>
      <c r="AS421" s="115" t="s">
        <v>23</v>
      </c>
      <c r="AT421" s="115" t="s">
        <v>23</v>
      </c>
      <c r="AU421" s="115" t="s">
        <v>33382</v>
      </c>
      <c r="AV421" s="115" t="s">
        <v>23</v>
      </c>
      <c r="AW421" s="115" t="s">
        <v>23</v>
      </c>
      <c r="AX421" s="115" t="s">
        <v>33383</v>
      </c>
      <c r="AY421" s="115" t="s">
        <v>33384</v>
      </c>
      <c r="AZ421" s="115" t="s">
        <v>35938</v>
      </c>
      <c r="BA421" s="115" t="s">
        <v>1021</v>
      </c>
      <c r="BB421" s="115" t="s">
        <v>1021</v>
      </c>
      <c r="BC421" s="4">
        <f>SUMIFS('Doanh số khách hàng'!$F:$F,'Doanh số khách hàng'!$A:$A,DSKH!$D421)</f>
        <v>0</v>
      </c>
      <c r="BD421" t="str">
        <f>VLOOKUP($BC421,Master!$A:$D,4,1)</f>
        <v>F2</v>
      </c>
      <c r="BE421" t="str">
        <f t="shared" si="12"/>
        <v>OTC</v>
      </c>
      <c r="BF421" t="str">
        <f t="shared" si="13"/>
        <v>Tỉnh Cà Mau-Phường Láng Tròn</v>
      </c>
    </row>
    <row r="422" spans="1:58" x14ac:dyDescent="0.3">
      <c r="A422" s="114" t="s">
        <v>37552</v>
      </c>
      <c r="B422" s="115" t="s">
        <v>33266</v>
      </c>
      <c r="C422" s="115" t="s">
        <v>33267</v>
      </c>
      <c r="D422" s="115" t="s">
        <v>8854</v>
      </c>
      <c r="E422" s="115" t="s">
        <v>37553</v>
      </c>
      <c r="F422" s="115" t="s">
        <v>22</v>
      </c>
      <c r="G422" s="115" t="s">
        <v>37554</v>
      </c>
      <c r="H422" s="115" t="s">
        <v>37554</v>
      </c>
      <c r="I422" s="115" t="s">
        <v>37555</v>
      </c>
      <c r="J422" s="115" t="s">
        <v>23</v>
      </c>
      <c r="K422" s="115" t="s">
        <v>35931</v>
      </c>
      <c r="L422" s="115" t="s">
        <v>23</v>
      </c>
      <c r="M422" s="115" t="s">
        <v>37556</v>
      </c>
      <c r="N422" s="115" t="s">
        <v>37557</v>
      </c>
      <c r="O422" s="115" t="s">
        <v>23</v>
      </c>
      <c r="P422" s="115" t="s">
        <v>37558</v>
      </c>
      <c r="Q422" s="115" t="s">
        <v>23</v>
      </c>
      <c r="R422" s="115" t="s">
        <v>23</v>
      </c>
      <c r="S422" s="115" t="s">
        <v>23</v>
      </c>
      <c r="T422" s="115" t="s">
        <v>23</v>
      </c>
      <c r="U422" s="115" t="s">
        <v>23</v>
      </c>
      <c r="V422" s="115" t="s">
        <v>23</v>
      </c>
      <c r="W422" s="115" t="s">
        <v>79</v>
      </c>
      <c r="X422" s="115" t="s">
        <v>23</v>
      </c>
      <c r="Y422" s="115" t="s">
        <v>23</v>
      </c>
      <c r="Z422" s="115" t="s">
        <v>23</v>
      </c>
      <c r="AA422" s="115" t="s">
        <v>23</v>
      </c>
      <c r="AB422" s="115" t="s">
        <v>37559</v>
      </c>
      <c r="AC422" s="115" t="s">
        <v>37560</v>
      </c>
      <c r="AD422" s="115" t="s">
        <v>37505</v>
      </c>
      <c r="AE422" s="115" t="s">
        <v>33501</v>
      </c>
      <c r="AF422" s="115" t="s">
        <v>33502</v>
      </c>
      <c r="AG422" s="115" t="s">
        <v>33281</v>
      </c>
      <c r="AH422" s="115" t="s">
        <v>33282</v>
      </c>
      <c r="AI422" s="115" t="s">
        <v>33283</v>
      </c>
      <c r="AJ422" s="115" t="s">
        <v>33282</v>
      </c>
      <c r="AK422" s="116">
        <v>9.2352191329999993</v>
      </c>
      <c r="AL422" s="116">
        <v>105.4582661</v>
      </c>
      <c r="AM422" s="115" t="s">
        <v>37561</v>
      </c>
      <c r="AN422" s="115" t="s">
        <v>23</v>
      </c>
      <c r="AO422" s="115" t="s">
        <v>23</v>
      </c>
      <c r="AP422" s="115" t="s">
        <v>80</v>
      </c>
      <c r="AQ422" s="115" t="s">
        <v>23</v>
      </c>
      <c r="AR422" s="115" t="s">
        <v>23</v>
      </c>
      <c r="AS422" s="115" t="s">
        <v>23</v>
      </c>
      <c r="AT422" s="115" t="s">
        <v>23</v>
      </c>
      <c r="AU422" s="115" t="s">
        <v>23</v>
      </c>
      <c r="AV422" s="115" t="s">
        <v>23</v>
      </c>
      <c r="AW422" s="115" t="s">
        <v>23</v>
      </c>
      <c r="AX422" s="115" t="s">
        <v>33299</v>
      </c>
      <c r="AY422" s="115" t="s">
        <v>33300</v>
      </c>
      <c r="AZ422" s="115" t="s">
        <v>35938</v>
      </c>
      <c r="BA422" s="115" t="s">
        <v>33302</v>
      </c>
      <c r="BB422" s="115" t="s">
        <v>33303</v>
      </c>
      <c r="BC422" s="4">
        <f>SUMIFS('Doanh số khách hàng'!$F:$F,'Doanh số khách hàng'!$A:$A,DSKH!$D422)</f>
        <v>0</v>
      </c>
      <c r="BD422" t="str">
        <f>VLOOKUP($BC422,Master!$A:$D,4,1)</f>
        <v>F2</v>
      </c>
      <c r="BE422" t="str">
        <f t="shared" si="12"/>
        <v>GT</v>
      </c>
      <c r="BF422" t="str">
        <f t="shared" si="13"/>
        <v>Tỉnh Cà Mau-Phường Giá Rai</v>
      </c>
    </row>
    <row r="423" spans="1:58" x14ac:dyDescent="0.3">
      <c r="A423" s="114" t="s">
        <v>37562</v>
      </c>
      <c r="B423" s="115" t="s">
        <v>33266</v>
      </c>
      <c r="C423" s="115" t="s">
        <v>33267</v>
      </c>
      <c r="D423" s="115" t="s">
        <v>37563</v>
      </c>
      <c r="E423" s="115" t="s">
        <v>37564</v>
      </c>
      <c r="F423" s="115" t="s">
        <v>22</v>
      </c>
      <c r="G423" s="115" t="s">
        <v>37565</v>
      </c>
      <c r="H423" s="115" t="s">
        <v>37565</v>
      </c>
      <c r="I423" s="115" t="s">
        <v>37566</v>
      </c>
      <c r="J423" s="115" t="s">
        <v>23</v>
      </c>
      <c r="K423" s="115" t="s">
        <v>35931</v>
      </c>
      <c r="L423" s="115" t="s">
        <v>23</v>
      </c>
      <c r="M423" s="115" t="s">
        <v>37567</v>
      </c>
      <c r="N423" s="115" t="s">
        <v>37568</v>
      </c>
      <c r="O423" s="115" t="s">
        <v>23</v>
      </c>
      <c r="P423" s="115" t="s">
        <v>37569</v>
      </c>
      <c r="Q423" s="115" t="s">
        <v>23</v>
      </c>
      <c r="R423" s="115" t="s">
        <v>23</v>
      </c>
      <c r="S423" s="115" t="s">
        <v>23</v>
      </c>
      <c r="T423" s="115" t="s">
        <v>23</v>
      </c>
      <c r="U423" s="115" t="s">
        <v>23</v>
      </c>
      <c r="V423" s="115" t="s">
        <v>23</v>
      </c>
      <c r="W423" s="115" t="s">
        <v>79</v>
      </c>
      <c r="X423" s="115" t="s">
        <v>23</v>
      </c>
      <c r="Y423" s="115" t="s">
        <v>23</v>
      </c>
      <c r="Z423" s="115" t="s">
        <v>23</v>
      </c>
      <c r="AA423" s="115" t="s">
        <v>37570</v>
      </c>
      <c r="AB423" s="115" t="s">
        <v>37571</v>
      </c>
      <c r="AC423" s="115" t="s">
        <v>37572</v>
      </c>
      <c r="AD423" s="115" t="s">
        <v>33278</v>
      </c>
      <c r="AE423" s="115" t="s">
        <v>33822</v>
      </c>
      <c r="AF423" s="115" t="s">
        <v>33823</v>
      </c>
      <c r="AG423" s="115" t="s">
        <v>33281</v>
      </c>
      <c r="AH423" s="115" t="s">
        <v>33282</v>
      </c>
      <c r="AI423" s="115" t="s">
        <v>33283</v>
      </c>
      <c r="AJ423" s="115" t="s">
        <v>33282</v>
      </c>
      <c r="AK423" s="116">
        <v>9.2516076491000003</v>
      </c>
      <c r="AL423" s="116">
        <v>105.5130218546</v>
      </c>
      <c r="AM423" s="115" t="s">
        <v>36077</v>
      </c>
      <c r="AN423" s="115" t="s">
        <v>23</v>
      </c>
      <c r="AO423" s="115" t="s">
        <v>23</v>
      </c>
      <c r="AP423" s="115" t="s">
        <v>33285</v>
      </c>
      <c r="AQ423" s="115" t="s">
        <v>23</v>
      </c>
      <c r="AR423" s="115" t="s">
        <v>35962</v>
      </c>
      <c r="AS423" s="115" t="s">
        <v>23</v>
      </c>
      <c r="AT423" s="115" t="s">
        <v>1020</v>
      </c>
      <c r="AU423" s="115" t="s">
        <v>23</v>
      </c>
      <c r="AV423" s="115" t="s">
        <v>23</v>
      </c>
      <c r="AW423" s="115" t="s">
        <v>23</v>
      </c>
      <c r="AX423" s="115" t="s">
        <v>33383</v>
      </c>
      <c r="AY423" s="115" t="s">
        <v>33384</v>
      </c>
      <c r="AZ423" s="115" t="s">
        <v>35938</v>
      </c>
      <c r="BA423" s="115" t="s">
        <v>23</v>
      </c>
      <c r="BB423" s="115" t="s">
        <v>23</v>
      </c>
      <c r="BC423" s="4">
        <f>SUMIFS('Doanh số khách hàng'!$F:$F,'Doanh số khách hàng'!$A:$A,DSKH!$D423)</f>
        <v>0</v>
      </c>
      <c r="BD423" t="str">
        <f>VLOOKUP($BC423,Master!$A:$D,4,1)</f>
        <v>F2</v>
      </c>
      <c r="BE423" t="str">
        <f t="shared" si="12"/>
        <v>OTC</v>
      </c>
      <c r="BF423" t="str">
        <f t="shared" si="13"/>
        <v>Tỉnh Cà Mau-Phường Láng Tròn</v>
      </c>
    </row>
    <row r="424" spans="1:58" x14ac:dyDescent="0.3">
      <c r="A424" s="114" t="s">
        <v>37573</v>
      </c>
      <c r="B424" s="115" t="s">
        <v>33266</v>
      </c>
      <c r="C424" s="115" t="s">
        <v>33267</v>
      </c>
      <c r="D424" s="115" t="s">
        <v>37574</v>
      </c>
      <c r="E424" s="115" t="s">
        <v>37575</v>
      </c>
      <c r="F424" s="115" t="s">
        <v>22</v>
      </c>
      <c r="G424" s="115" t="s">
        <v>37576</v>
      </c>
      <c r="H424" s="115" t="s">
        <v>37576</v>
      </c>
      <c r="I424" s="115" t="s">
        <v>23</v>
      </c>
      <c r="J424" s="115" t="s">
        <v>23</v>
      </c>
      <c r="K424" s="115" t="s">
        <v>35931</v>
      </c>
      <c r="L424" s="115" t="s">
        <v>23</v>
      </c>
      <c r="M424" s="115" t="s">
        <v>37577</v>
      </c>
      <c r="N424" s="115" t="s">
        <v>37578</v>
      </c>
      <c r="O424" s="115" t="s">
        <v>23</v>
      </c>
      <c r="P424" s="115" t="s">
        <v>23</v>
      </c>
      <c r="Q424" s="115" t="s">
        <v>23</v>
      </c>
      <c r="R424" s="115" t="s">
        <v>23</v>
      </c>
      <c r="S424" s="115" t="s">
        <v>23</v>
      </c>
      <c r="T424" s="115" t="s">
        <v>23</v>
      </c>
      <c r="U424" s="115" t="s">
        <v>23</v>
      </c>
      <c r="V424" s="115" t="s">
        <v>23</v>
      </c>
      <c r="W424" s="115" t="s">
        <v>79</v>
      </c>
      <c r="X424" s="115" t="s">
        <v>23</v>
      </c>
      <c r="Y424" s="115" t="s">
        <v>23</v>
      </c>
      <c r="Z424" s="115" t="s">
        <v>23</v>
      </c>
      <c r="AA424" s="115" t="s">
        <v>23</v>
      </c>
      <c r="AB424" s="115" t="s">
        <v>36735</v>
      </c>
      <c r="AC424" s="115" t="s">
        <v>36736</v>
      </c>
      <c r="AD424" s="115" t="s">
        <v>36737</v>
      </c>
      <c r="AE424" s="115" t="s">
        <v>33434</v>
      </c>
      <c r="AF424" s="115" t="s">
        <v>33435</v>
      </c>
      <c r="AG424" s="115" t="s">
        <v>33281</v>
      </c>
      <c r="AH424" s="115" t="s">
        <v>33282</v>
      </c>
      <c r="AI424" s="115" t="s">
        <v>33283</v>
      </c>
      <c r="AJ424" s="115" t="s">
        <v>33282</v>
      </c>
      <c r="AK424" s="116">
        <v>9.3186911028000008</v>
      </c>
      <c r="AL424" s="116">
        <v>105.5518438295</v>
      </c>
      <c r="AM424" s="115" t="s">
        <v>37579</v>
      </c>
      <c r="AN424" s="115" t="s">
        <v>23</v>
      </c>
      <c r="AO424" s="115" t="s">
        <v>33327</v>
      </c>
      <c r="AP424" s="115" t="s">
        <v>80</v>
      </c>
      <c r="AQ424" s="115" t="s">
        <v>23</v>
      </c>
      <c r="AR424" s="115" t="s">
        <v>23</v>
      </c>
      <c r="AS424" s="115" t="s">
        <v>23</v>
      </c>
      <c r="AT424" s="115" t="s">
        <v>23</v>
      </c>
      <c r="AU424" s="115" t="s">
        <v>23</v>
      </c>
      <c r="AV424" s="115" t="s">
        <v>33452</v>
      </c>
      <c r="AW424" s="115" t="s">
        <v>23</v>
      </c>
      <c r="AX424" s="115" t="s">
        <v>33315</v>
      </c>
      <c r="AY424" s="115" t="s">
        <v>33316</v>
      </c>
      <c r="AZ424" s="115" t="s">
        <v>35938</v>
      </c>
      <c r="BA424" s="115" t="s">
        <v>1021</v>
      </c>
      <c r="BB424" s="115" t="s">
        <v>1021</v>
      </c>
      <c r="BC424" s="4">
        <f>SUMIFS('Doanh số khách hàng'!$F:$F,'Doanh số khách hàng'!$A:$A,DSKH!$D424)</f>
        <v>0</v>
      </c>
      <c r="BD424" t="str">
        <f>VLOOKUP($BC424,Master!$A:$D,4,1)</f>
        <v>F2</v>
      </c>
      <c r="BE424" t="str">
        <f t="shared" si="12"/>
        <v>GT</v>
      </c>
      <c r="BF424" t="str">
        <f t="shared" si="13"/>
        <v>Tỉnh Cà Mau-Xã Vĩnh Mỹ</v>
      </c>
    </row>
    <row r="425" spans="1:58" x14ac:dyDescent="0.3">
      <c r="A425" s="114" t="s">
        <v>34786</v>
      </c>
      <c r="B425" s="115" t="s">
        <v>33266</v>
      </c>
      <c r="C425" s="115" t="s">
        <v>33267</v>
      </c>
      <c r="D425" s="115" t="s">
        <v>17480</v>
      </c>
      <c r="E425" s="115" t="s">
        <v>37580</v>
      </c>
      <c r="F425" s="115" t="s">
        <v>22</v>
      </c>
      <c r="G425" s="115" t="s">
        <v>37581</v>
      </c>
      <c r="H425" s="115" t="s">
        <v>37581</v>
      </c>
      <c r="I425" s="115" t="s">
        <v>37582</v>
      </c>
      <c r="J425" s="115" t="s">
        <v>23</v>
      </c>
      <c r="K425" s="115" t="s">
        <v>35931</v>
      </c>
      <c r="L425" s="115" t="s">
        <v>23</v>
      </c>
      <c r="M425" s="115" t="s">
        <v>37583</v>
      </c>
      <c r="N425" s="115" t="s">
        <v>37557</v>
      </c>
      <c r="O425" s="115" t="s">
        <v>23</v>
      </c>
      <c r="P425" s="115" t="s">
        <v>37584</v>
      </c>
      <c r="Q425" s="115" t="s">
        <v>23</v>
      </c>
      <c r="R425" s="115" t="s">
        <v>23</v>
      </c>
      <c r="S425" s="115" t="s">
        <v>23</v>
      </c>
      <c r="T425" s="115" t="s">
        <v>23</v>
      </c>
      <c r="U425" s="115" t="s">
        <v>23</v>
      </c>
      <c r="V425" s="115" t="s">
        <v>23</v>
      </c>
      <c r="W425" s="115" t="s">
        <v>79</v>
      </c>
      <c r="X425" s="115" t="s">
        <v>23</v>
      </c>
      <c r="Y425" s="115" t="s">
        <v>23</v>
      </c>
      <c r="Z425" s="115" t="s">
        <v>23</v>
      </c>
      <c r="AA425" s="115" t="s">
        <v>37585</v>
      </c>
      <c r="AB425" s="115" t="s">
        <v>37586</v>
      </c>
      <c r="AC425" s="115" t="s">
        <v>37587</v>
      </c>
      <c r="AD425" s="115" t="s">
        <v>33278</v>
      </c>
      <c r="AE425" s="115" t="s">
        <v>33822</v>
      </c>
      <c r="AF425" s="115" t="s">
        <v>33823</v>
      </c>
      <c r="AG425" s="115" t="s">
        <v>33281</v>
      </c>
      <c r="AH425" s="115" t="s">
        <v>33282</v>
      </c>
      <c r="AI425" s="115" t="s">
        <v>33283</v>
      </c>
      <c r="AJ425" s="115" t="s">
        <v>33282</v>
      </c>
      <c r="AK425" s="116">
        <v>9.2508984829000003</v>
      </c>
      <c r="AL425" s="116">
        <v>105.5130085088</v>
      </c>
      <c r="AM425" s="115" t="s">
        <v>37588</v>
      </c>
      <c r="AN425" s="115" t="s">
        <v>23</v>
      </c>
      <c r="AO425" s="115" t="s">
        <v>23</v>
      </c>
      <c r="AP425" s="115" t="s">
        <v>33285</v>
      </c>
      <c r="AQ425" s="115" t="s">
        <v>23</v>
      </c>
      <c r="AR425" s="115" t="s">
        <v>35962</v>
      </c>
      <c r="AS425" s="115" t="s">
        <v>23</v>
      </c>
      <c r="AT425" s="115" t="s">
        <v>1020</v>
      </c>
      <c r="AU425" s="115" t="s">
        <v>23</v>
      </c>
      <c r="AV425" s="115" t="s">
        <v>23</v>
      </c>
      <c r="AW425" s="115" t="s">
        <v>23</v>
      </c>
      <c r="AX425" s="115" t="s">
        <v>33383</v>
      </c>
      <c r="AY425" s="115" t="s">
        <v>33384</v>
      </c>
      <c r="AZ425" s="115" t="s">
        <v>35938</v>
      </c>
      <c r="BA425" s="115" t="s">
        <v>23</v>
      </c>
      <c r="BB425" s="115" t="s">
        <v>23</v>
      </c>
      <c r="BC425" s="4">
        <f>SUMIFS('Doanh số khách hàng'!$F:$F,'Doanh số khách hàng'!$A:$A,DSKH!$D425)</f>
        <v>123333.33333333333</v>
      </c>
      <c r="BD425" t="str">
        <f>VLOOKUP($BC425,Master!$A:$D,4,1)</f>
        <v>F2</v>
      </c>
      <c r="BE425" t="str">
        <f t="shared" si="12"/>
        <v>OTC</v>
      </c>
      <c r="BF425" t="str">
        <f t="shared" si="13"/>
        <v>Tỉnh Cà Mau-Phường Láng Tròn</v>
      </c>
    </row>
    <row r="426" spans="1:58" x14ac:dyDescent="0.3">
      <c r="A426" s="114" t="s">
        <v>37589</v>
      </c>
      <c r="B426" s="115" t="s">
        <v>33266</v>
      </c>
      <c r="C426" s="115" t="s">
        <v>33267</v>
      </c>
      <c r="D426" s="115" t="s">
        <v>22443</v>
      </c>
      <c r="E426" s="115" t="s">
        <v>37590</v>
      </c>
      <c r="F426" s="115" t="s">
        <v>22</v>
      </c>
      <c r="G426" s="115" t="s">
        <v>37591</v>
      </c>
      <c r="H426" s="115" t="s">
        <v>37591</v>
      </c>
      <c r="I426" s="115" t="s">
        <v>37592</v>
      </c>
      <c r="J426" s="115" t="s">
        <v>23</v>
      </c>
      <c r="K426" s="115" t="s">
        <v>35931</v>
      </c>
      <c r="L426" s="115" t="s">
        <v>23</v>
      </c>
      <c r="M426" s="115" t="s">
        <v>37593</v>
      </c>
      <c r="N426" s="115" t="s">
        <v>37427</v>
      </c>
      <c r="O426" s="115" t="s">
        <v>23</v>
      </c>
      <c r="P426" s="115" t="s">
        <v>37594</v>
      </c>
      <c r="Q426" s="115" t="s">
        <v>23</v>
      </c>
      <c r="R426" s="115" t="s">
        <v>23</v>
      </c>
      <c r="S426" s="115" t="s">
        <v>23</v>
      </c>
      <c r="T426" s="115" t="s">
        <v>23</v>
      </c>
      <c r="U426" s="115" t="s">
        <v>23</v>
      </c>
      <c r="V426" s="115" t="s">
        <v>23</v>
      </c>
      <c r="W426" s="115" t="s">
        <v>79</v>
      </c>
      <c r="X426" s="115" t="s">
        <v>23</v>
      </c>
      <c r="Y426" s="115" t="s">
        <v>23</v>
      </c>
      <c r="Z426" s="115" t="s">
        <v>23</v>
      </c>
      <c r="AA426" s="115" t="s">
        <v>37595</v>
      </c>
      <c r="AB426" s="115" t="s">
        <v>37596</v>
      </c>
      <c r="AC426" s="115" t="s">
        <v>34552</v>
      </c>
      <c r="AD426" s="115" t="s">
        <v>33682</v>
      </c>
      <c r="AE426" s="115" t="s">
        <v>33338</v>
      </c>
      <c r="AF426" s="115" t="s">
        <v>33339</v>
      </c>
      <c r="AG426" s="115" t="s">
        <v>33281</v>
      </c>
      <c r="AH426" s="115" t="s">
        <v>33282</v>
      </c>
      <c r="AI426" s="115" t="s">
        <v>33283</v>
      </c>
      <c r="AJ426" s="115" t="s">
        <v>33282</v>
      </c>
      <c r="AK426" s="116">
        <v>9.2867380052000001</v>
      </c>
      <c r="AL426" s="116">
        <v>105.7199411882</v>
      </c>
      <c r="AM426" s="115" t="s">
        <v>37597</v>
      </c>
      <c r="AN426" s="115" t="s">
        <v>36547</v>
      </c>
      <c r="AO426" s="115" t="s">
        <v>23</v>
      </c>
      <c r="AP426" s="115" t="s">
        <v>33285</v>
      </c>
      <c r="AQ426" s="115" t="s">
        <v>23</v>
      </c>
      <c r="AR426" s="115" t="s">
        <v>35962</v>
      </c>
      <c r="AS426" s="115" t="s">
        <v>23</v>
      </c>
      <c r="AT426" s="115" t="s">
        <v>1020</v>
      </c>
      <c r="AU426" s="115" t="s">
        <v>23</v>
      </c>
      <c r="AV426" s="115" t="s">
        <v>23</v>
      </c>
      <c r="AW426" s="115" t="s">
        <v>23</v>
      </c>
      <c r="AX426" s="115" t="s">
        <v>33286</v>
      </c>
      <c r="AY426" s="115" t="s">
        <v>33287</v>
      </c>
      <c r="AZ426" s="115" t="s">
        <v>35938</v>
      </c>
      <c r="BA426" s="115" t="s">
        <v>23</v>
      </c>
      <c r="BB426" s="115" t="s">
        <v>23</v>
      </c>
      <c r="BC426" s="4">
        <f>SUMIFS('Doanh số khách hàng'!$F:$F,'Doanh số khách hàng'!$A:$A,DSKH!$D426)</f>
        <v>40040</v>
      </c>
      <c r="BD426" t="str">
        <f>VLOOKUP($BC426,Master!$A:$D,4,1)</f>
        <v>F2</v>
      </c>
      <c r="BE426" t="str">
        <f t="shared" si="12"/>
        <v>OTC</v>
      </c>
      <c r="BF426" t="str">
        <f t="shared" si="13"/>
        <v>Tỉnh Cà Mau-Phường Bạc Liêu</v>
      </c>
    </row>
    <row r="427" spans="1:58" x14ac:dyDescent="0.3">
      <c r="A427" s="114" t="s">
        <v>37598</v>
      </c>
      <c r="B427" s="115" t="s">
        <v>33266</v>
      </c>
      <c r="C427" s="115" t="s">
        <v>33267</v>
      </c>
      <c r="D427" s="115" t="s">
        <v>33177</v>
      </c>
      <c r="E427" s="115" t="s">
        <v>37599</v>
      </c>
      <c r="F427" s="115" t="s">
        <v>22</v>
      </c>
      <c r="G427" s="115" t="s">
        <v>37600</v>
      </c>
      <c r="H427" s="115" t="s">
        <v>37600</v>
      </c>
      <c r="I427" s="115" t="s">
        <v>37601</v>
      </c>
      <c r="J427" s="115" t="s">
        <v>23</v>
      </c>
      <c r="K427" s="115" t="s">
        <v>35931</v>
      </c>
      <c r="L427" s="115" t="s">
        <v>23</v>
      </c>
      <c r="M427" s="115" t="s">
        <v>37602</v>
      </c>
      <c r="N427" s="115" t="s">
        <v>36377</v>
      </c>
      <c r="O427" s="115" t="s">
        <v>23</v>
      </c>
      <c r="P427" s="115" t="s">
        <v>23</v>
      </c>
      <c r="Q427" s="115" t="s">
        <v>23</v>
      </c>
      <c r="R427" s="115" t="s">
        <v>23</v>
      </c>
      <c r="S427" s="115" t="s">
        <v>23</v>
      </c>
      <c r="T427" s="115" t="s">
        <v>23</v>
      </c>
      <c r="U427" s="115" t="s">
        <v>23</v>
      </c>
      <c r="V427" s="115" t="s">
        <v>23</v>
      </c>
      <c r="W427" s="115" t="s">
        <v>79</v>
      </c>
      <c r="X427" s="115" t="s">
        <v>23</v>
      </c>
      <c r="Y427" s="115" t="s">
        <v>23</v>
      </c>
      <c r="Z427" s="115" t="s">
        <v>23</v>
      </c>
      <c r="AA427" s="115" t="s">
        <v>37603</v>
      </c>
      <c r="AB427" s="115" t="s">
        <v>37604</v>
      </c>
      <c r="AC427" s="115" t="s">
        <v>37605</v>
      </c>
      <c r="AD427" s="115" t="s">
        <v>36494</v>
      </c>
      <c r="AE427" s="115" t="s">
        <v>33312</v>
      </c>
      <c r="AF427" s="115" t="s">
        <v>33313</v>
      </c>
      <c r="AG427" s="115" t="s">
        <v>33281</v>
      </c>
      <c r="AH427" s="115" t="s">
        <v>33282</v>
      </c>
      <c r="AI427" s="115" t="s">
        <v>33283</v>
      </c>
      <c r="AJ427" s="115" t="s">
        <v>33282</v>
      </c>
      <c r="AK427" s="116">
        <v>9.2972003159999996</v>
      </c>
      <c r="AL427" s="116">
        <v>105.6821818</v>
      </c>
      <c r="AM427" s="115" t="s">
        <v>33326</v>
      </c>
      <c r="AN427" s="115" t="s">
        <v>23</v>
      </c>
      <c r="AO427" s="115" t="s">
        <v>23</v>
      </c>
      <c r="AP427" s="115" t="s">
        <v>33285</v>
      </c>
      <c r="AQ427" s="115" t="s">
        <v>23</v>
      </c>
      <c r="AR427" s="115" t="s">
        <v>23</v>
      </c>
      <c r="AS427" s="115" t="s">
        <v>23</v>
      </c>
      <c r="AT427" s="115" t="s">
        <v>23</v>
      </c>
      <c r="AU427" s="115" t="s">
        <v>23</v>
      </c>
      <c r="AV427" s="115" t="s">
        <v>23</v>
      </c>
      <c r="AW427" s="115" t="s">
        <v>23</v>
      </c>
      <c r="AX427" s="115" t="s">
        <v>33286</v>
      </c>
      <c r="AY427" s="115" t="s">
        <v>33287</v>
      </c>
      <c r="AZ427" s="115" t="s">
        <v>35938</v>
      </c>
      <c r="BA427" s="115" t="s">
        <v>33302</v>
      </c>
      <c r="BB427" s="115" t="s">
        <v>33303</v>
      </c>
      <c r="BC427" s="4">
        <f>SUMIFS('Doanh số khách hàng'!$F:$F,'Doanh số khách hàng'!$A:$A,DSKH!$D427)</f>
        <v>176426.66666666666</v>
      </c>
      <c r="BD427" t="str">
        <f>VLOOKUP($BC427,Master!$A:$D,4,1)</f>
        <v>F2</v>
      </c>
      <c r="BE427" t="str">
        <f t="shared" si="12"/>
        <v>OTC</v>
      </c>
      <c r="BF427" t="str">
        <f t="shared" si="13"/>
        <v>Tỉnh Cà Mau-Xã Hòa Bình</v>
      </c>
    </row>
    <row r="428" spans="1:58" x14ac:dyDescent="0.3">
      <c r="A428" s="114" t="s">
        <v>37606</v>
      </c>
      <c r="B428" s="115" t="s">
        <v>33266</v>
      </c>
      <c r="C428" s="115" t="s">
        <v>33267</v>
      </c>
      <c r="D428" s="115" t="s">
        <v>28968</v>
      </c>
      <c r="E428" s="115" t="s">
        <v>37607</v>
      </c>
      <c r="F428" s="115" t="s">
        <v>22</v>
      </c>
      <c r="G428" s="115" t="s">
        <v>37608</v>
      </c>
      <c r="H428" s="115" t="s">
        <v>37608</v>
      </c>
      <c r="I428" s="115" t="s">
        <v>37609</v>
      </c>
      <c r="J428" s="115" t="s">
        <v>23</v>
      </c>
      <c r="K428" s="115" t="s">
        <v>35931</v>
      </c>
      <c r="L428" s="115" t="s">
        <v>23</v>
      </c>
      <c r="M428" s="115" t="s">
        <v>37610</v>
      </c>
      <c r="N428" s="115" t="s">
        <v>37249</v>
      </c>
      <c r="O428" s="115" t="s">
        <v>23</v>
      </c>
      <c r="P428" s="115" t="s">
        <v>37609</v>
      </c>
      <c r="Q428" s="115" t="s">
        <v>23</v>
      </c>
      <c r="R428" s="115" t="s">
        <v>23</v>
      </c>
      <c r="S428" s="115" t="s">
        <v>23</v>
      </c>
      <c r="T428" s="115" t="s">
        <v>23</v>
      </c>
      <c r="U428" s="115" t="s">
        <v>23</v>
      </c>
      <c r="V428" s="115" t="s">
        <v>23</v>
      </c>
      <c r="W428" s="115" t="s">
        <v>79</v>
      </c>
      <c r="X428" s="115" t="s">
        <v>23</v>
      </c>
      <c r="Y428" s="115" t="s">
        <v>23</v>
      </c>
      <c r="Z428" s="115" t="s">
        <v>23</v>
      </c>
      <c r="AA428" s="115" t="s">
        <v>37611</v>
      </c>
      <c r="AB428" s="115" t="s">
        <v>37612</v>
      </c>
      <c r="AC428" s="115" t="s">
        <v>37613</v>
      </c>
      <c r="AD428" s="115" t="s">
        <v>37614</v>
      </c>
      <c r="AE428" s="115" t="s">
        <v>33732</v>
      </c>
      <c r="AF428" s="115" t="s">
        <v>33733</v>
      </c>
      <c r="AG428" s="115" t="s">
        <v>33281</v>
      </c>
      <c r="AH428" s="115" t="s">
        <v>33282</v>
      </c>
      <c r="AI428" s="115" t="s">
        <v>33283</v>
      </c>
      <c r="AJ428" s="115" t="s">
        <v>33282</v>
      </c>
      <c r="AK428" s="116">
        <v>9.2302926490000008</v>
      </c>
      <c r="AL428" s="116">
        <v>105.7352731</v>
      </c>
      <c r="AM428" s="115" t="s">
        <v>34001</v>
      </c>
      <c r="AN428" s="115" t="s">
        <v>23</v>
      </c>
      <c r="AO428" s="115" t="s">
        <v>33367</v>
      </c>
      <c r="AP428" s="115" t="s">
        <v>33285</v>
      </c>
      <c r="AQ428" s="115" t="s">
        <v>23</v>
      </c>
      <c r="AR428" s="115" t="s">
        <v>23</v>
      </c>
      <c r="AS428" s="115" t="s">
        <v>23</v>
      </c>
      <c r="AT428" s="115" t="s">
        <v>23</v>
      </c>
      <c r="AU428" s="115" t="s">
        <v>23</v>
      </c>
      <c r="AV428" s="115" t="s">
        <v>23</v>
      </c>
      <c r="AW428" s="115" t="s">
        <v>23</v>
      </c>
      <c r="AX428" s="115" t="s">
        <v>33286</v>
      </c>
      <c r="AY428" s="115" t="s">
        <v>33287</v>
      </c>
      <c r="AZ428" s="115" t="s">
        <v>35938</v>
      </c>
      <c r="BA428" s="115" t="s">
        <v>33302</v>
      </c>
      <c r="BB428" s="115" t="s">
        <v>33303</v>
      </c>
      <c r="BC428" s="4">
        <f>SUMIFS('Doanh số khách hàng'!$F:$F,'Doanh số khách hàng'!$A:$A,DSKH!$D428)</f>
        <v>890753.33333333337</v>
      </c>
      <c r="BD428" t="str">
        <f>VLOOKUP($BC428,Master!$A:$D,4,1)</f>
        <v>F4</v>
      </c>
      <c r="BE428" t="str">
        <f t="shared" si="12"/>
        <v>OTC</v>
      </c>
      <c r="BF428" t="str">
        <f t="shared" si="13"/>
        <v>Tỉnh Cà Mau-Phường Hiệp Thành</v>
      </c>
    </row>
    <row r="429" spans="1:58" x14ac:dyDescent="0.3">
      <c r="A429" s="114" t="s">
        <v>37615</v>
      </c>
      <c r="B429" s="115" t="s">
        <v>33266</v>
      </c>
      <c r="C429" s="115" t="s">
        <v>33267</v>
      </c>
      <c r="D429" s="115" t="s">
        <v>8064</v>
      </c>
      <c r="E429" s="115" t="s">
        <v>37616</v>
      </c>
      <c r="F429" s="115" t="s">
        <v>22</v>
      </c>
      <c r="G429" s="115" t="s">
        <v>37617</v>
      </c>
      <c r="H429" s="115" t="s">
        <v>37617</v>
      </c>
      <c r="I429" s="115" t="s">
        <v>37618</v>
      </c>
      <c r="J429" s="115" t="s">
        <v>23</v>
      </c>
      <c r="K429" s="115" t="s">
        <v>35931</v>
      </c>
      <c r="L429" s="115" t="s">
        <v>23</v>
      </c>
      <c r="M429" s="115" t="s">
        <v>37619</v>
      </c>
      <c r="N429" s="115" t="s">
        <v>37620</v>
      </c>
      <c r="O429" s="115" t="s">
        <v>23</v>
      </c>
      <c r="P429" s="115" t="s">
        <v>37618</v>
      </c>
      <c r="Q429" s="115" t="s">
        <v>23</v>
      </c>
      <c r="R429" s="115" t="s">
        <v>23</v>
      </c>
      <c r="S429" s="115" t="s">
        <v>23</v>
      </c>
      <c r="T429" s="115" t="s">
        <v>23</v>
      </c>
      <c r="U429" s="115" t="s">
        <v>23</v>
      </c>
      <c r="V429" s="115" t="s">
        <v>23</v>
      </c>
      <c r="W429" s="115" t="s">
        <v>79</v>
      </c>
      <c r="X429" s="115" t="s">
        <v>23</v>
      </c>
      <c r="Y429" s="115" t="s">
        <v>23</v>
      </c>
      <c r="Z429" s="115" t="s">
        <v>23</v>
      </c>
      <c r="AA429" s="115" t="s">
        <v>23</v>
      </c>
      <c r="AB429" s="115" t="s">
        <v>37621</v>
      </c>
      <c r="AC429" s="115" t="s">
        <v>37622</v>
      </c>
      <c r="AD429" s="115" t="s">
        <v>36283</v>
      </c>
      <c r="AE429" s="115" t="s">
        <v>33434</v>
      </c>
      <c r="AF429" s="115" t="s">
        <v>33435</v>
      </c>
      <c r="AG429" s="115" t="s">
        <v>33281</v>
      </c>
      <c r="AH429" s="115" t="s">
        <v>33282</v>
      </c>
      <c r="AI429" s="115" t="s">
        <v>33283</v>
      </c>
      <c r="AJ429" s="115" t="s">
        <v>33282</v>
      </c>
      <c r="AK429" s="116">
        <v>9.3392222549999993</v>
      </c>
      <c r="AL429" s="116">
        <v>105.6448346</v>
      </c>
      <c r="AM429" s="115" t="s">
        <v>33601</v>
      </c>
      <c r="AN429" s="115" t="s">
        <v>23</v>
      </c>
      <c r="AO429" s="115" t="s">
        <v>33367</v>
      </c>
      <c r="AP429" s="115" t="s">
        <v>33285</v>
      </c>
      <c r="AQ429" s="115" t="s">
        <v>23</v>
      </c>
      <c r="AR429" s="115" t="s">
        <v>23</v>
      </c>
      <c r="AS429" s="115" t="s">
        <v>23</v>
      </c>
      <c r="AT429" s="115" t="s">
        <v>23</v>
      </c>
      <c r="AU429" s="115" t="s">
        <v>23</v>
      </c>
      <c r="AV429" s="115" t="s">
        <v>23</v>
      </c>
      <c r="AW429" s="115" t="s">
        <v>23</v>
      </c>
      <c r="AX429" s="115" t="s">
        <v>33286</v>
      </c>
      <c r="AY429" s="115" t="s">
        <v>33287</v>
      </c>
      <c r="AZ429" s="115" t="s">
        <v>35938</v>
      </c>
      <c r="BA429" s="115" t="s">
        <v>33302</v>
      </c>
      <c r="BB429" s="115" t="s">
        <v>33303</v>
      </c>
      <c r="BC429" s="4">
        <f>SUMIFS('Doanh số khách hàng'!$F:$F,'Doanh số khách hàng'!$A:$A,DSKH!$D429)</f>
        <v>594666.66666666663</v>
      </c>
      <c r="BD429" t="str">
        <f>VLOOKUP($BC429,Master!$A:$D,4,1)</f>
        <v>F4</v>
      </c>
      <c r="BE429" t="str">
        <f t="shared" si="12"/>
        <v>OTC</v>
      </c>
      <c r="BF429" t="str">
        <f t="shared" si="13"/>
        <v>Tỉnh Cà Mau-Xã Vĩnh Mỹ</v>
      </c>
    </row>
    <row r="430" spans="1:58" x14ac:dyDescent="0.3">
      <c r="A430" s="114" t="s">
        <v>37623</v>
      </c>
      <c r="B430" s="115" t="s">
        <v>33266</v>
      </c>
      <c r="C430" s="115" t="s">
        <v>33267</v>
      </c>
      <c r="D430" s="115" t="s">
        <v>1702</v>
      </c>
      <c r="E430" s="115" t="s">
        <v>37624</v>
      </c>
      <c r="F430" s="115" t="s">
        <v>22</v>
      </c>
      <c r="G430" s="115" t="s">
        <v>37625</v>
      </c>
      <c r="H430" s="115" t="s">
        <v>37625</v>
      </c>
      <c r="I430" s="115" t="s">
        <v>37626</v>
      </c>
      <c r="J430" s="115" t="s">
        <v>23</v>
      </c>
      <c r="K430" s="115" t="s">
        <v>35931</v>
      </c>
      <c r="L430" s="115" t="s">
        <v>23</v>
      </c>
      <c r="M430" s="115" t="s">
        <v>37627</v>
      </c>
      <c r="N430" s="115" t="s">
        <v>36464</v>
      </c>
      <c r="O430" s="115" t="s">
        <v>23</v>
      </c>
      <c r="P430" s="115" t="s">
        <v>37626</v>
      </c>
      <c r="Q430" s="115" t="s">
        <v>23</v>
      </c>
      <c r="R430" s="115" t="s">
        <v>23</v>
      </c>
      <c r="S430" s="115" t="s">
        <v>23</v>
      </c>
      <c r="T430" s="115" t="s">
        <v>23</v>
      </c>
      <c r="U430" s="115" t="s">
        <v>23</v>
      </c>
      <c r="V430" s="115" t="s">
        <v>23</v>
      </c>
      <c r="W430" s="115" t="s">
        <v>79</v>
      </c>
      <c r="X430" s="115" t="s">
        <v>23</v>
      </c>
      <c r="Y430" s="115" t="s">
        <v>23</v>
      </c>
      <c r="Z430" s="115" t="s">
        <v>23</v>
      </c>
      <c r="AA430" s="115" t="s">
        <v>23</v>
      </c>
      <c r="AB430" s="115" t="s">
        <v>37628</v>
      </c>
      <c r="AC430" s="115" t="s">
        <v>37037</v>
      </c>
      <c r="AD430" s="115" t="s">
        <v>37629</v>
      </c>
      <c r="AE430" s="115" t="s">
        <v>33364</v>
      </c>
      <c r="AF430" s="115" t="s">
        <v>33365</v>
      </c>
      <c r="AG430" s="115" t="s">
        <v>33281</v>
      </c>
      <c r="AH430" s="115" t="s">
        <v>33282</v>
      </c>
      <c r="AI430" s="115" t="s">
        <v>33283</v>
      </c>
      <c r="AJ430" s="115" t="s">
        <v>33282</v>
      </c>
      <c r="AK430" s="116">
        <v>9.405514148</v>
      </c>
      <c r="AL430" s="116">
        <v>105.42807215000001</v>
      </c>
      <c r="AM430" s="115" t="s">
        <v>37039</v>
      </c>
      <c r="AN430" s="115" t="s">
        <v>23</v>
      </c>
      <c r="AO430" s="115" t="s">
        <v>33367</v>
      </c>
      <c r="AP430" s="115" t="s">
        <v>33285</v>
      </c>
      <c r="AQ430" s="115" t="s">
        <v>23</v>
      </c>
      <c r="AR430" s="115" t="s">
        <v>81</v>
      </c>
      <c r="AS430" s="115" t="s">
        <v>23</v>
      </c>
      <c r="AT430" s="115" t="s">
        <v>1020</v>
      </c>
      <c r="AU430" s="115" t="s">
        <v>33382</v>
      </c>
      <c r="AV430" s="115" t="s">
        <v>23</v>
      </c>
      <c r="AW430" s="115" t="s">
        <v>33257</v>
      </c>
      <c r="AX430" s="115" t="s">
        <v>33286</v>
      </c>
      <c r="AY430" s="115" t="s">
        <v>33287</v>
      </c>
      <c r="AZ430" s="115" t="s">
        <v>35938</v>
      </c>
      <c r="BA430" s="115" t="s">
        <v>33302</v>
      </c>
      <c r="BB430" s="115" t="s">
        <v>33303</v>
      </c>
      <c r="BC430" s="4">
        <f>SUMIFS('Doanh số khách hàng'!$F:$F,'Doanh số khách hàng'!$A:$A,DSKH!$D430)</f>
        <v>0</v>
      </c>
      <c r="BD430" t="str">
        <f>VLOOKUP($BC430,Master!$A:$D,4,1)</f>
        <v>F2</v>
      </c>
      <c r="BE430" t="str">
        <f t="shared" si="12"/>
        <v>OTC</v>
      </c>
      <c r="BF430" t="str">
        <f t="shared" si="13"/>
        <v>Tỉnh Cà Mau-Xã Vĩnh Phước</v>
      </c>
    </row>
    <row r="431" spans="1:58" x14ac:dyDescent="0.3">
      <c r="A431" s="114" t="s">
        <v>37630</v>
      </c>
      <c r="B431" s="115" t="s">
        <v>33266</v>
      </c>
      <c r="C431" s="115" t="s">
        <v>33267</v>
      </c>
      <c r="D431" s="115" t="s">
        <v>37631</v>
      </c>
      <c r="E431" s="115" t="s">
        <v>37632</v>
      </c>
      <c r="F431" s="115" t="s">
        <v>22</v>
      </c>
      <c r="G431" s="115" t="s">
        <v>37633</v>
      </c>
      <c r="H431" s="115" t="s">
        <v>37633</v>
      </c>
      <c r="I431" s="115" t="s">
        <v>37634</v>
      </c>
      <c r="J431" s="115" t="s">
        <v>23</v>
      </c>
      <c r="K431" s="115" t="s">
        <v>35931</v>
      </c>
      <c r="L431" s="115" t="s">
        <v>23</v>
      </c>
      <c r="M431" s="115" t="s">
        <v>37635</v>
      </c>
      <c r="N431" s="115" t="s">
        <v>23</v>
      </c>
      <c r="O431" s="115" t="s">
        <v>23</v>
      </c>
      <c r="P431" s="115" t="s">
        <v>23</v>
      </c>
      <c r="Q431" s="115" t="s">
        <v>23</v>
      </c>
      <c r="R431" s="115" t="s">
        <v>23</v>
      </c>
      <c r="S431" s="115" t="s">
        <v>23</v>
      </c>
      <c r="T431" s="115" t="s">
        <v>23</v>
      </c>
      <c r="U431" s="115" t="s">
        <v>23</v>
      </c>
      <c r="V431" s="115" t="s">
        <v>23</v>
      </c>
      <c r="W431" s="115" t="s">
        <v>79</v>
      </c>
      <c r="X431" s="115" t="s">
        <v>23</v>
      </c>
      <c r="Y431" s="115" t="s">
        <v>23</v>
      </c>
      <c r="Z431" s="115" t="s">
        <v>23</v>
      </c>
      <c r="AA431" s="115" t="s">
        <v>23</v>
      </c>
      <c r="AB431" s="115" t="s">
        <v>37636</v>
      </c>
      <c r="AC431" s="115" t="s">
        <v>37637</v>
      </c>
      <c r="AD431" s="115" t="s">
        <v>37638</v>
      </c>
      <c r="AE431" s="115" t="s">
        <v>37639</v>
      </c>
      <c r="AF431" s="115" t="s">
        <v>37640</v>
      </c>
      <c r="AG431" s="115" t="s">
        <v>33281</v>
      </c>
      <c r="AH431" s="115" t="s">
        <v>33282</v>
      </c>
      <c r="AI431" s="115" t="s">
        <v>33283</v>
      </c>
      <c r="AJ431" s="115" t="s">
        <v>33282</v>
      </c>
      <c r="AK431" s="116">
        <v>9.1330294476000002</v>
      </c>
      <c r="AL431" s="116">
        <v>105.2842602879</v>
      </c>
      <c r="AM431" s="115" t="s">
        <v>37641</v>
      </c>
      <c r="AN431" s="115" t="s">
        <v>23</v>
      </c>
      <c r="AO431" s="115" t="s">
        <v>23</v>
      </c>
      <c r="AP431" s="115" t="s">
        <v>33285</v>
      </c>
      <c r="AQ431" s="115" t="s">
        <v>23</v>
      </c>
      <c r="AR431" s="115" t="s">
        <v>23</v>
      </c>
      <c r="AS431" s="115" t="s">
        <v>23</v>
      </c>
      <c r="AT431" s="115" t="s">
        <v>1020</v>
      </c>
      <c r="AU431" s="115" t="s">
        <v>23</v>
      </c>
      <c r="AV431" s="115" t="s">
        <v>33452</v>
      </c>
      <c r="AW431" s="115" t="s">
        <v>23</v>
      </c>
      <c r="AX431" s="115" t="s">
        <v>33286</v>
      </c>
      <c r="AY431" s="115" t="s">
        <v>33287</v>
      </c>
      <c r="AZ431" s="115" t="s">
        <v>35938</v>
      </c>
      <c r="BA431" s="115" t="s">
        <v>23</v>
      </c>
      <c r="BB431" s="115" t="s">
        <v>23</v>
      </c>
      <c r="BC431" s="4">
        <f>SUMIFS('Doanh số khách hàng'!$F:$F,'Doanh số khách hàng'!$A:$A,DSKH!$D431)</f>
        <v>0</v>
      </c>
      <c r="BD431" t="str">
        <f>VLOOKUP($BC431,Master!$A:$D,4,1)</f>
        <v>F2</v>
      </c>
      <c r="BE431" t="str">
        <f t="shared" si="12"/>
        <v>OTC</v>
      </c>
      <c r="BF431" t="str">
        <f t="shared" si="13"/>
        <v>Tỉnh Cà Mau-Xã Định Thành</v>
      </c>
    </row>
    <row r="432" spans="1:58" x14ac:dyDescent="0.3">
      <c r="A432" s="114" t="s">
        <v>37642</v>
      </c>
      <c r="B432" s="115" t="s">
        <v>33266</v>
      </c>
      <c r="C432" s="115" t="s">
        <v>33267</v>
      </c>
      <c r="D432" s="115" t="s">
        <v>37643</v>
      </c>
      <c r="E432" s="115" t="s">
        <v>37644</v>
      </c>
      <c r="F432" s="115" t="s">
        <v>22</v>
      </c>
      <c r="G432" s="115" t="s">
        <v>37645</v>
      </c>
      <c r="H432" s="115" t="s">
        <v>37645</v>
      </c>
      <c r="I432" s="115" t="s">
        <v>37646</v>
      </c>
      <c r="J432" s="115" t="s">
        <v>23</v>
      </c>
      <c r="K432" s="115" t="s">
        <v>35931</v>
      </c>
      <c r="L432" s="115" t="s">
        <v>23</v>
      </c>
      <c r="M432" s="115" t="s">
        <v>37647</v>
      </c>
      <c r="N432" s="115" t="s">
        <v>37648</v>
      </c>
      <c r="O432" s="115" t="s">
        <v>23</v>
      </c>
      <c r="P432" s="115" t="s">
        <v>37649</v>
      </c>
      <c r="Q432" s="115" t="s">
        <v>23</v>
      </c>
      <c r="R432" s="115" t="s">
        <v>23</v>
      </c>
      <c r="S432" s="115" t="s">
        <v>23</v>
      </c>
      <c r="T432" s="115" t="s">
        <v>23</v>
      </c>
      <c r="U432" s="115" t="s">
        <v>23</v>
      </c>
      <c r="V432" s="115" t="s">
        <v>23</v>
      </c>
      <c r="W432" s="115" t="s">
        <v>79</v>
      </c>
      <c r="X432" s="115" t="s">
        <v>23</v>
      </c>
      <c r="Y432" s="115" t="s">
        <v>23</v>
      </c>
      <c r="Z432" s="115" t="s">
        <v>23</v>
      </c>
      <c r="AA432" s="115" t="s">
        <v>37650</v>
      </c>
      <c r="AB432" s="115" t="s">
        <v>37651</v>
      </c>
      <c r="AC432" s="115" t="s">
        <v>34216</v>
      </c>
      <c r="AD432" s="115" t="s">
        <v>34160</v>
      </c>
      <c r="AE432" s="115" t="s">
        <v>33772</v>
      </c>
      <c r="AF432" s="115" t="s">
        <v>33773</v>
      </c>
      <c r="AG432" s="115" t="s">
        <v>33281</v>
      </c>
      <c r="AH432" s="115" t="s">
        <v>33282</v>
      </c>
      <c r="AI432" s="115" t="s">
        <v>33283</v>
      </c>
      <c r="AJ432" s="115" t="s">
        <v>33282</v>
      </c>
      <c r="AK432" s="116">
        <v>9.1546748882000006</v>
      </c>
      <c r="AL432" s="116">
        <v>105.52914697680001</v>
      </c>
      <c r="AM432" s="115" t="s">
        <v>37652</v>
      </c>
      <c r="AN432" s="115" t="s">
        <v>23</v>
      </c>
      <c r="AO432" s="115" t="s">
        <v>23</v>
      </c>
      <c r="AP432" s="115" t="s">
        <v>33285</v>
      </c>
      <c r="AQ432" s="115" t="s">
        <v>23</v>
      </c>
      <c r="AR432" s="115" t="s">
        <v>35962</v>
      </c>
      <c r="AS432" s="115" t="s">
        <v>23</v>
      </c>
      <c r="AT432" s="115" t="s">
        <v>23</v>
      </c>
      <c r="AU432" s="115" t="s">
        <v>23</v>
      </c>
      <c r="AV432" s="115" t="s">
        <v>33452</v>
      </c>
      <c r="AW432" s="115" t="s">
        <v>23</v>
      </c>
      <c r="AX432" s="115" t="s">
        <v>33383</v>
      </c>
      <c r="AY432" s="115" t="s">
        <v>33384</v>
      </c>
      <c r="AZ432" s="115" t="s">
        <v>35938</v>
      </c>
      <c r="BA432" s="115" t="s">
        <v>23</v>
      </c>
      <c r="BB432" s="115" t="s">
        <v>23</v>
      </c>
      <c r="BC432" s="4">
        <f>SUMIFS('Doanh số khách hàng'!$F:$F,'Doanh số khách hàng'!$A:$A,DSKH!$D432)</f>
        <v>0</v>
      </c>
      <c r="BD432" t="str">
        <f>VLOOKUP($BC432,Master!$A:$D,4,1)</f>
        <v>F2</v>
      </c>
      <c r="BE432" t="str">
        <f t="shared" si="12"/>
        <v>OTC</v>
      </c>
      <c r="BF432" t="str">
        <f t="shared" si="13"/>
        <v>Tỉnh Cà Mau-Xã Đông Hải</v>
      </c>
    </row>
    <row r="433" spans="1:58" x14ac:dyDescent="0.3">
      <c r="A433" s="114" t="s">
        <v>37653</v>
      </c>
      <c r="B433" s="115" t="s">
        <v>33266</v>
      </c>
      <c r="C433" s="115" t="s">
        <v>33267</v>
      </c>
      <c r="D433" s="115" t="s">
        <v>17603</v>
      </c>
      <c r="E433" s="115" t="s">
        <v>37654</v>
      </c>
      <c r="F433" s="115" t="s">
        <v>22</v>
      </c>
      <c r="G433" s="115" t="s">
        <v>37655</v>
      </c>
      <c r="H433" s="115" t="s">
        <v>37655</v>
      </c>
      <c r="I433" s="115" t="s">
        <v>37656</v>
      </c>
      <c r="J433" s="115" t="s">
        <v>23</v>
      </c>
      <c r="K433" s="115" t="s">
        <v>35931</v>
      </c>
      <c r="L433" s="115" t="s">
        <v>23</v>
      </c>
      <c r="M433" s="115" t="s">
        <v>37657</v>
      </c>
      <c r="N433" s="115" t="s">
        <v>37658</v>
      </c>
      <c r="O433" s="115" t="s">
        <v>23</v>
      </c>
      <c r="P433" s="115" t="s">
        <v>37659</v>
      </c>
      <c r="Q433" s="115" t="s">
        <v>23</v>
      </c>
      <c r="R433" s="115" t="s">
        <v>23</v>
      </c>
      <c r="S433" s="115" t="s">
        <v>23</v>
      </c>
      <c r="T433" s="115" t="s">
        <v>23</v>
      </c>
      <c r="U433" s="115" t="s">
        <v>23</v>
      </c>
      <c r="V433" s="115" t="s">
        <v>23</v>
      </c>
      <c r="W433" s="115" t="s">
        <v>79</v>
      </c>
      <c r="X433" s="115" t="s">
        <v>23</v>
      </c>
      <c r="Y433" s="115" t="s">
        <v>23</v>
      </c>
      <c r="Z433" s="115" t="s">
        <v>23</v>
      </c>
      <c r="AA433" s="115" t="s">
        <v>23</v>
      </c>
      <c r="AB433" s="115" t="s">
        <v>37660</v>
      </c>
      <c r="AC433" s="115" t="s">
        <v>33932</v>
      </c>
      <c r="AD433" s="115" t="s">
        <v>37661</v>
      </c>
      <c r="AE433" s="115" t="s">
        <v>33934</v>
      </c>
      <c r="AF433" s="115" t="s">
        <v>33935</v>
      </c>
      <c r="AG433" s="115" t="s">
        <v>33281</v>
      </c>
      <c r="AH433" s="115" t="s">
        <v>33282</v>
      </c>
      <c r="AI433" s="115" t="s">
        <v>33283</v>
      </c>
      <c r="AJ433" s="115" t="s">
        <v>33282</v>
      </c>
      <c r="AK433" s="116">
        <v>9.3636926000000003</v>
      </c>
      <c r="AL433" s="116">
        <v>105.6614637</v>
      </c>
      <c r="AM433" s="115" t="s">
        <v>37662</v>
      </c>
      <c r="AN433" s="115" t="s">
        <v>23</v>
      </c>
      <c r="AO433" s="115" t="s">
        <v>23</v>
      </c>
      <c r="AP433" s="115" t="s">
        <v>33285</v>
      </c>
      <c r="AQ433" s="115" t="s">
        <v>23</v>
      </c>
      <c r="AR433" s="115" t="s">
        <v>23</v>
      </c>
      <c r="AS433" s="115" t="s">
        <v>23</v>
      </c>
      <c r="AT433" s="115" t="s">
        <v>23</v>
      </c>
      <c r="AU433" s="115" t="s">
        <v>23</v>
      </c>
      <c r="AV433" s="115" t="s">
        <v>23</v>
      </c>
      <c r="AW433" s="115" t="s">
        <v>23</v>
      </c>
      <c r="AX433" s="115" t="s">
        <v>33383</v>
      </c>
      <c r="AY433" s="115" t="s">
        <v>33384</v>
      </c>
      <c r="AZ433" s="115" t="s">
        <v>35938</v>
      </c>
      <c r="BA433" s="115" t="s">
        <v>33302</v>
      </c>
      <c r="BB433" s="115" t="s">
        <v>33303</v>
      </c>
      <c r="BC433" s="4">
        <f>SUMIFS('Doanh số khách hàng'!$F:$F,'Doanh số khách hàng'!$A:$A,DSKH!$D433)</f>
        <v>806193.33333333337</v>
      </c>
      <c r="BD433" t="str">
        <f>VLOOKUP($BC433,Master!$A:$D,4,1)</f>
        <v>F4</v>
      </c>
      <c r="BE433" t="str">
        <f t="shared" si="12"/>
        <v>OTC</v>
      </c>
      <c r="BF433" t="str">
        <f t="shared" si="13"/>
        <v>Tỉnh Cà Mau-Xã Châu Thới</v>
      </c>
    </row>
    <row r="434" spans="1:58" x14ac:dyDescent="0.3">
      <c r="A434" s="114" t="s">
        <v>37663</v>
      </c>
      <c r="B434" s="115" t="s">
        <v>33266</v>
      </c>
      <c r="C434" s="115" t="s">
        <v>33267</v>
      </c>
      <c r="D434" s="115" t="s">
        <v>18314</v>
      </c>
      <c r="E434" s="115" t="s">
        <v>37664</v>
      </c>
      <c r="F434" s="115" t="s">
        <v>22</v>
      </c>
      <c r="G434" s="115" t="s">
        <v>37665</v>
      </c>
      <c r="H434" s="115" t="s">
        <v>37665</v>
      </c>
      <c r="I434" s="115" t="s">
        <v>37666</v>
      </c>
      <c r="J434" s="115" t="s">
        <v>23</v>
      </c>
      <c r="K434" s="115" t="s">
        <v>35931</v>
      </c>
      <c r="L434" s="115" t="s">
        <v>23</v>
      </c>
      <c r="M434" s="115" t="s">
        <v>37667</v>
      </c>
      <c r="N434" s="115" t="s">
        <v>23</v>
      </c>
      <c r="O434" s="115" t="s">
        <v>23</v>
      </c>
      <c r="P434" s="115" t="s">
        <v>37666</v>
      </c>
      <c r="Q434" s="115" t="s">
        <v>23</v>
      </c>
      <c r="R434" s="115" t="s">
        <v>23</v>
      </c>
      <c r="S434" s="115" t="s">
        <v>23</v>
      </c>
      <c r="T434" s="115" t="s">
        <v>23</v>
      </c>
      <c r="U434" s="115" t="s">
        <v>23</v>
      </c>
      <c r="V434" s="115" t="s">
        <v>23</v>
      </c>
      <c r="W434" s="115" t="s">
        <v>79</v>
      </c>
      <c r="X434" s="115" t="s">
        <v>23</v>
      </c>
      <c r="Y434" s="115" t="s">
        <v>23</v>
      </c>
      <c r="Z434" s="115" t="s">
        <v>23</v>
      </c>
      <c r="AA434" s="115" t="s">
        <v>23</v>
      </c>
      <c r="AB434" s="115" t="s">
        <v>37668</v>
      </c>
      <c r="AC434" s="115" t="s">
        <v>33531</v>
      </c>
      <c r="AD434" s="115" t="s">
        <v>37669</v>
      </c>
      <c r="AE434" s="115" t="s">
        <v>33449</v>
      </c>
      <c r="AF434" s="115" t="s">
        <v>33450</v>
      </c>
      <c r="AG434" s="115" t="s">
        <v>33281</v>
      </c>
      <c r="AH434" s="115" t="s">
        <v>33282</v>
      </c>
      <c r="AI434" s="115" t="s">
        <v>33283</v>
      </c>
      <c r="AJ434" s="115" t="s">
        <v>33282</v>
      </c>
      <c r="AK434" s="116">
        <v>9.4411709300000002</v>
      </c>
      <c r="AL434" s="116">
        <v>105.4646472</v>
      </c>
      <c r="AM434" s="115" t="s">
        <v>35809</v>
      </c>
      <c r="AN434" s="115" t="s">
        <v>23</v>
      </c>
      <c r="AO434" s="115" t="s">
        <v>33367</v>
      </c>
      <c r="AP434" s="115" t="s">
        <v>33285</v>
      </c>
      <c r="AQ434" s="115" t="s">
        <v>23</v>
      </c>
      <c r="AR434" s="115" t="s">
        <v>23</v>
      </c>
      <c r="AS434" s="115" t="s">
        <v>23</v>
      </c>
      <c r="AT434" s="115" t="s">
        <v>23</v>
      </c>
      <c r="AU434" s="115" t="s">
        <v>23</v>
      </c>
      <c r="AV434" s="115" t="s">
        <v>23</v>
      </c>
      <c r="AW434" s="115" t="s">
        <v>23</v>
      </c>
      <c r="AX434" s="115" t="s">
        <v>33383</v>
      </c>
      <c r="AY434" s="115" t="s">
        <v>33384</v>
      </c>
      <c r="AZ434" s="115" t="s">
        <v>35938</v>
      </c>
      <c r="BA434" s="115" t="s">
        <v>33302</v>
      </c>
      <c r="BB434" s="115" t="s">
        <v>33303</v>
      </c>
      <c r="BC434" s="4">
        <f>SUMIFS('Doanh số khách hàng'!$F:$F,'Doanh số khách hàng'!$A:$A,DSKH!$D434)</f>
        <v>1731553.3333333333</v>
      </c>
      <c r="BD434" t="str">
        <f>VLOOKUP($BC434,Master!$A:$D,4,1)</f>
        <v>F4</v>
      </c>
      <c r="BE434" t="str">
        <f t="shared" si="12"/>
        <v>OTC</v>
      </c>
      <c r="BF434" t="str">
        <f t="shared" si="13"/>
        <v>Tỉnh Cà Mau-Xã Phước Long</v>
      </c>
    </row>
    <row r="435" spans="1:58" x14ac:dyDescent="0.3">
      <c r="A435" s="114" t="s">
        <v>37670</v>
      </c>
      <c r="B435" s="115" t="s">
        <v>33266</v>
      </c>
      <c r="C435" s="115" t="s">
        <v>33267</v>
      </c>
      <c r="D435" s="115" t="s">
        <v>37671</v>
      </c>
      <c r="E435" s="115" t="s">
        <v>37672</v>
      </c>
      <c r="F435" s="115" t="s">
        <v>22</v>
      </c>
      <c r="G435" s="115" t="s">
        <v>37673</v>
      </c>
      <c r="H435" s="115" t="s">
        <v>37673</v>
      </c>
      <c r="I435" s="115" t="s">
        <v>37674</v>
      </c>
      <c r="J435" s="115" t="s">
        <v>23</v>
      </c>
      <c r="K435" s="115" t="s">
        <v>35931</v>
      </c>
      <c r="L435" s="115" t="s">
        <v>23</v>
      </c>
      <c r="M435" s="115" t="s">
        <v>37675</v>
      </c>
      <c r="N435" s="115" t="s">
        <v>36192</v>
      </c>
      <c r="O435" s="115" t="s">
        <v>23</v>
      </c>
      <c r="P435" s="115" t="s">
        <v>23</v>
      </c>
      <c r="Q435" s="115" t="s">
        <v>23</v>
      </c>
      <c r="R435" s="115" t="s">
        <v>23</v>
      </c>
      <c r="S435" s="115" t="s">
        <v>23</v>
      </c>
      <c r="T435" s="115" t="s">
        <v>23</v>
      </c>
      <c r="U435" s="115" t="s">
        <v>23</v>
      </c>
      <c r="V435" s="115" t="s">
        <v>23</v>
      </c>
      <c r="W435" s="115" t="s">
        <v>79</v>
      </c>
      <c r="X435" s="115" t="s">
        <v>23</v>
      </c>
      <c r="Y435" s="115" t="s">
        <v>23</v>
      </c>
      <c r="Z435" s="115" t="s">
        <v>23</v>
      </c>
      <c r="AA435" s="115" t="s">
        <v>37676</v>
      </c>
      <c r="AB435" s="115" t="s">
        <v>37677</v>
      </c>
      <c r="AC435" s="115" t="s">
        <v>37678</v>
      </c>
      <c r="AD435" s="115" t="s">
        <v>36212</v>
      </c>
      <c r="AE435" s="115" t="s">
        <v>33338</v>
      </c>
      <c r="AF435" s="115" t="s">
        <v>33339</v>
      </c>
      <c r="AG435" s="115" t="s">
        <v>33281</v>
      </c>
      <c r="AH435" s="115" t="s">
        <v>33282</v>
      </c>
      <c r="AI435" s="115" t="s">
        <v>33283</v>
      </c>
      <c r="AJ435" s="115" t="s">
        <v>33282</v>
      </c>
      <c r="AK435" s="116">
        <v>9.2851204824</v>
      </c>
      <c r="AL435" s="116">
        <v>105.7209560986</v>
      </c>
      <c r="AM435" s="115" t="s">
        <v>37679</v>
      </c>
      <c r="AN435" s="115" t="s">
        <v>23</v>
      </c>
      <c r="AO435" s="115" t="s">
        <v>23</v>
      </c>
      <c r="AP435" s="115" t="s">
        <v>33285</v>
      </c>
      <c r="AQ435" s="115" t="s">
        <v>23</v>
      </c>
      <c r="AR435" s="115" t="s">
        <v>81</v>
      </c>
      <c r="AS435" s="115" t="s">
        <v>23</v>
      </c>
      <c r="AT435" s="115" t="s">
        <v>1020</v>
      </c>
      <c r="AU435" s="115" t="s">
        <v>33382</v>
      </c>
      <c r="AV435" s="115" t="s">
        <v>33452</v>
      </c>
      <c r="AW435" s="115" t="s">
        <v>33257</v>
      </c>
      <c r="AX435" s="115" t="s">
        <v>33286</v>
      </c>
      <c r="AY435" s="115" t="s">
        <v>33287</v>
      </c>
      <c r="AZ435" s="115" t="s">
        <v>35938</v>
      </c>
      <c r="BA435" s="115" t="s">
        <v>23</v>
      </c>
      <c r="BB435" s="115" t="s">
        <v>23</v>
      </c>
      <c r="BC435" s="4">
        <f>SUMIFS('Doanh số khách hàng'!$F:$F,'Doanh số khách hàng'!$A:$A,DSKH!$D435)</f>
        <v>0</v>
      </c>
      <c r="BD435" t="str">
        <f>VLOOKUP($BC435,Master!$A:$D,4,1)</f>
        <v>F2</v>
      </c>
      <c r="BE435" t="str">
        <f t="shared" si="12"/>
        <v>OTC</v>
      </c>
      <c r="BF435" t="str">
        <f t="shared" si="13"/>
        <v>Tỉnh Cà Mau-Phường Bạc Liêu</v>
      </c>
    </row>
    <row r="436" spans="1:58" x14ac:dyDescent="0.3">
      <c r="A436" s="114" t="s">
        <v>34257</v>
      </c>
      <c r="B436" s="115" t="s">
        <v>33266</v>
      </c>
      <c r="C436" s="115" t="s">
        <v>33267</v>
      </c>
      <c r="D436" s="115" t="s">
        <v>37680</v>
      </c>
      <c r="E436" s="115" t="s">
        <v>37681</v>
      </c>
      <c r="F436" s="115" t="s">
        <v>22</v>
      </c>
      <c r="G436" s="115" t="s">
        <v>37682</v>
      </c>
      <c r="H436" s="115" t="s">
        <v>37682</v>
      </c>
      <c r="I436" s="115" t="s">
        <v>37683</v>
      </c>
      <c r="J436" s="115" t="s">
        <v>23</v>
      </c>
      <c r="K436" s="115" t="s">
        <v>35931</v>
      </c>
      <c r="L436" s="115" t="s">
        <v>23</v>
      </c>
      <c r="M436" s="115" t="s">
        <v>37684</v>
      </c>
      <c r="N436" s="115" t="s">
        <v>35097</v>
      </c>
      <c r="O436" s="115" t="s">
        <v>23</v>
      </c>
      <c r="P436" s="115" t="s">
        <v>23</v>
      </c>
      <c r="Q436" s="115" t="s">
        <v>23</v>
      </c>
      <c r="R436" s="115" t="s">
        <v>23</v>
      </c>
      <c r="S436" s="115" t="s">
        <v>23</v>
      </c>
      <c r="T436" s="115" t="s">
        <v>23</v>
      </c>
      <c r="U436" s="115" t="s">
        <v>23</v>
      </c>
      <c r="V436" s="115" t="s">
        <v>23</v>
      </c>
      <c r="W436" s="115" t="s">
        <v>23</v>
      </c>
      <c r="X436" s="115" t="s">
        <v>23</v>
      </c>
      <c r="Y436" s="115" t="s">
        <v>23</v>
      </c>
      <c r="Z436" s="115" t="s">
        <v>23</v>
      </c>
      <c r="AA436" s="115" t="s">
        <v>23</v>
      </c>
      <c r="AB436" s="115" t="s">
        <v>37685</v>
      </c>
      <c r="AC436" s="115" t="s">
        <v>36858</v>
      </c>
      <c r="AD436" s="115" t="s">
        <v>33682</v>
      </c>
      <c r="AE436" s="115" t="s">
        <v>33338</v>
      </c>
      <c r="AF436" s="115" t="s">
        <v>33339</v>
      </c>
      <c r="AG436" s="115" t="s">
        <v>33281</v>
      </c>
      <c r="AH436" s="115" t="s">
        <v>33282</v>
      </c>
      <c r="AI436" s="115" t="s">
        <v>33283</v>
      </c>
      <c r="AJ436" s="115" t="s">
        <v>33282</v>
      </c>
      <c r="AK436" s="116">
        <v>9.2883096862999999</v>
      </c>
      <c r="AL436" s="116">
        <v>105.71803302710001</v>
      </c>
      <c r="AM436" s="115" t="s">
        <v>37474</v>
      </c>
      <c r="AN436" s="115" t="s">
        <v>23</v>
      </c>
      <c r="AO436" s="115" t="s">
        <v>23</v>
      </c>
      <c r="AP436" s="115" t="s">
        <v>33285</v>
      </c>
      <c r="AQ436" s="115" t="s">
        <v>23</v>
      </c>
      <c r="AR436" s="115" t="s">
        <v>81</v>
      </c>
      <c r="AS436" s="115" t="s">
        <v>23</v>
      </c>
      <c r="AT436" s="115" t="s">
        <v>1020</v>
      </c>
      <c r="AU436" s="115" t="s">
        <v>33382</v>
      </c>
      <c r="AV436" s="115" t="s">
        <v>33452</v>
      </c>
      <c r="AW436" s="115" t="s">
        <v>33257</v>
      </c>
      <c r="AX436" s="115" t="s">
        <v>33286</v>
      </c>
      <c r="AY436" s="115" t="s">
        <v>33287</v>
      </c>
      <c r="AZ436" s="115" t="s">
        <v>35938</v>
      </c>
      <c r="BA436" s="115" t="s">
        <v>23</v>
      </c>
      <c r="BB436" s="115" t="s">
        <v>23</v>
      </c>
      <c r="BC436" s="4">
        <f>SUMIFS('Doanh số khách hàng'!$F:$F,'Doanh số khách hàng'!$A:$A,DSKH!$D436)</f>
        <v>0</v>
      </c>
      <c r="BD436" t="str">
        <f>VLOOKUP($BC436,Master!$A:$D,4,1)</f>
        <v>F2</v>
      </c>
      <c r="BE436" t="str">
        <f t="shared" si="12"/>
        <v>OTC</v>
      </c>
      <c r="BF436" t="str">
        <f t="shared" si="13"/>
        <v>Tỉnh Cà Mau-Phường Bạc Liêu</v>
      </c>
    </row>
    <row r="437" spans="1:58" x14ac:dyDescent="0.3">
      <c r="A437" s="114" t="s">
        <v>34511</v>
      </c>
      <c r="B437" s="115" t="s">
        <v>33266</v>
      </c>
      <c r="C437" s="115" t="s">
        <v>33267</v>
      </c>
      <c r="D437" s="115" t="s">
        <v>37686</v>
      </c>
      <c r="E437" s="115" t="s">
        <v>37687</v>
      </c>
      <c r="F437" s="115" t="s">
        <v>22</v>
      </c>
      <c r="G437" s="115" t="s">
        <v>37688</v>
      </c>
      <c r="H437" s="115" t="s">
        <v>37688</v>
      </c>
      <c r="I437" s="115" t="s">
        <v>37689</v>
      </c>
      <c r="J437" s="115" t="s">
        <v>23</v>
      </c>
      <c r="K437" s="115" t="s">
        <v>35931</v>
      </c>
      <c r="L437" s="115" t="s">
        <v>23</v>
      </c>
      <c r="M437" s="115" t="s">
        <v>35532</v>
      </c>
      <c r="N437" s="115" t="s">
        <v>37690</v>
      </c>
      <c r="O437" s="115" t="s">
        <v>23</v>
      </c>
      <c r="P437" s="115" t="s">
        <v>23</v>
      </c>
      <c r="Q437" s="115" t="s">
        <v>23</v>
      </c>
      <c r="R437" s="115" t="s">
        <v>23</v>
      </c>
      <c r="S437" s="115" t="s">
        <v>23</v>
      </c>
      <c r="T437" s="115" t="s">
        <v>23</v>
      </c>
      <c r="U437" s="115" t="s">
        <v>23</v>
      </c>
      <c r="V437" s="115" t="s">
        <v>23</v>
      </c>
      <c r="W437" s="115" t="s">
        <v>79</v>
      </c>
      <c r="X437" s="115" t="s">
        <v>23</v>
      </c>
      <c r="Y437" s="115" t="s">
        <v>23</v>
      </c>
      <c r="Z437" s="115" t="s">
        <v>23</v>
      </c>
      <c r="AA437" s="115" t="s">
        <v>37691</v>
      </c>
      <c r="AB437" s="115" t="s">
        <v>37692</v>
      </c>
      <c r="AC437" s="115" t="s">
        <v>37693</v>
      </c>
      <c r="AD437" s="115" t="s">
        <v>37694</v>
      </c>
      <c r="AE437" s="115" t="s">
        <v>33732</v>
      </c>
      <c r="AF437" s="115" t="s">
        <v>33733</v>
      </c>
      <c r="AG437" s="115" t="s">
        <v>33281</v>
      </c>
      <c r="AH437" s="115" t="s">
        <v>33282</v>
      </c>
      <c r="AI437" s="115" t="s">
        <v>33283</v>
      </c>
      <c r="AJ437" s="115" t="s">
        <v>33282</v>
      </c>
      <c r="AK437" s="116">
        <v>9.2385798418</v>
      </c>
      <c r="AL437" s="116">
        <v>105.7598840989</v>
      </c>
      <c r="AM437" s="115" t="s">
        <v>35537</v>
      </c>
      <c r="AN437" s="115" t="s">
        <v>23</v>
      </c>
      <c r="AO437" s="115" t="s">
        <v>23</v>
      </c>
      <c r="AP437" s="115" t="s">
        <v>33285</v>
      </c>
      <c r="AQ437" s="115" t="s">
        <v>23</v>
      </c>
      <c r="AR437" s="115" t="s">
        <v>81</v>
      </c>
      <c r="AS437" s="115" t="s">
        <v>23</v>
      </c>
      <c r="AT437" s="115" t="s">
        <v>1020</v>
      </c>
      <c r="AU437" s="115" t="s">
        <v>33382</v>
      </c>
      <c r="AV437" s="115" t="s">
        <v>33452</v>
      </c>
      <c r="AW437" s="115" t="s">
        <v>33257</v>
      </c>
      <c r="AX437" s="115" t="s">
        <v>33286</v>
      </c>
      <c r="AY437" s="115" t="s">
        <v>33287</v>
      </c>
      <c r="AZ437" s="115" t="s">
        <v>35938</v>
      </c>
      <c r="BA437" s="115" t="s">
        <v>23</v>
      </c>
      <c r="BB437" s="115" t="s">
        <v>23</v>
      </c>
      <c r="BC437" s="4">
        <f>SUMIFS('Doanh số khách hàng'!$F:$F,'Doanh số khách hàng'!$A:$A,DSKH!$D437)</f>
        <v>0</v>
      </c>
      <c r="BD437" t="str">
        <f>VLOOKUP($BC437,Master!$A:$D,4,1)</f>
        <v>F2</v>
      </c>
      <c r="BE437" t="str">
        <f t="shared" si="12"/>
        <v>OTC</v>
      </c>
      <c r="BF437" t="str">
        <f t="shared" si="13"/>
        <v>Tỉnh Cà Mau-Phường Hiệp Thành</v>
      </c>
    </row>
    <row r="438" spans="1:58" x14ac:dyDescent="0.3">
      <c r="A438" s="114" t="s">
        <v>37695</v>
      </c>
      <c r="B438" s="115" t="s">
        <v>33266</v>
      </c>
      <c r="C438" s="115" t="s">
        <v>33267</v>
      </c>
      <c r="D438" s="115" t="s">
        <v>37696</v>
      </c>
      <c r="E438" s="115" t="s">
        <v>37697</v>
      </c>
      <c r="F438" s="115" t="s">
        <v>22</v>
      </c>
      <c r="G438" s="115" t="s">
        <v>37698</v>
      </c>
      <c r="H438" s="115" t="s">
        <v>37698</v>
      </c>
      <c r="I438" s="115" t="s">
        <v>37699</v>
      </c>
      <c r="J438" s="115" t="s">
        <v>23</v>
      </c>
      <c r="K438" s="115" t="s">
        <v>35931</v>
      </c>
      <c r="L438" s="115" t="s">
        <v>23</v>
      </c>
      <c r="M438" s="115" t="s">
        <v>37700</v>
      </c>
      <c r="N438" s="115" t="s">
        <v>23</v>
      </c>
      <c r="O438" s="115" t="s">
        <v>23</v>
      </c>
      <c r="P438" s="115" t="s">
        <v>23</v>
      </c>
      <c r="Q438" s="115" t="s">
        <v>23</v>
      </c>
      <c r="R438" s="115" t="s">
        <v>23</v>
      </c>
      <c r="S438" s="115" t="s">
        <v>23</v>
      </c>
      <c r="T438" s="115" t="s">
        <v>23</v>
      </c>
      <c r="U438" s="115" t="s">
        <v>23</v>
      </c>
      <c r="V438" s="115" t="s">
        <v>23</v>
      </c>
      <c r="W438" s="115" t="s">
        <v>79</v>
      </c>
      <c r="X438" s="115" t="s">
        <v>23</v>
      </c>
      <c r="Y438" s="115" t="s">
        <v>23</v>
      </c>
      <c r="Z438" s="115" t="s">
        <v>23</v>
      </c>
      <c r="AA438" s="115" t="s">
        <v>37701</v>
      </c>
      <c r="AB438" s="115" t="s">
        <v>37702</v>
      </c>
      <c r="AC438" s="115" t="s">
        <v>37703</v>
      </c>
      <c r="AD438" s="115" t="s">
        <v>37704</v>
      </c>
      <c r="AE438" s="115" t="s">
        <v>33364</v>
      </c>
      <c r="AF438" s="115" t="s">
        <v>33365</v>
      </c>
      <c r="AG438" s="115" t="s">
        <v>33281</v>
      </c>
      <c r="AH438" s="115" t="s">
        <v>33282</v>
      </c>
      <c r="AI438" s="115" t="s">
        <v>33283</v>
      </c>
      <c r="AJ438" s="115" t="s">
        <v>33282</v>
      </c>
      <c r="AK438" s="116">
        <v>9.4052496340000005</v>
      </c>
      <c r="AL438" s="116">
        <v>105.4275526</v>
      </c>
      <c r="AM438" s="115" t="s">
        <v>37039</v>
      </c>
      <c r="AN438" s="115" t="s">
        <v>23</v>
      </c>
      <c r="AO438" s="115" t="s">
        <v>23</v>
      </c>
      <c r="AP438" s="115" t="s">
        <v>80</v>
      </c>
      <c r="AQ438" s="115" t="s">
        <v>23</v>
      </c>
      <c r="AR438" s="115" t="s">
        <v>23</v>
      </c>
      <c r="AS438" s="115" t="s">
        <v>23</v>
      </c>
      <c r="AT438" s="115" t="s">
        <v>23</v>
      </c>
      <c r="AU438" s="115" t="s">
        <v>23</v>
      </c>
      <c r="AV438" s="115" t="s">
        <v>23</v>
      </c>
      <c r="AW438" s="115" t="s">
        <v>23</v>
      </c>
      <c r="AX438" s="115" t="s">
        <v>33299</v>
      </c>
      <c r="AY438" s="115" t="s">
        <v>33300</v>
      </c>
      <c r="AZ438" s="115" t="s">
        <v>35938</v>
      </c>
      <c r="BA438" s="115" t="s">
        <v>33302</v>
      </c>
      <c r="BB438" s="115" t="s">
        <v>33303</v>
      </c>
      <c r="BC438" s="4">
        <f>SUMIFS('Doanh số khách hàng'!$F:$F,'Doanh số khách hàng'!$A:$A,DSKH!$D438)</f>
        <v>0</v>
      </c>
      <c r="BD438" t="str">
        <f>VLOOKUP($BC438,Master!$A:$D,4,1)</f>
        <v>F2</v>
      </c>
      <c r="BE438" t="str">
        <f t="shared" si="12"/>
        <v>GT</v>
      </c>
      <c r="BF438" t="str">
        <f t="shared" si="13"/>
        <v>Tỉnh Cà Mau-Xã Vĩnh Phước</v>
      </c>
    </row>
    <row r="439" spans="1:58" x14ac:dyDescent="0.3">
      <c r="A439" s="114" t="s">
        <v>37705</v>
      </c>
      <c r="B439" s="115" t="s">
        <v>33266</v>
      </c>
      <c r="C439" s="115" t="s">
        <v>33267</v>
      </c>
      <c r="D439" s="115" t="s">
        <v>33178</v>
      </c>
      <c r="E439" s="115" t="s">
        <v>37706</v>
      </c>
      <c r="F439" s="115" t="s">
        <v>22</v>
      </c>
      <c r="G439" s="115" t="s">
        <v>37707</v>
      </c>
      <c r="H439" s="115" t="s">
        <v>37707</v>
      </c>
      <c r="I439" s="115" t="s">
        <v>37708</v>
      </c>
      <c r="J439" s="115" t="s">
        <v>23</v>
      </c>
      <c r="K439" s="115" t="s">
        <v>35931</v>
      </c>
      <c r="L439" s="115" t="s">
        <v>23</v>
      </c>
      <c r="M439" s="115" t="s">
        <v>37709</v>
      </c>
      <c r="N439" s="115" t="s">
        <v>37710</v>
      </c>
      <c r="O439" s="115" t="s">
        <v>23</v>
      </c>
      <c r="P439" s="115" t="s">
        <v>37708</v>
      </c>
      <c r="Q439" s="115" t="s">
        <v>23</v>
      </c>
      <c r="R439" s="115" t="s">
        <v>23</v>
      </c>
      <c r="S439" s="115" t="s">
        <v>23</v>
      </c>
      <c r="T439" s="115" t="s">
        <v>23</v>
      </c>
      <c r="U439" s="115" t="s">
        <v>23</v>
      </c>
      <c r="V439" s="115" t="s">
        <v>23</v>
      </c>
      <c r="W439" s="115" t="s">
        <v>79</v>
      </c>
      <c r="X439" s="115" t="s">
        <v>23</v>
      </c>
      <c r="Y439" s="115" t="s">
        <v>23</v>
      </c>
      <c r="Z439" s="115" t="s">
        <v>23</v>
      </c>
      <c r="AA439" s="115" t="s">
        <v>37711</v>
      </c>
      <c r="AB439" s="115" t="s">
        <v>37712</v>
      </c>
      <c r="AC439" s="115" t="s">
        <v>35177</v>
      </c>
      <c r="AD439" s="115" t="s">
        <v>37713</v>
      </c>
      <c r="AE439" s="115" t="s">
        <v>33279</v>
      </c>
      <c r="AF439" s="115" t="s">
        <v>33280</v>
      </c>
      <c r="AG439" s="115" t="s">
        <v>33281</v>
      </c>
      <c r="AH439" s="115" t="s">
        <v>33282</v>
      </c>
      <c r="AI439" s="115" t="s">
        <v>33283</v>
      </c>
      <c r="AJ439" s="115" t="s">
        <v>33282</v>
      </c>
      <c r="AK439" s="116">
        <v>9.1962570079999999</v>
      </c>
      <c r="AL439" s="116">
        <v>105.33028160000001</v>
      </c>
      <c r="AM439" s="115" t="s">
        <v>37714</v>
      </c>
      <c r="AN439" s="115" t="s">
        <v>23</v>
      </c>
      <c r="AO439" s="115" t="s">
        <v>33367</v>
      </c>
      <c r="AP439" s="115" t="s">
        <v>33285</v>
      </c>
      <c r="AQ439" s="115" t="s">
        <v>23</v>
      </c>
      <c r="AR439" s="115" t="s">
        <v>23</v>
      </c>
      <c r="AS439" s="115" t="s">
        <v>23</v>
      </c>
      <c r="AT439" s="115" t="s">
        <v>23</v>
      </c>
      <c r="AU439" s="115" t="s">
        <v>23</v>
      </c>
      <c r="AV439" s="115" t="s">
        <v>23</v>
      </c>
      <c r="AW439" s="115" t="s">
        <v>23</v>
      </c>
      <c r="AX439" s="115" t="s">
        <v>33286</v>
      </c>
      <c r="AY439" s="115" t="s">
        <v>33287</v>
      </c>
      <c r="AZ439" s="115" t="s">
        <v>35938</v>
      </c>
      <c r="BA439" s="115" t="s">
        <v>1021</v>
      </c>
      <c r="BB439" s="115" t="s">
        <v>1021</v>
      </c>
      <c r="BC439" s="4">
        <f>SUMIFS('Doanh số khách hàng'!$F:$F,'Doanh số khách hàng'!$A:$A,DSKH!$D439)</f>
        <v>992013.33333333337</v>
      </c>
      <c r="BD439" t="str">
        <f>VLOOKUP($BC439,Master!$A:$D,4,1)</f>
        <v>F4</v>
      </c>
      <c r="BE439" t="str">
        <f t="shared" si="12"/>
        <v>OTC</v>
      </c>
      <c r="BF439" t="str">
        <f t="shared" si="13"/>
        <v>Tỉnh Cà Mau-Xã Phong Thạnh</v>
      </c>
    </row>
    <row r="440" spans="1:58" x14ac:dyDescent="0.3">
      <c r="A440" s="114" t="s">
        <v>37715</v>
      </c>
      <c r="B440" s="115" t="s">
        <v>33266</v>
      </c>
      <c r="C440" s="115" t="s">
        <v>33267</v>
      </c>
      <c r="D440" s="115" t="s">
        <v>17870</v>
      </c>
      <c r="E440" s="115" t="s">
        <v>37716</v>
      </c>
      <c r="F440" s="115" t="s">
        <v>22</v>
      </c>
      <c r="G440" s="115" t="s">
        <v>37717</v>
      </c>
      <c r="H440" s="115" t="s">
        <v>37717</v>
      </c>
      <c r="I440" s="115" t="s">
        <v>37718</v>
      </c>
      <c r="J440" s="115" t="s">
        <v>23</v>
      </c>
      <c r="K440" s="115" t="s">
        <v>35931</v>
      </c>
      <c r="L440" s="115" t="s">
        <v>23</v>
      </c>
      <c r="M440" s="115" t="s">
        <v>37719</v>
      </c>
      <c r="N440" s="115" t="s">
        <v>37720</v>
      </c>
      <c r="O440" s="115" t="s">
        <v>23</v>
      </c>
      <c r="P440" s="115" t="s">
        <v>37721</v>
      </c>
      <c r="Q440" s="115" t="s">
        <v>23</v>
      </c>
      <c r="R440" s="115" t="s">
        <v>23</v>
      </c>
      <c r="S440" s="115" t="s">
        <v>23</v>
      </c>
      <c r="T440" s="115" t="s">
        <v>23</v>
      </c>
      <c r="U440" s="115" t="s">
        <v>23</v>
      </c>
      <c r="V440" s="115" t="s">
        <v>23</v>
      </c>
      <c r="W440" s="115" t="s">
        <v>79</v>
      </c>
      <c r="X440" s="115" t="s">
        <v>23</v>
      </c>
      <c r="Y440" s="115" t="s">
        <v>23</v>
      </c>
      <c r="Z440" s="115" t="s">
        <v>23</v>
      </c>
      <c r="AA440" s="115" t="s">
        <v>37722</v>
      </c>
      <c r="AB440" s="115" t="s">
        <v>37723</v>
      </c>
      <c r="AC440" s="115" t="s">
        <v>37724</v>
      </c>
      <c r="AD440" s="115" t="s">
        <v>37725</v>
      </c>
      <c r="AE440" s="115" t="s">
        <v>33338</v>
      </c>
      <c r="AF440" s="115" t="s">
        <v>33339</v>
      </c>
      <c r="AG440" s="115" t="s">
        <v>33281</v>
      </c>
      <c r="AH440" s="115" t="s">
        <v>33282</v>
      </c>
      <c r="AI440" s="115" t="s">
        <v>33283</v>
      </c>
      <c r="AJ440" s="115" t="s">
        <v>33282</v>
      </c>
      <c r="AK440" s="116">
        <v>9.2872515206999999</v>
      </c>
      <c r="AL440" s="116">
        <v>105.7264522836</v>
      </c>
      <c r="AM440" s="115" t="s">
        <v>37726</v>
      </c>
      <c r="AN440" s="115" t="s">
        <v>23</v>
      </c>
      <c r="AO440" s="115" t="s">
        <v>23</v>
      </c>
      <c r="AP440" s="115" t="s">
        <v>33285</v>
      </c>
      <c r="AQ440" s="115" t="s">
        <v>23</v>
      </c>
      <c r="AR440" s="115" t="s">
        <v>35962</v>
      </c>
      <c r="AS440" s="115" t="s">
        <v>23</v>
      </c>
      <c r="AT440" s="115" t="s">
        <v>1020</v>
      </c>
      <c r="AU440" s="115" t="s">
        <v>23</v>
      </c>
      <c r="AV440" s="115" t="s">
        <v>23</v>
      </c>
      <c r="AW440" s="115" t="s">
        <v>23</v>
      </c>
      <c r="AX440" s="115" t="s">
        <v>33286</v>
      </c>
      <c r="AY440" s="115" t="s">
        <v>33287</v>
      </c>
      <c r="AZ440" s="115" t="s">
        <v>35938</v>
      </c>
      <c r="BA440" s="115" t="s">
        <v>23</v>
      </c>
      <c r="BB440" s="115" t="s">
        <v>23</v>
      </c>
      <c r="BC440" s="4">
        <f>SUMIFS('Doanh số khách hàng'!$F:$F,'Doanh số khách hàng'!$A:$A,DSKH!$D440)</f>
        <v>775953.33333333337</v>
      </c>
      <c r="BD440" t="str">
        <f>VLOOKUP($BC440,Master!$A:$D,4,1)</f>
        <v>F4</v>
      </c>
      <c r="BE440" t="str">
        <f t="shared" si="12"/>
        <v>OTC</v>
      </c>
      <c r="BF440" t="str">
        <f t="shared" si="13"/>
        <v>Tỉnh Cà Mau-Phường Bạc Liêu</v>
      </c>
    </row>
    <row r="441" spans="1:58" x14ac:dyDescent="0.3">
      <c r="A441" s="114" t="s">
        <v>37727</v>
      </c>
      <c r="B441" s="115" t="s">
        <v>33266</v>
      </c>
      <c r="C441" s="115" t="s">
        <v>33267</v>
      </c>
      <c r="D441" s="115" t="s">
        <v>19357</v>
      </c>
      <c r="E441" s="115" t="s">
        <v>37728</v>
      </c>
      <c r="F441" s="115" t="s">
        <v>22</v>
      </c>
      <c r="G441" s="115" t="s">
        <v>37729</v>
      </c>
      <c r="H441" s="115" t="s">
        <v>37729</v>
      </c>
      <c r="I441" s="115" t="s">
        <v>37730</v>
      </c>
      <c r="J441" s="115" t="s">
        <v>23</v>
      </c>
      <c r="K441" s="115" t="s">
        <v>35931</v>
      </c>
      <c r="L441" s="115" t="s">
        <v>23</v>
      </c>
      <c r="M441" s="115" t="s">
        <v>37731</v>
      </c>
      <c r="N441" s="115" t="s">
        <v>37732</v>
      </c>
      <c r="O441" s="115" t="s">
        <v>23</v>
      </c>
      <c r="P441" s="115" t="s">
        <v>37730</v>
      </c>
      <c r="Q441" s="115" t="s">
        <v>23</v>
      </c>
      <c r="R441" s="115" t="s">
        <v>23</v>
      </c>
      <c r="S441" s="115" t="s">
        <v>23</v>
      </c>
      <c r="T441" s="115" t="s">
        <v>23</v>
      </c>
      <c r="U441" s="115" t="s">
        <v>23</v>
      </c>
      <c r="V441" s="115" t="s">
        <v>23</v>
      </c>
      <c r="W441" s="115" t="s">
        <v>79</v>
      </c>
      <c r="X441" s="115" t="s">
        <v>23</v>
      </c>
      <c r="Y441" s="115" t="s">
        <v>23</v>
      </c>
      <c r="Z441" s="115" t="s">
        <v>23</v>
      </c>
      <c r="AA441" s="115" t="s">
        <v>37733</v>
      </c>
      <c r="AB441" s="115" t="s">
        <v>37734</v>
      </c>
      <c r="AC441" s="115" t="s">
        <v>33454</v>
      </c>
      <c r="AD441" s="115" t="s">
        <v>34112</v>
      </c>
      <c r="AE441" s="115" t="s">
        <v>33338</v>
      </c>
      <c r="AF441" s="115" t="s">
        <v>33339</v>
      </c>
      <c r="AG441" s="115" t="s">
        <v>33281</v>
      </c>
      <c r="AH441" s="115" t="s">
        <v>33282</v>
      </c>
      <c r="AI441" s="115" t="s">
        <v>33283</v>
      </c>
      <c r="AJ441" s="115" t="s">
        <v>33282</v>
      </c>
      <c r="AK441" s="116">
        <v>9.2963725260000007</v>
      </c>
      <c r="AL441" s="116">
        <v>105.737234</v>
      </c>
      <c r="AM441" s="115" t="s">
        <v>37735</v>
      </c>
      <c r="AN441" s="115" t="s">
        <v>23</v>
      </c>
      <c r="AO441" s="115" t="s">
        <v>33367</v>
      </c>
      <c r="AP441" s="115" t="s">
        <v>33285</v>
      </c>
      <c r="AQ441" s="115" t="s">
        <v>23</v>
      </c>
      <c r="AR441" s="115" t="s">
        <v>23</v>
      </c>
      <c r="AS441" s="115" t="s">
        <v>23</v>
      </c>
      <c r="AT441" s="115" t="s">
        <v>23</v>
      </c>
      <c r="AU441" s="115" t="s">
        <v>23</v>
      </c>
      <c r="AV441" s="115" t="s">
        <v>23</v>
      </c>
      <c r="AW441" s="115" t="s">
        <v>23</v>
      </c>
      <c r="AX441" s="115" t="s">
        <v>33286</v>
      </c>
      <c r="AY441" s="115" t="s">
        <v>33287</v>
      </c>
      <c r="AZ441" s="115" t="s">
        <v>35938</v>
      </c>
      <c r="BA441" s="115" t="s">
        <v>33302</v>
      </c>
      <c r="BB441" s="115" t="s">
        <v>33303</v>
      </c>
      <c r="BC441" s="4">
        <f>SUMIFS('Doanh số khách hàng'!$F:$F,'Doanh số khách hàng'!$A:$A,DSKH!$D441)</f>
        <v>26209743.333333332</v>
      </c>
      <c r="BD441" t="str">
        <f>VLOOKUP($BC441,Master!$A:$D,4,1)</f>
        <v>F8</v>
      </c>
      <c r="BE441" t="str">
        <f t="shared" si="12"/>
        <v>OTC</v>
      </c>
      <c r="BF441" t="str">
        <f t="shared" si="13"/>
        <v>Tỉnh Cà Mau-Phường Bạc Liêu</v>
      </c>
    </row>
    <row r="442" spans="1:58" x14ac:dyDescent="0.3">
      <c r="A442" s="114" t="s">
        <v>37736</v>
      </c>
      <c r="B442" s="115" t="s">
        <v>33266</v>
      </c>
      <c r="C442" s="115" t="s">
        <v>33267</v>
      </c>
      <c r="D442" s="115" t="s">
        <v>19138</v>
      </c>
      <c r="E442" s="115" t="s">
        <v>37737</v>
      </c>
      <c r="F442" s="115" t="s">
        <v>22</v>
      </c>
      <c r="G442" s="115" t="s">
        <v>37738</v>
      </c>
      <c r="H442" s="115" t="s">
        <v>37738</v>
      </c>
      <c r="I442" s="115" t="s">
        <v>37739</v>
      </c>
      <c r="J442" s="115" t="s">
        <v>23</v>
      </c>
      <c r="K442" s="115" t="s">
        <v>35931</v>
      </c>
      <c r="L442" s="115" t="s">
        <v>23</v>
      </c>
      <c r="M442" s="115" t="s">
        <v>37740</v>
      </c>
      <c r="N442" s="115" t="s">
        <v>23</v>
      </c>
      <c r="O442" s="115" t="s">
        <v>23</v>
      </c>
      <c r="P442" s="115" t="s">
        <v>37739</v>
      </c>
      <c r="Q442" s="115" t="s">
        <v>23</v>
      </c>
      <c r="R442" s="115" t="s">
        <v>23</v>
      </c>
      <c r="S442" s="115" t="s">
        <v>23</v>
      </c>
      <c r="T442" s="115" t="s">
        <v>23</v>
      </c>
      <c r="U442" s="115" t="s">
        <v>23</v>
      </c>
      <c r="V442" s="115" t="s">
        <v>23</v>
      </c>
      <c r="W442" s="115" t="s">
        <v>79</v>
      </c>
      <c r="X442" s="115" t="s">
        <v>23</v>
      </c>
      <c r="Y442" s="115" t="s">
        <v>23</v>
      </c>
      <c r="Z442" s="115" t="s">
        <v>23</v>
      </c>
      <c r="AA442" s="115" t="s">
        <v>23</v>
      </c>
      <c r="AB442" s="115" t="s">
        <v>37741</v>
      </c>
      <c r="AC442" s="115" t="s">
        <v>35295</v>
      </c>
      <c r="AD442" s="115" t="s">
        <v>34712</v>
      </c>
      <c r="AE442" s="115" t="s">
        <v>33379</v>
      </c>
      <c r="AF442" s="115" t="s">
        <v>33380</v>
      </c>
      <c r="AG442" s="115" t="s">
        <v>33281</v>
      </c>
      <c r="AH442" s="115" t="s">
        <v>33282</v>
      </c>
      <c r="AI442" s="115" t="s">
        <v>33283</v>
      </c>
      <c r="AJ442" s="115" t="s">
        <v>33282</v>
      </c>
      <c r="AK442" s="116">
        <v>9.2121063182</v>
      </c>
      <c r="AL442" s="116">
        <v>105.68678375330001</v>
      </c>
      <c r="AM442" s="115" t="s">
        <v>37742</v>
      </c>
      <c r="AN442" s="115" t="s">
        <v>23</v>
      </c>
      <c r="AO442" s="115" t="s">
        <v>33367</v>
      </c>
      <c r="AP442" s="115" t="s">
        <v>33285</v>
      </c>
      <c r="AQ442" s="115" t="s">
        <v>23</v>
      </c>
      <c r="AR442" s="115" t="s">
        <v>23</v>
      </c>
      <c r="AS442" s="115" t="s">
        <v>23</v>
      </c>
      <c r="AT442" s="115" t="s">
        <v>1020</v>
      </c>
      <c r="AU442" s="115" t="s">
        <v>23</v>
      </c>
      <c r="AV442" s="115" t="s">
        <v>23</v>
      </c>
      <c r="AW442" s="115" t="s">
        <v>23</v>
      </c>
      <c r="AX442" s="115" t="s">
        <v>33383</v>
      </c>
      <c r="AY442" s="115" t="s">
        <v>33384</v>
      </c>
      <c r="AZ442" s="115" t="s">
        <v>35938</v>
      </c>
      <c r="BA442" s="115" t="s">
        <v>33302</v>
      </c>
      <c r="BB442" s="115" t="s">
        <v>33303</v>
      </c>
      <c r="BC442" s="4">
        <f>SUMIFS('Doanh số khách hàng'!$F:$F,'Doanh số khách hàng'!$A:$A,DSKH!$D442)</f>
        <v>579066.66666666663</v>
      </c>
      <c r="BD442" t="str">
        <f>VLOOKUP($BC442,Master!$A:$D,4,1)</f>
        <v>F4</v>
      </c>
      <c r="BE442" t="str">
        <f t="shared" si="12"/>
        <v>OTC</v>
      </c>
      <c r="BF442" t="str">
        <f t="shared" si="13"/>
        <v>Tỉnh Cà Mau-Xã Vĩnh Hậu</v>
      </c>
    </row>
    <row r="443" spans="1:58" x14ac:dyDescent="0.3">
      <c r="A443" s="114" t="s">
        <v>37743</v>
      </c>
      <c r="B443" s="115" t="s">
        <v>33266</v>
      </c>
      <c r="C443" s="115" t="s">
        <v>33267</v>
      </c>
      <c r="D443" s="115" t="s">
        <v>20701</v>
      </c>
      <c r="E443" s="115" t="s">
        <v>37744</v>
      </c>
      <c r="F443" s="115" t="s">
        <v>22</v>
      </c>
      <c r="G443" s="115" t="s">
        <v>37745</v>
      </c>
      <c r="H443" s="115" t="s">
        <v>37745</v>
      </c>
      <c r="I443" s="115" t="s">
        <v>37746</v>
      </c>
      <c r="J443" s="115" t="s">
        <v>23</v>
      </c>
      <c r="K443" s="115" t="s">
        <v>35931</v>
      </c>
      <c r="L443" s="115" t="s">
        <v>23</v>
      </c>
      <c r="M443" s="115" t="s">
        <v>37747</v>
      </c>
      <c r="N443" s="115" t="s">
        <v>37748</v>
      </c>
      <c r="O443" s="115" t="s">
        <v>23</v>
      </c>
      <c r="P443" s="115" t="s">
        <v>37746</v>
      </c>
      <c r="Q443" s="115" t="s">
        <v>23</v>
      </c>
      <c r="R443" s="115" t="s">
        <v>23</v>
      </c>
      <c r="S443" s="115" t="s">
        <v>23</v>
      </c>
      <c r="T443" s="115" t="s">
        <v>23</v>
      </c>
      <c r="U443" s="115" t="s">
        <v>23</v>
      </c>
      <c r="V443" s="115" t="s">
        <v>23</v>
      </c>
      <c r="W443" s="115" t="s">
        <v>79</v>
      </c>
      <c r="X443" s="115" t="s">
        <v>23</v>
      </c>
      <c r="Y443" s="115" t="s">
        <v>23</v>
      </c>
      <c r="Z443" s="115" t="s">
        <v>23</v>
      </c>
      <c r="AA443" s="115" t="s">
        <v>37749</v>
      </c>
      <c r="AB443" s="115" t="s">
        <v>37750</v>
      </c>
      <c r="AC443" s="115" t="s">
        <v>37751</v>
      </c>
      <c r="AD443" s="115" t="s">
        <v>37390</v>
      </c>
      <c r="AE443" s="115" t="s">
        <v>35959</v>
      </c>
      <c r="AF443" s="115" t="s">
        <v>35960</v>
      </c>
      <c r="AG443" s="115" t="s">
        <v>33281</v>
      </c>
      <c r="AH443" s="115" t="s">
        <v>33282</v>
      </c>
      <c r="AI443" s="115" t="s">
        <v>33283</v>
      </c>
      <c r="AJ443" s="115" t="s">
        <v>33282</v>
      </c>
      <c r="AK443" s="116">
        <v>9.3070326696999999</v>
      </c>
      <c r="AL443" s="116">
        <v>105.7506228565</v>
      </c>
      <c r="AM443" s="115" t="s">
        <v>36408</v>
      </c>
      <c r="AN443" s="115" t="s">
        <v>23</v>
      </c>
      <c r="AO443" s="115" t="s">
        <v>33367</v>
      </c>
      <c r="AP443" s="115" t="s">
        <v>33285</v>
      </c>
      <c r="AQ443" s="115" t="s">
        <v>23</v>
      </c>
      <c r="AR443" s="115" t="s">
        <v>35962</v>
      </c>
      <c r="AS443" s="115" t="s">
        <v>23</v>
      </c>
      <c r="AT443" s="115" t="s">
        <v>1020</v>
      </c>
      <c r="AU443" s="115" t="s">
        <v>23</v>
      </c>
      <c r="AV443" s="115" t="s">
        <v>23</v>
      </c>
      <c r="AW443" s="115" t="s">
        <v>23</v>
      </c>
      <c r="AX443" s="115" t="s">
        <v>33286</v>
      </c>
      <c r="AY443" s="115" t="s">
        <v>33287</v>
      </c>
      <c r="AZ443" s="115" t="s">
        <v>35938</v>
      </c>
      <c r="BA443" s="115" t="s">
        <v>1021</v>
      </c>
      <c r="BB443" s="115" t="s">
        <v>1021</v>
      </c>
      <c r="BC443" s="4">
        <f>SUMIFS('Doanh số khách hàng'!$F:$F,'Doanh số khách hàng'!$A:$A,DSKH!$D443)</f>
        <v>493333.33333333331</v>
      </c>
      <c r="BD443" t="str">
        <f>VLOOKUP($BC443,Master!$A:$D,4,1)</f>
        <v>F2</v>
      </c>
      <c r="BE443" t="str">
        <f t="shared" si="12"/>
        <v>OTC</v>
      </c>
      <c r="BF443" t="str">
        <f t="shared" si="13"/>
        <v>Tỉnh Cà Mau-Xã Hưng Hội</v>
      </c>
    </row>
    <row r="444" spans="1:58" x14ac:dyDescent="0.3">
      <c r="A444" s="114" t="s">
        <v>37752</v>
      </c>
      <c r="B444" s="115" t="s">
        <v>33266</v>
      </c>
      <c r="C444" s="115" t="s">
        <v>33267</v>
      </c>
      <c r="D444" s="115" t="s">
        <v>37753</v>
      </c>
      <c r="E444" s="115" t="s">
        <v>37754</v>
      </c>
      <c r="F444" s="115" t="s">
        <v>22</v>
      </c>
      <c r="G444" s="115" t="s">
        <v>37755</v>
      </c>
      <c r="H444" s="115" t="s">
        <v>37755</v>
      </c>
      <c r="I444" s="115" t="s">
        <v>37756</v>
      </c>
      <c r="J444" s="115" t="s">
        <v>23</v>
      </c>
      <c r="K444" s="115" t="s">
        <v>35931</v>
      </c>
      <c r="L444" s="115" t="s">
        <v>23</v>
      </c>
      <c r="M444" s="115" t="s">
        <v>37757</v>
      </c>
      <c r="N444" s="115" t="s">
        <v>23</v>
      </c>
      <c r="O444" s="115" t="s">
        <v>23</v>
      </c>
      <c r="P444" s="115" t="s">
        <v>23</v>
      </c>
      <c r="Q444" s="115" t="s">
        <v>23</v>
      </c>
      <c r="R444" s="115" t="s">
        <v>23</v>
      </c>
      <c r="S444" s="115" t="s">
        <v>23</v>
      </c>
      <c r="T444" s="115" t="s">
        <v>23</v>
      </c>
      <c r="U444" s="115" t="s">
        <v>23</v>
      </c>
      <c r="V444" s="115" t="s">
        <v>23</v>
      </c>
      <c r="W444" s="115" t="s">
        <v>79</v>
      </c>
      <c r="X444" s="115" t="s">
        <v>23</v>
      </c>
      <c r="Y444" s="115" t="s">
        <v>23</v>
      </c>
      <c r="Z444" s="115" t="s">
        <v>23</v>
      </c>
      <c r="AA444" s="115" t="s">
        <v>23</v>
      </c>
      <c r="AB444" s="115" t="s">
        <v>37758</v>
      </c>
      <c r="AC444" s="115" t="s">
        <v>35876</v>
      </c>
      <c r="AD444" s="115" t="s">
        <v>33278</v>
      </c>
      <c r="AE444" s="115" t="s">
        <v>33279</v>
      </c>
      <c r="AF444" s="115" t="s">
        <v>33280</v>
      </c>
      <c r="AG444" s="115" t="s">
        <v>33281</v>
      </c>
      <c r="AH444" s="115" t="s">
        <v>33282</v>
      </c>
      <c r="AI444" s="115" t="s">
        <v>33283</v>
      </c>
      <c r="AJ444" s="115" t="s">
        <v>33282</v>
      </c>
      <c r="AK444" s="116">
        <v>9.1856589637999999</v>
      </c>
      <c r="AL444" s="116">
        <v>105.3002717346</v>
      </c>
      <c r="AM444" s="115" t="s">
        <v>37759</v>
      </c>
      <c r="AN444" s="115" t="s">
        <v>23</v>
      </c>
      <c r="AO444" s="115" t="s">
        <v>23</v>
      </c>
      <c r="AP444" s="115" t="s">
        <v>33285</v>
      </c>
      <c r="AQ444" s="115" t="s">
        <v>23</v>
      </c>
      <c r="AR444" s="115" t="s">
        <v>23</v>
      </c>
      <c r="AS444" s="115" t="s">
        <v>23</v>
      </c>
      <c r="AT444" s="115" t="s">
        <v>1020</v>
      </c>
      <c r="AU444" s="115" t="s">
        <v>23</v>
      </c>
      <c r="AV444" s="115" t="s">
        <v>33452</v>
      </c>
      <c r="AW444" s="115" t="s">
        <v>23</v>
      </c>
      <c r="AX444" s="115" t="s">
        <v>33286</v>
      </c>
      <c r="AY444" s="115" t="s">
        <v>33287</v>
      </c>
      <c r="AZ444" s="115" t="s">
        <v>35938</v>
      </c>
      <c r="BA444" s="115" t="s">
        <v>23</v>
      </c>
      <c r="BB444" s="115" t="s">
        <v>23</v>
      </c>
      <c r="BC444" s="4">
        <f>SUMIFS('Doanh số khách hàng'!$F:$F,'Doanh số khách hàng'!$A:$A,DSKH!$D444)</f>
        <v>0</v>
      </c>
      <c r="BD444" t="str">
        <f>VLOOKUP($BC444,Master!$A:$D,4,1)</f>
        <v>F2</v>
      </c>
      <c r="BE444" t="str">
        <f t="shared" si="12"/>
        <v>OTC</v>
      </c>
      <c r="BF444" t="str">
        <f t="shared" si="13"/>
        <v>Tỉnh Cà Mau-Xã Phong Thạnh</v>
      </c>
    </row>
    <row r="445" spans="1:58" x14ac:dyDescent="0.3">
      <c r="A445" s="114" t="s">
        <v>37760</v>
      </c>
      <c r="B445" s="115" t="s">
        <v>33266</v>
      </c>
      <c r="C445" s="115" t="s">
        <v>33267</v>
      </c>
      <c r="D445" s="115" t="s">
        <v>18361</v>
      </c>
      <c r="E445" s="115" t="s">
        <v>37761</v>
      </c>
      <c r="F445" s="115" t="s">
        <v>22</v>
      </c>
      <c r="G445" s="115" t="s">
        <v>37762</v>
      </c>
      <c r="H445" s="115" t="s">
        <v>37762</v>
      </c>
      <c r="I445" s="115" t="s">
        <v>37763</v>
      </c>
      <c r="J445" s="115" t="s">
        <v>23</v>
      </c>
      <c r="K445" s="115" t="s">
        <v>35931</v>
      </c>
      <c r="L445" s="115" t="s">
        <v>23</v>
      </c>
      <c r="M445" s="115" t="s">
        <v>37764</v>
      </c>
      <c r="N445" s="115" t="s">
        <v>33975</v>
      </c>
      <c r="O445" s="115" t="s">
        <v>23</v>
      </c>
      <c r="P445" s="115" t="s">
        <v>37765</v>
      </c>
      <c r="Q445" s="115" t="s">
        <v>23</v>
      </c>
      <c r="R445" s="115" t="s">
        <v>23</v>
      </c>
      <c r="S445" s="115" t="s">
        <v>23</v>
      </c>
      <c r="T445" s="115" t="s">
        <v>23</v>
      </c>
      <c r="U445" s="115" t="s">
        <v>23</v>
      </c>
      <c r="V445" s="115" t="s">
        <v>23</v>
      </c>
      <c r="W445" s="115" t="s">
        <v>79</v>
      </c>
      <c r="X445" s="115" t="s">
        <v>23</v>
      </c>
      <c r="Y445" s="115" t="s">
        <v>23</v>
      </c>
      <c r="Z445" s="115" t="s">
        <v>23</v>
      </c>
      <c r="AA445" s="115" t="s">
        <v>23</v>
      </c>
      <c r="AB445" s="115" t="s">
        <v>37766</v>
      </c>
      <c r="AC445" s="115" t="s">
        <v>37767</v>
      </c>
      <c r="AD445" s="115" t="s">
        <v>33278</v>
      </c>
      <c r="AE445" s="115" t="s">
        <v>33312</v>
      </c>
      <c r="AF445" s="115" t="s">
        <v>33313</v>
      </c>
      <c r="AG445" s="115" t="s">
        <v>33281</v>
      </c>
      <c r="AH445" s="115" t="s">
        <v>33282</v>
      </c>
      <c r="AI445" s="115" t="s">
        <v>33283</v>
      </c>
      <c r="AJ445" s="115" t="s">
        <v>33282</v>
      </c>
      <c r="AK445" s="116">
        <v>9.2864886089999992</v>
      </c>
      <c r="AL445" s="116">
        <v>105.6525937</v>
      </c>
      <c r="AM445" s="115" t="s">
        <v>37768</v>
      </c>
      <c r="AN445" s="115" t="s">
        <v>23</v>
      </c>
      <c r="AO445" s="115" t="s">
        <v>23</v>
      </c>
      <c r="AP445" s="115" t="s">
        <v>34460</v>
      </c>
      <c r="AQ445" s="115" t="s">
        <v>23</v>
      </c>
      <c r="AR445" s="115" t="s">
        <v>23</v>
      </c>
      <c r="AS445" s="115" t="s">
        <v>23</v>
      </c>
      <c r="AT445" s="115" t="s">
        <v>23</v>
      </c>
      <c r="AU445" s="115" t="s">
        <v>23</v>
      </c>
      <c r="AV445" s="115" t="s">
        <v>23</v>
      </c>
      <c r="AW445" s="115" t="s">
        <v>23</v>
      </c>
      <c r="AX445" s="115" t="s">
        <v>33315</v>
      </c>
      <c r="AY445" s="115" t="s">
        <v>33316</v>
      </c>
      <c r="AZ445" s="115" t="s">
        <v>35938</v>
      </c>
      <c r="BA445" s="115" t="s">
        <v>33302</v>
      </c>
      <c r="BB445" s="115" t="s">
        <v>33303</v>
      </c>
      <c r="BC445" s="4">
        <f>SUMIFS('Doanh số khách hàng'!$F:$F,'Doanh số khách hàng'!$A:$A,DSKH!$D445)</f>
        <v>590400</v>
      </c>
      <c r="BD445" t="str">
        <f>VLOOKUP($BC445,Master!$A:$D,4,1)</f>
        <v>F4</v>
      </c>
      <c r="BE445" t="str">
        <f t="shared" si="12"/>
        <v>GT</v>
      </c>
      <c r="BF445" t="str">
        <f t="shared" si="13"/>
        <v>Tỉnh Cà Mau-Xã Hòa Bình</v>
      </c>
    </row>
    <row r="446" spans="1:58" x14ac:dyDescent="0.3">
      <c r="A446" s="114" t="s">
        <v>37260</v>
      </c>
      <c r="B446" s="115" t="s">
        <v>33266</v>
      </c>
      <c r="C446" s="115" t="s">
        <v>33267</v>
      </c>
      <c r="D446" s="115" t="s">
        <v>37769</v>
      </c>
      <c r="E446" s="115" t="s">
        <v>37770</v>
      </c>
      <c r="F446" s="115" t="s">
        <v>22</v>
      </c>
      <c r="G446" s="115" t="s">
        <v>37771</v>
      </c>
      <c r="H446" s="115" t="s">
        <v>37771</v>
      </c>
      <c r="I446" s="115" t="s">
        <v>37772</v>
      </c>
      <c r="J446" s="115" t="s">
        <v>23</v>
      </c>
      <c r="K446" s="115" t="s">
        <v>35931</v>
      </c>
      <c r="L446" s="115" t="s">
        <v>23</v>
      </c>
      <c r="M446" s="115" t="s">
        <v>37773</v>
      </c>
      <c r="N446" s="115" t="s">
        <v>37774</v>
      </c>
      <c r="O446" s="115" t="s">
        <v>23</v>
      </c>
      <c r="P446" s="115" t="s">
        <v>37775</v>
      </c>
      <c r="Q446" s="115" t="s">
        <v>23</v>
      </c>
      <c r="R446" s="115" t="s">
        <v>23</v>
      </c>
      <c r="S446" s="115" t="s">
        <v>23</v>
      </c>
      <c r="T446" s="115" t="s">
        <v>23</v>
      </c>
      <c r="U446" s="115" t="s">
        <v>23</v>
      </c>
      <c r="V446" s="115" t="s">
        <v>23</v>
      </c>
      <c r="W446" s="115" t="s">
        <v>79</v>
      </c>
      <c r="X446" s="115" t="s">
        <v>23</v>
      </c>
      <c r="Y446" s="115" t="s">
        <v>23</v>
      </c>
      <c r="Z446" s="115" t="s">
        <v>23</v>
      </c>
      <c r="AA446" s="115" t="s">
        <v>37776</v>
      </c>
      <c r="AB446" s="115" t="s">
        <v>37777</v>
      </c>
      <c r="AC446" s="115" t="s">
        <v>37291</v>
      </c>
      <c r="AD446" s="115" t="s">
        <v>37778</v>
      </c>
      <c r="AE446" s="115" t="s">
        <v>33312</v>
      </c>
      <c r="AF446" s="115" t="s">
        <v>33313</v>
      </c>
      <c r="AG446" s="115" t="s">
        <v>33281</v>
      </c>
      <c r="AH446" s="115" t="s">
        <v>33282</v>
      </c>
      <c r="AI446" s="115" t="s">
        <v>33283</v>
      </c>
      <c r="AJ446" s="115" t="s">
        <v>33282</v>
      </c>
      <c r="AK446" s="116">
        <v>9.2563379123999994</v>
      </c>
      <c r="AL446" s="116">
        <v>105.59745244680001</v>
      </c>
      <c r="AM446" s="115" t="s">
        <v>37779</v>
      </c>
      <c r="AN446" s="115" t="s">
        <v>23</v>
      </c>
      <c r="AO446" s="115" t="s">
        <v>23</v>
      </c>
      <c r="AP446" s="115" t="s">
        <v>33285</v>
      </c>
      <c r="AQ446" s="115" t="s">
        <v>23</v>
      </c>
      <c r="AR446" s="115" t="s">
        <v>81</v>
      </c>
      <c r="AS446" s="115" t="s">
        <v>23</v>
      </c>
      <c r="AT446" s="115" t="s">
        <v>1020</v>
      </c>
      <c r="AU446" s="115" t="s">
        <v>23</v>
      </c>
      <c r="AV446" s="115" t="s">
        <v>33452</v>
      </c>
      <c r="AW446" s="115" t="s">
        <v>23</v>
      </c>
      <c r="AX446" s="115" t="s">
        <v>33383</v>
      </c>
      <c r="AY446" s="115" t="s">
        <v>33384</v>
      </c>
      <c r="AZ446" s="115" t="s">
        <v>35938</v>
      </c>
      <c r="BA446" s="115" t="s">
        <v>23</v>
      </c>
      <c r="BB446" s="115" t="s">
        <v>23</v>
      </c>
      <c r="BC446" s="4">
        <f>SUMIFS('Doanh số khách hàng'!$F:$F,'Doanh số khách hàng'!$A:$A,DSKH!$D446)</f>
        <v>0</v>
      </c>
      <c r="BD446" t="str">
        <f>VLOOKUP($BC446,Master!$A:$D,4,1)</f>
        <v>F2</v>
      </c>
      <c r="BE446" t="str">
        <f t="shared" si="12"/>
        <v>OTC</v>
      </c>
      <c r="BF446" t="str">
        <f t="shared" si="13"/>
        <v>Tỉnh Cà Mau-Xã Hòa Bình</v>
      </c>
    </row>
    <row r="447" spans="1:58" x14ac:dyDescent="0.3">
      <c r="A447" s="114" t="s">
        <v>37780</v>
      </c>
      <c r="B447" s="115" t="s">
        <v>33266</v>
      </c>
      <c r="C447" s="115" t="s">
        <v>33267</v>
      </c>
      <c r="D447" s="115" t="s">
        <v>21007</v>
      </c>
      <c r="E447" s="115" t="s">
        <v>37781</v>
      </c>
      <c r="F447" s="115" t="s">
        <v>22</v>
      </c>
      <c r="G447" s="115" t="s">
        <v>37782</v>
      </c>
      <c r="H447" s="115" t="s">
        <v>37782</v>
      </c>
      <c r="I447" s="115" t="s">
        <v>37783</v>
      </c>
      <c r="J447" s="115" t="s">
        <v>23</v>
      </c>
      <c r="K447" s="115" t="s">
        <v>35931</v>
      </c>
      <c r="L447" s="115" t="s">
        <v>23</v>
      </c>
      <c r="M447" s="115" t="s">
        <v>37784</v>
      </c>
      <c r="N447" s="115" t="s">
        <v>37785</v>
      </c>
      <c r="O447" s="115" t="s">
        <v>23</v>
      </c>
      <c r="P447" s="115" t="s">
        <v>37783</v>
      </c>
      <c r="Q447" s="115" t="s">
        <v>23</v>
      </c>
      <c r="R447" s="115" t="s">
        <v>23</v>
      </c>
      <c r="S447" s="115" t="s">
        <v>23</v>
      </c>
      <c r="T447" s="115" t="s">
        <v>23</v>
      </c>
      <c r="U447" s="115" t="s">
        <v>23</v>
      </c>
      <c r="V447" s="115" t="s">
        <v>23</v>
      </c>
      <c r="W447" s="115" t="s">
        <v>79</v>
      </c>
      <c r="X447" s="115" t="s">
        <v>23</v>
      </c>
      <c r="Y447" s="115" t="s">
        <v>23</v>
      </c>
      <c r="Z447" s="115" t="s">
        <v>23</v>
      </c>
      <c r="AA447" s="115" t="s">
        <v>37786</v>
      </c>
      <c r="AB447" s="115" t="s">
        <v>37787</v>
      </c>
      <c r="AC447" s="115" t="s">
        <v>37788</v>
      </c>
      <c r="AD447" s="115" t="s">
        <v>33526</v>
      </c>
      <c r="AE447" s="115" t="s">
        <v>33987</v>
      </c>
      <c r="AF447" s="115" t="s">
        <v>33988</v>
      </c>
      <c r="AG447" s="115" t="s">
        <v>33281</v>
      </c>
      <c r="AH447" s="115" t="s">
        <v>33282</v>
      </c>
      <c r="AI447" s="115" t="s">
        <v>33283</v>
      </c>
      <c r="AJ447" s="115" t="s">
        <v>33282</v>
      </c>
      <c r="AK447" s="116">
        <v>9.2847414469</v>
      </c>
      <c r="AL447" s="116">
        <v>105.72969306260001</v>
      </c>
      <c r="AM447" s="115" t="s">
        <v>37789</v>
      </c>
      <c r="AN447" s="115" t="s">
        <v>23</v>
      </c>
      <c r="AO447" s="115" t="s">
        <v>33367</v>
      </c>
      <c r="AP447" s="115" t="s">
        <v>33285</v>
      </c>
      <c r="AQ447" s="115" t="s">
        <v>23</v>
      </c>
      <c r="AR447" s="115" t="s">
        <v>36214</v>
      </c>
      <c r="AS447" s="115" t="s">
        <v>23</v>
      </c>
      <c r="AT447" s="115" t="s">
        <v>1020</v>
      </c>
      <c r="AU447" s="115" t="s">
        <v>23</v>
      </c>
      <c r="AV447" s="115" t="s">
        <v>23</v>
      </c>
      <c r="AW447" s="115" t="s">
        <v>23</v>
      </c>
      <c r="AX447" s="115" t="s">
        <v>33286</v>
      </c>
      <c r="AY447" s="115" t="s">
        <v>33287</v>
      </c>
      <c r="AZ447" s="115" t="s">
        <v>35938</v>
      </c>
      <c r="BA447" s="115" t="s">
        <v>1021</v>
      </c>
      <c r="BB447" s="115" t="s">
        <v>1021</v>
      </c>
      <c r="BC447" s="4">
        <f>SUMIFS('Doanh số khách hàng'!$F:$F,'Doanh số khách hàng'!$A:$A,DSKH!$D447)</f>
        <v>1857113.3333333333</v>
      </c>
      <c r="BD447" t="str">
        <f>VLOOKUP($BC447,Master!$A:$D,4,1)</f>
        <v>F4</v>
      </c>
      <c r="BE447" t="str">
        <f t="shared" si="12"/>
        <v>OTC</v>
      </c>
      <c r="BF447" t="str">
        <f t="shared" si="13"/>
        <v>Tỉnh Cà Mau-Phường Vĩnh Trạch</v>
      </c>
    </row>
    <row r="448" spans="1:58" x14ac:dyDescent="0.3">
      <c r="A448" s="114" t="s">
        <v>37790</v>
      </c>
      <c r="B448" s="115" t="s">
        <v>33266</v>
      </c>
      <c r="C448" s="115" t="s">
        <v>33267</v>
      </c>
      <c r="D448" s="115" t="s">
        <v>13101</v>
      </c>
      <c r="E448" s="115" t="s">
        <v>37791</v>
      </c>
      <c r="F448" s="115" t="s">
        <v>22</v>
      </c>
      <c r="G448" s="115" t="s">
        <v>37792</v>
      </c>
      <c r="H448" s="115" t="s">
        <v>37792</v>
      </c>
      <c r="I448" s="115" t="s">
        <v>37793</v>
      </c>
      <c r="J448" s="115" t="s">
        <v>23</v>
      </c>
      <c r="K448" s="115" t="s">
        <v>35931</v>
      </c>
      <c r="L448" s="115" t="s">
        <v>23</v>
      </c>
      <c r="M448" s="115" t="s">
        <v>37794</v>
      </c>
      <c r="N448" s="115" t="s">
        <v>37795</v>
      </c>
      <c r="O448" s="115" t="s">
        <v>23</v>
      </c>
      <c r="P448" s="115" t="s">
        <v>37796</v>
      </c>
      <c r="Q448" s="115" t="s">
        <v>23</v>
      </c>
      <c r="R448" s="115" t="s">
        <v>23</v>
      </c>
      <c r="S448" s="115" t="s">
        <v>23</v>
      </c>
      <c r="T448" s="115" t="s">
        <v>23</v>
      </c>
      <c r="U448" s="115" t="s">
        <v>23</v>
      </c>
      <c r="V448" s="115" t="s">
        <v>23</v>
      </c>
      <c r="W448" s="115" t="s">
        <v>79</v>
      </c>
      <c r="X448" s="115" t="s">
        <v>23</v>
      </c>
      <c r="Y448" s="115" t="s">
        <v>23</v>
      </c>
      <c r="Z448" s="115" t="s">
        <v>23</v>
      </c>
      <c r="AA448" s="115" t="s">
        <v>37797</v>
      </c>
      <c r="AB448" s="115" t="s">
        <v>37798</v>
      </c>
      <c r="AC448" s="115" t="s">
        <v>35463</v>
      </c>
      <c r="AD448" s="115" t="s">
        <v>33526</v>
      </c>
      <c r="AE448" s="115" t="s">
        <v>33338</v>
      </c>
      <c r="AF448" s="115" t="s">
        <v>33339</v>
      </c>
      <c r="AG448" s="115" t="s">
        <v>33281</v>
      </c>
      <c r="AH448" s="115" t="s">
        <v>33282</v>
      </c>
      <c r="AI448" s="115" t="s">
        <v>33283</v>
      </c>
      <c r="AJ448" s="115" t="s">
        <v>33282</v>
      </c>
      <c r="AK448" s="116">
        <v>9.2810411560000006</v>
      </c>
      <c r="AL448" s="116">
        <v>105.724216</v>
      </c>
      <c r="AM448" s="115" t="s">
        <v>37799</v>
      </c>
      <c r="AN448" s="115" t="s">
        <v>23</v>
      </c>
      <c r="AO448" s="115" t="s">
        <v>23</v>
      </c>
      <c r="AP448" s="115" t="s">
        <v>33285</v>
      </c>
      <c r="AQ448" s="115" t="s">
        <v>23</v>
      </c>
      <c r="AR448" s="115" t="s">
        <v>23</v>
      </c>
      <c r="AS448" s="115" t="s">
        <v>23</v>
      </c>
      <c r="AT448" s="115" t="s">
        <v>23</v>
      </c>
      <c r="AU448" s="115" t="s">
        <v>23</v>
      </c>
      <c r="AV448" s="115" t="s">
        <v>23</v>
      </c>
      <c r="AW448" s="115" t="s">
        <v>23</v>
      </c>
      <c r="AX448" s="115" t="s">
        <v>33286</v>
      </c>
      <c r="AY448" s="115" t="s">
        <v>33287</v>
      </c>
      <c r="AZ448" s="115" t="s">
        <v>35938</v>
      </c>
      <c r="BA448" s="115" t="s">
        <v>33302</v>
      </c>
      <c r="BB448" s="115" t="s">
        <v>33303</v>
      </c>
      <c r="BC448" s="4">
        <f>SUMIFS('Doanh số khách hàng'!$F:$F,'Doanh số khách hàng'!$A:$A,DSKH!$D448)</f>
        <v>2438746.6666666665</v>
      </c>
      <c r="BD448" t="str">
        <f>VLOOKUP($BC448,Master!$A:$D,4,1)</f>
        <v>F4</v>
      </c>
      <c r="BE448" t="str">
        <f t="shared" si="12"/>
        <v>OTC</v>
      </c>
      <c r="BF448" t="str">
        <f t="shared" si="13"/>
        <v>Tỉnh Cà Mau-Phường Bạc Liêu</v>
      </c>
    </row>
    <row r="449" spans="1:58" x14ac:dyDescent="0.3">
      <c r="A449" s="114" t="s">
        <v>37800</v>
      </c>
      <c r="B449" s="115" t="s">
        <v>33266</v>
      </c>
      <c r="C449" s="115" t="s">
        <v>33267</v>
      </c>
      <c r="D449" s="115" t="s">
        <v>28564</v>
      </c>
      <c r="E449" s="115" t="s">
        <v>37801</v>
      </c>
      <c r="F449" s="115" t="s">
        <v>22</v>
      </c>
      <c r="G449" s="115" t="s">
        <v>37802</v>
      </c>
      <c r="H449" s="115" t="s">
        <v>37802</v>
      </c>
      <c r="I449" s="115" t="s">
        <v>37803</v>
      </c>
      <c r="J449" s="115" t="s">
        <v>23</v>
      </c>
      <c r="K449" s="115" t="s">
        <v>35931</v>
      </c>
      <c r="L449" s="115" t="s">
        <v>23</v>
      </c>
      <c r="M449" s="115" t="s">
        <v>37804</v>
      </c>
      <c r="N449" s="115" t="s">
        <v>23</v>
      </c>
      <c r="O449" s="115" t="s">
        <v>23</v>
      </c>
      <c r="P449" s="115" t="s">
        <v>37803</v>
      </c>
      <c r="Q449" s="115" t="s">
        <v>23</v>
      </c>
      <c r="R449" s="115" t="s">
        <v>23</v>
      </c>
      <c r="S449" s="115" t="s">
        <v>23</v>
      </c>
      <c r="T449" s="115" t="s">
        <v>23</v>
      </c>
      <c r="U449" s="115" t="s">
        <v>23</v>
      </c>
      <c r="V449" s="115" t="s">
        <v>23</v>
      </c>
      <c r="W449" s="115" t="s">
        <v>79</v>
      </c>
      <c r="X449" s="115" t="s">
        <v>23</v>
      </c>
      <c r="Y449" s="115" t="s">
        <v>23</v>
      </c>
      <c r="Z449" s="115" t="s">
        <v>23</v>
      </c>
      <c r="AA449" s="115" t="s">
        <v>37805</v>
      </c>
      <c r="AB449" s="115" t="s">
        <v>37806</v>
      </c>
      <c r="AC449" s="115" t="s">
        <v>33514</v>
      </c>
      <c r="AD449" s="115" t="s">
        <v>37807</v>
      </c>
      <c r="AE449" s="115" t="s">
        <v>33501</v>
      </c>
      <c r="AF449" s="115" t="s">
        <v>33502</v>
      </c>
      <c r="AG449" s="115" t="s">
        <v>33281</v>
      </c>
      <c r="AH449" s="115" t="s">
        <v>33282</v>
      </c>
      <c r="AI449" s="115" t="s">
        <v>33283</v>
      </c>
      <c r="AJ449" s="115" t="s">
        <v>33282</v>
      </c>
      <c r="AK449" s="116">
        <v>9.2354837889999999</v>
      </c>
      <c r="AL449" s="116">
        <v>105.4564601</v>
      </c>
      <c r="AM449" s="115" t="s">
        <v>34788</v>
      </c>
      <c r="AN449" s="115" t="s">
        <v>23</v>
      </c>
      <c r="AO449" s="115" t="s">
        <v>33367</v>
      </c>
      <c r="AP449" s="115" t="s">
        <v>33285</v>
      </c>
      <c r="AQ449" s="115" t="s">
        <v>23</v>
      </c>
      <c r="AR449" s="115" t="s">
        <v>23</v>
      </c>
      <c r="AS449" s="115" t="s">
        <v>23</v>
      </c>
      <c r="AT449" s="115" t="s">
        <v>23</v>
      </c>
      <c r="AU449" s="115" t="s">
        <v>23</v>
      </c>
      <c r="AV449" s="115" t="s">
        <v>23</v>
      </c>
      <c r="AW449" s="115" t="s">
        <v>23</v>
      </c>
      <c r="AX449" s="115" t="s">
        <v>33286</v>
      </c>
      <c r="AY449" s="115" t="s">
        <v>33287</v>
      </c>
      <c r="AZ449" s="115" t="s">
        <v>35938</v>
      </c>
      <c r="BA449" s="115" t="s">
        <v>33302</v>
      </c>
      <c r="BB449" s="115" t="s">
        <v>33303</v>
      </c>
      <c r="BC449" s="4">
        <f>SUMIFS('Doanh số khách hàng'!$F:$F,'Doanh số khách hàng'!$A:$A,DSKH!$D449)</f>
        <v>810945.66666666663</v>
      </c>
      <c r="BD449" t="str">
        <f>VLOOKUP($BC449,Master!$A:$D,4,1)</f>
        <v>F4</v>
      </c>
      <c r="BE449" t="str">
        <f t="shared" si="12"/>
        <v>OTC</v>
      </c>
      <c r="BF449" t="str">
        <f t="shared" si="13"/>
        <v>Tỉnh Cà Mau-Phường Giá Rai</v>
      </c>
    </row>
    <row r="450" spans="1:58" x14ac:dyDescent="0.3">
      <c r="A450" s="114" t="s">
        <v>37808</v>
      </c>
      <c r="B450" s="115" t="s">
        <v>33266</v>
      </c>
      <c r="C450" s="115" t="s">
        <v>33267</v>
      </c>
      <c r="D450" s="115" t="s">
        <v>33179</v>
      </c>
      <c r="E450" s="115" t="s">
        <v>37809</v>
      </c>
      <c r="F450" s="115" t="s">
        <v>22</v>
      </c>
      <c r="G450" s="115" t="s">
        <v>37810</v>
      </c>
      <c r="H450" s="115" t="s">
        <v>37810</v>
      </c>
      <c r="I450" s="115" t="s">
        <v>37811</v>
      </c>
      <c r="J450" s="115" t="s">
        <v>23</v>
      </c>
      <c r="K450" s="115" t="s">
        <v>35931</v>
      </c>
      <c r="L450" s="115" t="s">
        <v>23</v>
      </c>
      <c r="M450" s="115" t="s">
        <v>37812</v>
      </c>
      <c r="N450" s="115" t="s">
        <v>33975</v>
      </c>
      <c r="O450" s="115" t="s">
        <v>23</v>
      </c>
      <c r="P450" s="115" t="s">
        <v>37811</v>
      </c>
      <c r="Q450" s="115" t="s">
        <v>23</v>
      </c>
      <c r="R450" s="115" t="s">
        <v>23</v>
      </c>
      <c r="S450" s="115" t="s">
        <v>23</v>
      </c>
      <c r="T450" s="115" t="s">
        <v>23</v>
      </c>
      <c r="U450" s="115" t="s">
        <v>23</v>
      </c>
      <c r="V450" s="115" t="s">
        <v>23</v>
      </c>
      <c r="W450" s="115" t="s">
        <v>23</v>
      </c>
      <c r="X450" s="115" t="s">
        <v>23</v>
      </c>
      <c r="Y450" s="115" t="s">
        <v>23</v>
      </c>
      <c r="Z450" s="115" t="s">
        <v>23</v>
      </c>
      <c r="AA450" s="115" t="s">
        <v>23</v>
      </c>
      <c r="AB450" s="115" t="s">
        <v>37813</v>
      </c>
      <c r="AC450" s="115" t="s">
        <v>36186</v>
      </c>
      <c r="AD450" s="115" t="s">
        <v>33278</v>
      </c>
      <c r="AE450" s="115" t="s">
        <v>33501</v>
      </c>
      <c r="AF450" s="115" t="s">
        <v>33502</v>
      </c>
      <c r="AG450" s="115" t="s">
        <v>33281</v>
      </c>
      <c r="AH450" s="115" t="s">
        <v>33282</v>
      </c>
      <c r="AI450" s="115" t="s">
        <v>33283</v>
      </c>
      <c r="AJ450" s="115" t="s">
        <v>33282</v>
      </c>
      <c r="AK450" s="116">
        <v>9.2392836270000007</v>
      </c>
      <c r="AL450" s="116">
        <v>105.46089000000001</v>
      </c>
      <c r="AM450" s="115" t="s">
        <v>36264</v>
      </c>
      <c r="AN450" s="115" t="s">
        <v>23</v>
      </c>
      <c r="AO450" s="115" t="s">
        <v>33367</v>
      </c>
      <c r="AP450" s="115" t="s">
        <v>33285</v>
      </c>
      <c r="AQ450" s="115" t="s">
        <v>23</v>
      </c>
      <c r="AR450" s="115" t="s">
        <v>23</v>
      </c>
      <c r="AS450" s="115" t="s">
        <v>23</v>
      </c>
      <c r="AT450" s="115" t="s">
        <v>23</v>
      </c>
      <c r="AU450" s="115" t="s">
        <v>23</v>
      </c>
      <c r="AV450" s="115" t="s">
        <v>23</v>
      </c>
      <c r="AW450" s="115" t="s">
        <v>23</v>
      </c>
      <c r="AX450" s="115" t="s">
        <v>33286</v>
      </c>
      <c r="AY450" s="115" t="s">
        <v>33287</v>
      </c>
      <c r="AZ450" s="115" t="s">
        <v>35938</v>
      </c>
      <c r="BA450" s="115" t="s">
        <v>1021</v>
      </c>
      <c r="BB450" s="115" t="s">
        <v>1021</v>
      </c>
      <c r="BC450" s="4">
        <f>SUMIFS('Doanh số khách hàng'!$F:$F,'Doanh số khách hàng'!$A:$A,DSKH!$D450)</f>
        <v>273333.33333333331</v>
      </c>
      <c r="BD450" t="str">
        <f>VLOOKUP($BC450,Master!$A:$D,4,1)</f>
        <v>F2</v>
      </c>
      <c r="BE450" t="str">
        <f t="shared" si="12"/>
        <v>OTC</v>
      </c>
      <c r="BF450" t="str">
        <f t="shared" si="13"/>
        <v>Tỉnh Cà Mau-Phường Giá Rai</v>
      </c>
    </row>
    <row r="451" spans="1:58" x14ac:dyDescent="0.3">
      <c r="A451" s="114" t="s">
        <v>37814</v>
      </c>
      <c r="B451" s="115" t="s">
        <v>33266</v>
      </c>
      <c r="C451" s="115" t="s">
        <v>33267</v>
      </c>
      <c r="D451" s="115" t="s">
        <v>28611</v>
      </c>
      <c r="E451" s="115" t="s">
        <v>37815</v>
      </c>
      <c r="F451" s="115" t="s">
        <v>22</v>
      </c>
      <c r="G451" s="115" t="s">
        <v>37816</v>
      </c>
      <c r="H451" s="115" t="s">
        <v>37816</v>
      </c>
      <c r="I451" s="115" t="s">
        <v>37817</v>
      </c>
      <c r="J451" s="115" t="s">
        <v>23</v>
      </c>
      <c r="K451" s="115" t="s">
        <v>35931</v>
      </c>
      <c r="L451" s="115" t="s">
        <v>23</v>
      </c>
      <c r="M451" s="115" t="s">
        <v>37818</v>
      </c>
      <c r="N451" s="115" t="s">
        <v>35028</v>
      </c>
      <c r="O451" s="115" t="s">
        <v>23</v>
      </c>
      <c r="P451" s="115" t="s">
        <v>37817</v>
      </c>
      <c r="Q451" s="115" t="s">
        <v>23</v>
      </c>
      <c r="R451" s="115" t="s">
        <v>23</v>
      </c>
      <c r="S451" s="115" t="s">
        <v>23</v>
      </c>
      <c r="T451" s="115" t="s">
        <v>23</v>
      </c>
      <c r="U451" s="115" t="s">
        <v>23</v>
      </c>
      <c r="V451" s="115" t="s">
        <v>23</v>
      </c>
      <c r="W451" s="115" t="s">
        <v>23</v>
      </c>
      <c r="X451" s="115" t="s">
        <v>23</v>
      </c>
      <c r="Y451" s="115" t="s">
        <v>23</v>
      </c>
      <c r="Z451" s="115" t="s">
        <v>23</v>
      </c>
      <c r="AA451" s="115" t="s">
        <v>37819</v>
      </c>
      <c r="AB451" s="115" t="s">
        <v>37820</v>
      </c>
      <c r="AC451" s="115" t="s">
        <v>37821</v>
      </c>
      <c r="AD451" s="115" t="s">
        <v>37822</v>
      </c>
      <c r="AE451" s="115" t="s">
        <v>33822</v>
      </c>
      <c r="AF451" s="115" t="s">
        <v>33823</v>
      </c>
      <c r="AG451" s="115" t="s">
        <v>33281</v>
      </c>
      <c r="AH451" s="115" t="s">
        <v>33282</v>
      </c>
      <c r="AI451" s="115" t="s">
        <v>33283</v>
      </c>
      <c r="AJ451" s="115" t="s">
        <v>33282</v>
      </c>
      <c r="AK451" s="116">
        <v>9.2591423665000008</v>
      </c>
      <c r="AL451" s="116">
        <v>105.5453032628</v>
      </c>
      <c r="AM451" s="115" t="s">
        <v>34224</v>
      </c>
      <c r="AN451" s="115" t="s">
        <v>23</v>
      </c>
      <c r="AO451" s="115" t="s">
        <v>33367</v>
      </c>
      <c r="AP451" s="115" t="s">
        <v>33285</v>
      </c>
      <c r="AQ451" s="115" t="s">
        <v>23</v>
      </c>
      <c r="AR451" s="115" t="s">
        <v>81</v>
      </c>
      <c r="AS451" s="115" t="s">
        <v>23</v>
      </c>
      <c r="AT451" s="115" t="s">
        <v>1020</v>
      </c>
      <c r="AU451" s="115" t="s">
        <v>23</v>
      </c>
      <c r="AV451" s="115" t="s">
        <v>23</v>
      </c>
      <c r="AW451" s="115" t="s">
        <v>23</v>
      </c>
      <c r="AX451" s="115" t="s">
        <v>33383</v>
      </c>
      <c r="AY451" s="115" t="s">
        <v>33384</v>
      </c>
      <c r="AZ451" s="115" t="s">
        <v>35938</v>
      </c>
      <c r="BA451" s="115" t="s">
        <v>1021</v>
      </c>
      <c r="BB451" s="115" t="s">
        <v>1021</v>
      </c>
      <c r="BC451" s="4">
        <f>SUMIFS('Doanh số khách hàng'!$F:$F,'Doanh số khách hàng'!$A:$A,DSKH!$D451)</f>
        <v>197200</v>
      </c>
      <c r="BD451" t="str">
        <f>VLOOKUP($BC451,Master!$A:$D,4,1)</f>
        <v>F2</v>
      </c>
      <c r="BE451" t="str">
        <f t="shared" si="12"/>
        <v>OTC</v>
      </c>
      <c r="BF451" t="str">
        <f t="shared" si="13"/>
        <v>Tỉnh Cà Mau-Phường Láng Tròn</v>
      </c>
    </row>
    <row r="452" spans="1:58" x14ac:dyDescent="0.3">
      <c r="A452" s="114" t="s">
        <v>37823</v>
      </c>
      <c r="B452" s="115" t="s">
        <v>33266</v>
      </c>
      <c r="C452" s="115" t="s">
        <v>33267</v>
      </c>
      <c r="D452" s="115" t="s">
        <v>13037</v>
      </c>
      <c r="E452" s="115" t="s">
        <v>37824</v>
      </c>
      <c r="F452" s="115" t="s">
        <v>22</v>
      </c>
      <c r="G452" s="115" t="s">
        <v>37825</v>
      </c>
      <c r="H452" s="115" t="s">
        <v>37825</v>
      </c>
      <c r="I452" s="115" t="s">
        <v>37826</v>
      </c>
      <c r="J452" s="115" t="s">
        <v>23</v>
      </c>
      <c r="K452" s="115" t="s">
        <v>35931</v>
      </c>
      <c r="L452" s="115" t="s">
        <v>23</v>
      </c>
      <c r="M452" s="115" t="s">
        <v>37827</v>
      </c>
      <c r="N452" s="115" t="s">
        <v>37828</v>
      </c>
      <c r="O452" s="115" t="s">
        <v>23</v>
      </c>
      <c r="P452" s="115" t="s">
        <v>37826</v>
      </c>
      <c r="Q452" s="115" t="s">
        <v>23</v>
      </c>
      <c r="R452" s="115" t="s">
        <v>23</v>
      </c>
      <c r="S452" s="115" t="s">
        <v>23</v>
      </c>
      <c r="T452" s="115" t="s">
        <v>23</v>
      </c>
      <c r="U452" s="115" t="s">
        <v>23</v>
      </c>
      <c r="V452" s="115" t="s">
        <v>23</v>
      </c>
      <c r="W452" s="115" t="s">
        <v>79</v>
      </c>
      <c r="X452" s="115" t="s">
        <v>23</v>
      </c>
      <c r="Y452" s="115" t="s">
        <v>23</v>
      </c>
      <c r="Z452" s="115" t="s">
        <v>23</v>
      </c>
      <c r="AA452" s="115" t="s">
        <v>37829</v>
      </c>
      <c r="AB452" s="115" t="s">
        <v>37830</v>
      </c>
      <c r="AC452" s="115" t="s">
        <v>35240</v>
      </c>
      <c r="AD452" s="115" t="s">
        <v>36426</v>
      </c>
      <c r="AE452" s="115" t="s">
        <v>33338</v>
      </c>
      <c r="AF452" s="115" t="s">
        <v>33339</v>
      </c>
      <c r="AG452" s="115" t="s">
        <v>33281</v>
      </c>
      <c r="AH452" s="115" t="s">
        <v>33282</v>
      </c>
      <c r="AI452" s="115" t="s">
        <v>33283</v>
      </c>
      <c r="AJ452" s="115" t="s">
        <v>33282</v>
      </c>
      <c r="AK452" s="116">
        <v>9.2872614470000006</v>
      </c>
      <c r="AL452" s="116">
        <v>105.72784</v>
      </c>
      <c r="AM452" s="115" t="s">
        <v>37831</v>
      </c>
      <c r="AN452" s="115" t="s">
        <v>23</v>
      </c>
      <c r="AO452" s="115" t="s">
        <v>33256</v>
      </c>
      <c r="AP452" s="115" t="s">
        <v>34460</v>
      </c>
      <c r="AQ452" s="115" t="s">
        <v>23</v>
      </c>
      <c r="AR452" s="115" t="s">
        <v>23</v>
      </c>
      <c r="AS452" s="115" t="s">
        <v>23</v>
      </c>
      <c r="AT452" s="115" t="s">
        <v>23</v>
      </c>
      <c r="AU452" s="115" t="s">
        <v>23</v>
      </c>
      <c r="AV452" s="115" t="s">
        <v>23</v>
      </c>
      <c r="AW452" s="115" t="s">
        <v>23</v>
      </c>
      <c r="AX452" s="115" t="s">
        <v>33299</v>
      </c>
      <c r="AY452" s="115" t="s">
        <v>33300</v>
      </c>
      <c r="AZ452" s="115" t="s">
        <v>35938</v>
      </c>
      <c r="BA452" s="115" t="s">
        <v>1021</v>
      </c>
      <c r="BB452" s="115" t="s">
        <v>1021</v>
      </c>
      <c r="BC452" s="4">
        <f>SUMIFS('Doanh số khách hàng'!$F:$F,'Doanh số khách hàng'!$A:$A,DSKH!$D452)</f>
        <v>394880</v>
      </c>
      <c r="BD452" t="str">
        <f>VLOOKUP($BC452,Master!$A:$D,4,1)</f>
        <v>F2</v>
      </c>
      <c r="BE452" t="str">
        <f t="shared" ref="BE452:BE515" si="14">TRIM(LEFT($AP452,FIND("-",$AP452,1)-1))</f>
        <v>GT</v>
      </c>
      <c r="BF452" t="str">
        <f t="shared" ref="BF452:BF515" si="15">AH452&amp;"-"&amp;AF452</f>
        <v>Tỉnh Cà Mau-Phường Bạc Liêu</v>
      </c>
    </row>
    <row r="453" spans="1:58" x14ac:dyDescent="0.3">
      <c r="A453" s="114" t="s">
        <v>37832</v>
      </c>
      <c r="B453" s="115" t="s">
        <v>33266</v>
      </c>
      <c r="C453" s="115" t="s">
        <v>33267</v>
      </c>
      <c r="D453" s="115" t="s">
        <v>37833</v>
      </c>
      <c r="E453" s="115" t="s">
        <v>37834</v>
      </c>
      <c r="F453" s="115" t="s">
        <v>22</v>
      </c>
      <c r="G453" s="115" t="s">
        <v>37835</v>
      </c>
      <c r="H453" s="115" t="s">
        <v>37835</v>
      </c>
      <c r="I453" s="115" t="s">
        <v>23</v>
      </c>
      <c r="J453" s="115" t="s">
        <v>23</v>
      </c>
      <c r="K453" s="115" t="s">
        <v>35931</v>
      </c>
      <c r="L453" s="115" t="s">
        <v>23</v>
      </c>
      <c r="M453" s="115" t="s">
        <v>37836</v>
      </c>
      <c r="N453" s="115" t="s">
        <v>23</v>
      </c>
      <c r="O453" s="115" t="s">
        <v>23</v>
      </c>
      <c r="P453" s="115" t="s">
        <v>23</v>
      </c>
      <c r="Q453" s="115" t="s">
        <v>23</v>
      </c>
      <c r="R453" s="115" t="s">
        <v>23</v>
      </c>
      <c r="S453" s="115" t="s">
        <v>23</v>
      </c>
      <c r="T453" s="115" t="s">
        <v>23</v>
      </c>
      <c r="U453" s="115" t="s">
        <v>23</v>
      </c>
      <c r="V453" s="115" t="s">
        <v>23</v>
      </c>
      <c r="W453" s="115" t="s">
        <v>79</v>
      </c>
      <c r="X453" s="115" t="s">
        <v>23</v>
      </c>
      <c r="Y453" s="115" t="s">
        <v>23</v>
      </c>
      <c r="Z453" s="115" t="s">
        <v>23</v>
      </c>
      <c r="AA453" s="115" t="s">
        <v>23</v>
      </c>
      <c r="AB453" s="115" t="s">
        <v>37837</v>
      </c>
      <c r="AC453" s="115" t="s">
        <v>33958</v>
      </c>
      <c r="AD453" s="115" t="s">
        <v>36222</v>
      </c>
      <c r="AE453" s="115" t="s">
        <v>33338</v>
      </c>
      <c r="AF453" s="115" t="s">
        <v>33339</v>
      </c>
      <c r="AG453" s="115" t="s">
        <v>33281</v>
      </c>
      <c r="AH453" s="115" t="s">
        <v>33282</v>
      </c>
      <c r="AI453" s="115" t="s">
        <v>33283</v>
      </c>
      <c r="AJ453" s="115" t="s">
        <v>33282</v>
      </c>
      <c r="AK453" s="116">
        <v>9.2862085816000004</v>
      </c>
      <c r="AL453" s="116">
        <v>105.7249720395</v>
      </c>
      <c r="AM453" s="115" t="s">
        <v>37838</v>
      </c>
      <c r="AN453" s="115" t="s">
        <v>23</v>
      </c>
      <c r="AO453" s="115" t="s">
        <v>33327</v>
      </c>
      <c r="AP453" s="115" t="s">
        <v>34460</v>
      </c>
      <c r="AQ453" s="115" t="s">
        <v>23</v>
      </c>
      <c r="AR453" s="115" t="s">
        <v>23</v>
      </c>
      <c r="AS453" s="115" t="s">
        <v>23</v>
      </c>
      <c r="AT453" s="115" t="s">
        <v>1020</v>
      </c>
      <c r="AU453" s="115" t="s">
        <v>23</v>
      </c>
      <c r="AV453" s="115" t="s">
        <v>33452</v>
      </c>
      <c r="AW453" s="115" t="s">
        <v>23</v>
      </c>
      <c r="AX453" s="115" t="s">
        <v>33299</v>
      </c>
      <c r="AY453" s="115" t="s">
        <v>33300</v>
      </c>
      <c r="AZ453" s="115" t="s">
        <v>35938</v>
      </c>
      <c r="BA453" s="115" t="s">
        <v>1021</v>
      </c>
      <c r="BB453" s="115" t="s">
        <v>1021</v>
      </c>
      <c r="BC453" s="4">
        <f>SUMIFS('Doanh số khách hàng'!$F:$F,'Doanh số khách hàng'!$A:$A,DSKH!$D453)</f>
        <v>0</v>
      </c>
      <c r="BD453" t="str">
        <f>VLOOKUP($BC453,Master!$A:$D,4,1)</f>
        <v>F2</v>
      </c>
      <c r="BE453" t="str">
        <f t="shared" si="14"/>
        <v>GT</v>
      </c>
      <c r="BF453" t="str">
        <f t="shared" si="15"/>
        <v>Tỉnh Cà Mau-Phường Bạc Liêu</v>
      </c>
    </row>
    <row r="454" spans="1:58" x14ac:dyDescent="0.3">
      <c r="A454" s="114" t="s">
        <v>37839</v>
      </c>
      <c r="B454" s="115" t="s">
        <v>33266</v>
      </c>
      <c r="C454" s="115" t="s">
        <v>33267</v>
      </c>
      <c r="D454" s="115" t="s">
        <v>37840</v>
      </c>
      <c r="E454" s="115" t="s">
        <v>37841</v>
      </c>
      <c r="F454" s="115" t="s">
        <v>22</v>
      </c>
      <c r="G454" s="115" t="s">
        <v>37842</v>
      </c>
      <c r="H454" s="115" t="s">
        <v>37842</v>
      </c>
      <c r="I454" s="115" t="s">
        <v>23</v>
      </c>
      <c r="J454" s="115" t="s">
        <v>23</v>
      </c>
      <c r="K454" s="115" t="s">
        <v>35931</v>
      </c>
      <c r="L454" s="115" t="s">
        <v>23</v>
      </c>
      <c r="M454" s="115" t="s">
        <v>37843</v>
      </c>
      <c r="N454" s="115" t="s">
        <v>37844</v>
      </c>
      <c r="O454" s="115" t="s">
        <v>23</v>
      </c>
      <c r="P454" s="115" t="s">
        <v>23</v>
      </c>
      <c r="Q454" s="115" t="s">
        <v>23</v>
      </c>
      <c r="R454" s="115" t="s">
        <v>23</v>
      </c>
      <c r="S454" s="115" t="s">
        <v>23</v>
      </c>
      <c r="T454" s="115" t="s">
        <v>23</v>
      </c>
      <c r="U454" s="115" t="s">
        <v>23</v>
      </c>
      <c r="V454" s="115" t="s">
        <v>23</v>
      </c>
      <c r="W454" s="115" t="s">
        <v>79</v>
      </c>
      <c r="X454" s="115" t="s">
        <v>23</v>
      </c>
      <c r="Y454" s="115" t="s">
        <v>23</v>
      </c>
      <c r="Z454" s="115" t="s">
        <v>23</v>
      </c>
      <c r="AA454" s="115" t="s">
        <v>37845</v>
      </c>
      <c r="AB454" s="115" t="s">
        <v>37846</v>
      </c>
      <c r="AC454" s="115" t="s">
        <v>34619</v>
      </c>
      <c r="AD454" s="115" t="s">
        <v>35010</v>
      </c>
      <c r="AE454" s="115" t="s">
        <v>33922</v>
      </c>
      <c r="AF454" s="115" t="s">
        <v>33923</v>
      </c>
      <c r="AG454" s="115" t="s">
        <v>33281</v>
      </c>
      <c r="AH454" s="115" t="s">
        <v>33282</v>
      </c>
      <c r="AI454" s="115" t="s">
        <v>33283</v>
      </c>
      <c r="AJ454" s="115" t="s">
        <v>33282</v>
      </c>
      <c r="AK454" s="116">
        <v>9.3428629353999995</v>
      </c>
      <c r="AL454" s="116">
        <v>105.7150203735</v>
      </c>
      <c r="AM454" s="115" t="s">
        <v>37847</v>
      </c>
      <c r="AN454" s="115" t="s">
        <v>23</v>
      </c>
      <c r="AO454" s="115" t="s">
        <v>33327</v>
      </c>
      <c r="AP454" s="115" t="s">
        <v>80</v>
      </c>
      <c r="AQ454" s="115" t="s">
        <v>23</v>
      </c>
      <c r="AR454" s="115" t="s">
        <v>81</v>
      </c>
      <c r="AS454" s="115" t="s">
        <v>23</v>
      </c>
      <c r="AT454" s="115" t="s">
        <v>1020</v>
      </c>
      <c r="AU454" s="115" t="s">
        <v>33382</v>
      </c>
      <c r="AV454" s="115" t="s">
        <v>33452</v>
      </c>
      <c r="AW454" s="115" t="s">
        <v>33257</v>
      </c>
      <c r="AX454" s="115" t="s">
        <v>33315</v>
      </c>
      <c r="AY454" s="115" t="s">
        <v>33316</v>
      </c>
      <c r="AZ454" s="115" t="s">
        <v>35938</v>
      </c>
      <c r="BA454" s="115" t="s">
        <v>1021</v>
      </c>
      <c r="BB454" s="115" t="s">
        <v>1021</v>
      </c>
      <c r="BC454" s="4">
        <f>SUMIFS('Doanh số khách hàng'!$F:$F,'Doanh số khách hàng'!$A:$A,DSKH!$D454)</f>
        <v>0</v>
      </c>
      <c r="BD454" t="str">
        <f>VLOOKUP($BC454,Master!$A:$D,4,1)</f>
        <v>F2</v>
      </c>
      <c r="BE454" t="str">
        <f t="shared" si="14"/>
        <v>GT</v>
      </c>
      <c r="BF454" t="str">
        <f t="shared" si="15"/>
        <v>Tỉnh Cà Mau-Xã Vĩnh Lợi</v>
      </c>
    </row>
    <row r="455" spans="1:58" x14ac:dyDescent="0.3">
      <c r="A455" s="114" t="s">
        <v>37587</v>
      </c>
      <c r="B455" s="115" t="s">
        <v>33266</v>
      </c>
      <c r="C455" s="115" t="s">
        <v>33267</v>
      </c>
      <c r="D455" s="115" t="s">
        <v>37848</v>
      </c>
      <c r="E455" s="115" t="s">
        <v>37849</v>
      </c>
      <c r="F455" s="115" t="s">
        <v>22</v>
      </c>
      <c r="G455" s="115" t="s">
        <v>37850</v>
      </c>
      <c r="H455" s="115" t="s">
        <v>37850</v>
      </c>
      <c r="I455" s="115" t="s">
        <v>23</v>
      </c>
      <c r="J455" s="115" t="s">
        <v>23</v>
      </c>
      <c r="K455" s="115" t="s">
        <v>35931</v>
      </c>
      <c r="L455" s="115" t="s">
        <v>23</v>
      </c>
      <c r="M455" s="115" t="s">
        <v>37851</v>
      </c>
      <c r="N455" s="115" t="s">
        <v>23</v>
      </c>
      <c r="O455" s="115" t="s">
        <v>23</v>
      </c>
      <c r="P455" s="115" t="s">
        <v>23</v>
      </c>
      <c r="Q455" s="115" t="s">
        <v>23</v>
      </c>
      <c r="R455" s="115" t="s">
        <v>23</v>
      </c>
      <c r="S455" s="115" t="s">
        <v>23</v>
      </c>
      <c r="T455" s="115" t="s">
        <v>23</v>
      </c>
      <c r="U455" s="115" t="s">
        <v>23</v>
      </c>
      <c r="V455" s="115" t="s">
        <v>23</v>
      </c>
      <c r="W455" s="115" t="s">
        <v>79</v>
      </c>
      <c r="X455" s="115" t="s">
        <v>23</v>
      </c>
      <c r="Y455" s="115" t="s">
        <v>23</v>
      </c>
      <c r="Z455" s="115" t="s">
        <v>23</v>
      </c>
      <c r="AA455" s="115" t="s">
        <v>23</v>
      </c>
      <c r="AB455" s="115" t="s">
        <v>37852</v>
      </c>
      <c r="AC455" s="115" t="s">
        <v>35285</v>
      </c>
      <c r="AD455" s="115" t="s">
        <v>34112</v>
      </c>
      <c r="AE455" s="115" t="s">
        <v>33338</v>
      </c>
      <c r="AF455" s="115" t="s">
        <v>33339</v>
      </c>
      <c r="AG455" s="115" t="s">
        <v>33281</v>
      </c>
      <c r="AH455" s="115" t="s">
        <v>33282</v>
      </c>
      <c r="AI455" s="115" t="s">
        <v>33283</v>
      </c>
      <c r="AJ455" s="115" t="s">
        <v>33282</v>
      </c>
      <c r="AK455" s="116">
        <v>9.2937241590999999</v>
      </c>
      <c r="AL455" s="116">
        <v>105.73372475799999</v>
      </c>
      <c r="AM455" s="115" t="s">
        <v>37853</v>
      </c>
      <c r="AN455" s="115" t="s">
        <v>23</v>
      </c>
      <c r="AO455" s="115" t="s">
        <v>33327</v>
      </c>
      <c r="AP455" s="115" t="s">
        <v>80</v>
      </c>
      <c r="AQ455" s="115" t="s">
        <v>23</v>
      </c>
      <c r="AR455" s="115" t="s">
        <v>23</v>
      </c>
      <c r="AS455" s="115" t="s">
        <v>23</v>
      </c>
      <c r="AT455" s="115" t="s">
        <v>1020</v>
      </c>
      <c r="AU455" s="115" t="s">
        <v>23</v>
      </c>
      <c r="AV455" s="115" t="s">
        <v>33452</v>
      </c>
      <c r="AW455" s="115" t="s">
        <v>23</v>
      </c>
      <c r="AX455" s="115" t="s">
        <v>33299</v>
      </c>
      <c r="AY455" s="115" t="s">
        <v>33300</v>
      </c>
      <c r="AZ455" s="115" t="s">
        <v>35938</v>
      </c>
      <c r="BA455" s="115" t="s">
        <v>1021</v>
      </c>
      <c r="BB455" s="115" t="s">
        <v>1021</v>
      </c>
      <c r="BC455" s="4">
        <f>SUMIFS('Doanh số khách hàng'!$F:$F,'Doanh số khách hàng'!$A:$A,DSKH!$D455)</f>
        <v>0</v>
      </c>
      <c r="BD455" t="str">
        <f>VLOOKUP($BC455,Master!$A:$D,4,1)</f>
        <v>F2</v>
      </c>
      <c r="BE455" t="str">
        <f t="shared" si="14"/>
        <v>GT</v>
      </c>
      <c r="BF455" t="str">
        <f t="shared" si="15"/>
        <v>Tỉnh Cà Mau-Phường Bạc Liêu</v>
      </c>
    </row>
    <row r="456" spans="1:58" x14ac:dyDescent="0.3">
      <c r="A456" s="114" t="s">
        <v>37854</v>
      </c>
      <c r="B456" s="115" t="s">
        <v>33266</v>
      </c>
      <c r="C456" s="115" t="s">
        <v>33267</v>
      </c>
      <c r="D456" s="115" t="s">
        <v>37855</v>
      </c>
      <c r="E456" s="115" t="s">
        <v>37856</v>
      </c>
      <c r="F456" s="115" t="s">
        <v>22</v>
      </c>
      <c r="G456" s="115" t="s">
        <v>37857</v>
      </c>
      <c r="H456" s="115" t="s">
        <v>37857</v>
      </c>
      <c r="I456" s="115" t="s">
        <v>23</v>
      </c>
      <c r="J456" s="115" t="s">
        <v>23</v>
      </c>
      <c r="K456" s="115" t="s">
        <v>35931</v>
      </c>
      <c r="L456" s="115" t="s">
        <v>23</v>
      </c>
      <c r="M456" s="115" t="s">
        <v>37858</v>
      </c>
      <c r="N456" s="115" t="s">
        <v>23</v>
      </c>
      <c r="O456" s="115" t="s">
        <v>23</v>
      </c>
      <c r="P456" s="115" t="s">
        <v>23</v>
      </c>
      <c r="Q456" s="115" t="s">
        <v>23</v>
      </c>
      <c r="R456" s="115" t="s">
        <v>23</v>
      </c>
      <c r="S456" s="115" t="s">
        <v>23</v>
      </c>
      <c r="T456" s="115" t="s">
        <v>23</v>
      </c>
      <c r="U456" s="115" t="s">
        <v>23</v>
      </c>
      <c r="V456" s="115" t="s">
        <v>23</v>
      </c>
      <c r="W456" s="115" t="s">
        <v>79</v>
      </c>
      <c r="X456" s="115" t="s">
        <v>23</v>
      </c>
      <c r="Y456" s="115" t="s">
        <v>23</v>
      </c>
      <c r="Z456" s="115" t="s">
        <v>23</v>
      </c>
      <c r="AA456" s="115" t="s">
        <v>37859</v>
      </c>
      <c r="AB456" s="115" t="s">
        <v>37860</v>
      </c>
      <c r="AC456" s="115" t="s">
        <v>37861</v>
      </c>
      <c r="AD456" s="115" t="s">
        <v>35340</v>
      </c>
      <c r="AE456" s="115" t="s">
        <v>33449</v>
      </c>
      <c r="AF456" s="115" t="s">
        <v>33450</v>
      </c>
      <c r="AG456" s="115" t="s">
        <v>33281</v>
      </c>
      <c r="AH456" s="115" t="s">
        <v>33282</v>
      </c>
      <c r="AI456" s="115" t="s">
        <v>33283</v>
      </c>
      <c r="AJ456" s="115" t="s">
        <v>33282</v>
      </c>
      <c r="AK456" s="116">
        <v>9.4358899402999992</v>
      </c>
      <c r="AL456" s="116">
        <v>105.4625789631</v>
      </c>
      <c r="AM456" s="115" t="s">
        <v>35809</v>
      </c>
      <c r="AN456" s="115" t="s">
        <v>23</v>
      </c>
      <c r="AO456" s="115" t="s">
        <v>33327</v>
      </c>
      <c r="AP456" s="115" t="s">
        <v>80</v>
      </c>
      <c r="AQ456" s="115" t="s">
        <v>23</v>
      </c>
      <c r="AR456" s="115" t="s">
        <v>81</v>
      </c>
      <c r="AS456" s="115" t="s">
        <v>23</v>
      </c>
      <c r="AT456" s="115" t="s">
        <v>1020</v>
      </c>
      <c r="AU456" s="115" t="s">
        <v>33382</v>
      </c>
      <c r="AV456" s="115" t="s">
        <v>33452</v>
      </c>
      <c r="AW456" s="115" t="s">
        <v>33257</v>
      </c>
      <c r="AX456" s="115" t="s">
        <v>33315</v>
      </c>
      <c r="AY456" s="115" t="s">
        <v>33316</v>
      </c>
      <c r="AZ456" s="115" t="s">
        <v>35938</v>
      </c>
      <c r="BA456" s="115" t="s">
        <v>1021</v>
      </c>
      <c r="BB456" s="115" t="s">
        <v>1021</v>
      </c>
      <c r="BC456" s="4">
        <f>SUMIFS('Doanh số khách hàng'!$F:$F,'Doanh số khách hàng'!$A:$A,DSKH!$D456)</f>
        <v>0</v>
      </c>
      <c r="BD456" t="str">
        <f>VLOOKUP($BC456,Master!$A:$D,4,1)</f>
        <v>F2</v>
      </c>
      <c r="BE456" t="str">
        <f t="shared" si="14"/>
        <v>GT</v>
      </c>
      <c r="BF456" t="str">
        <f t="shared" si="15"/>
        <v>Tỉnh Cà Mau-Xã Phước Long</v>
      </c>
    </row>
    <row r="457" spans="1:58" x14ac:dyDescent="0.3">
      <c r="A457" s="114" t="s">
        <v>37862</v>
      </c>
      <c r="B457" s="115" t="s">
        <v>33266</v>
      </c>
      <c r="C457" s="115" t="s">
        <v>33267</v>
      </c>
      <c r="D457" s="115" t="s">
        <v>29084</v>
      </c>
      <c r="E457" s="115" t="s">
        <v>37863</v>
      </c>
      <c r="F457" s="115" t="s">
        <v>22</v>
      </c>
      <c r="G457" s="115" t="s">
        <v>37864</v>
      </c>
      <c r="H457" s="115" t="s">
        <v>37864</v>
      </c>
      <c r="I457" s="115" t="s">
        <v>37865</v>
      </c>
      <c r="J457" s="115" t="s">
        <v>23</v>
      </c>
      <c r="K457" s="115" t="s">
        <v>35931</v>
      </c>
      <c r="L457" s="115" t="s">
        <v>23</v>
      </c>
      <c r="M457" s="115" t="s">
        <v>37866</v>
      </c>
      <c r="N457" s="115" t="s">
        <v>37867</v>
      </c>
      <c r="O457" s="115" t="s">
        <v>23</v>
      </c>
      <c r="P457" s="115" t="s">
        <v>37865</v>
      </c>
      <c r="Q457" s="115" t="s">
        <v>23</v>
      </c>
      <c r="R457" s="115" t="s">
        <v>23</v>
      </c>
      <c r="S457" s="115" t="s">
        <v>23</v>
      </c>
      <c r="T457" s="115" t="s">
        <v>23</v>
      </c>
      <c r="U457" s="115" t="s">
        <v>23</v>
      </c>
      <c r="V457" s="115" t="s">
        <v>23</v>
      </c>
      <c r="W457" s="115" t="s">
        <v>79</v>
      </c>
      <c r="X457" s="115" t="s">
        <v>23</v>
      </c>
      <c r="Y457" s="115" t="s">
        <v>23</v>
      </c>
      <c r="Z457" s="115" t="s">
        <v>23</v>
      </c>
      <c r="AA457" s="115" t="s">
        <v>37868</v>
      </c>
      <c r="AB457" s="115" t="s">
        <v>37869</v>
      </c>
      <c r="AC457" s="115" t="s">
        <v>35624</v>
      </c>
      <c r="AD457" s="115" t="s">
        <v>37870</v>
      </c>
      <c r="AE457" s="115" t="s">
        <v>33364</v>
      </c>
      <c r="AF457" s="115" t="s">
        <v>33365</v>
      </c>
      <c r="AG457" s="115" t="s">
        <v>33281</v>
      </c>
      <c r="AH457" s="115" t="s">
        <v>33282</v>
      </c>
      <c r="AI457" s="115" t="s">
        <v>33283</v>
      </c>
      <c r="AJ457" s="115" t="s">
        <v>33282</v>
      </c>
      <c r="AK457" s="116">
        <v>9.3737516860000003</v>
      </c>
      <c r="AL457" s="116">
        <v>105.3917572</v>
      </c>
      <c r="AM457" s="115" t="s">
        <v>33366</v>
      </c>
      <c r="AN457" s="115" t="s">
        <v>23</v>
      </c>
      <c r="AO457" s="115" t="s">
        <v>33367</v>
      </c>
      <c r="AP457" s="115" t="s">
        <v>33285</v>
      </c>
      <c r="AQ457" s="115" t="s">
        <v>23</v>
      </c>
      <c r="AR457" s="115" t="s">
        <v>23</v>
      </c>
      <c r="AS457" s="115" t="s">
        <v>23</v>
      </c>
      <c r="AT457" s="115" t="s">
        <v>23</v>
      </c>
      <c r="AU457" s="115" t="s">
        <v>23</v>
      </c>
      <c r="AV457" s="115" t="s">
        <v>23</v>
      </c>
      <c r="AW457" s="115" t="s">
        <v>23</v>
      </c>
      <c r="AX457" s="115" t="s">
        <v>33286</v>
      </c>
      <c r="AY457" s="115" t="s">
        <v>33287</v>
      </c>
      <c r="AZ457" s="115" t="s">
        <v>35938</v>
      </c>
      <c r="BA457" s="115" t="s">
        <v>33302</v>
      </c>
      <c r="BB457" s="115" t="s">
        <v>33303</v>
      </c>
      <c r="BC457" s="4">
        <f>SUMIFS('Doanh số khách hàng'!$F:$F,'Doanh số khách hàng'!$A:$A,DSKH!$D457)</f>
        <v>1416773.3333333333</v>
      </c>
      <c r="BD457" t="str">
        <f>VLOOKUP($BC457,Master!$A:$D,4,1)</f>
        <v>F4</v>
      </c>
      <c r="BE457" t="str">
        <f t="shared" si="14"/>
        <v>OTC</v>
      </c>
      <c r="BF457" t="str">
        <f t="shared" si="15"/>
        <v>Tỉnh Cà Mau-Xã Vĩnh Phước</v>
      </c>
    </row>
    <row r="458" spans="1:58" x14ac:dyDescent="0.3">
      <c r="A458" s="114" t="s">
        <v>36726</v>
      </c>
      <c r="B458" s="115" t="s">
        <v>33266</v>
      </c>
      <c r="C458" s="115" t="s">
        <v>33267</v>
      </c>
      <c r="D458" s="115" t="s">
        <v>22862</v>
      </c>
      <c r="E458" s="115" t="s">
        <v>37871</v>
      </c>
      <c r="F458" s="115" t="s">
        <v>22</v>
      </c>
      <c r="G458" s="115" t="s">
        <v>37872</v>
      </c>
      <c r="H458" s="115" t="s">
        <v>37872</v>
      </c>
      <c r="I458" s="115" t="s">
        <v>37873</v>
      </c>
      <c r="J458" s="115" t="s">
        <v>23</v>
      </c>
      <c r="K458" s="115" t="s">
        <v>35931</v>
      </c>
      <c r="L458" s="115" t="s">
        <v>23</v>
      </c>
      <c r="M458" s="115" t="s">
        <v>37874</v>
      </c>
      <c r="N458" s="115" t="s">
        <v>23</v>
      </c>
      <c r="O458" s="115" t="s">
        <v>23</v>
      </c>
      <c r="P458" s="115" t="s">
        <v>37875</v>
      </c>
      <c r="Q458" s="115" t="s">
        <v>23</v>
      </c>
      <c r="R458" s="115" t="s">
        <v>23</v>
      </c>
      <c r="S458" s="115" t="s">
        <v>23</v>
      </c>
      <c r="T458" s="115" t="s">
        <v>23</v>
      </c>
      <c r="U458" s="115" t="s">
        <v>23</v>
      </c>
      <c r="V458" s="115" t="s">
        <v>23</v>
      </c>
      <c r="W458" s="115" t="s">
        <v>79</v>
      </c>
      <c r="X458" s="115" t="s">
        <v>23</v>
      </c>
      <c r="Y458" s="115" t="s">
        <v>23</v>
      </c>
      <c r="Z458" s="115" t="s">
        <v>23</v>
      </c>
      <c r="AA458" s="115" t="s">
        <v>37876</v>
      </c>
      <c r="AB458" s="115" t="s">
        <v>37869</v>
      </c>
      <c r="AC458" s="115" t="s">
        <v>35624</v>
      </c>
      <c r="AD458" s="115" t="s">
        <v>37870</v>
      </c>
      <c r="AE458" s="115" t="s">
        <v>33364</v>
      </c>
      <c r="AF458" s="115" t="s">
        <v>33365</v>
      </c>
      <c r="AG458" s="115" t="s">
        <v>33281</v>
      </c>
      <c r="AH458" s="115" t="s">
        <v>33282</v>
      </c>
      <c r="AI458" s="115" t="s">
        <v>33283</v>
      </c>
      <c r="AJ458" s="115" t="s">
        <v>33282</v>
      </c>
      <c r="AK458" s="116">
        <v>9.3731530420000002</v>
      </c>
      <c r="AL458" s="116">
        <v>105.3925364</v>
      </c>
      <c r="AM458" s="115" t="s">
        <v>33366</v>
      </c>
      <c r="AN458" s="115" t="s">
        <v>23</v>
      </c>
      <c r="AO458" s="115" t="s">
        <v>23</v>
      </c>
      <c r="AP458" s="115" t="s">
        <v>33285</v>
      </c>
      <c r="AQ458" s="115" t="s">
        <v>23</v>
      </c>
      <c r="AR458" s="115" t="s">
        <v>23</v>
      </c>
      <c r="AS458" s="115" t="s">
        <v>23</v>
      </c>
      <c r="AT458" s="115" t="s">
        <v>23</v>
      </c>
      <c r="AU458" s="115" t="s">
        <v>23</v>
      </c>
      <c r="AV458" s="115" t="s">
        <v>23</v>
      </c>
      <c r="AW458" s="115" t="s">
        <v>23</v>
      </c>
      <c r="AX458" s="115" t="s">
        <v>33286</v>
      </c>
      <c r="AY458" s="115" t="s">
        <v>33287</v>
      </c>
      <c r="AZ458" s="115" t="s">
        <v>35938</v>
      </c>
      <c r="BA458" s="115" t="s">
        <v>33302</v>
      </c>
      <c r="BB458" s="115" t="s">
        <v>33303</v>
      </c>
      <c r="BC458" s="4">
        <f>SUMIFS('Doanh số khách hàng'!$F:$F,'Doanh số khách hàng'!$A:$A,DSKH!$D458)</f>
        <v>565140</v>
      </c>
      <c r="BD458" t="str">
        <f>VLOOKUP($BC458,Master!$A:$D,4,1)</f>
        <v>F4</v>
      </c>
      <c r="BE458" t="str">
        <f t="shared" si="14"/>
        <v>OTC</v>
      </c>
      <c r="BF458" t="str">
        <f t="shared" si="15"/>
        <v>Tỉnh Cà Mau-Xã Vĩnh Phước</v>
      </c>
    </row>
    <row r="459" spans="1:58" x14ac:dyDescent="0.3">
      <c r="A459" s="114" t="s">
        <v>37877</v>
      </c>
      <c r="B459" s="115" t="s">
        <v>33266</v>
      </c>
      <c r="C459" s="115" t="s">
        <v>33267</v>
      </c>
      <c r="D459" s="115" t="s">
        <v>37878</v>
      </c>
      <c r="E459" s="115" t="s">
        <v>37879</v>
      </c>
      <c r="F459" s="115" t="s">
        <v>22</v>
      </c>
      <c r="G459" s="115" t="s">
        <v>37880</v>
      </c>
      <c r="H459" s="115" t="s">
        <v>37880</v>
      </c>
      <c r="I459" s="115" t="s">
        <v>37881</v>
      </c>
      <c r="J459" s="115" t="s">
        <v>23</v>
      </c>
      <c r="K459" s="115" t="s">
        <v>35931</v>
      </c>
      <c r="L459" s="115" t="s">
        <v>23</v>
      </c>
      <c r="M459" s="115" t="s">
        <v>37882</v>
      </c>
      <c r="N459" s="115" t="s">
        <v>33975</v>
      </c>
      <c r="O459" s="115" t="s">
        <v>23</v>
      </c>
      <c r="P459" s="115" t="s">
        <v>37883</v>
      </c>
      <c r="Q459" s="115" t="s">
        <v>23</v>
      </c>
      <c r="R459" s="115" t="s">
        <v>23</v>
      </c>
      <c r="S459" s="115" t="s">
        <v>23</v>
      </c>
      <c r="T459" s="115" t="s">
        <v>23</v>
      </c>
      <c r="U459" s="115" t="s">
        <v>23</v>
      </c>
      <c r="V459" s="115" t="s">
        <v>23</v>
      </c>
      <c r="W459" s="115" t="s">
        <v>79</v>
      </c>
      <c r="X459" s="115" t="s">
        <v>23</v>
      </c>
      <c r="Y459" s="115" t="s">
        <v>23</v>
      </c>
      <c r="Z459" s="115" t="s">
        <v>23</v>
      </c>
      <c r="AA459" s="115" t="s">
        <v>37884</v>
      </c>
      <c r="AB459" s="115" t="s">
        <v>37885</v>
      </c>
      <c r="AC459" s="115" t="s">
        <v>37886</v>
      </c>
      <c r="AD459" s="115" t="s">
        <v>37887</v>
      </c>
      <c r="AE459" s="115" t="s">
        <v>33338</v>
      </c>
      <c r="AF459" s="115" t="s">
        <v>33339</v>
      </c>
      <c r="AG459" s="115" t="s">
        <v>33281</v>
      </c>
      <c r="AH459" s="115" t="s">
        <v>33282</v>
      </c>
      <c r="AI459" s="115" t="s">
        <v>33283</v>
      </c>
      <c r="AJ459" s="115" t="s">
        <v>33282</v>
      </c>
      <c r="AK459" s="116">
        <v>9.2806980259999996</v>
      </c>
      <c r="AL459" s="116">
        <v>105.7226057</v>
      </c>
      <c r="AM459" s="115" t="s">
        <v>37888</v>
      </c>
      <c r="AN459" s="115" t="s">
        <v>23</v>
      </c>
      <c r="AO459" s="115" t="s">
        <v>23</v>
      </c>
      <c r="AP459" s="115" t="s">
        <v>34460</v>
      </c>
      <c r="AQ459" s="115" t="s">
        <v>23</v>
      </c>
      <c r="AR459" s="115" t="s">
        <v>23</v>
      </c>
      <c r="AS459" s="115" t="s">
        <v>23</v>
      </c>
      <c r="AT459" s="115" t="s">
        <v>23</v>
      </c>
      <c r="AU459" s="115" t="s">
        <v>23</v>
      </c>
      <c r="AV459" s="115" t="s">
        <v>23</v>
      </c>
      <c r="AW459" s="115" t="s">
        <v>23</v>
      </c>
      <c r="AX459" s="115" t="s">
        <v>33299</v>
      </c>
      <c r="AY459" s="115" t="s">
        <v>33300</v>
      </c>
      <c r="AZ459" s="115" t="s">
        <v>35938</v>
      </c>
      <c r="BA459" s="115" t="s">
        <v>33302</v>
      </c>
      <c r="BB459" s="115" t="s">
        <v>33303</v>
      </c>
      <c r="BC459" s="4">
        <f>SUMIFS('Doanh số khách hàng'!$F:$F,'Doanh số khách hàng'!$A:$A,DSKH!$D459)</f>
        <v>0</v>
      </c>
      <c r="BD459" t="str">
        <f>VLOOKUP($BC459,Master!$A:$D,4,1)</f>
        <v>F2</v>
      </c>
      <c r="BE459" t="str">
        <f t="shared" si="14"/>
        <v>GT</v>
      </c>
      <c r="BF459" t="str">
        <f t="shared" si="15"/>
        <v>Tỉnh Cà Mau-Phường Bạc Liêu</v>
      </c>
    </row>
    <row r="460" spans="1:58" x14ac:dyDescent="0.3">
      <c r="A460" s="114" t="s">
        <v>37889</v>
      </c>
      <c r="B460" s="115" t="s">
        <v>33266</v>
      </c>
      <c r="C460" s="115" t="s">
        <v>33267</v>
      </c>
      <c r="D460" s="115" t="s">
        <v>12838</v>
      </c>
      <c r="E460" s="115" t="s">
        <v>37890</v>
      </c>
      <c r="F460" s="115" t="s">
        <v>22</v>
      </c>
      <c r="G460" s="115" t="s">
        <v>37229</v>
      </c>
      <c r="H460" s="115" t="s">
        <v>37229</v>
      </c>
      <c r="I460" s="115" t="s">
        <v>37891</v>
      </c>
      <c r="J460" s="115" t="s">
        <v>23</v>
      </c>
      <c r="K460" s="115" t="s">
        <v>35931</v>
      </c>
      <c r="L460" s="115" t="s">
        <v>23</v>
      </c>
      <c r="M460" s="115" t="s">
        <v>37892</v>
      </c>
      <c r="N460" s="115" t="s">
        <v>37893</v>
      </c>
      <c r="O460" s="115" t="s">
        <v>23</v>
      </c>
      <c r="P460" s="115" t="s">
        <v>37891</v>
      </c>
      <c r="Q460" s="115" t="s">
        <v>23</v>
      </c>
      <c r="R460" s="115" t="s">
        <v>23</v>
      </c>
      <c r="S460" s="115" t="s">
        <v>23</v>
      </c>
      <c r="T460" s="115" t="s">
        <v>23</v>
      </c>
      <c r="U460" s="115" t="s">
        <v>23</v>
      </c>
      <c r="V460" s="115" t="s">
        <v>23</v>
      </c>
      <c r="W460" s="115" t="s">
        <v>79</v>
      </c>
      <c r="X460" s="115" t="s">
        <v>23</v>
      </c>
      <c r="Y460" s="115" t="s">
        <v>23</v>
      </c>
      <c r="Z460" s="115" t="s">
        <v>23</v>
      </c>
      <c r="AA460" s="115" t="s">
        <v>37894</v>
      </c>
      <c r="AB460" s="115" t="s">
        <v>37226</v>
      </c>
      <c r="AC460" s="115" t="s">
        <v>36794</v>
      </c>
      <c r="AD460" s="115" t="s">
        <v>36795</v>
      </c>
      <c r="AE460" s="115" t="s">
        <v>33886</v>
      </c>
      <c r="AF460" s="115" t="s">
        <v>33887</v>
      </c>
      <c r="AG460" s="115" t="s">
        <v>33281</v>
      </c>
      <c r="AH460" s="115" t="s">
        <v>33282</v>
      </c>
      <c r="AI460" s="115" t="s">
        <v>33283</v>
      </c>
      <c r="AJ460" s="115" t="s">
        <v>33282</v>
      </c>
      <c r="AK460" s="116">
        <v>9.4843075898000002</v>
      </c>
      <c r="AL460" s="116">
        <v>105.5117511749</v>
      </c>
      <c r="AM460" s="115" t="s">
        <v>37233</v>
      </c>
      <c r="AN460" s="115" t="s">
        <v>23</v>
      </c>
      <c r="AO460" s="115" t="s">
        <v>33367</v>
      </c>
      <c r="AP460" s="115" t="s">
        <v>33285</v>
      </c>
      <c r="AQ460" s="115" t="s">
        <v>23</v>
      </c>
      <c r="AR460" s="115" t="s">
        <v>35962</v>
      </c>
      <c r="AS460" s="115" t="s">
        <v>23</v>
      </c>
      <c r="AT460" s="115" t="s">
        <v>1020</v>
      </c>
      <c r="AU460" s="115" t="s">
        <v>23</v>
      </c>
      <c r="AV460" s="115" t="s">
        <v>23</v>
      </c>
      <c r="AW460" s="115" t="s">
        <v>23</v>
      </c>
      <c r="AX460" s="115" t="s">
        <v>33383</v>
      </c>
      <c r="AY460" s="115" t="s">
        <v>33384</v>
      </c>
      <c r="AZ460" s="115" t="s">
        <v>35938</v>
      </c>
      <c r="BA460" s="115" t="s">
        <v>33302</v>
      </c>
      <c r="BB460" s="115" t="s">
        <v>33303</v>
      </c>
      <c r="BC460" s="4">
        <f>SUMIFS('Doanh số khách hàng'!$F:$F,'Doanh số khách hàng'!$A:$A,DSKH!$D460)</f>
        <v>549853.33333333337</v>
      </c>
      <c r="BD460" t="str">
        <f>VLOOKUP($BC460,Master!$A:$D,4,1)</f>
        <v>F4</v>
      </c>
      <c r="BE460" t="str">
        <f t="shared" si="14"/>
        <v>OTC</v>
      </c>
      <c r="BF460" t="str">
        <f t="shared" si="15"/>
        <v>Tỉnh Cà Mau-Xã Ninh Quới</v>
      </c>
    </row>
    <row r="461" spans="1:58" x14ac:dyDescent="0.3">
      <c r="A461" s="114" t="s">
        <v>37895</v>
      </c>
      <c r="B461" s="115" t="s">
        <v>33266</v>
      </c>
      <c r="C461" s="115" t="s">
        <v>33267</v>
      </c>
      <c r="D461" s="115" t="s">
        <v>37896</v>
      </c>
      <c r="E461" s="115" t="s">
        <v>37897</v>
      </c>
      <c r="F461" s="115" t="s">
        <v>22</v>
      </c>
      <c r="G461" s="115" t="s">
        <v>37898</v>
      </c>
      <c r="H461" s="115" t="s">
        <v>37898</v>
      </c>
      <c r="I461" s="115" t="s">
        <v>23</v>
      </c>
      <c r="J461" s="115" t="s">
        <v>23</v>
      </c>
      <c r="K461" s="115" t="s">
        <v>35931</v>
      </c>
      <c r="L461" s="115" t="s">
        <v>23</v>
      </c>
      <c r="M461" s="115" t="s">
        <v>37899</v>
      </c>
      <c r="N461" s="115" t="s">
        <v>23</v>
      </c>
      <c r="O461" s="115" t="s">
        <v>23</v>
      </c>
      <c r="P461" s="115" t="s">
        <v>23</v>
      </c>
      <c r="Q461" s="115" t="s">
        <v>23</v>
      </c>
      <c r="R461" s="115" t="s">
        <v>23</v>
      </c>
      <c r="S461" s="115" t="s">
        <v>23</v>
      </c>
      <c r="T461" s="115" t="s">
        <v>23</v>
      </c>
      <c r="U461" s="115" t="s">
        <v>23</v>
      </c>
      <c r="V461" s="115" t="s">
        <v>23</v>
      </c>
      <c r="W461" s="115" t="s">
        <v>79</v>
      </c>
      <c r="X461" s="115" t="s">
        <v>23</v>
      </c>
      <c r="Y461" s="115" t="s">
        <v>23</v>
      </c>
      <c r="Z461" s="115" t="s">
        <v>23</v>
      </c>
      <c r="AA461" s="115" t="s">
        <v>23</v>
      </c>
      <c r="AB461" s="115" t="s">
        <v>37900</v>
      </c>
      <c r="AC461" s="115" t="s">
        <v>37901</v>
      </c>
      <c r="AD461" s="115" t="s">
        <v>34289</v>
      </c>
      <c r="AE461" s="115" t="s">
        <v>33501</v>
      </c>
      <c r="AF461" s="115" t="s">
        <v>33502</v>
      </c>
      <c r="AG461" s="115" t="s">
        <v>33281</v>
      </c>
      <c r="AH461" s="115" t="s">
        <v>33282</v>
      </c>
      <c r="AI461" s="115" t="s">
        <v>33283</v>
      </c>
      <c r="AJ461" s="115" t="s">
        <v>33282</v>
      </c>
      <c r="AK461" s="116">
        <v>9.2293724445999992</v>
      </c>
      <c r="AL461" s="116">
        <v>105.42338216029999</v>
      </c>
      <c r="AM461" s="115" t="s">
        <v>33745</v>
      </c>
      <c r="AN461" s="115" t="s">
        <v>23</v>
      </c>
      <c r="AO461" s="115" t="s">
        <v>33327</v>
      </c>
      <c r="AP461" s="115" t="s">
        <v>34387</v>
      </c>
      <c r="AQ461" s="115" t="s">
        <v>23</v>
      </c>
      <c r="AR461" s="115" t="s">
        <v>81</v>
      </c>
      <c r="AS461" s="115" t="s">
        <v>23</v>
      </c>
      <c r="AT461" s="115" t="s">
        <v>1020</v>
      </c>
      <c r="AU461" s="115" t="s">
        <v>33382</v>
      </c>
      <c r="AV461" s="115" t="s">
        <v>23</v>
      </c>
      <c r="AW461" s="115" t="s">
        <v>33257</v>
      </c>
      <c r="AX461" s="115" t="s">
        <v>33299</v>
      </c>
      <c r="AY461" s="115" t="s">
        <v>33300</v>
      </c>
      <c r="AZ461" s="115" t="s">
        <v>35938</v>
      </c>
      <c r="BA461" s="115" t="s">
        <v>1021</v>
      </c>
      <c r="BB461" s="115" t="s">
        <v>1021</v>
      </c>
      <c r="BC461" s="4">
        <f>SUMIFS('Doanh số khách hàng'!$F:$F,'Doanh số khách hàng'!$A:$A,DSKH!$D461)</f>
        <v>0</v>
      </c>
      <c r="BD461" t="str">
        <f>VLOOKUP($BC461,Master!$A:$D,4,1)</f>
        <v>F2</v>
      </c>
      <c r="BE461" t="str">
        <f t="shared" si="14"/>
        <v>GT</v>
      </c>
      <c r="BF461" t="str">
        <f t="shared" si="15"/>
        <v>Tỉnh Cà Mau-Phường Giá Rai</v>
      </c>
    </row>
    <row r="462" spans="1:58" x14ac:dyDescent="0.3">
      <c r="A462" s="114" t="s">
        <v>37902</v>
      </c>
      <c r="B462" s="115" t="s">
        <v>33266</v>
      </c>
      <c r="C462" s="115" t="s">
        <v>33267</v>
      </c>
      <c r="D462" s="115" t="s">
        <v>19574</v>
      </c>
      <c r="E462" s="115" t="s">
        <v>37903</v>
      </c>
      <c r="F462" s="115" t="s">
        <v>22</v>
      </c>
      <c r="G462" s="115" t="s">
        <v>37904</v>
      </c>
      <c r="H462" s="115" t="s">
        <v>37904</v>
      </c>
      <c r="I462" s="115" t="s">
        <v>37905</v>
      </c>
      <c r="J462" s="115" t="s">
        <v>23</v>
      </c>
      <c r="K462" s="115" t="s">
        <v>35931</v>
      </c>
      <c r="L462" s="115" t="s">
        <v>23</v>
      </c>
      <c r="M462" s="115" t="s">
        <v>37906</v>
      </c>
      <c r="N462" s="115" t="s">
        <v>23</v>
      </c>
      <c r="O462" s="115" t="s">
        <v>23</v>
      </c>
      <c r="P462" s="115" t="s">
        <v>37905</v>
      </c>
      <c r="Q462" s="115" t="s">
        <v>23</v>
      </c>
      <c r="R462" s="115" t="s">
        <v>23</v>
      </c>
      <c r="S462" s="115" t="s">
        <v>23</v>
      </c>
      <c r="T462" s="115" t="s">
        <v>23</v>
      </c>
      <c r="U462" s="115" t="s">
        <v>23</v>
      </c>
      <c r="V462" s="115" t="s">
        <v>23</v>
      </c>
      <c r="W462" s="115" t="s">
        <v>79</v>
      </c>
      <c r="X462" s="115" t="s">
        <v>23</v>
      </c>
      <c r="Y462" s="115" t="s">
        <v>23</v>
      </c>
      <c r="Z462" s="115" t="s">
        <v>23</v>
      </c>
      <c r="AA462" s="115" t="s">
        <v>37907</v>
      </c>
      <c r="AB462" s="115" t="s">
        <v>36466</v>
      </c>
      <c r="AC462" s="115" t="s">
        <v>33743</v>
      </c>
      <c r="AD462" s="115" t="s">
        <v>36058</v>
      </c>
      <c r="AE462" s="115" t="s">
        <v>33822</v>
      </c>
      <c r="AF462" s="115" t="s">
        <v>33823</v>
      </c>
      <c r="AG462" s="115" t="s">
        <v>33281</v>
      </c>
      <c r="AH462" s="115" t="s">
        <v>33282</v>
      </c>
      <c r="AI462" s="115" t="s">
        <v>33283</v>
      </c>
      <c r="AJ462" s="115" t="s">
        <v>33282</v>
      </c>
      <c r="AK462" s="116">
        <v>9.2509943840000002</v>
      </c>
      <c r="AL462" s="116">
        <v>105.5132208</v>
      </c>
      <c r="AM462" s="115" t="s">
        <v>36077</v>
      </c>
      <c r="AN462" s="115" t="s">
        <v>23</v>
      </c>
      <c r="AO462" s="115" t="s">
        <v>33256</v>
      </c>
      <c r="AP462" s="115" t="s">
        <v>33787</v>
      </c>
      <c r="AQ462" s="115" t="s">
        <v>23</v>
      </c>
      <c r="AR462" s="115" t="s">
        <v>23</v>
      </c>
      <c r="AS462" s="115" t="s">
        <v>23</v>
      </c>
      <c r="AT462" s="115" t="s">
        <v>23</v>
      </c>
      <c r="AU462" s="115" t="s">
        <v>23</v>
      </c>
      <c r="AV462" s="115" t="s">
        <v>23</v>
      </c>
      <c r="AW462" s="115" t="s">
        <v>23</v>
      </c>
      <c r="AX462" s="115" t="s">
        <v>33315</v>
      </c>
      <c r="AY462" s="115" t="s">
        <v>33316</v>
      </c>
      <c r="AZ462" s="115" t="s">
        <v>35938</v>
      </c>
      <c r="BA462" s="115" t="s">
        <v>33302</v>
      </c>
      <c r="BB462" s="115" t="s">
        <v>33303</v>
      </c>
      <c r="BC462" s="4">
        <f>SUMIFS('Doanh số khách hàng'!$F:$F,'Doanh số khách hàng'!$A:$A,DSKH!$D462)</f>
        <v>2423250</v>
      </c>
      <c r="BD462" t="str">
        <f>VLOOKUP($BC462,Master!$A:$D,4,1)</f>
        <v>F4</v>
      </c>
      <c r="BE462" t="str">
        <f t="shared" si="14"/>
        <v>GT</v>
      </c>
      <c r="BF462" t="str">
        <f t="shared" si="15"/>
        <v>Tỉnh Cà Mau-Phường Láng Tròn</v>
      </c>
    </row>
    <row r="463" spans="1:58" x14ac:dyDescent="0.3">
      <c r="A463" s="114" t="s">
        <v>37908</v>
      </c>
      <c r="B463" s="115" t="s">
        <v>33266</v>
      </c>
      <c r="C463" s="115" t="s">
        <v>33267</v>
      </c>
      <c r="D463" s="115" t="s">
        <v>33180</v>
      </c>
      <c r="E463" s="115" t="s">
        <v>37909</v>
      </c>
      <c r="F463" s="115" t="s">
        <v>22</v>
      </c>
      <c r="G463" s="115" t="s">
        <v>37910</v>
      </c>
      <c r="H463" s="115" t="s">
        <v>37910</v>
      </c>
      <c r="I463" s="115" t="s">
        <v>37911</v>
      </c>
      <c r="J463" s="115" t="s">
        <v>23</v>
      </c>
      <c r="K463" s="115" t="s">
        <v>35931</v>
      </c>
      <c r="L463" s="115" t="s">
        <v>23</v>
      </c>
      <c r="M463" s="115" t="s">
        <v>37912</v>
      </c>
      <c r="N463" s="115" t="s">
        <v>33609</v>
      </c>
      <c r="O463" s="115" t="s">
        <v>23</v>
      </c>
      <c r="P463" s="115" t="s">
        <v>37911</v>
      </c>
      <c r="Q463" s="115" t="s">
        <v>23</v>
      </c>
      <c r="R463" s="115" t="s">
        <v>23</v>
      </c>
      <c r="S463" s="115" t="s">
        <v>23</v>
      </c>
      <c r="T463" s="115" t="s">
        <v>23</v>
      </c>
      <c r="U463" s="115" t="s">
        <v>23</v>
      </c>
      <c r="V463" s="115" t="s">
        <v>23</v>
      </c>
      <c r="W463" s="115" t="s">
        <v>79</v>
      </c>
      <c r="X463" s="115" t="s">
        <v>23</v>
      </c>
      <c r="Y463" s="115" t="s">
        <v>23</v>
      </c>
      <c r="Z463" s="115" t="s">
        <v>23</v>
      </c>
      <c r="AA463" s="115" t="s">
        <v>23</v>
      </c>
      <c r="AB463" s="115" t="s">
        <v>37913</v>
      </c>
      <c r="AC463" s="115" t="s">
        <v>33277</v>
      </c>
      <c r="AD463" s="115" t="s">
        <v>37914</v>
      </c>
      <c r="AE463" s="115" t="s">
        <v>33279</v>
      </c>
      <c r="AF463" s="115" t="s">
        <v>33280</v>
      </c>
      <c r="AG463" s="115" t="s">
        <v>33281</v>
      </c>
      <c r="AH463" s="115" t="s">
        <v>33282</v>
      </c>
      <c r="AI463" s="115" t="s">
        <v>33283</v>
      </c>
      <c r="AJ463" s="115" t="s">
        <v>33282</v>
      </c>
      <c r="AK463" s="116">
        <v>9.1962017360000008</v>
      </c>
      <c r="AL463" s="116">
        <v>105.3299531</v>
      </c>
      <c r="AM463" s="115" t="s">
        <v>37915</v>
      </c>
      <c r="AN463" s="115" t="s">
        <v>23</v>
      </c>
      <c r="AO463" s="115" t="s">
        <v>33256</v>
      </c>
      <c r="AP463" s="115" t="s">
        <v>34460</v>
      </c>
      <c r="AQ463" s="115" t="s">
        <v>23</v>
      </c>
      <c r="AR463" s="115" t="s">
        <v>23</v>
      </c>
      <c r="AS463" s="115" t="s">
        <v>23</v>
      </c>
      <c r="AT463" s="115" t="s">
        <v>23</v>
      </c>
      <c r="AU463" s="115" t="s">
        <v>23</v>
      </c>
      <c r="AV463" s="115" t="s">
        <v>23</v>
      </c>
      <c r="AW463" s="115" t="s">
        <v>23</v>
      </c>
      <c r="AX463" s="115" t="s">
        <v>33299</v>
      </c>
      <c r="AY463" s="115" t="s">
        <v>33300</v>
      </c>
      <c r="AZ463" s="115" t="s">
        <v>35938</v>
      </c>
      <c r="BA463" s="115" t="s">
        <v>33302</v>
      </c>
      <c r="BB463" s="115" t="s">
        <v>33303</v>
      </c>
      <c r="BC463" s="4">
        <f>SUMIFS('Doanh số khách hàng'!$F:$F,'Doanh số khách hàng'!$A:$A,DSKH!$D463)</f>
        <v>426213.33333333331</v>
      </c>
      <c r="BD463" t="str">
        <f>VLOOKUP($BC463,Master!$A:$D,4,1)</f>
        <v>F2</v>
      </c>
      <c r="BE463" t="str">
        <f t="shared" si="14"/>
        <v>GT</v>
      </c>
      <c r="BF463" t="str">
        <f t="shared" si="15"/>
        <v>Tỉnh Cà Mau-Xã Phong Thạnh</v>
      </c>
    </row>
    <row r="464" spans="1:58" x14ac:dyDescent="0.3">
      <c r="A464" s="114" t="s">
        <v>37916</v>
      </c>
      <c r="B464" s="115" t="s">
        <v>33266</v>
      </c>
      <c r="C464" s="115" t="s">
        <v>33267</v>
      </c>
      <c r="D464" s="115" t="s">
        <v>37917</v>
      </c>
      <c r="E464" s="115" t="s">
        <v>37918</v>
      </c>
      <c r="F464" s="115" t="s">
        <v>22</v>
      </c>
      <c r="G464" s="115" t="s">
        <v>37919</v>
      </c>
      <c r="H464" s="115" t="s">
        <v>37919</v>
      </c>
      <c r="I464" s="115" t="s">
        <v>37920</v>
      </c>
      <c r="J464" s="115" t="s">
        <v>23</v>
      </c>
      <c r="K464" s="115" t="s">
        <v>35931</v>
      </c>
      <c r="L464" s="115" t="s">
        <v>23</v>
      </c>
      <c r="M464" s="115" t="s">
        <v>37921</v>
      </c>
      <c r="N464" s="115" t="s">
        <v>37922</v>
      </c>
      <c r="O464" s="115" t="s">
        <v>23</v>
      </c>
      <c r="P464" s="115" t="s">
        <v>23</v>
      </c>
      <c r="Q464" s="115" t="s">
        <v>23</v>
      </c>
      <c r="R464" s="115" t="s">
        <v>23</v>
      </c>
      <c r="S464" s="115" t="s">
        <v>23</v>
      </c>
      <c r="T464" s="115" t="s">
        <v>23</v>
      </c>
      <c r="U464" s="115" t="s">
        <v>23</v>
      </c>
      <c r="V464" s="115" t="s">
        <v>23</v>
      </c>
      <c r="W464" s="115" t="s">
        <v>79</v>
      </c>
      <c r="X464" s="115" t="s">
        <v>23</v>
      </c>
      <c r="Y464" s="115" t="s">
        <v>23</v>
      </c>
      <c r="Z464" s="115" t="s">
        <v>23</v>
      </c>
      <c r="AA464" s="115" t="s">
        <v>37923</v>
      </c>
      <c r="AB464" s="115" t="s">
        <v>37924</v>
      </c>
      <c r="AC464" s="115" t="s">
        <v>37925</v>
      </c>
      <c r="AD464" s="115" t="s">
        <v>36086</v>
      </c>
      <c r="AE464" s="115" t="s">
        <v>33501</v>
      </c>
      <c r="AF464" s="115" t="s">
        <v>33502</v>
      </c>
      <c r="AG464" s="115" t="s">
        <v>33281</v>
      </c>
      <c r="AH464" s="115" t="s">
        <v>33282</v>
      </c>
      <c r="AI464" s="115" t="s">
        <v>33283</v>
      </c>
      <c r="AJ464" s="115" t="s">
        <v>33282</v>
      </c>
      <c r="AK464" s="116">
        <v>9.2275305890000006</v>
      </c>
      <c r="AL464" s="116">
        <v>105.4167961</v>
      </c>
      <c r="AM464" s="115" t="s">
        <v>36586</v>
      </c>
      <c r="AN464" s="115" t="s">
        <v>23</v>
      </c>
      <c r="AO464" s="115" t="s">
        <v>23</v>
      </c>
      <c r="AP464" s="115" t="s">
        <v>33787</v>
      </c>
      <c r="AQ464" s="115" t="s">
        <v>23</v>
      </c>
      <c r="AR464" s="115" t="s">
        <v>23</v>
      </c>
      <c r="AS464" s="115" t="s">
        <v>23</v>
      </c>
      <c r="AT464" s="115" t="s">
        <v>23</v>
      </c>
      <c r="AU464" s="115" t="s">
        <v>23</v>
      </c>
      <c r="AV464" s="115" t="s">
        <v>23</v>
      </c>
      <c r="AW464" s="115" t="s">
        <v>23</v>
      </c>
      <c r="AX464" s="115" t="s">
        <v>33299</v>
      </c>
      <c r="AY464" s="115" t="s">
        <v>33300</v>
      </c>
      <c r="AZ464" s="115" t="s">
        <v>35938</v>
      </c>
      <c r="BA464" s="115" t="s">
        <v>33302</v>
      </c>
      <c r="BB464" s="115" t="s">
        <v>33303</v>
      </c>
      <c r="BC464" s="4">
        <f>SUMIFS('Doanh số khách hàng'!$F:$F,'Doanh số khách hàng'!$A:$A,DSKH!$D464)</f>
        <v>0</v>
      </c>
      <c r="BD464" t="str">
        <f>VLOOKUP($BC464,Master!$A:$D,4,1)</f>
        <v>F2</v>
      </c>
      <c r="BE464" t="str">
        <f t="shared" si="14"/>
        <v>GT</v>
      </c>
      <c r="BF464" t="str">
        <f t="shared" si="15"/>
        <v>Tỉnh Cà Mau-Phường Giá Rai</v>
      </c>
    </row>
    <row r="465" spans="1:58" x14ac:dyDescent="0.3">
      <c r="A465" s="114" t="s">
        <v>37926</v>
      </c>
      <c r="B465" s="115" t="s">
        <v>33266</v>
      </c>
      <c r="C465" s="115" t="s">
        <v>33267</v>
      </c>
      <c r="D465" s="115" t="s">
        <v>16797</v>
      </c>
      <c r="E465" s="115" t="s">
        <v>37927</v>
      </c>
      <c r="F465" s="115" t="s">
        <v>22</v>
      </c>
      <c r="G465" s="115" t="s">
        <v>37928</v>
      </c>
      <c r="H465" s="115" t="s">
        <v>37928</v>
      </c>
      <c r="I465" s="115" t="s">
        <v>37929</v>
      </c>
      <c r="J465" s="115" t="s">
        <v>23</v>
      </c>
      <c r="K465" s="115" t="s">
        <v>35931</v>
      </c>
      <c r="L465" s="115" t="s">
        <v>23</v>
      </c>
      <c r="M465" s="115" t="s">
        <v>37930</v>
      </c>
      <c r="N465" s="115" t="s">
        <v>23</v>
      </c>
      <c r="O465" s="115" t="s">
        <v>23</v>
      </c>
      <c r="P465" s="115" t="s">
        <v>37931</v>
      </c>
      <c r="Q465" s="115" t="s">
        <v>23</v>
      </c>
      <c r="R465" s="115" t="s">
        <v>23</v>
      </c>
      <c r="S465" s="115" t="s">
        <v>23</v>
      </c>
      <c r="T465" s="115" t="s">
        <v>23</v>
      </c>
      <c r="U465" s="115" t="s">
        <v>23</v>
      </c>
      <c r="V465" s="115" t="s">
        <v>23</v>
      </c>
      <c r="W465" s="115" t="s">
        <v>79</v>
      </c>
      <c r="X465" s="115" t="s">
        <v>23</v>
      </c>
      <c r="Y465" s="115" t="s">
        <v>23</v>
      </c>
      <c r="Z465" s="115" t="s">
        <v>23</v>
      </c>
      <c r="AA465" s="115" t="s">
        <v>37932</v>
      </c>
      <c r="AB465" s="115" t="s">
        <v>37933</v>
      </c>
      <c r="AC465" s="115" t="s">
        <v>37934</v>
      </c>
      <c r="AD465" s="115" t="s">
        <v>34637</v>
      </c>
      <c r="AE465" s="115" t="s">
        <v>33312</v>
      </c>
      <c r="AF465" s="115" t="s">
        <v>33313</v>
      </c>
      <c r="AG465" s="115" t="s">
        <v>33281</v>
      </c>
      <c r="AH465" s="115" t="s">
        <v>33282</v>
      </c>
      <c r="AI465" s="115" t="s">
        <v>33283</v>
      </c>
      <c r="AJ465" s="115" t="s">
        <v>33282</v>
      </c>
      <c r="AK465" s="116">
        <v>9.2798607549999996</v>
      </c>
      <c r="AL465" s="116">
        <v>105.6261999</v>
      </c>
      <c r="AM465" s="115" t="s">
        <v>37243</v>
      </c>
      <c r="AN465" s="115" t="s">
        <v>23</v>
      </c>
      <c r="AO465" s="115" t="s">
        <v>23</v>
      </c>
      <c r="AP465" s="115" t="s">
        <v>33787</v>
      </c>
      <c r="AQ465" s="115" t="s">
        <v>23</v>
      </c>
      <c r="AR465" s="115" t="s">
        <v>23</v>
      </c>
      <c r="AS465" s="115" t="s">
        <v>23</v>
      </c>
      <c r="AT465" s="115" t="s">
        <v>23</v>
      </c>
      <c r="AU465" s="115" t="s">
        <v>23</v>
      </c>
      <c r="AV465" s="115" t="s">
        <v>23</v>
      </c>
      <c r="AW465" s="115" t="s">
        <v>23</v>
      </c>
      <c r="AX465" s="115" t="s">
        <v>33315</v>
      </c>
      <c r="AY465" s="115" t="s">
        <v>33316</v>
      </c>
      <c r="AZ465" s="115" t="s">
        <v>35938</v>
      </c>
      <c r="BA465" s="115" t="s">
        <v>33302</v>
      </c>
      <c r="BB465" s="115" t="s">
        <v>33303</v>
      </c>
      <c r="BC465" s="4">
        <f>SUMIFS('Doanh số khách hàng'!$F:$F,'Doanh số khách hàng'!$A:$A,DSKH!$D465)</f>
        <v>667896.66666666663</v>
      </c>
      <c r="BD465" t="str">
        <f>VLOOKUP($BC465,Master!$A:$D,4,1)</f>
        <v>F4</v>
      </c>
      <c r="BE465" t="str">
        <f t="shared" si="14"/>
        <v>GT</v>
      </c>
      <c r="BF465" t="str">
        <f t="shared" si="15"/>
        <v>Tỉnh Cà Mau-Xã Hòa Bình</v>
      </c>
    </row>
    <row r="466" spans="1:58" x14ac:dyDescent="0.3">
      <c r="A466" s="114" t="s">
        <v>37493</v>
      </c>
      <c r="B466" s="115" t="s">
        <v>33266</v>
      </c>
      <c r="C466" s="115" t="s">
        <v>33267</v>
      </c>
      <c r="D466" s="115" t="s">
        <v>33181</v>
      </c>
      <c r="E466" s="115" t="s">
        <v>37935</v>
      </c>
      <c r="F466" s="115" t="s">
        <v>22</v>
      </c>
      <c r="G466" s="115" t="s">
        <v>37936</v>
      </c>
      <c r="H466" s="115" t="s">
        <v>37936</v>
      </c>
      <c r="I466" s="115" t="s">
        <v>37937</v>
      </c>
      <c r="J466" s="115" t="s">
        <v>23</v>
      </c>
      <c r="K466" s="115" t="s">
        <v>35931</v>
      </c>
      <c r="L466" s="115" t="s">
        <v>23</v>
      </c>
      <c r="M466" s="115" t="s">
        <v>37938</v>
      </c>
      <c r="N466" s="115" t="s">
        <v>23</v>
      </c>
      <c r="O466" s="115" t="s">
        <v>23</v>
      </c>
      <c r="P466" s="115" t="s">
        <v>37939</v>
      </c>
      <c r="Q466" s="115" t="s">
        <v>23</v>
      </c>
      <c r="R466" s="115" t="s">
        <v>23</v>
      </c>
      <c r="S466" s="115" t="s">
        <v>23</v>
      </c>
      <c r="T466" s="115" t="s">
        <v>23</v>
      </c>
      <c r="U466" s="115" t="s">
        <v>23</v>
      </c>
      <c r="V466" s="115" t="s">
        <v>23</v>
      </c>
      <c r="W466" s="115" t="s">
        <v>79</v>
      </c>
      <c r="X466" s="115" t="s">
        <v>23</v>
      </c>
      <c r="Y466" s="115" t="s">
        <v>23</v>
      </c>
      <c r="Z466" s="115" t="s">
        <v>23</v>
      </c>
      <c r="AA466" s="115" t="s">
        <v>23</v>
      </c>
      <c r="AB466" s="115" t="s">
        <v>37940</v>
      </c>
      <c r="AC466" s="115" t="s">
        <v>37941</v>
      </c>
      <c r="AD466" s="115" t="s">
        <v>33278</v>
      </c>
      <c r="AE466" s="115" t="s">
        <v>33501</v>
      </c>
      <c r="AF466" s="115" t="s">
        <v>33502</v>
      </c>
      <c r="AG466" s="115" t="s">
        <v>33281</v>
      </c>
      <c r="AH466" s="115" t="s">
        <v>33282</v>
      </c>
      <c r="AI466" s="115" t="s">
        <v>33283</v>
      </c>
      <c r="AJ466" s="115" t="s">
        <v>33282</v>
      </c>
      <c r="AK466" s="116">
        <v>9.2343697430000002</v>
      </c>
      <c r="AL466" s="116">
        <v>105.4445065</v>
      </c>
      <c r="AM466" s="115" t="s">
        <v>37942</v>
      </c>
      <c r="AN466" s="115" t="s">
        <v>23</v>
      </c>
      <c r="AO466" s="115" t="s">
        <v>23</v>
      </c>
      <c r="AP466" s="115" t="s">
        <v>33422</v>
      </c>
      <c r="AQ466" s="115" t="s">
        <v>23</v>
      </c>
      <c r="AR466" s="115" t="s">
        <v>23</v>
      </c>
      <c r="AS466" s="115" t="s">
        <v>23</v>
      </c>
      <c r="AT466" s="115" t="s">
        <v>23</v>
      </c>
      <c r="AU466" s="115" t="s">
        <v>23</v>
      </c>
      <c r="AV466" s="115" t="s">
        <v>23</v>
      </c>
      <c r="AW466" s="115" t="s">
        <v>23</v>
      </c>
      <c r="AX466" s="115" t="s">
        <v>33299</v>
      </c>
      <c r="AY466" s="115" t="s">
        <v>33300</v>
      </c>
      <c r="AZ466" s="115" t="s">
        <v>35938</v>
      </c>
      <c r="BA466" s="115" t="s">
        <v>33302</v>
      </c>
      <c r="BB466" s="115" t="s">
        <v>33303</v>
      </c>
      <c r="BC466" s="4">
        <f>SUMIFS('Doanh số khách hàng'!$F:$F,'Doanh số khách hàng'!$A:$A,DSKH!$D466)</f>
        <v>31850</v>
      </c>
      <c r="BD466" t="str">
        <f>VLOOKUP($BC466,Master!$A:$D,4,1)</f>
        <v>F2</v>
      </c>
      <c r="BE466" t="str">
        <f t="shared" si="14"/>
        <v>GT</v>
      </c>
      <c r="BF466" t="str">
        <f t="shared" si="15"/>
        <v>Tỉnh Cà Mau-Phường Giá Rai</v>
      </c>
    </row>
    <row r="467" spans="1:58" x14ac:dyDescent="0.3">
      <c r="A467" s="114" t="s">
        <v>37943</v>
      </c>
      <c r="B467" s="115" t="s">
        <v>33266</v>
      </c>
      <c r="C467" s="115" t="s">
        <v>33267</v>
      </c>
      <c r="D467" s="115" t="s">
        <v>37944</v>
      </c>
      <c r="E467" s="115" t="s">
        <v>37945</v>
      </c>
      <c r="F467" s="115" t="s">
        <v>22</v>
      </c>
      <c r="G467" s="115" t="s">
        <v>37946</v>
      </c>
      <c r="H467" s="115" t="s">
        <v>37946</v>
      </c>
      <c r="I467" s="115" t="s">
        <v>23</v>
      </c>
      <c r="J467" s="115" t="s">
        <v>23</v>
      </c>
      <c r="K467" s="115" t="s">
        <v>35931</v>
      </c>
      <c r="L467" s="115" t="s">
        <v>23</v>
      </c>
      <c r="M467" s="115" t="s">
        <v>34240</v>
      </c>
      <c r="N467" s="115" t="s">
        <v>23</v>
      </c>
      <c r="O467" s="115" t="s">
        <v>23</v>
      </c>
      <c r="P467" s="115" t="s">
        <v>23</v>
      </c>
      <c r="Q467" s="115" t="s">
        <v>23</v>
      </c>
      <c r="R467" s="115" t="s">
        <v>23</v>
      </c>
      <c r="S467" s="115" t="s">
        <v>23</v>
      </c>
      <c r="T467" s="115" t="s">
        <v>23</v>
      </c>
      <c r="U467" s="115" t="s">
        <v>23</v>
      </c>
      <c r="V467" s="115" t="s">
        <v>23</v>
      </c>
      <c r="W467" s="115" t="s">
        <v>79</v>
      </c>
      <c r="X467" s="115" t="s">
        <v>23</v>
      </c>
      <c r="Y467" s="115" t="s">
        <v>23</v>
      </c>
      <c r="Z467" s="115" t="s">
        <v>23</v>
      </c>
      <c r="AA467" s="115" t="s">
        <v>23</v>
      </c>
      <c r="AB467" s="115" t="s">
        <v>37947</v>
      </c>
      <c r="AC467" s="115" t="s">
        <v>33743</v>
      </c>
      <c r="AD467" s="115" t="s">
        <v>33278</v>
      </c>
      <c r="AE467" s="115" t="s">
        <v>33501</v>
      </c>
      <c r="AF467" s="115" t="s">
        <v>33502</v>
      </c>
      <c r="AG467" s="115" t="s">
        <v>33281</v>
      </c>
      <c r="AH467" s="115" t="s">
        <v>33282</v>
      </c>
      <c r="AI467" s="115" t="s">
        <v>33283</v>
      </c>
      <c r="AJ467" s="115" t="s">
        <v>33282</v>
      </c>
      <c r="AK467" s="116">
        <v>9.2260162830999999</v>
      </c>
      <c r="AL467" s="116">
        <v>105.4127763212</v>
      </c>
      <c r="AM467" s="115" t="s">
        <v>37948</v>
      </c>
      <c r="AN467" s="115" t="s">
        <v>23</v>
      </c>
      <c r="AO467" s="115" t="s">
        <v>33327</v>
      </c>
      <c r="AP467" s="115" t="s">
        <v>80</v>
      </c>
      <c r="AQ467" s="115" t="s">
        <v>23</v>
      </c>
      <c r="AR467" s="115" t="s">
        <v>23</v>
      </c>
      <c r="AS467" s="115" t="s">
        <v>23</v>
      </c>
      <c r="AT467" s="115" t="s">
        <v>1020</v>
      </c>
      <c r="AU467" s="115" t="s">
        <v>23</v>
      </c>
      <c r="AV467" s="115" t="s">
        <v>33452</v>
      </c>
      <c r="AW467" s="115" t="s">
        <v>23</v>
      </c>
      <c r="AX467" s="115" t="s">
        <v>33299</v>
      </c>
      <c r="AY467" s="115" t="s">
        <v>33300</v>
      </c>
      <c r="AZ467" s="115" t="s">
        <v>35938</v>
      </c>
      <c r="BA467" s="115" t="s">
        <v>1021</v>
      </c>
      <c r="BB467" s="115" t="s">
        <v>1021</v>
      </c>
      <c r="BC467" s="4">
        <f>SUMIFS('Doanh số khách hàng'!$F:$F,'Doanh số khách hàng'!$A:$A,DSKH!$D467)</f>
        <v>0</v>
      </c>
      <c r="BD467" t="str">
        <f>VLOOKUP($BC467,Master!$A:$D,4,1)</f>
        <v>F2</v>
      </c>
      <c r="BE467" t="str">
        <f t="shared" si="14"/>
        <v>GT</v>
      </c>
      <c r="BF467" t="str">
        <f t="shared" si="15"/>
        <v>Tỉnh Cà Mau-Phường Giá Rai</v>
      </c>
    </row>
    <row r="468" spans="1:58" x14ac:dyDescent="0.3">
      <c r="A468" s="114" t="s">
        <v>37949</v>
      </c>
      <c r="B468" s="115" t="s">
        <v>33266</v>
      </c>
      <c r="C468" s="115" t="s">
        <v>33267</v>
      </c>
      <c r="D468" s="115" t="s">
        <v>37950</v>
      </c>
      <c r="E468" s="115" t="s">
        <v>37951</v>
      </c>
      <c r="F468" s="115" t="s">
        <v>22</v>
      </c>
      <c r="G468" s="115" t="s">
        <v>37952</v>
      </c>
      <c r="H468" s="115" t="s">
        <v>37952</v>
      </c>
      <c r="I468" s="115" t="s">
        <v>37953</v>
      </c>
      <c r="J468" s="115" t="s">
        <v>23</v>
      </c>
      <c r="K468" s="115" t="s">
        <v>35931</v>
      </c>
      <c r="L468" s="115" t="s">
        <v>23</v>
      </c>
      <c r="M468" s="115" t="s">
        <v>37954</v>
      </c>
      <c r="N468" s="115" t="s">
        <v>23</v>
      </c>
      <c r="O468" s="115" t="s">
        <v>23</v>
      </c>
      <c r="P468" s="115" t="s">
        <v>37955</v>
      </c>
      <c r="Q468" s="115" t="s">
        <v>23</v>
      </c>
      <c r="R468" s="115" t="s">
        <v>23</v>
      </c>
      <c r="S468" s="115" t="s">
        <v>23</v>
      </c>
      <c r="T468" s="115" t="s">
        <v>23</v>
      </c>
      <c r="U468" s="115" t="s">
        <v>23</v>
      </c>
      <c r="V468" s="115" t="s">
        <v>23</v>
      </c>
      <c r="W468" s="115" t="s">
        <v>79</v>
      </c>
      <c r="X468" s="115" t="s">
        <v>23</v>
      </c>
      <c r="Y468" s="115" t="s">
        <v>23</v>
      </c>
      <c r="Z468" s="115" t="s">
        <v>23</v>
      </c>
      <c r="AA468" s="115" t="s">
        <v>23</v>
      </c>
      <c r="AB468" s="115" t="s">
        <v>37956</v>
      </c>
      <c r="AC468" s="115" t="s">
        <v>37957</v>
      </c>
      <c r="AD468" s="115" t="s">
        <v>36176</v>
      </c>
      <c r="AE468" s="115" t="s">
        <v>33279</v>
      </c>
      <c r="AF468" s="115" t="s">
        <v>33280</v>
      </c>
      <c r="AG468" s="115" t="s">
        <v>33281</v>
      </c>
      <c r="AH468" s="115" t="s">
        <v>33282</v>
      </c>
      <c r="AI468" s="115" t="s">
        <v>33283</v>
      </c>
      <c r="AJ468" s="115" t="s">
        <v>33282</v>
      </c>
      <c r="AK468" s="116">
        <v>9.1909257560000004</v>
      </c>
      <c r="AL468" s="116">
        <v>105.3156036</v>
      </c>
      <c r="AM468" s="115" t="s">
        <v>37958</v>
      </c>
      <c r="AN468" s="115" t="s">
        <v>23</v>
      </c>
      <c r="AO468" s="115" t="s">
        <v>23</v>
      </c>
      <c r="AP468" s="115" t="s">
        <v>80</v>
      </c>
      <c r="AQ468" s="115" t="s">
        <v>23</v>
      </c>
      <c r="AR468" s="115" t="s">
        <v>23</v>
      </c>
      <c r="AS468" s="115" t="s">
        <v>23</v>
      </c>
      <c r="AT468" s="115" t="s">
        <v>23</v>
      </c>
      <c r="AU468" s="115" t="s">
        <v>23</v>
      </c>
      <c r="AV468" s="115" t="s">
        <v>23</v>
      </c>
      <c r="AW468" s="115" t="s">
        <v>23</v>
      </c>
      <c r="AX468" s="115" t="s">
        <v>33299</v>
      </c>
      <c r="AY468" s="115" t="s">
        <v>33300</v>
      </c>
      <c r="AZ468" s="115" t="s">
        <v>35938</v>
      </c>
      <c r="BA468" s="115" t="s">
        <v>33302</v>
      </c>
      <c r="BB468" s="115" t="s">
        <v>33303</v>
      </c>
      <c r="BC468" s="4">
        <f>SUMIFS('Doanh số khách hàng'!$F:$F,'Doanh số khách hàng'!$A:$A,DSKH!$D468)</f>
        <v>0</v>
      </c>
      <c r="BD468" t="str">
        <f>VLOOKUP($BC468,Master!$A:$D,4,1)</f>
        <v>F2</v>
      </c>
      <c r="BE468" t="str">
        <f t="shared" si="14"/>
        <v>GT</v>
      </c>
      <c r="BF468" t="str">
        <f t="shared" si="15"/>
        <v>Tỉnh Cà Mau-Xã Phong Thạnh</v>
      </c>
    </row>
    <row r="469" spans="1:58" x14ac:dyDescent="0.3">
      <c r="A469" s="114" t="s">
        <v>37959</v>
      </c>
      <c r="B469" s="115" t="s">
        <v>33266</v>
      </c>
      <c r="C469" s="115" t="s">
        <v>33267</v>
      </c>
      <c r="D469" s="115" t="s">
        <v>25775</v>
      </c>
      <c r="E469" s="115" t="s">
        <v>37960</v>
      </c>
      <c r="F469" s="115" t="s">
        <v>22</v>
      </c>
      <c r="G469" s="115" t="s">
        <v>37961</v>
      </c>
      <c r="H469" s="115" t="s">
        <v>37961</v>
      </c>
      <c r="I469" s="115" t="s">
        <v>37962</v>
      </c>
      <c r="J469" s="115" t="s">
        <v>23</v>
      </c>
      <c r="K469" s="115" t="s">
        <v>35931</v>
      </c>
      <c r="L469" s="115" t="s">
        <v>23</v>
      </c>
      <c r="M469" s="115" t="s">
        <v>37963</v>
      </c>
      <c r="N469" s="115" t="s">
        <v>37964</v>
      </c>
      <c r="O469" s="115" t="s">
        <v>23</v>
      </c>
      <c r="P469" s="115" t="s">
        <v>37962</v>
      </c>
      <c r="Q469" s="115" t="s">
        <v>23</v>
      </c>
      <c r="R469" s="115" t="s">
        <v>23</v>
      </c>
      <c r="S469" s="115" t="s">
        <v>23</v>
      </c>
      <c r="T469" s="115" t="s">
        <v>23</v>
      </c>
      <c r="U469" s="115" t="s">
        <v>23</v>
      </c>
      <c r="V469" s="115" t="s">
        <v>23</v>
      </c>
      <c r="W469" s="115" t="s">
        <v>79</v>
      </c>
      <c r="X469" s="115" t="s">
        <v>23</v>
      </c>
      <c r="Y469" s="115" t="s">
        <v>23</v>
      </c>
      <c r="Z469" s="115" t="s">
        <v>23</v>
      </c>
      <c r="AA469" s="115" t="s">
        <v>37965</v>
      </c>
      <c r="AB469" s="115" t="s">
        <v>37966</v>
      </c>
      <c r="AC469" s="115" t="s">
        <v>37967</v>
      </c>
      <c r="AD469" s="115" t="s">
        <v>34289</v>
      </c>
      <c r="AE469" s="115" t="s">
        <v>33501</v>
      </c>
      <c r="AF469" s="115" t="s">
        <v>33502</v>
      </c>
      <c r="AG469" s="115" t="s">
        <v>33281</v>
      </c>
      <c r="AH469" s="115" t="s">
        <v>33282</v>
      </c>
      <c r="AI469" s="115" t="s">
        <v>33283</v>
      </c>
      <c r="AJ469" s="115" t="s">
        <v>33282</v>
      </c>
      <c r="AK469" s="116">
        <v>9.2269518579999996</v>
      </c>
      <c r="AL469" s="116">
        <v>105.4160073</v>
      </c>
      <c r="AM469" s="115" t="s">
        <v>37968</v>
      </c>
      <c r="AN469" s="115" t="s">
        <v>23</v>
      </c>
      <c r="AO469" s="115" t="s">
        <v>33256</v>
      </c>
      <c r="AP469" s="115" t="s">
        <v>80</v>
      </c>
      <c r="AQ469" s="115" t="s">
        <v>23</v>
      </c>
      <c r="AR469" s="115" t="s">
        <v>23</v>
      </c>
      <c r="AS469" s="115" t="s">
        <v>23</v>
      </c>
      <c r="AT469" s="115" t="s">
        <v>23</v>
      </c>
      <c r="AU469" s="115" t="s">
        <v>23</v>
      </c>
      <c r="AV469" s="115" t="s">
        <v>23</v>
      </c>
      <c r="AW469" s="115" t="s">
        <v>23</v>
      </c>
      <c r="AX469" s="115" t="s">
        <v>33299</v>
      </c>
      <c r="AY469" s="115" t="s">
        <v>33300</v>
      </c>
      <c r="AZ469" s="115" t="s">
        <v>35938</v>
      </c>
      <c r="BA469" s="115" t="s">
        <v>33302</v>
      </c>
      <c r="BB469" s="115" t="s">
        <v>33303</v>
      </c>
      <c r="BC469" s="4">
        <f>SUMIFS('Doanh số khách hàng'!$F:$F,'Doanh số khách hàng'!$A:$A,DSKH!$D469)</f>
        <v>2193673.3333333335</v>
      </c>
      <c r="BD469" t="str">
        <f>VLOOKUP($BC469,Master!$A:$D,4,1)</f>
        <v>F4</v>
      </c>
      <c r="BE469" t="str">
        <f t="shared" si="14"/>
        <v>GT</v>
      </c>
      <c r="BF469" t="str">
        <f t="shared" si="15"/>
        <v>Tỉnh Cà Mau-Phường Giá Rai</v>
      </c>
    </row>
    <row r="470" spans="1:58" x14ac:dyDescent="0.3">
      <c r="A470" s="114" t="s">
        <v>37969</v>
      </c>
      <c r="B470" s="115" t="s">
        <v>33266</v>
      </c>
      <c r="C470" s="115" t="s">
        <v>33267</v>
      </c>
      <c r="D470" s="115" t="s">
        <v>37970</v>
      </c>
      <c r="E470" s="115" t="s">
        <v>37971</v>
      </c>
      <c r="F470" s="115" t="s">
        <v>22</v>
      </c>
      <c r="G470" s="115" t="s">
        <v>37972</v>
      </c>
      <c r="H470" s="115" t="s">
        <v>37972</v>
      </c>
      <c r="I470" s="115" t="s">
        <v>37973</v>
      </c>
      <c r="J470" s="115" t="s">
        <v>23</v>
      </c>
      <c r="K470" s="115" t="s">
        <v>35931</v>
      </c>
      <c r="L470" s="115" t="s">
        <v>23</v>
      </c>
      <c r="M470" s="115" t="s">
        <v>37974</v>
      </c>
      <c r="N470" s="115" t="s">
        <v>23</v>
      </c>
      <c r="O470" s="115" t="s">
        <v>23</v>
      </c>
      <c r="P470" s="115" t="s">
        <v>23</v>
      </c>
      <c r="Q470" s="115" t="s">
        <v>23</v>
      </c>
      <c r="R470" s="115" t="s">
        <v>23</v>
      </c>
      <c r="S470" s="115" t="s">
        <v>23</v>
      </c>
      <c r="T470" s="115" t="s">
        <v>23</v>
      </c>
      <c r="U470" s="115" t="s">
        <v>23</v>
      </c>
      <c r="V470" s="115" t="s">
        <v>23</v>
      </c>
      <c r="W470" s="115" t="s">
        <v>79</v>
      </c>
      <c r="X470" s="115" t="s">
        <v>23</v>
      </c>
      <c r="Y470" s="115" t="s">
        <v>23</v>
      </c>
      <c r="Z470" s="115" t="s">
        <v>23</v>
      </c>
      <c r="AA470" s="115" t="s">
        <v>23</v>
      </c>
      <c r="AB470" s="115" t="s">
        <v>37975</v>
      </c>
      <c r="AC470" s="115" t="s">
        <v>37560</v>
      </c>
      <c r="AD470" s="115" t="s">
        <v>33278</v>
      </c>
      <c r="AE470" s="115" t="s">
        <v>33501</v>
      </c>
      <c r="AF470" s="115" t="s">
        <v>33502</v>
      </c>
      <c r="AG470" s="115" t="s">
        <v>33281</v>
      </c>
      <c r="AH470" s="115" t="s">
        <v>33282</v>
      </c>
      <c r="AI470" s="115" t="s">
        <v>33283</v>
      </c>
      <c r="AJ470" s="115" t="s">
        <v>33282</v>
      </c>
      <c r="AK470" s="116">
        <v>9.2346149620000002</v>
      </c>
      <c r="AL470" s="116">
        <v>105.4446514</v>
      </c>
      <c r="AM470" s="115" t="s">
        <v>37976</v>
      </c>
      <c r="AN470" s="115" t="s">
        <v>23</v>
      </c>
      <c r="AO470" s="115" t="s">
        <v>23</v>
      </c>
      <c r="AP470" s="115" t="s">
        <v>80</v>
      </c>
      <c r="AQ470" s="115" t="s">
        <v>23</v>
      </c>
      <c r="AR470" s="115" t="s">
        <v>23</v>
      </c>
      <c r="AS470" s="115" t="s">
        <v>23</v>
      </c>
      <c r="AT470" s="115" t="s">
        <v>23</v>
      </c>
      <c r="AU470" s="115" t="s">
        <v>23</v>
      </c>
      <c r="AV470" s="115" t="s">
        <v>23</v>
      </c>
      <c r="AW470" s="115" t="s">
        <v>23</v>
      </c>
      <c r="AX470" s="115" t="s">
        <v>33299</v>
      </c>
      <c r="AY470" s="115" t="s">
        <v>33300</v>
      </c>
      <c r="AZ470" s="115" t="s">
        <v>35938</v>
      </c>
      <c r="BA470" s="115" t="s">
        <v>33302</v>
      </c>
      <c r="BB470" s="115" t="s">
        <v>33303</v>
      </c>
      <c r="BC470" s="4">
        <f>SUMIFS('Doanh số khách hàng'!$F:$F,'Doanh số khách hàng'!$A:$A,DSKH!$D470)</f>
        <v>0</v>
      </c>
      <c r="BD470" t="str">
        <f>VLOOKUP($BC470,Master!$A:$D,4,1)</f>
        <v>F2</v>
      </c>
      <c r="BE470" t="str">
        <f t="shared" si="14"/>
        <v>GT</v>
      </c>
      <c r="BF470" t="str">
        <f t="shared" si="15"/>
        <v>Tỉnh Cà Mau-Phường Giá Rai</v>
      </c>
    </row>
    <row r="471" spans="1:58" x14ac:dyDescent="0.3">
      <c r="A471" s="114" t="s">
        <v>37977</v>
      </c>
      <c r="B471" s="115" t="s">
        <v>33266</v>
      </c>
      <c r="C471" s="115" t="s">
        <v>33267</v>
      </c>
      <c r="D471" s="115" t="s">
        <v>37978</v>
      </c>
      <c r="E471" s="115" t="s">
        <v>37979</v>
      </c>
      <c r="F471" s="115" t="s">
        <v>22</v>
      </c>
      <c r="G471" s="115" t="s">
        <v>37980</v>
      </c>
      <c r="H471" s="115" t="s">
        <v>37980</v>
      </c>
      <c r="I471" s="115" t="s">
        <v>23</v>
      </c>
      <c r="J471" s="115" t="s">
        <v>23</v>
      </c>
      <c r="K471" s="115" t="s">
        <v>35931</v>
      </c>
      <c r="L471" s="115" t="s">
        <v>23</v>
      </c>
      <c r="M471" s="115" t="s">
        <v>37981</v>
      </c>
      <c r="N471" s="115" t="s">
        <v>23</v>
      </c>
      <c r="O471" s="115" t="s">
        <v>23</v>
      </c>
      <c r="P471" s="115" t="s">
        <v>23</v>
      </c>
      <c r="Q471" s="115" t="s">
        <v>23</v>
      </c>
      <c r="R471" s="115" t="s">
        <v>23</v>
      </c>
      <c r="S471" s="115" t="s">
        <v>23</v>
      </c>
      <c r="T471" s="115" t="s">
        <v>23</v>
      </c>
      <c r="U471" s="115" t="s">
        <v>23</v>
      </c>
      <c r="V471" s="115" t="s">
        <v>23</v>
      </c>
      <c r="W471" s="115" t="s">
        <v>79</v>
      </c>
      <c r="X471" s="115" t="s">
        <v>23</v>
      </c>
      <c r="Y471" s="115" t="s">
        <v>23</v>
      </c>
      <c r="Z471" s="115" t="s">
        <v>23</v>
      </c>
      <c r="AA471" s="115" t="s">
        <v>37982</v>
      </c>
      <c r="AB471" s="115" t="s">
        <v>36122</v>
      </c>
      <c r="AC471" s="115" t="s">
        <v>36123</v>
      </c>
      <c r="AD471" s="115" t="s">
        <v>33278</v>
      </c>
      <c r="AE471" s="115" t="s">
        <v>33312</v>
      </c>
      <c r="AF471" s="115" t="s">
        <v>33313</v>
      </c>
      <c r="AG471" s="115" t="s">
        <v>33281</v>
      </c>
      <c r="AH471" s="115" t="s">
        <v>33282</v>
      </c>
      <c r="AI471" s="115" t="s">
        <v>33283</v>
      </c>
      <c r="AJ471" s="115" t="s">
        <v>33282</v>
      </c>
      <c r="AK471" s="116">
        <v>9.2857093856000006</v>
      </c>
      <c r="AL471" s="116">
        <v>105.64368255630001</v>
      </c>
      <c r="AM471" s="115" t="s">
        <v>37983</v>
      </c>
      <c r="AN471" s="115" t="s">
        <v>23</v>
      </c>
      <c r="AO471" s="115" t="s">
        <v>33327</v>
      </c>
      <c r="AP471" s="115" t="s">
        <v>80</v>
      </c>
      <c r="AQ471" s="115" t="s">
        <v>23</v>
      </c>
      <c r="AR471" s="115" t="s">
        <v>81</v>
      </c>
      <c r="AS471" s="115" t="s">
        <v>23</v>
      </c>
      <c r="AT471" s="115" t="s">
        <v>1020</v>
      </c>
      <c r="AU471" s="115" t="s">
        <v>33382</v>
      </c>
      <c r="AV471" s="115" t="s">
        <v>33452</v>
      </c>
      <c r="AW471" s="115" t="s">
        <v>23</v>
      </c>
      <c r="AX471" s="115" t="s">
        <v>33315</v>
      </c>
      <c r="AY471" s="115" t="s">
        <v>33316</v>
      </c>
      <c r="AZ471" s="115" t="s">
        <v>35938</v>
      </c>
      <c r="BA471" s="115" t="s">
        <v>1021</v>
      </c>
      <c r="BB471" s="115" t="s">
        <v>1021</v>
      </c>
      <c r="BC471" s="4">
        <f>SUMIFS('Doanh số khách hàng'!$F:$F,'Doanh số khách hàng'!$A:$A,DSKH!$D471)</f>
        <v>0</v>
      </c>
      <c r="BD471" t="str">
        <f>VLOOKUP($BC471,Master!$A:$D,4,1)</f>
        <v>F2</v>
      </c>
      <c r="BE471" t="str">
        <f t="shared" si="14"/>
        <v>GT</v>
      </c>
      <c r="BF471" t="str">
        <f t="shared" si="15"/>
        <v>Tỉnh Cà Mau-Xã Hòa Bình</v>
      </c>
    </row>
    <row r="472" spans="1:58" x14ac:dyDescent="0.3">
      <c r="A472" s="114" t="s">
        <v>37984</v>
      </c>
      <c r="B472" s="115" t="s">
        <v>33266</v>
      </c>
      <c r="C472" s="115" t="s">
        <v>33267</v>
      </c>
      <c r="D472" s="115" t="s">
        <v>37985</v>
      </c>
      <c r="E472" s="115" t="s">
        <v>37986</v>
      </c>
      <c r="F472" s="115" t="s">
        <v>22</v>
      </c>
      <c r="G472" s="115" t="s">
        <v>37987</v>
      </c>
      <c r="H472" s="115" t="s">
        <v>37987</v>
      </c>
      <c r="I472" s="115" t="s">
        <v>23</v>
      </c>
      <c r="J472" s="115" t="s">
        <v>23</v>
      </c>
      <c r="K472" s="115" t="s">
        <v>35931</v>
      </c>
      <c r="L472" s="115" t="s">
        <v>23</v>
      </c>
      <c r="M472" s="115" t="s">
        <v>37988</v>
      </c>
      <c r="N472" s="115" t="s">
        <v>37989</v>
      </c>
      <c r="O472" s="115" t="s">
        <v>23</v>
      </c>
      <c r="P472" s="115" t="s">
        <v>23</v>
      </c>
      <c r="Q472" s="115" t="s">
        <v>23</v>
      </c>
      <c r="R472" s="115" t="s">
        <v>23</v>
      </c>
      <c r="S472" s="115" t="s">
        <v>23</v>
      </c>
      <c r="T472" s="115" t="s">
        <v>23</v>
      </c>
      <c r="U472" s="115" t="s">
        <v>23</v>
      </c>
      <c r="V472" s="115" t="s">
        <v>23</v>
      </c>
      <c r="W472" s="115" t="s">
        <v>79</v>
      </c>
      <c r="X472" s="115" t="s">
        <v>23</v>
      </c>
      <c r="Y472" s="115" t="s">
        <v>23</v>
      </c>
      <c r="Z472" s="115" t="s">
        <v>23</v>
      </c>
      <c r="AA472" s="115" t="s">
        <v>23</v>
      </c>
      <c r="AB472" s="115" t="s">
        <v>37990</v>
      </c>
      <c r="AC472" s="115" t="s">
        <v>35443</v>
      </c>
      <c r="AD472" s="115" t="s">
        <v>33278</v>
      </c>
      <c r="AE472" s="115" t="s">
        <v>33922</v>
      </c>
      <c r="AF472" s="115" t="s">
        <v>33923</v>
      </c>
      <c r="AG472" s="115" t="s">
        <v>33281</v>
      </c>
      <c r="AH472" s="115" t="s">
        <v>33282</v>
      </c>
      <c r="AI472" s="115" t="s">
        <v>33283</v>
      </c>
      <c r="AJ472" s="115" t="s">
        <v>33282</v>
      </c>
      <c r="AK472" s="116">
        <v>9.3471714617000003</v>
      </c>
      <c r="AL472" s="116">
        <v>105.71444946219999</v>
      </c>
      <c r="AM472" s="115" t="s">
        <v>37991</v>
      </c>
      <c r="AN472" s="115" t="s">
        <v>23</v>
      </c>
      <c r="AO472" s="115" t="s">
        <v>33327</v>
      </c>
      <c r="AP472" s="115" t="s">
        <v>80</v>
      </c>
      <c r="AQ472" s="115" t="s">
        <v>23</v>
      </c>
      <c r="AR472" s="115" t="s">
        <v>81</v>
      </c>
      <c r="AS472" s="115" t="s">
        <v>23</v>
      </c>
      <c r="AT472" s="115" t="s">
        <v>1020</v>
      </c>
      <c r="AU472" s="115" t="s">
        <v>33382</v>
      </c>
      <c r="AV472" s="115" t="s">
        <v>33452</v>
      </c>
      <c r="AW472" s="115" t="s">
        <v>33257</v>
      </c>
      <c r="AX472" s="115" t="s">
        <v>33315</v>
      </c>
      <c r="AY472" s="115" t="s">
        <v>33316</v>
      </c>
      <c r="AZ472" s="115" t="s">
        <v>35938</v>
      </c>
      <c r="BA472" s="115" t="s">
        <v>1021</v>
      </c>
      <c r="BB472" s="115" t="s">
        <v>1021</v>
      </c>
      <c r="BC472" s="4">
        <f>SUMIFS('Doanh số khách hàng'!$F:$F,'Doanh số khách hàng'!$A:$A,DSKH!$D472)</f>
        <v>0</v>
      </c>
      <c r="BD472" t="str">
        <f>VLOOKUP($BC472,Master!$A:$D,4,1)</f>
        <v>F2</v>
      </c>
      <c r="BE472" t="str">
        <f t="shared" si="14"/>
        <v>GT</v>
      </c>
      <c r="BF472" t="str">
        <f t="shared" si="15"/>
        <v>Tỉnh Cà Mau-Xã Vĩnh Lợi</v>
      </c>
    </row>
    <row r="473" spans="1:58" x14ac:dyDescent="0.3">
      <c r="A473" s="114" t="s">
        <v>37992</v>
      </c>
      <c r="B473" s="115" t="s">
        <v>33266</v>
      </c>
      <c r="C473" s="115" t="s">
        <v>33267</v>
      </c>
      <c r="D473" s="115" t="s">
        <v>37993</v>
      </c>
      <c r="E473" s="115" t="s">
        <v>35003</v>
      </c>
      <c r="F473" s="115" t="s">
        <v>22</v>
      </c>
      <c r="G473" s="115" t="s">
        <v>37994</v>
      </c>
      <c r="H473" s="115" t="s">
        <v>37994</v>
      </c>
      <c r="I473" s="115" t="s">
        <v>23</v>
      </c>
      <c r="J473" s="115" t="s">
        <v>23</v>
      </c>
      <c r="K473" s="115" t="s">
        <v>35931</v>
      </c>
      <c r="L473" s="115" t="s">
        <v>23</v>
      </c>
      <c r="M473" s="115" t="s">
        <v>35006</v>
      </c>
      <c r="N473" s="115" t="s">
        <v>23</v>
      </c>
      <c r="O473" s="115" t="s">
        <v>23</v>
      </c>
      <c r="P473" s="115" t="s">
        <v>23</v>
      </c>
      <c r="Q473" s="115" t="s">
        <v>23</v>
      </c>
      <c r="R473" s="115" t="s">
        <v>23</v>
      </c>
      <c r="S473" s="115" t="s">
        <v>23</v>
      </c>
      <c r="T473" s="115" t="s">
        <v>23</v>
      </c>
      <c r="U473" s="115" t="s">
        <v>23</v>
      </c>
      <c r="V473" s="115" t="s">
        <v>23</v>
      </c>
      <c r="W473" s="115" t="s">
        <v>79</v>
      </c>
      <c r="X473" s="115" t="s">
        <v>23</v>
      </c>
      <c r="Y473" s="115" t="s">
        <v>23</v>
      </c>
      <c r="Z473" s="115" t="s">
        <v>23</v>
      </c>
      <c r="AA473" s="115" t="s">
        <v>37995</v>
      </c>
      <c r="AB473" s="115" t="s">
        <v>37996</v>
      </c>
      <c r="AC473" s="115" t="s">
        <v>35009</v>
      </c>
      <c r="AD473" s="115" t="s">
        <v>33278</v>
      </c>
      <c r="AE473" s="115" t="s">
        <v>33338</v>
      </c>
      <c r="AF473" s="115" t="s">
        <v>33339</v>
      </c>
      <c r="AG473" s="115" t="s">
        <v>33281</v>
      </c>
      <c r="AH473" s="115" t="s">
        <v>33282</v>
      </c>
      <c r="AI473" s="115" t="s">
        <v>33283</v>
      </c>
      <c r="AJ473" s="115" t="s">
        <v>33282</v>
      </c>
      <c r="AK473" s="116">
        <v>9.3146742119999999</v>
      </c>
      <c r="AL473" s="116">
        <v>105.7193917036</v>
      </c>
      <c r="AM473" s="115" t="s">
        <v>37997</v>
      </c>
      <c r="AN473" s="115" t="s">
        <v>23</v>
      </c>
      <c r="AO473" s="115" t="s">
        <v>33327</v>
      </c>
      <c r="AP473" s="115" t="s">
        <v>80</v>
      </c>
      <c r="AQ473" s="115" t="s">
        <v>23</v>
      </c>
      <c r="AR473" s="115" t="s">
        <v>81</v>
      </c>
      <c r="AS473" s="115" t="s">
        <v>23</v>
      </c>
      <c r="AT473" s="115" t="s">
        <v>1020</v>
      </c>
      <c r="AU473" s="115" t="s">
        <v>23</v>
      </c>
      <c r="AV473" s="115" t="s">
        <v>33452</v>
      </c>
      <c r="AW473" s="115" t="s">
        <v>33257</v>
      </c>
      <c r="AX473" s="115" t="s">
        <v>33315</v>
      </c>
      <c r="AY473" s="115" t="s">
        <v>33316</v>
      </c>
      <c r="AZ473" s="115" t="s">
        <v>35938</v>
      </c>
      <c r="BA473" s="115" t="s">
        <v>1021</v>
      </c>
      <c r="BB473" s="115" t="s">
        <v>1021</v>
      </c>
      <c r="BC473" s="4">
        <f>SUMIFS('Doanh số khách hàng'!$F:$F,'Doanh số khách hàng'!$A:$A,DSKH!$D473)</f>
        <v>0</v>
      </c>
      <c r="BD473" t="str">
        <f>VLOOKUP($BC473,Master!$A:$D,4,1)</f>
        <v>F2</v>
      </c>
      <c r="BE473" t="str">
        <f t="shared" si="14"/>
        <v>GT</v>
      </c>
      <c r="BF473" t="str">
        <f t="shared" si="15"/>
        <v>Tỉnh Cà Mau-Phường Bạc Liêu</v>
      </c>
    </row>
    <row r="474" spans="1:58" x14ac:dyDescent="0.3">
      <c r="A474" s="114" t="s">
        <v>37998</v>
      </c>
      <c r="B474" s="115" t="s">
        <v>33266</v>
      </c>
      <c r="C474" s="115" t="s">
        <v>33267</v>
      </c>
      <c r="D474" s="115" t="s">
        <v>16352</v>
      </c>
      <c r="E474" s="115" t="s">
        <v>37999</v>
      </c>
      <c r="F474" s="115" t="s">
        <v>22</v>
      </c>
      <c r="G474" s="115" t="s">
        <v>38000</v>
      </c>
      <c r="H474" s="115" t="s">
        <v>38000</v>
      </c>
      <c r="I474" s="115" t="s">
        <v>38001</v>
      </c>
      <c r="J474" s="115" t="s">
        <v>23</v>
      </c>
      <c r="K474" s="115" t="s">
        <v>35931</v>
      </c>
      <c r="L474" s="115" t="s">
        <v>23</v>
      </c>
      <c r="M474" s="115" t="s">
        <v>38002</v>
      </c>
      <c r="N474" s="115" t="s">
        <v>38003</v>
      </c>
      <c r="O474" s="115" t="s">
        <v>23</v>
      </c>
      <c r="P474" s="115" t="s">
        <v>38001</v>
      </c>
      <c r="Q474" s="115" t="s">
        <v>23</v>
      </c>
      <c r="R474" s="115" t="s">
        <v>23</v>
      </c>
      <c r="S474" s="115" t="s">
        <v>23</v>
      </c>
      <c r="T474" s="115" t="s">
        <v>23</v>
      </c>
      <c r="U474" s="115" t="s">
        <v>23</v>
      </c>
      <c r="V474" s="115" t="s">
        <v>23</v>
      </c>
      <c r="W474" s="115" t="s">
        <v>79</v>
      </c>
      <c r="X474" s="115" t="s">
        <v>23</v>
      </c>
      <c r="Y474" s="115" t="s">
        <v>23</v>
      </c>
      <c r="Z474" s="115" t="s">
        <v>23</v>
      </c>
      <c r="AA474" s="115" t="s">
        <v>38004</v>
      </c>
      <c r="AB474" s="115" t="s">
        <v>38005</v>
      </c>
      <c r="AC474" s="115" t="s">
        <v>38006</v>
      </c>
      <c r="AD474" s="115" t="s">
        <v>35947</v>
      </c>
      <c r="AE474" s="115" t="s">
        <v>33338</v>
      </c>
      <c r="AF474" s="115" t="s">
        <v>33339</v>
      </c>
      <c r="AG474" s="115" t="s">
        <v>33281</v>
      </c>
      <c r="AH474" s="115" t="s">
        <v>33282</v>
      </c>
      <c r="AI474" s="115" t="s">
        <v>33283</v>
      </c>
      <c r="AJ474" s="115" t="s">
        <v>33282</v>
      </c>
      <c r="AK474" s="116">
        <v>9.2935835529999995</v>
      </c>
      <c r="AL474" s="116">
        <v>105.7203255</v>
      </c>
      <c r="AM474" s="115" t="s">
        <v>38007</v>
      </c>
      <c r="AN474" s="115" t="s">
        <v>23</v>
      </c>
      <c r="AO474" s="115" t="s">
        <v>33256</v>
      </c>
      <c r="AP474" s="115" t="s">
        <v>34460</v>
      </c>
      <c r="AQ474" s="115" t="s">
        <v>23</v>
      </c>
      <c r="AR474" s="115" t="s">
        <v>23</v>
      </c>
      <c r="AS474" s="115" t="s">
        <v>23</v>
      </c>
      <c r="AT474" s="115" t="s">
        <v>23</v>
      </c>
      <c r="AU474" s="115" t="s">
        <v>23</v>
      </c>
      <c r="AV474" s="115" t="s">
        <v>23</v>
      </c>
      <c r="AW474" s="115" t="s">
        <v>23</v>
      </c>
      <c r="AX474" s="115" t="s">
        <v>33315</v>
      </c>
      <c r="AY474" s="115" t="s">
        <v>33316</v>
      </c>
      <c r="AZ474" s="115" t="s">
        <v>35938</v>
      </c>
      <c r="BA474" s="115" t="s">
        <v>33302</v>
      </c>
      <c r="BB474" s="115" t="s">
        <v>33303</v>
      </c>
      <c r="BC474" s="4">
        <f>SUMIFS('Doanh số khách hàng'!$F:$F,'Doanh số khách hàng'!$A:$A,DSKH!$D474)</f>
        <v>22169073.333333332</v>
      </c>
      <c r="BD474" t="str">
        <f>VLOOKUP($BC474,Master!$A:$D,4,1)</f>
        <v>F8</v>
      </c>
      <c r="BE474" t="str">
        <f t="shared" si="14"/>
        <v>GT</v>
      </c>
      <c r="BF474" t="str">
        <f t="shared" si="15"/>
        <v>Tỉnh Cà Mau-Phường Bạc Liêu</v>
      </c>
    </row>
    <row r="475" spans="1:58" x14ac:dyDescent="0.3">
      <c r="A475" s="114" t="s">
        <v>38008</v>
      </c>
      <c r="B475" s="115" t="s">
        <v>33266</v>
      </c>
      <c r="C475" s="115" t="s">
        <v>33267</v>
      </c>
      <c r="D475" s="115" t="s">
        <v>38009</v>
      </c>
      <c r="E475" s="115" t="s">
        <v>38010</v>
      </c>
      <c r="F475" s="115" t="s">
        <v>22</v>
      </c>
      <c r="G475" s="115" t="s">
        <v>38011</v>
      </c>
      <c r="H475" s="115" t="s">
        <v>38011</v>
      </c>
      <c r="I475" s="115" t="s">
        <v>38012</v>
      </c>
      <c r="J475" s="115" t="s">
        <v>23</v>
      </c>
      <c r="K475" s="115" t="s">
        <v>35931</v>
      </c>
      <c r="L475" s="115" t="s">
        <v>23</v>
      </c>
      <c r="M475" s="115" t="s">
        <v>38013</v>
      </c>
      <c r="N475" s="115" t="s">
        <v>33975</v>
      </c>
      <c r="O475" s="115" t="s">
        <v>23</v>
      </c>
      <c r="P475" s="115" t="s">
        <v>23</v>
      </c>
      <c r="Q475" s="115" t="s">
        <v>23</v>
      </c>
      <c r="R475" s="115" t="s">
        <v>23</v>
      </c>
      <c r="S475" s="115" t="s">
        <v>23</v>
      </c>
      <c r="T475" s="115" t="s">
        <v>23</v>
      </c>
      <c r="U475" s="115" t="s">
        <v>23</v>
      </c>
      <c r="V475" s="115" t="s">
        <v>23</v>
      </c>
      <c r="W475" s="115" t="s">
        <v>79</v>
      </c>
      <c r="X475" s="115" t="s">
        <v>23</v>
      </c>
      <c r="Y475" s="115" t="s">
        <v>23</v>
      </c>
      <c r="Z475" s="115" t="s">
        <v>23</v>
      </c>
      <c r="AA475" s="115" t="s">
        <v>23</v>
      </c>
      <c r="AB475" s="115" t="s">
        <v>38014</v>
      </c>
      <c r="AC475" s="115" t="s">
        <v>35517</v>
      </c>
      <c r="AD475" s="115" t="s">
        <v>34112</v>
      </c>
      <c r="AE475" s="115" t="s">
        <v>33338</v>
      </c>
      <c r="AF475" s="115" t="s">
        <v>33339</v>
      </c>
      <c r="AG475" s="115" t="s">
        <v>33281</v>
      </c>
      <c r="AH475" s="115" t="s">
        <v>33282</v>
      </c>
      <c r="AI475" s="115" t="s">
        <v>33283</v>
      </c>
      <c r="AJ475" s="115" t="s">
        <v>33282</v>
      </c>
      <c r="AK475" s="116">
        <v>9.2896910994000006</v>
      </c>
      <c r="AL475" s="116">
        <v>105.7280381396</v>
      </c>
      <c r="AM475" s="115" t="s">
        <v>38015</v>
      </c>
      <c r="AN475" s="115" t="s">
        <v>23</v>
      </c>
      <c r="AO475" s="115" t="s">
        <v>23</v>
      </c>
      <c r="AP475" s="115" t="s">
        <v>33285</v>
      </c>
      <c r="AQ475" s="115" t="s">
        <v>23</v>
      </c>
      <c r="AR475" s="115" t="s">
        <v>81</v>
      </c>
      <c r="AS475" s="115" t="s">
        <v>23</v>
      </c>
      <c r="AT475" s="115" t="s">
        <v>1020</v>
      </c>
      <c r="AU475" s="115" t="s">
        <v>33382</v>
      </c>
      <c r="AV475" s="115" t="s">
        <v>33452</v>
      </c>
      <c r="AW475" s="115" t="s">
        <v>23</v>
      </c>
      <c r="AX475" s="115" t="s">
        <v>33286</v>
      </c>
      <c r="AY475" s="115" t="s">
        <v>33287</v>
      </c>
      <c r="AZ475" s="115" t="s">
        <v>35938</v>
      </c>
      <c r="BA475" s="115" t="s">
        <v>23</v>
      </c>
      <c r="BB475" s="115" t="s">
        <v>23</v>
      </c>
      <c r="BC475" s="4">
        <f>SUMIFS('Doanh số khách hàng'!$F:$F,'Doanh số khách hàng'!$A:$A,DSKH!$D475)</f>
        <v>0</v>
      </c>
      <c r="BD475" t="str">
        <f>VLOOKUP($BC475,Master!$A:$D,4,1)</f>
        <v>F2</v>
      </c>
      <c r="BE475" t="str">
        <f t="shared" si="14"/>
        <v>OTC</v>
      </c>
      <c r="BF475" t="str">
        <f t="shared" si="15"/>
        <v>Tỉnh Cà Mau-Phường Bạc Liêu</v>
      </c>
    </row>
    <row r="476" spans="1:58" x14ac:dyDescent="0.3">
      <c r="A476" s="114" t="s">
        <v>38016</v>
      </c>
      <c r="B476" s="115" t="s">
        <v>33266</v>
      </c>
      <c r="C476" s="115" t="s">
        <v>33267</v>
      </c>
      <c r="D476" s="115" t="s">
        <v>38017</v>
      </c>
      <c r="E476" s="115" t="s">
        <v>38018</v>
      </c>
      <c r="F476" s="115" t="s">
        <v>22</v>
      </c>
      <c r="G476" s="115" t="s">
        <v>38019</v>
      </c>
      <c r="H476" s="115" t="s">
        <v>38019</v>
      </c>
      <c r="I476" s="115" t="s">
        <v>38020</v>
      </c>
      <c r="J476" s="115" t="s">
        <v>23</v>
      </c>
      <c r="K476" s="115" t="s">
        <v>35931</v>
      </c>
      <c r="L476" s="115" t="s">
        <v>23</v>
      </c>
      <c r="M476" s="115" t="s">
        <v>38021</v>
      </c>
      <c r="N476" s="115" t="s">
        <v>33975</v>
      </c>
      <c r="O476" s="115" t="s">
        <v>23</v>
      </c>
      <c r="P476" s="115" t="s">
        <v>38022</v>
      </c>
      <c r="Q476" s="115" t="s">
        <v>23</v>
      </c>
      <c r="R476" s="115" t="s">
        <v>23</v>
      </c>
      <c r="S476" s="115" t="s">
        <v>23</v>
      </c>
      <c r="T476" s="115" t="s">
        <v>23</v>
      </c>
      <c r="U476" s="115" t="s">
        <v>23</v>
      </c>
      <c r="V476" s="115" t="s">
        <v>23</v>
      </c>
      <c r="W476" s="115" t="s">
        <v>79</v>
      </c>
      <c r="X476" s="115" t="s">
        <v>23</v>
      </c>
      <c r="Y476" s="115" t="s">
        <v>23</v>
      </c>
      <c r="Z476" s="115" t="s">
        <v>23</v>
      </c>
      <c r="AA476" s="115" t="s">
        <v>23</v>
      </c>
      <c r="AB476" s="115" t="s">
        <v>38023</v>
      </c>
      <c r="AC476" s="115" t="s">
        <v>38024</v>
      </c>
      <c r="AD476" s="115" t="s">
        <v>33278</v>
      </c>
      <c r="AE476" s="115" t="s">
        <v>33922</v>
      </c>
      <c r="AF476" s="115" t="s">
        <v>33923</v>
      </c>
      <c r="AG476" s="115" t="s">
        <v>33281</v>
      </c>
      <c r="AH476" s="115" t="s">
        <v>33282</v>
      </c>
      <c r="AI476" s="115" t="s">
        <v>33283</v>
      </c>
      <c r="AJ476" s="115" t="s">
        <v>33282</v>
      </c>
      <c r="AK476" s="116">
        <v>9.3418859872999995</v>
      </c>
      <c r="AL476" s="116">
        <v>105.7154894974</v>
      </c>
      <c r="AM476" s="115" t="s">
        <v>38025</v>
      </c>
      <c r="AN476" s="115" t="s">
        <v>23</v>
      </c>
      <c r="AO476" s="115" t="s">
        <v>23</v>
      </c>
      <c r="AP476" s="115" t="s">
        <v>33285</v>
      </c>
      <c r="AQ476" s="115" t="s">
        <v>23</v>
      </c>
      <c r="AR476" s="115" t="s">
        <v>81</v>
      </c>
      <c r="AS476" s="115" t="s">
        <v>23</v>
      </c>
      <c r="AT476" s="115" t="s">
        <v>1020</v>
      </c>
      <c r="AU476" s="115" t="s">
        <v>33382</v>
      </c>
      <c r="AV476" s="115" t="s">
        <v>33452</v>
      </c>
      <c r="AW476" s="115" t="s">
        <v>23</v>
      </c>
      <c r="AX476" s="115" t="s">
        <v>33383</v>
      </c>
      <c r="AY476" s="115" t="s">
        <v>33384</v>
      </c>
      <c r="AZ476" s="115" t="s">
        <v>35938</v>
      </c>
      <c r="BA476" s="115" t="s">
        <v>23</v>
      </c>
      <c r="BB476" s="115" t="s">
        <v>23</v>
      </c>
      <c r="BC476" s="4">
        <f>SUMIFS('Doanh số khách hàng'!$F:$F,'Doanh số khách hàng'!$A:$A,DSKH!$D476)</f>
        <v>0</v>
      </c>
      <c r="BD476" t="str">
        <f>VLOOKUP($BC476,Master!$A:$D,4,1)</f>
        <v>F2</v>
      </c>
      <c r="BE476" t="str">
        <f t="shared" si="14"/>
        <v>OTC</v>
      </c>
      <c r="BF476" t="str">
        <f t="shared" si="15"/>
        <v>Tỉnh Cà Mau-Xã Vĩnh Lợi</v>
      </c>
    </row>
    <row r="477" spans="1:58" x14ac:dyDescent="0.3">
      <c r="A477" s="114" t="s">
        <v>38026</v>
      </c>
      <c r="B477" s="115" t="s">
        <v>33266</v>
      </c>
      <c r="C477" s="115" t="s">
        <v>33267</v>
      </c>
      <c r="D477" s="115" t="s">
        <v>38027</v>
      </c>
      <c r="E477" s="115" t="s">
        <v>38028</v>
      </c>
      <c r="F477" s="115" t="s">
        <v>22</v>
      </c>
      <c r="G477" s="115" t="s">
        <v>38029</v>
      </c>
      <c r="H477" s="115" t="s">
        <v>38029</v>
      </c>
      <c r="I477" s="115" t="s">
        <v>23</v>
      </c>
      <c r="J477" s="115" t="s">
        <v>23</v>
      </c>
      <c r="K477" s="115" t="s">
        <v>35931</v>
      </c>
      <c r="L477" s="115" t="s">
        <v>23</v>
      </c>
      <c r="M477" s="115" t="s">
        <v>38030</v>
      </c>
      <c r="N477" s="115" t="s">
        <v>23</v>
      </c>
      <c r="O477" s="115" t="s">
        <v>23</v>
      </c>
      <c r="P477" s="115" t="s">
        <v>23</v>
      </c>
      <c r="Q477" s="115" t="s">
        <v>23</v>
      </c>
      <c r="R477" s="115" t="s">
        <v>23</v>
      </c>
      <c r="S477" s="115" t="s">
        <v>23</v>
      </c>
      <c r="T477" s="115" t="s">
        <v>23</v>
      </c>
      <c r="U477" s="115" t="s">
        <v>23</v>
      </c>
      <c r="V477" s="115" t="s">
        <v>23</v>
      </c>
      <c r="W477" s="115" t="s">
        <v>79</v>
      </c>
      <c r="X477" s="115" t="s">
        <v>23</v>
      </c>
      <c r="Y477" s="115" t="s">
        <v>23</v>
      </c>
      <c r="Z477" s="115" t="s">
        <v>23</v>
      </c>
      <c r="AA477" s="115" t="s">
        <v>38031</v>
      </c>
      <c r="AB477" s="115" t="s">
        <v>38032</v>
      </c>
      <c r="AC477" s="115" t="s">
        <v>38033</v>
      </c>
      <c r="AD477" s="115" t="s">
        <v>38034</v>
      </c>
      <c r="AE477" s="115" t="s">
        <v>33364</v>
      </c>
      <c r="AF477" s="115" t="s">
        <v>33365</v>
      </c>
      <c r="AG477" s="115" t="s">
        <v>33281</v>
      </c>
      <c r="AH477" s="115" t="s">
        <v>33282</v>
      </c>
      <c r="AI477" s="115" t="s">
        <v>33283</v>
      </c>
      <c r="AJ477" s="115" t="s">
        <v>33282</v>
      </c>
      <c r="AK477" s="116">
        <v>9.3739020821000008</v>
      </c>
      <c r="AL477" s="116">
        <v>105.39047941779999</v>
      </c>
      <c r="AM477" s="115" t="s">
        <v>38035</v>
      </c>
      <c r="AN477" s="115" t="s">
        <v>23</v>
      </c>
      <c r="AO477" s="115" t="s">
        <v>33327</v>
      </c>
      <c r="AP477" s="115" t="s">
        <v>80</v>
      </c>
      <c r="AQ477" s="115" t="s">
        <v>23</v>
      </c>
      <c r="AR477" s="115" t="s">
        <v>81</v>
      </c>
      <c r="AS477" s="115" t="s">
        <v>23</v>
      </c>
      <c r="AT477" s="115" t="s">
        <v>1020</v>
      </c>
      <c r="AU477" s="115" t="s">
        <v>33382</v>
      </c>
      <c r="AV477" s="115" t="s">
        <v>33452</v>
      </c>
      <c r="AW477" s="115" t="s">
        <v>23</v>
      </c>
      <c r="AX477" s="115" t="s">
        <v>33299</v>
      </c>
      <c r="AY477" s="115" t="s">
        <v>33300</v>
      </c>
      <c r="AZ477" s="115" t="s">
        <v>35938</v>
      </c>
      <c r="BA477" s="115" t="s">
        <v>1021</v>
      </c>
      <c r="BB477" s="115" t="s">
        <v>1021</v>
      </c>
      <c r="BC477" s="4">
        <f>SUMIFS('Doanh số khách hàng'!$F:$F,'Doanh số khách hàng'!$A:$A,DSKH!$D477)</f>
        <v>0</v>
      </c>
      <c r="BD477" t="str">
        <f>VLOOKUP($BC477,Master!$A:$D,4,1)</f>
        <v>F2</v>
      </c>
      <c r="BE477" t="str">
        <f t="shared" si="14"/>
        <v>GT</v>
      </c>
      <c r="BF477" t="str">
        <f t="shared" si="15"/>
        <v>Tỉnh Cà Mau-Xã Vĩnh Phước</v>
      </c>
    </row>
    <row r="478" spans="1:58" x14ac:dyDescent="0.3">
      <c r="A478" s="114" t="s">
        <v>38036</v>
      </c>
      <c r="B478" s="115" t="s">
        <v>33266</v>
      </c>
      <c r="C478" s="115" t="s">
        <v>33267</v>
      </c>
      <c r="D478" s="115" t="s">
        <v>12976</v>
      </c>
      <c r="E478" s="115" t="s">
        <v>38037</v>
      </c>
      <c r="F478" s="115" t="s">
        <v>22</v>
      </c>
      <c r="G478" s="115" t="s">
        <v>38038</v>
      </c>
      <c r="H478" s="115" t="s">
        <v>38038</v>
      </c>
      <c r="I478" s="115" t="s">
        <v>38039</v>
      </c>
      <c r="J478" s="115" t="s">
        <v>23</v>
      </c>
      <c r="K478" s="115" t="s">
        <v>35931</v>
      </c>
      <c r="L478" s="115" t="s">
        <v>23</v>
      </c>
      <c r="M478" s="115" t="s">
        <v>38040</v>
      </c>
      <c r="N478" s="115" t="s">
        <v>23</v>
      </c>
      <c r="O478" s="115" t="s">
        <v>23</v>
      </c>
      <c r="P478" s="115" t="s">
        <v>38039</v>
      </c>
      <c r="Q478" s="115" t="s">
        <v>23</v>
      </c>
      <c r="R478" s="115" t="s">
        <v>23</v>
      </c>
      <c r="S478" s="115" t="s">
        <v>23</v>
      </c>
      <c r="T478" s="115" t="s">
        <v>23</v>
      </c>
      <c r="U478" s="115" t="s">
        <v>23</v>
      </c>
      <c r="V478" s="115" t="s">
        <v>23</v>
      </c>
      <c r="W478" s="115" t="s">
        <v>79</v>
      </c>
      <c r="X478" s="115" t="s">
        <v>23</v>
      </c>
      <c r="Y478" s="115" t="s">
        <v>23</v>
      </c>
      <c r="Z478" s="115" t="s">
        <v>23</v>
      </c>
      <c r="AA478" s="115" t="s">
        <v>23</v>
      </c>
      <c r="AB478" s="115" t="s">
        <v>38041</v>
      </c>
      <c r="AC478" s="115" t="s">
        <v>33394</v>
      </c>
      <c r="AD478" s="115" t="s">
        <v>35683</v>
      </c>
      <c r="AE478" s="115" t="s">
        <v>33279</v>
      </c>
      <c r="AF478" s="115" t="s">
        <v>33280</v>
      </c>
      <c r="AG478" s="115" t="s">
        <v>33281</v>
      </c>
      <c r="AH478" s="115" t="s">
        <v>33282</v>
      </c>
      <c r="AI478" s="115" t="s">
        <v>33283</v>
      </c>
      <c r="AJ478" s="115" t="s">
        <v>33282</v>
      </c>
      <c r="AK478" s="116">
        <v>9.3023324200000008</v>
      </c>
      <c r="AL478" s="116">
        <v>105.31902839999999</v>
      </c>
      <c r="AM478" s="115" t="s">
        <v>33396</v>
      </c>
      <c r="AN478" s="115" t="s">
        <v>23</v>
      </c>
      <c r="AO478" s="115" t="s">
        <v>33256</v>
      </c>
      <c r="AP478" s="115" t="s">
        <v>80</v>
      </c>
      <c r="AQ478" s="115" t="s">
        <v>23</v>
      </c>
      <c r="AR478" s="115" t="s">
        <v>23</v>
      </c>
      <c r="AS478" s="115" t="s">
        <v>23</v>
      </c>
      <c r="AT478" s="115" t="s">
        <v>23</v>
      </c>
      <c r="AU478" s="115" t="s">
        <v>23</v>
      </c>
      <c r="AV478" s="115" t="s">
        <v>23</v>
      </c>
      <c r="AW478" s="115" t="s">
        <v>23</v>
      </c>
      <c r="AX478" s="115" t="s">
        <v>33299</v>
      </c>
      <c r="AY478" s="115" t="s">
        <v>33300</v>
      </c>
      <c r="AZ478" s="115" t="s">
        <v>35938</v>
      </c>
      <c r="BA478" s="115" t="s">
        <v>33302</v>
      </c>
      <c r="BB478" s="115" t="s">
        <v>33303</v>
      </c>
      <c r="BC478" s="4">
        <f>SUMIFS('Doanh số khách hàng'!$F:$F,'Doanh số khách hàng'!$A:$A,DSKH!$D478)</f>
        <v>0</v>
      </c>
      <c r="BD478" t="str">
        <f>VLOOKUP($BC478,Master!$A:$D,4,1)</f>
        <v>F2</v>
      </c>
      <c r="BE478" t="str">
        <f t="shared" si="14"/>
        <v>GT</v>
      </c>
      <c r="BF478" t="str">
        <f t="shared" si="15"/>
        <v>Tỉnh Cà Mau-Xã Phong Thạnh</v>
      </c>
    </row>
    <row r="479" spans="1:58" x14ac:dyDescent="0.3">
      <c r="A479" s="114" t="s">
        <v>38042</v>
      </c>
      <c r="B479" s="115" t="s">
        <v>33266</v>
      </c>
      <c r="C479" s="115" t="s">
        <v>33267</v>
      </c>
      <c r="D479" s="115" t="s">
        <v>38043</v>
      </c>
      <c r="E479" s="115" t="s">
        <v>38044</v>
      </c>
      <c r="F479" s="115" t="s">
        <v>22</v>
      </c>
      <c r="G479" s="115" t="s">
        <v>38045</v>
      </c>
      <c r="H479" s="115" t="s">
        <v>38045</v>
      </c>
      <c r="I479" s="115" t="s">
        <v>38046</v>
      </c>
      <c r="J479" s="115" t="s">
        <v>23</v>
      </c>
      <c r="K479" s="115" t="s">
        <v>35931</v>
      </c>
      <c r="L479" s="115" t="s">
        <v>23</v>
      </c>
      <c r="M479" s="115" t="s">
        <v>38047</v>
      </c>
      <c r="N479" s="115" t="s">
        <v>23</v>
      </c>
      <c r="O479" s="115" t="s">
        <v>23</v>
      </c>
      <c r="P479" s="115" t="s">
        <v>38046</v>
      </c>
      <c r="Q479" s="115" t="s">
        <v>23</v>
      </c>
      <c r="R479" s="115" t="s">
        <v>23</v>
      </c>
      <c r="S479" s="115" t="s">
        <v>23</v>
      </c>
      <c r="T479" s="115" t="s">
        <v>23</v>
      </c>
      <c r="U479" s="115" t="s">
        <v>23</v>
      </c>
      <c r="V479" s="115" t="s">
        <v>23</v>
      </c>
      <c r="W479" s="115" t="s">
        <v>79</v>
      </c>
      <c r="X479" s="115" t="s">
        <v>23</v>
      </c>
      <c r="Y479" s="115" t="s">
        <v>23</v>
      </c>
      <c r="Z479" s="115" t="s">
        <v>23</v>
      </c>
      <c r="AA479" s="115" t="s">
        <v>23</v>
      </c>
      <c r="AB479" s="115" t="s">
        <v>38048</v>
      </c>
      <c r="AC479" s="115" t="s">
        <v>38033</v>
      </c>
      <c r="AD479" s="115" t="s">
        <v>34298</v>
      </c>
      <c r="AE479" s="115" t="s">
        <v>33364</v>
      </c>
      <c r="AF479" s="115" t="s">
        <v>33365</v>
      </c>
      <c r="AG479" s="115" t="s">
        <v>33281</v>
      </c>
      <c r="AH479" s="115" t="s">
        <v>33282</v>
      </c>
      <c r="AI479" s="115" t="s">
        <v>33283</v>
      </c>
      <c r="AJ479" s="115" t="s">
        <v>33282</v>
      </c>
      <c r="AK479" s="116">
        <v>9.3728003740000005</v>
      </c>
      <c r="AL479" s="116">
        <v>105.39155890000001</v>
      </c>
      <c r="AM479" s="115" t="s">
        <v>34887</v>
      </c>
      <c r="AN479" s="115" t="s">
        <v>23</v>
      </c>
      <c r="AO479" s="115" t="s">
        <v>33256</v>
      </c>
      <c r="AP479" s="115" t="s">
        <v>80</v>
      </c>
      <c r="AQ479" s="115" t="s">
        <v>23</v>
      </c>
      <c r="AR479" s="115" t="s">
        <v>23</v>
      </c>
      <c r="AS479" s="115" t="s">
        <v>23</v>
      </c>
      <c r="AT479" s="115" t="s">
        <v>23</v>
      </c>
      <c r="AU479" s="115" t="s">
        <v>23</v>
      </c>
      <c r="AV479" s="115" t="s">
        <v>23</v>
      </c>
      <c r="AW479" s="115" t="s">
        <v>23</v>
      </c>
      <c r="AX479" s="115" t="s">
        <v>33299</v>
      </c>
      <c r="AY479" s="115" t="s">
        <v>33300</v>
      </c>
      <c r="AZ479" s="115" t="s">
        <v>35938</v>
      </c>
      <c r="BA479" s="115" t="s">
        <v>33302</v>
      </c>
      <c r="BB479" s="115" t="s">
        <v>33303</v>
      </c>
      <c r="BC479" s="4">
        <f>SUMIFS('Doanh số khách hàng'!$F:$F,'Doanh số khách hàng'!$A:$A,DSKH!$D479)</f>
        <v>0</v>
      </c>
      <c r="BD479" t="str">
        <f>VLOOKUP($BC479,Master!$A:$D,4,1)</f>
        <v>F2</v>
      </c>
      <c r="BE479" t="str">
        <f t="shared" si="14"/>
        <v>GT</v>
      </c>
      <c r="BF479" t="str">
        <f t="shared" si="15"/>
        <v>Tỉnh Cà Mau-Xã Vĩnh Phước</v>
      </c>
    </row>
    <row r="480" spans="1:58" x14ac:dyDescent="0.3">
      <c r="A480" s="114" t="s">
        <v>38049</v>
      </c>
      <c r="B480" s="115" t="s">
        <v>33266</v>
      </c>
      <c r="C480" s="115" t="s">
        <v>33267</v>
      </c>
      <c r="D480" s="115" t="s">
        <v>38050</v>
      </c>
      <c r="E480" s="115" t="s">
        <v>38051</v>
      </c>
      <c r="F480" s="115" t="s">
        <v>22</v>
      </c>
      <c r="G480" s="115" t="s">
        <v>38052</v>
      </c>
      <c r="H480" s="115" t="s">
        <v>38052</v>
      </c>
      <c r="I480" s="115" t="s">
        <v>38053</v>
      </c>
      <c r="J480" s="115" t="s">
        <v>23</v>
      </c>
      <c r="K480" s="115" t="s">
        <v>35931</v>
      </c>
      <c r="L480" s="115" t="s">
        <v>23</v>
      </c>
      <c r="M480" s="115" t="s">
        <v>38054</v>
      </c>
      <c r="N480" s="115" t="s">
        <v>33551</v>
      </c>
      <c r="O480" s="115" t="s">
        <v>23</v>
      </c>
      <c r="P480" s="115" t="s">
        <v>38053</v>
      </c>
      <c r="Q480" s="115" t="s">
        <v>23</v>
      </c>
      <c r="R480" s="115" t="s">
        <v>23</v>
      </c>
      <c r="S480" s="115" t="s">
        <v>23</v>
      </c>
      <c r="T480" s="115" t="s">
        <v>23</v>
      </c>
      <c r="U480" s="115" t="s">
        <v>23</v>
      </c>
      <c r="V480" s="115" t="s">
        <v>23</v>
      </c>
      <c r="W480" s="115" t="s">
        <v>79</v>
      </c>
      <c r="X480" s="115" t="s">
        <v>23</v>
      </c>
      <c r="Y480" s="115" t="s">
        <v>23</v>
      </c>
      <c r="Z480" s="115" t="s">
        <v>23</v>
      </c>
      <c r="AA480" s="115" t="s">
        <v>23</v>
      </c>
      <c r="AB480" s="115" t="s">
        <v>38055</v>
      </c>
      <c r="AC480" s="115" t="s">
        <v>38056</v>
      </c>
      <c r="AD480" s="115" t="s">
        <v>38057</v>
      </c>
      <c r="AE480" s="115" t="s">
        <v>33872</v>
      </c>
      <c r="AF480" s="115" t="s">
        <v>33873</v>
      </c>
      <c r="AG480" s="115" t="s">
        <v>33281</v>
      </c>
      <c r="AH480" s="115" t="s">
        <v>33282</v>
      </c>
      <c r="AI480" s="115" t="s">
        <v>33283</v>
      </c>
      <c r="AJ480" s="115" t="s">
        <v>33282</v>
      </c>
      <c r="AK480" s="116">
        <v>9.3569579310000002</v>
      </c>
      <c r="AL480" s="116">
        <v>105.5223355</v>
      </c>
      <c r="AM480" s="115" t="s">
        <v>38058</v>
      </c>
      <c r="AN480" s="115" t="s">
        <v>23</v>
      </c>
      <c r="AO480" s="115" t="s">
        <v>33256</v>
      </c>
      <c r="AP480" s="115" t="s">
        <v>33422</v>
      </c>
      <c r="AQ480" s="115" t="s">
        <v>23</v>
      </c>
      <c r="AR480" s="115" t="s">
        <v>23</v>
      </c>
      <c r="AS480" s="115" t="s">
        <v>23</v>
      </c>
      <c r="AT480" s="115" t="s">
        <v>23</v>
      </c>
      <c r="AU480" s="115" t="s">
        <v>23</v>
      </c>
      <c r="AV480" s="115" t="s">
        <v>23</v>
      </c>
      <c r="AW480" s="115" t="s">
        <v>23</v>
      </c>
      <c r="AX480" s="115" t="s">
        <v>33315</v>
      </c>
      <c r="AY480" s="115" t="s">
        <v>33316</v>
      </c>
      <c r="AZ480" s="115" t="s">
        <v>35938</v>
      </c>
      <c r="BA480" s="115" t="s">
        <v>1021</v>
      </c>
      <c r="BB480" s="115" t="s">
        <v>1021</v>
      </c>
      <c r="BC480" s="4">
        <f>SUMIFS('Doanh số khách hàng'!$F:$F,'Doanh số khách hàng'!$A:$A,DSKH!$D480)</f>
        <v>0</v>
      </c>
      <c r="BD480" t="str">
        <f>VLOOKUP($BC480,Master!$A:$D,4,1)</f>
        <v>F2</v>
      </c>
      <c r="BE480" t="str">
        <f t="shared" si="14"/>
        <v>GT</v>
      </c>
      <c r="BF480" t="str">
        <f t="shared" si="15"/>
        <v>Tỉnh Cà Mau-Xã Vĩnh Thanh</v>
      </c>
    </row>
    <row r="481" spans="1:58" x14ac:dyDescent="0.3">
      <c r="A481" s="114" t="s">
        <v>38059</v>
      </c>
      <c r="B481" s="115" t="s">
        <v>33266</v>
      </c>
      <c r="C481" s="115" t="s">
        <v>33267</v>
      </c>
      <c r="D481" s="115" t="s">
        <v>30445</v>
      </c>
      <c r="E481" s="115" t="s">
        <v>38060</v>
      </c>
      <c r="F481" s="115" t="s">
        <v>22</v>
      </c>
      <c r="G481" s="115" t="s">
        <v>38061</v>
      </c>
      <c r="H481" s="115" t="s">
        <v>38061</v>
      </c>
      <c r="I481" s="115" t="s">
        <v>38062</v>
      </c>
      <c r="J481" s="115" t="s">
        <v>23</v>
      </c>
      <c r="K481" s="115" t="s">
        <v>35931</v>
      </c>
      <c r="L481" s="115" t="s">
        <v>23</v>
      </c>
      <c r="M481" s="115" t="s">
        <v>38063</v>
      </c>
      <c r="N481" s="115" t="s">
        <v>23</v>
      </c>
      <c r="O481" s="115" t="s">
        <v>23</v>
      </c>
      <c r="P481" s="115" t="s">
        <v>38064</v>
      </c>
      <c r="Q481" s="115" t="s">
        <v>23</v>
      </c>
      <c r="R481" s="115" t="s">
        <v>23</v>
      </c>
      <c r="S481" s="115" t="s">
        <v>23</v>
      </c>
      <c r="T481" s="115" t="s">
        <v>23</v>
      </c>
      <c r="U481" s="115" t="s">
        <v>23</v>
      </c>
      <c r="V481" s="115" t="s">
        <v>23</v>
      </c>
      <c r="W481" s="115" t="s">
        <v>79</v>
      </c>
      <c r="X481" s="115" t="s">
        <v>23</v>
      </c>
      <c r="Y481" s="115" t="s">
        <v>23</v>
      </c>
      <c r="Z481" s="115" t="s">
        <v>23</v>
      </c>
      <c r="AA481" s="115" t="s">
        <v>38065</v>
      </c>
      <c r="AB481" s="115" t="s">
        <v>38066</v>
      </c>
      <c r="AC481" s="115" t="s">
        <v>38067</v>
      </c>
      <c r="AD481" s="115" t="s">
        <v>36311</v>
      </c>
      <c r="AE481" s="115" t="s">
        <v>33449</v>
      </c>
      <c r="AF481" s="115" t="s">
        <v>33450</v>
      </c>
      <c r="AG481" s="115" t="s">
        <v>33281</v>
      </c>
      <c r="AH481" s="115" t="s">
        <v>33282</v>
      </c>
      <c r="AI481" s="115" t="s">
        <v>33283</v>
      </c>
      <c r="AJ481" s="115" t="s">
        <v>33282</v>
      </c>
      <c r="AK481" s="116">
        <v>9.4392657809999996</v>
      </c>
      <c r="AL481" s="116">
        <v>105.46382850000001</v>
      </c>
      <c r="AM481" s="115" t="s">
        <v>35809</v>
      </c>
      <c r="AN481" s="115" t="s">
        <v>23</v>
      </c>
      <c r="AO481" s="115" t="s">
        <v>23</v>
      </c>
      <c r="AP481" s="115" t="s">
        <v>34460</v>
      </c>
      <c r="AQ481" s="115" t="s">
        <v>23</v>
      </c>
      <c r="AR481" s="115" t="s">
        <v>23</v>
      </c>
      <c r="AS481" s="115" t="s">
        <v>23</v>
      </c>
      <c r="AT481" s="115" t="s">
        <v>23</v>
      </c>
      <c r="AU481" s="115" t="s">
        <v>23</v>
      </c>
      <c r="AV481" s="115" t="s">
        <v>23</v>
      </c>
      <c r="AW481" s="115" t="s">
        <v>23</v>
      </c>
      <c r="AX481" s="115" t="s">
        <v>33315</v>
      </c>
      <c r="AY481" s="115" t="s">
        <v>33316</v>
      </c>
      <c r="AZ481" s="115" t="s">
        <v>35938</v>
      </c>
      <c r="BA481" s="115" t="s">
        <v>33302</v>
      </c>
      <c r="BB481" s="115" t="s">
        <v>33303</v>
      </c>
      <c r="BC481" s="4">
        <f>SUMIFS('Doanh số khách hàng'!$F:$F,'Doanh số khách hàng'!$A:$A,DSKH!$D481)</f>
        <v>562730</v>
      </c>
      <c r="BD481" t="str">
        <f>VLOOKUP($BC481,Master!$A:$D,4,1)</f>
        <v>F4</v>
      </c>
      <c r="BE481" t="str">
        <f t="shared" si="14"/>
        <v>GT</v>
      </c>
      <c r="BF481" t="str">
        <f t="shared" si="15"/>
        <v>Tỉnh Cà Mau-Xã Phước Long</v>
      </c>
    </row>
    <row r="482" spans="1:58" x14ac:dyDescent="0.3">
      <c r="A482" s="114" t="s">
        <v>38068</v>
      </c>
      <c r="B482" s="115" t="s">
        <v>33266</v>
      </c>
      <c r="C482" s="115" t="s">
        <v>33267</v>
      </c>
      <c r="D482" s="115" t="s">
        <v>38069</v>
      </c>
      <c r="E482" s="115" t="s">
        <v>38070</v>
      </c>
      <c r="F482" s="115" t="s">
        <v>22</v>
      </c>
      <c r="G482" s="115" t="s">
        <v>38071</v>
      </c>
      <c r="H482" s="115" t="s">
        <v>38071</v>
      </c>
      <c r="I482" s="115" t="s">
        <v>23</v>
      </c>
      <c r="J482" s="115" t="s">
        <v>23</v>
      </c>
      <c r="K482" s="115" t="s">
        <v>35931</v>
      </c>
      <c r="L482" s="115" t="s">
        <v>23</v>
      </c>
      <c r="M482" s="115" t="s">
        <v>38072</v>
      </c>
      <c r="N482" s="115" t="s">
        <v>23</v>
      </c>
      <c r="O482" s="115" t="s">
        <v>23</v>
      </c>
      <c r="P482" s="115" t="s">
        <v>23</v>
      </c>
      <c r="Q482" s="115" t="s">
        <v>23</v>
      </c>
      <c r="R482" s="115" t="s">
        <v>23</v>
      </c>
      <c r="S482" s="115" t="s">
        <v>23</v>
      </c>
      <c r="T482" s="115" t="s">
        <v>23</v>
      </c>
      <c r="U482" s="115" t="s">
        <v>23</v>
      </c>
      <c r="V482" s="115" t="s">
        <v>23</v>
      </c>
      <c r="W482" s="115" t="s">
        <v>79</v>
      </c>
      <c r="X482" s="115" t="s">
        <v>23</v>
      </c>
      <c r="Y482" s="115" t="s">
        <v>23</v>
      </c>
      <c r="Z482" s="115" t="s">
        <v>23</v>
      </c>
      <c r="AA482" s="115" t="s">
        <v>38073</v>
      </c>
      <c r="AB482" s="115" t="s">
        <v>38074</v>
      </c>
      <c r="AC482" s="115" t="s">
        <v>35624</v>
      </c>
      <c r="AD482" s="115" t="s">
        <v>37870</v>
      </c>
      <c r="AE482" s="115" t="s">
        <v>33364</v>
      </c>
      <c r="AF482" s="115" t="s">
        <v>33365</v>
      </c>
      <c r="AG482" s="115" t="s">
        <v>33281</v>
      </c>
      <c r="AH482" s="115" t="s">
        <v>33282</v>
      </c>
      <c r="AI482" s="115" t="s">
        <v>33283</v>
      </c>
      <c r="AJ482" s="115" t="s">
        <v>33282</v>
      </c>
      <c r="AK482" s="116">
        <v>9.3730977449000008</v>
      </c>
      <c r="AL482" s="116">
        <v>105.39241010710001</v>
      </c>
      <c r="AM482" s="115" t="s">
        <v>33366</v>
      </c>
      <c r="AN482" s="115" t="s">
        <v>23</v>
      </c>
      <c r="AO482" s="115" t="s">
        <v>33327</v>
      </c>
      <c r="AP482" s="115" t="s">
        <v>80</v>
      </c>
      <c r="AQ482" s="115" t="s">
        <v>23</v>
      </c>
      <c r="AR482" s="115" t="s">
        <v>81</v>
      </c>
      <c r="AS482" s="115" t="s">
        <v>23</v>
      </c>
      <c r="AT482" s="115" t="s">
        <v>1020</v>
      </c>
      <c r="AU482" s="115" t="s">
        <v>33382</v>
      </c>
      <c r="AV482" s="115" t="s">
        <v>33452</v>
      </c>
      <c r="AW482" s="115" t="s">
        <v>33257</v>
      </c>
      <c r="AX482" s="115" t="s">
        <v>33299</v>
      </c>
      <c r="AY482" s="115" t="s">
        <v>33300</v>
      </c>
      <c r="AZ482" s="115" t="s">
        <v>35938</v>
      </c>
      <c r="BA482" s="115" t="s">
        <v>1021</v>
      </c>
      <c r="BB482" s="115" t="s">
        <v>1021</v>
      </c>
      <c r="BC482" s="4">
        <f>SUMIFS('Doanh số khách hàng'!$F:$F,'Doanh số khách hàng'!$A:$A,DSKH!$D482)</f>
        <v>0</v>
      </c>
      <c r="BD482" t="str">
        <f>VLOOKUP($BC482,Master!$A:$D,4,1)</f>
        <v>F2</v>
      </c>
      <c r="BE482" t="str">
        <f t="shared" si="14"/>
        <v>GT</v>
      </c>
      <c r="BF482" t="str">
        <f t="shared" si="15"/>
        <v>Tỉnh Cà Mau-Xã Vĩnh Phước</v>
      </c>
    </row>
    <row r="483" spans="1:58" x14ac:dyDescent="0.3">
      <c r="A483" s="114" t="s">
        <v>38075</v>
      </c>
      <c r="B483" s="115" t="s">
        <v>33266</v>
      </c>
      <c r="C483" s="115" t="s">
        <v>33267</v>
      </c>
      <c r="D483" s="115" t="s">
        <v>38076</v>
      </c>
      <c r="E483" s="115" t="s">
        <v>38077</v>
      </c>
      <c r="F483" s="115" t="s">
        <v>22</v>
      </c>
      <c r="G483" s="115" t="s">
        <v>38078</v>
      </c>
      <c r="H483" s="115" t="s">
        <v>38078</v>
      </c>
      <c r="I483" s="115" t="s">
        <v>38079</v>
      </c>
      <c r="J483" s="115" t="s">
        <v>23</v>
      </c>
      <c r="K483" s="115" t="s">
        <v>35931</v>
      </c>
      <c r="L483" s="115" t="s">
        <v>23</v>
      </c>
      <c r="M483" s="115" t="s">
        <v>38080</v>
      </c>
      <c r="N483" s="115" t="s">
        <v>38081</v>
      </c>
      <c r="O483" s="115" t="s">
        <v>23</v>
      </c>
      <c r="P483" s="115" t="s">
        <v>23</v>
      </c>
      <c r="Q483" s="115" t="s">
        <v>23</v>
      </c>
      <c r="R483" s="115" t="s">
        <v>23</v>
      </c>
      <c r="S483" s="115" t="s">
        <v>23</v>
      </c>
      <c r="T483" s="115" t="s">
        <v>23</v>
      </c>
      <c r="U483" s="115" t="s">
        <v>23</v>
      </c>
      <c r="V483" s="115" t="s">
        <v>23</v>
      </c>
      <c r="W483" s="115" t="s">
        <v>79</v>
      </c>
      <c r="X483" s="115" t="s">
        <v>23</v>
      </c>
      <c r="Y483" s="115" t="s">
        <v>23</v>
      </c>
      <c r="Z483" s="115" t="s">
        <v>23</v>
      </c>
      <c r="AA483" s="115" t="s">
        <v>38082</v>
      </c>
      <c r="AB483" s="115" t="s">
        <v>38083</v>
      </c>
      <c r="AC483" s="115" t="s">
        <v>33447</v>
      </c>
      <c r="AD483" s="115" t="s">
        <v>36381</v>
      </c>
      <c r="AE483" s="115" t="s">
        <v>33449</v>
      </c>
      <c r="AF483" s="115" t="s">
        <v>33450</v>
      </c>
      <c r="AG483" s="115" t="s">
        <v>33281</v>
      </c>
      <c r="AH483" s="115" t="s">
        <v>33282</v>
      </c>
      <c r="AI483" s="115" t="s">
        <v>33283</v>
      </c>
      <c r="AJ483" s="115" t="s">
        <v>33282</v>
      </c>
      <c r="AK483" s="116">
        <v>9.4356794799999992</v>
      </c>
      <c r="AL483" s="116">
        <v>105.4619546</v>
      </c>
      <c r="AM483" s="115" t="s">
        <v>35809</v>
      </c>
      <c r="AN483" s="115" t="s">
        <v>23</v>
      </c>
      <c r="AO483" s="115" t="s">
        <v>23</v>
      </c>
      <c r="AP483" s="115" t="s">
        <v>80</v>
      </c>
      <c r="AQ483" s="115" t="s">
        <v>23</v>
      </c>
      <c r="AR483" s="115" t="s">
        <v>23</v>
      </c>
      <c r="AS483" s="115" t="s">
        <v>23</v>
      </c>
      <c r="AT483" s="115" t="s">
        <v>23</v>
      </c>
      <c r="AU483" s="115" t="s">
        <v>23</v>
      </c>
      <c r="AV483" s="115" t="s">
        <v>23</v>
      </c>
      <c r="AW483" s="115" t="s">
        <v>23</v>
      </c>
      <c r="AX483" s="115" t="s">
        <v>33315</v>
      </c>
      <c r="AY483" s="115" t="s">
        <v>33316</v>
      </c>
      <c r="AZ483" s="115" t="s">
        <v>35938</v>
      </c>
      <c r="BA483" s="115" t="s">
        <v>33302</v>
      </c>
      <c r="BB483" s="115" t="s">
        <v>33303</v>
      </c>
      <c r="BC483" s="4">
        <f>SUMIFS('Doanh số khách hàng'!$F:$F,'Doanh số khách hàng'!$A:$A,DSKH!$D483)</f>
        <v>0</v>
      </c>
      <c r="BD483" t="str">
        <f>VLOOKUP($BC483,Master!$A:$D,4,1)</f>
        <v>F2</v>
      </c>
      <c r="BE483" t="str">
        <f t="shared" si="14"/>
        <v>GT</v>
      </c>
      <c r="BF483" t="str">
        <f t="shared" si="15"/>
        <v>Tỉnh Cà Mau-Xã Phước Long</v>
      </c>
    </row>
    <row r="484" spans="1:58" x14ac:dyDescent="0.3">
      <c r="A484" s="114" t="s">
        <v>38084</v>
      </c>
      <c r="B484" s="115" t="s">
        <v>33266</v>
      </c>
      <c r="C484" s="115" t="s">
        <v>33267</v>
      </c>
      <c r="D484" s="115" t="s">
        <v>11816</v>
      </c>
      <c r="E484" s="115" t="s">
        <v>38085</v>
      </c>
      <c r="F484" s="115" t="s">
        <v>22</v>
      </c>
      <c r="G484" s="115" t="s">
        <v>38086</v>
      </c>
      <c r="H484" s="115" t="s">
        <v>38087</v>
      </c>
      <c r="I484" s="115" t="s">
        <v>38088</v>
      </c>
      <c r="J484" s="115" t="s">
        <v>23</v>
      </c>
      <c r="K484" s="115" t="s">
        <v>35931</v>
      </c>
      <c r="L484" s="115" t="s">
        <v>23</v>
      </c>
      <c r="M484" s="115" t="s">
        <v>38089</v>
      </c>
      <c r="N484" s="115" t="s">
        <v>36792</v>
      </c>
      <c r="O484" s="115" t="s">
        <v>23</v>
      </c>
      <c r="P484" s="115" t="s">
        <v>38090</v>
      </c>
      <c r="Q484" s="115" t="s">
        <v>23</v>
      </c>
      <c r="R484" s="115" t="s">
        <v>23</v>
      </c>
      <c r="S484" s="115" t="s">
        <v>23</v>
      </c>
      <c r="T484" s="115" t="s">
        <v>23</v>
      </c>
      <c r="U484" s="115" t="s">
        <v>23</v>
      </c>
      <c r="V484" s="115" t="s">
        <v>23</v>
      </c>
      <c r="W484" s="115" t="s">
        <v>79</v>
      </c>
      <c r="X484" s="115" t="s">
        <v>23</v>
      </c>
      <c r="Y484" s="115" t="s">
        <v>23</v>
      </c>
      <c r="Z484" s="115" t="s">
        <v>23</v>
      </c>
      <c r="AA484" s="115" t="s">
        <v>38091</v>
      </c>
      <c r="AB484" s="115" t="s">
        <v>38092</v>
      </c>
      <c r="AC484" s="115" t="s">
        <v>38093</v>
      </c>
      <c r="AD484" s="115" t="s">
        <v>38094</v>
      </c>
      <c r="AE484" s="115" t="s">
        <v>33449</v>
      </c>
      <c r="AF484" s="115" t="s">
        <v>33450</v>
      </c>
      <c r="AG484" s="115" t="s">
        <v>33281</v>
      </c>
      <c r="AH484" s="115" t="s">
        <v>33282</v>
      </c>
      <c r="AI484" s="115" t="s">
        <v>33283</v>
      </c>
      <c r="AJ484" s="115" t="s">
        <v>33282</v>
      </c>
      <c r="AK484" s="116">
        <v>9.4357954467000003</v>
      </c>
      <c r="AL484" s="116">
        <v>105.46164281670001</v>
      </c>
      <c r="AM484" s="115" t="s">
        <v>37048</v>
      </c>
      <c r="AN484" s="115" t="s">
        <v>23</v>
      </c>
      <c r="AO484" s="115" t="s">
        <v>23</v>
      </c>
      <c r="AP484" s="115" t="s">
        <v>33285</v>
      </c>
      <c r="AQ484" s="115" t="s">
        <v>23</v>
      </c>
      <c r="AR484" s="115" t="s">
        <v>35962</v>
      </c>
      <c r="AS484" s="115" t="s">
        <v>23</v>
      </c>
      <c r="AT484" s="115" t="s">
        <v>1020</v>
      </c>
      <c r="AU484" s="115" t="s">
        <v>33382</v>
      </c>
      <c r="AV484" s="115" t="s">
        <v>23</v>
      </c>
      <c r="AW484" s="115" t="s">
        <v>23</v>
      </c>
      <c r="AX484" s="115" t="s">
        <v>33383</v>
      </c>
      <c r="AY484" s="115" t="s">
        <v>33384</v>
      </c>
      <c r="AZ484" s="115" t="s">
        <v>35938</v>
      </c>
      <c r="BA484" s="115" t="s">
        <v>1021</v>
      </c>
      <c r="BB484" s="115" t="s">
        <v>1021</v>
      </c>
      <c r="BC484" s="4">
        <f>SUMIFS('Doanh số khách hàng'!$F:$F,'Doanh số khách hàng'!$A:$A,DSKH!$D484)</f>
        <v>290640</v>
      </c>
      <c r="BD484" t="str">
        <f>VLOOKUP($BC484,Master!$A:$D,4,1)</f>
        <v>F2</v>
      </c>
      <c r="BE484" t="str">
        <f t="shared" si="14"/>
        <v>OTC</v>
      </c>
      <c r="BF484" t="str">
        <f t="shared" si="15"/>
        <v>Tỉnh Cà Mau-Xã Phước Long</v>
      </c>
    </row>
    <row r="485" spans="1:58" x14ac:dyDescent="0.3">
      <c r="A485" s="114" t="s">
        <v>38095</v>
      </c>
      <c r="B485" s="115" t="s">
        <v>33266</v>
      </c>
      <c r="C485" s="115" t="s">
        <v>33267</v>
      </c>
      <c r="D485" s="115" t="s">
        <v>38096</v>
      </c>
      <c r="E485" s="115" t="s">
        <v>38097</v>
      </c>
      <c r="F485" s="115" t="s">
        <v>22</v>
      </c>
      <c r="G485" s="115" t="s">
        <v>38098</v>
      </c>
      <c r="H485" s="115" t="s">
        <v>38098</v>
      </c>
      <c r="I485" s="115" t="s">
        <v>38099</v>
      </c>
      <c r="J485" s="115" t="s">
        <v>23</v>
      </c>
      <c r="K485" s="115" t="s">
        <v>35931</v>
      </c>
      <c r="L485" s="115" t="s">
        <v>23</v>
      </c>
      <c r="M485" s="115" t="s">
        <v>38100</v>
      </c>
      <c r="N485" s="115" t="s">
        <v>23</v>
      </c>
      <c r="O485" s="115" t="s">
        <v>23</v>
      </c>
      <c r="P485" s="115" t="s">
        <v>38101</v>
      </c>
      <c r="Q485" s="115" t="s">
        <v>23</v>
      </c>
      <c r="R485" s="115" t="s">
        <v>23</v>
      </c>
      <c r="S485" s="115" t="s">
        <v>23</v>
      </c>
      <c r="T485" s="115" t="s">
        <v>23</v>
      </c>
      <c r="U485" s="115" t="s">
        <v>23</v>
      </c>
      <c r="V485" s="115" t="s">
        <v>23</v>
      </c>
      <c r="W485" s="115" t="s">
        <v>79</v>
      </c>
      <c r="X485" s="115" t="s">
        <v>23</v>
      </c>
      <c r="Y485" s="115" t="s">
        <v>23</v>
      </c>
      <c r="Z485" s="115" t="s">
        <v>23</v>
      </c>
      <c r="AA485" s="115" t="s">
        <v>23</v>
      </c>
      <c r="AB485" s="115" t="s">
        <v>38102</v>
      </c>
      <c r="AC485" s="115" t="s">
        <v>35460</v>
      </c>
      <c r="AD485" s="115" t="s">
        <v>36737</v>
      </c>
      <c r="AE485" s="115" t="s">
        <v>33872</v>
      </c>
      <c r="AF485" s="115" t="s">
        <v>33873</v>
      </c>
      <c r="AG485" s="115" t="s">
        <v>33281</v>
      </c>
      <c r="AH485" s="115" t="s">
        <v>33282</v>
      </c>
      <c r="AI485" s="115" t="s">
        <v>33283</v>
      </c>
      <c r="AJ485" s="115" t="s">
        <v>33282</v>
      </c>
      <c r="AK485" s="116">
        <v>9.3587582220000005</v>
      </c>
      <c r="AL485" s="116">
        <v>105.5201746523</v>
      </c>
      <c r="AM485" s="115" t="s">
        <v>38103</v>
      </c>
      <c r="AN485" s="115" t="s">
        <v>23</v>
      </c>
      <c r="AO485" s="115" t="s">
        <v>23</v>
      </c>
      <c r="AP485" s="115" t="s">
        <v>33285</v>
      </c>
      <c r="AQ485" s="115" t="s">
        <v>23</v>
      </c>
      <c r="AR485" s="115" t="s">
        <v>23</v>
      </c>
      <c r="AS485" s="115" t="s">
        <v>23</v>
      </c>
      <c r="AT485" s="115" t="s">
        <v>1020</v>
      </c>
      <c r="AU485" s="115" t="s">
        <v>23</v>
      </c>
      <c r="AV485" s="115" t="s">
        <v>33452</v>
      </c>
      <c r="AW485" s="115" t="s">
        <v>23</v>
      </c>
      <c r="AX485" s="115" t="s">
        <v>33383</v>
      </c>
      <c r="AY485" s="115" t="s">
        <v>33384</v>
      </c>
      <c r="AZ485" s="115" t="s">
        <v>35938</v>
      </c>
      <c r="BA485" s="115" t="s">
        <v>23</v>
      </c>
      <c r="BB485" s="115" t="s">
        <v>23</v>
      </c>
      <c r="BC485" s="4">
        <f>SUMIFS('Doanh số khách hàng'!$F:$F,'Doanh số khách hàng'!$A:$A,DSKH!$D485)</f>
        <v>0</v>
      </c>
      <c r="BD485" t="str">
        <f>VLOOKUP($BC485,Master!$A:$D,4,1)</f>
        <v>F2</v>
      </c>
      <c r="BE485" t="str">
        <f t="shared" si="14"/>
        <v>OTC</v>
      </c>
      <c r="BF485" t="str">
        <f t="shared" si="15"/>
        <v>Tỉnh Cà Mau-Xã Vĩnh Thanh</v>
      </c>
    </row>
    <row r="486" spans="1:58" x14ac:dyDescent="0.3">
      <c r="A486" s="114" t="s">
        <v>38104</v>
      </c>
      <c r="B486" s="115" t="s">
        <v>33266</v>
      </c>
      <c r="C486" s="115" t="s">
        <v>33267</v>
      </c>
      <c r="D486" s="115" t="s">
        <v>38105</v>
      </c>
      <c r="E486" s="115" t="s">
        <v>38106</v>
      </c>
      <c r="F486" s="115" t="s">
        <v>22</v>
      </c>
      <c r="G486" s="115" t="s">
        <v>38107</v>
      </c>
      <c r="H486" s="115" t="s">
        <v>38107</v>
      </c>
      <c r="I486" s="115" t="s">
        <v>38108</v>
      </c>
      <c r="J486" s="115" t="s">
        <v>23</v>
      </c>
      <c r="K486" s="115" t="s">
        <v>35931</v>
      </c>
      <c r="L486" s="115" t="s">
        <v>23</v>
      </c>
      <c r="M486" s="115" t="s">
        <v>38109</v>
      </c>
      <c r="N486" s="115" t="s">
        <v>23</v>
      </c>
      <c r="O486" s="115" t="s">
        <v>23</v>
      </c>
      <c r="P486" s="115" t="s">
        <v>23</v>
      </c>
      <c r="Q486" s="115" t="s">
        <v>23</v>
      </c>
      <c r="R486" s="115" t="s">
        <v>23</v>
      </c>
      <c r="S486" s="115" t="s">
        <v>23</v>
      </c>
      <c r="T486" s="115" t="s">
        <v>23</v>
      </c>
      <c r="U486" s="115" t="s">
        <v>23</v>
      </c>
      <c r="V486" s="115" t="s">
        <v>23</v>
      </c>
      <c r="W486" s="115" t="s">
        <v>79</v>
      </c>
      <c r="X486" s="115" t="s">
        <v>23</v>
      </c>
      <c r="Y486" s="115" t="s">
        <v>23</v>
      </c>
      <c r="Z486" s="115" t="s">
        <v>23</v>
      </c>
      <c r="AA486" s="115" t="s">
        <v>38110</v>
      </c>
      <c r="AB486" s="115" t="s">
        <v>38111</v>
      </c>
      <c r="AC486" s="115" t="s">
        <v>38112</v>
      </c>
      <c r="AD486" s="115" t="s">
        <v>35340</v>
      </c>
      <c r="AE486" s="115" t="s">
        <v>33449</v>
      </c>
      <c r="AF486" s="115" t="s">
        <v>33450</v>
      </c>
      <c r="AG486" s="115" t="s">
        <v>33281</v>
      </c>
      <c r="AH486" s="115" t="s">
        <v>33282</v>
      </c>
      <c r="AI486" s="115" t="s">
        <v>33283</v>
      </c>
      <c r="AJ486" s="115" t="s">
        <v>33282</v>
      </c>
      <c r="AK486" s="116">
        <v>9.4380453403000004</v>
      </c>
      <c r="AL486" s="116">
        <v>105.4625424262</v>
      </c>
      <c r="AM486" s="115" t="s">
        <v>36312</v>
      </c>
      <c r="AN486" s="115" t="s">
        <v>23</v>
      </c>
      <c r="AO486" s="115" t="s">
        <v>23</v>
      </c>
      <c r="AP486" s="115" t="s">
        <v>33285</v>
      </c>
      <c r="AQ486" s="115" t="s">
        <v>23</v>
      </c>
      <c r="AR486" s="115" t="s">
        <v>81</v>
      </c>
      <c r="AS486" s="115" t="s">
        <v>23</v>
      </c>
      <c r="AT486" s="115" t="s">
        <v>1020</v>
      </c>
      <c r="AU486" s="115" t="s">
        <v>33382</v>
      </c>
      <c r="AV486" s="115" t="s">
        <v>33452</v>
      </c>
      <c r="AW486" s="115" t="s">
        <v>33257</v>
      </c>
      <c r="AX486" s="115" t="s">
        <v>33383</v>
      </c>
      <c r="AY486" s="115" t="s">
        <v>33384</v>
      </c>
      <c r="AZ486" s="115" t="s">
        <v>35938</v>
      </c>
      <c r="BA486" s="115" t="s">
        <v>23</v>
      </c>
      <c r="BB486" s="115" t="s">
        <v>23</v>
      </c>
      <c r="BC486" s="4">
        <f>SUMIFS('Doanh số khách hàng'!$F:$F,'Doanh số khách hàng'!$A:$A,DSKH!$D486)</f>
        <v>0</v>
      </c>
      <c r="BD486" t="str">
        <f>VLOOKUP($BC486,Master!$A:$D,4,1)</f>
        <v>F2</v>
      </c>
      <c r="BE486" t="str">
        <f t="shared" si="14"/>
        <v>OTC</v>
      </c>
      <c r="BF486" t="str">
        <f t="shared" si="15"/>
        <v>Tỉnh Cà Mau-Xã Phước Long</v>
      </c>
    </row>
    <row r="487" spans="1:58" x14ac:dyDescent="0.3">
      <c r="A487" s="114" t="s">
        <v>38113</v>
      </c>
      <c r="B487" s="115" t="s">
        <v>33266</v>
      </c>
      <c r="C487" s="115" t="s">
        <v>33267</v>
      </c>
      <c r="D487" s="115" t="s">
        <v>26065</v>
      </c>
      <c r="E487" s="115" t="s">
        <v>38114</v>
      </c>
      <c r="F487" s="115" t="s">
        <v>22</v>
      </c>
      <c r="G487" s="115" t="s">
        <v>38115</v>
      </c>
      <c r="H487" s="115" t="s">
        <v>38115</v>
      </c>
      <c r="I487" s="115" t="s">
        <v>38116</v>
      </c>
      <c r="J487" s="115" t="s">
        <v>23</v>
      </c>
      <c r="K487" s="115" t="s">
        <v>35931</v>
      </c>
      <c r="L487" s="115" t="s">
        <v>23</v>
      </c>
      <c r="M487" s="115" t="s">
        <v>38117</v>
      </c>
      <c r="N487" s="115" t="s">
        <v>33975</v>
      </c>
      <c r="O487" s="115" t="s">
        <v>23</v>
      </c>
      <c r="P487" s="115" t="s">
        <v>38118</v>
      </c>
      <c r="Q487" s="115" t="s">
        <v>23</v>
      </c>
      <c r="R487" s="115" t="s">
        <v>23</v>
      </c>
      <c r="S487" s="115" t="s">
        <v>23</v>
      </c>
      <c r="T487" s="115" t="s">
        <v>23</v>
      </c>
      <c r="U487" s="115" t="s">
        <v>23</v>
      </c>
      <c r="V487" s="115" t="s">
        <v>23</v>
      </c>
      <c r="W487" s="115" t="s">
        <v>79</v>
      </c>
      <c r="X487" s="115" t="s">
        <v>23</v>
      </c>
      <c r="Y487" s="115" t="s">
        <v>23</v>
      </c>
      <c r="Z487" s="115" t="s">
        <v>23</v>
      </c>
      <c r="AA487" s="115" t="s">
        <v>38119</v>
      </c>
      <c r="AB487" s="115" t="s">
        <v>38120</v>
      </c>
      <c r="AC487" s="115" t="s">
        <v>38121</v>
      </c>
      <c r="AD487" s="115" t="s">
        <v>38094</v>
      </c>
      <c r="AE487" s="115" t="s">
        <v>33449</v>
      </c>
      <c r="AF487" s="115" t="s">
        <v>33450</v>
      </c>
      <c r="AG487" s="115" t="s">
        <v>33281</v>
      </c>
      <c r="AH487" s="115" t="s">
        <v>33282</v>
      </c>
      <c r="AI487" s="115" t="s">
        <v>33283</v>
      </c>
      <c r="AJ487" s="115" t="s">
        <v>33282</v>
      </c>
      <c r="AK487" s="116">
        <v>9.4369325282999998</v>
      </c>
      <c r="AL487" s="116">
        <v>105.46008177100001</v>
      </c>
      <c r="AM487" s="115" t="s">
        <v>35809</v>
      </c>
      <c r="AN487" s="115" t="s">
        <v>23</v>
      </c>
      <c r="AO487" s="115" t="s">
        <v>23</v>
      </c>
      <c r="AP487" s="115" t="s">
        <v>33285</v>
      </c>
      <c r="AQ487" s="115" t="s">
        <v>23</v>
      </c>
      <c r="AR487" s="115" t="s">
        <v>35962</v>
      </c>
      <c r="AS487" s="115" t="s">
        <v>23</v>
      </c>
      <c r="AT487" s="115" t="s">
        <v>1020</v>
      </c>
      <c r="AU487" s="115" t="s">
        <v>23</v>
      </c>
      <c r="AV487" s="115" t="s">
        <v>23</v>
      </c>
      <c r="AW487" s="115" t="s">
        <v>23</v>
      </c>
      <c r="AX487" s="115" t="s">
        <v>33383</v>
      </c>
      <c r="AY487" s="115" t="s">
        <v>33384</v>
      </c>
      <c r="AZ487" s="115" t="s">
        <v>35938</v>
      </c>
      <c r="BA487" s="115" t="s">
        <v>23</v>
      </c>
      <c r="BB487" s="115" t="s">
        <v>23</v>
      </c>
      <c r="BC487" s="4">
        <f>SUMIFS('Doanh số khách hàng'!$F:$F,'Doanh số khách hàng'!$A:$A,DSKH!$D487)</f>
        <v>816000</v>
      </c>
      <c r="BD487" t="str">
        <f>VLOOKUP($BC487,Master!$A:$D,4,1)</f>
        <v>F4</v>
      </c>
      <c r="BE487" t="str">
        <f t="shared" si="14"/>
        <v>OTC</v>
      </c>
      <c r="BF487" t="str">
        <f t="shared" si="15"/>
        <v>Tỉnh Cà Mau-Xã Phước Long</v>
      </c>
    </row>
    <row r="488" spans="1:58" x14ac:dyDescent="0.3">
      <c r="A488" s="114" t="s">
        <v>38122</v>
      </c>
      <c r="B488" s="115" t="s">
        <v>33266</v>
      </c>
      <c r="C488" s="115" t="s">
        <v>33267</v>
      </c>
      <c r="D488" s="115" t="s">
        <v>38123</v>
      </c>
      <c r="E488" s="115" t="s">
        <v>38124</v>
      </c>
      <c r="F488" s="115" t="s">
        <v>22</v>
      </c>
      <c r="G488" s="115" t="s">
        <v>38125</v>
      </c>
      <c r="H488" s="115" t="s">
        <v>38125</v>
      </c>
      <c r="I488" s="115" t="s">
        <v>38126</v>
      </c>
      <c r="J488" s="115" t="s">
        <v>23</v>
      </c>
      <c r="K488" s="115" t="s">
        <v>35931</v>
      </c>
      <c r="L488" s="115" t="s">
        <v>23</v>
      </c>
      <c r="M488" s="115" t="s">
        <v>38127</v>
      </c>
      <c r="N488" s="115" t="s">
        <v>23</v>
      </c>
      <c r="O488" s="115" t="s">
        <v>23</v>
      </c>
      <c r="P488" s="115" t="s">
        <v>38128</v>
      </c>
      <c r="Q488" s="115" t="s">
        <v>23</v>
      </c>
      <c r="R488" s="115" t="s">
        <v>23</v>
      </c>
      <c r="S488" s="115" t="s">
        <v>23</v>
      </c>
      <c r="T488" s="115" t="s">
        <v>23</v>
      </c>
      <c r="U488" s="115" t="s">
        <v>23</v>
      </c>
      <c r="V488" s="115" t="s">
        <v>23</v>
      </c>
      <c r="W488" s="115" t="s">
        <v>79</v>
      </c>
      <c r="X488" s="115" t="s">
        <v>23</v>
      </c>
      <c r="Y488" s="115" t="s">
        <v>23</v>
      </c>
      <c r="Z488" s="115" t="s">
        <v>23</v>
      </c>
      <c r="AA488" s="115" t="s">
        <v>38129</v>
      </c>
      <c r="AB488" s="115" t="s">
        <v>36493</v>
      </c>
      <c r="AC488" s="115" t="s">
        <v>36494</v>
      </c>
      <c r="AD488" s="115" t="s">
        <v>33600</v>
      </c>
      <c r="AE488" s="115" t="s">
        <v>33312</v>
      </c>
      <c r="AF488" s="115" t="s">
        <v>33313</v>
      </c>
      <c r="AG488" s="115" t="s">
        <v>33281</v>
      </c>
      <c r="AH488" s="115" t="s">
        <v>33282</v>
      </c>
      <c r="AI488" s="115" t="s">
        <v>33283</v>
      </c>
      <c r="AJ488" s="115" t="s">
        <v>33282</v>
      </c>
      <c r="AK488" s="116">
        <v>9.3091035570000003</v>
      </c>
      <c r="AL488" s="116">
        <v>105.6717185</v>
      </c>
      <c r="AM488" s="115" t="s">
        <v>38130</v>
      </c>
      <c r="AN488" s="115" t="s">
        <v>23</v>
      </c>
      <c r="AO488" s="115" t="s">
        <v>23</v>
      </c>
      <c r="AP488" s="115" t="s">
        <v>80</v>
      </c>
      <c r="AQ488" s="115" t="s">
        <v>23</v>
      </c>
      <c r="AR488" s="115" t="s">
        <v>23</v>
      </c>
      <c r="AS488" s="115" t="s">
        <v>23</v>
      </c>
      <c r="AT488" s="115" t="s">
        <v>23</v>
      </c>
      <c r="AU488" s="115" t="s">
        <v>23</v>
      </c>
      <c r="AV488" s="115" t="s">
        <v>23</v>
      </c>
      <c r="AW488" s="115" t="s">
        <v>23</v>
      </c>
      <c r="AX488" s="115" t="s">
        <v>33299</v>
      </c>
      <c r="AY488" s="115" t="s">
        <v>33300</v>
      </c>
      <c r="AZ488" s="115" t="s">
        <v>35938</v>
      </c>
      <c r="BA488" s="115" t="s">
        <v>33302</v>
      </c>
      <c r="BB488" s="115" t="s">
        <v>33303</v>
      </c>
      <c r="BC488" s="4">
        <f>SUMIFS('Doanh số khách hàng'!$F:$F,'Doanh số khách hàng'!$A:$A,DSKH!$D488)</f>
        <v>0</v>
      </c>
      <c r="BD488" t="str">
        <f>VLOOKUP($BC488,Master!$A:$D,4,1)</f>
        <v>F2</v>
      </c>
      <c r="BE488" t="str">
        <f t="shared" si="14"/>
        <v>GT</v>
      </c>
      <c r="BF488" t="str">
        <f t="shared" si="15"/>
        <v>Tỉnh Cà Mau-Xã Hòa Bình</v>
      </c>
    </row>
    <row r="489" spans="1:58" x14ac:dyDescent="0.3">
      <c r="A489" s="114" t="s">
        <v>38131</v>
      </c>
      <c r="B489" s="115" t="s">
        <v>33266</v>
      </c>
      <c r="C489" s="115" t="s">
        <v>33267</v>
      </c>
      <c r="D489" s="115" t="s">
        <v>18927</v>
      </c>
      <c r="E489" s="115" t="s">
        <v>38132</v>
      </c>
      <c r="F489" s="115" t="s">
        <v>22</v>
      </c>
      <c r="G489" s="115" t="s">
        <v>38133</v>
      </c>
      <c r="H489" s="115" t="s">
        <v>38133</v>
      </c>
      <c r="I489" s="115" t="s">
        <v>38134</v>
      </c>
      <c r="J489" s="115" t="s">
        <v>23</v>
      </c>
      <c r="K489" s="115" t="s">
        <v>35931</v>
      </c>
      <c r="L489" s="115" t="s">
        <v>23</v>
      </c>
      <c r="M489" s="115" t="s">
        <v>38135</v>
      </c>
      <c r="N489" s="115" t="s">
        <v>38136</v>
      </c>
      <c r="O489" s="115" t="s">
        <v>23</v>
      </c>
      <c r="P489" s="115" t="s">
        <v>38134</v>
      </c>
      <c r="Q489" s="115" t="s">
        <v>23</v>
      </c>
      <c r="R489" s="115" t="s">
        <v>23</v>
      </c>
      <c r="S489" s="115" t="s">
        <v>23</v>
      </c>
      <c r="T489" s="115" t="s">
        <v>23</v>
      </c>
      <c r="U489" s="115" t="s">
        <v>23</v>
      </c>
      <c r="V489" s="115" t="s">
        <v>23</v>
      </c>
      <c r="W489" s="115" t="s">
        <v>79</v>
      </c>
      <c r="X489" s="115" t="s">
        <v>23</v>
      </c>
      <c r="Y489" s="115" t="s">
        <v>23</v>
      </c>
      <c r="Z489" s="115" t="s">
        <v>23</v>
      </c>
      <c r="AA489" s="115" t="s">
        <v>38137</v>
      </c>
      <c r="AB489" s="115" t="s">
        <v>38138</v>
      </c>
      <c r="AC489" s="115" t="s">
        <v>36311</v>
      </c>
      <c r="AD489" s="115" t="s">
        <v>33526</v>
      </c>
      <c r="AE489" s="115" t="s">
        <v>33527</v>
      </c>
      <c r="AF489" s="115" t="s">
        <v>33528</v>
      </c>
      <c r="AG489" s="115" t="s">
        <v>33281</v>
      </c>
      <c r="AH489" s="115" t="s">
        <v>33282</v>
      </c>
      <c r="AI489" s="115" t="s">
        <v>33283</v>
      </c>
      <c r="AJ489" s="115" t="s">
        <v>33282</v>
      </c>
      <c r="AK489" s="116">
        <v>9.5648187142999994</v>
      </c>
      <c r="AL489" s="116">
        <v>105.4483917267</v>
      </c>
      <c r="AM489" s="115" t="s">
        <v>33529</v>
      </c>
      <c r="AN489" s="115" t="s">
        <v>23</v>
      </c>
      <c r="AO489" s="115" t="s">
        <v>33367</v>
      </c>
      <c r="AP489" s="115" t="s">
        <v>33285</v>
      </c>
      <c r="AQ489" s="115" t="s">
        <v>23</v>
      </c>
      <c r="AR489" s="115" t="s">
        <v>81</v>
      </c>
      <c r="AS489" s="115" t="s">
        <v>23</v>
      </c>
      <c r="AT489" s="115" t="s">
        <v>1020</v>
      </c>
      <c r="AU489" s="115" t="s">
        <v>23</v>
      </c>
      <c r="AV489" s="115" t="s">
        <v>23</v>
      </c>
      <c r="AW489" s="115" t="s">
        <v>23</v>
      </c>
      <c r="AX489" s="115" t="s">
        <v>33383</v>
      </c>
      <c r="AY489" s="115" t="s">
        <v>33384</v>
      </c>
      <c r="AZ489" s="115" t="s">
        <v>35938</v>
      </c>
      <c r="BA489" s="115" t="s">
        <v>1021</v>
      </c>
      <c r="BB489" s="115" t="s">
        <v>1021</v>
      </c>
      <c r="BC489" s="4">
        <f>SUMIFS('Doanh số khách hàng'!$F:$F,'Doanh số khách hàng'!$A:$A,DSKH!$D489)</f>
        <v>427546.66666666669</v>
      </c>
      <c r="BD489" t="str">
        <f>VLOOKUP($BC489,Master!$A:$D,4,1)</f>
        <v>F2</v>
      </c>
      <c r="BE489" t="str">
        <f t="shared" si="14"/>
        <v>OTC</v>
      </c>
      <c r="BF489" t="str">
        <f t="shared" si="15"/>
        <v>Tỉnh Cà Mau-Xã Hồng Dân</v>
      </c>
    </row>
    <row r="490" spans="1:58" x14ac:dyDescent="0.3">
      <c r="A490" s="114" t="s">
        <v>38139</v>
      </c>
      <c r="B490" s="115" t="s">
        <v>33266</v>
      </c>
      <c r="C490" s="115" t="s">
        <v>33267</v>
      </c>
      <c r="D490" s="115" t="s">
        <v>30545</v>
      </c>
      <c r="E490" s="115" t="s">
        <v>38140</v>
      </c>
      <c r="F490" s="115" t="s">
        <v>22</v>
      </c>
      <c r="G490" s="115" t="s">
        <v>38141</v>
      </c>
      <c r="H490" s="115" t="s">
        <v>38141</v>
      </c>
      <c r="I490" s="115" t="s">
        <v>38142</v>
      </c>
      <c r="J490" s="115" t="s">
        <v>23</v>
      </c>
      <c r="K490" s="115" t="s">
        <v>35931</v>
      </c>
      <c r="L490" s="115" t="s">
        <v>23</v>
      </c>
      <c r="M490" s="115" t="s">
        <v>38143</v>
      </c>
      <c r="N490" s="115" t="s">
        <v>38144</v>
      </c>
      <c r="O490" s="115" t="s">
        <v>23</v>
      </c>
      <c r="P490" s="115" t="s">
        <v>38142</v>
      </c>
      <c r="Q490" s="115" t="s">
        <v>23</v>
      </c>
      <c r="R490" s="115" t="s">
        <v>23</v>
      </c>
      <c r="S490" s="115" t="s">
        <v>23</v>
      </c>
      <c r="T490" s="115" t="s">
        <v>23</v>
      </c>
      <c r="U490" s="115" t="s">
        <v>23</v>
      </c>
      <c r="V490" s="115" t="s">
        <v>23</v>
      </c>
      <c r="W490" s="115" t="s">
        <v>79</v>
      </c>
      <c r="X490" s="115" t="s">
        <v>23</v>
      </c>
      <c r="Y490" s="115" t="s">
        <v>23</v>
      </c>
      <c r="Z490" s="115" t="s">
        <v>23</v>
      </c>
      <c r="AA490" s="115" t="s">
        <v>38145</v>
      </c>
      <c r="AB490" s="115" t="s">
        <v>38146</v>
      </c>
      <c r="AC490" s="115" t="s">
        <v>33670</v>
      </c>
      <c r="AD490" s="115" t="s">
        <v>34787</v>
      </c>
      <c r="AE490" s="115" t="s">
        <v>33527</v>
      </c>
      <c r="AF490" s="115" t="s">
        <v>33528</v>
      </c>
      <c r="AG490" s="115" t="s">
        <v>33281</v>
      </c>
      <c r="AH490" s="115" t="s">
        <v>33282</v>
      </c>
      <c r="AI490" s="115" t="s">
        <v>33283</v>
      </c>
      <c r="AJ490" s="115" t="s">
        <v>33282</v>
      </c>
      <c r="AK490" s="116">
        <v>9.5580171052999994</v>
      </c>
      <c r="AL490" s="116">
        <v>105.44855196029999</v>
      </c>
      <c r="AM490" s="115" t="s">
        <v>38147</v>
      </c>
      <c r="AN490" s="115" t="s">
        <v>23</v>
      </c>
      <c r="AO490" s="115" t="s">
        <v>33367</v>
      </c>
      <c r="AP490" s="115" t="s">
        <v>33285</v>
      </c>
      <c r="AQ490" s="115" t="s">
        <v>23</v>
      </c>
      <c r="AR490" s="115" t="s">
        <v>35962</v>
      </c>
      <c r="AS490" s="115" t="s">
        <v>23</v>
      </c>
      <c r="AT490" s="115" t="s">
        <v>1020</v>
      </c>
      <c r="AU490" s="115" t="s">
        <v>23</v>
      </c>
      <c r="AV490" s="115" t="s">
        <v>23</v>
      </c>
      <c r="AW490" s="115" t="s">
        <v>23</v>
      </c>
      <c r="AX490" s="115" t="s">
        <v>33383</v>
      </c>
      <c r="AY490" s="115" t="s">
        <v>33384</v>
      </c>
      <c r="AZ490" s="115" t="s">
        <v>35938</v>
      </c>
      <c r="BA490" s="115" t="s">
        <v>23</v>
      </c>
      <c r="BB490" s="115" t="s">
        <v>23</v>
      </c>
      <c r="BC490" s="4">
        <f>SUMIFS('Doanh số khách hàng'!$F:$F,'Doanh số khách hàng'!$A:$A,DSKH!$D490)</f>
        <v>389700</v>
      </c>
      <c r="BD490" t="str">
        <f>VLOOKUP($BC490,Master!$A:$D,4,1)</f>
        <v>F2</v>
      </c>
      <c r="BE490" t="str">
        <f t="shared" si="14"/>
        <v>OTC</v>
      </c>
      <c r="BF490" t="str">
        <f t="shared" si="15"/>
        <v>Tỉnh Cà Mau-Xã Hồng Dân</v>
      </c>
    </row>
    <row r="491" spans="1:58" x14ac:dyDescent="0.3">
      <c r="A491" s="114" t="s">
        <v>38148</v>
      </c>
      <c r="B491" s="115" t="s">
        <v>33266</v>
      </c>
      <c r="C491" s="115" t="s">
        <v>33267</v>
      </c>
      <c r="D491" s="115" t="s">
        <v>38149</v>
      </c>
      <c r="E491" s="115" t="s">
        <v>38150</v>
      </c>
      <c r="F491" s="115" t="s">
        <v>22</v>
      </c>
      <c r="G491" s="115" t="s">
        <v>38151</v>
      </c>
      <c r="H491" s="115" t="s">
        <v>38151</v>
      </c>
      <c r="I491" s="115" t="s">
        <v>23</v>
      </c>
      <c r="J491" s="115" t="s">
        <v>23</v>
      </c>
      <c r="K491" s="115" t="s">
        <v>35931</v>
      </c>
      <c r="L491" s="115" t="s">
        <v>23</v>
      </c>
      <c r="M491" s="115" t="s">
        <v>38152</v>
      </c>
      <c r="N491" s="115" t="s">
        <v>23</v>
      </c>
      <c r="O491" s="115" t="s">
        <v>23</v>
      </c>
      <c r="P491" s="115" t="s">
        <v>23</v>
      </c>
      <c r="Q491" s="115" t="s">
        <v>23</v>
      </c>
      <c r="R491" s="115" t="s">
        <v>23</v>
      </c>
      <c r="S491" s="115" t="s">
        <v>23</v>
      </c>
      <c r="T491" s="115" t="s">
        <v>23</v>
      </c>
      <c r="U491" s="115" t="s">
        <v>23</v>
      </c>
      <c r="V491" s="115" t="s">
        <v>23</v>
      </c>
      <c r="W491" s="115" t="s">
        <v>79</v>
      </c>
      <c r="X491" s="115" t="s">
        <v>23</v>
      </c>
      <c r="Y491" s="115" t="s">
        <v>23</v>
      </c>
      <c r="Z491" s="115" t="s">
        <v>23</v>
      </c>
      <c r="AA491" s="115" t="s">
        <v>23</v>
      </c>
      <c r="AB491" s="115" t="s">
        <v>38153</v>
      </c>
      <c r="AC491" s="115" t="s">
        <v>36904</v>
      </c>
      <c r="AD491" s="115" t="s">
        <v>33600</v>
      </c>
      <c r="AE491" s="115" t="s">
        <v>33872</v>
      </c>
      <c r="AF491" s="115" t="s">
        <v>33873</v>
      </c>
      <c r="AG491" s="115" t="s">
        <v>33281</v>
      </c>
      <c r="AH491" s="115" t="s">
        <v>33282</v>
      </c>
      <c r="AI491" s="115" t="s">
        <v>33283</v>
      </c>
      <c r="AJ491" s="115" t="s">
        <v>33282</v>
      </c>
      <c r="AK491" s="116">
        <v>9.4429816864999996</v>
      </c>
      <c r="AL491" s="116">
        <v>105.55173352360001</v>
      </c>
      <c r="AM491" s="115" t="s">
        <v>23</v>
      </c>
      <c r="AN491" s="115" t="s">
        <v>23</v>
      </c>
      <c r="AO491" s="115" t="s">
        <v>33327</v>
      </c>
      <c r="AP491" s="115" t="s">
        <v>80</v>
      </c>
      <c r="AQ491" s="115" t="s">
        <v>23</v>
      </c>
      <c r="AR491" s="115" t="s">
        <v>23</v>
      </c>
      <c r="AS491" s="115" t="s">
        <v>23</v>
      </c>
      <c r="AT491" s="115" t="s">
        <v>1020</v>
      </c>
      <c r="AU491" s="115" t="s">
        <v>23</v>
      </c>
      <c r="AV491" s="115" t="s">
        <v>33452</v>
      </c>
      <c r="AW491" s="115" t="s">
        <v>23</v>
      </c>
      <c r="AX491" s="115" t="s">
        <v>33299</v>
      </c>
      <c r="AY491" s="115" t="s">
        <v>33300</v>
      </c>
      <c r="AZ491" s="115" t="s">
        <v>35938</v>
      </c>
      <c r="BA491" s="115" t="s">
        <v>1021</v>
      </c>
      <c r="BB491" s="115" t="s">
        <v>1021</v>
      </c>
      <c r="BC491" s="4">
        <f>SUMIFS('Doanh số khách hàng'!$F:$F,'Doanh số khách hàng'!$A:$A,DSKH!$D491)</f>
        <v>0</v>
      </c>
      <c r="BD491" t="str">
        <f>VLOOKUP($BC491,Master!$A:$D,4,1)</f>
        <v>F2</v>
      </c>
      <c r="BE491" t="str">
        <f t="shared" si="14"/>
        <v>GT</v>
      </c>
      <c r="BF491" t="str">
        <f t="shared" si="15"/>
        <v>Tỉnh Cà Mau-Xã Vĩnh Thanh</v>
      </c>
    </row>
    <row r="492" spans="1:58" x14ac:dyDescent="0.3">
      <c r="A492" s="114" t="s">
        <v>38154</v>
      </c>
      <c r="B492" s="115" t="s">
        <v>33266</v>
      </c>
      <c r="C492" s="115" t="s">
        <v>33267</v>
      </c>
      <c r="D492" s="115" t="s">
        <v>38155</v>
      </c>
      <c r="E492" s="115" t="s">
        <v>38156</v>
      </c>
      <c r="F492" s="115" t="s">
        <v>22</v>
      </c>
      <c r="G492" s="115" t="s">
        <v>38157</v>
      </c>
      <c r="H492" s="115" t="s">
        <v>38157</v>
      </c>
      <c r="I492" s="115" t="s">
        <v>38158</v>
      </c>
      <c r="J492" s="115" t="s">
        <v>23</v>
      </c>
      <c r="K492" s="115" t="s">
        <v>35931</v>
      </c>
      <c r="L492" s="115" t="s">
        <v>23</v>
      </c>
      <c r="M492" s="115" t="s">
        <v>38159</v>
      </c>
      <c r="N492" s="115" t="s">
        <v>33975</v>
      </c>
      <c r="O492" s="115" t="s">
        <v>23</v>
      </c>
      <c r="P492" s="115" t="s">
        <v>38160</v>
      </c>
      <c r="Q492" s="115" t="s">
        <v>23</v>
      </c>
      <c r="R492" s="115" t="s">
        <v>23</v>
      </c>
      <c r="S492" s="115" t="s">
        <v>23</v>
      </c>
      <c r="T492" s="115" t="s">
        <v>23</v>
      </c>
      <c r="U492" s="115" t="s">
        <v>23</v>
      </c>
      <c r="V492" s="115" t="s">
        <v>23</v>
      </c>
      <c r="W492" s="115" t="s">
        <v>79</v>
      </c>
      <c r="X492" s="115" t="s">
        <v>23</v>
      </c>
      <c r="Y492" s="115" t="s">
        <v>23</v>
      </c>
      <c r="Z492" s="115" t="s">
        <v>23</v>
      </c>
      <c r="AA492" s="115" t="s">
        <v>23</v>
      </c>
      <c r="AB492" s="115" t="s">
        <v>38161</v>
      </c>
      <c r="AC492" s="115" t="s">
        <v>37331</v>
      </c>
      <c r="AD492" s="115" t="s">
        <v>37343</v>
      </c>
      <c r="AE492" s="115" t="s">
        <v>35959</v>
      </c>
      <c r="AF492" s="115" t="s">
        <v>35960</v>
      </c>
      <c r="AG492" s="115" t="s">
        <v>33281</v>
      </c>
      <c r="AH492" s="115" t="s">
        <v>33282</v>
      </c>
      <c r="AI492" s="115" t="s">
        <v>33283</v>
      </c>
      <c r="AJ492" s="115" t="s">
        <v>33282</v>
      </c>
      <c r="AK492" s="116">
        <v>9.3695128560000001</v>
      </c>
      <c r="AL492" s="116">
        <v>105.8112428</v>
      </c>
      <c r="AM492" s="115" t="s">
        <v>37332</v>
      </c>
      <c r="AN492" s="115" t="s">
        <v>23</v>
      </c>
      <c r="AO492" s="115" t="s">
        <v>23</v>
      </c>
      <c r="AP492" s="115" t="s">
        <v>80</v>
      </c>
      <c r="AQ492" s="115" t="s">
        <v>23</v>
      </c>
      <c r="AR492" s="115" t="s">
        <v>23</v>
      </c>
      <c r="AS492" s="115" t="s">
        <v>23</v>
      </c>
      <c r="AT492" s="115" t="s">
        <v>23</v>
      </c>
      <c r="AU492" s="115" t="s">
        <v>23</v>
      </c>
      <c r="AV492" s="115" t="s">
        <v>23</v>
      </c>
      <c r="AW492" s="115" t="s">
        <v>23</v>
      </c>
      <c r="AX492" s="115" t="s">
        <v>33299</v>
      </c>
      <c r="AY492" s="115" t="s">
        <v>33300</v>
      </c>
      <c r="AZ492" s="115" t="s">
        <v>35938</v>
      </c>
      <c r="BA492" s="115" t="s">
        <v>33302</v>
      </c>
      <c r="BB492" s="115" t="s">
        <v>33303</v>
      </c>
      <c r="BC492" s="4">
        <f>SUMIFS('Doanh số khách hàng'!$F:$F,'Doanh số khách hàng'!$A:$A,DSKH!$D492)</f>
        <v>0</v>
      </c>
      <c r="BD492" t="str">
        <f>VLOOKUP($BC492,Master!$A:$D,4,1)</f>
        <v>F2</v>
      </c>
      <c r="BE492" t="str">
        <f t="shared" si="14"/>
        <v>GT</v>
      </c>
      <c r="BF492" t="str">
        <f t="shared" si="15"/>
        <v>Tỉnh Cà Mau-Xã Hưng Hội</v>
      </c>
    </row>
    <row r="493" spans="1:58" x14ac:dyDescent="0.3">
      <c r="A493" s="114" t="s">
        <v>38162</v>
      </c>
      <c r="B493" s="115" t="s">
        <v>33266</v>
      </c>
      <c r="C493" s="115" t="s">
        <v>33267</v>
      </c>
      <c r="D493" s="115" t="s">
        <v>38163</v>
      </c>
      <c r="E493" s="115" t="s">
        <v>38164</v>
      </c>
      <c r="F493" s="115" t="s">
        <v>22</v>
      </c>
      <c r="G493" s="115" t="s">
        <v>38165</v>
      </c>
      <c r="H493" s="115" t="s">
        <v>38165</v>
      </c>
      <c r="I493" s="115" t="s">
        <v>23</v>
      </c>
      <c r="J493" s="115" t="s">
        <v>23</v>
      </c>
      <c r="K493" s="115" t="s">
        <v>35931</v>
      </c>
      <c r="L493" s="115" t="s">
        <v>23</v>
      </c>
      <c r="M493" s="115" t="s">
        <v>38166</v>
      </c>
      <c r="N493" s="115" t="s">
        <v>23</v>
      </c>
      <c r="O493" s="115" t="s">
        <v>23</v>
      </c>
      <c r="P493" s="115" t="s">
        <v>23</v>
      </c>
      <c r="Q493" s="115" t="s">
        <v>23</v>
      </c>
      <c r="R493" s="115" t="s">
        <v>23</v>
      </c>
      <c r="S493" s="115" t="s">
        <v>23</v>
      </c>
      <c r="T493" s="115" t="s">
        <v>23</v>
      </c>
      <c r="U493" s="115" t="s">
        <v>23</v>
      </c>
      <c r="V493" s="115" t="s">
        <v>23</v>
      </c>
      <c r="W493" s="115" t="s">
        <v>79</v>
      </c>
      <c r="X493" s="115" t="s">
        <v>23</v>
      </c>
      <c r="Y493" s="115" t="s">
        <v>23</v>
      </c>
      <c r="Z493" s="115" t="s">
        <v>23</v>
      </c>
      <c r="AA493" s="115" t="s">
        <v>38167</v>
      </c>
      <c r="AB493" s="115" t="s">
        <v>38168</v>
      </c>
      <c r="AC493" s="115" t="s">
        <v>36494</v>
      </c>
      <c r="AD493" s="115" t="s">
        <v>34298</v>
      </c>
      <c r="AE493" s="115" t="s">
        <v>33312</v>
      </c>
      <c r="AF493" s="115" t="s">
        <v>33313</v>
      </c>
      <c r="AG493" s="115" t="s">
        <v>33281</v>
      </c>
      <c r="AH493" s="115" t="s">
        <v>33282</v>
      </c>
      <c r="AI493" s="115" t="s">
        <v>33283</v>
      </c>
      <c r="AJ493" s="115" t="s">
        <v>33282</v>
      </c>
      <c r="AK493" s="116">
        <v>9.3053575002999995</v>
      </c>
      <c r="AL493" s="116">
        <v>105.6749094945</v>
      </c>
      <c r="AM493" s="115" t="s">
        <v>33326</v>
      </c>
      <c r="AN493" s="115" t="s">
        <v>23</v>
      </c>
      <c r="AO493" s="115" t="s">
        <v>33327</v>
      </c>
      <c r="AP493" s="115" t="s">
        <v>80</v>
      </c>
      <c r="AQ493" s="115" t="s">
        <v>23</v>
      </c>
      <c r="AR493" s="115" t="s">
        <v>81</v>
      </c>
      <c r="AS493" s="115" t="s">
        <v>23</v>
      </c>
      <c r="AT493" s="115" t="s">
        <v>1020</v>
      </c>
      <c r="AU493" s="115" t="s">
        <v>33382</v>
      </c>
      <c r="AV493" s="115" t="s">
        <v>33452</v>
      </c>
      <c r="AW493" s="115" t="s">
        <v>33257</v>
      </c>
      <c r="AX493" s="115" t="s">
        <v>33299</v>
      </c>
      <c r="AY493" s="115" t="s">
        <v>33300</v>
      </c>
      <c r="AZ493" s="115" t="s">
        <v>35938</v>
      </c>
      <c r="BA493" s="115" t="s">
        <v>1021</v>
      </c>
      <c r="BB493" s="115" t="s">
        <v>1021</v>
      </c>
      <c r="BC493" s="4">
        <f>SUMIFS('Doanh số khách hàng'!$F:$F,'Doanh số khách hàng'!$A:$A,DSKH!$D493)</f>
        <v>0</v>
      </c>
      <c r="BD493" t="str">
        <f>VLOOKUP($BC493,Master!$A:$D,4,1)</f>
        <v>F2</v>
      </c>
      <c r="BE493" t="str">
        <f t="shared" si="14"/>
        <v>GT</v>
      </c>
      <c r="BF493" t="str">
        <f t="shared" si="15"/>
        <v>Tỉnh Cà Mau-Xã Hòa Bình</v>
      </c>
    </row>
    <row r="494" spans="1:58" x14ac:dyDescent="0.3">
      <c r="A494" s="114" t="s">
        <v>38169</v>
      </c>
      <c r="B494" s="115" t="s">
        <v>33266</v>
      </c>
      <c r="C494" s="115" t="s">
        <v>33267</v>
      </c>
      <c r="D494" s="115" t="s">
        <v>38170</v>
      </c>
      <c r="E494" s="115" t="s">
        <v>38171</v>
      </c>
      <c r="F494" s="115" t="s">
        <v>22</v>
      </c>
      <c r="G494" s="115" t="s">
        <v>38172</v>
      </c>
      <c r="H494" s="115" t="s">
        <v>38172</v>
      </c>
      <c r="I494" s="115" t="s">
        <v>23</v>
      </c>
      <c r="J494" s="115" t="s">
        <v>23</v>
      </c>
      <c r="K494" s="115" t="s">
        <v>35931</v>
      </c>
      <c r="L494" s="115" t="s">
        <v>23</v>
      </c>
      <c r="M494" s="115" t="s">
        <v>38173</v>
      </c>
      <c r="N494" s="115" t="s">
        <v>23</v>
      </c>
      <c r="O494" s="115" t="s">
        <v>23</v>
      </c>
      <c r="P494" s="115" t="s">
        <v>23</v>
      </c>
      <c r="Q494" s="115" t="s">
        <v>23</v>
      </c>
      <c r="R494" s="115" t="s">
        <v>23</v>
      </c>
      <c r="S494" s="115" t="s">
        <v>23</v>
      </c>
      <c r="T494" s="115" t="s">
        <v>23</v>
      </c>
      <c r="U494" s="115" t="s">
        <v>23</v>
      </c>
      <c r="V494" s="115" t="s">
        <v>23</v>
      </c>
      <c r="W494" s="115" t="s">
        <v>79</v>
      </c>
      <c r="X494" s="115" t="s">
        <v>23</v>
      </c>
      <c r="Y494" s="115" t="s">
        <v>23</v>
      </c>
      <c r="Z494" s="115" t="s">
        <v>23</v>
      </c>
      <c r="AA494" s="115" t="s">
        <v>38174</v>
      </c>
      <c r="AB494" s="115" t="s">
        <v>38175</v>
      </c>
      <c r="AC494" s="115" t="s">
        <v>38176</v>
      </c>
      <c r="AD494" s="115" t="s">
        <v>36283</v>
      </c>
      <c r="AE494" s="115" t="s">
        <v>33934</v>
      </c>
      <c r="AF494" s="115" t="s">
        <v>33935</v>
      </c>
      <c r="AG494" s="115" t="s">
        <v>33281</v>
      </c>
      <c r="AH494" s="115" t="s">
        <v>33282</v>
      </c>
      <c r="AI494" s="115" t="s">
        <v>33283</v>
      </c>
      <c r="AJ494" s="115" t="s">
        <v>33282</v>
      </c>
      <c r="AK494" s="116">
        <v>9.3766526172999995</v>
      </c>
      <c r="AL494" s="116">
        <v>105.6112837646</v>
      </c>
      <c r="AM494" s="115" t="s">
        <v>34069</v>
      </c>
      <c r="AN494" s="115" t="s">
        <v>23</v>
      </c>
      <c r="AO494" s="115" t="s">
        <v>33327</v>
      </c>
      <c r="AP494" s="115" t="s">
        <v>80</v>
      </c>
      <c r="AQ494" s="115" t="s">
        <v>23</v>
      </c>
      <c r="AR494" s="115" t="s">
        <v>81</v>
      </c>
      <c r="AS494" s="115" t="s">
        <v>23</v>
      </c>
      <c r="AT494" s="115" t="s">
        <v>1020</v>
      </c>
      <c r="AU494" s="115" t="s">
        <v>33382</v>
      </c>
      <c r="AV494" s="115" t="s">
        <v>33452</v>
      </c>
      <c r="AW494" s="115" t="s">
        <v>33257</v>
      </c>
      <c r="AX494" s="115" t="s">
        <v>33299</v>
      </c>
      <c r="AY494" s="115" t="s">
        <v>33300</v>
      </c>
      <c r="AZ494" s="115" t="s">
        <v>35938</v>
      </c>
      <c r="BA494" s="115" t="s">
        <v>1021</v>
      </c>
      <c r="BB494" s="115" t="s">
        <v>1021</v>
      </c>
      <c r="BC494" s="4">
        <f>SUMIFS('Doanh số khách hàng'!$F:$F,'Doanh số khách hàng'!$A:$A,DSKH!$D494)</f>
        <v>0</v>
      </c>
      <c r="BD494" t="str">
        <f>VLOOKUP($BC494,Master!$A:$D,4,1)</f>
        <v>F2</v>
      </c>
      <c r="BE494" t="str">
        <f t="shared" si="14"/>
        <v>GT</v>
      </c>
      <c r="BF494" t="str">
        <f t="shared" si="15"/>
        <v>Tỉnh Cà Mau-Xã Châu Thới</v>
      </c>
    </row>
    <row r="495" spans="1:58" x14ac:dyDescent="0.3">
      <c r="A495" s="114" t="s">
        <v>38177</v>
      </c>
      <c r="B495" s="115" t="s">
        <v>33266</v>
      </c>
      <c r="C495" s="115" t="s">
        <v>33267</v>
      </c>
      <c r="D495" s="115" t="s">
        <v>38178</v>
      </c>
      <c r="E495" s="115" t="s">
        <v>38179</v>
      </c>
      <c r="F495" s="115" t="s">
        <v>22</v>
      </c>
      <c r="G495" s="115" t="s">
        <v>38180</v>
      </c>
      <c r="H495" s="115" t="s">
        <v>38180</v>
      </c>
      <c r="I495" s="115" t="s">
        <v>23</v>
      </c>
      <c r="J495" s="115" t="s">
        <v>23</v>
      </c>
      <c r="K495" s="115" t="s">
        <v>35931</v>
      </c>
      <c r="L495" s="115" t="s">
        <v>23</v>
      </c>
      <c r="M495" s="115" t="s">
        <v>38181</v>
      </c>
      <c r="N495" s="115" t="s">
        <v>23</v>
      </c>
      <c r="O495" s="115" t="s">
        <v>23</v>
      </c>
      <c r="P495" s="115" t="s">
        <v>23</v>
      </c>
      <c r="Q495" s="115" t="s">
        <v>23</v>
      </c>
      <c r="R495" s="115" t="s">
        <v>23</v>
      </c>
      <c r="S495" s="115" t="s">
        <v>23</v>
      </c>
      <c r="T495" s="115" t="s">
        <v>23</v>
      </c>
      <c r="U495" s="115" t="s">
        <v>23</v>
      </c>
      <c r="V495" s="115" t="s">
        <v>23</v>
      </c>
      <c r="W495" s="115" t="s">
        <v>79</v>
      </c>
      <c r="X495" s="115" t="s">
        <v>23</v>
      </c>
      <c r="Y495" s="115" t="s">
        <v>23</v>
      </c>
      <c r="Z495" s="115" t="s">
        <v>23</v>
      </c>
      <c r="AA495" s="115" t="s">
        <v>38182</v>
      </c>
      <c r="AB495" s="115" t="s">
        <v>38183</v>
      </c>
      <c r="AC495" s="115" t="s">
        <v>38184</v>
      </c>
      <c r="AD495" s="115" t="s">
        <v>33278</v>
      </c>
      <c r="AE495" s="115" t="s">
        <v>33338</v>
      </c>
      <c r="AF495" s="115" t="s">
        <v>33339</v>
      </c>
      <c r="AG495" s="115" t="s">
        <v>33281</v>
      </c>
      <c r="AH495" s="115" t="s">
        <v>33282</v>
      </c>
      <c r="AI495" s="115" t="s">
        <v>33283</v>
      </c>
      <c r="AJ495" s="115" t="s">
        <v>33282</v>
      </c>
      <c r="AK495" s="116">
        <v>9.2975159672000007</v>
      </c>
      <c r="AL495" s="116">
        <v>105.7241717353</v>
      </c>
      <c r="AM495" s="115" t="s">
        <v>34470</v>
      </c>
      <c r="AN495" s="115" t="s">
        <v>23</v>
      </c>
      <c r="AO495" s="115" t="s">
        <v>33327</v>
      </c>
      <c r="AP495" s="115" t="s">
        <v>80</v>
      </c>
      <c r="AQ495" s="115" t="s">
        <v>23</v>
      </c>
      <c r="AR495" s="115" t="s">
        <v>81</v>
      </c>
      <c r="AS495" s="115" t="s">
        <v>23</v>
      </c>
      <c r="AT495" s="115" t="s">
        <v>1020</v>
      </c>
      <c r="AU495" s="115" t="s">
        <v>33382</v>
      </c>
      <c r="AV495" s="115" t="s">
        <v>33452</v>
      </c>
      <c r="AW495" s="115" t="s">
        <v>23</v>
      </c>
      <c r="AX495" s="115" t="s">
        <v>33315</v>
      </c>
      <c r="AY495" s="115" t="s">
        <v>33316</v>
      </c>
      <c r="AZ495" s="115" t="s">
        <v>35938</v>
      </c>
      <c r="BA495" s="115" t="s">
        <v>1021</v>
      </c>
      <c r="BB495" s="115" t="s">
        <v>1021</v>
      </c>
      <c r="BC495" s="4">
        <f>SUMIFS('Doanh số khách hàng'!$F:$F,'Doanh số khách hàng'!$A:$A,DSKH!$D495)</f>
        <v>0</v>
      </c>
      <c r="BD495" t="str">
        <f>VLOOKUP($BC495,Master!$A:$D,4,1)</f>
        <v>F2</v>
      </c>
      <c r="BE495" t="str">
        <f t="shared" si="14"/>
        <v>GT</v>
      </c>
      <c r="BF495" t="str">
        <f t="shared" si="15"/>
        <v>Tỉnh Cà Mau-Phường Bạc Liêu</v>
      </c>
    </row>
    <row r="496" spans="1:58" x14ac:dyDescent="0.3">
      <c r="A496" s="114" t="s">
        <v>36012</v>
      </c>
      <c r="B496" s="115" t="s">
        <v>33266</v>
      </c>
      <c r="C496" s="115" t="s">
        <v>33267</v>
      </c>
      <c r="D496" s="115" t="s">
        <v>38185</v>
      </c>
      <c r="E496" s="115" t="s">
        <v>38186</v>
      </c>
      <c r="F496" s="115" t="s">
        <v>22</v>
      </c>
      <c r="G496" s="115" t="s">
        <v>38187</v>
      </c>
      <c r="H496" s="115" t="s">
        <v>38188</v>
      </c>
      <c r="I496" s="115" t="s">
        <v>23</v>
      </c>
      <c r="J496" s="115" t="s">
        <v>23</v>
      </c>
      <c r="K496" s="115" t="s">
        <v>35931</v>
      </c>
      <c r="L496" s="115" t="s">
        <v>23</v>
      </c>
      <c r="M496" s="115" t="s">
        <v>38189</v>
      </c>
      <c r="N496" s="115" t="s">
        <v>23</v>
      </c>
      <c r="O496" s="115" t="s">
        <v>23</v>
      </c>
      <c r="P496" s="115" t="s">
        <v>23</v>
      </c>
      <c r="Q496" s="115" t="s">
        <v>23</v>
      </c>
      <c r="R496" s="115" t="s">
        <v>23</v>
      </c>
      <c r="S496" s="115" t="s">
        <v>23</v>
      </c>
      <c r="T496" s="115" t="s">
        <v>23</v>
      </c>
      <c r="U496" s="115" t="s">
        <v>23</v>
      </c>
      <c r="V496" s="115" t="s">
        <v>23</v>
      </c>
      <c r="W496" s="115" t="s">
        <v>79</v>
      </c>
      <c r="X496" s="115" t="s">
        <v>23</v>
      </c>
      <c r="Y496" s="115" t="s">
        <v>23</v>
      </c>
      <c r="Z496" s="115" t="s">
        <v>23</v>
      </c>
      <c r="AA496" s="115" t="s">
        <v>23</v>
      </c>
      <c r="AB496" s="115" t="s">
        <v>36903</v>
      </c>
      <c r="AC496" s="115" t="s">
        <v>36904</v>
      </c>
      <c r="AD496" s="115" t="s">
        <v>36905</v>
      </c>
      <c r="AE496" s="115" t="s">
        <v>33872</v>
      </c>
      <c r="AF496" s="115" t="s">
        <v>33873</v>
      </c>
      <c r="AG496" s="115" t="s">
        <v>33281</v>
      </c>
      <c r="AH496" s="115" t="s">
        <v>33282</v>
      </c>
      <c r="AI496" s="115" t="s">
        <v>33283</v>
      </c>
      <c r="AJ496" s="115" t="s">
        <v>33282</v>
      </c>
      <c r="AK496" s="116">
        <v>9.4393538580000005</v>
      </c>
      <c r="AL496" s="116">
        <v>105.55474899710001</v>
      </c>
      <c r="AM496" s="115" t="s">
        <v>38190</v>
      </c>
      <c r="AN496" s="115" t="s">
        <v>23</v>
      </c>
      <c r="AO496" s="115" t="s">
        <v>33327</v>
      </c>
      <c r="AP496" s="115" t="s">
        <v>80</v>
      </c>
      <c r="AQ496" s="115" t="s">
        <v>23</v>
      </c>
      <c r="AR496" s="115" t="s">
        <v>23</v>
      </c>
      <c r="AS496" s="115" t="s">
        <v>23</v>
      </c>
      <c r="AT496" s="115" t="s">
        <v>1020</v>
      </c>
      <c r="AU496" s="115" t="s">
        <v>23</v>
      </c>
      <c r="AV496" s="115" t="s">
        <v>33452</v>
      </c>
      <c r="AW496" s="115" t="s">
        <v>23</v>
      </c>
      <c r="AX496" s="115" t="s">
        <v>33299</v>
      </c>
      <c r="AY496" s="115" t="s">
        <v>33300</v>
      </c>
      <c r="AZ496" s="115" t="s">
        <v>35938</v>
      </c>
      <c r="BA496" s="115" t="s">
        <v>1021</v>
      </c>
      <c r="BB496" s="115" t="s">
        <v>1021</v>
      </c>
      <c r="BC496" s="4">
        <f>SUMIFS('Doanh số khách hàng'!$F:$F,'Doanh số khách hàng'!$A:$A,DSKH!$D496)</f>
        <v>0</v>
      </c>
      <c r="BD496" t="str">
        <f>VLOOKUP($BC496,Master!$A:$D,4,1)</f>
        <v>F2</v>
      </c>
      <c r="BE496" t="str">
        <f t="shared" si="14"/>
        <v>GT</v>
      </c>
      <c r="BF496" t="str">
        <f t="shared" si="15"/>
        <v>Tỉnh Cà Mau-Xã Vĩnh Thanh</v>
      </c>
    </row>
    <row r="497" spans="1:58" x14ac:dyDescent="0.3">
      <c r="A497" s="114" t="s">
        <v>38191</v>
      </c>
      <c r="B497" s="115" t="s">
        <v>33266</v>
      </c>
      <c r="C497" s="115" t="s">
        <v>33267</v>
      </c>
      <c r="D497" s="115" t="s">
        <v>38192</v>
      </c>
      <c r="E497" s="115" t="s">
        <v>38193</v>
      </c>
      <c r="F497" s="115" t="s">
        <v>22</v>
      </c>
      <c r="G497" s="115" t="s">
        <v>38194</v>
      </c>
      <c r="H497" s="115" t="s">
        <v>38194</v>
      </c>
      <c r="I497" s="115" t="s">
        <v>23</v>
      </c>
      <c r="J497" s="115" t="s">
        <v>23</v>
      </c>
      <c r="K497" s="115" t="s">
        <v>35931</v>
      </c>
      <c r="L497" s="115" t="s">
        <v>23</v>
      </c>
      <c r="M497" s="115" t="s">
        <v>38195</v>
      </c>
      <c r="N497" s="115" t="s">
        <v>37055</v>
      </c>
      <c r="O497" s="115" t="s">
        <v>23</v>
      </c>
      <c r="P497" s="115" t="s">
        <v>23</v>
      </c>
      <c r="Q497" s="115" t="s">
        <v>23</v>
      </c>
      <c r="R497" s="115" t="s">
        <v>23</v>
      </c>
      <c r="S497" s="115" t="s">
        <v>23</v>
      </c>
      <c r="T497" s="115" t="s">
        <v>23</v>
      </c>
      <c r="U497" s="115" t="s">
        <v>23</v>
      </c>
      <c r="V497" s="115" t="s">
        <v>23</v>
      </c>
      <c r="W497" s="115" t="s">
        <v>79</v>
      </c>
      <c r="X497" s="115" t="s">
        <v>23</v>
      </c>
      <c r="Y497" s="115" t="s">
        <v>23</v>
      </c>
      <c r="Z497" s="115" t="s">
        <v>23</v>
      </c>
      <c r="AA497" s="115" t="s">
        <v>23</v>
      </c>
      <c r="AB497" s="115" t="s">
        <v>38196</v>
      </c>
      <c r="AC497" s="115" t="s">
        <v>33477</v>
      </c>
      <c r="AD497" s="115" t="s">
        <v>38197</v>
      </c>
      <c r="AE497" s="115" t="s">
        <v>33338</v>
      </c>
      <c r="AF497" s="115" t="s">
        <v>33339</v>
      </c>
      <c r="AG497" s="115" t="s">
        <v>33281</v>
      </c>
      <c r="AH497" s="115" t="s">
        <v>33282</v>
      </c>
      <c r="AI497" s="115" t="s">
        <v>33283</v>
      </c>
      <c r="AJ497" s="115" t="s">
        <v>33282</v>
      </c>
      <c r="AK497" s="116">
        <v>9.3029759663</v>
      </c>
      <c r="AL497" s="116">
        <v>105.7208773121</v>
      </c>
      <c r="AM497" s="115" t="s">
        <v>33835</v>
      </c>
      <c r="AN497" s="115" t="s">
        <v>23</v>
      </c>
      <c r="AO497" s="115" t="s">
        <v>33327</v>
      </c>
      <c r="AP497" s="115" t="s">
        <v>80</v>
      </c>
      <c r="AQ497" s="115" t="s">
        <v>23</v>
      </c>
      <c r="AR497" s="115" t="s">
        <v>23</v>
      </c>
      <c r="AS497" s="115" t="s">
        <v>23</v>
      </c>
      <c r="AT497" s="115" t="s">
        <v>1020</v>
      </c>
      <c r="AU497" s="115" t="s">
        <v>23</v>
      </c>
      <c r="AV497" s="115" t="s">
        <v>33452</v>
      </c>
      <c r="AW497" s="115" t="s">
        <v>23</v>
      </c>
      <c r="AX497" s="115" t="s">
        <v>33315</v>
      </c>
      <c r="AY497" s="115" t="s">
        <v>33316</v>
      </c>
      <c r="AZ497" s="115" t="s">
        <v>35938</v>
      </c>
      <c r="BA497" s="115" t="s">
        <v>1021</v>
      </c>
      <c r="BB497" s="115" t="s">
        <v>1021</v>
      </c>
      <c r="BC497" s="4">
        <f>SUMIFS('Doanh số khách hàng'!$F:$F,'Doanh số khách hàng'!$A:$A,DSKH!$D497)</f>
        <v>0</v>
      </c>
      <c r="BD497" t="str">
        <f>VLOOKUP($BC497,Master!$A:$D,4,1)</f>
        <v>F2</v>
      </c>
      <c r="BE497" t="str">
        <f t="shared" si="14"/>
        <v>GT</v>
      </c>
      <c r="BF497" t="str">
        <f t="shared" si="15"/>
        <v>Tỉnh Cà Mau-Phường Bạc Liêu</v>
      </c>
    </row>
    <row r="498" spans="1:58" x14ac:dyDescent="0.3">
      <c r="A498" s="114" t="s">
        <v>38198</v>
      </c>
      <c r="B498" s="115" t="s">
        <v>33266</v>
      </c>
      <c r="C498" s="115" t="s">
        <v>33267</v>
      </c>
      <c r="D498" s="115" t="s">
        <v>38199</v>
      </c>
      <c r="E498" s="115" t="s">
        <v>38200</v>
      </c>
      <c r="F498" s="115" t="s">
        <v>22</v>
      </c>
      <c r="G498" s="115" t="s">
        <v>38201</v>
      </c>
      <c r="H498" s="115" t="s">
        <v>38202</v>
      </c>
      <c r="I498" s="115" t="s">
        <v>23</v>
      </c>
      <c r="J498" s="115" t="s">
        <v>23</v>
      </c>
      <c r="K498" s="115" t="s">
        <v>35931</v>
      </c>
      <c r="L498" s="115" t="s">
        <v>23</v>
      </c>
      <c r="M498" s="115" t="s">
        <v>38063</v>
      </c>
      <c r="N498" s="115" t="s">
        <v>36030</v>
      </c>
      <c r="O498" s="115" t="s">
        <v>23</v>
      </c>
      <c r="P498" s="115" t="s">
        <v>23</v>
      </c>
      <c r="Q498" s="115" t="s">
        <v>23</v>
      </c>
      <c r="R498" s="115" t="s">
        <v>23</v>
      </c>
      <c r="S498" s="115" t="s">
        <v>23</v>
      </c>
      <c r="T498" s="115" t="s">
        <v>23</v>
      </c>
      <c r="U498" s="115" t="s">
        <v>23</v>
      </c>
      <c r="V498" s="115" t="s">
        <v>23</v>
      </c>
      <c r="W498" s="115" t="s">
        <v>79</v>
      </c>
      <c r="X498" s="115" t="s">
        <v>23</v>
      </c>
      <c r="Y498" s="115" t="s">
        <v>23</v>
      </c>
      <c r="Z498" s="115" t="s">
        <v>23</v>
      </c>
      <c r="AA498" s="115" t="s">
        <v>23</v>
      </c>
      <c r="AB498" s="115" t="s">
        <v>36685</v>
      </c>
      <c r="AC498" s="115" t="s">
        <v>36686</v>
      </c>
      <c r="AD498" s="115" t="s">
        <v>36687</v>
      </c>
      <c r="AE498" s="115" t="s">
        <v>33338</v>
      </c>
      <c r="AF498" s="115" t="s">
        <v>33339</v>
      </c>
      <c r="AG498" s="115" t="s">
        <v>33281</v>
      </c>
      <c r="AH498" s="115" t="s">
        <v>33282</v>
      </c>
      <c r="AI498" s="115" t="s">
        <v>33283</v>
      </c>
      <c r="AJ498" s="115" t="s">
        <v>33282</v>
      </c>
      <c r="AK498" s="116">
        <v>9.2875023286000005</v>
      </c>
      <c r="AL498" s="116">
        <v>105.7267801836</v>
      </c>
      <c r="AM498" s="115" t="s">
        <v>36688</v>
      </c>
      <c r="AN498" s="115" t="s">
        <v>23</v>
      </c>
      <c r="AO498" s="115" t="s">
        <v>33327</v>
      </c>
      <c r="AP498" s="115" t="s">
        <v>80</v>
      </c>
      <c r="AQ498" s="115" t="s">
        <v>23</v>
      </c>
      <c r="AR498" s="115" t="s">
        <v>23</v>
      </c>
      <c r="AS498" s="115" t="s">
        <v>23</v>
      </c>
      <c r="AT498" s="115" t="s">
        <v>1020</v>
      </c>
      <c r="AU498" s="115" t="s">
        <v>23</v>
      </c>
      <c r="AV498" s="115" t="s">
        <v>33452</v>
      </c>
      <c r="AW498" s="115" t="s">
        <v>23</v>
      </c>
      <c r="AX498" s="115" t="s">
        <v>33299</v>
      </c>
      <c r="AY498" s="115" t="s">
        <v>33300</v>
      </c>
      <c r="AZ498" s="115" t="s">
        <v>35938</v>
      </c>
      <c r="BA498" s="115" t="s">
        <v>1021</v>
      </c>
      <c r="BB498" s="115" t="s">
        <v>1021</v>
      </c>
      <c r="BC498" s="4">
        <f>SUMIFS('Doanh số khách hàng'!$F:$F,'Doanh số khách hàng'!$A:$A,DSKH!$D498)</f>
        <v>0</v>
      </c>
      <c r="BD498" t="str">
        <f>VLOOKUP($BC498,Master!$A:$D,4,1)</f>
        <v>F2</v>
      </c>
      <c r="BE498" t="str">
        <f t="shared" si="14"/>
        <v>GT</v>
      </c>
      <c r="BF498" t="str">
        <f t="shared" si="15"/>
        <v>Tỉnh Cà Mau-Phường Bạc Liêu</v>
      </c>
    </row>
    <row r="499" spans="1:58" x14ac:dyDescent="0.3">
      <c r="A499" s="114" t="s">
        <v>38203</v>
      </c>
      <c r="B499" s="115" t="s">
        <v>33266</v>
      </c>
      <c r="C499" s="115" t="s">
        <v>33267</v>
      </c>
      <c r="D499" s="115" t="s">
        <v>33182</v>
      </c>
      <c r="E499" s="115" t="s">
        <v>38204</v>
      </c>
      <c r="F499" s="115" t="s">
        <v>22</v>
      </c>
      <c r="G499" s="115" t="s">
        <v>38205</v>
      </c>
      <c r="H499" s="115" t="s">
        <v>38205</v>
      </c>
      <c r="I499" s="115" t="s">
        <v>38206</v>
      </c>
      <c r="J499" s="115" t="s">
        <v>23</v>
      </c>
      <c r="K499" s="115" t="s">
        <v>35931</v>
      </c>
      <c r="L499" s="115" t="s">
        <v>23</v>
      </c>
      <c r="M499" s="115" t="s">
        <v>38207</v>
      </c>
      <c r="N499" s="115" t="s">
        <v>36792</v>
      </c>
      <c r="O499" s="115" t="s">
        <v>23</v>
      </c>
      <c r="P499" s="115" t="s">
        <v>38208</v>
      </c>
      <c r="Q499" s="115" t="s">
        <v>23</v>
      </c>
      <c r="R499" s="115" t="s">
        <v>23</v>
      </c>
      <c r="S499" s="115" t="s">
        <v>23</v>
      </c>
      <c r="T499" s="115" t="s">
        <v>23</v>
      </c>
      <c r="U499" s="115" t="s">
        <v>23</v>
      </c>
      <c r="V499" s="115" t="s">
        <v>23</v>
      </c>
      <c r="W499" s="115" t="s">
        <v>79</v>
      </c>
      <c r="X499" s="115" t="s">
        <v>23</v>
      </c>
      <c r="Y499" s="115" t="s">
        <v>23</v>
      </c>
      <c r="Z499" s="115" t="s">
        <v>23</v>
      </c>
      <c r="AA499" s="115" t="s">
        <v>38209</v>
      </c>
      <c r="AB499" s="115" t="s">
        <v>38210</v>
      </c>
      <c r="AC499" s="115" t="s">
        <v>34742</v>
      </c>
      <c r="AD499" s="115" t="s">
        <v>35010</v>
      </c>
      <c r="AE499" s="115" t="s">
        <v>33922</v>
      </c>
      <c r="AF499" s="115" t="s">
        <v>33923</v>
      </c>
      <c r="AG499" s="115" t="s">
        <v>33281</v>
      </c>
      <c r="AH499" s="115" t="s">
        <v>33282</v>
      </c>
      <c r="AI499" s="115" t="s">
        <v>33283</v>
      </c>
      <c r="AJ499" s="115" t="s">
        <v>33282</v>
      </c>
      <c r="AK499" s="116">
        <v>9.3645846400000003</v>
      </c>
      <c r="AL499" s="116">
        <v>105.71200690000001</v>
      </c>
      <c r="AM499" s="115" t="s">
        <v>36024</v>
      </c>
      <c r="AN499" s="115" t="s">
        <v>23</v>
      </c>
      <c r="AO499" s="115" t="s">
        <v>23</v>
      </c>
      <c r="AP499" s="115" t="s">
        <v>33285</v>
      </c>
      <c r="AQ499" s="115" t="s">
        <v>23</v>
      </c>
      <c r="AR499" s="115" t="s">
        <v>23</v>
      </c>
      <c r="AS499" s="115" t="s">
        <v>23</v>
      </c>
      <c r="AT499" s="115" t="s">
        <v>23</v>
      </c>
      <c r="AU499" s="115" t="s">
        <v>23</v>
      </c>
      <c r="AV499" s="115" t="s">
        <v>23</v>
      </c>
      <c r="AW499" s="115" t="s">
        <v>23</v>
      </c>
      <c r="AX499" s="115" t="s">
        <v>33383</v>
      </c>
      <c r="AY499" s="115" t="s">
        <v>33384</v>
      </c>
      <c r="AZ499" s="115" t="s">
        <v>35938</v>
      </c>
      <c r="BA499" s="115" t="s">
        <v>33302</v>
      </c>
      <c r="BB499" s="115" t="s">
        <v>33303</v>
      </c>
      <c r="BC499" s="4">
        <f>SUMIFS('Doanh số khách hàng'!$F:$F,'Doanh số khách hàng'!$A:$A,DSKH!$D499)</f>
        <v>405933.33333333331</v>
      </c>
      <c r="BD499" t="str">
        <f>VLOOKUP($BC499,Master!$A:$D,4,1)</f>
        <v>F2</v>
      </c>
      <c r="BE499" t="str">
        <f t="shared" si="14"/>
        <v>OTC</v>
      </c>
      <c r="BF499" t="str">
        <f t="shared" si="15"/>
        <v>Tỉnh Cà Mau-Xã Vĩnh Lợi</v>
      </c>
    </row>
    <row r="500" spans="1:58" x14ac:dyDescent="0.3">
      <c r="A500" s="114" t="s">
        <v>38211</v>
      </c>
      <c r="B500" s="115" t="s">
        <v>33266</v>
      </c>
      <c r="C500" s="115" t="s">
        <v>33267</v>
      </c>
      <c r="D500" s="115" t="s">
        <v>33183</v>
      </c>
      <c r="E500" s="115" t="s">
        <v>38212</v>
      </c>
      <c r="F500" s="115" t="s">
        <v>22</v>
      </c>
      <c r="G500" s="115" t="s">
        <v>38213</v>
      </c>
      <c r="H500" s="115" t="s">
        <v>38213</v>
      </c>
      <c r="I500" s="115" t="s">
        <v>38214</v>
      </c>
      <c r="J500" s="115" t="s">
        <v>23</v>
      </c>
      <c r="K500" s="115" t="s">
        <v>35931</v>
      </c>
      <c r="L500" s="115" t="s">
        <v>23</v>
      </c>
      <c r="M500" s="115" t="s">
        <v>36809</v>
      </c>
      <c r="N500" s="115" t="s">
        <v>38215</v>
      </c>
      <c r="O500" s="115" t="s">
        <v>23</v>
      </c>
      <c r="P500" s="115" t="s">
        <v>38214</v>
      </c>
      <c r="Q500" s="115" t="s">
        <v>23</v>
      </c>
      <c r="R500" s="115" t="s">
        <v>23</v>
      </c>
      <c r="S500" s="115" t="s">
        <v>23</v>
      </c>
      <c r="T500" s="115" t="s">
        <v>23</v>
      </c>
      <c r="U500" s="115" t="s">
        <v>23</v>
      </c>
      <c r="V500" s="115" t="s">
        <v>23</v>
      </c>
      <c r="W500" s="115" t="s">
        <v>79</v>
      </c>
      <c r="X500" s="115" t="s">
        <v>23</v>
      </c>
      <c r="Y500" s="115" t="s">
        <v>23</v>
      </c>
      <c r="Z500" s="115" t="s">
        <v>23</v>
      </c>
      <c r="AA500" s="115" t="s">
        <v>23</v>
      </c>
      <c r="AB500" s="115" t="s">
        <v>38216</v>
      </c>
      <c r="AC500" s="115" t="s">
        <v>35582</v>
      </c>
      <c r="AD500" s="115" t="s">
        <v>33600</v>
      </c>
      <c r="AE500" s="115" t="s">
        <v>33934</v>
      </c>
      <c r="AF500" s="115" t="s">
        <v>33935</v>
      </c>
      <c r="AG500" s="115" t="s">
        <v>33281</v>
      </c>
      <c r="AH500" s="115" t="s">
        <v>33282</v>
      </c>
      <c r="AI500" s="115" t="s">
        <v>33283</v>
      </c>
      <c r="AJ500" s="115" t="s">
        <v>33282</v>
      </c>
      <c r="AK500" s="116">
        <v>9.4021033220000003</v>
      </c>
      <c r="AL500" s="116">
        <v>105.588337</v>
      </c>
      <c r="AM500" s="115" t="s">
        <v>38217</v>
      </c>
      <c r="AN500" s="115" t="s">
        <v>23</v>
      </c>
      <c r="AO500" s="115" t="s">
        <v>33367</v>
      </c>
      <c r="AP500" s="115" t="s">
        <v>33285</v>
      </c>
      <c r="AQ500" s="115" t="s">
        <v>23</v>
      </c>
      <c r="AR500" s="115" t="s">
        <v>23</v>
      </c>
      <c r="AS500" s="115" t="s">
        <v>23</v>
      </c>
      <c r="AT500" s="115" t="s">
        <v>23</v>
      </c>
      <c r="AU500" s="115" t="s">
        <v>23</v>
      </c>
      <c r="AV500" s="115" t="s">
        <v>23</v>
      </c>
      <c r="AW500" s="115" t="s">
        <v>23</v>
      </c>
      <c r="AX500" s="115" t="s">
        <v>33286</v>
      </c>
      <c r="AY500" s="115" t="s">
        <v>33287</v>
      </c>
      <c r="AZ500" s="115" t="s">
        <v>35938</v>
      </c>
      <c r="BA500" s="115" t="s">
        <v>1021</v>
      </c>
      <c r="BB500" s="115" t="s">
        <v>1021</v>
      </c>
      <c r="BC500" s="4">
        <f>SUMIFS('Doanh số khách hàng'!$F:$F,'Doanh số khách hàng'!$A:$A,DSKH!$D500)</f>
        <v>136666.66666666666</v>
      </c>
      <c r="BD500" t="str">
        <f>VLOOKUP($BC500,Master!$A:$D,4,1)</f>
        <v>F2</v>
      </c>
      <c r="BE500" t="str">
        <f t="shared" si="14"/>
        <v>OTC</v>
      </c>
      <c r="BF500" t="str">
        <f t="shared" si="15"/>
        <v>Tỉnh Cà Mau-Xã Châu Thới</v>
      </c>
    </row>
    <row r="501" spans="1:58" x14ac:dyDescent="0.3">
      <c r="A501" s="114" t="s">
        <v>38218</v>
      </c>
      <c r="B501" s="115" t="s">
        <v>33266</v>
      </c>
      <c r="C501" s="115" t="s">
        <v>33267</v>
      </c>
      <c r="D501" s="115" t="s">
        <v>16838</v>
      </c>
      <c r="E501" s="115" t="s">
        <v>38219</v>
      </c>
      <c r="F501" s="115" t="s">
        <v>22</v>
      </c>
      <c r="G501" s="115" t="s">
        <v>38220</v>
      </c>
      <c r="H501" s="115" t="s">
        <v>38220</v>
      </c>
      <c r="I501" s="115" t="s">
        <v>38221</v>
      </c>
      <c r="J501" s="115" t="s">
        <v>23</v>
      </c>
      <c r="K501" s="115" t="s">
        <v>35931</v>
      </c>
      <c r="L501" s="115" t="s">
        <v>23</v>
      </c>
      <c r="M501" s="115" t="s">
        <v>38222</v>
      </c>
      <c r="N501" s="115" t="s">
        <v>38223</v>
      </c>
      <c r="O501" s="115" t="s">
        <v>23</v>
      </c>
      <c r="P501" s="115" t="s">
        <v>38224</v>
      </c>
      <c r="Q501" s="115" t="s">
        <v>23</v>
      </c>
      <c r="R501" s="115" t="s">
        <v>23</v>
      </c>
      <c r="S501" s="115" t="s">
        <v>23</v>
      </c>
      <c r="T501" s="115" t="s">
        <v>23</v>
      </c>
      <c r="U501" s="115" t="s">
        <v>23</v>
      </c>
      <c r="V501" s="115" t="s">
        <v>23</v>
      </c>
      <c r="W501" s="115" t="s">
        <v>79</v>
      </c>
      <c r="X501" s="115" t="s">
        <v>23</v>
      </c>
      <c r="Y501" s="115" t="s">
        <v>23</v>
      </c>
      <c r="Z501" s="115" t="s">
        <v>23</v>
      </c>
      <c r="AA501" s="115" t="s">
        <v>38225</v>
      </c>
      <c r="AB501" s="115" t="s">
        <v>38226</v>
      </c>
      <c r="AC501" s="115" t="s">
        <v>36904</v>
      </c>
      <c r="AD501" s="115" t="s">
        <v>35653</v>
      </c>
      <c r="AE501" s="115" t="s">
        <v>33872</v>
      </c>
      <c r="AF501" s="115" t="s">
        <v>33873</v>
      </c>
      <c r="AG501" s="115" t="s">
        <v>33281</v>
      </c>
      <c r="AH501" s="115" t="s">
        <v>33282</v>
      </c>
      <c r="AI501" s="115" t="s">
        <v>33283</v>
      </c>
      <c r="AJ501" s="115" t="s">
        <v>33282</v>
      </c>
      <c r="AK501" s="116">
        <v>9.4379068832000002</v>
      </c>
      <c r="AL501" s="116">
        <v>105.5562765151</v>
      </c>
      <c r="AM501" s="115" t="s">
        <v>38227</v>
      </c>
      <c r="AN501" s="115" t="s">
        <v>23</v>
      </c>
      <c r="AO501" s="115" t="s">
        <v>23</v>
      </c>
      <c r="AP501" s="115" t="s">
        <v>33285</v>
      </c>
      <c r="AQ501" s="115" t="s">
        <v>23</v>
      </c>
      <c r="AR501" s="115" t="s">
        <v>35962</v>
      </c>
      <c r="AS501" s="115" t="s">
        <v>23</v>
      </c>
      <c r="AT501" s="115" t="s">
        <v>1020</v>
      </c>
      <c r="AU501" s="115" t="s">
        <v>23</v>
      </c>
      <c r="AV501" s="115" t="s">
        <v>23</v>
      </c>
      <c r="AW501" s="115" t="s">
        <v>23</v>
      </c>
      <c r="AX501" s="115" t="s">
        <v>33286</v>
      </c>
      <c r="AY501" s="115" t="s">
        <v>33287</v>
      </c>
      <c r="AZ501" s="115" t="s">
        <v>35938</v>
      </c>
      <c r="BA501" s="115" t="s">
        <v>23</v>
      </c>
      <c r="BB501" s="115" t="s">
        <v>23</v>
      </c>
      <c r="BC501" s="4">
        <f>SUMIFS('Doanh số khách hàng'!$F:$F,'Doanh số khách hàng'!$A:$A,DSKH!$D501)</f>
        <v>1365933.3333333333</v>
      </c>
      <c r="BD501" t="str">
        <f>VLOOKUP($BC501,Master!$A:$D,4,1)</f>
        <v>F4</v>
      </c>
      <c r="BE501" t="str">
        <f t="shared" si="14"/>
        <v>OTC</v>
      </c>
      <c r="BF501" t="str">
        <f t="shared" si="15"/>
        <v>Tỉnh Cà Mau-Xã Vĩnh Thanh</v>
      </c>
    </row>
    <row r="502" spans="1:58" x14ac:dyDescent="0.3">
      <c r="A502" s="114" t="s">
        <v>38228</v>
      </c>
      <c r="B502" s="115" t="s">
        <v>33266</v>
      </c>
      <c r="C502" s="115" t="s">
        <v>33267</v>
      </c>
      <c r="D502" s="115" t="s">
        <v>38229</v>
      </c>
      <c r="E502" s="115" t="s">
        <v>38230</v>
      </c>
      <c r="F502" s="115" t="s">
        <v>22</v>
      </c>
      <c r="G502" s="115" t="s">
        <v>38231</v>
      </c>
      <c r="H502" s="115" t="s">
        <v>38231</v>
      </c>
      <c r="I502" s="115" t="s">
        <v>38232</v>
      </c>
      <c r="J502" s="115" t="s">
        <v>23</v>
      </c>
      <c r="K502" s="115" t="s">
        <v>35931</v>
      </c>
      <c r="L502" s="115" t="s">
        <v>23</v>
      </c>
      <c r="M502" s="115" t="s">
        <v>38233</v>
      </c>
      <c r="N502" s="115" t="s">
        <v>23</v>
      </c>
      <c r="O502" s="115" t="s">
        <v>23</v>
      </c>
      <c r="P502" s="115" t="s">
        <v>23</v>
      </c>
      <c r="Q502" s="115" t="s">
        <v>23</v>
      </c>
      <c r="R502" s="115" t="s">
        <v>23</v>
      </c>
      <c r="S502" s="115" t="s">
        <v>23</v>
      </c>
      <c r="T502" s="115" t="s">
        <v>23</v>
      </c>
      <c r="U502" s="115" t="s">
        <v>23</v>
      </c>
      <c r="V502" s="115" t="s">
        <v>23</v>
      </c>
      <c r="W502" s="115" t="s">
        <v>79</v>
      </c>
      <c r="X502" s="115" t="s">
        <v>23</v>
      </c>
      <c r="Y502" s="115" t="s">
        <v>23</v>
      </c>
      <c r="Z502" s="115" t="s">
        <v>23</v>
      </c>
      <c r="AA502" s="115" t="s">
        <v>38234</v>
      </c>
      <c r="AB502" s="115" t="s">
        <v>38235</v>
      </c>
      <c r="AC502" s="115" t="s">
        <v>38236</v>
      </c>
      <c r="AD502" s="115" t="s">
        <v>34298</v>
      </c>
      <c r="AE502" s="115" t="s">
        <v>33312</v>
      </c>
      <c r="AF502" s="115" t="s">
        <v>33313</v>
      </c>
      <c r="AG502" s="115" t="s">
        <v>33281</v>
      </c>
      <c r="AH502" s="115" t="s">
        <v>33282</v>
      </c>
      <c r="AI502" s="115" t="s">
        <v>33283</v>
      </c>
      <c r="AJ502" s="115" t="s">
        <v>33282</v>
      </c>
      <c r="AK502" s="116">
        <v>9.3048240345999993</v>
      </c>
      <c r="AL502" s="116">
        <v>105.6750253252</v>
      </c>
      <c r="AM502" s="115" t="s">
        <v>33326</v>
      </c>
      <c r="AN502" s="115" t="s">
        <v>23</v>
      </c>
      <c r="AO502" s="115" t="s">
        <v>23</v>
      </c>
      <c r="AP502" s="115" t="s">
        <v>33285</v>
      </c>
      <c r="AQ502" s="115" t="s">
        <v>23</v>
      </c>
      <c r="AR502" s="115" t="s">
        <v>81</v>
      </c>
      <c r="AS502" s="115" t="s">
        <v>23</v>
      </c>
      <c r="AT502" s="115" t="s">
        <v>1020</v>
      </c>
      <c r="AU502" s="115" t="s">
        <v>33382</v>
      </c>
      <c r="AV502" s="115" t="s">
        <v>23</v>
      </c>
      <c r="AW502" s="115" t="s">
        <v>33257</v>
      </c>
      <c r="AX502" s="115" t="s">
        <v>33286</v>
      </c>
      <c r="AY502" s="115" t="s">
        <v>33287</v>
      </c>
      <c r="AZ502" s="115" t="s">
        <v>35938</v>
      </c>
      <c r="BA502" s="115" t="s">
        <v>23</v>
      </c>
      <c r="BB502" s="115" t="s">
        <v>23</v>
      </c>
      <c r="BC502" s="4">
        <f>SUMIFS('Doanh số khách hàng'!$F:$F,'Doanh số khách hàng'!$A:$A,DSKH!$D502)</f>
        <v>0</v>
      </c>
      <c r="BD502" t="str">
        <f>VLOOKUP($BC502,Master!$A:$D,4,1)</f>
        <v>F2</v>
      </c>
      <c r="BE502" t="str">
        <f t="shared" si="14"/>
        <v>OTC</v>
      </c>
      <c r="BF502" t="str">
        <f t="shared" si="15"/>
        <v>Tỉnh Cà Mau-Xã Hòa Bình</v>
      </c>
    </row>
    <row r="503" spans="1:58" x14ac:dyDescent="0.3">
      <c r="A503" s="114" t="s">
        <v>36982</v>
      </c>
      <c r="B503" s="115" t="s">
        <v>33266</v>
      </c>
      <c r="C503" s="115" t="s">
        <v>33267</v>
      </c>
      <c r="D503" s="115" t="s">
        <v>38237</v>
      </c>
      <c r="E503" s="115" t="s">
        <v>38238</v>
      </c>
      <c r="F503" s="115" t="s">
        <v>22</v>
      </c>
      <c r="G503" s="115" t="s">
        <v>38239</v>
      </c>
      <c r="H503" s="115" t="s">
        <v>38240</v>
      </c>
      <c r="I503" s="115" t="s">
        <v>38241</v>
      </c>
      <c r="J503" s="115" t="s">
        <v>23</v>
      </c>
      <c r="K503" s="115" t="s">
        <v>35931</v>
      </c>
      <c r="L503" s="115" t="s">
        <v>23</v>
      </c>
      <c r="M503" s="115" t="s">
        <v>38242</v>
      </c>
      <c r="N503" s="115" t="s">
        <v>23</v>
      </c>
      <c r="O503" s="115" t="s">
        <v>23</v>
      </c>
      <c r="P503" s="115" t="s">
        <v>23</v>
      </c>
      <c r="Q503" s="115" t="s">
        <v>23</v>
      </c>
      <c r="R503" s="115" t="s">
        <v>23</v>
      </c>
      <c r="S503" s="115" t="s">
        <v>23</v>
      </c>
      <c r="T503" s="115" t="s">
        <v>23</v>
      </c>
      <c r="U503" s="115" t="s">
        <v>23</v>
      </c>
      <c r="V503" s="115" t="s">
        <v>23</v>
      </c>
      <c r="W503" s="115" t="s">
        <v>79</v>
      </c>
      <c r="X503" s="115" t="s">
        <v>23</v>
      </c>
      <c r="Y503" s="115" t="s">
        <v>23</v>
      </c>
      <c r="Z503" s="115" t="s">
        <v>23</v>
      </c>
      <c r="AA503" s="115" t="s">
        <v>23</v>
      </c>
      <c r="AB503" s="115" t="s">
        <v>36903</v>
      </c>
      <c r="AC503" s="115" t="s">
        <v>36904</v>
      </c>
      <c r="AD503" s="115" t="s">
        <v>36905</v>
      </c>
      <c r="AE503" s="115" t="s">
        <v>33872</v>
      </c>
      <c r="AF503" s="115" t="s">
        <v>33873</v>
      </c>
      <c r="AG503" s="115" t="s">
        <v>33281</v>
      </c>
      <c r="AH503" s="115" t="s">
        <v>33282</v>
      </c>
      <c r="AI503" s="115" t="s">
        <v>33283</v>
      </c>
      <c r="AJ503" s="115" t="s">
        <v>33282</v>
      </c>
      <c r="AK503" s="116">
        <v>9.4395873578000007</v>
      </c>
      <c r="AL503" s="116">
        <v>105.5545407906</v>
      </c>
      <c r="AM503" s="115" t="s">
        <v>38190</v>
      </c>
      <c r="AN503" s="115" t="s">
        <v>23</v>
      </c>
      <c r="AO503" s="115" t="s">
        <v>23</v>
      </c>
      <c r="AP503" s="115" t="s">
        <v>33285</v>
      </c>
      <c r="AQ503" s="115" t="s">
        <v>23</v>
      </c>
      <c r="AR503" s="115" t="s">
        <v>23</v>
      </c>
      <c r="AS503" s="115" t="s">
        <v>23</v>
      </c>
      <c r="AT503" s="115" t="s">
        <v>1020</v>
      </c>
      <c r="AU503" s="115" t="s">
        <v>23</v>
      </c>
      <c r="AV503" s="115" t="s">
        <v>33452</v>
      </c>
      <c r="AW503" s="115" t="s">
        <v>23</v>
      </c>
      <c r="AX503" s="115" t="s">
        <v>33286</v>
      </c>
      <c r="AY503" s="115" t="s">
        <v>33287</v>
      </c>
      <c r="AZ503" s="115" t="s">
        <v>35938</v>
      </c>
      <c r="BA503" s="115" t="s">
        <v>23</v>
      </c>
      <c r="BB503" s="115" t="s">
        <v>23</v>
      </c>
      <c r="BC503" s="4">
        <f>SUMIFS('Doanh số khách hàng'!$F:$F,'Doanh số khách hàng'!$A:$A,DSKH!$D503)</f>
        <v>0</v>
      </c>
      <c r="BD503" t="str">
        <f>VLOOKUP($BC503,Master!$A:$D,4,1)</f>
        <v>F2</v>
      </c>
      <c r="BE503" t="str">
        <f t="shared" si="14"/>
        <v>OTC</v>
      </c>
      <c r="BF503" t="str">
        <f t="shared" si="15"/>
        <v>Tỉnh Cà Mau-Xã Vĩnh Thanh</v>
      </c>
    </row>
    <row r="504" spans="1:58" x14ac:dyDescent="0.3">
      <c r="A504" s="114" t="s">
        <v>38243</v>
      </c>
      <c r="B504" s="115" t="s">
        <v>33266</v>
      </c>
      <c r="C504" s="115" t="s">
        <v>33267</v>
      </c>
      <c r="D504" s="115" t="s">
        <v>38244</v>
      </c>
      <c r="E504" s="115" t="s">
        <v>38245</v>
      </c>
      <c r="F504" s="115" t="s">
        <v>22</v>
      </c>
      <c r="G504" s="115" t="s">
        <v>38246</v>
      </c>
      <c r="H504" s="115" t="s">
        <v>38246</v>
      </c>
      <c r="I504" s="115" t="s">
        <v>38247</v>
      </c>
      <c r="J504" s="115" t="s">
        <v>23</v>
      </c>
      <c r="K504" s="115" t="s">
        <v>35931</v>
      </c>
      <c r="L504" s="115" t="s">
        <v>23</v>
      </c>
      <c r="M504" s="115" t="s">
        <v>37172</v>
      </c>
      <c r="N504" s="115" t="s">
        <v>23</v>
      </c>
      <c r="O504" s="115" t="s">
        <v>23</v>
      </c>
      <c r="P504" s="115" t="s">
        <v>23</v>
      </c>
      <c r="Q504" s="115" t="s">
        <v>23</v>
      </c>
      <c r="R504" s="115" t="s">
        <v>23</v>
      </c>
      <c r="S504" s="115" t="s">
        <v>23</v>
      </c>
      <c r="T504" s="115" t="s">
        <v>23</v>
      </c>
      <c r="U504" s="115" t="s">
        <v>23</v>
      </c>
      <c r="V504" s="115" t="s">
        <v>23</v>
      </c>
      <c r="W504" s="115" t="s">
        <v>79</v>
      </c>
      <c r="X504" s="115" t="s">
        <v>23</v>
      </c>
      <c r="Y504" s="115" t="s">
        <v>23</v>
      </c>
      <c r="Z504" s="115" t="s">
        <v>23</v>
      </c>
      <c r="AA504" s="115" t="s">
        <v>38248</v>
      </c>
      <c r="AB504" s="115" t="s">
        <v>38249</v>
      </c>
      <c r="AC504" s="115" t="s">
        <v>34591</v>
      </c>
      <c r="AD504" s="115" t="s">
        <v>36283</v>
      </c>
      <c r="AE504" s="115" t="s">
        <v>33934</v>
      </c>
      <c r="AF504" s="115" t="s">
        <v>33935</v>
      </c>
      <c r="AG504" s="115" t="s">
        <v>33281</v>
      </c>
      <c r="AH504" s="115" t="s">
        <v>33282</v>
      </c>
      <c r="AI504" s="115" t="s">
        <v>33283</v>
      </c>
      <c r="AJ504" s="115" t="s">
        <v>33282</v>
      </c>
      <c r="AK504" s="116">
        <v>9.3886083773000006</v>
      </c>
      <c r="AL504" s="116">
        <v>105.6006157204</v>
      </c>
      <c r="AM504" s="115" t="s">
        <v>34069</v>
      </c>
      <c r="AN504" s="115" t="s">
        <v>23</v>
      </c>
      <c r="AO504" s="115" t="s">
        <v>23</v>
      </c>
      <c r="AP504" s="115" t="s">
        <v>33285</v>
      </c>
      <c r="AQ504" s="115" t="s">
        <v>23</v>
      </c>
      <c r="AR504" s="115" t="s">
        <v>81</v>
      </c>
      <c r="AS504" s="115" t="s">
        <v>23</v>
      </c>
      <c r="AT504" s="115" t="s">
        <v>1020</v>
      </c>
      <c r="AU504" s="115" t="s">
        <v>33382</v>
      </c>
      <c r="AV504" s="115" t="s">
        <v>33452</v>
      </c>
      <c r="AW504" s="115" t="s">
        <v>33257</v>
      </c>
      <c r="AX504" s="115" t="s">
        <v>33286</v>
      </c>
      <c r="AY504" s="115" t="s">
        <v>33287</v>
      </c>
      <c r="AZ504" s="115" t="s">
        <v>35938</v>
      </c>
      <c r="BA504" s="115" t="s">
        <v>23</v>
      </c>
      <c r="BB504" s="115" t="s">
        <v>23</v>
      </c>
      <c r="BC504" s="4">
        <f>SUMIFS('Doanh số khách hàng'!$F:$F,'Doanh số khách hàng'!$A:$A,DSKH!$D504)</f>
        <v>0</v>
      </c>
      <c r="BD504" t="str">
        <f>VLOOKUP($BC504,Master!$A:$D,4,1)</f>
        <v>F2</v>
      </c>
      <c r="BE504" t="str">
        <f t="shared" si="14"/>
        <v>OTC</v>
      </c>
      <c r="BF504" t="str">
        <f t="shared" si="15"/>
        <v>Tỉnh Cà Mau-Xã Châu Thới</v>
      </c>
    </row>
    <row r="505" spans="1:58" x14ac:dyDescent="0.3">
      <c r="A505" s="114" t="s">
        <v>38250</v>
      </c>
      <c r="B505" s="115" t="s">
        <v>33266</v>
      </c>
      <c r="C505" s="115" t="s">
        <v>33267</v>
      </c>
      <c r="D505" s="115" t="s">
        <v>38251</v>
      </c>
      <c r="E505" s="115" t="s">
        <v>38252</v>
      </c>
      <c r="F505" s="115" t="s">
        <v>22</v>
      </c>
      <c r="G505" s="115" t="s">
        <v>38253</v>
      </c>
      <c r="H505" s="115" t="s">
        <v>38253</v>
      </c>
      <c r="I505" s="115" t="s">
        <v>23</v>
      </c>
      <c r="J505" s="115" t="s">
        <v>23</v>
      </c>
      <c r="K505" s="115" t="s">
        <v>35931</v>
      </c>
      <c r="L505" s="115" t="s">
        <v>23</v>
      </c>
      <c r="M505" s="115" t="s">
        <v>38254</v>
      </c>
      <c r="N505" s="115" t="s">
        <v>38255</v>
      </c>
      <c r="O505" s="115" t="s">
        <v>23</v>
      </c>
      <c r="P505" s="115" t="s">
        <v>23</v>
      </c>
      <c r="Q505" s="115" t="s">
        <v>23</v>
      </c>
      <c r="R505" s="115" t="s">
        <v>23</v>
      </c>
      <c r="S505" s="115" t="s">
        <v>23</v>
      </c>
      <c r="T505" s="115" t="s">
        <v>23</v>
      </c>
      <c r="U505" s="115" t="s">
        <v>23</v>
      </c>
      <c r="V505" s="115" t="s">
        <v>23</v>
      </c>
      <c r="W505" s="115" t="s">
        <v>79</v>
      </c>
      <c r="X505" s="115" t="s">
        <v>23</v>
      </c>
      <c r="Y505" s="115" t="s">
        <v>23</v>
      </c>
      <c r="Z505" s="115" t="s">
        <v>23</v>
      </c>
      <c r="AA505" s="115" t="s">
        <v>23</v>
      </c>
      <c r="AB505" s="115" t="s">
        <v>38256</v>
      </c>
      <c r="AC505" s="115" t="s">
        <v>33405</v>
      </c>
      <c r="AD505" s="115" t="s">
        <v>33526</v>
      </c>
      <c r="AE505" s="115" t="s">
        <v>33527</v>
      </c>
      <c r="AF505" s="115" t="s">
        <v>33528</v>
      </c>
      <c r="AG505" s="115" t="s">
        <v>33281</v>
      </c>
      <c r="AH505" s="115" t="s">
        <v>33282</v>
      </c>
      <c r="AI505" s="115" t="s">
        <v>33283</v>
      </c>
      <c r="AJ505" s="115" t="s">
        <v>33282</v>
      </c>
      <c r="AK505" s="116">
        <v>9.5647994135999994</v>
      </c>
      <c r="AL505" s="116">
        <v>105.4480490461</v>
      </c>
      <c r="AM505" s="115" t="s">
        <v>38257</v>
      </c>
      <c r="AN505" s="115" t="s">
        <v>23</v>
      </c>
      <c r="AO505" s="115" t="s">
        <v>33327</v>
      </c>
      <c r="AP505" s="115" t="s">
        <v>80</v>
      </c>
      <c r="AQ505" s="115" t="s">
        <v>23</v>
      </c>
      <c r="AR505" s="115" t="s">
        <v>81</v>
      </c>
      <c r="AS505" s="115" t="s">
        <v>23</v>
      </c>
      <c r="AT505" s="115" t="s">
        <v>1020</v>
      </c>
      <c r="AU505" s="115" t="s">
        <v>33382</v>
      </c>
      <c r="AV505" s="115" t="s">
        <v>33452</v>
      </c>
      <c r="AW505" s="115" t="s">
        <v>33257</v>
      </c>
      <c r="AX505" s="115" t="s">
        <v>33315</v>
      </c>
      <c r="AY505" s="115" t="s">
        <v>33316</v>
      </c>
      <c r="AZ505" s="115" t="s">
        <v>35938</v>
      </c>
      <c r="BA505" s="115" t="s">
        <v>1021</v>
      </c>
      <c r="BB505" s="115" t="s">
        <v>1021</v>
      </c>
      <c r="BC505" s="4">
        <f>SUMIFS('Doanh số khách hàng'!$F:$F,'Doanh số khách hàng'!$A:$A,DSKH!$D505)</f>
        <v>0</v>
      </c>
      <c r="BD505" t="str">
        <f>VLOOKUP($BC505,Master!$A:$D,4,1)</f>
        <v>F2</v>
      </c>
      <c r="BE505" t="str">
        <f t="shared" si="14"/>
        <v>GT</v>
      </c>
      <c r="BF505" t="str">
        <f t="shared" si="15"/>
        <v>Tỉnh Cà Mau-Xã Hồng Dân</v>
      </c>
    </row>
    <row r="506" spans="1:58" x14ac:dyDescent="0.3">
      <c r="A506" s="114" t="s">
        <v>38258</v>
      </c>
      <c r="B506" s="115" t="s">
        <v>33266</v>
      </c>
      <c r="C506" s="115" t="s">
        <v>33267</v>
      </c>
      <c r="D506" s="115" t="s">
        <v>38259</v>
      </c>
      <c r="E506" s="115" t="s">
        <v>38260</v>
      </c>
      <c r="F506" s="115" t="s">
        <v>22</v>
      </c>
      <c r="G506" s="115" t="s">
        <v>38261</v>
      </c>
      <c r="H506" s="115" t="s">
        <v>38261</v>
      </c>
      <c r="I506" s="115" t="s">
        <v>38262</v>
      </c>
      <c r="J506" s="115" t="s">
        <v>23</v>
      </c>
      <c r="K506" s="115" t="s">
        <v>35931</v>
      </c>
      <c r="L506" s="115" t="s">
        <v>23</v>
      </c>
      <c r="M506" s="115" t="s">
        <v>38263</v>
      </c>
      <c r="N506" s="115" t="s">
        <v>38264</v>
      </c>
      <c r="O506" s="115" t="s">
        <v>23</v>
      </c>
      <c r="P506" s="115" t="s">
        <v>38265</v>
      </c>
      <c r="Q506" s="115" t="s">
        <v>23</v>
      </c>
      <c r="R506" s="115" t="s">
        <v>23</v>
      </c>
      <c r="S506" s="115" t="s">
        <v>23</v>
      </c>
      <c r="T506" s="115" t="s">
        <v>23</v>
      </c>
      <c r="U506" s="115" t="s">
        <v>23</v>
      </c>
      <c r="V506" s="115" t="s">
        <v>23</v>
      </c>
      <c r="W506" s="115" t="s">
        <v>79</v>
      </c>
      <c r="X506" s="115" t="s">
        <v>23</v>
      </c>
      <c r="Y506" s="115" t="s">
        <v>23</v>
      </c>
      <c r="Z506" s="115" t="s">
        <v>23</v>
      </c>
      <c r="AA506" s="115" t="s">
        <v>38266</v>
      </c>
      <c r="AB506" s="115" t="s">
        <v>38267</v>
      </c>
      <c r="AC506" s="115" t="s">
        <v>36058</v>
      </c>
      <c r="AD506" s="115" t="s">
        <v>35010</v>
      </c>
      <c r="AE506" s="115" t="s">
        <v>33822</v>
      </c>
      <c r="AF506" s="115" t="s">
        <v>33823</v>
      </c>
      <c r="AG506" s="115" t="s">
        <v>33281</v>
      </c>
      <c r="AH506" s="115" t="s">
        <v>33282</v>
      </c>
      <c r="AI506" s="115" t="s">
        <v>33283</v>
      </c>
      <c r="AJ506" s="115" t="s">
        <v>33282</v>
      </c>
      <c r="AK506" s="116">
        <v>9.2513952731</v>
      </c>
      <c r="AL506" s="116">
        <v>105.5134755303</v>
      </c>
      <c r="AM506" s="115" t="s">
        <v>36077</v>
      </c>
      <c r="AN506" s="115" t="s">
        <v>23</v>
      </c>
      <c r="AO506" s="115" t="s">
        <v>23</v>
      </c>
      <c r="AP506" s="115" t="s">
        <v>33285</v>
      </c>
      <c r="AQ506" s="115" t="s">
        <v>23</v>
      </c>
      <c r="AR506" s="115" t="s">
        <v>35962</v>
      </c>
      <c r="AS506" s="115" t="s">
        <v>23</v>
      </c>
      <c r="AT506" s="115" t="s">
        <v>1020</v>
      </c>
      <c r="AU506" s="115" t="s">
        <v>23</v>
      </c>
      <c r="AV506" s="115" t="s">
        <v>23</v>
      </c>
      <c r="AW506" s="115" t="s">
        <v>23</v>
      </c>
      <c r="AX506" s="115" t="s">
        <v>33383</v>
      </c>
      <c r="AY506" s="115" t="s">
        <v>33384</v>
      </c>
      <c r="AZ506" s="115" t="s">
        <v>35938</v>
      </c>
      <c r="BA506" s="115" t="s">
        <v>23</v>
      </c>
      <c r="BB506" s="115" t="s">
        <v>23</v>
      </c>
      <c r="BC506" s="4">
        <f>SUMIFS('Doanh số khách hàng'!$F:$F,'Doanh số khách hàng'!$A:$A,DSKH!$D506)</f>
        <v>0</v>
      </c>
      <c r="BD506" t="str">
        <f>VLOOKUP($BC506,Master!$A:$D,4,1)</f>
        <v>F2</v>
      </c>
      <c r="BE506" t="str">
        <f t="shared" si="14"/>
        <v>OTC</v>
      </c>
      <c r="BF506" t="str">
        <f t="shared" si="15"/>
        <v>Tỉnh Cà Mau-Phường Láng Tròn</v>
      </c>
    </row>
    <row r="507" spans="1:58" x14ac:dyDescent="0.3">
      <c r="A507" s="114" t="s">
        <v>37165</v>
      </c>
      <c r="B507" s="115" t="s">
        <v>33266</v>
      </c>
      <c r="C507" s="115" t="s">
        <v>33267</v>
      </c>
      <c r="D507" s="115" t="s">
        <v>1110</v>
      </c>
      <c r="E507" s="115" t="s">
        <v>38268</v>
      </c>
      <c r="F507" s="115" t="s">
        <v>22</v>
      </c>
      <c r="G507" s="115" t="s">
        <v>38269</v>
      </c>
      <c r="H507" s="115" t="s">
        <v>38269</v>
      </c>
      <c r="I507" s="115" t="s">
        <v>38270</v>
      </c>
      <c r="J507" s="115" t="s">
        <v>23</v>
      </c>
      <c r="K507" s="115" t="s">
        <v>35931</v>
      </c>
      <c r="L507" s="115" t="s">
        <v>23</v>
      </c>
      <c r="M507" s="115" t="s">
        <v>38271</v>
      </c>
      <c r="N507" s="115" t="s">
        <v>38272</v>
      </c>
      <c r="O507" s="115" t="s">
        <v>23</v>
      </c>
      <c r="P507" s="115" t="s">
        <v>38273</v>
      </c>
      <c r="Q507" s="115" t="s">
        <v>23</v>
      </c>
      <c r="R507" s="115" t="s">
        <v>23</v>
      </c>
      <c r="S507" s="115" t="s">
        <v>23</v>
      </c>
      <c r="T507" s="115" t="s">
        <v>23</v>
      </c>
      <c r="U507" s="115" t="s">
        <v>23</v>
      </c>
      <c r="V507" s="115" t="s">
        <v>23</v>
      </c>
      <c r="W507" s="115" t="s">
        <v>79</v>
      </c>
      <c r="X507" s="115" t="s">
        <v>23</v>
      </c>
      <c r="Y507" s="115" t="s">
        <v>23</v>
      </c>
      <c r="Z507" s="115" t="s">
        <v>23</v>
      </c>
      <c r="AA507" s="115" t="s">
        <v>38274</v>
      </c>
      <c r="AB507" s="115" t="s">
        <v>38275</v>
      </c>
      <c r="AC507" s="115" t="s">
        <v>37280</v>
      </c>
      <c r="AD507" s="115" t="s">
        <v>38276</v>
      </c>
      <c r="AE507" s="115" t="s">
        <v>33379</v>
      </c>
      <c r="AF507" s="115" t="s">
        <v>33380</v>
      </c>
      <c r="AG507" s="115" t="s">
        <v>33281</v>
      </c>
      <c r="AH507" s="115" t="s">
        <v>33282</v>
      </c>
      <c r="AI507" s="115" t="s">
        <v>33283</v>
      </c>
      <c r="AJ507" s="115" t="s">
        <v>33282</v>
      </c>
      <c r="AK507" s="116">
        <v>9.2082490529999994</v>
      </c>
      <c r="AL507" s="116">
        <v>105.6577582</v>
      </c>
      <c r="AM507" s="115" t="s">
        <v>38277</v>
      </c>
      <c r="AN507" s="115" t="s">
        <v>23</v>
      </c>
      <c r="AO507" s="115" t="s">
        <v>23</v>
      </c>
      <c r="AP507" s="115" t="s">
        <v>33285</v>
      </c>
      <c r="AQ507" s="115" t="s">
        <v>23</v>
      </c>
      <c r="AR507" s="115" t="s">
        <v>23</v>
      </c>
      <c r="AS507" s="115" t="s">
        <v>23</v>
      </c>
      <c r="AT507" s="115" t="s">
        <v>23</v>
      </c>
      <c r="AU507" s="115" t="s">
        <v>23</v>
      </c>
      <c r="AV507" s="115" t="s">
        <v>23</v>
      </c>
      <c r="AW507" s="115" t="s">
        <v>23</v>
      </c>
      <c r="AX507" s="115" t="s">
        <v>33383</v>
      </c>
      <c r="AY507" s="115" t="s">
        <v>33384</v>
      </c>
      <c r="AZ507" s="115" t="s">
        <v>35938</v>
      </c>
      <c r="BA507" s="115" t="s">
        <v>33302</v>
      </c>
      <c r="BB507" s="115" t="s">
        <v>33303</v>
      </c>
      <c r="BC507" s="4">
        <f>SUMIFS('Doanh số khách hàng'!$F:$F,'Doanh số khách hàng'!$A:$A,DSKH!$D507)</f>
        <v>1566533.3333333333</v>
      </c>
      <c r="BD507" t="str">
        <f>VLOOKUP($BC507,Master!$A:$D,4,1)</f>
        <v>F4</v>
      </c>
      <c r="BE507" t="str">
        <f t="shared" si="14"/>
        <v>OTC</v>
      </c>
      <c r="BF507" t="str">
        <f t="shared" si="15"/>
        <v>Tỉnh Cà Mau-Xã Vĩnh Hậu</v>
      </c>
    </row>
    <row r="508" spans="1:58" x14ac:dyDescent="0.3">
      <c r="A508" s="114" t="s">
        <v>38278</v>
      </c>
      <c r="B508" s="115" t="s">
        <v>33266</v>
      </c>
      <c r="C508" s="115" t="s">
        <v>33267</v>
      </c>
      <c r="D508" s="115" t="s">
        <v>25595</v>
      </c>
      <c r="E508" s="115" t="s">
        <v>38279</v>
      </c>
      <c r="F508" s="115" t="s">
        <v>22</v>
      </c>
      <c r="G508" s="115" t="s">
        <v>38280</v>
      </c>
      <c r="H508" s="115" t="s">
        <v>38280</v>
      </c>
      <c r="I508" s="115" t="s">
        <v>38281</v>
      </c>
      <c r="J508" s="115" t="s">
        <v>23</v>
      </c>
      <c r="K508" s="115" t="s">
        <v>35931</v>
      </c>
      <c r="L508" s="115" t="s">
        <v>23</v>
      </c>
      <c r="M508" s="115" t="s">
        <v>38282</v>
      </c>
      <c r="N508" s="115" t="s">
        <v>23</v>
      </c>
      <c r="O508" s="115" t="s">
        <v>23</v>
      </c>
      <c r="P508" s="115" t="s">
        <v>38281</v>
      </c>
      <c r="Q508" s="115" t="s">
        <v>23</v>
      </c>
      <c r="R508" s="115" t="s">
        <v>23</v>
      </c>
      <c r="S508" s="115" t="s">
        <v>23</v>
      </c>
      <c r="T508" s="115" t="s">
        <v>23</v>
      </c>
      <c r="U508" s="115" t="s">
        <v>23</v>
      </c>
      <c r="V508" s="115" t="s">
        <v>23</v>
      </c>
      <c r="W508" s="115" t="s">
        <v>79</v>
      </c>
      <c r="X508" s="115" t="s">
        <v>23</v>
      </c>
      <c r="Y508" s="115" t="s">
        <v>23</v>
      </c>
      <c r="Z508" s="115" t="s">
        <v>23</v>
      </c>
      <c r="AA508" s="115" t="s">
        <v>23</v>
      </c>
      <c r="AB508" s="115" t="s">
        <v>37429</v>
      </c>
      <c r="AC508" s="115" t="s">
        <v>35120</v>
      </c>
      <c r="AD508" s="115" t="s">
        <v>33659</v>
      </c>
      <c r="AE508" s="115" t="s">
        <v>33379</v>
      </c>
      <c r="AF508" s="115" t="s">
        <v>33380</v>
      </c>
      <c r="AG508" s="115" t="s">
        <v>33281</v>
      </c>
      <c r="AH508" s="115" t="s">
        <v>33282</v>
      </c>
      <c r="AI508" s="115" t="s">
        <v>33283</v>
      </c>
      <c r="AJ508" s="115" t="s">
        <v>33282</v>
      </c>
      <c r="AK508" s="116">
        <v>9.1629989176999995</v>
      </c>
      <c r="AL508" s="116">
        <v>105.5748219788</v>
      </c>
      <c r="AM508" s="115" t="s">
        <v>37421</v>
      </c>
      <c r="AN508" s="115" t="s">
        <v>23</v>
      </c>
      <c r="AO508" s="115" t="s">
        <v>33367</v>
      </c>
      <c r="AP508" s="115" t="s">
        <v>33285</v>
      </c>
      <c r="AQ508" s="115" t="s">
        <v>23</v>
      </c>
      <c r="AR508" s="115" t="s">
        <v>23</v>
      </c>
      <c r="AS508" s="115" t="s">
        <v>23</v>
      </c>
      <c r="AT508" s="115" t="s">
        <v>1020</v>
      </c>
      <c r="AU508" s="115" t="s">
        <v>23</v>
      </c>
      <c r="AV508" s="115" t="s">
        <v>23</v>
      </c>
      <c r="AW508" s="115" t="s">
        <v>23</v>
      </c>
      <c r="AX508" s="115" t="s">
        <v>33383</v>
      </c>
      <c r="AY508" s="115" t="s">
        <v>33384</v>
      </c>
      <c r="AZ508" s="115" t="s">
        <v>35938</v>
      </c>
      <c r="BA508" s="115" t="s">
        <v>33302</v>
      </c>
      <c r="BB508" s="115" t="s">
        <v>33303</v>
      </c>
      <c r="BC508" s="4">
        <f>SUMIFS('Doanh số khách hàng'!$F:$F,'Doanh số khách hàng'!$A:$A,DSKH!$D508)</f>
        <v>330200</v>
      </c>
      <c r="BD508" t="str">
        <f>VLOOKUP($BC508,Master!$A:$D,4,1)</f>
        <v>F2</v>
      </c>
      <c r="BE508" t="str">
        <f t="shared" si="14"/>
        <v>OTC</v>
      </c>
      <c r="BF508" t="str">
        <f t="shared" si="15"/>
        <v>Tỉnh Cà Mau-Xã Vĩnh Hậu</v>
      </c>
    </row>
    <row r="509" spans="1:58" x14ac:dyDescent="0.3">
      <c r="A509" s="114" t="s">
        <v>38283</v>
      </c>
      <c r="B509" s="115" t="s">
        <v>33266</v>
      </c>
      <c r="C509" s="115" t="s">
        <v>33267</v>
      </c>
      <c r="D509" s="115" t="s">
        <v>33184</v>
      </c>
      <c r="E509" s="115" t="s">
        <v>38284</v>
      </c>
      <c r="F509" s="115" t="s">
        <v>22</v>
      </c>
      <c r="G509" s="115" t="s">
        <v>38285</v>
      </c>
      <c r="H509" s="115" t="s">
        <v>38285</v>
      </c>
      <c r="I509" s="115" t="s">
        <v>38286</v>
      </c>
      <c r="J509" s="115" t="s">
        <v>23</v>
      </c>
      <c r="K509" s="115" t="s">
        <v>35931</v>
      </c>
      <c r="L509" s="115" t="s">
        <v>23</v>
      </c>
      <c r="M509" s="115" t="s">
        <v>38287</v>
      </c>
      <c r="N509" s="115" t="s">
        <v>23</v>
      </c>
      <c r="O509" s="115" t="s">
        <v>23</v>
      </c>
      <c r="P509" s="115" t="s">
        <v>38286</v>
      </c>
      <c r="Q509" s="115" t="s">
        <v>23</v>
      </c>
      <c r="R509" s="115" t="s">
        <v>23</v>
      </c>
      <c r="S509" s="115" t="s">
        <v>23</v>
      </c>
      <c r="T509" s="115" t="s">
        <v>23</v>
      </c>
      <c r="U509" s="115" t="s">
        <v>23</v>
      </c>
      <c r="V509" s="115" t="s">
        <v>23</v>
      </c>
      <c r="W509" s="115" t="s">
        <v>79</v>
      </c>
      <c r="X509" s="115" t="s">
        <v>23</v>
      </c>
      <c r="Y509" s="115" t="s">
        <v>23</v>
      </c>
      <c r="Z509" s="115" t="s">
        <v>23</v>
      </c>
      <c r="AA509" s="115" t="s">
        <v>38288</v>
      </c>
      <c r="AB509" s="115" t="s">
        <v>38289</v>
      </c>
      <c r="AC509" s="115" t="s">
        <v>37560</v>
      </c>
      <c r="AD509" s="115" t="s">
        <v>36262</v>
      </c>
      <c r="AE509" s="115" t="s">
        <v>33501</v>
      </c>
      <c r="AF509" s="115" t="s">
        <v>33502</v>
      </c>
      <c r="AG509" s="115" t="s">
        <v>33281</v>
      </c>
      <c r="AH509" s="115" t="s">
        <v>33282</v>
      </c>
      <c r="AI509" s="115" t="s">
        <v>33283</v>
      </c>
      <c r="AJ509" s="115" t="s">
        <v>33282</v>
      </c>
      <c r="AK509" s="116">
        <v>9.2354152840000001</v>
      </c>
      <c r="AL509" s="116">
        <v>105.4573333</v>
      </c>
      <c r="AM509" s="115" t="s">
        <v>35632</v>
      </c>
      <c r="AN509" s="115" t="s">
        <v>23</v>
      </c>
      <c r="AO509" s="115" t="s">
        <v>33256</v>
      </c>
      <c r="AP509" s="115" t="s">
        <v>34460</v>
      </c>
      <c r="AQ509" s="115" t="s">
        <v>23</v>
      </c>
      <c r="AR509" s="115" t="s">
        <v>23</v>
      </c>
      <c r="AS509" s="115" t="s">
        <v>23</v>
      </c>
      <c r="AT509" s="115" t="s">
        <v>23</v>
      </c>
      <c r="AU509" s="115" t="s">
        <v>23</v>
      </c>
      <c r="AV509" s="115" t="s">
        <v>23</v>
      </c>
      <c r="AW509" s="115" t="s">
        <v>23</v>
      </c>
      <c r="AX509" s="115" t="s">
        <v>33299</v>
      </c>
      <c r="AY509" s="115" t="s">
        <v>33300</v>
      </c>
      <c r="AZ509" s="115" t="s">
        <v>35938</v>
      </c>
      <c r="BA509" s="115" t="s">
        <v>33302</v>
      </c>
      <c r="BB509" s="115" t="s">
        <v>33303</v>
      </c>
      <c r="BC509" s="4">
        <f>SUMIFS('Doanh số khách hàng'!$F:$F,'Doanh số khách hàng'!$A:$A,DSKH!$D509)</f>
        <v>747233.33333333337</v>
      </c>
      <c r="BD509" t="str">
        <f>VLOOKUP($BC509,Master!$A:$D,4,1)</f>
        <v>F4</v>
      </c>
      <c r="BE509" t="str">
        <f t="shared" si="14"/>
        <v>GT</v>
      </c>
      <c r="BF509" t="str">
        <f t="shared" si="15"/>
        <v>Tỉnh Cà Mau-Phường Giá Rai</v>
      </c>
    </row>
    <row r="510" spans="1:58" x14ac:dyDescent="0.3">
      <c r="A510" s="114" t="s">
        <v>38290</v>
      </c>
      <c r="B510" s="115" t="s">
        <v>33266</v>
      </c>
      <c r="C510" s="115" t="s">
        <v>33267</v>
      </c>
      <c r="D510" s="115" t="s">
        <v>38291</v>
      </c>
      <c r="E510" s="115" t="s">
        <v>38292</v>
      </c>
      <c r="F510" s="115" t="s">
        <v>22</v>
      </c>
      <c r="G510" s="115" t="s">
        <v>38293</v>
      </c>
      <c r="H510" s="115" t="s">
        <v>38293</v>
      </c>
      <c r="I510" s="115" t="s">
        <v>38294</v>
      </c>
      <c r="J510" s="115" t="s">
        <v>23</v>
      </c>
      <c r="K510" s="115" t="s">
        <v>35931</v>
      </c>
      <c r="L510" s="115" t="s">
        <v>23</v>
      </c>
      <c r="M510" s="115" t="s">
        <v>38295</v>
      </c>
      <c r="N510" s="115" t="s">
        <v>38255</v>
      </c>
      <c r="O510" s="115" t="s">
        <v>23</v>
      </c>
      <c r="P510" s="115" t="s">
        <v>23</v>
      </c>
      <c r="Q510" s="115" t="s">
        <v>23</v>
      </c>
      <c r="R510" s="115" t="s">
        <v>23</v>
      </c>
      <c r="S510" s="115" t="s">
        <v>23</v>
      </c>
      <c r="T510" s="115" t="s">
        <v>23</v>
      </c>
      <c r="U510" s="115" t="s">
        <v>23</v>
      </c>
      <c r="V510" s="115" t="s">
        <v>23</v>
      </c>
      <c r="W510" s="115" t="s">
        <v>79</v>
      </c>
      <c r="X510" s="115" t="s">
        <v>23</v>
      </c>
      <c r="Y510" s="115" t="s">
        <v>23</v>
      </c>
      <c r="Z510" s="115" t="s">
        <v>23</v>
      </c>
      <c r="AA510" s="115" t="s">
        <v>23</v>
      </c>
      <c r="AB510" s="115" t="s">
        <v>38296</v>
      </c>
      <c r="AC510" s="115" t="s">
        <v>34786</v>
      </c>
      <c r="AD510" s="115" t="s">
        <v>34787</v>
      </c>
      <c r="AE510" s="115" t="s">
        <v>33501</v>
      </c>
      <c r="AF510" s="115" t="s">
        <v>33502</v>
      </c>
      <c r="AG510" s="115" t="s">
        <v>33281</v>
      </c>
      <c r="AH510" s="115" t="s">
        <v>33282</v>
      </c>
      <c r="AI510" s="115" t="s">
        <v>33283</v>
      </c>
      <c r="AJ510" s="115" t="s">
        <v>33282</v>
      </c>
      <c r="AK510" s="116">
        <v>9.2353597670000003</v>
      </c>
      <c r="AL510" s="116">
        <v>105.4573434</v>
      </c>
      <c r="AM510" s="115" t="s">
        <v>35632</v>
      </c>
      <c r="AN510" s="115" t="s">
        <v>23</v>
      </c>
      <c r="AO510" s="115" t="s">
        <v>23</v>
      </c>
      <c r="AP510" s="115" t="s">
        <v>80</v>
      </c>
      <c r="AQ510" s="115" t="s">
        <v>23</v>
      </c>
      <c r="AR510" s="115" t="s">
        <v>23</v>
      </c>
      <c r="AS510" s="115" t="s">
        <v>23</v>
      </c>
      <c r="AT510" s="115" t="s">
        <v>23</v>
      </c>
      <c r="AU510" s="115" t="s">
        <v>23</v>
      </c>
      <c r="AV510" s="115" t="s">
        <v>23</v>
      </c>
      <c r="AW510" s="115" t="s">
        <v>23</v>
      </c>
      <c r="AX510" s="115" t="s">
        <v>33299</v>
      </c>
      <c r="AY510" s="115" t="s">
        <v>33300</v>
      </c>
      <c r="AZ510" s="115" t="s">
        <v>35938</v>
      </c>
      <c r="BA510" s="115" t="s">
        <v>33302</v>
      </c>
      <c r="BB510" s="115" t="s">
        <v>33303</v>
      </c>
      <c r="BC510" s="4">
        <f>SUMIFS('Doanh số khách hàng'!$F:$F,'Doanh số khách hàng'!$A:$A,DSKH!$D510)</f>
        <v>0</v>
      </c>
      <c r="BD510" t="str">
        <f>VLOOKUP($BC510,Master!$A:$D,4,1)</f>
        <v>F2</v>
      </c>
      <c r="BE510" t="str">
        <f t="shared" si="14"/>
        <v>GT</v>
      </c>
      <c r="BF510" t="str">
        <f t="shared" si="15"/>
        <v>Tỉnh Cà Mau-Phường Giá Rai</v>
      </c>
    </row>
    <row r="511" spans="1:58" x14ac:dyDescent="0.3">
      <c r="A511" s="114" t="s">
        <v>38297</v>
      </c>
      <c r="B511" s="115" t="s">
        <v>33266</v>
      </c>
      <c r="C511" s="115" t="s">
        <v>33267</v>
      </c>
      <c r="D511" s="115" t="s">
        <v>38298</v>
      </c>
      <c r="E511" s="115" t="s">
        <v>38299</v>
      </c>
      <c r="F511" s="115" t="s">
        <v>22</v>
      </c>
      <c r="G511" s="115" t="s">
        <v>38300</v>
      </c>
      <c r="H511" s="115" t="s">
        <v>38300</v>
      </c>
      <c r="I511" s="115" t="s">
        <v>23</v>
      </c>
      <c r="J511" s="115" t="s">
        <v>23</v>
      </c>
      <c r="K511" s="115" t="s">
        <v>35931</v>
      </c>
      <c r="L511" s="115" t="s">
        <v>23</v>
      </c>
      <c r="M511" s="115" t="s">
        <v>38301</v>
      </c>
      <c r="N511" s="115" t="s">
        <v>38302</v>
      </c>
      <c r="O511" s="115" t="s">
        <v>23</v>
      </c>
      <c r="P511" s="115" t="s">
        <v>23</v>
      </c>
      <c r="Q511" s="115" t="s">
        <v>23</v>
      </c>
      <c r="R511" s="115" t="s">
        <v>23</v>
      </c>
      <c r="S511" s="115" t="s">
        <v>23</v>
      </c>
      <c r="T511" s="115" t="s">
        <v>23</v>
      </c>
      <c r="U511" s="115" t="s">
        <v>23</v>
      </c>
      <c r="V511" s="115" t="s">
        <v>23</v>
      </c>
      <c r="W511" s="115" t="s">
        <v>79</v>
      </c>
      <c r="X511" s="115" t="s">
        <v>23</v>
      </c>
      <c r="Y511" s="115" t="s">
        <v>23</v>
      </c>
      <c r="Z511" s="115" t="s">
        <v>23</v>
      </c>
      <c r="AA511" s="115" t="s">
        <v>38303</v>
      </c>
      <c r="AB511" s="115" t="s">
        <v>35218</v>
      </c>
      <c r="AC511" s="115" t="s">
        <v>35219</v>
      </c>
      <c r="AD511" s="115" t="s">
        <v>35031</v>
      </c>
      <c r="AE511" s="115" t="s">
        <v>33419</v>
      </c>
      <c r="AF511" s="115" t="s">
        <v>33420</v>
      </c>
      <c r="AG511" s="115" t="s">
        <v>33281</v>
      </c>
      <c r="AH511" s="115" t="s">
        <v>33282</v>
      </c>
      <c r="AI511" s="115" t="s">
        <v>33283</v>
      </c>
      <c r="AJ511" s="115" t="s">
        <v>33282</v>
      </c>
      <c r="AK511" s="116">
        <v>9.0257603966000008</v>
      </c>
      <c r="AL511" s="116">
        <v>105.4198187962</v>
      </c>
      <c r="AM511" s="115" t="s">
        <v>35032</v>
      </c>
      <c r="AN511" s="115" t="s">
        <v>23</v>
      </c>
      <c r="AO511" s="115" t="s">
        <v>33327</v>
      </c>
      <c r="AP511" s="115" t="s">
        <v>80</v>
      </c>
      <c r="AQ511" s="115" t="s">
        <v>23</v>
      </c>
      <c r="AR511" s="115" t="s">
        <v>81</v>
      </c>
      <c r="AS511" s="115" t="s">
        <v>23</v>
      </c>
      <c r="AT511" s="115" t="s">
        <v>1020</v>
      </c>
      <c r="AU511" s="115" t="s">
        <v>33382</v>
      </c>
      <c r="AV511" s="115" t="s">
        <v>23</v>
      </c>
      <c r="AW511" s="115" t="s">
        <v>33257</v>
      </c>
      <c r="AX511" s="115" t="s">
        <v>33315</v>
      </c>
      <c r="AY511" s="115" t="s">
        <v>33316</v>
      </c>
      <c r="AZ511" s="115" t="s">
        <v>35938</v>
      </c>
      <c r="BA511" s="115" t="s">
        <v>1021</v>
      </c>
      <c r="BB511" s="115" t="s">
        <v>1021</v>
      </c>
      <c r="BC511" s="4">
        <f>SUMIFS('Doanh số khách hàng'!$F:$F,'Doanh số khách hàng'!$A:$A,DSKH!$D511)</f>
        <v>0</v>
      </c>
      <c r="BD511" t="str">
        <f>VLOOKUP($BC511,Master!$A:$D,4,1)</f>
        <v>F2</v>
      </c>
      <c r="BE511" t="str">
        <f t="shared" si="14"/>
        <v>GT</v>
      </c>
      <c r="BF511" t="str">
        <f t="shared" si="15"/>
        <v>Tỉnh Cà Mau-Xã Gành Hào</v>
      </c>
    </row>
    <row r="512" spans="1:58" x14ac:dyDescent="0.3">
      <c r="A512" s="114" t="s">
        <v>38304</v>
      </c>
      <c r="B512" s="115" t="s">
        <v>33266</v>
      </c>
      <c r="C512" s="115" t="s">
        <v>33267</v>
      </c>
      <c r="D512" s="115" t="s">
        <v>17095</v>
      </c>
      <c r="E512" s="115" t="s">
        <v>38305</v>
      </c>
      <c r="F512" s="115" t="s">
        <v>22</v>
      </c>
      <c r="G512" s="115" t="s">
        <v>38306</v>
      </c>
      <c r="H512" s="115" t="s">
        <v>38306</v>
      </c>
      <c r="I512" s="115" t="s">
        <v>38307</v>
      </c>
      <c r="J512" s="115" t="s">
        <v>23</v>
      </c>
      <c r="K512" s="115" t="s">
        <v>35931</v>
      </c>
      <c r="L512" s="115" t="s">
        <v>23</v>
      </c>
      <c r="M512" s="115" t="s">
        <v>38308</v>
      </c>
      <c r="N512" s="115" t="s">
        <v>38309</v>
      </c>
      <c r="O512" s="115" t="s">
        <v>23</v>
      </c>
      <c r="P512" s="115" t="s">
        <v>38307</v>
      </c>
      <c r="Q512" s="115" t="s">
        <v>23</v>
      </c>
      <c r="R512" s="115" t="s">
        <v>23</v>
      </c>
      <c r="S512" s="115" t="s">
        <v>23</v>
      </c>
      <c r="T512" s="115" t="s">
        <v>23</v>
      </c>
      <c r="U512" s="115" t="s">
        <v>23</v>
      </c>
      <c r="V512" s="115" t="s">
        <v>23</v>
      </c>
      <c r="W512" s="115" t="s">
        <v>79</v>
      </c>
      <c r="X512" s="115" t="s">
        <v>23</v>
      </c>
      <c r="Y512" s="115" t="s">
        <v>23</v>
      </c>
      <c r="Z512" s="115" t="s">
        <v>23</v>
      </c>
      <c r="AA512" s="115" t="s">
        <v>23</v>
      </c>
      <c r="AB512" s="115" t="s">
        <v>38310</v>
      </c>
      <c r="AC512" s="115" t="s">
        <v>35108</v>
      </c>
      <c r="AD512" s="115" t="s">
        <v>34206</v>
      </c>
      <c r="AE512" s="115" t="s">
        <v>33909</v>
      </c>
      <c r="AF512" s="115" t="s">
        <v>33910</v>
      </c>
      <c r="AG512" s="115" t="s">
        <v>33281</v>
      </c>
      <c r="AH512" s="115" t="s">
        <v>33282</v>
      </c>
      <c r="AI512" s="115" t="s">
        <v>33283</v>
      </c>
      <c r="AJ512" s="115" t="s">
        <v>33282</v>
      </c>
      <c r="AK512" s="116">
        <v>9.3030513859999999</v>
      </c>
      <c r="AL512" s="116">
        <v>105.3181275</v>
      </c>
      <c r="AM512" s="115" t="s">
        <v>38311</v>
      </c>
      <c r="AN512" s="115" t="s">
        <v>23</v>
      </c>
      <c r="AO512" s="115" t="s">
        <v>33256</v>
      </c>
      <c r="AP512" s="115" t="s">
        <v>34460</v>
      </c>
      <c r="AQ512" s="115" t="s">
        <v>23</v>
      </c>
      <c r="AR512" s="115" t="s">
        <v>23</v>
      </c>
      <c r="AS512" s="115" t="s">
        <v>23</v>
      </c>
      <c r="AT512" s="115" t="s">
        <v>23</v>
      </c>
      <c r="AU512" s="115" t="s">
        <v>23</v>
      </c>
      <c r="AV512" s="115" t="s">
        <v>23</v>
      </c>
      <c r="AW512" s="115" t="s">
        <v>23</v>
      </c>
      <c r="AX512" s="115" t="s">
        <v>33299</v>
      </c>
      <c r="AY512" s="115" t="s">
        <v>33300</v>
      </c>
      <c r="AZ512" s="115" t="s">
        <v>35938</v>
      </c>
      <c r="BA512" s="115" t="s">
        <v>33302</v>
      </c>
      <c r="BB512" s="115" t="s">
        <v>33303</v>
      </c>
      <c r="BC512" s="4">
        <f>SUMIFS('Doanh số khách hàng'!$F:$F,'Doanh số khách hàng'!$A:$A,DSKH!$D512)</f>
        <v>1556300</v>
      </c>
      <c r="BD512" t="str">
        <f>VLOOKUP($BC512,Master!$A:$D,4,1)</f>
        <v>F4</v>
      </c>
      <c r="BE512" t="str">
        <f t="shared" si="14"/>
        <v>GT</v>
      </c>
      <c r="BF512" t="str">
        <f t="shared" si="15"/>
        <v>Tỉnh Cà Mau-Xã Phong Hiệp</v>
      </c>
    </row>
    <row r="513" spans="1:58" x14ac:dyDescent="0.3">
      <c r="A513" s="114" t="s">
        <v>38312</v>
      </c>
      <c r="B513" s="115" t="s">
        <v>33266</v>
      </c>
      <c r="C513" s="115" t="s">
        <v>33267</v>
      </c>
      <c r="D513" s="115" t="s">
        <v>4141</v>
      </c>
      <c r="E513" s="115" t="s">
        <v>38313</v>
      </c>
      <c r="F513" s="115" t="s">
        <v>22</v>
      </c>
      <c r="G513" s="115" t="s">
        <v>38314</v>
      </c>
      <c r="H513" s="115" t="s">
        <v>38314</v>
      </c>
      <c r="I513" s="115" t="s">
        <v>38315</v>
      </c>
      <c r="J513" s="115" t="s">
        <v>23</v>
      </c>
      <c r="K513" s="115" t="s">
        <v>35931</v>
      </c>
      <c r="L513" s="115" t="s">
        <v>23</v>
      </c>
      <c r="M513" s="115" t="s">
        <v>37719</v>
      </c>
      <c r="N513" s="115" t="s">
        <v>38316</v>
      </c>
      <c r="O513" s="115" t="s">
        <v>23</v>
      </c>
      <c r="P513" s="115" t="s">
        <v>38315</v>
      </c>
      <c r="Q513" s="115" t="s">
        <v>23</v>
      </c>
      <c r="R513" s="115" t="s">
        <v>23</v>
      </c>
      <c r="S513" s="115" t="s">
        <v>23</v>
      </c>
      <c r="T513" s="115" t="s">
        <v>23</v>
      </c>
      <c r="U513" s="115" t="s">
        <v>23</v>
      </c>
      <c r="V513" s="115" t="s">
        <v>23</v>
      </c>
      <c r="W513" s="115" t="s">
        <v>79</v>
      </c>
      <c r="X513" s="115" t="s">
        <v>23</v>
      </c>
      <c r="Y513" s="115" t="s">
        <v>23</v>
      </c>
      <c r="Z513" s="115" t="s">
        <v>23</v>
      </c>
      <c r="AA513" s="115" t="s">
        <v>23</v>
      </c>
      <c r="AB513" s="115" t="s">
        <v>38317</v>
      </c>
      <c r="AC513" s="115" t="s">
        <v>33625</v>
      </c>
      <c r="AD513" s="115" t="s">
        <v>38318</v>
      </c>
      <c r="AE513" s="115" t="s">
        <v>33338</v>
      </c>
      <c r="AF513" s="115" t="s">
        <v>33339</v>
      </c>
      <c r="AG513" s="115" t="s">
        <v>33281</v>
      </c>
      <c r="AH513" s="115" t="s">
        <v>33282</v>
      </c>
      <c r="AI513" s="115" t="s">
        <v>33283</v>
      </c>
      <c r="AJ513" s="115" t="s">
        <v>33282</v>
      </c>
      <c r="AK513" s="116">
        <v>9.3033018700000003</v>
      </c>
      <c r="AL513" s="116">
        <v>105.7296719</v>
      </c>
      <c r="AM513" s="115" t="s">
        <v>38319</v>
      </c>
      <c r="AN513" s="115" t="s">
        <v>23</v>
      </c>
      <c r="AO513" s="115" t="s">
        <v>23</v>
      </c>
      <c r="AP513" s="115" t="s">
        <v>33285</v>
      </c>
      <c r="AQ513" s="115" t="s">
        <v>23</v>
      </c>
      <c r="AR513" s="115" t="s">
        <v>23</v>
      </c>
      <c r="AS513" s="115" t="s">
        <v>23</v>
      </c>
      <c r="AT513" s="115" t="s">
        <v>23</v>
      </c>
      <c r="AU513" s="115" t="s">
        <v>23</v>
      </c>
      <c r="AV513" s="115" t="s">
        <v>23</v>
      </c>
      <c r="AW513" s="115" t="s">
        <v>23</v>
      </c>
      <c r="AX513" s="115" t="s">
        <v>33286</v>
      </c>
      <c r="AY513" s="115" t="s">
        <v>33287</v>
      </c>
      <c r="AZ513" s="115" t="s">
        <v>35938</v>
      </c>
      <c r="BA513" s="115" t="s">
        <v>33302</v>
      </c>
      <c r="BB513" s="115" t="s">
        <v>33303</v>
      </c>
      <c r="BC513" s="4">
        <f>SUMIFS('Doanh số khách hàng'!$F:$F,'Doanh số khách hàng'!$A:$A,DSKH!$D513)</f>
        <v>1385613.3333333333</v>
      </c>
      <c r="BD513" t="str">
        <f>VLOOKUP($BC513,Master!$A:$D,4,1)</f>
        <v>F4</v>
      </c>
      <c r="BE513" t="str">
        <f t="shared" si="14"/>
        <v>OTC</v>
      </c>
      <c r="BF513" t="str">
        <f t="shared" si="15"/>
        <v>Tỉnh Cà Mau-Phường Bạc Liêu</v>
      </c>
    </row>
    <row r="514" spans="1:58" x14ac:dyDescent="0.3">
      <c r="A514" s="114" t="s">
        <v>38320</v>
      </c>
      <c r="B514" s="115" t="s">
        <v>33266</v>
      </c>
      <c r="C514" s="115" t="s">
        <v>33267</v>
      </c>
      <c r="D514" s="115" t="s">
        <v>25568</v>
      </c>
      <c r="E514" s="115" t="s">
        <v>38321</v>
      </c>
      <c r="F514" s="115" t="s">
        <v>22</v>
      </c>
      <c r="G514" s="115" t="s">
        <v>38322</v>
      </c>
      <c r="H514" s="115" t="s">
        <v>38322</v>
      </c>
      <c r="I514" s="115" t="s">
        <v>38323</v>
      </c>
      <c r="J514" s="115" t="s">
        <v>23</v>
      </c>
      <c r="K514" s="115" t="s">
        <v>35931</v>
      </c>
      <c r="L514" s="115" t="s">
        <v>23</v>
      </c>
      <c r="M514" s="115" t="s">
        <v>38324</v>
      </c>
      <c r="N514" s="115" t="s">
        <v>38325</v>
      </c>
      <c r="O514" s="115" t="s">
        <v>23</v>
      </c>
      <c r="P514" s="115" t="s">
        <v>38323</v>
      </c>
      <c r="Q514" s="115" t="s">
        <v>23</v>
      </c>
      <c r="R514" s="115" t="s">
        <v>23</v>
      </c>
      <c r="S514" s="115" t="s">
        <v>23</v>
      </c>
      <c r="T514" s="115" t="s">
        <v>23</v>
      </c>
      <c r="U514" s="115" t="s">
        <v>23</v>
      </c>
      <c r="V514" s="115" t="s">
        <v>23</v>
      </c>
      <c r="W514" s="115" t="s">
        <v>79</v>
      </c>
      <c r="X514" s="115" t="s">
        <v>23</v>
      </c>
      <c r="Y514" s="115" t="s">
        <v>23</v>
      </c>
      <c r="Z514" s="115" t="s">
        <v>23</v>
      </c>
      <c r="AA514" s="115" t="s">
        <v>23</v>
      </c>
      <c r="AB514" s="115" t="s">
        <v>38326</v>
      </c>
      <c r="AC514" s="115" t="s">
        <v>35034</v>
      </c>
      <c r="AD514" s="115" t="s">
        <v>33526</v>
      </c>
      <c r="AE514" s="115" t="s">
        <v>33987</v>
      </c>
      <c r="AF514" s="115" t="s">
        <v>33988</v>
      </c>
      <c r="AG514" s="115" t="s">
        <v>33281</v>
      </c>
      <c r="AH514" s="115" t="s">
        <v>33282</v>
      </c>
      <c r="AI514" s="115" t="s">
        <v>33283</v>
      </c>
      <c r="AJ514" s="115" t="s">
        <v>33282</v>
      </c>
      <c r="AK514" s="116">
        <v>9.2835638302000003</v>
      </c>
      <c r="AL514" s="116">
        <v>105.72807602579999</v>
      </c>
      <c r="AM514" s="115" t="s">
        <v>38327</v>
      </c>
      <c r="AN514" s="115" t="s">
        <v>23</v>
      </c>
      <c r="AO514" s="115" t="s">
        <v>33367</v>
      </c>
      <c r="AP514" s="115" t="s">
        <v>33285</v>
      </c>
      <c r="AQ514" s="115" t="s">
        <v>23</v>
      </c>
      <c r="AR514" s="115" t="s">
        <v>23</v>
      </c>
      <c r="AS514" s="115" t="s">
        <v>23</v>
      </c>
      <c r="AT514" s="115" t="s">
        <v>1020</v>
      </c>
      <c r="AU514" s="115" t="s">
        <v>23</v>
      </c>
      <c r="AV514" s="115" t="s">
        <v>23</v>
      </c>
      <c r="AW514" s="115" t="s">
        <v>23</v>
      </c>
      <c r="AX514" s="115" t="s">
        <v>33286</v>
      </c>
      <c r="AY514" s="115" t="s">
        <v>33287</v>
      </c>
      <c r="AZ514" s="115" t="s">
        <v>35938</v>
      </c>
      <c r="BA514" s="115" t="s">
        <v>1021</v>
      </c>
      <c r="BB514" s="115" t="s">
        <v>1021</v>
      </c>
      <c r="BC514" s="4">
        <f>SUMIFS('Doanh số khách hàng'!$F:$F,'Doanh số khách hàng'!$A:$A,DSKH!$D514)</f>
        <v>748666.66666666663</v>
      </c>
      <c r="BD514" t="str">
        <f>VLOOKUP($BC514,Master!$A:$D,4,1)</f>
        <v>F4</v>
      </c>
      <c r="BE514" t="str">
        <f t="shared" si="14"/>
        <v>OTC</v>
      </c>
      <c r="BF514" t="str">
        <f t="shared" si="15"/>
        <v>Tỉnh Cà Mau-Phường Vĩnh Trạch</v>
      </c>
    </row>
    <row r="515" spans="1:58" x14ac:dyDescent="0.3">
      <c r="A515" s="114" t="s">
        <v>38328</v>
      </c>
      <c r="B515" s="115" t="s">
        <v>33266</v>
      </c>
      <c r="C515" s="115" t="s">
        <v>33267</v>
      </c>
      <c r="D515" s="115" t="s">
        <v>38329</v>
      </c>
      <c r="E515" s="115" t="s">
        <v>38330</v>
      </c>
      <c r="F515" s="115" t="s">
        <v>22</v>
      </c>
      <c r="G515" s="115" t="s">
        <v>38331</v>
      </c>
      <c r="H515" s="115" t="s">
        <v>38331</v>
      </c>
      <c r="I515" s="115" t="s">
        <v>38332</v>
      </c>
      <c r="J515" s="115" t="s">
        <v>23</v>
      </c>
      <c r="K515" s="115" t="s">
        <v>35931</v>
      </c>
      <c r="L515" s="115" t="s">
        <v>23</v>
      </c>
      <c r="M515" s="115" t="s">
        <v>38333</v>
      </c>
      <c r="N515" s="115" t="s">
        <v>23</v>
      </c>
      <c r="O515" s="115" t="s">
        <v>23</v>
      </c>
      <c r="P515" s="115" t="s">
        <v>38334</v>
      </c>
      <c r="Q515" s="115" t="s">
        <v>23</v>
      </c>
      <c r="R515" s="115" t="s">
        <v>23</v>
      </c>
      <c r="S515" s="115" t="s">
        <v>23</v>
      </c>
      <c r="T515" s="115" t="s">
        <v>23</v>
      </c>
      <c r="U515" s="115" t="s">
        <v>23</v>
      </c>
      <c r="V515" s="115" t="s">
        <v>23</v>
      </c>
      <c r="W515" s="115" t="s">
        <v>79</v>
      </c>
      <c r="X515" s="115" t="s">
        <v>23</v>
      </c>
      <c r="Y515" s="115" t="s">
        <v>23</v>
      </c>
      <c r="Z515" s="115" t="s">
        <v>23</v>
      </c>
      <c r="AA515" s="115" t="s">
        <v>38335</v>
      </c>
      <c r="AB515" s="115" t="s">
        <v>36282</v>
      </c>
      <c r="AC515" s="115" t="s">
        <v>34591</v>
      </c>
      <c r="AD515" s="115" t="s">
        <v>36283</v>
      </c>
      <c r="AE515" s="115" t="s">
        <v>33934</v>
      </c>
      <c r="AF515" s="115" t="s">
        <v>33935</v>
      </c>
      <c r="AG515" s="115" t="s">
        <v>33281</v>
      </c>
      <c r="AH515" s="115" t="s">
        <v>33282</v>
      </c>
      <c r="AI515" s="115" t="s">
        <v>33283</v>
      </c>
      <c r="AJ515" s="115" t="s">
        <v>33282</v>
      </c>
      <c r="AK515" s="116">
        <v>9.3835653519999997</v>
      </c>
      <c r="AL515" s="116">
        <v>105.6050675</v>
      </c>
      <c r="AM515" s="115" t="s">
        <v>34069</v>
      </c>
      <c r="AN515" s="115" t="s">
        <v>23</v>
      </c>
      <c r="AO515" s="115" t="s">
        <v>23</v>
      </c>
      <c r="AP515" s="115" t="s">
        <v>80</v>
      </c>
      <c r="AQ515" s="115" t="s">
        <v>23</v>
      </c>
      <c r="AR515" s="115" t="s">
        <v>23</v>
      </c>
      <c r="AS515" s="115" t="s">
        <v>23</v>
      </c>
      <c r="AT515" s="115" t="s">
        <v>23</v>
      </c>
      <c r="AU515" s="115" t="s">
        <v>23</v>
      </c>
      <c r="AV515" s="115" t="s">
        <v>23</v>
      </c>
      <c r="AW515" s="115" t="s">
        <v>23</v>
      </c>
      <c r="AX515" s="115" t="s">
        <v>33299</v>
      </c>
      <c r="AY515" s="115" t="s">
        <v>33300</v>
      </c>
      <c r="AZ515" s="115" t="s">
        <v>35938</v>
      </c>
      <c r="BA515" s="115" t="s">
        <v>33302</v>
      </c>
      <c r="BB515" s="115" t="s">
        <v>33303</v>
      </c>
      <c r="BC515" s="4">
        <f>SUMIFS('Doanh số khách hàng'!$F:$F,'Doanh số khách hàng'!$A:$A,DSKH!$D515)</f>
        <v>0</v>
      </c>
      <c r="BD515" t="str">
        <f>VLOOKUP($BC515,Master!$A:$D,4,1)</f>
        <v>F2</v>
      </c>
      <c r="BE515" t="str">
        <f t="shared" si="14"/>
        <v>GT</v>
      </c>
      <c r="BF515" t="str">
        <f t="shared" si="15"/>
        <v>Tỉnh Cà Mau-Xã Châu Thới</v>
      </c>
    </row>
    <row r="516" spans="1:58" x14ac:dyDescent="0.3">
      <c r="A516" s="114" t="s">
        <v>38336</v>
      </c>
      <c r="B516" s="115" t="s">
        <v>33266</v>
      </c>
      <c r="C516" s="115" t="s">
        <v>33267</v>
      </c>
      <c r="D516" s="115" t="s">
        <v>38337</v>
      </c>
      <c r="E516" s="115" t="s">
        <v>38338</v>
      </c>
      <c r="F516" s="115" t="s">
        <v>22</v>
      </c>
      <c r="G516" s="115" t="s">
        <v>38339</v>
      </c>
      <c r="H516" s="115" t="s">
        <v>38339</v>
      </c>
      <c r="I516" s="115" t="s">
        <v>23</v>
      </c>
      <c r="J516" s="115" t="s">
        <v>23</v>
      </c>
      <c r="K516" s="115" t="s">
        <v>35931</v>
      </c>
      <c r="L516" s="115" t="s">
        <v>23</v>
      </c>
      <c r="M516" s="115" t="s">
        <v>38340</v>
      </c>
      <c r="N516" s="115" t="s">
        <v>23</v>
      </c>
      <c r="O516" s="115" t="s">
        <v>23</v>
      </c>
      <c r="P516" s="115" t="s">
        <v>23</v>
      </c>
      <c r="Q516" s="115" t="s">
        <v>23</v>
      </c>
      <c r="R516" s="115" t="s">
        <v>23</v>
      </c>
      <c r="S516" s="115" t="s">
        <v>23</v>
      </c>
      <c r="T516" s="115" t="s">
        <v>23</v>
      </c>
      <c r="U516" s="115" t="s">
        <v>23</v>
      </c>
      <c r="V516" s="115" t="s">
        <v>23</v>
      </c>
      <c r="W516" s="115" t="s">
        <v>79</v>
      </c>
      <c r="X516" s="115" t="s">
        <v>23</v>
      </c>
      <c r="Y516" s="115" t="s">
        <v>23</v>
      </c>
      <c r="Z516" s="115" t="s">
        <v>23</v>
      </c>
      <c r="AA516" s="115" t="s">
        <v>23</v>
      </c>
      <c r="AB516" s="115" t="s">
        <v>38341</v>
      </c>
      <c r="AC516" s="115" t="s">
        <v>37331</v>
      </c>
      <c r="AD516" s="115" t="s">
        <v>37343</v>
      </c>
      <c r="AE516" s="115" t="s">
        <v>35959</v>
      </c>
      <c r="AF516" s="115" t="s">
        <v>35960</v>
      </c>
      <c r="AG516" s="115" t="s">
        <v>33281</v>
      </c>
      <c r="AH516" s="115" t="s">
        <v>33282</v>
      </c>
      <c r="AI516" s="115" t="s">
        <v>33283</v>
      </c>
      <c r="AJ516" s="115" t="s">
        <v>33282</v>
      </c>
      <c r="AK516" s="116">
        <v>9.3688425075000001</v>
      </c>
      <c r="AL516" s="116">
        <v>105.811273691</v>
      </c>
      <c r="AM516" s="115" t="s">
        <v>37332</v>
      </c>
      <c r="AN516" s="115" t="s">
        <v>23</v>
      </c>
      <c r="AO516" s="115" t="s">
        <v>33327</v>
      </c>
      <c r="AP516" s="115" t="s">
        <v>80</v>
      </c>
      <c r="AQ516" s="115" t="s">
        <v>23</v>
      </c>
      <c r="AR516" s="115" t="s">
        <v>81</v>
      </c>
      <c r="AS516" s="115" t="s">
        <v>23</v>
      </c>
      <c r="AT516" s="115" t="s">
        <v>1020</v>
      </c>
      <c r="AU516" s="115" t="s">
        <v>33382</v>
      </c>
      <c r="AV516" s="115" t="s">
        <v>33452</v>
      </c>
      <c r="AW516" s="115" t="s">
        <v>33257</v>
      </c>
      <c r="AX516" s="115" t="s">
        <v>33299</v>
      </c>
      <c r="AY516" s="115" t="s">
        <v>33300</v>
      </c>
      <c r="AZ516" s="115" t="s">
        <v>35938</v>
      </c>
      <c r="BA516" s="115" t="s">
        <v>1021</v>
      </c>
      <c r="BB516" s="115" t="s">
        <v>1021</v>
      </c>
      <c r="BC516" s="4">
        <f>SUMIFS('Doanh số khách hàng'!$F:$F,'Doanh số khách hàng'!$A:$A,DSKH!$D516)</f>
        <v>0</v>
      </c>
      <c r="BD516" t="str">
        <f>VLOOKUP($BC516,Master!$A:$D,4,1)</f>
        <v>F2</v>
      </c>
      <c r="BE516" t="str">
        <f t="shared" ref="BE516:BE579" si="16">TRIM(LEFT($AP516,FIND("-",$AP516,1)-1))</f>
        <v>GT</v>
      </c>
      <c r="BF516" t="str">
        <f t="shared" ref="BF516:BF579" si="17">AH516&amp;"-"&amp;AF516</f>
        <v>Tỉnh Cà Mau-Xã Hưng Hội</v>
      </c>
    </row>
    <row r="517" spans="1:58" x14ac:dyDescent="0.3">
      <c r="A517" s="114" t="s">
        <v>38342</v>
      </c>
      <c r="B517" s="115" t="s">
        <v>33266</v>
      </c>
      <c r="C517" s="115" t="s">
        <v>33267</v>
      </c>
      <c r="D517" s="115" t="s">
        <v>38343</v>
      </c>
      <c r="E517" s="115" t="s">
        <v>38344</v>
      </c>
      <c r="F517" s="115" t="s">
        <v>22</v>
      </c>
      <c r="G517" s="115" t="s">
        <v>38345</v>
      </c>
      <c r="H517" s="115" t="s">
        <v>38345</v>
      </c>
      <c r="I517" s="115" t="s">
        <v>23</v>
      </c>
      <c r="J517" s="115" t="s">
        <v>23</v>
      </c>
      <c r="K517" s="115" t="s">
        <v>35931</v>
      </c>
      <c r="L517" s="115" t="s">
        <v>23</v>
      </c>
      <c r="M517" s="115" t="s">
        <v>38346</v>
      </c>
      <c r="N517" s="115" t="s">
        <v>38347</v>
      </c>
      <c r="O517" s="115" t="s">
        <v>23</v>
      </c>
      <c r="P517" s="115" t="s">
        <v>23</v>
      </c>
      <c r="Q517" s="115" t="s">
        <v>23</v>
      </c>
      <c r="R517" s="115" t="s">
        <v>23</v>
      </c>
      <c r="S517" s="115" t="s">
        <v>23</v>
      </c>
      <c r="T517" s="115" t="s">
        <v>23</v>
      </c>
      <c r="U517" s="115" t="s">
        <v>23</v>
      </c>
      <c r="V517" s="115" t="s">
        <v>23</v>
      </c>
      <c r="W517" s="115" t="s">
        <v>79</v>
      </c>
      <c r="X517" s="115" t="s">
        <v>23</v>
      </c>
      <c r="Y517" s="115" t="s">
        <v>23</v>
      </c>
      <c r="Z517" s="115" t="s">
        <v>23</v>
      </c>
      <c r="AA517" s="115" t="s">
        <v>23</v>
      </c>
      <c r="AB517" s="115" t="s">
        <v>38348</v>
      </c>
      <c r="AC517" s="115" t="s">
        <v>33465</v>
      </c>
      <c r="AD517" s="115" t="s">
        <v>38349</v>
      </c>
      <c r="AE517" s="115" t="s">
        <v>33338</v>
      </c>
      <c r="AF517" s="115" t="s">
        <v>33339</v>
      </c>
      <c r="AG517" s="115" t="s">
        <v>33281</v>
      </c>
      <c r="AH517" s="115" t="s">
        <v>33282</v>
      </c>
      <c r="AI517" s="115" t="s">
        <v>33283</v>
      </c>
      <c r="AJ517" s="115" t="s">
        <v>33282</v>
      </c>
      <c r="AK517" s="116">
        <v>9.3028757137000007</v>
      </c>
      <c r="AL517" s="116">
        <v>105.7208830118</v>
      </c>
      <c r="AM517" s="115" t="s">
        <v>33835</v>
      </c>
      <c r="AN517" s="115" t="s">
        <v>23</v>
      </c>
      <c r="AO517" s="115" t="s">
        <v>33327</v>
      </c>
      <c r="AP517" s="115" t="s">
        <v>80</v>
      </c>
      <c r="AQ517" s="115" t="s">
        <v>23</v>
      </c>
      <c r="AR517" s="115" t="s">
        <v>81</v>
      </c>
      <c r="AS517" s="115" t="s">
        <v>23</v>
      </c>
      <c r="AT517" s="115" t="s">
        <v>1020</v>
      </c>
      <c r="AU517" s="115" t="s">
        <v>33382</v>
      </c>
      <c r="AV517" s="115" t="s">
        <v>33452</v>
      </c>
      <c r="AW517" s="115" t="s">
        <v>23</v>
      </c>
      <c r="AX517" s="115" t="s">
        <v>33315</v>
      </c>
      <c r="AY517" s="115" t="s">
        <v>33316</v>
      </c>
      <c r="AZ517" s="115" t="s">
        <v>35938</v>
      </c>
      <c r="BA517" s="115" t="s">
        <v>1021</v>
      </c>
      <c r="BB517" s="115" t="s">
        <v>1021</v>
      </c>
      <c r="BC517" s="4">
        <f>SUMIFS('Doanh số khách hàng'!$F:$F,'Doanh số khách hàng'!$A:$A,DSKH!$D517)</f>
        <v>0</v>
      </c>
      <c r="BD517" t="str">
        <f>VLOOKUP($BC517,Master!$A:$D,4,1)</f>
        <v>F2</v>
      </c>
      <c r="BE517" t="str">
        <f t="shared" si="16"/>
        <v>GT</v>
      </c>
      <c r="BF517" t="str">
        <f t="shared" si="17"/>
        <v>Tỉnh Cà Mau-Phường Bạc Liêu</v>
      </c>
    </row>
    <row r="518" spans="1:58" x14ac:dyDescent="0.3">
      <c r="A518" s="114" t="s">
        <v>38350</v>
      </c>
      <c r="B518" s="115" t="s">
        <v>33266</v>
      </c>
      <c r="C518" s="115" t="s">
        <v>33267</v>
      </c>
      <c r="D518" s="115" t="s">
        <v>33185</v>
      </c>
      <c r="E518" s="115" t="s">
        <v>38351</v>
      </c>
      <c r="F518" s="115" t="s">
        <v>22</v>
      </c>
      <c r="G518" s="115" t="s">
        <v>38352</v>
      </c>
      <c r="H518" s="115" t="s">
        <v>38352</v>
      </c>
      <c r="I518" s="115" t="s">
        <v>37547</v>
      </c>
      <c r="J518" s="115" t="s">
        <v>23</v>
      </c>
      <c r="K518" s="115" t="s">
        <v>35931</v>
      </c>
      <c r="L518" s="115" t="s">
        <v>23</v>
      </c>
      <c r="M518" s="115" t="s">
        <v>38353</v>
      </c>
      <c r="N518" s="115" t="s">
        <v>38354</v>
      </c>
      <c r="O518" s="115" t="s">
        <v>23</v>
      </c>
      <c r="P518" s="115" t="s">
        <v>37547</v>
      </c>
      <c r="Q518" s="115" t="s">
        <v>23</v>
      </c>
      <c r="R518" s="115" t="s">
        <v>23</v>
      </c>
      <c r="S518" s="115" t="s">
        <v>23</v>
      </c>
      <c r="T518" s="115" t="s">
        <v>23</v>
      </c>
      <c r="U518" s="115" t="s">
        <v>23</v>
      </c>
      <c r="V518" s="115" t="s">
        <v>23</v>
      </c>
      <c r="W518" s="115" t="s">
        <v>79</v>
      </c>
      <c r="X518" s="115" t="s">
        <v>23</v>
      </c>
      <c r="Y518" s="115" t="s">
        <v>23</v>
      </c>
      <c r="Z518" s="115" t="s">
        <v>23</v>
      </c>
      <c r="AA518" s="115" t="s">
        <v>38355</v>
      </c>
      <c r="AB518" s="115" t="s">
        <v>38356</v>
      </c>
      <c r="AC518" s="115" t="s">
        <v>38357</v>
      </c>
      <c r="AD518" s="115" t="s">
        <v>33278</v>
      </c>
      <c r="AE518" s="115" t="s">
        <v>33822</v>
      </c>
      <c r="AF518" s="115" t="s">
        <v>33823</v>
      </c>
      <c r="AG518" s="115" t="s">
        <v>33281</v>
      </c>
      <c r="AH518" s="115" t="s">
        <v>33282</v>
      </c>
      <c r="AI518" s="115" t="s">
        <v>33283</v>
      </c>
      <c r="AJ518" s="115" t="s">
        <v>33282</v>
      </c>
      <c r="AK518" s="116">
        <v>9.2516658790000008</v>
      </c>
      <c r="AL518" s="116">
        <v>105.5132198</v>
      </c>
      <c r="AM518" s="115" t="s">
        <v>34224</v>
      </c>
      <c r="AN518" s="115" t="s">
        <v>23</v>
      </c>
      <c r="AO518" s="115" t="s">
        <v>33256</v>
      </c>
      <c r="AP518" s="115" t="s">
        <v>80</v>
      </c>
      <c r="AQ518" s="115" t="s">
        <v>23</v>
      </c>
      <c r="AR518" s="115" t="s">
        <v>23</v>
      </c>
      <c r="AS518" s="115" t="s">
        <v>23</v>
      </c>
      <c r="AT518" s="115" t="s">
        <v>23</v>
      </c>
      <c r="AU518" s="115" t="s">
        <v>23</v>
      </c>
      <c r="AV518" s="115" t="s">
        <v>23</v>
      </c>
      <c r="AW518" s="115" t="s">
        <v>23</v>
      </c>
      <c r="AX518" s="115" t="s">
        <v>33315</v>
      </c>
      <c r="AY518" s="115" t="s">
        <v>33316</v>
      </c>
      <c r="AZ518" s="115" t="s">
        <v>35938</v>
      </c>
      <c r="BA518" s="115" t="s">
        <v>1021</v>
      </c>
      <c r="BB518" s="115" t="s">
        <v>1021</v>
      </c>
      <c r="BC518" s="4">
        <f>SUMIFS('Doanh số khách hàng'!$F:$F,'Doanh số khách hàng'!$A:$A,DSKH!$D518)</f>
        <v>119000</v>
      </c>
      <c r="BD518" t="str">
        <f>VLOOKUP($BC518,Master!$A:$D,4,1)</f>
        <v>F2</v>
      </c>
      <c r="BE518" t="str">
        <f t="shared" si="16"/>
        <v>GT</v>
      </c>
      <c r="BF518" t="str">
        <f t="shared" si="17"/>
        <v>Tỉnh Cà Mau-Phường Láng Tròn</v>
      </c>
    </row>
    <row r="519" spans="1:58" x14ac:dyDescent="0.3">
      <c r="A519" s="114" t="s">
        <v>38358</v>
      </c>
      <c r="B519" s="115" t="s">
        <v>33266</v>
      </c>
      <c r="C519" s="115" t="s">
        <v>33267</v>
      </c>
      <c r="D519" s="115" t="s">
        <v>6235</v>
      </c>
      <c r="E519" s="115" t="s">
        <v>38359</v>
      </c>
      <c r="F519" s="115" t="s">
        <v>22</v>
      </c>
      <c r="G519" s="115" t="s">
        <v>38360</v>
      </c>
      <c r="H519" s="115" t="s">
        <v>38360</v>
      </c>
      <c r="I519" s="115" t="s">
        <v>38361</v>
      </c>
      <c r="J519" s="115" t="s">
        <v>23</v>
      </c>
      <c r="K519" s="115" t="s">
        <v>35931</v>
      </c>
      <c r="L519" s="115" t="s">
        <v>23</v>
      </c>
      <c r="M519" s="115" t="s">
        <v>38362</v>
      </c>
      <c r="N519" s="115" t="s">
        <v>38363</v>
      </c>
      <c r="O519" s="115" t="s">
        <v>23</v>
      </c>
      <c r="P519" s="115" t="s">
        <v>38364</v>
      </c>
      <c r="Q519" s="115" t="s">
        <v>23</v>
      </c>
      <c r="R519" s="115" t="s">
        <v>23</v>
      </c>
      <c r="S519" s="115" t="s">
        <v>23</v>
      </c>
      <c r="T519" s="115" t="s">
        <v>23</v>
      </c>
      <c r="U519" s="115" t="s">
        <v>23</v>
      </c>
      <c r="V519" s="115" t="s">
        <v>23</v>
      </c>
      <c r="W519" s="115" t="s">
        <v>79</v>
      </c>
      <c r="X519" s="115" t="s">
        <v>23</v>
      </c>
      <c r="Y519" s="115" t="s">
        <v>23</v>
      </c>
      <c r="Z519" s="115" t="s">
        <v>23</v>
      </c>
      <c r="AA519" s="115" t="s">
        <v>38365</v>
      </c>
      <c r="AB519" s="115" t="s">
        <v>38366</v>
      </c>
      <c r="AC519" s="115" t="s">
        <v>36359</v>
      </c>
      <c r="AD519" s="115" t="s">
        <v>36360</v>
      </c>
      <c r="AE519" s="115" t="s">
        <v>33872</v>
      </c>
      <c r="AF519" s="115" t="s">
        <v>33873</v>
      </c>
      <c r="AG519" s="115" t="s">
        <v>33281</v>
      </c>
      <c r="AH519" s="115" t="s">
        <v>33282</v>
      </c>
      <c r="AI519" s="115" t="s">
        <v>33283</v>
      </c>
      <c r="AJ519" s="115" t="s">
        <v>33282</v>
      </c>
      <c r="AK519" s="116">
        <v>9.3563978599999995</v>
      </c>
      <c r="AL519" s="116">
        <v>105.5219848</v>
      </c>
      <c r="AM519" s="115" t="s">
        <v>33874</v>
      </c>
      <c r="AN519" s="115" t="s">
        <v>23</v>
      </c>
      <c r="AO519" s="115" t="s">
        <v>23</v>
      </c>
      <c r="AP519" s="115" t="s">
        <v>34460</v>
      </c>
      <c r="AQ519" s="115" t="s">
        <v>23</v>
      </c>
      <c r="AR519" s="115" t="s">
        <v>23</v>
      </c>
      <c r="AS519" s="115" t="s">
        <v>23</v>
      </c>
      <c r="AT519" s="115" t="s">
        <v>23</v>
      </c>
      <c r="AU519" s="115" t="s">
        <v>23</v>
      </c>
      <c r="AV519" s="115" t="s">
        <v>23</v>
      </c>
      <c r="AW519" s="115" t="s">
        <v>23</v>
      </c>
      <c r="AX519" s="115" t="s">
        <v>33315</v>
      </c>
      <c r="AY519" s="115" t="s">
        <v>33316</v>
      </c>
      <c r="AZ519" s="115" t="s">
        <v>35938</v>
      </c>
      <c r="BA519" s="115" t="s">
        <v>33302</v>
      </c>
      <c r="BB519" s="115" t="s">
        <v>33303</v>
      </c>
      <c r="BC519" s="4">
        <f>SUMIFS('Doanh số khách hàng'!$F:$F,'Doanh số khách hàng'!$A:$A,DSKH!$D519)</f>
        <v>1171170</v>
      </c>
      <c r="BD519" t="str">
        <f>VLOOKUP($BC519,Master!$A:$D,4,1)</f>
        <v>F4</v>
      </c>
      <c r="BE519" t="str">
        <f t="shared" si="16"/>
        <v>GT</v>
      </c>
      <c r="BF519" t="str">
        <f t="shared" si="17"/>
        <v>Tỉnh Cà Mau-Xã Vĩnh Thanh</v>
      </c>
    </row>
    <row r="520" spans="1:58" x14ac:dyDescent="0.3">
      <c r="A520" s="114" t="s">
        <v>38367</v>
      </c>
      <c r="B520" s="115" t="s">
        <v>33266</v>
      </c>
      <c r="C520" s="115" t="s">
        <v>33267</v>
      </c>
      <c r="D520" s="115" t="s">
        <v>5531</v>
      </c>
      <c r="E520" s="115" t="s">
        <v>38368</v>
      </c>
      <c r="F520" s="115" t="s">
        <v>22</v>
      </c>
      <c r="G520" s="115" t="s">
        <v>38369</v>
      </c>
      <c r="H520" s="115" t="s">
        <v>38369</v>
      </c>
      <c r="I520" s="115" t="s">
        <v>38370</v>
      </c>
      <c r="J520" s="115" t="s">
        <v>23</v>
      </c>
      <c r="K520" s="115" t="s">
        <v>35931</v>
      </c>
      <c r="L520" s="115" t="s">
        <v>23</v>
      </c>
      <c r="M520" s="115" t="s">
        <v>38371</v>
      </c>
      <c r="N520" s="115" t="s">
        <v>38372</v>
      </c>
      <c r="O520" s="115" t="s">
        <v>23</v>
      </c>
      <c r="P520" s="115" t="s">
        <v>38370</v>
      </c>
      <c r="Q520" s="115" t="s">
        <v>23</v>
      </c>
      <c r="R520" s="115" t="s">
        <v>23</v>
      </c>
      <c r="S520" s="115" t="s">
        <v>23</v>
      </c>
      <c r="T520" s="115" t="s">
        <v>23</v>
      </c>
      <c r="U520" s="115" t="s">
        <v>23</v>
      </c>
      <c r="V520" s="115" t="s">
        <v>23</v>
      </c>
      <c r="W520" s="115" t="s">
        <v>79</v>
      </c>
      <c r="X520" s="115" t="s">
        <v>23</v>
      </c>
      <c r="Y520" s="115" t="s">
        <v>23</v>
      </c>
      <c r="Z520" s="115" t="s">
        <v>23</v>
      </c>
      <c r="AA520" s="115" t="s">
        <v>23</v>
      </c>
      <c r="AB520" s="115" t="s">
        <v>38373</v>
      </c>
      <c r="AC520" s="115" t="s">
        <v>34206</v>
      </c>
      <c r="AD520" s="115" t="s">
        <v>36972</v>
      </c>
      <c r="AE520" s="115" t="s">
        <v>33909</v>
      </c>
      <c r="AF520" s="115" t="s">
        <v>33910</v>
      </c>
      <c r="AG520" s="115" t="s">
        <v>33281</v>
      </c>
      <c r="AH520" s="115" t="s">
        <v>33282</v>
      </c>
      <c r="AI520" s="115" t="s">
        <v>33283</v>
      </c>
      <c r="AJ520" s="115" t="s">
        <v>33282</v>
      </c>
      <c r="AK520" s="116">
        <v>9.3029805255000007</v>
      </c>
      <c r="AL520" s="116">
        <v>105.3170480366</v>
      </c>
      <c r="AM520" s="115" t="s">
        <v>35110</v>
      </c>
      <c r="AN520" s="115" t="s">
        <v>23</v>
      </c>
      <c r="AO520" s="115" t="s">
        <v>33256</v>
      </c>
      <c r="AP520" s="115" t="s">
        <v>33787</v>
      </c>
      <c r="AQ520" s="115" t="s">
        <v>23</v>
      </c>
      <c r="AR520" s="115" t="s">
        <v>81</v>
      </c>
      <c r="AS520" s="115" t="s">
        <v>23</v>
      </c>
      <c r="AT520" s="115" t="s">
        <v>1020</v>
      </c>
      <c r="AU520" s="115" t="s">
        <v>33382</v>
      </c>
      <c r="AV520" s="115" t="s">
        <v>23</v>
      </c>
      <c r="AW520" s="115" t="s">
        <v>23</v>
      </c>
      <c r="AX520" s="115" t="s">
        <v>33299</v>
      </c>
      <c r="AY520" s="115" t="s">
        <v>33300</v>
      </c>
      <c r="AZ520" s="115" t="s">
        <v>35938</v>
      </c>
      <c r="BA520" s="115" t="s">
        <v>1021</v>
      </c>
      <c r="BB520" s="115" t="s">
        <v>1021</v>
      </c>
      <c r="BC520" s="4">
        <f>SUMIFS('Doanh số khách hàng'!$F:$F,'Doanh số khách hàng'!$A:$A,DSKH!$D520)</f>
        <v>3861896.6666666665</v>
      </c>
      <c r="BD520" t="str">
        <f>VLOOKUP($BC520,Master!$A:$D,4,1)</f>
        <v>F4</v>
      </c>
      <c r="BE520" t="str">
        <f t="shared" si="16"/>
        <v>GT</v>
      </c>
      <c r="BF520" t="str">
        <f t="shared" si="17"/>
        <v>Tỉnh Cà Mau-Xã Phong Hiệp</v>
      </c>
    </row>
    <row r="521" spans="1:58" x14ac:dyDescent="0.3">
      <c r="A521" s="114" t="s">
        <v>38374</v>
      </c>
      <c r="B521" s="115" t="s">
        <v>33266</v>
      </c>
      <c r="C521" s="115" t="s">
        <v>33267</v>
      </c>
      <c r="D521" s="115" t="s">
        <v>1388</v>
      </c>
      <c r="E521" s="115" t="s">
        <v>38375</v>
      </c>
      <c r="F521" s="115" t="s">
        <v>22</v>
      </c>
      <c r="G521" s="115" t="s">
        <v>38376</v>
      </c>
      <c r="H521" s="115" t="s">
        <v>38376</v>
      </c>
      <c r="I521" s="115" t="s">
        <v>38377</v>
      </c>
      <c r="J521" s="115" t="s">
        <v>23</v>
      </c>
      <c r="K521" s="115" t="s">
        <v>35931</v>
      </c>
      <c r="L521" s="115" t="s">
        <v>23</v>
      </c>
      <c r="M521" s="115" t="s">
        <v>38378</v>
      </c>
      <c r="N521" s="115" t="s">
        <v>38379</v>
      </c>
      <c r="O521" s="115" t="s">
        <v>23</v>
      </c>
      <c r="P521" s="115" t="s">
        <v>38377</v>
      </c>
      <c r="Q521" s="115" t="s">
        <v>23</v>
      </c>
      <c r="R521" s="115" t="s">
        <v>23</v>
      </c>
      <c r="S521" s="115" t="s">
        <v>23</v>
      </c>
      <c r="T521" s="115" t="s">
        <v>23</v>
      </c>
      <c r="U521" s="115" t="s">
        <v>23</v>
      </c>
      <c r="V521" s="115" t="s">
        <v>23</v>
      </c>
      <c r="W521" s="115" t="s">
        <v>79</v>
      </c>
      <c r="X521" s="115" t="s">
        <v>23</v>
      </c>
      <c r="Y521" s="115" t="s">
        <v>23</v>
      </c>
      <c r="Z521" s="115" t="s">
        <v>23</v>
      </c>
      <c r="AA521" s="115" t="s">
        <v>38380</v>
      </c>
      <c r="AB521" s="115" t="s">
        <v>38381</v>
      </c>
      <c r="AC521" s="115" t="s">
        <v>38382</v>
      </c>
      <c r="AD521" s="115" t="s">
        <v>36222</v>
      </c>
      <c r="AE521" s="115" t="s">
        <v>33338</v>
      </c>
      <c r="AF521" s="115" t="s">
        <v>33339</v>
      </c>
      <c r="AG521" s="115" t="s">
        <v>33281</v>
      </c>
      <c r="AH521" s="115" t="s">
        <v>33282</v>
      </c>
      <c r="AI521" s="115" t="s">
        <v>33283</v>
      </c>
      <c r="AJ521" s="115" t="s">
        <v>33282</v>
      </c>
      <c r="AK521" s="116">
        <v>9.28537575</v>
      </c>
      <c r="AL521" s="116">
        <v>105.7254552</v>
      </c>
      <c r="AM521" s="115" t="s">
        <v>38383</v>
      </c>
      <c r="AN521" s="115" t="s">
        <v>23</v>
      </c>
      <c r="AO521" s="115" t="s">
        <v>33256</v>
      </c>
      <c r="AP521" s="115" t="s">
        <v>34460</v>
      </c>
      <c r="AQ521" s="115" t="s">
        <v>23</v>
      </c>
      <c r="AR521" s="115" t="s">
        <v>23</v>
      </c>
      <c r="AS521" s="115" t="s">
        <v>23</v>
      </c>
      <c r="AT521" s="115" t="s">
        <v>23</v>
      </c>
      <c r="AU521" s="115" t="s">
        <v>23</v>
      </c>
      <c r="AV521" s="115" t="s">
        <v>23</v>
      </c>
      <c r="AW521" s="115" t="s">
        <v>23</v>
      </c>
      <c r="AX521" s="115" t="s">
        <v>33299</v>
      </c>
      <c r="AY521" s="115" t="s">
        <v>33300</v>
      </c>
      <c r="AZ521" s="115" t="s">
        <v>35938</v>
      </c>
      <c r="BA521" s="115" t="s">
        <v>1021</v>
      </c>
      <c r="BB521" s="115" t="s">
        <v>1021</v>
      </c>
      <c r="BC521" s="4">
        <f>SUMIFS('Doanh số khách hàng'!$F:$F,'Doanh số khách hàng'!$A:$A,DSKH!$D521)</f>
        <v>9755653.333333334</v>
      </c>
      <c r="BD521" t="str">
        <f>VLOOKUP($BC521,Master!$A:$D,4,1)</f>
        <v>F4</v>
      </c>
      <c r="BE521" t="str">
        <f t="shared" si="16"/>
        <v>GT</v>
      </c>
      <c r="BF521" t="str">
        <f t="shared" si="17"/>
        <v>Tỉnh Cà Mau-Phường Bạc Liêu</v>
      </c>
    </row>
    <row r="522" spans="1:58" x14ac:dyDescent="0.3">
      <c r="A522" s="114" t="s">
        <v>38384</v>
      </c>
      <c r="B522" s="115" t="s">
        <v>33266</v>
      </c>
      <c r="C522" s="115" t="s">
        <v>33267</v>
      </c>
      <c r="D522" s="115" t="s">
        <v>38385</v>
      </c>
      <c r="E522" s="115" t="s">
        <v>38386</v>
      </c>
      <c r="F522" s="115" t="s">
        <v>22</v>
      </c>
      <c r="G522" s="115" t="s">
        <v>38387</v>
      </c>
      <c r="H522" s="115" t="s">
        <v>38387</v>
      </c>
      <c r="I522" s="115" t="s">
        <v>23</v>
      </c>
      <c r="J522" s="115" t="s">
        <v>23</v>
      </c>
      <c r="K522" s="115" t="s">
        <v>35931</v>
      </c>
      <c r="L522" s="115" t="s">
        <v>23</v>
      </c>
      <c r="M522" s="115" t="s">
        <v>38388</v>
      </c>
      <c r="N522" s="115" t="s">
        <v>23</v>
      </c>
      <c r="O522" s="115" t="s">
        <v>23</v>
      </c>
      <c r="P522" s="115" t="s">
        <v>23</v>
      </c>
      <c r="Q522" s="115" t="s">
        <v>23</v>
      </c>
      <c r="R522" s="115" t="s">
        <v>23</v>
      </c>
      <c r="S522" s="115" t="s">
        <v>23</v>
      </c>
      <c r="T522" s="115" t="s">
        <v>23</v>
      </c>
      <c r="U522" s="115" t="s">
        <v>23</v>
      </c>
      <c r="V522" s="115" t="s">
        <v>23</v>
      </c>
      <c r="W522" s="115" t="s">
        <v>79</v>
      </c>
      <c r="X522" s="115" t="s">
        <v>23</v>
      </c>
      <c r="Y522" s="115" t="s">
        <v>23</v>
      </c>
      <c r="Z522" s="115" t="s">
        <v>23</v>
      </c>
      <c r="AA522" s="115" t="s">
        <v>38389</v>
      </c>
      <c r="AB522" s="115" t="s">
        <v>36122</v>
      </c>
      <c r="AC522" s="115" t="s">
        <v>36123</v>
      </c>
      <c r="AD522" s="115" t="s">
        <v>33278</v>
      </c>
      <c r="AE522" s="115" t="s">
        <v>33312</v>
      </c>
      <c r="AF522" s="115" t="s">
        <v>33313</v>
      </c>
      <c r="AG522" s="115" t="s">
        <v>33281</v>
      </c>
      <c r="AH522" s="115" t="s">
        <v>33282</v>
      </c>
      <c r="AI522" s="115" t="s">
        <v>33283</v>
      </c>
      <c r="AJ522" s="115" t="s">
        <v>33282</v>
      </c>
      <c r="AK522" s="116">
        <v>9.2848892879000005</v>
      </c>
      <c r="AL522" s="116">
        <v>105.63896102299999</v>
      </c>
      <c r="AM522" s="115" t="s">
        <v>38390</v>
      </c>
      <c r="AN522" s="115" t="s">
        <v>23</v>
      </c>
      <c r="AO522" s="115" t="s">
        <v>33327</v>
      </c>
      <c r="AP522" s="115" t="s">
        <v>80</v>
      </c>
      <c r="AQ522" s="115" t="s">
        <v>23</v>
      </c>
      <c r="AR522" s="115" t="s">
        <v>81</v>
      </c>
      <c r="AS522" s="115" t="s">
        <v>23</v>
      </c>
      <c r="AT522" s="115" t="s">
        <v>1020</v>
      </c>
      <c r="AU522" s="115" t="s">
        <v>33382</v>
      </c>
      <c r="AV522" s="115" t="s">
        <v>33452</v>
      </c>
      <c r="AW522" s="115" t="s">
        <v>33257</v>
      </c>
      <c r="AX522" s="115" t="s">
        <v>33315</v>
      </c>
      <c r="AY522" s="115" t="s">
        <v>33316</v>
      </c>
      <c r="AZ522" s="115" t="s">
        <v>35938</v>
      </c>
      <c r="BA522" s="115" t="s">
        <v>1021</v>
      </c>
      <c r="BB522" s="115" t="s">
        <v>1021</v>
      </c>
      <c r="BC522" s="4">
        <f>SUMIFS('Doanh số khách hàng'!$F:$F,'Doanh số khách hàng'!$A:$A,DSKH!$D522)</f>
        <v>0</v>
      </c>
      <c r="BD522" t="str">
        <f>VLOOKUP($BC522,Master!$A:$D,4,1)</f>
        <v>F2</v>
      </c>
      <c r="BE522" t="str">
        <f t="shared" si="16"/>
        <v>GT</v>
      </c>
      <c r="BF522" t="str">
        <f t="shared" si="17"/>
        <v>Tỉnh Cà Mau-Xã Hòa Bình</v>
      </c>
    </row>
    <row r="523" spans="1:58" x14ac:dyDescent="0.3">
      <c r="A523" s="114" t="s">
        <v>38391</v>
      </c>
      <c r="B523" s="115" t="s">
        <v>33266</v>
      </c>
      <c r="C523" s="115" t="s">
        <v>33267</v>
      </c>
      <c r="D523" s="115" t="s">
        <v>38392</v>
      </c>
      <c r="E523" s="115" t="s">
        <v>38393</v>
      </c>
      <c r="F523" s="115" t="s">
        <v>22</v>
      </c>
      <c r="G523" s="115" t="s">
        <v>38394</v>
      </c>
      <c r="H523" s="115" t="s">
        <v>38394</v>
      </c>
      <c r="I523" s="115" t="s">
        <v>38395</v>
      </c>
      <c r="J523" s="115" t="s">
        <v>23</v>
      </c>
      <c r="K523" s="115" t="s">
        <v>35931</v>
      </c>
      <c r="L523" s="115" t="s">
        <v>23</v>
      </c>
      <c r="M523" s="115" t="s">
        <v>38396</v>
      </c>
      <c r="N523" s="115" t="s">
        <v>38397</v>
      </c>
      <c r="O523" s="115" t="s">
        <v>23</v>
      </c>
      <c r="P523" s="115" t="s">
        <v>23</v>
      </c>
      <c r="Q523" s="115" t="s">
        <v>23</v>
      </c>
      <c r="R523" s="115" t="s">
        <v>23</v>
      </c>
      <c r="S523" s="115" t="s">
        <v>23</v>
      </c>
      <c r="T523" s="115" t="s">
        <v>23</v>
      </c>
      <c r="U523" s="115" t="s">
        <v>23</v>
      </c>
      <c r="V523" s="115" t="s">
        <v>23</v>
      </c>
      <c r="W523" s="115" t="s">
        <v>79</v>
      </c>
      <c r="X523" s="115" t="s">
        <v>23</v>
      </c>
      <c r="Y523" s="115" t="s">
        <v>23</v>
      </c>
      <c r="Z523" s="115" t="s">
        <v>23</v>
      </c>
      <c r="AA523" s="115" t="s">
        <v>38398</v>
      </c>
      <c r="AB523" s="115" t="s">
        <v>38399</v>
      </c>
      <c r="AC523" s="115" t="s">
        <v>38400</v>
      </c>
      <c r="AD523" s="115" t="s">
        <v>34512</v>
      </c>
      <c r="AE523" s="115" t="s">
        <v>33338</v>
      </c>
      <c r="AF523" s="115" t="s">
        <v>33339</v>
      </c>
      <c r="AG523" s="115" t="s">
        <v>33281</v>
      </c>
      <c r="AH523" s="115" t="s">
        <v>33282</v>
      </c>
      <c r="AI523" s="115" t="s">
        <v>33283</v>
      </c>
      <c r="AJ523" s="115" t="s">
        <v>33282</v>
      </c>
      <c r="AK523" s="116">
        <v>9.3115499317000001</v>
      </c>
      <c r="AL523" s="116">
        <v>105.7199633494</v>
      </c>
      <c r="AM523" s="115" t="s">
        <v>38401</v>
      </c>
      <c r="AN523" s="115" t="s">
        <v>23</v>
      </c>
      <c r="AO523" s="115" t="s">
        <v>23</v>
      </c>
      <c r="AP523" s="115" t="s">
        <v>33285</v>
      </c>
      <c r="AQ523" s="115" t="s">
        <v>23</v>
      </c>
      <c r="AR523" s="115" t="s">
        <v>81</v>
      </c>
      <c r="AS523" s="115" t="s">
        <v>23</v>
      </c>
      <c r="AT523" s="115" t="s">
        <v>1020</v>
      </c>
      <c r="AU523" s="115" t="s">
        <v>23</v>
      </c>
      <c r="AV523" s="115" t="s">
        <v>23</v>
      </c>
      <c r="AW523" s="115" t="s">
        <v>23</v>
      </c>
      <c r="AX523" s="115" t="s">
        <v>33383</v>
      </c>
      <c r="AY523" s="115" t="s">
        <v>33384</v>
      </c>
      <c r="AZ523" s="115" t="s">
        <v>35938</v>
      </c>
      <c r="BA523" s="115" t="s">
        <v>23</v>
      </c>
      <c r="BB523" s="115" t="s">
        <v>23</v>
      </c>
      <c r="BC523" s="4">
        <f>SUMIFS('Doanh số khách hàng'!$F:$F,'Doanh số khách hàng'!$A:$A,DSKH!$D523)</f>
        <v>0</v>
      </c>
      <c r="BD523" t="str">
        <f>VLOOKUP($BC523,Master!$A:$D,4,1)</f>
        <v>F2</v>
      </c>
      <c r="BE523" t="str">
        <f t="shared" si="16"/>
        <v>OTC</v>
      </c>
      <c r="BF523" t="str">
        <f t="shared" si="17"/>
        <v>Tỉnh Cà Mau-Phường Bạc Liêu</v>
      </c>
    </row>
    <row r="524" spans="1:58" x14ac:dyDescent="0.3">
      <c r="A524" s="114" t="s">
        <v>38402</v>
      </c>
      <c r="B524" s="115" t="s">
        <v>33266</v>
      </c>
      <c r="C524" s="115" t="s">
        <v>33267</v>
      </c>
      <c r="D524" s="115" t="s">
        <v>26014</v>
      </c>
      <c r="E524" s="115" t="s">
        <v>38403</v>
      </c>
      <c r="F524" s="115" t="s">
        <v>22</v>
      </c>
      <c r="G524" s="115" t="s">
        <v>38404</v>
      </c>
      <c r="H524" s="115" t="s">
        <v>38404</v>
      </c>
      <c r="I524" s="115" t="s">
        <v>38405</v>
      </c>
      <c r="J524" s="115" t="s">
        <v>23</v>
      </c>
      <c r="K524" s="115" t="s">
        <v>35931</v>
      </c>
      <c r="L524" s="115" t="s">
        <v>23</v>
      </c>
      <c r="M524" s="115" t="s">
        <v>38406</v>
      </c>
      <c r="N524" s="115" t="s">
        <v>38407</v>
      </c>
      <c r="O524" s="115" t="s">
        <v>23</v>
      </c>
      <c r="P524" s="115" t="s">
        <v>38405</v>
      </c>
      <c r="Q524" s="115" t="s">
        <v>23</v>
      </c>
      <c r="R524" s="115" t="s">
        <v>23</v>
      </c>
      <c r="S524" s="115" t="s">
        <v>23</v>
      </c>
      <c r="T524" s="115" t="s">
        <v>23</v>
      </c>
      <c r="U524" s="115" t="s">
        <v>23</v>
      </c>
      <c r="V524" s="115" t="s">
        <v>23</v>
      </c>
      <c r="W524" s="115" t="s">
        <v>79</v>
      </c>
      <c r="X524" s="115" t="s">
        <v>23</v>
      </c>
      <c r="Y524" s="115" t="s">
        <v>23</v>
      </c>
      <c r="Z524" s="115" t="s">
        <v>23</v>
      </c>
      <c r="AA524" s="115" t="s">
        <v>38408</v>
      </c>
      <c r="AB524" s="115" t="s">
        <v>38409</v>
      </c>
      <c r="AC524" s="115" t="s">
        <v>35171</v>
      </c>
      <c r="AD524" s="115" t="s">
        <v>33682</v>
      </c>
      <c r="AE524" s="115" t="s">
        <v>33338</v>
      </c>
      <c r="AF524" s="115" t="s">
        <v>33339</v>
      </c>
      <c r="AG524" s="115" t="s">
        <v>33281</v>
      </c>
      <c r="AH524" s="115" t="s">
        <v>33282</v>
      </c>
      <c r="AI524" s="115" t="s">
        <v>33283</v>
      </c>
      <c r="AJ524" s="115" t="s">
        <v>33282</v>
      </c>
      <c r="AK524" s="116">
        <v>9.2910966047999999</v>
      </c>
      <c r="AL524" s="116">
        <v>105.71414713359999</v>
      </c>
      <c r="AM524" s="115" t="s">
        <v>38410</v>
      </c>
      <c r="AN524" s="115" t="s">
        <v>23</v>
      </c>
      <c r="AO524" s="115" t="s">
        <v>33367</v>
      </c>
      <c r="AP524" s="115" t="s">
        <v>33285</v>
      </c>
      <c r="AQ524" s="115" t="s">
        <v>23</v>
      </c>
      <c r="AR524" s="115" t="s">
        <v>36214</v>
      </c>
      <c r="AS524" s="115" t="s">
        <v>23</v>
      </c>
      <c r="AT524" s="115" t="s">
        <v>1020</v>
      </c>
      <c r="AU524" s="115" t="s">
        <v>33382</v>
      </c>
      <c r="AV524" s="115" t="s">
        <v>23</v>
      </c>
      <c r="AW524" s="115" t="s">
        <v>23</v>
      </c>
      <c r="AX524" s="115" t="s">
        <v>33383</v>
      </c>
      <c r="AY524" s="115" t="s">
        <v>33384</v>
      </c>
      <c r="AZ524" s="115" t="s">
        <v>35938</v>
      </c>
      <c r="BA524" s="115" t="s">
        <v>33302</v>
      </c>
      <c r="BB524" s="115" t="s">
        <v>33303</v>
      </c>
      <c r="BC524" s="4">
        <f>SUMIFS('Doanh số khách hàng'!$F:$F,'Doanh số khách hàng'!$A:$A,DSKH!$D524)</f>
        <v>415493.33333333331</v>
      </c>
      <c r="BD524" t="str">
        <f>VLOOKUP($BC524,Master!$A:$D,4,1)</f>
        <v>F2</v>
      </c>
      <c r="BE524" t="str">
        <f t="shared" si="16"/>
        <v>OTC</v>
      </c>
      <c r="BF524" t="str">
        <f t="shared" si="17"/>
        <v>Tỉnh Cà Mau-Phường Bạc Liêu</v>
      </c>
    </row>
    <row r="525" spans="1:58" x14ac:dyDescent="0.3">
      <c r="A525" s="114" t="s">
        <v>38411</v>
      </c>
      <c r="B525" s="115" t="s">
        <v>33266</v>
      </c>
      <c r="C525" s="115" t="s">
        <v>33267</v>
      </c>
      <c r="D525" s="115" t="s">
        <v>38412</v>
      </c>
      <c r="E525" s="115" t="s">
        <v>38413</v>
      </c>
      <c r="F525" s="115" t="s">
        <v>22</v>
      </c>
      <c r="G525" s="115" t="s">
        <v>38414</v>
      </c>
      <c r="H525" s="115" t="s">
        <v>38414</v>
      </c>
      <c r="I525" s="115" t="s">
        <v>23</v>
      </c>
      <c r="J525" s="115" t="s">
        <v>23</v>
      </c>
      <c r="K525" s="115" t="s">
        <v>35931</v>
      </c>
      <c r="L525" s="115" t="s">
        <v>23</v>
      </c>
      <c r="M525" s="115" t="s">
        <v>36471</v>
      </c>
      <c r="N525" s="115" t="s">
        <v>23</v>
      </c>
      <c r="O525" s="115" t="s">
        <v>23</v>
      </c>
      <c r="P525" s="115" t="s">
        <v>23</v>
      </c>
      <c r="Q525" s="115" t="s">
        <v>23</v>
      </c>
      <c r="R525" s="115" t="s">
        <v>23</v>
      </c>
      <c r="S525" s="115" t="s">
        <v>23</v>
      </c>
      <c r="T525" s="115" t="s">
        <v>23</v>
      </c>
      <c r="U525" s="115" t="s">
        <v>23</v>
      </c>
      <c r="V525" s="115" t="s">
        <v>23</v>
      </c>
      <c r="W525" s="115" t="s">
        <v>79</v>
      </c>
      <c r="X525" s="115" t="s">
        <v>23</v>
      </c>
      <c r="Y525" s="115" t="s">
        <v>23</v>
      </c>
      <c r="Z525" s="115" t="s">
        <v>23</v>
      </c>
      <c r="AA525" s="115" t="s">
        <v>38415</v>
      </c>
      <c r="AB525" s="115" t="s">
        <v>38416</v>
      </c>
      <c r="AC525" s="115" t="s">
        <v>34188</v>
      </c>
      <c r="AD525" s="115" t="s">
        <v>38417</v>
      </c>
      <c r="AE525" s="115" t="s">
        <v>33338</v>
      </c>
      <c r="AF525" s="115" t="s">
        <v>33339</v>
      </c>
      <c r="AG525" s="115" t="s">
        <v>33281</v>
      </c>
      <c r="AH525" s="115" t="s">
        <v>33282</v>
      </c>
      <c r="AI525" s="115" t="s">
        <v>33283</v>
      </c>
      <c r="AJ525" s="115" t="s">
        <v>33282</v>
      </c>
      <c r="AK525" s="116">
        <v>9.3094096032000007</v>
      </c>
      <c r="AL525" s="116">
        <v>105.7292146236</v>
      </c>
      <c r="AM525" s="115" t="s">
        <v>38418</v>
      </c>
      <c r="AN525" s="115" t="s">
        <v>23</v>
      </c>
      <c r="AO525" s="115" t="s">
        <v>33327</v>
      </c>
      <c r="AP525" s="115" t="s">
        <v>80</v>
      </c>
      <c r="AQ525" s="115" t="s">
        <v>23</v>
      </c>
      <c r="AR525" s="115" t="s">
        <v>81</v>
      </c>
      <c r="AS525" s="115" t="s">
        <v>23</v>
      </c>
      <c r="AT525" s="115" t="s">
        <v>1020</v>
      </c>
      <c r="AU525" s="115" t="s">
        <v>33382</v>
      </c>
      <c r="AV525" s="115" t="s">
        <v>33452</v>
      </c>
      <c r="AW525" s="115" t="s">
        <v>33257</v>
      </c>
      <c r="AX525" s="115" t="s">
        <v>33315</v>
      </c>
      <c r="AY525" s="115" t="s">
        <v>33316</v>
      </c>
      <c r="AZ525" s="115" t="s">
        <v>35938</v>
      </c>
      <c r="BA525" s="115" t="s">
        <v>1021</v>
      </c>
      <c r="BB525" s="115" t="s">
        <v>1021</v>
      </c>
      <c r="BC525" s="4">
        <f>SUMIFS('Doanh số khách hàng'!$F:$F,'Doanh số khách hàng'!$A:$A,DSKH!$D525)</f>
        <v>0</v>
      </c>
      <c r="BD525" t="str">
        <f>VLOOKUP($BC525,Master!$A:$D,4,1)</f>
        <v>F2</v>
      </c>
      <c r="BE525" t="str">
        <f t="shared" si="16"/>
        <v>GT</v>
      </c>
      <c r="BF525" t="str">
        <f t="shared" si="17"/>
        <v>Tỉnh Cà Mau-Phường Bạc Liêu</v>
      </c>
    </row>
    <row r="526" spans="1:58" x14ac:dyDescent="0.3">
      <c r="A526" s="114" t="s">
        <v>38419</v>
      </c>
      <c r="B526" s="115" t="s">
        <v>33266</v>
      </c>
      <c r="C526" s="115" t="s">
        <v>33267</v>
      </c>
      <c r="D526" s="115" t="s">
        <v>4320</v>
      </c>
      <c r="E526" s="115" t="s">
        <v>38420</v>
      </c>
      <c r="F526" s="115" t="s">
        <v>22</v>
      </c>
      <c r="G526" s="115" t="s">
        <v>38421</v>
      </c>
      <c r="H526" s="115" t="s">
        <v>38421</v>
      </c>
      <c r="I526" s="115" t="s">
        <v>38422</v>
      </c>
      <c r="J526" s="115" t="s">
        <v>23</v>
      </c>
      <c r="K526" s="115" t="s">
        <v>35931</v>
      </c>
      <c r="L526" s="115" t="s">
        <v>23</v>
      </c>
      <c r="M526" s="115" t="s">
        <v>38423</v>
      </c>
      <c r="N526" s="115" t="s">
        <v>38424</v>
      </c>
      <c r="O526" s="115" t="s">
        <v>23</v>
      </c>
      <c r="P526" s="115" t="s">
        <v>38422</v>
      </c>
      <c r="Q526" s="115" t="s">
        <v>23</v>
      </c>
      <c r="R526" s="115" t="s">
        <v>23</v>
      </c>
      <c r="S526" s="115" t="s">
        <v>23</v>
      </c>
      <c r="T526" s="115" t="s">
        <v>23</v>
      </c>
      <c r="U526" s="115" t="s">
        <v>23</v>
      </c>
      <c r="V526" s="115" t="s">
        <v>23</v>
      </c>
      <c r="W526" s="115" t="s">
        <v>79</v>
      </c>
      <c r="X526" s="115" t="s">
        <v>23</v>
      </c>
      <c r="Y526" s="115" t="s">
        <v>23</v>
      </c>
      <c r="Z526" s="115" t="s">
        <v>23</v>
      </c>
      <c r="AA526" s="115" t="s">
        <v>38425</v>
      </c>
      <c r="AB526" s="115" t="s">
        <v>38426</v>
      </c>
      <c r="AC526" s="115" t="s">
        <v>33776</v>
      </c>
      <c r="AD526" s="115" t="s">
        <v>35131</v>
      </c>
      <c r="AE526" s="115" t="s">
        <v>33338</v>
      </c>
      <c r="AF526" s="115" t="s">
        <v>33339</v>
      </c>
      <c r="AG526" s="115" t="s">
        <v>33281</v>
      </c>
      <c r="AH526" s="115" t="s">
        <v>33282</v>
      </c>
      <c r="AI526" s="115" t="s">
        <v>33283</v>
      </c>
      <c r="AJ526" s="115" t="s">
        <v>33282</v>
      </c>
      <c r="AK526" s="116">
        <v>9.2834897119999997</v>
      </c>
      <c r="AL526" s="116">
        <v>105.72543140000001</v>
      </c>
      <c r="AM526" s="115" t="s">
        <v>33352</v>
      </c>
      <c r="AN526" s="115" t="s">
        <v>23</v>
      </c>
      <c r="AO526" s="115" t="s">
        <v>33256</v>
      </c>
      <c r="AP526" s="115" t="s">
        <v>34460</v>
      </c>
      <c r="AQ526" s="115" t="s">
        <v>23</v>
      </c>
      <c r="AR526" s="115" t="s">
        <v>23</v>
      </c>
      <c r="AS526" s="115" t="s">
        <v>23</v>
      </c>
      <c r="AT526" s="115" t="s">
        <v>23</v>
      </c>
      <c r="AU526" s="115" t="s">
        <v>23</v>
      </c>
      <c r="AV526" s="115" t="s">
        <v>23</v>
      </c>
      <c r="AW526" s="115" t="s">
        <v>23</v>
      </c>
      <c r="AX526" s="115" t="s">
        <v>33299</v>
      </c>
      <c r="AY526" s="115" t="s">
        <v>33300</v>
      </c>
      <c r="AZ526" s="115" t="s">
        <v>35938</v>
      </c>
      <c r="BA526" s="115" t="s">
        <v>1021</v>
      </c>
      <c r="BB526" s="115" t="s">
        <v>1021</v>
      </c>
      <c r="BC526" s="4">
        <f>SUMIFS('Doanh số khách hàng'!$F:$F,'Doanh số khách hàng'!$A:$A,DSKH!$D526)</f>
        <v>8287843.333333333</v>
      </c>
      <c r="BD526" t="str">
        <f>VLOOKUP($BC526,Master!$A:$D,4,1)</f>
        <v>F4</v>
      </c>
      <c r="BE526" t="str">
        <f t="shared" si="16"/>
        <v>GT</v>
      </c>
      <c r="BF526" t="str">
        <f t="shared" si="17"/>
        <v>Tỉnh Cà Mau-Phường Bạc Liêu</v>
      </c>
    </row>
    <row r="527" spans="1:58" x14ac:dyDescent="0.3">
      <c r="A527" s="114" t="s">
        <v>38427</v>
      </c>
      <c r="B527" s="115" t="s">
        <v>33266</v>
      </c>
      <c r="C527" s="115" t="s">
        <v>33267</v>
      </c>
      <c r="D527" s="115" t="s">
        <v>33186</v>
      </c>
      <c r="E527" s="115" t="s">
        <v>38428</v>
      </c>
      <c r="F527" s="115" t="s">
        <v>22</v>
      </c>
      <c r="G527" s="115" t="s">
        <v>38429</v>
      </c>
      <c r="H527" s="115" t="s">
        <v>38429</v>
      </c>
      <c r="I527" s="115" t="s">
        <v>38430</v>
      </c>
      <c r="J527" s="115" t="s">
        <v>23</v>
      </c>
      <c r="K527" s="115" t="s">
        <v>35931</v>
      </c>
      <c r="L527" s="115" t="s">
        <v>23</v>
      </c>
      <c r="M527" s="115" t="s">
        <v>38431</v>
      </c>
      <c r="N527" s="115" t="s">
        <v>38432</v>
      </c>
      <c r="O527" s="115" t="s">
        <v>23</v>
      </c>
      <c r="P527" s="115" t="s">
        <v>38430</v>
      </c>
      <c r="Q527" s="115" t="s">
        <v>23</v>
      </c>
      <c r="R527" s="115" t="s">
        <v>23</v>
      </c>
      <c r="S527" s="115" t="s">
        <v>23</v>
      </c>
      <c r="T527" s="115" t="s">
        <v>23</v>
      </c>
      <c r="U527" s="115" t="s">
        <v>23</v>
      </c>
      <c r="V527" s="115" t="s">
        <v>23</v>
      </c>
      <c r="W527" s="115" t="s">
        <v>79</v>
      </c>
      <c r="X527" s="115" t="s">
        <v>23</v>
      </c>
      <c r="Y527" s="115" t="s">
        <v>23</v>
      </c>
      <c r="Z527" s="115" t="s">
        <v>23</v>
      </c>
      <c r="AA527" s="115" t="s">
        <v>23</v>
      </c>
      <c r="AB527" s="115" t="s">
        <v>38433</v>
      </c>
      <c r="AC527" s="115" t="s">
        <v>38434</v>
      </c>
      <c r="AD527" s="115" t="s">
        <v>33278</v>
      </c>
      <c r="AE527" s="115" t="s">
        <v>33312</v>
      </c>
      <c r="AF527" s="115" t="s">
        <v>33313</v>
      </c>
      <c r="AG527" s="115" t="s">
        <v>33281</v>
      </c>
      <c r="AH527" s="115" t="s">
        <v>33282</v>
      </c>
      <c r="AI527" s="115" t="s">
        <v>33283</v>
      </c>
      <c r="AJ527" s="115" t="s">
        <v>33282</v>
      </c>
      <c r="AK527" s="116">
        <v>9.2865245739999995</v>
      </c>
      <c r="AL527" s="116">
        <v>105.65259260000001</v>
      </c>
      <c r="AM527" s="115" t="s">
        <v>38435</v>
      </c>
      <c r="AN527" s="115" t="s">
        <v>23</v>
      </c>
      <c r="AO527" s="115" t="s">
        <v>33367</v>
      </c>
      <c r="AP527" s="115" t="s">
        <v>33285</v>
      </c>
      <c r="AQ527" s="115" t="s">
        <v>23</v>
      </c>
      <c r="AR527" s="115" t="s">
        <v>23</v>
      </c>
      <c r="AS527" s="115" t="s">
        <v>23</v>
      </c>
      <c r="AT527" s="115" t="s">
        <v>23</v>
      </c>
      <c r="AU527" s="115" t="s">
        <v>23</v>
      </c>
      <c r="AV527" s="115" t="s">
        <v>23</v>
      </c>
      <c r="AW527" s="115" t="s">
        <v>23</v>
      </c>
      <c r="AX527" s="115" t="s">
        <v>33383</v>
      </c>
      <c r="AY527" s="115" t="s">
        <v>33384</v>
      </c>
      <c r="AZ527" s="115" t="s">
        <v>35938</v>
      </c>
      <c r="BA527" s="115" t="s">
        <v>1021</v>
      </c>
      <c r="BB527" s="115" t="s">
        <v>1021</v>
      </c>
      <c r="BC527" s="4">
        <f>SUMIFS('Doanh số khách hàng'!$F:$F,'Doanh số khách hàng'!$A:$A,DSKH!$D527)</f>
        <v>1345626.6666666667</v>
      </c>
      <c r="BD527" t="str">
        <f>VLOOKUP($BC527,Master!$A:$D,4,1)</f>
        <v>F4</v>
      </c>
      <c r="BE527" t="str">
        <f t="shared" si="16"/>
        <v>OTC</v>
      </c>
      <c r="BF527" t="str">
        <f t="shared" si="17"/>
        <v>Tỉnh Cà Mau-Xã Hòa Bình</v>
      </c>
    </row>
    <row r="528" spans="1:58" x14ac:dyDescent="0.3">
      <c r="A528" s="114" t="s">
        <v>38436</v>
      </c>
      <c r="B528" s="115" t="s">
        <v>33266</v>
      </c>
      <c r="C528" s="115" t="s">
        <v>33267</v>
      </c>
      <c r="D528" s="115" t="s">
        <v>21061</v>
      </c>
      <c r="E528" s="115" t="s">
        <v>38437</v>
      </c>
      <c r="F528" s="115" t="s">
        <v>22</v>
      </c>
      <c r="G528" s="115" t="s">
        <v>38438</v>
      </c>
      <c r="H528" s="115" t="s">
        <v>38438</v>
      </c>
      <c r="I528" s="115" t="s">
        <v>38439</v>
      </c>
      <c r="J528" s="115" t="s">
        <v>23</v>
      </c>
      <c r="K528" s="115" t="s">
        <v>35931</v>
      </c>
      <c r="L528" s="115" t="s">
        <v>23</v>
      </c>
      <c r="M528" s="115" t="s">
        <v>38440</v>
      </c>
      <c r="N528" s="115" t="s">
        <v>38441</v>
      </c>
      <c r="O528" s="115" t="s">
        <v>23</v>
      </c>
      <c r="P528" s="115" t="s">
        <v>38442</v>
      </c>
      <c r="Q528" s="115" t="s">
        <v>23</v>
      </c>
      <c r="R528" s="115" t="s">
        <v>23</v>
      </c>
      <c r="S528" s="115" t="s">
        <v>23</v>
      </c>
      <c r="T528" s="115" t="s">
        <v>23</v>
      </c>
      <c r="U528" s="115" t="s">
        <v>23</v>
      </c>
      <c r="V528" s="115" t="s">
        <v>23</v>
      </c>
      <c r="W528" s="115" t="s">
        <v>79</v>
      </c>
      <c r="X528" s="115" t="s">
        <v>23</v>
      </c>
      <c r="Y528" s="115" t="s">
        <v>23</v>
      </c>
      <c r="Z528" s="115" t="s">
        <v>23</v>
      </c>
      <c r="AA528" s="115" t="s">
        <v>38443</v>
      </c>
      <c r="AB528" s="115" t="s">
        <v>38444</v>
      </c>
      <c r="AC528" s="115" t="s">
        <v>38445</v>
      </c>
      <c r="AD528" s="115" t="s">
        <v>35131</v>
      </c>
      <c r="AE528" s="115" t="s">
        <v>33732</v>
      </c>
      <c r="AF528" s="115" t="s">
        <v>33733</v>
      </c>
      <c r="AG528" s="115" t="s">
        <v>33281</v>
      </c>
      <c r="AH528" s="115" t="s">
        <v>33282</v>
      </c>
      <c r="AI528" s="115" t="s">
        <v>33283</v>
      </c>
      <c r="AJ528" s="115" t="s">
        <v>33282</v>
      </c>
      <c r="AK528" s="116">
        <v>9.2473368869999995</v>
      </c>
      <c r="AL528" s="116">
        <v>105.73096630000001</v>
      </c>
      <c r="AM528" s="115" t="s">
        <v>38446</v>
      </c>
      <c r="AN528" s="115" t="s">
        <v>23</v>
      </c>
      <c r="AO528" s="115" t="s">
        <v>23</v>
      </c>
      <c r="AP528" s="115" t="s">
        <v>33285</v>
      </c>
      <c r="AQ528" s="115" t="s">
        <v>23</v>
      </c>
      <c r="AR528" s="115" t="s">
        <v>23</v>
      </c>
      <c r="AS528" s="115" t="s">
        <v>23</v>
      </c>
      <c r="AT528" s="115" t="s">
        <v>23</v>
      </c>
      <c r="AU528" s="115" t="s">
        <v>23</v>
      </c>
      <c r="AV528" s="115" t="s">
        <v>23</v>
      </c>
      <c r="AW528" s="115" t="s">
        <v>23</v>
      </c>
      <c r="AX528" s="115" t="s">
        <v>33286</v>
      </c>
      <c r="AY528" s="115" t="s">
        <v>33287</v>
      </c>
      <c r="AZ528" s="115" t="s">
        <v>35938</v>
      </c>
      <c r="BA528" s="115" t="s">
        <v>33302</v>
      </c>
      <c r="BB528" s="115" t="s">
        <v>33303</v>
      </c>
      <c r="BC528" s="4">
        <f>SUMIFS('Doanh số khách hàng'!$F:$F,'Doanh số khách hàng'!$A:$A,DSKH!$D528)</f>
        <v>1070790</v>
      </c>
      <c r="BD528" t="str">
        <f>VLOOKUP($BC528,Master!$A:$D,4,1)</f>
        <v>F4</v>
      </c>
      <c r="BE528" t="str">
        <f t="shared" si="16"/>
        <v>OTC</v>
      </c>
      <c r="BF528" t="str">
        <f t="shared" si="17"/>
        <v>Tỉnh Cà Mau-Phường Hiệp Thành</v>
      </c>
    </row>
    <row r="529" spans="1:58" x14ac:dyDescent="0.3">
      <c r="A529" s="114" t="s">
        <v>38447</v>
      </c>
      <c r="B529" s="115" t="s">
        <v>33266</v>
      </c>
      <c r="C529" s="115" t="s">
        <v>33267</v>
      </c>
      <c r="D529" s="115" t="s">
        <v>14153</v>
      </c>
      <c r="E529" s="115" t="s">
        <v>38448</v>
      </c>
      <c r="F529" s="115" t="s">
        <v>22</v>
      </c>
      <c r="G529" s="115" t="s">
        <v>37608</v>
      </c>
      <c r="H529" s="115" t="s">
        <v>38449</v>
      </c>
      <c r="I529" s="115" t="s">
        <v>38450</v>
      </c>
      <c r="J529" s="115" t="s">
        <v>23</v>
      </c>
      <c r="K529" s="115" t="s">
        <v>35931</v>
      </c>
      <c r="L529" s="115" t="s">
        <v>23</v>
      </c>
      <c r="M529" s="115" t="s">
        <v>38451</v>
      </c>
      <c r="N529" s="115" t="s">
        <v>36537</v>
      </c>
      <c r="O529" s="115" t="s">
        <v>23</v>
      </c>
      <c r="P529" s="115" t="s">
        <v>38452</v>
      </c>
      <c r="Q529" s="115" t="s">
        <v>23</v>
      </c>
      <c r="R529" s="115" t="s">
        <v>23</v>
      </c>
      <c r="S529" s="115" t="s">
        <v>23</v>
      </c>
      <c r="T529" s="115" t="s">
        <v>23</v>
      </c>
      <c r="U529" s="115" t="s">
        <v>23</v>
      </c>
      <c r="V529" s="115" t="s">
        <v>23</v>
      </c>
      <c r="W529" s="115" t="s">
        <v>79</v>
      </c>
      <c r="X529" s="115" t="s">
        <v>23</v>
      </c>
      <c r="Y529" s="115" t="s">
        <v>23</v>
      </c>
      <c r="Z529" s="115" t="s">
        <v>23</v>
      </c>
      <c r="AA529" s="115" t="s">
        <v>38453</v>
      </c>
      <c r="AB529" s="115" t="s">
        <v>38454</v>
      </c>
      <c r="AC529" s="115" t="s">
        <v>38455</v>
      </c>
      <c r="AD529" s="115" t="s">
        <v>35131</v>
      </c>
      <c r="AE529" s="115" t="s">
        <v>33732</v>
      </c>
      <c r="AF529" s="115" t="s">
        <v>33733</v>
      </c>
      <c r="AG529" s="115" t="s">
        <v>33281</v>
      </c>
      <c r="AH529" s="115" t="s">
        <v>33282</v>
      </c>
      <c r="AI529" s="115" t="s">
        <v>33283</v>
      </c>
      <c r="AJ529" s="115" t="s">
        <v>33282</v>
      </c>
      <c r="AK529" s="116">
        <v>9.2318192480000008</v>
      </c>
      <c r="AL529" s="116">
        <v>105.735039</v>
      </c>
      <c r="AM529" s="115" t="s">
        <v>34001</v>
      </c>
      <c r="AN529" s="115" t="s">
        <v>23</v>
      </c>
      <c r="AO529" s="115" t="s">
        <v>23</v>
      </c>
      <c r="AP529" s="115" t="s">
        <v>33285</v>
      </c>
      <c r="AQ529" s="115" t="s">
        <v>23</v>
      </c>
      <c r="AR529" s="115" t="s">
        <v>23</v>
      </c>
      <c r="AS529" s="115" t="s">
        <v>23</v>
      </c>
      <c r="AT529" s="115" t="s">
        <v>23</v>
      </c>
      <c r="AU529" s="115" t="s">
        <v>23</v>
      </c>
      <c r="AV529" s="115" t="s">
        <v>23</v>
      </c>
      <c r="AW529" s="115" t="s">
        <v>23</v>
      </c>
      <c r="AX529" s="115" t="s">
        <v>33286</v>
      </c>
      <c r="AY529" s="115" t="s">
        <v>33287</v>
      </c>
      <c r="AZ529" s="115" t="s">
        <v>35938</v>
      </c>
      <c r="BA529" s="115" t="s">
        <v>33302</v>
      </c>
      <c r="BB529" s="115" t="s">
        <v>33303</v>
      </c>
      <c r="BC529" s="4">
        <f>SUMIFS('Doanh số khách hàng'!$F:$F,'Doanh số khách hàng'!$A:$A,DSKH!$D529)</f>
        <v>1222813.3333333333</v>
      </c>
      <c r="BD529" t="str">
        <f>VLOOKUP($BC529,Master!$A:$D,4,1)</f>
        <v>F4</v>
      </c>
      <c r="BE529" t="str">
        <f t="shared" si="16"/>
        <v>OTC</v>
      </c>
      <c r="BF529" t="str">
        <f t="shared" si="17"/>
        <v>Tỉnh Cà Mau-Phường Hiệp Thành</v>
      </c>
    </row>
    <row r="530" spans="1:58" x14ac:dyDescent="0.3">
      <c r="A530" s="114" t="s">
        <v>38456</v>
      </c>
      <c r="B530" s="115" t="s">
        <v>33266</v>
      </c>
      <c r="C530" s="115" t="s">
        <v>33267</v>
      </c>
      <c r="D530" s="115" t="s">
        <v>38457</v>
      </c>
      <c r="E530" s="115" t="s">
        <v>38458</v>
      </c>
      <c r="F530" s="115" t="s">
        <v>22</v>
      </c>
      <c r="G530" s="115" t="s">
        <v>38404</v>
      </c>
      <c r="H530" s="115" t="s">
        <v>38404</v>
      </c>
      <c r="I530" s="115" t="s">
        <v>38459</v>
      </c>
      <c r="J530" s="115" t="s">
        <v>23</v>
      </c>
      <c r="K530" s="115" t="s">
        <v>35931</v>
      </c>
      <c r="L530" s="115" t="s">
        <v>23</v>
      </c>
      <c r="M530" s="115" t="s">
        <v>38460</v>
      </c>
      <c r="N530" s="115" t="s">
        <v>33975</v>
      </c>
      <c r="O530" s="115" t="s">
        <v>23</v>
      </c>
      <c r="P530" s="115" t="s">
        <v>23</v>
      </c>
      <c r="Q530" s="115" t="s">
        <v>23</v>
      </c>
      <c r="R530" s="115" t="s">
        <v>23</v>
      </c>
      <c r="S530" s="115" t="s">
        <v>23</v>
      </c>
      <c r="T530" s="115" t="s">
        <v>23</v>
      </c>
      <c r="U530" s="115" t="s">
        <v>23</v>
      </c>
      <c r="V530" s="115" t="s">
        <v>23</v>
      </c>
      <c r="W530" s="115" t="s">
        <v>23</v>
      </c>
      <c r="X530" s="115" t="s">
        <v>23</v>
      </c>
      <c r="Y530" s="115" t="s">
        <v>23</v>
      </c>
      <c r="Z530" s="115" t="s">
        <v>23</v>
      </c>
      <c r="AA530" s="115" t="s">
        <v>23</v>
      </c>
      <c r="AB530" s="115" t="s">
        <v>38409</v>
      </c>
      <c r="AC530" s="115" t="s">
        <v>35171</v>
      </c>
      <c r="AD530" s="115" t="s">
        <v>33682</v>
      </c>
      <c r="AE530" s="115" t="s">
        <v>33338</v>
      </c>
      <c r="AF530" s="115" t="s">
        <v>33339</v>
      </c>
      <c r="AG530" s="115" t="s">
        <v>33281</v>
      </c>
      <c r="AH530" s="115" t="s">
        <v>33282</v>
      </c>
      <c r="AI530" s="115" t="s">
        <v>33283</v>
      </c>
      <c r="AJ530" s="115" t="s">
        <v>33282</v>
      </c>
      <c r="AK530" s="116">
        <v>9.2910931472999998</v>
      </c>
      <c r="AL530" s="116">
        <v>105.71421437150001</v>
      </c>
      <c r="AM530" s="115" t="s">
        <v>38410</v>
      </c>
      <c r="AN530" s="115" t="s">
        <v>23</v>
      </c>
      <c r="AO530" s="115" t="s">
        <v>23</v>
      </c>
      <c r="AP530" s="115" t="s">
        <v>33285</v>
      </c>
      <c r="AQ530" s="115" t="s">
        <v>23</v>
      </c>
      <c r="AR530" s="115" t="s">
        <v>81</v>
      </c>
      <c r="AS530" s="115" t="s">
        <v>23</v>
      </c>
      <c r="AT530" s="115" t="s">
        <v>1020</v>
      </c>
      <c r="AU530" s="115" t="s">
        <v>23</v>
      </c>
      <c r="AV530" s="115" t="s">
        <v>33452</v>
      </c>
      <c r="AW530" s="115" t="s">
        <v>33257</v>
      </c>
      <c r="AX530" s="115" t="s">
        <v>33383</v>
      </c>
      <c r="AY530" s="115" t="s">
        <v>33384</v>
      </c>
      <c r="AZ530" s="115" t="s">
        <v>35938</v>
      </c>
      <c r="BA530" s="115" t="s">
        <v>23</v>
      </c>
      <c r="BB530" s="115" t="s">
        <v>23</v>
      </c>
      <c r="BC530" s="4">
        <f>SUMIFS('Doanh số khách hàng'!$F:$F,'Doanh số khách hàng'!$A:$A,DSKH!$D530)</f>
        <v>0</v>
      </c>
      <c r="BD530" t="str">
        <f>VLOOKUP($BC530,Master!$A:$D,4,1)</f>
        <v>F2</v>
      </c>
      <c r="BE530" t="str">
        <f t="shared" si="16"/>
        <v>OTC</v>
      </c>
      <c r="BF530" t="str">
        <f t="shared" si="17"/>
        <v>Tỉnh Cà Mau-Phường Bạc Liêu</v>
      </c>
    </row>
    <row r="531" spans="1:58" x14ac:dyDescent="0.3">
      <c r="A531" s="114" t="s">
        <v>38461</v>
      </c>
      <c r="B531" s="115" t="s">
        <v>33266</v>
      </c>
      <c r="C531" s="115" t="s">
        <v>33267</v>
      </c>
      <c r="D531" s="115" t="s">
        <v>38462</v>
      </c>
      <c r="E531" s="115" t="s">
        <v>38463</v>
      </c>
      <c r="F531" s="115" t="s">
        <v>22</v>
      </c>
      <c r="G531" s="115" t="s">
        <v>38464</v>
      </c>
      <c r="H531" s="115" t="s">
        <v>38464</v>
      </c>
      <c r="I531" s="115" t="s">
        <v>23</v>
      </c>
      <c r="J531" s="115" t="s">
        <v>23</v>
      </c>
      <c r="K531" s="115" t="s">
        <v>35931</v>
      </c>
      <c r="L531" s="115" t="s">
        <v>23</v>
      </c>
      <c r="M531" s="115" t="s">
        <v>38465</v>
      </c>
      <c r="N531" s="115" t="s">
        <v>38466</v>
      </c>
      <c r="O531" s="115" t="s">
        <v>23</v>
      </c>
      <c r="P531" s="115" t="s">
        <v>23</v>
      </c>
      <c r="Q531" s="115" t="s">
        <v>23</v>
      </c>
      <c r="R531" s="115" t="s">
        <v>23</v>
      </c>
      <c r="S531" s="115" t="s">
        <v>23</v>
      </c>
      <c r="T531" s="115" t="s">
        <v>23</v>
      </c>
      <c r="U531" s="115" t="s">
        <v>23</v>
      </c>
      <c r="V531" s="115" t="s">
        <v>23</v>
      </c>
      <c r="W531" s="115" t="s">
        <v>79</v>
      </c>
      <c r="X531" s="115" t="s">
        <v>23</v>
      </c>
      <c r="Y531" s="115" t="s">
        <v>23</v>
      </c>
      <c r="Z531" s="115" t="s">
        <v>23</v>
      </c>
      <c r="AA531" s="115" t="s">
        <v>38467</v>
      </c>
      <c r="AB531" s="115" t="s">
        <v>38468</v>
      </c>
      <c r="AC531" s="115" t="s">
        <v>38469</v>
      </c>
      <c r="AD531" s="115" t="s">
        <v>35010</v>
      </c>
      <c r="AE531" s="115" t="s">
        <v>33922</v>
      </c>
      <c r="AF531" s="115" t="s">
        <v>33923</v>
      </c>
      <c r="AG531" s="115" t="s">
        <v>33281</v>
      </c>
      <c r="AH531" s="115" t="s">
        <v>33282</v>
      </c>
      <c r="AI531" s="115" t="s">
        <v>33283</v>
      </c>
      <c r="AJ531" s="115" t="s">
        <v>33282</v>
      </c>
      <c r="AK531" s="116">
        <v>9.3428602888000007</v>
      </c>
      <c r="AL531" s="116">
        <v>105.715126656</v>
      </c>
      <c r="AM531" s="115" t="s">
        <v>37847</v>
      </c>
      <c r="AN531" s="115" t="s">
        <v>23</v>
      </c>
      <c r="AO531" s="115" t="s">
        <v>33327</v>
      </c>
      <c r="AP531" s="115" t="s">
        <v>34387</v>
      </c>
      <c r="AQ531" s="115" t="s">
        <v>23</v>
      </c>
      <c r="AR531" s="115" t="s">
        <v>81</v>
      </c>
      <c r="AS531" s="115" t="s">
        <v>23</v>
      </c>
      <c r="AT531" s="115" t="s">
        <v>1020</v>
      </c>
      <c r="AU531" s="115" t="s">
        <v>33382</v>
      </c>
      <c r="AV531" s="115" t="s">
        <v>33452</v>
      </c>
      <c r="AW531" s="115" t="s">
        <v>23</v>
      </c>
      <c r="AX531" s="115" t="s">
        <v>33315</v>
      </c>
      <c r="AY531" s="115" t="s">
        <v>33316</v>
      </c>
      <c r="AZ531" s="115" t="s">
        <v>35938</v>
      </c>
      <c r="BA531" s="115" t="s">
        <v>1021</v>
      </c>
      <c r="BB531" s="115" t="s">
        <v>1021</v>
      </c>
      <c r="BC531" s="4">
        <f>SUMIFS('Doanh số khách hàng'!$F:$F,'Doanh số khách hàng'!$A:$A,DSKH!$D531)</f>
        <v>0</v>
      </c>
      <c r="BD531" t="str">
        <f>VLOOKUP($BC531,Master!$A:$D,4,1)</f>
        <v>F2</v>
      </c>
      <c r="BE531" t="str">
        <f t="shared" si="16"/>
        <v>GT</v>
      </c>
      <c r="BF531" t="str">
        <f t="shared" si="17"/>
        <v>Tỉnh Cà Mau-Xã Vĩnh Lợi</v>
      </c>
    </row>
    <row r="532" spans="1:58" x14ac:dyDescent="0.3">
      <c r="A532" s="114" t="s">
        <v>38470</v>
      </c>
      <c r="B532" s="115" t="s">
        <v>33266</v>
      </c>
      <c r="C532" s="115" t="s">
        <v>33267</v>
      </c>
      <c r="D532" s="115" t="s">
        <v>38471</v>
      </c>
      <c r="E532" s="115" t="s">
        <v>38472</v>
      </c>
      <c r="F532" s="115" t="s">
        <v>22</v>
      </c>
      <c r="G532" s="115" t="s">
        <v>38473</v>
      </c>
      <c r="H532" s="115" t="s">
        <v>38473</v>
      </c>
      <c r="I532" s="115" t="s">
        <v>23</v>
      </c>
      <c r="J532" s="115" t="s">
        <v>23</v>
      </c>
      <c r="K532" s="115" t="s">
        <v>35931</v>
      </c>
      <c r="L532" s="115" t="s">
        <v>23</v>
      </c>
      <c r="M532" s="115" t="s">
        <v>38474</v>
      </c>
      <c r="N532" s="115" t="s">
        <v>38475</v>
      </c>
      <c r="O532" s="115" t="s">
        <v>23</v>
      </c>
      <c r="P532" s="115" t="s">
        <v>23</v>
      </c>
      <c r="Q532" s="115" t="s">
        <v>23</v>
      </c>
      <c r="R532" s="115" t="s">
        <v>23</v>
      </c>
      <c r="S532" s="115" t="s">
        <v>23</v>
      </c>
      <c r="T532" s="115" t="s">
        <v>23</v>
      </c>
      <c r="U532" s="115" t="s">
        <v>23</v>
      </c>
      <c r="V532" s="115" t="s">
        <v>23</v>
      </c>
      <c r="W532" s="115" t="s">
        <v>79</v>
      </c>
      <c r="X532" s="115" t="s">
        <v>23</v>
      </c>
      <c r="Y532" s="115" t="s">
        <v>23</v>
      </c>
      <c r="Z532" s="115" t="s">
        <v>23</v>
      </c>
      <c r="AA532" s="115" t="s">
        <v>38476</v>
      </c>
      <c r="AB532" s="115" t="s">
        <v>38477</v>
      </c>
      <c r="AC532" s="115" t="s">
        <v>38478</v>
      </c>
      <c r="AD532" s="115" t="s">
        <v>38479</v>
      </c>
      <c r="AE532" s="115" t="s">
        <v>33934</v>
      </c>
      <c r="AF532" s="115" t="s">
        <v>33935</v>
      </c>
      <c r="AG532" s="115" t="s">
        <v>33281</v>
      </c>
      <c r="AH532" s="115" t="s">
        <v>33282</v>
      </c>
      <c r="AI532" s="115" t="s">
        <v>33283</v>
      </c>
      <c r="AJ532" s="115" t="s">
        <v>33282</v>
      </c>
      <c r="AK532" s="116">
        <v>9.3438725562999991</v>
      </c>
      <c r="AL532" s="116">
        <v>105.71413432590001</v>
      </c>
      <c r="AM532" s="115" t="s">
        <v>34091</v>
      </c>
      <c r="AN532" s="115" t="s">
        <v>23</v>
      </c>
      <c r="AO532" s="115" t="s">
        <v>33327</v>
      </c>
      <c r="AP532" s="115" t="s">
        <v>33422</v>
      </c>
      <c r="AQ532" s="115" t="s">
        <v>23</v>
      </c>
      <c r="AR532" s="115" t="s">
        <v>81</v>
      </c>
      <c r="AS532" s="115" t="s">
        <v>23</v>
      </c>
      <c r="AT532" s="115" t="s">
        <v>1020</v>
      </c>
      <c r="AU532" s="115" t="s">
        <v>33382</v>
      </c>
      <c r="AV532" s="115" t="s">
        <v>33452</v>
      </c>
      <c r="AW532" s="115" t="s">
        <v>33257</v>
      </c>
      <c r="AX532" s="115" t="s">
        <v>33315</v>
      </c>
      <c r="AY532" s="115" t="s">
        <v>33316</v>
      </c>
      <c r="AZ532" s="115" t="s">
        <v>35938</v>
      </c>
      <c r="BA532" s="115" t="s">
        <v>1021</v>
      </c>
      <c r="BB532" s="115" t="s">
        <v>1021</v>
      </c>
      <c r="BC532" s="4">
        <f>SUMIFS('Doanh số khách hàng'!$F:$F,'Doanh số khách hàng'!$A:$A,DSKH!$D532)</f>
        <v>0</v>
      </c>
      <c r="BD532" t="str">
        <f>VLOOKUP($BC532,Master!$A:$D,4,1)</f>
        <v>F2</v>
      </c>
      <c r="BE532" t="str">
        <f t="shared" si="16"/>
        <v>GT</v>
      </c>
      <c r="BF532" t="str">
        <f t="shared" si="17"/>
        <v>Tỉnh Cà Mau-Xã Châu Thới</v>
      </c>
    </row>
    <row r="533" spans="1:58" x14ac:dyDescent="0.3">
      <c r="A533" s="114" t="s">
        <v>38480</v>
      </c>
      <c r="B533" s="115" t="s">
        <v>33266</v>
      </c>
      <c r="C533" s="115" t="s">
        <v>33267</v>
      </c>
      <c r="D533" s="115" t="s">
        <v>38481</v>
      </c>
      <c r="E533" s="115" t="s">
        <v>38482</v>
      </c>
      <c r="F533" s="115" t="s">
        <v>22</v>
      </c>
      <c r="G533" s="115" t="s">
        <v>38483</v>
      </c>
      <c r="H533" s="115" t="s">
        <v>38483</v>
      </c>
      <c r="I533" s="115" t="s">
        <v>23</v>
      </c>
      <c r="J533" s="115" t="s">
        <v>23</v>
      </c>
      <c r="K533" s="115" t="s">
        <v>35931</v>
      </c>
      <c r="L533" s="115" t="s">
        <v>23</v>
      </c>
      <c r="M533" s="115" t="s">
        <v>38484</v>
      </c>
      <c r="N533" s="115" t="s">
        <v>23</v>
      </c>
      <c r="O533" s="115" t="s">
        <v>23</v>
      </c>
      <c r="P533" s="115" t="s">
        <v>23</v>
      </c>
      <c r="Q533" s="115" t="s">
        <v>23</v>
      </c>
      <c r="R533" s="115" t="s">
        <v>23</v>
      </c>
      <c r="S533" s="115" t="s">
        <v>23</v>
      </c>
      <c r="T533" s="115" t="s">
        <v>23</v>
      </c>
      <c r="U533" s="115" t="s">
        <v>23</v>
      </c>
      <c r="V533" s="115" t="s">
        <v>23</v>
      </c>
      <c r="W533" s="115" t="s">
        <v>79</v>
      </c>
      <c r="X533" s="115" t="s">
        <v>23</v>
      </c>
      <c r="Y533" s="115" t="s">
        <v>23</v>
      </c>
      <c r="Z533" s="115" t="s">
        <v>23</v>
      </c>
      <c r="AA533" s="115" t="s">
        <v>38485</v>
      </c>
      <c r="AB533" s="115" t="s">
        <v>38486</v>
      </c>
      <c r="AC533" s="115" t="s">
        <v>38184</v>
      </c>
      <c r="AD533" s="115" t="s">
        <v>38487</v>
      </c>
      <c r="AE533" s="115" t="s">
        <v>33338</v>
      </c>
      <c r="AF533" s="115" t="s">
        <v>33339</v>
      </c>
      <c r="AG533" s="115" t="s">
        <v>33281</v>
      </c>
      <c r="AH533" s="115" t="s">
        <v>33282</v>
      </c>
      <c r="AI533" s="115" t="s">
        <v>33283</v>
      </c>
      <c r="AJ533" s="115" t="s">
        <v>33282</v>
      </c>
      <c r="AK533" s="116">
        <v>9.2807089455000007</v>
      </c>
      <c r="AL533" s="116">
        <v>105.72586219759999</v>
      </c>
      <c r="AM533" s="115" t="s">
        <v>33695</v>
      </c>
      <c r="AN533" s="115" t="s">
        <v>23</v>
      </c>
      <c r="AO533" s="115" t="s">
        <v>33327</v>
      </c>
      <c r="AP533" s="115" t="s">
        <v>80</v>
      </c>
      <c r="AQ533" s="115" t="s">
        <v>23</v>
      </c>
      <c r="AR533" s="115" t="s">
        <v>81</v>
      </c>
      <c r="AS533" s="115" t="s">
        <v>23</v>
      </c>
      <c r="AT533" s="115" t="s">
        <v>1020</v>
      </c>
      <c r="AU533" s="115" t="s">
        <v>33382</v>
      </c>
      <c r="AV533" s="115" t="s">
        <v>33452</v>
      </c>
      <c r="AW533" s="115" t="s">
        <v>33257</v>
      </c>
      <c r="AX533" s="115" t="s">
        <v>33315</v>
      </c>
      <c r="AY533" s="115" t="s">
        <v>33316</v>
      </c>
      <c r="AZ533" s="115" t="s">
        <v>35938</v>
      </c>
      <c r="BA533" s="115" t="s">
        <v>1021</v>
      </c>
      <c r="BB533" s="115" t="s">
        <v>1021</v>
      </c>
      <c r="BC533" s="4">
        <f>SUMIFS('Doanh số khách hàng'!$F:$F,'Doanh số khách hàng'!$A:$A,DSKH!$D533)</f>
        <v>0</v>
      </c>
      <c r="BD533" t="str">
        <f>VLOOKUP($BC533,Master!$A:$D,4,1)</f>
        <v>F2</v>
      </c>
      <c r="BE533" t="str">
        <f t="shared" si="16"/>
        <v>GT</v>
      </c>
      <c r="BF533" t="str">
        <f t="shared" si="17"/>
        <v>Tỉnh Cà Mau-Phường Bạc Liêu</v>
      </c>
    </row>
    <row r="534" spans="1:58" x14ac:dyDescent="0.3">
      <c r="A534" s="114" t="s">
        <v>38488</v>
      </c>
      <c r="B534" s="115" t="s">
        <v>33266</v>
      </c>
      <c r="C534" s="115" t="s">
        <v>33267</v>
      </c>
      <c r="D534" s="115" t="s">
        <v>24208</v>
      </c>
      <c r="E534" s="115" t="s">
        <v>38489</v>
      </c>
      <c r="F534" s="115" t="s">
        <v>22</v>
      </c>
      <c r="G534" s="115" t="s">
        <v>38490</v>
      </c>
      <c r="H534" s="115" t="s">
        <v>38490</v>
      </c>
      <c r="I534" s="115" t="s">
        <v>38491</v>
      </c>
      <c r="J534" s="115" t="s">
        <v>23</v>
      </c>
      <c r="K534" s="115" t="s">
        <v>35931</v>
      </c>
      <c r="L534" s="115" t="s">
        <v>23</v>
      </c>
      <c r="M534" s="115" t="s">
        <v>38492</v>
      </c>
      <c r="N534" s="115" t="s">
        <v>38493</v>
      </c>
      <c r="O534" s="115" t="s">
        <v>23</v>
      </c>
      <c r="P534" s="115" t="s">
        <v>38491</v>
      </c>
      <c r="Q534" s="115" t="s">
        <v>23</v>
      </c>
      <c r="R534" s="115" t="s">
        <v>23</v>
      </c>
      <c r="S534" s="115" t="s">
        <v>23</v>
      </c>
      <c r="T534" s="115" t="s">
        <v>23</v>
      </c>
      <c r="U534" s="115" t="s">
        <v>23</v>
      </c>
      <c r="V534" s="115" t="s">
        <v>23</v>
      </c>
      <c r="W534" s="115" t="s">
        <v>79</v>
      </c>
      <c r="X534" s="115" t="s">
        <v>23</v>
      </c>
      <c r="Y534" s="115" t="s">
        <v>23</v>
      </c>
      <c r="Z534" s="115" t="s">
        <v>23</v>
      </c>
      <c r="AA534" s="115" t="s">
        <v>38494</v>
      </c>
      <c r="AB534" s="115" t="s">
        <v>38495</v>
      </c>
      <c r="AC534" s="115" t="s">
        <v>38496</v>
      </c>
      <c r="AD534" s="115" t="s">
        <v>34512</v>
      </c>
      <c r="AE534" s="115" t="s">
        <v>33338</v>
      </c>
      <c r="AF534" s="115" t="s">
        <v>33339</v>
      </c>
      <c r="AG534" s="115" t="s">
        <v>33281</v>
      </c>
      <c r="AH534" s="115" t="s">
        <v>33282</v>
      </c>
      <c r="AI534" s="115" t="s">
        <v>33283</v>
      </c>
      <c r="AJ534" s="115" t="s">
        <v>33282</v>
      </c>
      <c r="AK534" s="116">
        <v>9.2955002919999998</v>
      </c>
      <c r="AL534" s="116">
        <v>105.72160820000001</v>
      </c>
      <c r="AM534" s="115" t="s">
        <v>38497</v>
      </c>
      <c r="AN534" s="115" t="s">
        <v>23</v>
      </c>
      <c r="AO534" s="115" t="s">
        <v>33256</v>
      </c>
      <c r="AP534" s="115" t="s">
        <v>34460</v>
      </c>
      <c r="AQ534" s="115" t="s">
        <v>23</v>
      </c>
      <c r="AR534" s="115" t="s">
        <v>23</v>
      </c>
      <c r="AS534" s="115" t="s">
        <v>23</v>
      </c>
      <c r="AT534" s="115" t="s">
        <v>23</v>
      </c>
      <c r="AU534" s="115" t="s">
        <v>23</v>
      </c>
      <c r="AV534" s="115" t="s">
        <v>23</v>
      </c>
      <c r="AW534" s="115" t="s">
        <v>23</v>
      </c>
      <c r="AX534" s="115" t="s">
        <v>33315</v>
      </c>
      <c r="AY534" s="115" t="s">
        <v>33316</v>
      </c>
      <c r="AZ534" s="115" t="s">
        <v>35938</v>
      </c>
      <c r="BA534" s="115" t="s">
        <v>1021</v>
      </c>
      <c r="BB534" s="115" t="s">
        <v>1021</v>
      </c>
      <c r="BC534" s="4">
        <f>SUMIFS('Doanh số khách hàng'!$F:$F,'Doanh số khách hàng'!$A:$A,DSKH!$D534)</f>
        <v>3995653.3333333335</v>
      </c>
      <c r="BD534" t="str">
        <f>VLOOKUP($BC534,Master!$A:$D,4,1)</f>
        <v>F4</v>
      </c>
      <c r="BE534" t="str">
        <f t="shared" si="16"/>
        <v>GT</v>
      </c>
      <c r="BF534" t="str">
        <f t="shared" si="17"/>
        <v>Tỉnh Cà Mau-Phường Bạc Liêu</v>
      </c>
    </row>
    <row r="535" spans="1:58" x14ac:dyDescent="0.3">
      <c r="A535" s="114" t="s">
        <v>38498</v>
      </c>
      <c r="B535" s="115" t="s">
        <v>33266</v>
      </c>
      <c r="C535" s="115" t="s">
        <v>33267</v>
      </c>
      <c r="D535" s="115" t="s">
        <v>14365</v>
      </c>
      <c r="E535" s="115" t="s">
        <v>38499</v>
      </c>
      <c r="F535" s="115" t="s">
        <v>22</v>
      </c>
      <c r="G535" s="115" t="s">
        <v>38500</v>
      </c>
      <c r="H535" s="115" t="s">
        <v>38500</v>
      </c>
      <c r="I535" s="115" t="s">
        <v>38501</v>
      </c>
      <c r="J535" s="115" t="s">
        <v>23</v>
      </c>
      <c r="K535" s="115" t="s">
        <v>35931</v>
      </c>
      <c r="L535" s="115" t="s">
        <v>23</v>
      </c>
      <c r="M535" s="115" t="s">
        <v>38502</v>
      </c>
      <c r="N535" s="115" t="s">
        <v>38503</v>
      </c>
      <c r="O535" s="115" t="s">
        <v>23</v>
      </c>
      <c r="P535" s="115" t="s">
        <v>38501</v>
      </c>
      <c r="Q535" s="115" t="s">
        <v>23</v>
      </c>
      <c r="R535" s="115" t="s">
        <v>23</v>
      </c>
      <c r="S535" s="115" t="s">
        <v>23</v>
      </c>
      <c r="T535" s="115" t="s">
        <v>23</v>
      </c>
      <c r="U535" s="115" t="s">
        <v>23</v>
      </c>
      <c r="V535" s="115" t="s">
        <v>23</v>
      </c>
      <c r="W535" s="115" t="s">
        <v>79</v>
      </c>
      <c r="X535" s="115" t="s">
        <v>23</v>
      </c>
      <c r="Y535" s="115" t="s">
        <v>23</v>
      </c>
      <c r="Z535" s="115" t="s">
        <v>23</v>
      </c>
      <c r="AA535" s="115" t="s">
        <v>38504</v>
      </c>
      <c r="AB535" s="115" t="s">
        <v>38505</v>
      </c>
      <c r="AC535" s="115" t="s">
        <v>33278</v>
      </c>
      <c r="AD535" s="115" t="s">
        <v>33857</v>
      </c>
      <c r="AE535" s="115" t="s">
        <v>33279</v>
      </c>
      <c r="AF535" s="115" t="s">
        <v>33280</v>
      </c>
      <c r="AG535" s="115" t="s">
        <v>33281</v>
      </c>
      <c r="AH535" s="115" t="s">
        <v>33282</v>
      </c>
      <c r="AI535" s="115" t="s">
        <v>33283</v>
      </c>
      <c r="AJ535" s="115" t="s">
        <v>33282</v>
      </c>
      <c r="AK535" s="116">
        <v>9.1810103670000007</v>
      </c>
      <c r="AL535" s="116">
        <v>105.2892904</v>
      </c>
      <c r="AM535" s="115" t="s">
        <v>38506</v>
      </c>
      <c r="AN535" s="115" t="s">
        <v>23</v>
      </c>
      <c r="AO535" s="115" t="s">
        <v>33256</v>
      </c>
      <c r="AP535" s="115" t="s">
        <v>34460</v>
      </c>
      <c r="AQ535" s="115" t="s">
        <v>23</v>
      </c>
      <c r="AR535" s="115" t="s">
        <v>23</v>
      </c>
      <c r="AS535" s="115" t="s">
        <v>23</v>
      </c>
      <c r="AT535" s="115" t="s">
        <v>23</v>
      </c>
      <c r="AU535" s="115" t="s">
        <v>23</v>
      </c>
      <c r="AV535" s="115" t="s">
        <v>23</v>
      </c>
      <c r="AW535" s="115" t="s">
        <v>23</v>
      </c>
      <c r="AX535" s="115" t="s">
        <v>33299</v>
      </c>
      <c r="AY535" s="115" t="s">
        <v>33300</v>
      </c>
      <c r="AZ535" s="115" t="s">
        <v>35938</v>
      </c>
      <c r="BA535" s="115" t="s">
        <v>33302</v>
      </c>
      <c r="BB535" s="115" t="s">
        <v>33303</v>
      </c>
      <c r="BC535" s="4">
        <f>SUMIFS('Doanh số khách hàng'!$F:$F,'Doanh số khách hàng'!$A:$A,DSKH!$D535)</f>
        <v>610543.33333333337</v>
      </c>
      <c r="BD535" t="str">
        <f>VLOOKUP($BC535,Master!$A:$D,4,1)</f>
        <v>F4</v>
      </c>
      <c r="BE535" t="str">
        <f t="shared" si="16"/>
        <v>GT</v>
      </c>
      <c r="BF535" t="str">
        <f t="shared" si="17"/>
        <v>Tỉnh Cà Mau-Xã Phong Thạnh</v>
      </c>
    </row>
    <row r="536" spans="1:58" x14ac:dyDescent="0.3">
      <c r="A536" s="114" t="s">
        <v>38507</v>
      </c>
      <c r="B536" s="115" t="s">
        <v>33266</v>
      </c>
      <c r="C536" s="115" t="s">
        <v>33267</v>
      </c>
      <c r="D536" s="115" t="s">
        <v>8432</v>
      </c>
      <c r="E536" s="115" t="s">
        <v>38508</v>
      </c>
      <c r="F536" s="115" t="s">
        <v>22</v>
      </c>
      <c r="G536" s="115" t="s">
        <v>38509</v>
      </c>
      <c r="H536" s="115" t="s">
        <v>38509</v>
      </c>
      <c r="I536" s="115" t="s">
        <v>38510</v>
      </c>
      <c r="J536" s="115" t="s">
        <v>23</v>
      </c>
      <c r="K536" s="115" t="s">
        <v>35931</v>
      </c>
      <c r="L536" s="115" t="s">
        <v>23</v>
      </c>
      <c r="M536" s="115" t="s">
        <v>38511</v>
      </c>
      <c r="N536" s="115" t="s">
        <v>38512</v>
      </c>
      <c r="O536" s="115" t="s">
        <v>23</v>
      </c>
      <c r="P536" s="115" t="s">
        <v>38510</v>
      </c>
      <c r="Q536" s="115" t="s">
        <v>23</v>
      </c>
      <c r="R536" s="115" t="s">
        <v>23</v>
      </c>
      <c r="S536" s="115" t="s">
        <v>23</v>
      </c>
      <c r="T536" s="115" t="s">
        <v>23</v>
      </c>
      <c r="U536" s="115" t="s">
        <v>23</v>
      </c>
      <c r="V536" s="115" t="s">
        <v>23</v>
      </c>
      <c r="W536" s="115" t="s">
        <v>79</v>
      </c>
      <c r="X536" s="115" t="s">
        <v>23</v>
      </c>
      <c r="Y536" s="115" t="s">
        <v>23</v>
      </c>
      <c r="Z536" s="115" t="s">
        <v>23</v>
      </c>
      <c r="AA536" s="115" t="s">
        <v>38513</v>
      </c>
      <c r="AB536" s="115" t="s">
        <v>38514</v>
      </c>
      <c r="AC536" s="115" t="s">
        <v>38515</v>
      </c>
      <c r="AD536" s="115" t="s">
        <v>38516</v>
      </c>
      <c r="AE536" s="115" t="s">
        <v>33434</v>
      </c>
      <c r="AF536" s="115" t="s">
        <v>33435</v>
      </c>
      <c r="AG536" s="115" t="s">
        <v>33281</v>
      </c>
      <c r="AH536" s="115" t="s">
        <v>33282</v>
      </c>
      <c r="AI536" s="115" t="s">
        <v>33283</v>
      </c>
      <c r="AJ536" s="115" t="s">
        <v>33282</v>
      </c>
      <c r="AK536" s="116">
        <v>9.2684718010000005</v>
      </c>
      <c r="AL536" s="116">
        <v>105.5815198</v>
      </c>
      <c r="AM536" s="115" t="s">
        <v>33968</v>
      </c>
      <c r="AN536" s="115" t="s">
        <v>23</v>
      </c>
      <c r="AO536" s="115" t="s">
        <v>33367</v>
      </c>
      <c r="AP536" s="115" t="s">
        <v>33285</v>
      </c>
      <c r="AQ536" s="115" t="s">
        <v>23</v>
      </c>
      <c r="AR536" s="115" t="s">
        <v>23</v>
      </c>
      <c r="AS536" s="115" t="s">
        <v>23</v>
      </c>
      <c r="AT536" s="115" t="s">
        <v>23</v>
      </c>
      <c r="AU536" s="115" t="s">
        <v>23</v>
      </c>
      <c r="AV536" s="115" t="s">
        <v>23</v>
      </c>
      <c r="AW536" s="115" t="s">
        <v>23</v>
      </c>
      <c r="AX536" s="115" t="s">
        <v>33383</v>
      </c>
      <c r="AY536" s="115" t="s">
        <v>33384</v>
      </c>
      <c r="AZ536" s="115" t="s">
        <v>35938</v>
      </c>
      <c r="BA536" s="115" t="s">
        <v>1021</v>
      </c>
      <c r="BB536" s="115" t="s">
        <v>1021</v>
      </c>
      <c r="BC536" s="4">
        <f>SUMIFS('Doanh số khách hàng'!$F:$F,'Doanh số khách hàng'!$A:$A,DSKH!$D536)</f>
        <v>791040</v>
      </c>
      <c r="BD536" t="str">
        <f>VLOOKUP($BC536,Master!$A:$D,4,1)</f>
        <v>F4</v>
      </c>
      <c r="BE536" t="str">
        <f t="shared" si="16"/>
        <v>OTC</v>
      </c>
      <c r="BF536" t="str">
        <f t="shared" si="17"/>
        <v>Tỉnh Cà Mau-Xã Vĩnh Mỹ</v>
      </c>
    </row>
    <row r="537" spans="1:58" x14ac:dyDescent="0.3">
      <c r="A537" s="114" t="s">
        <v>38517</v>
      </c>
      <c r="B537" s="115" t="s">
        <v>33266</v>
      </c>
      <c r="C537" s="115" t="s">
        <v>33267</v>
      </c>
      <c r="D537" s="115" t="s">
        <v>23697</v>
      </c>
      <c r="E537" s="115" t="s">
        <v>38518</v>
      </c>
      <c r="F537" s="115" t="s">
        <v>22</v>
      </c>
      <c r="G537" s="115" t="s">
        <v>38519</v>
      </c>
      <c r="H537" s="115" t="s">
        <v>38519</v>
      </c>
      <c r="I537" s="115" t="s">
        <v>38520</v>
      </c>
      <c r="J537" s="115" t="s">
        <v>23</v>
      </c>
      <c r="K537" s="115" t="s">
        <v>35931</v>
      </c>
      <c r="L537" s="115" t="s">
        <v>23</v>
      </c>
      <c r="M537" s="115" t="s">
        <v>38521</v>
      </c>
      <c r="N537" s="115" t="s">
        <v>38522</v>
      </c>
      <c r="O537" s="115" t="s">
        <v>23</v>
      </c>
      <c r="P537" s="115" t="s">
        <v>38523</v>
      </c>
      <c r="Q537" s="115" t="s">
        <v>23</v>
      </c>
      <c r="R537" s="115" t="s">
        <v>23</v>
      </c>
      <c r="S537" s="115" t="s">
        <v>23</v>
      </c>
      <c r="T537" s="115" t="s">
        <v>23</v>
      </c>
      <c r="U537" s="115" t="s">
        <v>23</v>
      </c>
      <c r="V537" s="115" t="s">
        <v>23</v>
      </c>
      <c r="W537" s="115" t="s">
        <v>79</v>
      </c>
      <c r="X537" s="115" t="s">
        <v>23</v>
      </c>
      <c r="Y537" s="115" t="s">
        <v>23</v>
      </c>
      <c r="Z537" s="115" t="s">
        <v>23</v>
      </c>
      <c r="AA537" s="115" t="s">
        <v>38524</v>
      </c>
      <c r="AB537" s="115" t="s">
        <v>38525</v>
      </c>
      <c r="AC537" s="115" t="s">
        <v>38526</v>
      </c>
      <c r="AD537" s="115" t="s">
        <v>35340</v>
      </c>
      <c r="AE537" s="115" t="s">
        <v>33449</v>
      </c>
      <c r="AF537" s="115" t="s">
        <v>33450</v>
      </c>
      <c r="AG537" s="115" t="s">
        <v>33281</v>
      </c>
      <c r="AH537" s="115" t="s">
        <v>33282</v>
      </c>
      <c r="AI537" s="115" t="s">
        <v>33283</v>
      </c>
      <c r="AJ537" s="115" t="s">
        <v>33282</v>
      </c>
      <c r="AK537" s="116">
        <v>9.4383626399999994</v>
      </c>
      <c r="AL537" s="116">
        <v>105.46292320000001</v>
      </c>
      <c r="AM537" s="115" t="s">
        <v>35809</v>
      </c>
      <c r="AN537" s="115" t="s">
        <v>23</v>
      </c>
      <c r="AO537" s="115" t="s">
        <v>23</v>
      </c>
      <c r="AP537" s="115" t="s">
        <v>80</v>
      </c>
      <c r="AQ537" s="115" t="s">
        <v>23</v>
      </c>
      <c r="AR537" s="115" t="s">
        <v>23</v>
      </c>
      <c r="AS537" s="115" t="s">
        <v>23</v>
      </c>
      <c r="AT537" s="115" t="s">
        <v>23</v>
      </c>
      <c r="AU537" s="115" t="s">
        <v>23</v>
      </c>
      <c r="AV537" s="115" t="s">
        <v>23</v>
      </c>
      <c r="AW537" s="115" t="s">
        <v>23</v>
      </c>
      <c r="AX537" s="115" t="s">
        <v>33315</v>
      </c>
      <c r="AY537" s="115" t="s">
        <v>33316</v>
      </c>
      <c r="AZ537" s="115" t="s">
        <v>35938</v>
      </c>
      <c r="BA537" s="115" t="s">
        <v>33302</v>
      </c>
      <c r="BB537" s="115" t="s">
        <v>33303</v>
      </c>
      <c r="BC537" s="4">
        <f>SUMIFS('Doanh số khách hàng'!$F:$F,'Doanh số khách hàng'!$A:$A,DSKH!$D537)</f>
        <v>531000</v>
      </c>
      <c r="BD537" t="str">
        <f>VLOOKUP($BC537,Master!$A:$D,4,1)</f>
        <v>F4</v>
      </c>
      <c r="BE537" t="str">
        <f t="shared" si="16"/>
        <v>GT</v>
      </c>
      <c r="BF537" t="str">
        <f t="shared" si="17"/>
        <v>Tỉnh Cà Mau-Xã Phước Long</v>
      </c>
    </row>
    <row r="538" spans="1:58" x14ac:dyDescent="0.3">
      <c r="A538" s="114" t="s">
        <v>38527</v>
      </c>
      <c r="B538" s="115" t="s">
        <v>33266</v>
      </c>
      <c r="C538" s="115" t="s">
        <v>33267</v>
      </c>
      <c r="D538" s="115" t="s">
        <v>38528</v>
      </c>
      <c r="E538" s="115" t="s">
        <v>38529</v>
      </c>
      <c r="F538" s="115" t="s">
        <v>22</v>
      </c>
      <c r="G538" s="115" t="s">
        <v>38530</v>
      </c>
      <c r="H538" s="115" t="s">
        <v>38530</v>
      </c>
      <c r="I538" s="115" t="s">
        <v>38531</v>
      </c>
      <c r="J538" s="115" t="s">
        <v>23</v>
      </c>
      <c r="K538" s="115" t="s">
        <v>35931</v>
      </c>
      <c r="L538" s="115" t="s">
        <v>23</v>
      </c>
      <c r="M538" s="115" t="s">
        <v>38532</v>
      </c>
      <c r="N538" s="115" t="s">
        <v>23</v>
      </c>
      <c r="O538" s="115" t="s">
        <v>23</v>
      </c>
      <c r="P538" s="115" t="s">
        <v>23</v>
      </c>
      <c r="Q538" s="115" t="s">
        <v>23</v>
      </c>
      <c r="R538" s="115" t="s">
        <v>23</v>
      </c>
      <c r="S538" s="115" t="s">
        <v>23</v>
      </c>
      <c r="T538" s="115" t="s">
        <v>23</v>
      </c>
      <c r="U538" s="115" t="s">
        <v>23</v>
      </c>
      <c r="V538" s="115" t="s">
        <v>23</v>
      </c>
      <c r="W538" s="115" t="s">
        <v>79</v>
      </c>
      <c r="X538" s="115" t="s">
        <v>23</v>
      </c>
      <c r="Y538" s="115" t="s">
        <v>23</v>
      </c>
      <c r="Z538" s="115" t="s">
        <v>23</v>
      </c>
      <c r="AA538" s="115" t="s">
        <v>23</v>
      </c>
      <c r="AB538" s="115" t="s">
        <v>38533</v>
      </c>
      <c r="AC538" s="115" t="s">
        <v>33897</v>
      </c>
      <c r="AD538" s="115" t="s">
        <v>36086</v>
      </c>
      <c r="AE538" s="115" t="s">
        <v>33501</v>
      </c>
      <c r="AF538" s="115" t="s">
        <v>33502</v>
      </c>
      <c r="AG538" s="115" t="s">
        <v>33281</v>
      </c>
      <c r="AH538" s="115" t="s">
        <v>33282</v>
      </c>
      <c r="AI538" s="115" t="s">
        <v>33283</v>
      </c>
      <c r="AJ538" s="115" t="s">
        <v>33282</v>
      </c>
      <c r="AK538" s="116">
        <v>9.2276140355000003</v>
      </c>
      <c r="AL538" s="116">
        <v>105.4136340276</v>
      </c>
      <c r="AM538" s="115" t="s">
        <v>33745</v>
      </c>
      <c r="AN538" s="115" t="s">
        <v>23</v>
      </c>
      <c r="AO538" s="115" t="s">
        <v>23</v>
      </c>
      <c r="AP538" s="115" t="s">
        <v>33285</v>
      </c>
      <c r="AQ538" s="115" t="s">
        <v>23</v>
      </c>
      <c r="AR538" s="115" t="s">
        <v>81</v>
      </c>
      <c r="AS538" s="115" t="s">
        <v>23</v>
      </c>
      <c r="AT538" s="115" t="s">
        <v>1020</v>
      </c>
      <c r="AU538" s="115" t="s">
        <v>23</v>
      </c>
      <c r="AV538" s="115" t="s">
        <v>33452</v>
      </c>
      <c r="AW538" s="115" t="s">
        <v>33257</v>
      </c>
      <c r="AX538" s="115" t="s">
        <v>33286</v>
      </c>
      <c r="AY538" s="115" t="s">
        <v>33287</v>
      </c>
      <c r="AZ538" s="115" t="s">
        <v>35938</v>
      </c>
      <c r="BA538" s="115" t="s">
        <v>23</v>
      </c>
      <c r="BB538" s="115" t="s">
        <v>23</v>
      </c>
      <c r="BC538" s="4">
        <f>SUMIFS('Doanh số khách hàng'!$F:$F,'Doanh số khách hàng'!$A:$A,DSKH!$D538)</f>
        <v>0</v>
      </c>
      <c r="BD538" t="str">
        <f>VLOOKUP($BC538,Master!$A:$D,4,1)</f>
        <v>F2</v>
      </c>
      <c r="BE538" t="str">
        <f t="shared" si="16"/>
        <v>OTC</v>
      </c>
      <c r="BF538" t="str">
        <f t="shared" si="17"/>
        <v>Tỉnh Cà Mau-Phường Giá Rai</v>
      </c>
    </row>
    <row r="539" spans="1:58" x14ac:dyDescent="0.3">
      <c r="A539" s="114" t="s">
        <v>38534</v>
      </c>
      <c r="B539" s="115" t="s">
        <v>33266</v>
      </c>
      <c r="C539" s="115" t="s">
        <v>33267</v>
      </c>
      <c r="D539" s="115" t="s">
        <v>33187</v>
      </c>
      <c r="E539" s="115" t="s">
        <v>38535</v>
      </c>
      <c r="F539" s="115" t="s">
        <v>22</v>
      </c>
      <c r="G539" s="115" t="s">
        <v>38536</v>
      </c>
      <c r="H539" s="115" t="s">
        <v>38536</v>
      </c>
      <c r="I539" s="115" t="s">
        <v>38537</v>
      </c>
      <c r="J539" s="115" t="s">
        <v>23</v>
      </c>
      <c r="K539" s="115" t="s">
        <v>35931</v>
      </c>
      <c r="L539" s="115" t="s">
        <v>23</v>
      </c>
      <c r="M539" s="115" t="s">
        <v>38538</v>
      </c>
      <c r="N539" s="115" t="s">
        <v>36632</v>
      </c>
      <c r="O539" s="115" t="s">
        <v>23</v>
      </c>
      <c r="P539" s="115" t="s">
        <v>38537</v>
      </c>
      <c r="Q539" s="115" t="s">
        <v>23</v>
      </c>
      <c r="R539" s="115" t="s">
        <v>23</v>
      </c>
      <c r="S539" s="115" t="s">
        <v>23</v>
      </c>
      <c r="T539" s="115" t="s">
        <v>23</v>
      </c>
      <c r="U539" s="115" t="s">
        <v>23</v>
      </c>
      <c r="V539" s="115" t="s">
        <v>23</v>
      </c>
      <c r="W539" s="115" t="s">
        <v>79</v>
      </c>
      <c r="X539" s="115" t="s">
        <v>23</v>
      </c>
      <c r="Y539" s="115" t="s">
        <v>23</v>
      </c>
      <c r="Z539" s="115" t="s">
        <v>23</v>
      </c>
      <c r="AA539" s="115" t="s">
        <v>23</v>
      </c>
      <c r="AB539" s="115" t="s">
        <v>38539</v>
      </c>
      <c r="AC539" s="115" t="s">
        <v>38540</v>
      </c>
      <c r="AD539" s="115" t="s">
        <v>38541</v>
      </c>
      <c r="AE539" s="115" t="s">
        <v>33338</v>
      </c>
      <c r="AF539" s="115" t="s">
        <v>33339</v>
      </c>
      <c r="AG539" s="115" t="s">
        <v>33281</v>
      </c>
      <c r="AH539" s="115" t="s">
        <v>33282</v>
      </c>
      <c r="AI539" s="115" t="s">
        <v>33283</v>
      </c>
      <c r="AJ539" s="115" t="s">
        <v>33282</v>
      </c>
      <c r="AK539" s="116">
        <v>9.2962102949999998</v>
      </c>
      <c r="AL539" s="116">
        <v>105.70541489999999</v>
      </c>
      <c r="AM539" s="115" t="s">
        <v>38542</v>
      </c>
      <c r="AN539" s="115" t="s">
        <v>23</v>
      </c>
      <c r="AO539" s="115" t="s">
        <v>33367</v>
      </c>
      <c r="AP539" s="115" t="s">
        <v>33285</v>
      </c>
      <c r="AQ539" s="115" t="s">
        <v>23</v>
      </c>
      <c r="AR539" s="115" t="s">
        <v>23</v>
      </c>
      <c r="AS539" s="115" t="s">
        <v>23</v>
      </c>
      <c r="AT539" s="115" t="s">
        <v>23</v>
      </c>
      <c r="AU539" s="115" t="s">
        <v>23</v>
      </c>
      <c r="AV539" s="115" t="s">
        <v>23</v>
      </c>
      <c r="AW539" s="115" t="s">
        <v>23</v>
      </c>
      <c r="AX539" s="115" t="s">
        <v>33383</v>
      </c>
      <c r="AY539" s="115" t="s">
        <v>33384</v>
      </c>
      <c r="AZ539" s="115" t="s">
        <v>35938</v>
      </c>
      <c r="BA539" s="115" t="s">
        <v>1021</v>
      </c>
      <c r="BB539" s="115" t="s">
        <v>1021</v>
      </c>
      <c r="BC539" s="4">
        <f>SUMIFS('Doanh số khách hàng'!$F:$F,'Doanh số khách hàng'!$A:$A,DSKH!$D539)</f>
        <v>340626.66666666669</v>
      </c>
      <c r="BD539" t="str">
        <f>VLOOKUP($BC539,Master!$A:$D,4,1)</f>
        <v>F2</v>
      </c>
      <c r="BE539" t="str">
        <f t="shared" si="16"/>
        <v>OTC</v>
      </c>
      <c r="BF539" t="str">
        <f t="shared" si="17"/>
        <v>Tỉnh Cà Mau-Phường Bạc Liêu</v>
      </c>
    </row>
    <row r="540" spans="1:58" x14ac:dyDescent="0.3">
      <c r="A540" s="114" t="s">
        <v>38543</v>
      </c>
      <c r="B540" s="115" t="s">
        <v>33266</v>
      </c>
      <c r="C540" s="115" t="s">
        <v>33267</v>
      </c>
      <c r="D540" s="115" t="s">
        <v>38544</v>
      </c>
      <c r="E540" s="115" t="s">
        <v>38545</v>
      </c>
      <c r="F540" s="115" t="s">
        <v>22</v>
      </c>
      <c r="G540" s="115" t="s">
        <v>38546</v>
      </c>
      <c r="H540" s="115" t="s">
        <v>38546</v>
      </c>
      <c r="I540" s="115" t="s">
        <v>23</v>
      </c>
      <c r="J540" s="115" t="s">
        <v>23</v>
      </c>
      <c r="K540" s="115" t="s">
        <v>35931</v>
      </c>
      <c r="L540" s="115" t="s">
        <v>23</v>
      </c>
      <c r="M540" s="115" t="s">
        <v>38547</v>
      </c>
      <c r="N540" s="115" t="s">
        <v>38548</v>
      </c>
      <c r="O540" s="115" t="s">
        <v>23</v>
      </c>
      <c r="P540" s="115" t="s">
        <v>23</v>
      </c>
      <c r="Q540" s="115" t="s">
        <v>23</v>
      </c>
      <c r="R540" s="115" t="s">
        <v>23</v>
      </c>
      <c r="S540" s="115" t="s">
        <v>23</v>
      </c>
      <c r="T540" s="115" t="s">
        <v>23</v>
      </c>
      <c r="U540" s="115" t="s">
        <v>23</v>
      </c>
      <c r="V540" s="115" t="s">
        <v>23</v>
      </c>
      <c r="W540" s="115" t="s">
        <v>79</v>
      </c>
      <c r="X540" s="115" t="s">
        <v>23</v>
      </c>
      <c r="Y540" s="115" t="s">
        <v>23</v>
      </c>
      <c r="Z540" s="115" t="s">
        <v>23</v>
      </c>
      <c r="AA540" s="115" t="s">
        <v>38549</v>
      </c>
      <c r="AB540" s="115" t="s">
        <v>38550</v>
      </c>
      <c r="AC540" s="115" t="s">
        <v>38551</v>
      </c>
      <c r="AD540" s="115" t="s">
        <v>35340</v>
      </c>
      <c r="AE540" s="115" t="s">
        <v>33449</v>
      </c>
      <c r="AF540" s="115" t="s">
        <v>33450</v>
      </c>
      <c r="AG540" s="115" t="s">
        <v>33281</v>
      </c>
      <c r="AH540" s="115" t="s">
        <v>33282</v>
      </c>
      <c r="AI540" s="115" t="s">
        <v>33283</v>
      </c>
      <c r="AJ540" s="115" t="s">
        <v>33282</v>
      </c>
      <c r="AK540" s="116">
        <v>9.4393640627999993</v>
      </c>
      <c r="AL540" s="116">
        <v>105.46389623669999</v>
      </c>
      <c r="AM540" s="115" t="s">
        <v>35809</v>
      </c>
      <c r="AN540" s="115" t="s">
        <v>23</v>
      </c>
      <c r="AO540" s="115" t="s">
        <v>33327</v>
      </c>
      <c r="AP540" s="115" t="s">
        <v>80</v>
      </c>
      <c r="AQ540" s="115" t="s">
        <v>23</v>
      </c>
      <c r="AR540" s="115" t="s">
        <v>81</v>
      </c>
      <c r="AS540" s="115" t="s">
        <v>23</v>
      </c>
      <c r="AT540" s="115" t="s">
        <v>1020</v>
      </c>
      <c r="AU540" s="115" t="s">
        <v>33382</v>
      </c>
      <c r="AV540" s="115" t="s">
        <v>33452</v>
      </c>
      <c r="AW540" s="115" t="s">
        <v>23</v>
      </c>
      <c r="AX540" s="115" t="s">
        <v>33315</v>
      </c>
      <c r="AY540" s="115" t="s">
        <v>33316</v>
      </c>
      <c r="AZ540" s="115" t="s">
        <v>35938</v>
      </c>
      <c r="BA540" s="115" t="s">
        <v>1021</v>
      </c>
      <c r="BB540" s="115" t="s">
        <v>1021</v>
      </c>
      <c r="BC540" s="4">
        <f>SUMIFS('Doanh số khách hàng'!$F:$F,'Doanh số khách hàng'!$A:$A,DSKH!$D540)</f>
        <v>0</v>
      </c>
      <c r="BD540" t="str">
        <f>VLOOKUP($BC540,Master!$A:$D,4,1)</f>
        <v>F2</v>
      </c>
      <c r="BE540" t="str">
        <f t="shared" si="16"/>
        <v>GT</v>
      </c>
      <c r="BF540" t="str">
        <f t="shared" si="17"/>
        <v>Tỉnh Cà Mau-Xã Phước Long</v>
      </c>
    </row>
    <row r="541" spans="1:58" x14ac:dyDescent="0.3">
      <c r="A541" s="114" t="s">
        <v>38552</v>
      </c>
      <c r="B541" s="115" t="s">
        <v>33266</v>
      </c>
      <c r="C541" s="115" t="s">
        <v>33267</v>
      </c>
      <c r="D541" s="115" t="s">
        <v>28505</v>
      </c>
      <c r="E541" s="115" t="s">
        <v>38553</v>
      </c>
      <c r="F541" s="115" t="s">
        <v>22</v>
      </c>
      <c r="G541" s="115" t="s">
        <v>38554</v>
      </c>
      <c r="H541" s="115" t="s">
        <v>38554</v>
      </c>
      <c r="I541" s="115" t="s">
        <v>38555</v>
      </c>
      <c r="J541" s="115" t="s">
        <v>23</v>
      </c>
      <c r="K541" s="115" t="s">
        <v>35931</v>
      </c>
      <c r="L541" s="115" t="s">
        <v>23</v>
      </c>
      <c r="M541" s="115" t="s">
        <v>38556</v>
      </c>
      <c r="N541" s="115" t="s">
        <v>38557</v>
      </c>
      <c r="O541" s="115" t="s">
        <v>23</v>
      </c>
      <c r="P541" s="115" t="s">
        <v>38555</v>
      </c>
      <c r="Q541" s="115" t="s">
        <v>23</v>
      </c>
      <c r="R541" s="115" t="s">
        <v>23</v>
      </c>
      <c r="S541" s="115" t="s">
        <v>23</v>
      </c>
      <c r="T541" s="115" t="s">
        <v>23</v>
      </c>
      <c r="U541" s="115" t="s">
        <v>23</v>
      </c>
      <c r="V541" s="115" t="s">
        <v>23</v>
      </c>
      <c r="W541" s="115" t="s">
        <v>79</v>
      </c>
      <c r="X541" s="115" t="s">
        <v>23</v>
      </c>
      <c r="Y541" s="115" t="s">
        <v>23</v>
      </c>
      <c r="Z541" s="115" t="s">
        <v>23</v>
      </c>
      <c r="AA541" s="115" t="s">
        <v>23</v>
      </c>
      <c r="AB541" s="115" t="s">
        <v>38558</v>
      </c>
      <c r="AC541" s="115" t="s">
        <v>35219</v>
      </c>
      <c r="AD541" s="115" t="s">
        <v>34858</v>
      </c>
      <c r="AE541" s="115" t="s">
        <v>33419</v>
      </c>
      <c r="AF541" s="115" t="s">
        <v>33420</v>
      </c>
      <c r="AG541" s="115" t="s">
        <v>33281</v>
      </c>
      <c r="AH541" s="115" t="s">
        <v>33282</v>
      </c>
      <c r="AI541" s="115" t="s">
        <v>33283</v>
      </c>
      <c r="AJ541" s="115" t="s">
        <v>33282</v>
      </c>
      <c r="AK541" s="116">
        <v>9.0257514560000001</v>
      </c>
      <c r="AL541" s="116">
        <v>105.4198292</v>
      </c>
      <c r="AM541" s="115" t="s">
        <v>35032</v>
      </c>
      <c r="AN541" s="115" t="s">
        <v>23</v>
      </c>
      <c r="AO541" s="115" t="s">
        <v>33256</v>
      </c>
      <c r="AP541" s="115" t="s">
        <v>80</v>
      </c>
      <c r="AQ541" s="115" t="s">
        <v>23</v>
      </c>
      <c r="AR541" s="115" t="s">
        <v>23</v>
      </c>
      <c r="AS541" s="115" t="s">
        <v>23</v>
      </c>
      <c r="AT541" s="115" t="s">
        <v>23</v>
      </c>
      <c r="AU541" s="115" t="s">
        <v>23</v>
      </c>
      <c r="AV541" s="115" t="s">
        <v>23</v>
      </c>
      <c r="AW541" s="115" t="s">
        <v>23</v>
      </c>
      <c r="AX541" s="115" t="s">
        <v>33315</v>
      </c>
      <c r="AY541" s="115" t="s">
        <v>33316</v>
      </c>
      <c r="AZ541" s="115" t="s">
        <v>35938</v>
      </c>
      <c r="BA541" s="115" t="s">
        <v>1021</v>
      </c>
      <c r="BB541" s="115" t="s">
        <v>1021</v>
      </c>
      <c r="BC541" s="4">
        <f>SUMIFS('Doanh số khách hàng'!$F:$F,'Doanh số khách hàng'!$A:$A,DSKH!$D541)</f>
        <v>1350996.6666666667</v>
      </c>
      <c r="BD541" t="str">
        <f>VLOOKUP($BC541,Master!$A:$D,4,1)</f>
        <v>F4</v>
      </c>
      <c r="BE541" t="str">
        <f t="shared" si="16"/>
        <v>GT</v>
      </c>
      <c r="BF541" t="str">
        <f t="shared" si="17"/>
        <v>Tỉnh Cà Mau-Xã Gành Hào</v>
      </c>
    </row>
    <row r="542" spans="1:58" x14ac:dyDescent="0.3">
      <c r="A542" s="114" t="s">
        <v>38559</v>
      </c>
      <c r="B542" s="115" t="s">
        <v>33266</v>
      </c>
      <c r="C542" s="115" t="s">
        <v>33267</v>
      </c>
      <c r="D542" s="115" t="s">
        <v>38560</v>
      </c>
      <c r="E542" s="115" t="s">
        <v>38561</v>
      </c>
      <c r="F542" s="115" t="s">
        <v>22</v>
      </c>
      <c r="G542" s="115" t="s">
        <v>38562</v>
      </c>
      <c r="H542" s="115" t="s">
        <v>38562</v>
      </c>
      <c r="I542" s="115" t="s">
        <v>23</v>
      </c>
      <c r="J542" s="115" t="s">
        <v>23</v>
      </c>
      <c r="K542" s="115" t="s">
        <v>35931</v>
      </c>
      <c r="L542" s="115" t="s">
        <v>23</v>
      </c>
      <c r="M542" s="115" t="s">
        <v>38563</v>
      </c>
      <c r="N542" s="115" t="s">
        <v>34065</v>
      </c>
      <c r="O542" s="115" t="s">
        <v>23</v>
      </c>
      <c r="P542" s="115" t="s">
        <v>23</v>
      </c>
      <c r="Q542" s="115" t="s">
        <v>23</v>
      </c>
      <c r="R542" s="115" t="s">
        <v>23</v>
      </c>
      <c r="S542" s="115" t="s">
        <v>23</v>
      </c>
      <c r="T542" s="115" t="s">
        <v>23</v>
      </c>
      <c r="U542" s="115" t="s">
        <v>23</v>
      </c>
      <c r="V542" s="115" t="s">
        <v>23</v>
      </c>
      <c r="W542" s="115" t="s">
        <v>79</v>
      </c>
      <c r="X542" s="115" t="s">
        <v>23</v>
      </c>
      <c r="Y542" s="115" t="s">
        <v>23</v>
      </c>
      <c r="Z542" s="115" t="s">
        <v>23</v>
      </c>
      <c r="AA542" s="115" t="s">
        <v>23</v>
      </c>
      <c r="AB542" s="115" t="s">
        <v>38564</v>
      </c>
      <c r="AC542" s="115" t="s">
        <v>33465</v>
      </c>
      <c r="AD542" s="115" t="s">
        <v>38565</v>
      </c>
      <c r="AE542" s="115" t="s">
        <v>33922</v>
      </c>
      <c r="AF542" s="115" t="s">
        <v>33923</v>
      </c>
      <c r="AG542" s="115" t="s">
        <v>33281</v>
      </c>
      <c r="AH542" s="115" t="s">
        <v>33282</v>
      </c>
      <c r="AI542" s="115" t="s">
        <v>33283</v>
      </c>
      <c r="AJ542" s="115" t="s">
        <v>33282</v>
      </c>
      <c r="AK542" s="116">
        <v>9.3417027178000005</v>
      </c>
      <c r="AL542" s="116">
        <v>105.7160298899</v>
      </c>
      <c r="AM542" s="115" t="s">
        <v>34744</v>
      </c>
      <c r="AN542" s="115" t="s">
        <v>23</v>
      </c>
      <c r="AO542" s="115" t="s">
        <v>33327</v>
      </c>
      <c r="AP542" s="115" t="s">
        <v>80</v>
      </c>
      <c r="AQ542" s="115" t="s">
        <v>23</v>
      </c>
      <c r="AR542" s="115" t="s">
        <v>81</v>
      </c>
      <c r="AS542" s="115" t="s">
        <v>23</v>
      </c>
      <c r="AT542" s="115" t="s">
        <v>1020</v>
      </c>
      <c r="AU542" s="115" t="s">
        <v>33382</v>
      </c>
      <c r="AV542" s="115" t="s">
        <v>33452</v>
      </c>
      <c r="AW542" s="115" t="s">
        <v>23</v>
      </c>
      <c r="AX542" s="115" t="s">
        <v>33315</v>
      </c>
      <c r="AY542" s="115" t="s">
        <v>33316</v>
      </c>
      <c r="AZ542" s="115" t="s">
        <v>35938</v>
      </c>
      <c r="BA542" s="115" t="s">
        <v>1021</v>
      </c>
      <c r="BB542" s="115" t="s">
        <v>1021</v>
      </c>
      <c r="BC542" s="4">
        <f>SUMIFS('Doanh số khách hàng'!$F:$F,'Doanh số khách hàng'!$A:$A,DSKH!$D542)</f>
        <v>0</v>
      </c>
      <c r="BD542" t="str">
        <f>VLOOKUP($BC542,Master!$A:$D,4,1)</f>
        <v>F2</v>
      </c>
      <c r="BE542" t="str">
        <f t="shared" si="16"/>
        <v>GT</v>
      </c>
      <c r="BF542" t="str">
        <f t="shared" si="17"/>
        <v>Tỉnh Cà Mau-Xã Vĩnh Lợi</v>
      </c>
    </row>
    <row r="543" spans="1:58" x14ac:dyDescent="0.3">
      <c r="A543" s="114" t="s">
        <v>38566</v>
      </c>
      <c r="B543" s="115" t="s">
        <v>33266</v>
      </c>
      <c r="C543" s="115" t="s">
        <v>33267</v>
      </c>
      <c r="D543" s="115" t="s">
        <v>29739</v>
      </c>
      <c r="E543" s="115" t="s">
        <v>38567</v>
      </c>
      <c r="F543" s="115" t="s">
        <v>22</v>
      </c>
      <c r="G543" s="115" t="s">
        <v>38568</v>
      </c>
      <c r="H543" s="115" t="s">
        <v>38568</v>
      </c>
      <c r="I543" s="115" t="s">
        <v>38569</v>
      </c>
      <c r="J543" s="115" t="s">
        <v>23</v>
      </c>
      <c r="K543" s="115" t="s">
        <v>35931</v>
      </c>
      <c r="L543" s="115" t="s">
        <v>23</v>
      </c>
      <c r="M543" s="115" t="s">
        <v>38570</v>
      </c>
      <c r="N543" s="115" t="s">
        <v>38571</v>
      </c>
      <c r="O543" s="115" t="s">
        <v>23</v>
      </c>
      <c r="P543" s="115" t="s">
        <v>38569</v>
      </c>
      <c r="Q543" s="115" t="s">
        <v>23</v>
      </c>
      <c r="R543" s="115" t="s">
        <v>23</v>
      </c>
      <c r="S543" s="115" t="s">
        <v>23</v>
      </c>
      <c r="T543" s="115" t="s">
        <v>23</v>
      </c>
      <c r="U543" s="115" t="s">
        <v>23</v>
      </c>
      <c r="V543" s="115" t="s">
        <v>23</v>
      </c>
      <c r="W543" s="115" t="s">
        <v>79</v>
      </c>
      <c r="X543" s="115" t="s">
        <v>23</v>
      </c>
      <c r="Y543" s="115" t="s">
        <v>23</v>
      </c>
      <c r="Z543" s="115" t="s">
        <v>23</v>
      </c>
      <c r="AA543" s="115" t="s">
        <v>38572</v>
      </c>
      <c r="AB543" s="115" t="s">
        <v>38573</v>
      </c>
      <c r="AC543" s="115" t="s">
        <v>38574</v>
      </c>
      <c r="AD543" s="115" t="s">
        <v>38575</v>
      </c>
      <c r="AE543" s="115" t="s">
        <v>33732</v>
      </c>
      <c r="AF543" s="115" t="s">
        <v>33733</v>
      </c>
      <c r="AG543" s="115" t="s">
        <v>33281</v>
      </c>
      <c r="AH543" s="115" t="s">
        <v>33282</v>
      </c>
      <c r="AI543" s="115" t="s">
        <v>33283</v>
      </c>
      <c r="AJ543" s="115" t="s">
        <v>33282</v>
      </c>
      <c r="AK543" s="116">
        <v>9.2555510066999993</v>
      </c>
      <c r="AL543" s="116">
        <v>105.8054453507</v>
      </c>
      <c r="AM543" s="115" t="s">
        <v>38576</v>
      </c>
      <c r="AN543" s="115" t="s">
        <v>36547</v>
      </c>
      <c r="AO543" s="115" t="s">
        <v>33367</v>
      </c>
      <c r="AP543" s="115" t="s">
        <v>33285</v>
      </c>
      <c r="AQ543" s="115" t="s">
        <v>23</v>
      </c>
      <c r="AR543" s="115" t="s">
        <v>35962</v>
      </c>
      <c r="AS543" s="115" t="s">
        <v>23</v>
      </c>
      <c r="AT543" s="115" t="s">
        <v>1020</v>
      </c>
      <c r="AU543" s="115" t="s">
        <v>33382</v>
      </c>
      <c r="AV543" s="115" t="s">
        <v>23</v>
      </c>
      <c r="AW543" s="115" t="s">
        <v>23</v>
      </c>
      <c r="AX543" s="115" t="s">
        <v>33286</v>
      </c>
      <c r="AY543" s="115" t="s">
        <v>33287</v>
      </c>
      <c r="AZ543" s="115" t="s">
        <v>35938</v>
      </c>
      <c r="BA543" s="115" t="s">
        <v>1021</v>
      </c>
      <c r="BB543" s="115" t="s">
        <v>1021</v>
      </c>
      <c r="BC543" s="4">
        <f>SUMIFS('Doanh số khách hàng'!$F:$F,'Doanh số khách hàng'!$A:$A,DSKH!$D543)</f>
        <v>752293.33333333337</v>
      </c>
      <c r="BD543" t="str">
        <f>VLOOKUP($BC543,Master!$A:$D,4,1)</f>
        <v>F4</v>
      </c>
      <c r="BE543" t="str">
        <f t="shared" si="16"/>
        <v>OTC</v>
      </c>
      <c r="BF543" t="str">
        <f t="shared" si="17"/>
        <v>Tỉnh Cà Mau-Phường Hiệp Thành</v>
      </c>
    </row>
    <row r="544" spans="1:58" x14ac:dyDescent="0.3">
      <c r="A544" s="114" t="s">
        <v>38577</v>
      </c>
      <c r="B544" s="115" t="s">
        <v>33266</v>
      </c>
      <c r="C544" s="115" t="s">
        <v>33267</v>
      </c>
      <c r="D544" s="115" t="s">
        <v>38578</v>
      </c>
      <c r="E544" s="115" t="s">
        <v>38579</v>
      </c>
      <c r="F544" s="115" t="s">
        <v>22</v>
      </c>
      <c r="G544" s="115" t="s">
        <v>38580</v>
      </c>
      <c r="H544" s="115" t="s">
        <v>38580</v>
      </c>
      <c r="I544" s="115" t="s">
        <v>38581</v>
      </c>
      <c r="J544" s="115" t="s">
        <v>23</v>
      </c>
      <c r="K544" s="115" t="s">
        <v>35931</v>
      </c>
      <c r="L544" s="115" t="s">
        <v>23</v>
      </c>
      <c r="M544" s="115" t="s">
        <v>38582</v>
      </c>
      <c r="N544" s="115" t="s">
        <v>35651</v>
      </c>
      <c r="O544" s="115" t="s">
        <v>23</v>
      </c>
      <c r="P544" s="115" t="s">
        <v>23</v>
      </c>
      <c r="Q544" s="115" t="s">
        <v>23</v>
      </c>
      <c r="R544" s="115" t="s">
        <v>23</v>
      </c>
      <c r="S544" s="115" t="s">
        <v>23</v>
      </c>
      <c r="T544" s="115" t="s">
        <v>23</v>
      </c>
      <c r="U544" s="115" t="s">
        <v>23</v>
      </c>
      <c r="V544" s="115" t="s">
        <v>23</v>
      </c>
      <c r="W544" s="115" t="s">
        <v>79</v>
      </c>
      <c r="X544" s="115" t="s">
        <v>23</v>
      </c>
      <c r="Y544" s="115" t="s">
        <v>23</v>
      </c>
      <c r="Z544" s="115" t="s">
        <v>23</v>
      </c>
      <c r="AA544" s="115" t="s">
        <v>23</v>
      </c>
      <c r="AB544" s="115" t="s">
        <v>38161</v>
      </c>
      <c r="AC544" s="115" t="s">
        <v>37331</v>
      </c>
      <c r="AD544" s="115" t="s">
        <v>37343</v>
      </c>
      <c r="AE544" s="115" t="s">
        <v>35959</v>
      </c>
      <c r="AF544" s="115" t="s">
        <v>35960</v>
      </c>
      <c r="AG544" s="115" t="s">
        <v>33281</v>
      </c>
      <c r="AH544" s="115" t="s">
        <v>33282</v>
      </c>
      <c r="AI544" s="115" t="s">
        <v>33283</v>
      </c>
      <c r="AJ544" s="115" t="s">
        <v>33282</v>
      </c>
      <c r="AK544" s="116">
        <v>9.3684176029999993</v>
      </c>
      <c r="AL544" s="116">
        <v>105.8113948</v>
      </c>
      <c r="AM544" s="115" t="s">
        <v>37332</v>
      </c>
      <c r="AN544" s="115" t="s">
        <v>23</v>
      </c>
      <c r="AO544" s="115" t="s">
        <v>23</v>
      </c>
      <c r="AP544" s="115" t="s">
        <v>80</v>
      </c>
      <c r="AQ544" s="115" t="s">
        <v>23</v>
      </c>
      <c r="AR544" s="115" t="s">
        <v>23</v>
      </c>
      <c r="AS544" s="115" t="s">
        <v>23</v>
      </c>
      <c r="AT544" s="115" t="s">
        <v>23</v>
      </c>
      <c r="AU544" s="115" t="s">
        <v>23</v>
      </c>
      <c r="AV544" s="115" t="s">
        <v>23</v>
      </c>
      <c r="AW544" s="115" t="s">
        <v>23</v>
      </c>
      <c r="AX544" s="115" t="s">
        <v>33299</v>
      </c>
      <c r="AY544" s="115" t="s">
        <v>33300</v>
      </c>
      <c r="AZ544" s="115" t="s">
        <v>35938</v>
      </c>
      <c r="BA544" s="115" t="s">
        <v>33302</v>
      </c>
      <c r="BB544" s="115" t="s">
        <v>33303</v>
      </c>
      <c r="BC544" s="4">
        <f>SUMIFS('Doanh số khách hàng'!$F:$F,'Doanh số khách hàng'!$A:$A,DSKH!$D544)</f>
        <v>0</v>
      </c>
      <c r="BD544" t="str">
        <f>VLOOKUP($BC544,Master!$A:$D,4,1)</f>
        <v>F2</v>
      </c>
      <c r="BE544" t="str">
        <f t="shared" si="16"/>
        <v>GT</v>
      </c>
      <c r="BF544" t="str">
        <f t="shared" si="17"/>
        <v>Tỉnh Cà Mau-Xã Hưng Hội</v>
      </c>
    </row>
    <row r="545" spans="1:58" x14ac:dyDescent="0.3">
      <c r="A545" s="114" t="s">
        <v>38583</v>
      </c>
      <c r="B545" s="115" t="s">
        <v>33266</v>
      </c>
      <c r="C545" s="115" t="s">
        <v>33267</v>
      </c>
      <c r="D545" s="115" t="s">
        <v>33188</v>
      </c>
      <c r="E545" s="115" t="s">
        <v>38584</v>
      </c>
      <c r="F545" s="115" t="s">
        <v>22</v>
      </c>
      <c r="G545" s="115" t="s">
        <v>38585</v>
      </c>
      <c r="H545" s="115" t="s">
        <v>38585</v>
      </c>
      <c r="I545" s="115" t="s">
        <v>38586</v>
      </c>
      <c r="J545" s="115" t="s">
        <v>23</v>
      </c>
      <c r="K545" s="115" t="s">
        <v>35931</v>
      </c>
      <c r="L545" s="115" t="s">
        <v>23</v>
      </c>
      <c r="M545" s="115" t="s">
        <v>38587</v>
      </c>
      <c r="N545" s="115" t="s">
        <v>33975</v>
      </c>
      <c r="O545" s="115" t="s">
        <v>23</v>
      </c>
      <c r="P545" s="115" t="s">
        <v>38586</v>
      </c>
      <c r="Q545" s="115" t="s">
        <v>23</v>
      </c>
      <c r="R545" s="115" t="s">
        <v>23</v>
      </c>
      <c r="S545" s="115" t="s">
        <v>23</v>
      </c>
      <c r="T545" s="115" t="s">
        <v>23</v>
      </c>
      <c r="U545" s="115" t="s">
        <v>23</v>
      </c>
      <c r="V545" s="115" t="s">
        <v>23</v>
      </c>
      <c r="W545" s="115" t="s">
        <v>79</v>
      </c>
      <c r="X545" s="115" t="s">
        <v>23</v>
      </c>
      <c r="Y545" s="115" t="s">
        <v>23</v>
      </c>
      <c r="Z545" s="115" t="s">
        <v>23</v>
      </c>
      <c r="AA545" s="115" t="s">
        <v>23</v>
      </c>
      <c r="AB545" s="115" t="s">
        <v>38588</v>
      </c>
      <c r="AC545" s="115" t="s">
        <v>38589</v>
      </c>
      <c r="AD545" s="115" t="s">
        <v>33999</v>
      </c>
      <c r="AE545" s="115" t="s">
        <v>33338</v>
      </c>
      <c r="AF545" s="115" t="s">
        <v>33339</v>
      </c>
      <c r="AG545" s="115" t="s">
        <v>33281</v>
      </c>
      <c r="AH545" s="115" t="s">
        <v>33282</v>
      </c>
      <c r="AI545" s="115" t="s">
        <v>33283</v>
      </c>
      <c r="AJ545" s="115" t="s">
        <v>33282</v>
      </c>
      <c r="AK545" s="116">
        <v>9.283526771</v>
      </c>
      <c r="AL545" s="116">
        <v>105.7253905</v>
      </c>
      <c r="AM545" s="115" t="s">
        <v>35400</v>
      </c>
      <c r="AN545" s="115" t="s">
        <v>23</v>
      </c>
      <c r="AO545" s="115" t="s">
        <v>23</v>
      </c>
      <c r="AP545" s="115" t="s">
        <v>80</v>
      </c>
      <c r="AQ545" s="115" t="s">
        <v>23</v>
      </c>
      <c r="AR545" s="115" t="s">
        <v>23</v>
      </c>
      <c r="AS545" s="115" t="s">
        <v>23</v>
      </c>
      <c r="AT545" s="115" t="s">
        <v>23</v>
      </c>
      <c r="AU545" s="115" t="s">
        <v>23</v>
      </c>
      <c r="AV545" s="115" t="s">
        <v>23</v>
      </c>
      <c r="AW545" s="115" t="s">
        <v>23</v>
      </c>
      <c r="AX545" s="115" t="s">
        <v>33299</v>
      </c>
      <c r="AY545" s="115" t="s">
        <v>33300</v>
      </c>
      <c r="AZ545" s="115" t="s">
        <v>35938</v>
      </c>
      <c r="BA545" s="115" t="s">
        <v>33302</v>
      </c>
      <c r="BB545" s="115" t="s">
        <v>33303</v>
      </c>
      <c r="BC545" s="4">
        <f>SUMIFS('Doanh số khách hàng'!$F:$F,'Doanh số khách hàng'!$A:$A,DSKH!$D545)</f>
        <v>227500</v>
      </c>
      <c r="BD545" t="str">
        <f>VLOOKUP($BC545,Master!$A:$D,4,1)</f>
        <v>F2</v>
      </c>
      <c r="BE545" t="str">
        <f t="shared" si="16"/>
        <v>GT</v>
      </c>
      <c r="BF545" t="str">
        <f t="shared" si="17"/>
        <v>Tỉnh Cà Mau-Phường Bạc Liêu</v>
      </c>
    </row>
    <row r="546" spans="1:58" x14ac:dyDescent="0.3">
      <c r="A546" s="114" t="s">
        <v>38590</v>
      </c>
      <c r="B546" s="115" t="s">
        <v>33266</v>
      </c>
      <c r="C546" s="115" t="s">
        <v>33267</v>
      </c>
      <c r="D546" s="115" t="s">
        <v>38591</v>
      </c>
      <c r="E546" s="115" t="s">
        <v>38592</v>
      </c>
      <c r="F546" s="115" t="s">
        <v>22</v>
      </c>
      <c r="G546" s="115" t="s">
        <v>38593</v>
      </c>
      <c r="H546" s="115" t="s">
        <v>38593</v>
      </c>
      <c r="I546" s="115" t="s">
        <v>38594</v>
      </c>
      <c r="J546" s="115" t="s">
        <v>23</v>
      </c>
      <c r="K546" s="115" t="s">
        <v>35931</v>
      </c>
      <c r="L546" s="115" t="s">
        <v>23</v>
      </c>
      <c r="M546" s="115" t="s">
        <v>38595</v>
      </c>
      <c r="N546" s="115" t="s">
        <v>36464</v>
      </c>
      <c r="O546" s="115" t="s">
        <v>23</v>
      </c>
      <c r="P546" s="115" t="s">
        <v>23</v>
      </c>
      <c r="Q546" s="115" t="s">
        <v>23</v>
      </c>
      <c r="R546" s="115" t="s">
        <v>23</v>
      </c>
      <c r="S546" s="115" t="s">
        <v>23</v>
      </c>
      <c r="T546" s="115" t="s">
        <v>23</v>
      </c>
      <c r="U546" s="115" t="s">
        <v>23</v>
      </c>
      <c r="V546" s="115" t="s">
        <v>23</v>
      </c>
      <c r="W546" s="115" t="s">
        <v>23</v>
      </c>
      <c r="X546" s="115" t="s">
        <v>23</v>
      </c>
      <c r="Y546" s="115" t="s">
        <v>23</v>
      </c>
      <c r="Z546" s="115" t="s">
        <v>23</v>
      </c>
      <c r="AA546" s="115" t="s">
        <v>23</v>
      </c>
      <c r="AB546" s="115" t="s">
        <v>38596</v>
      </c>
      <c r="AC546" s="115" t="s">
        <v>38597</v>
      </c>
      <c r="AD546" s="115" t="s">
        <v>38598</v>
      </c>
      <c r="AE546" s="115" t="s">
        <v>33987</v>
      </c>
      <c r="AF546" s="115" t="s">
        <v>33988</v>
      </c>
      <c r="AG546" s="115" t="s">
        <v>33281</v>
      </c>
      <c r="AH546" s="115" t="s">
        <v>33282</v>
      </c>
      <c r="AI546" s="115" t="s">
        <v>33283</v>
      </c>
      <c r="AJ546" s="115" t="s">
        <v>33282</v>
      </c>
      <c r="AK546" s="116">
        <v>9.2912091488000002</v>
      </c>
      <c r="AL546" s="116">
        <v>105.7439305619</v>
      </c>
      <c r="AM546" s="115" t="s">
        <v>38599</v>
      </c>
      <c r="AN546" s="115" t="s">
        <v>23</v>
      </c>
      <c r="AO546" s="115" t="s">
        <v>23</v>
      </c>
      <c r="AP546" s="115" t="s">
        <v>33285</v>
      </c>
      <c r="AQ546" s="115" t="s">
        <v>23</v>
      </c>
      <c r="AR546" s="115" t="s">
        <v>81</v>
      </c>
      <c r="AS546" s="115" t="s">
        <v>23</v>
      </c>
      <c r="AT546" s="115" t="s">
        <v>1020</v>
      </c>
      <c r="AU546" s="115" t="s">
        <v>33382</v>
      </c>
      <c r="AV546" s="115" t="s">
        <v>33452</v>
      </c>
      <c r="AW546" s="115" t="s">
        <v>23</v>
      </c>
      <c r="AX546" s="115" t="s">
        <v>33286</v>
      </c>
      <c r="AY546" s="115" t="s">
        <v>33287</v>
      </c>
      <c r="AZ546" s="115" t="s">
        <v>35938</v>
      </c>
      <c r="BA546" s="115" t="s">
        <v>23</v>
      </c>
      <c r="BB546" s="115" t="s">
        <v>23</v>
      </c>
      <c r="BC546" s="4">
        <f>SUMIFS('Doanh số khách hàng'!$F:$F,'Doanh số khách hàng'!$A:$A,DSKH!$D546)</f>
        <v>0</v>
      </c>
      <c r="BD546" t="str">
        <f>VLOOKUP($BC546,Master!$A:$D,4,1)</f>
        <v>F2</v>
      </c>
      <c r="BE546" t="str">
        <f t="shared" si="16"/>
        <v>OTC</v>
      </c>
      <c r="BF546" t="str">
        <f t="shared" si="17"/>
        <v>Tỉnh Cà Mau-Phường Vĩnh Trạch</v>
      </c>
    </row>
    <row r="547" spans="1:58" x14ac:dyDescent="0.3">
      <c r="A547" s="114" t="s">
        <v>38600</v>
      </c>
      <c r="B547" s="115" t="s">
        <v>33266</v>
      </c>
      <c r="C547" s="115" t="s">
        <v>33267</v>
      </c>
      <c r="D547" s="115" t="s">
        <v>15050</v>
      </c>
      <c r="E547" s="115" t="s">
        <v>38601</v>
      </c>
      <c r="F547" s="115" t="s">
        <v>22</v>
      </c>
      <c r="G547" s="115" t="s">
        <v>38602</v>
      </c>
      <c r="H547" s="115" t="s">
        <v>38602</v>
      </c>
      <c r="I547" s="115" t="s">
        <v>38603</v>
      </c>
      <c r="J547" s="115" t="s">
        <v>23</v>
      </c>
      <c r="K547" s="115" t="s">
        <v>35931</v>
      </c>
      <c r="L547" s="115" t="s">
        <v>23</v>
      </c>
      <c r="M547" s="115" t="s">
        <v>38604</v>
      </c>
      <c r="N547" s="115" t="s">
        <v>35954</v>
      </c>
      <c r="O547" s="115" t="s">
        <v>23</v>
      </c>
      <c r="P547" s="115" t="s">
        <v>38605</v>
      </c>
      <c r="Q547" s="115" t="s">
        <v>23</v>
      </c>
      <c r="R547" s="115" t="s">
        <v>23</v>
      </c>
      <c r="S547" s="115" t="s">
        <v>23</v>
      </c>
      <c r="T547" s="115" t="s">
        <v>23</v>
      </c>
      <c r="U547" s="115" t="s">
        <v>23</v>
      </c>
      <c r="V547" s="115" t="s">
        <v>23</v>
      </c>
      <c r="W547" s="115" t="s">
        <v>79</v>
      </c>
      <c r="X547" s="115" t="s">
        <v>23</v>
      </c>
      <c r="Y547" s="115" t="s">
        <v>23</v>
      </c>
      <c r="Z547" s="115" t="s">
        <v>23</v>
      </c>
      <c r="AA547" s="115" t="s">
        <v>23</v>
      </c>
      <c r="AB547" s="115" t="s">
        <v>33276</v>
      </c>
      <c r="AC547" s="115" t="s">
        <v>33277</v>
      </c>
      <c r="AD547" s="115" t="s">
        <v>33278</v>
      </c>
      <c r="AE547" s="115" t="s">
        <v>33279</v>
      </c>
      <c r="AF547" s="115" t="s">
        <v>33280</v>
      </c>
      <c r="AG547" s="115" t="s">
        <v>33281</v>
      </c>
      <c r="AH547" s="115" t="s">
        <v>33282</v>
      </c>
      <c r="AI547" s="115" t="s">
        <v>33283</v>
      </c>
      <c r="AJ547" s="115" t="s">
        <v>33282</v>
      </c>
      <c r="AK547" s="116">
        <v>9.1962818300000002</v>
      </c>
      <c r="AL547" s="116">
        <v>105.3303963</v>
      </c>
      <c r="AM547" s="115" t="s">
        <v>33284</v>
      </c>
      <c r="AN547" s="115" t="s">
        <v>23</v>
      </c>
      <c r="AO547" s="115" t="s">
        <v>23</v>
      </c>
      <c r="AP547" s="115" t="s">
        <v>33285</v>
      </c>
      <c r="AQ547" s="115" t="s">
        <v>23</v>
      </c>
      <c r="AR547" s="115" t="s">
        <v>23</v>
      </c>
      <c r="AS547" s="115" t="s">
        <v>23</v>
      </c>
      <c r="AT547" s="115" t="s">
        <v>23</v>
      </c>
      <c r="AU547" s="115" t="s">
        <v>23</v>
      </c>
      <c r="AV547" s="115" t="s">
        <v>23</v>
      </c>
      <c r="AW547" s="115" t="s">
        <v>23</v>
      </c>
      <c r="AX547" s="115" t="s">
        <v>33286</v>
      </c>
      <c r="AY547" s="115" t="s">
        <v>33287</v>
      </c>
      <c r="AZ547" s="115" t="s">
        <v>35938</v>
      </c>
      <c r="BA547" s="115" t="s">
        <v>33302</v>
      </c>
      <c r="BB547" s="115" t="s">
        <v>33303</v>
      </c>
      <c r="BC547" s="4">
        <f>SUMIFS('Doanh số khách hàng'!$F:$F,'Doanh số khách hàng'!$A:$A,DSKH!$D547)</f>
        <v>1250533.3333333333</v>
      </c>
      <c r="BD547" t="str">
        <f>VLOOKUP($BC547,Master!$A:$D,4,1)</f>
        <v>F4</v>
      </c>
      <c r="BE547" t="str">
        <f t="shared" si="16"/>
        <v>OTC</v>
      </c>
      <c r="BF547" t="str">
        <f t="shared" si="17"/>
        <v>Tỉnh Cà Mau-Xã Phong Thạnh</v>
      </c>
    </row>
    <row r="548" spans="1:58" x14ac:dyDescent="0.3">
      <c r="A548" s="114" t="s">
        <v>38606</v>
      </c>
      <c r="B548" s="115" t="s">
        <v>33266</v>
      </c>
      <c r="C548" s="115" t="s">
        <v>33267</v>
      </c>
      <c r="D548" s="115" t="s">
        <v>27445</v>
      </c>
      <c r="E548" s="115" t="s">
        <v>38607</v>
      </c>
      <c r="F548" s="115" t="s">
        <v>22</v>
      </c>
      <c r="G548" s="115" t="s">
        <v>38608</v>
      </c>
      <c r="H548" s="115" t="s">
        <v>38608</v>
      </c>
      <c r="I548" s="115" t="s">
        <v>38609</v>
      </c>
      <c r="J548" s="115" t="s">
        <v>23</v>
      </c>
      <c r="K548" s="115" t="s">
        <v>35931</v>
      </c>
      <c r="L548" s="115" t="s">
        <v>23</v>
      </c>
      <c r="M548" s="115" t="s">
        <v>38610</v>
      </c>
      <c r="N548" s="115" t="s">
        <v>38611</v>
      </c>
      <c r="O548" s="115" t="s">
        <v>23</v>
      </c>
      <c r="P548" s="115" t="s">
        <v>38609</v>
      </c>
      <c r="Q548" s="115" t="s">
        <v>23</v>
      </c>
      <c r="R548" s="115" t="s">
        <v>23</v>
      </c>
      <c r="S548" s="115" t="s">
        <v>23</v>
      </c>
      <c r="T548" s="115" t="s">
        <v>23</v>
      </c>
      <c r="U548" s="115" t="s">
        <v>23</v>
      </c>
      <c r="V548" s="115" t="s">
        <v>23</v>
      </c>
      <c r="W548" s="115" t="s">
        <v>79</v>
      </c>
      <c r="X548" s="115" t="s">
        <v>23</v>
      </c>
      <c r="Y548" s="115" t="s">
        <v>23</v>
      </c>
      <c r="Z548" s="115" t="s">
        <v>23</v>
      </c>
      <c r="AA548" s="115" t="s">
        <v>38612</v>
      </c>
      <c r="AB548" s="115" t="s">
        <v>38613</v>
      </c>
      <c r="AC548" s="115" t="s">
        <v>38614</v>
      </c>
      <c r="AD548" s="115" t="s">
        <v>36972</v>
      </c>
      <c r="AE548" s="115" t="s">
        <v>33732</v>
      </c>
      <c r="AF548" s="115" t="s">
        <v>33733</v>
      </c>
      <c r="AG548" s="115" t="s">
        <v>33281</v>
      </c>
      <c r="AH548" s="115" t="s">
        <v>33282</v>
      </c>
      <c r="AI548" s="115" t="s">
        <v>33283</v>
      </c>
      <c r="AJ548" s="115" t="s">
        <v>33282</v>
      </c>
      <c r="AK548" s="116">
        <v>9.2307849384999994</v>
      </c>
      <c r="AL548" s="116">
        <v>105.7374012035</v>
      </c>
      <c r="AM548" s="115" t="s">
        <v>38615</v>
      </c>
      <c r="AN548" s="115" t="s">
        <v>23</v>
      </c>
      <c r="AO548" s="115" t="s">
        <v>23</v>
      </c>
      <c r="AP548" s="115" t="s">
        <v>33285</v>
      </c>
      <c r="AQ548" s="115" t="s">
        <v>23</v>
      </c>
      <c r="AR548" s="115" t="s">
        <v>81</v>
      </c>
      <c r="AS548" s="115" t="s">
        <v>23</v>
      </c>
      <c r="AT548" s="115" t="s">
        <v>1020</v>
      </c>
      <c r="AU548" s="115" t="s">
        <v>33382</v>
      </c>
      <c r="AV548" s="115" t="s">
        <v>33452</v>
      </c>
      <c r="AW548" s="115" t="s">
        <v>33257</v>
      </c>
      <c r="AX548" s="115" t="s">
        <v>33286</v>
      </c>
      <c r="AY548" s="115" t="s">
        <v>33287</v>
      </c>
      <c r="AZ548" s="115" t="s">
        <v>35938</v>
      </c>
      <c r="BA548" s="115" t="s">
        <v>23</v>
      </c>
      <c r="BB548" s="115" t="s">
        <v>23</v>
      </c>
      <c r="BC548" s="4">
        <f>SUMIFS('Doanh số khách hàng'!$F:$F,'Doanh số khách hàng'!$A:$A,DSKH!$D548)</f>
        <v>458200</v>
      </c>
      <c r="BD548" t="str">
        <f>VLOOKUP($BC548,Master!$A:$D,4,1)</f>
        <v>F2</v>
      </c>
      <c r="BE548" t="str">
        <f t="shared" si="16"/>
        <v>OTC</v>
      </c>
      <c r="BF548" t="str">
        <f t="shared" si="17"/>
        <v>Tỉnh Cà Mau-Phường Hiệp Thành</v>
      </c>
    </row>
    <row r="549" spans="1:58" x14ac:dyDescent="0.3">
      <c r="A549" s="114" t="s">
        <v>38616</v>
      </c>
      <c r="B549" s="115" t="s">
        <v>33266</v>
      </c>
      <c r="C549" s="115" t="s">
        <v>33267</v>
      </c>
      <c r="D549" s="115" t="s">
        <v>4982</v>
      </c>
      <c r="E549" s="115" t="s">
        <v>38617</v>
      </c>
      <c r="F549" s="115" t="s">
        <v>22</v>
      </c>
      <c r="G549" s="115" t="s">
        <v>38618</v>
      </c>
      <c r="H549" s="115" t="s">
        <v>38619</v>
      </c>
      <c r="I549" s="115" t="s">
        <v>38620</v>
      </c>
      <c r="J549" s="115" t="s">
        <v>23</v>
      </c>
      <c r="K549" s="115" t="s">
        <v>35931</v>
      </c>
      <c r="L549" s="115" t="s">
        <v>23</v>
      </c>
      <c r="M549" s="115" t="s">
        <v>38621</v>
      </c>
      <c r="N549" s="115" t="s">
        <v>38622</v>
      </c>
      <c r="O549" s="115" t="s">
        <v>23</v>
      </c>
      <c r="P549" s="115" t="s">
        <v>38620</v>
      </c>
      <c r="Q549" s="115" t="s">
        <v>23</v>
      </c>
      <c r="R549" s="115" t="s">
        <v>23</v>
      </c>
      <c r="S549" s="115" t="s">
        <v>23</v>
      </c>
      <c r="T549" s="115" t="s">
        <v>23</v>
      </c>
      <c r="U549" s="115" t="s">
        <v>23</v>
      </c>
      <c r="V549" s="115" t="s">
        <v>23</v>
      </c>
      <c r="W549" s="115" t="s">
        <v>79</v>
      </c>
      <c r="X549" s="115" t="s">
        <v>23</v>
      </c>
      <c r="Y549" s="115" t="s">
        <v>23</v>
      </c>
      <c r="Z549" s="115" t="s">
        <v>23</v>
      </c>
      <c r="AA549" s="115" t="s">
        <v>23</v>
      </c>
      <c r="AB549" s="115" t="s">
        <v>38623</v>
      </c>
      <c r="AC549" s="115" t="s">
        <v>37560</v>
      </c>
      <c r="AD549" s="115" t="s">
        <v>34289</v>
      </c>
      <c r="AE549" s="115" t="s">
        <v>33501</v>
      </c>
      <c r="AF549" s="115" t="s">
        <v>33502</v>
      </c>
      <c r="AG549" s="115" t="s">
        <v>33281</v>
      </c>
      <c r="AH549" s="115" t="s">
        <v>33282</v>
      </c>
      <c r="AI549" s="115" t="s">
        <v>33283</v>
      </c>
      <c r="AJ549" s="115" t="s">
        <v>33282</v>
      </c>
      <c r="AK549" s="116">
        <v>9.2337660590000006</v>
      </c>
      <c r="AL549" s="116">
        <v>105.44068969999999</v>
      </c>
      <c r="AM549" s="115" t="s">
        <v>35309</v>
      </c>
      <c r="AN549" s="115" t="s">
        <v>23</v>
      </c>
      <c r="AO549" s="115" t="s">
        <v>23</v>
      </c>
      <c r="AP549" s="115" t="s">
        <v>33285</v>
      </c>
      <c r="AQ549" s="115" t="s">
        <v>23</v>
      </c>
      <c r="AR549" s="115" t="s">
        <v>23</v>
      </c>
      <c r="AS549" s="115" t="s">
        <v>23</v>
      </c>
      <c r="AT549" s="115" t="s">
        <v>23</v>
      </c>
      <c r="AU549" s="115" t="s">
        <v>23</v>
      </c>
      <c r="AV549" s="115" t="s">
        <v>23</v>
      </c>
      <c r="AW549" s="115" t="s">
        <v>23</v>
      </c>
      <c r="AX549" s="115" t="s">
        <v>33286</v>
      </c>
      <c r="AY549" s="115" t="s">
        <v>33287</v>
      </c>
      <c r="AZ549" s="115" t="s">
        <v>35938</v>
      </c>
      <c r="BA549" s="115" t="s">
        <v>33302</v>
      </c>
      <c r="BB549" s="115" t="s">
        <v>33303</v>
      </c>
      <c r="BC549" s="4">
        <f>SUMIFS('Doanh số khách hàng'!$F:$F,'Doanh số khách hàng'!$A:$A,DSKH!$D549)</f>
        <v>685526.66666666663</v>
      </c>
      <c r="BD549" t="str">
        <f>VLOOKUP($BC549,Master!$A:$D,4,1)</f>
        <v>F4</v>
      </c>
      <c r="BE549" t="str">
        <f t="shared" si="16"/>
        <v>OTC</v>
      </c>
      <c r="BF549" t="str">
        <f t="shared" si="17"/>
        <v>Tỉnh Cà Mau-Phường Giá Rai</v>
      </c>
    </row>
    <row r="550" spans="1:58" x14ac:dyDescent="0.3">
      <c r="A550" s="114" t="s">
        <v>38624</v>
      </c>
      <c r="B550" s="115" t="s">
        <v>33266</v>
      </c>
      <c r="C550" s="115" t="s">
        <v>33267</v>
      </c>
      <c r="D550" s="115" t="s">
        <v>6064</v>
      </c>
      <c r="E550" s="115" t="s">
        <v>38625</v>
      </c>
      <c r="F550" s="115" t="s">
        <v>22</v>
      </c>
      <c r="G550" s="115" t="s">
        <v>38626</v>
      </c>
      <c r="H550" s="115" t="s">
        <v>38626</v>
      </c>
      <c r="I550" s="115" t="s">
        <v>38627</v>
      </c>
      <c r="J550" s="115" t="s">
        <v>23</v>
      </c>
      <c r="K550" s="115" t="s">
        <v>35931</v>
      </c>
      <c r="L550" s="115" t="s">
        <v>23</v>
      </c>
      <c r="M550" s="115" t="s">
        <v>38628</v>
      </c>
      <c r="N550" s="115" t="s">
        <v>23</v>
      </c>
      <c r="O550" s="115" t="s">
        <v>23</v>
      </c>
      <c r="P550" s="115" t="s">
        <v>38629</v>
      </c>
      <c r="Q550" s="115" t="s">
        <v>23</v>
      </c>
      <c r="R550" s="115" t="s">
        <v>23</v>
      </c>
      <c r="S550" s="115" t="s">
        <v>23</v>
      </c>
      <c r="T550" s="115" t="s">
        <v>23</v>
      </c>
      <c r="U550" s="115" t="s">
        <v>23</v>
      </c>
      <c r="V550" s="115" t="s">
        <v>23</v>
      </c>
      <c r="W550" s="115" t="s">
        <v>79</v>
      </c>
      <c r="X550" s="115" t="s">
        <v>23</v>
      </c>
      <c r="Y550" s="115" t="s">
        <v>23</v>
      </c>
      <c r="Z550" s="115" t="s">
        <v>23</v>
      </c>
      <c r="AA550" s="115" t="s">
        <v>23</v>
      </c>
      <c r="AB550" s="115" t="s">
        <v>38630</v>
      </c>
      <c r="AC550" s="115" t="s">
        <v>36736</v>
      </c>
      <c r="AD550" s="115" t="s">
        <v>36737</v>
      </c>
      <c r="AE550" s="115" t="s">
        <v>33434</v>
      </c>
      <c r="AF550" s="115" t="s">
        <v>33435</v>
      </c>
      <c r="AG550" s="115" t="s">
        <v>33281</v>
      </c>
      <c r="AH550" s="115" t="s">
        <v>33282</v>
      </c>
      <c r="AI550" s="115" t="s">
        <v>33283</v>
      </c>
      <c r="AJ550" s="115" t="s">
        <v>33282</v>
      </c>
      <c r="AK550" s="116">
        <v>9.3186378360000006</v>
      </c>
      <c r="AL550" s="116">
        <v>105.55189710000001</v>
      </c>
      <c r="AM550" s="115" t="s">
        <v>37579</v>
      </c>
      <c r="AN550" s="115" t="s">
        <v>23</v>
      </c>
      <c r="AO550" s="115" t="s">
        <v>23</v>
      </c>
      <c r="AP550" s="115" t="s">
        <v>80</v>
      </c>
      <c r="AQ550" s="115" t="s">
        <v>23</v>
      </c>
      <c r="AR550" s="115" t="s">
        <v>23</v>
      </c>
      <c r="AS550" s="115" t="s">
        <v>23</v>
      </c>
      <c r="AT550" s="115" t="s">
        <v>23</v>
      </c>
      <c r="AU550" s="115" t="s">
        <v>23</v>
      </c>
      <c r="AV550" s="115" t="s">
        <v>23</v>
      </c>
      <c r="AW550" s="115" t="s">
        <v>23</v>
      </c>
      <c r="AX550" s="115" t="s">
        <v>33315</v>
      </c>
      <c r="AY550" s="115" t="s">
        <v>33316</v>
      </c>
      <c r="AZ550" s="115" t="s">
        <v>35938</v>
      </c>
      <c r="BA550" s="115" t="s">
        <v>33302</v>
      </c>
      <c r="BB550" s="115" t="s">
        <v>33303</v>
      </c>
      <c r="BC550" s="4">
        <f>SUMIFS('Doanh số khách hàng'!$F:$F,'Doanh số khách hàng'!$A:$A,DSKH!$D550)</f>
        <v>0</v>
      </c>
      <c r="BD550" t="str">
        <f>VLOOKUP($BC550,Master!$A:$D,4,1)</f>
        <v>F2</v>
      </c>
      <c r="BE550" t="str">
        <f t="shared" si="16"/>
        <v>GT</v>
      </c>
      <c r="BF550" t="str">
        <f t="shared" si="17"/>
        <v>Tỉnh Cà Mau-Xã Vĩnh Mỹ</v>
      </c>
    </row>
    <row r="551" spans="1:58" x14ac:dyDescent="0.3">
      <c r="A551" s="114" t="s">
        <v>38631</v>
      </c>
      <c r="B551" s="115" t="s">
        <v>33266</v>
      </c>
      <c r="C551" s="115" t="s">
        <v>33267</v>
      </c>
      <c r="D551" s="115" t="s">
        <v>19223</v>
      </c>
      <c r="E551" s="115" t="s">
        <v>38632</v>
      </c>
      <c r="F551" s="115" t="s">
        <v>22</v>
      </c>
      <c r="G551" s="115" t="s">
        <v>38633</v>
      </c>
      <c r="H551" s="115" t="s">
        <v>38633</v>
      </c>
      <c r="I551" s="115" t="s">
        <v>38634</v>
      </c>
      <c r="J551" s="115" t="s">
        <v>23</v>
      </c>
      <c r="K551" s="115" t="s">
        <v>35931</v>
      </c>
      <c r="L551" s="115" t="s">
        <v>23</v>
      </c>
      <c r="M551" s="115" t="s">
        <v>38635</v>
      </c>
      <c r="N551" s="115" t="s">
        <v>38636</v>
      </c>
      <c r="O551" s="115" t="s">
        <v>23</v>
      </c>
      <c r="P551" s="115" t="s">
        <v>38634</v>
      </c>
      <c r="Q551" s="115" t="s">
        <v>23</v>
      </c>
      <c r="R551" s="115" t="s">
        <v>23</v>
      </c>
      <c r="S551" s="115" t="s">
        <v>23</v>
      </c>
      <c r="T551" s="115" t="s">
        <v>23</v>
      </c>
      <c r="U551" s="115" t="s">
        <v>23</v>
      </c>
      <c r="V551" s="115" t="s">
        <v>23</v>
      </c>
      <c r="W551" s="115" t="s">
        <v>79</v>
      </c>
      <c r="X551" s="115" t="s">
        <v>23</v>
      </c>
      <c r="Y551" s="115" t="s">
        <v>23</v>
      </c>
      <c r="Z551" s="115" t="s">
        <v>23</v>
      </c>
      <c r="AA551" s="115" t="s">
        <v>38637</v>
      </c>
      <c r="AB551" s="115" t="s">
        <v>38638</v>
      </c>
      <c r="AC551" s="115" t="s">
        <v>38639</v>
      </c>
      <c r="AD551" s="115" t="s">
        <v>36972</v>
      </c>
      <c r="AE551" s="115" t="s">
        <v>33909</v>
      </c>
      <c r="AF551" s="115" t="s">
        <v>33910</v>
      </c>
      <c r="AG551" s="115" t="s">
        <v>33281</v>
      </c>
      <c r="AH551" s="115" t="s">
        <v>33282</v>
      </c>
      <c r="AI551" s="115" t="s">
        <v>33283</v>
      </c>
      <c r="AJ551" s="115" t="s">
        <v>33282</v>
      </c>
      <c r="AK551" s="116">
        <v>9.3386223210000008</v>
      </c>
      <c r="AL551" s="116">
        <v>105.3556586</v>
      </c>
      <c r="AM551" s="115" t="s">
        <v>33911</v>
      </c>
      <c r="AN551" s="115" t="s">
        <v>23</v>
      </c>
      <c r="AO551" s="115" t="s">
        <v>33367</v>
      </c>
      <c r="AP551" s="115" t="s">
        <v>33285</v>
      </c>
      <c r="AQ551" s="115" t="s">
        <v>23</v>
      </c>
      <c r="AR551" s="115" t="s">
        <v>23</v>
      </c>
      <c r="AS551" s="115" t="s">
        <v>23</v>
      </c>
      <c r="AT551" s="115" t="s">
        <v>23</v>
      </c>
      <c r="AU551" s="115" t="s">
        <v>23</v>
      </c>
      <c r="AV551" s="115" t="s">
        <v>23</v>
      </c>
      <c r="AW551" s="115" t="s">
        <v>23</v>
      </c>
      <c r="AX551" s="115" t="s">
        <v>33286</v>
      </c>
      <c r="AY551" s="115" t="s">
        <v>33287</v>
      </c>
      <c r="AZ551" s="115" t="s">
        <v>35938</v>
      </c>
      <c r="BA551" s="115" t="s">
        <v>1021</v>
      </c>
      <c r="BB551" s="115" t="s">
        <v>1021</v>
      </c>
      <c r="BC551" s="4">
        <f>SUMIFS('Doanh số khách hàng'!$F:$F,'Doanh số khách hàng'!$A:$A,DSKH!$D551)</f>
        <v>222766.66666666666</v>
      </c>
      <c r="BD551" t="str">
        <f>VLOOKUP($BC551,Master!$A:$D,4,1)</f>
        <v>F2</v>
      </c>
      <c r="BE551" t="str">
        <f t="shared" si="16"/>
        <v>OTC</v>
      </c>
      <c r="BF551" t="str">
        <f t="shared" si="17"/>
        <v>Tỉnh Cà Mau-Xã Phong Hiệp</v>
      </c>
    </row>
    <row r="552" spans="1:58" x14ac:dyDescent="0.3">
      <c r="A552" s="114" t="s">
        <v>38640</v>
      </c>
      <c r="B552" s="115" t="s">
        <v>33266</v>
      </c>
      <c r="C552" s="115" t="s">
        <v>33267</v>
      </c>
      <c r="D552" s="115" t="s">
        <v>30466</v>
      </c>
      <c r="E552" s="115" t="s">
        <v>38641</v>
      </c>
      <c r="F552" s="115" t="s">
        <v>22</v>
      </c>
      <c r="G552" s="115" t="s">
        <v>38642</v>
      </c>
      <c r="H552" s="115" t="s">
        <v>38642</v>
      </c>
      <c r="I552" s="115" t="s">
        <v>38643</v>
      </c>
      <c r="J552" s="115" t="s">
        <v>23</v>
      </c>
      <c r="K552" s="115" t="s">
        <v>35931</v>
      </c>
      <c r="L552" s="115" t="s">
        <v>23</v>
      </c>
      <c r="M552" s="115" t="s">
        <v>38644</v>
      </c>
      <c r="N552" s="115" t="s">
        <v>38645</v>
      </c>
      <c r="O552" s="115" t="s">
        <v>23</v>
      </c>
      <c r="P552" s="115" t="s">
        <v>38643</v>
      </c>
      <c r="Q552" s="115" t="s">
        <v>23</v>
      </c>
      <c r="R552" s="115" t="s">
        <v>23</v>
      </c>
      <c r="S552" s="115" t="s">
        <v>23</v>
      </c>
      <c r="T552" s="115" t="s">
        <v>23</v>
      </c>
      <c r="U552" s="115" t="s">
        <v>23</v>
      </c>
      <c r="V552" s="115" t="s">
        <v>23</v>
      </c>
      <c r="W552" s="115" t="s">
        <v>79</v>
      </c>
      <c r="X552" s="115" t="s">
        <v>23</v>
      </c>
      <c r="Y552" s="115" t="s">
        <v>23</v>
      </c>
      <c r="Z552" s="115" t="s">
        <v>23</v>
      </c>
      <c r="AA552" s="115" t="s">
        <v>23</v>
      </c>
      <c r="AB552" s="115" t="s">
        <v>38646</v>
      </c>
      <c r="AC552" s="115" t="s">
        <v>33394</v>
      </c>
      <c r="AD552" s="115" t="s">
        <v>36972</v>
      </c>
      <c r="AE552" s="115" t="s">
        <v>33279</v>
      </c>
      <c r="AF552" s="115" t="s">
        <v>33280</v>
      </c>
      <c r="AG552" s="115" t="s">
        <v>33281</v>
      </c>
      <c r="AH552" s="115" t="s">
        <v>33282</v>
      </c>
      <c r="AI552" s="115" t="s">
        <v>33283</v>
      </c>
      <c r="AJ552" s="115" t="s">
        <v>33282</v>
      </c>
      <c r="AK552" s="116">
        <v>9.3023394029999995</v>
      </c>
      <c r="AL552" s="116">
        <v>105.3190803</v>
      </c>
      <c r="AM552" s="115" t="s">
        <v>33396</v>
      </c>
      <c r="AN552" s="115" t="s">
        <v>23</v>
      </c>
      <c r="AO552" s="115" t="s">
        <v>33256</v>
      </c>
      <c r="AP552" s="115" t="s">
        <v>80</v>
      </c>
      <c r="AQ552" s="115" t="s">
        <v>23</v>
      </c>
      <c r="AR552" s="115" t="s">
        <v>23</v>
      </c>
      <c r="AS552" s="115" t="s">
        <v>23</v>
      </c>
      <c r="AT552" s="115" t="s">
        <v>23</v>
      </c>
      <c r="AU552" s="115" t="s">
        <v>23</v>
      </c>
      <c r="AV552" s="115" t="s">
        <v>23</v>
      </c>
      <c r="AW552" s="115" t="s">
        <v>23</v>
      </c>
      <c r="AX552" s="115" t="s">
        <v>33299</v>
      </c>
      <c r="AY552" s="115" t="s">
        <v>33300</v>
      </c>
      <c r="AZ552" s="115" t="s">
        <v>35938</v>
      </c>
      <c r="BA552" s="115" t="s">
        <v>33302</v>
      </c>
      <c r="BB552" s="115" t="s">
        <v>33303</v>
      </c>
      <c r="BC552" s="4">
        <f>SUMIFS('Doanh số khách hàng'!$F:$F,'Doanh số khách hàng'!$A:$A,DSKH!$D552)</f>
        <v>204333.33333333334</v>
      </c>
      <c r="BD552" t="str">
        <f>VLOOKUP($BC552,Master!$A:$D,4,1)</f>
        <v>F2</v>
      </c>
      <c r="BE552" t="str">
        <f t="shared" si="16"/>
        <v>GT</v>
      </c>
      <c r="BF552" t="str">
        <f t="shared" si="17"/>
        <v>Tỉnh Cà Mau-Xã Phong Thạnh</v>
      </c>
    </row>
    <row r="553" spans="1:58" x14ac:dyDescent="0.3">
      <c r="A553" s="114" t="s">
        <v>35702</v>
      </c>
      <c r="B553" s="115" t="s">
        <v>33266</v>
      </c>
      <c r="C553" s="115" t="s">
        <v>33267</v>
      </c>
      <c r="D553" s="115" t="s">
        <v>33189</v>
      </c>
      <c r="E553" s="115" t="s">
        <v>38647</v>
      </c>
      <c r="F553" s="115" t="s">
        <v>22</v>
      </c>
      <c r="G553" s="115" t="s">
        <v>38648</v>
      </c>
      <c r="H553" s="115" t="s">
        <v>38648</v>
      </c>
      <c r="I553" s="115" t="s">
        <v>38649</v>
      </c>
      <c r="J553" s="115" t="s">
        <v>23</v>
      </c>
      <c r="K553" s="115" t="s">
        <v>35931</v>
      </c>
      <c r="L553" s="115" t="s">
        <v>23</v>
      </c>
      <c r="M553" s="115" t="s">
        <v>38650</v>
      </c>
      <c r="N553" s="115" t="s">
        <v>38651</v>
      </c>
      <c r="O553" s="115" t="s">
        <v>23</v>
      </c>
      <c r="P553" s="115" t="s">
        <v>38649</v>
      </c>
      <c r="Q553" s="115" t="s">
        <v>23</v>
      </c>
      <c r="R553" s="115" t="s">
        <v>23</v>
      </c>
      <c r="S553" s="115" t="s">
        <v>23</v>
      </c>
      <c r="T553" s="115" t="s">
        <v>23</v>
      </c>
      <c r="U553" s="115" t="s">
        <v>23</v>
      </c>
      <c r="V553" s="115" t="s">
        <v>23</v>
      </c>
      <c r="W553" s="115" t="s">
        <v>79</v>
      </c>
      <c r="X553" s="115" t="s">
        <v>23</v>
      </c>
      <c r="Y553" s="115" t="s">
        <v>23</v>
      </c>
      <c r="Z553" s="115" t="s">
        <v>23</v>
      </c>
      <c r="AA553" s="115" t="s">
        <v>38652</v>
      </c>
      <c r="AB553" s="115" t="s">
        <v>38653</v>
      </c>
      <c r="AC553" s="115" t="s">
        <v>33394</v>
      </c>
      <c r="AD553" s="115" t="s">
        <v>38654</v>
      </c>
      <c r="AE553" s="115" t="s">
        <v>33279</v>
      </c>
      <c r="AF553" s="115" t="s">
        <v>33280</v>
      </c>
      <c r="AG553" s="115" t="s">
        <v>33281</v>
      </c>
      <c r="AH553" s="115" t="s">
        <v>33282</v>
      </c>
      <c r="AI553" s="115" t="s">
        <v>33283</v>
      </c>
      <c r="AJ553" s="115" t="s">
        <v>33282</v>
      </c>
      <c r="AK553" s="116">
        <v>9.3019448804000007</v>
      </c>
      <c r="AL553" s="116">
        <v>105.3195597111</v>
      </c>
      <c r="AM553" s="115" t="s">
        <v>33396</v>
      </c>
      <c r="AN553" s="115" t="s">
        <v>23</v>
      </c>
      <c r="AO553" s="115" t="s">
        <v>33256</v>
      </c>
      <c r="AP553" s="115" t="s">
        <v>34460</v>
      </c>
      <c r="AQ553" s="115" t="s">
        <v>23</v>
      </c>
      <c r="AR553" s="115" t="s">
        <v>81</v>
      </c>
      <c r="AS553" s="115" t="s">
        <v>23</v>
      </c>
      <c r="AT553" s="115" t="s">
        <v>1020</v>
      </c>
      <c r="AU553" s="115" t="s">
        <v>33382</v>
      </c>
      <c r="AV553" s="115" t="s">
        <v>33452</v>
      </c>
      <c r="AW553" s="115" t="s">
        <v>33257</v>
      </c>
      <c r="AX553" s="115" t="s">
        <v>33299</v>
      </c>
      <c r="AY553" s="115" t="s">
        <v>33300</v>
      </c>
      <c r="AZ553" s="115" t="s">
        <v>35938</v>
      </c>
      <c r="BA553" s="115" t="s">
        <v>33302</v>
      </c>
      <c r="BB553" s="115" t="s">
        <v>33303</v>
      </c>
      <c r="BC553" s="4">
        <f>SUMIFS('Doanh số khách hàng'!$F:$F,'Doanh số khách hàng'!$A:$A,DSKH!$D553)</f>
        <v>250250</v>
      </c>
      <c r="BD553" t="str">
        <f>VLOOKUP($BC553,Master!$A:$D,4,1)</f>
        <v>F2</v>
      </c>
      <c r="BE553" t="str">
        <f t="shared" si="16"/>
        <v>GT</v>
      </c>
      <c r="BF553" t="str">
        <f t="shared" si="17"/>
        <v>Tỉnh Cà Mau-Xã Phong Thạnh</v>
      </c>
    </row>
    <row r="554" spans="1:58" x14ac:dyDescent="0.3">
      <c r="A554" s="114" t="s">
        <v>38655</v>
      </c>
      <c r="B554" s="115" t="s">
        <v>33266</v>
      </c>
      <c r="C554" s="115" t="s">
        <v>33267</v>
      </c>
      <c r="D554" s="115" t="s">
        <v>38656</v>
      </c>
      <c r="E554" s="115" t="s">
        <v>38657</v>
      </c>
      <c r="F554" s="115" t="s">
        <v>22</v>
      </c>
      <c r="G554" s="115" t="s">
        <v>38658</v>
      </c>
      <c r="H554" s="115" t="s">
        <v>38658</v>
      </c>
      <c r="I554" s="115" t="s">
        <v>38659</v>
      </c>
      <c r="J554" s="115" t="s">
        <v>23</v>
      </c>
      <c r="K554" s="115" t="s">
        <v>35931</v>
      </c>
      <c r="L554" s="115" t="s">
        <v>23</v>
      </c>
      <c r="M554" s="115" t="s">
        <v>38660</v>
      </c>
      <c r="N554" s="115" t="s">
        <v>38661</v>
      </c>
      <c r="O554" s="115" t="s">
        <v>23</v>
      </c>
      <c r="P554" s="115" t="s">
        <v>38659</v>
      </c>
      <c r="Q554" s="115" t="s">
        <v>23</v>
      </c>
      <c r="R554" s="115" t="s">
        <v>23</v>
      </c>
      <c r="S554" s="115" t="s">
        <v>23</v>
      </c>
      <c r="T554" s="115" t="s">
        <v>23</v>
      </c>
      <c r="U554" s="115" t="s">
        <v>23</v>
      </c>
      <c r="V554" s="115" t="s">
        <v>23</v>
      </c>
      <c r="W554" s="115" t="s">
        <v>79</v>
      </c>
      <c r="X554" s="115" t="s">
        <v>23</v>
      </c>
      <c r="Y554" s="115" t="s">
        <v>23</v>
      </c>
      <c r="Z554" s="115" t="s">
        <v>23</v>
      </c>
      <c r="AA554" s="115" t="s">
        <v>38662</v>
      </c>
      <c r="AB554" s="115" t="s">
        <v>38663</v>
      </c>
      <c r="AC554" s="115" t="s">
        <v>33897</v>
      </c>
      <c r="AD554" s="115" t="s">
        <v>38664</v>
      </c>
      <c r="AE554" s="115" t="s">
        <v>33501</v>
      </c>
      <c r="AF554" s="115" t="s">
        <v>33502</v>
      </c>
      <c r="AG554" s="115" t="s">
        <v>33281</v>
      </c>
      <c r="AH554" s="115" t="s">
        <v>33282</v>
      </c>
      <c r="AI554" s="115" t="s">
        <v>33283</v>
      </c>
      <c r="AJ554" s="115" t="s">
        <v>33282</v>
      </c>
      <c r="AK554" s="116">
        <v>9.2276676569999996</v>
      </c>
      <c r="AL554" s="116">
        <v>105.41442480000001</v>
      </c>
      <c r="AM554" s="115" t="s">
        <v>33745</v>
      </c>
      <c r="AN554" s="115" t="s">
        <v>23</v>
      </c>
      <c r="AO554" s="115" t="s">
        <v>33256</v>
      </c>
      <c r="AP554" s="115" t="s">
        <v>34460</v>
      </c>
      <c r="AQ554" s="115" t="s">
        <v>23</v>
      </c>
      <c r="AR554" s="115" t="s">
        <v>23</v>
      </c>
      <c r="AS554" s="115" t="s">
        <v>23</v>
      </c>
      <c r="AT554" s="115" t="s">
        <v>23</v>
      </c>
      <c r="AU554" s="115" t="s">
        <v>23</v>
      </c>
      <c r="AV554" s="115" t="s">
        <v>23</v>
      </c>
      <c r="AW554" s="115" t="s">
        <v>23</v>
      </c>
      <c r="AX554" s="115" t="s">
        <v>33299</v>
      </c>
      <c r="AY554" s="115" t="s">
        <v>33300</v>
      </c>
      <c r="AZ554" s="115" t="s">
        <v>35938</v>
      </c>
      <c r="BA554" s="115" t="s">
        <v>33302</v>
      </c>
      <c r="BB554" s="115" t="s">
        <v>33303</v>
      </c>
      <c r="BC554" s="4">
        <f>SUMIFS('Doanh số khách hàng'!$F:$F,'Doanh số khách hàng'!$A:$A,DSKH!$D554)</f>
        <v>0</v>
      </c>
      <c r="BD554" t="str">
        <f>VLOOKUP($BC554,Master!$A:$D,4,1)</f>
        <v>F2</v>
      </c>
      <c r="BE554" t="str">
        <f t="shared" si="16"/>
        <v>GT</v>
      </c>
      <c r="BF554" t="str">
        <f t="shared" si="17"/>
        <v>Tỉnh Cà Mau-Phường Giá Rai</v>
      </c>
    </row>
    <row r="555" spans="1:58" x14ac:dyDescent="0.3">
      <c r="A555" s="114" t="s">
        <v>38665</v>
      </c>
      <c r="B555" s="115" t="s">
        <v>33266</v>
      </c>
      <c r="C555" s="115" t="s">
        <v>33267</v>
      </c>
      <c r="D555" s="115" t="s">
        <v>12075</v>
      </c>
      <c r="E555" s="115" t="s">
        <v>38666</v>
      </c>
      <c r="F555" s="115" t="s">
        <v>22</v>
      </c>
      <c r="G555" s="115" t="s">
        <v>38667</v>
      </c>
      <c r="H555" s="115" t="s">
        <v>38668</v>
      </c>
      <c r="I555" s="115" t="s">
        <v>38669</v>
      </c>
      <c r="J555" s="115" t="s">
        <v>23</v>
      </c>
      <c r="K555" s="115" t="s">
        <v>35931</v>
      </c>
      <c r="L555" s="115" t="s">
        <v>23</v>
      </c>
      <c r="M555" s="115" t="s">
        <v>38670</v>
      </c>
      <c r="N555" s="115" t="s">
        <v>38671</v>
      </c>
      <c r="O555" s="115" t="s">
        <v>23</v>
      </c>
      <c r="P555" s="115" t="s">
        <v>38669</v>
      </c>
      <c r="Q555" s="115" t="s">
        <v>23</v>
      </c>
      <c r="R555" s="115" t="s">
        <v>23</v>
      </c>
      <c r="S555" s="115" t="s">
        <v>23</v>
      </c>
      <c r="T555" s="115" t="s">
        <v>23</v>
      </c>
      <c r="U555" s="115" t="s">
        <v>23</v>
      </c>
      <c r="V555" s="115" t="s">
        <v>23</v>
      </c>
      <c r="W555" s="115" t="s">
        <v>79</v>
      </c>
      <c r="X555" s="115" t="s">
        <v>23</v>
      </c>
      <c r="Y555" s="115" t="s">
        <v>23</v>
      </c>
      <c r="Z555" s="115" t="s">
        <v>23</v>
      </c>
      <c r="AA555" s="115" t="s">
        <v>23</v>
      </c>
      <c r="AB555" s="115" t="s">
        <v>38672</v>
      </c>
      <c r="AC555" s="115" t="s">
        <v>36904</v>
      </c>
      <c r="AD555" s="115" t="s">
        <v>36520</v>
      </c>
      <c r="AE555" s="115" t="s">
        <v>33872</v>
      </c>
      <c r="AF555" s="115" t="s">
        <v>33873</v>
      </c>
      <c r="AG555" s="115" t="s">
        <v>33281</v>
      </c>
      <c r="AH555" s="115" t="s">
        <v>33282</v>
      </c>
      <c r="AI555" s="115" t="s">
        <v>33283</v>
      </c>
      <c r="AJ555" s="115" t="s">
        <v>33282</v>
      </c>
      <c r="AK555" s="116">
        <v>9.4422249689999997</v>
      </c>
      <c r="AL555" s="116">
        <v>105.55217879999999</v>
      </c>
      <c r="AM555" s="115" t="s">
        <v>38673</v>
      </c>
      <c r="AN555" s="115" t="s">
        <v>23</v>
      </c>
      <c r="AO555" s="115" t="s">
        <v>33256</v>
      </c>
      <c r="AP555" s="115" t="s">
        <v>80</v>
      </c>
      <c r="AQ555" s="115" t="s">
        <v>23</v>
      </c>
      <c r="AR555" s="115" t="s">
        <v>23</v>
      </c>
      <c r="AS555" s="115" t="s">
        <v>23</v>
      </c>
      <c r="AT555" s="115" t="s">
        <v>23</v>
      </c>
      <c r="AU555" s="115" t="s">
        <v>23</v>
      </c>
      <c r="AV555" s="115" t="s">
        <v>23</v>
      </c>
      <c r="AW555" s="115" t="s">
        <v>23</v>
      </c>
      <c r="AX555" s="115" t="s">
        <v>33299</v>
      </c>
      <c r="AY555" s="115" t="s">
        <v>33300</v>
      </c>
      <c r="AZ555" s="115" t="s">
        <v>35938</v>
      </c>
      <c r="BA555" s="115" t="s">
        <v>33302</v>
      </c>
      <c r="BB555" s="115" t="s">
        <v>33303</v>
      </c>
      <c r="BC555" s="4">
        <f>SUMIFS('Doanh số khách hàng'!$F:$F,'Doanh số khách hàng'!$A:$A,DSKH!$D555)</f>
        <v>4157360</v>
      </c>
      <c r="BD555" t="str">
        <f>VLOOKUP($BC555,Master!$A:$D,4,1)</f>
        <v>F4</v>
      </c>
      <c r="BE555" t="str">
        <f t="shared" si="16"/>
        <v>GT</v>
      </c>
      <c r="BF555" t="str">
        <f t="shared" si="17"/>
        <v>Tỉnh Cà Mau-Xã Vĩnh Thanh</v>
      </c>
    </row>
    <row r="556" spans="1:58" x14ac:dyDescent="0.3">
      <c r="A556" s="114" t="s">
        <v>38674</v>
      </c>
      <c r="B556" s="115" t="s">
        <v>33266</v>
      </c>
      <c r="C556" s="115" t="s">
        <v>33267</v>
      </c>
      <c r="D556" s="115" t="s">
        <v>38675</v>
      </c>
      <c r="E556" s="115" t="s">
        <v>38676</v>
      </c>
      <c r="F556" s="115" t="s">
        <v>22</v>
      </c>
      <c r="G556" s="115" t="s">
        <v>38677</v>
      </c>
      <c r="H556" s="115" t="s">
        <v>38677</v>
      </c>
      <c r="I556" s="115" t="s">
        <v>38678</v>
      </c>
      <c r="J556" s="115" t="s">
        <v>23</v>
      </c>
      <c r="K556" s="115" t="s">
        <v>35931</v>
      </c>
      <c r="L556" s="115" t="s">
        <v>23</v>
      </c>
      <c r="M556" s="115" t="s">
        <v>38679</v>
      </c>
      <c r="N556" s="115" t="s">
        <v>36829</v>
      </c>
      <c r="O556" s="115" t="s">
        <v>23</v>
      </c>
      <c r="P556" s="115" t="s">
        <v>38678</v>
      </c>
      <c r="Q556" s="115" t="s">
        <v>23</v>
      </c>
      <c r="R556" s="115" t="s">
        <v>23</v>
      </c>
      <c r="S556" s="115" t="s">
        <v>23</v>
      </c>
      <c r="T556" s="115" t="s">
        <v>23</v>
      </c>
      <c r="U556" s="115" t="s">
        <v>23</v>
      </c>
      <c r="V556" s="115" t="s">
        <v>23</v>
      </c>
      <c r="W556" s="115" t="s">
        <v>79</v>
      </c>
      <c r="X556" s="115" t="s">
        <v>23</v>
      </c>
      <c r="Y556" s="115" t="s">
        <v>23</v>
      </c>
      <c r="Z556" s="115" t="s">
        <v>23</v>
      </c>
      <c r="AA556" s="115" t="s">
        <v>23</v>
      </c>
      <c r="AB556" s="115" t="s">
        <v>38680</v>
      </c>
      <c r="AC556" s="115" t="s">
        <v>34858</v>
      </c>
      <c r="AD556" s="115" t="s">
        <v>34135</v>
      </c>
      <c r="AE556" s="115" t="s">
        <v>33419</v>
      </c>
      <c r="AF556" s="115" t="s">
        <v>33420</v>
      </c>
      <c r="AG556" s="115" t="s">
        <v>33281</v>
      </c>
      <c r="AH556" s="115" t="s">
        <v>33282</v>
      </c>
      <c r="AI556" s="115" t="s">
        <v>33283</v>
      </c>
      <c r="AJ556" s="115" t="s">
        <v>33282</v>
      </c>
      <c r="AK556" s="116">
        <v>9.0257302639999999</v>
      </c>
      <c r="AL556" s="116">
        <v>105.41980169999999</v>
      </c>
      <c r="AM556" s="115" t="s">
        <v>35032</v>
      </c>
      <c r="AN556" s="115" t="s">
        <v>23</v>
      </c>
      <c r="AO556" s="115" t="s">
        <v>33256</v>
      </c>
      <c r="AP556" s="115" t="s">
        <v>33684</v>
      </c>
      <c r="AQ556" s="115" t="s">
        <v>23</v>
      </c>
      <c r="AR556" s="115" t="s">
        <v>23</v>
      </c>
      <c r="AS556" s="115" t="s">
        <v>23</v>
      </c>
      <c r="AT556" s="115" t="s">
        <v>23</v>
      </c>
      <c r="AU556" s="115" t="s">
        <v>23</v>
      </c>
      <c r="AV556" s="115" t="s">
        <v>23</v>
      </c>
      <c r="AW556" s="115" t="s">
        <v>23</v>
      </c>
      <c r="AX556" s="115" t="s">
        <v>33315</v>
      </c>
      <c r="AY556" s="115" t="s">
        <v>33316</v>
      </c>
      <c r="AZ556" s="115" t="s">
        <v>35938</v>
      </c>
      <c r="BA556" s="115" t="s">
        <v>1021</v>
      </c>
      <c r="BB556" s="115" t="s">
        <v>1021</v>
      </c>
      <c r="BC556" s="4">
        <f>SUMIFS('Doanh số khách hàng'!$F:$F,'Doanh số khách hàng'!$A:$A,DSKH!$D556)</f>
        <v>0</v>
      </c>
      <c r="BD556" t="str">
        <f>VLOOKUP($BC556,Master!$A:$D,4,1)</f>
        <v>F2</v>
      </c>
      <c r="BE556" t="str">
        <f t="shared" si="16"/>
        <v>GT</v>
      </c>
      <c r="BF556" t="str">
        <f t="shared" si="17"/>
        <v>Tỉnh Cà Mau-Xã Gành Hào</v>
      </c>
    </row>
    <row r="557" spans="1:58" x14ac:dyDescent="0.3">
      <c r="A557" s="114" t="s">
        <v>38681</v>
      </c>
      <c r="B557" s="115" t="s">
        <v>33266</v>
      </c>
      <c r="C557" s="115" t="s">
        <v>33267</v>
      </c>
      <c r="D557" s="115" t="s">
        <v>27900</v>
      </c>
      <c r="E557" s="115" t="s">
        <v>38682</v>
      </c>
      <c r="F557" s="115" t="s">
        <v>22</v>
      </c>
      <c r="G557" s="115" t="s">
        <v>38683</v>
      </c>
      <c r="H557" s="115" t="s">
        <v>38683</v>
      </c>
      <c r="I557" s="115" t="s">
        <v>38684</v>
      </c>
      <c r="J557" s="115" t="s">
        <v>23</v>
      </c>
      <c r="K557" s="115" t="s">
        <v>35931</v>
      </c>
      <c r="L557" s="115" t="s">
        <v>23</v>
      </c>
      <c r="M557" s="115" t="s">
        <v>37731</v>
      </c>
      <c r="N557" s="115" t="s">
        <v>38685</v>
      </c>
      <c r="O557" s="115" t="s">
        <v>23</v>
      </c>
      <c r="P557" s="115" t="s">
        <v>38684</v>
      </c>
      <c r="Q557" s="115" t="s">
        <v>23</v>
      </c>
      <c r="R557" s="115" t="s">
        <v>23</v>
      </c>
      <c r="S557" s="115" t="s">
        <v>23</v>
      </c>
      <c r="T557" s="115" t="s">
        <v>23</v>
      </c>
      <c r="U557" s="115" t="s">
        <v>23</v>
      </c>
      <c r="V557" s="115" t="s">
        <v>23</v>
      </c>
      <c r="W557" s="115" t="s">
        <v>79</v>
      </c>
      <c r="X557" s="115" t="s">
        <v>23</v>
      </c>
      <c r="Y557" s="115" t="s">
        <v>23</v>
      </c>
      <c r="Z557" s="115" t="s">
        <v>23</v>
      </c>
      <c r="AA557" s="115" t="s">
        <v>38686</v>
      </c>
      <c r="AB557" s="115" t="s">
        <v>38687</v>
      </c>
      <c r="AC557" s="115" t="s">
        <v>33743</v>
      </c>
      <c r="AD557" s="115" t="s">
        <v>38516</v>
      </c>
      <c r="AE557" s="115" t="s">
        <v>33501</v>
      </c>
      <c r="AF557" s="115" t="s">
        <v>33502</v>
      </c>
      <c r="AG557" s="115" t="s">
        <v>33281</v>
      </c>
      <c r="AH557" s="115" t="s">
        <v>33282</v>
      </c>
      <c r="AI557" s="115" t="s">
        <v>33283</v>
      </c>
      <c r="AJ557" s="115" t="s">
        <v>33282</v>
      </c>
      <c r="AK557" s="116">
        <v>9.2257644760000002</v>
      </c>
      <c r="AL557" s="116">
        <v>105.41211250000001</v>
      </c>
      <c r="AM557" s="115" t="s">
        <v>38688</v>
      </c>
      <c r="AN557" s="115" t="s">
        <v>23</v>
      </c>
      <c r="AO557" s="115" t="s">
        <v>33367</v>
      </c>
      <c r="AP557" s="115" t="s">
        <v>33285</v>
      </c>
      <c r="AQ557" s="115" t="s">
        <v>23</v>
      </c>
      <c r="AR557" s="115" t="s">
        <v>23</v>
      </c>
      <c r="AS557" s="115" t="s">
        <v>23</v>
      </c>
      <c r="AT557" s="115" t="s">
        <v>23</v>
      </c>
      <c r="AU557" s="115" t="s">
        <v>23</v>
      </c>
      <c r="AV557" s="115" t="s">
        <v>23</v>
      </c>
      <c r="AW557" s="115" t="s">
        <v>23</v>
      </c>
      <c r="AX557" s="115" t="s">
        <v>33286</v>
      </c>
      <c r="AY557" s="115" t="s">
        <v>33287</v>
      </c>
      <c r="AZ557" s="115" t="s">
        <v>35938</v>
      </c>
      <c r="BA557" s="115" t="s">
        <v>1021</v>
      </c>
      <c r="BB557" s="115" t="s">
        <v>1021</v>
      </c>
      <c r="BC557" s="4">
        <f>SUMIFS('Doanh số khách hàng'!$F:$F,'Doanh số khách hàng'!$A:$A,DSKH!$D557)</f>
        <v>1525153.3333333333</v>
      </c>
      <c r="BD557" t="str">
        <f>VLOOKUP($BC557,Master!$A:$D,4,1)</f>
        <v>F4</v>
      </c>
      <c r="BE557" t="str">
        <f t="shared" si="16"/>
        <v>OTC</v>
      </c>
      <c r="BF557" t="str">
        <f t="shared" si="17"/>
        <v>Tỉnh Cà Mau-Phường Giá Rai</v>
      </c>
    </row>
    <row r="558" spans="1:58" x14ac:dyDescent="0.3">
      <c r="A558" s="114" t="s">
        <v>38689</v>
      </c>
      <c r="B558" s="115" t="s">
        <v>33266</v>
      </c>
      <c r="C558" s="115" t="s">
        <v>33267</v>
      </c>
      <c r="D558" s="115" t="s">
        <v>9063</v>
      </c>
      <c r="E558" s="115" t="s">
        <v>38690</v>
      </c>
      <c r="F558" s="115" t="s">
        <v>22</v>
      </c>
      <c r="G558" s="115" t="s">
        <v>38691</v>
      </c>
      <c r="H558" s="115" t="s">
        <v>38691</v>
      </c>
      <c r="I558" s="115" t="s">
        <v>38692</v>
      </c>
      <c r="J558" s="115" t="s">
        <v>23</v>
      </c>
      <c r="K558" s="115" t="s">
        <v>35931</v>
      </c>
      <c r="L558" s="115" t="s">
        <v>23</v>
      </c>
      <c r="M558" s="115" t="s">
        <v>38693</v>
      </c>
      <c r="N558" s="115" t="s">
        <v>38694</v>
      </c>
      <c r="O558" s="115" t="s">
        <v>23</v>
      </c>
      <c r="P558" s="115" t="s">
        <v>38692</v>
      </c>
      <c r="Q558" s="115" t="s">
        <v>23</v>
      </c>
      <c r="R558" s="115" t="s">
        <v>23</v>
      </c>
      <c r="S558" s="115" t="s">
        <v>23</v>
      </c>
      <c r="T558" s="115" t="s">
        <v>23</v>
      </c>
      <c r="U558" s="115" t="s">
        <v>23</v>
      </c>
      <c r="V558" s="115" t="s">
        <v>23</v>
      </c>
      <c r="W558" s="115" t="s">
        <v>79</v>
      </c>
      <c r="X558" s="115" t="s">
        <v>23</v>
      </c>
      <c r="Y558" s="115" t="s">
        <v>23</v>
      </c>
      <c r="Z558" s="115" t="s">
        <v>23</v>
      </c>
      <c r="AA558" s="115" t="s">
        <v>38695</v>
      </c>
      <c r="AB558" s="115" t="s">
        <v>38696</v>
      </c>
      <c r="AC558" s="115" t="s">
        <v>38697</v>
      </c>
      <c r="AD558" s="115" t="s">
        <v>38698</v>
      </c>
      <c r="AE558" s="115" t="s">
        <v>33732</v>
      </c>
      <c r="AF558" s="115" t="s">
        <v>33733</v>
      </c>
      <c r="AG558" s="115" t="s">
        <v>33281</v>
      </c>
      <c r="AH558" s="115" t="s">
        <v>33282</v>
      </c>
      <c r="AI558" s="115" t="s">
        <v>33283</v>
      </c>
      <c r="AJ558" s="115" t="s">
        <v>33282</v>
      </c>
      <c r="AK558" s="116">
        <v>9.2105313150000008</v>
      </c>
      <c r="AL558" s="116">
        <v>105.74109609999999</v>
      </c>
      <c r="AM558" s="115" t="s">
        <v>38699</v>
      </c>
      <c r="AN558" s="115" t="s">
        <v>23</v>
      </c>
      <c r="AO558" s="115" t="s">
        <v>33256</v>
      </c>
      <c r="AP558" s="115" t="s">
        <v>33684</v>
      </c>
      <c r="AQ558" s="115" t="s">
        <v>23</v>
      </c>
      <c r="AR558" s="115" t="s">
        <v>23</v>
      </c>
      <c r="AS558" s="115" t="s">
        <v>23</v>
      </c>
      <c r="AT558" s="115" t="s">
        <v>23</v>
      </c>
      <c r="AU558" s="115" t="s">
        <v>23</v>
      </c>
      <c r="AV558" s="115" t="s">
        <v>23</v>
      </c>
      <c r="AW558" s="115" t="s">
        <v>23</v>
      </c>
      <c r="AX558" s="115" t="s">
        <v>33299</v>
      </c>
      <c r="AY558" s="115" t="s">
        <v>33300</v>
      </c>
      <c r="AZ558" s="115" t="s">
        <v>35938</v>
      </c>
      <c r="BA558" s="115" t="s">
        <v>1021</v>
      </c>
      <c r="BB558" s="115" t="s">
        <v>1021</v>
      </c>
      <c r="BC558" s="4">
        <f>SUMIFS('Doanh số khách hàng'!$F:$F,'Doanh số khách hàng'!$A:$A,DSKH!$D558)</f>
        <v>4855500</v>
      </c>
      <c r="BD558" t="str">
        <f>VLOOKUP($BC558,Master!$A:$D,4,1)</f>
        <v>F4</v>
      </c>
      <c r="BE558" t="str">
        <f t="shared" si="16"/>
        <v>GT</v>
      </c>
      <c r="BF558" t="str">
        <f t="shared" si="17"/>
        <v>Tỉnh Cà Mau-Phường Hiệp Thành</v>
      </c>
    </row>
    <row r="559" spans="1:58" x14ac:dyDescent="0.3">
      <c r="A559" s="114" t="s">
        <v>38700</v>
      </c>
      <c r="B559" s="115" t="s">
        <v>33266</v>
      </c>
      <c r="C559" s="115" t="s">
        <v>33267</v>
      </c>
      <c r="D559" s="115" t="s">
        <v>14975</v>
      </c>
      <c r="E559" s="115" t="s">
        <v>38701</v>
      </c>
      <c r="F559" s="115" t="s">
        <v>22</v>
      </c>
      <c r="G559" s="115" t="s">
        <v>38702</v>
      </c>
      <c r="H559" s="115" t="s">
        <v>38703</v>
      </c>
      <c r="I559" s="115" t="s">
        <v>38704</v>
      </c>
      <c r="J559" s="115" t="s">
        <v>23</v>
      </c>
      <c r="K559" s="115" t="s">
        <v>35931</v>
      </c>
      <c r="L559" s="115" t="s">
        <v>23</v>
      </c>
      <c r="M559" s="115" t="s">
        <v>38705</v>
      </c>
      <c r="N559" s="115" t="s">
        <v>38651</v>
      </c>
      <c r="O559" s="115" t="s">
        <v>23</v>
      </c>
      <c r="P559" s="115" t="s">
        <v>38704</v>
      </c>
      <c r="Q559" s="115" t="s">
        <v>23</v>
      </c>
      <c r="R559" s="115" t="s">
        <v>23</v>
      </c>
      <c r="S559" s="115" t="s">
        <v>23</v>
      </c>
      <c r="T559" s="115" t="s">
        <v>23</v>
      </c>
      <c r="U559" s="115" t="s">
        <v>23</v>
      </c>
      <c r="V559" s="115" t="s">
        <v>23</v>
      </c>
      <c r="W559" s="115" t="s">
        <v>79</v>
      </c>
      <c r="X559" s="115" t="s">
        <v>23</v>
      </c>
      <c r="Y559" s="115" t="s">
        <v>23</v>
      </c>
      <c r="Z559" s="115" t="s">
        <v>23</v>
      </c>
      <c r="AA559" s="115" t="s">
        <v>23</v>
      </c>
      <c r="AB559" s="115" t="s">
        <v>38706</v>
      </c>
      <c r="AC559" s="115" t="s">
        <v>34081</v>
      </c>
      <c r="AD559" s="115" t="s">
        <v>36212</v>
      </c>
      <c r="AE559" s="115" t="s">
        <v>33338</v>
      </c>
      <c r="AF559" s="115" t="s">
        <v>33339</v>
      </c>
      <c r="AG559" s="115" t="s">
        <v>33281</v>
      </c>
      <c r="AH559" s="115" t="s">
        <v>33282</v>
      </c>
      <c r="AI559" s="115" t="s">
        <v>33283</v>
      </c>
      <c r="AJ559" s="115" t="s">
        <v>33282</v>
      </c>
      <c r="AK559" s="116">
        <v>9.2894139715000001</v>
      </c>
      <c r="AL559" s="116">
        <v>105.72750760060001</v>
      </c>
      <c r="AM559" s="115" t="s">
        <v>38707</v>
      </c>
      <c r="AN559" s="115" t="s">
        <v>23</v>
      </c>
      <c r="AO559" s="115" t="s">
        <v>33367</v>
      </c>
      <c r="AP559" s="115" t="s">
        <v>38708</v>
      </c>
      <c r="AQ559" s="115" t="s">
        <v>23</v>
      </c>
      <c r="AR559" s="115" t="s">
        <v>36214</v>
      </c>
      <c r="AS559" s="115" t="s">
        <v>23</v>
      </c>
      <c r="AT559" s="115" t="s">
        <v>1020</v>
      </c>
      <c r="AU559" s="115" t="s">
        <v>23</v>
      </c>
      <c r="AV559" s="115" t="s">
        <v>23</v>
      </c>
      <c r="AW559" s="115" t="s">
        <v>23</v>
      </c>
      <c r="AX559" s="115" t="s">
        <v>33286</v>
      </c>
      <c r="AY559" s="115" t="s">
        <v>33287</v>
      </c>
      <c r="AZ559" s="115" t="s">
        <v>35938</v>
      </c>
      <c r="BA559" s="115" t="s">
        <v>1021</v>
      </c>
      <c r="BB559" s="115" t="s">
        <v>1021</v>
      </c>
      <c r="BC559" s="4">
        <f>SUMIFS('Doanh số khách hàng'!$F:$F,'Doanh số khách hàng'!$A:$A,DSKH!$D559)</f>
        <v>40700000</v>
      </c>
      <c r="BD559" t="str">
        <f>VLOOKUP($BC559,Master!$A:$D,4,1)</f>
        <v>F8</v>
      </c>
      <c r="BE559" t="str">
        <f t="shared" si="16"/>
        <v>OTC</v>
      </c>
      <c r="BF559" t="str">
        <f t="shared" si="17"/>
        <v>Tỉnh Cà Mau-Phường Bạc Liêu</v>
      </c>
    </row>
    <row r="560" spans="1:58" x14ac:dyDescent="0.3">
      <c r="A560" s="114" t="s">
        <v>38709</v>
      </c>
      <c r="B560" s="115" t="s">
        <v>33266</v>
      </c>
      <c r="C560" s="115" t="s">
        <v>33267</v>
      </c>
      <c r="D560" s="115" t="s">
        <v>38710</v>
      </c>
      <c r="E560" s="115" t="s">
        <v>38711</v>
      </c>
      <c r="F560" s="115" t="s">
        <v>22</v>
      </c>
      <c r="G560" s="115" t="s">
        <v>38712</v>
      </c>
      <c r="H560" s="115" t="s">
        <v>38712</v>
      </c>
      <c r="I560" s="115" t="s">
        <v>38713</v>
      </c>
      <c r="J560" s="115" t="s">
        <v>23</v>
      </c>
      <c r="K560" s="115" t="s">
        <v>35931</v>
      </c>
      <c r="L560" s="115" t="s">
        <v>23</v>
      </c>
      <c r="M560" s="115" t="s">
        <v>38714</v>
      </c>
      <c r="N560" s="115" t="s">
        <v>38715</v>
      </c>
      <c r="O560" s="115" t="s">
        <v>23</v>
      </c>
      <c r="P560" s="115" t="s">
        <v>38716</v>
      </c>
      <c r="Q560" s="115" t="s">
        <v>23</v>
      </c>
      <c r="R560" s="115" t="s">
        <v>23</v>
      </c>
      <c r="S560" s="115" t="s">
        <v>23</v>
      </c>
      <c r="T560" s="115" t="s">
        <v>23</v>
      </c>
      <c r="U560" s="115" t="s">
        <v>23</v>
      </c>
      <c r="V560" s="115" t="s">
        <v>23</v>
      </c>
      <c r="W560" s="115" t="s">
        <v>79</v>
      </c>
      <c r="X560" s="115" t="s">
        <v>23</v>
      </c>
      <c r="Y560" s="115" t="s">
        <v>23</v>
      </c>
      <c r="Z560" s="115" t="s">
        <v>23</v>
      </c>
      <c r="AA560" s="115" t="s">
        <v>23</v>
      </c>
      <c r="AB560" s="115" t="s">
        <v>38717</v>
      </c>
      <c r="AC560" s="115" t="s">
        <v>36406</v>
      </c>
      <c r="AD560" s="115" t="s">
        <v>37390</v>
      </c>
      <c r="AE560" s="115" t="s">
        <v>35959</v>
      </c>
      <c r="AF560" s="115" t="s">
        <v>35960</v>
      </c>
      <c r="AG560" s="115" t="s">
        <v>33281</v>
      </c>
      <c r="AH560" s="115" t="s">
        <v>33282</v>
      </c>
      <c r="AI560" s="115" t="s">
        <v>33283</v>
      </c>
      <c r="AJ560" s="115" t="s">
        <v>33282</v>
      </c>
      <c r="AK560" s="116">
        <v>9.3141580860000008</v>
      </c>
      <c r="AL560" s="116">
        <v>105.762889</v>
      </c>
      <c r="AM560" s="115" t="s">
        <v>36408</v>
      </c>
      <c r="AN560" s="115" t="s">
        <v>23</v>
      </c>
      <c r="AO560" s="115" t="s">
        <v>23</v>
      </c>
      <c r="AP560" s="115" t="s">
        <v>80</v>
      </c>
      <c r="AQ560" s="115" t="s">
        <v>23</v>
      </c>
      <c r="AR560" s="115" t="s">
        <v>23</v>
      </c>
      <c r="AS560" s="115" t="s">
        <v>23</v>
      </c>
      <c r="AT560" s="115" t="s">
        <v>23</v>
      </c>
      <c r="AU560" s="115" t="s">
        <v>23</v>
      </c>
      <c r="AV560" s="115" t="s">
        <v>23</v>
      </c>
      <c r="AW560" s="115" t="s">
        <v>23</v>
      </c>
      <c r="AX560" s="115" t="s">
        <v>33299</v>
      </c>
      <c r="AY560" s="115" t="s">
        <v>33300</v>
      </c>
      <c r="AZ560" s="115" t="s">
        <v>35938</v>
      </c>
      <c r="BA560" s="115" t="s">
        <v>33302</v>
      </c>
      <c r="BB560" s="115" t="s">
        <v>33303</v>
      </c>
      <c r="BC560" s="4">
        <f>SUMIFS('Doanh số khách hàng'!$F:$F,'Doanh số khách hàng'!$A:$A,DSKH!$D560)</f>
        <v>0</v>
      </c>
      <c r="BD560" t="str">
        <f>VLOOKUP($BC560,Master!$A:$D,4,1)</f>
        <v>F2</v>
      </c>
      <c r="BE560" t="str">
        <f t="shared" si="16"/>
        <v>GT</v>
      </c>
      <c r="BF560" t="str">
        <f t="shared" si="17"/>
        <v>Tỉnh Cà Mau-Xã Hưng Hội</v>
      </c>
    </row>
    <row r="561" spans="1:58" x14ac:dyDescent="0.3">
      <c r="A561" s="114" t="s">
        <v>38718</v>
      </c>
      <c r="B561" s="115" t="s">
        <v>33266</v>
      </c>
      <c r="C561" s="115" t="s">
        <v>33267</v>
      </c>
      <c r="D561" s="115" t="s">
        <v>8794</v>
      </c>
      <c r="E561" s="115" t="s">
        <v>38719</v>
      </c>
      <c r="F561" s="115" t="s">
        <v>22</v>
      </c>
      <c r="G561" s="115" t="s">
        <v>38720</v>
      </c>
      <c r="H561" s="115" t="s">
        <v>38721</v>
      </c>
      <c r="I561" s="115" t="s">
        <v>38722</v>
      </c>
      <c r="J561" s="115" t="s">
        <v>23</v>
      </c>
      <c r="K561" s="115" t="s">
        <v>35931</v>
      </c>
      <c r="L561" s="115" t="s">
        <v>23</v>
      </c>
      <c r="M561" s="115" t="s">
        <v>38723</v>
      </c>
      <c r="N561" s="115" t="s">
        <v>38724</v>
      </c>
      <c r="O561" s="115" t="s">
        <v>23</v>
      </c>
      <c r="P561" s="115" t="s">
        <v>38722</v>
      </c>
      <c r="Q561" s="115" t="s">
        <v>23</v>
      </c>
      <c r="R561" s="115" t="s">
        <v>23</v>
      </c>
      <c r="S561" s="115" t="s">
        <v>23</v>
      </c>
      <c r="T561" s="115" t="s">
        <v>23</v>
      </c>
      <c r="U561" s="115" t="s">
        <v>23</v>
      </c>
      <c r="V561" s="115" t="s">
        <v>23</v>
      </c>
      <c r="W561" s="115" t="s">
        <v>79</v>
      </c>
      <c r="X561" s="115" t="s">
        <v>23</v>
      </c>
      <c r="Y561" s="115" t="s">
        <v>23</v>
      </c>
      <c r="Z561" s="115" t="s">
        <v>23</v>
      </c>
      <c r="AA561" s="115" t="s">
        <v>38725</v>
      </c>
      <c r="AB561" s="115" t="s">
        <v>38726</v>
      </c>
      <c r="AC561" s="115" t="s">
        <v>38727</v>
      </c>
      <c r="AD561" s="115" t="s">
        <v>38728</v>
      </c>
      <c r="AE561" s="115" t="s">
        <v>34245</v>
      </c>
      <c r="AF561" s="115" t="s">
        <v>34246</v>
      </c>
      <c r="AG561" s="115" t="s">
        <v>33281</v>
      </c>
      <c r="AH561" s="115" t="s">
        <v>33282</v>
      </c>
      <c r="AI561" s="115" t="s">
        <v>33283</v>
      </c>
      <c r="AJ561" s="115" t="s">
        <v>33282</v>
      </c>
      <c r="AK561" s="116">
        <v>9.5917008395999996</v>
      </c>
      <c r="AL561" s="116">
        <v>105.3575536609</v>
      </c>
      <c r="AM561" s="115" t="s">
        <v>38729</v>
      </c>
      <c r="AN561" s="115" t="s">
        <v>23</v>
      </c>
      <c r="AO561" s="115" t="s">
        <v>33367</v>
      </c>
      <c r="AP561" s="115" t="s">
        <v>33285</v>
      </c>
      <c r="AQ561" s="115" t="s">
        <v>23</v>
      </c>
      <c r="AR561" s="115" t="s">
        <v>35962</v>
      </c>
      <c r="AS561" s="115" t="s">
        <v>23</v>
      </c>
      <c r="AT561" s="115" t="s">
        <v>1020</v>
      </c>
      <c r="AU561" s="115" t="s">
        <v>23</v>
      </c>
      <c r="AV561" s="115" t="s">
        <v>23</v>
      </c>
      <c r="AW561" s="115" t="s">
        <v>23</v>
      </c>
      <c r="AX561" s="115" t="s">
        <v>33383</v>
      </c>
      <c r="AY561" s="115" t="s">
        <v>33384</v>
      </c>
      <c r="AZ561" s="115" t="s">
        <v>35938</v>
      </c>
      <c r="BA561" s="115" t="s">
        <v>1021</v>
      </c>
      <c r="BB561" s="115" t="s">
        <v>1021</v>
      </c>
      <c r="BC561" s="4">
        <f>SUMIFS('Doanh số khách hàng'!$F:$F,'Doanh số khách hàng'!$A:$A,DSKH!$D561)</f>
        <v>101920</v>
      </c>
      <c r="BD561" t="str">
        <f>VLOOKUP($BC561,Master!$A:$D,4,1)</f>
        <v>F2</v>
      </c>
      <c r="BE561" t="str">
        <f t="shared" si="16"/>
        <v>OTC</v>
      </c>
      <c r="BF561" t="str">
        <f t="shared" si="17"/>
        <v>Tỉnh Cà Mau-Xã Vĩnh Lộc</v>
      </c>
    </row>
    <row r="562" spans="1:58" x14ac:dyDescent="0.3">
      <c r="A562" s="114" t="s">
        <v>38730</v>
      </c>
      <c r="B562" s="115" t="s">
        <v>33266</v>
      </c>
      <c r="C562" s="115" t="s">
        <v>33267</v>
      </c>
      <c r="D562" s="115" t="s">
        <v>3220</v>
      </c>
      <c r="E562" s="115" t="s">
        <v>38731</v>
      </c>
      <c r="F562" s="115" t="s">
        <v>22</v>
      </c>
      <c r="G562" s="115" t="s">
        <v>38732</v>
      </c>
      <c r="H562" s="115" t="s">
        <v>38732</v>
      </c>
      <c r="I562" s="115" t="s">
        <v>38733</v>
      </c>
      <c r="J562" s="115" t="s">
        <v>23</v>
      </c>
      <c r="K562" s="115" t="s">
        <v>35931</v>
      </c>
      <c r="L562" s="115" t="s">
        <v>23</v>
      </c>
      <c r="M562" s="115" t="s">
        <v>38734</v>
      </c>
      <c r="N562" s="115" t="s">
        <v>37557</v>
      </c>
      <c r="O562" s="115" t="s">
        <v>23</v>
      </c>
      <c r="P562" s="115" t="s">
        <v>38735</v>
      </c>
      <c r="Q562" s="115" t="s">
        <v>23</v>
      </c>
      <c r="R562" s="115" t="s">
        <v>23</v>
      </c>
      <c r="S562" s="115" t="s">
        <v>23</v>
      </c>
      <c r="T562" s="115" t="s">
        <v>23</v>
      </c>
      <c r="U562" s="115" t="s">
        <v>23</v>
      </c>
      <c r="V562" s="115" t="s">
        <v>23</v>
      </c>
      <c r="W562" s="115" t="s">
        <v>79</v>
      </c>
      <c r="X562" s="115" t="s">
        <v>23</v>
      </c>
      <c r="Y562" s="115" t="s">
        <v>23</v>
      </c>
      <c r="Z562" s="115" t="s">
        <v>23</v>
      </c>
      <c r="AA562" s="115" t="s">
        <v>38736</v>
      </c>
      <c r="AB562" s="115" t="s">
        <v>38737</v>
      </c>
      <c r="AC562" s="115" t="s">
        <v>38738</v>
      </c>
      <c r="AD562" s="115" t="s">
        <v>38739</v>
      </c>
      <c r="AE562" s="115" t="s">
        <v>33987</v>
      </c>
      <c r="AF562" s="115" t="s">
        <v>33988</v>
      </c>
      <c r="AG562" s="115" t="s">
        <v>33281</v>
      </c>
      <c r="AH562" s="115" t="s">
        <v>33282</v>
      </c>
      <c r="AI562" s="115" t="s">
        <v>33283</v>
      </c>
      <c r="AJ562" s="115" t="s">
        <v>33282</v>
      </c>
      <c r="AK562" s="116">
        <v>9.2761188459999993</v>
      </c>
      <c r="AL562" s="116">
        <v>105.72864060000001</v>
      </c>
      <c r="AM562" s="115" t="s">
        <v>38740</v>
      </c>
      <c r="AN562" s="115" t="s">
        <v>36547</v>
      </c>
      <c r="AO562" s="115" t="s">
        <v>23</v>
      </c>
      <c r="AP562" s="115" t="s">
        <v>33285</v>
      </c>
      <c r="AQ562" s="115" t="s">
        <v>23</v>
      </c>
      <c r="AR562" s="115" t="s">
        <v>23</v>
      </c>
      <c r="AS562" s="115" t="s">
        <v>23</v>
      </c>
      <c r="AT562" s="115" t="s">
        <v>23</v>
      </c>
      <c r="AU562" s="115" t="s">
        <v>23</v>
      </c>
      <c r="AV562" s="115" t="s">
        <v>23</v>
      </c>
      <c r="AW562" s="115" t="s">
        <v>23</v>
      </c>
      <c r="AX562" s="115" t="s">
        <v>33286</v>
      </c>
      <c r="AY562" s="115" t="s">
        <v>33287</v>
      </c>
      <c r="AZ562" s="115" t="s">
        <v>35938</v>
      </c>
      <c r="BA562" s="115" t="s">
        <v>33302</v>
      </c>
      <c r="BB562" s="115" t="s">
        <v>33303</v>
      </c>
      <c r="BC562" s="4">
        <f>SUMIFS('Doanh số khách hàng'!$F:$F,'Doanh số khách hàng'!$A:$A,DSKH!$D562)</f>
        <v>1408373.3333333333</v>
      </c>
      <c r="BD562" t="str">
        <f>VLOOKUP($BC562,Master!$A:$D,4,1)</f>
        <v>F4</v>
      </c>
      <c r="BE562" t="str">
        <f t="shared" si="16"/>
        <v>OTC</v>
      </c>
      <c r="BF562" t="str">
        <f t="shared" si="17"/>
        <v>Tỉnh Cà Mau-Phường Vĩnh Trạch</v>
      </c>
    </row>
    <row r="563" spans="1:58" x14ac:dyDescent="0.3">
      <c r="A563" s="114" t="s">
        <v>38741</v>
      </c>
      <c r="B563" s="115" t="s">
        <v>33266</v>
      </c>
      <c r="C563" s="115" t="s">
        <v>33267</v>
      </c>
      <c r="D563" s="115" t="s">
        <v>3891</v>
      </c>
      <c r="E563" s="115" t="s">
        <v>38742</v>
      </c>
      <c r="F563" s="115" t="s">
        <v>22</v>
      </c>
      <c r="G563" s="115" t="s">
        <v>38743</v>
      </c>
      <c r="H563" s="115" t="s">
        <v>38743</v>
      </c>
      <c r="I563" s="115" t="s">
        <v>38744</v>
      </c>
      <c r="J563" s="115" t="s">
        <v>23</v>
      </c>
      <c r="K563" s="115" t="s">
        <v>35931</v>
      </c>
      <c r="L563" s="115" t="s">
        <v>23</v>
      </c>
      <c r="M563" s="115" t="s">
        <v>38745</v>
      </c>
      <c r="N563" s="115" t="s">
        <v>38746</v>
      </c>
      <c r="O563" s="115" t="s">
        <v>23</v>
      </c>
      <c r="P563" s="115" t="s">
        <v>38747</v>
      </c>
      <c r="Q563" s="115" t="s">
        <v>23</v>
      </c>
      <c r="R563" s="115" t="s">
        <v>23</v>
      </c>
      <c r="S563" s="115" t="s">
        <v>23</v>
      </c>
      <c r="T563" s="115" t="s">
        <v>23</v>
      </c>
      <c r="U563" s="115" t="s">
        <v>23</v>
      </c>
      <c r="V563" s="115" t="s">
        <v>23</v>
      </c>
      <c r="W563" s="115" t="s">
        <v>79</v>
      </c>
      <c r="X563" s="115" t="s">
        <v>23</v>
      </c>
      <c r="Y563" s="115" t="s">
        <v>23</v>
      </c>
      <c r="Z563" s="115" t="s">
        <v>23</v>
      </c>
      <c r="AA563" s="115" t="s">
        <v>38748</v>
      </c>
      <c r="AB563" s="115" t="s">
        <v>38749</v>
      </c>
      <c r="AC563" s="115" t="s">
        <v>38750</v>
      </c>
      <c r="AD563" s="115" t="s">
        <v>38751</v>
      </c>
      <c r="AE563" s="115" t="s">
        <v>33987</v>
      </c>
      <c r="AF563" s="115" t="s">
        <v>33988</v>
      </c>
      <c r="AG563" s="115" t="s">
        <v>33281</v>
      </c>
      <c r="AH563" s="115" t="s">
        <v>33282</v>
      </c>
      <c r="AI563" s="115" t="s">
        <v>33283</v>
      </c>
      <c r="AJ563" s="115" t="s">
        <v>33282</v>
      </c>
      <c r="AK563" s="116">
        <v>9.2745239439000002</v>
      </c>
      <c r="AL563" s="116">
        <v>105.729534477</v>
      </c>
      <c r="AM563" s="115" t="s">
        <v>34028</v>
      </c>
      <c r="AN563" s="115" t="s">
        <v>23</v>
      </c>
      <c r="AO563" s="115" t="s">
        <v>23</v>
      </c>
      <c r="AP563" s="115" t="s">
        <v>33285</v>
      </c>
      <c r="AQ563" s="115" t="s">
        <v>23</v>
      </c>
      <c r="AR563" s="115" t="s">
        <v>35962</v>
      </c>
      <c r="AS563" s="115" t="s">
        <v>23</v>
      </c>
      <c r="AT563" s="115" t="s">
        <v>1020</v>
      </c>
      <c r="AU563" s="115" t="s">
        <v>33382</v>
      </c>
      <c r="AV563" s="115" t="s">
        <v>23</v>
      </c>
      <c r="AW563" s="115" t="s">
        <v>23</v>
      </c>
      <c r="AX563" s="115" t="s">
        <v>33286</v>
      </c>
      <c r="AY563" s="115" t="s">
        <v>33287</v>
      </c>
      <c r="AZ563" s="115" t="s">
        <v>35938</v>
      </c>
      <c r="BA563" s="115" t="s">
        <v>23</v>
      </c>
      <c r="BB563" s="115" t="s">
        <v>23</v>
      </c>
      <c r="BC563" s="4">
        <f>SUMIFS('Doanh số khách hàng'!$F:$F,'Doanh số khách hàng'!$A:$A,DSKH!$D563)</f>
        <v>149240</v>
      </c>
      <c r="BD563" t="str">
        <f>VLOOKUP($BC563,Master!$A:$D,4,1)</f>
        <v>F2</v>
      </c>
      <c r="BE563" t="str">
        <f t="shared" si="16"/>
        <v>OTC</v>
      </c>
      <c r="BF563" t="str">
        <f t="shared" si="17"/>
        <v>Tỉnh Cà Mau-Phường Vĩnh Trạch</v>
      </c>
    </row>
    <row r="564" spans="1:58" x14ac:dyDescent="0.3">
      <c r="A564" s="114" t="s">
        <v>38752</v>
      </c>
      <c r="B564" s="115" t="s">
        <v>33266</v>
      </c>
      <c r="C564" s="115" t="s">
        <v>33267</v>
      </c>
      <c r="D564" s="115" t="s">
        <v>38753</v>
      </c>
      <c r="E564" s="115" t="s">
        <v>38754</v>
      </c>
      <c r="F564" s="115" t="s">
        <v>22</v>
      </c>
      <c r="G564" s="115" t="s">
        <v>35370</v>
      </c>
      <c r="H564" s="115" t="s">
        <v>35370</v>
      </c>
      <c r="I564" s="115" t="s">
        <v>38755</v>
      </c>
      <c r="J564" s="115" t="s">
        <v>23</v>
      </c>
      <c r="K564" s="115" t="s">
        <v>35931</v>
      </c>
      <c r="L564" s="115" t="s">
        <v>23</v>
      </c>
      <c r="M564" s="115" t="s">
        <v>38756</v>
      </c>
      <c r="N564" s="115" t="s">
        <v>35373</v>
      </c>
      <c r="O564" s="115" t="s">
        <v>23</v>
      </c>
      <c r="P564" s="115" t="s">
        <v>38757</v>
      </c>
      <c r="Q564" s="115" t="s">
        <v>23</v>
      </c>
      <c r="R564" s="115" t="s">
        <v>23</v>
      </c>
      <c r="S564" s="115" t="s">
        <v>23</v>
      </c>
      <c r="T564" s="115" t="s">
        <v>23</v>
      </c>
      <c r="U564" s="115" t="s">
        <v>23</v>
      </c>
      <c r="V564" s="115" t="s">
        <v>23</v>
      </c>
      <c r="W564" s="115" t="s">
        <v>79</v>
      </c>
      <c r="X564" s="115" t="s">
        <v>23</v>
      </c>
      <c r="Y564" s="115" t="s">
        <v>23</v>
      </c>
      <c r="Z564" s="115" t="s">
        <v>23</v>
      </c>
      <c r="AA564" s="115" t="s">
        <v>38758</v>
      </c>
      <c r="AB564" s="115" t="s">
        <v>33587</v>
      </c>
      <c r="AC564" s="115" t="s">
        <v>33588</v>
      </c>
      <c r="AD564" s="115" t="s">
        <v>33589</v>
      </c>
      <c r="AE564" s="115" t="s">
        <v>33434</v>
      </c>
      <c r="AF564" s="115" t="s">
        <v>33435</v>
      </c>
      <c r="AG564" s="115" t="s">
        <v>33281</v>
      </c>
      <c r="AH564" s="115" t="s">
        <v>33282</v>
      </c>
      <c r="AI564" s="115" t="s">
        <v>33283</v>
      </c>
      <c r="AJ564" s="115" t="s">
        <v>33282</v>
      </c>
      <c r="AK564" s="116">
        <v>9.2731371676999998</v>
      </c>
      <c r="AL564" s="116">
        <v>105.5875939876</v>
      </c>
      <c r="AM564" s="115" t="s">
        <v>34312</v>
      </c>
      <c r="AN564" s="115" t="s">
        <v>23</v>
      </c>
      <c r="AO564" s="115" t="s">
        <v>23</v>
      </c>
      <c r="AP564" s="115" t="s">
        <v>33285</v>
      </c>
      <c r="AQ564" s="115" t="s">
        <v>23</v>
      </c>
      <c r="AR564" s="115" t="s">
        <v>81</v>
      </c>
      <c r="AS564" s="115" t="s">
        <v>23</v>
      </c>
      <c r="AT564" s="115" t="s">
        <v>1020</v>
      </c>
      <c r="AU564" s="115" t="s">
        <v>33382</v>
      </c>
      <c r="AV564" s="115" t="s">
        <v>23</v>
      </c>
      <c r="AW564" s="115" t="s">
        <v>33257</v>
      </c>
      <c r="AX564" s="115" t="s">
        <v>33383</v>
      </c>
      <c r="AY564" s="115" t="s">
        <v>33384</v>
      </c>
      <c r="AZ564" s="115" t="s">
        <v>35938</v>
      </c>
      <c r="BA564" s="115" t="s">
        <v>23</v>
      </c>
      <c r="BB564" s="115" t="s">
        <v>23</v>
      </c>
      <c r="BC564" s="4">
        <f>SUMIFS('Doanh số khách hàng'!$F:$F,'Doanh số khách hàng'!$A:$A,DSKH!$D564)</f>
        <v>0</v>
      </c>
      <c r="BD564" t="str">
        <f>VLOOKUP($BC564,Master!$A:$D,4,1)</f>
        <v>F2</v>
      </c>
      <c r="BE564" t="str">
        <f t="shared" si="16"/>
        <v>OTC</v>
      </c>
      <c r="BF564" t="str">
        <f t="shared" si="17"/>
        <v>Tỉnh Cà Mau-Xã Vĩnh Mỹ</v>
      </c>
    </row>
    <row r="565" spans="1:58" x14ac:dyDescent="0.3">
      <c r="A565" s="114" t="s">
        <v>38759</v>
      </c>
      <c r="B565" s="115" t="s">
        <v>33266</v>
      </c>
      <c r="C565" s="115" t="s">
        <v>33267</v>
      </c>
      <c r="D565" s="115" t="s">
        <v>21124</v>
      </c>
      <c r="E565" s="115" t="s">
        <v>38760</v>
      </c>
      <c r="F565" s="115" t="s">
        <v>22</v>
      </c>
      <c r="G565" s="115" t="s">
        <v>38761</v>
      </c>
      <c r="H565" s="115" t="s">
        <v>38761</v>
      </c>
      <c r="I565" s="115" t="s">
        <v>38762</v>
      </c>
      <c r="J565" s="115" t="s">
        <v>23</v>
      </c>
      <c r="K565" s="115" t="s">
        <v>35931</v>
      </c>
      <c r="L565" s="115" t="s">
        <v>23</v>
      </c>
      <c r="M565" s="115" t="s">
        <v>38763</v>
      </c>
      <c r="N565" s="115" t="s">
        <v>38764</v>
      </c>
      <c r="O565" s="115" t="s">
        <v>23</v>
      </c>
      <c r="P565" s="115" t="s">
        <v>38765</v>
      </c>
      <c r="Q565" s="115" t="s">
        <v>23</v>
      </c>
      <c r="R565" s="115" t="s">
        <v>23</v>
      </c>
      <c r="S565" s="115" t="s">
        <v>23</v>
      </c>
      <c r="T565" s="115" t="s">
        <v>23</v>
      </c>
      <c r="U565" s="115" t="s">
        <v>23</v>
      </c>
      <c r="V565" s="115" t="s">
        <v>23</v>
      </c>
      <c r="W565" s="115" t="s">
        <v>79</v>
      </c>
      <c r="X565" s="115" t="s">
        <v>23</v>
      </c>
      <c r="Y565" s="115" t="s">
        <v>23</v>
      </c>
      <c r="Z565" s="115" t="s">
        <v>23</v>
      </c>
      <c r="AA565" s="115" t="s">
        <v>38766</v>
      </c>
      <c r="AB565" s="115" t="s">
        <v>33587</v>
      </c>
      <c r="AC565" s="115" t="s">
        <v>33588</v>
      </c>
      <c r="AD565" s="115" t="s">
        <v>33589</v>
      </c>
      <c r="AE565" s="115" t="s">
        <v>33434</v>
      </c>
      <c r="AF565" s="115" t="s">
        <v>33435</v>
      </c>
      <c r="AG565" s="115" t="s">
        <v>33281</v>
      </c>
      <c r="AH565" s="115" t="s">
        <v>33282</v>
      </c>
      <c r="AI565" s="115" t="s">
        <v>33283</v>
      </c>
      <c r="AJ565" s="115" t="s">
        <v>33282</v>
      </c>
      <c r="AK565" s="116">
        <v>9.2703086698000003</v>
      </c>
      <c r="AL565" s="116">
        <v>105.58702904730001</v>
      </c>
      <c r="AM565" s="115" t="s">
        <v>33590</v>
      </c>
      <c r="AN565" s="115" t="s">
        <v>23</v>
      </c>
      <c r="AO565" s="115" t="s">
        <v>23</v>
      </c>
      <c r="AP565" s="115" t="s">
        <v>33285</v>
      </c>
      <c r="AQ565" s="115" t="s">
        <v>23</v>
      </c>
      <c r="AR565" s="115" t="s">
        <v>35962</v>
      </c>
      <c r="AS565" s="115" t="s">
        <v>23</v>
      </c>
      <c r="AT565" s="115" t="s">
        <v>1020</v>
      </c>
      <c r="AU565" s="115" t="s">
        <v>33382</v>
      </c>
      <c r="AV565" s="115" t="s">
        <v>23</v>
      </c>
      <c r="AW565" s="115" t="s">
        <v>23</v>
      </c>
      <c r="AX565" s="115" t="s">
        <v>33383</v>
      </c>
      <c r="AY565" s="115" t="s">
        <v>33384</v>
      </c>
      <c r="AZ565" s="115" t="s">
        <v>35938</v>
      </c>
      <c r="BA565" s="115" t="s">
        <v>23</v>
      </c>
      <c r="BB565" s="115" t="s">
        <v>23</v>
      </c>
      <c r="BC565" s="4">
        <f>SUMIFS('Doanh số khách hàng'!$F:$F,'Doanh số khách hàng'!$A:$A,DSKH!$D565)</f>
        <v>763633.33333333337</v>
      </c>
      <c r="BD565" t="str">
        <f>VLOOKUP($BC565,Master!$A:$D,4,1)</f>
        <v>F4</v>
      </c>
      <c r="BE565" t="str">
        <f t="shared" si="16"/>
        <v>OTC</v>
      </c>
      <c r="BF565" t="str">
        <f t="shared" si="17"/>
        <v>Tỉnh Cà Mau-Xã Vĩnh Mỹ</v>
      </c>
    </row>
    <row r="566" spans="1:58" x14ac:dyDescent="0.3">
      <c r="A566" s="114" t="s">
        <v>38767</v>
      </c>
      <c r="B566" s="115" t="s">
        <v>33266</v>
      </c>
      <c r="C566" s="115" t="s">
        <v>33267</v>
      </c>
      <c r="D566" s="115" t="s">
        <v>28003</v>
      </c>
      <c r="E566" s="115" t="s">
        <v>38768</v>
      </c>
      <c r="F566" s="115" t="s">
        <v>22</v>
      </c>
      <c r="G566" s="115" t="s">
        <v>38769</v>
      </c>
      <c r="H566" s="115" t="s">
        <v>38769</v>
      </c>
      <c r="I566" s="115" t="s">
        <v>38770</v>
      </c>
      <c r="J566" s="115" t="s">
        <v>23</v>
      </c>
      <c r="K566" s="115" t="s">
        <v>35931</v>
      </c>
      <c r="L566" s="115" t="s">
        <v>23</v>
      </c>
      <c r="M566" s="115" t="s">
        <v>38771</v>
      </c>
      <c r="N566" s="115" t="s">
        <v>38772</v>
      </c>
      <c r="O566" s="115" t="s">
        <v>23</v>
      </c>
      <c r="P566" s="115" t="s">
        <v>38773</v>
      </c>
      <c r="Q566" s="115" t="s">
        <v>23</v>
      </c>
      <c r="R566" s="115" t="s">
        <v>23</v>
      </c>
      <c r="S566" s="115" t="s">
        <v>23</v>
      </c>
      <c r="T566" s="115" t="s">
        <v>23</v>
      </c>
      <c r="U566" s="115" t="s">
        <v>23</v>
      </c>
      <c r="V566" s="115" t="s">
        <v>23</v>
      </c>
      <c r="W566" s="115" t="s">
        <v>79</v>
      </c>
      <c r="X566" s="115" t="s">
        <v>23</v>
      </c>
      <c r="Y566" s="115" t="s">
        <v>23</v>
      </c>
      <c r="Z566" s="115" t="s">
        <v>23</v>
      </c>
      <c r="AA566" s="115" t="s">
        <v>23</v>
      </c>
      <c r="AB566" s="115" t="s">
        <v>38774</v>
      </c>
      <c r="AC566" s="115" t="s">
        <v>33405</v>
      </c>
      <c r="AD566" s="115" t="s">
        <v>38775</v>
      </c>
      <c r="AE566" s="115" t="s">
        <v>33338</v>
      </c>
      <c r="AF566" s="115" t="s">
        <v>33339</v>
      </c>
      <c r="AG566" s="115" t="s">
        <v>33281</v>
      </c>
      <c r="AH566" s="115" t="s">
        <v>33282</v>
      </c>
      <c r="AI566" s="115" t="s">
        <v>33283</v>
      </c>
      <c r="AJ566" s="115" t="s">
        <v>33282</v>
      </c>
      <c r="AK566" s="116">
        <v>9.2937741213000002</v>
      </c>
      <c r="AL566" s="116">
        <v>105.7344804704</v>
      </c>
      <c r="AM566" s="115" t="s">
        <v>38776</v>
      </c>
      <c r="AN566" s="115" t="s">
        <v>23</v>
      </c>
      <c r="AO566" s="115" t="s">
        <v>23</v>
      </c>
      <c r="AP566" s="115" t="s">
        <v>33285</v>
      </c>
      <c r="AQ566" s="115" t="s">
        <v>23</v>
      </c>
      <c r="AR566" s="115" t="s">
        <v>23</v>
      </c>
      <c r="AS566" s="115" t="s">
        <v>23</v>
      </c>
      <c r="AT566" s="115" t="s">
        <v>23</v>
      </c>
      <c r="AU566" s="115" t="s">
        <v>23</v>
      </c>
      <c r="AV566" s="115" t="s">
        <v>23</v>
      </c>
      <c r="AW566" s="115" t="s">
        <v>23</v>
      </c>
      <c r="AX566" s="115" t="s">
        <v>33286</v>
      </c>
      <c r="AY566" s="115" t="s">
        <v>33287</v>
      </c>
      <c r="AZ566" s="115" t="s">
        <v>35938</v>
      </c>
      <c r="BA566" s="115" t="s">
        <v>23</v>
      </c>
      <c r="BB566" s="115" t="s">
        <v>23</v>
      </c>
      <c r="BC566" s="4">
        <f>SUMIFS('Doanh số khách hàng'!$F:$F,'Doanh số khách hàng'!$A:$A,DSKH!$D566)</f>
        <v>0</v>
      </c>
      <c r="BD566" t="str">
        <f>VLOOKUP($BC566,Master!$A:$D,4,1)</f>
        <v>F2</v>
      </c>
      <c r="BE566" t="str">
        <f t="shared" si="16"/>
        <v>OTC</v>
      </c>
      <c r="BF566" t="str">
        <f t="shared" si="17"/>
        <v>Tỉnh Cà Mau-Phường Bạc Liêu</v>
      </c>
    </row>
    <row r="567" spans="1:58" x14ac:dyDescent="0.3">
      <c r="A567" s="114" t="s">
        <v>38777</v>
      </c>
      <c r="B567" s="115" t="s">
        <v>33266</v>
      </c>
      <c r="C567" s="115" t="s">
        <v>33267</v>
      </c>
      <c r="D567" s="115" t="s">
        <v>12794</v>
      </c>
      <c r="E567" s="115" t="s">
        <v>38778</v>
      </c>
      <c r="F567" s="115" t="s">
        <v>22</v>
      </c>
      <c r="G567" s="115" t="s">
        <v>38779</v>
      </c>
      <c r="H567" s="115" t="s">
        <v>38780</v>
      </c>
      <c r="I567" s="115" t="s">
        <v>38781</v>
      </c>
      <c r="J567" s="115" t="s">
        <v>23</v>
      </c>
      <c r="K567" s="115" t="s">
        <v>35931</v>
      </c>
      <c r="L567" s="115" t="s">
        <v>23</v>
      </c>
      <c r="M567" s="115" t="s">
        <v>38782</v>
      </c>
      <c r="N567" s="115" t="s">
        <v>38783</v>
      </c>
      <c r="O567" s="115" t="s">
        <v>23</v>
      </c>
      <c r="P567" s="115" t="s">
        <v>38781</v>
      </c>
      <c r="Q567" s="115" t="s">
        <v>23</v>
      </c>
      <c r="R567" s="115" t="s">
        <v>23</v>
      </c>
      <c r="S567" s="115" t="s">
        <v>23</v>
      </c>
      <c r="T567" s="115" t="s">
        <v>23</v>
      </c>
      <c r="U567" s="115" t="s">
        <v>23</v>
      </c>
      <c r="V567" s="115" t="s">
        <v>23</v>
      </c>
      <c r="W567" s="115" t="s">
        <v>79</v>
      </c>
      <c r="X567" s="115" t="s">
        <v>23</v>
      </c>
      <c r="Y567" s="115" t="s">
        <v>23</v>
      </c>
      <c r="Z567" s="115" t="s">
        <v>23</v>
      </c>
      <c r="AA567" s="115" t="s">
        <v>38784</v>
      </c>
      <c r="AB567" s="115" t="s">
        <v>38785</v>
      </c>
      <c r="AC567" s="115" t="s">
        <v>38786</v>
      </c>
      <c r="AD567" s="115" t="s">
        <v>33999</v>
      </c>
      <c r="AE567" s="115" t="s">
        <v>33732</v>
      </c>
      <c r="AF567" s="115" t="s">
        <v>33733</v>
      </c>
      <c r="AG567" s="115" t="s">
        <v>33281</v>
      </c>
      <c r="AH567" s="115" t="s">
        <v>33282</v>
      </c>
      <c r="AI567" s="115" t="s">
        <v>33283</v>
      </c>
      <c r="AJ567" s="115" t="s">
        <v>33282</v>
      </c>
      <c r="AK567" s="116">
        <v>9.2117603875</v>
      </c>
      <c r="AL567" s="116">
        <v>105.74256401149999</v>
      </c>
      <c r="AM567" s="115" t="s">
        <v>38787</v>
      </c>
      <c r="AN567" s="115" t="s">
        <v>23</v>
      </c>
      <c r="AO567" s="115" t="s">
        <v>33256</v>
      </c>
      <c r="AP567" s="115" t="s">
        <v>33684</v>
      </c>
      <c r="AQ567" s="115" t="s">
        <v>23</v>
      </c>
      <c r="AR567" s="115" t="s">
        <v>35962</v>
      </c>
      <c r="AS567" s="115" t="s">
        <v>23</v>
      </c>
      <c r="AT567" s="115" t="s">
        <v>1020</v>
      </c>
      <c r="AU567" s="115" t="s">
        <v>23</v>
      </c>
      <c r="AV567" s="115" t="s">
        <v>23</v>
      </c>
      <c r="AW567" s="115" t="s">
        <v>23</v>
      </c>
      <c r="AX567" s="115" t="s">
        <v>33299</v>
      </c>
      <c r="AY567" s="115" t="s">
        <v>33300</v>
      </c>
      <c r="AZ567" s="115" t="s">
        <v>35938</v>
      </c>
      <c r="BA567" s="115" t="s">
        <v>1021</v>
      </c>
      <c r="BB567" s="115" t="s">
        <v>1021</v>
      </c>
      <c r="BC567" s="4">
        <f>SUMIFS('Doanh số khách hàng'!$F:$F,'Doanh số khách hàng'!$A:$A,DSKH!$D567)</f>
        <v>4310900</v>
      </c>
      <c r="BD567" t="str">
        <f>VLOOKUP($BC567,Master!$A:$D,4,1)</f>
        <v>F4</v>
      </c>
      <c r="BE567" t="str">
        <f t="shared" si="16"/>
        <v>GT</v>
      </c>
      <c r="BF567" t="str">
        <f t="shared" si="17"/>
        <v>Tỉnh Cà Mau-Phường Hiệp Thành</v>
      </c>
    </row>
    <row r="568" spans="1:58" x14ac:dyDescent="0.3">
      <c r="A568" s="114" t="s">
        <v>38788</v>
      </c>
      <c r="B568" s="115" t="s">
        <v>33266</v>
      </c>
      <c r="C568" s="115" t="s">
        <v>33267</v>
      </c>
      <c r="D568" s="115" t="s">
        <v>20805</v>
      </c>
      <c r="E568" s="115" t="s">
        <v>38789</v>
      </c>
      <c r="F568" s="115" t="s">
        <v>22</v>
      </c>
      <c r="G568" s="115" t="s">
        <v>38790</v>
      </c>
      <c r="H568" s="115" t="s">
        <v>38790</v>
      </c>
      <c r="I568" s="115" t="s">
        <v>38791</v>
      </c>
      <c r="J568" s="115" t="s">
        <v>23</v>
      </c>
      <c r="K568" s="115" t="s">
        <v>35931</v>
      </c>
      <c r="L568" s="115" t="s">
        <v>23</v>
      </c>
      <c r="M568" s="115" t="s">
        <v>38792</v>
      </c>
      <c r="N568" s="115" t="s">
        <v>38793</v>
      </c>
      <c r="O568" s="115" t="s">
        <v>23</v>
      </c>
      <c r="P568" s="115" t="s">
        <v>38794</v>
      </c>
      <c r="Q568" s="115" t="s">
        <v>23</v>
      </c>
      <c r="R568" s="115" t="s">
        <v>23</v>
      </c>
      <c r="S568" s="115" t="s">
        <v>23</v>
      </c>
      <c r="T568" s="115" t="s">
        <v>23</v>
      </c>
      <c r="U568" s="115" t="s">
        <v>23</v>
      </c>
      <c r="V568" s="115" t="s">
        <v>23</v>
      </c>
      <c r="W568" s="115" t="s">
        <v>79</v>
      </c>
      <c r="X568" s="115" t="s">
        <v>23</v>
      </c>
      <c r="Y568" s="115" t="s">
        <v>23</v>
      </c>
      <c r="Z568" s="115" t="s">
        <v>23</v>
      </c>
      <c r="AA568" s="115" t="s">
        <v>23</v>
      </c>
      <c r="AB568" s="115" t="s">
        <v>38795</v>
      </c>
      <c r="AC568" s="115" t="s">
        <v>34271</v>
      </c>
      <c r="AD568" s="115" t="s">
        <v>34112</v>
      </c>
      <c r="AE568" s="115" t="s">
        <v>33338</v>
      </c>
      <c r="AF568" s="115" t="s">
        <v>33339</v>
      </c>
      <c r="AG568" s="115" t="s">
        <v>33281</v>
      </c>
      <c r="AH568" s="115" t="s">
        <v>33282</v>
      </c>
      <c r="AI568" s="115" t="s">
        <v>33283</v>
      </c>
      <c r="AJ568" s="115" t="s">
        <v>33282</v>
      </c>
      <c r="AK568" s="116">
        <v>9.2954619931</v>
      </c>
      <c r="AL568" s="116">
        <v>105.7359868814</v>
      </c>
      <c r="AM568" s="115" t="s">
        <v>38796</v>
      </c>
      <c r="AN568" s="115" t="s">
        <v>23</v>
      </c>
      <c r="AO568" s="115" t="s">
        <v>23</v>
      </c>
      <c r="AP568" s="115" t="s">
        <v>33285</v>
      </c>
      <c r="AQ568" s="115" t="s">
        <v>23</v>
      </c>
      <c r="AR568" s="115" t="s">
        <v>23</v>
      </c>
      <c r="AS568" s="115" t="s">
        <v>23</v>
      </c>
      <c r="AT568" s="115" t="s">
        <v>23</v>
      </c>
      <c r="AU568" s="115" t="s">
        <v>23</v>
      </c>
      <c r="AV568" s="115" t="s">
        <v>23</v>
      </c>
      <c r="AW568" s="115" t="s">
        <v>33257</v>
      </c>
      <c r="AX568" s="115" t="s">
        <v>33286</v>
      </c>
      <c r="AY568" s="115" t="s">
        <v>33287</v>
      </c>
      <c r="AZ568" s="115" t="s">
        <v>35938</v>
      </c>
      <c r="BA568" s="115" t="s">
        <v>23</v>
      </c>
      <c r="BB568" s="115" t="s">
        <v>23</v>
      </c>
      <c r="BC568" s="4">
        <f>SUMIFS('Doanh số khách hàng'!$F:$F,'Doanh số khách hàng'!$A:$A,DSKH!$D568)</f>
        <v>100100</v>
      </c>
      <c r="BD568" t="str">
        <f>VLOOKUP($BC568,Master!$A:$D,4,1)</f>
        <v>F2</v>
      </c>
      <c r="BE568" t="str">
        <f t="shared" si="16"/>
        <v>OTC</v>
      </c>
      <c r="BF568" t="str">
        <f t="shared" si="17"/>
        <v>Tỉnh Cà Mau-Phường Bạc Liêu</v>
      </c>
    </row>
    <row r="569" spans="1:58" x14ac:dyDescent="0.3">
      <c r="A569" s="114" t="s">
        <v>38797</v>
      </c>
      <c r="B569" s="115" t="s">
        <v>33266</v>
      </c>
      <c r="C569" s="115" t="s">
        <v>33267</v>
      </c>
      <c r="D569" s="115" t="s">
        <v>38798</v>
      </c>
      <c r="E569" s="115" t="s">
        <v>38799</v>
      </c>
      <c r="F569" s="115" t="s">
        <v>22</v>
      </c>
      <c r="G569" s="115" t="s">
        <v>38800</v>
      </c>
      <c r="H569" s="115" t="s">
        <v>38800</v>
      </c>
      <c r="I569" s="115" t="s">
        <v>23</v>
      </c>
      <c r="J569" s="115" t="s">
        <v>23</v>
      </c>
      <c r="K569" s="115" t="s">
        <v>35931</v>
      </c>
      <c r="L569" s="115" t="s">
        <v>23</v>
      </c>
      <c r="M569" s="115" t="s">
        <v>38801</v>
      </c>
      <c r="N569" s="115" t="s">
        <v>33975</v>
      </c>
      <c r="O569" s="115" t="s">
        <v>23</v>
      </c>
      <c r="P569" s="115" t="s">
        <v>23</v>
      </c>
      <c r="Q569" s="115" t="s">
        <v>23</v>
      </c>
      <c r="R569" s="115" t="s">
        <v>23</v>
      </c>
      <c r="S569" s="115" t="s">
        <v>23</v>
      </c>
      <c r="T569" s="115" t="s">
        <v>23</v>
      </c>
      <c r="U569" s="115" t="s">
        <v>23</v>
      </c>
      <c r="V569" s="115" t="s">
        <v>23</v>
      </c>
      <c r="W569" s="115" t="s">
        <v>23</v>
      </c>
      <c r="X569" s="115" t="s">
        <v>23</v>
      </c>
      <c r="Y569" s="115" t="s">
        <v>23</v>
      </c>
      <c r="Z569" s="115" t="s">
        <v>23</v>
      </c>
      <c r="AA569" s="115" t="s">
        <v>38802</v>
      </c>
      <c r="AB569" s="115" t="s">
        <v>37226</v>
      </c>
      <c r="AC569" s="115" t="s">
        <v>36794</v>
      </c>
      <c r="AD569" s="115" t="s">
        <v>36795</v>
      </c>
      <c r="AE569" s="115" t="s">
        <v>33886</v>
      </c>
      <c r="AF569" s="115" t="s">
        <v>33887</v>
      </c>
      <c r="AG569" s="115" t="s">
        <v>33281</v>
      </c>
      <c r="AH569" s="115" t="s">
        <v>33282</v>
      </c>
      <c r="AI569" s="115" t="s">
        <v>33283</v>
      </c>
      <c r="AJ569" s="115" t="s">
        <v>33282</v>
      </c>
      <c r="AK569" s="116">
        <v>9.4848796884999995</v>
      </c>
      <c r="AL569" s="116">
        <v>105.5123808235</v>
      </c>
      <c r="AM569" s="115" t="s">
        <v>37233</v>
      </c>
      <c r="AN569" s="115" t="s">
        <v>23</v>
      </c>
      <c r="AO569" s="115" t="s">
        <v>33327</v>
      </c>
      <c r="AP569" s="115" t="s">
        <v>34460</v>
      </c>
      <c r="AQ569" s="115" t="s">
        <v>23</v>
      </c>
      <c r="AR569" s="115" t="s">
        <v>81</v>
      </c>
      <c r="AS569" s="115" t="s">
        <v>23</v>
      </c>
      <c r="AT569" s="115" t="s">
        <v>1020</v>
      </c>
      <c r="AU569" s="115" t="s">
        <v>33382</v>
      </c>
      <c r="AV569" s="115" t="s">
        <v>33452</v>
      </c>
      <c r="AW569" s="115" t="s">
        <v>33257</v>
      </c>
      <c r="AX569" s="115" t="s">
        <v>33315</v>
      </c>
      <c r="AY569" s="115" t="s">
        <v>33316</v>
      </c>
      <c r="AZ569" s="115" t="s">
        <v>35938</v>
      </c>
      <c r="BA569" s="115" t="s">
        <v>1021</v>
      </c>
      <c r="BB569" s="115" t="s">
        <v>1021</v>
      </c>
      <c r="BC569" s="4">
        <f>SUMIFS('Doanh số khách hàng'!$F:$F,'Doanh số khách hàng'!$A:$A,DSKH!$D569)</f>
        <v>0</v>
      </c>
      <c r="BD569" t="str">
        <f>VLOOKUP($BC569,Master!$A:$D,4,1)</f>
        <v>F2</v>
      </c>
      <c r="BE569" t="str">
        <f t="shared" si="16"/>
        <v>GT</v>
      </c>
      <c r="BF569" t="str">
        <f t="shared" si="17"/>
        <v>Tỉnh Cà Mau-Xã Ninh Quới</v>
      </c>
    </row>
    <row r="570" spans="1:58" x14ac:dyDescent="0.3">
      <c r="A570" s="114" t="s">
        <v>38803</v>
      </c>
      <c r="B570" s="115" t="s">
        <v>33266</v>
      </c>
      <c r="C570" s="115" t="s">
        <v>33267</v>
      </c>
      <c r="D570" s="115" t="s">
        <v>29020</v>
      </c>
      <c r="E570" s="115" t="s">
        <v>38804</v>
      </c>
      <c r="F570" s="115" t="s">
        <v>22</v>
      </c>
      <c r="G570" s="115" t="s">
        <v>38805</v>
      </c>
      <c r="H570" s="115" t="s">
        <v>38805</v>
      </c>
      <c r="I570" s="115" t="s">
        <v>38806</v>
      </c>
      <c r="J570" s="115" t="s">
        <v>23</v>
      </c>
      <c r="K570" s="115" t="s">
        <v>35931</v>
      </c>
      <c r="L570" s="115" t="s">
        <v>23</v>
      </c>
      <c r="M570" s="115" t="s">
        <v>38807</v>
      </c>
      <c r="N570" s="115" t="s">
        <v>38808</v>
      </c>
      <c r="O570" s="115" t="s">
        <v>23</v>
      </c>
      <c r="P570" s="115" t="s">
        <v>38809</v>
      </c>
      <c r="Q570" s="115" t="s">
        <v>23</v>
      </c>
      <c r="R570" s="115" t="s">
        <v>23</v>
      </c>
      <c r="S570" s="115" t="s">
        <v>23</v>
      </c>
      <c r="T570" s="115" t="s">
        <v>23</v>
      </c>
      <c r="U570" s="115" t="s">
        <v>23</v>
      </c>
      <c r="V570" s="115" t="s">
        <v>23</v>
      </c>
      <c r="W570" s="115" t="s">
        <v>79</v>
      </c>
      <c r="X570" s="115" t="s">
        <v>23</v>
      </c>
      <c r="Y570" s="115" t="s">
        <v>23</v>
      </c>
      <c r="Z570" s="115" t="s">
        <v>23</v>
      </c>
      <c r="AA570" s="115" t="s">
        <v>23</v>
      </c>
      <c r="AB570" s="115" t="s">
        <v>38810</v>
      </c>
      <c r="AC570" s="115" t="s">
        <v>35460</v>
      </c>
      <c r="AD570" s="115" t="s">
        <v>36737</v>
      </c>
      <c r="AE570" s="115" t="s">
        <v>33872</v>
      </c>
      <c r="AF570" s="115" t="s">
        <v>33873</v>
      </c>
      <c r="AG570" s="115" t="s">
        <v>33281</v>
      </c>
      <c r="AH570" s="115" t="s">
        <v>33282</v>
      </c>
      <c r="AI570" s="115" t="s">
        <v>33283</v>
      </c>
      <c r="AJ570" s="115" t="s">
        <v>33282</v>
      </c>
      <c r="AK570" s="116">
        <v>9.3581243829999998</v>
      </c>
      <c r="AL570" s="116">
        <v>105.52055180000001</v>
      </c>
      <c r="AM570" s="115" t="s">
        <v>38103</v>
      </c>
      <c r="AN570" s="115" t="s">
        <v>23</v>
      </c>
      <c r="AO570" s="115" t="s">
        <v>23</v>
      </c>
      <c r="AP570" s="115" t="s">
        <v>80</v>
      </c>
      <c r="AQ570" s="115" t="s">
        <v>23</v>
      </c>
      <c r="AR570" s="115" t="s">
        <v>23</v>
      </c>
      <c r="AS570" s="115" t="s">
        <v>23</v>
      </c>
      <c r="AT570" s="115" t="s">
        <v>23</v>
      </c>
      <c r="AU570" s="115" t="s">
        <v>23</v>
      </c>
      <c r="AV570" s="115" t="s">
        <v>23</v>
      </c>
      <c r="AW570" s="115" t="s">
        <v>23</v>
      </c>
      <c r="AX570" s="115" t="s">
        <v>33315</v>
      </c>
      <c r="AY570" s="115" t="s">
        <v>33316</v>
      </c>
      <c r="AZ570" s="115" t="s">
        <v>35938</v>
      </c>
      <c r="BA570" s="115" t="s">
        <v>33302</v>
      </c>
      <c r="BB570" s="115" t="s">
        <v>33303</v>
      </c>
      <c r="BC570" s="4">
        <f>SUMIFS('Doanh số khách hàng'!$F:$F,'Doanh số khách hàng'!$A:$A,DSKH!$D570)</f>
        <v>0</v>
      </c>
      <c r="BD570" t="str">
        <f>VLOOKUP($BC570,Master!$A:$D,4,1)</f>
        <v>F2</v>
      </c>
      <c r="BE570" t="str">
        <f t="shared" si="16"/>
        <v>GT</v>
      </c>
      <c r="BF570" t="str">
        <f t="shared" si="17"/>
        <v>Tỉnh Cà Mau-Xã Vĩnh Thanh</v>
      </c>
    </row>
    <row r="571" spans="1:58" x14ac:dyDescent="0.3">
      <c r="A571" s="114" t="s">
        <v>38811</v>
      </c>
      <c r="B571" s="115" t="s">
        <v>33266</v>
      </c>
      <c r="C571" s="115" t="s">
        <v>33267</v>
      </c>
      <c r="D571" s="115" t="s">
        <v>27819</v>
      </c>
      <c r="E571" s="115" t="s">
        <v>38812</v>
      </c>
      <c r="F571" s="115" t="s">
        <v>22</v>
      </c>
      <c r="G571" s="115" t="s">
        <v>38813</v>
      </c>
      <c r="H571" s="115" t="s">
        <v>38813</v>
      </c>
      <c r="I571" s="115" t="s">
        <v>38814</v>
      </c>
      <c r="J571" s="115" t="s">
        <v>23</v>
      </c>
      <c r="K571" s="115" t="s">
        <v>35931</v>
      </c>
      <c r="L571" s="115" t="s">
        <v>23</v>
      </c>
      <c r="M571" s="115" t="s">
        <v>38815</v>
      </c>
      <c r="N571" s="115" t="s">
        <v>38816</v>
      </c>
      <c r="O571" s="115" t="s">
        <v>23</v>
      </c>
      <c r="P571" s="115" t="s">
        <v>38817</v>
      </c>
      <c r="Q571" s="115" t="s">
        <v>23</v>
      </c>
      <c r="R571" s="115" t="s">
        <v>23</v>
      </c>
      <c r="S571" s="115" t="s">
        <v>23</v>
      </c>
      <c r="T571" s="115" t="s">
        <v>23</v>
      </c>
      <c r="U571" s="115" t="s">
        <v>23</v>
      </c>
      <c r="V571" s="115" t="s">
        <v>23</v>
      </c>
      <c r="W571" s="115" t="s">
        <v>79</v>
      </c>
      <c r="X571" s="115" t="s">
        <v>23</v>
      </c>
      <c r="Y571" s="115" t="s">
        <v>23</v>
      </c>
      <c r="Z571" s="115" t="s">
        <v>23</v>
      </c>
      <c r="AA571" s="115" t="s">
        <v>23</v>
      </c>
      <c r="AB571" s="115" t="s">
        <v>38818</v>
      </c>
      <c r="AC571" s="115" t="s">
        <v>35460</v>
      </c>
      <c r="AD571" s="115" t="s">
        <v>38057</v>
      </c>
      <c r="AE571" s="115" t="s">
        <v>33872</v>
      </c>
      <c r="AF571" s="115" t="s">
        <v>33873</v>
      </c>
      <c r="AG571" s="115" t="s">
        <v>33281</v>
      </c>
      <c r="AH571" s="115" t="s">
        <v>33282</v>
      </c>
      <c r="AI571" s="115" t="s">
        <v>33283</v>
      </c>
      <c r="AJ571" s="115" t="s">
        <v>33282</v>
      </c>
      <c r="AK571" s="116">
        <v>9.3564620380000001</v>
      </c>
      <c r="AL571" s="116">
        <v>105.5216495</v>
      </c>
      <c r="AM571" s="115" t="s">
        <v>38819</v>
      </c>
      <c r="AN571" s="115" t="s">
        <v>23</v>
      </c>
      <c r="AO571" s="115" t="s">
        <v>23</v>
      </c>
      <c r="AP571" s="115" t="s">
        <v>33787</v>
      </c>
      <c r="AQ571" s="115" t="s">
        <v>23</v>
      </c>
      <c r="AR571" s="115" t="s">
        <v>23</v>
      </c>
      <c r="AS571" s="115" t="s">
        <v>23</v>
      </c>
      <c r="AT571" s="115" t="s">
        <v>23</v>
      </c>
      <c r="AU571" s="115" t="s">
        <v>23</v>
      </c>
      <c r="AV571" s="115" t="s">
        <v>23</v>
      </c>
      <c r="AW571" s="115" t="s">
        <v>23</v>
      </c>
      <c r="AX571" s="115" t="s">
        <v>33315</v>
      </c>
      <c r="AY571" s="115" t="s">
        <v>33316</v>
      </c>
      <c r="AZ571" s="115" t="s">
        <v>35938</v>
      </c>
      <c r="BA571" s="115" t="s">
        <v>33302</v>
      </c>
      <c r="BB571" s="115" t="s">
        <v>33303</v>
      </c>
      <c r="BC571" s="4">
        <f>SUMIFS('Doanh số khách hàng'!$F:$F,'Doanh số khách hàng'!$A:$A,DSKH!$D571)</f>
        <v>1035253.3333333334</v>
      </c>
      <c r="BD571" t="str">
        <f>VLOOKUP($BC571,Master!$A:$D,4,1)</f>
        <v>F4</v>
      </c>
      <c r="BE571" t="str">
        <f t="shared" si="16"/>
        <v>GT</v>
      </c>
      <c r="BF571" t="str">
        <f t="shared" si="17"/>
        <v>Tỉnh Cà Mau-Xã Vĩnh Thanh</v>
      </c>
    </row>
    <row r="572" spans="1:58" x14ac:dyDescent="0.3">
      <c r="A572" s="114" t="s">
        <v>38820</v>
      </c>
      <c r="B572" s="115" t="s">
        <v>33266</v>
      </c>
      <c r="C572" s="115" t="s">
        <v>33267</v>
      </c>
      <c r="D572" s="115" t="s">
        <v>38821</v>
      </c>
      <c r="E572" s="115" t="s">
        <v>38822</v>
      </c>
      <c r="F572" s="115" t="s">
        <v>22</v>
      </c>
      <c r="G572" s="115" t="s">
        <v>38823</v>
      </c>
      <c r="H572" s="115" t="s">
        <v>38823</v>
      </c>
      <c r="I572" s="115" t="s">
        <v>23</v>
      </c>
      <c r="J572" s="115" t="s">
        <v>23</v>
      </c>
      <c r="K572" s="115" t="s">
        <v>35931</v>
      </c>
      <c r="L572" s="115" t="s">
        <v>23</v>
      </c>
      <c r="M572" s="115" t="s">
        <v>38824</v>
      </c>
      <c r="N572" s="115" t="s">
        <v>38825</v>
      </c>
      <c r="O572" s="115" t="s">
        <v>23</v>
      </c>
      <c r="P572" s="115" t="s">
        <v>23</v>
      </c>
      <c r="Q572" s="115" t="s">
        <v>23</v>
      </c>
      <c r="R572" s="115" t="s">
        <v>23</v>
      </c>
      <c r="S572" s="115" t="s">
        <v>23</v>
      </c>
      <c r="T572" s="115" t="s">
        <v>23</v>
      </c>
      <c r="U572" s="115" t="s">
        <v>23</v>
      </c>
      <c r="V572" s="115" t="s">
        <v>23</v>
      </c>
      <c r="W572" s="115" t="s">
        <v>79</v>
      </c>
      <c r="X572" s="115" t="s">
        <v>23</v>
      </c>
      <c r="Y572" s="115" t="s">
        <v>23</v>
      </c>
      <c r="Z572" s="115" t="s">
        <v>23</v>
      </c>
      <c r="AA572" s="115" t="s">
        <v>23</v>
      </c>
      <c r="AB572" s="115" t="s">
        <v>36358</v>
      </c>
      <c r="AC572" s="115" t="s">
        <v>36359</v>
      </c>
      <c r="AD572" s="115" t="s">
        <v>36360</v>
      </c>
      <c r="AE572" s="115" t="s">
        <v>33872</v>
      </c>
      <c r="AF572" s="115" t="s">
        <v>33873</v>
      </c>
      <c r="AG572" s="115" t="s">
        <v>33281</v>
      </c>
      <c r="AH572" s="115" t="s">
        <v>33282</v>
      </c>
      <c r="AI572" s="115" t="s">
        <v>33283</v>
      </c>
      <c r="AJ572" s="115" t="s">
        <v>33282</v>
      </c>
      <c r="AK572" s="116">
        <v>9.3588238026999999</v>
      </c>
      <c r="AL572" s="116">
        <v>105.51999497520001</v>
      </c>
      <c r="AM572" s="115" t="s">
        <v>35515</v>
      </c>
      <c r="AN572" s="115" t="s">
        <v>23</v>
      </c>
      <c r="AO572" s="115" t="s">
        <v>33327</v>
      </c>
      <c r="AP572" s="115" t="s">
        <v>34460</v>
      </c>
      <c r="AQ572" s="115" t="s">
        <v>23</v>
      </c>
      <c r="AR572" s="115" t="s">
        <v>23</v>
      </c>
      <c r="AS572" s="115" t="s">
        <v>23</v>
      </c>
      <c r="AT572" s="115" t="s">
        <v>1020</v>
      </c>
      <c r="AU572" s="115" t="s">
        <v>23</v>
      </c>
      <c r="AV572" s="115" t="s">
        <v>33452</v>
      </c>
      <c r="AW572" s="115" t="s">
        <v>23</v>
      </c>
      <c r="AX572" s="115" t="s">
        <v>33315</v>
      </c>
      <c r="AY572" s="115" t="s">
        <v>33316</v>
      </c>
      <c r="AZ572" s="115" t="s">
        <v>35938</v>
      </c>
      <c r="BA572" s="115" t="s">
        <v>1021</v>
      </c>
      <c r="BB572" s="115" t="s">
        <v>1021</v>
      </c>
      <c r="BC572" s="4">
        <f>SUMIFS('Doanh số khách hàng'!$F:$F,'Doanh số khách hàng'!$A:$A,DSKH!$D572)</f>
        <v>0</v>
      </c>
      <c r="BD572" t="str">
        <f>VLOOKUP($BC572,Master!$A:$D,4,1)</f>
        <v>F2</v>
      </c>
      <c r="BE572" t="str">
        <f t="shared" si="16"/>
        <v>GT</v>
      </c>
      <c r="BF572" t="str">
        <f t="shared" si="17"/>
        <v>Tỉnh Cà Mau-Xã Vĩnh Thanh</v>
      </c>
    </row>
    <row r="573" spans="1:58" x14ac:dyDescent="0.3">
      <c r="A573" s="114" t="s">
        <v>38826</v>
      </c>
      <c r="B573" s="115" t="s">
        <v>33266</v>
      </c>
      <c r="C573" s="115" t="s">
        <v>33267</v>
      </c>
      <c r="D573" s="115" t="s">
        <v>38827</v>
      </c>
      <c r="E573" s="115" t="s">
        <v>38828</v>
      </c>
      <c r="F573" s="115" t="s">
        <v>22</v>
      </c>
      <c r="G573" s="115" t="s">
        <v>38829</v>
      </c>
      <c r="H573" s="115" t="s">
        <v>38829</v>
      </c>
      <c r="I573" s="115" t="s">
        <v>23</v>
      </c>
      <c r="J573" s="115" t="s">
        <v>23</v>
      </c>
      <c r="K573" s="115" t="s">
        <v>35931</v>
      </c>
      <c r="L573" s="115" t="s">
        <v>23</v>
      </c>
      <c r="M573" s="115" t="s">
        <v>34193</v>
      </c>
      <c r="N573" s="115" t="s">
        <v>38830</v>
      </c>
      <c r="O573" s="115" t="s">
        <v>23</v>
      </c>
      <c r="P573" s="115" t="s">
        <v>23</v>
      </c>
      <c r="Q573" s="115" t="s">
        <v>23</v>
      </c>
      <c r="R573" s="115" t="s">
        <v>23</v>
      </c>
      <c r="S573" s="115" t="s">
        <v>23</v>
      </c>
      <c r="T573" s="115" t="s">
        <v>23</v>
      </c>
      <c r="U573" s="115" t="s">
        <v>23</v>
      </c>
      <c r="V573" s="115" t="s">
        <v>23</v>
      </c>
      <c r="W573" s="115" t="s">
        <v>79</v>
      </c>
      <c r="X573" s="115" t="s">
        <v>23</v>
      </c>
      <c r="Y573" s="115" t="s">
        <v>23</v>
      </c>
      <c r="Z573" s="115" t="s">
        <v>23</v>
      </c>
      <c r="AA573" s="115" t="s">
        <v>23</v>
      </c>
      <c r="AB573" s="115" t="s">
        <v>38831</v>
      </c>
      <c r="AC573" s="115" t="s">
        <v>33588</v>
      </c>
      <c r="AD573" s="115" t="s">
        <v>33278</v>
      </c>
      <c r="AE573" s="115" t="s">
        <v>33434</v>
      </c>
      <c r="AF573" s="115" t="s">
        <v>33435</v>
      </c>
      <c r="AG573" s="115" t="s">
        <v>33281</v>
      </c>
      <c r="AH573" s="115" t="s">
        <v>33282</v>
      </c>
      <c r="AI573" s="115" t="s">
        <v>33283</v>
      </c>
      <c r="AJ573" s="115" t="s">
        <v>33282</v>
      </c>
      <c r="AK573" s="116">
        <v>9.2698689071999993</v>
      </c>
      <c r="AL573" s="116">
        <v>105.5867249519</v>
      </c>
      <c r="AM573" s="115" t="s">
        <v>38832</v>
      </c>
      <c r="AN573" s="115" t="s">
        <v>23</v>
      </c>
      <c r="AO573" s="115" t="s">
        <v>33327</v>
      </c>
      <c r="AP573" s="115" t="s">
        <v>80</v>
      </c>
      <c r="AQ573" s="115" t="s">
        <v>23</v>
      </c>
      <c r="AR573" s="115" t="s">
        <v>23</v>
      </c>
      <c r="AS573" s="115" t="s">
        <v>23</v>
      </c>
      <c r="AT573" s="115" t="s">
        <v>1020</v>
      </c>
      <c r="AU573" s="115" t="s">
        <v>23</v>
      </c>
      <c r="AV573" s="115" t="s">
        <v>33452</v>
      </c>
      <c r="AW573" s="115" t="s">
        <v>23</v>
      </c>
      <c r="AX573" s="115" t="s">
        <v>33315</v>
      </c>
      <c r="AY573" s="115" t="s">
        <v>33316</v>
      </c>
      <c r="AZ573" s="115" t="s">
        <v>35938</v>
      </c>
      <c r="BA573" s="115" t="s">
        <v>1021</v>
      </c>
      <c r="BB573" s="115" t="s">
        <v>1021</v>
      </c>
      <c r="BC573" s="4">
        <f>SUMIFS('Doanh số khách hàng'!$F:$F,'Doanh số khách hàng'!$A:$A,DSKH!$D573)</f>
        <v>0</v>
      </c>
      <c r="BD573" t="str">
        <f>VLOOKUP($BC573,Master!$A:$D,4,1)</f>
        <v>F2</v>
      </c>
      <c r="BE573" t="str">
        <f t="shared" si="16"/>
        <v>GT</v>
      </c>
      <c r="BF573" t="str">
        <f t="shared" si="17"/>
        <v>Tỉnh Cà Mau-Xã Vĩnh Mỹ</v>
      </c>
    </row>
    <row r="574" spans="1:58" x14ac:dyDescent="0.3">
      <c r="A574" s="114" t="s">
        <v>38833</v>
      </c>
      <c r="B574" s="115" t="s">
        <v>33266</v>
      </c>
      <c r="C574" s="115" t="s">
        <v>33267</v>
      </c>
      <c r="D574" s="115" t="s">
        <v>23133</v>
      </c>
      <c r="E574" s="115" t="s">
        <v>38834</v>
      </c>
      <c r="F574" s="115" t="s">
        <v>22</v>
      </c>
      <c r="G574" s="115" t="s">
        <v>38835</v>
      </c>
      <c r="H574" s="115" t="s">
        <v>38835</v>
      </c>
      <c r="I574" s="115" t="s">
        <v>38836</v>
      </c>
      <c r="J574" s="115" t="s">
        <v>23</v>
      </c>
      <c r="K574" s="115" t="s">
        <v>35931</v>
      </c>
      <c r="L574" s="115" t="s">
        <v>23</v>
      </c>
      <c r="M574" s="115" t="s">
        <v>38837</v>
      </c>
      <c r="N574" s="115" t="s">
        <v>36414</v>
      </c>
      <c r="O574" s="115" t="s">
        <v>23</v>
      </c>
      <c r="P574" s="115" t="s">
        <v>38836</v>
      </c>
      <c r="Q574" s="115" t="s">
        <v>23</v>
      </c>
      <c r="R574" s="115" t="s">
        <v>23</v>
      </c>
      <c r="S574" s="115" t="s">
        <v>23</v>
      </c>
      <c r="T574" s="115" t="s">
        <v>23</v>
      </c>
      <c r="U574" s="115" t="s">
        <v>23</v>
      </c>
      <c r="V574" s="115" t="s">
        <v>23</v>
      </c>
      <c r="W574" s="115" t="s">
        <v>79</v>
      </c>
      <c r="X574" s="115" t="s">
        <v>23</v>
      </c>
      <c r="Y574" s="115" t="s">
        <v>23</v>
      </c>
      <c r="Z574" s="115" t="s">
        <v>23</v>
      </c>
      <c r="AA574" s="115" t="s">
        <v>23</v>
      </c>
      <c r="AB574" s="115" t="s">
        <v>38838</v>
      </c>
      <c r="AC574" s="115" t="s">
        <v>33588</v>
      </c>
      <c r="AD574" s="115" t="s">
        <v>33589</v>
      </c>
      <c r="AE574" s="115" t="s">
        <v>33434</v>
      </c>
      <c r="AF574" s="115" t="s">
        <v>33435</v>
      </c>
      <c r="AG574" s="115" t="s">
        <v>33281</v>
      </c>
      <c r="AH574" s="115" t="s">
        <v>33282</v>
      </c>
      <c r="AI574" s="115" t="s">
        <v>33283</v>
      </c>
      <c r="AJ574" s="115" t="s">
        <v>33282</v>
      </c>
      <c r="AK574" s="116">
        <v>9.2702656529999992</v>
      </c>
      <c r="AL574" s="116">
        <v>105.5869891</v>
      </c>
      <c r="AM574" s="115" t="s">
        <v>33590</v>
      </c>
      <c r="AN574" s="115" t="s">
        <v>23</v>
      </c>
      <c r="AO574" s="115" t="s">
        <v>33256</v>
      </c>
      <c r="AP574" s="115" t="s">
        <v>80</v>
      </c>
      <c r="AQ574" s="115" t="s">
        <v>23</v>
      </c>
      <c r="AR574" s="115" t="s">
        <v>23</v>
      </c>
      <c r="AS574" s="115" t="s">
        <v>23</v>
      </c>
      <c r="AT574" s="115" t="s">
        <v>23</v>
      </c>
      <c r="AU574" s="115" t="s">
        <v>23</v>
      </c>
      <c r="AV574" s="115" t="s">
        <v>23</v>
      </c>
      <c r="AW574" s="115" t="s">
        <v>23</v>
      </c>
      <c r="AX574" s="115" t="s">
        <v>33315</v>
      </c>
      <c r="AY574" s="115" t="s">
        <v>33316</v>
      </c>
      <c r="AZ574" s="115" t="s">
        <v>35938</v>
      </c>
      <c r="BA574" s="115" t="s">
        <v>1021</v>
      </c>
      <c r="BB574" s="115" t="s">
        <v>1021</v>
      </c>
      <c r="BC574" s="4">
        <f>SUMIFS('Doanh số khách hàng'!$F:$F,'Doanh số khách hàng'!$A:$A,DSKH!$D574)</f>
        <v>231140</v>
      </c>
      <c r="BD574" t="str">
        <f>VLOOKUP($BC574,Master!$A:$D,4,1)</f>
        <v>F2</v>
      </c>
      <c r="BE574" t="str">
        <f t="shared" si="16"/>
        <v>GT</v>
      </c>
      <c r="BF574" t="str">
        <f t="shared" si="17"/>
        <v>Tỉnh Cà Mau-Xã Vĩnh Mỹ</v>
      </c>
    </row>
    <row r="575" spans="1:58" x14ac:dyDescent="0.3">
      <c r="A575" s="114" t="s">
        <v>38839</v>
      </c>
      <c r="B575" s="115" t="s">
        <v>33266</v>
      </c>
      <c r="C575" s="115" t="s">
        <v>33267</v>
      </c>
      <c r="D575" s="115" t="s">
        <v>38840</v>
      </c>
      <c r="E575" s="115" t="s">
        <v>38841</v>
      </c>
      <c r="F575" s="115" t="s">
        <v>22</v>
      </c>
      <c r="G575" s="115" t="s">
        <v>38842</v>
      </c>
      <c r="H575" s="115" t="s">
        <v>38842</v>
      </c>
      <c r="I575" s="115" t="s">
        <v>23</v>
      </c>
      <c r="J575" s="115" t="s">
        <v>23</v>
      </c>
      <c r="K575" s="115" t="s">
        <v>35931</v>
      </c>
      <c r="L575" s="115" t="s">
        <v>23</v>
      </c>
      <c r="M575" s="115" t="s">
        <v>38843</v>
      </c>
      <c r="N575" s="115" t="s">
        <v>38844</v>
      </c>
      <c r="O575" s="115" t="s">
        <v>23</v>
      </c>
      <c r="P575" s="115" t="s">
        <v>23</v>
      </c>
      <c r="Q575" s="115" t="s">
        <v>23</v>
      </c>
      <c r="R575" s="115" t="s">
        <v>23</v>
      </c>
      <c r="S575" s="115" t="s">
        <v>23</v>
      </c>
      <c r="T575" s="115" t="s">
        <v>23</v>
      </c>
      <c r="U575" s="115" t="s">
        <v>23</v>
      </c>
      <c r="V575" s="115" t="s">
        <v>23</v>
      </c>
      <c r="W575" s="115" t="s">
        <v>79</v>
      </c>
      <c r="X575" s="115" t="s">
        <v>23</v>
      </c>
      <c r="Y575" s="115" t="s">
        <v>23</v>
      </c>
      <c r="Z575" s="115" t="s">
        <v>23</v>
      </c>
      <c r="AA575" s="115" t="s">
        <v>23</v>
      </c>
      <c r="AB575" s="115" t="s">
        <v>34469</v>
      </c>
      <c r="AC575" s="115" t="s">
        <v>34104</v>
      </c>
      <c r="AD575" s="115" t="s">
        <v>34458</v>
      </c>
      <c r="AE575" s="115" t="s">
        <v>33338</v>
      </c>
      <c r="AF575" s="115" t="s">
        <v>33339</v>
      </c>
      <c r="AG575" s="115" t="s">
        <v>33281</v>
      </c>
      <c r="AH575" s="115" t="s">
        <v>33282</v>
      </c>
      <c r="AI575" s="115" t="s">
        <v>33283</v>
      </c>
      <c r="AJ575" s="115" t="s">
        <v>33282</v>
      </c>
      <c r="AK575" s="116">
        <v>9.2974438371999995</v>
      </c>
      <c r="AL575" s="116">
        <v>105.7241898403</v>
      </c>
      <c r="AM575" s="115" t="s">
        <v>34470</v>
      </c>
      <c r="AN575" s="115" t="s">
        <v>23</v>
      </c>
      <c r="AO575" s="115" t="s">
        <v>33327</v>
      </c>
      <c r="AP575" s="115" t="s">
        <v>80</v>
      </c>
      <c r="AQ575" s="115" t="s">
        <v>23</v>
      </c>
      <c r="AR575" s="115" t="s">
        <v>23</v>
      </c>
      <c r="AS575" s="115" t="s">
        <v>23</v>
      </c>
      <c r="AT575" s="115" t="s">
        <v>1020</v>
      </c>
      <c r="AU575" s="115" t="s">
        <v>23</v>
      </c>
      <c r="AV575" s="115" t="s">
        <v>33452</v>
      </c>
      <c r="AW575" s="115" t="s">
        <v>23</v>
      </c>
      <c r="AX575" s="115" t="s">
        <v>33315</v>
      </c>
      <c r="AY575" s="115" t="s">
        <v>33316</v>
      </c>
      <c r="AZ575" s="115" t="s">
        <v>35938</v>
      </c>
      <c r="BA575" s="115" t="s">
        <v>1021</v>
      </c>
      <c r="BB575" s="115" t="s">
        <v>1021</v>
      </c>
      <c r="BC575" s="4">
        <f>SUMIFS('Doanh số khách hàng'!$F:$F,'Doanh số khách hàng'!$A:$A,DSKH!$D575)</f>
        <v>0</v>
      </c>
      <c r="BD575" t="str">
        <f>VLOOKUP($BC575,Master!$A:$D,4,1)</f>
        <v>F2</v>
      </c>
      <c r="BE575" t="str">
        <f t="shared" si="16"/>
        <v>GT</v>
      </c>
      <c r="BF575" t="str">
        <f t="shared" si="17"/>
        <v>Tỉnh Cà Mau-Phường Bạc Liêu</v>
      </c>
    </row>
    <row r="576" spans="1:58" x14ac:dyDescent="0.3">
      <c r="A576" s="114" t="s">
        <v>38845</v>
      </c>
      <c r="B576" s="115" t="s">
        <v>33266</v>
      </c>
      <c r="C576" s="115" t="s">
        <v>33267</v>
      </c>
      <c r="D576" s="115" t="s">
        <v>7656</v>
      </c>
      <c r="E576" s="115" t="s">
        <v>38846</v>
      </c>
      <c r="F576" s="115" t="s">
        <v>22</v>
      </c>
      <c r="G576" s="115" t="s">
        <v>38847</v>
      </c>
      <c r="H576" s="115" t="s">
        <v>38847</v>
      </c>
      <c r="I576" s="115" t="s">
        <v>38848</v>
      </c>
      <c r="J576" s="115" t="s">
        <v>23</v>
      </c>
      <c r="K576" s="115" t="s">
        <v>35931</v>
      </c>
      <c r="L576" s="115" t="s">
        <v>23</v>
      </c>
      <c r="M576" s="115" t="s">
        <v>38849</v>
      </c>
      <c r="N576" s="115" t="s">
        <v>38850</v>
      </c>
      <c r="O576" s="115" t="s">
        <v>23</v>
      </c>
      <c r="P576" s="115" t="s">
        <v>38848</v>
      </c>
      <c r="Q576" s="115" t="s">
        <v>23</v>
      </c>
      <c r="R576" s="115" t="s">
        <v>23</v>
      </c>
      <c r="S576" s="115" t="s">
        <v>23</v>
      </c>
      <c r="T576" s="115" t="s">
        <v>23</v>
      </c>
      <c r="U576" s="115" t="s">
        <v>23</v>
      </c>
      <c r="V576" s="115" t="s">
        <v>23</v>
      </c>
      <c r="W576" s="115" t="s">
        <v>79</v>
      </c>
      <c r="X576" s="115" t="s">
        <v>23</v>
      </c>
      <c r="Y576" s="115" t="s">
        <v>23</v>
      </c>
      <c r="Z576" s="115" t="s">
        <v>23</v>
      </c>
      <c r="AA576" s="115" t="s">
        <v>23</v>
      </c>
      <c r="AB576" s="115" t="s">
        <v>38851</v>
      </c>
      <c r="AC576" s="115" t="s">
        <v>34160</v>
      </c>
      <c r="AD576" s="115" t="s">
        <v>38852</v>
      </c>
      <c r="AE576" s="115" t="s">
        <v>33772</v>
      </c>
      <c r="AF576" s="115" t="s">
        <v>33773</v>
      </c>
      <c r="AG576" s="115" t="s">
        <v>33281</v>
      </c>
      <c r="AH576" s="115" t="s">
        <v>33282</v>
      </c>
      <c r="AI576" s="115" t="s">
        <v>33283</v>
      </c>
      <c r="AJ576" s="115" t="s">
        <v>33282</v>
      </c>
      <c r="AK576" s="116">
        <v>9.1548983170000007</v>
      </c>
      <c r="AL576" s="116">
        <v>105.5291782</v>
      </c>
      <c r="AM576" s="115" t="s">
        <v>38853</v>
      </c>
      <c r="AN576" s="115" t="s">
        <v>23</v>
      </c>
      <c r="AO576" s="115" t="s">
        <v>33367</v>
      </c>
      <c r="AP576" s="115" t="s">
        <v>33285</v>
      </c>
      <c r="AQ576" s="115" t="s">
        <v>23</v>
      </c>
      <c r="AR576" s="115" t="s">
        <v>23</v>
      </c>
      <c r="AS576" s="115" t="s">
        <v>23</v>
      </c>
      <c r="AT576" s="115" t="s">
        <v>23</v>
      </c>
      <c r="AU576" s="115" t="s">
        <v>23</v>
      </c>
      <c r="AV576" s="115" t="s">
        <v>23</v>
      </c>
      <c r="AW576" s="115" t="s">
        <v>23</v>
      </c>
      <c r="AX576" s="115" t="s">
        <v>33383</v>
      </c>
      <c r="AY576" s="115" t="s">
        <v>33384</v>
      </c>
      <c r="AZ576" s="115" t="s">
        <v>35938</v>
      </c>
      <c r="BA576" s="115" t="s">
        <v>1021</v>
      </c>
      <c r="BB576" s="115" t="s">
        <v>1021</v>
      </c>
      <c r="BC576" s="4">
        <f>SUMIFS('Doanh số khách hàng'!$F:$F,'Doanh số khách hàng'!$A:$A,DSKH!$D576)</f>
        <v>805066.66666666663</v>
      </c>
      <c r="BD576" t="str">
        <f>VLOOKUP($BC576,Master!$A:$D,4,1)</f>
        <v>F4</v>
      </c>
      <c r="BE576" t="str">
        <f t="shared" si="16"/>
        <v>OTC</v>
      </c>
      <c r="BF576" t="str">
        <f t="shared" si="17"/>
        <v>Tỉnh Cà Mau-Xã Đông Hải</v>
      </c>
    </row>
    <row r="577" spans="1:58" x14ac:dyDescent="0.3">
      <c r="A577" s="114" t="s">
        <v>38854</v>
      </c>
      <c r="B577" s="115" t="s">
        <v>33266</v>
      </c>
      <c r="C577" s="115" t="s">
        <v>33267</v>
      </c>
      <c r="D577" s="115" t="s">
        <v>38855</v>
      </c>
      <c r="E577" s="115" t="s">
        <v>38856</v>
      </c>
      <c r="F577" s="115" t="s">
        <v>22</v>
      </c>
      <c r="G577" s="115" t="s">
        <v>38857</v>
      </c>
      <c r="H577" s="115" t="s">
        <v>38857</v>
      </c>
      <c r="I577" s="115" t="s">
        <v>23</v>
      </c>
      <c r="J577" s="115" t="s">
        <v>23</v>
      </c>
      <c r="K577" s="115" t="s">
        <v>35931</v>
      </c>
      <c r="L577" s="115" t="s">
        <v>23</v>
      </c>
      <c r="M577" s="115" t="s">
        <v>38858</v>
      </c>
      <c r="N577" s="115" t="s">
        <v>38859</v>
      </c>
      <c r="O577" s="115" t="s">
        <v>23</v>
      </c>
      <c r="P577" s="115" t="s">
        <v>23</v>
      </c>
      <c r="Q577" s="115" t="s">
        <v>23</v>
      </c>
      <c r="R577" s="115" t="s">
        <v>23</v>
      </c>
      <c r="S577" s="115" t="s">
        <v>23</v>
      </c>
      <c r="T577" s="115" t="s">
        <v>23</v>
      </c>
      <c r="U577" s="115" t="s">
        <v>23</v>
      </c>
      <c r="V577" s="115" t="s">
        <v>23</v>
      </c>
      <c r="W577" s="115" t="s">
        <v>79</v>
      </c>
      <c r="X577" s="115" t="s">
        <v>23</v>
      </c>
      <c r="Y577" s="115" t="s">
        <v>23</v>
      </c>
      <c r="Z577" s="115" t="s">
        <v>23</v>
      </c>
      <c r="AA577" s="115" t="s">
        <v>23</v>
      </c>
      <c r="AB577" s="115" t="s">
        <v>38860</v>
      </c>
      <c r="AC577" s="115" t="s">
        <v>33408</v>
      </c>
      <c r="AD577" s="115" t="s">
        <v>38861</v>
      </c>
      <c r="AE577" s="115" t="s">
        <v>33419</v>
      </c>
      <c r="AF577" s="115" t="s">
        <v>33420</v>
      </c>
      <c r="AG577" s="115" t="s">
        <v>33281</v>
      </c>
      <c r="AH577" s="115" t="s">
        <v>33282</v>
      </c>
      <c r="AI577" s="115" t="s">
        <v>33283</v>
      </c>
      <c r="AJ577" s="115" t="s">
        <v>33282</v>
      </c>
      <c r="AK577" s="116">
        <v>9.0258928463999997</v>
      </c>
      <c r="AL577" s="116">
        <v>105.41999012230001</v>
      </c>
      <c r="AM577" s="115" t="s">
        <v>35032</v>
      </c>
      <c r="AN577" s="115" t="s">
        <v>23</v>
      </c>
      <c r="AO577" s="115" t="s">
        <v>33327</v>
      </c>
      <c r="AP577" s="115" t="s">
        <v>80</v>
      </c>
      <c r="AQ577" s="115" t="s">
        <v>23</v>
      </c>
      <c r="AR577" s="115" t="s">
        <v>23</v>
      </c>
      <c r="AS577" s="115" t="s">
        <v>23</v>
      </c>
      <c r="AT577" s="115" t="s">
        <v>1020</v>
      </c>
      <c r="AU577" s="115" t="s">
        <v>23</v>
      </c>
      <c r="AV577" s="115" t="s">
        <v>33452</v>
      </c>
      <c r="AW577" s="115" t="s">
        <v>23</v>
      </c>
      <c r="AX577" s="115" t="s">
        <v>33315</v>
      </c>
      <c r="AY577" s="115" t="s">
        <v>33316</v>
      </c>
      <c r="AZ577" s="115" t="s">
        <v>35938</v>
      </c>
      <c r="BA577" s="115" t="s">
        <v>1021</v>
      </c>
      <c r="BB577" s="115" t="s">
        <v>1021</v>
      </c>
      <c r="BC577" s="4">
        <f>SUMIFS('Doanh số khách hàng'!$F:$F,'Doanh số khách hàng'!$A:$A,DSKH!$D577)</f>
        <v>0</v>
      </c>
      <c r="BD577" t="str">
        <f>VLOOKUP($BC577,Master!$A:$D,4,1)</f>
        <v>F2</v>
      </c>
      <c r="BE577" t="str">
        <f t="shared" si="16"/>
        <v>GT</v>
      </c>
      <c r="BF577" t="str">
        <f t="shared" si="17"/>
        <v>Tỉnh Cà Mau-Xã Gành Hào</v>
      </c>
    </row>
    <row r="578" spans="1:58" x14ac:dyDescent="0.3">
      <c r="A578" s="114" t="s">
        <v>38862</v>
      </c>
      <c r="B578" s="115" t="s">
        <v>33266</v>
      </c>
      <c r="C578" s="115" t="s">
        <v>33267</v>
      </c>
      <c r="D578" s="115" t="s">
        <v>11359</v>
      </c>
      <c r="E578" s="115" t="s">
        <v>38863</v>
      </c>
      <c r="F578" s="115" t="s">
        <v>22</v>
      </c>
      <c r="G578" s="115" t="s">
        <v>38864</v>
      </c>
      <c r="H578" s="115" t="s">
        <v>38864</v>
      </c>
      <c r="I578" s="115" t="s">
        <v>38865</v>
      </c>
      <c r="J578" s="115" t="s">
        <v>23</v>
      </c>
      <c r="K578" s="115" t="s">
        <v>35931</v>
      </c>
      <c r="L578" s="115" t="s">
        <v>23</v>
      </c>
      <c r="M578" s="115" t="s">
        <v>38866</v>
      </c>
      <c r="N578" s="115" t="s">
        <v>38867</v>
      </c>
      <c r="O578" s="115" t="s">
        <v>23</v>
      </c>
      <c r="P578" s="115" t="s">
        <v>38865</v>
      </c>
      <c r="Q578" s="115" t="s">
        <v>23</v>
      </c>
      <c r="R578" s="115" t="s">
        <v>23</v>
      </c>
      <c r="S578" s="115" t="s">
        <v>23</v>
      </c>
      <c r="T578" s="115" t="s">
        <v>23</v>
      </c>
      <c r="U578" s="115" t="s">
        <v>23</v>
      </c>
      <c r="V578" s="115" t="s">
        <v>23</v>
      </c>
      <c r="W578" s="115" t="s">
        <v>79</v>
      </c>
      <c r="X578" s="115" t="s">
        <v>23</v>
      </c>
      <c r="Y578" s="115" t="s">
        <v>23</v>
      </c>
      <c r="Z578" s="115" t="s">
        <v>23</v>
      </c>
      <c r="AA578" s="115" t="s">
        <v>38868</v>
      </c>
      <c r="AB578" s="115" t="s">
        <v>38869</v>
      </c>
      <c r="AC578" s="115" t="s">
        <v>37280</v>
      </c>
      <c r="AD578" s="115" t="s">
        <v>34637</v>
      </c>
      <c r="AE578" s="115" t="s">
        <v>33379</v>
      </c>
      <c r="AF578" s="115" t="s">
        <v>33380</v>
      </c>
      <c r="AG578" s="115" t="s">
        <v>33281</v>
      </c>
      <c r="AH578" s="115" t="s">
        <v>33282</v>
      </c>
      <c r="AI578" s="115" t="s">
        <v>33283</v>
      </c>
      <c r="AJ578" s="115" t="s">
        <v>33282</v>
      </c>
      <c r="AK578" s="116">
        <v>9.2109198540000001</v>
      </c>
      <c r="AL578" s="116">
        <v>105.6566582</v>
      </c>
      <c r="AM578" s="115" t="s">
        <v>38870</v>
      </c>
      <c r="AN578" s="115" t="s">
        <v>23</v>
      </c>
      <c r="AO578" s="115" t="s">
        <v>23</v>
      </c>
      <c r="AP578" s="115" t="s">
        <v>80</v>
      </c>
      <c r="AQ578" s="115" t="s">
        <v>23</v>
      </c>
      <c r="AR578" s="115" t="s">
        <v>23</v>
      </c>
      <c r="AS578" s="115" t="s">
        <v>23</v>
      </c>
      <c r="AT578" s="115" t="s">
        <v>23</v>
      </c>
      <c r="AU578" s="115" t="s">
        <v>23</v>
      </c>
      <c r="AV578" s="115" t="s">
        <v>23</v>
      </c>
      <c r="AW578" s="115" t="s">
        <v>23</v>
      </c>
      <c r="AX578" s="115" t="s">
        <v>33315</v>
      </c>
      <c r="AY578" s="115" t="s">
        <v>33316</v>
      </c>
      <c r="AZ578" s="115" t="s">
        <v>35938</v>
      </c>
      <c r="BA578" s="115" t="s">
        <v>33302</v>
      </c>
      <c r="BB578" s="115" t="s">
        <v>33303</v>
      </c>
      <c r="BC578" s="4">
        <f>SUMIFS('Doanh số khách hàng'!$F:$F,'Doanh số khách hàng'!$A:$A,DSKH!$D578)</f>
        <v>564853.33333333337</v>
      </c>
      <c r="BD578" t="str">
        <f>VLOOKUP($BC578,Master!$A:$D,4,1)</f>
        <v>F4</v>
      </c>
      <c r="BE578" t="str">
        <f t="shared" si="16"/>
        <v>GT</v>
      </c>
      <c r="BF578" t="str">
        <f t="shared" si="17"/>
        <v>Tỉnh Cà Mau-Xã Vĩnh Hậu</v>
      </c>
    </row>
    <row r="579" spans="1:58" x14ac:dyDescent="0.3">
      <c r="A579" s="114" t="s">
        <v>38871</v>
      </c>
      <c r="B579" s="115" t="s">
        <v>33266</v>
      </c>
      <c r="C579" s="115" t="s">
        <v>33267</v>
      </c>
      <c r="D579" s="115" t="s">
        <v>38872</v>
      </c>
      <c r="E579" s="115" t="s">
        <v>38873</v>
      </c>
      <c r="F579" s="115" t="s">
        <v>22</v>
      </c>
      <c r="G579" s="115" t="s">
        <v>38874</v>
      </c>
      <c r="H579" s="115" t="s">
        <v>38874</v>
      </c>
      <c r="I579" s="115" t="s">
        <v>23</v>
      </c>
      <c r="J579" s="115" t="s">
        <v>23</v>
      </c>
      <c r="K579" s="115" t="s">
        <v>35931</v>
      </c>
      <c r="L579" s="115" t="s">
        <v>23</v>
      </c>
      <c r="M579" s="115" t="s">
        <v>38875</v>
      </c>
      <c r="N579" s="115" t="s">
        <v>36792</v>
      </c>
      <c r="O579" s="115" t="s">
        <v>23</v>
      </c>
      <c r="P579" s="115" t="s">
        <v>23</v>
      </c>
      <c r="Q579" s="115" t="s">
        <v>23</v>
      </c>
      <c r="R579" s="115" t="s">
        <v>23</v>
      </c>
      <c r="S579" s="115" t="s">
        <v>23</v>
      </c>
      <c r="T579" s="115" t="s">
        <v>23</v>
      </c>
      <c r="U579" s="115" t="s">
        <v>23</v>
      </c>
      <c r="V579" s="115" t="s">
        <v>23</v>
      </c>
      <c r="W579" s="115" t="s">
        <v>79</v>
      </c>
      <c r="X579" s="115" t="s">
        <v>23</v>
      </c>
      <c r="Y579" s="115" t="s">
        <v>23</v>
      </c>
      <c r="Z579" s="115" t="s">
        <v>23</v>
      </c>
      <c r="AA579" s="115" t="s">
        <v>23</v>
      </c>
      <c r="AB579" s="115" t="s">
        <v>38876</v>
      </c>
      <c r="AC579" s="115" t="s">
        <v>37637</v>
      </c>
      <c r="AD579" s="115" t="s">
        <v>38877</v>
      </c>
      <c r="AE579" s="115" t="s">
        <v>33279</v>
      </c>
      <c r="AF579" s="115" t="s">
        <v>33280</v>
      </c>
      <c r="AG579" s="115" t="s">
        <v>33281</v>
      </c>
      <c r="AH579" s="115" t="s">
        <v>33282</v>
      </c>
      <c r="AI579" s="115" t="s">
        <v>33283</v>
      </c>
      <c r="AJ579" s="115" t="s">
        <v>33282</v>
      </c>
      <c r="AK579" s="116">
        <v>9.2114189305000007</v>
      </c>
      <c r="AL579" s="116">
        <v>105.367850326</v>
      </c>
      <c r="AM579" s="115" t="s">
        <v>35482</v>
      </c>
      <c r="AN579" s="115" t="s">
        <v>23</v>
      </c>
      <c r="AO579" s="115" t="s">
        <v>33327</v>
      </c>
      <c r="AP579" s="115" t="s">
        <v>80</v>
      </c>
      <c r="AQ579" s="115" t="s">
        <v>23</v>
      </c>
      <c r="AR579" s="115" t="s">
        <v>23</v>
      </c>
      <c r="AS579" s="115" t="s">
        <v>23</v>
      </c>
      <c r="AT579" s="115" t="s">
        <v>1020</v>
      </c>
      <c r="AU579" s="115" t="s">
        <v>23</v>
      </c>
      <c r="AV579" s="115" t="s">
        <v>33452</v>
      </c>
      <c r="AW579" s="115" t="s">
        <v>23</v>
      </c>
      <c r="AX579" s="115" t="s">
        <v>33299</v>
      </c>
      <c r="AY579" s="115" t="s">
        <v>33300</v>
      </c>
      <c r="AZ579" s="115" t="s">
        <v>35938</v>
      </c>
      <c r="BA579" s="115" t="s">
        <v>1021</v>
      </c>
      <c r="BB579" s="115" t="s">
        <v>1021</v>
      </c>
      <c r="BC579" s="4">
        <f>SUMIFS('Doanh số khách hàng'!$F:$F,'Doanh số khách hàng'!$A:$A,DSKH!$D579)</f>
        <v>0</v>
      </c>
      <c r="BD579" t="str">
        <f>VLOOKUP($BC579,Master!$A:$D,4,1)</f>
        <v>F2</v>
      </c>
      <c r="BE579" t="str">
        <f t="shared" si="16"/>
        <v>GT</v>
      </c>
      <c r="BF579" t="str">
        <f t="shared" si="17"/>
        <v>Tỉnh Cà Mau-Xã Phong Thạnh</v>
      </c>
    </row>
    <row r="580" spans="1:58" x14ac:dyDescent="0.3">
      <c r="A580" s="114" t="s">
        <v>38878</v>
      </c>
      <c r="B580" s="115" t="s">
        <v>33266</v>
      </c>
      <c r="C580" s="115" t="s">
        <v>33267</v>
      </c>
      <c r="D580" s="115" t="s">
        <v>21840</v>
      </c>
      <c r="E580" s="115" t="s">
        <v>38879</v>
      </c>
      <c r="F580" s="115" t="s">
        <v>22</v>
      </c>
      <c r="G580" s="115" t="s">
        <v>38880</v>
      </c>
      <c r="H580" s="115" t="s">
        <v>38880</v>
      </c>
      <c r="I580" s="115" t="s">
        <v>38881</v>
      </c>
      <c r="J580" s="115" t="s">
        <v>23</v>
      </c>
      <c r="K580" s="115" t="s">
        <v>35931</v>
      </c>
      <c r="L580" s="115" t="s">
        <v>23</v>
      </c>
      <c r="M580" s="115" t="s">
        <v>38882</v>
      </c>
      <c r="N580" s="115" t="s">
        <v>38859</v>
      </c>
      <c r="O580" s="115" t="s">
        <v>23</v>
      </c>
      <c r="P580" s="115" t="s">
        <v>38881</v>
      </c>
      <c r="Q580" s="115" t="s">
        <v>23</v>
      </c>
      <c r="R580" s="115" t="s">
        <v>23</v>
      </c>
      <c r="S580" s="115" t="s">
        <v>23</v>
      </c>
      <c r="T580" s="115" t="s">
        <v>23</v>
      </c>
      <c r="U580" s="115" t="s">
        <v>23</v>
      </c>
      <c r="V580" s="115" t="s">
        <v>23</v>
      </c>
      <c r="W580" s="115" t="s">
        <v>79</v>
      </c>
      <c r="X580" s="115" t="s">
        <v>23</v>
      </c>
      <c r="Y580" s="115" t="s">
        <v>23</v>
      </c>
      <c r="Z580" s="115" t="s">
        <v>23</v>
      </c>
      <c r="AA580" s="115" t="s">
        <v>23</v>
      </c>
      <c r="AB580" s="115" t="s">
        <v>38883</v>
      </c>
      <c r="AC580" s="115" t="s">
        <v>38884</v>
      </c>
      <c r="AD580" s="115" t="s">
        <v>36878</v>
      </c>
      <c r="AE580" s="115" t="s">
        <v>33338</v>
      </c>
      <c r="AF580" s="115" t="s">
        <v>33339</v>
      </c>
      <c r="AG580" s="115" t="s">
        <v>33281</v>
      </c>
      <c r="AH580" s="115" t="s">
        <v>33282</v>
      </c>
      <c r="AI580" s="115" t="s">
        <v>33283</v>
      </c>
      <c r="AJ580" s="115" t="s">
        <v>33282</v>
      </c>
      <c r="AK580" s="116">
        <v>9.2861652360000004</v>
      </c>
      <c r="AL580" s="116">
        <v>105.72585582729999</v>
      </c>
      <c r="AM580" s="115" t="s">
        <v>38885</v>
      </c>
      <c r="AN580" s="115" t="s">
        <v>23</v>
      </c>
      <c r="AO580" s="115" t="s">
        <v>33256</v>
      </c>
      <c r="AP580" s="115" t="s">
        <v>33787</v>
      </c>
      <c r="AQ580" s="115" t="s">
        <v>23</v>
      </c>
      <c r="AR580" s="115" t="s">
        <v>81</v>
      </c>
      <c r="AS580" s="115" t="s">
        <v>23</v>
      </c>
      <c r="AT580" s="115" t="s">
        <v>1020</v>
      </c>
      <c r="AU580" s="115" t="s">
        <v>23</v>
      </c>
      <c r="AV580" s="115" t="s">
        <v>23</v>
      </c>
      <c r="AW580" s="115" t="s">
        <v>23</v>
      </c>
      <c r="AX580" s="115" t="s">
        <v>33299</v>
      </c>
      <c r="AY580" s="115" t="s">
        <v>33300</v>
      </c>
      <c r="AZ580" s="115" t="s">
        <v>35938</v>
      </c>
      <c r="BA580" s="115" t="s">
        <v>1021</v>
      </c>
      <c r="BB580" s="115" t="s">
        <v>1021</v>
      </c>
      <c r="BC580" s="4">
        <f>SUMIFS('Doanh số khách hàng'!$F:$F,'Doanh số khách hàng'!$A:$A,DSKH!$D580)</f>
        <v>1998366.6666666667</v>
      </c>
      <c r="BD580" t="str">
        <f>VLOOKUP($BC580,Master!$A:$D,4,1)</f>
        <v>F4</v>
      </c>
      <c r="BE580" t="str">
        <f t="shared" ref="BE580:BE643" si="18">TRIM(LEFT($AP580,FIND("-",$AP580,1)-1))</f>
        <v>GT</v>
      </c>
      <c r="BF580" t="str">
        <f t="shared" ref="BF580:BF643" si="19">AH580&amp;"-"&amp;AF580</f>
        <v>Tỉnh Cà Mau-Phường Bạc Liêu</v>
      </c>
    </row>
    <row r="581" spans="1:58" x14ac:dyDescent="0.3">
      <c r="A581" s="114" t="s">
        <v>38886</v>
      </c>
      <c r="B581" s="115" t="s">
        <v>33266</v>
      </c>
      <c r="C581" s="115" t="s">
        <v>33267</v>
      </c>
      <c r="D581" s="115" t="s">
        <v>38887</v>
      </c>
      <c r="E581" s="115" t="s">
        <v>38888</v>
      </c>
      <c r="F581" s="115" t="s">
        <v>22</v>
      </c>
      <c r="G581" s="115" t="s">
        <v>38889</v>
      </c>
      <c r="H581" s="115" t="s">
        <v>38889</v>
      </c>
      <c r="I581" s="115" t="s">
        <v>23</v>
      </c>
      <c r="J581" s="115" t="s">
        <v>23</v>
      </c>
      <c r="K581" s="115" t="s">
        <v>35931</v>
      </c>
      <c r="L581" s="115" t="s">
        <v>23</v>
      </c>
      <c r="M581" s="115" t="s">
        <v>38890</v>
      </c>
      <c r="N581" s="115" t="s">
        <v>38557</v>
      </c>
      <c r="O581" s="115" t="s">
        <v>23</v>
      </c>
      <c r="P581" s="115" t="s">
        <v>23</v>
      </c>
      <c r="Q581" s="115" t="s">
        <v>23</v>
      </c>
      <c r="R581" s="115" t="s">
        <v>23</v>
      </c>
      <c r="S581" s="115" t="s">
        <v>23</v>
      </c>
      <c r="T581" s="115" t="s">
        <v>23</v>
      </c>
      <c r="U581" s="115" t="s">
        <v>23</v>
      </c>
      <c r="V581" s="115" t="s">
        <v>23</v>
      </c>
      <c r="W581" s="115" t="s">
        <v>79</v>
      </c>
      <c r="X581" s="115" t="s">
        <v>23</v>
      </c>
      <c r="Y581" s="115" t="s">
        <v>23</v>
      </c>
      <c r="Z581" s="115" t="s">
        <v>23</v>
      </c>
      <c r="AA581" s="115" t="s">
        <v>38891</v>
      </c>
      <c r="AB581" s="115" t="s">
        <v>38876</v>
      </c>
      <c r="AC581" s="115" t="s">
        <v>37637</v>
      </c>
      <c r="AD581" s="115" t="s">
        <v>38877</v>
      </c>
      <c r="AE581" s="115" t="s">
        <v>33279</v>
      </c>
      <c r="AF581" s="115" t="s">
        <v>33280</v>
      </c>
      <c r="AG581" s="115" t="s">
        <v>33281</v>
      </c>
      <c r="AH581" s="115" t="s">
        <v>33282</v>
      </c>
      <c r="AI581" s="115" t="s">
        <v>33283</v>
      </c>
      <c r="AJ581" s="115" t="s">
        <v>33282</v>
      </c>
      <c r="AK581" s="116">
        <v>9.2114857829000005</v>
      </c>
      <c r="AL581" s="116">
        <v>105.3679794073</v>
      </c>
      <c r="AM581" s="115" t="s">
        <v>35482</v>
      </c>
      <c r="AN581" s="115" t="s">
        <v>23</v>
      </c>
      <c r="AO581" s="115" t="s">
        <v>33327</v>
      </c>
      <c r="AP581" s="115" t="s">
        <v>80</v>
      </c>
      <c r="AQ581" s="115" t="s">
        <v>23</v>
      </c>
      <c r="AR581" s="115" t="s">
        <v>81</v>
      </c>
      <c r="AS581" s="115" t="s">
        <v>23</v>
      </c>
      <c r="AT581" s="115" t="s">
        <v>1020</v>
      </c>
      <c r="AU581" s="115" t="s">
        <v>33382</v>
      </c>
      <c r="AV581" s="115" t="s">
        <v>33452</v>
      </c>
      <c r="AW581" s="115" t="s">
        <v>33257</v>
      </c>
      <c r="AX581" s="115" t="s">
        <v>33299</v>
      </c>
      <c r="AY581" s="115" t="s">
        <v>33300</v>
      </c>
      <c r="AZ581" s="115" t="s">
        <v>35938</v>
      </c>
      <c r="BA581" s="115" t="s">
        <v>1021</v>
      </c>
      <c r="BB581" s="115" t="s">
        <v>1021</v>
      </c>
      <c r="BC581" s="4">
        <f>SUMIFS('Doanh số khách hàng'!$F:$F,'Doanh số khách hàng'!$A:$A,DSKH!$D581)</f>
        <v>0</v>
      </c>
      <c r="BD581" t="str">
        <f>VLOOKUP($BC581,Master!$A:$D,4,1)</f>
        <v>F2</v>
      </c>
      <c r="BE581" t="str">
        <f t="shared" si="18"/>
        <v>GT</v>
      </c>
      <c r="BF581" t="str">
        <f t="shared" si="19"/>
        <v>Tỉnh Cà Mau-Xã Phong Thạnh</v>
      </c>
    </row>
    <row r="582" spans="1:58" x14ac:dyDescent="0.3">
      <c r="A582" s="114" t="s">
        <v>38892</v>
      </c>
      <c r="B582" s="115" t="s">
        <v>33266</v>
      </c>
      <c r="C582" s="115" t="s">
        <v>33267</v>
      </c>
      <c r="D582" s="115" t="s">
        <v>22642</v>
      </c>
      <c r="E582" s="115" t="s">
        <v>38893</v>
      </c>
      <c r="F582" s="115" t="s">
        <v>22</v>
      </c>
      <c r="G582" s="115" t="s">
        <v>38894</v>
      </c>
      <c r="H582" s="115" t="s">
        <v>38894</v>
      </c>
      <c r="I582" s="115" t="s">
        <v>38895</v>
      </c>
      <c r="J582" s="115" t="s">
        <v>23</v>
      </c>
      <c r="K582" s="115" t="s">
        <v>35931</v>
      </c>
      <c r="L582" s="115" t="s">
        <v>23</v>
      </c>
      <c r="M582" s="115" t="s">
        <v>38896</v>
      </c>
      <c r="N582" s="115" t="s">
        <v>36885</v>
      </c>
      <c r="O582" s="115" t="s">
        <v>23</v>
      </c>
      <c r="P582" s="115" t="s">
        <v>23</v>
      </c>
      <c r="Q582" s="115" t="s">
        <v>23</v>
      </c>
      <c r="R582" s="115" t="s">
        <v>23</v>
      </c>
      <c r="S582" s="115" t="s">
        <v>23</v>
      </c>
      <c r="T582" s="115" t="s">
        <v>23</v>
      </c>
      <c r="U582" s="115" t="s">
        <v>23</v>
      </c>
      <c r="V582" s="115" t="s">
        <v>23</v>
      </c>
      <c r="W582" s="115" t="s">
        <v>79</v>
      </c>
      <c r="X582" s="115" t="s">
        <v>23</v>
      </c>
      <c r="Y582" s="115" t="s">
        <v>23</v>
      </c>
      <c r="Z582" s="115" t="s">
        <v>23</v>
      </c>
      <c r="AA582" s="115" t="s">
        <v>23</v>
      </c>
      <c r="AB582" s="115" t="s">
        <v>38897</v>
      </c>
      <c r="AC582" s="115" t="s">
        <v>38898</v>
      </c>
      <c r="AD582" s="115" t="s">
        <v>38877</v>
      </c>
      <c r="AE582" s="115" t="s">
        <v>33279</v>
      </c>
      <c r="AF582" s="115" t="s">
        <v>33280</v>
      </c>
      <c r="AG582" s="115" t="s">
        <v>33281</v>
      </c>
      <c r="AH582" s="115" t="s">
        <v>33282</v>
      </c>
      <c r="AI582" s="115" t="s">
        <v>33283</v>
      </c>
      <c r="AJ582" s="115" t="s">
        <v>33282</v>
      </c>
      <c r="AK582" s="116">
        <v>9.2114156210000004</v>
      </c>
      <c r="AL582" s="116">
        <v>105.36783730000001</v>
      </c>
      <c r="AM582" s="115" t="s">
        <v>35482</v>
      </c>
      <c r="AN582" s="115" t="s">
        <v>23</v>
      </c>
      <c r="AO582" s="115" t="s">
        <v>23</v>
      </c>
      <c r="AP582" s="115" t="s">
        <v>80</v>
      </c>
      <c r="AQ582" s="115" t="s">
        <v>23</v>
      </c>
      <c r="AR582" s="115" t="s">
        <v>23</v>
      </c>
      <c r="AS582" s="115" t="s">
        <v>23</v>
      </c>
      <c r="AT582" s="115" t="s">
        <v>23</v>
      </c>
      <c r="AU582" s="115" t="s">
        <v>23</v>
      </c>
      <c r="AV582" s="115" t="s">
        <v>23</v>
      </c>
      <c r="AW582" s="115" t="s">
        <v>23</v>
      </c>
      <c r="AX582" s="115" t="s">
        <v>33299</v>
      </c>
      <c r="AY582" s="115" t="s">
        <v>33300</v>
      </c>
      <c r="AZ582" s="115" t="s">
        <v>35938</v>
      </c>
      <c r="BA582" s="115" t="s">
        <v>33302</v>
      </c>
      <c r="BB582" s="115" t="s">
        <v>33303</v>
      </c>
      <c r="BC582" s="4">
        <f>SUMIFS('Doanh số khách hàng'!$F:$F,'Doanh số khách hàng'!$A:$A,DSKH!$D582)</f>
        <v>0</v>
      </c>
      <c r="BD582" t="str">
        <f>VLOOKUP($BC582,Master!$A:$D,4,1)</f>
        <v>F2</v>
      </c>
      <c r="BE582" t="str">
        <f t="shared" si="18"/>
        <v>GT</v>
      </c>
      <c r="BF582" t="str">
        <f t="shared" si="19"/>
        <v>Tỉnh Cà Mau-Xã Phong Thạnh</v>
      </c>
    </row>
    <row r="583" spans="1:58" x14ac:dyDescent="0.3">
      <c r="A583" s="114" t="s">
        <v>38899</v>
      </c>
      <c r="B583" s="115" t="s">
        <v>33266</v>
      </c>
      <c r="C583" s="115" t="s">
        <v>33267</v>
      </c>
      <c r="D583" s="115" t="s">
        <v>33190</v>
      </c>
      <c r="E583" s="115" t="s">
        <v>38900</v>
      </c>
      <c r="F583" s="115" t="s">
        <v>22</v>
      </c>
      <c r="G583" s="115" t="s">
        <v>38901</v>
      </c>
      <c r="H583" s="115" t="s">
        <v>38901</v>
      </c>
      <c r="I583" s="115" t="s">
        <v>38902</v>
      </c>
      <c r="J583" s="115" t="s">
        <v>23</v>
      </c>
      <c r="K583" s="115" t="s">
        <v>35931</v>
      </c>
      <c r="L583" s="115" t="s">
        <v>23</v>
      </c>
      <c r="M583" s="115" t="s">
        <v>38903</v>
      </c>
      <c r="N583" s="115" t="s">
        <v>38904</v>
      </c>
      <c r="O583" s="115" t="s">
        <v>23</v>
      </c>
      <c r="P583" s="115" t="s">
        <v>23</v>
      </c>
      <c r="Q583" s="115" t="s">
        <v>23</v>
      </c>
      <c r="R583" s="115" t="s">
        <v>23</v>
      </c>
      <c r="S583" s="115" t="s">
        <v>23</v>
      </c>
      <c r="T583" s="115" t="s">
        <v>23</v>
      </c>
      <c r="U583" s="115" t="s">
        <v>23</v>
      </c>
      <c r="V583" s="115" t="s">
        <v>23</v>
      </c>
      <c r="W583" s="115" t="s">
        <v>79</v>
      </c>
      <c r="X583" s="115" t="s">
        <v>23</v>
      </c>
      <c r="Y583" s="115" t="s">
        <v>23</v>
      </c>
      <c r="Z583" s="115" t="s">
        <v>23</v>
      </c>
      <c r="AA583" s="115" t="s">
        <v>23</v>
      </c>
      <c r="AB583" s="115" t="s">
        <v>38905</v>
      </c>
      <c r="AC583" s="115" t="s">
        <v>35876</v>
      </c>
      <c r="AD583" s="115" t="s">
        <v>33278</v>
      </c>
      <c r="AE583" s="115" t="s">
        <v>33279</v>
      </c>
      <c r="AF583" s="115" t="s">
        <v>33280</v>
      </c>
      <c r="AG583" s="115" t="s">
        <v>33281</v>
      </c>
      <c r="AH583" s="115" t="s">
        <v>33282</v>
      </c>
      <c r="AI583" s="115" t="s">
        <v>33283</v>
      </c>
      <c r="AJ583" s="115" t="s">
        <v>33282</v>
      </c>
      <c r="AK583" s="116">
        <v>9.1848811680000004</v>
      </c>
      <c r="AL583" s="116">
        <v>105.2983761</v>
      </c>
      <c r="AM583" s="115" t="s">
        <v>37759</v>
      </c>
      <c r="AN583" s="115" t="s">
        <v>23</v>
      </c>
      <c r="AO583" s="115" t="s">
        <v>23</v>
      </c>
      <c r="AP583" s="115" t="s">
        <v>33285</v>
      </c>
      <c r="AQ583" s="115" t="s">
        <v>23</v>
      </c>
      <c r="AR583" s="115" t="s">
        <v>23</v>
      </c>
      <c r="AS583" s="115" t="s">
        <v>23</v>
      </c>
      <c r="AT583" s="115" t="s">
        <v>23</v>
      </c>
      <c r="AU583" s="115" t="s">
        <v>23</v>
      </c>
      <c r="AV583" s="115" t="s">
        <v>23</v>
      </c>
      <c r="AW583" s="115" t="s">
        <v>23</v>
      </c>
      <c r="AX583" s="115" t="s">
        <v>33286</v>
      </c>
      <c r="AY583" s="115" t="s">
        <v>33287</v>
      </c>
      <c r="AZ583" s="115" t="s">
        <v>35938</v>
      </c>
      <c r="BA583" s="115" t="s">
        <v>33302</v>
      </c>
      <c r="BB583" s="115" t="s">
        <v>33303</v>
      </c>
      <c r="BC583" s="4">
        <f>SUMIFS('Doanh số khách hàng'!$F:$F,'Doanh số khách hàng'!$A:$A,DSKH!$D583)</f>
        <v>208666.66666666666</v>
      </c>
      <c r="BD583" t="str">
        <f>VLOOKUP($BC583,Master!$A:$D,4,1)</f>
        <v>F2</v>
      </c>
      <c r="BE583" t="str">
        <f t="shared" si="18"/>
        <v>OTC</v>
      </c>
      <c r="BF583" t="str">
        <f t="shared" si="19"/>
        <v>Tỉnh Cà Mau-Xã Phong Thạnh</v>
      </c>
    </row>
    <row r="584" spans="1:58" x14ac:dyDescent="0.3">
      <c r="A584" s="114" t="s">
        <v>38906</v>
      </c>
      <c r="B584" s="115" t="s">
        <v>33266</v>
      </c>
      <c r="C584" s="115" t="s">
        <v>33267</v>
      </c>
      <c r="D584" s="115" t="s">
        <v>38907</v>
      </c>
      <c r="E584" s="115" t="s">
        <v>38908</v>
      </c>
      <c r="F584" s="115" t="s">
        <v>22</v>
      </c>
      <c r="G584" s="115" t="s">
        <v>38909</v>
      </c>
      <c r="H584" s="115" t="s">
        <v>38909</v>
      </c>
      <c r="I584" s="115" t="s">
        <v>38910</v>
      </c>
      <c r="J584" s="115" t="s">
        <v>23</v>
      </c>
      <c r="K584" s="115" t="s">
        <v>35931</v>
      </c>
      <c r="L584" s="115" t="s">
        <v>23</v>
      </c>
      <c r="M584" s="115" t="s">
        <v>38911</v>
      </c>
      <c r="N584" s="115" t="s">
        <v>38912</v>
      </c>
      <c r="O584" s="115" t="s">
        <v>23</v>
      </c>
      <c r="P584" s="115" t="s">
        <v>38913</v>
      </c>
      <c r="Q584" s="115" t="s">
        <v>23</v>
      </c>
      <c r="R584" s="115" t="s">
        <v>23</v>
      </c>
      <c r="S584" s="115" t="s">
        <v>23</v>
      </c>
      <c r="T584" s="115" t="s">
        <v>23</v>
      </c>
      <c r="U584" s="115" t="s">
        <v>23</v>
      </c>
      <c r="V584" s="115" t="s">
        <v>23</v>
      </c>
      <c r="W584" s="115" t="s">
        <v>79</v>
      </c>
      <c r="X584" s="115" t="s">
        <v>23</v>
      </c>
      <c r="Y584" s="115" t="s">
        <v>23</v>
      </c>
      <c r="Z584" s="115" t="s">
        <v>23</v>
      </c>
      <c r="AA584" s="115" t="s">
        <v>38914</v>
      </c>
      <c r="AB584" s="115" t="s">
        <v>37429</v>
      </c>
      <c r="AC584" s="115" t="s">
        <v>35120</v>
      </c>
      <c r="AD584" s="115" t="s">
        <v>33659</v>
      </c>
      <c r="AE584" s="115" t="s">
        <v>33379</v>
      </c>
      <c r="AF584" s="115" t="s">
        <v>33380</v>
      </c>
      <c r="AG584" s="115" t="s">
        <v>33281</v>
      </c>
      <c r="AH584" s="115" t="s">
        <v>33282</v>
      </c>
      <c r="AI584" s="115" t="s">
        <v>33283</v>
      </c>
      <c r="AJ584" s="115" t="s">
        <v>33282</v>
      </c>
      <c r="AK584" s="116">
        <v>9.1573921021999993</v>
      </c>
      <c r="AL584" s="116">
        <v>105.57713001969999</v>
      </c>
      <c r="AM584" s="115" t="s">
        <v>37421</v>
      </c>
      <c r="AN584" s="115" t="s">
        <v>23</v>
      </c>
      <c r="AO584" s="115" t="s">
        <v>23</v>
      </c>
      <c r="AP584" s="115" t="s">
        <v>33285</v>
      </c>
      <c r="AQ584" s="115" t="s">
        <v>23</v>
      </c>
      <c r="AR584" s="115" t="s">
        <v>35962</v>
      </c>
      <c r="AS584" s="115" t="s">
        <v>23</v>
      </c>
      <c r="AT584" s="115" t="s">
        <v>1020</v>
      </c>
      <c r="AU584" s="115" t="s">
        <v>23</v>
      </c>
      <c r="AV584" s="115" t="s">
        <v>33452</v>
      </c>
      <c r="AW584" s="115" t="s">
        <v>23</v>
      </c>
      <c r="AX584" s="115" t="s">
        <v>33383</v>
      </c>
      <c r="AY584" s="115" t="s">
        <v>33384</v>
      </c>
      <c r="AZ584" s="115" t="s">
        <v>35938</v>
      </c>
      <c r="BA584" s="115" t="s">
        <v>23</v>
      </c>
      <c r="BB584" s="115" t="s">
        <v>23</v>
      </c>
      <c r="BC584" s="4">
        <f>SUMIFS('Doanh số khách hàng'!$F:$F,'Doanh số khách hàng'!$A:$A,DSKH!$D584)</f>
        <v>0</v>
      </c>
      <c r="BD584" t="str">
        <f>VLOOKUP($BC584,Master!$A:$D,4,1)</f>
        <v>F2</v>
      </c>
      <c r="BE584" t="str">
        <f t="shared" si="18"/>
        <v>OTC</v>
      </c>
      <c r="BF584" t="str">
        <f t="shared" si="19"/>
        <v>Tỉnh Cà Mau-Xã Vĩnh Hậu</v>
      </c>
    </row>
    <row r="585" spans="1:58" x14ac:dyDescent="0.3">
      <c r="A585" s="114" t="s">
        <v>38915</v>
      </c>
      <c r="B585" s="115" t="s">
        <v>33266</v>
      </c>
      <c r="C585" s="115" t="s">
        <v>33267</v>
      </c>
      <c r="D585" s="115" t="s">
        <v>38916</v>
      </c>
      <c r="E585" s="115" t="s">
        <v>38917</v>
      </c>
      <c r="F585" s="115" t="s">
        <v>22</v>
      </c>
      <c r="G585" s="115" t="s">
        <v>38918</v>
      </c>
      <c r="H585" s="115" t="s">
        <v>38918</v>
      </c>
      <c r="I585" s="115" t="s">
        <v>23</v>
      </c>
      <c r="J585" s="115" t="s">
        <v>23</v>
      </c>
      <c r="K585" s="115" t="s">
        <v>35931</v>
      </c>
      <c r="L585" s="115" t="s">
        <v>23</v>
      </c>
      <c r="M585" s="115" t="s">
        <v>38919</v>
      </c>
      <c r="N585" s="115" t="s">
        <v>38830</v>
      </c>
      <c r="O585" s="115" t="s">
        <v>23</v>
      </c>
      <c r="P585" s="115" t="s">
        <v>23</v>
      </c>
      <c r="Q585" s="115" t="s">
        <v>23</v>
      </c>
      <c r="R585" s="115" t="s">
        <v>23</v>
      </c>
      <c r="S585" s="115" t="s">
        <v>23</v>
      </c>
      <c r="T585" s="115" t="s">
        <v>23</v>
      </c>
      <c r="U585" s="115" t="s">
        <v>23</v>
      </c>
      <c r="V585" s="115" t="s">
        <v>23</v>
      </c>
      <c r="W585" s="115" t="s">
        <v>79</v>
      </c>
      <c r="X585" s="115" t="s">
        <v>23</v>
      </c>
      <c r="Y585" s="115" t="s">
        <v>23</v>
      </c>
      <c r="Z585" s="115" t="s">
        <v>23</v>
      </c>
      <c r="AA585" s="115" t="s">
        <v>23</v>
      </c>
      <c r="AB585" s="115" t="s">
        <v>38920</v>
      </c>
      <c r="AC585" s="115" t="s">
        <v>38921</v>
      </c>
      <c r="AD585" s="115" t="s">
        <v>34112</v>
      </c>
      <c r="AE585" s="115" t="s">
        <v>33338</v>
      </c>
      <c r="AF585" s="115" t="s">
        <v>33339</v>
      </c>
      <c r="AG585" s="115" t="s">
        <v>33281</v>
      </c>
      <c r="AH585" s="115" t="s">
        <v>33282</v>
      </c>
      <c r="AI585" s="115" t="s">
        <v>33283</v>
      </c>
      <c r="AJ585" s="115" t="s">
        <v>33282</v>
      </c>
      <c r="AK585" s="116">
        <v>9.2939898516999992</v>
      </c>
      <c r="AL585" s="116">
        <v>105.73408517990001</v>
      </c>
      <c r="AM585" s="115" t="s">
        <v>38922</v>
      </c>
      <c r="AN585" s="115" t="s">
        <v>23</v>
      </c>
      <c r="AO585" s="115" t="s">
        <v>33327</v>
      </c>
      <c r="AP585" s="115" t="s">
        <v>34460</v>
      </c>
      <c r="AQ585" s="115" t="s">
        <v>23</v>
      </c>
      <c r="AR585" s="115" t="s">
        <v>23</v>
      </c>
      <c r="AS585" s="115" t="s">
        <v>23</v>
      </c>
      <c r="AT585" s="115" t="s">
        <v>1020</v>
      </c>
      <c r="AU585" s="115" t="s">
        <v>23</v>
      </c>
      <c r="AV585" s="115" t="s">
        <v>33452</v>
      </c>
      <c r="AW585" s="115" t="s">
        <v>23</v>
      </c>
      <c r="AX585" s="115" t="s">
        <v>33299</v>
      </c>
      <c r="AY585" s="115" t="s">
        <v>33300</v>
      </c>
      <c r="AZ585" s="115" t="s">
        <v>35938</v>
      </c>
      <c r="BA585" s="115" t="s">
        <v>1021</v>
      </c>
      <c r="BB585" s="115" t="s">
        <v>1021</v>
      </c>
      <c r="BC585" s="4">
        <f>SUMIFS('Doanh số khách hàng'!$F:$F,'Doanh số khách hàng'!$A:$A,DSKH!$D585)</f>
        <v>0</v>
      </c>
      <c r="BD585" t="str">
        <f>VLOOKUP($BC585,Master!$A:$D,4,1)</f>
        <v>F2</v>
      </c>
      <c r="BE585" t="str">
        <f t="shared" si="18"/>
        <v>GT</v>
      </c>
      <c r="BF585" t="str">
        <f t="shared" si="19"/>
        <v>Tỉnh Cà Mau-Phường Bạc Liêu</v>
      </c>
    </row>
    <row r="586" spans="1:58" x14ac:dyDescent="0.3">
      <c r="A586" s="114" t="s">
        <v>38923</v>
      </c>
      <c r="B586" s="115" t="s">
        <v>33266</v>
      </c>
      <c r="C586" s="115" t="s">
        <v>33267</v>
      </c>
      <c r="D586" s="115" t="s">
        <v>33191</v>
      </c>
      <c r="E586" s="115" t="s">
        <v>38924</v>
      </c>
      <c r="F586" s="115" t="s">
        <v>22</v>
      </c>
      <c r="G586" s="115" t="s">
        <v>38925</v>
      </c>
      <c r="H586" s="115" t="s">
        <v>38925</v>
      </c>
      <c r="I586" s="115" t="s">
        <v>38926</v>
      </c>
      <c r="J586" s="115" t="s">
        <v>23</v>
      </c>
      <c r="K586" s="115" t="s">
        <v>35931</v>
      </c>
      <c r="L586" s="115" t="s">
        <v>23</v>
      </c>
      <c r="M586" s="115" t="s">
        <v>38927</v>
      </c>
      <c r="N586" s="115" t="s">
        <v>23</v>
      </c>
      <c r="O586" s="115" t="s">
        <v>23</v>
      </c>
      <c r="P586" s="115" t="s">
        <v>38926</v>
      </c>
      <c r="Q586" s="115" t="s">
        <v>23</v>
      </c>
      <c r="R586" s="115" t="s">
        <v>23</v>
      </c>
      <c r="S586" s="115" t="s">
        <v>23</v>
      </c>
      <c r="T586" s="115" t="s">
        <v>23</v>
      </c>
      <c r="U586" s="115" t="s">
        <v>23</v>
      </c>
      <c r="V586" s="115" t="s">
        <v>23</v>
      </c>
      <c r="W586" s="115" t="s">
        <v>79</v>
      </c>
      <c r="X586" s="115" t="s">
        <v>23</v>
      </c>
      <c r="Y586" s="115" t="s">
        <v>23</v>
      </c>
      <c r="Z586" s="115" t="s">
        <v>23</v>
      </c>
      <c r="AA586" s="115" t="s">
        <v>38928</v>
      </c>
      <c r="AB586" s="115" t="s">
        <v>38929</v>
      </c>
      <c r="AC586" s="115" t="s">
        <v>35624</v>
      </c>
      <c r="AD586" s="115" t="s">
        <v>36003</v>
      </c>
      <c r="AE586" s="115" t="s">
        <v>33364</v>
      </c>
      <c r="AF586" s="115" t="s">
        <v>33365</v>
      </c>
      <c r="AG586" s="115" t="s">
        <v>33281</v>
      </c>
      <c r="AH586" s="115" t="s">
        <v>33282</v>
      </c>
      <c r="AI586" s="115" t="s">
        <v>33283</v>
      </c>
      <c r="AJ586" s="115" t="s">
        <v>33282</v>
      </c>
      <c r="AK586" s="116">
        <v>9.3730716449999996</v>
      </c>
      <c r="AL586" s="116">
        <v>105.392309</v>
      </c>
      <c r="AM586" s="115" t="s">
        <v>33366</v>
      </c>
      <c r="AN586" s="115" t="s">
        <v>23</v>
      </c>
      <c r="AO586" s="115" t="s">
        <v>33256</v>
      </c>
      <c r="AP586" s="115" t="s">
        <v>34460</v>
      </c>
      <c r="AQ586" s="115" t="s">
        <v>23</v>
      </c>
      <c r="AR586" s="115" t="s">
        <v>23</v>
      </c>
      <c r="AS586" s="115" t="s">
        <v>23</v>
      </c>
      <c r="AT586" s="115" t="s">
        <v>23</v>
      </c>
      <c r="AU586" s="115" t="s">
        <v>23</v>
      </c>
      <c r="AV586" s="115" t="s">
        <v>23</v>
      </c>
      <c r="AW586" s="115" t="s">
        <v>23</v>
      </c>
      <c r="AX586" s="115" t="s">
        <v>33299</v>
      </c>
      <c r="AY586" s="115" t="s">
        <v>33300</v>
      </c>
      <c r="AZ586" s="115" t="s">
        <v>35938</v>
      </c>
      <c r="BA586" s="115" t="s">
        <v>33302</v>
      </c>
      <c r="BB586" s="115" t="s">
        <v>33303</v>
      </c>
      <c r="BC586" s="4">
        <f>SUMIFS('Doanh số khách hàng'!$F:$F,'Doanh số khách hàng'!$A:$A,DSKH!$D586)</f>
        <v>320866.66666666669</v>
      </c>
      <c r="BD586" t="str">
        <f>VLOOKUP($BC586,Master!$A:$D,4,1)</f>
        <v>F2</v>
      </c>
      <c r="BE586" t="str">
        <f t="shared" si="18"/>
        <v>GT</v>
      </c>
      <c r="BF586" t="str">
        <f t="shared" si="19"/>
        <v>Tỉnh Cà Mau-Xã Vĩnh Phước</v>
      </c>
    </row>
    <row r="587" spans="1:58" x14ac:dyDescent="0.3">
      <c r="A587" s="114" t="s">
        <v>38930</v>
      </c>
      <c r="B587" s="115" t="s">
        <v>33266</v>
      </c>
      <c r="C587" s="115" t="s">
        <v>33267</v>
      </c>
      <c r="D587" s="115" t="s">
        <v>33192</v>
      </c>
      <c r="E587" s="115" t="s">
        <v>38931</v>
      </c>
      <c r="F587" s="115" t="s">
        <v>22</v>
      </c>
      <c r="G587" s="115" t="s">
        <v>38932</v>
      </c>
      <c r="H587" s="115" t="s">
        <v>38932</v>
      </c>
      <c r="I587" s="115" t="s">
        <v>38933</v>
      </c>
      <c r="J587" s="115" t="s">
        <v>23</v>
      </c>
      <c r="K587" s="115" t="s">
        <v>35931</v>
      </c>
      <c r="L587" s="115" t="s">
        <v>23</v>
      </c>
      <c r="M587" s="115" t="s">
        <v>38934</v>
      </c>
      <c r="N587" s="115" t="s">
        <v>33975</v>
      </c>
      <c r="O587" s="115" t="s">
        <v>23</v>
      </c>
      <c r="P587" s="115" t="s">
        <v>38933</v>
      </c>
      <c r="Q587" s="115" t="s">
        <v>23</v>
      </c>
      <c r="R587" s="115" t="s">
        <v>23</v>
      </c>
      <c r="S587" s="115" t="s">
        <v>23</v>
      </c>
      <c r="T587" s="115" t="s">
        <v>23</v>
      </c>
      <c r="U587" s="115" t="s">
        <v>23</v>
      </c>
      <c r="V587" s="115" t="s">
        <v>23</v>
      </c>
      <c r="W587" s="115" t="s">
        <v>79</v>
      </c>
      <c r="X587" s="115" t="s">
        <v>23</v>
      </c>
      <c r="Y587" s="115" t="s">
        <v>23</v>
      </c>
      <c r="Z587" s="115" t="s">
        <v>23</v>
      </c>
      <c r="AA587" s="115" t="s">
        <v>23</v>
      </c>
      <c r="AB587" s="115" t="s">
        <v>38935</v>
      </c>
      <c r="AC587" s="115" t="s">
        <v>35402</v>
      </c>
      <c r="AD587" s="115" t="s">
        <v>36426</v>
      </c>
      <c r="AE587" s="115" t="s">
        <v>33338</v>
      </c>
      <c r="AF587" s="115" t="s">
        <v>33339</v>
      </c>
      <c r="AG587" s="115" t="s">
        <v>33281</v>
      </c>
      <c r="AH587" s="115" t="s">
        <v>33282</v>
      </c>
      <c r="AI587" s="115" t="s">
        <v>33283</v>
      </c>
      <c r="AJ587" s="115" t="s">
        <v>33282</v>
      </c>
      <c r="AK587" s="116">
        <v>9.2861116330000009</v>
      </c>
      <c r="AL587" s="116">
        <v>105.72507160000001</v>
      </c>
      <c r="AM587" s="115" t="s">
        <v>38936</v>
      </c>
      <c r="AN587" s="115" t="s">
        <v>23</v>
      </c>
      <c r="AO587" s="115" t="s">
        <v>33367</v>
      </c>
      <c r="AP587" s="115" t="s">
        <v>33285</v>
      </c>
      <c r="AQ587" s="115" t="s">
        <v>23</v>
      </c>
      <c r="AR587" s="115" t="s">
        <v>23</v>
      </c>
      <c r="AS587" s="115" t="s">
        <v>23</v>
      </c>
      <c r="AT587" s="115" t="s">
        <v>23</v>
      </c>
      <c r="AU587" s="115" t="s">
        <v>23</v>
      </c>
      <c r="AV587" s="115" t="s">
        <v>23</v>
      </c>
      <c r="AW587" s="115" t="s">
        <v>23</v>
      </c>
      <c r="AX587" s="115" t="s">
        <v>33286</v>
      </c>
      <c r="AY587" s="115" t="s">
        <v>33287</v>
      </c>
      <c r="AZ587" s="115" t="s">
        <v>35938</v>
      </c>
      <c r="BA587" s="115" t="s">
        <v>33302</v>
      </c>
      <c r="BB587" s="115" t="s">
        <v>33303</v>
      </c>
      <c r="BC587" s="4">
        <f>SUMIFS('Doanh số khách hàng'!$F:$F,'Doanh số khách hàng'!$A:$A,DSKH!$D587)</f>
        <v>874666.66666666663</v>
      </c>
      <c r="BD587" t="str">
        <f>VLOOKUP($BC587,Master!$A:$D,4,1)</f>
        <v>F4</v>
      </c>
      <c r="BE587" t="str">
        <f t="shared" si="18"/>
        <v>OTC</v>
      </c>
      <c r="BF587" t="str">
        <f t="shared" si="19"/>
        <v>Tỉnh Cà Mau-Phường Bạc Liêu</v>
      </c>
    </row>
    <row r="588" spans="1:58" x14ac:dyDescent="0.3">
      <c r="A588" s="114" t="s">
        <v>38937</v>
      </c>
      <c r="B588" s="115" t="s">
        <v>33266</v>
      </c>
      <c r="C588" s="115" t="s">
        <v>33267</v>
      </c>
      <c r="D588" s="115" t="s">
        <v>38938</v>
      </c>
      <c r="E588" s="115" t="s">
        <v>38939</v>
      </c>
      <c r="F588" s="115" t="s">
        <v>22</v>
      </c>
      <c r="G588" s="115" t="s">
        <v>38940</v>
      </c>
      <c r="H588" s="115" t="s">
        <v>38940</v>
      </c>
      <c r="I588" s="115" t="s">
        <v>23</v>
      </c>
      <c r="J588" s="115" t="s">
        <v>23</v>
      </c>
      <c r="K588" s="115" t="s">
        <v>35931</v>
      </c>
      <c r="L588" s="115" t="s">
        <v>23</v>
      </c>
      <c r="M588" s="115" t="s">
        <v>38941</v>
      </c>
      <c r="N588" s="115" t="s">
        <v>33975</v>
      </c>
      <c r="O588" s="115" t="s">
        <v>23</v>
      </c>
      <c r="P588" s="115" t="s">
        <v>23</v>
      </c>
      <c r="Q588" s="115" t="s">
        <v>23</v>
      </c>
      <c r="R588" s="115" t="s">
        <v>23</v>
      </c>
      <c r="S588" s="115" t="s">
        <v>23</v>
      </c>
      <c r="T588" s="115" t="s">
        <v>23</v>
      </c>
      <c r="U588" s="115" t="s">
        <v>23</v>
      </c>
      <c r="V588" s="115" t="s">
        <v>23</v>
      </c>
      <c r="W588" s="115" t="s">
        <v>79</v>
      </c>
      <c r="X588" s="115" t="s">
        <v>23</v>
      </c>
      <c r="Y588" s="115" t="s">
        <v>23</v>
      </c>
      <c r="Z588" s="115" t="s">
        <v>23</v>
      </c>
      <c r="AA588" s="115" t="s">
        <v>38942</v>
      </c>
      <c r="AB588" s="115" t="s">
        <v>38943</v>
      </c>
      <c r="AC588" s="115" t="s">
        <v>38944</v>
      </c>
      <c r="AD588" s="115" t="s">
        <v>38945</v>
      </c>
      <c r="AE588" s="115" t="s">
        <v>33338</v>
      </c>
      <c r="AF588" s="115" t="s">
        <v>33339</v>
      </c>
      <c r="AG588" s="115" t="s">
        <v>33281</v>
      </c>
      <c r="AH588" s="115" t="s">
        <v>33282</v>
      </c>
      <c r="AI588" s="115" t="s">
        <v>33283</v>
      </c>
      <c r="AJ588" s="115" t="s">
        <v>33282</v>
      </c>
      <c r="AK588" s="116">
        <v>9.2975159672000007</v>
      </c>
      <c r="AL588" s="116">
        <v>105.7241717353</v>
      </c>
      <c r="AM588" s="115" t="s">
        <v>34470</v>
      </c>
      <c r="AN588" s="115" t="s">
        <v>23</v>
      </c>
      <c r="AO588" s="115" t="s">
        <v>33327</v>
      </c>
      <c r="AP588" s="115" t="s">
        <v>80</v>
      </c>
      <c r="AQ588" s="115" t="s">
        <v>23</v>
      </c>
      <c r="AR588" s="115" t="s">
        <v>81</v>
      </c>
      <c r="AS588" s="115" t="s">
        <v>23</v>
      </c>
      <c r="AT588" s="115" t="s">
        <v>1020</v>
      </c>
      <c r="AU588" s="115" t="s">
        <v>33382</v>
      </c>
      <c r="AV588" s="115" t="s">
        <v>33452</v>
      </c>
      <c r="AW588" s="115" t="s">
        <v>23</v>
      </c>
      <c r="AX588" s="115" t="s">
        <v>33315</v>
      </c>
      <c r="AY588" s="115" t="s">
        <v>33316</v>
      </c>
      <c r="AZ588" s="115" t="s">
        <v>35938</v>
      </c>
      <c r="BA588" s="115" t="s">
        <v>1021</v>
      </c>
      <c r="BB588" s="115" t="s">
        <v>1021</v>
      </c>
      <c r="BC588" s="4">
        <f>SUMIFS('Doanh số khách hàng'!$F:$F,'Doanh số khách hàng'!$A:$A,DSKH!$D588)</f>
        <v>0</v>
      </c>
      <c r="BD588" t="str">
        <f>VLOOKUP($BC588,Master!$A:$D,4,1)</f>
        <v>F2</v>
      </c>
      <c r="BE588" t="str">
        <f t="shared" si="18"/>
        <v>GT</v>
      </c>
      <c r="BF588" t="str">
        <f t="shared" si="19"/>
        <v>Tỉnh Cà Mau-Phường Bạc Liêu</v>
      </c>
    </row>
    <row r="589" spans="1:58" x14ac:dyDescent="0.3">
      <c r="A589" s="114" t="s">
        <v>38946</v>
      </c>
      <c r="B589" s="115" t="s">
        <v>33266</v>
      </c>
      <c r="C589" s="115" t="s">
        <v>33267</v>
      </c>
      <c r="D589" s="115" t="s">
        <v>38947</v>
      </c>
      <c r="E589" s="115" t="s">
        <v>38948</v>
      </c>
      <c r="F589" s="115" t="s">
        <v>22</v>
      </c>
      <c r="G589" s="115" t="s">
        <v>38949</v>
      </c>
      <c r="H589" s="115" t="s">
        <v>38949</v>
      </c>
      <c r="I589" s="115" t="s">
        <v>23</v>
      </c>
      <c r="J589" s="115" t="s">
        <v>23</v>
      </c>
      <c r="K589" s="115" t="s">
        <v>35931</v>
      </c>
      <c r="L589" s="115" t="s">
        <v>23</v>
      </c>
      <c r="M589" s="115" t="s">
        <v>38950</v>
      </c>
      <c r="N589" s="115" t="s">
        <v>23</v>
      </c>
      <c r="O589" s="115" t="s">
        <v>23</v>
      </c>
      <c r="P589" s="115" t="s">
        <v>23</v>
      </c>
      <c r="Q589" s="115" t="s">
        <v>23</v>
      </c>
      <c r="R589" s="115" t="s">
        <v>23</v>
      </c>
      <c r="S589" s="115" t="s">
        <v>23</v>
      </c>
      <c r="T589" s="115" t="s">
        <v>23</v>
      </c>
      <c r="U589" s="115" t="s">
        <v>23</v>
      </c>
      <c r="V589" s="115" t="s">
        <v>23</v>
      </c>
      <c r="W589" s="115" t="s">
        <v>79</v>
      </c>
      <c r="X589" s="115" t="s">
        <v>23</v>
      </c>
      <c r="Y589" s="115" t="s">
        <v>23</v>
      </c>
      <c r="Z589" s="115" t="s">
        <v>23</v>
      </c>
      <c r="AA589" s="115" t="s">
        <v>38951</v>
      </c>
      <c r="AB589" s="115" t="s">
        <v>38074</v>
      </c>
      <c r="AC589" s="115" t="s">
        <v>35624</v>
      </c>
      <c r="AD589" s="115" t="s">
        <v>37870</v>
      </c>
      <c r="AE589" s="115" t="s">
        <v>33364</v>
      </c>
      <c r="AF589" s="115" t="s">
        <v>33365</v>
      </c>
      <c r="AG589" s="115" t="s">
        <v>33281</v>
      </c>
      <c r="AH589" s="115" t="s">
        <v>33282</v>
      </c>
      <c r="AI589" s="115" t="s">
        <v>33283</v>
      </c>
      <c r="AJ589" s="115" t="s">
        <v>33282</v>
      </c>
      <c r="AK589" s="116">
        <v>9.3738301358000005</v>
      </c>
      <c r="AL589" s="116">
        <v>105.39331500919999</v>
      </c>
      <c r="AM589" s="115" t="s">
        <v>34050</v>
      </c>
      <c r="AN589" s="115" t="s">
        <v>23</v>
      </c>
      <c r="AO589" s="115" t="s">
        <v>33327</v>
      </c>
      <c r="AP589" s="115" t="s">
        <v>80</v>
      </c>
      <c r="AQ589" s="115" t="s">
        <v>23</v>
      </c>
      <c r="AR589" s="115" t="s">
        <v>81</v>
      </c>
      <c r="AS589" s="115" t="s">
        <v>23</v>
      </c>
      <c r="AT589" s="115" t="s">
        <v>1020</v>
      </c>
      <c r="AU589" s="115" t="s">
        <v>33382</v>
      </c>
      <c r="AV589" s="115" t="s">
        <v>33452</v>
      </c>
      <c r="AW589" s="115" t="s">
        <v>23</v>
      </c>
      <c r="AX589" s="115" t="s">
        <v>33299</v>
      </c>
      <c r="AY589" s="115" t="s">
        <v>33300</v>
      </c>
      <c r="AZ589" s="115" t="s">
        <v>35938</v>
      </c>
      <c r="BA589" s="115" t="s">
        <v>1021</v>
      </c>
      <c r="BB589" s="115" t="s">
        <v>1021</v>
      </c>
      <c r="BC589" s="4">
        <f>SUMIFS('Doanh số khách hàng'!$F:$F,'Doanh số khách hàng'!$A:$A,DSKH!$D589)</f>
        <v>0</v>
      </c>
      <c r="BD589" t="str">
        <f>VLOOKUP($BC589,Master!$A:$D,4,1)</f>
        <v>F2</v>
      </c>
      <c r="BE589" t="str">
        <f t="shared" si="18"/>
        <v>GT</v>
      </c>
      <c r="BF589" t="str">
        <f t="shared" si="19"/>
        <v>Tỉnh Cà Mau-Xã Vĩnh Phước</v>
      </c>
    </row>
    <row r="590" spans="1:58" x14ac:dyDescent="0.3">
      <c r="A590" s="114" t="s">
        <v>38952</v>
      </c>
      <c r="B590" s="115" t="s">
        <v>33266</v>
      </c>
      <c r="C590" s="115" t="s">
        <v>33267</v>
      </c>
      <c r="D590" s="115" t="s">
        <v>18063</v>
      </c>
      <c r="E590" s="115" t="s">
        <v>38953</v>
      </c>
      <c r="F590" s="115" t="s">
        <v>22</v>
      </c>
      <c r="G590" s="115" t="s">
        <v>38954</v>
      </c>
      <c r="H590" s="115" t="s">
        <v>38954</v>
      </c>
      <c r="I590" s="115" t="s">
        <v>38955</v>
      </c>
      <c r="J590" s="115" t="s">
        <v>23</v>
      </c>
      <c r="K590" s="115" t="s">
        <v>35931</v>
      </c>
      <c r="L590" s="115" t="s">
        <v>23</v>
      </c>
      <c r="M590" s="115" t="s">
        <v>38956</v>
      </c>
      <c r="N590" s="115" t="s">
        <v>36537</v>
      </c>
      <c r="O590" s="115" t="s">
        <v>23</v>
      </c>
      <c r="P590" s="115" t="s">
        <v>38955</v>
      </c>
      <c r="Q590" s="115" t="s">
        <v>23</v>
      </c>
      <c r="R590" s="115" t="s">
        <v>23</v>
      </c>
      <c r="S590" s="115" t="s">
        <v>23</v>
      </c>
      <c r="T590" s="115" t="s">
        <v>23</v>
      </c>
      <c r="U590" s="115" t="s">
        <v>23</v>
      </c>
      <c r="V590" s="115" t="s">
        <v>23</v>
      </c>
      <c r="W590" s="115" t="s">
        <v>79</v>
      </c>
      <c r="X590" s="115" t="s">
        <v>23</v>
      </c>
      <c r="Y590" s="115" t="s">
        <v>23</v>
      </c>
      <c r="Z590" s="115" t="s">
        <v>23</v>
      </c>
      <c r="AA590" s="115" t="s">
        <v>38957</v>
      </c>
      <c r="AB590" s="115" t="s">
        <v>38958</v>
      </c>
      <c r="AC590" s="115" t="s">
        <v>38959</v>
      </c>
      <c r="AD590" s="115" t="s">
        <v>38960</v>
      </c>
      <c r="AE590" s="115" t="s">
        <v>33364</v>
      </c>
      <c r="AF590" s="115" t="s">
        <v>33365</v>
      </c>
      <c r="AG590" s="115" t="s">
        <v>33281</v>
      </c>
      <c r="AH590" s="115" t="s">
        <v>33282</v>
      </c>
      <c r="AI590" s="115" t="s">
        <v>33283</v>
      </c>
      <c r="AJ590" s="115" t="s">
        <v>33282</v>
      </c>
      <c r="AK590" s="116">
        <v>9.3747738539000007</v>
      </c>
      <c r="AL590" s="116">
        <v>105.3943777084</v>
      </c>
      <c r="AM590" s="115" t="s">
        <v>33366</v>
      </c>
      <c r="AN590" s="115" t="s">
        <v>23</v>
      </c>
      <c r="AO590" s="115" t="s">
        <v>33256</v>
      </c>
      <c r="AP590" s="115" t="s">
        <v>80</v>
      </c>
      <c r="AQ590" s="115" t="s">
        <v>23</v>
      </c>
      <c r="AR590" s="115" t="s">
        <v>35962</v>
      </c>
      <c r="AS590" s="115" t="s">
        <v>23</v>
      </c>
      <c r="AT590" s="115" t="s">
        <v>1020</v>
      </c>
      <c r="AU590" s="115" t="s">
        <v>33382</v>
      </c>
      <c r="AV590" s="115" t="s">
        <v>23</v>
      </c>
      <c r="AW590" s="115" t="s">
        <v>23</v>
      </c>
      <c r="AX590" s="115" t="s">
        <v>33299</v>
      </c>
      <c r="AY590" s="115" t="s">
        <v>33300</v>
      </c>
      <c r="AZ590" s="115" t="s">
        <v>35938</v>
      </c>
      <c r="BA590" s="115" t="s">
        <v>1021</v>
      </c>
      <c r="BB590" s="115" t="s">
        <v>1021</v>
      </c>
      <c r="BC590" s="4">
        <f>SUMIFS('Doanh số khách hàng'!$F:$F,'Doanh số khách hàng'!$A:$A,DSKH!$D590)</f>
        <v>2374326.6666666665</v>
      </c>
      <c r="BD590" t="str">
        <f>VLOOKUP($BC590,Master!$A:$D,4,1)</f>
        <v>F4</v>
      </c>
      <c r="BE590" t="str">
        <f t="shared" si="18"/>
        <v>GT</v>
      </c>
      <c r="BF590" t="str">
        <f t="shared" si="19"/>
        <v>Tỉnh Cà Mau-Xã Vĩnh Phước</v>
      </c>
    </row>
    <row r="591" spans="1:58" x14ac:dyDescent="0.3">
      <c r="A591" s="114" t="s">
        <v>38961</v>
      </c>
      <c r="B591" s="115" t="s">
        <v>33266</v>
      </c>
      <c r="C591" s="115" t="s">
        <v>33267</v>
      </c>
      <c r="D591" s="115" t="s">
        <v>38962</v>
      </c>
      <c r="E591" s="115" t="s">
        <v>38963</v>
      </c>
      <c r="F591" s="115" t="s">
        <v>22</v>
      </c>
      <c r="G591" s="115" t="s">
        <v>38964</v>
      </c>
      <c r="H591" s="115" t="s">
        <v>38964</v>
      </c>
      <c r="I591" s="115" t="s">
        <v>23</v>
      </c>
      <c r="J591" s="115" t="s">
        <v>23</v>
      </c>
      <c r="K591" s="115" t="s">
        <v>35931</v>
      </c>
      <c r="L591" s="115" t="s">
        <v>23</v>
      </c>
      <c r="M591" s="115" t="s">
        <v>34446</v>
      </c>
      <c r="N591" s="115" t="s">
        <v>38965</v>
      </c>
      <c r="O591" s="115" t="s">
        <v>23</v>
      </c>
      <c r="P591" s="115" t="s">
        <v>23</v>
      </c>
      <c r="Q591" s="115" t="s">
        <v>23</v>
      </c>
      <c r="R591" s="115" t="s">
        <v>23</v>
      </c>
      <c r="S591" s="115" t="s">
        <v>23</v>
      </c>
      <c r="T591" s="115" t="s">
        <v>23</v>
      </c>
      <c r="U591" s="115" t="s">
        <v>23</v>
      </c>
      <c r="V591" s="115" t="s">
        <v>23</v>
      </c>
      <c r="W591" s="115" t="s">
        <v>23</v>
      </c>
      <c r="X591" s="115" t="s">
        <v>23</v>
      </c>
      <c r="Y591" s="115" t="s">
        <v>23</v>
      </c>
      <c r="Z591" s="115" t="s">
        <v>23</v>
      </c>
      <c r="AA591" s="115" t="s">
        <v>38966</v>
      </c>
      <c r="AB591" s="115" t="s">
        <v>38967</v>
      </c>
      <c r="AC591" s="115" t="s">
        <v>38968</v>
      </c>
      <c r="AD591" s="115" t="s">
        <v>33278</v>
      </c>
      <c r="AE591" s="115" t="s">
        <v>33312</v>
      </c>
      <c r="AF591" s="115" t="s">
        <v>33313</v>
      </c>
      <c r="AG591" s="115" t="s">
        <v>33281</v>
      </c>
      <c r="AH591" s="115" t="s">
        <v>33282</v>
      </c>
      <c r="AI591" s="115" t="s">
        <v>33283</v>
      </c>
      <c r="AJ591" s="115" t="s">
        <v>33282</v>
      </c>
      <c r="AK591" s="116">
        <v>9.2849527107000007</v>
      </c>
      <c r="AL591" s="116">
        <v>105.6393855825</v>
      </c>
      <c r="AM591" s="115" t="s">
        <v>38969</v>
      </c>
      <c r="AN591" s="115" t="s">
        <v>23</v>
      </c>
      <c r="AO591" s="115" t="s">
        <v>33327</v>
      </c>
      <c r="AP591" s="115" t="s">
        <v>34460</v>
      </c>
      <c r="AQ591" s="115" t="s">
        <v>23</v>
      </c>
      <c r="AR591" s="115" t="s">
        <v>81</v>
      </c>
      <c r="AS591" s="115" t="s">
        <v>23</v>
      </c>
      <c r="AT591" s="115" t="s">
        <v>1020</v>
      </c>
      <c r="AU591" s="115" t="s">
        <v>33382</v>
      </c>
      <c r="AV591" s="115" t="s">
        <v>33452</v>
      </c>
      <c r="AW591" s="115" t="s">
        <v>33257</v>
      </c>
      <c r="AX591" s="115" t="s">
        <v>33315</v>
      </c>
      <c r="AY591" s="115" t="s">
        <v>33316</v>
      </c>
      <c r="AZ591" s="115" t="s">
        <v>35938</v>
      </c>
      <c r="BA591" s="115" t="s">
        <v>1021</v>
      </c>
      <c r="BB591" s="115" t="s">
        <v>1021</v>
      </c>
      <c r="BC591" s="4">
        <f>SUMIFS('Doanh số khách hàng'!$F:$F,'Doanh số khách hàng'!$A:$A,DSKH!$D591)</f>
        <v>0</v>
      </c>
      <c r="BD591" t="str">
        <f>VLOOKUP($BC591,Master!$A:$D,4,1)</f>
        <v>F2</v>
      </c>
      <c r="BE591" t="str">
        <f t="shared" si="18"/>
        <v>GT</v>
      </c>
      <c r="BF591" t="str">
        <f t="shared" si="19"/>
        <v>Tỉnh Cà Mau-Xã Hòa Bình</v>
      </c>
    </row>
    <row r="592" spans="1:58" x14ac:dyDescent="0.3">
      <c r="A592" s="114" t="s">
        <v>38970</v>
      </c>
      <c r="B592" s="115" t="s">
        <v>33266</v>
      </c>
      <c r="C592" s="115" t="s">
        <v>33267</v>
      </c>
      <c r="D592" s="115" t="s">
        <v>20854</v>
      </c>
      <c r="E592" s="115" t="s">
        <v>38971</v>
      </c>
      <c r="F592" s="115" t="s">
        <v>22</v>
      </c>
      <c r="G592" s="115" t="s">
        <v>38972</v>
      </c>
      <c r="H592" s="115" t="s">
        <v>38972</v>
      </c>
      <c r="I592" s="115" t="s">
        <v>37931</v>
      </c>
      <c r="J592" s="115" t="s">
        <v>23</v>
      </c>
      <c r="K592" s="115" t="s">
        <v>35931</v>
      </c>
      <c r="L592" s="115" t="s">
        <v>23</v>
      </c>
      <c r="M592" s="115" t="s">
        <v>38973</v>
      </c>
      <c r="N592" s="115" t="s">
        <v>38974</v>
      </c>
      <c r="O592" s="115" t="s">
        <v>23</v>
      </c>
      <c r="P592" s="115" t="s">
        <v>37931</v>
      </c>
      <c r="Q592" s="115" t="s">
        <v>23</v>
      </c>
      <c r="R592" s="115" t="s">
        <v>23</v>
      </c>
      <c r="S592" s="115" t="s">
        <v>23</v>
      </c>
      <c r="T592" s="115" t="s">
        <v>23</v>
      </c>
      <c r="U592" s="115" t="s">
        <v>23</v>
      </c>
      <c r="V592" s="115" t="s">
        <v>23</v>
      </c>
      <c r="W592" s="115" t="s">
        <v>79</v>
      </c>
      <c r="X592" s="115" t="s">
        <v>23</v>
      </c>
      <c r="Y592" s="115" t="s">
        <v>23</v>
      </c>
      <c r="Z592" s="115" t="s">
        <v>23</v>
      </c>
      <c r="AA592" s="115" t="s">
        <v>23</v>
      </c>
      <c r="AB592" s="115" t="s">
        <v>38975</v>
      </c>
      <c r="AC592" s="115" t="s">
        <v>36774</v>
      </c>
      <c r="AD592" s="115" t="s">
        <v>38976</v>
      </c>
      <c r="AE592" s="115" t="s">
        <v>33312</v>
      </c>
      <c r="AF592" s="115" t="s">
        <v>33313</v>
      </c>
      <c r="AG592" s="115" t="s">
        <v>33281</v>
      </c>
      <c r="AH592" s="115" t="s">
        <v>33282</v>
      </c>
      <c r="AI592" s="115" t="s">
        <v>33283</v>
      </c>
      <c r="AJ592" s="115" t="s">
        <v>33282</v>
      </c>
      <c r="AK592" s="116">
        <v>9.2808400550000005</v>
      </c>
      <c r="AL592" s="116">
        <v>105.625276</v>
      </c>
      <c r="AM592" s="115" t="s">
        <v>38977</v>
      </c>
      <c r="AN592" s="115" t="s">
        <v>23</v>
      </c>
      <c r="AO592" s="115" t="s">
        <v>33256</v>
      </c>
      <c r="AP592" s="115" t="s">
        <v>34460</v>
      </c>
      <c r="AQ592" s="115" t="s">
        <v>23</v>
      </c>
      <c r="AR592" s="115" t="s">
        <v>23</v>
      </c>
      <c r="AS592" s="115" t="s">
        <v>23</v>
      </c>
      <c r="AT592" s="115" t="s">
        <v>23</v>
      </c>
      <c r="AU592" s="115" t="s">
        <v>23</v>
      </c>
      <c r="AV592" s="115" t="s">
        <v>23</v>
      </c>
      <c r="AW592" s="115" t="s">
        <v>23</v>
      </c>
      <c r="AX592" s="115" t="s">
        <v>33315</v>
      </c>
      <c r="AY592" s="115" t="s">
        <v>33316</v>
      </c>
      <c r="AZ592" s="115" t="s">
        <v>35938</v>
      </c>
      <c r="BA592" s="115" t="s">
        <v>33302</v>
      </c>
      <c r="BB592" s="115" t="s">
        <v>33303</v>
      </c>
      <c r="BC592" s="4">
        <f>SUMIFS('Doanh số khách hàng'!$F:$F,'Doanh số khách hàng'!$A:$A,DSKH!$D592)</f>
        <v>11713746.666666666</v>
      </c>
      <c r="BD592" t="str">
        <f>VLOOKUP($BC592,Master!$A:$D,4,1)</f>
        <v>F8</v>
      </c>
      <c r="BE592" t="str">
        <f t="shared" si="18"/>
        <v>GT</v>
      </c>
      <c r="BF592" t="str">
        <f t="shared" si="19"/>
        <v>Tỉnh Cà Mau-Xã Hòa Bình</v>
      </c>
    </row>
    <row r="593" spans="1:58" x14ac:dyDescent="0.3">
      <c r="A593" s="114" t="s">
        <v>38978</v>
      </c>
      <c r="B593" s="115" t="s">
        <v>33266</v>
      </c>
      <c r="C593" s="115" t="s">
        <v>33267</v>
      </c>
      <c r="D593" s="115" t="s">
        <v>38979</v>
      </c>
      <c r="E593" s="115" t="s">
        <v>38980</v>
      </c>
      <c r="F593" s="115" t="s">
        <v>22</v>
      </c>
      <c r="G593" s="115" t="s">
        <v>38981</v>
      </c>
      <c r="H593" s="115" t="s">
        <v>38981</v>
      </c>
      <c r="I593" s="115" t="s">
        <v>38982</v>
      </c>
      <c r="J593" s="115" t="s">
        <v>23</v>
      </c>
      <c r="K593" s="115" t="s">
        <v>35931</v>
      </c>
      <c r="L593" s="115" t="s">
        <v>23</v>
      </c>
      <c r="M593" s="115" t="s">
        <v>38983</v>
      </c>
      <c r="N593" s="115" t="s">
        <v>33609</v>
      </c>
      <c r="O593" s="115" t="s">
        <v>23</v>
      </c>
      <c r="P593" s="115" t="s">
        <v>23</v>
      </c>
      <c r="Q593" s="115" t="s">
        <v>23</v>
      </c>
      <c r="R593" s="115" t="s">
        <v>23</v>
      </c>
      <c r="S593" s="115" t="s">
        <v>23</v>
      </c>
      <c r="T593" s="115" t="s">
        <v>23</v>
      </c>
      <c r="U593" s="115" t="s">
        <v>23</v>
      </c>
      <c r="V593" s="115" t="s">
        <v>23</v>
      </c>
      <c r="W593" s="115" t="s">
        <v>79</v>
      </c>
      <c r="X593" s="115" t="s">
        <v>23</v>
      </c>
      <c r="Y593" s="115" t="s">
        <v>23</v>
      </c>
      <c r="Z593" s="115" t="s">
        <v>23</v>
      </c>
      <c r="AA593" s="115" t="s">
        <v>23</v>
      </c>
      <c r="AB593" s="115" t="s">
        <v>38984</v>
      </c>
      <c r="AC593" s="115" t="s">
        <v>34501</v>
      </c>
      <c r="AD593" s="115" t="s">
        <v>33278</v>
      </c>
      <c r="AE593" s="115" t="s">
        <v>33279</v>
      </c>
      <c r="AF593" s="115" t="s">
        <v>33280</v>
      </c>
      <c r="AG593" s="115" t="s">
        <v>33281</v>
      </c>
      <c r="AH593" s="115" t="s">
        <v>33282</v>
      </c>
      <c r="AI593" s="115" t="s">
        <v>33283</v>
      </c>
      <c r="AJ593" s="115" t="s">
        <v>33282</v>
      </c>
      <c r="AK593" s="116">
        <v>9.2227005912000006</v>
      </c>
      <c r="AL593" s="116">
        <v>105.39918389170001</v>
      </c>
      <c r="AM593" s="115" t="s">
        <v>38985</v>
      </c>
      <c r="AN593" s="115" t="s">
        <v>23</v>
      </c>
      <c r="AO593" s="115" t="s">
        <v>23</v>
      </c>
      <c r="AP593" s="115" t="s">
        <v>33285</v>
      </c>
      <c r="AQ593" s="115" t="s">
        <v>23</v>
      </c>
      <c r="AR593" s="115" t="s">
        <v>81</v>
      </c>
      <c r="AS593" s="115" t="s">
        <v>23</v>
      </c>
      <c r="AT593" s="115" t="s">
        <v>1020</v>
      </c>
      <c r="AU593" s="115" t="s">
        <v>23</v>
      </c>
      <c r="AV593" s="115" t="s">
        <v>23</v>
      </c>
      <c r="AW593" s="115" t="s">
        <v>33257</v>
      </c>
      <c r="AX593" s="115" t="s">
        <v>33286</v>
      </c>
      <c r="AY593" s="115" t="s">
        <v>33287</v>
      </c>
      <c r="AZ593" s="115" t="s">
        <v>35938</v>
      </c>
      <c r="BA593" s="115" t="s">
        <v>23</v>
      </c>
      <c r="BB593" s="115" t="s">
        <v>23</v>
      </c>
      <c r="BC593" s="4">
        <f>SUMIFS('Doanh số khách hàng'!$F:$F,'Doanh số khách hàng'!$A:$A,DSKH!$D593)</f>
        <v>0</v>
      </c>
      <c r="BD593" t="str">
        <f>VLOOKUP($BC593,Master!$A:$D,4,1)</f>
        <v>F2</v>
      </c>
      <c r="BE593" t="str">
        <f t="shared" si="18"/>
        <v>OTC</v>
      </c>
      <c r="BF593" t="str">
        <f t="shared" si="19"/>
        <v>Tỉnh Cà Mau-Xã Phong Thạnh</v>
      </c>
    </row>
    <row r="594" spans="1:58" x14ac:dyDescent="0.3">
      <c r="A594" s="114" t="s">
        <v>38986</v>
      </c>
      <c r="B594" s="115" t="s">
        <v>33266</v>
      </c>
      <c r="C594" s="115" t="s">
        <v>33267</v>
      </c>
      <c r="D594" s="115" t="s">
        <v>25302</v>
      </c>
      <c r="E594" s="115" t="s">
        <v>38987</v>
      </c>
      <c r="F594" s="115" t="s">
        <v>22</v>
      </c>
      <c r="G594" s="115" t="s">
        <v>38988</v>
      </c>
      <c r="H594" s="115" t="s">
        <v>38988</v>
      </c>
      <c r="I594" s="115" t="s">
        <v>38989</v>
      </c>
      <c r="J594" s="115" t="s">
        <v>23</v>
      </c>
      <c r="K594" s="115" t="s">
        <v>35931</v>
      </c>
      <c r="L594" s="115" t="s">
        <v>23</v>
      </c>
      <c r="M594" s="115" t="s">
        <v>38990</v>
      </c>
      <c r="N594" s="115" t="s">
        <v>38991</v>
      </c>
      <c r="O594" s="115" t="s">
        <v>23</v>
      </c>
      <c r="P594" s="115" t="s">
        <v>23</v>
      </c>
      <c r="Q594" s="115" t="s">
        <v>23</v>
      </c>
      <c r="R594" s="115" t="s">
        <v>23</v>
      </c>
      <c r="S594" s="115" t="s">
        <v>23</v>
      </c>
      <c r="T594" s="115" t="s">
        <v>23</v>
      </c>
      <c r="U594" s="115" t="s">
        <v>23</v>
      </c>
      <c r="V594" s="115" t="s">
        <v>23</v>
      </c>
      <c r="W594" s="115" t="s">
        <v>79</v>
      </c>
      <c r="X594" s="115" t="s">
        <v>23</v>
      </c>
      <c r="Y594" s="115" t="s">
        <v>23</v>
      </c>
      <c r="Z594" s="115" t="s">
        <v>23</v>
      </c>
      <c r="AA594" s="115" t="s">
        <v>23</v>
      </c>
      <c r="AB594" s="115" t="s">
        <v>38992</v>
      </c>
      <c r="AC594" s="115" t="s">
        <v>38993</v>
      </c>
      <c r="AD594" s="115" t="s">
        <v>34135</v>
      </c>
      <c r="AE594" s="115" t="s">
        <v>33419</v>
      </c>
      <c r="AF594" s="115" t="s">
        <v>33420</v>
      </c>
      <c r="AG594" s="115" t="s">
        <v>33281</v>
      </c>
      <c r="AH594" s="115" t="s">
        <v>33282</v>
      </c>
      <c r="AI594" s="115" t="s">
        <v>33283</v>
      </c>
      <c r="AJ594" s="115" t="s">
        <v>33282</v>
      </c>
      <c r="AK594" s="116">
        <v>9.0258237000000001</v>
      </c>
      <c r="AL594" s="116">
        <v>105.4199022</v>
      </c>
      <c r="AM594" s="115" t="s">
        <v>35032</v>
      </c>
      <c r="AN594" s="115" t="s">
        <v>23</v>
      </c>
      <c r="AO594" s="115" t="s">
        <v>33327</v>
      </c>
      <c r="AP594" s="115" t="s">
        <v>33684</v>
      </c>
      <c r="AQ594" s="115" t="s">
        <v>23</v>
      </c>
      <c r="AR594" s="115" t="s">
        <v>23</v>
      </c>
      <c r="AS594" s="115" t="s">
        <v>23</v>
      </c>
      <c r="AT594" s="115" t="s">
        <v>23</v>
      </c>
      <c r="AU594" s="115" t="s">
        <v>23</v>
      </c>
      <c r="AV594" s="115" t="s">
        <v>23</v>
      </c>
      <c r="AW594" s="115" t="s">
        <v>23</v>
      </c>
      <c r="AX594" s="115" t="s">
        <v>33315</v>
      </c>
      <c r="AY594" s="115" t="s">
        <v>33316</v>
      </c>
      <c r="AZ594" s="115" t="s">
        <v>35938</v>
      </c>
      <c r="BA594" s="115" t="s">
        <v>1021</v>
      </c>
      <c r="BB594" s="115" t="s">
        <v>1021</v>
      </c>
      <c r="BC594" s="4">
        <f>SUMIFS('Doanh số khách hàng'!$F:$F,'Doanh số khách hàng'!$A:$A,DSKH!$D594)</f>
        <v>476000</v>
      </c>
      <c r="BD594" t="str">
        <f>VLOOKUP($BC594,Master!$A:$D,4,1)</f>
        <v>F2</v>
      </c>
      <c r="BE594" t="str">
        <f t="shared" si="18"/>
        <v>GT</v>
      </c>
      <c r="BF594" t="str">
        <f t="shared" si="19"/>
        <v>Tỉnh Cà Mau-Xã Gành Hào</v>
      </c>
    </row>
    <row r="595" spans="1:58" x14ac:dyDescent="0.3">
      <c r="A595" s="114" t="s">
        <v>38994</v>
      </c>
      <c r="B595" s="115" t="s">
        <v>33266</v>
      </c>
      <c r="C595" s="115" t="s">
        <v>33267</v>
      </c>
      <c r="D595" s="115" t="s">
        <v>24401</v>
      </c>
      <c r="E595" s="115" t="s">
        <v>38995</v>
      </c>
      <c r="F595" s="115" t="s">
        <v>22</v>
      </c>
      <c r="G595" s="115" t="s">
        <v>38996</v>
      </c>
      <c r="H595" s="115" t="s">
        <v>38996</v>
      </c>
      <c r="I595" s="115" t="s">
        <v>38997</v>
      </c>
      <c r="J595" s="115" t="s">
        <v>23</v>
      </c>
      <c r="K595" s="115" t="s">
        <v>35931</v>
      </c>
      <c r="L595" s="115" t="s">
        <v>23</v>
      </c>
      <c r="M595" s="115" t="s">
        <v>38998</v>
      </c>
      <c r="N595" s="115" t="s">
        <v>33975</v>
      </c>
      <c r="O595" s="115" t="s">
        <v>23</v>
      </c>
      <c r="P595" s="115" t="s">
        <v>38997</v>
      </c>
      <c r="Q595" s="115" t="s">
        <v>23</v>
      </c>
      <c r="R595" s="115" t="s">
        <v>23</v>
      </c>
      <c r="S595" s="115" t="s">
        <v>23</v>
      </c>
      <c r="T595" s="115" t="s">
        <v>23</v>
      </c>
      <c r="U595" s="115" t="s">
        <v>23</v>
      </c>
      <c r="V595" s="115" t="s">
        <v>23</v>
      </c>
      <c r="W595" s="115" t="s">
        <v>79</v>
      </c>
      <c r="X595" s="115" t="s">
        <v>23</v>
      </c>
      <c r="Y595" s="115" t="s">
        <v>23</v>
      </c>
      <c r="Z595" s="115" t="s">
        <v>23</v>
      </c>
      <c r="AA595" s="115" t="s">
        <v>23</v>
      </c>
      <c r="AB595" s="115" t="s">
        <v>35581</v>
      </c>
      <c r="AC595" s="115" t="s">
        <v>35582</v>
      </c>
      <c r="AD595" s="115" t="s">
        <v>35583</v>
      </c>
      <c r="AE595" s="115" t="s">
        <v>33934</v>
      </c>
      <c r="AF595" s="115" t="s">
        <v>33935</v>
      </c>
      <c r="AG595" s="115" t="s">
        <v>33281</v>
      </c>
      <c r="AH595" s="115" t="s">
        <v>33282</v>
      </c>
      <c r="AI595" s="115" t="s">
        <v>33283</v>
      </c>
      <c r="AJ595" s="115" t="s">
        <v>33282</v>
      </c>
      <c r="AK595" s="116">
        <v>9.4004431729999993</v>
      </c>
      <c r="AL595" s="116">
        <v>105.5898873</v>
      </c>
      <c r="AM595" s="115" t="s">
        <v>35584</v>
      </c>
      <c r="AN595" s="115" t="s">
        <v>23</v>
      </c>
      <c r="AO595" s="115" t="s">
        <v>33256</v>
      </c>
      <c r="AP595" s="115" t="s">
        <v>80</v>
      </c>
      <c r="AQ595" s="115" t="s">
        <v>23</v>
      </c>
      <c r="AR595" s="115" t="s">
        <v>23</v>
      </c>
      <c r="AS595" s="115" t="s">
        <v>23</v>
      </c>
      <c r="AT595" s="115" t="s">
        <v>23</v>
      </c>
      <c r="AU595" s="115" t="s">
        <v>23</v>
      </c>
      <c r="AV595" s="115" t="s">
        <v>23</v>
      </c>
      <c r="AW595" s="115" t="s">
        <v>23</v>
      </c>
      <c r="AX595" s="115" t="s">
        <v>33299</v>
      </c>
      <c r="AY595" s="115" t="s">
        <v>33300</v>
      </c>
      <c r="AZ595" s="115" t="s">
        <v>35938</v>
      </c>
      <c r="BA595" s="115" t="s">
        <v>33302</v>
      </c>
      <c r="BB595" s="115" t="s">
        <v>33303</v>
      </c>
      <c r="BC595" s="4">
        <f>SUMIFS('Doanh số khách hàng'!$F:$F,'Doanh số khách hàng'!$A:$A,DSKH!$D595)</f>
        <v>119816.66666666667</v>
      </c>
      <c r="BD595" t="str">
        <f>VLOOKUP($BC595,Master!$A:$D,4,1)</f>
        <v>F2</v>
      </c>
      <c r="BE595" t="str">
        <f t="shared" si="18"/>
        <v>GT</v>
      </c>
      <c r="BF595" t="str">
        <f t="shared" si="19"/>
        <v>Tỉnh Cà Mau-Xã Châu Thới</v>
      </c>
    </row>
    <row r="596" spans="1:58" x14ac:dyDescent="0.3">
      <c r="A596" s="114" t="s">
        <v>38999</v>
      </c>
      <c r="B596" s="115" t="s">
        <v>33266</v>
      </c>
      <c r="C596" s="115" t="s">
        <v>33267</v>
      </c>
      <c r="D596" s="115" t="s">
        <v>39000</v>
      </c>
      <c r="E596" s="115" t="s">
        <v>39001</v>
      </c>
      <c r="F596" s="115" t="s">
        <v>22</v>
      </c>
      <c r="G596" s="115" t="s">
        <v>39002</v>
      </c>
      <c r="H596" s="115" t="s">
        <v>39002</v>
      </c>
      <c r="I596" s="115" t="s">
        <v>23</v>
      </c>
      <c r="J596" s="115" t="s">
        <v>23</v>
      </c>
      <c r="K596" s="115" t="s">
        <v>35931</v>
      </c>
      <c r="L596" s="115" t="s">
        <v>23</v>
      </c>
      <c r="M596" s="115" t="s">
        <v>39003</v>
      </c>
      <c r="N596" s="115" t="s">
        <v>39004</v>
      </c>
      <c r="O596" s="115" t="s">
        <v>23</v>
      </c>
      <c r="P596" s="115" t="s">
        <v>23</v>
      </c>
      <c r="Q596" s="115" t="s">
        <v>23</v>
      </c>
      <c r="R596" s="115" t="s">
        <v>23</v>
      </c>
      <c r="S596" s="115" t="s">
        <v>23</v>
      </c>
      <c r="T596" s="115" t="s">
        <v>23</v>
      </c>
      <c r="U596" s="115" t="s">
        <v>23</v>
      </c>
      <c r="V596" s="115" t="s">
        <v>23</v>
      </c>
      <c r="W596" s="115" t="s">
        <v>23</v>
      </c>
      <c r="X596" s="115" t="s">
        <v>23</v>
      </c>
      <c r="Y596" s="115" t="s">
        <v>23</v>
      </c>
      <c r="Z596" s="115" t="s">
        <v>23</v>
      </c>
      <c r="AA596" s="115" t="s">
        <v>39005</v>
      </c>
      <c r="AB596" s="115" t="s">
        <v>36122</v>
      </c>
      <c r="AC596" s="115" t="s">
        <v>36123</v>
      </c>
      <c r="AD596" s="115" t="s">
        <v>33278</v>
      </c>
      <c r="AE596" s="115" t="s">
        <v>33312</v>
      </c>
      <c r="AF596" s="115" t="s">
        <v>33313</v>
      </c>
      <c r="AG596" s="115" t="s">
        <v>33281</v>
      </c>
      <c r="AH596" s="115" t="s">
        <v>33282</v>
      </c>
      <c r="AI596" s="115" t="s">
        <v>33283</v>
      </c>
      <c r="AJ596" s="115" t="s">
        <v>33282</v>
      </c>
      <c r="AK596" s="116">
        <v>9.2817057215999998</v>
      </c>
      <c r="AL596" s="116">
        <v>105.6255053329</v>
      </c>
      <c r="AM596" s="115" t="s">
        <v>39006</v>
      </c>
      <c r="AN596" s="115" t="s">
        <v>23</v>
      </c>
      <c r="AO596" s="115" t="s">
        <v>33327</v>
      </c>
      <c r="AP596" s="115" t="s">
        <v>80</v>
      </c>
      <c r="AQ596" s="115" t="s">
        <v>23</v>
      </c>
      <c r="AR596" s="115" t="s">
        <v>81</v>
      </c>
      <c r="AS596" s="115" t="s">
        <v>23</v>
      </c>
      <c r="AT596" s="115" t="s">
        <v>1020</v>
      </c>
      <c r="AU596" s="115" t="s">
        <v>33382</v>
      </c>
      <c r="AV596" s="115" t="s">
        <v>33452</v>
      </c>
      <c r="AW596" s="115" t="s">
        <v>33257</v>
      </c>
      <c r="AX596" s="115" t="s">
        <v>33315</v>
      </c>
      <c r="AY596" s="115" t="s">
        <v>33316</v>
      </c>
      <c r="AZ596" s="115" t="s">
        <v>35938</v>
      </c>
      <c r="BA596" s="115" t="s">
        <v>1021</v>
      </c>
      <c r="BB596" s="115" t="s">
        <v>1021</v>
      </c>
      <c r="BC596" s="4">
        <f>SUMIFS('Doanh số khách hàng'!$F:$F,'Doanh số khách hàng'!$A:$A,DSKH!$D596)</f>
        <v>0</v>
      </c>
      <c r="BD596" t="str">
        <f>VLOOKUP($BC596,Master!$A:$D,4,1)</f>
        <v>F2</v>
      </c>
      <c r="BE596" t="str">
        <f t="shared" si="18"/>
        <v>GT</v>
      </c>
      <c r="BF596" t="str">
        <f t="shared" si="19"/>
        <v>Tỉnh Cà Mau-Xã Hòa Bình</v>
      </c>
    </row>
    <row r="597" spans="1:58" x14ac:dyDescent="0.3">
      <c r="A597" s="114" t="s">
        <v>39007</v>
      </c>
      <c r="B597" s="115" t="s">
        <v>33266</v>
      </c>
      <c r="C597" s="115" t="s">
        <v>33267</v>
      </c>
      <c r="D597" s="115" t="s">
        <v>39008</v>
      </c>
      <c r="E597" s="115" t="s">
        <v>39009</v>
      </c>
      <c r="F597" s="115" t="s">
        <v>22</v>
      </c>
      <c r="G597" s="115" t="s">
        <v>39010</v>
      </c>
      <c r="H597" s="115" t="s">
        <v>39011</v>
      </c>
      <c r="I597" s="115" t="s">
        <v>23</v>
      </c>
      <c r="J597" s="115" t="s">
        <v>23</v>
      </c>
      <c r="K597" s="115" t="s">
        <v>35931</v>
      </c>
      <c r="L597" s="115" t="s">
        <v>23</v>
      </c>
      <c r="M597" s="115" t="s">
        <v>39012</v>
      </c>
      <c r="N597" s="115" t="s">
        <v>39013</v>
      </c>
      <c r="O597" s="115" t="s">
        <v>23</v>
      </c>
      <c r="P597" s="115" t="s">
        <v>23</v>
      </c>
      <c r="Q597" s="115" t="s">
        <v>23</v>
      </c>
      <c r="R597" s="115" t="s">
        <v>23</v>
      </c>
      <c r="S597" s="115" t="s">
        <v>23</v>
      </c>
      <c r="T597" s="115" t="s">
        <v>23</v>
      </c>
      <c r="U597" s="115" t="s">
        <v>23</v>
      </c>
      <c r="V597" s="115" t="s">
        <v>23</v>
      </c>
      <c r="W597" s="115" t="s">
        <v>79</v>
      </c>
      <c r="X597" s="115" t="s">
        <v>23</v>
      </c>
      <c r="Y597" s="115" t="s">
        <v>23</v>
      </c>
      <c r="Z597" s="115" t="s">
        <v>23</v>
      </c>
      <c r="AA597" s="115" t="s">
        <v>39014</v>
      </c>
      <c r="AB597" s="115" t="s">
        <v>36122</v>
      </c>
      <c r="AC597" s="115" t="s">
        <v>36123</v>
      </c>
      <c r="AD597" s="115" t="s">
        <v>33278</v>
      </c>
      <c r="AE597" s="115" t="s">
        <v>33312</v>
      </c>
      <c r="AF597" s="115" t="s">
        <v>33313</v>
      </c>
      <c r="AG597" s="115" t="s">
        <v>33281</v>
      </c>
      <c r="AH597" s="115" t="s">
        <v>33282</v>
      </c>
      <c r="AI597" s="115" t="s">
        <v>33283</v>
      </c>
      <c r="AJ597" s="115" t="s">
        <v>33282</v>
      </c>
      <c r="AK597" s="116">
        <v>9.2815927498999997</v>
      </c>
      <c r="AL597" s="116">
        <v>105.6252780806</v>
      </c>
      <c r="AM597" s="115" t="s">
        <v>39015</v>
      </c>
      <c r="AN597" s="115" t="s">
        <v>23</v>
      </c>
      <c r="AO597" s="115" t="s">
        <v>33327</v>
      </c>
      <c r="AP597" s="115" t="s">
        <v>80</v>
      </c>
      <c r="AQ597" s="115" t="s">
        <v>23</v>
      </c>
      <c r="AR597" s="115" t="s">
        <v>81</v>
      </c>
      <c r="AS597" s="115" t="s">
        <v>23</v>
      </c>
      <c r="AT597" s="115" t="s">
        <v>1020</v>
      </c>
      <c r="AU597" s="115" t="s">
        <v>33382</v>
      </c>
      <c r="AV597" s="115" t="s">
        <v>33452</v>
      </c>
      <c r="AW597" s="115" t="s">
        <v>33257</v>
      </c>
      <c r="AX597" s="115" t="s">
        <v>33315</v>
      </c>
      <c r="AY597" s="115" t="s">
        <v>33316</v>
      </c>
      <c r="AZ597" s="115" t="s">
        <v>35938</v>
      </c>
      <c r="BA597" s="115" t="s">
        <v>1021</v>
      </c>
      <c r="BB597" s="115" t="s">
        <v>1021</v>
      </c>
      <c r="BC597" s="4">
        <f>SUMIFS('Doanh số khách hàng'!$F:$F,'Doanh số khách hàng'!$A:$A,DSKH!$D597)</f>
        <v>0</v>
      </c>
      <c r="BD597" t="str">
        <f>VLOOKUP($BC597,Master!$A:$D,4,1)</f>
        <v>F2</v>
      </c>
      <c r="BE597" t="str">
        <f t="shared" si="18"/>
        <v>GT</v>
      </c>
      <c r="BF597" t="str">
        <f t="shared" si="19"/>
        <v>Tỉnh Cà Mau-Xã Hòa Bình</v>
      </c>
    </row>
    <row r="598" spans="1:58" x14ac:dyDescent="0.3">
      <c r="A598" s="114" t="s">
        <v>39016</v>
      </c>
      <c r="B598" s="115" t="s">
        <v>33266</v>
      </c>
      <c r="C598" s="115" t="s">
        <v>33267</v>
      </c>
      <c r="D598" s="115" t="s">
        <v>39017</v>
      </c>
      <c r="E598" s="115" t="s">
        <v>39018</v>
      </c>
      <c r="F598" s="115" t="s">
        <v>22</v>
      </c>
      <c r="G598" s="115" t="s">
        <v>39019</v>
      </c>
      <c r="H598" s="115" t="s">
        <v>39019</v>
      </c>
      <c r="I598" s="115" t="s">
        <v>23</v>
      </c>
      <c r="J598" s="115" t="s">
        <v>23</v>
      </c>
      <c r="K598" s="115" t="s">
        <v>35931</v>
      </c>
      <c r="L598" s="115" t="s">
        <v>23</v>
      </c>
      <c r="M598" s="115" t="s">
        <v>39020</v>
      </c>
      <c r="N598" s="115" t="s">
        <v>35651</v>
      </c>
      <c r="O598" s="115" t="s">
        <v>23</v>
      </c>
      <c r="P598" s="115" t="s">
        <v>23</v>
      </c>
      <c r="Q598" s="115" t="s">
        <v>23</v>
      </c>
      <c r="R598" s="115" t="s">
        <v>23</v>
      </c>
      <c r="S598" s="115" t="s">
        <v>23</v>
      </c>
      <c r="T598" s="115" t="s">
        <v>23</v>
      </c>
      <c r="U598" s="115" t="s">
        <v>23</v>
      </c>
      <c r="V598" s="115" t="s">
        <v>23</v>
      </c>
      <c r="W598" s="115" t="s">
        <v>79</v>
      </c>
      <c r="X598" s="115" t="s">
        <v>23</v>
      </c>
      <c r="Y598" s="115" t="s">
        <v>23</v>
      </c>
      <c r="Z598" s="115" t="s">
        <v>23</v>
      </c>
      <c r="AA598" s="115" t="s">
        <v>39021</v>
      </c>
      <c r="AB598" s="115" t="s">
        <v>39022</v>
      </c>
      <c r="AC598" s="115" t="s">
        <v>39023</v>
      </c>
      <c r="AD598" s="115" t="s">
        <v>39024</v>
      </c>
      <c r="AE598" s="115" t="s">
        <v>33338</v>
      </c>
      <c r="AF598" s="115" t="s">
        <v>33339</v>
      </c>
      <c r="AG598" s="115" t="s">
        <v>33281</v>
      </c>
      <c r="AH598" s="115" t="s">
        <v>33282</v>
      </c>
      <c r="AI598" s="115" t="s">
        <v>33283</v>
      </c>
      <c r="AJ598" s="115" t="s">
        <v>33282</v>
      </c>
      <c r="AK598" s="116">
        <v>9.3029223659000007</v>
      </c>
      <c r="AL598" s="116">
        <v>105.72085149590001</v>
      </c>
      <c r="AM598" s="115" t="s">
        <v>33835</v>
      </c>
      <c r="AN598" s="115" t="s">
        <v>23</v>
      </c>
      <c r="AO598" s="115" t="s">
        <v>33327</v>
      </c>
      <c r="AP598" s="115" t="s">
        <v>80</v>
      </c>
      <c r="AQ598" s="115" t="s">
        <v>23</v>
      </c>
      <c r="AR598" s="115" t="s">
        <v>81</v>
      </c>
      <c r="AS598" s="115" t="s">
        <v>23</v>
      </c>
      <c r="AT598" s="115" t="s">
        <v>1020</v>
      </c>
      <c r="AU598" s="115" t="s">
        <v>33382</v>
      </c>
      <c r="AV598" s="115" t="s">
        <v>33452</v>
      </c>
      <c r="AW598" s="115" t="s">
        <v>33257</v>
      </c>
      <c r="AX598" s="115" t="s">
        <v>33315</v>
      </c>
      <c r="AY598" s="115" t="s">
        <v>33316</v>
      </c>
      <c r="AZ598" s="115" t="s">
        <v>35938</v>
      </c>
      <c r="BA598" s="115" t="s">
        <v>1021</v>
      </c>
      <c r="BB598" s="115" t="s">
        <v>1021</v>
      </c>
      <c r="BC598" s="4">
        <f>SUMIFS('Doanh số khách hàng'!$F:$F,'Doanh số khách hàng'!$A:$A,DSKH!$D598)</f>
        <v>0</v>
      </c>
      <c r="BD598" t="str">
        <f>VLOOKUP($BC598,Master!$A:$D,4,1)</f>
        <v>F2</v>
      </c>
      <c r="BE598" t="str">
        <f t="shared" si="18"/>
        <v>GT</v>
      </c>
      <c r="BF598" t="str">
        <f t="shared" si="19"/>
        <v>Tỉnh Cà Mau-Phường Bạc Liêu</v>
      </c>
    </row>
    <row r="599" spans="1:58" x14ac:dyDescent="0.3">
      <c r="A599" s="114" t="s">
        <v>39025</v>
      </c>
      <c r="B599" s="115" t="s">
        <v>33266</v>
      </c>
      <c r="C599" s="115" t="s">
        <v>33267</v>
      </c>
      <c r="D599" s="115" t="s">
        <v>39026</v>
      </c>
      <c r="E599" s="115" t="s">
        <v>39027</v>
      </c>
      <c r="F599" s="115" t="s">
        <v>22</v>
      </c>
      <c r="G599" s="115" t="s">
        <v>39028</v>
      </c>
      <c r="H599" s="115" t="s">
        <v>39028</v>
      </c>
      <c r="I599" s="115" t="s">
        <v>23</v>
      </c>
      <c r="J599" s="115" t="s">
        <v>23</v>
      </c>
      <c r="K599" s="115" t="s">
        <v>35931</v>
      </c>
      <c r="L599" s="115" t="s">
        <v>23</v>
      </c>
      <c r="M599" s="115" t="s">
        <v>39029</v>
      </c>
      <c r="N599" s="115" t="s">
        <v>38571</v>
      </c>
      <c r="O599" s="115" t="s">
        <v>23</v>
      </c>
      <c r="P599" s="115" t="s">
        <v>39030</v>
      </c>
      <c r="Q599" s="115" t="s">
        <v>23</v>
      </c>
      <c r="R599" s="115" t="s">
        <v>23</v>
      </c>
      <c r="S599" s="115" t="s">
        <v>23</v>
      </c>
      <c r="T599" s="115" t="s">
        <v>23</v>
      </c>
      <c r="U599" s="115" t="s">
        <v>23</v>
      </c>
      <c r="V599" s="115" t="s">
        <v>23</v>
      </c>
      <c r="W599" s="115" t="s">
        <v>79</v>
      </c>
      <c r="X599" s="115" t="s">
        <v>23</v>
      </c>
      <c r="Y599" s="115" t="s">
        <v>23</v>
      </c>
      <c r="Z599" s="115" t="s">
        <v>23</v>
      </c>
      <c r="AA599" s="115" t="s">
        <v>23</v>
      </c>
      <c r="AB599" s="115" t="s">
        <v>39031</v>
      </c>
      <c r="AC599" s="115" t="s">
        <v>33424</v>
      </c>
      <c r="AD599" s="115" t="s">
        <v>35010</v>
      </c>
      <c r="AE599" s="115" t="s">
        <v>33312</v>
      </c>
      <c r="AF599" s="115" t="s">
        <v>33313</v>
      </c>
      <c r="AG599" s="115" t="s">
        <v>33281</v>
      </c>
      <c r="AH599" s="115" t="s">
        <v>33282</v>
      </c>
      <c r="AI599" s="115" t="s">
        <v>33283</v>
      </c>
      <c r="AJ599" s="115" t="s">
        <v>33282</v>
      </c>
      <c r="AK599" s="116">
        <v>9.2817055770000003</v>
      </c>
      <c r="AL599" s="116">
        <v>105.62522939999999</v>
      </c>
      <c r="AM599" s="115" t="s">
        <v>39032</v>
      </c>
      <c r="AN599" s="115" t="s">
        <v>23</v>
      </c>
      <c r="AO599" s="115" t="s">
        <v>23</v>
      </c>
      <c r="AP599" s="115" t="s">
        <v>33684</v>
      </c>
      <c r="AQ599" s="115" t="s">
        <v>23</v>
      </c>
      <c r="AR599" s="115" t="s">
        <v>23</v>
      </c>
      <c r="AS599" s="115" t="s">
        <v>23</v>
      </c>
      <c r="AT599" s="115" t="s">
        <v>23</v>
      </c>
      <c r="AU599" s="115" t="s">
        <v>23</v>
      </c>
      <c r="AV599" s="115" t="s">
        <v>23</v>
      </c>
      <c r="AW599" s="115" t="s">
        <v>23</v>
      </c>
      <c r="AX599" s="115" t="s">
        <v>33315</v>
      </c>
      <c r="AY599" s="115" t="s">
        <v>33316</v>
      </c>
      <c r="AZ599" s="115" t="s">
        <v>35938</v>
      </c>
      <c r="BA599" s="115" t="s">
        <v>33302</v>
      </c>
      <c r="BB599" s="115" t="s">
        <v>33303</v>
      </c>
      <c r="BC599" s="4">
        <f>SUMIFS('Doanh số khách hàng'!$F:$F,'Doanh số khách hàng'!$A:$A,DSKH!$D599)</f>
        <v>0</v>
      </c>
      <c r="BD599" t="str">
        <f>VLOOKUP($BC599,Master!$A:$D,4,1)</f>
        <v>F2</v>
      </c>
      <c r="BE599" t="str">
        <f t="shared" si="18"/>
        <v>GT</v>
      </c>
      <c r="BF599" t="str">
        <f t="shared" si="19"/>
        <v>Tỉnh Cà Mau-Xã Hòa Bình</v>
      </c>
    </row>
    <row r="600" spans="1:58" x14ac:dyDescent="0.3">
      <c r="A600" s="114" t="s">
        <v>39033</v>
      </c>
      <c r="B600" s="115" t="s">
        <v>33266</v>
      </c>
      <c r="C600" s="115" t="s">
        <v>33267</v>
      </c>
      <c r="D600" s="115" t="s">
        <v>39034</v>
      </c>
      <c r="E600" s="115" t="s">
        <v>39035</v>
      </c>
      <c r="F600" s="115" t="s">
        <v>22</v>
      </c>
      <c r="G600" s="115" t="s">
        <v>39036</v>
      </c>
      <c r="H600" s="115" t="s">
        <v>39036</v>
      </c>
      <c r="I600" s="115" t="s">
        <v>23</v>
      </c>
      <c r="J600" s="115" t="s">
        <v>23</v>
      </c>
      <c r="K600" s="115" t="s">
        <v>35931</v>
      </c>
      <c r="L600" s="115" t="s">
        <v>23</v>
      </c>
      <c r="M600" s="115" t="s">
        <v>39037</v>
      </c>
      <c r="N600" s="115" t="s">
        <v>37500</v>
      </c>
      <c r="O600" s="115" t="s">
        <v>23</v>
      </c>
      <c r="P600" s="115" t="s">
        <v>23</v>
      </c>
      <c r="Q600" s="115" t="s">
        <v>23</v>
      </c>
      <c r="R600" s="115" t="s">
        <v>23</v>
      </c>
      <c r="S600" s="115" t="s">
        <v>23</v>
      </c>
      <c r="T600" s="115" t="s">
        <v>23</v>
      </c>
      <c r="U600" s="115" t="s">
        <v>23</v>
      </c>
      <c r="V600" s="115" t="s">
        <v>23</v>
      </c>
      <c r="W600" s="115" t="s">
        <v>79</v>
      </c>
      <c r="X600" s="115" t="s">
        <v>23</v>
      </c>
      <c r="Y600" s="115" t="s">
        <v>23</v>
      </c>
      <c r="Z600" s="115" t="s">
        <v>23</v>
      </c>
      <c r="AA600" s="115" t="s">
        <v>23</v>
      </c>
      <c r="AB600" s="115" t="s">
        <v>39038</v>
      </c>
      <c r="AC600" s="115" t="s">
        <v>39039</v>
      </c>
      <c r="AD600" s="115" t="s">
        <v>36159</v>
      </c>
      <c r="AE600" s="115" t="s">
        <v>33501</v>
      </c>
      <c r="AF600" s="115" t="s">
        <v>33502</v>
      </c>
      <c r="AG600" s="115" t="s">
        <v>33281</v>
      </c>
      <c r="AH600" s="115" t="s">
        <v>33282</v>
      </c>
      <c r="AI600" s="115" t="s">
        <v>33283</v>
      </c>
      <c r="AJ600" s="115" t="s">
        <v>33282</v>
      </c>
      <c r="AK600" s="116">
        <v>9.2276661309999994</v>
      </c>
      <c r="AL600" s="116">
        <v>105.41406196699999</v>
      </c>
      <c r="AM600" s="115" t="s">
        <v>33745</v>
      </c>
      <c r="AN600" s="115" t="s">
        <v>23</v>
      </c>
      <c r="AO600" s="115" t="s">
        <v>33327</v>
      </c>
      <c r="AP600" s="115" t="s">
        <v>33787</v>
      </c>
      <c r="AQ600" s="115" t="s">
        <v>23</v>
      </c>
      <c r="AR600" s="115" t="s">
        <v>81</v>
      </c>
      <c r="AS600" s="115" t="s">
        <v>23</v>
      </c>
      <c r="AT600" s="115" t="s">
        <v>1020</v>
      </c>
      <c r="AU600" s="115" t="s">
        <v>33382</v>
      </c>
      <c r="AV600" s="115" t="s">
        <v>23</v>
      </c>
      <c r="AW600" s="115" t="s">
        <v>33257</v>
      </c>
      <c r="AX600" s="115" t="s">
        <v>33299</v>
      </c>
      <c r="AY600" s="115" t="s">
        <v>33300</v>
      </c>
      <c r="AZ600" s="115" t="s">
        <v>35938</v>
      </c>
      <c r="BA600" s="115" t="s">
        <v>1021</v>
      </c>
      <c r="BB600" s="115" t="s">
        <v>1021</v>
      </c>
      <c r="BC600" s="4">
        <f>SUMIFS('Doanh số khách hàng'!$F:$F,'Doanh số khách hàng'!$A:$A,DSKH!$D600)</f>
        <v>0</v>
      </c>
      <c r="BD600" t="str">
        <f>VLOOKUP($BC600,Master!$A:$D,4,1)</f>
        <v>F2</v>
      </c>
      <c r="BE600" t="str">
        <f t="shared" si="18"/>
        <v>GT</v>
      </c>
      <c r="BF600" t="str">
        <f t="shared" si="19"/>
        <v>Tỉnh Cà Mau-Phường Giá Rai</v>
      </c>
    </row>
    <row r="601" spans="1:58" x14ac:dyDescent="0.3">
      <c r="A601" s="114" t="s">
        <v>39040</v>
      </c>
      <c r="B601" s="115" t="s">
        <v>33266</v>
      </c>
      <c r="C601" s="115" t="s">
        <v>33267</v>
      </c>
      <c r="D601" s="115" t="s">
        <v>33193</v>
      </c>
      <c r="E601" s="115" t="s">
        <v>39041</v>
      </c>
      <c r="F601" s="115" t="s">
        <v>22</v>
      </c>
      <c r="G601" s="115" t="s">
        <v>39042</v>
      </c>
      <c r="H601" s="115" t="s">
        <v>39042</v>
      </c>
      <c r="I601" s="115" t="s">
        <v>39043</v>
      </c>
      <c r="J601" s="115" t="s">
        <v>23</v>
      </c>
      <c r="K601" s="115" t="s">
        <v>35931</v>
      </c>
      <c r="L601" s="115" t="s">
        <v>23</v>
      </c>
      <c r="M601" s="115" t="s">
        <v>39044</v>
      </c>
      <c r="N601" s="115" t="s">
        <v>39045</v>
      </c>
      <c r="O601" s="115" t="s">
        <v>23</v>
      </c>
      <c r="P601" s="115" t="s">
        <v>39043</v>
      </c>
      <c r="Q601" s="115" t="s">
        <v>23</v>
      </c>
      <c r="R601" s="115" t="s">
        <v>23</v>
      </c>
      <c r="S601" s="115" t="s">
        <v>23</v>
      </c>
      <c r="T601" s="115" t="s">
        <v>23</v>
      </c>
      <c r="U601" s="115" t="s">
        <v>23</v>
      </c>
      <c r="V601" s="115" t="s">
        <v>23</v>
      </c>
      <c r="W601" s="115" t="s">
        <v>79</v>
      </c>
      <c r="X601" s="115" t="s">
        <v>23</v>
      </c>
      <c r="Y601" s="115" t="s">
        <v>23</v>
      </c>
      <c r="Z601" s="115" t="s">
        <v>23</v>
      </c>
      <c r="AA601" s="115" t="s">
        <v>39046</v>
      </c>
      <c r="AB601" s="115" t="s">
        <v>39047</v>
      </c>
      <c r="AC601" s="115" t="s">
        <v>35009</v>
      </c>
      <c r="AD601" s="115" t="s">
        <v>35010</v>
      </c>
      <c r="AE601" s="115" t="s">
        <v>33501</v>
      </c>
      <c r="AF601" s="115" t="s">
        <v>33502</v>
      </c>
      <c r="AG601" s="115" t="s">
        <v>33281</v>
      </c>
      <c r="AH601" s="115" t="s">
        <v>33282</v>
      </c>
      <c r="AI601" s="115" t="s">
        <v>33283</v>
      </c>
      <c r="AJ601" s="115" t="s">
        <v>33282</v>
      </c>
      <c r="AK601" s="116">
        <v>9.2307602559999999</v>
      </c>
      <c r="AL601" s="116">
        <v>105.4183821</v>
      </c>
      <c r="AM601" s="115" t="s">
        <v>39048</v>
      </c>
      <c r="AN601" s="115" t="s">
        <v>23</v>
      </c>
      <c r="AO601" s="115" t="s">
        <v>33367</v>
      </c>
      <c r="AP601" s="115" t="s">
        <v>33285</v>
      </c>
      <c r="AQ601" s="115" t="s">
        <v>23</v>
      </c>
      <c r="AR601" s="115" t="s">
        <v>23</v>
      </c>
      <c r="AS601" s="115" t="s">
        <v>23</v>
      </c>
      <c r="AT601" s="115" t="s">
        <v>23</v>
      </c>
      <c r="AU601" s="115" t="s">
        <v>23</v>
      </c>
      <c r="AV601" s="115" t="s">
        <v>23</v>
      </c>
      <c r="AW601" s="115" t="s">
        <v>23</v>
      </c>
      <c r="AX601" s="115" t="s">
        <v>33286</v>
      </c>
      <c r="AY601" s="115" t="s">
        <v>33287</v>
      </c>
      <c r="AZ601" s="115" t="s">
        <v>35938</v>
      </c>
      <c r="BA601" s="115" t="s">
        <v>1021</v>
      </c>
      <c r="BB601" s="115" t="s">
        <v>1021</v>
      </c>
      <c r="BC601" s="4">
        <f>SUMIFS('Doanh số khách hàng'!$F:$F,'Doanh số khách hàng'!$A:$A,DSKH!$D601)</f>
        <v>273333.33333333331</v>
      </c>
      <c r="BD601" t="str">
        <f>VLOOKUP($BC601,Master!$A:$D,4,1)</f>
        <v>F2</v>
      </c>
      <c r="BE601" t="str">
        <f t="shared" si="18"/>
        <v>OTC</v>
      </c>
      <c r="BF601" t="str">
        <f t="shared" si="19"/>
        <v>Tỉnh Cà Mau-Phường Giá Rai</v>
      </c>
    </row>
    <row r="602" spans="1:58" x14ac:dyDescent="0.3">
      <c r="A602" s="114" t="s">
        <v>39049</v>
      </c>
      <c r="B602" s="115" t="s">
        <v>33266</v>
      </c>
      <c r="C602" s="115" t="s">
        <v>33267</v>
      </c>
      <c r="D602" s="115" t="s">
        <v>39050</v>
      </c>
      <c r="E602" s="115" t="s">
        <v>39051</v>
      </c>
      <c r="F602" s="115" t="s">
        <v>22</v>
      </c>
      <c r="G602" s="115" t="s">
        <v>39052</v>
      </c>
      <c r="H602" s="115" t="s">
        <v>39052</v>
      </c>
      <c r="I602" s="115" t="s">
        <v>23</v>
      </c>
      <c r="J602" s="115" t="s">
        <v>23</v>
      </c>
      <c r="K602" s="115" t="s">
        <v>35931</v>
      </c>
      <c r="L602" s="115" t="s">
        <v>23</v>
      </c>
      <c r="M602" s="115" t="s">
        <v>37339</v>
      </c>
      <c r="N602" s="115" t="s">
        <v>39053</v>
      </c>
      <c r="O602" s="115" t="s">
        <v>23</v>
      </c>
      <c r="P602" s="115" t="s">
        <v>23</v>
      </c>
      <c r="Q602" s="115" t="s">
        <v>23</v>
      </c>
      <c r="R602" s="115" t="s">
        <v>23</v>
      </c>
      <c r="S602" s="115" t="s">
        <v>23</v>
      </c>
      <c r="T602" s="115" t="s">
        <v>23</v>
      </c>
      <c r="U602" s="115" t="s">
        <v>23</v>
      </c>
      <c r="V602" s="115" t="s">
        <v>23</v>
      </c>
      <c r="W602" s="115" t="s">
        <v>79</v>
      </c>
      <c r="X602" s="115" t="s">
        <v>23</v>
      </c>
      <c r="Y602" s="115" t="s">
        <v>23</v>
      </c>
      <c r="Z602" s="115" t="s">
        <v>23</v>
      </c>
      <c r="AA602" s="115" t="s">
        <v>23</v>
      </c>
      <c r="AB602" s="115" t="s">
        <v>39054</v>
      </c>
      <c r="AC602" s="115" t="s">
        <v>34591</v>
      </c>
      <c r="AD602" s="115" t="s">
        <v>34699</v>
      </c>
      <c r="AE602" s="115" t="s">
        <v>33934</v>
      </c>
      <c r="AF602" s="115" t="s">
        <v>33935</v>
      </c>
      <c r="AG602" s="115" t="s">
        <v>33281</v>
      </c>
      <c r="AH602" s="115" t="s">
        <v>33282</v>
      </c>
      <c r="AI602" s="115" t="s">
        <v>33283</v>
      </c>
      <c r="AJ602" s="115" t="s">
        <v>33282</v>
      </c>
      <c r="AK602" s="116">
        <v>9.3892988079999995</v>
      </c>
      <c r="AL602" s="116">
        <v>105.5992633279</v>
      </c>
      <c r="AM602" s="115" t="s">
        <v>34701</v>
      </c>
      <c r="AN602" s="115" t="s">
        <v>23</v>
      </c>
      <c r="AO602" s="115" t="s">
        <v>33327</v>
      </c>
      <c r="AP602" s="115" t="s">
        <v>80</v>
      </c>
      <c r="AQ602" s="115" t="s">
        <v>23</v>
      </c>
      <c r="AR602" s="115" t="s">
        <v>81</v>
      </c>
      <c r="AS602" s="115" t="s">
        <v>23</v>
      </c>
      <c r="AT602" s="115" t="s">
        <v>1020</v>
      </c>
      <c r="AU602" s="115" t="s">
        <v>33382</v>
      </c>
      <c r="AV602" s="115" t="s">
        <v>33452</v>
      </c>
      <c r="AW602" s="115" t="s">
        <v>23</v>
      </c>
      <c r="AX602" s="115" t="s">
        <v>33299</v>
      </c>
      <c r="AY602" s="115" t="s">
        <v>33300</v>
      </c>
      <c r="AZ602" s="115" t="s">
        <v>35938</v>
      </c>
      <c r="BA602" s="115" t="s">
        <v>1021</v>
      </c>
      <c r="BB602" s="115" t="s">
        <v>1021</v>
      </c>
      <c r="BC602" s="4">
        <f>SUMIFS('Doanh số khách hàng'!$F:$F,'Doanh số khách hàng'!$A:$A,DSKH!$D602)</f>
        <v>0</v>
      </c>
      <c r="BD602" t="str">
        <f>VLOOKUP($BC602,Master!$A:$D,4,1)</f>
        <v>F2</v>
      </c>
      <c r="BE602" t="str">
        <f t="shared" si="18"/>
        <v>GT</v>
      </c>
      <c r="BF602" t="str">
        <f t="shared" si="19"/>
        <v>Tỉnh Cà Mau-Xã Châu Thới</v>
      </c>
    </row>
    <row r="603" spans="1:58" x14ac:dyDescent="0.3">
      <c r="A603" s="114" t="s">
        <v>39055</v>
      </c>
      <c r="B603" s="115" t="s">
        <v>33266</v>
      </c>
      <c r="C603" s="115" t="s">
        <v>33267</v>
      </c>
      <c r="D603" s="115" t="s">
        <v>39056</v>
      </c>
      <c r="E603" s="115" t="s">
        <v>39057</v>
      </c>
      <c r="F603" s="115" t="s">
        <v>22</v>
      </c>
      <c r="G603" s="115" t="s">
        <v>39058</v>
      </c>
      <c r="H603" s="115" t="s">
        <v>39058</v>
      </c>
      <c r="I603" s="115" t="s">
        <v>23</v>
      </c>
      <c r="J603" s="115" t="s">
        <v>23</v>
      </c>
      <c r="K603" s="115" t="s">
        <v>35931</v>
      </c>
      <c r="L603" s="115" t="s">
        <v>23</v>
      </c>
      <c r="M603" s="115" t="s">
        <v>39059</v>
      </c>
      <c r="N603" s="115" t="s">
        <v>33975</v>
      </c>
      <c r="O603" s="115" t="s">
        <v>23</v>
      </c>
      <c r="P603" s="115" t="s">
        <v>23</v>
      </c>
      <c r="Q603" s="115" t="s">
        <v>23</v>
      </c>
      <c r="R603" s="115" t="s">
        <v>23</v>
      </c>
      <c r="S603" s="115" t="s">
        <v>23</v>
      </c>
      <c r="T603" s="115" t="s">
        <v>23</v>
      </c>
      <c r="U603" s="115" t="s">
        <v>23</v>
      </c>
      <c r="V603" s="115" t="s">
        <v>23</v>
      </c>
      <c r="W603" s="115" t="s">
        <v>79</v>
      </c>
      <c r="X603" s="115" t="s">
        <v>23</v>
      </c>
      <c r="Y603" s="115" t="s">
        <v>23</v>
      </c>
      <c r="Z603" s="115" t="s">
        <v>23</v>
      </c>
      <c r="AA603" s="115" t="s">
        <v>23</v>
      </c>
      <c r="AB603" s="115" t="s">
        <v>39060</v>
      </c>
      <c r="AC603" s="115" t="s">
        <v>38898</v>
      </c>
      <c r="AD603" s="115" t="s">
        <v>38877</v>
      </c>
      <c r="AE603" s="115" t="s">
        <v>33279</v>
      </c>
      <c r="AF603" s="115" t="s">
        <v>33280</v>
      </c>
      <c r="AG603" s="115" t="s">
        <v>33281</v>
      </c>
      <c r="AH603" s="115" t="s">
        <v>33282</v>
      </c>
      <c r="AI603" s="115" t="s">
        <v>33283</v>
      </c>
      <c r="AJ603" s="115" t="s">
        <v>33282</v>
      </c>
      <c r="AK603" s="116">
        <v>9.2113941091000004</v>
      </c>
      <c r="AL603" s="116">
        <v>105.3678047284</v>
      </c>
      <c r="AM603" s="115" t="s">
        <v>35482</v>
      </c>
      <c r="AN603" s="115" t="s">
        <v>23</v>
      </c>
      <c r="AO603" s="115" t="s">
        <v>33327</v>
      </c>
      <c r="AP603" s="115" t="s">
        <v>80</v>
      </c>
      <c r="AQ603" s="115" t="s">
        <v>23</v>
      </c>
      <c r="AR603" s="115" t="s">
        <v>23</v>
      </c>
      <c r="AS603" s="115" t="s">
        <v>23</v>
      </c>
      <c r="AT603" s="115" t="s">
        <v>1020</v>
      </c>
      <c r="AU603" s="115" t="s">
        <v>23</v>
      </c>
      <c r="AV603" s="115" t="s">
        <v>33452</v>
      </c>
      <c r="AW603" s="115" t="s">
        <v>23</v>
      </c>
      <c r="AX603" s="115" t="s">
        <v>33299</v>
      </c>
      <c r="AY603" s="115" t="s">
        <v>33300</v>
      </c>
      <c r="AZ603" s="115" t="s">
        <v>35938</v>
      </c>
      <c r="BA603" s="115" t="s">
        <v>1021</v>
      </c>
      <c r="BB603" s="115" t="s">
        <v>1021</v>
      </c>
      <c r="BC603" s="4">
        <f>SUMIFS('Doanh số khách hàng'!$F:$F,'Doanh số khách hàng'!$A:$A,DSKH!$D603)</f>
        <v>0</v>
      </c>
      <c r="BD603" t="str">
        <f>VLOOKUP($BC603,Master!$A:$D,4,1)</f>
        <v>F2</v>
      </c>
      <c r="BE603" t="str">
        <f t="shared" si="18"/>
        <v>GT</v>
      </c>
      <c r="BF603" t="str">
        <f t="shared" si="19"/>
        <v>Tỉnh Cà Mau-Xã Phong Thạnh</v>
      </c>
    </row>
    <row r="604" spans="1:58" x14ac:dyDescent="0.3">
      <c r="A604" s="114" t="s">
        <v>39061</v>
      </c>
      <c r="B604" s="115" t="s">
        <v>33266</v>
      </c>
      <c r="C604" s="115" t="s">
        <v>33267</v>
      </c>
      <c r="D604" s="115" t="s">
        <v>24697</v>
      </c>
      <c r="E604" s="115" t="s">
        <v>39062</v>
      </c>
      <c r="F604" s="115" t="s">
        <v>22</v>
      </c>
      <c r="G604" s="115" t="s">
        <v>39063</v>
      </c>
      <c r="H604" s="115" t="s">
        <v>39063</v>
      </c>
      <c r="I604" s="115" t="s">
        <v>39064</v>
      </c>
      <c r="J604" s="115" t="s">
        <v>23</v>
      </c>
      <c r="K604" s="115" t="s">
        <v>35931</v>
      </c>
      <c r="L604" s="115" t="s">
        <v>23</v>
      </c>
      <c r="M604" s="115" t="s">
        <v>39065</v>
      </c>
      <c r="N604" s="115" t="s">
        <v>38215</v>
      </c>
      <c r="O604" s="115" t="s">
        <v>23</v>
      </c>
      <c r="P604" s="115" t="s">
        <v>39064</v>
      </c>
      <c r="Q604" s="115" t="s">
        <v>23</v>
      </c>
      <c r="R604" s="115" t="s">
        <v>23</v>
      </c>
      <c r="S604" s="115" t="s">
        <v>23</v>
      </c>
      <c r="T604" s="115" t="s">
        <v>23</v>
      </c>
      <c r="U604" s="115" t="s">
        <v>23</v>
      </c>
      <c r="V604" s="115" t="s">
        <v>23</v>
      </c>
      <c r="W604" s="115" t="s">
        <v>79</v>
      </c>
      <c r="X604" s="115" t="s">
        <v>23</v>
      </c>
      <c r="Y604" s="115" t="s">
        <v>23</v>
      </c>
      <c r="Z604" s="115" t="s">
        <v>23</v>
      </c>
      <c r="AA604" s="115" t="s">
        <v>23</v>
      </c>
      <c r="AB604" s="115" t="s">
        <v>39066</v>
      </c>
      <c r="AC604" s="115" t="s">
        <v>35009</v>
      </c>
      <c r="AD604" s="115" t="s">
        <v>34289</v>
      </c>
      <c r="AE604" s="115" t="s">
        <v>33501</v>
      </c>
      <c r="AF604" s="115" t="s">
        <v>33502</v>
      </c>
      <c r="AG604" s="115" t="s">
        <v>33281</v>
      </c>
      <c r="AH604" s="115" t="s">
        <v>33282</v>
      </c>
      <c r="AI604" s="115" t="s">
        <v>33283</v>
      </c>
      <c r="AJ604" s="115" t="s">
        <v>33282</v>
      </c>
      <c r="AK604" s="116">
        <v>9.2291878359999995</v>
      </c>
      <c r="AL604" s="116">
        <v>105.4231169</v>
      </c>
      <c r="AM604" s="115" t="s">
        <v>35309</v>
      </c>
      <c r="AN604" s="115" t="s">
        <v>23</v>
      </c>
      <c r="AO604" s="115" t="s">
        <v>33256</v>
      </c>
      <c r="AP604" s="115" t="s">
        <v>33684</v>
      </c>
      <c r="AQ604" s="115" t="s">
        <v>23</v>
      </c>
      <c r="AR604" s="115" t="s">
        <v>23</v>
      </c>
      <c r="AS604" s="115" t="s">
        <v>23</v>
      </c>
      <c r="AT604" s="115" t="s">
        <v>23</v>
      </c>
      <c r="AU604" s="115" t="s">
        <v>23</v>
      </c>
      <c r="AV604" s="115" t="s">
        <v>23</v>
      </c>
      <c r="AW604" s="115" t="s">
        <v>23</v>
      </c>
      <c r="AX604" s="115" t="s">
        <v>33299</v>
      </c>
      <c r="AY604" s="115" t="s">
        <v>33300</v>
      </c>
      <c r="AZ604" s="115" t="s">
        <v>35938</v>
      </c>
      <c r="BA604" s="115" t="s">
        <v>33302</v>
      </c>
      <c r="BB604" s="115" t="s">
        <v>33303</v>
      </c>
      <c r="BC604" s="4">
        <f>SUMIFS('Doanh số khách hàng'!$F:$F,'Doanh số khách hàng'!$A:$A,DSKH!$D604)</f>
        <v>0</v>
      </c>
      <c r="BD604" t="str">
        <f>VLOOKUP($BC604,Master!$A:$D,4,1)</f>
        <v>F2</v>
      </c>
      <c r="BE604" t="str">
        <f t="shared" si="18"/>
        <v>GT</v>
      </c>
      <c r="BF604" t="str">
        <f t="shared" si="19"/>
        <v>Tỉnh Cà Mau-Phường Giá Rai</v>
      </c>
    </row>
    <row r="605" spans="1:58" x14ac:dyDescent="0.3">
      <c r="A605" s="114" t="s">
        <v>39067</v>
      </c>
      <c r="B605" s="115" t="s">
        <v>33266</v>
      </c>
      <c r="C605" s="115" t="s">
        <v>33267</v>
      </c>
      <c r="D605" s="115" t="s">
        <v>4731</v>
      </c>
      <c r="E605" s="115" t="s">
        <v>39068</v>
      </c>
      <c r="F605" s="115" t="s">
        <v>22</v>
      </c>
      <c r="G605" s="115" t="s">
        <v>39069</v>
      </c>
      <c r="H605" s="115" t="s">
        <v>39069</v>
      </c>
      <c r="I605" s="115" t="s">
        <v>39070</v>
      </c>
      <c r="J605" s="115" t="s">
        <v>23</v>
      </c>
      <c r="K605" s="115" t="s">
        <v>35931</v>
      </c>
      <c r="L605" s="115" t="s">
        <v>23</v>
      </c>
      <c r="M605" s="115" t="s">
        <v>39071</v>
      </c>
      <c r="N605" s="115" t="s">
        <v>39072</v>
      </c>
      <c r="O605" s="115" t="s">
        <v>23</v>
      </c>
      <c r="P605" s="115" t="s">
        <v>39070</v>
      </c>
      <c r="Q605" s="115" t="s">
        <v>23</v>
      </c>
      <c r="R605" s="115" t="s">
        <v>23</v>
      </c>
      <c r="S605" s="115" t="s">
        <v>23</v>
      </c>
      <c r="T605" s="115" t="s">
        <v>23</v>
      </c>
      <c r="U605" s="115" t="s">
        <v>23</v>
      </c>
      <c r="V605" s="115" t="s">
        <v>23</v>
      </c>
      <c r="W605" s="115" t="s">
        <v>79</v>
      </c>
      <c r="X605" s="115" t="s">
        <v>23</v>
      </c>
      <c r="Y605" s="115" t="s">
        <v>23</v>
      </c>
      <c r="Z605" s="115" t="s">
        <v>23</v>
      </c>
      <c r="AA605" s="115" t="s">
        <v>39073</v>
      </c>
      <c r="AB605" s="115" t="s">
        <v>39074</v>
      </c>
      <c r="AC605" s="115" t="s">
        <v>33991</v>
      </c>
      <c r="AD605" s="115" t="s">
        <v>37122</v>
      </c>
      <c r="AE605" s="115" t="s">
        <v>33312</v>
      </c>
      <c r="AF605" s="115" t="s">
        <v>33313</v>
      </c>
      <c r="AG605" s="115" t="s">
        <v>33281</v>
      </c>
      <c r="AH605" s="115" t="s">
        <v>33282</v>
      </c>
      <c r="AI605" s="115" t="s">
        <v>33283</v>
      </c>
      <c r="AJ605" s="115" t="s">
        <v>33282</v>
      </c>
      <c r="AK605" s="116">
        <v>9.2805653239999994</v>
      </c>
      <c r="AL605" s="116">
        <v>105.6262435</v>
      </c>
      <c r="AM605" s="115" t="s">
        <v>23</v>
      </c>
      <c r="AN605" s="115" t="s">
        <v>23</v>
      </c>
      <c r="AO605" s="115" t="s">
        <v>33256</v>
      </c>
      <c r="AP605" s="115" t="s">
        <v>33684</v>
      </c>
      <c r="AQ605" s="115" t="s">
        <v>23</v>
      </c>
      <c r="AR605" s="115" t="s">
        <v>23</v>
      </c>
      <c r="AS605" s="115" t="s">
        <v>23</v>
      </c>
      <c r="AT605" s="115" t="s">
        <v>23</v>
      </c>
      <c r="AU605" s="115" t="s">
        <v>23</v>
      </c>
      <c r="AV605" s="115" t="s">
        <v>23</v>
      </c>
      <c r="AW605" s="115" t="s">
        <v>23</v>
      </c>
      <c r="AX605" s="115" t="s">
        <v>33315</v>
      </c>
      <c r="AY605" s="115" t="s">
        <v>33316</v>
      </c>
      <c r="AZ605" s="115" t="s">
        <v>35938</v>
      </c>
      <c r="BA605" s="115" t="s">
        <v>33302</v>
      </c>
      <c r="BB605" s="115" t="s">
        <v>33303</v>
      </c>
      <c r="BC605" s="4">
        <f>SUMIFS('Doanh số khách hàng'!$F:$F,'Doanh số khách hàng'!$A:$A,DSKH!$D605)</f>
        <v>2409160</v>
      </c>
      <c r="BD605" t="str">
        <f>VLOOKUP($BC605,Master!$A:$D,4,1)</f>
        <v>F4</v>
      </c>
      <c r="BE605" t="str">
        <f t="shared" si="18"/>
        <v>GT</v>
      </c>
      <c r="BF605" t="str">
        <f t="shared" si="19"/>
        <v>Tỉnh Cà Mau-Xã Hòa Bình</v>
      </c>
    </row>
    <row r="606" spans="1:58" x14ac:dyDescent="0.3">
      <c r="A606" s="114" t="s">
        <v>39075</v>
      </c>
      <c r="B606" s="115" t="s">
        <v>33266</v>
      </c>
      <c r="C606" s="115" t="s">
        <v>33267</v>
      </c>
      <c r="D606" s="115" t="s">
        <v>16386</v>
      </c>
      <c r="E606" s="115" t="s">
        <v>39076</v>
      </c>
      <c r="F606" s="115" t="s">
        <v>22</v>
      </c>
      <c r="G606" s="115" t="s">
        <v>39077</v>
      </c>
      <c r="H606" s="115" t="s">
        <v>39077</v>
      </c>
      <c r="I606" s="115" t="s">
        <v>39078</v>
      </c>
      <c r="J606" s="115" t="s">
        <v>23</v>
      </c>
      <c r="K606" s="115" t="s">
        <v>35931</v>
      </c>
      <c r="L606" s="115" t="s">
        <v>23</v>
      </c>
      <c r="M606" s="115" t="s">
        <v>39079</v>
      </c>
      <c r="N606" s="115" t="s">
        <v>39080</v>
      </c>
      <c r="O606" s="115" t="s">
        <v>23</v>
      </c>
      <c r="P606" s="115" t="s">
        <v>39078</v>
      </c>
      <c r="Q606" s="115" t="s">
        <v>23</v>
      </c>
      <c r="R606" s="115" t="s">
        <v>23</v>
      </c>
      <c r="S606" s="115" t="s">
        <v>23</v>
      </c>
      <c r="T606" s="115" t="s">
        <v>23</v>
      </c>
      <c r="U606" s="115" t="s">
        <v>23</v>
      </c>
      <c r="V606" s="115" t="s">
        <v>23</v>
      </c>
      <c r="W606" s="115" t="s">
        <v>79</v>
      </c>
      <c r="X606" s="115" t="s">
        <v>23</v>
      </c>
      <c r="Y606" s="115" t="s">
        <v>23</v>
      </c>
      <c r="Z606" s="115" t="s">
        <v>23</v>
      </c>
      <c r="AA606" s="115" t="s">
        <v>39081</v>
      </c>
      <c r="AB606" s="115" t="s">
        <v>38161</v>
      </c>
      <c r="AC606" s="115" t="s">
        <v>37331</v>
      </c>
      <c r="AD606" s="115" t="s">
        <v>37343</v>
      </c>
      <c r="AE606" s="115" t="s">
        <v>35959</v>
      </c>
      <c r="AF606" s="115" t="s">
        <v>35960</v>
      </c>
      <c r="AG606" s="115" t="s">
        <v>33281</v>
      </c>
      <c r="AH606" s="115" t="s">
        <v>33282</v>
      </c>
      <c r="AI606" s="115" t="s">
        <v>33283</v>
      </c>
      <c r="AJ606" s="115" t="s">
        <v>33282</v>
      </c>
      <c r="AK606" s="116">
        <v>9.369811769</v>
      </c>
      <c r="AL606" s="116">
        <v>105.81128529999999</v>
      </c>
      <c r="AM606" s="115" t="s">
        <v>37332</v>
      </c>
      <c r="AN606" s="115" t="s">
        <v>23</v>
      </c>
      <c r="AO606" s="115" t="s">
        <v>33256</v>
      </c>
      <c r="AP606" s="115" t="s">
        <v>34460</v>
      </c>
      <c r="AQ606" s="115" t="s">
        <v>23</v>
      </c>
      <c r="AR606" s="115" t="s">
        <v>23</v>
      </c>
      <c r="AS606" s="115" t="s">
        <v>23</v>
      </c>
      <c r="AT606" s="115" t="s">
        <v>23</v>
      </c>
      <c r="AU606" s="115" t="s">
        <v>23</v>
      </c>
      <c r="AV606" s="115" t="s">
        <v>23</v>
      </c>
      <c r="AW606" s="115" t="s">
        <v>23</v>
      </c>
      <c r="AX606" s="115" t="s">
        <v>33299</v>
      </c>
      <c r="AY606" s="115" t="s">
        <v>33300</v>
      </c>
      <c r="AZ606" s="115" t="s">
        <v>35938</v>
      </c>
      <c r="BA606" s="115" t="s">
        <v>33302</v>
      </c>
      <c r="BB606" s="115" t="s">
        <v>33303</v>
      </c>
      <c r="BC606" s="4">
        <f>SUMIFS('Doanh số khách hàng'!$F:$F,'Doanh số khách hàng'!$A:$A,DSKH!$D606)</f>
        <v>0</v>
      </c>
      <c r="BD606" t="str">
        <f>VLOOKUP($BC606,Master!$A:$D,4,1)</f>
        <v>F2</v>
      </c>
      <c r="BE606" t="str">
        <f t="shared" si="18"/>
        <v>GT</v>
      </c>
      <c r="BF606" t="str">
        <f t="shared" si="19"/>
        <v>Tỉnh Cà Mau-Xã Hưng Hội</v>
      </c>
    </row>
    <row r="607" spans="1:58" x14ac:dyDescent="0.3">
      <c r="A607" s="114" t="s">
        <v>39082</v>
      </c>
      <c r="B607" s="115" t="s">
        <v>33266</v>
      </c>
      <c r="C607" s="115" t="s">
        <v>33267</v>
      </c>
      <c r="D607" s="115" t="s">
        <v>22147</v>
      </c>
      <c r="E607" s="115" t="s">
        <v>39083</v>
      </c>
      <c r="F607" s="115" t="s">
        <v>22</v>
      </c>
      <c r="G607" s="115" t="s">
        <v>39084</v>
      </c>
      <c r="H607" s="115" t="s">
        <v>39084</v>
      </c>
      <c r="I607" s="115" t="s">
        <v>39085</v>
      </c>
      <c r="J607" s="115" t="s">
        <v>23</v>
      </c>
      <c r="K607" s="115" t="s">
        <v>35931</v>
      </c>
      <c r="L607" s="115" t="s">
        <v>23</v>
      </c>
      <c r="M607" s="115" t="s">
        <v>39086</v>
      </c>
      <c r="N607" s="115" t="s">
        <v>36130</v>
      </c>
      <c r="O607" s="115" t="s">
        <v>23</v>
      </c>
      <c r="P607" s="115" t="s">
        <v>39085</v>
      </c>
      <c r="Q607" s="115" t="s">
        <v>23</v>
      </c>
      <c r="R607" s="115" t="s">
        <v>23</v>
      </c>
      <c r="S607" s="115" t="s">
        <v>23</v>
      </c>
      <c r="T607" s="115" t="s">
        <v>23</v>
      </c>
      <c r="U607" s="115" t="s">
        <v>23</v>
      </c>
      <c r="V607" s="115" t="s">
        <v>23</v>
      </c>
      <c r="W607" s="115" t="s">
        <v>79</v>
      </c>
      <c r="X607" s="115" t="s">
        <v>23</v>
      </c>
      <c r="Y607" s="115" t="s">
        <v>23</v>
      </c>
      <c r="Z607" s="115" t="s">
        <v>23</v>
      </c>
      <c r="AA607" s="115" t="s">
        <v>23</v>
      </c>
      <c r="AB607" s="115" t="s">
        <v>39087</v>
      </c>
      <c r="AC607" s="115" t="s">
        <v>37331</v>
      </c>
      <c r="AD607" s="115" t="s">
        <v>39088</v>
      </c>
      <c r="AE607" s="115" t="s">
        <v>35959</v>
      </c>
      <c r="AF607" s="115" t="s">
        <v>35960</v>
      </c>
      <c r="AG607" s="115" t="s">
        <v>33281</v>
      </c>
      <c r="AH607" s="115" t="s">
        <v>33282</v>
      </c>
      <c r="AI607" s="115" t="s">
        <v>33283</v>
      </c>
      <c r="AJ607" s="115" t="s">
        <v>33282</v>
      </c>
      <c r="AK607" s="116">
        <v>9.3698803220000002</v>
      </c>
      <c r="AL607" s="116">
        <v>105.81126810000001</v>
      </c>
      <c r="AM607" s="115" t="s">
        <v>39089</v>
      </c>
      <c r="AN607" s="115" t="s">
        <v>23</v>
      </c>
      <c r="AO607" s="115" t="s">
        <v>33256</v>
      </c>
      <c r="AP607" s="115" t="s">
        <v>34460</v>
      </c>
      <c r="AQ607" s="115" t="s">
        <v>23</v>
      </c>
      <c r="AR607" s="115" t="s">
        <v>23</v>
      </c>
      <c r="AS607" s="115" t="s">
        <v>23</v>
      </c>
      <c r="AT607" s="115" t="s">
        <v>23</v>
      </c>
      <c r="AU607" s="115" t="s">
        <v>23</v>
      </c>
      <c r="AV607" s="115" t="s">
        <v>23</v>
      </c>
      <c r="AW607" s="115" t="s">
        <v>23</v>
      </c>
      <c r="AX607" s="115" t="s">
        <v>33299</v>
      </c>
      <c r="AY607" s="115" t="s">
        <v>33300</v>
      </c>
      <c r="AZ607" s="115" t="s">
        <v>35938</v>
      </c>
      <c r="BA607" s="115" t="s">
        <v>33302</v>
      </c>
      <c r="BB607" s="115" t="s">
        <v>33303</v>
      </c>
      <c r="BC607" s="4">
        <f>SUMIFS('Doanh số khách hàng'!$F:$F,'Doanh số khách hàng'!$A:$A,DSKH!$D607)</f>
        <v>3607500</v>
      </c>
      <c r="BD607" t="str">
        <f>VLOOKUP($BC607,Master!$A:$D,4,1)</f>
        <v>F4</v>
      </c>
      <c r="BE607" t="str">
        <f t="shared" si="18"/>
        <v>GT</v>
      </c>
      <c r="BF607" t="str">
        <f t="shared" si="19"/>
        <v>Tỉnh Cà Mau-Xã Hưng Hội</v>
      </c>
    </row>
    <row r="608" spans="1:58" x14ac:dyDescent="0.3">
      <c r="A608" s="114" t="s">
        <v>39090</v>
      </c>
      <c r="B608" s="115" t="s">
        <v>33266</v>
      </c>
      <c r="C608" s="115" t="s">
        <v>33267</v>
      </c>
      <c r="D608" s="115" t="s">
        <v>39091</v>
      </c>
      <c r="E608" s="115" t="s">
        <v>39092</v>
      </c>
      <c r="F608" s="115" t="s">
        <v>22</v>
      </c>
      <c r="G608" s="115" t="s">
        <v>39093</v>
      </c>
      <c r="H608" s="115" t="s">
        <v>39093</v>
      </c>
      <c r="I608" s="115" t="s">
        <v>23</v>
      </c>
      <c r="J608" s="115" t="s">
        <v>23</v>
      </c>
      <c r="K608" s="115" t="s">
        <v>35931</v>
      </c>
      <c r="L608" s="115" t="s">
        <v>23</v>
      </c>
      <c r="M608" s="115" t="s">
        <v>39094</v>
      </c>
      <c r="N608" s="115" t="s">
        <v>38808</v>
      </c>
      <c r="O608" s="115" t="s">
        <v>23</v>
      </c>
      <c r="P608" s="115" t="s">
        <v>23</v>
      </c>
      <c r="Q608" s="115" t="s">
        <v>23</v>
      </c>
      <c r="R608" s="115" t="s">
        <v>23</v>
      </c>
      <c r="S608" s="115" t="s">
        <v>23</v>
      </c>
      <c r="T608" s="115" t="s">
        <v>23</v>
      </c>
      <c r="U608" s="115" t="s">
        <v>23</v>
      </c>
      <c r="V608" s="115" t="s">
        <v>23</v>
      </c>
      <c r="W608" s="115" t="s">
        <v>79</v>
      </c>
      <c r="X608" s="115" t="s">
        <v>23</v>
      </c>
      <c r="Y608" s="115" t="s">
        <v>23</v>
      </c>
      <c r="Z608" s="115" t="s">
        <v>23</v>
      </c>
      <c r="AA608" s="115" t="s">
        <v>23</v>
      </c>
      <c r="AB608" s="115" t="s">
        <v>39095</v>
      </c>
      <c r="AC608" s="115" t="s">
        <v>39096</v>
      </c>
      <c r="AD608" s="115" t="s">
        <v>39097</v>
      </c>
      <c r="AE608" s="115" t="s">
        <v>33338</v>
      </c>
      <c r="AF608" s="115" t="s">
        <v>33339</v>
      </c>
      <c r="AG608" s="115" t="s">
        <v>33281</v>
      </c>
      <c r="AH608" s="115" t="s">
        <v>33282</v>
      </c>
      <c r="AI608" s="115" t="s">
        <v>33283</v>
      </c>
      <c r="AJ608" s="115" t="s">
        <v>33282</v>
      </c>
      <c r="AK608" s="116">
        <v>9.3130886363999998</v>
      </c>
      <c r="AL608" s="116">
        <v>105.7202461207</v>
      </c>
      <c r="AM608" s="115" t="s">
        <v>39098</v>
      </c>
      <c r="AN608" s="115" t="s">
        <v>23</v>
      </c>
      <c r="AO608" s="115" t="s">
        <v>33327</v>
      </c>
      <c r="AP608" s="115" t="s">
        <v>80</v>
      </c>
      <c r="AQ608" s="115" t="s">
        <v>23</v>
      </c>
      <c r="AR608" s="115" t="s">
        <v>81</v>
      </c>
      <c r="AS608" s="115" t="s">
        <v>23</v>
      </c>
      <c r="AT608" s="115" t="s">
        <v>1020</v>
      </c>
      <c r="AU608" s="115" t="s">
        <v>33382</v>
      </c>
      <c r="AV608" s="115" t="s">
        <v>33452</v>
      </c>
      <c r="AW608" s="115" t="s">
        <v>33257</v>
      </c>
      <c r="AX608" s="115" t="s">
        <v>33315</v>
      </c>
      <c r="AY608" s="115" t="s">
        <v>33316</v>
      </c>
      <c r="AZ608" s="115" t="s">
        <v>35938</v>
      </c>
      <c r="BA608" s="115" t="s">
        <v>1021</v>
      </c>
      <c r="BB608" s="115" t="s">
        <v>1021</v>
      </c>
      <c r="BC608" s="4">
        <f>SUMIFS('Doanh số khách hàng'!$F:$F,'Doanh số khách hàng'!$A:$A,DSKH!$D608)</f>
        <v>0</v>
      </c>
      <c r="BD608" t="str">
        <f>VLOOKUP($BC608,Master!$A:$D,4,1)</f>
        <v>F2</v>
      </c>
      <c r="BE608" t="str">
        <f t="shared" si="18"/>
        <v>GT</v>
      </c>
      <c r="BF608" t="str">
        <f t="shared" si="19"/>
        <v>Tỉnh Cà Mau-Phường Bạc Liêu</v>
      </c>
    </row>
    <row r="609" spans="1:58" x14ac:dyDescent="0.3">
      <c r="A609" s="114" t="s">
        <v>39099</v>
      </c>
      <c r="B609" s="115" t="s">
        <v>33266</v>
      </c>
      <c r="C609" s="115" t="s">
        <v>33267</v>
      </c>
      <c r="D609" s="115" t="s">
        <v>16002</v>
      </c>
      <c r="E609" s="115" t="s">
        <v>39100</v>
      </c>
      <c r="F609" s="115" t="s">
        <v>22</v>
      </c>
      <c r="G609" s="115" t="s">
        <v>33676</v>
      </c>
      <c r="H609" s="115" t="s">
        <v>33676</v>
      </c>
      <c r="I609" s="115" t="s">
        <v>39101</v>
      </c>
      <c r="J609" s="115" t="s">
        <v>23</v>
      </c>
      <c r="K609" s="115" t="s">
        <v>35931</v>
      </c>
      <c r="L609" s="115" t="s">
        <v>23</v>
      </c>
      <c r="M609" s="115" t="s">
        <v>39102</v>
      </c>
      <c r="N609" s="115" t="s">
        <v>39103</v>
      </c>
      <c r="O609" s="115" t="s">
        <v>23</v>
      </c>
      <c r="P609" s="115" t="s">
        <v>39104</v>
      </c>
      <c r="Q609" s="115" t="s">
        <v>23</v>
      </c>
      <c r="R609" s="115" t="s">
        <v>23</v>
      </c>
      <c r="S609" s="115" t="s">
        <v>23</v>
      </c>
      <c r="T609" s="115" t="s">
        <v>23</v>
      </c>
      <c r="U609" s="115" t="s">
        <v>23</v>
      </c>
      <c r="V609" s="115" t="s">
        <v>23</v>
      </c>
      <c r="W609" s="115" t="s">
        <v>79</v>
      </c>
      <c r="X609" s="115" t="s">
        <v>23</v>
      </c>
      <c r="Y609" s="115" t="s">
        <v>23</v>
      </c>
      <c r="Z609" s="115" t="s">
        <v>23</v>
      </c>
      <c r="AA609" s="115" t="s">
        <v>23</v>
      </c>
      <c r="AB609" s="115" t="s">
        <v>39105</v>
      </c>
      <c r="AC609" s="115" t="s">
        <v>39106</v>
      </c>
      <c r="AD609" s="115" t="s">
        <v>35131</v>
      </c>
      <c r="AE609" s="115" t="s">
        <v>33338</v>
      </c>
      <c r="AF609" s="115" t="s">
        <v>33339</v>
      </c>
      <c r="AG609" s="115" t="s">
        <v>33281</v>
      </c>
      <c r="AH609" s="115" t="s">
        <v>33282</v>
      </c>
      <c r="AI609" s="115" t="s">
        <v>33283</v>
      </c>
      <c r="AJ609" s="115" t="s">
        <v>33282</v>
      </c>
      <c r="AK609" s="116">
        <v>9.2835062560000008</v>
      </c>
      <c r="AL609" s="116">
        <v>105.7253724</v>
      </c>
      <c r="AM609" s="115" t="s">
        <v>33835</v>
      </c>
      <c r="AN609" s="115" t="s">
        <v>23</v>
      </c>
      <c r="AO609" s="115" t="s">
        <v>23</v>
      </c>
      <c r="AP609" s="115" t="s">
        <v>80</v>
      </c>
      <c r="AQ609" s="115" t="s">
        <v>23</v>
      </c>
      <c r="AR609" s="115" t="s">
        <v>23</v>
      </c>
      <c r="AS609" s="115" t="s">
        <v>23</v>
      </c>
      <c r="AT609" s="115" t="s">
        <v>23</v>
      </c>
      <c r="AU609" s="115" t="s">
        <v>23</v>
      </c>
      <c r="AV609" s="115" t="s">
        <v>23</v>
      </c>
      <c r="AW609" s="115" t="s">
        <v>23</v>
      </c>
      <c r="AX609" s="115" t="s">
        <v>33299</v>
      </c>
      <c r="AY609" s="115" t="s">
        <v>33300</v>
      </c>
      <c r="AZ609" s="115" t="s">
        <v>35938</v>
      </c>
      <c r="BA609" s="115" t="s">
        <v>33302</v>
      </c>
      <c r="BB609" s="115" t="s">
        <v>33303</v>
      </c>
      <c r="BC609" s="4">
        <f>SUMIFS('Doanh số khách hàng'!$F:$F,'Doanh số khách hàng'!$A:$A,DSKH!$D609)</f>
        <v>433730</v>
      </c>
      <c r="BD609" t="str">
        <f>VLOOKUP($BC609,Master!$A:$D,4,1)</f>
        <v>F2</v>
      </c>
      <c r="BE609" t="str">
        <f t="shared" si="18"/>
        <v>GT</v>
      </c>
      <c r="BF609" t="str">
        <f t="shared" si="19"/>
        <v>Tỉnh Cà Mau-Phường Bạc Liêu</v>
      </c>
    </row>
    <row r="610" spans="1:58" x14ac:dyDescent="0.3">
      <c r="A610" s="114" t="s">
        <v>39107</v>
      </c>
      <c r="B610" s="115" t="s">
        <v>33266</v>
      </c>
      <c r="C610" s="115" t="s">
        <v>33267</v>
      </c>
      <c r="D610" s="115" t="s">
        <v>39108</v>
      </c>
      <c r="E610" s="115" t="s">
        <v>39109</v>
      </c>
      <c r="F610" s="115" t="s">
        <v>22</v>
      </c>
      <c r="G610" s="115" t="s">
        <v>39110</v>
      </c>
      <c r="H610" s="115" t="s">
        <v>39110</v>
      </c>
      <c r="I610" s="115" t="s">
        <v>39111</v>
      </c>
      <c r="J610" s="115" t="s">
        <v>23</v>
      </c>
      <c r="K610" s="115" t="s">
        <v>35931</v>
      </c>
      <c r="L610" s="115" t="s">
        <v>23</v>
      </c>
      <c r="M610" s="115" t="s">
        <v>39112</v>
      </c>
      <c r="N610" s="115" t="s">
        <v>39113</v>
      </c>
      <c r="O610" s="115" t="s">
        <v>23</v>
      </c>
      <c r="P610" s="115" t="s">
        <v>39111</v>
      </c>
      <c r="Q610" s="115" t="s">
        <v>23</v>
      </c>
      <c r="R610" s="115" t="s">
        <v>23</v>
      </c>
      <c r="S610" s="115" t="s">
        <v>23</v>
      </c>
      <c r="T610" s="115" t="s">
        <v>23</v>
      </c>
      <c r="U610" s="115" t="s">
        <v>23</v>
      </c>
      <c r="V610" s="115" t="s">
        <v>23</v>
      </c>
      <c r="W610" s="115" t="s">
        <v>79</v>
      </c>
      <c r="X610" s="115" t="s">
        <v>23</v>
      </c>
      <c r="Y610" s="115" t="s">
        <v>23</v>
      </c>
      <c r="Z610" s="115" t="s">
        <v>23</v>
      </c>
      <c r="AA610" s="115" t="s">
        <v>23</v>
      </c>
      <c r="AB610" s="115" t="s">
        <v>39114</v>
      </c>
      <c r="AC610" s="115" t="s">
        <v>38057</v>
      </c>
      <c r="AD610" s="115" t="s">
        <v>36737</v>
      </c>
      <c r="AE610" s="115" t="s">
        <v>33872</v>
      </c>
      <c r="AF610" s="115" t="s">
        <v>33873</v>
      </c>
      <c r="AG610" s="115" t="s">
        <v>33281</v>
      </c>
      <c r="AH610" s="115" t="s">
        <v>33282</v>
      </c>
      <c r="AI610" s="115" t="s">
        <v>33283</v>
      </c>
      <c r="AJ610" s="115" t="s">
        <v>33282</v>
      </c>
      <c r="AK610" s="116">
        <v>9.3577254208999996</v>
      </c>
      <c r="AL610" s="116">
        <v>105.52093103529999</v>
      </c>
      <c r="AM610" s="115" t="s">
        <v>39115</v>
      </c>
      <c r="AN610" s="115" t="s">
        <v>23</v>
      </c>
      <c r="AO610" s="115" t="s">
        <v>34114</v>
      </c>
      <c r="AP610" s="115" t="s">
        <v>34460</v>
      </c>
      <c r="AQ610" s="115" t="s">
        <v>23</v>
      </c>
      <c r="AR610" s="115" t="s">
        <v>81</v>
      </c>
      <c r="AS610" s="115" t="s">
        <v>23</v>
      </c>
      <c r="AT610" s="115" t="s">
        <v>1020</v>
      </c>
      <c r="AU610" s="115" t="s">
        <v>23</v>
      </c>
      <c r="AV610" s="115" t="s">
        <v>33452</v>
      </c>
      <c r="AW610" s="115" t="s">
        <v>33257</v>
      </c>
      <c r="AX610" s="115" t="s">
        <v>33315</v>
      </c>
      <c r="AY610" s="115" t="s">
        <v>33316</v>
      </c>
      <c r="AZ610" s="115" t="s">
        <v>35938</v>
      </c>
      <c r="BA610" s="115" t="s">
        <v>1021</v>
      </c>
      <c r="BB610" s="115" t="s">
        <v>1021</v>
      </c>
      <c r="BC610" s="4">
        <f>SUMIFS('Doanh số khách hàng'!$F:$F,'Doanh số khách hàng'!$A:$A,DSKH!$D610)</f>
        <v>0</v>
      </c>
      <c r="BD610" t="str">
        <f>VLOOKUP($BC610,Master!$A:$D,4,1)</f>
        <v>F2</v>
      </c>
      <c r="BE610" t="str">
        <f t="shared" si="18"/>
        <v>GT</v>
      </c>
      <c r="BF610" t="str">
        <f t="shared" si="19"/>
        <v>Tỉnh Cà Mau-Xã Vĩnh Thanh</v>
      </c>
    </row>
    <row r="611" spans="1:58" x14ac:dyDescent="0.3">
      <c r="A611" s="114" t="s">
        <v>39116</v>
      </c>
      <c r="B611" s="115" t="s">
        <v>33266</v>
      </c>
      <c r="C611" s="115" t="s">
        <v>33267</v>
      </c>
      <c r="D611" s="115" t="s">
        <v>24080</v>
      </c>
      <c r="E611" s="115" t="s">
        <v>39117</v>
      </c>
      <c r="F611" s="115" t="s">
        <v>22</v>
      </c>
      <c r="G611" s="115" t="s">
        <v>39118</v>
      </c>
      <c r="H611" s="115" t="s">
        <v>39118</v>
      </c>
      <c r="I611" s="115" t="s">
        <v>39119</v>
      </c>
      <c r="J611" s="115" t="s">
        <v>23</v>
      </c>
      <c r="K611" s="115" t="s">
        <v>35931</v>
      </c>
      <c r="L611" s="115" t="s">
        <v>23</v>
      </c>
      <c r="M611" s="115" t="s">
        <v>39120</v>
      </c>
      <c r="N611" s="115" t="s">
        <v>33975</v>
      </c>
      <c r="O611" s="115" t="s">
        <v>23</v>
      </c>
      <c r="P611" s="115" t="s">
        <v>39119</v>
      </c>
      <c r="Q611" s="115" t="s">
        <v>23</v>
      </c>
      <c r="R611" s="115" t="s">
        <v>23</v>
      </c>
      <c r="S611" s="115" t="s">
        <v>23</v>
      </c>
      <c r="T611" s="115" t="s">
        <v>23</v>
      </c>
      <c r="U611" s="115" t="s">
        <v>23</v>
      </c>
      <c r="V611" s="115" t="s">
        <v>23</v>
      </c>
      <c r="W611" s="115" t="s">
        <v>79</v>
      </c>
      <c r="X611" s="115" t="s">
        <v>23</v>
      </c>
      <c r="Y611" s="115" t="s">
        <v>23</v>
      </c>
      <c r="Z611" s="115" t="s">
        <v>23</v>
      </c>
      <c r="AA611" s="115" t="s">
        <v>23</v>
      </c>
      <c r="AB611" s="115" t="s">
        <v>39121</v>
      </c>
      <c r="AC611" s="115" t="s">
        <v>36736</v>
      </c>
      <c r="AD611" s="115" t="s">
        <v>39122</v>
      </c>
      <c r="AE611" s="115" t="s">
        <v>33434</v>
      </c>
      <c r="AF611" s="115" t="s">
        <v>33435</v>
      </c>
      <c r="AG611" s="115" t="s">
        <v>33281</v>
      </c>
      <c r="AH611" s="115" t="s">
        <v>33282</v>
      </c>
      <c r="AI611" s="115" t="s">
        <v>33283</v>
      </c>
      <c r="AJ611" s="115" t="s">
        <v>33282</v>
      </c>
      <c r="AK611" s="116">
        <v>9.3181892009999991</v>
      </c>
      <c r="AL611" s="116">
        <v>105.55060570000001</v>
      </c>
      <c r="AM611" s="115" t="s">
        <v>39123</v>
      </c>
      <c r="AN611" s="115" t="s">
        <v>23</v>
      </c>
      <c r="AO611" s="115" t="s">
        <v>33256</v>
      </c>
      <c r="AP611" s="115" t="s">
        <v>80</v>
      </c>
      <c r="AQ611" s="115" t="s">
        <v>23</v>
      </c>
      <c r="AR611" s="115" t="s">
        <v>23</v>
      </c>
      <c r="AS611" s="115" t="s">
        <v>23</v>
      </c>
      <c r="AT611" s="115" t="s">
        <v>23</v>
      </c>
      <c r="AU611" s="115" t="s">
        <v>23</v>
      </c>
      <c r="AV611" s="115" t="s">
        <v>23</v>
      </c>
      <c r="AW611" s="115" t="s">
        <v>23</v>
      </c>
      <c r="AX611" s="115" t="s">
        <v>33315</v>
      </c>
      <c r="AY611" s="115" t="s">
        <v>33316</v>
      </c>
      <c r="AZ611" s="115" t="s">
        <v>35938</v>
      </c>
      <c r="BA611" s="115" t="s">
        <v>1021</v>
      </c>
      <c r="BB611" s="115" t="s">
        <v>1021</v>
      </c>
      <c r="BC611" s="4">
        <f>SUMIFS('Doanh số khách hàng'!$F:$F,'Doanh số khách hàng'!$A:$A,DSKH!$D611)</f>
        <v>163193.33333333334</v>
      </c>
      <c r="BD611" t="str">
        <f>VLOOKUP($BC611,Master!$A:$D,4,1)</f>
        <v>F2</v>
      </c>
      <c r="BE611" t="str">
        <f t="shared" si="18"/>
        <v>GT</v>
      </c>
      <c r="BF611" t="str">
        <f t="shared" si="19"/>
        <v>Tỉnh Cà Mau-Xã Vĩnh Mỹ</v>
      </c>
    </row>
    <row r="612" spans="1:58" x14ac:dyDescent="0.3">
      <c r="A612" s="114" t="s">
        <v>39124</v>
      </c>
      <c r="B612" s="115" t="s">
        <v>33266</v>
      </c>
      <c r="C612" s="115" t="s">
        <v>33267</v>
      </c>
      <c r="D612" s="115" t="s">
        <v>39125</v>
      </c>
      <c r="E612" s="115" t="s">
        <v>39126</v>
      </c>
      <c r="F612" s="115" t="s">
        <v>22</v>
      </c>
      <c r="G612" s="115" t="s">
        <v>39127</v>
      </c>
      <c r="H612" s="115" t="s">
        <v>39127</v>
      </c>
      <c r="I612" s="115" t="s">
        <v>39128</v>
      </c>
      <c r="J612" s="115" t="s">
        <v>23</v>
      </c>
      <c r="K612" s="115" t="s">
        <v>35931</v>
      </c>
      <c r="L612" s="115" t="s">
        <v>23</v>
      </c>
      <c r="M612" s="115" t="s">
        <v>39129</v>
      </c>
      <c r="N612" s="115" t="s">
        <v>39130</v>
      </c>
      <c r="O612" s="115" t="s">
        <v>23</v>
      </c>
      <c r="P612" s="115" t="s">
        <v>23</v>
      </c>
      <c r="Q612" s="115" t="s">
        <v>23</v>
      </c>
      <c r="R612" s="115" t="s">
        <v>23</v>
      </c>
      <c r="S612" s="115" t="s">
        <v>23</v>
      </c>
      <c r="T612" s="115" t="s">
        <v>23</v>
      </c>
      <c r="U612" s="115" t="s">
        <v>23</v>
      </c>
      <c r="V612" s="115" t="s">
        <v>23</v>
      </c>
      <c r="W612" s="115" t="s">
        <v>79</v>
      </c>
      <c r="X612" s="115" t="s">
        <v>23</v>
      </c>
      <c r="Y612" s="115" t="s">
        <v>23</v>
      </c>
      <c r="Z612" s="115" t="s">
        <v>23</v>
      </c>
      <c r="AA612" s="115" t="s">
        <v>39131</v>
      </c>
      <c r="AB612" s="115" t="s">
        <v>39132</v>
      </c>
      <c r="AC612" s="115" t="s">
        <v>35255</v>
      </c>
      <c r="AD612" s="115" t="s">
        <v>39133</v>
      </c>
      <c r="AE612" s="115" t="s">
        <v>33909</v>
      </c>
      <c r="AF612" s="115" t="s">
        <v>33910</v>
      </c>
      <c r="AG612" s="115" t="s">
        <v>33281</v>
      </c>
      <c r="AH612" s="115" t="s">
        <v>33282</v>
      </c>
      <c r="AI612" s="115" t="s">
        <v>33283</v>
      </c>
      <c r="AJ612" s="115" t="s">
        <v>33282</v>
      </c>
      <c r="AK612" s="116">
        <v>9.3034212329999999</v>
      </c>
      <c r="AL612" s="116">
        <v>105.31769679999999</v>
      </c>
      <c r="AM612" s="115" t="s">
        <v>34040</v>
      </c>
      <c r="AN612" s="115" t="s">
        <v>23</v>
      </c>
      <c r="AO612" s="115" t="s">
        <v>23</v>
      </c>
      <c r="AP612" s="115" t="s">
        <v>34460</v>
      </c>
      <c r="AQ612" s="115" t="s">
        <v>23</v>
      </c>
      <c r="AR612" s="115" t="s">
        <v>23</v>
      </c>
      <c r="AS612" s="115" t="s">
        <v>23</v>
      </c>
      <c r="AT612" s="115" t="s">
        <v>23</v>
      </c>
      <c r="AU612" s="115" t="s">
        <v>23</v>
      </c>
      <c r="AV612" s="115" t="s">
        <v>23</v>
      </c>
      <c r="AW612" s="115" t="s">
        <v>23</v>
      </c>
      <c r="AX612" s="115" t="s">
        <v>33299</v>
      </c>
      <c r="AY612" s="115" t="s">
        <v>33300</v>
      </c>
      <c r="AZ612" s="115" t="s">
        <v>35938</v>
      </c>
      <c r="BA612" s="115" t="s">
        <v>33302</v>
      </c>
      <c r="BB612" s="115" t="s">
        <v>33303</v>
      </c>
      <c r="BC612" s="4">
        <f>SUMIFS('Doanh số khách hàng'!$F:$F,'Doanh số khách hàng'!$A:$A,DSKH!$D612)</f>
        <v>0</v>
      </c>
      <c r="BD612" t="str">
        <f>VLOOKUP($BC612,Master!$A:$D,4,1)</f>
        <v>F2</v>
      </c>
      <c r="BE612" t="str">
        <f t="shared" si="18"/>
        <v>GT</v>
      </c>
      <c r="BF612" t="str">
        <f t="shared" si="19"/>
        <v>Tỉnh Cà Mau-Xã Phong Hiệp</v>
      </c>
    </row>
    <row r="613" spans="1:58" x14ac:dyDescent="0.3">
      <c r="A613" s="114" t="s">
        <v>39134</v>
      </c>
      <c r="B613" s="115" t="s">
        <v>33266</v>
      </c>
      <c r="C613" s="115" t="s">
        <v>33267</v>
      </c>
      <c r="D613" s="115" t="s">
        <v>5758</v>
      </c>
      <c r="E613" s="115" t="s">
        <v>39135</v>
      </c>
      <c r="F613" s="115" t="s">
        <v>22</v>
      </c>
      <c r="G613" s="115" t="s">
        <v>39136</v>
      </c>
      <c r="H613" s="115" t="s">
        <v>39136</v>
      </c>
      <c r="I613" s="115" t="s">
        <v>39137</v>
      </c>
      <c r="J613" s="115" t="s">
        <v>23</v>
      </c>
      <c r="K613" s="115" t="s">
        <v>35931</v>
      </c>
      <c r="L613" s="115" t="s">
        <v>23</v>
      </c>
      <c r="M613" s="115" t="s">
        <v>39138</v>
      </c>
      <c r="N613" s="115" t="s">
        <v>36792</v>
      </c>
      <c r="O613" s="115" t="s">
        <v>23</v>
      </c>
      <c r="P613" s="115" t="s">
        <v>39137</v>
      </c>
      <c r="Q613" s="115" t="s">
        <v>23</v>
      </c>
      <c r="R613" s="115" t="s">
        <v>23</v>
      </c>
      <c r="S613" s="115" t="s">
        <v>23</v>
      </c>
      <c r="T613" s="115" t="s">
        <v>23</v>
      </c>
      <c r="U613" s="115" t="s">
        <v>23</v>
      </c>
      <c r="V613" s="115" t="s">
        <v>23</v>
      </c>
      <c r="W613" s="115" t="s">
        <v>79</v>
      </c>
      <c r="X613" s="115" t="s">
        <v>23</v>
      </c>
      <c r="Y613" s="115" t="s">
        <v>23</v>
      </c>
      <c r="Z613" s="115" t="s">
        <v>23</v>
      </c>
      <c r="AA613" s="115" t="s">
        <v>23</v>
      </c>
      <c r="AB613" s="115" t="s">
        <v>34710</v>
      </c>
      <c r="AC613" s="115" t="s">
        <v>34711</v>
      </c>
      <c r="AD613" s="115" t="s">
        <v>34712</v>
      </c>
      <c r="AE613" s="115" t="s">
        <v>33379</v>
      </c>
      <c r="AF613" s="115" t="s">
        <v>33380</v>
      </c>
      <c r="AG613" s="115" t="s">
        <v>33281</v>
      </c>
      <c r="AH613" s="115" t="s">
        <v>33282</v>
      </c>
      <c r="AI613" s="115" t="s">
        <v>33283</v>
      </c>
      <c r="AJ613" s="115" t="s">
        <v>33282</v>
      </c>
      <c r="AK613" s="116">
        <v>9.2194139912999997</v>
      </c>
      <c r="AL613" s="116">
        <v>105.7087067887</v>
      </c>
      <c r="AM613" s="115" t="s">
        <v>34713</v>
      </c>
      <c r="AN613" s="115" t="s">
        <v>23</v>
      </c>
      <c r="AO613" s="115" t="s">
        <v>33367</v>
      </c>
      <c r="AP613" s="115" t="s">
        <v>33285</v>
      </c>
      <c r="AQ613" s="115" t="s">
        <v>23</v>
      </c>
      <c r="AR613" s="115" t="s">
        <v>81</v>
      </c>
      <c r="AS613" s="115" t="s">
        <v>23</v>
      </c>
      <c r="AT613" s="115" t="s">
        <v>1020</v>
      </c>
      <c r="AU613" s="115" t="s">
        <v>33382</v>
      </c>
      <c r="AV613" s="115" t="s">
        <v>23</v>
      </c>
      <c r="AW613" s="115" t="s">
        <v>33257</v>
      </c>
      <c r="AX613" s="115" t="s">
        <v>33383</v>
      </c>
      <c r="AY613" s="115" t="s">
        <v>33384</v>
      </c>
      <c r="AZ613" s="115" t="s">
        <v>35938</v>
      </c>
      <c r="BA613" s="115" t="s">
        <v>33302</v>
      </c>
      <c r="BB613" s="115" t="s">
        <v>33303</v>
      </c>
      <c r="BC613" s="4">
        <f>SUMIFS('Doanh số khách hàng'!$F:$F,'Doanh số khách hàng'!$A:$A,DSKH!$D613)</f>
        <v>1234583.3333333333</v>
      </c>
      <c r="BD613" t="str">
        <f>VLOOKUP($BC613,Master!$A:$D,4,1)</f>
        <v>F4</v>
      </c>
      <c r="BE613" t="str">
        <f t="shared" si="18"/>
        <v>OTC</v>
      </c>
      <c r="BF613" t="str">
        <f t="shared" si="19"/>
        <v>Tỉnh Cà Mau-Xã Vĩnh Hậu</v>
      </c>
    </row>
    <row r="614" spans="1:58" x14ac:dyDescent="0.3">
      <c r="A614" s="114" t="s">
        <v>39139</v>
      </c>
      <c r="B614" s="115" t="s">
        <v>33266</v>
      </c>
      <c r="C614" s="115" t="s">
        <v>33267</v>
      </c>
      <c r="D614" s="115" t="s">
        <v>28293</v>
      </c>
      <c r="E614" s="115" t="s">
        <v>39140</v>
      </c>
      <c r="F614" s="115" t="s">
        <v>22</v>
      </c>
      <c r="G614" s="115" t="s">
        <v>39141</v>
      </c>
      <c r="H614" s="115" t="s">
        <v>39141</v>
      </c>
      <c r="I614" s="115" t="s">
        <v>39142</v>
      </c>
      <c r="J614" s="115" t="s">
        <v>23</v>
      </c>
      <c r="K614" s="115" t="s">
        <v>35931</v>
      </c>
      <c r="L614" s="115" t="s">
        <v>23</v>
      </c>
      <c r="M614" s="115" t="s">
        <v>39143</v>
      </c>
      <c r="N614" s="115" t="s">
        <v>33975</v>
      </c>
      <c r="O614" s="115" t="s">
        <v>23</v>
      </c>
      <c r="P614" s="115" t="s">
        <v>39144</v>
      </c>
      <c r="Q614" s="115" t="s">
        <v>23</v>
      </c>
      <c r="R614" s="115" t="s">
        <v>23</v>
      </c>
      <c r="S614" s="115" t="s">
        <v>23</v>
      </c>
      <c r="T614" s="115" t="s">
        <v>23</v>
      </c>
      <c r="U614" s="115" t="s">
        <v>23</v>
      </c>
      <c r="V614" s="115" t="s">
        <v>23</v>
      </c>
      <c r="W614" s="115" t="s">
        <v>79</v>
      </c>
      <c r="X614" s="115" t="s">
        <v>23</v>
      </c>
      <c r="Y614" s="115" t="s">
        <v>23</v>
      </c>
      <c r="Z614" s="115" t="s">
        <v>23</v>
      </c>
      <c r="AA614" s="115" t="s">
        <v>23</v>
      </c>
      <c r="AB614" s="115" t="s">
        <v>39145</v>
      </c>
      <c r="AC614" s="115" t="s">
        <v>36984</v>
      </c>
      <c r="AD614" s="115" t="s">
        <v>35131</v>
      </c>
      <c r="AE614" s="115" t="s">
        <v>33338</v>
      </c>
      <c r="AF614" s="115" t="s">
        <v>33339</v>
      </c>
      <c r="AG614" s="115" t="s">
        <v>33281</v>
      </c>
      <c r="AH614" s="115" t="s">
        <v>33282</v>
      </c>
      <c r="AI614" s="115" t="s">
        <v>33283</v>
      </c>
      <c r="AJ614" s="115" t="s">
        <v>33282</v>
      </c>
      <c r="AK614" s="116">
        <v>9.2719268189000008</v>
      </c>
      <c r="AL614" s="116">
        <v>105.73010295650001</v>
      </c>
      <c r="AM614" s="115" t="s">
        <v>39146</v>
      </c>
      <c r="AN614" s="115" t="s">
        <v>23</v>
      </c>
      <c r="AO614" s="115" t="s">
        <v>23</v>
      </c>
      <c r="AP614" s="115" t="s">
        <v>33285</v>
      </c>
      <c r="AQ614" s="115" t="s">
        <v>23</v>
      </c>
      <c r="AR614" s="115" t="s">
        <v>81</v>
      </c>
      <c r="AS614" s="115" t="s">
        <v>23</v>
      </c>
      <c r="AT614" s="115" t="s">
        <v>23</v>
      </c>
      <c r="AU614" s="115" t="s">
        <v>23</v>
      </c>
      <c r="AV614" s="115" t="s">
        <v>23</v>
      </c>
      <c r="AW614" s="115" t="s">
        <v>23</v>
      </c>
      <c r="AX614" s="115" t="s">
        <v>33286</v>
      </c>
      <c r="AY614" s="115" t="s">
        <v>33287</v>
      </c>
      <c r="AZ614" s="115" t="s">
        <v>35938</v>
      </c>
      <c r="BA614" s="115" t="s">
        <v>23</v>
      </c>
      <c r="BB614" s="115" t="s">
        <v>23</v>
      </c>
      <c r="BC614" s="4">
        <f>SUMIFS('Doanh số khách hàng'!$F:$F,'Doanh số khách hàng'!$A:$A,DSKH!$D614)</f>
        <v>588013.33333333337</v>
      </c>
      <c r="BD614" t="str">
        <f>VLOOKUP($BC614,Master!$A:$D,4,1)</f>
        <v>F4</v>
      </c>
      <c r="BE614" t="str">
        <f t="shared" si="18"/>
        <v>OTC</v>
      </c>
      <c r="BF614" t="str">
        <f t="shared" si="19"/>
        <v>Tỉnh Cà Mau-Phường Bạc Liêu</v>
      </c>
    </row>
    <row r="615" spans="1:58" x14ac:dyDescent="0.3">
      <c r="A615" s="114" t="s">
        <v>39147</v>
      </c>
      <c r="B615" s="115" t="s">
        <v>33266</v>
      </c>
      <c r="C615" s="115" t="s">
        <v>33267</v>
      </c>
      <c r="D615" s="115" t="s">
        <v>39148</v>
      </c>
      <c r="E615" s="115" t="s">
        <v>39149</v>
      </c>
      <c r="F615" s="115" t="s">
        <v>22</v>
      </c>
      <c r="G615" s="115" t="s">
        <v>39150</v>
      </c>
      <c r="H615" s="115" t="s">
        <v>39150</v>
      </c>
      <c r="I615" s="115" t="s">
        <v>23</v>
      </c>
      <c r="J615" s="115" t="s">
        <v>23</v>
      </c>
      <c r="K615" s="115" t="s">
        <v>35931</v>
      </c>
      <c r="L615" s="115" t="s">
        <v>23</v>
      </c>
      <c r="M615" s="115" t="s">
        <v>39151</v>
      </c>
      <c r="N615" s="115" t="s">
        <v>33975</v>
      </c>
      <c r="O615" s="115" t="s">
        <v>23</v>
      </c>
      <c r="P615" s="115" t="s">
        <v>23</v>
      </c>
      <c r="Q615" s="115" t="s">
        <v>23</v>
      </c>
      <c r="R615" s="115" t="s">
        <v>23</v>
      </c>
      <c r="S615" s="115" t="s">
        <v>23</v>
      </c>
      <c r="T615" s="115" t="s">
        <v>23</v>
      </c>
      <c r="U615" s="115" t="s">
        <v>23</v>
      </c>
      <c r="V615" s="115" t="s">
        <v>23</v>
      </c>
      <c r="W615" s="115" t="s">
        <v>79</v>
      </c>
      <c r="X615" s="115" t="s">
        <v>23</v>
      </c>
      <c r="Y615" s="115" t="s">
        <v>23</v>
      </c>
      <c r="Z615" s="115" t="s">
        <v>23</v>
      </c>
      <c r="AA615" s="115" t="s">
        <v>23</v>
      </c>
      <c r="AB615" s="115" t="s">
        <v>34469</v>
      </c>
      <c r="AC615" s="115" t="s">
        <v>34104</v>
      </c>
      <c r="AD615" s="115" t="s">
        <v>34458</v>
      </c>
      <c r="AE615" s="115" t="s">
        <v>33338</v>
      </c>
      <c r="AF615" s="115" t="s">
        <v>33339</v>
      </c>
      <c r="AG615" s="115" t="s">
        <v>33281</v>
      </c>
      <c r="AH615" s="115" t="s">
        <v>33282</v>
      </c>
      <c r="AI615" s="115" t="s">
        <v>33283</v>
      </c>
      <c r="AJ615" s="115" t="s">
        <v>33282</v>
      </c>
      <c r="AK615" s="116">
        <v>9.2974249775000004</v>
      </c>
      <c r="AL615" s="116">
        <v>105.7241465896</v>
      </c>
      <c r="AM615" s="115" t="s">
        <v>34470</v>
      </c>
      <c r="AN615" s="115" t="s">
        <v>23</v>
      </c>
      <c r="AO615" s="115" t="s">
        <v>33327</v>
      </c>
      <c r="AP615" s="115" t="s">
        <v>80</v>
      </c>
      <c r="AQ615" s="115" t="s">
        <v>23</v>
      </c>
      <c r="AR615" s="115" t="s">
        <v>23</v>
      </c>
      <c r="AS615" s="115" t="s">
        <v>23</v>
      </c>
      <c r="AT615" s="115" t="s">
        <v>23</v>
      </c>
      <c r="AU615" s="115" t="s">
        <v>23</v>
      </c>
      <c r="AV615" s="115" t="s">
        <v>33452</v>
      </c>
      <c r="AW615" s="115" t="s">
        <v>23</v>
      </c>
      <c r="AX615" s="115" t="s">
        <v>33315</v>
      </c>
      <c r="AY615" s="115" t="s">
        <v>33316</v>
      </c>
      <c r="AZ615" s="115" t="s">
        <v>35938</v>
      </c>
      <c r="BA615" s="115" t="s">
        <v>1021</v>
      </c>
      <c r="BB615" s="115" t="s">
        <v>1021</v>
      </c>
      <c r="BC615" s="4">
        <f>SUMIFS('Doanh số khách hàng'!$F:$F,'Doanh số khách hàng'!$A:$A,DSKH!$D615)</f>
        <v>0</v>
      </c>
      <c r="BD615" t="str">
        <f>VLOOKUP($BC615,Master!$A:$D,4,1)</f>
        <v>F2</v>
      </c>
      <c r="BE615" t="str">
        <f t="shared" si="18"/>
        <v>GT</v>
      </c>
      <c r="BF615" t="str">
        <f t="shared" si="19"/>
        <v>Tỉnh Cà Mau-Phường Bạc Liêu</v>
      </c>
    </row>
    <row r="616" spans="1:58" x14ac:dyDescent="0.3">
      <c r="A616" s="114" t="s">
        <v>39152</v>
      </c>
      <c r="B616" s="115" t="s">
        <v>33266</v>
      </c>
      <c r="C616" s="115" t="s">
        <v>33267</v>
      </c>
      <c r="D616" s="115" t="s">
        <v>13860</v>
      </c>
      <c r="E616" s="115" t="s">
        <v>39153</v>
      </c>
      <c r="F616" s="115" t="s">
        <v>22</v>
      </c>
      <c r="G616" s="115" t="s">
        <v>39154</v>
      </c>
      <c r="H616" s="115" t="s">
        <v>39154</v>
      </c>
      <c r="I616" s="115" t="s">
        <v>39155</v>
      </c>
      <c r="J616" s="115" t="s">
        <v>23</v>
      </c>
      <c r="K616" s="115" t="s">
        <v>35931</v>
      </c>
      <c r="L616" s="115" t="s">
        <v>23</v>
      </c>
      <c r="M616" s="115" t="s">
        <v>39156</v>
      </c>
      <c r="N616" s="115" t="s">
        <v>39157</v>
      </c>
      <c r="O616" s="115" t="s">
        <v>23</v>
      </c>
      <c r="P616" s="115" t="s">
        <v>39155</v>
      </c>
      <c r="Q616" s="115" t="s">
        <v>23</v>
      </c>
      <c r="R616" s="115" t="s">
        <v>23</v>
      </c>
      <c r="S616" s="115" t="s">
        <v>23</v>
      </c>
      <c r="T616" s="115" t="s">
        <v>23</v>
      </c>
      <c r="U616" s="115" t="s">
        <v>23</v>
      </c>
      <c r="V616" s="115" t="s">
        <v>23</v>
      </c>
      <c r="W616" s="115" t="s">
        <v>79</v>
      </c>
      <c r="X616" s="115" t="s">
        <v>23</v>
      </c>
      <c r="Y616" s="115" t="s">
        <v>23</v>
      </c>
      <c r="Z616" s="115" t="s">
        <v>23</v>
      </c>
      <c r="AA616" s="115" t="s">
        <v>39158</v>
      </c>
      <c r="AB616" s="115" t="s">
        <v>39159</v>
      </c>
      <c r="AC616" s="115" t="s">
        <v>35060</v>
      </c>
      <c r="AD616" s="115" t="s">
        <v>39160</v>
      </c>
      <c r="AE616" s="115" t="s">
        <v>34322</v>
      </c>
      <c r="AF616" s="115" t="s">
        <v>34161</v>
      </c>
      <c r="AG616" s="115" t="s">
        <v>33281</v>
      </c>
      <c r="AH616" s="115" t="s">
        <v>33282</v>
      </c>
      <c r="AI616" s="115" t="s">
        <v>33283</v>
      </c>
      <c r="AJ616" s="115" t="s">
        <v>33282</v>
      </c>
      <c r="AK616" s="116">
        <v>9.2111606810000008</v>
      </c>
      <c r="AL616" s="116">
        <v>105.4843839</v>
      </c>
      <c r="AM616" s="115" t="s">
        <v>34533</v>
      </c>
      <c r="AN616" s="115" t="s">
        <v>23</v>
      </c>
      <c r="AO616" s="115" t="s">
        <v>33256</v>
      </c>
      <c r="AP616" s="115" t="s">
        <v>80</v>
      </c>
      <c r="AQ616" s="115" t="s">
        <v>23</v>
      </c>
      <c r="AR616" s="115" t="s">
        <v>23</v>
      </c>
      <c r="AS616" s="115" t="s">
        <v>23</v>
      </c>
      <c r="AT616" s="115" t="s">
        <v>23</v>
      </c>
      <c r="AU616" s="115" t="s">
        <v>23</v>
      </c>
      <c r="AV616" s="115" t="s">
        <v>23</v>
      </c>
      <c r="AW616" s="115" t="s">
        <v>23</v>
      </c>
      <c r="AX616" s="115" t="s">
        <v>33299</v>
      </c>
      <c r="AY616" s="115" t="s">
        <v>33300</v>
      </c>
      <c r="AZ616" s="115" t="s">
        <v>35938</v>
      </c>
      <c r="BA616" s="115" t="s">
        <v>33302</v>
      </c>
      <c r="BB616" s="115" t="s">
        <v>33303</v>
      </c>
      <c r="BC616" s="4">
        <f>SUMIFS('Doanh số khách hàng'!$F:$F,'Doanh số khách hàng'!$A:$A,DSKH!$D616)</f>
        <v>1017983.3333333334</v>
      </c>
      <c r="BD616" t="str">
        <f>VLOOKUP($BC616,Master!$A:$D,4,1)</f>
        <v>F4</v>
      </c>
      <c r="BE616" t="str">
        <f t="shared" si="18"/>
        <v>GT</v>
      </c>
      <c r="BF616" t="str">
        <f t="shared" si="19"/>
        <v>Tỉnh Cà Mau-Xã Long Điền</v>
      </c>
    </row>
    <row r="617" spans="1:58" x14ac:dyDescent="0.3">
      <c r="A617" s="114" t="s">
        <v>39161</v>
      </c>
      <c r="B617" s="115" t="s">
        <v>33266</v>
      </c>
      <c r="C617" s="115" t="s">
        <v>33267</v>
      </c>
      <c r="D617" s="115" t="s">
        <v>39162</v>
      </c>
      <c r="E617" s="115" t="s">
        <v>39163</v>
      </c>
      <c r="F617" s="115" t="s">
        <v>22</v>
      </c>
      <c r="G617" s="115" t="s">
        <v>39164</v>
      </c>
      <c r="H617" s="115" t="s">
        <v>39164</v>
      </c>
      <c r="I617" s="115" t="s">
        <v>23</v>
      </c>
      <c r="J617" s="115" t="s">
        <v>23</v>
      </c>
      <c r="K617" s="115" t="s">
        <v>35931</v>
      </c>
      <c r="L617" s="115" t="s">
        <v>23</v>
      </c>
      <c r="M617" s="115" t="s">
        <v>39165</v>
      </c>
      <c r="N617" s="115" t="s">
        <v>33975</v>
      </c>
      <c r="O617" s="115" t="s">
        <v>23</v>
      </c>
      <c r="P617" s="115" t="s">
        <v>23</v>
      </c>
      <c r="Q617" s="115" t="s">
        <v>23</v>
      </c>
      <c r="R617" s="115" t="s">
        <v>23</v>
      </c>
      <c r="S617" s="115" t="s">
        <v>23</v>
      </c>
      <c r="T617" s="115" t="s">
        <v>23</v>
      </c>
      <c r="U617" s="115" t="s">
        <v>23</v>
      </c>
      <c r="V617" s="115" t="s">
        <v>23</v>
      </c>
      <c r="W617" s="115" t="s">
        <v>79</v>
      </c>
      <c r="X617" s="115" t="s">
        <v>23</v>
      </c>
      <c r="Y617" s="115" t="s">
        <v>23</v>
      </c>
      <c r="Z617" s="115" t="s">
        <v>23</v>
      </c>
      <c r="AA617" s="115" t="s">
        <v>39166</v>
      </c>
      <c r="AB617" s="115" t="s">
        <v>36048</v>
      </c>
      <c r="AC617" s="115" t="s">
        <v>36049</v>
      </c>
      <c r="AD617" s="115" t="s">
        <v>35031</v>
      </c>
      <c r="AE617" s="115" t="s">
        <v>33419</v>
      </c>
      <c r="AF617" s="115" t="s">
        <v>33420</v>
      </c>
      <c r="AG617" s="115" t="s">
        <v>33281</v>
      </c>
      <c r="AH617" s="115" t="s">
        <v>33282</v>
      </c>
      <c r="AI617" s="115" t="s">
        <v>33283</v>
      </c>
      <c r="AJ617" s="115" t="s">
        <v>33282</v>
      </c>
      <c r="AK617" s="116">
        <v>9.0267428421999991</v>
      </c>
      <c r="AL617" s="116">
        <v>105.41875664139999</v>
      </c>
      <c r="AM617" s="115" t="s">
        <v>35319</v>
      </c>
      <c r="AN617" s="115" t="s">
        <v>23</v>
      </c>
      <c r="AO617" s="115" t="s">
        <v>33327</v>
      </c>
      <c r="AP617" s="115" t="s">
        <v>33787</v>
      </c>
      <c r="AQ617" s="115" t="s">
        <v>23</v>
      </c>
      <c r="AR617" s="115" t="s">
        <v>81</v>
      </c>
      <c r="AS617" s="115" t="s">
        <v>23</v>
      </c>
      <c r="AT617" s="115" t="s">
        <v>1020</v>
      </c>
      <c r="AU617" s="115" t="s">
        <v>33382</v>
      </c>
      <c r="AV617" s="115" t="s">
        <v>33452</v>
      </c>
      <c r="AW617" s="115" t="s">
        <v>33257</v>
      </c>
      <c r="AX617" s="115" t="s">
        <v>33315</v>
      </c>
      <c r="AY617" s="115" t="s">
        <v>33316</v>
      </c>
      <c r="AZ617" s="115" t="s">
        <v>35938</v>
      </c>
      <c r="BA617" s="115" t="s">
        <v>1021</v>
      </c>
      <c r="BB617" s="115" t="s">
        <v>1021</v>
      </c>
      <c r="BC617" s="4">
        <f>SUMIFS('Doanh số khách hàng'!$F:$F,'Doanh số khách hàng'!$A:$A,DSKH!$D617)</f>
        <v>0</v>
      </c>
      <c r="BD617" t="str">
        <f>VLOOKUP($BC617,Master!$A:$D,4,1)</f>
        <v>F2</v>
      </c>
      <c r="BE617" t="str">
        <f t="shared" si="18"/>
        <v>GT</v>
      </c>
      <c r="BF617" t="str">
        <f t="shared" si="19"/>
        <v>Tỉnh Cà Mau-Xã Gành Hào</v>
      </c>
    </row>
    <row r="618" spans="1:58" x14ac:dyDescent="0.3">
      <c r="A618" s="114" t="s">
        <v>39167</v>
      </c>
      <c r="B618" s="115" t="s">
        <v>33266</v>
      </c>
      <c r="C618" s="115" t="s">
        <v>33267</v>
      </c>
      <c r="D618" s="115" t="s">
        <v>39168</v>
      </c>
      <c r="E618" s="115" t="s">
        <v>39169</v>
      </c>
      <c r="F618" s="115" t="s">
        <v>22</v>
      </c>
      <c r="G618" s="115" t="s">
        <v>39170</v>
      </c>
      <c r="H618" s="115" t="s">
        <v>39170</v>
      </c>
      <c r="I618" s="115" t="s">
        <v>23</v>
      </c>
      <c r="J618" s="115" t="s">
        <v>23</v>
      </c>
      <c r="K618" s="115" t="s">
        <v>35931</v>
      </c>
      <c r="L618" s="115" t="s">
        <v>23</v>
      </c>
      <c r="M618" s="115" t="s">
        <v>39171</v>
      </c>
      <c r="N618" s="115" t="s">
        <v>39172</v>
      </c>
      <c r="O618" s="115" t="s">
        <v>23</v>
      </c>
      <c r="P618" s="115" t="s">
        <v>23</v>
      </c>
      <c r="Q618" s="115" t="s">
        <v>23</v>
      </c>
      <c r="R618" s="115" t="s">
        <v>23</v>
      </c>
      <c r="S618" s="115" t="s">
        <v>23</v>
      </c>
      <c r="T618" s="115" t="s">
        <v>23</v>
      </c>
      <c r="U618" s="115" t="s">
        <v>23</v>
      </c>
      <c r="V618" s="115" t="s">
        <v>23</v>
      </c>
      <c r="W618" s="115" t="s">
        <v>79</v>
      </c>
      <c r="X618" s="115" t="s">
        <v>23</v>
      </c>
      <c r="Y618" s="115" t="s">
        <v>23</v>
      </c>
      <c r="Z618" s="115" t="s">
        <v>23</v>
      </c>
      <c r="AA618" s="115" t="s">
        <v>23</v>
      </c>
      <c r="AB618" s="115" t="s">
        <v>34857</v>
      </c>
      <c r="AC618" s="115" t="s">
        <v>34858</v>
      </c>
      <c r="AD618" s="115" t="s">
        <v>34135</v>
      </c>
      <c r="AE618" s="115" t="s">
        <v>33419</v>
      </c>
      <c r="AF618" s="115" t="s">
        <v>33420</v>
      </c>
      <c r="AG618" s="115" t="s">
        <v>33281</v>
      </c>
      <c r="AH618" s="115" t="s">
        <v>33282</v>
      </c>
      <c r="AI618" s="115" t="s">
        <v>33283</v>
      </c>
      <c r="AJ618" s="115" t="s">
        <v>33282</v>
      </c>
      <c r="AK618" s="116">
        <v>9.025756092</v>
      </c>
      <c r="AL618" s="116">
        <v>105.4197514057</v>
      </c>
      <c r="AM618" s="115" t="s">
        <v>34136</v>
      </c>
      <c r="AN618" s="115" t="s">
        <v>23</v>
      </c>
      <c r="AO618" s="115" t="s">
        <v>33327</v>
      </c>
      <c r="AP618" s="115" t="s">
        <v>34460</v>
      </c>
      <c r="AQ618" s="115" t="s">
        <v>23</v>
      </c>
      <c r="AR618" s="115" t="s">
        <v>81</v>
      </c>
      <c r="AS618" s="115" t="s">
        <v>23</v>
      </c>
      <c r="AT618" s="115" t="s">
        <v>1020</v>
      </c>
      <c r="AU618" s="115" t="s">
        <v>33382</v>
      </c>
      <c r="AV618" s="115" t="s">
        <v>23</v>
      </c>
      <c r="AW618" s="115" t="s">
        <v>33257</v>
      </c>
      <c r="AX618" s="115" t="s">
        <v>33315</v>
      </c>
      <c r="AY618" s="115" t="s">
        <v>33316</v>
      </c>
      <c r="AZ618" s="115" t="s">
        <v>35938</v>
      </c>
      <c r="BA618" s="115" t="s">
        <v>1021</v>
      </c>
      <c r="BB618" s="115" t="s">
        <v>1021</v>
      </c>
      <c r="BC618" s="4">
        <f>SUMIFS('Doanh số khách hàng'!$F:$F,'Doanh số khách hàng'!$A:$A,DSKH!$D618)</f>
        <v>0</v>
      </c>
      <c r="BD618" t="str">
        <f>VLOOKUP($BC618,Master!$A:$D,4,1)</f>
        <v>F2</v>
      </c>
      <c r="BE618" t="str">
        <f t="shared" si="18"/>
        <v>GT</v>
      </c>
      <c r="BF618" t="str">
        <f t="shared" si="19"/>
        <v>Tỉnh Cà Mau-Xã Gành Hào</v>
      </c>
    </row>
    <row r="619" spans="1:58" x14ac:dyDescent="0.3">
      <c r="A619" s="114" t="s">
        <v>39173</v>
      </c>
      <c r="B619" s="115" t="s">
        <v>33266</v>
      </c>
      <c r="C619" s="115" t="s">
        <v>33267</v>
      </c>
      <c r="D619" s="115" t="s">
        <v>39174</v>
      </c>
      <c r="E619" s="115" t="s">
        <v>39175</v>
      </c>
      <c r="F619" s="115" t="s">
        <v>22</v>
      </c>
      <c r="G619" s="115" t="s">
        <v>39176</v>
      </c>
      <c r="H619" s="115" t="s">
        <v>39176</v>
      </c>
      <c r="I619" s="115" t="s">
        <v>39177</v>
      </c>
      <c r="J619" s="115" t="s">
        <v>23</v>
      </c>
      <c r="K619" s="115" t="s">
        <v>35931</v>
      </c>
      <c r="L619" s="115" t="s">
        <v>23</v>
      </c>
      <c r="M619" s="115" t="s">
        <v>39178</v>
      </c>
      <c r="N619" s="115" t="s">
        <v>37376</v>
      </c>
      <c r="O619" s="115" t="s">
        <v>23</v>
      </c>
      <c r="P619" s="115" t="s">
        <v>23</v>
      </c>
      <c r="Q619" s="115" t="s">
        <v>23</v>
      </c>
      <c r="R619" s="115" t="s">
        <v>23</v>
      </c>
      <c r="S619" s="115" t="s">
        <v>23</v>
      </c>
      <c r="T619" s="115" t="s">
        <v>23</v>
      </c>
      <c r="U619" s="115" t="s">
        <v>23</v>
      </c>
      <c r="V619" s="115" t="s">
        <v>23</v>
      </c>
      <c r="W619" s="115" t="s">
        <v>79</v>
      </c>
      <c r="X619" s="115" t="s">
        <v>23</v>
      </c>
      <c r="Y619" s="115" t="s">
        <v>23</v>
      </c>
      <c r="Z619" s="115" t="s">
        <v>23</v>
      </c>
      <c r="AA619" s="115" t="s">
        <v>39179</v>
      </c>
      <c r="AB619" s="115" t="s">
        <v>39180</v>
      </c>
      <c r="AC619" s="115" t="s">
        <v>39181</v>
      </c>
      <c r="AD619" s="115" t="s">
        <v>39182</v>
      </c>
      <c r="AE619" s="115" t="s">
        <v>34322</v>
      </c>
      <c r="AF619" s="115" t="s">
        <v>34161</v>
      </c>
      <c r="AG619" s="115" t="s">
        <v>33281</v>
      </c>
      <c r="AH619" s="115" t="s">
        <v>33282</v>
      </c>
      <c r="AI619" s="115" t="s">
        <v>33283</v>
      </c>
      <c r="AJ619" s="115" t="s">
        <v>33282</v>
      </c>
      <c r="AK619" s="116">
        <v>9.1054206267000009</v>
      </c>
      <c r="AL619" s="116">
        <v>105.49349401710001</v>
      </c>
      <c r="AM619" s="115" t="s">
        <v>34572</v>
      </c>
      <c r="AN619" s="115" t="s">
        <v>23</v>
      </c>
      <c r="AO619" s="115" t="s">
        <v>23</v>
      </c>
      <c r="AP619" s="115" t="s">
        <v>33285</v>
      </c>
      <c r="AQ619" s="115" t="s">
        <v>23</v>
      </c>
      <c r="AR619" s="115" t="s">
        <v>81</v>
      </c>
      <c r="AS619" s="115" t="s">
        <v>23</v>
      </c>
      <c r="AT619" s="115" t="s">
        <v>1020</v>
      </c>
      <c r="AU619" s="115" t="s">
        <v>33382</v>
      </c>
      <c r="AV619" s="115" t="s">
        <v>33452</v>
      </c>
      <c r="AW619" s="115" t="s">
        <v>33257</v>
      </c>
      <c r="AX619" s="115" t="s">
        <v>33383</v>
      </c>
      <c r="AY619" s="115" t="s">
        <v>33384</v>
      </c>
      <c r="AZ619" s="115" t="s">
        <v>35938</v>
      </c>
      <c r="BA619" s="115" t="s">
        <v>23</v>
      </c>
      <c r="BB619" s="115" t="s">
        <v>23</v>
      </c>
      <c r="BC619" s="4">
        <f>SUMIFS('Doanh số khách hàng'!$F:$F,'Doanh số khách hàng'!$A:$A,DSKH!$D619)</f>
        <v>0</v>
      </c>
      <c r="BD619" t="str">
        <f>VLOOKUP($BC619,Master!$A:$D,4,1)</f>
        <v>F2</v>
      </c>
      <c r="BE619" t="str">
        <f t="shared" si="18"/>
        <v>OTC</v>
      </c>
      <c r="BF619" t="str">
        <f t="shared" si="19"/>
        <v>Tỉnh Cà Mau-Xã Long Điền</v>
      </c>
    </row>
    <row r="620" spans="1:58" x14ac:dyDescent="0.3">
      <c r="A620" s="114" t="s">
        <v>39183</v>
      </c>
      <c r="B620" s="115" t="s">
        <v>33266</v>
      </c>
      <c r="C620" s="115" t="s">
        <v>33267</v>
      </c>
      <c r="D620" s="115" t="s">
        <v>39184</v>
      </c>
      <c r="E620" s="115" t="s">
        <v>39185</v>
      </c>
      <c r="F620" s="115" t="s">
        <v>22</v>
      </c>
      <c r="G620" s="115" t="s">
        <v>39186</v>
      </c>
      <c r="H620" s="115" t="s">
        <v>39186</v>
      </c>
      <c r="I620" s="115" t="s">
        <v>23</v>
      </c>
      <c r="J620" s="115" t="s">
        <v>23</v>
      </c>
      <c r="K620" s="115" t="s">
        <v>35931</v>
      </c>
      <c r="L620" s="115" t="s">
        <v>23</v>
      </c>
      <c r="M620" s="115" t="s">
        <v>39187</v>
      </c>
      <c r="N620" s="115" t="s">
        <v>39172</v>
      </c>
      <c r="O620" s="115" t="s">
        <v>23</v>
      </c>
      <c r="P620" s="115" t="s">
        <v>23</v>
      </c>
      <c r="Q620" s="115" t="s">
        <v>23</v>
      </c>
      <c r="R620" s="115" t="s">
        <v>23</v>
      </c>
      <c r="S620" s="115" t="s">
        <v>23</v>
      </c>
      <c r="T620" s="115" t="s">
        <v>23</v>
      </c>
      <c r="U620" s="115" t="s">
        <v>23</v>
      </c>
      <c r="V620" s="115" t="s">
        <v>23</v>
      </c>
      <c r="W620" s="115" t="s">
        <v>79</v>
      </c>
      <c r="X620" s="115" t="s">
        <v>23</v>
      </c>
      <c r="Y620" s="115" t="s">
        <v>23</v>
      </c>
      <c r="Z620" s="115" t="s">
        <v>23</v>
      </c>
      <c r="AA620" s="115" t="s">
        <v>23</v>
      </c>
      <c r="AB620" s="115" t="s">
        <v>39188</v>
      </c>
      <c r="AC620" s="115" t="s">
        <v>36311</v>
      </c>
      <c r="AD620" s="115" t="s">
        <v>39189</v>
      </c>
      <c r="AE620" s="115" t="s">
        <v>33527</v>
      </c>
      <c r="AF620" s="115" t="s">
        <v>33528</v>
      </c>
      <c r="AG620" s="115" t="s">
        <v>33281</v>
      </c>
      <c r="AH620" s="115" t="s">
        <v>33282</v>
      </c>
      <c r="AI620" s="115" t="s">
        <v>33283</v>
      </c>
      <c r="AJ620" s="115" t="s">
        <v>33282</v>
      </c>
      <c r="AK620" s="116">
        <v>9.5647333306999993</v>
      </c>
      <c r="AL620" s="116">
        <v>105.44779120539999</v>
      </c>
      <c r="AM620" s="115" t="s">
        <v>39190</v>
      </c>
      <c r="AN620" s="115" t="s">
        <v>23</v>
      </c>
      <c r="AO620" s="115" t="s">
        <v>33327</v>
      </c>
      <c r="AP620" s="115" t="s">
        <v>80</v>
      </c>
      <c r="AQ620" s="115" t="s">
        <v>23</v>
      </c>
      <c r="AR620" s="115" t="s">
        <v>81</v>
      </c>
      <c r="AS620" s="115" t="s">
        <v>23</v>
      </c>
      <c r="AT620" s="115" t="s">
        <v>1020</v>
      </c>
      <c r="AU620" s="115" t="s">
        <v>33382</v>
      </c>
      <c r="AV620" s="115" t="s">
        <v>23</v>
      </c>
      <c r="AW620" s="115" t="s">
        <v>23</v>
      </c>
      <c r="AX620" s="115" t="s">
        <v>33315</v>
      </c>
      <c r="AY620" s="115" t="s">
        <v>33316</v>
      </c>
      <c r="AZ620" s="115" t="s">
        <v>35938</v>
      </c>
      <c r="BA620" s="115" t="s">
        <v>1021</v>
      </c>
      <c r="BB620" s="115" t="s">
        <v>1021</v>
      </c>
      <c r="BC620" s="4">
        <f>SUMIFS('Doanh số khách hàng'!$F:$F,'Doanh số khách hàng'!$A:$A,DSKH!$D620)</f>
        <v>0</v>
      </c>
      <c r="BD620" t="str">
        <f>VLOOKUP($BC620,Master!$A:$D,4,1)</f>
        <v>F2</v>
      </c>
      <c r="BE620" t="str">
        <f t="shared" si="18"/>
        <v>GT</v>
      </c>
      <c r="BF620" t="str">
        <f t="shared" si="19"/>
        <v>Tỉnh Cà Mau-Xã Hồng Dân</v>
      </c>
    </row>
    <row r="621" spans="1:58" x14ac:dyDescent="0.3">
      <c r="A621" s="114" t="s">
        <v>39191</v>
      </c>
      <c r="B621" s="115" t="s">
        <v>33266</v>
      </c>
      <c r="C621" s="115" t="s">
        <v>33267</v>
      </c>
      <c r="D621" s="115" t="s">
        <v>39192</v>
      </c>
      <c r="E621" s="115" t="s">
        <v>39193</v>
      </c>
      <c r="F621" s="115" t="s">
        <v>22</v>
      </c>
      <c r="G621" s="115" t="s">
        <v>39194</v>
      </c>
      <c r="H621" s="115" t="s">
        <v>39194</v>
      </c>
      <c r="I621" s="115" t="s">
        <v>23</v>
      </c>
      <c r="J621" s="115" t="s">
        <v>23</v>
      </c>
      <c r="K621" s="115" t="s">
        <v>35931</v>
      </c>
      <c r="L621" s="115" t="s">
        <v>23</v>
      </c>
      <c r="M621" s="115" t="s">
        <v>39195</v>
      </c>
      <c r="N621" s="115" t="s">
        <v>36792</v>
      </c>
      <c r="O621" s="115" t="s">
        <v>23</v>
      </c>
      <c r="P621" s="115" t="s">
        <v>23</v>
      </c>
      <c r="Q621" s="115" t="s">
        <v>23</v>
      </c>
      <c r="R621" s="115" t="s">
        <v>23</v>
      </c>
      <c r="S621" s="115" t="s">
        <v>23</v>
      </c>
      <c r="T621" s="115" t="s">
        <v>23</v>
      </c>
      <c r="U621" s="115" t="s">
        <v>23</v>
      </c>
      <c r="V621" s="115" t="s">
        <v>23</v>
      </c>
      <c r="W621" s="115" t="s">
        <v>79</v>
      </c>
      <c r="X621" s="115" t="s">
        <v>23</v>
      </c>
      <c r="Y621" s="115" t="s">
        <v>23</v>
      </c>
      <c r="Z621" s="115" t="s">
        <v>23</v>
      </c>
      <c r="AA621" s="115" t="s">
        <v>23</v>
      </c>
      <c r="AB621" s="115" t="s">
        <v>38256</v>
      </c>
      <c r="AC621" s="115" t="s">
        <v>33405</v>
      </c>
      <c r="AD621" s="115" t="s">
        <v>33526</v>
      </c>
      <c r="AE621" s="115" t="s">
        <v>33527</v>
      </c>
      <c r="AF621" s="115" t="s">
        <v>33528</v>
      </c>
      <c r="AG621" s="115" t="s">
        <v>33281</v>
      </c>
      <c r="AH621" s="115" t="s">
        <v>33282</v>
      </c>
      <c r="AI621" s="115" t="s">
        <v>33283</v>
      </c>
      <c r="AJ621" s="115" t="s">
        <v>33282</v>
      </c>
      <c r="AK621" s="116">
        <v>9.5646046812000005</v>
      </c>
      <c r="AL621" s="116">
        <v>105.4482066259</v>
      </c>
      <c r="AM621" s="115" t="s">
        <v>38257</v>
      </c>
      <c r="AN621" s="115" t="s">
        <v>23</v>
      </c>
      <c r="AO621" s="115" t="s">
        <v>33327</v>
      </c>
      <c r="AP621" s="115" t="s">
        <v>80</v>
      </c>
      <c r="AQ621" s="115" t="s">
        <v>23</v>
      </c>
      <c r="AR621" s="115" t="s">
        <v>81</v>
      </c>
      <c r="AS621" s="115" t="s">
        <v>23</v>
      </c>
      <c r="AT621" s="115" t="s">
        <v>1020</v>
      </c>
      <c r="AU621" s="115" t="s">
        <v>33382</v>
      </c>
      <c r="AV621" s="115" t="s">
        <v>23</v>
      </c>
      <c r="AW621" s="115" t="s">
        <v>23</v>
      </c>
      <c r="AX621" s="115" t="s">
        <v>33315</v>
      </c>
      <c r="AY621" s="115" t="s">
        <v>33316</v>
      </c>
      <c r="AZ621" s="115" t="s">
        <v>35938</v>
      </c>
      <c r="BA621" s="115" t="s">
        <v>1021</v>
      </c>
      <c r="BB621" s="115" t="s">
        <v>1021</v>
      </c>
      <c r="BC621" s="4">
        <f>SUMIFS('Doanh số khách hàng'!$F:$F,'Doanh số khách hàng'!$A:$A,DSKH!$D621)</f>
        <v>0</v>
      </c>
      <c r="BD621" t="str">
        <f>VLOOKUP($BC621,Master!$A:$D,4,1)</f>
        <v>F2</v>
      </c>
      <c r="BE621" t="str">
        <f t="shared" si="18"/>
        <v>GT</v>
      </c>
      <c r="BF621" t="str">
        <f t="shared" si="19"/>
        <v>Tỉnh Cà Mau-Xã Hồng Dân</v>
      </c>
    </row>
    <row r="622" spans="1:58" x14ac:dyDescent="0.3">
      <c r="A622" s="114" t="s">
        <v>39196</v>
      </c>
      <c r="B622" s="115" t="s">
        <v>33266</v>
      </c>
      <c r="C622" s="115" t="s">
        <v>33267</v>
      </c>
      <c r="D622" s="115" t="s">
        <v>19965</v>
      </c>
      <c r="E622" s="115" t="s">
        <v>39197</v>
      </c>
      <c r="F622" s="115" t="s">
        <v>22</v>
      </c>
      <c r="G622" s="115" t="s">
        <v>39198</v>
      </c>
      <c r="H622" s="115" t="s">
        <v>39198</v>
      </c>
      <c r="I622" s="115" t="s">
        <v>39199</v>
      </c>
      <c r="J622" s="115" t="s">
        <v>23</v>
      </c>
      <c r="K622" s="115" t="s">
        <v>35931</v>
      </c>
      <c r="L622" s="115" t="s">
        <v>23</v>
      </c>
      <c r="M622" s="115" t="s">
        <v>39200</v>
      </c>
      <c r="N622" s="115" t="s">
        <v>36792</v>
      </c>
      <c r="O622" s="115" t="s">
        <v>23</v>
      </c>
      <c r="P622" s="115" t="s">
        <v>39199</v>
      </c>
      <c r="Q622" s="115" t="s">
        <v>23</v>
      </c>
      <c r="R622" s="115" t="s">
        <v>23</v>
      </c>
      <c r="S622" s="115" t="s">
        <v>23</v>
      </c>
      <c r="T622" s="115" t="s">
        <v>23</v>
      </c>
      <c r="U622" s="115" t="s">
        <v>23</v>
      </c>
      <c r="V622" s="115" t="s">
        <v>23</v>
      </c>
      <c r="W622" s="115" t="s">
        <v>79</v>
      </c>
      <c r="X622" s="115" t="s">
        <v>23</v>
      </c>
      <c r="Y622" s="115" t="s">
        <v>23</v>
      </c>
      <c r="Z622" s="115" t="s">
        <v>23</v>
      </c>
      <c r="AA622" s="115" t="s">
        <v>23</v>
      </c>
      <c r="AB622" s="115" t="s">
        <v>38672</v>
      </c>
      <c r="AC622" s="115" t="s">
        <v>36904</v>
      </c>
      <c r="AD622" s="115" t="s">
        <v>36520</v>
      </c>
      <c r="AE622" s="115" t="s">
        <v>33872</v>
      </c>
      <c r="AF622" s="115" t="s">
        <v>33873</v>
      </c>
      <c r="AG622" s="115" t="s">
        <v>33281</v>
      </c>
      <c r="AH622" s="115" t="s">
        <v>33282</v>
      </c>
      <c r="AI622" s="115" t="s">
        <v>33283</v>
      </c>
      <c r="AJ622" s="115" t="s">
        <v>33282</v>
      </c>
      <c r="AK622" s="116">
        <v>9.4372252319999994</v>
      </c>
      <c r="AL622" s="116">
        <v>105.556814</v>
      </c>
      <c r="AM622" s="115" t="s">
        <v>38673</v>
      </c>
      <c r="AN622" s="115" t="s">
        <v>23</v>
      </c>
      <c r="AO622" s="115" t="s">
        <v>33256</v>
      </c>
      <c r="AP622" s="115" t="s">
        <v>80</v>
      </c>
      <c r="AQ622" s="115" t="s">
        <v>23</v>
      </c>
      <c r="AR622" s="115" t="s">
        <v>23</v>
      </c>
      <c r="AS622" s="115" t="s">
        <v>23</v>
      </c>
      <c r="AT622" s="115" t="s">
        <v>23</v>
      </c>
      <c r="AU622" s="115" t="s">
        <v>23</v>
      </c>
      <c r="AV622" s="115" t="s">
        <v>23</v>
      </c>
      <c r="AW622" s="115" t="s">
        <v>23</v>
      </c>
      <c r="AX622" s="115" t="s">
        <v>33299</v>
      </c>
      <c r="AY622" s="115" t="s">
        <v>33300</v>
      </c>
      <c r="AZ622" s="115" t="s">
        <v>35938</v>
      </c>
      <c r="BA622" s="115" t="s">
        <v>33302</v>
      </c>
      <c r="BB622" s="115" t="s">
        <v>33303</v>
      </c>
      <c r="BC622" s="4">
        <f>SUMIFS('Doanh số khách hàng'!$F:$F,'Doanh số khách hàng'!$A:$A,DSKH!$D622)</f>
        <v>517230</v>
      </c>
      <c r="BD622" t="str">
        <f>VLOOKUP($BC622,Master!$A:$D,4,1)</f>
        <v>F4</v>
      </c>
      <c r="BE622" t="str">
        <f t="shared" si="18"/>
        <v>GT</v>
      </c>
      <c r="BF622" t="str">
        <f t="shared" si="19"/>
        <v>Tỉnh Cà Mau-Xã Vĩnh Thanh</v>
      </c>
    </row>
    <row r="623" spans="1:58" x14ac:dyDescent="0.3">
      <c r="A623" s="114" t="s">
        <v>39201</v>
      </c>
      <c r="B623" s="115" t="s">
        <v>33266</v>
      </c>
      <c r="C623" s="115" t="s">
        <v>33267</v>
      </c>
      <c r="D623" s="115" t="s">
        <v>39202</v>
      </c>
      <c r="E623" s="115" t="s">
        <v>39203</v>
      </c>
      <c r="F623" s="115" t="s">
        <v>22</v>
      </c>
      <c r="G623" s="115" t="s">
        <v>39204</v>
      </c>
      <c r="H623" s="115" t="s">
        <v>39205</v>
      </c>
      <c r="I623" s="115" t="s">
        <v>23</v>
      </c>
      <c r="J623" s="115" t="s">
        <v>23</v>
      </c>
      <c r="K623" s="115" t="s">
        <v>35931</v>
      </c>
      <c r="L623" s="115" t="s">
        <v>23</v>
      </c>
      <c r="M623" s="115" t="s">
        <v>39206</v>
      </c>
      <c r="N623" s="115" t="s">
        <v>36319</v>
      </c>
      <c r="O623" s="115" t="s">
        <v>23</v>
      </c>
      <c r="P623" s="115" t="s">
        <v>23</v>
      </c>
      <c r="Q623" s="115" t="s">
        <v>23</v>
      </c>
      <c r="R623" s="115" t="s">
        <v>23</v>
      </c>
      <c r="S623" s="115" t="s">
        <v>23</v>
      </c>
      <c r="T623" s="115" t="s">
        <v>23</v>
      </c>
      <c r="U623" s="115" t="s">
        <v>23</v>
      </c>
      <c r="V623" s="115" t="s">
        <v>23</v>
      </c>
      <c r="W623" s="115" t="s">
        <v>23</v>
      </c>
      <c r="X623" s="115" t="s">
        <v>23</v>
      </c>
      <c r="Y623" s="115" t="s">
        <v>23</v>
      </c>
      <c r="Z623" s="115" t="s">
        <v>23</v>
      </c>
      <c r="AA623" s="115" t="s">
        <v>39207</v>
      </c>
      <c r="AB623" s="115" t="s">
        <v>39208</v>
      </c>
      <c r="AC623" s="115" t="s">
        <v>39209</v>
      </c>
      <c r="AD623" s="115" t="s">
        <v>35340</v>
      </c>
      <c r="AE623" s="115" t="s">
        <v>33449</v>
      </c>
      <c r="AF623" s="115" t="s">
        <v>33450</v>
      </c>
      <c r="AG623" s="115" t="s">
        <v>33281</v>
      </c>
      <c r="AH623" s="115" t="s">
        <v>33282</v>
      </c>
      <c r="AI623" s="115" t="s">
        <v>33283</v>
      </c>
      <c r="AJ623" s="115" t="s">
        <v>33282</v>
      </c>
      <c r="AK623" s="116">
        <v>9.4378918595000005</v>
      </c>
      <c r="AL623" s="116">
        <v>105.462473217</v>
      </c>
      <c r="AM623" s="115" t="s">
        <v>39210</v>
      </c>
      <c r="AN623" s="115" t="s">
        <v>23</v>
      </c>
      <c r="AO623" s="115" t="s">
        <v>33327</v>
      </c>
      <c r="AP623" s="115" t="s">
        <v>34460</v>
      </c>
      <c r="AQ623" s="115" t="s">
        <v>23</v>
      </c>
      <c r="AR623" s="115" t="s">
        <v>81</v>
      </c>
      <c r="AS623" s="115" t="s">
        <v>23</v>
      </c>
      <c r="AT623" s="115" t="s">
        <v>1020</v>
      </c>
      <c r="AU623" s="115" t="s">
        <v>33382</v>
      </c>
      <c r="AV623" s="115" t="s">
        <v>33452</v>
      </c>
      <c r="AW623" s="115" t="s">
        <v>33257</v>
      </c>
      <c r="AX623" s="115" t="s">
        <v>33315</v>
      </c>
      <c r="AY623" s="115" t="s">
        <v>33316</v>
      </c>
      <c r="AZ623" s="115" t="s">
        <v>35938</v>
      </c>
      <c r="BA623" s="115" t="s">
        <v>1021</v>
      </c>
      <c r="BB623" s="115" t="s">
        <v>1021</v>
      </c>
      <c r="BC623" s="4">
        <f>SUMIFS('Doanh số khách hàng'!$F:$F,'Doanh số khách hàng'!$A:$A,DSKH!$D623)</f>
        <v>0</v>
      </c>
      <c r="BD623" t="str">
        <f>VLOOKUP($BC623,Master!$A:$D,4,1)</f>
        <v>F2</v>
      </c>
      <c r="BE623" t="str">
        <f t="shared" si="18"/>
        <v>GT</v>
      </c>
      <c r="BF623" t="str">
        <f t="shared" si="19"/>
        <v>Tỉnh Cà Mau-Xã Phước Long</v>
      </c>
    </row>
    <row r="624" spans="1:58" x14ac:dyDescent="0.3">
      <c r="A624" s="114" t="s">
        <v>39211</v>
      </c>
      <c r="B624" s="115" t="s">
        <v>33266</v>
      </c>
      <c r="C624" s="115" t="s">
        <v>33267</v>
      </c>
      <c r="D624" s="115" t="s">
        <v>39212</v>
      </c>
      <c r="E624" s="115" t="s">
        <v>39213</v>
      </c>
      <c r="F624" s="115" t="s">
        <v>22</v>
      </c>
      <c r="G624" s="115" t="s">
        <v>39214</v>
      </c>
      <c r="H624" s="115" t="s">
        <v>39214</v>
      </c>
      <c r="I624" s="115" t="s">
        <v>23</v>
      </c>
      <c r="J624" s="115" t="s">
        <v>23</v>
      </c>
      <c r="K624" s="115" t="s">
        <v>35931</v>
      </c>
      <c r="L624" s="115" t="s">
        <v>23</v>
      </c>
      <c r="M624" s="115" t="s">
        <v>39215</v>
      </c>
      <c r="N624" s="115" t="s">
        <v>36377</v>
      </c>
      <c r="O624" s="115" t="s">
        <v>23</v>
      </c>
      <c r="P624" s="115" t="s">
        <v>23</v>
      </c>
      <c r="Q624" s="115" t="s">
        <v>23</v>
      </c>
      <c r="R624" s="115" t="s">
        <v>23</v>
      </c>
      <c r="S624" s="115" t="s">
        <v>23</v>
      </c>
      <c r="T624" s="115" t="s">
        <v>23</v>
      </c>
      <c r="U624" s="115" t="s">
        <v>23</v>
      </c>
      <c r="V624" s="115" t="s">
        <v>23</v>
      </c>
      <c r="W624" s="115" t="s">
        <v>23</v>
      </c>
      <c r="X624" s="115" t="s">
        <v>23</v>
      </c>
      <c r="Y624" s="115" t="s">
        <v>23</v>
      </c>
      <c r="Z624" s="115" t="s">
        <v>23</v>
      </c>
      <c r="AA624" s="115" t="s">
        <v>39216</v>
      </c>
      <c r="AB624" s="115" t="s">
        <v>39217</v>
      </c>
      <c r="AC624" s="115" t="s">
        <v>36023</v>
      </c>
      <c r="AD624" s="115" t="s">
        <v>35010</v>
      </c>
      <c r="AE624" s="115" t="s">
        <v>33922</v>
      </c>
      <c r="AF624" s="115" t="s">
        <v>33923</v>
      </c>
      <c r="AG624" s="115" t="s">
        <v>33281</v>
      </c>
      <c r="AH624" s="115" t="s">
        <v>33282</v>
      </c>
      <c r="AI624" s="115" t="s">
        <v>33283</v>
      </c>
      <c r="AJ624" s="115" t="s">
        <v>33282</v>
      </c>
      <c r="AK624" s="116">
        <v>9.3706005164999997</v>
      </c>
      <c r="AL624" s="116">
        <v>105.71200670179999</v>
      </c>
      <c r="AM624" s="115" t="s">
        <v>36024</v>
      </c>
      <c r="AN624" s="115" t="s">
        <v>23</v>
      </c>
      <c r="AO624" s="115" t="s">
        <v>33327</v>
      </c>
      <c r="AP624" s="115" t="s">
        <v>80</v>
      </c>
      <c r="AQ624" s="115" t="s">
        <v>23</v>
      </c>
      <c r="AR624" s="115" t="s">
        <v>81</v>
      </c>
      <c r="AS624" s="115" t="s">
        <v>23</v>
      </c>
      <c r="AT624" s="115" t="s">
        <v>1020</v>
      </c>
      <c r="AU624" s="115" t="s">
        <v>33382</v>
      </c>
      <c r="AV624" s="115" t="s">
        <v>33452</v>
      </c>
      <c r="AW624" s="115" t="s">
        <v>33257</v>
      </c>
      <c r="AX624" s="115" t="s">
        <v>33315</v>
      </c>
      <c r="AY624" s="115" t="s">
        <v>33316</v>
      </c>
      <c r="AZ624" s="115" t="s">
        <v>35938</v>
      </c>
      <c r="BA624" s="115" t="s">
        <v>1021</v>
      </c>
      <c r="BB624" s="115" t="s">
        <v>1021</v>
      </c>
      <c r="BC624" s="4">
        <f>SUMIFS('Doanh số khách hàng'!$F:$F,'Doanh số khách hàng'!$A:$A,DSKH!$D624)</f>
        <v>0</v>
      </c>
      <c r="BD624" t="str">
        <f>VLOOKUP($BC624,Master!$A:$D,4,1)</f>
        <v>F2</v>
      </c>
      <c r="BE624" t="str">
        <f t="shared" si="18"/>
        <v>GT</v>
      </c>
      <c r="BF624" t="str">
        <f t="shared" si="19"/>
        <v>Tỉnh Cà Mau-Xã Vĩnh Lợi</v>
      </c>
    </row>
    <row r="625" spans="1:58" x14ac:dyDescent="0.3">
      <c r="A625" s="114" t="s">
        <v>39218</v>
      </c>
      <c r="B625" s="115" t="s">
        <v>33266</v>
      </c>
      <c r="C625" s="115" t="s">
        <v>33267</v>
      </c>
      <c r="D625" s="115" t="s">
        <v>39219</v>
      </c>
      <c r="E625" s="115" t="s">
        <v>39220</v>
      </c>
      <c r="F625" s="115" t="s">
        <v>22</v>
      </c>
      <c r="G625" s="115" t="s">
        <v>39221</v>
      </c>
      <c r="H625" s="115" t="s">
        <v>39221</v>
      </c>
      <c r="I625" s="115" t="s">
        <v>39222</v>
      </c>
      <c r="J625" s="115" t="s">
        <v>23</v>
      </c>
      <c r="K625" s="115" t="s">
        <v>35931</v>
      </c>
      <c r="L625" s="115" t="s">
        <v>23</v>
      </c>
      <c r="M625" s="115" t="s">
        <v>39223</v>
      </c>
      <c r="N625" s="115" t="s">
        <v>37045</v>
      </c>
      <c r="O625" s="115" t="s">
        <v>23</v>
      </c>
      <c r="P625" s="115" t="s">
        <v>39224</v>
      </c>
      <c r="Q625" s="115" t="s">
        <v>23</v>
      </c>
      <c r="R625" s="115" t="s">
        <v>23</v>
      </c>
      <c r="S625" s="115" t="s">
        <v>23</v>
      </c>
      <c r="T625" s="115" t="s">
        <v>23</v>
      </c>
      <c r="U625" s="115" t="s">
        <v>23</v>
      </c>
      <c r="V625" s="115" t="s">
        <v>23</v>
      </c>
      <c r="W625" s="115" t="s">
        <v>79</v>
      </c>
      <c r="X625" s="115" t="s">
        <v>23</v>
      </c>
      <c r="Y625" s="115" t="s">
        <v>23</v>
      </c>
      <c r="Z625" s="115" t="s">
        <v>23</v>
      </c>
      <c r="AA625" s="115" t="s">
        <v>39225</v>
      </c>
      <c r="AB625" s="115" t="s">
        <v>39226</v>
      </c>
      <c r="AC625" s="115" t="s">
        <v>39227</v>
      </c>
      <c r="AD625" s="115" t="s">
        <v>33600</v>
      </c>
      <c r="AE625" s="115" t="s">
        <v>35959</v>
      </c>
      <c r="AF625" s="115" t="s">
        <v>35960</v>
      </c>
      <c r="AG625" s="115" t="s">
        <v>33281</v>
      </c>
      <c r="AH625" s="115" t="s">
        <v>33282</v>
      </c>
      <c r="AI625" s="115" t="s">
        <v>33283</v>
      </c>
      <c r="AJ625" s="115" t="s">
        <v>33282</v>
      </c>
      <c r="AK625" s="116">
        <v>9.2831892689999993</v>
      </c>
      <c r="AL625" s="116">
        <v>105.7212773</v>
      </c>
      <c r="AM625" s="115" t="s">
        <v>34079</v>
      </c>
      <c r="AN625" s="115" t="s">
        <v>23</v>
      </c>
      <c r="AO625" s="115" t="s">
        <v>23</v>
      </c>
      <c r="AP625" s="115" t="s">
        <v>80</v>
      </c>
      <c r="AQ625" s="115" t="s">
        <v>23</v>
      </c>
      <c r="AR625" s="115" t="s">
        <v>23</v>
      </c>
      <c r="AS625" s="115" t="s">
        <v>23</v>
      </c>
      <c r="AT625" s="115" t="s">
        <v>23</v>
      </c>
      <c r="AU625" s="115" t="s">
        <v>23</v>
      </c>
      <c r="AV625" s="115" t="s">
        <v>23</v>
      </c>
      <c r="AW625" s="115" t="s">
        <v>23</v>
      </c>
      <c r="AX625" s="115" t="s">
        <v>33299</v>
      </c>
      <c r="AY625" s="115" t="s">
        <v>33300</v>
      </c>
      <c r="AZ625" s="115" t="s">
        <v>35938</v>
      </c>
      <c r="BA625" s="115" t="s">
        <v>33302</v>
      </c>
      <c r="BB625" s="115" t="s">
        <v>33303</v>
      </c>
      <c r="BC625" s="4">
        <f>SUMIFS('Doanh số khách hàng'!$F:$F,'Doanh số khách hàng'!$A:$A,DSKH!$D625)</f>
        <v>0</v>
      </c>
      <c r="BD625" t="str">
        <f>VLOOKUP($BC625,Master!$A:$D,4,1)</f>
        <v>F2</v>
      </c>
      <c r="BE625" t="str">
        <f t="shared" si="18"/>
        <v>GT</v>
      </c>
      <c r="BF625" t="str">
        <f t="shared" si="19"/>
        <v>Tỉnh Cà Mau-Xã Hưng Hội</v>
      </c>
    </row>
    <row r="626" spans="1:58" x14ac:dyDescent="0.3">
      <c r="A626" s="114" t="s">
        <v>39228</v>
      </c>
      <c r="B626" s="115" t="s">
        <v>33266</v>
      </c>
      <c r="C626" s="115" t="s">
        <v>33267</v>
      </c>
      <c r="D626" s="115" t="s">
        <v>39229</v>
      </c>
      <c r="E626" s="115" t="s">
        <v>39230</v>
      </c>
      <c r="F626" s="115" t="s">
        <v>22</v>
      </c>
      <c r="G626" s="115" t="s">
        <v>39231</v>
      </c>
      <c r="H626" s="115" t="s">
        <v>39231</v>
      </c>
      <c r="I626" s="115" t="s">
        <v>23</v>
      </c>
      <c r="J626" s="115" t="s">
        <v>23</v>
      </c>
      <c r="K626" s="115" t="s">
        <v>35931</v>
      </c>
      <c r="L626" s="115" t="s">
        <v>23</v>
      </c>
      <c r="M626" s="115" t="s">
        <v>39232</v>
      </c>
      <c r="N626" s="115" t="s">
        <v>36893</v>
      </c>
      <c r="O626" s="115" t="s">
        <v>23</v>
      </c>
      <c r="P626" s="115" t="s">
        <v>23</v>
      </c>
      <c r="Q626" s="115" t="s">
        <v>23</v>
      </c>
      <c r="R626" s="115" t="s">
        <v>23</v>
      </c>
      <c r="S626" s="115" t="s">
        <v>23</v>
      </c>
      <c r="T626" s="115" t="s">
        <v>23</v>
      </c>
      <c r="U626" s="115" t="s">
        <v>23</v>
      </c>
      <c r="V626" s="115" t="s">
        <v>23</v>
      </c>
      <c r="W626" s="115" t="s">
        <v>79</v>
      </c>
      <c r="X626" s="115" t="s">
        <v>23</v>
      </c>
      <c r="Y626" s="115" t="s">
        <v>23</v>
      </c>
      <c r="Z626" s="115" t="s">
        <v>23</v>
      </c>
      <c r="AA626" s="115" t="s">
        <v>39233</v>
      </c>
      <c r="AB626" s="115" t="s">
        <v>39234</v>
      </c>
      <c r="AC626" s="115" t="s">
        <v>34619</v>
      </c>
      <c r="AD626" s="115" t="s">
        <v>33278</v>
      </c>
      <c r="AE626" s="115" t="s">
        <v>33338</v>
      </c>
      <c r="AF626" s="115" t="s">
        <v>33339</v>
      </c>
      <c r="AG626" s="115" t="s">
        <v>33281</v>
      </c>
      <c r="AH626" s="115" t="s">
        <v>33282</v>
      </c>
      <c r="AI626" s="115" t="s">
        <v>33283</v>
      </c>
      <c r="AJ626" s="115" t="s">
        <v>33282</v>
      </c>
      <c r="AK626" s="116">
        <v>9.2974385432000002</v>
      </c>
      <c r="AL626" s="116">
        <v>105.7241529599</v>
      </c>
      <c r="AM626" s="115" t="s">
        <v>34470</v>
      </c>
      <c r="AN626" s="115" t="s">
        <v>23</v>
      </c>
      <c r="AO626" s="115" t="s">
        <v>33327</v>
      </c>
      <c r="AP626" s="115" t="s">
        <v>80</v>
      </c>
      <c r="AQ626" s="115" t="s">
        <v>23</v>
      </c>
      <c r="AR626" s="115" t="s">
        <v>81</v>
      </c>
      <c r="AS626" s="115" t="s">
        <v>23</v>
      </c>
      <c r="AT626" s="115" t="s">
        <v>1020</v>
      </c>
      <c r="AU626" s="115" t="s">
        <v>33382</v>
      </c>
      <c r="AV626" s="115" t="s">
        <v>33452</v>
      </c>
      <c r="AW626" s="115" t="s">
        <v>23</v>
      </c>
      <c r="AX626" s="115" t="s">
        <v>33315</v>
      </c>
      <c r="AY626" s="115" t="s">
        <v>33316</v>
      </c>
      <c r="AZ626" s="115" t="s">
        <v>35938</v>
      </c>
      <c r="BA626" s="115" t="s">
        <v>1021</v>
      </c>
      <c r="BB626" s="115" t="s">
        <v>1021</v>
      </c>
      <c r="BC626" s="4">
        <f>SUMIFS('Doanh số khách hàng'!$F:$F,'Doanh số khách hàng'!$A:$A,DSKH!$D626)</f>
        <v>0</v>
      </c>
      <c r="BD626" t="str">
        <f>VLOOKUP($BC626,Master!$A:$D,4,1)</f>
        <v>F2</v>
      </c>
      <c r="BE626" t="str">
        <f t="shared" si="18"/>
        <v>GT</v>
      </c>
      <c r="BF626" t="str">
        <f t="shared" si="19"/>
        <v>Tỉnh Cà Mau-Phường Bạc Liêu</v>
      </c>
    </row>
    <row r="627" spans="1:58" x14ac:dyDescent="0.3">
      <c r="A627" s="114" t="s">
        <v>39235</v>
      </c>
      <c r="B627" s="115" t="s">
        <v>33266</v>
      </c>
      <c r="C627" s="115" t="s">
        <v>33267</v>
      </c>
      <c r="D627" s="115" t="s">
        <v>39236</v>
      </c>
      <c r="E627" s="115" t="s">
        <v>39237</v>
      </c>
      <c r="F627" s="115" t="s">
        <v>22</v>
      </c>
      <c r="G627" s="115" t="s">
        <v>39238</v>
      </c>
      <c r="H627" s="115" t="s">
        <v>39238</v>
      </c>
      <c r="I627" s="115" t="s">
        <v>23</v>
      </c>
      <c r="J627" s="115" t="s">
        <v>23</v>
      </c>
      <c r="K627" s="115" t="s">
        <v>35931</v>
      </c>
      <c r="L627" s="115" t="s">
        <v>23</v>
      </c>
      <c r="M627" s="115" t="s">
        <v>39239</v>
      </c>
      <c r="N627" s="115" t="s">
        <v>37025</v>
      </c>
      <c r="O627" s="115" t="s">
        <v>23</v>
      </c>
      <c r="P627" s="115" t="s">
        <v>23</v>
      </c>
      <c r="Q627" s="115" t="s">
        <v>23</v>
      </c>
      <c r="R627" s="115" t="s">
        <v>23</v>
      </c>
      <c r="S627" s="115" t="s">
        <v>23</v>
      </c>
      <c r="T627" s="115" t="s">
        <v>23</v>
      </c>
      <c r="U627" s="115" t="s">
        <v>23</v>
      </c>
      <c r="V627" s="115" t="s">
        <v>23</v>
      </c>
      <c r="W627" s="115" t="s">
        <v>23</v>
      </c>
      <c r="X627" s="115" t="s">
        <v>23</v>
      </c>
      <c r="Y627" s="115" t="s">
        <v>23</v>
      </c>
      <c r="Z627" s="115" t="s">
        <v>23</v>
      </c>
      <c r="AA627" s="115" t="s">
        <v>39240</v>
      </c>
      <c r="AB627" s="115" t="s">
        <v>39241</v>
      </c>
      <c r="AC627" s="115" t="s">
        <v>36023</v>
      </c>
      <c r="AD627" s="115" t="s">
        <v>33278</v>
      </c>
      <c r="AE627" s="115" t="s">
        <v>33922</v>
      </c>
      <c r="AF627" s="115" t="s">
        <v>33923</v>
      </c>
      <c r="AG627" s="115" t="s">
        <v>33281</v>
      </c>
      <c r="AH627" s="115" t="s">
        <v>33282</v>
      </c>
      <c r="AI627" s="115" t="s">
        <v>33283</v>
      </c>
      <c r="AJ627" s="115" t="s">
        <v>33282</v>
      </c>
      <c r="AK627" s="116">
        <v>9.3712091722000004</v>
      </c>
      <c r="AL627" s="116">
        <v>105.7121714005</v>
      </c>
      <c r="AM627" s="115" t="s">
        <v>36024</v>
      </c>
      <c r="AN627" s="115" t="s">
        <v>23</v>
      </c>
      <c r="AO627" s="115" t="s">
        <v>33327</v>
      </c>
      <c r="AP627" s="115" t="s">
        <v>80</v>
      </c>
      <c r="AQ627" s="115" t="s">
        <v>23</v>
      </c>
      <c r="AR627" s="115" t="s">
        <v>81</v>
      </c>
      <c r="AS627" s="115" t="s">
        <v>23</v>
      </c>
      <c r="AT627" s="115" t="s">
        <v>1020</v>
      </c>
      <c r="AU627" s="115" t="s">
        <v>33382</v>
      </c>
      <c r="AV627" s="115" t="s">
        <v>33452</v>
      </c>
      <c r="AW627" s="115" t="s">
        <v>33257</v>
      </c>
      <c r="AX627" s="115" t="s">
        <v>33315</v>
      </c>
      <c r="AY627" s="115" t="s">
        <v>33316</v>
      </c>
      <c r="AZ627" s="115" t="s">
        <v>35938</v>
      </c>
      <c r="BA627" s="115" t="s">
        <v>1021</v>
      </c>
      <c r="BB627" s="115" t="s">
        <v>1021</v>
      </c>
      <c r="BC627" s="4">
        <f>SUMIFS('Doanh số khách hàng'!$F:$F,'Doanh số khách hàng'!$A:$A,DSKH!$D627)</f>
        <v>0</v>
      </c>
      <c r="BD627" t="str">
        <f>VLOOKUP($BC627,Master!$A:$D,4,1)</f>
        <v>F2</v>
      </c>
      <c r="BE627" t="str">
        <f t="shared" si="18"/>
        <v>GT</v>
      </c>
      <c r="BF627" t="str">
        <f t="shared" si="19"/>
        <v>Tỉnh Cà Mau-Xã Vĩnh Lợi</v>
      </c>
    </row>
    <row r="628" spans="1:58" x14ac:dyDescent="0.3">
      <c r="A628" s="114" t="s">
        <v>39242</v>
      </c>
      <c r="B628" s="115" t="s">
        <v>33266</v>
      </c>
      <c r="C628" s="115" t="s">
        <v>33267</v>
      </c>
      <c r="D628" s="115" t="s">
        <v>39243</v>
      </c>
      <c r="E628" s="115" t="s">
        <v>39244</v>
      </c>
      <c r="F628" s="115" t="s">
        <v>22</v>
      </c>
      <c r="G628" s="115" t="s">
        <v>39245</v>
      </c>
      <c r="H628" s="115" t="s">
        <v>39245</v>
      </c>
      <c r="I628" s="115" t="s">
        <v>23</v>
      </c>
      <c r="J628" s="115" t="s">
        <v>23</v>
      </c>
      <c r="K628" s="115" t="s">
        <v>35931</v>
      </c>
      <c r="L628" s="115" t="s">
        <v>23</v>
      </c>
      <c r="M628" s="115" t="s">
        <v>39246</v>
      </c>
      <c r="N628" s="115" t="s">
        <v>37500</v>
      </c>
      <c r="O628" s="115" t="s">
        <v>23</v>
      </c>
      <c r="P628" s="115" t="s">
        <v>23</v>
      </c>
      <c r="Q628" s="115" t="s">
        <v>23</v>
      </c>
      <c r="R628" s="115" t="s">
        <v>23</v>
      </c>
      <c r="S628" s="115" t="s">
        <v>23</v>
      </c>
      <c r="T628" s="115" t="s">
        <v>23</v>
      </c>
      <c r="U628" s="115" t="s">
        <v>23</v>
      </c>
      <c r="V628" s="115" t="s">
        <v>23</v>
      </c>
      <c r="W628" s="115" t="s">
        <v>79</v>
      </c>
      <c r="X628" s="115" t="s">
        <v>23</v>
      </c>
      <c r="Y628" s="115" t="s">
        <v>23</v>
      </c>
      <c r="Z628" s="115" t="s">
        <v>23</v>
      </c>
      <c r="AA628" s="115" t="s">
        <v>39247</v>
      </c>
      <c r="AB628" s="115" t="s">
        <v>39248</v>
      </c>
      <c r="AC628" s="115" t="s">
        <v>39249</v>
      </c>
      <c r="AD628" s="115" t="s">
        <v>38487</v>
      </c>
      <c r="AE628" s="115" t="s">
        <v>33338</v>
      </c>
      <c r="AF628" s="115" t="s">
        <v>33339</v>
      </c>
      <c r="AG628" s="115" t="s">
        <v>33281</v>
      </c>
      <c r="AH628" s="115" t="s">
        <v>33282</v>
      </c>
      <c r="AI628" s="115" t="s">
        <v>33283</v>
      </c>
      <c r="AJ628" s="115" t="s">
        <v>33282</v>
      </c>
      <c r="AK628" s="116">
        <v>9.2807089455000007</v>
      </c>
      <c r="AL628" s="116">
        <v>105.72586219759999</v>
      </c>
      <c r="AM628" s="115" t="s">
        <v>39250</v>
      </c>
      <c r="AN628" s="115" t="s">
        <v>23</v>
      </c>
      <c r="AO628" s="115" t="s">
        <v>33327</v>
      </c>
      <c r="AP628" s="115" t="s">
        <v>80</v>
      </c>
      <c r="AQ628" s="115" t="s">
        <v>23</v>
      </c>
      <c r="AR628" s="115" t="s">
        <v>81</v>
      </c>
      <c r="AS628" s="115" t="s">
        <v>23</v>
      </c>
      <c r="AT628" s="115" t="s">
        <v>1020</v>
      </c>
      <c r="AU628" s="115" t="s">
        <v>33382</v>
      </c>
      <c r="AV628" s="115" t="s">
        <v>33452</v>
      </c>
      <c r="AW628" s="115" t="s">
        <v>33257</v>
      </c>
      <c r="AX628" s="115" t="s">
        <v>33315</v>
      </c>
      <c r="AY628" s="115" t="s">
        <v>33316</v>
      </c>
      <c r="AZ628" s="115" t="s">
        <v>35938</v>
      </c>
      <c r="BA628" s="115" t="s">
        <v>1021</v>
      </c>
      <c r="BB628" s="115" t="s">
        <v>1021</v>
      </c>
      <c r="BC628" s="4">
        <f>SUMIFS('Doanh số khách hàng'!$F:$F,'Doanh số khách hàng'!$A:$A,DSKH!$D628)</f>
        <v>0</v>
      </c>
      <c r="BD628" t="str">
        <f>VLOOKUP($BC628,Master!$A:$D,4,1)</f>
        <v>F2</v>
      </c>
      <c r="BE628" t="str">
        <f t="shared" si="18"/>
        <v>GT</v>
      </c>
      <c r="BF628" t="str">
        <f t="shared" si="19"/>
        <v>Tỉnh Cà Mau-Phường Bạc Liêu</v>
      </c>
    </row>
    <row r="629" spans="1:58" x14ac:dyDescent="0.3">
      <c r="A629" s="114" t="s">
        <v>39251</v>
      </c>
      <c r="B629" s="115" t="s">
        <v>33266</v>
      </c>
      <c r="C629" s="115" t="s">
        <v>33267</v>
      </c>
      <c r="D629" s="115" t="s">
        <v>39252</v>
      </c>
      <c r="E629" s="115" t="s">
        <v>39253</v>
      </c>
      <c r="F629" s="115" t="s">
        <v>22</v>
      </c>
      <c r="G629" s="115" t="s">
        <v>39254</v>
      </c>
      <c r="H629" s="115" t="s">
        <v>39254</v>
      </c>
      <c r="I629" s="115" t="s">
        <v>23</v>
      </c>
      <c r="J629" s="115" t="s">
        <v>23</v>
      </c>
      <c r="K629" s="115" t="s">
        <v>35931</v>
      </c>
      <c r="L629" s="115" t="s">
        <v>23</v>
      </c>
      <c r="M629" s="115" t="s">
        <v>39255</v>
      </c>
      <c r="N629" s="115" t="s">
        <v>36962</v>
      </c>
      <c r="O629" s="115" t="s">
        <v>23</v>
      </c>
      <c r="P629" s="115" t="s">
        <v>23</v>
      </c>
      <c r="Q629" s="115" t="s">
        <v>23</v>
      </c>
      <c r="R629" s="115" t="s">
        <v>23</v>
      </c>
      <c r="S629" s="115" t="s">
        <v>23</v>
      </c>
      <c r="T629" s="115" t="s">
        <v>23</v>
      </c>
      <c r="U629" s="115" t="s">
        <v>23</v>
      </c>
      <c r="V629" s="115" t="s">
        <v>23</v>
      </c>
      <c r="W629" s="115" t="s">
        <v>79</v>
      </c>
      <c r="X629" s="115" t="s">
        <v>23</v>
      </c>
      <c r="Y629" s="115" t="s">
        <v>23</v>
      </c>
      <c r="Z629" s="115" t="s">
        <v>23</v>
      </c>
      <c r="AA629" s="115" t="s">
        <v>39256</v>
      </c>
      <c r="AB629" s="115" t="s">
        <v>39257</v>
      </c>
      <c r="AC629" s="115" t="s">
        <v>39258</v>
      </c>
      <c r="AD629" s="115" t="s">
        <v>36476</v>
      </c>
      <c r="AE629" s="115" t="s">
        <v>33922</v>
      </c>
      <c r="AF629" s="115" t="s">
        <v>33923</v>
      </c>
      <c r="AG629" s="115" t="s">
        <v>33281</v>
      </c>
      <c r="AH629" s="115" t="s">
        <v>33282</v>
      </c>
      <c r="AI629" s="115" t="s">
        <v>33283</v>
      </c>
      <c r="AJ629" s="115" t="s">
        <v>33282</v>
      </c>
      <c r="AK629" s="116">
        <v>9.3438977655999995</v>
      </c>
      <c r="AL629" s="116">
        <v>105.7146260887</v>
      </c>
      <c r="AM629" s="115" t="s">
        <v>36477</v>
      </c>
      <c r="AN629" s="115" t="s">
        <v>23</v>
      </c>
      <c r="AO629" s="115" t="s">
        <v>33327</v>
      </c>
      <c r="AP629" s="115" t="s">
        <v>80</v>
      </c>
      <c r="AQ629" s="115" t="s">
        <v>23</v>
      </c>
      <c r="AR629" s="115" t="s">
        <v>81</v>
      </c>
      <c r="AS629" s="115" t="s">
        <v>23</v>
      </c>
      <c r="AT629" s="115" t="s">
        <v>1020</v>
      </c>
      <c r="AU629" s="115" t="s">
        <v>33382</v>
      </c>
      <c r="AV629" s="115" t="s">
        <v>33452</v>
      </c>
      <c r="AW629" s="115" t="s">
        <v>33257</v>
      </c>
      <c r="AX629" s="115" t="s">
        <v>33315</v>
      </c>
      <c r="AY629" s="115" t="s">
        <v>33316</v>
      </c>
      <c r="AZ629" s="115" t="s">
        <v>35938</v>
      </c>
      <c r="BA629" s="115" t="s">
        <v>1021</v>
      </c>
      <c r="BB629" s="115" t="s">
        <v>1021</v>
      </c>
      <c r="BC629" s="4">
        <f>SUMIFS('Doanh số khách hàng'!$F:$F,'Doanh số khách hàng'!$A:$A,DSKH!$D629)</f>
        <v>0</v>
      </c>
      <c r="BD629" t="str">
        <f>VLOOKUP($BC629,Master!$A:$D,4,1)</f>
        <v>F2</v>
      </c>
      <c r="BE629" t="str">
        <f t="shared" si="18"/>
        <v>GT</v>
      </c>
      <c r="BF629" t="str">
        <f t="shared" si="19"/>
        <v>Tỉnh Cà Mau-Xã Vĩnh Lợi</v>
      </c>
    </row>
    <row r="630" spans="1:58" x14ac:dyDescent="0.3">
      <c r="A630" s="114" t="s">
        <v>39259</v>
      </c>
      <c r="B630" s="115" t="s">
        <v>33266</v>
      </c>
      <c r="C630" s="115" t="s">
        <v>33267</v>
      </c>
      <c r="D630" s="115" t="s">
        <v>33194</v>
      </c>
      <c r="E630" s="115" t="s">
        <v>39260</v>
      </c>
      <c r="F630" s="115" t="s">
        <v>22</v>
      </c>
      <c r="G630" s="115" t="s">
        <v>39261</v>
      </c>
      <c r="H630" s="115" t="s">
        <v>39261</v>
      </c>
      <c r="I630" s="115" t="s">
        <v>39262</v>
      </c>
      <c r="J630" s="115" t="s">
        <v>23</v>
      </c>
      <c r="K630" s="115" t="s">
        <v>35931</v>
      </c>
      <c r="L630" s="115" t="s">
        <v>23</v>
      </c>
      <c r="M630" s="115" t="s">
        <v>39263</v>
      </c>
      <c r="N630" s="115" t="s">
        <v>36111</v>
      </c>
      <c r="O630" s="115" t="s">
        <v>23</v>
      </c>
      <c r="P630" s="115" t="s">
        <v>39262</v>
      </c>
      <c r="Q630" s="115" t="s">
        <v>23</v>
      </c>
      <c r="R630" s="115" t="s">
        <v>23</v>
      </c>
      <c r="S630" s="115" t="s">
        <v>23</v>
      </c>
      <c r="T630" s="115" t="s">
        <v>23</v>
      </c>
      <c r="U630" s="115" t="s">
        <v>23</v>
      </c>
      <c r="V630" s="115" t="s">
        <v>23</v>
      </c>
      <c r="W630" s="115" t="s">
        <v>79</v>
      </c>
      <c r="X630" s="115" t="s">
        <v>23</v>
      </c>
      <c r="Y630" s="115" t="s">
        <v>23</v>
      </c>
      <c r="Z630" s="115" t="s">
        <v>23</v>
      </c>
      <c r="AA630" s="115" t="s">
        <v>39264</v>
      </c>
      <c r="AB630" s="115" t="s">
        <v>37138</v>
      </c>
      <c r="AC630" s="115" t="s">
        <v>35713</v>
      </c>
      <c r="AD630" s="115" t="s">
        <v>33278</v>
      </c>
      <c r="AE630" s="115" t="s">
        <v>33922</v>
      </c>
      <c r="AF630" s="115" t="s">
        <v>33923</v>
      </c>
      <c r="AG630" s="115" t="s">
        <v>33281</v>
      </c>
      <c r="AH630" s="115" t="s">
        <v>33282</v>
      </c>
      <c r="AI630" s="115" t="s">
        <v>33283</v>
      </c>
      <c r="AJ630" s="115" t="s">
        <v>33282</v>
      </c>
      <c r="AK630" s="116">
        <v>9.3416141560000003</v>
      </c>
      <c r="AL630" s="116">
        <v>105.71535710000001</v>
      </c>
      <c r="AM630" s="115" t="s">
        <v>34091</v>
      </c>
      <c r="AN630" s="115" t="s">
        <v>23</v>
      </c>
      <c r="AO630" s="115" t="s">
        <v>33256</v>
      </c>
      <c r="AP630" s="115" t="s">
        <v>80</v>
      </c>
      <c r="AQ630" s="115" t="s">
        <v>23</v>
      </c>
      <c r="AR630" s="115" t="s">
        <v>23</v>
      </c>
      <c r="AS630" s="115" t="s">
        <v>23</v>
      </c>
      <c r="AT630" s="115" t="s">
        <v>23</v>
      </c>
      <c r="AU630" s="115" t="s">
        <v>23</v>
      </c>
      <c r="AV630" s="115" t="s">
        <v>23</v>
      </c>
      <c r="AW630" s="115" t="s">
        <v>23</v>
      </c>
      <c r="AX630" s="115" t="s">
        <v>33315</v>
      </c>
      <c r="AY630" s="115" t="s">
        <v>33316</v>
      </c>
      <c r="AZ630" s="115" t="s">
        <v>35938</v>
      </c>
      <c r="BA630" s="115" t="s">
        <v>33302</v>
      </c>
      <c r="BB630" s="115" t="s">
        <v>33303</v>
      </c>
      <c r="BC630" s="4">
        <f>SUMIFS('Doanh số khách hàng'!$F:$F,'Doanh số khách hàng'!$A:$A,DSKH!$D630)</f>
        <v>270270</v>
      </c>
      <c r="BD630" t="str">
        <f>VLOOKUP($BC630,Master!$A:$D,4,1)</f>
        <v>F2</v>
      </c>
      <c r="BE630" t="str">
        <f t="shared" si="18"/>
        <v>GT</v>
      </c>
      <c r="BF630" t="str">
        <f t="shared" si="19"/>
        <v>Tỉnh Cà Mau-Xã Vĩnh Lợi</v>
      </c>
    </row>
    <row r="631" spans="1:58" x14ac:dyDescent="0.3">
      <c r="A631" s="114" t="s">
        <v>39265</v>
      </c>
      <c r="B631" s="115" t="s">
        <v>33266</v>
      </c>
      <c r="C631" s="115" t="s">
        <v>33267</v>
      </c>
      <c r="D631" s="115" t="s">
        <v>39266</v>
      </c>
      <c r="E631" s="115" t="s">
        <v>39267</v>
      </c>
      <c r="F631" s="115" t="s">
        <v>22</v>
      </c>
      <c r="G631" s="115" t="s">
        <v>39268</v>
      </c>
      <c r="H631" s="115" t="s">
        <v>39268</v>
      </c>
      <c r="I631" s="115" t="s">
        <v>23</v>
      </c>
      <c r="J631" s="115" t="s">
        <v>23</v>
      </c>
      <c r="K631" s="115" t="s">
        <v>35931</v>
      </c>
      <c r="L631" s="115" t="s">
        <v>23</v>
      </c>
      <c r="M631" s="115" t="s">
        <v>39269</v>
      </c>
      <c r="N631" s="115" t="s">
        <v>35651</v>
      </c>
      <c r="O631" s="115" t="s">
        <v>23</v>
      </c>
      <c r="P631" s="115" t="s">
        <v>23</v>
      </c>
      <c r="Q631" s="115" t="s">
        <v>23</v>
      </c>
      <c r="R631" s="115" t="s">
        <v>23</v>
      </c>
      <c r="S631" s="115" t="s">
        <v>23</v>
      </c>
      <c r="T631" s="115" t="s">
        <v>23</v>
      </c>
      <c r="U631" s="115" t="s">
        <v>23</v>
      </c>
      <c r="V631" s="115" t="s">
        <v>23</v>
      </c>
      <c r="W631" s="115" t="s">
        <v>79</v>
      </c>
      <c r="X631" s="115" t="s">
        <v>23</v>
      </c>
      <c r="Y631" s="115" t="s">
        <v>23</v>
      </c>
      <c r="Z631" s="115" t="s">
        <v>23</v>
      </c>
      <c r="AA631" s="115" t="s">
        <v>39270</v>
      </c>
      <c r="AB631" s="115" t="s">
        <v>36474</v>
      </c>
      <c r="AC631" s="115" t="s">
        <v>36475</v>
      </c>
      <c r="AD631" s="115" t="s">
        <v>36476</v>
      </c>
      <c r="AE631" s="115" t="s">
        <v>33922</v>
      </c>
      <c r="AF631" s="115" t="s">
        <v>33923</v>
      </c>
      <c r="AG631" s="115" t="s">
        <v>33281</v>
      </c>
      <c r="AH631" s="115" t="s">
        <v>33282</v>
      </c>
      <c r="AI631" s="115" t="s">
        <v>33283</v>
      </c>
      <c r="AJ631" s="115" t="s">
        <v>33282</v>
      </c>
      <c r="AK631" s="116">
        <v>9.3438114195999997</v>
      </c>
      <c r="AL631" s="116">
        <v>105.7146311179</v>
      </c>
      <c r="AM631" s="115" t="s">
        <v>34523</v>
      </c>
      <c r="AN631" s="115" t="s">
        <v>23</v>
      </c>
      <c r="AO631" s="115" t="s">
        <v>33327</v>
      </c>
      <c r="AP631" s="115" t="s">
        <v>80</v>
      </c>
      <c r="AQ631" s="115" t="s">
        <v>23</v>
      </c>
      <c r="AR631" s="115" t="s">
        <v>81</v>
      </c>
      <c r="AS631" s="115" t="s">
        <v>23</v>
      </c>
      <c r="AT631" s="115" t="s">
        <v>1020</v>
      </c>
      <c r="AU631" s="115" t="s">
        <v>33382</v>
      </c>
      <c r="AV631" s="115" t="s">
        <v>33452</v>
      </c>
      <c r="AW631" s="115" t="s">
        <v>33257</v>
      </c>
      <c r="AX631" s="115" t="s">
        <v>33315</v>
      </c>
      <c r="AY631" s="115" t="s">
        <v>33316</v>
      </c>
      <c r="AZ631" s="115" t="s">
        <v>35938</v>
      </c>
      <c r="BA631" s="115" t="s">
        <v>1021</v>
      </c>
      <c r="BB631" s="115" t="s">
        <v>1021</v>
      </c>
      <c r="BC631" s="4">
        <f>SUMIFS('Doanh số khách hàng'!$F:$F,'Doanh số khách hàng'!$A:$A,DSKH!$D631)</f>
        <v>0</v>
      </c>
      <c r="BD631" t="str">
        <f>VLOOKUP($BC631,Master!$A:$D,4,1)</f>
        <v>F2</v>
      </c>
      <c r="BE631" t="str">
        <f t="shared" si="18"/>
        <v>GT</v>
      </c>
      <c r="BF631" t="str">
        <f t="shared" si="19"/>
        <v>Tỉnh Cà Mau-Xã Vĩnh Lợi</v>
      </c>
    </row>
    <row r="632" spans="1:58" x14ac:dyDescent="0.3">
      <c r="A632" s="114" t="s">
        <v>39271</v>
      </c>
      <c r="B632" s="115" t="s">
        <v>33266</v>
      </c>
      <c r="C632" s="115" t="s">
        <v>33267</v>
      </c>
      <c r="D632" s="115" t="s">
        <v>39272</v>
      </c>
      <c r="E632" s="115" t="s">
        <v>39273</v>
      </c>
      <c r="F632" s="115" t="s">
        <v>22</v>
      </c>
      <c r="G632" s="115" t="s">
        <v>39274</v>
      </c>
      <c r="H632" s="115" t="s">
        <v>39274</v>
      </c>
      <c r="I632" s="115" t="s">
        <v>23</v>
      </c>
      <c r="J632" s="115" t="s">
        <v>23</v>
      </c>
      <c r="K632" s="115" t="s">
        <v>35931</v>
      </c>
      <c r="L632" s="115" t="s">
        <v>23</v>
      </c>
      <c r="M632" s="115" t="s">
        <v>39275</v>
      </c>
      <c r="N632" s="115" t="s">
        <v>39276</v>
      </c>
      <c r="O632" s="115" t="s">
        <v>23</v>
      </c>
      <c r="P632" s="115" t="s">
        <v>23</v>
      </c>
      <c r="Q632" s="115" t="s">
        <v>23</v>
      </c>
      <c r="R632" s="115" t="s">
        <v>23</v>
      </c>
      <c r="S632" s="115" t="s">
        <v>23</v>
      </c>
      <c r="T632" s="115" t="s">
        <v>23</v>
      </c>
      <c r="U632" s="115" t="s">
        <v>23</v>
      </c>
      <c r="V632" s="115" t="s">
        <v>23</v>
      </c>
      <c r="W632" s="115" t="s">
        <v>79</v>
      </c>
      <c r="X632" s="115" t="s">
        <v>23</v>
      </c>
      <c r="Y632" s="115" t="s">
        <v>23</v>
      </c>
      <c r="Z632" s="115" t="s">
        <v>23</v>
      </c>
      <c r="AA632" s="115" t="s">
        <v>39277</v>
      </c>
      <c r="AB632" s="115" t="s">
        <v>39278</v>
      </c>
      <c r="AC632" s="115" t="s">
        <v>39279</v>
      </c>
      <c r="AD632" s="115" t="s">
        <v>36476</v>
      </c>
      <c r="AE632" s="115" t="s">
        <v>33922</v>
      </c>
      <c r="AF632" s="115" t="s">
        <v>33923</v>
      </c>
      <c r="AG632" s="115" t="s">
        <v>33281</v>
      </c>
      <c r="AH632" s="115" t="s">
        <v>33282</v>
      </c>
      <c r="AI632" s="115" t="s">
        <v>33283</v>
      </c>
      <c r="AJ632" s="115" t="s">
        <v>33282</v>
      </c>
      <c r="AK632" s="116">
        <v>9.3438458256000008</v>
      </c>
      <c r="AL632" s="116">
        <v>105.7145845145</v>
      </c>
      <c r="AM632" s="115" t="s">
        <v>34523</v>
      </c>
      <c r="AN632" s="115" t="s">
        <v>23</v>
      </c>
      <c r="AO632" s="115" t="s">
        <v>33327</v>
      </c>
      <c r="AP632" s="115" t="s">
        <v>80</v>
      </c>
      <c r="AQ632" s="115" t="s">
        <v>23</v>
      </c>
      <c r="AR632" s="115" t="s">
        <v>81</v>
      </c>
      <c r="AS632" s="115" t="s">
        <v>23</v>
      </c>
      <c r="AT632" s="115" t="s">
        <v>1020</v>
      </c>
      <c r="AU632" s="115" t="s">
        <v>33382</v>
      </c>
      <c r="AV632" s="115" t="s">
        <v>33452</v>
      </c>
      <c r="AW632" s="115" t="s">
        <v>33257</v>
      </c>
      <c r="AX632" s="115" t="s">
        <v>33315</v>
      </c>
      <c r="AY632" s="115" t="s">
        <v>33316</v>
      </c>
      <c r="AZ632" s="115" t="s">
        <v>35938</v>
      </c>
      <c r="BA632" s="115" t="s">
        <v>1021</v>
      </c>
      <c r="BB632" s="115" t="s">
        <v>1021</v>
      </c>
      <c r="BC632" s="4">
        <f>SUMIFS('Doanh số khách hàng'!$F:$F,'Doanh số khách hàng'!$A:$A,DSKH!$D632)</f>
        <v>0</v>
      </c>
      <c r="BD632" t="str">
        <f>VLOOKUP($BC632,Master!$A:$D,4,1)</f>
        <v>F2</v>
      </c>
      <c r="BE632" t="str">
        <f t="shared" si="18"/>
        <v>GT</v>
      </c>
      <c r="BF632" t="str">
        <f t="shared" si="19"/>
        <v>Tỉnh Cà Mau-Xã Vĩnh Lợi</v>
      </c>
    </row>
    <row r="633" spans="1:58" x14ac:dyDescent="0.3">
      <c r="A633" s="114" t="s">
        <v>39280</v>
      </c>
      <c r="B633" s="115" t="s">
        <v>33266</v>
      </c>
      <c r="C633" s="115" t="s">
        <v>33267</v>
      </c>
      <c r="D633" s="115" t="s">
        <v>39281</v>
      </c>
      <c r="E633" s="115" t="s">
        <v>39282</v>
      </c>
      <c r="F633" s="115" t="s">
        <v>22</v>
      </c>
      <c r="G633" s="115" t="s">
        <v>39283</v>
      </c>
      <c r="H633" s="115" t="s">
        <v>39283</v>
      </c>
      <c r="I633" s="115" t="s">
        <v>23</v>
      </c>
      <c r="J633" s="115" t="s">
        <v>23</v>
      </c>
      <c r="K633" s="115" t="s">
        <v>35931</v>
      </c>
      <c r="L633" s="115" t="s">
        <v>23</v>
      </c>
      <c r="M633" s="115" t="s">
        <v>36507</v>
      </c>
      <c r="N633" s="115" t="s">
        <v>38808</v>
      </c>
      <c r="O633" s="115" t="s">
        <v>23</v>
      </c>
      <c r="P633" s="115" t="s">
        <v>23</v>
      </c>
      <c r="Q633" s="115" t="s">
        <v>23</v>
      </c>
      <c r="R633" s="115" t="s">
        <v>23</v>
      </c>
      <c r="S633" s="115" t="s">
        <v>23</v>
      </c>
      <c r="T633" s="115" t="s">
        <v>23</v>
      </c>
      <c r="U633" s="115" t="s">
        <v>23</v>
      </c>
      <c r="V633" s="115" t="s">
        <v>23</v>
      </c>
      <c r="W633" s="115" t="s">
        <v>23</v>
      </c>
      <c r="X633" s="115" t="s">
        <v>23</v>
      </c>
      <c r="Y633" s="115" t="s">
        <v>23</v>
      </c>
      <c r="Z633" s="115" t="s">
        <v>23</v>
      </c>
      <c r="AA633" s="115" t="s">
        <v>39284</v>
      </c>
      <c r="AB633" s="115" t="s">
        <v>39241</v>
      </c>
      <c r="AC633" s="115" t="s">
        <v>36023</v>
      </c>
      <c r="AD633" s="115" t="s">
        <v>33278</v>
      </c>
      <c r="AE633" s="115" t="s">
        <v>33922</v>
      </c>
      <c r="AF633" s="115" t="s">
        <v>33923</v>
      </c>
      <c r="AG633" s="115" t="s">
        <v>33281</v>
      </c>
      <c r="AH633" s="115" t="s">
        <v>33282</v>
      </c>
      <c r="AI633" s="115" t="s">
        <v>33283</v>
      </c>
      <c r="AJ633" s="115" t="s">
        <v>33282</v>
      </c>
      <c r="AK633" s="116">
        <v>9.3706674842000002</v>
      </c>
      <c r="AL633" s="116">
        <v>105.7121280464</v>
      </c>
      <c r="AM633" s="115" t="s">
        <v>36024</v>
      </c>
      <c r="AN633" s="115" t="s">
        <v>23</v>
      </c>
      <c r="AO633" s="115" t="s">
        <v>33327</v>
      </c>
      <c r="AP633" s="115" t="s">
        <v>80</v>
      </c>
      <c r="AQ633" s="115" t="s">
        <v>23</v>
      </c>
      <c r="AR633" s="115" t="s">
        <v>81</v>
      </c>
      <c r="AS633" s="115" t="s">
        <v>23</v>
      </c>
      <c r="AT633" s="115" t="s">
        <v>1020</v>
      </c>
      <c r="AU633" s="115" t="s">
        <v>33382</v>
      </c>
      <c r="AV633" s="115" t="s">
        <v>33452</v>
      </c>
      <c r="AW633" s="115" t="s">
        <v>33257</v>
      </c>
      <c r="AX633" s="115" t="s">
        <v>33315</v>
      </c>
      <c r="AY633" s="115" t="s">
        <v>33316</v>
      </c>
      <c r="AZ633" s="115" t="s">
        <v>35938</v>
      </c>
      <c r="BA633" s="115" t="s">
        <v>1021</v>
      </c>
      <c r="BB633" s="115" t="s">
        <v>1021</v>
      </c>
      <c r="BC633" s="4">
        <f>SUMIFS('Doanh số khách hàng'!$F:$F,'Doanh số khách hàng'!$A:$A,DSKH!$D633)</f>
        <v>0</v>
      </c>
      <c r="BD633" t="str">
        <f>VLOOKUP($BC633,Master!$A:$D,4,1)</f>
        <v>F2</v>
      </c>
      <c r="BE633" t="str">
        <f t="shared" si="18"/>
        <v>GT</v>
      </c>
      <c r="BF633" t="str">
        <f t="shared" si="19"/>
        <v>Tỉnh Cà Mau-Xã Vĩnh Lợi</v>
      </c>
    </row>
    <row r="634" spans="1:58" x14ac:dyDescent="0.3">
      <c r="A634" s="114" t="s">
        <v>39285</v>
      </c>
      <c r="B634" s="115" t="s">
        <v>33266</v>
      </c>
      <c r="C634" s="115" t="s">
        <v>33267</v>
      </c>
      <c r="D634" s="115" t="s">
        <v>39286</v>
      </c>
      <c r="E634" s="115" t="s">
        <v>39287</v>
      </c>
      <c r="F634" s="115" t="s">
        <v>22</v>
      </c>
      <c r="G634" s="115" t="s">
        <v>39288</v>
      </c>
      <c r="H634" s="115" t="s">
        <v>39288</v>
      </c>
      <c r="I634" s="115" t="s">
        <v>23</v>
      </c>
      <c r="J634" s="115" t="s">
        <v>23</v>
      </c>
      <c r="K634" s="115" t="s">
        <v>35931</v>
      </c>
      <c r="L634" s="115" t="s">
        <v>23</v>
      </c>
      <c r="M634" s="115" t="s">
        <v>39289</v>
      </c>
      <c r="N634" s="115" t="s">
        <v>38859</v>
      </c>
      <c r="O634" s="115" t="s">
        <v>23</v>
      </c>
      <c r="P634" s="115" t="s">
        <v>23</v>
      </c>
      <c r="Q634" s="115" t="s">
        <v>23</v>
      </c>
      <c r="R634" s="115" t="s">
        <v>23</v>
      </c>
      <c r="S634" s="115" t="s">
        <v>23</v>
      </c>
      <c r="T634" s="115" t="s">
        <v>23</v>
      </c>
      <c r="U634" s="115" t="s">
        <v>23</v>
      </c>
      <c r="V634" s="115" t="s">
        <v>23</v>
      </c>
      <c r="W634" s="115" t="s">
        <v>79</v>
      </c>
      <c r="X634" s="115" t="s">
        <v>23</v>
      </c>
      <c r="Y634" s="115" t="s">
        <v>23</v>
      </c>
      <c r="Z634" s="115" t="s">
        <v>23</v>
      </c>
      <c r="AA634" s="115" t="s">
        <v>23</v>
      </c>
      <c r="AB634" s="115" t="s">
        <v>37279</v>
      </c>
      <c r="AC634" s="115" t="s">
        <v>37280</v>
      </c>
      <c r="AD634" s="115" t="s">
        <v>37281</v>
      </c>
      <c r="AE634" s="115" t="s">
        <v>33379</v>
      </c>
      <c r="AF634" s="115" t="s">
        <v>33380</v>
      </c>
      <c r="AG634" s="115" t="s">
        <v>33281</v>
      </c>
      <c r="AH634" s="115" t="s">
        <v>33282</v>
      </c>
      <c r="AI634" s="115" t="s">
        <v>33283</v>
      </c>
      <c r="AJ634" s="115" t="s">
        <v>33282</v>
      </c>
      <c r="AK634" s="116">
        <v>9.2082821485000004</v>
      </c>
      <c r="AL634" s="116">
        <v>105.6577810273</v>
      </c>
      <c r="AM634" s="115" t="s">
        <v>37282</v>
      </c>
      <c r="AN634" s="115" t="s">
        <v>23</v>
      </c>
      <c r="AO634" s="115" t="s">
        <v>33327</v>
      </c>
      <c r="AP634" s="115" t="s">
        <v>33422</v>
      </c>
      <c r="AQ634" s="115" t="s">
        <v>23</v>
      </c>
      <c r="AR634" s="115" t="s">
        <v>81</v>
      </c>
      <c r="AS634" s="115" t="s">
        <v>23</v>
      </c>
      <c r="AT634" s="115" t="s">
        <v>1020</v>
      </c>
      <c r="AU634" s="115" t="s">
        <v>33382</v>
      </c>
      <c r="AV634" s="115" t="s">
        <v>33452</v>
      </c>
      <c r="AW634" s="115" t="s">
        <v>23</v>
      </c>
      <c r="AX634" s="115" t="s">
        <v>33315</v>
      </c>
      <c r="AY634" s="115" t="s">
        <v>33316</v>
      </c>
      <c r="AZ634" s="115" t="s">
        <v>35938</v>
      </c>
      <c r="BA634" s="115" t="s">
        <v>1021</v>
      </c>
      <c r="BB634" s="115" t="s">
        <v>1021</v>
      </c>
      <c r="BC634" s="4">
        <f>SUMIFS('Doanh số khách hàng'!$F:$F,'Doanh số khách hàng'!$A:$A,DSKH!$D634)</f>
        <v>0</v>
      </c>
      <c r="BD634" t="str">
        <f>VLOOKUP($BC634,Master!$A:$D,4,1)</f>
        <v>F2</v>
      </c>
      <c r="BE634" t="str">
        <f t="shared" si="18"/>
        <v>GT</v>
      </c>
      <c r="BF634" t="str">
        <f t="shared" si="19"/>
        <v>Tỉnh Cà Mau-Xã Vĩnh Hậu</v>
      </c>
    </row>
    <row r="635" spans="1:58" x14ac:dyDescent="0.3">
      <c r="A635" s="114" t="s">
        <v>39290</v>
      </c>
      <c r="B635" s="115" t="s">
        <v>33266</v>
      </c>
      <c r="C635" s="115" t="s">
        <v>33267</v>
      </c>
      <c r="D635" s="115" t="s">
        <v>33195</v>
      </c>
      <c r="E635" s="115" t="s">
        <v>39291</v>
      </c>
      <c r="F635" s="115" t="s">
        <v>22</v>
      </c>
      <c r="G635" s="115" t="s">
        <v>39292</v>
      </c>
      <c r="H635" s="115" t="s">
        <v>39292</v>
      </c>
      <c r="I635" s="115" t="s">
        <v>39293</v>
      </c>
      <c r="J635" s="115" t="s">
        <v>23</v>
      </c>
      <c r="K635" s="115" t="s">
        <v>35931</v>
      </c>
      <c r="L635" s="115" t="s">
        <v>23</v>
      </c>
      <c r="M635" s="115" t="s">
        <v>39294</v>
      </c>
      <c r="N635" s="115" t="s">
        <v>39295</v>
      </c>
      <c r="O635" s="115" t="s">
        <v>23</v>
      </c>
      <c r="P635" s="115" t="s">
        <v>39293</v>
      </c>
      <c r="Q635" s="115" t="s">
        <v>23</v>
      </c>
      <c r="R635" s="115" t="s">
        <v>23</v>
      </c>
      <c r="S635" s="115" t="s">
        <v>23</v>
      </c>
      <c r="T635" s="115" t="s">
        <v>23</v>
      </c>
      <c r="U635" s="115" t="s">
        <v>23</v>
      </c>
      <c r="V635" s="115" t="s">
        <v>23</v>
      </c>
      <c r="W635" s="115" t="s">
        <v>79</v>
      </c>
      <c r="X635" s="115" t="s">
        <v>23</v>
      </c>
      <c r="Y635" s="115" t="s">
        <v>23</v>
      </c>
      <c r="Z635" s="115" t="s">
        <v>23</v>
      </c>
      <c r="AA635" s="115" t="s">
        <v>23</v>
      </c>
      <c r="AB635" s="115" t="s">
        <v>39296</v>
      </c>
      <c r="AC635" s="115" t="s">
        <v>35717</v>
      </c>
      <c r="AD635" s="115" t="s">
        <v>36494</v>
      </c>
      <c r="AE635" s="115" t="s">
        <v>33312</v>
      </c>
      <c r="AF635" s="115" t="s">
        <v>33313</v>
      </c>
      <c r="AG635" s="115" t="s">
        <v>33281</v>
      </c>
      <c r="AH635" s="115" t="s">
        <v>33282</v>
      </c>
      <c r="AI635" s="115" t="s">
        <v>33283</v>
      </c>
      <c r="AJ635" s="115" t="s">
        <v>33282</v>
      </c>
      <c r="AK635" s="116">
        <v>9.3049739630000001</v>
      </c>
      <c r="AL635" s="116">
        <v>105.6752681</v>
      </c>
      <c r="AM635" s="115" t="s">
        <v>33326</v>
      </c>
      <c r="AN635" s="115" t="s">
        <v>23</v>
      </c>
      <c r="AO635" s="115" t="s">
        <v>34114</v>
      </c>
      <c r="AP635" s="115" t="s">
        <v>80</v>
      </c>
      <c r="AQ635" s="115" t="s">
        <v>23</v>
      </c>
      <c r="AR635" s="115" t="s">
        <v>23</v>
      </c>
      <c r="AS635" s="115" t="s">
        <v>23</v>
      </c>
      <c r="AT635" s="115" t="s">
        <v>23</v>
      </c>
      <c r="AU635" s="115" t="s">
        <v>23</v>
      </c>
      <c r="AV635" s="115" t="s">
        <v>23</v>
      </c>
      <c r="AW635" s="115" t="s">
        <v>23</v>
      </c>
      <c r="AX635" s="115" t="s">
        <v>33299</v>
      </c>
      <c r="AY635" s="115" t="s">
        <v>33300</v>
      </c>
      <c r="AZ635" s="115" t="s">
        <v>35938</v>
      </c>
      <c r="BA635" s="115" t="s">
        <v>1021</v>
      </c>
      <c r="BB635" s="115" t="s">
        <v>1021</v>
      </c>
      <c r="BC635" s="4">
        <f>SUMIFS('Doanh số khách hàng'!$F:$F,'Doanh số khách hàng'!$A:$A,DSKH!$D635)</f>
        <v>156400</v>
      </c>
      <c r="BD635" t="str">
        <f>VLOOKUP($BC635,Master!$A:$D,4,1)</f>
        <v>F2</v>
      </c>
      <c r="BE635" t="str">
        <f t="shared" si="18"/>
        <v>GT</v>
      </c>
      <c r="BF635" t="str">
        <f t="shared" si="19"/>
        <v>Tỉnh Cà Mau-Xã Hòa Bình</v>
      </c>
    </row>
    <row r="636" spans="1:58" x14ac:dyDescent="0.3">
      <c r="A636" s="114" t="s">
        <v>39297</v>
      </c>
      <c r="B636" s="115" t="s">
        <v>33266</v>
      </c>
      <c r="C636" s="115" t="s">
        <v>33267</v>
      </c>
      <c r="D636" s="115" t="s">
        <v>39298</v>
      </c>
      <c r="E636" s="115" t="s">
        <v>39299</v>
      </c>
      <c r="F636" s="115" t="s">
        <v>22</v>
      </c>
      <c r="G636" s="115" t="s">
        <v>39300</v>
      </c>
      <c r="H636" s="115" t="s">
        <v>39300</v>
      </c>
      <c r="I636" s="115" t="s">
        <v>39301</v>
      </c>
      <c r="J636" s="115" t="s">
        <v>23</v>
      </c>
      <c r="K636" s="115" t="s">
        <v>35931</v>
      </c>
      <c r="L636" s="115" t="s">
        <v>23</v>
      </c>
      <c r="M636" s="115" t="s">
        <v>39302</v>
      </c>
      <c r="N636" s="115" t="s">
        <v>35195</v>
      </c>
      <c r="O636" s="115" t="s">
        <v>23</v>
      </c>
      <c r="P636" s="115" t="s">
        <v>23</v>
      </c>
      <c r="Q636" s="115" t="s">
        <v>23</v>
      </c>
      <c r="R636" s="115" t="s">
        <v>23</v>
      </c>
      <c r="S636" s="115" t="s">
        <v>23</v>
      </c>
      <c r="T636" s="115" t="s">
        <v>23</v>
      </c>
      <c r="U636" s="115" t="s">
        <v>23</v>
      </c>
      <c r="V636" s="115" t="s">
        <v>23</v>
      </c>
      <c r="W636" s="115" t="s">
        <v>79</v>
      </c>
      <c r="X636" s="115" t="s">
        <v>23</v>
      </c>
      <c r="Y636" s="115" t="s">
        <v>23</v>
      </c>
      <c r="Z636" s="115" t="s">
        <v>23</v>
      </c>
      <c r="AA636" s="115" t="s">
        <v>23</v>
      </c>
      <c r="AB636" s="115" t="s">
        <v>39303</v>
      </c>
      <c r="AC636" s="115" t="s">
        <v>39304</v>
      </c>
      <c r="AD636" s="115" t="s">
        <v>36332</v>
      </c>
      <c r="AE636" s="115" t="s">
        <v>33312</v>
      </c>
      <c r="AF636" s="115" t="s">
        <v>33313</v>
      </c>
      <c r="AG636" s="115" t="s">
        <v>33281</v>
      </c>
      <c r="AH636" s="115" t="s">
        <v>33282</v>
      </c>
      <c r="AI636" s="115" t="s">
        <v>33283</v>
      </c>
      <c r="AJ636" s="115" t="s">
        <v>33282</v>
      </c>
      <c r="AK636" s="116">
        <v>9.2818346409999997</v>
      </c>
      <c r="AL636" s="116">
        <v>105.62484499999999</v>
      </c>
      <c r="AM636" s="115" t="s">
        <v>39305</v>
      </c>
      <c r="AN636" s="115" t="s">
        <v>23</v>
      </c>
      <c r="AO636" s="115" t="s">
        <v>23</v>
      </c>
      <c r="AP636" s="115" t="s">
        <v>33684</v>
      </c>
      <c r="AQ636" s="115" t="s">
        <v>23</v>
      </c>
      <c r="AR636" s="115" t="s">
        <v>23</v>
      </c>
      <c r="AS636" s="115" t="s">
        <v>23</v>
      </c>
      <c r="AT636" s="115" t="s">
        <v>23</v>
      </c>
      <c r="AU636" s="115" t="s">
        <v>23</v>
      </c>
      <c r="AV636" s="115" t="s">
        <v>23</v>
      </c>
      <c r="AW636" s="115" t="s">
        <v>23</v>
      </c>
      <c r="AX636" s="115" t="s">
        <v>33315</v>
      </c>
      <c r="AY636" s="115" t="s">
        <v>33316</v>
      </c>
      <c r="AZ636" s="115" t="s">
        <v>35938</v>
      </c>
      <c r="BA636" s="115" t="s">
        <v>33302</v>
      </c>
      <c r="BB636" s="115" t="s">
        <v>33303</v>
      </c>
      <c r="BC636" s="4">
        <f>SUMIFS('Doanh số khách hàng'!$F:$F,'Doanh số khách hàng'!$A:$A,DSKH!$D636)</f>
        <v>0</v>
      </c>
      <c r="BD636" t="str">
        <f>VLOOKUP($BC636,Master!$A:$D,4,1)</f>
        <v>F2</v>
      </c>
      <c r="BE636" t="str">
        <f t="shared" si="18"/>
        <v>GT</v>
      </c>
      <c r="BF636" t="str">
        <f t="shared" si="19"/>
        <v>Tỉnh Cà Mau-Xã Hòa Bình</v>
      </c>
    </row>
    <row r="637" spans="1:58" x14ac:dyDescent="0.3">
      <c r="A637" s="114" t="s">
        <v>39306</v>
      </c>
      <c r="B637" s="115" t="s">
        <v>33266</v>
      </c>
      <c r="C637" s="115" t="s">
        <v>33267</v>
      </c>
      <c r="D637" s="115" t="s">
        <v>13841</v>
      </c>
      <c r="E637" s="115" t="s">
        <v>39307</v>
      </c>
      <c r="F637" s="115" t="s">
        <v>22</v>
      </c>
      <c r="G637" s="115" t="s">
        <v>39308</v>
      </c>
      <c r="H637" s="115" t="s">
        <v>39308</v>
      </c>
      <c r="I637" s="115" t="s">
        <v>39309</v>
      </c>
      <c r="J637" s="115" t="s">
        <v>23</v>
      </c>
      <c r="K637" s="115" t="s">
        <v>35931</v>
      </c>
      <c r="L637" s="115" t="s">
        <v>23</v>
      </c>
      <c r="M637" s="115" t="s">
        <v>39310</v>
      </c>
      <c r="N637" s="115" t="s">
        <v>39311</v>
      </c>
      <c r="O637" s="115" t="s">
        <v>23</v>
      </c>
      <c r="P637" s="115" t="s">
        <v>39309</v>
      </c>
      <c r="Q637" s="115" t="s">
        <v>23</v>
      </c>
      <c r="R637" s="115" t="s">
        <v>23</v>
      </c>
      <c r="S637" s="115" t="s">
        <v>23</v>
      </c>
      <c r="T637" s="115" t="s">
        <v>23</v>
      </c>
      <c r="U637" s="115" t="s">
        <v>23</v>
      </c>
      <c r="V637" s="115" t="s">
        <v>23</v>
      </c>
      <c r="W637" s="115" t="s">
        <v>79</v>
      </c>
      <c r="X637" s="115" t="s">
        <v>23</v>
      </c>
      <c r="Y637" s="115" t="s">
        <v>23</v>
      </c>
      <c r="Z637" s="115" t="s">
        <v>23</v>
      </c>
      <c r="AA637" s="115" t="s">
        <v>23</v>
      </c>
      <c r="AB637" s="115" t="s">
        <v>39312</v>
      </c>
      <c r="AC637" s="115" t="s">
        <v>39313</v>
      </c>
      <c r="AD637" s="115" t="s">
        <v>39314</v>
      </c>
      <c r="AE637" s="115" t="s">
        <v>33501</v>
      </c>
      <c r="AF637" s="115" t="s">
        <v>33502</v>
      </c>
      <c r="AG637" s="115" t="s">
        <v>33281</v>
      </c>
      <c r="AH637" s="115" t="s">
        <v>33282</v>
      </c>
      <c r="AI637" s="115" t="s">
        <v>33283</v>
      </c>
      <c r="AJ637" s="115" t="s">
        <v>33282</v>
      </c>
      <c r="AK637" s="116">
        <v>9.2276303479999999</v>
      </c>
      <c r="AL637" s="116">
        <v>105.41395060000001</v>
      </c>
      <c r="AM637" s="115" t="s">
        <v>39315</v>
      </c>
      <c r="AN637" s="115" t="s">
        <v>23</v>
      </c>
      <c r="AO637" s="115" t="s">
        <v>33256</v>
      </c>
      <c r="AP637" s="115" t="s">
        <v>33684</v>
      </c>
      <c r="AQ637" s="115" t="s">
        <v>23</v>
      </c>
      <c r="AR637" s="115" t="s">
        <v>23</v>
      </c>
      <c r="AS637" s="115" t="s">
        <v>23</v>
      </c>
      <c r="AT637" s="115" t="s">
        <v>23</v>
      </c>
      <c r="AU637" s="115" t="s">
        <v>23</v>
      </c>
      <c r="AV637" s="115" t="s">
        <v>23</v>
      </c>
      <c r="AW637" s="115" t="s">
        <v>23</v>
      </c>
      <c r="AX637" s="115" t="s">
        <v>33299</v>
      </c>
      <c r="AY637" s="115" t="s">
        <v>33300</v>
      </c>
      <c r="AZ637" s="115" t="s">
        <v>35938</v>
      </c>
      <c r="BA637" s="115" t="s">
        <v>33302</v>
      </c>
      <c r="BB637" s="115" t="s">
        <v>33303</v>
      </c>
      <c r="BC637" s="4">
        <f>SUMIFS('Doanh số khách hàng'!$F:$F,'Doanh số khách hàng'!$A:$A,DSKH!$D637)</f>
        <v>889606.66666666663</v>
      </c>
      <c r="BD637" t="str">
        <f>VLOOKUP($BC637,Master!$A:$D,4,1)</f>
        <v>F4</v>
      </c>
      <c r="BE637" t="str">
        <f t="shared" si="18"/>
        <v>GT</v>
      </c>
      <c r="BF637" t="str">
        <f t="shared" si="19"/>
        <v>Tỉnh Cà Mau-Phường Giá Rai</v>
      </c>
    </row>
    <row r="638" spans="1:58" x14ac:dyDescent="0.3">
      <c r="A638" s="114" t="s">
        <v>39316</v>
      </c>
      <c r="B638" s="115" t="s">
        <v>33266</v>
      </c>
      <c r="C638" s="115" t="s">
        <v>33267</v>
      </c>
      <c r="D638" s="115" t="s">
        <v>39317</v>
      </c>
      <c r="E638" s="115" t="s">
        <v>39318</v>
      </c>
      <c r="F638" s="115" t="s">
        <v>22</v>
      </c>
      <c r="G638" s="115" t="s">
        <v>34228</v>
      </c>
      <c r="H638" s="115" t="s">
        <v>34228</v>
      </c>
      <c r="I638" s="115" t="s">
        <v>23</v>
      </c>
      <c r="J638" s="115" t="s">
        <v>23</v>
      </c>
      <c r="K638" s="115" t="s">
        <v>35931</v>
      </c>
      <c r="L638" s="115" t="s">
        <v>23</v>
      </c>
      <c r="M638" s="115" t="s">
        <v>39319</v>
      </c>
      <c r="N638" s="115" t="s">
        <v>38715</v>
      </c>
      <c r="O638" s="115" t="s">
        <v>23</v>
      </c>
      <c r="P638" s="115" t="s">
        <v>23</v>
      </c>
      <c r="Q638" s="115" t="s">
        <v>23</v>
      </c>
      <c r="R638" s="115" t="s">
        <v>23</v>
      </c>
      <c r="S638" s="115" t="s">
        <v>23</v>
      </c>
      <c r="T638" s="115" t="s">
        <v>23</v>
      </c>
      <c r="U638" s="115" t="s">
        <v>23</v>
      </c>
      <c r="V638" s="115" t="s">
        <v>23</v>
      </c>
      <c r="W638" s="115" t="s">
        <v>79</v>
      </c>
      <c r="X638" s="115" t="s">
        <v>23</v>
      </c>
      <c r="Y638" s="115" t="s">
        <v>23</v>
      </c>
      <c r="Z638" s="115" t="s">
        <v>23</v>
      </c>
      <c r="AA638" s="115" t="s">
        <v>23</v>
      </c>
      <c r="AB638" s="115" t="s">
        <v>39320</v>
      </c>
      <c r="AC638" s="115" t="s">
        <v>39321</v>
      </c>
      <c r="AD638" s="115" t="s">
        <v>39322</v>
      </c>
      <c r="AE638" s="115" t="s">
        <v>33312</v>
      </c>
      <c r="AF638" s="115" t="s">
        <v>33313</v>
      </c>
      <c r="AG638" s="115" t="s">
        <v>33281</v>
      </c>
      <c r="AH638" s="115" t="s">
        <v>33282</v>
      </c>
      <c r="AI638" s="115" t="s">
        <v>33283</v>
      </c>
      <c r="AJ638" s="115" t="s">
        <v>33282</v>
      </c>
      <c r="AK638" s="116">
        <v>9.2799541904999998</v>
      </c>
      <c r="AL638" s="116">
        <v>105.6263780594</v>
      </c>
      <c r="AM638" s="115" t="s">
        <v>39323</v>
      </c>
      <c r="AN638" s="115" t="s">
        <v>23</v>
      </c>
      <c r="AO638" s="115" t="s">
        <v>33327</v>
      </c>
      <c r="AP638" s="115" t="s">
        <v>80</v>
      </c>
      <c r="AQ638" s="115" t="s">
        <v>23</v>
      </c>
      <c r="AR638" s="115" t="s">
        <v>81</v>
      </c>
      <c r="AS638" s="115" t="s">
        <v>23</v>
      </c>
      <c r="AT638" s="115" t="s">
        <v>1020</v>
      </c>
      <c r="AU638" s="115" t="s">
        <v>33382</v>
      </c>
      <c r="AV638" s="115" t="s">
        <v>33452</v>
      </c>
      <c r="AW638" s="115" t="s">
        <v>33257</v>
      </c>
      <c r="AX638" s="115" t="s">
        <v>33315</v>
      </c>
      <c r="AY638" s="115" t="s">
        <v>33316</v>
      </c>
      <c r="AZ638" s="115" t="s">
        <v>35938</v>
      </c>
      <c r="BA638" s="115" t="s">
        <v>1021</v>
      </c>
      <c r="BB638" s="115" t="s">
        <v>1021</v>
      </c>
      <c r="BC638" s="4">
        <f>SUMIFS('Doanh số khách hàng'!$F:$F,'Doanh số khách hàng'!$A:$A,DSKH!$D638)</f>
        <v>0</v>
      </c>
      <c r="BD638" t="str">
        <f>VLOOKUP($BC638,Master!$A:$D,4,1)</f>
        <v>F2</v>
      </c>
      <c r="BE638" t="str">
        <f t="shared" si="18"/>
        <v>GT</v>
      </c>
      <c r="BF638" t="str">
        <f t="shared" si="19"/>
        <v>Tỉnh Cà Mau-Xã Hòa Bình</v>
      </c>
    </row>
    <row r="639" spans="1:58" x14ac:dyDescent="0.3">
      <c r="A639" s="114" t="s">
        <v>39324</v>
      </c>
      <c r="B639" s="115" t="s">
        <v>33266</v>
      </c>
      <c r="C639" s="115" t="s">
        <v>33267</v>
      </c>
      <c r="D639" s="115" t="s">
        <v>39325</v>
      </c>
      <c r="E639" s="115" t="s">
        <v>39326</v>
      </c>
      <c r="F639" s="115" t="s">
        <v>22</v>
      </c>
      <c r="G639" s="115" t="s">
        <v>39327</v>
      </c>
      <c r="H639" s="115" t="s">
        <v>39327</v>
      </c>
      <c r="I639" s="115" t="s">
        <v>39328</v>
      </c>
      <c r="J639" s="115" t="s">
        <v>23</v>
      </c>
      <c r="K639" s="115" t="s">
        <v>35931</v>
      </c>
      <c r="L639" s="115" t="s">
        <v>23</v>
      </c>
      <c r="M639" s="115" t="s">
        <v>39329</v>
      </c>
      <c r="N639" s="115" t="s">
        <v>39330</v>
      </c>
      <c r="O639" s="115" t="s">
        <v>23</v>
      </c>
      <c r="P639" s="115" t="s">
        <v>39331</v>
      </c>
      <c r="Q639" s="115" t="s">
        <v>23</v>
      </c>
      <c r="R639" s="115" t="s">
        <v>23</v>
      </c>
      <c r="S639" s="115" t="s">
        <v>23</v>
      </c>
      <c r="T639" s="115" t="s">
        <v>23</v>
      </c>
      <c r="U639" s="115" t="s">
        <v>23</v>
      </c>
      <c r="V639" s="115" t="s">
        <v>23</v>
      </c>
      <c r="W639" s="115" t="s">
        <v>79</v>
      </c>
      <c r="X639" s="115" t="s">
        <v>23</v>
      </c>
      <c r="Y639" s="115" t="s">
        <v>23</v>
      </c>
      <c r="Z639" s="115" t="s">
        <v>23</v>
      </c>
      <c r="AA639" s="115" t="s">
        <v>39332</v>
      </c>
      <c r="AB639" s="115" t="s">
        <v>39333</v>
      </c>
      <c r="AC639" s="115" t="s">
        <v>33255</v>
      </c>
      <c r="AD639" s="115" t="s">
        <v>39334</v>
      </c>
      <c r="AE639" s="115" t="s">
        <v>33987</v>
      </c>
      <c r="AF639" s="115" t="s">
        <v>33988</v>
      </c>
      <c r="AG639" s="115" t="s">
        <v>33281</v>
      </c>
      <c r="AH639" s="115" t="s">
        <v>33282</v>
      </c>
      <c r="AI639" s="115" t="s">
        <v>33283</v>
      </c>
      <c r="AJ639" s="115" t="s">
        <v>33282</v>
      </c>
      <c r="AK639" s="116">
        <v>9.2867505660000003</v>
      </c>
      <c r="AL639" s="116">
        <v>105.7324433</v>
      </c>
      <c r="AM639" s="115" t="s">
        <v>39335</v>
      </c>
      <c r="AN639" s="115" t="s">
        <v>23</v>
      </c>
      <c r="AO639" s="115" t="s">
        <v>23</v>
      </c>
      <c r="AP639" s="115" t="s">
        <v>33684</v>
      </c>
      <c r="AQ639" s="115" t="s">
        <v>23</v>
      </c>
      <c r="AR639" s="115" t="s">
        <v>23</v>
      </c>
      <c r="AS639" s="115" t="s">
        <v>23</v>
      </c>
      <c r="AT639" s="115" t="s">
        <v>23</v>
      </c>
      <c r="AU639" s="115" t="s">
        <v>23</v>
      </c>
      <c r="AV639" s="115" t="s">
        <v>23</v>
      </c>
      <c r="AW639" s="115" t="s">
        <v>23</v>
      </c>
      <c r="AX639" s="115" t="s">
        <v>33299</v>
      </c>
      <c r="AY639" s="115" t="s">
        <v>33300</v>
      </c>
      <c r="AZ639" s="115" t="s">
        <v>35938</v>
      </c>
      <c r="BA639" s="115" t="s">
        <v>33302</v>
      </c>
      <c r="BB639" s="115" t="s">
        <v>33303</v>
      </c>
      <c r="BC639" s="4">
        <f>SUMIFS('Doanh số khách hàng'!$F:$F,'Doanh số khách hàng'!$A:$A,DSKH!$D639)</f>
        <v>0</v>
      </c>
      <c r="BD639" t="str">
        <f>VLOOKUP($BC639,Master!$A:$D,4,1)</f>
        <v>F2</v>
      </c>
      <c r="BE639" t="str">
        <f t="shared" si="18"/>
        <v>GT</v>
      </c>
      <c r="BF639" t="str">
        <f t="shared" si="19"/>
        <v>Tỉnh Cà Mau-Phường Vĩnh Trạch</v>
      </c>
    </row>
    <row r="640" spans="1:58" x14ac:dyDescent="0.3">
      <c r="A640" s="114" t="s">
        <v>39336</v>
      </c>
      <c r="B640" s="115" t="s">
        <v>33266</v>
      </c>
      <c r="C640" s="115" t="s">
        <v>33267</v>
      </c>
      <c r="D640" s="115" t="s">
        <v>28490</v>
      </c>
      <c r="E640" s="115" t="s">
        <v>39337</v>
      </c>
      <c r="F640" s="115" t="s">
        <v>22</v>
      </c>
      <c r="G640" s="115" t="s">
        <v>39338</v>
      </c>
      <c r="H640" s="115" t="s">
        <v>39338</v>
      </c>
      <c r="I640" s="115" t="s">
        <v>39339</v>
      </c>
      <c r="J640" s="115" t="s">
        <v>23</v>
      </c>
      <c r="K640" s="115" t="s">
        <v>35931</v>
      </c>
      <c r="L640" s="115" t="s">
        <v>23</v>
      </c>
      <c r="M640" s="115" t="s">
        <v>39340</v>
      </c>
      <c r="N640" s="115" t="s">
        <v>37173</v>
      </c>
      <c r="O640" s="115" t="s">
        <v>23</v>
      </c>
      <c r="P640" s="115" t="s">
        <v>38377</v>
      </c>
      <c r="Q640" s="115" t="s">
        <v>23</v>
      </c>
      <c r="R640" s="115" t="s">
        <v>23</v>
      </c>
      <c r="S640" s="115" t="s">
        <v>23</v>
      </c>
      <c r="T640" s="115" t="s">
        <v>23</v>
      </c>
      <c r="U640" s="115" t="s">
        <v>23</v>
      </c>
      <c r="V640" s="115" t="s">
        <v>23</v>
      </c>
      <c r="W640" s="115" t="s">
        <v>79</v>
      </c>
      <c r="X640" s="115" t="s">
        <v>23</v>
      </c>
      <c r="Y640" s="115" t="s">
        <v>23</v>
      </c>
      <c r="Z640" s="115" t="s">
        <v>23</v>
      </c>
      <c r="AA640" s="115" t="s">
        <v>23</v>
      </c>
      <c r="AB640" s="115" t="s">
        <v>39341</v>
      </c>
      <c r="AC640" s="115" t="s">
        <v>36416</v>
      </c>
      <c r="AD640" s="115" t="s">
        <v>36878</v>
      </c>
      <c r="AE640" s="115" t="s">
        <v>33338</v>
      </c>
      <c r="AF640" s="115" t="s">
        <v>33339</v>
      </c>
      <c r="AG640" s="115" t="s">
        <v>33281</v>
      </c>
      <c r="AH640" s="115" t="s">
        <v>33282</v>
      </c>
      <c r="AI640" s="115" t="s">
        <v>33283</v>
      </c>
      <c r="AJ640" s="115" t="s">
        <v>33282</v>
      </c>
      <c r="AK640" s="116">
        <v>9.2858608240000002</v>
      </c>
      <c r="AL640" s="116">
        <v>105.72600370000001</v>
      </c>
      <c r="AM640" s="115" t="s">
        <v>39342</v>
      </c>
      <c r="AN640" s="115" t="s">
        <v>23</v>
      </c>
      <c r="AO640" s="115" t="s">
        <v>23</v>
      </c>
      <c r="AP640" s="115" t="s">
        <v>33787</v>
      </c>
      <c r="AQ640" s="115" t="s">
        <v>23</v>
      </c>
      <c r="AR640" s="115" t="s">
        <v>23</v>
      </c>
      <c r="AS640" s="115" t="s">
        <v>23</v>
      </c>
      <c r="AT640" s="115" t="s">
        <v>23</v>
      </c>
      <c r="AU640" s="115" t="s">
        <v>23</v>
      </c>
      <c r="AV640" s="115" t="s">
        <v>23</v>
      </c>
      <c r="AW640" s="115" t="s">
        <v>23</v>
      </c>
      <c r="AX640" s="115" t="s">
        <v>33299</v>
      </c>
      <c r="AY640" s="115" t="s">
        <v>33300</v>
      </c>
      <c r="AZ640" s="115" t="s">
        <v>35938</v>
      </c>
      <c r="BA640" s="115" t="s">
        <v>33302</v>
      </c>
      <c r="BB640" s="115" t="s">
        <v>33303</v>
      </c>
      <c r="BC640" s="4">
        <f>SUMIFS('Doanh số khách hàng'!$F:$F,'Doanh số khách hàng'!$A:$A,DSKH!$D640)</f>
        <v>0</v>
      </c>
      <c r="BD640" t="str">
        <f>VLOOKUP($BC640,Master!$A:$D,4,1)</f>
        <v>F2</v>
      </c>
      <c r="BE640" t="str">
        <f t="shared" si="18"/>
        <v>GT</v>
      </c>
      <c r="BF640" t="str">
        <f t="shared" si="19"/>
        <v>Tỉnh Cà Mau-Phường Bạc Liêu</v>
      </c>
    </row>
    <row r="641" spans="1:58" x14ac:dyDescent="0.3">
      <c r="A641" s="114" t="s">
        <v>39343</v>
      </c>
      <c r="B641" s="115" t="s">
        <v>33266</v>
      </c>
      <c r="C641" s="115" t="s">
        <v>33267</v>
      </c>
      <c r="D641" s="115" t="s">
        <v>33196</v>
      </c>
      <c r="E641" s="115" t="s">
        <v>39344</v>
      </c>
      <c r="F641" s="115" t="s">
        <v>22</v>
      </c>
      <c r="G641" s="115" t="s">
        <v>39345</v>
      </c>
      <c r="H641" s="115" t="s">
        <v>39345</v>
      </c>
      <c r="I641" s="115" t="s">
        <v>39346</v>
      </c>
      <c r="J641" s="115" t="s">
        <v>23</v>
      </c>
      <c r="K641" s="115" t="s">
        <v>35931</v>
      </c>
      <c r="L641" s="115" t="s">
        <v>23</v>
      </c>
      <c r="M641" s="115" t="s">
        <v>39347</v>
      </c>
      <c r="N641" s="115" t="s">
        <v>39348</v>
      </c>
      <c r="O641" s="115" t="s">
        <v>23</v>
      </c>
      <c r="P641" s="115" t="s">
        <v>39349</v>
      </c>
      <c r="Q641" s="115" t="s">
        <v>23</v>
      </c>
      <c r="R641" s="115" t="s">
        <v>23</v>
      </c>
      <c r="S641" s="115" t="s">
        <v>23</v>
      </c>
      <c r="T641" s="115" t="s">
        <v>23</v>
      </c>
      <c r="U641" s="115" t="s">
        <v>23</v>
      </c>
      <c r="V641" s="115" t="s">
        <v>23</v>
      </c>
      <c r="W641" s="115" t="s">
        <v>79</v>
      </c>
      <c r="X641" s="115" t="s">
        <v>23</v>
      </c>
      <c r="Y641" s="115" t="s">
        <v>23</v>
      </c>
      <c r="Z641" s="115" t="s">
        <v>23</v>
      </c>
      <c r="AA641" s="115" t="s">
        <v>23</v>
      </c>
      <c r="AB641" s="115" t="s">
        <v>39350</v>
      </c>
      <c r="AC641" s="115" t="s">
        <v>33849</v>
      </c>
      <c r="AD641" s="115" t="s">
        <v>39334</v>
      </c>
      <c r="AE641" s="115" t="s">
        <v>33987</v>
      </c>
      <c r="AF641" s="115" t="s">
        <v>33988</v>
      </c>
      <c r="AG641" s="115" t="s">
        <v>33281</v>
      </c>
      <c r="AH641" s="115" t="s">
        <v>33282</v>
      </c>
      <c r="AI641" s="115" t="s">
        <v>33283</v>
      </c>
      <c r="AJ641" s="115" t="s">
        <v>33282</v>
      </c>
      <c r="AK641" s="116">
        <v>9.2863270369999995</v>
      </c>
      <c r="AL641" s="116">
        <v>105.7318935</v>
      </c>
      <c r="AM641" s="115" t="s">
        <v>39351</v>
      </c>
      <c r="AN641" s="115" t="s">
        <v>23</v>
      </c>
      <c r="AO641" s="115" t="s">
        <v>23</v>
      </c>
      <c r="AP641" s="115" t="s">
        <v>80</v>
      </c>
      <c r="AQ641" s="115" t="s">
        <v>23</v>
      </c>
      <c r="AR641" s="115" t="s">
        <v>23</v>
      </c>
      <c r="AS641" s="115" t="s">
        <v>23</v>
      </c>
      <c r="AT641" s="115" t="s">
        <v>23</v>
      </c>
      <c r="AU641" s="115" t="s">
        <v>23</v>
      </c>
      <c r="AV641" s="115" t="s">
        <v>23</v>
      </c>
      <c r="AW641" s="115" t="s">
        <v>23</v>
      </c>
      <c r="AX641" s="115" t="s">
        <v>33299</v>
      </c>
      <c r="AY641" s="115" t="s">
        <v>33300</v>
      </c>
      <c r="AZ641" s="115" t="s">
        <v>35938</v>
      </c>
      <c r="BA641" s="115" t="s">
        <v>33302</v>
      </c>
      <c r="BB641" s="115" t="s">
        <v>33303</v>
      </c>
      <c r="BC641" s="4">
        <f>SUMIFS('Doanh số khách hàng'!$F:$F,'Doanh số khách hàng'!$A:$A,DSKH!$D641)</f>
        <v>520916.66666666669</v>
      </c>
      <c r="BD641" t="str">
        <f>VLOOKUP($BC641,Master!$A:$D,4,1)</f>
        <v>F4</v>
      </c>
      <c r="BE641" t="str">
        <f t="shared" si="18"/>
        <v>GT</v>
      </c>
      <c r="BF641" t="str">
        <f t="shared" si="19"/>
        <v>Tỉnh Cà Mau-Phường Vĩnh Trạch</v>
      </c>
    </row>
    <row r="642" spans="1:58" x14ac:dyDescent="0.3">
      <c r="A642" s="114" t="s">
        <v>39352</v>
      </c>
      <c r="B642" s="115" t="s">
        <v>33266</v>
      </c>
      <c r="C642" s="115" t="s">
        <v>33267</v>
      </c>
      <c r="D642" s="115" t="s">
        <v>4312</v>
      </c>
      <c r="E642" s="115" t="s">
        <v>39353</v>
      </c>
      <c r="F642" s="115" t="s">
        <v>22</v>
      </c>
      <c r="G642" s="115" t="s">
        <v>39354</v>
      </c>
      <c r="H642" s="115" t="s">
        <v>39354</v>
      </c>
      <c r="I642" s="115" t="s">
        <v>39355</v>
      </c>
      <c r="J642" s="115" t="s">
        <v>23</v>
      </c>
      <c r="K642" s="115" t="s">
        <v>35931</v>
      </c>
      <c r="L642" s="115" t="s">
        <v>23</v>
      </c>
      <c r="M642" s="115" t="s">
        <v>39356</v>
      </c>
      <c r="N642" s="115" t="s">
        <v>34065</v>
      </c>
      <c r="O642" s="115" t="s">
        <v>23</v>
      </c>
      <c r="P642" s="115" t="s">
        <v>39355</v>
      </c>
      <c r="Q642" s="115" t="s">
        <v>23</v>
      </c>
      <c r="R642" s="115" t="s">
        <v>23</v>
      </c>
      <c r="S642" s="115" t="s">
        <v>23</v>
      </c>
      <c r="T642" s="115" t="s">
        <v>23</v>
      </c>
      <c r="U642" s="115" t="s">
        <v>23</v>
      </c>
      <c r="V642" s="115" t="s">
        <v>23</v>
      </c>
      <c r="W642" s="115" t="s">
        <v>79</v>
      </c>
      <c r="X642" s="115" t="s">
        <v>23</v>
      </c>
      <c r="Y642" s="115" t="s">
        <v>23</v>
      </c>
      <c r="Z642" s="115" t="s">
        <v>23</v>
      </c>
      <c r="AA642" s="115" t="s">
        <v>39357</v>
      </c>
      <c r="AB642" s="115" t="s">
        <v>39358</v>
      </c>
      <c r="AC642" s="115" t="s">
        <v>33721</v>
      </c>
      <c r="AD642" s="115" t="s">
        <v>39334</v>
      </c>
      <c r="AE642" s="115" t="s">
        <v>33987</v>
      </c>
      <c r="AF642" s="115" t="s">
        <v>33988</v>
      </c>
      <c r="AG642" s="115" t="s">
        <v>33281</v>
      </c>
      <c r="AH642" s="115" t="s">
        <v>33282</v>
      </c>
      <c r="AI642" s="115" t="s">
        <v>33283</v>
      </c>
      <c r="AJ642" s="115" t="s">
        <v>33282</v>
      </c>
      <c r="AK642" s="116">
        <v>9.2855914859999995</v>
      </c>
      <c r="AL642" s="116">
        <v>105.73109789999999</v>
      </c>
      <c r="AM642" s="115" t="s">
        <v>39359</v>
      </c>
      <c r="AN642" s="115" t="s">
        <v>23</v>
      </c>
      <c r="AO642" s="115" t="s">
        <v>33256</v>
      </c>
      <c r="AP642" s="115" t="s">
        <v>80</v>
      </c>
      <c r="AQ642" s="115" t="s">
        <v>23</v>
      </c>
      <c r="AR642" s="115" t="s">
        <v>23</v>
      </c>
      <c r="AS642" s="115" t="s">
        <v>23</v>
      </c>
      <c r="AT642" s="115" t="s">
        <v>23</v>
      </c>
      <c r="AU642" s="115" t="s">
        <v>23</v>
      </c>
      <c r="AV642" s="115" t="s">
        <v>23</v>
      </c>
      <c r="AW642" s="115" t="s">
        <v>23</v>
      </c>
      <c r="AX642" s="115" t="s">
        <v>33299</v>
      </c>
      <c r="AY642" s="115" t="s">
        <v>33300</v>
      </c>
      <c r="AZ642" s="115" t="s">
        <v>35938</v>
      </c>
      <c r="BA642" s="115" t="s">
        <v>33302</v>
      </c>
      <c r="BB642" s="115" t="s">
        <v>33303</v>
      </c>
      <c r="BC642" s="4">
        <f>SUMIFS('Doanh số khách hàng'!$F:$F,'Doanh số khách hàng'!$A:$A,DSKH!$D642)</f>
        <v>1216006.6666666667</v>
      </c>
      <c r="BD642" t="str">
        <f>VLOOKUP($BC642,Master!$A:$D,4,1)</f>
        <v>F4</v>
      </c>
      <c r="BE642" t="str">
        <f t="shared" si="18"/>
        <v>GT</v>
      </c>
      <c r="BF642" t="str">
        <f t="shared" si="19"/>
        <v>Tỉnh Cà Mau-Phường Vĩnh Trạch</v>
      </c>
    </row>
    <row r="643" spans="1:58" x14ac:dyDescent="0.3">
      <c r="A643" s="114" t="s">
        <v>34616</v>
      </c>
      <c r="B643" s="115" t="s">
        <v>33266</v>
      </c>
      <c r="C643" s="115" t="s">
        <v>33267</v>
      </c>
      <c r="D643" s="115" t="s">
        <v>39360</v>
      </c>
      <c r="E643" s="115" t="s">
        <v>39361</v>
      </c>
      <c r="F643" s="115" t="s">
        <v>22</v>
      </c>
      <c r="G643" s="115" t="s">
        <v>39362</v>
      </c>
      <c r="H643" s="115" t="s">
        <v>39362</v>
      </c>
      <c r="I643" s="115" t="s">
        <v>39363</v>
      </c>
      <c r="J643" s="115" t="s">
        <v>23</v>
      </c>
      <c r="K643" s="115" t="s">
        <v>35931</v>
      </c>
      <c r="L643" s="115" t="s">
        <v>23</v>
      </c>
      <c r="M643" s="115" t="s">
        <v>39364</v>
      </c>
      <c r="N643" s="115" t="s">
        <v>33975</v>
      </c>
      <c r="O643" s="115" t="s">
        <v>23</v>
      </c>
      <c r="P643" s="115" t="s">
        <v>39363</v>
      </c>
      <c r="Q643" s="115" t="s">
        <v>23</v>
      </c>
      <c r="R643" s="115" t="s">
        <v>23</v>
      </c>
      <c r="S643" s="115" t="s">
        <v>23</v>
      </c>
      <c r="T643" s="115" t="s">
        <v>23</v>
      </c>
      <c r="U643" s="115" t="s">
        <v>23</v>
      </c>
      <c r="V643" s="115" t="s">
        <v>23</v>
      </c>
      <c r="W643" s="115" t="s">
        <v>79</v>
      </c>
      <c r="X643" s="115" t="s">
        <v>23</v>
      </c>
      <c r="Y643" s="115" t="s">
        <v>23</v>
      </c>
      <c r="Z643" s="115" t="s">
        <v>23</v>
      </c>
      <c r="AA643" s="115" t="s">
        <v>23</v>
      </c>
      <c r="AB643" s="115" t="s">
        <v>34078</v>
      </c>
      <c r="AC643" s="115" t="s">
        <v>33625</v>
      </c>
      <c r="AD643" s="115" t="s">
        <v>33577</v>
      </c>
      <c r="AE643" s="115" t="s">
        <v>33338</v>
      </c>
      <c r="AF643" s="115" t="s">
        <v>33339</v>
      </c>
      <c r="AG643" s="115" t="s">
        <v>33281</v>
      </c>
      <c r="AH643" s="115" t="s">
        <v>33282</v>
      </c>
      <c r="AI643" s="115" t="s">
        <v>33283</v>
      </c>
      <c r="AJ643" s="115" t="s">
        <v>33282</v>
      </c>
      <c r="AK643" s="116">
        <v>9.2831459229999993</v>
      </c>
      <c r="AL643" s="116">
        <v>105.7211925</v>
      </c>
      <c r="AM643" s="115" t="s">
        <v>34079</v>
      </c>
      <c r="AN643" s="115" t="s">
        <v>23</v>
      </c>
      <c r="AO643" s="115" t="s">
        <v>33256</v>
      </c>
      <c r="AP643" s="115" t="s">
        <v>80</v>
      </c>
      <c r="AQ643" s="115" t="s">
        <v>23</v>
      </c>
      <c r="AR643" s="115" t="s">
        <v>23</v>
      </c>
      <c r="AS643" s="115" t="s">
        <v>23</v>
      </c>
      <c r="AT643" s="115" t="s">
        <v>23</v>
      </c>
      <c r="AU643" s="115" t="s">
        <v>23</v>
      </c>
      <c r="AV643" s="115" t="s">
        <v>23</v>
      </c>
      <c r="AW643" s="115" t="s">
        <v>23</v>
      </c>
      <c r="AX643" s="115" t="s">
        <v>33299</v>
      </c>
      <c r="AY643" s="115" t="s">
        <v>33300</v>
      </c>
      <c r="AZ643" s="115" t="s">
        <v>35938</v>
      </c>
      <c r="BA643" s="115" t="s">
        <v>33302</v>
      </c>
      <c r="BB643" s="115" t="s">
        <v>33303</v>
      </c>
      <c r="BC643" s="4">
        <f>SUMIFS('Doanh số khách hàng'!$F:$F,'Doanh số khách hàng'!$A:$A,DSKH!$D643)</f>
        <v>0</v>
      </c>
      <c r="BD643" t="str">
        <f>VLOOKUP($BC643,Master!$A:$D,4,1)</f>
        <v>F2</v>
      </c>
      <c r="BE643" t="str">
        <f t="shared" si="18"/>
        <v>GT</v>
      </c>
      <c r="BF643" t="str">
        <f t="shared" si="19"/>
        <v>Tỉnh Cà Mau-Phường Bạc Liêu</v>
      </c>
    </row>
    <row r="644" spans="1:58" x14ac:dyDescent="0.3">
      <c r="A644" s="114" t="s">
        <v>39365</v>
      </c>
      <c r="B644" s="115" t="s">
        <v>33266</v>
      </c>
      <c r="C644" s="115" t="s">
        <v>33267</v>
      </c>
      <c r="D644" s="115" t="s">
        <v>39366</v>
      </c>
      <c r="E644" s="115" t="s">
        <v>39367</v>
      </c>
      <c r="F644" s="115" t="s">
        <v>22</v>
      </c>
      <c r="G644" s="115" t="s">
        <v>39368</v>
      </c>
      <c r="H644" s="115" t="s">
        <v>39368</v>
      </c>
      <c r="I644" s="115" t="s">
        <v>23</v>
      </c>
      <c r="J644" s="115" t="s">
        <v>23</v>
      </c>
      <c r="K644" s="115" t="s">
        <v>35931</v>
      </c>
      <c r="L644" s="115" t="s">
        <v>23</v>
      </c>
      <c r="M644" s="115" t="s">
        <v>39369</v>
      </c>
      <c r="N644" s="115" t="s">
        <v>39370</v>
      </c>
      <c r="O644" s="115" t="s">
        <v>23</v>
      </c>
      <c r="P644" s="115" t="s">
        <v>23</v>
      </c>
      <c r="Q644" s="115" t="s">
        <v>23</v>
      </c>
      <c r="R644" s="115" t="s">
        <v>23</v>
      </c>
      <c r="S644" s="115" t="s">
        <v>23</v>
      </c>
      <c r="T644" s="115" t="s">
        <v>23</v>
      </c>
      <c r="U644" s="115" t="s">
        <v>23</v>
      </c>
      <c r="V644" s="115" t="s">
        <v>23</v>
      </c>
      <c r="W644" s="115" t="s">
        <v>79</v>
      </c>
      <c r="X644" s="115" t="s">
        <v>23</v>
      </c>
      <c r="Y644" s="115" t="s">
        <v>23</v>
      </c>
      <c r="Z644" s="115" t="s">
        <v>23</v>
      </c>
      <c r="AA644" s="115" t="s">
        <v>23</v>
      </c>
      <c r="AB644" s="115" t="s">
        <v>36735</v>
      </c>
      <c r="AC644" s="115" t="s">
        <v>36736</v>
      </c>
      <c r="AD644" s="115" t="s">
        <v>36737</v>
      </c>
      <c r="AE644" s="115" t="s">
        <v>33434</v>
      </c>
      <c r="AF644" s="115" t="s">
        <v>33435</v>
      </c>
      <c r="AG644" s="115" t="s">
        <v>33281</v>
      </c>
      <c r="AH644" s="115" t="s">
        <v>33282</v>
      </c>
      <c r="AI644" s="115" t="s">
        <v>33283</v>
      </c>
      <c r="AJ644" s="115" t="s">
        <v>33282</v>
      </c>
      <c r="AK644" s="116">
        <v>9.3193154190000005</v>
      </c>
      <c r="AL644" s="116">
        <v>105.55131610479999</v>
      </c>
      <c r="AM644" s="115" t="s">
        <v>37579</v>
      </c>
      <c r="AN644" s="115" t="s">
        <v>23</v>
      </c>
      <c r="AO644" s="115" t="s">
        <v>33327</v>
      </c>
      <c r="AP644" s="115" t="s">
        <v>34460</v>
      </c>
      <c r="AQ644" s="115" t="s">
        <v>23</v>
      </c>
      <c r="AR644" s="115" t="s">
        <v>23</v>
      </c>
      <c r="AS644" s="115" t="s">
        <v>23</v>
      </c>
      <c r="AT644" s="115" t="s">
        <v>23</v>
      </c>
      <c r="AU644" s="115" t="s">
        <v>23</v>
      </c>
      <c r="AV644" s="115" t="s">
        <v>33452</v>
      </c>
      <c r="AW644" s="115" t="s">
        <v>23</v>
      </c>
      <c r="AX644" s="115" t="s">
        <v>33315</v>
      </c>
      <c r="AY644" s="115" t="s">
        <v>33316</v>
      </c>
      <c r="AZ644" s="115" t="s">
        <v>35938</v>
      </c>
      <c r="BA644" s="115" t="s">
        <v>1021</v>
      </c>
      <c r="BB644" s="115" t="s">
        <v>1021</v>
      </c>
      <c r="BC644" s="4">
        <f>SUMIFS('Doanh số khách hàng'!$F:$F,'Doanh số khách hàng'!$A:$A,DSKH!$D644)</f>
        <v>0</v>
      </c>
      <c r="BD644" t="str">
        <f>VLOOKUP($BC644,Master!$A:$D,4,1)</f>
        <v>F2</v>
      </c>
      <c r="BE644" t="str">
        <f t="shared" ref="BE644:BE681" si="20">TRIM(LEFT($AP644,FIND("-",$AP644,1)-1))</f>
        <v>GT</v>
      </c>
      <c r="BF644" t="str">
        <f t="shared" ref="BF644:BF681" si="21">AH644&amp;"-"&amp;AF644</f>
        <v>Tỉnh Cà Mau-Xã Vĩnh Mỹ</v>
      </c>
    </row>
    <row r="645" spans="1:58" x14ac:dyDescent="0.3">
      <c r="A645" s="114" t="s">
        <v>39371</v>
      </c>
      <c r="B645" s="115" t="s">
        <v>33266</v>
      </c>
      <c r="C645" s="115" t="s">
        <v>33267</v>
      </c>
      <c r="D645" s="115" t="s">
        <v>30269</v>
      </c>
      <c r="E645" s="115" t="s">
        <v>39372</v>
      </c>
      <c r="F645" s="115" t="s">
        <v>22</v>
      </c>
      <c r="G645" s="115" t="s">
        <v>39373</v>
      </c>
      <c r="H645" s="115" t="s">
        <v>39373</v>
      </c>
      <c r="I645" s="115" t="s">
        <v>39374</v>
      </c>
      <c r="J645" s="115" t="s">
        <v>23</v>
      </c>
      <c r="K645" s="115" t="s">
        <v>35931</v>
      </c>
      <c r="L645" s="115" t="s">
        <v>23</v>
      </c>
      <c r="M645" s="115" t="s">
        <v>39375</v>
      </c>
      <c r="N645" s="115" t="s">
        <v>37500</v>
      </c>
      <c r="O645" s="115" t="s">
        <v>23</v>
      </c>
      <c r="P645" s="115" t="s">
        <v>39376</v>
      </c>
      <c r="Q645" s="115" t="s">
        <v>23</v>
      </c>
      <c r="R645" s="115" t="s">
        <v>23</v>
      </c>
      <c r="S645" s="115" t="s">
        <v>23</v>
      </c>
      <c r="T645" s="115" t="s">
        <v>23</v>
      </c>
      <c r="U645" s="115" t="s">
        <v>23</v>
      </c>
      <c r="V645" s="115" t="s">
        <v>23</v>
      </c>
      <c r="W645" s="115" t="s">
        <v>79</v>
      </c>
      <c r="X645" s="115" t="s">
        <v>23</v>
      </c>
      <c r="Y645" s="115" t="s">
        <v>23</v>
      </c>
      <c r="Z645" s="115" t="s">
        <v>23</v>
      </c>
      <c r="AA645" s="115" t="s">
        <v>39377</v>
      </c>
      <c r="AB645" s="115" t="s">
        <v>39378</v>
      </c>
      <c r="AC645" s="115" t="s">
        <v>35624</v>
      </c>
      <c r="AD645" s="115" t="s">
        <v>33365</v>
      </c>
      <c r="AE645" s="115" t="s">
        <v>33364</v>
      </c>
      <c r="AF645" s="115" t="s">
        <v>33365</v>
      </c>
      <c r="AG645" s="115" t="s">
        <v>33281</v>
      </c>
      <c r="AH645" s="115" t="s">
        <v>33282</v>
      </c>
      <c r="AI645" s="115" t="s">
        <v>33283</v>
      </c>
      <c r="AJ645" s="115" t="s">
        <v>33282</v>
      </c>
      <c r="AK645" s="116">
        <v>9.4271855200000001</v>
      </c>
      <c r="AL645" s="116">
        <v>105.4499601</v>
      </c>
      <c r="AM645" s="115" t="s">
        <v>33463</v>
      </c>
      <c r="AN645" s="115" t="s">
        <v>23</v>
      </c>
      <c r="AO645" s="115" t="s">
        <v>23</v>
      </c>
      <c r="AP645" s="115" t="s">
        <v>80</v>
      </c>
      <c r="AQ645" s="115" t="s">
        <v>23</v>
      </c>
      <c r="AR645" s="115" t="s">
        <v>23</v>
      </c>
      <c r="AS645" s="115" t="s">
        <v>23</v>
      </c>
      <c r="AT645" s="115" t="s">
        <v>23</v>
      </c>
      <c r="AU645" s="115" t="s">
        <v>23</v>
      </c>
      <c r="AV645" s="115" t="s">
        <v>23</v>
      </c>
      <c r="AW645" s="115" t="s">
        <v>23</v>
      </c>
      <c r="AX645" s="115" t="s">
        <v>33299</v>
      </c>
      <c r="AY645" s="115" t="s">
        <v>33300</v>
      </c>
      <c r="AZ645" s="115" t="s">
        <v>35938</v>
      </c>
      <c r="BA645" s="115" t="s">
        <v>33302</v>
      </c>
      <c r="BB645" s="115" t="s">
        <v>33303</v>
      </c>
      <c r="BC645" s="4">
        <f>SUMIFS('Doanh số khách hàng'!$F:$F,'Doanh số khách hàng'!$A:$A,DSKH!$D645)</f>
        <v>503253.33333333331</v>
      </c>
      <c r="BD645" t="str">
        <f>VLOOKUP($BC645,Master!$A:$D,4,1)</f>
        <v>F4</v>
      </c>
      <c r="BE645" t="str">
        <f t="shared" si="20"/>
        <v>GT</v>
      </c>
      <c r="BF645" t="str">
        <f t="shared" si="21"/>
        <v>Tỉnh Cà Mau-Xã Vĩnh Phước</v>
      </c>
    </row>
    <row r="646" spans="1:58" x14ac:dyDescent="0.3">
      <c r="A646" s="114" t="s">
        <v>39379</v>
      </c>
      <c r="B646" s="115" t="s">
        <v>33266</v>
      </c>
      <c r="C646" s="115" t="s">
        <v>33267</v>
      </c>
      <c r="D646" s="115" t="s">
        <v>39380</v>
      </c>
      <c r="E646" s="115" t="s">
        <v>39381</v>
      </c>
      <c r="F646" s="115" t="s">
        <v>22</v>
      </c>
      <c r="G646" s="115" t="s">
        <v>39382</v>
      </c>
      <c r="H646" s="115" t="s">
        <v>39382</v>
      </c>
      <c r="I646" s="115" t="s">
        <v>23</v>
      </c>
      <c r="J646" s="115" t="s">
        <v>23</v>
      </c>
      <c r="K646" s="115" t="s">
        <v>35931</v>
      </c>
      <c r="L646" s="115" t="s">
        <v>23</v>
      </c>
      <c r="M646" s="115" t="s">
        <v>39383</v>
      </c>
      <c r="N646" s="115" t="s">
        <v>34838</v>
      </c>
      <c r="O646" s="115" t="s">
        <v>23</v>
      </c>
      <c r="P646" s="115" t="s">
        <v>23</v>
      </c>
      <c r="Q646" s="115" t="s">
        <v>23</v>
      </c>
      <c r="R646" s="115" t="s">
        <v>23</v>
      </c>
      <c r="S646" s="115" t="s">
        <v>23</v>
      </c>
      <c r="T646" s="115" t="s">
        <v>23</v>
      </c>
      <c r="U646" s="115" t="s">
        <v>23</v>
      </c>
      <c r="V646" s="115" t="s">
        <v>23</v>
      </c>
      <c r="W646" s="115" t="s">
        <v>79</v>
      </c>
      <c r="X646" s="115" t="s">
        <v>23</v>
      </c>
      <c r="Y646" s="115" t="s">
        <v>23</v>
      </c>
      <c r="Z646" s="115" t="s">
        <v>23</v>
      </c>
      <c r="AA646" s="115" t="s">
        <v>23</v>
      </c>
      <c r="AB646" s="115" t="s">
        <v>39384</v>
      </c>
      <c r="AC646" s="115" t="s">
        <v>39385</v>
      </c>
      <c r="AD646" s="115" t="s">
        <v>39386</v>
      </c>
      <c r="AE646" s="115" t="s">
        <v>33527</v>
      </c>
      <c r="AF646" s="115" t="s">
        <v>33528</v>
      </c>
      <c r="AG646" s="115" t="s">
        <v>33281</v>
      </c>
      <c r="AH646" s="115" t="s">
        <v>33282</v>
      </c>
      <c r="AI646" s="115" t="s">
        <v>33283</v>
      </c>
      <c r="AJ646" s="115" t="s">
        <v>33282</v>
      </c>
      <c r="AK646" s="116">
        <v>9.2807089455000007</v>
      </c>
      <c r="AL646" s="116">
        <v>105.7258625329</v>
      </c>
      <c r="AM646" s="115" t="s">
        <v>39250</v>
      </c>
      <c r="AN646" s="115" t="s">
        <v>23</v>
      </c>
      <c r="AO646" s="115" t="s">
        <v>33327</v>
      </c>
      <c r="AP646" s="115" t="s">
        <v>80</v>
      </c>
      <c r="AQ646" s="115" t="s">
        <v>23</v>
      </c>
      <c r="AR646" s="115" t="s">
        <v>23</v>
      </c>
      <c r="AS646" s="115" t="s">
        <v>23</v>
      </c>
      <c r="AT646" s="115" t="s">
        <v>23</v>
      </c>
      <c r="AU646" s="115" t="s">
        <v>23</v>
      </c>
      <c r="AV646" s="115" t="s">
        <v>33452</v>
      </c>
      <c r="AW646" s="115" t="s">
        <v>23</v>
      </c>
      <c r="AX646" s="115" t="s">
        <v>33315</v>
      </c>
      <c r="AY646" s="115" t="s">
        <v>33316</v>
      </c>
      <c r="AZ646" s="115" t="s">
        <v>35938</v>
      </c>
      <c r="BA646" s="115" t="s">
        <v>1021</v>
      </c>
      <c r="BB646" s="115" t="s">
        <v>1021</v>
      </c>
      <c r="BC646" s="4">
        <f>SUMIFS('Doanh số khách hàng'!$F:$F,'Doanh số khách hàng'!$A:$A,DSKH!$D646)</f>
        <v>0</v>
      </c>
      <c r="BD646" t="str">
        <f>VLOOKUP($BC646,Master!$A:$D,4,1)</f>
        <v>F2</v>
      </c>
      <c r="BE646" t="str">
        <f t="shared" si="20"/>
        <v>GT</v>
      </c>
      <c r="BF646" t="str">
        <f t="shared" si="21"/>
        <v>Tỉnh Cà Mau-Xã Hồng Dân</v>
      </c>
    </row>
    <row r="647" spans="1:58" x14ac:dyDescent="0.3">
      <c r="A647" s="114" t="s">
        <v>39387</v>
      </c>
      <c r="B647" s="115" t="s">
        <v>33266</v>
      </c>
      <c r="C647" s="115" t="s">
        <v>33267</v>
      </c>
      <c r="D647" s="115" t="s">
        <v>20458</v>
      </c>
      <c r="E647" s="115" t="s">
        <v>39388</v>
      </c>
      <c r="F647" s="115" t="s">
        <v>22</v>
      </c>
      <c r="G647" s="115" t="s">
        <v>39389</v>
      </c>
      <c r="H647" s="115" t="s">
        <v>39389</v>
      </c>
      <c r="I647" s="115" t="s">
        <v>39390</v>
      </c>
      <c r="J647" s="115" t="s">
        <v>23</v>
      </c>
      <c r="K647" s="115" t="s">
        <v>35931</v>
      </c>
      <c r="L647" s="115" t="s">
        <v>23</v>
      </c>
      <c r="M647" s="115" t="s">
        <v>39391</v>
      </c>
      <c r="N647" s="115" t="s">
        <v>39392</v>
      </c>
      <c r="O647" s="115" t="s">
        <v>23</v>
      </c>
      <c r="P647" s="115" t="s">
        <v>39390</v>
      </c>
      <c r="Q647" s="115" t="s">
        <v>23</v>
      </c>
      <c r="R647" s="115" t="s">
        <v>23</v>
      </c>
      <c r="S647" s="115" t="s">
        <v>23</v>
      </c>
      <c r="T647" s="115" t="s">
        <v>23</v>
      </c>
      <c r="U647" s="115" t="s">
        <v>23</v>
      </c>
      <c r="V647" s="115" t="s">
        <v>23</v>
      </c>
      <c r="W647" s="115" t="s">
        <v>79</v>
      </c>
      <c r="X647" s="115" t="s">
        <v>23</v>
      </c>
      <c r="Y647" s="115" t="s">
        <v>23</v>
      </c>
      <c r="Z647" s="115" t="s">
        <v>23</v>
      </c>
      <c r="AA647" s="115" t="s">
        <v>23</v>
      </c>
      <c r="AB647" s="115" t="s">
        <v>39393</v>
      </c>
      <c r="AC647" s="115" t="s">
        <v>36904</v>
      </c>
      <c r="AD647" s="115" t="s">
        <v>36520</v>
      </c>
      <c r="AE647" s="115" t="s">
        <v>33872</v>
      </c>
      <c r="AF647" s="115" t="s">
        <v>33873</v>
      </c>
      <c r="AG647" s="115" t="s">
        <v>33281</v>
      </c>
      <c r="AH647" s="115" t="s">
        <v>33282</v>
      </c>
      <c r="AI647" s="115" t="s">
        <v>33283</v>
      </c>
      <c r="AJ647" s="115" t="s">
        <v>33282</v>
      </c>
      <c r="AK647" s="116">
        <v>9.4406959836999995</v>
      </c>
      <c r="AL647" s="116">
        <v>105.5535949767</v>
      </c>
      <c r="AM647" s="115" t="s">
        <v>38673</v>
      </c>
      <c r="AN647" s="115" t="s">
        <v>23</v>
      </c>
      <c r="AO647" s="115" t="s">
        <v>33256</v>
      </c>
      <c r="AP647" s="115" t="s">
        <v>80</v>
      </c>
      <c r="AQ647" s="115" t="s">
        <v>23</v>
      </c>
      <c r="AR647" s="115" t="s">
        <v>23</v>
      </c>
      <c r="AS647" s="115" t="s">
        <v>23</v>
      </c>
      <c r="AT647" s="115" t="s">
        <v>1020</v>
      </c>
      <c r="AU647" s="115" t="s">
        <v>23</v>
      </c>
      <c r="AV647" s="115" t="s">
        <v>33452</v>
      </c>
      <c r="AW647" s="115" t="s">
        <v>23</v>
      </c>
      <c r="AX647" s="115" t="s">
        <v>33299</v>
      </c>
      <c r="AY647" s="115" t="s">
        <v>33300</v>
      </c>
      <c r="AZ647" s="115" t="s">
        <v>35938</v>
      </c>
      <c r="BA647" s="115" t="s">
        <v>1021</v>
      </c>
      <c r="BB647" s="115" t="s">
        <v>1021</v>
      </c>
      <c r="BC647" s="4">
        <f>SUMIFS('Doanh số khách hàng'!$F:$F,'Doanh số khách hàng'!$A:$A,DSKH!$D647)</f>
        <v>1212750</v>
      </c>
      <c r="BD647" t="str">
        <f>VLOOKUP($BC647,Master!$A:$D,4,1)</f>
        <v>F4</v>
      </c>
      <c r="BE647" t="str">
        <f t="shared" si="20"/>
        <v>GT</v>
      </c>
      <c r="BF647" t="str">
        <f t="shared" si="21"/>
        <v>Tỉnh Cà Mau-Xã Vĩnh Thanh</v>
      </c>
    </row>
    <row r="648" spans="1:58" x14ac:dyDescent="0.3">
      <c r="A648" s="114" t="s">
        <v>39394</v>
      </c>
      <c r="B648" s="115" t="s">
        <v>33266</v>
      </c>
      <c r="C648" s="115" t="s">
        <v>33267</v>
      </c>
      <c r="D648" s="115" t="s">
        <v>5352</v>
      </c>
      <c r="E648" s="115" t="s">
        <v>39395</v>
      </c>
      <c r="F648" s="115" t="s">
        <v>22</v>
      </c>
      <c r="G648" s="115" t="s">
        <v>39396</v>
      </c>
      <c r="H648" s="115" t="s">
        <v>39396</v>
      </c>
      <c r="I648" s="115" t="s">
        <v>39397</v>
      </c>
      <c r="J648" s="115" t="s">
        <v>23</v>
      </c>
      <c r="K648" s="115" t="s">
        <v>35931</v>
      </c>
      <c r="L648" s="115" t="s">
        <v>23</v>
      </c>
      <c r="M648" s="115" t="s">
        <v>39398</v>
      </c>
      <c r="N648" s="115" t="s">
        <v>39399</v>
      </c>
      <c r="O648" s="115" t="s">
        <v>23</v>
      </c>
      <c r="P648" s="115" t="s">
        <v>23</v>
      </c>
      <c r="Q648" s="115" t="s">
        <v>23</v>
      </c>
      <c r="R648" s="115" t="s">
        <v>23</v>
      </c>
      <c r="S648" s="115" t="s">
        <v>23</v>
      </c>
      <c r="T648" s="115" t="s">
        <v>23</v>
      </c>
      <c r="U648" s="115" t="s">
        <v>23</v>
      </c>
      <c r="V648" s="115" t="s">
        <v>23</v>
      </c>
      <c r="W648" s="115" t="s">
        <v>79</v>
      </c>
      <c r="X648" s="115" t="s">
        <v>23</v>
      </c>
      <c r="Y648" s="115" t="s">
        <v>23</v>
      </c>
      <c r="Z648" s="115" t="s">
        <v>23</v>
      </c>
      <c r="AA648" s="115" t="s">
        <v>39400</v>
      </c>
      <c r="AB648" s="115" t="s">
        <v>39401</v>
      </c>
      <c r="AC648" s="115" t="s">
        <v>39402</v>
      </c>
      <c r="AD648" s="115" t="s">
        <v>36972</v>
      </c>
      <c r="AE648" s="115" t="s">
        <v>33364</v>
      </c>
      <c r="AF648" s="115" t="s">
        <v>33365</v>
      </c>
      <c r="AG648" s="115" t="s">
        <v>33281</v>
      </c>
      <c r="AH648" s="115" t="s">
        <v>33282</v>
      </c>
      <c r="AI648" s="115" t="s">
        <v>33283</v>
      </c>
      <c r="AJ648" s="115" t="s">
        <v>33282</v>
      </c>
      <c r="AK648" s="116">
        <v>9.4032655040000002</v>
      </c>
      <c r="AL648" s="116">
        <v>105.4258377</v>
      </c>
      <c r="AM648" s="115" t="s">
        <v>37039</v>
      </c>
      <c r="AN648" s="115" t="s">
        <v>23</v>
      </c>
      <c r="AO648" s="115" t="s">
        <v>23</v>
      </c>
      <c r="AP648" s="115" t="s">
        <v>80</v>
      </c>
      <c r="AQ648" s="115" t="s">
        <v>23</v>
      </c>
      <c r="AR648" s="115" t="s">
        <v>23</v>
      </c>
      <c r="AS648" s="115" t="s">
        <v>23</v>
      </c>
      <c r="AT648" s="115" t="s">
        <v>23</v>
      </c>
      <c r="AU648" s="115" t="s">
        <v>23</v>
      </c>
      <c r="AV648" s="115" t="s">
        <v>23</v>
      </c>
      <c r="AW648" s="115" t="s">
        <v>23</v>
      </c>
      <c r="AX648" s="115" t="s">
        <v>33299</v>
      </c>
      <c r="AY648" s="115" t="s">
        <v>33300</v>
      </c>
      <c r="AZ648" s="115" t="s">
        <v>35938</v>
      </c>
      <c r="BA648" s="115" t="s">
        <v>33302</v>
      </c>
      <c r="BB648" s="115" t="s">
        <v>33303</v>
      </c>
      <c r="BC648" s="4">
        <f>SUMIFS('Doanh số khách hàng'!$F:$F,'Doanh số khách hàng'!$A:$A,DSKH!$D648)</f>
        <v>0</v>
      </c>
      <c r="BD648" t="str">
        <f>VLOOKUP($BC648,Master!$A:$D,4,1)</f>
        <v>F2</v>
      </c>
      <c r="BE648" t="str">
        <f t="shared" si="20"/>
        <v>GT</v>
      </c>
      <c r="BF648" t="str">
        <f t="shared" si="21"/>
        <v>Tỉnh Cà Mau-Xã Vĩnh Phước</v>
      </c>
    </row>
    <row r="649" spans="1:58" x14ac:dyDescent="0.3">
      <c r="A649" s="114" t="s">
        <v>39403</v>
      </c>
      <c r="B649" s="115" t="s">
        <v>33266</v>
      </c>
      <c r="C649" s="115" t="s">
        <v>33267</v>
      </c>
      <c r="D649" s="115" t="s">
        <v>39404</v>
      </c>
      <c r="E649" s="115" t="s">
        <v>39405</v>
      </c>
      <c r="F649" s="115" t="s">
        <v>22</v>
      </c>
      <c r="G649" s="115" t="s">
        <v>39406</v>
      </c>
      <c r="H649" s="115" t="s">
        <v>39406</v>
      </c>
      <c r="I649" s="115" t="s">
        <v>23</v>
      </c>
      <c r="J649" s="115" t="s">
        <v>23</v>
      </c>
      <c r="K649" s="115" t="s">
        <v>35931</v>
      </c>
      <c r="L649" s="115" t="s">
        <v>23</v>
      </c>
      <c r="M649" s="115" t="s">
        <v>39407</v>
      </c>
      <c r="N649" s="115" t="s">
        <v>36713</v>
      </c>
      <c r="O649" s="115" t="s">
        <v>23</v>
      </c>
      <c r="P649" s="115" t="s">
        <v>23</v>
      </c>
      <c r="Q649" s="115" t="s">
        <v>23</v>
      </c>
      <c r="R649" s="115" t="s">
        <v>23</v>
      </c>
      <c r="S649" s="115" t="s">
        <v>23</v>
      </c>
      <c r="T649" s="115" t="s">
        <v>23</v>
      </c>
      <c r="U649" s="115" t="s">
        <v>23</v>
      </c>
      <c r="V649" s="115" t="s">
        <v>23</v>
      </c>
      <c r="W649" s="115" t="s">
        <v>79</v>
      </c>
      <c r="X649" s="115" t="s">
        <v>23</v>
      </c>
      <c r="Y649" s="115" t="s">
        <v>23</v>
      </c>
      <c r="Z649" s="115" t="s">
        <v>23</v>
      </c>
      <c r="AA649" s="115" t="s">
        <v>23</v>
      </c>
      <c r="AB649" s="115" t="s">
        <v>39054</v>
      </c>
      <c r="AC649" s="115" t="s">
        <v>34591</v>
      </c>
      <c r="AD649" s="115" t="s">
        <v>34699</v>
      </c>
      <c r="AE649" s="115" t="s">
        <v>33934</v>
      </c>
      <c r="AF649" s="115" t="s">
        <v>33935</v>
      </c>
      <c r="AG649" s="115" t="s">
        <v>33281</v>
      </c>
      <c r="AH649" s="115" t="s">
        <v>33282</v>
      </c>
      <c r="AI649" s="115" t="s">
        <v>33283</v>
      </c>
      <c r="AJ649" s="115" t="s">
        <v>33282</v>
      </c>
      <c r="AK649" s="116">
        <v>9.3894131247000008</v>
      </c>
      <c r="AL649" s="116">
        <v>105.59911227710001</v>
      </c>
      <c r="AM649" s="115" t="s">
        <v>34701</v>
      </c>
      <c r="AN649" s="115" t="s">
        <v>23</v>
      </c>
      <c r="AO649" s="115" t="s">
        <v>33327</v>
      </c>
      <c r="AP649" s="115" t="s">
        <v>80</v>
      </c>
      <c r="AQ649" s="115" t="s">
        <v>23</v>
      </c>
      <c r="AR649" s="115" t="s">
        <v>81</v>
      </c>
      <c r="AS649" s="115" t="s">
        <v>23</v>
      </c>
      <c r="AT649" s="115" t="s">
        <v>1020</v>
      </c>
      <c r="AU649" s="115" t="s">
        <v>33382</v>
      </c>
      <c r="AV649" s="115" t="s">
        <v>33452</v>
      </c>
      <c r="AW649" s="115" t="s">
        <v>33257</v>
      </c>
      <c r="AX649" s="115" t="s">
        <v>33299</v>
      </c>
      <c r="AY649" s="115" t="s">
        <v>33300</v>
      </c>
      <c r="AZ649" s="115" t="s">
        <v>35938</v>
      </c>
      <c r="BA649" s="115" t="s">
        <v>1021</v>
      </c>
      <c r="BB649" s="115" t="s">
        <v>1021</v>
      </c>
      <c r="BC649" s="4">
        <f>SUMIFS('Doanh số khách hàng'!$F:$F,'Doanh số khách hàng'!$A:$A,DSKH!$D649)</f>
        <v>0</v>
      </c>
      <c r="BD649" t="str">
        <f>VLOOKUP($BC649,Master!$A:$D,4,1)</f>
        <v>F2</v>
      </c>
      <c r="BE649" t="str">
        <f t="shared" si="20"/>
        <v>GT</v>
      </c>
      <c r="BF649" t="str">
        <f t="shared" si="21"/>
        <v>Tỉnh Cà Mau-Xã Châu Thới</v>
      </c>
    </row>
    <row r="650" spans="1:58" x14ac:dyDescent="0.3">
      <c r="A650" s="114" t="s">
        <v>39408</v>
      </c>
      <c r="B650" s="115" t="s">
        <v>33266</v>
      </c>
      <c r="C650" s="115" t="s">
        <v>33267</v>
      </c>
      <c r="D650" s="115" t="s">
        <v>39409</v>
      </c>
      <c r="E650" s="115" t="s">
        <v>39410</v>
      </c>
      <c r="F650" s="115" t="s">
        <v>22</v>
      </c>
      <c r="G650" s="115" t="s">
        <v>39411</v>
      </c>
      <c r="H650" s="115" t="s">
        <v>39411</v>
      </c>
      <c r="I650" s="115" t="s">
        <v>23</v>
      </c>
      <c r="J650" s="115" t="s">
        <v>23</v>
      </c>
      <c r="K650" s="115" t="s">
        <v>35931</v>
      </c>
      <c r="L650" s="115" t="s">
        <v>23</v>
      </c>
      <c r="M650" s="115" t="s">
        <v>39412</v>
      </c>
      <c r="N650" s="115" t="s">
        <v>39413</v>
      </c>
      <c r="O650" s="115" t="s">
        <v>23</v>
      </c>
      <c r="P650" s="115" t="s">
        <v>23</v>
      </c>
      <c r="Q650" s="115" t="s">
        <v>23</v>
      </c>
      <c r="R650" s="115" t="s">
        <v>23</v>
      </c>
      <c r="S650" s="115" t="s">
        <v>23</v>
      </c>
      <c r="T650" s="115" t="s">
        <v>23</v>
      </c>
      <c r="U650" s="115" t="s">
        <v>23</v>
      </c>
      <c r="V650" s="115" t="s">
        <v>23</v>
      </c>
      <c r="W650" s="115" t="s">
        <v>79</v>
      </c>
      <c r="X650" s="115" t="s">
        <v>23</v>
      </c>
      <c r="Y650" s="115" t="s">
        <v>23</v>
      </c>
      <c r="Z650" s="115" t="s">
        <v>23</v>
      </c>
      <c r="AA650" s="115" t="s">
        <v>39414</v>
      </c>
      <c r="AB650" s="115" t="s">
        <v>39415</v>
      </c>
      <c r="AC650" s="115" t="s">
        <v>39416</v>
      </c>
      <c r="AD650" s="115" t="s">
        <v>39417</v>
      </c>
      <c r="AE650" s="115" t="s">
        <v>33922</v>
      </c>
      <c r="AF650" s="115" t="s">
        <v>33923</v>
      </c>
      <c r="AG650" s="115" t="s">
        <v>33281</v>
      </c>
      <c r="AH650" s="115" t="s">
        <v>33282</v>
      </c>
      <c r="AI650" s="115" t="s">
        <v>33283</v>
      </c>
      <c r="AJ650" s="115" t="s">
        <v>33282</v>
      </c>
      <c r="AK650" s="116">
        <v>9.3438494646999999</v>
      </c>
      <c r="AL650" s="116">
        <v>105.7145120949</v>
      </c>
      <c r="AM650" s="115" t="s">
        <v>34523</v>
      </c>
      <c r="AN650" s="115" t="s">
        <v>23</v>
      </c>
      <c r="AO650" s="115" t="s">
        <v>33327</v>
      </c>
      <c r="AP650" s="115" t="s">
        <v>80</v>
      </c>
      <c r="AQ650" s="115" t="s">
        <v>23</v>
      </c>
      <c r="AR650" s="115" t="s">
        <v>81</v>
      </c>
      <c r="AS650" s="115" t="s">
        <v>23</v>
      </c>
      <c r="AT650" s="115" t="s">
        <v>1020</v>
      </c>
      <c r="AU650" s="115" t="s">
        <v>33382</v>
      </c>
      <c r="AV650" s="115" t="s">
        <v>33452</v>
      </c>
      <c r="AW650" s="115" t="s">
        <v>23</v>
      </c>
      <c r="AX650" s="115" t="s">
        <v>33315</v>
      </c>
      <c r="AY650" s="115" t="s">
        <v>33316</v>
      </c>
      <c r="AZ650" s="115" t="s">
        <v>35938</v>
      </c>
      <c r="BA650" s="115" t="s">
        <v>1021</v>
      </c>
      <c r="BB650" s="115" t="s">
        <v>1021</v>
      </c>
      <c r="BC650" s="4">
        <f>SUMIFS('Doanh số khách hàng'!$F:$F,'Doanh số khách hàng'!$A:$A,DSKH!$D650)</f>
        <v>0</v>
      </c>
      <c r="BD650" t="str">
        <f>VLOOKUP($BC650,Master!$A:$D,4,1)</f>
        <v>F2</v>
      </c>
      <c r="BE650" t="str">
        <f t="shared" si="20"/>
        <v>GT</v>
      </c>
      <c r="BF650" t="str">
        <f t="shared" si="21"/>
        <v>Tỉnh Cà Mau-Xã Vĩnh Lợi</v>
      </c>
    </row>
    <row r="651" spans="1:58" x14ac:dyDescent="0.3">
      <c r="A651" s="114" t="s">
        <v>39418</v>
      </c>
      <c r="B651" s="115" t="s">
        <v>33266</v>
      </c>
      <c r="C651" s="115" t="s">
        <v>33267</v>
      </c>
      <c r="D651" s="115" t="s">
        <v>39419</v>
      </c>
      <c r="E651" s="115" t="s">
        <v>39420</v>
      </c>
      <c r="F651" s="115" t="s">
        <v>22</v>
      </c>
      <c r="G651" s="115" t="s">
        <v>39421</v>
      </c>
      <c r="H651" s="115" t="s">
        <v>39421</v>
      </c>
      <c r="I651" s="115" t="s">
        <v>23</v>
      </c>
      <c r="J651" s="115" t="s">
        <v>23</v>
      </c>
      <c r="K651" s="115" t="s">
        <v>35931</v>
      </c>
      <c r="L651" s="115" t="s">
        <v>23</v>
      </c>
      <c r="M651" s="115" t="s">
        <v>39422</v>
      </c>
      <c r="N651" s="115" t="s">
        <v>39423</v>
      </c>
      <c r="O651" s="115" t="s">
        <v>23</v>
      </c>
      <c r="P651" s="115" t="s">
        <v>23</v>
      </c>
      <c r="Q651" s="115" t="s">
        <v>23</v>
      </c>
      <c r="R651" s="115" t="s">
        <v>23</v>
      </c>
      <c r="S651" s="115" t="s">
        <v>23</v>
      </c>
      <c r="T651" s="115" t="s">
        <v>23</v>
      </c>
      <c r="U651" s="115" t="s">
        <v>23</v>
      </c>
      <c r="V651" s="115" t="s">
        <v>23</v>
      </c>
      <c r="W651" s="115" t="s">
        <v>23</v>
      </c>
      <c r="X651" s="115" t="s">
        <v>23</v>
      </c>
      <c r="Y651" s="115" t="s">
        <v>23</v>
      </c>
      <c r="Z651" s="115" t="s">
        <v>23</v>
      </c>
      <c r="AA651" s="115" t="s">
        <v>39424</v>
      </c>
      <c r="AB651" s="115" t="s">
        <v>39425</v>
      </c>
      <c r="AC651" s="115" t="s">
        <v>33921</v>
      </c>
      <c r="AD651" s="115" t="s">
        <v>33278</v>
      </c>
      <c r="AE651" s="115" t="s">
        <v>33922</v>
      </c>
      <c r="AF651" s="115" t="s">
        <v>33923</v>
      </c>
      <c r="AG651" s="115" t="s">
        <v>33281</v>
      </c>
      <c r="AH651" s="115" t="s">
        <v>33282</v>
      </c>
      <c r="AI651" s="115" t="s">
        <v>33283</v>
      </c>
      <c r="AJ651" s="115" t="s">
        <v>33282</v>
      </c>
      <c r="AK651" s="116">
        <v>9.3275603698000005</v>
      </c>
      <c r="AL651" s="116">
        <v>105.7178051131</v>
      </c>
      <c r="AM651" s="115" t="s">
        <v>34357</v>
      </c>
      <c r="AN651" s="115" t="s">
        <v>23</v>
      </c>
      <c r="AO651" s="115" t="s">
        <v>33327</v>
      </c>
      <c r="AP651" s="115" t="s">
        <v>80</v>
      </c>
      <c r="AQ651" s="115" t="s">
        <v>23</v>
      </c>
      <c r="AR651" s="115" t="s">
        <v>81</v>
      </c>
      <c r="AS651" s="115" t="s">
        <v>23</v>
      </c>
      <c r="AT651" s="115" t="s">
        <v>1020</v>
      </c>
      <c r="AU651" s="115" t="s">
        <v>33382</v>
      </c>
      <c r="AV651" s="115" t="s">
        <v>33452</v>
      </c>
      <c r="AW651" s="115" t="s">
        <v>23</v>
      </c>
      <c r="AX651" s="115" t="s">
        <v>33315</v>
      </c>
      <c r="AY651" s="115" t="s">
        <v>33316</v>
      </c>
      <c r="AZ651" s="115" t="s">
        <v>35938</v>
      </c>
      <c r="BA651" s="115" t="s">
        <v>1021</v>
      </c>
      <c r="BB651" s="115" t="s">
        <v>1021</v>
      </c>
      <c r="BC651" s="4">
        <f>SUMIFS('Doanh số khách hàng'!$F:$F,'Doanh số khách hàng'!$A:$A,DSKH!$D651)</f>
        <v>0</v>
      </c>
      <c r="BD651" t="str">
        <f>VLOOKUP($BC651,Master!$A:$D,4,1)</f>
        <v>F2</v>
      </c>
      <c r="BE651" t="str">
        <f t="shared" si="20"/>
        <v>GT</v>
      </c>
      <c r="BF651" t="str">
        <f t="shared" si="21"/>
        <v>Tỉnh Cà Mau-Xã Vĩnh Lợi</v>
      </c>
    </row>
    <row r="652" spans="1:58" x14ac:dyDescent="0.3">
      <c r="A652" s="114" t="s">
        <v>39426</v>
      </c>
      <c r="B652" s="115" t="s">
        <v>33266</v>
      </c>
      <c r="C652" s="115" t="s">
        <v>33267</v>
      </c>
      <c r="D652" s="115" t="s">
        <v>39427</v>
      </c>
      <c r="E652" s="115" t="s">
        <v>39428</v>
      </c>
      <c r="F652" s="115" t="s">
        <v>22</v>
      </c>
      <c r="G652" s="115" t="s">
        <v>39429</v>
      </c>
      <c r="H652" s="115" t="s">
        <v>39429</v>
      </c>
      <c r="I652" s="115" t="s">
        <v>23</v>
      </c>
      <c r="J652" s="115" t="s">
        <v>23</v>
      </c>
      <c r="K652" s="115" t="s">
        <v>35931</v>
      </c>
      <c r="L652" s="115" t="s">
        <v>23</v>
      </c>
      <c r="M652" s="115" t="s">
        <v>39430</v>
      </c>
      <c r="N652" s="115" t="s">
        <v>36537</v>
      </c>
      <c r="O652" s="115" t="s">
        <v>23</v>
      </c>
      <c r="P652" s="115" t="s">
        <v>23</v>
      </c>
      <c r="Q652" s="115" t="s">
        <v>23</v>
      </c>
      <c r="R652" s="115" t="s">
        <v>23</v>
      </c>
      <c r="S652" s="115" t="s">
        <v>23</v>
      </c>
      <c r="T652" s="115" t="s">
        <v>23</v>
      </c>
      <c r="U652" s="115" t="s">
        <v>23</v>
      </c>
      <c r="V652" s="115" t="s">
        <v>23</v>
      </c>
      <c r="W652" s="115" t="s">
        <v>23</v>
      </c>
      <c r="X652" s="115" t="s">
        <v>23</v>
      </c>
      <c r="Y652" s="115" t="s">
        <v>23</v>
      </c>
      <c r="Z652" s="115" t="s">
        <v>23</v>
      </c>
      <c r="AA652" s="115" t="s">
        <v>39431</v>
      </c>
      <c r="AB652" s="115" t="s">
        <v>39425</v>
      </c>
      <c r="AC652" s="115" t="s">
        <v>33921</v>
      </c>
      <c r="AD652" s="115" t="s">
        <v>33278</v>
      </c>
      <c r="AE652" s="115" t="s">
        <v>33922</v>
      </c>
      <c r="AF652" s="115" t="s">
        <v>33923</v>
      </c>
      <c r="AG652" s="115" t="s">
        <v>33281</v>
      </c>
      <c r="AH652" s="115" t="s">
        <v>33282</v>
      </c>
      <c r="AI652" s="115" t="s">
        <v>33283</v>
      </c>
      <c r="AJ652" s="115" t="s">
        <v>33282</v>
      </c>
      <c r="AK652" s="116">
        <v>9.3253925257999999</v>
      </c>
      <c r="AL652" s="116">
        <v>105.71804950729999</v>
      </c>
      <c r="AM652" s="115" t="s">
        <v>34357</v>
      </c>
      <c r="AN652" s="115" t="s">
        <v>23</v>
      </c>
      <c r="AO652" s="115" t="s">
        <v>33327</v>
      </c>
      <c r="AP652" s="115" t="s">
        <v>80</v>
      </c>
      <c r="AQ652" s="115" t="s">
        <v>23</v>
      </c>
      <c r="AR652" s="115" t="s">
        <v>81</v>
      </c>
      <c r="AS652" s="115" t="s">
        <v>23</v>
      </c>
      <c r="AT652" s="115" t="s">
        <v>1020</v>
      </c>
      <c r="AU652" s="115" t="s">
        <v>33382</v>
      </c>
      <c r="AV652" s="115" t="s">
        <v>33452</v>
      </c>
      <c r="AW652" s="115" t="s">
        <v>23</v>
      </c>
      <c r="AX652" s="115" t="s">
        <v>33315</v>
      </c>
      <c r="AY652" s="115" t="s">
        <v>33316</v>
      </c>
      <c r="AZ652" s="115" t="s">
        <v>35938</v>
      </c>
      <c r="BA652" s="115" t="s">
        <v>1021</v>
      </c>
      <c r="BB652" s="115" t="s">
        <v>1021</v>
      </c>
      <c r="BC652" s="4">
        <f>SUMIFS('Doanh số khách hàng'!$F:$F,'Doanh số khách hàng'!$A:$A,DSKH!$D652)</f>
        <v>0</v>
      </c>
      <c r="BD652" t="str">
        <f>VLOOKUP($BC652,Master!$A:$D,4,1)</f>
        <v>F2</v>
      </c>
      <c r="BE652" t="str">
        <f t="shared" si="20"/>
        <v>GT</v>
      </c>
      <c r="BF652" t="str">
        <f t="shared" si="21"/>
        <v>Tỉnh Cà Mau-Xã Vĩnh Lợi</v>
      </c>
    </row>
    <row r="653" spans="1:58" x14ac:dyDescent="0.3">
      <c r="A653" s="114" t="s">
        <v>39432</v>
      </c>
      <c r="B653" s="115" t="s">
        <v>33266</v>
      </c>
      <c r="C653" s="115" t="s">
        <v>33267</v>
      </c>
      <c r="D653" s="115" t="s">
        <v>39433</v>
      </c>
      <c r="E653" s="115" t="s">
        <v>39434</v>
      </c>
      <c r="F653" s="115" t="s">
        <v>22</v>
      </c>
      <c r="G653" s="115" t="s">
        <v>37987</v>
      </c>
      <c r="H653" s="115" t="s">
        <v>37987</v>
      </c>
      <c r="I653" s="115" t="s">
        <v>23</v>
      </c>
      <c r="J653" s="115" t="s">
        <v>23</v>
      </c>
      <c r="K653" s="115" t="s">
        <v>35931</v>
      </c>
      <c r="L653" s="115" t="s">
        <v>23</v>
      </c>
      <c r="M653" s="115" t="s">
        <v>39435</v>
      </c>
      <c r="N653" s="115" t="s">
        <v>37309</v>
      </c>
      <c r="O653" s="115" t="s">
        <v>23</v>
      </c>
      <c r="P653" s="115" t="s">
        <v>23</v>
      </c>
      <c r="Q653" s="115" t="s">
        <v>23</v>
      </c>
      <c r="R653" s="115" t="s">
        <v>23</v>
      </c>
      <c r="S653" s="115" t="s">
        <v>23</v>
      </c>
      <c r="T653" s="115" t="s">
        <v>23</v>
      </c>
      <c r="U653" s="115" t="s">
        <v>23</v>
      </c>
      <c r="V653" s="115" t="s">
        <v>23</v>
      </c>
      <c r="W653" s="115" t="s">
        <v>23</v>
      </c>
      <c r="X653" s="115" t="s">
        <v>23</v>
      </c>
      <c r="Y653" s="115" t="s">
        <v>23</v>
      </c>
      <c r="Z653" s="115" t="s">
        <v>23</v>
      </c>
      <c r="AA653" s="115" t="s">
        <v>39436</v>
      </c>
      <c r="AB653" s="115" t="s">
        <v>37990</v>
      </c>
      <c r="AC653" s="115" t="s">
        <v>35443</v>
      </c>
      <c r="AD653" s="115" t="s">
        <v>33278</v>
      </c>
      <c r="AE653" s="115" t="s">
        <v>33922</v>
      </c>
      <c r="AF653" s="115" t="s">
        <v>33923</v>
      </c>
      <c r="AG653" s="115" t="s">
        <v>33281</v>
      </c>
      <c r="AH653" s="115" t="s">
        <v>33282</v>
      </c>
      <c r="AI653" s="115" t="s">
        <v>33283</v>
      </c>
      <c r="AJ653" s="115" t="s">
        <v>33282</v>
      </c>
      <c r="AK653" s="116">
        <v>9.3471975086000008</v>
      </c>
      <c r="AL653" s="116">
        <v>105.7144616301</v>
      </c>
      <c r="AM653" s="115" t="s">
        <v>37991</v>
      </c>
      <c r="AN653" s="115" t="s">
        <v>23</v>
      </c>
      <c r="AO653" s="115" t="s">
        <v>33327</v>
      </c>
      <c r="AP653" s="115" t="s">
        <v>80</v>
      </c>
      <c r="AQ653" s="115" t="s">
        <v>23</v>
      </c>
      <c r="AR653" s="115" t="s">
        <v>81</v>
      </c>
      <c r="AS653" s="115" t="s">
        <v>23</v>
      </c>
      <c r="AT653" s="115" t="s">
        <v>1020</v>
      </c>
      <c r="AU653" s="115" t="s">
        <v>33382</v>
      </c>
      <c r="AV653" s="115" t="s">
        <v>33452</v>
      </c>
      <c r="AW653" s="115" t="s">
        <v>33257</v>
      </c>
      <c r="AX653" s="115" t="s">
        <v>33315</v>
      </c>
      <c r="AY653" s="115" t="s">
        <v>33316</v>
      </c>
      <c r="AZ653" s="115" t="s">
        <v>35938</v>
      </c>
      <c r="BA653" s="115" t="s">
        <v>1021</v>
      </c>
      <c r="BB653" s="115" t="s">
        <v>1021</v>
      </c>
      <c r="BC653" s="4">
        <f>SUMIFS('Doanh số khách hàng'!$F:$F,'Doanh số khách hàng'!$A:$A,DSKH!$D653)</f>
        <v>0</v>
      </c>
      <c r="BD653" t="str">
        <f>VLOOKUP($BC653,Master!$A:$D,4,1)</f>
        <v>F2</v>
      </c>
      <c r="BE653" t="str">
        <f t="shared" si="20"/>
        <v>GT</v>
      </c>
      <c r="BF653" t="str">
        <f t="shared" si="21"/>
        <v>Tỉnh Cà Mau-Xã Vĩnh Lợi</v>
      </c>
    </row>
    <row r="654" spans="1:58" x14ac:dyDescent="0.3">
      <c r="A654" s="114" t="s">
        <v>39437</v>
      </c>
      <c r="B654" s="115" t="s">
        <v>33266</v>
      </c>
      <c r="C654" s="115" t="s">
        <v>33267</v>
      </c>
      <c r="D654" s="115" t="s">
        <v>39438</v>
      </c>
      <c r="E654" s="115" t="s">
        <v>39439</v>
      </c>
      <c r="F654" s="115" t="s">
        <v>22</v>
      </c>
      <c r="G654" s="115" t="s">
        <v>39440</v>
      </c>
      <c r="H654" s="115" t="s">
        <v>39440</v>
      </c>
      <c r="I654" s="115" t="s">
        <v>23</v>
      </c>
      <c r="J654" s="115" t="s">
        <v>23</v>
      </c>
      <c r="K654" s="115" t="s">
        <v>35931</v>
      </c>
      <c r="L654" s="115" t="s">
        <v>23</v>
      </c>
      <c r="M654" s="115" t="s">
        <v>39441</v>
      </c>
      <c r="N654" s="115" t="s">
        <v>35651</v>
      </c>
      <c r="O654" s="115" t="s">
        <v>23</v>
      </c>
      <c r="P654" s="115" t="s">
        <v>23</v>
      </c>
      <c r="Q654" s="115" t="s">
        <v>23</v>
      </c>
      <c r="R654" s="115" t="s">
        <v>23</v>
      </c>
      <c r="S654" s="115" t="s">
        <v>23</v>
      </c>
      <c r="T654" s="115" t="s">
        <v>23</v>
      </c>
      <c r="U654" s="115" t="s">
        <v>23</v>
      </c>
      <c r="V654" s="115" t="s">
        <v>23</v>
      </c>
      <c r="W654" s="115" t="s">
        <v>79</v>
      </c>
      <c r="X654" s="115" t="s">
        <v>23</v>
      </c>
      <c r="Y654" s="115" t="s">
        <v>23</v>
      </c>
      <c r="Z654" s="115" t="s">
        <v>23</v>
      </c>
      <c r="AA654" s="115" t="s">
        <v>39442</v>
      </c>
      <c r="AB654" s="115" t="s">
        <v>39443</v>
      </c>
      <c r="AC654" s="115" t="s">
        <v>38184</v>
      </c>
      <c r="AD654" s="115" t="s">
        <v>39444</v>
      </c>
      <c r="AE654" s="115" t="s">
        <v>33922</v>
      </c>
      <c r="AF654" s="115" t="s">
        <v>33923</v>
      </c>
      <c r="AG654" s="115" t="s">
        <v>33281</v>
      </c>
      <c r="AH654" s="115" t="s">
        <v>33282</v>
      </c>
      <c r="AI654" s="115" t="s">
        <v>33283</v>
      </c>
      <c r="AJ654" s="115" t="s">
        <v>33282</v>
      </c>
      <c r="AK654" s="116">
        <v>9.3438349082999999</v>
      </c>
      <c r="AL654" s="116">
        <v>105.7145536691</v>
      </c>
      <c r="AM654" s="115" t="s">
        <v>34523</v>
      </c>
      <c r="AN654" s="115" t="s">
        <v>23</v>
      </c>
      <c r="AO654" s="115" t="s">
        <v>33327</v>
      </c>
      <c r="AP654" s="115" t="s">
        <v>80</v>
      </c>
      <c r="AQ654" s="115" t="s">
        <v>23</v>
      </c>
      <c r="AR654" s="115" t="s">
        <v>81</v>
      </c>
      <c r="AS654" s="115" t="s">
        <v>23</v>
      </c>
      <c r="AT654" s="115" t="s">
        <v>1020</v>
      </c>
      <c r="AU654" s="115" t="s">
        <v>33382</v>
      </c>
      <c r="AV654" s="115" t="s">
        <v>33452</v>
      </c>
      <c r="AW654" s="115" t="s">
        <v>33257</v>
      </c>
      <c r="AX654" s="115" t="s">
        <v>33315</v>
      </c>
      <c r="AY654" s="115" t="s">
        <v>33316</v>
      </c>
      <c r="AZ654" s="115" t="s">
        <v>35938</v>
      </c>
      <c r="BA654" s="115" t="s">
        <v>1021</v>
      </c>
      <c r="BB654" s="115" t="s">
        <v>1021</v>
      </c>
      <c r="BC654" s="4">
        <f>SUMIFS('Doanh số khách hàng'!$F:$F,'Doanh số khách hàng'!$A:$A,DSKH!$D654)</f>
        <v>0</v>
      </c>
      <c r="BD654" t="str">
        <f>VLOOKUP($BC654,Master!$A:$D,4,1)</f>
        <v>F2</v>
      </c>
      <c r="BE654" t="str">
        <f t="shared" si="20"/>
        <v>GT</v>
      </c>
      <c r="BF654" t="str">
        <f t="shared" si="21"/>
        <v>Tỉnh Cà Mau-Xã Vĩnh Lợi</v>
      </c>
    </row>
    <row r="655" spans="1:58" x14ac:dyDescent="0.3">
      <c r="A655" s="114" t="s">
        <v>39445</v>
      </c>
      <c r="B655" s="115" t="s">
        <v>33266</v>
      </c>
      <c r="C655" s="115" t="s">
        <v>33267</v>
      </c>
      <c r="D655" s="115" t="s">
        <v>39446</v>
      </c>
      <c r="E655" s="115" t="s">
        <v>39447</v>
      </c>
      <c r="F655" s="115" t="s">
        <v>22</v>
      </c>
      <c r="G655" s="115" t="s">
        <v>39448</v>
      </c>
      <c r="H655" s="115" t="s">
        <v>39448</v>
      </c>
      <c r="I655" s="115" t="s">
        <v>23</v>
      </c>
      <c r="J655" s="115" t="s">
        <v>23</v>
      </c>
      <c r="K655" s="115" t="s">
        <v>35931</v>
      </c>
      <c r="L655" s="115" t="s">
        <v>23</v>
      </c>
      <c r="M655" s="115" t="s">
        <v>39449</v>
      </c>
      <c r="N655" s="115" t="s">
        <v>39450</v>
      </c>
      <c r="O655" s="115" t="s">
        <v>23</v>
      </c>
      <c r="P655" s="115" t="s">
        <v>23</v>
      </c>
      <c r="Q655" s="115" t="s">
        <v>23</v>
      </c>
      <c r="R655" s="115" t="s">
        <v>23</v>
      </c>
      <c r="S655" s="115" t="s">
        <v>23</v>
      </c>
      <c r="T655" s="115" t="s">
        <v>23</v>
      </c>
      <c r="U655" s="115" t="s">
        <v>23</v>
      </c>
      <c r="V655" s="115" t="s">
        <v>23</v>
      </c>
      <c r="W655" s="115" t="s">
        <v>79</v>
      </c>
      <c r="X655" s="115" t="s">
        <v>23</v>
      </c>
      <c r="Y655" s="115" t="s">
        <v>23</v>
      </c>
      <c r="Z655" s="115" t="s">
        <v>23</v>
      </c>
      <c r="AA655" s="115" t="s">
        <v>23</v>
      </c>
      <c r="AB655" s="115" t="s">
        <v>34710</v>
      </c>
      <c r="AC655" s="115" t="s">
        <v>34711</v>
      </c>
      <c r="AD655" s="115" t="s">
        <v>34712</v>
      </c>
      <c r="AE655" s="115" t="s">
        <v>33379</v>
      </c>
      <c r="AF655" s="115" t="s">
        <v>33380</v>
      </c>
      <c r="AG655" s="115" t="s">
        <v>33281</v>
      </c>
      <c r="AH655" s="115" t="s">
        <v>33282</v>
      </c>
      <c r="AI655" s="115" t="s">
        <v>33283</v>
      </c>
      <c r="AJ655" s="115" t="s">
        <v>33282</v>
      </c>
      <c r="AK655" s="116">
        <v>9.2194454311000005</v>
      </c>
      <c r="AL655" s="116">
        <v>105.70852708069999</v>
      </c>
      <c r="AM655" s="115" t="s">
        <v>34713</v>
      </c>
      <c r="AN655" s="115" t="s">
        <v>23</v>
      </c>
      <c r="AO655" s="115" t="s">
        <v>33327</v>
      </c>
      <c r="AP655" s="115" t="s">
        <v>80</v>
      </c>
      <c r="AQ655" s="115" t="s">
        <v>23</v>
      </c>
      <c r="AR655" s="115" t="s">
        <v>81</v>
      </c>
      <c r="AS655" s="115" t="s">
        <v>23</v>
      </c>
      <c r="AT655" s="115" t="s">
        <v>1020</v>
      </c>
      <c r="AU655" s="115" t="s">
        <v>33382</v>
      </c>
      <c r="AV655" s="115" t="s">
        <v>33452</v>
      </c>
      <c r="AW655" s="115" t="s">
        <v>23</v>
      </c>
      <c r="AX655" s="115" t="s">
        <v>33315</v>
      </c>
      <c r="AY655" s="115" t="s">
        <v>33316</v>
      </c>
      <c r="AZ655" s="115" t="s">
        <v>35938</v>
      </c>
      <c r="BA655" s="115" t="s">
        <v>1021</v>
      </c>
      <c r="BB655" s="115" t="s">
        <v>1021</v>
      </c>
      <c r="BC655" s="4">
        <f>SUMIFS('Doanh số khách hàng'!$F:$F,'Doanh số khách hàng'!$A:$A,DSKH!$D655)</f>
        <v>0</v>
      </c>
      <c r="BD655" t="str">
        <f>VLOOKUP($BC655,Master!$A:$D,4,1)</f>
        <v>F2</v>
      </c>
      <c r="BE655" t="str">
        <f t="shared" si="20"/>
        <v>GT</v>
      </c>
      <c r="BF655" t="str">
        <f t="shared" si="21"/>
        <v>Tỉnh Cà Mau-Xã Vĩnh Hậu</v>
      </c>
    </row>
    <row r="656" spans="1:58" x14ac:dyDescent="0.3">
      <c r="A656" s="114" t="s">
        <v>39451</v>
      </c>
      <c r="B656" s="115" t="s">
        <v>33266</v>
      </c>
      <c r="C656" s="115" t="s">
        <v>33267</v>
      </c>
      <c r="D656" s="115" t="s">
        <v>13938</v>
      </c>
      <c r="E656" s="115" t="s">
        <v>39452</v>
      </c>
      <c r="F656" s="115" t="s">
        <v>22</v>
      </c>
      <c r="G656" s="115" t="s">
        <v>39453</v>
      </c>
      <c r="H656" s="115" t="s">
        <v>39453</v>
      </c>
      <c r="I656" s="115" t="s">
        <v>39454</v>
      </c>
      <c r="J656" s="115" t="s">
        <v>23</v>
      </c>
      <c r="K656" s="115" t="s">
        <v>35931</v>
      </c>
      <c r="L656" s="115" t="s">
        <v>23</v>
      </c>
      <c r="M656" s="115" t="s">
        <v>39455</v>
      </c>
      <c r="N656" s="115" t="s">
        <v>39456</v>
      </c>
      <c r="O656" s="115" t="s">
        <v>23</v>
      </c>
      <c r="P656" s="115" t="s">
        <v>39454</v>
      </c>
      <c r="Q656" s="115" t="s">
        <v>23</v>
      </c>
      <c r="R656" s="115" t="s">
        <v>23</v>
      </c>
      <c r="S656" s="115" t="s">
        <v>23</v>
      </c>
      <c r="T656" s="115" t="s">
        <v>23</v>
      </c>
      <c r="U656" s="115" t="s">
        <v>23</v>
      </c>
      <c r="V656" s="115" t="s">
        <v>23</v>
      </c>
      <c r="W656" s="115" t="s">
        <v>79</v>
      </c>
      <c r="X656" s="115" t="s">
        <v>23</v>
      </c>
      <c r="Y656" s="115" t="s">
        <v>23</v>
      </c>
      <c r="Z656" s="115" t="s">
        <v>23</v>
      </c>
      <c r="AA656" s="115" t="s">
        <v>23</v>
      </c>
      <c r="AB656" s="115" t="s">
        <v>39457</v>
      </c>
      <c r="AC656" s="115" t="s">
        <v>39458</v>
      </c>
      <c r="AD656" s="115" t="s">
        <v>39444</v>
      </c>
      <c r="AE656" s="115" t="s">
        <v>33434</v>
      </c>
      <c r="AF656" s="115" t="s">
        <v>33435</v>
      </c>
      <c r="AG656" s="115" t="s">
        <v>33281</v>
      </c>
      <c r="AH656" s="115" t="s">
        <v>33282</v>
      </c>
      <c r="AI656" s="115" t="s">
        <v>33283</v>
      </c>
      <c r="AJ656" s="115" t="s">
        <v>33282</v>
      </c>
      <c r="AK656" s="116">
        <v>9.2697391949999997</v>
      </c>
      <c r="AL656" s="116">
        <v>105.5861919</v>
      </c>
      <c r="AM656" s="115" t="s">
        <v>39459</v>
      </c>
      <c r="AN656" s="115" t="s">
        <v>23</v>
      </c>
      <c r="AO656" s="115" t="s">
        <v>33256</v>
      </c>
      <c r="AP656" s="115" t="s">
        <v>80</v>
      </c>
      <c r="AQ656" s="115" t="s">
        <v>23</v>
      </c>
      <c r="AR656" s="115" t="s">
        <v>23</v>
      </c>
      <c r="AS656" s="115" t="s">
        <v>23</v>
      </c>
      <c r="AT656" s="115" t="s">
        <v>23</v>
      </c>
      <c r="AU656" s="115" t="s">
        <v>23</v>
      </c>
      <c r="AV656" s="115" t="s">
        <v>23</v>
      </c>
      <c r="AW656" s="115" t="s">
        <v>23</v>
      </c>
      <c r="AX656" s="115" t="s">
        <v>33315</v>
      </c>
      <c r="AY656" s="115" t="s">
        <v>33316</v>
      </c>
      <c r="AZ656" s="115" t="s">
        <v>35938</v>
      </c>
      <c r="BA656" s="115" t="s">
        <v>1021</v>
      </c>
      <c r="BB656" s="115" t="s">
        <v>1021</v>
      </c>
      <c r="BC656" s="4">
        <f>SUMIFS('Doanh số khách hàng'!$F:$F,'Doanh số khách hàng'!$A:$A,DSKH!$D656)</f>
        <v>1893556.6666666667</v>
      </c>
      <c r="BD656" t="str">
        <f>VLOOKUP($BC656,Master!$A:$D,4,1)</f>
        <v>F4</v>
      </c>
      <c r="BE656" t="str">
        <f t="shared" si="20"/>
        <v>GT</v>
      </c>
      <c r="BF656" t="str">
        <f t="shared" si="21"/>
        <v>Tỉnh Cà Mau-Xã Vĩnh Mỹ</v>
      </c>
    </row>
    <row r="657" spans="1:58" x14ac:dyDescent="0.3">
      <c r="A657" s="114" t="s">
        <v>39460</v>
      </c>
      <c r="B657" s="115" t="s">
        <v>33266</v>
      </c>
      <c r="C657" s="115" t="s">
        <v>33267</v>
      </c>
      <c r="D657" s="115" t="s">
        <v>21503</v>
      </c>
      <c r="E657" s="115" t="s">
        <v>39461</v>
      </c>
      <c r="F657" s="115" t="s">
        <v>22</v>
      </c>
      <c r="G657" s="115" t="s">
        <v>39462</v>
      </c>
      <c r="H657" s="115" t="s">
        <v>39462</v>
      </c>
      <c r="I657" s="115" t="s">
        <v>39463</v>
      </c>
      <c r="J657" s="115" t="s">
        <v>23</v>
      </c>
      <c r="K657" s="115" t="s">
        <v>35931</v>
      </c>
      <c r="L657" s="115" t="s">
        <v>23</v>
      </c>
      <c r="M657" s="115" t="s">
        <v>39464</v>
      </c>
      <c r="N657" s="115" t="s">
        <v>34065</v>
      </c>
      <c r="O657" s="115" t="s">
        <v>23</v>
      </c>
      <c r="P657" s="115" t="s">
        <v>39463</v>
      </c>
      <c r="Q657" s="115" t="s">
        <v>23</v>
      </c>
      <c r="R657" s="115" t="s">
        <v>23</v>
      </c>
      <c r="S657" s="115" t="s">
        <v>23</v>
      </c>
      <c r="T657" s="115" t="s">
        <v>23</v>
      </c>
      <c r="U657" s="115" t="s">
        <v>23</v>
      </c>
      <c r="V657" s="115" t="s">
        <v>23</v>
      </c>
      <c r="W657" s="115" t="s">
        <v>79</v>
      </c>
      <c r="X657" s="115" t="s">
        <v>23</v>
      </c>
      <c r="Y657" s="115" t="s">
        <v>23</v>
      </c>
      <c r="Z657" s="115" t="s">
        <v>23</v>
      </c>
      <c r="AA657" s="115" t="s">
        <v>23</v>
      </c>
      <c r="AB657" s="115" t="s">
        <v>39465</v>
      </c>
      <c r="AC657" s="115" t="s">
        <v>37713</v>
      </c>
      <c r="AD657" s="115" t="s">
        <v>33278</v>
      </c>
      <c r="AE657" s="115" t="s">
        <v>33279</v>
      </c>
      <c r="AF657" s="115" t="s">
        <v>33280</v>
      </c>
      <c r="AG657" s="115" t="s">
        <v>33281</v>
      </c>
      <c r="AH657" s="115" t="s">
        <v>33282</v>
      </c>
      <c r="AI657" s="115" t="s">
        <v>33283</v>
      </c>
      <c r="AJ657" s="115" t="s">
        <v>33282</v>
      </c>
      <c r="AK657" s="116">
        <v>9.1958419750000004</v>
      </c>
      <c r="AL657" s="116">
        <v>105.3288161</v>
      </c>
      <c r="AM657" s="115" t="s">
        <v>39466</v>
      </c>
      <c r="AN657" s="115" t="s">
        <v>23</v>
      </c>
      <c r="AO657" s="115" t="s">
        <v>33256</v>
      </c>
      <c r="AP657" s="115" t="s">
        <v>80</v>
      </c>
      <c r="AQ657" s="115" t="s">
        <v>23</v>
      </c>
      <c r="AR657" s="115" t="s">
        <v>23</v>
      </c>
      <c r="AS657" s="115" t="s">
        <v>23</v>
      </c>
      <c r="AT657" s="115" t="s">
        <v>23</v>
      </c>
      <c r="AU657" s="115" t="s">
        <v>23</v>
      </c>
      <c r="AV657" s="115" t="s">
        <v>23</v>
      </c>
      <c r="AW657" s="115" t="s">
        <v>23</v>
      </c>
      <c r="AX657" s="115" t="s">
        <v>33299</v>
      </c>
      <c r="AY657" s="115" t="s">
        <v>33300</v>
      </c>
      <c r="AZ657" s="115" t="s">
        <v>35938</v>
      </c>
      <c r="BA657" s="115" t="s">
        <v>33302</v>
      </c>
      <c r="BB657" s="115" t="s">
        <v>33303</v>
      </c>
      <c r="BC657" s="4">
        <f>SUMIFS('Doanh số khách hàng'!$F:$F,'Doanh số khách hàng'!$A:$A,DSKH!$D657)</f>
        <v>612333.33333333337</v>
      </c>
      <c r="BD657" t="str">
        <f>VLOOKUP($BC657,Master!$A:$D,4,1)</f>
        <v>F4</v>
      </c>
      <c r="BE657" t="str">
        <f t="shared" si="20"/>
        <v>GT</v>
      </c>
      <c r="BF657" t="str">
        <f t="shared" si="21"/>
        <v>Tỉnh Cà Mau-Xã Phong Thạnh</v>
      </c>
    </row>
    <row r="658" spans="1:58" x14ac:dyDescent="0.3">
      <c r="A658" s="114" t="s">
        <v>39467</v>
      </c>
      <c r="B658" s="115" t="s">
        <v>33266</v>
      </c>
      <c r="C658" s="115" t="s">
        <v>33267</v>
      </c>
      <c r="D658" s="115" t="s">
        <v>33197</v>
      </c>
      <c r="E658" s="115" t="s">
        <v>39468</v>
      </c>
      <c r="F658" s="115" t="s">
        <v>22</v>
      </c>
      <c r="G658" s="115" t="s">
        <v>39469</v>
      </c>
      <c r="H658" s="115" t="s">
        <v>39469</v>
      </c>
      <c r="I658" s="115" t="s">
        <v>39470</v>
      </c>
      <c r="J658" s="115" t="s">
        <v>23</v>
      </c>
      <c r="K658" s="115" t="s">
        <v>35931</v>
      </c>
      <c r="L658" s="115" t="s">
        <v>23</v>
      </c>
      <c r="M658" s="115" t="s">
        <v>39471</v>
      </c>
      <c r="N658" s="115" t="s">
        <v>39472</v>
      </c>
      <c r="O658" s="115" t="s">
        <v>23</v>
      </c>
      <c r="P658" s="115" t="s">
        <v>39470</v>
      </c>
      <c r="Q658" s="115" t="s">
        <v>23</v>
      </c>
      <c r="R658" s="115" t="s">
        <v>23</v>
      </c>
      <c r="S658" s="115" t="s">
        <v>23</v>
      </c>
      <c r="T658" s="115" t="s">
        <v>23</v>
      </c>
      <c r="U658" s="115" t="s">
        <v>23</v>
      </c>
      <c r="V658" s="115" t="s">
        <v>23</v>
      </c>
      <c r="W658" s="115" t="s">
        <v>79</v>
      </c>
      <c r="X658" s="115" t="s">
        <v>23</v>
      </c>
      <c r="Y658" s="115" t="s">
        <v>23</v>
      </c>
      <c r="Z658" s="115" t="s">
        <v>23</v>
      </c>
      <c r="AA658" s="115" t="s">
        <v>23</v>
      </c>
      <c r="AB658" s="115" t="s">
        <v>39473</v>
      </c>
      <c r="AC658" s="115" t="s">
        <v>33465</v>
      </c>
      <c r="AD658" s="115" t="s">
        <v>39474</v>
      </c>
      <c r="AE658" s="115" t="s">
        <v>33379</v>
      </c>
      <c r="AF658" s="115" t="s">
        <v>33380</v>
      </c>
      <c r="AG658" s="115" t="s">
        <v>33281</v>
      </c>
      <c r="AH658" s="115" t="s">
        <v>33282</v>
      </c>
      <c r="AI658" s="115" t="s">
        <v>33283</v>
      </c>
      <c r="AJ658" s="115" t="s">
        <v>33282</v>
      </c>
      <c r="AK658" s="116">
        <v>9.2181259508999993</v>
      </c>
      <c r="AL658" s="116">
        <v>105.7046861574</v>
      </c>
      <c r="AM658" s="115" t="s">
        <v>35169</v>
      </c>
      <c r="AN658" s="115" t="s">
        <v>23</v>
      </c>
      <c r="AO658" s="115" t="s">
        <v>33256</v>
      </c>
      <c r="AP658" s="115" t="s">
        <v>80</v>
      </c>
      <c r="AQ658" s="115" t="s">
        <v>23</v>
      </c>
      <c r="AR658" s="115" t="s">
        <v>81</v>
      </c>
      <c r="AS658" s="115" t="s">
        <v>23</v>
      </c>
      <c r="AT658" s="115" t="s">
        <v>1020</v>
      </c>
      <c r="AU658" s="115" t="s">
        <v>33382</v>
      </c>
      <c r="AV658" s="115" t="s">
        <v>33452</v>
      </c>
      <c r="AW658" s="115" t="s">
        <v>33257</v>
      </c>
      <c r="AX658" s="115" t="s">
        <v>33315</v>
      </c>
      <c r="AY658" s="115" t="s">
        <v>33316</v>
      </c>
      <c r="AZ658" s="115" t="s">
        <v>35938</v>
      </c>
      <c r="BA658" s="115" t="s">
        <v>33302</v>
      </c>
      <c r="BB658" s="115" t="s">
        <v>33303</v>
      </c>
      <c r="BC658" s="4">
        <f>SUMIFS('Doanh số khách hàng'!$F:$F,'Doanh số khách hàng'!$A:$A,DSKH!$D658)</f>
        <v>488700</v>
      </c>
      <c r="BD658" t="str">
        <f>VLOOKUP($BC658,Master!$A:$D,4,1)</f>
        <v>F2</v>
      </c>
      <c r="BE658" t="str">
        <f t="shared" si="20"/>
        <v>GT</v>
      </c>
      <c r="BF658" t="str">
        <f t="shared" si="21"/>
        <v>Tỉnh Cà Mau-Xã Vĩnh Hậu</v>
      </c>
    </row>
    <row r="659" spans="1:58" x14ac:dyDescent="0.3">
      <c r="A659" s="114" t="s">
        <v>39475</v>
      </c>
      <c r="B659" s="115" t="s">
        <v>33266</v>
      </c>
      <c r="C659" s="115" t="s">
        <v>33267</v>
      </c>
      <c r="D659" s="115" t="s">
        <v>14670</v>
      </c>
      <c r="E659" s="115" t="s">
        <v>39476</v>
      </c>
      <c r="F659" s="115" t="s">
        <v>22</v>
      </c>
      <c r="G659" s="115" t="s">
        <v>39477</v>
      </c>
      <c r="H659" s="115" t="s">
        <v>39477</v>
      </c>
      <c r="I659" s="115" t="s">
        <v>39478</v>
      </c>
      <c r="J659" s="115" t="s">
        <v>23</v>
      </c>
      <c r="K659" s="115" t="s">
        <v>35931</v>
      </c>
      <c r="L659" s="115" t="s">
        <v>23</v>
      </c>
      <c r="M659" s="115" t="s">
        <v>39479</v>
      </c>
      <c r="N659" s="115" t="s">
        <v>39480</v>
      </c>
      <c r="O659" s="115" t="s">
        <v>23</v>
      </c>
      <c r="P659" s="115" t="s">
        <v>39478</v>
      </c>
      <c r="Q659" s="115" t="s">
        <v>23</v>
      </c>
      <c r="R659" s="115" t="s">
        <v>23</v>
      </c>
      <c r="S659" s="115" t="s">
        <v>23</v>
      </c>
      <c r="T659" s="115" t="s">
        <v>23</v>
      </c>
      <c r="U659" s="115" t="s">
        <v>23</v>
      </c>
      <c r="V659" s="115" t="s">
        <v>23</v>
      </c>
      <c r="W659" s="115" t="s">
        <v>79</v>
      </c>
      <c r="X659" s="115" t="s">
        <v>23</v>
      </c>
      <c r="Y659" s="115" t="s">
        <v>23</v>
      </c>
      <c r="Z659" s="115" t="s">
        <v>23</v>
      </c>
      <c r="AA659" s="115" t="s">
        <v>39481</v>
      </c>
      <c r="AB659" s="115" t="s">
        <v>39482</v>
      </c>
      <c r="AC659" s="115" t="s">
        <v>33394</v>
      </c>
      <c r="AD659" s="115" t="s">
        <v>36878</v>
      </c>
      <c r="AE659" s="115" t="s">
        <v>33419</v>
      </c>
      <c r="AF659" s="115" t="s">
        <v>33420</v>
      </c>
      <c r="AG659" s="115" t="s">
        <v>33281</v>
      </c>
      <c r="AH659" s="115" t="s">
        <v>33282</v>
      </c>
      <c r="AI659" s="115" t="s">
        <v>33283</v>
      </c>
      <c r="AJ659" s="115" t="s">
        <v>33282</v>
      </c>
      <c r="AK659" s="116">
        <v>9.0271486099999994</v>
      </c>
      <c r="AL659" s="116">
        <v>105.4196863518</v>
      </c>
      <c r="AM659" s="115" t="s">
        <v>39483</v>
      </c>
      <c r="AN659" s="115" t="s">
        <v>23</v>
      </c>
      <c r="AO659" s="115" t="s">
        <v>33367</v>
      </c>
      <c r="AP659" s="115" t="s">
        <v>33285</v>
      </c>
      <c r="AQ659" s="115" t="s">
        <v>23</v>
      </c>
      <c r="AR659" s="115" t="s">
        <v>81</v>
      </c>
      <c r="AS659" s="115" t="s">
        <v>23</v>
      </c>
      <c r="AT659" s="115" t="s">
        <v>1020</v>
      </c>
      <c r="AU659" s="115" t="s">
        <v>33382</v>
      </c>
      <c r="AV659" s="115" t="s">
        <v>33452</v>
      </c>
      <c r="AW659" s="115" t="s">
        <v>33257</v>
      </c>
      <c r="AX659" s="115" t="s">
        <v>33383</v>
      </c>
      <c r="AY659" s="115" t="s">
        <v>33384</v>
      </c>
      <c r="AZ659" s="115" t="s">
        <v>35938</v>
      </c>
      <c r="BA659" s="115" t="s">
        <v>1021</v>
      </c>
      <c r="BB659" s="115" t="s">
        <v>1021</v>
      </c>
      <c r="BC659" s="4">
        <f>SUMIFS('Doanh số khách hàng'!$F:$F,'Doanh số khách hàng'!$A:$A,DSKH!$D659)</f>
        <v>588560</v>
      </c>
      <c r="BD659" t="str">
        <f>VLOOKUP($BC659,Master!$A:$D,4,1)</f>
        <v>F4</v>
      </c>
      <c r="BE659" t="str">
        <f t="shared" si="20"/>
        <v>OTC</v>
      </c>
      <c r="BF659" t="str">
        <f t="shared" si="21"/>
        <v>Tỉnh Cà Mau-Xã Gành Hào</v>
      </c>
    </row>
    <row r="660" spans="1:58" x14ac:dyDescent="0.3">
      <c r="A660" s="114" t="s">
        <v>39484</v>
      </c>
      <c r="B660" s="115" t="s">
        <v>33266</v>
      </c>
      <c r="C660" s="115" t="s">
        <v>33267</v>
      </c>
      <c r="D660" s="115" t="s">
        <v>39485</v>
      </c>
      <c r="E660" s="115" t="s">
        <v>39486</v>
      </c>
      <c r="F660" s="115" t="s">
        <v>22</v>
      </c>
      <c r="G660" s="115" t="s">
        <v>39019</v>
      </c>
      <c r="H660" s="115" t="s">
        <v>39019</v>
      </c>
      <c r="I660" s="115" t="s">
        <v>23</v>
      </c>
      <c r="J660" s="115" t="s">
        <v>23</v>
      </c>
      <c r="K660" s="115" t="s">
        <v>35931</v>
      </c>
      <c r="L660" s="115" t="s">
        <v>23</v>
      </c>
      <c r="M660" s="115" t="s">
        <v>39487</v>
      </c>
      <c r="N660" s="115" t="s">
        <v>38844</v>
      </c>
      <c r="O660" s="115" t="s">
        <v>23</v>
      </c>
      <c r="P660" s="115" t="s">
        <v>23</v>
      </c>
      <c r="Q660" s="115" t="s">
        <v>23</v>
      </c>
      <c r="R660" s="115" t="s">
        <v>23</v>
      </c>
      <c r="S660" s="115" t="s">
        <v>23</v>
      </c>
      <c r="T660" s="115" t="s">
        <v>23</v>
      </c>
      <c r="U660" s="115" t="s">
        <v>23</v>
      </c>
      <c r="V660" s="115" t="s">
        <v>23</v>
      </c>
      <c r="W660" s="115" t="s">
        <v>79</v>
      </c>
      <c r="X660" s="115" t="s">
        <v>23</v>
      </c>
      <c r="Y660" s="115" t="s">
        <v>23</v>
      </c>
      <c r="Z660" s="115" t="s">
        <v>23</v>
      </c>
      <c r="AA660" s="115" t="s">
        <v>39488</v>
      </c>
      <c r="AB660" s="115" t="s">
        <v>39489</v>
      </c>
      <c r="AC660" s="115" t="s">
        <v>39023</v>
      </c>
      <c r="AD660" s="115" t="s">
        <v>39490</v>
      </c>
      <c r="AE660" s="115" t="s">
        <v>33338</v>
      </c>
      <c r="AF660" s="115" t="s">
        <v>33339</v>
      </c>
      <c r="AG660" s="115" t="s">
        <v>33281</v>
      </c>
      <c r="AH660" s="115" t="s">
        <v>33282</v>
      </c>
      <c r="AI660" s="115" t="s">
        <v>33283</v>
      </c>
      <c r="AJ660" s="115" t="s">
        <v>33282</v>
      </c>
      <c r="AK660" s="116">
        <v>9.2807089455000007</v>
      </c>
      <c r="AL660" s="116">
        <v>105.72586219759999</v>
      </c>
      <c r="AM660" s="115" t="s">
        <v>39250</v>
      </c>
      <c r="AN660" s="115" t="s">
        <v>23</v>
      </c>
      <c r="AO660" s="115" t="s">
        <v>33327</v>
      </c>
      <c r="AP660" s="115" t="s">
        <v>80</v>
      </c>
      <c r="AQ660" s="115" t="s">
        <v>23</v>
      </c>
      <c r="AR660" s="115" t="s">
        <v>81</v>
      </c>
      <c r="AS660" s="115" t="s">
        <v>23</v>
      </c>
      <c r="AT660" s="115" t="s">
        <v>23</v>
      </c>
      <c r="AU660" s="115" t="s">
        <v>33382</v>
      </c>
      <c r="AV660" s="115" t="s">
        <v>33452</v>
      </c>
      <c r="AW660" s="115" t="s">
        <v>23</v>
      </c>
      <c r="AX660" s="115" t="s">
        <v>33315</v>
      </c>
      <c r="AY660" s="115" t="s">
        <v>33316</v>
      </c>
      <c r="AZ660" s="115" t="s">
        <v>35938</v>
      </c>
      <c r="BA660" s="115" t="s">
        <v>1021</v>
      </c>
      <c r="BB660" s="115" t="s">
        <v>1021</v>
      </c>
      <c r="BC660" s="4">
        <f>SUMIFS('Doanh số khách hàng'!$F:$F,'Doanh số khách hàng'!$A:$A,DSKH!$D660)</f>
        <v>0</v>
      </c>
      <c r="BD660" t="str">
        <f>VLOOKUP($BC660,Master!$A:$D,4,1)</f>
        <v>F2</v>
      </c>
      <c r="BE660" t="str">
        <f t="shared" si="20"/>
        <v>GT</v>
      </c>
      <c r="BF660" t="str">
        <f t="shared" si="21"/>
        <v>Tỉnh Cà Mau-Phường Bạc Liêu</v>
      </c>
    </row>
    <row r="661" spans="1:58" x14ac:dyDescent="0.3">
      <c r="A661" s="114" t="s">
        <v>39491</v>
      </c>
      <c r="B661" s="115" t="s">
        <v>33266</v>
      </c>
      <c r="C661" s="115" t="s">
        <v>33267</v>
      </c>
      <c r="D661" s="115" t="s">
        <v>20099</v>
      </c>
      <c r="E661" s="115" t="s">
        <v>39492</v>
      </c>
      <c r="F661" s="115" t="s">
        <v>22</v>
      </c>
      <c r="G661" s="115" t="s">
        <v>39493</v>
      </c>
      <c r="H661" s="115" t="s">
        <v>39493</v>
      </c>
      <c r="I661" s="115" t="s">
        <v>39494</v>
      </c>
      <c r="J661" s="115" t="s">
        <v>23</v>
      </c>
      <c r="K661" s="115" t="s">
        <v>35931</v>
      </c>
      <c r="L661" s="115" t="s">
        <v>23</v>
      </c>
      <c r="M661" s="115" t="s">
        <v>39495</v>
      </c>
      <c r="N661" s="115" t="s">
        <v>39276</v>
      </c>
      <c r="O661" s="115" t="s">
        <v>23</v>
      </c>
      <c r="P661" s="115" t="s">
        <v>39494</v>
      </c>
      <c r="Q661" s="115" t="s">
        <v>23</v>
      </c>
      <c r="R661" s="115" t="s">
        <v>23</v>
      </c>
      <c r="S661" s="115" t="s">
        <v>23</v>
      </c>
      <c r="T661" s="115" t="s">
        <v>23</v>
      </c>
      <c r="U661" s="115" t="s">
        <v>23</v>
      </c>
      <c r="V661" s="115" t="s">
        <v>23</v>
      </c>
      <c r="W661" s="115" t="s">
        <v>79</v>
      </c>
      <c r="X661" s="115" t="s">
        <v>23</v>
      </c>
      <c r="Y661" s="115" t="s">
        <v>23</v>
      </c>
      <c r="Z661" s="115" t="s">
        <v>23</v>
      </c>
      <c r="AA661" s="115" t="s">
        <v>23</v>
      </c>
      <c r="AB661" s="115" t="s">
        <v>39496</v>
      </c>
      <c r="AC661" s="115" t="s">
        <v>38960</v>
      </c>
      <c r="AD661" s="115" t="s">
        <v>38654</v>
      </c>
      <c r="AE661" s="115" t="s">
        <v>33364</v>
      </c>
      <c r="AF661" s="115" t="s">
        <v>33365</v>
      </c>
      <c r="AG661" s="115" t="s">
        <v>33281</v>
      </c>
      <c r="AH661" s="115" t="s">
        <v>33282</v>
      </c>
      <c r="AI661" s="115" t="s">
        <v>33283</v>
      </c>
      <c r="AJ661" s="115" t="s">
        <v>33282</v>
      </c>
      <c r="AK661" s="116">
        <v>9.4064072989999996</v>
      </c>
      <c r="AL661" s="116">
        <v>105.42793639999999</v>
      </c>
      <c r="AM661" s="115" t="s">
        <v>33366</v>
      </c>
      <c r="AN661" s="115" t="s">
        <v>23</v>
      </c>
      <c r="AO661" s="115" t="s">
        <v>33256</v>
      </c>
      <c r="AP661" s="115" t="s">
        <v>80</v>
      </c>
      <c r="AQ661" s="115" t="s">
        <v>23</v>
      </c>
      <c r="AR661" s="115" t="s">
        <v>23</v>
      </c>
      <c r="AS661" s="115" t="s">
        <v>23</v>
      </c>
      <c r="AT661" s="115" t="s">
        <v>23</v>
      </c>
      <c r="AU661" s="115" t="s">
        <v>23</v>
      </c>
      <c r="AV661" s="115" t="s">
        <v>23</v>
      </c>
      <c r="AW661" s="115" t="s">
        <v>23</v>
      </c>
      <c r="AX661" s="115" t="s">
        <v>33299</v>
      </c>
      <c r="AY661" s="115" t="s">
        <v>33300</v>
      </c>
      <c r="AZ661" s="115" t="s">
        <v>35938</v>
      </c>
      <c r="BA661" s="115" t="s">
        <v>33302</v>
      </c>
      <c r="BB661" s="115" t="s">
        <v>33303</v>
      </c>
      <c r="BC661" s="4">
        <f>SUMIFS('Doanh số khách hàng'!$F:$F,'Doanh số khách hàng'!$A:$A,DSKH!$D661)</f>
        <v>127400</v>
      </c>
      <c r="BD661" t="str">
        <f>VLOOKUP($BC661,Master!$A:$D,4,1)</f>
        <v>F2</v>
      </c>
      <c r="BE661" t="str">
        <f t="shared" si="20"/>
        <v>GT</v>
      </c>
      <c r="BF661" t="str">
        <f t="shared" si="21"/>
        <v>Tỉnh Cà Mau-Xã Vĩnh Phước</v>
      </c>
    </row>
    <row r="662" spans="1:58" x14ac:dyDescent="0.3">
      <c r="A662" s="114" t="s">
        <v>39497</v>
      </c>
      <c r="B662" s="115" t="s">
        <v>33266</v>
      </c>
      <c r="C662" s="115" t="s">
        <v>33267</v>
      </c>
      <c r="D662" s="115" t="s">
        <v>2573</v>
      </c>
      <c r="E662" s="115" t="s">
        <v>39498</v>
      </c>
      <c r="F662" s="115" t="s">
        <v>22</v>
      </c>
      <c r="G662" s="115" t="s">
        <v>39499</v>
      </c>
      <c r="H662" s="115" t="s">
        <v>39499</v>
      </c>
      <c r="I662" s="115" t="s">
        <v>39500</v>
      </c>
      <c r="J662" s="115" t="s">
        <v>23</v>
      </c>
      <c r="K662" s="115" t="s">
        <v>35931</v>
      </c>
      <c r="L662" s="115" t="s">
        <v>23</v>
      </c>
      <c r="M662" s="115" t="s">
        <v>39501</v>
      </c>
      <c r="N662" s="115" t="s">
        <v>39502</v>
      </c>
      <c r="O662" s="115" t="s">
        <v>23</v>
      </c>
      <c r="P662" s="115" t="s">
        <v>39500</v>
      </c>
      <c r="Q662" s="115" t="s">
        <v>23</v>
      </c>
      <c r="R662" s="115" t="s">
        <v>23</v>
      </c>
      <c r="S662" s="115" t="s">
        <v>23</v>
      </c>
      <c r="T662" s="115" t="s">
        <v>23</v>
      </c>
      <c r="U662" s="115" t="s">
        <v>23</v>
      </c>
      <c r="V662" s="115" t="s">
        <v>23</v>
      </c>
      <c r="W662" s="115" t="s">
        <v>79</v>
      </c>
      <c r="X662" s="115" t="s">
        <v>23</v>
      </c>
      <c r="Y662" s="115" t="s">
        <v>23</v>
      </c>
      <c r="Z662" s="115" t="s">
        <v>23</v>
      </c>
      <c r="AA662" s="115" t="s">
        <v>39503</v>
      </c>
      <c r="AB662" s="115" t="s">
        <v>39504</v>
      </c>
      <c r="AC662" s="115" t="s">
        <v>39505</v>
      </c>
      <c r="AD662" s="115" t="s">
        <v>39506</v>
      </c>
      <c r="AE662" s="115" t="s">
        <v>33527</v>
      </c>
      <c r="AF662" s="115" t="s">
        <v>33528</v>
      </c>
      <c r="AG662" s="115" t="s">
        <v>33281</v>
      </c>
      <c r="AH662" s="115" t="s">
        <v>33282</v>
      </c>
      <c r="AI662" s="115" t="s">
        <v>33283</v>
      </c>
      <c r="AJ662" s="115" t="s">
        <v>33282</v>
      </c>
      <c r="AK662" s="116">
        <v>9.5572130320999999</v>
      </c>
      <c r="AL662" s="116">
        <v>105.4464779422</v>
      </c>
      <c r="AM662" s="115" t="s">
        <v>38147</v>
      </c>
      <c r="AN662" s="115" t="s">
        <v>23</v>
      </c>
      <c r="AO662" s="115" t="s">
        <v>33367</v>
      </c>
      <c r="AP662" s="115" t="s">
        <v>33285</v>
      </c>
      <c r="AQ662" s="115" t="s">
        <v>23</v>
      </c>
      <c r="AR662" s="115" t="s">
        <v>35962</v>
      </c>
      <c r="AS662" s="115" t="s">
        <v>23</v>
      </c>
      <c r="AT662" s="115" t="s">
        <v>1020</v>
      </c>
      <c r="AU662" s="115" t="s">
        <v>33382</v>
      </c>
      <c r="AV662" s="115" t="s">
        <v>23</v>
      </c>
      <c r="AW662" s="115" t="s">
        <v>23</v>
      </c>
      <c r="AX662" s="115" t="s">
        <v>33383</v>
      </c>
      <c r="AY662" s="115" t="s">
        <v>33384</v>
      </c>
      <c r="AZ662" s="115" t="s">
        <v>35938</v>
      </c>
      <c r="BA662" s="115" t="s">
        <v>1021</v>
      </c>
      <c r="BB662" s="115" t="s">
        <v>1021</v>
      </c>
      <c r="BC662" s="4">
        <f>SUMIFS('Doanh số khách hàng'!$F:$F,'Doanh số khách hàng'!$A:$A,DSKH!$D662)</f>
        <v>1465980</v>
      </c>
      <c r="BD662" t="str">
        <f>VLOOKUP($BC662,Master!$A:$D,4,1)</f>
        <v>F4</v>
      </c>
      <c r="BE662" t="str">
        <f t="shared" si="20"/>
        <v>OTC</v>
      </c>
      <c r="BF662" t="str">
        <f t="shared" si="21"/>
        <v>Tỉnh Cà Mau-Xã Hồng Dân</v>
      </c>
    </row>
    <row r="663" spans="1:58" x14ac:dyDescent="0.3">
      <c r="A663" s="114" t="s">
        <v>39507</v>
      </c>
      <c r="B663" s="115" t="s">
        <v>33266</v>
      </c>
      <c r="C663" s="115" t="s">
        <v>33267</v>
      </c>
      <c r="D663" s="115" t="s">
        <v>39508</v>
      </c>
      <c r="E663" s="115" t="s">
        <v>39509</v>
      </c>
      <c r="F663" s="115" t="s">
        <v>22</v>
      </c>
      <c r="G663" s="115" t="s">
        <v>39510</v>
      </c>
      <c r="H663" s="115" t="s">
        <v>39510</v>
      </c>
      <c r="I663" s="115" t="s">
        <v>39511</v>
      </c>
      <c r="J663" s="115" t="s">
        <v>23</v>
      </c>
      <c r="K663" s="115" t="s">
        <v>35931</v>
      </c>
      <c r="L663" s="115" t="s">
        <v>23</v>
      </c>
      <c r="M663" s="115" t="s">
        <v>39512</v>
      </c>
      <c r="N663" s="115" t="s">
        <v>39513</v>
      </c>
      <c r="O663" s="115" t="s">
        <v>23</v>
      </c>
      <c r="P663" s="115" t="s">
        <v>39511</v>
      </c>
      <c r="Q663" s="115" t="s">
        <v>23</v>
      </c>
      <c r="R663" s="115" t="s">
        <v>23</v>
      </c>
      <c r="S663" s="115" t="s">
        <v>23</v>
      </c>
      <c r="T663" s="115" t="s">
        <v>23</v>
      </c>
      <c r="U663" s="115" t="s">
        <v>23</v>
      </c>
      <c r="V663" s="115" t="s">
        <v>23</v>
      </c>
      <c r="W663" s="115" t="s">
        <v>23</v>
      </c>
      <c r="X663" s="115" t="s">
        <v>23</v>
      </c>
      <c r="Y663" s="115" t="s">
        <v>23</v>
      </c>
      <c r="Z663" s="115" t="s">
        <v>23</v>
      </c>
      <c r="AA663" s="115" t="s">
        <v>23</v>
      </c>
      <c r="AB663" s="115" t="s">
        <v>34710</v>
      </c>
      <c r="AC663" s="115" t="s">
        <v>34711</v>
      </c>
      <c r="AD663" s="115" t="s">
        <v>34712</v>
      </c>
      <c r="AE663" s="115" t="s">
        <v>33379</v>
      </c>
      <c r="AF663" s="115" t="s">
        <v>33380</v>
      </c>
      <c r="AG663" s="115" t="s">
        <v>33281</v>
      </c>
      <c r="AH663" s="115" t="s">
        <v>33282</v>
      </c>
      <c r="AI663" s="115" t="s">
        <v>33283</v>
      </c>
      <c r="AJ663" s="115" t="s">
        <v>33282</v>
      </c>
      <c r="AK663" s="116">
        <v>9.2163537292999997</v>
      </c>
      <c r="AL663" s="116">
        <v>105.69944445039999</v>
      </c>
      <c r="AM663" s="115" t="s">
        <v>34713</v>
      </c>
      <c r="AN663" s="115" t="s">
        <v>23</v>
      </c>
      <c r="AO663" s="115" t="s">
        <v>34114</v>
      </c>
      <c r="AP663" s="115" t="s">
        <v>80</v>
      </c>
      <c r="AQ663" s="115" t="s">
        <v>23</v>
      </c>
      <c r="AR663" s="115" t="s">
        <v>81</v>
      </c>
      <c r="AS663" s="115" t="s">
        <v>23</v>
      </c>
      <c r="AT663" s="115" t="s">
        <v>1020</v>
      </c>
      <c r="AU663" s="115" t="s">
        <v>33382</v>
      </c>
      <c r="AV663" s="115" t="s">
        <v>33452</v>
      </c>
      <c r="AW663" s="115" t="s">
        <v>23</v>
      </c>
      <c r="AX663" s="115" t="s">
        <v>33315</v>
      </c>
      <c r="AY663" s="115" t="s">
        <v>33316</v>
      </c>
      <c r="AZ663" s="115" t="s">
        <v>35938</v>
      </c>
      <c r="BA663" s="115" t="s">
        <v>1021</v>
      </c>
      <c r="BB663" s="115" t="s">
        <v>1021</v>
      </c>
      <c r="BC663" s="4">
        <f>SUMIFS('Doanh số khách hàng'!$F:$F,'Doanh số khách hàng'!$A:$A,DSKH!$D663)</f>
        <v>0</v>
      </c>
      <c r="BD663" t="str">
        <f>VLOOKUP($BC663,Master!$A:$D,4,1)</f>
        <v>F2</v>
      </c>
      <c r="BE663" t="str">
        <f t="shared" si="20"/>
        <v>GT</v>
      </c>
      <c r="BF663" t="str">
        <f t="shared" si="21"/>
        <v>Tỉnh Cà Mau-Xã Vĩnh Hậu</v>
      </c>
    </row>
    <row r="664" spans="1:58" x14ac:dyDescent="0.3">
      <c r="A664" s="114" t="s">
        <v>39514</v>
      </c>
      <c r="B664" s="115" t="s">
        <v>33266</v>
      </c>
      <c r="C664" s="115" t="s">
        <v>33267</v>
      </c>
      <c r="D664" s="115" t="s">
        <v>39515</v>
      </c>
      <c r="E664" s="115" t="s">
        <v>39516</v>
      </c>
      <c r="F664" s="115" t="s">
        <v>22</v>
      </c>
      <c r="G664" s="115" t="s">
        <v>39517</v>
      </c>
      <c r="H664" s="115" t="s">
        <v>39517</v>
      </c>
      <c r="I664" s="115" t="s">
        <v>23</v>
      </c>
      <c r="J664" s="115" t="s">
        <v>23</v>
      </c>
      <c r="K664" s="115" t="s">
        <v>35931</v>
      </c>
      <c r="L664" s="115" t="s">
        <v>23</v>
      </c>
      <c r="M664" s="115" t="s">
        <v>39518</v>
      </c>
      <c r="N664" s="115" t="s">
        <v>38694</v>
      </c>
      <c r="O664" s="115" t="s">
        <v>23</v>
      </c>
      <c r="P664" s="115" t="s">
        <v>23</v>
      </c>
      <c r="Q664" s="115" t="s">
        <v>23</v>
      </c>
      <c r="R664" s="115" t="s">
        <v>23</v>
      </c>
      <c r="S664" s="115" t="s">
        <v>23</v>
      </c>
      <c r="T664" s="115" t="s">
        <v>23</v>
      </c>
      <c r="U664" s="115" t="s">
        <v>23</v>
      </c>
      <c r="V664" s="115" t="s">
        <v>23</v>
      </c>
      <c r="W664" s="115" t="s">
        <v>79</v>
      </c>
      <c r="X664" s="115" t="s">
        <v>23</v>
      </c>
      <c r="Y664" s="115" t="s">
        <v>23</v>
      </c>
      <c r="Z664" s="115" t="s">
        <v>23</v>
      </c>
      <c r="AA664" s="115" t="s">
        <v>23</v>
      </c>
      <c r="AB664" s="115" t="s">
        <v>39519</v>
      </c>
      <c r="AC664" s="115" t="s">
        <v>33417</v>
      </c>
      <c r="AD664" s="115" t="s">
        <v>33418</v>
      </c>
      <c r="AE664" s="115" t="s">
        <v>33419</v>
      </c>
      <c r="AF664" s="115" t="s">
        <v>33420</v>
      </c>
      <c r="AG664" s="115" t="s">
        <v>33281</v>
      </c>
      <c r="AH664" s="115" t="s">
        <v>33282</v>
      </c>
      <c r="AI664" s="115" t="s">
        <v>33283</v>
      </c>
      <c r="AJ664" s="115" t="s">
        <v>33282</v>
      </c>
      <c r="AK664" s="116">
        <v>9.0258822999999992</v>
      </c>
      <c r="AL664" s="116">
        <v>105.4192967</v>
      </c>
      <c r="AM664" s="115" t="s">
        <v>39520</v>
      </c>
      <c r="AN664" s="115" t="s">
        <v>23</v>
      </c>
      <c r="AO664" s="115" t="s">
        <v>33327</v>
      </c>
      <c r="AP664" s="115" t="s">
        <v>33787</v>
      </c>
      <c r="AQ664" s="115" t="s">
        <v>23</v>
      </c>
      <c r="AR664" s="115" t="s">
        <v>81</v>
      </c>
      <c r="AS664" s="115" t="s">
        <v>23</v>
      </c>
      <c r="AT664" s="115" t="s">
        <v>1020</v>
      </c>
      <c r="AU664" s="115" t="s">
        <v>33382</v>
      </c>
      <c r="AV664" s="115" t="s">
        <v>23</v>
      </c>
      <c r="AW664" s="115" t="s">
        <v>33257</v>
      </c>
      <c r="AX664" s="115" t="s">
        <v>33315</v>
      </c>
      <c r="AY664" s="115" t="s">
        <v>33316</v>
      </c>
      <c r="AZ664" s="115" t="s">
        <v>35938</v>
      </c>
      <c r="BA664" s="115" t="s">
        <v>1021</v>
      </c>
      <c r="BB664" s="115" t="s">
        <v>1021</v>
      </c>
      <c r="BC664" s="4">
        <f>SUMIFS('Doanh số khách hàng'!$F:$F,'Doanh số khách hàng'!$A:$A,DSKH!$D664)</f>
        <v>0</v>
      </c>
      <c r="BD664" t="str">
        <f>VLOOKUP($BC664,Master!$A:$D,4,1)</f>
        <v>F2</v>
      </c>
      <c r="BE664" t="str">
        <f t="shared" si="20"/>
        <v>GT</v>
      </c>
      <c r="BF664" t="str">
        <f t="shared" si="21"/>
        <v>Tỉnh Cà Mau-Xã Gành Hào</v>
      </c>
    </row>
    <row r="665" spans="1:58" x14ac:dyDescent="0.3">
      <c r="A665" s="114" t="s">
        <v>39521</v>
      </c>
      <c r="B665" s="115" t="s">
        <v>33266</v>
      </c>
      <c r="C665" s="115" t="s">
        <v>33267</v>
      </c>
      <c r="D665" s="115" t="s">
        <v>29644</v>
      </c>
      <c r="E665" s="115" t="s">
        <v>39522</v>
      </c>
      <c r="F665" s="115" t="s">
        <v>22</v>
      </c>
      <c r="G665" s="115" t="s">
        <v>39523</v>
      </c>
      <c r="H665" s="115" t="s">
        <v>39523</v>
      </c>
      <c r="I665" s="115" t="s">
        <v>39524</v>
      </c>
      <c r="J665" s="115" t="s">
        <v>23</v>
      </c>
      <c r="K665" s="115" t="s">
        <v>35931</v>
      </c>
      <c r="L665" s="115" t="s">
        <v>23</v>
      </c>
      <c r="M665" s="115" t="s">
        <v>39525</v>
      </c>
      <c r="N665" s="115" t="s">
        <v>39526</v>
      </c>
      <c r="O665" s="115" t="s">
        <v>23</v>
      </c>
      <c r="P665" s="115" t="s">
        <v>39524</v>
      </c>
      <c r="Q665" s="115" t="s">
        <v>23</v>
      </c>
      <c r="R665" s="115" t="s">
        <v>23</v>
      </c>
      <c r="S665" s="115" t="s">
        <v>23</v>
      </c>
      <c r="T665" s="115" t="s">
        <v>23</v>
      </c>
      <c r="U665" s="115" t="s">
        <v>23</v>
      </c>
      <c r="V665" s="115" t="s">
        <v>23</v>
      </c>
      <c r="W665" s="115" t="s">
        <v>79</v>
      </c>
      <c r="X665" s="115" t="s">
        <v>23</v>
      </c>
      <c r="Y665" s="115" t="s">
        <v>23</v>
      </c>
      <c r="Z665" s="115" t="s">
        <v>23</v>
      </c>
      <c r="AA665" s="115" t="s">
        <v>23</v>
      </c>
      <c r="AB665" s="115" t="s">
        <v>36643</v>
      </c>
      <c r="AC665" s="115" t="s">
        <v>36644</v>
      </c>
      <c r="AD665" s="115" t="s">
        <v>34345</v>
      </c>
      <c r="AE665" s="115" t="s">
        <v>33279</v>
      </c>
      <c r="AF665" s="115" t="s">
        <v>33280</v>
      </c>
      <c r="AG665" s="115" t="s">
        <v>33281</v>
      </c>
      <c r="AH665" s="115" t="s">
        <v>33282</v>
      </c>
      <c r="AI665" s="115" t="s">
        <v>33283</v>
      </c>
      <c r="AJ665" s="115" t="s">
        <v>33282</v>
      </c>
      <c r="AK665" s="116">
        <v>9.2115897019999995</v>
      </c>
      <c r="AL665" s="116">
        <v>105.367794</v>
      </c>
      <c r="AM665" s="115" t="s">
        <v>36645</v>
      </c>
      <c r="AN665" s="115" t="s">
        <v>23</v>
      </c>
      <c r="AO665" s="115" t="s">
        <v>33256</v>
      </c>
      <c r="AP665" s="115" t="s">
        <v>33787</v>
      </c>
      <c r="AQ665" s="115" t="s">
        <v>23</v>
      </c>
      <c r="AR665" s="115" t="s">
        <v>23</v>
      </c>
      <c r="AS665" s="115" t="s">
        <v>23</v>
      </c>
      <c r="AT665" s="115" t="s">
        <v>23</v>
      </c>
      <c r="AU665" s="115" t="s">
        <v>23</v>
      </c>
      <c r="AV665" s="115" t="s">
        <v>23</v>
      </c>
      <c r="AW665" s="115" t="s">
        <v>23</v>
      </c>
      <c r="AX665" s="115" t="s">
        <v>33299</v>
      </c>
      <c r="AY665" s="115" t="s">
        <v>33300</v>
      </c>
      <c r="AZ665" s="115" t="s">
        <v>35938</v>
      </c>
      <c r="BA665" s="115" t="s">
        <v>33302</v>
      </c>
      <c r="BB665" s="115" t="s">
        <v>33303</v>
      </c>
      <c r="BC665" s="4">
        <f>SUMIFS('Doanh số khách hàng'!$F:$F,'Doanh số khách hàng'!$A:$A,DSKH!$D665)</f>
        <v>328450</v>
      </c>
      <c r="BD665" t="str">
        <f>VLOOKUP($BC665,Master!$A:$D,4,1)</f>
        <v>F2</v>
      </c>
      <c r="BE665" t="str">
        <f t="shared" si="20"/>
        <v>GT</v>
      </c>
      <c r="BF665" t="str">
        <f t="shared" si="21"/>
        <v>Tỉnh Cà Mau-Xã Phong Thạnh</v>
      </c>
    </row>
    <row r="666" spans="1:58" x14ac:dyDescent="0.3">
      <c r="A666" s="114" t="s">
        <v>39527</v>
      </c>
      <c r="B666" s="115" t="s">
        <v>33266</v>
      </c>
      <c r="C666" s="115" t="s">
        <v>33267</v>
      </c>
      <c r="D666" s="115" t="s">
        <v>33198</v>
      </c>
      <c r="E666" s="115" t="s">
        <v>39528</v>
      </c>
      <c r="F666" s="115" t="s">
        <v>22</v>
      </c>
      <c r="G666" s="115" t="s">
        <v>39529</v>
      </c>
      <c r="H666" s="115" t="s">
        <v>39529</v>
      </c>
      <c r="I666" s="115" t="s">
        <v>39530</v>
      </c>
      <c r="J666" s="115" t="s">
        <v>23</v>
      </c>
      <c r="K666" s="115" t="s">
        <v>35931</v>
      </c>
      <c r="L666" s="115" t="s">
        <v>23</v>
      </c>
      <c r="M666" s="115" t="s">
        <v>39531</v>
      </c>
      <c r="N666" s="115" t="s">
        <v>39532</v>
      </c>
      <c r="O666" s="115" t="s">
        <v>23</v>
      </c>
      <c r="P666" s="115" t="s">
        <v>23</v>
      </c>
      <c r="Q666" s="115" t="s">
        <v>23</v>
      </c>
      <c r="R666" s="115" t="s">
        <v>23</v>
      </c>
      <c r="S666" s="115" t="s">
        <v>23</v>
      </c>
      <c r="T666" s="115" t="s">
        <v>23</v>
      </c>
      <c r="U666" s="115" t="s">
        <v>23</v>
      </c>
      <c r="V666" s="115" t="s">
        <v>23</v>
      </c>
      <c r="W666" s="115" t="s">
        <v>79</v>
      </c>
      <c r="X666" s="115" t="s">
        <v>23</v>
      </c>
      <c r="Y666" s="115" t="s">
        <v>23</v>
      </c>
      <c r="Z666" s="115" t="s">
        <v>23</v>
      </c>
      <c r="AA666" s="115" t="s">
        <v>39533</v>
      </c>
      <c r="AB666" s="115" t="s">
        <v>38256</v>
      </c>
      <c r="AC666" s="115" t="s">
        <v>33405</v>
      </c>
      <c r="AD666" s="115" t="s">
        <v>33526</v>
      </c>
      <c r="AE666" s="115" t="s">
        <v>33527</v>
      </c>
      <c r="AF666" s="115" t="s">
        <v>33528</v>
      </c>
      <c r="AG666" s="115" t="s">
        <v>33281</v>
      </c>
      <c r="AH666" s="115" t="s">
        <v>33282</v>
      </c>
      <c r="AI666" s="115" t="s">
        <v>33283</v>
      </c>
      <c r="AJ666" s="115" t="s">
        <v>33282</v>
      </c>
      <c r="AK666" s="116">
        <v>9.5648265241000008</v>
      </c>
      <c r="AL666" s="116">
        <v>105.4479544982</v>
      </c>
      <c r="AM666" s="115" t="s">
        <v>38257</v>
      </c>
      <c r="AN666" s="115" t="s">
        <v>23</v>
      </c>
      <c r="AO666" s="115" t="s">
        <v>23</v>
      </c>
      <c r="AP666" s="115" t="s">
        <v>34460</v>
      </c>
      <c r="AQ666" s="115" t="s">
        <v>23</v>
      </c>
      <c r="AR666" s="115" t="s">
        <v>23</v>
      </c>
      <c r="AS666" s="115" t="s">
        <v>23</v>
      </c>
      <c r="AT666" s="115" t="s">
        <v>23</v>
      </c>
      <c r="AU666" s="115" t="s">
        <v>23</v>
      </c>
      <c r="AV666" s="115" t="s">
        <v>23</v>
      </c>
      <c r="AW666" s="115" t="s">
        <v>23</v>
      </c>
      <c r="AX666" s="115" t="s">
        <v>33315</v>
      </c>
      <c r="AY666" s="115" t="s">
        <v>33316</v>
      </c>
      <c r="AZ666" s="115" t="s">
        <v>35938</v>
      </c>
      <c r="BA666" s="115" t="s">
        <v>33302</v>
      </c>
      <c r="BB666" s="115" t="s">
        <v>33303</v>
      </c>
      <c r="BC666" s="4">
        <f>SUMIFS('Doanh số khách hàng'!$F:$F,'Doanh số khách hàng'!$A:$A,DSKH!$D666)</f>
        <v>988866.66666666663</v>
      </c>
      <c r="BD666" t="str">
        <f>VLOOKUP($BC666,Master!$A:$D,4,1)</f>
        <v>F4</v>
      </c>
      <c r="BE666" t="str">
        <f t="shared" si="20"/>
        <v>GT</v>
      </c>
      <c r="BF666" t="str">
        <f t="shared" si="21"/>
        <v>Tỉnh Cà Mau-Xã Hồng Dân</v>
      </c>
    </row>
    <row r="667" spans="1:58" x14ac:dyDescent="0.3">
      <c r="A667" s="114" t="s">
        <v>39534</v>
      </c>
      <c r="B667" s="115" t="s">
        <v>33266</v>
      </c>
      <c r="C667" s="115" t="s">
        <v>33267</v>
      </c>
      <c r="D667" s="115" t="s">
        <v>28106</v>
      </c>
      <c r="E667" s="115" t="s">
        <v>39535</v>
      </c>
      <c r="F667" s="115" t="s">
        <v>22</v>
      </c>
      <c r="G667" s="115" t="s">
        <v>39536</v>
      </c>
      <c r="H667" s="115" t="s">
        <v>39536</v>
      </c>
      <c r="I667" s="115" t="s">
        <v>39537</v>
      </c>
      <c r="J667" s="115" t="s">
        <v>23</v>
      </c>
      <c r="K667" s="115" t="s">
        <v>35931</v>
      </c>
      <c r="L667" s="115" t="s">
        <v>23</v>
      </c>
      <c r="M667" s="115" t="s">
        <v>39538</v>
      </c>
      <c r="N667" s="115" t="s">
        <v>39539</v>
      </c>
      <c r="O667" s="115" t="s">
        <v>23</v>
      </c>
      <c r="P667" s="115" t="s">
        <v>39537</v>
      </c>
      <c r="Q667" s="115" t="s">
        <v>23</v>
      </c>
      <c r="R667" s="115" t="s">
        <v>23</v>
      </c>
      <c r="S667" s="115" t="s">
        <v>23</v>
      </c>
      <c r="T667" s="115" t="s">
        <v>23</v>
      </c>
      <c r="U667" s="115" t="s">
        <v>23</v>
      </c>
      <c r="V667" s="115" t="s">
        <v>23</v>
      </c>
      <c r="W667" s="115" t="s">
        <v>79</v>
      </c>
      <c r="X667" s="115" t="s">
        <v>23</v>
      </c>
      <c r="Y667" s="115" t="s">
        <v>23</v>
      </c>
      <c r="Z667" s="115" t="s">
        <v>23</v>
      </c>
      <c r="AA667" s="115" t="s">
        <v>23</v>
      </c>
      <c r="AB667" s="115" t="s">
        <v>36493</v>
      </c>
      <c r="AC667" s="115" t="s">
        <v>36494</v>
      </c>
      <c r="AD667" s="115" t="s">
        <v>33600</v>
      </c>
      <c r="AE667" s="115" t="s">
        <v>33312</v>
      </c>
      <c r="AF667" s="115" t="s">
        <v>33313</v>
      </c>
      <c r="AG667" s="115" t="s">
        <v>33281</v>
      </c>
      <c r="AH667" s="115" t="s">
        <v>33282</v>
      </c>
      <c r="AI667" s="115" t="s">
        <v>33283</v>
      </c>
      <c r="AJ667" s="115" t="s">
        <v>33282</v>
      </c>
      <c r="AK667" s="116">
        <v>9.312270131</v>
      </c>
      <c r="AL667" s="116">
        <v>105.6689269</v>
      </c>
      <c r="AM667" s="115" t="s">
        <v>35654</v>
      </c>
      <c r="AN667" s="115" t="s">
        <v>23</v>
      </c>
      <c r="AO667" s="115" t="s">
        <v>33256</v>
      </c>
      <c r="AP667" s="115" t="s">
        <v>80</v>
      </c>
      <c r="AQ667" s="115" t="s">
        <v>23</v>
      </c>
      <c r="AR667" s="115" t="s">
        <v>23</v>
      </c>
      <c r="AS667" s="115" t="s">
        <v>23</v>
      </c>
      <c r="AT667" s="115" t="s">
        <v>23</v>
      </c>
      <c r="AU667" s="115" t="s">
        <v>23</v>
      </c>
      <c r="AV667" s="115" t="s">
        <v>23</v>
      </c>
      <c r="AW667" s="115" t="s">
        <v>23</v>
      </c>
      <c r="AX667" s="115" t="s">
        <v>33299</v>
      </c>
      <c r="AY667" s="115" t="s">
        <v>33300</v>
      </c>
      <c r="AZ667" s="115" t="s">
        <v>35938</v>
      </c>
      <c r="BA667" s="115" t="s">
        <v>33302</v>
      </c>
      <c r="BB667" s="115" t="s">
        <v>33303</v>
      </c>
      <c r="BC667" s="4">
        <f>SUMIFS('Doanh số khách hàng'!$F:$F,'Doanh số khách hàng'!$A:$A,DSKH!$D667)</f>
        <v>657473.33333333337</v>
      </c>
      <c r="BD667" t="str">
        <f>VLOOKUP($BC667,Master!$A:$D,4,1)</f>
        <v>F4</v>
      </c>
      <c r="BE667" t="str">
        <f t="shared" si="20"/>
        <v>GT</v>
      </c>
      <c r="BF667" t="str">
        <f t="shared" si="21"/>
        <v>Tỉnh Cà Mau-Xã Hòa Bình</v>
      </c>
    </row>
    <row r="668" spans="1:58" x14ac:dyDescent="0.3">
      <c r="A668" s="114" t="s">
        <v>39540</v>
      </c>
      <c r="B668" s="115" t="s">
        <v>33266</v>
      </c>
      <c r="C668" s="115" t="s">
        <v>33267</v>
      </c>
      <c r="D668" s="115" t="s">
        <v>33199</v>
      </c>
      <c r="E668" s="115" t="s">
        <v>39541</v>
      </c>
      <c r="F668" s="115" t="s">
        <v>22</v>
      </c>
      <c r="G668" s="115" t="s">
        <v>39542</v>
      </c>
      <c r="H668" s="115" t="s">
        <v>39542</v>
      </c>
      <c r="I668" s="115" t="s">
        <v>39543</v>
      </c>
      <c r="J668" s="115" t="s">
        <v>23</v>
      </c>
      <c r="K668" s="115" t="s">
        <v>35931</v>
      </c>
      <c r="L668" s="115" t="s">
        <v>23</v>
      </c>
      <c r="M668" s="115" t="s">
        <v>39544</v>
      </c>
      <c r="N668" s="115" t="s">
        <v>39545</v>
      </c>
      <c r="O668" s="115" t="s">
        <v>23</v>
      </c>
      <c r="P668" s="115" t="s">
        <v>39546</v>
      </c>
      <c r="Q668" s="115" t="s">
        <v>23</v>
      </c>
      <c r="R668" s="115" t="s">
        <v>23</v>
      </c>
      <c r="S668" s="115" t="s">
        <v>23</v>
      </c>
      <c r="T668" s="115" t="s">
        <v>23</v>
      </c>
      <c r="U668" s="115" t="s">
        <v>23</v>
      </c>
      <c r="V668" s="115" t="s">
        <v>23</v>
      </c>
      <c r="W668" s="115" t="s">
        <v>79</v>
      </c>
      <c r="X668" s="115" t="s">
        <v>23</v>
      </c>
      <c r="Y668" s="115" t="s">
        <v>23</v>
      </c>
      <c r="Z668" s="115" t="s">
        <v>23</v>
      </c>
      <c r="AA668" s="115" t="s">
        <v>23</v>
      </c>
      <c r="AB668" s="115" t="s">
        <v>39547</v>
      </c>
      <c r="AC668" s="115" t="s">
        <v>34591</v>
      </c>
      <c r="AD668" s="115" t="s">
        <v>39548</v>
      </c>
      <c r="AE668" s="115" t="s">
        <v>33312</v>
      </c>
      <c r="AF668" s="115" t="s">
        <v>33313</v>
      </c>
      <c r="AG668" s="115" t="s">
        <v>33281</v>
      </c>
      <c r="AH668" s="115" t="s">
        <v>33282</v>
      </c>
      <c r="AI668" s="115" t="s">
        <v>33283</v>
      </c>
      <c r="AJ668" s="115" t="s">
        <v>33282</v>
      </c>
      <c r="AK668" s="116">
        <v>9.3140347749999997</v>
      </c>
      <c r="AL668" s="116">
        <v>105.66727779999999</v>
      </c>
      <c r="AM668" s="115" t="s">
        <v>35654</v>
      </c>
      <c r="AN668" s="115" t="s">
        <v>23</v>
      </c>
      <c r="AO668" s="115" t="s">
        <v>34114</v>
      </c>
      <c r="AP668" s="115" t="s">
        <v>80</v>
      </c>
      <c r="AQ668" s="115" t="s">
        <v>23</v>
      </c>
      <c r="AR668" s="115" t="s">
        <v>23</v>
      </c>
      <c r="AS668" s="115" t="s">
        <v>23</v>
      </c>
      <c r="AT668" s="115" t="s">
        <v>23</v>
      </c>
      <c r="AU668" s="115" t="s">
        <v>23</v>
      </c>
      <c r="AV668" s="115" t="s">
        <v>23</v>
      </c>
      <c r="AW668" s="115" t="s">
        <v>23</v>
      </c>
      <c r="AX668" s="115" t="s">
        <v>33299</v>
      </c>
      <c r="AY668" s="115" t="s">
        <v>33300</v>
      </c>
      <c r="AZ668" s="115" t="s">
        <v>35938</v>
      </c>
      <c r="BA668" s="115" t="s">
        <v>33302</v>
      </c>
      <c r="BB668" s="115" t="s">
        <v>33303</v>
      </c>
      <c r="BC668" s="4">
        <f>SUMIFS('Doanh số khách hàng'!$F:$F,'Doanh số khách hàng'!$A:$A,DSKH!$D668)</f>
        <v>177200</v>
      </c>
      <c r="BD668" t="str">
        <f>VLOOKUP($BC668,Master!$A:$D,4,1)</f>
        <v>F2</v>
      </c>
      <c r="BE668" t="str">
        <f t="shared" si="20"/>
        <v>GT</v>
      </c>
      <c r="BF668" t="str">
        <f t="shared" si="21"/>
        <v>Tỉnh Cà Mau-Xã Hòa Bình</v>
      </c>
    </row>
    <row r="669" spans="1:58" x14ac:dyDescent="0.3">
      <c r="A669" s="114" t="s">
        <v>39549</v>
      </c>
      <c r="B669" s="115" t="s">
        <v>33266</v>
      </c>
      <c r="C669" s="115" t="s">
        <v>33267</v>
      </c>
      <c r="D669" s="115" t="s">
        <v>29562</v>
      </c>
      <c r="E669" s="115" t="s">
        <v>39550</v>
      </c>
      <c r="F669" s="115" t="s">
        <v>22</v>
      </c>
      <c r="G669" s="115" t="s">
        <v>39551</v>
      </c>
      <c r="H669" s="115" t="s">
        <v>39551</v>
      </c>
      <c r="I669" s="115" t="s">
        <v>39552</v>
      </c>
      <c r="J669" s="115" t="s">
        <v>23</v>
      </c>
      <c r="K669" s="115" t="s">
        <v>35931</v>
      </c>
      <c r="L669" s="115" t="s">
        <v>23</v>
      </c>
      <c r="M669" s="115" t="s">
        <v>39553</v>
      </c>
      <c r="N669" s="115" t="s">
        <v>33975</v>
      </c>
      <c r="O669" s="115" t="s">
        <v>23</v>
      </c>
      <c r="P669" s="115" t="s">
        <v>39552</v>
      </c>
      <c r="Q669" s="115" t="s">
        <v>23</v>
      </c>
      <c r="R669" s="115" t="s">
        <v>23</v>
      </c>
      <c r="S669" s="115" t="s">
        <v>23</v>
      </c>
      <c r="T669" s="115" t="s">
        <v>23</v>
      </c>
      <c r="U669" s="115" t="s">
        <v>23</v>
      </c>
      <c r="V669" s="115" t="s">
        <v>23</v>
      </c>
      <c r="W669" s="115" t="s">
        <v>79</v>
      </c>
      <c r="X669" s="115" t="s">
        <v>23</v>
      </c>
      <c r="Y669" s="115" t="s">
        <v>23</v>
      </c>
      <c r="Z669" s="115" t="s">
        <v>23</v>
      </c>
      <c r="AA669" s="115" t="s">
        <v>23</v>
      </c>
      <c r="AB669" s="115" t="s">
        <v>39554</v>
      </c>
      <c r="AC669" s="115" t="s">
        <v>33958</v>
      </c>
      <c r="AD669" s="115" t="s">
        <v>35131</v>
      </c>
      <c r="AE669" s="115" t="s">
        <v>33987</v>
      </c>
      <c r="AF669" s="115" t="s">
        <v>33988</v>
      </c>
      <c r="AG669" s="115" t="s">
        <v>33281</v>
      </c>
      <c r="AH669" s="115" t="s">
        <v>33282</v>
      </c>
      <c r="AI669" s="115" t="s">
        <v>33283</v>
      </c>
      <c r="AJ669" s="115" t="s">
        <v>33282</v>
      </c>
      <c r="AK669" s="116">
        <v>9.2819911319999999</v>
      </c>
      <c r="AL669" s="116">
        <v>105.72649180000001</v>
      </c>
      <c r="AM669" s="115" t="s">
        <v>39555</v>
      </c>
      <c r="AN669" s="115" t="s">
        <v>23</v>
      </c>
      <c r="AO669" s="115" t="s">
        <v>33256</v>
      </c>
      <c r="AP669" s="115" t="s">
        <v>80</v>
      </c>
      <c r="AQ669" s="115" t="s">
        <v>23</v>
      </c>
      <c r="AR669" s="115" t="s">
        <v>23</v>
      </c>
      <c r="AS669" s="115" t="s">
        <v>23</v>
      </c>
      <c r="AT669" s="115" t="s">
        <v>23</v>
      </c>
      <c r="AU669" s="115" t="s">
        <v>23</v>
      </c>
      <c r="AV669" s="115" t="s">
        <v>23</v>
      </c>
      <c r="AW669" s="115" t="s">
        <v>23</v>
      </c>
      <c r="AX669" s="115" t="s">
        <v>33299</v>
      </c>
      <c r="AY669" s="115" t="s">
        <v>33300</v>
      </c>
      <c r="AZ669" s="115" t="s">
        <v>35938</v>
      </c>
      <c r="BA669" s="115" t="s">
        <v>1021</v>
      </c>
      <c r="BB669" s="115" t="s">
        <v>1021</v>
      </c>
      <c r="BC669" s="4">
        <f>SUMIFS('Doanh số khách hàng'!$F:$F,'Doanh số khách hàng'!$A:$A,DSKH!$D669)</f>
        <v>4037466.6666666665</v>
      </c>
      <c r="BD669" t="str">
        <f>VLOOKUP($BC669,Master!$A:$D,4,1)</f>
        <v>F4</v>
      </c>
      <c r="BE669" t="str">
        <f t="shared" si="20"/>
        <v>GT</v>
      </c>
      <c r="BF669" t="str">
        <f t="shared" si="21"/>
        <v>Tỉnh Cà Mau-Phường Vĩnh Trạch</v>
      </c>
    </row>
    <row r="670" spans="1:58" x14ac:dyDescent="0.3">
      <c r="A670" s="114" t="s">
        <v>39556</v>
      </c>
      <c r="B670" s="115" t="s">
        <v>33266</v>
      </c>
      <c r="C670" s="115" t="s">
        <v>33267</v>
      </c>
      <c r="D670" s="115" t="s">
        <v>39557</v>
      </c>
      <c r="E670" s="115" t="s">
        <v>39558</v>
      </c>
      <c r="F670" s="115" t="s">
        <v>22</v>
      </c>
      <c r="G670" s="115" t="s">
        <v>39559</v>
      </c>
      <c r="H670" s="115" t="s">
        <v>39559</v>
      </c>
      <c r="I670" s="115" t="s">
        <v>23</v>
      </c>
      <c r="J670" s="115" t="s">
        <v>23</v>
      </c>
      <c r="K670" s="115" t="s">
        <v>35931</v>
      </c>
      <c r="L670" s="115" t="s">
        <v>23</v>
      </c>
      <c r="M670" s="115" t="s">
        <v>39560</v>
      </c>
      <c r="N670" s="115" t="s">
        <v>39080</v>
      </c>
      <c r="O670" s="115" t="s">
        <v>23</v>
      </c>
      <c r="P670" s="115" t="s">
        <v>23</v>
      </c>
      <c r="Q670" s="115" t="s">
        <v>23</v>
      </c>
      <c r="R670" s="115" t="s">
        <v>23</v>
      </c>
      <c r="S670" s="115" t="s">
        <v>23</v>
      </c>
      <c r="T670" s="115" t="s">
        <v>23</v>
      </c>
      <c r="U670" s="115" t="s">
        <v>23</v>
      </c>
      <c r="V670" s="115" t="s">
        <v>23</v>
      </c>
      <c r="W670" s="115" t="s">
        <v>79</v>
      </c>
      <c r="X670" s="115" t="s">
        <v>23</v>
      </c>
      <c r="Y670" s="115" t="s">
        <v>23</v>
      </c>
      <c r="Z670" s="115" t="s">
        <v>23</v>
      </c>
      <c r="AA670" s="115" t="s">
        <v>39561</v>
      </c>
      <c r="AB670" s="115" t="s">
        <v>39562</v>
      </c>
      <c r="AC670" s="115" t="s">
        <v>33743</v>
      </c>
      <c r="AD670" s="115" t="s">
        <v>39563</v>
      </c>
      <c r="AE670" s="115" t="s">
        <v>33822</v>
      </c>
      <c r="AF670" s="115" t="s">
        <v>33823</v>
      </c>
      <c r="AG670" s="115" t="s">
        <v>33281</v>
      </c>
      <c r="AH670" s="115" t="s">
        <v>33282</v>
      </c>
      <c r="AI670" s="115" t="s">
        <v>33283</v>
      </c>
      <c r="AJ670" s="115" t="s">
        <v>33282</v>
      </c>
      <c r="AK670" s="116">
        <v>9.2516990244000006</v>
      </c>
      <c r="AL670" s="116">
        <v>105.514547509</v>
      </c>
      <c r="AM670" s="115" t="s">
        <v>34224</v>
      </c>
      <c r="AN670" s="115" t="s">
        <v>23</v>
      </c>
      <c r="AO670" s="115" t="s">
        <v>33327</v>
      </c>
      <c r="AP670" s="115" t="s">
        <v>80</v>
      </c>
      <c r="AQ670" s="115" t="s">
        <v>23</v>
      </c>
      <c r="AR670" s="115" t="s">
        <v>81</v>
      </c>
      <c r="AS670" s="115" t="s">
        <v>23</v>
      </c>
      <c r="AT670" s="115" t="s">
        <v>1020</v>
      </c>
      <c r="AU670" s="115" t="s">
        <v>33382</v>
      </c>
      <c r="AV670" s="115" t="s">
        <v>33452</v>
      </c>
      <c r="AW670" s="115" t="s">
        <v>23</v>
      </c>
      <c r="AX670" s="115" t="s">
        <v>33315</v>
      </c>
      <c r="AY670" s="115" t="s">
        <v>33316</v>
      </c>
      <c r="AZ670" s="115" t="s">
        <v>35938</v>
      </c>
      <c r="BA670" s="115" t="s">
        <v>1021</v>
      </c>
      <c r="BB670" s="115" t="s">
        <v>1021</v>
      </c>
      <c r="BC670" s="4">
        <f>SUMIFS('Doanh số khách hàng'!$F:$F,'Doanh số khách hàng'!$A:$A,DSKH!$D670)</f>
        <v>0</v>
      </c>
      <c r="BD670" t="str">
        <f>VLOOKUP($BC670,Master!$A:$D,4,1)</f>
        <v>F2</v>
      </c>
      <c r="BE670" t="str">
        <f t="shared" si="20"/>
        <v>GT</v>
      </c>
      <c r="BF670" t="str">
        <f t="shared" si="21"/>
        <v>Tỉnh Cà Mau-Phường Láng Tròn</v>
      </c>
    </row>
    <row r="671" spans="1:58" x14ac:dyDescent="0.3">
      <c r="A671" s="114" t="s">
        <v>39564</v>
      </c>
      <c r="B671" s="115" t="s">
        <v>33266</v>
      </c>
      <c r="C671" s="115" t="s">
        <v>33267</v>
      </c>
      <c r="D671" s="115" t="s">
        <v>33200</v>
      </c>
      <c r="E671" s="115" t="s">
        <v>39565</v>
      </c>
      <c r="F671" s="115" t="s">
        <v>22</v>
      </c>
      <c r="G671" s="115" t="s">
        <v>39566</v>
      </c>
      <c r="H671" s="115" t="s">
        <v>39566</v>
      </c>
      <c r="I671" s="115" t="s">
        <v>39567</v>
      </c>
      <c r="J671" s="115" t="s">
        <v>23</v>
      </c>
      <c r="K671" s="115" t="s">
        <v>35931</v>
      </c>
      <c r="L671" s="115" t="s">
        <v>23</v>
      </c>
      <c r="M671" s="115" t="s">
        <v>39568</v>
      </c>
      <c r="N671" s="115" t="s">
        <v>39569</v>
      </c>
      <c r="O671" s="115" t="s">
        <v>23</v>
      </c>
      <c r="P671" s="115" t="s">
        <v>39567</v>
      </c>
      <c r="Q671" s="115" t="s">
        <v>23</v>
      </c>
      <c r="R671" s="115" t="s">
        <v>23</v>
      </c>
      <c r="S671" s="115" t="s">
        <v>23</v>
      </c>
      <c r="T671" s="115" t="s">
        <v>23</v>
      </c>
      <c r="U671" s="115" t="s">
        <v>23</v>
      </c>
      <c r="V671" s="115" t="s">
        <v>23</v>
      </c>
      <c r="W671" s="115" t="s">
        <v>79</v>
      </c>
      <c r="X671" s="115" t="s">
        <v>23</v>
      </c>
      <c r="Y671" s="115" t="s">
        <v>23</v>
      </c>
      <c r="Z671" s="115" t="s">
        <v>23</v>
      </c>
      <c r="AA671" s="115" t="s">
        <v>39570</v>
      </c>
      <c r="AB671" s="115" t="s">
        <v>39571</v>
      </c>
      <c r="AC671" s="115" t="s">
        <v>39572</v>
      </c>
      <c r="AD671" s="115" t="s">
        <v>35031</v>
      </c>
      <c r="AE671" s="115" t="s">
        <v>33419</v>
      </c>
      <c r="AF671" s="115" t="s">
        <v>33420</v>
      </c>
      <c r="AG671" s="115" t="s">
        <v>33281</v>
      </c>
      <c r="AH671" s="115" t="s">
        <v>33282</v>
      </c>
      <c r="AI671" s="115" t="s">
        <v>33283</v>
      </c>
      <c r="AJ671" s="115" t="s">
        <v>33282</v>
      </c>
      <c r="AK671" s="116">
        <v>9.0258941708999991</v>
      </c>
      <c r="AL671" s="116">
        <v>105.41999649260001</v>
      </c>
      <c r="AM671" s="115" t="s">
        <v>35032</v>
      </c>
      <c r="AN671" s="115" t="s">
        <v>23</v>
      </c>
      <c r="AO671" s="115" t="s">
        <v>33256</v>
      </c>
      <c r="AP671" s="115" t="s">
        <v>80</v>
      </c>
      <c r="AQ671" s="115" t="s">
        <v>23</v>
      </c>
      <c r="AR671" s="115" t="s">
        <v>81</v>
      </c>
      <c r="AS671" s="115" t="s">
        <v>23</v>
      </c>
      <c r="AT671" s="115" t="s">
        <v>1020</v>
      </c>
      <c r="AU671" s="115" t="s">
        <v>33382</v>
      </c>
      <c r="AV671" s="115" t="s">
        <v>33452</v>
      </c>
      <c r="AW671" s="115" t="s">
        <v>33257</v>
      </c>
      <c r="AX671" s="115" t="s">
        <v>33315</v>
      </c>
      <c r="AY671" s="115" t="s">
        <v>33316</v>
      </c>
      <c r="AZ671" s="115" t="s">
        <v>35938</v>
      </c>
      <c r="BA671" s="115" t="s">
        <v>33302</v>
      </c>
      <c r="BB671" s="115" t="s">
        <v>33303</v>
      </c>
      <c r="BC671" s="4">
        <f>SUMIFS('Doanh số khách hàng'!$F:$F,'Doanh số khách hàng'!$A:$A,DSKH!$D671)</f>
        <v>252000</v>
      </c>
      <c r="BD671" t="str">
        <f>VLOOKUP($BC671,Master!$A:$D,4,1)</f>
        <v>F2</v>
      </c>
      <c r="BE671" t="str">
        <f t="shared" si="20"/>
        <v>GT</v>
      </c>
      <c r="BF671" t="str">
        <f t="shared" si="21"/>
        <v>Tỉnh Cà Mau-Xã Gành Hào</v>
      </c>
    </row>
    <row r="672" spans="1:58" x14ac:dyDescent="0.3">
      <c r="A672" s="114" t="s">
        <v>39573</v>
      </c>
      <c r="B672" s="115" t="s">
        <v>33266</v>
      </c>
      <c r="C672" s="115" t="s">
        <v>33267</v>
      </c>
      <c r="D672" s="115" t="s">
        <v>39574</v>
      </c>
      <c r="E672" s="115" t="s">
        <v>39575</v>
      </c>
      <c r="F672" s="115" t="s">
        <v>22</v>
      </c>
      <c r="G672" s="115" t="s">
        <v>39576</v>
      </c>
      <c r="H672" s="115" t="s">
        <v>39576</v>
      </c>
      <c r="I672" s="115" t="s">
        <v>39577</v>
      </c>
      <c r="J672" s="115" t="s">
        <v>23</v>
      </c>
      <c r="K672" s="115" t="s">
        <v>35931</v>
      </c>
      <c r="L672" s="115" t="s">
        <v>23</v>
      </c>
      <c r="M672" s="115" t="s">
        <v>39578</v>
      </c>
      <c r="N672" s="115" t="s">
        <v>39579</v>
      </c>
      <c r="O672" s="115" t="s">
        <v>23</v>
      </c>
      <c r="P672" s="115" t="s">
        <v>39577</v>
      </c>
      <c r="Q672" s="115" t="s">
        <v>23</v>
      </c>
      <c r="R672" s="115" t="s">
        <v>23</v>
      </c>
      <c r="S672" s="115" t="s">
        <v>23</v>
      </c>
      <c r="T672" s="115" t="s">
        <v>23</v>
      </c>
      <c r="U672" s="115" t="s">
        <v>23</v>
      </c>
      <c r="V672" s="115" t="s">
        <v>23</v>
      </c>
      <c r="W672" s="115" t="s">
        <v>79</v>
      </c>
      <c r="X672" s="115" t="s">
        <v>23</v>
      </c>
      <c r="Y672" s="115" t="s">
        <v>23</v>
      </c>
      <c r="Z672" s="115" t="s">
        <v>23</v>
      </c>
      <c r="AA672" s="115" t="s">
        <v>23</v>
      </c>
      <c r="AB672" s="115" t="s">
        <v>39580</v>
      </c>
      <c r="AC672" s="115" t="s">
        <v>34591</v>
      </c>
      <c r="AD672" s="115" t="s">
        <v>34699</v>
      </c>
      <c r="AE672" s="115" t="s">
        <v>33934</v>
      </c>
      <c r="AF672" s="115" t="s">
        <v>33935</v>
      </c>
      <c r="AG672" s="115" t="s">
        <v>33281</v>
      </c>
      <c r="AH672" s="115" t="s">
        <v>33282</v>
      </c>
      <c r="AI672" s="115" t="s">
        <v>33283</v>
      </c>
      <c r="AJ672" s="115" t="s">
        <v>33282</v>
      </c>
      <c r="AK672" s="116">
        <v>9.3903014819999999</v>
      </c>
      <c r="AL672" s="116">
        <v>105.5989234</v>
      </c>
      <c r="AM672" s="115" t="s">
        <v>34069</v>
      </c>
      <c r="AN672" s="115" t="s">
        <v>23</v>
      </c>
      <c r="AO672" s="115" t="s">
        <v>33256</v>
      </c>
      <c r="AP672" s="115" t="s">
        <v>80</v>
      </c>
      <c r="AQ672" s="115" t="s">
        <v>23</v>
      </c>
      <c r="AR672" s="115" t="s">
        <v>23</v>
      </c>
      <c r="AS672" s="115" t="s">
        <v>23</v>
      </c>
      <c r="AT672" s="115" t="s">
        <v>23</v>
      </c>
      <c r="AU672" s="115" t="s">
        <v>23</v>
      </c>
      <c r="AV672" s="115" t="s">
        <v>23</v>
      </c>
      <c r="AW672" s="115" t="s">
        <v>23</v>
      </c>
      <c r="AX672" s="115" t="s">
        <v>33299</v>
      </c>
      <c r="AY672" s="115" t="s">
        <v>33300</v>
      </c>
      <c r="AZ672" s="115" t="s">
        <v>35938</v>
      </c>
      <c r="BA672" s="115" t="s">
        <v>33302</v>
      </c>
      <c r="BB672" s="115" t="s">
        <v>33303</v>
      </c>
      <c r="BC672" s="4">
        <f>SUMIFS('Doanh số khách hàng'!$F:$F,'Doanh số khách hàng'!$A:$A,DSKH!$D672)</f>
        <v>0</v>
      </c>
      <c r="BD672" t="str">
        <f>VLOOKUP($BC672,Master!$A:$D,4,1)</f>
        <v>F2</v>
      </c>
      <c r="BE672" t="str">
        <f t="shared" si="20"/>
        <v>GT</v>
      </c>
      <c r="BF672" t="str">
        <f t="shared" si="21"/>
        <v>Tỉnh Cà Mau-Xã Châu Thới</v>
      </c>
    </row>
    <row r="673" spans="1:58" x14ac:dyDescent="0.3">
      <c r="A673" s="114" t="s">
        <v>39581</v>
      </c>
      <c r="B673" s="115" t="s">
        <v>33266</v>
      </c>
      <c r="C673" s="115" t="s">
        <v>33267</v>
      </c>
      <c r="D673" s="115" t="s">
        <v>18859</v>
      </c>
      <c r="E673" s="115" t="s">
        <v>39582</v>
      </c>
      <c r="F673" s="115" t="s">
        <v>22</v>
      </c>
      <c r="G673" s="115" t="s">
        <v>39583</v>
      </c>
      <c r="H673" s="115" t="s">
        <v>39583</v>
      </c>
      <c r="I673" s="115" t="s">
        <v>39584</v>
      </c>
      <c r="J673" s="115" t="s">
        <v>23</v>
      </c>
      <c r="K673" s="115" t="s">
        <v>35931</v>
      </c>
      <c r="L673" s="115" t="s">
        <v>23</v>
      </c>
      <c r="M673" s="115" t="s">
        <v>39585</v>
      </c>
      <c r="N673" s="115" t="s">
        <v>36249</v>
      </c>
      <c r="O673" s="115" t="s">
        <v>23</v>
      </c>
      <c r="P673" s="115" t="s">
        <v>39584</v>
      </c>
      <c r="Q673" s="115" t="s">
        <v>23</v>
      </c>
      <c r="R673" s="115" t="s">
        <v>23</v>
      </c>
      <c r="S673" s="115" t="s">
        <v>23</v>
      </c>
      <c r="T673" s="115" t="s">
        <v>23</v>
      </c>
      <c r="U673" s="115" t="s">
        <v>23</v>
      </c>
      <c r="V673" s="115" t="s">
        <v>23</v>
      </c>
      <c r="W673" s="115" t="s">
        <v>79</v>
      </c>
      <c r="X673" s="115" t="s">
        <v>23</v>
      </c>
      <c r="Y673" s="115" t="s">
        <v>23</v>
      </c>
      <c r="Z673" s="115" t="s">
        <v>23</v>
      </c>
      <c r="AA673" s="115" t="s">
        <v>23</v>
      </c>
      <c r="AB673" s="115" t="s">
        <v>39586</v>
      </c>
      <c r="AC673" s="115" t="s">
        <v>34871</v>
      </c>
      <c r="AD673" s="115" t="s">
        <v>35947</v>
      </c>
      <c r="AE673" s="115" t="s">
        <v>33338</v>
      </c>
      <c r="AF673" s="115" t="s">
        <v>33339</v>
      </c>
      <c r="AG673" s="115" t="s">
        <v>33281</v>
      </c>
      <c r="AH673" s="115" t="s">
        <v>33282</v>
      </c>
      <c r="AI673" s="115" t="s">
        <v>33283</v>
      </c>
      <c r="AJ673" s="115" t="s">
        <v>33282</v>
      </c>
      <c r="AK673" s="116">
        <v>9.2940500709999991</v>
      </c>
      <c r="AL673" s="116">
        <v>105.7213732</v>
      </c>
      <c r="AM673" s="115" t="s">
        <v>39587</v>
      </c>
      <c r="AN673" s="115" t="s">
        <v>23</v>
      </c>
      <c r="AO673" s="115" t="s">
        <v>33367</v>
      </c>
      <c r="AP673" s="115" t="s">
        <v>33285</v>
      </c>
      <c r="AQ673" s="115" t="s">
        <v>23</v>
      </c>
      <c r="AR673" s="115" t="s">
        <v>23</v>
      </c>
      <c r="AS673" s="115" t="s">
        <v>23</v>
      </c>
      <c r="AT673" s="115" t="s">
        <v>23</v>
      </c>
      <c r="AU673" s="115" t="s">
        <v>23</v>
      </c>
      <c r="AV673" s="115" t="s">
        <v>23</v>
      </c>
      <c r="AW673" s="115" t="s">
        <v>23</v>
      </c>
      <c r="AX673" s="115" t="s">
        <v>33383</v>
      </c>
      <c r="AY673" s="115" t="s">
        <v>33384</v>
      </c>
      <c r="AZ673" s="115" t="s">
        <v>35938</v>
      </c>
      <c r="BA673" s="115" t="s">
        <v>1021</v>
      </c>
      <c r="BB673" s="115" t="s">
        <v>1021</v>
      </c>
      <c r="BC673" s="4">
        <f>SUMIFS('Doanh số khách hàng'!$F:$F,'Doanh số khách hàng'!$A:$A,DSKH!$D673)</f>
        <v>4570373.333333333</v>
      </c>
      <c r="BD673" t="str">
        <f>VLOOKUP($BC673,Master!$A:$D,4,1)</f>
        <v>F4</v>
      </c>
      <c r="BE673" t="str">
        <f t="shared" si="20"/>
        <v>OTC</v>
      </c>
      <c r="BF673" t="str">
        <f t="shared" si="21"/>
        <v>Tỉnh Cà Mau-Phường Bạc Liêu</v>
      </c>
    </row>
    <row r="674" spans="1:58" x14ac:dyDescent="0.3">
      <c r="A674" s="114" t="s">
        <v>39588</v>
      </c>
      <c r="B674" s="115" t="s">
        <v>33266</v>
      </c>
      <c r="C674" s="115" t="s">
        <v>33267</v>
      </c>
      <c r="D674" s="115" t="s">
        <v>15557</v>
      </c>
      <c r="E674" s="115" t="s">
        <v>39589</v>
      </c>
      <c r="F674" s="115" t="s">
        <v>22</v>
      </c>
      <c r="G674" s="115" t="s">
        <v>39590</v>
      </c>
      <c r="H674" s="115" t="s">
        <v>39590</v>
      </c>
      <c r="I674" s="115" t="s">
        <v>39591</v>
      </c>
      <c r="J674" s="115" t="s">
        <v>23</v>
      </c>
      <c r="K674" s="115" t="s">
        <v>35931</v>
      </c>
      <c r="L674" s="115" t="s">
        <v>23</v>
      </c>
      <c r="M674" s="115" t="s">
        <v>39592</v>
      </c>
      <c r="N674" s="115" t="s">
        <v>39593</v>
      </c>
      <c r="O674" s="115" t="s">
        <v>23</v>
      </c>
      <c r="P674" s="115" t="s">
        <v>39594</v>
      </c>
      <c r="Q674" s="115" t="s">
        <v>23</v>
      </c>
      <c r="R674" s="115" t="s">
        <v>23</v>
      </c>
      <c r="S674" s="115" t="s">
        <v>23</v>
      </c>
      <c r="T674" s="115" t="s">
        <v>23</v>
      </c>
      <c r="U674" s="115" t="s">
        <v>23</v>
      </c>
      <c r="V674" s="115" t="s">
        <v>23</v>
      </c>
      <c r="W674" s="115" t="s">
        <v>79</v>
      </c>
      <c r="X674" s="115" t="s">
        <v>23</v>
      </c>
      <c r="Y674" s="115" t="s">
        <v>23</v>
      </c>
      <c r="Z674" s="115" t="s">
        <v>23</v>
      </c>
      <c r="AA674" s="115" t="s">
        <v>23</v>
      </c>
      <c r="AB674" s="115" t="s">
        <v>39595</v>
      </c>
      <c r="AC674" s="115" t="s">
        <v>36068</v>
      </c>
      <c r="AD674" s="115" t="s">
        <v>34970</v>
      </c>
      <c r="AE674" s="115" t="s">
        <v>33338</v>
      </c>
      <c r="AF674" s="115" t="s">
        <v>33339</v>
      </c>
      <c r="AG674" s="115" t="s">
        <v>33281</v>
      </c>
      <c r="AH674" s="115" t="s">
        <v>33282</v>
      </c>
      <c r="AI674" s="115" t="s">
        <v>33283</v>
      </c>
      <c r="AJ674" s="115" t="s">
        <v>33282</v>
      </c>
      <c r="AK674" s="116">
        <v>9.3003267094000002</v>
      </c>
      <c r="AL674" s="116">
        <v>105.7273263484</v>
      </c>
      <c r="AM674" s="115" t="s">
        <v>39596</v>
      </c>
      <c r="AN674" s="115" t="s">
        <v>23</v>
      </c>
      <c r="AO674" s="115" t="s">
        <v>23</v>
      </c>
      <c r="AP674" s="115" t="s">
        <v>33285</v>
      </c>
      <c r="AQ674" s="115" t="s">
        <v>23</v>
      </c>
      <c r="AR674" s="115" t="s">
        <v>35962</v>
      </c>
      <c r="AS674" s="115" t="s">
        <v>23</v>
      </c>
      <c r="AT674" s="115" t="s">
        <v>1020</v>
      </c>
      <c r="AU674" s="115" t="s">
        <v>23</v>
      </c>
      <c r="AV674" s="115" t="s">
        <v>23</v>
      </c>
      <c r="AW674" s="115" t="s">
        <v>23</v>
      </c>
      <c r="AX674" s="115" t="s">
        <v>33286</v>
      </c>
      <c r="AY674" s="115" t="s">
        <v>33287</v>
      </c>
      <c r="AZ674" s="115" t="s">
        <v>35938</v>
      </c>
      <c r="BA674" s="115" t="s">
        <v>23</v>
      </c>
      <c r="BB674" s="115" t="s">
        <v>23</v>
      </c>
      <c r="BC674" s="4">
        <f>SUMIFS('Doanh số khách hàng'!$F:$F,'Doanh số khách hàng'!$A:$A,DSKH!$D674)</f>
        <v>956133.33333333337</v>
      </c>
      <c r="BD674" t="str">
        <f>VLOOKUP($BC674,Master!$A:$D,4,1)</f>
        <v>F4</v>
      </c>
      <c r="BE674" t="str">
        <f t="shared" si="20"/>
        <v>OTC</v>
      </c>
      <c r="BF674" t="str">
        <f t="shared" si="21"/>
        <v>Tỉnh Cà Mau-Phường Bạc Liêu</v>
      </c>
    </row>
    <row r="675" spans="1:58" x14ac:dyDescent="0.3">
      <c r="A675" s="114" t="s">
        <v>39597</v>
      </c>
      <c r="B675" s="115" t="s">
        <v>33266</v>
      </c>
      <c r="C675" s="115" t="s">
        <v>33267</v>
      </c>
      <c r="D675" s="115" t="s">
        <v>11654</v>
      </c>
      <c r="E675" s="115" t="s">
        <v>39598</v>
      </c>
      <c r="F675" s="115" t="s">
        <v>22</v>
      </c>
      <c r="G675" s="115" t="s">
        <v>39599</v>
      </c>
      <c r="H675" s="115" t="s">
        <v>39600</v>
      </c>
      <c r="I675" s="115" t="s">
        <v>39601</v>
      </c>
      <c r="J675" s="115" t="s">
        <v>23</v>
      </c>
      <c r="K675" s="115" t="s">
        <v>35931</v>
      </c>
      <c r="L675" s="115" t="s">
        <v>23</v>
      </c>
      <c r="M675" s="115" t="s">
        <v>37851</v>
      </c>
      <c r="N675" s="115" t="s">
        <v>36120</v>
      </c>
      <c r="O675" s="115" t="s">
        <v>23</v>
      </c>
      <c r="P675" s="115" t="s">
        <v>39602</v>
      </c>
      <c r="Q675" s="115" t="s">
        <v>23</v>
      </c>
      <c r="R675" s="115" t="s">
        <v>23</v>
      </c>
      <c r="S675" s="115" t="s">
        <v>23</v>
      </c>
      <c r="T675" s="115" t="s">
        <v>23</v>
      </c>
      <c r="U675" s="115" t="s">
        <v>23</v>
      </c>
      <c r="V675" s="115" t="s">
        <v>23</v>
      </c>
      <c r="W675" s="115" t="s">
        <v>79</v>
      </c>
      <c r="X675" s="115" t="s">
        <v>23</v>
      </c>
      <c r="Y675" s="115" t="s">
        <v>23</v>
      </c>
      <c r="Z675" s="115" t="s">
        <v>23</v>
      </c>
      <c r="AA675" s="115" t="s">
        <v>39603</v>
      </c>
      <c r="AB675" s="115" t="s">
        <v>39604</v>
      </c>
      <c r="AC675" s="115" t="s">
        <v>36196</v>
      </c>
      <c r="AD675" s="115" t="s">
        <v>38541</v>
      </c>
      <c r="AE675" s="115" t="s">
        <v>33338</v>
      </c>
      <c r="AF675" s="115" t="s">
        <v>33339</v>
      </c>
      <c r="AG675" s="115" t="s">
        <v>33281</v>
      </c>
      <c r="AH675" s="115" t="s">
        <v>33282</v>
      </c>
      <c r="AI675" s="115" t="s">
        <v>33283</v>
      </c>
      <c r="AJ675" s="115" t="s">
        <v>33282</v>
      </c>
      <c r="AK675" s="116">
        <v>9.2963387500000003</v>
      </c>
      <c r="AL675" s="116">
        <v>105.70518269999999</v>
      </c>
      <c r="AM675" s="115" t="s">
        <v>39605</v>
      </c>
      <c r="AN675" s="115" t="s">
        <v>23</v>
      </c>
      <c r="AO675" s="115" t="s">
        <v>23</v>
      </c>
      <c r="AP675" s="115" t="s">
        <v>33285</v>
      </c>
      <c r="AQ675" s="115" t="s">
        <v>23</v>
      </c>
      <c r="AR675" s="115" t="s">
        <v>23</v>
      </c>
      <c r="AS675" s="115" t="s">
        <v>23</v>
      </c>
      <c r="AT675" s="115" t="s">
        <v>23</v>
      </c>
      <c r="AU675" s="115" t="s">
        <v>23</v>
      </c>
      <c r="AV675" s="115" t="s">
        <v>23</v>
      </c>
      <c r="AW675" s="115" t="s">
        <v>23</v>
      </c>
      <c r="AX675" s="115" t="s">
        <v>33383</v>
      </c>
      <c r="AY675" s="115" t="s">
        <v>33384</v>
      </c>
      <c r="AZ675" s="115" t="s">
        <v>35938</v>
      </c>
      <c r="BA675" s="115" t="s">
        <v>33302</v>
      </c>
      <c r="BB675" s="115" t="s">
        <v>33303</v>
      </c>
      <c r="BC675" s="4">
        <f>SUMIFS('Doanh số khách hàng'!$F:$F,'Doanh số khách hàng'!$A:$A,DSKH!$D675)</f>
        <v>3310533.3333333335</v>
      </c>
      <c r="BD675" t="str">
        <f>VLOOKUP($BC675,Master!$A:$D,4,1)</f>
        <v>F4</v>
      </c>
      <c r="BE675" t="str">
        <f t="shared" si="20"/>
        <v>OTC</v>
      </c>
      <c r="BF675" t="str">
        <f t="shared" si="21"/>
        <v>Tỉnh Cà Mau-Phường Bạc Liêu</v>
      </c>
    </row>
    <row r="676" spans="1:58" x14ac:dyDescent="0.3">
      <c r="A676" s="114" t="s">
        <v>39606</v>
      </c>
      <c r="B676" s="115" t="s">
        <v>33266</v>
      </c>
      <c r="C676" s="115" t="s">
        <v>33267</v>
      </c>
      <c r="D676" s="115" t="s">
        <v>5063</v>
      </c>
      <c r="E676" s="115" t="s">
        <v>39607</v>
      </c>
      <c r="F676" s="115" t="s">
        <v>22</v>
      </c>
      <c r="G676" s="115" t="s">
        <v>39608</v>
      </c>
      <c r="H676" s="115" t="s">
        <v>39608</v>
      </c>
      <c r="I676" s="115" t="s">
        <v>39609</v>
      </c>
      <c r="J676" s="115" t="s">
        <v>23</v>
      </c>
      <c r="K676" s="115" t="s">
        <v>35931</v>
      </c>
      <c r="L676" s="115" t="s">
        <v>23</v>
      </c>
      <c r="M676" s="115" t="s">
        <v>39610</v>
      </c>
      <c r="N676" s="115" t="s">
        <v>36130</v>
      </c>
      <c r="O676" s="115" t="s">
        <v>23</v>
      </c>
      <c r="P676" s="115" t="s">
        <v>39611</v>
      </c>
      <c r="Q676" s="115" t="s">
        <v>23</v>
      </c>
      <c r="R676" s="115" t="s">
        <v>23</v>
      </c>
      <c r="S676" s="115" t="s">
        <v>23</v>
      </c>
      <c r="T676" s="115" t="s">
        <v>23</v>
      </c>
      <c r="U676" s="115" t="s">
        <v>23</v>
      </c>
      <c r="V676" s="115" t="s">
        <v>23</v>
      </c>
      <c r="W676" s="115" t="s">
        <v>79</v>
      </c>
      <c r="X676" s="115" t="s">
        <v>23</v>
      </c>
      <c r="Y676" s="115" t="s">
        <v>23</v>
      </c>
      <c r="Z676" s="115" t="s">
        <v>23</v>
      </c>
      <c r="AA676" s="115" t="s">
        <v>39612</v>
      </c>
      <c r="AB676" s="115" t="s">
        <v>39613</v>
      </c>
      <c r="AC676" s="115" t="s">
        <v>36050</v>
      </c>
      <c r="AD676" s="115" t="s">
        <v>33278</v>
      </c>
      <c r="AE676" s="115" t="s">
        <v>33922</v>
      </c>
      <c r="AF676" s="115" t="s">
        <v>33923</v>
      </c>
      <c r="AG676" s="115" t="s">
        <v>33281</v>
      </c>
      <c r="AH676" s="115" t="s">
        <v>33282</v>
      </c>
      <c r="AI676" s="115" t="s">
        <v>33283</v>
      </c>
      <c r="AJ676" s="115" t="s">
        <v>33282</v>
      </c>
      <c r="AK676" s="116">
        <v>9.3415638330000004</v>
      </c>
      <c r="AL676" s="116">
        <v>105.7155051</v>
      </c>
      <c r="AM676" s="115" t="s">
        <v>39614</v>
      </c>
      <c r="AN676" s="115" t="s">
        <v>23</v>
      </c>
      <c r="AO676" s="115" t="s">
        <v>23</v>
      </c>
      <c r="AP676" s="115" t="s">
        <v>33285</v>
      </c>
      <c r="AQ676" s="115" t="s">
        <v>23</v>
      </c>
      <c r="AR676" s="115" t="s">
        <v>23</v>
      </c>
      <c r="AS676" s="115" t="s">
        <v>23</v>
      </c>
      <c r="AT676" s="115" t="s">
        <v>23</v>
      </c>
      <c r="AU676" s="115" t="s">
        <v>23</v>
      </c>
      <c r="AV676" s="115" t="s">
        <v>23</v>
      </c>
      <c r="AW676" s="115" t="s">
        <v>23</v>
      </c>
      <c r="AX676" s="115" t="s">
        <v>33383</v>
      </c>
      <c r="AY676" s="115" t="s">
        <v>33384</v>
      </c>
      <c r="AZ676" s="115" t="s">
        <v>35938</v>
      </c>
      <c r="BA676" s="115" t="s">
        <v>33302</v>
      </c>
      <c r="BB676" s="115" t="s">
        <v>33303</v>
      </c>
      <c r="BC676" s="4">
        <f>SUMIFS('Doanh số khách hàng'!$F:$F,'Doanh số khách hàng'!$A:$A,DSKH!$D676)</f>
        <v>2482830</v>
      </c>
      <c r="BD676" t="str">
        <f>VLOOKUP($BC676,Master!$A:$D,4,1)</f>
        <v>F4</v>
      </c>
      <c r="BE676" t="str">
        <f t="shared" si="20"/>
        <v>OTC</v>
      </c>
      <c r="BF676" t="str">
        <f t="shared" si="21"/>
        <v>Tỉnh Cà Mau-Xã Vĩnh Lợi</v>
      </c>
    </row>
    <row r="677" spans="1:58" x14ac:dyDescent="0.3">
      <c r="A677" s="114" t="s">
        <v>39615</v>
      </c>
      <c r="B677" s="115" t="s">
        <v>33266</v>
      </c>
      <c r="C677" s="115" t="s">
        <v>33267</v>
      </c>
      <c r="D677" s="115" t="s">
        <v>5608</v>
      </c>
      <c r="E677" s="115" t="s">
        <v>39616</v>
      </c>
      <c r="F677" s="115" t="s">
        <v>22</v>
      </c>
      <c r="G677" s="115" t="s">
        <v>39617</v>
      </c>
      <c r="H677" s="115" t="s">
        <v>39617</v>
      </c>
      <c r="I677" s="115" t="s">
        <v>39618</v>
      </c>
      <c r="J677" s="115" t="s">
        <v>23</v>
      </c>
      <c r="K677" s="115" t="s">
        <v>35931</v>
      </c>
      <c r="L677" s="115" t="s">
        <v>23</v>
      </c>
      <c r="M677" s="115" t="s">
        <v>39619</v>
      </c>
      <c r="N677" s="115" t="s">
        <v>39450</v>
      </c>
      <c r="O677" s="115" t="s">
        <v>23</v>
      </c>
      <c r="P677" s="115" t="s">
        <v>39620</v>
      </c>
      <c r="Q677" s="115" t="s">
        <v>23</v>
      </c>
      <c r="R677" s="115" t="s">
        <v>23</v>
      </c>
      <c r="S677" s="115" t="s">
        <v>23</v>
      </c>
      <c r="T677" s="115" t="s">
        <v>23</v>
      </c>
      <c r="U677" s="115" t="s">
        <v>23</v>
      </c>
      <c r="V677" s="115" t="s">
        <v>23</v>
      </c>
      <c r="W677" s="115" t="s">
        <v>79</v>
      </c>
      <c r="X677" s="115" t="s">
        <v>23</v>
      </c>
      <c r="Y677" s="115" t="s">
        <v>23</v>
      </c>
      <c r="Z677" s="115" t="s">
        <v>23</v>
      </c>
      <c r="AA677" s="115" t="s">
        <v>39621</v>
      </c>
      <c r="AB677" s="115" t="s">
        <v>39622</v>
      </c>
      <c r="AC677" s="115" t="s">
        <v>39623</v>
      </c>
      <c r="AD677" s="115" t="s">
        <v>33447</v>
      </c>
      <c r="AE677" s="115" t="s">
        <v>33449</v>
      </c>
      <c r="AF677" s="115" t="s">
        <v>33450</v>
      </c>
      <c r="AG677" s="115" t="s">
        <v>33281</v>
      </c>
      <c r="AH677" s="115" t="s">
        <v>33282</v>
      </c>
      <c r="AI677" s="115" t="s">
        <v>33283</v>
      </c>
      <c r="AJ677" s="115" t="s">
        <v>33282</v>
      </c>
      <c r="AK677" s="116">
        <v>9.4359739436000005</v>
      </c>
      <c r="AL677" s="116">
        <v>105.4616873727</v>
      </c>
      <c r="AM677" s="115" t="s">
        <v>37048</v>
      </c>
      <c r="AN677" s="115" t="s">
        <v>23</v>
      </c>
      <c r="AO677" s="115" t="s">
        <v>23</v>
      </c>
      <c r="AP677" s="115" t="s">
        <v>33285</v>
      </c>
      <c r="AQ677" s="115" t="s">
        <v>23</v>
      </c>
      <c r="AR677" s="115" t="s">
        <v>35962</v>
      </c>
      <c r="AS677" s="115" t="s">
        <v>23</v>
      </c>
      <c r="AT677" s="115" t="s">
        <v>1020</v>
      </c>
      <c r="AU677" s="115" t="s">
        <v>33382</v>
      </c>
      <c r="AV677" s="115" t="s">
        <v>23</v>
      </c>
      <c r="AW677" s="115" t="s">
        <v>23</v>
      </c>
      <c r="AX677" s="115" t="s">
        <v>33383</v>
      </c>
      <c r="AY677" s="115" t="s">
        <v>33384</v>
      </c>
      <c r="AZ677" s="115" t="s">
        <v>35938</v>
      </c>
      <c r="BA677" s="115" t="s">
        <v>23</v>
      </c>
      <c r="BB677" s="115" t="s">
        <v>23</v>
      </c>
      <c r="BC677" s="4">
        <f>SUMIFS('Doanh số khách hàng'!$F:$F,'Doanh số khách hàng'!$A:$A,DSKH!$D677)</f>
        <v>240000</v>
      </c>
      <c r="BD677" t="str">
        <f>VLOOKUP($BC677,Master!$A:$D,4,1)</f>
        <v>F2</v>
      </c>
      <c r="BE677" t="str">
        <f t="shared" si="20"/>
        <v>OTC</v>
      </c>
      <c r="BF677" t="str">
        <f t="shared" si="21"/>
        <v>Tỉnh Cà Mau-Xã Phước Long</v>
      </c>
    </row>
    <row r="678" spans="1:58" x14ac:dyDescent="0.3">
      <c r="A678" s="114" t="s">
        <v>39624</v>
      </c>
      <c r="B678" s="115" t="s">
        <v>33266</v>
      </c>
      <c r="C678" s="115" t="s">
        <v>33267</v>
      </c>
      <c r="D678" s="115" t="s">
        <v>39625</v>
      </c>
      <c r="E678" s="115" t="s">
        <v>39626</v>
      </c>
      <c r="F678" s="115" t="s">
        <v>22</v>
      </c>
      <c r="G678" s="115" t="s">
        <v>39627</v>
      </c>
      <c r="H678" s="115" t="s">
        <v>39627</v>
      </c>
      <c r="I678" s="115" t="s">
        <v>39628</v>
      </c>
      <c r="J678" s="115" t="s">
        <v>23</v>
      </c>
      <c r="K678" s="115" t="s">
        <v>35931</v>
      </c>
      <c r="L678" s="115" t="s">
        <v>23</v>
      </c>
      <c r="M678" s="115" t="s">
        <v>39629</v>
      </c>
      <c r="N678" s="115" t="s">
        <v>36280</v>
      </c>
      <c r="O678" s="115" t="s">
        <v>23</v>
      </c>
      <c r="P678" s="115" t="s">
        <v>23</v>
      </c>
      <c r="Q678" s="115" t="s">
        <v>23</v>
      </c>
      <c r="R678" s="115" t="s">
        <v>23</v>
      </c>
      <c r="S678" s="115" t="s">
        <v>23</v>
      </c>
      <c r="T678" s="115" t="s">
        <v>23</v>
      </c>
      <c r="U678" s="115" t="s">
        <v>23</v>
      </c>
      <c r="V678" s="115" t="s">
        <v>23</v>
      </c>
      <c r="W678" s="115" t="s">
        <v>79</v>
      </c>
      <c r="X678" s="115" t="s">
        <v>23</v>
      </c>
      <c r="Y678" s="115" t="s">
        <v>23</v>
      </c>
      <c r="Z678" s="115" t="s">
        <v>23</v>
      </c>
      <c r="AA678" s="115" t="s">
        <v>23</v>
      </c>
      <c r="AB678" s="115" t="s">
        <v>39630</v>
      </c>
      <c r="AC678" s="115" t="s">
        <v>39631</v>
      </c>
      <c r="AD678" s="115" t="s">
        <v>39632</v>
      </c>
      <c r="AE678" s="115" t="s">
        <v>33338</v>
      </c>
      <c r="AF678" s="115" t="s">
        <v>33339</v>
      </c>
      <c r="AG678" s="115" t="s">
        <v>33281</v>
      </c>
      <c r="AH678" s="115" t="s">
        <v>33282</v>
      </c>
      <c r="AI678" s="115" t="s">
        <v>33283</v>
      </c>
      <c r="AJ678" s="115" t="s">
        <v>33282</v>
      </c>
      <c r="AK678" s="116">
        <v>9.2968584059000001</v>
      </c>
      <c r="AL678" s="116">
        <v>105.6979463999</v>
      </c>
      <c r="AM678" s="115" t="s">
        <v>39633</v>
      </c>
      <c r="AN678" s="115" t="s">
        <v>23</v>
      </c>
      <c r="AO678" s="115" t="s">
        <v>23</v>
      </c>
      <c r="AP678" s="115" t="s">
        <v>33285</v>
      </c>
      <c r="AQ678" s="115" t="s">
        <v>23</v>
      </c>
      <c r="AR678" s="115" t="s">
        <v>81</v>
      </c>
      <c r="AS678" s="115" t="s">
        <v>23</v>
      </c>
      <c r="AT678" s="115" t="s">
        <v>1020</v>
      </c>
      <c r="AU678" s="115" t="s">
        <v>33382</v>
      </c>
      <c r="AV678" s="115" t="s">
        <v>23</v>
      </c>
      <c r="AW678" s="115" t="s">
        <v>33257</v>
      </c>
      <c r="AX678" s="115" t="s">
        <v>33383</v>
      </c>
      <c r="AY678" s="115" t="s">
        <v>33384</v>
      </c>
      <c r="AZ678" s="115" t="s">
        <v>39634</v>
      </c>
      <c r="BA678" s="115" t="s">
        <v>23</v>
      </c>
      <c r="BB678" s="115" t="s">
        <v>23</v>
      </c>
      <c r="BC678" s="4">
        <f>SUMIFS('Doanh số khách hàng'!$F:$F,'Doanh số khách hàng'!$A:$A,DSKH!$D678)</f>
        <v>0</v>
      </c>
      <c r="BD678" t="str">
        <f>VLOOKUP($BC678,Master!$A:$D,4,1)</f>
        <v>F2</v>
      </c>
      <c r="BE678" t="str">
        <f t="shared" si="20"/>
        <v>OTC</v>
      </c>
      <c r="BF678" t="str">
        <f t="shared" si="21"/>
        <v>Tỉnh Cà Mau-Phường Bạc Liêu</v>
      </c>
    </row>
    <row r="679" spans="1:58" x14ac:dyDescent="0.3">
      <c r="A679" s="114" t="s">
        <v>39635</v>
      </c>
      <c r="B679" s="115" t="s">
        <v>33266</v>
      </c>
      <c r="C679" s="115" t="s">
        <v>33267</v>
      </c>
      <c r="D679" s="115" t="s">
        <v>39636</v>
      </c>
      <c r="E679" s="115" t="s">
        <v>39637</v>
      </c>
      <c r="F679" s="115" t="s">
        <v>22</v>
      </c>
      <c r="G679" s="115" t="s">
        <v>39638</v>
      </c>
      <c r="H679" s="115" t="s">
        <v>39638</v>
      </c>
      <c r="I679" s="115" t="s">
        <v>23</v>
      </c>
      <c r="J679" s="115" t="s">
        <v>23</v>
      </c>
      <c r="K679" s="115" t="s">
        <v>35931</v>
      </c>
      <c r="L679" s="115" t="s">
        <v>23</v>
      </c>
      <c r="M679" s="115" t="s">
        <v>34751</v>
      </c>
      <c r="N679" s="115" t="s">
        <v>33975</v>
      </c>
      <c r="O679" s="115" t="s">
        <v>23</v>
      </c>
      <c r="P679" s="115" t="s">
        <v>23</v>
      </c>
      <c r="Q679" s="115" t="s">
        <v>23</v>
      </c>
      <c r="R679" s="115" t="s">
        <v>23</v>
      </c>
      <c r="S679" s="115" t="s">
        <v>23</v>
      </c>
      <c r="T679" s="115" t="s">
        <v>23</v>
      </c>
      <c r="U679" s="115" t="s">
        <v>23</v>
      </c>
      <c r="V679" s="115" t="s">
        <v>23</v>
      </c>
      <c r="W679" s="115" t="s">
        <v>79</v>
      </c>
      <c r="X679" s="115" t="s">
        <v>23</v>
      </c>
      <c r="Y679" s="115" t="s">
        <v>23</v>
      </c>
      <c r="Z679" s="115" t="s">
        <v>23</v>
      </c>
      <c r="AA679" s="115" t="s">
        <v>23</v>
      </c>
      <c r="AB679" s="115" t="s">
        <v>38876</v>
      </c>
      <c r="AC679" s="115" t="s">
        <v>37637</v>
      </c>
      <c r="AD679" s="115" t="s">
        <v>38877</v>
      </c>
      <c r="AE679" s="115" t="s">
        <v>33279</v>
      </c>
      <c r="AF679" s="115" t="s">
        <v>33280</v>
      </c>
      <c r="AG679" s="115" t="s">
        <v>33281</v>
      </c>
      <c r="AH679" s="115" t="s">
        <v>33282</v>
      </c>
      <c r="AI679" s="115" t="s">
        <v>33283</v>
      </c>
      <c r="AJ679" s="115" t="s">
        <v>33282</v>
      </c>
      <c r="AK679" s="116">
        <v>9.2114602996000006</v>
      </c>
      <c r="AL679" s="116">
        <v>105.3678999469</v>
      </c>
      <c r="AM679" s="115" t="s">
        <v>35482</v>
      </c>
      <c r="AN679" s="115" t="s">
        <v>23</v>
      </c>
      <c r="AO679" s="115" t="s">
        <v>33327</v>
      </c>
      <c r="AP679" s="115" t="s">
        <v>34460</v>
      </c>
      <c r="AQ679" s="115" t="s">
        <v>23</v>
      </c>
      <c r="AR679" s="115" t="s">
        <v>23</v>
      </c>
      <c r="AS679" s="115" t="s">
        <v>23</v>
      </c>
      <c r="AT679" s="115" t="s">
        <v>1020</v>
      </c>
      <c r="AU679" s="115" t="s">
        <v>23</v>
      </c>
      <c r="AV679" s="115" t="s">
        <v>33452</v>
      </c>
      <c r="AW679" s="115" t="s">
        <v>23</v>
      </c>
      <c r="AX679" s="115" t="s">
        <v>33299</v>
      </c>
      <c r="AY679" s="115" t="s">
        <v>33300</v>
      </c>
      <c r="AZ679" s="115" t="s">
        <v>39634</v>
      </c>
      <c r="BA679" s="115" t="s">
        <v>1021</v>
      </c>
      <c r="BB679" s="115" t="s">
        <v>1021</v>
      </c>
      <c r="BC679" s="4">
        <f>SUMIFS('Doanh số khách hàng'!$F:$F,'Doanh số khách hàng'!$A:$A,DSKH!$D679)</f>
        <v>0</v>
      </c>
      <c r="BD679" t="str">
        <f>VLOOKUP($BC679,Master!$A:$D,4,1)</f>
        <v>F2</v>
      </c>
      <c r="BE679" t="str">
        <f t="shared" si="20"/>
        <v>GT</v>
      </c>
      <c r="BF679" t="str">
        <f t="shared" si="21"/>
        <v>Tỉnh Cà Mau-Xã Phong Thạnh</v>
      </c>
    </row>
    <row r="680" spans="1:58" x14ac:dyDescent="0.3">
      <c r="A680" s="114" t="s">
        <v>39639</v>
      </c>
      <c r="B680" s="115" t="s">
        <v>33266</v>
      </c>
      <c r="C680" s="115" t="s">
        <v>33267</v>
      </c>
      <c r="D680" s="115" t="s">
        <v>39640</v>
      </c>
      <c r="E680" s="115" t="s">
        <v>39641</v>
      </c>
      <c r="F680" s="115" t="s">
        <v>22</v>
      </c>
      <c r="G680" s="115" t="s">
        <v>39642</v>
      </c>
      <c r="H680" s="115" t="s">
        <v>39642</v>
      </c>
      <c r="I680" s="115" t="s">
        <v>39643</v>
      </c>
      <c r="J680" s="115" t="s">
        <v>23</v>
      </c>
      <c r="K680" s="115" t="s">
        <v>35931</v>
      </c>
      <c r="L680" s="115" t="s">
        <v>23</v>
      </c>
      <c r="M680" s="115" t="s">
        <v>39644</v>
      </c>
      <c r="N680" s="115" t="s">
        <v>39645</v>
      </c>
      <c r="O680" s="115" t="s">
        <v>23</v>
      </c>
      <c r="P680" s="115" t="s">
        <v>39646</v>
      </c>
      <c r="Q680" s="115" t="s">
        <v>23</v>
      </c>
      <c r="R680" s="115" t="s">
        <v>23</v>
      </c>
      <c r="S680" s="115" t="s">
        <v>23</v>
      </c>
      <c r="T680" s="115" t="s">
        <v>23</v>
      </c>
      <c r="U680" s="115" t="s">
        <v>23</v>
      </c>
      <c r="V680" s="115" t="s">
        <v>23</v>
      </c>
      <c r="W680" s="115" t="s">
        <v>79</v>
      </c>
      <c r="X680" s="115" t="s">
        <v>23</v>
      </c>
      <c r="Y680" s="115" t="s">
        <v>23</v>
      </c>
      <c r="Z680" s="115" t="s">
        <v>23</v>
      </c>
      <c r="AA680" s="115" t="s">
        <v>23</v>
      </c>
      <c r="AB680" s="115" t="s">
        <v>39647</v>
      </c>
      <c r="AC680" s="115" t="s">
        <v>39648</v>
      </c>
      <c r="AD680" s="115" t="s">
        <v>38877</v>
      </c>
      <c r="AE680" s="115" t="s">
        <v>33279</v>
      </c>
      <c r="AF680" s="115" t="s">
        <v>33280</v>
      </c>
      <c r="AG680" s="115" t="s">
        <v>33281</v>
      </c>
      <c r="AH680" s="115" t="s">
        <v>33282</v>
      </c>
      <c r="AI680" s="115" t="s">
        <v>33283</v>
      </c>
      <c r="AJ680" s="115" t="s">
        <v>33282</v>
      </c>
      <c r="AK680" s="116">
        <v>9.2115473399999992</v>
      </c>
      <c r="AL680" s="116">
        <v>105.3678711</v>
      </c>
      <c r="AM680" s="115" t="s">
        <v>35482</v>
      </c>
      <c r="AN680" s="115" t="s">
        <v>23</v>
      </c>
      <c r="AO680" s="115" t="s">
        <v>23</v>
      </c>
      <c r="AP680" s="115" t="s">
        <v>80</v>
      </c>
      <c r="AQ680" s="115" t="s">
        <v>23</v>
      </c>
      <c r="AR680" s="115" t="s">
        <v>23</v>
      </c>
      <c r="AS680" s="115" t="s">
        <v>23</v>
      </c>
      <c r="AT680" s="115" t="s">
        <v>23</v>
      </c>
      <c r="AU680" s="115" t="s">
        <v>23</v>
      </c>
      <c r="AV680" s="115" t="s">
        <v>23</v>
      </c>
      <c r="AW680" s="115" t="s">
        <v>23</v>
      </c>
      <c r="AX680" s="115" t="s">
        <v>33299</v>
      </c>
      <c r="AY680" s="115" t="s">
        <v>33300</v>
      </c>
      <c r="AZ680" s="115" t="s">
        <v>39634</v>
      </c>
      <c r="BA680" s="115" t="s">
        <v>33302</v>
      </c>
      <c r="BB680" s="115" t="s">
        <v>33303</v>
      </c>
      <c r="BC680" s="4">
        <f>SUMIFS('Doanh số khách hàng'!$F:$F,'Doanh số khách hàng'!$A:$A,DSKH!$D680)</f>
        <v>0</v>
      </c>
      <c r="BD680" t="str">
        <f>VLOOKUP($BC680,Master!$A:$D,4,1)</f>
        <v>F2</v>
      </c>
      <c r="BE680" t="str">
        <f t="shared" si="20"/>
        <v>GT</v>
      </c>
      <c r="BF680" t="str">
        <f t="shared" si="21"/>
        <v>Tỉnh Cà Mau-Xã Phong Thạnh</v>
      </c>
    </row>
    <row r="681" spans="1:58" x14ac:dyDescent="0.3">
      <c r="A681" s="114" t="s">
        <v>39649</v>
      </c>
      <c r="B681" s="115" t="s">
        <v>33266</v>
      </c>
      <c r="C681" s="115" t="s">
        <v>33267</v>
      </c>
      <c r="D681" s="115" t="s">
        <v>39650</v>
      </c>
      <c r="E681" s="115" t="s">
        <v>39651</v>
      </c>
      <c r="F681" s="115" t="s">
        <v>22</v>
      </c>
      <c r="G681" s="115" t="s">
        <v>39652</v>
      </c>
      <c r="H681" s="115" t="s">
        <v>39652</v>
      </c>
      <c r="I681" s="115" t="s">
        <v>23</v>
      </c>
      <c r="J681" s="115" t="s">
        <v>23</v>
      </c>
      <c r="K681" s="115" t="s">
        <v>35931</v>
      </c>
      <c r="L681" s="115" t="s">
        <v>23</v>
      </c>
      <c r="M681" s="115" t="s">
        <v>39653</v>
      </c>
      <c r="N681" s="115" t="s">
        <v>38859</v>
      </c>
      <c r="O681" s="115" t="s">
        <v>23</v>
      </c>
      <c r="P681" s="115" t="s">
        <v>23</v>
      </c>
      <c r="Q681" s="115" t="s">
        <v>23</v>
      </c>
      <c r="R681" s="115" t="s">
        <v>23</v>
      </c>
      <c r="S681" s="115" t="s">
        <v>23</v>
      </c>
      <c r="T681" s="115" t="s">
        <v>23</v>
      </c>
      <c r="U681" s="115" t="s">
        <v>23</v>
      </c>
      <c r="V681" s="115" t="s">
        <v>23</v>
      </c>
      <c r="W681" s="115" t="s">
        <v>79</v>
      </c>
      <c r="X681" s="115" t="s">
        <v>23</v>
      </c>
      <c r="Y681" s="115" t="s">
        <v>23</v>
      </c>
      <c r="Z681" s="115" t="s">
        <v>23</v>
      </c>
      <c r="AA681" s="115" t="s">
        <v>23</v>
      </c>
      <c r="AB681" s="115" t="s">
        <v>39654</v>
      </c>
      <c r="AC681" s="115" t="s">
        <v>34093</v>
      </c>
      <c r="AD681" s="115" t="s">
        <v>39655</v>
      </c>
      <c r="AE681" s="115" t="s">
        <v>33987</v>
      </c>
      <c r="AF681" s="115" t="s">
        <v>33988</v>
      </c>
      <c r="AG681" s="115" t="s">
        <v>33281</v>
      </c>
      <c r="AH681" s="115" t="s">
        <v>33282</v>
      </c>
      <c r="AI681" s="115" t="s">
        <v>33283</v>
      </c>
      <c r="AJ681" s="115" t="s">
        <v>33282</v>
      </c>
      <c r="AK681" s="116">
        <v>9.2846603804000001</v>
      </c>
      <c r="AL681" s="116">
        <v>105.7268676907</v>
      </c>
      <c r="AM681" s="115" t="s">
        <v>39656</v>
      </c>
      <c r="AN681" s="115" t="s">
        <v>23</v>
      </c>
      <c r="AO681" s="115" t="s">
        <v>33327</v>
      </c>
      <c r="AP681" s="115" t="s">
        <v>80</v>
      </c>
      <c r="AQ681" s="115" t="s">
        <v>23</v>
      </c>
      <c r="AR681" s="115" t="s">
        <v>81</v>
      </c>
      <c r="AS681" s="115" t="s">
        <v>23</v>
      </c>
      <c r="AT681" s="115" t="s">
        <v>1020</v>
      </c>
      <c r="AU681" s="115" t="s">
        <v>23</v>
      </c>
      <c r="AV681" s="115" t="s">
        <v>23</v>
      </c>
      <c r="AW681" s="115" t="s">
        <v>33257</v>
      </c>
      <c r="AX681" s="115" t="s">
        <v>33299</v>
      </c>
      <c r="AY681" s="115" t="s">
        <v>33300</v>
      </c>
      <c r="AZ681" s="115" t="s">
        <v>39634</v>
      </c>
      <c r="BA681" s="115" t="s">
        <v>1021</v>
      </c>
      <c r="BB681" s="115" t="s">
        <v>1021</v>
      </c>
      <c r="BC681" s="4">
        <f>SUMIFS('Doanh số khách hàng'!$F:$F,'Doanh số khách hàng'!$A:$A,DSKH!$D681)</f>
        <v>0</v>
      </c>
      <c r="BD681" t="str">
        <f>VLOOKUP($BC681,Master!$A:$D,4,1)</f>
        <v>F2</v>
      </c>
      <c r="BE681" t="str">
        <f t="shared" si="20"/>
        <v>GT</v>
      </c>
      <c r="BF681" t="str">
        <f t="shared" si="21"/>
        <v>Tỉnh Cà Mau-Phường Vĩnh Trạch</v>
      </c>
    </row>
  </sheetData>
  <autoFilter ref="A2:BF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A1:F33053"/>
  <sheetViews>
    <sheetView workbookViewId="0">
      <selection activeCell="E12" sqref="E12"/>
    </sheetView>
  </sheetViews>
  <sheetFormatPr defaultRowHeight="14.4" x14ac:dyDescent="0.3"/>
  <cols>
    <col min="1" max="1" width="12.6640625" bestFit="1" customWidth="1"/>
    <col min="2" max="4" width="12.6640625" customWidth="1"/>
    <col min="5" max="5" width="16.109375" style="4" bestFit="1" customWidth="1"/>
    <col min="6" max="6" width="18.5546875" style="4" bestFit="1" customWidth="1"/>
  </cols>
  <sheetData>
    <row r="1" spans="1:6" s="3" customFormat="1" x14ac:dyDescent="0.3">
      <c r="A1" s="80" t="s">
        <v>142</v>
      </c>
      <c r="B1" s="81" t="s">
        <v>1028</v>
      </c>
      <c r="C1" s="81" t="s">
        <v>1029</v>
      </c>
      <c r="D1" s="81" t="s">
        <v>1030</v>
      </c>
      <c r="E1" s="81" t="s">
        <v>1031</v>
      </c>
      <c r="F1" s="81" t="s">
        <v>1032</v>
      </c>
    </row>
    <row r="2" spans="1:6" x14ac:dyDescent="0.3">
      <c r="A2" t="s">
        <v>1033</v>
      </c>
      <c r="B2">
        <v>2115920</v>
      </c>
      <c r="C2">
        <v>2140660</v>
      </c>
      <c r="D2">
        <v>3004140</v>
      </c>
      <c r="E2">
        <v>3038960</v>
      </c>
      <c r="F2" s="4">
        <f>SUM(C2:E2)/3</f>
        <v>2727920</v>
      </c>
    </row>
    <row r="3" spans="1:6" x14ac:dyDescent="0.3">
      <c r="A3" t="s">
        <v>1034</v>
      </c>
      <c r="B3">
        <v>6039220</v>
      </c>
      <c r="C3">
        <v>6628600</v>
      </c>
      <c r="D3">
        <v>11853200</v>
      </c>
      <c r="E3">
        <v>15542110</v>
      </c>
      <c r="F3" s="4">
        <f t="shared" ref="F3:F66" si="0">SUM(C3:E3)/3</f>
        <v>11341303.333333334</v>
      </c>
    </row>
    <row r="4" spans="1:6" x14ac:dyDescent="0.3">
      <c r="A4" t="s">
        <v>1035</v>
      </c>
      <c r="B4">
        <v>2402940</v>
      </c>
      <c r="C4">
        <v>2610480</v>
      </c>
      <c r="D4">
        <v>2755870</v>
      </c>
      <c r="E4">
        <v>3543320</v>
      </c>
      <c r="F4" s="4">
        <f t="shared" si="0"/>
        <v>2969890</v>
      </c>
    </row>
    <row r="5" spans="1:6" x14ac:dyDescent="0.3">
      <c r="A5" t="s">
        <v>1036</v>
      </c>
      <c r="B5">
        <v>444000</v>
      </c>
      <c r="C5">
        <v>230000</v>
      </c>
      <c r="D5">
        <v>0</v>
      </c>
      <c r="E5">
        <v>2848070</v>
      </c>
      <c r="F5" s="4">
        <f t="shared" si="0"/>
        <v>1026023.3333333334</v>
      </c>
    </row>
    <row r="6" spans="1:6" x14ac:dyDescent="0.3">
      <c r="A6" t="s">
        <v>1037</v>
      </c>
      <c r="B6">
        <v>0</v>
      </c>
      <c r="C6">
        <v>2240700</v>
      </c>
      <c r="D6">
        <v>4290910</v>
      </c>
      <c r="E6">
        <v>1182090</v>
      </c>
      <c r="F6" s="4">
        <f t="shared" si="0"/>
        <v>2571233.3333333335</v>
      </c>
    </row>
    <row r="7" spans="1:6" x14ac:dyDescent="0.3">
      <c r="A7" t="s">
        <v>1038</v>
      </c>
      <c r="B7">
        <v>571950</v>
      </c>
      <c r="C7">
        <v>4788020</v>
      </c>
      <c r="D7">
        <v>2423040</v>
      </c>
      <c r="E7">
        <v>1137120</v>
      </c>
      <c r="F7" s="4">
        <f t="shared" si="0"/>
        <v>2782726.6666666665</v>
      </c>
    </row>
    <row r="8" spans="1:6" x14ac:dyDescent="0.3">
      <c r="A8" t="s">
        <v>1039</v>
      </c>
      <c r="B8">
        <v>594460</v>
      </c>
      <c r="C8">
        <v>0</v>
      </c>
      <c r="D8">
        <v>1575210</v>
      </c>
      <c r="E8">
        <v>0</v>
      </c>
      <c r="F8" s="4">
        <f t="shared" si="0"/>
        <v>525070</v>
      </c>
    </row>
    <row r="9" spans="1:6" x14ac:dyDescent="0.3">
      <c r="A9" t="s">
        <v>1040</v>
      </c>
      <c r="B9">
        <v>2154980</v>
      </c>
      <c r="C9">
        <v>2305030</v>
      </c>
      <c r="D9">
        <v>1276730</v>
      </c>
      <c r="E9">
        <v>2601040</v>
      </c>
      <c r="F9" s="4">
        <f t="shared" si="0"/>
        <v>2060933.3333333333</v>
      </c>
    </row>
    <row r="10" spans="1:6" x14ac:dyDescent="0.3">
      <c r="A10" t="s">
        <v>1041</v>
      </c>
      <c r="B10">
        <v>1454180</v>
      </c>
      <c r="C10">
        <v>535080</v>
      </c>
      <c r="D10">
        <v>1162070</v>
      </c>
      <c r="E10">
        <v>901060</v>
      </c>
      <c r="F10" s="4">
        <f t="shared" si="0"/>
        <v>866070</v>
      </c>
    </row>
    <row r="11" spans="1:6" x14ac:dyDescent="0.3">
      <c r="A11" t="s">
        <v>1042</v>
      </c>
      <c r="B11">
        <v>2091700</v>
      </c>
      <c r="C11">
        <v>2108020</v>
      </c>
      <c r="D11">
        <v>0</v>
      </c>
      <c r="E11">
        <v>3617760</v>
      </c>
      <c r="F11" s="4">
        <f t="shared" si="0"/>
        <v>1908593.3333333333</v>
      </c>
    </row>
    <row r="12" spans="1:6" x14ac:dyDescent="0.3">
      <c r="A12" t="s">
        <v>1043</v>
      </c>
      <c r="B12">
        <v>395000</v>
      </c>
      <c r="C12">
        <v>491400</v>
      </c>
      <c r="D12">
        <v>0</v>
      </c>
      <c r="E12">
        <v>394000</v>
      </c>
      <c r="F12" s="4">
        <f t="shared" si="0"/>
        <v>295133.33333333331</v>
      </c>
    </row>
    <row r="13" spans="1:6" x14ac:dyDescent="0.3">
      <c r="A13" t="s">
        <v>1044</v>
      </c>
      <c r="B13">
        <v>613340</v>
      </c>
      <c r="C13">
        <v>957710</v>
      </c>
      <c r="D13">
        <v>0</v>
      </c>
      <c r="E13">
        <v>1051320</v>
      </c>
      <c r="F13" s="4">
        <f t="shared" si="0"/>
        <v>669676.66666666663</v>
      </c>
    </row>
    <row r="14" spans="1:6" x14ac:dyDescent="0.3">
      <c r="A14" t="s">
        <v>1045</v>
      </c>
      <c r="B14">
        <v>0</v>
      </c>
      <c r="C14">
        <v>9733750</v>
      </c>
      <c r="D14">
        <v>2306850</v>
      </c>
      <c r="E14">
        <v>2105400</v>
      </c>
      <c r="F14" s="4">
        <f t="shared" si="0"/>
        <v>4715333.333333333</v>
      </c>
    </row>
    <row r="15" spans="1:6" x14ac:dyDescent="0.3">
      <c r="A15" t="s">
        <v>1046</v>
      </c>
      <c r="B15">
        <v>0</v>
      </c>
      <c r="C15">
        <v>882700</v>
      </c>
      <c r="D15">
        <v>635000</v>
      </c>
      <c r="E15">
        <v>382200</v>
      </c>
      <c r="F15" s="4">
        <f t="shared" si="0"/>
        <v>633300</v>
      </c>
    </row>
    <row r="16" spans="1:6" x14ac:dyDescent="0.3">
      <c r="A16" t="s">
        <v>1047</v>
      </c>
      <c r="B16">
        <v>286000</v>
      </c>
      <c r="C16">
        <v>804440</v>
      </c>
      <c r="D16">
        <v>655200</v>
      </c>
      <c r="E16">
        <v>1276830</v>
      </c>
      <c r="F16" s="4">
        <f t="shared" si="0"/>
        <v>912156.66666666663</v>
      </c>
    </row>
    <row r="17" spans="1:6" x14ac:dyDescent="0.3">
      <c r="A17" t="s">
        <v>504</v>
      </c>
      <c r="B17">
        <v>2160160</v>
      </c>
      <c r="C17">
        <v>2328000</v>
      </c>
      <c r="D17">
        <v>2539630</v>
      </c>
      <c r="E17">
        <v>3782900</v>
      </c>
      <c r="F17" s="4">
        <f t="shared" si="0"/>
        <v>2883510</v>
      </c>
    </row>
    <row r="18" spans="1:6" x14ac:dyDescent="0.3">
      <c r="A18" t="s">
        <v>1048</v>
      </c>
      <c r="B18">
        <v>2684550</v>
      </c>
      <c r="C18">
        <v>0</v>
      </c>
      <c r="D18">
        <v>0</v>
      </c>
      <c r="E18">
        <v>0</v>
      </c>
      <c r="F18" s="4">
        <f t="shared" si="0"/>
        <v>0</v>
      </c>
    </row>
    <row r="19" spans="1:6" x14ac:dyDescent="0.3">
      <c r="A19" t="s">
        <v>1049</v>
      </c>
      <c r="B19">
        <v>6780560</v>
      </c>
      <c r="C19">
        <v>2005270</v>
      </c>
      <c r="D19">
        <v>3532370</v>
      </c>
      <c r="E19">
        <v>4445290</v>
      </c>
      <c r="F19" s="4">
        <f t="shared" si="0"/>
        <v>3327643.3333333335</v>
      </c>
    </row>
    <row r="20" spans="1:6" x14ac:dyDescent="0.3">
      <c r="A20" t="s">
        <v>1050</v>
      </c>
      <c r="B20">
        <v>0</v>
      </c>
      <c r="C20">
        <v>0</v>
      </c>
      <c r="D20">
        <v>3188580</v>
      </c>
      <c r="E20">
        <v>0</v>
      </c>
      <c r="F20" s="4">
        <f t="shared" si="0"/>
        <v>1062860</v>
      </c>
    </row>
    <row r="21" spans="1:6" x14ac:dyDescent="0.3">
      <c r="A21" t="s">
        <v>1051</v>
      </c>
      <c r="B21">
        <v>2072980</v>
      </c>
      <c r="C21">
        <v>2163950</v>
      </c>
      <c r="D21">
        <v>769860</v>
      </c>
      <c r="E21">
        <v>2118290</v>
      </c>
      <c r="F21" s="4">
        <f t="shared" si="0"/>
        <v>1684033.3333333333</v>
      </c>
    </row>
    <row r="22" spans="1:6" x14ac:dyDescent="0.3">
      <c r="A22" t="s">
        <v>1052</v>
      </c>
      <c r="B22">
        <v>1211400</v>
      </c>
      <c r="C22">
        <v>761440</v>
      </c>
      <c r="D22">
        <v>616980</v>
      </c>
      <c r="E22">
        <v>767800</v>
      </c>
      <c r="F22" s="4">
        <f t="shared" si="0"/>
        <v>715406.66666666663</v>
      </c>
    </row>
    <row r="23" spans="1:6" x14ac:dyDescent="0.3">
      <c r="A23" t="s">
        <v>1053</v>
      </c>
      <c r="B23">
        <v>1596680</v>
      </c>
      <c r="C23">
        <v>0</v>
      </c>
      <c r="D23">
        <v>1021200</v>
      </c>
      <c r="E23">
        <v>597250</v>
      </c>
      <c r="F23" s="4">
        <f t="shared" si="0"/>
        <v>539483.33333333337</v>
      </c>
    </row>
    <row r="24" spans="1:6" x14ac:dyDescent="0.3">
      <c r="A24" t="s">
        <v>1054</v>
      </c>
      <c r="B24">
        <v>0</v>
      </c>
      <c r="C24">
        <v>300300</v>
      </c>
      <c r="D24">
        <v>454750</v>
      </c>
      <c r="E24">
        <v>914550</v>
      </c>
      <c r="F24" s="4">
        <f t="shared" si="0"/>
        <v>556533.33333333337</v>
      </c>
    </row>
    <row r="25" spans="1:6" x14ac:dyDescent="0.3">
      <c r="A25" t="s">
        <v>1055</v>
      </c>
      <c r="B25">
        <v>2667100</v>
      </c>
      <c r="C25">
        <v>1409590</v>
      </c>
      <c r="D25">
        <v>2383630</v>
      </c>
      <c r="E25">
        <v>1619800</v>
      </c>
      <c r="F25" s="4">
        <f t="shared" si="0"/>
        <v>1804340</v>
      </c>
    </row>
    <row r="26" spans="1:6" x14ac:dyDescent="0.3">
      <c r="A26" t="s">
        <v>1056</v>
      </c>
      <c r="B26">
        <v>927480</v>
      </c>
      <c r="C26">
        <v>0</v>
      </c>
      <c r="D26">
        <v>281190</v>
      </c>
      <c r="E26">
        <v>0</v>
      </c>
      <c r="F26" s="4">
        <f t="shared" si="0"/>
        <v>93730</v>
      </c>
    </row>
    <row r="27" spans="1:6" x14ac:dyDescent="0.3">
      <c r="A27" t="s">
        <v>1057</v>
      </c>
      <c r="B27">
        <v>0</v>
      </c>
      <c r="C27">
        <v>2377400</v>
      </c>
      <c r="D27">
        <v>2257900</v>
      </c>
      <c r="E27">
        <v>2090110</v>
      </c>
      <c r="F27" s="4">
        <f t="shared" si="0"/>
        <v>2241803.3333333335</v>
      </c>
    </row>
    <row r="28" spans="1:6" x14ac:dyDescent="0.3">
      <c r="A28" t="s">
        <v>1058</v>
      </c>
      <c r="B28">
        <v>6333600</v>
      </c>
      <c r="C28">
        <v>0</v>
      </c>
      <c r="D28">
        <v>49140430</v>
      </c>
      <c r="E28">
        <v>10075000</v>
      </c>
      <c r="F28" s="4">
        <f t="shared" si="0"/>
        <v>19738476.666666668</v>
      </c>
    </row>
    <row r="29" spans="1:6" x14ac:dyDescent="0.3">
      <c r="A29" t="s">
        <v>1059</v>
      </c>
      <c r="B29">
        <v>41312600</v>
      </c>
      <c r="C29">
        <v>72223180</v>
      </c>
      <c r="D29">
        <v>18062880</v>
      </c>
      <c r="E29">
        <v>45425600</v>
      </c>
      <c r="F29" s="4">
        <f t="shared" si="0"/>
        <v>45237220</v>
      </c>
    </row>
    <row r="30" spans="1:6" x14ac:dyDescent="0.3">
      <c r="A30" t="s">
        <v>1060</v>
      </c>
      <c r="B30">
        <v>0</v>
      </c>
      <c r="C30">
        <v>2170350</v>
      </c>
      <c r="D30">
        <v>2936390</v>
      </c>
      <c r="E30">
        <v>768200</v>
      </c>
      <c r="F30" s="4">
        <f t="shared" si="0"/>
        <v>1958313.3333333333</v>
      </c>
    </row>
    <row r="31" spans="1:6" x14ac:dyDescent="0.3">
      <c r="A31" t="s">
        <v>848</v>
      </c>
      <c r="B31">
        <v>5866380</v>
      </c>
      <c r="C31">
        <v>0</v>
      </c>
      <c r="D31">
        <v>2048240</v>
      </c>
      <c r="E31">
        <v>2081170</v>
      </c>
      <c r="F31" s="4">
        <f t="shared" si="0"/>
        <v>1376470</v>
      </c>
    </row>
    <row r="32" spans="1:6" x14ac:dyDescent="0.3">
      <c r="A32" t="s">
        <v>1061</v>
      </c>
      <c r="B32">
        <v>1051100</v>
      </c>
      <c r="C32">
        <v>682500</v>
      </c>
      <c r="D32">
        <v>1191800</v>
      </c>
      <c r="E32">
        <v>1349620</v>
      </c>
      <c r="F32" s="4">
        <f t="shared" si="0"/>
        <v>1074640</v>
      </c>
    </row>
    <row r="33" spans="1:6" x14ac:dyDescent="0.3">
      <c r="A33" t="s">
        <v>1062</v>
      </c>
      <c r="B33">
        <v>0</v>
      </c>
      <c r="C33">
        <v>0</v>
      </c>
      <c r="D33">
        <v>485030</v>
      </c>
      <c r="E33">
        <v>386000</v>
      </c>
      <c r="F33" s="4">
        <f t="shared" si="0"/>
        <v>290343.33333333331</v>
      </c>
    </row>
    <row r="34" spans="1:6" x14ac:dyDescent="0.3">
      <c r="A34" t="s">
        <v>1063</v>
      </c>
      <c r="B34">
        <v>740000</v>
      </c>
      <c r="C34">
        <v>0</v>
      </c>
      <c r="D34">
        <v>583440</v>
      </c>
      <c r="E34">
        <v>2430600</v>
      </c>
      <c r="F34" s="4">
        <f t="shared" si="0"/>
        <v>1004680</v>
      </c>
    </row>
    <row r="35" spans="1:6" x14ac:dyDescent="0.3">
      <c r="A35" t="s">
        <v>1064</v>
      </c>
      <c r="B35">
        <v>0</v>
      </c>
      <c r="C35">
        <v>810580</v>
      </c>
      <c r="D35">
        <v>0</v>
      </c>
      <c r="E35">
        <v>0</v>
      </c>
      <c r="F35" s="4">
        <f t="shared" si="0"/>
        <v>270193.33333333331</v>
      </c>
    </row>
    <row r="36" spans="1:6" x14ac:dyDescent="0.3">
      <c r="A36" t="s">
        <v>1065</v>
      </c>
      <c r="B36">
        <v>256000</v>
      </c>
      <c r="C36">
        <v>2377960</v>
      </c>
      <c r="D36">
        <v>2039990</v>
      </c>
      <c r="E36">
        <v>2269000</v>
      </c>
      <c r="F36" s="4">
        <f t="shared" si="0"/>
        <v>2228983.3333333335</v>
      </c>
    </row>
    <row r="37" spans="1:6" x14ac:dyDescent="0.3">
      <c r="A37" t="s">
        <v>1066</v>
      </c>
      <c r="B37">
        <v>1047410</v>
      </c>
      <c r="C37">
        <v>2174900</v>
      </c>
      <c r="D37">
        <v>12771100</v>
      </c>
      <c r="E37">
        <v>3157700</v>
      </c>
      <c r="F37" s="4">
        <f t="shared" si="0"/>
        <v>6034566.666666667</v>
      </c>
    </row>
    <row r="38" spans="1:6" x14ac:dyDescent="0.3">
      <c r="A38" t="s">
        <v>1067</v>
      </c>
      <c r="B38">
        <v>24416200</v>
      </c>
      <c r="C38">
        <v>79032000</v>
      </c>
      <c r="D38">
        <v>68820000</v>
      </c>
      <c r="E38">
        <v>41558400</v>
      </c>
      <c r="F38" s="4">
        <f t="shared" si="0"/>
        <v>63136800</v>
      </c>
    </row>
    <row r="39" spans="1:6" x14ac:dyDescent="0.3">
      <c r="A39" t="s">
        <v>1068</v>
      </c>
      <c r="B39">
        <v>604990</v>
      </c>
      <c r="C39">
        <v>0</v>
      </c>
      <c r="D39">
        <v>0</v>
      </c>
      <c r="E39">
        <v>1075330</v>
      </c>
      <c r="F39" s="4">
        <f t="shared" si="0"/>
        <v>358443.33333333331</v>
      </c>
    </row>
    <row r="40" spans="1:6" x14ac:dyDescent="0.3">
      <c r="A40" t="s">
        <v>1069</v>
      </c>
      <c r="B40">
        <v>1031450</v>
      </c>
      <c r="C40">
        <v>4011400</v>
      </c>
      <c r="D40">
        <v>4797170</v>
      </c>
      <c r="E40">
        <v>4237180</v>
      </c>
      <c r="F40" s="4">
        <f t="shared" si="0"/>
        <v>4348583.333333333</v>
      </c>
    </row>
    <row r="41" spans="1:6" x14ac:dyDescent="0.3">
      <c r="A41" t="s">
        <v>1070</v>
      </c>
      <c r="B41">
        <v>344000</v>
      </c>
      <c r="C41">
        <v>3783100</v>
      </c>
      <c r="D41">
        <v>2235500</v>
      </c>
      <c r="E41">
        <v>2392500</v>
      </c>
      <c r="F41" s="4">
        <f t="shared" si="0"/>
        <v>2803700</v>
      </c>
    </row>
    <row r="42" spans="1:6" x14ac:dyDescent="0.3">
      <c r="A42" t="s">
        <v>1071</v>
      </c>
      <c r="B42">
        <v>1165670</v>
      </c>
      <c r="C42">
        <v>1698690</v>
      </c>
      <c r="D42">
        <v>0</v>
      </c>
      <c r="E42">
        <v>0</v>
      </c>
      <c r="F42" s="4">
        <f t="shared" si="0"/>
        <v>566230</v>
      </c>
    </row>
    <row r="43" spans="1:6" x14ac:dyDescent="0.3">
      <c r="A43" t="s">
        <v>430</v>
      </c>
      <c r="B43">
        <v>946600</v>
      </c>
      <c r="C43">
        <v>3115080</v>
      </c>
      <c r="D43">
        <v>4641910</v>
      </c>
      <c r="E43">
        <v>4083780</v>
      </c>
      <c r="F43" s="4">
        <f t="shared" si="0"/>
        <v>3946923.3333333335</v>
      </c>
    </row>
    <row r="44" spans="1:6" x14ac:dyDescent="0.3">
      <c r="A44" t="s">
        <v>1072</v>
      </c>
      <c r="B44">
        <v>1113950</v>
      </c>
      <c r="C44">
        <v>4185170</v>
      </c>
      <c r="D44">
        <v>4240700</v>
      </c>
      <c r="E44">
        <v>2120270</v>
      </c>
      <c r="F44" s="4">
        <f t="shared" si="0"/>
        <v>3515380</v>
      </c>
    </row>
    <row r="45" spans="1:6" x14ac:dyDescent="0.3">
      <c r="A45" t="s">
        <v>1073</v>
      </c>
      <c r="B45">
        <v>1973940</v>
      </c>
      <c r="C45">
        <v>2009160</v>
      </c>
      <c r="D45">
        <v>0</v>
      </c>
      <c r="E45">
        <v>1092000</v>
      </c>
      <c r="F45" s="4">
        <f t="shared" si="0"/>
        <v>1033720</v>
      </c>
    </row>
    <row r="46" spans="1:6" x14ac:dyDescent="0.3">
      <c r="A46" t="s">
        <v>1074</v>
      </c>
      <c r="B46">
        <v>0</v>
      </c>
      <c r="C46">
        <v>1023750</v>
      </c>
      <c r="D46">
        <v>234600</v>
      </c>
      <c r="E46">
        <v>862680</v>
      </c>
      <c r="F46" s="4">
        <f t="shared" si="0"/>
        <v>707010</v>
      </c>
    </row>
    <row r="47" spans="1:6" x14ac:dyDescent="0.3">
      <c r="A47" t="s">
        <v>1075</v>
      </c>
      <c r="B47">
        <v>256000</v>
      </c>
      <c r="C47">
        <v>0</v>
      </c>
      <c r="D47">
        <v>647920</v>
      </c>
      <c r="E47">
        <v>0</v>
      </c>
      <c r="F47" s="4">
        <f t="shared" si="0"/>
        <v>215973.33333333334</v>
      </c>
    </row>
    <row r="48" spans="1:6" x14ac:dyDescent="0.3">
      <c r="A48" t="s">
        <v>1076</v>
      </c>
      <c r="B48">
        <v>1765900</v>
      </c>
      <c r="C48">
        <v>3700000</v>
      </c>
      <c r="D48">
        <v>0</v>
      </c>
      <c r="E48">
        <v>0</v>
      </c>
      <c r="F48" s="4">
        <f t="shared" si="0"/>
        <v>1233333.3333333333</v>
      </c>
    </row>
    <row r="49" spans="1:6" x14ac:dyDescent="0.3">
      <c r="A49" t="s">
        <v>1077</v>
      </c>
      <c r="B49">
        <v>720720</v>
      </c>
      <c r="C49">
        <v>0</v>
      </c>
      <c r="D49">
        <v>515900</v>
      </c>
      <c r="E49">
        <v>0</v>
      </c>
      <c r="F49" s="4">
        <f t="shared" si="0"/>
        <v>171966.66666666666</v>
      </c>
    </row>
    <row r="50" spans="1:6" x14ac:dyDescent="0.3">
      <c r="A50" t="s">
        <v>1078</v>
      </c>
      <c r="B50">
        <v>717080</v>
      </c>
      <c r="C50">
        <v>1044680</v>
      </c>
      <c r="D50">
        <v>0</v>
      </c>
      <c r="E50">
        <v>1013740</v>
      </c>
      <c r="F50" s="4">
        <f t="shared" si="0"/>
        <v>686140</v>
      </c>
    </row>
    <row r="51" spans="1:6" x14ac:dyDescent="0.3">
      <c r="A51" t="s">
        <v>1079</v>
      </c>
      <c r="B51">
        <v>4229680</v>
      </c>
      <c r="C51">
        <v>4277000</v>
      </c>
      <c r="D51">
        <v>4142320</v>
      </c>
      <c r="E51">
        <v>6199330</v>
      </c>
      <c r="F51" s="4">
        <f t="shared" si="0"/>
        <v>4872883.333333333</v>
      </c>
    </row>
    <row r="52" spans="1:6" x14ac:dyDescent="0.3">
      <c r="A52" t="s">
        <v>1080</v>
      </c>
      <c r="B52">
        <v>2692310</v>
      </c>
      <c r="C52">
        <v>2850040</v>
      </c>
      <c r="D52">
        <v>752500</v>
      </c>
      <c r="E52">
        <v>2913180</v>
      </c>
      <c r="F52" s="4">
        <f t="shared" si="0"/>
        <v>2171906.6666666665</v>
      </c>
    </row>
    <row r="53" spans="1:6" x14ac:dyDescent="0.3">
      <c r="A53" t="s">
        <v>1081</v>
      </c>
      <c r="B53">
        <v>3858000</v>
      </c>
      <c r="C53">
        <v>2711120</v>
      </c>
      <c r="D53">
        <v>8331660</v>
      </c>
      <c r="E53">
        <v>10969000</v>
      </c>
      <c r="F53" s="4">
        <f t="shared" si="0"/>
        <v>7337260</v>
      </c>
    </row>
    <row r="54" spans="1:6" x14ac:dyDescent="0.3">
      <c r="A54" t="s">
        <v>1082</v>
      </c>
      <c r="B54">
        <v>256000</v>
      </c>
      <c r="C54">
        <v>886490</v>
      </c>
      <c r="D54">
        <v>0</v>
      </c>
      <c r="E54">
        <v>0</v>
      </c>
      <c r="F54" s="4">
        <f t="shared" si="0"/>
        <v>295496.66666666669</v>
      </c>
    </row>
    <row r="55" spans="1:6" x14ac:dyDescent="0.3">
      <c r="A55" t="s">
        <v>1083</v>
      </c>
      <c r="B55">
        <v>448000</v>
      </c>
      <c r="C55">
        <v>370000</v>
      </c>
      <c r="D55">
        <v>2713000</v>
      </c>
      <c r="E55">
        <v>2068880</v>
      </c>
      <c r="F55" s="4">
        <f t="shared" si="0"/>
        <v>1717293.3333333333</v>
      </c>
    </row>
    <row r="56" spans="1:6" x14ac:dyDescent="0.3">
      <c r="A56" t="s">
        <v>1084</v>
      </c>
      <c r="B56">
        <v>0</v>
      </c>
      <c r="C56">
        <v>960780</v>
      </c>
      <c r="D56">
        <v>1471199</v>
      </c>
      <c r="E56">
        <v>839280</v>
      </c>
      <c r="F56" s="4">
        <f t="shared" si="0"/>
        <v>1090419.6666666667</v>
      </c>
    </row>
    <row r="57" spans="1:6" x14ac:dyDescent="0.3">
      <c r="A57" t="s">
        <v>1085</v>
      </c>
      <c r="B57">
        <v>2085600</v>
      </c>
      <c r="C57">
        <v>761670</v>
      </c>
      <c r="D57">
        <v>0</v>
      </c>
      <c r="E57">
        <v>0</v>
      </c>
      <c r="F57" s="4">
        <f t="shared" si="0"/>
        <v>253890</v>
      </c>
    </row>
    <row r="58" spans="1:6" x14ac:dyDescent="0.3">
      <c r="A58" t="s">
        <v>1086</v>
      </c>
      <c r="B58">
        <v>9189800</v>
      </c>
      <c r="C58">
        <v>2812340</v>
      </c>
      <c r="D58">
        <v>3299120</v>
      </c>
      <c r="E58">
        <v>2073900</v>
      </c>
      <c r="F58" s="4">
        <f t="shared" si="0"/>
        <v>2728453.3333333335</v>
      </c>
    </row>
    <row r="59" spans="1:6" x14ac:dyDescent="0.3">
      <c r="A59" t="s">
        <v>1087</v>
      </c>
      <c r="B59">
        <v>448000</v>
      </c>
      <c r="C59">
        <v>309400</v>
      </c>
      <c r="D59">
        <v>323050</v>
      </c>
      <c r="E59">
        <v>861160</v>
      </c>
      <c r="F59" s="4">
        <f t="shared" si="0"/>
        <v>497870</v>
      </c>
    </row>
    <row r="60" spans="1:6" x14ac:dyDescent="0.3">
      <c r="A60" t="s">
        <v>1088</v>
      </c>
      <c r="B60">
        <v>2141050</v>
      </c>
      <c r="C60">
        <v>3710820</v>
      </c>
      <c r="D60">
        <v>2292100</v>
      </c>
      <c r="E60">
        <v>2654500</v>
      </c>
      <c r="F60" s="4">
        <f t="shared" si="0"/>
        <v>2885806.6666666665</v>
      </c>
    </row>
    <row r="61" spans="1:6" x14ac:dyDescent="0.3">
      <c r="A61" t="s">
        <v>1089</v>
      </c>
      <c r="B61">
        <v>0</v>
      </c>
      <c r="C61">
        <v>613200</v>
      </c>
      <c r="D61">
        <v>0</v>
      </c>
      <c r="E61">
        <v>1280500</v>
      </c>
      <c r="F61" s="4">
        <f t="shared" si="0"/>
        <v>631233.33333333337</v>
      </c>
    </row>
    <row r="62" spans="1:6" x14ac:dyDescent="0.3">
      <c r="A62" t="s">
        <v>1090</v>
      </c>
      <c r="B62">
        <v>0</v>
      </c>
      <c r="C62">
        <v>288000</v>
      </c>
      <c r="D62">
        <v>1062000</v>
      </c>
      <c r="E62">
        <v>509600</v>
      </c>
      <c r="F62" s="4">
        <f t="shared" si="0"/>
        <v>619866.66666666663</v>
      </c>
    </row>
    <row r="63" spans="1:6" x14ac:dyDescent="0.3">
      <c r="A63" t="s">
        <v>1091</v>
      </c>
      <c r="B63">
        <v>2800339</v>
      </c>
      <c r="C63">
        <v>4196090</v>
      </c>
      <c r="D63">
        <v>8013180</v>
      </c>
      <c r="E63">
        <v>9656139</v>
      </c>
      <c r="F63" s="4">
        <f t="shared" si="0"/>
        <v>7288469.666666667</v>
      </c>
    </row>
    <row r="64" spans="1:6" x14ac:dyDescent="0.3">
      <c r="A64" t="s">
        <v>1092</v>
      </c>
      <c r="B64">
        <v>5912200</v>
      </c>
      <c r="C64">
        <v>3961380</v>
      </c>
      <c r="D64">
        <v>0</v>
      </c>
      <c r="E64">
        <v>6166210</v>
      </c>
      <c r="F64" s="4">
        <f t="shared" si="0"/>
        <v>3375863.3333333335</v>
      </c>
    </row>
    <row r="65" spans="1:6" x14ac:dyDescent="0.3">
      <c r="A65" t="s">
        <v>1093</v>
      </c>
      <c r="B65">
        <v>0</v>
      </c>
      <c r="C65">
        <v>2008710</v>
      </c>
      <c r="D65">
        <v>349000</v>
      </c>
      <c r="E65">
        <v>0</v>
      </c>
      <c r="F65" s="4">
        <f t="shared" si="0"/>
        <v>785903.33333333337</v>
      </c>
    </row>
    <row r="66" spans="1:6" x14ac:dyDescent="0.3">
      <c r="A66" t="s">
        <v>1094</v>
      </c>
      <c r="B66">
        <v>3297270</v>
      </c>
      <c r="C66">
        <v>2386360</v>
      </c>
      <c r="D66">
        <v>2127420</v>
      </c>
      <c r="E66">
        <v>2927630</v>
      </c>
      <c r="F66" s="4">
        <f t="shared" si="0"/>
        <v>2480470</v>
      </c>
    </row>
    <row r="67" spans="1:6" x14ac:dyDescent="0.3">
      <c r="A67" t="s">
        <v>1095</v>
      </c>
      <c r="B67">
        <v>160000</v>
      </c>
      <c r="C67">
        <v>0</v>
      </c>
      <c r="D67">
        <v>0</v>
      </c>
      <c r="E67">
        <v>0</v>
      </c>
      <c r="F67" s="4">
        <f t="shared" ref="F67:F130" si="1">SUM(C67:E67)/3</f>
        <v>0</v>
      </c>
    </row>
    <row r="68" spans="1:6" x14ac:dyDescent="0.3">
      <c r="A68" t="s">
        <v>1096</v>
      </c>
      <c r="B68">
        <v>809900</v>
      </c>
      <c r="C68">
        <v>2171400</v>
      </c>
      <c r="D68">
        <v>2122120</v>
      </c>
      <c r="E68">
        <v>3526340</v>
      </c>
      <c r="F68" s="4">
        <f t="shared" si="1"/>
        <v>2606620</v>
      </c>
    </row>
    <row r="69" spans="1:6" x14ac:dyDescent="0.3">
      <c r="A69" t="s">
        <v>1097</v>
      </c>
      <c r="B69">
        <v>9235110</v>
      </c>
      <c r="C69">
        <v>13083640</v>
      </c>
      <c r="D69">
        <v>10090980</v>
      </c>
      <c r="E69">
        <v>14056510</v>
      </c>
      <c r="F69" s="4">
        <f t="shared" si="1"/>
        <v>12410376.666666666</v>
      </c>
    </row>
    <row r="70" spans="1:6" x14ac:dyDescent="0.3">
      <c r="A70" t="s">
        <v>1098</v>
      </c>
      <c r="B70">
        <v>2318850</v>
      </c>
      <c r="C70">
        <v>0</v>
      </c>
      <c r="D70">
        <v>741650</v>
      </c>
      <c r="E70">
        <v>3288150</v>
      </c>
      <c r="F70" s="4">
        <f t="shared" si="1"/>
        <v>1343266.6666666667</v>
      </c>
    </row>
    <row r="71" spans="1:6" x14ac:dyDescent="0.3">
      <c r="A71" t="s">
        <v>1099</v>
      </c>
      <c r="B71">
        <v>305000</v>
      </c>
      <c r="C71">
        <v>0</v>
      </c>
      <c r="D71">
        <v>583440</v>
      </c>
      <c r="E71">
        <v>0</v>
      </c>
      <c r="F71" s="4">
        <f t="shared" si="1"/>
        <v>194480</v>
      </c>
    </row>
    <row r="72" spans="1:6" x14ac:dyDescent="0.3">
      <c r="A72" t="s">
        <v>1100</v>
      </c>
      <c r="B72">
        <v>569660</v>
      </c>
      <c r="C72">
        <v>230000</v>
      </c>
      <c r="D72">
        <v>433160</v>
      </c>
      <c r="E72">
        <v>0</v>
      </c>
      <c r="F72" s="4">
        <f t="shared" si="1"/>
        <v>221053.33333333334</v>
      </c>
    </row>
    <row r="73" spans="1:6" x14ac:dyDescent="0.3">
      <c r="A73" t="s">
        <v>1101</v>
      </c>
      <c r="B73">
        <v>1781180</v>
      </c>
      <c r="C73">
        <v>996000</v>
      </c>
      <c r="D73">
        <v>655670</v>
      </c>
      <c r="E73">
        <v>256000</v>
      </c>
      <c r="F73" s="4">
        <f t="shared" si="1"/>
        <v>635890</v>
      </c>
    </row>
    <row r="74" spans="1:6" x14ac:dyDescent="0.3">
      <c r="A74" t="s">
        <v>1102</v>
      </c>
      <c r="B74">
        <v>4401800</v>
      </c>
      <c r="C74">
        <v>0</v>
      </c>
      <c r="D74">
        <v>2721420</v>
      </c>
      <c r="E74">
        <v>2824710</v>
      </c>
      <c r="F74" s="4">
        <f t="shared" si="1"/>
        <v>1848710</v>
      </c>
    </row>
    <row r="75" spans="1:6" x14ac:dyDescent="0.3">
      <c r="A75" t="s">
        <v>1103</v>
      </c>
      <c r="B75">
        <v>1071980</v>
      </c>
      <c r="C75">
        <v>0</v>
      </c>
      <c r="D75">
        <v>1125480</v>
      </c>
      <c r="E75">
        <v>1412300</v>
      </c>
      <c r="F75" s="4">
        <f t="shared" si="1"/>
        <v>845926.66666666663</v>
      </c>
    </row>
    <row r="76" spans="1:6" x14ac:dyDescent="0.3">
      <c r="A76" t="s">
        <v>1104</v>
      </c>
      <c r="B76">
        <v>411950</v>
      </c>
      <c r="C76">
        <v>230000</v>
      </c>
      <c r="D76">
        <v>1480000</v>
      </c>
      <c r="E76">
        <v>1020200</v>
      </c>
      <c r="F76" s="4">
        <f t="shared" si="1"/>
        <v>910066.66666666663</v>
      </c>
    </row>
    <row r="77" spans="1:6" x14ac:dyDescent="0.3">
      <c r="A77" t="s">
        <v>1105</v>
      </c>
      <c r="B77">
        <v>0</v>
      </c>
      <c r="C77">
        <v>0</v>
      </c>
      <c r="D77">
        <v>234600</v>
      </c>
      <c r="E77">
        <v>0</v>
      </c>
      <c r="F77" s="4">
        <f t="shared" si="1"/>
        <v>78200</v>
      </c>
    </row>
    <row r="78" spans="1:6" x14ac:dyDescent="0.3">
      <c r="A78" t="s">
        <v>1106</v>
      </c>
      <c r="B78">
        <v>2177280</v>
      </c>
      <c r="C78">
        <v>4993420</v>
      </c>
      <c r="D78">
        <v>2625000</v>
      </c>
      <c r="E78">
        <v>4465560</v>
      </c>
      <c r="F78" s="4">
        <f t="shared" si="1"/>
        <v>4027993.3333333335</v>
      </c>
    </row>
    <row r="79" spans="1:6" x14ac:dyDescent="0.3">
      <c r="A79" t="s">
        <v>1107</v>
      </c>
      <c r="B79">
        <v>0</v>
      </c>
      <c r="C79">
        <v>568900</v>
      </c>
      <c r="D79">
        <v>935920</v>
      </c>
      <c r="E79">
        <v>1783200</v>
      </c>
      <c r="F79" s="4">
        <f t="shared" si="1"/>
        <v>1096006.6666666667</v>
      </c>
    </row>
    <row r="80" spans="1:6" x14ac:dyDescent="0.3">
      <c r="A80" t="s">
        <v>1108</v>
      </c>
      <c r="B80">
        <v>0</v>
      </c>
      <c r="C80">
        <v>264000</v>
      </c>
      <c r="D80">
        <v>595140</v>
      </c>
      <c r="E80">
        <v>0</v>
      </c>
      <c r="F80" s="4">
        <f t="shared" si="1"/>
        <v>286380</v>
      </c>
    </row>
    <row r="81" spans="1:6" x14ac:dyDescent="0.3">
      <c r="A81" t="s">
        <v>1109</v>
      </c>
      <c r="B81">
        <v>852600</v>
      </c>
      <c r="C81">
        <v>635240</v>
      </c>
      <c r="D81">
        <v>0</v>
      </c>
      <c r="E81">
        <v>386000</v>
      </c>
      <c r="F81" s="4">
        <f t="shared" si="1"/>
        <v>340413.33333333331</v>
      </c>
    </row>
    <row r="82" spans="1:6" x14ac:dyDescent="0.3">
      <c r="A82" t="s">
        <v>1110</v>
      </c>
      <c r="B82">
        <v>2148600</v>
      </c>
      <c r="C82">
        <v>256000</v>
      </c>
      <c r="D82">
        <v>2178540</v>
      </c>
      <c r="E82">
        <v>2265060</v>
      </c>
      <c r="F82" s="4">
        <f t="shared" si="1"/>
        <v>1566533.3333333333</v>
      </c>
    </row>
    <row r="83" spans="1:6" x14ac:dyDescent="0.3">
      <c r="A83" t="s">
        <v>1111</v>
      </c>
      <c r="B83">
        <v>7807000</v>
      </c>
      <c r="C83">
        <v>17464800</v>
      </c>
      <c r="D83">
        <v>11823500</v>
      </c>
      <c r="E83">
        <v>27422800</v>
      </c>
      <c r="F83" s="4">
        <f t="shared" si="1"/>
        <v>18903700</v>
      </c>
    </row>
    <row r="84" spans="1:6" x14ac:dyDescent="0.3">
      <c r="A84" t="s">
        <v>1112</v>
      </c>
      <c r="B84">
        <v>6861680</v>
      </c>
      <c r="C84">
        <v>6953040</v>
      </c>
      <c r="D84">
        <v>9212780</v>
      </c>
      <c r="E84">
        <v>6071840</v>
      </c>
      <c r="F84" s="4">
        <f t="shared" si="1"/>
        <v>7412553.333333333</v>
      </c>
    </row>
    <row r="85" spans="1:6" x14ac:dyDescent="0.3">
      <c r="A85" t="s">
        <v>1113</v>
      </c>
      <c r="B85">
        <v>2210480</v>
      </c>
      <c r="C85">
        <v>2047840</v>
      </c>
      <c r="D85">
        <v>3342400</v>
      </c>
      <c r="E85">
        <v>3872049</v>
      </c>
      <c r="F85" s="4">
        <f t="shared" si="1"/>
        <v>3087429.6666666665</v>
      </c>
    </row>
    <row r="86" spans="1:6" x14ac:dyDescent="0.3">
      <c r="A86" t="s">
        <v>1114</v>
      </c>
      <c r="B86">
        <v>0</v>
      </c>
      <c r="C86">
        <v>2115000</v>
      </c>
      <c r="D86">
        <v>0</v>
      </c>
      <c r="E86">
        <v>6738350</v>
      </c>
      <c r="F86" s="4">
        <f t="shared" si="1"/>
        <v>2951116.6666666665</v>
      </c>
    </row>
    <row r="87" spans="1:6" x14ac:dyDescent="0.3">
      <c r="A87" t="s">
        <v>1115</v>
      </c>
      <c r="B87">
        <v>0</v>
      </c>
      <c r="C87">
        <v>930590</v>
      </c>
      <c r="D87">
        <v>0</v>
      </c>
      <c r="E87">
        <v>650600</v>
      </c>
      <c r="F87" s="4">
        <f t="shared" si="1"/>
        <v>527063.33333333337</v>
      </c>
    </row>
    <row r="88" spans="1:6" x14ac:dyDescent="0.3">
      <c r="A88" t="s">
        <v>1116</v>
      </c>
      <c r="B88">
        <v>0</v>
      </c>
      <c r="C88">
        <v>0</v>
      </c>
      <c r="D88">
        <v>391000</v>
      </c>
      <c r="E88">
        <v>0</v>
      </c>
      <c r="F88" s="4">
        <f t="shared" si="1"/>
        <v>130333.33333333333</v>
      </c>
    </row>
    <row r="89" spans="1:6" x14ac:dyDescent="0.3">
      <c r="A89" t="s">
        <v>1117</v>
      </c>
      <c r="B89">
        <v>597400</v>
      </c>
      <c r="C89">
        <v>0</v>
      </c>
      <c r="D89">
        <v>0</v>
      </c>
      <c r="E89">
        <v>0</v>
      </c>
      <c r="F89" s="4">
        <f t="shared" si="1"/>
        <v>0</v>
      </c>
    </row>
    <row r="90" spans="1:6" x14ac:dyDescent="0.3">
      <c r="A90" t="s">
        <v>1118</v>
      </c>
      <c r="B90">
        <v>0</v>
      </c>
      <c r="C90">
        <v>772000</v>
      </c>
      <c r="D90">
        <v>529200</v>
      </c>
      <c r="E90">
        <v>0</v>
      </c>
      <c r="F90" s="4">
        <f t="shared" si="1"/>
        <v>433733.33333333331</v>
      </c>
    </row>
    <row r="91" spans="1:6" x14ac:dyDescent="0.3">
      <c r="A91" t="s">
        <v>1119</v>
      </c>
      <c r="B91">
        <v>717950</v>
      </c>
      <c r="C91">
        <v>581000</v>
      </c>
      <c r="D91">
        <v>0</v>
      </c>
      <c r="E91">
        <v>434000</v>
      </c>
      <c r="F91" s="4">
        <f t="shared" si="1"/>
        <v>338333.33333333331</v>
      </c>
    </row>
    <row r="92" spans="1:6" x14ac:dyDescent="0.3">
      <c r="A92" t="s">
        <v>1120</v>
      </c>
      <c r="B92">
        <v>3254200</v>
      </c>
      <c r="C92">
        <v>5412010</v>
      </c>
      <c r="D92">
        <v>1704620</v>
      </c>
      <c r="E92">
        <v>14518690</v>
      </c>
      <c r="F92" s="4">
        <f t="shared" si="1"/>
        <v>7211773.333333333</v>
      </c>
    </row>
    <row r="93" spans="1:6" x14ac:dyDescent="0.3">
      <c r="A93" t="s">
        <v>1121</v>
      </c>
      <c r="B93">
        <v>1403270</v>
      </c>
      <c r="C93">
        <v>2056400</v>
      </c>
      <c r="D93">
        <v>2019260</v>
      </c>
      <c r="E93">
        <v>1789060</v>
      </c>
      <c r="F93" s="4">
        <f t="shared" si="1"/>
        <v>1954906.6666666667</v>
      </c>
    </row>
    <row r="94" spans="1:6" x14ac:dyDescent="0.3">
      <c r="A94" t="s">
        <v>1122</v>
      </c>
      <c r="B94">
        <v>0</v>
      </c>
      <c r="C94">
        <v>617520</v>
      </c>
      <c r="D94">
        <v>0</v>
      </c>
      <c r="E94">
        <v>0</v>
      </c>
      <c r="F94" s="4">
        <f t="shared" si="1"/>
        <v>205840</v>
      </c>
    </row>
    <row r="95" spans="1:6" x14ac:dyDescent="0.3">
      <c r="A95" t="s">
        <v>1123</v>
      </c>
      <c r="B95">
        <v>4271900</v>
      </c>
      <c r="C95">
        <v>6678960</v>
      </c>
      <c r="D95">
        <v>5068940</v>
      </c>
      <c r="E95">
        <v>4882410</v>
      </c>
      <c r="F95" s="4">
        <f t="shared" si="1"/>
        <v>5543436.666666667</v>
      </c>
    </row>
    <row r="96" spans="1:6" x14ac:dyDescent="0.3">
      <c r="A96" t="s">
        <v>1124</v>
      </c>
      <c r="B96">
        <v>0</v>
      </c>
      <c r="C96">
        <v>2052680</v>
      </c>
      <c r="D96">
        <v>0</v>
      </c>
      <c r="E96">
        <v>2061700</v>
      </c>
      <c r="F96" s="4">
        <f t="shared" si="1"/>
        <v>1371460</v>
      </c>
    </row>
    <row r="97" spans="1:6" x14ac:dyDescent="0.3">
      <c r="A97" t="s">
        <v>1125</v>
      </c>
      <c r="B97">
        <v>0</v>
      </c>
      <c r="C97">
        <v>510100</v>
      </c>
      <c r="D97">
        <v>581490</v>
      </c>
      <c r="E97">
        <v>256000</v>
      </c>
      <c r="F97" s="4">
        <f t="shared" si="1"/>
        <v>449196.66666666669</v>
      </c>
    </row>
    <row r="98" spans="1:6" x14ac:dyDescent="0.3">
      <c r="A98" t="s">
        <v>1126</v>
      </c>
      <c r="B98">
        <v>2238000</v>
      </c>
      <c r="C98">
        <v>0</v>
      </c>
      <c r="D98">
        <v>2297680</v>
      </c>
      <c r="E98">
        <v>2130680</v>
      </c>
      <c r="F98" s="4">
        <f t="shared" si="1"/>
        <v>1476120</v>
      </c>
    </row>
    <row r="99" spans="1:6" x14ac:dyDescent="0.3">
      <c r="A99" t="s">
        <v>1127</v>
      </c>
      <c r="B99">
        <v>618430</v>
      </c>
      <c r="C99">
        <v>878570</v>
      </c>
      <c r="D99">
        <v>661200</v>
      </c>
      <c r="E99">
        <v>1154280</v>
      </c>
      <c r="F99" s="4">
        <f t="shared" si="1"/>
        <v>898016.66666666663</v>
      </c>
    </row>
    <row r="100" spans="1:6" x14ac:dyDescent="0.3">
      <c r="A100" t="s">
        <v>1128</v>
      </c>
      <c r="B100">
        <v>0</v>
      </c>
      <c r="C100">
        <v>1172990</v>
      </c>
      <c r="D100">
        <v>458640</v>
      </c>
      <c r="E100">
        <v>1537900</v>
      </c>
      <c r="F100" s="4">
        <f t="shared" si="1"/>
        <v>1056510</v>
      </c>
    </row>
    <row r="101" spans="1:6" x14ac:dyDescent="0.3">
      <c r="A101" t="s">
        <v>1129</v>
      </c>
      <c r="B101">
        <v>296000</v>
      </c>
      <c r="C101">
        <v>862680</v>
      </c>
      <c r="D101">
        <v>845020</v>
      </c>
      <c r="E101">
        <v>2135860</v>
      </c>
      <c r="F101" s="4">
        <f t="shared" si="1"/>
        <v>1281186.6666666667</v>
      </c>
    </row>
    <row r="102" spans="1:6" x14ac:dyDescent="0.3">
      <c r="A102" t="s">
        <v>1130</v>
      </c>
      <c r="B102">
        <v>1146600</v>
      </c>
      <c r="C102">
        <v>2274150</v>
      </c>
      <c r="D102">
        <v>2053300</v>
      </c>
      <c r="E102">
        <v>0</v>
      </c>
      <c r="F102" s="4">
        <f t="shared" si="1"/>
        <v>1442483.3333333333</v>
      </c>
    </row>
    <row r="103" spans="1:6" x14ac:dyDescent="0.3">
      <c r="A103" t="s">
        <v>1131</v>
      </c>
      <c r="B103">
        <v>2315040</v>
      </c>
      <c r="C103">
        <v>2067800</v>
      </c>
      <c r="D103">
        <v>4462950</v>
      </c>
      <c r="E103">
        <v>3155050</v>
      </c>
      <c r="F103" s="4">
        <f t="shared" si="1"/>
        <v>3228600</v>
      </c>
    </row>
    <row r="104" spans="1:6" x14ac:dyDescent="0.3">
      <c r="A104" t="s">
        <v>1132</v>
      </c>
      <c r="B104">
        <v>0</v>
      </c>
      <c r="C104">
        <v>1761020</v>
      </c>
      <c r="D104">
        <v>2054770</v>
      </c>
      <c r="E104">
        <v>644280</v>
      </c>
      <c r="F104" s="4">
        <f t="shared" si="1"/>
        <v>1486690</v>
      </c>
    </row>
    <row r="105" spans="1:6" x14ac:dyDescent="0.3">
      <c r="A105" t="s">
        <v>1133</v>
      </c>
      <c r="B105">
        <v>0</v>
      </c>
      <c r="C105">
        <v>0</v>
      </c>
      <c r="D105">
        <v>946400</v>
      </c>
      <c r="E105">
        <v>547400</v>
      </c>
      <c r="F105" s="4">
        <f t="shared" si="1"/>
        <v>497933.33333333331</v>
      </c>
    </row>
    <row r="106" spans="1:6" x14ac:dyDescent="0.3">
      <c r="A106" t="s">
        <v>1134</v>
      </c>
      <c r="B106">
        <v>2071160</v>
      </c>
      <c r="C106">
        <v>2552550</v>
      </c>
      <c r="D106">
        <v>4742010</v>
      </c>
      <c r="E106">
        <v>6120050</v>
      </c>
      <c r="F106" s="4">
        <f t="shared" si="1"/>
        <v>4471536.666666667</v>
      </c>
    </row>
    <row r="107" spans="1:6" x14ac:dyDescent="0.3">
      <c r="A107" t="s">
        <v>1135</v>
      </c>
      <c r="B107">
        <v>1679040</v>
      </c>
      <c r="C107">
        <v>409500</v>
      </c>
      <c r="D107">
        <v>1280370</v>
      </c>
      <c r="E107">
        <v>1295020</v>
      </c>
      <c r="F107" s="4">
        <f t="shared" si="1"/>
        <v>994963.33333333337</v>
      </c>
    </row>
    <row r="108" spans="1:6" x14ac:dyDescent="0.3">
      <c r="A108" t="s">
        <v>1136</v>
      </c>
      <c r="B108">
        <v>0</v>
      </c>
      <c r="C108">
        <v>0</v>
      </c>
      <c r="D108">
        <v>604600</v>
      </c>
      <c r="E108">
        <v>0</v>
      </c>
      <c r="F108" s="4">
        <f t="shared" si="1"/>
        <v>201533.33333333334</v>
      </c>
    </row>
    <row r="109" spans="1:6" x14ac:dyDescent="0.3">
      <c r="A109" t="s">
        <v>1137</v>
      </c>
      <c r="B109">
        <v>1528490</v>
      </c>
      <c r="C109">
        <v>0</v>
      </c>
      <c r="D109">
        <v>523250</v>
      </c>
      <c r="E109">
        <v>410000</v>
      </c>
      <c r="F109" s="4">
        <f t="shared" si="1"/>
        <v>311083.33333333331</v>
      </c>
    </row>
    <row r="110" spans="1:6" x14ac:dyDescent="0.3">
      <c r="A110" t="s">
        <v>1138</v>
      </c>
      <c r="B110">
        <v>248000</v>
      </c>
      <c r="C110">
        <v>270000</v>
      </c>
      <c r="D110">
        <v>0</v>
      </c>
      <c r="E110">
        <v>386000</v>
      </c>
      <c r="F110" s="4">
        <f t="shared" si="1"/>
        <v>218666.66666666666</v>
      </c>
    </row>
    <row r="111" spans="1:6" x14ac:dyDescent="0.3">
      <c r="A111" t="s">
        <v>1139</v>
      </c>
      <c r="B111">
        <v>652470</v>
      </c>
      <c r="C111">
        <v>334880</v>
      </c>
      <c r="D111">
        <v>861040</v>
      </c>
      <c r="E111">
        <v>717240</v>
      </c>
      <c r="F111" s="4">
        <f t="shared" si="1"/>
        <v>637720</v>
      </c>
    </row>
    <row r="112" spans="1:6" x14ac:dyDescent="0.3">
      <c r="A112" t="s">
        <v>1140</v>
      </c>
      <c r="B112">
        <v>650200</v>
      </c>
      <c r="C112">
        <v>816040</v>
      </c>
      <c r="D112">
        <v>0</v>
      </c>
      <c r="E112">
        <v>0</v>
      </c>
      <c r="F112" s="4">
        <f t="shared" si="1"/>
        <v>272013.33333333331</v>
      </c>
    </row>
    <row r="113" spans="1:6" x14ac:dyDescent="0.3">
      <c r="A113" t="s">
        <v>1141</v>
      </c>
      <c r="B113">
        <v>2466700</v>
      </c>
      <c r="C113">
        <v>2076700</v>
      </c>
      <c r="D113">
        <v>2243740</v>
      </c>
      <c r="E113">
        <v>434000</v>
      </c>
      <c r="F113" s="4">
        <f t="shared" si="1"/>
        <v>1584813.3333333333</v>
      </c>
    </row>
    <row r="114" spans="1:6" x14ac:dyDescent="0.3">
      <c r="A114" t="s">
        <v>1142</v>
      </c>
      <c r="B114">
        <v>0</v>
      </c>
      <c r="C114">
        <v>0</v>
      </c>
      <c r="D114">
        <v>1173720</v>
      </c>
      <c r="E114">
        <v>1054600</v>
      </c>
      <c r="F114" s="4">
        <f t="shared" si="1"/>
        <v>742773.33333333337</v>
      </c>
    </row>
    <row r="115" spans="1:6" x14ac:dyDescent="0.3">
      <c r="A115" t="s">
        <v>1143</v>
      </c>
      <c r="B115">
        <v>2708200</v>
      </c>
      <c r="C115">
        <v>0</v>
      </c>
      <c r="D115">
        <v>2171320</v>
      </c>
      <c r="E115">
        <v>2009140</v>
      </c>
      <c r="F115" s="4">
        <f t="shared" si="1"/>
        <v>1393486.6666666667</v>
      </c>
    </row>
    <row r="116" spans="1:6" x14ac:dyDescent="0.3">
      <c r="A116" t="s">
        <v>1144</v>
      </c>
      <c r="B116">
        <v>0</v>
      </c>
      <c r="C116">
        <v>3412500</v>
      </c>
      <c r="D116">
        <v>450000</v>
      </c>
      <c r="E116">
        <v>891800</v>
      </c>
      <c r="F116" s="4">
        <f t="shared" si="1"/>
        <v>1584766.6666666667</v>
      </c>
    </row>
    <row r="117" spans="1:6" x14ac:dyDescent="0.3">
      <c r="A117" t="s">
        <v>1145</v>
      </c>
      <c r="B117">
        <v>256000</v>
      </c>
      <c r="C117">
        <v>2391200</v>
      </c>
      <c r="D117">
        <v>337920</v>
      </c>
      <c r="E117">
        <v>2121500</v>
      </c>
      <c r="F117" s="4">
        <f t="shared" si="1"/>
        <v>1616873.3333333333</v>
      </c>
    </row>
    <row r="118" spans="1:6" x14ac:dyDescent="0.3">
      <c r="A118" t="s">
        <v>1146</v>
      </c>
      <c r="B118">
        <v>5111470</v>
      </c>
      <c r="C118">
        <v>12769000</v>
      </c>
      <c r="D118">
        <v>4192250</v>
      </c>
      <c r="E118">
        <v>14540010</v>
      </c>
      <c r="F118" s="4">
        <f t="shared" si="1"/>
        <v>10500420</v>
      </c>
    </row>
    <row r="119" spans="1:6" x14ac:dyDescent="0.3">
      <c r="A119" t="s">
        <v>1147</v>
      </c>
      <c r="B119">
        <v>2067470</v>
      </c>
      <c r="C119">
        <v>4220520</v>
      </c>
      <c r="D119">
        <v>1004640</v>
      </c>
      <c r="E119">
        <v>1026480</v>
      </c>
      <c r="F119" s="4">
        <f t="shared" si="1"/>
        <v>2083880</v>
      </c>
    </row>
    <row r="120" spans="1:6" x14ac:dyDescent="0.3">
      <c r="A120" t="s">
        <v>1148</v>
      </c>
      <c r="B120">
        <v>0</v>
      </c>
      <c r="C120">
        <v>827190</v>
      </c>
      <c r="D120">
        <v>229320</v>
      </c>
      <c r="E120">
        <v>0</v>
      </c>
      <c r="F120" s="4">
        <f t="shared" si="1"/>
        <v>352170</v>
      </c>
    </row>
    <row r="121" spans="1:6" x14ac:dyDescent="0.3">
      <c r="A121" t="s">
        <v>1149</v>
      </c>
      <c r="B121">
        <v>2595860</v>
      </c>
      <c r="C121">
        <v>791700</v>
      </c>
      <c r="D121">
        <v>0</v>
      </c>
      <c r="E121">
        <v>0</v>
      </c>
      <c r="F121" s="4">
        <f t="shared" si="1"/>
        <v>263900</v>
      </c>
    </row>
    <row r="122" spans="1:6" x14ac:dyDescent="0.3">
      <c r="A122" t="s">
        <v>1150</v>
      </c>
      <c r="B122">
        <v>0</v>
      </c>
      <c r="C122">
        <v>612000</v>
      </c>
      <c r="D122">
        <v>2339800</v>
      </c>
      <c r="E122">
        <v>386000</v>
      </c>
      <c r="F122" s="4">
        <f t="shared" si="1"/>
        <v>1112600</v>
      </c>
    </row>
    <row r="123" spans="1:6" x14ac:dyDescent="0.3">
      <c r="A123" t="s">
        <v>1151</v>
      </c>
      <c r="B123">
        <v>0</v>
      </c>
      <c r="C123">
        <v>8195400</v>
      </c>
      <c r="D123">
        <v>12750300</v>
      </c>
      <c r="E123">
        <v>23631600</v>
      </c>
      <c r="F123" s="4">
        <f t="shared" si="1"/>
        <v>14859100</v>
      </c>
    </row>
    <row r="124" spans="1:6" x14ac:dyDescent="0.3">
      <c r="A124" t="s">
        <v>1152</v>
      </c>
      <c r="B124">
        <v>1037400</v>
      </c>
      <c r="C124">
        <v>653150</v>
      </c>
      <c r="D124">
        <v>600600</v>
      </c>
      <c r="E124">
        <v>733400</v>
      </c>
      <c r="F124" s="4">
        <f t="shared" si="1"/>
        <v>662383.33333333337</v>
      </c>
    </row>
    <row r="125" spans="1:6" x14ac:dyDescent="0.3">
      <c r="A125" t="s">
        <v>1153</v>
      </c>
      <c r="B125">
        <v>0</v>
      </c>
      <c r="C125">
        <v>896350</v>
      </c>
      <c r="D125">
        <v>0</v>
      </c>
      <c r="E125">
        <v>386000</v>
      </c>
      <c r="F125" s="4">
        <f t="shared" si="1"/>
        <v>427450</v>
      </c>
    </row>
    <row r="126" spans="1:6" x14ac:dyDescent="0.3">
      <c r="A126" t="s">
        <v>1154</v>
      </c>
      <c r="B126">
        <v>5205740</v>
      </c>
      <c r="C126">
        <v>5349280</v>
      </c>
      <c r="D126">
        <v>2065290</v>
      </c>
      <c r="E126">
        <v>4533140</v>
      </c>
      <c r="F126" s="4">
        <f t="shared" si="1"/>
        <v>3982570</v>
      </c>
    </row>
    <row r="127" spans="1:6" x14ac:dyDescent="0.3">
      <c r="A127" t="s">
        <v>1155</v>
      </c>
      <c r="B127">
        <v>3044240</v>
      </c>
      <c r="C127">
        <v>20573900</v>
      </c>
      <c r="D127">
        <v>55977710</v>
      </c>
      <c r="E127">
        <v>40517750</v>
      </c>
      <c r="F127" s="4">
        <f t="shared" si="1"/>
        <v>39023120</v>
      </c>
    </row>
    <row r="128" spans="1:6" x14ac:dyDescent="0.3">
      <c r="A128" t="s">
        <v>1156</v>
      </c>
      <c r="B128">
        <v>1960240</v>
      </c>
      <c r="C128">
        <v>8966640</v>
      </c>
      <c r="D128">
        <v>28933180</v>
      </c>
      <c r="E128">
        <v>8604200</v>
      </c>
      <c r="F128" s="4">
        <f t="shared" si="1"/>
        <v>15501340</v>
      </c>
    </row>
    <row r="129" spans="1:6" x14ac:dyDescent="0.3">
      <c r="A129" t="s">
        <v>1157</v>
      </c>
      <c r="B129">
        <v>749880</v>
      </c>
      <c r="C129">
        <v>2774620</v>
      </c>
      <c r="D129">
        <v>2057480</v>
      </c>
      <c r="E129">
        <v>216000</v>
      </c>
      <c r="F129" s="4">
        <f t="shared" si="1"/>
        <v>1682700</v>
      </c>
    </row>
    <row r="130" spans="1:6" x14ac:dyDescent="0.3">
      <c r="A130" t="s">
        <v>1158</v>
      </c>
      <c r="B130">
        <v>1924740</v>
      </c>
      <c r="C130">
        <v>5299780</v>
      </c>
      <c r="D130">
        <v>6025720</v>
      </c>
      <c r="E130">
        <v>3488500</v>
      </c>
      <c r="F130" s="4">
        <f t="shared" si="1"/>
        <v>4938000</v>
      </c>
    </row>
    <row r="131" spans="1:6" x14ac:dyDescent="0.3">
      <c r="A131" t="s">
        <v>1159</v>
      </c>
      <c r="B131">
        <v>160000</v>
      </c>
      <c r="C131">
        <v>0</v>
      </c>
      <c r="D131">
        <v>0</v>
      </c>
      <c r="E131">
        <v>0</v>
      </c>
      <c r="F131" s="4">
        <f t="shared" ref="F131:F194" si="2">SUM(C131:E131)/3</f>
        <v>0</v>
      </c>
    </row>
    <row r="132" spans="1:6" x14ac:dyDescent="0.3">
      <c r="A132" t="s">
        <v>1160</v>
      </c>
      <c r="B132">
        <v>882700</v>
      </c>
      <c r="C132">
        <v>1838200</v>
      </c>
      <c r="D132">
        <v>357000</v>
      </c>
      <c r="E132">
        <v>0</v>
      </c>
      <c r="F132" s="4">
        <f t="shared" si="2"/>
        <v>731733.33333333337</v>
      </c>
    </row>
    <row r="133" spans="1:6" x14ac:dyDescent="0.3">
      <c r="A133" t="s">
        <v>1161</v>
      </c>
      <c r="B133">
        <v>1158450</v>
      </c>
      <c r="C133">
        <v>628400</v>
      </c>
      <c r="D133">
        <v>547400</v>
      </c>
      <c r="E133">
        <v>615320</v>
      </c>
      <c r="F133" s="4">
        <f t="shared" si="2"/>
        <v>597040</v>
      </c>
    </row>
    <row r="134" spans="1:6" x14ac:dyDescent="0.3">
      <c r="A134" t="s">
        <v>1162</v>
      </c>
      <c r="B134">
        <v>212940</v>
      </c>
      <c r="C134">
        <v>622440</v>
      </c>
      <c r="D134">
        <v>0</v>
      </c>
      <c r="E134">
        <v>0</v>
      </c>
      <c r="F134" s="4">
        <f t="shared" si="2"/>
        <v>207480</v>
      </c>
    </row>
    <row r="135" spans="1:6" x14ac:dyDescent="0.3">
      <c r="A135" t="s">
        <v>1163</v>
      </c>
      <c r="B135">
        <v>304000</v>
      </c>
      <c r="C135">
        <v>0</v>
      </c>
      <c r="D135">
        <v>1093820</v>
      </c>
      <c r="E135">
        <v>0</v>
      </c>
      <c r="F135" s="4">
        <f t="shared" si="2"/>
        <v>364606.66666666669</v>
      </c>
    </row>
    <row r="136" spans="1:6" x14ac:dyDescent="0.3">
      <c r="A136" t="s">
        <v>1164</v>
      </c>
      <c r="B136">
        <v>305000</v>
      </c>
      <c r="C136">
        <v>2122600</v>
      </c>
      <c r="D136">
        <v>2072000</v>
      </c>
      <c r="E136">
        <v>475020</v>
      </c>
      <c r="F136" s="4">
        <f t="shared" si="2"/>
        <v>1556540</v>
      </c>
    </row>
    <row r="137" spans="1:6" x14ac:dyDescent="0.3">
      <c r="A137" t="s">
        <v>1165</v>
      </c>
      <c r="B137">
        <v>1298760</v>
      </c>
      <c r="C137">
        <v>3700000</v>
      </c>
      <c r="D137">
        <v>5093750</v>
      </c>
      <c r="E137">
        <v>0</v>
      </c>
      <c r="F137" s="4">
        <f t="shared" si="2"/>
        <v>2931250</v>
      </c>
    </row>
    <row r="138" spans="1:6" x14ac:dyDescent="0.3">
      <c r="A138" t="s">
        <v>1166</v>
      </c>
      <c r="B138">
        <v>573300</v>
      </c>
      <c r="C138">
        <v>1236000</v>
      </c>
      <c r="D138">
        <v>2306850</v>
      </c>
      <c r="E138">
        <v>4100200</v>
      </c>
      <c r="F138" s="4">
        <f t="shared" si="2"/>
        <v>2547683.3333333335</v>
      </c>
    </row>
    <row r="139" spans="1:6" x14ac:dyDescent="0.3">
      <c r="A139" t="s">
        <v>1167</v>
      </c>
      <c r="B139">
        <v>986440</v>
      </c>
      <c r="C139">
        <v>3088540</v>
      </c>
      <c r="D139">
        <v>2322600</v>
      </c>
      <c r="E139">
        <v>3797440</v>
      </c>
      <c r="F139" s="4">
        <f t="shared" si="2"/>
        <v>3069526.6666666665</v>
      </c>
    </row>
    <row r="140" spans="1:6" x14ac:dyDescent="0.3">
      <c r="A140" t="s">
        <v>1168</v>
      </c>
      <c r="B140">
        <v>788000</v>
      </c>
      <c r="C140">
        <v>1355000</v>
      </c>
      <c r="D140">
        <v>1058500</v>
      </c>
      <c r="E140">
        <v>0</v>
      </c>
      <c r="F140" s="4">
        <f t="shared" si="2"/>
        <v>804500</v>
      </c>
    </row>
    <row r="141" spans="1:6" x14ac:dyDescent="0.3">
      <c r="A141" t="s">
        <v>1169</v>
      </c>
      <c r="B141">
        <v>0</v>
      </c>
      <c r="C141">
        <v>3780000</v>
      </c>
      <c r="D141">
        <v>2934890</v>
      </c>
      <c r="E141">
        <v>2747220</v>
      </c>
      <c r="F141" s="4">
        <f t="shared" si="2"/>
        <v>3154036.6666666665</v>
      </c>
    </row>
    <row r="142" spans="1:6" x14ac:dyDescent="0.3">
      <c r="A142" t="s">
        <v>1170</v>
      </c>
      <c r="B142">
        <v>611000</v>
      </c>
      <c r="C142">
        <v>469560</v>
      </c>
      <c r="D142">
        <v>374170</v>
      </c>
      <c r="E142">
        <v>1910450</v>
      </c>
      <c r="F142" s="4">
        <f t="shared" si="2"/>
        <v>918060</v>
      </c>
    </row>
    <row r="143" spans="1:6" x14ac:dyDescent="0.3">
      <c r="A143" t="s">
        <v>1171</v>
      </c>
      <c r="B143">
        <v>0</v>
      </c>
      <c r="C143">
        <v>0</v>
      </c>
      <c r="D143">
        <v>1028300</v>
      </c>
      <c r="E143">
        <v>0</v>
      </c>
      <c r="F143" s="4">
        <f t="shared" si="2"/>
        <v>342766.66666666669</v>
      </c>
    </row>
    <row r="144" spans="1:6" x14ac:dyDescent="0.3">
      <c r="A144" t="s">
        <v>1172</v>
      </c>
      <c r="B144">
        <v>0</v>
      </c>
      <c r="C144">
        <v>2077960</v>
      </c>
      <c r="D144">
        <v>2091360</v>
      </c>
      <c r="E144">
        <v>695100</v>
      </c>
      <c r="F144" s="4">
        <f t="shared" si="2"/>
        <v>1621473.3333333333</v>
      </c>
    </row>
    <row r="145" spans="1:6" x14ac:dyDescent="0.3">
      <c r="A145" t="s">
        <v>1173</v>
      </c>
      <c r="B145">
        <v>0</v>
      </c>
      <c r="C145">
        <v>6736200</v>
      </c>
      <c r="D145">
        <v>5513850</v>
      </c>
      <c r="E145">
        <v>4167510</v>
      </c>
      <c r="F145" s="4">
        <f t="shared" si="2"/>
        <v>5472520</v>
      </c>
    </row>
    <row r="146" spans="1:6" x14ac:dyDescent="0.3">
      <c r="A146" t="s">
        <v>1174</v>
      </c>
      <c r="B146">
        <v>0</v>
      </c>
      <c r="C146">
        <v>0</v>
      </c>
      <c r="D146">
        <v>797700</v>
      </c>
      <c r="E146">
        <v>95550</v>
      </c>
      <c r="F146" s="4">
        <f t="shared" si="2"/>
        <v>297750</v>
      </c>
    </row>
    <row r="147" spans="1:6" x14ac:dyDescent="0.3">
      <c r="A147" t="s">
        <v>1175</v>
      </c>
      <c r="B147">
        <v>248000</v>
      </c>
      <c r="C147">
        <v>0</v>
      </c>
      <c r="D147">
        <v>438240</v>
      </c>
      <c r="E147">
        <v>402000</v>
      </c>
      <c r="F147" s="4">
        <f t="shared" si="2"/>
        <v>280080</v>
      </c>
    </row>
    <row r="148" spans="1:6" x14ac:dyDescent="0.3">
      <c r="A148" t="s">
        <v>1176</v>
      </c>
      <c r="B148">
        <v>797700</v>
      </c>
      <c r="C148">
        <v>802620</v>
      </c>
      <c r="D148">
        <v>234600</v>
      </c>
      <c r="E148">
        <v>2226040</v>
      </c>
      <c r="F148" s="4">
        <f t="shared" si="2"/>
        <v>1087753.3333333333</v>
      </c>
    </row>
    <row r="149" spans="1:6" x14ac:dyDescent="0.3">
      <c r="A149" t="s">
        <v>1177</v>
      </c>
      <c r="B149">
        <v>2416880</v>
      </c>
      <c r="C149">
        <v>397800</v>
      </c>
      <c r="D149">
        <v>0</v>
      </c>
      <c r="E149">
        <v>2808500</v>
      </c>
      <c r="F149" s="4">
        <f t="shared" si="2"/>
        <v>1068766.6666666667</v>
      </c>
    </row>
    <row r="150" spans="1:6" x14ac:dyDescent="0.3">
      <c r="A150" t="s">
        <v>1178</v>
      </c>
      <c r="B150">
        <v>0</v>
      </c>
      <c r="C150">
        <v>647200</v>
      </c>
      <c r="D150">
        <v>0</v>
      </c>
      <c r="E150">
        <v>0</v>
      </c>
      <c r="F150" s="4">
        <f t="shared" si="2"/>
        <v>215733.33333333334</v>
      </c>
    </row>
    <row r="151" spans="1:6" x14ac:dyDescent="0.3">
      <c r="A151" t="s">
        <v>1179</v>
      </c>
      <c r="B151">
        <v>7048100</v>
      </c>
      <c r="C151">
        <v>4844700</v>
      </c>
      <c r="D151">
        <v>10822500</v>
      </c>
      <c r="E151">
        <v>2008500</v>
      </c>
      <c r="F151" s="4">
        <f t="shared" si="2"/>
        <v>5891900</v>
      </c>
    </row>
    <row r="152" spans="1:6" x14ac:dyDescent="0.3">
      <c r="A152" t="s">
        <v>1180</v>
      </c>
      <c r="B152">
        <v>1244400</v>
      </c>
      <c r="C152">
        <v>742560</v>
      </c>
      <c r="D152">
        <v>1538400</v>
      </c>
      <c r="E152">
        <v>1645860</v>
      </c>
      <c r="F152" s="4">
        <f t="shared" si="2"/>
        <v>1308940</v>
      </c>
    </row>
    <row r="153" spans="1:6" x14ac:dyDescent="0.3">
      <c r="A153" t="s">
        <v>1181</v>
      </c>
      <c r="B153">
        <v>3785600</v>
      </c>
      <c r="C153">
        <v>1526000</v>
      </c>
      <c r="D153">
        <v>9320800</v>
      </c>
      <c r="E153">
        <v>4075500</v>
      </c>
      <c r="F153" s="4">
        <f t="shared" si="2"/>
        <v>4974100</v>
      </c>
    </row>
    <row r="154" spans="1:6" x14ac:dyDescent="0.3">
      <c r="A154" t="s">
        <v>1182</v>
      </c>
      <c r="B154">
        <v>0</v>
      </c>
      <c r="C154">
        <v>2559300</v>
      </c>
      <c r="D154">
        <v>2833330</v>
      </c>
      <c r="E154">
        <v>2768940</v>
      </c>
      <c r="F154" s="4">
        <f t="shared" si="2"/>
        <v>2720523.3333333335</v>
      </c>
    </row>
    <row r="155" spans="1:6" x14ac:dyDescent="0.3">
      <c r="A155" t="s">
        <v>1183</v>
      </c>
      <c r="B155">
        <v>806900</v>
      </c>
      <c r="C155">
        <v>0</v>
      </c>
      <c r="D155">
        <v>623080</v>
      </c>
      <c r="E155">
        <v>0</v>
      </c>
      <c r="F155" s="4">
        <f t="shared" si="2"/>
        <v>207693.33333333334</v>
      </c>
    </row>
    <row r="156" spans="1:6" x14ac:dyDescent="0.3">
      <c r="A156" t="s">
        <v>1184</v>
      </c>
      <c r="B156">
        <v>0</v>
      </c>
      <c r="C156">
        <v>405400</v>
      </c>
      <c r="D156">
        <v>855339</v>
      </c>
      <c r="E156">
        <v>1497900</v>
      </c>
      <c r="F156" s="4">
        <f t="shared" si="2"/>
        <v>919546.33333333337</v>
      </c>
    </row>
    <row r="157" spans="1:6" x14ac:dyDescent="0.3">
      <c r="A157" t="s">
        <v>1185</v>
      </c>
      <c r="B157">
        <v>0</v>
      </c>
      <c r="C157">
        <v>1161160</v>
      </c>
      <c r="D157">
        <v>0</v>
      </c>
      <c r="E157">
        <v>1229610</v>
      </c>
      <c r="F157" s="4">
        <f t="shared" si="2"/>
        <v>796923.33333333337</v>
      </c>
    </row>
    <row r="158" spans="1:6" x14ac:dyDescent="0.3">
      <c r="A158" t="s">
        <v>1186</v>
      </c>
      <c r="B158">
        <v>2349370</v>
      </c>
      <c r="C158">
        <v>0</v>
      </c>
      <c r="D158">
        <v>4452570</v>
      </c>
      <c r="E158">
        <v>820000</v>
      </c>
      <c r="F158" s="4">
        <f t="shared" si="2"/>
        <v>1757523.3333333333</v>
      </c>
    </row>
    <row r="159" spans="1:6" x14ac:dyDescent="0.3">
      <c r="A159" t="s">
        <v>1187</v>
      </c>
      <c r="B159">
        <v>0</v>
      </c>
      <c r="C159">
        <v>305760</v>
      </c>
      <c r="D159">
        <v>370000</v>
      </c>
      <c r="E159">
        <v>367640</v>
      </c>
      <c r="F159" s="4">
        <f t="shared" si="2"/>
        <v>347800</v>
      </c>
    </row>
    <row r="160" spans="1:6" x14ac:dyDescent="0.3">
      <c r="A160" t="s">
        <v>1188</v>
      </c>
      <c r="B160">
        <v>3691310</v>
      </c>
      <c r="C160">
        <v>2517600</v>
      </c>
      <c r="D160">
        <v>5833950</v>
      </c>
      <c r="E160">
        <v>5317130</v>
      </c>
      <c r="F160" s="4">
        <f t="shared" si="2"/>
        <v>4556226.666666667</v>
      </c>
    </row>
    <row r="161" spans="1:6" x14ac:dyDescent="0.3">
      <c r="A161" t="s">
        <v>1189</v>
      </c>
      <c r="B161">
        <v>0</v>
      </c>
      <c r="C161">
        <v>617500</v>
      </c>
      <c r="D161">
        <v>370000</v>
      </c>
      <c r="E161">
        <v>1731920</v>
      </c>
      <c r="F161" s="4">
        <f t="shared" si="2"/>
        <v>906473.33333333337</v>
      </c>
    </row>
    <row r="162" spans="1:6" x14ac:dyDescent="0.3">
      <c r="A162" t="s">
        <v>1190</v>
      </c>
      <c r="B162">
        <v>0</v>
      </c>
      <c r="C162">
        <v>0</v>
      </c>
      <c r="D162">
        <v>919100</v>
      </c>
      <c r="E162">
        <v>782000</v>
      </c>
      <c r="F162" s="4">
        <f t="shared" si="2"/>
        <v>567033.33333333337</v>
      </c>
    </row>
    <row r="163" spans="1:6" x14ac:dyDescent="0.3">
      <c r="A163" t="s">
        <v>1191</v>
      </c>
      <c r="B163">
        <v>1117480</v>
      </c>
      <c r="C163">
        <v>1674610</v>
      </c>
      <c r="D163">
        <v>1729000</v>
      </c>
      <c r="E163">
        <v>0</v>
      </c>
      <c r="F163" s="4">
        <f t="shared" si="2"/>
        <v>1134536.6666666667</v>
      </c>
    </row>
    <row r="164" spans="1:6" x14ac:dyDescent="0.3">
      <c r="A164" t="s">
        <v>1192</v>
      </c>
      <c r="B164">
        <v>795340</v>
      </c>
      <c r="C164">
        <v>540540</v>
      </c>
      <c r="D164">
        <v>0</v>
      </c>
      <c r="E164">
        <v>886500</v>
      </c>
      <c r="F164" s="4">
        <f t="shared" si="2"/>
        <v>475680</v>
      </c>
    </row>
    <row r="165" spans="1:6" x14ac:dyDescent="0.3">
      <c r="A165" t="s">
        <v>1193</v>
      </c>
      <c r="B165">
        <v>10722250</v>
      </c>
      <c r="C165">
        <v>12327540</v>
      </c>
      <c r="D165">
        <v>11690820</v>
      </c>
      <c r="E165">
        <v>7100560</v>
      </c>
      <c r="F165" s="4">
        <f t="shared" si="2"/>
        <v>10372973.333333334</v>
      </c>
    </row>
    <row r="166" spans="1:6" x14ac:dyDescent="0.3">
      <c r="A166" t="s">
        <v>1194</v>
      </c>
      <c r="B166">
        <v>1157520</v>
      </c>
      <c r="C166">
        <v>0</v>
      </c>
      <c r="D166">
        <v>252000</v>
      </c>
      <c r="E166">
        <v>234600</v>
      </c>
      <c r="F166" s="4">
        <f t="shared" si="2"/>
        <v>162200</v>
      </c>
    </row>
    <row r="167" spans="1:6" x14ac:dyDescent="0.3">
      <c r="A167" t="s">
        <v>1195</v>
      </c>
      <c r="B167">
        <v>650000</v>
      </c>
      <c r="C167">
        <v>1070380</v>
      </c>
      <c r="D167">
        <v>0</v>
      </c>
      <c r="E167">
        <v>650000</v>
      </c>
      <c r="F167" s="4">
        <f t="shared" si="2"/>
        <v>573460</v>
      </c>
    </row>
    <row r="168" spans="1:6" x14ac:dyDescent="0.3">
      <c r="A168" t="s">
        <v>1196</v>
      </c>
      <c r="B168">
        <v>1521800</v>
      </c>
      <c r="C168">
        <v>397800</v>
      </c>
      <c r="D168">
        <v>1771440</v>
      </c>
      <c r="E168">
        <v>2936360</v>
      </c>
      <c r="F168" s="4">
        <f t="shared" si="2"/>
        <v>1701866.6666666667</v>
      </c>
    </row>
    <row r="169" spans="1:6" x14ac:dyDescent="0.3">
      <c r="A169" t="s">
        <v>1197</v>
      </c>
      <c r="B169">
        <v>2070700</v>
      </c>
      <c r="C169">
        <v>2418150</v>
      </c>
      <c r="D169">
        <v>2044410</v>
      </c>
      <c r="E169">
        <v>4971500</v>
      </c>
      <c r="F169" s="4">
        <f t="shared" si="2"/>
        <v>3144686.6666666665</v>
      </c>
    </row>
    <row r="170" spans="1:6" x14ac:dyDescent="0.3">
      <c r="A170" t="s">
        <v>1198</v>
      </c>
      <c r="B170">
        <v>0</v>
      </c>
      <c r="C170">
        <v>0</v>
      </c>
      <c r="D170">
        <v>875680</v>
      </c>
      <c r="E170">
        <v>450560</v>
      </c>
      <c r="F170" s="4">
        <f t="shared" si="2"/>
        <v>442080</v>
      </c>
    </row>
    <row r="171" spans="1:6" x14ac:dyDescent="0.3">
      <c r="A171" t="s">
        <v>1199</v>
      </c>
      <c r="B171">
        <v>552140</v>
      </c>
      <c r="C171">
        <v>1033300</v>
      </c>
      <c r="D171">
        <v>1456540</v>
      </c>
      <c r="E171">
        <v>919200</v>
      </c>
      <c r="F171" s="4">
        <f t="shared" si="2"/>
        <v>1136346.6666666667</v>
      </c>
    </row>
    <row r="172" spans="1:6" x14ac:dyDescent="0.3">
      <c r="A172" t="s">
        <v>1200</v>
      </c>
      <c r="B172">
        <v>630260</v>
      </c>
      <c r="C172">
        <v>1138500</v>
      </c>
      <c r="D172">
        <v>370000</v>
      </c>
      <c r="E172">
        <v>410000</v>
      </c>
      <c r="F172" s="4">
        <f t="shared" si="2"/>
        <v>639500</v>
      </c>
    </row>
    <row r="173" spans="1:6" x14ac:dyDescent="0.3">
      <c r="A173" t="s">
        <v>1201</v>
      </c>
      <c r="B173">
        <v>530000</v>
      </c>
      <c r="C173">
        <v>1880050</v>
      </c>
      <c r="D173">
        <v>0</v>
      </c>
      <c r="E173">
        <v>675000</v>
      </c>
      <c r="F173" s="4">
        <f t="shared" si="2"/>
        <v>851683.33333333337</v>
      </c>
    </row>
    <row r="174" spans="1:6" x14ac:dyDescent="0.3">
      <c r="A174" t="s">
        <v>1202</v>
      </c>
      <c r="B174">
        <v>2871400</v>
      </c>
      <c r="C174">
        <v>6372800</v>
      </c>
      <c r="D174">
        <v>8333360</v>
      </c>
      <c r="E174">
        <v>7572220</v>
      </c>
      <c r="F174" s="4">
        <f t="shared" si="2"/>
        <v>7426126.666666667</v>
      </c>
    </row>
    <row r="175" spans="1:6" x14ac:dyDescent="0.3">
      <c r="A175" t="s">
        <v>1203</v>
      </c>
      <c r="B175">
        <v>3487040</v>
      </c>
      <c r="C175">
        <v>5888000</v>
      </c>
      <c r="D175">
        <v>6783080</v>
      </c>
      <c r="E175">
        <v>4174480</v>
      </c>
      <c r="F175" s="4">
        <f t="shared" si="2"/>
        <v>5615186.666666667</v>
      </c>
    </row>
    <row r="176" spans="1:6" x14ac:dyDescent="0.3">
      <c r="A176" t="s">
        <v>1204</v>
      </c>
      <c r="B176">
        <v>0</v>
      </c>
      <c r="C176">
        <v>482300</v>
      </c>
      <c r="D176">
        <v>726000</v>
      </c>
      <c r="E176">
        <v>0</v>
      </c>
      <c r="F176" s="4">
        <f t="shared" si="2"/>
        <v>402766.66666666669</v>
      </c>
    </row>
    <row r="177" spans="1:6" x14ac:dyDescent="0.3">
      <c r="A177" t="s">
        <v>1205</v>
      </c>
      <c r="B177">
        <v>975620</v>
      </c>
      <c r="C177">
        <v>706500</v>
      </c>
      <c r="D177">
        <v>1870060</v>
      </c>
      <c r="E177">
        <v>1977620</v>
      </c>
      <c r="F177" s="4">
        <f t="shared" si="2"/>
        <v>1518060</v>
      </c>
    </row>
    <row r="178" spans="1:6" x14ac:dyDescent="0.3">
      <c r="A178" t="s">
        <v>1206</v>
      </c>
      <c r="B178">
        <v>1280040</v>
      </c>
      <c r="C178">
        <v>2800100</v>
      </c>
      <c r="D178">
        <v>3371060</v>
      </c>
      <c r="E178">
        <v>7541920</v>
      </c>
      <c r="F178" s="4">
        <f t="shared" si="2"/>
        <v>4571026.666666667</v>
      </c>
    </row>
    <row r="179" spans="1:6" x14ac:dyDescent="0.3">
      <c r="A179" t="s">
        <v>1207</v>
      </c>
      <c r="B179">
        <v>0</v>
      </c>
      <c r="C179">
        <v>3047070</v>
      </c>
      <c r="D179">
        <v>2047140</v>
      </c>
      <c r="E179">
        <v>2247790</v>
      </c>
      <c r="F179" s="4">
        <f t="shared" si="2"/>
        <v>2447333.3333333335</v>
      </c>
    </row>
    <row r="180" spans="1:6" x14ac:dyDescent="0.3">
      <c r="A180" t="s">
        <v>1208</v>
      </c>
      <c r="B180">
        <v>819000</v>
      </c>
      <c r="C180">
        <v>1179006</v>
      </c>
      <c r="D180">
        <v>1148060</v>
      </c>
      <c r="E180">
        <v>596700</v>
      </c>
      <c r="F180" s="4">
        <f t="shared" si="2"/>
        <v>974588.66666666663</v>
      </c>
    </row>
    <row r="181" spans="1:6" x14ac:dyDescent="0.3">
      <c r="A181" t="s">
        <v>1209</v>
      </c>
      <c r="B181">
        <v>542200</v>
      </c>
      <c r="C181">
        <v>2054520</v>
      </c>
      <c r="D181">
        <v>2036900</v>
      </c>
      <c r="E181">
        <v>2114110</v>
      </c>
      <c r="F181" s="4">
        <f t="shared" si="2"/>
        <v>2068510</v>
      </c>
    </row>
    <row r="182" spans="1:6" x14ac:dyDescent="0.3">
      <c r="A182" t="s">
        <v>1210</v>
      </c>
      <c r="B182">
        <v>3633160</v>
      </c>
      <c r="C182">
        <v>1037400</v>
      </c>
      <c r="D182">
        <v>2086300</v>
      </c>
      <c r="E182">
        <v>3383200</v>
      </c>
      <c r="F182" s="4">
        <f t="shared" si="2"/>
        <v>2168966.6666666665</v>
      </c>
    </row>
    <row r="183" spans="1:6" x14ac:dyDescent="0.3">
      <c r="A183" t="s">
        <v>1211</v>
      </c>
      <c r="B183">
        <v>0</v>
      </c>
      <c r="C183">
        <v>775190</v>
      </c>
      <c r="D183">
        <v>636090</v>
      </c>
      <c r="E183">
        <v>955660</v>
      </c>
      <c r="F183" s="4">
        <f t="shared" si="2"/>
        <v>788980</v>
      </c>
    </row>
    <row r="184" spans="1:6" x14ac:dyDescent="0.3">
      <c r="A184" t="s">
        <v>747</v>
      </c>
      <c r="B184">
        <v>9267960</v>
      </c>
      <c r="C184">
        <v>6301920</v>
      </c>
      <c r="D184">
        <v>9436570</v>
      </c>
      <c r="E184">
        <v>8472300</v>
      </c>
      <c r="F184" s="4">
        <f t="shared" si="2"/>
        <v>8070263.333333333</v>
      </c>
    </row>
    <row r="185" spans="1:6" x14ac:dyDescent="0.3">
      <c r="A185" t="s">
        <v>1212</v>
      </c>
      <c r="B185">
        <v>496860</v>
      </c>
      <c r="C185">
        <v>0</v>
      </c>
      <c r="D185">
        <v>0</v>
      </c>
      <c r="E185">
        <v>0</v>
      </c>
      <c r="F185" s="4">
        <f t="shared" si="2"/>
        <v>0</v>
      </c>
    </row>
    <row r="186" spans="1:6" x14ac:dyDescent="0.3">
      <c r="A186" t="s">
        <v>1213</v>
      </c>
      <c r="B186">
        <v>2141340</v>
      </c>
      <c r="C186">
        <v>1863150</v>
      </c>
      <c r="D186">
        <v>249000</v>
      </c>
      <c r="E186">
        <v>2383030</v>
      </c>
      <c r="F186" s="4">
        <f t="shared" si="2"/>
        <v>1498393.3333333333</v>
      </c>
    </row>
    <row r="187" spans="1:6" x14ac:dyDescent="0.3">
      <c r="A187" t="s">
        <v>1214</v>
      </c>
      <c r="B187">
        <v>5513800</v>
      </c>
      <c r="C187">
        <v>4905750</v>
      </c>
      <c r="D187">
        <v>2388750</v>
      </c>
      <c r="E187">
        <v>0</v>
      </c>
      <c r="F187" s="4">
        <f t="shared" si="2"/>
        <v>2431500</v>
      </c>
    </row>
    <row r="188" spans="1:6" x14ac:dyDescent="0.3">
      <c r="A188" t="s">
        <v>1215</v>
      </c>
      <c r="B188">
        <v>2425400</v>
      </c>
      <c r="C188">
        <v>1510170</v>
      </c>
      <c r="D188">
        <v>1935680</v>
      </c>
      <c r="E188">
        <v>906000</v>
      </c>
      <c r="F188" s="4">
        <f t="shared" si="2"/>
        <v>1450616.6666666667</v>
      </c>
    </row>
    <row r="189" spans="1:6" x14ac:dyDescent="0.3">
      <c r="A189" t="s">
        <v>1216</v>
      </c>
      <c r="B189">
        <v>2356100</v>
      </c>
      <c r="C189">
        <v>2676590</v>
      </c>
      <c r="D189">
        <v>3061230</v>
      </c>
      <c r="E189">
        <v>2664190</v>
      </c>
      <c r="F189" s="4">
        <f t="shared" si="2"/>
        <v>2800670</v>
      </c>
    </row>
    <row r="190" spans="1:6" x14ac:dyDescent="0.3">
      <c r="A190" t="s">
        <v>1217</v>
      </c>
      <c r="B190">
        <v>4818840</v>
      </c>
      <c r="C190">
        <v>11367540</v>
      </c>
      <c r="D190">
        <v>15654400</v>
      </c>
      <c r="E190">
        <v>8758000</v>
      </c>
      <c r="F190" s="4">
        <f t="shared" si="2"/>
        <v>11926646.666666666</v>
      </c>
    </row>
    <row r="191" spans="1:6" x14ac:dyDescent="0.3">
      <c r="A191" t="s">
        <v>1218</v>
      </c>
      <c r="B191">
        <v>0</v>
      </c>
      <c r="C191">
        <v>1413400</v>
      </c>
      <c r="D191">
        <v>1802140</v>
      </c>
      <c r="E191">
        <v>673400</v>
      </c>
      <c r="F191" s="4">
        <f t="shared" si="2"/>
        <v>1296313.3333333333</v>
      </c>
    </row>
    <row r="192" spans="1:6" x14ac:dyDescent="0.3">
      <c r="A192" t="s">
        <v>1219</v>
      </c>
      <c r="B192">
        <v>1200880</v>
      </c>
      <c r="C192">
        <v>198900</v>
      </c>
      <c r="D192">
        <v>0</v>
      </c>
      <c r="E192">
        <v>258440</v>
      </c>
      <c r="F192" s="4">
        <f t="shared" si="2"/>
        <v>152446.66666666666</v>
      </c>
    </row>
    <row r="193" spans="1:6" x14ac:dyDescent="0.3">
      <c r="A193" t="s">
        <v>1220</v>
      </c>
      <c r="B193">
        <v>13527100</v>
      </c>
      <c r="C193">
        <v>22851910</v>
      </c>
      <c r="D193">
        <v>12194420</v>
      </c>
      <c r="E193">
        <v>14918400</v>
      </c>
      <c r="F193" s="4">
        <f t="shared" si="2"/>
        <v>16654910</v>
      </c>
    </row>
    <row r="194" spans="1:6" x14ac:dyDescent="0.3">
      <c r="A194" t="s">
        <v>1221</v>
      </c>
      <c r="B194">
        <v>977340</v>
      </c>
      <c r="C194">
        <v>453200</v>
      </c>
      <c r="D194">
        <v>0</v>
      </c>
      <c r="E194">
        <v>0</v>
      </c>
      <c r="F194" s="4">
        <f t="shared" si="2"/>
        <v>151066.66666666666</v>
      </c>
    </row>
    <row r="195" spans="1:6" x14ac:dyDescent="0.3">
      <c r="A195" t="s">
        <v>1222</v>
      </c>
      <c r="B195">
        <v>0</v>
      </c>
      <c r="C195">
        <v>569000</v>
      </c>
      <c r="D195">
        <v>0</v>
      </c>
      <c r="E195">
        <v>0</v>
      </c>
      <c r="F195" s="4">
        <f t="shared" ref="F195:F258" si="3">SUM(C195:E195)/3</f>
        <v>189666.66666666666</v>
      </c>
    </row>
    <row r="196" spans="1:6" x14ac:dyDescent="0.3">
      <c r="A196" t="s">
        <v>1223</v>
      </c>
      <c r="B196">
        <v>752200</v>
      </c>
      <c r="C196">
        <v>0</v>
      </c>
      <c r="D196">
        <v>0</v>
      </c>
      <c r="E196">
        <v>0</v>
      </c>
      <c r="F196" s="4">
        <f t="shared" si="3"/>
        <v>0</v>
      </c>
    </row>
    <row r="197" spans="1:6" x14ac:dyDescent="0.3">
      <c r="A197" t="s">
        <v>1224</v>
      </c>
      <c r="B197">
        <v>0</v>
      </c>
      <c r="C197">
        <v>218400</v>
      </c>
      <c r="D197">
        <v>433160</v>
      </c>
      <c r="E197">
        <v>500500</v>
      </c>
      <c r="F197" s="4">
        <f t="shared" si="3"/>
        <v>384020</v>
      </c>
    </row>
    <row r="198" spans="1:6" x14ac:dyDescent="0.3">
      <c r="A198" t="s">
        <v>1225</v>
      </c>
      <c r="B198">
        <v>662480</v>
      </c>
      <c r="C198">
        <v>0</v>
      </c>
      <c r="D198">
        <v>258440</v>
      </c>
      <c r="E198">
        <v>1614000</v>
      </c>
      <c r="F198" s="4">
        <f t="shared" si="3"/>
        <v>624146.66666666663</v>
      </c>
    </row>
    <row r="199" spans="1:6" x14ac:dyDescent="0.3">
      <c r="A199" t="s">
        <v>1226</v>
      </c>
      <c r="B199">
        <v>1140219</v>
      </c>
      <c r="C199">
        <v>432800</v>
      </c>
      <c r="D199">
        <v>1622626</v>
      </c>
      <c r="E199">
        <v>1725718</v>
      </c>
      <c r="F199" s="4">
        <f t="shared" si="3"/>
        <v>1260381.3333333333</v>
      </c>
    </row>
    <row r="200" spans="1:6" x14ac:dyDescent="0.3">
      <c r="A200" t="s">
        <v>1227</v>
      </c>
      <c r="B200">
        <v>0</v>
      </c>
      <c r="C200">
        <v>0</v>
      </c>
      <c r="D200">
        <v>1215680</v>
      </c>
      <c r="E200">
        <v>927000</v>
      </c>
      <c r="F200" s="4">
        <f t="shared" si="3"/>
        <v>714226.66666666663</v>
      </c>
    </row>
    <row r="201" spans="1:6" x14ac:dyDescent="0.3">
      <c r="A201" t="s">
        <v>1228</v>
      </c>
      <c r="B201">
        <v>411950</v>
      </c>
      <c r="C201">
        <v>359450</v>
      </c>
      <c r="D201">
        <v>581490</v>
      </c>
      <c r="E201">
        <v>386000</v>
      </c>
      <c r="F201" s="4">
        <f t="shared" si="3"/>
        <v>442313.33333333331</v>
      </c>
    </row>
    <row r="202" spans="1:6" x14ac:dyDescent="0.3">
      <c r="A202" t="s">
        <v>1229</v>
      </c>
      <c r="B202">
        <v>4057190</v>
      </c>
      <c r="C202">
        <v>5251950</v>
      </c>
      <c r="D202">
        <v>4641000</v>
      </c>
      <c r="E202">
        <v>3167680</v>
      </c>
      <c r="F202" s="4">
        <f t="shared" si="3"/>
        <v>4353543.333333333</v>
      </c>
    </row>
    <row r="203" spans="1:6" x14ac:dyDescent="0.3">
      <c r="A203" t="s">
        <v>1230</v>
      </c>
      <c r="B203">
        <v>1923200</v>
      </c>
      <c r="C203">
        <v>230000</v>
      </c>
      <c r="D203">
        <v>810810</v>
      </c>
      <c r="E203">
        <v>1574390</v>
      </c>
      <c r="F203" s="4">
        <f t="shared" si="3"/>
        <v>871733.33333333337</v>
      </c>
    </row>
    <row r="204" spans="1:6" x14ac:dyDescent="0.3">
      <c r="A204" t="s">
        <v>1231</v>
      </c>
      <c r="B204">
        <v>3136100</v>
      </c>
      <c r="C204">
        <v>1239700</v>
      </c>
      <c r="D204">
        <v>2848520</v>
      </c>
      <c r="E204">
        <v>1931750</v>
      </c>
      <c r="F204" s="4">
        <f t="shared" si="3"/>
        <v>2006656.6666666667</v>
      </c>
    </row>
    <row r="205" spans="1:6" x14ac:dyDescent="0.3">
      <c r="A205" t="s">
        <v>1232</v>
      </c>
      <c r="B205">
        <v>0</v>
      </c>
      <c r="C205">
        <v>300300</v>
      </c>
      <c r="D205">
        <v>344600</v>
      </c>
      <c r="E205">
        <v>0</v>
      </c>
      <c r="F205" s="4">
        <f t="shared" si="3"/>
        <v>214966.66666666666</v>
      </c>
    </row>
    <row r="206" spans="1:6" x14ac:dyDescent="0.3">
      <c r="A206" t="s">
        <v>1233</v>
      </c>
      <c r="B206">
        <v>2225950</v>
      </c>
      <c r="C206">
        <v>3305340</v>
      </c>
      <c r="D206">
        <v>450000</v>
      </c>
      <c r="E206">
        <v>1076000</v>
      </c>
      <c r="F206" s="4">
        <f t="shared" si="3"/>
        <v>1610446.6666666667</v>
      </c>
    </row>
    <row r="207" spans="1:6" x14ac:dyDescent="0.3">
      <c r="A207" t="s">
        <v>1234</v>
      </c>
      <c r="B207">
        <v>3072210</v>
      </c>
      <c r="C207">
        <v>0</v>
      </c>
      <c r="D207">
        <v>7690960</v>
      </c>
      <c r="E207">
        <v>1352660</v>
      </c>
      <c r="F207" s="4">
        <f t="shared" si="3"/>
        <v>3014540</v>
      </c>
    </row>
    <row r="208" spans="1:6" x14ac:dyDescent="0.3">
      <c r="A208" t="s">
        <v>1235</v>
      </c>
      <c r="B208">
        <v>2018380</v>
      </c>
      <c r="C208">
        <v>2566480</v>
      </c>
      <c r="D208">
        <v>2072600</v>
      </c>
      <c r="E208">
        <v>2255780</v>
      </c>
      <c r="F208" s="4">
        <f t="shared" si="3"/>
        <v>2298286.6666666665</v>
      </c>
    </row>
    <row r="209" spans="1:6" x14ac:dyDescent="0.3">
      <c r="A209" t="s">
        <v>1236</v>
      </c>
      <c r="B209">
        <v>2259980</v>
      </c>
      <c r="C209">
        <v>2167620</v>
      </c>
      <c r="D209">
        <v>2009280</v>
      </c>
      <c r="E209">
        <v>2644880</v>
      </c>
      <c r="F209" s="4">
        <f t="shared" si="3"/>
        <v>2273926.6666666665</v>
      </c>
    </row>
    <row r="210" spans="1:6" x14ac:dyDescent="0.3">
      <c r="A210" t="s">
        <v>1237</v>
      </c>
      <c r="B210">
        <v>606600</v>
      </c>
      <c r="C210">
        <v>248430</v>
      </c>
      <c r="D210">
        <v>1348000</v>
      </c>
      <c r="E210">
        <v>1341830</v>
      </c>
      <c r="F210" s="4">
        <f t="shared" si="3"/>
        <v>979420</v>
      </c>
    </row>
    <row r="211" spans="1:6" x14ac:dyDescent="0.3">
      <c r="A211" t="s">
        <v>1238</v>
      </c>
      <c r="B211">
        <v>963720</v>
      </c>
      <c r="C211">
        <v>1979250</v>
      </c>
      <c r="D211">
        <v>842160</v>
      </c>
      <c r="E211">
        <v>0</v>
      </c>
      <c r="F211" s="4">
        <f t="shared" si="3"/>
        <v>940470</v>
      </c>
    </row>
    <row r="212" spans="1:6" x14ac:dyDescent="0.3">
      <c r="A212" t="s">
        <v>1239</v>
      </c>
      <c r="B212">
        <v>0</v>
      </c>
      <c r="C212">
        <v>305000</v>
      </c>
      <c r="D212">
        <v>234600</v>
      </c>
      <c r="E212">
        <v>0</v>
      </c>
      <c r="F212" s="4">
        <f t="shared" si="3"/>
        <v>179866.66666666666</v>
      </c>
    </row>
    <row r="213" spans="1:6" x14ac:dyDescent="0.3">
      <c r="A213" t="s">
        <v>1240</v>
      </c>
      <c r="B213">
        <v>366000</v>
      </c>
      <c r="C213">
        <v>2096640</v>
      </c>
      <c r="D213">
        <v>2560560</v>
      </c>
      <c r="E213">
        <v>2111200</v>
      </c>
      <c r="F213" s="4">
        <f t="shared" si="3"/>
        <v>2256133.3333333335</v>
      </c>
    </row>
    <row r="214" spans="1:6" x14ac:dyDescent="0.3">
      <c r="A214" t="s">
        <v>1241</v>
      </c>
      <c r="B214">
        <v>0</v>
      </c>
      <c r="C214">
        <v>2932800</v>
      </c>
      <c r="D214">
        <v>0</v>
      </c>
      <c r="E214">
        <v>2541160</v>
      </c>
      <c r="F214" s="4">
        <f t="shared" si="3"/>
        <v>1824653.3333333333</v>
      </c>
    </row>
    <row r="215" spans="1:6" x14ac:dyDescent="0.3">
      <c r="A215" t="s">
        <v>1242</v>
      </c>
      <c r="B215">
        <v>2682020</v>
      </c>
      <c r="C215">
        <v>3005950</v>
      </c>
      <c r="D215">
        <v>2132980</v>
      </c>
      <c r="E215">
        <v>2947560</v>
      </c>
      <c r="F215" s="4">
        <f t="shared" si="3"/>
        <v>2695496.6666666665</v>
      </c>
    </row>
    <row r="216" spans="1:6" x14ac:dyDescent="0.3">
      <c r="A216" t="s">
        <v>1243</v>
      </c>
      <c r="B216">
        <v>1456600</v>
      </c>
      <c r="C216">
        <v>2516250</v>
      </c>
      <c r="D216">
        <v>2018450</v>
      </c>
      <c r="E216">
        <v>3495300</v>
      </c>
      <c r="F216" s="4">
        <f t="shared" si="3"/>
        <v>2676666.6666666665</v>
      </c>
    </row>
    <row r="217" spans="1:6" x14ac:dyDescent="0.3">
      <c r="A217" t="s">
        <v>1244</v>
      </c>
      <c r="B217">
        <v>504000</v>
      </c>
      <c r="C217">
        <v>871060</v>
      </c>
      <c r="D217">
        <v>1148350</v>
      </c>
      <c r="E217">
        <v>1048400</v>
      </c>
      <c r="F217" s="4">
        <f t="shared" si="3"/>
        <v>1022603.3333333334</v>
      </c>
    </row>
    <row r="218" spans="1:6" x14ac:dyDescent="0.3">
      <c r="A218" t="s">
        <v>1245</v>
      </c>
      <c r="B218">
        <v>360360</v>
      </c>
      <c r="C218">
        <v>696790</v>
      </c>
      <c r="D218">
        <v>525980</v>
      </c>
      <c r="E218">
        <v>864460</v>
      </c>
      <c r="F218" s="4">
        <f t="shared" si="3"/>
        <v>695743.33333333337</v>
      </c>
    </row>
    <row r="219" spans="1:6" x14ac:dyDescent="0.3">
      <c r="A219" t="s">
        <v>1246</v>
      </c>
      <c r="B219">
        <v>2177630</v>
      </c>
      <c r="C219">
        <v>4050350</v>
      </c>
      <c r="D219">
        <v>4118600</v>
      </c>
      <c r="E219">
        <v>4079510</v>
      </c>
      <c r="F219" s="4">
        <f t="shared" si="3"/>
        <v>4082820</v>
      </c>
    </row>
    <row r="220" spans="1:6" x14ac:dyDescent="0.3">
      <c r="A220" t="s">
        <v>1247</v>
      </c>
      <c r="B220">
        <v>1674400</v>
      </c>
      <c r="C220">
        <v>612000</v>
      </c>
      <c r="D220">
        <v>740000</v>
      </c>
      <c r="E220">
        <v>0</v>
      </c>
      <c r="F220" s="4">
        <f t="shared" si="3"/>
        <v>450666.66666666669</v>
      </c>
    </row>
    <row r="221" spans="1:6" x14ac:dyDescent="0.3">
      <c r="A221" t="s">
        <v>1248</v>
      </c>
      <c r="B221">
        <v>382200</v>
      </c>
      <c r="C221">
        <v>273000</v>
      </c>
      <c r="D221">
        <v>987500</v>
      </c>
      <c r="E221">
        <v>0</v>
      </c>
      <c r="F221" s="4">
        <f t="shared" si="3"/>
        <v>420166.66666666669</v>
      </c>
    </row>
    <row r="222" spans="1:6" x14ac:dyDescent="0.3">
      <c r="A222" t="s">
        <v>1249</v>
      </c>
      <c r="B222">
        <v>2141470</v>
      </c>
      <c r="C222">
        <v>2830000</v>
      </c>
      <c r="D222">
        <v>581490</v>
      </c>
      <c r="E222">
        <v>2769970</v>
      </c>
      <c r="F222" s="4">
        <f t="shared" si="3"/>
        <v>2060486.6666666667</v>
      </c>
    </row>
    <row r="223" spans="1:6" x14ac:dyDescent="0.3">
      <c r="A223" t="s">
        <v>1250</v>
      </c>
      <c r="B223">
        <v>2036200</v>
      </c>
      <c r="C223">
        <v>2069400</v>
      </c>
      <c r="D223">
        <v>3373330</v>
      </c>
      <c r="E223">
        <v>2180550</v>
      </c>
      <c r="F223" s="4">
        <f t="shared" si="3"/>
        <v>2541093.3333333335</v>
      </c>
    </row>
    <row r="224" spans="1:6" x14ac:dyDescent="0.3">
      <c r="A224" t="s">
        <v>1251</v>
      </c>
      <c r="B224">
        <v>1131130</v>
      </c>
      <c r="C224">
        <v>378720</v>
      </c>
      <c r="D224">
        <v>234600</v>
      </c>
      <c r="E224">
        <v>1039380</v>
      </c>
      <c r="F224" s="4">
        <f t="shared" si="3"/>
        <v>550900</v>
      </c>
    </row>
    <row r="225" spans="1:6" x14ac:dyDescent="0.3">
      <c r="A225" t="s">
        <v>1252</v>
      </c>
      <c r="B225">
        <v>2030560</v>
      </c>
      <c r="C225">
        <v>174720</v>
      </c>
      <c r="D225">
        <v>0</v>
      </c>
      <c r="E225">
        <v>2014300</v>
      </c>
      <c r="F225" s="4">
        <f t="shared" si="3"/>
        <v>729673.33333333337</v>
      </c>
    </row>
    <row r="226" spans="1:6" x14ac:dyDescent="0.3">
      <c r="A226" t="s">
        <v>1253</v>
      </c>
      <c r="B226">
        <v>6260760</v>
      </c>
      <c r="C226">
        <v>5465800</v>
      </c>
      <c r="D226">
        <v>10908140</v>
      </c>
      <c r="E226">
        <v>11722780</v>
      </c>
      <c r="F226" s="4">
        <f t="shared" si="3"/>
        <v>9365573.333333334</v>
      </c>
    </row>
    <row r="227" spans="1:6" x14ac:dyDescent="0.3">
      <c r="A227" t="s">
        <v>1254</v>
      </c>
      <c r="B227">
        <v>501600</v>
      </c>
      <c r="C227">
        <v>805350</v>
      </c>
      <c r="D227">
        <v>0</v>
      </c>
      <c r="E227">
        <v>622440</v>
      </c>
      <c r="F227" s="4">
        <f t="shared" si="3"/>
        <v>475930</v>
      </c>
    </row>
    <row r="228" spans="1:6" x14ac:dyDescent="0.3">
      <c r="A228" t="s">
        <v>1255</v>
      </c>
      <c r="B228">
        <v>0</v>
      </c>
      <c r="C228">
        <v>1481490</v>
      </c>
      <c r="D228">
        <v>732550</v>
      </c>
      <c r="E228">
        <v>0</v>
      </c>
      <c r="F228" s="4">
        <f t="shared" si="3"/>
        <v>738013.33333333337</v>
      </c>
    </row>
    <row r="229" spans="1:6" x14ac:dyDescent="0.3">
      <c r="A229" t="s">
        <v>1256</v>
      </c>
      <c r="B229">
        <v>6087900</v>
      </c>
      <c r="C229">
        <v>8280640</v>
      </c>
      <c r="D229">
        <v>7282500</v>
      </c>
      <c r="E229">
        <v>8744980</v>
      </c>
      <c r="F229" s="4">
        <f t="shared" si="3"/>
        <v>8102706.666666667</v>
      </c>
    </row>
    <row r="230" spans="1:6" x14ac:dyDescent="0.3">
      <c r="A230" t="s">
        <v>1257</v>
      </c>
      <c r="B230">
        <v>6887000</v>
      </c>
      <c r="C230">
        <v>3903440</v>
      </c>
      <c r="D230">
        <v>5359900</v>
      </c>
      <c r="E230">
        <v>2139550</v>
      </c>
      <c r="F230" s="4">
        <f t="shared" si="3"/>
        <v>3800963.3333333335</v>
      </c>
    </row>
    <row r="231" spans="1:6" x14ac:dyDescent="0.3">
      <c r="A231" t="s">
        <v>1258</v>
      </c>
      <c r="B231">
        <v>618900</v>
      </c>
      <c r="C231">
        <v>375600</v>
      </c>
      <c r="D231">
        <v>760760</v>
      </c>
      <c r="E231">
        <v>761800</v>
      </c>
      <c r="F231" s="4">
        <f t="shared" si="3"/>
        <v>632720</v>
      </c>
    </row>
    <row r="232" spans="1:6" x14ac:dyDescent="0.3">
      <c r="A232" t="s">
        <v>1259</v>
      </c>
      <c r="B232">
        <v>1073180</v>
      </c>
      <c r="C232">
        <v>2673620</v>
      </c>
      <c r="D232">
        <v>3369730</v>
      </c>
      <c r="E232">
        <v>3518080</v>
      </c>
      <c r="F232" s="4">
        <f t="shared" si="3"/>
        <v>3187143.3333333335</v>
      </c>
    </row>
    <row r="233" spans="1:6" x14ac:dyDescent="0.3">
      <c r="A233" t="s">
        <v>1260</v>
      </c>
      <c r="B233">
        <v>1817000</v>
      </c>
      <c r="C233">
        <v>0</v>
      </c>
      <c r="D233">
        <v>570000</v>
      </c>
      <c r="E233">
        <v>0</v>
      </c>
      <c r="F233" s="4">
        <f t="shared" si="3"/>
        <v>190000</v>
      </c>
    </row>
    <row r="234" spans="1:6" x14ac:dyDescent="0.3">
      <c r="A234" t="s">
        <v>1261</v>
      </c>
      <c r="B234">
        <v>4471600</v>
      </c>
      <c r="C234">
        <v>2935650</v>
      </c>
      <c r="D234">
        <v>4545160</v>
      </c>
      <c r="E234">
        <v>2204300</v>
      </c>
      <c r="F234" s="4">
        <f t="shared" si="3"/>
        <v>3228370</v>
      </c>
    </row>
    <row r="235" spans="1:6" x14ac:dyDescent="0.3">
      <c r="A235" t="s">
        <v>1262</v>
      </c>
      <c r="B235">
        <v>644280</v>
      </c>
      <c r="C235">
        <v>2335400</v>
      </c>
      <c r="D235">
        <v>291200</v>
      </c>
      <c r="E235">
        <v>4451600</v>
      </c>
      <c r="F235" s="4">
        <f t="shared" si="3"/>
        <v>2359400</v>
      </c>
    </row>
    <row r="236" spans="1:6" x14ac:dyDescent="0.3">
      <c r="A236" t="s">
        <v>1263</v>
      </c>
      <c r="B236">
        <v>0</v>
      </c>
      <c r="C236">
        <v>775320</v>
      </c>
      <c r="D236">
        <v>673400</v>
      </c>
      <c r="E236">
        <v>0</v>
      </c>
      <c r="F236" s="4">
        <f t="shared" si="3"/>
        <v>482906.66666666669</v>
      </c>
    </row>
    <row r="237" spans="1:6" x14ac:dyDescent="0.3">
      <c r="A237" t="s">
        <v>1264</v>
      </c>
      <c r="B237">
        <v>835100</v>
      </c>
      <c r="C237">
        <v>1932840</v>
      </c>
      <c r="D237">
        <v>2516150</v>
      </c>
      <c r="E237">
        <v>1932840</v>
      </c>
      <c r="F237" s="4">
        <f t="shared" si="3"/>
        <v>2127276.6666666665</v>
      </c>
    </row>
    <row r="238" spans="1:6" x14ac:dyDescent="0.3">
      <c r="A238" t="s">
        <v>1265</v>
      </c>
      <c r="B238">
        <v>1386100</v>
      </c>
      <c r="C238">
        <v>11200030</v>
      </c>
      <c r="D238">
        <v>7471490</v>
      </c>
      <c r="E238">
        <v>7299250</v>
      </c>
      <c r="F238" s="4">
        <f t="shared" si="3"/>
        <v>8656923.333333334</v>
      </c>
    </row>
    <row r="239" spans="1:6" x14ac:dyDescent="0.3">
      <c r="A239" t="s">
        <v>1266</v>
      </c>
      <c r="B239">
        <v>472200</v>
      </c>
      <c r="C239">
        <v>1184820</v>
      </c>
      <c r="D239">
        <v>756020</v>
      </c>
      <c r="E239">
        <v>224770</v>
      </c>
      <c r="F239" s="4">
        <f t="shared" si="3"/>
        <v>721870</v>
      </c>
    </row>
    <row r="240" spans="1:6" x14ac:dyDescent="0.3">
      <c r="A240" t="s">
        <v>1267</v>
      </c>
      <c r="B240">
        <v>2554760</v>
      </c>
      <c r="C240">
        <v>3064780</v>
      </c>
      <c r="D240">
        <v>3966100</v>
      </c>
      <c r="E240">
        <v>4614270</v>
      </c>
      <c r="F240" s="4">
        <f t="shared" si="3"/>
        <v>3881716.6666666665</v>
      </c>
    </row>
    <row r="241" spans="1:6" x14ac:dyDescent="0.3">
      <c r="A241" t="s">
        <v>1268</v>
      </c>
      <c r="B241">
        <v>0</v>
      </c>
      <c r="C241">
        <v>647200</v>
      </c>
      <c r="D241">
        <v>0</v>
      </c>
      <c r="E241">
        <v>0</v>
      </c>
      <c r="F241" s="4">
        <f t="shared" si="3"/>
        <v>215733.33333333334</v>
      </c>
    </row>
    <row r="242" spans="1:6" x14ac:dyDescent="0.3">
      <c r="A242" t="s">
        <v>855</v>
      </c>
      <c r="B242">
        <v>0</v>
      </c>
      <c r="C242">
        <v>673400</v>
      </c>
      <c r="D242">
        <v>695060</v>
      </c>
      <c r="E242">
        <v>0</v>
      </c>
      <c r="F242" s="4">
        <f t="shared" si="3"/>
        <v>456153.33333333331</v>
      </c>
    </row>
    <row r="243" spans="1:6" x14ac:dyDescent="0.3">
      <c r="A243" t="s">
        <v>1269</v>
      </c>
      <c r="B243">
        <v>0</v>
      </c>
      <c r="C243">
        <v>666120</v>
      </c>
      <c r="D243">
        <v>311100</v>
      </c>
      <c r="E243">
        <v>1028300</v>
      </c>
      <c r="F243" s="4">
        <f t="shared" si="3"/>
        <v>668506.66666666663</v>
      </c>
    </row>
    <row r="244" spans="1:6" x14ac:dyDescent="0.3">
      <c r="A244" t="s">
        <v>384</v>
      </c>
      <c r="B244">
        <v>4405310</v>
      </c>
      <c r="C244">
        <v>6707080</v>
      </c>
      <c r="D244">
        <v>4602960</v>
      </c>
      <c r="E244">
        <v>6589510</v>
      </c>
      <c r="F244" s="4">
        <f t="shared" si="3"/>
        <v>5966516.666666667</v>
      </c>
    </row>
    <row r="245" spans="1:6" x14ac:dyDescent="0.3">
      <c r="A245" t="s">
        <v>1270</v>
      </c>
      <c r="B245">
        <v>1361650</v>
      </c>
      <c r="C245">
        <v>1652160</v>
      </c>
      <c r="D245">
        <v>1501020</v>
      </c>
      <c r="E245">
        <v>0</v>
      </c>
      <c r="F245" s="4">
        <f t="shared" si="3"/>
        <v>1051060</v>
      </c>
    </row>
    <row r="246" spans="1:6" x14ac:dyDescent="0.3">
      <c r="A246" t="s">
        <v>1271</v>
      </c>
      <c r="B246">
        <v>2884360</v>
      </c>
      <c r="C246">
        <v>2552550</v>
      </c>
      <c r="D246">
        <v>3781930</v>
      </c>
      <c r="E246">
        <v>2964570</v>
      </c>
      <c r="F246" s="4">
        <f t="shared" si="3"/>
        <v>3099683.3333333335</v>
      </c>
    </row>
    <row r="247" spans="1:6" x14ac:dyDescent="0.3">
      <c r="A247" t="s">
        <v>1272</v>
      </c>
      <c r="B247">
        <v>0</v>
      </c>
      <c r="C247">
        <v>0</v>
      </c>
      <c r="D247">
        <v>10822500</v>
      </c>
      <c r="E247">
        <v>4279280</v>
      </c>
      <c r="F247" s="4">
        <f t="shared" si="3"/>
        <v>5033926.666666667</v>
      </c>
    </row>
    <row r="248" spans="1:6" x14ac:dyDescent="0.3">
      <c r="A248" t="s">
        <v>1273</v>
      </c>
      <c r="B248">
        <v>632450</v>
      </c>
      <c r="C248">
        <v>0</v>
      </c>
      <c r="D248">
        <v>540540</v>
      </c>
      <c r="E248">
        <v>0</v>
      </c>
      <c r="F248" s="4">
        <f t="shared" si="3"/>
        <v>180180</v>
      </c>
    </row>
    <row r="249" spans="1:6" x14ac:dyDescent="0.3">
      <c r="A249" t="s">
        <v>1274</v>
      </c>
      <c r="B249">
        <v>2002840</v>
      </c>
      <c r="C249">
        <v>584970</v>
      </c>
      <c r="D249">
        <v>892840</v>
      </c>
      <c r="E249">
        <v>2135470</v>
      </c>
      <c r="F249" s="4">
        <f t="shared" si="3"/>
        <v>1204426.6666666667</v>
      </c>
    </row>
    <row r="250" spans="1:6" x14ac:dyDescent="0.3">
      <c r="A250" t="s">
        <v>1275</v>
      </c>
      <c r="B250">
        <v>3917230</v>
      </c>
      <c r="C250">
        <v>3230960</v>
      </c>
      <c r="D250">
        <v>0</v>
      </c>
      <c r="E250">
        <v>9500870</v>
      </c>
      <c r="F250" s="4">
        <f t="shared" si="3"/>
        <v>4243943.333333333</v>
      </c>
    </row>
    <row r="251" spans="1:6" x14ac:dyDescent="0.3">
      <c r="A251" t="s">
        <v>1276</v>
      </c>
      <c r="B251">
        <v>385840</v>
      </c>
      <c r="C251">
        <v>336700</v>
      </c>
      <c r="D251">
        <v>582400</v>
      </c>
      <c r="E251">
        <v>0</v>
      </c>
      <c r="F251" s="4">
        <f t="shared" si="3"/>
        <v>306366.66666666669</v>
      </c>
    </row>
    <row r="252" spans="1:6" x14ac:dyDescent="0.3">
      <c r="A252" t="s">
        <v>1277</v>
      </c>
      <c r="B252">
        <v>1588100</v>
      </c>
      <c r="C252">
        <v>0</v>
      </c>
      <c r="D252">
        <v>0</v>
      </c>
      <c r="E252">
        <v>1460340</v>
      </c>
      <c r="F252" s="4">
        <f t="shared" si="3"/>
        <v>486780</v>
      </c>
    </row>
    <row r="253" spans="1:6" x14ac:dyDescent="0.3">
      <c r="A253" t="s">
        <v>1278</v>
      </c>
      <c r="B253">
        <v>2000810</v>
      </c>
      <c r="C253">
        <v>2157040</v>
      </c>
      <c r="D253">
        <v>2022020</v>
      </c>
      <c r="E253">
        <v>364000</v>
      </c>
      <c r="F253" s="4">
        <f t="shared" si="3"/>
        <v>1514353.3333333333</v>
      </c>
    </row>
    <row r="254" spans="1:6" x14ac:dyDescent="0.3">
      <c r="A254" t="s">
        <v>1279</v>
      </c>
      <c r="B254">
        <v>886340</v>
      </c>
      <c r="C254">
        <v>874160</v>
      </c>
      <c r="D254">
        <v>1989260</v>
      </c>
      <c r="E254">
        <v>820000</v>
      </c>
      <c r="F254" s="4">
        <f t="shared" si="3"/>
        <v>1227806.6666666667</v>
      </c>
    </row>
    <row r="255" spans="1:6" x14ac:dyDescent="0.3">
      <c r="A255" t="s">
        <v>1280</v>
      </c>
      <c r="B255">
        <v>1236700</v>
      </c>
      <c r="C255">
        <v>373100</v>
      </c>
      <c r="D255">
        <v>1906090</v>
      </c>
      <c r="E255">
        <v>1874450</v>
      </c>
      <c r="F255" s="4">
        <f t="shared" si="3"/>
        <v>1384546.6666666667</v>
      </c>
    </row>
    <row r="256" spans="1:6" x14ac:dyDescent="0.3">
      <c r="A256" t="s">
        <v>1281</v>
      </c>
      <c r="B256">
        <v>0</v>
      </c>
      <c r="C256">
        <v>1725250</v>
      </c>
      <c r="D256">
        <v>234600</v>
      </c>
      <c r="E256">
        <v>703800</v>
      </c>
      <c r="F256" s="4">
        <f t="shared" si="3"/>
        <v>887883.33333333337</v>
      </c>
    </row>
    <row r="257" spans="1:6" x14ac:dyDescent="0.3">
      <c r="A257" t="s">
        <v>1282</v>
      </c>
      <c r="B257">
        <v>444990</v>
      </c>
      <c r="C257">
        <v>229320</v>
      </c>
      <c r="D257">
        <v>0</v>
      </c>
      <c r="E257">
        <v>0</v>
      </c>
      <c r="F257" s="4">
        <f t="shared" si="3"/>
        <v>76440</v>
      </c>
    </row>
    <row r="258" spans="1:6" x14ac:dyDescent="0.3">
      <c r="A258" t="s">
        <v>1283</v>
      </c>
      <c r="B258">
        <v>856900</v>
      </c>
      <c r="C258">
        <v>160000</v>
      </c>
      <c r="D258">
        <v>0</v>
      </c>
      <c r="E258">
        <v>974260</v>
      </c>
      <c r="F258" s="4">
        <f t="shared" si="3"/>
        <v>378086.66666666669</v>
      </c>
    </row>
    <row r="259" spans="1:6" x14ac:dyDescent="0.3">
      <c r="A259" t="s">
        <v>1284</v>
      </c>
      <c r="B259">
        <v>690000</v>
      </c>
      <c r="C259">
        <v>698900</v>
      </c>
      <c r="D259">
        <v>0</v>
      </c>
      <c r="E259">
        <v>386000</v>
      </c>
      <c r="F259" s="4">
        <f t="shared" ref="F259:F322" si="4">SUM(C259:E259)/3</f>
        <v>361633.33333333331</v>
      </c>
    </row>
    <row r="260" spans="1:6" x14ac:dyDescent="0.3">
      <c r="A260" t="s">
        <v>1285</v>
      </c>
      <c r="B260">
        <v>0</v>
      </c>
      <c r="C260">
        <v>1154900</v>
      </c>
      <c r="D260">
        <v>1358940</v>
      </c>
      <c r="E260">
        <v>0</v>
      </c>
      <c r="F260" s="4">
        <f t="shared" si="4"/>
        <v>837946.66666666663</v>
      </c>
    </row>
    <row r="261" spans="1:6" x14ac:dyDescent="0.3">
      <c r="A261" t="s">
        <v>1286</v>
      </c>
      <c r="B261">
        <v>278000</v>
      </c>
      <c r="C261">
        <v>1057420</v>
      </c>
      <c r="D261">
        <v>989250</v>
      </c>
      <c r="E261">
        <v>621530</v>
      </c>
      <c r="F261" s="4">
        <f t="shared" si="4"/>
        <v>889400</v>
      </c>
    </row>
    <row r="262" spans="1:6" x14ac:dyDescent="0.3">
      <c r="A262" t="s">
        <v>1287</v>
      </c>
      <c r="B262">
        <v>2010000</v>
      </c>
      <c r="C262">
        <v>3700000</v>
      </c>
      <c r="D262">
        <v>2186000</v>
      </c>
      <c r="E262">
        <v>1941800</v>
      </c>
      <c r="F262" s="4">
        <f t="shared" si="4"/>
        <v>2609266.6666666665</v>
      </c>
    </row>
    <row r="263" spans="1:6" x14ac:dyDescent="0.3">
      <c r="A263" t="s">
        <v>1288</v>
      </c>
      <c r="B263">
        <v>573300</v>
      </c>
      <c r="C263">
        <v>473200</v>
      </c>
      <c r="D263">
        <v>634270</v>
      </c>
      <c r="E263">
        <v>764400</v>
      </c>
      <c r="F263" s="4">
        <f t="shared" si="4"/>
        <v>623956.66666666663</v>
      </c>
    </row>
    <row r="264" spans="1:6" x14ac:dyDescent="0.3">
      <c r="A264" t="s">
        <v>1289</v>
      </c>
      <c r="B264">
        <v>0</v>
      </c>
      <c r="C264">
        <v>1544420</v>
      </c>
      <c r="D264">
        <v>0</v>
      </c>
      <c r="E264">
        <v>0</v>
      </c>
      <c r="F264" s="4">
        <f t="shared" si="4"/>
        <v>514806.66666666669</v>
      </c>
    </row>
    <row r="265" spans="1:6" x14ac:dyDescent="0.3">
      <c r="A265" t="s">
        <v>1290</v>
      </c>
      <c r="B265">
        <v>0</v>
      </c>
      <c r="C265">
        <v>4095140</v>
      </c>
      <c r="D265">
        <v>4134610</v>
      </c>
      <c r="E265">
        <v>0</v>
      </c>
      <c r="F265" s="4">
        <f t="shared" si="4"/>
        <v>2743250</v>
      </c>
    </row>
    <row r="266" spans="1:6" x14ac:dyDescent="0.3">
      <c r="A266" t="s">
        <v>1291</v>
      </c>
      <c r="B266">
        <v>2052080</v>
      </c>
      <c r="C266">
        <v>751660</v>
      </c>
      <c r="D266">
        <v>2427880</v>
      </c>
      <c r="E266">
        <v>0</v>
      </c>
      <c r="F266" s="4">
        <f t="shared" si="4"/>
        <v>1059846.6666666667</v>
      </c>
    </row>
    <row r="267" spans="1:6" x14ac:dyDescent="0.3">
      <c r="A267" t="s">
        <v>1292</v>
      </c>
      <c r="B267">
        <v>0</v>
      </c>
      <c r="C267">
        <v>1104330</v>
      </c>
      <c r="D267">
        <v>740000</v>
      </c>
      <c r="E267">
        <v>1210300</v>
      </c>
      <c r="F267" s="4">
        <f t="shared" si="4"/>
        <v>1018210</v>
      </c>
    </row>
    <row r="268" spans="1:6" x14ac:dyDescent="0.3">
      <c r="A268" t="s">
        <v>1293</v>
      </c>
      <c r="B268">
        <v>2083900</v>
      </c>
      <c r="C268">
        <v>649900</v>
      </c>
      <c r="D268">
        <v>0</v>
      </c>
      <c r="E268">
        <v>1975750</v>
      </c>
      <c r="F268" s="4">
        <f t="shared" si="4"/>
        <v>875216.66666666663</v>
      </c>
    </row>
    <row r="269" spans="1:6" x14ac:dyDescent="0.3">
      <c r="A269" t="s">
        <v>1294</v>
      </c>
      <c r="B269">
        <v>1050890</v>
      </c>
      <c r="C269">
        <v>552000</v>
      </c>
      <c r="D269">
        <v>473200</v>
      </c>
      <c r="E269">
        <v>575540</v>
      </c>
      <c r="F269" s="4">
        <f t="shared" si="4"/>
        <v>533580</v>
      </c>
    </row>
    <row r="270" spans="1:6" x14ac:dyDescent="0.3">
      <c r="A270" t="s">
        <v>1295</v>
      </c>
      <c r="B270">
        <v>600000</v>
      </c>
      <c r="C270">
        <v>740000</v>
      </c>
      <c r="D270">
        <v>850240</v>
      </c>
      <c r="E270">
        <v>0</v>
      </c>
      <c r="F270" s="4">
        <f t="shared" si="4"/>
        <v>530080</v>
      </c>
    </row>
    <row r="271" spans="1:6" x14ac:dyDescent="0.3">
      <c r="A271" t="s">
        <v>1296</v>
      </c>
      <c r="B271">
        <v>2217070</v>
      </c>
      <c r="C271">
        <v>4288400</v>
      </c>
      <c r="D271">
        <v>5350200</v>
      </c>
      <c r="E271">
        <v>2108650</v>
      </c>
      <c r="F271" s="4">
        <f t="shared" si="4"/>
        <v>3915750</v>
      </c>
    </row>
    <row r="272" spans="1:6" x14ac:dyDescent="0.3">
      <c r="A272" t="s">
        <v>1297</v>
      </c>
      <c r="B272">
        <v>599550</v>
      </c>
      <c r="C272">
        <v>0</v>
      </c>
      <c r="D272">
        <v>5921410</v>
      </c>
      <c r="E272">
        <v>3130900</v>
      </c>
      <c r="F272" s="4">
        <f t="shared" si="4"/>
        <v>3017436.6666666665</v>
      </c>
    </row>
    <row r="273" spans="1:6" x14ac:dyDescent="0.3">
      <c r="A273" t="s">
        <v>1298</v>
      </c>
      <c r="B273">
        <v>2124650</v>
      </c>
      <c r="C273">
        <v>687960</v>
      </c>
      <c r="D273">
        <v>2069340</v>
      </c>
      <c r="E273">
        <v>0</v>
      </c>
      <c r="F273" s="4">
        <f t="shared" si="4"/>
        <v>919100</v>
      </c>
    </row>
    <row r="274" spans="1:6" x14ac:dyDescent="0.3">
      <c r="A274" t="s">
        <v>1299</v>
      </c>
      <c r="B274">
        <v>0</v>
      </c>
      <c r="C274">
        <v>0</v>
      </c>
      <c r="D274">
        <v>717990</v>
      </c>
      <c r="E274">
        <v>0</v>
      </c>
      <c r="F274" s="4">
        <f t="shared" si="4"/>
        <v>239330</v>
      </c>
    </row>
    <row r="275" spans="1:6" x14ac:dyDescent="0.3">
      <c r="A275" t="s">
        <v>1300</v>
      </c>
      <c r="B275">
        <v>664300</v>
      </c>
      <c r="C275">
        <v>2242740</v>
      </c>
      <c r="D275">
        <v>4442819</v>
      </c>
      <c r="E275">
        <v>18538000</v>
      </c>
      <c r="F275" s="4">
        <f t="shared" si="4"/>
        <v>8407853</v>
      </c>
    </row>
    <row r="276" spans="1:6" x14ac:dyDescent="0.3">
      <c r="A276" t="s">
        <v>1301</v>
      </c>
      <c r="B276">
        <v>2219600</v>
      </c>
      <c r="C276">
        <v>2220000</v>
      </c>
      <c r="D276">
        <v>423150</v>
      </c>
      <c r="E276">
        <v>2215110</v>
      </c>
      <c r="F276" s="4">
        <f t="shared" si="4"/>
        <v>1619420</v>
      </c>
    </row>
    <row r="277" spans="1:6" x14ac:dyDescent="0.3">
      <c r="A277" t="s">
        <v>1302</v>
      </c>
      <c r="B277">
        <v>0</v>
      </c>
      <c r="C277">
        <v>6566500</v>
      </c>
      <c r="D277">
        <v>2293200</v>
      </c>
      <c r="E277">
        <v>0</v>
      </c>
      <c r="F277" s="4">
        <f t="shared" si="4"/>
        <v>2953233.3333333335</v>
      </c>
    </row>
    <row r="278" spans="1:6" x14ac:dyDescent="0.3">
      <c r="A278" t="s">
        <v>1303</v>
      </c>
      <c r="B278">
        <v>1110000</v>
      </c>
      <c r="C278">
        <v>915600</v>
      </c>
      <c r="D278">
        <v>1847880</v>
      </c>
      <c r="E278">
        <v>0</v>
      </c>
      <c r="F278" s="4">
        <f t="shared" si="4"/>
        <v>921160</v>
      </c>
    </row>
    <row r="279" spans="1:6" x14ac:dyDescent="0.3">
      <c r="A279" t="s">
        <v>1304</v>
      </c>
      <c r="B279">
        <v>0</v>
      </c>
      <c r="C279">
        <v>542360</v>
      </c>
      <c r="D279">
        <v>309400</v>
      </c>
      <c r="E279">
        <v>450000</v>
      </c>
      <c r="F279" s="4">
        <f t="shared" si="4"/>
        <v>433920</v>
      </c>
    </row>
    <row r="280" spans="1:6" x14ac:dyDescent="0.3">
      <c r="A280" t="s">
        <v>1305</v>
      </c>
      <c r="B280">
        <v>2028400</v>
      </c>
      <c r="C280">
        <v>3309400</v>
      </c>
      <c r="D280">
        <v>7739840</v>
      </c>
      <c r="E280">
        <v>5324200</v>
      </c>
      <c r="F280" s="4">
        <f t="shared" si="4"/>
        <v>5457813.333333333</v>
      </c>
    </row>
    <row r="281" spans="1:6" x14ac:dyDescent="0.3">
      <c r="A281" t="s">
        <v>1306</v>
      </c>
      <c r="B281">
        <v>370000</v>
      </c>
      <c r="C281">
        <v>230000</v>
      </c>
      <c r="D281">
        <v>490300</v>
      </c>
      <c r="E281">
        <v>593600</v>
      </c>
      <c r="F281" s="4">
        <f t="shared" si="4"/>
        <v>437966.66666666669</v>
      </c>
    </row>
    <row r="282" spans="1:6" x14ac:dyDescent="0.3">
      <c r="A282" t="s">
        <v>1307</v>
      </c>
      <c r="B282">
        <v>0</v>
      </c>
      <c r="C282">
        <v>0</v>
      </c>
      <c r="D282">
        <v>370000</v>
      </c>
      <c r="E282">
        <v>0</v>
      </c>
      <c r="F282" s="4">
        <f t="shared" si="4"/>
        <v>123333.33333333333</v>
      </c>
    </row>
    <row r="283" spans="1:6" x14ac:dyDescent="0.3">
      <c r="A283" t="s">
        <v>1308</v>
      </c>
      <c r="B283">
        <v>1238510</v>
      </c>
      <c r="C283">
        <v>0</v>
      </c>
      <c r="D283">
        <v>264000</v>
      </c>
      <c r="E283">
        <v>2497950</v>
      </c>
      <c r="F283" s="4">
        <f t="shared" si="4"/>
        <v>920650</v>
      </c>
    </row>
    <row r="284" spans="1:6" x14ac:dyDescent="0.3">
      <c r="A284" t="s">
        <v>1309</v>
      </c>
      <c r="B284">
        <v>1157520</v>
      </c>
      <c r="C284">
        <v>1239420</v>
      </c>
      <c r="D284">
        <v>1104740</v>
      </c>
      <c r="E284">
        <v>1031940</v>
      </c>
      <c r="F284" s="4">
        <f t="shared" si="4"/>
        <v>1125366.6666666667</v>
      </c>
    </row>
    <row r="285" spans="1:6" x14ac:dyDescent="0.3">
      <c r="A285" t="s">
        <v>1310</v>
      </c>
      <c r="B285">
        <v>1076160</v>
      </c>
      <c r="C285">
        <v>0</v>
      </c>
      <c r="D285">
        <v>697060</v>
      </c>
      <c r="E285">
        <v>0</v>
      </c>
      <c r="F285" s="4">
        <f t="shared" si="4"/>
        <v>232353.33333333334</v>
      </c>
    </row>
    <row r="286" spans="1:6" x14ac:dyDescent="0.3">
      <c r="A286" t="s">
        <v>1311</v>
      </c>
      <c r="B286">
        <v>0</v>
      </c>
      <c r="C286">
        <v>0</v>
      </c>
      <c r="D286">
        <v>1186470</v>
      </c>
      <c r="E286">
        <v>593320</v>
      </c>
      <c r="F286" s="4">
        <f t="shared" si="4"/>
        <v>593263.33333333337</v>
      </c>
    </row>
    <row r="287" spans="1:6" x14ac:dyDescent="0.3">
      <c r="A287" t="s">
        <v>1312</v>
      </c>
      <c r="B287">
        <v>1236320</v>
      </c>
      <c r="C287">
        <v>657700</v>
      </c>
      <c r="D287">
        <v>1994350</v>
      </c>
      <c r="E287">
        <v>1675310</v>
      </c>
      <c r="F287" s="4">
        <f t="shared" si="4"/>
        <v>1442453.3333333333</v>
      </c>
    </row>
    <row r="288" spans="1:6" x14ac:dyDescent="0.3">
      <c r="A288" t="s">
        <v>1313</v>
      </c>
      <c r="B288">
        <v>229320</v>
      </c>
      <c r="C288">
        <v>6014750</v>
      </c>
      <c r="D288">
        <v>6289920</v>
      </c>
      <c r="E288">
        <v>8863680</v>
      </c>
      <c r="F288" s="4">
        <f t="shared" si="4"/>
        <v>7056116.666666667</v>
      </c>
    </row>
    <row r="289" spans="1:6" x14ac:dyDescent="0.3">
      <c r="A289" t="s">
        <v>1314</v>
      </c>
      <c r="B289">
        <v>1993440</v>
      </c>
      <c r="C289">
        <v>0</v>
      </c>
      <c r="D289">
        <v>315400</v>
      </c>
      <c r="E289">
        <v>9509800</v>
      </c>
      <c r="F289" s="4">
        <f t="shared" si="4"/>
        <v>3275066.6666666665</v>
      </c>
    </row>
    <row r="290" spans="1:6" x14ac:dyDescent="0.3">
      <c r="A290" t="s">
        <v>1315</v>
      </c>
      <c r="B290">
        <v>2149220</v>
      </c>
      <c r="C290">
        <v>6636070</v>
      </c>
      <c r="D290">
        <v>10822500</v>
      </c>
      <c r="E290">
        <v>3425060</v>
      </c>
      <c r="F290" s="4">
        <f t="shared" si="4"/>
        <v>6961210</v>
      </c>
    </row>
    <row r="291" spans="1:6" x14ac:dyDescent="0.3">
      <c r="A291" t="s">
        <v>1316</v>
      </c>
      <c r="B291">
        <v>3220490</v>
      </c>
      <c r="C291">
        <v>7471950</v>
      </c>
      <c r="D291">
        <v>7575300</v>
      </c>
      <c r="E291">
        <v>4871700</v>
      </c>
      <c r="F291" s="4">
        <f t="shared" si="4"/>
        <v>6639650</v>
      </c>
    </row>
    <row r="292" spans="1:6" x14ac:dyDescent="0.3">
      <c r="A292" t="s">
        <v>1317</v>
      </c>
      <c r="B292">
        <v>370000</v>
      </c>
      <c r="C292">
        <v>0</v>
      </c>
      <c r="D292">
        <v>6944150</v>
      </c>
      <c r="E292">
        <v>0</v>
      </c>
      <c r="F292" s="4">
        <f t="shared" si="4"/>
        <v>2314716.6666666665</v>
      </c>
    </row>
    <row r="293" spans="1:6" x14ac:dyDescent="0.3">
      <c r="A293" t="s">
        <v>1318</v>
      </c>
      <c r="B293">
        <v>382200</v>
      </c>
      <c r="C293">
        <v>230000</v>
      </c>
      <c r="D293">
        <v>740000</v>
      </c>
      <c r="E293">
        <v>0</v>
      </c>
      <c r="F293" s="4">
        <f t="shared" si="4"/>
        <v>323333.33333333331</v>
      </c>
    </row>
    <row r="294" spans="1:6" x14ac:dyDescent="0.3">
      <c r="A294" t="s">
        <v>1319</v>
      </c>
      <c r="B294">
        <v>0</v>
      </c>
      <c r="C294">
        <v>995540</v>
      </c>
      <c r="D294">
        <v>1345890</v>
      </c>
      <c r="E294">
        <v>0</v>
      </c>
      <c r="F294" s="4">
        <f t="shared" si="4"/>
        <v>780476.66666666663</v>
      </c>
    </row>
    <row r="295" spans="1:6" x14ac:dyDescent="0.3">
      <c r="A295" t="s">
        <v>1320</v>
      </c>
      <c r="B295">
        <v>0</v>
      </c>
      <c r="C295">
        <v>276000</v>
      </c>
      <c r="D295">
        <v>404950</v>
      </c>
      <c r="E295">
        <v>0</v>
      </c>
      <c r="F295" s="4">
        <f t="shared" si="4"/>
        <v>226983.33333333334</v>
      </c>
    </row>
    <row r="296" spans="1:6" x14ac:dyDescent="0.3">
      <c r="A296" t="s">
        <v>1321</v>
      </c>
      <c r="B296">
        <v>553520</v>
      </c>
      <c r="C296">
        <v>1191340</v>
      </c>
      <c r="D296">
        <v>0</v>
      </c>
      <c r="E296">
        <v>0</v>
      </c>
      <c r="F296" s="4">
        <f t="shared" si="4"/>
        <v>397113.33333333331</v>
      </c>
    </row>
    <row r="297" spans="1:6" x14ac:dyDescent="0.3">
      <c r="A297" t="s">
        <v>1322</v>
      </c>
      <c r="B297">
        <v>382200</v>
      </c>
      <c r="C297">
        <v>370000</v>
      </c>
      <c r="D297">
        <v>1102920</v>
      </c>
      <c r="E297">
        <v>234600</v>
      </c>
      <c r="F297" s="4">
        <f t="shared" si="4"/>
        <v>569173.33333333337</v>
      </c>
    </row>
    <row r="298" spans="1:6" x14ac:dyDescent="0.3">
      <c r="A298" t="s">
        <v>1323</v>
      </c>
      <c r="B298">
        <v>256000</v>
      </c>
      <c r="C298">
        <v>0</v>
      </c>
      <c r="D298">
        <v>396760</v>
      </c>
      <c r="E298">
        <v>450560</v>
      </c>
      <c r="F298" s="4">
        <f t="shared" si="4"/>
        <v>282440</v>
      </c>
    </row>
    <row r="299" spans="1:6" x14ac:dyDescent="0.3">
      <c r="A299" t="s">
        <v>1324</v>
      </c>
      <c r="B299">
        <v>7734500</v>
      </c>
      <c r="C299">
        <v>6026510</v>
      </c>
      <c r="D299">
        <v>3578590</v>
      </c>
      <c r="E299">
        <v>8786330</v>
      </c>
      <c r="F299" s="4">
        <f t="shared" si="4"/>
        <v>6130476.666666667</v>
      </c>
    </row>
    <row r="300" spans="1:6" x14ac:dyDescent="0.3">
      <c r="A300" t="s">
        <v>1325</v>
      </c>
      <c r="B300">
        <v>4218270</v>
      </c>
      <c r="C300">
        <v>4593990</v>
      </c>
      <c r="D300">
        <v>6260780</v>
      </c>
      <c r="E300">
        <v>4419990</v>
      </c>
      <c r="F300" s="4">
        <f t="shared" si="4"/>
        <v>5091586.666666667</v>
      </c>
    </row>
    <row r="301" spans="1:6" x14ac:dyDescent="0.3">
      <c r="A301" t="s">
        <v>1326</v>
      </c>
      <c r="B301">
        <v>0</v>
      </c>
      <c r="C301">
        <v>2056900</v>
      </c>
      <c r="D301">
        <v>2120000</v>
      </c>
      <c r="E301">
        <v>0</v>
      </c>
      <c r="F301" s="4">
        <f t="shared" si="4"/>
        <v>1392300</v>
      </c>
    </row>
    <row r="302" spans="1:6" x14ac:dyDescent="0.3">
      <c r="A302" t="s">
        <v>1327</v>
      </c>
      <c r="B302">
        <v>1893640</v>
      </c>
      <c r="C302">
        <v>2892360</v>
      </c>
      <c r="D302">
        <v>3431820</v>
      </c>
      <c r="E302">
        <v>6032330</v>
      </c>
      <c r="F302" s="4">
        <f t="shared" si="4"/>
        <v>4118836.6666666665</v>
      </c>
    </row>
    <row r="303" spans="1:6" x14ac:dyDescent="0.3">
      <c r="A303" t="s">
        <v>1328</v>
      </c>
      <c r="B303">
        <v>2520170</v>
      </c>
      <c r="C303">
        <v>1213190</v>
      </c>
      <c r="D303">
        <v>458430</v>
      </c>
      <c r="E303">
        <v>1555190</v>
      </c>
      <c r="F303" s="4">
        <f t="shared" si="4"/>
        <v>1075603.3333333333</v>
      </c>
    </row>
    <row r="304" spans="1:6" x14ac:dyDescent="0.3">
      <c r="A304" t="s">
        <v>1329</v>
      </c>
      <c r="B304">
        <v>5550000</v>
      </c>
      <c r="C304">
        <v>18500000</v>
      </c>
      <c r="D304">
        <v>35520000</v>
      </c>
      <c r="E304">
        <v>13717800</v>
      </c>
      <c r="F304" s="4">
        <f t="shared" si="4"/>
        <v>22579266.666666668</v>
      </c>
    </row>
    <row r="305" spans="1:6" x14ac:dyDescent="0.3">
      <c r="A305" t="s">
        <v>1330</v>
      </c>
      <c r="B305">
        <v>160000</v>
      </c>
      <c r="C305">
        <v>0</v>
      </c>
      <c r="D305">
        <v>0</v>
      </c>
      <c r="E305">
        <v>0</v>
      </c>
      <c r="F305" s="4">
        <f t="shared" si="4"/>
        <v>0</v>
      </c>
    </row>
    <row r="306" spans="1:6" x14ac:dyDescent="0.3">
      <c r="A306" t="s">
        <v>1331</v>
      </c>
      <c r="B306">
        <v>1401420</v>
      </c>
      <c r="C306">
        <v>1952500</v>
      </c>
      <c r="D306">
        <v>8254990</v>
      </c>
      <c r="E306">
        <v>0</v>
      </c>
      <c r="F306" s="4">
        <f t="shared" si="4"/>
        <v>3402496.6666666665</v>
      </c>
    </row>
    <row r="307" spans="1:6" x14ac:dyDescent="0.3">
      <c r="A307" t="s">
        <v>1332</v>
      </c>
      <c r="B307">
        <v>2397320</v>
      </c>
      <c r="C307">
        <v>4984470</v>
      </c>
      <c r="D307">
        <v>5736080</v>
      </c>
      <c r="E307">
        <v>2394000</v>
      </c>
      <c r="F307" s="4">
        <f t="shared" si="4"/>
        <v>4371516.666666667</v>
      </c>
    </row>
    <row r="308" spans="1:6" x14ac:dyDescent="0.3">
      <c r="A308" t="s">
        <v>1333</v>
      </c>
      <c r="B308">
        <v>0</v>
      </c>
      <c r="C308">
        <v>1112700</v>
      </c>
      <c r="D308">
        <v>1296740</v>
      </c>
      <c r="E308">
        <v>322140</v>
      </c>
      <c r="F308" s="4">
        <f t="shared" si="4"/>
        <v>910526.66666666663</v>
      </c>
    </row>
    <row r="309" spans="1:6" x14ac:dyDescent="0.3">
      <c r="A309" t="s">
        <v>1334</v>
      </c>
      <c r="B309">
        <v>2168600</v>
      </c>
      <c r="C309">
        <v>1933950</v>
      </c>
      <c r="D309">
        <v>3849400</v>
      </c>
      <c r="E309">
        <v>402000</v>
      </c>
      <c r="F309" s="4">
        <f t="shared" si="4"/>
        <v>2061783.3333333333</v>
      </c>
    </row>
    <row r="310" spans="1:6" x14ac:dyDescent="0.3">
      <c r="A310" t="s">
        <v>1335</v>
      </c>
      <c r="B310">
        <v>1710800</v>
      </c>
      <c r="C310">
        <v>971000</v>
      </c>
      <c r="D310">
        <v>1715450</v>
      </c>
      <c r="E310">
        <v>804000</v>
      </c>
      <c r="F310" s="4">
        <f t="shared" si="4"/>
        <v>1163483.3333333333</v>
      </c>
    </row>
    <row r="311" spans="1:6" x14ac:dyDescent="0.3">
      <c r="A311" t="s">
        <v>1336</v>
      </c>
      <c r="B311">
        <v>1059680</v>
      </c>
      <c r="C311">
        <v>0</v>
      </c>
      <c r="D311">
        <v>0</v>
      </c>
      <c r="E311">
        <v>1641900</v>
      </c>
      <c r="F311" s="4">
        <f t="shared" si="4"/>
        <v>547300</v>
      </c>
    </row>
    <row r="312" spans="1:6" x14ac:dyDescent="0.3">
      <c r="A312" t="s">
        <v>1337</v>
      </c>
      <c r="B312">
        <v>3213840</v>
      </c>
      <c r="C312">
        <v>4778220</v>
      </c>
      <c r="D312">
        <v>4902360</v>
      </c>
      <c r="E312">
        <v>3675260</v>
      </c>
      <c r="F312" s="4">
        <f t="shared" si="4"/>
        <v>4451946.666666667</v>
      </c>
    </row>
    <row r="313" spans="1:6" x14ac:dyDescent="0.3">
      <c r="A313" t="s">
        <v>1338</v>
      </c>
      <c r="B313">
        <v>1256900</v>
      </c>
      <c r="C313">
        <v>0</v>
      </c>
      <c r="D313">
        <v>933660</v>
      </c>
      <c r="E313">
        <v>1246700</v>
      </c>
      <c r="F313" s="4">
        <f t="shared" si="4"/>
        <v>726786.66666666663</v>
      </c>
    </row>
    <row r="314" spans="1:6" x14ac:dyDescent="0.3">
      <c r="A314" t="s">
        <v>1339</v>
      </c>
      <c r="B314">
        <v>444000</v>
      </c>
      <c r="C314">
        <v>585670</v>
      </c>
      <c r="D314">
        <v>2373320</v>
      </c>
      <c r="E314">
        <v>907770</v>
      </c>
      <c r="F314" s="4">
        <f t="shared" si="4"/>
        <v>1288920</v>
      </c>
    </row>
    <row r="315" spans="1:6" x14ac:dyDescent="0.3">
      <c r="A315" t="s">
        <v>1340</v>
      </c>
      <c r="B315">
        <v>1042860</v>
      </c>
      <c r="C315">
        <v>1428470</v>
      </c>
      <c r="D315">
        <v>3370980</v>
      </c>
      <c r="E315">
        <v>1180270</v>
      </c>
      <c r="F315" s="4">
        <f t="shared" si="4"/>
        <v>1993240</v>
      </c>
    </row>
    <row r="316" spans="1:6" x14ac:dyDescent="0.3">
      <c r="A316" t="s">
        <v>1341</v>
      </c>
      <c r="B316">
        <v>1395300</v>
      </c>
      <c r="C316">
        <v>1304000</v>
      </c>
      <c r="D316">
        <v>0</v>
      </c>
      <c r="E316">
        <v>0</v>
      </c>
      <c r="F316" s="4">
        <f t="shared" si="4"/>
        <v>434666.66666666669</v>
      </c>
    </row>
    <row r="317" spans="1:6" x14ac:dyDescent="0.3">
      <c r="A317" t="s">
        <v>1342</v>
      </c>
      <c r="B317">
        <v>58873760</v>
      </c>
      <c r="C317">
        <v>20177760</v>
      </c>
      <c r="D317">
        <v>44540220</v>
      </c>
      <c r="E317">
        <v>84236400</v>
      </c>
      <c r="F317" s="4">
        <f t="shared" si="4"/>
        <v>49651460</v>
      </c>
    </row>
    <row r="318" spans="1:6" x14ac:dyDescent="0.3">
      <c r="A318" t="s">
        <v>1343</v>
      </c>
      <c r="B318">
        <v>1408680</v>
      </c>
      <c r="C318">
        <v>740000</v>
      </c>
      <c r="D318">
        <v>5293150</v>
      </c>
      <c r="E318">
        <v>400400</v>
      </c>
      <c r="F318" s="4">
        <f t="shared" si="4"/>
        <v>2144516.6666666665</v>
      </c>
    </row>
    <row r="319" spans="1:6" x14ac:dyDescent="0.3">
      <c r="A319" t="s">
        <v>1344</v>
      </c>
      <c r="B319">
        <v>4589100</v>
      </c>
      <c r="C319">
        <v>5080000</v>
      </c>
      <c r="D319">
        <v>2566720</v>
      </c>
      <c r="E319">
        <v>7734300</v>
      </c>
      <c r="F319" s="4">
        <f t="shared" si="4"/>
        <v>5127006.666666667</v>
      </c>
    </row>
    <row r="320" spans="1:6" x14ac:dyDescent="0.3">
      <c r="A320" t="s">
        <v>1345</v>
      </c>
      <c r="B320">
        <v>660660</v>
      </c>
      <c r="C320">
        <v>0</v>
      </c>
      <c r="D320">
        <v>357000</v>
      </c>
      <c r="E320">
        <v>1650200</v>
      </c>
      <c r="F320" s="4">
        <f t="shared" si="4"/>
        <v>669066.66666666663</v>
      </c>
    </row>
    <row r="321" spans="1:6" x14ac:dyDescent="0.3">
      <c r="A321" t="s">
        <v>1346</v>
      </c>
      <c r="B321">
        <v>2195990</v>
      </c>
      <c r="C321">
        <v>2127680</v>
      </c>
      <c r="D321">
        <v>2153400</v>
      </c>
      <c r="E321">
        <v>2107720</v>
      </c>
      <c r="F321" s="4">
        <f t="shared" si="4"/>
        <v>2129600</v>
      </c>
    </row>
    <row r="322" spans="1:6" x14ac:dyDescent="0.3">
      <c r="A322" t="s">
        <v>1347</v>
      </c>
      <c r="B322">
        <v>2827370</v>
      </c>
      <c r="C322">
        <v>5047250</v>
      </c>
      <c r="D322">
        <v>3822780</v>
      </c>
      <c r="E322">
        <v>4955010</v>
      </c>
      <c r="F322" s="4">
        <f t="shared" si="4"/>
        <v>4608346.666666667</v>
      </c>
    </row>
    <row r="323" spans="1:6" x14ac:dyDescent="0.3">
      <c r="A323" t="s">
        <v>1348</v>
      </c>
      <c r="B323">
        <v>2247880</v>
      </c>
      <c r="C323">
        <v>228000</v>
      </c>
      <c r="D323">
        <v>6937100</v>
      </c>
      <c r="E323">
        <v>3606410</v>
      </c>
      <c r="F323" s="4">
        <f t="shared" ref="F323:F386" si="5">SUM(C323:E323)/3</f>
        <v>3590503.3333333335</v>
      </c>
    </row>
    <row r="324" spans="1:6" x14ac:dyDescent="0.3">
      <c r="A324" t="s">
        <v>1349</v>
      </c>
      <c r="B324">
        <v>3263550</v>
      </c>
      <c r="C324">
        <v>6361080</v>
      </c>
      <c r="D324">
        <v>6705079</v>
      </c>
      <c r="E324">
        <v>6153770</v>
      </c>
      <c r="F324" s="4">
        <f t="shared" si="5"/>
        <v>6406643</v>
      </c>
    </row>
    <row r="325" spans="1:6" x14ac:dyDescent="0.3">
      <c r="A325" t="s">
        <v>1350</v>
      </c>
      <c r="B325">
        <v>823900</v>
      </c>
      <c r="C325">
        <v>300300</v>
      </c>
      <c r="D325">
        <v>0</v>
      </c>
      <c r="E325">
        <v>0</v>
      </c>
      <c r="F325" s="4">
        <f t="shared" si="5"/>
        <v>100100</v>
      </c>
    </row>
    <row r="326" spans="1:6" x14ac:dyDescent="0.3">
      <c r="A326" t="s">
        <v>1351</v>
      </c>
      <c r="B326">
        <v>248000</v>
      </c>
      <c r="C326">
        <v>379400</v>
      </c>
      <c r="D326">
        <v>0</v>
      </c>
      <c r="E326">
        <v>0</v>
      </c>
      <c r="F326" s="4">
        <f t="shared" si="5"/>
        <v>126466.66666666667</v>
      </c>
    </row>
    <row r="327" spans="1:6" x14ac:dyDescent="0.3">
      <c r="A327" t="s">
        <v>1352</v>
      </c>
      <c r="B327">
        <v>896000</v>
      </c>
      <c r="C327">
        <v>720720</v>
      </c>
      <c r="D327">
        <v>1480000</v>
      </c>
      <c r="E327">
        <v>2966460</v>
      </c>
      <c r="F327" s="4">
        <f t="shared" si="5"/>
        <v>1722393.3333333333</v>
      </c>
    </row>
    <row r="328" spans="1:6" x14ac:dyDescent="0.3">
      <c r="A328" t="s">
        <v>1353</v>
      </c>
      <c r="B328">
        <v>1065610</v>
      </c>
      <c r="C328">
        <v>0</v>
      </c>
      <c r="D328">
        <v>963690</v>
      </c>
      <c r="E328">
        <v>1324050</v>
      </c>
      <c r="F328" s="4">
        <f t="shared" si="5"/>
        <v>762580</v>
      </c>
    </row>
    <row r="329" spans="1:6" x14ac:dyDescent="0.3">
      <c r="A329" t="s">
        <v>1354</v>
      </c>
      <c r="B329">
        <v>0</v>
      </c>
      <c r="C329">
        <v>334880</v>
      </c>
      <c r="D329">
        <v>234600</v>
      </c>
      <c r="E329">
        <v>678860</v>
      </c>
      <c r="F329" s="4">
        <f t="shared" si="5"/>
        <v>416113.33333333331</v>
      </c>
    </row>
    <row r="330" spans="1:6" x14ac:dyDescent="0.3">
      <c r="A330" t="s">
        <v>1355</v>
      </c>
      <c r="B330">
        <v>1476300</v>
      </c>
      <c r="C330">
        <v>4347200</v>
      </c>
      <c r="D330">
        <v>6131080</v>
      </c>
      <c r="E330">
        <v>13383100</v>
      </c>
      <c r="F330" s="4">
        <f t="shared" si="5"/>
        <v>7953793.333333333</v>
      </c>
    </row>
    <row r="331" spans="1:6" x14ac:dyDescent="0.3">
      <c r="A331" t="s">
        <v>292</v>
      </c>
      <c r="B331">
        <v>2590000</v>
      </c>
      <c r="C331">
        <v>3068899</v>
      </c>
      <c r="D331">
        <v>1565790</v>
      </c>
      <c r="E331">
        <v>764400</v>
      </c>
      <c r="F331" s="4">
        <f t="shared" si="5"/>
        <v>1799696.3333333333</v>
      </c>
    </row>
    <row r="332" spans="1:6" x14ac:dyDescent="0.3">
      <c r="A332" t="s">
        <v>1356</v>
      </c>
      <c r="B332">
        <v>1936860</v>
      </c>
      <c r="C332">
        <v>3137980</v>
      </c>
      <c r="D332">
        <v>5943640</v>
      </c>
      <c r="E332">
        <v>808400</v>
      </c>
      <c r="F332" s="4">
        <f t="shared" si="5"/>
        <v>3296673.3333333335</v>
      </c>
    </row>
    <row r="333" spans="1:6" x14ac:dyDescent="0.3">
      <c r="A333" t="s">
        <v>1357</v>
      </c>
      <c r="B333">
        <v>1144780</v>
      </c>
      <c r="C333">
        <v>614250</v>
      </c>
      <c r="D333">
        <v>0</v>
      </c>
      <c r="E333">
        <v>1334150</v>
      </c>
      <c r="F333" s="4">
        <f t="shared" si="5"/>
        <v>649466.66666666663</v>
      </c>
    </row>
    <row r="334" spans="1:6" x14ac:dyDescent="0.3">
      <c r="A334" t="s">
        <v>1358</v>
      </c>
      <c r="B334">
        <v>4195700</v>
      </c>
      <c r="C334">
        <v>468650</v>
      </c>
      <c r="D334">
        <v>1747200</v>
      </c>
      <c r="E334">
        <v>3556400</v>
      </c>
      <c r="F334" s="4">
        <f t="shared" si="5"/>
        <v>1924083.3333333333</v>
      </c>
    </row>
    <row r="335" spans="1:6" x14ac:dyDescent="0.3">
      <c r="A335" t="s">
        <v>1359</v>
      </c>
      <c r="B335">
        <v>14980910</v>
      </c>
      <c r="C335">
        <v>16078440</v>
      </c>
      <c r="D335">
        <v>12023340</v>
      </c>
      <c r="E335">
        <v>14037900</v>
      </c>
      <c r="F335" s="4">
        <f t="shared" si="5"/>
        <v>14046560</v>
      </c>
    </row>
    <row r="336" spans="1:6" x14ac:dyDescent="0.3">
      <c r="A336" t="s">
        <v>1360</v>
      </c>
      <c r="B336">
        <v>19670310</v>
      </c>
      <c r="C336">
        <v>2930200</v>
      </c>
      <c r="D336">
        <v>2291380</v>
      </c>
      <c r="E336">
        <v>2297750</v>
      </c>
      <c r="F336" s="4">
        <f t="shared" si="5"/>
        <v>2506443.3333333335</v>
      </c>
    </row>
    <row r="337" spans="1:6" x14ac:dyDescent="0.3">
      <c r="A337" t="s">
        <v>1361</v>
      </c>
      <c r="B337">
        <v>2300320</v>
      </c>
      <c r="C337">
        <v>2164320</v>
      </c>
      <c r="D337">
        <v>2838820</v>
      </c>
      <c r="E337">
        <v>4474960</v>
      </c>
      <c r="F337" s="4">
        <f t="shared" si="5"/>
        <v>3159366.6666666665</v>
      </c>
    </row>
    <row r="338" spans="1:6" x14ac:dyDescent="0.3">
      <c r="A338" t="s">
        <v>1362</v>
      </c>
      <c r="B338">
        <v>4463080</v>
      </c>
      <c r="C338">
        <v>2134860</v>
      </c>
      <c r="D338">
        <v>2696620</v>
      </c>
      <c r="E338">
        <v>5317320</v>
      </c>
      <c r="F338" s="4">
        <f t="shared" si="5"/>
        <v>3382933.3333333335</v>
      </c>
    </row>
    <row r="339" spans="1:6" x14ac:dyDescent="0.3">
      <c r="A339" t="s">
        <v>376</v>
      </c>
      <c r="B339">
        <v>2021110</v>
      </c>
      <c r="C339">
        <v>2363720</v>
      </c>
      <c r="D339">
        <v>3894170</v>
      </c>
      <c r="E339">
        <v>3641650</v>
      </c>
      <c r="F339" s="4">
        <f t="shared" si="5"/>
        <v>3299846.6666666665</v>
      </c>
    </row>
    <row r="340" spans="1:6" x14ac:dyDescent="0.3">
      <c r="A340" t="s">
        <v>1363</v>
      </c>
      <c r="B340">
        <v>0</v>
      </c>
      <c r="C340">
        <v>0</v>
      </c>
      <c r="D340">
        <v>565920</v>
      </c>
      <c r="E340">
        <v>256000</v>
      </c>
      <c r="F340" s="4">
        <f t="shared" si="5"/>
        <v>273973.33333333331</v>
      </c>
    </row>
    <row r="341" spans="1:6" x14ac:dyDescent="0.3">
      <c r="A341" t="s">
        <v>1364</v>
      </c>
      <c r="B341">
        <v>370000</v>
      </c>
      <c r="C341">
        <v>1423040</v>
      </c>
      <c r="D341">
        <v>2648480</v>
      </c>
      <c r="E341">
        <v>410000</v>
      </c>
      <c r="F341" s="4">
        <f t="shared" si="5"/>
        <v>1493840</v>
      </c>
    </row>
    <row r="342" spans="1:6" x14ac:dyDescent="0.3">
      <c r="A342" t="s">
        <v>1365</v>
      </c>
      <c r="B342">
        <v>678860</v>
      </c>
      <c r="C342">
        <v>950950</v>
      </c>
      <c r="D342">
        <v>992810</v>
      </c>
      <c r="E342">
        <v>0</v>
      </c>
      <c r="F342" s="4">
        <f t="shared" si="5"/>
        <v>647920</v>
      </c>
    </row>
    <row r="343" spans="1:6" x14ac:dyDescent="0.3">
      <c r="A343" t="s">
        <v>1366</v>
      </c>
      <c r="B343">
        <v>0</v>
      </c>
      <c r="C343">
        <v>820000</v>
      </c>
      <c r="D343">
        <v>1747200</v>
      </c>
      <c r="E343">
        <v>2184840</v>
      </c>
      <c r="F343" s="4">
        <f t="shared" si="5"/>
        <v>1584013.3333333333</v>
      </c>
    </row>
    <row r="344" spans="1:6" x14ac:dyDescent="0.3">
      <c r="A344" t="s">
        <v>1367</v>
      </c>
      <c r="B344">
        <v>1153880</v>
      </c>
      <c r="C344">
        <v>1644059</v>
      </c>
      <c r="D344">
        <v>1817528</v>
      </c>
      <c r="E344">
        <v>3719090</v>
      </c>
      <c r="F344" s="4">
        <f t="shared" si="5"/>
        <v>2393559</v>
      </c>
    </row>
    <row r="345" spans="1:6" x14ac:dyDescent="0.3">
      <c r="A345" t="s">
        <v>1368</v>
      </c>
      <c r="B345">
        <v>0</v>
      </c>
      <c r="C345">
        <v>0</v>
      </c>
      <c r="D345">
        <v>1005260</v>
      </c>
      <c r="E345">
        <v>386000</v>
      </c>
      <c r="F345" s="4">
        <f t="shared" si="5"/>
        <v>463753.33333333331</v>
      </c>
    </row>
    <row r="346" spans="1:6" x14ac:dyDescent="0.3">
      <c r="A346" t="s">
        <v>267</v>
      </c>
      <c r="B346">
        <v>256000</v>
      </c>
      <c r="C346">
        <v>1113590</v>
      </c>
      <c r="D346">
        <v>1334219</v>
      </c>
      <c r="E346">
        <v>2166700</v>
      </c>
      <c r="F346" s="4">
        <f t="shared" si="5"/>
        <v>1538169.6666666667</v>
      </c>
    </row>
    <row r="347" spans="1:6" x14ac:dyDescent="0.3">
      <c r="A347" t="s">
        <v>1369</v>
      </c>
      <c r="B347">
        <v>2105500</v>
      </c>
      <c r="C347">
        <v>3684000</v>
      </c>
      <c r="D347">
        <v>5978940</v>
      </c>
      <c r="E347">
        <v>3423360</v>
      </c>
      <c r="F347" s="4">
        <f t="shared" si="5"/>
        <v>4362100</v>
      </c>
    </row>
    <row r="348" spans="1:6" x14ac:dyDescent="0.3">
      <c r="A348" t="s">
        <v>1370</v>
      </c>
      <c r="B348">
        <v>2032460</v>
      </c>
      <c r="C348">
        <v>2026010</v>
      </c>
      <c r="D348">
        <v>2027389</v>
      </c>
      <c r="E348">
        <v>2101060</v>
      </c>
      <c r="F348" s="4">
        <f t="shared" si="5"/>
        <v>2051486.3333333333</v>
      </c>
    </row>
    <row r="349" spans="1:6" x14ac:dyDescent="0.3">
      <c r="A349" t="s">
        <v>1371</v>
      </c>
      <c r="B349">
        <v>2471560</v>
      </c>
      <c r="C349">
        <v>2637720</v>
      </c>
      <c r="D349">
        <v>4313560</v>
      </c>
      <c r="E349">
        <v>2005640</v>
      </c>
      <c r="F349" s="4">
        <f t="shared" si="5"/>
        <v>2985640</v>
      </c>
    </row>
    <row r="350" spans="1:6" x14ac:dyDescent="0.3">
      <c r="A350" t="s">
        <v>1372</v>
      </c>
      <c r="B350">
        <v>2104500</v>
      </c>
      <c r="C350">
        <v>2076700</v>
      </c>
      <c r="D350">
        <v>0</v>
      </c>
      <c r="E350">
        <v>2187900</v>
      </c>
      <c r="F350" s="4">
        <f t="shared" si="5"/>
        <v>1421533.3333333333</v>
      </c>
    </row>
    <row r="351" spans="1:6" x14ac:dyDescent="0.3">
      <c r="A351" t="s">
        <v>1373</v>
      </c>
      <c r="B351">
        <v>2624100</v>
      </c>
      <c r="C351">
        <v>2111212</v>
      </c>
      <c r="D351">
        <v>2111150</v>
      </c>
      <c r="E351">
        <v>2051080</v>
      </c>
      <c r="F351" s="4">
        <f t="shared" si="5"/>
        <v>2091147.3333333333</v>
      </c>
    </row>
    <row r="352" spans="1:6" x14ac:dyDescent="0.3">
      <c r="A352" t="s">
        <v>1374</v>
      </c>
      <c r="B352">
        <v>2407520</v>
      </c>
      <c r="C352">
        <v>2831280</v>
      </c>
      <c r="D352">
        <v>2603180</v>
      </c>
      <c r="E352">
        <v>3780000</v>
      </c>
      <c r="F352" s="4">
        <f t="shared" si="5"/>
        <v>3071486.6666666665</v>
      </c>
    </row>
    <row r="353" spans="1:6" x14ac:dyDescent="0.3">
      <c r="A353" t="s">
        <v>1375</v>
      </c>
      <c r="B353">
        <v>214760</v>
      </c>
      <c r="C353">
        <v>581490</v>
      </c>
      <c r="D353">
        <v>449360</v>
      </c>
      <c r="E353">
        <v>949220</v>
      </c>
      <c r="F353" s="4">
        <f t="shared" si="5"/>
        <v>660023.33333333337</v>
      </c>
    </row>
    <row r="354" spans="1:6" x14ac:dyDescent="0.3">
      <c r="A354" t="s">
        <v>1376</v>
      </c>
      <c r="B354">
        <v>1822500</v>
      </c>
      <c r="C354">
        <v>0</v>
      </c>
      <c r="D354">
        <v>0</v>
      </c>
      <c r="E354">
        <v>463920</v>
      </c>
      <c r="F354" s="4">
        <f t="shared" si="5"/>
        <v>154640</v>
      </c>
    </row>
    <row r="355" spans="1:6" x14ac:dyDescent="0.3">
      <c r="A355" t="s">
        <v>1377</v>
      </c>
      <c r="B355">
        <v>0</v>
      </c>
      <c r="C355">
        <v>2863200</v>
      </c>
      <c r="D355">
        <v>2279550</v>
      </c>
      <c r="E355">
        <v>3826200</v>
      </c>
      <c r="F355" s="4">
        <f t="shared" si="5"/>
        <v>2989650</v>
      </c>
    </row>
    <row r="356" spans="1:6" x14ac:dyDescent="0.3">
      <c r="A356" t="s">
        <v>1378</v>
      </c>
      <c r="B356">
        <v>1094450</v>
      </c>
      <c r="C356">
        <v>573300</v>
      </c>
      <c r="D356">
        <v>885430</v>
      </c>
      <c r="E356">
        <v>633360</v>
      </c>
      <c r="F356" s="4">
        <f t="shared" si="5"/>
        <v>697363.33333333337</v>
      </c>
    </row>
    <row r="357" spans="1:6" x14ac:dyDescent="0.3">
      <c r="A357" t="s">
        <v>1379</v>
      </c>
      <c r="B357">
        <v>0</v>
      </c>
      <c r="C357">
        <v>615840</v>
      </c>
      <c r="D357">
        <v>0</v>
      </c>
      <c r="E357">
        <v>0</v>
      </c>
      <c r="F357" s="4">
        <f t="shared" si="5"/>
        <v>205280</v>
      </c>
    </row>
    <row r="358" spans="1:6" x14ac:dyDescent="0.3">
      <c r="A358" t="s">
        <v>1380</v>
      </c>
      <c r="B358">
        <v>0</v>
      </c>
      <c r="C358">
        <v>911060</v>
      </c>
      <c r="D358">
        <v>0</v>
      </c>
      <c r="E358">
        <v>0</v>
      </c>
      <c r="F358" s="4">
        <f t="shared" si="5"/>
        <v>303686.66666666669</v>
      </c>
    </row>
    <row r="359" spans="1:6" x14ac:dyDescent="0.3">
      <c r="A359" t="s">
        <v>317</v>
      </c>
      <c r="B359">
        <v>740000</v>
      </c>
      <c r="C359">
        <v>0</v>
      </c>
      <c r="D359">
        <v>2477250</v>
      </c>
      <c r="E359">
        <v>1390500</v>
      </c>
      <c r="F359" s="4">
        <f t="shared" si="5"/>
        <v>1289250</v>
      </c>
    </row>
    <row r="360" spans="1:6" x14ac:dyDescent="0.3">
      <c r="A360" t="s">
        <v>1381</v>
      </c>
      <c r="B360">
        <v>4302400</v>
      </c>
      <c r="C360">
        <v>4747750</v>
      </c>
      <c r="D360">
        <v>5017350</v>
      </c>
      <c r="E360">
        <v>9452450</v>
      </c>
      <c r="F360" s="4">
        <f t="shared" si="5"/>
        <v>6405850</v>
      </c>
    </row>
    <row r="361" spans="1:6" x14ac:dyDescent="0.3">
      <c r="A361" t="s">
        <v>1382</v>
      </c>
      <c r="B361">
        <v>305000</v>
      </c>
      <c r="C361">
        <v>409500</v>
      </c>
      <c r="D361">
        <v>374920</v>
      </c>
      <c r="E361">
        <v>0</v>
      </c>
      <c r="F361" s="4">
        <f t="shared" si="5"/>
        <v>261473.33333333334</v>
      </c>
    </row>
    <row r="362" spans="1:6" x14ac:dyDescent="0.3">
      <c r="A362" t="s">
        <v>1383</v>
      </c>
      <c r="B362">
        <v>397800</v>
      </c>
      <c r="C362">
        <v>0</v>
      </c>
      <c r="D362">
        <v>0</v>
      </c>
      <c r="E362">
        <v>431340</v>
      </c>
      <c r="F362" s="4">
        <f t="shared" si="5"/>
        <v>143780</v>
      </c>
    </row>
    <row r="363" spans="1:6" x14ac:dyDescent="0.3">
      <c r="A363" t="s">
        <v>1384</v>
      </c>
      <c r="B363">
        <v>0</v>
      </c>
      <c r="C363">
        <v>1858760</v>
      </c>
      <c r="D363">
        <v>1191920</v>
      </c>
      <c r="E363">
        <v>0</v>
      </c>
      <c r="F363" s="4">
        <f t="shared" si="5"/>
        <v>1016893.3333333334</v>
      </c>
    </row>
    <row r="364" spans="1:6" x14ac:dyDescent="0.3">
      <c r="A364" t="s">
        <v>1385</v>
      </c>
      <c r="B364">
        <v>0</v>
      </c>
      <c r="C364">
        <v>723080</v>
      </c>
      <c r="D364">
        <v>0</v>
      </c>
      <c r="E364">
        <v>820700</v>
      </c>
      <c r="F364" s="4">
        <f t="shared" si="5"/>
        <v>514593.33333333331</v>
      </c>
    </row>
    <row r="365" spans="1:6" x14ac:dyDescent="0.3">
      <c r="A365" t="s">
        <v>1386</v>
      </c>
      <c r="B365">
        <v>4438220</v>
      </c>
      <c r="C365">
        <v>4439300</v>
      </c>
      <c r="D365">
        <v>6588000</v>
      </c>
      <c r="E365">
        <v>4525270</v>
      </c>
      <c r="F365" s="4">
        <f t="shared" si="5"/>
        <v>5184190</v>
      </c>
    </row>
    <row r="366" spans="1:6" x14ac:dyDescent="0.3">
      <c r="A366" t="s">
        <v>1387</v>
      </c>
      <c r="B366">
        <v>2182500</v>
      </c>
      <c r="C366">
        <v>1986600</v>
      </c>
      <c r="D366">
        <v>2582140</v>
      </c>
      <c r="E366">
        <v>2502300</v>
      </c>
      <c r="F366" s="4">
        <f t="shared" si="5"/>
        <v>2357013.3333333335</v>
      </c>
    </row>
    <row r="367" spans="1:6" x14ac:dyDescent="0.3">
      <c r="A367" t="s">
        <v>1388</v>
      </c>
      <c r="B367">
        <v>8409350</v>
      </c>
      <c r="C367">
        <v>6281660</v>
      </c>
      <c r="D367">
        <v>16880470</v>
      </c>
      <c r="E367">
        <v>6104830</v>
      </c>
      <c r="F367" s="4">
        <f t="shared" si="5"/>
        <v>9755653.333333334</v>
      </c>
    </row>
    <row r="368" spans="1:6" x14ac:dyDescent="0.3">
      <c r="A368" t="s">
        <v>1389</v>
      </c>
      <c r="B368">
        <v>2175640</v>
      </c>
      <c r="C368">
        <v>2129740</v>
      </c>
      <c r="D368">
        <v>2105630</v>
      </c>
      <c r="E368">
        <v>2212060</v>
      </c>
      <c r="F368" s="4">
        <f t="shared" si="5"/>
        <v>2149143.3333333335</v>
      </c>
    </row>
    <row r="369" spans="1:6" x14ac:dyDescent="0.3">
      <c r="A369" t="s">
        <v>1390</v>
      </c>
      <c r="B369">
        <v>363000</v>
      </c>
      <c r="C369">
        <v>1453840</v>
      </c>
      <c r="D369">
        <v>752200</v>
      </c>
      <c r="E369">
        <v>0</v>
      </c>
      <c r="F369" s="4">
        <f t="shared" si="5"/>
        <v>735346.66666666663</v>
      </c>
    </row>
    <row r="370" spans="1:6" x14ac:dyDescent="0.3">
      <c r="A370" t="s">
        <v>1391</v>
      </c>
      <c r="B370">
        <v>0</v>
      </c>
      <c r="C370">
        <v>500480</v>
      </c>
      <c r="D370">
        <v>0</v>
      </c>
      <c r="E370">
        <v>0</v>
      </c>
      <c r="F370" s="4">
        <f t="shared" si="5"/>
        <v>166826.66666666666</v>
      </c>
    </row>
    <row r="371" spans="1:6" x14ac:dyDescent="0.3">
      <c r="A371" t="s">
        <v>1392</v>
      </c>
      <c r="B371">
        <v>1026940</v>
      </c>
      <c r="C371">
        <v>0</v>
      </c>
      <c r="D371">
        <v>0</v>
      </c>
      <c r="E371">
        <v>0</v>
      </c>
      <c r="F371" s="4">
        <f t="shared" si="5"/>
        <v>0</v>
      </c>
    </row>
    <row r="372" spans="1:6" x14ac:dyDescent="0.3">
      <c r="A372" t="s">
        <v>1393</v>
      </c>
      <c r="B372">
        <v>1648110</v>
      </c>
      <c r="C372">
        <v>805140</v>
      </c>
      <c r="D372">
        <v>778050</v>
      </c>
      <c r="E372">
        <v>1769510</v>
      </c>
      <c r="F372" s="4">
        <f t="shared" si="5"/>
        <v>1117566.6666666667</v>
      </c>
    </row>
    <row r="373" spans="1:6" x14ac:dyDescent="0.3">
      <c r="A373" t="s">
        <v>1394</v>
      </c>
      <c r="B373">
        <v>659950</v>
      </c>
      <c r="C373">
        <v>846300</v>
      </c>
      <c r="D373">
        <v>589680</v>
      </c>
      <c r="E373">
        <v>0</v>
      </c>
      <c r="F373" s="4">
        <f t="shared" si="5"/>
        <v>478660</v>
      </c>
    </row>
    <row r="374" spans="1:6" x14ac:dyDescent="0.3">
      <c r="A374" t="s">
        <v>1395</v>
      </c>
      <c r="B374">
        <v>575120</v>
      </c>
      <c r="C374">
        <v>1557660</v>
      </c>
      <c r="D374">
        <v>922740</v>
      </c>
      <c r="E374">
        <v>357000</v>
      </c>
      <c r="F374" s="4">
        <f t="shared" si="5"/>
        <v>945800</v>
      </c>
    </row>
    <row r="375" spans="1:6" x14ac:dyDescent="0.3">
      <c r="A375" t="s">
        <v>1396</v>
      </c>
      <c r="B375">
        <v>1290840</v>
      </c>
      <c r="C375">
        <v>1158240</v>
      </c>
      <c r="D375">
        <v>1564900</v>
      </c>
      <c r="E375">
        <v>1247180</v>
      </c>
      <c r="F375" s="4">
        <f t="shared" si="5"/>
        <v>1323440</v>
      </c>
    </row>
    <row r="376" spans="1:6" x14ac:dyDescent="0.3">
      <c r="A376" t="s">
        <v>1397</v>
      </c>
      <c r="B376">
        <v>2302280</v>
      </c>
      <c r="C376">
        <v>1323000</v>
      </c>
      <c r="D376">
        <v>776160</v>
      </c>
      <c r="E376">
        <v>0</v>
      </c>
      <c r="F376" s="4">
        <f t="shared" si="5"/>
        <v>699720</v>
      </c>
    </row>
    <row r="377" spans="1:6" x14ac:dyDescent="0.3">
      <c r="A377" t="s">
        <v>1398</v>
      </c>
      <c r="B377">
        <v>16601800</v>
      </c>
      <c r="C377">
        <v>4728300</v>
      </c>
      <c r="D377">
        <v>12506000</v>
      </c>
      <c r="E377">
        <v>4809440</v>
      </c>
      <c r="F377" s="4">
        <f t="shared" si="5"/>
        <v>7347913.333333333</v>
      </c>
    </row>
    <row r="378" spans="1:6" x14ac:dyDescent="0.3">
      <c r="A378" t="s">
        <v>1399</v>
      </c>
      <c r="B378">
        <v>3844750</v>
      </c>
      <c r="C378">
        <v>7297460</v>
      </c>
      <c r="D378">
        <v>5691650</v>
      </c>
      <c r="E378">
        <v>5507000</v>
      </c>
      <c r="F378" s="4">
        <f t="shared" si="5"/>
        <v>6165370</v>
      </c>
    </row>
    <row r="379" spans="1:6" x14ac:dyDescent="0.3">
      <c r="A379" t="s">
        <v>1400</v>
      </c>
      <c r="B379">
        <v>2180360</v>
      </c>
      <c r="C379">
        <v>4069240</v>
      </c>
      <c r="D379">
        <v>820000</v>
      </c>
      <c r="E379">
        <v>4654550</v>
      </c>
      <c r="F379" s="4">
        <f t="shared" si="5"/>
        <v>3181263.3333333335</v>
      </c>
    </row>
    <row r="380" spans="1:6" x14ac:dyDescent="0.3">
      <c r="A380" t="s">
        <v>1401</v>
      </c>
      <c r="B380">
        <v>530000</v>
      </c>
      <c r="C380">
        <v>0</v>
      </c>
      <c r="D380">
        <v>0</v>
      </c>
      <c r="E380">
        <v>1985720</v>
      </c>
      <c r="F380" s="4">
        <f t="shared" si="5"/>
        <v>661906.66666666663</v>
      </c>
    </row>
    <row r="381" spans="1:6" x14ac:dyDescent="0.3">
      <c r="A381" t="s">
        <v>1402</v>
      </c>
      <c r="B381">
        <v>1597179</v>
      </c>
      <c r="C381">
        <v>2758660</v>
      </c>
      <c r="D381">
        <v>1428829</v>
      </c>
      <c r="E381">
        <v>8099620</v>
      </c>
      <c r="F381" s="4">
        <f t="shared" si="5"/>
        <v>4095703</v>
      </c>
    </row>
    <row r="382" spans="1:6" x14ac:dyDescent="0.3">
      <c r="A382" t="s">
        <v>1403</v>
      </c>
      <c r="B382">
        <v>735280</v>
      </c>
      <c r="C382">
        <v>764400</v>
      </c>
      <c r="D382">
        <v>0</v>
      </c>
      <c r="E382">
        <v>704340</v>
      </c>
      <c r="F382" s="4">
        <f t="shared" si="5"/>
        <v>489580</v>
      </c>
    </row>
    <row r="383" spans="1:6" x14ac:dyDescent="0.3">
      <c r="A383" t="s">
        <v>1404</v>
      </c>
      <c r="B383">
        <v>7848720</v>
      </c>
      <c r="C383">
        <v>5074800</v>
      </c>
      <c r="D383">
        <v>10822500</v>
      </c>
      <c r="E383">
        <v>4957470</v>
      </c>
      <c r="F383" s="4">
        <f t="shared" si="5"/>
        <v>6951590</v>
      </c>
    </row>
    <row r="384" spans="1:6" x14ac:dyDescent="0.3">
      <c r="A384" t="s">
        <v>1405</v>
      </c>
      <c r="B384">
        <v>525430</v>
      </c>
      <c r="C384">
        <v>1460660</v>
      </c>
      <c r="D384">
        <v>0</v>
      </c>
      <c r="E384">
        <v>666600</v>
      </c>
      <c r="F384" s="4">
        <f t="shared" si="5"/>
        <v>709086.66666666663</v>
      </c>
    </row>
    <row r="385" spans="1:6" x14ac:dyDescent="0.3">
      <c r="A385" t="s">
        <v>1406</v>
      </c>
      <c r="B385">
        <v>530000</v>
      </c>
      <c r="C385">
        <v>2356000</v>
      </c>
      <c r="D385">
        <v>2036080</v>
      </c>
      <c r="E385">
        <v>2388160</v>
      </c>
      <c r="F385" s="4">
        <f t="shared" si="5"/>
        <v>2260080</v>
      </c>
    </row>
    <row r="386" spans="1:6" x14ac:dyDescent="0.3">
      <c r="A386" t="s">
        <v>1407</v>
      </c>
      <c r="B386">
        <v>2268180</v>
      </c>
      <c r="C386">
        <v>854650</v>
      </c>
      <c r="D386">
        <v>1095640</v>
      </c>
      <c r="E386">
        <v>360360</v>
      </c>
      <c r="F386" s="4">
        <f t="shared" si="5"/>
        <v>770216.66666666663</v>
      </c>
    </row>
    <row r="387" spans="1:6" x14ac:dyDescent="0.3">
      <c r="A387" t="s">
        <v>1408</v>
      </c>
      <c r="B387">
        <v>3061460</v>
      </c>
      <c r="C387">
        <v>810810</v>
      </c>
      <c r="D387">
        <v>3921560</v>
      </c>
      <c r="E387">
        <v>1320500</v>
      </c>
      <c r="F387" s="4">
        <f t="shared" ref="F387:F450" si="6">SUM(C387:E387)/3</f>
        <v>2017623.3333333333</v>
      </c>
    </row>
    <row r="388" spans="1:6" x14ac:dyDescent="0.3">
      <c r="A388" t="s">
        <v>1409</v>
      </c>
      <c r="B388">
        <v>256000</v>
      </c>
      <c r="C388">
        <v>230000</v>
      </c>
      <c r="D388">
        <v>0</v>
      </c>
      <c r="E388">
        <v>0</v>
      </c>
      <c r="F388" s="4">
        <f t="shared" si="6"/>
        <v>76666.666666666672</v>
      </c>
    </row>
    <row r="389" spans="1:6" x14ac:dyDescent="0.3">
      <c r="A389" t="s">
        <v>1410</v>
      </c>
      <c r="B389">
        <v>2433380</v>
      </c>
      <c r="C389">
        <v>573300</v>
      </c>
      <c r="D389">
        <v>357000</v>
      </c>
      <c r="E389">
        <v>955500</v>
      </c>
      <c r="F389" s="4">
        <f t="shared" si="6"/>
        <v>628600</v>
      </c>
    </row>
    <row r="390" spans="1:6" x14ac:dyDescent="0.3">
      <c r="A390" t="s">
        <v>1411</v>
      </c>
      <c r="B390">
        <v>2170900</v>
      </c>
      <c r="C390">
        <v>245700</v>
      </c>
      <c r="D390">
        <v>2198300</v>
      </c>
      <c r="E390">
        <v>978340</v>
      </c>
      <c r="F390" s="4">
        <f t="shared" si="6"/>
        <v>1140780</v>
      </c>
    </row>
    <row r="391" spans="1:6" x14ac:dyDescent="0.3">
      <c r="A391" t="s">
        <v>1412</v>
      </c>
      <c r="B391">
        <v>757400</v>
      </c>
      <c r="C391">
        <v>3700000</v>
      </c>
      <c r="D391">
        <v>18958510</v>
      </c>
      <c r="E391">
        <v>9632070</v>
      </c>
      <c r="F391" s="4">
        <f t="shared" si="6"/>
        <v>10763526.666666666</v>
      </c>
    </row>
    <row r="392" spans="1:6" x14ac:dyDescent="0.3">
      <c r="A392" t="s">
        <v>1413</v>
      </c>
      <c r="B392">
        <v>5956240</v>
      </c>
      <c r="C392">
        <v>0</v>
      </c>
      <c r="D392">
        <v>7143500</v>
      </c>
      <c r="E392">
        <v>0</v>
      </c>
      <c r="F392" s="4">
        <f t="shared" si="6"/>
        <v>2381166.6666666665</v>
      </c>
    </row>
    <row r="393" spans="1:6" x14ac:dyDescent="0.3">
      <c r="A393" t="s">
        <v>928</v>
      </c>
      <c r="B393">
        <v>678000</v>
      </c>
      <c r="C393">
        <v>0</v>
      </c>
      <c r="D393">
        <v>787150</v>
      </c>
      <c r="E393">
        <v>0</v>
      </c>
      <c r="F393" s="4">
        <f t="shared" si="6"/>
        <v>262383.33333333331</v>
      </c>
    </row>
    <row r="394" spans="1:6" x14ac:dyDescent="0.3">
      <c r="A394" t="s">
        <v>1414</v>
      </c>
      <c r="B394">
        <v>2949610</v>
      </c>
      <c r="C394">
        <v>8140400</v>
      </c>
      <c r="D394">
        <v>7388060</v>
      </c>
      <c r="E394">
        <v>6216210</v>
      </c>
      <c r="F394" s="4">
        <f t="shared" si="6"/>
        <v>7248223.333333333</v>
      </c>
    </row>
    <row r="395" spans="1:6" x14ac:dyDescent="0.3">
      <c r="A395" t="s">
        <v>1415</v>
      </c>
      <c r="B395">
        <v>1382000</v>
      </c>
      <c r="C395">
        <v>9013000</v>
      </c>
      <c r="D395">
        <v>8154390</v>
      </c>
      <c r="E395">
        <v>6408150</v>
      </c>
      <c r="F395" s="4">
        <f t="shared" si="6"/>
        <v>7858513.333333333</v>
      </c>
    </row>
    <row r="396" spans="1:6" x14ac:dyDescent="0.3">
      <c r="A396" t="s">
        <v>1416</v>
      </c>
      <c r="B396">
        <v>2777700</v>
      </c>
      <c r="C396">
        <v>2305660</v>
      </c>
      <c r="D396">
        <v>0</v>
      </c>
      <c r="E396">
        <v>3236650</v>
      </c>
      <c r="F396" s="4">
        <f t="shared" si="6"/>
        <v>1847436.6666666667</v>
      </c>
    </row>
    <row r="397" spans="1:6" x14ac:dyDescent="0.3">
      <c r="A397" t="s">
        <v>1417</v>
      </c>
      <c r="B397">
        <v>1093820</v>
      </c>
      <c r="C397">
        <v>0</v>
      </c>
      <c r="D397">
        <v>0</v>
      </c>
      <c r="E397">
        <v>0</v>
      </c>
      <c r="F397" s="4">
        <f t="shared" si="6"/>
        <v>0</v>
      </c>
    </row>
    <row r="398" spans="1:6" x14ac:dyDescent="0.3">
      <c r="A398" t="s">
        <v>1418</v>
      </c>
      <c r="B398">
        <v>375600</v>
      </c>
      <c r="C398">
        <v>341250</v>
      </c>
      <c r="D398">
        <v>291200</v>
      </c>
      <c r="E398">
        <v>716450</v>
      </c>
      <c r="F398" s="4">
        <f t="shared" si="6"/>
        <v>449633.33333333331</v>
      </c>
    </row>
    <row r="399" spans="1:6" x14ac:dyDescent="0.3">
      <c r="A399" t="s">
        <v>1419</v>
      </c>
      <c r="B399">
        <v>0</v>
      </c>
      <c r="C399">
        <v>240240</v>
      </c>
      <c r="D399">
        <v>0</v>
      </c>
      <c r="E399">
        <v>386000</v>
      </c>
      <c r="F399" s="4">
        <f t="shared" si="6"/>
        <v>208746.66666666666</v>
      </c>
    </row>
    <row r="400" spans="1:6" x14ac:dyDescent="0.3">
      <c r="A400" t="s">
        <v>1420</v>
      </c>
      <c r="B400">
        <v>296660</v>
      </c>
      <c r="C400">
        <v>947400</v>
      </c>
      <c r="D400">
        <v>0</v>
      </c>
      <c r="E400">
        <v>0</v>
      </c>
      <c r="F400" s="4">
        <f t="shared" si="6"/>
        <v>315800</v>
      </c>
    </row>
    <row r="401" spans="1:6" x14ac:dyDescent="0.3">
      <c r="A401" t="s">
        <v>1421</v>
      </c>
      <c r="B401">
        <v>0</v>
      </c>
      <c r="C401">
        <v>0</v>
      </c>
      <c r="D401">
        <v>635180</v>
      </c>
      <c r="E401">
        <v>0</v>
      </c>
      <c r="F401" s="4">
        <f t="shared" si="6"/>
        <v>211726.66666666666</v>
      </c>
    </row>
    <row r="402" spans="1:6" x14ac:dyDescent="0.3">
      <c r="A402" t="s">
        <v>1422</v>
      </c>
      <c r="B402">
        <v>5518120</v>
      </c>
      <c r="C402">
        <v>10006510</v>
      </c>
      <c r="D402">
        <v>4371590</v>
      </c>
      <c r="E402">
        <v>8016500</v>
      </c>
      <c r="F402" s="4">
        <f t="shared" si="6"/>
        <v>7464866.666666667</v>
      </c>
    </row>
    <row r="403" spans="1:6" x14ac:dyDescent="0.3">
      <c r="A403" t="s">
        <v>1423</v>
      </c>
      <c r="B403">
        <v>0</v>
      </c>
      <c r="C403">
        <v>0</v>
      </c>
      <c r="D403">
        <v>778960</v>
      </c>
      <c r="E403">
        <v>0</v>
      </c>
      <c r="F403" s="4">
        <f t="shared" si="6"/>
        <v>259653.33333333334</v>
      </c>
    </row>
    <row r="404" spans="1:6" x14ac:dyDescent="0.3">
      <c r="A404" t="s">
        <v>1424</v>
      </c>
      <c r="B404">
        <v>3566380</v>
      </c>
      <c r="C404">
        <v>7648740</v>
      </c>
      <c r="D404">
        <v>2116219</v>
      </c>
      <c r="E404">
        <v>7636719</v>
      </c>
      <c r="F404" s="4">
        <f t="shared" si="6"/>
        <v>5800559.333333333</v>
      </c>
    </row>
    <row r="405" spans="1:6" x14ac:dyDescent="0.3">
      <c r="A405" t="s">
        <v>1425</v>
      </c>
      <c r="B405">
        <v>4200000</v>
      </c>
      <c r="C405">
        <v>676130</v>
      </c>
      <c r="D405">
        <v>946400</v>
      </c>
      <c r="E405">
        <v>0</v>
      </c>
      <c r="F405" s="4">
        <f t="shared" si="6"/>
        <v>540843.33333333337</v>
      </c>
    </row>
    <row r="406" spans="1:6" x14ac:dyDescent="0.3">
      <c r="A406" t="s">
        <v>1426</v>
      </c>
      <c r="B406">
        <v>2149580</v>
      </c>
      <c r="C406">
        <v>2152260</v>
      </c>
      <c r="D406">
        <v>2186390</v>
      </c>
      <c r="E406">
        <v>2170290</v>
      </c>
      <c r="F406" s="4">
        <f t="shared" si="6"/>
        <v>2169646.6666666665</v>
      </c>
    </row>
    <row r="407" spans="1:6" x14ac:dyDescent="0.3">
      <c r="A407" t="s">
        <v>1427</v>
      </c>
      <c r="B407">
        <v>4763180</v>
      </c>
      <c r="C407">
        <v>5923900</v>
      </c>
      <c r="D407">
        <v>3153150</v>
      </c>
      <c r="E407">
        <v>9597050</v>
      </c>
      <c r="F407" s="4">
        <f t="shared" si="6"/>
        <v>6224700</v>
      </c>
    </row>
    <row r="408" spans="1:6" x14ac:dyDescent="0.3">
      <c r="A408" t="s">
        <v>1428</v>
      </c>
      <c r="B408">
        <v>597870</v>
      </c>
      <c r="C408">
        <v>731190</v>
      </c>
      <c r="D408">
        <v>1620700</v>
      </c>
      <c r="E408">
        <v>382200</v>
      </c>
      <c r="F408" s="4">
        <f t="shared" si="6"/>
        <v>911363.33333333337</v>
      </c>
    </row>
    <row r="409" spans="1:6" x14ac:dyDescent="0.3">
      <c r="A409" t="s">
        <v>1429</v>
      </c>
      <c r="B409">
        <v>3659100</v>
      </c>
      <c r="C409">
        <v>4780050</v>
      </c>
      <c r="D409">
        <v>10371270</v>
      </c>
      <c r="E409">
        <v>6680830</v>
      </c>
      <c r="F409" s="4">
        <f t="shared" si="6"/>
        <v>7277383.333333333</v>
      </c>
    </row>
    <row r="410" spans="1:6" x14ac:dyDescent="0.3">
      <c r="A410" t="s">
        <v>1430</v>
      </c>
      <c r="B410">
        <v>448000</v>
      </c>
      <c r="C410">
        <v>767800</v>
      </c>
      <c r="D410">
        <v>1134180</v>
      </c>
      <c r="E410">
        <v>982560</v>
      </c>
      <c r="F410" s="4">
        <f t="shared" si="6"/>
        <v>961513.33333333337</v>
      </c>
    </row>
    <row r="411" spans="1:6" x14ac:dyDescent="0.3">
      <c r="A411" t="s">
        <v>1431</v>
      </c>
      <c r="B411">
        <v>0</v>
      </c>
      <c r="C411">
        <v>0</v>
      </c>
      <c r="D411">
        <v>349000</v>
      </c>
      <c r="E411">
        <v>0</v>
      </c>
      <c r="F411" s="4">
        <f t="shared" si="6"/>
        <v>116333.33333333333</v>
      </c>
    </row>
    <row r="412" spans="1:6" x14ac:dyDescent="0.3">
      <c r="A412" t="s">
        <v>1432</v>
      </c>
      <c r="B412">
        <v>0</v>
      </c>
      <c r="C412">
        <v>882700</v>
      </c>
      <c r="D412">
        <v>857500</v>
      </c>
      <c r="E412">
        <v>1965600</v>
      </c>
      <c r="F412" s="4">
        <f t="shared" si="6"/>
        <v>1235266.6666666667</v>
      </c>
    </row>
    <row r="413" spans="1:6" x14ac:dyDescent="0.3">
      <c r="A413" t="s">
        <v>1433</v>
      </c>
      <c r="B413">
        <v>0</v>
      </c>
      <c r="C413">
        <v>951100</v>
      </c>
      <c r="D413">
        <v>1267800</v>
      </c>
      <c r="E413">
        <v>1624380</v>
      </c>
      <c r="F413" s="4">
        <f t="shared" si="6"/>
        <v>1281093.3333333333</v>
      </c>
    </row>
    <row r="414" spans="1:6" x14ac:dyDescent="0.3">
      <c r="A414" t="s">
        <v>1434</v>
      </c>
      <c r="B414">
        <v>0</v>
      </c>
      <c r="C414">
        <v>723530</v>
      </c>
      <c r="D414">
        <v>0</v>
      </c>
      <c r="E414">
        <v>877200</v>
      </c>
      <c r="F414" s="4">
        <f t="shared" si="6"/>
        <v>533576.66666666663</v>
      </c>
    </row>
    <row r="415" spans="1:6" x14ac:dyDescent="0.3">
      <c r="A415" t="s">
        <v>1435</v>
      </c>
      <c r="B415">
        <v>1724710</v>
      </c>
      <c r="C415">
        <v>1626800</v>
      </c>
      <c r="D415">
        <v>0</v>
      </c>
      <c r="E415">
        <v>1198180</v>
      </c>
      <c r="F415" s="4">
        <f t="shared" si="6"/>
        <v>941660</v>
      </c>
    </row>
    <row r="416" spans="1:6" x14ac:dyDescent="0.3">
      <c r="A416" t="s">
        <v>1436</v>
      </c>
      <c r="B416">
        <v>723000</v>
      </c>
      <c r="C416">
        <v>0</v>
      </c>
      <c r="D416">
        <v>0</v>
      </c>
      <c r="E416">
        <v>0</v>
      </c>
      <c r="F416" s="4">
        <f t="shared" si="6"/>
        <v>0</v>
      </c>
    </row>
    <row r="417" spans="1:6" x14ac:dyDescent="0.3">
      <c r="A417" t="s">
        <v>1437</v>
      </c>
      <c r="B417">
        <v>236600</v>
      </c>
      <c r="C417">
        <v>1789920</v>
      </c>
      <c r="D417">
        <v>0</v>
      </c>
      <c r="E417">
        <v>820000</v>
      </c>
      <c r="F417" s="4">
        <f t="shared" si="6"/>
        <v>869973.33333333337</v>
      </c>
    </row>
    <row r="418" spans="1:6" x14ac:dyDescent="0.3">
      <c r="A418" t="s">
        <v>1438</v>
      </c>
      <c r="B418">
        <v>653800</v>
      </c>
      <c r="C418">
        <v>612000</v>
      </c>
      <c r="D418">
        <v>1006920</v>
      </c>
      <c r="E418">
        <v>256000</v>
      </c>
      <c r="F418" s="4">
        <f t="shared" si="6"/>
        <v>624973.33333333337</v>
      </c>
    </row>
    <row r="419" spans="1:6" x14ac:dyDescent="0.3">
      <c r="A419" t="s">
        <v>1439</v>
      </c>
      <c r="B419">
        <v>0</v>
      </c>
      <c r="C419">
        <v>370000</v>
      </c>
      <c r="D419">
        <v>0</v>
      </c>
      <c r="E419">
        <v>234600</v>
      </c>
      <c r="F419" s="4">
        <f t="shared" si="6"/>
        <v>201533.33333333334</v>
      </c>
    </row>
    <row r="420" spans="1:6" x14ac:dyDescent="0.3">
      <c r="A420" t="s">
        <v>1440</v>
      </c>
      <c r="B420">
        <v>2285350</v>
      </c>
      <c r="C420">
        <v>3021370</v>
      </c>
      <c r="D420">
        <v>3479440</v>
      </c>
      <c r="E420">
        <v>4619860</v>
      </c>
      <c r="F420" s="4">
        <f t="shared" si="6"/>
        <v>3706890</v>
      </c>
    </row>
    <row r="421" spans="1:6" x14ac:dyDescent="0.3">
      <c r="A421" t="s">
        <v>1441</v>
      </c>
      <c r="B421">
        <v>9344960</v>
      </c>
      <c r="C421">
        <v>7154980</v>
      </c>
      <c r="D421">
        <v>8845200</v>
      </c>
      <c r="E421">
        <v>8355150</v>
      </c>
      <c r="F421" s="4">
        <f t="shared" si="6"/>
        <v>8118443.333333333</v>
      </c>
    </row>
    <row r="422" spans="1:6" x14ac:dyDescent="0.3">
      <c r="A422" t="s">
        <v>1442</v>
      </c>
      <c r="B422">
        <v>484750</v>
      </c>
      <c r="C422">
        <v>2375440</v>
      </c>
      <c r="D422">
        <v>2487760</v>
      </c>
      <c r="E422">
        <v>2965280</v>
      </c>
      <c r="F422" s="4">
        <f t="shared" si="6"/>
        <v>2609493.3333333335</v>
      </c>
    </row>
    <row r="423" spans="1:6" x14ac:dyDescent="0.3">
      <c r="A423" t="s">
        <v>1443</v>
      </c>
      <c r="B423">
        <v>1850520</v>
      </c>
      <c r="C423">
        <v>0</v>
      </c>
      <c r="D423">
        <v>810690</v>
      </c>
      <c r="E423">
        <v>0</v>
      </c>
      <c r="F423" s="4">
        <f t="shared" si="6"/>
        <v>270230</v>
      </c>
    </row>
    <row r="424" spans="1:6" x14ac:dyDescent="0.3">
      <c r="A424" t="s">
        <v>1444</v>
      </c>
      <c r="B424">
        <v>0</v>
      </c>
      <c r="C424">
        <v>1603870</v>
      </c>
      <c r="D424">
        <v>0</v>
      </c>
      <c r="E424">
        <v>0</v>
      </c>
      <c r="F424" s="4">
        <f t="shared" si="6"/>
        <v>534623.33333333337</v>
      </c>
    </row>
    <row r="425" spans="1:6" x14ac:dyDescent="0.3">
      <c r="A425" t="s">
        <v>1445</v>
      </c>
      <c r="B425">
        <v>0</v>
      </c>
      <c r="C425">
        <v>1548590</v>
      </c>
      <c r="D425">
        <v>0</v>
      </c>
      <c r="E425">
        <v>745290</v>
      </c>
      <c r="F425" s="4">
        <f t="shared" si="6"/>
        <v>764626.66666666663</v>
      </c>
    </row>
    <row r="426" spans="1:6" x14ac:dyDescent="0.3">
      <c r="A426" t="s">
        <v>1446</v>
      </c>
      <c r="B426">
        <v>527340</v>
      </c>
      <c r="C426">
        <v>0</v>
      </c>
      <c r="D426">
        <v>595140</v>
      </c>
      <c r="E426">
        <v>0</v>
      </c>
      <c r="F426" s="4">
        <f t="shared" si="6"/>
        <v>198380</v>
      </c>
    </row>
    <row r="427" spans="1:6" x14ac:dyDescent="0.3">
      <c r="A427" t="s">
        <v>1447</v>
      </c>
      <c r="B427">
        <v>2156700</v>
      </c>
      <c r="C427">
        <v>4688700</v>
      </c>
      <c r="D427">
        <v>6845930</v>
      </c>
      <c r="E427">
        <v>2862900</v>
      </c>
      <c r="F427" s="4">
        <f t="shared" si="6"/>
        <v>4799176.666666667</v>
      </c>
    </row>
    <row r="428" spans="1:6" x14ac:dyDescent="0.3">
      <c r="A428" t="s">
        <v>1448</v>
      </c>
      <c r="B428">
        <v>2451880</v>
      </c>
      <c r="C428">
        <v>6099640</v>
      </c>
      <c r="D428">
        <v>3516120</v>
      </c>
      <c r="E428">
        <v>4131820</v>
      </c>
      <c r="F428" s="4">
        <f t="shared" si="6"/>
        <v>4582526.666666667</v>
      </c>
    </row>
    <row r="429" spans="1:6" x14ac:dyDescent="0.3">
      <c r="A429" t="s">
        <v>1449</v>
      </c>
      <c r="B429">
        <v>1351350</v>
      </c>
      <c r="C429">
        <v>0</v>
      </c>
      <c r="D429">
        <v>0</v>
      </c>
      <c r="E429">
        <v>0</v>
      </c>
      <c r="F429" s="4">
        <f t="shared" si="6"/>
        <v>0</v>
      </c>
    </row>
    <row r="430" spans="1:6" x14ac:dyDescent="0.3">
      <c r="A430" t="s">
        <v>1450</v>
      </c>
      <c r="B430">
        <v>7380250</v>
      </c>
      <c r="C430">
        <v>5056500</v>
      </c>
      <c r="D430">
        <v>3987320</v>
      </c>
      <c r="E430">
        <v>4681950</v>
      </c>
      <c r="F430" s="4">
        <f t="shared" si="6"/>
        <v>4575256.666666667</v>
      </c>
    </row>
    <row r="431" spans="1:6" x14ac:dyDescent="0.3">
      <c r="A431" t="s">
        <v>1451</v>
      </c>
      <c r="B431">
        <v>546000</v>
      </c>
      <c r="C431">
        <v>1756300</v>
      </c>
      <c r="D431">
        <v>234600</v>
      </c>
      <c r="E431">
        <v>1714440</v>
      </c>
      <c r="F431" s="4">
        <f t="shared" si="6"/>
        <v>1235113.3333333333</v>
      </c>
    </row>
    <row r="432" spans="1:6" x14ac:dyDescent="0.3">
      <c r="A432" t="s">
        <v>1452</v>
      </c>
      <c r="B432">
        <v>1273550</v>
      </c>
      <c r="C432">
        <v>0</v>
      </c>
      <c r="D432">
        <v>1761760</v>
      </c>
      <c r="E432">
        <v>1077440</v>
      </c>
      <c r="F432" s="4">
        <f t="shared" si="6"/>
        <v>946400</v>
      </c>
    </row>
    <row r="433" spans="1:6" x14ac:dyDescent="0.3">
      <c r="A433" t="s">
        <v>1453</v>
      </c>
      <c r="B433">
        <v>1326480</v>
      </c>
      <c r="C433">
        <v>1723680</v>
      </c>
      <c r="D433">
        <v>0</v>
      </c>
      <c r="E433">
        <v>1010100</v>
      </c>
      <c r="F433" s="4">
        <f t="shared" si="6"/>
        <v>911260</v>
      </c>
    </row>
    <row r="434" spans="1:6" x14ac:dyDescent="0.3">
      <c r="A434" t="s">
        <v>1454</v>
      </c>
      <c r="B434">
        <v>2125000</v>
      </c>
      <c r="C434">
        <v>565110</v>
      </c>
      <c r="D434">
        <v>3216250</v>
      </c>
      <c r="E434">
        <v>3130360</v>
      </c>
      <c r="F434" s="4">
        <f t="shared" si="6"/>
        <v>2303906.6666666665</v>
      </c>
    </row>
    <row r="435" spans="1:6" x14ac:dyDescent="0.3">
      <c r="A435" t="s">
        <v>1455</v>
      </c>
      <c r="B435">
        <v>849940</v>
      </c>
      <c r="C435">
        <v>0</v>
      </c>
      <c r="D435">
        <v>0</v>
      </c>
      <c r="E435">
        <v>0</v>
      </c>
      <c r="F435" s="4">
        <f t="shared" si="6"/>
        <v>0</v>
      </c>
    </row>
    <row r="436" spans="1:6" x14ac:dyDescent="0.3">
      <c r="A436" t="s">
        <v>1456</v>
      </c>
      <c r="B436">
        <v>13541200</v>
      </c>
      <c r="C436">
        <v>19464800</v>
      </c>
      <c r="D436">
        <v>7344850</v>
      </c>
      <c r="E436">
        <v>10180700</v>
      </c>
      <c r="F436" s="4">
        <f t="shared" si="6"/>
        <v>12330116.666666666</v>
      </c>
    </row>
    <row r="437" spans="1:6" x14ac:dyDescent="0.3">
      <c r="A437" t="s">
        <v>1457</v>
      </c>
      <c r="B437">
        <v>0</v>
      </c>
      <c r="C437">
        <v>0</v>
      </c>
      <c r="D437">
        <v>1480000</v>
      </c>
      <c r="E437">
        <v>0</v>
      </c>
      <c r="F437" s="4">
        <f t="shared" si="6"/>
        <v>493333.33333333331</v>
      </c>
    </row>
    <row r="438" spans="1:6" x14ac:dyDescent="0.3">
      <c r="A438" t="s">
        <v>1458</v>
      </c>
      <c r="B438">
        <v>1419600</v>
      </c>
      <c r="C438">
        <v>0</v>
      </c>
      <c r="D438">
        <v>819000</v>
      </c>
      <c r="E438">
        <v>234600</v>
      </c>
      <c r="F438" s="4">
        <f t="shared" si="6"/>
        <v>351200</v>
      </c>
    </row>
    <row r="439" spans="1:6" x14ac:dyDescent="0.3">
      <c r="A439" t="s">
        <v>1459</v>
      </c>
      <c r="B439">
        <v>2850130</v>
      </c>
      <c r="C439">
        <v>4753960</v>
      </c>
      <c r="D439">
        <v>5278510</v>
      </c>
      <c r="E439">
        <v>4575380</v>
      </c>
      <c r="F439" s="4">
        <f t="shared" si="6"/>
        <v>4869283.333333333</v>
      </c>
    </row>
    <row r="440" spans="1:6" x14ac:dyDescent="0.3">
      <c r="A440" t="s">
        <v>1460</v>
      </c>
      <c r="B440">
        <v>2136680</v>
      </c>
      <c r="C440">
        <v>2048400</v>
      </c>
      <c r="D440">
        <v>2098460</v>
      </c>
      <c r="E440">
        <v>2430610</v>
      </c>
      <c r="F440" s="4">
        <f t="shared" si="6"/>
        <v>2192490</v>
      </c>
    </row>
    <row r="441" spans="1:6" x14ac:dyDescent="0.3">
      <c r="A441" t="s">
        <v>1461</v>
      </c>
      <c r="B441">
        <v>0</v>
      </c>
      <c r="C441">
        <v>683950</v>
      </c>
      <c r="D441">
        <v>0</v>
      </c>
      <c r="E441">
        <v>0</v>
      </c>
      <c r="F441" s="4">
        <f t="shared" si="6"/>
        <v>227983.33333333334</v>
      </c>
    </row>
    <row r="442" spans="1:6" x14ac:dyDescent="0.3">
      <c r="A442" t="s">
        <v>1462</v>
      </c>
      <c r="B442">
        <v>2665900</v>
      </c>
      <c r="C442">
        <v>0</v>
      </c>
      <c r="D442">
        <v>6698360</v>
      </c>
      <c r="E442">
        <v>5530960</v>
      </c>
      <c r="F442" s="4">
        <f t="shared" si="6"/>
        <v>4076440</v>
      </c>
    </row>
    <row r="443" spans="1:6" x14ac:dyDescent="0.3">
      <c r="A443" t="s">
        <v>1463</v>
      </c>
      <c r="B443">
        <v>0</v>
      </c>
      <c r="C443">
        <v>0</v>
      </c>
      <c r="D443">
        <v>1339360</v>
      </c>
      <c r="E443">
        <v>402000</v>
      </c>
      <c r="F443" s="4">
        <f t="shared" si="6"/>
        <v>580453.33333333337</v>
      </c>
    </row>
    <row r="444" spans="1:6" x14ac:dyDescent="0.3">
      <c r="A444" t="s">
        <v>1464</v>
      </c>
      <c r="B444">
        <v>596700</v>
      </c>
      <c r="C444">
        <v>1038230</v>
      </c>
      <c r="D444">
        <v>583440</v>
      </c>
      <c r="E444">
        <v>2187160</v>
      </c>
      <c r="F444" s="4">
        <f t="shared" si="6"/>
        <v>1269610</v>
      </c>
    </row>
    <row r="445" spans="1:6" x14ac:dyDescent="0.3">
      <c r="A445" t="s">
        <v>1465</v>
      </c>
      <c r="B445">
        <v>210210</v>
      </c>
      <c r="C445">
        <v>0</v>
      </c>
      <c r="D445">
        <v>933320</v>
      </c>
      <c r="E445">
        <v>1711580</v>
      </c>
      <c r="F445" s="4">
        <f t="shared" si="6"/>
        <v>881633.33333333337</v>
      </c>
    </row>
    <row r="446" spans="1:6" x14ac:dyDescent="0.3">
      <c r="A446" t="s">
        <v>1466</v>
      </c>
      <c r="B446">
        <v>2038200</v>
      </c>
      <c r="C446">
        <v>1238510</v>
      </c>
      <c r="D446">
        <v>1594320</v>
      </c>
      <c r="E446">
        <v>2441540</v>
      </c>
      <c r="F446" s="4">
        <f t="shared" si="6"/>
        <v>1758123.3333333333</v>
      </c>
    </row>
    <row r="447" spans="1:6" x14ac:dyDescent="0.3">
      <c r="A447" t="s">
        <v>1467</v>
      </c>
      <c r="B447">
        <v>1241700</v>
      </c>
      <c r="C447">
        <v>709200</v>
      </c>
      <c r="D447">
        <v>1270820</v>
      </c>
      <c r="E447">
        <v>1044320</v>
      </c>
      <c r="F447" s="4">
        <f t="shared" si="6"/>
        <v>1008113.3333333334</v>
      </c>
    </row>
    <row r="448" spans="1:6" x14ac:dyDescent="0.3">
      <c r="A448" t="s">
        <v>1468</v>
      </c>
      <c r="B448">
        <v>0</v>
      </c>
      <c r="C448">
        <v>791700</v>
      </c>
      <c r="D448">
        <v>2893800</v>
      </c>
      <c r="E448">
        <v>0</v>
      </c>
      <c r="F448" s="4">
        <f t="shared" si="6"/>
        <v>1228500</v>
      </c>
    </row>
    <row r="449" spans="1:6" x14ac:dyDescent="0.3">
      <c r="A449" t="s">
        <v>1469</v>
      </c>
      <c r="B449">
        <v>0</v>
      </c>
      <c r="C449">
        <v>0</v>
      </c>
      <c r="D449">
        <v>1691510</v>
      </c>
      <c r="E449">
        <v>402220</v>
      </c>
      <c r="F449" s="4">
        <f t="shared" si="6"/>
        <v>697910</v>
      </c>
    </row>
    <row r="450" spans="1:6" x14ac:dyDescent="0.3">
      <c r="A450" t="s">
        <v>1470</v>
      </c>
      <c r="B450">
        <v>334880</v>
      </c>
      <c r="C450">
        <v>2884700</v>
      </c>
      <c r="D450">
        <v>2623600</v>
      </c>
      <c r="E450">
        <v>2815540</v>
      </c>
      <c r="F450" s="4">
        <f t="shared" si="6"/>
        <v>2774613.3333333335</v>
      </c>
    </row>
    <row r="451" spans="1:6" x14ac:dyDescent="0.3">
      <c r="A451" t="s">
        <v>1471</v>
      </c>
      <c r="B451">
        <v>828250</v>
      </c>
      <c r="C451">
        <v>0</v>
      </c>
      <c r="D451">
        <v>788400</v>
      </c>
      <c r="E451">
        <v>1100350</v>
      </c>
      <c r="F451" s="4">
        <f t="shared" ref="F451:F514" si="7">SUM(C451:E451)/3</f>
        <v>629583.33333333337</v>
      </c>
    </row>
    <row r="452" spans="1:6" x14ac:dyDescent="0.3">
      <c r="A452" t="s">
        <v>1472</v>
      </c>
      <c r="B452">
        <v>980240</v>
      </c>
      <c r="C452">
        <v>1172390</v>
      </c>
      <c r="D452">
        <v>200200</v>
      </c>
      <c r="E452">
        <v>893040</v>
      </c>
      <c r="F452" s="4">
        <f t="shared" si="7"/>
        <v>755210</v>
      </c>
    </row>
    <row r="453" spans="1:6" x14ac:dyDescent="0.3">
      <c r="A453" t="s">
        <v>1473</v>
      </c>
      <c r="B453">
        <v>0</v>
      </c>
      <c r="C453">
        <v>943550</v>
      </c>
      <c r="D453">
        <v>0</v>
      </c>
      <c r="E453">
        <v>7571500</v>
      </c>
      <c r="F453" s="4">
        <f t="shared" si="7"/>
        <v>2838350</v>
      </c>
    </row>
    <row r="454" spans="1:6" x14ac:dyDescent="0.3">
      <c r="A454" t="s">
        <v>1474</v>
      </c>
      <c r="B454">
        <v>0</v>
      </c>
      <c r="C454">
        <v>582400</v>
      </c>
      <c r="D454">
        <v>0</v>
      </c>
      <c r="E454">
        <v>0</v>
      </c>
      <c r="F454" s="4">
        <f t="shared" si="7"/>
        <v>194133.33333333334</v>
      </c>
    </row>
    <row r="455" spans="1:6" x14ac:dyDescent="0.3">
      <c r="A455" t="s">
        <v>1475</v>
      </c>
      <c r="B455">
        <v>0</v>
      </c>
      <c r="C455">
        <v>0</v>
      </c>
      <c r="D455">
        <v>2866600</v>
      </c>
      <c r="E455">
        <v>500500</v>
      </c>
      <c r="F455" s="4">
        <f t="shared" si="7"/>
        <v>1122366.6666666667</v>
      </c>
    </row>
    <row r="456" spans="1:6" x14ac:dyDescent="0.3">
      <c r="A456" t="s">
        <v>1476</v>
      </c>
      <c r="B456">
        <v>0</v>
      </c>
      <c r="C456">
        <v>676000</v>
      </c>
      <c r="D456">
        <v>370000</v>
      </c>
      <c r="E456">
        <v>836560</v>
      </c>
      <c r="F456" s="4">
        <f t="shared" si="7"/>
        <v>627520</v>
      </c>
    </row>
    <row r="457" spans="1:6" x14ac:dyDescent="0.3">
      <c r="A457" t="s">
        <v>1477</v>
      </c>
      <c r="B457">
        <v>1776320</v>
      </c>
      <c r="C457">
        <v>1001000</v>
      </c>
      <c r="D457">
        <v>2074800</v>
      </c>
      <c r="E457">
        <v>1612520</v>
      </c>
      <c r="F457" s="4">
        <f t="shared" si="7"/>
        <v>1562773.3333333333</v>
      </c>
    </row>
    <row r="458" spans="1:6" x14ac:dyDescent="0.3">
      <c r="A458" t="s">
        <v>1478</v>
      </c>
      <c r="B458">
        <v>742760</v>
      </c>
      <c r="C458">
        <v>0</v>
      </c>
      <c r="D458">
        <v>0</v>
      </c>
      <c r="E458">
        <v>1641660</v>
      </c>
      <c r="F458" s="4">
        <f t="shared" si="7"/>
        <v>547220</v>
      </c>
    </row>
    <row r="459" spans="1:6" x14ac:dyDescent="0.3">
      <c r="A459" t="s">
        <v>1479</v>
      </c>
      <c r="B459">
        <v>1109600</v>
      </c>
      <c r="C459">
        <v>0</v>
      </c>
      <c r="D459">
        <v>906400</v>
      </c>
      <c r="E459">
        <v>1807500</v>
      </c>
      <c r="F459" s="4">
        <f t="shared" si="7"/>
        <v>904633.33333333337</v>
      </c>
    </row>
    <row r="460" spans="1:6" x14ac:dyDescent="0.3">
      <c r="A460" t="s">
        <v>1480</v>
      </c>
      <c r="B460">
        <v>1366440</v>
      </c>
      <c r="C460">
        <v>688000</v>
      </c>
      <c r="D460">
        <v>547400</v>
      </c>
      <c r="E460">
        <v>770000</v>
      </c>
      <c r="F460" s="4">
        <f t="shared" si="7"/>
        <v>668466.66666666663</v>
      </c>
    </row>
    <row r="461" spans="1:6" x14ac:dyDescent="0.3">
      <c r="A461" t="s">
        <v>1481</v>
      </c>
      <c r="B461">
        <v>411950</v>
      </c>
      <c r="C461">
        <v>0</v>
      </c>
      <c r="D461">
        <v>2063060</v>
      </c>
      <c r="E461">
        <v>0</v>
      </c>
      <c r="F461" s="4">
        <f t="shared" si="7"/>
        <v>687686.66666666663</v>
      </c>
    </row>
    <row r="462" spans="1:6" x14ac:dyDescent="0.3">
      <c r="A462" t="s">
        <v>1482</v>
      </c>
      <c r="B462">
        <v>9169850</v>
      </c>
      <c r="C462">
        <v>6272940</v>
      </c>
      <c r="D462">
        <v>7075950</v>
      </c>
      <c r="E462">
        <v>7343120</v>
      </c>
      <c r="F462" s="4">
        <f t="shared" si="7"/>
        <v>6897336.666666667</v>
      </c>
    </row>
    <row r="463" spans="1:6" x14ac:dyDescent="0.3">
      <c r="A463" t="s">
        <v>1483</v>
      </c>
      <c r="B463">
        <v>573300</v>
      </c>
      <c r="C463">
        <v>477750</v>
      </c>
      <c r="D463">
        <v>1601600</v>
      </c>
      <c r="E463">
        <v>3525040</v>
      </c>
      <c r="F463" s="4">
        <f t="shared" si="7"/>
        <v>1868130</v>
      </c>
    </row>
    <row r="464" spans="1:6" x14ac:dyDescent="0.3">
      <c r="A464" t="s">
        <v>1484</v>
      </c>
      <c r="B464">
        <v>0</v>
      </c>
      <c r="C464">
        <v>993490</v>
      </c>
      <c r="D464">
        <v>0</v>
      </c>
      <c r="E464">
        <v>386000</v>
      </c>
      <c r="F464" s="4">
        <f t="shared" si="7"/>
        <v>459830</v>
      </c>
    </row>
    <row r="465" spans="1:6" x14ac:dyDescent="0.3">
      <c r="A465" t="s">
        <v>1485</v>
      </c>
      <c r="B465">
        <v>509600</v>
      </c>
      <c r="C465">
        <v>972560</v>
      </c>
      <c r="D465">
        <v>234600</v>
      </c>
      <c r="E465">
        <v>349440</v>
      </c>
      <c r="F465" s="4">
        <f t="shared" si="7"/>
        <v>518866.66666666669</v>
      </c>
    </row>
    <row r="466" spans="1:6" x14ac:dyDescent="0.3">
      <c r="A466" t="s">
        <v>1486</v>
      </c>
      <c r="B466">
        <v>1098900</v>
      </c>
      <c r="C466">
        <v>7400000</v>
      </c>
      <c r="D466">
        <v>3893950</v>
      </c>
      <c r="E466">
        <v>410000</v>
      </c>
      <c r="F466" s="4">
        <f t="shared" si="7"/>
        <v>3901316.6666666665</v>
      </c>
    </row>
    <row r="467" spans="1:6" x14ac:dyDescent="0.3">
      <c r="A467" t="s">
        <v>861</v>
      </c>
      <c r="B467">
        <v>305760</v>
      </c>
      <c r="C467">
        <v>2436810</v>
      </c>
      <c r="D467">
        <v>0</v>
      </c>
      <c r="E467">
        <v>4493840</v>
      </c>
      <c r="F467" s="4">
        <f t="shared" si="7"/>
        <v>2310216.6666666665</v>
      </c>
    </row>
    <row r="468" spans="1:6" x14ac:dyDescent="0.3">
      <c r="A468" t="s">
        <v>1487</v>
      </c>
      <c r="B468">
        <v>2075860</v>
      </c>
      <c r="C468">
        <v>2197730</v>
      </c>
      <c r="D468">
        <v>1051050</v>
      </c>
      <c r="E468">
        <v>1253070</v>
      </c>
      <c r="F468" s="4">
        <f t="shared" si="7"/>
        <v>1500616.6666666667</v>
      </c>
    </row>
    <row r="469" spans="1:6" x14ac:dyDescent="0.3">
      <c r="A469" t="s">
        <v>1488</v>
      </c>
      <c r="B469">
        <v>535000</v>
      </c>
      <c r="C469">
        <v>0</v>
      </c>
      <c r="D469">
        <v>469560</v>
      </c>
      <c r="E469">
        <v>658850</v>
      </c>
      <c r="F469" s="4">
        <f t="shared" si="7"/>
        <v>376136.66666666669</v>
      </c>
    </row>
    <row r="470" spans="1:6" x14ac:dyDescent="0.3">
      <c r="A470" t="s">
        <v>1489</v>
      </c>
      <c r="B470">
        <v>647680</v>
      </c>
      <c r="C470">
        <v>2136140</v>
      </c>
      <c r="D470">
        <v>0</v>
      </c>
      <c r="E470">
        <v>2055380</v>
      </c>
      <c r="F470" s="4">
        <f t="shared" si="7"/>
        <v>1397173.3333333333</v>
      </c>
    </row>
    <row r="471" spans="1:6" x14ac:dyDescent="0.3">
      <c r="A471" t="s">
        <v>1490</v>
      </c>
      <c r="B471">
        <v>0</v>
      </c>
      <c r="C471">
        <v>4264200</v>
      </c>
      <c r="D471">
        <v>18944250</v>
      </c>
      <c r="E471">
        <v>4239970</v>
      </c>
      <c r="F471" s="4">
        <f t="shared" si="7"/>
        <v>9149473.333333334</v>
      </c>
    </row>
    <row r="472" spans="1:6" x14ac:dyDescent="0.3">
      <c r="A472" t="s">
        <v>1491</v>
      </c>
      <c r="B472">
        <v>1528040</v>
      </c>
      <c r="C472">
        <v>1584760</v>
      </c>
      <c r="D472">
        <v>1236690</v>
      </c>
      <c r="E472">
        <v>1209920</v>
      </c>
      <c r="F472" s="4">
        <f t="shared" si="7"/>
        <v>1343790</v>
      </c>
    </row>
    <row r="473" spans="1:6" x14ac:dyDescent="0.3">
      <c r="A473" t="s">
        <v>1492</v>
      </c>
      <c r="B473">
        <v>2269880</v>
      </c>
      <c r="C473">
        <v>0</v>
      </c>
      <c r="D473">
        <v>2922040</v>
      </c>
      <c r="E473">
        <v>2041650</v>
      </c>
      <c r="F473" s="4">
        <f t="shared" si="7"/>
        <v>1654563.3333333333</v>
      </c>
    </row>
    <row r="474" spans="1:6" x14ac:dyDescent="0.3">
      <c r="A474" t="s">
        <v>1493</v>
      </c>
      <c r="B474">
        <v>2018960</v>
      </c>
      <c r="C474">
        <v>3063280</v>
      </c>
      <c r="D474">
        <v>2102300</v>
      </c>
      <c r="E474">
        <v>1625350</v>
      </c>
      <c r="F474" s="4">
        <f t="shared" si="7"/>
        <v>2263643.3333333335</v>
      </c>
    </row>
    <row r="475" spans="1:6" x14ac:dyDescent="0.3">
      <c r="A475" t="s">
        <v>1494</v>
      </c>
      <c r="B475">
        <v>264000</v>
      </c>
      <c r="C475">
        <v>780160</v>
      </c>
      <c r="D475">
        <v>436800</v>
      </c>
      <c r="E475">
        <v>820000</v>
      </c>
      <c r="F475" s="4">
        <f t="shared" si="7"/>
        <v>678986.66666666663</v>
      </c>
    </row>
    <row r="476" spans="1:6" x14ac:dyDescent="0.3">
      <c r="A476" t="s">
        <v>1495</v>
      </c>
      <c r="B476">
        <v>1592320</v>
      </c>
      <c r="C476">
        <v>2347060</v>
      </c>
      <c r="D476">
        <v>0</v>
      </c>
      <c r="E476">
        <v>2393300</v>
      </c>
      <c r="F476" s="4">
        <f t="shared" si="7"/>
        <v>1580120</v>
      </c>
    </row>
    <row r="477" spans="1:6" x14ac:dyDescent="0.3">
      <c r="A477" t="s">
        <v>1496</v>
      </c>
      <c r="B477">
        <v>803640</v>
      </c>
      <c r="C477">
        <v>2158860</v>
      </c>
      <c r="D477">
        <v>1480000</v>
      </c>
      <c r="E477">
        <v>1005640</v>
      </c>
      <c r="F477" s="4">
        <f t="shared" si="7"/>
        <v>1548166.6666666667</v>
      </c>
    </row>
    <row r="478" spans="1:6" x14ac:dyDescent="0.3">
      <c r="A478" t="s">
        <v>1497</v>
      </c>
      <c r="B478">
        <v>538000</v>
      </c>
      <c r="C478">
        <v>953950</v>
      </c>
      <c r="D478">
        <v>0</v>
      </c>
      <c r="E478">
        <v>1709980</v>
      </c>
      <c r="F478" s="4">
        <f t="shared" si="7"/>
        <v>887976.66666666663</v>
      </c>
    </row>
    <row r="479" spans="1:6" x14ac:dyDescent="0.3">
      <c r="A479" t="s">
        <v>1498</v>
      </c>
      <c r="B479">
        <v>382200</v>
      </c>
      <c r="C479">
        <v>1062140</v>
      </c>
      <c r="D479">
        <v>2605300</v>
      </c>
      <c r="E479">
        <v>1316860</v>
      </c>
      <c r="F479" s="4">
        <f t="shared" si="7"/>
        <v>1661433.3333333333</v>
      </c>
    </row>
    <row r="480" spans="1:6" x14ac:dyDescent="0.3">
      <c r="A480" t="s">
        <v>1499</v>
      </c>
      <c r="B480">
        <v>2213140</v>
      </c>
      <c r="C480">
        <v>2578680</v>
      </c>
      <c r="D480">
        <v>338727</v>
      </c>
      <c r="E480">
        <v>3071780</v>
      </c>
      <c r="F480" s="4">
        <f t="shared" si="7"/>
        <v>1996395.6666666667</v>
      </c>
    </row>
    <row r="481" spans="1:6" x14ac:dyDescent="0.3">
      <c r="A481" t="s">
        <v>1500</v>
      </c>
      <c r="B481">
        <v>1747200</v>
      </c>
      <c r="C481">
        <v>3310380</v>
      </c>
      <c r="D481">
        <v>1101100</v>
      </c>
      <c r="E481">
        <v>3861130</v>
      </c>
      <c r="F481" s="4">
        <f t="shared" si="7"/>
        <v>2757536.6666666665</v>
      </c>
    </row>
    <row r="482" spans="1:6" x14ac:dyDescent="0.3">
      <c r="A482" t="s">
        <v>1501</v>
      </c>
      <c r="B482">
        <v>0</v>
      </c>
      <c r="C482">
        <v>1616300</v>
      </c>
      <c r="D482">
        <v>0</v>
      </c>
      <c r="E482">
        <v>1018900</v>
      </c>
      <c r="F482" s="4">
        <f t="shared" si="7"/>
        <v>878400</v>
      </c>
    </row>
    <row r="483" spans="1:6" x14ac:dyDescent="0.3">
      <c r="A483" t="s">
        <v>1502</v>
      </c>
      <c r="B483">
        <v>7932410</v>
      </c>
      <c r="C483">
        <v>15931520</v>
      </c>
      <c r="D483">
        <v>30613310</v>
      </c>
      <c r="E483">
        <v>15154040</v>
      </c>
      <c r="F483" s="4">
        <f t="shared" si="7"/>
        <v>20566290</v>
      </c>
    </row>
    <row r="484" spans="1:6" x14ac:dyDescent="0.3">
      <c r="A484" t="s">
        <v>608</v>
      </c>
      <c r="B484">
        <v>209300</v>
      </c>
      <c r="C484">
        <v>160000</v>
      </c>
      <c r="D484">
        <v>3463500</v>
      </c>
      <c r="E484">
        <v>950450</v>
      </c>
      <c r="F484" s="4">
        <f t="shared" si="7"/>
        <v>1524650</v>
      </c>
    </row>
    <row r="485" spans="1:6" x14ac:dyDescent="0.3">
      <c r="A485" t="s">
        <v>1503</v>
      </c>
      <c r="B485">
        <v>0</v>
      </c>
      <c r="C485">
        <v>2334440</v>
      </c>
      <c r="D485">
        <v>2453140</v>
      </c>
      <c r="E485">
        <v>2103300</v>
      </c>
      <c r="F485" s="4">
        <f t="shared" si="7"/>
        <v>2296960</v>
      </c>
    </row>
    <row r="486" spans="1:6" x14ac:dyDescent="0.3">
      <c r="A486" t="s">
        <v>1504</v>
      </c>
      <c r="B486">
        <v>4111950</v>
      </c>
      <c r="C486">
        <v>2238600</v>
      </c>
      <c r="D486">
        <v>12025650</v>
      </c>
      <c r="E486">
        <v>1363000</v>
      </c>
      <c r="F486" s="4">
        <f t="shared" si="7"/>
        <v>5209083.333333333</v>
      </c>
    </row>
    <row r="487" spans="1:6" x14ac:dyDescent="0.3">
      <c r="A487" t="s">
        <v>1505</v>
      </c>
      <c r="B487">
        <v>518700</v>
      </c>
      <c r="C487">
        <v>0</v>
      </c>
      <c r="D487">
        <v>0</v>
      </c>
      <c r="E487">
        <v>0</v>
      </c>
      <c r="F487" s="4">
        <f t="shared" si="7"/>
        <v>0</v>
      </c>
    </row>
    <row r="488" spans="1:6" x14ac:dyDescent="0.3">
      <c r="A488" t="s">
        <v>1506</v>
      </c>
      <c r="B488">
        <v>0</v>
      </c>
      <c r="C488">
        <v>0</v>
      </c>
      <c r="D488">
        <v>1344540</v>
      </c>
      <c r="E488">
        <v>0</v>
      </c>
      <c r="F488" s="4">
        <f t="shared" si="7"/>
        <v>448180</v>
      </c>
    </row>
    <row r="489" spans="1:6" x14ac:dyDescent="0.3">
      <c r="A489" t="s">
        <v>1507</v>
      </c>
      <c r="B489">
        <v>2151240</v>
      </c>
      <c r="C489">
        <v>1541540</v>
      </c>
      <c r="D489">
        <v>2270450</v>
      </c>
      <c r="E489">
        <v>2229160</v>
      </c>
      <c r="F489" s="4">
        <f t="shared" si="7"/>
        <v>2013716.6666666667</v>
      </c>
    </row>
    <row r="490" spans="1:6" x14ac:dyDescent="0.3">
      <c r="A490" t="s">
        <v>1508</v>
      </c>
      <c r="B490">
        <v>2187200</v>
      </c>
      <c r="C490">
        <v>3522740</v>
      </c>
      <c r="D490">
        <v>3915000</v>
      </c>
      <c r="E490">
        <v>5669900</v>
      </c>
      <c r="F490" s="4">
        <f t="shared" si="7"/>
        <v>4369213.333333333</v>
      </c>
    </row>
    <row r="491" spans="1:6" x14ac:dyDescent="0.3">
      <c r="A491" t="s">
        <v>1509</v>
      </c>
      <c r="B491">
        <v>0</v>
      </c>
      <c r="C491">
        <v>6604300</v>
      </c>
      <c r="D491">
        <v>6414210</v>
      </c>
      <c r="E491">
        <v>6878320</v>
      </c>
      <c r="F491" s="4">
        <f t="shared" si="7"/>
        <v>6632276.666666667</v>
      </c>
    </row>
    <row r="492" spans="1:6" x14ac:dyDescent="0.3">
      <c r="A492" t="s">
        <v>1510</v>
      </c>
      <c r="B492">
        <v>3354770</v>
      </c>
      <c r="C492">
        <v>2782360</v>
      </c>
      <c r="D492">
        <v>2579840</v>
      </c>
      <c r="E492">
        <v>4699950</v>
      </c>
      <c r="F492" s="4">
        <f t="shared" si="7"/>
        <v>3354050</v>
      </c>
    </row>
    <row r="493" spans="1:6" x14ac:dyDescent="0.3">
      <c r="A493" t="s">
        <v>1511</v>
      </c>
      <c r="B493">
        <v>256000</v>
      </c>
      <c r="C493">
        <v>0</v>
      </c>
      <c r="D493">
        <v>3663870</v>
      </c>
      <c r="E493">
        <v>883920</v>
      </c>
      <c r="F493" s="4">
        <f t="shared" si="7"/>
        <v>1515930</v>
      </c>
    </row>
    <row r="494" spans="1:6" x14ac:dyDescent="0.3">
      <c r="A494" t="s">
        <v>1512</v>
      </c>
      <c r="B494">
        <v>268920</v>
      </c>
      <c r="C494">
        <v>3700000</v>
      </c>
      <c r="D494">
        <v>4706200</v>
      </c>
      <c r="E494">
        <v>2245060</v>
      </c>
      <c r="F494" s="4">
        <f t="shared" si="7"/>
        <v>3550420</v>
      </c>
    </row>
    <row r="495" spans="1:6" x14ac:dyDescent="0.3">
      <c r="A495" t="s">
        <v>1513</v>
      </c>
      <c r="B495">
        <v>0</v>
      </c>
      <c r="C495">
        <v>0</v>
      </c>
      <c r="D495">
        <v>382200</v>
      </c>
      <c r="E495">
        <v>0</v>
      </c>
      <c r="F495" s="4">
        <f t="shared" si="7"/>
        <v>127400</v>
      </c>
    </row>
    <row r="496" spans="1:6" x14ac:dyDescent="0.3">
      <c r="A496" t="s">
        <v>1514</v>
      </c>
      <c r="B496">
        <v>0</v>
      </c>
      <c r="C496">
        <v>2146600</v>
      </c>
      <c r="D496">
        <v>2696520</v>
      </c>
      <c r="E496">
        <v>1154720</v>
      </c>
      <c r="F496" s="4">
        <f t="shared" si="7"/>
        <v>1999280</v>
      </c>
    </row>
    <row r="497" spans="1:6" x14ac:dyDescent="0.3">
      <c r="A497" t="s">
        <v>1515</v>
      </c>
      <c r="B497">
        <v>0</v>
      </c>
      <c r="C497">
        <v>2391130</v>
      </c>
      <c r="D497">
        <v>1920750</v>
      </c>
      <c r="E497">
        <v>1766700</v>
      </c>
      <c r="F497" s="4">
        <f t="shared" si="7"/>
        <v>2026193.3333333333</v>
      </c>
    </row>
    <row r="498" spans="1:6" x14ac:dyDescent="0.3">
      <c r="A498" t="s">
        <v>1516</v>
      </c>
      <c r="B498">
        <v>740000</v>
      </c>
      <c r="C498">
        <v>924100</v>
      </c>
      <c r="D498">
        <v>709620</v>
      </c>
      <c r="E498">
        <v>0</v>
      </c>
      <c r="F498" s="4">
        <f t="shared" si="7"/>
        <v>544573.33333333337</v>
      </c>
    </row>
    <row r="499" spans="1:6" x14ac:dyDescent="0.3">
      <c r="A499" t="s">
        <v>1517</v>
      </c>
      <c r="B499">
        <v>793800</v>
      </c>
      <c r="C499">
        <v>651100</v>
      </c>
      <c r="D499">
        <v>2175130</v>
      </c>
      <c r="E499">
        <v>2596000</v>
      </c>
      <c r="F499" s="4">
        <f t="shared" si="7"/>
        <v>1807410</v>
      </c>
    </row>
    <row r="500" spans="1:6" x14ac:dyDescent="0.3">
      <c r="A500" t="s">
        <v>1518</v>
      </c>
      <c r="B500">
        <v>602400</v>
      </c>
      <c r="C500">
        <v>1634360</v>
      </c>
      <c r="D500">
        <v>1724500</v>
      </c>
      <c r="E500">
        <v>1355600</v>
      </c>
      <c r="F500" s="4">
        <f t="shared" si="7"/>
        <v>1571486.6666666667</v>
      </c>
    </row>
    <row r="501" spans="1:6" x14ac:dyDescent="0.3">
      <c r="A501" t="s">
        <v>1519</v>
      </c>
      <c r="B501">
        <v>1241200</v>
      </c>
      <c r="C501">
        <v>1376560</v>
      </c>
      <c r="D501">
        <v>789100</v>
      </c>
      <c r="E501">
        <v>1216960</v>
      </c>
      <c r="F501" s="4">
        <f t="shared" si="7"/>
        <v>1127540</v>
      </c>
    </row>
    <row r="502" spans="1:6" x14ac:dyDescent="0.3">
      <c r="A502" t="s">
        <v>1520</v>
      </c>
      <c r="B502">
        <v>3096200</v>
      </c>
      <c r="C502">
        <v>2261240</v>
      </c>
      <c r="D502">
        <v>2167520</v>
      </c>
      <c r="E502">
        <v>6264340</v>
      </c>
      <c r="F502" s="4">
        <f t="shared" si="7"/>
        <v>3564366.6666666665</v>
      </c>
    </row>
    <row r="503" spans="1:6" x14ac:dyDescent="0.3">
      <c r="A503" t="s">
        <v>1521</v>
      </c>
      <c r="B503">
        <v>2250810</v>
      </c>
      <c r="C503">
        <v>2315040</v>
      </c>
      <c r="D503">
        <v>986440</v>
      </c>
      <c r="E503">
        <v>1704130</v>
      </c>
      <c r="F503" s="4">
        <f t="shared" si="7"/>
        <v>1668536.6666666667</v>
      </c>
    </row>
    <row r="504" spans="1:6" x14ac:dyDescent="0.3">
      <c r="A504" t="s">
        <v>1522</v>
      </c>
      <c r="B504">
        <v>2302160</v>
      </c>
      <c r="C504">
        <v>2537610</v>
      </c>
      <c r="D504">
        <v>2473640</v>
      </c>
      <c r="E504">
        <v>4016400</v>
      </c>
      <c r="F504" s="4">
        <f t="shared" si="7"/>
        <v>3009216.6666666665</v>
      </c>
    </row>
    <row r="505" spans="1:6" x14ac:dyDescent="0.3">
      <c r="A505" t="s">
        <v>1523</v>
      </c>
      <c r="B505">
        <v>256000</v>
      </c>
      <c r="C505">
        <v>0</v>
      </c>
      <c r="D505">
        <v>532250</v>
      </c>
      <c r="E505">
        <v>2559500</v>
      </c>
      <c r="F505" s="4">
        <f t="shared" si="7"/>
        <v>1030583.3333333334</v>
      </c>
    </row>
    <row r="506" spans="1:6" x14ac:dyDescent="0.3">
      <c r="A506" t="s">
        <v>1524</v>
      </c>
      <c r="B506">
        <v>305000</v>
      </c>
      <c r="C506">
        <v>614250</v>
      </c>
      <c r="D506">
        <v>482000</v>
      </c>
      <c r="E506">
        <v>1332880</v>
      </c>
      <c r="F506" s="4">
        <f t="shared" si="7"/>
        <v>809710</v>
      </c>
    </row>
    <row r="507" spans="1:6" x14ac:dyDescent="0.3">
      <c r="A507" t="s">
        <v>1525</v>
      </c>
      <c r="B507">
        <v>2170000</v>
      </c>
      <c r="C507">
        <v>0</v>
      </c>
      <c r="D507">
        <v>2550260</v>
      </c>
      <c r="E507">
        <v>2156580</v>
      </c>
      <c r="F507" s="4">
        <f t="shared" si="7"/>
        <v>1568946.6666666667</v>
      </c>
    </row>
    <row r="508" spans="1:6" x14ac:dyDescent="0.3">
      <c r="A508" t="s">
        <v>600</v>
      </c>
      <c r="B508">
        <v>0</v>
      </c>
      <c r="C508">
        <v>2398240</v>
      </c>
      <c r="D508">
        <v>2065560</v>
      </c>
      <c r="E508">
        <v>367300</v>
      </c>
      <c r="F508" s="4">
        <f t="shared" si="7"/>
        <v>1610366.6666666667</v>
      </c>
    </row>
    <row r="509" spans="1:6" x14ac:dyDescent="0.3">
      <c r="A509" t="s">
        <v>1526</v>
      </c>
      <c r="B509">
        <v>256000</v>
      </c>
      <c r="C509">
        <v>1088400</v>
      </c>
      <c r="D509">
        <v>1078050</v>
      </c>
      <c r="E509">
        <v>1323400</v>
      </c>
      <c r="F509" s="4">
        <f t="shared" si="7"/>
        <v>1163283.3333333333</v>
      </c>
    </row>
    <row r="510" spans="1:6" x14ac:dyDescent="0.3">
      <c r="A510" t="s">
        <v>1527</v>
      </c>
      <c r="B510">
        <v>7065770</v>
      </c>
      <c r="C510">
        <v>9991850</v>
      </c>
      <c r="D510">
        <v>5573090</v>
      </c>
      <c r="E510">
        <v>3237870</v>
      </c>
      <c r="F510" s="4">
        <f t="shared" si="7"/>
        <v>6267603.333333333</v>
      </c>
    </row>
    <row r="511" spans="1:6" x14ac:dyDescent="0.3">
      <c r="A511" t="s">
        <v>1528</v>
      </c>
      <c r="B511">
        <v>145600</v>
      </c>
      <c r="C511">
        <v>2089080</v>
      </c>
      <c r="D511">
        <v>2614400</v>
      </c>
      <c r="E511">
        <v>1453700</v>
      </c>
      <c r="F511" s="4">
        <f t="shared" si="7"/>
        <v>2052393.3333333333</v>
      </c>
    </row>
    <row r="512" spans="1:6" x14ac:dyDescent="0.3">
      <c r="A512" t="s">
        <v>1529</v>
      </c>
      <c r="B512">
        <v>1230800</v>
      </c>
      <c r="C512">
        <v>152880</v>
      </c>
      <c r="D512">
        <v>0</v>
      </c>
      <c r="E512">
        <v>978900</v>
      </c>
      <c r="F512" s="4">
        <f t="shared" si="7"/>
        <v>377260</v>
      </c>
    </row>
    <row r="513" spans="1:6" x14ac:dyDescent="0.3">
      <c r="A513" t="s">
        <v>1530</v>
      </c>
      <c r="B513">
        <v>160000</v>
      </c>
      <c r="C513">
        <v>2139100</v>
      </c>
      <c r="D513">
        <v>2103680</v>
      </c>
      <c r="E513">
        <v>4650500</v>
      </c>
      <c r="F513" s="4">
        <f t="shared" si="7"/>
        <v>2964426.6666666665</v>
      </c>
    </row>
    <row r="514" spans="1:6" x14ac:dyDescent="0.3">
      <c r="A514" t="s">
        <v>1531</v>
      </c>
      <c r="B514">
        <v>3158400</v>
      </c>
      <c r="C514">
        <v>4853500</v>
      </c>
      <c r="D514">
        <v>364000</v>
      </c>
      <c r="E514">
        <v>9328660</v>
      </c>
      <c r="F514" s="4">
        <f t="shared" si="7"/>
        <v>4848720</v>
      </c>
    </row>
    <row r="515" spans="1:6" x14ac:dyDescent="0.3">
      <c r="A515" t="s">
        <v>1532</v>
      </c>
      <c r="B515">
        <v>160000</v>
      </c>
      <c r="C515">
        <v>453200</v>
      </c>
      <c r="D515">
        <v>228000</v>
      </c>
      <c r="E515">
        <v>754000</v>
      </c>
      <c r="F515" s="4">
        <f t="shared" ref="F515:F578" si="8">SUM(C515:E515)/3</f>
        <v>478400</v>
      </c>
    </row>
    <row r="516" spans="1:6" x14ac:dyDescent="0.3">
      <c r="A516" t="s">
        <v>1533</v>
      </c>
      <c r="B516">
        <v>0</v>
      </c>
      <c r="C516">
        <v>3267300</v>
      </c>
      <c r="D516">
        <v>2027800</v>
      </c>
      <c r="E516">
        <v>450560</v>
      </c>
      <c r="F516" s="4">
        <f t="shared" si="8"/>
        <v>1915220</v>
      </c>
    </row>
    <row r="517" spans="1:6" x14ac:dyDescent="0.3">
      <c r="A517" t="s">
        <v>1534</v>
      </c>
      <c r="B517">
        <v>6067880</v>
      </c>
      <c r="C517">
        <v>2024370</v>
      </c>
      <c r="D517">
        <v>6521570</v>
      </c>
      <c r="E517">
        <v>6010550</v>
      </c>
      <c r="F517" s="4">
        <f t="shared" si="8"/>
        <v>4852163.333333333</v>
      </c>
    </row>
    <row r="518" spans="1:6" x14ac:dyDescent="0.3">
      <c r="A518" t="s">
        <v>1535</v>
      </c>
      <c r="B518">
        <v>1122020</v>
      </c>
      <c r="C518">
        <v>1122200</v>
      </c>
      <c r="D518">
        <v>309400</v>
      </c>
      <c r="E518">
        <v>4110050</v>
      </c>
      <c r="F518" s="4">
        <f t="shared" si="8"/>
        <v>1847216.6666666667</v>
      </c>
    </row>
    <row r="519" spans="1:6" x14ac:dyDescent="0.3">
      <c r="A519" t="s">
        <v>1536</v>
      </c>
      <c r="B519">
        <v>0</v>
      </c>
      <c r="C519">
        <v>770540</v>
      </c>
      <c r="D519">
        <v>499590</v>
      </c>
      <c r="E519">
        <v>387660</v>
      </c>
      <c r="F519" s="4">
        <f t="shared" si="8"/>
        <v>552596.66666666663</v>
      </c>
    </row>
    <row r="520" spans="1:6" x14ac:dyDescent="0.3">
      <c r="A520" t="s">
        <v>1537</v>
      </c>
      <c r="B520">
        <v>2109780</v>
      </c>
      <c r="C520">
        <v>2043860</v>
      </c>
      <c r="D520">
        <v>307580</v>
      </c>
      <c r="E520">
        <v>2085450</v>
      </c>
      <c r="F520" s="4">
        <f t="shared" si="8"/>
        <v>1478963.3333333333</v>
      </c>
    </row>
    <row r="521" spans="1:6" x14ac:dyDescent="0.3">
      <c r="A521" t="s">
        <v>1538</v>
      </c>
      <c r="B521">
        <v>0</v>
      </c>
      <c r="C521">
        <v>2432590</v>
      </c>
      <c r="D521">
        <v>633360</v>
      </c>
      <c r="E521">
        <v>1437360</v>
      </c>
      <c r="F521" s="4">
        <f t="shared" si="8"/>
        <v>1501103.3333333333</v>
      </c>
    </row>
    <row r="522" spans="1:6" x14ac:dyDescent="0.3">
      <c r="A522" t="s">
        <v>1539</v>
      </c>
      <c r="B522">
        <v>5008410</v>
      </c>
      <c r="C522">
        <v>4227040</v>
      </c>
      <c r="D522">
        <v>3394300</v>
      </c>
      <c r="E522">
        <v>5219560</v>
      </c>
      <c r="F522" s="4">
        <f t="shared" si="8"/>
        <v>4280300</v>
      </c>
    </row>
    <row r="523" spans="1:6" x14ac:dyDescent="0.3">
      <c r="A523" t="s">
        <v>1540</v>
      </c>
      <c r="B523">
        <v>876640</v>
      </c>
      <c r="C523">
        <v>1405840</v>
      </c>
      <c r="D523">
        <v>3941240</v>
      </c>
      <c r="E523">
        <v>0</v>
      </c>
      <c r="F523" s="4">
        <f t="shared" si="8"/>
        <v>1782360</v>
      </c>
    </row>
    <row r="524" spans="1:6" x14ac:dyDescent="0.3">
      <c r="A524" t="s">
        <v>1541</v>
      </c>
      <c r="B524">
        <v>0</v>
      </c>
      <c r="C524">
        <v>2397280</v>
      </c>
      <c r="D524">
        <v>942760</v>
      </c>
      <c r="E524">
        <v>2090270</v>
      </c>
      <c r="F524" s="4">
        <f t="shared" si="8"/>
        <v>1810103.3333333333</v>
      </c>
    </row>
    <row r="525" spans="1:6" x14ac:dyDescent="0.3">
      <c r="A525" t="s">
        <v>1542</v>
      </c>
      <c r="B525">
        <v>0</v>
      </c>
      <c r="C525">
        <v>254800</v>
      </c>
      <c r="D525">
        <v>0</v>
      </c>
      <c r="E525">
        <v>0</v>
      </c>
      <c r="F525" s="4">
        <f t="shared" si="8"/>
        <v>84933.333333333328</v>
      </c>
    </row>
    <row r="526" spans="1:6" x14ac:dyDescent="0.3">
      <c r="A526" t="s">
        <v>1543</v>
      </c>
      <c r="B526">
        <v>1562640</v>
      </c>
      <c r="C526">
        <v>2908900</v>
      </c>
      <c r="D526">
        <v>2156350</v>
      </c>
      <c r="E526">
        <v>1062650</v>
      </c>
      <c r="F526" s="4">
        <f t="shared" si="8"/>
        <v>2042633.3333333333</v>
      </c>
    </row>
    <row r="527" spans="1:6" x14ac:dyDescent="0.3">
      <c r="A527" t="s">
        <v>1544</v>
      </c>
      <c r="B527">
        <v>17259000</v>
      </c>
      <c r="C527">
        <v>8532200</v>
      </c>
      <c r="D527">
        <v>0</v>
      </c>
      <c r="E527">
        <v>0</v>
      </c>
      <c r="F527" s="4">
        <f t="shared" si="8"/>
        <v>2844066.6666666665</v>
      </c>
    </row>
    <row r="528" spans="1:6" x14ac:dyDescent="0.3">
      <c r="A528" t="s">
        <v>1545</v>
      </c>
      <c r="B528">
        <v>2033830</v>
      </c>
      <c r="C528">
        <v>0</v>
      </c>
      <c r="D528">
        <v>0</v>
      </c>
      <c r="E528">
        <v>198900</v>
      </c>
      <c r="F528" s="4">
        <f t="shared" si="8"/>
        <v>66300</v>
      </c>
    </row>
    <row r="529" spans="1:6" x14ac:dyDescent="0.3">
      <c r="A529" t="s">
        <v>1546</v>
      </c>
      <c r="B529">
        <v>0</v>
      </c>
      <c r="C529">
        <v>707550</v>
      </c>
      <c r="D529">
        <v>0</v>
      </c>
      <c r="E529">
        <v>1576000</v>
      </c>
      <c r="F529" s="4">
        <f t="shared" si="8"/>
        <v>761183.33333333337</v>
      </c>
    </row>
    <row r="530" spans="1:6" x14ac:dyDescent="0.3">
      <c r="A530" t="s">
        <v>1547</v>
      </c>
      <c r="B530">
        <v>0</v>
      </c>
      <c r="C530">
        <v>982880</v>
      </c>
      <c r="D530">
        <v>797680</v>
      </c>
      <c r="E530">
        <v>804000</v>
      </c>
      <c r="F530" s="4">
        <f t="shared" si="8"/>
        <v>861520</v>
      </c>
    </row>
    <row r="531" spans="1:6" x14ac:dyDescent="0.3">
      <c r="A531" t="s">
        <v>1548</v>
      </c>
      <c r="B531">
        <v>2106780</v>
      </c>
      <c r="C531">
        <v>3032340</v>
      </c>
      <c r="D531">
        <v>2371520</v>
      </c>
      <c r="E531">
        <v>2153480</v>
      </c>
      <c r="F531" s="4">
        <f t="shared" si="8"/>
        <v>2519113.3333333335</v>
      </c>
    </row>
    <row r="532" spans="1:6" x14ac:dyDescent="0.3">
      <c r="A532" t="s">
        <v>1549</v>
      </c>
      <c r="B532">
        <v>736340</v>
      </c>
      <c r="C532">
        <v>1138600</v>
      </c>
      <c r="D532">
        <v>0</v>
      </c>
      <c r="E532">
        <v>0</v>
      </c>
      <c r="F532" s="4">
        <f t="shared" si="8"/>
        <v>379533.33333333331</v>
      </c>
    </row>
    <row r="533" spans="1:6" x14ac:dyDescent="0.3">
      <c r="A533" t="s">
        <v>1550</v>
      </c>
      <c r="B533">
        <v>1176000</v>
      </c>
      <c r="C533">
        <v>13142040</v>
      </c>
      <c r="D533">
        <v>13780400</v>
      </c>
      <c r="E533">
        <v>17499600</v>
      </c>
      <c r="F533" s="4">
        <f t="shared" si="8"/>
        <v>14807346.666666666</v>
      </c>
    </row>
    <row r="534" spans="1:6" x14ac:dyDescent="0.3">
      <c r="A534" t="s">
        <v>1551</v>
      </c>
      <c r="B534">
        <v>805210</v>
      </c>
      <c r="C534">
        <v>714120</v>
      </c>
      <c r="D534">
        <v>1610700</v>
      </c>
      <c r="E534">
        <v>676290</v>
      </c>
      <c r="F534" s="4">
        <f t="shared" si="8"/>
        <v>1000370</v>
      </c>
    </row>
    <row r="535" spans="1:6" x14ac:dyDescent="0.3">
      <c r="A535" t="s">
        <v>1552</v>
      </c>
      <c r="B535">
        <v>561780</v>
      </c>
      <c r="C535">
        <v>1039220</v>
      </c>
      <c r="D535">
        <v>0</v>
      </c>
      <c r="E535">
        <v>213850</v>
      </c>
      <c r="F535" s="4">
        <f t="shared" si="8"/>
        <v>417690</v>
      </c>
    </row>
    <row r="536" spans="1:6" x14ac:dyDescent="0.3">
      <c r="A536" t="s">
        <v>1553</v>
      </c>
      <c r="B536">
        <v>1998360</v>
      </c>
      <c r="C536">
        <v>1239330</v>
      </c>
      <c r="D536">
        <v>2601690</v>
      </c>
      <c r="E536">
        <v>0</v>
      </c>
      <c r="F536" s="4">
        <f t="shared" si="8"/>
        <v>1280340</v>
      </c>
    </row>
    <row r="537" spans="1:6" x14ac:dyDescent="0.3">
      <c r="A537" t="s">
        <v>1554</v>
      </c>
      <c r="B537">
        <v>0</v>
      </c>
      <c r="C537">
        <v>684400</v>
      </c>
      <c r="D537">
        <v>1399880</v>
      </c>
      <c r="E537">
        <v>2077300</v>
      </c>
      <c r="F537" s="4">
        <f t="shared" si="8"/>
        <v>1387193.3333333333</v>
      </c>
    </row>
    <row r="538" spans="1:6" x14ac:dyDescent="0.3">
      <c r="A538" t="s">
        <v>1555</v>
      </c>
      <c r="B538">
        <v>411950</v>
      </c>
      <c r="C538">
        <v>1899030</v>
      </c>
      <c r="D538">
        <v>0</v>
      </c>
      <c r="E538">
        <v>2196840</v>
      </c>
      <c r="F538" s="4">
        <f t="shared" si="8"/>
        <v>1365290</v>
      </c>
    </row>
    <row r="539" spans="1:6" x14ac:dyDescent="0.3">
      <c r="A539" t="s">
        <v>1556</v>
      </c>
      <c r="B539">
        <v>0</v>
      </c>
      <c r="C539">
        <v>1110000</v>
      </c>
      <c r="D539">
        <v>4290990</v>
      </c>
      <c r="E539">
        <v>1131840</v>
      </c>
      <c r="F539" s="4">
        <f t="shared" si="8"/>
        <v>2177610</v>
      </c>
    </row>
    <row r="540" spans="1:6" x14ac:dyDescent="0.3">
      <c r="A540" t="s">
        <v>1557</v>
      </c>
      <c r="B540">
        <v>0</v>
      </c>
      <c r="C540">
        <v>566440</v>
      </c>
      <c r="D540">
        <v>1638000</v>
      </c>
      <c r="E540">
        <v>0</v>
      </c>
      <c r="F540" s="4">
        <f t="shared" si="8"/>
        <v>734813.33333333337</v>
      </c>
    </row>
    <row r="541" spans="1:6" x14ac:dyDescent="0.3">
      <c r="A541" t="s">
        <v>1558</v>
      </c>
      <c r="B541">
        <v>991030</v>
      </c>
      <c r="C541">
        <v>460300</v>
      </c>
      <c r="D541">
        <v>921830</v>
      </c>
      <c r="E541">
        <v>450560</v>
      </c>
      <c r="F541" s="4">
        <f t="shared" si="8"/>
        <v>610896.66666666663</v>
      </c>
    </row>
    <row r="542" spans="1:6" x14ac:dyDescent="0.3">
      <c r="A542" t="s">
        <v>1559</v>
      </c>
      <c r="B542">
        <v>0</v>
      </c>
      <c r="C542">
        <v>600000</v>
      </c>
      <c r="D542">
        <v>616800</v>
      </c>
      <c r="E542">
        <v>616800</v>
      </c>
      <c r="F542" s="4">
        <f t="shared" si="8"/>
        <v>611200</v>
      </c>
    </row>
    <row r="543" spans="1:6" x14ac:dyDescent="0.3">
      <c r="A543" t="s">
        <v>1560</v>
      </c>
      <c r="B543">
        <v>2096350</v>
      </c>
      <c r="C543">
        <v>714350</v>
      </c>
      <c r="D543">
        <v>1515700</v>
      </c>
      <c r="E543">
        <v>500500</v>
      </c>
      <c r="F543" s="4">
        <f t="shared" si="8"/>
        <v>910183.33333333337</v>
      </c>
    </row>
    <row r="544" spans="1:6" x14ac:dyDescent="0.3">
      <c r="A544" t="s">
        <v>1561</v>
      </c>
      <c r="B544">
        <v>515970</v>
      </c>
      <c r="C544">
        <v>4034450</v>
      </c>
      <c r="D544">
        <v>2042000</v>
      </c>
      <c r="E544">
        <v>2317300</v>
      </c>
      <c r="F544" s="4">
        <f t="shared" si="8"/>
        <v>2797916.6666666665</v>
      </c>
    </row>
    <row r="545" spans="1:6" x14ac:dyDescent="0.3">
      <c r="A545" t="s">
        <v>1562</v>
      </c>
      <c r="B545">
        <v>0</v>
      </c>
      <c r="C545">
        <v>3807460</v>
      </c>
      <c r="D545">
        <v>1585220</v>
      </c>
      <c r="E545">
        <v>709500</v>
      </c>
      <c r="F545" s="4">
        <f t="shared" si="8"/>
        <v>2034060</v>
      </c>
    </row>
    <row r="546" spans="1:6" x14ac:dyDescent="0.3">
      <c r="A546" t="s">
        <v>1563</v>
      </c>
      <c r="B546">
        <v>3588140</v>
      </c>
      <c r="C546">
        <v>15469120</v>
      </c>
      <c r="D546">
        <v>13506910</v>
      </c>
      <c r="E546">
        <v>4719733</v>
      </c>
      <c r="F546" s="4">
        <f t="shared" si="8"/>
        <v>11231921</v>
      </c>
    </row>
    <row r="547" spans="1:6" x14ac:dyDescent="0.3">
      <c r="A547" t="s">
        <v>1564</v>
      </c>
      <c r="B547">
        <v>1443800</v>
      </c>
      <c r="C547">
        <v>2244700</v>
      </c>
      <c r="D547">
        <v>878150</v>
      </c>
      <c r="E547">
        <v>0</v>
      </c>
      <c r="F547" s="4">
        <f t="shared" si="8"/>
        <v>1040950</v>
      </c>
    </row>
    <row r="548" spans="1:6" x14ac:dyDescent="0.3">
      <c r="A548" t="s">
        <v>1565</v>
      </c>
      <c r="B548">
        <v>0</v>
      </c>
      <c r="C548">
        <v>2707060</v>
      </c>
      <c r="D548">
        <v>0</v>
      </c>
      <c r="E548">
        <v>0</v>
      </c>
      <c r="F548" s="4">
        <f t="shared" si="8"/>
        <v>902353.33333333337</v>
      </c>
    </row>
    <row r="549" spans="1:6" x14ac:dyDescent="0.3">
      <c r="A549" t="s">
        <v>1566</v>
      </c>
      <c r="B549">
        <v>12627100</v>
      </c>
      <c r="C549">
        <v>2298200</v>
      </c>
      <c r="D549">
        <v>2206650</v>
      </c>
      <c r="E549">
        <v>2234280</v>
      </c>
      <c r="F549" s="4">
        <f t="shared" si="8"/>
        <v>2246376.6666666665</v>
      </c>
    </row>
    <row r="550" spans="1:6" x14ac:dyDescent="0.3">
      <c r="A550" t="s">
        <v>1567</v>
      </c>
      <c r="B550">
        <v>5403040</v>
      </c>
      <c r="C550">
        <v>2483600</v>
      </c>
      <c r="D550">
        <v>2643600</v>
      </c>
      <c r="E550">
        <v>3989400</v>
      </c>
      <c r="F550" s="4">
        <f t="shared" si="8"/>
        <v>3038866.6666666665</v>
      </c>
    </row>
    <row r="551" spans="1:6" x14ac:dyDescent="0.3">
      <c r="A551" t="s">
        <v>1568</v>
      </c>
      <c r="B551">
        <v>256000</v>
      </c>
      <c r="C551">
        <v>0</v>
      </c>
      <c r="D551">
        <v>0</v>
      </c>
      <c r="E551">
        <v>0</v>
      </c>
      <c r="F551" s="4">
        <f t="shared" si="8"/>
        <v>0</v>
      </c>
    </row>
    <row r="552" spans="1:6" x14ac:dyDescent="0.3">
      <c r="A552" t="s">
        <v>1569</v>
      </c>
      <c r="B552">
        <v>1809400</v>
      </c>
      <c r="C552">
        <v>0</v>
      </c>
      <c r="D552">
        <v>1480000</v>
      </c>
      <c r="E552">
        <v>0</v>
      </c>
      <c r="F552" s="4">
        <f t="shared" si="8"/>
        <v>493333.33333333331</v>
      </c>
    </row>
    <row r="553" spans="1:6" x14ac:dyDescent="0.3">
      <c r="A553" t="s">
        <v>1570</v>
      </c>
      <c r="B553">
        <v>2846390</v>
      </c>
      <c r="C553">
        <v>7105220</v>
      </c>
      <c r="D553">
        <v>8066450</v>
      </c>
      <c r="E553">
        <v>8583520</v>
      </c>
      <c r="F553" s="4">
        <f t="shared" si="8"/>
        <v>7918396.666666667</v>
      </c>
    </row>
    <row r="554" spans="1:6" x14ac:dyDescent="0.3">
      <c r="A554" t="s">
        <v>1571</v>
      </c>
      <c r="B554">
        <v>1637170</v>
      </c>
      <c r="C554">
        <v>1613320</v>
      </c>
      <c r="D554">
        <v>1110970</v>
      </c>
      <c r="E554">
        <v>402000</v>
      </c>
      <c r="F554" s="4">
        <f t="shared" si="8"/>
        <v>1042096.6666666666</v>
      </c>
    </row>
    <row r="555" spans="1:6" x14ac:dyDescent="0.3">
      <c r="A555" t="s">
        <v>1572</v>
      </c>
      <c r="B555">
        <v>411950</v>
      </c>
      <c r="C555">
        <v>0</v>
      </c>
      <c r="D555">
        <v>0</v>
      </c>
      <c r="E555">
        <v>0</v>
      </c>
      <c r="F555" s="4">
        <f t="shared" si="8"/>
        <v>0</v>
      </c>
    </row>
    <row r="556" spans="1:6" x14ac:dyDescent="0.3">
      <c r="A556" t="s">
        <v>1573</v>
      </c>
      <c r="B556">
        <v>2313700</v>
      </c>
      <c r="C556">
        <v>5437640</v>
      </c>
      <c r="D556">
        <v>284830</v>
      </c>
      <c r="E556">
        <v>5344980</v>
      </c>
      <c r="F556" s="4">
        <f t="shared" si="8"/>
        <v>3689150</v>
      </c>
    </row>
    <row r="557" spans="1:6" x14ac:dyDescent="0.3">
      <c r="A557" t="s">
        <v>1574</v>
      </c>
      <c r="B557">
        <v>5242680</v>
      </c>
      <c r="C557">
        <v>5913000</v>
      </c>
      <c r="D557">
        <v>8124480</v>
      </c>
      <c r="E557">
        <v>2193010</v>
      </c>
      <c r="F557" s="4">
        <f t="shared" si="8"/>
        <v>5410163.333333333</v>
      </c>
    </row>
    <row r="558" spans="1:6" x14ac:dyDescent="0.3">
      <c r="A558" t="s">
        <v>1575</v>
      </c>
      <c r="B558">
        <v>833560</v>
      </c>
      <c r="C558">
        <v>811630</v>
      </c>
      <c r="D558">
        <v>0</v>
      </c>
      <c r="E558">
        <v>1018290</v>
      </c>
      <c r="F558" s="4">
        <f t="shared" si="8"/>
        <v>609973.33333333337</v>
      </c>
    </row>
    <row r="559" spans="1:6" x14ac:dyDescent="0.3">
      <c r="A559" t="s">
        <v>1576</v>
      </c>
      <c r="B559">
        <v>592130</v>
      </c>
      <c r="C559">
        <v>0</v>
      </c>
      <c r="D559">
        <v>832650</v>
      </c>
      <c r="E559">
        <v>0</v>
      </c>
      <c r="F559" s="4">
        <f t="shared" si="8"/>
        <v>277550</v>
      </c>
    </row>
    <row r="560" spans="1:6" x14ac:dyDescent="0.3">
      <c r="A560" t="s">
        <v>1577</v>
      </c>
      <c r="B560">
        <v>1474200</v>
      </c>
      <c r="C560">
        <v>686000</v>
      </c>
      <c r="D560">
        <v>370000</v>
      </c>
      <c r="E560">
        <v>386000</v>
      </c>
      <c r="F560" s="4">
        <f t="shared" si="8"/>
        <v>480666.66666666669</v>
      </c>
    </row>
    <row r="561" spans="1:6" x14ac:dyDescent="0.3">
      <c r="A561" t="s">
        <v>1578</v>
      </c>
      <c r="B561">
        <v>411950</v>
      </c>
      <c r="C561">
        <v>0</v>
      </c>
      <c r="D561">
        <v>3437150</v>
      </c>
      <c r="E561">
        <v>675840</v>
      </c>
      <c r="F561" s="4">
        <f t="shared" si="8"/>
        <v>1370996.6666666667</v>
      </c>
    </row>
    <row r="562" spans="1:6" x14ac:dyDescent="0.3">
      <c r="A562" t="s">
        <v>1579</v>
      </c>
      <c r="B562">
        <v>0</v>
      </c>
      <c r="C562">
        <v>0</v>
      </c>
      <c r="D562">
        <v>264000</v>
      </c>
      <c r="E562">
        <v>0</v>
      </c>
      <c r="F562" s="4">
        <f t="shared" si="8"/>
        <v>88000</v>
      </c>
    </row>
    <row r="563" spans="1:6" x14ac:dyDescent="0.3">
      <c r="A563" t="s">
        <v>1580</v>
      </c>
      <c r="B563">
        <v>1011920</v>
      </c>
      <c r="C563">
        <v>2247700</v>
      </c>
      <c r="D563">
        <v>2536350</v>
      </c>
      <c r="E563">
        <v>2450500</v>
      </c>
      <c r="F563" s="4">
        <f t="shared" si="8"/>
        <v>2411516.6666666665</v>
      </c>
    </row>
    <row r="564" spans="1:6" x14ac:dyDescent="0.3">
      <c r="A564" t="s">
        <v>1581</v>
      </c>
      <c r="B564">
        <v>0</v>
      </c>
      <c r="C564">
        <v>1916990</v>
      </c>
      <c r="D564">
        <v>586950</v>
      </c>
      <c r="E564">
        <v>1013740</v>
      </c>
      <c r="F564" s="4">
        <f t="shared" si="8"/>
        <v>1172560</v>
      </c>
    </row>
    <row r="565" spans="1:6" x14ac:dyDescent="0.3">
      <c r="A565" t="s">
        <v>1582</v>
      </c>
      <c r="B565">
        <v>264000</v>
      </c>
      <c r="C565">
        <v>0</v>
      </c>
      <c r="D565">
        <v>0</v>
      </c>
      <c r="E565">
        <v>1040840</v>
      </c>
      <c r="F565" s="4">
        <f t="shared" si="8"/>
        <v>346946.66666666669</v>
      </c>
    </row>
    <row r="566" spans="1:6" x14ac:dyDescent="0.3">
      <c r="A566" t="s">
        <v>1583</v>
      </c>
      <c r="B566">
        <v>1371370</v>
      </c>
      <c r="C566">
        <v>565110</v>
      </c>
      <c r="D566">
        <v>598780</v>
      </c>
      <c r="E566">
        <v>273000</v>
      </c>
      <c r="F566" s="4">
        <f t="shared" si="8"/>
        <v>478963.33333333331</v>
      </c>
    </row>
    <row r="567" spans="1:6" x14ac:dyDescent="0.3">
      <c r="A567" t="s">
        <v>1584</v>
      </c>
      <c r="B567">
        <v>740000</v>
      </c>
      <c r="C567">
        <v>0</v>
      </c>
      <c r="D567">
        <v>540540</v>
      </c>
      <c r="E567">
        <v>0</v>
      </c>
      <c r="F567" s="4">
        <f t="shared" si="8"/>
        <v>180180</v>
      </c>
    </row>
    <row r="568" spans="1:6" x14ac:dyDescent="0.3">
      <c r="A568" t="s">
        <v>1585</v>
      </c>
      <c r="B568">
        <v>298800</v>
      </c>
      <c r="C568">
        <v>0</v>
      </c>
      <c r="D568">
        <v>357000</v>
      </c>
      <c r="E568">
        <v>298800</v>
      </c>
      <c r="F568" s="4">
        <f t="shared" si="8"/>
        <v>218600</v>
      </c>
    </row>
    <row r="569" spans="1:6" x14ac:dyDescent="0.3">
      <c r="A569" t="s">
        <v>1586</v>
      </c>
      <c r="B569">
        <v>689950</v>
      </c>
      <c r="C569">
        <v>797160</v>
      </c>
      <c r="D569">
        <v>0</v>
      </c>
      <c r="E569">
        <v>0</v>
      </c>
      <c r="F569" s="4">
        <f t="shared" si="8"/>
        <v>265720</v>
      </c>
    </row>
    <row r="570" spans="1:6" x14ac:dyDescent="0.3">
      <c r="A570" t="s">
        <v>1587</v>
      </c>
      <c r="B570">
        <v>896000</v>
      </c>
      <c r="C570">
        <v>2324880</v>
      </c>
      <c r="D570">
        <v>2053880</v>
      </c>
      <c r="E570">
        <v>4137730</v>
      </c>
      <c r="F570" s="4">
        <f t="shared" si="8"/>
        <v>2838830</v>
      </c>
    </row>
    <row r="571" spans="1:6" x14ac:dyDescent="0.3">
      <c r="A571" t="s">
        <v>1588</v>
      </c>
      <c r="B571">
        <v>397800</v>
      </c>
      <c r="C571">
        <v>647200</v>
      </c>
      <c r="D571">
        <v>248000</v>
      </c>
      <c r="E571">
        <v>0</v>
      </c>
      <c r="F571" s="4">
        <f t="shared" si="8"/>
        <v>298400</v>
      </c>
    </row>
    <row r="572" spans="1:6" x14ac:dyDescent="0.3">
      <c r="A572" t="s">
        <v>1589</v>
      </c>
      <c r="B572">
        <v>647680</v>
      </c>
      <c r="C572">
        <v>613200</v>
      </c>
      <c r="D572">
        <v>0</v>
      </c>
      <c r="E572">
        <v>0</v>
      </c>
      <c r="F572" s="4">
        <f t="shared" si="8"/>
        <v>204400</v>
      </c>
    </row>
    <row r="573" spans="1:6" x14ac:dyDescent="0.3">
      <c r="A573" t="s">
        <v>1590</v>
      </c>
      <c r="B573">
        <v>160000</v>
      </c>
      <c r="C573">
        <v>464100</v>
      </c>
      <c r="D573">
        <v>0</v>
      </c>
      <c r="E573">
        <v>543270</v>
      </c>
      <c r="F573" s="4">
        <f t="shared" si="8"/>
        <v>335790</v>
      </c>
    </row>
    <row r="574" spans="1:6" x14ac:dyDescent="0.3">
      <c r="A574" t="s">
        <v>1591</v>
      </c>
      <c r="B574">
        <v>1495000</v>
      </c>
      <c r="C574">
        <v>570000</v>
      </c>
      <c r="D574">
        <v>0</v>
      </c>
      <c r="E574">
        <v>0</v>
      </c>
      <c r="F574" s="4">
        <f t="shared" si="8"/>
        <v>190000</v>
      </c>
    </row>
    <row r="575" spans="1:6" x14ac:dyDescent="0.3">
      <c r="A575" t="s">
        <v>1592</v>
      </c>
      <c r="B575">
        <v>322140</v>
      </c>
      <c r="C575">
        <v>0</v>
      </c>
      <c r="D575">
        <v>668700</v>
      </c>
      <c r="E575">
        <v>258440</v>
      </c>
      <c r="F575" s="4">
        <f t="shared" si="8"/>
        <v>309046.66666666669</v>
      </c>
    </row>
    <row r="576" spans="1:6" x14ac:dyDescent="0.3">
      <c r="A576" t="s">
        <v>1593</v>
      </c>
      <c r="B576">
        <v>1806520</v>
      </c>
      <c r="C576">
        <v>2746220</v>
      </c>
      <c r="D576">
        <v>1405680</v>
      </c>
      <c r="E576">
        <v>605880</v>
      </c>
      <c r="F576" s="4">
        <f t="shared" si="8"/>
        <v>1585926.6666666667</v>
      </c>
    </row>
    <row r="577" spans="1:6" x14ac:dyDescent="0.3">
      <c r="A577" t="s">
        <v>1594</v>
      </c>
      <c r="B577">
        <v>0</v>
      </c>
      <c r="C577">
        <v>683180</v>
      </c>
      <c r="D577">
        <v>423150</v>
      </c>
      <c r="E577">
        <v>0</v>
      </c>
      <c r="F577" s="4">
        <f t="shared" si="8"/>
        <v>368776.66666666669</v>
      </c>
    </row>
    <row r="578" spans="1:6" x14ac:dyDescent="0.3">
      <c r="A578" t="s">
        <v>1595</v>
      </c>
      <c r="B578">
        <v>1402400</v>
      </c>
      <c r="C578">
        <v>0</v>
      </c>
      <c r="D578">
        <v>540540</v>
      </c>
      <c r="E578">
        <v>0</v>
      </c>
      <c r="F578" s="4">
        <f t="shared" si="8"/>
        <v>180180</v>
      </c>
    </row>
    <row r="579" spans="1:6" x14ac:dyDescent="0.3">
      <c r="A579" t="s">
        <v>1596</v>
      </c>
      <c r="B579">
        <v>5965900</v>
      </c>
      <c r="C579">
        <v>5374400</v>
      </c>
      <c r="D579">
        <v>14023880</v>
      </c>
      <c r="E579">
        <v>4554930</v>
      </c>
      <c r="F579" s="4">
        <f t="shared" ref="F579:F642" si="9">SUM(C579:E579)/3</f>
        <v>7984403.333333333</v>
      </c>
    </row>
    <row r="580" spans="1:6" x14ac:dyDescent="0.3">
      <c r="A580" t="s">
        <v>1597</v>
      </c>
      <c r="B580">
        <v>0</v>
      </c>
      <c r="C580">
        <v>2096400</v>
      </c>
      <c r="D580">
        <v>1031200</v>
      </c>
      <c r="E580">
        <v>0</v>
      </c>
      <c r="F580" s="4">
        <f t="shared" si="9"/>
        <v>1042533.3333333334</v>
      </c>
    </row>
    <row r="581" spans="1:6" x14ac:dyDescent="0.3">
      <c r="A581" t="s">
        <v>1598</v>
      </c>
      <c r="B581">
        <v>746260</v>
      </c>
      <c r="C581">
        <v>684860</v>
      </c>
      <c r="D581">
        <v>394600</v>
      </c>
      <c r="E581">
        <v>946500</v>
      </c>
      <c r="F581" s="4">
        <f t="shared" si="9"/>
        <v>675320</v>
      </c>
    </row>
    <row r="582" spans="1:6" x14ac:dyDescent="0.3">
      <c r="A582" t="s">
        <v>1599</v>
      </c>
      <c r="B582">
        <v>2255120</v>
      </c>
      <c r="C582">
        <v>4114820</v>
      </c>
      <c r="D582">
        <v>4015680</v>
      </c>
      <c r="E582">
        <v>4032110</v>
      </c>
      <c r="F582" s="4">
        <f t="shared" si="9"/>
        <v>4054203.3333333335</v>
      </c>
    </row>
    <row r="583" spans="1:6" x14ac:dyDescent="0.3">
      <c r="A583" t="s">
        <v>1600</v>
      </c>
      <c r="B583">
        <v>0</v>
      </c>
      <c r="C583">
        <v>2450000</v>
      </c>
      <c r="D583">
        <v>2071520</v>
      </c>
      <c r="E583">
        <v>820000</v>
      </c>
      <c r="F583" s="4">
        <f t="shared" si="9"/>
        <v>1780506.6666666667</v>
      </c>
    </row>
    <row r="584" spans="1:6" x14ac:dyDescent="0.3">
      <c r="A584" t="s">
        <v>1601</v>
      </c>
      <c r="B584">
        <v>0</v>
      </c>
      <c r="C584">
        <v>904540</v>
      </c>
      <c r="D584">
        <v>0</v>
      </c>
      <c r="E584">
        <v>386000</v>
      </c>
      <c r="F584" s="4">
        <f t="shared" si="9"/>
        <v>430180</v>
      </c>
    </row>
    <row r="585" spans="1:6" x14ac:dyDescent="0.3">
      <c r="A585" t="s">
        <v>1602</v>
      </c>
      <c r="B585">
        <v>0</v>
      </c>
      <c r="C585">
        <v>0</v>
      </c>
      <c r="D585">
        <v>1620160</v>
      </c>
      <c r="E585">
        <v>0</v>
      </c>
      <c r="F585" s="4">
        <f t="shared" si="9"/>
        <v>540053.33333333337</v>
      </c>
    </row>
    <row r="586" spans="1:6" x14ac:dyDescent="0.3">
      <c r="A586" t="s">
        <v>1603</v>
      </c>
      <c r="B586">
        <v>473200</v>
      </c>
      <c r="C586">
        <v>431340</v>
      </c>
      <c r="D586">
        <v>622200</v>
      </c>
      <c r="E586">
        <v>1755480</v>
      </c>
      <c r="F586" s="4">
        <f t="shared" si="9"/>
        <v>936340</v>
      </c>
    </row>
    <row r="587" spans="1:6" x14ac:dyDescent="0.3">
      <c r="A587" t="s">
        <v>411</v>
      </c>
      <c r="B587">
        <v>1191120</v>
      </c>
      <c r="C587">
        <v>281190</v>
      </c>
      <c r="D587">
        <v>2114700</v>
      </c>
      <c r="E587">
        <v>309400</v>
      </c>
      <c r="F587" s="4">
        <f t="shared" si="9"/>
        <v>901763.33333333337</v>
      </c>
    </row>
    <row r="588" spans="1:6" x14ac:dyDescent="0.3">
      <c r="A588" t="s">
        <v>1604</v>
      </c>
      <c r="B588">
        <v>477100</v>
      </c>
      <c r="C588">
        <v>615300</v>
      </c>
      <c r="D588">
        <v>0</v>
      </c>
      <c r="E588">
        <v>0</v>
      </c>
      <c r="F588" s="4">
        <f t="shared" si="9"/>
        <v>205100</v>
      </c>
    </row>
    <row r="589" spans="1:6" x14ac:dyDescent="0.3">
      <c r="A589" t="s">
        <v>1605</v>
      </c>
      <c r="B589">
        <v>1283340</v>
      </c>
      <c r="C589">
        <v>0</v>
      </c>
      <c r="D589">
        <v>2601800</v>
      </c>
      <c r="E589">
        <v>8804160</v>
      </c>
      <c r="F589" s="4">
        <f t="shared" si="9"/>
        <v>3801986.6666666665</v>
      </c>
    </row>
    <row r="590" spans="1:6" x14ac:dyDescent="0.3">
      <c r="A590" t="s">
        <v>1606</v>
      </c>
      <c r="B590">
        <v>11478350</v>
      </c>
      <c r="C590">
        <v>7357790</v>
      </c>
      <c r="D590">
        <v>819000</v>
      </c>
      <c r="E590">
        <v>4152040</v>
      </c>
      <c r="F590" s="4">
        <f t="shared" si="9"/>
        <v>4109610</v>
      </c>
    </row>
    <row r="591" spans="1:6" x14ac:dyDescent="0.3">
      <c r="A591" t="s">
        <v>1607</v>
      </c>
      <c r="B591">
        <v>0</v>
      </c>
      <c r="C591">
        <v>2039360</v>
      </c>
      <c r="D591">
        <v>0</v>
      </c>
      <c r="E591">
        <v>5493570</v>
      </c>
      <c r="F591" s="4">
        <f t="shared" si="9"/>
        <v>2510976.6666666665</v>
      </c>
    </row>
    <row r="592" spans="1:6" x14ac:dyDescent="0.3">
      <c r="A592" t="s">
        <v>1608</v>
      </c>
      <c r="B592">
        <v>160000</v>
      </c>
      <c r="C592">
        <v>358900</v>
      </c>
      <c r="D592">
        <v>223860</v>
      </c>
      <c r="E592">
        <v>658000</v>
      </c>
      <c r="F592" s="4">
        <f t="shared" si="9"/>
        <v>413586.66666666669</v>
      </c>
    </row>
    <row r="593" spans="1:6" x14ac:dyDescent="0.3">
      <c r="A593" t="s">
        <v>1609</v>
      </c>
      <c r="B593">
        <v>0</v>
      </c>
      <c r="C593">
        <v>0</v>
      </c>
      <c r="D593">
        <v>195500</v>
      </c>
      <c r="E593">
        <v>0</v>
      </c>
      <c r="F593" s="4">
        <f t="shared" si="9"/>
        <v>65166.666666666664</v>
      </c>
    </row>
    <row r="594" spans="1:6" x14ac:dyDescent="0.3">
      <c r="A594" t="s">
        <v>1610</v>
      </c>
      <c r="B594">
        <v>2329370</v>
      </c>
      <c r="C594">
        <v>852300</v>
      </c>
      <c r="D594">
        <v>1212120</v>
      </c>
      <c r="E594">
        <v>2274180</v>
      </c>
      <c r="F594" s="4">
        <f t="shared" si="9"/>
        <v>1446200</v>
      </c>
    </row>
    <row r="595" spans="1:6" x14ac:dyDescent="0.3">
      <c r="A595" t="s">
        <v>982</v>
      </c>
      <c r="B595">
        <v>1379900</v>
      </c>
      <c r="C595">
        <v>272090</v>
      </c>
      <c r="D595">
        <v>1599350</v>
      </c>
      <c r="E595">
        <v>0</v>
      </c>
      <c r="F595" s="4">
        <f t="shared" si="9"/>
        <v>623813.33333333337</v>
      </c>
    </row>
    <row r="596" spans="1:6" x14ac:dyDescent="0.3">
      <c r="A596" t="s">
        <v>1611</v>
      </c>
      <c r="B596">
        <v>2046200</v>
      </c>
      <c r="C596">
        <v>0</v>
      </c>
      <c r="D596">
        <v>5290980</v>
      </c>
      <c r="E596">
        <v>2215940</v>
      </c>
      <c r="F596" s="4">
        <f t="shared" si="9"/>
        <v>2502306.6666666665</v>
      </c>
    </row>
    <row r="597" spans="1:6" x14ac:dyDescent="0.3">
      <c r="A597" t="s">
        <v>1612</v>
      </c>
      <c r="B597">
        <v>3769830</v>
      </c>
      <c r="C597">
        <v>723750</v>
      </c>
      <c r="D597">
        <v>2128190</v>
      </c>
      <c r="E597">
        <v>2220950</v>
      </c>
      <c r="F597" s="4">
        <f t="shared" si="9"/>
        <v>1690963.3333333333</v>
      </c>
    </row>
    <row r="598" spans="1:6" x14ac:dyDescent="0.3">
      <c r="A598" t="s">
        <v>1613</v>
      </c>
      <c r="B598">
        <v>3121380</v>
      </c>
      <c r="C598">
        <v>584960</v>
      </c>
      <c r="D598">
        <v>1139680</v>
      </c>
      <c r="E598">
        <v>1530600</v>
      </c>
      <c r="F598" s="4">
        <f t="shared" si="9"/>
        <v>1085080</v>
      </c>
    </row>
    <row r="599" spans="1:6" x14ac:dyDescent="0.3">
      <c r="A599" t="s">
        <v>1614</v>
      </c>
      <c r="B599">
        <v>4579650</v>
      </c>
      <c r="C599">
        <v>2174010</v>
      </c>
      <c r="D599">
        <v>4796460</v>
      </c>
      <c r="E599">
        <v>1913730</v>
      </c>
      <c r="F599" s="4">
        <f t="shared" si="9"/>
        <v>2961400</v>
      </c>
    </row>
    <row r="600" spans="1:6" x14ac:dyDescent="0.3">
      <c r="A600" t="s">
        <v>1615</v>
      </c>
      <c r="B600">
        <v>1067950</v>
      </c>
      <c r="C600">
        <v>0</v>
      </c>
      <c r="D600">
        <v>901560</v>
      </c>
      <c r="E600">
        <v>0</v>
      </c>
      <c r="F600" s="4">
        <f t="shared" si="9"/>
        <v>300520</v>
      </c>
    </row>
    <row r="601" spans="1:6" x14ac:dyDescent="0.3">
      <c r="A601" t="s">
        <v>329</v>
      </c>
      <c r="B601">
        <v>0</v>
      </c>
      <c r="C601">
        <v>582900</v>
      </c>
      <c r="D601">
        <v>947780</v>
      </c>
      <c r="E601">
        <v>149400</v>
      </c>
      <c r="F601" s="4">
        <f t="shared" si="9"/>
        <v>560026.66666666663</v>
      </c>
    </row>
    <row r="602" spans="1:6" x14ac:dyDescent="0.3">
      <c r="A602" t="s">
        <v>1616</v>
      </c>
      <c r="B602">
        <v>3920280</v>
      </c>
      <c r="C602">
        <v>4197460</v>
      </c>
      <c r="D602">
        <v>3840370</v>
      </c>
      <c r="E602">
        <v>2958800</v>
      </c>
      <c r="F602" s="4">
        <f t="shared" si="9"/>
        <v>3665543.3333333335</v>
      </c>
    </row>
    <row r="603" spans="1:6" x14ac:dyDescent="0.3">
      <c r="A603" t="s">
        <v>1617</v>
      </c>
      <c r="B603">
        <v>0</v>
      </c>
      <c r="C603">
        <v>555640</v>
      </c>
      <c r="D603">
        <v>583440</v>
      </c>
      <c r="E603">
        <v>662400</v>
      </c>
      <c r="F603" s="4">
        <f t="shared" si="9"/>
        <v>600493.33333333337</v>
      </c>
    </row>
    <row r="604" spans="1:6" x14ac:dyDescent="0.3">
      <c r="A604" t="s">
        <v>1618</v>
      </c>
      <c r="B604">
        <v>0</v>
      </c>
      <c r="C604">
        <v>256000</v>
      </c>
      <c r="D604">
        <v>703020</v>
      </c>
      <c r="E604">
        <v>0</v>
      </c>
      <c r="F604" s="4">
        <f t="shared" si="9"/>
        <v>319673.33333333331</v>
      </c>
    </row>
    <row r="605" spans="1:6" x14ac:dyDescent="0.3">
      <c r="A605" t="s">
        <v>1619</v>
      </c>
      <c r="B605">
        <v>0</v>
      </c>
      <c r="C605">
        <v>0</v>
      </c>
      <c r="D605">
        <v>734250</v>
      </c>
      <c r="E605">
        <v>402000</v>
      </c>
      <c r="F605" s="4">
        <f t="shared" si="9"/>
        <v>378750</v>
      </c>
    </row>
    <row r="606" spans="1:6" x14ac:dyDescent="0.3">
      <c r="A606" t="s">
        <v>1620</v>
      </c>
      <c r="B606">
        <v>2121210</v>
      </c>
      <c r="C606">
        <v>0</v>
      </c>
      <c r="D606">
        <v>297500</v>
      </c>
      <c r="E606">
        <v>2384700</v>
      </c>
      <c r="F606" s="4">
        <f t="shared" si="9"/>
        <v>894066.66666666663</v>
      </c>
    </row>
    <row r="607" spans="1:6" x14ac:dyDescent="0.3">
      <c r="A607" t="s">
        <v>1621</v>
      </c>
      <c r="B607">
        <v>0</v>
      </c>
      <c r="C607">
        <v>0</v>
      </c>
      <c r="D607">
        <v>234600</v>
      </c>
      <c r="E607">
        <v>0</v>
      </c>
      <c r="F607" s="4">
        <f t="shared" si="9"/>
        <v>78200</v>
      </c>
    </row>
    <row r="608" spans="1:6" x14ac:dyDescent="0.3">
      <c r="A608" t="s">
        <v>1622</v>
      </c>
      <c r="B608">
        <v>0</v>
      </c>
      <c r="C608">
        <v>0</v>
      </c>
      <c r="D608">
        <v>3080000</v>
      </c>
      <c r="E608">
        <v>0</v>
      </c>
      <c r="F608" s="4">
        <f t="shared" si="9"/>
        <v>1026666.6666666666</v>
      </c>
    </row>
    <row r="609" spans="1:6" x14ac:dyDescent="0.3">
      <c r="A609" t="s">
        <v>1623</v>
      </c>
      <c r="B609">
        <v>1032190</v>
      </c>
      <c r="C609">
        <v>737100</v>
      </c>
      <c r="D609">
        <v>215670</v>
      </c>
      <c r="E609">
        <v>0</v>
      </c>
      <c r="F609" s="4">
        <f t="shared" si="9"/>
        <v>317590</v>
      </c>
    </row>
    <row r="610" spans="1:6" x14ac:dyDescent="0.3">
      <c r="A610" t="s">
        <v>1624</v>
      </c>
      <c r="B610">
        <v>953680</v>
      </c>
      <c r="C610">
        <v>1242150</v>
      </c>
      <c r="D610">
        <v>0</v>
      </c>
      <c r="E610">
        <v>1245200</v>
      </c>
      <c r="F610" s="4">
        <f t="shared" si="9"/>
        <v>829116.66666666663</v>
      </c>
    </row>
    <row r="611" spans="1:6" x14ac:dyDescent="0.3">
      <c r="A611" t="s">
        <v>1625</v>
      </c>
      <c r="B611">
        <v>466830</v>
      </c>
      <c r="C611">
        <v>230000</v>
      </c>
      <c r="D611">
        <v>473850</v>
      </c>
      <c r="E611">
        <v>0</v>
      </c>
      <c r="F611" s="4">
        <f t="shared" si="9"/>
        <v>234616.66666666666</v>
      </c>
    </row>
    <row r="612" spans="1:6" x14ac:dyDescent="0.3">
      <c r="A612" t="s">
        <v>1626</v>
      </c>
      <c r="B612">
        <v>626000</v>
      </c>
      <c r="C612">
        <v>6616890</v>
      </c>
      <c r="D612">
        <v>2310680</v>
      </c>
      <c r="E612">
        <v>2881500</v>
      </c>
      <c r="F612" s="4">
        <f t="shared" si="9"/>
        <v>3936356.6666666665</v>
      </c>
    </row>
    <row r="613" spans="1:6" x14ac:dyDescent="0.3">
      <c r="A613" t="s">
        <v>1627</v>
      </c>
      <c r="B613">
        <v>566350</v>
      </c>
      <c r="C613">
        <v>0</v>
      </c>
      <c r="D613">
        <v>573300</v>
      </c>
      <c r="E613">
        <v>0</v>
      </c>
      <c r="F613" s="4">
        <f t="shared" si="9"/>
        <v>191100</v>
      </c>
    </row>
    <row r="614" spans="1:6" x14ac:dyDescent="0.3">
      <c r="A614" t="s">
        <v>1628</v>
      </c>
      <c r="B614">
        <v>0</v>
      </c>
      <c r="C614">
        <v>382200</v>
      </c>
      <c r="D614">
        <v>0</v>
      </c>
      <c r="E614">
        <v>0</v>
      </c>
      <c r="F614" s="4">
        <f t="shared" si="9"/>
        <v>127400</v>
      </c>
    </row>
    <row r="615" spans="1:6" x14ac:dyDescent="0.3">
      <c r="A615" t="s">
        <v>1629</v>
      </c>
      <c r="B615">
        <v>160000</v>
      </c>
      <c r="C615">
        <v>1070700</v>
      </c>
      <c r="D615">
        <v>1152970</v>
      </c>
      <c r="E615">
        <v>1828600</v>
      </c>
      <c r="F615" s="4">
        <f t="shared" si="9"/>
        <v>1350756.6666666667</v>
      </c>
    </row>
    <row r="616" spans="1:6" x14ac:dyDescent="0.3">
      <c r="A616" t="s">
        <v>1630</v>
      </c>
      <c r="B616">
        <v>1169890</v>
      </c>
      <c r="C616">
        <v>1485760</v>
      </c>
      <c r="D616">
        <v>949880</v>
      </c>
      <c r="E616">
        <v>1163140</v>
      </c>
      <c r="F616" s="4">
        <f t="shared" si="9"/>
        <v>1199593.3333333333</v>
      </c>
    </row>
    <row r="617" spans="1:6" x14ac:dyDescent="0.3">
      <c r="A617" t="s">
        <v>1631</v>
      </c>
      <c r="B617">
        <v>880700</v>
      </c>
      <c r="C617">
        <v>518700</v>
      </c>
      <c r="D617">
        <v>1164620</v>
      </c>
      <c r="E617">
        <v>820000</v>
      </c>
      <c r="F617" s="4">
        <f t="shared" si="9"/>
        <v>834440</v>
      </c>
    </row>
    <row r="618" spans="1:6" x14ac:dyDescent="0.3">
      <c r="A618" t="s">
        <v>1632</v>
      </c>
      <c r="B618">
        <v>2106000</v>
      </c>
      <c r="C618">
        <v>2165000</v>
      </c>
      <c r="D618">
        <v>2485680</v>
      </c>
      <c r="E618">
        <v>2834880</v>
      </c>
      <c r="F618" s="4">
        <f t="shared" si="9"/>
        <v>2495186.6666666665</v>
      </c>
    </row>
    <row r="619" spans="1:6" x14ac:dyDescent="0.3">
      <c r="A619" t="s">
        <v>1633</v>
      </c>
      <c r="B619">
        <v>2525120</v>
      </c>
      <c r="C619">
        <v>1938640</v>
      </c>
      <c r="D619">
        <v>0</v>
      </c>
      <c r="E619">
        <v>0</v>
      </c>
      <c r="F619" s="4">
        <f t="shared" si="9"/>
        <v>646213.33333333337</v>
      </c>
    </row>
    <row r="620" spans="1:6" x14ac:dyDescent="0.3">
      <c r="A620" t="s">
        <v>177</v>
      </c>
      <c r="B620">
        <v>0</v>
      </c>
      <c r="C620">
        <v>0</v>
      </c>
      <c r="D620">
        <v>304000</v>
      </c>
      <c r="E620">
        <v>0</v>
      </c>
      <c r="F620" s="4">
        <f t="shared" si="9"/>
        <v>101333.33333333333</v>
      </c>
    </row>
    <row r="621" spans="1:6" x14ac:dyDescent="0.3">
      <c r="A621" t="s">
        <v>1634</v>
      </c>
      <c r="B621">
        <v>0</v>
      </c>
      <c r="C621">
        <v>447720</v>
      </c>
      <c r="D621">
        <v>0</v>
      </c>
      <c r="E621">
        <v>0</v>
      </c>
      <c r="F621" s="4">
        <f t="shared" si="9"/>
        <v>149240</v>
      </c>
    </row>
    <row r="622" spans="1:6" x14ac:dyDescent="0.3">
      <c r="A622" t="s">
        <v>1635</v>
      </c>
      <c r="B622">
        <v>7167580</v>
      </c>
      <c r="C622">
        <v>2490520</v>
      </c>
      <c r="D622">
        <v>2028800</v>
      </c>
      <c r="E622">
        <v>254800</v>
      </c>
      <c r="F622" s="4">
        <f t="shared" si="9"/>
        <v>1591373.3333333333</v>
      </c>
    </row>
    <row r="623" spans="1:6" x14ac:dyDescent="0.3">
      <c r="A623" t="s">
        <v>1636</v>
      </c>
      <c r="B623">
        <v>651400</v>
      </c>
      <c r="C623">
        <v>0</v>
      </c>
      <c r="D623">
        <v>5067780</v>
      </c>
      <c r="E623">
        <v>2359920</v>
      </c>
      <c r="F623" s="4">
        <f t="shared" si="9"/>
        <v>2475900</v>
      </c>
    </row>
    <row r="624" spans="1:6" x14ac:dyDescent="0.3">
      <c r="A624" t="s">
        <v>1637</v>
      </c>
      <c r="B624">
        <v>1311950</v>
      </c>
      <c r="C624">
        <v>0</v>
      </c>
      <c r="D624">
        <v>778050</v>
      </c>
      <c r="E624">
        <v>386000</v>
      </c>
      <c r="F624" s="4">
        <f t="shared" si="9"/>
        <v>388016.66666666669</v>
      </c>
    </row>
    <row r="625" spans="1:6" x14ac:dyDescent="0.3">
      <c r="A625" t="s">
        <v>1638</v>
      </c>
      <c r="B625">
        <v>540540</v>
      </c>
      <c r="C625">
        <v>3339540</v>
      </c>
      <c r="D625">
        <v>3504870</v>
      </c>
      <c r="E625">
        <v>1360220</v>
      </c>
      <c r="F625" s="4">
        <f t="shared" si="9"/>
        <v>2734876.6666666665</v>
      </c>
    </row>
    <row r="626" spans="1:6" x14ac:dyDescent="0.3">
      <c r="A626" t="s">
        <v>1639</v>
      </c>
      <c r="B626">
        <v>2799570</v>
      </c>
      <c r="C626">
        <v>4280000</v>
      </c>
      <c r="D626">
        <v>4163900</v>
      </c>
      <c r="E626">
        <v>4433300</v>
      </c>
      <c r="F626" s="4">
        <f t="shared" si="9"/>
        <v>4292400</v>
      </c>
    </row>
    <row r="627" spans="1:6" x14ac:dyDescent="0.3">
      <c r="A627" t="s">
        <v>1640</v>
      </c>
      <c r="B627">
        <v>646100</v>
      </c>
      <c r="C627">
        <v>920010</v>
      </c>
      <c r="D627">
        <v>1292200</v>
      </c>
      <c r="E627">
        <v>646100</v>
      </c>
      <c r="F627" s="4">
        <f t="shared" si="9"/>
        <v>952770</v>
      </c>
    </row>
    <row r="628" spans="1:6" x14ac:dyDescent="0.3">
      <c r="A628" t="s">
        <v>1641</v>
      </c>
      <c r="B628">
        <v>0</v>
      </c>
      <c r="C628">
        <v>382200</v>
      </c>
      <c r="D628">
        <v>463500</v>
      </c>
      <c r="E628">
        <v>0</v>
      </c>
      <c r="F628" s="4">
        <f t="shared" si="9"/>
        <v>281900</v>
      </c>
    </row>
    <row r="629" spans="1:6" x14ac:dyDescent="0.3">
      <c r="A629" t="s">
        <v>1642</v>
      </c>
      <c r="B629">
        <v>0</v>
      </c>
      <c r="C629">
        <v>1368640</v>
      </c>
      <c r="D629">
        <v>962780</v>
      </c>
      <c r="E629">
        <v>0</v>
      </c>
      <c r="F629" s="4">
        <f t="shared" si="9"/>
        <v>777140</v>
      </c>
    </row>
    <row r="630" spans="1:6" x14ac:dyDescent="0.3">
      <c r="A630" t="s">
        <v>1643</v>
      </c>
      <c r="B630">
        <v>2742290</v>
      </c>
      <c r="C630">
        <v>0</v>
      </c>
      <c r="D630">
        <v>4856310</v>
      </c>
      <c r="E630">
        <v>405000</v>
      </c>
      <c r="F630" s="4">
        <f t="shared" si="9"/>
        <v>1753770</v>
      </c>
    </row>
    <row r="631" spans="1:6" x14ac:dyDescent="0.3">
      <c r="A631" t="s">
        <v>1644</v>
      </c>
      <c r="B631">
        <v>3794339</v>
      </c>
      <c r="C631">
        <v>5900620</v>
      </c>
      <c r="D631">
        <v>7724470</v>
      </c>
      <c r="E631">
        <v>7130310</v>
      </c>
      <c r="F631" s="4">
        <f t="shared" si="9"/>
        <v>6918466.666666667</v>
      </c>
    </row>
    <row r="632" spans="1:6" x14ac:dyDescent="0.3">
      <c r="A632" t="s">
        <v>1645</v>
      </c>
      <c r="B632">
        <v>2189460</v>
      </c>
      <c r="C632">
        <v>0</v>
      </c>
      <c r="D632">
        <v>4215120</v>
      </c>
      <c r="E632">
        <v>2371740</v>
      </c>
      <c r="F632" s="4">
        <f t="shared" si="9"/>
        <v>2195620</v>
      </c>
    </row>
    <row r="633" spans="1:6" x14ac:dyDescent="0.3">
      <c r="A633" t="s">
        <v>1646</v>
      </c>
      <c r="B633">
        <v>0</v>
      </c>
      <c r="C633">
        <v>535000</v>
      </c>
      <c r="D633">
        <v>0</v>
      </c>
      <c r="E633">
        <v>0</v>
      </c>
      <c r="F633" s="4">
        <f t="shared" si="9"/>
        <v>178333.33333333334</v>
      </c>
    </row>
    <row r="634" spans="1:6" x14ac:dyDescent="0.3">
      <c r="A634" t="s">
        <v>1647</v>
      </c>
      <c r="B634">
        <v>890100</v>
      </c>
      <c r="C634">
        <v>300300</v>
      </c>
      <c r="D634">
        <v>767800</v>
      </c>
      <c r="E634">
        <v>0</v>
      </c>
      <c r="F634" s="4">
        <f t="shared" si="9"/>
        <v>356033.33333333331</v>
      </c>
    </row>
    <row r="635" spans="1:6" x14ac:dyDescent="0.3">
      <c r="A635" t="s">
        <v>1648</v>
      </c>
      <c r="B635">
        <v>588770</v>
      </c>
      <c r="C635">
        <v>0</v>
      </c>
      <c r="D635">
        <v>2080680</v>
      </c>
      <c r="E635">
        <v>2328420</v>
      </c>
      <c r="F635" s="4">
        <f t="shared" si="9"/>
        <v>1469700</v>
      </c>
    </row>
    <row r="636" spans="1:6" x14ac:dyDescent="0.3">
      <c r="A636" t="s">
        <v>1649</v>
      </c>
      <c r="B636">
        <v>354900</v>
      </c>
      <c r="C636">
        <v>2466530</v>
      </c>
      <c r="D636">
        <v>2317770</v>
      </c>
      <c r="E636">
        <v>2767250</v>
      </c>
      <c r="F636" s="4">
        <f t="shared" si="9"/>
        <v>2517183.3333333335</v>
      </c>
    </row>
    <row r="637" spans="1:6" x14ac:dyDescent="0.3">
      <c r="A637" t="s">
        <v>1650</v>
      </c>
      <c r="B637">
        <v>1197080</v>
      </c>
      <c r="C637">
        <v>0</v>
      </c>
      <c r="D637">
        <v>878300</v>
      </c>
      <c r="E637">
        <v>462280</v>
      </c>
      <c r="F637" s="4">
        <f t="shared" si="9"/>
        <v>446860</v>
      </c>
    </row>
    <row r="638" spans="1:6" x14ac:dyDescent="0.3">
      <c r="A638" t="s">
        <v>1651</v>
      </c>
      <c r="B638">
        <v>2184000</v>
      </c>
      <c r="C638">
        <v>1823360</v>
      </c>
      <c r="D638">
        <v>1256710</v>
      </c>
      <c r="E638">
        <v>405000</v>
      </c>
      <c r="F638" s="4">
        <f t="shared" si="9"/>
        <v>1161690</v>
      </c>
    </row>
    <row r="639" spans="1:6" x14ac:dyDescent="0.3">
      <c r="A639" t="s">
        <v>1652</v>
      </c>
      <c r="B639">
        <v>2550280</v>
      </c>
      <c r="C639">
        <v>1737630</v>
      </c>
      <c r="D639">
        <v>1785290</v>
      </c>
      <c r="E639">
        <v>529620</v>
      </c>
      <c r="F639" s="4">
        <f t="shared" si="9"/>
        <v>1350846.6666666667</v>
      </c>
    </row>
    <row r="640" spans="1:6" x14ac:dyDescent="0.3">
      <c r="A640" t="s">
        <v>1653</v>
      </c>
      <c r="B640">
        <v>2657200</v>
      </c>
      <c r="C640">
        <v>1618890</v>
      </c>
      <c r="D640">
        <v>582400</v>
      </c>
      <c r="E640">
        <v>546000</v>
      </c>
      <c r="F640" s="4">
        <f t="shared" si="9"/>
        <v>915763.33333333337</v>
      </c>
    </row>
    <row r="641" spans="1:6" x14ac:dyDescent="0.3">
      <c r="A641" t="s">
        <v>1654</v>
      </c>
      <c r="B641">
        <v>0</v>
      </c>
      <c r="C641">
        <v>677730</v>
      </c>
      <c r="D641">
        <v>0</v>
      </c>
      <c r="E641">
        <v>810000</v>
      </c>
      <c r="F641" s="4">
        <f t="shared" si="9"/>
        <v>495910</v>
      </c>
    </row>
    <row r="642" spans="1:6" x14ac:dyDescent="0.3">
      <c r="A642" t="s">
        <v>1655</v>
      </c>
      <c r="B642">
        <v>1295190</v>
      </c>
      <c r="C642">
        <v>822640</v>
      </c>
      <c r="D642">
        <v>607880</v>
      </c>
      <c r="E642">
        <v>559650</v>
      </c>
      <c r="F642" s="4">
        <f t="shared" si="9"/>
        <v>663390</v>
      </c>
    </row>
    <row r="643" spans="1:6" x14ac:dyDescent="0.3">
      <c r="A643" t="s">
        <v>1656</v>
      </c>
      <c r="B643">
        <v>327600</v>
      </c>
      <c r="C643">
        <v>532350</v>
      </c>
      <c r="D643">
        <v>234600</v>
      </c>
      <c r="E643">
        <v>0</v>
      </c>
      <c r="F643" s="4">
        <f t="shared" ref="F643:F706" si="10">SUM(C643:E643)/3</f>
        <v>255650</v>
      </c>
    </row>
    <row r="644" spans="1:6" x14ac:dyDescent="0.3">
      <c r="A644" t="s">
        <v>1657</v>
      </c>
      <c r="B644">
        <v>370000</v>
      </c>
      <c r="C644">
        <v>0</v>
      </c>
      <c r="D644">
        <v>0</v>
      </c>
      <c r="E644">
        <v>0</v>
      </c>
      <c r="F644" s="4">
        <f t="shared" si="10"/>
        <v>0</v>
      </c>
    </row>
    <row r="645" spans="1:6" x14ac:dyDescent="0.3">
      <c r="A645" t="s">
        <v>1658</v>
      </c>
      <c r="B645">
        <v>1422040</v>
      </c>
      <c r="C645">
        <v>0</v>
      </c>
      <c r="D645">
        <v>1949940</v>
      </c>
      <c r="E645">
        <v>2407400</v>
      </c>
      <c r="F645" s="4">
        <f t="shared" si="10"/>
        <v>1452446.6666666667</v>
      </c>
    </row>
    <row r="646" spans="1:6" x14ac:dyDescent="0.3">
      <c r="A646" t="s">
        <v>1659</v>
      </c>
      <c r="B646">
        <v>0</v>
      </c>
      <c r="C646">
        <v>0</v>
      </c>
      <c r="D646">
        <v>1043620</v>
      </c>
      <c r="E646">
        <v>0</v>
      </c>
      <c r="F646" s="4">
        <f t="shared" si="10"/>
        <v>347873.33333333331</v>
      </c>
    </row>
    <row r="647" spans="1:6" x14ac:dyDescent="0.3">
      <c r="A647" t="s">
        <v>1660</v>
      </c>
      <c r="B647">
        <v>626000</v>
      </c>
      <c r="C647">
        <v>2392560</v>
      </c>
      <c r="D647">
        <v>1845080</v>
      </c>
      <c r="E647">
        <v>3044760</v>
      </c>
      <c r="F647" s="4">
        <f t="shared" si="10"/>
        <v>2427466.6666666665</v>
      </c>
    </row>
    <row r="648" spans="1:6" x14ac:dyDescent="0.3">
      <c r="A648" t="s">
        <v>1661</v>
      </c>
      <c r="B648">
        <v>0</v>
      </c>
      <c r="C648">
        <v>893400</v>
      </c>
      <c r="D648">
        <v>0</v>
      </c>
      <c r="E648">
        <v>0</v>
      </c>
      <c r="F648" s="4">
        <f t="shared" si="10"/>
        <v>297800</v>
      </c>
    </row>
    <row r="649" spans="1:6" x14ac:dyDescent="0.3">
      <c r="A649" t="s">
        <v>1662</v>
      </c>
      <c r="B649">
        <v>0</v>
      </c>
      <c r="C649">
        <v>688320</v>
      </c>
      <c r="D649">
        <v>0</v>
      </c>
      <c r="E649">
        <v>0</v>
      </c>
      <c r="F649" s="4">
        <f t="shared" si="10"/>
        <v>229440</v>
      </c>
    </row>
    <row r="650" spans="1:6" x14ac:dyDescent="0.3">
      <c r="A650" t="s">
        <v>1663</v>
      </c>
      <c r="B650">
        <v>480350</v>
      </c>
      <c r="C650">
        <v>1515200</v>
      </c>
      <c r="D650">
        <v>0</v>
      </c>
      <c r="E650">
        <v>0</v>
      </c>
      <c r="F650" s="4">
        <f t="shared" si="10"/>
        <v>505066.66666666669</v>
      </c>
    </row>
    <row r="651" spans="1:6" x14ac:dyDescent="0.3">
      <c r="A651" t="s">
        <v>1664</v>
      </c>
      <c r="B651">
        <v>9013240</v>
      </c>
      <c r="C651">
        <v>8635870</v>
      </c>
      <c r="D651">
        <v>19026690</v>
      </c>
      <c r="E651">
        <v>8135770</v>
      </c>
      <c r="F651" s="4">
        <f t="shared" si="10"/>
        <v>11932776.666666666</v>
      </c>
    </row>
    <row r="652" spans="1:6" x14ac:dyDescent="0.3">
      <c r="A652" t="s">
        <v>1665</v>
      </c>
      <c r="B652">
        <v>706000</v>
      </c>
      <c r="C652">
        <v>1282000</v>
      </c>
      <c r="D652">
        <v>920780</v>
      </c>
      <c r="E652">
        <v>646260</v>
      </c>
      <c r="F652" s="4">
        <f t="shared" si="10"/>
        <v>949680</v>
      </c>
    </row>
    <row r="653" spans="1:6" x14ac:dyDescent="0.3">
      <c r="A653" t="s">
        <v>1666</v>
      </c>
      <c r="B653">
        <v>3941030</v>
      </c>
      <c r="C653">
        <v>7541670</v>
      </c>
      <c r="D653">
        <v>13853270</v>
      </c>
      <c r="E653">
        <v>8186450</v>
      </c>
      <c r="F653" s="4">
        <f t="shared" si="10"/>
        <v>9860463.333333334</v>
      </c>
    </row>
    <row r="654" spans="1:6" x14ac:dyDescent="0.3">
      <c r="A654" t="s">
        <v>1667</v>
      </c>
      <c r="B654">
        <v>370000</v>
      </c>
      <c r="C654">
        <v>612000</v>
      </c>
      <c r="D654">
        <v>0</v>
      </c>
      <c r="E654">
        <v>0</v>
      </c>
      <c r="F654" s="4">
        <f t="shared" si="10"/>
        <v>204000</v>
      </c>
    </row>
    <row r="655" spans="1:6" x14ac:dyDescent="0.3">
      <c r="A655" t="s">
        <v>1668</v>
      </c>
      <c r="B655">
        <v>0</v>
      </c>
      <c r="C655">
        <v>4183450</v>
      </c>
      <c r="D655">
        <v>2257880</v>
      </c>
      <c r="E655">
        <v>2298500</v>
      </c>
      <c r="F655" s="4">
        <f t="shared" si="10"/>
        <v>2913276.6666666665</v>
      </c>
    </row>
    <row r="656" spans="1:6" x14ac:dyDescent="0.3">
      <c r="A656" t="s">
        <v>1669</v>
      </c>
      <c r="B656">
        <v>2078440</v>
      </c>
      <c r="C656">
        <v>3265250</v>
      </c>
      <c r="D656">
        <v>2581300</v>
      </c>
      <c r="E656">
        <v>2219050</v>
      </c>
      <c r="F656" s="4">
        <f t="shared" si="10"/>
        <v>2688533.3333333335</v>
      </c>
    </row>
    <row r="657" spans="1:6" x14ac:dyDescent="0.3">
      <c r="A657" t="s">
        <v>1670</v>
      </c>
      <c r="B657">
        <v>9379440</v>
      </c>
      <c r="C657">
        <v>36858400</v>
      </c>
      <c r="D657">
        <v>1361360</v>
      </c>
      <c r="E657">
        <v>16471000</v>
      </c>
      <c r="F657" s="4">
        <f t="shared" si="10"/>
        <v>18230253.333333332</v>
      </c>
    </row>
    <row r="658" spans="1:6" x14ac:dyDescent="0.3">
      <c r="A658" t="s">
        <v>1671</v>
      </c>
      <c r="B658">
        <v>647680</v>
      </c>
      <c r="C658">
        <v>760000</v>
      </c>
      <c r="D658">
        <v>0</v>
      </c>
      <c r="E658">
        <v>0</v>
      </c>
      <c r="F658" s="4">
        <f t="shared" si="10"/>
        <v>253333.33333333334</v>
      </c>
    </row>
    <row r="659" spans="1:6" x14ac:dyDescent="0.3">
      <c r="A659" t="s">
        <v>1672</v>
      </c>
      <c r="B659">
        <v>198900</v>
      </c>
      <c r="C659">
        <v>0</v>
      </c>
      <c r="D659">
        <v>0</v>
      </c>
      <c r="E659">
        <v>0</v>
      </c>
      <c r="F659" s="4">
        <f t="shared" si="10"/>
        <v>0</v>
      </c>
    </row>
    <row r="660" spans="1:6" x14ac:dyDescent="0.3">
      <c r="A660" t="s">
        <v>1673</v>
      </c>
      <c r="B660">
        <v>2180800</v>
      </c>
      <c r="C660">
        <v>2363200</v>
      </c>
      <c r="D660">
        <v>1480000</v>
      </c>
      <c r="E660">
        <v>820000</v>
      </c>
      <c r="F660" s="4">
        <f t="shared" si="10"/>
        <v>1554400</v>
      </c>
    </row>
    <row r="661" spans="1:6" x14ac:dyDescent="0.3">
      <c r="A661" t="s">
        <v>1674</v>
      </c>
      <c r="B661">
        <v>3868350</v>
      </c>
      <c r="C661">
        <v>5497000</v>
      </c>
      <c r="D661">
        <v>4481920</v>
      </c>
      <c r="E661">
        <v>9378590</v>
      </c>
      <c r="F661" s="4">
        <f t="shared" si="10"/>
        <v>6452503.333333333</v>
      </c>
    </row>
    <row r="662" spans="1:6" x14ac:dyDescent="0.3">
      <c r="A662" t="s">
        <v>1675</v>
      </c>
      <c r="B662">
        <v>618000</v>
      </c>
      <c r="C662">
        <v>1563100</v>
      </c>
      <c r="D662">
        <v>724880</v>
      </c>
      <c r="E662">
        <v>1728540</v>
      </c>
      <c r="F662" s="4">
        <f t="shared" si="10"/>
        <v>1338840</v>
      </c>
    </row>
    <row r="663" spans="1:6" x14ac:dyDescent="0.3">
      <c r="A663" t="s">
        <v>1676</v>
      </c>
      <c r="B663">
        <v>599400</v>
      </c>
      <c r="C663">
        <v>0</v>
      </c>
      <c r="D663">
        <v>0</v>
      </c>
      <c r="E663">
        <v>0</v>
      </c>
      <c r="F663" s="4">
        <f t="shared" si="10"/>
        <v>0</v>
      </c>
    </row>
    <row r="664" spans="1:6" x14ac:dyDescent="0.3">
      <c r="A664" t="s">
        <v>1677</v>
      </c>
      <c r="B664">
        <v>2083700</v>
      </c>
      <c r="C664">
        <v>2340020</v>
      </c>
      <c r="D664">
        <v>5527800</v>
      </c>
      <c r="E664">
        <v>4757300</v>
      </c>
      <c r="F664" s="4">
        <f t="shared" si="10"/>
        <v>4208373.333333333</v>
      </c>
    </row>
    <row r="665" spans="1:6" x14ac:dyDescent="0.3">
      <c r="A665" t="s">
        <v>1678</v>
      </c>
      <c r="B665">
        <v>768000</v>
      </c>
      <c r="C665">
        <v>0</v>
      </c>
      <c r="D665">
        <v>251160</v>
      </c>
      <c r="E665">
        <v>0</v>
      </c>
      <c r="F665" s="4">
        <f t="shared" si="10"/>
        <v>83720</v>
      </c>
    </row>
    <row r="666" spans="1:6" x14ac:dyDescent="0.3">
      <c r="A666" t="s">
        <v>1679</v>
      </c>
      <c r="B666">
        <v>12736300</v>
      </c>
      <c r="C666">
        <v>22227600</v>
      </c>
      <c r="D666">
        <v>13710000</v>
      </c>
      <c r="E666">
        <v>15799420</v>
      </c>
      <c r="F666" s="4">
        <f t="shared" si="10"/>
        <v>17245673.333333332</v>
      </c>
    </row>
    <row r="667" spans="1:6" x14ac:dyDescent="0.3">
      <c r="A667" t="s">
        <v>1680</v>
      </c>
      <c r="B667">
        <v>1474000</v>
      </c>
      <c r="C667">
        <v>552000</v>
      </c>
      <c r="D667">
        <v>596960</v>
      </c>
      <c r="E667">
        <v>622200</v>
      </c>
      <c r="F667" s="4">
        <f t="shared" si="10"/>
        <v>590386.66666666663</v>
      </c>
    </row>
    <row r="668" spans="1:6" x14ac:dyDescent="0.3">
      <c r="A668" t="s">
        <v>1681</v>
      </c>
      <c r="B668">
        <v>2115600</v>
      </c>
      <c r="C668">
        <v>2018600</v>
      </c>
      <c r="D668">
        <v>536000</v>
      </c>
      <c r="E668">
        <v>256000</v>
      </c>
      <c r="F668" s="4">
        <f t="shared" si="10"/>
        <v>936866.66666666663</v>
      </c>
    </row>
    <row r="669" spans="1:6" x14ac:dyDescent="0.3">
      <c r="A669" t="s">
        <v>1682</v>
      </c>
      <c r="B669">
        <v>2417440</v>
      </c>
      <c r="C669">
        <v>4985660</v>
      </c>
      <c r="D669">
        <v>3162980</v>
      </c>
      <c r="E669">
        <v>3899440</v>
      </c>
      <c r="F669" s="4">
        <f t="shared" si="10"/>
        <v>4016026.6666666665</v>
      </c>
    </row>
    <row r="670" spans="1:6" x14ac:dyDescent="0.3">
      <c r="A670" t="s">
        <v>1683</v>
      </c>
      <c r="B670">
        <v>2053630</v>
      </c>
      <c r="C670">
        <v>0</v>
      </c>
      <c r="D670">
        <v>292110</v>
      </c>
      <c r="E670">
        <v>0</v>
      </c>
      <c r="F670" s="4">
        <f t="shared" si="10"/>
        <v>97370</v>
      </c>
    </row>
    <row r="671" spans="1:6" x14ac:dyDescent="0.3">
      <c r="A671" t="s">
        <v>1684</v>
      </c>
      <c r="B671">
        <v>220220</v>
      </c>
      <c r="C671">
        <v>1157060</v>
      </c>
      <c r="D671">
        <v>1166900</v>
      </c>
      <c r="E671">
        <v>1180270</v>
      </c>
      <c r="F671" s="4">
        <f t="shared" si="10"/>
        <v>1168076.6666666667</v>
      </c>
    </row>
    <row r="672" spans="1:6" x14ac:dyDescent="0.3">
      <c r="A672" t="s">
        <v>1685</v>
      </c>
      <c r="B672">
        <v>448000</v>
      </c>
      <c r="C672">
        <v>2142680</v>
      </c>
      <c r="D672">
        <v>2302940</v>
      </c>
      <c r="E672">
        <v>2634720</v>
      </c>
      <c r="F672" s="4">
        <f t="shared" si="10"/>
        <v>2360113.3333333335</v>
      </c>
    </row>
    <row r="673" spans="1:6" x14ac:dyDescent="0.3">
      <c r="A673" t="s">
        <v>1686</v>
      </c>
      <c r="B673">
        <v>3831500</v>
      </c>
      <c r="C673">
        <v>1086080</v>
      </c>
      <c r="D673">
        <v>1850000</v>
      </c>
      <c r="E673">
        <v>546000</v>
      </c>
      <c r="F673" s="4">
        <f t="shared" si="10"/>
        <v>1160693.3333333333</v>
      </c>
    </row>
    <row r="674" spans="1:6" x14ac:dyDescent="0.3">
      <c r="A674" t="s">
        <v>1687</v>
      </c>
      <c r="B674">
        <v>4226200</v>
      </c>
      <c r="C674">
        <v>2177860</v>
      </c>
      <c r="D674">
        <v>2011100</v>
      </c>
      <c r="E674">
        <v>2012010</v>
      </c>
      <c r="F674" s="4">
        <f t="shared" si="10"/>
        <v>2066990</v>
      </c>
    </row>
    <row r="675" spans="1:6" x14ac:dyDescent="0.3">
      <c r="A675" t="s">
        <v>1688</v>
      </c>
      <c r="B675">
        <v>6188190</v>
      </c>
      <c r="C675">
        <v>3283850</v>
      </c>
      <c r="D675">
        <v>9055350</v>
      </c>
      <c r="E675">
        <v>10798760</v>
      </c>
      <c r="F675" s="4">
        <f t="shared" si="10"/>
        <v>7712653.333333333</v>
      </c>
    </row>
    <row r="676" spans="1:6" x14ac:dyDescent="0.3">
      <c r="A676" t="s">
        <v>1689</v>
      </c>
      <c r="B676">
        <v>2692860</v>
      </c>
      <c r="C676">
        <v>4313200</v>
      </c>
      <c r="D676">
        <v>3644300</v>
      </c>
      <c r="E676">
        <v>1739920</v>
      </c>
      <c r="F676" s="4">
        <f t="shared" si="10"/>
        <v>3232473.3333333335</v>
      </c>
    </row>
    <row r="677" spans="1:6" x14ac:dyDescent="0.3">
      <c r="A677" t="s">
        <v>1690</v>
      </c>
      <c r="B677">
        <v>2220000</v>
      </c>
      <c r="C677">
        <v>4944680</v>
      </c>
      <c r="D677">
        <v>2194500</v>
      </c>
      <c r="E677">
        <v>4151100</v>
      </c>
      <c r="F677" s="4">
        <f t="shared" si="10"/>
        <v>3763426.6666666665</v>
      </c>
    </row>
    <row r="678" spans="1:6" x14ac:dyDescent="0.3">
      <c r="A678" t="s">
        <v>1691</v>
      </c>
      <c r="B678">
        <v>1070160</v>
      </c>
      <c r="C678">
        <v>811490</v>
      </c>
      <c r="D678">
        <v>565110</v>
      </c>
      <c r="E678">
        <v>469200</v>
      </c>
      <c r="F678" s="4">
        <f t="shared" si="10"/>
        <v>615266.66666666663</v>
      </c>
    </row>
    <row r="679" spans="1:6" x14ac:dyDescent="0.3">
      <c r="A679" t="s">
        <v>1692</v>
      </c>
      <c r="B679">
        <v>848750</v>
      </c>
      <c r="C679">
        <v>2032700</v>
      </c>
      <c r="D679">
        <v>2369640</v>
      </c>
      <c r="E679">
        <v>0</v>
      </c>
      <c r="F679" s="4">
        <f t="shared" si="10"/>
        <v>1467446.6666666667</v>
      </c>
    </row>
    <row r="680" spans="1:6" x14ac:dyDescent="0.3">
      <c r="A680" t="s">
        <v>1693</v>
      </c>
      <c r="B680">
        <v>958280</v>
      </c>
      <c r="C680">
        <v>2370970</v>
      </c>
      <c r="D680">
        <v>2628980</v>
      </c>
      <c r="E680">
        <v>2993550</v>
      </c>
      <c r="F680" s="4">
        <f t="shared" si="10"/>
        <v>2664500</v>
      </c>
    </row>
    <row r="681" spans="1:6" x14ac:dyDescent="0.3">
      <c r="A681" t="s">
        <v>1694</v>
      </c>
      <c r="B681">
        <v>2032640</v>
      </c>
      <c r="C681">
        <v>0</v>
      </c>
      <c r="D681">
        <v>264600</v>
      </c>
      <c r="E681">
        <v>3260500</v>
      </c>
      <c r="F681" s="4">
        <f t="shared" si="10"/>
        <v>1175033.3333333333</v>
      </c>
    </row>
    <row r="682" spans="1:6" x14ac:dyDescent="0.3">
      <c r="A682" t="s">
        <v>1695</v>
      </c>
      <c r="B682">
        <v>583600</v>
      </c>
      <c r="C682">
        <v>617700</v>
      </c>
      <c r="D682">
        <v>1578700</v>
      </c>
      <c r="E682">
        <v>2687560</v>
      </c>
      <c r="F682" s="4">
        <f t="shared" si="10"/>
        <v>1627986.6666666667</v>
      </c>
    </row>
    <row r="683" spans="1:6" x14ac:dyDescent="0.3">
      <c r="A683" t="s">
        <v>1696</v>
      </c>
      <c r="B683">
        <v>0</v>
      </c>
      <c r="C683">
        <v>0</v>
      </c>
      <c r="D683">
        <v>3385370</v>
      </c>
      <c r="E683">
        <v>2294420</v>
      </c>
      <c r="F683" s="4">
        <f t="shared" si="10"/>
        <v>1893263.3333333333</v>
      </c>
    </row>
    <row r="684" spans="1:6" x14ac:dyDescent="0.3">
      <c r="A684" t="s">
        <v>1697</v>
      </c>
      <c r="B684">
        <v>0</v>
      </c>
      <c r="C684">
        <v>0</v>
      </c>
      <c r="D684">
        <v>536900</v>
      </c>
      <c r="E684">
        <v>668100</v>
      </c>
      <c r="F684" s="4">
        <f t="shared" si="10"/>
        <v>401666.66666666669</v>
      </c>
    </row>
    <row r="685" spans="1:6" x14ac:dyDescent="0.3">
      <c r="A685" t="s">
        <v>1698</v>
      </c>
      <c r="B685">
        <v>943400</v>
      </c>
      <c r="C685">
        <v>0</v>
      </c>
      <c r="D685">
        <v>1183000</v>
      </c>
      <c r="E685">
        <v>0</v>
      </c>
      <c r="F685" s="4">
        <f t="shared" si="10"/>
        <v>394333.33333333331</v>
      </c>
    </row>
    <row r="686" spans="1:6" x14ac:dyDescent="0.3">
      <c r="A686" t="s">
        <v>1699</v>
      </c>
      <c r="B686">
        <v>2110290</v>
      </c>
      <c r="C686">
        <v>2057400</v>
      </c>
      <c r="D686">
        <v>2204980</v>
      </c>
      <c r="E686">
        <v>2074960</v>
      </c>
      <c r="F686" s="4">
        <f t="shared" si="10"/>
        <v>2112446.6666666665</v>
      </c>
    </row>
    <row r="687" spans="1:6" x14ac:dyDescent="0.3">
      <c r="A687" t="s">
        <v>1700</v>
      </c>
      <c r="B687">
        <v>9400500</v>
      </c>
      <c r="C687">
        <v>8342040</v>
      </c>
      <c r="D687">
        <v>11175360</v>
      </c>
      <c r="E687">
        <v>22243620</v>
      </c>
      <c r="F687" s="4">
        <f t="shared" si="10"/>
        <v>13920340</v>
      </c>
    </row>
    <row r="688" spans="1:6" x14ac:dyDescent="0.3">
      <c r="A688" t="s">
        <v>1701</v>
      </c>
      <c r="B688">
        <v>20976420</v>
      </c>
      <c r="C688">
        <v>17706930</v>
      </c>
      <c r="D688">
        <v>20147940</v>
      </c>
      <c r="E688">
        <v>23850800</v>
      </c>
      <c r="F688" s="4">
        <f t="shared" si="10"/>
        <v>20568556.666666668</v>
      </c>
    </row>
    <row r="689" spans="1:6" x14ac:dyDescent="0.3">
      <c r="A689" t="s">
        <v>1702</v>
      </c>
      <c r="B689">
        <v>288000</v>
      </c>
      <c r="C689">
        <v>0</v>
      </c>
      <c r="D689">
        <v>0</v>
      </c>
      <c r="E689">
        <v>0</v>
      </c>
      <c r="F689" s="4">
        <f t="shared" si="10"/>
        <v>0</v>
      </c>
    </row>
    <row r="690" spans="1:6" x14ac:dyDescent="0.3">
      <c r="A690" t="s">
        <v>1703</v>
      </c>
      <c r="B690">
        <v>3554770</v>
      </c>
      <c r="C690">
        <v>8974710</v>
      </c>
      <c r="D690">
        <v>6235760</v>
      </c>
      <c r="E690">
        <v>6850010</v>
      </c>
      <c r="F690" s="4">
        <f t="shared" si="10"/>
        <v>7353493.333333333</v>
      </c>
    </row>
    <row r="691" spans="1:6" x14ac:dyDescent="0.3">
      <c r="A691" t="s">
        <v>1704</v>
      </c>
      <c r="B691">
        <v>1231120</v>
      </c>
      <c r="C691">
        <v>6062640</v>
      </c>
      <c r="D691">
        <v>17563219</v>
      </c>
      <c r="E691">
        <v>5476500</v>
      </c>
      <c r="F691" s="4">
        <f t="shared" si="10"/>
        <v>9700786.333333334</v>
      </c>
    </row>
    <row r="692" spans="1:6" x14ac:dyDescent="0.3">
      <c r="A692" t="s">
        <v>1705</v>
      </c>
      <c r="B692">
        <v>1850000</v>
      </c>
      <c r="C692">
        <v>2251340</v>
      </c>
      <c r="D692">
        <v>2691200</v>
      </c>
      <c r="E692">
        <v>1233960</v>
      </c>
      <c r="F692" s="4">
        <f t="shared" si="10"/>
        <v>2058833.3333333333</v>
      </c>
    </row>
    <row r="693" spans="1:6" x14ac:dyDescent="0.3">
      <c r="A693" t="s">
        <v>1706</v>
      </c>
      <c r="B693">
        <v>1195880</v>
      </c>
      <c r="C693">
        <v>1992270</v>
      </c>
      <c r="D693">
        <v>2156490</v>
      </c>
      <c r="E693">
        <v>2139890</v>
      </c>
      <c r="F693" s="4">
        <f t="shared" si="10"/>
        <v>2096216.6666666667</v>
      </c>
    </row>
    <row r="694" spans="1:6" x14ac:dyDescent="0.3">
      <c r="A694" t="s">
        <v>554</v>
      </c>
      <c r="B694">
        <v>322140</v>
      </c>
      <c r="C694">
        <v>0</v>
      </c>
      <c r="D694">
        <v>0</v>
      </c>
      <c r="E694">
        <v>1058560</v>
      </c>
      <c r="F694" s="4">
        <f t="shared" si="10"/>
        <v>352853.33333333331</v>
      </c>
    </row>
    <row r="695" spans="1:6" x14ac:dyDescent="0.3">
      <c r="A695" t="s">
        <v>1707</v>
      </c>
      <c r="B695">
        <v>2312400</v>
      </c>
      <c r="C695">
        <v>6061840</v>
      </c>
      <c r="D695">
        <v>2086190</v>
      </c>
      <c r="E695">
        <v>6103830</v>
      </c>
      <c r="F695" s="4">
        <f t="shared" si="10"/>
        <v>4750620</v>
      </c>
    </row>
    <row r="696" spans="1:6" x14ac:dyDescent="0.3">
      <c r="A696" t="s">
        <v>1708</v>
      </c>
      <c r="B696">
        <v>0</v>
      </c>
      <c r="C696">
        <v>404640</v>
      </c>
      <c r="D696">
        <v>1029370</v>
      </c>
      <c r="E696">
        <v>189240</v>
      </c>
      <c r="F696" s="4">
        <f t="shared" si="10"/>
        <v>541083.33333333337</v>
      </c>
    </row>
    <row r="697" spans="1:6" x14ac:dyDescent="0.3">
      <c r="A697" t="s">
        <v>1709</v>
      </c>
      <c r="B697">
        <v>571480</v>
      </c>
      <c r="C697">
        <v>382200</v>
      </c>
      <c r="D697">
        <v>951860</v>
      </c>
      <c r="E697">
        <v>664120</v>
      </c>
      <c r="F697" s="4">
        <f t="shared" si="10"/>
        <v>666060</v>
      </c>
    </row>
    <row r="698" spans="1:6" x14ac:dyDescent="0.3">
      <c r="A698" t="s">
        <v>1710</v>
      </c>
      <c r="B698">
        <v>976600</v>
      </c>
      <c r="C698">
        <v>3000610</v>
      </c>
      <c r="D698">
        <v>1241350</v>
      </c>
      <c r="E698">
        <v>1830010</v>
      </c>
      <c r="F698" s="4">
        <f t="shared" si="10"/>
        <v>2023990</v>
      </c>
    </row>
    <row r="699" spans="1:6" x14ac:dyDescent="0.3">
      <c r="A699" t="s">
        <v>422</v>
      </c>
      <c r="B699">
        <v>2820090</v>
      </c>
      <c r="C699">
        <v>2239200</v>
      </c>
      <c r="D699">
        <v>5371710</v>
      </c>
      <c r="E699">
        <v>4156880</v>
      </c>
      <c r="F699" s="4">
        <f t="shared" si="10"/>
        <v>3922596.6666666665</v>
      </c>
    </row>
    <row r="700" spans="1:6" x14ac:dyDescent="0.3">
      <c r="A700" t="s">
        <v>1711</v>
      </c>
      <c r="B700">
        <v>1380620</v>
      </c>
      <c r="C700">
        <v>0</v>
      </c>
      <c r="D700">
        <v>695780</v>
      </c>
      <c r="E700">
        <v>149400</v>
      </c>
      <c r="F700" s="4">
        <f t="shared" si="10"/>
        <v>281726.66666666669</v>
      </c>
    </row>
    <row r="701" spans="1:6" x14ac:dyDescent="0.3">
      <c r="A701" t="s">
        <v>1712</v>
      </c>
      <c r="B701">
        <v>5468750</v>
      </c>
      <c r="C701">
        <v>7475550</v>
      </c>
      <c r="D701">
        <v>11288830</v>
      </c>
      <c r="E701">
        <v>4096760</v>
      </c>
      <c r="F701" s="4">
        <f t="shared" si="10"/>
        <v>7620380</v>
      </c>
    </row>
    <row r="702" spans="1:6" x14ac:dyDescent="0.3">
      <c r="A702" t="s">
        <v>1713</v>
      </c>
      <c r="B702">
        <v>844480</v>
      </c>
      <c r="C702">
        <v>850850</v>
      </c>
      <c r="D702">
        <v>2123000</v>
      </c>
      <c r="E702">
        <v>1004280</v>
      </c>
      <c r="F702" s="4">
        <f t="shared" si="10"/>
        <v>1326043.3333333333</v>
      </c>
    </row>
    <row r="703" spans="1:6" x14ac:dyDescent="0.3">
      <c r="A703" t="s">
        <v>1714</v>
      </c>
      <c r="B703">
        <v>0</v>
      </c>
      <c r="C703">
        <v>0</v>
      </c>
      <c r="D703">
        <v>1029210</v>
      </c>
      <c r="E703">
        <v>820000</v>
      </c>
      <c r="F703" s="4">
        <f t="shared" si="10"/>
        <v>616403.33333333337</v>
      </c>
    </row>
    <row r="704" spans="1:6" x14ac:dyDescent="0.3">
      <c r="A704" t="s">
        <v>1715</v>
      </c>
      <c r="B704">
        <v>0</v>
      </c>
      <c r="C704">
        <v>1716900</v>
      </c>
      <c r="D704">
        <v>1004000</v>
      </c>
      <c r="E704">
        <v>2870130</v>
      </c>
      <c r="F704" s="4">
        <f t="shared" si="10"/>
        <v>1863676.6666666667</v>
      </c>
    </row>
    <row r="705" spans="1:6" x14ac:dyDescent="0.3">
      <c r="A705" t="s">
        <v>1716</v>
      </c>
      <c r="B705">
        <v>0</v>
      </c>
      <c r="C705">
        <v>512000</v>
      </c>
      <c r="D705">
        <v>512000</v>
      </c>
      <c r="E705">
        <v>1024000</v>
      </c>
      <c r="F705" s="4">
        <f t="shared" si="10"/>
        <v>682666.66666666663</v>
      </c>
    </row>
    <row r="706" spans="1:6" x14ac:dyDescent="0.3">
      <c r="A706" t="s">
        <v>1717</v>
      </c>
      <c r="B706">
        <v>794880</v>
      </c>
      <c r="C706">
        <v>0</v>
      </c>
      <c r="D706">
        <v>897540</v>
      </c>
      <c r="E706">
        <v>604240</v>
      </c>
      <c r="F706" s="4">
        <f t="shared" si="10"/>
        <v>500593.33333333331</v>
      </c>
    </row>
    <row r="707" spans="1:6" x14ac:dyDescent="0.3">
      <c r="A707" t="s">
        <v>1718</v>
      </c>
      <c r="B707">
        <v>421100</v>
      </c>
      <c r="C707">
        <v>300300</v>
      </c>
      <c r="D707">
        <v>469200</v>
      </c>
      <c r="E707">
        <v>836290</v>
      </c>
      <c r="F707" s="4">
        <f t="shared" ref="F707:F770" si="11">SUM(C707:E707)/3</f>
        <v>535263.33333333337</v>
      </c>
    </row>
    <row r="708" spans="1:6" x14ac:dyDescent="0.3">
      <c r="A708" t="s">
        <v>1719</v>
      </c>
      <c r="B708">
        <v>475120</v>
      </c>
      <c r="C708">
        <v>823200</v>
      </c>
      <c r="D708">
        <v>960000</v>
      </c>
      <c r="E708">
        <v>1539500</v>
      </c>
      <c r="F708" s="4">
        <f t="shared" si="11"/>
        <v>1107566.6666666667</v>
      </c>
    </row>
    <row r="709" spans="1:6" x14ac:dyDescent="0.3">
      <c r="A709" t="s">
        <v>1720</v>
      </c>
      <c r="B709">
        <v>0</v>
      </c>
      <c r="C709">
        <v>3781200</v>
      </c>
      <c r="D709">
        <v>4001400</v>
      </c>
      <c r="E709">
        <v>4185030</v>
      </c>
      <c r="F709" s="4">
        <f t="shared" si="11"/>
        <v>3989210</v>
      </c>
    </row>
    <row r="710" spans="1:6" x14ac:dyDescent="0.3">
      <c r="A710" t="s">
        <v>1721</v>
      </c>
      <c r="B710">
        <v>214760</v>
      </c>
      <c r="C710">
        <v>0</v>
      </c>
      <c r="D710">
        <v>234600</v>
      </c>
      <c r="E710">
        <v>649620</v>
      </c>
      <c r="F710" s="4">
        <f t="shared" si="11"/>
        <v>294740</v>
      </c>
    </row>
    <row r="711" spans="1:6" x14ac:dyDescent="0.3">
      <c r="A711" t="s">
        <v>1722</v>
      </c>
      <c r="B711">
        <v>5889290</v>
      </c>
      <c r="C711">
        <v>2673040</v>
      </c>
      <c r="D711">
        <v>6065150</v>
      </c>
      <c r="E711">
        <v>6885240</v>
      </c>
      <c r="F711" s="4">
        <f t="shared" si="11"/>
        <v>5207810</v>
      </c>
    </row>
    <row r="712" spans="1:6" x14ac:dyDescent="0.3">
      <c r="A712" t="s">
        <v>1723</v>
      </c>
      <c r="B712">
        <v>1237600</v>
      </c>
      <c r="C712">
        <v>0</v>
      </c>
      <c r="D712">
        <v>1063200</v>
      </c>
      <c r="E712">
        <v>0</v>
      </c>
      <c r="F712" s="4">
        <f t="shared" si="11"/>
        <v>354400</v>
      </c>
    </row>
    <row r="713" spans="1:6" x14ac:dyDescent="0.3">
      <c r="A713" t="s">
        <v>1724</v>
      </c>
      <c r="B713">
        <v>0</v>
      </c>
      <c r="C713">
        <v>219120</v>
      </c>
      <c r="D713">
        <v>0</v>
      </c>
      <c r="E713">
        <v>0</v>
      </c>
      <c r="F713" s="4">
        <f t="shared" si="11"/>
        <v>73040</v>
      </c>
    </row>
    <row r="714" spans="1:6" x14ac:dyDescent="0.3">
      <c r="A714" t="s">
        <v>1725</v>
      </c>
      <c r="B714">
        <v>0</v>
      </c>
      <c r="C714">
        <v>1050690</v>
      </c>
      <c r="D714">
        <v>365000</v>
      </c>
      <c r="E714">
        <v>256000</v>
      </c>
      <c r="F714" s="4">
        <f t="shared" si="11"/>
        <v>557230</v>
      </c>
    </row>
    <row r="715" spans="1:6" x14ac:dyDescent="0.3">
      <c r="A715" t="s">
        <v>1726</v>
      </c>
      <c r="B715">
        <v>1212160</v>
      </c>
      <c r="C715">
        <v>1952160</v>
      </c>
      <c r="D715">
        <v>0</v>
      </c>
      <c r="E715">
        <v>2826960</v>
      </c>
      <c r="F715" s="4">
        <f t="shared" si="11"/>
        <v>1593040</v>
      </c>
    </row>
    <row r="716" spans="1:6" x14ac:dyDescent="0.3">
      <c r="A716" t="s">
        <v>1727</v>
      </c>
      <c r="B716">
        <v>1227120</v>
      </c>
      <c r="C716">
        <v>10452090</v>
      </c>
      <c r="D716">
        <v>4159440</v>
      </c>
      <c r="E716">
        <v>8562560</v>
      </c>
      <c r="F716" s="4">
        <f t="shared" si="11"/>
        <v>7724696.666666667</v>
      </c>
    </row>
    <row r="717" spans="1:6" x14ac:dyDescent="0.3">
      <c r="A717" t="s">
        <v>1728</v>
      </c>
      <c r="B717">
        <v>2106000</v>
      </c>
      <c r="C717">
        <v>3700000</v>
      </c>
      <c r="D717">
        <v>4272400</v>
      </c>
      <c r="E717">
        <v>2293490</v>
      </c>
      <c r="F717" s="4">
        <f t="shared" si="11"/>
        <v>3421963.3333333335</v>
      </c>
    </row>
    <row r="718" spans="1:6" x14ac:dyDescent="0.3">
      <c r="A718" t="s">
        <v>1729</v>
      </c>
      <c r="B718">
        <v>1492400</v>
      </c>
      <c r="C718">
        <v>0</v>
      </c>
      <c r="D718">
        <v>384000</v>
      </c>
      <c r="E718">
        <v>1501300</v>
      </c>
      <c r="F718" s="4">
        <f t="shared" si="11"/>
        <v>628433.33333333337</v>
      </c>
    </row>
    <row r="719" spans="1:6" x14ac:dyDescent="0.3">
      <c r="A719" t="s">
        <v>1730</v>
      </c>
      <c r="B719">
        <v>2070270</v>
      </c>
      <c r="C719">
        <v>2457000</v>
      </c>
      <c r="D719">
        <v>3763160</v>
      </c>
      <c r="E719">
        <v>3647750</v>
      </c>
      <c r="F719" s="4">
        <f t="shared" si="11"/>
        <v>3289303.3333333335</v>
      </c>
    </row>
    <row r="720" spans="1:6" x14ac:dyDescent="0.3">
      <c r="A720" t="s">
        <v>1731</v>
      </c>
      <c r="B720">
        <v>500500</v>
      </c>
      <c r="C720">
        <v>0</v>
      </c>
      <c r="D720">
        <v>0</v>
      </c>
      <c r="E720">
        <v>352000</v>
      </c>
      <c r="F720" s="4">
        <f t="shared" si="11"/>
        <v>117333.33333333333</v>
      </c>
    </row>
    <row r="721" spans="1:6" x14ac:dyDescent="0.3">
      <c r="A721" t="s">
        <v>1732</v>
      </c>
      <c r="B721">
        <v>370000</v>
      </c>
      <c r="C721">
        <v>903400</v>
      </c>
      <c r="D721">
        <v>1464110</v>
      </c>
      <c r="E721">
        <v>820000</v>
      </c>
      <c r="F721" s="4">
        <f t="shared" si="11"/>
        <v>1062503.3333333333</v>
      </c>
    </row>
    <row r="722" spans="1:6" x14ac:dyDescent="0.3">
      <c r="A722" t="s">
        <v>1733</v>
      </c>
      <c r="B722">
        <v>1334660</v>
      </c>
      <c r="C722">
        <v>332150</v>
      </c>
      <c r="D722">
        <v>518700</v>
      </c>
      <c r="E722">
        <v>1345630</v>
      </c>
      <c r="F722" s="4">
        <f t="shared" si="11"/>
        <v>732160</v>
      </c>
    </row>
    <row r="723" spans="1:6" x14ac:dyDescent="0.3">
      <c r="A723" t="s">
        <v>1734</v>
      </c>
      <c r="B723">
        <v>0</v>
      </c>
      <c r="C723">
        <v>2559980</v>
      </c>
      <c r="D723">
        <v>0</v>
      </c>
      <c r="E723">
        <v>0</v>
      </c>
      <c r="F723" s="4">
        <f t="shared" si="11"/>
        <v>853326.66666666663</v>
      </c>
    </row>
    <row r="724" spans="1:6" x14ac:dyDescent="0.3">
      <c r="A724" t="s">
        <v>1735</v>
      </c>
      <c r="B724">
        <v>4788960</v>
      </c>
      <c r="C724">
        <v>21079260</v>
      </c>
      <c r="D724">
        <v>20307280</v>
      </c>
      <c r="E724">
        <v>0</v>
      </c>
      <c r="F724" s="4">
        <f t="shared" si="11"/>
        <v>13795513.333333334</v>
      </c>
    </row>
    <row r="725" spans="1:6" x14ac:dyDescent="0.3">
      <c r="A725" t="s">
        <v>1736</v>
      </c>
      <c r="B725">
        <v>0</v>
      </c>
      <c r="C725">
        <v>0</v>
      </c>
      <c r="D725">
        <v>12874120</v>
      </c>
      <c r="E725">
        <v>3270320</v>
      </c>
      <c r="F725" s="4">
        <f t="shared" si="11"/>
        <v>5381480</v>
      </c>
    </row>
    <row r="726" spans="1:6" x14ac:dyDescent="0.3">
      <c r="A726" t="s">
        <v>1737</v>
      </c>
      <c r="B726">
        <v>411950</v>
      </c>
      <c r="C726">
        <v>256000</v>
      </c>
      <c r="D726">
        <v>1410006</v>
      </c>
      <c r="E726">
        <v>4417026</v>
      </c>
      <c r="F726" s="4">
        <f t="shared" si="11"/>
        <v>2027677.3333333333</v>
      </c>
    </row>
    <row r="727" spans="1:6" x14ac:dyDescent="0.3">
      <c r="A727" t="s">
        <v>1738</v>
      </c>
      <c r="B727">
        <v>339000</v>
      </c>
      <c r="C727">
        <v>411950</v>
      </c>
      <c r="D727">
        <v>0</v>
      </c>
      <c r="E727">
        <v>394000</v>
      </c>
      <c r="F727" s="4">
        <f t="shared" si="11"/>
        <v>268650</v>
      </c>
    </row>
    <row r="728" spans="1:6" x14ac:dyDescent="0.3">
      <c r="A728" t="s">
        <v>1739</v>
      </c>
      <c r="B728">
        <v>0</v>
      </c>
      <c r="C728">
        <v>370000</v>
      </c>
      <c r="D728">
        <v>0</v>
      </c>
      <c r="E728">
        <v>0</v>
      </c>
      <c r="F728" s="4">
        <f t="shared" si="11"/>
        <v>123333.33333333333</v>
      </c>
    </row>
    <row r="729" spans="1:6" x14ac:dyDescent="0.3">
      <c r="A729" t="s">
        <v>1740</v>
      </c>
      <c r="B729">
        <v>382200</v>
      </c>
      <c r="C729">
        <v>1759940</v>
      </c>
      <c r="D729">
        <v>928560</v>
      </c>
      <c r="E729">
        <v>1156700</v>
      </c>
      <c r="F729" s="4">
        <f t="shared" si="11"/>
        <v>1281733.3333333333</v>
      </c>
    </row>
    <row r="730" spans="1:6" x14ac:dyDescent="0.3">
      <c r="A730" t="s">
        <v>1741</v>
      </c>
      <c r="B730">
        <v>2079060</v>
      </c>
      <c r="C730">
        <v>0</v>
      </c>
      <c r="D730">
        <v>2044960</v>
      </c>
      <c r="E730">
        <v>0</v>
      </c>
      <c r="F730" s="4">
        <f t="shared" si="11"/>
        <v>681653.33333333337</v>
      </c>
    </row>
    <row r="731" spans="1:6" x14ac:dyDescent="0.3">
      <c r="A731" t="s">
        <v>1742</v>
      </c>
      <c r="B731">
        <v>3884720</v>
      </c>
      <c r="C731">
        <v>1282190</v>
      </c>
      <c r="D731">
        <v>499590</v>
      </c>
      <c r="E731">
        <v>791700</v>
      </c>
      <c r="F731" s="4">
        <f t="shared" si="11"/>
        <v>857826.66666666663</v>
      </c>
    </row>
    <row r="732" spans="1:6" x14ac:dyDescent="0.3">
      <c r="A732" t="s">
        <v>1743</v>
      </c>
      <c r="B732">
        <v>1110000</v>
      </c>
      <c r="C732">
        <v>615160</v>
      </c>
      <c r="D732">
        <v>570000</v>
      </c>
      <c r="E732">
        <v>2118500</v>
      </c>
      <c r="F732" s="4">
        <f t="shared" si="11"/>
        <v>1101220</v>
      </c>
    </row>
    <row r="733" spans="1:6" x14ac:dyDescent="0.3">
      <c r="A733" t="s">
        <v>1744</v>
      </c>
      <c r="B733">
        <v>2031500</v>
      </c>
      <c r="C733">
        <v>3688200</v>
      </c>
      <c r="D733">
        <v>2077800</v>
      </c>
      <c r="E733">
        <v>2490040</v>
      </c>
      <c r="F733" s="4">
        <f t="shared" si="11"/>
        <v>2752013.3333333335</v>
      </c>
    </row>
    <row r="734" spans="1:6" x14ac:dyDescent="0.3">
      <c r="A734" t="s">
        <v>1745</v>
      </c>
      <c r="B734">
        <v>2869650</v>
      </c>
      <c r="C734">
        <v>6560240</v>
      </c>
      <c r="D734">
        <v>6254080</v>
      </c>
      <c r="E734">
        <v>3114490</v>
      </c>
      <c r="F734" s="4">
        <f t="shared" si="11"/>
        <v>5309603.333333333</v>
      </c>
    </row>
    <row r="735" spans="1:6" x14ac:dyDescent="0.3">
      <c r="A735" t="s">
        <v>1746</v>
      </c>
      <c r="B735">
        <v>950040</v>
      </c>
      <c r="C735">
        <v>11723860</v>
      </c>
      <c r="D735">
        <v>14183130</v>
      </c>
      <c r="E735">
        <v>704500</v>
      </c>
      <c r="F735" s="4">
        <f t="shared" si="11"/>
        <v>8870496.666666666</v>
      </c>
    </row>
    <row r="736" spans="1:6" x14ac:dyDescent="0.3">
      <c r="A736" t="s">
        <v>1747</v>
      </c>
      <c r="B736">
        <v>1105650</v>
      </c>
      <c r="C736">
        <v>499590</v>
      </c>
      <c r="D736">
        <v>1162980</v>
      </c>
      <c r="E736">
        <v>664300</v>
      </c>
      <c r="F736" s="4">
        <f t="shared" si="11"/>
        <v>775623.33333333337</v>
      </c>
    </row>
    <row r="737" spans="1:6" x14ac:dyDescent="0.3">
      <c r="A737" t="s">
        <v>1748</v>
      </c>
      <c r="B737">
        <v>0</v>
      </c>
      <c r="C737">
        <v>0</v>
      </c>
      <c r="D737">
        <v>598000</v>
      </c>
      <c r="E737">
        <v>0</v>
      </c>
      <c r="F737" s="4">
        <f t="shared" si="11"/>
        <v>199333.33333333334</v>
      </c>
    </row>
    <row r="738" spans="1:6" x14ac:dyDescent="0.3">
      <c r="A738" t="s">
        <v>1749</v>
      </c>
      <c r="B738">
        <v>325780</v>
      </c>
      <c r="C738">
        <v>2656860</v>
      </c>
      <c r="D738">
        <v>2129720</v>
      </c>
      <c r="E738">
        <v>2181740</v>
      </c>
      <c r="F738" s="4">
        <f t="shared" si="11"/>
        <v>2322773.3333333335</v>
      </c>
    </row>
    <row r="739" spans="1:6" x14ac:dyDescent="0.3">
      <c r="A739" t="s">
        <v>1750</v>
      </c>
      <c r="B739">
        <v>782600</v>
      </c>
      <c r="C739">
        <v>805080</v>
      </c>
      <c r="D739">
        <v>2853649</v>
      </c>
      <c r="E739">
        <v>357000</v>
      </c>
      <c r="F739" s="4">
        <f t="shared" si="11"/>
        <v>1338576.3333333333</v>
      </c>
    </row>
    <row r="740" spans="1:6" x14ac:dyDescent="0.3">
      <c r="A740" t="s">
        <v>1751</v>
      </c>
      <c r="B740">
        <v>6351940</v>
      </c>
      <c r="C740">
        <v>7258250</v>
      </c>
      <c r="D740">
        <v>7160010</v>
      </c>
      <c r="E740">
        <v>7213550</v>
      </c>
      <c r="F740" s="4">
        <f t="shared" si="11"/>
        <v>7210603.333333333</v>
      </c>
    </row>
    <row r="741" spans="1:6" x14ac:dyDescent="0.3">
      <c r="A741" t="s">
        <v>1752</v>
      </c>
      <c r="B741">
        <v>637100</v>
      </c>
      <c r="C741">
        <v>230000</v>
      </c>
      <c r="D741">
        <v>0</v>
      </c>
      <c r="E741">
        <v>828100</v>
      </c>
      <c r="F741" s="4">
        <f t="shared" si="11"/>
        <v>352700</v>
      </c>
    </row>
    <row r="742" spans="1:6" x14ac:dyDescent="0.3">
      <c r="A742" t="s">
        <v>1753</v>
      </c>
      <c r="B742">
        <v>3016657</v>
      </c>
      <c r="C742">
        <v>2272570</v>
      </c>
      <c r="D742">
        <v>1599880</v>
      </c>
      <c r="E742">
        <v>1981680</v>
      </c>
      <c r="F742" s="4">
        <f t="shared" si="11"/>
        <v>1951376.6666666667</v>
      </c>
    </row>
    <row r="743" spans="1:6" x14ac:dyDescent="0.3">
      <c r="A743" t="s">
        <v>1754</v>
      </c>
      <c r="B743">
        <v>411950</v>
      </c>
      <c r="C743">
        <v>300300</v>
      </c>
      <c r="D743">
        <v>1480000</v>
      </c>
      <c r="E743">
        <v>0</v>
      </c>
      <c r="F743" s="4">
        <f t="shared" si="11"/>
        <v>593433.33333333337</v>
      </c>
    </row>
    <row r="744" spans="1:6" x14ac:dyDescent="0.3">
      <c r="A744" t="s">
        <v>1755</v>
      </c>
      <c r="B744">
        <v>8127210</v>
      </c>
      <c r="C744">
        <v>8495000</v>
      </c>
      <c r="D744">
        <v>6385470</v>
      </c>
      <c r="E744">
        <v>6785870</v>
      </c>
      <c r="F744" s="4">
        <f t="shared" si="11"/>
        <v>7222113.333333333</v>
      </c>
    </row>
    <row r="745" spans="1:6" x14ac:dyDescent="0.3">
      <c r="A745" t="s">
        <v>1756</v>
      </c>
      <c r="B745">
        <v>622880</v>
      </c>
      <c r="C745">
        <v>2611160</v>
      </c>
      <c r="D745">
        <v>4133400</v>
      </c>
      <c r="E745">
        <v>3501670</v>
      </c>
      <c r="F745" s="4">
        <f t="shared" si="11"/>
        <v>3415410</v>
      </c>
    </row>
    <row r="746" spans="1:6" x14ac:dyDescent="0.3">
      <c r="A746" t="s">
        <v>1757</v>
      </c>
      <c r="B746">
        <v>2438600</v>
      </c>
      <c r="C746">
        <v>3360850</v>
      </c>
      <c r="D746">
        <v>882700</v>
      </c>
      <c r="E746">
        <v>3096610</v>
      </c>
      <c r="F746" s="4">
        <f t="shared" si="11"/>
        <v>2446720</v>
      </c>
    </row>
    <row r="747" spans="1:6" x14ac:dyDescent="0.3">
      <c r="A747" t="s">
        <v>1758</v>
      </c>
      <c r="B747">
        <v>18500000</v>
      </c>
      <c r="C747">
        <v>11100000</v>
      </c>
      <c r="D747">
        <v>4317950</v>
      </c>
      <c r="E747">
        <v>0</v>
      </c>
      <c r="F747" s="4">
        <f t="shared" si="11"/>
        <v>5139316.666666667</v>
      </c>
    </row>
    <row r="748" spans="1:6" x14ac:dyDescent="0.3">
      <c r="A748" t="s">
        <v>1759</v>
      </c>
      <c r="B748">
        <v>0</v>
      </c>
      <c r="C748">
        <v>2179340</v>
      </c>
      <c r="D748">
        <v>349000</v>
      </c>
      <c r="E748">
        <v>2488380</v>
      </c>
      <c r="F748" s="4">
        <f t="shared" si="11"/>
        <v>1672240</v>
      </c>
    </row>
    <row r="749" spans="1:6" x14ac:dyDescent="0.3">
      <c r="A749" t="s">
        <v>1760</v>
      </c>
      <c r="B749">
        <v>0</v>
      </c>
      <c r="C749">
        <v>0</v>
      </c>
      <c r="D749">
        <v>696500</v>
      </c>
      <c r="E749">
        <v>0</v>
      </c>
      <c r="F749" s="4">
        <f t="shared" si="11"/>
        <v>232166.66666666666</v>
      </c>
    </row>
    <row r="750" spans="1:6" x14ac:dyDescent="0.3">
      <c r="A750" t="s">
        <v>1761</v>
      </c>
      <c r="B750">
        <v>0</v>
      </c>
      <c r="C750">
        <v>2198560</v>
      </c>
      <c r="D750">
        <v>1012660</v>
      </c>
      <c r="E750">
        <v>2639640</v>
      </c>
      <c r="F750" s="4">
        <f t="shared" si="11"/>
        <v>1950286.6666666667</v>
      </c>
    </row>
    <row r="751" spans="1:6" x14ac:dyDescent="0.3">
      <c r="A751" t="s">
        <v>1762</v>
      </c>
      <c r="B751">
        <v>0</v>
      </c>
      <c r="C751">
        <v>1113840</v>
      </c>
      <c r="D751">
        <v>577500</v>
      </c>
      <c r="E751">
        <v>0</v>
      </c>
      <c r="F751" s="4">
        <f t="shared" si="11"/>
        <v>563780</v>
      </c>
    </row>
    <row r="752" spans="1:6" x14ac:dyDescent="0.3">
      <c r="A752" t="s">
        <v>1763</v>
      </c>
      <c r="B752">
        <v>823200</v>
      </c>
      <c r="C752">
        <v>225680</v>
      </c>
      <c r="D752">
        <v>1092090</v>
      </c>
      <c r="E752">
        <v>453280</v>
      </c>
      <c r="F752" s="4">
        <f t="shared" si="11"/>
        <v>590350</v>
      </c>
    </row>
    <row r="753" spans="1:6" x14ac:dyDescent="0.3">
      <c r="A753" t="s">
        <v>1764</v>
      </c>
      <c r="B753">
        <v>0</v>
      </c>
      <c r="C753">
        <v>0</v>
      </c>
      <c r="D753">
        <v>1319210</v>
      </c>
      <c r="E753">
        <v>386000</v>
      </c>
      <c r="F753" s="4">
        <f t="shared" si="11"/>
        <v>568403.33333333337</v>
      </c>
    </row>
    <row r="754" spans="1:6" x14ac:dyDescent="0.3">
      <c r="A754" t="s">
        <v>1765</v>
      </c>
      <c r="B754">
        <v>4432990</v>
      </c>
      <c r="C754">
        <v>4635810</v>
      </c>
      <c r="D754">
        <v>4272460</v>
      </c>
      <c r="E754">
        <v>2598050</v>
      </c>
      <c r="F754" s="4">
        <f t="shared" si="11"/>
        <v>3835440</v>
      </c>
    </row>
    <row r="755" spans="1:6" x14ac:dyDescent="0.3">
      <c r="A755" t="s">
        <v>1766</v>
      </c>
      <c r="B755">
        <v>0</v>
      </c>
      <c r="C755">
        <v>0</v>
      </c>
      <c r="D755">
        <v>2590720</v>
      </c>
      <c r="E755">
        <v>0</v>
      </c>
      <c r="F755" s="4">
        <f t="shared" si="11"/>
        <v>863573.33333333337</v>
      </c>
    </row>
    <row r="756" spans="1:6" x14ac:dyDescent="0.3">
      <c r="A756" t="s">
        <v>1767</v>
      </c>
      <c r="B756">
        <v>709200</v>
      </c>
      <c r="C756">
        <v>1706400</v>
      </c>
      <c r="D756">
        <v>0</v>
      </c>
      <c r="E756">
        <v>2102700</v>
      </c>
      <c r="F756" s="4">
        <f t="shared" si="11"/>
        <v>1269700</v>
      </c>
    </row>
    <row r="757" spans="1:6" x14ac:dyDescent="0.3">
      <c r="A757" t="s">
        <v>1768</v>
      </c>
      <c r="B757">
        <v>0</v>
      </c>
      <c r="C757">
        <v>0</v>
      </c>
      <c r="D757">
        <v>1481480</v>
      </c>
      <c r="E757">
        <v>0</v>
      </c>
      <c r="F757" s="4">
        <f t="shared" si="11"/>
        <v>493826.66666666669</v>
      </c>
    </row>
    <row r="758" spans="1:6" x14ac:dyDescent="0.3">
      <c r="A758" t="s">
        <v>1769</v>
      </c>
      <c r="B758">
        <v>955500</v>
      </c>
      <c r="C758">
        <v>0</v>
      </c>
      <c r="D758">
        <v>828950</v>
      </c>
      <c r="E758">
        <v>0</v>
      </c>
      <c r="F758" s="4">
        <f t="shared" si="11"/>
        <v>276316.66666666669</v>
      </c>
    </row>
    <row r="759" spans="1:6" x14ac:dyDescent="0.3">
      <c r="A759" t="s">
        <v>1770</v>
      </c>
      <c r="B759">
        <v>7048820</v>
      </c>
      <c r="C759">
        <v>7039860</v>
      </c>
      <c r="D759">
        <v>11279970</v>
      </c>
      <c r="E759">
        <v>3054920</v>
      </c>
      <c r="F759" s="4">
        <f t="shared" si="11"/>
        <v>7124916.666666667</v>
      </c>
    </row>
    <row r="760" spans="1:6" x14ac:dyDescent="0.3">
      <c r="A760" t="s">
        <v>1771</v>
      </c>
      <c r="B760">
        <v>2506680</v>
      </c>
      <c r="C760">
        <v>4544710</v>
      </c>
      <c r="D760">
        <v>3039400</v>
      </c>
      <c r="E760">
        <v>3238060</v>
      </c>
      <c r="F760" s="4">
        <f t="shared" si="11"/>
        <v>3607390</v>
      </c>
    </row>
    <row r="761" spans="1:6" x14ac:dyDescent="0.3">
      <c r="A761" t="s">
        <v>1772</v>
      </c>
      <c r="B761">
        <v>2088100</v>
      </c>
      <c r="C761">
        <v>2050120</v>
      </c>
      <c r="D761">
        <v>2310670</v>
      </c>
      <c r="E761">
        <v>2778460</v>
      </c>
      <c r="F761" s="4">
        <f t="shared" si="11"/>
        <v>2379750</v>
      </c>
    </row>
    <row r="762" spans="1:6" x14ac:dyDescent="0.3">
      <c r="A762" t="s">
        <v>1773</v>
      </c>
      <c r="B762">
        <v>1521550</v>
      </c>
      <c r="C762">
        <v>0</v>
      </c>
      <c r="D762">
        <v>0</v>
      </c>
      <c r="E762">
        <v>0</v>
      </c>
      <c r="F762" s="4">
        <f t="shared" si="11"/>
        <v>0</v>
      </c>
    </row>
    <row r="763" spans="1:6" x14ac:dyDescent="0.3">
      <c r="A763" t="s">
        <v>1774</v>
      </c>
      <c r="B763">
        <v>256000</v>
      </c>
      <c r="C763">
        <v>4440590</v>
      </c>
      <c r="D763">
        <v>1073800</v>
      </c>
      <c r="E763">
        <v>453280</v>
      </c>
      <c r="F763" s="4">
        <f t="shared" si="11"/>
        <v>1989223.3333333333</v>
      </c>
    </row>
    <row r="764" spans="1:6" x14ac:dyDescent="0.3">
      <c r="A764" t="s">
        <v>1775</v>
      </c>
      <c r="B764">
        <v>0</v>
      </c>
      <c r="C764">
        <v>455000</v>
      </c>
      <c r="D764">
        <v>2098100</v>
      </c>
      <c r="E764">
        <v>0</v>
      </c>
      <c r="F764" s="4">
        <f t="shared" si="11"/>
        <v>851033.33333333337</v>
      </c>
    </row>
    <row r="765" spans="1:6" x14ac:dyDescent="0.3">
      <c r="A765" t="s">
        <v>1776</v>
      </c>
      <c r="B765">
        <v>1151950</v>
      </c>
      <c r="C765">
        <v>0</v>
      </c>
      <c r="D765">
        <v>2613150</v>
      </c>
      <c r="E765">
        <v>1955000</v>
      </c>
      <c r="F765" s="4">
        <f t="shared" si="11"/>
        <v>1522716.6666666667</v>
      </c>
    </row>
    <row r="766" spans="1:6" x14ac:dyDescent="0.3">
      <c r="A766" t="s">
        <v>1777</v>
      </c>
      <c r="B766">
        <v>3225880</v>
      </c>
      <c r="C766">
        <v>5931900</v>
      </c>
      <c r="D766">
        <v>4545880</v>
      </c>
      <c r="E766">
        <v>3747050</v>
      </c>
      <c r="F766" s="4">
        <f t="shared" si="11"/>
        <v>4741610</v>
      </c>
    </row>
    <row r="767" spans="1:6" x14ac:dyDescent="0.3">
      <c r="A767" t="s">
        <v>1778</v>
      </c>
      <c r="B767">
        <v>2198280</v>
      </c>
      <c r="C767">
        <v>2390000</v>
      </c>
      <c r="D767">
        <v>2331420</v>
      </c>
      <c r="E767">
        <v>2146260</v>
      </c>
      <c r="F767" s="4">
        <f t="shared" si="11"/>
        <v>2289226.6666666665</v>
      </c>
    </row>
    <row r="768" spans="1:6" x14ac:dyDescent="0.3">
      <c r="A768" t="s">
        <v>1779</v>
      </c>
      <c r="B768">
        <v>2024080</v>
      </c>
      <c r="C768">
        <v>4002120</v>
      </c>
      <c r="D768">
        <v>6186060</v>
      </c>
      <c r="E768">
        <v>2007560</v>
      </c>
      <c r="F768" s="4">
        <f t="shared" si="11"/>
        <v>4065246.6666666665</v>
      </c>
    </row>
    <row r="769" spans="1:6" x14ac:dyDescent="0.3">
      <c r="A769" t="s">
        <v>1780</v>
      </c>
      <c r="B769">
        <v>0</v>
      </c>
      <c r="C769">
        <v>912300</v>
      </c>
      <c r="D769">
        <v>0</v>
      </c>
      <c r="E769">
        <v>0</v>
      </c>
      <c r="F769" s="4">
        <f t="shared" si="11"/>
        <v>304100</v>
      </c>
    </row>
    <row r="770" spans="1:6" x14ac:dyDescent="0.3">
      <c r="A770" t="s">
        <v>1781</v>
      </c>
      <c r="B770">
        <v>2634280</v>
      </c>
      <c r="C770">
        <v>0</v>
      </c>
      <c r="D770">
        <v>776160</v>
      </c>
      <c r="E770">
        <v>709280</v>
      </c>
      <c r="F770" s="4">
        <f t="shared" si="11"/>
        <v>495146.66666666669</v>
      </c>
    </row>
    <row r="771" spans="1:6" x14ac:dyDescent="0.3">
      <c r="A771" t="s">
        <v>1782</v>
      </c>
      <c r="B771">
        <v>460000</v>
      </c>
      <c r="C771">
        <v>0</v>
      </c>
      <c r="D771">
        <v>2069440</v>
      </c>
      <c r="E771">
        <v>820000</v>
      </c>
      <c r="F771" s="4">
        <f t="shared" ref="F771:F834" si="12">SUM(C771:E771)/3</f>
        <v>963146.66666666663</v>
      </c>
    </row>
    <row r="772" spans="1:6" x14ac:dyDescent="0.3">
      <c r="A772" t="s">
        <v>1783</v>
      </c>
      <c r="B772">
        <v>0</v>
      </c>
      <c r="C772">
        <v>960050</v>
      </c>
      <c r="D772">
        <v>0</v>
      </c>
      <c r="E772">
        <v>0</v>
      </c>
      <c r="F772" s="4">
        <f t="shared" si="12"/>
        <v>320016.66666666669</v>
      </c>
    </row>
    <row r="773" spans="1:6" x14ac:dyDescent="0.3">
      <c r="A773" t="s">
        <v>1784</v>
      </c>
      <c r="B773">
        <v>22390960</v>
      </c>
      <c r="C773">
        <v>23383000</v>
      </c>
      <c r="D773">
        <v>41104840</v>
      </c>
      <c r="E773">
        <v>21851400</v>
      </c>
      <c r="F773" s="4">
        <f t="shared" si="12"/>
        <v>28779746.666666668</v>
      </c>
    </row>
    <row r="774" spans="1:6" x14ac:dyDescent="0.3">
      <c r="A774" t="s">
        <v>1785</v>
      </c>
      <c r="B774">
        <v>781200</v>
      </c>
      <c r="C774">
        <v>3272700</v>
      </c>
      <c r="D774">
        <v>837200</v>
      </c>
      <c r="E774">
        <v>3218550</v>
      </c>
      <c r="F774" s="4">
        <f t="shared" si="12"/>
        <v>2442816.6666666665</v>
      </c>
    </row>
    <row r="775" spans="1:6" x14ac:dyDescent="0.3">
      <c r="A775" t="s">
        <v>1786</v>
      </c>
      <c r="B775">
        <v>527940</v>
      </c>
      <c r="C775">
        <v>979160</v>
      </c>
      <c r="D775">
        <v>1158060</v>
      </c>
      <c r="E775">
        <v>1224040</v>
      </c>
      <c r="F775" s="4">
        <f t="shared" si="12"/>
        <v>1120420</v>
      </c>
    </row>
    <row r="776" spans="1:6" x14ac:dyDescent="0.3">
      <c r="A776" t="s">
        <v>1787</v>
      </c>
      <c r="B776">
        <v>3218460</v>
      </c>
      <c r="C776">
        <v>3275560</v>
      </c>
      <c r="D776">
        <v>4056600</v>
      </c>
      <c r="E776">
        <v>3397500</v>
      </c>
      <c r="F776" s="4">
        <f t="shared" si="12"/>
        <v>3576553.3333333335</v>
      </c>
    </row>
    <row r="777" spans="1:6" x14ac:dyDescent="0.3">
      <c r="A777" t="s">
        <v>1788</v>
      </c>
      <c r="B777">
        <v>2324200</v>
      </c>
      <c r="C777">
        <v>2273460</v>
      </c>
      <c r="D777">
        <v>2243920</v>
      </c>
      <c r="E777">
        <v>2299520</v>
      </c>
      <c r="F777" s="4">
        <f t="shared" si="12"/>
        <v>2272300</v>
      </c>
    </row>
    <row r="778" spans="1:6" x14ac:dyDescent="0.3">
      <c r="A778" t="s">
        <v>1789</v>
      </c>
      <c r="B778">
        <v>0</v>
      </c>
      <c r="C778">
        <v>788970</v>
      </c>
      <c r="D778">
        <v>259250</v>
      </c>
      <c r="E778">
        <v>1009070</v>
      </c>
      <c r="F778" s="4">
        <f t="shared" si="12"/>
        <v>685763.33333333337</v>
      </c>
    </row>
    <row r="779" spans="1:6" x14ac:dyDescent="0.3">
      <c r="A779" t="s">
        <v>1790</v>
      </c>
      <c r="B779">
        <v>8187800</v>
      </c>
      <c r="C779">
        <v>3982100</v>
      </c>
      <c r="D779">
        <v>6656200</v>
      </c>
      <c r="E779">
        <v>4673400</v>
      </c>
      <c r="F779" s="4">
        <f t="shared" si="12"/>
        <v>5103900</v>
      </c>
    </row>
    <row r="780" spans="1:6" x14ac:dyDescent="0.3">
      <c r="A780" t="s">
        <v>1791</v>
      </c>
      <c r="B780">
        <v>2514450</v>
      </c>
      <c r="C780">
        <v>2243260</v>
      </c>
      <c r="D780">
        <v>3594750</v>
      </c>
      <c r="E780">
        <v>3868100</v>
      </c>
      <c r="F780" s="4">
        <f t="shared" si="12"/>
        <v>3235370</v>
      </c>
    </row>
    <row r="781" spans="1:6" x14ac:dyDescent="0.3">
      <c r="A781" t="s">
        <v>1792</v>
      </c>
      <c r="B781">
        <v>3625440</v>
      </c>
      <c r="C781">
        <v>4448420</v>
      </c>
      <c r="D781">
        <v>3395210</v>
      </c>
      <c r="E781">
        <v>2013830</v>
      </c>
      <c r="F781" s="4">
        <f t="shared" si="12"/>
        <v>3285820</v>
      </c>
    </row>
    <row r="782" spans="1:6" x14ac:dyDescent="0.3">
      <c r="A782" t="s">
        <v>1793</v>
      </c>
      <c r="B782">
        <v>13904500</v>
      </c>
      <c r="C782">
        <v>6900920</v>
      </c>
      <c r="D782">
        <v>9294350</v>
      </c>
      <c r="E782">
        <v>13683700</v>
      </c>
      <c r="F782" s="4">
        <f t="shared" si="12"/>
        <v>9959656.666666666</v>
      </c>
    </row>
    <row r="783" spans="1:6" x14ac:dyDescent="0.3">
      <c r="A783" t="s">
        <v>1794</v>
      </c>
      <c r="B783">
        <v>2258620</v>
      </c>
      <c r="C783">
        <v>2195000</v>
      </c>
      <c r="D783">
        <v>2219000</v>
      </c>
      <c r="E783">
        <v>2209800</v>
      </c>
      <c r="F783" s="4">
        <f t="shared" si="12"/>
        <v>2207933.3333333335</v>
      </c>
    </row>
    <row r="784" spans="1:6" x14ac:dyDescent="0.3">
      <c r="A784" t="s">
        <v>1795</v>
      </c>
      <c r="B784">
        <v>4071340</v>
      </c>
      <c r="C784">
        <v>5580800</v>
      </c>
      <c r="D784">
        <v>30001840</v>
      </c>
      <c r="E784">
        <v>7035970</v>
      </c>
      <c r="F784" s="4">
        <f t="shared" si="12"/>
        <v>14206203.333333334</v>
      </c>
    </row>
    <row r="785" spans="1:6" x14ac:dyDescent="0.3">
      <c r="A785" t="s">
        <v>1796</v>
      </c>
      <c r="B785">
        <v>0</v>
      </c>
      <c r="C785">
        <v>423150</v>
      </c>
      <c r="D785">
        <v>228000</v>
      </c>
      <c r="E785">
        <v>0</v>
      </c>
      <c r="F785" s="4">
        <f t="shared" si="12"/>
        <v>217050</v>
      </c>
    </row>
    <row r="786" spans="1:6" x14ac:dyDescent="0.3">
      <c r="A786" t="s">
        <v>1797</v>
      </c>
      <c r="B786">
        <v>0</v>
      </c>
      <c r="C786">
        <v>1351950</v>
      </c>
      <c r="D786">
        <v>720720</v>
      </c>
      <c r="E786">
        <v>0</v>
      </c>
      <c r="F786" s="4">
        <f t="shared" si="12"/>
        <v>690890</v>
      </c>
    </row>
    <row r="787" spans="1:6" x14ac:dyDescent="0.3">
      <c r="A787" t="s">
        <v>1798</v>
      </c>
      <c r="B787">
        <v>2156480</v>
      </c>
      <c r="C787">
        <v>4164100</v>
      </c>
      <c r="D787">
        <v>2513900</v>
      </c>
      <c r="E787">
        <v>2431800</v>
      </c>
      <c r="F787" s="4">
        <f t="shared" si="12"/>
        <v>3036600</v>
      </c>
    </row>
    <row r="788" spans="1:6" x14ac:dyDescent="0.3">
      <c r="A788" t="s">
        <v>1799</v>
      </c>
      <c r="B788">
        <v>4383800</v>
      </c>
      <c r="C788">
        <v>8414460</v>
      </c>
      <c r="D788">
        <v>7666240</v>
      </c>
      <c r="E788">
        <v>6058120</v>
      </c>
      <c r="F788" s="4">
        <f t="shared" si="12"/>
        <v>7379606.666666667</v>
      </c>
    </row>
    <row r="789" spans="1:6" x14ac:dyDescent="0.3">
      <c r="A789" t="s">
        <v>1800</v>
      </c>
      <c r="B789">
        <v>626760</v>
      </c>
      <c r="C789">
        <v>0</v>
      </c>
      <c r="D789">
        <v>425880</v>
      </c>
      <c r="E789">
        <v>1043920</v>
      </c>
      <c r="F789" s="4">
        <f t="shared" si="12"/>
        <v>489933.33333333331</v>
      </c>
    </row>
    <row r="790" spans="1:6" x14ac:dyDescent="0.3">
      <c r="A790" t="s">
        <v>1801</v>
      </c>
      <c r="B790">
        <v>411950</v>
      </c>
      <c r="C790">
        <v>0</v>
      </c>
      <c r="D790">
        <v>0</v>
      </c>
      <c r="E790">
        <v>0</v>
      </c>
      <c r="F790" s="4">
        <f t="shared" si="12"/>
        <v>0</v>
      </c>
    </row>
    <row r="791" spans="1:6" x14ac:dyDescent="0.3">
      <c r="A791" t="s">
        <v>1802</v>
      </c>
      <c r="B791">
        <v>0</v>
      </c>
      <c r="C791">
        <v>1564060</v>
      </c>
      <c r="D791">
        <v>514000</v>
      </c>
      <c r="E791">
        <v>820000</v>
      </c>
      <c r="F791" s="4">
        <f t="shared" si="12"/>
        <v>966020</v>
      </c>
    </row>
    <row r="792" spans="1:6" x14ac:dyDescent="0.3">
      <c r="A792" t="s">
        <v>1803</v>
      </c>
      <c r="B792">
        <v>720720</v>
      </c>
      <c r="C792">
        <v>740000</v>
      </c>
      <c r="D792">
        <v>882700</v>
      </c>
      <c r="E792">
        <v>756000</v>
      </c>
      <c r="F792" s="4">
        <f t="shared" si="12"/>
        <v>792900</v>
      </c>
    </row>
    <row r="793" spans="1:6" x14ac:dyDescent="0.3">
      <c r="A793" t="s">
        <v>1804</v>
      </c>
      <c r="B793">
        <v>0</v>
      </c>
      <c r="C793">
        <v>1032620</v>
      </c>
      <c r="D793">
        <v>264000</v>
      </c>
      <c r="E793">
        <v>386000</v>
      </c>
      <c r="F793" s="4">
        <f t="shared" si="12"/>
        <v>560873.33333333337</v>
      </c>
    </row>
    <row r="794" spans="1:6" x14ac:dyDescent="0.3">
      <c r="A794" t="s">
        <v>1805</v>
      </c>
      <c r="B794">
        <v>1183000</v>
      </c>
      <c r="C794">
        <v>2611700</v>
      </c>
      <c r="D794">
        <v>3169350</v>
      </c>
      <c r="E794">
        <v>3514180</v>
      </c>
      <c r="F794" s="4">
        <f t="shared" si="12"/>
        <v>3098410</v>
      </c>
    </row>
    <row r="795" spans="1:6" x14ac:dyDescent="0.3">
      <c r="A795" t="s">
        <v>1806</v>
      </c>
      <c r="B795">
        <v>2508850</v>
      </c>
      <c r="C795">
        <v>0</v>
      </c>
      <c r="D795">
        <v>3946800</v>
      </c>
      <c r="E795">
        <v>0</v>
      </c>
      <c r="F795" s="4">
        <f t="shared" si="12"/>
        <v>1315600</v>
      </c>
    </row>
    <row r="796" spans="1:6" x14ac:dyDescent="0.3">
      <c r="A796" t="s">
        <v>1807</v>
      </c>
      <c r="B796">
        <v>764400</v>
      </c>
      <c r="C796">
        <v>1705060</v>
      </c>
      <c r="D796">
        <v>0</v>
      </c>
      <c r="E796">
        <v>0</v>
      </c>
      <c r="F796" s="4">
        <f t="shared" si="12"/>
        <v>568353.33333333337</v>
      </c>
    </row>
    <row r="797" spans="1:6" x14ac:dyDescent="0.3">
      <c r="A797" t="s">
        <v>1808</v>
      </c>
      <c r="B797">
        <v>4833000</v>
      </c>
      <c r="C797">
        <v>3860000</v>
      </c>
      <c r="D797">
        <v>198900</v>
      </c>
      <c r="E797">
        <v>4488500</v>
      </c>
      <c r="F797" s="4">
        <f t="shared" si="12"/>
        <v>2849133.3333333335</v>
      </c>
    </row>
    <row r="798" spans="1:6" x14ac:dyDescent="0.3">
      <c r="A798" t="s">
        <v>1809</v>
      </c>
      <c r="B798">
        <v>3558640</v>
      </c>
      <c r="C798">
        <v>230000</v>
      </c>
      <c r="D798">
        <v>5314400</v>
      </c>
      <c r="E798">
        <v>0</v>
      </c>
      <c r="F798" s="4">
        <f t="shared" si="12"/>
        <v>1848133.3333333333</v>
      </c>
    </row>
    <row r="799" spans="1:6" x14ac:dyDescent="0.3">
      <c r="A799" t="s">
        <v>1810</v>
      </c>
      <c r="B799">
        <v>0</v>
      </c>
      <c r="C799">
        <v>4204020</v>
      </c>
      <c r="D799">
        <v>0</v>
      </c>
      <c r="E799">
        <v>3802100</v>
      </c>
      <c r="F799" s="4">
        <f t="shared" si="12"/>
        <v>2668706.6666666665</v>
      </c>
    </row>
    <row r="800" spans="1:6" x14ac:dyDescent="0.3">
      <c r="A800" t="s">
        <v>1811</v>
      </c>
      <c r="B800">
        <v>2020120</v>
      </c>
      <c r="C800">
        <v>2234000</v>
      </c>
      <c r="D800">
        <v>4008000</v>
      </c>
      <c r="E800">
        <v>4756440</v>
      </c>
      <c r="F800" s="4">
        <f t="shared" si="12"/>
        <v>3666146.6666666665</v>
      </c>
    </row>
    <row r="801" spans="1:6" x14ac:dyDescent="0.3">
      <c r="A801" t="s">
        <v>1812</v>
      </c>
      <c r="B801">
        <v>2091250</v>
      </c>
      <c r="C801">
        <v>0</v>
      </c>
      <c r="D801">
        <v>2155500</v>
      </c>
      <c r="E801">
        <v>2482060</v>
      </c>
      <c r="F801" s="4">
        <f t="shared" si="12"/>
        <v>1545853.3333333333</v>
      </c>
    </row>
    <row r="802" spans="1:6" x14ac:dyDescent="0.3">
      <c r="A802" t="s">
        <v>1813</v>
      </c>
      <c r="B802">
        <v>555730</v>
      </c>
      <c r="C802">
        <v>3200720</v>
      </c>
      <c r="D802">
        <v>0</v>
      </c>
      <c r="E802">
        <v>0</v>
      </c>
      <c r="F802" s="4">
        <f t="shared" si="12"/>
        <v>1066906.6666666667</v>
      </c>
    </row>
    <row r="803" spans="1:6" x14ac:dyDescent="0.3">
      <c r="A803" t="s">
        <v>1814</v>
      </c>
      <c r="B803">
        <v>2074800</v>
      </c>
      <c r="C803">
        <v>2735800</v>
      </c>
      <c r="D803">
        <v>2089020</v>
      </c>
      <c r="E803">
        <v>2264240</v>
      </c>
      <c r="F803" s="4">
        <f t="shared" si="12"/>
        <v>2363020</v>
      </c>
    </row>
    <row r="804" spans="1:6" x14ac:dyDescent="0.3">
      <c r="A804" t="s">
        <v>1815</v>
      </c>
      <c r="B804">
        <v>476840</v>
      </c>
      <c r="C804">
        <v>376740</v>
      </c>
      <c r="D804">
        <v>0</v>
      </c>
      <c r="E804">
        <v>0</v>
      </c>
      <c r="F804" s="4">
        <f t="shared" si="12"/>
        <v>125580</v>
      </c>
    </row>
    <row r="805" spans="1:6" x14ac:dyDescent="0.3">
      <c r="A805" t="s">
        <v>1816</v>
      </c>
      <c r="B805">
        <v>0</v>
      </c>
      <c r="C805">
        <v>637540</v>
      </c>
      <c r="D805">
        <v>444080</v>
      </c>
      <c r="E805">
        <v>0</v>
      </c>
      <c r="F805" s="4">
        <f t="shared" si="12"/>
        <v>360540</v>
      </c>
    </row>
    <row r="806" spans="1:6" x14ac:dyDescent="0.3">
      <c r="A806" t="s">
        <v>1817</v>
      </c>
      <c r="B806">
        <v>1015760</v>
      </c>
      <c r="C806">
        <v>2030340</v>
      </c>
      <c r="D806">
        <v>1221220</v>
      </c>
      <c r="E806">
        <v>2187460</v>
      </c>
      <c r="F806" s="4">
        <f t="shared" si="12"/>
        <v>1813006.6666666667</v>
      </c>
    </row>
    <row r="807" spans="1:6" x14ac:dyDescent="0.3">
      <c r="A807" t="s">
        <v>1818</v>
      </c>
      <c r="B807">
        <v>2967950</v>
      </c>
      <c r="C807">
        <v>2291200</v>
      </c>
      <c r="D807">
        <v>4003690</v>
      </c>
      <c r="E807">
        <v>2812930</v>
      </c>
      <c r="F807" s="4">
        <f t="shared" si="12"/>
        <v>3035940</v>
      </c>
    </row>
    <row r="808" spans="1:6" x14ac:dyDescent="0.3">
      <c r="A808" t="s">
        <v>1819</v>
      </c>
      <c r="B808">
        <v>247520</v>
      </c>
      <c r="C808">
        <v>2159400</v>
      </c>
      <c r="D808">
        <v>340340</v>
      </c>
      <c r="E808">
        <v>298480</v>
      </c>
      <c r="F808" s="4">
        <f t="shared" si="12"/>
        <v>932740</v>
      </c>
    </row>
    <row r="809" spans="1:6" x14ac:dyDescent="0.3">
      <c r="A809" t="s">
        <v>1820</v>
      </c>
      <c r="B809">
        <v>1063420</v>
      </c>
      <c r="C809">
        <v>1763490</v>
      </c>
      <c r="D809">
        <v>1062880</v>
      </c>
      <c r="E809">
        <v>1899800</v>
      </c>
      <c r="F809" s="4">
        <f t="shared" si="12"/>
        <v>1575390</v>
      </c>
    </row>
    <row r="810" spans="1:6" x14ac:dyDescent="0.3">
      <c r="A810" t="s">
        <v>1821</v>
      </c>
      <c r="B810">
        <v>297000</v>
      </c>
      <c r="C810">
        <v>411950</v>
      </c>
      <c r="D810">
        <v>937300</v>
      </c>
      <c r="E810">
        <v>264000</v>
      </c>
      <c r="F810" s="4">
        <f t="shared" si="12"/>
        <v>537750</v>
      </c>
    </row>
    <row r="811" spans="1:6" x14ac:dyDescent="0.3">
      <c r="A811" t="s">
        <v>1822</v>
      </c>
      <c r="B811">
        <v>4875740</v>
      </c>
      <c r="C811">
        <v>6247320</v>
      </c>
      <c r="D811">
        <v>45281200</v>
      </c>
      <c r="E811">
        <v>6130130</v>
      </c>
      <c r="F811" s="4">
        <f t="shared" si="12"/>
        <v>19219550</v>
      </c>
    </row>
    <row r="812" spans="1:6" x14ac:dyDescent="0.3">
      <c r="A812" t="s">
        <v>1823</v>
      </c>
      <c r="B812">
        <v>1971800</v>
      </c>
      <c r="C812">
        <v>3081400</v>
      </c>
      <c r="D812">
        <v>6927830</v>
      </c>
      <c r="E812">
        <v>2829900</v>
      </c>
      <c r="F812" s="4">
        <f t="shared" si="12"/>
        <v>4279710</v>
      </c>
    </row>
    <row r="813" spans="1:6" x14ac:dyDescent="0.3">
      <c r="A813" t="s">
        <v>1824</v>
      </c>
      <c r="B813">
        <v>639730</v>
      </c>
      <c r="C813">
        <v>282100</v>
      </c>
      <c r="D813">
        <v>747270</v>
      </c>
      <c r="E813">
        <v>763490</v>
      </c>
      <c r="F813" s="4">
        <f t="shared" si="12"/>
        <v>597620</v>
      </c>
    </row>
    <row r="814" spans="1:6" x14ac:dyDescent="0.3">
      <c r="A814" t="s">
        <v>1825</v>
      </c>
      <c r="B814">
        <v>1299480</v>
      </c>
      <c r="C814">
        <v>1510360</v>
      </c>
      <c r="D814">
        <v>4384280</v>
      </c>
      <c r="E814">
        <v>3565940</v>
      </c>
      <c r="F814" s="4">
        <f t="shared" si="12"/>
        <v>3153526.6666666665</v>
      </c>
    </row>
    <row r="815" spans="1:6" x14ac:dyDescent="0.3">
      <c r="A815" t="s">
        <v>1826</v>
      </c>
      <c r="B815">
        <v>5107400</v>
      </c>
      <c r="C815">
        <v>12054630</v>
      </c>
      <c r="D815">
        <v>16904940</v>
      </c>
      <c r="E815">
        <v>9865620</v>
      </c>
      <c r="F815" s="4">
        <f t="shared" si="12"/>
        <v>12941730</v>
      </c>
    </row>
    <row r="816" spans="1:6" x14ac:dyDescent="0.3">
      <c r="A816" t="s">
        <v>1827</v>
      </c>
      <c r="B816">
        <v>746000</v>
      </c>
      <c r="C816">
        <v>740000</v>
      </c>
      <c r="D816">
        <v>0</v>
      </c>
      <c r="E816">
        <v>1564600</v>
      </c>
      <c r="F816" s="4">
        <f t="shared" si="12"/>
        <v>768200</v>
      </c>
    </row>
    <row r="817" spans="1:6" x14ac:dyDescent="0.3">
      <c r="A817" t="s">
        <v>1828</v>
      </c>
      <c r="B817">
        <v>0</v>
      </c>
      <c r="C817">
        <v>720720</v>
      </c>
      <c r="D817">
        <v>819700</v>
      </c>
      <c r="E817">
        <v>0</v>
      </c>
      <c r="F817" s="4">
        <f t="shared" si="12"/>
        <v>513473.33333333331</v>
      </c>
    </row>
    <row r="818" spans="1:6" x14ac:dyDescent="0.3">
      <c r="A818" t="s">
        <v>1829</v>
      </c>
      <c r="B818">
        <v>0</v>
      </c>
      <c r="C818">
        <v>2042040</v>
      </c>
      <c r="D818">
        <v>734190</v>
      </c>
      <c r="E818">
        <v>0</v>
      </c>
      <c r="F818" s="4">
        <f t="shared" si="12"/>
        <v>925410</v>
      </c>
    </row>
    <row r="819" spans="1:6" x14ac:dyDescent="0.3">
      <c r="A819" t="s">
        <v>1830</v>
      </c>
      <c r="B819">
        <v>2050520</v>
      </c>
      <c r="C819">
        <v>2110150</v>
      </c>
      <c r="D819">
        <v>494100</v>
      </c>
      <c r="E819">
        <v>2939100</v>
      </c>
      <c r="F819" s="4">
        <f t="shared" si="12"/>
        <v>1847783.3333333333</v>
      </c>
    </row>
    <row r="820" spans="1:6" x14ac:dyDescent="0.3">
      <c r="A820" t="s">
        <v>1831</v>
      </c>
      <c r="B820">
        <v>0</v>
      </c>
      <c r="C820">
        <v>160000</v>
      </c>
      <c r="D820">
        <v>1432640</v>
      </c>
      <c r="E820">
        <v>1007680</v>
      </c>
      <c r="F820" s="4">
        <f t="shared" si="12"/>
        <v>866773.33333333337</v>
      </c>
    </row>
    <row r="821" spans="1:6" x14ac:dyDescent="0.3">
      <c r="A821" t="s">
        <v>1832</v>
      </c>
      <c r="B821">
        <v>0</v>
      </c>
      <c r="C821">
        <v>397800</v>
      </c>
      <c r="D821">
        <v>0</v>
      </c>
      <c r="E821">
        <v>2720600</v>
      </c>
      <c r="F821" s="4">
        <f t="shared" si="12"/>
        <v>1039466.6666666666</v>
      </c>
    </row>
    <row r="822" spans="1:6" x14ac:dyDescent="0.3">
      <c r="A822" t="s">
        <v>1833</v>
      </c>
      <c r="B822">
        <v>2164360</v>
      </c>
      <c r="C822">
        <v>2142340</v>
      </c>
      <c r="D822">
        <v>2294379</v>
      </c>
      <c r="E822">
        <v>2165320</v>
      </c>
      <c r="F822" s="4">
        <f t="shared" si="12"/>
        <v>2200679.6666666665</v>
      </c>
    </row>
    <row r="823" spans="1:6" x14ac:dyDescent="0.3">
      <c r="A823" t="s">
        <v>1834</v>
      </c>
      <c r="B823">
        <v>0</v>
      </c>
      <c r="C823">
        <v>1287730</v>
      </c>
      <c r="D823">
        <v>0</v>
      </c>
      <c r="E823">
        <v>0</v>
      </c>
      <c r="F823" s="4">
        <f t="shared" si="12"/>
        <v>429243.33333333331</v>
      </c>
    </row>
    <row r="824" spans="1:6" x14ac:dyDescent="0.3">
      <c r="A824" t="s">
        <v>1835</v>
      </c>
      <c r="B824">
        <v>256000</v>
      </c>
      <c r="C824">
        <v>3526000</v>
      </c>
      <c r="D824">
        <v>910000</v>
      </c>
      <c r="E824">
        <v>3141500</v>
      </c>
      <c r="F824" s="4">
        <f t="shared" si="12"/>
        <v>2525833.3333333335</v>
      </c>
    </row>
    <row r="825" spans="1:6" x14ac:dyDescent="0.3">
      <c r="A825" t="s">
        <v>1836</v>
      </c>
      <c r="B825">
        <v>520000</v>
      </c>
      <c r="C825">
        <v>837200</v>
      </c>
      <c r="D825">
        <v>451360</v>
      </c>
      <c r="E825">
        <v>3203190</v>
      </c>
      <c r="F825" s="4">
        <f t="shared" si="12"/>
        <v>1497250</v>
      </c>
    </row>
    <row r="826" spans="1:6" x14ac:dyDescent="0.3">
      <c r="A826" t="s">
        <v>1837</v>
      </c>
      <c r="B826">
        <v>1375400</v>
      </c>
      <c r="C826">
        <v>710520</v>
      </c>
      <c r="D826">
        <v>1203920</v>
      </c>
      <c r="E826">
        <v>926300</v>
      </c>
      <c r="F826" s="4">
        <f t="shared" si="12"/>
        <v>946913.33333333337</v>
      </c>
    </row>
    <row r="827" spans="1:6" x14ac:dyDescent="0.3">
      <c r="A827" t="s">
        <v>1838</v>
      </c>
      <c r="B827">
        <v>0</v>
      </c>
      <c r="C827">
        <v>2689050</v>
      </c>
      <c r="D827">
        <v>2831920</v>
      </c>
      <c r="E827">
        <v>2209320</v>
      </c>
      <c r="F827" s="4">
        <f t="shared" si="12"/>
        <v>2576763.3333333335</v>
      </c>
    </row>
    <row r="828" spans="1:6" x14ac:dyDescent="0.3">
      <c r="A828" t="s">
        <v>1839</v>
      </c>
      <c r="B828">
        <v>0</v>
      </c>
      <c r="C828">
        <v>1140800</v>
      </c>
      <c r="D828">
        <v>0</v>
      </c>
      <c r="E828">
        <v>0</v>
      </c>
      <c r="F828" s="4">
        <f t="shared" si="12"/>
        <v>380266.66666666669</v>
      </c>
    </row>
    <row r="829" spans="1:6" x14ac:dyDescent="0.3">
      <c r="A829" t="s">
        <v>1840</v>
      </c>
      <c r="B829">
        <v>724650</v>
      </c>
      <c r="C829">
        <v>2869970</v>
      </c>
      <c r="D829">
        <v>10822500</v>
      </c>
      <c r="E829">
        <v>1044680</v>
      </c>
      <c r="F829" s="4">
        <f t="shared" si="12"/>
        <v>4912383.333333333</v>
      </c>
    </row>
    <row r="830" spans="1:6" x14ac:dyDescent="0.3">
      <c r="A830" t="s">
        <v>1841</v>
      </c>
      <c r="B830">
        <v>0</v>
      </c>
      <c r="C830">
        <v>904540</v>
      </c>
      <c r="D830">
        <v>0</v>
      </c>
      <c r="E830">
        <v>198750</v>
      </c>
      <c r="F830" s="4">
        <f t="shared" si="12"/>
        <v>367763.33333333331</v>
      </c>
    </row>
    <row r="831" spans="1:6" x14ac:dyDescent="0.3">
      <c r="A831" t="s">
        <v>589</v>
      </c>
      <c r="B831">
        <v>2028800</v>
      </c>
      <c r="C831">
        <v>2453150</v>
      </c>
      <c r="D831">
        <v>2084210</v>
      </c>
      <c r="E831">
        <v>4037650</v>
      </c>
      <c r="F831" s="4">
        <f t="shared" si="12"/>
        <v>2858336.6666666665</v>
      </c>
    </row>
    <row r="832" spans="1:6" x14ac:dyDescent="0.3">
      <c r="A832" t="s">
        <v>1842</v>
      </c>
      <c r="B832">
        <v>920920</v>
      </c>
      <c r="C832">
        <v>0</v>
      </c>
      <c r="D832">
        <v>7014740</v>
      </c>
      <c r="E832">
        <v>3091900</v>
      </c>
      <c r="F832" s="4">
        <f t="shared" si="12"/>
        <v>3368880</v>
      </c>
    </row>
    <row r="833" spans="1:6" x14ac:dyDescent="0.3">
      <c r="A833" t="s">
        <v>1843</v>
      </c>
      <c r="B833">
        <v>4367600</v>
      </c>
      <c r="C833">
        <v>6215300</v>
      </c>
      <c r="D833">
        <v>6078800</v>
      </c>
      <c r="E833">
        <v>8257660</v>
      </c>
      <c r="F833" s="4">
        <f t="shared" si="12"/>
        <v>6850586.666666667</v>
      </c>
    </row>
    <row r="834" spans="1:6" x14ac:dyDescent="0.3">
      <c r="A834" t="s">
        <v>1844</v>
      </c>
      <c r="B834">
        <v>2306300</v>
      </c>
      <c r="C834">
        <v>3602500</v>
      </c>
      <c r="D834">
        <v>4284000</v>
      </c>
      <c r="E834">
        <v>3508380</v>
      </c>
      <c r="F834" s="4">
        <f t="shared" si="12"/>
        <v>3798293.3333333335</v>
      </c>
    </row>
    <row r="835" spans="1:6" x14ac:dyDescent="0.3">
      <c r="A835" t="s">
        <v>1845</v>
      </c>
      <c r="B835">
        <v>0</v>
      </c>
      <c r="C835">
        <v>1196850</v>
      </c>
      <c r="D835">
        <v>1006070</v>
      </c>
      <c r="E835">
        <v>0</v>
      </c>
      <c r="F835" s="4">
        <f t="shared" ref="F835:F898" si="13">SUM(C835:E835)/3</f>
        <v>734306.66666666663</v>
      </c>
    </row>
    <row r="836" spans="1:6" x14ac:dyDescent="0.3">
      <c r="A836" t="s">
        <v>1846</v>
      </c>
      <c r="B836">
        <v>2133650</v>
      </c>
      <c r="C836">
        <v>0</v>
      </c>
      <c r="D836">
        <v>2117570</v>
      </c>
      <c r="E836">
        <v>0</v>
      </c>
      <c r="F836" s="4">
        <f t="shared" si="13"/>
        <v>705856.66666666663</v>
      </c>
    </row>
    <row r="837" spans="1:6" x14ac:dyDescent="0.3">
      <c r="A837" t="s">
        <v>1847</v>
      </c>
      <c r="B837">
        <v>411950</v>
      </c>
      <c r="C837">
        <v>0</v>
      </c>
      <c r="D837">
        <v>0</v>
      </c>
      <c r="E837">
        <v>391000</v>
      </c>
      <c r="F837" s="4">
        <f t="shared" si="13"/>
        <v>130333.33333333333</v>
      </c>
    </row>
    <row r="838" spans="1:6" x14ac:dyDescent="0.3">
      <c r="A838" t="s">
        <v>1848</v>
      </c>
      <c r="B838">
        <v>685200</v>
      </c>
      <c r="C838">
        <v>740000</v>
      </c>
      <c r="D838">
        <v>938900</v>
      </c>
      <c r="E838">
        <v>623080</v>
      </c>
      <c r="F838" s="4">
        <f t="shared" si="13"/>
        <v>767326.66666666663</v>
      </c>
    </row>
    <row r="839" spans="1:6" x14ac:dyDescent="0.3">
      <c r="A839" t="s">
        <v>1849</v>
      </c>
      <c r="B839">
        <v>1784660</v>
      </c>
      <c r="C839">
        <v>47135400</v>
      </c>
      <c r="D839">
        <v>2002000</v>
      </c>
      <c r="E839">
        <v>23019250</v>
      </c>
      <c r="F839" s="4">
        <f t="shared" si="13"/>
        <v>24052216.666666668</v>
      </c>
    </row>
    <row r="840" spans="1:6" x14ac:dyDescent="0.3">
      <c r="A840" t="s">
        <v>1850</v>
      </c>
      <c r="B840">
        <v>1012200</v>
      </c>
      <c r="C840">
        <v>2067520</v>
      </c>
      <c r="D840">
        <v>0</v>
      </c>
      <c r="E840">
        <v>2479600</v>
      </c>
      <c r="F840" s="4">
        <f t="shared" si="13"/>
        <v>1515706.6666666667</v>
      </c>
    </row>
    <row r="841" spans="1:6" x14ac:dyDescent="0.3">
      <c r="A841" t="s">
        <v>1851</v>
      </c>
      <c r="B841">
        <v>0</v>
      </c>
      <c r="C841">
        <v>230000</v>
      </c>
      <c r="D841">
        <v>0</v>
      </c>
      <c r="E841">
        <v>360360</v>
      </c>
      <c r="F841" s="4">
        <f t="shared" si="13"/>
        <v>196786.66666666666</v>
      </c>
    </row>
    <row r="842" spans="1:6" x14ac:dyDescent="0.3">
      <c r="A842" t="s">
        <v>1852</v>
      </c>
      <c r="B842">
        <v>0</v>
      </c>
      <c r="C842">
        <v>1480000</v>
      </c>
      <c r="D842">
        <v>545700</v>
      </c>
      <c r="E842">
        <v>0</v>
      </c>
      <c r="F842" s="4">
        <f t="shared" si="13"/>
        <v>675233.33333333337</v>
      </c>
    </row>
    <row r="843" spans="1:6" x14ac:dyDescent="0.3">
      <c r="A843" t="s">
        <v>1853</v>
      </c>
      <c r="B843">
        <v>1106140</v>
      </c>
      <c r="C843">
        <v>956070</v>
      </c>
      <c r="D843">
        <v>273000</v>
      </c>
      <c r="E843">
        <v>411320</v>
      </c>
      <c r="F843" s="4">
        <f t="shared" si="13"/>
        <v>546796.66666666663</v>
      </c>
    </row>
    <row r="844" spans="1:6" x14ac:dyDescent="0.3">
      <c r="A844" t="s">
        <v>1854</v>
      </c>
      <c r="B844">
        <v>692140</v>
      </c>
      <c r="C844">
        <v>475700</v>
      </c>
      <c r="D844">
        <v>0</v>
      </c>
      <c r="E844">
        <v>0</v>
      </c>
      <c r="F844" s="4">
        <f t="shared" si="13"/>
        <v>158566.66666666666</v>
      </c>
    </row>
    <row r="845" spans="1:6" x14ac:dyDescent="0.3">
      <c r="A845" t="s">
        <v>1855</v>
      </c>
      <c r="B845">
        <v>473830</v>
      </c>
      <c r="C845">
        <v>0</v>
      </c>
      <c r="D845">
        <v>711920</v>
      </c>
      <c r="E845">
        <v>804000</v>
      </c>
      <c r="F845" s="4">
        <f t="shared" si="13"/>
        <v>505306.66666666669</v>
      </c>
    </row>
    <row r="846" spans="1:6" x14ac:dyDescent="0.3">
      <c r="A846" t="s">
        <v>387</v>
      </c>
      <c r="B846">
        <v>2139080</v>
      </c>
      <c r="C846">
        <v>6321370</v>
      </c>
      <c r="D846">
        <v>3062740</v>
      </c>
      <c r="E846">
        <v>4295760</v>
      </c>
      <c r="F846" s="4">
        <f t="shared" si="13"/>
        <v>4559956.666666667</v>
      </c>
    </row>
    <row r="847" spans="1:6" x14ac:dyDescent="0.3">
      <c r="A847" t="s">
        <v>1856</v>
      </c>
      <c r="B847">
        <v>0</v>
      </c>
      <c r="C847">
        <v>0</v>
      </c>
      <c r="D847">
        <v>535080</v>
      </c>
      <c r="E847">
        <v>0</v>
      </c>
      <c r="F847" s="4">
        <f t="shared" si="13"/>
        <v>178360</v>
      </c>
    </row>
    <row r="848" spans="1:6" x14ac:dyDescent="0.3">
      <c r="A848" t="s">
        <v>1857</v>
      </c>
      <c r="B848">
        <v>10143830</v>
      </c>
      <c r="C848">
        <v>10066810</v>
      </c>
      <c r="D848">
        <v>9523940</v>
      </c>
      <c r="E848">
        <v>7782490</v>
      </c>
      <c r="F848" s="4">
        <f t="shared" si="13"/>
        <v>9124413.333333334</v>
      </c>
    </row>
    <row r="849" spans="1:6" x14ac:dyDescent="0.3">
      <c r="A849" t="s">
        <v>1858</v>
      </c>
      <c r="B849">
        <v>3055780</v>
      </c>
      <c r="C849">
        <v>9404100</v>
      </c>
      <c r="D849">
        <v>6700530</v>
      </c>
      <c r="E849">
        <v>3245220</v>
      </c>
      <c r="F849" s="4">
        <f t="shared" si="13"/>
        <v>6449950</v>
      </c>
    </row>
    <row r="850" spans="1:6" x14ac:dyDescent="0.3">
      <c r="A850" t="s">
        <v>1859</v>
      </c>
      <c r="B850">
        <v>0</v>
      </c>
      <c r="C850">
        <v>0</v>
      </c>
      <c r="D850">
        <v>496860</v>
      </c>
      <c r="E850">
        <v>0</v>
      </c>
      <c r="F850" s="4">
        <f t="shared" si="13"/>
        <v>165620</v>
      </c>
    </row>
    <row r="851" spans="1:6" x14ac:dyDescent="0.3">
      <c r="A851" t="s">
        <v>1860</v>
      </c>
      <c r="B851">
        <v>0</v>
      </c>
      <c r="C851">
        <v>350000</v>
      </c>
      <c r="D851">
        <v>786240</v>
      </c>
      <c r="E851">
        <v>820000</v>
      </c>
      <c r="F851" s="4">
        <f t="shared" si="13"/>
        <v>652080</v>
      </c>
    </row>
    <row r="852" spans="1:6" x14ac:dyDescent="0.3">
      <c r="A852" t="s">
        <v>1861</v>
      </c>
      <c r="B852">
        <v>3436980</v>
      </c>
      <c r="C852">
        <v>191100</v>
      </c>
      <c r="D852">
        <v>1671260</v>
      </c>
      <c r="E852">
        <v>0</v>
      </c>
      <c r="F852" s="4">
        <f t="shared" si="13"/>
        <v>620786.66666666663</v>
      </c>
    </row>
    <row r="853" spans="1:6" x14ac:dyDescent="0.3">
      <c r="A853" t="s">
        <v>1862</v>
      </c>
      <c r="B853">
        <v>0</v>
      </c>
      <c r="C853">
        <v>785200</v>
      </c>
      <c r="D853">
        <v>378720</v>
      </c>
      <c r="E853">
        <v>2122850</v>
      </c>
      <c r="F853" s="4">
        <f t="shared" si="13"/>
        <v>1095590</v>
      </c>
    </row>
    <row r="854" spans="1:6" x14ac:dyDescent="0.3">
      <c r="A854" t="s">
        <v>1863</v>
      </c>
      <c r="B854">
        <v>2053310</v>
      </c>
      <c r="C854">
        <v>683840</v>
      </c>
      <c r="D854">
        <v>660660</v>
      </c>
      <c r="E854">
        <v>187460</v>
      </c>
      <c r="F854" s="4">
        <f t="shared" si="13"/>
        <v>510653.33333333331</v>
      </c>
    </row>
    <row r="855" spans="1:6" x14ac:dyDescent="0.3">
      <c r="A855" t="s">
        <v>1864</v>
      </c>
      <c r="B855">
        <v>8677760</v>
      </c>
      <c r="C855">
        <v>2545540</v>
      </c>
      <c r="D855">
        <v>4082200</v>
      </c>
      <c r="E855">
        <v>2046100</v>
      </c>
      <c r="F855" s="4">
        <f t="shared" si="13"/>
        <v>2891280</v>
      </c>
    </row>
    <row r="856" spans="1:6" x14ac:dyDescent="0.3">
      <c r="A856" t="s">
        <v>1865</v>
      </c>
      <c r="B856">
        <v>2106690</v>
      </c>
      <c r="C856">
        <v>0</v>
      </c>
      <c r="D856">
        <v>2393290</v>
      </c>
      <c r="E856">
        <v>3595940</v>
      </c>
      <c r="F856" s="4">
        <f t="shared" si="13"/>
        <v>1996410</v>
      </c>
    </row>
    <row r="857" spans="1:6" x14ac:dyDescent="0.3">
      <c r="A857" t="s">
        <v>1866</v>
      </c>
      <c r="B857">
        <v>773500</v>
      </c>
      <c r="C857">
        <v>1793520</v>
      </c>
      <c r="D857">
        <v>0</v>
      </c>
      <c r="E857">
        <v>0</v>
      </c>
      <c r="F857" s="4">
        <f t="shared" si="13"/>
        <v>597840</v>
      </c>
    </row>
    <row r="858" spans="1:6" x14ac:dyDescent="0.3">
      <c r="A858" t="s">
        <v>1867</v>
      </c>
      <c r="B858">
        <v>4777500</v>
      </c>
      <c r="C858">
        <v>9395620</v>
      </c>
      <c r="D858">
        <v>6161440</v>
      </c>
      <c r="E858">
        <v>7604600</v>
      </c>
      <c r="F858" s="4">
        <f t="shared" si="13"/>
        <v>7720553.333333333</v>
      </c>
    </row>
    <row r="859" spans="1:6" x14ac:dyDescent="0.3">
      <c r="A859" t="s">
        <v>1868</v>
      </c>
      <c r="B859">
        <v>2155820</v>
      </c>
      <c r="C859">
        <v>0</v>
      </c>
      <c r="D859">
        <v>2069580</v>
      </c>
      <c r="E859">
        <v>2159900</v>
      </c>
      <c r="F859" s="4">
        <f t="shared" si="13"/>
        <v>1409826.6666666667</v>
      </c>
    </row>
    <row r="860" spans="1:6" x14ac:dyDescent="0.3">
      <c r="A860" t="s">
        <v>1869</v>
      </c>
      <c r="B860">
        <v>2172250</v>
      </c>
      <c r="C860">
        <v>2065100</v>
      </c>
      <c r="D860">
        <v>0</v>
      </c>
      <c r="E860">
        <v>2105330</v>
      </c>
      <c r="F860" s="4">
        <f t="shared" si="13"/>
        <v>1390143.3333333333</v>
      </c>
    </row>
    <row r="861" spans="1:6" x14ac:dyDescent="0.3">
      <c r="A861" t="s">
        <v>1870</v>
      </c>
      <c r="B861">
        <v>374000</v>
      </c>
      <c r="C861">
        <v>2429810</v>
      </c>
      <c r="D861">
        <v>2099320</v>
      </c>
      <c r="E861">
        <v>2100760</v>
      </c>
      <c r="F861" s="4">
        <f t="shared" si="13"/>
        <v>2209963.3333333335</v>
      </c>
    </row>
    <row r="862" spans="1:6" x14ac:dyDescent="0.3">
      <c r="A862" t="s">
        <v>1871</v>
      </c>
      <c r="B862">
        <v>0</v>
      </c>
      <c r="C862">
        <v>0</v>
      </c>
      <c r="D862">
        <v>2068130</v>
      </c>
      <c r="E862">
        <v>2092090</v>
      </c>
      <c r="F862" s="4">
        <f t="shared" si="13"/>
        <v>1386740</v>
      </c>
    </row>
    <row r="863" spans="1:6" x14ac:dyDescent="0.3">
      <c r="A863" t="s">
        <v>1872</v>
      </c>
      <c r="B863">
        <v>1786000</v>
      </c>
      <c r="C863">
        <v>1736000</v>
      </c>
      <c r="D863">
        <v>0</v>
      </c>
      <c r="E863">
        <v>1485050</v>
      </c>
      <c r="F863" s="4">
        <f t="shared" si="13"/>
        <v>1073683.3333333333</v>
      </c>
    </row>
    <row r="864" spans="1:6" x14ac:dyDescent="0.3">
      <c r="A864" t="s">
        <v>1873</v>
      </c>
      <c r="B864">
        <v>2673420</v>
      </c>
      <c r="C864">
        <v>1265100</v>
      </c>
      <c r="D864">
        <v>2027240</v>
      </c>
      <c r="E864">
        <v>2928800</v>
      </c>
      <c r="F864" s="4">
        <f t="shared" si="13"/>
        <v>2073713.3333333333</v>
      </c>
    </row>
    <row r="865" spans="1:6" x14ac:dyDescent="0.3">
      <c r="A865" t="s">
        <v>1874</v>
      </c>
      <c r="B865">
        <v>948300</v>
      </c>
      <c r="C865">
        <v>982910</v>
      </c>
      <c r="D865">
        <v>2492760</v>
      </c>
      <c r="E865">
        <v>1685400</v>
      </c>
      <c r="F865" s="4">
        <f t="shared" si="13"/>
        <v>1720356.6666666667</v>
      </c>
    </row>
    <row r="866" spans="1:6" x14ac:dyDescent="0.3">
      <c r="A866" t="s">
        <v>1875</v>
      </c>
      <c r="B866">
        <v>781950</v>
      </c>
      <c r="C866">
        <v>370000</v>
      </c>
      <c r="D866">
        <v>660300</v>
      </c>
      <c r="E866">
        <v>584220</v>
      </c>
      <c r="F866" s="4">
        <f t="shared" si="13"/>
        <v>538173.33333333337</v>
      </c>
    </row>
    <row r="867" spans="1:6" x14ac:dyDescent="0.3">
      <c r="A867" t="s">
        <v>1876</v>
      </c>
      <c r="B867">
        <v>0</v>
      </c>
      <c r="C867">
        <v>1237500</v>
      </c>
      <c r="D867">
        <v>583440</v>
      </c>
      <c r="E867">
        <v>0</v>
      </c>
      <c r="F867" s="4">
        <f t="shared" si="13"/>
        <v>606980</v>
      </c>
    </row>
    <row r="868" spans="1:6" x14ac:dyDescent="0.3">
      <c r="A868" t="s">
        <v>1877</v>
      </c>
      <c r="B868">
        <v>973700</v>
      </c>
      <c r="C868">
        <v>0</v>
      </c>
      <c r="D868">
        <v>2501250</v>
      </c>
      <c r="E868">
        <v>2478000</v>
      </c>
      <c r="F868" s="4">
        <f t="shared" si="13"/>
        <v>1659750</v>
      </c>
    </row>
    <row r="869" spans="1:6" x14ac:dyDescent="0.3">
      <c r="A869" t="s">
        <v>1878</v>
      </c>
      <c r="B869">
        <v>308000</v>
      </c>
      <c r="C869">
        <v>0</v>
      </c>
      <c r="D869">
        <v>0</v>
      </c>
      <c r="E869">
        <v>502320</v>
      </c>
      <c r="F869" s="4">
        <f t="shared" si="13"/>
        <v>167440</v>
      </c>
    </row>
    <row r="870" spans="1:6" x14ac:dyDescent="0.3">
      <c r="A870" t="s">
        <v>1879</v>
      </c>
      <c r="B870">
        <v>160000</v>
      </c>
      <c r="C870">
        <v>3601080</v>
      </c>
      <c r="D870">
        <v>1583440</v>
      </c>
      <c r="E870">
        <v>1762200</v>
      </c>
      <c r="F870" s="4">
        <f t="shared" si="13"/>
        <v>2315573.3333333335</v>
      </c>
    </row>
    <row r="871" spans="1:6" x14ac:dyDescent="0.3">
      <c r="A871" t="s">
        <v>1880</v>
      </c>
      <c r="B871">
        <v>0</v>
      </c>
      <c r="C871">
        <v>0</v>
      </c>
      <c r="D871">
        <v>2104310</v>
      </c>
      <c r="E871">
        <v>2541280</v>
      </c>
      <c r="F871" s="4">
        <f t="shared" si="13"/>
        <v>1548530</v>
      </c>
    </row>
    <row r="872" spans="1:6" x14ac:dyDescent="0.3">
      <c r="A872" t="s">
        <v>1881</v>
      </c>
      <c r="B872">
        <v>0</v>
      </c>
      <c r="C872">
        <v>0</v>
      </c>
      <c r="D872">
        <v>1242150</v>
      </c>
      <c r="E872">
        <v>0</v>
      </c>
      <c r="F872" s="4">
        <f t="shared" si="13"/>
        <v>414050</v>
      </c>
    </row>
    <row r="873" spans="1:6" x14ac:dyDescent="0.3">
      <c r="A873" t="s">
        <v>1882</v>
      </c>
      <c r="B873">
        <v>2293040</v>
      </c>
      <c r="C873">
        <v>2523430</v>
      </c>
      <c r="D873">
        <v>2788780</v>
      </c>
      <c r="E873">
        <v>2428820</v>
      </c>
      <c r="F873" s="4">
        <f t="shared" si="13"/>
        <v>2580343.3333333335</v>
      </c>
    </row>
    <row r="874" spans="1:6" x14ac:dyDescent="0.3">
      <c r="A874" t="s">
        <v>1883</v>
      </c>
      <c r="B874">
        <v>2140000</v>
      </c>
      <c r="C874">
        <v>3100940</v>
      </c>
      <c r="D874">
        <v>835140</v>
      </c>
      <c r="E874">
        <v>2485680</v>
      </c>
      <c r="F874" s="4">
        <f t="shared" si="13"/>
        <v>2140586.6666666665</v>
      </c>
    </row>
    <row r="875" spans="1:6" x14ac:dyDescent="0.3">
      <c r="A875" t="s">
        <v>1884</v>
      </c>
      <c r="B875">
        <v>2420780</v>
      </c>
      <c r="C875">
        <v>3693690</v>
      </c>
      <c r="D875">
        <v>2041670</v>
      </c>
      <c r="E875">
        <v>2970720</v>
      </c>
      <c r="F875" s="4">
        <f t="shared" si="13"/>
        <v>2902026.6666666665</v>
      </c>
    </row>
    <row r="876" spans="1:6" x14ac:dyDescent="0.3">
      <c r="A876" t="s">
        <v>1885</v>
      </c>
      <c r="B876">
        <v>0</v>
      </c>
      <c r="C876">
        <v>256000</v>
      </c>
      <c r="D876">
        <v>686680</v>
      </c>
      <c r="E876">
        <v>0</v>
      </c>
      <c r="F876" s="4">
        <f t="shared" si="13"/>
        <v>314226.66666666669</v>
      </c>
    </row>
    <row r="877" spans="1:6" x14ac:dyDescent="0.3">
      <c r="A877" t="s">
        <v>1886</v>
      </c>
      <c r="B877">
        <v>6136280</v>
      </c>
      <c r="C877">
        <v>5429000</v>
      </c>
      <c r="D877">
        <v>6204380</v>
      </c>
      <c r="E877">
        <v>6771180</v>
      </c>
      <c r="F877" s="4">
        <f t="shared" si="13"/>
        <v>6134853.333333333</v>
      </c>
    </row>
    <row r="878" spans="1:6" x14ac:dyDescent="0.3">
      <c r="A878" t="s">
        <v>1887</v>
      </c>
      <c r="B878">
        <v>4803200</v>
      </c>
      <c r="C878">
        <v>4365000</v>
      </c>
      <c r="D878">
        <v>4194720</v>
      </c>
      <c r="E878">
        <v>400560</v>
      </c>
      <c r="F878" s="4">
        <f t="shared" si="13"/>
        <v>2986760</v>
      </c>
    </row>
    <row r="879" spans="1:6" x14ac:dyDescent="0.3">
      <c r="A879" t="s">
        <v>1888</v>
      </c>
      <c r="B879">
        <v>2719150</v>
      </c>
      <c r="C879">
        <v>0</v>
      </c>
      <c r="D879">
        <v>469200</v>
      </c>
      <c r="E879">
        <v>2210800</v>
      </c>
      <c r="F879" s="4">
        <f t="shared" si="13"/>
        <v>893333.33333333337</v>
      </c>
    </row>
    <row r="880" spans="1:6" x14ac:dyDescent="0.3">
      <c r="A880" t="s">
        <v>1889</v>
      </c>
      <c r="B880">
        <v>1120210</v>
      </c>
      <c r="C880">
        <v>2064760</v>
      </c>
      <c r="D880">
        <v>0</v>
      </c>
      <c r="E880">
        <v>327600</v>
      </c>
      <c r="F880" s="4">
        <f t="shared" si="13"/>
        <v>797453.33333333337</v>
      </c>
    </row>
    <row r="881" spans="1:6" x14ac:dyDescent="0.3">
      <c r="A881" t="s">
        <v>1890</v>
      </c>
      <c r="B881">
        <v>0</v>
      </c>
      <c r="C881">
        <v>397800</v>
      </c>
      <c r="D881">
        <v>3700000</v>
      </c>
      <c r="E881">
        <v>0</v>
      </c>
      <c r="F881" s="4">
        <f t="shared" si="13"/>
        <v>1365933.3333333333</v>
      </c>
    </row>
    <row r="882" spans="1:6" x14ac:dyDescent="0.3">
      <c r="A882" t="s">
        <v>1891</v>
      </c>
      <c r="B882">
        <v>2375100</v>
      </c>
      <c r="C882">
        <v>8383770</v>
      </c>
      <c r="D882">
        <v>2149420</v>
      </c>
      <c r="E882">
        <v>7289280</v>
      </c>
      <c r="F882" s="4">
        <f t="shared" si="13"/>
        <v>5940823.333333333</v>
      </c>
    </row>
    <row r="883" spans="1:6" x14ac:dyDescent="0.3">
      <c r="A883" t="s">
        <v>1892</v>
      </c>
      <c r="B883">
        <v>857220</v>
      </c>
      <c r="C883">
        <v>0</v>
      </c>
      <c r="D883">
        <v>4495000</v>
      </c>
      <c r="E883">
        <v>0</v>
      </c>
      <c r="F883" s="4">
        <f t="shared" si="13"/>
        <v>1498333.3333333333</v>
      </c>
    </row>
    <row r="884" spans="1:6" x14ac:dyDescent="0.3">
      <c r="A884" t="s">
        <v>1893</v>
      </c>
      <c r="B884">
        <v>0</v>
      </c>
      <c r="C884">
        <v>0</v>
      </c>
      <c r="D884">
        <v>5407990</v>
      </c>
      <c r="E884">
        <v>1011100</v>
      </c>
      <c r="F884" s="4">
        <f t="shared" si="13"/>
        <v>2139696.6666666665</v>
      </c>
    </row>
    <row r="885" spans="1:6" x14ac:dyDescent="0.3">
      <c r="A885" t="s">
        <v>1894</v>
      </c>
      <c r="B885">
        <v>0</v>
      </c>
      <c r="C885">
        <v>0</v>
      </c>
      <c r="D885">
        <v>1413320</v>
      </c>
      <c r="E885">
        <v>453280</v>
      </c>
      <c r="F885" s="4">
        <f t="shared" si="13"/>
        <v>622200</v>
      </c>
    </row>
    <row r="886" spans="1:6" x14ac:dyDescent="0.3">
      <c r="A886" t="s">
        <v>1895</v>
      </c>
      <c r="B886">
        <v>1227000</v>
      </c>
      <c r="C886">
        <v>0</v>
      </c>
      <c r="D886">
        <v>298800</v>
      </c>
      <c r="E886">
        <v>1433800</v>
      </c>
      <c r="F886" s="4">
        <f t="shared" si="13"/>
        <v>577533.33333333337</v>
      </c>
    </row>
    <row r="887" spans="1:6" x14ac:dyDescent="0.3">
      <c r="A887" t="s">
        <v>1896</v>
      </c>
      <c r="B887">
        <v>256000</v>
      </c>
      <c r="C887">
        <v>0</v>
      </c>
      <c r="D887">
        <v>626000</v>
      </c>
      <c r="E887">
        <v>453280</v>
      </c>
      <c r="F887" s="4">
        <f t="shared" si="13"/>
        <v>359760</v>
      </c>
    </row>
    <row r="888" spans="1:6" x14ac:dyDescent="0.3">
      <c r="A888" t="s">
        <v>1897</v>
      </c>
      <c r="B888">
        <v>1019950</v>
      </c>
      <c r="C888">
        <v>1426880</v>
      </c>
      <c r="D888">
        <v>234600</v>
      </c>
      <c r="E888">
        <v>533760</v>
      </c>
      <c r="F888" s="4">
        <f t="shared" si="13"/>
        <v>731746.66666666663</v>
      </c>
    </row>
    <row r="889" spans="1:6" x14ac:dyDescent="0.3">
      <c r="A889" t="s">
        <v>1898</v>
      </c>
      <c r="B889">
        <v>0</v>
      </c>
      <c r="C889">
        <v>1686400</v>
      </c>
      <c r="D889">
        <v>1096530</v>
      </c>
      <c r="E889">
        <v>0</v>
      </c>
      <c r="F889" s="4">
        <f t="shared" si="13"/>
        <v>927643.33333333337</v>
      </c>
    </row>
    <row r="890" spans="1:6" x14ac:dyDescent="0.3">
      <c r="A890" t="s">
        <v>1899</v>
      </c>
      <c r="B890">
        <v>1146600</v>
      </c>
      <c r="C890">
        <v>1070160</v>
      </c>
      <c r="D890">
        <v>2881400</v>
      </c>
      <c r="E890">
        <v>2225310</v>
      </c>
      <c r="F890" s="4">
        <f t="shared" si="13"/>
        <v>2058956.6666666667</v>
      </c>
    </row>
    <row r="891" spans="1:6" x14ac:dyDescent="0.3">
      <c r="A891" t="s">
        <v>1900</v>
      </c>
      <c r="B891">
        <v>2165800</v>
      </c>
      <c r="C891">
        <v>0</v>
      </c>
      <c r="D891">
        <v>3953950</v>
      </c>
      <c r="E891">
        <v>0</v>
      </c>
      <c r="F891" s="4">
        <f t="shared" si="13"/>
        <v>1317983.3333333333</v>
      </c>
    </row>
    <row r="892" spans="1:6" x14ac:dyDescent="0.3">
      <c r="A892" t="s">
        <v>1901</v>
      </c>
      <c r="B892">
        <v>1346180</v>
      </c>
      <c r="C892">
        <v>384000</v>
      </c>
      <c r="D892">
        <v>2551100</v>
      </c>
      <c r="E892">
        <v>2650670</v>
      </c>
      <c r="F892" s="4">
        <f t="shared" si="13"/>
        <v>1861923.3333333333</v>
      </c>
    </row>
    <row r="893" spans="1:6" x14ac:dyDescent="0.3">
      <c r="A893" t="s">
        <v>1902</v>
      </c>
      <c r="B893">
        <v>191100</v>
      </c>
      <c r="C893">
        <v>191100</v>
      </c>
      <c r="D893">
        <v>575120</v>
      </c>
      <c r="E893">
        <v>622440</v>
      </c>
      <c r="F893" s="4">
        <f t="shared" si="13"/>
        <v>462886.66666666669</v>
      </c>
    </row>
    <row r="894" spans="1:6" x14ac:dyDescent="0.3">
      <c r="A894" t="s">
        <v>1903</v>
      </c>
      <c r="B894">
        <v>256000</v>
      </c>
      <c r="C894">
        <v>0</v>
      </c>
      <c r="D894">
        <v>2253010</v>
      </c>
      <c r="E894">
        <v>820000</v>
      </c>
      <c r="F894" s="4">
        <f t="shared" si="13"/>
        <v>1024336.6666666666</v>
      </c>
    </row>
    <row r="895" spans="1:6" x14ac:dyDescent="0.3">
      <c r="A895" t="s">
        <v>1904</v>
      </c>
      <c r="B895">
        <v>0</v>
      </c>
      <c r="C895">
        <v>2133950</v>
      </c>
      <c r="D895">
        <v>2069340</v>
      </c>
      <c r="E895">
        <v>2031120</v>
      </c>
      <c r="F895" s="4">
        <f t="shared" si="13"/>
        <v>2078136.6666666667</v>
      </c>
    </row>
    <row r="896" spans="1:6" x14ac:dyDescent="0.3">
      <c r="A896" t="s">
        <v>1905</v>
      </c>
      <c r="B896">
        <v>764400</v>
      </c>
      <c r="C896">
        <v>1026480</v>
      </c>
      <c r="D896">
        <v>807960</v>
      </c>
      <c r="E896">
        <v>849940</v>
      </c>
      <c r="F896" s="4">
        <f t="shared" si="13"/>
        <v>894793.33333333337</v>
      </c>
    </row>
    <row r="897" spans="1:6" x14ac:dyDescent="0.3">
      <c r="A897" t="s">
        <v>1906</v>
      </c>
      <c r="B897">
        <v>0</v>
      </c>
      <c r="C897">
        <v>1000090</v>
      </c>
      <c r="D897">
        <v>0</v>
      </c>
      <c r="E897">
        <v>705250</v>
      </c>
      <c r="F897" s="4">
        <f t="shared" si="13"/>
        <v>568446.66666666663</v>
      </c>
    </row>
    <row r="898" spans="1:6" x14ac:dyDescent="0.3">
      <c r="A898" t="s">
        <v>1907</v>
      </c>
      <c r="B898">
        <v>678950</v>
      </c>
      <c r="C898">
        <v>301100</v>
      </c>
      <c r="D898">
        <v>1596750</v>
      </c>
      <c r="E898">
        <v>2865620</v>
      </c>
      <c r="F898" s="4">
        <f t="shared" si="13"/>
        <v>1587823.3333333333</v>
      </c>
    </row>
    <row r="899" spans="1:6" x14ac:dyDescent="0.3">
      <c r="A899" t="s">
        <v>1908</v>
      </c>
      <c r="B899">
        <v>0</v>
      </c>
      <c r="C899">
        <v>1883150</v>
      </c>
      <c r="D899">
        <v>0</v>
      </c>
      <c r="E899">
        <v>1752150</v>
      </c>
      <c r="F899" s="4">
        <f t="shared" ref="F899:F962" si="14">SUM(C899:E899)/3</f>
        <v>1211766.6666666667</v>
      </c>
    </row>
    <row r="900" spans="1:6" x14ac:dyDescent="0.3">
      <c r="A900" t="s">
        <v>1909</v>
      </c>
      <c r="B900">
        <v>308000</v>
      </c>
      <c r="C900">
        <v>0</v>
      </c>
      <c r="D900">
        <v>370000</v>
      </c>
      <c r="E900">
        <v>1722160</v>
      </c>
      <c r="F900" s="4">
        <f t="shared" si="14"/>
        <v>697386.66666666663</v>
      </c>
    </row>
    <row r="901" spans="1:6" x14ac:dyDescent="0.3">
      <c r="A901" t="s">
        <v>1910</v>
      </c>
      <c r="B901">
        <v>2832920</v>
      </c>
      <c r="C901">
        <v>5273120</v>
      </c>
      <c r="D901">
        <v>3804800</v>
      </c>
      <c r="E901">
        <v>4605636</v>
      </c>
      <c r="F901" s="4">
        <f t="shared" si="14"/>
        <v>4561185.333333333</v>
      </c>
    </row>
    <row r="902" spans="1:6" x14ac:dyDescent="0.3">
      <c r="A902" t="s">
        <v>1911</v>
      </c>
      <c r="B902">
        <v>525980</v>
      </c>
      <c r="C902">
        <v>650300</v>
      </c>
      <c r="D902">
        <v>234600</v>
      </c>
      <c r="E902">
        <v>855200</v>
      </c>
      <c r="F902" s="4">
        <f t="shared" si="14"/>
        <v>580033.33333333337</v>
      </c>
    </row>
    <row r="903" spans="1:6" x14ac:dyDescent="0.3">
      <c r="A903" t="s">
        <v>1912</v>
      </c>
      <c r="B903">
        <v>977000</v>
      </c>
      <c r="C903">
        <v>1734320</v>
      </c>
      <c r="D903">
        <v>995670</v>
      </c>
      <c r="E903">
        <v>2979920</v>
      </c>
      <c r="F903" s="4">
        <f t="shared" si="14"/>
        <v>1903303.3333333333</v>
      </c>
    </row>
    <row r="904" spans="1:6" x14ac:dyDescent="0.3">
      <c r="A904" t="s">
        <v>1913</v>
      </c>
      <c r="B904">
        <v>740000</v>
      </c>
      <c r="C904">
        <v>513000</v>
      </c>
      <c r="D904">
        <v>298800</v>
      </c>
      <c r="E904">
        <v>1080800</v>
      </c>
      <c r="F904" s="4">
        <f t="shared" si="14"/>
        <v>630866.66666666663</v>
      </c>
    </row>
    <row r="905" spans="1:6" x14ac:dyDescent="0.3">
      <c r="A905" t="s">
        <v>1914</v>
      </c>
      <c r="B905">
        <v>0</v>
      </c>
      <c r="C905">
        <v>1578390</v>
      </c>
      <c r="D905">
        <v>1111110</v>
      </c>
      <c r="E905">
        <v>469200</v>
      </c>
      <c r="F905" s="4">
        <f t="shared" si="14"/>
        <v>1052900</v>
      </c>
    </row>
    <row r="906" spans="1:6" x14ac:dyDescent="0.3">
      <c r="A906" t="s">
        <v>1915</v>
      </c>
      <c r="B906">
        <v>0</v>
      </c>
      <c r="C906">
        <v>370000</v>
      </c>
      <c r="D906">
        <v>0</v>
      </c>
      <c r="E906">
        <v>360360</v>
      </c>
      <c r="F906" s="4">
        <f t="shared" si="14"/>
        <v>243453.33333333334</v>
      </c>
    </row>
    <row r="907" spans="1:6" x14ac:dyDescent="0.3">
      <c r="A907" t="s">
        <v>1916</v>
      </c>
      <c r="B907">
        <v>0</v>
      </c>
      <c r="C907">
        <v>370000</v>
      </c>
      <c r="D907">
        <v>0</v>
      </c>
      <c r="E907">
        <v>0</v>
      </c>
      <c r="F907" s="4">
        <f t="shared" si="14"/>
        <v>123333.33333333333</v>
      </c>
    </row>
    <row r="908" spans="1:6" x14ac:dyDescent="0.3">
      <c r="A908" t="s">
        <v>1917</v>
      </c>
      <c r="B908">
        <v>1215760</v>
      </c>
      <c r="C908">
        <v>2026740</v>
      </c>
      <c r="D908">
        <v>717990</v>
      </c>
      <c r="E908">
        <v>483210</v>
      </c>
      <c r="F908" s="4">
        <f t="shared" si="14"/>
        <v>1075980</v>
      </c>
    </row>
    <row r="909" spans="1:6" x14ac:dyDescent="0.3">
      <c r="A909" t="s">
        <v>1918</v>
      </c>
      <c r="B909">
        <v>4286990</v>
      </c>
      <c r="C909">
        <v>6285310</v>
      </c>
      <c r="D909">
        <v>6828130</v>
      </c>
      <c r="E909">
        <v>6250790</v>
      </c>
      <c r="F909" s="4">
        <f t="shared" si="14"/>
        <v>6454743.333333333</v>
      </c>
    </row>
    <row r="910" spans="1:6" x14ac:dyDescent="0.3">
      <c r="A910" t="s">
        <v>1919</v>
      </c>
      <c r="B910">
        <v>0</v>
      </c>
      <c r="C910">
        <v>300300</v>
      </c>
      <c r="D910">
        <v>1122200</v>
      </c>
      <c r="E910">
        <v>2033460</v>
      </c>
      <c r="F910" s="4">
        <f t="shared" si="14"/>
        <v>1151986.6666666667</v>
      </c>
    </row>
    <row r="911" spans="1:6" x14ac:dyDescent="0.3">
      <c r="A911" t="s">
        <v>1920</v>
      </c>
      <c r="B911">
        <v>0</v>
      </c>
      <c r="C911">
        <v>1110000</v>
      </c>
      <c r="D911">
        <v>0</v>
      </c>
      <c r="E911">
        <v>0</v>
      </c>
      <c r="F911" s="4">
        <f t="shared" si="14"/>
        <v>370000</v>
      </c>
    </row>
    <row r="912" spans="1:6" x14ac:dyDescent="0.3">
      <c r="A912" t="s">
        <v>1921</v>
      </c>
      <c r="B912">
        <v>891720</v>
      </c>
      <c r="C912">
        <v>0</v>
      </c>
      <c r="D912">
        <v>0</v>
      </c>
      <c r="E912">
        <v>0</v>
      </c>
      <c r="F912" s="4">
        <f t="shared" si="14"/>
        <v>0</v>
      </c>
    </row>
    <row r="913" spans="1:6" x14ac:dyDescent="0.3">
      <c r="A913" t="s">
        <v>1922</v>
      </c>
      <c r="B913">
        <v>0</v>
      </c>
      <c r="C913">
        <v>1787240</v>
      </c>
      <c r="D913">
        <v>0</v>
      </c>
      <c r="E913">
        <v>1270520</v>
      </c>
      <c r="F913" s="4">
        <f t="shared" si="14"/>
        <v>1019253.3333333334</v>
      </c>
    </row>
    <row r="914" spans="1:6" x14ac:dyDescent="0.3">
      <c r="A914" t="s">
        <v>1923</v>
      </c>
      <c r="B914">
        <v>2364180</v>
      </c>
      <c r="C914">
        <v>1053780</v>
      </c>
      <c r="D914">
        <v>2182720</v>
      </c>
      <c r="E914">
        <v>1794960</v>
      </c>
      <c r="F914" s="4">
        <f t="shared" si="14"/>
        <v>1677153.3333333333</v>
      </c>
    </row>
    <row r="915" spans="1:6" x14ac:dyDescent="0.3">
      <c r="A915" t="s">
        <v>1924</v>
      </c>
      <c r="B915">
        <v>520600</v>
      </c>
      <c r="C915">
        <v>0</v>
      </c>
      <c r="D915">
        <v>529200</v>
      </c>
      <c r="E915">
        <v>453280</v>
      </c>
      <c r="F915" s="4">
        <f t="shared" si="14"/>
        <v>327493.33333333331</v>
      </c>
    </row>
    <row r="916" spans="1:6" x14ac:dyDescent="0.3">
      <c r="A916" t="s">
        <v>1925</v>
      </c>
      <c r="B916">
        <v>0</v>
      </c>
      <c r="C916">
        <v>521200</v>
      </c>
      <c r="D916">
        <v>860860</v>
      </c>
      <c r="E916">
        <v>0</v>
      </c>
      <c r="F916" s="4">
        <f t="shared" si="14"/>
        <v>460686.66666666669</v>
      </c>
    </row>
    <row r="917" spans="1:6" x14ac:dyDescent="0.3">
      <c r="A917" t="s">
        <v>1926</v>
      </c>
      <c r="B917">
        <v>0</v>
      </c>
      <c r="C917">
        <v>896000</v>
      </c>
      <c r="D917">
        <v>0</v>
      </c>
      <c r="E917">
        <v>0</v>
      </c>
      <c r="F917" s="4">
        <f t="shared" si="14"/>
        <v>298666.66666666669</v>
      </c>
    </row>
    <row r="918" spans="1:6" x14ac:dyDescent="0.3">
      <c r="A918" t="s">
        <v>1927</v>
      </c>
      <c r="B918">
        <v>1445770</v>
      </c>
      <c r="C918">
        <v>403130</v>
      </c>
      <c r="D918">
        <v>1895950</v>
      </c>
      <c r="E918">
        <v>0</v>
      </c>
      <c r="F918" s="4">
        <f t="shared" si="14"/>
        <v>766360</v>
      </c>
    </row>
    <row r="919" spans="1:6" x14ac:dyDescent="0.3">
      <c r="A919" t="s">
        <v>1928</v>
      </c>
      <c r="B919">
        <v>0</v>
      </c>
      <c r="C919">
        <v>0</v>
      </c>
      <c r="D919">
        <v>7143500</v>
      </c>
      <c r="E919">
        <v>2224590</v>
      </c>
      <c r="F919" s="4">
        <f t="shared" si="14"/>
        <v>3122696.6666666665</v>
      </c>
    </row>
    <row r="920" spans="1:6" x14ac:dyDescent="0.3">
      <c r="A920" t="s">
        <v>1929</v>
      </c>
      <c r="B920">
        <v>8490420</v>
      </c>
      <c r="C920">
        <v>6186820</v>
      </c>
      <c r="D920">
        <v>13340060</v>
      </c>
      <c r="E920">
        <v>7897150</v>
      </c>
      <c r="F920" s="4">
        <f t="shared" si="14"/>
        <v>9141343.333333334</v>
      </c>
    </row>
    <row r="921" spans="1:6" x14ac:dyDescent="0.3">
      <c r="A921" t="s">
        <v>1930</v>
      </c>
      <c r="B921">
        <v>0</v>
      </c>
      <c r="C921">
        <v>291200</v>
      </c>
      <c r="D921">
        <v>0</v>
      </c>
      <c r="E921">
        <v>2490930</v>
      </c>
      <c r="F921" s="4">
        <f t="shared" si="14"/>
        <v>927376.66666666663</v>
      </c>
    </row>
    <row r="922" spans="1:6" x14ac:dyDescent="0.3">
      <c r="A922" t="s">
        <v>1931</v>
      </c>
      <c r="B922">
        <v>219120</v>
      </c>
      <c r="C922">
        <v>198900</v>
      </c>
      <c r="D922">
        <v>304000</v>
      </c>
      <c r="E922">
        <v>463500</v>
      </c>
      <c r="F922" s="4">
        <f t="shared" si="14"/>
        <v>322133.33333333331</v>
      </c>
    </row>
    <row r="923" spans="1:6" x14ac:dyDescent="0.3">
      <c r="A923" t="s">
        <v>1932</v>
      </c>
      <c r="B923">
        <v>4753700</v>
      </c>
      <c r="C923">
        <v>8384990</v>
      </c>
      <c r="D923">
        <v>7984420</v>
      </c>
      <c r="E923">
        <v>10061580</v>
      </c>
      <c r="F923" s="4">
        <f t="shared" si="14"/>
        <v>8810330</v>
      </c>
    </row>
    <row r="924" spans="1:6" x14ac:dyDescent="0.3">
      <c r="A924" t="s">
        <v>1933</v>
      </c>
      <c r="B924">
        <v>0</v>
      </c>
      <c r="C924">
        <v>497400</v>
      </c>
      <c r="D924">
        <v>768880</v>
      </c>
      <c r="E924">
        <v>0</v>
      </c>
      <c r="F924" s="4">
        <f t="shared" si="14"/>
        <v>422093.33333333331</v>
      </c>
    </row>
    <row r="925" spans="1:6" x14ac:dyDescent="0.3">
      <c r="A925" t="s">
        <v>1934</v>
      </c>
      <c r="B925">
        <v>382200</v>
      </c>
      <c r="C925">
        <v>489580</v>
      </c>
      <c r="D925">
        <v>853760</v>
      </c>
      <c r="E925">
        <v>655200</v>
      </c>
      <c r="F925" s="4">
        <f t="shared" si="14"/>
        <v>666180</v>
      </c>
    </row>
    <row r="926" spans="1:6" x14ac:dyDescent="0.3">
      <c r="A926" t="s">
        <v>1935</v>
      </c>
      <c r="B926">
        <v>1232680</v>
      </c>
      <c r="C926">
        <v>0</v>
      </c>
      <c r="D926">
        <v>1244700</v>
      </c>
      <c r="E926">
        <v>1594320</v>
      </c>
      <c r="F926" s="4">
        <f t="shared" si="14"/>
        <v>946340</v>
      </c>
    </row>
    <row r="927" spans="1:6" x14ac:dyDescent="0.3">
      <c r="A927" t="s">
        <v>1936</v>
      </c>
      <c r="B927">
        <v>0</v>
      </c>
      <c r="C927">
        <v>384000</v>
      </c>
      <c r="D927">
        <v>840000</v>
      </c>
      <c r="E927">
        <v>0</v>
      </c>
      <c r="F927" s="4">
        <f t="shared" si="14"/>
        <v>408000</v>
      </c>
    </row>
    <row r="928" spans="1:6" x14ac:dyDescent="0.3">
      <c r="A928" t="s">
        <v>1937</v>
      </c>
      <c r="B928">
        <v>2091710</v>
      </c>
      <c r="C928">
        <v>2050790</v>
      </c>
      <c r="D928">
        <v>2137520</v>
      </c>
      <c r="E928">
        <v>2075020</v>
      </c>
      <c r="F928" s="4">
        <f t="shared" si="14"/>
        <v>2087776.6666666667</v>
      </c>
    </row>
    <row r="929" spans="1:6" x14ac:dyDescent="0.3">
      <c r="A929" t="s">
        <v>1938</v>
      </c>
      <c r="B929">
        <v>5173520</v>
      </c>
      <c r="C929">
        <v>9921200</v>
      </c>
      <c r="D929">
        <v>6300040</v>
      </c>
      <c r="E929">
        <v>0</v>
      </c>
      <c r="F929" s="4">
        <f t="shared" si="14"/>
        <v>5407080</v>
      </c>
    </row>
    <row r="930" spans="1:6" x14ac:dyDescent="0.3">
      <c r="A930" t="s">
        <v>1939</v>
      </c>
      <c r="B930">
        <v>1156380</v>
      </c>
      <c r="C930">
        <v>1218800</v>
      </c>
      <c r="D930">
        <v>1191190</v>
      </c>
      <c r="E930">
        <v>1421400</v>
      </c>
      <c r="F930" s="4">
        <f t="shared" si="14"/>
        <v>1277130</v>
      </c>
    </row>
    <row r="931" spans="1:6" x14ac:dyDescent="0.3">
      <c r="A931" t="s">
        <v>1940</v>
      </c>
      <c r="B931">
        <v>8455720</v>
      </c>
      <c r="C931">
        <v>8950760</v>
      </c>
      <c r="D931">
        <v>7987980</v>
      </c>
      <c r="E931">
        <v>5274360</v>
      </c>
      <c r="F931" s="4">
        <f t="shared" si="14"/>
        <v>7404366.666666667</v>
      </c>
    </row>
    <row r="932" spans="1:6" x14ac:dyDescent="0.3">
      <c r="A932" t="s">
        <v>1941</v>
      </c>
      <c r="B932">
        <v>0</v>
      </c>
      <c r="C932">
        <v>0</v>
      </c>
      <c r="D932">
        <v>1831390</v>
      </c>
      <c r="E932">
        <v>0</v>
      </c>
      <c r="F932" s="4">
        <f t="shared" si="14"/>
        <v>610463.33333333337</v>
      </c>
    </row>
    <row r="933" spans="1:6" x14ac:dyDescent="0.3">
      <c r="A933" t="s">
        <v>1942</v>
      </c>
      <c r="B933">
        <v>370000</v>
      </c>
      <c r="C933">
        <v>839160</v>
      </c>
      <c r="D933">
        <v>0</v>
      </c>
      <c r="E933">
        <v>0</v>
      </c>
      <c r="F933" s="4">
        <f t="shared" si="14"/>
        <v>279720</v>
      </c>
    </row>
    <row r="934" spans="1:6" x14ac:dyDescent="0.3">
      <c r="A934" t="s">
        <v>1943</v>
      </c>
      <c r="B934">
        <v>1008200</v>
      </c>
      <c r="C934">
        <v>1009340</v>
      </c>
      <c r="D934">
        <v>473200</v>
      </c>
      <c r="E934">
        <v>804140</v>
      </c>
      <c r="F934" s="4">
        <f t="shared" si="14"/>
        <v>762226.66666666663</v>
      </c>
    </row>
    <row r="935" spans="1:6" x14ac:dyDescent="0.3">
      <c r="A935" t="s">
        <v>1944</v>
      </c>
      <c r="B935">
        <v>0</v>
      </c>
      <c r="C935">
        <v>576940</v>
      </c>
      <c r="D935">
        <v>0</v>
      </c>
      <c r="E935">
        <v>820000</v>
      </c>
      <c r="F935" s="4">
        <f t="shared" si="14"/>
        <v>465646.66666666669</v>
      </c>
    </row>
    <row r="936" spans="1:6" x14ac:dyDescent="0.3">
      <c r="A936" t="s">
        <v>1945</v>
      </c>
      <c r="B936">
        <v>643200</v>
      </c>
      <c r="C936">
        <v>0</v>
      </c>
      <c r="D936">
        <v>1420219</v>
      </c>
      <c r="E936">
        <v>370000</v>
      </c>
      <c r="F936" s="4">
        <f t="shared" si="14"/>
        <v>596739.66666666663</v>
      </c>
    </row>
    <row r="937" spans="1:6" x14ac:dyDescent="0.3">
      <c r="A937" t="s">
        <v>1946</v>
      </c>
      <c r="B937">
        <v>959140</v>
      </c>
      <c r="C937">
        <v>1891660</v>
      </c>
      <c r="D937">
        <v>593320</v>
      </c>
      <c r="E937">
        <v>824280</v>
      </c>
      <c r="F937" s="4">
        <f t="shared" si="14"/>
        <v>1103086.6666666667</v>
      </c>
    </row>
    <row r="938" spans="1:6" x14ac:dyDescent="0.3">
      <c r="A938" t="s">
        <v>1947</v>
      </c>
      <c r="B938">
        <v>54583330</v>
      </c>
      <c r="C938">
        <v>94740900</v>
      </c>
      <c r="D938">
        <v>69912900</v>
      </c>
      <c r="E938">
        <v>90105340</v>
      </c>
      <c r="F938" s="4">
        <f t="shared" si="14"/>
        <v>84919713.333333328</v>
      </c>
    </row>
    <row r="939" spans="1:6" x14ac:dyDescent="0.3">
      <c r="A939" t="s">
        <v>1948</v>
      </c>
      <c r="B939">
        <v>1665300</v>
      </c>
      <c r="C939">
        <v>2317200</v>
      </c>
      <c r="D939">
        <v>1665300</v>
      </c>
      <c r="E939">
        <v>0</v>
      </c>
      <c r="F939" s="4">
        <f t="shared" si="14"/>
        <v>1327500</v>
      </c>
    </row>
    <row r="940" spans="1:6" x14ac:dyDescent="0.3">
      <c r="A940" t="s">
        <v>1949</v>
      </c>
      <c r="B940">
        <v>1490580</v>
      </c>
      <c r="C940">
        <v>717990</v>
      </c>
      <c r="D940">
        <v>633360</v>
      </c>
      <c r="E940">
        <v>604240</v>
      </c>
      <c r="F940" s="4">
        <f t="shared" si="14"/>
        <v>651863.33333333337</v>
      </c>
    </row>
    <row r="941" spans="1:6" x14ac:dyDescent="0.3">
      <c r="A941" t="s">
        <v>1950</v>
      </c>
      <c r="B941">
        <v>781950</v>
      </c>
      <c r="C941">
        <v>0</v>
      </c>
      <c r="D941">
        <v>0</v>
      </c>
      <c r="E941">
        <v>3062850</v>
      </c>
      <c r="F941" s="4">
        <f t="shared" si="14"/>
        <v>1020950</v>
      </c>
    </row>
    <row r="942" spans="1:6" x14ac:dyDescent="0.3">
      <c r="A942" t="s">
        <v>1951</v>
      </c>
      <c r="B942">
        <v>0</v>
      </c>
      <c r="C942">
        <v>0</v>
      </c>
      <c r="D942">
        <v>2405280</v>
      </c>
      <c r="E942">
        <v>2311440</v>
      </c>
      <c r="F942" s="4">
        <f t="shared" si="14"/>
        <v>1572240</v>
      </c>
    </row>
    <row r="943" spans="1:6" x14ac:dyDescent="0.3">
      <c r="A943" t="s">
        <v>1952</v>
      </c>
      <c r="B943">
        <v>0</v>
      </c>
      <c r="C943">
        <v>621950</v>
      </c>
      <c r="D943">
        <v>0</v>
      </c>
      <c r="E943">
        <v>0</v>
      </c>
      <c r="F943" s="4">
        <f t="shared" si="14"/>
        <v>207316.66666666666</v>
      </c>
    </row>
    <row r="944" spans="1:6" x14ac:dyDescent="0.3">
      <c r="A944" t="s">
        <v>1953</v>
      </c>
      <c r="B944">
        <v>370000</v>
      </c>
      <c r="C944">
        <v>450000</v>
      </c>
      <c r="D944">
        <v>657300</v>
      </c>
      <c r="E944">
        <v>0</v>
      </c>
      <c r="F944" s="4">
        <f t="shared" si="14"/>
        <v>369100</v>
      </c>
    </row>
    <row r="945" spans="1:6" x14ac:dyDescent="0.3">
      <c r="A945" t="s">
        <v>1954</v>
      </c>
      <c r="B945">
        <v>0</v>
      </c>
      <c r="C945">
        <v>464400</v>
      </c>
      <c r="D945">
        <v>0</v>
      </c>
      <c r="E945">
        <v>0</v>
      </c>
      <c r="F945" s="4">
        <f t="shared" si="14"/>
        <v>154800</v>
      </c>
    </row>
    <row r="946" spans="1:6" x14ac:dyDescent="0.3">
      <c r="A946" t="s">
        <v>1955</v>
      </c>
      <c r="B946">
        <v>27652500</v>
      </c>
      <c r="C946">
        <v>103488600</v>
      </c>
      <c r="D946">
        <v>157831000</v>
      </c>
      <c r="E946">
        <v>110831500</v>
      </c>
      <c r="F946" s="4">
        <f t="shared" si="14"/>
        <v>124050366.66666667</v>
      </c>
    </row>
    <row r="947" spans="1:6" x14ac:dyDescent="0.3">
      <c r="A947" t="s">
        <v>1956</v>
      </c>
      <c r="B947">
        <v>4111950</v>
      </c>
      <c r="C947">
        <v>230000</v>
      </c>
      <c r="D947">
        <v>0</v>
      </c>
      <c r="E947">
        <v>1170260</v>
      </c>
      <c r="F947" s="4">
        <f t="shared" si="14"/>
        <v>466753.33333333331</v>
      </c>
    </row>
    <row r="948" spans="1:6" x14ac:dyDescent="0.3">
      <c r="A948" t="s">
        <v>1957</v>
      </c>
      <c r="B948">
        <v>256000</v>
      </c>
      <c r="C948">
        <v>792750</v>
      </c>
      <c r="D948">
        <v>499590</v>
      </c>
      <c r="E948">
        <v>234600</v>
      </c>
      <c r="F948" s="4">
        <f t="shared" si="14"/>
        <v>508980</v>
      </c>
    </row>
    <row r="949" spans="1:6" x14ac:dyDescent="0.3">
      <c r="A949" t="s">
        <v>1958</v>
      </c>
      <c r="B949">
        <v>0</v>
      </c>
      <c r="C949">
        <v>2410590</v>
      </c>
      <c r="D949">
        <v>2838450</v>
      </c>
      <c r="E949">
        <v>809900</v>
      </c>
      <c r="F949" s="4">
        <f t="shared" si="14"/>
        <v>2019646.6666666667</v>
      </c>
    </row>
    <row r="950" spans="1:6" x14ac:dyDescent="0.3">
      <c r="A950" t="s">
        <v>1959</v>
      </c>
      <c r="B950">
        <v>182000</v>
      </c>
      <c r="C950">
        <v>230000</v>
      </c>
      <c r="D950">
        <v>859950</v>
      </c>
      <c r="E950">
        <v>832650</v>
      </c>
      <c r="F950" s="4">
        <f t="shared" si="14"/>
        <v>640866.66666666663</v>
      </c>
    </row>
    <row r="951" spans="1:6" x14ac:dyDescent="0.3">
      <c r="A951" t="s">
        <v>1960</v>
      </c>
      <c r="B951">
        <v>2165800</v>
      </c>
      <c r="C951">
        <v>4155000</v>
      </c>
      <c r="D951">
        <v>2134860</v>
      </c>
      <c r="E951">
        <v>2192280</v>
      </c>
      <c r="F951" s="4">
        <f t="shared" si="14"/>
        <v>2827380</v>
      </c>
    </row>
    <row r="952" spans="1:6" x14ac:dyDescent="0.3">
      <c r="A952" t="s">
        <v>1961</v>
      </c>
      <c r="B952">
        <v>6833520</v>
      </c>
      <c r="C952">
        <v>3265040</v>
      </c>
      <c r="D952">
        <v>5961830</v>
      </c>
      <c r="E952">
        <v>7408030</v>
      </c>
      <c r="F952" s="4">
        <f t="shared" si="14"/>
        <v>5544966.666666667</v>
      </c>
    </row>
    <row r="953" spans="1:6" x14ac:dyDescent="0.3">
      <c r="A953" t="s">
        <v>1962</v>
      </c>
      <c r="B953">
        <v>362700</v>
      </c>
      <c r="C953">
        <v>586330</v>
      </c>
      <c r="D953">
        <v>492600</v>
      </c>
      <c r="E953">
        <v>990530</v>
      </c>
      <c r="F953" s="4">
        <f t="shared" si="14"/>
        <v>689820</v>
      </c>
    </row>
    <row r="954" spans="1:6" x14ac:dyDescent="0.3">
      <c r="A954" t="s">
        <v>1963</v>
      </c>
      <c r="B954">
        <v>0</v>
      </c>
      <c r="C954">
        <v>464100</v>
      </c>
      <c r="D954">
        <v>245700</v>
      </c>
      <c r="E954">
        <v>2021400</v>
      </c>
      <c r="F954" s="4">
        <f t="shared" si="14"/>
        <v>910400</v>
      </c>
    </row>
    <row r="955" spans="1:6" x14ac:dyDescent="0.3">
      <c r="A955" t="s">
        <v>1964</v>
      </c>
      <c r="B955">
        <v>1121120</v>
      </c>
      <c r="C955">
        <v>393500</v>
      </c>
      <c r="D955">
        <v>756780</v>
      </c>
      <c r="E955">
        <v>0</v>
      </c>
      <c r="F955" s="4">
        <f t="shared" si="14"/>
        <v>383426.66666666669</v>
      </c>
    </row>
    <row r="956" spans="1:6" x14ac:dyDescent="0.3">
      <c r="A956" t="s">
        <v>1965</v>
      </c>
      <c r="B956">
        <v>611520</v>
      </c>
      <c r="C956">
        <v>0</v>
      </c>
      <c r="D956">
        <v>458640</v>
      </c>
      <c r="E956">
        <v>1207200</v>
      </c>
      <c r="F956" s="4">
        <f t="shared" si="14"/>
        <v>555280</v>
      </c>
    </row>
    <row r="957" spans="1:6" x14ac:dyDescent="0.3">
      <c r="A957" t="s">
        <v>271</v>
      </c>
      <c r="B957">
        <v>0</v>
      </c>
      <c r="C957">
        <v>2045100</v>
      </c>
      <c r="D957">
        <v>2039540</v>
      </c>
      <c r="E957">
        <v>2129420</v>
      </c>
      <c r="F957" s="4">
        <f t="shared" si="14"/>
        <v>2071353.3333333333</v>
      </c>
    </row>
    <row r="958" spans="1:6" x14ac:dyDescent="0.3">
      <c r="A958" t="s">
        <v>727</v>
      </c>
      <c r="B958">
        <v>11203770</v>
      </c>
      <c r="C958">
        <v>9829670</v>
      </c>
      <c r="D958">
        <v>9925340</v>
      </c>
      <c r="E958">
        <v>8004090</v>
      </c>
      <c r="F958" s="4">
        <f t="shared" si="14"/>
        <v>9253033.333333334</v>
      </c>
    </row>
    <row r="959" spans="1:6" x14ac:dyDescent="0.3">
      <c r="A959" t="s">
        <v>1966</v>
      </c>
      <c r="B959">
        <v>2014540</v>
      </c>
      <c r="C959">
        <v>2197940</v>
      </c>
      <c r="D959">
        <v>2052880</v>
      </c>
      <c r="E959">
        <v>2266560</v>
      </c>
      <c r="F959" s="4">
        <f t="shared" si="14"/>
        <v>2172460</v>
      </c>
    </row>
    <row r="960" spans="1:6" x14ac:dyDescent="0.3">
      <c r="A960" t="s">
        <v>1967</v>
      </c>
      <c r="B960">
        <v>1520330</v>
      </c>
      <c r="C960">
        <v>565110</v>
      </c>
      <c r="D960">
        <v>717990</v>
      </c>
      <c r="E960">
        <v>396760</v>
      </c>
      <c r="F960" s="4">
        <f t="shared" si="14"/>
        <v>559953.33333333337</v>
      </c>
    </row>
    <row r="961" spans="1:6" x14ac:dyDescent="0.3">
      <c r="A961" t="s">
        <v>1968</v>
      </c>
      <c r="B961">
        <v>0</v>
      </c>
      <c r="C961">
        <v>0</v>
      </c>
      <c r="D961">
        <v>831440</v>
      </c>
      <c r="E961">
        <v>0</v>
      </c>
      <c r="F961" s="4">
        <f t="shared" si="14"/>
        <v>277146.66666666669</v>
      </c>
    </row>
    <row r="962" spans="1:6" x14ac:dyDescent="0.3">
      <c r="A962" t="s">
        <v>1969</v>
      </c>
      <c r="B962">
        <v>1893710</v>
      </c>
      <c r="C962">
        <v>755460</v>
      </c>
      <c r="D962">
        <v>1072260</v>
      </c>
      <c r="E962">
        <v>1298360</v>
      </c>
      <c r="F962" s="4">
        <f t="shared" si="14"/>
        <v>1042026.6666666666</v>
      </c>
    </row>
    <row r="963" spans="1:6" x14ac:dyDescent="0.3">
      <c r="A963" t="s">
        <v>1970</v>
      </c>
      <c r="B963">
        <v>1436760</v>
      </c>
      <c r="C963">
        <v>1678900</v>
      </c>
      <c r="D963">
        <v>0</v>
      </c>
      <c r="E963">
        <v>820500</v>
      </c>
      <c r="F963" s="4">
        <f t="shared" ref="F963:F1026" si="15">SUM(C963:E963)/3</f>
        <v>833133.33333333337</v>
      </c>
    </row>
    <row r="964" spans="1:6" x14ac:dyDescent="0.3">
      <c r="A964" t="s">
        <v>1971</v>
      </c>
      <c r="B964">
        <v>455000</v>
      </c>
      <c r="C964">
        <v>448400</v>
      </c>
      <c r="D964">
        <v>0</v>
      </c>
      <c r="E964">
        <v>382200</v>
      </c>
      <c r="F964" s="4">
        <f t="shared" si="15"/>
        <v>276866.66666666669</v>
      </c>
    </row>
    <row r="965" spans="1:6" x14ac:dyDescent="0.3">
      <c r="A965" t="s">
        <v>1972</v>
      </c>
      <c r="B965">
        <v>8077960</v>
      </c>
      <c r="C965">
        <v>11072760</v>
      </c>
      <c r="D965">
        <v>19597150</v>
      </c>
      <c r="E965">
        <v>19365600</v>
      </c>
      <c r="F965" s="4">
        <f t="shared" si="15"/>
        <v>16678503.333333334</v>
      </c>
    </row>
    <row r="966" spans="1:6" x14ac:dyDescent="0.3">
      <c r="A966" t="s">
        <v>1973</v>
      </c>
      <c r="B966">
        <v>475020</v>
      </c>
      <c r="C966">
        <v>1940900</v>
      </c>
      <c r="D966">
        <v>889360</v>
      </c>
      <c r="E966">
        <v>1217560</v>
      </c>
      <c r="F966" s="4">
        <f t="shared" si="15"/>
        <v>1349273.3333333333</v>
      </c>
    </row>
    <row r="967" spans="1:6" x14ac:dyDescent="0.3">
      <c r="A967" t="s">
        <v>1974</v>
      </c>
      <c r="B967">
        <v>615450</v>
      </c>
      <c r="C967">
        <v>1068850</v>
      </c>
      <c r="D967">
        <v>2553297</v>
      </c>
      <c r="E967">
        <v>839280</v>
      </c>
      <c r="F967" s="4">
        <f t="shared" si="15"/>
        <v>1487142.3333333333</v>
      </c>
    </row>
    <row r="968" spans="1:6" x14ac:dyDescent="0.3">
      <c r="A968" t="s">
        <v>1975</v>
      </c>
      <c r="B968">
        <v>564650</v>
      </c>
      <c r="C968">
        <v>149400</v>
      </c>
      <c r="D968">
        <v>0</v>
      </c>
      <c r="E968">
        <v>1237980</v>
      </c>
      <c r="F968" s="4">
        <f t="shared" si="15"/>
        <v>462460</v>
      </c>
    </row>
    <row r="969" spans="1:6" x14ac:dyDescent="0.3">
      <c r="A969" t="s">
        <v>1976</v>
      </c>
      <c r="B969">
        <v>546910</v>
      </c>
      <c r="C969">
        <v>601240</v>
      </c>
      <c r="D969">
        <v>256000</v>
      </c>
      <c r="E969">
        <v>453280</v>
      </c>
      <c r="F969" s="4">
        <f t="shared" si="15"/>
        <v>436840</v>
      </c>
    </row>
    <row r="970" spans="1:6" x14ac:dyDescent="0.3">
      <c r="A970" t="s">
        <v>1977</v>
      </c>
      <c r="B970">
        <v>1006460</v>
      </c>
      <c r="C970">
        <v>2585940</v>
      </c>
      <c r="D970">
        <v>2263170</v>
      </c>
      <c r="E970">
        <v>316680</v>
      </c>
      <c r="F970" s="4">
        <f t="shared" si="15"/>
        <v>1721930</v>
      </c>
    </row>
    <row r="971" spans="1:6" x14ac:dyDescent="0.3">
      <c r="A971" t="s">
        <v>1978</v>
      </c>
      <c r="B971">
        <v>0</v>
      </c>
      <c r="C971">
        <v>0</v>
      </c>
      <c r="D971">
        <v>2155350</v>
      </c>
      <c r="E971">
        <v>1898260</v>
      </c>
      <c r="F971" s="4">
        <f t="shared" si="15"/>
        <v>1351203.3333333333</v>
      </c>
    </row>
    <row r="972" spans="1:6" x14ac:dyDescent="0.3">
      <c r="A972" t="s">
        <v>1979</v>
      </c>
      <c r="B972">
        <v>0</v>
      </c>
      <c r="C972">
        <v>531700</v>
      </c>
      <c r="D972">
        <v>0</v>
      </c>
      <c r="E972">
        <v>0</v>
      </c>
      <c r="F972" s="4">
        <f t="shared" si="15"/>
        <v>177233.33333333334</v>
      </c>
    </row>
    <row r="973" spans="1:6" x14ac:dyDescent="0.3">
      <c r="A973" t="s">
        <v>1980</v>
      </c>
      <c r="B973">
        <v>0</v>
      </c>
      <c r="C973">
        <v>1313150</v>
      </c>
      <c r="D973">
        <v>647680</v>
      </c>
      <c r="E973">
        <v>1585620</v>
      </c>
      <c r="F973" s="4">
        <f t="shared" si="15"/>
        <v>1182150</v>
      </c>
    </row>
    <row r="974" spans="1:6" x14ac:dyDescent="0.3">
      <c r="A974" t="s">
        <v>1981</v>
      </c>
      <c r="B974">
        <v>0</v>
      </c>
      <c r="C974">
        <v>0</v>
      </c>
      <c r="D974">
        <v>1021760</v>
      </c>
      <c r="E974">
        <v>0</v>
      </c>
      <c r="F974" s="4">
        <f t="shared" si="15"/>
        <v>340586.66666666669</v>
      </c>
    </row>
    <row r="975" spans="1:6" x14ac:dyDescent="0.3">
      <c r="A975" t="s">
        <v>1982</v>
      </c>
      <c r="B975">
        <v>0</v>
      </c>
      <c r="C975">
        <v>1037400</v>
      </c>
      <c r="D975">
        <v>444990</v>
      </c>
      <c r="E975">
        <v>1038090</v>
      </c>
      <c r="F975" s="4">
        <f t="shared" si="15"/>
        <v>840160</v>
      </c>
    </row>
    <row r="976" spans="1:6" x14ac:dyDescent="0.3">
      <c r="A976" t="s">
        <v>1983</v>
      </c>
      <c r="B976">
        <v>242880</v>
      </c>
      <c r="C976">
        <v>1662570</v>
      </c>
      <c r="D976">
        <v>1573940</v>
      </c>
      <c r="E976">
        <v>315770</v>
      </c>
      <c r="F976" s="4">
        <f t="shared" si="15"/>
        <v>1184093.3333333333</v>
      </c>
    </row>
    <row r="977" spans="1:6" x14ac:dyDescent="0.3">
      <c r="A977" t="s">
        <v>1984</v>
      </c>
      <c r="B977">
        <v>3812900</v>
      </c>
      <c r="C977">
        <v>12566070</v>
      </c>
      <c r="D977">
        <v>7774130</v>
      </c>
      <c r="E977">
        <v>10356440</v>
      </c>
      <c r="F977" s="4">
        <f t="shared" si="15"/>
        <v>10232213.333333334</v>
      </c>
    </row>
    <row r="978" spans="1:6" x14ac:dyDescent="0.3">
      <c r="A978" t="s">
        <v>1985</v>
      </c>
      <c r="B978">
        <v>0</v>
      </c>
      <c r="C978">
        <v>0</v>
      </c>
      <c r="D978">
        <v>644640</v>
      </c>
      <c r="E978">
        <v>0</v>
      </c>
      <c r="F978" s="4">
        <f t="shared" si="15"/>
        <v>214880</v>
      </c>
    </row>
    <row r="979" spans="1:6" x14ac:dyDescent="0.3">
      <c r="A979" t="s">
        <v>1986</v>
      </c>
      <c r="B979">
        <v>0</v>
      </c>
      <c r="C979">
        <v>2166340</v>
      </c>
      <c r="D979">
        <v>0</v>
      </c>
      <c r="E979">
        <v>1565200</v>
      </c>
      <c r="F979" s="4">
        <f t="shared" si="15"/>
        <v>1243846.6666666667</v>
      </c>
    </row>
    <row r="980" spans="1:6" x14ac:dyDescent="0.3">
      <c r="A980" t="s">
        <v>1987</v>
      </c>
      <c r="B980">
        <v>0</v>
      </c>
      <c r="C980">
        <v>1056510</v>
      </c>
      <c r="D980">
        <v>1214850</v>
      </c>
      <c r="E980">
        <v>1567020</v>
      </c>
      <c r="F980" s="4">
        <f t="shared" si="15"/>
        <v>1279460</v>
      </c>
    </row>
    <row r="981" spans="1:6" x14ac:dyDescent="0.3">
      <c r="A981" t="s">
        <v>1988</v>
      </c>
      <c r="B981">
        <v>0</v>
      </c>
      <c r="C981">
        <v>540540</v>
      </c>
      <c r="D981">
        <v>740000</v>
      </c>
      <c r="E981">
        <v>0</v>
      </c>
      <c r="F981" s="4">
        <f t="shared" si="15"/>
        <v>426846.66666666669</v>
      </c>
    </row>
    <row r="982" spans="1:6" x14ac:dyDescent="0.3">
      <c r="A982" t="s">
        <v>1989</v>
      </c>
      <c r="B982">
        <v>2929700</v>
      </c>
      <c r="C982">
        <v>6030100</v>
      </c>
      <c r="D982">
        <v>5352640</v>
      </c>
      <c r="E982">
        <v>3609100</v>
      </c>
      <c r="F982" s="4">
        <f t="shared" si="15"/>
        <v>4997280</v>
      </c>
    </row>
    <row r="983" spans="1:6" x14ac:dyDescent="0.3">
      <c r="A983" t="s">
        <v>1990</v>
      </c>
      <c r="B983">
        <v>4371780</v>
      </c>
      <c r="C983">
        <v>5583760</v>
      </c>
      <c r="D983">
        <v>2274630</v>
      </c>
      <c r="E983">
        <v>2096640</v>
      </c>
      <c r="F983" s="4">
        <f t="shared" si="15"/>
        <v>3318343.3333333335</v>
      </c>
    </row>
    <row r="984" spans="1:6" x14ac:dyDescent="0.3">
      <c r="A984" t="s">
        <v>1991</v>
      </c>
      <c r="B984">
        <v>1110000</v>
      </c>
      <c r="C984">
        <v>0</v>
      </c>
      <c r="D984">
        <v>0</v>
      </c>
      <c r="E984">
        <v>0</v>
      </c>
      <c r="F984" s="4">
        <f t="shared" si="15"/>
        <v>0</v>
      </c>
    </row>
    <row r="985" spans="1:6" x14ac:dyDescent="0.3">
      <c r="A985" t="s">
        <v>1992</v>
      </c>
      <c r="B985">
        <v>2115440</v>
      </c>
      <c r="C985">
        <v>2328900</v>
      </c>
      <c r="D985">
        <v>2061150</v>
      </c>
      <c r="E985">
        <v>0</v>
      </c>
      <c r="F985" s="4">
        <f t="shared" si="15"/>
        <v>1463350</v>
      </c>
    </row>
    <row r="986" spans="1:6" x14ac:dyDescent="0.3">
      <c r="A986" t="s">
        <v>1993</v>
      </c>
      <c r="B986">
        <v>370000</v>
      </c>
      <c r="C986">
        <v>0</v>
      </c>
      <c r="D986">
        <v>234600</v>
      </c>
      <c r="E986">
        <v>0</v>
      </c>
      <c r="F986" s="4">
        <f t="shared" si="15"/>
        <v>78200</v>
      </c>
    </row>
    <row r="987" spans="1:6" x14ac:dyDescent="0.3">
      <c r="A987" t="s">
        <v>1994</v>
      </c>
      <c r="B987">
        <v>0</v>
      </c>
      <c r="C987">
        <v>12170320</v>
      </c>
      <c r="D987">
        <v>127317000</v>
      </c>
      <c r="E987">
        <v>0</v>
      </c>
      <c r="F987" s="4">
        <f t="shared" si="15"/>
        <v>46495773.333333336</v>
      </c>
    </row>
    <row r="988" spans="1:6" x14ac:dyDescent="0.3">
      <c r="A988" t="s">
        <v>1995</v>
      </c>
      <c r="B988">
        <v>3205020</v>
      </c>
      <c r="C988">
        <v>5482720</v>
      </c>
      <c r="D988">
        <v>817180</v>
      </c>
      <c r="E988">
        <v>7655770</v>
      </c>
      <c r="F988" s="4">
        <f t="shared" si="15"/>
        <v>4651890</v>
      </c>
    </row>
    <row r="989" spans="1:6" x14ac:dyDescent="0.3">
      <c r="A989" t="s">
        <v>1996</v>
      </c>
      <c r="B989">
        <v>1381580</v>
      </c>
      <c r="C989">
        <v>2136110</v>
      </c>
      <c r="D989">
        <v>0</v>
      </c>
      <c r="E989">
        <v>1133740</v>
      </c>
      <c r="F989" s="4">
        <f t="shared" si="15"/>
        <v>1089950</v>
      </c>
    </row>
    <row r="990" spans="1:6" x14ac:dyDescent="0.3">
      <c r="A990" t="s">
        <v>1997</v>
      </c>
      <c r="B990">
        <v>1120750</v>
      </c>
      <c r="C990">
        <v>1480000</v>
      </c>
      <c r="D990">
        <v>2014740</v>
      </c>
      <c r="E990">
        <v>382200</v>
      </c>
      <c r="F990" s="4">
        <f t="shared" si="15"/>
        <v>1292313.3333333333</v>
      </c>
    </row>
    <row r="991" spans="1:6" x14ac:dyDescent="0.3">
      <c r="A991" t="s">
        <v>1998</v>
      </c>
      <c r="B991">
        <v>2165800</v>
      </c>
      <c r="C991">
        <v>825000</v>
      </c>
      <c r="D991">
        <v>2202830</v>
      </c>
      <c r="E991">
        <v>0</v>
      </c>
      <c r="F991" s="4">
        <f t="shared" si="15"/>
        <v>1009276.6666666666</v>
      </c>
    </row>
    <row r="992" spans="1:6" x14ac:dyDescent="0.3">
      <c r="A992" t="s">
        <v>1999</v>
      </c>
      <c r="B992">
        <v>8594040</v>
      </c>
      <c r="C992">
        <v>18973250</v>
      </c>
      <c r="D992">
        <v>36470040</v>
      </c>
      <c r="E992">
        <v>13104000</v>
      </c>
      <c r="F992" s="4">
        <f t="shared" si="15"/>
        <v>22849096.666666668</v>
      </c>
    </row>
    <row r="993" spans="1:6" x14ac:dyDescent="0.3">
      <c r="A993" t="s">
        <v>2000</v>
      </c>
      <c r="B993">
        <v>0</v>
      </c>
      <c r="C993">
        <v>143560000</v>
      </c>
      <c r="D993">
        <v>0</v>
      </c>
      <c r="E993">
        <v>34827840</v>
      </c>
      <c r="F993" s="4">
        <f t="shared" si="15"/>
        <v>59462613.333333336</v>
      </c>
    </row>
    <row r="994" spans="1:6" x14ac:dyDescent="0.3">
      <c r="A994" t="s">
        <v>2001</v>
      </c>
      <c r="B994">
        <v>608840</v>
      </c>
      <c r="C994">
        <v>316680</v>
      </c>
      <c r="D994">
        <v>0</v>
      </c>
      <c r="E994">
        <v>0</v>
      </c>
      <c r="F994" s="4">
        <f t="shared" si="15"/>
        <v>105560</v>
      </c>
    </row>
    <row r="995" spans="1:6" x14ac:dyDescent="0.3">
      <c r="A995" t="s">
        <v>2002</v>
      </c>
      <c r="B995">
        <v>0</v>
      </c>
      <c r="C995">
        <v>600000</v>
      </c>
      <c r="D995">
        <v>0</v>
      </c>
      <c r="E995">
        <v>0</v>
      </c>
      <c r="F995" s="4">
        <f t="shared" si="15"/>
        <v>200000</v>
      </c>
    </row>
    <row r="996" spans="1:6" x14ac:dyDescent="0.3">
      <c r="A996" t="s">
        <v>2003</v>
      </c>
      <c r="B996">
        <v>670390</v>
      </c>
      <c r="C996">
        <v>1876420</v>
      </c>
      <c r="D996">
        <v>0</v>
      </c>
      <c r="E996">
        <v>0</v>
      </c>
      <c r="F996" s="4">
        <f t="shared" si="15"/>
        <v>625473.33333333337</v>
      </c>
    </row>
    <row r="997" spans="1:6" x14ac:dyDescent="0.3">
      <c r="A997" t="s">
        <v>2004</v>
      </c>
      <c r="B997">
        <v>886240</v>
      </c>
      <c r="C997">
        <v>257730</v>
      </c>
      <c r="D997">
        <v>228000</v>
      </c>
      <c r="E997">
        <v>1217800</v>
      </c>
      <c r="F997" s="4">
        <f t="shared" si="15"/>
        <v>567843.33333333337</v>
      </c>
    </row>
    <row r="998" spans="1:6" x14ac:dyDescent="0.3">
      <c r="A998" t="s">
        <v>2005</v>
      </c>
      <c r="B998">
        <v>2033740</v>
      </c>
      <c r="C998">
        <v>5143570</v>
      </c>
      <c r="D998">
        <v>2214200</v>
      </c>
      <c r="E998">
        <v>1165200</v>
      </c>
      <c r="F998" s="4">
        <f t="shared" si="15"/>
        <v>2840990</v>
      </c>
    </row>
    <row r="999" spans="1:6" x14ac:dyDescent="0.3">
      <c r="A999" t="s">
        <v>2006</v>
      </c>
      <c r="B999">
        <v>1554910</v>
      </c>
      <c r="C999">
        <v>1621530</v>
      </c>
      <c r="D999">
        <v>1242150</v>
      </c>
      <c r="E999">
        <v>1034550</v>
      </c>
      <c r="F999" s="4">
        <f t="shared" si="15"/>
        <v>1299410</v>
      </c>
    </row>
    <row r="1000" spans="1:6" x14ac:dyDescent="0.3">
      <c r="A1000" t="s">
        <v>2007</v>
      </c>
      <c r="B1000">
        <v>2625759</v>
      </c>
      <c r="C1000">
        <v>5053617</v>
      </c>
      <c r="D1000">
        <v>9401302</v>
      </c>
      <c r="E1000">
        <v>6046420</v>
      </c>
      <c r="F1000" s="4">
        <f t="shared" si="15"/>
        <v>6833779.666666667</v>
      </c>
    </row>
    <row r="1001" spans="1:6" x14ac:dyDescent="0.3">
      <c r="A1001" t="s">
        <v>533</v>
      </c>
      <c r="B1001">
        <v>2074620</v>
      </c>
      <c r="C1001">
        <v>3219140</v>
      </c>
      <c r="D1001">
        <v>2057920</v>
      </c>
      <c r="E1001">
        <v>2030160</v>
      </c>
      <c r="F1001" s="4">
        <f t="shared" si="15"/>
        <v>2435740</v>
      </c>
    </row>
    <row r="1002" spans="1:6" x14ac:dyDescent="0.3">
      <c r="A1002" t="s">
        <v>2008</v>
      </c>
      <c r="B1002">
        <v>2595320</v>
      </c>
      <c r="C1002">
        <v>3549840</v>
      </c>
      <c r="D1002">
        <v>3896620</v>
      </c>
      <c r="E1002">
        <v>4393460</v>
      </c>
      <c r="F1002" s="4">
        <f t="shared" si="15"/>
        <v>3946640</v>
      </c>
    </row>
    <row r="1003" spans="1:6" x14ac:dyDescent="0.3">
      <c r="A1003" t="s">
        <v>2009</v>
      </c>
      <c r="B1003">
        <v>9159570</v>
      </c>
      <c r="C1003">
        <v>4777500</v>
      </c>
      <c r="D1003">
        <v>12453290</v>
      </c>
      <c r="E1003">
        <v>4192750</v>
      </c>
      <c r="F1003" s="4">
        <f t="shared" si="15"/>
        <v>7141180</v>
      </c>
    </row>
    <row r="1004" spans="1:6" x14ac:dyDescent="0.3">
      <c r="A1004" t="s">
        <v>2010</v>
      </c>
      <c r="B1004">
        <v>679490</v>
      </c>
      <c r="C1004">
        <v>1480000</v>
      </c>
      <c r="D1004">
        <v>537810</v>
      </c>
      <c r="E1004">
        <v>0</v>
      </c>
      <c r="F1004" s="4">
        <f t="shared" si="15"/>
        <v>672603.33333333337</v>
      </c>
    </row>
    <row r="1005" spans="1:6" x14ac:dyDescent="0.3">
      <c r="A1005" t="s">
        <v>2011</v>
      </c>
      <c r="B1005">
        <v>473200</v>
      </c>
      <c r="C1005">
        <v>1444170</v>
      </c>
      <c r="D1005">
        <v>0</v>
      </c>
      <c r="E1005">
        <v>427700</v>
      </c>
      <c r="F1005" s="4">
        <f t="shared" si="15"/>
        <v>623956.66666666663</v>
      </c>
    </row>
    <row r="1006" spans="1:6" x14ac:dyDescent="0.3">
      <c r="A1006" t="s">
        <v>2012</v>
      </c>
      <c r="B1006">
        <v>0</v>
      </c>
      <c r="C1006">
        <v>0</v>
      </c>
      <c r="D1006">
        <v>2663900</v>
      </c>
      <c r="E1006">
        <v>0</v>
      </c>
      <c r="F1006" s="4">
        <f t="shared" si="15"/>
        <v>887966.66666666663</v>
      </c>
    </row>
    <row r="1007" spans="1:6" x14ac:dyDescent="0.3">
      <c r="A1007" t="s">
        <v>2013</v>
      </c>
      <c r="B1007">
        <v>2107200</v>
      </c>
      <c r="C1007">
        <v>2208050</v>
      </c>
      <c r="D1007">
        <v>2800150</v>
      </c>
      <c r="E1007">
        <v>2533700</v>
      </c>
      <c r="F1007" s="4">
        <f t="shared" si="15"/>
        <v>2513966.6666666665</v>
      </c>
    </row>
    <row r="1008" spans="1:6" x14ac:dyDescent="0.3">
      <c r="A1008" t="s">
        <v>2014</v>
      </c>
      <c r="B1008">
        <v>0</v>
      </c>
      <c r="C1008">
        <v>2119950</v>
      </c>
      <c r="D1008">
        <v>228000</v>
      </c>
      <c r="E1008">
        <v>2724270</v>
      </c>
      <c r="F1008" s="4">
        <f t="shared" si="15"/>
        <v>1690740</v>
      </c>
    </row>
    <row r="1009" spans="1:6" x14ac:dyDescent="0.3">
      <c r="A1009" t="s">
        <v>2015</v>
      </c>
      <c r="B1009">
        <v>919000</v>
      </c>
      <c r="C1009">
        <v>3224700</v>
      </c>
      <c r="D1009">
        <v>2077180</v>
      </c>
      <c r="E1009">
        <v>0</v>
      </c>
      <c r="F1009" s="4">
        <f t="shared" si="15"/>
        <v>1767293.3333333333</v>
      </c>
    </row>
    <row r="1010" spans="1:6" x14ac:dyDescent="0.3">
      <c r="A1010" t="s">
        <v>2016</v>
      </c>
      <c r="B1010">
        <v>264000</v>
      </c>
      <c r="C1010">
        <v>1234510</v>
      </c>
      <c r="D1010">
        <v>948720</v>
      </c>
      <c r="E1010">
        <v>1643006</v>
      </c>
      <c r="F1010" s="4">
        <f t="shared" si="15"/>
        <v>1275412</v>
      </c>
    </row>
    <row r="1011" spans="1:6" x14ac:dyDescent="0.3">
      <c r="A1011" t="s">
        <v>2017</v>
      </c>
      <c r="B1011">
        <v>3612700</v>
      </c>
      <c r="C1011">
        <v>1367920</v>
      </c>
      <c r="D1011">
        <v>2172380</v>
      </c>
      <c r="E1011">
        <v>469200</v>
      </c>
      <c r="F1011" s="4">
        <f t="shared" si="15"/>
        <v>1336500</v>
      </c>
    </row>
    <row r="1012" spans="1:6" x14ac:dyDescent="0.3">
      <c r="A1012" t="s">
        <v>2018</v>
      </c>
      <c r="B1012">
        <v>794150</v>
      </c>
      <c r="C1012">
        <v>393120</v>
      </c>
      <c r="D1012">
        <v>0</v>
      </c>
      <c r="E1012">
        <v>0</v>
      </c>
      <c r="F1012" s="4">
        <f t="shared" si="15"/>
        <v>131040</v>
      </c>
    </row>
    <row r="1013" spans="1:6" x14ac:dyDescent="0.3">
      <c r="A1013" t="s">
        <v>2019</v>
      </c>
      <c r="B1013">
        <v>515970</v>
      </c>
      <c r="C1013">
        <v>230000</v>
      </c>
      <c r="D1013">
        <v>802620</v>
      </c>
      <c r="E1013">
        <v>758940</v>
      </c>
      <c r="F1013" s="4">
        <f t="shared" si="15"/>
        <v>597186.66666666663</v>
      </c>
    </row>
    <row r="1014" spans="1:6" x14ac:dyDescent="0.3">
      <c r="A1014" t="s">
        <v>2020</v>
      </c>
      <c r="B1014">
        <v>10226080</v>
      </c>
      <c r="C1014">
        <v>6801680</v>
      </c>
      <c r="D1014">
        <v>10880080</v>
      </c>
      <c r="E1014">
        <v>10298400</v>
      </c>
      <c r="F1014" s="4">
        <f t="shared" si="15"/>
        <v>9326720</v>
      </c>
    </row>
    <row r="1015" spans="1:6" x14ac:dyDescent="0.3">
      <c r="A1015" t="s">
        <v>2021</v>
      </c>
      <c r="B1015">
        <v>903680</v>
      </c>
      <c r="C1015">
        <v>2446200</v>
      </c>
      <c r="D1015">
        <v>3899120</v>
      </c>
      <c r="E1015">
        <v>3840520</v>
      </c>
      <c r="F1015" s="4">
        <f t="shared" si="15"/>
        <v>3395280</v>
      </c>
    </row>
    <row r="1016" spans="1:6" x14ac:dyDescent="0.3">
      <c r="A1016" t="s">
        <v>2022</v>
      </c>
      <c r="B1016">
        <v>0</v>
      </c>
      <c r="C1016">
        <v>1183000</v>
      </c>
      <c r="D1016">
        <v>2665390</v>
      </c>
      <c r="E1016">
        <v>1051960</v>
      </c>
      <c r="F1016" s="4">
        <f t="shared" si="15"/>
        <v>1633450</v>
      </c>
    </row>
    <row r="1017" spans="1:6" x14ac:dyDescent="0.3">
      <c r="A1017" t="s">
        <v>2023</v>
      </c>
      <c r="B1017">
        <v>2495680</v>
      </c>
      <c r="C1017">
        <v>2493400</v>
      </c>
      <c r="D1017">
        <v>3383360</v>
      </c>
      <c r="E1017">
        <v>4918800</v>
      </c>
      <c r="F1017" s="4">
        <f t="shared" si="15"/>
        <v>3598520</v>
      </c>
    </row>
    <row r="1018" spans="1:6" x14ac:dyDescent="0.3">
      <c r="A1018" t="s">
        <v>2024</v>
      </c>
      <c r="B1018">
        <v>2289230</v>
      </c>
      <c r="C1018">
        <v>2379620</v>
      </c>
      <c r="D1018">
        <v>2291180</v>
      </c>
      <c r="E1018">
        <v>2515150</v>
      </c>
      <c r="F1018" s="4">
        <f t="shared" si="15"/>
        <v>2395316.6666666665</v>
      </c>
    </row>
    <row r="1019" spans="1:6" x14ac:dyDescent="0.3">
      <c r="A1019" t="s">
        <v>2025</v>
      </c>
      <c r="B1019">
        <v>296000</v>
      </c>
      <c r="C1019">
        <v>1543540</v>
      </c>
      <c r="D1019">
        <v>300300</v>
      </c>
      <c r="E1019">
        <v>1590150</v>
      </c>
      <c r="F1019" s="4">
        <f t="shared" si="15"/>
        <v>1144663.3333333333</v>
      </c>
    </row>
    <row r="1020" spans="1:6" x14ac:dyDescent="0.3">
      <c r="A1020" t="s">
        <v>2026</v>
      </c>
      <c r="B1020">
        <v>638200</v>
      </c>
      <c r="C1020">
        <v>834100</v>
      </c>
      <c r="D1020">
        <v>581490</v>
      </c>
      <c r="E1020">
        <v>1188620</v>
      </c>
      <c r="F1020" s="4">
        <f t="shared" si="15"/>
        <v>868070</v>
      </c>
    </row>
    <row r="1021" spans="1:6" x14ac:dyDescent="0.3">
      <c r="A1021" t="s">
        <v>2027</v>
      </c>
      <c r="B1021">
        <v>530000</v>
      </c>
      <c r="C1021">
        <v>370000</v>
      </c>
      <c r="D1021">
        <v>370000</v>
      </c>
      <c r="E1021">
        <v>788000</v>
      </c>
      <c r="F1021" s="4">
        <f t="shared" si="15"/>
        <v>509333.33333333331</v>
      </c>
    </row>
    <row r="1022" spans="1:6" x14ac:dyDescent="0.3">
      <c r="A1022" t="s">
        <v>2028</v>
      </c>
      <c r="B1022">
        <v>0</v>
      </c>
      <c r="C1022">
        <v>0</v>
      </c>
      <c r="D1022">
        <v>5869720</v>
      </c>
      <c r="E1022">
        <v>0</v>
      </c>
      <c r="F1022" s="4">
        <f t="shared" si="15"/>
        <v>1956573.3333333333</v>
      </c>
    </row>
    <row r="1023" spans="1:6" x14ac:dyDescent="0.3">
      <c r="A1023" t="s">
        <v>2029</v>
      </c>
      <c r="B1023">
        <v>740000</v>
      </c>
      <c r="C1023">
        <v>382200</v>
      </c>
      <c r="D1023">
        <v>234600</v>
      </c>
      <c r="E1023">
        <v>2094330</v>
      </c>
      <c r="F1023" s="4">
        <f t="shared" si="15"/>
        <v>903710</v>
      </c>
    </row>
    <row r="1024" spans="1:6" x14ac:dyDescent="0.3">
      <c r="A1024" t="s">
        <v>2030</v>
      </c>
      <c r="B1024">
        <v>1727600</v>
      </c>
      <c r="C1024">
        <v>0</v>
      </c>
      <c r="D1024">
        <v>0</v>
      </c>
      <c r="E1024">
        <v>0</v>
      </c>
      <c r="F1024" s="4">
        <f t="shared" si="15"/>
        <v>0</v>
      </c>
    </row>
    <row r="1025" spans="1:6" x14ac:dyDescent="0.3">
      <c r="A1025" t="s">
        <v>2031</v>
      </c>
      <c r="B1025">
        <v>817000</v>
      </c>
      <c r="C1025">
        <v>2785920</v>
      </c>
      <c r="D1025">
        <v>2094000</v>
      </c>
      <c r="E1025">
        <v>5081050</v>
      </c>
      <c r="F1025" s="4">
        <f t="shared" si="15"/>
        <v>3320323.3333333335</v>
      </c>
    </row>
    <row r="1026" spans="1:6" x14ac:dyDescent="0.3">
      <c r="A1026" t="s">
        <v>2032</v>
      </c>
      <c r="B1026">
        <v>5821140</v>
      </c>
      <c r="C1026">
        <v>7077400</v>
      </c>
      <c r="D1026">
        <v>1240430</v>
      </c>
      <c r="E1026">
        <v>2116530</v>
      </c>
      <c r="F1026" s="4">
        <f t="shared" si="15"/>
        <v>3478120</v>
      </c>
    </row>
    <row r="1027" spans="1:6" x14ac:dyDescent="0.3">
      <c r="A1027" t="s">
        <v>2033</v>
      </c>
      <c r="B1027">
        <v>818090</v>
      </c>
      <c r="C1027">
        <v>2020830</v>
      </c>
      <c r="D1027">
        <v>1750840</v>
      </c>
      <c r="E1027">
        <v>2526730</v>
      </c>
      <c r="F1027" s="4">
        <f t="shared" ref="F1027:F1090" si="16">SUM(C1027:E1027)/3</f>
        <v>2099466.6666666665</v>
      </c>
    </row>
    <row r="1028" spans="1:6" x14ac:dyDescent="0.3">
      <c r="A1028" t="s">
        <v>2034</v>
      </c>
      <c r="B1028">
        <v>305000</v>
      </c>
      <c r="C1028">
        <v>2155780</v>
      </c>
      <c r="D1028">
        <v>5321600</v>
      </c>
      <c r="E1028">
        <v>2115440</v>
      </c>
      <c r="F1028" s="4">
        <f t="shared" si="16"/>
        <v>3197606.6666666665</v>
      </c>
    </row>
    <row r="1029" spans="1:6" x14ac:dyDescent="0.3">
      <c r="A1029" t="s">
        <v>2035</v>
      </c>
      <c r="B1029">
        <v>2263170</v>
      </c>
      <c r="C1029">
        <v>2176860</v>
      </c>
      <c r="D1029">
        <v>2290820</v>
      </c>
      <c r="E1029">
        <v>1388660</v>
      </c>
      <c r="F1029" s="4">
        <f t="shared" si="16"/>
        <v>1952113.3333333333</v>
      </c>
    </row>
    <row r="1030" spans="1:6" x14ac:dyDescent="0.3">
      <c r="A1030" t="s">
        <v>2036</v>
      </c>
      <c r="B1030">
        <v>8351560</v>
      </c>
      <c r="C1030">
        <v>8168590</v>
      </c>
      <c r="D1030">
        <v>8518220</v>
      </c>
      <c r="E1030">
        <v>8506620</v>
      </c>
      <c r="F1030" s="4">
        <f t="shared" si="16"/>
        <v>8397810</v>
      </c>
    </row>
    <row r="1031" spans="1:6" x14ac:dyDescent="0.3">
      <c r="A1031" t="s">
        <v>2037</v>
      </c>
      <c r="B1031">
        <v>0</v>
      </c>
      <c r="C1031">
        <v>498000</v>
      </c>
      <c r="D1031">
        <v>0</v>
      </c>
      <c r="E1031">
        <v>531400</v>
      </c>
      <c r="F1031" s="4">
        <f t="shared" si="16"/>
        <v>343133.33333333331</v>
      </c>
    </row>
    <row r="1032" spans="1:6" x14ac:dyDescent="0.3">
      <c r="A1032" t="s">
        <v>2038</v>
      </c>
      <c r="B1032">
        <v>0</v>
      </c>
      <c r="C1032">
        <v>0</v>
      </c>
      <c r="D1032">
        <v>423150</v>
      </c>
      <c r="E1032">
        <v>0</v>
      </c>
      <c r="F1032" s="4">
        <f t="shared" si="16"/>
        <v>141050</v>
      </c>
    </row>
    <row r="1033" spans="1:6" x14ac:dyDescent="0.3">
      <c r="A1033" t="s">
        <v>2039</v>
      </c>
      <c r="B1033">
        <v>1223040</v>
      </c>
      <c r="C1033">
        <v>2032610</v>
      </c>
      <c r="D1033">
        <v>5314790</v>
      </c>
      <c r="E1033">
        <v>4771430</v>
      </c>
      <c r="F1033" s="4">
        <f t="shared" si="16"/>
        <v>4039610</v>
      </c>
    </row>
    <row r="1034" spans="1:6" x14ac:dyDescent="0.3">
      <c r="A1034" t="s">
        <v>2040</v>
      </c>
      <c r="B1034">
        <v>1223040</v>
      </c>
      <c r="C1034">
        <v>660660</v>
      </c>
      <c r="D1034">
        <v>2335910</v>
      </c>
      <c r="E1034">
        <v>544180</v>
      </c>
      <c r="F1034" s="4">
        <f t="shared" si="16"/>
        <v>1180250</v>
      </c>
    </row>
    <row r="1035" spans="1:6" x14ac:dyDescent="0.3">
      <c r="A1035" t="s">
        <v>2041</v>
      </c>
      <c r="B1035">
        <v>1151950</v>
      </c>
      <c r="C1035">
        <v>581490</v>
      </c>
      <c r="D1035">
        <v>1627080</v>
      </c>
      <c r="E1035">
        <v>1032100</v>
      </c>
      <c r="F1035" s="4">
        <f t="shared" si="16"/>
        <v>1080223.3333333333</v>
      </c>
    </row>
    <row r="1036" spans="1:6" x14ac:dyDescent="0.3">
      <c r="A1036" t="s">
        <v>2042</v>
      </c>
      <c r="B1036">
        <v>1005800</v>
      </c>
      <c r="C1036">
        <v>654740</v>
      </c>
      <c r="D1036">
        <v>370000</v>
      </c>
      <c r="E1036">
        <v>0</v>
      </c>
      <c r="F1036" s="4">
        <f t="shared" si="16"/>
        <v>341580</v>
      </c>
    </row>
    <row r="1037" spans="1:6" x14ac:dyDescent="0.3">
      <c r="A1037" t="s">
        <v>2043</v>
      </c>
      <c r="B1037">
        <v>4307030</v>
      </c>
      <c r="C1037">
        <v>3905870</v>
      </c>
      <c r="D1037">
        <v>6176170</v>
      </c>
      <c r="E1037">
        <v>5039890</v>
      </c>
      <c r="F1037" s="4">
        <f t="shared" si="16"/>
        <v>5040643.333333333</v>
      </c>
    </row>
    <row r="1038" spans="1:6" x14ac:dyDescent="0.3">
      <c r="A1038" t="s">
        <v>2044</v>
      </c>
      <c r="B1038">
        <v>2508600</v>
      </c>
      <c r="C1038">
        <v>3315580</v>
      </c>
      <c r="D1038">
        <v>2850050</v>
      </c>
      <c r="E1038">
        <v>2602600</v>
      </c>
      <c r="F1038" s="4">
        <f t="shared" si="16"/>
        <v>2922743.3333333335</v>
      </c>
    </row>
    <row r="1039" spans="1:6" x14ac:dyDescent="0.3">
      <c r="A1039" t="s">
        <v>2045</v>
      </c>
      <c r="B1039">
        <v>0</v>
      </c>
      <c r="C1039">
        <v>18443280</v>
      </c>
      <c r="D1039">
        <v>13325000</v>
      </c>
      <c r="E1039">
        <v>9080480</v>
      </c>
      <c r="F1039" s="4">
        <f t="shared" si="16"/>
        <v>13616253.333333334</v>
      </c>
    </row>
    <row r="1040" spans="1:6" x14ac:dyDescent="0.3">
      <c r="A1040" t="s">
        <v>2046</v>
      </c>
      <c r="B1040">
        <v>0</v>
      </c>
      <c r="C1040">
        <v>316680</v>
      </c>
      <c r="D1040">
        <v>265720</v>
      </c>
      <c r="E1040">
        <v>416780</v>
      </c>
      <c r="F1040" s="4">
        <f t="shared" si="16"/>
        <v>333060</v>
      </c>
    </row>
    <row r="1041" spans="1:6" x14ac:dyDescent="0.3">
      <c r="A1041" t="s">
        <v>2047</v>
      </c>
      <c r="B1041">
        <v>411950</v>
      </c>
      <c r="C1041">
        <v>0</v>
      </c>
      <c r="D1041">
        <v>0</v>
      </c>
      <c r="E1041">
        <v>0</v>
      </c>
      <c r="F1041" s="4">
        <f t="shared" si="16"/>
        <v>0</v>
      </c>
    </row>
    <row r="1042" spans="1:6" x14ac:dyDescent="0.3">
      <c r="A1042" t="s">
        <v>2048</v>
      </c>
      <c r="B1042">
        <v>8053840</v>
      </c>
      <c r="C1042">
        <v>8965320</v>
      </c>
      <c r="D1042">
        <v>7901680</v>
      </c>
      <c r="E1042">
        <v>8651760</v>
      </c>
      <c r="F1042" s="4">
        <f t="shared" si="16"/>
        <v>8506253.333333334</v>
      </c>
    </row>
    <row r="1043" spans="1:6" x14ac:dyDescent="0.3">
      <c r="A1043" t="s">
        <v>2049</v>
      </c>
      <c r="B1043">
        <v>1995090</v>
      </c>
      <c r="C1043">
        <v>905450</v>
      </c>
      <c r="D1043">
        <v>795860</v>
      </c>
      <c r="E1043">
        <v>1927040</v>
      </c>
      <c r="F1043" s="4">
        <f t="shared" si="16"/>
        <v>1209450</v>
      </c>
    </row>
    <row r="1044" spans="1:6" x14ac:dyDescent="0.3">
      <c r="A1044" t="s">
        <v>2050</v>
      </c>
      <c r="B1044">
        <v>2816000</v>
      </c>
      <c r="C1044">
        <v>3503500</v>
      </c>
      <c r="D1044">
        <v>0</v>
      </c>
      <c r="E1044">
        <v>0</v>
      </c>
      <c r="F1044" s="4">
        <f t="shared" si="16"/>
        <v>1167833.3333333333</v>
      </c>
    </row>
    <row r="1045" spans="1:6" x14ac:dyDescent="0.3">
      <c r="A1045" t="s">
        <v>2051</v>
      </c>
      <c r="B1045">
        <v>0</v>
      </c>
      <c r="C1045">
        <v>0</v>
      </c>
      <c r="D1045">
        <v>540540</v>
      </c>
      <c r="E1045">
        <v>1017280</v>
      </c>
      <c r="F1045" s="4">
        <f t="shared" si="16"/>
        <v>519273.33333333331</v>
      </c>
    </row>
    <row r="1046" spans="1:6" x14ac:dyDescent="0.3">
      <c r="A1046" t="s">
        <v>2052</v>
      </c>
      <c r="B1046">
        <v>1061740</v>
      </c>
      <c r="C1046">
        <v>770400</v>
      </c>
      <c r="D1046">
        <v>1339800</v>
      </c>
      <c r="E1046">
        <v>1403160</v>
      </c>
      <c r="F1046" s="4">
        <f t="shared" si="16"/>
        <v>1171120</v>
      </c>
    </row>
    <row r="1047" spans="1:6" x14ac:dyDescent="0.3">
      <c r="A1047" t="s">
        <v>2053</v>
      </c>
      <c r="B1047">
        <v>2628080</v>
      </c>
      <c r="C1047">
        <v>2864650</v>
      </c>
      <c r="D1047">
        <v>2313730</v>
      </c>
      <c r="E1047">
        <v>3191520</v>
      </c>
      <c r="F1047" s="4">
        <f t="shared" si="16"/>
        <v>2789966.6666666665</v>
      </c>
    </row>
    <row r="1048" spans="1:6" x14ac:dyDescent="0.3">
      <c r="A1048" t="s">
        <v>2054</v>
      </c>
      <c r="B1048">
        <v>1766850</v>
      </c>
      <c r="C1048">
        <v>0</v>
      </c>
      <c r="D1048">
        <v>3740180</v>
      </c>
      <c r="E1048">
        <v>386000</v>
      </c>
      <c r="F1048" s="4">
        <f t="shared" si="16"/>
        <v>1375393.3333333333</v>
      </c>
    </row>
    <row r="1049" spans="1:6" x14ac:dyDescent="0.3">
      <c r="A1049" t="s">
        <v>2055</v>
      </c>
      <c r="B1049">
        <v>0</v>
      </c>
      <c r="C1049">
        <v>364460</v>
      </c>
      <c r="D1049">
        <v>587260</v>
      </c>
      <c r="E1049">
        <v>804000</v>
      </c>
      <c r="F1049" s="4">
        <f t="shared" si="16"/>
        <v>585240</v>
      </c>
    </row>
    <row r="1050" spans="1:6" x14ac:dyDescent="0.3">
      <c r="A1050" t="s">
        <v>2056</v>
      </c>
      <c r="B1050">
        <v>7059300</v>
      </c>
      <c r="C1050">
        <v>3669310</v>
      </c>
      <c r="D1050">
        <v>5850770</v>
      </c>
      <c r="E1050">
        <v>6080940</v>
      </c>
      <c r="F1050" s="4">
        <f t="shared" si="16"/>
        <v>5200340</v>
      </c>
    </row>
    <row r="1051" spans="1:6" x14ac:dyDescent="0.3">
      <c r="A1051" t="s">
        <v>2057</v>
      </c>
      <c r="B1051">
        <v>256000</v>
      </c>
      <c r="C1051">
        <v>0</v>
      </c>
      <c r="D1051">
        <v>644640</v>
      </c>
      <c r="E1051">
        <v>453280</v>
      </c>
      <c r="F1051" s="4">
        <f t="shared" si="16"/>
        <v>365973.33333333331</v>
      </c>
    </row>
    <row r="1052" spans="1:6" x14ac:dyDescent="0.3">
      <c r="A1052" t="s">
        <v>2058</v>
      </c>
      <c r="B1052">
        <v>867600</v>
      </c>
      <c r="C1052">
        <v>0</v>
      </c>
      <c r="D1052">
        <v>1122030</v>
      </c>
      <c r="E1052">
        <v>3255170</v>
      </c>
      <c r="F1052" s="4">
        <f t="shared" si="16"/>
        <v>1459066.6666666667</v>
      </c>
    </row>
    <row r="1053" spans="1:6" x14ac:dyDescent="0.3">
      <c r="A1053" t="s">
        <v>2059</v>
      </c>
      <c r="B1053">
        <v>564830</v>
      </c>
      <c r="C1053">
        <v>0</v>
      </c>
      <c r="D1053">
        <v>687780</v>
      </c>
      <c r="E1053">
        <v>812000</v>
      </c>
      <c r="F1053" s="4">
        <f t="shared" si="16"/>
        <v>499926.66666666669</v>
      </c>
    </row>
    <row r="1054" spans="1:6" x14ac:dyDescent="0.3">
      <c r="A1054" t="s">
        <v>2060</v>
      </c>
      <c r="B1054">
        <v>989000</v>
      </c>
      <c r="C1054">
        <v>418600</v>
      </c>
      <c r="D1054">
        <v>1136000</v>
      </c>
      <c r="E1054">
        <v>397800</v>
      </c>
      <c r="F1054" s="4">
        <f t="shared" si="16"/>
        <v>650800</v>
      </c>
    </row>
    <row r="1055" spans="1:6" x14ac:dyDescent="0.3">
      <c r="A1055" t="s">
        <v>187</v>
      </c>
      <c r="B1055">
        <v>2040180</v>
      </c>
      <c r="C1055">
        <v>2133700</v>
      </c>
      <c r="D1055">
        <v>500500</v>
      </c>
      <c r="E1055">
        <v>2039010</v>
      </c>
      <c r="F1055" s="4">
        <f t="shared" si="16"/>
        <v>1557736.6666666667</v>
      </c>
    </row>
    <row r="1056" spans="1:6" x14ac:dyDescent="0.3">
      <c r="A1056" t="s">
        <v>2061</v>
      </c>
      <c r="B1056">
        <v>1125840</v>
      </c>
      <c r="C1056">
        <v>4081300</v>
      </c>
      <c r="D1056">
        <v>3835920</v>
      </c>
      <c r="E1056">
        <v>3227260</v>
      </c>
      <c r="F1056" s="4">
        <f t="shared" si="16"/>
        <v>3714826.6666666665</v>
      </c>
    </row>
    <row r="1057" spans="1:6" x14ac:dyDescent="0.3">
      <c r="A1057" t="s">
        <v>2062</v>
      </c>
      <c r="B1057">
        <v>3407040</v>
      </c>
      <c r="C1057">
        <v>11647390</v>
      </c>
      <c r="D1057">
        <v>15823930</v>
      </c>
      <c r="E1057">
        <v>16797780</v>
      </c>
      <c r="F1057" s="4">
        <f t="shared" si="16"/>
        <v>14756366.666666666</v>
      </c>
    </row>
    <row r="1058" spans="1:6" x14ac:dyDescent="0.3">
      <c r="A1058" t="s">
        <v>2063</v>
      </c>
      <c r="B1058">
        <v>919100</v>
      </c>
      <c r="C1058">
        <v>2219490</v>
      </c>
      <c r="D1058">
        <v>2462280</v>
      </c>
      <c r="E1058">
        <v>0</v>
      </c>
      <c r="F1058" s="4">
        <f t="shared" si="16"/>
        <v>1560590</v>
      </c>
    </row>
    <row r="1059" spans="1:6" x14ac:dyDescent="0.3">
      <c r="A1059" t="s">
        <v>2064</v>
      </c>
      <c r="B1059">
        <v>4662120</v>
      </c>
      <c r="C1059">
        <v>7691520</v>
      </c>
      <c r="D1059">
        <v>5807350</v>
      </c>
      <c r="E1059">
        <v>6781770</v>
      </c>
      <c r="F1059" s="4">
        <f t="shared" si="16"/>
        <v>6760213.333333333</v>
      </c>
    </row>
    <row r="1060" spans="1:6" x14ac:dyDescent="0.3">
      <c r="A1060" t="s">
        <v>2065</v>
      </c>
      <c r="B1060">
        <v>819000</v>
      </c>
      <c r="C1060">
        <v>0</v>
      </c>
      <c r="D1060">
        <v>0</v>
      </c>
      <c r="E1060">
        <v>0</v>
      </c>
      <c r="F1060" s="4">
        <f t="shared" si="16"/>
        <v>0</v>
      </c>
    </row>
    <row r="1061" spans="1:6" x14ac:dyDescent="0.3">
      <c r="A1061" t="s">
        <v>2066</v>
      </c>
      <c r="B1061">
        <v>1103000</v>
      </c>
      <c r="C1061">
        <v>688000</v>
      </c>
      <c r="D1061">
        <v>1082160</v>
      </c>
      <c r="E1061">
        <v>1132260</v>
      </c>
      <c r="F1061" s="4">
        <f t="shared" si="16"/>
        <v>967473.33333333337</v>
      </c>
    </row>
    <row r="1062" spans="1:6" x14ac:dyDescent="0.3">
      <c r="A1062" t="s">
        <v>2067</v>
      </c>
      <c r="B1062">
        <v>185640</v>
      </c>
      <c r="C1062">
        <v>621680</v>
      </c>
      <c r="D1062">
        <v>1380100</v>
      </c>
      <c r="E1062">
        <v>0</v>
      </c>
      <c r="F1062" s="4">
        <f t="shared" si="16"/>
        <v>667260</v>
      </c>
    </row>
    <row r="1063" spans="1:6" x14ac:dyDescent="0.3">
      <c r="A1063" t="s">
        <v>2068</v>
      </c>
      <c r="B1063">
        <v>3039400</v>
      </c>
      <c r="C1063">
        <v>0</v>
      </c>
      <c r="D1063">
        <v>642200</v>
      </c>
      <c r="E1063">
        <v>0</v>
      </c>
      <c r="F1063" s="4">
        <f t="shared" si="16"/>
        <v>214066.66666666666</v>
      </c>
    </row>
    <row r="1064" spans="1:6" x14ac:dyDescent="0.3">
      <c r="A1064" t="s">
        <v>2069</v>
      </c>
      <c r="B1064">
        <v>8198930</v>
      </c>
      <c r="C1064">
        <v>8408780</v>
      </c>
      <c r="D1064">
        <v>8107980</v>
      </c>
      <c r="E1064">
        <v>10467630</v>
      </c>
      <c r="F1064" s="4">
        <f t="shared" si="16"/>
        <v>8994796.666666666</v>
      </c>
    </row>
    <row r="1065" spans="1:6" x14ac:dyDescent="0.3">
      <c r="A1065" t="s">
        <v>2070</v>
      </c>
      <c r="B1065">
        <v>1116200</v>
      </c>
      <c r="C1065">
        <v>4236900</v>
      </c>
      <c r="D1065">
        <v>2268810</v>
      </c>
      <c r="E1065">
        <v>531440</v>
      </c>
      <c r="F1065" s="4">
        <f t="shared" si="16"/>
        <v>2345716.6666666665</v>
      </c>
    </row>
    <row r="1066" spans="1:6" x14ac:dyDescent="0.3">
      <c r="A1066" t="s">
        <v>2071</v>
      </c>
      <c r="B1066">
        <v>1065170</v>
      </c>
      <c r="C1066">
        <v>160000</v>
      </c>
      <c r="D1066">
        <v>0</v>
      </c>
      <c r="E1066">
        <v>273000</v>
      </c>
      <c r="F1066" s="4">
        <f t="shared" si="16"/>
        <v>144333.33333333334</v>
      </c>
    </row>
    <row r="1067" spans="1:6" x14ac:dyDescent="0.3">
      <c r="A1067" t="s">
        <v>2072</v>
      </c>
      <c r="B1067">
        <v>276000</v>
      </c>
      <c r="C1067">
        <v>705250</v>
      </c>
      <c r="D1067">
        <v>463190</v>
      </c>
      <c r="E1067">
        <v>386000</v>
      </c>
      <c r="F1067" s="4">
        <f t="shared" si="16"/>
        <v>518146.66666666669</v>
      </c>
    </row>
    <row r="1068" spans="1:6" x14ac:dyDescent="0.3">
      <c r="A1068" t="s">
        <v>2073</v>
      </c>
      <c r="B1068">
        <v>0</v>
      </c>
      <c r="C1068">
        <v>2238900</v>
      </c>
      <c r="D1068">
        <v>0</v>
      </c>
      <c r="E1068">
        <v>0</v>
      </c>
      <c r="F1068" s="4">
        <f t="shared" si="16"/>
        <v>746300</v>
      </c>
    </row>
    <row r="1069" spans="1:6" x14ac:dyDescent="0.3">
      <c r="A1069" t="s">
        <v>2074</v>
      </c>
      <c r="B1069">
        <v>370000</v>
      </c>
      <c r="C1069">
        <v>1480000</v>
      </c>
      <c r="D1069">
        <v>1605440</v>
      </c>
      <c r="E1069">
        <v>564200</v>
      </c>
      <c r="F1069" s="4">
        <f t="shared" si="16"/>
        <v>1216546.6666666667</v>
      </c>
    </row>
    <row r="1070" spans="1:6" x14ac:dyDescent="0.3">
      <c r="A1070" t="s">
        <v>2075</v>
      </c>
      <c r="B1070">
        <v>2462240</v>
      </c>
      <c r="C1070">
        <v>370000</v>
      </c>
      <c r="D1070">
        <v>0</v>
      </c>
      <c r="E1070">
        <v>0</v>
      </c>
      <c r="F1070" s="4">
        <f t="shared" si="16"/>
        <v>123333.33333333333</v>
      </c>
    </row>
    <row r="1071" spans="1:6" x14ac:dyDescent="0.3">
      <c r="A1071" t="s">
        <v>2076</v>
      </c>
      <c r="B1071">
        <v>450000</v>
      </c>
      <c r="C1071">
        <v>4506800</v>
      </c>
      <c r="D1071">
        <v>5133250</v>
      </c>
      <c r="E1071">
        <v>2497600</v>
      </c>
      <c r="F1071" s="4">
        <f t="shared" si="16"/>
        <v>4045883.3333333335</v>
      </c>
    </row>
    <row r="1072" spans="1:6" x14ac:dyDescent="0.3">
      <c r="A1072" t="s">
        <v>2077</v>
      </c>
      <c r="B1072">
        <v>0</v>
      </c>
      <c r="C1072">
        <v>0</v>
      </c>
      <c r="D1072">
        <v>1551570</v>
      </c>
      <c r="E1072">
        <v>0</v>
      </c>
      <c r="F1072" s="4">
        <f t="shared" si="16"/>
        <v>517190</v>
      </c>
    </row>
    <row r="1073" spans="1:6" x14ac:dyDescent="0.3">
      <c r="A1073" t="s">
        <v>2078</v>
      </c>
      <c r="B1073">
        <v>0</v>
      </c>
      <c r="C1073">
        <v>1568840</v>
      </c>
      <c r="D1073">
        <v>1384870</v>
      </c>
      <c r="E1073">
        <v>764640</v>
      </c>
      <c r="F1073" s="4">
        <f t="shared" si="16"/>
        <v>1239450</v>
      </c>
    </row>
    <row r="1074" spans="1:6" x14ac:dyDescent="0.3">
      <c r="A1074" t="s">
        <v>889</v>
      </c>
      <c r="B1074">
        <v>0</v>
      </c>
      <c r="C1074">
        <v>677040</v>
      </c>
      <c r="D1074">
        <v>1484870</v>
      </c>
      <c r="E1074">
        <v>0</v>
      </c>
      <c r="F1074" s="4">
        <f t="shared" si="16"/>
        <v>720636.66666666663</v>
      </c>
    </row>
    <row r="1075" spans="1:6" x14ac:dyDescent="0.3">
      <c r="A1075" t="s">
        <v>2079</v>
      </c>
      <c r="B1075">
        <v>160000</v>
      </c>
      <c r="C1075">
        <v>933660</v>
      </c>
      <c r="D1075">
        <v>1172960</v>
      </c>
      <c r="E1075">
        <v>836560</v>
      </c>
      <c r="F1075" s="4">
        <f t="shared" si="16"/>
        <v>981060</v>
      </c>
    </row>
    <row r="1076" spans="1:6" x14ac:dyDescent="0.3">
      <c r="A1076" t="s">
        <v>2080</v>
      </c>
      <c r="B1076">
        <v>0</v>
      </c>
      <c r="C1076">
        <v>2616160</v>
      </c>
      <c r="D1076">
        <v>458640</v>
      </c>
      <c r="E1076">
        <v>234600</v>
      </c>
      <c r="F1076" s="4">
        <f t="shared" si="16"/>
        <v>1103133.3333333333</v>
      </c>
    </row>
    <row r="1077" spans="1:6" x14ac:dyDescent="0.3">
      <c r="A1077" t="s">
        <v>1014</v>
      </c>
      <c r="B1077">
        <v>0</v>
      </c>
      <c r="C1077">
        <v>2136580</v>
      </c>
      <c r="D1077">
        <v>2065160</v>
      </c>
      <c r="E1077">
        <v>2353000</v>
      </c>
      <c r="F1077" s="4">
        <f t="shared" si="16"/>
        <v>2184913.3333333335</v>
      </c>
    </row>
    <row r="1078" spans="1:6" x14ac:dyDescent="0.3">
      <c r="A1078" t="s">
        <v>2081</v>
      </c>
      <c r="B1078">
        <v>370000</v>
      </c>
      <c r="C1078">
        <v>0</v>
      </c>
      <c r="D1078">
        <v>1001910</v>
      </c>
      <c r="E1078">
        <v>756000</v>
      </c>
      <c r="F1078" s="4">
        <f t="shared" si="16"/>
        <v>585970</v>
      </c>
    </row>
    <row r="1079" spans="1:6" x14ac:dyDescent="0.3">
      <c r="A1079" t="s">
        <v>2082</v>
      </c>
      <c r="B1079">
        <v>2448260</v>
      </c>
      <c r="C1079">
        <v>3140370</v>
      </c>
      <c r="D1079">
        <v>2056380</v>
      </c>
      <c r="E1079">
        <v>2179756</v>
      </c>
      <c r="F1079" s="4">
        <f t="shared" si="16"/>
        <v>2458835.3333333335</v>
      </c>
    </row>
    <row r="1080" spans="1:6" x14ac:dyDescent="0.3">
      <c r="A1080" t="s">
        <v>2083</v>
      </c>
      <c r="B1080">
        <v>160000</v>
      </c>
      <c r="C1080">
        <v>2001960</v>
      </c>
      <c r="D1080">
        <v>2213900</v>
      </c>
      <c r="E1080">
        <v>1038600</v>
      </c>
      <c r="F1080" s="4">
        <f t="shared" si="16"/>
        <v>1751486.6666666667</v>
      </c>
    </row>
    <row r="1081" spans="1:6" x14ac:dyDescent="0.3">
      <c r="A1081" t="s">
        <v>2084</v>
      </c>
      <c r="B1081">
        <v>3262890</v>
      </c>
      <c r="C1081">
        <v>5188690</v>
      </c>
      <c r="D1081">
        <v>4109720</v>
      </c>
      <c r="E1081">
        <v>6526870</v>
      </c>
      <c r="F1081" s="4">
        <f t="shared" si="16"/>
        <v>5275093.333333333</v>
      </c>
    </row>
    <row r="1082" spans="1:6" x14ac:dyDescent="0.3">
      <c r="A1082" t="s">
        <v>2085</v>
      </c>
      <c r="B1082">
        <v>2919640</v>
      </c>
      <c r="C1082">
        <v>5724940</v>
      </c>
      <c r="D1082">
        <v>4399090</v>
      </c>
      <c r="E1082">
        <v>4106800</v>
      </c>
      <c r="F1082" s="4">
        <f t="shared" si="16"/>
        <v>4743610</v>
      </c>
    </row>
    <row r="1083" spans="1:6" x14ac:dyDescent="0.3">
      <c r="A1083" t="s">
        <v>2086</v>
      </c>
      <c r="B1083">
        <v>1104280</v>
      </c>
      <c r="C1083">
        <v>2639460</v>
      </c>
      <c r="D1083">
        <v>1553000</v>
      </c>
      <c r="E1083">
        <v>938400</v>
      </c>
      <c r="F1083" s="4">
        <f t="shared" si="16"/>
        <v>1710286.6666666667</v>
      </c>
    </row>
    <row r="1084" spans="1:6" x14ac:dyDescent="0.3">
      <c r="A1084" t="s">
        <v>2087</v>
      </c>
      <c r="B1084">
        <v>687960</v>
      </c>
      <c r="C1084">
        <v>993350</v>
      </c>
      <c r="D1084">
        <v>522340</v>
      </c>
      <c r="E1084">
        <v>1200450</v>
      </c>
      <c r="F1084" s="4">
        <f t="shared" si="16"/>
        <v>905380</v>
      </c>
    </row>
    <row r="1085" spans="1:6" x14ac:dyDescent="0.3">
      <c r="A1085" t="s">
        <v>2088</v>
      </c>
      <c r="B1085">
        <v>2161700</v>
      </c>
      <c r="C1085">
        <v>580000</v>
      </c>
      <c r="D1085">
        <v>1213600</v>
      </c>
      <c r="E1085">
        <v>2050760</v>
      </c>
      <c r="F1085" s="4">
        <f t="shared" si="16"/>
        <v>1281453.3333333333</v>
      </c>
    </row>
    <row r="1086" spans="1:6" x14ac:dyDescent="0.3">
      <c r="A1086" t="s">
        <v>2089</v>
      </c>
      <c r="B1086">
        <v>0</v>
      </c>
      <c r="C1086">
        <v>4299750</v>
      </c>
      <c r="D1086">
        <v>0</v>
      </c>
      <c r="E1086">
        <v>0</v>
      </c>
      <c r="F1086" s="4">
        <f t="shared" si="16"/>
        <v>1433250</v>
      </c>
    </row>
    <row r="1087" spans="1:6" x14ac:dyDescent="0.3">
      <c r="A1087" t="s">
        <v>2090</v>
      </c>
      <c r="B1087">
        <v>449540</v>
      </c>
      <c r="C1087">
        <v>3127480</v>
      </c>
      <c r="D1087">
        <v>2422540</v>
      </c>
      <c r="E1087">
        <v>2819280</v>
      </c>
      <c r="F1087" s="4">
        <f t="shared" si="16"/>
        <v>2789766.6666666665</v>
      </c>
    </row>
    <row r="1088" spans="1:6" x14ac:dyDescent="0.3">
      <c r="A1088" t="s">
        <v>2091</v>
      </c>
      <c r="B1088">
        <v>1277640</v>
      </c>
      <c r="C1088">
        <v>1092000</v>
      </c>
      <c r="D1088">
        <v>2870140</v>
      </c>
      <c r="E1088">
        <v>3343500</v>
      </c>
      <c r="F1088" s="4">
        <f t="shared" si="16"/>
        <v>2435213.3333333335</v>
      </c>
    </row>
    <row r="1089" spans="1:6" x14ac:dyDescent="0.3">
      <c r="A1089" t="s">
        <v>2092</v>
      </c>
      <c r="B1089">
        <v>0</v>
      </c>
      <c r="C1089">
        <v>1085790</v>
      </c>
      <c r="D1089">
        <v>0</v>
      </c>
      <c r="E1089">
        <v>225000</v>
      </c>
      <c r="F1089" s="4">
        <f t="shared" si="16"/>
        <v>436930</v>
      </c>
    </row>
    <row r="1090" spans="1:6" x14ac:dyDescent="0.3">
      <c r="A1090" t="s">
        <v>2093</v>
      </c>
      <c r="B1090">
        <v>611520</v>
      </c>
      <c r="C1090">
        <v>0</v>
      </c>
      <c r="D1090">
        <v>528850</v>
      </c>
      <c r="E1090">
        <v>0</v>
      </c>
      <c r="F1090" s="4">
        <f t="shared" si="16"/>
        <v>176283.33333333334</v>
      </c>
    </row>
    <row r="1091" spans="1:6" x14ac:dyDescent="0.3">
      <c r="A1091" t="s">
        <v>2094</v>
      </c>
      <c r="B1091">
        <v>2114840</v>
      </c>
      <c r="C1091">
        <v>2087540</v>
      </c>
      <c r="D1091">
        <v>2280050</v>
      </c>
      <c r="E1091">
        <v>884300</v>
      </c>
      <c r="F1091" s="4">
        <f t="shared" ref="F1091:F1154" si="17">SUM(C1091:E1091)/3</f>
        <v>1750630</v>
      </c>
    </row>
    <row r="1092" spans="1:6" x14ac:dyDescent="0.3">
      <c r="A1092" t="s">
        <v>2095</v>
      </c>
      <c r="B1092">
        <v>0</v>
      </c>
      <c r="C1092">
        <v>2891040</v>
      </c>
      <c r="D1092">
        <v>2031930</v>
      </c>
      <c r="E1092">
        <v>2044550</v>
      </c>
      <c r="F1092" s="4">
        <f t="shared" si="17"/>
        <v>2322506.6666666665</v>
      </c>
    </row>
    <row r="1093" spans="1:6" x14ac:dyDescent="0.3">
      <c r="A1093" t="s">
        <v>2096</v>
      </c>
      <c r="B1093">
        <v>489580</v>
      </c>
      <c r="C1093">
        <v>0</v>
      </c>
      <c r="D1093">
        <v>1716600</v>
      </c>
      <c r="E1093">
        <v>477570</v>
      </c>
      <c r="F1093" s="4">
        <f t="shared" si="17"/>
        <v>731390</v>
      </c>
    </row>
    <row r="1094" spans="1:6" x14ac:dyDescent="0.3">
      <c r="A1094" t="s">
        <v>2097</v>
      </c>
      <c r="B1094">
        <v>0</v>
      </c>
      <c r="C1094">
        <v>587000</v>
      </c>
      <c r="D1094">
        <v>2010980</v>
      </c>
      <c r="E1094">
        <v>2058320</v>
      </c>
      <c r="F1094" s="4">
        <f t="shared" si="17"/>
        <v>1552100</v>
      </c>
    </row>
    <row r="1095" spans="1:6" x14ac:dyDescent="0.3">
      <c r="A1095" t="s">
        <v>2098</v>
      </c>
      <c r="B1095">
        <v>387660</v>
      </c>
      <c r="C1095">
        <v>0</v>
      </c>
      <c r="D1095">
        <v>0</v>
      </c>
      <c r="E1095">
        <v>0</v>
      </c>
      <c r="F1095" s="4">
        <f t="shared" si="17"/>
        <v>0</v>
      </c>
    </row>
    <row r="1096" spans="1:6" x14ac:dyDescent="0.3">
      <c r="A1096" t="s">
        <v>2099</v>
      </c>
      <c r="B1096">
        <v>2227400</v>
      </c>
      <c r="C1096">
        <v>2312600</v>
      </c>
      <c r="D1096">
        <v>294840</v>
      </c>
      <c r="E1096">
        <v>2761600</v>
      </c>
      <c r="F1096" s="4">
        <f t="shared" si="17"/>
        <v>1789680</v>
      </c>
    </row>
    <row r="1097" spans="1:6" x14ac:dyDescent="0.3">
      <c r="A1097" t="s">
        <v>2100</v>
      </c>
      <c r="B1097">
        <v>0</v>
      </c>
      <c r="C1097">
        <v>0</v>
      </c>
      <c r="D1097">
        <v>897900</v>
      </c>
      <c r="E1097">
        <v>545640</v>
      </c>
      <c r="F1097" s="4">
        <f t="shared" si="17"/>
        <v>481180</v>
      </c>
    </row>
    <row r="1098" spans="1:6" x14ac:dyDescent="0.3">
      <c r="A1098" t="s">
        <v>2101</v>
      </c>
      <c r="B1098">
        <v>256000</v>
      </c>
      <c r="C1098">
        <v>1388280</v>
      </c>
      <c r="D1098">
        <v>2597620</v>
      </c>
      <c r="E1098">
        <v>386000</v>
      </c>
      <c r="F1098" s="4">
        <f t="shared" si="17"/>
        <v>1457300</v>
      </c>
    </row>
    <row r="1099" spans="1:6" x14ac:dyDescent="0.3">
      <c r="A1099" t="s">
        <v>2102</v>
      </c>
      <c r="B1099">
        <v>0</v>
      </c>
      <c r="C1099">
        <v>2573250</v>
      </c>
      <c r="D1099">
        <v>2459730</v>
      </c>
      <c r="E1099">
        <v>0</v>
      </c>
      <c r="F1099" s="4">
        <f t="shared" si="17"/>
        <v>1677660</v>
      </c>
    </row>
    <row r="1100" spans="1:6" x14ac:dyDescent="0.3">
      <c r="A1100" t="s">
        <v>2103</v>
      </c>
      <c r="B1100">
        <v>3239140</v>
      </c>
      <c r="C1100">
        <v>3192000</v>
      </c>
      <c r="D1100">
        <v>11281140</v>
      </c>
      <c r="E1100">
        <v>7611400</v>
      </c>
      <c r="F1100" s="4">
        <f t="shared" si="17"/>
        <v>7361513.333333333</v>
      </c>
    </row>
    <row r="1101" spans="1:6" x14ac:dyDescent="0.3">
      <c r="A1101" t="s">
        <v>2104</v>
      </c>
      <c r="B1101">
        <v>256000</v>
      </c>
      <c r="C1101">
        <v>0</v>
      </c>
      <c r="D1101">
        <v>337920</v>
      </c>
      <c r="E1101">
        <v>0</v>
      </c>
      <c r="F1101" s="4">
        <f t="shared" si="17"/>
        <v>112640</v>
      </c>
    </row>
    <row r="1102" spans="1:6" x14ac:dyDescent="0.3">
      <c r="A1102" t="s">
        <v>2105</v>
      </c>
      <c r="B1102">
        <v>2348220</v>
      </c>
      <c r="C1102">
        <v>410000</v>
      </c>
      <c r="D1102">
        <v>370000</v>
      </c>
      <c r="E1102">
        <v>2712150</v>
      </c>
      <c r="F1102" s="4">
        <f t="shared" si="17"/>
        <v>1164050</v>
      </c>
    </row>
    <row r="1103" spans="1:6" x14ac:dyDescent="0.3">
      <c r="A1103" t="s">
        <v>2106</v>
      </c>
      <c r="B1103">
        <v>821730</v>
      </c>
      <c r="C1103">
        <v>740480</v>
      </c>
      <c r="D1103">
        <v>2890500</v>
      </c>
      <c r="E1103">
        <v>191100</v>
      </c>
      <c r="F1103" s="4">
        <f t="shared" si="17"/>
        <v>1274026.6666666667</v>
      </c>
    </row>
    <row r="1104" spans="1:6" x14ac:dyDescent="0.3">
      <c r="A1104" t="s">
        <v>2107</v>
      </c>
      <c r="B1104">
        <v>805890</v>
      </c>
      <c r="C1104">
        <v>9781860</v>
      </c>
      <c r="D1104">
        <v>10089390</v>
      </c>
      <c r="E1104">
        <v>2434440</v>
      </c>
      <c r="F1104" s="4">
        <f t="shared" si="17"/>
        <v>7435230</v>
      </c>
    </row>
    <row r="1105" spans="1:6" x14ac:dyDescent="0.3">
      <c r="A1105" t="s">
        <v>2108</v>
      </c>
      <c r="B1105">
        <v>0</v>
      </c>
      <c r="C1105">
        <v>0</v>
      </c>
      <c r="D1105">
        <v>854600</v>
      </c>
      <c r="E1105">
        <v>0</v>
      </c>
      <c r="F1105" s="4">
        <f t="shared" si="17"/>
        <v>284866.66666666669</v>
      </c>
    </row>
    <row r="1106" spans="1:6" x14ac:dyDescent="0.3">
      <c r="A1106" t="s">
        <v>2109</v>
      </c>
      <c r="B1106">
        <v>742500</v>
      </c>
      <c r="C1106">
        <v>2431700</v>
      </c>
      <c r="D1106">
        <v>0</v>
      </c>
      <c r="E1106">
        <v>2837600</v>
      </c>
      <c r="F1106" s="4">
        <f t="shared" si="17"/>
        <v>1756433.3333333333</v>
      </c>
    </row>
    <row r="1107" spans="1:6" x14ac:dyDescent="0.3">
      <c r="A1107" t="s">
        <v>2110</v>
      </c>
      <c r="B1107">
        <v>0</v>
      </c>
      <c r="C1107">
        <v>919250</v>
      </c>
      <c r="D1107">
        <v>281190</v>
      </c>
      <c r="E1107">
        <v>577100</v>
      </c>
      <c r="F1107" s="4">
        <f t="shared" si="17"/>
        <v>592513.33333333337</v>
      </c>
    </row>
    <row r="1108" spans="1:6" x14ac:dyDescent="0.3">
      <c r="A1108" t="s">
        <v>2111</v>
      </c>
      <c r="B1108">
        <v>1483390</v>
      </c>
      <c r="C1108">
        <v>2722720</v>
      </c>
      <c r="D1108">
        <v>3541540</v>
      </c>
      <c r="E1108">
        <v>379470</v>
      </c>
      <c r="F1108" s="4">
        <f t="shared" si="17"/>
        <v>2214576.6666666665</v>
      </c>
    </row>
    <row r="1109" spans="1:6" x14ac:dyDescent="0.3">
      <c r="A1109" t="s">
        <v>2112</v>
      </c>
      <c r="B1109">
        <v>4066340</v>
      </c>
      <c r="C1109">
        <v>0</v>
      </c>
      <c r="D1109">
        <v>4210450</v>
      </c>
      <c r="E1109">
        <v>2481660</v>
      </c>
      <c r="F1109" s="4">
        <f t="shared" si="17"/>
        <v>2230703.3333333335</v>
      </c>
    </row>
    <row r="1110" spans="1:6" x14ac:dyDescent="0.3">
      <c r="A1110" t="s">
        <v>493</v>
      </c>
      <c r="B1110">
        <v>251160</v>
      </c>
      <c r="C1110">
        <v>0</v>
      </c>
      <c r="D1110">
        <v>351260</v>
      </c>
      <c r="E1110">
        <v>1263850</v>
      </c>
      <c r="F1110" s="4">
        <f t="shared" si="17"/>
        <v>538370</v>
      </c>
    </row>
    <row r="1111" spans="1:6" x14ac:dyDescent="0.3">
      <c r="A1111" t="s">
        <v>2113</v>
      </c>
      <c r="B1111">
        <v>416000</v>
      </c>
      <c r="C1111">
        <v>0</v>
      </c>
      <c r="D1111">
        <v>0</v>
      </c>
      <c r="E1111">
        <v>0</v>
      </c>
      <c r="F1111" s="4">
        <f t="shared" si="17"/>
        <v>0</v>
      </c>
    </row>
    <row r="1112" spans="1:6" x14ac:dyDescent="0.3">
      <c r="A1112" t="s">
        <v>2114</v>
      </c>
      <c r="B1112">
        <v>0</v>
      </c>
      <c r="C1112">
        <v>298800</v>
      </c>
      <c r="D1112">
        <v>0</v>
      </c>
      <c r="E1112">
        <v>847500</v>
      </c>
      <c r="F1112" s="4">
        <f t="shared" si="17"/>
        <v>382100</v>
      </c>
    </row>
    <row r="1113" spans="1:6" x14ac:dyDescent="0.3">
      <c r="A1113" t="s">
        <v>2115</v>
      </c>
      <c r="B1113">
        <v>256000</v>
      </c>
      <c r="C1113">
        <v>256000</v>
      </c>
      <c r="D1113">
        <v>0</v>
      </c>
      <c r="E1113">
        <v>1371680</v>
      </c>
      <c r="F1113" s="4">
        <f t="shared" si="17"/>
        <v>542560</v>
      </c>
    </row>
    <row r="1114" spans="1:6" x14ac:dyDescent="0.3">
      <c r="A1114" t="s">
        <v>2116</v>
      </c>
      <c r="B1114">
        <v>0</v>
      </c>
      <c r="C1114">
        <v>568900</v>
      </c>
      <c r="D1114">
        <v>684320</v>
      </c>
      <c r="E1114">
        <v>581100</v>
      </c>
      <c r="F1114" s="4">
        <f t="shared" si="17"/>
        <v>611440</v>
      </c>
    </row>
    <row r="1115" spans="1:6" x14ac:dyDescent="0.3">
      <c r="A1115" t="s">
        <v>2117</v>
      </c>
      <c r="B1115">
        <v>0</v>
      </c>
      <c r="C1115">
        <v>1792700</v>
      </c>
      <c r="D1115">
        <v>3215940</v>
      </c>
      <c r="E1115">
        <v>3299880</v>
      </c>
      <c r="F1115" s="4">
        <f t="shared" si="17"/>
        <v>2769506.6666666665</v>
      </c>
    </row>
    <row r="1116" spans="1:6" x14ac:dyDescent="0.3">
      <c r="A1116" t="s">
        <v>2118</v>
      </c>
      <c r="B1116">
        <v>0</v>
      </c>
      <c r="C1116">
        <v>0</v>
      </c>
      <c r="D1116">
        <v>1684590</v>
      </c>
      <c r="E1116">
        <v>804440</v>
      </c>
      <c r="F1116" s="4">
        <f t="shared" si="17"/>
        <v>829676.66666666663</v>
      </c>
    </row>
    <row r="1117" spans="1:6" x14ac:dyDescent="0.3">
      <c r="A1117" t="s">
        <v>2119</v>
      </c>
      <c r="B1117">
        <v>1141150</v>
      </c>
      <c r="C1117">
        <v>673400</v>
      </c>
      <c r="D1117">
        <v>900900</v>
      </c>
      <c r="E1117">
        <v>664300</v>
      </c>
      <c r="F1117" s="4">
        <f t="shared" si="17"/>
        <v>746200</v>
      </c>
    </row>
    <row r="1118" spans="1:6" x14ac:dyDescent="0.3">
      <c r="A1118" t="s">
        <v>2120</v>
      </c>
      <c r="B1118">
        <v>1141140</v>
      </c>
      <c r="C1118">
        <v>2272800</v>
      </c>
      <c r="D1118">
        <v>1441500</v>
      </c>
      <c r="E1118">
        <v>2105500</v>
      </c>
      <c r="F1118" s="4">
        <f t="shared" si="17"/>
        <v>1939933.3333333333</v>
      </c>
    </row>
    <row r="1119" spans="1:6" x14ac:dyDescent="0.3">
      <c r="A1119" t="s">
        <v>2121</v>
      </c>
      <c r="B1119">
        <v>0</v>
      </c>
      <c r="C1119">
        <v>1480000</v>
      </c>
      <c r="D1119">
        <v>11534420</v>
      </c>
      <c r="E1119">
        <v>0</v>
      </c>
      <c r="F1119" s="4">
        <f t="shared" si="17"/>
        <v>4338140</v>
      </c>
    </row>
    <row r="1120" spans="1:6" x14ac:dyDescent="0.3">
      <c r="A1120" t="s">
        <v>2122</v>
      </c>
      <c r="B1120">
        <v>0</v>
      </c>
      <c r="C1120">
        <v>229320</v>
      </c>
      <c r="D1120">
        <v>0</v>
      </c>
      <c r="E1120">
        <v>0</v>
      </c>
      <c r="F1120" s="4">
        <f t="shared" si="17"/>
        <v>76440</v>
      </c>
    </row>
    <row r="1121" spans="1:6" x14ac:dyDescent="0.3">
      <c r="A1121" t="s">
        <v>2123</v>
      </c>
      <c r="B1121">
        <v>2160640</v>
      </c>
      <c r="C1121">
        <v>6599110</v>
      </c>
      <c r="D1121">
        <v>2713600</v>
      </c>
      <c r="E1121">
        <v>2378700</v>
      </c>
      <c r="F1121" s="4">
        <f t="shared" si="17"/>
        <v>3897136.6666666665</v>
      </c>
    </row>
    <row r="1122" spans="1:6" x14ac:dyDescent="0.3">
      <c r="A1122" t="s">
        <v>2124</v>
      </c>
      <c r="B1122">
        <v>1537530</v>
      </c>
      <c r="C1122">
        <v>3257230</v>
      </c>
      <c r="D1122">
        <v>2299030</v>
      </c>
      <c r="E1122">
        <v>2936260</v>
      </c>
      <c r="F1122" s="4">
        <f t="shared" si="17"/>
        <v>2830840</v>
      </c>
    </row>
    <row r="1123" spans="1:6" x14ac:dyDescent="0.3">
      <c r="A1123" t="s">
        <v>2125</v>
      </c>
      <c r="B1123">
        <v>3623440</v>
      </c>
      <c r="C1123">
        <v>2265900</v>
      </c>
      <c r="D1123">
        <v>3878469</v>
      </c>
      <c r="E1123">
        <v>2933380</v>
      </c>
      <c r="F1123" s="4">
        <f t="shared" si="17"/>
        <v>3025916.3333333335</v>
      </c>
    </row>
    <row r="1124" spans="1:6" x14ac:dyDescent="0.3">
      <c r="A1124" t="s">
        <v>2126</v>
      </c>
      <c r="B1124">
        <v>0</v>
      </c>
      <c r="C1124">
        <v>1110000</v>
      </c>
      <c r="D1124">
        <v>0</v>
      </c>
      <c r="E1124">
        <v>464100</v>
      </c>
      <c r="F1124" s="4">
        <f t="shared" si="17"/>
        <v>524700</v>
      </c>
    </row>
    <row r="1125" spans="1:6" x14ac:dyDescent="0.3">
      <c r="A1125" t="s">
        <v>2127</v>
      </c>
      <c r="B1125">
        <v>7316400</v>
      </c>
      <c r="C1125">
        <v>6015400</v>
      </c>
      <c r="D1125">
        <v>0</v>
      </c>
      <c r="E1125">
        <v>1726000</v>
      </c>
      <c r="F1125" s="4">
        <f t="shared" si="17"/>
        <v>2580466.6666666665</v>
      </c>
    </row>
    <row r="1126" spans="1:6" x14ac:dyDescent="0.3">
      <c r="A1126" t="s">
        <v>2128</v>
      </c>
      <c r="B1126">
        <v>5481660</v>
      </c>
      <c r="C1126">
        <v>4783400</v>
      </c>
      <c r="D1126">
        <v>6691670</v>
      </c>
      <c r="E1126">
        <v>5011260</v>
      </c>
      <c r="F1126" s="4">
        <f t="shared" si="17"/>
        <v>5495443.333333333</v>
      </c>
    </row>
    <row r="1127" spans="1:6" x14ac:dyDescent="0.3">
      <c r="A1127" t="s">
        <v>2129</v>
      </c>
      <c r="B1127">
        <v>0</v>
      </c>
      <c r="C1127">
        <v>897260</v>
      </c>
      <c r="D1127">
        <v>605150</v>
      </c>
      <c r="E1127">
        <v>0</v>
      </c>
      <c r="F1127" s="4">
        <f t="shared" si="17"/>
        <v>500803.33333333331</v>
      </c>
    </row>
    <row r="1128" spans="1:6" x14ac:dyDescent="0.3">
      <c r="A1128" t="s">
        <v>2130</v>
      </c>
      <c r="B1128">
        <v>12805200</v>
      </c>
      <c r="C1128">
        <v>20696240</v>
      </c>
      <c r="D1128">
        <v>30993500</v>
      </c>
      <c r="E1128">
        <v>38713200</v>
      </c>
      <c r="F1128" s="4">
        <f t="shared" si="17"/>
        <v>30134313.333333332</v>
      </c>
    </row>
    <row r="1129" spans="1:6" x14ac:dyDescent="0.3">
      <c r="A1129" t="s">
        <v>2131</v>
      </c>
      <c r="B1129">
        <v>0</v>
      </c>
      <c r="C1129">
        <v>1238800</v>
      </c>
      <c r="D1129">
        <v>2285920</v>
      </c>
      <c r="E1129">
        <v>0</v>
      </c>
      <c r="F1129" s="4">
        <f t="shared" si="17"/>
        <v>1174906.6666666667</v>
      </c>
    </row>
    <row r="1130" spans="1:6" x14ac:dyDescent="0.3">
      <c r="A1130" t="s">
        <v>2132</v>
      </c>
      <c r="B1130">
        <v>559650</v>
      </c>
      <c r="C1130">
        <v>1037400</v>
      </c>
      <c r="D1130">
        <v>0</v>
      </c>
      <c r="E1130">
        <v>2792640</v>
      </c>
      <c r="F1130" s="4">
        <f t="shared" si="17"/>
        <v>1276680</v>
      </c>
    </row>
    <row r="1131" spans="1:6" x14ac:dyDescent="0.3">
      <c r="A1131" t="s">
        <v>2133</v>
      </c>
      <c r="B1131">
        <v>256000</v>
      </c>
      <c r="C1131">
        <v>230000</v>
      </c>
      <c r="D1131">
        <v>2299570</v>
      </c>
      <c r="E1131">
        <v>469200</v>
      </c>
      <c r="F1131" s="4">
        <f t="shared" si="17"/>
        <v>999590</v>
      </c>
    </row>
    <row r="1132" spans="1:6" x14ac:dyDescent="0.3">
      <c r="A1132" t="s">
        <v>2134</v>
      </c>
      <c r="B1132">
        <v>245700</v>
      </c>
      <c r="C1132">
        <v>900900</v>
      </c>
      <c r="D1132">
        <v>657930</v>
      </c>
      <c r="E1132">
        <v>0</v>
      </c>
      <c r="F1132" s="4">
        <f t="shared" si="17"/>
        <v>519610</v>
      </c>
    </row>
    <row r="1133" spans="1:6" x14ac:dyDescent="0.3">
      <c r="A1133" t="s">
        <v>2135</v>
      </c>
      <c r="B1133">
        <v>1537000</v>
      </c>
      <c r="C1133">
        <v>228000</v>
      </c>
      <c r="D1133">
        <v>1310400</v>
      </c>
      <c r="E1133">
        <v>820000</v>
      </c>
      <c r="F1133" s="4">
        <f t="shared" si="17"/>
        <v>786133.33333333337</v>
      </c>
    </row>
    <row r="1134" spans="1:6" x14ac:dyDescent="0.3">
      <c r="A1134" t="s">
        <v>2136</v>
      </c>
      <c r="B1134">
        <v>870870</v>
      </c>
      <c r="C1134">
        <v>1480000</v>
      </c>
      <c r="D1134">
        <v>1091090</v>
      </c>
      <c r="E1134">
        <v>0</v>
      </c>
      <c r="F1134" s="4">
        <f t="shared" si="17"/>
        <v>857030</v>
      </c>
    </row>
    <row r="1135" spans="1:6" x14ac:dyDescent="0.3">
      <c r="A1135" t="s">
        <v>2137</v>
      </c>
      <c r="B1135">
        <v>0</v>
      </c>
      <c r="C1135">
        <v>2076490</v>
      </c>
      <c r="D1135">
        <v>1566000</v>
      </c>
      <c r="E1135">
        <v>1444500</v>
      </c>
      <c r="F1135" s="4">
        <f t="shared" si="17"/>
        <v>1695663.3333333333</v>
      </c>
    </row>
    <row r="1136" spans="1:6" x14ac:dyDescent="0.3">
      <c r="A1136" t="s">
        <v>2138</v>
      </c>
      <c r="B1136">
        <v>11459120</v>
      </c>
      <c r="C1136">
        <v>9667220</v>
      </c>
      <c r="D1136">
        <v>24325120</v>
      </c>
      <c r="E1136">
        <v>17938670</v>
      </c>
      <c r="F1136" s="4">
        <f t="shared" si="17"/>
        <v>17310336.666666668</v>
      </c>
    </row>
    <row r="1137" spans="1:6" x14ac:dyDescent="0.3">
      <c r="A1137" t="s">
        <v>2139</v>
      </c>
      <c r="B1137">
        <v>704000</v>
      </c>
      <c r="C1137">
        <v>0</v>
      </c>
      <c r="D1137">
        <v>0</v>
      </c>
      <c r="E1137">
        <v>402000</v>
      </c>
      <c r="F1137" s="4">
        <f t="shared" si="17"/>
        <v>134000</v>
      </c>
    </row>
    <row r="1138" spans="1:6" x14ac:dyDescent="0.3">
      <c r="A1138" t="s">
        <v>2140</v>
      </c>
      <c r="B1138">
        <v>604800</v>
      </c>
      <c r="C1138">
        <v>830400</v>
      </c>
      <c r="D1138">
        <v>641920</v>
      </c>
      <c r="E1138">
        <v>0</v>
      </c>
      <c r="F1138" s="4">
        <f t="shared" si="17"/>
        <v>490773.33333333331</v>
      </c>
    </row>
    <row r="1139" spans="1:6" x14ac:dyDescent="0.3">
      <c r="A1139" t="s">
        <v>2141</v>
      </c>
      <c r="B1139">
        <v>896880</v>
      </c>
      <c r="C1139">
        <v>906400</v>
      </c>
      <c r="D1139">
        <v>832920</v>
      </c>
      <c r="E1139">
        <v>0</v>
      </c>
      <c r="F1139" s="4">
        <f t="shared" si="17"/>
        <v>579773.33333333337</v>
      </c>
    </row>
    <row r="1140" spans="1:6" x14ac:dyDescent="0.3">
      <c r="A1140" t="s">
        <v>2142</v>
      </c>
      <c r="B1140">
        <v>521200</v>
      </c>
      <c r="C1140">
        <v>264000</v>
      </c>
      <c r="D1140">
        <v>291200</v>
      </c>
      <c r="E1140">
        <v>0</v>
      </c>
      <c r="F1140" s="4">
        <f t="shared" si="17"/>
        <v>185066.66666666666</v>
      </c>
    </row>
    <row r="1141" spans="1:6" x14ac:dyDescent="0.3">
      <c r="A1141" t="s">
        <v>2143</v>
      </c>
      <c r="B1141">
        <v>2123980</v>
      </c>
      <c r="C1141">
        <v>455000</v>
      </c>
      <c r="D1141">
        <v>2055080</v>
      </c>
      <c r="E1141">
        <v>2471660</v>
      </c>
      <c r="F1141" s="4">
        <f t="shared" si="17"/>
        <v>1660580</v>
      </c>
    </row>
    <row r="1142" spans="1:6" x14ac:dyDescent="0.3">
      <c r="A1142" t="s">
        <v>2144</v>
      </c>
      <c r="B1142">
        <v>2156100</v>
      </c>
      <c r="C1142">
        <v>2144300</v>
      </c>
      <c r="D1142">
        <v>837200</v>
      </c>
      <c r="E1142">
        <v>565920</v>
      </c>
      <c r="F1142" s="4">
        <f t="shared" si="17"/>
        <v>1182473.3333333333</v>
      </c>
    </row>
    <row r="1143" spans="1:6" x14ac:dyDescent="0.3">
      <c r="A1143" t="s">
        <v>2145</v>
      </c>
      <c r="B1143">
        <v>1220310</v>
      </c>
      <c r="C1143">
        <v>2229500</v>
      </c>
      <c r="D1143">
        <v>0</v>
      </c>
      <c r="E1143">
        <v>0</v>
      </c>
      <c r="F1143" s="4">
        <f t="shared" si="17"/>
        <v>743166.66666666663</v>
      </c>
    </row>
    <row r="1144" spans="1:6" x14ac:dyDescent="0.3">
      <c r="A1144" t="s">
        <v>2146</v>
      </c>
      <c r="B1144">
        <v>0</v>
      </c>
      <c r="C1144">
        <v>370000</v>
      </c>
      <c r="D1144">
        <v>0</v>
      </c>
      <c r="E1144">
        <v>402000</v>
      </c>
      <c r="F1144" s="4">
        <f t="shared" si="17"/>
        <v>257333.33333333334</v>
      </c>
    </row>
    <row r="1145" spans="1:6" x14ac:dyDescent="0.3">
      <c r="A1145" t="s">
        <v>2147</v>
      </c>
      <c r="B1145">
        <v>0</v>
      </c>
      <c r="C1145">
        <v>922740</v>
      </c>
      <c r="D1145">
        <v>2042210</v>
      </c>
      <c r="E1145">
        <v>2028240</v>
      </c>
      <c r="F1145" s="4">
        <f t="shared" si="17"/>
        <v>1664396.6666666667</v>
      </c>
    </row>
    <row r="1146" spans="1:6" x14ac:dyDescent="0.3">
      <c r="A1146" t="s">
        <v>2148</v>
      </c>
      <c r="B1146">
        <v>1063500</v>
      </c>
      <c r="C1146">
        <v>2198070</v>
      </c>
      <c r="D1146">
        <v>1127940</v>
      </c>
      <c r="E1146">
        <v>1468740</v>
      </c>
      <c r="F1146" s="4">
        <f t="shared" si="17"/>
        <v>1598250</v>
      </c>
    </row>
    <row r="1147" spans="1:6" x14ac:dyDescent="0.3">
      <c r="A1147" t="s">
        <v>2149</v>
      </c>
      <c r="B1147">
        <v>2122750</v>
      </c>
      <c r="C1147">
        <v>2098800</v>
      </c>
      <c r="D1147">
        <v>2045100</v>
      </c>
      <c r="E1147">
        <v>2057600</v>
      </c>
      <c r="F1147" s="4">
        <f t="shared" si="17"/>
        <v>2067166.6666666667</v>
      </c>
    </row>
    <row r="1148" spans="1:6" x14ac:dyDescent="0.3">
      <c r="A1148" t="s">
        <v>2150</v>
      </c>
      <c r="B1148">
        <v>2723800</v>
      </c>
      <c r="C1148">
        <v>4552900</v>
      </c>
      <c r="D1148">
        <v>1035900</v>
      </c>
      <c r="E1148">
        <v>5052420</v>
      </c>
      <c r="F1148" s="4">
        <f t="shared" si="17"/>
        <v>3547073.3333333335</v>
      </c>
    </row>
    <row r="1149" spans="1:6" x14ac:dyDescent="0.3">
      <c r="A1149" t="s">
        <v>2151</v>
      </c>
      <c r="B1149">
        <v>192920</v>
      </c>
      <c r="C1149">
        <v>0</v>
      </c>
      <c r="D1149">
        <v>353800</v>
      </c>
      <c r="E1149">
        <v>1029520</v>
      </c>
      <c r="F1149" s="4">
        <f t="shared" si="17"/>
        <v>461106.66666666669</v>
      </c>
    </row>
    <row r="1150" spans="1:6" x14ac:dyDescent="0.3">
      <c r="A1150" t="s">
        <v>2152</v>
      </c>
      <c r="B1150">
        <v>1486170</v>
      </c>
      <c r="C1150">
        <v>353990</v>
      </c>
      <c r="D1150">
        <v>553280</v>
      </c>
      <c r="E1150">
        <v>0</v>
      </c>
      <c r="F1150" s="4">
        <f t="shared" si="17"/>
        <v>302423.33333333331</v>
      </c>
    </row>
    <row r="1151" spans="1:6" x14ac:dyDescent="0.3">
      <c r="A1151" t="s">
        <v>2153</v>
      </c>
      <c r="B1151">
        <v>1454660</v>
      </c>
      <c r="C1151">
        <v>4060360</v>
      </c>
      <c r="D1151">
        <v>7573620</v>
      </c>
      <c r="E1151">
        <v>4047500</v>
      </c>
      <c r="F1151" s="4">
        <f t="shared" si="17"/>
        <v>5227160</v>
      </c>
    </row>
    <row r="1152" spans="1:6" x14ac:dyDescent="0.3">
      <c r="A1152" t="s">
        <v>2154</v>
      </c>
      <c r="B1152">
        <v>0</v>
      </c>
      <c r="C1152">
        <v>389480</v>
      </c>
      <c r="D1152">
        <v>0</v>
      </c>
      <c r="E1152">
        <v>0</v>
      </c>
      <c r="F1152" s="4">
        <f t="shared" si="17"/>
        <v>129826.66666666667</v>
      </c>
    </row>
    <row r="1153" spans="1:6" x14ac:dyDescent="0.3">
      <c r="A1153" t="s">
        <v>2155</v>
      </c>
      <c r="B1153">
        <v>2236040</v>
      </c>
      <c r="C1153">
        <v>2233000</v>
      </c>
      <c r="D1153">
        <v>1018290</v>
      </c>
      <c r="E1153">
        <v>5243560</v>
      </c>
      <c r="F1153" s="4">
        <f t="shared" si="17"/>
        <v>2831616.6666666665</v>
      </c>
    </row>
    <row r="1154" spans="1:6" x14ac:dyDescent="0.3">
      <c r="A1154" t="s">
        <v>2156</v>
      </c>
      <c r="B1154">
        <v>273000</v>
      </c>
      <c r="C1154">
        <v>230000</v>
      </c>
      <c r="D1154">
        <v>0</v>
      </c>
      <c r="E1154">
        <v>0</v>
      </c>
      <c r="F1154" s="4">
        <f t="shared" si="17"/>
        <v>76666.666666666672</v>
      </c>
    </row>
    <row r="1155" spans="1:6" x14ac:dyDescent="0.3">
      <c r="A1155" t="s">
        <v>2157</v>
      </c>
      <c r="B1155">
        <v>0</v>
      </c>
      <c r="C1155">
        <v>0</v>
      </c>
      <c r="D1155">
        <v>228000</v>
      </c>
      <c r="E1155">
        <v>1349700</v>
      </c>
      <c r="F1155" s="4">
        <f t="shared" ref="F1155:F1218" si="18">SUM(C1155:E1155)/3</f>
        <v>525900</v>
      </c>
    </row>
    <row r="1156" spans="1:6" x14ac:dyDescent="0.3">
      <c r="A1156" t="s">
        <v>2158</v>
      </c>
      <c r="B1156">
        <v>0</v>
      </c>
      <c r="C1156">
        <v>1704800</v>
      </c>
      <c r="D1156">
        <v>0</v>
      </c>
      <c r="E1156">
        <v>0</v>
      </c>
      <c r="F1156" s="4">
        <f t="shared" si="18"/>
        <v>568266.66666666663</v>
      </c>
    </row>
    <row r="1157" spans="1:6" x14ac:dyDescent="0.3">
      <c r="A1157" t="s">
        <v>862</v>
      </c>
      <c r="B1157">
        <v>0</v>
      </c>
      <c r="C1157">
        <v>0</v>
      </c>
      <c r="D1157">
        <v>3430520</v>
      </c>
      <c r="E1157">
        <v>0</v>
      </c>
      <c r="F1157" s="4">
        <f t="shared" si="18"/>
        <v>1143506.6666666667</v>
      </c>
    </row>
    <row r="1158" spans="1:6" x14ac:dyDescent="0.3">
      <c r="A1158" t="s">
        <v>2159</v>
      </c>
      <c r="B1158">
        <v>370000</v>
      </c>
      <c r="C1158">
        <v>803200</v>
      </c>
      <c r="D1158">
        <v>2510800</v>
      </c>
      <c r="E1158">
        <v>0</v>
      </c>
      <c r="F1158" s="4">
        <f t="shared" si="18"/>
        <v>1104666.6666666667</v>
      </c>
    </row>
    <row r="1159" spans="1:6" x14ac:dyDescent="0.3">
      <c r="A1159" t="s">
        <v>2160</v>
      </c>
      <c r="B1159">
        <v>2614400</v>
      </c>
      <c r="C1159">
        <v>17237490</v>
      </c>
      <c r="D1159">
        <v>11635200</v>
      </c>
      <c r="E1159">
        <v>11632220</v>
      </c>
      <c r="F1159" s="4">
        <f t="shared" si="18"/>
        <v>13501636.666666666</v>
      </c>
    </row>
    <row r="1160" spans="1:6" x14ac:dyDescent="0.3">
      <c r="A1160" t="s">
        <v>2161</v>
      </c>
      <c r="B1160">
        <v>546000</v>
      </c>
      <c r="C1160">
        <v>611520</v>
      </c>
      <c r="D1160">
        <v>915750</v>
      </c>
      <c r="E1160">
        <v>839280</v>
      </c>
      <c r="F1160" s="4">
        <f t="shared" si="18"/>
        <v>788850</v>
      </c>
    </row>
    <row r="1161" spans="1:6" x14ac:dyDescent="0.3">
      <c r="A1161" t="s">
        <v>2162</v>
      </c>
      <c r="B1161">
        <v>760000</v>
      </c>
      <c r="C1161">
        <v>886000</v>
      </c>
      <c r="D1161">
        <v>583440</v>
      </c>
      <c r="E1161">
        <v>1950600</v>
      </c>
      <c r="F1161" s="4">
        <f t="shared" si="18"/>
        <v>1140013.3333333333</v>
      </c>
    </row>
    <row r="1162" spans="1:6" x14ac:dyDescent="0.3">
      <c r="A1162" t="s">
        <v>2163</v>
      </c>
      <c r="B1162">
        <v>852500</v>
      </c>
      <c r="C1162">
        <v>0</v>
      </c>
      <c r="D1162">
        <v>482400</v>
      </c>
      <c r="E1162">
        <v>514150</v>
      </c>
      <c r="F1162" s="4">
        <f t="shared" si="18"/>
        <v>332183.33333333331</v>
      </c>
    </row>
    <row r="1163" spans="1:6" x14ac:dyDescent="0.3">
      <c r="A1163" t="s">
        <v>2164</v>
      </c>
      <c r="B1163">
        <v>453200</v>
      </c>
      <c r="C1163">
        <v>1041860</v>
      </c>
      <c r="D1163">
        <v>51807000</v>
      </c>
      <c r="E1163">
        <v>1149920</v>
      </c>
      <c r="F1163" s="4">
        <f t="shared" si="18"/>
        <v>17999593.333333332</v>
      </c>
    </row>
    <row r="1164" spans="1:6" x14ac:dyDescent="0.3">
      <c r="A1164" t="s">
        <v>2165</v>
      </c>
      <c r="B1164">
        <v>277360</v>
      </c>
      <c r="C1164">
        <v>2175120</v>
      </c>
      <c r="D1164">
        <v>6197600</v>
      </c>
      <c r="E1164">
        <v>2370880</v>
      </c>
      <c r="F1164" s="4">
        <f t="shared" si="18"/>
        <v>3581200</v>
      </c>
    </row>
    <row r="1165" spans="1:6" x14ac:dyDescent="0.3">
      <c r="A1165" t="s">
        <v>2166</v>
      </c>
      <c r="B1165">
        <v>553280</v>
      </c>
      <c r="C1165">
        <v>659560</v>
      </c>
      <c r="D1165">
        <v>471480</v>
      </c>
      <c r="E1165">
        <v>1054180</v>
      </c>
      <c r="F1165" s="4">
        <f t="shared" si="18"/>
        <v>728406.66666666663</v>
      </c>
    </row>
    <row r="1166" spans="1:6" x14ac:dyDescent="0.3">
      <c r="A1166" t="s">
        <v>2167</v>
      </c>
      <c r="B1166">
        <v>573300</v>
      </c>
      <c r="C1166">
        <v>740000</v>
      </c>
      <c r="D1166">
        <v>195500</v>
      </c>
      <c r="E1166">
        <v>0</v>
      </c>
      <c r="F1166" s="4">
        <f t="shared" si="18"/>
        <v>311833.33333333331</v>
      </c>
    </row>
    <row r="1167" spans="1:6" x14ac:dyDescent="0.3">
      <c r="A1167" t="s">
        <v>2168</v>
      </c>
      <c r="B1167">
        <v>0</v>
      </c>
      <c r="C1167">
        <v>570290</v>
      </c>
      <c r="D1167">
        <v>0</v>
      </c>
      <c r="E1167">
        <v>1290700</v>
      </c>
      <c r="F1167" s="4">
        <f t="shared" si="18"/>
        <v>620330</v>
      </c>
    </row>
    <row r="1168" spans="1:6" x14ac:dyDescent="0.3">
      <c r="A1168" t="s">
        <v>2169</v>
      </c>
      <c r="B1168">
        <v>1944240</v>
      </c>
      <c r="C1168">
        <v>3876600</v>
      </c>
      <c r="D1168">
        <v>3079620</v>
      </c>
      <c r="E1168">
        <v>311100</v>
      </c>
      <c r="F1168" s="4">
        <f t="shared" si="18"/>
        <v>2422440</v>
      </c>
    </row>
    <row r="1169" spans="1:6" x14ac:dyDescent="0.3">
      <c r="A1169" t="s">
        <v>2170</v>
      </c>
      <c r="B1169">
        <v>2074800</v>
      </c>
      <c r="C1169">
        <v>7120220</v>
      </c>
      <c r="D1169">
        <v>4447560</v>
      </c>
      <c r="E1169">
        <v>5025490</v>
      </c>
      <c r="F1169" s="4">
        <f t="shared" si="18"/>
        <v>5531090</v>
      </c>
    </row>
    <row r="1170" spans="1:6" x14ac:dyDescent="0.3">
      <c r="A1170" t="s">
        <v>2171</v>
      </c>
      <c r="B1170">
        <v>27203700</v>
      </c>
      <c r="C1170">
        <v>78440240</v>
      </c>
      <c r="D1170">
        <v>78594280</v>
      </c>
      <c r="E1170">
        <v>40936740</v>
      </c>
      <c r="F1170" s="4">
        <f t="shared" si="18"/>
        <v>65990420</v>
      </c>
    </row>
    <row r="1171" spans="1:6" x14ac:dyDescent="0.3">
      <c r="A1171" t="s">
        <v>296</v>
      </c>
      <c r="B1171">
        <v>1789400</v>
      </c>
      <c r="C1171">
        <v>707200</v>
      </c>
      <c r="D1171">
        <v>1885340</v>
      </c>
      <c r="E1171">
        <v>2621700</v>
      </c>
      <c r="F1171" s="4">
        <f t="shared" si="18"/>
        <v>1738080</v>
      </c>
    </row>
    <row r="1172" spans="1:6" x14ac:dyDescent="0.3">
      <c r="A1172" t="s">
        <v>2172</v>
      </c>
      <c r="B1172">
        <v>0</v>
      </c>
      <c r="C1172">
        <v>2407300</v>
      </c>
      <c r="D1172">
        <v>281600</v>
      </c>
      <c r="E1172">
        <v>1002900</v>
      </c>
      <c r="F1172" s="4">
        <f t="shared" si="18"/>
        <v>1230600</v>
      </c>
    </row>
    <row r="1173" spans="1:6" x14ac:dyDescent="0.3">
      <c r="A1173" t="s">
        <v>2173</v>
      </c>
      <c r="B1173">
        <v>1474200</v>
      </c>
      <c r="C1173">
        <v>2337040</v>
      </c>
      <c r="D1173">
        <v>2811900</v>
      </c>
      <c r="E1173">
        <v>2162160</v>
      </c>
      <c r="F1173" s="4">
        <f t="shared" si="18"/>
        <v>2437033.3333333335</v>
      </c>
    </row>
    <row r="1174" spans="1:6" x14ac:dyDescent="0.3">
      <c r="A1174" t="s">
        <v>2174</v>
      </c>
      <c r="B1174">
        <v>414960</v>
      </c>
      <c r="C1174">
        <v>6725810</v>
      </c>
      <c r="D1174">
        <v>1100880</v>
      </c>
      <c r="E1174">
        <v>12306580</v>
      </c>
      <c r="F1174" s="4">
        <f t="shared" si="18"/>
        <v>6711090</v>
      </c>
    </row>
    <row r="1175" spans="1:6" x14ac:dyDescent="0.3">
      <c r="A1175" t="s">
        <v>2175</v>
      </c>
      <c r="B1175">
        <v>1019200</v>
      </c>
      <c r="C1175">
        <v>2063800</v>
      </c>
      <c r="D1175">
        <v>0</v>
      </c>
      <c r="E1175">
        <v>2288960</v>
      </c>
      <c r="F1175" s="4">
        <f t="shared" si="18"/>
        <v>1450920</v>
      </c>
    </row>
    <row r="1176" spans="1:6" x14ac:dyDescent="0.3">
      <c r="A1176" t="s">
        <v>2176</v>
      </c>
      <c r="B1176">
        <v>740000</v>
      </c>
      <c r="C1176">
        <v>0</v>
      </c>
      <c r="D1176">
        <v>711100</v>
      </c>
      <c r="E1176">
        <v>469200</v>
      </c>
      <c r="F1176" s="4">
        <f t="shared" si="18"/>
        <v>393433.33333333331</v>
      </c>
    </row>
    <row r="1177" spans="1:6" x14ac:dyDescent="0.3">
      <c r="A1177" t="s">
        <v>2177</v>
      </c>
      <c r="B1177">
        <v>0</v>
      </c>
      <c r="C1177">
        <v>1013740</v>
      </c>
      <c r="D1177">
        <v>453000</v>
      </c>
      <c r="E1177">
        <v>0</v>
      </c>
      <c r="F1177" s="4">
        <f t="shared" si="18"/>
        <v>488913.33333333331</v>
      </c>
    </row>
    <row r="1178" spans="1:6" x14ac:dyDescent="0.3">
      <c r="A1178" t="s">
        <v>2178</v>
      </c>
      <c r="B1178">
        <v>0</v>
      </c>
      <c r="C1178">
        <v>370000</v>
      </c>
      <c r="D1178">
        <v>646000</v>
      </c>
      <c r="E1178">
        <v>370000</v>
      </c>
      <c r="F1178" s="4">
        <f t="shared" si="18"/>
        <v>462000</v>
      </c>
    </row>
    <row r="1179" spans="1:6" x14ac:dyDescent="0.3">
      <c r="A1179" t="s">
        <v>2179</v>
      </c>
      <c r="B1179">
        <v>0</v>
      </c>
      <c r="C1179">
        <v>2181810</v>
      </c>
      <c r="D1179">
        <v>701500</v>
      </c>
      <c r="E1179">
        <v>604240</v>
      </c>
      <c r="F1179" s="4">
        <f t="shared" si="18"/>
        <v>1162516.6666666667</v>
      </c>
    </row>
    <row r="1180" spans="1:6" x14ac:dyDescent="0.3">
      <c r="A1180" t="s">
        <v>2180</v>
      </c>
      <c r="B1180">
        <v>0</v>
      </c>
      <c r="C1180">
        <v>0</v>
      </c>
      <c r="D1180">
        <v>1229260</v>
      </c>
      <c r="E1180">
        <v>234600</v>
      </c>
      <c r="F1180" s="4">
        <f t="shared" si="18"/>
        <v>487953.33333333331</v>
      </c>
    </row>
    <row r="1181" spans="1:6" x14ac:dyDescent="0.3">
      <c r="A1181" t="s">
        <v>2181</v>
      </c>
      <c r="B1181">
        <v>627900</v>
      </c>
      <c r="C1181">
        <v>740000</v>
      </c>
      <c r="D1181">
        <v>991900</v>
      </c>
      <c r="E1181">
        <v>0</v>
      </c>
      <c r="F1181" s="4">
        <f t="shared" si="18"/>
        <v>577300</v>
      </c>
    </row>
    <row r="1182" spans="1:6" x14ac:dyDescent="0.3">
      <c r="A1182" t="s">
        <v>2182</v>
      </c>
      <c r="B1182">
        <v>0</v>
      </c>
      <c r="C1182">
        <v>2115160</v>
      </c>
      <c r="D1182">
        <v>2333870</v>
      </c>
      <c r="E1182">
        <v>2045760</v>
      </c>
      <c r="F1182" s="4">
        <f t="shared" si="18"/>
        <v>2164930</v>
      </c>
    </row>
    <row r="1183" spans="1:6" x14ac:dyDescent="0.3">
      <c r="A1183" t="s">
        <v>2183</v>
      </c>
      <c r="B1183">
        <v>992765</v>
      </c>
      <c r="C1183">
        <v>3700000</v>
      </c>
      <c r="D1183">
        <v>93730</v>
      </c>
      <c r="E1183">
        <v>529200</v>
      </c>
      <c r="F1183" s="4">
        <f t="shared" si="18"/>
        <v>1440976.6666666667</v>
      </c>
    </row>
    <row r="1184" spans="1:6" x14ac:dyDescent="0.3">
      <c r="A1184" t="s">
        <v>2184</v>
      </c>
      <c r="B1184">
        <v>1536000</v>
      </c>
      <c r="C1184">
        <v>1586280</v>
      </c>
      <c r="D1184">
        <v>0</v>
      </c>
      <c r="E1184">
        <v>1385920</v>
      </c>
      <c r="F1184" s="4">
        <f t="shared" si="18"/>
        <v>990733.33333333337</v>
      </c>
    </row>
    <row r="1185" spans="1:6" x14ac:dyDescent="0.3">
      <c r="A1185" t="s">
        <v>488</v>
      </c>
      <c r="B1185">
        <v>0</v>
      </c>
      <c r="C1185">
        <v>0</v>
      </c>
      <c r="D1185">
        <v>349000</v>
      </c>
      <c r="E1185">
        <v>0</v>
      </c>
      <c r="F1185" s="4">
        <f t="shared" si="18"/>
        <v>116333.33333333333</v>
      </c>
    </row>
    <row r="1186" spans="1:6" x14ac:dyDescent="0.3">
      <c r="A1186" t="s">
        <v>2185</v>
      </c>
      <c r="B1186">
        <v>596700</v>
      </c>
      <c r="C1186">
        <v>1183000</v>
      </c>
      <c r="D1186">
        <v>650000</v>
      </c>
      <c r="E1186">
        <v>596700</v>
      </c>
      <c r="F1186" s="4">
        <f t="shared" si="18"/>
        <v>809900</v>
      </c>
    </row>
    <row r="1187" spans="1:6" x14ac:dyDescent="0.3">
      <c r="A1187" t="s">
        <v>2186</v>
      </c>
      <c r="B1187">
        <v>0</v>
      </c>
      <c r="C1187">
        <v>537810</v>
      </c>
      <c r="D1187">
        <v>0</v>
      </c>
      <c r="E1187">
        <v>0</v>
      </c>
      <c r="F1187" s="4">
        <f t="shared" si="18"/>
        <v>179270</v>
      </c>
    </row>
    <row r="1188" spans="1:6" x14ac:dyDescent="0.3">
      <c r="A1188" t="s">
        <v>2187</v>
      </c>
      <c r="B1188">
        <v>1223950</v>
      </c>
      <c r="C1188">
        <v>2380900</v>
      </c>
      <c r="D1188">
        <v>1520060</v>
      </c>
      <c r="E1188">
        <v>1118390</v>
      </c>
      <c r="F1188" s="4">
        <f t="shared" si="18"/>
        <v>1673116.6666666667</v>
      </c>
    </row>
    <row r="1189" spans="1:6" x14ac:dyDescent="0.3">
      <c r="A1189" t="s">
        <v>2188</v>
      </c>
      <c r="B1189">
        <v>0</v>
      </c>
      <c r="C1189">
        <v>214760</v>
      </c>
      <c r="D1189">
        <v>198900</v>
      </c>
      <c r="E1189">
        <v>716480</v>
      </c>
      <c r="F1189" s="4">
        <f t="shared" si="18"/>
        <v>376713.33333333331</v>
      </c>
    </row>
    <row r="1190" spans="1:6" x14ac:dyDescent="0.3">
      <c r="A1190" t="s">
        <v>2189</v>
      </c>
      <c r="B1190">
        <v>0</v>
      </c>
      <c r="C1190">
        <v>1525680</v>
      </c>
      <c r="D1190">
        <v>598000</v>
      </c>
      <c r="E1190">
        <v>0</v>
      </c>
      <c r="F1190" s="4">
        <f t="shared" si="18"/>
        <v>707893.33333333337</v>
      </c>
    </row>
    <row r="1191" spans="1:6" x14ac:dyDescent="0.3">
      <c r="A1191" t="s">
        <v>2190</v>
      </c>
      <c r="B1191">
        <v>0</v>
      </c>
      <c r="C1191">
        <v>688000</v>
      </c>
      <c r="D1191">
        <v>0</v>
      </c>
      <c r="E1191">
        <v>0</v>
      </c>
      <c r="F1191" s="4">
        <f t="shared" si="18"/>
        <v>229333.33333333334</v>
      </c>
    </row>
    <row r="1192" spans="1:6" x14ac:dyDescent="0.3">
      <c r="A1192" t="s">
        <v>2191</v>
      </c>
      <c r="B1192">
        <v>811860</v>
      </c>
      <c r="C1192">
        <v>1548920</v>
      </c>
      <c r="D1192">
        <v>979890</v>
      </c>
      <c r="E1192">
        <v>1584090</v>
      </c>
      <c r="F1192" s="4">
        <f t="shared" si="18"/>
        <v>1370966.6666666667</v>
      </c>
    </row>
    <row r="1193" spans="1:6" x14ac:dyDescent="0.3">
      <c r="A1193" t="s">
        <v>2192</v>
      </c>
      <c r="B1193">
        <v>0</v>
      </c>
      <c r="C1193">
        <v>1894390</v>
      </c>
      <c r="D1193">
        <v>1476020</v>
      </c>
      <c r="E1193">
        <v>0</v>
      </c>
      <c r="F1193" s="4">
        <f t="shared" si="18"/>
        <v>1123470</v>
      </c>
    </row>
    <row r="1194" spans="1:6" x14ac:dyDescent="0.3">
      <c r="A1194" t="s">
        <v>2193</v>
      </c>
      <c r="B1194">
        <v>530000</v>
      </c>
      <c r="C1194">
        <v>370000</v>
      </c>
      <c r="D1194">
        <v>843180</v>
      </c>
      <c r="E1194">
        <v>1030600</v>
      </c>
      <c r="F1194" s="4">
        <f t="shared" si="18"/>
        <v>747926.66666666663</v>
      </c>
    </row>
    <row r="1195" spans="1:6" x14ac:dyDescent="0.3">
      <c r="A1195" t="s">
        <v>2194</v>
      </c>
      <c r="B1195">
        <v>0</v>
      </c>
      <c r="C1195">
        <v>0</v>
      </c>
      <c r="D1195">
        <v>370000</v>
      </c>
      <c r="E1195">
        <v>0</v>
      </c>
      <c r="F1195" s="4">
        <f t="shared" si="18"/>
        <v>123333.33333333333</v>
      </c>
    </row>
    <row r="1196" spans="1:6" x14ac:dyDescent="0.3">
      <c r="A1196" t="s">
        <v>2195</v>
      </c>
      <c r="B1196">
        <v>3591180</v>
      </c>
      <c r="C1196">
        <v>2239370</v>
      </c>
      <c r="D1196">
        <v>0</v>
      </c>
      <c r="E1196">
        <v>5415430</v>
      </c>
      <c r="F1196" s="4">
        <f t="shared" si="18"/>
        <v>2551600</v>
      </c>
    </row>
    <row r="1197" spans="1:6" x14ac:dyDescent="0.3">
      <c r="A1197" t="s">
        <v>2196</v>
      </c>
      <c r="B1197">
        <v>370000</v>
      </c>
      <c r="C1197">
        <v>606740</v>
      </c>
      <c r="D1197">
        <v>0</v>
      </c>
      <c r="E1197">
        <v>0</v>
      </c>
      <c r="F1197" s="4">
        <f t="shared" si="18"/>
        <v>202246.66666666666</v>
      </c>
    </row>
    <row r="1198" spans="1:6" x14ac:dyDescent="0.3">
      <c r="A1198" t="s">
        <v>2197</v>
      </c>
      <c r="B1198">
        <v>267000</v>
      </c>
      <c r="C1198">
        <v>6436200</v>
      </c>
      <c r="D1198">
        <v>6906900</v>
      </c>
      <c r="E1198">
        <v>10274810</v>
      </c>
      <c r="F1198" s="4">
        <f t="shared" si="18"/>
        <v>7872636.666666667</v>
      </c>
    </row>
    <row r="1199" spans="1:6" x14ac:dyDescent="0.3">
      <c r="A1199" t="s">
        <v>2198</v>
      </c>
      <c r="B1199">
        <v>764400</v>
      </c>
      <c r="C1199">
        <v>1289920</v>
      </c>
      <c r="D1199">
        <v>1708980</v>
      </c>
      <c r="E1199">
        <v>2636980</v>
      </c>
      <c r="F1199" s="4">
        <f t="shared" si="18"/>
        <v>1878626.6666666667</v>
      </c>
    </row>
    <row r="1200" spans="1:6" x14ac:dyDescent="0.3">
      <c r="A1200" t="s">
        <v>2199</v>
      </c>
      <c r="B1200">
        <v>938900</v>
      </c>
      <c r="C1200">
        <v>1017200</v>
      </c>
      <c r="D1200">
        <v>740000</v>
      </c>
      <c r="E1200">
        <v>592900</v>
      </c>
      <c r="F1200" s="4">
        <f t="shared" si="18"/>
        <v>783366.66666666663</v>
      </c>
    </row>
    <row r="1201" spans="1:6" x14ac:dyDescent="0.3">
      <c r="A1201" t="s">
        <v>2200</v>
      </c>
      <c r="B1201">
        <v>900000</v>
      </c>
      <c r="C1201">
        <v>2104120</v>
      </c>
      <c r="D1201">
        <v>2049800</v>
      </c>
      <c r="E1201">
        <v>2429720</v>
      </c>
      <c r="F1201" s="4">
        <f t="shared" si="18"/>
        <v>2194546.6666666665</v>
      </c>
    </row>
    <row r="1202" spans="1:6" x14ac:dyDescent="0.3">
      <c r="A1202" t="s">
        <v>2201</v>
      </c>
      <c r="B1202">
        <v>7399360</v>
      </c>
      <c r="C1202">
        <v>4114450</v>
      </c>
      <c r="D1202">
        <v>4333220</v>
      </c>
      <c r="E1202">
        <v>4585810</v>
      </c>
      <c r="F1202" s="4">
        <f t="shared" si="18"/>
        <v>4344493.333333333</v>
      </c>
    </row>
    <row r="1203" spans="1:6" x14ac:dyDescent="0.3">
      <c r="A1203" t="s">
        <v>2202</v>
      </c>
      <c r="B1203">
        <v>760900</v>
      </c>
      <c r="C1203">
        <v>4511370</v>
      </c>
      <c r="D1203">
        <v>6661350</v>
      </c>
      <c r="E1203">
        <v>11071400</v>
      </c>
      <c r="F1203" s="4">
        <f t="shared" si="18"/>
        <v>7414706.666666667</v>
      </c>
    </row>
    <row r="1204" spans="1:6" x14ac:dyDescent="0.3">
      <c r="A1204" t="s">
        <v>2203</v>
      </c>
      <c r="B1204">
        <v>1213200</v>
      </c>
      <c r="C1204">
        <v>350000</v>
      </c>
      <c r="D1204">
        <v>851300</v>
      </c>
      <c r="E1204">
        <v>553200</v>
      </c>
      <c r="F1204" s="4">
        <f t="shared" si="18"/>
        <v>584833.33333333337</v>
      </c>
    </row>
    <row r="1205" spans="1:6" x14ac:dyDescent="0.3">
      <c r="A1205" t="s">
        <v>2204</v>
      </c>
      <c r="B1205">
        <v>0</v>
      </c>
      <c r="C1205">
        <v>0</v>
      </c>
      <c r="D1205">
        <v>970060</v>
      </c>
      <c r="E1205">
        <v>0</v>
      </c>
      <c r="F1205" s="4">
        <f t="shared" si="18"/>
        <v>323353.33333333331</v>
      </c>
    </row>
    <row r="1206" spans="1:6" x14ac:dyDescent="0.3">
      <c r="A1206" t="s">
        <v>2205</v>
      </c>
      <c r="B1206">
        <v>710710</v>
      </c>
      <c r="C1206">
        <v>759850</v>
      </c>
      <c r="D1206">
        <v>707800</v>
      </c>
      <c r="E1206">
        <v>0</v>
      </c>
      <c r="F1206" s="4">
        <f t="shared" si="18"/>
        <v>489216.66666666669</v>
      </c>
    </row>
    <row r="1207" spans="1:6" x14ac:dyDescent="0.3">
      <c r="A1207" t="s">
        <v>2206</v>
      </c>
      <c r="B1207">
        <v>0</v>
      </c>
      <c r="C1207">
        <v>1823640</v>
      </c>
      <c r="D1207">
        <v>1542450</v>
      </c>
      <c r="E1207">
        <v>0</v>
      </c>
      <c r="F1207" s="4">
        <f t="shared" si="18"/>
        <v>1122030</v>
      </c>
    </row>
    <row r="1208" spans="1:6" x14ac:dyDescent="0.3">
      <c r="A1208" t="s">
        <v>2207</v>
      </c>
      <c r="B1208">
        <v>8175320</v>
      </c>
      <c r="C1208">
        <v>3948250</v>
      </c>
      <c r="D1208">
        <v>3066700</v>
      </c>
      <c r="E1208">
        <v>0</v>
      </c>
      <c r="F1208" s="4">
        <f t="shared" si="18"/>
        <v>2338316.6666666665</v>
      </c>
    </row>
    <row r="1209" spans="1:6" x14ac:dyDescent="0.3">
      <c r="A1209" t="s">
        <v>2208</v>
      </c>
      <c r="B1209">
        <v>2656860</v>
      </c>
      <c r="C1209">
        <v>5167300</v>
      </c>
      <c r="D1209">
        <v>15974180</v>
      </c>
      <c r="E1209">
        <v>5671770</v>
      </c>
      <c r="F1209" s="4">
        <f t="shared" si="18"/>
        <v>8937750</v>
      </c>
    </row>
    <row r="1210" spans="1:6" x14ac:dyDescent="0.3">
      <c r="A1210" t="s">
        <v>2209</v>
      </c>
      <c r="B1210">
        <v>333060</v>
      </c>
      <c r="C1210">
        <v>218400</v>
      </c>
      <c r="D1210">
        <v>540540</v>
      </c>
      <c r="E1210">
        <v>0</v>
      </c>
      <c r="F1210" s="4">
        <f t="shared" si="18"/>
        <v>252980</v>
      </c>
    </row>
    <row r="1211" spans="1:6" x14ac:dyDescent="0.3">
      <c r="A1211" t="s">
        <v>2210</v>
      </c>
      <c r="B1211">
        <v>53946200</v>
      </c>
      <c r="C1211">
        <v>56594000</v>
      </c>
      <c r="D1211">
        <v>117095440</v>
      </c>
      <c r="E1211">
        <v>0</v>
      </c>
      <c r="F1211" s="4">
        <f t="shared" si="18"/>
        <v>57896480</v>
      </c>
    </row>
    <row r="1212" spans="1:6" x14ac:dyDescent="0.3">
      <c r="A1212" t="s">
        <v>2211</v>
      </c>
      <c r="B1212">
        <v>0</v>
      </c>
      <c r="C1212">
        <v>0</v>
      </c>
      <c r="D1212">
        <v>469200</v>
      </c>
      <c r="E1212">
        <v>404800</v>
      </c>
      <c r="F1212" s="4">
        <f t="shared" si="18"/>
        <v>291333.33333333331</v>
      </c>
    </row>
    <row r="1213" spans="1:6" x14ac:dyDescent="0.3">
      <c r="A1213" t="s">
        <v>2212</v>
      </c>
      <c r="B1213">
        <v>837830</v>
      </c>
      <c r="C1213">
        <v>637540</v>
      </c>
      <c r="D1213">
        <v>863590</v>
      </c>
      <c r="E1213">
        <v>1240580</v>
      </c>
      <c r="F1213" s="4">
        <f t="shared" si="18"/>
        <v>913903.33333333337</v>
      </c>
    </row>
    <row r="1214" spans="1:6" x14ac:dyDescent="0.3">
      <c r="A1214" t="s">
        <v>2213</v>
      </c>
      <c r="B1214">
        <v>5054220</v>
      </c>
      <c r="C1214">
        <v>2511600</v>
      </c>
      <c r="D1214">
        <v>2154360</v>
      </c>
      <c r="E1214">
        <v>2041100</v>
      </c>
      <c r="F1214" s="4">
        <f t="shared" si="18"/>
        <v>2235686.6666666665</v>
      </c>
    </row>
    <row r="1215" spans="1:6" x14ac:dyDescent="0.3">
      <c r="A1215" t="s">
        <v>2214</v>
      </c>
      <c r="B1215">
        <v>2692390</v>
      </c>
      <c r="C1215">
        <v>2739846</v>
      </c>
      <c r="D1215">
        <v>3234610</v>
      </c>
      <c r="E1215">
        <v>2859350</v>
      </c>
      <c r="F1215" s="4">
        <f t="shared" si="18"/>
        <v>2944602</v>
      </c>
    </row>
    <row r="1216" spans="1:6" x14ac:dyDescent="0.3">
      <c r="A1216" t="s">
        <v>2215</v>
      </c>
      <c r="B1216">
        <v>2413920</v>
      </c>
      <c r="C1216">
        <v>740000</v>
      </c>
      <c r="D1216">
        <v>2121340</v>
      </c>
      <c r="E1216">
        <v>2238860</v>
      </c>
      <c r="F1216" s="4">
        <f t="shared" si="18"/>
        <v>1700066.6666666667</v>
      </c>
    </row>
    <row r="1217" spans="1:6" x14ac:dyDescent="0.3">
      <c r="A1217" t="s">
        <v>2216</v>
      </c>
      <c r="B1217">
        <v>308000</v>
      </c>
      <c r="C1217">
        <v>886490</v>
      </c>
      <c r="D1217">
        <v>191100</v>
      </c>
      <c r="E1217">
        <v>394000</v>
      </c>
      <c r="F1217" s="4">
        <f t="shared" si="18"/>
        <v>490530</v>
      </c>
    </row>
    <row r="1218" spans="1:6" x14ac:dyDescent="0.3">
      <c r="A1218" t="s">
        <v>2217</v>
      </c>
      <c r="B1218">
        <v>256000</v>
      </c>
      <c r="C1218">
        <v>3700000</v>
      </c>
      <c r="D1218">
        <v>2183420</v>
      </c>
      <c r="E1218">
        <v>2058040</v>
      </c>
      <c r="F1218" s="4">
        <f t="shared" si="18"/>
        <v>2647153.3333333335</v>
      </c>
    </row>
    <row r="1219" spans="1:6" x14ac:dyDescent="0.3">
      <c r="A1219" t="s">
        <v>2218</v>
      </c>
      <c r="B1219">
        <v>0</v>
      </c>
      <c r="C1219">
        <v>687750</v>
      </c>
      <c r="D1219">
        <v>0</v>
      </c>
      <c r="E1219">
        <v>0</v>
      </c>
      <c r="F1219" s="4">
        <f t="shared" ref="F1219:F1282" si="19">SUM(C1219:E1219)/3</f>
        <v>229250</v>
      </c>
    </row>
    <row r="1220" spans="1:6" x14ac:dyDescent="0.3">
      <c r="A1220" t="s">
        <v>2219</v>
      </c>
      <c r="B1220">
        <v>248000</v>
      </c>
      <c r="C1220">
        <v>1968330</v>
      </c>
      <c r="D1220">
        <v>1907360</v>
      </c>
      <c r="E1220">
        <v>645190</v>
      </c>
      <c r="F1220" s="4">
        <f t="shared" si="19"/>
        <v>1506960</v>
      </c>
    </row>
    <row r="1221" spans="1:6" x14ac:dyDescent="0.3">
      <c r="A1221" t="s">
        <v>2220</v>
      </c>
      <c r="B1221">
        <v>31987000</v>
      </c>
      <c r="C1221">
        <v>0</v>
      </c>
      <c r="D1221">
        <v>0</v>
      </c>
      <c r="E1221">
        <v>0</v>
      </c>
      <c r="F1221" s="4">
        <f t="shared" si="19"/>
        <v>0</v>
      </c>
    </row>
    <row r="1222" spans="1:6" x14ac:dyDescent="0.3">
      <c r="A1222" t="s">
        <v>2221</v>
      </c>
      <c r="B1222">
        <v>984200</v>
      </c>
      <c r="C1222">
        <v>938600</v>
      </c>
      <c r="D1222">
        <v>1299960</v>
      </c>
      <c r="E1222">
        <v>2054980</v>
      </c>
      <c r="F1222" s="4">
        <f t="shared" si="19"/>
        <v>1431180</v>
      </c>
    </row>
    <row r="1223" spans="1:6" x14ac:dyDescent="0.3">
      <c r="A1223" t="s">
        <v>2222</v>
      </c>
      <c r="B1223">
        <v>647680</v>
      </c>
      <c r="C1223">
        <v>647680</v>
      </c>
      <c r="D1223">
        <v>0</v>
      </c>
      <c r="E1223">
        <v>0</v>
      </c>
      <c r="F1223" s="4">
        <f t="shared" si="19"/>
        <v>215893.33333333334</v>
      </c>
    </row>
    <row r="1224" spans="1:6" x14ac:dyDescent="0.3">
      <c r="A1224" t="s">
        <v>2223</v>
      </c>
      <c r="B1224">
        <v>740000</v>
      </c>
      <c r="C1224">
        <v>855200</v>
      </c>
      <c r="D1224">
        <v>0</v>
      </c>
      <c r="E1224">
        <v>0</v>
      </c>
      <c r="F1224" s="4">
        <f t="shared" si="19"/>
        <v>285066.66666666669</v>
      </c>
    </row>
    <row r="1225" spans="1:6" x14ac:dyDescent="0.3">
      <c r="A1225" t="s">
        <v>724</v>
      </c>
      <c r="B1225">
        <v>1272340</v>
      </c>
      <c r="C1225">
        <v>2280500</v>
      </c>
      <c r="D1225">
        <v>2391700</v>
      </c>
      <c r="E1225">
        <v>2484860</v>
      </c>
      <c r="F1225" s="4">
        <f t="shared" si="19"/>
        <v>2385686.6666666665</v>
      </c>
    </row>
    <row r="1226" spans="1:6" x14ac:dyDescent="0.3">
      <c r="A1226" t="s">
        <v>2224</v>
      </c>
      <c r="B1226">
        <v>2030050</v>
      </c>
      <c r="C1226">
        <v>0</v>
      </c>
      <c r="D1226">
        <v>563200</v>
      </c>
      <c r="E1226">
        <v>1861000</v>
      </c>
      <c r="F1226" s="4">
        <f t="shared" si="19"/>
        <v>808066.66666666663</v>
      </c>
    </row>
    <row r="1227" spans="1:6" x14ac:dyDescent="0.3">
      <c r="A1227" t="s">
        <v>2225</v>
      </c>
      <c r="B1227">
        <v>660660</v>
      </c>
      <c r="C1227">
        <v>1020650</v>
      </c>
      <c r="D1227">
        <v>297500</v>
      </c>
      <c r="E1227">
        <v>500500</v>
      </c>
      <c r="F1227" s="4">
        <f t="shared" si="19"/>
        <v>606216.66666666663</v>
      </c>
    </row>
    <row r="1228" spans="1:6" x14ac:dyDescent="0.3">
      <c r="A1228" t="s">
        <v>2226</v>
      </c>
      <c r="B1228">
        <v>286650</v>
      </c>
      <c r="C1228">
        <v>0</v>
      </c>
      <c r="D1228">
        <v>820820</v>
      </c>
      <c r="E1228">
        <v>1590600</v>
      </c>
      <c r="F1228" s="4">
        <f t="shared" si="19"/>
        <v>803806.66666666663</v>
      </c>
    </row>
    <row r="1229" spans="1:6" x14ac:dyDescent="0.3">
      <c r="A1229" t="s">
        <v>2227</v>
      </c>
      <c r="B1229">
        <v>5296650</v>
      </c>
      <c r="C1229">
        <v>5245180</v>
      </c>
      <c r="D1229">
        <v>5947920</v>
      </c>
      <c r="E1229">
        <v>6142260</v>
      </c>
      <c r="F1229" s="4">
        <f t="shared" si="19"/>
        <v>5778453.333333333</v>
      </c>
    </row>
    <row r="1230" spans="1:6" x14ac:dyDescent="0.3">
      <c r="A1230" t="s">
        <v>2228</v>
      </c>
      <c r="B1230">
        <v>1155700</v>
      </c>
      <c r="C1230">
        <v>0</v>
      </c>
      <c r="D1230">
        <v>843570</v>
      </c>
      <c r="E1230">
        <v>0</v>
      </c>
      <c r="F1230" s="4">
        <f t="shared" si="19"/>
        <v>281190</v>
      </c>
    </row>
    <row r="1231" spans="1:6" x14ac:dyDescent="0.3">
      <c r="A1231" t="s">
        <v>2229</v>
      </c>
      <c r="B1231">
        <v>1176670</v>
      </c>
      <c r="C1231">
        <v>748020</v>
      </c>
      <c r="D1231">
        <v>0</v>
      </c>
      <c r="E1231">
        <v>0</v>
      </c>
      <c r="F1231" s="4">
        <f t="shared" si="19"/>
        <v>249340</v>
      </c>
    </row>
    <row r="1232" spans="1:6" x14ac:dyDescent="0.3">
      <c r="A1232" t="s">
        <v>2230</v>
      </c>
      <c r="B1232">
        <v>0</v>
      </c>
      <c r="C1232">
        <v>0</v>
      </c>
      <c r="D1232">
        <v>3700000</v>
      </c>
      <c r="E1232">
        <v>0</v>
      </c>
      <c r="F1232" s="4">
        <f t="shared" si="19"/>
        <v>1233333.3333333333</v>
      </c>
    </row>
    <row r="1233" spans="1:6" x14ac:dyDescent="0.3">
      <c r="A1233" t="s">
        <v>2231</v>
      </c>
      <c r="B1233">
        <v>901160</v>
      </c>
      <c r="C1233">
        <v>0</v>
      </c>
      <c r="D1233">
        <v>0</v>
      </c>
      <c r="E1233">
        <v>482960</v>
      </c>
      <c r="F1233" s="4">
        <f t="shared" si="19"/>
        <v>160986.66666666666</v>
      </c>
    </row>
    <row r="1234" spans="1:6" x14ac:dyDescent="0.3">
      <c r="A1234" t="s">
        <v>2232</v>
      </c>
      <c r="B1234">
        <v>528000</v>
      </c>
      <c r="C1234">
        <v>4277950</v>
      </c>
      <c r="D1234">
        <v>3640960</v>
      </c>
      <c r="E1234">
        <v>2782970</v>
      </c>
      <c r="F1234" s="4">
        <f t="shared" si="19"/>
        <v>3567293.3333333335</v>
      </c>
    </row>
    <row r="1235" spans="1:6" x14ac:dyDescent="0.3">
      <c r="A1235" t="s">
        <v>2233</v>
      </c>
      <c r="B1235">
        <v>524000</v>
      </c>
      <c r="C1235">
        <v>378400</v>
      </c>
      <c r="D1235">
        <v>627720</v>
      </c>
      <c r="E1235">
        <v>818900</v>
      </c>
      <c r="F1235" s="4">
        <f t="shared" si="19"/>
        <v>608340</v>
      </c>
    </row>
    <row r="1236" spans="1:6" x14ac:dyDescent="0.3">
      <c r="A1236" t="s">
        <v>759</v>
      </c>
      <c r="B1236">
        <v>0</v>
      </c>
      <c r="C1236">
        <v>382200</v>
      </c>
      <c r="D1236">
        <v>1274730</v>
      </c>
      <c r="E1236">
        <v>0</v>
      </c>
      <c r="F1236" s="4">
        <f t="shared" si="19"/>
        <v>552310</v>
      </c>
    </row>
    <row r="1237" spans="1:6" x14ac:dyDescent="0.3">
      <c r="A1237" t="s">
        <v>2234</v>
      </c>
      <c r="B1237">
        <v>0</v>
      </c>
      <c r="C1237">
        <v>925190</v>
      </c>
      <c r="D1237">
        <v>737100</v>
      </c>
      <c r="E1237">
        <v>0</v>
      </c>
      <c r="F1237" s="4">
        <f t="shared" si="19"/>
        <v>554096.66666666663</v>
      </c>
    </row>
    <row r="1238" spans="1:6" x14ac:dyDescent="0.3">
      <c r="A1238" t="s">
        <v>2235</v>
      </c>
      <c r="B1238">
        <v>2059530</v>
      </c>
      <c r="C1238">
        <v>1000940</v>
      </c>
      <c r="D1238">
        <v>393120</v>
      </c>
      <c r="E1238">
        <v>2243180</v>
      </c>
      <c r="F1238" s="4">
        <f t="shared" si="19"/>
        <v>1212413.3333333333</v>
      </c>
    </row>
    <row r="1239" spans="1:6" x14ac:dyDescent="0.3">
      <c r="A1239" t="s">
        <v>2236</v>
      </c>
      <c r="B1239">
        <v>2102640</v>
      </c>
      <c r="C1239">
        <v>230000</v>
      </c>
      <c r="D1239">
        <v>1190190</v>
      </c>
      <c r="E1239">
        <v>0</v>
      </c>
      <c r="F1239" s="4">
        <f t="shared" si="19"/>
        <v>473396.66666666669</v>
      </c>
    </row>
    <row r="1240" spans="1:6" x14ac:dyDescent="0.3">
      <c r="A1240" t="s">
        <v>2237</v>
      </c>
      <c r="B1240">
        <v>8064000</v>
      </c>
      <c r="C1240">
        <v>11429600</v>
      </c>
      <c r="D1240">
        <v>11592420</v>
      </c>
      <c r="E1240">
        <v>6798280</v>
      </c>
      <c r="F1240" s="4">
        <f t="shared" si="19"/>
        <v>9940100</v>
      </c>
    </row>
    <row r="1241" spans="1:6" x14ac:dyDescent="0.3">
      <c r="A1241" t="s">
        <v>2238</v>
      </c>
      <c r="B1241">
        <v>640660</v>
      </c>
      <c r="C1241">
        <v>887780</v>
      </c>
      <c r="D1241">
        <v>491400</v>
      </c>
      <c r="E1241">
        <v>1405080</v>
      </c>
      <c r="F1241" s="4">
        <f t="shared" si="19"/>
        <v>928086.66666666663</v>
      </c>
    </row>
    <row r="1242" spans="1:6" x14ac:dyDescent="0.3">
      <c r="A1242" t="s">
        <v>2239</v>
      </c>
      <c r="B1242">
        <v>0</v>
      </c>
      <c r="C1242">
        <v>321230</v>
      </c>
      <c r="D1242">
        <v>1037220</v>
      </c>
      <c r="E1242">
        <v>434980</v>
      </c>
      <c r="F1242" s="4">
        <f t="shared" si="19"/>
        <v>597810</v>
      </c>
    </row>
    <row r="1243" spans="1:6" x14ac:dyDescent="0.3">
      <c r="A1243" t="s">
        <v>2240</v>
      </c>
      <c r="B1243">
        <v>2204840</v>
      </c>
      <c r="C1243">
        <v>1105820</v>
      </c>
      <c r="D1243">
        <v>3421940</v>
      </c>
      <c r="E1243">
        <v>3712140</v>
      </c>
      <c r="F1243" s="4">
        <f t="shared" si="19"/>
        <v>2746633.3333333335</v>
      </c>
    </row>
    <row r="1244" spans="1:6" x14ac:dyDescent="0.3">
      <c r="A1244" t="s">
        <v>2241</v>
      </c>
      <c r="B1244">
        <v>2199890</v>
      </c>
      <c r="C1244">
        <v>2224660</v>
      </c>
      <c r="D1244">
        <v>2235870</v>
      </c>
      <c r="E1244">
        <v>4645590</v>
      </c>
      <c r="F1244" s="4">
        <f t="shared" si="19"/>
        <v>3035373.3333333335</v>
      </c>
    </row>
    <row r="1245" spans="1:6" x14ac:dyDescent="0.3">
      <c r="A1245" t="s">
        <v>2242</v>
      </c>
      <c r="B1245">
        <v>1119760</v>
      </c>
      <c r="C1245">
        <v>0</v>
      </c>
      <c r="D1245">
        <v>739200</v>
      </c>
      <c r="E1245">
        <v>0</v>
      </c>
      <c r="F1245" s="4">
        <f t="shared" si="19"/>
        <v>246400</v>
      </c>
    </row>
    <row r="1246" spans="1:6" x14ac:dyDescent="0.3">
      <c r="A1246" t="s">
        <v>2243</v>
      </c>
      <c r="B1246">
        <v>160000</v>
      </c>
      <c r="C1246">
        <v>1675560</v>
      </c>
      <c r="D1246">
        <v>1867240</v>
      </c>
      <c r="E1246">
        <v>1063840</v>
      </c>
      <c r="F1246" s="4">
        <f t="shared" si="19"/>
        <v>1535546.6666666667</v>
      </c>
    </row>
    <row r="1247" spans="1:6" x14ac:dyDescent="0.3">
      <c r="A1247" t="s">
        <v>2244</v>
      </c>
      <c r="B1247">
        <v>17228000</v>
      </c>
      <c r="C1247">
        <v>44314800</v>
      </c>
      <c r="D1247">
        <v>240870000</v>
      </c>
      <c r="E1247">
        <v>147266250</v>
      </c>
      <c r="F1247" s="4">
        <f t="shared" si="19"/>
        <v>144150350</v>
      </c>
    </row>
    <row r="1248" spans="1:6" x14ac:dyDescent="0.3">
      <c r="A1248" t="s">
        <v>2245</v>
      </c>
      <c r="B1248">
        <v>308000</v>
      </c>
      <c r="C1248">
        <v>1221320</v>
      </c>
      <c r="D1248">
        <v>573300</v>
      </c>
      <c r="E1248">
        <v>0</v>
      </c>
      <c r="F1248" s="4">
        <f t="shared" si="19"/>
        <v>598206.66666666663</v>
      </c>
    </row>
    <row r="1249" spans="1:6" x14ac:dyDescent="0.3">
      <c r="A1249" t="s">
        <v>307</v>
      </c>
      <c r="B1249">
        <v>2220260</v>
      </c>
      <c r="C1249">
        <v>2488560</v>
      </c>
      <c r="D1249">
        <v>2057760</v>
      </c>
      <c r="E1249">
        <v>4512910</v>
      </c>
      <c r="F1249" s="4">
        <f t="shared" si="19"/>
        <v>3019743.3333333335</v>
      </c>
    </row>
    <row r="1250" spans="1:6" x14ac:dyDescent="0.3">
      <c r="A1250" t="s">
        <v>2246</v>
      </c>
      <c r="B1250">
        <v>256000</v>
      </c>
      <c r="C1250">
        <v>2434250</v>
      </c>
      <c r="D1250">
        <v>2020040</v>
      </c>
      <c r="E1250">
        <v>2058160</v>
      </c>
      <c r="F1250" s="4">
        <f t="shared" si="19"/>
        <v>2170816.6666666665</v>
      </c>
    </row>
    <row r="1251" spans="1:6" x14ac:dyDescent="0.3">
      <c r="A1251" t="s">
        <v>2247</v>
      </c>
      <c r="B1251">
        <v>0</v>
      </c>
      <c r="C1251">
        <v>515160</v>
      </c>
      <c r="D1251">
        <v>0</v>
      </c>
      <c r="E1251">
        <v>697100</v>
      </c>
      <c r="F1251" s="4">
        <f t="shared" si="19"/>
        <v>404086.66666666669</v>
      </c>
    </row>
    <row r="1252" spans="1:6" x14ac:dyDescent="0.3">
      <c r="A1252" t="s">
        <v>2248</v>
      </c>
      <c r="B1252">
        <v>667950</v>
      </c>
      <c r="C1252">
        <v>528300</v>
      </c>
      <c r="D1252">
        <v>0</v>
      </c>
      <c r="E1252">
        <v>0</v>
      </c>
      <c r="F1252" s="4">
        <f t="shared" si="19"/>
        <v>176100</v>
      </c>
    </row>
    <row r="1253" spans="1:6" x14ac:dyDescent="0.3">
      <c r="A1253" t="s">
        <v>2249</v>
      </c>
      <c r="B1253">
        <v>0</v>
      </c>
      <c r="C1253">
        <v>2694980</v>
      </c>
      <c r="D1253">
        <v>3471120</v>
      </c>
      <c r="E1253">
        <v>3117600</v>
      </c>
      <c r="F1253" s="4">
        <f t="shared" si="19"/>
        <v>3094566.6666666665</v>
      </c>
    </row>
    <row r="1254" spans="1:6" x14ac:dyDescent="0.3">
      <c r="A1254" t="s">
        <v>2250</v>
      </c>
      <c r="B1254">
        <v>2170800</v>
      </c>
      <c r="C1254">
        <v>2397170</v>
      </c>
      <c r="D1254">
        <v>2238300</v>
      </c>
      <c r="E1254">
        <v>2375060</v>
      </c>
      <c r="F1254" s="4">
        <f t="shared" si="19"/>
        <v>2336843.3333333335</v>
      </c>
    </row>
    <row r="1255" spans="1:6" x14ac:dyDescent="0.3">
      <c r="A1255" t="s">
        <v>2251</v>
      </c>
      <c r="B1255">
        <v>256000</v>
      </c>
      <c r="C1255">
        <v>1769920</v>
      </c>
      <c r="D1255">
        <v>584220</v>
      </c>
      <c r="E1255">
        <v>1817160</v>
      </c>
      <c r="F1255" s="4">
        <f t="shared" si="19"/>
        <v>1390433.3333333333</v>
      </c>
    </row>
    <row r="1256" spans="1:6" x14ac:dyDescent="0.3">
      <c r="A1256" t="s">
        <v>2252</v>
      </c>
      <c r="B1256">
        <v>896720</v>
      </c>
      <c r="C1256">
        <v>614250</v>
      </c>
      <c r="D1256">
        <v>0</v>
      </c>
      <c r="E1256">
        <v>450560</v>
      </c>
      <c r="F1256" s="4">
        <f t="shared" si="19"/>
        <v>354936.66666666669</v>
      </c>
    </row>
    <row r="1257" spans="1:6" x14ac:dyDescent="0.3">
      <c r="A1257" t="s">
        <v>2253</v>
      </c>
      <c r="B1257">
        <v>933660</v>
      </c>
      <c r="C1257">
        <v>1054690</v>
      </c>
      <c r="D1257">
        <v>586950</v>
      </c>
      <c r="E1257">
        <v>1232830</v>
      </c>
      <c r="F1257" s="4">
        <f t="shared" si="19"/>
        <v>958156.66666666663</v>
      </c>
    </row>
    <row r="1258" spans="1:6" x14ac:dyDescent="0.3">
      <c r="A1258" t="s">
        <v>2254</v>
      </c>
      <c r="B1258">
        <v>687960</v>
      </c>
      <c r="C1258">
        <v>600000</v>
      </c>
      <c r="D1258">
        <v>0</v>
      </c>
      <c r="E1258">
        <v>526340</v>
      </c>
      <c r="F1258" s="4">
        <f t="shared" si="19"/>
        <v>375446.66666666669</v>
      </c>
    </row>
    <row r="1259" spans="1:6" x14ac:dyDescent="0.3">
      <c r="A1259" t="s">
        <v>2255</v>
      </c>
      <c r="B1259">
        <v>1098000</v>
      </c>
      <c r="C1259">
        <v>1085300</v>
      </c>
      <c r="D1259">
        <v>0</v>
      </c>
      <c r="E1259">
        <v>0</v>
      </c>
      <c r="F1259" s="4">
        <f t="shared" si="19"/>
        <v>361766.66666666669</v>
      </c>
    </row>
    <row r="1260" spans="1:6" x14ac:dyDescent="0.3">
      <c r="A1260" t="s">
        <v>2256</v>
      </c>
      <c r="B1260">
        <v>0</v>
      </c>
      <c r="C1260">
        <v>2013060</v>
      </c>
      <c r="D1260">
        <v>6855030</v>
      </c>
      <c r="E1260">
        <v>2396760</v>
      </c>
      <c r="F1260" s="4">
        <f t="shared" si="19"/>
        <v>3754950</v>
      </c>
    </row>
    <row r="1261" spans="1:6" x14ac:dyDescent="0.3">
      <c r="A1261" t="s">
        <v>2257</v>
      </c>
      <c r="B1261">
        <v>1269370</v>
      </c>
      <c r="C1261">
        <v>1003730</v>
      </c>
      <c r="D1261">
        <v>1186800</v>
      </c>
      <c r="E1261">
        <v>0</v>
      </c>
      <c r="F1261" s="4">
        <f t="shared" si="19"/>
        <v>730176.66666666663</v>
      </c>
    </row>
    <row r="1262" spans="1:6" x14ac:dyDescent="0.3">
      <c r="A1262" t="s">
        <v>2258</v>
      </c>
      <c r="B1262">
        <v>980770</v>
      </c>
      <c r="C1262">
        <v>0</v>
      </c>
      <c r="D1262">
        <v>450000</v>
      </c>
      <c r="E1262">
        <v>666600</v>
      </c>
      <c r="F1262" s="4">
        <f t="shared" si="19"/>
        <v>372200</v>
      </c>
    </row>
    <row r="1263" spans="1:6" x14ac:dyDescent="0.3">
      <c r="A1263" t="s">
        <v>627</v>
      </c>
      <c r="B1263">
        <v>767400</v>
      </c>
      <c r="C1263">
        <v>0</v>
      </c>
      <c r="D1263">
        <v>861600</v>
      </c>
      <c r="E1263">
        <v>857740</v>
      </c>
      <c r="F1263" s="4">
        <f t="shared" si="19"/>
        <v>573113.33333333337</v>
      </c>
    </row>
    <row r="1264" spans="1:6" x14ac:dyDescent="0.3">
      <c r="A1264" t="s">
        <v>2259</v>
      </c>
      <c r="B1264">
        <v>2255080</v>
      </c>
      <c r="C1264">
        <v>2088190</v>
      </c>
      <c r="D1264">
        <v>2046370</v>
      </c>
      <c r="E1264">
        <v>2109840</v>
      </c>
      <c r="F1264" s="4">
        <f t="shared" si="19"/>
        <v>2081466.6666666667</v>
      </c>
    </row>
    <row r="1265" spans="1:6" x14ac:dyDescent="0.3">
      <c r="A1265" t="s">
        <v>2260</v>
      </c>
      <c r="B1265">
        <v>0</v>
      </c>
      <c r="C1265">
        <v>2449150</v>
      </c>
      <c r="D1265">
        <v>234600</v>
      </c>
      <c r="E1265">
        <v>0</v>
      </c>
      <c r="F1265" s="4">
        <f t="shared" si="19"/>
        <v>894583.33333333337</v>
      </c>
    </row>
    <row r="1266" spans="1:6" x14ac:dyDescent="0.3">
      <c r="A1266" t="s">
        <v>429</v>
      </c>
      <c r="B1266">
        <v>4962310</v>
      </c>
      <c r="C1266">
        <v>6479440</v>
      </c>
      <c r="D1266">
        <v>5108440</v>
      </c>
      <c r="E1266">
        <v>4987440</v>
      </c>
      <c r="F1266" s="4">
        <f t="shared" si="19"/>
        <v>5525106.666666667</v>
      </c>
    </row>
    <row r="1267" spans="1:6" x14ac:dyDescent="0.3">
      <c r="A1267" t="s">
        <v>2261</v>
      </c>
      <c r="B1267">
        <v>4325720</v>
      </c>
      <c r="C1267">
        <v>2777310</v>
      </c>
      <c r="D1267">
        <v>2941580</v>
      </c>
      <c r="E1267">
        <v>4470820</v>
      </c>
      <c r="F1267" s="4">
        <f t="shared" si="19"/>
        <v>3396570</v>
      </c>
    </row>
    <row r="1268" spans="1:6" x14ac:dyDescent="0.3">
      <c r="A1268" t="s">
        <v>2262</v>
      </c>
      <c r="B1268">
        <v>0</v>
      </c>
      <c r="C1268">
        <v>0</v>
      </c>
      <c r="D1268">
        <v>300300</v>
      </c>
      <c r="E1268">
        <v>0</v>
      </c>
      <c r="F1268" s="4">
        <f t="shared" si="19"/>
        <v>100100</v>
      </c>
    </row>
    <row r="1269" spans="1:6" x14ac:dyDescent="0.3">
      <c r="A1269" t="s">
        <v>2263</v>
      </c>
      <c r="B1269">
        <v>4407800</v>
      </c>
      <c r="C1269">
        <v>4814790</v>
      </c>
      <c r="D1269">
        <v>13671270</v>
      </c>
      <c r="E1269">
        <v>6776140</v>
      </c>
      <c r="F1269" s="4">
        <f t="shared" si="19"/>
        <v>8420733.333333334</v>
      </c>
    </row>
    <row r="1270" spans="1:6" x14ac:dyDescent="0.3">
      <c r="A1270" t="s">
        <v>2264</v>
      </c>
      <c r="B1270">
        <v>1327670</v>
      </c>
      <c r="C1270">
        <v>424000</v>
      </c>
      <c r="D1270">
        <v>293020</v>
      </c>
      <c r="E1270">
        <v>2127580</v>
      </c>
      <c r="F1270" s="4">
        <f t="shared" si="19"/>
        <v>948200</v>
      </c>
    </row>
    <row r="1271" spans="1:6" x14ac:dyDescent="0.3">
      <c r="A1271" t="s">
        <v>2265</v>
      </c>
      <c r="B1271">
        <v>7184240</v>
      </c>
      <c r="C1271">
        <v>6889290</v>
      </c>
      <c r="D1271">
        <v>10961620</v>
      </c>
      <c r="E1271">
        <v>6129340</v>
      </c>
      <c r="F1271" s="4">
        <f t="shared" si="19"/>
        <v>7993416.666666667</v>
      </c>
    </row>
    <row r="1272" spans="1:6" x14ac:dyDescent="0.3">
      <c r="A1272" t="s">
        <v>2266</v>
      </c>
      <c r="B1272">
        <v>1741000</v>
      </c>
      <c r="C1272">
        <v>444990</v>
      </c>
      <c r="D1272">
        <v>1406950</v>
      </c>
      <c r="E1272">
        <v>983300</v>
      </c>
      <c r="F1272" s="4">
        <f t="shared" si="19"/>
        <v>945080</v>
      </c>
    </row>
    <row r="1273" spans="1:6" x14ac:dyDescent="0.3">
      <c r="A1273" t="s">
        <v>2267</v>
      </c>
      <c r="B1273">
        <v>2598400</v>
      </c>
      <c r="C1273">
        <v>2758750</v>
      </c>
      <c r="D1273">
        <v>1973790</v>
      </c>
      <c r="E1273">
        <v>3140640</v>
      </c>
      <c r="F1273" s="4">
        <f t="shared" si="19"/>
        <v>2624393.3333333335</v>
      </c>
    </row>
    <row r="1274" spans="1:6" x14ac:dyDescent="0.3">
      <c r="A1274" t="s">
        <v>2268</v>
      </c>
      <c r="B1274">
        <v>7021720</v>
      </c>
      <c r="C1274">
        <v>0</v>
      </c>
      <c r="D1274">
        <v>740000</v>
      </c>
      <c r="E1274">
        <v>0</v>
      </c>
      <c r="F1274" s="4">
        <f t="shared" si="19"/>
        <v>246666.66666666666</v>
      </c>
    </row>
    <row r="1275" spans="1:6" x14ac:dyDescent="0.3">
      <c r="A1275" t="s">
        <v>2269</v>
      </c>
      <c r="B1275">
        <v>780380</v>
      </c>
      <c r="C1275">
        <v>0</v>
      </c>
      <c r="D1275">
        <v>1480000</v>
      </c>
      <c r="E1275">
        <v>1162980</v>
      </c>
      <c r="F1275" s="4">
        <f t="shared" si="19"/>
        <v>880993.33333333337</v>
      </c>
    </row>
    <row r="1276" spans="1:6" x14ac:dyDescent="0.3">
      <c r="A1276" t="s">
        <v>2270</v>
      </c>
      <c r="B1276">
        <v>2081120</v>
      </c>
      <c r="C1276">
        <v>2266240</v>
      </c>
      <c r="D1276">
        <v>2140852</v>
      </c>
      <c r="E1276">
        <v>2222486</v>
      </c>
      <c r="F1276" s="4">
        <f t="shared" si="19"/>
        <v>2209859.3333333335</v>
      </c>
    </row>
    <row r="1277" spans="1:6" x14ac:dyDescent="0.3">
      <c r="A1277" t="s">
        <v>2271</v>
      </c>
      <c r="B1277">
        <v>2334950</v>
      </c>
      <c r="C1277">
        <v>2388750</v>
      </c>
      <c r="D1277">
        <v>1390480</v>
      </c>
      <c r="E1277">
        <v>0</v>
      </c>
      <c r="F1277" s="4">
        <f t="shared" si="19"/>
        <v>1259743.3333333333</v>
      </c>
    </row>
    <row r="1278" spans="1:6" x14ac:dyDescent="0.3">
      <c r="A1278" t="s">
        <v>2272</v>
      </c>
      <c r="B1278">
        <v>658000</v>
      </c>
      <c r="C1278">
        <v>1819160</v>
      </c>
      <c r="D1278">
        <v>0</v>
      </c>
      <c r="E1278">
        <v>0</v>
      </c>
      <c r="F1278" s="4">
        <f t="shared" si="19"/>
        <v>606386.66666666663</v>
      </c>
    </row>
    <row r="1279" spans="1:6" x14ac:dyDescent="0.3">
      <c r="A1279" t="s">
        <v>2273</v>
      </c>
      <c r="B1279">
        <v>516880</v>
      </c>
      <c r="C1279">
        <v>0</v>
      </c>
      <c r="D1279">
        <v>0</v>
      </c>
      <c r="E1279">
        <v>0</v>
      </c>
      <c r="F1279" s="4">
        <f t="shared" si="19"/>
        <v>0</v>
      </c>
    </row>
    <row r="1280" spans="1:6" x14ac:dyDescent="0.3">
      <c r="A1280" t="s">
        <v>2274</v>
      </c>
      <c r="B1280">
        <v>1375930</v>
      </c>
      <c r="C1280">
        <v>2220390</v>
      </c>
      <c r="D1280">
        <v>2658050</v>
      </c>
      <c r="E1280">
        <v>10563160</v>
      </c>
      <c r="F1280" s="4">
        <f t="shared" si="19"/>
        <v>5147200</v>
      </c>
    </row>
    <row r="1281" spans="1:6" x14ac:dyDescent="0.3">
      <c r="A1281" t="s">
        <v>2275</v>
      </c>
      <c r="B1281">
        <v>0</v>
      </c>
      <c r="C1281">
        <v>0</v>
      </c>
      <c r="D1281">
        <v>815880</v>
      </c>
      <c r="E1281">
        <v>377240</v>
      </c>
      <c r="F1281" s="4">
        <f t="shared" si="19"/>
        <v>397706.66666666669</v>
      </c>
    </row>
    <row r="1282" spans="1:6" x14ac:dyDescent="0.3">
      <c r="A1282" t="s">
        <v>2276</v>
      </c>
      <c r="B1282">
        <v>1789460</v>
      </c>
      <c r="C1282">
        <v>0</v>
      </c>
      <c r="D1282">
        <v>1829800</v>
      </c>
      <c r="E1282">
        <v>588400</v>
      </c>
      <c r="F1282" s="4">
        <f t="shared" si="19"/>
        <v>806066.66666666663</v>
      </c>
    </row>
    <row r="1283" spans="1:6" x14ac:dyDescent="0.3">
      <c r="A1283" t="s">
        <v>2277</v>
      </c>
      <c r="B1283">
        <v>460000</v>
      </c>
      <c r="C1283">
        <v>1703560</v>
      </c>
      <c r="D1283">
        <v>0</v>
      </c>
      <c r="E1283">
        <v>0</v>
      </c>
      <c r="F1283" s="4">
        <f t="shared" ref="F1283:F1346" si="20">SUM(C1283:E1283)/3</f>
        <v>567853.33333333337</v>
      </c>
    </row>
    <row r="1284" spans="1:6" x14ac:dyDescent="0.3">
      <c r="A1284" t="s">
        <v>2278</v>
      </c>
      <c r="B1284">
        <v>561100</v>
      </c>
      <c r="C1284">
        <v>0</v>
      </c>
      <c r="D1284">
        <v>382200</v>
      </c>
      <c r="E1284">
        <v>382200</v>
      </c>
      <c r="F1284" s="4">
        <f t="shared" si="20"/>
        <v>254800</v>
      </c>
    </row>
    <row r="1285" spans="1:6" x14ac:dyDescent="0.3">
      <c r="A1285" t="s">
        <v>2279</v>
      </c>
      <c r="B1285">
        <v>2152690</v>
      </c>
      <c r="C1285">
        <v>4424760</v>
      </c>
      <c r="D1285">
        <v>5031860</v>
      </c>
      <c r="E1285">
        <v>3669320</v>
      </c>
      <c r="F1285" s="4">
        <f t="shared" si="20"/>
        <v>4375313.333333333</v>
      </c>
    </row>
    <row r="1286" spans="1:6" x14ac:dyDescent="0.3">
      <c r="A1286" t="s">
        <v>2280</v>
      </c>
      <c r="B1286">
        <v>645480</v>
      </c>
      <c r="C1286">
        <v>772220</v>
      </c>
      <c r="D1286">
        <v>188370</v>
      </c>
      <c r="E1286">
        <v>1787320</v>
      </c>
      <c r="F1286" s="4">
        <f t="shared" si="20"/>
        <v>915970</v>
      </c>
    </row>
    <row r="1287" spans="1:6" x14ac:dyDescent="0.3">
      <c r="A1287" t="s">
        <v>2281</v>
      </c>
      <c r="B1287">
        <v>7790490</v>
      </c>
      <c r="C1287">
        <v>9378370</v>
      </c>
      <c r="D1287">
        <v>8547170</v>
      </c>
      <c r="E1287">
        <v>9244470</v>
      </c>
      <c r="F1287" s="4">
        <f t="shared" si="20"/>
        <v>9056670</v>
      </c>
    </row>
    <row r="1288" spans="1:6" x14ac:dyDescent="0.3">
      <c r="A1288" t="s">
        <v>2282</v>
      </c>
      <c r="B1288">
        <v>7034160</v>
      </c>
      <c r="C1288">
        <v>6272320</v>
      </c>
      <c r="D1288">
        <v>6226400</v>
      </c>
      <c r="E1288">
        <v>6007660</v>
      </c>
      <c r="F1288" s="4">
        <f t="shared" si="20"/>
        <v>6168793.333333333</v>
      </c>
    </row>
    <row r="1289" spans="1:6" x14ac:dyDescent="0.3">
      <c r="A1289" t="s">
        <v>2283</v>
      </c>
      <c r="B1289">
        <v>0</v>
      </c>
      <c r="C1289">
        <v>1964940</v>
      </c>
      <c r="D1289">
        <v>4949850</v>
      </c>
      <c r="E1289">
        <v>1821600</v>
      </c>
      <c r="F1289" s="4">
        <f t="shared" si="20"/>
        <v>2912130</v>
      </c>
    </row>
    <row r="1290" spans="1:6" x14ac:dyDescent="0.3">
      <c r="A1290" t="s">
        <v>2284</v>
      </c>
      <c r="B1290">
        <v>0</v>
      </c>
      <c r="C1290">
        <v>0</v>
      </c>
      <c r="D1290">
        <v>991430</v>
      </c>
      <c r="E1290">
        <v>1273280</v>
      </c>
      <c r="F1290" s="4">
        <f t="shared" si="20"/>
        <v>754903.33333333337</v>
      </c>
    </row>
    <row r="1291" spans="1:6" x14ac:dyDescent="0.3">
      <c r="A1291" t="s">
        <v>2285</v>
      </c>
      <c r="B1291">
        <v>750750</v>
      </c>
      <c r="C1291">
        <v>1045400</v>
      </c>
      <c r="D1291">
        <v>0</v>
      </c>
      <c r="E1291">
        <v>1218960</v>
      </c>
      <c r="F1291" s="4">
        <f t="shared" si="20"/>
        <v>754786.66666666663</v>
      </c>
    </row>
    <row r="1292" spans="1:6" x14ac:dyDescent="0.3">
      <c r="A1292" t="s">
        <v>2286</v>
      </c>
      <c r="B1292">
        <v>711920</v>
      </c>
      <c r="C1292">
        <v>647680</v>
      </c>
      <c r="D1292">
        <v>0</v>
      </c>
      <c r="E1292">
        <v>0</v>
      </c>
      <c r="F1292" s="4">
        <f t="shared" si="20"/>
        <v>215893.33333333334</v>
      </c>
    </row>
    <row r="1293" spans="1:6" x14ac:dyDescent="0.3">
      <c r="A1293" t="s">
        <v>2287</v>
      </c>
      <c r="B1293">
        <v>1212120</v>
      </c>
      <c r="C1293">
        <v>576030</v>
      </c>
      <c r="D1293">
        <v>412230</v>
      </c>
      <c r="E1293">
        <v>409500</v>
      </c>
      <c r="F1293" s="4">
        <f t="shared" si="20"/>
        <v>465920</v>
      </c>
    </row>
    <row r="1294" spans="1:6" x14ac:dyDescent="0.3">
      <c r="A1294" t="s">
        <v>304</v>
      </c>
      <c r="B1294">
        <v>1186900</v>
      </c>
      <c r="C1294">
        <v>2184900</v>
      </c>
      <c r="D1294">
        <v>880900</v>
      </c>
      <c r="E1294">
        <v>2324780</v>
      </c>
      <c r="F1294" s="4">
        <f t="shared" si="20"/>
        <v>1796860</v>
      </c>
    </row>
    <row r="1295" spans="1:6" x14ac:dyDescent="0.3">
      <c r="A1295" t="s">
        <v>2288</v>
      </c>
      <c r="B1295">
        <v>2355990</v>
      </c>
      <c r="C1295">
        <v>2255320</v>
      </c>
      <c r="D1295">
        <v>3293290</v>
      </c>
      <c r="E1295">
        <v>2307760</v>
      </c>
      <c r="F1295" s="4">
        <f t="shared" si="20"/>
        <v>2618790</v>
      </c>
    </row>
    <row r="1296" spans="1:6" x14ac:dyDescent="0.3">
      <c r="A1296" t="s">
        <v>2289</v>
      </c>
      <c r="B1296">
        <v>759850</v>
      </c>
      <c r="C1296">
        <v>370000</v>
      </c>
      <c r="D1296">
        <v>321100</v>
      </c>
      <c r="E1296">
        <v>273000</v>
      </c>
      <c r="F1296" s="4">
        <f t="shared" si="20"/>
        <v>321366.66666666669</v>
      </c>
    </row>
    <row r="1297" spans="1:6" x14ac:dyDescent="0.3">
      <c r="A1297" t="s">
        <v>2290</v>
      </c>
      <c r="B1297">
        <v>0</v>
      </c>
      <c r="C1297">
        <v>2230180</v>
      </c>
      <c r="D1297">
        <v>2265900</v>
      </c>
      <c r="E1297">
        <v>578760</v>
      </c>
      <c r="F1297" s="4">
        <f t="shared" si="20"/>
        <v>1691613.3333333333</v>
      </c>
    </row>
    <row r="1298" spans="1:6" x14ac:dyDescent="0.3">
      <c r="A1298" t="s">
        <v>2291</v>
      </c>
      <c r="B1298">
        <v>488300</v>
      </c>
      <c r="C1298">
        <v>762580</v>
      </c>
      <c r="D1298">
        <v>541340</v>
      </c>
      <c r="E1298">
        <v>402000</v>
      </c>
      <c r="F1298" s="4">
        <f t="shared" si="20"/>
        <v>568640</v>
      </c>
    </row>
    <row r="1299" spans="1:6" x14ac:dyDescent="0.3">
      <c r="A1299" t="s">
        <v>624</v>
      </c>
      <c r="B1299">
        <v>0</v>
      </c>
      <c r="C1299">
        <v>3447640</v>
      </c>
      <c r="D1299">
        <v>0</v>
      </c>
      <c r="E1299">
        <v>0</v>
      </c>
      <c r="F1299" s="4">
        <f t="shared" si="20"/>
        <v>1149213.3333333333</v>
      </c>
    </row>
    <row r="1300" spans="1:6" x14ac:dyDescent="0.3">
      <c r="A1300" t="s">
        <v>2292</v>
      </c>
      <c r="B1300">
        <v>1062300</v>
      </c>
      <c r="C1300">
        <v>4853060</v>
      </c>
      <c r="D1300">
        <v>6577190</v>
      </c>
      <c r="E1300">
        <v>3661340</v>
      </c>
      <c r="F1300" s="4">
        <f t="shared" si="20"/>
        <v>5030530</v>
      </c>
    </row>
    <row r="1301" spans="1:6" x14ac:dyDescent="0.3">
      <c r="A1301" t="s">
        <v>2293</v>
      </c>
      <c r="B1301">
        <v>1786050</v>
      </c>
      <c r="C1301">
        <v>2334040</v>
      </c>
      <c r="D1301">
        <v>488670</v>
      </c>
      <c r="E1301">
        <v>2221170</v>
      </c>
      <c r="F1301" s="4">
        <f t="shared" si="20"/>
        <v>1681293.3333333333</v>
      </c>
    </row>
    <row r="1302" spans="1:6" x14ac:dyDescent="0.3">
      <c r="A1302" t="s">
        <v>2294</v>
      </c>
      <c r="B1302">
        <v>735560</v>
      </c>
      <c r="C1302">
        <v>1382920</v>
      </c>
      <c r="D1302">
        <v>0</v>
      </c>
      <c r="E1302">
        <v>1945900</v>
      </c>
      <c r="F1302" s="4">
        <f t="shared" si="20"/>
        <v>1109606.6666666667</v>
      </c>
    </row>
    <row r="1303" spans="1:6" x14ac:dyDescent="0.3">
      <c r="A1303" t="s">
        <v>2295</v>
      </c>
      <c r="B1303">
        <v>1059784</v>
      </c>
      <c r="C1303">
        <v>491400</v>
      </c>
      <c r="D1303">
        <v>1136900</v>
      </c>
      <c r="E1303">
        <v>2782000</v>
      </c>
      <c r="F1303" s="4">
        <f t="shared" si="20"/>
        <v>1470100</v>
      </c>
    </row>
    <row r="1304" spans="1:6" x14ac:dyDescent="0.3">
      <c r="A1304" t="s">
        <v>2296</v>
      </c>
      <c r="B1304">
        <v>1452360</v>
      </c>
      <c r="C1304">
        <v>300300</v>
      </c>
      <c r="D1304">
        <v>234600</v>
      </c>
      <c r="E1304">
        <v>0</v>
      </c>
      <c r="F1304" s="4">
        <f t="shared" si="20"/>
        <v>178300</v>
      </c>
    </row>
    <row r="1305" spans="1:6" x14ac:dyDescent="0.3">
      <c r="A1305" t="s">
        <v>2297</v>
      </c>
      <c r="B1305">
        <v>0</v>
      </c>
      <c r="C1305">
        <v>364000</v>
      </c>
      <c r="D1305">
        <v>0</v>
      </c>
      <c r="E1305">
        <v>0</v>
      </c>
      <c r="F1305" s="4">
        <f t="shared" si="20"/>
        <v>121333.33333333333</v>
      </c>
    </row>
    <row r="1306" spans="1:6" x14ac:dyDescent="0.3">
      <c r="A1306" t="s">
        <v>2298</v>
      </c>
      <c r="B1306">
        <v>888800</v>
      </c>
      <c r="C1306">
        <v>0</v>
      </c>
      <c r="D1306">
        <v>568900</v>
      </c>
      <c r="E1306">
        <v>450560</v>
      </c>
      <c r="F1306" s="4">
        <f t="shared" si="20"/>
        <v>339820</v>
      </c>
    </row>
    <row r="1307" spans="1:6" x14ac:dyDescent="0.3">
      <c r="A1307" t="s">
        <v>2299</v>
      </c>
      <c r="B1307">
        <v>0</v>
      </c>
      <c r="C1307">
        <v>0</v>
      </c>
      <c r="D1307">
        <v>2257710</v>
      </c>
      <c r="E1307">
        <v>4072630</v>
      </c>
      <c r="F1307" s="4">
        <f t="shared" si="20"/>
        <v>2110113.3333333335</v>
      </c>
    </row>
    <row r="1308" spans="1:6" x14ac:dyDescent="0.3">
      <c r="A1308" t="s">
        <v>2300</v>
      </c>
      <c r="B1308">
        <v>370000</v>
      </c>
      <c r="C1308">
        <v>482300</v>
      </c>
      <c r="D1308">
        <v>494860</v>
      </c>
      <c r="E1308">
        <v>248430</v>
      </c>
      <c r="F1308" s="4">
        <f t="shared" si="20"/>
        <v>408530</v>
      </c>
    </row>
    <row r="1309" spans="1:6" x14ac:dyDescent="0.3">
      <c r="A1309" t="s">
        <v>2301</v>
      </c>
      <c r="B1309">
        <v>0</v>
      </c>
      <c r="C1309">
        <v>2304430</v>
      </c>
      <c r="D1309">
        <v>0</v>
      </c>
      <c r="E1309">
        <v>0</v>
      </c>
      <c r="F1309" s="4">
        <f t="shared" si="20"/>
        <v>768143.33333333337</v>
      </c>
    </row>
    <row r="1310" spans="1:6" x14ac:dyDescent="0.3">
      <c r="A1310" t="s">
        <v>2302</v>
      </c>
      <c r="B1310">
        <v>0</v>
      </c>
      <c r="C1310">
        <v>0</v>
      </c>
      <c r="D1310">
        <v>981710</v>
      </c>
      <c r="E1310">
        <v>0</v>
      </c>
      <c r="F1310" s="4">
        <f t="shared" si="20"/>
        <v>327236.66666666669</v>
      </c>
    </row>
    <row r="1311" spans="1:6" x14ac:dyDescent="0.3">
      <c r="A1311" t="s">
        <v>2303</v>
      </c>
      <c r="B1311">
        <v>603050</v>
      </c>
      <c r="C1311">
        <v>286650</v>
      </c>
      <c r="D1311">
        <v>527800</v>
      </c>
      <c r="E1311">
        <v>332150</v>
      </c>
      <c r="F1311" s="4">
        <f t="shared" si="20"/>
        <v>382200</v>
      </c>
    </row>
    <row r="1312" spans="1:6" x14ac:dyDescent="0.3">
      <c r="A1312" t="s">
        <v>2304</v>
      </c>
      <c r="B1312">
        <v>11851100</v>
      </c>
      <c r="C1312">
        <v>6923060</v>
      </c>
      <c r="D1312">
        <v>9206060</v>
      </c>
      <c r="E1312">
        <v>18373890</v>
      </c>
      <c r="F1312" s="4">
        <f t="shared" si="20"/>
        <v>11501003.333333334</v>
      </c>
    </row>
    <row r="1313" spans="1:6" x14ac:dyDescent="0.3">
      <c r="A1313" t="s">
        <v>2305</v>
      </c>
      <c r="B1313">
        <v>382200</v>
      </c>
      <c r="C1313">
        <v>935250</v>
      </c>
      <c r="D1313">
        <v>1475580</v>
      </c>
      <c r="E1313">
        <v>0</v>
      </c>
      <c r="F1313" s="4">
        <f t="shared" si="20"/>
        <v>803610</v>
      </c>
    </row>
    <row r="1314" spans="1:6" x14ac:dyDescent="0.3">
      <c r="A1314" t="s">
        <v>404</v>
      </c>
      <c r="B1314">
        <v>0</v>
      </c>
      <c r="C1314">
        <v>2306850</v>
      </c>
      <c r="D1314">
        <v>5122390</v>
      </c>
      <c r="E1314">
        <v>0</v>
      </c>
      <c r="F1314" s="4">
        <f t="shared" si="20"/>
        <v>2476413.3333333335</v>
      </c>
    </row>
    <row r="1315" spans="1:6" x14ac:dyDescent="0.3">
      <c r="A1315" t="s">
        <v>2306</v>
      </c>
      <c r="B1315">
        <v>1827540</v>
      </c>
      <c r="C1315">
        <v>3276040</v>
      </c>
      <c r="D1315">
        <v>1839570</v>
      </c>
      <c r="E1315">
        <v>1620690</v>
      </c>
      <c r="F1315" s="4">
        <f t="shared" si="20"/>
        <v>2245433.3333333335</v>
      </c>
    </row>
    <row r="1316" spans="1:6" x14ac:dyDescent="0.3">
      <c r="A1316" t="s">
        <v>2307</v>
      </c>
      <c r="B1316">
        <v>0</v>
      </c>
      <c r="C1316">
        <v>0</v>
      </c>
      <c r="D1316">
        <v>195500</v>
      </c>
      <c r="E1316">
        <v>0</v>
      </c>
      <c r="F1316" s="4">
        <f t="shared" si="20"/>
        <v>65166.666666666664</v>
      </c>
    </row>
    <row r="1317" spans="1:6" x14ac:dyDescent="0.3">
      <c r="A1317" t="s">
        <v>2308</v>
      </c>
      <c r="B1317">
        <v>160000</v>
      </c>
      <c r="C1317">
        <v>1013000</v>
      </c>
      <c r="D1317">
        <v>561050</v>
      </c>
      <c r="E1317">
        <v>994740</v>
      </c>
      <c r="F1317" s="4">
        <f t="shared" si="20"/>
        <v>856263.33333333337</v>
      </c>
    </row>
    <row r="1318" spans="1:6" x14ac:dyDescent="0.3">
      <c r="A1318" t="s">
        <v>2309</v>
      </c>
      <c r="B1318">
        <v>3446570</v>
      </c>
      <c r="C1318">
        <v>0</v>
      </c>
      <c r="D1318">
        <v>2484600</v>
      </c>
      <c r="E1318">
        <v>0</v>
      </c>
      <c r="F1318" s="4">
        <f t="shared" si="20"/>
        <v>828200</v>
      </c>
    </row>
    <row r="1319" spans="1:6" x14ac:dyDescent="0.3">
      <c r="A1319" t="s">
        <v>2310</v>
      </c>
      <c r="B1319">
        <v>2010540</v>
      </c>
      <c r="C1319">
        <v>3056320</v>
      </c>
      <c r="D1319">
        <v>2058520</v>
      </c>
      <c r="E1319">
        <v>2231240</v>
      </c>
      <c r="F1319" s="4">
        <f t="shared" si="20"/>
        <v>2448693.3333333335</v>
      </c>
    </row>
    <row r="1320" spans="1:6" x14ac:dyDescent="0.3">
      <c r="A1320" t="s">
        <v>2311</v>
      </c>
      <c r="B1320">
        <v>663810</v>
      </c>
      <c r="C1320">
        <v>3544870</v>
      </c>
      <c r="D1320">
        <v>6049960</v>
      </c>
      <c r="E1320">
        <v>4308670</v>
      </c>
      <c r="F1320" s="4">
        <f t="shared" si="20"/>
        <v>4634500</v>
      </c>
    </row>
    <row r="1321" spans="1:6" x14ac:dyDescent="0.3">
      <c r="A1321" t="s">
        <v>2312</v>
      </c>
      <c r="B1321">
        <v>1508500</v>
      </c>
      <c r="C1321">
        <v>0</v>
      </c>
      <c r="D1321">
        <v>1497340</v>
      </c>
      <c r="E1321">
        <v>1518880</v>
      </c>
      <c r="F1321" s="4">
        <f t="shared" si="20"/>
        <v>1005406.6666666666</v>
      </c>
    </row>
    <row r="1322" spans="1:6" x14ac:dyDescent="0.3">
      <c r="A1322" t="s">
        <v>2313</v>
      </c>
      <c r="B1322">
        <v>466440</v>
      </c>
      <c r="C1322">
        <v>1647240</v>
      </c>
      <c r="D1322">
        <v>513780</v>
      </c>
      <c r="E1322">
        <v>603440</v>
      </c>
      <c r="F1322" s="4">
        <f t="shared" si="20"/>
        <v>921486.66666666663</v>
      </c>
    </row>
    <row r="1323" spans="1:6" x14ac:dyDescent="0.3">
      <c r="A1323" t="s">
        <v>2314</v>
      </c>
      <c r="B1323">
        <v>2761360</v>
      </c>
      <c r="C1323">
        <v>3537970</v>
      </c>
      <c r="D1323">
        <v>4056870</v>
      </c>
      <c r="E1323">
        <v>2733310</v>
      </c>
      <c r="F1323" s="4">
        <f t="shared" si="20"/>
        <v>3442716.6666666665</v>
      </c>
    </row>
    <row r="1324" spans="1:6" x14ac:dyDescent="0.3">
      <c r="A1324" t="s">
        <v>2315</v>
      </c>
      <c r="B1324">
        <v>2547040</v>
      </c>
      <c r="C1324">
        <v>2120300</v>
      </c>
      <c r="D1324">
        <v>286650</v>
      </c>
      <c r="E1324">
        <v>2049300</v>
      </c>
      <c r="F1324" s="4">
        <f t="shared" si="20"/>
        <v>1485416.6666666667</v>
      </c>
    </row>
    <row r="1325" spans="1:6" x14ac:dyDescent="0.3">
      <c r="A1325" t="s">
        <v>2316</v>
      </c>
      <c r="B1325">
        <v>0</v>
      </c>
      <c r="C1325">
        <v>0</v>
      </c>
      <c r="D1325">
        <v>414000</v>
      </c>
      <c r="E1325">
        <v>0</v>
      </c>
      <c r="F1325" s="4">
        <f t="shared" si="20"/>
        <v>138000</v>
      </c>
    </row>
    <row r="1326" spans="1:6" x14ac:dyDescent="0.3">
      <c r="A1326" t="s">
        <v>2317</v>
      </c>
      <c r="B1326">
        <v>0</v>
      </c>
      <c r="C1326">
        <v>0</v>
      </c>
      <c r="D1326">
        <v>370000</v>
      </c>
      <c r="E1326">
        <v>820000</v>
      </c>
      <c r="F1326" s="4">
        <f t="shared" si="20"/>
        <v>396666.66666666669</v>
      </c>
    </row>
    <row r="1327" spans="1:6" x14ac:dyDescent="0.3">
      <c r="A1327" t="s">
        <v>2318</v>
      </c>
      <c r="B1327">
        <v>256000</v>
      </c>
      <c r="C1327">
        <v>230000</v>
      </c>
      <c r="D1327">
        <v>1458820</v>
      </c>
      <c r="E1327">
        <v>756000</v>
      </c>
      <c r="F1327" s="4">
        <f t="shared" si="20"/>
        <v>814940</v>
      </c>
    </row>
    <row r="1328" spans="1:6" x14ac:dyDescent="0.3">
      <c r="A1328" t="s">
        <v>2319</v>
      </c>
      <c r="B1328">
        <v>0</v>
      </c>
      <c r="C1328">
        <v>721630</v>
      </c>
      <c r="D1328">
        <v>325780</v>
      </c>
      <c r="E1328">
        <v>1348620</v>
      </c>
      <c r="F1328" s="4">
        <f t="shared" si="20"/>
        <v>798676.66666666663</v>
      </c>
    </row>
    <row r="1329" spans="1:6" x14ac:dyDescent="0.3">
      <c r="A1329" t="s">
        <v>2320</v>
      </c>
      <c r="B1329">
        <v>0</v>
      </c>
      <c r="C1329">
        <v>0</v>
      </c>
      <c r="D1329">
        <v>906400</v>
      </c>
      <c r="E1329">
        <v>0</v>
      </c>
      <c r="F1329" s="4">
        <f t="shared" si="20"/>
        <v>302133.33333333331</v>
      </c>
    </row>
    <row r="1330" spans="1:6" x14ac:dyDescent="0.3">
      <c r="A1330" t="s">
        <v>2321</v>
      </c>
      <c r="B1330">
        <v>1356080</v>
      </c>
      <c r="C1330">
        <v>0</v>
      </c>
      <c r="D1330">
        <v>518700</v>
      </c>
      <c r="E1330">
        <v>3436960</v>
      </c>
      <c r="F1330" s="4">
        <f t="shared" si="20"/>
        <v>1318553.3333333333</v>
      </c>
    </row>
    <row r="1331" spans="1:6" x14ac:dyDescent="0.3">
      <c r="A1331" t="s">
        <v>2322</v>
      </c>
      <c r="B1331">
        <v>3128750</v>
      </c>
      <c r="C1331">
        <v>1073800</v>
      </c>
      <c r="D1331">
        <v>1963200</v>
      </c>
      <c r="E1331">
        <v>1877800</v>
      </c>
      <c r="F1331" s="4">
        <f t="shared" si="20"/>
        <v>1638266.6666666667</v>
      </c>
    </row>
    <row r="1332" spans="1:6" x14ac:dyDescent="0.3">
      <c r="A1332" t="s">
        <v>2323</v>
      </c>
      <c r="B1332">
        <v>12427999</v>
      </c>
      <c r="C1332">
        <v>9748129</v>
      </c>
      <c r="D1332">
        <v>13897860</v>
      </c>
      <c r="E1332">
        <v>13163076</v>
      </c>
      <c r="F1332" s="4">
        <f t="shared" si="20"/>
        <v>12269688.333333334</v>
      </c>
    </row>
    <row r="1333" spans="1:6" x14ac:dyDescent="0.3">
      <c r="A1333" t="s">
        <v>2324</v>
      </c>
      <c r="B1333">
        <v>2730100</v>
      </c>
      <c r="C1333">
        <v>6055319</v>
      </c>
      <c r="D1333">
        <v>6166680</v>
      </c>
      <c r="E1333">
        <v>2562919</v>
      </c>
      <c r="F1333" s="4">
        <f t="shared" si="20"/>
        <v>4928306</v>
      </c>
    </row>
    <row r="1334" spans="1:6" x14ac:dyDescent="0.3">
      <c r="A1334" t="s">
        <v>2325</v>
      </c>
      <c r="B1334">
        <v>236600</v>
      </c>
      <c r="C1334">
        <v>499590</v>
      </c>
      <c r="D1334">
        <v>297500</v>
      </c>
      <c r="E1334">
        <v>376000</v>
      </c>
      <c r="F1334" s="4">
        <f t="shared" si="20"/>
        <v>391030</v>
      </c>
    </row>
    <row r="1335" spans="1:6" x14ac:dyDescent="0.3">
      <c r="A1335" t="s">
        <v>2326</v>
      </c>
      <c r="B1335">
        <v>2146690</v>
      </c>
      <c r="C1335">
        <v>2224380</v>
      </c>
      <c r="D1335">
        <v>2038500</v>
      </c>
      <c r="E1335">
        <v>2280780</v>
      </c>
      <c r="F1335" s="4">
        <f t="shared" si="20"/>
        <v>2181220</v>
      </c>
    </row>
    <row r="1336" spans="1:6" x14ac:dyDescent="0.3">
      <c r="A1336" t="s">
        <v>2327</v>
      </c>
      <c r="B1336">
        <v>473200</v>
      </c>
      <c r="C1336">
        <v>717990</v>
      </c>
      <c r="D1336">
        <v>0</v>
      </c>
      <c r="E1336">
        <v>2508660</v>
      </c>
      <c r="F1336" s="4">
        <f t="shared" si="20"/>
        <v>1075550</v>
      </c>
    </row>
    <row r="1337" spans="1:6" x14ac:dyDescent="0.3">
      <c r="A1337" t="s">
        <v>2328</v>
      </c>
      <c r="B1337">
        <v>0</v>
      </c>
      <c r="C1337">
        <v>962780</v>
      </c>
      <c r="D1337">
        <v>0</v>
      </c>
      <c r="E1337">
        <v>0</v>
      </c>
      <c r="F1337" s="4">
        <f t="shared" si="20"/>
        <v>320926.66666666669</v>
      </c>
    </row>
    <row r="1338" spans="1:6" x14ac:dyDescent="0.3">
      <c r="A1338" t="s">
        <v>2329</v>
      </c>
      <c r="B1338">
        <v>0</v>
      </c>
      <c r="C1338">
        <v>687860</v>
      </c>
      <c r="D1338">
        <v>234600</v>
      </c>
      <c r="E1338">
        <v>974960</v>
      </c>
      <c r="F1338" s="4">
        <f t="shared" si="20"/>
        <v>632473.33333333337</v>
      </c>
    </row>
    <row r="1339" spans="1:6" x14ac:dyDescent="0.3">
      <c r="A1339" t="s">
        <v>2330</v>
      </c>
      <c r="B1339">
        <v>401600</v>
      </c>
      <c r="C1339">
        <v>281190</v>
      </c>
      <c r="D1339">
        <v>696640</v>
      </c>
      <c r="E1339">
        <v>1369920</v>
      </c>
      <c r="F1339" s="4">
        <f t="shared" si="20"/>
        <v>782583.33333333337</v>
      </c>
    </row>
    <row r="1340" spans="1:6" x14ac:dyDescent="0.3">
      <c r="A1340" t="s">
        <v>2331</v>
      </c>
      <c r="B1340">
        <v>9662800</v>
      </c>
      <c r="C1340">
        <v>11510850</v>
      </c>
      <c r="D1340">
        <v>8388750</v>
      </c>
      <c r="E1340">
        <v>12168300</v>
      </c>
      <c r="F1340" s="4">
        <f t="shared" si="20"/>
        <v>10689300</v>
      </c>
    </row>
    <row r="1341" spans="1:6" x14ac:dyDescent="0.3">
      <c r="A1341" t="s">
        <v>2332</v>
      </c>
      <c r="B1341">
        <v>411950</v>
      </c>
      <c r="C1341">
        <v>595140</v>
      </c>
      <c r="D1341">
        <v>273000</v>
      </c>
      <c r="E1341">
        <v>548550</v>
      </c>
      <c r="F1341" s="4">
        <f t="shared" si="20"/>
        <v>472230</v>
      </c>
    </row>
    <row r="1342" spans="1:6" x14ac:dyDescent="0.3">
      <c r="A1342" t="s">
        <v>2333</v>
      </c>
      <c r="B1342">
        <v>0</v>
      </c>
      <c r="C1342">
        <v>618050</v>
      </c>
      <c r="D1342">
        <v>300000</v>
      </c>
      <c r="E1342">
        <v>1115100</v>
      </c>
      <c r="F1342" s="4">
        <f t="shared" si="20"/>
        <v>677716.66666666663</v>
      </c>
    </row>
    <row r="1343" spans="1:6" x14ac:dyDescent="0.3">
      <c r="A1343" t="s">
        <v>2334</v>
      </c>
      <c r="B1343">
        <v>2488340</v>
      </c>
      <c r="C1343">
        <v>948760</v>
      </c>
      <c r="D1343">
        <v>1293600</v>
      </c>
      <c r="E1343">
        <v>646100</v>
      </c>
      <c r="F1343" s="4">
        <f t="shared" si="20"/>
        <v>962820</v>
      </c>
    </row>
    <row r="1344" spans="1:6" x14ac:dyDescent="0.3">
      <c r="A1344" t="s">
        <v>2335</v>
      </c>
      <c r="B1344">
        <v>0</v>
      </c>
      <c r="C1344">
        <v>370000</v>
      </c>
      <c r="D1344">
        <v>19391900</v>
      </c>
      <c r="E1344">
        <v>0</v>
      </c>
      <c r="F1344" s="4">
        <f t="shared" si="20"/>
        <v>6587300</v>
      </c>
    </row>
    <row r="1345" spans="1:6" x14ac:dyDescent="0.3">
      <c r="A1345" t="s">
        <v>2336</v>
      </c>
      <c r="B1345">
        <v>0</v>
      </c>
      <c r="C1345">
        <v>1480000</v>
      </c>
      <c r="D1345">
        <v>473200</v>
      </c>
      <c r="E1345">
        <v>0</v>
      </c>
      <c r="F1345" s="4">
        <f t="shared" si="20"/>
        <v>651066.66666666663</v>
      </c>
    </row>
    <row r="1346" spans="1:6" x14ac:dyDescent="0.3">
      <c r="A1346" t="s">
        <v>2337</v>
      </c>
      <c r="B1346">
        <v>1503950</v>
      </c>
      <c r="C1346">
        <v>3056860</v>
      </c>
      <c r="D1346">
        <v>1694760</v>
      </c>
      <c r="E1346">
        <v>1825240</v>
      </c>
      <c r="F1346" s="4">
        <f t="shared" si="20"/>
        <v>2192286.6666666665</v>
      </c>
    </row>
    <row r="1347" spans="1:6" x14ac:dyDescent="0.3">
      <c r="A1347" t="s">
        <v>2338</v>
      </c>
      <c r="B1347">
        <v>6028560</v>
      </c>
      <c r="C1347">
        <v>7694930</v>
      </c>
      <c r="D1347">
        <v>8978970</v>
      </c>
      <c r="E1347">
        <v>9974360</v>
      </c>
      <c r="F1347" s="4">
        <f t="shared" ref="F1347:F1410" si="21">SUM(C1347:E1347)/3</f>
        <v>8882753.333333334</v>
      </c>
    </row>
    <row r="1348" spans="1:6" x14ac:dyDescent="0.3">
      <c r="A1348" t="s">
        <v>2339</v>
      </c>
      <c r="B1348">
        <v>191100</v>
      </c>
      <c r="C1348">
        <v>823900</v>
      </c>
      <c r="D1348">
        <v>1671100</v>
      </c>
      <c r="E1348">
        <v>0</v>
      </c>
      <c r="F1348" s="4">
        <f t="shared" si="21"/>
        <v>831666.66666666663</v>
      </c>
    </row>
    <row r="1349" spans="1:6" x14ac:dyDescent="0.3">
      <c r="A1349" t="s">
        <v>2340</v>
      </c>
      <c r="B1349">
        <v>1244880</v>
      </c>
      <c r="C1349">
        <v>512100</v>
      </c>
      <c r="D1349">
        <v>775780</v>
      </c>
      <c r="E1349">
        <v>387660</v>
      </c>
      <c r="F1349" s="4">
        <f t="shared" si="21"/>
        <v>558513.33333333337</v>
      </c>
    </row>
    <row r="1350" spans="1:6" x14ac:dyDescent="0.3">
      <c r="A1350" t="s">
        <v>2341</v>
      </c>
      <c r="B1350">
        <v>160000</v>
      </c>
      <c r="C1350">
        <v>0</v>
      </c>
      <c r="D1350">
        <v>0</v>
      </c>
      <c r="E1350">
        <v>1067920</v>
      </c>
      <c r="F1350" s="4">
        <f t="shared" si="21"/>
        <v>355973.33333333331</v>
      </c>
    </row>
    <row r="1351" spans="1:6" x14ac:dyDescent="0.3">
      <c r="A1351" t="s">
        <v>2342</v>
      </c>
      <c r="B1351">
        <v>0</v>
      </c>
      <c r="C1351">
        <v>3685500</v>
      </c>
      <c r="D1351">
        <v>0</v>
      </c>
      <c r="E1351">
        <v>8390200</v>
      </c>
      <c r="F1351" s="4">
        <f t="shared" si="21"/>
        <v>4025233.3333333335</v>
      </c>
    </row>
    <row r="1352" spans="1:6" x14ac:dyDescent="0.3">
      <c r="A1352" t="s">
        <v>251</v>
      </c>
      <c r="B1352">
        <v>2165580</v>
      </c>
      <c r="C1352">
        <v>3202590</v>
      </c>
      <c r="D1352">
        <v>3218580</v>
      </c>
      <c r="E1352">
        <v>3103800</v>
      </c>
      <c r="F1352" s="4">
        <f t="shared" si="21"/>
        <v>3174990</v>
      </c>
    </row>
    <row r="1353" spans="1:6" x14ac:dyDescent="0.3">
      <c r="A1353" t="s">
        <v>2343</v>
      </c>
      <c r="B1353">
        <v>1139050</v>
      </c>
      <c r="C1353">
        <v>1446900</v>
      </c>
      <c r="D1353">
        <v>1178670</v>
      </c>
      <c r="E1353">
        <v>1410510</v>
      </c>
      <c r="F1353" s="4">
        <f t="shared" si="21"/>
        <v>1345360</v>
      </c>
    </row>
    <row r="1354" spans="1:6" x14ac:dyDescent="0.3">
      <c r="A1354" t="s">
        <v>2344</v>
      </c>
      <c r="B1354">
        <v>0</v>
      </c>
      <c r="C1354">
        <v>3023930</v>
      </c>
      <c r="D1354">
        <v>0</v>
      </c>
      <c r="E1354">
        <v>0</v>
      </c>
      <c r="F1354" s="4">
        <f t="shared" si="21"/>
        <v>1007976.6666666666</v>
      </c>
    </row>
    <row r="1355" spans="1:6" x14ac:dyDescent="0.3">
      <c r="A1355" t="s">
        <v>2345</v>
      </c>
      <c r="B1355">
        <v>2441500</v>
      </c>
      <c r="C1355">
        <v>592000</v>
      </c>
      <c r="D1355">
        <v>2405000</v>
      </c>
      <c r="E1355">
        <v>4030100</v>
      </c>
      <c r="F1355" s="4">
        <f t="shared" si="21"/>
        <v>2342366.6666666665</v>
      </c>
    </row>
    <row r="1356" spans="1:6" x14ac:dyDescent="0.3">
      <c r="A1356" t="s">
        <v>2346</v>
      </c>
      <c r="B1356">
        <v>2138500</v>
      </c>
      <c r="C1356">
        <v>2825270</v>
      </c>
      <c r="D1356">
        <v>2522160</v>
      </c>
      <c r="E1356">
        <v>2386140</v>
      </c>
      <c r="F1356" s="4">
        <f t="shared" si="21"/>
        <v>2577856.6666666665</v>
      </c>
    </row>
    <row r="1357" spans="1:6" x14ac:dyDescent="0.3">
      <c r="A1357" t="s">
        <v>2347</v>
      </c>
      <c r="B1357">
        <v>3465180</v>
      </c>
      <c r="C1357">
        <v>4286610</v>
      </c>
      <c r="D1357">
        <v>3194040</v>
      </c>
      <c r="E1357">
        <v>7551630</v>
      </c>
      <c r="F1357" s="4">
        <f t="shared" si="21"/>
        <v>5010760</v>
      </c>
    </row>
    <row r="1358" spans="1:6" x14ac:dyDescent="0.3">
      <c r="A1358" t="s">
        <v>2348</v>
      </c>
      <c r="B1358">
        <v>2195300</v>
      </c>
      <c r="C1358">
        <v>2770520</v>
      </c>
      <c r="D1358">
        <v>1186460</v>
      </c>
      <c r="E1358">
        <v>1196000</v>
      </c>
      <c r="F1358" s="4">
        <f t="shared" si="21"/>
        <v>1717660</v>
      </c>
    </row>
    <row r="1359" spans="1:6" x14ac:dyDescent="0.3">
      <c r="A1359" t="s">
        <v>2349</v>
      </c>
      <c r="B1359">
        <v>2070250</v>
      </c>
      <c r="C1359">
        <v>2359630</v>
      </c>
      <c r="D1359">
        <v>309400</v>
      </c>
      <c r="E1359">
        <v>2022860</v>
      </c>
      <c r="F1359" s="4">
        <f t="shared" si="21"/>
        <v>1563963.3333333333</v>
      </c>
    </row>
    <row r="1360" spans="1:6" x14ac:dyDescent="0.3">
      <c r="A1360" t="s">
        <v>2350</v>
      </c>
      <c r="B1360">
        <v>898190</v>
      </c>
      <c r="C1360">
        <v>0</v>
      </c>
      <c r="D1360">
        <v>3146570</v>
      </c>
      <c r="E1360">
        <v>542180</v>
      </c>
      <c r="F1360" s="4">
        <f t="shared" si="21"/>
        <v>1229583.3333333333</v>
      </c>
    </row>
    <row r="1361" spans="1:6" x14ac:dyDescent="0.3">
      <c r="A1361" t="s">
        <v>2351</v>
      </c>
      <c r="B1361">
        <v>16880270</v>
      </c>
      <c r="C1361">
        <v>5167400</v>
      </c>
      <c r="D1361">
        <v>2129400</v>
      </c>
      <c r="E1361">
        <v>8181970</v>
      </c>
      <c r="F1361" s="4">
        <f t="shared" si="21"/>
        <v>5159590</v>
      </c>
    </row>
    <row r="1362" spans="1:6" x14ac:dyDescent="0.3">
      <c r="A1362" t="s">
        <v>2352</v>
      </c>
      <c r="B1362">
        <v>0</v>
      </c>
      <c r="C1362">
        <v>543270</v>
      </c>
      <c r="D1362">
        <v>777920</v>
      </c>
      <c r="E1362">
        <v>0</v>
      </c>
      <c r="F1362" s="4">
        <f t="shared" si="21"/>
        <v>440396.66666666669</v>
      </c>
    </row>
    <row r="1363" spans="1:6" x14ac:dyDescent="0.3">
      <c r="A1363" t="s">
        <v>2353</v>
      </c>
      <c r="B1363">
        <v>487000</v>
      </c>
      <c r="C1363">
        <v>289380</v>
      </c>
      <c r="D1363">
        <v>300300</v>
      </c>
      <c r="E1363">
        <v>664180</v>
      </c>
      <c r="F1363" s="4">
        <f t="shared" si="21"/>
        <v>417953.33333333331</v>
      </c>
    </row>
    <row r="1364" spans="1:6" x14ac:dyDescent="0.3">
      <c r="A1364" t="s">
        <v>2354</v>
      </c>
      <c r="B1364">
        <v>0</v>
      </c>
      <c r="C1364">
        <v>0</v>
      </c>
      <c r="D1364">
        <v>1480000</v>
      </c>
      <c r="E1364">
        <v>0</v>
      </c>
      <c r="F1364" s="4">
        <f t="shared" si="21"/>
        <v>493333.33333333331</v>
      </c>
    </row>
    <row r="1365" spans="1:6" x14ac:dyDescent="0.3">
      <c r="A1365" t="s">
        <v>2355</v>
      </c>
      <c r="B1365">
        <v>2289560</v>
      </c>
      <c r="C1365">
        <v>0</v>
      </c>
      <c r="D1365">
        <v>695640</v>
      </c>
      <c r="E1365">
        <v>2156700</v>
      </c>
      <c r="F1365" s="4">
        <f t="shared" si="21"/>
        <v>950780</v>
      </c>
    </row>
    <row r="1366" spans="1:6" x14ac:dyDescent="0.3">
      <c r="A1366" t="s">
        <v>2356</v>
      </c>
      <c r="B1366">
        <v>2090090</v>
      </c>
      <c r="C1366">
        <v>2143050</v>
      </c>
      <c r="D1366">
        <v>2092880</v>
      </c>
      <c r="E1366">
        <v>894000</v>
      </c>
      <c r="F1366" s="4">
        <f t="shared" si="21"/>
        <v>1709976.6666666667</v>
      </c>
    </row>
    <row r="1367" spans="1:6" x14ac:dyDescent="0.3">
      <c r="A1367" t="s">
        <v>2357</v>
      </c>
      <c r="B1367">
        <v>2460220</v>
      </c>
      <c r="C1367">
        <v>1024660</v>
      </c>
      <c r="D1367">
        <v>3116820</v>
      </c>
      <c r="E1367">
        <v>2274400</v>
      </c>
      <c r="F1367" s="4">
        <f t="shared" si="21"/>
        <v>2138626.6666666665</v>
      </c>
    </row>
    <row r="1368" spans="1:6" x14ac:dyDescent="0.3">
      <c r="A1368" t="s">
        <v>2358</v>
      </c>
      <c r="B1368">
        <v>2258000</v>
      </c>
      <c r="C1368">
        <v>4079120</v>
      </c>
      <c r="D1368">
        <v>6089040</v>
      </c>
      <c r="E1368">
        <v>6087680</v>
      </c>
      <c r="F1368" s="4">
        <f t="shared" si="21"/>
        <v>5418613.333333333</v>
      </c>
    </row>
    <row r="1369" spans="1:6" x14ac:dyDescent="0.3">
      <c r="A1369" t="s">
        <v>2359</v>
      </c>
      <c r="B1369">
        <v>0</v>
      </c>
      <c r="C1369">
        <v>2960000</v>
      </c>
      <c r="D1369">
        <v>740000</v>
      </c>
      <c r="E1369">
        <v>0</v>
      </c>
      <c r="F1369" s="4">
        <f t="shared" si="21"/>
        <v>1233333.3333333333</v>
      </c>
    </row>
    <row r="1370" spans="1:6" x14ac:dyDescent="0.3">
      <c r="A1370" t="s">
        <v>2360</v>
      </c>
      <c r="B1370">
        <v>0</v>
      </c>
      <c r="C1370">
        <v>2005700</v>
      </c>
      <c r="D1370">
        <v>2200000</v>
      </c>
      <c r="E1370">
        <v>2103000</v>
      </c>
      <c r="F1370" s="4">
        <f t="shared" si="21"/>
        <v>2102900</v>
      </c>
    </row>
    <row r="1371" spans="1:6" x14ac:dyDescent="0.3">
      <c r="A1371" t="s">
        <v>2361</v>
      </c>
      <c r="B1371">
        <v>2084270</v>
      </c>
      <c r="C1371">
        <v>0</v>
      </c>
      <c r="D1371">
        <v>4655500</v>
      </c>
      <c r="E1371">
        <v>3293300</v>
      </c>
      <c r="F1371" s="4">
        <f t="shared" si="21"/>
        <v>2649600</v>
      </c>
    </row>
    <row r="1372" spans="1:6" x14ac:dyDescent="0.3">
      <c r="A1372" t="s">
        <v>2362</v>
      </c>
      <c r="B1372">
        <v>344000</v>
      </c>
      <c r="C1372">
        <v>0</v>
      </c>
      <c r="D1372">
        <v>0</v>
      </c>
      <c r="E1372">
        <v>0</v>
      </c>
      <c r="F1372" s="4">
        <f t="shared" si="21"/>
        <v>0</v>
      </c>
    </row>
    <row r="1373" spans="1:6" x14ac:dyDescent="0.3">
      <c r="A1373" t="s">
        <v>2363</v>
      </c>
      <c r="B1373">
        <v>305000</v>
      </c>
      <c r="C1373">
        <v>828640</v>
      </c>
      <c r="D1373">
        <v>1940120</v>
      </c>
      <c r="E1373">
        <v>0</v>
      </c>
      <c r="F1373" s="4">
        <f t="shared" si="21"/>
        <v>922920</v>
      </c>
    </row>
    <row r="1374" spans="1:6" x14ac:dyDescent="0.3">
      <c r="A1374" t="s">
        <v>2364</v>
      </c>
      <c r="B1374">
        <v>575800</v>
      </c>
      <c r="C1374">
        <v>411950</v>
      </c>
      <c r="D1374">
        <v>2989900</v>
      </c>
      <c r="E1374">
        <v>1547000</v>
      </c>
      <c r="F1374" s="4">
        <f t="shared" si="21"/>
        <v>1649616.6666666667</v>
      </c>
    </row>
    <row r="1375" spans="1:6" x14ac:dyDescent="0.3">
      <c r="A1375" t="s">
        <v>2365</v>
      </c>
      <c r="B1375">
        <v>0</v>
      </c>
      <c r="C1375">
        <v>642300</v>
      </c>
      <c r="D1375">
        <v>2908139</v>
      </c>
      <c r="E1375">
        <v>2145000</v>
      </c>
      <c r="F1375" s="4">
        <f t="shared" si="21"/>
        <v>1898479.6666666667</v>
      </c>
    </row>
    <row r="1376" spans="1:6" x14ac:dyDescent="0.3">
      <c r="A1376" t="s">
        <v>2366</v>
      </c>
      <c r="B1376">
        <v>0</v>
      </c>
      <c r="C1376">
        <v>2561570</v>
      </c>
      <c r="D1376">
        <v>3044730</v>
      </c>
      <c r="E1376">
        <v>4568060</v>
      </c>
      <c r="F1376" s="4">
        <f t="shared" si="21"/>
        <v>3391453.3333333335</v>
      </c>
    </row>
    <row r="1377" spans="1:6" x14ac:dyDescent="0.3">
      <c r="A1377" t="s">
        <v>2367</v>
      </c>
      <c r="B1377">
        <v>145600</v>
      </c>
      <c r="C1377">
        <v>353760</v>
      </c>
      <c r="D1377">
        <v>234000</v>
      </c>
      <c r="E1377">
        <v>1038000</v>
      </c>
      <c r="F1377" s="4">
        <f t="shared" si="21"/>
        <v>541920</v>
      </c>
    </row>
    <row r="1378" spans="1:6" x14ac:dyDescent="0.3">
      <c r="A1378" t="s">
        <v>2368</v>
      </c>
      <c r="B1378">
        <v>0</v>
      </c>
      <c r="C1378">
        <v>739600</v>
      </c>
      <c r="D1378">
        <v>604600</v>
      </c>
      <c r="E1378">
        <v>450560</v>
      </c>
      <c r="F1378" s="4">
        <f t="shared" si="21"/>
        <v>598253.33333333337</v>
      </c>
    </row>
    <row r="1379" spans="1:6" x14ac:dyDescent="0.3">
      <c r="A1379" t="s">
        <v>2369</v>
      </c>
      <c r="B1379">
        <v>900000</v>
      </c>
      <c r="C1379">
        <v>644300</v>
      </c>
      <c r="D1379">
        <v>0</v>
      </c>
      <c r="E1379">
        <v>405000</v>
      </c>
      <c r="F1379" s="4">
        <f t="shared" si="21"/>
        <v>349766.66666666669</v>
      </c>
    </row>
    <row r="1380" spans="1:6" x14ac:dyDescent="0.3">
      <c r="A1380" t="s">
        <v>2370</v>
      </c>
      <c r="B1380">
        <v>4141550</v>
      </c>
      <c r="C1380">
        <v>4072730</v>
      </c>
      <c r="D1380">
        <v>5360980</v>
      </c>
      <c r="E1380">
        <v>4200600</v>
      </c>
      <c r="F1380" s="4">
        <f t="shared" si="21"/>
        <v>4544770</v>
      </c>
    </row>
    <row r="1381" spans="1:6" x14ac:dyDescent="0.3">
      <c r="A1381" t="s">
        <v>2371</v>
      </c>
      <c r="B1381">
        <v>1373120</v>
      </c>
      <c r="C1381">
        <v>1313810</v>
      </c>
      <c r="D1381">
        <v>2006440</v>
      </c>
      <c r="E1381">
        <v>6110980</v>
      </c>
      <c r="F1381" s="4">
        <f t="shared" si="21"/>
        <v>3143743.3333333335</v>
      </c>
    </row>
    <row r="1382" spans="1:6" x14ac:dyDescent="0.3">
      <c r="A1382" t="s">
        <v>2372</v>
      </c>
      <c r="B1382">
        <v>2328340</v>
      </c>
      <c r="C1382">
        <v>260000</v>
      </c>
      <c r="D1382">
        <v>2784300</v>
      </c>
      <c r="E1382">
        <v>2229900</v>
      </c>
      <c r="F1382" s="4">
        <f t="shared" si="21"/>
        <v>1758066.6666666667</v>
      </c>
    </row>
    <row r="1383" spans="1:6" x14ac:dyDescent="0.3">
      <c r="A1383" t="s">
        <v>2373</v>
      </c>
      <c r="B1383">
        <v>0</v>
      </c>
      <c r="C1383">
        <v>0</v>
      </c>
      <c r="D1383">
        <v>425700</v>
      </c>
      <c r="E1383">
        <v>0</v>
      </c>
      <c r="F1383" s="4">
        <f t="shared" si="21"/>
        <v>141900</v>
      </c>
    </row>
    <row r="1384" spans="1:6" x14ac:dyDescent="0.3">
      <c r="A1384" t="s">
        <v>2374</v>
      </c>
      <c r="B1384">
        <v>4160800</v>
      </c>
      <c r="C1384">
        <v>5559440</v>
      </c>
      <c r="D1384">
        <v>10822500</v>
      </c>
      <c r="E1384">
        <v>3997260</v>
      </c>
      <c r="F1384" s="4">
        <f t="shared" si="21"/>
        <v>6793066.666666667</v>
      </c>
    </row>
    <row r="1385" spans="1:6" x14ac:dyDescent="0.3">
      <c r="A1385" t="s">
        <v>2375</v>
      </c>
      <c r="B1385">
        <v>2555940</v>
      </c>
      <c r="C1385">
        <v>4240560</v>
      </c>
      <c r="D1385">
        <v>4700040</v>
      </c>
      <c r="E1385">
        <v>4903000</v>
      </c>
      <c r="F1385" s="4">
        <f t="shared" si="21"/>
        <v>4614533.333333333</v>
      </c>
    </row>
    <row r="1386" spans="1:6" x14ac:dyDescent="0.3">
      <c r="A1386" t="s">
        <v>2376</v>
      </c>
      <c r="B1386">
        <v>2027640</v>
      </c>
      <c r="C1386">
        <v>2607850</v>
      </c>
      <c r="D1386">
        <v>2225400</v>
      </c>
      <c r="E1386">
        <v>3190780</v>
      </c>
      <c r="F1386" s="4">
        <f t="shared" si="21"/>
        <v>2674676.6666666665</v>
      </c>
    </row>
    <row r="1387" spans="1:6" x14ac:dyDescent="0.3">
      <c r="A1387" t="s">
        <v>2377</v>
      </c>
      <c r="B1387">
        <v>3354900</v>
      </c>
      <c r="C1387">
        <v>1172500</v>
      </c>
      <c r="D1387">
        <v>791700</v>
      </c>
      <c r="E1387">
        <v>1064700</v>
      </c>
      <c r="F1387" s="4">
        <f t="shared" si="21"/>
        <v>1009633.3333333334</v>
      </c>
    </row>
    <row r="1388" spans="1:6" x14ac:dyDescent="0.3">
      <c r="A1388" t="s">
        <v>2378</v>
      </c>
      <c r="B1388">
        <v>2023860</v>
      </c>
      <c r="C1388">
        <v>4535860</v>
      </c>
      <c r="D1388">
        <v>351900</v>
      </c>
      <c r="E1388">
        <v>450560</v>
      </c>
      <c r="F1388" s="4">
        <f t="shared" si="21"/>
        <v>1779440</v>
      </c>
    </row>
    <row r="1389" spans="1:6" x14ac:dyDescent="0.3">
      <c r="A1389" t="s">
        <v>2379</v>
      </c>
      <c r="B1389">
        <v>0</v>
      </c>
      <c r="C1389">
        <v>434070</v>
      </c>
      <c r="D1389">
        <v>720720</v>
      </c>
      <c r="E1389">
        <v>462600</v>
      </c>
      <c r="F1389" s="4">
        <f t="shared" si="21"/>
        <v>539130</v>
      </c>
    </row>
    <row r="1390" spans="1:6" x14ac:dyDescent="0.3">
      <c r="A1390" t="s">
        <v>2380</v>
      </c>
      <c r="B1390">
        <v>0</v>
      </c>
      <c r="C1390">
        <v>0</v>
      </c>
      <c r="D1390">
        <v>234600</v>
      </c>
      <c r="E1390">
        <v>280280</v>
      </c>
      <c r="F1390" s="4">
        <f t="shared" si="21"/>
        <v>171626.66666666666</v>
      </c>
    </row>
    <row r="1391" spans="1:6" x14ac:dyDescent="0.3">
      <c r="A1391" t="s">
        <v>2381</v>
      </c>
      <c r="B1391">
        <v>0</v>
      </c>
      <c r="C1391">
        <v>559440</v>
      </c>
      <c r="D1391">
        <v>0</v>
      </c>
      <c r="E1391">
        <v>700100</v>
      </c>
      <c r="F1391" s="4">
        <f t="shared" si="21"/>
        <v>419846.66666666669</v>
      </c>
    </row>
    <row r="1392" spans="1:6" x14ac:dyDescent="0.3">
      <c r="A1392" t="s">
        <v>2382</v>
      </c>
      <c r="B1392">
        <v>210210</v>
      </c>
      <c r="C1392">
        <v>254800</v>
      </c>
      <c r="D1392">
        <v>378720</v>
      </c>
      <c r="E1392">
        <v>340500</v>
      </c>
      <c r="F1392" s="4">
        <f t="shared" si="21"/>
        <v>324673.33333333331</v>
      </c>
    </row>
    <row r="1393" spans="1:6" x14ac:dyDescent="0.3">
      <c r="A1393" t="s">
        <v>2383</v>
      </c>
      <c r="B1393">
        <v>535000</v>
      </c>
      <c r="C1393">
        <v>2167720</v>
      </c>
      <c r="D1393">
        <v>2058030</v>
      </c>
      <c r="E1393">
        <v>2077480</v>
      </c>
      <c r="F1393" s="4">
        <f t="shared" si="21"/>
        <v>2101076.6666666665</v>
      </c>
    </row>
    <row r="1394" spans="1:6" x14ac:dyDescent="0.3">
      <c r="A1394" t="s">
        <v>2384</v>
      </c>
      <c r="B1394">
        <v>9410990</v>
      </c>
      <c r="C1394">
        <v>6329050</v>
      </c>
      <c r="D1394">
        <v>7667400</v>
      </c>
      <c r="E1394">
        <v>10274540</v>
      </c>
      <c r="F1394" s="4">
        <f t="shared" si="21"/>
        <v>8090330</v>
      </c>
    </row>
    <row r="1395" spans="1:6" x14ac:dyDescent="0.3">
      <c r="A1395" t="s">
        <v>2385</v>
      </c>
      <c r="B1395">
        <v>1515000</v>
      </c>
      <c r="C1395">
        <v>763000</v>
      </c>
      <c r="D1395">
        <v>1241000</v>
      </c>
      <c r="E1395">
        <v>3132920</v>
      </c>
      <c r="F1395" s="4">
        <f t="shared" si="21"/>
        <v>1712306.6666666667</v>
      </c>
    </row>
    <row r="1396" spans="1:6" x14ac:dyDescent="0.3">
      <c r="A1396" t="s">
        <v>2386</v>
      </c>
      <c r="B1396">
        <v>453200</v>
      </c>
      <c r="C1396">
        <v>370000</v>
      </c>
      <c r="D1396">
        <v>0</v>
      </c>
      <c r="E1396">
        <v>0</v>
      </c>
      <c r="F1396" s="4">
        <f t="shared" si="21"/>
        <v>123333.33333333333</v>
      </c>
    </row>
    <row r="1397" spans="1:6" x14ac:dyDescent="0.3">
      <c r="A1397" t="s">
        <v>2387</v>
      </c>
      <c r="B1397">
        <v>219120</v>
      </c>
      <c r="C1397">
        <v>379470</v>
      </c>
      <c r="D1397">
        <v>245700</v>
      </c>
      <c r="E1397">
        <v>386000</v>
      </c>
      <c r="F1397" s="4">
        <f t="shared" si="21"/>
        <v>337056.66666666669</v>
      </c>
    </row>
    <row r="1398" spans="1:6" x14ac:dyDescent="0.3">
      <c r="A1398" t="s">
        <v>2388</v>
      </c>
      <c r="B1398">
        <v>0</v>
      </c>
      <c r="C1398">
        <v>612000</v>
      </c>
      <c r="D1398">
        <v>753480</v>
      </c>
      <c r="E1398">
        <v>0</v>
      </c>
      <c r="F1398" s="4">
        <f t="shared" si="21"/>
        <v>455160</v>
      </c>
    </row>
    <row r="1399" spans="1:6" x14ac:dyDescent="0.3">
      <c r="A1399" t="s">
        <v>2389</v>
      </c>
      <c r="B1399">
        <v>0</v>
      </c>
      <c r="C1399">
        <v>1279950</v>
      </c>
      <c r="D1399">
        <v>0</v>
      </c>
      <c r="E1399">
        <v>0</v>
      </c>
      <c r="F1399" s="4">
        <f t="shared" si="21"/>
        <v>426650</v>
      </c>
    </row>
    <row r="1400" spans="1:6" x14ac:dyDescent="0.3">
      <c r="A1400" t="s">
        <v>2390</v>
      </c>
      <c r="B1400">
        <v>1728090</v>
      </c>
      <c r="C1400">
        <v>2610940</v>
      </c>
      <c r="D1400">
        <v>1400230</v>
      </c>
      <c r="E1400">
        <v>816430</v>
      </c>
      <c r="F1400" s="4">
        <f t="shared" si="21"/>
        <v>1609200</v>
      </c>
    </row>
    <row r="1401" spans="1:6" x14ac:dyDescent="0.3">
      <c r="A1401" t="s">
        <v>2391</v>
      </c>
      <c r="B1401">
        <v>1031940</v>
      </c>
      <c r="C1401">
        <v>3363850</v>
      </c>
      <c r="D1401">
        <v>206250</v>
      </c>
      <c r="E1401">
        <v>1059300</v>
      </c>
      <c r="F1401" s="4">
        <f t="shared" si="21"/>
        <v>1543133.3333333333</v>
      </c>
    </row>
    <row r="1402" spans="1:6" x14ac:dyDescent="0.3">
      <c r="A1402" t="s">
        <v>2392</v>
      </c>
      <c r="B1402">
        <v>0</v>
      </c>
      <c r="C1402">
        <v>2720540</v>
      </c>
      <c r="D1402">
        <v>2840080</v>
      </c>
      <c r="E1402">
        <v>2028100</v>
      </c>
      <c r="F1402" s="4">
        <f t="shared" si="21"/>
        <v>2529573.3333333335</v>
      </c>
    </row>
    <row r="1403" spans="1:6" x14ac:dyDescent="0.3">
      <c r="A1403" t="s">
        <v>2393</v>
      </c>
      <c r="B1403">
        <v>2051140</v>
      </c>
      <c r="C1403">
        <v>11424760</v>
      </c>
      <c r="D1403">
        <v>12996490</v>
      </c>
      <c r="E1403">
        <v>2302600</v>
      </c>
      <c r="F1403" s="4">
        <f t="shared" si="21"/>
        <v>8907950</v>
      </c>
    </row>
    <row r="1404" spans="1:6" x14ac:dyDescent="0.3">
      <c r="A1404" t="s">
        <v>2394</v>
      </c>
      <c r="B1404">
        <v>2189030</v>
      </c>
      <c r="C1404">
        <v>4012880</v>
      </c>
      <c r="D1404">
        <v>2598160</v>
      </c>
      <c r="E1404">
        <v>4070960</v>
      </c>
      <c r="F1404" s="4">
        <f t="shared" si="21"/>
        <v>3560666.6666666665</v>
      </c>
    </row>
    <row r="1405" spans="1:6" x14ac:dyDescent="0.3">
      <c r="A1405" t="s">
        <v>2395</v>
      </c>
      <c r="B1405">
        <v>0</v>
      </c>
      <c r="C1405">
        <v>0</v>
      </c>
      <c r="D1405">
        <v>740000</v>
      </c>
      <c r="E1405">
        <v>0</v>
      </c>
      <c r="F1405" s="4">
        <f t="shared" si="21"/>
        <v>246666.66666666666</v>
      </c>
    </row>
    <row r="1406" spans="1:6" x14ac:dyDescent="0.3">
      <c r="A1406" t="s">
        <v>2396</v>
      </c>
      <c r="B1406">
        <v>647680</v>
      </c>
      <c r="C1406">
        <v>631600</v>
      </c>
      <c r="D1406">
        <v>0</v>
      </c>
      <c r="E1406">
        <v>0</v>
      </c>
      <c r="F1406" s="4">
        <f t="shared" si="21"/>
        <v>210533.33333333334</v>
      </c>
    </row>
    <row r="1407" spans="1:6" x14ac:dyDescent="0.3">
      <c r="A1407" t="s">
        <v>2397</v>
      </c>
      <c r="B1407">
        <v>612150</v>
      </c>
      <c r="C1407">
        <v>439300</v>
      </c>
      <c r="D1407">
        <v>673400</v>
      </c>
      <c r="E1407">
        <v>191100</v>
      </c>
      <c r="F1407" s="4">
        <f t="shared" si="21"/>
        <v>434600</v>
      </c>
    </row>
    <row r="1408" spans="1:6" x14ac:dyDescent="0.3">
      <c r="A1408" t="s">
        <v>2398</v>
      </c>
      <c r="B1408">
        <v>1372480</v>
      </c>
      <c r="C1408">
        <v>281190</v>
      </c>
      <c r="D1408">
        <v>218400</v>
      </c>
      <c r="E1408">
        <v>0</v>
      </c>
      <c r="F1408" s="4">
        <f t="shared" si="21"/>
        <v>166530</v>
      </c>
    </row>
    <row r="1409" spans="1:6" x14ac:dyDescent="0.3">
      <c r="A1409" t="s">
        <v>2399</v>
      </c>
      <c r="B1409">
        <v>2500220</v>
      </c>
      <c r="C1409">
        <v>4707160</v>
      </c>
      <c r="D1409">
        <v>8402370</v>
      </c>
      <c r="E1409">
        <v>10050610</v>
      </c>
      <c r="F1409" s="4">
        <f t="shared" si="21"/>
        <v>7720046.666666667</v>
      </c>
    </row>
    <row r="1410" spans="1:6" x14ac:dyDescent="0.3">
      <c r="A1410" t="s">
        <v>2400</v>
      </c>
      <c r="B1410">
        <v>1805900</v>
      </c>
      <c r="C1410">
        <v>8947200</v>
      </c>
      <c r="D1410">
        <v>4373870</v>
      </c>
      <c r="E1410">
        <v>12829620</v>
      </c>
      <c r="F1410" s="4">
        <f t="shared" si="21"/>
        <v>8716896.666666666</v>
      </c>
    </row>
    <row r="1411" spans="1:6" x14ac:dyDescent="0.3">
      <c r="A1411" t="s">
        <v>2401</v>
      </c>
      <c r="B1411">
        <v>0</v>
      </c>
      <c r="C1411">
        <v>5632610</v>
      </c>
      <c r="D1411">
        <v>3174370</v>
      </c>
      <c r="E1411">
        <v>1911000</v>
      </c>
      <c r="F1411" s="4">
        <f t="shared" ref="F1411:F1474" si="22">SUM(C1411:E1411)/3</f>
        <v>3572660</v>
      </c>
    </row>
    <row r="1412" spans="1:6" x14ac:dyDescent="0.3">
      <c r="A1412" t="s">
        <v>2402</v>
      </c>
      <c r="B1412">
        <v>382200</v>
      </c>
      <c r="C1412">
        <v>491400</v>
      </c>
      <c r="D1412">
        <v>573300</v>
      </c>
      <c r="E1412">
        <v>713360</v>
      </c>
      <c r="F1412" s="4">
        <f t="shared" si="22"/>
        <v>592686.66666666663</v>
      </c>
    </row>
    <row r="1413" spans="1:6" x14ac:dyDescent="0.3">
      <c r="A1413" t="s">
        <v>2403</v>
      </c>
      <c r="B1413">
        <v>4616000</v>
      </c>
      <c r="C1413">
        <v>6053880</v>
      </c>
      <c r="D1413">
        <v>6147050</v>
      </c>
      <c r="E1413">
        <v>8800900</v>
      </c>
      <c r="F1413" s="4">
        <f t="shared" si="22"/>
        <v>7000610</v>
      </c>
    </row>
    <row r="1414" spans="1:6" x14ac:dyDescent="0.3">
      <c r="A1414" t="s">
        <v>2404</v>
      </c>
      <c r="B1414">
        <v>0</v>
      </c>
      <c r="C1414">
        <v>2270240</v>
      </c>
      <c r="D1414">
        <v>0</v>
      </c>
      <c r="E1414">
        <v>409500</v>
      </c>
      <c r="F1414" s="4">
        <f t="shared" si="22"/>
        <v>893246.66666666663</v>
      </c>
    </row>
    <row r="1415" spans="1:6" x14ac:dyDescent="0.3">
      <c r="A1415" t="s">
        <v>2405</v>
      </c>
      <c r="B1415">
        <v>3881020</v>
      </c>
      <c r="C1415">
        <v>2669030</v>
      </c>
      <c r="D1415">
        <v>2134860</v>
      </c>
      <c r="E1415">
        <v>2325140</v>
      </c>
      <c r="F1415" s="4">
        <f t="shared" si="22"/>
        <v>2376343.3333333335</v>
      </c>
    </row>
    <row r="1416" spans="1:6" x14ac:dyDescent="0.3">
      <c r="A1416" t="s">
        <v>2406</v>
      </c>
      <c r="B1416">
        <v>2263000</v>
      </c>
      <c r="C1416">
        <v>10722350</v>
      </c>
      <c r="D1416">
        <v>1201200</v>
      </c>
      <c r="E1416">
        <v>2596000</v>
      </c>
      <c r="F1416" s="4">
        <f t="shared" si="22"/>
        <v>4839850</v>
      </c>
    </row>
    <row r="1417" spans="1:6" x14ac:dyDescent="0.3">
      <c r="A1417" t="s">
        <v>2407</v>
      </c>
      <c r="B1417">
        <v>14810000</v>
      </c>
      <c r="C1417">
        <v>4144000</v>
      </c>
      <c r="D1417">
        <v>11192500</v>
      </c>
      <c r="E1417">
        <v>8933500</v>
      </c>
      <c r="F1417" s="4">
        <f t="shared" si="22"/>
        <v>8090000</v>
      </c>
    </row>
    <row r="1418" spans="1:6" x14ac:dyDescent="0.3">
      <c r="A1418" t="s">
        <v>2408</v>
      </c>
      <c r="B1418">
        <v>2058420</v>
      </c>
      <c r="C1418">
        <v>3681060</v>
      </c>
      <c r="D1418">
        <v>2036580</v>
      </c>
      <c r="E1418">
        <v>4437850</v>
      </c>
      <c r="F1418" s="4">
        <f t="shared" si="22"/>
        <v>3385163.3333333335</v>
      </c>
    </row>
    <row r="1419" spans="1:6" x14ac:dyDescent="0.3">
      <c r="A1419" t="s">
        <v>2409</v>
      </c>
      <c r="B1419">
        <v>0</v>
      </c>
      <c r="C1419">
        <v>633360</v>
      </c>
      <c r="D1419">
        <v>844480</v>
      </c>
      <c r="E1419">
        <v>772000</v>
      </c>
      <c r="F1419" s="4">
        <f t="shared" si="22"/>
        <v>749946.66666666663</v>
      </c>
    </row>
    <row r="1420" spans="1:6" x14ac:dyDescent="0.3">
      <c r="A1420" t="s">
        <v>2410</v>
      </c>
      <c r="B1420">
        <v>954990</v>
      </c>
      <c r="C1420">
        <v>1193200</v>
      </c>
      <c r="D1420">
        <v>672120</v>
      </c>
      <c r="E1420">
        <v>849500</v>
      </c>
      <c r="F1420" s="4">
        <f t="shared" si="22"/>
        <v>904940</v>
      </c>
    </row>
    <row r="1421" spans="1:6" x14ac:dyDescent="0.3">
      <c r="A1421" t="s">
        <v>2411</v>
      </c>
      <c r="B1421">
        <v>305000</v>
      </c>
      <c r="C1421">
        <v>1997450</v>
      </c>
      <c r="D1421">
        <v>1746200</v>
      </c>
      <c r="E1421">
        <v>1320500</v>
      </c>
      <c r="F1421" s="4">
        <f t="shared" si="22"/>
        <v>1688050</v>
      </c>
    </row>
    <row r="1422" spans="1:6" x14ac:dyDescent="0.3">
      <c r="A1422" t="s">
        <v>2412</v>
      </c>
      <c r="B1422">
        <v>0</v>
      </c>
      <c r="C1422">
        <v>598000</v>
      </c>
      <c r="D1422">
        <v>576300</v>
      </c>
      <c r="E1422">
        <v>386000</v>
      </c>
      <c r="F1422" s="4">
        <f t="shared" si="22"/>
        <v>520100</v>
      </c>
    </row>
    <row r="1423" spans="1:6" x14ac:dyDescent="0.3">
      <c r="A1423" t="s">
        <v>2413</v>
      </c>
      <c r="B1423">
        <v>425880</v>
      </c>
      <c r="C1423">
        <v>373100</v>
      </c>
      <c r="D1423">
        <v>1337920</v>
      </c>
      <c r="E1423">
        <v>1212800</v>
      </c>
      <c r="F1423" s="4">
        <f t="shared" si="22"/>
        <v>974606.66666666663</v>
      </c>
    </row>
    <row r="1424" spans="1:6" x14ac:dyDescent="0.3">
      <c r="A1424" t="s">
        <v>2414</v>
      </c>
      <c r="B1424">
        <v>500500</v>
      </c>
      <c r="C1424">
        <v>0</v>
      </c>
      <c r="D1424">
        <v>0</v>
      </c>
      <c r="E1424">
        <v>0</v>
      </c>
      <c r="F1424" s="4">
        <f t="shared" si="22"/>
        <v>0</v>
      </c>
    </row>
    <row r="1425" spans="1:6" x14ac:dyDescent="0.3">
      <c r="A1425" t="s">
        <v>2415</v>
      </c>
      <c r="B1425">
        <v>411950</v>
      </c>
      <c r="C1425">
        <v>1671100</v>
      </c>
      <c r="D1425">
        <v>730000</v>
      </c>
      <c r="E1425">
        <v>0</v>
      </c>
      <c r="F1425" s="4">
        <f t="shared" si="22"/>
        <v>800366.66666666663</v>
      </c>
    </row>
    <row r="1426" spans="1:6" x14ac:dyDescent="0.3">
      <c r="A1426" t="s">
        <v>2416</v>
      </c>
      <c r="B1426">
        <v>996000</v>
      </c>
      <c r="C1426">
        <v>0</v>
      </c>
      <c r="D1426">
        <v>0</v>
      </c>
      <c r="E1426">
        <v>0</v>
      </c>
      <c r="F1426" s="4">
        <f t="shared" si="22"/>
        <v>0</v>
      </c>
    </row>
    <row r="1427" spans="1:6" x14ac:dyDescent="0.3">
      <c r="A1427" t="s">
        <v>2417</v>
      </c>
      <c r="B1427">
        <v>0</v>
      </c>
      <c r="C1427">
        <v>370000</v>
      </c>
      <c r="D1427">
        <v>0</v>
      </c>
      <c r="E1427">
        <v>0</v>
      </c>
      <c r="F1427" s="4">
        <f t="shared" si="22"/>
        <v>123333.33333333333</v>
      </c>
    </row>
    <row r="1428" spans="1:6" x14ac:dyDescent="0.3">
      <c r="A1428" t="s">
        <v>2418</v>
      </c>
      <c r="B1428">
        <v>3078700</v>
      </c>
      <c r="C1428">
        <v>2265900</v>
      </c>
      <c r="D1428">
        <v>2676200</v>
      </c>
      <c r="E1428">
        <v>3990100</v>
      </c>
      <c r="F1428" s="4">
        <f t="shared" si="22"/>
        <v>2977400</v>
      </c>
    </row>
    <row r="1429" spans="1:6" x14ac:dyDescent="0.3">
      <c r="A1429" t="s">
        <v>2419</v>
      </c>
      <c r="B1429">
        <v>308000</v>
      </c>
      <c r="C1429">
        <v>499590</v>
      </c>
      <c r="D1429">
        <v>0</v>
      </c>
      <c r="E1429">
        <v>0</v>
      </c>
      <c r="F1429" s="4">
        <f t="shared" si="22"/>
        <v>166530</v>
      </c>
    </row>
    <row r="1430" spans="1:6" x14ac:dyDescent="0.3">
      <c r="A1430" t="s">
        <v>2420</v>
      </c>
      <c r="B1430">
        <v>0</v>
      </c>
      <c r="C1430">
        <v>720720</v>
      </c>
      <c r="D1430">
        <v>0</v>
      </c>
      <c r="E1430">
        <v>163800</v>
      </c>
      <c r="F1430" s="4">
        <f t="shared" si="22"/>
        <v>294840</v>
      </c>
    </row>
    <row r="1431" spans="1:6" x14ac:dyDescent="0.3">
      <c r="A1431" t="s">
        <v>2421</v>
      </c>
      <c r="B1431">
        <v>1193200</v>
      </c>
      <c r="C1431">
        <v>270000</v>
      </c>
      <c r="D1431">
        <v>2693600</v>
      </c>
      <c r="E1431">
        <v>0</v>
      </c>
      <c r="F1431" s="4">
        <f t="shared" si="22"/>
        <v>987866.66666666663</v>
      </c>
    </row>
    <row r="1432" spans="1:6" x14ac:dyDescent="0.3">
      <c r="A1432" t="s">
        <v>2422</v>
      </c>
      <c r="B1432">
        <v>2648100</v>
      </c>
      <c r="C1432">
        <v>5847430</v>
      </c>
      <c r="D1432">
        <v>3998000</v>
      </c>
      <c r="E1432">
        <v>5042290</v>
      </c>
      <c r="F1432" s="4">
        <f t="shared" si="22"/>
        <v>4962573.333333333</v>
      </c>
    </row>
    <row r="1433" spans="1:6" x14ac:dyDescent="0.3">
      <c r="A1433" t="s">
        <v>2423</v>
      </c>
      <c r="B1433">
        <v>1112020</v>
      </c>
      <c r="C1433">
        <v>0</v>
      </c>
      <c r="D1433">
        <v>311100</v>
      </c>
      <c r="E1433">
        <v>1112180</v>
      </c>
      <c r="F1433" s="4">
        <f t="shared" si="22"/>
        <v>474426.66666666669</v>
      </c>
    </row>
    <row r="1434" spans="1:6" x14ac:dyDescent="0.3">
      <c r="A1434" t="s">
        <v>2424</v>
      </c>
      <c r="B1434">
        <v>808000</v>
      </c>
      <c r="C1434">
        <v>647200</v>
      </c>
      <c r="D1434">
        <v>370000</v>
      </c>
      <c r="E1434">
        <v>1076000</v>
      </c>
      <c r="F1434" s="4">
        <f t="shared" si="22"/>
        <v>697733.33333333337</v>
      </c>
    </row>
    <row r="1435" spans="1:6" x14ac:dyDescent="0.3">
      <c r="A1435" t="s">
        <v>2425</v>
      </c>
      <c r="B1435">
        <v>4107740</v>
      </c>
      <c r="C1435">
        <v>83566990</v>
      </c>
      <c r="D1435">
        <v>58047270</v>
      </c>
      <c r="E1435">
        <v>5836740</v>
      </c>
      <c r="F1435" s="4">
        <f t="shared" si="22"/>
        <v>49150333.333333336</v>
      </c>
    </row>
    <row r="1436" spans="1:6" x14ac:dyDescent="0.3">
      <c r="A1436" t="s">
        <v>2426</v>
      </c>
      <c r="B1436">
        <v>0</v>
      </c>
      <c r="C1436">
        <v>0</v>
      </c>
      <c r="D1436">
        <v>2198850</v>
      </c>
      <c r="E1436">
        <v>766220</v>
      </c>
      <c r="F1436" s="4">
        <f t="shared" si="22"/>
        <v>988356.66666666663</v>
      </c>
    </row>
    <row r="1437" spans="1:6" x14ac:dyDescent="0.3">
      <c r="A1437" t="s">
        <v>2427</v>
      </c>
      <c r="B1437">
        <v>60060550</v>
      </c>
      <c r="C1437">
        <v>50621400</v>
      </c>
      <c r="D1437">
        <v>53375140</v>
      </c>
      <c r="E1437">
        <v>33067370</v>
      </c>
      <c r="F1437" s="4">
        <f t="shared" si="22"/>
        <v>45687970</v>
      </c>
    </row>
    <row r="1438" spans="1:6" x14ac:dyDescent="0.3">
      <c r="A1438" t="s">
        <v>2428</v>
      </c>
      <c r="B1438">
        <v>0</v>
      </c>
      <c r="C1438">
        <v>1269370</v>
      </c>
      <c r="D1438">
        <v>1234870</v>
      </c>
      <c r="E1438">
        <v>1243000</v>
      </c>
      <c r="F1438" s="4">
        <f t="shared" si="22"/>
        <v>1249080</v>
      </c>
    </row>
    <row r="1439" spans="1:6" x14ac:dyDescent="0.3">
      <c r="A1439" t="s">
        <v>2429</v>
      </c>
      <c r="B1439">
        <v>0</v>
      </c>
      <c r="C1439">
        <v>5822350</v>
      </c>
      <c r="D1439">
        <v>3475140</v>
      </c>
      <c r="E1439">
        <v>2660270</v>
      </c>
      <c r="F1439" s="4">
        <f t="shared" si="22"/>
        <v>3985920</v>
      </c>
    </row>
    <row r="1440" spans="1:6" x14ac:dyDescent="0.3">
      <c r="A1440" t="s">
        <v>2430</v>
      </c>
      <c r="B1440">
        <v>3327440</v>
      </c>
      <c r="C1440">
        <v>2063270</v>
      </c>
      <c r="D1440">
        <v>0</v>
      </c>
      <c r="E1440">
        <v>2504400</v>
      </c>
      <c r="F1440" s="4">
        <f t="shared" si="22"/>
        <v>1522556.6666666667</v>
      </c>
    </row>
    <row r="1441" spans="1:6" x14ac:dyDescent="0.3">
      <c r="A1441" t="s">
        <v>2431</v>
      </c>
      <c r="B1441">
        <v>2711440</v>
      </c>
      <c r="C1441">
        <v>2007460</v>
      </c>
      <c r="D1441">
        <v>4117450</v>
      </c>
      <c r="E1441">
        <v>2265080</v>
      </c>
      <c r="F1441" s="4">
        <f t="shared" si="22"/>
        <v>2796663.3333333335</v>
      </c>
    </row>
    <row r="1442" spans="1:6" x14ac:dyDescent="0.3">
      <c r="A1442" t="s">
        <v>2432</v>
      </c>
      <c r="B1442">
        <v>256000</v>
      </c>
      <c r="C1442">
        <v>556080</v>
      </c>
      <c r="D1442">
        <v>2045240</v>
      </c>
      <c r="E1442">
        <v>1190280</v>
      </c>
      <c r="F1442" s="4">
        <f t="shared" si="22"/>
        <v>1263866.6666666667</v>
      </c>
    </row>
    <row r="1443" spans="1:6" x14ac:dyDescent="0.3">
      <c r="A1443" t="s">
        <v>2433</v>
      </c>
      <c r="B1443">
        <v>2206500</v>
      </c>
      <c r="C1443">
        <v>4108900</v>
      </c>
      <c r="D1443">
        <v>843000</v>
      </c>
      <c r="E1443">
        <v>820000</v>
      </c>
      <c r="F1443" s="4">
        <f t="shared" si="22"/>
        <v>1923966.6666666667</v>
      </c>
    </row>
    <row r="1444" spans="1:6" x14ac:dyDescent="0.3">
      <c r="A1444" t="s">
        <v>2434</v>
      </c>
      <c r="B1444">
        <v>0</v>
      </c>
      <c r="C1444">
        <v>0</v>
      </c>
      <c r="D1444">
        <v>947310</v>
      </c>
      <c r="E1444">
        <v>0</v>
      </c>
      <c r="F1444" s="4">
        <f t="shared" si="22"/>
        <v>315770</v>
      </c>
    </row>
    <row r="1445" spans="1:6" x14ac:dyDescent="0.3">
      <c r="A1445" t="s">
        <v>2435</v>
      </c>
      <c r="B1445">
        <v>2229840</v>
      </c>
      <c r="C1445">
        <v>0</v>
      </c>
      <c r="D1445">
        <v>2757970</v>
      </c>
      <c r="E1445">
        <v>4378920</v>
      </c>
      <c r="F1445" s="4">
        <f t="shared" si="22"/>
        <v>2378963.3333333335</v>
      </c>
    </row>
    <row r="1446" spans="1:6" x14ac:dyDescent="0.3">
      <c r="A1446" t="s">
        <v>2436</v>
      </c>
      <c r="B1446">
        <v>5337250</v>
      </c>
      <c r="C1446">
        <v>1357260</v>
      </c>
      <c r="D1446">
        <v>2520800</v>
      </c>
      <c r="E1446">
        <v>3591600</v>
      </c>
      <c r="F1446" s="4">
        <f t="shared" si="22"/>
        <v>2489886.6666666665</v>
      </c>
    </row>
    <row r="1447" spans="1:6" x14ac:dyDescent="0.3">
      <c r="A1447" t="s">
        <v>2437</v>
      </c>
      <c r="B1447">
        <v>0</v>
      </c>
      <c r="C1447">
        <v>1346800</v>
      </c>
      <c r="D1447">
        <v>0</v>
      </c>
      <c r="E1447">
        <v>1269400</v>
      </c>
      <c r="F1447" s="4">
        <f t="shared" si="22"/>
        <v>872066.66666666663</v>
      </c>
    </row>
    <row r="1448" spans="1:6" x14ac:dyDescent="0.3">
      <c r="A1448" t="s">
        <v>2438</v>
      </c>
      <c r="B1448">
        <v>0</v>
      </c>
      <c r="C1448">
        <v>16939220</v>
      </c>
      <c r="D1448">
        <v>8535800</v>
      </c>
      <c r="E1448">
        <v>4417050</v>
      </c>
      <c r="F1448" s="4">
        <f t="shared" si="22"/>
        <v>9964023.333333334</v>
      </c>
    </row>
    <row r="1449" spans="1:6" x14ac:dyDescent="0.3">
      <c r="A1449" t="s">
        <v>2439</v>
      </c>
      <c r="B1449">
        <v>0</v>
      </c>
      <c r="C1449">
        <v>705120</v>
      </c>
      <c r="D1449">
        <v>0</v>
      </c>
      <c r="E1449">
        <v>820000</v>
      </c>
      <c r="F1449" s="4">
        <f t="shared" si="22"/>
        <v>508373.33333333331</v>
      </c>
    </row>
    <row r="1450" spans="1:6" x14ac:dyDescent="0.3">
      <c r="A1450" t="s">
        <v>2440</v>
      </c>
      <c r="B1450">
        <v>812280</v>
      </c>
      <c r="C1450">
        <v>515600</v>
      </c>
      <c r="D1450">
        <v>1202020</v>
      </c>
      <c r="E1450">
        <v>0</v>
      </c>
      <c r="F1450" s="4">
        <f t="shared" si="22"/>
        <v>572540</v>
      </c>
    </row>
    <row r="1451" spans="1:6" x14ac:dyDescent="0.3">
      <c r="A1451" t="s">
        <v>2441</v>
      </c>
      <c r="B1451">
        <v>382200</v>
      </c>
      <c r="C1451">
        <v>754390</v>
      </c>
      <c r="D1451">
        <v>0</v>
      </c>
      <c r="E1451">
        <v>585130</v>
      </c>
      <c r="F1451" s="4">
        <f t="shared" si="22"/>
        <v>446506.66666666669</v>
      </c>
    </row>
    <row r="1452" spans="1:6" x14ac:dyDescent="0.3">
      <c r="A1452" t="s">
        <v>2442</v>
      </c>
      <c r="B1452">
        <v>2105090</v>
      </c>
      <c r="C1452">
        <v>0</v>
      </c>
      <c r="D1452">
        <v>0</v>
      </c>
      <c r="E1452">
        <v>2214320</v>
      </c>
      <c r="F1452" s="4">
        <f t="shared" si="22"/>
        <v>738106.66666666663</v>
      </c>
    </row>
    <row r="1453" spans="1:6" x14ac:dyDescent="0.3">
      <c r="A1453" t="s">
        <v>2443</v>
      </c>
      <c r="B1453">
        <v>0</v>
      </c>
      <c r="C1453">
        <v>3808440</v>
      </c>
      <c r="D1453">
        <v>2074280</v>
      </c>
      <c r="E1453">
        <v>2528720</v>
      </c>
      <c r="F1453" s="4">
        <f t="shared" si="22"/>
        <v>2803813.3333333335</v>
      </c>
    </row>
    <row r="1454" spans="1:6" x14ac:dyDescent="0.3">
      <c r="A1454" t="s">
        <v>2444</v>
      </c>
      <c r="B1454">
        <v>5115650</v>
      </c>
      <c r="C1454">
        <v>5596220</v>
      </c>
      <c r="D1454">
        <v>3177540</v>
      </c>
      <c r="E1454">
        <v>6768170</v>
      </c>
      <c r="F1454" s="4">
        <f t="shared" si="22"/>
        <v>5180643.333333333</v>
      </c>
    </row>
    <row r="1455" spans="1:6" x14ac:dyDescent="0.3">
      <c r="A1455" t="s">
        <v>2445</v>
      </c>
      <c r="B1455">
        <v>4801600</v>
      </c>
      <c r="C1455">
        <v>17522430</v>
      </c>
      <c r="D1455">
        <v>8082620</v>
      </c>
      <c r="E1455">
        <v>12710300</v>
      </c>
      <c r="F1455" s="4">
        <f t="shared" si="22"/>
        <v>12771783.333333334</v>
      </c>
    </row>
    <row r="1456" spans="1:6" x14ac:dyDescent="0.3">
      <c r="A1456" t="s">
        <v>2446</v>
      </c>
      <c r="B1456">
        <v>8428780</v>
      </c>
      <c r="C1456">
        <v>8942250</v>
      </c>
      <c r="D1456">
        <v>8810330</v>
      </c>
      <c r="E1456">
        <v>11426520</v>
      </c>
      <c r="F1456" s="4">
        <f t="shared" si="22"/>
        <v>9726366.666666666</v>
      </c>
    </row>
    <row r="1457" spans="1:6" x14ac:dyDescent="0.3">
      <c r="A1457" t="s">
        <v>2447</v>
      </c>
      <c r="B1457">
        <v>6908470</v>
      </c>
      <c r="C1457">
        <v>6431400</v>
      </c>
      <c r="D1457">
        <v>17947540</v>
      </c>
      <c r="E1457">
        <v>11518000</v>
      </c>
      <c r="F1457" s="4">
        <f t="shared" si="22"/>
        <v>11965646.666666666</v>
      </c>
    </row>
    <row r="1458" spans="1:6" x14ac:dyDescent="0.3">
      <c r="A1458" t="s">
        <v>970</v>
      </c>
      <c r="B1458">
        <v>955500</v>
      </c>
      <c r="C1458">
        <v>451360</v>
      </c>
      <c r="D1458">
        <v>1504230</v>
      </c>
      <c r="E1458">
        <v>1062880</v>
      </c>
      <c r="F1458" s="4">
        <f t="shared" si="22"/>
        <v>1006156.6666666666</v>
      </c>
    </row>
    <row r="1459" spans="1:6" x14ac:dyDescent="0.3">
      <c r="A1459" t="s">
        <v>2448</v>
      </c>
      <c r="B1459">
        <v>886440</v>
      </c>
      <c r="C1459">
        <v>0</v>
      </c>
      <c r="D1459">
        <v>1241860</v>
      </c>
      <c r="E1459">
        <v>0</v>
      </c>
      <c r="F1459" s="4">
        <f t="shared" si="22"/>
        <v>413953.33333333331</v>
      </c>
    </row>
    <row r="1460" spans="1:6" x14ac:dyDescent="0.3">
      <c r="A1460" t="s">
        <v>2449</v>
      </c>
      <c r="B1460">
        <v>0</v>
      </c>
      <c r="C1460">
        <v>491400</v>
      </c>
      <c r="D1460">
        <v>906360</v>
      </c>
      <c r="E1460">
        <v>0</v>
      </c>
      <c r="F1460" s="4">
        <f t="shared" si="22"/>
        <v>465920</v>
      </c>
    </row>
    <row r="1461" spans="1:6" x14ac:dyDescent="0.3">
      <c r="A1461" t="s">
        <v>2450</v>
      </c>
      <c r="B1461">
        <v>2453360</v>
      </c>
      <c r="C1461">
        <v>5081210</v>
      </c>
      <c r="D1461">
        <v>2772040</v>
      </c>
      <c r="E1461">
        <v>2134860</v>
      </c>
      <c r="F1461" s="4">
        <f t="shared" si="22"/>
        <v>3329370</v>
      </c>
    </row>
    <row r="1462" spans="1:6" x14ac:dyDescent="0.3">
      <c r="A1462" t="s">
        <v>2451</v>
      </c>
      <c r="B1462">
        <v>0</v>
      </c>
      <c r="C1462">
        <v>2194920</v>
      </c>
      <c r="D1462">
        <v>2456640</v>
      </c>
      <c r="E1462">
        <v>436800</v>
      </c>
      <c r="F1462" s="4">
        <f t="shared" si="22"/>
        <v>1696120</v>
      </c>
    </row>
    <row r="1463" spans="1:6" x14ac:dyDescent="0.3">
      <c r="A1463" t="s">
        <v>2452</v>
      </c>
      <c r="B1463">
        <v>0</v>
      </c>
      <c r="C1463">
        <v>1124760</v>
      </c>
      <c r="D1463">
        <v>2338700</v>
      </c>
      <c r="E1463">
        <v>2798340</v>
      </c>
      <c r="F1463" s="4">
        <f t="shared" si="22"/>
        <v>2087266.6666666667</v>
      </c>
    </row>
    <row r="1464" spans="1:6" x14ac:dyDescent="0.3">
      <c r="A1464" t="s">
        <v>2453</v>
      </c>
      <c r="B1464">
        <v>13847160</v>
      </c>
      <c r="C1464">
        <v>7327060</v>
      </c>
      <c r="D1464">
        <v>1583060</v>
      </c>
      <c r="E1464">
        <v>6905520</v>
      </c>
      <c r="F1464" s="4">
        <f t="shared" si="22"/>
        <v>5271880</v>
      </c>
    </row>
    <row r="1465" spans="1:6" x14ac:dyDescent="0.3">
      <c r="A1465" t="s">
        <v>2454</v>
      </c>
      <c r="B1465">
        <v>320000</v>
      </c>
      <c r="C1465">
        <v>0</v>
      </c>
      <c r="D1465">
        <v>451500</v>
      </c>
      <c r="E1465">
        <v>256000</v>
      </c>
      <c r="F1465" s="4">
        <f t="shared" si="22"/>
        <v>235833.33333333334</v>
      </c>
    </row>
    <row r="1466" spans="1:6" x14ac:dyDescent="0.3">
      <c r="A1466" t="s">
        <v>2455</v>
      </c>
      <c r="B1466">
        <v>0</v>
      </c>
      <c r="C1466">
        <v>0</v>
      </c>
      <c r="D1466">
        <v>1452180</v>
      </c>
      <c r="E1466">
        <v>804800</v>
      </c>
      <c r="F1466" s="4">
        <f t="shared" si="22"/>
        <v>752326.66666666663</v>
      </c>
    </row>
    <row r="1467" spans="1:6" x14ac:dyDescent="0.3">
      <c r="A1467" t="s">
        <v>2456</v>
      </c>
      <c r="B1467">
        <v>10074810</v>
      </c>
      <c r="C1467">
        <v>8463600</v>
      </c>
      <c r="D1467">
        <v>25870390</v>
      </c>
      <c r="E1467">
        <v>23049910</v>
      </c>
      <c r="F1467" s="4">
        <f t="shared" si="22"/>
        <v>19127966.666666668</v>
      </c>
    </row>
    <row r="1468" spans="1:6" x14ac:dyDescent="0.3">
      <c r="A1468" t="s">
        <v>2457</v>
      </c>
      <c r="B1468">
        <v>1423240</v>
      </c>
      <c r="C1468">
        <v>2376920</v>
      </c>
      <c r="D1468">
        <v>4323750</v>
      </c>
      <c r="E1468">
        <v>5857780</v>
      </c>
      <c r="F1468" s="4">
        <f t="shared" si="22"/>
        <v>4186150</v>
      </c>
    </row>
    <row r="1469" spans="1:6" x14ac:dyDescent="0.3">
      <c r="A1469" t="s">
        <v>2458</v>
      </c>
      <c r="B1469">
        <v>1475400</v>
      </c>
      <c r="C1469">
        <v>3367000</v>
      </c>
      <c r="D1469">
        <v>0</v>
      </c>
      <c r="E1469">
        <v>2638370</v>
      </c>
      <c r="F1469" s="4">
        <f t="shared" si="22"/>
        <v>2001790</v>
      </c>
    </row>
    <row r="1470" spans="1:6" x14ac:dyDescent="0.3">
      <c r="A1470" t="s">
        <v>2459</v>
      </c>
      <c r="B1470">
        <v>1604520</v>
      </c>
      <c r="C1470">
        <v>1081990</v>
      </c>
      <c r="D1470">
        <v>2008830</v>
      </c>
      <c r="E1470">
        <v>2247260</v>
      </c>
      <c r="F1470" s="4">
        <f t="shared" si="22"/>
        <v>1779360</v>
      </c>
    </row>
    <row r="1471" spans="1:6" x14ac:dyDescent="0.3">
      <c r="A1471" t="s">
        <v>2460</v>
      </c>
      <c r="B1471">
        <v>1176630</v>
      </c>
      <c r="C1471">
        <v>0</v>
      </c>
      <c r="D1471">
        <v>0</v>
      </c>
      <c r="E1471">
        <v>0</v>
      </c>
      <c r="F1471" s="4">
        <f t="shared" si="22"/>
        <v>0</v>
      </c>
    </row>
    <row r="1472" spans="1:6" x14ac:dyDescent="0.3">
      <c r="A1472" t="s">
        <v>2461</v>
      </c>
      <c r="B1472">
        <v>264600</v>
      </c>
      <c r="C1472">
        <v>370000</v>
      </c>
      <c r="D1472">
        <v>740000</v>
      </c>
      <c r="E1472">
        <v>463500</v>
      </c>
      <c r="F1472" s="4">
        <f t="shared" si="22"/>
        <v>524500</v>
      </c>
    </row>
    <row r="1473" spans="1:6" x14ac:dyDescent="0.3">
      <c r="A1473" t="s">
        <v>2462</v>
      </c>
      <c r="B1473">
        <v>23207140</v>
      </c>
      <c r="C1473">
        <v>29947560</v>
      </c>
      <c r="D1473">
        <v>48823380</v>
      </c>
      <c r="E1473">
        <v>17425040</v>
      </c>
      <c r="F1473" s="4">
        <f t="shared" si="22"/>
        <v>32065326.666666668</v>
      </c>
    </row>
    <row r="1474" spans="1:6" x14ac:dyDescent="0.3">
      <c r="A1474" t="s">
        <v>2463</v>
      </c>
      <c r="B1474">
        <v>2074970</v>
      </c>
      <c r="C1474">
        <v>1713530</v>
      </c>
      <c r="D1474">
        <v>0</v>
      </c>
      <c r="E1474">
        <v>1027390</v>
      </c>
      <c r="F1474" s="4">
        <f t="shared" si="22"/>
        <v>913640</v>
      </c>
    </row>
    <row r="1475" spans="1:6" x14ac:dyDescent="0.3">
      <c r="A1475" t="s">
        <v>2464</v>
      </c>
      <c r="B1475">
        <v>687960</v>
      </c>
      <c r="C1475">
        <v>218400</v>
      </c>
      <c r="D1475">
        <v>423150</v>
      </c>
      <c r="E1475">
        <v>275400</v>
      </c>
      <c r="F1475" s="4">
        <f t="shared" ref="F1475:F1538" si="23">SUM(C1475:E1475)/3</f>
        <v>305650</v>
      </c>
    </row>
    <row r="1476" spans="1:6" x14ac:dyDescent="0.3">
      <c r="A1476" t="s">
        <v>2465</v>
      </c>
      <c r="B1476">
        <v>829110</v>
      </c>
      <c r="C1476">
        <v>3342200</v>
      </c>
      <c r="D1476">
        <v>616800</v>
      </c>
      <c r="E1476">
        <v>1007340</v>
      </c>
      <c r="F1476" s="4">
        <f t="shared" si="23"/>
        <v>1655446.6666666667</v>
      </c>
    </row>
    <row r="1477" spans="1:6" x14ac:dyDescent="0.3">
      <c r="A1477" t="s">
        <v>2466</v>
      </c>
      <c r="B1477">
        <v>0</v>
      </c>
      <c r="C1477">
        <v>2514990</v>
      </c>
      <c r="D1477">
        <v>499590</v>
      </c>
      <c r="E1477">
        <v>2073520</v>
      </c>
      <c r="F1477" s="4">
        <f t="shared" si="23"/>
        <v>1696033.3333333333</v>
      </c>
    </row>
    <row r="1478" spans="1:6" x14ac:dyDescent="0.3">
      <c r="A1478" t="s">
        <v>2467</v>
      </c>
      <c r="B1478">
        <v>0</v>
      </c>
      <c r="C1478">
        <v>989730</v>
      </c>
      <c r="D1478">
        <v>0</v>
      </c>
      <c r="E1478">
        <v>0</v>
      </c>
      <c r="F1478" s="4">
        <f t="shared" si="23"/>
        <v>329910</v>
      </c>
    </row>
    <row r="1479" spans="1:6" x14ac:dyDescent="0.3">
      <c r="A1479" t="s">
        <v>2468</v>
      </c>
      <c r="B1479">
        <v>370000</v>
      </c>
      <c r="C1479">
        <v>0</v>
      </c>
      <c r="D1479">
        <v>0</v>
      </c>
      <c r="E1479">
        <v>0</v>
      </c>
      <c r="F1479" s="4">
        <f t="shared" si="23"/>
        <v>0</v>
      </c>
    </row>
    <row r="1480" spans="1:6" x14ac:dyDescent="0.3">
      <c r="A1480" t="s">
        <v>2469</v>
      </c>
      <c r="B1480">
        <v>622440</v>
      </c>
      <c r="C1480">
        <v>660200</v>
      </c>
      <c r="D1480">
        <v>622440</v>
      </c>
      <c r="E1480">
        <v>0</v>
      </c>
      <c r="F1480" s="4">
        <f t="shared" si="23"/>
        <v>427546.66666666669</v>
      </c>
    </row>
    <row r="1481" spans="1:6" x14ac:dyDescent="0.3">
      <c r="A1481" t="s">
        <v>2470</v>
      </c>
      <c r="B1481">
        <v>855400</v>
      </c>
      <c r="C1481">
        <v>0</v>
      </c>
      <c r="D1481">
        <v>2948500</v>
      </c>
      <c r="E1481">
        <v>0</v>
      </c>
      <c r="F1481" s="4">
        <f t="shared" si="23"/>
        <v>982833.33333333337</v>
      </c>
    </row>
    <row r="1482" spans="1:6" x14ac:dyDescent="0.3">
      <c r="A1482" t="s">
        <v>2471</v>
      </c>
      <c r="B1482">
        <v>3221400</v>
      </c>
      <c r="C1482">
        <v>1276900</v>
      </c>
      <c r="D1482">
        <v>6050900</v>
      </c>
      <c r="E1482">
        <v>4215300</v>
      </c>
      <c r="F1482" s="4">
        <f t="shared" si="23"/>
        <v>3847700</v>
      </c>
    </row>
    <row r="1483" spans="1:6" x14ac:dyDescent="0.3">
      <c r="A1483" t="s">
        <v>2472</v>
      </c>
      <c r="B1483">
        <v>5581570</v>
      </c>
      <c r="C1483">
        <v>7302170</v>
      </c>
      <c r="D1483">
        <v>9156600</v>
      </c>
      <c r="E1483">
        <v>8673190</v>
      </c>
      <c r="F1483" s="4">
        <f t="shared" si="23"/>
        <v>8377320</v>
      </c>
    </row>
    <row r="1484" spans="1:6" x14ac:dyDescent="0.3">
      <c r="A1484" t="s">
        <v>2473</v>
      </c>
      <c r="B1484">
        <v>821730</v>
      </c>
      <c r="C1484">
        <v>2069820</v>
      </c>
      <c r="D1484">
        <v>2010190</v>
      </c>
      <c r="E1484">
        <v>3792700</v>
      </c>
      <c r="F1484" s="4">
        <f t="shared" si="23"/>
        <v>2624236.6666666665</v>
      </c>
    </row>
    <row r="1485" spans="1:6" x14ac:dyDescent="0.3">
      <c r="A1485" t="s">
        <v>2474</v>
      </c>
      <c r="B1485">
        <v>2063140</v>
      </c>
      <c r="C1485">
        <v>4150000</v>
      </c>
      <c r="D1485">
        <v>2722980</v>
      </c>
      <c r="E1485">
        <v>4777500</v>
      </c>
      <c r="F1485" s="4">
        <f t="shared" si="23"/>
        <v>3883493.3333333335</v>
      </c>
    </row>
    <row r="1486" spans="1:6" x14ac:dyDescent="0.3">
      <c r="A1486" t="s">
        <v>2475</v>
      </c>
      <c r="B1486">
        <v>955500</v>
      </c>
      <c r="C1486">
        <v>8880790</v>
      </c>
      <c r="D1486">
        <v>2129120</v>
      </c>
      <c r="E1486">
        <v>2394220</v>
      </c>
      <c r="F1486" s="4">
        <f t="shared" si="23"/>
        <v>4468043.333333333</v>
      </c>
    </row>
    <row r="1487" spans="1:6" x14ac:dyDescent="0.3">
      <c r="A1487" t="s">
        <v>2476</v>
      </c>
      <c r="B1487">
        <v>3152380</v>
      </c>
      <c r="C1487">
        <v>2408600</v>
      </c>
      <c r="D1487">
        <v>4623680</v>
      </c>
      <c r="E1487">
        <v>3212880</v>
      </c>
      <c r="F1487" s="4">
        <f t="shared" si="23"/>
        <v>3415053.3333333335</v>
      </c>
    </row>
    <row r="1488" spans="1:6" x14ac:dyDescent="0.3">
      <c r="A1488" t="s">
        <v>2477</v>
      </c>
      <c r="B1488">
        <v>2184000</v>
      </c>
      <c r="C1488">
        <v>4192620</v>
      </c>
      <c r="D1488">
        <v>2224340</v>
      </c>
      <c r="E1488">
        <v>3752400</v>
      </c>
      <c r="F1488" s="4">
        <f t="shared" si="23"/>
        <v>3389786.6666666665</v>
      </c>
    </row>
    <row r="1489" spans="1:6" x14ac:dyDescent="0.3">
      <c r="A1489" t="s">
        <v>2478</v>
      </c>
      <c r="B1489">
        <v>0</v>
      </c>
      <c r="C1489">
        <v>428900</v>
      </c>
      <c r="D1489">
        <v>370000</v>
      </c>
      <c r="E1489">
        <v>892340</v>
      </c>
      <c r="F1489" s="4">
        <f t="shared" si="23"/>
        <v>563746.66666666663</v>
      </c>
    </row>
    <row r="1490" spans="1:6" x14ac:dyDescent="0.3">
      <c r="A1490" t="s">
        <v>2479</v>
      </c>
      <c r="B1490">
        <v>0</v>
      </c>
      <c r="C1490">
        <v>370000</v>
      </c>
      <c r="D1490">
        <v>711240</v>
      </c>
      <c r="E1490">
        <v>0</v>
      </c>
      <c r="F1490" s="4">
        <f t="shared" si="23"/>
        <v>360413.33333333331</v>
      </c>
    </row>
    <row r="1491" spans="1:6" x14ac:dyDescent="0.3">
      <c r="A1491" t="s">
        <v>2480</v>
      </c>
      <c r="B1491">
        <v>2205700</v>
      </c>
      <c r="C1491">
        <v>2073950</v>
      </c>
      <c r="D1491">
        <v>218400</v>
      </c>
      <c r="E1491">
        <v>2136420</v>
      </c>
      <c r="F1491" s="4">
        <f t="shared" si="23"/>
        <v>1476256.6666666667</v>
      </c>
    </row>
    <row r="1492" spans="1:6" x14ac:dyDescent="0.3">
      <c r="A1492" t="s">
        <v>2481</v>
      </c>
      <c r="B1492">
        <v>842000</v>
      </c>
      <c r="C1492">
        <v>805350</v>
      </c>
      <c r="D1492">
        <v>622440</v>
      </c>
      <c r="E1492">
        <v>1003100</v>
      </c>
      <c r="F1492" s="4">
        <f t="shared" si="23"/>
        <v>810296.66666666663</v>
      </c>
    </row>
    <row r="1493" spans="1:6" x14ac:dyDescent="0.3">
      <c r="A1493" t="s">
        <v>2482</v>
      </c>
      <c r="B1493">
        <v>592040</v>
      </c>
      <c r="C1493">
        <v>484760</v>
      </c>
      <c r="D1493">
        <v>325780</v>
      </c>
      <c r="E1493">
        <v>820000</v>
      </c>
      <c r="F1493" s="4">
        <f t="shared" si="23"/>
        <v>543513.33333333337</v>
      </c>
    </row>
    <row r="1494" spans="1:6" x14ac:dyDescent="0.3">
      <c r="A1494" t="s">
        <v>2483</v>
      </c>
      <c r="B1494">
        <v>2691840</v>
      </c>
      <c r="C1494">
        <v>2683960</v>
      </c>
      <c r="D1494">
        <v>2393000</v>
      </c>
      <c r="E1494">
        <v>3649190</v>
      </c>
      <c r="F1494" s="4">
        <f t="shared" si="23"/>
        <v>2908716.6666666665</v>
      </c>
    </row>
    <row r="1495" spans="1:6" x14ac:dyDescent="0.3">
      <c r="A1495" t="s">
        <v>2484</v>
      </c>
      <c r="B1495">
        <v>0</v>
      </c>
      <c r="C1495">
        <v>830670</v>
      </c>
      <c r="D1495">
        <v>886620</v>
      </c>
      <c r="E1495">
        <v>450560</v>
      </c>
      <c r="F1495" s="4">
        <f t="shared" si="23"/>
        <v>722616.66666666663</v>
      </c>
    </row>
    <row r="1496" spans="1:6" x14ac:dyDescent="0.3">
      <c r="A1496" t="s">
        <v>2485</v>
      </c>
      <c r="B1496">
        <v>1227590</v>
      </c>
      <c r="C1496">
        <v>800000</v>
      </c>
      <c r="D1496">
        <v>639730</v>
      </c>
      <c r="E1496">
        <v>1123820</v>
      </c>
      <c r="F1496" s="4">
        <f t="shared" si="23"/>
        <v>854516.66666666663</v>
      </c>
    </row>
    <row r="1497" spans="1:6" x14ac:dyDescent="0.3">
      <c r="A1497" t="s">
        <v>2486</v>
      </c>
      <c r="B1497">
        <v>0</v>
      </c>
      <c r="C1497">
        <v>260000</v>
      </c>
      <c r="D1497">
        <v>730000</v>
      </c>
      <c r="E1497">
        <v>386000</v>
      </c>
      <c r="F1497" s="4">
        <f t="shared" si="23"/>
        <v>458666.66666666669</v>
      </c>
    </row>
    <row r="1498" spans="1:6" x14ac:dyDescent="0.3">
      <c r="A1498" t="s">
        <v>2487</v>
      </c>
      <c r="B1498">
        <v>0</v>
      </c>
      <c r="C1498">
        <v>230000</v>
      </c>
      <c r="D1498">
        <v>0</v>
      </c>
      <c r="E1498">
        <v>0</v>
      </c>
      <c r="F1498" s="4">
        <f t="shared" si="23"/>
        <v>76666.666666666672</v>
      </c>
    </row>
    <row r="1499" spans="1:6" x14ac:dyDescent="0.3">
      <c r="A1499" t="s">
        <v>2488</v>
      </c>
      <c r="B1499">
        <v>0</v>
      </c>
      <c r="C1499">
        <v>687960</v>
      </c>
      <c r="D1499">
        <v>386000</v>
      </c>
      <c r="E1499">
        <v>0</v>
      </c>
      <c r="F1499" s="4">
        <f t="shared" si="23"/>
        <v>357986.66666666669</v>
      </c>
    </row>
    <row r="1500" spans="1:6" x14ac:dyDescent="0.3">
      <c r="A1500" t="s">
        <v>2489</v>
      </c>
      <c r="B1500">
        <v>2296400</v>
      </c>
      <c r="C1500">
        <v>6262760</v>
      </c>
      <c r="D1500">
        <v>6532560</v>
      </c>
      <c r="E1500">
        <v>5679920</v>
      </c>
      <c r="F1500" s="4">
        <f t="shared" si="23"/>
        <v>6158413.333333333</v>
      </c>
    </row>
    <row r="1501" spans="1:6" x14ac:dyDescent="0.3">
      <c r="A1501" t="s">
        <v>2490</v>
      </c>
      <c r="B1501">
        <v>0</v>
      </c>
      <c r="C1501">
        <v>2109980</v>
      </c>
      <c r="D1501">
        <v>2148440</v>
      </c>
      <c r="E1501">
        <v>2177300</v>
      </c>
      <c r="F1501" s="4">
        <f t="shared" si="23"/>
        <v>2145240</v>
      </c>
    </row>
    <row r="1502" spans="1:6" x14ac:dyDescent="0.3">
      <c r="A1502" t="s">
        <v>2491</v>
      </c>
      <c r="B1502">
        <v>1202650</v>
      </c>
      <c r="C1502">
        <v>230000</v>
      </c>
      <c r="D1502">
        <v>3766050</v>
      </c>
      <c r="E1502">
        <v>2294200</v>
      </c>
      <c r="F1502" s="4">
        <f t="shared" si="23"/>
        <v>2096750</v>
      </c>
    </row>
    <row r="1503" spans="1:6" x14ac:dyDescent="0.3">
      <c r="A1503" t="s">
        <v>2492</v>
      </c>
      <c r="B1503">
        <v>4955080</v>
      </c>
      <c r="C1503">
        <v>6827440</v>
      </c>
      <c r="D1503">
        <v>15029960</v>
      </c>
      <c r="E1503">
        <v>2538600</v>
      </c>
      <c r="F1503" s="4">
        <f t="shared" si="23"/>
        <v>8132000</v>
      </c>
    </row>
    <row r="1504" spans="1:6" x14ac:dyDescent="0.3">
      <c r="A1504" t="s">
        <v>2493</v>
      </c>
      <c r="B1504">
        <v>0</v>
      </c>
      <c r="C1504">
        <v>3239370</v>
      </c>
      <c r="D1504">
        <v>0</v>
      </c>
      <c r="E1504">
        <v>0</v>
      </c>
      <c r="F1504" s="4">
        <f t="shared" si="23"/>
        <v>1079790</v>
      </c>
    </row>
    <row r="1505" spans="1:6" x14ac:dyDescent="0.3">
      <c r="A1505" t="s">
        <v>2494</v>
      </c>
      <c r="B1505">
        <v>640640</v>
      </c>
      <c r="C1505">
        <v>829920</v>
      </c>
      <c r="D1505">
        <v>0</v>
      </c>
      <c r="E1505">
        <v>258440</v>
      </c>
      <c r="F1505" s="4">
        <f t="shared" si="23"/>
        <v>362786.66666666669</v>
      </c>
    </row>
    <row r="1506" spans="1:6" x14ac:dyDescent="0.3">
      <c r="A1506" t="s">
        <v>2495</v>
      </c>
      <c r="B1506">
        <v>0</v>
      </c>
      <c r="C1506">
        <v>868000</v>
      </c>
      <c r="D1506">
        <v>1683600</v>
      </c>
      <c r="E1506">
        <v>804000</v>
      </c>
      <c r="F1506" s="4">
        <f t="shared" si="23"/>
        <v>1118533.3333333333</v>
      </c>
    </row>
    <row r="1507" spans="1:6" x14ac:dyDescent="0.3">
      <c r="A1507" t="s">
        <v>2496</v>
      </c>
      <c r="B1507">
        <v>2547460</v>
      </c>
      <c r="C1507">
        <v>2557330</v>
      </c>
      <c r="D1507">
        <v>2612360</v>
      </c>
      <c r="E1507">
        <v>924060</v>
      </c>
      <c r="F1507" s="4">
        <f t="shared" si="23"/>
        <v>2031250</v>
      </c>
    </row>
    <row r="1508" spans="1:6" x14ac:dyDescent="0.3">
      <c r="A1508" t="s">
        <v>2497</v>
      </c>
      <c r="B1508">
        <v>2412580</v>
      </c>
      <c r="C1508">
        <v>2101360</v>
      </c>
      <c r="D1508">
        <v>2583660</v>
      </c>
      <c r="E1508">
        <v>2706500</v>
      </c>
      <c r="F1508" s="4">
        <f t="shared" si="23"/>
        <v>2463840</v>
      </c>
    </row>
    <row r="1509" spans="1:6" x14ac:dyDescent="0.3">
      <c r="A1509" t="s">
        <v>2498</v>
      </c>
      <c r="B1509">
        <v>1223720</v>
      </c>
      <c r="C1509">
        <v>0</v>
      </c>
      <c r="D1509">
        <v>655200</v>
      </c>
      <c r="E1509">
        <v>0</v>
      </c>
      <c r="F1509" s="4">
        <f t="shared" si="23"/>
        <v>218400</v>
      </c>
    </row>
    <row r="1510" spans="1:6" x14ac:dyDescent="0.3">
      <c r="A1510" t="s">
        <v>2499</v>
      </c>
      <c r="B1510">
        <v>256000</v>
      </c>
      <c r="C1510">
        <v>2108600</v>
      </c>
      <c r="D1510">
        <v>228000</v>
      </c>
      <c r="E1510">
        <v>0</v>
      </c>
      <c r="F1510" s="4">
        <f t="shared" si="23"/>
        <v>778866.66666666663</v>
      </c>
    </row>
    <row r="1511" spans="1:6" x14ac:dyDescent="0.3">
      <c r="A1511" t="s">
        <v>2500</v>
      </c>
      <c r="B1511">
        <v>675000</v>
      </c>
      <c r="C1511">
        <v>414960</v>
      </c>
      <c r="D1511">
        <v>576030</v>
      </c>
      <c r="E1511">
        <v>469200</v>
      </c>
      <c r="F1511" s="4">
        <f t="shared" si="23"/>
        <v>486730</v>
      </c>
    </row>
    <row r="1512" spans="1:6" x14ac:dyDescent="0.3">
      <c r="A1512" t="s">
        <v>2501</v>
      </c>
      <c r="B1512">
        <v>252000</v>
      </c>
      <c r="C1512">
        <v>382200</v>
      </c>
      <c r="D1512">
        <v>0</v>
      </c>
      <c r="E1512">
        <v>0</v>
      </c>
      <c r="F1512" s="4">
        <f t="shared" si="23"/>
        <v>127400</v>
      </c>
    </row>
    <row r="1513" spans="1:6" x14ac:dyDescent="0.3">
      <c r="A1513" t="s">
        <v>2502</v>
      </c>
      <c r="B1513">
        <v>0</v>
      </c>
      <c r="C1513">
        <v>0</v>
      </c>
      <c r="D1513">
        <v>500500</v>
      </c>
      <c r="E1513">
        <v>0</v>
      </c>
      <c r="F1513" s="4">
        <f t="shared" si="23"/>
        <v>166833.33333333334</v>
      </c>
    </row>
    <row r="1514" spans="1:6" x14ac:dyDescent="0.3">
      <c r="A1514" t="s">
        <v>2503</v>
      </c>
      <c r="B1514">
        <v>0</v>
      </c>
      <c r="C1514">
        <v>230000</v>
      </c>
      <c r="D1514">
        <v>0</v>
      </c>
      <c r="E1514">
        <v>469200</v>
      </c>
      <c r="F1514" s="4">
        <f t="shared" si="23"/>
        <v>233066.66666666666</v>
      </c>
    </row>
    <row r="1515" spans="1:6" x14ac:dyDescent="0.3">
      <c r="A1515" t="s">
        <v>2504</v>
      </c>
      <c r="B1515">
        <v>0</v>
      </c>
      <c r="C1515">
        <v>0</v>
      </c>
      <c r="D1515">
        <v>1004640</v>
      </c>
      <c r="E1515">
        <v>599320</v>
      </c>
      <c r="F1515" s="4">
        <f t="shared" si="23"/>
        <v>534653.33333333337</v>
      </c>
    </row>
    <row r="1516" spans="1:6" x14ac:dyDescent="0.3">
      <c r="A1516" t="s">
        <v>2505</v>
      </c>
      <c r="B1516">
        <v>468000</v>
      </c>
      <c r="C1516">
        <v>694140</v>
      </c>
      <c r="D1516">
        <v>0</v>
      </c>
      <c r="E1516">
        <v>0</v>
      </c>
      <c r="F1516" s="4">
        <f t="shared" si="23"/>
        <v>231380</v>
      </c>
    </row>
    <row r="1517" spans="1:6" x14ac:dyDescent="0.3">
      <c r="A1517" t="s">
        <v>2506</v>
      </c>
      <c r="B1517">
        <v>5036400</v>
      </c>
      <c r="C1517">
        <v>0</v>
      </c>
      <c r="D1517">
        <v>1591000</v>
      </c>
      <c r="E1517">
        <v>1640000</v>
      </c>
      <c r="F1517" s="4">
        <f t="shared" si="23"/>
        <v>1077000</v>
      </c>
    </row>
    <row r="1518" spans="1:6" x14ac:dyDescent="0.3">
      <c r="A1518" t="s">
        <v>2507</v>
      </c>
      <c r="B1518">
        <v>2929990</v>
      </c>
      <c r="C1518">
        <v>2213380</v>
      </c>
      <c r="D1518">
        <v>7094300</v>
      </c>
      <c r="E1518">
        <v>3950400</v>
      </c>
      <c r="F1518" s="4">
        <f t="shared" si="23"/>
        <v>4419360</v>
      </c>
    </row>
    <row r="1519" spans="1:6" x14ac:dyDescent="0.3">
      <c r="A1519" t="s">
        <v>2508</v>
      </c>
      <c r="B1519">
        <v>1087400</v>
      </c>
      <c r="C1519">
        <v>0</v>
      </c>
      <c r="D1519">
        <v>703720</v>
      </c>
      <c r="E1519">
        <v>2173200</v>
      </c>
      <c r="F1519" s="4">
        <f t="shared" si="23"/>
        <v>958973.33333333337</v>
      </c>
    </row>
    <row r="1520" spans="1:6" x14ac:dyDescent="0.3">
      <c r="A1520" t="s">
        <v>2509</v>
      </c>
      <c r="B1520">
        <v>2922680</v>
      </c>
      <c r="C1520">
        <v>2119000</v>
      </c>
      <c r="D1520">
        <v>2127960</v>
      </c>
      <c r="E1520">
        <v>2267600</v>
      </c>
      <c r="F1520" s="4">
        <f t="shared" si="23"/>
        <v>2171520</v>
      </c>
    </row>
    <row r="1521" spans="1:6" x14ac:dyDescent="0.3">
      <c r="A1521" t="s">
        <v>2510</v>
      </c>
      <c r="B1521">
        <v>0</v>
      </c>
      <c r="C1521">
        <v>909470</v>
      </c>
      <c r="D1521">
        <v>0</v>
      </c>
      <c r="E1521">
        <v>1147340</v>
      </c>
      <c r="F1521" s="4">
        <f t="shared" si="23"/>
        <v>685603.33333333337</v>
      </c>
    </row>
    <row r="1522" spans="1:6" x14ac:dyDescent="0.3">
      <c r="A1522" t="s">
        <v>2511</v>
      </c>
      <c r="B1522">
        <v>781950</v>
      </c>
      <c r="C1522">
        <v>823200</v>
      </c>
      <c r="D1522">
        <v>1716260</v>
      </c>
      <c r="E1522">
        <v>0</v>
      </c>
      <c r="F1522" s="4">
        <f t="shared" si="23"/>
        <v>846486.66666666663</v>
      </c>
    </row>
    <row r="1523" spans="1:6" x14ac:dyDescent="0.3">
      <c r="A1523" t="s">
        <v>2512</v>
      </c>
      <c r="B1523">
        <v>230000</v>
      </c>
      <c r="C1523">
        <v>0</v>
      </c>
      <c r="D1523">
        <v>234600</v>
      </c>
      <c r="E1523">
        <v>425700</v>
      </c>
      <c r="F1523" s="4">
        <f t="shared" si="23"/>
        <v>220100</v>
      </c>
    </row>
    <row r="1524" spans="1:6" x14ac:dyDescent="0.3">
      <c r="A1524" t="s">
        <v>2513</v>
      </c>
      <c r="B1524">
        <v>0</v>
      </c>
      <c r="C1524">
        <v>612000</v>
      </c>
      <c r="D1524">
        <v>498000</v>
      </c>
      <c r="E1524">
        <v>0</v>
      </c>
      <c r="F1524" s="4">
        <f t="shared" si="23"/>
        <v>370000</v>
      </c>
    </row>
    <row r="1525" spans="1:6" x14ac:dyDescent="0.3">
      <c r="A1525" t="s">
        <v>2514</v>
      </c>
      <c r="B1525">
        <v>160000</v>
      </c>
      <c r="C1525">
        <v>370000</v>
      </c>
      <c r="D1525">
        <v>420780</v>
      </c>
      <c r="E1525">
        <v>828000</v>
      </c>
      <c r="F1525" s="4">
        <f t="shared" si="23"/>
        <v>539593.33333333337</v>
      </c>
    </row>
    <row r="1526" spans="1:6" x14ac:dyDescent="0.3">
      <c r="A1526" t="s">
        <v>2515</v>
      </c>
      <c r="B1526">
        <v>4731950</v>
      </c>
      <c r="C1526">
        <v>777140</v>
      </c>
      <c r="D1526">
        <v>3491380</v>
      </c>
      <c r="E1526">
        <v>2783400</v>
      </c>
      <c r="F1526" s="4">
        <f t="shared" si="23"/>
        <v>2350640</v>
      </c>
    </row>
    <row r="1527" spans="1:6" x14ac:dyDescent="0.3">
      <c r="A1527" t="s">
        <v>2516</v>
      </c>
      <c r="B1527">
        <v>0</v>
      </c>
      <c r="C1527">
        <v>0</v>
      </c>
      <c r="D1527">
        <v>309400</v>
      </c>
      <c r="E1527">
        <v>0</v>
      </c>
      <c r="F1527" s="4">
        <f t="shared" si="23"/>
        <v>103133.33333333333</v>
      </c>
    </row>
    <row r="1528" spans="1:6" x14ac:dyDescent="0.3">
      <c r="A1528" t="s">
        <v>900</v>
      </c>
      <c r="B1528">
        <v>1675860</v>
      </c>
      <c r="C1528">
        <v>7713650</v>
      </c>
      <c r="D1528">
        <v>5003610</v>
      </c>
      <c r="E1528">
        <v>4065400</v>
      </c>
      <c r="F1528" s="4">
        <f t="shared" si="23"/>
        <v>5594220</v>
      </c>
    </row>
    <row r="1529" spans="1:6" x14ac:dyDescent="0.3">
      <c r="A1529" t="s">
        <v>2517</v>
      </c>
      <c r="B1529">
        <v>256000</v>
      </c>
      <c r="C1529">
        <v>533260</v>
      </c>
      <c r="D1529">
        <v>6018680</v>
      </c>
      <c r="E1529">
        <v>2533120</v>
      </c>
      <c r="F1529" s="4">
        <f t="shared" si="23"/>
        <v>3028353.3333333335</v>
      </c>
    </row>
    <row r="1530" spans="1:6" x14ac:dyDescent="0.3">
      <c r="A1530" t="s">
        <v>2518</v>
      </c>
      <c r="B1530">
        <v>473200</v>
      </c>
      <c r="C1530">
        <v>2380300</v>
      </c>
      <c r="D1530">
        <v>4957680</v>
      </c>
      <c r="E1530">
        <v>0</v>
      </c>
      <c r="F1530" s="4">
        <f t="shared" si="23"/>
        <v>2445993.3333333335</v>
      </c>
    </row>
    <row r="1531" spans="1:6" x14ac:dyDescent="0.3">
      <c r="A1531" t="s">
        <v>2519</v>
      </c>
      <c r="B1531">
        <v>561000</v>
      </c>
      <c r="C1531">
        <v>612000</v>
      </c>
      <c r="D1531">
        <v>943300</v>
      </c>
      <c r="E1531">
        <v>0</v>
      </c>
      <c r="F1531" s="4">
        <f t="shared" si="23"/>
        <v>518433.33333333331</v>
      </c>
    </row>
    <row r="1532" spans="1:6" x14ac:dyDescent="0.3">
      <c r="A1532" t="s">
        <v>2520</v>
      </c>
      <c r="B1532">
        <v>634920</v>
      </c>
      <c r="C1532">
        <v>2923510</v>
      </c>
      <c r="D1532">
        <v>2678320</v>
      </c>
      <c r="E1532">
        <v>3288340</v>
      </c>
      <c r="F1532" s="4">
        <f t="shared" si="23"/>
        <v>2963390</v>
      </c>
    </row>
    <row r="1533" spans="1:6" x14ac:dyDescent="0.3">
      <c r="A1533" t="s">
        <v>2521</v>
      </c>
      <c r="B1533">
        <v>0</v>
      </c>
      <c r="C1533">
        <v>1840560</v>
      </c>
      <c r="D1533">
        <v>0</v>
      </c>
      <c r="E1533">
        <v>880880</v>
      </c>
      <c r="F1533" s="4">
        <f t="shared" si="23"/>
        <v>907146.66666666663</v>
      </c>
    </row>
    <row r="1534" spans="1:6" x14ac:dyDescent="0.3">
      <c r="A1534" t="s">
        <v>2522</v>
      </c>
      <c r="B1534">
        <v>940300</v>
      </c>
      <c r="C1534">
        <v>2107560</v>
      </c>
      <c r="D1534">
        <v>0</v>
      </c>
      <c r="E1534">
        <v>3820980</v>
      </c>
      <c r="F1534" s="4">
        <f t="shared" si="23"/>
        <v>1976180</v>
      </c>
    </row>
    <row r="1535" spans="1:6" x14ac:dyDescent="0.3">
      <c r="A1535" t="s">
        <v>2523</v>
      </c>
      <c r="B1535">
        <v>0</v>
      </c>
      <c r="C1535">
        <v>281190</v>
      </c>
      <c r="D1535">
        <v>0</v>
      </c>
      <c r="E1535">
        <v>234600</v>
      </c>
      <c r="F1535" s="4">
        <f t="shared" si="23"/>
        <v>171930</v>
      </c>
    </row>
    <row r="1536" spans="1:6" x14ac:dyDescent="0.3">
      <c r="A1536" t="s">
        <v>2524</v>
      </c>
      <c r="B1536">
        <v>0</v>
      </c>
      <c r="C1536">
        <v>0</v>
      </c>
      <c r="D1536">
        <v>549000</v>
      </c>
      <c r="E1536">
        <v>1214180</v>
      </c>
      <c r="F1536" s="4">
        <f t="shared" si="23"/>
        <v>587726.66666666663</v>
      </c>
    </row>
    <row r="1537" spans="1:6" x14ac:dyDescent="0.3">
      <c r="A1537" t="s">
        <v>2525</v>
      </c>
      <c r="B1537">
        <v>0</v>
      </c>
      <c r="C1537">
        <v>0</v>
      </c>
      <c r="D1537">
        <v>1369140</v>
      </c>
      <c r="E1537">
        <v>570000</v>
      </c>
      <c r="F1537" s="4">
        <f t="shared" si="23"/>
        <v>646380</v>
      </c>
    </row>
    <row r="1538" spans="1:6" x14ac:dyDescent="0.3">
      <c r="A1538" t="s">
        <v>2526</v>
      </c>
      <c r="B1538">
        <v>612200</v>
      </c>
      <c r="C1538">
        <v>2151540</v>
      </c>
      <c r="D1538">
        <v>2149020</v>
      </c>
      <c r="E1538">
        <v>2020690</v>
      </c>
      <c r="F1538" s="4">
        <f t="shared" si="23"/>
        <v>2107083.3333333335</v>
      </c>
    </row>
    <row r="1539" spans="1:6" x14ac:dyDescent="0.3">
      <c r="A1539" t="s">
        <v>2527</v>
      </c>
      <c r="B1539">
        <v>0</v>
      </c>
      <c r="C1539">
        <v>1480000</v>
      </c>
      <c r="D1539">
        <v>3120840</v>
      </c>
      <c r="E1539">
        <v>0</v>
      </c>
      <c r="F1539" s="4">
        <f t="shared" ref="F1539:F1602" si="24">SUM(C1539:E1539)/3</f>
        <v>1533613.3333333333</v>
      </c>
    </row>
    <row r="1540" spans="1:6" x14ac:dyDescent="0.3">
      <c r="A1540" t="s">
        <v>2528</v>
      </c>
      <c r="B1540">
        <v>0</v>
      </c>
      <c r="C1540">
        <v>832560</v>
      </c>
      <c r="D1540">
        <v>0</v>
      </c>
      <c r="E1540">
        <v>2151020</v>
      </c>
      <c r="F1540" s="4">
        <f t="shared" si="24"/>
        <v>994526.66666666663</v>
      </c>
    </row>
    <row r="1541" spans="1:6" x14ac:dyDescent="0.3">
      <c r="A1541" t="s">
        <v>2529</v>
      </c>
      <c r="B1541">
        <v>0</v>
      </c>
      <c r="C1541">
        <v>2010300</v>
      </c>
      <c r="D1541">
        <v>313950</v>
      </c>
      <c r="E1541">
        <v>756000</v>
      </c>
      <c r="F1541" s="4">
        <f t="shared" si="24"/>
        <v>1026750</v>
      </c>
    </row>
    <row r="1542" spans="1:6" x14ac:dyDescent="0.3">
      <c r="A1542" t="s">
        <v>2530</v>
      </c>
      <c r="B1542">
        <v>0</v>
      </c>
      <c r="C1542">
        <v>0</v>
      </c>
      <c r="D1542">
        <v>1167060</v>
      </c>
      <c r="E1542">
        <v>0</v>
      </c>
      <c r="F1542" s="4">
        <f t="shared" si="24"/>
        <v>389020</v>
      </c>
    </row>
    <row r="1543" spans="1:6" x14ac:dyDescent="0.3">
      <c r="A1543" t="s">
        <v>2531</v>
      </c>
      <c r="B1543">
        <v>2866500</v>
      </c>
      <c r="C1543">
        <v>2570960</v>
      </c>
      <c r="D1543">
        <v>8144500</v>
      </c>
      <c r="E1543">
        <v>2127580</v>
      </c>
      <c r="F1543" s="4">
        <f t="shared" si="24"/>
        <v>4281013.333333333</v>
      </c>
    </row>
    <row r="1544" spans="1:6" x14ac:dyDescent="0.3">
      <c r="A1544" t="s">
        <v>2532</v>
      </c>
      <c r="B1544">
        <v>2068200</v>
      </c>
      <c r="C1544">
        <v>1004600</v>
      </c>
      <c r="D1544">
        <v>2755880</v>
      </c>
      <c r="E1544">
        <v>2113500</v>
      </c>
      <c r="F1544" s="4">
        <f t="shared" si="24"/>
        <v>1957993.3333333333</v>
      </c>
    </row>
    <row r="1545" spans="1:6" x14ac:dyDescent="0.3">
      <c r="A1545" t="s">
        <v>2533</v>
      </c>
      <c r="B1545">
        <v>455000</v>
      </c>
      <c r="C1545">
        <v>0</v>
      </c>
      <c r="D1545">
        <v>1018200</v>
      </c>
      <c r="E1545">
        <v>1229800</v>
      </c>
      <c r="F1545" s="4">
        <f t="shared" si="24"/>
        <v>749333.33333333337</v>
      </c>
    </row>
    <row r="1546" spans="1:6" x14ac:dyDescent="0.3">
      <c r="A1546" t="s">
        <v>2534</v>
      </c>
      <c r="B1546">
        <v>765940</v>
      </c>
      <c r="C1546">
        <v>1326780</v>
      </c>
      <c r="D1546">
        <v>444990</v>
      </c>
      <c r="E1546">
        <v>0</v>
      </c>
      <c r="F1546" s="4">
        <f t="shared" si="24"/>
        <v>590590</v>
      </c>
    </row>
    <row r="1547" spans="1:6" x14ac:dyDescent="0.3">
      <c r="A1547" t="s">
        <v>2535</v>
      </c>
      <c r="B1547">
        <v>1609880</v>
      </c>
      <c r="C1547">
        <v>1610620</v>
      </c>
      <c r="D1547">
        <v>0</v>
      </c>
      <c r="E1547">
        <v>778960</v>
      </c>
      <c r="F1547" s="4">
        <f t="shared" si="24"/>
        <v>796526.66666666663</v>
      </c>
    </row>
    <row r="1548" spans="1:6" x14ac:dyDescent="0.3">
      <c r="A1548" t="s">
        <v>2536</v>
      </c>
      <c r="B1548">
        <v>256000</v>
      </c>
      <c r="C1548">
        <v>9679200</v>
      </c>
      <c r="D1548">
        <v>12094938</v>
      </c>
      <c r="E1548">
        <v>3528300</v>
      </c>
      <c r="F1548" s="4">
        <f t="shared" si="24"/>
        <v>8434146</v>
      </c>
    </row>
    <row r="1549" spans="1:6" x14ac:dyDescent="0.3">
      <c r="A1549" t="s">
        <v>2537</v>
      </c>
      <c r="B1549">
        <v>0</v>
      </c>
      <c r="C1549">
        <v>1231910</v>
      </c>
      <c r="D1549">
        <v>589680</v>
      </c>
      <c r="E1549">
        <v>994030</v>
      </c>
      <c r="F1549" s="4">
        <f t="shared" si="24"/>
        <v>938540</v>
      </c>
    </row>
    <row r="1550" spans="1:6" x14ac:dyDescent="0.3">
      <c r="A1550" t="s">
        <v>781</v>
      </c>
      <c r="B1550">
        <v>90225950</v>
      </c>
      <c r="C1550">
        <v>107292850</v>
      </c>
      <c r="D1550">
        <v>89811350</v>
      </c>
      <c r="E1550">
        <v>71556450</v>
      </c>
      <c r="F1550" s="4">
        <f t="shared" si="24"/>
        <v>89553550</v>
      </c>
    </row>
    <row r="1551" spans="1:6" x14ac:dyDescent="0.3">
      <c r="A1551" t="s">
        <v>2538</v>
      </c>
      <c r="B1551">
        <v>2041300</v>
      </c>
      <c r="C1551">
        <v>740000</v>
      </c>
      <c r="D1551">
        <v>370000</v>
      </c>
      <c r="E1551">
        <v>2178600</v>
      </c>
      <c r="F1551" s="4">
        <f t="shared" si="24"/>
        <v>1096200</v>
      </c>
    </row>
    <row r="1552" spans="1:6" x14ac:dyDescent="0.3">
      <c r="A1552" t="s">
        <v>172</v>
      </c>
      <c r="B1552">
        <v>1137800</v>
      </c>
      <c r="C1552">
        <v>2155680</v>
      </c>
      <c r="D1552">
        <v>681590</v>
      </c>
      <c r="E1552">
        <v>2469100</v>
      </c>
      <c r="F1552" s="4">
        <f t="shared" si="24"/>
        <v>1768790</v>
      </c>
    </row>
    <row r="1553" spans="1:6" x14ac:dyDescent="0.3">
      <c r="A1553" t="s">
        <v>2539</v>
      </c>
      <c r="B1553">
        <v>2354300</v>
      </c>
      <c r="C1553">
        <v>0</v>
      </c>
      <c r="D1553">
        <v>2113860</v>
      </c>
      <c r="E1553">
        <v>2286720</v>
      </c>
      <c r="F1553" s="4">
        <f t="shared" si="24"/>
        <v>1466860</v>
      </c>
    </row>
    <row r="1554" spans="1:6" x14ac:dyDescent="0.3">
      <c r="A1554" t="s">
        <v>2540</v>
      </c>
      <c r="B1554">
        <v>2013720</v>
      </c>
      <c r="C1554">
        <v>2022660</v>
      </c>
      <c r="D1554">
        <v>3163120</v>
      </c>
      <c r="E1554">
        <v>5087270</v>
      </c>
      <c r="F1554" s="4">
        <f t="shared" si="24"/>
        <v>3424350</v>
      </c>
    </row>
    <row r="1555" spans="1:6" x14ac:dyDescent="0.3">
      <c r="A1555" t="s">
        <v>2541</v>
      </c>
      <c r="B1555">
        <v>3376100</v>
      </c>
      <c r="C1555">
        <v>1180790</v>
      </c>
      <c r="D1555">
        <v>2668460</v>
      </c>
      <c r="E1555">
        <v>859560</v>
      </c>
      <c r="F1555" s="4">
        <f t="shared" si="24"/>
        <v>1569603.3333333333</v>
      </c>
    </row>
    <row r="1556" spans="1:6" x14ac:dyDescent="0.3">
      <c r="A1556" t="s">
        <v>2542</v>
      </c>
      <c r="B1556">
        <v>0</v>
      </c>
      <c r="C1556">
        <v>1877480</v>
      </c>
      <c r="D1556">
        <v>711920</v>
      </c>
      <c r="E1556">
        <v>2105660</v>
      </c>
      <c r="F1556" s="4">
        <f t="shared" si="24"/>
        <v>1565020</v>
      </c>
    </row>
    <row r="1557" spans="1:6" x14ac:dyDescent="0.3">
      <c r="A1557" t="s">
        <v>2543</v>
      </c>
      <c r="B1557">
        <v>2147200</v>
      </c>
      <c r="C1557">
        <v>2192780</v>
      </c>
      <c r="D1557">
        <v>2195020</v>
      </c>
      <c r="E1557">
        <v>2558820</v>
      </c>
      <c r="F1557" s="4">
        <f t="shared" si="24"/>
        <v>2315540</v>
      </c>
    </row>
    <row r="1558" spans="1:6" x14ac:dyDescent="0.3">
      <c r="A1558" t="s">
        <v>2544</v>
      </c>
      <c r="B1558">
        <v>1731620</v>
      </c>
      <c r="C1558">
        <v>0</v>
      </c>
      <c r="D1558">
        <v>0</v>
      </c>
      <c r="E1558">
        <v>0</v>
      </c>
      <c r="F1558" s="4">
        <f t="shared" si="24"/>
        <v>0</v>
      </c>
    </row>
    <row r="1559" spans="1:6" x14ac:dyDescent="0.3">
      <c r="A1559" t="s">
        <v>2545</v>
      </c>
      <c r="B1559">
        <v>592480</v>
      </c>
      <c r="C1559">
        <v>0</v>
      </c>
      <c r="D1559">
        <v>935920</v>
      </c>
      <c r="E1559">
        <v>546000</v>
      </c>
      <c r="F1559" s="4">
        <f t="shared" si="24"/>
        <v>493973.33333333331</v>
      </c>
    </row>
    <row r="1560" spans="1:6" x14ac:dyDescent="0.3">
      <c r="A1560" t="s">
        <v>2546</v>
      </c>
      <c r="B1560">
        <v>1112650</v>
      </c>
      <c r="C1560">
        <v>2276820</v>
      </c>
      <c r="D1560">
        <v>2960000</v>
      </c>
      <c r="E1560">
        <v>1504230</v>
      </c>
      <c r="F1560" s="4">
        <f t="shared" si="24"/>
        <v>2247016.6666666665</v>
      </c>
    </row>
    <row r="1561" spans="1:6" x14ac:dyDescent="0.3">
      <c r="A1561" t="s">
        <v>2547</v>
      </c>
      <c r="B1561">
        <v>0</v>
      </c>
      <c r="C1561">
        <v>3197760</v>
      </c>
      <c r="D1561">
        <v>484000</v>
      </c>
      <c r="E1561">
        <v>2108400</v>
      </c>
      <c r="F1561" s="4">
        <f t="shared" si="24"/>
        <v>1930053.3333333333</v>
      </c>
    </row>
    <row r="1562" spans="1:6" x14ac:dyDescent="0.3">
      <c r="A1562" t="s">
        <v>2548</v>
      </c>
      <c r="B1562">
        <v>530000</v>
      </c>
      <c r="C1562">
        <v>6411120</v>
      </c>
      <c r="D1562">
        <v>647680</v>
      </c>
      <c r="E1562">
        <v>0</v>
      </c>
      <c r="F1562" s="4">
        <f t="shared" si="24"/>
        <v>2352933.3333333335</v>
      </c>
    </row>
    <row r="1563" spans="1:6" x14ac:dyDescent="0.3">
      <c r="A1563" t="s">
        <v>2549</v>
      </c>
      <c r="B1563">
        <v>1142960</v>
      </c>
      <c r="C1563">
        <v>1198470</v>
      </c>
      <c r="D1563">
        <v>0</v>
      </c>
      <c r="E1563">
        <v>4766580</v>
      </c>
      <c r="F1563" s="4">
        <f t="shared" si="24"/>
        <v>1988350</v>
      </c>
    </row>
    <row r="1564" spans="1:6" x14ac:dyDescent="0.3">
      <c r="A1564" t="s">
        <v>2550</v>
      </c>
      <c r="B1564">
        <v>5082800</v>
      </c>
      <c r="C1564">
        <v>5170050</v>
      </c>
      <c r="D1564">
        <v>3106200</v>
      </c>
      <c r="E1564">
        <v>13337140</v>
      </c>
      <c r="F1564" s="4">
        <f t="shared" si="24"/>
        <v>7204463.333333333</v>
      </c>
    </row>
    <row r="1565" spans="1:6" x14ac:dyDescent="0.3">
      <c r="A1565" t="s">
        <v>2551</v>
      </c>
      <c r="B1565">
        <v>2278240</v>
      </c>
      <c r="C1565">
        <v>2463280</v>
      </c>
      <c r="D1565">
        <v>6039690</v>
      </c>
      <c r="E1565">
        <v>5138810</v>
      </c>
      <c r="F1565" s="4">
        <f t="shared" si="24"/>
        <v>4547260</v>
      </c>
    </row>
    <row r="1566" spans="1:6" x14ac:dyDescent="0.3">
      <c r="A1566" t="s">
        <v>2552</v>
      </c>
      <c r="B1566">
        <v>0</v>
      </c>
      <c r="C1566">
        <v>0</v>
      </c>
      <c r="D1566">
        <v>647680</v>
      </c>
      <c r="E1566">
        <v>563200</v>
      </c>
      <c r="F1566" s="4">
        <f t="shared" si="24"/>
        <v>403626.66666666669</v>
      </c>
    </row>
    <row r="1567" spans="1:6" x14ac:dyDescent="0.3">
      <c r="A1567" t="s">
        <v>2553</v>
      </c>
      <c r="B1567">
        <v>1253000</v>
      </c>
      <c r="C1567">
        <v>842160</v>
      </c>
      <c r="D1567">
        <v>586500</v>
      </c>
      <c r="E1567">
        <v>0</v>
      </c>
      <c r="F1567" s="4">
        <f t="shared" si="24"/>
        <v>476220</v>
      </c>
    </row>
    <row r="1568" spans="1:6" x14ac:dyDescent="0.3">
      <c r="A1568" t="s">
        <v>2554</v>
      </c>
      <c r="B1568">
        <v>544180</v>
      </c>
      <c r="C1568">
        <v>1979800</v>
      </c>
      <c r="D1568">
        <v>482300</v>
      </c>
      <c r="E1568">
        <v>848000</v>
      </c>
      <c r="F1568" s="4">
        <f t="shared" si="24"/>
        <v>1103366.6666666667</v>
      </c>
    </row>
    <row r="1569" spans="1:6" x14ac:dyDescent="0.3">
      <c r="A1569" t="s">
        <v>407</v>
      </c>
      <c r="B1569">
        <v>0</v>
      </c>
      <c r="C1569">
        <v>1148840</v>
      </c>
      <c r="D1569">
        <v>1509000</v>
      </c>
      <c r="E1569">
        <v>0</v>
      </c>
      <c r="F1569" s="4">
        <f t="shared" si="24"/>
        <v>885946.66666666663</v>
      </c>
    </row>
    <row r="1570" spans="1:6" x14ac:dyDescent="0.3">
      <c r="A1570" t="s">
        <v>2555</v>
      </c>
      <c r="B1570">
        <v>2050750</v>
      </c>
      <c r="C1570">
        <v>3038480</v>
      </c>
      <c r="D1570">
        <v>2227000</v>
      </c>
      <c r="E1570">
        <v>3722560</v>
      </c>
      <c r="F1570" s="4">
        <f t="shared" si="24"/>
        <v>2996013.3333333335</v>
      </c>
    </row>
    <row r="1571" spans="1:6" x14ac:dyDescent="0.3">
      <c r="A1571" t="s">
        <v>2556</v>
      </c>
      <c r="B1571">
        <v>4830450</v>
      </c>
      <c r="C1571">
        <v>1259680</v>
      </c>
      <c r="D1571">
        <v>0</v>
      </c>
      <c r="E1571">
        <v>2282400</v>
      </c>
      <c r="F1571" s="4">
        <f t="shared" si="24"/>
        <v>1180693.3333333333</v>
      </c>
    </row>
    <row r="1572" spans="1:6" x14ac:dyDescent="0.3">
      <c r="A1572" t="s">
        <v>2557</v>
      </c>
      <c r="B1572">
        <v>2299620</v>
      </c>
      <c r="C1572">
        <v>531600</v>
      </c>
      <c r="D1572">
        <v>1879030</v>
      </c>
      <c r="E1572">
        <v>1146600</v>
      </c>
      <c r="F1572" s="4">
        <f t="shared" si="24"/>
        <v>1185743.3333333333</v>
      </c>
    </row>
    <row r="1573" spans="1:6" x14ac:dyDescent="0.3">
      <c r="A1573" t="s">
        <v>2558</v>
      </c>
      <c r="B1573">
        <v>270000</v>
      </c>
      <c r="C1573">
        <v>0</v>
      </c>
      <c r="D1573">
        <v>0</v>
      </c>
      <c r="E1573">
        <v>431340</v>
      </c>
      <c r="F1573" s="4">
        <f t="shared" si="24"/>
        <v>143780</v>
      </c>
    </row>
    <row r="1574" spans="1:6" x14ac:dyDescent="0.3">
      <c r="A1574" t="s">
        <v>2559</v>
      </c>
      <c r="B1574">
        <v>1640000</v>
      </c>
      <c r="C1574">
        <v>351100</v>
      </c>
      <c r="D1574">
        <v>0</v>
      </c>
      <c r="E1574">
        <v>0</v>
      </c>
      <c r="F1574" s="4">
        <f t="shared" si="24"/>
        <v>117033.33333333333</v>
      </c>
    </row>
    <row r="1575" spans="1:6" x14ac:dyDescent="0.3">
      <c r="A1575" t="s">
        <v>2560</v>
      </c>
      <c r="B1575">
        <v>824460</v>
      </c>
      <c r="C1575">
        <v>1678760</v>
      </c>
      <c r="D1575">
        <v>1241700</v>
      </c>
      <c r="E1575">
        <v>2673780</v>
      </c>
      <c r="F1575" s="4">
        <f t="shared" si="24"/>
        <v>1864746.6666666667</v>
      </c>
    </row>
    <row r="1576" spans="1:6" x14ac:dyDescent="0.3">
      <c r="A1576" t="s">
        <v>2561</v>
      </c>
      <c r="B1576">
        <v>2180480</v>
      </c>
      <c r="C1576">
        <v>1102010</v>
      </c>
      <c r="D1576">
        <v>2031320</v>
      </c>
      <c r="E1576">
        <v>2115040</v>
      </c>
      <c r="F1576" s="4">
        <f t="shared" si="24"/>
        <v>1749456.6666666667</v>
      </c>
    </row>
    <row r="1577" spans="1:6" x14ac:dyDescent="0.3">
      <c r="A1577" t="s">
        <v>2562</v>
      </c>
      <c r="B1577">
        <v>1426880</v>
      </c>
      <c r="C1577">
        <v>2051140</v>
      </c>
      <c r="D1577">
        <v>1792130</v>
      </c>
      <c r="E1577">
        <v>1054510</v>
      </c>
      <c r="F1577" s="4">
        <f t="shared" si="24"/>
        <v>1632593.3333333333</v>
      </c>
    </row>
    <row r="1578" spans="1:6" x14ac:dyDescent="0.3">
      <c r="A1578" t="s">
        <v>2563</v>
      </c>
      <c r="B1578">
        <v>1623400</v>
      </c>
      <c r="C1578">
        <v>0</v>
      </c>
      <c r="D1578">
        <v>2529319</v>
      </c>
      <c r="E1578">
        <v>771600</v>
      </c>
      <c r="F1578" s="4">
        <f t="shared" si="24"/>
        <v>1100306.3333333333</v>
      </c>
    </row>
    <row r="1579" spans="1:6" x14ac:dyDescent="0.3">
      <c r="A1579" t="s">
        <v>2564</v>
      </c>
      <c r="B1579">
        <v>0</v>
      </c>
      <c r="C1579">
        <v>614250</v>
      </c>
      <c r="D1579">
        <v>0</v>
      </c>
      <c r="E1579">
        <v>0</v>
      </c>
      <c r="F1579" s="4">
        <f t="shared" si="24"/>
        <v>204750</v>
      </c>
    </row>
    <row r="1580" spans="1:6" x14ac:dyDescent="0.3">
      <c r="A1580" t="s">
        <v>2565</v>
      </c>
      <c r="B1580">
        <v>823580</v>
      </c>
      <c r="C1580">
        <v>0</v>
      </c>
      <c r="D1580">
        <v>1547360</v>
      </c>
      <c r="E1580">
        <v>2178320</v>
      </c>
      <c r="F1580" s="4">
        <f t="shared" si="24"/>
        <v>1241893.3333333333</v>
      </c>
    </row>
    <row r="1581" spans="1:6" x14ac:dyDescent="0.3">
      <c r="A1581" t="s">
        <v>2566</v>
      </c>
      <c r="B1581">
        <v>2892270</v>
      </c>
      <c r="C1581">
        <v>5058690</v>
      </c>
      <c r="D1581">
        <v>3867780</v>
      </c>
      <c r="E1581">
        <v>5270630</v>
      </c>
      <c r="F1581" s="4">
        <f t="shared" si="24"/>
        <v>4732366.666666667</v>
      </c>
    </row>
    <row r="1582" spans="1:6" x14ac:dyDescent="0.3">
      <c r="A1582" t="s">
        <v>2567</v>
      </c>
      <c r="B1582">
        <v>0</v>
      </c>
      <c r="C1582">
        <v>959600</v>
      </c>
      <c r="D1582">
        <v>2052390</v>
      </c>
      <c r="E1582">
        <v>273000</v>
      </c>
      <c r="F1582" s="4">
        <f t="shared" si="24"/>
        <v>1094996.6666666667</v>
      </c>
    </row>
    <row r="1583" spans="1:6" x14ac:dyDescent="0.3">
      <c r="A1583" t="s">
        <v>2568</v>
      </c>
      <c r="B1583">
        <v>0</v>
      </c>
      <c r="C1583">
        <v>0</v>
      </c>
      <c r="D1583">
        <v>940000</v>
      </c>
      <c r="E1583">
        <v>872820</v>
      </c>
      <c r="F1583" s="4">
        <f t="shared" si="24"/>
        <v>604273.33333333337</v>
      </c>
    </row>
    <row r="1584" spans="1:6" x14ac:dyDescent="0.3">
      <c r="A1584" t="s">
        <v>2569</v>
      </c>
      <c r="B1584">
        <v>821840</v>
      </c>
      <c r="C1584">
        <v>1048600</v>
      </c>
      <c r="D1584">
        <v>727000</v>
      </c>
      <c r="E1584">
        <v>1108560</v>
      </c>
      <c r="F1584" s="4">
        <f t="shared" si="24"/>
        <v>961386.66666666663</v>
      </c>
    </row>
    <row r="1585" spans="1:6" x14ac:dyDescent="0.3">
      <c r="A1585" t="s">
        <v>2570</v>
      </c>
      <c r="B1585">
        <v>839000</v>
      </c>
      <c r="C1585">
        <v>370000</v>
      </c>
      <c r="D1585">
        <v>0</v>
      </c>
      <c r="E1585">
        <v>0</v>
      </c>
      <c r="F1585" s="4">
        <f t="shared" si="24"/>
        <v>123333.33333333333</v>
      </c>
    </row>
    <row r="1586" spans="1:6" x14ac:dyDescent="0.3">
      <c r="A1586" t="s">
        <v>2571</v>
      </c>
      <c r="B1586">
        <v>0</v>
      </c>
      <c r="C1586">
        <v>298800</v>
      </c>
      <c r="D1586">
        <v>692510</v>
      </c>
      <c r="E1586">
        <v>500500</v>
      </c>
      <c r="F1586" s="4">
        <f t="shared" si="24"/>
        <v>497270</v>
      </c>
    </row>
    <row r="1587" spans="1:6" x14ac:dyDescent="0.3">
      <c r="A1587" t="s">
        <v>2572</v>
      </c>
      <c r="B1587">
        <v>256000</v>
      </c>
      <c r="C1587">
        <v>0</v>
      </c>
      <c r="D1587">
        <v>865780</v>
      </c>
      <c r="E1587">
        <v>0</v>
      </c>
      <c r="F1587" s="4">
        <f t="shared" si="24"/>
        <v>288593.33333333331</v>
      </c>
    </row>
    <row r="1588" spans="1:6" x14ac:dyDescent="0.3">
      <c r="A1588" t="s">
        <v>2573</v>
      </c>
      <c r="B1588">
        <v>198900</v>
      </c>
      <c r="C1588">
        <v>0</v>
      </c>
      <c r="D1588">
        <v>2000500</v>
      </c>
      <c r="E1588">
        <v>2397440</v>
      </c>
      <c r="F1588" s="4">
        <f t="shared" si="24"/>
        <v>1465980</v>
      </c>
    </row>
    <row r="1589" spans="1:6" x14ac:dyDescent="0.3">
      <c r="A1589" t="s">
        <v>2574</v>
      </c>
      <c r="B1589">
        <v>0</v>
      </c>
      <c r="C1589">
        <v>4473500</v>
      </c>
      <c r="D1589">
        <v>0</v>
      </c>
      <c r="E1589">
        <v>0</v>
      </c>
      <c r="F1589" s="4">
        <f t="shared" si="24"/>
        <v>1491166.6666666667</v>
      </c>
    </row>
    <row r="1590" spans="1:6" x14ac:dyDescent="0.3">
      <c r="A1590" t="s">
        <v>2575</v>
      </c>
      <c r="B1590">
        <v>879810</v>
      </c>
      <c r="C1590">
        <v>711920</v>
      </c>
      <c r="D1590">
        <v>0</v>
      </c>
      <c r="E1590">
        <v>1179800</v>
      </c>
      <c r="F1590" s="4">
        <f t="shared" si="24"/>
        <v>630573.33333333337</v>
      </c>
    </row>
    <row r="1591" spans="1:6" x14ac:dyDescent="0.3">
      <c r="A1591" t="s">
        <v>2576</v>
      </c>
      <c r="B1591">
        <v>0</v>
      </c>
      <c r="C1591">
        <v>528860</v>
      </c>
      <c r="D1591">
        <v>0</v>
      </c>
      <c r="E1591">
        <v>1046600</v>
      </c>
      <c r="F1591" s="4">
        <f t="shared" si="24"/>
        <v>525153.33333333337</v>
      </c>
    </row>
    <row r="1592" spans="1:6" x14ac:dyDescent="0.3">
      <c r="A1592" t="s">
        <v>2577</v>
      </c>
      <c r="B1592">
        <v>2970170</v>
      </c>
      <c r="C1592">
        <v>5965520</v>
      </c>
      <c r="D1592">
        <v>4451720</v>
      </c>
      <c r="E1592">
        <v>4186000</v>
      </c>
      <c r="F1592" s="4">
        <f t="shared" si="24"/>
        <v>4867746.666666667</v>
      </c>
    </row>
    <row r="1593" spans="1:6" x14ac:dyDescent="0.3">
      <c r="A1593" t="s">
        <v>2578</v>
      </c>
      <c r="B1593">
        <v>1117180</v>
      </c>
      <c r="C1593">
        <v>5554870</v>
      </c>
      <c r="D1593">
        <v>4086860</v>
      </c>
      <c r="E1593">
        <v>4270420</v>
      </c>
      <c r="F1593" s="4">
        <f t="shared" si="24"/>
        <v>4637383.333333333</v>
      </c>
    </row>
    <row r="1594" spans="1:6" x14ac:dyDescent="0.3">
      <c r="A1594" t="s">
        <v>2579</v>
      </c>
      <c r="B1594">
        <v>572390</v>
      </c>
      <c r="C1594">
        <v>149400</v>
      </c>
      <c r="D1594">
        <v>300300</v>
      </c>
      <c r="E1594">
        <v>1862020</v>
      </c>
      <c r="F1594" s="4">
        <f t="shared" si="24"/>
        <v>770573.33333333337</v>
      </c>
    </row>
    <row r="1595" spans="1:6" x14ac:dyDescent="0.3">
      <c r="A1595" t="s">
        <v>2580</v>
      </c>
      <c r="B1595">
        <v>2029590</v>
      </c>
      <c r="C1595">
        <v>2743710</v>
      </c>
      <c r="D1595">
        <v>2176650</v>
      </c>
      <c r="E1595">
        <v>4097890</v>
      </c>
      <c r="F1595" s="4">
        <f t="shared" si="24"/>
        <v>3006083.3333333335</v>
      </c>
    </row>
    <row r="1596" spans="1:6" x14ac:dyDescent="0.3">
      <c r="A1596" t="s">
        <v>2581</v>
      </c>
      <c r="B1596">
        <v>0</v>
      </c>
      <c r="C1596">
        <v>552000</v>
      </c>
      <c r="D1596">
        <v>300300</v>
      </c>
      <c r="E1596">
        <v>1895700</v>
      </c>
      <c r="F1596" s="4">
        <f t="shared" si="24"/>
        <v>916000</v>
      </c>
    </row>
    <row r="1597" spans="1:6" x14ac:dyDescent="0.3">
      <c r="A1597" t="s">
        <v>2582</v>
      </c>
      <c r="B1597">
        <v>0</v>
      </c>
      <c r="C1597">
        <v>1040810</v>
      </c>
      <c r="D1597">
        <v>0</v>
      </c>
      <c r="E1597">
        <v>0</v>
      </c>
      <c r="F1597" s="4">
        <f t="shared" si="24"/>
        <v>346936.66666666669</v>
      </c>
    </row>
    <row r="1598" spans="1:6" x14ac:dyDescent="0.3">
      <c r="A1598" t="s">
        <v>2583</v>
      </c>
      <c r="B1598">
        <v>1009000</v>
      </c>
      <c r="C1598">
        <v>0</v>
      </c>
      <c r="D1598">
        <v>2885270</v>
      </c>
      <c r="E1598">
        <v>563200</v>
      </c>
      <c r="F1598" s="4">
        <f t="shared" si="24"/>
        <v>1149490</v>
      </c>
    </row>
    <row r="1599" spans="1:6" x14ac:dyDescent="0.3">
      <c r="A1599" t="s">
        <v>2584</v>
      </c>
      <c r="B1599">
        <v>1850000</v>
      </c>
      <c r="C1599">
        <v>4295200</v>
      </c>
      <c r="D1599">
        <v>4169560</v>
      </c>
      <c r="E1599">
        <v>2036400</v>
      </c>
      <c r="F1599" s="4">
        <f t="shared" si="24"/>
        <v>3500386.6666666665</v>
      </c>
    </row>
    <row r="1600" spans="1:6" x14ac:dyDescent="0.3">
      <c r="A1600" t="s">
        <v>2585</v>
      </c>
      <c r="B1600">
        <v>0</v>
      </c>
      <c r="C1600">
        <v>4973238</v>
      </c>
      <c r="D1600">
        <v>6083619</v>
      </c>
      <c r="E1600">
        <v>4580176</v>
      </c>
      <c r="F1600" s="4">
        <f t="shared" si="24"/>
        <v>5212344.333333333</v>
      </c>
    </row>
    <row r="1601" spans="1:6" x14ac:dyDescent="0.3">
      <c r="A1601" t="s">
        <v>2586</v>
      </c>
      <c r="B1601">
        <v>535000</v>
      </c>
      <c r="C1601">
        <v>740000</v>
      </c>
      <c r="D1601">
        <v>746250</v>
      </c>
      <c r="E1601">
        <v>1037400</v>
      </c>
      <c r="F1601" s="4">
        <f t="shared" si="24"/>
        <v>841216.66666666663</v>
      </c>
    </row>
    <row r="1602" spans="1:6" x14ac:dyDescent="0.3">
      <c r="A1602" t="s">
        <v>2587</v>
      </c>
      <c r="B1602">
        <v>0</v>
      </c>
      <c r="C1602">
        <v>0</v>
      </c>
      <c r="D1602">
        <v>1921010</v>
      </c>
      <c r="E1602">
        <v>0</v>
      </c>
      <c r="F1602" s="4">
        <f t="shared" si="24"/>
        <v>640336.66666666663</v>
      </c>
    </row>
    <row r="1603" spans="1:6" x14ac:dyDescent="0.3">
      <c r="A1603" t="s">
        <v>2588</v>
      </c>
      <c r="B1603">
        <v>0</v>
      </c>
      <c r="C1603">
        <v>1777300</v>
      </c>
      <c r="D1603">
        <v>0</v>
      </c>
      <c r="E1603">
        <v>0</v>
      </c>
      <c r="F1603" s="4">
        <f t="shared" ref="F1603:F1666" si="25">SUM(C1603:E1603)/3</f>
        <v>592433.33333333337</v>
      </c>
    </row>
    <row r="1604" spans="1:6" x14ac:dyDescent="0.3">
      <c r="A1604" t="s">
        <v>2589</v>
      </c>
      <c r="B1604">
        <v>198900</v>
      </c>
      <c r="C1604">
        <v>397800</v>
      </c>
      <c r="D1604">
        <v>0</v>
      </c>
      <c r="E1604">
        <v>2085740</v>
      </c>
      <c r="F1604" s="4">
        <f t="shared" si="25"/>
        <v>827846.66666666663</v>
      </c>
    </row>
    <row r="1605" spans="1:6" x14ac:dyDescent="0.3">
      <c r="A1605" t="s">
        <v>2590</v>
      </c>
      <c r="B1605">
        <v>1062840</v>
      </c>
      <c r="C1605">
        <v>2157510</v>
      </c>
      <c r="D1605">
        <v>2123880</v>
      </c>
      <c r="E1605">
        <v>2055700</v>
      </c>
      <c r="F1605" s="4">
        <f t="shared" si="25"/>
        <v>2112363.3333333335</v>
      </c>
    </row>
    <row r="1606" spans="1:6" x14ac:dyDescent="0.3">
      <c r="A1606" t="s">
        <v>2591</v>
      </c>
      <c r="B1606">
        <v>0</v>
      </c>
      <c r="C1606">
        <v>378400</v>
      </c>
      <c r="D1606">
        <v>0</v>
      </c>
      <c r="E1606">
        <v>0</v>
      </c>
      <c r="F1606" s="4">
        <f t="shared" si="25"/>
        <v>126133.33333333333</v>
      </c>
    </row>
    <row r="1607" spans="1:6" x14ac:dyDescent="0.3">
      <c r="A1607" t="s">
        <v>2592</v>
      </c>
      <c r="B1607">
        <v>191100</v>
      </c>
      <c r="C1607">
        <v>0</v>
      </c>
      <c r="D1607">
        <v>772590</v>
      </c>
      <c r="E1607">
        <v>311100</v>
      </c>
      <c r="F1607" s="4">
        <f t="shared" si="25"/>
        <v>361230</v>
      </c>
    </row>
    <row r="1608" spans="1:6" x14ac:dyDescent="0.3">
      <c r="A1608" t="s">
        <v>2593</v>
      </c>
      <c r="B1608">
        <v>699400</v>
      </c>
      <c r="C1608">
        <v>2557000</v>
      </c>
      <c r="D1608">
        <v>2362000</v>
      </c>
      <c r="E1608">
        <v>1332000</v>
      </c>
      <c r="F1608" s="4">
        <f t="shared" si="25"/>
        <v>2083666.6666666667</v>
      </c>
    </row>
    <row r="1609" spans="1:6" x14ac:dyDescent="0.3">
      <c r="A1609" t="s">
        <v>2594</v>
      </c>
      <c r="B1609">
        <v>0</v>
      </c>
      <c r="C1609">
        <v>2779180</v>
      </c>
      <c r="D1609">
        <v>2091170</v>
      </c>
      <c r="E1609">
        <v>6018600</v>
      </c>
      <c r="F1609" s="4">
        <f t="shared" si="25"/>
        <v>3629650</v>
      </c>
    </row>
    <row r="1610" spans="1:6" x14ac:dyDescent="0.3">
      <c r="A1610" t="s">
        <v>2595</v>
      </c>
      <c r="B1610">
        <v>4782070</v>
      </c>
      <c r="C1610">
        <v>4670040</v>
      </c>
      <c r="D1610">
        <v>2107650</v>
      </c>
      <c r="E1610">
        <v>5205940</v>
      </c>
      <c r="F1610" s="4">
        <f t="shared" si="25"/>
        <v>3994543.3333333335</v>
      </c>
    </row>
    <row r="1611" spans="1:6" x14ac:dyDescent="0.3">
      <c r="A1611" t="s">
        <v>2596</v>
      </c>
      <c r="B1611">
        <v>0</v>
      </c>
      <c r="C1611">
        <v>0</v>
      </c>
      <c r="D1611">
        <v>1699060</v>
      </c>
      <c r="E1611">
        <v>0</v>
      </c>
      <c r="F1611" s="4">
        <f t="shared" si="25"/>
        <v>566353.33333333337</v>
      </c>
    </row>
    <row r="1612" spans="1:6" x14ac:dyDescent="0.3">
      <c r="A1612" t="s">
        <v>2597</v>
      </c>
      <c r="B1612">
        <v>256000</v>
      </c>
      <c r="C1612">
        <v>445900</v>
      </c>
      <c r="D1612">
        <v>0</v>
      </c>
      <c r="E1612">
        <v>0</v>
      </c>
      <c r="F1612" s="4">
        <f t="shared" si="25"/>
        <v>148633.33333333334</v>
      </c>
    </row>
    <row r="1613" spans="1:6" x14ac:dyDescent="0.3">
      <c r="A1613" t="s">
        <v>2598</v>
      </c>
      <c r="B1613">
        <v>136500</v>
      </c>
      <c r="C1613">
        <v>305000</v>
      </c>
      <c r="D1613">
        <v>0</v>
      </c>
      <c r="E1613">
        <v>0</v>
      </c>
      <c r="F1613" s="4">
        <f t="shared" si="25"/>
        <v>101666.66666666667</v>
      </c>
    </row>
    <row r="1614" spans="1:6" x14ac:dyDescent="0.3">
      <c r="A1614" t="s">
        <v>2599</v>
      </c>
      <c r="B1614">
        <v>160000</v>
      </c>
      <c r="C1614">
        <v>1605330</v>
      </c>
      <c r="D1614">
        <v>281190</v>
      </c>
      <c r="E1614">
        <v>344000</v>
      </c>
      <c r="F1614" s="4">
        <f t="shared" si="25"/>
        <v>743506.66666666663</v>
      </c>
    </row>
    <row r="1615" spans="1:6" x14ac:dyDescent="0.3">
      <c r="A1615" t="s">
        <v>2600</v>
      </c>
      <c r="B1615">
        <v>256000</v>
      </c>
      <c r="C1615">
        <v>2859700</v>
      </c>
      <c r="D1615">
        <v>2241000</v>
      </c>
      <c r="E1615">
        <v>5329600</v>
      </c>
      <c r="F1615" s="4">
        <f t="shared" si="25"/>
        <v>3476766.6666666665</v>
      </c>
    </row>
    <row r="1616" spans="1:6" x14ac:dyDescent="0.3">
      <c r="A1616" t="s">
        <v>2601</v>
      </c>
      <c r="B1616">
        <v>740000</v>
      </c>
      <c r="C1616">
        <v>1036640</v>
      </c>
      <c r="D1616">
        <v>0</v>
      </c>
      <c r="E1616">
        <v>2463620</v>
      </c>
      <c r="F1616" s="4">
        <f t="shared" si="25"/>
        <v>1166753.3333333333</v>
      </c>
    </row>
    <row r="1617" spans="1:6" x14ac:dyDescent="0.3">
      <c r="A1617" t="s">
        <v>2602</v>
      </c>
      <c r="B1617">
        <v>2093000</v>
      </c>
      <c r="C1617">
        <v>0</v>
      </c>
      <c r="D1617">
        <v>0</v>
      </c>
      <c r="E1617">
        <v>1439400</v>
      </c>
      <c r="F1617" s="4">
        <f t="shared" si="25"/>
        <v>479800</v>
      </c>
    </row>
    <row r="1618" spans="1:6" x14ac:dyDescent="0.3">
      <c r="A1618" t="s">
        <v>2603</v>
      </c>
      <c r="B1618">
        <v>653380</v>
      </c>
      <c r="C1618">
        <v>974880</v>
      </c>
      <c r="D1618">
        <v>1076720</v>
      </c>
      <c r="E1618">
        <v>0</v>
      </c>
      <c r="F1618" s="4">
        <f t="shared" si="25"/>
        <v>683866.66666666663</v>
      </c>
    </row>
    <row r="1619" spans="1:6" x14ac:dyDescent="0.3">
      <c r="A1619" t="s">
        <v>2604</v>
      </c>
      <c r="B1619">
        <v>5839190</v>
      </c>
      <c r="C1619">
        <v>2445080</v>
      </c>
      <c r="D1619">
        <v>2847150</v>
      </c>
      <c r="E1619">
        <v>2434350</v>
      </c>
      <c r="F1619" s="4">
        <f t="shared" si="25"/>
        <v>2575526.6666666665</v>
      </c>
    </row>
    <row r="1620" spans="1:6" x14ac:dyDescent="0.3">
      <c r="A1620" t="s">
        <v>2605</v>
      </c>
      <c r="B1620">
        <v>4833970</v>
      </c>
      <c r="C1620">
        <v>4937690</v>
      </c>
      <c r="D1620">
        <v>5894920</v>
      </c>
      <c r="E1620">
        <v>3832390</v>
      </c>
      <c r="F1620" s="4">
        <f t="shared" si="25"/>
        <v>4888333.333333333</v>
      </c>
    </row>
    <row r="1621" spans="1:6" x14ac:dyDescent="0.3">
      <c r="A1621" t="s">
        <v>2606</v>
      </c>
      <c r="B1621">
        <v>0</v>
      </c>
      <c r="C1621">
        <v>0</v>
      </c>
      <c r="D1621">
        <v>777140</v>
      </c>
      <c r="E1621">
        <v>1398500</v>
      </c>
      <c r="F1621" s="4">
        <f t="shared" si="25"/>
        <v>725213.33333333337</v>
      </c>
    </row>
    <row r="1622" spans="1:6" x14ac:dyDescent="0.3">
      <c r="A1622" t="s">
        <v>2607</v>
      </c>
      <c r="B1622">
        <v>0</v>
      </c>
      <c r="C1622">
        <v>198900</v>
      </c>
      <c r="D1622">
        <v>0</v>
      </c>
      <c r="E1622">
        <v>0</v>
      </c>
      <c r="F1622" s="4">
        <f t="shared" si="25"/>
        <v>66300</v>
      </c>
    </row>
    <row r="1623" spans="1:6" x14ac:dyDescent="0.3">
      <c r="A1623" t="s">
        <v>2608</v>
      </c>
      <c r="B1623">
        <v>2721200</v>
      </c>
      <c r="C1623">
        <v>656480</v>
      </c>
      <c r="D1623">
        <v>1480000</v>
      </c>
      <c r="E1623">
        <v>0</v>
      </c>
      <c r="F1623" s="4">
        <f t="shared" si="25"/>
        <v>712160</v>
      </c>
    </row>
    <row r="1624" spans="1:6" x14ac:dyDescent="0.3">
      <c r="A1624" t="s">
        <v>2609</v>
      </c>
      <c r="B1624">
        <v>0</v>
      </c>
      <c r="C1624">
        <v>465010</v>
      </c>
      <c r="D1624">
        <v>234600</v>
      </c>
      <c r="E1624">
        <v>0</v>
      </c>
      <c r="F1624" s="4">
        <f t="shared" si="25"/>
        <v>233203.33333333334</v>
      </c>
    </row>
    <row r="1625" spans="1:6" x14ac:dyDescent="0.3">
      <c r="A1625" t="s">
        <v>1003</v>
      </c>
      <c r="B1625">
        <v>0</v>
      </c>
      <c r="C1625">
        <v>0</v>
      </c>
      <c r="D1625">
        <v>300300</v>
      </c>
      <c r="E1625">
        <v>0</v>
      </c>
      <c r="F1625" s="4">
        <f t="shared" si="25"/>
        <v>100100</v>
      </c>
    </row>
    <row r="1626" spans="1:6" x14ac:dyDescent="0.3">
      <c r="A1626" t="s">
        <v>2610</v>
      </c>
      <c r="B1626">
        <v>2547430</v>
      </c>
      <c r="C1626">
        <v>309400</v>
      </c>
      <c r="D1626">
        <v>0</v>
      </c>
      <c r="E1626">
        <v>673400</v>
      </c>
      <c r="F1626" s="4">
        <f t="shared" si="25"/>
        <v>327600</v>
      </c>
    </row>
    <row r="1627" spans="1:6" x14ac:dyDescent="0.3">
      <c r="A1627" t="s">
        <v>2611</v>
      </c>
      <c r="B1627">
        <v>733460</v>
      </c>
      <c r="C1627">
        <v>416780</v>
      </c>
      <c r="D1627">
        <v>1213940</v>
      </c>
      <c r="E1627">
        <v>0</v>
      </c>
      <c r="F1627" s="4">
        <f t="shared" si="25"/>
        <v>543573.33333333337</v>
      </c>
    </row>
    <row r="1628" spans="1:6" x14ac:dyDescent="0.3">
      <c r="A1628" t="s">
        <v>2612</v>
      </c>
      <c r="B1628">
        <v>370000</v>
      </c>
      <c r="C1628">
        <v>0</v>
      </c>
      <c r="D1628">
        <v>0</v>
      </c>
      <c r="E1628">
        <v>0</v>
      </c>
      <c r="F1628" s="4">
        <f t="shared" si="25"/>
        <v>0</v>
      </c>
    </row>
    <row r="1629" spans="1:6" x14ac:dyDescent="0.3">
      <c r="A1629" t="s">
        <v>2613</v>
      </c>
      <c r="B1629">
        <v>1224400</v>
      </c>
      <c r="C1629">
        <v>3747100</v>
      </c>
      <c r="D1629">
        <v>3452500</v>
      </c>
      <c r="E1629">
        <v>2256900</v>
      </c>
      <c r="F1629" s="4">
        <f t="shared" si="25"/>
        <v>3152166.6666666665</v>
      </c>
    </row>
    <row r="1630" spans="1:6" x14ac:dyDescent="0.3">
      <c r="A1630" t="s">
        <v>2614</v>
      </c>
      <c r="B1630">
        <v>8106360</v>
      </c>
      <c r="C1630">
        <v>7849400</v>
      </c>
      <c r="D1630">
        <v>10697140</v>
      </c>
      <c r="E1630">
        <v>9049860</v>
      </c>
      <c r="F1630" s="4">
        <f t="shared" si="25"/>
        <v>9198800</v>
      </c>
    </row>
    <row r="1631" spans="1:6" x14ac:dyDescent="0.3">
      <c r="A1631" t="s">
        <v>2615</v>
      </c>
      <c r="B1631">
        <v>678000</v>
      </c>
      <c r="C1631">
        <v>1017200</v>
      </c>
      <c r="D1631">
        <v>796720</v>
      </c>
      <c r="E1631">
        <v>255550</v>
      </c>
      <c r="F1631" s="4">
        <f t="shared" si="25"/>
        <v>689823.33333333337</v>
      </c>
    </row>
    <row r="1632" spans="1:6" x14ac:dyDescent="0.3">
      <c r="A1632" t="s">
        <v>2616</v>
      </c>
      <c r="B1632">
        <v>1052420</v>
      </c>
      <c r="C1632">
        <v>0</v>
      </c>
      <c r="D1632">
        <v>234600</v>
      </c>
      <c r="E1632">
        <v>370000</v>
      </c>
      <c r="F1632" s="4">
        <f t="shared" si="25"/>
        <v>201533.33333333334</v>
      </c>
    </row>
    <row r="1633" spans="1:6" x14ac:dyDescent="0.3">
      <c r="A1633" t="s">
        <v>2617</v>
      </c>
      <c r="B1633">
        <v>0</v>
      </c>
      <c r="C1633">
        <v>768000</v>
      </c>
      <c r="D1633">
        <v>492600</v>
      </c>
      <c r="E1633">
        <v>0</v>
      </c>
      <c r="F1633" s="4">
        <f t="shared" si="25"/>
        <v>420200</v>
      </c>
    </row>
    <row r="1634" spans="1:6" x14ac:dyDescent="0.3">
      <c r="A1634" t="s">
        <v>2618</v>
      </c>
      <c r="B1634">
        <v>0</v>
      </c>
      <c r="C1634">
        <v>1480000</v>
      </c>
      <c r="D1634">
        <v>1594320</v>
      </c>
      <c r="E1634">
        <v>0</v>
      </c>
      <c r="F1634" s="4">
        <f t="shared" si="25"/>
        <v>1024773.3333333334</v>
      </c>
    </row>
    <row r="1635" spans="1:6" x14ac:dyDescent="0.3">
      <c r="A1635" t="s">
        <v>2619</v>
      </c>
      <c r="B1635">
        <v>160000</v>
      </c>
      <c r="C1635">
        <v>1696680</v>
      </c>
      <c r="D1635">
        <v>3468810</v>
      </c>
      <c r="E1635">
        <v>2404400</v>
      </c>
      <c r="F1635" s="4">
        <f t="shared" si="25"/>
        <v>2523296.6666666665</v>
      </c>
    </row>
    <row r="1636" spans="1:6" x14ac:dyDescent="0.3">
      <c r="A1636" t="s">
        <v>2620</v>
      </c>
      <c r="B1636">
        <v>1638000</v>
      </c>
      <c r="C1636">
        <v>682500</v>
      </c>
      <c r="D1636">
        <v>0</v>
      </c>
      <c r="E1636">
        <v>955500</v>
      </c>
      <c r="F1636" s="4">
        <f t="shared" si="25"/>
        <v>546000</v>
      </c>
    </row>
    <row r="1637" spans="1:6" x14ac:dyDescent="0.3">
      <c r="A1637" t="s">
        <v>2621</v>
      </c>
      <c r="B1637">
        <v>370000</v>
      </c>
      <c r="C1637">
        <v>2552280</v>
      </c>
      <c r="D1637">
        <v>1387680</v>
      </c>
      <c r="E1637">
        <v>2255740</v>
      </c>
      <c r="F1637" s="4">
        <f t="shared" si="25"/>
        <v>2065233.3333333333</v>
      </c>
    </row>
    <row r="1638" spans="1:6" x14ac:dyDescent="0.3">
      <c r="A1638" t="s">
        <v>2622</v>
      </c>
      <c r="B1638">
        <v>0</v>
      </c>
      <c r="C1638">
        <v>2102380</v>
      </c>
      <c r="D1638">
        <v>583440</v>
      </c>
      <c r="E1638">
        <v>2783700</v>
      </c>
      <c r="F1638" s="4">
        <f t="shared" si="25"/>
        <v>1823173.3333333333</v>
      </c>
    </row>
    <row r="1639" spans="1:6" x14ac:dyDescent="0.3">
      <c r="A1639" t="s">
        <v>2623</v>
      </c>
      <c r="B1639">
        <v>4845220</v>
      </c>
      <c r="C1639">
        <v>475020</v>
      </c>
      <c r="D1639">
        <v>13425460</v>
      </c>
      <c r="E1639">
        <v>5146690</v>
      </c>
      <c r="F1639" s="4">
        <f t="shared" si="25"/>
        <v>6349056.666666667</v>
      </c>
    </row>
    <row r="1640" spans="1:6" x14ac:dyDescent="0.3">
      <c r="A1640" t="s">
        <v>2624</v>
      </c>
      <c r="B1640">
        <v>0</v>
      </c>
      <c r="C1640">
        <v>1480000</v>
      </c>
      <c r="D1640">
        <v>569660</v>
      </c>
      <c r="E1640">
        <v>145600</v>
      </c>
      <c r="F1640" s="4">
        <f t="shared" si="25"/>
        <v>731753.33333333337</v>
      </c>
    </row>
    <row r="1641" spans="1:6" x14ac:dyDescent="0.3">
      <c r="A1641" t="s">
        <v>2625</v>
      </c>
      <c r="B1641">
        <v>1316900</v>
      </c>
      <c r="C1641">
        <v>740000</v>
      </c>
      <c r="D1641">
        <v>0</v>
      </c>
      <c r="E1641">
        <v>653800</v>
      </c>
      <c r="F1641" s="4">
        <f t="shared" si="25"/>
        <v>464600</v>
      </c>
    </row>
    <row r="1642" spans="1:6" x14ac:dyDescent="0.3">
      <c r="A1642" t="s">
        <v>2626</v>
      </c>
      <c r="B1642">
        <v>1237600</v>
      </c>
      <c r="C1642">
        <v>388000</v>
      </c>
      <c r="D1642">
        <v>682500</v>
      </c>
      <c r="E1642">
        <v>1324440</v>
      </c>
      <c r="F1642" s="4">
        <f t="shared" si="25"/>
        <v>798313.33333333337</v>
      </c>
    </row>
    <row r="1643" spans="1:6" x14ac:dyDescent="0.3">
      <c r="A1643" t="s">
        <v>2627</v>
      </c>
      <c r="B1643">
        <v>2478660</v>
      </c>
      <c r="C1643">
        <v>2021760</v>
      </c>
      <c r="D1643">
        <v>2471680</v>
      </c>
      <c r="E1643">
        <v>2370660</v>
      </c>
      <c r="F1643" s="4">
        <f t="shared" si="25"/>
        <v>2288033.3333333335</v>
      </c>
    </row>
    <row r="1644" spans="1:6" x14ac:dyDescent="0.3">
      <c r="A1644" t="s">
        <v>2628</v>
      </c>
      <c r="B1644">
        <v>4841200</v>
      </c>
      <c r="C1644">
        <v>0</v>
      </c>
      <c r="D1644">
        <v>4468070</v>
      </c>
      <c r="E1644">
        <v>3230500</v>
      </c>
      <c r="F1644" s="4">
        <f t="shared" si="25"/>
        <v>2566190</v>
      </c>
    </row>
    <row r="1645" spans="1:6" x14ac:dyDescent="0.3">
      <c r="A1645" t="s">
        <v>2629</v>
      </c>
      <c r="B1645">
        <v>2053520</v>
      </c>
      <c r="C1645">
        <v>0</v>
      </c>
      <c r="D1645">
        <v>3958900</v>
      </c>
      <c r="E1645">
        <v>2542540</v>
      </c>
      <c r="F1645" s="4">
        <f t="shared" si="25"/>
        <v>2167146.6666666665</v>
      </c>
    </row>
    <row r="1646" spans="1:6" x14ac:dyDescent="0.3">
      <c r="A1646" t="s">
        <v>2630</v>
      </c>
      <c r="B1646">
        <v>0</v>
      </c>
      <c r="C1646">
        <v>0</v>
      </c>
      <c r="D1646">
        <v>1301300</v>
      </c>
      <c r="E1646">
        <v>1150000</v>
      </c>
      <c r="F1646" s="4">
        <f t="shared" si="25"/>
        <v>817100</v>
      </c>
    </row>
    <row r="1647" spans="1:6" x14ac:dyDescent="0.3">
      <c r="A1647" t="s">
        <v>2631</v>
      </c>
      <c r="B1647">
        <v>1041950</v>
      </c>
      <c r="C1647">
        <v>1309680</v>
      </c>
      <c r="D1647">
        <v>2281280</v>
      </c>
      <c r="E1647">
        <v>533760</v>
      </c>
      <c r="F1647" s="4">
        <f t="shared" si="25"/>
        <v>1374906.6666666667</v>
      </c>
    </row>
    <row r="1648" spans="1:6" x14ac:dyDescent="0.3">
      <c r="A1648" t="s">
        <v>2632</v>
      </c>
      <c r="B1648">
        <v>0</v>
      </c>
      <c r="C1648">
        <v>556300</v>
      </c>
      <c r="D1648">
        <v>650000</v>
      </c>
      <c r="E1648">
        <v>2073560</v>
      </c>
      <c r="F1648" s="4">
        <f t="shared" si="25"/>
        <v>1093286.6666666667</v>
      </c>
    </row>
    <row r="1649" spans="1:6" x14ac:dyDescent="0.3">
      <c r="A1649" t="s">
        <v>2633</v>
      </c>
      <c r="B1649">
        <v>4724400</v>
      </c>
      <c r="C1649">
        <v>1635700</v>
      </c>
      <c r="D1649">
        <v>2773000</v>
      </c>
      <c r="E1649">
        <v>2099280</v>
      </c>
      <c r="F1649" s="4">
        <f t="shared" si="25"/>
        <v>2169326.6666666665</v>
      </c>
    </row>
    <row r="1650" spans="1:6" x14ac:dyDescent="0.3">
      <c r="A1650" t="s">
        <v>2634</v>
      </c>
      <c r="B1650">
        <v>2676340</v>
      </c>
      <c r="C1650">
        <v>2293570</v>
      </c>
      <c r="D1650">
        <v>2345240</v>
      </c>
      <c r="E1650">
        <v>3234560</v>
      </c>
      <c r="F1650" s="4">
        <f t="shared" si="25"/>
        <v>2624456.6666666665</v>
      </c>
    </row>
    <row r="1651" spans="1:6" x14ac:dyDescent="0.3">
      <c r="A1651" t="s">
        <v>2635</v>
      </c>
      <c r="B1651">
        <v>0</v>
      </c>
      <c r="C1651">
        <v>982450</v>
      </c>
      <c r="D1651">
        <v>682500</v>
      </c>
      <c r="E1651">
        <v>0</v>
      </c>
      <c r="F1651" s="4">
        <f t="shared" si="25"/>
        <v>554983.33333333337</v>
      </c>
    </row>
    <row r="1652" spans="1:6" x14ac:dyDescent="0.3">
      <c r="A1652" t="s">
        <v>2636</v>
      </c>
      <c r="B1652">
        <v>523950</v>
      </c>
      <c r="C1652">
        <v>1560260</v>
      </c>
      <c r="D1652">
        <v>0</v>
      </c>
      <c r="E1652">
        <v>1076000</v>
      </c>
      <c r="F1652" s="4">
        <f t="shared" si="25"/>
        <v>878753.33333333337</v>
      </c>
    </row>
    <row r="1653" spans="1:6" x14ac:dyDescent="0.3">
      <c r="A1653" t="s">
        <v>2637</v>
      </c>
      <c r="B1653">
        <v>8203950</v>
      </c>
      <c r="C1653">
        <v>4064200</v>
      </c>
      <c r="D1653">
        <v>2044440</v>
      </c>
      <c r="E1653">
        <v>0</v>
      </c>
      <c r="F1653" s="4">
        <f t="shared" si="25"/>
        <v>2036213.3333333333</v>
      </c>
    </row>
    <row r="1654" spans="1:6" x14ac:dyDescent="0.3">
      <c r="A1654" t="s">
        <v>2638</v>
      </c>
      <c r="B1654">
        <v>4082200</v>
      </c>
      <c r="C1654">
        <v>5577750</v>
      </c>
      <c r="D1654">
        <v>5232070</v>
      </c>
      <c r="E1654">
        <v>4127010</v>
      </c>
      <c r="F1654" s="4">
        <f t="shared" si="25"/>
        <v>4978943.333333333</v>
      </c>
    </row>
    <row r="1655" spans="1:6" x14ac:dyDescent="0.3">
      <c r="A1655" t="s">
        <v>2639</v>
      </c>
      <c r="B1655">
        <v>3201690</v>
      </c>
      <c r="C1655">
        <v>900000</v>
      </c>
      <c r="D1655">
        <v>1157180</v>
      </c>
      <c r="E1655">
        <v>0</v>
      </c>
      <c r="F1655" s="4">
        <f t="shared" si="25"/>
        <v>685726.66666666663</v>
      </c>
    </row>
    <row r="1656" spans="1:6" x14ac:dyDescent="0.3">
      <c r="A1656" t="s">
        <v>2640</v>
      </c>
      <c r="B1656">
        <v>1142100</v>
      </c>
      <c r="C1656">
        <v>0</v>
      </c>
      <c r="D1656">
        <v>1129100</v>
      </c>
      <c r="E1656">
        <v>1255800</v>
      </c>
      <c r="F1656" s="4">
        <f t="shared" si="25"/>
        <v>794966.66666666663</v>
      </c>
    </row>
    <row r="1657" spans="1:6" x14ac:dyDescent="0.3">
      <c r="A1657" t="s">
        <v>2641</v>
      </c>
      <c r="B1657">
        <v>0</v>
      </c>
      <c r="C1657">
        <v>0</v>
      </c>
      <c r="D1657">
        <v>713000</v>
      </c>
      <c r="E1657">
        <v>1869720</v>
      </c>
      <c r="F1657" s="4">
        <f t="shared" si="25"/>
        <v>860906.66666666663</v>
      </c>
    </row>
    <row r="1658" spans="1:6" x14ac:dyDescent="0.3">
      <c r="A1658" t="s">
        <v>2642</v>
      </c>
      <c r="B1658">
        <v>411950</v>
      </c>
      <c r="C1658">
        <v>149400</v>
      </c>
      <c r="D1658">
        <v>353080</v>
      </c>
      <c r="E1658">
        <v>0</v>
      </c>
      <c r="F1658" s="4">
        <f t="shared" si="25"/>
        <v>167493.33333333334</v>
      </c>
    </row>
    <row r="1659" spans="1:6" x14ac:dyDescent="0.3">
      <c r="A1659" t="s">
        <v>2643</v>
      </c>
      <c r="B1659">
        <v>411950</v>
      </c>
      <c r="C1659">
        <v>507780</v>
      </c>
      <c r="D1659">
        <v>300300</v>
      </c>
      <c r="E1659">
        <v>1827280</v>
      </c>
      <c r="F1659" s="4">
        <f t="shared" si="25"/>
        <v>878453.33333333337</v>
      </c>
    </row>
    <row r="1660" spans="1:6" x14ac:dyDescent="0.3">
      <c r="A1660" t="s">
        <v>2644</v>
      </c>
      <c r="B1660">
        <v>620840</v>
      </c>
      <c r="C1660">
        <v>0</v>
      </c>
      <c r="D1660">
        <v>2445330</v>
      </c>
      <c r="E1660">
        <v>450560</v>
      </c>
      <c r="F1660" s="4">
        <f t="shared" si="25"/>
        <v>965296.66666666663</v>
      </c>
    </row>
    <row r="1661" spans="1:6" x14ac:dyDescent="0.3">
      <c r="A1661" t="s">
        <v>2645</v>
      </c>
      <c r="B1661">
        <v>728900</v>
      </c>
      <c r="C1661">
        <v>509700</v>
      </c>
      <c r="D1661">
        <v>553500</v>
      </c>
      <c r="E1661">
        <v>1076000</v>
      </c>
      <c r="F1661" s="4">
        <f t="shared" si="25"/>
        <v>713066.66666666663</v>
      </c>
    </row>
    <row r="1662" spans="1:6" x14ac:dyDescent="0.3">
      <c r="A1662" t="s">
        <v>2646</v>
      </c>
      <c r="B1662">
        <v>10051390</v>
      </c>
      <c r="C1662">
        <v>11833680</v>
      </c>
      <c r="D1662">
        <v>11849120</v>
      </c>
      <c r="E1662">
        <v>10469860</v>
      </c>
      <c r="F1662" s="4">
        <f t="shared" si="25"/>
        <v>11384220</v>
      </c>
    </row>
    <row r="1663" spans="1:6" x14ac:dyDescent="0.3">
      <c r="A1663" t="s">
        <v>2647</v>
      </c>
      <c r="B1663">
        <v>2099290</v>
      </c>
      <c r="C1663">
        <v>6091630</v>
      </c>
      <c r="D1663">
        <v>6183120</v>
      </c>
      <c r="E1663">
        <v>2067520</v>
      </c>
      <c r="F1663" s="4">
        <f t="shared" si="25"/>
        <v>4780756.666666667</v>
      </c>
    </row>
    <row r="1664" spans="1:6" x14ac:dyDescent="0.3">
      <c r="A1664" t="s">
        <v>2648</v>
      </c>
      <c r="B1664">
        <v>0</v>
      </c>
      <c r="C1664">
        <v>653150</v>
      </c>
      <c r="D1664">
        <v>499590</v>
      </c>
      <c r="E1664">
        <v>0</v>
      </c>
      <c r="F1664" s="4">
        <f t="shared" si="25"/>
        <v>384246.66666666669</v>
      </c>
    </row>
    <row r="1665" spans="1:6" x14ac:dyDescent="0.3">
      <c r="A1665" t="s">
        <v>2649</v>
      </c>
      <c r="B1665">
        <v>700000</v>
      </c>
      <c r="C1665">
        <v>0</v>
      </c>
      <c r="D1665">
        <v>0</v>
      </c>
      <c r="E1665">
        <v>0</v>
      </c>
      <c r="F1665" s="4">
        <f t="shared" si="25"/>
        <v>0</v>
      </c>
    </row>
    <row r="1666" spans="1:6" x14ac:dyDescent="0.3">
      <c r="A1666" t="s">
        <v>2650</v>
      </c>
      <c r="B1666">
        <v>0</v>
      </c>
      <c r="C1666">
        <v>0</v>
      </c>
      <c r="D1666">
        <v>234600</v>
      </c>
      <c r="E1666">
        <v>0</v>
      </c>
      <c r="F1666" s="4">
        <f t="shared" si="25"/>
        <v>78200</v>
      </c>
    </row>
    <row r="1667" spans="1:6" x14ac:dyDescent="0.3">
      <c r="A1667" t="s">
        <v>2651</v>
      </c>
      <c r="B1667">
        <v>24438710</v>
      </c>
      <c r="C1667">
        <v>12178050</v>
      </c>
      <c r="D1667">
        <v>23225379</v>
      </c>
      <c r="E1667">
        <v>15024800</v>
      </c>
      <c r="F1667" s="4">
        <f t="shared" ref="F1667:F1730" si="26">SUM(C1667:E1667)/3</f>
        <v>16809409.666666668</v>
      </c>
    </row>
    <row r="1668" spans="1:6" x14ac:dyDescent="0.3">
      <c r="A1668" t="s">
        <v>2652</v>
      </c>
      <c r="B1668">
        <v>9313580</v>
      </c>
      <c r="C1668">
        <v>18772460</v>
      </c>
      <c r="D1668">
        <v>14987130</v>
      </c>
      <c r="E1668">
        <v>15398970</v>
      </c>
      <c r="F1668" s="4">
        <f t="shared" si="26"/>
        <v>16386186.666666666</v>
      </c>
    </row>
    <row r="1669" spans="1:6" x14ac:dyDescent="0.3">
      <c r="A1669" t="s">
        <v>2653</v>
      </c>
      <c r="B1669">
        <v>2357950</v>
      </c>
      <c r="C1669">
        <v>1113250</v>
      </c>
      <c r="D1669">
        <v>2830000</v>
      </c>
      <c r="E1669">
        <v>2475520</v>
      </c>
      <c r="F1669" s="4">
        <f t="shared" si="26"/>
        <v>2139590</v>
      </c>
    </row>
    <row r="1670" spans="1:6" x14ac:dyDescent="0.3">
      <c r="A1670" t="s">
        <v>2654</v>
      </c>
      <c r="B1670">
        <v>256000</v>
      </c>
      <c r="C1670">
        <v>370000</v>
      </c>
      <c r="D1670">
        <v>0</v>
      </c>
      <c r="E1670">
        <v>0</v>
      </c>
      <c r="F1670" s="4">
        <f t="shared" si="26"/>
        <v>123333.33333333333</v>
      </c>
    </row>
    <row r="1671" spans="1:6" x14ac:dyDescent="0.3">
      <c r="A1671" t="s">
        <v>2655</v>
      </c>
      <c r="B1671">
        <v>1432080</v>
      </c>
      <c r="C1671">
        <v>305000</v>
      </c>
      <c r="D1671">
        <v>1121910</v>
      </c>
      <c r="E1671">
        <v>0</v>
      </c>
      <c r="F1671" s="4">
        <f t="shared" si="26"/>
        <v>475636.66666666669</v>
      </c>
    </row>
    <row r="1672" spans="1:6" x14ac:dyDescent="0.3">
      <c r="A1672" t="s">
        <v>2656</v>
      </c>
      <c r="B1672">
        <v>573300</v>
      </c>
      <c r="C1672">
        <v>0</v>
      </c>
      <c r="D1672">
        <v>1184990</v>
      </c>
      <c r="E1672">
        <v>839280</v>
      </c>
      <c r="F1672" s="4">
        <f t="shared" si="26"/>
        <v>674756.66666666663</v>
      </c>
    </row>
    <row r="1673" spans="1:6" x14ac:dyDescent="0.3">
      <c r="A1673" t="s">
        <v>2657</v>
      </c>
      <c r="B1673">
        <v>642460</v>
      </c>
      <c r="C1673">
        <v>0</v>
      </c>
      <c r="D1673">
        <v>397400</v>
      </c>
      <c r="E1673">
        <v>1540000</v>
      </c>
      <c r="F1673" s="4">
        <f t="shared" si="26"/>
        <v>645800</v>
      </c>
    </row>
    <row r="1674" spans="1:6" x14ac:dyDescent="0.3">
      <c r="A1674" t="s">
        <v>2658</v>
      </c>
      <c r="B1674">
        <v>0</v>
      </c>
      <c r="C1674">
        <v>460000</v>
      </c>
      <c r="D1674">
        <v>0</v>
      </c>
      <c r="E1674">
        <v>0</v>
      </c>
      <c r="F1674" s="4">
        <f t="shared" si="26"/>
        <v>153333.33333333334</v>
      </c>
    </row>
    <row r="1675" spans="1:6" x14ac:dyDescent="0.3">
      <c r="A1675" t="s">
        <v>2659</v>
      </c>
      <c r="B1675">
        <v>445600</v>
      </c>
      <c r="C1675">
        <v>0</v>
      </c>
      <c r="D1675">
        <v>2038900</v>
      </c>
      <c r="E1675">
        <v>2203460</v>
      </c>
      <c r="F1675" s="4">
        <f t="shared" si="26"/>
        <v>1414120</v>
      </c>
    </row>
    <row r="1676" spans="1:6" x14ac:dyDescent="0.3">
      <c r="A1676" t="s">
        <v>2660</v>
      </c>
      <c r="B1676">
        <v>569660</v>
      </c>
      <c r="C1676">
        <v>305000</v>
      </c>
      <c r="D1676">
        <v>0</v>
      </c>
      <c r="E1676">
        <v>386000</v>
      </c>
      <c r="F1676" s="4">
        <f t="shared" si="26"/>
        <v>230333.33333333334</v>
      </c>
    </row>
    <row r="1677" spans="1:6" x14ac:dyDescent="0.3">
      <c r="A1677" t="s">
        <v>2661</v>
      </c>
      <c r="B1677">
        <v>0</v>
      </c>
      <c r="C1677">
        <v>847500</v>
      </c>
      <c r="D1677">
        <v>2250630</v>
      </c>
      <c r="E1677">
        <v>2322770</v>
      </c>
      <c r="F1677" s="4">
        <f t="shared" si="26"/>
        <v>1806966.6666666667</v>
      </c>
    </row>
    <row r="1678" spans="1:6" x14ac:dyDescent="0.3">
      <c r="A1678" t="s">
        <v>2662</v>
      </c>
      <c r="B1678">
        <v>726000</v>
      </c>
      <c r="C1678">
        <v>0</v>
      </c>
      <c r="D1678">
        <v>499590</v>
      </c>
      <c r="E1678">
        <v>2217080</v>
      </c>
      <c r="F1678" s="4">
        <f t="shared" si="26"/>
        <v>905556.66666666663</v>
      </c>
    </row>
    <row r="1679" spans="1:6" x14ac:dyDescent="0.3">
      <c r="A1679" t="s">
        <v>2663</v>
      </c>
      <c r="B1679">
        <v>0</v>
      </c>
      <c r="C1679">
        <v>3052360</v>
      </c>
      <c r="D1679">
        <v>0</v>
      </c>
      <c r="E1679">
        <v>2608300</v>
      </c>
      <c r="F1679" s="4">
        <f t="shared" si="26"/>
        <v>1886886.6666666667</v>
      </c>
    </row>
    <row r="1680" spans="1:6" x14ac:dyDescent="0.3">
      <c r="A1680" t="s">
        <v>2664</v>
      </c>
      <c r="B1680">
        <v>160000</v>
      </c>
      <c r="C1680">
        <v>0</v>
      </c>
      <c r="D1680">
        <v>1248280</v>
      </c>
      <c r="E1680">
        <v>1886300</v>
      </c>
      <c r="F1680" s="4">
        <f t="shared" si="26"/>
        <v>1044860</v>
      </c>
    </row>
    <row r="1681" spans="1:6" x14ac:dyDescent="0.3">
      <c r="A1681" t="s">
        <v>2665</v>
      </c>
      <c r="B1681">
        <v>0</v>
      </c>
      <c r="C1681">
        <v>1343060</v>
      </c>
      <c r="D1681">
        <v>2324280</v>
      </c>
      <c r="E1681">
        <v>777730</v>
      </c>
      <c r="F1681" s="4">
        <f t="shared" si="26"/>
        <v>1481690</v>
      </c>
    </row>
    <row r="1682" spans="1:6" x14ac:dyDescent="0.3">
      <c r="A1682" t="s">
        <v>2666</v>
      </c>
      <c r="B1682">
        <v>0</v>
      </c>
      <c r="C1682">
        <v>0</v>
      </c>
      <c r="D1682">
        <v>1044090</v>
      </c>
      <c r="E1682">
        <v>1038600</v>
      </c>
      <c r="F1682" s="4">
        <f t="shared" si="26"/>
        <v>694230</v>
      </c>
    </row>
    <row r="1683" spans="1:6" x14ac:dyDescent="0.3">
      <c r="A1683" t="s">
        <v>2667</v>
      </c>
      <c r="B1683">
        <v>209300</v>
      </c>
      <c r="C1683">
        <v>2288020</v>
      </c>
      <c r="D1683">
        <v>2126670</v>
      </c>
      <c r="E1683">
        <v>2141990</v>
      </c>
      <c r="F1683" s="4">
        <f t="shared" si="26"/>
        <v>2185560</v>
      </c>
    </row>
    <row r="1684" spans="1:6" x14ac:dyDescent="0.3">
      <c r="A1684" t="s">
        <v>2668</v>
      </c>
      <c r="B1684">
        <v>0</v>
      </c>
      <c r="C1684">
        <v>0</v>
      </c>
      <c r="D1684">
        <v>1074710</v>
      </c>
      <c r="E1684">
        <v>772000</v>
      </c>
      <c r="F1684" s="4">
        <f t="shared" si="26"/>
        <v>615570</v>
      </c>
    </row>
    <row r="1685" spans="1:6" x14ac:dyDescent="0.3">
      <c r="A1685" t="s">
        <v>2669</v>
      </c>
      <c r="B1685">
        <v>0</v>
      </c>
      <c r="C1685">
        <v>281190</v>
      </c>
      <c r="D1685">
        <v>2134260</v>
      </c>
      <c r="E1685">
        <v>0</v>
      </c>
      <c r="F1685" s="4">
        <f t="shared" si="26"/>
        <v>805150</v>
      </c>
    </row>
    <row r="1686" spans="1:6" x14ac:dyDescent="0.3">
      <c r="A1686" t="s">
        <v>2670</v>
      </c>
      <c r="B1686">
        <v>611520</v>
      </c>
      <c r="C1686">
        <v>0</v>
      </c>
      <c r="D1686">
        <v>1131840</v>
      </c>
      <c r="E1686">
        <v>450560</v>
      </c>
      <c r="F1686" s="4">
        <f t="shared" si="26"/>
        <v>527466.66666666663</v>
      </c>
    </row>
    <row r="1687" spans="1:6" x14ac:dyDescent="0.3">
      <c r="A1687" t="s">
        <v>2671</v>
      </c>
      <c r="B1687">
        <v>24283600</v>
      </c>
      <c r="C1687">
        <v>75724760</v>
      </c>
      <c r="D1687">
        <v>202171680</v>
      </c>
      <c r="E1687">
        <v>44580440</v>
      </c>
      <c r="F1687" s="4">
        <f t="shared" si="26"/>
        <v>107492293.33333333</v>
      </c>
    </row>
    <row r="1688" spans="1:6" x14ac:dyDescent="0.3">
      <c r="A1688" t="s">
        <v>2672</v>
      </c>
      <c r="B1688">
        <v>554500</v>
      </c>
      <c r="C1688">
        <v>281190</v>
      </c>
      <c r="D1688">
        <v>0</v>
      </c>
      <c r="E1688">
        <v>0</v>
      </c>
      <c r="F1688" s="4">
        <f t="shared" si="26"/>
        <v>93730</v>
      </c>
    </row>
    <row r="1689" spans="1:6" x14ac:dyDescent="0.3">
      <c r="A1689" t="s">
        <v>2673</v>
      </c>
      <c r="B1689">
        <v>849950</v>
      </c>
      <c r="C1689">
        <v>300300</v>
      </c>
      <c r="D1689">
        <v>0</v>
      </c>
      <c r="E1689">
        <v>488670</v>
      </c>
      <c r="F1689" s="4">
        <f t="shared" si="26"/>
        <v>262990</v>
      </c>
    </row>
    <row r="1690" spans="1:6" x14ac:dyDescent="0.3">
      <c r="A1690" t="s">
        <v>2674</v>
      </c>
      <c r="B1690">
        <v>971880</v>
      </c>
      <c r="C1690">
        <v>2061490</v>
      </c>
      <c r="D1690">
        <v>2472700</v>
      </c>
      <c r="E1690">
        <v>649480</v>
      </c>
      <c r="F1690" s="4">
        <f t="shared" si="26"/>
        <v>1727890</v>
      </c>
    </row>
    <row r="1691" spans="1:6" x14ac:dyDescent="0.3">
      <c r="A1691" t="s">
        <v>2675</v>
      </c>
      <c r="B1691">
        <v>1823640</v>
      </c>
      <c r="C1691">
        <v>2304800</v>
      </c>
      <c r="D1691">
        <v>840840</v>
      </c>
      <c r="E1691">
        <v>229320</v>
      </c>
      <c r="F1691" s="4">
        <f t="shared" si="26"/>
        <v>1124986.6666666667</v>
      </c>
    </row>
    <row r="1692" spans="1:6" x14ac:dyDescent="0.3">
      <c r="A1692" t="s">
        <v>2676</v>
      </c>
      <c r="B1692">
        <v>1152600</v>
      </c>
      <c r="C1692">
        <v>824460</v>
      </c>
      <c r="D1692">
        <v>1102920</v>
      </c>
      <c r="E1692">
        <v>2403120</v>
      </c>
      <c r="F1692" s="4">
        <f t="shared" si="26"/>
        <v>1443500</v>
      </c>
    </row>
    <row r="1693" spans="1:6" x14ac:dyDescent="0.3">
      <c r="A1693" t="s">
        <v>2677</v>
      </c>
      <c r="B1693">
        <v>966260</v>
      </c>
      <c r="C1693">
        <v>0</v>
      </c>
      <c r="D1693">
        <v>0</v>
      </c>
      <c r="E1693">
        <v>4763440</v>
      </c>
      <c r="F1693" s="4">
        <f t="shared" si="26"/>
        <v>1587813.3333333333</v>
      </c>
    </row>
    <row r="1694" spans="1:6" x14ac:dyDescent="0.3">
      <c r="A1694" t="s">
        <v>2678</v>
      </c>
      <c r="B1694">
        <v>930710</v>
      </c>
      <c r="C1694">
        <v>448400</v>
      </c>
      <c r="D1694">
        <v>0</v>
      </c>
      <c r="E1694">
        <v>0</v>
      </c>
      <c r="F1694" s="4">
        <f t="shared" si="26"/>
        <v>149466.66666666666</v>
      </c>
    </row>
    <row r="1695" spans="1:6" x14ac:dyDescent="0.3">
      <c r="A1695" t="s">
        <v>2679</v>
      </c>
      <c r="B1695">
        <v>5280800</v>
      </c>
      <c r="C1695">
        <v>4383120</v>
      </c>
      <c r="D1695">
        <v>4147040</v>
      </c>
      <c r="E1695">
        <v>4090200</v>
      </c>
      <c r="F1695" s="4">
        <f t="shared" si="26"/>
        <v>4206786.666666667</v>
      </c>
    </row>
    <row r="1696" spans="1:6" x14ac:dyDescent="0.3">
      <c r="A1696" t="s">
        <v>2680</v>
      </c>
      <c r="B1696">
        <v>458640</v>
      </c>
      <c r="C1696">
        <v>1095640</v>
      </c>
      <c r="D1696">
        <v>0</v>
      </c>
      <c r="E1696">
        <v>453280</v>
      </c>
      <c r="F1696" s="4">
        <f t="shared" si="26"/>
        <v>516306.66666666669</v>
      </c>
    </row>
    <row r="1697" spans="1:6" x14ac:dyDescent="0.3">
      <c r="A1697" t="s">
        <v>2681</v>
      </c>
      <c r="B1697">
        <v>0</v>
      </c>
      <c r="C1697">
        <v>830600</v>
      </c>
      <c r="D1697">
        <v>152880</v>
      </c>
      <c r="E1697">
        <v>292110</v>
      </c>
      <c r="F1697" s="4">
        <f t="shared" si="26"/>
        <v>425196.66666666669</v>
      </c>
    </row>
    <row r="1698" spans="1:6" x14ac:dyDescent="0.3">
      <c r="A1698" t="s">
        <v>2682</v>
      </c>
      <c r="B1698">
        <v>0</v>
      </c>
      <c r="C1698">
        <v>1012830</v>
      </c>
      <c r="D1698">
        <v>768800</v>
      </c>
      <c r="E1698">
        <v>820000</v>
      </c>
      <c r="F1698" s="4">
        <f t="shared" si="26"/>
        <v>867210</v>
      </c>
    </row>
    <row r="1699" spans="1:6" x14ac:dyDescent="0.3">
      <c r="A1699" t="s">
        <v>2683</v>
      </c>
      <c r="B1699">
        <v>690790</v>
      </c>
      <c r="C1699">
        <v>835380</v>
      </c>
      <c r="D1699">
        <v>1006219</v>
      </c>
      <c r="E1699">
        <v>1898370</v>
      </c>
      <c r="F1699" s="4">
        <f t="shared" si="26"/>
        <v>1246656.3333333333</v>
      </c>
    </row>
    <row r="1700" spans="1:6" x14ac:dyDescent="0.3">
      <c r="A1700" t="s">
        <v>2684</v>
      </c>
      <c r="B1700">
        <v>0</v>
      </c>
      <c r="C1700">
        <v>788400</v>
      </c>
      <c r="D1700">
        <v>1193900</v>
      </c>
      <c r="E1700">
        <v>378000</v>
      </c>
      <c r="F1700" s="4">
        <f t="shared" si="26"/>
        <v>786766.66666666663</v>
      </c>
    </row>
    <row r="1701" spans="1:6" x14ac:dyDescent="0.3">
      <c r="A1701" t="s">
        <v>2685</v>
      </c>
      <c r="B1701">
        <v>316680</v>
      </c>
      <c r="C1701">
        <v>305000</v>
      </c>
      <c r="D1701">
        <v>0</v>
      </c>
      <c r="E1701">
        <v>0</v>
      </c>
      <c r="F1701" s="4">
        <f t="shared" si="26"/>
        <v>101666.66666666667</v>
      </c>
    </row>
    <row r="1702" spans="1:6" x14ac:dyDescent="0.3">
      <c r="A1702" t="s">
        <v>2686</v>
      </c>
      <c r="B1702">
        <v>403130</v>
      </c>
      <c r="C1702">
        <v>1020600</v>
      </c>
      <c r="D1702">
        <v>1476840</v>
      </c>
      <c r="E1702">
        <v>1242640</v>
      </c>
      <c r="F1702" s="4">
        <f t="shared" si="26"/>
        <v>1246693.3333333333</v>
      </c>
    </row>
    <row r="1703" spans="1:6" x14ac:dyDescent="0.3">
      <c r="A1703" t="s">
        <v>2687</v>
      </c>
      <c r="B1703">
        <v>741650</v>
      </c>
      <c r="C1703">
        <v>653150</v>
      </c>
      <c r="D1703">
        <v>606060</v>
      </c>
      <c r="E1703">
        <v>0</v>
      </c>
      <c r="F1703" s="4">
        <f t="shared" si="26"/>
        <v>419736.66666666669</v>
      </c>
    </row>
    <row r="1704" spans="1:6" x14ac:dyDescent="0.3">
      <c r="A1704" t="s">
        <v>2688</v>
      </c>
      <c r="B1704">
        <v>0</v>
      </c>
      <c r="C1704">
        <v>0</v>
      </c>
      <c r="D1704">
        <v>1179750</v>
      </c>
      <c r="E1704">
        <v>382200</v>
      </c>
      <c r="F1704" s="4">
        <f t="shared" si="26"/>
        <v>520650</v>
      </c>
    </row>
    <row r="1705" spans="1:6" x14ac:dyDescent="0.3">
      <c r="A1705" t="s">
        <v>2689</v>
      </c>
      <c r="B1705">
        <v>0</v>
      </c>
      <c r="C1705">
        <v>0</v>
      </c>
      <c r="D1705">
        <v>36586000</v>
      </c>
      <c r="E1705">
        <v>7426400</v>
      </c>
      <c r="F1705" s="4">
        <f t="shared" si="26"/>
        <v>14670800</v>
      </c>
    </row>
    <row r="1706" spans="1:6" x14ac:dyDescent="0.3">
      <c r="A1706" t="s">
        <v>2690</v>
      </c>
      <c r="B1706">
        <v>1480800</v>
      </c>
      <c r="C1706">
        <v>3093590</v>
      </c>
      <c r="D1706">
        <v>1118000</v>
      </c>
      <c r="E1706">
        <v>2300480</v>
      </c>
      <c r="F1706" s="4">
        <f t="shared" si="26"/>
        <v>2170690</v>
      </c>
    </row>
    <row r="1707" spans="1:6" x14ac:dyDescent="0.3">
      <c r="A1707" t="s">
        <v>2691</v>
      </c>
      <c r="B1707">
        <v>1234300</v>
      </c>
      <c r="C1707">
        <v>264000</v>
      </c>
      <c r="D1707">
        <v>454900</v>
      </c>
      <c r="E1707">
        <v>684560</v>
      </c>
      <c r="F1707" s="4">
        <f t="shared" si="26"/>
        <v>467820</v>
      </c>
    </row>
    <row r="1708" spans="1:6" x14ac:dyDescent="0.3">
      <c r="A1708" t="s">
        <v>2692</v>
      </c>
      <c r="B1708">
        <v>4854480</v>
      </c>
      <c r="C1708">
        <v>2227080</v>
      </c>
      <c r="D1708">
        <v>3693860</v>
      </c>
      <c r="E1708">
        <v>3496220</v>
      </c>
      <c r="F1708" s="4">
        <f t="shared" si="26"/>
        <v>3139053.3333333335</v>
      </c>
    </row>
    <row r="1709" spans="1:6" x14ac:dyDescent="0.3">
      <c r="A1709" t="s">
        <v>2693</v>
      </c>
      <c r="B1709">
        <v>2768850</v>
      </c>
      <c r="C1709">
        <v>2136680</v>
      </c>
      <c r="D1709">
        <v>2916550</v>
      </c>
      <c r="E1709">
        <v>2044560</v>
      </c>
      <c r="F1709" s="4">
        <f t="shared" si="26"/>
        <v>2365930</v>
      </c>
    </row>
    <row r="1710" spans="1:6" x14ac:dyDescent="0.3">
      <c r="A1710" t="s">
        <v>2694</v>
      </c>
      <c r="B1710">
        <v>0</v>
      </c>
      <c r="C1710">
        <v>1800000</v>
      </c>
      <c r="D1710">
        <v>357000</v>
      </c>
      <c r="E1710">
        <v>664300</v>
      </c>
      <c r="F1710" s="4">
        <f t="shared" si="26"/>
        <v>940433.33333333337</v>
      </c>
    </row>
    <row r="1711" spans="1:6" x14ac:dyDescent="0.3">
      <c r="A1711" t="s">
        <v>2695</v>
      </c>
      <c r="B1711">
        <v>1320680</v>
      </c>
      <c r="C1711">
        <v>0</v>
      </c>
      <c r="D1711">
        <v>1213540</v>
      </c>
      <c r="E1711">
        <v>1651580</v>
      </c>
      <c r="F1711" s="4">
        <f t="shared" si="26"/>
        <v>955040</v>
      </c>
    </row>
    <row r="1712" spans="1:6" x14ac:dyDescent="0.3">
      <c r="A1712" t="s">
        <v>2696</v>
      </c>
      <c r="B1712">
        <v>2526300</v>
      </c>
      <c r="C1712">
        <v>2322000</v>
      </c>
      <c r="D1712">
        <v>2142730</v>
      </c>
      <c r="E1712">
        <v>0</v>
      </c>
      <c r="F1712" s="4">
        <f t="shared" si="26"/>
        <v>1488243.3333333333</v>
      </c>
    </row>
    <row r="1713" spans="1:6" x14ac:dyDescent="0.3">
      <c r="A1713" t="s">
        <v>2697</v>
      </c>
      <c r="B1713">
        <v>0</v>
      </c>
      <c r="C1713">
        <v>1220990</v>
      </c>
      <c r="D1713">
        <v>387660</v>
      </c>
      <c r="E1713">
        <v>0</v>
      </c>
      <c r="F1713" s="4">
        <f t="shared" si="26"/>
        <v>536216.66666666663</v>
      </c>
    </row>
    <row r="1714" spans="1:6" x14ac:dyDescent="0.3">
      <c r="A1714" t="s">
        <v>2698</v>
      </c>
      <c r="B1714">
        <v>473200</v>
      </c>
      <c r="C1714">
        <v>735120</v>
      </c>
      <c r="D1714">
        <v>715560</v>
      </c>
      <c r="E1714">
        <v>0</v>
      </c>
      <c r="F1714" s="4">
        <f t="shared" si="26"/>
        <v>483560</v>
      </c>
    </row>
    <row r="1715" spans="1:6" x14ac:dyDescent="0.3">
      <c r="A1715" t="s">
        <v>2699</v>
      </c>
      <c r="B1715">
        <v>2158200</v>
      </c>
      <c r="C1715">
        <v>0</v>
      </c>
      <c r="D1715">
        <v>3878040</v>
      </c>
      <c r="E1715">
        <v>0</v>
      </c>
      <c r="F1715" s="4">
        <f t="shared" si="26"/>
        <v>1292680</v>
      </c>
    </row>
    <row r="1716" spans="1:6" x14ac:dyDescent="0.3">
      <c r="A1716" t="s">
        <v>2700</v>
      </c>
      <c r="B1716">
        <v>0</v>
      </c>
      <c r="C1716">
        <v>952000</v>
      </c>
      <c r="D1716">
        <v>0</v>
      </c>
      <c r="E1716">
        <v>0</v>
      </c>
      <c r="F1716" s="4">
        <f t="shared" si="26"/>
        <v>317333.33333333331</v>
      </c>
    </row>
    <row r="1717" spans="1:6" x14ac:dyDescent="0.3">
      <c r="A1717" t="s">
        <v>2701</v>
      </c>
      <c r="B1717">
        <v>1092000</v>
      </c>
      <c r="C1717">
        <v>1161700</v>
      </c>
      <c r="D1717">
        <v>4335150</v>
      </c>
      <c r="E1717">
        <v>5493770</v>
      </c>
      <c r="F1717" s="4">
        <f t="shared" si="26"/>
        <v>3663540</v>
      </c>
    </row>
    <row r="1718" spans="1:6" x14ac:dyDescent="0.3">
      <c r="A1718" t="s">
        <v>2702</v>
      </c>
      <c r="B1718">
        <v>0</v>
      </c>
      <c r="C1718">
        <v>648000</v>
      </c>
      <c r="D1718">
        <v>1860139</v>
      </c>
      <c r="E1718">
        <v>1100560</v>
      </c>
      <c r="F1718" s="4">
        <f t="shared" si="26"/>
        <v>1202899.6666666667</v>
      </c>
    </row>
    <row r="1719" spans="1:6" x14ac:dyDescent="0.3">
      <c r="A1719" t="s">
        <v>2703</v>
      </c>
      <c r="B1719">
        <v>5366520</v>
      </c>
      <c r="C1719">
        <v>6567600</v>
      </c>
      <c r="D1719">
        <v>12820740</v>
      </c>
      <c r="E1719">
        <v>12375800</v>
      </c>
      <c r="F1719" s="4">
        <f t="shared" si="26"/>
        <v>10588046.666666666</v>
      </c>
    </row>
    <row r="1720" spans="1:6" x14ac:dyDescent="0.3">
      <c r="A1720" t="s">
        <v>2704</v>
      </c>
      <c r="B1720">
        <v>761880</v>
      </c>
      <c r="C1720">
        <v>0</v>
      </c>
      <c r="D1720">
        <v>1118590</v>
      </c>
      <c r="E1720">
        <v>409500</v>
      </c>
      <c r="F1720" s="4">
        <f t="shared" si="26"/>
        <v>509363.33333333331</v>
      </c>
    </row>
    <row r="1721" spans="1:6" x14ac:dyDescent="0.3">
      <c r="A1721" t="s">
        <v>2705</v>
      </c>
      <c r="B1721">
        <v>160000</v>
      </c>
      <c r="C1721">
        <v>0</v>
      </c>
      <c r="D1721">
        <v>991900</v>
      </c>
      <c r="E1721">
        <v>2280740</v>
      </c>
      <c r="F1721" s="4">
        <f t="shared" si="26"/>
        <v>1090880</v>
      </c>
    </row>
    <row r="1722" spans="1:6" x14ac:dyDescent="0.3">
      <c r="A1722" t="s">
        <v>2706</v>
      </c>
      <c r="B1722">
        <v>0</v>
      </c>
      <c r="C1722">
        <v>0</v>
      </c>
      <c r="D1722">
        <v>986440</v>
      </c>
      <c r="E1722">
        <v>236600</v>
      </c>
      <c r="F1722" s="4">
        <f t="shared" si="26"/>
        <v>407680</v>
      </c>
    </row>
    <row r="1723" spans="1:6" x14ac:dyDescent="0.3">
      <c r="A1723" t="s">
        <v>2707</v>
      </c>
      <c r="B1723">
        <v>0</v>
      </c>
      <c r="C1723">
        <v>0</v>
      </c>
      <c r="D1723">
        <v>579670</v>
      </c>
      <c r="E1723">
        <v>0</v>
      </c>
      <c r="F1723" s="4">
        <f t="shared" si="26"/>
        <v>193223.33333333334</v>
      </c>
    </row>
    <row r="1724" spans="1:6" x14ac:dyDescent="0.3">
      <c r="A1724" t="s">
        <v>2708</v>
      </c>
      <c r="B1724">
        <v>1219400</v>
      </c>
      <c r="C1724">
        <v>2781870</v>
      </c>
      <c r="D1724">
        <v>1064640</v>
      </c>
      <c r="E1724">
        <v>2120300</v>
      </c>
      <c r="F1724" s="4">
        <f t="shared" si="26"/>
        <v>1988936.6666666667</v>
      </c>
    </row>
    <row r="1725" spans="1:6" x14ac:dyDescent="0.3">
      <c r="A1725" t="s">
        <v>2709</v>
      </c>
      <c r="B1725">
        <v>4066860</v>
      </c>
      <c r="C1725">
        <v>3008380</v>
      </c>
      <c r="D1725">
        <v>3871138</v>
      </c>
      <c r="E1725">
        <v>3110700</v>
      </c>
      <c r="F1725" s="4">
        <f t="shared" si="26"/>
        <v>3330072.6666666665</v>
      </c>
    </row>
    <row r="1726" spans="1:6" x14ac:dyDescent="0.3">
      <c r="A1726" t="s">
        <v>2710</v>
      </c>
      <c r="B1726">
        <v>1332400</v>
      </c>
      <c r="C1726">
        <v>5008040</v>
      </c>
      <c r="D1726">
        <v>5551170</v>
      </c>
      <c r="E1726">
        <v>4477050</v>
      </c>
      <c r="F1726" s="4">
        <f t="shared" si="26"/>
        <v>5012086.666666667</v>
      </c>
    </row>
    <row r="1727" spans="1:6" x14ac:dyDescent="0.3">
      <c r="A1727" t="s">
        <v>2711</v>
      </c>
      <c r="B1727">
        <v>2822600</v>
      </c>
      <c r="C1727">
        <v>2023840</v>
      </c>
      <c r="D1727">
        <v>2624030</v>
      </c>
      <c r="E1727">
        <v>3017410</v>
      </c>
      <c r="F1727" s="4">
        <f t="shared" si="26"/>
        <v>2555093.3333333335</v>
      </c>
    </row>
    <row r="1728" spans="1:6" x14ac:dyDescent="0.3">
      <c r="A1728" t="s">
        <v>2712</v>
      </c>
      <c r="B1728">
        <v>1223040</v>
      </c>
      <c r="C1728">
        <v>0</v>
      </c>
      <c r="D1728">
        <v>0</v>
      </c>
      <c r="E1728">
        <v>0</v>
      </c>
      <c r="F1728" s="4">
        <f t="shared" si="26"/>
        <v>0</v>
      </c>
    </row>
    <row r="1729" spans="1:6" x14ac:dyDescent="0.3">
      <c r="A1729" t="s">
        <v>2713</v>
      </c>
      <c r="B1729">
        <v>393750</v>
      </c>
      <c r="C1729">
        <v>730500</v>
      </c>
      <c r="D1729">
        <v>281190</v>
      </c>
      <c r="E1729">
        <v>370000</v>
      </c>
      <c r="F1729" s="4">
        <f t="shared" si="26"/>
        <v>460563.33333333331</v>
      </c>
    </row>
    <row r="1730" spans="1:6" x14ac:dyDescent="0.3">
      <c r="A1730" t="s">
        <v>2714</v>
      </c>
      <c r="B1730">
        <v>600000</v>
      </c>
      <c r="C1730">
        <v>2244650</v>
      </c>
      <c r="D1730">
        <v>901920</v>
      </c>
      <c r="E1730">
        <v>1753920</v>
      </c>
      <c r="F1730" s="4">
        <f t="shared" si="26"/>
        <v>1633496.6666666667</v>
      </c>
    </row>
    <row r="1731" spans="1:6" x14ac:dyDescent="0.3">
      <c r="A1731" t="s">
        <v>2715</v>
      </c>
      <c r="B1731">
        <v>533100</v>
      </c>
      <c r="C1731">
        <v>602000</v>
      </c>
      <c r="D1731">
        <v>373100</v>
      </c>
      <c r="E1731">
        <v>2109880</v>
      </c>
      <c r="F1731" s="4">
        <f t="shared" ref="F1731:F1794" si="27">SUM(C1731:E1731)/3</f>
        <v>1028326.6666666666</v>
      </c>
    </row>
    <row r="1732" spans="1:6" x14ac:dyDescent="0.3">
      <c r="A1732" t="s">
        <v>2716</v>
      </c>
      <c r="B1732">
        <v>949440</v>
      </c>
      <c r="C1732">
        <v>2582680</v>
      </c>
      <c r="D1732">
        <v>3469600</v>
      </c>
      <c r="E1732">
        <v>3271400</v>
      </c>
      <c r="F1732" s="4">
        <f t="shared" si="27"/>
        <v>3107893.3333333335</v>
      </c>
    </row>
    <row r="1733" spans="1:6" x14ac:dyDescent="0.3">
      <c r="A1733" t="s">
        <v>2717</v>
      </c>
      <c r="B1733">
        <v>0</v>
      </c>
      <c r="C1733">
        <v>866320</v>
      </c>
      <c r="D1733">
        <v>622440</v>
      </c>
      <c r="E1733">
        <v>1254890</v>
      </c>
      <c r="F1733" s="4">
        <f t="shared" si="27"/>
        <v>914550</v>
      </c>
    </row>
    <row r="1734" spans="1:6" x14ac:dyDescent="0.3">
      <c r="A1734" t="s">
        <v>2718</v>
      </c>
      <c r="B1734">
        <v>3675490</v>
      </c>
      <c r="C1734">
        <v>2293200</v>
      </c>
      <c r="D1734">
        <v>2140860</v>
      </c>
      <c r="E1734">
        <v>409500</v>
      </c>
      <c r="F1734" s="4">
        <f t="shared" si="27"/>
        <v>1614520</v>
      </c>
    </row>
    <row r="1735" spans="1:6" x14ac:dyDescent="0.3">
      <c r="A1735" t="s">
        <v>2719</v>
      </c>
      <c r="B1735">
        <v>0</v>
      </c>
      <c r="C1735">
        <v>403880</v>
      </c>
      <c r="D1735">
        <v>0</v>
      </c>
      <c r="E1735">
        <v>0</v>
      </c>
      <c r="F1735" s="4">
        <f t="shared" si="27"/>
        <v>134626.66666666666</v>
      </c>
    </row>
    <row r="1736" spans="1:6" x14ac:dyDescent="0.3">
      <c r="A1736" t="s">
        <v>2720</v>
      </c>
      <c r="B1736">
        <v>1051050</v>
      </c>
      <c r="C1736">
        <v>600600</v>
      </c>
      <c r="D1736">
        <v>573300</v>
      </c>
      <c r="E1736">
        <v>1911000</v>
      </c>
      <c r="F1736" s="4">
        <f t="shared" si="27"/>
        <v>1028300</v>
      </c>
    </row>
    <row r="1737" spans="1:6" x14ac:dyDescent="0.3">
      <c r="A1737" t="s">
        <v>2721</v>
      </c>
      <c r="B1737">
        <v>248430</v>
      </c>
      <c r="C1737">
        <v>412000</v>
      </c>
      <c r="D1737">
        <v>0</v>
      </c>
      <c r="E1737">
        <v>0</v>
      </c>
      <c r="F1737" s="4">
        <f t="shared" si="27"/>
        <v>137333.33333333334</v>
      </c>
    </row>
    <row r="1738" spans="1:6" x14ac:dyDescent="0.3">
      <c r="A1738" t="s">
        <v>2722</v>
      </c>
      <c r="B1738">
        <v>0</v>
      </c>
      <c r="C1738">
        <v>2678300</v>
      </c>
      <c r="D1738">
        <v>1730000</v>
      </c>
      <c r="E1738">
        <v>3557050</v>
      </c>
      <c r="F1738" s="4">
        <f t="shared" si="27"/>
        <v>2655116.6666666665</v>
      </c>
    </row>
    <row r="1739" spans="1:6" x14ac:dyDescent="0.3">
      <c r="A1739" t="s">
        <v>2723</v>
      </c>
      <c r="B1739">
        <v>455100</v>
      </c>
      <c r="C1739">
        <v>421100</v>
      </c>
      <c r="D1739">
        <v>0</v>
      </c>
      <c r="E1739">
        <v>829700</v>
      </c>
      <c r="F1739" s="4">
        <f t="shared" si="27"/>
        <v>416933.33333333331</v>
      </c>
    </row>
    <row r="1740" spans="1:6" x14ac:dyDescent="0.3">
      <c r="A1740" t="s">
        <v>2724</v>
      </c>
      <c r="B1740">
        <v>1707310</v>
      </c>
      <c r="C1740">
        <v>698900</v>
      </c>
      <c r="D1740">
        <v>583440</v>
      </c>
      <c r="E1740">
        <v>849500</v>
      </c>
      <c r="F1740" s="4">
        <f t="shared" si="27"/>
        <v>710613.33333333337</v>
      </c>
    </row>
    <row r="1741" spans="1:6" x14ac:dyDescent="0.3">
      <c r="A1741" t="s">
        <v>2725</v>
      </c>
      <c r="B1741">
        <v>418600</v>
      </c>
      <c r="C1741">
        <v>198900</v>
      </c>
      <c r="D1741">
        <v>0</v>
      </c>
      <c r="E1741">
        <v>0</v>
      </c>
      <c r="F1741" s="4">
        <f t="shared" si="27"/>
        <v>66300</v>
      </c>
    </row>
    <row r="1742" spans="1:6" x14ac:dyDescent="0.3">
      <c r="A1742" t="s">
        <v>2726</v>
      </c>
      <c r="B1742">
        <v>3700110</v>
      </c>
      <c r="C1742">
        <v>2960000</v>
      </c>
      <c r="D1742">
        <v>9394520</v>
      </c>
      <c r="E1742">
        <v>5464750</v>
      </c>
      <c r="F1742" s="4">
        <f t="shared" si="27"/>
        <v>5939756.666666667</v>
      </c>
    </row>
    <row r="1743" spans="1:6" x14ac:dyDescent="0.3">
      <c r="A1743" t="s">
        <v>2727</v>
      </c>
      <c r="B1743">
        <v>9322400</v>
      </c>
      <c r="C1743">
        <v>6293500</v>
      </c>
      <c r="D1743">
        <v>17792670</v>
      </c>
      <c r="E1743">
        <v>23003890</v>
      </c>
      <c r="F1743" s="4">
        <f t="shared" si="27"/>
        <v>15696686.666666666</v>
      </c>
    </row>
    <row r="1744" spans="1:6" x14ac:dyDescent="0.3">
      <c r="A1744" t="s">
        <v>2728</v>
      </c>
      <c r="B1744">
        <v>3460300</v>
      </c>
      <c r="C1744">
        <v>5463840</v>
      </c>
      <c r="D1744">
        <v>4459470</v>
      </c>
      <c r="E1744">
        <v>6492220</v>
      </c>
      <c r="F1744" s="4">
        <f t="shared" si="27"/>
        <v>5471843.333333333</v>
      </c>
    </row>
    <row r="1745" spans="1:6" x14ac:dyDescent="0.3">
      <c r="A1745" t="s">
        <v>2729</v>
      </c>
      <c r="B1745">
        <v>0</v>
      </c>
      <c r="C1745">
        <v>411950</v>
      </c>
      <c r="D1745">
        <v>0</v>
      </c>
      <c r="E1745">
        <v>0</v>
      </c>
      <c r="F1745" s="4">
        <f t="shared" si="27"/>
        <v>137316.66666666666</v>
      </c>
    </row>
    <row r="1746" spans="1:6" x14ac:dyDescent="0.3">
      <c r="A1746" t="s">
        <v>2730</v>
      </c>
      <c r="B1746">
        <v>559650</v>
      </c>
      <c r="C1746">
        <v>0</v>
      </c>
      <c r="D1746">
        <v>0</v>
      </c>
      <c r="E1746">
        <v>0</v>
      </c>
      <c r="F1746" s="4">
        <f t="shared" si="27"/>
        <v>0</v>
      </c>
    </row>
    <row r="1747" spans="1:6" x14ac:dyDescent="0.3">
      <c r="A1747" t="s">
        <v>2731</v>
      </c>
      <c r="B1747">
        <v>1926090</v>
      </c>
      <c r="C1747">
        <v>0</v>
      </c>
      <c r="D1747">
        <v>0</v>
      </c>
      <c r="E1747">
        <v>0</v>
      </c>
      <c r="F1747" s="4">
        <f t="shared" si="27"/>
        <v>0</v>
      </c>
    </row>
    <row r="1748" spans="1:6" x14ac:dyDescent="0.3">
      <c r="A1748" t="s">
        <v>2732</v>
      </c>
      <c r="B1748">
        <v>0</v>
      </c>
      <c r="C1748">
        <v>1422110</v>
      </c>
      <c r="D1748">
        <v>1133750</v>
      </c>
      <c r="E1748">
        <v>2251160</v>
      </c>
      <c r="F1748" s="4">
        <f t="shared" si="27"/>
        <v>1602340</v>
      </c>
    </row>
    <row r="1749" spans="1:6" x14ac:dyDescent="0.3">
      <c r="A1749" t="s">
        <v>2733</v>
      </c>
      <c r="B1749">
        <v>633360</v>
      </c>
      <c r="C1749">
        <v>2291540</v>
      </c>
      <c r="D1749">
        <v>1948610</v>
      </c>
      <c r="E1749">
        <v>687050</v>
      </c>
      <c r="F1749" s="4">
        <f t="shared" si="27"/>
        <v>1642400</v>
      </c>
    </row>
    <row r="1750" spans="1:6" x14ac:dyDescent="0.3">
      <c r="A1750" t="s">
        <v>2734</v>
      </c>
      <c r="B1750">
        <v>1243060</v>
      </c>
      <c r="C1750">
        <v>0</v>
      </c>
      <c r="D1750">
        <v>1441980</v>
      </c>
      <c r="E1750">
        <v>386000</v>
      </c>
      <c r="F1750" s="4">
        <f t="shared" si="27"/>
        <v>609326.66666666663</v>
      </c>
    </row>
    <row r="1751" spans="1:6" x14ac:dyDescent="0.3">
      <c r="A1751" t="s">
        <v>2735</v>
      </c>
      <c r="B1751">
        <v>0</v>
      </c>
      <c r="C1751">
        <v>2140760</v>
      </c>
      <c r="D1751">
        <v>595000</v>
      </c>
      <c r="E1751">
        <v>600600</v>
      </c>
      <c r="F1751" s="4">
        <f t="shared" si="27"/>
        <v>1112120</v>
      </c>
    </row>
    <row r="1752" spans="1:6" x14ac:dyDescent="0.3">
      <c r="A1752" t="s">
        <v>2736</v>
      </c>
      <c r="B1752">
        <v>1015560</v>
      </c>
      <c r="C1752">
        <v>934880</v>
      </c>
      <c r="D1752">
        <v>218400</v>
      </c>
      <c r="E1752">
        <v>366730</v>
      </c>
      <c r="F1752" s="4">
        <f t="shared" si="27"/>
        <v>506670</v>
      </c>
    </row>
    <row r="1753" spans="1:6" x14ac:dyDescent="0.3">
      <c r="A1753" t="s">
        <v>953</v>
      </c>
      <c r="B1753">
        <v>0</v>
      </c>
      <c r="C1753">
        <v>448630</v>
      </c>
      <c r="D1753">
        <v>0</v>
      </c>
      <c r="E1753">
        <v>357000</v>
      </c>
      <c r="F1753" s="4">
        <f t="shared" si="27"/>
        <v>268543.33333333331</v>
      </c>
    </row>
    <row r="1754" spans="1:6" x14ac:dyDescent="0.3">
      <c r="A1754" t="s">
        <v>2737</v>
      </c>
      <c r="B1754">
        <v>2081550</v>
      </c>
      <c r="C1754">
        <v>492600</v>
      </c>
      <c r="D1754">
        <v>0</v>
      </c>
      <c r="E1754">
        <v>1644470</v>
      </c>
      <c r="F1754" s="4">
        <f t="shared" si="27"/>
        <v>712356.66666666663</v>
      </c>
    </row>
    <row r="1755" spans="1:6" x14ac:dyDescent="0.3">
      <c r="A1755" t="s">
        <v>2738</v>
      </c>
      <c r="B1755">
        <v>0</v>
      </c>
      <c r="C1755">
        <v>2765800</v>
      </c>
      <c r="D1755">
        <v>0</v>
      </c>
      <c r="E1755">
        <v>0</v>
      </c>
      <c r="F1755" s="4">
        <f t="shared" si="27"/>
        <v>921933.33333333337</v>
      </c>
    </row>
    <row r="1756" spans="1:6" x14ac:dyDescent="0.3">
      <c r="A1756" t="s">
        <v>2739</v>
      </c>
      <c r="B1756">
        <v>496860</v>
      </c>
      <c r="C1756">
        <v>1613540</v>
      </c>
      <c r="D1756">
        <v>0</v>
      </c>
      <c r="E1756">
        <v>1641730</v>
      </c>
      <c r="F1756" s="4">
        <f t="shared" si="27"/>
        <v>1085090</v>
      </c>
    </row>
    <row r="1757" spans="1:6" x14ac:dyDescent="0.3">
      <c r="A1757" t="s">
        <v>2740</v>
      </c>
      <c r="B1757">
        <v>240000</v>
      </c>
      <c r="C1757">
        <v>281190</v>
      </c>
      <c r="D1757">
        <v>1357290</v>
      </c>
      <c r="E1757">
        <v>1433820</v>
      </c>
      <c r="F1757" s="4">
        <f t="shared" si="27"/>
        <v>1024100</v>
      </c>
    </row>
    <row r="1758" spans="1:6" x14ac:dyDescent="0.3">
      <c r="A1758" t="s">
        <v>2741</v>
      </c>
      <c r="B1758">
        <v>0</v>
      </c>
      <c r="C1758">
        <v>2805660</v>
      </c>
      <c r="D1758">
        <v>1481040</v>
      </c>
      <c r="E1758">
        <v>0</v>
      </c>
      <c r="F1758" s="4">
        <f t="shared" si="27"/>
        <v>1428900</v>
      </c>
    </row>
    <row r="1759" spans="1:6" x14ac:dyDescent="0.3">
      <c r="A1759" t="s">
        <v>2742</v>
      </c>
      <c r="B1759">
        <v>1562320</v>
      </c>
      <c r="C1759">
        <v>2683850</v>
      </c>
      <c r="D1759">
        <v>3129660</v>
      </c>
      <c r="E1759">
        <v>3045080</v>
      </c>
      <c r="F1759" s="4">
        <f t="shared" si="27"/>
        <v>2952863.3333333335</v>
      </c>
    </row>
    <row r="1760" spans="1:6" x14ac:dyDescent="0.3">
      <c r="A1760" t="s">
        <v>2743</v>
      </c>
      <c r="B1760">
        <v>740000</v>
      </c>
      <c r="C1760">
        <v>2676660</v>
      </c>
      <c r="D1760">
        <v>0</v>
      </c>
      <c r="E1760">
        <v>2188720</v>
      </c>
      <c r="F1760" s="4">
        <f t="shared" si="27"/>
        <v>1621793.3333333333</v>
      </c>
    </row>
    <row r="1761" spans="1:6" x14ac:dyDescent="0.3">
      <c r="A1761" t="s">
        <v>945</v>
      </c>
      <c r="B1761">
        <v>0</v>
      </c>
      <c r="C1761">
        <v>0</v>
      </c>
      <c r="D1761">
        <v>1437800</v>
      </c>
      <c r="E1761">
        <v>0</v>
      </c>
      <c r="F1761" s="4">
        <f t="shared" si="27"/>
        <v>479266.66666666669</v>
      </c>
    </row>
    <row r="1762" spans="1:6" x14ac:dyDescent="0.3">
      <c r="A1762" t="s">
        <v>2744</v>
      </c>
      <c r="B1762">
        <v>2780050</v>
      </c>
      <c r="C1762">
        <v>256000</v>
      </c>
      <c r="D1762">
        <v>2228320</v>
      </c>
      <c r="E1762">
        <v>0</v>
      </c>
      <c r="F1762" s="4">
        <f t="shared" si="27"/>
        <v>828106.66666666663</v>
      </c>
    </row>
    <row r="1763" spans="1:6" x14ac:dyDescent="0.3">
      <c r="A1763" t="s">
        <v>2745</v>
      </c>
      <c r="B1763">
        <v>2165470</v>
      </c>
      <c r="C1763">
        <v>833000</v>
      </c>
      <c r="D1763">
        <v>2019520</v>
      </c>
      <c r="E1763">
        <v>2256460</v>
      </c>
      <c r="F1763" s="4">
        <f t="shared" si="27"/>
        <v>1702993.3333333333</v>
      </c>
    </row>
    <row r="1764" spans="1:6" x14ac:dyDescent="0.3">
      <c r="A1764" t="s">
        <v>2746</v>
      </c>
      <c r="B1764">
        <v>1558090</v>
      </c>
      <c r="C1764">
        <v>535080</v>
      </c>
      <c r="D1764">
        <v>1285780</v>
      </c>
      <c r="E1764">
        <v>653380</v>
      </c>
      <c r="F1764" s="4">
        <f t="shared" si="27"/>
        <v>824746.66666666663</v>
      </c>
    </row>
    <row r="1765" spans="1:6" x14ac:dyDescent="0.3">
      <c r="A1765" t="s">
        <v>2747</v>
      </c>
      <c r="B1765">
        <v>2439120</v>
      </c>
      <c r="C1765">
        <v>705700</v>
      </c>
      <c r="D1765">
        <v>0</v>
      </c>
      <c r="E1765">
        <v>0</v>
      </c>
      <c r="F1765" s="4">
        <f t="shared" si="27"/>
        <v>235233.33333333334</v>
      </c>
    </row>
    <row r="1766" spans="1:6" x14ac:dyDescent="0.3">
      <c r="A1766" t="s">
        <v>2748</v>
      </c>
      <c r="B1766">
        <v>0</v>
      </c>
      <c r="C1766">
        <v>902720</v>
      </c>
      <c r="D1766">
        <v>297500</v>
      </c>
      <c r="E1766">
        <v>343980</v>
      </c>
      <c r="F1766" s="4">
        <f t="shared" si="27"/>
        <v>514733.33333333331</v>
      </c>
    </row>
    <row r="1767" spans="1:6" x14ac:dyDescent="0.3">
      <c r="A1767" t="s">
        <v>2749</v>
      </c>
      <c r="B1767">
        <v>7243600</v>
      </c>
      <c r="C1767">
        <v>7745860</v>
      </c>
      <c r="D1767">
        <v>6037260</v>
      </c>
      <c r="E1767">
        <v>7472830</v>
      </c>
      <c r="F1767" s="4">
        <f t="shared" si="27"/>
        <v>7085316.666666667</v>
      </c>
    </row>
    <row r="1768" spans="1:6" x14ac:dyDescent="0.3">
      <c r="A1768" t="s">
        <v>2750</v>
      </c>
      <c r="B1768">
        <v>370000</v>
      </c>
      <c r="C1768">
        <v>3700000</v>
      </c>
      <c r="D1768">
        <v>1753000</v>
      </c>
      <c r="E1768">
        <v>596700</v>
      </c>
      <c r="F1768" s="4">
        <f t="shared" si="27"/>
        <v>2016566.6666666667</v>
      </c>
    </row>
    <row r="1769" spans="1:6" x14ac:dyDescent="0.3">
      <c r="A1769" t="s">
        <v>2751</v>
      </c>
      <c r="B1769">
        <v>1241240</v>
      </c>
      <c r="C1769">
        <v>0</v>
      </c>
      <c r="D1769">
        <v>2271700</v>
      </c>
      <c r="E1769">
        <v>1317680</v>
      </c>
      <c r="F1769" s="4">
        <f t="shared" si="27"/>
        <v>1196460</v>
      </c>
    </row>
    <row r="1770" spans="1:6" x14ac:dyDescent="0.3">
      <c r="A1770" t="s">
        <v>2752</v>
      </c>
      <c r="B1770">
        <v>0</v>
      </c>
      <c r="C1770">
        <v>530300</v>
      </c>
      <c r="D1770">
        <v>586950</v>
      </c>
      <c r="E1770">
        <v>265720</v>
      </c>
      <c r="F1770" s="4">
        <f t="shared" si="27"/>
        <v>460990</v>
      </c>
    </row>
    <row r="1771" spans="1:6" x14ac:dyDescent="0.3">
      <c r="A1771" t="s">
        <v>2753</v>
      </c>
      <c r="B1771">
        <v>1110000</v>
      </c>
      <c r="C1771">
        <v>0</v>
      </c>
      <c r="D1771">
        <v>0</v>
      </c>
      <c r="E1771">
        <v>4307570</v>
      </c>
      <c r="F1771" s="4">
        <f t="shared" si="27"/>
        <v>1435856.6666666667</v>
      </c>
    </row>
    <row r="1772" spans="1:6" x14ac:dyDescent="0.3">
      <c r="A1772" t="s">
        <v>2754</v>
      </c>
      <c r="B1772">
        <v>2281000</v>
      </c>
      <c r="C1772">
        <v>5227900</v>
      </c>
      <c r="D1772">
        <v>6810750</v>
      </c>
      <c r="E1772">
        <v>2762850</v>
      </c>
      <c r="F1772" s="4">
        <f t="shared" si="27"/>
        <v>4933833.333333333</v>
      </c>
    </row>
    <row r="1773" spans="1:6" x14ac:dyDescent="0.3">
      <c r="A1773" t="s">
        <v>2755</v>
      </c>
      <c r="B1773">
        <v>1720000</v>
      </c>
      <c r="C1773">
        <v>2082050</v>
      </c>
      <c r="D1773">
        <v>893900</v>
      </c>
      <c r="E1773">
        <v>4086640</v>
      </c>
      <c r="F1773" s="4">
        <f t="shared" si="27"/>
        <v>2354196.6666666665</v>
      </c>
    </row>
    <row r="1774" spans="1:6" x14ac:dyDescent="0.3">
      <c r="A1774" t="s">
        <v>2756</v>
      </c>
      <c r="B1774">
        <v>826960</v>
      </c>
      <c r="C1774">
        <v>1664390</v>
      </c>
      <c r="D1774">
        <v>540540</v>
      </c>
      <c r="E1774">
        <v>303030</v>
      </c>
      <c r="F1774" s="4">
        <f t="shared" si="27"/>
        <v>835986.66666666663</v>
      </c>
    </row>
    <row r="1775" spans="1:6" x14ac:dyDescent="0.3">
      <c r="A1775" t="s">
        <v>2757</v>
      </c>
      <c r="B1775">
        <v>895440</v>
      </c>
      <c r="C1775">
        <v>2810250</v>
      </c>
      <c r="D1775">
        <v>3720990</v>
      </c>
      <c r="E1775">
        <v>382200</v>
      </c>
      <c r="F1775" s="4">
        <f t="shared" si="27"/>
        <v>2304480</v>
      </c>
    </row>
    <row r="1776" spans="1:6" x14ac:dyDescent="0.3">
      <c r="A1776" t="s">
        <v>2758</v>
      </c>
      <c r="B1776">
        <v>622440</v>
      </c>
      <c r="C1776">
        <v>281190</v>
      </c>
      <c r="D1776">
        <v>802620</v>
      </c>
      <c r="E1776">
        <v>0</v>
      </c>
      <c r="F1776" s="4">
        <f t="shared" si="27"/>
        <v>361270</v>
      </c>
    </row>
    <row r="1777" spans="1:6" x14ac:dyDescent="0.3">
      <c r="A1777" t="s">
        <v>2759</v>
      </c>
      <c r="B1777">
        <v>2026660</v>
      </c>
      <c r="C1777">
        <v>2150000</v>
      </c>
      <c r="D1777">
        <v>2125910</v>
      </c>
      <c r="E1777">
        <v>2210080</v>
      </c>
      <c r="F1777" s="4">
        <f t="shared" si="27"/>
        <v>2161996.6666666665</v>
      </c>
    </row>
    <row r="1778" spans="1:6" x14ac:dyDescent="0.3">
      <c r="A1778" t="s">
        <v>2760</v>
      </c>
      <c r="B1778">
        <v>411950</v>
      </c>
      <c r="C1778">
        <v>0</v>
      </c>
      <c r="D1778">
        <v>0</v>
      </c>
      <c r="E1778">
        <v>0</v>
      </c>
      <c r="F1778" s="4">
        <f t="shared" si="27"/>
        <v>0</v>
      </c>
    </row>
    <row r="1779" spans="1:6" x14ac:dyDescent="0.3">
      <c r="A1779" t="s">
        <v>2761</v>
      </c>
      <c r="B1779">
        <v>6183550</v>
      </c>
      <c r="C1779">
        <v>11506020</v>
      </c>
      <c r="D1779">
        <v>8607640</v>
      </c>
      <c r="E1779">
        <v>7879310</v>
      </c>
      <c r="F1779" s="4">
        <f t="shared" si="27"/>
        <v>9330990</v>
      </c>
    </row>
    <row r="1780" spans="1:6" x14ac:dyDescent="0.3">
      <c r="A1780" t="s">
        <v>2762</v>
      </c>
      <c r="B1780">
        <v>1006660</v>
      </c>
      <c r="C1780">
        <v>1074320</v>
      </c>
      <c r="D1780">
        <v>1030050</v>
      </c>
      <c r="E1780">
        <v>0</v>
      </c>
      <c r="F1780" s="4">
        <f t="shared" si="27"/>
        <v>701456.66666666663</v>
      </c>
    </row>
    <row r="1781" spans="1:6" x14ac:dyDescent="0.3">
      <c r="A1781" t="s">
        <v>2763</v>
      </c>
      <c r="B1781">
        <v>3578800</v>
      </c>
      <c r="C1781">
        <v>3554930</v>
      </c>
      <c r="D1781">
        <v>2011000</v>
      </c>
      <c r="E1781">
        <v>4589610</v>
      </c>
      <c r="F1781" s="4">
        <f t="shared" si="27"/>
        <v>3385180</v>
      </c>
    </row>
    <row r="1782" spans="1:6" x14ac:dyDescent="0.3">
      <c r="A1782" t="s">
        <v>2764</v>
      </c>
      <c r="B1782">
        <v>450000</v>
      </c>
      <c r="C1782">
        <v>3062750</v>
      </c>
      <c r="D1782">
        <v>3622840</v>
      </c>
      <c r="E1782">
        <v>6371100</v>
      </c>
      <c r="F1782" s="4">
        <f t="shared" si="27"/>
        <v>4352230</v>
      </c>
    </row>
    <row r="1783" spans="1:6" x14ac:dyDescent="0.3">
      <c r="A1783" t="s">
        <v>2765</v>
      </c>
      <c r="B1783">
        <v>4777500</v>
      </c>
      <c r="C1783">
        <v>0</v>
      </c>
      <c r="D1783">
        <v>2550730</v>
      </c>
      <c r="E1783">
        <v>7346000</v>
      </c>
      <c r="F1783" s="4">
        <f t="shared" si="27"/>
        <v>3298910</v>
      </c>
    </row>
    <row r="1784" spans="1:6" x14ac:dyDescent="0.3">
      <c r="A1784" t="s">
        <v>2766</v>
      </c>
      <c r="B1784">
        <v>0</v>
      </c>
      <c r="C1784">
        <v>1198000</v>
      </c>
      <c r="D1784">
        <v>0</v>
      </c>
      <c r="E1784">
        <v>450560</v>
      </c>
      <c r="F1784" s="4">
        <f t="shared" si="27"/>
        <v>549520</v>
      </c>
    </row>
    <row r="1785" spans="1:6" x14ac:dyDescent="0.3">
      <c r="A1785" t="s">
        <v>2767</v>
      </c>
      <c r="B1785">
        <v>533120</v>
      </c>
      <c r="C1785">
        <v>5303850</v>
      </c>
      <c r="D1785">
        <v>2162160</v>
      </c>
      <c r="E1785">
        <v>2048460</v>
      </c>
      <c r="F1785" s="4">
        <f t="shared" si="27"/>
        <v>3171490</v>
      </c>
    </row>
    <row r="1786" spans="1:6" x14ac:dyDescent="0.3">
      <c r="A1786" t="s">
        <v>2768</v>
      </c>
      <c r="B1786">
        <v>318500</v>
      </c>
      <c r="C1786">
        <v>2032660</v>
      </c>
      <c r="D1786">
        <v>2508460</v>
      </c>
      <c r="E1786">
        <v>3456940</v>
      </c>
      <c r="F1786" s="4">
        <f t="shared" si="27"/>
        <v>2666020</v>
      </c>
    </row>
    <row r="1787" spans="1:6" x14ac:dyDescent="0.3">
      <c r="A1787" t="s">
        <v>2769</v>
      </c>
      <c r="B1787">
        <v>1227660</v>
      </c>
      <c r="C1787">
        <v>1568100</v>
      </c>
      <c r="D1787">
        <v>2492340</v>
      </c>
      <c r="E1787">
        <v>3658900</v>
      </c>
      <c r="F1787" s="4">
        <f t="shared" si="27"/>
        <v>2573113.3333333335</v>
      </c>
    </row>
    <row r="1788" spans="1:6" x14ac:dyDescent="0.3">
      <c r="A1788" t="s">
        <v>2770</v>
      </c>
      <c r="B1788">
        <v>2838440</v>
      </c>
      <c r="C1788">
        <v>2190850</v>
      </c>
      <c r="D1788">
        <v>2365090</v>
      </c>
      <c r="E1788">
        <v>2203900</v>
      </c>
      <c r="F1788" s="4">
        <f t="shared" si="27"/>
        <v>2253280</v>
      </c>
    </row>
    <row r="1789" spans="1:6" x14ac:dyDescent="0.3">
      <c r="A1789" t="s">
        <v>2771</v>
      </c>
      <c r="B1789">
        <v>2210450</v>
      </c>
      <c r="C1789">
        <v>2214120</v>
      </c>
      <c r="D1789">
        <v>2227080</v>
      </c>
      <c r="E1789">
        <v>2783780</v>
      </c>
      <c r="F1789" s="4">
        <f t="shared" si="27"/>
        <v>2408326.6666666665</v>
      </c>
    </row>
    <row r="1790" spans="1:6" x14ac:dyDescent="0.3">
      <c r="A1790" t="s">
        <v>2772</v>
      </c>
      <c r="B1790">
        <v>0</v>
      </c>
      <c r="C1790">
        <v>230000</v>
      </c>
      <c r="D1790">
        <v>850700</v>
      </c>
      <c r="E1790">
        <v>797160</v>
      </c>
      <c r="F1790" s="4">
        <f t="shared" si="27"/>
        <v>625953.33333333337</v>
      </c>
    </row>
    <row r="1791" spans="1:6" x14ac:dyDescent="0.3">
      <c r="A1791" t="s">
        <v>2773</v>
      </c>
      <c r="B1791">
        <v>579440</v>
      </c>
      <c r="C1791">
        <v>2221650</v>
      </c>
      <c r="D1791">
        <v>952200</v>
      </c>
      <c r="E1791">
        <v>0</v>
      </c>
      <c r="F1791" s="4">
        <f t="shared" si="27"/>
        <v>1057950</v>
      </c>
    </row>
    <row r="1792" spans="1:6" x14ac:dyDescent="0.3">
      <c r="A1792" t="s">
        <v>2774</v>
      </c>
      <c r="B1792">
        <v>2055320</v>
      </c>
      <c r="C1792">
        <v>3516150</v>
      </c>
      <c r="D1792">
        <v>1552090</v>
      </c>
      <c r="E1792">
        <v>2148300</v>
      </c>
      <c r="F1792" s="4">
        <f t="shared" si="27"/>
        <v>2405513.3333333335</v>
      </c>
    </row>
    <row r="1793" spans="1:6" x14ac:dyDescent="0.3">
      <c r="A1793" t="s">
        <v>2775</v>
      </c>
      <c r="B1793">
        <v>717990</v>
      </c>
      <c r="C1793">
        <v>3912200</v>
      </c>
      <c r="D1793">
        <v>297500</v>
      </c>
      <c r="E1793">
        <v>2274230</v>
      </c>
      <c r="F1793" s="4">
        <f t="shared" si="27"/>
        <v>2161310</v>
      </c>
    </row>
    <row r="1794" spans="1:6" x14ac:dyDescent="0.3">
      <c r="A1794" t="s">
        <v>2776</v>
      </c>
      <c r="B1794">
        <v>5188620</v>
      </c>
      <c r="C1794">
        <v>6163020</v>
      </c>
      <c r="D1794">
        <v>3170090</v>
      </c>
      <c r="E1794">
        <v>8614040</v>
      </c>
      <c r="F1794" s="4">
        <f t="shared" si="27"/>
        <v>5982383.333333333</v>
      </c>
    </row>
    <row r="1795" spans="1:6" x14ac:dyDescent="0.3">
      <c r="A1795" t="s">
        <v>2777</v>
      </c>
      <c r="B1795">
        <v>5245180</v>
      </c>
      <c r="C1795">
        <v>6638600</v>
      </c>
      <c r="D1795">
        <v>15607150</v>
      </c>
      <c r="E1795">
        <v>2920750</v>
      </c>
      <c r="F1795" s="4">
        <f t="shared" ref="F1795:F1858" si="28">SUM(C1795:E1795)/3</f>
        <v>8388833.333333334</v>
      </c>
    </row>
    <row r="1796" spans="1:6" x14ac:dyDescent="0.3">
      <c r="A1796" t="s">
        <v>2778</v>
      </c>
      <c r="B1796">
        <v>1110000</v>
      </c>
      <c r="C1796">
        <v>0</v>
      </c>
      <c r="D1796">
        <v>234600</v>
      </c>
      <c r="E1796">
        <v>0</v>
      </c>
      <c r="F1796" s="4">
        <f t="shared" si="28"/>
        <v>78200</v>
      </c>
    </row>
    <row r="1797" spans="1:6" x14ac:dyDescent="0.3">
      <c r="A1797" t="s">
        <v>2779</v>
      </c>
      <c r="B1797">
        <v>258200</v>
      </c>
      <c r="C1797">
        <v>1227650</v>
      </c>
      <c r="D1797">
        <v>0</v>
      </c>
      <c r="E1797">
        <v>0</v>
      </c>
      <c r="F1797" s="4">
        <f t="shared" si="28"/>
        <v>409216.66666666669</v>
      </c>
    </row>
    <row r="1798" spans="1:6" x14ac:dyDescent="0.3">
      <c r="A1798" t="s">
        <v>2780</v>
      </c>
      <c r="B1798">
        <v>0</v>
      </c>
      <c r="C1798">
        <v>11644020</v>
      </c>
      <c r="D1798">
        <v>9656360</v>
      </c>
      <c r="E1798">
        <v>4294000</v>
      </c>
      <c r="F1798" s="4">
        <f t="shared" si="28"/>
        <v>8531460</v>
      </c>
    </row>
    <row r="1799" spans="1:6" x14ac:dyDescent="0.3">
      <c r="A1799" t="s">
        <v>2781</v>
      </c>
      <c r="B1799">
        <v>264000</v>
      </c>
      <c r="C1799">
        <v>883150</v>
      </c>
      <c r="D1799">
        <v>0</v>
      </c>
      <c r="E1799">
        <v>0</v>
      </c>
      <c r="F1799" s="4">
        <f t="shared" si="28"/>
        <v>294383.33333333331</v>
      </c>
    </row>
    <row r="1800" spans="1:6" x14ac:dyDescent="0.3">
      <c r="A1800" t="s">
        <v>2782</v>
      </c>
      <c r="B1800">
        <v>829300</v>
      </c>
      <c r="C1800">
        <v>582400</v>
      </c>
      <c r="D1800">
        <v>2121210</v>
      </c>
      <c r="E1800">
        <v>0</v>
      </c>
      <c r="F1800" s="4">
        <f t="shared" si="28"/>
        <v>901203.33333333337</v>
      </c>
    </row>
    <row r="1801" spans="1:6" x14ac:dyDescent="0.3">
      <c r="A1801" t="s">
        <v>2783</v>
      </c>
      <c r="B1801">
        <v>691600</v>
      </c>
      <c r="C1801">
        <v>0</v>
      </c>
      <c r="D1801">
        <v>0</v>
      </c>
      <c r="E1801">
        <v>0</v>
      </c>
      <c r="F1801" s="4">
        <f t="shared" si="28"/>
        <v>0</v>
      </c>
    </row>
    <row r="1802" spans="1:6" x14ac:dyDescent="0.3">
      <c r="A1802" t="s">
        <v>2784</v>
      </c>
      <c r="B1802">
        <v>0</v>
      </c>
      <c r="C1802">
        <v>1730590</v>
      </c>
      <c r="D1802">
        <v>0</v>
      </c>
      <c r="E1802">
        <v>0</v>
      </c>
      <c r="F1802" s="4">
        <f t="shared" si="28"/>
        <v>576863.33333333337</v>
      </c>
    </row>
    <row r="1803" spans="1:6" x14ac:dyDescent="0.3">
      <c r="A1803" t="s">
        <v>2785</v>
      </c>
      <c r="B1803">
        <v>4830650</v>
      </c>
      <c r="C1803">
        <v>2861950</v>
      </c>
      <c r="D1803">
        <v>6743100</v>
      </c>
      <c r="E1803">
        <v>10341000</v>
      </c>
      <c r="F1803" s="4">
        <f t="shared" si="28"/>
        <v>6648683.333333333</v>
      </c>
    </row>
    <row r="1804" spans="1:6" x14ac:dyDescent="0.3">
      <c r="A1804" t="s">
        <v>2786</v>
      </c>
      <c r="B1804">
        <v>0</v>
      </c>
      <c r="C1804">
        <v>2032710</v>
      </c>
      <c r="D1804">
        <v>0</v>
      </c>
      <c r="E1804">
        <v>0</v>
      </c>
      <c r="F1804" s="4">
        <f t="shared" si="28"/>
        <v>677570</v>
      </c>
    </row>
    <row r="1805" spans="1:6" x14ac:dyDescent="0.3">
      <c r="A1805" t="s">
        <v>2787</v>
      </c>
      <c r="B1805">
        <v>0</v>
      </c>
      <c r="C1805">
        <v>395850</v>
      </c>
      <c r="D1805">
        <v>0</v>
      </c>
      <c r="E1805">
        <v>400400</v>
      </c>
      <c r="F1805" s="4">
        <f t="shared" si="28"/>
        <v>265416.66666666669</v>
      </c>
    </row>
    <row r="1806" spans="1:6" x14ac:dyDescent="0.3">
      <c r="A1806" t="s">
        <v>2788</v>
      </c>
      <c r="B1806">
        <v>2040340</v>
      </c>
      <c r="C1806">
        <v>7166800</v>
      </c>
      <c r="D1806">
        <v>3082270</v>
      </c>
      <c r="E1806">
        <v>5659150</v>
      </c>
      <c r="F1806" s="4">
        <f t="shared" si="28"/>
        <v>5302740</v>
      </c>
    </row>
    <row r="1807" spans="1:6" x14ac:dyDescent="0.3">
      <c r="A1807" t="s">
        <v>2789</v>
      </c>
      <c r="B1807">
        <v>2031150</v>
      </c>
      <c r="C1807">
        <v>4285740</v>
      </c>
      <c r="D1807">
        <v>1963400</v>
      </c>
      <c r="E1807">
        <v>2975720</v>
      </c>
      <c r="F1807" s="4">
        <f t="shared" si="28"/>
        <v>3074953.3333333335</v>
      </c>
    </row>
    <row r="1808" spans="1:6" x14ac:dyDescent="0.3">
      <c r="A1808" t="s">
        <v>2790</v>
      </c>
      <c r="B1808">
        <v>535000</v>
      </c>
      <c r="C1808">
        <v>313950</v>
      </c>
      <c r="D1808">
        <v>478660</v>
      </c>
      <c r="E1808">
        <v>1111060</v>
      </c>
      <c r="F1808" s="4">
        <f t="shared" si="28"/>
        <v>634556.66666666663</v>
      </c>
    </row>
    <row r="1809" spans="1:6" x14ac:dyDescent="0.3">
      <c r="A1809" t="s">
        <v>2791</v>
      </c>
      <c r="B1809">
        <v>1237600</v>
      </c>
      <c r="C1809">
        <v>2907450</v>
      </c>
      <c r="D1809">
        <v>0</v>
      </c>
      <c r="E1809">
        <v>1834560</v>
      </c>
      <c r="F1809" s="4">
        <f t="shared" si="28"/>
        <v>1580670</v>
      </c>
    </row>
    <row r="1810" spans="1:6" x14ac:dyDescent="0.3">
      <c r="A1810" t="s">
        <v>2792</v>
      </c>
      <c r="B1810">
        <v>256000</v>
      </c>
      <c r="C1810">
        <v>1288720</v>
      </c>
      <c r="D1810">
        <v>4068020</v>
      </c>
      <c r="E1810">
        <v>2035290</v>
      </c>
      <c r="F1810" s="4">
        <f t="shared" si="28"/>
        <v>2464010</v>
      </c>
    </row>
    <row r="1811" spans="1:6" x14ac:dyDescent="0.3">
      <c r="A1811" t="s">
        <v>814</v>
      </c>
      <c r="B1811">
        <v>593500</v>
      </c>
      <c r="C1811">
        <v>0</v>
      </c>
      <c r="D1811">
        <v>1241250</v>
      </c>
      <c r="E1811">
        <v>337500</v>
      </c>
      <c r="F1811" s="4">
        <f t="shared" si="28"/>
        <v>526250</v>
      </c>
    </row>
    <row r="1812" spans="1:6" x14ac:dyDescent="0.3">
      <c r="A1812" t="s">
        <v>2793</v>
      </c>
      <c r="B1812">
        <v>6295800</v>
      </c>
      <c r="C1812">
        <v>9038400</v>
      </c>
      <c r="D1812">
        <v>12101860</v>
      </c>
      <c r="E1812">
        <v>7963010</v>
      </c>
      <c r="F1812" s="4">
        <f t="shared" si="28"/>
        <v>9701090</v>
      </c>
    </row>
    <row r="1813" spans="1:6" x14ac:dyDescent="0.3">
      <c r="A1813" t="s">
        <v>2794</v>
      </c>
      <c r="B1813">
        <v>0</v>
      </c>
      <c r="C1813">
        <v>473200</v>
      </c>
      <c r="D1813">
        <v>1071010</v>
      </c>
      <c r="E1813">
        <v>518700</v>
      </c>
      <c r="F1813" s="4">
        <f t="shared" si="28"/>
        <v>687636.66666666663</v>
      </c>
    </row>
    <row r="1814" spans="1:6" x14ac:dyDescent="0.3">
      <c r="A1814" t="s">
        <v>2795</v>
      </c>
      <c r="B1814">
        <v>3829990</v>
      </c>
      <c r="C1814">
        <v>4129490</v>
      </c>
      <c r="D1814">
        <v>7445170</v>
      </c>
      <c r="E1814">
        <v>17288670</v>
      </c>
      <c r="F1814" s="4">
        <f t="shared" si="28"/>
        <v>9621110</v>
      </c>
    </row>
    <row r="1815" spans="1:6" x14ac:dyDescent="0.3">
      <c r="A1815" t="s">
        <v>2796</v>
      </c>
      <c r="B1815">
        <v>1151950</v>
      </c>
      <c r="C1815">
        <v>1812900</v>
      </c>
      <c r="D1815">
        <v>2147500</v>
      </c>
      <c r="E1815">
        <v>2656000</v>
      </c>
      <c r="F1815" s="4">
        <f t="shared" si="28"/>
        <v>2205466.6666666665</v>
      </c>
    </row>
    <row r="1816" spans="1:6" x14ac:dyDescent="0.3">
      <c r="A1816" t="s">
        <v>2797</v>
      </c>
      <c r="B1816">
        <v>6043840</v>
      </c>
      <c r="C1816">
        <v>7400000</v>
      </c>
      <c r="D1816">
        <v>6541040</v>
      </c>
      <c r="E1816">
        <v>0</v>
      </c>
      <c r="F1816" s="4">
        <f t="shared" si="28"/>
        <v>4647013.333333333</v>
      </c>
    </row>
    <row r="1817" spans="1:6" x14ac:dyDescent="0.3">
      <c r="A1817" t="s">
        <v>2798</v>
      </c>
      <c r="B1817">
        <v>757600</v>
      </c>
      <c r="C1817">
        <v>516000</v>
      </c>
      <c r="D1817">
        <v>0</v>
      </c>
      <c r="E1817">
        <v>826000</v>
      </c>
      <c r="F1817" s="4">
        <f t="shared" si="28"/>
        <v>447333.33333333331</v>
      </c>
    </row>
    <row r="1818" spans="1:6" x14ac:dyDescent="0.3">
      <c r="A1818" t="s">
        <v>2799</v>
      </c>
      <c r="B1818">
        <v>0</v>
      </c>
      <c r="C1818">
        <v>1081990</v>
      </c>
      <c r="D1818">
        <v>636090</v>
      </c>
      <c r="E1818">
        <v>1664490</v>
      </c>
      <c r="F1818" s="4">
        <f t="shared" si="28"/>
        <v>1127523.3333333333</v>
      </c>
    </row>
    <row r="1819" spans="1:6" x14ac:dyDescent="0.3">
      <c r="A1819" t="s">
        <v>2800</v>
      </c>
      <c r="B1819">
        <v>705880</v>
      </c>
      <c r="C1819">
        <v>535080</v>
      </c>
      <c r="D1819">
        <v>698580</v>
      </c>
      <c r="E1819">
        <v>1390690</v>
      </c>
      <c r="F1819" s="4">
        <f t="shared" si="28"/>
        <v>874783.33333333337</v>
      </c>
    </row>
    <row r="1820" spans="1:6" x14ac:dyDescent="0.3">
      <c r="A1820" t="s">
        <v>2801</v>
      </c>
      <c r="B1820">
        <v>808240</v>
      </c>
      <c r="C1820">
        <v>1258400</v>
      </c>
      <c r="D1820">
        <v>2177029</v>
      </c>
      <c r="E1820">
        <v>1088560</v>
      </c>
      <c r="F1820" s="4">
        <f t="shared" si="28"/>
        <v>1507996.3333333333</v>
      </c>
    </row>
    <row r="1821" spans="1:6" x14ac:dyDescent="0.3">
      <c r="A1821" t="s">
        <v>2802</v>
      </c>
      <c r="B1821">
        <v>825000</v>
      </c>
      <c r="C1821">
        <v>0</v>
      </c>
      <c r="D1821">
        <v>1581800</v>
      </c>
      <c r="E1821">
        <v>912770</v>
      </c>
      <c r="F1821" s="4">
        <f t="shared" si="28"/>
        <v>831523.33333333337</v>
      </c>
    </row>
    <row r="1822" spans="1:6" x14ac:dyDescent="0.3">
      <c r="A1822" t="s">
        <v>2803</v>
      </c>
      <c r="B1822">
        <v>1005200</v>
      </c>
      <c r="C1822">
        <v>926500</v>
      </c>
      <c r="D1822">
        <v>1321990</v>
      </c>
      <c r="E1822">
        <v>2622060</v>
      </c>
      <c r="F1822" s="4">
        <f t="shared" si="28"/>
        <v>1623516.6666666667</v>
      </c>
    </row>
    <row r="1823" spans="1:6" x14ac:dyDescent="0.3">
      <c r="A1823" t="s">
        <v>2804</v>
      </c>
      <c r="B1823">
        <v>549640</v>
      </c>
      <c r="C1823">
        <v>769900</v>
      </c>
      <c r="D1823">
        <v>2445650</v>
      </c>
      <c r="E1823">
        <v>1681760</v>
      </c>
      <c r="F1823" s="4">
        <f t="shared" si="28"/>
        <v>1632436.6666666667</v>
      </c>
    </row>
    <row r="1824" spans="1:6" x14ac:dyDescent="0.3">
      <c r="A1824" t="s">
        <v>2805</v>
      </c>
      <c r="B1824">
        <v>2024100</v>
      </c>
      <c r="C1824">
        <v>3166800</v>
      </c>
      <c r="D1824">
        <v>2616250</v>
      </c>
      <c r="E1824">
        <v>6120640</v>
      </c>
      <c r="F1824" s="4">
        <f t="shared" si="28"/>
        <v>3967896.6666666665</v>
      </c>
    </row>
    <row r="1825" spans="1:6" x14ac:dyDescent="0.3">
      <c r="A1825" t="s">
        <v>2806</v>
      </c>
      <c r="B1825">
        <v>3700000</v>
      </c>
      <c r="C1825">
        <v>6865950</v>
      </c>
      <c r="D1825">
        <v>7715890</v>
      </c>
      <c r="E1825">
        <v>2189460</v>
      </c>
      <c r="F1825" s="4">
        <f t="shared" si="28"/>
        <v>5590433.333333333</v>
      </c>
    </row>
    <row r="1826" spans="1:6" x14ac:dyDescent="0.3">
      <c r="A1826" t="s">
        <v>2807</v>
      </c>
      <c r="B1826">
        <v>571950</v>
      </c>
      <c r="C1826">
        <v>0</v>
      </c>
      <c r="D1826">
        <v>0</v>
      </c>
      <c r="E1826">
        <v>0</v>
      </c>
      <c r="F1826" s="4">
        <f t="shared" si="28"/>
        <v>0</v>
      </c>
    </row>
    <row r="1827" spans="1:6" x14ac:dyDescent="0.3">
      <c r="A1827" t="s">
        <v>2808</v>
      </c>
      <c r="B1827">
        <v>20307600</v>
      </c>
      <c r="C1827">
        <v>0</v>
      </c>
      <c r="D1827">
        <v>68718920</v>
      </c>
      <c r="E1827">
        <v>0</v>
      </c>
      <c r="F1827" s="4">
        <f t="shared" si="28"/>
        <v>22906306.666666668</v>
      </c>
    </row>
    <row r="1828" spans="1:6" x14ac:dyDescent="0.3">
      <c r="A1828" t="s">
        <v>2809</v>
      </c>
      <c r="B1828">
        <v>1180460</v>
      </c>
      <c r="C1828">
        <v>0</v>
      </c>
      <c r="D1828">
        <v>0</v>
      </c>
      <c r="E1828">
        <v>1270560</v>
      </c>
      <c r="F1828" s="4">
        <f t="shared" si="28"/>
        <v>423520</v>
      </c>
    </row>
    <row r="1829" spans="1:6" x14ac:dyDescent="0.3">
      <c r="A1829" t="s">
        <v>2810</v>
      </c>
      <c r="B1829">
        <v>554190</v>
      </c>
      <c r="C1829">
        <v>382200</v>
      </c>
      <c r="D1829">
        <v>234600</v>
      </c>
      <c r="E1829">
        <v>585000</v>
      </c>
      <c r="F1829" s="4">
        <f t="shared" si="28"/>
        <v>400600</v>
      </c>
    </row>
    <row r="1830" spans="1:6" x14ac:dyDescent="0.3">
      <c r="A1830" t="s">
        <v>2811</v>
      </c>
      <c r="B1830">
        <v>597870</v>
      </c>
      <c r="C1830">
        <v>0</v>
      </c>
      <c r="D1830">
        <v>2053870</v>
      </c>
      <c r="E1830">
        <v>0</v>
      </c>
      <c r="F1830" s="4">
        <f t="shared" si="28"/>
        <v>684623.33333333337</v>
      </c>
    </row>
    <row r="1831" spans="1:6" x14ac:dyDescent="0.3">
      <c r="A1831" t="s">
        <v>2812</v>
      </c>
      <c r="B1831">
        <v>282100</v>
      </c>
      <c r="C1831">
        <v>236440</v>
      </c>
      <c r="D1831">
        <v>191100</v>
      </c>
      <c r="E1831">
        <v>272640</v>
      </c>
      <c r="F1831" s="4">
        <f t="shared" si="28"/>
        <v>233393.33333333334</v>
      </c>
    </row>
    <row r="1832" spans="1:6" x14ac:dyDescent="0.3">
      <c r="A1832" t="s">
        <v>2813</v>
      </c>
      <c r="B1832">
        <v>360360</v>
      </c>
      <c r="C1832">
        <v>0</v>
      </c>
      <c r="D1832">
        <v>647680</v>
      </c>
      <c r="E1832">
        <v>410000</v>
      </c>
      <c r="F1832" s="4">
        <f t="shared" si="28"/>
        <v>352560</v>
      </c>
    </row>
    <row r="1833" spans="1:6" x14ac:dyDescent="0.3">
      <c r="A1833" t="s">
        <v>2814</v>
      </c>
      <c r="B1833">
        <v>305000</v>
      </c>
      <c r="C1833">
        <v>223860</v>
      </c>
      <c r="D1833">
        <v>0</v>
      </c>
      <c r="E1833">
        <v>160000</v>
      </c>
      <c r="F1833" s="4">
        <f t="shared" si="28"/>
        <v>127953.33333333333</v>
      </c>
    </row>
    <row r="1834" spans="1:6" x14ac:dyDescent="0.3">
      <c r="A1834" t="s">
        <v>2815</v>
      </c>
      <c r="B1834">
        <v>727006</v>
      </c>
      <c r="C1834">
        <v>936967</v>
      </c>
      <c r="D1834">
        <v>338727</v>
      </c>
      <c r="E1834">
        <v>1932014</v>
      </c>
      <c r="F1834" s="4">
        <f t="shared" si="28"/>
        <v>1069236</v>
      </c>
    </row>
    <row r="1835" spans="1:6" x14ac:dyDescent="0.3">
      <c r="A1835" t="s">
        <v>2816</v>
      </c>
      <c r="B1835">
        <v>0</v>
      </c>
      <c r="C1835">
        <v>3700000</v>
      </c>
      <c r="D1835">
        <v>0</v>
      </c>
      <c r="E1835">
        <v>0</v>
      </c>
      <c r="F1835" s="4">
        <f t="shared" si="28"/>
        <v>1233333.3333333333</v>
      </c>
    </row>
    <row r="1836" spans="1:6" x14ac:dyDescent="0.3">
      <c r="A1836" t="s">
        <v>2817</v>
      </c>
      <c r="B1836">
        <v>9389000</v>
      </c>
      <c r="C1836">
        <v>23428880</v>
      </c>
      <c r="D1836">
        <v>11449080</v>
      </c>
      <c r="E1836">
        <v>20680000</v>
      </c>
      <c r="F1836" s="4">
        <f t="shared" si="28"/>
        <v>18519320</v>
      </c>
    </row>
    <row r="1837" spans="1:6" x14ac:dyDescent="0.3">
      <c r="A1837" t="s">
        <v>2818</v>
      </c>
      <c r="B1837">
        <v>0</v>
      </c>
      <c r="C1837">
        <v>2754720</v>
      </c>
      <c r="D1837">
        <v>273000</v>
      </c>
      <c r="E1837">
        <v>855400</v>
      </c>
      <c r="F1837" s="4">
        <f t="shared" si="28"/>
        <v>1294373.3333333333</v>
      </c>
    </row>
    <row r="1838" spans="1:6" x14ac:dyDescent="0.3">
      <c r="A1838" t="s">
        <v>2819</v>
      </c>
      <c r="B1838">
        <v>158340</v>
      </c>
      <c r="C1838">
        <v>0</v>
      </c>
      <c r="D1838">
        <v>0</v>
      </c>
      <c r="E1838">
        <v>1152200</v>
      </c>
      <c r="F1838" s="4">
        <f t="shared" si="28"/>
        <v>384066.66666666669</v>
      </c>
    </row>
    <row r="1839" spans="1:6" x14ac:dyDescent="0.3">
      <c r="A1839" t="s">
        <v>2820</v>
      </c>
      <c r="B1839">
        <v>1037400</v>
      </c>
      <c r="C1839">
        <v>1923810</v>
      </c>
      <c r="D1839">
        <v>473200</v>
      </c>
      <c r="E1839">
        <v>1685680</v>
      </c>
      <c r="F1839" s="4">
        <f t="shared" si="28"/>
        <v>1360896.6666666667</v>
      </c>
    </row>
    <row r="1840" spans="1:6" x14ac:dyDescent="0.3">
      <c r="A1840" t="s">
        <v>2821</v>
      </c>
      <c r="B1840">
        <v>353080</v>
      </c>
      <c r="C1840">
        <v>427700</v>
      </c>
      <c r="D1840">
        <v>1332120</v>
      </c>
      <c r="E1840">
        <v>500500</v>
      </c>
      <c r="F1840" s="4">
        <f t="shared" si="28"/>
        <v>753440</v>
      </c>
    </row>
    <row r="1841" spans="1:6" x14ac:dyDescent="0.3">
      <c r="A1841" t="s">
        <v>2822</v>
      </c>
      <c r="B1841">
        <v>370000</v>
      </c>
      <c r="C1841">
        <v>2767040</v>
      </c>
      <c r="D1841">
        <v>4070000</v>
      </c>
      <c r="E1841">
        <v>5665640</v>
      </c>
      <c r="F1841" s="4">
        <f t="shared" si="28"/>
        <v>4167560</v>
      </c>
    </row>
    <row r="1842" spans="1:6" x14ac:dyDescent="0.3">
      <c r="A1842" t="s">
        <v>2823</v>
      </c>
      <c r="B1842">
        <v>278000</v>
      </c>
      <c r="C1842">
        <v>562380</v>
      </c>
      <c r="D1842">
        <v>0</v>
      </c>
      <c r="E1842">
        <v>0</v>
      </c>
      <c r="F1842" s="4">
        <f t="shared" si="28"/>
        <v>187460</v>
      </c>
    </row>
    <row r="1843" spans="1:6" x14ac:dyDescent="0.3">
      <c r="A1843" t="s">
        <v>2824</v>
      </c>
      <c r="B1843">
        <v>0</v>
      </c>
      <c r="C1843">
        <v>475020</v>
      </c>
      <c r="D1843">
        <v>195500</v>
      </c>
      <c r="E1843">
        <v>386000</v>
      </c>
      <c r="F1843" s="4">
        <f t="shared" si="28"/>
        <v>352173.33333333331</v>
      </c>
    </row>
    <row r="1844" spans="1:6" x14ac:dyDescent="0.3">
      <c r="A1844" t="s">
        <v>2825</v>
      </c>
      <c r="B1844">
        <v>513530</v>
      </c>
      <c r="C1844">
        <v>0</v>
      </c>
      <c r="D1844">
        <v>0</v>
      </c>
      <c r="E1844">
        <v>0</v>
      </c>
      <c r="F1844" s="4">
        <f t="shared" si="28"/>
        <v>0</v>
      </c>
    </row>
    <row r="1845" spans="1:6" x14ac:dyDescent="0.3">
      <c r="A1845" t="s">
        <v>2826</v>
      </c>
      <c r="B1845">
        <v>830000</v>
      </c>
      <c r="C1845">
        <v>2918370</v>
      </c>
      <c r="D1845">
        <v>475020</v>
      </c>
      <c r="E1845">
        <v>471200</v>
      </c>
      <c r="F1845" s="4">
        <f t="shared" si="28"/>
        <v>1288196.6666666667</v>
      </c>
    </row>
    <row r="1846" spans="1:6" x14ac:dyDescent="0.3">
      <c r="A1846" t="s">
        <v>2827</v>
      </c>
      <c r="B1846">
        <v>1272180</v>
      </c>
      <c r="C1846">
        <v>994400</v>
      </c>
      <c r="D1846">
        <v>281190</v>
      </c>
      <c r="E1846">
        <v>374920</v>
      </c>
      <c r="F1846" s="4">
        <f t="shared" si="28"/>
        <v>550170</v>
      </c>
    </row>
    <row r="1847" spans="1:6" x14ac:dyDescent="0.3">
      <c r="A1847" t="s">
        <v>2828</v>
      </c>
      <c r="B1847">
        <v>2233000</v>
      </c>
      <c r="C1847">
        <v>2203520</v>
      </c>
      <c r="D1847">
        <v>711920</v>
      </c>
      <c r="E1847">
        <v>2037100</v>
      </c>
      <c r="F1847" s="4">
        <f t="shared" si="28"/>
        <v>1650846.6666666667</v>
      </c>
    </row>
    <row r="1848" spans="1:6" x14ac:dyDescent="0.3">
      <c r="A1848" t="s">
        <v>2829</v>
      </c>
      <c r="B1848">
        <v>5785780</v>
      </c>
      <c r="C1848">
        <v>6382140</v>
      </c>
      <c r="D1848">
        <v>13557180</v>
      </c>
      <c r="E1848">
        <v>2024000</v>
      </c>
      <c r="F1848" s="4">
        <f t="shared" si="28"/>
        <v>7321106.666666667</v>
      </c>
    </row>
    <row r="1849" spans="1:6" x14ac:dyDescent="0.3">
      <c r="A1849" t="s">
        <v>2830</v>
      </c>
      <c r="B1849">
        <v>0</v>
      </c>
      <c r="C1849">
        <v>1147960</v>
      </c>
      <c r="D1849">
        <v>720720</v>
      </c>
      <c r="E1849">
        <v>0</v>
      </c>
      <c r="F1849" s="4">
        <f t="shared" si="28"/>
        <v>622893.33333333337</v>
      </c>
    </row>
    <row r="1850" spans="1:6" x14ac:dyDescent="0.3">
      <c r="A1850" t="s">
        <v>2831</v>
      </c>
      <c r="B1850">
        <v>2243000</v>
      </c>
      <c r="C1850">
        <v>2009040</v>
      </c>
      <c r="D1850">
        <v>2063440</v>
      </c>
      <c r="E1850">
        <v>2166540</v>
      </c>
      <c r="F1850" s="4">
        <f t="shared" si="28"/>
        <v>2079673.3333333333</v>
      </c>
    </row>
    <row r="1851" spans="1:6" x14ac:dyDescent="0.3">
      <c r="A1851" t="s">
        <v>515</v>
      </c>
      <c r="B1851">
        <v>9486270</v>
      </c>
      <c r="C1851">
        <v>7710940</v>
      </c>
      <c r="D1851">
        <v>7719120</v>
      </c>
      <c r="E1851">
        <v>9909930</v>
      </c>
      <c r="F1851" s="4">
        <f t="shared" si="28"/>
        <v>8446663.333333334</v>
      </c>
    </row>
    <row r="1852" spans="1:6" x14ac:dyDescent="0.3">
      <c r="A1852" t="s">
        <v>1002</v>
      </c>
      <c r="B1852">
        <v>317600</v>
      </c>
      <c r="C1852">
        <v>1480000</v>
      </c>
      <c r="D1852">
        <v>877300</v>
      </c>
      <c r="E1852">
        <v>410000</v>
      </c>
      <c r="F1852" s="4">
        <f t="shared" si="28"/>
        <v>922433.33333333337</v>
      </c>
    </row>
    <row r="1853" spans="1:6" x14ac:dyDescent="0.3">
      <c r="A1853" t="s">
        <v>2832</v>
      </c>
      <c r="B1853">
        <v>570100</v>
      </c>
      <c r="C1853">
        <v>710710</v>
      </c>
      <c r="D1853">
        <v>1431410</v>
      </c>
      <c r="E1853">
        <v>2691410</v>
      </c>
      <c r="F1853" s="4">
        <f t="shared" si="28"/>
        <v>1611176.6666666667</v>
      </c>
    </row>
    <row r="1854" spans="1:6" x14ac:dyDescent="0.3">
      <c r="A1854" t="s">
        <v>2833</v>
      </c>
      <c r="B1854">
        <v>2977970</v>
      </c>
      <c r="C1854">
        <v>3103480</v>
      </c>
      <c r="D1854">
        <v>5231060</v>
      </c>
      <c r="E1854">
        <v>2326900</v>
      </c>
      <c r="F1854" s="4">
        <f t="shared" si="28"/>
        <v>3553813.3333333335</v>
      </c>
    </row>
    <row r="1855" spans="1:6" x14ac:dyDescent="0.3">
      <c r="A1855" t="s">
        <v>2834</v>
      </c>
      <c r="B1855">
        <v>832320</v>
      </c>
      <c r="C1855">
        <v>1938400</v>
      </c>
      <c r="D1855">
        <v>0</v>
      </c>
      <c r="E1855">
        <v>741650</v>
      </c>
      <c r="F1855" s="4">
        <f t="shared" si="28"/>
        <v>893350</v>
      </c>
    </row>
    <row r="1856" spans="1:6" x14ac:dyDescent="0.3">
      <c r="A1856" t="s">
        <v>2835</v>
      </c>
      <c r="B1856">
        <v>1003080</v>
      </c>
      <c r="C1856">
        <v>1326860</v>
      </c>
      <c r="D1856">
        <v>1048000</v>
      </c>
      <c r="E1856">
        <v>1255620</v>
      </c>
      <c r="F1856" s="4">
        <f t="shared" si="28"/>
        <v>1210160</v>
      </c>
    </row>
    <row r="1857" spans="1:6" x14ac:dyDescent="0.3">
      <c r="A1857" t="s">
        <v>587</v>
      </c>
      <c r="B1857">
        <v>688000</v>
      </c>
      <c r="C1857">
        <v>7701560</v>
      </c>
      <c r="D1857">
        <v>2166910</v>
      </c>
      <c r="E1857">
        <v>3708630</v>
      </c>
      <c r="F1857" s="4">
        <f t="shared" si="28"/>
        <v>4525700</v>
      </c>
    </row>
    <row r="1858" spans="1:6" x14ac:dyDescent="0.3">
      <c r="A1858" t="s">
        <v>2836</v>
      </c>
      <c r="B1858">
        <v>1792400</v>
      </c>
      <c r="C1858">
        <v>0</v>
      </c>
      <c r="D1858">
        <v>0</v>
      </c>
      <c r="E1858">
        <v>804000</v>
      </c>
      <c r="F1858" s="4">
        <f t="shared" si="28"/>
        <v>268000</v>
      </c>
    </row>
    <row r="1859" spans="1:6" x14ac:dyDescent="0.3">
      <c r="A1859" t="s">
        <v>2837</v>
      </c>
      <c r="B1859">
        <v>1523200</v>
      </c>
      <c r="C1859">
        <v>4182400</v>
      </c>
      <c r="D1859">
        <v>4057550</v>
      </c>
      <c r="E1859">
        <v>4103280</v>
      </c>
      <c r="F1859" s="4">
        <f t="shared" ref="F1859:F1922" si="29">SUM(C1859:E1859)/3</f>
        <v>4114410</v>
      </c>
    </row>
    <row r="1860" spans="1:6" x14ac:dyDescent="0.3">
      <c r="A1860" t="s">
        <v>2838</v>
      </c>
      <c r="B1860">
        <v>0</v>
      </c>
      <c r="C1860">
        <v>1226820</v>
      </c>
      <c r="D1860">
        <v>567840</v>
      </c>
      <c r="E1860">
        <v>336000</v>
      </c>
      <c r="F1860" s="4">
        <f t="shared" si="29"/>
        <v>710220</v>
      </c>
    </row>
    <row r="1861" spans="1:6" x14ac:dyDescent="0.3">
      <c r="A1861" t="s">
        <v>2839</v>
      </c>
      <c r="B1861">
        <v>536900</v>
      </c>
      <c r="C1861">
        <v>6559660</v>
      </c>
      <c r="D1861">
        <v>6379040</v>
      </c>
      <c r="E1861">
        <v>2276700</v>
      </c>
      <c r="F1861" s="4">
        <f t="shared" si="29"/>
        <v>5071800</v>
      </c>
    </row>
    <row r="1862" spans="1:6" x14ac:dyDescent="0.3">
      <c r="A1862" t="s">
        <v>2840</v>
      </c>
      <c r="B1862">
        <v>11552500</v>
      </c>
      <c r="C1862">
        <v>17270520</v>
      </c>
      <c r="D1862">
        <v>14423350</v>
      </c>
      <c r="E1862">
        <v>14361480</v>
      </c>
      <c r="F1862" s="4">
        <f t="shared" si="29"/>
        <v>15351783.333333334</v>
      </c>
    </row>
    <row r="1863" spans="1:6" x14ac:dyDescent="0.3">
      <c r="A1863" t="s">
        <v>2841</v>
      </c>
      <c r="B1863">
        <v>0</v>
      </c>
      <c r="C1863">
        <v>2234000</v>
      </c>
      <c r="D1863">
        <v>1110000</v>
      </c>
      <c r="E1863">
        <v>0</v>
      </c>
      <c r="F1863" s="4">
        <f t="shared" si="29"/>
        <v>1114666.6666666667</v>
      </c>
    </row>
    <row r="1864" spans="1:6" x14ac:dyDescent="0.3">
      <c r="A1864" t="s">
        <v>2842</v>
      </c>
      <c r="B1864">
        <v>3109580</v>
      </c>
      <c r="C1864">
        <v>1691320</v>
      </c>
      <c r="D1864">
        <v>1006460</v>
      </c>
      <c r="E1864">
        <v>1377810</v>
      </c>
      <c r="F1864" s="4">
        <f t="shared" si="29"/>
        <v>1358530</v>
      </c>
    </row>
    <row r="1865" spans="1:6" x14ac:dyDescent="0.3">
      <c r="A1865" t="s">
        <v>2843</v>
      </c>
      <c r="B1865">
        <v>719950</v>
      </c>
      <c r="C1865">
        <v>1101100</v>
      </c>
      <c r="D1865">
        <v>0</v>
      </c>
      <c r="E1865">
        <v>242880</v>
      </c>
      <c r="F1865" s="4">
        <f t="shared" si="29"/>
        <v>447993.33333333331</v>
      </c>
    </row>
    <row r="1866" spans="1:6" x14ac:dyDescent="0.3">
      <c r="A1866" t="s">
        <v>2844</v>
      </c>
      <c r="B1866">
        <v>710710</v>
      </c>
      <c r="C1866">
        <v>1999810</v>
      </c>
      <c r="D1866">
        <v>0</v>
      </c>
      <c r="E1866">
        <v>1364090</v>
      </c>
      <c r="F1866" s="4">
        <f t="shared" si="29"/>
        <v>1121300</v>
      </c>
    </row>
    <row r="1867" spans="1:6" x14ac:dyDescent="0.3">
      <c r="A1867" t="s">
        <v>2845</v>
      </c>
      <c r="B1867">
        <v>4169900</v>
      </c>
      <c r="C1867">
        <v>382200</v>
      </c>
      <c r="D1867">
        <v>1069250</v>
      </c>
      <c r="E1867">
        <v>5485200</v>
      </c>
      <c r="F1867" s="4">
        <f t="shared" si="29"/>
        <v>2312216.6666666665</v>
      </c>
    </row>
    <row r="1868" spans="1:6" x14ac:dyDescent="0.3">
      <c r="A1868" t="s">
        <v>2846</v>
      </c>
      <c r="B1868">
        <v>3391840</v>
      </c>
      <c r="C1868">
        <v>1678500</v>
      </c>
      <c r="D1868">
        <v>3520200</v>
      </c>
      <c r="E1868">
        <v>1878180</v>
      </c>
      <c r="F1868" s="4">
        <f t="shared" si="29"/>
        <v>2358960</v>
      </c>
    </row>
    <row r="1869" spans="1:6" x14ac:dyDescent="0.3">
      <c r="A1869" t="s">
        <v>2847</v>
      </c>
      <c r="B1869">
        <v>0</v>
      </c>
      <c r="C1869">
        <v>838900</v>
      </c>
      <c r="D1869">
        <v>228000</v>
      </c>
      <c r="E1869">
        <v>0</v>
      </c>
      <c r="F1869" s="4">
        <f t="shared" si="29"/>
        <v>355633.33333333331</v>
      </c>
    </row>
    <row r="1870" spans="1:6" x14ac:dyDescent="0.3">
      <c r="A1870" t="s">
        <v>2848</v>
      </c>
      <c r="B1870">
        <v>1212750</v>
      </c>
      <c r="C1870">
        <v>581490</v>
      </c>
      <c r="D1870">
        <v>757200</v>
      </c>
      <c r="E1870">
        <v>772000</v>
      </c>
      <c r="F1870" s="4">
        <f t="shared" si="29"/>
        <v>703563.33333333337</v>
      </c>
    </row>
    <row r="1871" spans="1:6" x14ac:dyDescent="0.3">
      <c r="A1871" t="s">
        <v>2849</v>
      </c>
      <c r="B1871">
        <v>256000</v>
      </c>
      <c r="C1871">
        <v>4059450</v>
      </c>
      <c r="D1871">
        <v>2178080</v>
      </c>
      <c r="E1871">
        <v>2401450</v>
      </c>
      <c r="F1871" s="4">
        <f t="shared" si="29"/>
        <v>2879660</v>
      </c>
    </row>
    <row r="1872" spans="1:6" x14ac:dyDescent="0.3">
      <c r="A1872" t="s">
        <v>2850</v>
      </c>
      <c r="B1872">
        <v>595460</v>
      </c>
      <c r="C1872">
        <v>1569240</v>
      </c>
      <c r="D1872">
        <v>656620</v>
      </c>
      <c r="E1872">
        <v>1337780</v>
      </c>
      <c r="F1872" s="4">
        <f t="shared" si="29"/>
        <v>1187880</v>
      </c>
    </row>
    <row r="1873" spans="1:6" x14ac:dyDescent="0.3">
      <c r="A1873" t="s">
        <v>2851</v>
      </c>
      <c r="B1873">
        <v>433160</v>
      </c>
      <c r="C1873">
        <v>1769400</v>
      </c>
      <c r="D1873">
        <v>1146420</v>
      </c>
      <c r="E1873">
        <v>839020</v>
      </c>
      <c r="F1873" s="4">
        <f t="shared" si="29"/>
        <v>1251613.3333333333</v>
      </c>
    </row>
    <row r="1874" spans="1:6" x14ac:dyDescent="0.3">
      <c r="A1874" t="s">
        <v>2852</v>
      </c>
      <c r="B1874">
        <v>288000</v>
      </c>
      <c r="C1874">
        <v>230000</v>
      </c>
      <c r="D1874">
        <v>234600</v>
      </c>
      <c r="E1874">
        <v>370000</v>
      </c>
      <c r="F1874" s="4">
        <f t="shared" si="29"/>
        <v>278200</v>
      </c>
    </row>
    <row r="1875" spans="1:6" x14ac:dyDescent="0.3">
      <c r="A1875" t="s">
        <v>2853</v>
      </c>
      <c r="B1875">
        <v>740000</v>
      </c>
      <c r="C1875">
        <v>0</v>
      </c>
      <c r="D1875">
        <v>1643640</v>
      </c>
      <c r="E1875">
        <v>0</v>
      </c>
      <c r="F1875" s="4">
        <f t="shared" si="29"/>
        <v>547880</v>
      </c>
    </row>
    <row r="1876" spans="1:6" x14ac:dyDescent="0.3">
      <c r="A1876" t="s">
        <v>2854</v>
      </c>
      <c r="B1876">
        <v>3712500</v>
      </c>
      <c r="C1876">
        <v>0</v>
      </c>
      <c r="D1876">
        <v>3700000</v>
      </c>
      <c r="E1876">
        <v>0</v>
      </c>
      <c r="F1876" s="4">
        <f t="shared" si="29"/>
        <v>1233333.3333333333</v>
      </c>
    </row>
    <row r="1877" spans="1:6" x14ac:dyDescent="0.3">
      <c r="A1877" t="s">
        <v>2855</v>
      </c>
      <c r="B1877">
        <v>0</v>
      </c>
      <c r="C1877">
        <v>0</v>
      </c>
      <c r="D1877">
        <v>652470</v>
      </c>
      <c r="E1877">
        <v>504140</v>
      </c>
      <c r="F1877" s="4">
        <f t="shared" si="29"/>
        <v>385536.66666666669</v>
      </c>
    </row>
    <row r="1878" spans="1:6" x14ac:dyDescent="0.3">
      <c r="A1878" t="s">
        <v>2856</v>
      </c>
      <c r="B1878">
        <v>0</v>
      </c>
      <c r="C1878">
        <v>919100</v>
      </c>
      <c r="D1878">
        <v>0</v>
      </c>
      <c r="E1878">
        <v>0</v>
      </c>
      <c r="F1878" s="4">
        <f t="shared" si="29"/>
        <v>306366.66666666669</v>
      </c>
    </row>
    <row r="1879" spans="1:6" x14ac:dyDescent="0.3">
      <c r="A1879" t="s">
        <v>2857</v>
      </c>
      <c r="B1879">
        <v>4003290</v>
      </c>
      <c r="C1879">
        <v>1832370</v>
      </c>
      <c r="D1879">
        <v>2337790</v>
      </c>
      <c r="E1879">
        <v>2409990</v>
      </c>
      <c r="F1879" s="4">
        <f t="shared" si="29"/>
        <v>2193383.3333333335</v>
      </c>
    </row>
    <row r="1880" spans="1:6" x14ac:dyDescent="0.3">
      <c r="A1880" t="s">
        <v>2858</v>
      </c>
      <c r="B1880">
        <v>0</v>
      </c>
      <c r="C1880">
        <v>0</v>
      </c>
      <c r="D1880">
        <v>1868920</v>
      </c>
      <c r="E1880">
        <v>0</v>
      </c>
      <c r="F1880" s="4">
        <f t="shared" si="29"/>
        <v>622973.33333333337</v>
      </c>
    </row>
    <row r="1881" spans="1:6" x14ac:dyDescent="0.3">
      <c r="A1881" t="s">
        <v>2859</v>
      </c>
      <c r="B1881">
        <v>3239600</v>
      </c>
      <c r="C1881">
        <v>558740</v>
      </c>
      <c r="D1881">
        <v>5689410</v>
      </c>
      <c r="E1881">
        <v>2293640</v>
      </c>
      <c r="F1881" s="4">
        <f t="shared" si="29"/>
        <v>2847263.3333333335</v>
      </c>
    </row>
    <row r="1882" spans="1:6" x14ac:dyDescent="0.3">
      <c r="A1882" t="s">
        <v>2860</v>
      </c>
      <c r="B1882">
        <v>0</v>
      </c>
      <c r="C1882">
        <v>3172260</v>
      </c>
      <c r="D1882">
        <v>1042420</v>
      </c>
      <c r="E1882">
        <v>0</v>
      </c>
      <c r="F1882" s="4">
        <f t="shared" si="29"/>
        <v>1404893.3333333333</v>
      </c>
    </row>
    <row r="1883" spans="1:6" x14ac:dyDescent="0.3">
      <c r="A1883" t="s">
        <v>2861</v>
      </c>
      <c r="B1883">
        <v>969150</v>
      </c>
      <c r="C1883">
        <v>1971950</v>
      </c>
      <c r="D1883">
        <v>1073800</v>
      </c>
      <c r="E1883">
        <v>1501600</v>
      </c>
      <c r="F1883" s="4">
        <f t="shared" si="29"/>
        <v>1515783.3333333333</v>
      </c>
    </row>
    <row r="1884" spans="1:6" x14ac:dyDescent="0.3">
      <c r="A1884" t="s">
        <v>2862</v>
      </c>
      <c r="B1884">
        <v>2146000</v>
      </c>
      <c r="C1884">
        <v>2369220</v>
      </c>
      <c r="D1884">
        <v>3866560</v>
      </c>
      <c r="E1884">
        <v>2110930</v>
      </c>
      <c r="F1884" s="4">
        <f t="shared" si="29"/>
        <v>2782236.6666666665</v>
      </c>
    </row>
    <row r="1885" spans="1:6" x14ac:dyDescent="0.3">
      <c r="A1885" t="s">
        <v>2863</v>
      </c>
      <c r="B1885">
        <v>826580</v>
      </c>
      <c r="C1885">
        <v>794000</v>
      </c>
      <c r="D1885">
        <v>1178240</v>
      </c>
      <c r="E1885">
        <v>1283500</v>
      </c>
      <c r="F1885" s="4">
        <f t="shared" si="29"/>
        <v>1085246.6666666667</v>
      </c>
    </row>
    <row r="1886" spans="1:6" x14ac:dyDescent="0.3">
      <c r="A1886" t="s">
        <v>2864</v>
      </c>
      <c r="B1886">
        <v>30552440</v>
      </c>
      <c r="C1886">
        <v>18936540</v>
      </c>
      <c r="D1886">
        <v>20663500</v>
      </c>
      <c r="E1886">
        <v>14530880</v>
      </c>
      <c r="F1886" s="4">
        <f t="shared" si="29"/>
        <v>18043640</v>
      </c>
    </row>
    <row r="1887" spans="1:6" x14ac:dyDescent="0.3">
      <c r="A1887" t="s">
        <v>2865</v>
      </c>
      <c r="B1887">
        <v>359450</v>
      </c>
      <c r="C1887">
        <v>2474400</v>
      </c>
      <c r="D1887">
        <v>959140</v>
      </c>
      <c r="E1887">
        <v>1515150</v>
      </c>
      <c r="F1887" s="4">
        <f t="shared" si="29"/>
        <v>1649563.3333333333</v>
      </c>
    </row>
    <row r="1888" spans="1:6" x14ac:dyDescent="0.3">
      <c r="A1888" t="s">
        <v>2866</v>
      </c>
      <c r="B1888">
        <v>2164400</v>
      </c>
      <c r="C1888">
        <v>2451410</v>
      </c>
      <c r="D1888">
        <v>3070100</v>
      </c>
      <c r="E1888">
        <v>4071500</v>
      </c>
      <c r="F1888" s="4">
        <f t="shared" si="29"/>
        <v>3197670</v>
      </c>
    </row>
    <row r="1889" spans="1:6" x14ac:dyDescent="0.3">
      <c r="A1889" t="s">
        <v>2867</v>
      </c>
      <c r="B1889">
        <v>693420</v>
      </c>
      <c r="C1889">
        <v>0</v>
      </c>
      <c r="D1889">
        <v>0</v>
      </c>
      <c r="E1889">
        <v>0</v>
      </c>
      <c r="F1889" s="4">
        <f t="shared" si="29"/>
        <v>0</v>
      </c>
    </row>
    <row r="1890" spans="1:6" x14ac:dyDescent="0.3">
      <c r="A1890" t="s">
        <v>2868</v>
      </c>
      <c r="B1890">
        <v>2604040</v>
      </c>
      <c r="C1890">
        <v>4170320</v>
      </c>
      <c r="D1890">
        <v>16771900</v>
      </c>
      <c r="E1890">
        <v>8962900</v>
      </c>
      <c r="F1890" s="4">
        <f t="shared" si="29"/>
        <v>9968373.333333334</v>
      </c>
    </row>
    <row r="1891" spans="1:6" x14ac:dyDescent="0.3">
      <c r="A1891" t="s">
        <v>2869</v>
      </c>
      <c r="B1891">
        <v>0</v>
      </c>
      <c r="C1891">
        <v>6869220</v>
      </c>
      <c r="D1891">
        <v>6454810</v>
      </c>
      <c r="E1891">
        <v>6211100</v>
      </c>
      <c r="F1891" s="4">
        <f t="shared" si="29"/>
        <v>6511710</v>
      </c>
    </row>
    <row r="1892" spans="1:6" x14ac:dyDescent="0.3">
      <c r="A1892" t="s">
        <v>2870</v>
      </c>
      <c r="B1892">
        <v>694240</v>
      </c>
      <c r="C1892">
        <v>4084180</v>
      </c>
      <c r="D1892">
        <v>2179100</v>
      </c>
      <c r="E1892">
        <v>4656340</v>
      </c>
      <c r="F1892" s="4">
        <f t="shared" si="29"/>
        <v>3639873.3333333335</v>
      </c>
    </row>
    <row r="1893" spans="1:6" x14ac:dyDescent="0.3">
      <c r="A1893" t="s">
        <v>2871</v>
      </c>
      <c r="B1893">
        <v>315000</v>
      </c>
      <c r="C1893">
        <v>460000</v>
      </c>
      <c r="D1893">
        <v>339000</v>
      </c>
      <c r="E1893">
        <v>999380</v>
      </c>
      <c r="F1893" s="4">
        <f t="shared" si="29"/>
        <v>599460</v>
      </c>
    </row>
    <row r="1894" spans="1:6" x14ac:dyDescent="0.3">
      <c r="A1894" t="s">
        <v>2872</v>
      </c>
      <c r="B1894">
        <v>0</v>
      </c>
      <c r="C1894">
        <v>0</v>
      </c>
      <c r="D1894">
        <v>1282040</v>
      </c>
      <c r="E1894">
        <v>0</v>
      </c>
      <c r="F1894" s="4">
        <f t="shared" si="29"/>
        <v>427346.66666666669</v>
      </c>
    </row>
    <row r="1895" spans="1:6" x14ac:dyDescent="0.3">
      <c r="A1895" t="s">
        <v>2873</v>
      </c>
      <c r="B1895">
        <v>2783690</v>
      </c>
      <c r="C1895">
        <v>423950</v>
      </c>
      <c r="D1895">
        <v>264000</v>
      </c>
      <c r="E1895">
        <v>3560240</v>
      </c>
      <c r="F1895" s="4">
        <f t="shared" si="29"/>
        <v>1416063.3333333333</v>
      </c>
    </row>
    <row r="1896" spans="1:6" x14ac:dyDescent="0.3">
      <c r="A1896" t="s">
        <v>2874</v>
      </c>
      <c r="B1896">
        <v>903650</v>
      </c>
      <c r="C1896">
        <v>1551120</v>
      </c>
      <c r="D1896">
        <v>0</v>
      </c>
      <c r="E1896">
        <v>1289200</v>
      </c>
      <c r="F1896" s="4">
        <f t="shared" si="29"/>
        <v>946773.33333333337</v>
      </c>
    </row>
    <row r="1897" spans="1:6" x14ac:dyDescent="0.3">
      <c r="A1897" t="s">
        <v>2875</v>
      </c>
      <c r="B1897">
        <v>3682380</v>
      </c>
      <c r="C1897">
        <v>6207190</v>
      </c>
      <c r="D1897">
        <v>6098330</v>
      </c>
      <c r="E1897">
        <v>5602980</v>
      </c>
      <c r="F1897" s="4">
        <f t="shared" si="29"/>
        <v>5969500</v>
      </c>
    </row>
    <row r="1898" spans="1:6" x14ac:dyDescent="0.3">
      <c r="A1898" t="s">
        <v>2876</v>
      </c>
      <c r="B1898">
        <v>0</v>
      </c>
      <c r="C1898">
        <v>1196650</v>
      </c>
      <c r="D1898">
        <v>1278900</v>
      </c>
      <c r="E1898">
        <v>455000</v>
      </c>
      <c r="F1898" s="4">
        <f t="shared" si="29"/>
        <v>976850</v>
      </c>
    </row>
    <row r="1899" spans="1:6" x14ac:dyDescent="0.3">
      <c r="A1899" t="s">
        <v>2877</v>
      </c>
      <c r="B1899">
        <v>0</v>
      </c>
      <c r="C1899">
        <v>939120</v>
      </c>
      <c r="D1899">
        <v>906400</v>
      </c>
      <c r="E1899">
        <v>1149400</v>
      </c>
      <c r="F1899" s="4">
        <f t="shared" si="29"/>
        <v>998306.66666666663</v>
      </c>
    </row>
    <row r="1900" spans="1:6" x14ac:dyDescent="0.3">
      <c r="A1900" t="s">
        <v>2878</v>
      </c>
      <c r="B1900">
        <v>2077260</v>
      </c>
      <c r="C1900">
        <v>2066610</v>
      </c>
      <c r="D1900">
        <v>3515780</v>
      </c>
      <c r="E1900">
        <v>2680320</v>
      </c>
      <c r="F1900" s="4">
        <f t="shared" si="29"/>
        <v>2754236.6666666665</v>
      </c>
    </row>
    <row r="1901" spans="1:6" x14ac:dyDescent="0.3">
      <c r="A1901" t="s">
        <v>2879</v>
      </c>
      <c r="B1901">
        <v>370000</v>
      </c>
      <c r="C1901">
        <v>686140</v>
      </c>
      <c r="D1901">
        <v>906900</v>
      </c>
      <c r="E1901">
        <v>0</v>
      </c>
      <c r="F1901" s="4">
        <f t="shared" si="29"/>
        <v>531013.33333333337</v>
      </c>
    </row>
    <row r="1902" spans="1:6" x14ac:dyDescent="0.3">
      <c r="A1902" t="s">
        <v>2880</v>
      </c>
      <c r="B1902">
        <v>11706740</v>
      </c>
      <c r="C1902">
        <v>12431040</v>
      </c>
      <c r="D1902">
        <v>18383300</v>
      </c>
      <c r="E1902">
        <v>15014620</v>
      </c>
      <c r="F1902" s="4">
        <f t="shared" si="29"/>
        <v>15276320</v>
      </c>
    </row>
    <row r="1903" spans="1:6" x14ac:dyDescent="0.3">
      <c r="A1903" t="s">
        <v>2881</v>
      </c>
      <c r="B1903">
        <v>334880</v>
      </c>
      <c r="C1903">
        <v>898710</v>
      </c>
      <c r="D1903">
        <v>1802890</v>
      </c>
      <c r="E1903">
        <v>0</v>
      </c>
      <c r="F1903" s="4">
        <f t="shared" si="29"/>
        <v>900533.33333333337</v>
      </c>
    </row>
    <row r="1904" spans="1:6" x14ac:dyDescent="0.3">
      <c r="A1904" t="s">
        <v>2882</v>
      </c>
      <c r="B1904">
        <v>0</v>
      </c>
      <c r="C1904">
        <v>648000</v>
      </c>
      <c r="D1904">
        <v>910000</v>
      </c>
      <c r="E1904">
        <v>228000</v>
      </c>
      <c r="F1904" s="4">
        <f t="shared" si="29"/>
        <v>595333.33333333337</v>
      </c>
    </row>
    <row r="1905" spans="1:6" x14ac:dyDescent="0.3">
      <c r="A1905" t="s">
        <v>225</v>
      </c>
      <c r="B1905">
        <v>2660050</v>
      </c>
      <c r="C1905">
        <v>2627800</v>
      </c>
      <c r="D1905">
        <v>2124420</v>
      </c>
      <c r="E1905">
        <v>5470850</v>
      </c>
      <c r="F1905" s="4">
        <f t="shared" si="29"/>
        <v>3407690</v>
      </c>
    </row>
    <row r="1906" spans="1:6" x14ac:dyDescent="0.3">
      <c r="A1906" t="s">
        <v>2883</v>
      </c>
      <c r="B1906">
        <v>0</v>
      </c>
      <c r="C1906">
        <v>1143620</v>
      </c>
      <c r="D1906">
        <v>1389760</v>
      </c>
      <c r="E1906">
        <v>1360200</v>
      </c>
      <c r="F1906" s="4">
        <f t="shared" si="29"/>
        <v>1297860</v>
      </c>
    </row>
    <row r="1907" spans="1:6" x14ac:dyDescent="0.3">
      <c r="A1907" t="s">
        <v>2884</v>
      </c>
      <c r="B1907">
        <v>773220</v>
      </c>
      <c r="C1907">
        <v>2053300</v>
      </c>
      <c r="D1907">
        <v>1039220</v>
      </c>
      <c r="E1907">
        <v>0</v>
      </c>
      <c r="F1907" s="4">
        <f t="shared" si="29"/>
        <v>1030840</v>
      </c>
    </row>
    <row r="1908" spans="1:6" x14ac:dyDescent="0.3">
      <c r="A1908" t="s">
        <v>2885</v>
      </c>
      <c r="B1908">
        <v>474110</v>
      </c>
      <c r="C1908">
        <v>0</v>
      </c>
      <c r="D1908">
        <v>0</v>
      </c>
      <c r="E1908">
        <v>0</v>
      </c>
      <c r="F1908" s="4">
        <f t="shared" si="29"/>
        <v>0</v>
      </c>
    </row>
    <row r="1909" spans="1:6" x14ac:dyDescent="0.3">
      <c r="A1909" t="s">
        <v>2886</v>
      </c>
      <c r="B1909">
        <v>191100</v>
      </c>
      <c r="C1909">
        <v>264000</v>
      </c>
      <c r="D1909">
        <v>599850</v>
      </c>
      <c r="E1909">
        <v>394000</v>
      </c>
      <c r="F1909" s="4">
        <f t="shared" si="29"/>
        <v>419283.33333333331</v>
      </c>
    </row>
    <row r="1910" spans="1:6" x14ac:dyDescent="0.3">
      <c r="A1910" t="s">
        <v>2887</v>
      </c>
      <c r="B1910">
        <v>2357870</v>
      </c>
      <c r="C1910">
        <v>2587750</v>
      </c>
      <c r="D1910">
        <v>2317780</v>
      </c>
      <c r="E1910">
        <v>2597020</v>
      </c>
      <c r="F1910" s="4">
        <f t="shared" si="29"/>
        <v>2500850</v>
      </c>
    </row>
    <row r="1911" spans="1:6" x14ac:dyDescent="0.3">
      <c r="A1911" t="s">
        <v>2888</v>
      </c>
      <c r="B1911">
        <v>0</v>
      </c>
      <c r="C1911">
        <v>382200</v>
      </c>
      <c r="D1911">
        <v>1999820</v>
      </c>
      <c r="E1911">
        <v>2098640</v>
      </c>
      <c r="F1911" s="4">
        <f t="shared" si="29"/>
        <v>1493553.3333333333</v>
      </c>
    </row>
    <row r="1912" spans="1:6" x14ac:dyDescent="0.3">
      <c r="A1912" t="s">
        <v>2889</v>
      </c>
      <c r="B1912">
        <v>2741920</v>
      </c>
      <c r="C1912">
        <v>953960</v>
      </c>
      <c r="D1912">
        <v>1347530</v>
      </c>
      <c r="E1912">
        <v>1751040</v>
      </c>
      <c r="F1912" s="4">
        <f t="shared" si="29"/>
        <v>1350843.3333333333</v>
      </c>
    </row>
    <row r="1913" spans="1:6" x14ac:dyDescent="0.3">
      <c r="A1913" t="s">
        <v>2890</v>
      </c>
      <c r="B1913">
        <v>0</v>
      </c>
      <c r="C1913">
        <v>230000</v>
      </c>
      <c r="D1913">
        <v>475020</v>
      </c>
      <c r="E1913">
        <v>0</v>
      </c>
      <c r="F1913" s="4">
        <f t="shared" si="29"/>
        <v>235006.66666666666</v>
      </c>
    </row>
    <row r="1914" spans="1:6" x14ac:dyDescent="0.3">
      <c r="A1914" t="s">
        <v>2891</v>
      </c>
      <c r="B1914">
        <v>2287030</v>
      </c>
      <c r="C1914">
        <v>4231890</v>
      </c>
      <c r="D1914">
        <v>6279740</v>
      </c>
      <c r="E1914">
        <v>6465340</v>
      </c>
      <c r="F1914" s="4">
        <f t="shared" si="29"/>
        <v>5658990</v>
      </c>
    </row>
    <row r="1915" spans="1:6" x14ac:dyDescent="0.3">
      <c r="A1915" t="s">
        <v>2892</v>
      </c>
      <c r="B1915">
        <v>933660</v>
      </c>
      <c r="C1915">
        <v>2830100</v>
      </c>
      <c r="D1915">
        <v>1988960</v>
      </c>
      <c r="E1915">
        <v>2844650</v>
      </c>
      <c r="F1915" s="4">
        <f t="shared" si="29"/>
        <v>2554570</v>
      </c>
    </row>
    <row r="1916" spans="1:6" x14ac:dyDescent="0.3">
      <c r="A1916" t="s">
        <v>2893</v>
      </c>
      <c r="B1916">
        <v>2443900</v>
      </c>
      <c r="C1916">
        <v>0</v>
      </c>
      <c r="D1916">
        <v>1572300</v>
      </c>
      <c r="E1916">
        <v>999280</v>
      </c>
      <c r="F1916" s="4">
        <f t="shared" si="29"/>
        <v>857193.33333333337</v>
      </c>
    </row>
    <row r="1917" spans="1:6" x14ac:dyDescent="0.3">
      <c r="A1917" t="s">
        <v>2894</v>
      </c>
      <c r="B1917">
        <v>3364180</v>
      </c>
      <c r="C1917">
        <v>2589600</v>
      </c>
      <c r="D1917">
        <v>3457350</v>
      </c>
      <c r="E1917">
        <v>5446800</v>
      </c>
      <c r="F1917" s="4">
        <f t="shared" si="29"/>
        <v>3831250</v>
      </c>
    </row>
    <row r="1918" spans="1:6" x14ac:dyDescent="0.3">
      <c r="A1918" t="s">
        <v>2895</v>
      </c>
      <c r="B1918">
        <v>0</v>
      </c>
      <c r="C1918">
        <v>740000</v>
      </c>
      <c r="D1918">
        <v>0</v>
      </c>
      <c r="E1918">
        <v>864500</v>
      </c>
      <c r="F1918" s="4">
        <f t="shared" si="29"/>
        <v>534833.33333333337</v>
      </c>
    </row>
    <row r="1919" spans="1:6" x14ac:dyDescent="0.3">
      <c r="A1919" t="s">
        <v>2896</v>
      </c>
      <c r="B1919">
        <v>4384400</v>
      </c>
      <c r="C1919">
        <v>2424240</v>
      </c>
      <c r="D1919">
        <v>8533720</v>
      </c>
      <c r="E1919">
        <v>2980350</v>
      </c>
      <c r="F1919" s="4">
        <f t="shared" si="29"/>
        <v>4646103.333333333</v>
      </c>
    </row>
    <row r="1920" spans="1:6" x14ac:dyDescent="0.3">
      <c r="A1920" t="s">
        <v>2897</v>
      </c>
      <c r="B1920">
        <v>1483840</v>
      </c>
      <c r="C1920">
        <v>2623880</v>
      </c>
      <c r="D1920">
        <v>3435830</v>
      </c>
      <c r="E1920">
        <v>1340000</v>
      </c>
      <c r="F1920" s="4">
        <f t="shared" si="29"/>
        <v>2466570</v>
      </c>
    </row>
    <row r="1921" spans="1:6" x14ac:dyDescent="0.3">
      <c r="A1921" t="s">
        <v>2898</v>
      </c>
      <c r="B1921">
        <v>477320</v>
      </c>
      <c r="C1921">
        <v>370000</v>
      </c>
      <c r="D1921">
        <v>1290420</v>
      </c>
      <c r="E1921">
        <v>0</v>
      </c>
      <c r="F1921" s="4">
        <f t="shared" si="29"/>
        <v>553473.33333333337</v>
      </c>
    </row>
    <row r="1922" spans="1:6" x14ac:dyDescent="0.3">
      <c r="A1922" t="s">
        <v>2899</v>
      </c>
      <c r="B1922">
        <v>2287940</v>
      </c>
      <c r="C1922">
        <v>2179300</v>
      </c>
      <c r="D1922">
        <v>4621240</v>
      </c>
      <c r="E1922">
        <v>2946020</v>
      </c>
      <c r="F1922" s="4">
        <f t="shared" si="29"/>
        <v>3248853.3333333335</v>
      </c>
    </row>
    <row r="1923" spans="1:6" x14ac:dyDescent="0.3">
      <c r="A1923" t="s">
        <v>2900</v>
      </c>
      <c r="B1923">
        <v>0</v>
      </c>
      <c r="C1923">
        <v>350000</v>
      </c>
      <c r="D1923">
        <v>717190</v>
      </c>
      <c r="E1923">
        <v>315000</v>
      </c>
      <c r="F1923" s="4">
        <f t="shared" ref="F1923:F1986" si="30">SUM(C1923:E1923)/3</f>
        <v>460730</v>
      </c>
    </row>
    <row r="1924" spans="1:6" x14ac:dyDescent="0.3">
      <c r="A1924" t="s">
        <v>2901</v>
      </c>
      <c r="B1924">
        <v>520000</v>
      </c>
      <c r="C1924">
        <v>1081920</v>
      </c>
      <c r="D1924">
        <v>2063280</v>
      </c>
      <c r="E1924">
        <v>2078380</v>
      </c>
      <c r="F1924" s="4">
        <f t="shared" si="30"/>
        <v>1741193.3333333333</v>
      </c>
    </row>
    <row r="1925" spans="1:6" x14ac:dyDescent="0.3">
      <c r="A1925" t="s">
        <v>2902</v>
      </c>
      <c r="B1925">
        <v>287560</v>
      </c>
      <c r="C1925">
        <v>675000</v>
      </c>
      <c r="D1925">
        <v>537810</v>
      </c>
      <c r="E1925">
        <v>525800</v>
      </c>
      <c r="F1925" s="4">
        <f t="shared" si="30"/>
        <v>579536.66666666663</v>
      </c>
    </row>
    <row r="1926" spans="1:6" x14ac:dyDescent="0.3">
      <c r="A1926" t="s">
        <v>2903</v>
      </c>
      <c r="B1926">
        <v>0</v>
      </c>
      <c r="C1926">
        <v>597870</v>
      </c>
      <c r="D1926">
        <v>311100</v>
      </c>
      <c r="E1926">
        <v>2039310</v>
      </c>
      <c r="F1926" s="4">
        <f t="shared" si="30"/>
        <v>982760</v>
      </c>
    </row>
    <row r="1927" spans="1:6" x14ac:dyDescent="0.3">
      <c r="A1927" t="s">
        <v>2904</v>
      </c>
      <c r="B1927">
        <v>1917740</v>
      </c>
      <c r="C1927">
        <v>5218400</v>
      </c>
      <c r="D1927">
        <v>3627400</v>
      </c>
      <c r="E1927">
        <v>8676400</v>
      </c>
      <c r="F1927" s="4">
        <f t="shared" si="30"/>
        <v>5840733.333333333</v>
      </c>
    </row>
    <row r="1928" spans="1:6" x14ac:dyDescent="0.3">
      <c r="A1928" t="s">
        <v>2905</v>
      </c>
      <c r="B1928">
        <v>0</v>
      </c>
      <c r="C1928">
        <v>3986870</v>
      </c>
      <c r="D1928">
        <v>370000</v>
      </c>
      <c r="E1928">
        <v>3159220</v>
      </c>
      <c r="F1928" s="4">
        <f t="shared" si="30"/>
        <v>2505363.3333333335</v>
      </c>
    </row>
    <row r="1929" spans="1:6" x14ac:dyDescent="0.3">
      <c r="A1929" t="s">
        <v>2906</v>
      </c>
      <c r="B1929">
        <v>276640</v>
      </c>
      <c r="C1929">
        <v>0</v>
      </c>
      <c r="D1929">
        <v>965000</v>
      </c>
      <c r="E1929">
        <v>0</v>
      </c>
      <c r="F1929" s="4">
        <f t="shared" si="30"/>
        <v>321666.66666666669</v>
      </c>
    </row>
    <row r="1930" spans="1:6" x14ac:dyDescent="0.3">
      <c r="A1930" t="s">
        <v>2907</v>
      </c>
      <c r="B1930">
        <v>450000</v>
      </c>
      <c r="C1930">
        <v>1578000</v>
      </c>
      <c r="D1930">
        <v>0</v>
      </c>
      <c r="E1930">
        <v>1715460</v>
      </c>
      <c r="F1930" s="4">
        <f t="shared" si="30"/>
        <v>1097820</v>
      </c>
    </row>
    <row r="1931" spans="1:6" x14ac:dyDescent="0.3">
      <c r="A1931" t="s">
        <v>2908</v>
      </c>
      <c r="B1931">
        <v>0</v>
      </c>
      <c r="C1931">
        <v>530300</v>
      </c>
      <c r="D1931">
        <v>513240</v>
      </c>
      <c r="E1931">
        <v>0</v>
      </c>
      <c r="F1931" s="4">
        <f t="shared" si="30"/>
        <v>347846.66666666669</v>
      </c>
    </row>
    <row r="1932" spans="1:6" x14ac:dyDescent="0.3">
      <c r="A1932" t="s">
        <v>2909</v>
      </c>
      <c r="B1932">
        <v>447100</v>
      </c>
      <c r="C1932">
        <v>0</v>
      </c>
      <c r="D1932">
        <v>2021080</v>
      </c>
      <c r="E1932">
        <v>1773780</v>
      </c>
      <c r="F1932" s="4">
        <f t="shared" si="30"/>
        <v>1264953.3333333333</v>
      </c>
    </row>
    <row r="1933" spans="1:6" x14ac:dyDescent="0.3">
      <c r="A1933" t="s">
        <v>2910</v>
      </c>
      <c r="B1933">
        <v>1076000</v>
      </c>
      <c r="C1933">
        <v>529200</v>
      </c>
      <c r="D1933">
        <v>1350000</v>
      </c>
      <c r="E1933">
        <v>1957410</v>
      </c>
      <c r="F1933" s="4">
        <f t="shared" si="30"/>
        <v>1278870</v>
      </c>
    </row>
    <row r="1934" spans="1:6" x14ac:dyDescent="0.3">
      <c r="A1934" t="s">
        <v>2911</v>
      </c>
      <c r="B1934">
        <v>1375030</v>
      </c>
      <c r="C1934">
        <v>370000</v>
      </c>
      <c r="D1934">
        <v>1188390</v>
      </c>
      <c r="E1934">
        <v>1062660</v>
      </c>
      <c r="F1934" s="4">
        <f t="shared" si="30"/>
        <v>873683.33333333337</v>
      </c>
    </row>
    <row r="1935" spans="1:6" x14ac:dyDescent="0.3">
      <c r="A1935" t="s">
        <v>2912</v>
      </c>
      <c r="B1935">
        <v>3590300</v>
      </c>
      <c r="C1935">
        <v>3175900</v>
      </c>
      <c r="D1935">
        <v>11732500</v>
      </c>
      <c r="E1935">
        <v>3041620</v>
      </c>
      <c r="F1935" s="4">
        <f t="shared" si="30"/>
        <v>5983340</v>
      </c>
    </row>
    <row r="1936" spans="1:6" x14ac:dyDescent="0.3">
      <c r="A1936" t="s">
        <v>674</v>
      </c>
      <c r="B1936">
        <v>2713140</v>
      </c>
      <c r="C1936">
        <v>509600</v>
      </c>
      <c r="D1936">
        <v>1335240</v>
      </c>
      <c r="E1936">
        <v>1070700</v>
      </c>
      <c r="F1936" s="4">
        <f t="shared" si="30"/>
        <v>971846.66666666663</v>
      </c>
    </row>
    <row r="1937" spans="1:6" x14ac:dyDescent="0.3">
      <c r="A1937" t="s">
        <v>2913</v>
      </c>
      <c r="B1937">
        <v>0</v>
      </c>
      <c r="C1937">
        <v>0</v>
      </c>
      <c r="D1937">
        <v>556480</v>
      </c>
      <c r="E1937">
        <v>0</v>
      </c>
      <c r="F1937" s="4">
        <f t="shared" si="30"/>
        <v>185493.33333333334</v>
      </c>
    </row>
    <row r="1938" spans="1:6" x14ac:dyDescent="0.3">
      <c r="A1938" t="s">
        <v>2914</v>
      </c>
      <c r="B1938">
        <v>1196640</v>
      </c>
      <c r="C1938">
        <v>2135760</v>
      </c>
      <c r="D1938">
        <v>817460</v>
      </c>
      <c r="E1938">
        <v>6251320</v>
      </c>
      <c r="F1938" s="4">
        <f t="shared" si="30"/>
        <v>3068180</v>
      </c>
    </row>
    <row r="1939" spans="1:6" x14ac:dyDescent="0.3">
      <c r="A1939" t="s">
        <v>2915</v>
      </c>
      <c r="B1939">
        <v>341250</v>
      </c>
      <c r="C1939">
        <v>543950</v>
      </c>
      <c r="D1939">
        <v>281190</v>
      </c>
      <c r="E1939">
        <v>820000</v>
      </c>
      <c r="F1939" s="4">
        <f t="shared" si="30"/>
        <v>548380</v>
      </c>
    </row>
    <row r="1940" spans="1:6" x14ac:dyDescent="0.3">
      <c r="A1940" t="s">
        <v>2916</v>
      </c>
      <c r="B1940">
        <v>1374210</v>
      </c>
      <c r="C1940">
        <v>794200</v>
      </c>
      <c r="D1940">
        <v>534900</v>
      </c>
      <c r="E1940">
        <v>1047940</v>
      </c>
      <c r="F1940" s="4">
        <f t="shared" si="30"/>
        <v>792346.66666666663</v>
      </c>
    </row>
    <row r="1941" spans="1:6" x14ac:dyDescent="0.3">
      <c r="A1941" t="s">
        <v>2917</v>
      </c>
      <c r="B1941">
        <v>0</v>
      </c>
      <c r="C1941">
        <v>471380</v>
      </c>
      <c r="D1941">
        <v>228000</v>
      </c>
      <c r="E1941">
        <v>2152280</v>
      </c>
      <c r="F1941" s="4">
        <f t="shared" si="30"/>
        <v>950553.33333333337</v>
      </c>
    </row>
    <row r="1942" spans="1:6" x14ac:dyDescent="0.3">
      <c r="A1942" t="s">
        <v>2918</v>
      </c>
      <c r="B1942">
        <v>1185600</v>
      </c>
      <c r="C1942">
        <v>772590</v>
      </c>
      <c r="D1942">
        <v>0</v>
      </c>
      <c r="E1942">
        <v>514150</v>
      </c>
      <c r="F1942" s="4">
        <f t="shared" si="30"/>
        <v>428913.33333333331</v>
      </c>
    </row>
    <row r="1943" spans="1:6" x14ac:dyDescent="0.3">
      <c r="A1943" t="s">
        <v>2919</v>
      </c>
      <c r="B1943">
        <v>6079710</v>
      </c>
      <c r="C1943">
        <v>1292200</v>
      </c>
      <c r="D1943">
        <v>1242150</v>
      </c>
      <c r="E1943">
        <v>2699600</v>
      </c>
      <c r="F1943" s="4">
        <f t="shared" si="30"/>
        <v>1744650</v>
      </c>
    </row>
    <row r="1944" spans="1:6" x14ac:dyDescent="0.3">
      <c r="A1944" t="s">
        <v>2920</v>
      </c>
      <c r="B1944">
        <v>0</v>
      </c>
      <c r="C1944">
        <v>1480000</v>
      </c>
      <c r="D1944">
        <v>10822500</v>
      </c>
      <c r="E1944">
        <v>0</v>
      </c>
      <c r="F1944" s="4">
        <f t="shared" si="30"/>
        <v>4100833.3333333335</v>
      </c>
    </row>
    <row r="1945" spans="1:6" x14ac:dyDescent="0.3">
      <c r="A1945" t="s">
        <v>2921</v>
      </c>
      <c r="B1945">
        <v>248000</v>
      </c>
      <c r="C1945">
        <v>1780300</v>
      </c>
      <c r="D1945">
        <v>1275120</v>
      </c>
      <c r="E1945">
        <v>687960</v>
      </c>
      <c r="F1945" s="4">
        <f t="shared" si="30"/>
        <v>1247793.3333333333</v>
      </c>
    </row>
    <row r="1946" spans="1:6" x14ac:dyDescent="0.3">
      <c r="A1946" t="s">
        <v>2922</v>
      </c>
      <c r="B1946">
        <v>2049080</v>
      </c>
      <c r="C1946">
        <v>2367590</v>
      </c>
      <c r="D1946">
        <v>2397530</v>
      </c>
      <c r="E1946">
        <v>2215090</v>
      </c>
      <c r="F1946" s="4">
        <f t="shared" si="30"/>
        <v>2326736.6666666665</v>
      </c>
    </row>
    <row r="1947" spans="1:6" x14ac:dyDescent="0.3">
      <c r="A1947" t="s">
        <v>2923</v>
      </c>
      <c r="B1947">
        <v>0</v>
      </c>
      <c r="C1947">
        <v>594700</v>
      </c>
      <c r="D1947">
        <v>300300</v>
      </c>
      <c r="E1947">
        <v>198900</v>
      </c>
      <c r="F1947" s="4">
        <f t="shared" si="30"/>
        <v>364633.33333333331</v>
      </c>
    </row>
    <row r="1948" spans="1:6" x14ac:dyDescent="0.3">
      <c r="A1948" t="s">
        <v>2924</v>
      </c>
      <c r="B1948">
        <v>370000</v>
      </c>
      <c r="C1948">
        <v>0</v>
      </c>
      <c r="D1948">
        <v>0</v>
      </c>
      <c r="E1948">
        <v>0</v>
      </c>
      <c r="F1948" s="4">
        <f t="shared" si="30"/>
        <v>0</v>
      </c>
    </row>
    <row r="1949" spans="1:6" x14ac:dyDescent="0.3">
      <c r="A1949" t="s">
        <v>2925</v>
      </c>
      <c r="B1949">
        <v>2023560</v>
      </c>
      <c r="C1949">
        <v>2031190</v>
      </c>
      <c r="D1949">
        <v>3455910</v>
      </c>
      <c r="E1949">
        <v>2959400</v>
      </c>
      <c r="F1949" s="4">
        <f t="shared" si="30"/>
        <v>2815500</v>
      </c>
    </row>
    <row r="1950" spans="1:6" x14ac:dyDescent="0.3">
      <c r="A1950" t="s">
        <v>2926</v>
      </c>
      <c r="B1950">
        <v>686950</v>
      </c>
      <c r="C1950">
        <v>0</v>
      </c>
      <c r="D1950">
        <v>0</v>
      </c>
      <c r="E1950">
        <v>820000</v>
      </c>
      <c r="F1950" s="4">
        <f t="shared" si="30"/>
        <v>273333.33333333331</v>
      </c>
    </row>
    <row r="1951" spans="1:6" x14ac:dyDescent="0.3">
      <c r="A1951" t="s">
        <v>2927</v>
      </c>
      <c r="B1951">
        <v>702620</v>
      </c>
      <c r="C1951">
        <v>0</v>
      </c>
      <c r="D1951">
        <v>0</v>
      </c>
      <c r="E1951">
        <v>649740</v>
      </c>
      <c r="F1951" s="4">
        <f t="shared" si="30"/>
        <v>216580</v>
      </c>
    </row>
    <row r="1952" spans="1:6" x14ac:dyDescent="0.3">
      <c r="A1952" t="s">
        <v>2928</v>
      </c>
      <c r="B1952">
        <v>0</v>
      </c>
      <c r="C1952">
        <v>2910870</v>
      </c>
      <c r="D1952">
        <v>7036900</v>
      </c>
      <c r="E1952">
        <v>4841200</v>
      </c>
      <c r="F1952" s="4">
        <f t="shared" si="30"/>
        <v>4929656.666666667</v>
      </c>
    </row>
    <row r="1953" spans="1:6" x14ac:dyDescent="0.3">
      <c r="A1953" t="s">
        <v>2929</v>
      </c>
      <c r="B1953">
        <v>823900</v>
      </c>
      <c r="C1953">
        <v>730400</v>
      </c>
      <c r="D1953">
        <v>1091400</v>
      </c>
      <c r="E1953">
        <v>1037000</v>
      </c>
      <c r="F1953" s="4">
        <f t="shared" si="30"/>
        <v>952933.33333333337</v>
      </c>
    </row>
    <row r="1954" spans="1:6" x14ac:dyDescent="0.3">
      <c r="A1954" t="s">
        <v>2930</v>
      </c>
      <c r="B1954">
        <v>6074450</v>
      </c>
      <c r="C1954">
        <v>8065610</v>
      </c>
      <c r="D1954">
        <v>6104280</v>
      </c>
      <c r="E1954">
        <v>6052410</v>
      </c>
      <c r="F1954" s="4">
        <f t="shared" si="30"/>
        <v>6740766.666666667</v>
      </c>
    </row>
    <row r="1955" spans="1:6" x14ac:dyDescent="0.3">
      <c r="A1955" t="s">
        <v>2931</v>
      </c>
      <c r="B1955">
        <v>0</v>
      </c>
      <c r="C1955">
        <v>2240420</v>
      </c>
      <c r="D1955">
        <v>0</v>
      </c>
      <c r="E1955">
        <v>836000</v>
      </c>
      <c r="F1955" s="4">
        <f t="shared" si="30"/>
        <v>1025473.3333333334</v>
      </c>
    </row>
    <row r="1956" spans="1:6" x14ac:dyDescent="0.3">
      <c r="A1956" t="s">
        <v>2932</v>
      </c>
      <c r="B1956">
        <v>1378000</v>
      </c>
      <c r="C1956">
        <v>453200</v>
      </c>
      <c r="D1956">
        <v>1235760</v>
      </c>
      <c r="E1956">
        <v>0</v>
      </c>
      <c r="F1956" s="4">
        <f t="shared" si="30"/>
        <v>562986.66666666663</v>
      </c>
    </row>
    <row r="1957" spans="1:6" x14ac:dyDescent="0.3">
      <c r="A1957" t="s">
        <v>2933</v>
      </c>
      <c r="B1957">
        <v>568900</v>
      </c>
      <c r="C1957">
        <v>2395960</v>
      </c>
      <c r="D1957">
        <v>2279860</v>
      </c>
      <c r="E1957">
        <v>2248000</v>
      </c>
      <c r="F1957" s="4">
        <f t="shared" si="30"/>
        <v>2307940</v>
      </c>
    </row>
    <row r="1958" spans="1:6" x14ac:dyDescent="0.3">
      <c r="A1958" t="s">
        <v>2934</v>
      </c>
      <c r="B1958">
        <v>1065610</v>
      </c>
      <c r="C1958">
        <v>27596480</v>
      </c>
      <c r="D1958">
        <v>50777740</v>
      </c>
      <c r="E1958">
        <v>35443400</v>
      </c>
      <c r="F1958" s="4">
        <f t="shared" si="30"/>
        <v>37939206.666666664</v>
      </c>
    </row>
    <row r="1959" spans="1:6" x14ac:dyDescent="0.3">
      <c r="A1959" t="s">
        <v>2935</v>
      </c>
      <c r="B1959">
        <v>1670760</v>
      </c>
      <c r="C1959">
        <v>1016630</v>
      </c>
      <c r="D1959">
        <v>1683200</v>
      </c>
      <c r="E1959">
        <v>1209860</v>
      </c>
      <c r="F1959" s="4">
        <f t="shared" si="30"/>
        <v>1303230</v>
      </c>
    </row>
    <row r="1960" spans="1:6" x14ac:dyDescent="0.3">
      <c r="A1960" t="s">
        <v>2936</v>
      </c>
      <c r="B1960">
        <v>0</v>
      </c>
      <c r="C1960">
        <v>386000</v>
      </c>
      <c r="D1960">
        <v>313950</v>
      </c>
      <c r="E1960">
        <v>386000</v>
      </c>
      <c r="F1960" s="4">
        <f t="shared" si="30"/>
        <v>361983.33333333331</v>
      </c>
    </row>
    <row r="1961" spans="1:6" x14ac:dyDescent="0.3">
      <c r="A1961" t="s">
        <v>2937</v>
      </c>
      <c r="B1961">
        <v>641400</v>
      </c>
      <c r="C1961">
        <v>1974480</v>
      </c>
      <c r="D1961">
        <v>320000</v>
      </c>
      <c r="E1961">
        <v>1446000</v>
      </c>
      <c r="F1961" s="4">
        <f t="shared" si="30"/>
        <v>1246826.6666666667</v>
      </c>
    </row>
    <row r="1962" spans="1:6" x14ac:dyDescent="0.3">
      <c r="A1962" t="s">
        <v>2938</v>
      </c>
      <c r="B1962">
        <v>1365160</v>
      </c>
      <c r="C1962">
        <v>0</v>
      </c>
      <c r="D1962">
        <v>448630</v>
      </c>
      <c r="E1962">
        <v>453180</v>
      </c>
      <c r="F1962" s="4">
        <f t="shared" si="30"/>
        <v>300603.33333333331</v>
      </c>
    </row>
    <row r="1963" spans="1:6" x14ac:dyDescent="0.3">
      <c r="A1963" t="s">
        <v>2939</v>
      </c>
      <c r="B1963">
        <v>0</v>
      </c>
      <c r="C1963">
        <v>370000</v>
      </c>
      <c r="D1963">
        <v>647680</v>
      </c>
      <c r="E1963">
        <v>1254560</v>
      </c>
      <c r="F1963" s="4">
        <f t="shared" si="30"/>
        <v>757413.33333333337</v>
      </c>
    </row>
    <row r="1964" spans="1:6" x14ac:dyDescent="0.3">
      <c r="A1964" t="s">
        <v>2940</v>
      </c>
      <c r="B1964">
        <v>0</v>
      </c>
      <c r="C1964">
        <v>0</v>
      </c>
      <c r="D1964">
        <v>1523340</v>
      </c>
      <c r="E1964">
        <v>191100</v>
      </c>
      <c r="F1964" s="4">
        <f t="shared" si="30"/>
        <v>571480</v>
      </c>
    </row>
    <row r="1965" spans="1:6" x14ac:dyDescent="0.3">
      <c r="A1965" t="s">
        <v>2941</v>
      </c>
      <c r="B1965">
        <v>647300</v>
      </c>
      <c r="C1965">
        <v>2066970</v>
      </c>
      <c r="D1965">
        <v>2176650</v>
      </c>
      <c r="E1965">
        <v>0</v>
      </c>
      <c r="F1965" s="4">
        <f t="shared" si="30"/>
        <v>1414540</v>
      </c>
    </row>
    <row r="1966" spans="1:6" x14ac:dyDescent="0.3">
      <c r="A1966" t="s">
        <v>2942</v>
      </c>
      <c r="B1966">
        <v>1091850</v>
      </c>
      <c r="C1966">
        <v>0</v>
      </c>
      <c r="D1966">
        <v>396760</v>
      </c>
      <c r="E1966">
        <v>1056220</v>
      </c>
      <c r="F1966" s="4">
        <f t="shared" si="30"/>
        <v>484326.66666666669</v>
      </c>
    </row>
    <row r="1967" spans="1:6" x14ac:dyDescent="0.3">
      <c r="A1967" t="s">
        <v>2943</v>
      </c>
      <c r="B1967">
        <v>1405500</v>
      </c>
      <c r="C1967">
        <v>0</v>
      </c>
      <c r="D1967">
        <v>0</v>
      </c>
      <c r="E1967">
        <v>1206760</v>
      </c>
      <c r="F1967" s="4">
        <f t="shared" si="30"/>
        <v>402253.33333333331</v>
      </c>
    </row>
    <row r="1968" spans="1:6" x14ac:dyDescent="0.3">
      <c r="A1968" t="s">
        <v>2944</v>
      </c>
      <c r="B1968">
        <v>1233200</v>
      </c>
      <c r="C1968">
        <v>425880</v>
      </c>
      <c r="D1968">
        <v>786540</v>
      </c>
      <c r="E1968">
        <v>1668360</v>
      </c>
      <c r="F1968" s="4">
        <f t="shared" si="30"/>
        <v>960260</v>
      </c>
    </row>
    <row r="1969" spans="1:6" x14ac:dyDescent="0.3">
      <c r="A1969" t="s">
        <v>2945</v>
      </c>
      <c r="B1969">
        <v>2083390</v>
      </c>
      <c r="C1969">
        <v>2194400</v>
      </c>
      <c r="D1969">
        <v>2524070</v>
      </c>
      <c r="E1969">
        <v>2075030</v>
      </c>
      <c r="F1969" s="4">
        <f t="shared" si="30"/>
        <v>2264500</v>
      </c>
    </row>
    <row r="1970" spans="1:6" x14ac:dyDescent="0.3">
      <c r="A1970" t="s">
        <v>2946</v>
      </c>
      <c r="B1970">
        <v>2864240</v>
      </c>
      <c r="C1970">
        <v>4246000</v>
      </c>
      <c r="D1970">
        <v>2340520</v>
      </c>
      <c r="E1970">
        <v>2759960</v>
      </c>
      <c r="F1970" s="4">
        <f t="shared" si="30"/>
        <v>3115493.3333333335</v>
      </c>
    </row>
    <row r="1971" spans="1:6" x14ac:dyDescent="0.3">
      <c r="A1971" t="s">
        <v>2947</v>
      </c>
      <c r="B1971">
        <v>0</v>
      </c>
      <c r="C1971">
        <v>987720</v>
      </c>
      <c r="D1971">
        <v>349000</v>
      </c>
      <c r="E1971">
        <v>0</v>
      </c>
      <c r="F1971" s="4">
        <f t="shared" si="30"/>
        <v>445573.33333333331</v>
      </c>
    </row>
    <row r="1972" spans="1:6" x14ac:dyDescent="0.3">
      <c r="A1972" t="s">
        <v>2948</v>
      </c>
      <c r="B1972">
        <v>0</v>
      </c>
      <c r="C1972">
        <v>332150</v>
      </c>
      <c r="D1972">
        <v>953680</v>
      </c>
      <c r="E1972">
        <v>973280</v>
      </c>
      <c r="F1972" s="4">
        <f t="shared" si="30"/>
        <v>753036.66666666663</v>
      </c>
    </row>
    <row r="1973" spans="1:6" x14ac:dyDescent="0.3">
      <c r="A1973" t="s">
        <v>2949</v>
      </c>
      <c r="B1973">
        <v>3106460</v>
      </c>
      <c r="C1973">
        <v>573300</v>
      </c>
      <c r="D1973">
        <v>1045590</v>
      </c>
      <c r="E1973">
        <v>1243150</v>
      </c>
      <c r="F1973" s="4">
        <f t="shared" si="30"/>
        <v>954013.33333333337</v>
      </c>
    </row>
    <row r="1974" spans="1:6" x14ac:dyDescent="0.3">
      <c r="A1974" t="s">
        <v>2950</v>
      </c>
      <c r="B1974">
        <v>0</v>
      </c>
      <c r="C1974">
        <v>22313720</v>
      </c>
      <c r="D1974">
        <v>16283400</v>
      </c>
      <c r="E1974">
        <v>6862000</v>
      </c>
      <c r="F1974" s="4">
        <f t="shared" si="30"/>
        <v>15153040</v>
      </c>
    </row>
    <row r="1975" spans="1:6" x14ac:dyDescent="0.3">
      <c r="A1975" t="s">
        <v>2951</v>
      </c>
      <c r="B1975">
        <v>3141320</v>
      </c>
      <c r="C1975">
        <v>2189800</v>
      </c>
      <c r="D1975">
        <v>3273150</v>
      </c>
      <c r="E1975">
        <v>1424600</v>
      </c>
      <c r="F1975" s="4">
        <f t="shared" si="30"/>
        <v>2295850</v>
      </c>
    </row>
    <row r="1976" spans="1:6" x14ac:dyDescent="0.3">
      <c r="A1976" t="s">
        <v>2952</v>
      </c>
      <c r="B1976">
        <v>8394980</v>
      </c>
      <c r="C1976">
        <v>12164220</v>
      </c>
      <c r="D1976">
        <v>12433670</v>
      </c>
      <c r="E1976">
        <v>12501345</v>
      </c>
      <c r="F1976" s="4">
        <f t="shared" si="30"/>
        <v>12366411.666666666</v>
      </c>
    </row>
    <row r="1977" spans="1:6" x14ac:dyDescent="0.3">
      <c r="A1977" t="s">
        <v>2953</v>
      </c>
      <c r="B1977">
        <v>525980</v>
      </c>
      <c r="C1977">
        <v>1056510</v>
      </c>
      <c r="D1977">
        <v>1164680</v>
      </c>
      <c r="E1977">
        <v>386000</v>
      </c>
      <c r="F1977" s="4">
        <f t="shared" si="30"/>
        <v>869063.33333333337</v>
      </c>
    </row>
    <row r="1978" spans="1:6" x14ac:dyDescent="0.3">
      <c r="A1978" t="s">
        <v>2954</v>
      </c>
      <c r="B1978">
        <v>0</v>
      </c>
      <c r="C1978">
        <v>1097460</v>
      </c>
      <c r="D1978">
        <v>0</v>
      </c>
      <c r="E1978">
        <v>360360</v>
      </c>
      <c r="F1978" s="4">
        <f t="shared" si="30"/>
        <v>485940</v>
      </c>
    </row>
    <row r="1979" spans="1:6" x14ac:dyDescent="0.3">
      <c r="A1979" t="s">
        <v>2955</v>
      </c>
      <c r="B1979">
        <v>0</v>
      </c>
      <c r="C1979">
        <v>370000</v>
      </c>
      <c r="D1979">
        <v>0</v>
      </c>
      <c r="E1979">
        <v>0</v>
      </c>
      <c r="F1979" s="4">
        <f t="shared" si="30"/>
        <v>123333.33333333333</v>
      </c>
    </row>
    <row r="1980" spans="1:6" x14ac:dyDescent="0.3">
      <c r="A1980" t="s">
        <v>2956</v>
      </c>
      <c r="B1980">
        <v>0</v>
      </c>
      <c r="C1980">
        <v>0</v>
      </c>
      <c r="D1980">
        <v>3501510</v>
      </c>
      <c r="E1980">
        <v>804000</v>
      </c>
      <c r="F1980" s="4">
        <f t="shared" si="30"/>
        <v>1435170</v>
      </c>
    </row>
    <row r="1981" spans="1:6" x14ac:dyDescent="0.3">
      <c r="A1981" t="s">
        <v>2957</v>
      </c>
      <c r="B1981">
        <v>2088800</v>
      </c>
      <c r="C1981">
        <v>2164160</v>
      </c>
      <c r="D1981">
        <v>2135070</v>
      </c>
      <c r="E1981">
        <v>2229350</v>
      </c>
      <c r="F1981" s="4">
        <f t="shared" si="30"/>
        <v>2176193.3333333335</v>
      </c>
    </row>
    <row r="1982" spans="1:6" x14ac:dyDescent="0.3">
      <c r="A1982" t="s">
        <v>2958</v>
      </c>
      <c r="B1982">
        <v>2145410</v>
      </c>
      <c r="C1982">
        <v>230000</v>
      </c>
      <c r="D1982">
        <v>313950</v>
      </c>
      <c r="E1982">
        <v>0</v>
      </c>
      <c r="F1982" s="4">
        <f t="shared" si="30"/>
        <v>181316.66666666666</v>
      </c>
    </row>
    <row r="1983" spans="1:6" x14ac:dyDescent="0.3">
      <c r="A1983" t="s">
        <v>2959</v>
      </c>
      <c r="B1983">
        <v>160000</v>
      </c>
      <c r="C1983">
        <v>1698400</v>
      </c>
      <c r="D1983">
        <v>1910740</v>
      </c>
      <c r="E1983">
        <v>2106740</v>
      </c>
      <c r="F1983" s="4">
        <f t="shared" si="30"/>
        <v>1905293.3333333333</v>
      </c>
    </row>
    <row r="1984" spans="1:6" x14ac:dyDescent="0.3">
      <c r="A1984" t="s">
        <v>2960</v>
      </c>
      <c r="B1984">
        <v>2880000</v>
      </c>
      <c r="C1984">
        <v>230000</v>
      </c>
      <c r="D1984">
        <v>0</v>
      </c>
      <c r="E1984">
        <v>1275360</v>
      </c>
      <c r="F1984" s="4">
        <f t="shared" si="30"/>
        <v>501786.66666666669</v>
      </c>
    </row>
    <row r="1985" spans="1:6" x14ac:dyDescent="0.3">
      <c r="A1985" t="s">
        <v>2961</v>
      </c>
      <c r="B1985">
        <v>1560000</v>
      </c>
      <c r="C1985">
        <v>149400</v>
      </c>
      <c r="D1985">
        <v>2221190</v>
      </c>
      <c r="E1985">
        <v>0</v>
      </c>
      <c r="F1985" s="4">
        <f t="shared" si="30"/>
        <v>790196.66666666663</v>
      </c>
    </row>
    <row r="1986" spans="1:6" x14ac:dyDescent="0.3">
      <c r="A1986" t="s">
        <v>2962</v>
      </c>
      <c r="B1986">
        <v>0</v>
      </c>
      <c r="C1986">
        <v>0</v>
      </c>
      <c r="D1986">
        <v>1386660</v>
      </c>
      <c r="E1986">
        <v>0</v>
      </c>
      <c r="F1986" s="4">
        <f t="shared" si="30"/>
        <v>462220</v>
      </c>
    </row>
    <row r="1987" spans="1:6" x14ac:dyDescent="0.3">
      <c r="A1987" t="s">
        <v>2963</v>
      </c>
      <c r="B1987">
        <v>1503000</v>
      </c>
      <c r="C1987">
        <v>2916720</v>
      </c>
      <c r="D1987">
        <v>1480000</v>
      </c>
      <c r="E1987">
        <v>2197360</v>
      </c>
      <c r="F1987" s="4">
        <f t="shared" ref="F1987:F2050" si="31">SUM(C1987:E1987)/3</f>
        <v>2198026.6666666665</v>
      </c>
    </row>
    <row r="1988" spans="1:6" x14ac:dyDescent="0.3">
      <c r="A1988" t="s">
        <v>2964</v>
      </c>
      <c r="B1988">
        <v>521430</v>
      </c>
      <c r="C1988">
        <v>4634900</v>
      </c>
      <c r="D1988">
        <v>3054870</v>
      </c>
      <c r="E1988">
        <v>3568080</v>
      </c>
      <c r="F1988" s="4">
        <f t="shared" si="31"/>
        <v>3752616.6666666665</v>
      </c>
    </row>
    <row r="1989" spans="1:6" x14ac:dyDescent="0.3">
      <c r="A1989" t="s">
        <v>2965</v>
      </c>
      <c r="B1989">
        <v>0</v>
      </c>
      <c r="C1989">
        <v>0</v>
      </c>
      <c r="D1989">
        <v>1221110</v>
      </c>
      <c r="E1989">
        <v>0</v>
      </c>
      <c r="F1989" s="4">
        <f t="shared" si="31"/>
        <v>407036.66666666669</v>
      </c>
    </row>
    <row r="1990" spans="1:6" x14ac:dyDescent="0.3">
      <c r="A1990" t="s">
        <v>2966</v>
      </c>
      <c r="B1990">
        <v>678860</v>
      </c>
      <c r="C1990">
        <v>1239320</v>
      </c>
      <c r="D1990">
        <v>1116180</v>
      </c>
      <c r="E1990">
        <v>2703580</v>
      </c>
      <c r="F1990" s="4">
        <f t="shared" si="31"/>
        <v>1686360</v>
      </c>
    </row>
    <row r="1991" spans="1:6" x14ac:dyDescent="0.3">
      <c r="A1991" t="s">
        <v>2967</v>
      </c>
      <c r="B1991">
        <v>2558920</v>
      </c>
      <c r="C1991">
        <v>2561650</v>
      </c>
      <c r="D1991">
        <v>5837050</v>
      </c>
      <c r="E1991">
        <v>4278820</v>
      </c>
      <c r="F1991" s="4">
        <f t="shared" si="31"/>
        <v>4225840</v>
      </c>
    </row>
    <row r="1992" spans="1:6" x14ac:dyDescent="0.3">
      <c r="A1992" t="s">
        <v>2968</v>
      </c>
      <c r="B1992">
        <v>2077700</v>
      </c>
      <c r="C1992">
        <v>2062400</v>
      </c>
      <c r="D1992">
        <v>0</v>
      </c>
      <c r="E1992">
        <v>1215100</v>
      </c>
      <c r="F1992" s="4">
        <f t="shared" si="31"/>
        <v>1092500</v>
      </c>
    </row>
    <row r="1993" spans="1:6" x14ac:dyDescent="0.3">
      <c r="A1993" t="s">
        <v>2969</v>
      </c>
      <c r="B1993">
        <v>0</v>
      </c>
      <c r="C1993">
        <v>3434040</v>
      </c>
      <c r="D1993">
        <v>2328060</v>
      </c>
      <c r="E1993">
        <v>2448720</v>
      </c>
      <c r="F1993" s="4">
        <f t="shared" si="31"/>
        <v>2736940</v>
      </c>
    </row>
    <row r="1994" spans="1:6" x14ac:dyDescent="0.3">
      <c r="A1994" t="s">
        <v>2970</v>
      </c>
      <c r="B1994">
        <v>2167250</v>
      </c>
      <c r="C1994">
        <v>746200</v>
      </c>
      <c r="D1994">
        <v>0</v>
      </c>
      <c r="E1994">
        <v>0</v>
      </c>
      <c r="F1994" s="4">
        <f t="shared" si="31"/>
        <v>248733.33333333334</v>
      </c>
    </row>
    <row r="1995" spans="1:6" x14ac:dyDescent="0.3">
      <c r="A1995" t="s">
        <v>2971</v>
      </c>
      <c r="B1995">
        <v>2032850</v>
      </c>
      <c r="C1995">
        <v>2020900</v>
      </c>
      <c r="D1995">
        <v>2657320</v>
      </c>
      <c r="E1995">
        <v>2411780</v>
      </c>
      <c r="F1995" s="4">
        <f t="shared" si="31"/>
        <v>2363333.3333333335</v>
      </c>
    </row>
    <row r="1996" spans="1:6" x14ac:dyDescent="0.3">
      <c r="A1996" t="s">
        <v>2972</v>
      </c>
      <c r="B1996">
        <v>0</v>
      </c>
      <c r="C1996">
        <v>562380</v>
      </c>
      <c r="D1996">
        <v>546000</v>
      </c>
      <c r="E1996">
        <v>1124920</v>
      </c>
      <c r="F1996" s="4">
        <f t="shared" si="31"/>
        <v>744433.33333333337</v>
      </c>
    </row>
    <row r="1997" spans="1:6" x14ac:dyDescent="0.3">
      <c r="A1997" t="s">
        <v>2973</v>
      </c>
      <c r="B1997">
        <v>1823720</v>
      </c>
      <c r="C1997">
        <v>2127200</v>
      </c>
      <c r="D1997">
        <v>0</v>
      </c>
      <c r="E1997">
        <v>0</v>
      </c>
      <c r="F1997" s="4">
        <f t="shared" si="31"/>
        <v>709066.66666666663</v>
      </c>
    </row>
    <row r="1998" spans="1:6" x14ac:dyDescent="0.3">
      <c r="A1998" t="s">
        <v>2974</v>
      </c>
      <c r="B1998">
        <v>646900</v>
      </c>
      <c r="C1998">
        <v>2206110</v>
      </c>
      <c r="D1998">
        <v>0</v>
      </c>
      <c r="E1998">
        <v>1765360</v>
      </c>
      <c r="F1998" s="4">
        <f t="shared" si="31"/>
        <v>1323823.3333333333</v>
      </c>
    </row>
    <row r="1999" spans="1:6" x14ac:dyDescent="0.3">
      <c r="A1999" t="s">
        <v>2975</v>
      </c>
      <c r="B1999">
        <v>370000</v>
      </c>
      <c r="C1999">
        <v>152880</v>
      </c>
      <c r="D1999">
        <v>463920</v>
      </c>
      <c r="E1999">
        <v>0</v>
      </c>
      <c r="F1999" s="4">
        <f t="shared" si="31"/>
        <v>205600</v>
      </c>
    </row>
    <row r="2000" spans="1:6" x14ac:dyDescent="0.3">
      <c r="A2000" t="s">
        <v>2976</v>
      </c>
      <c r="B2000">
        <v>589120</v>
      </c>
      <c r="C2000">
        <v>0</v>
      </c>
      <c r="D2000">
        <v>0</v>
      </c>
      <c r="E2000">
        <v>450560</v>
      </c>
      <c r="F2000" s="4">
        <f t="shared" si="31"/>
        <v>150186.66666666666</v>
      </c>
    </row>
    <row r="2001" spans="1:6" x14ac:dyDescent="0.3">
      <c r="A2001" t="s">
        <v>2977</v>
      </c>
      <c r="B2001">
        <v>0</v>
      </c>
      <c r="C2001">
        <v>370000</v>
      </c>
      <c r="D2001">
        <v>0</v>
      </c>
      <c r="E2001">
        <v>0</v>
      </c>
      <c r="F2001" s="4">
        <f t="shared" si="31"/>
        <v>123333.33333333333</v>
      </c>
    </row>
    <row r="2002" spans="1:6" x14ac:dyDescent="0.3">
      <c r="A2002" t="s">
        <v>2978</v>
      </c>
      <c r="B2002">
        <v>3355500</v>
      </c>
      <c r="C2002">
        <v>2250320</v>
      </c>
      <c r="D2002">
        <v>364000</v>
      </c>
      <c r="E2002">
        <v>2135660</v>
      </c>
      <c r="F2002" s="4">
        <f t="shared" si="31"/>
        <v>1583326.6666666667</v>
      </c>
    </row>
    <row r="2003" spans="1:6" x14ac:dyDescent="0.3">
      <c r="A2003" t="s">
        <v>2979</v>
      </c>
      <c r="B2003">
        <v>764960</v>
      </c>
      <c r="C2003">
        <v>1894960</v>
      </c>
      <c r="D2003">
        <v>0</v>
      </c>
      <c r="E2003">
        <v>0</v>
      </c>
      <c r="F2003" s="4">
        <f t="shared" si="31"/>
        <v>631653.33333333337</v>
      </c>
    </row>
    <row r="2004" spans="1:6" x14ac:dyDescent="0.3">
      <c r="A2004" t="s">
        <v>2980</v>
      </c>
      <c r="B2004">
        <v>256000</v>
      </c>
      <c r="C2004">
        <v>1110000</v>
      </c>
      <c r="D2004">
        <v>605880</v>
      </c>
      <c r="E2004">
        <v>1175280</v>
      </c>
      <c r="F2004" s="4">
        <f t="shared" si="31"/>
        <v>963720</v>
      </c>
    </row>
    <row r="2005" spans="1:6" x14ac:dyDescent="0.3">
      <c r="A2005" t="s">
        <v>2981</v>
      </c>
      <c r="B2005">
        <v>469560</v>
      </c>
      <c r="C2005">
        <v>1046500</v>
      </c>
      <c r="D2005">
        <v>0</v>
      </c>
      <c r="E2005">
        <v>556010</v>
      </c>
      <c r="F2005" s="4">
        <f t="shared" si="31"/>
        <v>534170</v>
      </c>
    </row>
    <row r="2006" spans="1:6" x14ac:dyDescent="0.3">
      <c r="A2006" t="s">
        <v>2982</v>
      </c>
      <c r="B2006">
        <v>523000</v>
      </c>
      <c r="C2006">
        <v>612000</v>
      </c>
      <c r="D2006">
        <v>0</v>
      </c>
      <c r="E2006">
        <v>0</v>
      </c>
      <c r="F2006" s="4">
        <f t="shared" si="31"/>
        <v>204000</v>
      </c>
    </row>
    <row r="2007" spans="1:6" x14ac:dyDescent="0.3">
      <c r="A2007" t="s">
        <v>2983</v>
      </c>
      <c r="B2007">
        <v>932950</v>
      </c>
      <c r="C2007">
        <v>0</v>
      </c>
      <c r="D2007">
        <v>1745380</v>
      </c>
      <c r="E2007">
        <v>1794130</v>
      </c>
      <c r="F2007" s="4">
        <f t="shared" si="31"/>
        <v>1179836.6666666667</v>
      </c>
    </row>
    <row r="2008" spans="1:6" x14ac:dyDescent="0.3">
      <c r="A2008" t="s">
        <v>2984</v>
      </c>
      <c r="B2008">
        <v>2706380</v>
      </c>
      <c r="C2008">
        <v>4379400</v>
      </c>
      <c r="D2008">
        <v>4388020</v>
      </c>
      <c r="E2008">
        <v>10692650</v>
      </c>
      <c r="F2008" s="4">
        <f t="shared" si="31"/>
        <v>6486690</v>
      </c>
    </row>
    <row r="2009" spans="1:6" x14ac:dyDescent="0.3">
      <c r="A2009" t="s">
        <v>2985</v>
      </c>
      <c r="B2009">
        <v>4536570</v>
      </c>
      <c r="C2009">
        <v>2139140</v>
      </c>
      <c r="D2009">
        <v>613340</v>
      </c>
      <c r="E2009">
        <v>1173670</v>
      </c>
      <c r="F2009" s="4">
        <f t="shared" si="31"/>
        <v>1308716.6666666667</v>
      </c>
    </row>
    <row r="2010" spans="1:6" x14ac:dyDescent="0.3">
      <c r="A2010" t="s">
        <v>2986</v>
      </c>
      <c r="B2010">
        <v>0</v>
      </c>
      <c r="C2010">
        <v>0</v>
      </c>
      <c r="D2010">
        <v>560360</v>
      </c>
      <c r="E2010">
        <v>839280</v>
      </c>
      <c r="F2010" s="4">
        <f t="shared" si="31"/>
        <v>466546.66666666669</v>
      </c>
    </row>
    <row r="2011" spans="1:6" x14ac:dyDescent="0.3">
      <c r="A2011" t="s">
        <v>2987</v>
      </c>
      <c r="B2011">
        <v>1237600</v>
      </c>
      <c r="C2011">
        <v>0</v>
      </c>
      <c r="D2011">
        <v>2990150</v>
      </c>
      <c r="E2011">
        <v>0</v>
      </c>
      <c r="F2011" s="4">
        <f t="shared" si="31"/>
        <v>996716.66666666663</v>
      </c>
    </row>
    <row r="2012" spans="1:6" x14ac:dyDescent="0.3">
      <c r="A2012" t="s">
        <v>2988</v>
      </c>
      <c r="B2012">
        <v>795880</v>
      </c>
      <c r="C2012">
        <v>540540</v>
      </c>
      <c r="D2012">
        <v>1634900</v>
      </c>
      <c r="E2012">
        <v>2004860</v>
      </c>
      <c r="F2012" s="4">
        <f t="shared" si="31"/>
        <v>1393433.3333333333</v>
      </c>
    </row>
    <row r="2013" spans="1:6" x14ac:dyDescent="0.3">
      <c r="A2013" t="s">
        <v>2989</v>
      </c>
      <c r="B2013">
        <v>2182040</v>
      </c>
      <c r="C2013">
        <v>460600</v>
      </c>
      <c r="D2013">
        <v>711000</v>
      </c>
      <c r="E2013">
        <v>1339650</v>
      </c>
      <c r="F2013" s="4">
        <f t="shared" si="31"/>
        <v>837083.33333333337</v>
      </c>
    </row>
    <row r="2014" spans="1:6" x14ac:dyDescent="0.3">
      <c r="A2014" t="s">
        <v>2990</v>
      </c>
      <c r="B2014">
        <v>2103520</v>
      </c>
      <c r="C2014">
        <v>2065760</v>
      </c>
      <c r="D2014">
        <v>2255400</v>
      </c>
      <c r="E2014">
        <v>2395240</v>
      </c>
      <c r="F2014" s="4">
        <f t="shared" si="31"/>
        <v>2238800</v>
      </c>
    </row>
    <row r="2015" spans="1:6" x14ac:dyDescent="0.3">
      <c r="A2015" t="s">
        <v>2991</v>
      </c>
      <c r="B2015">
        <v>3366660</v>
      </c>
      <c r="C2015">
        <v>4259090</v>
      </c>
      <c r="D2015">
        <v>4587860</v>
      </c>
      <c r="E2015">
        <v>4253940</v>
      </c>
      <c r="F2015" s="4">
        <f t="shared" si="31"/>
        <v>4366963.333333333</v>
      </c>
    </row>
    <row r="2016" spans="1:6" x14ac:dyDescent="0.3">
      <c r="A2016" t="s">
        <v>2992</v>
      </c>
      <c r="B2016">
        <v>683200</v>
      </c>
      <c r="C2016">
        <v>1901100</v>
      </c>
      <c r="D2016">
        <v>0</v>
      </c>
      <c r="E2016">
        <v>1361520</v>
      </c>
      <c r="F2016" s="4">
        <f t="shared" si="31"/>
        <v>1087540</v>
      </c>
    </row>
    <row r="2017" spans="1:6" x14ac:dyDescent="0.3">
      <c r="A2017" t="s">
        <v>2993</v>
      </c>
      <c r="B2017">
        <v>522880</v>
      </c>
      <c r="C2017">
        <v>714230</v>
      </c>
      <c r="D2017">
        <v>1941940</v>
      </c>
      <c r="E2017">
        <v>930180</v>
      </c>
      <c r="F2017" s="4">
        <f t="shared" si="31"/>
        <v>1195450</v>
      </c>
    </row>
    <row r="2018" spans="1:6" x14ac:dyDescent="0.3">
      <c r="A2018" t="s">
        <v>2994</v>
      </c>
      <c r="B2018">
        <v>935850</v>
      </c>
      <c r="C2018">
        <v>1229860</v>
      </c>
      <c r="D2018">
        <v>2007100</v>
      </c>
      <c r="E2018">
        <v>386000</v>
      </c>
      <c r="F2018" s="4">
        <f t="shared" si="31"/>
        <v>1207653.3333333333</v>
      </c>
    </row>
    <row r="2019" spans="1:6" x14ac:dyDescent="0.3">
      <c r="A2019" t="s">
        <v>2995</v>
      </c>
      <c r="B2019">
        <v>0</v>
      </c>
      <c r="C2019">
        <v>601280</v>
      </c>
      <c r="D2019">
        <v>728910</v>
      </c>
      <c r="E2019">
        <v>0</v>
      </c>
      <c r="F2019" s="4">
        <f t="shared" si="31"/>
        <v>443396.66666666669</v>
      </c>
    </row>
    <row r="2020" spans="1:6" x14ac:dyDescent="0.3">
      <c r="A2020" t="s">
        <v>2996</v>
      </c>
      <c r="B2020">
        <v>0</v>
      </c>
      <c r="C2020">
        <v>3901340</v>
      </c>
      <c r="D2020">
        <v>0</v>
      </c>
      <c r="E2020">
        <v>1525890</v>
      </c>
      <c r="F2020" s="4">
        <f t="shared" si="31"/>
        <v>1809076.6666666667</v>
      </c>
    </row>
    <row r="2021" spans="1:6" x14ac:dyDescent="0.3">
      <c r="A2021" t="s">
        <v>2997</v>
      </c>
      <c r="B2021">
        <v>3133520</v>
      </c>
      <c r="C2021">
        <v>3497280</v>
      </c>
      <c r="D2021">
        <v>546000</v>
      </c>
      <c r="E2021">
        <v>547400</v>
      </c>
      <c r="F2021" s="4">
        <f t="shared" si="31"/>
        <v>1530226.6666666667</v>
      </c>
    </row>
    <row r="2022" spans="1:6" x14ac:dyDescent="0.3">
      <c r="A2022" t="s">
        <v>2998</v>
      </c>
      <c r="B2022">
        <v>889980</v>
      </c>
      <c r="C2022">
        <v>1296540</v>
      </c>
      <c r="D2022">
        <v>0</v>
      </c>
      <c r="E2022">
        <v>210000</v>
      </c>
      <c r="F2022" s="4">
        <f t="shared" si="31"/>
        <v>502180</v>
      </c>
    </row>
    <row r="2023" spans="1:6" x14ac:dyDescent="0.3">
      <c r="A2023" t="s">
        <v>2999</v>
      </c>
      <c r="B2023">
        <v>1110000</v>
      </c>
      <c r="C2023">
        <v>258440</v>
      </c>
      <c r="D2023">
        <v>0</v>
      </c>
      <c r="E2023">
        <v>716080</v>
      </c>
      <c r="F2023" s="4">
        <f t="shared" si="31"/>
        <v>324840</v>
      </c>
    </row>
    <row r="2024" spans="1:6" x14ac:dyDescent="0.3">
      <c r="A2024" t="s">
        <v>553</v>
      </c>
      <c r="B2024">
        <v>839580</v>
      </c>
      <c r="C2024">
        <v>370000</v>
      </c>
      <c r="D2024">
        <v>866000</v>
      </c>
      <c r="E2024">
        <v>975780</v>
      </c>
      <c r="F2024" s="4">
        <f t="shared" si="31"/>
        <v>737260</v>
      </c>
    </row>
    <row r="2025" spans="1:6" x14ac:dyDescent="0.3">
      <c r="A2025" t="s">
        <v>3000</v>
      </c>
      <c r="B2025">
        <v>2122100</v>
      </c>
      <c r="C2025">
        <v>2035560</v>
      </c>
      <c r="D2025">
        <v>2066540</v>
      </c>
      <c r="E2025">
        <v>2046250</v>
      </c>
      <c r="F2025" s="4">
        <f t="shared" si="31"/>
        <v>2049450</v>
      </c>
    </row>
    <row r="2026" spans="1:6" x14ac:dyDescent="0.3">
      <c r="A2026" t="s">
        <v>3001</v>
      </c>
      <c r="B2026">
        <v>1618320</v>
      </c>
      <c r="C2026">
        <v>2390570</v>
      </c>
      <c r="D2026">
        <v>2626710</v>
      </c>
      <c r="E2026">
        <v>0</v>
      </c>
      <c r="F2026" s="4">
        <f t="shared" si="31"/>
        <v>1672426.6666666667</v>
      </c>
    </row>
    <row r="2027" spans="1:6" x14ac:dyDescent="0.3">
      <c r="A2027" t="s">
        <v>3002</v>
      </c>
      <c r="B2027">
        <v>3792880</v>
      </c>
      <c r="C2027">
        <v>2325050</v>
      </c>
      <c r="D2027">
        <v>1902180</v>
      </c>
      <c r="E2027">
        <v>4917730</v>
      </c>
      <c r="F2027" s="4">
        <f t="shared" si="31"/>
        <v>3048320</v>
      </c>
    </row>
    <row r="2028" spans="1:6" x14ac:dyDescent="0.3">
      <c r="A2028" t="s">
        <v>3003</v>
      </c>
      <c r="B2028">
        <v>1310300</v>
      </c>
      <c r="C2028">
        <v>3633970</v>
      </c>
      <c r="D2028">
        <v>3218670</v>
      </c>
      <c r="E2028">
        <v>4878050</v>
      </c>
      <c r="F2028" s="4">
        <f t="shared" si="31"/>
        <v>3910230</v>
      </c>
    </row>
    <row r="2029" spans="1:6" x14ac:dyDescent="0.3">
      <c r="A2029" t="s">
        <v>3004</v>
      </c>
      <c r="B2029">
        <v>163800</v>
      </c>
      <c r="C2029">
        <v>3370800</v>
      </c>
      <c r="D2029">
        <v>0</v>
      </c>
      <c r="E2029">
        <v>4528780</v>
      </c>
      <c r="F2029" s="4">
        <f t="shared" si="31"/>
        <v>2633193.3333333335</v>
      </c>
    </row>
    <row r="2030" spans="1:6" x14ac:dyDescent="0.3">
      <c r="A2030" t="s">
        <v>3005</v>
      </c>
      <c r="B2030">
        <v>1156610</v>
      </c>
      <c r="C2030">
        <v>1132730</v>
      </c>
      <c r="D2030">
        <v>258440</v>
      </c>
      <c r="E2030">
        <v>1470560</v>
      </c>
      <c r="F2030" s="4">
        <f t="shared" si="31"/>
        <v>953910</v>
      </c>
    </row>
    <row r="2031" spans="1:6" x14ac:dyDescent="0.3">
      <c r="A2031" t="s">
        <v>3006</v>
      </c>
      <c r="B2031">
        <v>3265850</v>
      </c>
      <c r="C2031">
        <v>2202660</v>
      </c>
      <c r="D2031">
        <v>2126040</v>
      </c>
      <c r="E2031">
        <v>6591220</v>
      </c>
      <c r="F2031" s="4">
        <f t="shared" si="31"/>
        <v>3639973.3333333335</v>
      </c>
    </row>
    <row r="2032" spans="1:6" x14ac:dyDescent="0.3">
      <c r="A2032" t="s">
        <v>3007</v>
      </c>
      <c r="B2032">
        <v>5342900</v>
      </c>
      <c r="C2032">
        <v>4148200</v>
      </c>
      <c r="D2032">
        <v>730400</v>
      </c>
      <c r="E2032">
        <v>5790160</v>
      </c>
      <c r="F2032" s="4">
        <f t="shared" si="31"/>
        <v>3556253.3333333335</v>
      </c>
    </row>
    <row r="2033" spans="1:6" x14ac:dyDescent="0.3">
      <c r="A2033" t="s">
        <v>3008</v>
      </c>
      <c r="B2033">
        <v>817180</v>
      </c>
      <c r="C2033">
        <v>473200</v>
      </c>
      <c r="D2033">
        <v>1444330</v>
      </c>
      <c r="E2033">
        <v>1292200</v>
      </c>
      <c r="F2033" s="4">
        <f t="shared" si="31"/>
        <v>1069910</v>
      </c>
    </row>
    <row r="2034" spans="1:6" x14ac:dyDescent="0.3">
      <c r="A2034" t="s">
        <v>3009</v>
      </c>
      <c r="B2034">
        <v>7615520</v>
      </c>
      <c r="C2034">
        <v>9367130</v>
      </c>
      <c r="D2034">
        <v>23454550</v>
      </c>
      <c r="E2034">
        <v>21779760</v>
      </c>
      <c r="F2034" s="4">
        <f t="shared" si="31"/>
        <v>18200480</v>
      </c>
    </row>
    <row r="2035" spans="1:6" x14ac:dyDescent="0.3">
      <c r="A2035" t="s">
        <v>3010</v>
      </c>
      <c r="B2035">
        <v>1324680</v>
      </c>
      <c r="C2035">
        <v>0</v>
      </c>
      <c r="D2035">
        <v>0</v>
      </c>
      <c r="E2035">
        <v>1624360</v>
      </c>
      <c r="F2035" s="4">
        <f t="shared" si="31"/>
        <v>541453.33333333337</v>
      </c>
    </row>
    <row r="2036" spans="1:6" x14ac:dyDescent="0.3">
      <c r="A2036" t="s">
        <v>3011</v>
      </c>
      <c r="B2036">
        <v>938500</v>
      </c>
      <c r="C2036">
        <v>612000</v>
      </c>
      <c r="D2036">
        <v>2110960</v>
      </c>
      <c r="E2036">
        <v>2276740</v>
      </c>
      <c r="F2036" s="4">
        <f t="shared" si="31"/>
        <v>1666566.6666666667</v>
      </c>
    </row>
    <row r="2037" spans="1:6" x14ac:dyDescent="0.3">
      <c r="A2037" t="s">
        <v>3012</v>
      </c>
      <c r="B2037">
        <v>0</v>
      </c>
      <c r="C2037">
        <v>2658020</v>
      </c>
      <c r="D2037">
        <v>2814190</v>
      </c>
      <c r="E2037">
        <v>2439500</v>
      </c>
      <c r="F2037" s="4">
        <f t="shared" si="31"/>
        <v>2637236.6666666665</v>
      </c>
    </row>
    <row r="2038" spans="1:6" x14ac:dyDescent="0.3">
      <c r="A2038" t="s">
        <v>3013</v>
      </c>
      <c r="B2038">
        <v>12710240</v>
      </c>
      <c r="C2038">
        <v>15010610</v>
      </c>
      <c r="D2038">
        <v>17412460</v>
      </c>
      <c r="E2038">
        <v>17824200</v>
      </c>
      <c r="F2038" s="4">
        <f t="shared" si="31"/>
        <v>16749090</v>
      </c>
    </row>
    <row r="2039" spans="1:6" x14ac:dyDescent="0.3">
      <c r="A2039" t="s">
        <v>3014</v>
      </c>
      <c r="B2039">
        <v>4329950</v>
      </c>
      <c r="C2039">
        <v>2594460</v>
      </c>
      <c r="D2039">
        <v>2840200</v>
      </c>
      <c r="E2039">
        <v>3460080</v>
      </c>
      <c r="F2039" s="4">
        <f t="shared" si="31"/>
        <v>2964913.3333333335</v>
      </c>
    </row>
    <row r="2040" spans="1:6" x14ac:dyDescent="0.3">
      <c r="A2040" t="s">
        <v>283</v>
      </c>
      <c r="B2040">
        <v>2108980</v>
      </c>
      <c r="C2040">
        <v>2065640</v>
      </c>
      <c r="D2040">
        <v>2683390</v>
      </c>
      <c r="E2040">
        <v>2013980</v>
      </c>
      <c r="F2040" s="4">
        <f t="shared" si="31"/>
        <v>2254336.6666666665</v>
      </c>
    </row>
    <row r="2041" spans="1:6" x14ac:dyDescent="0.3">
      <c r="A2041" t="s">
        <v>3015</v>
      </c>
      <c r="B2041">
        <v>891080</v>
      </c>
      <c r="C2041">
        <v>0</v>
      </c>
      <c r="D2041">
        <v>0</v>
      </c>
      <c r="E2041">
        <v>962780</v>
      </c>
      <c r="F2041" s="4">
        <f t="shared" si="31"/>
        <v>320926.66666666669</v>
      </c>
    </row>
    <row r="2042" spans="1:6" x14ac:dyDescent="0.3">
      <c r="A2042" t="s">
        <v>3016</v>
      </c>
      <c r="B2042">
        <v>13229850</v>
      </c>
      <c r="C2042">
        <v>5619760</v>
      </c>
      <c r="D2042">
        <v>2250000</v>
      </c>
      <c r="E2042">
        <v>6615000</v>
      </c>
      <c r="F2042" s="4">
        <f t="shared" si="31"/>
        <v>4828253.333333333</v>
      </c>
    </row>
    <row r="2043" spans="1:6" x14ac:dyDescent="0.3">
      <c r="A2043" t="s">
        <v>3017</v>
      </c>
      <c r="B2043">
        <v>1037400</v>
      </c>
      <c r="C2043">
        <v>1480000</v>
      </c>
      <c r="D2043">
        <v>636090</v>
      </c>
      <c r="E2043">
        <v>0</v>
      </c>
      <c r="F2043" s="4">
        <f t="shared" si="31"/>
        <v>705363.33333333337</v>
      </c>
    </row>
    <row r="2044" spans="1:6" x14ac:dyDescent="0.3">
      <c r="A2044" t="s">
        <v>3018</v>
      </c>
      <c r="B2044">
        <v>3467600</v>
      </c>
      <c r="C2044">
        <v>2226400</v>
      </c>
      <c r="D2044">
        <v>2021510</v>
      </c>
      <c r="E2044">
        <v>4125300</v>
      </c>
      <c r="F2044" s="4">
        <f t="shared" si="31"/>
        <v>2791070</v>
      </c>
    </row>
    <row r="2045" spans="1:6" x14ac:dyDescent="0.3">
      <c r="A2045" t="s">
        <v>3019</v>
      </c>
      <c r="B2045">
        <v>1327860</v>
      </c>
      <c r="C2045">
        <v>0</v>
      </c>
      <c r="D2045">
        <v>0</v>
      </c>
      <c r="E2045">
        <v>0</v>
      </c>
      <c r="F2045" s="4">
        <f t="shared" si="31"/>
        <v>0</v>
      </c>
    </row>
    <row r="2046" spans="1:6" x14ac:dyDescent="0.3">
      <c r="A2046" t="s">
        <v>3020</v>
      </c>
      <c r="B2046">
        <v>1016100</v>
      </c>
      <c r="C2046">
        <v>1920640</v>
      </c>
      <c r="D2046">
        <v>1221800</v>
      </c>
      <c r="E2046">
        <v>2469740</v>
      </c>
      <c r="F2046" s="4">
        <f t="shared" si="31"/>
        <v>1870726.6666666667</v>
      </c>
    </row>
    <row r="2047" spans="1:6" x14ac:dyDescent="0.3">
      <c r="A2047" t="s">
        <v>3021</v>
      </c>
      <c r="B2047">
        <v>0</v>
      </c>
      <c r="C2047">
        <v>0</v>
      </c>
      <c r="D2047">
        <v>596960</v>
      </c>
      <c r="E2047">
        <v>0</v>
      </c>
      <c r="F2047" s="4">
        <f t="shared" si="31"/>
        <v>198986.66666666666</v>
      </c>
    </row>
    <row r="2048" spans="1:6" x14ac:dyDescent="0.3">
      <c r="A2048" t="s">
        <v>3022</v>
      </c>
      <c r="B2048">
        <v>0</v>
      </c>
      <c r="C2048">
        <v>0</v>
      </c>
      <c r="D2048">
        <v>148580100</v>
      </c>
      <c r="E2048">
        <v>36974600</v>
      </c>
      <c r="F2048" s="4">
        <f t="shared" si="31"/>
        <v>61851566.666666664</v>
      </c>
    </row>
    <row r="2049" spans="1:6" x14ac:dyDescent="0.3">
      <c r="A2049" t="s">
        <v>3023</v>
      </c>
      <c r="B2049">
        <v>0</v>
      </c>
      <c r="C2049">
        <v>614250</v>
      </c>
      <c r="D2049">
        <v>357000</v>
      </c>
      <c r="E2049">
        <v>469200</v>
      </c>
      <c r="F2049" s="4">
        <f t="shared" si="31"/>
        <v>480150</v>
      </c>
    </row>
    <row r="2050" spans="1:6" x14ac:dyDescent="0.3">
      <c r="A2050" t="s">
        <v>3024</v>
      </c>
      <c r="B2050">
        <v>3339700</v>
      </c>
      <c r="C2050">
        <v>1093820</v>
      </c>
      <c r="D2050">
        <v>6283590</v>
      </c>
      <c r="E2050">
        <v>1146600</v>
      </c>
      <c r="F2050" s="4">
        <f t="shared" si="31"/>
        <v>2841336.6666666665</v>
      </c>
    </row>
    <row r="2051" spans="1:6" x14ac:dyDescent="0.3">
      <c r="A2051" t="s">
        <v>3025</v>
      </c>
      <c r="B2051">
        <v>2249410</v>
      </c>
      <c r="C2051">
        <v>2676960</v>
      </c>
      <c r="D2051">
        <v>4917970</v>
      </c>
      <c r="E2051">
        <v>2340130</v>
      </c>
      <c r="F2051" s="4">
        <f t="shared" ref="F2051:F2114" si="32">SUM(C2051:E2051)/3</f>
        <v>3311686.6666666665</v>
      </c>
    </row>
    <row r="2052" spans="1:6" x14ac:dyDescent="0.3">
      <c r="A2052" t="s">
        <v>3026</v>
      </c>
      <c r="B2052">
        <v>2336540</v>
      </c>
      <c r="C2052">
        <v>2733680</v>
      </c>
      <c r="D2052">
        <v>2898000</v>
      </c>
      <c r="E2052">
        <v>2626440</v>
      </c>
      <c r="F2052" s="4">
        <f t="shared" si="32"/>
        <v>2752706.6666666665</v>
      </c>
    </row>
    <row r="2053" spans="1:6" x14ac:dyDescent="0.3">
      <c r="A2053" t="s">
        <v>3027</v>
      </c>
      <c r="B2053">
        <v>740000</v>
      </c>
      <c r="C2053">
        <v>1455600</v>
      </c>
      <c r="D2053">
        <v>823680</v>
      </c>
      <c r="E2053">
        <v>4363400</v>
      </c>
      <c r="F2053" s="4">
        <f t="shared" si="32"/>
        <v>2214226.6666666665</v>
      </c>
    </row>
    <row r="2054" spans="1:6" x14ac:dyDescent="0.3">
      <c r="A2054" t="s">
        <v>3028</v>
      </c>
      <c r="B2054">
        <v>620880</v>
      </c>
      <c r="C2054">
        <v>0</v>
      </c>
      <c r="D2054">
        <v>1557170</v>
      </c>
      <c r="E2054">
        <v>820000</v>
      </c>
      <c r="F2054" s="4">
        <f t="shared" si="32"/>
        <v>792390</v>
      </c>
    </row>
    <row r="2055" spans="1:6" x14ac:dyDescent="0.3">
      <c r="A2055" t="s">
        <v>3029</v>
      </c>
      <c r="B2055">
        <v>4071340</v>
      </c>
      <c r="C2055">
        <v>5255250</v>
      </c>
      <c r="D2055">
        <v>4048600</v>
      </c>
      <c r="E2055">
        <v>9474950</v>
      </c>
      <c r="F2055" s="4">
        <f t="shared" si="32"/>
        <v>6259600</v>
      </c>
    </row>
    <row r="2056" spans="1:6" x14ac:dyDescent="0.3">
      <c r="A2056" t="s">
        <v>3030</v>
      </c>
      <c r="B2056">
        <v>0</v>
      </c>
      <c r="C2056">
        <v>0</v>
      </c>
      <c r="D2056">
        <v>927420</v>
      </c>
      <c r="E2056">
        <v>0</v>
      </c>
      <c r="F2056" s="4">
        <f t="shared" si="32"/>
        <v>309140</v>
      </c>
    </row>
    <row r="2057" spans="1:6" x14ac:dyDescent="0.3">
      <c r="A2057" t="s">
        <v>3031</v>
      </c>
      <c r="B2057">
        <v>3388580</v>
      </c>
      <c r="C2057">
        <v>5593900</v>
      </c>
      <c r="D2057">
        <v>2231860</v>
      </c>
      <c r="E2057">
        <v>4664520</v>
      </c>
      <c r="F2057" s="4">
        <f t="shared" si="32"/>
        <v>4163426.6666666665</v>
      </c>
    </row>
    <row r="2058" spans="1:6" x14ac:dyDescent="0.3">
      <c r="A2058" t="s">
        <v>3032</v>
      </c>
      <c r="B2058">
        <v>256000</v>
      </c>
      <c r="C2058">
        <v>453200</v>
      </c>
      <c r="D2058">
        <v>0</v>
      </c>
      <c r="E2058">
        <v>0</v>
      </c>
      <c r="F2058" s="4">
        <f t="shared" si="32"/>
        <v>151066.66666666666</v>
      </c>
    </row>
    <row r="2059" spans="1:6" x14ac:dyDescent="0.3">
      <c r="A2059" t="s">
        <v>3033</v>
      </c>
      <c r="B2059">
        <v>3110140</v>
      </c>
      <c r="C2059">
        <v>718900</v>
      </c>
      <c r="D2059">
        <v>919100</v>
      </c>
      <c r="E2059">
        <v>0</v>
      </c>
      <c r="F2059" s="4">
        <f t="shared" si="32"/>
        <v>546000</v>
      </c>
    </row>
    <row r="2060" spans="1:6" x14ac:dyDescent="0.3">
      <c r="A2060" t="s">
        <v>3034</v>
      </c>
      <c r="B2060">
        <v>273000</v>
      </c>
      <c r="C2060">
        <v>2215720</v>
      </c>
      <c r="D2060">
        <v>496000</v>
      </c>
      <c r="E2060">
        <v>2505960</v>
      </c>
      <c r="F2060" s="4">
        <f t="shared" si="32"/>
        <v>1739226.6666666667</v>
      </c>
    </row>
    <row r="2061" spans="1:6" x14ac:dyDescent="0.3">
      <c r="A2061" t="s">
        <v>3035</v>
      </c>
      <c r="B2061">
        <v>0</v>
      </c>
      <c r="C2061">
        <v>600000</v>
      </c>
      <c r="D2061">
        <v>0</v>
      </c>
      <c r="E2061">
        <v>0</v>
      </c>
      <c r="F2061" s="4">
        <f t="shared" si="32"/>
        <v>200000</v>
      </c>
    </row>
    <row r="2062" spans="1:6" x14ac:dyDescent="0.3">
      <c r="A2062" t="s">
        <v>3036</v>
      </c>
      <c r="B2062">
        <v>0</v>
      </c>
      <c r="C2062">
        <v>0</v>
      </c>
      <c r="D2062">
        <v>708880</v>
      </c>
      <c r="E2062">
        <v>573300</v>
      </c>
      <c r="F2062" s="4">
        <f t="shared" si="32"/>
        <v>427393.33333333331</v>
      </c>
    </row>
    <row r="2063" spans="1:6" x14ac:dyDescent="0.3">
      <c r="A2063" t="s">
        <v>3037</v>
      </c>
      <c r="B2063">
        <v>1984430</v>
      </c>
      <c r="C2063">
        <v>7274660</v>
      </c>
      <c r="D2063">
        <v>14817440</v>
      </c>
      <c r="E2063">
        <v>6500080</v>
      </c>
      <c r="F2063" s="4">
        <f t="shared" si="32"/>
        <v>9530726.666666666</v>
      </c>
    </row>
    <row r="2064" spans="1:6" x14ac:dyDescent="0.3">
      <c r="A2064" t="s">
        <v>3038</v>
      </c>
      <c r="B2064">
        <v>764400</v>
      </c>
      <c r="C2064">
        <v>4741950</v>
      </c>
      <c r="D2064">
        <v>2855530</v>
      </c>
      <c r="E2064">
        <v>2438320</v>
      </c>
      <c r="F2064" s="4">
        <f t="shared" si="32"/>
        <v>3345266.6666666665</v>
      </c>
    </row>
    <row r="2065" spans="1:6" x14ac:dyDescent="0.3">
      <c r="A2065" t="s">
        <v>3039</v>
      </c>
      <c r="B2065">
        <v>0</v>
      </c>
      <c r="C2065">
        <v>4811850</v>
      </c>
      <c r="D2065">
        <v>972400</v>
      </c>
      <c r="E2065">
        <v>6844400</v>
      </c>
      <c r="F2065" s="4">
        <f t="shared" si="32"/>
        <v>4209550</v>
      </c>
    </row>
    <row r="2066" spans="1:6" x14ac:dyDescent="0.3">
      <c r="A2066" t="s">
        <v>3040</v>
      </c>
      <c r="B2066">
        <v>1637380</v>
      </c>
      <c r="C2066">
        <v>0</v>
      </c>
      <c r="D2066">
        <v>349000</v>
      </c>
      <c r="E2066">
        <v>0</v>
      </c>
      <c r="F2066" s="4">
        <f t="shared" si="32"/>
        <v>116333.33333333333</v>
      </c>
    </row>
    <row r="2067" spans="1:6" x14ac:dyDescent="0.3">
      <c r="A2067" t="s">
        <v>3041</v>
      </c>
      <c r="B2067">
        <v>0</v>
      </c>
      <c r="C2067">
        <v>460000</v>
      </c>
      <c r="D2067">
        <v>0</v>
      </c>
      <c r="E2067">
        <v>386000</v>
      </c>
      <c r="F2067" s="4">
        <f t="shared" si="32"/>
        <v>282000</v>
      </c>
    </row>
    <row r="2068" spans="1:6" x14ac:dyDescent="0.3">
      <c r="A2068" t="s">
        <v>3042</v>
      </c>
      <c r="B2068">
        <v>0</v>
      </c>
      <c r="C2068">
        <v>258440</v>
      </c>
      <c r="D2068">
        <v>2247330</v>
      </c>
      <c r="E2068">
        <v>770000</v>
      </c>
      <c r="F2068" s="4">
        <f t="shared" si="32"/>
        <v>1091923.3333333333</v>
      </c>
    </row>
    <row r="2069" spans="1:6" x14ac:dyDescent="0.3">
      <c r="A2069" t="s">
        <v>3043</v>
      </c>
      <c r="B2069">
        <v>1066960</v>
      </c>
      <c r="C2069">
        <v>589190</v>
      </c>
      <c r="D2069">
        <v>662480</v>
      </c>
      <c r="E2069">
        <v>586200</v>
      </c>
      <c r="F2069" s="4">
        <f t="shared" si="32"/>
        <v>612623.33333333337</v>
      </c>
    </row>
    <row r="2070" spans="1:6" x14ac:dyDescent="0.3">
      <c r="A2070" t="s">
        <v>3044</v>
      </c>
      <c r="B2070">
        <v>2852460</v>
      </c>
      <c r="C2070">
        <v>2191920</v>
      </c>
      <c r="D2070">
        <v>0</v>
      </c>
      <c r="E2070">
        <v>2008560</v>
      </c>
      <c r="F2070" s="4">
        <f t="shared" si="32"/>
        <v>1400160</v>
      </c>
    </row>
    <row r="2071" spans="1:6" x14ac:dyDescent="0.3">
      <c r="A2071" t="s">
        <v>3045</v>
      </c>
      <c r="B2071">
        <v>2057400</v>
      </c>
      <c r="C2071">
        <v>3700000</v>
      </c>
      <c r="D2071">
        <v>4374140</v>
      </c>
      <c r="E2071">
        <v>2138500</v>
      </c>
      <c r="F2071" s="4">
        <f t="shared" si="32"/>
        <v>3404213.3333333335</v>
      </c>
    </row>
    <row r="2072" spans="1:6" x14ac:dyDescent="0.3">
      <c r="A2072" t="s">
        <v>3046</v>
      </c>
      <c r="B2072">
        <v>1263500</v>
      </c>
      <c r="C2072">
        <v>4298830</v>
      </c>
      <c r="D2072">
        <v>2224040</v>
      </c>
      <c r="E2072">
        <v>2093000</v>
      </c>
      <c r="F2072" s="4">
        <f t="shared" si="32"/>
        <v>2871956.6666666665</v>
      </c>
    </row>
    <row r="2073" spans="1:6" x14ac:dyDescent="0.3">
      <c r="A2073" t="s">
        <v>3047</v>
      </c>
      <c r="B2073">
        <v>1120670</v>
      </c>
      <c r="C2073">
        <v>6034390</v>
      </c>
      <c r="D2073">
        <v>2158390</v>
      </c>
      <c r="E2073">
        <v>5298970</v>
      </c>
      <c r="F2073" s="4">
        <f t="shared" si="32"/>
        <v>4497250</v>
      </c>
    </row>
    <row r="2074" spans="1:6" x14ac:dyDescent="0.3">
      <c r="A2074" t="s">
        <v>3048</v>
      </c>
      <c r="B2074">
        <v>229320</v>
      </c>
      <c r="C2074">
        <v>1410000</v>
      </c>
      <c r="D2074">
        <v>273000</v>
      </c>
      <c r="E2074">
        <v>4056060</v>
      </c>
      <c r="F2074" s="4">
        <f t="shared" si="32"/>
        <v>1913020</v>
      </c>
    </row>
    <row r="2075" spans="1:6" x14ac:dyDescent="0.3">
      <c r="A2075" t="s">
        <v>3049</v>
      </c>
      <c r="B2075">
        <v>0</v>
      </c>
      <c r="C2075">
        <v>2940640</v>
      </c>
      <c r="D2075">
        <v>423150</v>
      </c>
      <c r="E2075">
        <v>804000</v>
      </c>
      <c r="F2075" s="4">
        <f t="shared" si="32"/>
        <v>1389263.3333333333</v>
      </c>
    </row>
    <row r="2076" spans="1:6" x14ac:dyDescent="0.3">
      <c r="A2076" t="s">
        <v>3050</v>
      </c>
      <c r="B2076">
        <v>1542560</v>
      </c>
      <c r="C2076">
        <v>2445820</v>
      </c>
      <c r="D2076">
        <v>4173520</v>
      </c>
      <c r="E2076">
        <v>4897520</v>
      </c>
      <c r="F2076" s="4">
        <f t="shared" si="32"/>
        <v>3838953.3333333335</v>
      </c>
    </row>
    <row r="2077" spans="1:6" x14ac:dyDescent="0.3">
      <c r="A2077" t="s">
        <v>3051</v>
      </c>
      <c r="B2077">
        <v>0</v>
      </c>
      <c r="C2077">
        <v>1128520</v>
      </c>
      <c r="D2077">
        <v>1049750</v>
      </c>
      <c r="E2077">
        <v>1072890</v>
      </c>
      <c r="F2077" s="4">
        <f t="shared" si="32"/>
        <v>1083720</v>
      </c>
    </row>
    <row r="2078" spans="1:6" x14ac:dyDescent="0.3">
      <c r="A2078" t="s">
        <v>3052</v>
      </c>
      <c r="B2078">
        <v>5040490</v>
      </c>
      <c r="C2078">
        <v>5294320</v>
      </c>
      <c r="D2078">
        <v>4749170</v>
      </c>
      <c r="E2078">
        <v>5924930</v>
      </c>
      <c r="F2078" s="4">
        <f t="shared" si="32"/>
        <v>5322806.666666667</v>
      </c>
    </row>
    <row r="2079" spans="1:6" x14ac:dyDescent="0.3">
      <c r="A2079" t="s">
        <v>3053</v>
      </c>
      <c r="B2079">
        <v>14993160</v>
      </c>
      <c r="C2079">
        <v>30499110</v>
      </c>
      <c r="D2079">
        <v>35903860</v>
      </c>
      <c r="E2079">
        <v>23819240</v>
      </c>
      <c r="F2079" s="4">
        <f t="shared" si="32"/>
        <v>30074070</v>
      </c>
    </row>
    <row r="2080" spans="1:6" x14ac:dyDescent="0.3">
      <c r="A2080" t="s">
        <v>3054</v>
      </c>
      <c r="B2080">
        <v>1964320</v>
      </c>
      <c r="C2080">
        <v>442260</v>
      </c>
      <c r="D2080">
        <v>3721600</v>
      </c>
      <c r="E2080">
        <v>500500</v>
      </c>
      <c r="F2080" s="4">
        <f t="shared" si="32"/>
        <v>1554786.6666666667</v>
      </c>
    </row>
    <row r="2081" spans="1:6" x14ac:dyDescent="0.3">
      <c r="A2081" t="s">
        <v>3055</v>
      </c>
      <c r="B2081">
        <v>0</v>
      </c>
      <c r="C2081">
        <v>7693000</v>
      </c>
      <c r="D2081">
        <v>10600500</v>
      </c>
      <c r="E2081">
        <v>5482000</v>
      </c>
      <c r="F2081" s="4">
        <f t="shared" si="32"/>
        <v>7925166.666666667</v>
      </c>
    </row>
    <row r="2082" spans="1:6" x14ac:dyDescent="0.3">
      <c r="A2082" t="s">
        <v>3056</v>
      </c>
      <c r="B2082">
        <v>2230450</v>
      </c>
      <c r="C2082">
        <v>4176220</v>
      </c>
      <c r="D2082">
        <v>4217020</v>
      </c>
      <c r="E2082">
        <v>4068800</v>
      </c>
      <c r="F2082" s="4">
        <f t="shared" si="32"/>
        <v>4154013.3333333335</v>
      </c>
    </row>
    <row r="2083" spans="1:6" x14ac:dyDescent="0.3">
      <c r="A2083" t="s">
        <v>3057</v>
      </c>
      <c r="B2083">
        <v>0</v>
      </c>
      <c r="C2083">
        <v>0</v>
      </c>
      <c r="D2083">
        <v>269360</v>
      </c>
      <c r="E2083">
        <v>1306850</v>
      </c>
      <c r="F2083" s="4">
        <f t="shared" si="32"/>
        <v>525403.33333333337</v>
      </c>
    </row>
    <row r="2084" spans="1:6" x14ac:dyDescent="0.3">
      <c r="A2084" t="s">
        <v>3058</v>
      </c>
      <c r="B2084">
        <v>2095730</v>
      </c>
      <c r="C2084">
        <v>3596930</v>
      </c>
      <c r="D2084">
        <v>3037580</v>
      </c>
      <c r="E2084">
        <v>5597570</v>
      </c>
      <c r="F2084" s="4">
        <f t="shared" si="32"/>
        <v>4077360</v>
      </c>
    </row>
    <row r="2085" spans="1:6" x14ac:dyDescent="0.3">
      <c r="A2085" t="s">
        <v>3059</v>
      </c>
      <c r="B2085">
        <v>3365000</v>
      </c>
      <c r="C2085">
        <v>535000</v>
      </c>
      <c r="D2085">
        <v>4132020</v>
      </c>
      <c r="E2085">
        <v>3439900</v>
      </c>
      <c r="F2085" s="4">
        <f t="shared" si="32"/>
        <v>2702306.6666666665</v>
      </c>
    </row>
    <row r="2086" spans="1:6" x14ac:dyDescent="0.3">
      <c r="A2086" t="s">
        <v>3060</v>
      </c>
      <c r="B2086">
        <v>487760</v>
      </c>
      <c r="C2086">
        <v>0</v>
      </c>
      <c r="D2086">
        <v>475020</v>
      </c>
      <c r="E2086">
        <v>0</v>
      </c>
      <c r="F2086" s="4">
        <f t="shared" si="32"/>
        <v>158340</v>
      </c>
    </row>
    <row r="2087" spans="1:6" x14ac:dyDescent="0.3">
      <c r="A2087" t="s">
        <v>3061</v>
      </c>
      <c r="B2087">
        <v>573300</v>
      </c>
      <c r="C2087">
        <v>382200</v>
      </c>
      <c r="D2087">
        <v>0</v>
      </c>
      <c r="E2087">
        <v>0</v>
      </c>
      <c r="F2087" s="4">
        <f t="shared" si="32"/>
        <v>127400</v>
      </c>
    </row>
    <row r="2088" spans="1:6" x14ac:dyDescent="0.3">
      <c r="A2088" t="s">
        <v>3062</v>
      </c>
      <c r="B2088">
        <v>1834560</v>
      </c>
      <c r="C2088">
        <v>2036580</v>
      </c>
      <c r="D2088">
        <v>0</v>
      </c>
      <c r="E2088">
        <v>510510</v>
      </c>
      <c r="F2088" s="4">
        <f t="shared" si="32"/>
        <v>849030</v>
      </c>
    </row>
    <row r="2089" spans="1:6" x14ac:dyDescent="0.3">
      <c r="A2089" t="s">
        <v>3063</v>
      </c>
      <c r="B2089">
        <v>759900</v>
      </c>
      <c r="C2089">
        <v>0</v>
      </c>
      <c r="D2089">
        <v>0</v>
      </c>
      <c r="E2089">
        <v>1200380</v>
      </c>
      <c r="F2089" s="4">
        <f t="shared" si="32"/>
        <v>400126.66666666669</v>
      </c>
    </row>
    <row r="2090" spans="1:6" x14ac:dyDescent="0.3">
      <c r="A2090" t="s">
        <v>3064</v>
      </c>
      <c r="B2090">
        <v>0</v>
      </c>
      <c r="C2090">
        <v>0</v>
      </c>
      <c r="D2090">
        <v>1138540</v>
      </c>
      <c r="E2090">
        <v>0</v>
      </c>
      <c r="F2090" s="4">
        <f t="shared" si="32"/>
        <v>379513.33333333331</v>
      </c>
    </row>
    <row r="2091" spans="1:6" x14ac:dyDescent="0.3">
      <c r="A2091" t="s">
        <v>3065</v>
      </c>
      <c r="B2091">
        <v>0</v>
      </c>
      <c r="C2091">
        <v>2369640</v>
      </c>
      <c r="D2091">
        <v>2861040</v>
      </c>
      <c r="E2091">
        <v>2617980</v>
      </c>
      <c r="F2091" s="4">
        <f t="shared" si="32"/>
        <v>2616220</v>
      </c>
    </row>
    <row r="2092" spans="1:6" x14ac:dyDescent="0.3">
      <c r="A2092" t="s">
        <v>3066</v>
      </c>
      <c r="B2092">
        <v>740000</v>
      </c>
      <c r="C2092">
        <v>2168230</v>
      </c>
      <c r="D2092">
        <v>2165800</v>
      </c>
      <c r="E2092">
        <v>2018300</v>
      </c>
      <c r="F2092" s="4">
        <f t="shared" si="32"/>
        <v>2117443.3333333335</v>
      </c>
    </row>
    <row r="2093" spans="1:6" x14ac:dyDescent="0.3">
      <c r="A2093" t="s">
        <v>3067</v>
      </c>
      <c r="B2093">
        <v>656650</v>
      </c>
      <c r="C2093">
        <v>230000</v>
      </c>
      <c r="D2093">
        <v>0</v>
      </c>
      <c r="E2093">
        <v>0</v>
      </c>
      <c r="F2093" s="4">
        <f t="shared" si="32"/>
        <v>76666.666666666672</v>
      </c>
    </row>
    <row r="2094" spans="1:6" x14ac:dyDescent="0.3">
      <c r="A2094" t="s">
        <v>3068</v>
      </c>
      <c r="B2094">
        <v>0</v>
      </c>
      <c r="C2094">
        <v>0</v>
      </c>
      <c r="D2094">
        <v>979890</v>
      </c>
      <c r="E2094">
        <v>955500</v>
      </c>
      <c r="F2094" s="4">
        <f t="shared" si="32"/>
        <v>645130</v>
      </c>
    </row>
    <row r="2095" spans="1:6" x14ac:dyDescent="0.3">
      <c r="A2095" t="s">
        <v>3069</v>
      </c>
      <c r="B2095">
        <v>6883660</v>
      </c>
      <c r="C2095">
        <v>6434550</v>
      </c>
      <c r="D2095">
        <v>7227500</v>
      </c>
      <c r="E2095">
        <v>6183630</v>
      </c>
      <c r="F2095" s="4">
        <f t="shared" si="32"/>
        <v>6615226.666666667</v>
      </c>
    </row>
    <row r="2096" spans="1:6" x14ac:dyDescent="0.3">
      <c r="A2096" t="s">
        <v>3070</v>
      </c>
      <c r="B2096">
        <v>2058850</v>
      </c>
      <c r="C2096">
        <v>2079600</v>
      </c>
      <c r="D2096">
        <v>2032940</v>
      </c>
      <c r="E2096">
        <v>2018880</v>
      </c>
      <c r="F2096" s="4">
        <f t="shared" si="32"/>
        <v>2043806.6666666667</v>
      </c>
    </row>
    <row r="2097" spans="1:6" x14ac:dyDescent="0.3">
      <c r="A2097" t="s">
        <v>3071</v>
      </c>
      <c r="B2097">
        <v>3054510</v>
      </c>
      <c r="C2097">
        <v>4079110</v>
      </c>
      <c r="D2097">
        <v>2026840</v>
      </c>
      <c r="E2097">
        <v>2408570</v>
      </c>
      <c r="F2097" s="4">
        <f t="shared" si="32"/>
        <v>2838173.3333333335</v>
      </c>
    </row>
    <row r="2098" spans="1:6" x14ac:dyDescent="0.3">
      <c r="A2098" t="s">
        <v>3072</v>
      </c>
      <c r="B2098">
        <v>0</v>
      </c>
      <c r="C2098">
        <v>0</v>
      </c>
      <c r="D2098">
        <v>1017380</v>
      </c>
      <c r="E2098">
        <v>1321300</v>
      </c>
      <c r="F2098" s="4">
        <f t="shared" si="32"/>
        <v>779560</v>
      </c>
    </row>
    <row r="2099" spans="1:6" x14ac:dyDescent="0.3">
      <c r="A2099" t="s">
        <v>3073</v>
      </c>
      <c r="B2099">
        <v>314860</v>
      </c>
      <c r="C2099">
        <v>230000</v>
      </c>
      <c r="D2099">
        <v>0</v>
      </c>
      <c r="E2099">
        <v>0</v>
      </c>
      <c r="F2099" s="4">
        <f t="shared" si="32"/>
        <v>76666.666666666672</v>
      </c>
    </row>
    <row r="2100" spans="1:6" x14ac:dyDescent="0.3">
      <c r="A2100" t="s">
        <v>3074</v>
      </c>
      <c r="B2100">
        <v>709200</v>
      </c>
      <c r="C2100">
        <v>2368680</v>
      </c>
      <c r="D2100">
        <v>2937170</v>
      </c>
      <c r="E2100">
        <v>2048320</v>
      </c>
      <c r="F2100" s="4">
        <f t="shared" si="32"/>
        <v>2451390</v>
      </c>
    </row>
    <row r="2101" spans="1:6" x14ac:dyDescent="0.3">
      <c r="A2101" t="s">
        <v>3075</v>
      </c>
      <c r="B2101">
        <v>1583400</v>
      </c>
      <c r="C2101">
        <v>2209480</v>
      </c>
      <c r="D2101">
        <v>2073890</v>
      </c>
      <c r="E2101">
        <v>2134860</v>
      </c>
      <c r="F2101" s="4">
        <f t="shared" si="32"/>
        <v>2139410</v>
      </c>
    </row>
    <row r="2102" spans="1:6" x14ac:dyDescent="0.3">
      <c r="A2102" t="s">
        <v>3076</v>
      </c>
      <c r="B2102">
        <v>288000</v>
      </c>
      <c r="C2102">
        <v>725270</v>
      </c>
      <c r="D2102">
        <v>0</v>
      </c>
      <c r="E2102">
        <v>336000</v>
      </c>
      <c r="F2102" s="4">
        <f t="shared" si="32"/>
        <v>353756.66666666669</v>
      </c>
    </row>
    <row r="2103" spans="1:6" x14ac:dyDescent="0.3">
      <c r="A2103" t="s">
        <v>3077</v>
      </c>
      <c r="B2103">
        <v>0</v>
      </c>
      <c r="C2103">
        <v>2239200</v>
      </c>
      <c r="D2103">
        <v>2743800</v>
      </c>
      <c r="E2103">
        <v>2273800</v>
      </c>
      <c r="F2103" s="4">
        <f t="shared" si="32"/>
        <v>2418933.3333333335</v>
      </c>
    </row>
    <row r="2104" spans="1:6" x14ac:dyDescent="0.3">
      <c r="A2104" t="s">
        <v>3078</v>
      </c>
      <c r="B2104">
        <v>1088900</v>
      </c>
      <c r="C2104">
        <v>8328320</v>
      </c>
      <c r="D2104">
        <v>8274970</v>
      </c>
      <c r="E2104">
        <v>6027660</v>
      </c>
      <c r="F2104" s="4">
        <f t="shared" si="32"/>
        <v>7543650</v>
      </c>
    </row>
    <row r="2105" spans="1:6" x14ac:dyDescent="0.3">
      <c r="A2105" t="s">
        <v>3079</v>
      </c>
      <c r="B2105">
        <v>2098800</v>
      </c>
      <c r="C2105">
        <v>4907400</v>
      </c>
      <c r="D2105">
        <v>2663000</v>
      </c>
      <c r="E2105">
        <v>5038620</v>
      </c>
      <c r="F2105" s="4">
        <f t="shared" si="32"/>
        <v>4203006.666666667</v>
      </c>
    </row>
    <row r="2106" spans="1:6" x14ac:dyDescent="0.3">
      <c r="A2106" t="s">
        <v>3080</v>
      </c>
      <c r="B2106">
        <v>5196100</v>
      </c>
      <c r="C2106">
        <v>4233320</v>
      </c>
      <c r="D2106">
        <v>3247200</v>
      </c>
      <c r="E2106">
        <v>4957680</v>
      </c>
      <c r="F2106" s="4">
        <f t="shared" si="32"/>
        <v>4146066.6666666665</v>
      </c>
    </row>
    <row r="2107" spans="1:6" x14ac:dyDescent="0.3">
      <c r="A2107" t="s">
        <v>354</v>
      </c>
      <c r="B2107">
        <v>256000</v>
      </c>
      <c r="C2107">
        <v>1647619</v>
      </c>
      <c r="D2107">
        <v>1891980</v>
      </c>
      <c r="E2107">
        <v>258440</v>
      </c>
      <c r="F2107" s="4">
        <f t="shared" si="32"/>
        <v>1266013</v>
      </c>
    </row>
    <row r="2108" spans="1:6" x14ac:dyDescent="0.3">
      <c r="A2108" t="s">
        <v>3081</v>
      </c>
      <c r="B2108">
        <v>0</v>
      </c>
      <c r="C2108">
        <v>820000</v>
      </c>
      <c r="D2108">
        <v>0</v>
      </c>
      <c r="E2108">
        <v>0</v>
      </c>
      <c r="F2108" s="4">
        <f t="shared" si="32"/>
        <v>273333.33333333331</v>
      </c>
    </row>
    <row r="2109" spans="1:6" x14ac:dyDescent="0.3">
      <c r="A2109" t="s">
        <v>3082</v>
      </c>
      <c r="B2109">
        <v>0</v>
      </c>
      <c r="C2109">
        <v>0</v>
      </c>
      <c r="D2109">
        <v>349000</v>
      </c>
      <c r="E2109">
        <v>0</v>
      </c>
      <c r="F2109" s="4">
        <f t="shared" si="32"/>
        <v>116333.33333333333</v>
      </c>
    </row>
    <row r="2110" spans="1:6" x14ac:dyDescent="0.3">
      <c r="A2110" t="s">
        <v>3083</v>
      </c>
      <c r="B2110">
        <v>8047400</v>
      </c>
      <c r="C2110">
        <v>8449000</v>
      </c>
      <c r="D2110">
        <v>18903240</v>
      </c>
      <c r="E2110">
        <v>8121030</v>
      </c>
      <c r="F2110" s="4">
        <f t="shared" si="32"/>
        <v>11824423.333333334</v>
      </c>
    </row>
    <row r="2111" spans="1:6" x14ac:dyDescent="0.3">
      <c r="A2111" t="s">
        <v>3084</v>
      </c>
      <c r="B2111">
        <v>2962400</v>
      </c>
      <c r="C2111">
        <v>7400000</v>
      </c>
      <c r="D2111">
        <v>13575780</v>
      </c>
      <c r="E2111">
        <v>8511700</v>
      </c>
      <c r="F2111" s="4">
        <f t="shared" si="32"/>
        <v>9829160</v>
      </c>
    </row>
    <row r="2112" spans="1:6" x14ac:dyDescent="0.3">
      <c r="A2112" t="s">
        <v>3085</v>
      </c>
      <c r="B2112">
        <v>0</v>
      </c>
      <c r="C2112">
        <v>1675270</v>
      </c>
      <c r="D2112">
        <v>632450</v>
      </c>
      <c r="E2112">
        <v>0</v>
      </c>
      <c r="F2112" s="4">
        <f t="shared" si="32"/>
        <v>769240</v>
      </c>
    </row>
    <row r="2113" spans="1:6" x14ac:dyDescent="0.3">
      <c r="A2113" t="s">
        <v>3086</v>
      </c>
      <c r="B2113">
        <v>0</v>
      </c>
      <c r="C2113">
        <v>569000</v>
      </c>
      <c r="D2113">
        <v>0</v>
      </c>
      <c r="E2113">
        <v>1948630</v>
      </c>
      <c r="F2113" s="4">
        <f t="shared" si="32"/>
        <v>839210</v>
      </c>
    </row>
    <row r="2114" spans="1:6" x14ac:dyDescent="0.3">
      <c r="A2114" t="s">
        <v>3087</v>
      </c>
      <c r="B2114">
        <v>618800</v>
      </c>
      <c r="C2114">
        <v>0</v>
      </c>
      <c r="D2114">
        <v>2380000</v>
      </c>
      <c r="E2114">
        <v>2512860</v>
      </c>
      <c r="F2114" s="4">
        <f t="shared" si="32"/>
        <v>1630953.3333333333</v>
      </c>
    </row>
    <row r="2115" spans="1:6" x14ac:dyDescent="0.3">
      <c r="A2115" t="s">
        <v>3088</v>
      </c>
      <c r="B2115">
        <v>191100</v>
      </c>
      <c r="C2115">
        <v>7400000</v>
      </c>
      <c r="D2115">
        <v>370000</v>
      </c>
      <c r="E2115">
        <v>450270</v>
      </c>
      <c r="F2115" s="4">
        <f t="shared" ref="F2115:F2178" si="33">SUM(C2115:E2115)/3</f>
        <v>2740090</v>
      </c>
    </row>
    <row r="2116" spans="1:6" x14ac:dyDescent="0.3">
      <c r="A2116" t="s">
        <v>3089</v>
      </c>
      <c r="B2116">
        <v>1102920</v>
      </c>
      <c r="C2116">
        <v>1641640</v>
      </c>
      <c r="D2116">
        <v>847940</v>
      </c>
      <c r="E2116">
        <v>1407930</v>
      </c>
      <c r="F2116" s="4">
        <f t="shared" si="33"/>
        <v>1299170</v>
      </c>
    </row>
    <row r="2117" spans="1:6" x14ac:dyDescent="0.3">
      <c r="A2117" t="s">
        <v>3090</v>
      </c>
      <c r="B2117">
        <v>2323070</v>
      </c>
      <c r="C2117">
        <v>4094340</v>
      </c>
      <c r="D2117">
        <v>2068960</v>
      </c>
      <c r="E2117">
        <v>3416490</v>
      </c>
      <c r="F2117" s="4">
        <f t="shared" si="33"/>
        <v>3193263.3333333335</v>
      </c>
    </row>
    <row r="2118" spans="1:6" x14ac:dyDescent="0.3">
      <c r="A2118" t="s">
        <v>3091</v>
      </c>
      <c r="B2118">
        <v>589680</v>
      </c>
      <c r="C2118">
        <v>962940</v>
      </c>
      <c r="D2118">
        <v>0</v>
      </c>
      <c r="E2118">
        <v>966200</v>
      </c>
      <c r="F2118" s="4">
        <f t="shared" si="33"/>
        <v>643046.66666666663</v>
      </c>
    </row>
    <row r="2119" spans="1:6" x14ac:dyDescent="0.3">
      <c r="A2119" t="s">
        <v>3092</v>
      </c>
      <c r="B2119">
        <v>0</v>
      </c>
      <c r="C2119">
        <v>2131370</v>
      </c>
      <c r="D2119">
        <v>697400</v>
      </c>
      <c r="E2119">
        <v>0</v>
      </c>
      <c r="F2119" s="4">
        <f t="shared" si="33"/>
        <v>942923.33333333337</v>
      </c>
    </row>
    <row r="2120" spans="1:6" x14ac:dyDescent="0.3">
      <c r="A2120" t="s">
        <v>3093</v>
      </c>
      <c r="B2120">
        <v>3901350</v>
      </c>
      <c r="C2120">
        <v>2319350</v>
      </c>
      <c r="D2120">
        <v>740000</v>
      </c>
      <c r="E2120">
        <v>2531000</v>
      </c>
      <c r="F2120" s="4">
        <f t="shared" si="33"/>
        <v>1863450</v>
      </c>
    </row>
    <row r="2121" spans="1:6" x14ac:dyDescent="0.3">
      <c r="A2121" t="s">
        <v>3094</v>
      </c>
      <c r="B2121">
        <v>2109100</v>
      </c>
      <c r="C2121">
        <v>1250510</v>
      </c>
      <c r="D2121">
        <v>1286400</v>
      </c>
      <c r="E2121">
        <v>1871650</v>
      </c>
      <c r="F2121" s="4">
        <f t="shared" si="33"/>
        <v>1469520</v>
      </c>
    </row>
    <row r="2122" spans="1:6" x14ac:dyDescent="0.3">
      <c r="A2122" t="s">
        <v>3095</v>
      </c>
      <c r="B2122">
        <v>0</v>
      </c>
      <c r="C2122">
        <v>0</v>
      </c>
      <c r="D2122">
        <v>318320</v>
      </c>
      <c r="E2122">
        <v>0</v>
      </c>
      <c r="F2122" s="4">
        <f t="shared" si="33"/>
        <v>106106.66666666667</v>
      </c>
    </row>
    <row r="2123" spans="1:6" x14ac:dyDescent="0.3">
      <c r="A2123" t="s">
        <v>3096</v>
      </c>
      <c r="B2123">
        <v>808080</v>
      </c>
      <c r="C2123">
        <v>421100</v>
      </c>
      <c r="D2123">
        <v>0</v>
      </c>
      <c r="E2123">
        <v>0</v>
      </c>
      <c r="F2123" s="4">
        <f t="shared" si="33"/>
        <v>140366.66666666666</v>
      </c>
    </row>
    <row r="2124" spans="1:6" x14ac:dyDescent="0.3">
      <c r="A2124" t="s">
        <v>3097</v>
      </c>
      <c r="B2124">
        <v>2091180</v>
      </c>
      <c r="C2124">
        <v>2163480</v>
      </c>
      <c r="D2124">
        <v>2693999</v>
      </c>
      <c r="E2124">
        <v>0</v>
      </c>
      <c r="F2124" s="4">
        <f t="shared" si="33"/>
        <v>1619159.6666666667</v>
      </c>
    </row>
    <row r="2125" spans="1:6" x14ac:dyDescent="0.3">
      <c r="A2125" t="s">
        <v>3098</v>
      </c>
      <c r="B2125">
        <v>2683790</v>
      </c>
      <c r="C2125">
        <v>4491480</v>
      </c>
      <c r="D2125">
        <v>3641690</v>
      </c>
      <c r="E2125">
        <v>3016650</v>
      </c>
      <c r="F2125" s="4">
        <f t="shared" si="33"/>
        <v>3716606.6666666665</v>
      </c>
    </row>
    <row r="2126" spans="1:6" x14ac:dyDescent="0.3">
      <c r="A2126" t="s">
        <v>3099</v>
      </c>
      <c r="B2126">
        <v>2056730</v>
      </c>
      <c r="C2126">
        <v>2120300</v>
      </c>
      <c r="D2126">
        <v>2147920</v>
      </c>
      <c r="E2126">
        <v>2645460</v>
      </c>
      <c r="F2126" s="4">
        <f t="shared" si="33"/>
        <v>2304560</v>
      </c>
    </row>
    <row r="2127" spans="1:6" x14ac:dyDescent="0.3">
      <c r="A2127" t="s">
        <v>3100</v>
      </c>
      <c r="B2127">
        <v>1080620</v>
      </c>
      <c r="C2127">
        <v>4145040</v>
      </c>
      <c r="D2127">
        <v>1694240</v>
      </c>
      <c r="E2127">
        <v>2065340</v>
      </c>
      <c r="F2127" s="4">
        <f t="shared" si="33"/>
        <v>2634873.3333333335</v>
      </c>
    </row>
    <row r="2128" spans="1:6" x14ac:dyDescent="0.3">
      <c r="A2128" t="s">
        <v>3101</v>
      </c>
      <c r="B2128">
        <v>1069400</v>
      </c>
      <c r="C2128">
        <v>4168520</v>
      </c>
      <c r="D2128">
        <v>1990640</v>
      </c>
      <c r="E2128">
        <v>1292900</v>
      </c>
      <c r="F2128" s="4">
        <f t="shared" si="33"/>
        <v>2484020</v>
      </c>
    </row>
    <row r="2129" spans="1:6" x14ac:dyDescent="0.3">
      <c r="A2129" t="s">
        <v>3102</v>
      </c>
      <c r="B2129">
        <v>0</v>
      </c>
      <c r="C2129">
        <v>0</v>
      </c>
      <c r="D2129">
        <v>1153510</v>
      </c>
      <c r="E2129">
        <v>234600</v>
      </c>
      <c r="F2129" s="4">
        <f t="shared" si="33"/>
        <v>462703.33333333331</v>
      </c>
    </row>
    <row r="2130" spans="1:6" x14ac:dyDescent="0.3">
      <c r="A2130" t="s">
        <v>3103</v>
      </c>
      <c r="B2130">
        <v>855760</v>
      </c>
      <c r="C2130">
        <v>740000</v>
      </c>
      <c r="D2130">
        <v>1042500</v>
      </c>
      <c r="E2130">
        <v>807900</v>
      </c>
      <c r="F2130" s="4">
        <f t="shared" si="33"/>
        <v>863466.66666666663</v>
      </c>
    </row>
    <row r="2131" spans="1:6" x14ac:dyDescent="0.3">
      <c r="A2131" t="s">
        <v>3104</v>
      </c>
      <c r="B2131">
        <v>320000</v>
      </c>
      <c r="C2131">
        <v>515970</v>
      </c>
      <c r="D2131">
        <v>0</v>
      </c>
      <c r="E2131">
        <v>0</v>
      </c>
      <c r="F2131" s="4">
        <f t="shared" si="33"/>
        <v>171990</v>
      </c>
    </row>
    <row r="2132" spans="1:6" x14ac:dyDescent="0.3">
      <c r="A2132" t="s">
        <v>3105</v>
      </c>
      <c r="B2132">
        <v>0</v>
      </c>
      <c r="C2132">
        <v>573300</v>
      </c>
      <c r="D2132">
        <v>515970</v>
      </c>
      <c r="E2132">
        <v>0</v>
      </c>
      <c r="F2132" s="4">
        <f t="shared" si="33"/>
        <v>363090</v>
      </c>
    </row>
    <row r="2133" spans="1:6" x14ac:dyDescent="0.3">
      <c r="A2133" t="s">
        <v>3106</v>
      </c>
      <c r="B2133">
        <v>0</v>
      </c>
      <c r="C2133">
        <v>0</v>
      </c>
      <c r="D2133">
        <v>4868190</v>
      </c>
      <c r="E2133">
        <v>1800140</v>
      </c>
      <c r="F2133" s="4">
        <f t="shared" si="33"/>
        <v>2222776.6666666665</v>
      </c>
    </row>
    <row r="2134" spans="1:6" x14ac:dyDescent="0.3">
      <c r="A2134" t="s">
        <v>3107</v>
      </c>
      <c r="B2134">
        <v>3178040</v>
      </c>
      <c r="C2134">
        <v>9313160</v>
      </c>
      <c r="D2134">
        <v>5368550</v>
      </c>
      <c r="E2134">
        <v>13237870</v>
      </c>
      <c r="F2134" s="4">
        <f t="shared" si="33"/>
        <v>9306526.666666666</v>
      </c>
    </row>
    <row r="2135" spans="1:6" x14ac:dyDescent="0.3">
      <c r="A2135" t="s">
        <v>3108</v>
      </c>
      <c r="B2135">
        <v>2118480</v>
      </c>
      <c r="C2135">
        <v>5395630</v>
      </c>
      <c r="D2135">
        <v>7347410</v>
      </c>
      <c r="E2135">
        <v>1841060</v>
      </c>
      <c r="F2135" s="4">
        <f t="shared" si="33"/>
        <v>4861366.666666667</v>
      </c>
    </row>
    <row r="2136" spans="1:6" x14ac:dyDescent="0.3">
      <c r="A2136" t="s">
        <v>3109</v>
      </c>
      <c r="B2136">
        <v>0</v>
      </c>
      <c r="C2136">
        <v>512330</v>
      </c>
      <c r="D2136">
        <v>195500</v>
      </c>
      <c r="E2136">
        <v>814450</v>
      </c>
      <c r="F2136" s="4">
        <f t="shared" si="33"/>
        <v>507426.66666666669</v>
      </c>
    </row>
    <row r="2137" spans="1:6" x14ac:dyDescent="0.3">
      <c r="A2137" t="s">
        <v>3110</v>
      </c>
      <c r="B2137">
        <v>3569930</v>
      </c>
      <c r="C2137">
        <v>1731950</v>
      </c>
      <c r="D2137">
        <v>1063790</v>
      </c>
      <c r="E2137">
        <v>2207920</v>
      </c>
      <c r="F2137" s="4">
        <f t="shared" si="33"/>
        <v>1667886.6666666667</v>
      </c>
    </row>
    <row r="2138" spans="1:6" x14ac:dyDescent="0.3">
      <c r="A2138" t="s">
        <v>3111</v>
      </c>
      <c r="B2138">
        <v>0</v>
      </c>
      <c r="C2138">
        <v>230000</v>
      </c>
      <c r="D2138">
        <v>1576300</v>
      </c>
      <c r="E2138">
        <v>0</v>
      </c>
      <c r="F2138" s="4">
        <f t="shared" si="33"/>
        <v>602100</v>
      </c>
    </row>
    <row r="2139" spans="1:6" x14ac:dyDescent="0.3">
      <c r="A2139" t="s">
        <v>3112</v>
      </c>
      <c r="B2139">
        <v>605150</v>
      </c>
      <c r="C2139">
        <v>2130090</v>
      </c>
      <c r="D2139">
        <v>2602770</v>
      </c>
      <c r="E2139">
        <v>4468920</v>
      </c>
      <c r="F2139" s="4">
        <f t="shared" si="33"/>
        <v>3067260</v>
      </c>
    </row>
    <row r="2140" spans="1:6" x14ac:dyDescent="0.3">
      <c r="A2140" t="s">
        <v>3113</v>
      </c>
      <c r="B2140">
        <v>2767920</v>
      </c>
      <c r="C2140">
        <v>4390410</v>
      </c>
      <c r="D2140">
        <v>2296470</v>
      </c>
      <c r="E2140">
        <v>3551800</v>
      </c>
      <c r="F2140" s="4">
        <f t="shared" si="33"/>
        <v>3412893.3333333335</v>
      </c>
    </row>
    <row r="2141" spans="1:6" x14ac:dyDescent="0.3">
      <c r="A2141" t="s">
        <v>3114</v>
      </c>
      <c r="B2141">
        <v>2334900</v>
      </c>
      <c r="C2141">
        <v>2210020</v>
      </c>
      <c r="D2141">
        <v>2140120</v>
      </c>
      <c r="E2141">
        <v>2195150</v>
      </c>
      <c r="F2141" s="4">
        <f t="shared" si="33"/>
        <v>2181763.3333333335</v>
      </c>
    </row>
    <row r="2142" spans="1:6" x14ac:dyDescent="0.3">
      <c r="A2142" t="s">
        <v>3115</v>
      </c>
      <c r="B2142">
        <v>3007260</v>
      </c>
      <c r="C2142">
        <v>6328640</v>
      </c>
      <c r="D2142">
        <v>8806480</v>
      </c>
      <c r="E2142">
        <v>4539740</v>
      </c>
      <c r="F2142" s="4">
        <f t="shared" si="33"/>
        <v>6558286.666666667</v>
      </c>
    </row>
    <row r="2143" spans="1:6" x14ac:dyDescent="0.3">
      <c r="A2143" t="s">
        <v>3116</v>
      </c>
      <c r="B2143">
        <v>35800040</v>
      </c>
      <c r="C2143">
        <v>28704730</v>
      </c>
      <c r="D2143">
        <v>48246100</v>
      </c>
      <c r="E2143">
        <v>11941550</v>
      </c>
      <c r="F2143" s="4">
        <f t="shared" si="33"/>
        <v>29630793.333333332</v>
      </c>
    </row>
    <row r="2144" spans="1:6" x14ac:dyDescent="0.3">
      <c r="A2144" t="s">
        <v>3117</v>
      </c>
      <c r="B2144">
        <v>1261000</v>
      </c>
      <c r="C2144">
        <v>2328320</v>
      </c>
      <c r="D2144">
        <v>2367820</v>
      </c>
      <c r="E2144">
        <v>2384680</v>
      </c>
      <c r="F2144" s="4">
        <f t="shared" si="33"/>
        <v>2360273.3333333335</v>
      </c>
    </row>
    <row r="2145" spans="1:6" x14ac:dyDescent="0.3">
      <c r="A2145" t="s">
        <v>3118</v>
      </c>
      <c r="B2145">
        <v>535000</v>
      </c>
      <c r="C2145">
        <v>2106880</v>
      </c>
      <c r="D2145">
        <v>6904110</v>
      </c>
      <c r="E2145">
        <v>3196830</v>
      </c>
      <c r="F2145" s="4">
        <f t="shared" si="33"/>
        <v>4069273.3333333335</v>
      </c>
    </row>
    <row r="2146" spans="1:6" x14ac:dyDescent="0.3">
      <c r="A2146" t="s">
        <v>3119</v>
      </c>
      <c r="B2146">
        <v>1498100</v>
      </c>
      <c r="C2146">
        <v>411950</v>
      </c>
      <c r="D2146">
        <v>0</v>
      </c>
      <c r="E2146">
        <v>0</v>
      </c>
      <c r="F2146" s="4">
        <f t="shared" si="33"/>
        <v>137316.66666666666</v>
      </c>
    </row>
    <row r="2147" spans="1:6" x14ac:dyDescent="0.3">
      <c r="A2147" t="s">
        <v>3120</v>
      </c>
      <c r="B2147">
        <v>0</v>
      </c>
      <c r="C2147">
        <v>0</v>
      </c>
      <c r="D2147">
        <v>2209430</v>
      </c>
      <c r="E2147">
        <v>0</v>
      </c>
      <c r="F2147" s="4">
        <f t="shared" si="33"/>
        <v>736476.66666666663</v>
      </c>
    </row>
    <row r="2148" spans="1:6" x14ac:dyDescent="0.3">
      <c r="A2148" t="s">
        <v>3121</v>
      </c>
      <c r="B2148">
        <v>2039046</v>
      </c>
      <c r="C2148">
        <v>713500</v>
      </c>
      <c r="D2148">
        <v>0</v>
      </c>
      <c r="E2148">
        <v>3154300</v>
      </c>
      <c r="F2148" s="4">
        <f t="shared" si="33"/>
        <v>1289266.6666666667</v>
      </c>
    </row>
    <row r="2149" spans="1:6" x14ac:dyDescent="0.3">
      <c r="A2149" t="s">
        <v>3122</v>
      </c>
      <c r="B2149">
        <v>1967980</v>
      </c>
      <c r="C2149">
        <v>545090</v>
      </c>
      <c r="D2149">
        <v>273000</v>
      </c>
      <c r="E2149">
        <v>1678040</v>
      </c>
      <c r="F2149" s="4">
        <f t="shared" si="33"/>
        <v>832043.33333333337</v>
      </c>
    </row>
    <row r="2150" spans="1:6" x14ac:dyDescent="0.3">
      <c r="A2150" t="s">
        <v>3123</v>
      </c>
      <c r="B2150">
        <v>1023470</v>
      </c>
      <c r="C2150">
        <v>620000</v>
      </c>
      <c r="D2150">
        <v>0</v>
      </c>
      <c r="E2150">
        <v>0</v>
      </c>
      <c r="F2150" s="4">
        <f t="shared" si="33"/>
        <v>206666.66666666666</v>
      </c>
    </row>
    <row r="2151" spans="1:6" x14ac:dyDescent="0.3">
      <c r="A2151" t="s">
        <v>3124</v>
      </c>
      <c r="B2151">
        <v>0</v>
      </c>
      <c r="C2151">
        <v>264600</v>
      </c>
      <c r="D2151">
        <v>0</v>
      </c>
      <c r="E2151">
        <v>0</v>
      </c>
      <c r="F2151" s="4">
        <f t="shared" si="33"/>
        <v>88200</v>
      </c>
    </row>
    <row r="2152" spans="1:6" x14ac:dyDescent="0.3">
      <c r="A2152" t="s">
        <v>3125</v>
      </c>
      <c r="B2152">
        <v>1012550</v>
      </c>
      <c r="C2152">
        <v>0</v>
      </c>
      <c r="D2152">
        <v>427700</v>
      </c>
      <c r="E2152">
        <v>370000</v>
      </c>
      <c r="F2152" s="4">
        <f t="shared" si="33"/>
        <v>265900</v>
      </c>
    </row>
    <row r="2153" spans="1:6" x14ac:dyDescent="0.3">
      <c r="A2153" t="s">
        <v>3126</v>
      </c>
      <c r="B2153">
        <v>0</v>
      </c>
      <c r="C2153">
        <v>1051050</v>
      </c>
      <c r="D2153">
        <v>2935180</v>
      </c>
      <c r="E2153">
        <v>804000</v>
      </c>
      <c r="F2153" s="4">
        <f t="shared" si="33"/>
        <v>1596743.3333333333</v>
      </c>
    </row>
    <row r="2154" spans="1:6" x14ac:dyDescent="0.3">
      <c r="A2154" t="s">
        <v>3127</v>
      </c>
      <c r="B2154">
        <v>594230</v>
      </c>
      <c r="C2154">
        <v>571480</v>
      </c>
      <c r="D2154">
        <v>1364820</v>
      </c>
      <c r="E2154">
        <v>1097460</v>
      </c>
      <c r="F2154" s="4">
        <f t="shared" si="33"/>
        <v>1011253.3333333334</v>
      </c>
    </row>
    <row r="2155" spans="1:6" x14ac:dyDescent="0.3">
      <c r="A2155" t="s">
        <v>3128</v>
      </c>
      <c r="B2155">
        <v>0</v>
      </c>
      <c r="C2155">
        <v>1151520</v>
      </c>
      <c r="D2155">
        <v>887180</v>
      </c>
      <c r="E2155">
        <v>0</v>
      </c>
      <c r="F2155" s="4">
        <f t="shared" si="33"/>
        <v>679566.66666666663</v>
      </c>
    </row>
    <row r="2156" spans="1:6" x14ac:dyDescent="0.3">
      <c r="A2156" t="s">
        <v>3129</v>
      </c>
      <c r="B2156">
        <v>0</v>
      </c>
      <c r="C2156">
        <v>256000</v>
      </c>
      <c r="D2156">
        <v>740000</v>
      </c>
      <c r="E2156">
        <v>1344000</v>
      </c>
      <c r="F2156" s="4">
        <f t="shared" si="33"/>
        <v>780000</v>
      </c>
    </row>
    <row r="2157" spans="1:6" x14ac:dyDescent="0.3">
      <c r="A2157" t="s">
        <v>3130</v>
      </c>
      <c r="B2157">
        <v>3850960</v>
      </c>
      <c r="C2157">
        <v>10347840</v>
      </c>
      <c r="D2157">
        <v>7857919</v>
      </c>
      <c r="E2157">
        <v>14753480</v>
      </c>
      <c r="F2157" s="4">
        <f t="shared" si="33"/>
        <v>10986413</v>
      </c>
    </row>
    <row r="2158" spans="1:6" x14ac:dyDescent="0.3">
      <c r="A2158" t="s">
        <v>3131</v>
      </c>
      <c r="B2158">
        <v>0</v>
      </c>
      <c r="C2158">
        <v>230000</v>
      </c>
      <c r="D2158">
        <v>331240</v>
      </c>
      <c r="E2158">
        <v>357000</v>
      </c>
      <c r="F2158" s="4">
        <f t="shared" si="33"/>
        <v>306080</v>
      </c>
    </row>
    <row r="2159" spans="1:6" x14ac:dyDescent="0.3">
      <c r="A2159" t="s">
        <v>3132</v>
      </c>
      <c r="B2159">
        <v>948000</v>
      </c>
      <c r="C2159">
        <v>0</v>
      </c>
      <c r="D2159">
        <v>2329600</v>
      </c>
      <c r="E2159">
        <v>2169990</v>
      </c>
      <c r="F2159" s="4">
        <f t="shared" si="33"/>
        <v>1499863.3333333333</v>
      </c>
    </row>
    <row r="2160" spans="1:6" x14ac:dyDescent="0.3">
      <c r="A2160" t="s">
        <v>3133</v>
      </c>
      <c r="B2160">
        <v>1268540</v>
      </c>
      <c r="C2160">
        <v>1722880</v>
      </c>
      <c r="D2160">
        <v>1329510</v>
      </c>
      <c r="E2160">
        <v>1677040</v>
      </c>
      <c r="F2160" s="4">
        <f t="shared" si="33"/>
        <v>1576476.6666666667</v>
      </c>
    </row>
    <row r="2161" spans="1:6" x14ac:dyDescent="0.3">
      <c r="A2161" t="s">
        <v>3134</v>
      </c>
      <c r="B2161">
        <v>770750</v>
      </c>
      <c r="C2161">
        <v>1989390</v>
      </c>
      <c r="D2161">
        <v>822040</v>
      </c>
      <c r="E2161">
        <v>0</v>
      </c>
      <c r="F2161" s="4">
        <f t="shared" si="33"/>
        <v>937143.33333333337</v>
      </c>
    </row>
    <row r="2162" spans="1:6" x14ac:dyDescent="0.3">
      <c r="A2162" t="s">
        <v>3135</v>
      </c>
      <c r="B2162">
        <v>589680</v>
      </c>
      <c r="C2162">
        <v>852670</v>
      </c>
      <c r="D2162">
        <v>0</v>
      </c>
      <c r="E2162">
        <v>240000</v>
      </c>
      <c r="F2162" s="4">
        <f t="shared" si="33"/>
        <v>364223.33333333331</v>
      </c>
    </row>
    <row r="2163" spans="1:6" x14ac:dyDescent="0.3">
      <c r="A2163" t="s">
        <v>3136</v>
      </c>
      <c r="B2163">
        <v>1994100</v>
      </c>
      <c r="C2163">
        <v>2718400</v>
      </c>
      <c r="D2163">
        <v>3138620</v>
      </c>
      <c r="E2163">
        <v>2415420</v>
      </c>
      <c r="F2163" s="4">
        <f t="shared" si="33"/>
        <v>2757480</v>
      </c>
    </row>
    <row r="2164" spans="1:6" x14ac:dyDescent="0.3">
      <c r="A2164" t="s">
        <v>3137</v>
      </c>
      <c r="B2164">
        <v>971880</v>
      </c>
      <c r="C2164">
        <v>0</v>
      </c>
      <c r="D2164">
        <v>0</v>
      </c>
      <c r="E2164">
        <v>0</v>
      </c>
      <c r="F2164" s="4">
        <f t="shared" si="33"/>
        <v>0</v>
      </c>
    </row>
    <row r="2165" spans="1:6" x14ac:dyDescent="0.3">
      <c r="A2165" t="s">
        <v>3138</v>
      </c>
      <c r="B2165">
        <v>0</v>
      </c>
      <c r="C2165">
        <v>382200</v>
      </c>
      <c r="D2165">
        <v>0</v>
      </c>
      <c r="E2165">
        <v>0</v>
      </c>
      <c r="F2165" s="4">
        <f t="shared" si="33"/>
        <v>127400</v>
      </c>
    </row>
    <row r="2166" spans="1:6" x14ac:dyDescent="0.3">
      <c r="A2166" t="s">
        <v>3139</v>
      </c>
      <c r="B2166">
        <v>875680</v>
      </c>
      <c r="C2166">
        <v>1103400</v>
      </c>
      <c r="D2166">
        <v>1160550</v>
      </c>
      <c r="E2166">
        <v>512260</v>
      </c>
      <c r="F2166" s="4">
        <f t="shared" si="33"/>
        <v>925403.33333333337</v>
      </c>
    </row>
    <row r="2167" spans="1:6" x14ac:dyDescent="0.3">
      <c r="A2167" t="s">
        <v>3140</v>
      </c>
      <c r="B2167">
        <v>288000</v>
      </c>
      <c r="C2167">
        <v>0</v>
      </c>
      <c r="D2167">
        <v>1105470</v>
      </c>
      <c r="E2167">
        <v>0</v>
      </c>
      <c r="F2167" s="4">
        <f t="shared" si="33"/>
        <v>368490</v>
      </c>
    </row>
    <row r="2168" spans="1:6" x14ac:dyDescent="0.3">
      <c r="A2168" t="s">
        <v>3141</v>
      </c>
      <c r="B2168">
        <v>0</v>
      </c>
      <c r="C2168">
        <v>0</v>
      </c>
      <c r="D2168">
        <v>500500</v>
      </c>
      <c r="E2168">
        <v>948100</v>
      </c>
      <c r="F2168" s="4">
        <f t="shared" si="33"/>
        <v>482866.66666666669</v>
      </c>
    </row>
    <row r="2169" spans="1:6" x14ac:dyDescent="0.3">
      <c r="A2169" t="s">
        <v>3142</v>
      </c>
      <c r="B2169">
        <v>0</v>
      </c>
      <c r="C2169">
        <v>2402400</v>
      </c>
      <c r="D2169">
        <v>0</v>
      </c>
      <c r="E2169">
        <v>0</v>
      </c>
      <c r="F2169" s="4">
        <f t="shared" si="33"/>
        <v>800800</v>
      </c>
    </row>
    <row r="2170" spans="1:6" x14ac:dyDescent="0.3">
      <c r="A2170" t="s">
        <v>3143</v>
      </c>
      <c r="B2170">
        <v>0</v>
      </c>
      <c r="C2170">
        <v>0</v>
      </c>
      <c r="D2170">
        <v>1583400</v>
      </c>
      <c r="E2170">
        <v>0</v>
      </c>
      <c r="F2170" s="4">
        <f t="shared" si="33"/>
        <v>527800</v>
      </c>
    </row>
    <row r="2171" spans="1:6" x14ac:dyDescent="0.3">
      <c r="A2171" t="s">
        <v>3144</v>
      </c>
      <c r="B2171">
        <v>313600</v>
      </c>
      <c r="C2171">
        <v>878050</v>
      </c>
      <c r="D2171">
        <v>0</v>
      </c>
      <c r="E2171">
        <v>1257280</v>
      </c>
      <c r="F2171" s="4">
        <f t="shared" si="33"/>
        <v>711776.66666666663</v>
      </c>
    </row>
    <row r="2172" spans="1:6" x14ac:dyDescent="0.3">
      <c r="A2172" t="s">
        <v>3145</v>
      </c>
      <c r="B2172">
        <v>2702800</v>
      </c>
      <c r="C2172">
        <v>3700000</v>
      </c>
      <c r="D2172">
        <v>4691150</v>
      </c>
      <c r="E2172">
        <v>4588890</v>
      </c>
      <c r="F2172" s="4">
        <f t="shared" si="33"/>
        <v>4326680</v>
      </c>
    </row>
    <row r="2173" spans="1:6" x14ac:dyDescent="0.3">
      <c r="A2173" t="s">
        <v>3146</v>
      </c>
      <c r="B2173">
        <v>1068200</v>
      </c>
      <c r="C2173">
        <v>2961140</v>
      </c>
      <c r="D2173">
        <v>923200</v>
      </c>
      <c r="E2173">
        <v>820000</v>
      </c>
      <c r="F2173" s="4">
        <f t="shared" si="33"/>
        <v>1568113.3333333333</v>
      </c>
    </row>
    <row r="2174" spans="1:6" x14ac:dyDescent="0.3">
      <c r="A2174" t="s">
        <v>3147</v>
      </c>
      <c r="B2174">
        <v>1681680</v>
      </c>
      <c r="C2174">
        <v>229320</v>
      </c>
      <c r="D2174">
        <v>1424060</v>
      </c>
      <c r="E2174">
        <v>2247110</v>
      </c>
      <c r="F2174" s="4">
        <f t="shared" si="33"/>
        <v>1300163.3333333333</v>
      </c>
    </row>
    <row r="2175" spans="1:6" x14ac:dyDescent="0.3">
      <c r="A2175" t="s">
        <v>3148</v>
      </c>
      <c r="B2175">
        <v>0</v>
      </c>
      <c r="C2175">
        <v>1330240</v>
      </c>
      <c r="D2175">
        <v>3149940</v>
      </c>
      <c r="E2175">
        <v>453280</v>
      </c>
      <c r="F2175" s="4">
        <f t="shared" si="33"/>
        <v>1644486.6666666667</v>
      </c>
    </row>
    <row r="2176" spans="1:6" x14ac:dyDescent="0.3">
      <c r="A2176" t="s">
        <v>3149</v>
      </c>
      <c r="B2176">
        <v>0</v>
      </c>
      <c r="C2176">
        <v>2565460</v>
      </c>
      <c r="D2176">
        <v>720900</v>
      </c>
      <c r="E2176">
        <v>957320</v>
      </c>
      <c r="F2176" s="4">
        <f t="shared" si="33"/>
        <v>1414560</v>
      </c>
    </row>
    <row r="2177" spans="1:6" x14ac:dyDescent="0.3">
      <c r="A2177" t="s">
        <v>3150</v>
      </c>
      <c r="B2177">
        <v>679400</v>
      </c>
      <c r="C2177">
        <v>640000</v>
      </c>
      <c r="D2177">
        <v>2554500</v>
      </c>
      <c r="E2177">
        <v>0</v>
      </c>
      <c r="F2177" s="4">
        <f t="shared" si="33"/>
        <v>1064833.3333333333</v>
      </c>
    </row>
    <row r="2178" spans="1:6" x14ac:dyDescent="0.3">
      <c r="A2178" t="s">
        <v>3151</v>
      </c>
      <c r="B2178">
        <v>670300</v>
      </c>
      <c r="C2178">
        <v>6279910</v>
      </c>
      <c r="D2178">
        <v>6075380</v>
      </c>
      <c r="E2178">
        <v>5659290</v>
      </c>
      <c r="F2178" s="4">
        <f t="shared" si="33"/>
        <v>6004860</v>
      </c>
    </row>
    <row r="2179" spans="1:6" x14ac:dyDescent="0.3">
      <c r="A2179" t="s">
        <v>3152</v>
      </c>
      <c r="B2179">
        <v>207480</v>
      </c>
      <c r="C2179">
        <v>472290</v>
      </c>
      <c r="D2179">
        <v>349000</v>
      </c>
      <c r="E2179">
        <v>207480</v>
      </c>
      <c r="F2179" s="4">
        <f t="shared" ref="F2179:F2242" si="34">SUM(C2179:E2179)/3</f>
        <v>342923.33333333331</v>
      </c>
    </row>
    <row r="2180" spans="1:6" x14ac:dyDescent="0.3">
      <c r="A2180" t="s">
        <v>3153</v>
      </c>
      <c r="B2180">
        <v>7400000</v>
      </c>
      <c r="C2180">
        <v>1836000</v>
      </c>
      <c r="D2180">
        <v>438240</v>
      </c>
      <c r="E2180">
        <v>1496880</v>
      </c>
      <c r="F2180" s="4">
        <f t="shared" si="34"/>
        <v>1257040</v>
      </c>
    </row>
    <row r="2181" spans="1:6" x14ac:dyDescent="0.3">
      <c r="A2181" t="s">
        <v>3154</v>
      </c>
      <c r="B2181">
        <v>0</v>
      </c>
      <c r="C2181">
        <v>149400</v>
      </c>
      <c r="D2181">
        <v>416880</v>
      </c>
      <c r="E2181">
        <v>0</v>
      </c>
      <c r="F2181" s="4">
        <f t="shared" si="34"/>
        <v>188760</v>
      </c>
    </row>
    <row r="2182" spans="1:6" x14ac:dyDescent="0.3">
      <c r="A2182" t="s">
        <v>3155</v>
      </c>
      <c r="B2182">
        <v>299390</v>
      </c>
      <c r="C2182">
        <v>0</v>
      </c>
      <c r="D2182">
        <v>435890</v>
      </c>
      <c r="E2182">
        <v>294840</v>
      </c>
      <c r="F2182" s="4">
        <f t="shared" si="34"/>
        <v>243576.66666666666</v>
      </c>
    </row>
    <row r="2183" spans="1:6" x14ac:dyDescent="0.3">
      <c r="A2183" t="s">
        <v>3156</v>
      </c>
      <c r="B2183">
        <v>5511360</v>
      </c>
      <c r="C2183">
        <v>9813320</v>
      </c>
      <c r="D2183">
        <v>6175530</v>
      </c>
      <c r="E2183">
        <v>6273450</v>
      </c>
      <c r="F2183" s="4">
        <f t="shared" si="34"/>
        <v>7420766.666666667</v>
      </c>
    </row>
    <row r="2184" spans="1:6" x14ac:dyDescent="0.3">
      <c r="A2184" t="s">
        <v>3157</v>
      </c>
      <c r="B2184">
        <v>2722720</v>
      </c>
      <c r="C2184">
        <v>3915730</v>
      </c>
      <c r="D2184">
        <v>4731090</v>
      </c>
      <c r="E2184">
        <v>2217550</v>
      </c>
      <c r="F2184" s="4">
        <f t="shared" si="34"/>
        <v>3621456.6666666665</v>
      </c>
    </row>
    <row r="2185" spans="1:6" x14ac:dyDescent="0.3">
      <c r="A2185" t="s">
        <v>3158</v>
      </c>
      <c r="B2185">
        <v>0</v>
      </c>
      <c r="C2185">
        <v>1817750</v>
      </c>
      <c r="D2185">
        <v>1983800</v>
      </c>
      <c r="E2185">
        <v>4534200</v>
      </c>
      <c r="F2185" s="4">
        <f t="shared" si="34"/>
        <v>2778583.3333333335</v>
      </c>
    </row>
    <row r="2186" spans="1:6" x14ac:dyDescent="0.3">
      <c r="A2186" t="s">
        <v>3159</v>
      </c>
      <c r="B2186">
        <v>0</v>
      </c>
      <c r="C2186">
        <v>1247120</v>
      </c>
      <c r="D2186">
        <v>391000</v>
      </c>
      <c r="E2186">
        <v>0</v>
      </c>
      <c r="F2186" s="4">
        <f t="shared" si="34"/>
        <v>546040</v>
      </c>
    </row>
    <row r="2187" spans="1:6" x14ac:dyDescent="0.3">
      <c r="A2187" t="s">
        <v>3160</v>
      </c>
      <c r="B2187">
        <v>478660</v>
      </c>
      <c r="C2187">
        <v>2380000</v>
      </c>
      <c r="D2187">
        <v>2036259</v>
      </c>
      <c r="E2187">
        <v>2154960</v>
      </c>
      <c r="F2187" s="4">
        <f t="shared" si="34"/>
        <v>2190406.3333333335</v>
      </c>
    </row>
    <row r="2188" spans="1:6" x14ac:dyDescent="0.3">
      <c r="A2188" t="s">
        <v>3161</v>
      </c>
      <c r="B2188">
        <v>0</v>
      </c>
      <c r="C2188">
        <v>4729890</v>
      </c>
      <c r="D2188">
        <v>0</v>
      </c>
      <c r="E2188">
        <v>0</v>
      </c>
      <c r="F2188" s="4">
        <f t="shared" si="34"/>
        <v>1576630</v>
      </c>
    </row>
    <row r="2189" spans="1:6" x14ac:dyDescent="0.3">
      <c r="A2189" t="s">
        <v>3162</v>
      </c>
      <c r="B2189">
        <v>965840</v>
      </c>
      <c r="C2189">
        <v>0</v>
      </c>
      <c r="D2189">
        <v>0</v>
      </c>
      <c r="E2189">
        <v>0</v>
      </c>
      <c r="F2189" s="4">
        <f t="shared" si="34"/>
        <v>0</v>
      </c>
    </row>
    <row r="2190" spans="1:6" x14ac:dyDescent="0.3">
      <c r="A2190" t="s">
        <v>3163</v>
      </c>
      <c r="B2190">
        <v>0</v>
      </c>
      <c r="C2190">
        <v>0</v>
      </c>
      <c r="D2190">
        <v>1932840</v>
      </c>
      <c r="E2190">
        <v>0</v>
      </c>
      <c r="F2190" s="4">
        <f t="shared" si="34"/>
        <v>644280</v>
      </c>
    </row>
    <row r="2191" spans="1:6" x14ac:dyDescent="0.3">
      <c r="A2191" t="s">
        <v>3164</v>
      </c>
      <c r="B2191">
        <v>0</v>
      </c>
      <c r="C2191">
        <v>994400</v>
      </c>
      <c r="D2191">
        <v>0</v>
      </c>
      <c r="E2191">
        <v>520800</v>
      </c>
      <c r="F2191" s="4">
        <f t="shared" si="34"/>
        <v>505066.66666666669</v>
      </c>
    </row>
    <row r="2192" spans="1:6" x14ac:dyDescent="0.3">
      <c r="A2192" t="s">
        <v>3165</v>
      </c>
      <c r="B2192">
        <v>2167510</v>
      </c>
      <c r="C2192">
        <v>2429000</v>
      </c>
      <c r="D2192">
        <v>6075830</v>
      </c>
      <c r="E2192">
        <v>2336100</v>
      </c>
      <c r="F2192" s="4">
        <f t="shared" si="34"/>
        <v>3613643.3333333335</v>
      </c>
    </row>
    <row r="2193" spans="1:6" x14ac:dyDescent="0.3">
      <c r="A2193" t="s">
        <v>3166</v>
      </c>
      <c r="B2193">
        <v>2407960</v>
      </c>
      <c r="C2193">
        <v>4076490</v>
      </c>
      <c r="D2193">
        <v>2442100</v>
      </c>
      <c r="E2193">
        <v>4065320</v>
      </c>
      <c r="F2193" s="4">
        <f t="shared" si="34"/>
        <v>3527970</v>
      </c>
    </row>
    <row r="2194" spans="1:6" x14ac:dyDescent="0.3">
      <c r="A2194" t="s">
        <v>3167</v>
      </c>
      <c r="B2194">
        <v>0</v>
      </c>
      <c r="C2194">
        <v>575120</v>
      </c>
      <c r="D2194">
        <v>357000</v>
      </c>
      <c r="E2194">
        <v>0</v>
      </c>
      <c r="F2194" s="4">
        <f t="shared" si="34"/>
        <v>310706.66666666669</v>
      </c>
    </row>
    <row r="2195" spans="1:6" x14ac:dyDescent="0.3">
      <c r="A2195" t="s">
        <v>3168</v>
      </c>
      <c r="B2195">
        <v>0</v>
      </c>
      <c r="C2195">
        <v>607880</v>
      </c>
      <c r="D2195">
        <v>229320</v>
      </c>
      <c r="E2195">
        <v>824460</v>
      </c>
      <c r="F2195" s="4">
        <f t="shared" si="34"/>
        <v>553886.66666666663</v>
      </c>
    </row>
    <row r="2196" spans="1:6" x14ac:dyDescent="0.3">
      <c r="A2196" t="s">
        <v>3169</v>
      </c>
      <c r="B2196">
        <v>0</v>
      </c>
      <c r="C2196">
        <v>0</v>
      </c>
      <c r="D2196">
        <v>191100</v>
      </c>
      <c r="E2196">
        <v>359450</v>
      </c>
      <c r="F2196" s="4">
        <f t="shared" si="34"/>
        <v>183516.66666666666</v>
      </c>
    </row>
    <row r="2197" spans="1:6" x14ac:dyDescent="0.3">
      <c r="A2197" t="s">
        <v>3170</v>
      </c>
      <c r="B2197">
        <v>2086840</v>
      </c>
      <c r="C2197">
        <v>0</v>
      </c>
      <c r="D2197">
        <v>357000</v>
      </c>
      <c r="E2197">
        <v>2196890</v>
      </c>
      <c r="F2197" s="4">
        <f t="shared" si="34"/>
        <v>851296.66666666663</v>
      </c>
    </row>
    <row r="2198" spans="1:6" x14ac:dyDescent="0.3">
      <c r="A2198" t="s">
        <v>3171</v>
      </c>
      <c r="B2198">
        <v>746200</v>
      </c>
      <c r="C2198">
        <v>807040</v>
      </c>
      <c r="D2198">
        <v>589680</v>
      </c>
      <c r="E2198">
        <v>402000</v>
      </c>
      <c r="F2198" s="4">
        <f t="shared" si="34"/>
        <v>599573.33333333337</v>
      </c>
    </row>
    <row r="2199" spans="1:6" x14ac:dyDescent="0.3">
      <c r="A2199" t="s">
        <v>3172</v>
      </c>
      <c r="B2199">
        <v>2109150</v>
      </c>
      <c r="C2199">
        <v>2013480</v>
      </c>
      <c r="D2199">
        <v>2696500</v>
      </c>
      <c r="E2199">
        <v>2087540</v>
      </c>
      <c r="F2199" s="4">
        <f t="shared" si="34"/>
        <v>2265840</v>
      </c>
    </row>
    <row r="2200" spans="1:6" x14ac:dyDescent="0.3">
      <c r="A2200" t="s">
        <v>3173</v>
      </c>
      <c r="B2200">
        <v>2088450</v>
      </c>
      <c r="C2200">
        <v>2859560</v>
      </c>
      <c r="D2200">
        <v>1954080</v>
      </c>
      <c r="E2200">
        <v>2090940</v>
      </c>
      <c r="F2200" s="4">
        <f t="shared" si="34"/>
        <v>2301526.6666666665</v>
      </c>
    </row>
    <row r="2201" spans="1:6" x14ac:dyDescent="0.3">
      <c r="A2201" t="s">
        <v>3174</v>
      </c>
      <c r="B2201">
        <v>370000</v>
      </c>
      <c r="C2201">
        <v>1035300</v>
      </c>
      <c r="D2201">
        <v>387660</v>
      </c>
      <c r="E2201">
        <v>482300</v>
      </c>
      <c r="F2201" s="4">
        <f t="shared" si="34"/>
        <v>635086.66666666663</v>
      </c>
    </row>
    <row r="2202" spans="1:6" x14ac:dyDescent="0.3">
      <c r="A2202" t="s">
        <v>3175</v>
      </c>
      <c r="B2202">
        <v>0</v>
      </c>
      <c r="C2202">
        <v>0</v>
      </c>
      <c r="D2202">
        <v>200200</v>
      </c>
      <c r="E2202">
        <v>311220</v>
      </c>
      <c r="F2202" s="4">
        <f t="shared" si="34"/>
        <v>170473.33333333334</v>
      </c>
    </row>
    <row r="2203" spans="1:6" x14ac:dyDescent="0.3">
      <c r="A2203" t="s">
        <v>3176</v>
      </c>
      <c r="B2203">
        <v>1875280</v>
      </c>
      <c r="C2203">
        <v>1342250</v>
      </c>
      <c r="D2203">
        <v>2384760</v>
      </c>
      <c r="E2203">
        <v>2110110</v>
      </c>
      <c r="F2203" s="4">
        <f t="shared" si="34"/>
        <v>1945706.6666666667</v>
      </c>
    </row>
    <row r="2204" spans="1:6" x14ac:dyDescent="0.3">
      <c r="A2204" t="s">
        <v>338</v>
      </c>
      <c r="B2204">
        <v>568900</v>
      </c>
      <c r="C2204">
        <v>634600</v>
      </c>
      <c r="D2204">
        <v>864200</v>
      </c>
      <c r="E2204">
        <v>812020</v>
      </c>
      <c r="F2204" s="4">
        <f t="shared" si="34"/>
        <v>770273.33333333337</v>
      </c>
    </row>
    <row r="2205" spans="1:6" x14ac:dyDescent="0.3">
      <c r="A2205" t="s">
        <v>3177</v>
      </c>
      <c r="B2205">
        <v>2312310</v>
      </c>
      <c r="C2205">
        <v>1172620</v>
      </c>
      <c r="D2205">
        <v>1688780</v>
      </c>
      <c r="E2205">
        <v>3213090</v>
      </c>
      <c r="F2205" s="4">
        <f t="shared" si="34"/>
        <v>2024830</v>
      </c>
    </row>
    <row r="2206" spans="1:6" x14ac:dyDescent="0.3">
      <c r="A2206" t="s">
        <v>3178</v>
      </c>
      <c r="B2206">
        <v>589680</v>
      </c>
      <c r="C2206">
        <v>1358800</v>
      </c>
      <c r="D2206">
        <v>1802800</v>
      </c>
      <c r="E2206">
        <v>2787310</v>
      </c>
      <c r="F2206" s="4">
        <f t="shared" si="34"/>
        <v>1982970</v>
      </c>
    </row>
    <row r="2207" spans="1:6" x14ac:dyDescent="0.3">
      <c r="A2207" t="s">
        <v>3179</v>
      </c>
      <c r="B2207">
        <v>0</v>
      </c>
      <c r="C2207">
        <v>3188320</v>
      </c>
      <c r="D2207">
        <v>2053500</v>
      </c>
      <c r="E2207">
        <v>2408860</v>
      </c>
      <c r="F2207" s="4">
        <f t="shared" si="34"/>
        <v>2550226.6666666665</v>
      </c>
    </row>
    <row r="2208" spans="1:6" x14ac:dyDescent="0.3">
      <c r="A2208" t="s">
        <v>3180</v>
      </c>
      <c r="B2208">
        <v>0</v>
      </c>
      <c r="C2208">
        <v>305000</v>
      </c>
      <c r="D2208">
        <v>0</v>
      </c>
      <c r="E2208">
        <v>450560</v>
      </c>
      <c r="F2208" s="4">
        <f t="shared" si="34"/>
        <v>251853.33333333334</v>
      </c>
    </row>
    <row r="2209" spans="1:6" x14ac:dyDescent="0.3">
      <c r="A2209" t="s">
        <v>3181</v>
      </c>
      <c r="B2209">
        <v>807270</v>
      </c>
      <c r="C2209">
        <v>459000</v>
      </c>
      <c r="D2209">
        <v>674000</v>
      </c>
      <c r="E2209">
        <v>954220</v>
      </c>
      <c r="F2209" s="4">
        <f t="shared" si="34"/>
        <v>695740</v>
      </c>
    </row>
    <row r="2210" spans="1:6" x14ac:dyDescent="0.3">
      <c r="A2210" t="s">
        <v>3182</v>
      </c>
      <c r="B2210">
        <v>308000</v>
      </c>
      <c r="C2210">
        <v>2017920</v>
      </c>
      <c r="D2210">
        <v>3094940</v>
      </c>
      <c r="E2210">
        <v>1818180</v>
      </c>
      <c r="F2210" s="4">
        <f t="shared" si="34"/>
        <v>2310346.6666666665</v>
      </c>
    </row>
    <row r="2211" spans="1:6" x14ac:dyDescent="0.3">
      <c r="A2211" t="s">
        <v>3183</v>
      </c>
      <c r="B2211">
        <v>6248000</v>
      </c>
      <c r="C2211">
        <v>6708150</v>
      </c>
      <c r="D2211">
        <v>6141050</v>
      </c>
      <c r="E2211">
        <v>6205380</v>
      </c>
      <c r="F2211" s="4">
        <f t="shared" si="34"/>
        <v>6351526.666666667</v>
      </c>
    </row>
    <row r="2212" spans="1:6" x14ac:dyDescent="0.3">
      <c r="A2212" t="s">
        <v>3184</v>
      </c>
      <c r="B2212">
        <v>2046150</v>
      </c>
      <c r="C2212">
        <v>2376350</v>
      </c>
      <c r="D2212">
        <v>581490</v>
      </c>
      <c r="E2212">
        <v>0</v>
      </c>
      <c r="F2212" s="4">
        <f t="shared" si="34"/>
        <v>985946.66666666663</v>
      </c>
    </row>
    <row r="2213" spans="1:6" x14ac:dyDescent="0.3">
      <c r="A2213" t="s">
        <v>3185</v>
      </c>
      <c r="B2213">
        <v>264000</v>
      </c>
      <c r="C2213">
        <v>618800</v>
      </c>
      <c r="D2213">
        <v>623350</v>
      </c>
      <c r="E2213">
        <v>252960</v>
      </c>
      <c r="F2213" s="4">
        <f t="shared" si="34"/>
        <v>498370</v>
      </c>
    </row>
    <row r="2214" spans="1:6" x14ac:dyDescent="0.3">
      <c r="A2214" t="s">
        <v>3186</v>
      </c>
      <c r="B2214">
        <v>0</v>
      </c>
      <c r="C2214">
        <v>651190</v>
      </c>
      <c r="D2214">
        <v>0</v>
      </c>
      <c r="E2214">
        <v>213850</v>
      </c>
      <c r="F2214" s="4">
        <f t="shared" si="34"/>
        <v>288346.66666666669</v>
      </c>
    </row>
    <row r="2215" spans="1:6" x14ac:dyDescent="0.3">
      <c r="A2215" t="s">
        <v>3187</v>
      </c>
      <c r="B2215">
        <v>656000</v>
      </c>
      <c r="C2215">
        <v>855400</v>
      </c>
      <c r="D2215">
        <v>714000</v>
      </c>
      <c r="E2215">
        <v>804000</v>
      </c>
      <c r="F2215" s="4">
        <f t="shared" si="34"/>
        <v>791133.33333333337</v>
      </c>
    </row>
    <row r="2216" spans="1:6" x14ac:dyDescent="0.3">
      <c r="A2216" t="s">
        <v>3188</v>
      </c>
      <c r="B2216">
        <v>879480</v>
      </c>
      <c r="C2216">
        <v>1457470</v>
      </c>
      <c r="D2216">
        <v>0</v>
      </c>
      <c r="E2216">
        <v>0</v>
      </c>
      <c r="F2216" s="4">
        <f t="shared" si="34"/>
        <v>485823.33333333331</v>
      </c>
    </row>
    <row r="2217" spans="1:6" x14ac:dyDescent="0.3">
      <c r="A2217" t="s">
        <v>3189</v>
      </c>
      <c r="B2217">
        <v>1806000</v>
      </c>
      <c r="C2217">
        <v>4521550</v>
      </c>
      <c r="D2217">
        <v>3124400</v>
      </c>
      <c r="E2217">
        <v>4504350</v>
      </c>
      <c r="F2217" s="4">
        <f t="shared" si="34"/>
        <v>4050100</v>
      </c>
    </row>
    <row r="2218" spans="1:6" x14ac:dyDescent="0.3">
      <c r="A2218" t="s">
        <v>3190</v>
      </c>
      <c r="B2218">
        <v>647680</v>
      </c>
      <c r="C2218">
        <v>0</v>
      </c>
      <c r="D2218">
        <v>0</v>
      </c>
      <c r="E2218">
        <v>0</v>
      </c>
      <c r="F2218" s="4">
        <f t="shared" si="34"/>
        <v>0</v>
      </c>
    </row>
    <row r="2219" spans="1:6" x14ac:dyDescent="0.3">
      <c r="A2219" t="s">
        <v>3191</v>
      </c>
      <c r="B2219">
        <v>920000</v>
      </c>
      <c r="C2219">
        <v>612000</v>
      </c>
      <c r="D2219">
        <v>0</v>
      </c>
      <c r="E2219">
        <v>596700</v>
      </c>
      <c r="F2219" s="4">
        <f t="shared" si="34"/>
        <v>402900</v>
      </c>
    </row>
    <row r="2220" spans="1:6" x14ac:dyDescent="0.3">
      <c r="A2220" t="s">
        <v>3192</v>
      </c>
      <c r="B2220">
        <v>0</v>
      </c>
      <c r="C2220">
        <v>0</v>
      </c>
      <c r="D2220">
        <v>828100</v>
      </c>
      <c r="E2220">
        <v>658090</v>
      </c>
      <c r="F2220" s="4">
        <f t="shared" si="34"/>
        <v>495396.66666666669</v>
      </c>
    </row>
    <row r="2221" spans="1:6" x14ac:dyDescent="0.3">
      <c r="A2221" t="s">
        <v>3193</v>
      </c>
      <c r="B2221">
        <v>2104180</v>
      </c>
      <c r="C2221">
        <v>2092200</v>
      </c>
      <c r="D2221">
        <v>2049740</v>
      </c>
      <c r="E2221">
        <v>2134790</v>
      </c>
      <c r="F2221" s="4">
        <f t="shared" si="34"/>
        <v>2092243.3333333333</v>
      </c>
    </row>
    <row r="2222" spans="1:6" x14ac:dyDescent="0.3">
      <c r="A2222" t="s">
        <v>3194</v>
      </c>
      <c r="B2222">
        <v>0</v>
      </c>
      <c r="C2222">
        <v>219120</v>
      </c>
      <c r="D2222">
        <v>390000</v>
      </c>
      <c r="E2222">
        <v>1267500</v>
      </c>
      <c r="F2222" s="4">
        <f t="shared" si="34"/>
        <v>625540</v>
      </c>
    </row>
    <row r="2223" spans="1:6" x14ac:dyDescent="0.3">
      <c r="A2223" t="s">
        <v>3195</v>
      </c>
      <c r="B2223">
        <v>0</v>
      </c>
      <c r="C2223">
        <v>2362700</v>
      </c>
      <c r="D2223">
        <v>469200</v>
      </c>
      <c r="E2223">
        <v>709800</v>
      </c>
      <c r="F2223" s="4">
        <f t="shared" si="34"/>
        <v>1180566.6666666667</v>
      </c>
    </row>
    <row r="2224" spans="1:6" x14ac:dyDescent="0.3">
      <c r="A2224" t="s">
        <v>881</v>
      </c>
      <c r="B2224">
        <v>0</v>
      </c>
      <c r="C2224">
        <v>442260</v>
      </c>
      <c r="D2224">
        <v>766100</v>
      </c>
      <c r="E2224">
        <v>403130</v>
      </c>
      <c r="F2224" s="4">
        <f t="shared" si="34"/>
        <v>537163.33333333337</v>
      </c>
    </row>
    <row r="2225" spans="1:6" x14ac:dyDescent="0.3">
      <c r="A2225" t="s">
        <v>3196</v>
      </c>
      <c r="B2225">
        <v>2093540</v>
      </c>
      <c r="C2225">
        <v>1876420</v>
      </c>
      <c r="D2225">
        <v>1949200</v>
      </c>
      <c r="E2225">
        <v>2814510</v>
      </c>
      <c r="F2225" s="4">
        <f t="shared" si="34"/>
        <v>2213376.6666666665</v>
      </c>
    </row>
    <row r="2226" spans="1:6" x14ac:dyDescent="0.3">
      <c r="A2226" t="s">
        <v>3197</v>
      </c>
      <c r="B2226">
        <v>819680</v>
      </c>
      <c r="C2226">
        <v>0</v>
      </c>
      <c r="D2226">
        <v>0</v>
      </c>
      <c r="E2226">
        <v>0</v>
      </c>
      <c r="F2226" s="4">
        <f t="shared" si="34"/>
        <v>0</v>
      </c>
    </row>
    <row r="2227" spans="1:6" x14ac:dyDescent="0.3">
      <c r="A2227" t="s">
        <v>3198</v>
      </c>
      <c r="B2227">
        <v>0</v>
      </c>
      <c r="C2227">
        <v>2589610</v>
      </c>
      <c r="D2227">
        <v>1332850</v>
      </c>
      <c r="E2227">
        <v>1565520</v>
      </c>
      <c r="F2227" s="4">
        <f t="shared" si="34"/>
        <v>1829326.6666666667</v>
      </c>
    </row>
    <row r="2228" spans="1:6" x14ac:dyDescent="0.3">
      <c r="A2228" t="s">
        <v>3199</v>
      </c>
      <c r="B2228">
        <v>6335510</v>
      </c>
      <c r="C2228">
        <v>4854790</v>
      </c>
      <c r="D2228">
        <v>3043950</v>
      </c>
      <c r="E2228">
        <v>2484500</v>
      </c>
      <c r="F2228" s="4">
        <f t="shared" si="34"/>
        <v>3461080</v>
      </c>
    </row>
    <row r="2229" spans="1:6" x14ac:dyDescent="0.3">
      <c r="A2229" t="s">
        <v>3200</v>
      </c>
      <c r="B2229">
        <v>0</v>
      </c>
      <c r="C2229">
        <v>0</v>
      </c>
      <c r="D2229">
        <v>1679460</v>
      </c>
      <c r="E2229">
        <v>0</v>
      </c>
      <c r="F2229" s="4">
        <f t="shared" si="34"/>
        <v>559820</v>
      </c>
    </row>
    <row r="2230" spans="1:6" x14ac:dyDescent="0.3">
      <c r="A2230" t="s">
        <v>3201</v>
      </c>
      <c r="B2230">
        <v>2088450</v>
      </c>
      <c r="C2230">
        <v>0</v>
      </c>
      <c r="D2230">
        <v>0</v>
      </c>
      <c r="E2230">
        <v>0</v>
      </c>
      <c r="F2230" s="4">
        <f t="shared" si="34"/>
        <v>0</v>
      </c>
    </row>
    <row r="2231" spans="1:6" x14ac:dyDescent="0.3">
      <c r="A2231" t="s">
        <v>3202</v>
      </c>
      <c r="B2231">
        <v>752200</v>
      </c>
      <c r="C2231">
        <v>2749700</v>
      </c>
      <c r="D2231">
        <v>4071070</v>
      </c>
      <c r="E2231">
        <v>2975720</v>
      </c>
      <c r="F2231" s="4">
        <f t="shared" si="34"/>
        <v>3265496.6666666665</v>
      </c>
    </row>
    <row r="2232" spans="1:6" x14ac:dyDescent="0.3">
      <c r="A2232" t="s">
        <v>3203</v>
      </c>
      <c r="B2232">
        <v>2410310</v>
      </c>
      <c r="C2232">
        <v>2436610</v>
      </c>
      <c r="D2232">
        <v>2005260</v>
      </c>
      <c r="E2232">
        <v>4378500</v>
      </c>
      <c r="F2232" s="4">
        <f t="shared" si="34"/>
        <v>2940123.3333333335</v>
      </c>
    </row>
    <row r="2233" spans="1:6" x14ac:dyDescent="0.3">
      <c r="A2233" t="s">
        <v>3204</v>
      </c>
      <c r="B2233">
        <v>2632400</v>
      </c>
      <c r="C2233">
        <v>2630300</v>
      </c>
      <c r="D2233">
        <v>0</v>
      </c>
      <c r="E2233">
        <v>0</v>
      </c>
      <c r="F2233" s="4">
        <f t="shared" si="34"/>
        <v>876766.66666666663</v>
      </c>
    </row>
    <row r="2234" spans="1:6" x14ac:dyDescent="0.3">
      <c r="A2234" t="s">
        <v>3205</v>
      </c>
      <c r="B2234">
        <v>0</v>
      </c>
      <c r="C2234">
        <v>0</v>
      </c>
      <c r="D2234">
        <v>195500</v>
      </c>
      <c r="E2234">
        <v>0</v>
      </c>
      <c r="F2234" s="4">
        <f t="shared" si="34"/>
        <v>65166.666666666664</v>
      </c>
    </row>
    <row r="2235" spans="1:6" x14ac:dyDescent="0.3">
      <c r="A2235" t="s">
        <v>3206</v>
      </c>
      <c r="B2235">
        <v>0</v>
      </c>
      <c r="C2235">
        <v>600600</v>
      </c>
      <c r="D2235">
        <v>595140</v>
      </c>
      <c r="E2235">
        <v>0</v>
      </c>
      <c r="F2235" s="4">
        <f t="shared" si="34"/>
        <v>398580</v>
      </c>
    </row>
    <row r="2236" spans="1:6" x14ac:dyDescent="0.3">
      <c r="A2236" t="s">
        <v>3207</v>
      </c>
      <c r="B2236">
        <v>2231800</v>
      </c>
      <c r="C2236">
        <v>1433250</v>
      </c>
      <c r="D2236">
        <v>2133240</v>
      </c>
      <c r="E2236">
        <v>540540</v>
      </c>
      <c r="F2236" s="4">
        <f t="shared" si="34"/>
        <v>1369010</v>
      </c>
    </row>
    <row r="2237" spans="1:6" x14ac:dyDescent="0.3">
      <c r="A2237" t="s">
        <v>3208</v>
      </c>
      <c r="B2237">
        <v>3026660</v>
      </c>
      <c r="C2237">
        <v>14302000</v>
      </c>
      <c r="D2237">
        <v>2584400</v>
      </c>
      <c r="E2237">
        <v>0</v>
      </c>
      <c r="F2237" s="4">
        <f t="shared" si="34"/>
        <v>5628800</v>
      </c>
    </row>
    <row r="2238" spans="1:6" x14ac:dyDescent="0.3">
      <c r="A2238" t="s">
        <v>3209</v>
      </c>
      <c r="B2238">
        <v>2288470</v>
      </c>
      <c r="C2238">
        <v>2408860</v>
      </c>
      <c r="D2238">
        <v>2619540</v>
      </c>
      <c r="E2238">
        <v>2389580</v>
      </c>
      <c r="F2238" s="4">
        <f t="shared" si="34"/>
        <v>2472660</v>
      </c>
    </row>
    <row r="2239" spans="1:6" x14ac:dyDescent="0.3">
      <c r="A2239" t="s">
        <v>3210</v>
      </c>
      <c r="B2239">
        <v>0</v>
      </c>
      <c r="C2239">
        <v>496860</v>
      </c>
      <c r="D2239">
        <v>2162500</v>
      </c>
      <c r="E2239">
        <v>0</v>
      </c>
      <c r="F2239" s="4">
        <f t="shared" si="34"/>
        <v>886453.33333333337</v>
      </c>
    </row>
    <row r="2240" spans="1:6" x14ac:dyDescent="0.3">
      <c r="A2240" t="s">
        <v>3211</v>
      </c>
      <c r="B2240">
        <v>2189000</v>
      </c>
      <c r="C2240">
        <v>2412800</v>
      </c>
      <c r="D2240">
        <v>3893220</v>
      </c>
      <c r="E2240">
        <v>2101800</v>
      </c>
      <c r="F2240" s="4">
        <f t="shared" si="34"/>
        <v>2802606.6666666665</v>
      </c>
    </row>
    <row r="2241" spans="1:6" x14ac:dyDescent="0.3">
      <c r="A2241" t="s">
        <v>3212</v>
      </c>
      <c r="B2241">
        <v>1110000</v>
      </c>
      <c r="C2241">
        <v>3660160</v>
      </c>
      <c r="D2241">
        <v>370000</v>
      </c>
      <c r="E2241">
        <v>2200560</v>
      </c>
      <c r="F2241" s="4">
        <f t="shared" si="34"/>
        <v>2076906.6666666667</v>
      </c>
    </row>
    <row r="2242" spans="1:6" x14ac:dyDescent="0.3">
      <c r="A2242" t="s">
        <v>3213</v>
      </c>
      <c r="B2242">
        <v>1941950</v>
      </c>
      <c r="C2242">
        <v>0</v>
      </c>
      <c r="D2242">
        <v>1481950</v>
      </c>
      <c r="E2242">
        <v>873260</v>
      </c>
      <c r="F2242" s="4">
        <f t="shared" si="34"/>
        <v>785070</v>
      </c>
    </row>
    <row r="2243" spans="1:6" x14ac:dyDescent="0.3">
      <c r="A2243" t="s">
        <v>3214</v>
      </c>
      <c r="B2243">
        <v>2966080</v>
      </c>
      <c r="C2243">
        <v>4651650</v>
      </c>
      <c r="D2243">
        <v>6797100</v>
      </c>
      <c r="E2243">
        <v>6265800</v>
      </c>
      <c r="F2243" s="4">
        <f t="shared" ref="F2243:F2306" si="35">SUM(C2243:E2243)/3</f>
        <v>5904850</v>
      </c>
    </row>
    <row r="2244" spans="1:6" x14ac:dyDescent="0.3">
      <c r="A2244" t="s">
        <v>3215</v>
      </c>
      <c r="B2244">
        <v>2035300</v>
      </c>
      <c r="C2244">
        <v>2621340</v>
      </c>
      <c r="D2244">
        <v>0</v>
      </c>
      <c r="E2244">
        <v>1217800</v>
      </c>
      <c r="F2244" s="4">
        <f t="shared" si="35"/>
        <v>1279713.3333333333</v>
      </c>
    </row>
    <row r="2245" spans="1:6" x14ac:dyDescent="0.3">
      <c r="A2245" t="s">
        <v>3216</v>
      </c>
      <c r="B2245">
        <v>818700</v>
      </c>
      <c r="C2245">
        <v>2542900</v>
      </c>
      <c r="D2245">
        <v>2350300</v>
      </c>
      <c r="E2245">
        <v>3502340</v>
      </c>
      <c r="F2245" s="4">
        <f t="shared" si="35"/>
        <v>2798513.3333333335</v>
      </c>
    </row>
    <row r="2246" spans="1:6" x14ac:dyDescent="0.3">
      <c r="A2246" t="s">
        <v>3217</v>
      </c>
      <c r="B2246">
        <v>719950</v>
      </c>
      <c r="C2246">
        <v>0</v>
      </c>
      <c r="D2246">
        <v>469560</v>
      </c>
      <c r="E2246">
        <v>0</v>
      </c>
      <c r="F2246" s="4">
        <f t="shared" si="35"/>
        <v>156520</v>
      </c>
    </row>
    <row r="2247" spans="1:6" x14ac:dyDescent="0.3">
      <c r="A2247" t="s">
        <v>3218</v>
      </c>
      <c r="B2247">
        <v>0</v>
      </c>
      <c r="C2247">
        <v>1152060</v>
      </c>
      <c r="D2247">
        <v>772590</v>
      </c>
      <c r="E2247">
        <v>1676920</v>
      </c>
      <c r="F2247" s="4">
        <f t="shared" si="35"/>
        <v>1200523.3333333333</v>
      </c>
    </row>
    <row r="2248" spans="1:6" x14ac:dyDescent="0.3">
      <c r="A2248" t="s">
        <v>3219</v>
      </c>
      <c r="B2248">
        <v>1507870</v>
      </c>
      <c r="C2248">
        <v>790900</v>
      </c>
      <c r="D2248">
        <v>496860</v>
      </c>
      <c r="E2248">
        <v>1693250</v>
      </c>
      <c r="F2248" s="4">
        <f t="shared" si="35"/>
        <v>993670</v>
      </c>
    </row>
    <row r="2249" spans="1:6" x14ac:dyDescent="0.3">
      <c r="A2249" t="s">
        <v>3220</v>
      </c>
      <c r="B2249">
        <v>264000</v>
      </c>
      <c r="C2249">
        <v>817200</v>
      </c>
      <c r="D2249">
        <v>2058720</v>
      </c>
      <c r="E2249">
        <v>1349200</v>
      </c>
      <c r="F2249" s="4">
        <f t="shared" si="35"/>
        <v>1408373.3333333333</v>
      </c>
    </row>
    <row r="2250" spans="1:6" x14ac:dyDescent="0.3">
      <c r="A2250" t="s">
        <v>3221</v>
      </c>
      <c r="B2250">
        <v>1414060</v>
      </c>
      <c r="C2250">
        <v>751660</v>
      </c>
      <c r="D2250">
        <v>0</v>
      </c>
      <c r="E2250">
        <v>876900</v>
      </c>
      <c r="F2250" s="4">
        <f t="shared" si="35"/>
        <v>542853.33333333337</v>
      </c>
    </row>
    <row r="2251" spans="1:6" x14ac:dyDescent="0.3">
      <c r="A2251" t="s">
        <v>617</v>
      </c>
      <c r="B2251">
        <v>0</v>
      </c>
      <c r="C2251">
        <v>0</v>
      </c>
      <c r="D2251">
        <v>1275560</v>
      </c>
      <c r="E2251">
        <v>0</v>
      </c>
      <c r="F2251" s="4">
        <f t="shared" si="35"/>
        <v>425186.66666666669</v>
      </c>
    </row>
    <row r="2252" spans="1:6" x14ac:dyDescent="0.3">
      <c r="A2252" t="s">
        <v>3222</v>
      </c>
      <c r="B2252">
        <v>0</v>
      </c>
      <c r="C2252">
        <v>0</v>
      </c>
      <c r="D2252">
        <v>2005820</v>
      </c>
      <c r="E2252">
        <v>529280</v>
      </c>
      <c r="F2252" s="4">
        <f t="shared" si="35"/>
        <v>845033.33333333337</v>
      </c>
    </row>
    <row r="2253" spans="1:6" x14ac:dyDescent="0.3">
      <c r="A2253" t="s">
        <v>3223</v>
      </c>
      <c r="B2253">
        <v>263900</v>
      </c>
      <c r="C2253">
        <v>691600</v>
      </c>
      <c r="D2253">
        <v>303940</v>
      </c>
      <c r="E2253">
        <v>311220</v>
      </c>
      <c r="F2253" s="4">
        <f t="shared" si="35"/>
        <v>435586.66666666669</v>
      </c>
    </row>
    <row r="2254" spans="1:6" x14ac:dyDescent="0.3">
      <c r="A2254" t="s">
        <v>3224</v>
      </c>
      <c r="B2254">
        <v>900000</v>
      </c>
      <c r="C2254">
        <v>230000</v>
      </c>
      <c r="D2254">
        <v>1640000</v>
      </c>
      <c r="E2254">
        <v>561100</v>
      </c>
      <c r="F2254" s="4">
        <f t="shared" si="35"/>
        <v>810366.66666666663</v>
      </c>
    </row>
    <row r="2255" spans="1:6" x14ac:dyDescent="0.3">
      <c r="A2255" t="s">
        <v>3225</v>
      </c>
      <c r="B2255">
        <v>17288140</v>
      </c>
      <c r="C2255">
        <v>10110910</v>
      </c>
      <c r="D2255">
        <v>9708840</v>
      </c>
      <c r="E2255">
        <v>27209890</v>
      </c>
      <c r="F2255" s="4">
        <f t="shared" si="35"/>
        <v>15676546.666666666</v>
      </c>
    </row>
    <row r="2256" spans="1:6" x14ac:dyDescent="0.3">
      <c r="A2256" t="s">
        <v>3226</v>
      </c>
      <c r="B2256">
        <v>2106800</v>
      </c>
      <c r="C2256">
        <v>0</v>
      </c>
      <c r="D2256">
        <v>1267150</v>
      </c>
      <c r="E2256">
        <v>2146600</v>
      </c>
      <c r="F2256" s="4">
        <f t="shared" si="35"/>
        <v>1137916.6666666667</v>
      </c>
    </row>
    <row r="2257" spans="1:6" x14ac:dyDescent="0.3">
      <c r="A2257" t="s">
        <v>3227</v>
      </c>
      <c r="B2257">
        <v>0</v>
      </c>
      <c r="C2257">
        <v>785800</v>
      </c>
      <c r="D2257">
        <v>0</v>
      </c>
      <c r="E2257">
        <v>0</v>
      </c>
      <c r="F2257" s="4">
        <f t="shared" si="35"/>
        <v>261933.33333333334</v>
      </c>
    </row>
    <row r="2258" spans="1:6" x14ac:dyDescent="0.3">
      <c r="A2258" t="s">
        <v>3228</v>
      </c>
      <c r="B2258">
        <v>4172980</v>
      </c>
      <c r="C2258">
        <v>10124770</v>
      </c>
      <c r="D2258">
        <v>17166110</v>
      </c>
      <c r="E2258">
        <v>10956840</v>
      </c>
      <c r="F2258" s="4">
        <f t="shared" si="35"/>
        <v>12749240</v>
      </c>
    </row>
    <row r="2259" spans="1:6" x14ac:dyDescent="0.3">
      <c r="A2259" t="s">
        <v>3229</v>
      </c>
      <c r="B2259">
        <v>7142590</v>
      </c>
      <c r="C2259">
        <v>5715000</v>
      </c>
      <c r="D2259">
        <v>10032270</v>
      </c>
      <c r="E2259">
        <v>12418620</v>
      </c>
      <c r="F2259" s="4">
        <f t="shared" si="35"/>
        <v>9388630</v>
      </c>
    </row>
    <row r="2260" spans="1:6" x14ac:dyDescent="0.3">
      <c r="A2260" t="s">
        <v>3230</v>
      </c>
      <c r="B2260">
        <v>0</v>
      </c>
      <c r="C2260">
        <v>411950</v>
      </c>
      <c r="D2260">
        <v>0</v>
      </c>
      <c r="E2260">
        <v>1161450</v>
      </c>
      <c r="F2260" s="4">
        <f t="shared" si="35"/>
        <v>524466.66666666663</v>
      </c>
    </row>
    <row r="2261" spans="1:6" x14ac:dyDescent="0.3">
      <c r="A2261" t="s">
        <v>3231</v>
      </c>
      <c r="B2261">
        <v>13025550</v>
      </c>
      <c r="C2261">
        <v>21602750</v>
      </c>
      <c r="D2261">
        <v>15956040</v>
      </c>
      <c r="E2261">
        <v>16883050</v>
      </c>
      <c r="F2261" s="4">
        <f t="shared" si="35"/>
        <v>18147280</v>
      </c>
    </row>
    <row r="2262" spans="1:6" x14ac:dyDescent="0.3">
      <c r="A2262" t="s">
        <v>3232</v>
      </c>
      <c r="B2262">
        <v>1200720</v>
      </c>
      <c r="C2262">
        <v>0</v>
      </c>
      <c r="D2262">
        <v>0</v>
      </c>
      <c r="E2262">
        <v>0</v>
      </c>
      <c r="F2262" s="4">
        <f t="shared" si="35"/>
        <v>0</v>
      </c>
    </row>
    <row r="2263" spans="1:6" x14ac:dyDescent="0.3">
      <c r="A2263" t="s">
        <v>3233</v>
      </c>
      <c r="B2263">
        <v>0</v>
      </c>
      <c r="C2263">
        <v>0</v>
      </c>
      <c r="D2263">
        <v>2201919</v>
      </c>
      <c r="E2263">
        <v>2242440</v>
      </c>
      <c r="F2263" s="4">
        <f t="shared" si="35"/>
        <v>1481453</v>
      </c>
    </row>
    <row r="2264" spans="1:6" x14ac:dyDescent="0.3">
      <c r="A2264" t="s">
        <v>3234</v>
      </c>
      <c r="B2264">
        <v>0</v>
      </c>
      <c r="C2264">
        <v>475700</v>
      </c>
      <c r="D2264">
        <v>223860</v>
      </c>
      <c r="E2264">
        <v>0</v>
      </c>
      <c r="F2264" s="4">
        <f t="shared" si="35"/>
        <v>233186.66666666666</v>
      </c>
    </row>
    <row r="2265" spans="1:6" x14ac:dyDescent="0.3">
      <c r="A2265" t="s">
        <v>3235</v>
      </c>
      <c r="B2265">
        <v>0</v>
      </c>
      <c r="C2265">
        <v>256000</v>
      </c>
      <c r="D2265">
        <v>877740</v>
      </c>
      <c r="E2265">
        <v>1873250</v>
      </c>
      <c r="F2265" s="4">
        <f t="shared" si="35"/>
        <v>1002330</v>
      </c>
    </row>
    <row r="2266" spans="1:6" x14ac:dyDescent="0.3">
      <c r="A2266" t="s">
        <v>3236</v>
      </c>
      <c r="B2266">
        <v>0</v>
      </c>
      <c r="C2266">
        <v>1386100</v>
      </c>
      <c r="D2266">
        <v>1201200</v>
      </c>
      <c r="E2266">
        <v>2038400</v>
      </c>
      <c r="F2266" s="4">
        <f t="shared" si="35"/>
        <v>1541900</v>
      </c>
    </row>
    <row r="2267" spans="1:6" x14ac:dyDescent="0.3">
      <c r="A2267" t="s">
        <v>3237</v>
      </c>
      <c r="B2267">
        <v>0</v>
      </c>
      <c r="C2267">
        <v>1195460</v>
      </c>
      <c r="D2267">
        <v>0</v>
      </c>
      <c r="E2267">
        <v>1164050</v>
      </c>
      <c r="F2267" s="4">
        <f t="shared" si="35"/>
        <v>786503.33333333337</v>
      </c>
    </row>
    <row r="2268" spans="1:6" x14ac:dyDescent="0.3">
      <c r="A2268" t="s">
        <v>3238</v>
      </c>
      <c r="B2268">
        <v>2135040</v>
      </c>
      <c r="C2268">
        <v>2045359</v>
      </c>
      <c r="D2268">
        <v>2805680</v>
      </c>
      <c r="E2268">
        <v>2609560</v>
      </c>
      <c r="F2268" s="4">
        <f t="shared" si="35"/>
        <v>2486866.3333333335</v>
      </c>
    </row>
    <row r="2269" spans="1:6" x14ac:dyDescent="0.3">
      <c r="A2269" t="s">
        <v>3239</v>
      </c>
      <c r="B2269">
        <v>589780</v>
      </c>
      <c r="C2269">
        <v>2076420</v>
      </c>
      <c r="D2269">
        <v>717080</v>
      </c>
      <c r="E2269">
        <v>0</v>
      </c>
      <c r="F2269" s="4">
        <f t="shared" si="35"/>
        <v>931166.66666666663</v>
      </c>
    </row>
    <row r="2270" spans="1:6" x14ac:dyDescent="0.3">
      <c r="A2270" t="s">
        <v>3240</v>
      </c>
      <c r="B2270">
        <v>555100</v>
      </c>
      <c r="C2270">
        <v>772000</v>
      </c>
      <c r="D2270">
        <v>0</v>
      </c>
      <c r="E2270">
        <v>3158250</v>
      </c>
      <c r="F2270" s="4">
        <f t="shared" si="35"/>
        <v>1310083.3333333333</v>
      </c>
    </row>
    <row r="2271" spans="1:6" x14ac:dyDescent="0.3">
      <c r="A2271" t="s">
        <v>3241</v>
      </c>
      <c r="B2271">
        <v>236600</v>
      </c>
      <c r="C2271">
        <v>0</v>
      </c>
      <c r="D2271">
        <v>455000</v>
      </c>
      <c r="E2271">
        <v>544000</v>
      </c>
      <c r="F2271" s="4">
        <f t="shared" si="35"/>
        <v>333000</v>
      </c>
    </row>
    <row r="2272" spans="1:6" x14ac:dyDescent="0.3">
      <c r="A2272" t="s">
        <v>3242</v>
      </c>
      <c r="B2272">
        <v>2892100</v>
      </c>
      <c r="C2272">
        <v>2198760</v>
      </c>
      <c r="D2272">
        <v>0</v>
      </c>
      <c r="E2272">
        <v>2590500</v>
      </c>
      <c r="F2272" s="4">
        <f t="shared" si="35"/>
        <v>1596420</v>
      </c>
    </row>
    <row r="2273" spans="1:6" x14ac:dyDescent="0.3">
      <c r="A2273" t="s">
        <v>3243</v>
      </c>
      <c r="B2273">
        <v>1050180</v>
      </c>
      <c r="C2273">
        <v>1398980</v>
      </c>
      <c r="D2273">
        <v>944340</v>
      </c>
      <c r="E2273">
        <v>1871380</v>
      </c>
      <c r="F2273" s="4">
        <f t="shared" si="35"/>
        <v>1404900</v>
      </c>
    </row>
    <row r="2274" spans="1:6" x14ac:dyDescent="0.3">
      <c r="A2274" t="s">
        <v>3244</v>
      </c>
      <c r="B2274">
        <v>0</v>
      </c>
      <c r="C2274">
        <v>1780260</v>
      </c>
      <c r="D2274">
        <v>1985510</v>
      </c>
      <c r="E2274">
        <v>1124900</v>
      </c>
      <c r="F2274" s="4">
        <f t="shared" si="35"/>
        <v>1630223.3333333333</v>
      </c>
    </row>
    <row r="2275" spans="1:6" x14ac:dyDescent="0.3">
      <c r="A2275" t="s">
        <v>3245</v>
      </c>
      <c r="B2275">
        <v>305000</v>
      </c>
      <c r="C2275">
        <v>370000</v>
      </c>
      <c r="D2275">
        <v>635180</v>
      </c>
      <c r="E2275">
        <v>0</v>
      </c>
      <c r="F2275" s="4">
        <f t="shared" si="35"/>
        <v>335060</v>
      </c>
    </row>
    <row r="2276" spans="1:6" x14ac:dyDescent="0.3">
      <c r="A2276" t="s">
        <v>3246</v>
      </c>
      <c r="B2276">
        <v>310000</v>
      </c>
      <c r="C2276">
        <v>305000</v>
      </c>
      <c r="D2276">
        <v>0</v>
      </c>
      <c r="E2276">
        <v>357000</v>
      </c>
      <c r="F2276" s="4">
        <f t="shared" si="35"/>
        <v>220666.66666666666</v>
      </c>
    </row>
    <row r="2277" spans="1:6" x14ac:dyDescent="0.3">
      <c r="A2277" t="s">
        <v>3247</v>
      </c>
      <c r="B2277">
        <v>0</v>
      </c>
      <c r="C2277">
        <v>654580</v>
      </c>
      <c r="D2277">
        <v>0</v>
      </c>
      <c r="E2277">
        <v>662000</v>
      </c>
      <c r="F2277" s="4">
        <f t="shared" si="35"/>
        <v>438860</v>
      </c>
    </row>
    <row r="2278" spans="1:6" x14ac:dyDescent="0.3">
      <c r="A2278" t="s">
        <v>3248</v>
      </c>
      <c r="B2278">
        <v>11704720</v>
      </c>
      <c r="C2278">
        <v>11231970</v>
      </c>
      <c r="D2278">
        <v>6638150</v>
      </c>
      <c r="E2278">
        <v>4218800</v>
      </c>
      <c r="F2278" s="4">
        <f t="shared" si="35"/>
        <v>7362973.333333333</v>
      </c>
    </row>
    <row r="2279" spans="1:6" x14ac:dyDescent="0.3">
      <c r="A2279" t="s">
        <v>3249</v>
      </c>
      <c r="B2279">
        <v>2431060</v>
      </c>
      <c r="C2279">
        <v>1442350</v>
      </c>
      <c r="D2279">
        <v>2161590</v>
      </c>
      <c r="E2279">
        <v>1214850</v>
      </c>
      <c r="F2279" s="4">
        <f t="shared" si="35"/>
        <v>1606263.3333333333</v>
      </c>
    </row>
    <row r="2280" spans="1:6" x14ac:dyDescent="0.3">
      <c r="A2280" t="s">
        <v>3250</v>
      </c>
      <c r="B2280">
        <v>370000</v>
      </c>
      <c r="C2280">
        <v>3860000</v>
      </c>
      <c r="D2280">
        <v>2308680</v>
      </c>
      <c r="E2280">
        <v>4826000</v>
      </c>
      <c r="F2280" s="4">
        <f t="shared" si="35"/>
        <v>3664893.3333333335</v>
      </c>
    </row>
    <row r="2281" spans="1:6" x14ac:dyDescent="0.3">
      <c r="A2281" t="s">
        <v>3251</v>
      </c>
      <c r="B2281">
        <v>728000</v>
      </c>
      <c r="C2281">
        <v>2481000</v>
      </c>
      <c r="D2281">
        <v>1817500</v>
      </c>
      <c r="E2281">
        <v>1183000</v>
      </c>
      <c r="F2281" s="4">
        <f t="shared" si="35"/>
        <v>1827166.6666666667</v>
      </c>
    </row>
    <row r="2282" spans="1:6" x14ac:dyDescent="0.3">
      <c r="A2282" t="s">
        <v>3252</v>
      </c>
      <c r="B2282">
        <v>571950</v>
      </c>
      <c r="C2282">
        <v>304000</v>
      </c>
      <c r="D2282">
        <v>0</v>
      </c>
      <c r="E2282">
        <v>450560</v>
      </c>
      <c r="F2282" s="4">
        <f t="shared" si="35"/>
        <v>251520</v>
      </c>
    </row>
    <row r="2283" spans="1:6" x14ac:dyDescent="0.3">
      <c r="A2283" t="s">
        <v>3253</v>
      </c>
      <c r="B2283">
        <v>2168160</v>
      </c>
      <c r="C2283">
        <v>9005120</v>
      </c>
      <c r="D2283">
        <v>3451060</v>
      </c>
      <c r="E2283">
        <v>6300890</v>
      </c>
      <c r="F2283" s="4">
        <f t="shared" si="35"/>
        <v>6252356.666666667</v>
      </c>
    </row>
    <row r="2284" spans="1:6" x14ac:dyDescent="0.3">
      <c r="A2284" t="s">
        <v>3254</v>
      </c>
      <c r="B2284">
        <v>512000</v>
      </c>
      <c r="C2284">
        <v>2159060</v>
      </c>
      <c r="D2284">
        <v>572000</v>
      </c>
      <c r="E2284">
        <v>1135200</v>
      </c>
      <c r="F2284" s="4">
        <f t="shared" si="35"/>
        <v>1288753.3333333333</v>
      </c>
    </row>
    <row r="2285" spans="1:6" x14ac:dyDescent="0.3">
      <c r="A2285" t="s">
        <v>284</v>
      </c>
      <c r="B2285">
        <v>3090020</v>
      </c>
      <c r="C2285">
        <v>2911260</v>
      </c>
      <c r="D2285">
        <v>3528450</v>
      </c>
      <c r="E2285">
        <v>2871560</v>
      </c>
      <c r="F2285" s="4">
        <f t="shared" si="35"/>
        <v>3103756.6666666665</v>
      </c>
    </row>
    <row r="2286" spans="1:6" x14ac:dyDescent="0.3">
      <c r="A2286" t="s">
        <v>3255</v>
      </c>
      <c r="B2286">
        <v>6364520</v>
      </c>
      <c r="C2286">
        <v>6334510</v>
      </c>
      <c r="D2286">
        <v>6640610</v>
      </c>
      <c r="E2286">
        <v>6078360</v>
      </c>
      <c r="F2286" s="4">
        <f t="shared" si="35"/>
        <v>6351160</v>
      </c>
    </row>
    <row r="2287" spans="1:6" x14ac:dyDescent="0.3">
      <c r="A2287" t="s">
        <v>400</v>
      </c>
      <c r="B2287">
        <v>6703000</v>
      </c>
      <c r="C2287">
        <v>6004870</v>
      </c>
      <c r="D2287">
        <v>6439940</v>
      </c>
      <c r="E2287">
        <v>5549390</v>
      </c>
      <c r="F2287" s="4">
        <f t="shared" si="35"/>
        <v>5998066.666666667</v>
      </c>
    </row>
    <row r="2288" spans="1:6" x14ac:dyDescent="0.3">
      <c r="A2288" t="s">
        <v>3256</v>
      </c>
      <c r="B2288">
        <v>215670</v>
      </c>
      <c r="C2288">
        <v>1266120</v>
      </c>
      <c r="D2288">
        <v>245700</v>
      </c>
      <c r="E2288">
        <v>209300</v>
      </c>
      <c r="F2288" s="4">
        <f t="shared" si="35"/>
        <v>573706.66666666663</v>
      </c>
    </row>
    <row r="2289" spans="1:6" x14ac:dyDescent="0.3">
      <c r="A2289" t="s">
        <v>3257</v>
      </c>
      <c r="B2289">
        <v>1368640</v>
      </c>
      <c r="C2289">
        <v>0</v>
      </c>
      <c r="D2289">
        <v>1122790</v>
      </c>
      <c r="E2289">
        <v>0</v>
      </c>
      <c r="F2289" s="4">
        <f t="shared" si="35"/>
        <v>374263.33333333331</v>
      </c>
    </row>
    <row r="2290" spans="1:6" x14ac:dyDescent="0.3">
      <c r="A2290" t="s">
        <v>3258</v>
      </c>
      <c r="B2290">
        <v>8672740</v>
      </c>
      <c r="C2290">
        <v>14562660</v>
      </c>
      <c r="D2290">
        <v>21153560</v>
      </c>
      <c r="E2290">
        <v>10116470</v>
      </c>
      <c r="F2290" s="4">
        <f t="shared" si="35"/>
        <v>15277563.333333334</v>
      </c>
    </row>
    <row r="2291" spans="1:6" x14ac:dyDescent="0.3">
      <c r="A2291" t="s">
        <v>3259</v>
      </c>
      <c r="B2291">
        <v>0</v>
      </c>
      <c r="C2291">
        <v>4017440</v>
      </c>
      <c r="D2291">
        <v>7564550</v>
      </c>
      <c r="E2291">
        <v>2838450</v>
      </c>
      <c r="F2291" s="4">
        <f t="shared" si="35"/>
        <v>4806813.333333333</v>
      </c>
    </row>
    <row r="2292" spans="1:6" x14ac:dyDescent="0.3">
      <c r="A2292" t="s">
        <v>3260</v>
      </c>
      <c r="B2292">
        <v>2185550</v>
      </c>
      <c r="C2292">
        <v>3803220</v>
      </c>
      <c r="D2292">
        <v>2258260</v>
      </c>
      <c r="E2292">
        <v>4330300</v>
      </c>
      <c r="F2292" s="4">
        <f t="shared" si="35"/>
        <v>3463926.6666666665</v>
      </c>
    </row>
    <row r="2293" spans="1:6" x14ac:dyDescent="0.3">
      <c r="A2293" t="s">
        <v>3261</v>
      </c>
      <c r="B2293">
        <v>0</v>
      </c>
      <c r="C2293">
        <v>1791050</v>
      </c>
      <c r="D2293">
        <v>0</v>
      </c>
      <c r="E2293">
        <v>0</v>
      </c>
      <c r="F2293" s="4">
        <f t="shared" si="35"/>
        <v>597016.66666666663</v>
      </c>
    </row>
    <row r="2294" spans="1:6" x14ac:dyDescent="0.3">
      <c r="A2294" t="s">
        <v>268</v>
      </c>
      <c r="B2294">
        <v>0</v>
      </c>
      <c r="C2294">
        <v>2084500</v>
      </c>
      <c r="D2294">
        <v>0</v>
      </c>
      <c r="E2294">
        <v>1645300</v>
      </c>
      <c r="F2294" s="4">
        <f t="shared" si="35"/>
        <v>1243266.6666666667</v>
      </c>
    </row>
    <row r="2295" spans="1:6" x14ac:dyDescent="0.3">
      <c r="A2295" t="s">
        <v>3262</v>
      </c>
      <c r="B2295">
        <v>567840</v>
      </c>
      <c r="C2295">
        <v>370000</v>
      </c>
      <c r="D2295">
        <v>469200</v>
      </c>
      <c r="E2295">
        <v>370000</v>
      </c>
      <c r="F2295" s="4">
        <f t="shared" si="35"/>
        <v>403066.66666666669</v>
      </c>
    </row>
    <row r="2296" spans="1:6" x14ac:dyDescent="0.3">
      <c r="A2296" t="s">
        <v>3263</v>
      </c>
      <c r="B2296">
        <v>11954670</v>
      </c>
      <c r="C2296">
        <v>9300200</v>
      </c>
      <c r="D2296">
        <v>10086290</v>
      </c>
      <c r="E2296">
        <v>779500</v>
      </c>
      <c r="F2296" s="4">
        <f t="shared" si="35"/>
        <v>6721996.666666667</v>
      </c>
    </row>
    <row r="2297" spans="1:6" x14ac:dyDescent="0.3">
      <c r="A2297" t="s">
        <v>730</v>
      </c>
      <c r="B2297">
        <v>4549230</v>
      </c>
      <c r="C2297">
        <v>3421030</v>
      </c>
      <c r="D2297">
        <v>2005640</v>
      </c>
      <c r="E2297">
        <v>2484300</v>
      </c>
      <c r="F2297" s="4">
        <f t="shared" si="35"/>
        <v>2636990</v>
      </c>
    </row>
    <row r="2298" spans="1:6" x14ac:dyDescent="0.3">
      <c r="A2298" t="s">
        <v>3264</v>
      </c>
      <c r="B2298">
        <v>0</v>
      </c>
      <c r="C2298">
        <v>336700</v>
      </c>
      <c r="D2298">
        <v>573300</v>
      </c>
      <c r="E2298">
        <v>800800</v>
      </c>
      <c r="F2298" s="4">
        <f t="shared" si="35"/>
        <v>570266.66666666663</v>
      </c>
    </row>
    <row r="2299" spans="1:6" x14ac:dyDescent="0.3">
      <c r="A2299" t="s">
        <v>3265</v>
      </c>
      <c r="B2299">
        <v>469100</v>
      </c>
      <c r="C2299">
        <v>687200</v>
      </c>
      <c r="D2299">
        <v>473200</v>
      </c>
      <c r="E2299">
        <v>402000</v>
      </c>
      <c r="F2299" s="4">
        <f t="shared" si="35"/>
        <v>520800</v>
      </c>
    </row>
    <row r="2300" spans="1:6" x14ac:dyDescent="0.3">
      <c r="A2300" t="s">
        <v>3266</v>
      </c>
      <c r="B2300">
        <v>3029020</v>
      </c>
      <c r="C2300">
        <v>2395660</v>
      </c>
      <c r="D2300">
        <v>2092290</v>
      </c>
      <c r="E2300">
        <v>1638800</v>
      </c>
      <c r="F2300" s="4">
        <f t="shared" si="35"/>
        <v>2042250</v>
      </c>
    </row>
    <row r="2301" spans="1:6" x14ac:dyDescent="0.3">
      <c r="A2301" t="s">
        <v>3267</v>
      </c>
      <c r="B2301">
        <v>2541480</v>
      </c>
      <c r="C2301">
        <v>1416500</v>
      </c>
      <c r="D2301">
        <v>3673100</v>
      </c>
      <c r="E2301">
        <v>1498930</v>
      </c>
      <c r="F2301" s="4">
        <f t="shared" si="35"/>
        <v>2196176.6666666665</v>
      </c>
    </row>
    <row r="2302" spans="1:6" x14ac:dyDescent="0.3">
      <c r="A2302" t="s">
        <v>3268</v>
      </c>
      <c r="B2302">
        <v>1127350</v>
      </c>
      <c r="C2302">
        <v>1067060</v>
      </c>
      <c r="D2302">
        <v>515790</v>
      </c>
      <c r="E2302">
        <v>1286300</v>
      </c>
      <c r="F2302" s="4">
        <f t="shared" si="35"/>
        <v>956383.33333333337</v>
      </c>
    </row>
    <row r="2303" spans="1:6" x14ac:dyDescent="0.3">
      <c r="A2303" t="s">
        <v>3269</v>
      </c>
      <c r="B2303">
        <v>256000</v>
      </c>
      <c r="C2303">
        <v>1679960</v>
      </c>
      <c r="D2303">
        <v>0</v>
      </c>
      <c r="E2303">
        <v>450560</v>
      </c>
      <c r="F2303" s="4">
        <f t="shared" si="35"/>
        <v>710173.33333333337</v>
      </c>
    </row>
    <row r="2304" spans="1:6" x14ac:dyDescent="0.3">
      <c r="A2304" t="s">
        <v>3270</v>
      </c>
      <c r="B2304">
        <v>2770220</v>
      </c>
      <c r="C2304">
        <v>2067660</v>
      </c>
      <c r="D2304">
        <v>2080690</v>
      </c>
      <c r="E2304">
        <v>2444980</v>
      </c>
      <c r="F2304" s="4">
        <f t="shared" si="35"/>
        <v>2197776.6666666665</v>
      </c>
    </row>
    <row r="2305" spans="1:6" x14ac:dyDescent="0.3">
      <c r="A2305" t="s">
        <v>3271</v>
      </c>
      <c r="B2305">
        <v>13214010</v>
      </c>
      <c r="C2305">
        <v>10194710</v>
      </c>
      <c r="D2305">
        <v>8667460</v>
      </c>
      <c r="E2305">
        <v>8050900</v>
      </c>
      <c r="F2305" s="4">
        <f t="shared" si="35"/>
        <v>8971023.333333334</v>
      </c>
    </row>
    <row r="2306" spans="1:6" x14ac:dyDescent="0.3">
      <c r="A2306" t="s">
        <v>3272</v>
      </c>
      <c r="B2306">
        <v>1321100</v>
      </c>
      <c r="C2306">
        <v>0</v>
      </c>
      <c r="D2306">
        <v>1755400</v>
      </c>
      <c r="E2306">
        <v>2141650</v>
      </c>
      <c r="F2306" s="4">
        <f t="shared" si="35"/>
        <v>1299016.6666666667</v>
      </c>
    </row>
    <row r="2307" spans="1:6" x14ac:dyDescent="0.3">
      <c r="A2307" t="s">
        <v>3273</v>
      </c>
      <c r="B2307">
        <v>2253160</v>
      </c>
      <c r="C2307">
        <v>3255180</v>
      </c>
      <c r="D2307">
        <v>1833830</v>
      </c>
      <c r="E2307">
        <v>4893840</v>
      </c>
      <c r="F2307" s="4">
        <f t="shared" ref="F2307:F2370" si="36">SUM(C2307:E2307)/3</f>
        <v>3327616.6666666665</v>
      </c>
    </row>
    <row r="2308" spans="1:6" x14ac:dyDescent="0.3">
      <c r="A2308" t="s">
        <v>3274</v>
      </c>
      <c r="B2308">
        <v>8042610</v>
      </c>
      <c r="C2308">
        <v>10873270</v>
      </c>
      <c r="D2308">
        <v>9822430</v>
      </c>
      <c r="E2308">
        <v>5656580</v>
      </c>
      <c r="F2308" s="4">
        <f t="shared" si="36"/>
        <v>8784093.333333334</v>
      </c>
    </row>
    <row r="2309" spans="1:6" x14ac:dyDescent="0.3">
      <c r="A2309" t="s">
        <v>3275</v>
      </c>
      <c r="B2309">
        <v>0</v>
      </c>
      <c r="C2309">
        <v>499590</v>
      </c>
      <c r="D2309">
        <v>2239860</v>
      </c>
      <c r="E2309">
        <v>0</v>
      </c>
      <c r="F2309" s="4">
        <f t="shared" si="36"/>
        <v>913150</v>
      </c>
    </row>
    <row r="2310" spans="1:6" x14ac:dyDescent="0.3">
      <c r="A2310" t="s">
        <v>3276</v>
      </c>
      <c r="B2310">
        <v>304000</v>
      </c>
      <c r="C2310">
        <v>191100</v>
      </c>
      <c r="D2310">
        <v>234600</v>
      </c>
      <c r="E2310">
        <v>0</v>
      </c>
      <c r="F2310" s="4">
        <f t="shared" si="36"/>
        <v>141900</v>
      </c>
    </row>
    <row r="2311" spans="1:6" x14ac:dyDescent="0.3">
      <c r="A2311" t="s">
        <v>3277</v>
      </c>
      <c r="B2311">
        <v>0</v>
      </c>
      <c r="C2311">
        <v>2066950</v>
      </c>
      <c r="D2311">
        <v>750750</v>
      </c>
      <c r="E2311">
        <v>551460</v>
      </c>
      <c r="F2311" s="4">
        <f t="shared" si="36"/>
        <v>1123053.3333333333</v>
      </c>
    </row>
    <row r="2312" spans="1:6" x14ac:dyDescent="0.3">
      <c r="A2312" t="s">
        <v>3278</v>
      </c>
      <c r="B2312">
        <v>370000</v>
      </c>
      <c r="C2312">
        <v>305000</v>
      </c>
      <c r="D2312">
        <v>0</v>
      </c>
      <c r="E2312">
        <v>602480</v>
      </c>
      <c r="F2312" s="4">
        <f t="shared" si="36"/>
        <v>302493.33333333331</v>
      </c>
    </row>
    <row r="2313" spans="1:6" x14ac:dyDescent="0.3">
      <c r="A2313" t="s">
        <v>3279</v>
      </c>
      <c r="B2313">
        <v>948760</v>
      </c>
      <c r="C2313">
        <v>0</v>
      </c>
      <c r="D2313">
        <v>2102910</v>
      </c>
      <c r="E2313">
        <v>477000</v>
      </c>
      <c r="F2313" s="4">
        <f t="shared" si="36"/>
        <v>859970</v>
      </c>
    </row>
    <row r="2314" spans="1:6" x14ac:dyDescent="0.3">
      <c r="A2314" t="s">
        <v>3280</v>
      </c>
      <c r="B2314">
        <v>2026740</v>
      </c>
      <c r="C2314">
        <v>0</v>
      </c>
      <c r="D2314">
        <v>0</v>
      </c>
      <c r="E2314">
        <v>0</v>
      </c>
      <c r="F2314" s="4">
        <f t="shared" si="36"/>
        <v>0</v>
      </c>
    </row>
    <row r="2315" spans="1:6" x14ac:dyDescent="0.3">
      <c r="A2315" t="s">
        <v>3281</v>
      </c>
      <c r="B2315">
        <v>3986000</v>
      </c>
      <c r="C2315">
        <v>3546450</v>
      </c>
      <c r="D2315">
        <v>0</v>
      </c>
      <c r="E2315">
        <v>2081170</v>
      </c>
      <c r="F2315" s="4">
        <f t="shared" si="36"/>
        <v>1875873.3333333333</v>
      </c>
    </row>
    <row r="2316" spans="1:6" x14ac:dyDescent="0.3">
      <c r="A2316" t="s">
        <v>3282</v>
      </c>
      <c r="B2316">
        <v>626000</v>
      </c>
      <c r="C2316">
        <v>257730</v>
      </c>
      <c r="D2316">
        <v>794610</v>
      </c>
      <c r="E2316">
        <v>1330400</v>
      </c>
      <c r="F2316" s="4">
        <f t="shared" si="36"/>
        <v>794246.66666666663</v>
      </c>
    </row>
    <row r="2317" spans="1:6" x14ac:dyDescent="0.3">
      <c r="A2317" t="s">
        <v>3283</v>
      </c>
      <c r="B2317">
        <v>0</v>
      </c>
      <c r="C2317">
        <v>846300</v>
      </c>
      <c r="D2317">
        <v>969000</v>
      </c>
      <c r="E2317">
        <v>3733560</v>
      </c>
      <c r="F2317" s="4">
        <f t="shared" si="36"/>
        <v>1849620</v>
      </c>
    </row>
    <row r="2318" spans="1:6" x14ac:dyDescent="0.3">
      <c r="A2318" t="s">
        <v>3284</v>
      </c>
      <c r="B2318">
        <v>0</v>
      </c>
      <c r="C2318">
        <v>0</v>
      </c>
      <c r="D2318">
        <v>840470</v>
      </c>
      <c r="E2318">
        <v>0</v>
      </c>
      <c r="F2318" s="4">
        <f t="shared" si="36"/>
        <v>280156.66666666669</v>
      </c>
    </row>
    <row r="2319" spans="1:6" x14ac:dyDescent="0.3">
      <c r="A2319" t="s">
        <v>3285</v>
      </c>
      <c r="B2319">
        <v>256000</v>
      </c>
      <c r="C2319">
        <v>263900</v>
      </c>
      <c r="D2319">
        <v>281190</v>
      </c>
      <c r="E2319">
        <v>886500</v>
      </c>
      <c r="F2319" s="4">
        <f t="shared" si="36"/>
        <v>477196.66666666669</v>
      </c>
    </row>
    <row r="2320" spans="1:6" x14ac:dyDescent="0.3">
      <c r="A2320" t="s">
        <v>3286</v>
      </c>
      <c r="B2320">
        <v>2101280</v>
      </c>
      <c r="C2320">
        <v>2816700</v>
      </c>
      <c r="D2320">
        <v>2220000</v>
      </c>
      <c r="E2320">
        <v>2444500</v>
      </c>
      <c r="F2320" s="4">
        <f t="shared" si="36"/>
        <v>2493733.3333333335</v>
      </c>
    </row>
    <row r="2321" spans="1:6" x14ac:dyDescent="0.3">
      <c r="A2321" t="s">
        <v>3287</v>
      </c>
      <c r="B2321">
        <v>2663280</v>
      </c>
      <c r="C2321">
        <v>6200280</v>
      </c>
      <c r="D2321">
        <v>6183880</v>
      </c>
      <c r="E2321">
        <v>6150710</v>
      </c>
      <c r="F2321" s="4">
        <f t="shared" si="36"/>
        <v>6178290</v>
      </c>
    </row>
    <row r="2322" spans="1:6" x14ac:dyDescent="0.3">
      <c r="A2322" t="s">
        <v>3288</v>
      </c>
      <c r="B2322">
        <v>1491150</v>
      </c>
      <c r="C2322">
        <v>1180900</v>
      </c>
      <c r="D2322">
        <v>2699980</v>
      </c>
      <c r="E2322">
        <v>801700</v>
      </c>
      <c r="F2322" s="4">
        <f t="shared" si="36"/>
        <v>1560860</v>
      </c>
    </row>
    <row r="2323" spans="1:6" x14ac:dyDescent="0.3">
      <c r="A2323" t="s">
        <v>3289</v>
      </c>
      <c r="B2323">
        <v>267000</v>
      </c>
      <c r="C2323">
        <v>410610</v>
      </c>
      <c r="D2323">
        <v>757200</v>
      </c>
      <c r="E2323">
        <v>402000</v>
      </c>
      <c r="F2323" s="4">
        <f t="shared" si="36"/>
        <v>523270</v>
      </c>
    </row>
    <row r="2324" spans="1:6" x14ac:dyDescent="0.3">
      <c r="A2324" t="s">
        <v>3290</v>
      </c>
      <c r="B2324">
        <v>3041970</v>
      </c>
      <c r="C2324">
        <v>2082410</v>
      </c>
      <c r="D2324">
        <v>2713000</v>
      </c>
      <c r="E2324">
        <v>2062250</v>
      </c>
      <c r="F2324" s="4">
        <f t="shared" si="36"/>
        <v>2285886.6666666665</v>
      </c>
    </row>
    <row r="2325" spans="1:6" x14ac:dyDescent="0.3">
      <c r="A2325" t="s">
        <v>3291</v>
      </c>
      <c r="B2325">
        <v>256000</v>
      </c>
      <c r="C2325">
        <v>1009360</v>
      </c>
      <c r="D2325">
        <v>0</v>
      </c>
      <c r="E2325">
        <v>386000</v>
      </c>
      <c r="F2325" s="4">
        <f t="shared" si="36"/>
        <v>465120</v>
      </c>
    </row>
    <row r="2326" spans="1:6" x14ac:dyDescent="0.3">
      <c r="A2326" t="s">
        <v>3292</v>
      </c>
      <c r="B2326">
        <v>2701960</v>
      </c>
      <c r="C2326">
        <v>0</v>
      </c>
      <c r="D2326">
        <v>2220000</v>
      </c>
      <c r="E2326">
        <v>0</v>
      </c>
      <c r="F2326" s="4">
        <f t="shared" si="36"/>
        <v>740000</v>
      </c>
    </row>
    <row r="2327" spans="1:6" x14ac:dyDescent="0.3">
      <c r="A2327" t="s">
        <v>3293</v>
      </c>
      <c r="B2327">
        <v>382200</v>
      </c>
      <c r="C2327">
        <v>2094450</v>
      </c>
      <c r="D2327">
        <v>2774170</v>
      </c>
      <c r="E2327">
        <v>2005560</v>
      </c>
      <c r="F2327" s="4">
        <f t="shared" si="36"/>
        <v>2291393.3333333335</v>
      </c>
    </row>
    <row r="2328" spans="1:6" x14ac:dyDescent="0.3">
      <c r="A2328" t="s">
        <v>3294</v>
      </c>
      <c r="B2328">
        <v>602440</v>
      </c>
      <c r="C2328">
        <v>586200</v>
      </c>
      <c r="D2328">
        <v>560560</v>
      </c>
      <c r="E2328">
        <v>711730</v>
      </c>
      <c r="F2328" s="4">
        <f t="shared" si="36"/>
        <v>619496.66666666663</v>
      </c>
    </row>
    <row r="2329" spans="1:6" x14ac:dyDescent="0.3">
      <c r="A2329" t="s">
        <v>3295</v>
      </c>
      <c r="B2329">
        <v>6239000</v>
      </c>
      <c r="C2329">
        <v>7424300</v>
      </c>
      <c r="D2329">
        <v>9032179</v>
      </c>
      <c r="E2329">
        <v>7655480</v>
      </c>
      <c r="F2329" s="4">
        <f t="shared" si="36"/>
        <v>8037319.666666667</v>
      </c>
    </row>
    <row r="2330" spans="1:6" x14ac:dyDescent="0.3">
      <c r="A2330" t="s">
        <v>3296</v>
      </c>
      <c r="B2330">
        <v>1053280</v>
      </c>
      <c r="C2330">
        <v>0</v>
      </c>
      <c r="D2330">
        <v>2942600</v>
      </c>
      <c r="E2330">
        <v>2327960</v>
      </c>
      <c r="F2330" s="4">
        <f t="shared" si="36"/>
        <v>1756853.3333333333</v>
      </c>
    </row>
    <row r="2331" spans="1:6" x14ac:dyDescent="0.3">
      <c r="A2331" t="s">
        <v>3297</v>
      </c>
      <c r="B2331">
        <v>2615970</v>
      </c>
      <c r="C2331">
        <v>612000</v>
      </c>
      <c r="D2331">
        <v>722540</v>
      </c>
      <c r="E2331">
        <v>2589500</v>
      </c>
      <c r="F2331" s="4">
        <f t="shared" si="36"/>
        <v>1308013.3333333333</v>
      </c>
    </row>
    <row r="2332" spans="1:6" x14ac:dyDescent="0.3">
      <c r="A2332" t="s">
        <v>3298</v>
      </c>
      <c r="B2332">
        <v>791000</v>
      </c>
      <c r="C2332">
        <v>1297660</v>
      </c>
      <c r="D2332">
        <v>2541060</v>
      </c>
      <c r="E2332">
        <v>0</v>
      </c>
      <c r="F2332" s="4">
        <f t="shared" si="36"/>
        <v>1279573.3333333333</v>
      </c>
    </row>
    <row r="2333" spans="1:6" x14ac:dyDescent="0.3">
      <c r="A2333" t="s">
        <v>3299</v>
      </c>
      <c r="B2333">
        <v>4615180</v>
      </c>
      <c r="C2333">
        <v>2461740</v>
      </c>
      <c r="D2333">
        <v>4285130</v>
      </c>
      <c r="E2333">
        <v>3905500</v>
      </c>
      <c r="F2333" s="4">
        <f t="shared" si="36"/>
        <v>3550790</v>
      </c>
    </row>
    <row r="2334" spans="1:6" x14ac:dyDescent="0.3">
      <c r="A2334" t="s">
        <v>3300</v>
      </c>
      <c r="B2334">
        <v>136500</v>
      </c>
      <c r="C2334">
        <v>907040</v>
      </c>
      <c r="D2334">
        <v>136500</v>
      </c>
      <c r="E2334">
        <v>345800</v>
      </c>
      <c r="F2334" s="4">
        <f t="shared" si="36"/>
        <v>463113.33333333331</v>
      </c>
    </row>
    <row r="2335" spans="1:6" x14ac:dyDescent="0.3">
      <c r="A2335" t="s">
        <v>3301</v>
      </c>
      <c r="B2335">
        <v>13114720</v>
      </c>
      <c r="C2335">
        <v>32619569</v>
      </c>
      <c r="D2335">
        <v>11337800</v>
      </c>
      <c r="E2335">
        <v>24364080</v>
      </c>
      <c r="F2335" s="4">
        <f t="shared" si="36"/>
        <v>22773816.333333332</v>
      </c>
    </row>
    <row r="2336" spans="1:6" x14ac:dyDescent="0.3">
      <c r="A2336" t="s">
        <v>3302</v>
      </c>
      <c r="B2336">
        <v>191100</v>
      </c>
      <c r="C2336">
        <v>305000</v>
      </c>
      <c r="D2336">
        <v>191100</v>
      </c>
      <c r="E2336">
        <v>0</v>
      </c>
      <c r="F2336" s="4">
        <f t="shared" si="36"/>
        <v>165366.66666666666</v>
      </c>
    </row>
    <row r="2337" spans="1:6" x14ac:dyDescent="0.3">
      <c r="A2337" t="s">
        <v>3303</v>
      </c>
      <c r="B2337">
        <v>1315180</v>
      </c>
      <c r="C2337">
        <v>856310</v>
      </c>
      <c r="D2337">
        <v>697060</v>
      </c>
      <c r="E2337">
        <v>822640</v>
      </c>
      <c r="F2337" s="4">
        <f t="shared" si="36"/>
        <v>792003.33333333337</v>
      </c>
    </row>
    <row r="2338" spans="1:6" x14ac:dyDescent="0.3">
      <c r="A2338" t="s">
        <v>3304</v>
      </c>
      <c r="B2338">
        <v>855400</v>
      </c>
      <c r="C2338">
        <v>1137500</v>
      </c>
      <c r="D2338">
        <v>2673580</v>
      </c>
      <c r="E2338">
        <v>386000</v>
      </c>
      <c r="F2338" s="4">
        <f t="shared" si="36"/>
        <v>1399026.6666666667</v>
      </c>
    </row>
    <row r="2339" spans="1:6" x14ac:dyDescent="0.3">
      <c r="A2339" t="s">
        <v>3305</v>
      </c>
      <c r="B2339">
        <v>2616250</v>
      </c>
      <c r="C2339">
        <v>6124240</v>
      </c>
      <c r="D2339">
        <v>14393160</v>
      </c>
      <c r="E2339">
        <v>2099370</v>
      </c>
      <c r="F2339" s="4">
        <f t="shared" si="36"/>
        <v>7538923.333333333</v>
      </c>
    </row>
    <row r="2340" spans="1:6" x14ac:dyDescent="0.3">
      <c r="A2340" t="s">
        <v>3306</v>
      </c>
      <c r="B2340">
        <v>429300</v>
      </c>
      <c r="C2340">
        <v>673420</v>
      </c>
      <c r="D2340">
        <v>0</v>
      </c>
      <c r="E2340">
        <v>0</v>
      </c>
      <c r="F2340" s="4">
        <f t="shared" si="36"/>
        <v>224473.33333333334</v>
      </c>
    </row>
    <row r="2341" spans="1:6" x14ac:dyDescent="0.3">
      <c r="A2341" t="s">
        <v>3307</v>
      </c>
      <c r="B2341">
        <v>200200</v>
      </c>
      <c r="C2341">
        <v>0</v>
      </c>
      <c r="D2341">
        <v>0</v>
      </c>
      <c r="E2341">
        <v>234780</v>
      </c>
      <c r="F2341" s="4">
        <f t="shared" si="36"/>
        <v>78260</v>
      </c>
    </row>
    <row r="2342" spans="1:6" x14ac:dyDescent="0.3">
      <c r="A2342" t="s">
        <v>3308</v>
      </c>
      <c r="B2342">
        <v>0</v>
      </c>
      <c r="C2342">
        <v>0</v>
      </c>
      <c r="D2342">
        <v>1592260</v>
      </c>
      <c r="E2342">
        <v>0</v>
      </c>
      <c r="F2342" s="4">
        <f t="shared" si="36"/>
        <v>530753.33333333337</v>
      </c>
    </row>
    <row r="2343" spans="1:6" x14ac:dyDescent="0.3">
      <c r="A2343" t="s">
        <v>3309</v>
      </c>
      <c r="B2343">
        <v>774000</v>
      </c>
      <c r="C2343">
        <v>614000</v>
      </c>
      <c r="D2343">
        <v>832900</v>
      </c>
      <c r="E2343">
        <v>1324800</v>
      </c>
      <c r="F2343" s="4">
        <f t="shared" si="36"/>
        <v>923900</v>
      </c>
    </row>
    <row r="2344" spans="1:6" x14ac:dyDescent="0.3">
      <c r="A2344" t="s">
        <v>3310</v>
      </c>
      <c r="B2344">
        <v>981890</v>
      </c>
      <c r="C2344">
        <v>0</v>
      </c>
      <c r="D2344">
        <v>800520</v>
      </c>
      <c r="E2344">
        <v>0</v>
      </c>
      <c r="F2344" s="4">
        <f t="shared" si="36"/>
        <v>266840</v>
      </c>
    </row>
    <row r="2345" spans="1:6" x14ac:dyDescent="0.3">
      <c r="A2345" t="s">
        <v>3311</v>
      </c>
      <c r="B2345">
        <v>0</v>
      </c>
      <c r="C2345">
        <v>839690</v>
      </c>
      <c r="D2345">
        <v>0</v>
      </c>
      <c r="E2345">
        <v>2158030</v>
      </c>
      <c r="F2345" s="4">
        <f t="shared" si="36"/>
        <v>999240</v>
      </c>
    </row>
    <row r="2346" spans="1:6" x14ac:dyDescent="0.3">
      <c r="A2346" t="s">
        <v>3312</v>
      </c>
      <c r="B2346">
        <v>382200</v>
      </c>
      <c r="C2346">
        <v>0</v>
      </c>
      <c r="D2346">
        <v>4244466</v>
      </c>
      <c r="E2346">
        <v>6109370</v>
      </c>
      <c r="F2346" s="4">
        <f t="shared" si="36"/>
        <v>3451278.6666666665</v>
      </c>
    </row>
    <row r="2347" spans="1:6" x14ac:dyDescent="0.3">
      <c r="A2347" t="s">
        <v>3313</v>
      </c>
      <c r="B2347">
        <v>0</v>
      </c>
      <c r="C2347">
        <v>1184540</v>
      </c>
      <c r="D2347">
        <v>466830</v>
      </c>
      <c r="E2347">
        <v>311040</v>
      </c>
      <c r="F2347" s="4">
        <f t="shared" si="36"/>
        <v>654136.66666666663</v>
      </c>
    </row>
    <row r="2348" spans="1:6" x14ac:dyDescent="0.3">
      <c r="A2348" t="s">
        <v>3314</v>
      </c>
      <c r="B2348">
        <v>955120</v>
      </c>
      <c r="C2348">
        <v>373560</v>
      </c>
      <c r="D2348">
        <v>228000</v>
      </c>
      <c r="E2348">
        <v>1230790</v>
      </c>
      <c r="F2348" s="4">
        <f t="shared" si="36"/>
        <v>610783.33333333337</v>
      </c>
    </row>
    <row r="2349" spans="1:6" x14ac:dyDescent="0.3">
      <c r="A2349" t="s">
        <v>219</v>
      </c>
      <c r="B2349">
        <v>0</v>
      </c>
      <c r="C2349">
        <v>0</v>
      </c>
      <c r="D2349">
        <v>2151680</v>
      </c>
      <c r="E2349">
        <v>2068560</v>
      </c>
      <c r="F2349" s="4">
        <f t="shared" si="36"/>
        <v>1406746.6666666667</v>
      </c>
    </row>
    <row r="2350" spans="1:6" x14ac:dyDescent="0.3">
      <c r="A2350" t="s">
        <v>3315</v>
      </c>
      <c r="B2350">
        <v>298800</v>
      </c>
      <c r="C2350">
        <v>5633810</v>
      </c>
      <c r="D2350">
        <v>2894350</v>
      </c>
      <c r="E2350">
        <v>5673190</v>
      </c>
      <c r="F2350" s="4">
        <f t="shared" si="36"/>
        <v>4733783.333333333</v>
      </c>
    </row>
    <row r="2351" spans="1:6" x14ac:dyDescent="0.3">
      <c r="A2351" t="s">
        <v>3316</v>
      </c>
      <c r="B2351">
        <v>648980</v>
      </c>
      <c r="C2351">
        <v>0</v>
      </c>
      <c r="D2351">
        <v>2231890</v>
      </c>
      <c r="E2351">
        <v>2222350</v>
      </c>
      <c r="F2351" s="4">
        <f t="shared" si="36"/>
        <v>1484746.6666666667</v>
      </c>
    </row>
    <row r="2352" spans="1:6" x14ac:dyDescent="0.3">
      <c r="A2352" t="s">
        <v>3317</v>
      </c>
      <c r="B2352">
        <v>0</v>
      </c>
      <c r="C2352">
        <v>1097120</v>
      </c>
      <c r="D2352">
        <v>1471920</v>
      </c>
      <c r="E2352">
        <v>1710560</v>
      </c>
      <c r="F2352" s="4">
        <f t="shared" si="36"/>
        <v>1426533.3333333333</v>
      </c>
    </row>
    <row r="2353" spans="1:6" x14ac:dyDescent="0.3">
      <c r="A2353" t="s">
        <v>3318</v>
      </c>
      <c r="B2353">
        <v>430200</v>
      </c>
      <c r="C2353">
        <v>645190</v>
      </c>
      <c r="D2353">
        <v>656650</v>
      </c>
      <c r="E2353">
        <v>471200</v>
      </c>
      <c r="F2353" s="4">
        <f t="shared" si="36"/>
        <v>591013.33333333337</v>
      </c>
    </row>
    <row r="2354" spans="1:6" x14ac:dyDescent="0.3">
      <c r="A2354" t="s">
        <v>3319</v>
      </c>
      <c r="B2354">
        <v>3041240</v>
      </c>
      <c r="C2354">
        <v>4486370</v>
      </c>
      <c r="D2354">
        <v>2904300</v>
      </c>
      <c r="E2354">
        <v>4160440</v>
      </c>
      <c r="F2354" s="4">
        <f t="shared" si="36"/>
        <v>3850370</v>
      </c>
    </row>
    <row r="2355" spans="1:6" x14ac:dyDescent="0.3">
      <c r="A2355" t="s">
        <v>3320</v>
      </c>
      <c r="B2355">
        <v>499590</v>
      </c>
      <c r="C2355">
        <v>3132560</v>
      </c>
      <c r="D2355">
        <v>2945660</v>
      </c>
      <c r="E2355">
        <v>2181160</v>
      </c>
      <c r="F2355" s="4">
        <f t="shared" si="36"/>
        <v>2753126.6666666665</v>
      </c>
    </row>
    <row r="2356" spans="1:6" x14ac:dyDescent="0.3">
      <c r="A2356" t="s">
        <v>3321</v>
      </c>
      <c r="B2356">
        <v>2231200</v>
      </c>
      <c r="C2356">
        <v>2117440</v>
      </c>
      <c r="D2356">
        <v>1999160</v>
      </c>
      <c r="E2356">
        <v>2039910</v>
      </c>
      <c r="F2356" s="4">
        <f t="shared" si="36"/>
        <v>2052170</v>
      </c>
    </row>
    <row r="2357" spans="1:6" x14ac:dyDescent="0.3">
      <c r="A2357" t="s">
        <v>3322</v>
      </c>
      <c r="B2357">
        <v>0</v>
      </c>
      <c r="C2357">
        <v>305000</v>
      </c>
      <c r="D2357">
        <v>469560</v>
      </c>
      <c r="E2357">
        <v>0</v>
      </c>
      <c r="F2357" s="4">
        <f t="shared" si="36"/>
        <v>258186.66666666666</v>
      </c>
    </row>
    <row r="2358" spans="1:6" x14ac:dyDescent="0.3">
      <c r="A2358" t="s">
        <v>3323</v>
      </c>
      <c r="B2358">
        <v>0</v>
      </c>
      <c r="C2358">
        <v>3231890</v>
      </c>
      <c r="D2358">
        <v>8029840</v>
      </c>
      <c r="E2358">
        <v>8934800</v>
      </c>
      <c r="F2358" s="4">
        <f t="shared" si="36"/>
        <v>6732176.666666667</v>
      </c>
    </row>
    <row r="2359" spans="1:6" x14ac:dyDescent="0.3">
      <c r="A2359" t="s">
        <v>3324</v>
      </c>
      <c r="B2359">
        <v>2001090</v>
      </c>
      <c r="C2359">
        <v>4838400</v>
      </c>
      <c r="D2359">
        <v>3519480</v>
      </c>
      <c r="E2359">
        <v>5519520</v>
      </c>
      <c r="F2359" s="4">
        <f t="shared" si="36"/>
        <v>4625800</v>
      </c>
    </row>
    <row r="2360" spans="1:6" x14ac:dyDescent="0.3">
      <c r="A2360" t="s">
        <v>3325</v>
      </c>
      <c r="B2360">
        <v>0</v>
      </c>
      <c r="C2360">
        <v>0</v>
      </c>
      <c r="D2360">
        <v>616800</v>
      </c>
      <c r="E2360">
        <v>0</v>
      </c>
      <c r="F2360" s="4">
        <f t="shared" si="36"/>
        <v>205600</v>
      </c>
    </row>
    <row r="2361" spans="1:6" x14ac:dyDescent="0.3">
      <c r="A2361" t="s">
        <v>3326</v>
      </c>
      <c r="B2361">
        <v>0</v>
      </c>
      <c r="C2361">
        <v>1141140</v>
      </c>
      <c r="D2361">
        <v>2100210</v>
      </c>
      <c r="E2361">
        <v>0</v>
      </c>
      <c r="F2361" s="4">
        <f t="shared" si="36"/>
        <v>1080450</v>
      </c>
    </row>
    <row r="2362" spans="1:6" x14ac:dyDescent="0.3">
      <c r="A2362" t="s">
        <v>3327</v>
      </c>
      <c r="B2362">
        <v>2326610</v>
      </c>
      <c r="C2362">
        <v>2128030</v>
      </c>
      <c r="D2362">
        <v>2148340</v>
      </c>
      <c r="E2362">
        <v>2075500</v>
      </c>
      <c r="F2362" s="4">
        <f t="shared" si="36"/>
        <v>2117290</v>
      </c>
    </row>
    <row r="2363" spans="1:6" x14ac:dyDescent="0.3">
      <c r="A2363" t="s">
        <v>3328</v>
      </c>
      <c r="B2363">
        <v>723360</v>
      </c>
      <c r="C2363">
        <v>722960</v>
      </c>
      <c r="D2363">
        <v>0</v>
      </c>
      <c r="E2363">
        <v>773500</v>
      </c>
      <c r="F2363" s="4">
        <f t="shared" si="36"/>
        <v>498820</v>
      </c>
    </row>
    <row r="2364" spans="1:6" x14ac:dyDescent="0.3">
      <c r="A2364" t="s">
        <v>3329</v>
      </c>
      <c r="B2364">
        <v>0</v>
      </c>
      <c r="C2364">
        <v>599600</v>
      </c>
      <c r="D2364">
        <v>0</v>
      </c>
      <c r="E2364">
        <v>0</v>
      </c>
      <c r="F2364" s="4">
        <f t="shared" si="36"/>
        <v>199866.66666666666</v>
      </c>
    </row>
    <row r="2365" spans="1:6" x14ac:dyDescent="0.3">
      <c r="A2365" t="s">
        <v>3330</v>
      </c>
      <c r="B2365">
        <v>1322620</v>
      </c>
      <c r="C2365">
        <v>313950</v>
      </c>
      <c r="D2365">
        <v>917900</v>
      </c>
      <c r="E2365">
        <v>805060</v>
      </c>
      <c r="F2365" s="4">
        <f t="shared" si="36"/>
        <v>678970</v>
      </c>
    </row>
    <row r="2366" spans="1:6" x14ac:dyDescent="0.3">
      <c r="A2366" t="s">
        <v>3331</v>
      </c>
      <c r="B2366">
        <v>2438570</v>
      </c>
      <c r="C2366">
        <v>2161100</v>
      </c>
      <c r="D2366">
        <v>489740</v>
      </c>
      <c r="E2366">
        <v>618960</v>
      </c>
      <c r="F2366" s="4">
        <f t="shared" si="36"/>
        <v>1089933.3333333333</v>
      </c>
    </row>
    <row r="2367" spans="1:6" x14ac:dyDescent="0.3">
      <c r="A2367" t="s">
        <v>3332</v>
      </c>
      <c r="B2367">
        <v>492910</v>
      </c>
      <c r="C2367">
        <v>0</v>
      </c>
      <c r="D2367">
        <v>584600</v>
      </c>
      <c r="E2367">
        <v>0</v>
      </c>
      <c r="F2367" s="4">
        <f t="shared" si="36"/>
        <v>194866.66666666666</v>
      </c>
    </row>
    <row r="2368" spans="1:6" x14ac:dyDescent="0.3">
      <c r="A2368" t="s">
        <v>3333</v>
      </c>
      <c r="B2368">
        <v>0</v>
      </c>
      <c r="C2368">
        <v>0</v>
      </c>
      <c r="D2368">
        <v>1057050</v>
      </c>
      <c r="E2368">
        <v>533900</v>
      </c>
      <c r="F2368" s="4">
        <f t="shared" si="36"/>
        <v>530316.66666666663</v>
      </c>
    </row>
    <row r="2369" spans="1:6" x14ac:dyDescent="0.3">
      <c r="A2369" t="s">
        <v>3334</v>
      </c>
      <c r="B2369">
        <v>191100</v>
      </c>
      <c r="C2369">
        <v>1127260</v>
      </c>
      <c r="D2369">
        <v>729820</v>
      </c>
      <c r="E2369">
        <v>692510</v>
      </c>
      <c r="F2369" s="4">
        <f t="shared" si="36"/>
        <v>849863.33333333337</v>
      </c>
    </row>
    <row r="2370" spans="1:6" x14ac:dyDescent="0.3">
      <c r="A2370" t="s">
        <v>3335</v>
      </c>
      <c r="B2370">
        <v>1056680</v>
      </c>
      <c r="C2370">
        <v>578940</v>
      </c>
      <c r="D2370">
        <v>655200</v>
      </c>
      <c r="E2370">
        <v>1266700</v>
      </c>
      <c r="F2370" s="4">
        <f t="shared" si="36"/>
        <v>833613.33333333337</v>
      </c>
    </row>
    <row r="2371" spans="1:6" x14ac:dyDescent="0.3">
      <c r="A2371" t="s">
        <v>3336</v>
      </c>
      <c r="B2371">
        <v>0</v>
      </c>
      <c r="C2371">
        <v>1433790</v>
      </c>
      <c r="D2371">
        <v>1536510</v>
      </c>
      <c r="E2371">
        <v>0</v>
      </c>
      <c r="F2371" s="4">
        <f t="shared" ref="F2371:F2434" si="37">SUM(C2371:E2371)/3</f>
        <v>990100</v>
      </c>
    </row>
    <row r="2372" spans="1:6" x14ac:dyDescent="0.3">
      <c r="A2372" t="s">
        <v>3337</v>
      </c>
      <c r="B2372">
        <v>4403490</v>
      </c>
      <c r="C2372">
        <v>7828700</v>
      </c>
      <c r="D2372">
        <v>9288140</v>
      </c>
      <c r="E2372">
        <v>8828240</v>
      </c>
      <c r="F2372" s="4">
        <f t="shared" si="37"/>
        <v>8648360</v>
      </c>
    </row>
    <row r="2373" spans="1:6" x14ac:dyDescent="0.3">
      <c r="A2373" t="s">
        <v>3338</v>
      </c>
      <c r="B2373">
        <v>0</v>
      </c>
      <c r="C2373">
        <v>0</v>
      </c>
      <c r="D2373">
        <v>1725700</v>
      </c>
      <c r="E2373">
        <v>927000</v>
      </c>
      <c r="F2373" s="4">
        <f t="shared" si="37"/>
        <v>884233.33333333337</v>
      </c>
    </row>
    <row r="2374" spans="1:6" x14ac:dyDescent="0.3">
      <c r="A2374" t="s">
        <v>3339</v>
      </c>
      <c r="B2374">
        <v>5942440</v>
      </c>
      <c r="C2374">
        <v>2913620</v>
      </c>
      <c r="D2374">
        <v>3620220</v>
      </c>
      <c r="E2374">
        <v>6206360</v>
      </c>
      <c r="F2374" s="4">
        <f t="shared" si="37"/>
        <v>4246733.333333333</v>
      </c>
    </row>
    <row r="2375" spans="1:6" x14ac:dyDescent="0.3">
      <c r="A2375" t="s">
        <v>3340</v>
      </c>
      <c r="B2375">
        <v>256000</v>
      </c>
      <c r="C2375">
        <v>6935280</v>
      </c>
      <c r="D2375">
        <v>195500</v>
      </c>
      <c r="E2375">
        <v>296660</v>
      </c>
      <c r="F2375" s="4">
        <f t="shared" si="37"/>
        <v>2475813.3333333335</v>
      </c>
    </row>
    <row r="2376" spans="1:6" x14ac:dyDescent="0.3">
      <c r="A2376" t="s">
        <v>3341</v>
      </c>
      <c r="B2376">
        <v>1375920</v>
      </c>
      <c r="C2376">
        <v>2043860</v>
      </c>
      <c r="D2376">
        <v>2282280</v>
      </c>
      <c r="E2376">
        <v>2214720</v>
      </c>
      <c r="F2376" s="4">
        <f t="shared" si="37"/>
        <v>2180286.6666666665</v>
      </c>
    </row>
    <row r="2377" spans="1:6" x14ac:dyDescent="0.3">
      <c r="A2377" t="s">
        <v>3342</v>
      </c>
      <c r="B2377">
        <v>2173500</v>
      </c>
      <c r="C2377">
        <v>2832700</v>
      </c>
      <c r="D2377">
        <v>5580500</v>
      </c>
      <c r="E2377">
        <v>5151300</v>
      </c>
      <c r="F2377" s="4">
        <f t="shared" si="37"/>
        <v>4521500</v>
      </c>
    </row>
    <row r="2378" spans="1:6" x14ac:dyDescent="0.3">
      <c r="A2378" t="s">
        <v>3343</v>
      </c>
      <c r="B2378">
        <v>0</v>
      </c>
      <c r="C2378">
        <v>848120</v>
      </c>
      <c r="D2378">
        <v>673400</v>
      </c>
      <c r="E2378">
        <v>402000</v>
      </c>
      <c r="F2378" s="4">
        <f t="shared" si="37"/>
        <v>641173.33333333337</v>
      </c>
    </row>
    <row r="2379" spans="1:6" x14ac:dyDescent="0.3">
      <c r="A2379" t="s">
        <v>3344</v>
      </c>
      <c r="B2379">
        <v>2145340</v>
      </c>
      <c r="C2379">
        <v>5102550</v>
      </c>
      <c r="D2379">
        <v>3573000</v>
      </c>
      <c r="E2379">
        <v>4906780</v>
      </c>
      <c r="F2379" s="4">
        <f t="shared" si="37"/>
        <v>4527443.333333333</v>
      </c>
    </row>
    <row r="2380" spans="1:6" x14ac:dyDescent="0.3">
      <c r="A2380" t="s">
        <v>693</v>
      </c>
      <c r="B2380">
        <v>634000</v>
      </c>
      <c r="C2380">
        <v>1993050</v>
      </c>
      <c r="D2380">
        <v>545700</v>
      </c>
      <c r="E2380">
        <v>736190</v>
      </c>
      <c r="F2380" s="4">
        <f t="shared" si="37"/>
        <v>1091646.6666666667</v>
      </c>
    </row>
    <row r="2381" spans="1:6" x14ac:dyDescent="0.3">
      <c r="A2381" t="s">
        <v>3345</v>
      </c>
      <c r="B2381">
        <v>1197560</v>
      </c>
      <c r="C2381">
        <v>1940430</v>
      </c>
      <c r="D2381">
        <v>1315700</v>
      </c>
      <c r="E2381">
        <v>1159340</v>
      </c>
      <c r="F2381" s="4">
        <f t="shared" si="37"/>
        <v>1471823.3333333333</v>
      </c>
    </row>
    <row r="2382" spans="1:6" x14ac:dyDescent="0.3">
      <c r="A2382" t="s">
        <v>3346</v>
      </c>
      <c r="B2382">
        <v>2428420</v>
      </c>
      <c r="C2382">
        <v>2656800</v>
      </c>
      <c r="D2382">
        <v>0</v>
      </c>
      <c r="E2382">
        <v>404040</v>
      </c>
      <c r="F2382" s="4">
        <f t="shared" si="37"/>
        <v>1020280</v>
      </c>
    </row>
    <row r="2383" spans="1:6" x14ac:dyDescent="0.3">
      <c r="A2383" t="s">
        <v>3347</v>
      </c>
      <c r="B2383">
        <v>6200890</v>
      </c>
      <c r="C2383">
        <v>9314700</v>
      </c>
      <c r="D2383">
        <v>9008190</v>
      </c>
      <c r="E2383">
        <v>12559050</v>
      </c>
      <c r="F2383" s="4">
        <f t="shared" si="37"/>
        <v>10293980</v>
      </c>
    </row>
    <row r="2384" spans="1:6" x14ac:dyDescent="0.3">
      <c r="A2384" t="s">
        <v>3348</v>
      </c>
      <c r="B2384">
        <v>0</v>
      </c>
      <c r="C2384">
        <v>230000</v>
      </c>
      <c r="D2384">
        <v>1869200</v>
      </c>
      <c r="E2384">
        <v>402000</v>
      </c>
      <c r="F2384" s="4">
        <f t="shared" si="37"/>
        <v>833733.33333333337</v>
      </c>
    </row>
    <row r="2385" spans="1:6" x14ac:dyDescent="0.3">
      <c r="A2385" t="s">
        <v>3349</v>
      </c>
      <c r="B2385">
        <v>2027300</v>
      </c>
      <c r="C2385">
        <v>300300</v>
      </c>
      <c r="D2385">
        <v>2076680</v>
      </c>
      <c r="E2385">
        <v>2097100</v>
      </c>
      <c r="F2385" s="4">
        <f t="shared" si="37"/>
        <v>1491360</v>
      </c>
    </row>
    <row r="2386" spans="1:6" x14ac:dyDescent="0.3">
      <c r="A2386" t="s">
        <v>3350</v>
      </c>
      <c r="B2386">
        <v>1581000</v>
      </c>
      <c r="C2386">
        <v>1298160</v>
      </c>
      <c r="D2386">
        <v>2138240</v>
      </c>
      <c r="E2386">
        <v>3738680</v>
      </c>
      <c r="F2386" s="4">
        <f t="shared" si="37"/>
        <v>2391693.3333333335</v>
      </c>
    </row>
    <row r="2387" spans="1:6" x14ac:dyDescent="0.3">
      <c r="A2387" t="s">
        <v>3351</v>
      </c>
      <c r="B2387">
        <v>1154500</v>
      </c>
      <c r="C2387">
        <v>2156330</v>
      </c>
      <c r="D2387">
        <v>2047950</v>
      </c>
      <c r="E2387">
        <v>520000</v>
      </c>
      <c r="F2387" s="4">
        <f t="shared" si="37"/>
        <v>1574760</v>
      </c>
    </row>
    <row r="2388" spans="1:6" x14ac:dyDescent="0.3">
      <c r="A2388" t="s">
        <v>3352</v>
      </c>
      <c r="B2388">
        <v>4747470</v>
      </c>
      <c r="C2388">
        <v>6031420</v>
      </c>
      <c r="D2388">
        <v>1392300</v>
      </c>
      <c r="E2388">
        <v>6195190</v>
      </c>
      <c r="F2388" s="4">
        <f t="shared" si="37"/>
        <v>4539636.666666667</v>
      </c>
    </row>
    <row r="2389" spans="1:6" x14ac:dyDescent="0.3">
      <c r="A2389" t="s">
        <v>3353</v>
      </c>
      <c r="B2389">
        <v>0</v>
      </c>
      <c r="C2389">
        <v>2951100</v>
      </c>
      <c r="D2389">
        <v>242880</v>
      </c>
      <c r="E2389">
        <v>4918300</v>
      </c>
      <c r="F2389" s="4">
        <f t="shared" si="37"/>
        <v>2704093.3333333335</v>
      </c>
    </row>
    <row r="2390" spans="1:6" x14ac:dyDescent="0.3">
      <c r="A2390" t="s">
        <v>3354</v>
      </c>
      <c r="B2390">
        <v>896000</v>
      </c>
      <c r="C2390">
        <v>740000</v>
      </c>
      <c r="D2390">
        <v>0</v>
      </c>
      <c r="E2390">
        <v>565920</v>
      </c>
      <c r="F2390" s="4">
        <f t="shared" si="37"/>
        <v>435306.66666666669</v>
      </c>
    </row>
    <row r="2391" spans="1:6" x14ac:dyDescent="0.3">
      <c r="A2391" t="s">
        <v>3355</v>
      </c>
      <c r="B2391">
        <v>1015560</v>
      </c>
      <c r="C2391">
        <v>1107240</v>
      </c>
      <c r="D2391">
        <v>436800</v>
      </c>
      <c r="E2391">
        <v>2663260</v>
      </c>
      <c r="F2391" s="4">
        <f t="shared" si="37"/>
        <v>1402433.3333333333</v>
      </c>
    </row>
    <row r="2392" spans="1:6" x14ac:dyDescent="0.3">
      <c r="A2392" t="s">
        <v>3356</v>
      </c>
      <c r="B2392">
        <v>2059280</v>
      </c>
      <c r="C2392">
        <v>2095110</v>
      </c>
      <c r="D2392">
        <v>3308860</v>
      </c>
      <c r="E2392">
        <v>2085720</v>
      </c>
      <c r="F2392" s="4">
        <f t="shared" si="37"/>
        <v>2496563.3333333335</v>
      </c>
    </row>
    <row r="2393" spans="1:6" x14ac:dyDescent="0.3">
      <c r="A2393" t="s">
        <v>3357</v>
      </c>
      <c r="B2393">
        <v>1009440</v>
      </c>
      <c r="C2393">
        <v>0</v>
      </c>
      <c r="D2393">
        <v>627900</v>
      </c>
      <c r="E2393">
        <v>0</v>
      </c>
      <c r="F2393" s="4">
        <f t="shared" si="37"/>
        <v>209300</v>
      </c>
    </row>
    <row r="2394" spans="1:6" x14ac:dyDescent="0.3">
      <c r="A2394" t="s">
        <v>3358</v>
      </c>
      <c r="B2394">
        <v>230000</v>
      </c>
      <c r="C2394">
        <v>636090</v>
      </c>
      <c r="D2394">
        <v>0</v>
      </c>
      <c r="E2394">
        <v>1036400</v>
      </c>
      <c r="F2394" s="4">
        <f t="shared" si="37"/>
        <v>557496.66666666663</v>
      </c>
    </row>
    <row r="2395" spans="1:6" x14ac:dyDescent="0.3">
      <c r="A2395" t="s">
        <v>3359</v>
      </c>
      <c r="B2395">
        <v>3195610</v>
      </c>
      <c r="C2395">
        <v>17284850</v>
      </c>
      <c r="D2395">
        <v>11753900</v>
      </c>
      <c r="E2395">
        <v>4601050</v>
      </c>
      <c r="F2395" s="4">
        <f t="shared" si="37"/>
        <v>11213266.666666666</v>
      </c>
    </row>
    <row r="2396" spans="1:6" x14ac:dyDescent="0.3">
      <c r="A2396" t="s">
        <v>3360</v>
      </c>
      <c r="B2396">
        <v>2316850</v>
      </c>
      <c r="C2396">
        <v>741650</v>
      </c>
      <c r="D2396">
        <v>0</v>
      </c>
      <c r="E2396">
        <v>2984800</v>
      </c>
      <c r="F2396" s="4">
        <f t="shared" si="37"/>
        <v>1242150</v>
      </c>
    </row>
    <row r="2397" spans="1:6" x14ac:dyDescent="0.3">
      <c r="A2397" t="s">
        <v>3361</v>
      </c>
      <c r="B2397">
        <v>2064170</v>
      </c>
      <c r="C2397">
        <v>455000</v>
      </c>
      <c r="D2397">
        <v>2035100</v>
      </c>
      <c r="E2397">
        <v>4172950</v>
      </c>
      <c r="F2397" s="4">
        <f t="shared" si="37"/>
        <v>2221016.6666666665</v>
      </c>
    </row>
    <row r="2398" spans="1:6" x14ac:dyDescent="0.3">
      <c r="A2398" t="s">
        <v>3362</v>
      </c>
      <c r="B2398">
        <v>0</v>
      </c>
      <c r="C2398">
        <v>792240</v>
      </c>
      <c r="D2398">
        <v>516260</v>
      </c>
      <c r="E2398">
        <v>0</v>
      </c>
      <c r="F2398" s="4">
        <f t="shared" si="37"/>
        <v>436166.66666666669</v>
      </c>
    </row>
    <row r="2399" spans="1:6" x14ac:dyDescent="0.3">
      <c r="A2399" t="s">
        <v>3363</v>
      </c>
      <c r="B2399">
        <v>3007720</v>
      </c>
      <c r="C2399">
        <v>2978860</v>
      </c>
      <c r="D2399">
        <v>7060570</v>
      </c>
      <c r="E2399">
        <v>2056480</v>
      </c>
      <c r="F2399" s="4">
        <f t="shared" si="37"/>
        <v>4031970</v>
      </c>
    </row>
    <row r="2400" spans="1:6" x14ac:dyDescent="0.3">
      <c r="A2400" t="s">
        <v>3364</v>
      </c>
      <c r="B2400">
        <v>9050800</v>
      </c>
      <c r="C2400">
        <v>8801980</v>
      </c>
      <c r="D2400">
        <v>0</v>
      </c>
      <c r="E2400">
        <v>11245000</v>
      </c>
      <c r="F2400" s="4">
        <f t="shared" si="37"/>
        <v>6682326.666666667</v>
      </c>
    </row>
    <row r="2401" spans="1:6" x14ac:dyDescent="0.3">
      <c r="A2401" t="s">
        <v>3365</v>
      </c>
      <c r="B2401">
        <v>1690200</v>
      </c>
      <c r="C2401">
        <v>2554380</v>
      </c>
      <c r="D2401">
        <v>2902650</v>
      </c>
      <c r="E2401">
        <v>2046400</v>
      </c>
      <c r="F2401" s="4">
        <f t="shared" si="37"/>
        <v>2501143.3333333335</v>
      </c>
    </row>
    <row r="2402" spans="1:6" x14ac:dyDescent="0.3">
      <c r="A2402" t="s">
        <v>3366</v>
      </c>
      <c r="B2402">
        <v>0</v>
      </c>
      <c r="C2402">
        <v>673400</v>
      </c>
      <c r="D2402">
        <v>717990</v>
      </c>
      <c r="E2402">
        <v>2153700</v>
      </c>
      <c r="F2402" s="4">
        <f t="shared" si="37"/>
        <v>1181696.6666666667</v>
      </c>
    </row>
    <row r="2403" spans="1:6" x14ac:dyDescent="0.3">
      <c r="A2403" t="s">
        <v>3367</v>
      </c>
      <c r="B2403">
        <v>1997340</v>
      </c>
      <c r="C2403">
        <v>2174530</v>
      </c>
      <c r="D2403">
        <v>3212480</v>
      </c>
      <c r="E2403">
        <v>2458000</v>
      </c>
      <c r="F2403" s="4">
        <f t="shared" si="37"/>
        <v>2615003.3333333335</v>
      </c>
    </row>
    <row r="2404" spans="1:6" x14ac:dyDescent="0.3">
      <c r="A2404" t="s">
        <v>3368</v>
      </c>
      <c r="B2404">
        <v>2058350</v>
      </c>
      <c r="C2404">
        <v>313950</v>
      </c>
      <c r="D2404">
        <v>2166640</v>
      </c>
      <c r="E2404">
        <v>2184400</v>
      </c>
      <c r="F2404" s="4">
        <f t="shared" si="37"/>
        <v>1554996.6666666667</v>
      </c>
    </row>
    <row r="2405" spans="1:6" x14ac:dyDescent="0.3">
      <c r="A2405" t="s">
        <v>3369</v>
      </c>
      <c r="B2405">
        <v>0</v>
      </c>
      <c r="C2405">
        <v>2397560</v>
      </c>
      <c r="D2405">
        <v>808080</v>
      </c>
      <c r="E2405">
        <v>547400</v>
      </c>
      <c r="F2405" s="4">
        <f t="shared" si="37"/>
        <v>1251013.3333333333</v>
      </c>
    </row>
    <row r="2406" spans="1:6" x14ac:dyDescent="0.3">
      <c r="A2406" t="s">
        <v>3370</v>
      </c>
      <c r="B2406">
        <v>160000</v>
      </c>
      <c r="C2406">
        <v>10531600</v>
      </c>
      <c r="D2406">
        <v>720720</v>
      </c>
      <c r="E2406">
        <v>2646000</v>
      </c>
      <c r="F2406" s="4">
        <f t="shared" si="37"/>
        <v>4632773.333333333</v>
      </c>
    </row>
    <row r="2407" spans="1:6" x14ac:dyDescent="0.3">
      <c r="A2407" t="s">
        <v>3371</v>
      </c>
      <c r="B2407">
        <v>6867880</v>
      </c>
      <c r="C2407">
        <v>10898100</v>
      </c>
      <c r="D2407">
        <v>2987530</v>
      </c>
      <c r="E2407">
        <v>2892150</v>
      </c>
      <c r="F2407" s="4">
        <f t="shared" si="37"/>
        <v>5592593.333333333</v>
      </c>
    </row>
    <row r="2408" spans="1:6" x14ac:dyDescent="0.3">
      <c r="A2408" t="s">
        <v>3372</v>
      </c>
      <c r="B2408">
        <v>1068260</v>
      </c>
      <c r="C2408">
        <v>823200</v>
      </c>
      <c r="D2408">
        <v>1012990</v>
      </c>
      <c r="E2408">
        <v>2066040</v>
      </c>
      <c r="F2408" s="4">
        <f t="shared" si="37"/>
        <v>1300743.3333333333</v>
      </c>
    </row>
    <row r="2409" spans="1:6" x14ac:dyDescent="0.3">
      <c r="A2409" t="s">
        <v>3373</v>
      </c>
      <c r="B2409">
        <v>528000</v>
      </c>
      <c r="C2409">
        <v>2884680</v>
      </c>
      <c r="D2409">
        <v>4130120</v>
      </c>
      <c r="E2409">
        <v>2373380</v>
      </c>
      <c r="F2409" s="4">
        <f t="shared" si="37"/>
        <v>3129393.3333333335</v>
      </c>
    </row>
    <row r="2410" spans="1:6" x14ac:dyDescent="0.3">
      <c r="A2410" t="s">
        <v>3374</v>
      </c>
      <c r="B2410">
        <v>1095980</v>
      </c>
      <c r="C2410">
        <v>623400</v>
      </c>
      <c r="D2410">
        <v>2138570</v>
      </c>
      <c r="E2410">
        <v>2064560</v>
      </c>
      <c r="F2410" s="4">
        <f t="shared" si="37"/>
        <v>1608843.3333333333</v>
      </c>
    </row>
    <row r="2411" spans="1:6" x14ac:dyDescent="0.3">
      <c r="A2411" t="s">
        <v>3375</v>
      </c>
      <c r="B2411">
        <v>160000</v>
      </c>
      <c r="C2411">
        <v>6239400</v>
      </c>
      <c r="D2411">
        <v>6419910</v>
      </c>
      <c r="E2411">
        <v>2698070</v>
      </c>
      <c r="F2411" s="4">
        <f t="shared" si="37"/>
        <v>5119126.666666667</v>
      </c>
    </row>
    <row r="2412" spans="1:6" x14ac:dyDescent="0.3">
      <c r="A2412" t="s">
        <v>3376</v>
      </c>
      <c r="B2412">
        <v>370000</v>
      </c>
      <c r="C2412">
        <v>612000</v>
      </c>
      <c r="D2412">
        <v>711920</v>
      </c>
      <c r="E2412">
        <v>1092200</v>
      </c>
      <c r="F2412" s="4">
        <f t="shared" si="37"/>
        <v>805373.33333333337</v>
      </c>
    </row>
    <row r="2413" spans="1:6" x14ac:dyDescent="0.3">
      <c r="A2413" t="s">
        <v>3377</v>
      </c>
      <c r="B2413">
        <v>0</v>
      </c>
      <c r="C2413">
        <v>612000</v>
      </c>
      <c r="D2413">
        <v>903680</v>
      </c>
      <c r="E2413">
        <v>820000</v>
      </c>
      <c r="F2413" s="4">
        <f t="shared" si="37"/>
        <v>778560</v>
      </c>
    </row>
    <row r="2414" spans="1:6" x14ac:dyDescent="0.3">
      <c r="A2414" t="s">
        <v>3378</v>
      </c>
      <c r="B2414">
        <v>25341840</v>
      </c>
      <c r="C2414">
        <v>17596170</v>
      </c>
      <c r="D2414">
        <v>16472720</v>
      </c>
      <c r="E2414">
        <v>15045500</v>
      </c>
      <c r="F2414" s="4">
        <f t="shared" si="37"/>
        <v>16371463.333333334</v>
      </c>
    </row>
    <row r="2415" spans="1:6" x14ac:dyDescent="0.3">
      <c r="A2415" t="s">
        <v>3379</v>
      </c>
      <c r="B2415">
        <v>818000</v>
      </c>
      <c r="C2415">
        <v>626000</v>
      </c>
      <c r="D2415">
        <v>0</v>
      </c>
      <c r="E2415">
        <v>402000</v>
      </c>
      <c r="F2415" s="4">
        <f t="shared" si="37"/>
        <v>342666.66666666669</v>
      </c>
    </row>
    <row r="2416" spans="1:6" x14ac:dyDescent="0.3">
      <c r="A2416" t="s">
        <v>3380</v>
      </c>
      <c r="B2416">
        <v>468650</v>
      </c>
      <c r="C2416">
        <v>468650</v>
      </c>
      <c r="D2416">
        <v>0</v>
      </c>
      <c r="E2416">
        <v>0</v>
      </c>
      <c r="F2416" s="4">
        <f t="shared" si="37"/>
        <v>156216.66666666666</v>
      </c>
    </row>
    <row r="2417" spans="1:6" x14ac:dyDescent="0.3">
      <c r="A2417" t="s">
        <v>3381</v>
      </c>
      <c r="B2417">
        <v>0</v>
      </c>
      <c r="C2417">
        <v>0</v>
      </c>
      <c r="D2417">
        <v>774040</v>
      </c>
      <c r="E2417">
        <v>309400</v>
      </c>
      <c r="F2417" s="4">
        <f t="shared" si="37"/>
        <v>361146.66666666669</v>
      </c>
    </row>
    <row r="2418" spans="1:6" x14ac:dyDescent="0.3">
      <c r="A2418" t="s">
        <v>3382</v>
      </c>
      <c r="B2418">
        <v>287560</v>
      </c>
      <c r="C2418">
        <v>0</v>
      </c>
      <c r="D2418">
        <v>0</v>
      </c>
      <c r="E2418">
        <v>0</v>
      </c>
      <c r="F2418" s="4">
        <f t="shared" si="37"/>
        <v>0</v>
      </c>
    </row>
    <row r="2419" spans="1:6" x14ac:dyDescent="0.3">
      <c r="A2419" t="s">
        <v>3383</v>
      </c>
      <c r="B2419">
        <v>2758750</v>
      </c>
      <c r="C2419">
        <v>1183000</v>
      </c>
      <c r="D2419">
        <v>2623350</v>
      </c>
      <c r="E2419">
        <v>1037400</v>
      </c>
      <c r="F2419" s="4">
        <f t="shared" si="37"/>
        <v>1614583.3333333333</v>
      </c>
    </row>
    <row r="2420" spans="1:6" x14ac:dyDescent="0.3">
      <c r="A2420" t="s">
        <v>3384</v>
      </c>
      <c r="B2420">
        <v>3413410</v>
      </c>
      <c r="C2420">
        <v>1113840</v>
      </c>
      <c r="D2420">
        <v>3998060</v>
      </c>
      <c r="E2420">
        <v>1543000</v>
      </c>
      <c r="F2420" s="4">
        <f t="shared" si="37"/>
        <v>2218300</v>
      </c>
    </row>
    <row r="2421" spans="1:6" x14ac:dyDescent="0.3">
      <c r="A2421" t="s">
        <v>3385</v>
      </c>
      <c r="B2421">
        <v>689780</v>
      </c>
      <c r="C2421">
        <v>0</v>
      </c>
      <c r="D2421">
        <v>826920</v>
      </c>
      <c r="E2421">
        <v>1033320</v>
      </c>
      <c r="F2421" s="4">
        <f t="shared" si="37"/>
        <v>620080</v>
      </c>
    </row>
    <row r="2422" spans="1:6" x14ac:dyDescent="0.3">
      <c r="A2422" t="s">
        <v>3386</v>
      </c>
      <c r="B2422">
        <v>600600</v>
      </c>
      <c r="C2422">
        <v>10396600</v>
      </c>
      <c r="D2422">
        <v>4901200</v>
      </c>
      <c r="E2422">
        <v>7390000</v>
      </c>
      <c r="F2422" s="4">
        <f t="shared" si="37"/>
        <v>7562600</v>
      </c>
    </row>
    <row r="2423" spans="1:6" x14ac:dyDescent="0.3">
      <c r="A2423" t="s">
        <v>3387</v>
      </c>
      <c r="B2423">
        <v>460000</v>
      </c>
      <c r="C2423">
        <v>2217680</v>
      </c>
      <c r="D2423">
        <v>0</v>
      </c>
      <c r="E2423">
        <v>740000</v>
      </c>
      <c r="F2423" s="4">
        <f t="shared" si="37"/>
        <v>985893.33333333337</v>
      </c>
    </row>
    <row r="2424" spans="1:6" x14ac:dyDescent="0.3">
      <c r="A2424" t="s">
        <v>3388</v>
      </c>
      <c r="B2424">
        <v>398020</v>
      </c>
      <c r="C2424">
        <v>1379790</v>
      </c>
      <c r="D2424">
        <v>0</v>
      </c>
      <c r="E2424">
        <v>1089950</v>
      </c>
      <c r="F2424" s="4">
        <f t="shared" si="37"/>
        <v>823246.66666666663</v>
      </c>
    </row>
    <row r="2425" spans="1:6" x14ac:dyDescent="0.3">
      <c r="A2425" t="s">
        <v>3389</v>
      </c>
      <c r="B2425">
        <v>823900</v>
      </c>
      <c r="C2425">
        <v>4135040</v>
      </c>
      <c r="D2425">
        <v>4364680</v>
      </c>
      <c r="E2425">
        <v>4075360</v>
      </c>
      <c r="F2425" s="4">
        <f t="shared" si="37"/>
        <v>4191693.3333333335</v>
      </c>
    </row>
    <row r="2426" spans="1:6" x14ac:dyDescent="0.3">
      <c r="A2426" t="s">
        <v>3390</v>
      </c>
      <c r="B2426">
        <v>4025780</v>
      </c>
      <c r="C2426">
        <v>2341600</v>
      </c>
      <c r="D2426">
        <v>2245140</v>
      </c>
      <c r="E2426">
        <v>2385000</v>
      </c>
      <c r="F2426" s="4">
        <f t="shared" si="37"/>
        <v>2323913.3333333335</v>
      </c>
    </row>
    <row r="2427" spans="1:6" x14ac:dyDescent="0.3">
      <c r="A2427" t="s">
        <v>3391</v>
      </c>
      <c r="B2427">
        <v>1352480</v>
      </c>
      <c r="C2427">
        <v>0</v>
      </c>
      <c r="D2427">
        <v>0</v>
      </c>
      <c r="E2427">
        <v>0</v>
      </c>
      <c r="F2427" s="4">
        <f t="shared" si="37"/>
        <v>0</v>
      </c>
    </row>
    <row r="2428" spans="1:6" x14ac:dyDescent="0.3">
      <c r="A2428" t="s">
        <v>3392</v>
      </c>
      <c r="B2428">
        <v>2458990</v>
      </c>
      <c r="C2428">
        <v>451360</v>
      </c>
      <c r="D2428">
        <v>942300</v>
      </c>
      <c r="E2428">
        <v>0</v>
      </c>
      <c r="F2428" s="4">
        <f t="shared" si="37"/>
        <v>464553.33333333331</v>
      </c>
    </row>
    <row r="2429" spans="1:6" x14ac:dyDescent="0.3">
      <c r="A2429" t="s">
        <v>3393</v>
      </c>
      <c r="B2429">
        <v>0</v>
      </c>
      <c r="C2429">
        <v>539320</v>
      </c>
      <c r="D2429">
        <v>282200</v>
      </c>
      <c r="E2429">
        <v>0</v>
      </c>
      <c r="F2429" s="4">
        <f t="shared" si="37"/>
        <v>273840</v>
      </c>
    </row>
    <row r="2430" spans="1:6" x14ac:dyDescent="0.3">
      <c r="A2430" t="s">
        <v>3394</v>
      </c>
      <c r="B2430">
        <v>1322400</v>
      </c>
      <c r="C2430">
        <v>2510650</v>
      </c>
      <c r="D2430">
        <v>1236750</v>
      </c>
      <c r="E2430">
        <v>0</v>
      </c>
      <c r="F2430" s="4">
        <f t="shared" si="37"/>
        <v>1249133.3333333333</v>
      </c>
    </row>
    <row r="2431" spans="1:6" x14ac:dyDescent="0.3">
      <c r="A2431" t="s">
        <v>3395</v>
      </c>
      <c r="B2431">
        <v>3808880</v>
      </c>
      <c r="C2431">
        <v>2182600</v>
      </c>
      <c r="D2431">
        <v>0</v>
      </c>
      <c r="E2431">
        <v>4169520</v>
      </c>
      <c r="F2431" s="4">
        <f t="shared" si="37"/>
        <v>2117373.3333333335</v>
      </c>
    </row>
    <row r="2432" spans="1:6" x14ac:dyDescent="0.3">
      <c r="A2432" t="s">
        <v>3396</v>
      </c>
      <c r="B2432">
        <v>502320</v>
      </c>
      <c r="C2432">
        <v>0</v>
      </c>
      <c r="D2432">
        <v>814990</v>
      </c>
      <c r="E2432">
        <v>0</v>
      </c>
      <c r="F2432" s="4">
        <f t="shared" si="37"/>
        <v>271663.33333333331</v>
      </c>
    </row>
    <row r="2433" spans="1:6" x14ac:dyDescent="0.3">
      <c r="A2433" t="s">
        <v>3397</v>
      </c>
      <c r="B2433">
        <v>712000</v>
      </c>
      <c r="C2433">
        <v>0</v>
      </c>
      <c r="D2433">
        <v>0</v>
      </c>
      <c r="E2433">
        <v>0</v>
      </c>
      <c r="F2433" s="4">
        <f t="shared" si="37"/>
        <v>0</v>
      </c>
    </row>
    <row r="2434" spans="1:6" x14ac:dyDescent="0.3">
      <c r="A2434" t="s">
        <v>3398</v>
      </c>
      <c r="B2434">
        <v>2999660</v>
      </c>
      <c r="C2434">
        <v>2718660</v>
      </c>
      <c r="D2434">
        <v>3534000</v>
      </c>
      <c r="E2434">
        <v>2591160</v>
      </c>
      <c r="F2434" s="4">
        <f t="shared" si="37"/>
        <v>2947940</v>
      </c>
    </row>
    <row r="2435" spans="1:6" x14ac:dyDescent="0.3">
      <c r="A2435" t="s">
        <v>3399</v>
      </c>
      <c r="B2435">
        <v>0</v>
      </c>
      <c r="C2435">
        <v>9211180</v>
      </c>
      <c r="D2435">
        <v>1850270</v>
      </c>
      <c r="E2435">
        <v>2342340</v>
      </c>
      <c r="F2435" s="4">
        <f t="shared" ref="F2435:F2498" si="38">SUM(C2435:E2435)/3</f>
        <v>4467930</v>
      </c>
    </row>
    <row r="2436" spans="1:6" x14ac:dyDescent="0.3">
      <c r="A2436" t="s">
        <v>3400</v>
      </c>
      <c r="B2436">
        <v>2115500</v>
      </c>
      <c r="C2436">
        <v>5083250</v>
      </c>
      <c r="D2436">
        <v>2913750</v>
      </c>
      <c r="E2436">
        <v>7229520</v>
      </c>
      <c r="F2436" s="4">
        <f t="shared" si="38"/>
        <v>5075506.666666667</v>
      </c>
    </row>
    <row r="2437" spans="1:6" x14ac:dyDescent="0.3">
      <c r="A2437" t="s">
        <v>3401</v>
      </c>
      <c r="B2437">
        <v>0</v>
      </c>
      <c r="C2437">
        <v>228000</v>
      </c>
      <c r="D2437">
        <v>0</v>
      </c>
      <c r="E2437">
        <v>1970150</v>
      </c>
      <c r="F2437" s="4">
        <f t="shared" si="38"/>
        <v>732716.66666666663</v>
      </c>
    </row>
    <row r="2438" spans="1:6" x14ac:dyDescent="0.3">
      <c r="A2438" t="s">
        <v>3402</v>
      </c>
      <c r="B2438">
        <v>689200</v>
      </c>
      <c r="C2438">
        <v>626000</v>
      </c>
      <c r="D2438">
        <v>0</v>
      </c>
      <c r="E2438">
        <v>0</v>
      </c>
      <c r="F2438" s="4">
        <f t="shared" si="38"/>
        <v>208666.66666666666</v>
      </c>
    </row>
    <row r="2439" spans="1:6" x14ac:dyDescent="0.3">
      <c r="A2439" t="s">
        <v>3403</v>
      </c>
      <c r="B2439">
        <v>794150</v>
      </c>
      <c r="C2439">
        <v>695780</v>
      </c>
      <c r="D2439">
        <v>818550</v>
      </c>
      <c r="E2439">
        <v>273000</v>
      </c>
      <c r="F2439" s="4">
        <f t="shared" si="38"/>
        <v>595776.66666666663</v>
      </c>
    </row>
    <row r="2440" spans="1:6" x14ac:dyDescent="0.3">
      <c r="A2440" t="s">
        <v>3404</v>
      </c>
      <c r="B2440">
        <v>0</v>
      </c>
      <c r="C2440">
        <v>2063450</v>
      </c>
      <c r="D2440">
        <v>0</v>
      </c>
      <c r="E2440">
        <v>2866590</v>
      </c>
      <c r="F2440" s="4">
        <f t="shared" si="38"/>
        <v>1643346.6666666667</v>
      </c>
    </row>
    <row r="2441" spans="1:6" x14ac:dyDescent="0.3">
      <c r="A2441" t="s">
        <v>3405</v>
      </c>
      <c r="B2441">
        <v>605440</v>
      </c>
      <c r="C2441">
        <v>0</v>
      </c>
      <c r="D2441">
        <v>976060</v>
      </c>
      <c r="E2441">
        <v>824900</v>
      </c>
      <c r="F2441" s="4">
        <f t="shared" si="38"/>
        <v>600320</v>
      </c>
    </row>
    <row r="2442" spans="1:6" x14ac:dyDescent="0.3">
      <c r="A2442" t="s">
        <v>3406</v>
      </c>
      <c r="B2442">
        <v>740000</v>
      </c>
      <c r="C2442">
        <v>735050</v>
      </c>
      <c r="D2442">
        <v>0</v>
      </c>
      <c r="E2442">
        <v>0</v>
      </c>
      <c r="F2442" s="4">
        <f t="shared" si="38"/>
        <v>245016.66666666666</v>
      </c>
    </row>
    <row r="2443" spans="1:6" x14ac:dyDescent="0.3">
      <c r="A2443" t="s">
        <v>3407</v>
      </c>
      <c r="B2443">
        <v>0</v>
      </c>
      <c r="C2443">
        <v>0</v>
      </c>
      <c r="D2443">
        <v>653380</v>
      </c>
      <c r="E2443">
        <v>422400</v>
      </c>
      <c r="F2443" s="4">
        <f t="shared" si="38"/>
        <v>358593.33333333331</v>
      </c>
    </row>
    <row r="2444" spans="1:6" x14ac:dyDescent="0.3">
      <c r="A2444" t="s">
        <v>200</v>
      </c>
      <c r="B2444">
        <v>1821920</v>
      </c>
      <c r="C2444">
        <v>5967030</v>
      </c>
      <c r="D2444">
        <v>5561200</v>
      </c>
      <c r="E2444">
        <v>4963200</v>
      </c>
      <c r="F2444" s="4">
        <f t="shared" si="38"/>
        <v>5497143.333333333</v>
      </c>
    </row>
    <row r="2445" spans="1:6" x14ac:dyDescent="0.3">
      <c r="A2445" t="s">
        <v>3408</v>
      </c>
      <c r="B2445">
        <v>0</v>
      </c>
      <c r="C2445">
        <v>1223040</v>
      </c>
      <c r="D2445">
        <v>813540</v>
      </c>
      <c r="E2445">
        <v>2641420</v>
      </c>
      <c r="F2445" s="4">
        <f t="shared" si="38"/>
        <v>1559333.3333333333</v>
      </c>
    </row>
    <row r="2446" spans="1:6" x14ac:dyDescent="0.3">
      <c r="A2446" t="s">
        <v>3409</v>
      </c>
      <c r="B2446">
        <v>256000</v>
      </c>
      <c r="C2446">
        <v>1220200</v>
      </c>
      <c r="D2446">
        <v>696150</v>
      </c>
      <c r="E2446">
        <v>1349000</v>
      </c>
      <c r="F2446" s="4">
        <f t="shared" si="38"/>
        <v>1088450</v>
      </c>
    </row>
    <row r="2447" spans="1:6" x14ac:dyDescent="0.3">
      <c r="A2447" t="s">
        <v>3410</v>
      </c>
      <c r="B2447">
        <v>0</v>
      </c>
      <c r="C2447">
        <v>623100</v>
      </c>
      <c r="D2447">
        <v>1961050</v>
      </c>
      <c r="E2447">
        <v>614728</v>
      </c>
      <c r="F2447" s="4">
        <f t="shared" si="38"/>
        <v>1066292.6666666667</v>
      </c>
    </row>
    <row r="2448" spans="1:6" x14ac:dyDescent="0.3">
      <c r="A2448" t="s">
        <v>3411</v>
      </c>
      <c r="B2448">
        <v>22971550</v>
      </c>
      <c r="C2448">
        <v>29525000</v>
      </c>
      <c r="D2448">
        <v>28922550</v>
      </c>
      <c r="E2448">
        <v>29938030</v>
      </c>
      <c r="F2448" s="4">
        <f t="shared" si="38"/>
        <v>29461860</v>
      </c>
    </row>
    <row r="2449" spans="1:6" x14ac:dyDescent="0.3">
      <c r="A2449" t="s">
        <v>3412</v>
      </c>
      <c r="B2449">
        <v>0</v>
      </c>
      <c r="C2449">
        <v>230000</v>
      </c>
      <c r="D2449">
        <v>264600</v>
      </c>
      <c r="E2449">
        <v>0</v>
      </c>
      <c r="F2449" s="4">
        <f t="shared" si="38"/>
        <v>164866.66666666666</v>
      </c>
    </row>
    <row r="2450" spans="1:6" x14ac:dyDescent="0.3">
      <c r="A2450" t="s">
        <v>3413</v>
      </c>
      <c r="B2450">
        <v>0</v>
      </c>
      <c r="C2450">
        <v>1564290</v>
      </c>
      <c r="D2450">
        <v>862680</v>
      </c>
      <c r="E2450">
        <v>535080</v>
      </c>
      <c r="F2450" s="4">
        <f t="shared" si="38"/>
        <v>987350</v>
      </c>
    </row>
    <row r="2451" spans="1:6" x14ac:dyDescent="0.3">
      <c r="A2451" t="s">
        <v>3414</v>
      </c>
      <c r="B2451">
        <v>781950</v>
      </c>
      <c r="C2451">
        <v>0</v>
      </c>
      <c r="D2451">
        <v>234000</v>
      </c>
      <c r="E2451">
        <v>996260</v>
      </c>
      <c r="F2451" s="4">
        <f t="shared" si="38"/>
        <v>410086.66666666669</v>
      </c>
    </row>
    <row r="2452" spans="1:6" x14ac:dyDescent="0.3">
      <c r="A2452" t="s">
        <v>3415</v>
      </c>
      <c r="B2452">
        <v>498000</v>
      </c>
      <c r="C2452">
        <v>813540</v>
      </c>
      <c r="D2452">
        <v>0</v>
      </c>
      <c r="E2452">
        <v>585000</v>
      </c>
      <c r="F2452" s="4">
        <f t="shared" si="38"/>
        <v>466180</v>
      </c>
    </row>
    <row r="2453" spans="1:6" x14ac:dyDescent="0.3">
      <c r="A2453" t="s">
        <v>3416</v>
      </c>
      <c r="B2453">
        <v>1172080</v>
      </c>
      <c r="C2453">
        <v>6072890</v>
      </c>
      <c r="D2453">
        <v>4287880</v>
      </c>
      <c r="E2453">
        <v>6666570</v>
      </c>
      <c r="F2453" s="4">
        <f t="shared" si="38"/>
        <v>5675780</v>
      </c>
    </row>
    <row r="2454" spans="1:6" x14ac:dyDescent="0.3">
      <c r="A2454" t="s">
        <v>3417</v>
      </c>
      <c r="B2454">
        <v>0</v>
      </c>
      <c r="C2454">
        <v>1332400</v>
      </c>
      <c r="D2454">
        <v>0</v>
      </c>
      <c r="E2454">
        <v>0</v>
      </c>
      <c r="F2454" s="4">
        <f t="shared" si="38"/>
        <v>444133.33333333331</v>
      </c>
    </row>
    <row r="2455" spans="1:6" x14ac:dyDescent="0.3">
      <c r="A2455" t="s">
        <v>3418</v>
      </c>
      <c r="B2455">
        <v>4121700</v>
      </c>
      <c r="C2455">
        <v>5398060</v>
      </c>
      <c r="D2455">
        <v>640800</v>
      </c>
      <c r="E2455">
        <v>748020</v>
      </c>
      <c r="F2455" s="4">
        <f t="shared" si="38"/>
        <v>2262293.3333333335</v>
      </c>
    </row>
    <row r="2456" spans="1:6" x14ac:dyDescent="0.3">
      <c r="A2456" t="s">
        <v>3419</v>
      </c>
      <c r="B2456">
        <v>0</v>
      </c>
      <c r="C2456">
        <v>300300</v>
      </c>
      <c r="D2456">
        <v>659750</v>
      </c>
      <c r="E2456">
        <v>0</v>
      </c>
      <c r="F2456" s="4">
        <f t="shared" si="38"/>
        <v>320016.66666666669</v>
      </c>
    </row>
    <row r="2457" spans="1:6" x14ac:dyDescent="0.3">
      <c r="A2457" t="s">
        <v>3420</v>
      </c>
      <c r="B2457">
        <v>647680</v>
      </c>
      <c r="C2457">
        <v>647680</v>
      </c>
      <c r="D2457">
        <v>0</v>
      </c>
      <c r="E2457">
        <v>386000</v>
      </c>
      <c r="F2457" s="4">
        <f t="shared" si="38"/>
        <v>344560</v>
      </c>
    </row>
    <row r="2458" spans="1:6" x14ac:dyDescent="0.3">
      <c r="A2458" t="s">
        <v>3421</v>
      </c>
      <c r="B2458">
        <v>6175540</v>
      </c>
      <c r="C2458">
        <v>8537320</v>
      </c>
      <c r="D2458">
        <v>8658540</v>
      </c>
      <c r="E2458">
        <v>8587550</v>
      </c>
      <c r="F2458" s="4">
        <f t="shared" si="38"/>
        <v>8594470</v>
      </c>
    </row>
    <row r="2459" spans="1:6" x14ac:dyDescent="0.3">
      <c r="A2459" t="s">
        <v>3422</v>
      </c>
      <c r="B2459">
        <v>1208480</v>
      </c>
      <c r="C2459">
        <v>2374340</v>
      </c>
      <c r="D2459">
        <v>2371820</v>
      </c>
      <c r="E2459">
        <v>2038490</v>
      </c>
      <c r="F2459" s="4">
        <f t="shared" si="38"/>
        <v>2261550</v>
      </c>
    </row>
    <row r="2460" spans="1:6" x14ac:dyDescent="0.3">
      <c r="A2460" t="s">
        <v>3423</v>
      </c>
      <c r="B2460">
        <v>1583400</v>
      </c>
      <c r="C2460">
        <v>0</v>
      </c>
      <c r="D2460">
        <v>191100</v>
      </c>
      <c r="E2460">
        <v>0</v>
      </c>
      <c r="F2460" s="4">
        <f t="shared" si="38"/>
        <v>63700</v>
      </c>
    </row>
    <row r="2461" spans="1:6" x14ac:dyDescent="0.3">
      <c r="A2461" t="s">
        <v>3424</v>
      </c>
      <c r="B2461">
        <v>1838920</v>
      </c>
      <c r="C2461">
        <v>2133800</v>
      </c>
      <c r="D2461">
        <v>258000</v>
      </c>
      <c r="E2461">
        <v>2079310</v>
      </c>
      <c r="F2461" s="4">
        <f t="shared" si="38"/>
        <v>1490370</v>
      </c>
    </row>
    <row r="2462" spans="1:6" x14ac:dyDescent="0.3">
      <c r="A2462" t="s">
        <v>3425</v>
      </c>
      <c r="B2462">
        <v>0</v>
      </c>
      <c r="C2462">
        <v>1710000</v>
      </c>
      <c r="D2462">
        <v>1086540</v>
      </c>
      <c r="E2462">
        <v>0</v>
      </c>
      <c r="F2462" s="4">
        <f t="shared" si="38"/>
        <v>932180</v>
      </c>
    </row>
    <row r="2463" spans="1:6" x14ac:dyDescent="0.3">
      <c r="A2463" t="s">
        <v>3426</v>
      </c>
      <c r="B2463">
        <v>0</v>
      </c>
      <c r="C2463">
        <v>0</v>
      </c>
      <c r="D2463">
        <v>281190</v>
      </c>
      <c r="E2463">
        <v>615320</v>
      </c>
      <c r="F2463" s="4">
        <f t="shared" si="38"/>
        <v>298836.66666666669</v>
      </c>
    </row>
    <row r="2464" spans="1:6" x14ac:dyDescent="0.3">
      <c r="A2464" t="s">
        <v>3427</v>
      </c>
      <c r="B2464">
        <v>248430</v>
      </c>
      <c r="C2464">
        <v>588930</v>
      </c>
      <c r="D2464">
        <v>477750</v>
      </c>
      <c r="E2464">
        <v>1614320</v>
      </c>
      <c r="F2464" s="4">
        <f t="shared" si="38"/>
        <v>893666.66666666663</v>
      </c>
    </row>
    <row r="2465" spans="1:6" x14ac:dyDescent="0.3">
      <c r="A2465" t="s">
        <v>3428</v>
      </c>
      <c r="B2465">
        <v>0</v>
      </c>
      <c r="C2465">
        <v>0</v>
      </c>
      <c r="D2465">
        <v>974000</v>
      </c>
      <c r="E2465">
        <v>0</v>
      </c>
      <c r="F2465" s="4">
        <f t="shared" si="38"/>
        <v>324666.66666666669</v>
      </c>
    </row>
    <row r="2466" spans="1:6" x14ac:dyDescent="0.3">
      <c r="A2466" t="s">
        <v>3429</v>
      </c>
      <c r="B2466">
        <v>0</v>
      </c>
      <c r="C2466">
        <v>600600</v>
      </c>
      <c r="D2466">
        <v>1010100</v>
      </c>
      <c r="E2466">
        <v>0</v>
      </c>
      <c r="F2466" s="4">
        <f t="shared" si="38"/>
        <v>536900</v>
      </c>
    </row>
    <row r="2467" spans="1:6" x14ac:dyDescent="0.3">
      <c r="A2467" t="s">
        <v>3430</v>
      </c>
      <c r="B2467">
        <v>2050900</v>
      </c>
      <c r="C2467">
        <v>2129740</v>
      </c>
      <c r="D2467">
        <v>2801820</v>
      </c>
      <c r="E2467">
        <v>0</v>
      </c>
      <c r="F2467" s="4">
        <f t="shared" si="38"/>
        <v>1643853.3333333333</v>
      </c>
    </row>
    <row r="2468" spans="1:6" x14ac:dyDescent="0.3">
      <c r="A2468" t="s">
        <v>3431</v>
      </c>
      <c r="B2468">
        <v>1246480</v>
      </c>
      <c r="C2468">
        <v>2972850</v>
      </c>
      <c r="D2468">
        <v>2738400</v>
      </c>
      <c r="E2468">
        <v>438240</v>
      </c>
      <c r="F2468" s="4">
        <f t="shared" si="38"/>
        <v>2049830</v>
      </c>
    </row>
    <row r="2469" spans="1:6" x14ac:dyDescent="0.3">
      <c r="A2469" t="s">
        <v>3432</v>
      </c>
      <c r="B2469">
        <v>1450540</v>
      </c>
      <c r="C2469">
        <v>3258220</v>
      </c>
      <c r="D2469">
        <v>3939010</v>
      </c>
      <c r="E2469">
        <v>4285150</v>
      </c>
      <c r="F2469" s="4">
        <f t="shared" si="38"/>
        <v>3827460</v>
      </c>
    </row>
    <row r="2470" spans="1:6" x14ac:dyDescent="0.3">
      <c r="A2470" t="s">
        <v>3433</v>
      </c>
      <c r="B2470">
        <v>793800</v>
      </c>
      <c r="C2470">
        <v>0</v>
      </c>
      <c r="D2470">
        <v>0</v>
      </c>
      <c r="E2470">
        <v>0</v>
      </c>
      <c r="F2470" s="4">
        <f t="shared" si="38"/>
        <v>0</v>
      </c>
    </row>
    <row r="2471" spans="1:6" x14ac:dyDescent="0.3">
      <c r="A2471" t="s">
        <v>3434</v>
      </c>
      <c r="B2471">
        <v>1050060</v>
      </c>
      <c r="C2471">
        <v>548600</v>
      </c>
      <c r="D2471">
        <v>370000</v>
      </c>
      <c r="E2471">
        <v>995200</v>
      </c>
      <c r="F2471" s="4">
        <f t="shared" si="38"/>
        <v>637933.33333333337</v>
      </c>
    </row>
    <row r="2472" spans="1:6" x14ac:dyDescent="0.3">
      <c r="A2472" t="s">
        <v>3435</v>
      </c>
      <c r="B2472">
        <v>160000</v>
      </c>
      <c r="C2472">
        <v>612000</v>
      </c>
      <c r="D2472">
        <v>2144070</v>
      </c>
      <c r="E2472">
        <v>0</v>
      </c>
      <c r="F2472" s="4">
        <f t="shared" si="38"/>
        <v>918690</v>
      </c>
    </row>
    <row r="2473" spans="1:6" x14ac:dyDescent="0.3">
      <c r="A2473" t="s">
        <v>220</v>
      </c>
      <c r="B2473">
        <v>957000</v>
      </c>
      <c r="C2473">
        <v>2723380</v>
      </c>
      <c r="D2473">
        <v>0</v>
      </c>
      <c r="E2473">
        <v>2869290</v>
      </c>
      <c r="F2473" s="4">
        <f t="shared" si="38"/>
        <v>1864223.3333333333</v>
      </c>
    </row>
    <row r="2474" spans="1:6" x14ac:dyDescent="0.3">
      <c r="A2474" t="s">
        <v>3436</v>
      </c>
      <c r="B2474">
        <v>458640</v>
      </c>
      <c r="C2474">
        <v>0</v>
      </c>
      <c r="D2474">
        <v>1780300</v>
      </c>
      <c r="E2474">
        <v>234600</v>
      </c>
      <c r="F2474" s="4">
        <f t="shared" si="38"/>
        <v>671633.33333333337</v>
      </c>
    </row>
    <row r="2475" spans="1:6" x14ac:dyDescent="0.3">
      <c r="A2475" t="s">
        <v>3437</v>
      </c>
      <c r="B2475">
        <v>3641990</v>
      </c>
      <c r="C2475">
        <v>5328500</v>
      </c>
      <c r="D2475">
        <v>4540180</v>
      </c>
      <c r="E2475">
        <v>2049830</v>
      </c>
      <c r="F2475" s="4">
        <f t="shared" si="38"/>
        <v>3972836.6666666665</v>
      </c>
    </row>
    <row r="2476" spans="1:6" x14ac:dyDescent="0.3">
      <c r="A2476" t="s">
        <v>3438</v>
      </c>
      <c r="B2476">
        <v>0</v>
      </c>
      <c r="C2476">
        <v>830400</v>
      </c>
      <c r="D2476">
        <v>1589500</v>
      </c>
      <c r="E2476">
        <v>706560</v>
      </c>
      <c r="F2476" s="4">
        <f t="shared" si="38"/>
        <v>1042153.3333333334</v>
      </c>
    </row>
    <row r="2477" spans="1:6" x14ac:dyDescent="0.3">
      <c r="A2477" t="s">
        <v>3439</v>
      </c>
      <c r="B2477">
        <v>2760600</v>
      </c>
      <c r="C2477">
        <v>0</v>
      </c>
      <c r="D2477">
        <v>2328720</v>
      </c>
      <c r="E2477">
        <v>2765900</v>
      </c>
      <c r="F2477" s="4">
        <f t="shared" si="38"/>
        <v>1698206.6666666667</v>
      </c>
    </row>
    <row r="2478" spans="1:6" x14ac:dyDescent="0.3">
      <c r="A2478" t="s">
        <v>3440</v>
      </c>
      <c r="B2478">
        <v>10757750</v>
      </c>
      <c r="C2478">
        <v>6502390</v>
      </c>
      <c r="D2478">
        <v>10822500</v>
      </c>
      <c r="E2478">
        <v>1747000</v>
      </c>
      <c r="F2478" s="4">
        <f t="shared" si="38"/>
        <v>6357296.666666667</v>
      </c>
    </row>
    <row r="2479" spans="1:6" x14ac:dyDescent="0.3">
      <c r="A2479" t="s">
        <v>457</v>
      </c>
      <c r="B2479">
        <v>0</v>
      </c>
      <c r="C2479">
        <v>1488080</v>
      </c>
      <c r="D2479">
        <v>0</v>
      </c>
      <c r="E2479">
        <v>2169520</v>
      </c>
      <c r="F2479" s="4">
        <f t="shared" si="38"/>
        <v>1219200</v>
      </c>
    </row>
    <row r="2480" spans="1:6" x14ac:dyDescent="0.3">
      <c r="A2480" t="s">
        <v>3441</v>
      </c>
      <c r="B2480">
        <v>0</v>
      </c>
      <c r="C2480">
        <v>614250</v>
      </c>
      <c r="D2480">
        <v>0</v>
      </c>
      <c r="E2480">
        <v>0</v>
      </c>
      <c r="F2480" s="4">
        <f t="shared" si="38"/>
        <v>204750</v>
      </c>
    </row>
    <row r="2481" spans="1:6" x14ac:dyDescent="0.3">
      <c r="A2481" t="s">
        <v>3442</v>
      </c>
      <c r="B2481">
        <v>411950</v>
      </c>
      <c r="C2481">
        <v>245700</v>
      </c>
      <c r="D2481">
        <v>672490</v>
      </c>
      <c r="E2481">
        <v>0</v>
      </c>
      <c r="F2481" s="4">
        <f t="shared" si="38"/>
        <v>306063.33333333331</v>
      </c>
    </row>
    <row r="2482" spans="1:6" x14ac:dyDescent="0.3">
      <c r="A2482" t="s">
        <v>3443</v>
      </c>
      <c r="B2482">
        <v>411950</v>
      </c>
      <c r="C2482">
        <v>887250</v>
      </c>
      <c r="D2482">
        <v>0</v>
      </c>
      <c r="E2482">
        <v>0</v>
      </c>
      <c r="F2482" s="4">
        <f t="shared" si="38"/>
        <v>295750</v>
      </c>
    </row>
    <row r="2483" spans="1:6" x14ac:dyDescent="0.3">
      <c r="A2483" t="s">
        <v>3444</v>
      </c>
      <c r="B2483">
        <v>0</v>
      </c>
      <c r="C2483">
        <v>4110780</v>
      </c>
      <c r="D2483">
        <v>2511600</v>
      </c>
      <c r="E2483">
        <v>2866740</v>
      </c>
      <c r="F2483" s="4">
        <f t="shared" si="38"/>
        <v>3163040</v>
      </c>
    </row>
    <row r="2484" spans="1:6" x14ac:dyDescent="0.3">
      <c r="A2484" t="s">
        <v>3445</v>
      </c>
      <c r="B2484">
        <v>2610340</v>
      </c>
      <c r="C2484">
        <v>2641320</v>
      </c>
      <c r="D2484">
        <v>2123490</v>
      </c>
      <c r="E2484">
        <v>6101740</v>
      </c>
      <c r="F2484" s="4">
        <f t="shared" si="38"/>
        <v>3622183.3333333335</v>
      </c>
    </row>
    <row r="2485" spans="1:6" x14ac:dyDescent="0.3">
      <c r="A2485" t="s">
        <v>3446</v>
      </c>
      <c r="B2485">
        <v>1147230</v>
      </c>
      <c r="C2485">
        <v>1474200</v>
      </c>
      <c r="D2485">
        <v>589680</v>
      </c>
      <c r="E2485">
        <v>900780</v>
      </c>
      <c r="F2485" s="4">
        <f t="shared" si="38"/>
        <v>988220</v>
      </c>
    </row>
    <row r="2486" spans="1:6" x14ac:dyDescent="0.3">
      <c r="A2486" t="s">
        <v>3447</v>
      </c>
      <c r="B2486">
        <v>960780</v>
      </c>
      <c r="C2486">
        <v>618800</v>
      </c>
      <c r="D2486">
        <v>4206140</v>
      </c>
      <c r="E2486">
        <v>1961900</v>
      </c>
      <c r="F2486" s="4">
        <f t="shared" si="38"/>
        <v>2262280</v>
      </c>
    </row>
    <row r="2487" spans="1:6" x14ac:dyDescent="0.3">
      <c r="A2487" t="s">
        <v>3448</v>
      </c>
      <c r="B2487">
        <v>761950</v>
      </c>
      <c r="C2487">
        <v>593320</v>
      </c>
      <c r="D2487">
        <v>711920</v>
      </c>
      <c r="E2487">
        <v>0</v>
      </c>
      <c r="F2487" s="4">
        <f t="shared" si="38"/>
        <v>435080</v>
      </c>
    </row>
    <row r="2488" spans="1:6" x14ac:dyDescent="0.3">
      <c r="A2488" t="s">
        <v>3449</v>
      </c>
      <c r="B2488">
        <v>2087440</v>
      </c>
      <c r="C2488">
        <v>2165180</v>
      </c>
      <c r="D2488">
        <v>2170140</v>
      </c>
      <c r="E2488">
        <v>968900</v>
      </c>
      <c r="F2488" s="4">
        <f t="shared" si="38"/>
        <v>1768073.3333333333</v>
      </c>
    </row>
    <row r="2489" spans="1:6" x14ac:dyDescent="0.3">
      <c r="A2489" t="s">
        <v>3450</v>
      </c>
      <c r="B2489">
        <v>2390200</v>
      </c>
      <c r="C2489">
        <v>4435480</v>
      </c>
      <c r="D2489">
        <v>6531980</v>
      </c>
      <c r="E2489">
        <v>3227690</v>
      </c>
      <c r="F2489" s="4">
        <f t="shared" si="38"/>
        <v>4731716.666666667</v>
      </c>
    </row>
    <row r="2490" spans="1:6" x14ac:dyDescent="0.3">
      <c r="A2490" t="s">
        <v>3451</v>
      </c>
      <c r="B2490">
        <v>470100</v>
      </c>
      <c r="C2490">
        <v>256000</v>
      </c>
      <c r="D2490">
        <v>364000</v>
      </c>
      <c r="E2490">
        <v>386000</v>
      </c>
      <c r="F2490" s="4">
        <f t="shared" si="38"/>
        <v>335333.33333333331</v>
      </c>
    </row>
    <row r="2491" spans="1:6" x14ac:dyDescent="0.3">
      <c r="A2491" t="s">
        <v>3452</v>
      </c>
      <c r="B2491">
        <v>529200</v>
      </c>
      <c r="C2491">
        <v>723180</v>
      </c>
      <c r="D2491">
        <v>370000</v>
      </c>
      <c r="E2491">
        <v>848960</v>
      </c>
      <c r="F2491" s="4">
        <f t="shared" si="38"/>
        <v>647380</v>
      </c>
    </row>
    <row r="2492" spans="1:6" x14ac:dyDescent="0.3">
      <c r="A2492" t="s">
        <v>3453</v>
      </c>
      <c r="B2492">
        <v>0</v>
      </c>
      <c r="C2492">
        <v>796400</v>
      </c>
      <c r="D2492">
        <v>0</v>
      </c>
      <c r="E2492">
        <v>386000</v>
      </c>
      <c r="F2492" s="4">
        <f t="shared" si="38"/>
        <v>394133.33333333331</v>
      </c>
    </row>
    <row r="2493" spans="1:6" x14ac:dyDescent="0.3">
      <c r="A2493" t="s">
        <v>3454</v>
      </c>
      <c r="B2493">
        <v>4070000</v>
      </c>
      <c r="C2493">
        <v>160000</v>
      </c>
      <c r="D2493">
        <v>0</v>
      </c>
      <c r="E2493">
        <v>0</v>
      </c>
      <c r="F2493" s="4">
        <f t="shared" si="38"/>
        <v>53333.333333333336</v>
      </c>
    </row>
    <row r="2494" spans="1:6" x14ac:dyDescent="0.3">
      <c r="A2494" t="s">
        <v>3455</v>
      </c>
      <c r="B2494">
        <v>382200</v>
      </c>
      <c r="C2494">
        <v>596960</v>
      </c>
      <c r="D2494">
        <v>750390</v>
      </c>
      <c r="E2494">
        <v>1255050</v>
      </c>
      <c r="F2494" s="4">
        <f t="shared" si="38"/>
        <v>867466.66666666663</v>
      </c>
    </row>
    <row r="2495" spans="1:6" x14ac:dyDescent="0.3">
      <c r="A2495" t="s">
        <v>3456</v>
      </c>
      <c r="B2495">
        <v>6377950</v>
      </c>
      <c r="C2495">
        <v>4948240</v>
      </c>
      <c r="D2495">
        <v>4349480</v>
      </c>
      <c r="E2495">
        <v>0</v>
      </c>
      <c r="F2495" s="4">
        <f t="shared" si="38"/>
        <v>3099240</v>
      </c>
    </row>
    <row r="2496" spans="1:6" x14ac:dyDescent="0.3">
      <c r="A2496" t="s">
        <v>3457</v>
      </c>
      <c r="B2496">
        <v>458640</v>
      </c>
      <c r="C2496">
        <v>879740</v>
      </c>
      <c r="D2496">
        <v>1721720</v>
      </c>
      <c r="E2496">
        <v>387660</v>
      </c>
      <c r="F2496" s="4">
        <f t="shared" si="38"/>
        <v>996373.33333333337</v>
      </c>
    </row>
    <row r="2497" spans="1:6" x14ac:dyDescent="0.3">
      <c r="A2497" t="s">
        <v>3458</v>
      </c>
      <c r="B2497">
        <v>1186640</v>
      </c>
      <c r="C2497">
        <v>1710000</v>
      </c>
      <c r="D2497">
        <v>620440</v>
      </c>
      <c r="E2497">
        <v>1359320</v>
      </c>
      <c r="F2497" s="4">
        <f t="shared" si="38"/>
        <v>1229920</v>
      </c>
    </row>
    <row r="2498" spans="1:6" x14ac:dyDescent="0.3">
      <c r="A2498" t="s">
        <v>3459</v>
      </c>
      <c r="B2498">
        <v>10900100</v>
      </c>
      <c r="C2498">
        <v>21515200</v>
      </c>
      <c r="D2498">
        <v>18840660</v>
      </c>
      <c r="E2498">
        <v>28011220</v>
      </c>
      <c r="F2498" s="4">
        <f t="shared" si="38"/>
        <v>22789026.666666668</v>
      </c>
    </row>
    <row r="2499" spans="1:6" x14ac:dyDescent="0.3">
      <c r="A2499" t="s">
        <v>3460</v>
      </c>
      <c r="B2499">
        <v>3553280</v>
      </c>
      <c r="C2499">
        <v>2609320</v>
      </c>
      <c r="D2499">
        <v>2068710</v>
      </c>
      <c r="E2499">
        <v>391000</v>
      </c>
      <c r="F2499" s="4">
        <f t="shared" ref="F2499:F2562" si="39">SUM(C2499:E2499)/3</f>
        <v>1689676.6666666667</v>
      </c>
    </row>
    <row r="2500" spans="1:6" x14ac:dyDescent="0.3">
      <c r="A2500" t="s">
        <v>3461</v>
      </c>
      <c r="B2500">
        <v>218400</v>
      </c>
      <c r="C2500">
        <v>1053760</v>
      </c>
      <c r="D2500">
        <v>1587990</v>
      </c>
      <c r="E2500">
        <v>400560</v>
      </c>
      <c r="F2500" s="4">
        <f t="shared" si="39"/>
        <v>1014103.3333333334</v>
      </c>
    </row>
    <row r="2501" spans="1:6" x14ac:dyDescent="0.3">
      <c r="A2501" t="s">
        <v>3462</v>
      </c>
      <c r="B2501">
        <v>2088000</v>
      </c>
      <c r="C2501">
        <v>2085950</v>
      </c>
      <c r="D2501">
        <v>2131400</v>
      </c>
      <c r="E2501">
        <v>2177500</v>
      </c>
      <c r="F2501" s="4">
        <f t="shared" si="39"/>
        <v>2131616.6666666665</v>
      </c>
    </row>
    <row r="2502" spans="1:6" x14ac:dyDescent="0.3">
      <c r="A2502" t="s">
        <v>3463</v>
      </c>
      <c r="B2502">
        <v>573300</v>
      </c>
      <c r="C2502">
        <v>2153000</v>
      </c>
      <c r="D2502">
        <v>2389660</v>
      </c>
      <c r="E2502">
        <v>2198520</v>
      </c>
      <c r="F2502" s="4">
        <f t="shared" si="39"/>
        <v>2247060</v>
      </c>
    </row>
    <row r="2503" spans="1:6" x14ac:dyDescent="0.3">
      <c r="A2503" t="s">
        <v>3464</v>
      </c>
      <c r="B2503">
        <v>782320</v>
      </c>
      <c r="C2503">
        <v>0</v>
      </c>
      <c r="D2503">
        <v>8619800</v>
      </c>
      <c r="E2503">
        <v>2440000</v>
      </c>
      <c r="F2503" s="4">
        <f t="shared" si="39"/>
        <v>3686600</v>
      </c>
    </row>
    <row r="2504" spans="1:6" x14ac:dyDescent="0.3">
      <c r="A2504" t="s">
        <v>3465</v>
      </c>
      <c r="B2504">
        <v>0</v>
      </c>
      <c r="C2504">
        <v>967330</v>
      </c>
      <c r="D2504">
        <v>622440</v>
      </c>
      <c r="E2504">
        <v>310000</v>
      </c>
      <c r="F2504" s="4">
        <f t="shared" si="39"/>
        <v>633256.66666666663</v>
      </c>
    </row>
    <row r="2505" spans="1:6" x14ac:dyDescent="0.3">
      <c r="A2505" t="s">
        <v>3466</v>
      </c>
      <c r="B2505">
        <v>1510600</v>
      </c>
      <c r="C2505">
        <v>0</v>
      </c>
      <c r="D2505">
        <v>1794700</v>
      </c>
      <c r="E2505">
        <v>1763950</v>
      </c>
      <c r="F2505" s="4">
        <f t="shared" si="39"/>
        <v>1186216.6666666667</v>
      </c>
    </row>
    <row r="2506" spans="1:6" x14ac:dyDescent="0.3">
      <c r="A2506" t="s">
        <v>3467</v>
      </c>
      <c r="B2506">
        <v>2071700</v>
      </c>
      <c r="C2506">
        <v>6162240</v>
      </c>
      <c r="D2506">
        <v>2135200</v>
      </c>
      <c r="E2506">
        <v>2195760</v>
      </c>
      <c r="F2506" s="4">
        <f t="shared" si="39"/>
        <v>3497733.3333333335</v>
      </c>
    </row>
    <row r="2507" spans="1:6" x14ac:dyDescent="0.3">
      <c r="A2507" t="s">
        <v>3468</v>
      </c>
      <c r="B2507">
        <v>0</v>
      </c>
      <c r="C2507">
        <v>1830940</v>
      </c>
      <c r="D2507">
        <v>1619390</v>
      </c>
      <c r="E2507">
        <v>0</v>
      </c>
      <c r="F2507" s="4">
        <f t="shared" si="39"/>
        <v>1150110</v>
      </c>
    </row>
    <row r="2508" spans="1:6" x14ac:dyDescent="0.3">
      <c r="A2508" t="s">
        <v>3469</v>
      </c>
      <c r="B2508">
        <v>0</v>
      </c>
      <c r="C2508">
        <v>612000</v>
      </c>
      <c r="D2508">
        <v>2063960</v>
      </c>
      <c r="E2508">
        <v>0</v>
      </c>
      <c r="F2508" s="4">
        <f t="shared" si="39"/>
        <v>891986.66666666663</v>
      </c>
    </row>
    <row r="2509" spans="1:6" x14ac:dyDescent="0.3">
      <c r="A2509" t="s">
        <v>3470</v>
      </c>
      <c r="B2509">
        <v>711920</v>
      </c>
      <c r="C2509">
        <v>192000</v>
      </c>
      <c r="D2509">
        <v>2102160</v>
      </c>
      <c r="E2509">
        <v>2321780</v>
      </c>
      <c r="F2509" s="4">
        <f t="shared" si="39"/>
        <v>1538646.6666666667</v>
      </c>
    </row>
    <row r="2510" spans="1:6" x14ac:dyDescent="0.3">
      <c r="A2510" t="s">
        <v>3471</v>
      </c>
      <c r="B2510">
        <v>4680890</v>
      </c>
      <c r="C2510">
        <v>5166550</v>
      </c>
      <c r="D2510">
        <v>4387960</v>
      </c>
      <c r="E2510">
        <v>3097200</v>
      </c>
      <c r="F2510" s="4">
        <f t="shared" si="39"/>
        <v>4217236.666666667</v>
      </c>
    </row>
    <row r="2511" spans="1:6" x14ac:dyDescent="0.3">
      <c r="A2511" t="s">
        <v>360</v>
      </c>
      <c r="B2511">
        <v>3531520</v>
      </c>
      <c r="C2511">
        <v>1491800</v>
      </c>
      <c r="D2511">
        <v>1756580</v>
      </c>
      <c r="E2511">
        <v>3704160</v>
      </c>
      <c r="F2511" s="4">
        <f t="shared" si="39"/>
        <v>2317513.3333333335</v>
      </c>
    </row>
    <row r="2512" spans="1:6" x14ac:dyDescent="0.3">
      <c r="A2512" t="s">
        <v>3472</v>
      </c>
      <c r="B2512">
        <v>1293560</v>
      </c>
      <c r="C2512">
        <v>899990</v>
      </c>
      <c r="D2512">
        <v>0</v>
      </c>
      <c r="E2512">
        <v>0</v>
      </c>
      <c r="F2512" s="4">
        <f t="shared" si="39"/>
        <v>299996.66666666669</v>
      </c>
    </row>
    <row r="2513" spans="1:6" x14ac:dyDescent="0.3">
      <c r="A2513" t="s">
        <v>3473</v>
      </c>
      <c r="B2513">
        <v>0</v>
      </c>
      <c r="C2513">
        <v>0</v>
      </c>
      <c r="D2513">
        <v>643370</v>
      </c>
      <c r="E2513">
        <v>0</v>
      </c>
      <c r="F2513" s="4">
        <f t="shared" si="39"/>
        <v>214456.66666666666</v>
      </c>
    </row>
    <row r="2514" spans="1:6" x14ac:dyDescent="0.3">
      <c r="A2514" t="s">
        <v>3474</v>
      </c>
      <c r="B2514">
        <v>308000</v>
      </c>
      <c r="C2514">
        <v>0</v>
      </c>
      <c r="D2514">
        <v>0</v>
      </c>
      <c r="E2514">
        <v>820000</v>
      </c>
      <c r="F2514" s="4">
        <f t="shared" si="39"/>
        <v>273333.33333333331</v>
      </c>
    </row>
    <row r="2515" spans="1:6" x14ac:dyDescent="0.3">
      <c r="A2515" t="s">
        <v>3475</v>
      </c>
      <c r="B2515">
        <v>1075540</v>
      </c>
      <c r="C2515">
        <v>0</v>
      </c>
      <c r="D2515">
        <v>0</v>
      </c>
      <c r="E2515">
        <v>0</v>
      </c>
      <c r="F2515" s="4">
        <f t="shared" si="39"/>
        <v>0</v>
      </c>
    </row>
    <row r="2516" spans="1:6" x14ac:dyDescent="0.3">
      <c r="A2516" t="s">
        <v>3476</v>
      </c>
      <c r="B2516">
        <v>818000</v>
      </c>
      <c r="C2516">
        <v>0</v>
      </c>
      <c r="D2516">
        <v>0</v>
      </c>
      <c r="E2516">
        <v>0</v>
      </c>
      <c r="F2516" s="4">
        <f t="shared" si="39"/>
        <v>0</v>
      </c>
    </row>
    <row r="2517" spans="1:6" x14ac:dyDescent="0.3">
      <c r="A2517" t="s">
        <v>3477</v>
      </c>
      <c r="B2517">
        <v>0</v>
      </c>
      <c r="C2517">
        <v>879950</v>
      </c>
      <c r="D2517">
        <v>223860</v>
      </c>
      <c r="E2517">
        <v>402000</v>
      </c>
      <c r="F2517" s="4">
        <f t="shared" si="39"/>
        <v>501936.66666666669</v>
      </c>
    </row>
    <row r="2518" spans="1:6" x14ac:dyDescent="0.3">
      <c r="A2518" t="s">
        <v>3478</v>
      </c>
      <c r="B2518">
        <v>561100</v>
      </c>
      <c r="C2518">
        <v>748020</v>
      </c>
      <c r="D2518">
        <v>2197990</v>
      </c>
      <c r="E2518">
        <v>848120</v>
      </c>
      <c r="F2518" s="4">
        <f t="shared" si="39"/>
        <v>1264710</v>
      </c>
    </row>
    <row r="2519" spans="1:6" x14ac:dyDescent="0.3">
      <c r="A2519" t="s">
        <v>3479</v>
      </c>
      <c r="B2519">
        <v>1172620</v>
      </c>
      <c r="C2519">
        <v>0</v>
      </c>
      <c r="D2519">
        <v>0</v>
      </c>
      <c r="E2519">
        <v>0</v>
      </c>
      <c r="F2519" s="4">
        <f t="shared" si="39"/>
        <v>0</v>
      </c>
    </row>
    <row r="2520" spans="1:6" x14ac:dyDescent="0.3">
      <c r="A2520" t="s">
        <v>3480</v>
      </c>
      <c r="B2520">
        <v>3860300</v>
      </c>
      <c r="C2520">
        <v>2886520</v>
      </c>
      <c r="D2520">
        <v>3446170</v>
      </c>
      <c r="E2520">
        <v>796000</v>
      </c>
      <c r="F2520" s="4">
        <f t="shared" si="39"/>
        <v>2376230</v>
      </c>
    </row>
    <row r="2521" spans="1:6" x14ac:dyDescent="0.3">
      <c r="A2521" t="s">
        <v>3481</v>
      </c>
      <c r="B2521">
        <v>824300</v>
      </c>
      <c r="C2521">
        <v>2191580</v>
      </c>
      <c r="D2521">
        <v>2041300</v>
      </c>
      <c r="E2521">
        <v>2037680</v>
      </c>
      <c r="F2521" s="4">
        <f t="shared" si="39"/>
        <v>2090186.6666666667</v>
      </c>
    </row>
    <row r="2522" spans="1:6" x14ac:dyDescent="0.3">
      <c r="A2522" t="s">
        <v>3482</v>
      </c>
      <c r="B2522">
        <v>3681450</v>
      </c>
      <c r="C2522">
        <v>1578350</v>
      </c>
      <c r="D2522">
        <v>2867900</v>
      </c>
      <c r="E2522">
        <v>402000</v>
      </c>
      <c r="F2522" s="4">
        <f t="shared" si="39"/>
        <v>1616083.3333333333</v>
      </c>
    </row>
    <row r="2523" spans="1:6" x14ac:dyDescent="0.3">
      <c r="A2523" t="s">
        <v>3483</v>
      </c>
      <c r="B2523">
        <v>0</v>
      </c>
      <c r="C2523">
        <v>799890</v>
      </c>
      <c r="D2523">
        <v>711920</v>
      </c>
      <c r="E2523">
        <v>3446700</v>
      </c>
      <c r="F2523" s="4">
        <f t="shared" si="39"/>
        <v>1652836.6666666667</v>
      </c>
    </row>
    <row r="2524" spans="1:6" x14ac:dyDescent="0.3">
      <c r="A2524" t="s">
        <v>3484</v>
      </c>
      <c r="B2524">
        <v>3145160</v>
      </c>
      <c r="C2524">
        <v>0</v>
      </c>
      <c r="D2524">
        <v>13550550</v>
      </c>
      <c r="E2524">
        <v>994300</v>
      </c>
      <c r="F2524" s="4">
        <f t="shared" si="39"/>
        <v>4848283.333333333</v>
      </c>
    </row>
    <row r="2525" spans="1:6" x14ac:dyDescent="0.3">
      <c r="A2525" t="s">
        <v>3485</v>
      </c>
      <c r="B2525">
        <v>0</v>
      </c>
      <c r="C2525">
        <v>1207300</v>
      </c>
      <c r="D2525">
        <v>0</v>
      </c>
      <c r="E2525">
        <v>593920</v>
      </c>
      <c r="F2525" s="4">
        <f t="shared" si="39"/>
        <v>600406.66666666663</v>
      </c>
    </row>
    <row r="2526" spans="1:6" x14ac:dyDescent="0.3">
      <c r="A2526" t="s">
        <v>3486</v>
      </c>
      <c r="B2526">
        <v>0</v>
      </c>
      <c r="C2526">
        <v>3923860</v>
      </c>
      <c r="D2526">
        <v>687960</v>
      </c>
      <c r="E2526">
        <v>0</v>
      </c>
      <c r="F2526" s="4">
        <f t="shared" si="39"/>
        <v>1537273.3333333333</v>
      </c>
    </row>
    <row r="2527" spans="1:6" x14ac:dyDescent="0.3">
      <c r="A2527" t="s">
        <v>3487</v>
      </c>
      <c r="B2527">
        <v>8096230</v>
      </c>
      <c r="C2527">
        <v>18564050</v>
      </c>
      <c r="D2527">
        <v>8764210</v>
      </c>
      <c r="E2527">
        <v>9342880</v>
      </c>
      <c r="F2527" s="4">
        <f t="shared" si="39"/>
        <v>12223713.333333334</v>
      </c>
    </row>
    <row r="2528" spans="1:6" x14ac:dyDescent="0.3">
      <c r="A2528" t="s">
        <v>3488</v>
      </c>
      <c r="B2528">
        <v>544600</v>
      </c>
      <c r="C2528">
        <v>0</v>
      </c>
      <c r="D2528">
        <v>1360990</v>
      </c>
      <c r="E2528">
        <v>1712720</v>
      </c>
      <c r="F2528" s="4">
        <f t="shared" si="39"/>
        <v>1024570</v>
      </c>
    </row>
    <row r="2529" spans="1:6" x14ac:dyDescent="0.3">
      <c r="A2529" t="s">
        <v>3489</v>
      </c>
      <c r="B2529">
        <v>370000</v>
      </c>
      <c r="C2529">
        <v>230000</v>
      </c>
      <c r="D2529">
        <v>0</v>
      </c>
      <c r="E2529">
        <v>506870</v>
      </c>
      <c r="F2529" s="4">
        <f t="shared" si="39"/>
        <v>245623.33333333334</v>
      </c>
    </row>
    <row r="2530" spans="1:6" x14ac:dyDescent="0.3">
      <c r="A2530" t="s">
        <v>3490</v>
      </c>
      <c r="B2530">
        <v>0</v>
      </c>
      <c r="C2530">
        <v>0</v>
      </c>
      <c r="D2530">
        <v>344100000</v>
      </c>
      <c r="E2530">
        <v>0</v>
      </c>
      <c r="F2530" s="4">
        <f t="shared" si="39"/>
        <v>114700000</v>
      </c>
    </row>
    <row r="2531" spans="1:6" x14ac:dyDescent="0.3">
      <c r="A2531" t="s">
        <v>3491</v>
      </c>
      <c r="B2531">
        <v>2837070</v>
      </c>
      <c r="C2531">
        <v>1566650</v>
      </c>
      <c r="D2531">
        <v>0</v>
      </c>
      <c r="E2531">
        <v>2861950</v>
      </c>
      <c r="F2531" s="4">
        <f t="shared" si="39"/>
        <v>1476200</v>
      </c>
    </row>
    <row r="2532" spans="1:6" x14ac:dyDescent="0.3">
      <c r="A2532" t="s">
        <v>3492</v>
      </c>
      <c r="B2532">
        <v>1346060</v>
      </c>
      <c r="C2532">
        <v>606060</v>
      </c>
      <c r="D2532">
        <v>0</v>
      </c>
      <c r="E2532">
        <v>531440</v>
      </c>
      <c r="F2532" s="4">
        <f t="shared" si="39"/>
        <v>379166.66666666669</v>
      </c>
    </row>
    <row r="2533" spans="1:6" x14ac:dyDescent="0.3">
      <c r="A2533" t="s">
        <v>3493</v>
      </c>
      <c r="B2533">
        <v>619000</v>
      </c>
      <c r="C2533">
        <v>1121500</v>
      </c>
      <c r="D2533">
        <v>1914300</v>
      </c>
      <c r="E2533">
        <v>0</v>
      </c>
      <c r="F2533" s="4">
        <f t="shared" si="39"/>
        <v>1011933.3333333334</v>
      </c>
    </row>
    <row r="2534" spans="1:6" x14ac:dyDescent="0.3">
      <c r="A2534" t="s">
        <v>3494</v>
      </c>
      <c r="B2534">
        <v>618800</v>
      </c>
      <c r="C2534">
        <v>2901370</v>
      </c>
      <c r="D2534">
        <v>2257750</v>
      </c>
      <c r="E2534">
        <v>1030120</v>
      </c>
      <c r="F2534" s="4">
        <f t="shared" si="39"/>
        <v>2063080</v>
      </c>
    </row>
    <row r="2535" spans="1:6" x14ac:dyDescent="0.3">
      <c r="A2535" t="s">
        <v>3495</v>
      </c>
      <c r="B2535">
        <v>2261150</v>
      </c>
      <c r="C2535">
        <v>6007650</v>
      </c>
      <c r="D2535">
        <v>2228100</v>
      </c>
      <c r="E2535">
        <v>2524700</v>
      </c>
      <c r="F2535" s="4">
        <f t="shared" si="39"/>
        <v>3586816.6666666665</v>
      </c>
    </row>
    <row r="2536" spans="1:6" x14ac:dyDescent="0.3">
      <c r="A2536" t="s">
        <v>3496</v>
      </c>
      <c r="B2536">
        <v>430270</v>
      </c>
      <c r="C2536">
        <v>0</v>
      </c>
      <c r="D2536">
        <v>456000</v>
      </c>
      <c r="E2536">
        <v>0</v>
      </c>
      <c r="F2536" s="4">
        <f t="shared" si="39"/>
        <v>152000</v>
      </c>
    </row>
    <row r="2537" spans="1:6" x14ac:dyDescent="0.3">
      <c r="A2537" t="s">
        <v>3497</v>
      </c>
      <c r="B2537">
        <v>2131920</v>
      </c>
      <c r="C2537">
        <v>2220120</v>
      </c>
      <c r="D2537">
        <v>2182210</v>
      </c>
      <c r="E2537">
        <v>6766490</v>
      </c>
      <c r="F2537" s="4">
        <f t="shared" si="39"/>
        <v>3722940</v>
      </c>
    </row>
    <row r="2538" spans="1:6" x14ac:dyDescent="0.3">
      <c r="A2538" t="s">
        <v>3498</v>
      </c>
      <c r="B2538">
        <v>2182320</v>
      </c>
      <c r="C2538">
        <v>4036700</v>
      </c>
      <c r="D2538">
        <v>0</v>
      </c>
      <c r="E2538">
        <v>1849860</v>
      </c>
      <c r="F2538" s="4">
        <f t="shared" si="39"/>
        <v>1962186.6666666667</v>
      </c>
    </row>
    <row r="2539" spans="1:6" x14ac:dyDescent="0.3">
      <c r="A2539" t="s">
        <v>3499</v>
      </c>
      <c r="B2539">
        <v>0</v>
      </c>
      <c r="C2539">
        <v>1010800</v>
      </c>
      <c r="D2539">
        <v>759850</v>
      </c>
      <c r="E2539">
        <v>469200</v>
      </c>
      <c r="F2539" s="4">
        <f t="shared" si="39"/>
        <v>746616.66666666663</v>
      </c>
    </row>
    <row r="2540" spans="1:6" x14ac:dyDescent="0.3">
      <c r="A2540" t="s">
        <v>3500</v>
      </c>
      <c r="B2540">
        <v>0</v>
      </c>
      <c r="C2540">
        <v>969340</v>
      </c>
      <c r="D2540">
        <v>1088360</v>
      </c>
      <c r="E2540">
        <v>656110</v>
      </c>
      <c r="F2540" s="4">
        <f t="shared" si="39"/>
        <v>904603.33333333337</v>
      </c>
    </row>
    <row r="2541" spans="1:6" x14ac:dyDescent="0.3">
      <c r="A2541" t="s">
        <v>3501</v>
      </c>
      <c r="B2541">
        <v>2054330</v>
      </c>
      <c r="C2541">
        <v>532350</v>
      </c>
      <c r="D2541">
        <v>2116250</v>
      </c>
      <c r="E2541">
        <v>2023400</v>
      </c>
      <c r="F2541" s="4">
        <f t="shared" si="39"/>
        <v>1557333.3333333333</v>
      </c>
    </row>
    <row r="2542" spans="1:6" x14ac:dyDescent="0.3">
      <c r="A2542" t="s">
        <v>3502</v>
      </c>
      <c r="B2542">
        <v>0</v>
      </c>
      <c r="C2542">
        <v>2212930</v>
      </c>
      <c r="D2542">
        <v>2818030</v>
      </c>
      <c r="E2542">
        <v>2056910</v>
      </c>
      <c r="F2542" s="4">
        <f t="shared" si="39"/>
        <v>2362623.3333333335</v>
      </c>
    </row>
    <row r="2543" spans="1:6" x14ac:dyDescent="0.3">
      <c r="A2543" t="s">
        <v>909</v>
      </c>
      <c r="B2543">
        <v>796900</v>
      </c>
      <c r="C2543">
        <v>0</v>
      </c>
      <c r="D2543">
        <v>760000</v>
      </c>
      <c r="E2543">
        <v>1007000</v>
      </c>
      <c r="F2543" s="4">
        <f t="shared" si="39"/>
        <v>589000</v>
      </c>
    </row>
    <row r="2544" spans="1:6" x14ac:dyDescent="0.3">
      <c r="A2544" t="s">
        <v>3503</v>
      </c>
      <c r="B2544">
        <v>0</v>
      </c>
      <c r="C2544">
        <v>0</v>
      </c>
      <c r="D2544">
        <v>1242150</v>
      </c>
      <c r="E2544">
        <v>0</v>
      </c>
      <c r="F2544" s="4">
        <f t="shared" si="39"/>
        <v>414050</v>
      </c>
    </row>
    <row r="2545" spans="1:6" x14ac:dyDescent="0.3">
      <c r="A2545" t="s">
        <v>3504</v>
      </c>
      <c r="B2545">
        <v>0</v>
      </c>
      <c r="C2545">
        <v>813110</v>
      </c>
      <c r="D2545">
        <v>685160</v>
      </c>
      <c r="E2545">
        <v>0</v>
      </c>
      <c r="F2545" s="4">
        <f t="shared" si="39"/>
        <v>499423.33333333331</v>
      </c>
    </row>
    <row r="2546" spans="1:6" x14ac:dyDescent="0.3">
      <c r="A2546" t="s">
        <v>3505</v>
      </c>
      <c r="B2546">
        <v>370000</v>
      </c>
      <c r="C2546">
        <v>982800</v>
      </c>
      <c r="D2546">
        <v>1143870</v>
      </c>
      <c r="E2546">
        <v>0</v>
      </c>
      <c r="F2546" s="4">
        <f t="shared" si="39"/>
        <v>708890</v>
      </c>
    </row>
    <row r="2547" spans="1:6" x14ac:dyDescent="0.3">
      <c r="A2547" t="s">
        <v>3506</v>
      </c>
      <c r="B2547">
        <v>0</v>
      </c>
      <c r="C2547">
        <v>160000</v>
      </c>
      <c r="D2547">
        <v>0</v>
      </c>
      <c r="E2547">
        <v>1478900</v>
      </c>
      <c r="F2547" s="4">
        <f t="shared" si="39"/>
        <v>546300</v>
      </c>
    </row>
    <row r="2548" spans="1:6" x14ac:dyDescent="0.3">
      <c r="A2548" t="s">
        <v>3507</v>
      </c>
      <c r="B2548">
        <v>808080</v>
      </c>
      <c r="C2548">
        <v>687960</v>
      </c>
      <c r="D2548">
        <v>1314040</v>
      </c>
      <c r="E2548">
        <v>390390</v>
      </c>
      <c r="F2548" s="4">
        <f t="shared" si="39"/>
        <v>797463.33333333337</v>
      </c>
    </row>
    <row r="2549" spans="1:6" x14ac:dyDescent="0.3">
      <c r="A2549" t="s">
        <v>3508</v>
      </c>
      <c r="B2549">
        <v>0</v>
      </c>
      <c r="C2549">
        <v>535000</v>
      </c>
      <c r="D2549">
        <v>264000</v>
      </c>
      <c r="E2549">
        <v>0</v>
      </c>
      <c r="F2549" s="4">
        <f t="shared" si="39"/>
        <v>266333.33333333331</v>
      </c>
    </row>
    <row r="2550" spans="1:6" x14ac:dyDescent="0.3">
      <c r="A2550" t="s">
        <v>3509</v>
      </c>
      <c r="B2550">
        <v>1233200</v>
      </c>
      <c r="C2550">
        <v>281190</v>
      </c>
      <c r="D2550">
        <v>136500</v>
      </c>
      <c r="E2550">
        <v>1051150</v>
      </c>
      <c r="F2550" s="4">
        <f t="shared" si="39"/>
        <v>489613.33333333331</v>
      </c>
    </row>
    <row r="2551" spans="1:6" x14ac:dyDescent="0.3">
      <c r="A2551" t="s">
        <v>3510</v>
      </c>
      <c r="B2551">
        <v>2246760</v>
      </c>
      <c r="C2551">
        <v>2309400</v>
      </c>
      <c r="D2551">
        <v>2158000</v>
      </c>
      <c r="E2551">
        <v>0</v>
      </c>
      <c r="F2551" s="4">
        <f t="shared" si="39"/>
        <v>1489133.3333333333</v>
      </c>
    </row>
    <row r="2552" spans="1:6" x14ac:dyDescent="0.3">
      <c r="A2552" t="s">
        <v>3511</v>
      </c>
      <c r="B2552">
        <v>256000</v>
      </c>
      <c r="C2552">
        <v>346000</v>
      </c>
      <c r="D2552">
        <v>598000</v>
      </c>
      <c r="E2552">
        <v>772000</v>
      </c>
      <c r="F2552" s="4">
        <f t="shared" si="39"/>
        <v>572000</v>
      </c>
    </row>
    <row r="2553" spans="1:6" x14ac:dyDescent="0.3">
      <c r="A2553" t="s">
        <v>3512</v>
      </c>
      <c r="B2553">
        <v>1613480</v>
      </c>
      <c r="C2553">
        <v>0</v>
      </c>
      <c r="D2553">
        <v>853940</v>
      </c>
      <c r="E2553">
        <v>650000</v>
      </c>
      <c r="F2553" s="4">
        <f t="shared" si="39"/>
        <v>501313.33333333331</v>
      </c>
    </row>
    <row r="2554" spans="1:6" x14ac:dyDescent="0.3">
      <c r="A2554" t="s">
        <v>3513</v>
      </c>
      <c r="B2554">
        <v>1257000</v>
      </c>
      <c r="C2554">
        <v>740000</v>
      </c>
      <c r="D2554">
        <v>2841250</v>
      </c>
      <c r="E2554">
        <v>0</v>
      </c>
      <c r="F2554" s="4">
        <f t="shared" si="39"/>
        <v>1193750</v>
      </c>
    </row>
    <row r="2555" spans="1:6" x14ac:dyDescent="0.3">
      <c r="A2555" t="s">
        <v>3514</v>
      </c>
      <c r="B2555">
        <v>1637380</v>
      </c>
      <c r="C2555">
        <v>0</v>
      </c>
      <c r="D2555">
        <v>600600</v>
      </c>
      <c r="E2555">
        <v>606060</v>
      </c>
      <c r="F2555" s="4">
        <f t="shared" si="39"/>
        <v>402220</v>
      </c>
    </row>
    <row r="2556" spans="1:6" x14ac:dyDescent="0.3">
      <c r="A2556" t="s">
        <v>3515</v>
      </c>
      <c r="B2556">
        <v>3025650</v>
      </c>
      <c r="C2556">
        <v>3630520</v>
      </c>
      <c r="D2556">
        <v>5541200</v>
      </c>
      <c r="E2556">
        <v>2950860</v>
      </c>
      <c r="F2556" s="4">
        <f t="shared" si="39"/>
        <v>4040860</v>
      </c>
    </row>
    <row r="2557" spans="1:6" x14ac:dyDescent="0.3">
      <c r="A2557" t="s">
        <v>3516</v>
      </c>
      <c r="B2557">
        <v>549780</v>
      </c>
      <c r="C2557">
        <v>8492420</v>
      </c>
      <c r="D2557">
        <v>3627500</v>
      </c>
      <c r="E2557">
        <v>6657880</v>
      </c>
      <c r="F2557" s="4">
        <f t="shared" si="39"/>
        <v>6259266.666666667</v>
      </c>
    </row>
    <row r="2558" spans="1:6" x14ac:dyDescent="0.3">
      <c r="A2558" t="s">
        <v>3517</v>
      </c>
      <c r="B2558">
        <v>11342120</v>
      </c>
      <c r="C2558">
        <v>13371540</v>
      </c>
      <c r="D2558">
        <v>15343380</v>
      </c>
      <c r="E2558">
        <v>0</v>
      </c>
      <c r="F2558" s="4">
        <f t="shared" si="39"/>
        <v>9571640</v>
      </c>
    </row>
    <row r="2559" spans="1:6" x14ac:dyDescent="0.3">
      <c r="A2559" t="s">
        <v>3518</v>
      </c>
      <c r="B2559">
        <v>0</v>
      </c>
      <c r="C2559">
        <v>949600</v>
      </c>
      <c r="D2559">
        <v>1037400</v>
      </c>
      <c r="E2559">
        <v>892710</v>
      </c>
      <c r="F2559" s="4">
        <f t="shared" si="39"/>
        <v>959903.33333333337</v>
      </c>
    </row>
    <row r="2560" spans="1:6" x14ac:dyDescent="0.3">
      <c r="A2560" t="s">
        <v>3519</v>
      </c>
      <c r="B2560">
        <v>15387240</v>
      </c>
      <c r="C2560">
        <v>20554960</v>
      </c>
      <c r="D2560">
        <v>26810290</v>
      </c>
      <c r="E2560">
        <v>22918340</v>
      </c>
      <c r="F2560" s="4">
        <f t="shared" si="39"/>
        <v>23427863.333333332</v>
      </c>
    </row>
    <row r="2561" spans="1:6" x14ac:dyDescent="0.3">
      <c r="A2561" t="s">
        <v>3520</v>
      </c>
      <c r="B2561">
        <v>0</v>
      </c>
      <c r="C2561">
        <v>2010000</v>
      </c>
      <c r="D2561">
        <v>442260</v>
      </c>
      <c r="E2561">
        <v>397670</v>
      </c>
      <c r="F2561" s="4">
        <f t="shared" si="39"/>
        <v>949976.66666666663</v>
      </c>
    </row>
    <row r="2562" spans="1:6" x14ac:dyDescent="0.3">
      <c r="A2562" t="s">
        <v>3521</v>
      </c>
      <c r="B2562">
        <v>267000</v>
      </c>
      <c r="C2562">
        <v>0</v>
      </c>
      <c r="D2562">
        <v>2553800</v>
      </c>
      <c r="E2562">
        <v>0</v>
      </c>
      <c r="F2562" s="4">
        <f t="shared" si="39"/>
        <v>851266.66666666663</v>
      </c>
    </row>
    <row r="2563" spans="1:6" x14ac:dyDescent="0.3">
      <c r="A2563" t="s">
        <v>3522</v>
      </c>
      <c r="B2563">
        <v>1107240</v>
      </c>
      <c r="C2563">
        <v>3119250</v>
      </c>
      <c r="D2563">
        <v>1051960</v>
      </c>
      <c r="E2563">
        <v>1761400</v>
      </c>
      <c r="F2563" s="4">
        <f t="shared" ref="F2563:F2626" si="40">SUM(C2563:E2563)/3</f>
        <v>1977536.6666666667</v>
      </c>
    </row>
    <row r="2564" spans="1:6" x14ac:dyDescent="0.3">
      <c r="A2564" t="s">
        <v>3523</v>
      </c>
      <c r="B2564">
        <v>1101100</v>
      </c>
      <c r="C2564">
        <v>6504030</v>
      </c>
      <c r="D2564">
        <v>7253510</v>
      </c>
      <c r="E2564">
        <v>5702590</v>
      </c>
      <c r="F2564" s="4">
        <f t="shared" si="40"/>
        <v>6486710</v>
      </c>
    </row>
    <row r="2565" spans="1:6" x14ac:dyDescent="0.3">
      <c r="A2565" t="s">
        <v>3524</v>
      </c>
      <c r="B2565">
        <v>236600</v>
      </c>
      <c r="C2565">
        <v>473200</v>
      </c>
      <c r="D2565">
        <v>0</v>
      </c>
      <c r="E2565">
        <v>0</v>
      </c>
      <c r="F2565" s="4">
        <f t="shared" si="40"/>
        <v>157733.33333333334</v>
      </c>
    </row>
    <row r="2566" spans="1:6" x14ac:dyDescent="0.3">
      <c r="A2566" t="s">
        <v>3525</v>
      </c>
      <c r="B2566">
        <v>787440</v>
      </c>
      <c r="C2566">
        <v>2037400</v>
      </c>
      <c r="D2566">
        <v>909090</v>
      </c>
      <c r="E2566">
        <v>1741880</v>
      </c>
      <c r="F2566" s="4">
        <f t="shared" si="40"/>
        <v>1562790</v>
      </c>
    </row>
    <row r="2567" spans="1:6" x14ac:dyDescent="0.3">
      <c r="A2567" t="s">
        <v>3526</v>
      </c>
      <c r="B2567">
        <v>4385500</v>
      </c>
      <c r="C2567">
        <v>4141730</v>
      </c>
      <c r="D2567">
        <v>4349820</v>
      </c>
      <c r="E2567">
        <v>4033900</v>
      </c>
      <c r="F2567" s="4">
        <f t="shared" si="40"/>
        <v>4175150</v>
      </c>
    </row>
    <row r="2568" spans="1:6" x14ac:dyDescent="0.3">
      <c r="A2568" t="s">
        <v>3527</v>
      </c>
      <c r="B2568">
        <v>599050</v>
      </c>
      <c r="C2568">
        <v>0</v>
      </c>
      <c r="D2568">
        <v>5154180</v>
      </c>
      <c r="E2568">
        <v>0</v>
      </c>
      <c r="F2568" s="4">
        <f t="shared" si="40"/>
        <v>1718060</v>
      </c>
    </row>
    <row r="2569" spans="1:6" x14ac:dyDescent="0.3">
      <c r="A2569" t="s">
        <v>3528</v>
      </c>
      <c r="B2569">
        <v>1792700</v>
      </c>
      <c r="C2569">
        <v>458640</v>
      </c>
      <c r="D2569">
        <v>0</v>
      </c>
      <c r="E2569">
        <v>0</v>
      </c>
      <c r="F2569" s="4">
        <f t="shared" si="40"/>
        <v>152880</v>
      </c>
    </row>
    <row r="2570" spans="1:6" x14ac:dyDescent="0.3">
      <c r="A2570" t="s">
        <v>3529</v>
      </c>
      <c r="B2570">
        <v>2196890</v>
      </c>
      <c r="C2570">
        <v>0</v>
      </c>
      <c r="D2570">
        <v>0</v>
      </c>
      <c r="E2570">
        <v>577100</v>
      </c>
      <c r="F2570" s="4">
        <f t="shared" si="40"/>
        <v>192366.66666666666</v>
      </c>
    </row>
    <row r="2571" spans="1:6" x14ac:dyDescent="0.3">
      <c r="A2571" t="s">
        <v>3530</v>
      </c>
      <c r="B2571">
        <v>2992990</v>
      </c>
      <c r="C2571">
        <v>1141920</v>
      </c>
      <c r="D2571">
        <v>2015080</v>
      </c>
      <c r="E2571">
        <v>2810080</v>
      </c>
      <c r="F2571" s="4">
        <f t="shared" si="40"/>
        <v>1989026.6666666667</v>
      </c>
    </row>
    <row r="2572" spans="1:6" x14ac:dyDescent="0.3">
      <c r="A2572" t="s">
        <v>3531</v>
      </c>
      <c r="B2572">
        <v>382200</v>
      </c>
      <c r="C2572">
        <v>882700</v>
      </c>
      <c r="D2572">
        <v>1151000</v>
      </c>
      <c r="E2572">
        <v>882700</v>
      </c>
      <c r="F2572" s="4">
        <f t="shared" si="40"/>
        <v>972133.33333333337</v>
      </c>
    </row>
    <row r="2573" spans="1:6" x14ac:dyDescent="0.3">
      <c r="A2573" t="s">
        <v>3532</v>
      </c>
      <c r="B2573">
        <v>2281000</v>
      </c>
      <c r="C2573">
        <v>2239140</v>
      </c>
      <c r="D2573">
        <v>2866500</v>
      </c>
      <c r="E2573">
        <v>2931800</v>
      </c>
      <c r="F2573" s="4">
        <f t="shared" si="40"/>
        <v>2679146.6666666665</v>
      </c>
    </row>
    <row r="2574" spans="1:6" x14ac:dyDescent="0.3">
      <c r="A2574" t="s">
        <v>3533</v>
      </c>
      <c r="B2574">
        <v>411950</v>
      </c>
      <c r="C2574">
        <v>3579430</v>
      </c>
      <c r="D2574">
        <v>2350280</v>
      </c>
      <c r="E2574">
        <v>2949540</v>
      </c>
      <c r="F2574" s="4">
        <f t="shared" si="40"/>
        <v>2959750</v>
      </c>
    </row>
    <row r="2575" spans="1:6" x14ac:dyDescent="0.3">
      <c r="A2575" t="s">
        <v>3534</v>
      </c>
      <c r="B2575">
        <v>1250340</v>
      </c>
      <c r="C2575">
        <v>1057960</v>
      </c>
      <c r="D2575">
        <v>1148060</v>
      </c>
      <c r="E2575">
        <v>865550</v>
      </c>
      <c r="F2575" s="4">
        <f t="shared" si="40"/>
        <v>1023856.6666666666</v>
      </c>
    </row>
    <row r="2576" spans="1:6" x14ac:dyDescent="0.3">
      <c r="A2576" t="s">
        <v>3535</v>
      </c>
      <c r="B2576">
        <v>0</v>
      </c>
      <c r="C2576">
        <v>1398840</v>
      </c>
      <c r="D2576">
        <v>604600</v>
      </c>
      <c r="E2576">
        <v>813640</v>
      </c>
      <c r="F2576" s="4">
        <f t="shared" si="40"/>
        <v>939026.66666666663</v>
      </c>
    </row>
    <row r="2577" spans="1:6" x14ac:dyDescent="0.3">
      <c r="A2577" t="s">
        <v>3536</v>
      </c>
      <c r="B2577">
        <v>509000</v>
      </c>
      <c r="C2577">
        <v>1072890</v>
      </c>
      <c r="D2577">
        <v>546000</v>
      </c>
      <c r="E2577">
        <v>693420</v>
      </c>
      <c r="F2577" s="4">
        <f t="shared" si="40"/>
        <v>770770</v>
      </c>
    </row>
    <row r="2578" spans="1:6" x14ac:dyDescent="0.3">
      <c r="A2578" t="s">
        <v>3537</v>
      </c>
      <c r="B2578">
        <v>0</v>
      </c>
      <c r="C2578">
        <v>0</v>
      </c>
      <c r="D2578">
        <v>1076230</v>
      </c>
      <c r="E2578">
        <v>0</v>
      </c>
      <c r="F2578" s="4">
        <f t="shared" si="40"/>
        <v>358743.33333333331</v>
      </c>
    </row>
    <row r="2579" spans="1:6" x14ac:dyDescent="0.3">
      <c r="A2579" t="s">
        <v>3538</v>
      </c>
      <c r="B2579">
        <v>248000</v>
      </c>
      <c r="C2579">
        <v>376740</v>
      </c>
      <c r="D2579">
        <v>510510</v>
      </c>
      <c r="E2579">
        <v>264000</v>
      </c>
      <c r="F2579" s="4">
        <f t="shared" si="40"/>
        <v>383750</v>
      </c>
    </row>
    <row r="2580" spans="1:6" x14ac:dyDescent="0.3">
      <c r="A2580" t="s">
        <v>3539</v>
      </c>
      <c r="B2580">
        <v>740000</v>
      </c>
      <c r="C2580">
        <v>830600</v>
      </c>
      <c r="D2580">
        <v>565920</v>
      </c>
      <c r="E2580">
        <v>1573200</v>
      </c>
      <c r="F2580" s="4">
        <f t="shared" si="40"/>
        <v>989906.66666666663</v>
      </c>
    </row>
    <row r="2581" spans="1:6" x14ac:dyDescent="0.3">
      <c r="A2581" t="s">
        <v>3540</v>
      </c>
      <c r="B2581">
        <v>0</v>
      </c>
      <c r="C2581">
        <v>1388000</v>
      </c>
      <c r="D2581">
        <v>2162470</v>
      </c>
      <c r="E2581">
        <v>1242760</v>
      </c>
      <c r="F2581" s="4">
        <f t="shared" si="40"/>
        <v>1597743.3333333333</v>
      </c>
    </row>
    <row r="2582" spans="1:6" x14ac:dyDescent="0.3">
      <c r="A2582" t="s">
        <v>3541</v>
      </c>
      <c r="B2582">
        <v>0</v>
      </c>
      <c r="C2582">
        <v>473700</v>
      </c>
      <c r="D2582">
        <v>304000</v>
      </c>
      <c r="E2582">
        <v>0</v>
      </c>
      <c r="F2582" s="4">
        <f t="shared" si="40"/>
        <v>259233.33333333334</v>
      </c>
    </row>
    <row r="2583" spans="1:6" x14ac:dyDescent="0.3">
      <c r="A2583" t="s">
        <v>596</v>
      </c>
      <c r="B2583">
        <v>2064260</v>
      </c>
      <c r="C2583">
        <v>2208200</v>
      </c>
      <c r="D2583">
        <v>2025270</v>
      </c>
      <c r="E2583">
        <v>2065170</v>
      </c>
      <c r="F2583" s="4">
        <f t="shared" si="40"/>
        <v>2099546.6666666665</v>
      </c>
    </row>
    <row r="2584" spans="1:6" x14ac:dyDescent="0.3">
      <c r="A2584" t="s">
        <v>3542</v>
      </c>
      <c r="B2584">
        <v>370000</v>
      </c>
      <c r="C2584">
        <v>1455090</v>
      </c>
      <c r="D2584">
        <v>195500</v>
      </c>
      <c r="E2584">
        <v>582400</v>
      </c>
      <c r="F2584" s="4">
        <f t="shared" si="40"/>
        <v>744330</v>
      </c>
    </row>
    <row r="2585" spans="1:6" x14ac:dyDescent="0.3">
      <c r="A2585" t="s">
        <v>3543</v>
      </c>
      <c r="B2585">
        <v>946940</v>
      </c>
      <c r="C2585">
        <v>1722880</v>
      </c>
      <c r="D2585">
        <v>0</v>
      </c>
      <c r="E2585">
        <v>0</v>
      </c>
      <c r="F2585" s="4">
        <f t="shared" si="40"/>
        <v>574293.33333333337</v>
      </c>
    </row>
    <row r="2586" spans="1:6" x14ac:dyDescent="0.3">
      <c r="A2586" t="s">
        <v>3544</v>
      </c>
      <c r="B2586">
        <v>1119750</v>
      </c>
      <c r="C2586">
        <v>2392300</v>
      </c>
      <c r="D2586">
        <v>219120</v>
      </c>
      <c r="E2586">
        <v>2177360</v>
      </c>
      <c r="F2586" s="4">
        <f t="shared" si="40"/>
        <v>1596260</v>
      </c>
    </row>
    <row r="2587" spans="1:6" x14ac:dyDescent="0.3">
      <c r="A2587" t="s">
        <v>436</v>
      </c>
      <c r="B2587">
        <v>5513620</v>
      </c>
      <c r="C2587">
        <v>6260080</v>
      </c>
      <c r="D2587">
        <v>3607420</v>
      </c>
      <c r="E2587">
        <v>7232010</v>
      </c>
      <c r="F2587" s="4">
        <f t="shared" si="40"/>
        <v>5699836.666666667</v>
      </c>
    </row>
    <row r="2588" spans="1:6" x14ac:dyDescent="0.3">
      <c r="A2588" t="s">
        <v>3545</v>
      </c>
      <c r="B2588">
        <v>1677000</v>
      </c>
      <c r="C2588">
        <v>1828640</v>
      </c>
      <c r="D2588">
        <v>1397740</v>
      </c>
      <c r="E2588">
        <v>753360</v>
      </c>
      <c r="F2588" s="4">
        <f t="shared" si="40"/>
        <v>1326580</v>
      </c>
    </row>
    <row r="2589" spans="1:6" x14ac:dyDescent="0.3">
      <c r="A2589" t="s">
        <v>3546</v>
      </c>
      <c r="B2589">
        <v>397670</v>
      </c>
      <c r="C2589">
        <v>0</v>
      </c>
      <c r="D2589">
        <v>370000</v>
      </c>
      <c r="E2589">
        <v>2175600</v>
      </c>
      <c r="F2589" s="4">
        <f t="shared" si="40"/>
        <v>848533.33333333337</v>
      </c>
    </row>
    <row r="2590" spans="1:6" x14ac:dyDescent="0.3">
      <c r="A2590" t="s">
        <v>3547</v>
      </c>
      <c r="B2590">
        <v>740000</v>
      </c>
      <c r="C2590">
        <v>0</v>
      </c>
      <c r="D2590">
        <v>0</v>
      </c>
      <c r="E2590">
        <v>0</v>
      </c>
      <c r="F2590" s="4">
        <f t="shared" si="40"/>
        <v>0</v>
      </c>
    </row>
    <row r="2591" spans="1:6" x14ac:dyDescent="0.3">
      <c r="A2591" t="s">
        <v>3548</v>
      </c>
      <c r="B2591">
        <v>0</v>
      </c>
      <c r="C2591">
        <v>0</v>
      </c>
      <c r="D2591">
        <v>463500</v>
      </c>
      <c r="E2591">
        <v>566600</v>
      </c>
      <c r="F2591" s="4">
        <f t="shared" si="40"/>
        <v>343366.66666666669</v>
      </c>
    </row>
    <row r="2592" spans="1:6" x14ac:dyDescent="0.3">
      <c r="A2592" t="s">
        <v>3549</v>
      </c>
      <c r="B2592">
        <v>0</v>
      </c>
      <c r="C2592">
        <v>0</v>
      </c>
      <c r="D2592">
        <v>1283100</v>
      </c>
      <c r="E2592">
        <v>576940</v>
      </c>
      <c r="F2592" s="4">
        <f t="shared" si="40"/>
        <v>620013.33333333337</v>
      </c>
    </row>
    <row r="2593" spans="1:6" x14ac:dyDescent="0.3">
      <c r="A2593" t="s">
        <v>3550</v>
      </c>
      <c r="B2593">
        <v>374920</v>
      </c>
      <c r="C2593">
        <v>149400</v>
      </c>
      <c r="D2593">
        <v>2070410</v>
      </c>
      <c r="E2593">
        <v>0</v>
      </c>
      <c r="F2593" s="4">
        <f t="shared" si="40"/>
        <v>739936.66666666663</v>
      </c>
    </row>
    <row r="2594" spans="1:6" x14ac:dyDescent="0.3">
      <c r="A2594" t="s">
        <v>3551</v>
      </c>
      <c r="B2594">
        <v>0</v>
      </c>
      <c r="C2594">
        <v>0</v>
      </c>
      <c r="D2594">
        <v>234600</v>
      </c>
      <c r="E2594">
        <v>0</v>
      </c>
      <c r="F2594" s="4">
        <f t="shared" si="40"/>
        <v>78200</v>
      </c>
    </row>
    <row r="2595" spans="1:6" x14ac:dyDescent="0.3">
      <c r="A2595" t="s">
        <v>244</v>
      </c>
      <c r="B2595">
        <v>269360</v>
      </c>
      <c r="C2595">
        <v>582920</v>
      </c>
      <c r="D2595">
        <v>2151340</v>
      </c>
      <c r="E2595">
        <v>579980</v>
      </c>
      <c r="F2595" s="4">
        <f t="shared" si="40"/>
        <v>1104746.6666666667</v>
      </c>
    </row>
    <row r="2596" spans="1:6" x14ac:dyDescent="0.3">
      <c r="A2596" t="s">
        <v>3552</v>
      </c>
      <c r="B2596">
        <v>6499600</v>
      </c>
      <c r="C2596">
        <v>7759770</v>
      </c>
      <c r="D2596">
        <v>11332830</v>
      </c>
      <c r="E2596">
        <v>10300290</v>
      </c>
      <c r="F2596" s="4">
        <f t="shared" si="40"/>
        <v>9797630</v>
      </c>
    </row>
    <row r="2597" spans="1:6" x14ac:dyDescent="0.3">
      <c r="A2597" t="s">
        <v>3553</v>
      </c>
      <c r="B2597">
        <v>6486240</v>
      </c>
      <c r="C2597">
        <v>4739280</v>
      </c>
      <c r="D2597">
        <v>6091710</v>
      </c>
      <c r="E2597">
        <v>6061070</v>
      </c>
      <c r="F2597" s="4">
        <f t="shared" si="40"/>
        <v>5630686.666666667</v>
      </c>
    </row>
    <row r="2598" spans="1:6" x14ac:dyDescent="0.3">
      <c r="A2598" t="s">
        <v>3554</v>
      </c>
      <c r="B2598">
        <v>305000</v>
      </c>
      <c r="C2598">
        <v>740000</v>
      </c>
      <c r="D2598">
        <v>1657780</v>
      </c>
      <c r="E2598">
        <v>0</v>
      </c>
      <c r="F2598" s="4">
        <f t="shared" si="40"/>
        <v>799260</v>
      </c>
    </row>
    <row r="2599" spans="1:6" x14ac:dyDescent="0.3">
      <c r="A2599" t="s">
        <v>3555</v>
      </c>
      <c r="B2599">
        <v>292160</v>
      </c>
      <c r="C2599">
        <v>1233860</v>
      </c>
      <c r="D2599">
        <v>0</v>
      </c>
      <c r="E2599">
        <v>2205550</v>
      </c>
      <c r="F2599" s="4">
        <f t="shared" si="40"/>
        <v>1146470</v>
      </c>
    </row>
    <row r="2600" spans="1:6" x14ac:dyDescent="0.3">
      <c r="A2600" t="s">
        <v>3556</v>
      </c>
      <c r="B2600">
        <v>5561440</v>
      </c>
      <c r="C2600">
        <v>1975320</v>
      </c>
      <c r="D2600">
        <v>1207600</v>
      </c>
      <c r="E2600">
        <v>3684480</v>
      </c>
      <c r="F2600" s="4">
        <f t="shared" si="40"/>
        <v>2289133.3333333335</v>
      </c>
    </row>
    <row r="2601" spans="1:6" x14ac:dyDescent="0.3">
      <c r="A2601" t="s">
        <v>3557</v>
      </c>
      <c r="B2601">
        <v>2128000</v>
      </c>
      <c r="C2601">
        <v>2412320</v>
      </c>
      <c r="D2601">
        <v>1537510</v>
      </c>
      <c r="E2601">
        <v>2637200</v>
      </c>
      <c r="F2601" s="4">
        <f t="shared" si="40"/>
        <v>2195676.6666666665</v>
      </c>
    </row>
    <row r="2602" spans="1:6" x14ac:dyDescent="0.3">
      <c r="A2602" t="s">
        <v>3558</v>
      </c>
      <c r="B2602">
        <v>3917660</v>
      </c>
      <c r="C2602">
        <v>3864030</v>
      </c>
      <c r="D2602">
        <v>2185390</v>
      </c>
      <c r="E2602">
        <v>2001460</v>
      </c>
      <c r="F2602" s="4">
        <f t="shared" si="40"/>
        <v>2683626.6666666665</v>
      </c>
    </row>
    <row r="2603" spans="1:6" x14ac:dyDescent="0.3">
      <c r="A2603" t="s">
        <v>3559</v>
      </c>
      <c r="B2603">
        <v>2270200</v>
      </c>
      <c r="C2603">
        <v>7056540</v>
      </c>
      <c r="D2603">
        <v>9399770</v>
      </c>
      <c r="E2603">
        <v>6405780</v>
      </c>
      <c r="F2603" s="4">
        <f t="shared" si="40"/>
        <v>7620696.666666667</v>
      </c>
    </row>
    <row r="2604" spans="1:6" x14ac:dyDescent="0.3">
      <c r="A2604" t="s">
        <v>737</v>
      </c>
      <c r="B2604">
        <v>3745560</v>
      </c>
      <c r="C2604">
        <v>2556360</v>
      </c>
      <c r="D2604">
        <v>2643730</v>
      </c>
      <c r="E2604">
        <v>5326490</v>
      </c>
      <c r="F2604" s="4">
        <f t="shared" si="40"/>
        <v>3508860</v>
      </c>
    </row>
    <row r="2605" spans="1:6" x14ac:dyDescent="0.3">
      <c r="A2605" t="s">
        <v>3560</v>
      </c>
      <c r="B2605">
        <v>2052960</v>
      </c>
      <c r="C2605">
        <v>0</v>
      </c>
      <c r="D2605">
        <v>3690780</v>
      </c>
      <c r="E2605">
        <v>2136680</v>
      </c>
      <c r="F2605" s="4">
        <f t="shared" si="40"/>
        <v>1942486.6666666667</v>
      </c>
    </row>
    <row r="2606" spans="1:6" x14ac:dyDescent="0.3">
      <c r="A2606" t="s">
        <v>3561</v>
      </c>
      <c r="B2606">
        <v>0</v>
      </c>
      <c r="C2606">
        <v>0</v>
      </c>
      <c r="D2606">
        <v>182000</v>
      </c>
      <c r="E2606">
        <v>0</v>
      </c>
      <c r="F2606" s="4">
        <f t="shared" si="40"/>
        <v>60666.666666666664</v>
      </c>
    </row>
    <row r="2607" spans="1:6" x14ac:dyDescent="0.3">
      <c r="A2607" t="s">
        <v>3562</v>
      </c>
      <c r="B2607">
        <v>10909870</v>
      </c>
      <c r="C2607">
        <v>27478010</v>
      </c>
      <c r="D2607">
        <v>10822500</v>
      </c>
      <c r="E2607">
        <v>4781850</v>
      </c>
      <c r="F2607" s="4">
        <f t="shared" si="40"/>
        <v>14360786.666666666</v>
      </c>
    </row>
    <row r="2608" spans="1:6" x14ac:dyDescent="0.3">
      <c r="A2608" t="s">
        <v>3563</v>
      </c>
      <c r="B2608">
        <v>2196970</v>
      </c>
      <c r="C2608">
        <v>0</v>
      </c>
      <c r="D2608">
        <v>0</v>
      </c>
      <c r="E2608">
        <v>0</v>
      </c>
      <c r="F2608" s="4">
        <f t="shared" si="40"/>
        <v>0</v>
      </c>
    </row>
    <row r="2609" spans="1:6" x14ac:dyDescent="0.3">
      <c r="A2609" t="s">
        <v>3564</v>
      </c>
      <c r="B2609">
        <v>8385250</v>
      </c>
      <c r="C2609">
        <v>6066000</v>
      </c>
      <c r="D2609">
        <v>10414750</v>
      </c>
      <c r="E2609">
        <v>2583650</v>
      </c>
      <c r="F2609" s="4">
        <f t="shared" si="40"/>
        <v>6354800</v>
      </c>
    </row>
    <row r="2610" spans="1:6" x14ac:dyDescent="0.3">
      <c r="A2610" t="s">
        <v>3565</v>
      </c>
      <c r="B2610">
        <v>248000</v>
      </c>
      <c r="C2610">
        <v>191100</v>
      </c>
      <c r="D2610">
        <v>534900</v>
      </c>
      <c r="E2610">
        <v>357000</v>
      </c>
      <c r="F2610" s="4">
        <f t="shared" si="40"/>
        <v>361000</v>
      </c>
    </row>
    <row r="2611" spans="1:6" x14ac:dyDescent="0.3">
      <c r="A2611" t="s">
        <v>3566</v>
      </c>
      <c r="B2611">
        <v>3700000</v>
      </c>
      <c r="C2611">
        <v>0</v>
      </c>
      <c r="D2611">
        <v>588900</v>
      </c>
      <c r="E2611">
        <v>0</v>
      </c>
      <c r="F2611" s="4">
        <f t="shared" si="40"/>
        <v>196300</v>
      </c>
    </row>
    <row r="2612" spans="1:6" x14ac:dyDescent="0.3">
      <c r="A2612" t="s">
        <v>3567</v>
      </c>
      <c r="B2612">
        <v>0</v>
      </c>
      <c r="C2612">
        <v>1021190</v>
      </c>
      <c r="D2612">
        <v>740000</v>
      </c>
      <c r="E2612">
        <v>258440</v>
      </c>
      <c r="F2612" s="4">
        <f t="shared" si="40"/>
        <v>673210</v>
      </c>
    </row>
    <row r="2613" spans="1:6" x14ac:dyDescent="0.3">
      <c r="A2613" t="s">
        <v>3568</v>
      </c>
      <c r="B2613">
        <v>0</v>
      </c>
      <c r="C2613">
        <v>0</v>
      </c>
      <c r="D2613">
        <v>883790</v>
      </c>
      <c r="E2613">
        <v>198900</v>
      </c>
      <c r="F2613" s="4">
        <f t="shared" si="40"/>
        <v>360896.66666666669</v>
      </c>
    </row>
    <row r="2614" spans="1:6" x14ac:dyDescent="0.3">
      <c r="A2614" t="s">
        <v>3569</v>
      </c>
      <c r="B2614">
        <v>428400</v>
      </c>
      <c r="C2614">
        <v>985120</v>
      </c>
      <c r="D2614">
        <v>2747290</v>
      </c>
      <c r="E2614">
        <v>2833840</v>
      </c>
      <c r="F2614" s="4">
        <f t="shared" si="40"/>
        <v>2188750</v>
      </c>
    </row>
    <row r="2615" spans="1:6" x14ac:dyDescent="0.3">
      <c r="A2615" t="s">
        <v>3570</v>
      </c>
      <c r="B2615">
        <v>1202650</v>
      </c>
      <c r="C2615">
        <v>1874370</v>
      </c>
      <c r="D2615">
        <v>3097280</v>
      </c>
      <c r="E2615">
        <v>488670</v>
      </c>
      <c r="F2615" s="4">
        <f t="shared" si="40"/>
        <v>1820106.6666666667</v>
      </c>
    </row>
    <row r="2616" spans="1:6" x14ac:dyDescent="0.3">
      <c r="A2616" t="s">
        <v>3571</v>
      </c>
      <c r="B2616">
        <v>0</v>
      </c>
      <c r="C2616">
        <v>460000</v>
      </c>
      <c r="D2616">
        <v>0</v>
      </c>
      <c r="E2616">
        <v>0</v>
      </c>
      <c r="F2616" s="4">
        <f t="shared" si="40"/>
        <v>153333.33333333334</v>
      </c>
    </row>
    <row r="2617" spans="1:6" x14ac:dyDescent="0.3">
      <c r="A2617" t="s">
        <v>3572</v>
      </c>
      <c r="B2617">
        <v>0</v>
      </c>
      <c r="C2617">
        <v>1380000</v>
      </c>
      <c r="D2617">
        <v>7489520</v>
      </c>
      <c r="E2617">
        <v>15033920</v>
      </c>
      <c r="F2617" s="4">
        <f t="shared" si="40"/>
        <v>7967813.333333333</v>
      </c>
    </row>
    <row r="2618" spans="1:6" x14ac:dyDescent="0.3">
      <c r="A2618" t="s">
        <v>3573</v>
      </c>
      <c r="B2618">
        <v>2442000</v>
      </c>
      <c r="C2618">
        <v>740000</v>
      </c>
      <c r="D2618">
        <v>2651720</v>
      </c>
      <c r="E2618">
        <v>234600</v>
      </c>
      <c r="F2618" s="4">
        <f t="shared" si="40"/>
        <v>1208773.3333333333</v>
      </c>
    </row>
    <row r="2619" spans="1:6" x14ac:dyDescent="0.3">
      <c r="A2619" t="s">
        <v>3574</v>
      </c>
      <c r="B2619">
        <v>2313050</v>
      </c>
      <c r="C2619">
        <v>2687580</v>
      </c>
      <c r="D2619">
        <v>2105970</v>
      </c>
      <c r="E2619">
        <v>2005960</v>
      </c>
      <c r="F2619" s="4">
        <f t="shared" si="40"/>
        <v>2266503.3333333335</v>
      </c>
    </row>
    <row r="2620" spans="1:6" x14ac:dyDescent="0.3">
      <c r="A2620" t="s">
        <v>3575</v>
      </c>
      <c r="B2620">
        <v>0</v>
      </c>
      <c r="C2620">
        <v>688000</v>
      </c>
      <c r="D2620">
        <v>0</v>
      </c>
      <c r="E2620">
        <v>0</v>
      </c>
      <c r="F2620" s="4">
        <f t="shared" si="40"/>
        <v>229333.33333333334</v>
      </c>
    </row>
    <row r="2621" spans="1:6" x14ac:dyDescent="0.3">
      <c r="A2621" t="s">
        <v>3576</v>
      </c>
      <c r="B2621">
        <v>0</v>
      </c>
      <c r="C2621">
        <v>395850</v>
      </c>
      <c r="D2621">
        <v>481390</v>
      </c>
      <c r="E2621">
        <v>573300</v>
      </c>
      <c r="F2621" s="4">
        <f t="shared" si="40"/>
        <v>483513.33333333331</v>
      </c>
    </row>
    <row r="2622" spans="1:6" x14ac:dyDescent="0.3">
      <c r="A2622" t="s">
        <v>3577</v>
      </c>
      <c r="B2622">
        <v>2066840</v>
      </c>
      <c r="C2622">
        <v>2301780</v>
      </c>
      <c r="D2622">
        <v>2045660</v>
      </c>
      <c r="E2622">
        <v>2701300</v>
      </c>
      <c r="F2622" s="4">
        <f t="shared" si="40"/>
        <v>2349580</v>
      </c>
    </row>
    <row r="2623" spans="1:6" x14ac:dyDescent="0.3">
      <c r="A2623" t="s">
        <v>3578</v>
      </c>
      <c r="B2623">
        <v>0</v>
      </c>
      <c r="C2623">
        <v>513380</v>
      </c>
      <c r="D2623">
        <v>234600</v>
      </c>
      <c r="E2623">
        <v>820000</v>
      </c>
      <c r="F2623" s="4">
        <f t="shared" si="40"/>
        <v>522660</v>
      </c>
    </row>
    <row r="2624" spans="1:6" x14ac:dyDescent="0.3">
      <c r="A2624" t="s">
        <v>3579</v>
      </c>
      <c r="B2624">
        <v>1546240</v>
      </c>
      <c r="C2624">
        <v>3007550</v>
      </c>
      <c r="D2624">
        <v>1183000</v>
      </c>
      <c r="E2624">
        <v>0</v>
      </c>
      <c r="F2624" s="4">
        <f t="shared" si="40"/>
        <v>1396850</v>
      </c>
    </row>
    <row r="2625" spans="1:6" x14ac:dyDescent="0.3">
      <c r="A2625" t="s">
        <v>3580</v>
      </c>
      <c r="B2625">
        <v>0</v>
      </c>
      <c r="C2625">
        <v>16699840</v>
      </c>
      <c r="D2625">
        <v>19256700</v>
      </c>
      <c r="E2625">
        <v>18314640</v>
      </c>
      <c r="F2625" s="4">
        <f t="shared" si="40"/>
        <v>18090393.333333332</v>
      </c>
    </row>
    <row r="2626" spans="1:6" x14ac:dyDescent="0.3">
      <c r="A2626" t="s">
        <v>3581</v>
      </c>
      <c r="B2626">
        <v>0</v>
      </c>
      <c r="C2626">
        <v>740000</v>
      </c>
      <c r="D2626">
        <v>3700000</v>
      </c>
      <c r="E2626">
        <v>0</v>
      </c>
      <c r="F2626" s="4">
        <f t="shared" si="40"/>
        <v>1480000</v>
      </c>
    </row>
    <row r="2627" spans="1:6" x14ac:dyDescent="0.3">
      <c r="A2627" t="s">
        <v>3582</v>
      </c>
      <c r="B2627">
        <v>8455010</v>
      </c>
      <c r="C2627">
        <v>8591340</v>
      </c>
      <c r="D2627">
        <v>6246370</v>
      </c>
      <c r="E2627">
        <v>7981220</v>
      </c>
      <c r="F2627" s="4">
        <f t="shared" ref="F2627:F2690" si="41">SUM(C2627:E2627)/3</f>
        <v>7606310</v>
      </c>
    </row>
    <row r="2628" spans="1:6" x14ac:dyDescent="0.3">
      <c r="A2628" t="s">
        <v>3583</v>
      </c>
      <c r="B2628">
        <v>1704800</v>
      </c>
      <c r="C2628">
        <v>2109050</v>
      </c>
      <c r="D2628">
        <v>2653100</v>
      </c>
      <c r="E2628">
        <v>3072400</v>
      </c>
      <c r="F2628" s="4">
        <f t="shared" si="41"/>
        <v>2611516.6666666665</v>
      </c>
    </row>
    <row r="2629" spans="1:6" x14ac:dyDescent="0.3">
      <c r="A2629" t="s">
        <v>3584</v>
      </c>
      <c r="B2629">
        <v>0</v>
      </c>
      <c r="C2629">
        <v>1089180</v>
      </c>
      <c r="D2629">
        <v>2957500</v>
      </c>
      <c r="E2629">
        <v>1094020</v>
      </c>
      <c r="F2629" s="4">
        <f t="shared" si="41"/>
        <v>1713566.6666666667</v>
      </c>
    </row>
    <row r="2630" spans="1:6" x14ac:dyDescent="0.3">
      <c r="A2630" t="s">
        <v>3585</v>
      </c>
      <c r="B2630">
        <v>12929070</v>
      </c>
      <c r="C2630">
        <v>9241660</v>
      </c>
      <c r="D2630">
        <v>10631550</v>
      </c>
      <c r="E2630">
        <v>11679350</v>
      </c>
      <c r="F2630" s="4">
        <f t="shared" si="41"/>
        <v>10517520</v>
      </c>
    </row>
    <row r="2631" spans="1:6" x14ac:dyDescent="0.3">
      <c r="A2631" t="s">
        <v>3586</v>
      </c>
      <c r="B2631">
        <v>0</v>
      </c>
      <c r="C2631">
        <v>0</v>
      </c>
      <c r="D2631">
        <v>2287680</v>
      </c>
      <c r="E2631">
        <v>852700</v>
      </c>
      <c r="F2631" s="4">
        <f t="shared" si="41"/>
        <v>1046793.3333333334</v>
      </c>
    </row>
    <row r="2632" spans="1:6" x14ac:dyDescent="0.3">
      <c r="A2632" t="s">
        <v>3587</v>
      </c>
      <c r="B2632">
        <v>1397760</v>
      </c>
      <c r="C2632">
        <v>529620</v>
      </c>
      <c r="D2632">
        <v>1901810</v>
      </c>
      <c r="E2632">
        <v>1180960</v>
      </c>
      <c r="F2632" s="4">
        <f t="shared" si="41"/>
        <v>1204130</v>
      </c>
    </row>
    <row r="2633" spans="1:6" x14ac:dyDescent="0.3">
      <c r="A2633" t="s">
        <v>3588</v>
      </c>
      <c r="B2633">
        <v>884280</v>
      </c>
      <c r="C2633">
        <v>367800</v>
      </c>
      <c r="D2633">
        <v>2132020</v>
      </c>
      <c r="E2633">
        <v>2257280</v>
      </c>
      <c r="F2633" s="4">
        <f t="shared" si="41"/>
        <v>1585700</v>
      </c>
    </row>
    <row r="2634" spans="1:6" x14ac:dyDescent="0.3">
      <c r="A2634" t="s">
        <v>3589</v>
      </c>
      <c r="B2634">
        <v>160000</v>
      </c>
      <c r="C2634">
        <v>2116219</v>
      </c>
      <c r="D2634">
        <v>2049660</v>
      </c>
      <c r="E2634">
        <v>3260939</v>
      </c>
      <c r="F2634" s="4">
        <f t="shared" si="41"/>
        <v>2475606</v>
      </c>
    </row>
    <row r="2635" spans="1:6" x14ac:dyDescent="0.3">
      <c r="A2635" t="s">
        <v>3590</v>
      </c>
      <c r="B2635">
        <v>0</v>
      </c>
      <c r="C2635">
        <v>0</v>
      </c>
      <c r="D2635">
        <v>1026480</v>
      </c>
      <c r="E2635">
        <v>0</v>
      </c>
      <c r="F2635" s="4">
        <f t="shared" si="41"/>
        <v>342160</v>
      </c>
    </row>
    <row r="2636" spans="1:6" x14ac:dyDescent="0.3">
      <c r="A2636" t="s">
        <v>3591</v>
      </c>
      <c r="B2636">
        <v>2076400</v>
      </c>
      <c r="C2636">
        <v>2243420</v>
      </c>
      <c r="D2636">
        <v>960000</v>
      </c>
      <c r="E2636">
        <v>2598690</v>
      </c>
      <c r="F2636" s="4">
        <f t="shared" si="41"/>
        <v>1934036.6666666667</v>
      </c>
    </row>
    <row r="2637" spans="1:6" x14ac:dyDescent="0.3">
      <c r="A2637" t="s">
        <v>3592</v>
      </c>
      <c r="B2637">
        <v>1262900</v>
      </c>
      <c r="C2637">
        <v>907270</v>
      </c>
      <c r="D2637">
        <v>0</v>
      </c>
      <c r="E2637">
        <v>1294000</v>
      </c>
      <c r="F2637" s="4">
        <f t="shared" si="41"/>
        <v>733756.66666666663</v>
      </c>
    </row>
    <row r="2638" spans="1:6" x14ac:dyDescent="0.3">
      <c r="A2638" t="s">
        <v>3593</v>
      </c>
      <c r="B2638">
        <v>1195000</v>
      </c>
      <c r="C2638">
        <v>836600</v>
      </c>
      <c r="D2638">
        <v>976250</v>
      </c>
      <c r="E2638">
        <v>772000</v>
      </c>
      <c r="F2638" s="4">
        <f t="shared" si="41"/>
        <v>861616.66666666663</v>
      </c>
    </row>
    <row r="2639" spans="1:6" x14ac:dyDescent="0.3">
      <c r="A2639" t="s">
        <v>3594</v>
      </c>
      <c r="B2639">
        <v>0</v>
      </c>
      <c r="C2639">
        <v>0</v>
      </c>
      <c r="D2639">
        <v>1125520</v>
      </c>
      <c r="E2639">
        <v>0</v>
      </c>
      <c r="F2639" s="4">
        <f t="shared" si="41"/>
        <v>375173.33333333331</v>
      </c>
    </row>
    <row r="2640" spans="1:6" x14ac:dyDescent="0.3">
      <c r="A2640" t="s">
        <v>3595</v>
      </c>
      <c r="B2640">
        <v>256000</v>
      </c>
      <c r="C2640">
        <v>2322400</v>
      </c>
      <c r="D2640">
        <v>0</v>
      </c>
      <c r="E2640">
        <v>469200</v>
      </c>
      <c r="F2640" s="4">
        <f t="shared" si="41"/>
        <v>930533.33333333337</v>
      </c>
    </row>
    <row r="2641" spans="1:6" x14ac:dyDescent="0.3">
      <c r="A2641" t="s">
        <v>3596</v>
      </c>
      <c r="B2641">
        <v>1222620</v>
      </c>
      <c r="C2641">
        <v>0</v>
      </c>
      <c r="D2641">
        <v>2142040</v>
      </c>
      <c r="E2641">
        <v>0</v>
      </c>
      <c r="F2641" s="4">
        <f t="shared" si="41"/>
        <v>714013.33333333337</v>
      </c>
    </row>
    <row r="2642" spans="1:6" x14ac:dyDescent="0.3">
      <c r="A2642" t="s">
        <v>3597</v>
      </c>
      <c r="B2642">
        <v>1354100</v>
      </c>
      <c r="C2642">
        <v>1573150</v>
      </c>
      <c r="D2642">
        <v>0</v>
      </c>
      <c r="E2642">
        <v>1529280</v>
      </c>
      <c r="F2642" s="4">
        <f t="shared" si="41"/>
        <v>1034143.3333333334</v>
      </c>
    </row>
    <row r="2643" spans="1:6" x14ac:dyDescent="0.3">
      <c r="A2643" t="s">
        <v>3598</v>
      </c>
      <c r="B2643">
        <v>1083950</v>
      </c>
      <c r="C2643">
        <v>3700000</v>
      </c>
      <c r="D2643">
        <v>873600</v>
      </c>
      <c r="E2643">
        <v>9411980</v>
      </c>
      <c r="F2643" s="4">
        <f t="shared" si="41"/>
        <v>4661860</v>
      </c>
    </row>
    <row r="2644" spans="1:6" x14ac:dyDescent="0.3">
      <c r="A2644" t="s">
        <v>3599</v>
      </c>
      <c r="B2644">
        <v>0</v>
      </c>
      <c r="C2644">
        <v>5141930</v>
      </c>
      <c r="D2644">
        <v>5438400</v>
      </c>
      <c r="E2644">
        <v>4281780</v>
      </c>
      <c r="F2644" s="4">
        <f t="shared" si="41"/>
        <v>4954036.666666667</v>
      </c>
    </row>
    <row r="2645" spans="1:6" x14ac:dyDescent="0.3">
      <c r="A2645" t="s">
        <v>3600</v>
      </c>
      <c r="B2645">
        <v>0</v>
      </c>
      <c r="C2645">
        <v>1486340</v>
      </c>
      <c r="D2645">
        <v>636090</v>
      </c>
      <c r="E2645">
        <v>600600</v>
      </c>
      <c r="F2645" s="4">
        <f t="shared" si="41"/>
        <v>907676.66666666663</v>
      </c>
    </row>
    <row r="2646" spans="1:6" x14ac:dyDescent="0.3">
      <c r="A2646" t="s">
        <v>3601</v>
      </c>
      <c r="B2646">
        <v>2427760</v>
      </c>
      <c r="C2646">
        <v>1315600</v>
      </c>
      <c r="D2646">
        <v>2061620</v>
      </c>
      <c r="E2646">
        <v>3660150</v>
      </c>
      <c r="F2646" s="4">
        <f t="shared" si="41"/>
        <v>2345790</v>
      </c>
    </row>
    <row r="2647" spans="1:6" x14ac:dyDescent="0.3">
      <c r="A2647" t="s">
        <v>3602</v>
      </c>
      <c r="B2647">
        <v>1511440</v>
      </c>
      <c r="C2647">
        <v>1501260</v>
      </c>
      <c r="D2647">
        <v>423150</v>
      </c>
      <c r="E2647">
        <v>1313000</v>
      </c>
      <c r="F2647" s="4">
        <f t="shared" si="41"/>
        <v>1079136.6666666667</v>
      </c>
    </row>
    <row r="2648" spans="1:6" x14ac:dyDescent="0.3">
      <c r="A2648" t="s">
        <v>3603</v>
      </c>
      <c r="B2648">
        <v>2154606</v>
      </c>
      <c r="C2648">
        <v>2820480</v>
      </c>
      <c r="D2648">
        <v>2428160</v>
      </c>
      <c r="E2648">
        <v>2155480</v>
      </c>
      <c r="F2648" s="4">
        <f t="shared" si="41"/>
        <v>2468040</v>
      </c>
    </row>
    <row r="2649" spans="1:6" x14ac:dyDescent="0.3">
      <c r="A2649" t="s">
        <v>3604</v>
      </c>
      <c r="B2649">
        <v>2127580</v>
      </c>
      <c r="C2649">
        <v>1089270</v>
      </c>
      <c r="D2649">
        <v>1041950</v>
      </c>
      <c r="E2649">
        <v>1075620</v>
      </c>
      <c r="F2649" s="4">
        <f t="shared" si="41"/>
        <v>1068946.6666666667</v>
      </c>
    </row>
    <row r="2650" spans="1:6" x14ac:dyDescent="0.3">
      <c r="A2650" t="s">
        <v>3605</v>
      </c>
      <c r="B2650">
        <v>735200</v>
      </c>
      <c r="C2650">
        <v>741520</v>
      </c>
      <c r="D2650">
        <v>812260</v>
      </c>
      <c r="E2650">
        <v>0</v>
      </c>
      <c r="F2650" s="4">
        <f t="shared" si="41"/>
        <v>517926.66666666669</v>
      </c>
    </row>
    <row r="2651" spans="1:6" x14ac:dyDescent="0.3">
      <c r="A2651" t="s">
        <v>3606</v>
      </c>
      <c r="B2651">
        <v>4774400</v>
      </c>
      <c r="C2651">
        <v>8061470</v>
      </c>
      <c r="D2651">
        <v>6461000</v>
      </c>
      <c r="E2651">
        <v>6506590</v>
      </c>
      <c r="F2651" s="4">
        <f t="shared" si="41"/>
        <v>7009686.666666667</v>
      </c>
    </row>
    <row r="2652" spans="1:6" x14ac:dyDescent="0.3">
      <c r="A2652" t="s">
        <v>3607</v>
      </c>
      <c r="B2652">
        <v>2247850</v>
      </c>
      <c r="C2652">
        <v>6342780</v>
      </c>
      <c r="D2652">
        <v>0</v>
      </c>
      <c r="E2652">
        <v>7934480</v>
      </c>
      <c r="F2652" s="4">
        <f t="shared" si="41"/>
        <v>4759086.666666667</v>
      </c>
    </row>
    <row r="2653" spans="1:6" x14ac:dyDescent="0.3">
      <c r="A2653" t="s">
        <v>3608</v>
      </c>
      <c r="B2653">
        <v>0</v>
      </c>
      <c r="C2653">
        <v>0</v>
      </c>
      <c r="D2653">
        <v>565920</v>
      </c>
      <c r="E2653">
        <v>804000</v>
      </c>
      <c r="F2653" s="4">
        <f t="shared" si="41"/>
        <v>456640</v>
      </c>
    </row>
    <row r="2654" spans="1:6" x14ac:dyDescent="0.3">
      <c r="A2654" t="s">
        <v>3609</v>
      </c>
      <c r="B2654">
        <v>3994950</v>
      </c>
      <c r="C2654">
        <v>5221770</v>
      </c>
      <c r="D2654">
        <v>4258280</v>
      </c>
      <c r="E2654">
        <v>4119460</v>
      </c>
      <c r="F2654" s="4">
        <f t="shared" si="41"/>
        <v>4533170</v>
      </c>
    </row>
    <row r="2655" spans="1:6" x14ac:dyDescent="0.3">
      <c r="A2655" t="s">
        <v>3610</v>
      </c>
      <c r="B2655">
        <v>5052670</v>
      </c>
      <c r="C2655">
        <v>3832920</v>
      </c>
      <c r="D2655">
        <v>3450170</v>
      </c>
      <c r="E2655">
        <v>1829100</v>
      </c>
      <c r="F2655" s="4">
        <f t="shared" si="41"/>
        <v>3037396.6666666665</v>
      </c>
    </row>
    <row r="2656" spans="1:6" x14ac:dyDescent="0.3">
      <c r="A2656" t="s">
        <v>3611</v>
      </c>
      <c r="B2656">
        <v>0</v>
      </c>
      <c r="C2656">
        <v>1051730</v>
      </c>
      <c r="D2656">
        <v>218400</v>
      </c>
      <c r="E2656">
        <v>1758000</v>
      </c>
      <c r="F2656" s="4">
        <f t="shared" si="41"/>
        <v>1009376.6666666666</v>
      </c>
    </row>
    <row r="2657" spans="1:6" x14ac:dyDescent="0.3">
      <c r="A2657" t="s">
        <v>3612</v>
      </c>
      <c r="B2657">
        <v>586040</v>
      </c>
      <c r="C2657">
        <v>781690</v>
      </c>
      <c r="D2657">
        <v>0</v>
      </c>
      <c r="E2657">
        <v>610220</v>
      </c>
      <c r="F2657" s="4">
        <f t="shared" si="41"/>
        <v>463970</v>
      </c>
    </row>
    <row r="2658" spans="1:6" x14ac:dyDescent="0.3">
      <c r="A2658" t="s">
        <v>3613</v>
      </c>
      <c r="B2658">
        <v>0</v>
      </c>
      <c r="C2658">
        <v>548360</v>
      </c>
      <c r="D2658">
        <v>1062700</v>
      </c>
      <c r="E2658">
        <v>265720</v>
      </c>
      <c r="F2658" s="4">
        <f t="shared" si="41"/>
        <v>625593.33333333337</v>
      </c>
    </row>
    <row r="2659" spans="1:6" x14ac:dyDescent="0.3">
      <c r="A2659" t="s">
        <v>3614</v>
      </c>
      <c r="B2659">
        <v>2057750</v>
      </c>
      <c r="C2659">
        <v>4575340</v>
      </c>
      <c r="D2659">
        <v>2062640</v>
      </c>
      <c r="E2659">
        <v>2938739</v>
      </c>
      <c r="F2659" s="4">
        <f t="shared" si="41"/>
        <v>3192239.6666666665</v>
      </c>
    </row>
    <row r="2660" spans="1:6" x14ac:dyDescent="0.3">
      <c r="A2660" t="s">
        <v>3615</v>
      </c>
      <c r="B2660">
        <v>207480</v>
      </c>
      <c r="C2660">
        <v>267540</v>
      </c>
      <c r="D2660">
        <v>0</v>
      </c>
      <c r="E2660">
        <v>0</v>
      </c>
      <c r="F2660" s="4">
        <f t="shared" si="41"/>
        <v>89180</v>
      </c>
    </row>
    <row r="2661" spans="1:6" x14ac:dyDescent="0.3">
      <c r="A2661" t="s">
        <v>3616</v>
      </c>
      <c r="B2661">
        <v>230000</v>
      </c>
      <c r="C2661">
        <v>191100</v>
      </c>
      <c r="D2661">
        <v>0</v>
      </c>
      <c r="E2661">
        <v>0</v>
      </c>
      <c r="F2661" s="4">
        <f t="shared" si="41"/>
        <v>63700</v>
      </c>
    </row>
    <row r="2662" spans="1:6" x14ac:dyDescent="0.3">
      <c r="A2662" t="s">
        <v>3617</v>
      </c>
      <c r="B2662">
        <v>922740</v>
      </c>
      <c r="C2662">
        <v>2788390</v>
      </c>
      <c r="D2662">
        <v>1837290</v>
      </c>
      <c r="E2662">
        <v>5948300</v>
      </c>
      <c r="F2662" s="4">
        <f t="shared" si="41"/>
        <v>3524660</v>
      </c>
    </row>
    <row r="2663" spans="1:6" x14ac:dyDescent="0.3">
      <c r="A2663" t="s">
        <v>3618</v>
      </c>
      <c r="B2663">
        <v>2133500</v>
      </c>
      <c r="C2663">
        <v>1137800</v>
      </c>
      <c r="D2663">
        <v>2349540</v>
      </c>
      <c r="E2663">
        <v>2404950</v>
      </c>
      <c r="F2663" s="4">
        <f t="shared" si="41"/>
        <v>1964096.6666666667</v>
      </c>
    </row>
    <row r="2664" spans="1:6" x14ac:dyDescent="0.3">
      <c r="A2664" t="s">
        <v>3619</v>
      </c>
      <c r="B2664">
        <v>3282590</v>
      </c>
      <c r="C2664">
        <v>0</v>
      </c>
      <c r="D2664">
        <v>1394050</v>
      </c>
      <c r="E2664">
        <v>1633560</v>
      </c>
      <c r="F2664" s="4">
        <f t="shared" si="41"/>
        <v>1009203.3333333334</v>
      </c>
    </row>
    <row r="2665" spans="1:6" x14ac:dyDescent="0.3">
      <c r="A2665" t="s">
        <v>3620</v>
      </c>
      <c r="B2665">
        <v>0</v>
      </c>
      <c r="C2665">
        <v>1043540</v>
      </c>
      <c r="D2665">
        <v>1035940</v>
      </c>
      <c r="E2665">
        <v>1092910</v>
      </c>
      <c r="F2665" s="4">
        <f t="shared" si="41"/>
        <v>1057463.3333333333</v>
      </c>
    </row>
    <row r="2666" spans="1:6" x14ac:dyDescent="0.3">
      <c r="A2666" t="s">
        <v>3621</v>
      </c>
      <c r="B2666">
        <v>2507040</v>
      </c>
      <c r="C2666">
        <v>7191700</v>
      </c>
      <c r="D2666">
        <v>4806180</v>
      </c>
      <c r="E2666">
        <v>6435300</v>
      </c>
      <c r="F2666" s="4">
        <f t="shared" si="41"/>
        <v>6144393.333333333</v>
      </c>
    </row>
    <row r="2667" spans="1:6" x14ac:dyDescent="0.3">
      <c r="A2667" t="s">
        <v>3622</v>
      </c>
      <c r="B2667">
        <v>723080</v>
      </c>
      <c r="C2667">
        <v>745290</v>
      </c>
      <c r="D2667">
        <v>1101460</v>
      </c>
      <c r="E2667">
        <v>0</v>
      </c>
      <c r="F2667" s="4">
        <f t="shared" si="41"/>
        <v>615583.33333333337</v>
      </c>
    </row>
    <row r="2668" spans="1:6" x14ac:dyDescent="0.3">
      <c r="A2668" t="s">
        <v>3623</v>
      </c>
      <c r="B2668">
        <v>0</v>
      </c>
      <c r="C2668">
        <v>1119680</v>
      </c>
      <c r="D2668">
        <v>1037640</v>
      </c>
      <c r="E2668">
        <v>1300070</v>
      </c>
      <c r="F2668" s="4">
        <f t="shared" si="41"/>
        <v>1152463.3333333333</v>
      </c>
    </row>
    <row r="2669" spans="1:6" x14ac:dyDescent="0.3">
      <c r="A2669" t="s">
        <v>3624</v>
      </c>
      <c r="B2669">
        <v>1540000</v>
      </c>
      <c r="C2669">
        <v>6525480</v>
      </c>
      <c r="D2669">
        <v>8558880</v>
      </c>
      <c r="E2669">
        <v>6496660</v>
      </c>
      <c r="F2669" s="4">
        <f t="shared" si="41"/>
        <v>7193673.333333333</v>
      </c>
    </row>
    <row r="2670" spans="1:6" x14ac:dyDescent="0.3">
      <c r="A2670" t="s">
        <v>3625</v>
      </c>
      <c r="B2670">
        <v>3090360</v>
      </c>
      <c r="C2670">
        <v>3281800</v>
      </c>
      <c r="D2670">
        <v>4418980</v>
      </c>
      <c r="E2670">
        <v>4020600</v>
      </c>
      <c r="F2670" s="4">
        <f t="shared" si="41"/>
        <v>3907126.6666666665</v>
      </c>
    </row>
    <row r="2671" spans="1:6" x14ac:dyDescent="0.3">
      <c r="A2671" t="s">
        <v>3626</v>
      </c>
      <c r="B2671">
        <v>388000</v>
      </c>
      <c r="C2671">
        <v>626000</v>
      </c>
      <c r="D2671">
        <v>2216500</v>
      </c>
      <c r="E2671">
        <v>565920</v>
      </c>
      <c r="F2671" s="4">
        <f t="shared" si="41"/>
        <v>1136140</v>
      </c>
    </row>
    <row r="2672" spans="1:6" x14ac:dyDescent="0.3">
      <c r="A2672" t="s">
        <v>3627</v>
      </c>
      <c r="B2672">
        <v>256000</v>
      </c>
      <c r="C2672">
        <v>2147320</v>
      </c>
      <c r="D2672">
        <v>2113727</v>
      </c>
      <c r="E2672">
        <v>2046619</v>
      </c>
      <c r="F2672" s="4">
        <f t="shared" si="41"/>
        <v>2102555.3333333335</v>
      </c>
    </row>
    <row r="2673" spans="1:6" x14ac:dyDescent="0.3">
      <c r="A2673" t="s">
        <v>3628</v>
      </c>
      <c r="B2673">
        <v>6418510</v>
      </c>
      <c r="C2673">
        <v>9124940</v>
      </c>
      <c r="D2673">
        <v>2223079</v>
      </c>
      <c r="E2673">
        <v>3469580</v>
      </c>
      <c r="F2673" s="4">
        <f t="shared" si="41"/>
        <v>4939199.666666667</v>
      </c>
    </row>
    <row r="2674" spans="1:6" x14ac:dyDescent="0.3">
      <c r="A2674" t="s">
        <v>3629</v>
      </c>
      <c r="B2674">
        <v>224770</v>
      </c>
      <c r="C2674">
        <v>8845140</v>
      </c>
      <c r="D2674">
        <v>8631350</v>
      </c>
      <c r="E2674">
        <v>8741550</v>
      </c>
      <c r="F2674" s="4">
        <f t="shared" si="41"/>
        <v>8739346.666666666</v>
      </c>
    </row>
    <row r="2675" spans="1:6" x14ac:dyDescent="0.3">
      <c r="A2675" t="s">
        <v>972</v>
      </c>
      <c r="B2675">
        <v>0</v>
      </c>
      <c r="C2675">
        <v>1591300</v>
      </c>
      <c r="D2675">
        <v>1028300</v>
      </c>
      <c r="E2675">
        <v>1683500</v>
      </c>
      <c r="F2675" s="4">
        <f t="shared" si="41"/>
        <v>1434366.6666666667</v>
      </c>
    </row>
    <row r="2676" spans="1:6" x14ac:dyDescent="0.3">
      <c r="A2676" t="s">
        <v>3630</v>
      </c>
      <c r="B2676">
        <v>0</v>
      </c>
      <c r="C2676">
        <v>434070</v>
      </c>
      <c r="D2676">
        <v>2033850</v>
      </c>
      <c r="E2676">
        <v>1545920</v>
      </c>
      <c r="F2676" s="4">
        <f t="shared" si="41"/>
        <v>1337946.6666666667</v>
      </c>
    </row>
    <row r="2677" spans="1:6" x14ac:dyDescent="0.3">
      <c r="A2677" t="s">
        <v>3631</v>
      </c>
      <c r="B2677">
        <v>4206930</v>
      </c>
      <c r="C2677">
        <v>4183980</v>
      </c>
      <c r="D2677">
        <v>1732640</v>
      </c>
      <c r="E2677">
        <v>658840</v>
      </c>
      <c r="F2677" s="4">
        <f t="shared" si="41"/>
        <v>2191820</v>
      </c>
    </row>
    <row r="2678" spans="1:6" x14ac:dyDescent="0.3">
      <c r="A2678" t="s">
        <v>3632</v>
      </c>
      <c r="B2678">
        <v>6381180</v>
      </c>
      <c r="C2678">
        <v>9807280</v>
      </c>
      <c r="D2678">
        <v>13550730</v>
      </c>
      <c r="E2678">
        <v>9889660</v>
      </c>
      <c r="F2678" s="4">
        <f t="shared" si="41"/>
        <v>11082556.666666666</v>
      </c>
    </row>
    <row r="2679" spans="1:6" x14ac:dyDescent="0.3">
      <c r="A2679" t="s">
        <v>3633</v>
      </c>
      <c r="B2679">
        <v>2310400</v>
      </c>
      <c r="C2679">
        <v>0</v>
      </c>
      <c r="D2679">
        <v>6048960</v>
      </c>
      <c r="E2679">
        <v>2039960</v>
      </c>
      <c r="F2679" s="4">
        <f t="shared" si="41"/>
        <v>2696306.6666666665</v>
      </c>
    </row>
    <row r="2680" spans="1:6" x14ac:dyDescent="0.3">
      <c r="A2680" t="s">
        <v>3634</v>
      </c>
      <c r="B2680">
        <v>0</v>
      </c>
      <c r="C2680">
        <v>0</v>
      </c>
      <c r="D2680">
        <v>594230</v>
      </c>
      <c r="E2680">
        <v>543240</v>
      </c>
      <c r="F2680" s="4">
        <f t="shared" si="41"/>
        <v>379156.66666666669</v>
      </c>
    </row>
    <row r="2681" spans="1:6" x14ac:dyDescent="0.3">
      <c r="A2681" t="s">
        <v>3635</v>
      </c>
      <c r="B2681">
        <v>463500</v>
      </c>
      <c r="C2681">
        <v>1068900</v>
      </c>
      <c r="D2681">
        <v>2982680</v>
      </c>
      <c r="E2681">
        <v>2218220</v>
      </c>
      <c r="F2681" s="4">
        <f t="shared" si="41"/>
        <v>2089933.3333333333</v>
      </c>
    </row>
    <row r="2682" spans="1:6" x14ac:dyDescent="0.3">
      <c r="A2682" t="s">
        <v>3636</v>
      </c>
      <c r="B2682">
        <v>2518880</v>
      </c>
      <c r="C2682">
        <v>6446700</v>
      </c>
      <c r="D2682">
        <v>6097310</v>
      </c>
      <c r="E2682">
        <v>6977700</v>
      </c>
      <c r="F2682" s="4">
        <f t="shared" si="41"/>
        <v>6507236.666666667</v>
      </c>
    </row>
    <row r="2683" spans="1:6" x14ac:dyDescent="0.3">
      <c r="A2683" t="s">
        <v>3637</v>
      </c>
      <c r="B2683">
        <v>2236000</v>
      </c>
      <c r="C2683">
        <v>4811590</v>
      </c>
      <c r="D2683">
        <v>4664700</v>
      </c>
      <c r="E2683">
        <v>2447800</v>
      </c>
      <c r="F2683" s="4">
        <f t="shared" si="41"/>
        <v>3974696.6666666665</v>
      </c>
    </row>
    <row r="2684" spans="1:6" x14ac:dyDescent="0.3">
      <c r="A2684" t="s">
        <v>3638</v>
      </c>
      <c r="B2684">
        <v>0</v>
      </c>
      <c r="C2684">
        <v>2073550</v>
      </c>
      <c r="D2684">
        <v>0</v>
      </c>
      <c r="E2684">
        <v>2190600</v>
      </c>
      <c r="F2684" s="4">
        <f t="shared" si="41"/>
        <v>1421383.3333333333</v>
      </c>
    </row>
    <row r="2685" spans="1:6" x14ac:dyDescent="0.3">
      <c r="A2685" t="s">
        <v>3639</v>
      </c>
      <c r="B2685">
        <v>2287520</v>
      </c>
      <c r="C2685">
        <v>2143880</v>
      </c>
      <c r="D2685">
        <v>2128120</v>
      </c>
      <c r="E2685">
        <v>0</v>
      </c>
      <c r="F2685" s="4">
        <f t="shared" si="41"/>
        <v>1424000</v>
      </c>
    </row>
    <row r="2686" spans="1:6" x14ac:dyDescent="0.3">
      <c r="A2686" t="s">
        <v>3640</v>
      </c>
      <c r="B2686">
        <v>273000</v>
      </c>
      <c r="C2686">
        <v>286650</v>
      </c>
      <c r="D2686">
        <v>309400</v>
      </c>
      <c r="E2686">
        <v>702680</v>
      </c>
      <c r="F2686" s="4">
        <f t="shared" si="41"/>
        <v>432910</v>
      </c>
    </row>
    <row r="2687" spans="1:6" x14ac:dyDescent="0.3">
      <c r="A2687" t="s">
        <v>3641</v>
      </c>
      <c r="B2687">
        <v>382200</v>
      </c>
      <c r="C2687">
        <v>0</v>
      </c>
      <c r="D2687">
        <v>2121020</v>
      </c>
      <c r="E2687">
        <v>2036680</v>
      </c>
      <c r="F2687" s="4">
        <f t="shared" si="41"/>
        <v>1385900</v>
      </c>
    </row>
    <row r="2688" spans="1:6" x14ac:dyDescent="0.3">
      <c r="A2688" t="s">
        <v>3642</v>
      </c>
      <c r="B2688">
        <v>2053500</v>
      </c>
      <c r="C2688">
        <v>2184910</v>
      </c>
      <c r="D2688">
        <v>2103480</v>
      </c>
      <c r="E2688">
        <v>2282280</v>
      </c>
      <c r="F2688" s="4">
        <f t="shared" si="41"/>
        <v>2190223.3333333335</v>
      </c>
    </row>
    <row r="2689" spans="1:6" x14ac:dyDescent="0.3">
      <c r="A2689" t="s">
        <v>3643</v>
      </c>
      <c r="B2689">
        <v>4265150</v>
      </c>
      <c r="C2689">
        <v>7566590</v>
      </c>
      <c r="D2689">
        <v>2962230</v>
      </c>
      <c r="E2689">
        <v>931840</v>
      </c>
      <c r="F2689" s="4">
        <f t="shared" si="41"/>
        <v>3820220</v>
      </c>
    </row>
    <row r="2690" spans="1:6" x14ac:dyDescent="0.3">
      <c r="A2690" t="s">
        <v>3644</v>
      </c>
      <c r="B2690">
        <v>2324900</v>
      </c>
      <c r="C2690">
        <v>2170000</v>
      </c>
      <c r="D2690">
        <v>2055000</v>
      </c>
      <c r="E2690">
        <v>2617260</v>
      </c>
      <c r="F2690" s="4">
        <f t="shared" si="41"/>
        <v>2280753.3333333335</v>
      </c>
    </row>
    <row r="2691" spans="1:6" x14ac:dyDescent="0.3">
      <c r="A2691" t="s">
        <v>3645</v>
      </c>
      <c r="B2691">
        <v>0</v>
      </c>
      <c r="C2691">
        <v>0</v>
      </c>
      <c r="D2691">
        <v>1135240</v>
      </c>
      <c r="E2691">
        <v>0</v>
      </c>
      <c r="F2691" s="4">
        <f t="shared" ref="F2691:F2754" si="42">SUM(C2691:E2691)/3</f>
        <v>378413.33333333331</v>
      </c>
    </row>
    <row r="2692" spans="1:6" x14ac:dyDescent="0.3">
      <c r="A2692" t="s">
        <v>3646</v>
      </c>
      <c r="B2692">
        <v>2513490</v>
      </c>
      <c r="C2692">
        <v>3754630</v>
      </c>
      <c r="D2692">
        <v>2711100</v>
      </c>
      <c r="E2692">
        <v>563200</v>
      </c>
      <c r="F2692" s="4">
        <f t="shared" si="42"/>
        <v>2342976.6666666665</v>
      </c>
    </row>
    <row r="2693" spans="1:6" x14ac:dyDescent="0.3">
      <c r="A2693" t="s">
        <v>3647</v>
      </c>
      <c r="B2693">
        <v>2158000</v>
      </c>
      <c r="C2693">
        <v>0</v>
      </c>
      <c r="D2693">
        <v>2325400</v>
      </c>
      <c r="E2693">
        <v>3951400</v>
      </c>
      <c r="F2693" s="4">
        <f t="shared" si="42"/>
        <v>2092266.6666666667</v>
      </c>
    </row>
    <row r="2694" spans="1:6" x14ac:dyDescent="0.3">
      <c r="A2694" t="s">
        <v>3648</v>
      </c>
      <c r="B2694">
        <v>5912980</v>
      </c>
      <c r="C2694">
        <v>4311920</v>
      </c>
      <c r="D2694">
        <v>5116700</v>
      </c>
      <c r="E2694">
        <v>6847600</v>
      </c>
      <c r="F2694" s="4">
        <f t="shared" si="42"/>
        <v>5425406.666666667</v>
      </c>
    </row>
    <row r="2695" spans="1:6" x14ac:dyDescent="0.3">
      <c r="A2695" t="s">
        <v>3649</v>
      </c>
      <c r="B2695">
        <v>0</v>
      </c>
      <c r="C2695">
        <v>1480000</v>
      </c>
      <c r="D2695">
        <v>0</v>
      </c>
      <c r="E2695">
        <v>2013400</v>
      </c>
      <c r="F2695" s="4">
        <f t="shared" si="42"/>
        <v>1164466.6666666667</v>
      </c>
    </row>
    <row r="2696" spans="1:6" x14ac:dyDescent="0.3">
      <c r="A2696" t="s">
        <v>3650</v>
      </c>
      <c r="B2696">
        <v>1277640</v>
      </c>
      <c r="C2696">
        <v>0</v>
      </c>
      <c r="D2696">
        <v>1356810</v>
      </c>
      <c r="E2696">
        <v>0</v>
      </c>
      <c r="F2696" s="4">
        <f t="shared" si="42"/>
        <v>452270</v>
      </c>
    </row>
    <row r="2697" spans="1:6" x14ac:dyDescent="0.3">
      <c r="A2697" t="s">
        <v>3651</v>
      </c>
      <c r="B2697">
        <v>2301579</v>
      </c>
      <c r="C2697">
        <v>2386000</v>
      </c>
      <c r="D2697">
        <v>2663779</v>
      </c>
      <c r="E2697">
        <v>2092438</v>
      </c>
      <c r="F2697" s="4">
        <f t="shared" si="42"/>
        <v>2380739</v>
      </c>
    </row>
    <row r="2698" spans="1:6" x14ac:dyDescent="0.3">
      <c r="A2698" t="s">
        <v>3652</v>
      </c>
      <c r="B2698">
        <v>465300</v>
      </c>
      <c r="C2698">
        <v>2100909</v>
      </c>
      <c r="D2698">
        <v>2238970</v>
      </c>
      <c r="E2698">
        <v>5518120</v>
      </c>
      <c r="F2698" s="4">
        <f t="shared" si="42"/>
        <v>3285999.6666666665</v>
      </c>
    </row>
    <row r="2699" spans="1:6" x14ac:dyDescent="0.3">
      <c r="A2699" t="s">
        <v>3653</v>
      </c>
      <c r="B2699">
        <v>2022620</v>
      </c>
      <c r="C2699">
        <v>2022420</v>
      </c>
      <c r="D2699">
        <v>2087700</v>
      </c>
      <c r="E2699">
        <v>2190110</v>
      </c>
      <c r="F2699" s="4">
        <f t="shared" si="42"/>
        <v>2100076.6666666665</v>
      </c>
    </row>
    <row r="2700" spans="1:6" x14ac:dyDescent="0.3">
      <c r="A2700" t="s">
        <v>3654</v>
      </c>
      <c r="B2700">
        <v>0</v>
      </c>
      <c r="C2700">
        <v>760600</v>
      </c>
      <c r="D2700">
        <v>927120</v>
      </c>
      <c r="E2700">
        <v>540900</v>
      </c>
      <c r="F2700" s="4">
        <f t="shared" si="42"/>
        <v>742873.33333333337</v>
      </c>
    </row>
    <row r="2701" spans="1:6" x14ac:dyDescent="0.3">
      <c r="A2701" t="s">
        <v>3655</v>
      </c>
      <c r="B2701">
        <v>0</v>
      </c>
      <c r="C2701">
        <v>0</v>
      </c>
      <c r="D2701">
        <v>632740</v>
      </c>
      <c r="E2701">
        <v>0</v>
      </c>
      <c r="F2701" s="4">
        <f t="shared" si="42"/>
        <v>210913.33333333334</v>
      </c>
    </row>
    <row r="2702" spans="1:6" x14ac:dyDescent="0.3">
      <c r="A2702" t="s">
        <v>3656</v>
      </c>
      <c r="B2702">
        <v>636219</v>
      </c>
      <c r="C2702">
        <v>245700</v>
      </c>
      <c r="D2702">
        <v>551460</v>
      </c>
      <c r="E2702">
        <v>386000</v>
      </c>
      <c r="F2702" s="4">
        <f t="shared" si="42"/>
        <v>394386.66666666669</v>
      </c>
    </row>
    <row r="2703" spans="1:6" x14ac:dyDescent="0.3">
      <c r="A2703" t="s">
        <v>3657</v>
      </c>
      <c r="B2703">
        <v>20911800</v>
      </c>
      <c r="C2703">
        <v>12388600</v>
      </c>
      <c r="D2703">
        <v>16119660</v>
      </c>
      <c r="E2703">
        <v>17803490</v>
      </c>
      <c r="F2703" s="4">
        <f t="shared" si="42"/>
        <v>15437250</v>
      </c>
    </row>
    <row r="2704" spans="1:6" x14ac:dyDescent="0.3">
      <c r="A2704" t="s">
        <v>3658</v>
      </c>
      <c r="B2704">
        <v>256000</v>
      </c>
      <c r="C2704">
        <v>1210000</v>
      </c>
      <c r="D2704">
        <v>0</v>
      </c>
      <c r="E2704">
        <v>4420760</v>
      </c>
      <c r="F2704" s="4">
        <f t="shared" si="42"/>
        <v>1876920</v>
      </c>
    </row>
    <row r="2705" spans="1:6" x14ac:dyDescent="0.3">
      <c r="A2705" t="s">
        <v>3659</v>
      </c>
      <c r="B2705">
        <v>0</v>
      </c>
      <c r="C2705">
        <v>218400</v>
      </c>
      <c r="D2705">
        <v>0</v>
      </c>
      <c r="E2705">
        <v>678860</v>
      </c>
      <c r="F2705" s="4">
        <f t="shared" si="42"/>
        <v>299086.66666666669</v>
      </c>
    </row>
    <row r="2706" spans="1:6" x14ac:dyDescent="0.3">
      <c r="A2706" t="s">
        <v>3660</v>
      </c>
      <c r="B2706">
        <v>523770</v>
      </c>
      <c r="C2706">
        <v>2144660</v>
      </c>
      <c r="D2706">
        <v>0</v>
      </c>
      <c r="E2706">
        <v>1146760</v>
      </c>
      <c r="F2706" s="4">
        <f t="shared" si="42"/>
        <v>1097140</v>
      </c>
    </row>
    <row r="2707" spans="1:6" x14ac:dyDescent="0.3">
      <c r="A2707" t="s">
        <v>3661</v>
      </c>
      <c r="B2707">
        <v>2056670</v>
      </c>
      <c r="C2707">
        <v>0</v>
      </c>
      <c r="D2707">
        <v>2182890</v>
      </c>
      <c r="E2707">
        <v>2344640</v>
      </c>
      <c r="F2707" s="4">
        <f t="shared" si="42"/>
        <v>1509176.6666666667</v>
      </c>
    </row>
    <row r="2708" spans="1:6" x14ac:dyDescent="0.3">
      <c r="A2708" t="s">
        <v>3662</v>
      </c>
      <c r="B2708">
        <v>256000</v>
      </c>
      <c r="C2708">
        <v>1046070</v>
      </c>
      <c r="D2708">
        <v>0</v>
      </c>
      <c r="E2708">
        <v>2562680</v>
      </c>
      <c r="F2708" s="4">
        <f t="shared" si="42"/>
        <v>1202916.6666666667</v>
      </c>
    </row>
    <row r="2709" spans="1:6" x14ac:dyDescent="0.3">
      <c r="A2709" t="s">
        <v>3663</v>
      </c>
      <c r="B2709">
        <v>640200</v>
      </c>
      <c r="C2709">
        <v>779500</v>
      </c>
      <c r="D2709">
        <v>0</v>
      </c>
      <c r="E2709">
        <v>820000</v>
      </c>
      <c r="F2709" s="4">
        <f t="shared" si="42"/>
        <v>533166.66666666663</v>
      </c>
    </row>
    <row r="2710" spans="1:6" x14ac:dyDescent="0.3">
      <c r="A2710" t="s">
        <v>3664</v>
      </c>
      <c r="B2710">
        <v>0</v>
      </c>
      <c r="C2710">
        <v>313950</v>
      </c>
      <c r="D2710">
        <v>1276730</v>
      </c>
      <c r="E2710">
        <v>3890200</v>
      </c>
      <c r="F2710" s="4">
        <f t="shared" si="42"/>
        <v>1826960</v>
      </c>
    </row>
    <row r="2711" spans="1:6" x14ac:dyDescent="0.3">
      <c r="A2711" t="s">
        <v>3665</v>
      </c>
      <c r="B2711">
        <v>537000</v>
      </c>
      <c r="C2711">
        <v>1200000</v>
      </c>
      <c r="D2711">
        <v>670670</v>
      </c>
      <c r="E2711">
        <v>782000</v>
      </c>
      <c r="F2711" s="4">
        <f t="shared" si="42"/>
        <v>884223.33333333337</v>
      </c>
    </row>
    <row r="2712" spans="1:6" x14ac:dyDescent="0.3">
      <c r="A2712" t="s">
        <v>3666</v>
      </c>
      <c r="B2712">
        <v>0</v>
      </c>
      <c r="C2712">
        <v>0</v>
      </c>
      <c r="D2712">
        <v>923750</v>
      </c>
      <c r="E2712">
        <v>386000</v>
      </c>
      <c r="F2712" s="4">
        <f t="shared" si="42"/>
        <v>436583.33333333331</v>
      </c>
    </row>
    <row r="2713" spans="1:6" x14ac:dyDescent="0.3">
      <c r="A2713" t="s">
        <v>3667</v>
      </c>
      <c r="B2713">
        <v>2036160</v>
      </c>
      <c r="C2713">
        <v>2089890</v>
      </c>
      <c r="D2713">
        <v>2004990</v>
      </c>
      <c r="E2713">
        <v>2129480</v>
      </c>
      <c r="F2713" s="4">
        <f t="shared" si="42"/>
        <v>2074786.6666666667</v>
      </c>
    </row>
    <row r="2714" spans="1:6" x14ac:dyDescent="0.3">
      <c r="A2714" t="s">
        <v>3668</v>
      </c>
      <c r="B2714">
        <v>855760</v>
      </c>
      <c r="C2714">
        <v>964100</v>
      </c>
      <c r="D2714">
        <v>583440</v>
      </c>
      <c r="E2714">
        <v>820000</v>
      </c>
      <c r="F2714" s="4">
        <f t="shared" si="42"/>
        <v>789180</v>
      </c>
    </row>
    <row r="2715" spans="1:6" x14ac:dyDescent="0.3">
      <c r="A2715" t="s">
        <v>3669</v>
      </c>
      <c r="B2715">
        <v>2331050</v>
      </c>
      <c r="C2715">
        <v>5404590</v>
      </c>
      <c r="D2715">
        <v>2235150</v>
      </c>
      <c r="E2715">
        <v>2436200</v>
      </c>
      <c r="F2715" s="4">
        <f t="shared" si="42"/>
        <v>3358646.6666666665</v>
      </c>
    </row>
    <row r="2716" spans="1:6" x14ac:dyDescent="0.3">
      <c r="A2716" t="s">
        <v>794</v>
      </c>
      <c r="B2716">
        <v>0</v>
      </c>
      <c r="C2716">
        <v>947580</v>
      </c>
      <c r="D2716">
        <v>548100</v>
      </c>
      <c r="E2716">
        <v>702520</v>
      </c>
      <c r="F2716" s="4">
        <f t="shared" si="42"/>
        <v>732733.33333333337</v>
      </c>
    </row>
    <row r="2717" spans="1:6" x14ac:dyDescent="0.3">
      <c r="A2717" t="s">
        <v>3670</v>
      </c>
      <c r="B2717">
        <v>0</v>
      </c>
      <c r="C2717">
        <v>645190</v>
      </c>
      <c r="D2717">
        <v>610610</v>
      </c>
      <c r="E2717">
        <v>594000</v>
      </c>
      <c r="F2717" s="4">
        <f t="shared" si="42"/>
        <v>616600</v>
      </c>
    </row>
    <row r="2718" spans="1:6" x14ac:dyDescent="0.3">
      <c r="A2718" t="s">
        <v>3671</v>
      </c>
      <c r="B2718">
        <v>2138180</v>
      </c>
      <c r="C2718">
        <v>4464520</v>
      </c>
      <c r="D2718">
        <v>2266000</v>
      </c>
      <c r="E2718">
        <v>2719300</v>
      </c>
      <c r="F2718" s="4">
        <f t="shared" si="42"/>
        <v>3149940</v>
      </c>
    </row>
    <row r="2719" spans="1:6" x14ac:dyDescent="0.3">
      <c r="A2719" t="s">
        <v>3672</v>
      </c>
      <c r="B2719">
        <v>0</v>
      </c>
      <c r="C2719">
        <v>2817640</v>
      </c>
      <c r="D2719">
        <v>1214040</v>
      </c>
      <c r="E2719">
        <v>1910760</v>
      </c>
      <c r="F2719" s="4">
        <f t="shared" si="42"/>
        <v>1980813.3333333333</v>
      </c>
    </row>
    <row r="2720" spans="1:6" x14ac:dyDescent="0.3">
      <c r="A2720" t="s">
        <v>3673</v>
      </c>
      <c r="B2720">
        <v>256000</v>
      </c>
      <c r="C2720">
        <v>370000</v>
      </c>
      <c r="D2720">
        <v>1030580</v>
      </c>
      <c r="E2720">
        <v>820000</v>
      </c>
      <c r="F2720" s="4">
        <f t="shared" si="42"/>
        <v>740193.33333333337</v>
      </c>
    </row>
    <row r="2721" spans="1:6" x14ac:dyDescent="0.3">
      <c r="A2721" t="s">
        <v>3674</v>
      </c>
      <c r="B2721">
        <v>1903800</v>
      </c>
      <c r="C2721">
        <v>2184910</v>
      </c>
      <c r="D2721">
        <v>1104740</v>
      </c>
      <c r="E2721">
        <v>1838200</v>
      </c>
      <c r="F2721" s="4">
        <f t="shared" si="42"/>
        <v>1709283.3333333333</v>
      </c>
    </row>
    <row r="2722" spans="1:6" x14ac:dyDescent="0.3">
      <c r="A2722" t="s">
        <v>3675</v>
      </c>
      <c r="B2722">
        <v>4249640</v>
      </c>
      <c r="C2722">
        <v>11594140</v>
      </c>
      <c r="D2722">
        <v>71040000</v>
      </c>
      <c r="E2722">
        <v>15470000</v>
      </c>
      <c r="F2722" s="4">
        <f t="shared" si="42"/>
        <v>32701380</v>
      </c>
    </row>
    <row r="2723" spans="1:6" x14ac:dyDescent="0.3">
      <c r="A2723" t="s">
        <v>3676</v>
      </c>
      <c r="B2723">
        <v>2211560</v>
      </c>
      <c r="C2723">
        <v>2932450</v>
      </c>
      <c r="D2723">
        <v>2051680</v>
      </c>
      <c r="E2723">
        <v>2137410</v>
      </c>
      <c r="F2723" s="4">
        <f t="shared" si="42"/>
        <v>2373846.6666666665</v>
      </c>
    </row>
    <row r="2724" spans="1:6" x14ac:dyDescent="0.3">
      <c r="A2724" t="s">
        <v>3677</v>
      </c>
      <c r="B2724">
        <v>531440</v>
      </c>
      <c r="C2724">
        <v>0</v>
      </c>
      <c r="D2724">
        <v>1942690</v>
      </c>
      <c r="E2724">
        <v>256000</v>
      </c>
      <c r="F2724" s="4">
        <f t="shared" si="42"/>
        <v>732896.66666666663</v>
      </c>
    </row>
    <row r="2725" spans="1:6" x14ac:dyDescent="0.3">
      <c r="A2725" t="s">
        <v>3678</v>
      </c>
      <c r="B2725">
        <v>160000</v>
      </c>
      <c r="C2725">
        <v>2026210</v>
      </c>
      <c r="D2725">
        <v>2086740</v>
      </c>
      <c r="E2725">
        <v>2197000</v>
      </c>
      <c r="F2725" s="4">
        <f t="shared" si="42"/>
        <v>2103316.6666666665</v>
      </c>
    </row>
    <row r="2726" spans="1:6" x14ac:dyDescent="0.3">
      <c r="A2726" t="s">
        <v>3679</v>
      </c>
      <c r="B2726">
        <v>955500</v>
      </c>
      <c r="C2726">
        <v>8828700</v>
      </c>
      <c r="D2726">
        <v>10822500</v>
      </c>
      <c r="E2726">
        <v>8027080</v>
      </c>
      <c r="F2726" s="4">
        <f t="shared" si="42"/>
        <v>9226093.333333334</v>
      </c>
    </row>
    <row r="2727" spans="1:6" x14ac:dyDescent="0.3">
      <c r="A2727" t="s">
        <v>3680</v>
      </c>
      <c r="B2727">
        <v>0</v>
      </c>
      <c r="C2727">
        <v>2528540</v>
      </c>
      <c r="D2727">
        <v>6441890</v>
      </c>
      <c r="E2727">
        <v>5768400</v>
      </c>
      <c r="F2727" s="4">
        <f t="shared" si="42"/>
        <v>4912943.333333333</v>
      </c>
    </row>
    <row r="2728" spans="1:6" x14ac:dyDescent="0.3">
      <c r="A2728" t="s">
        <v>3681</v>
      </c>
      <c r="B2728">
        <v>2794510</v>
      </c>
      <c r="C2728">
        <v>2416140</v>
      </c>
      <c r="D2728">
        <v>4625400</v>
      </c>
      <c r="E2728">
        <v>3251600</v>
      </c>
      <c r="F2728" s="4">
        <f t="shared" si="42"/>
        <v>3431046.6666666665</v>
      </c>
    </row>
    <row r="2729" spans="1:6" x14ac:dyDescent="0.3">
      <c r="A2729" t="s">
        <v>3682</v>
      </c>
      <c r="B2729">
        <v>2638900</v>
      </c>
      <c r="C2729">
        <v>6779500</v>
      </c>
      <c r="D2729">
        <v>2504320</v>
      </c>
      <c r="E2729">
        <v>5373500</v>
      </c>
      <c r="F2729" s="4">
        <f t="shared" si="42"/>
        <v>4885773.333333333</v>
      </c>
    </row>
    <row r="2730" spans="1:6" x14ac:dyDescent="0.3">
      <c r="A2730" t="s">
        <v>3683</v>
      </c>
      <c r="B2730">
        <v>2542840</v>
      </c>
      <c r="C2730">
        <v>2549710</v>
      </c>
      <c r="D2730">
        <v>1602410</v>
      </c>
      <c r="E2730">
        <v>2475820</v>
      </c>
      <c r="F2730" s="4">
        <f t="shared" si="42"/>
        <v>2209313.3333333335</v>
      </c>
    </row>
    <row r="2731" spans="1:6" x14ac:dyDescent="0.3">
      <c r="A2731" t="s">
        <v>3684</v>
      </c>
      <c r="B2731">
        <v>1068600</v>
      </c>
      <c r="C2731">
        <v>1869140</v>
      </c>
      <c r="D2731">
        <v>316680</v>
      </c>
      <c r="E2731">
        <v>814450</v>
      </c>
      <c r="F2731" s="4">
        <f t="shared" si="42"/>
        <v>1000090</v>
      </c>
    </row>
    <row r="2732" spans="1:6" x14ac:dyDescent="0.3">
      <c r="A2732" t="s">
        <v>3685</v>
      </c>
      <c r="B2732">
        <v>1048800</v>
      </c>
      <c r="C2732">
        <v>2164540</v>
      </c>
      <c r="D2732">
        <v>684320</v>
      </c>
      <c r="E2732">
        <v>0</v>
      </c>
      <c r="F2732" s="4">
        <f t="shared" si="42"/>
        <v>949620</v>
      </c>
    </row>
    <row r="2733" spans="1:6" x14ac:dyDescent="0.3">
      <c r="A2733" t="s">
        <v>3686</v>
      </c>
      <c r="B2733">
        <v>0</v>
      </c>
      <c r="C2733">
        <v>2206086</v>
      </c>
      <c r="D2733">
        <v>2826630</v>
      </c>
      <c r="E2733">
        <v>2347740</v>
      </c>
      <c r="F2733" s="4">
        <f t="shared" si="42"/>
        <v>2460152</v>
      </c>
    </row>
    <row r="2734" spans="1:6" x14ac:dyDescent="0.3">
      <c r="A2734" t="s">
        <v>3687</v>
      </c>
      <c r="B2734">
        <v>0</v>
      </c>
      <c r="C2734">
        <v>2308920</v>
      </c>
      <c r="D2734">
        <v>2344150</v>
      </c>
      <c r="E2734">
        <v>3050100</v>
      </c>
      <c r="F2734" s="4">
        <f t="shared" si="42"/>
        <v>2567723.3333333335</v>
      </c>
    </row>
    <row r="2735" spans="1:6" x14ac:dyDescent="0.3">
      <c r="A2735" t="s">
        <v>3688</v>
      </c>
      <c r="B2735">
        <v>2434480</v>
      </c>
      <c r="C2735">
        <v>2345890</v>
      </c>
      <c r="D2735">
        <v>2232260</v>
      </c>
      <c r="E2735">
        <v>3558920</v>
      </c>
      <c r="F2735" s="4">
        <f t="shared" si="42"/>
        <v>2712356.6666666665</v>
      </c>
    </row>
    <row r="2736" spans="1:6" x14ac:dyDescent="0.3">
      <c r="A2736" t="s">
        <v>3689</v>
      </c>
      <c r="B2736">
        <v>1023470</v>
      </c>
      <c r="C2736">
        <v>2109380</v>
      </c>
      <c r="D2736">
        <v>1116270</v>
      </c>
      <c r="E2736">
        <v>1772870</v>
      </c>
      <c r="F2736" s="4">
        <f t="shared" si="42"/>
        <v>1666173.3333333333</v>
      </c>
    </row>
    <row r="2737" spans="1:6" x14ac:dyDescent="0.3">
      <c r="A2737" t="s">
        <v>3690</v>
      </c>
      <c r="B2737">
        <v>0</v>
      </c>
      <c r="C2737">
        <v>10124540</v>
      </c>
      <c r="D2737">
        <v>6531840</v>
      </c>
      <c r="E2737">
        <v>12022100</v>
      </c>
      <c r="F2737" s="4">
        <f t="shared" si="42"/>
        <v>9559493.333333334</v>
      </c>
    </row>
    <row r="2738" spans="1:6" x14ac:dyDescent="0.3">
      <c r="A2738" t="s">
        <v>3691</v>
      </c>
      <c r="B2738">
        <v>2203260</v>
      </c>
      <c r="C2738">
        <v>0</v>
      </c>
      <c r="D2738">
        <v>524160</v>
      </c>
      <c r="E2738">
        <v>2117860</v>
      </c>
      <c r="F2738" s="4">
        <f t="shared" si="42"/>
        <v>880673.33333333337</v>
      </c>
    </row>
    <row r="2739" spans="1:6" x14ac:dyDescent="0.3">
      <c r="A2739" t="s">
        <v>3692</v>
      </c>
      <c r="B2739">
        <v>2259060</v>
      </c>
      <c r="C2739">
        <v>2252250</v>
      </c>
      <c r="D2739">
        <v>3500200</v>
      </c>
      <c r="E2739">
        <v>2635360</v>
      </c>
      <c r="F2739" s="4">
        <f t="shared" si="42"/>
        <v>2795936.6666666665</v>
      </c>
    </row>
    <row r="2740" spans="1:6" x14ac:dyDescent="0.3">
      <c r="A2740" t="s">
        <v>3693</v>
      </c>
      <c r="B2740">
        <v>308330</v>
      </c>
      <c r="C2740">
        <v>7589800</v>
      </c>
      <c r="D2740">
        <v>4805620</v>
      </c>
      <c r="E2740">
        <v>4807000</v>
      </c>
      <c r="F2740" s="4">
        <f t="shared" si="42"/>
        <v>5734140</v>
      </c>
    </row>
    <row r="2741" spans="1:6" x14ac:dyDescent="0.3">
      <c r="A2741" t="s">
        <v>3694</v>
      </c>
      <c r="B2741">
        <v>2609560</v>
      </c>
      <c r="C2741">
        <v>2429490</v>
      </c>
      <c r="D2741">
        <v>2235300</v>
      </c>
      <c r="E2741">
        <v>4552660</v>
      </c>
      <c r="F2741" s="4">
        <f t="shared" si="42"/>
        <v>3072483.3333333335</v>
      </c>
    </row>
    <row r="2742" spans="1:6" x14ac:dyDescent="0.3">
      <c r="A2742" t="s">
        <v>3695</v>
      </c>
      <c r="B2742">
        <v>2042900</v>
      </c>
      <c r="C2742">
        <v>2320500</v>
      </c>
      <c r="D2742">
        <v>4008590</v>
      </c>
      <c r="E2742">
        <v>2853900</v>
      </c>
      <c r="F2742" s="4">
        <f t="shared" si="42"/>
        <v>3060996.6666666665</v>
      </c>
    </row>
    <row r="2743" spans="1:6" x14ac:dyDescent="0.3">
      <c r="A2743" t="s">
        <v>631</v>
      </c>
      <c r="B2743">
        <v>0</v>
      </c>
      <c r="C2743">
        <v>1127800</v>
      </c>
      <c r="D2743">
        <v>1288600</v>
      </c>
      <c r="E2743">
        <v>0</v>
      </c>
      <c r="F2743" s="4">
        <f t="shared" si="42"/>
        <v>805466.66666666663</v>
      </c>
    </row>
    <row r="2744" spans="1:6" x14ac:dyDescent="0.3">
      <c r="A2744" t="s">
        <v>3696</v>
      </c>
      <c r="B2744">
        <v>5177330</v>
      </c>
      <c r="C2744">
        <v>6169800</v>
      </c>
      <c r="D2744">
        <v>3023930</v>
      </c>
      <c r="E2744">
        <v>20919790</v>
      </c>
      <c r="F2744" s="4">
        <f t="shared" si="42"/>
        <v>10037840</v>
      </c>
    </row>
    <row r="2745" spans="1:6" x14ac:dyDescent="0.3">
      <c r="A2745" t="s">
        <v>3697</v>
      </c>
      <c r="B2745">
        <v>1719600</v>
      </c>
      <c r="C2745">
        <v>0</v>
      </c>
      <c r="D2745">
        <v>0</v>
      </c>
      <c r="E2745">
        <v>0</v>
      </c>
      <c r="F2745" s="4">
        <f t="shared" si="42"/>
        <v>0</v>
      </c>
    </row>
    <row r="2746" spans="1:6" x14ac:dyDescent="0.3">
      <c r="A2746" t="s">
        <v>3698</v>
      </c>
      <c r="B2746">
        <v>782440</v>
      </c>
      <c r="C2746">
        <v>612000</v>
      </c>
      <c r="D2746">
        <v>198900</v>
      </c>
      <c r="E2746">
        <v>0</v>
      </c>
      <c r="F2746" s="4">
        <f t="shared" si="42"/>
        <v>270300</v>
      </c>
    </row>
    <row r="2747" spans="1:6" x14ac:dyDescent="0.3">
      <c r="A2747" t="s">
        <v>3699</v>
      </c>
      <c r="B2747">
        <v>0</v>
      </c>
      <c r="C2747">
        <v>829000</v>
      </c>
      <c r="D2747">
        <v>0</v>
      </c>
      <c r="E2747">
        <v>0</v>
      </c>
      <c r="F2747" s="4">
        <f t="shared" si="42"/>
        <v>276333.33333333331</v>
      </c>
    </row>
    <row r="2748" spans="1:6" x14ac:dyDescent="0.3">
      <c r="A2748" t="s">
        <v>3700</v>
      </c>
      <c r="B2748">
        <v>1534130</v>
      </c>
      <c r="C2748">
        <v>1174000</v>
      </c>
      <c r="D2748">
        <v>567006</v>
      </c>
      <c r="E2748">
        <v>820000</v>
      </c>
      <c r="F2748" s="4">
        <f t="shared" si="42"/>
        <v>853668.66666666663</v>
      </c>
    </row>
    <row r="2749" spans="1:6" x14ac:dyDescent="0.3">
      <c r="A2749" t="s">
        <v>3701</v>
      </c>
      <c r="B2749">
        <v>0</v>
      </c>
      <c r="C2749">
        <v>2275600</v>
      </c>
      <c r="D2749">
        <v>714000</v>
      </c>
      <c r="E2749">
        <v>820000</v>
      </c>
      <c r="F2749" s="4">
        <f t="shared" si="42"/>
        <v>1269866.6666666667</v>
      </c>
    </row>
    <row r="2750" spans="1:6" x14ac:dyDescent="0.3">
      <c r="A2750" t="s">
        <v>3702</v>
      </c>
      <c r="B2750">
        <v>8859900</v>
      </c>
      <c r="C2750">
        <v>10198280</v>
      </c>
      <c r="D2750">
        <v>7258260</v>
      </c>
      <c r="E2750">
        <v>8721080</v>
      </c>
      <c r="F2750" s="4">
        <f t="shared" si="42"/>
        <v>8725873.333333334</v>
      </c>
    </row>
    <row r="2751" spans="1:6" x14ac:dyDescent="0.3">
      <c r="A2751" t="s">
        <v>3703</v>
      </c>
      <c r="B2751">
        <v>0</v>
      </c>
      <c r="C2751">
        <v>967330</v>
      </c>
      <c r="D2751">
        <v>297500</v>
      </c>
      <c r="E2751">
        <v>0</v>
      </c>
      <c r="F2751" s="4">
        <f t="shared" si="42"/>
        <v>421610</v>
      </c>
    </row>
    <row r="2752" spans="1:6" x14ac:dyDescent="0.3">
      <c r="A2752" t="s">
        <v>3704</v>
      </c>
      <c r="B2752">
        <v>1200000</v>
      </c>
      <c r="C2752">
        <v>1110000</v>
      </c>
      <c r="D2752">
        <v>0</v>
      </c>
      <c r="E2752">
        <v>3386100</v>
      </c>
      <c r="F2752" s="4">
        <f t="shared" si="42"/>
        <v>1498700</v>
      </c>
    </row>
    <row r="2753" spans="1:6" x14ac:dyDescent="0.3">
      <c r="A2753" t="s">
        <v>3705</v>
      </c>
      <c r="B2753">
        <v>0</v>
      </c>
      <c r="C2753">
        <v>2151690</v>
      </c>
      <c r="D2753">
        <v>370000</v>
      </c>
      <c r="E2753">
        <v>0</v>
      </c>
      <c r="F2753" s="4">
        <f t="shared" si="42"/>
        <v>840563.33333333337</v>
      </c>
    </row>
    <row r="2754" spans="1:6" x14ac:dyDescent="0.3">
      <c r="A2754" t="s">
        <v>3706</v>
      </c>
      <c r="B2754">
        <v>256000</v>
      </c>
      <c r="C2754">
        <v>1035350</v>
      </c>
      <c r="D2754">
        <v>0</v>
      </c>
      <c r="E2754">
        <v>1077000</v>
      </c>
      <c r="F2754" s="4">
        <f t="shared" si="42"/>
        <v>704116.66666666663</v>
      </c>
    </row>
    <row r="2755" spans="1:6" x14ac:dyDescent="0.3">
      <c r="A2755" t="s">
        <v>3707</v>
      </c>
      <c r="B2755">
        <v>660660</v>
      </c>
      <c r="C2755">
        <v>16361210</v>
      </c>
      <c r="D2755">
        <v>7612120</v>
      </c>
      <c r="E2755">
        <v>3508480</v>
      </c>
      <c r="F2755" s="4">
        <f t="shared" ref="F2755:F2818" si="43">SUM(C2755:E2755)/3</f>
        <v>9160603.333333334</v>
      </c>
    </row>
    <row r="2756" spans="1:6" x14ac:dyDescent="0.3">
      <c r="A2756" t="s">
        <v>3708</v>
      </c>
      <c r="B2756">
        <v>0</v>
      </c>
      <c r="C2756">
        <v>0</v>
      </c>
      <c r="D2756">
        <v>922560</v>
      </c>
      <c r="E2756">
        <v>0</v>
      </c>
      <c r="F2756" s="4">
        <f t="shared" si="43"/>
        <v>307520</v>
      </c>
    </row>
    <row r="2757" spans="1:6" x14ac:dyDescent="0.3">
      <c r="A2757" t="s">
        <v>3709</v>
      </c>
      <c r="B2757">
        <v>2240760</v>
      </c>
      <c r="C2757">
        <v>2793340</v>
      </c>
      <c r="D2757">
        <v>2332590</v>
      </c>
      <c r="E2757">
        <v>5391880</v>
      </c>
      <c r="F2757" s="4">
        <f t="shared" si="43"/>
        <v>3505936.6666666665</v>
      </c>
    </row>
    <row r="2758" spans="1:6" x14ac:dyDescent="0.3">
      <c r="A2758" t="s">
        <v>3710</v>
      </c>
      <c r="B2758">
        <v>0</v>
      </c>
      <c r="C2758">
        <v>1032500</v>
      </c>
      <c r="D2758">
        <v>687960</v>
      </c>
      <c r="E2758">
        <v>697060</v>
      </c>
      <c r="F2758" s="4">
        <f t="shared" si="43"/>
        <v>805840</v>
      </c>
    </row>
    <row r="2759" spans="1:6" x14ac:dyDescent="0.3">
      <c r="A2759" t="s">
        <v>3711</v>
      </c>
      <c r="B2759">
        <v>0</v>
      </c>
      <c r="C2759">
        <v>612000</v>
      </c>
      <c r="D2759">
        <v>0</v>
      </c>
      <c r="E2759">
        <v>0</v>
      </c>
      <c r="F2759" s="4">
        <f t="shared" si="43"/>
        <v>204000</v>
      </c>
    </row>
    <row r="2760" spans="1:6" x14ac:dyDescent="0.3">
      <c r="A2760" t="s">
        <v>3712</v>
      </c>
      <c r="B2760">
        <v>0</v>
      </c>
      <c r="C2760">
        <v>191100</v>
      </c>
      <c r="D2760">
        <v>323960</v>
      </c>
      <c r="E2760">
        <v>216580</v>
      </c>
      <c r="F2760" s="4">
        <f t="shared" si="43"/>
        <v>243880</v>
      </c>
    </row>
    <row r="2761" spans="1:6" x14ac:dyDescent="0.3">
      <c r="A2761" t="s">
        <v>3713</v>
      </c>
      <c r="B2761">
        <v>752200</v>
      </c>
      <c r="C2761">
        <v>149400</v>
      </c>
      <c r="D2761">
        <v>2144630</v>
      </c>
      <c r="E2761">
        <v>2009400</v>
      </c>
      <c r="F2761" s="4">
        <f t="shared" si="43"/>
        <v>1434476.6666666667</v>
      </c>
    </row>
    <row r="2762" spans="1:6" x14ac:dyDescent="0.3">
      <c r="A2762" t="s">
        <v>3714</v>
      </c>
      <c r="B2762">
        <v>0</v>
      </c>
      <c r="C2762">
        <v>891570</v>
      </c>
      <c r="D2762">
        <v>218400</v>
      </c>
      <c r="E2762">
        <v>0</v>
      </c>
      <c r="F2762" s="4">
        <f t="shared" si="43"/>
        <v>369990</v>
      </c>
    </row>
    <row r="2763" spans="1:6" x14ac:dyDescent="0.3">
      <c r="A2763" t="s">
        <v>3715</v>
      </c>
      <c r="B2763">
        <v>9830950</v>
      </c>
      <c r="C2763">
        <v>7400000</v>
      </c>
      <c r="D2763">
        <v>8961850</v>
      </c>
      <c r="E2763">
        <v>7859240</v>
      </c>
      <c r="F2763" s="4">
        <f t="shared" si="43"/>
        <v>8073696.666666667</v>
      </c>
    </row>
    <row r="2764" spans="1:6" x14ac:dyDescent="0.3">
      <c r="A2764" t="s">
        <v>3716</v>
      </c>
      <c r="B2764">
        <v>0</v>
      </c>
      <c r="C2764">
        <v>0</v>
      </c>
      <c r="D2764">
        <v>990690</v>
      </c>
      <c r="E2764">
        <v>0</v>
      </c>
      <c r="F2764" s="4">
        <f t="shared" si="43"/>
        <v>330230</v>
      </c>
    </row>
    <row r="2765" spans="1:6" x14ac:dyDescent="0.3">
      <c r="A2765" t="s">
        <v>3717</v>
      </c>
      <c r="B2765">
        <v>11821490</v>
      </c>
      <c r="C2765">
        <v>9859000</v>
      </c>
      <c r="D2765">
        <v>14694620</v>
      </c>
      <c r="E2765">
        <v>38431110</v>
      </c>
      <c r="F2765" s="4">
        <f t="shared" si="43"/>
        <v>20994910</v>
      </c>
    </row>
    <row r="2766" spans="1:6" x14ac:dyDescent="0.3">
      <c r="A2766" t="s">
        <v>3718</v>
      </c>
      <c r="B2766">
        <v>286000</v>
      </c>
      <c r="C2766">
        <v>223860</v>
      </c>
      <c r="D2766">
        <v>320320</v>
      </c>
      <c r="E2766">
        <v>620600</v>
      </c>
      <c r="F2766" s="4">
        <f t="shared" si="43"/>
        <v>388260</v>
      </c>
    </row>
    <row r="2767" spans="1:6" x14ac:dyDescent="0.3">
      <c r="A2767" t="s">
        <v>3719</v>
      </c>
      <c r="B2767">
        <v>3036500</v>
      </c>
      <c r="C2767">
        <v>1230320</v>
      </c>
      <c r="D2767">
        <v>234600</v>
      </c>
      <c r="E2767">
        <v>1047260</v>
      </c>
      <c r="F2767" s="4">
        <f t="shared" si="43"/>
        <v>837393.33333333337</v>
      </c>
    </row>
    <row r="2768" spans="1:6" x14ac:dyDescent="0.3">
      <c r="A2768" t="s">
        <v>3720</v>
      </c>
      <c r="B2768">
        <v>0</v>
      </c>
      <c r="C2768">
        <v>2251200</v>
      </c>
      <c r="D2768">
        <v>2114280</v>
      </c>
      <c r="E2768">
        <v>980000</v>
      </c>
      <c r="F2768" s="4">
        <f t="shared" si="43"/>
        <v>1781826.6666666667</v>
      </c>
    </row>
    <row r="2769" spans="1:6" x14ac:dyDescent="0.3">
      <c r="A2769" t="s">
        <v>3721</v>
      </c>
      <c r="B2769">
        <v>0</v>
      </c>
      <c r="C2769">
        <v>230000</v>
      </c>
      <c r="D2769">
        <v>370000</v>
      </c>
      <c r="E2769">
        <v>1459600</v>
      </c>
      <c r="F2769" s="4">
        <f t="shared" si="43"/>
        <v>686533.33333333337</v>
      </c>
    </row>
    <row r="2770" spans="1:6" x14ac:dyDescent="0.3">
      <c r="A2770" t="s">
        <v>3722</v>
      </c>
      <c r="B2770">
        <v>0</v>
      </c>
      <c r="C2770">
        <v>4338850</v>
      </c>
      <c r="D2770">
        <v>1430440</v>
      </c>
      <c r="E2770">
        <v>3793520</v>
      </c>
      <c r="F2770" s="4">
        <f t="shared" si="43"/>
        <v>3187603.3333333335</v>
      </c>
    </row>
    <row r="2771" spans="1:6" x14ac:dyDescent="0.3">
      <c r="A2771" t="s">
        <v>3723</v>
      </c>
      <c r="B2771">
        <v>0</v>
      </c>
      <c r="C2771">
        <v>3191220</v>
      </c>
      <c r="D2771">
        <v>2731820</v>
      </c>
      <c r="E2771">
        <v>2273270</v>
      </c>
      <c r="F2771" s="4">
        <f t="shared" si="43"/>
        <v>2732103.3333333335</v>
      </c>
    </row>
    <row r="2772" spans="1:6" x14ac:dyDescent="0.3">
      <c r="A2772" t="s">
        <v>3724</v>
      </c>
      <c r="B2772">
        <v>191100</v>
      </c>
      <c r="C2772">
        <v>540540</v>
      </c>
      <c r="D2772">
        <v>0</v>
      </c>
      <c r="E2772">
        <v>0</v>
      </c>
      <c r="F2772" s="4">
        <f t="shared" si="43"/>
        <v>180180</v>
      </c>
    </row>
    <row r="2773" spans="1:6" x14ac:dyDescent="0.3">
      <c r="A2773" t="s">
        <v>3725</v>
      </c>
      <c r="B2773">
        <v>3700000</v>
      </c>
      <c r="C2773">
        <v>21309290</v>
      </c>
      <c r="D2773">
        <v>1257620</v>
      </c>
      <c r="E2773">
        <v>2139080</v>
      </c>
      <c r="F2773" s="4">
        <f t="shared" si="43"/>
        <v>8235330</v>
      </c>
    </row>
    <row r="2774" spans="1:6" x14ac:dyDescent="0.3">
      <c r="A2774" t="s">
        <v>3726</v>
      </c>
      <c r="B2774">
        <v>885050</v>
      </c>
      <c r="C2774">
        <v>2905630</v>
      </c>
      <c r="D2774">
        <v>1618890</v>
      </c>
      <c r="E2774">
        <v>0</v>
      </c>
      <c r="F2774" s="4">
        <f t="shared" si="43"/>
        <v>1508173.3333333333</v>
      </c>
    </row>
    <row r="2775" spans="1:6" x14ac:dyDescent="0.3">
      <c r="A2775" t="s">
        <v>3727</v>
      </c>
      <c r="B2775">
        <v>1437800</v>
      </c>
      <c r="C2775">
        <v>0</v>
      </c>
      <c r="D2775">
        <v>2759850</v>
      </c>
      <c r="E2775">
        <v>1737100</v>
      </c>
      <c r="F2775" s="4">
        <f t="shared" si="43"/>
        <v>1498983.3333333333</v>
      </c>
    </row>
    <row r="2776" spans="1:6" x14ac:dyDescent="0.3">
      <c r="A2776" t="s">
        <v>3728</v>
      </c>
      <c r="B2776">
        <v>600600</v>
      </c>
      <c r="C2776">
        <v>354900</v>
      </c>
      <c r="D2776">
        <v>0</v>
      </c>
      <c r="E2776">
        <v>5876600</v>
      </c>
      <c r="F2776" s="4">
        <f t="shared" si="43"/>
        <v>2077166.6666666667</v>
      </c>
    </row>
    <row r="2777" spans="1:6" x14ac:dyDescent="0.3">
      <c r="A2777" t="s">
        <v>3729</v>
      </c>
      <c r="B2777">
        <v>0</v>
      </c>
      <c r="C2777">
        <v>1140500</v>
      </c>
      <c r="D2777">
        <v>2331440</v>
      </c>
      <c r="E2777">
        <v>536820</v>
      </c>
      <c r="F2777" s="4">
        <f t="shared" si="43"/>
        <v>1336253.3333333333</v>
      </c>
    </row>
    <row r="2778" spans="1:6" x14ac:dyDescent="0.3">
      <c r="A2778" t="s">
        <v>3730</v>
      </c>
      <c r="B2778">
        <v>4789130</v>
      </c>
      <c r="C2778">
        <v>1828190</v>
      </c>
      <c r="D2778">
        <v>4062240</v>
      </c>
      <c r="E2778">
        <v>7158960</v>
      </c>
      <c r="F2778" s="4">
        <f t="shared" si="43"/>
        <v>4349796.666666667</v>
      </c>
    </row>
    <row r="2779" spans="1:6" x14ac:dyDescent="0.3">
      <c r="A2779" t="s">
        <v>3731</v>
      </c>
      <c r="B2779">
        <v>2298080</v>
      </c>
      <c r="C2779">
        <v>2068860</v>
      </c>
      <c r="D2779">
        <v>0</v>
      </c>
      <c r="E2779">
        <v>3036160</v>
      </c>
      <c r="F2779" s="4">
        <f t="shared" si="43"/>
        <v>1701673.3333333333</v>
      </c>
    </row>
    <row r="2780" spans="1:6" x14ac:dyDescent="0.3">
      <c r="A2780" t="s">
        <v>3732</v>
      </c>
      <c r="B2780">
        <v>4238780</v>
      </c>
      <c r="C2780">
        <v>4156880</v>
      </c>
      <c r="D2780">
        <v>2492490</v>
      </c>
      <c r="E2780">
        <v>2552370</v>
      </c>
      <c r="F2780" s="4">
        <f t="shared" si="43"/>
        <v>3067246.6666666665</v>
      </c>
    </row>
    <row r="2781" spans="1:6" x14ac:dyDescent="0.3">
      <c r="A2781" t="s">
        <v>3733</v>
      </c>
      <c r="B2781">
        <v>1547840</v>
      </c>
      <c r="C2781">
        <v>891200</v>
      </c>
      <c r="D2781">
        <v>545700</v>
      </c>
      <c r="E2781">
        <v>1289200</v>
      </c>
      <c r="F2781" s="4">
        <f t="shared" si="43"/>
        <v>908700</v>
      </c>
    </row>
    <row r="2782" spans="1:6" x14ac:dyDescent="0.3">
      <c r="A2782" t="s">
        <v>3734</v>
      </c>
      <c r="B2782">
        <v>826800</v>
      </c>
      <c r="C2782">
        <v>313950</v>
      </c>
      <c r="D2782">
        <v>1185730</v>
      </c>
      <c r="E2782">
        <v>382200</v>
      </c>
      <c r="F2782" s="4">
        <f t="shared" si="43"/>
        <v>627293.33333333337</v>
      </c>
    </row>
    <row r="2783" spans="1:6" x14ac:dyDescent="0.3">
      <c r="A2783" t="s">
        <v>3735</v>
      </c>
      <c r="B2783">
        <v>2277910</v>
      </c>
      <c r="C2783">
        <v>3192950</v>
      </c>
      <c r="D2783">
        <v>0</v>
      </c>
      <c r="E2783">
        <v>6197410</v>
      </c>
      <c r="F2783" s="4">
        <f t="shared" si="43"/>
        <v>3130120</v>
      </c>
    </row>
    <row r="2784" spans="1:6" x14ac:dyDescent="0.3">
      <c r="A2784" t="s">
        <v>3736</v>
      </c>
      <c r="B2784">
        <v>260000</v>
      </c>
      <c r="C2784">
        <v>0</v>
      </c>
      <c r="D2784">
        <v>1352000</v>
      </c>
      <c r="E2784">
        <v>450560</v>
      </c>
      <c r="F2784" s="4">
        <f t="shared" si="43"/>
        <v>600853.33333333337</v>
      </c>
    </row>
    <row r="2785" spans="1:6" x14ac:dyDescent="0.3">
      <c r="A2785" t="s">
        <v>258</v>
      </c>
      <c r="B2785">
        <v>309400</v>
      </c>
      <c r="C2785">
        <v>1344690</v>
      </c>
      <c r="D2785">
        <v>815120</v>
      </c>
      <c r="E2785">
        <v>874360</v>
      </c>
      <c r="F2785" s="4">
        <f t="shared" si="43"/>
        <v>1011390</v>
      </c>
    </row>
    <row r="2786" spans="1:6" x14ac:dyDescent="0.3">
      <c r="A2786" t="s">
        <v>3737</v>
      </c>
      <c r="B2786">
        <v>3627880</v>
      </c>
      <c r="C2786">
        <v>3830940</v>
      </c>
      <c r="D2786">
        <v>5442210</v>
      </c>
      <c r="E2786">
        <v>4187060</v>
      </c>
      <c r="F2786" s="4">
        <f t="shared" si="43"/>
        <v>4486736.666666667</v>
      </c>
    </row>
    <row r="2787" spans="1:6" x14ac:dyDescent="0.3">
      <c r="A2787" t="s">
        <v>3738</v>
      </c>
      <c r="B2787">
        <v>0</v>
      </c>
      <c r="C2787">
        <v>2018500</v>
      </c>
      <c r="D2787">
        <v>2197200</v>
      </c>
      <c r="E2787">
        <v>2040880</v>
      </c>
      <c r="F2787" s="4">
        <f t="shared" si="43"/>
        <v>2085526.6666666667</v>
      </c>
    </row>
    <row r="2788" spans="1:6" x14ac:dyDescent="0.3">
      <c r="A2788" t="s">
        <v>822</v>
      </c>
      <c r="B2788">
        <v>689780</v>
      </c>
      <c r="C2788">
        <v>2078440</v>
      </c>
      <c r="D2788">
        <v>2055120</v>
      </c>
      <c r="E2788">
        <v>575120</v>
      </c>
      <c r="F2788" s="4">
        <f t="shared" si="43"/>
        <v>1569560</v>
      </c>
    </row>
    <row r="2789" spans="1:6" x14ac:dyDescent="0.3">
      <c r="A2789" t="s">
        <v>3739</v>
      </c>
      <c r="B2789">
        <v>3266880</v>
      </c>
      <c r="C2789">
        <v>2076050</v>
      </c>
      <c r="D2789">
        <v>2088630</v>
      </c>
      <c r="E2789">
        <v>386000</v>
      </c>
      <c r="F2789" s="4">
        <f t="shared" si="43"/>
        <v>1516893.3333333333</v>
      </c>
    </row>
    <row r="2790" spans="1:6" x14ac:dyDescent="0.3">
      <c r="A2790" t="s">
        <v>3740</v>
      </c>
      <c r="B2790">
        <v>2016240</v>
      </c>
      <c r="C2790">
        <v>2169000</v>
      </c>
      <c r="D2790">
        <v>2144010</v>
      </c>
      <c r="E2790">
        <v>2348500</v>
      </c>
      <c r="F2790" s="4">
        <f t="shared" si="43"/>
        <v>2220503.3333333335</v>
      </c>
    </row>
    <row r="2791" spans="1:6" x14ac:dyDescent="0.3">
      <c r="A2791" t="s">
        <v>3741</v>
      </c>
      <c r="B2791">
        <v>3241760</v>
      </c>
      <c r="C2791">
        <v>10054560</v>
      </c>
      <c r="D2791">
        <v>5675440</v>
      </c>
      <c r="E2791">
        <v>5833860</v>
      </c>
      <c r="F2791" s="4">
        <f t="shared" si="43"/>
        <v>7187953.333333333</v>
      </c>
    </row>
    <row r="2792" spans="1:6" x14ac:dyDescent="0.3">
      <c r="A2792" t="s">
        <v>3742</v>
      </c>
      <c r="B2792">
        <v>2013540</v>
      </c>
      <c r="C2792">
        <v>2088180</v>
      </c>
      <c r="D2792">
        <v>2009640</v>
      </c>
      <c r="E2792">
        <v>2061620</v>
      </c>
      <c r="F2792" s="4">
        <f t="shared" si="43"/>
        <v>2053146.6666666667</v>
      </c>
    </row>
    <row r="2793" spans="1:6" x14ac:dyDescent="0.3">
      <c r="A2793" t="s">
        <v>3743</v>
      </c>
      <c r="B2793">
        <v>0</v>
      </c>
      <c r="C2793">
        <v>9603690</v>
      </c>
      <c r="D2793">
        <v>6459950</v>
      </c>
      <c r="E2793">
        <v>4101900</v>
      </c>
      <c r="F2793" s="4">
        <f t="shared" si="43"/>
        <v>6721846.666666667</v>
      </c>
    </row>
    <row r="2794" spans="1:6" x14ac:dyDescent="0.3">
      <c r="A2794" t="s">
        <v>3744</v>
      </c>
      <c r="B2794">
        <v>0</v>
      </c>
      <c r="C2794">
        <v>1051700</v>
      </c>
      <c r="D2794">
        <v>0</v>
      </c>
      <c r="E2794">
        <v>1506700</v>
      </c>
      <c r="F2794" s="4">
        <f t="shared" si="43"/>
        <v>852800</v>
      </c>
    </row>
    <row r="2795" spans="1:6" x14ac:dyDescent="0.3">
      <c r="A2795" t="s">
        <v>3745</v>
      </c>
      <c r="B2795">
        <v>5271160</v>
      </c>
      <c r="C2795">
        <v>2384200</v>
      </c>
      <c r="D2795">
        <v>2843450</v>
      </c>
      <c r="E2795">
        <v>3021390</v>
      </c>
      <c r="F2795" s="4">
        <f t="shared" si="43"/>
        <v>2749680</v>
      </c>
    </row>
    <row r="2796" spans="1:6" x14ac:dyDescent="0.3">
      <c r="A2796" t="s">
        <v>3746</v>
      </c>
      <c r="B2796">
        <v>3320590</v>
      </c>
      <c r="C2796">
        <v>6232590</v>
      </c>
      <c r="D2796">
        <v>2001660</v>
      </c>
      <c r="E2796">
        <v>6256100</v>
      </c>
      <c r="F2796" s="4">
        <f t="shared" si="43"/>
        <v>4830116.666666667</v>
      </c>
    </row>
    <row r="2797" spans="1:6" x14ac:dyDescent="0.3">
      <c r="A2797" t="s">
        <v>3747</v>
      </c>
      <c r="B2797">
        <v>0</v>
      </c>
      <c r="C2797">
        <v>1911000</v>
      </c>
      <c r="D2797">
        <v>1638000</v>
      </c>
      <c r="E2797">
        <v>4504500</v>
      </c>
      <c r="F2797" s="4">
        <f t="shared" si="43"/>
        <v>2684500</v>
      </c>
    </row>
    <row r="2798" spans="1:6" x14ac:dyDescent="0.3">
      <c r="A2798" t="s">
        <v>3748</v>
      </c>
      <c r="B2798">
        <v>4346200</v>
      </c>
      <c r="C2798">
        <v>5872510</v>
      </c>
      <c r="D2798">
        <v>12637950</v>
      </c>
      <c r="E2798">
        <v>3119600</v>
      </c>
      <c r="F2798" s="4">
        <f t="shared" si="43"/>
        <v>7210020</v>
      </c>
    </row>
    <row r="2799" spans="1:6" x14ac:dyDescent="0.3">
      <c r="A2799" t="s">
        <v>3749</v>
      </c>
      <c r="B2799">
        <v>359450</v>
      </c>
      <c r="C2799">
        <v>633360</v>
      </c>
      <c r="D2799">
        <v>234600</v>
      </c>
      <c r="E2799">
        <v>671580</v>
      </c>
      <c r="F2799" s="4">
        <f t="shared" si="43"/>
        <v>513180</v>
      </c>
    </row>
    <row r="2800" spans="1:6" x14ac:dyDescent="0.3">
      <c r="A2800" t="s">
        <v>3750</v>
      </c>
      <c r="B2800">
        <v>1176500</v>
      </c>
      <c r="C2800">
        <v>688000</v>
      </c>
      <c r="D2800">
        <v>2068130</v>
      </c>
      <c r="E2800">
        <v>0</v>
      </c>
      <c r="F2800" s="4">
        <f t="shared" si="43"/>
        <v>918710</v>
      </c>
    </row>
    <row r="2801" spans="1:6" x14ac:dyDescent="0.3">
      <c r="A2801" t="s">
        <v>3751</v>
      </c>
      <c r="B2801">
        <v>4334300</v>
      </c>
      <c r="C2801">
        <v>8833250</v>
      </c>
      <c r="D2801">
        <v>5295500</v>
      </c>
      <c r="E2801">
        <v>4924100</v>
      </c>
      <c r="F2801" s="4">
        <f t="shared" si="43"/>
        <v>6350950</v>
      </c>
    </row>
    <row r="2802" spans="1:6" x14ac:dyDescent="0.3">
      <c r="A2802" t="s">
        <v>3752</v>
      </c>
      <c r="B2802">
        <v>313950</v>
      </c>
      <c r="C2802">
        <v>3700000</v>
      </c>
      <c r="D2802">
        <v>2698150</v>
      </c>
      <c r="E2802">
        <v>2192190</v>
      </c>
      <c r="F2802" s="4">
        <f t="shared" si="43"/>
        <v>2863446.6666666665</v>
      </c>
    </row>
    <row r="2803" spans="1:6" x14ac:dyDescent="0.3">
      <c r="A2803" t="s">
        <v>3753</v>
      </c>
      <c r="B2803">
        <v>0</v>
      </c>
      <c r="C2803">
        <v>476980</v>
      </c>
      <c r="D2803">
        <v>0</v>
      </c>
      <c r="E2803">
        <v>0</v>
      </c>
      <c r="F2803" s="4">
        <f t="shared" si="43"/>
        <v>158993.33333333334</v>
      </c>
    </row>
    <row r="2804" spans="1:6" x14ac:dyDescent="0.3">
      <c r="A2804" t="s">
        <v>3754</v>
      </c>
      <c r="B2804">
        <v>0</v>
      </c>
      <c r="C2804">
        <v>3918400</v>
      </c>
      <c r="D2804">
        <v>281190</v>
      </c>
      <c r="E2804">
        <v>0</v>
      </c>
      <c r="F2804" s="4">
        <f t="shared" si="43"/>
        <v>1399863.3333333333</v>
      </c>
    </row>
    <row r="2805" spans="1:6" x14ac:dyDescent="0.3">
      <c r="A2805" t="s">
        <v>3755</v>
      </c>
      <c r="B2805">
        <v>5964830</v>
      </c>
      <c r="C2805">
        <v>2943020</v>
      </c>
      <c r="D2805">
        <v>2017420</v>
      </c>
      <c r="E2805">
        <v>7782830</v>
      </c>
      <c r="F2805" s="4">
        <f t="shared" si="43"/>
        <v>4247756.666666667</v>
      </c>
    </row>
    <row r="2806" spans="1:6" x14ac:dyDescent="0.3">
      <c r="A2806" t="s">
        <v>3756</v>
      </c>
      <c r="B2806">
        <v>0</v>
      </c>
      <c r="C2806">
        <v>18880920</v>
      </c>
      <c r="D2806">
        <v>11018780</v>
      </c>
      <c r="E2806">
        <v>13075830</v>
      </c>
      <c r="F2806" s="4">
        <f t="shared" si="43"/>
        <v>14325176.666666666</v>
      </c>
    </row>
    <row r="2807" spans="1:6" x14ac:dyDescent="0.3">
      <c r="A2807" t="s">
        <v>3757</v>
      </c>
      <c r="B2807">
        <v>2766400</v>
      </c>
      <c r="C2807">
        <v>3175700</v>
      </c>
      <c r="D2807">
        <v>2205100</v>
      </c>
      <c r="E2807">
        <v>0</v>
      </c>
      <c r="F2807" s="4">
        <f t="shared" si="43"/>
        <v>1793600</v>
      </c>
    </row>
    <row r="2808" spans="1:6" x14ac:dyDescent="0.3">
      <c r="A2808" t="s">
        <v>3758</v>
      </c>
      <c r="B2808">
        <v>1484500</v>
      </c>
      <c r="C2808">
        <v>0</v>
      </c>
      <c r="D2808">
        <v>437300</v>
      </c>
      <c r="E2808">
        <v>512000</v>
      </c>
      <c r="F2808" s="4">
        <f t="shared" si="43"/>
        <v>316433.33333333331</v>
      </c>
    </row>
    <row r="2809" spans="1:6" x14ac:dyDescent="0.3">
      <c r="A2809" t="s">
        <v>3759</v>
      </c>
      <c r="B2809">
        <v>675950</v>
      </c>
      <c r="C2809">
        <v>1005700</v>
      </c>
      <c r="D2809">
        <v>647680</v>
      </c>
      <c r="E2809">
        <v>586200</v>
      </c>
      <c r="F2809" s="4">
        <f t="shared" si="43"/>
        <v>746526.66666666663</v>
      </c>
    </row>
    <row r="2810" spans="1:6" x14ac:dyDescent="0.3">
      <c r="A2810" t="s">
        <v>3760</v>
      </c>
      <c r="B2810">
        <v>11434800</v>
      </c>
      <c r="C2810">
        <v>8814920</v>
      </c>
      <c r="D2810">
        <v>13248560</v>
      </c>
      <c r="E2810">
        <v>7659980</v>
      </c>
      <c r="F2810" s="4">
        <f t="shared" si="43"/>
        <v>9907820</v>
      </c>
    </row>
    <row r="2811" spans="1:6" x14ac:dyDescent="0.3">
      <c r="A2811" t="s">
        <v>3761</v>
      </c>
      <c r="B2811">
        <v>0</v>
      </c>
      <c r="C2811">
        <v>5873080</v>
      </c>
      <c r="D2811">
        <v>2405410</v>
      </c>
      <c r="E2811">
        <v>1583850</v>
      </c>
      <c r="F2811" s="4">
        <f t="shared" si="43"/>
        <v>3287446.6666666665</v>
      </c>
    </row>
    <row r="2812" spans="1:6" x14ac:dyDescent="0.3">
      <c r="A2812" t="s">
        <v>976</v>
      </c>
      <c r="B2812">
        <v>0</v>
      </c>
      <c r="C2812">
        <v>575120</v>
      </c>
      <c r="D2812">
        <v>475020</v>
      </c>
      <c r="E2812">
        <v>1439900</v>
      </c>
      <c r="F2812" s="4">
        <f t="shared" si="43"/>
        <v>830013.33333333337</v>
      </c>
    </row>
    <row r="2813" spans="1:6" x14ac:dyDescent="0.3">
      <c r="A2813" t="s">
        <v>3762</v>
      </c>
      <c r="B2813">
        <v>134460</v>
      </c>
      <c r="C2813">
        <v>1420720</v>
      </c>
      <c r="D2813">
        <v>575120</v>
      </c>
      <c r="E2813">
        <v>586040</v>
      </c>
      <c r="F2813" s="4">
        <f t="shared" si="43"/>
        <v>860626.66666666663</v>
      </c>
    </row>
    <row r="2814" spans="1:6" x14ac:dyDescent="0.3">
      <c r="A2814" t="s">
        <v>3763</v>
      </c>
      <c r="B2814">
        <v>1132600</v>
      </c>
      <c r="C2814">
        <v>982000</v>
      </c>
      <c r="D2814">
        <v>718320</v>
      </c>
      <c r="E2814">
        <v>2359000</v>
      </c>
      <c r="F2814" s="4">
        <f t="shared" si="43"/>
        <v>1353106.6666666667</v>
      </c>
    </row>
    <row r="2815" spans="1:6" x14ac:dyDescent="0.3">
      <c r="A2815" t="s">
        <v>3764</v>
      </c>
      <c r="B2815">
        <v>2002900</v>
      </c>
      <c r="C2815">
        <v>2037270</v>
      </c>
      <c r="D2815">
        <v>2069900</v>
      </c>
      <c r="E2815">
        <v>2399460</v>
      </c>
      <c r="F2815" s="4">
        <f t="shared" si="43"/>
        <v>2168876.6666666665</v>
      </c>
    </row>
    <row r="2816" spans="1:6" x14ac:dyDescent="0.3">
      <c r="A2816" t="s">
        <v>3765</v>
      </c>
      <c r="B2816">
        <v>1830010</v>
      </c>
      <c r="C2816">
        <v>845300</v>
      </c>
      <c r="D2816">
        <v>1640890</v>
      </c>
      <c r="E2816">
        <v>1917280</v>
      </c>
      <c r="F2816" s="4">
        <f t="shared" si="43"/>
        <v>1467823.3333333333</v>
      </c>
    </row>
    <row r="2817" spans="1:6" x14ac:dyDescent="0.3">
      <c r="A2817" t="s">
        <v>3766</v>
      </c>
      <c r="B2817">
        <v>327600</v>
      </c>
      <c r="C2817">
        <v>669000</v>
      </c>
      <c r="D2817">
        <v>0</v>
      </c>
      <c r="E2817">
        <v>1077000</v>
      </c>
      <c r="F2817" s="4">
        <f t="shared" si="43"/>
        <v>582000</v>
      </c>
    </row>
    <row r="2818" spans="1:6" x14ac:dyDescent="0.3">
      <c r="A2818" t="s">
        <v>3767</v>
      </c>
      <c r="B2818">
        <v>4421550</v>
      </c>
      <c r="C2818">
        <v>9748710</v>
      </c>
      <c r="D2818">
        <v>10058400</v>
      </c>
      <c r="E2818">
        <v>4733520</v>
      </c>
      <c r="F2818" s="4">
        <f t="shared" si="43"/>
        <v>8180210</v>
      </c>
    </row>
    <row r="2819" spans="1:6" x14ac:dyDescent="0.3">
      <c r="A2819" t="s">
        <v>3768</v>
      </c>
      <c r="B2819">
        <v>1082900</v>
      </c>
      <c r="C2819">
        <v>0</v>
      </c>
      <c r="D2819">
        <v>536900</v>
      </c>
      <c r="E2819">
        <v>1934660</v>
      </c>
      <c r="F2819" s="4">
        <f t="shared" ref="F2819:F2882" si="44">SUM(C2819:E2819)/3</f>
        <v>823853.33333333337</v>
      </c>
    </row>
    <row r="2820" spans="1:6" x14ac:dyDescent="0.3">
      <c r="A2820" t="s">
        <v>1013</v>
      </c>
      <c r="B2820">
        <v>0</v>
      </c>
      <c r="C2820">
        <v>370000</v>
      </c>
      <c r="D2820">
        <v>607440</v>
      </c>
      <c r="E2820">
        <v>0</v>
      </c>
      <c r="F2820" s="4">
        <f t="shared" si="44"/>
        <v>325813.33333333331</v>
      </c>
    </row>
    <row r="2821" spans="1:6" x14ac:dyDescent="0.3">
      <c r="A2821" t="s">
        <v>3769</v>
      </c>
      <c r="B2821">
        <v>0</v>
      </c>
      <c r="C2821">
        <v>0</v>
      </c>
      <c r="D2821">
        <v>982800</v>
      </c>
      <c r="E2821">
        <v>0</v>
      </c>
      <c r="F2821" s="4">
        <f t="shared" si="44"/>
        <v>327600</v>
      </c>
    </row>
    <row r="2822" spans="1:6" x14ac:dyDescent="0.3">
      <c r="A2822" t="s">
        <v>3770</v>
      </c>
      <c r="B2822">
        <v>0</v>
      </c>
      <c r="C2822">
        <v>586040</v>
      </c>
      <c r="D2822">
        <v>342160</v>
      </c>
      <c r="E2822">
        <v>620600</v>
      </c>
      <c r="F2822" s="4">
        <f t="shared" si="44"/>
        <v>516266.66666666669</v>
      </c>
    </row>
    <row r="2823" spans="1:6" x14ac:dyDescent="0.3">
      <c r="A2823" t="s">
        <v>3771</v>
      </c>
      <c r="B2823">
        <v>1173900</v>
      </c>
      <c r="C2823">
        <v>717080</v>
      </c>
      <c r="D2823">
        <v>1512840</v>
      </c>
      <c r="E2823">
        <v>1244880</v>
      </c>
      <c r="F2823" s="4">
        <f t="shared" si="44"/>
        <v>1158266.6666666667</v>
      </c>
    </row>
    <row r="2824" spans="1:6" x14ac:dyDescent="0.3">
      <c r="A2824" t="s">
        <v>3772</v>
      </c>
      <c r="B2824">
        <v>2357680</v>
      </c>
      <c r="C2824">
        <v>2081520</v>
      </c>
      <c r="D2824">
        <v>2090019</v>
      </c>
      <c r="E2824">
        <v>2184160</v>
      </c>
      <c r="F2824" s="4">
        <f t="shared" si="44"/>
        <v>2118566.3333333335</v>
      </c>
    </row>
    <row r="2825" spans="1:6" x14ac:dyDescent="0.3">
      <c r="A2825" t="s">
        <v>3773</v>
      </c>
      <c r="B2825">
        <v>1158330</v>
      </c>
      <c r="C2825">
        <v>258330</v>
      </c>
      <c r="D2825">
        <v>1438240</v>
      </c>
      <c r="E2825">
        <v>1740990</v>
      </c>
      <c r="F2825" s="4">
        <f t="shared" si="44"/>
        <v>1145853.3333333333</v>
      </c>
    </row>
    <row r="2826" spans="1:6" x14ac:dyDescent="0.3">
      <c r="A2826" t="s">
        <v>3774</v>
      </c>
      <c r="B2826">
        <v>968780</v>
      </c>
      <c r="C2826">
        <v>4177810</v>
      </c>
      <c r="D2826">
        <v>0</v>
      </c>
      <c r="E2826">
        <v>4041940</v>
      </c>
      <c r="F2826" s="4">
        <f t="shared" si="44"/>
        <v>2739916.6666666665</v>
      </c>
    </row>
    <row r="2827" spans="1:6" x14ac:dyDescent="0.3">
      <c r="A2827" t="s">
        <v>3775</v>
      </c>
      <c r="B2827">
        <v>4356710</v>
      </c>
      <c r="C2827">
        <v>4863990</v>
      </c>
      <c r="D2827">
        <v>4982220</v>
      </c>
      <c r="E2827">
        <v>2920280</v>
      </c>
      <c r="F2827" s="4">
        <f t="shared" si="44"/>
        <v>4255496.666666667</v>
      </c>
    </row>
    <row r="2828" spans="1:6" x14ac:dyDescent="0.3">
      <c r="A2828" t="s">
        <v>3776</v>
      </c>
      <c r="B2828">
        <v>0</v>
      </c>
      <c r="C2828">
        <v>882000</v>
      </c>
      <c r="D2828">
        <v>549460</v>
      </c>
      <c r="E2828">
        <v>984620</v>
      </c>
      <c r="F2828" s="4">
        <f t="shared" si="44"/>
        <v>805360</v>
      </c>
    </row>
    <row r="2829" spans="1:6" x14ac:dyDescent="0.3">
      <c r="A2829" t="s">
        <v>3777</v>
      </c>
      <c r="B2829">
        <v>531440</v>
      </c>
      <c r="C2829">
        <v>0</v>
      </c>
      <c r="D2829">
        <v>297500</v>
      </c>
      <c r="E2829">
        <v>0</v>
      </c>
      <c r="F2829" s="4">
        <f t="shared" si="44"/>
        <v>99166.666666666672</v>
      </c>
    </row>
    <row r="2830" spans="1:6" x14ac:dyDescent="0.3">
      <c r="A2830" t="s">
        <v>3778</v>
      </c>
      <c r="B2830">
        <v>1642000</v>
      </c>
      <c r="C2830">
        <v>3816950</v>
      </c>
      <c r="D2830">
        <v>1264900</v>
      </c>
      <c r="E2830">
        <v>3576090</v>
      </c>
      <c r="F2830" s="4">
        <f t="shared" si="44"/>
        <v>2885980</v>
      </c>
    </row>
    <row r="2831" spans="1:6" x14ac:dyDescent="0.3">
      <c r="A2831" t="s">
        <v>3779</v>
      </c>
      <c r="B2831">
        <v>4184070</v>
      </c>
      <c r="C2831">
        <v>4148070</v>
      </c>
      <c r="D2831">
        <v>2897240</v>
      </c>
      <c r="E2831">
        <v>4567400</v>
      </c>
      <c r="F2831" s="4">
        <f t="shared" si="44"/>
        <v>3870903.3333333335</v>
      </c>
    </row>
    <row r="2832" spans="1:6" x14ac:dyDescent="0.3">
      <c r="A2832" t="s">
        <v>3780</v>
      </c>
      <c r="B2832">
        <v>2025040</v>
      </c>
      <c r="C2832">
        <v>2146350</v>
      </c>
      <c r="D2832">
        <v>218400</v>
      </c>
      <c r="E2832">
        <v>2103300</v>
      </c>
      <c r="F2832" s="4">
        <f t="shared" si="44"/>
        <v>1489350</v>
      </c>
    </row>
    <row r="2833" spans="1:6" x14ac:dyDescent="0.3">
      <c r="A2833" t="s">
        <v>3781</v>
      </c>
      <c r="B2833">
        <v>8018880</v>
      </c>
      <c r="C2833">
        <v>39689100</v>
      </c>
      <c r="D2833">
        <v>63032530</v>
      </c>
      <c r="E2833">
        <v>32291700</v>
      </c>
      <c r="F2833" s="4">
        <f t="shared" si="44"/>
        <v>45004443.333333336</v>
      </c>
    </row>
    <row r="2834" spans="1:6" x14ac:dyDescent="0.3">
      <c r="A2834" t="s">
        <v>3782</v>
      </c>
      <c r="B2834">
        <v>3621800</v>
      </c>
      <c r="C2834">
        <v>4167800</v>
      </c>
      <c r="D2834">
        <v>1820000</v>
      </c>
      <c r="E2834">
        <v>4919460</v>
      </c>
      <c r="F2834" s="4">
        <f t="shared" si="44"/>
        <v>3635753.3333333335</v>
      </c>
    </row>
    <row r="2835" spans="1:6" x14ac:dyDescent="0.3">
      <c r="A2835" t="s">
        <v>3783</v>
      </c>
      <c r="B2835">
        <v>160000</v>
      </c>
      <c r="C2835">
        <v>0</v>
      </c>
      <c r="D2835">
        <v>234000</v>
      </c>
      <c r="E2835">
        <v>2018640</v>
      </c>
      <c r="F2835" s="4">
        <f t="shared" si="44"/>
        <v>750880</v>
      </c>
    </row>
    <row r="2836" spans="1:6" x14ac:dyDescent="0.3">
      <c r="A2836" t="s">
        <v>3784</v>
      </c>
      <c r="B2836">
        <v>0</v>
      </c>
      <c r="C2836">
        <v>1302750</v>
      </c>
      <c r="D2836">
        <v>234600</v>
      </c>
      <c r="E2836">
        <v>1187550</v>
      </c>
      <c r="F2836" s="4">
        <f t="shared" si="44"/>
        <v>908300</v>
      </c>
    </row>
    <row r="2837" spans="1:6" x14ac:dyDescent="0.3">
      <c r="A2837" t="s">
        <v>3785</v>
      </c>
      <c r="B2837">
        <v>0</v>
      </c>
      <c r="C2837">
        <v>740000</v>
      </c>
      <c r="D2837">
        <v>1128560</v>
      </c>
      <c r="E2837">
        <v>1496260</v>
      </c>
      <c r="F2837" s="4">
        <f t="shared" si="44"/>
        <v>1121606.6666666667</v>
      </c>
    </row>
    <row r="2838" spans="1:6" x14ac:dyDescent="0.3">
      <c r="A2838" t="s">
        <v>3786</v>
      </c>
      <c r="B2838">
        <v>1031840</v>
      </c>
      <c r="C2838">
        <v>2402160</v>
      </c>
      <c r="D2838">
        <v>0</v>
      </c>
      <c r="E2838">
        <v>2681920</v>
      </c>
      <c r="F2838" s="4">
        <f t="shared" si="44"/>
        <v>1694693.3333333333</v>
      </c>
    </row>
    <row r="2839" spans="1:6" x14ac:dyDescent="0.3">
      <c r="A2839" t="s">
        <v>3787</v>
      </c>
      <c r="B2839">
        <v>0</v>
      </c>
      <c r="C2839">
        <v>0</v>
      </c>
      <c r="D2839">
        <v>35520000</v>
      </c>
      <c r="E2839">
        <v>0</v>
      </c>
      <c r="F2839" s="4">
        <f t="shared" si="44"/>
        <v>11840000</v>
      </c>
    </row>
    <row r="2840" spans="1:6" x14ac:dyDescent="0.3">
      <c r="A2840" t="s">
        <v>3788</v>
      </c>
      <c r="B2840">
        <v>0</v>
      </c>
      <c r="C2840">
        <v>3984890</v>
      </c>
      <c r="D2840">
        <v>5640350</v>
      </c>
      <c r="E2840">
        <v>500500</v>
      </c>
      <c r="F2840" s="4">
        <f t="shared" si="44"/>
        <v>3375246.6666666665</v>
      </c>
    </row>
    <row r="2841" spans="1:6" x14ac:dyDescent="0.3">
      <c r="A2841" t="s">
        <v>3789</v>
      </c>
      <c r="B2841">
        <v>673400</v>
      </c>
      <c r="C2841">
        <v>660660</v>
      </c>
      <c r="D2841">
        <v>0</v>
      </c>
      <c r="E2841">
        <v>0</v>
      </c>
      <c r="F2841" s="4">
        <f t="shared" si="44"/>
        <v>220220</v>
      </c>
    </row>
    <row r="2842" spans="1:6" x14ac:dyDescent="0.3">
      <c r="A2842" t="s">
        <v>3790</v>
      </c>
      <c r="B2842">
        <v>832650</v>
      </c>
      <c r="C2842">
        <v>791700</v>
      </c>
      <c r="D2842">
        <v>2103550</v>
      </c>
      <c r="E2842">
        <v>8062700</v>
      </c>
      <c r="F2842" s="4">
        <f t="shared" si="44"/>
        <v>3652650</v>
      </c>
    </row>
    <row r="2843" spans="1:6" x14ac:dyDescent="0.3">
      <c r="A2843" t="s">
        <v>3791</v>
      </c>
      <c r="B2843">
        <v>607880</v>
      </c>
      <c r="C2843">
        <v>834100</v>
      </c>
      <c r="D2843">
        <v>0</v>
      </c>
      <c r="E2843">
        <v>872840</v>
      </c>
      <c r="F2843" s="4">
        <f t="shared" si="44"/>
        <v>568980</v>
      </c>
    </row>
    <row r="2844" spans="1:6" x14ac:dyDescent="0.3">
      <c r="A2844" t="s">
        <v>3792</v>
      </c>
      <c r="B2844">
        <v>2570870</v>
      </c>
      <c r="C2844">
        <v>837200</v>
      </c>
      <c r="D2844">
        <v>544500</v>
      </c>
      <c r="E2844">
        <v>1900900</v>
      </c>
      <c r="F2844" s="4">
        <f t="shared" si="44"/>
        <v>1094200</v>
      </c>
    </row>
    <row r="2845" spans="1:6" x14ac:dyDescent="0.3">
      <c r="A2845" t="s">
        <v>3793</v>
      </c>
      <c r="B2845">
        <v>834330</v>
      </c>
      <c r="C2845">
        <v>2799080</v>
      </c>
      <c r="D2845">
        <v>4842580</v>
      </c>
      <c r="E2845">
        <v>3379020</v>
      </c>
      <c r="F2845" s="4">
        <f t="shared" si="44"/>
        <v>3673560</v>
      </c>
    </row>
    <row r="2846" spans="1:6" x14ac:dyDescent="0.3">
      <c r="A2846" t="s">
        <v>3794</v>
      </c>
      <c r="B2846">
        <v>0</v>
      </c>
      <c r="C2846">
        <v>2734940</v>
      </c>
      <c r="D2846">
        <v>606970</v>
      </c>
      <c r="E2846">
        <v>939140</v>
      </c>
      <c r="F2846" s="4">
        <f t="shared" si="44"/>
        <v>1427016.6666666667</v>
      </c>
    </row>
    <row r="2847" spans="1:6" x14ac:dyDescent="0.3">
      <c r="A2847" t="s">
        <v>3795</v>
      </c>
      <c r="B2847">
        <v>0</v>
      </c>
      <c r="C2847">
        <v>1472050</v>
      </c>
      <c r="D2847">
        <v>842160</v>
      </c>
      <c r="E2847">
        <v>1273280</v>
      </c>
      <c r="F2847" s="4">
        <f t="shared" si="44"/>
        <v>1195830</v>
      </c>
    </row>
    <row r="2848" spans="1:6" x14ac:dyDescent="0.3">
      <c r="A2848" t="s">
        <v>3796</v>
      </c>
      <c r="B2848">
        <v>0</v>
      </c>
      <c r="C2848">
        <v>0</v>
      </c>
      <c r="D2848">
        <v>2066010</v>
      </c>
      <c r="E2848">
        <v>0</v>
      </c>
      <c r="F2848" s="4">
        <f t="shared" si="44"/>
        <v>688670</v>
      </c>
    </row>
    <row r="2849" spans="1:6" x14ac:dyDescent="0.3">
      <c r="A2849" t="s">
        <v>3797</v>
      </c>
      <c r="B2849">
        <v>8138640</v>
      </c>
      <c r="C2849">
        <v>12756720</v>
      </c>
      <c r="D2849">
        <v>13773760</v>
      </c>
      <c r="E2849">
        <v>19283180</v>
      </c>
      <c r="F2849" s="4">
        <f t="shared" si="44"/>
        <v>15271220</v>
      </c>
    </row>
    <row r="2850" spans="1:6" x14ac:dyDescent="0.3">
      <c r="A2850" t="s">
        <v>3798</v>
      </c>
      <c r="B2850">
        <v>2415390</v>
      </c>
      <c r="C2850">
        <v>2602086</v>
      </c>
      <c r="D2850">
        <v>2045480</v>
      </c>
      <c r="E2850">
        <v>2416040</v>
      </c>
      <c r="F2850" s="4">
        <f t="shared" si="44"/>
        <v>2354535.3333333335</v>
      </c>
    </row>
    <row r="2851" spans="1:6" x14ac:dyDescent="0.3">
      <c r="A2851" t="s">
        <v>3799</v>
      </c>
      <c r="B2851">
        <v>3969420</v>
      </c>
      <c r="C2851">
        <v>4905800</v>
      </c>
      <c r="D2851">
        <v>2558010</v>
      </c>
      <c r="E2851">
        <v>4138780</v>
      </c>
      <c r="F2851" s="4">
        <f t="shared" si="44"/>
        <v>3867530</v>
      </c>
    </row>
    <row r="2852" spans="1:6" x14ac:dyDescent="0.3">
      <c r="A2852" t="s">
        <v>3800</v>
      </c>
      <c r="B2852">
        <v>556000</v>
      </c>
      <c r="C2852">
        <v>2002220</v>
      </c>
      <c r="D2852">
        <v>2039540</v>
      </c>
      <c r="E2852">
        <v>658000</v>
      </c>
      <c r="F2852" s="4">
        <f t="shared" si="44"/>
        <v>1566586.6666666667</v>
      </c>
    </row>
    <row r="2853" spans="1:6" x14ac:dyDescent="0.3">
      <c r="A2853" t="s">
        <v>3801</v>
      </c>
      <c r="B2853">
        <v>530000</v>
      </c>
      <c r="C2853">
        <v>4169560</v>
      </c>
      <c r="D2853">
        <v>4556440</v>
      </c>
      <c r="E2853">
        <v>5368660</v>
      </c>
      <c r="F2853" s="4">
        <f t="shared" si="44"/>
        <v>4698220</v>
      </c>
    </row>
    <row r="2854" spans="1:6" x14ac:dyDescent="0.3">
      <c r="A2854" t="s">
        <v>473</v>
      </c>
      <c r="B2854">
        <v>1436200</v>
      </c>
      <c r="C2854">
        <v>2589150</v>
      </c>
      <c r="D2854">
        <v>738000</v>
      </c>
      <c r="E2854">
        <v>500500</v>
      </c>
      <c r="F2854" s="4">
        <f t="shared" si="44"/>
        <v>1275883.3333333333</v>
      </c>
    </row>
    <row r="2855" spans="1:6" x14ac:dyDescent="0.3">
      <c r="A2855" t="s">
        <v>3802</v>
      </c>
      <c r="B2855">
        <v>325000</v>
      </c>
      <c r="C2855">
        <v>160000</v>
      </c>
      <c r="D2855">
        <v>0</v>
      </c>
      <c r="E2855">
        <v>1837600</v>
      </c>
      <c r="F2855" s="4">
        <f t="shared" si="44"/>
        <v>665866.66666666663</v>
      </c>
    </row>
    <row r="2856" spans="1:6" x14ac:dyDescent="0.3">
      <c r="A2856" t="s">
        <v>750</v>
      </c>
      <c r="B2856">
        <v>0</v>
      </c>
      <c r="C2856">
        <v>370000</v>
      </c>
      <c r="D2856">
        <v>693420</v>
      </c>
      <c r="E2856">
        <v>0</v>
      </c>
      <c r="F2856" s="4">
        <f t="shared" si="44"/>
        <v>354473.33333333331</v>
      </c>
    </row>
    <row r="2857" spans="1:6" x14ac:dyDescent="0.3">
      <c r="A2857" t="s">
        <v>3803</v>
      </c>
      <c r="B2857">
        <v>6263700</v>
      </c>
      <c r="C2857">
        <v>10380300</v>
      </c>
      <c r="D2857">
        <v>10253940</v>
      </c>
      <c r="E2857">
        <v>11024200</v>
      </c>
      <c r="F2857" s="4">
        <f t="shared" si="44"/>
        <v>10552813.333333334</v>
      </c>
    </row>
    <row r="2858" spans="1:6" x14ac:dyDescent="0.3">
      <c r="A2858" t="s">
        <v>3804</v>
      </c>
      <c r="B2858">
        <v>2590770</v>
      </c>
      <c r="C2858">
        <v>5824250</v>
      </c>
      <c r="D2858">
        <v>4509050</v>
      </c>
      <c r="E2858">
        <v>5722170</v>
      </c>
      <c r="F2858" s="4">
        <f t="shared" si="44"/>
        <v>5351823.333333333</v>
      </c>
    </row>
    <row r="2859" spans="1:6" x14ac:dyDescent="0.3">
      <c r="A2859" t="s">
        <v>3805</v>
      </c>
      <c r="B2859">
        <v>757660</v>
      </c>
      <c r="C2859">
        <v>631540</v>
      </c>
      <c r="D2859">
        <v>0</v>
      </c>
      <c r="E2859">
        <v>0</v>
      </c>
      <c r="F2859" s="4">
        <f t="shared" si="44"/>
        <v>210513.33333333334</v>
      </c>
    </row>
    <row r="2860" spans="1:6" x14ac:dyDescent="0.3">
      <c r="A2860" t="s">
        <v>3806</v>
      </c>
      <c r="B2860">
        <v>0</v>
      </c>
      <c r="C2860">
        <v>256000</v>
      </c>
      <c r="D2860">
        <v>0</v>
      </c>
      <c r="E2860">
        <v>0</v>
      </c>
      <c r="F2860" s="4">
        <f t="shared" si="44"/>
        <v>85333.333333333328</v>
      </c>
    </row>
    <row r="2861" spans="1:6" x14ac:dyDescent="0.3">
      <c r="A2861" t="s">
        <v>3807</v>
      </c>
      <c r="B2861">
        <v>2153200</v>
      </c>
      <c r="C2861">
        <v>2079350</v>
      </c>
      <c r="D2861">
        <v>2065750</v>
      </c>
      <c r="E2861">
        <v>2022020</v>
      </c>
      <c r="F2861" s="4">
        <f t="shared" si="44"/>
        <v>2055706.6666666667</v>
      </c>
    </row>
    <row r="2862" spans="1:6" x14ac:dyDescent="0.3">
      <c r="A2862" t="s">
        <v>3808</v>
      </c>
      <c r="B2862">
        <v>296660</v>
      </c>
      <c r="C2862">
        <v>0</v>
      </c>
      <c r="D2862">
        <v>444990</v>
      </c>
      <c r="E2862">
        <v>220220</v>
      </c>
      <c r="F2862" s="4">
        <f t="shared" si="44"/>
        <v>221736.66666666666</v>
      </c>
    </row>
    <row r="2863" spans="1:6" x14ac:dyDescent="0.3">
      <c r="A2863" t="s">
        <v>3809</v>
      </c>
      <c r="B2863">
        <v>896720</v>
      </c>
      <c r="C2863">
        <v>419400</v>
      </c>
      <c r="D2863">
        <v>772150</v>
      </c>
      <c r="E2863">
        <v>0</v>
      </c>
      <c r="F2863" s="4">
        <f t="shared" si="44"/>
        <v>397183.33333333331</v>
      </c>
    </row>
    <row r="2864" spans="1:6" x14ac:dyDescent="0.3">
      <c r="A2864" t="s">
        <v>3810</v>
      </c>
      <c r="B2864">
        <v>2096000</v>
      </c>
      <c r="C2864">
        <v>4105700</v>
      </c>
      <c r="D2864">
        <v>4741720</v>
      </c>
      <c r="E2864">
        <v>6182360</v>
      </c>
      <c r="F2864" s="4">
        <f t="shared" si="44"/>
        <v>5009926.666666667</v>
      </c>
    </row>
    <row r="2865" spans="1:6" x14ac:dyDescent="0.3">
      <c r="A2865" t="s">
        <v>3811</v>
      </c>
      <c r="B2865">
        <v>72800</v>
      </c>
      <c r="C2865">
        <v>2033720</v>
      </c>
      <c r="D2865">
        <v>613340</v>
      </c>
      <c r="E2865">
        <v>2041880</v>
      </c>
      <c r="F2865" s="4">
        <f t="shared" si="44"/>
        <v>1562980</v>
      </c>
    </row>
    <row r="2866" spans="1:6" x14ac:dyDescent="0.3">
      <c r="A2866" t="s">
        <v>3812</v>
      </c>
      <c r="B2866">
        <v>1156000</v>
      </c>
      <c r="C2866">
        <v>3102560</v>
      </c>
      <c r="D2866">
        <v>2018720</v>
      </c>
      <c r="E2866">
        <v>716080</v>
      </c>
      <c r="F2866" s="4">
        <f t="shared" si="44"/>
        <v>1945786.6666666667</v>
      </c>
    </row>
    <row r="2867" spans="1:6" x14ac:dyDescent="0.3">
      <c r="A2867" t="s">
        <v>3813</v>
      </c>
      <c r="B2867">
        <v>8108710</v>
      </c>
      <c r="C2867">
        <v>6126060</v>
      </c>
      <c r="D2867">
        <v>15380040</v>
      </c>
      <c r="E2867">
        <v>1142050</v>
      </c>
      <c r="F2867" s="4">
        <f t="shared" si="44"/>
        <v>7549383.333333333</v>
      </c>
    </row>
    <row r="2868" spans="1:6" x14ac:dyDescent="0.3">
      <c r="A2868" t="s">
        <v>3814</v>
      </c>
      <c r="B2868">
        <v>309400</v>
      </c>
      <c r="C2868">
        <v>0</v>
      </c>
      <c r="D2868">
        <v>469200</v>
      </c>
      <c r="E2868">
        <v>469200</v>
      </c>
      <c r="F2868" s="4">
        <f t="shared" si="44"/>
        <v>312800</v>
      </c>
    </row>
    <row r="2869" spans="1:6" x14ac:dyDescent="0.3">
      <c r="A2869" t="s">
        <v>3815</v>
      </c>
      <c r="B2869">
        <v>1401300</v>
      </c>
      <c r="C2869">
        <v>543950</v>
      </c>
      <c r="D2869">
        <v>0</v>
      </c>
      <c r="E2869">
        <v>0</v>
      </c>
      <c r="F2869" s="4">
        <f t="shared" si="44"/>
        <v>181316.66666666666</v>
      </c>
    </row>
    <row r="2870" spans="1:6" x14ac:dyDescent="0.3">
      <c r="A2870" t="s">
        <v>3816</v>
      </c>
      <c r="B2870">
        <v>424970</v>
      </c>
      <c r="C2870">
        <v>599320</v>
      </c>
      <c r="D2870">
        <v>1049770</v>
      </c>
      <c r="E2870">
        <v>1740510</v>
      </c>
      <c r="F2870" s="4">
        <f t="shared" si="44"/>
        <v>1129866.6666666667</v>
      </c>
    </row>
    <row r="2871" spans="1:6" x14ac:dyDescent="0.3">
      <c r="A2871" t="s">
        <v>3817</v>
      </c>
      <c r="B2871">
        <v>1228500</v>
      </c>
      <c r="C2871">
        <v>1108290</v>
      </c>
      <c r="D2871">
        <v>330150</v>
      </c>
      <c r="E2871">
        <v>0</v>
      </c>
      <c r="F2871" s="4">
        <f t="shared" si="44"/>
        <v>479480</v>
      </c>
    </row>
    <row r="2872" spans="1:6" x14ac:dyDescent="0.3">
      <c r="A2872" t="s">
        <v>3818</v>
      </c>
      <c r="B2872">
        <v>256000</v>
      </c>
      <c r="C2872">
        <v>0</v>
      </c>
      <c r="D2872">
        <v>940000</v>
      </c>
      <c r="E2872">
        <v>1588400</v>
      </c>
      <c r="F2872" s="4">
        <f t="shared" si="44"/>
        <v>842800</v>
      </c>
    </row>
    <row r="2873" spans="1:6" x14ac:dyDescent="0.3">
      <c r="A2873" t="s">
        <v>3819</v>
      </c>
      <c r="B2873">
        <v>275000</v>
      </c>
      <c r="C2873">
        <v>3155490</v>
      </c>
      <c r="D2873">
        <v>2819570</v>
      </c>
      <c r="E2873">
        <v>2611140</v>
      </c>
      <c r="F2873" s="4">
        <f t="shared" si="44"/>
        <v>2862066.6666666665</v>
      </c>
    </row>
    <row r="2874" spans="1:6" x14ac:dyDescent="0.3">
      <c r="A2874" t="s">
        <v>3820</v>
      </c>
      <c r="B2874">
        <v>0</v>
      </c>
      <c r="C2874">
        <v>823200</v>
      </c>
      <c r="D2874">
        <v>1950880</v>
      </c>
      <c r="E2874">
        <v>450560</v>
      </c>
      <c r="F2874" s="4">
        <f t="shared" si="44"/>
        <v>1074880</v>
      </c>
    </row>
    <row r="2875" spans="1:6" x14ac:dyDescent="0.3">
      <c r="A2875" t="s">
        <v>3821</v>
      </c>
      <c r="B2875">
        <v>785600</v>
      </c>
      <c r="C2875">
        <v>382200</v>
      </c>
      <c r="D2875">
        <v>1109200</v>
      </c>
      <c r="E2875">
        <v>2290660</v>
      </c>
      <c r="F2875" s="4">
        <f t="shared" si="44"/>
        <v>1260686.6666666667</v>
      </c>
    </row>
    <row r="2876" spans="1:6" x14ac:dyDescent="0.3">
      <c r="A2876" t="s">
        <v>3822</v>
      </c>
      <c r="B2876">
        <v>3700000</v>
      </c>
      <c r="C2876">
        <v>2485210</v>
      </c>
      <c r="D2876">
        <v>703800</v>
      </c>
      <c r="E2876">
        <v>0</v>
      </c>
      <c r="F2876" s="4">
        <f t="shared" si="44"/>
        <v>1063003.3333333333</v>
      </c>
    </row>
    <row r="2877" spans="1:6" x14ac:dyDescent="0.3">
      <c r="A2877" t="s">
        <v>3823</v>
      </c>
      <c r="B2877">
        <v>1210900</v>
      </c>
      <c r="C2877">
        <v>0</v>
      </c>
      <c r="D2877">
        <v>536900</v>
      </c>
      <c r="E2877">
        <v>1340900</v>
      </c>
      <c r="F2877" s="4">
        <f t="shared" si="44"/>
        <v>625933.33333333337</v>
      </c>
    </row>
    <row r="2878" spans="1:6" x14ac:dyDescent="0.3">
      <c r="A2878" t="s">
        <v>3824</v>
      </c>
      <c r="B2878">
        <v>1392500</v>
      </c>
      <c r="C2878">
        <v>0</v>
      </c>
      <c r="D2878">
        <v>1267890</v>
      </c>
      <c r="E2878">
        <v>1726500</v>
      </c>
      <c r="F2878" s="4">
        <f t="shared" si="44"/>
        <v>998130</v>
      </c>
    </row>
    <row r="2879" spans="1:6" x14ac:dyDescent="0.3">
      <c r="A2879" t="s">
        <v>3825</v>
      </c>
      <c r="B2879">
        <v>268400</v>
      </c>
      <c r="C2879">
        <v>0</v>
      </c>
      <c r="D2879">
        <v>0</v>
      </c>
      <c r="E2879">
        <v>0</v>
      </c>
      <c r="F2879" s="4">
        <f t="shared" si="44"/>
        <v>0</v>
      </c>
    </row>
    <row r="2880" spans="1:6" x14ac:dyDescent="0.3">
      <c r="A2880" t="s">
        <v>3826</v>
      </c>
      <c r="B2880">
        <v>0</v>
      </c>
      <c r="C2880">
        <v>1366800</v>
      </c>
      <c r="D2880">
        <v>1309230</v>
      </c>
      <c r="E2880">
        <v>1640000</v>
      </c>
      <c r="F2880" s="4">
        <f t="shared" si="44"/>
        <v>1438676.6666666667</v>
      </c>
    </row>
    <row r="2881" spans="1:6" x14ac:dyDescent="0.3">
      <c r="A2881" t="s">
        <v>3827</v>
      </c>
      <c r="B2881">
        <v>7028070</v>
      </c>
      <c r="C2881">
        <v>6599930</v>
      </c>
      <c r="D2881">
        <v>8319400</v>
      </c>
      <c r="E2881">
        <v>7208240</v>
      </c>
      <c r="F2881" s="4">
        <f t="shared" si="44"/>
        <v>7375856.666666667</v>
      </c>
    </row>
    <row r="2882" spans="1:6" x14ac:dyDescent="0.3">
      <c r="A2882" t="s">
        <v>3828</v>
      </c>
      <c r="B2882">
        <v>855400</v>
      </c>
      <c r="C2882">
        <v>2057340</v>
      </c>
      <c r="D2882">
        <v>544180</v>
      </c>
      <c r="E2882">
        <v>678860</v>
      </c>
      <c r="F2882" s="4">
        <f t="shared" si="44"/>
        <v>1093460</v>
      </c>
    </row>
    <row r="2883" spans="1:6" x14ac:dyDescent="0.3">
      <c r="A2883" t="s">
        <v>3829</v>
      </c>
      <c r="B2883">
        <v>957360</v>
      </c>
      <c r="C2883">
        <v>898850</v>
      </c>
      <c r="D2883">
        <v>644280</v>
      </c>
      <c r="E2883">
        <v>547400</v>
      </c>
      <c r="F2883" s="4">
        <f t="shared" ref="F2883:F2946" si="45">SUM(C2883:E2883)/3</f>
        <v>696843.33333333337</v>
      </c>
    </row>
    <row r="2884" spans="1:6" x14ac:dyDescent="0.3">
      <c r="A2884" t="s">
        <v>3830</v>
      </c>
      <c r="B2884">
        <v>0</v>
      </c>
      <c r="C2884">
        <v>0</v>
      </c>
      <c r="D2884">
        <v>2257710</v>
      </c>
      <c r="E2884">
        <v>0</v>
      </c>
      <c r="F2884" s="4">
        <f t="shared" si="45"/>
        <v>752570</v>
      </c>
    </row>
    <row r="2885" spans="1:6" x14ac:dyDescent="0.3">
      <c r="A2885" t="s">
        <v>3831</v>
      </c>
      <c r="B2885">
        <v>258440</v>
      </c>
      <c r="C2885">
        <v>518700</v>
      </c>
      <c r="D2885">
        <v>930860</v>
      </c>
      <c r="E2885">
        <v>219120</v>
      </c>
      <c r="F2885" s="4">
        <f t="shared" si="45"/>
        <v>556226.66666666663</v>
      </c>
    </row>
    <row r="2886" spans="1:6" x14ac:dyDescent="0.3">
      <c r="A2886" t="s">
        <v>3832</v>
      </c>
      <c r="B2886">
        <v>2257710</v>
      </c>
      <c r="C2886">
        <v>9658680</v>
      </c>
      <c r="D2886">
        <v>6213610</v>
      </c>
      <c r="E2886">
        <v>12920230</v>
      </c>
      <c r="F2886" s="4">
        <f t="shared" si="45"/>
        <v>9597506.666666666</v>
      </c>
    </row>
    <row r="2887" spans="1:6" x14ac:dyDescent="0.3">
      <c r="A2887" t="s">
        <v>3833</v>
      </c>
      <c r="B2887">
        <v>2028900</v>
      </c>
      <c r="C2887">
        <v>2178630</v>
      </c>
      <c r="D2887">
        <v>0</v>
      </c>
      <c r="E2887">
        <v>1531320</v>
      </c>
      <c r="F2887" s="4">
        <f t="shared" si="45"/>
        <v>1236650</v>
      </c>
    </row>
    <row r="2888" spans="1:6" x14ac:dyDescent="0.3">
      <c r="A2888" t="s">
        <v>3834</v>
      </c>
      <c r="B2888">
        <v>0</v>
      </c>
      <c r="C2888">
        <v>1278320</v>
      </c>
      <c r="D2888">
        <v>0</v>
      </c>
      <c r="E2888">
        <v>0</v>
      </c>
      <c r="F2888" s="4">
        <f t="shared" si="45"/>
        <v>426106.66666666669</v>
      </c>
    </row>
    <row r="2889" spans="1:6" x14ac:dyDescent="0.3">
      <c r="A2889" t="s">
        <v>3835</v>
      </c>
      <c r="B2889">
        <v>3006000</v>
      </c>
      <c r="C2889">
        <v>2041110</v>
      </c>
      <c r="D2889">
        <v>3136900</v>
      </c>
      <c r="E2889">
        <v>4847000</v>
      </c>
      <c r="F2889" s="4">
        <f t="shared" si="45"/>
        <v>3341670</v>
      </c>
    </row>
    <row r="2890" spans="1:6" x14ac:dyDescent="0.3">
      <c r="A2890" t="s">
        <v>3836</v>
      </c>
      <c r="B2890">
        <v>2437600</v>
      </c>
      <c r="C2890">
        <v>2804960</v>
      </c>
      <c r="D2890">
        <v>2194560</v>
      </c>
      <c r="E2890">
        <v>2499320</v>
      </c>
      <c r="F2890" s="4">
        <f t="shared" si="45"/>
        <v>2499613.3333333335</v>
      </c>
    </row>
    <row r="2891" spans="1:6" x14ac:dyDescent="0.3">
      <c r="A2891" t="s">
        <v>3837</v>
      </c>
      <c r="B2891">
        <v>1262170</v>
      </c>
      <c r="C2891">
        <v>891220</v>
      </c>
      <c r="D2891">
        <v>1196560</v>
      </c>
      <c r="E2891">
        <v>1886200</v>
      </c>
      <c r="F2891" s="4">
        <f t="shared" si="45"/>
        <v>1324660</v>
      </c>
    </row>
    <row r="2892" spans="1:6" x14ac:dyDescent="0.3">
      <c r="A2892" t="s">
        <v>3838</v>
      </c>
      <c r="B2892">
        <v>679000</v>
      </c>
      <c r="C2892">
        <v>2840450</v>
      </c>
      <c r="D2892">
        <v>1677630</v>
      </c>
      <c r="E2892">
        <v>3401200</v>
      </c>
      <c r="F2892" s="4">
        <f t="shared" si="45"/>
        <v>2639760</v>
      </c>
    </row>
    <row r="2893" spans="1:6" x14ac:dyDescent="0.3">
      <c r="A2893" t="s">
        <v>3839</v>
      </c>
      <c r="B2893">
        <v>3685240</v>
      </c>
      <c r="C2893">
        <v>7917550</v>
      </c>
      <c r="D2893">
        <v>2323230</v>
      </c>
      <c r="E2893">
        <v>4575200</v>
      </c>
      <c r="F2893" s="4">
        <f t="shared" si="45"/>
        <v>4938660</v>
      </c>
    </row>
    <row r="2894" spans="1:6" x14ac:dyDescent="0.3">
      <c r="A2894" t="s">
        <v>3840</v>
      </c>
      <c r="B2894">
        <v>2158600</v>
      </c>
      <c r="C2894">
        <v>5297400</v>
      </c>
      <c r="D2894">
        <v>3380850</v>
      </c>
      <c r="E2894">
        <v>3512570</v>
      </c>
      <c r="F2894" s="4">
        <f t="shared" si="45"/>
        <v>4063606.6666666665</v>
      </c>
    </row>
    <row r="2895" spans="1:6" x14ac:dyDescent="0.3">
      <c r="A2895" t="s">
        <v>3841</v>
      </c>
      <c r="B2895">
        <v>0</v>
      </c>
      <c r="C2895">
        <v>1162750</v>
      </c>
      <c r="D2895">
        <v>0</v>
      </c>
      <c r="E2895">
        <v>662300</v>
      </c>
      <c r="F2895" s="4">
        <f t="shared" si="45"/>
        <v>608350</v>
      </c>
    </row>
    <row r="2896" spans="1:6" x14ac:dyDescent="0.3">
      <c r="A2896" t="s">
        <v>468</v>
      </c>
      <c r="B2896">
        <v>0</v>
      </c>
      <c r="C2896">
        <v>0</v>
      </c>
      <c r="D2896">
        <v>789380</v>
      </c>
      <c r="E2896">
        <v>450560</v>
      </c>
      <c r="F2896" s="4">
        <f t="shared" si="45"/>
        <v>413313.33333333331</v>
      </c>
    </row>
    <row r="2897" spans="1:6" x14ac:dyDescent="0.3">
      <c r="A2897" t="s">
        <v>3842</v>
      </c>
      <c r="B2897">
        <v>652930</v>
      </c>
      <c r="C2897">
        <v>828420</v>
      </c>
      <c r="D2897">
        <v>840170</v>
      </c>
      <c r="E2897">
        <v>275400</v>
      </c>
      <c r="F2897" s="4">
        <f t="shared" si="45"/>
        <v>647996.66666666663</v>
      </c>
    </row>
    <row r="2898" spans="1:6" x14ac:dyDescent="0.3">
      <c r="A2898" t="s">
        <v>3843</v>
      </c>
      <c r="B2898">
        <v>503900</v>
      </c>
      <c r="C2898">
        <v>2211640</v>
      </c>
      <c r="D2898">
        <v>4038900</v>
      </c>
      <c r="E2898">
        <v>2144540</v>
      </c>
      <c r="F2898" s="4">
        <f t="shared" si="45"/>
        <v>2798360</v>
      </c>
    </row>
    <row r="2899" spans="1:6" x14ac:dyDescent="0.3">
      <c r="A2899" t="s">
        <v>3844</v>
      </c>
      <c r="B2899">
        <v>3434340</v>
      </c>
      <c r="C2899">
        <v>4410940</v>
      </c>
      <c r="D2899">
        <v>4500290</v>
      </c>
      <c r="E2899">
        <v>3454320</v>
      </c>
      <c r="F2899" s="4">
        <f t="shared" si="45"/>
        <v>4121850</v>
      </c>
    </row>
    <row r="2900" spans="1:6" x14ac:dyDescent="0.3">
      <c r="A2900" t="s">
        <v>3845</v>
      </c>
      <c r="B2900">
        <v>1692530</v>
      </c>
      <c r="C2900">
        <v>600000</v>
      </c>
      <c r="D2900">
        <v>691100</v>
      </c>
      <c r="E2900">
        <v>3189250</v>
      </c>
      <c r="F2900" s="4">
        <f t="shared" si="45"/>
        <v>1493450</v>
      </c>
    </row>
    <row r="2901" spans="1:6" x14ac:dyDescent="0.3">
      <c r="A2901" t="s">
        <v>3846</v>
      </c>
      <c r="B2901">
        <v>1100190</v>
      </c>
      <c r="C2901">
        <v>1386200</v>
      </c>
      <c r="D2901">
        <v>1897050</v>
      </c>
      <c r="E2901">
        <v>0</v>
      </c>
      <c r="F2901" s="4">
        <f t="shared" si="45"/>
        <v>1094416.6666666667</v>
      </c>
    </row>
    <row r="2902" spans="1:6" x14ac:dyDescent="0.3">
      <c r="A2902" t="s">
        <v>3847</v>
      </c>
      <c r="B2902">
        <v>2207820</v>
      </c>
      <c r="C2902">
        <v>2293680</v>
      </c>
      <c r="D2902">
        <v>4017070</v>
      </c>
      <c r="E2902">
        <v>3220490</v>
      </c>
      <c r="F2902" s="4">
        <f t="shared" si="45"/>
        <v>3177080</v>
      </c>
    </row>
    <row r="2903" spans="1:6" x14ac:dyDescent="0.3">
      <c r="A2903" t="s">
        <v>3848</v>
      </c>
      <c r="B2903">
        <v>2035670</v>
      </c>
      <c r="C2903">
        <v>2006550</v>
      </c>
      <c r="D2903">
        <v>4095540</v>
      </c>
      <c r="E2903">
        <v>2993080</v>
      </c>
      <c r="F2903" s="4">
        <f t="shared" si="45"/>
        <v>3031723.3333333335</v>
      </c>
    </row>
    <row r="2904" spans="1:6" x14ac:dyDescent="0.3">
      <c r="A2904" t="s">
        <v>3849</v>
      </c>
      <c r="B2904">
        <v>0</v>
      </c>
      <c r="C2904">
        <v>0</v>
      </c>
      <c r="D2904">
        <v>691500</v>
      </c>
      <c r="E2904">
        <v>0</v>
      </c>
      <c r="F2904" s="4">
        <f t="shared" si="45"/>
        <v>230500</v>
      </c>
    </row>
    <row r="2905" spans="1:6" x14ac:dyDescent="0.3">
      <c r="A2905" t="s">
        <v>3850</v>
      </c>
      <c r="B2905">
        <v>370000</v>
      </c>
      <c r="C2905">
        <v>0</v>
      </c>
      <c r="D2905">
        <v>0</v>
      </c>
      <c r="E2905">
        <v>0</v>
      </c>
      <c r="F2905" s="4">
        <f t="shared" si="45"/>
        <v>0</v>
      </c>
    </row>
    <row r="2906" spans="1:6" x14ac:dyDescent="0.3">
      <c r="A2906" t="s">
        <v>3851</v>
      </c>
      <c r="B2906">
        <v>0</v>
      </c>
      <c r="C2906">
        <v>2775360</v>
      </c>
      <c r="D2906">
        <v>0</v>
      </c>
      <c r="E2906">
        <v>820000</v>
      </c>
      <c r="F2906" s="4">
        <f t="shared" si="45"/>
        <v>1198453.3333333333</v>
      </c>
    </row>
    <row r="2907" spans="1:6" x14ac:dyDescent="0.3">
      <c r="A2907" t="s">
        <v>3852</v>
      </c>
      <c r="B2907">
        <v>230000</v>
      </c>
      <c r="C2907">
        <v>0</v>
      </c>
      <c r="D2907">
        <v>334880</v>
      </c>
      <c r="E2907">
        <v>405000</v>
      </c>
      <c r="F2907" s="4">
        <f t="shared" si="45"/>
        <v>246626.66666666666</v>
      </c>
    </row>
    <row r="2908" spans="1:6" x14ac:dyDescent="0.3">
      <c r="A2908" t="s">
        <v>3853</v>
      </c>
      <c r="B2908">
        <v>0</v>
      </c>
      <c r="C2908">
        <v>334880</v>
      </c>
      <c r="D2908">
        <v>2028200</v>
      </c>
      <c r="E2908">
        <v>500500</v>
      </c>
      <c r="F2908" s="4">
        <f t="shared" si="45"/>
        <v>954526.66666666663</v>
      </c>
    </row>
    <row r="2909" spans="1:6" x14ac:dyDescent="0.3">
      <c r="A2909" t="s">
        <v>3854</v>
      </c>
      <c r="B2909">
        <v>1223040</v>
      </c>
      <c r="C2909">
        <v>740000</v>
      </c>
      <c r="D2909">
        <v>0</v>
      </c>
      <c r="E2909">
        <v>1254560</v>
      </c>
      <c r="F2909" s="4">
        <f t="shared" si="45"/>
        <v>664853.33333333337</v>
      </c>
    </row>
    <row r="2910" spans="1:6" x14ac:dyDescent="0.3">
      <c r="A2910" t="s">
        <v>3855</v>
      </c>
      <c r="B2910">
        <v>0</v>
      </c>
      <c r="C2910">
        <v>0</v>
      </c>
      <c r="D2910">
        <v>2126220</v>
      </c>
      <c r="E2910">
        <v>2322200</v>
      </c>
      <c r="F2910" s="4">
        <f t="shared" si="45"/>
        <v>1482806.6666666667</v>
      </c>
    </row>
    <row r="2911" spans="1:6" x14ac:dyDescent="0.3">
      <c r="A2911" t="s">
        <v>3856</v>
      </c>
      <c r="B2911">
        <v>2197520</v>
      </c>
      <c r="C2911">
        <v>304000</v>
      </c>
      <c r="D2911">
        <v>0</v>
      </c>
      <c r="E2911">
        <v>0</v>
      </c>
      <c r="F2911" s="4">
        <f t="shared" si="45"/>
        <v>101333.33333333333</v>
      </c>
    </row>
    <row r="2912" spans="1:6" x14ac:dyDescent="0.3">
      <c r="A2912" t="s">
        <v>3857</v>
      </c>
      <c r="B2912">
        <v>987950</v>
      </c>
      <c r="C2912">
        <v>2462650</v>
      </c>
      <c r="D2912">
        <v>0</v>
      </c>
      <c r="E2912">
        <v>4666690</v>
      </c>
      <c r="F2912" s="4">
        <f t="shared" si="45"/>
        <v>2376446.6666666665</v>
      </c>
    </row>
    <row r="2913" spans="1:6" x14ac:dyDescent="0.3">
      <c r="A2913" t="s">
        <v>3858</v>
      </c>
      <c r="B2913">
        <v>1829770</v>
      </c>
      <c r="C2913">
        <v>1465720</v>
      </c>
      <c r="D2913">
        <v>636700</v>
      </c>
      <c r="E2913">
        <v>1416700</v>
      </c>
      <c r="F2913" s="4">
        <f t="shared" si="45"/>
        <v>1173040</v>
      </c>
    </row>
    <row r="2914" spans="1:6" x14ac:dyDescent="0.3">
      <c r="A2914" t="s">
        <v>3859</v>
      </c>
      <c r="B2914">
        <v>0</v>
      </c>
      <c r="C2914">
        <v>0</v>
      </c>
      <c r="D2914">
        <v>2078560</v>
      </c>
      <c r="E2914">
        <v>0</v>
      </c>
      <c r="F2914" s="4">
        <f t="shared" si="45"/>
        <v>692853.33333333337</v>
      </c>
    </row>
    <row r="2915" spans="1:6" x14ac:dyDescent="0.3">
      <c r="A2915" t="s">
        <v>3860</v>
      </c>
      <c r="B2915">
        <v>899200</v>
      </c>
      <c r="C2915">
        <v>1678900</v>
      </c>
      <c r="D2915">
        <v>0</v>
      </c>
      <c r="E2915">
        <v>848360</v>
      </c>
      <c r="F2915" s="4">
        <f t="shared" si="45"/>
        <v>842420</v>
      </c>
    </row>
    <row r="2916" spans="1:6" x14ac:dyDescent="0.3">
      <c r="A2916" t="s">
        <v>3861</v>
      </c>
      <c r="B2916">
        <v>0</v>
      </c>
      <c r="C2916">
        <v>3196800</v>
      </c>
      <c r="D2916">
        <v>0</v>
      </c>
      <c r="E2916">
        <v>2207000</v>
      </c>
      <c r="F2916" s="4">
        <f t="shared" si="45"/>
        <v>1801266.6666666667</v>
      </c>
    </row>
    <row r="2917" spans="1:6" x14ac:dyDescent="0.3">
      <c r="A2917" t="s">
        <v>3862</v>
      </c>
      <c r="B2917">
        <v>1147140</v>
      </c>
      <c r="C2917">
        <v>740000</v>
      </c>
      <c r="D2917">
        <v>1467300</v>
      </c>
      <c r="E2917">
        <v>1214370</v>
      </c>
      <c r="F2917" s="4">
        <f t="shared" si="45"/>
        <v>1140556.6666666667</v>
      </c>
    </row>
    <row r="2918" spans="1:6" x14ac:dyDescent="0.3">
      <c r="A2918" t="s">
        <v>675</v>
      </c>
      <c r="B2918">
        <v>0</v>
      </c>
      <c r="C2918">
        <v>670300</v>
      </c>
      <c r="D2918">
        <v>0</v>
      </c>
      <c r="E2918">
        <v>0</v>
      </c>
      <c r="F2918" s="4">
        <f t="shared" si="45"/>
        <v>223433.33333333334</v>
      </c>
    </row>
    <row r="2919" spans="1:6" x14ac:dyDescent="0.3">
      <c r="A2919" t="s">
        <v>3863</v>
      </c>
      <c r="B2919">
        <v>2760500</v>
      </c>
      <c r="C2919">
        <v>382200</v>
      </c>
      <c r="D2919">
        <v>1900080</v>
      </c>
      <c r="E2919">
        <v>3421780</v>
      </c>
      <c r="F2919" s="4">
        <f t="shared" si="45"/>
        <v>1901353.3333333333</v>
      </c>
    </row>
    <row r="2920" spans="1:6" x14ac:dyDescent="0.3">
      <c r="A2920" t="s">
        <v>3864</v>
      </c>
      <c r="B2920">
        <v>282100</v>
      </c>
      <c r="C2920">
        <v>336700</v>
      </c>
      <c r="D2920">
        <v>425820</v>
      </c>
      <c r="E2920">
        <v>386000</v>
      </c>
      <c r="F2920" s="4">
        <f t="shared" si="45"/>
        <v>382840</v>
      </c>
    </row>
    <row r="2921" spans="1:6" x14ac:dyDescent="0.3">
      <c r="A2921" t="s">
        <v>592</v>
      </c>
      <c r="B2921">
        <v>916400</v>
      </c>
      <c r="C2921">
        <v>2207900</v>
      </c>
      <c r="D2921">
        <v>2035260</v>
      </c>
      <c r="E2921">
        <v>2690160</v>
      </c>
      <c r="F2921" s="4">
        <f t="shared" si="45"/>
        <v>2311106.6666666665</v>
      </c>
    </row>
    <row r="2922" spans="1:6" x14ac:dyDescent="0.3">
      <c r="A2922" t="s">
        <v>3865</v>
      </c>
      <c r="B2922">
        <v>1177700</v>
      </c>
      <c r="C2922">
        <v>3585410</v>
      </c>
      <c r="D2922">
        <v>4112030</v>
      </c>
      <c r="E2922">
        <v>7936070</v>
      </c>
      <c r="F2922" s="4">
        <f t="shared" si="45"/>
        <v>5211170</v>
      </c>
    </row>
    <row r="2923" spans="1:6" x14ac:dyDescent="0.3">
      <c r="A2923" t="s">
        <v>3866</v>
      </c>
      <c r="B2923">
        <v>0</v>
      </c>
      <c r="C2923">
        <v>0</v>
      </c>
      <c r="D2923">
        <v>950040</v>
      </c>
      <c r="E2923">
        <v>4856840</v>
      </c>
      <c r="F2923" s="4">
        <f t="shared" si="45"/>
        <v>1935626.6666666667</v>
      </c>
    </row>
    <row r="2924" spans="1:6" x14ac:dyDescent="0.3">
      <c r="A2924" t="s">
        <v>3867</v>
      </c>
      <c r="B2924">
        <v>10583580</v>
      </c>
      <c r="C2924">
        <v>12590819</v>
      </c>
      <c r="D2924">
        <v>13144180</v>
      </c>
      <c r="E2924">
        <v>10098160</v>
      </c>
      <c r="F2924" s="4">
        <f t="shared" si="45"/>
        <v>11944386.333333334</v>
      </c>
    </row>
    <row r="2925" spans="1:6" x14ac:dyDescent="0.3">
      <c r="A2925" t="s">
        <v>3868</v>
      </c>
      <c r="B2925">
        <v>1608830</v>
      </c>
      <c r="C2925">
        <v>312130</v>
      </c>
      <c r="D2925">
        <v>0</v>
      </c>
      <c r="E2925">
        <v>1406030</v>
      </c>
      <c r="F2925" s="4">
        <f t="shared" si="45"/>
        <v>572720</v>
      </c>
    </row>
    <row r="2926" spans="1:6" x14ac:dyDescent="0.3">
      <c r="A2926" t="s">
        <v>3869</v>
      </c>
      <c r="B2926">
        <v>967460</v>
      </c>
      <c r="C2926">
        <v>869400</v>
      </c>
      <c r="D2926">
        <v>370000</v>
      </c>
      <c r="E2926">
        <v>386000</v>
      </c>
      <c r="F2926" s="4">
        <f t="shared" si="45"/>
        <v>541800</v>
      </c>
    </row>
    <row r="2927" spans="1:6" x14ac:dyDescent="0.3">
      <c r="A2927" t="s">
        <v>3870</v>
      </c>
      <c r="B2927">
        <v>0</v>
      </c>
      <c r="C2927">
        <v>0</v>
      </c>
      <c r="D2927">
        <v>900900</v>
      </c>
      <c r="E2927">
        <v>0</v>
      </c>
      <c r="F2927" s="4">
        <f t="shared" si="45"/>
        <v>300300</v>
      </c>
    </row>
    <row r="2928" spans="1:6" x14ac:dyDescent="0.3">
      <c r="A2928" t="s">
        <v>3871</v>
      </c>
      <c r="B2928">
        <v>0</v>
      </c>
      <c r="C2928">
        <v>562900</v>
      </c>
      <c r="D2928">
        <v>300300</v>
      </c>
      <c r="E2928">
        <v>0</v>
      </c>
      <c r="F2928" s="4">
        <f t="shared" si="45"/>
        <v>287733.33333333331</v>
      </c>
    </row>
    <row r="2929" spans="1:6" x14ac:dyDescent="0.3">
      <c r="A2929" t="s">
        <v>3872</v>
      </c>
      <c r="B2929">
        <v>781950</v>
      </c>
      <c r="C2929">
        <v>1104740</v>
      </c>
      <c r="D2929">
        <v>0</v>
      </c>
      <c r="E2929">
        <v>955500</v>
      </c>
      <c r="F2929" s="4">
        <f t="shared" si="45"/>
        <v>686746.66666666663</v>
      </c>
    </row>
    <row r="2930" spans="1:6" x14ac:dyDescent="0.3">
      <c r="A2930" t="s">
        <v>3873</v>
      </c>
      <c r="B2930">
        <v>646900</v>
      </c>
      <c r="C2930">
        <v>876000</v>
      </c>
      <c r="D2930">
        <v>3747300</v>
      </c>
      <c r="E2930">
        <v>3698520</v>
      </c>
      <c r="F2930" s="4">
        <f t="shared" si="45"/>
        <v>2773940</v>
      </c>
    </row>
    <row r="2931" spans="1:6" x14ac:dyDescent="0.3">
      <c r="A2931" t="s">
        <v>3874</v>
      </c>
      <c r="B2931">
        <v>364910</v>
      </c>
      <c r="C2931">
        <v>710710</v>
      </c>
      <c r="D2931">
        <v>445900</v>
      </c>
      <c r="E2931">
        <v>0</v>
      </c>
      <c r="F2931" s="4">
        <f t="shared" si="45"/>
        <v>385536.66666666669</v>
      </c>
    </row>
    <row r="2932" spans="1:6" x14ac:dyDescent="0.3">
      <c r="A2932" t="s">
        <v>3875</v>
      </c>
      <c r="B2932">
        <v>0</v>
      </c>
      <c r="C2932">
        <v>1389200</v>
      </c>
      <c r="D2932">
        <v>621000</v>
      </c>
      <c r="E2932">
        <v>0</v>
      </c>
      <c r="F2932" s="4">
        <f t="shared" si="45"/>
        <v>670066.66666666663</v>
      </c>
    </row>
    <row r="2933" spans="1:6" x14ac:dyDescent="0.3">
      <c r="A2933" t="s">
        <v>3876</v>
      </c>
      <c r="B2933">
        <v>2089200</v>
      </c>
      <c r="C2933">
        <v>2890420</v>
      </c>
      <c r="D2933">
        <v>2291200</v>
      </c>
      <c r="E2933">
        <v>4564990</v>
      </c>
      <c r="F2933" s="4">
        <f t="shared" si="45"/>
        <v>3248870</v>
      </c>
    </row>
    <row r="2934" spans="1:6" x14ac:dyDescent="0.3">
      <c r="A2934" t="s">
        <v>3877</v>
      </c>
      <c r="B2934">
        <v>8119930</v>
      </c>
      <c r="C2934">
        <v>11501430</v>
      </c>
      <c r="D2934">
        <v>17598430</v>
      </c>
      <c r="E2934">
        <v>12941340</v>
      </c>
      <c r="F2934" s="4">
        <f t="shared" si="45"/>
        <v>14013733.333333334</v>
      </c>
    </row>
    <row r="2935" spans="1:6" x14ac:dyDescent="0.3">
      <c r="A2935" t="s">
        <v>3878</v>
      </c>
      <c r="B2935">
        <v>2030530</v>
      </c>
      <c r="C2935">
        <v>2459730</v>
      </c>
      <c r="D2935">
        <v>1451390</v>
      </c>
      <c r="E2935">
        <v>2121370</v>
      </c>
      <c r="F2935" s="4">
        <f t="shared" si="45"/>
        <v>2010830</v>
      </c>
    </row>
    <row r="2936" spans="1:6" x14ac:dyDescent="0.3">
      <c r="A2936" t="s">
        <v>3879</v>
      </c>
      <c r="B2936">
        <v>323960</v>
      </c>
      <c r="C2936">
        <v>242880</v>
      </c>
      <c r="D2936">
        <v>745290</v>
      </c>
      <c r="E2936">
        <v>405860</v>
      </c>
      <c r="F2936" s="4">
        <f t="shared" si="45"/>
        <v>464676.66666666669</v>
      </c>
    </row>
    <row r="2937" spans="1:6" x14ac:dyDescent="0.3">
      <c r="A2937" t="s">
        <v>3880</v>
      </c>
      <c r="B2937">
        <v>3283280</v>
      </c>
      <c r="C2937">
        <v>6076690</v>
      </c>
      <c r="D2937">
        <v>7728180</v>
      </c>
      <c r="E2937">
        <v>4337410</v>
      </c>
      <c r="F2937" s="4">
        <f t="shared" si="45"/>
        <v>6047426.666666667</v>
      </c>
    </row>
    <row r="2938" spans="1:6" x14ac:dyDescent="0.3">
      <c r="A2938" t="s">
        <v>3881</v>
      </c>
      <c r="B2938">
        <v>160000</v>
      </c>
      <c r="C2938">
        <v>400400</v>
      </c>
      <c r="D2938">
        <v>647680</v>
      </c>
      <c r="E2938">
        <v>0</v>
      </c>
      <c r="F2938" s="4">
        <f t="shared" si="45"/>
        <v>349360</v>
      </c>
    </row>
    <row r="2939" spans="1:6" x14ac:dyDescent="0.3">
      <c r="A2939" t="s">
        <v>3882</v>
      </c>
      <c r="B2939">
        <v>7400120</v>
      </c>
      <c r="C2939">
        <v>2117200</v>
      </c>
      <c r="D2939">
        <v>2840110</v>
      </c>
      <c r="E2939">
        <v>14957540</v>
      </c>
      <c r="F2939" s="4">
        <f t="shared" si="45"/>
        <v>6638283.333333333</v>
      </c>
    </row>
    <row r="2940" spans="1:6" x14ac:dyDescent="0.3">
      <c r="A2940" t="s">
        <v>3883</v>
      </c>
      <c r="B2940">
        <v>718900</v>
      </c>
      <c r="C2940">
        <v>4925440</v>
      </c>
      <c r="D2940">
        <v>6142200</v>
      </c>
      <c r="E2940">
        <v>18829390</v>
      </c>
      <c r="F2940" s="4">
        <f t="shared" si="45"/>
        <v>9965676.666666666</v>
      </c>
    </row>
    <row r="2941" spans="1:6" x14ac:dyDescent="0.3">
      <c r="A2941" t="s">
        <v>3884</v>
      </c>
      <c r="B2941">
        <v>0</v>
      </c>
      <c r="C2941">
        <v>940000</v>
      </c>
      <c r="D2941">
        <v>21840500</v>
      </c>
      <c r="E2941">
        <v>986240</v>
      </c>
      <c r="F2941" s="4">
        <f t="shared" si="45"/>
        <v>7922246.666666667</v>
      </c>
    </row>
    <row r="2942" spans="1:6" x14ac:dyDescent="0.3">
      <c r="A2942" t="s">
        <v>3885</v>
      </c>
      <c r="B2942">
        <v>370000</v>
      </c>
      <c r="C2942">
        <v>703020</v>
      </c>
      <c r="D2942">
        <v>499590</v>
      </c>
      <c r="E2942">
        <v>0</v>
      </c>
      <c r="F2942" s="4">
        <f t="shared" si="45"/>
        <v>400870</v>
      </c>
    </row>
    <row r="2943" spans="1:6" x14ac:dyDescent="0.3">
      <c r="A2943" t="s">
        <v>3886</v>
      </c>
      <c r="B2943">
        <v>313600</v>
      </c>
      <c r="C2943">
        <v>0</v>
      </c>
      <c r="D2943">
        <v>0</v>
      </c>
      <c r="E2943">
        <v>0</v>
      </c>
      <c r="F2943" s="4">
        <f t="shared" si="45"/>
        <v>0</v>
      </c>
    </row>
    <row r="2944" spans="1:6" x14ac:dyDescent="0.3">
      <c r="A2944" t="s">
        <v>3887</v>
      </c>
      <c r="B2944">
        <v>0</v>
      </c>
      <c r="C2944">
        <v>1311410</v>
      </c>
      <c r="D2944">
        <v>0</v>
      </c>
      <c r="E2944">
        <v>0</v>
      </c>
      <c r="F2944" s="4">
        <f t="shared" si="45"/>
        <v>437136.66666666669</v>
      </c>
    </row>
    <row r="2945" spans="1:6" x14ac:dyDescent="0.3">
      <c r="A2945" t="s">
        <v>3888</v>
      </c>
      <c r="B2945">
        <v>2027280</v>
      </c>
      <c r="C2945">
        <v>1669240</v>
      </c>
      <c r="D2945">
        <v>6587140</v>
      </c>
      <c r="E2945">
        <v>2014000</v>
      </c>
      <c r="F2945" s="4">
        <f t="shared" si="45"/>
        <v>3423460</v>
      </c>
    </row>
    <row r="2946" spans="1:6" x14ac:dyDescent="0.3">
      <c r="A2946" t="s">
        <v>3889</v>
      </c>
      <c r="B2946">
        <v>256000</v>
      </c>
      <c r="C2946">
        <v>1238960</v>
      </c>
      <c r="D2946">
        <v>1480000</v>
      </c>
      <c r="E2946">
        <v>1229100</v>
      </c>
      <c r="F2946" s="4">
        <f t="shared" si="45"/>
        <v>1316020</v>
      </c>
    </row>
    <row r="2947" spans="1:6" x14ac:dyDescent="0.3">
      <c r="A2947" t="s">
        <v>3890</v>
      </c>
      <c r="B2947">
        <v>468000</v>
      </c>
      <c r="C2947">
        <v>0</v>
      </c>
      <c r="D2947">
        <v>0</v>
      </c>
      <c r="E2947">
        <v>0</v>
      </c>
      <c r="F2947" s="4">
        <f t="shared" ref="F2947:F3010" si="46">SUM(C2947:E2947)/3</f>
        <v>0</v>
      </c>
    </row>
    <row r="2948" spans="1:6" x14ac:dyDescent="0.3">
      <c r="A2948" t="s">
        <v>512</v>
      </c>
      <c r="B2948">
        <v>2460060</v>
      </c>
      <c r="C2948">
        <v>0</v>
      </c>
      <c r="D2948">
        <v>2159700</v>
      </c>
      <c r="E2948">
        <v>534900</v>
      </c>
      <c r="F2948" s="4">
        <f t="shared" si="46"/>
        <v>898200</v>
      </c>
    </row>
    <row r="2949" spans="1:6" x14ac:dyDescent="0.3">
      <c r="A2949" t="s">
        <v>3891</v>
      </c>
      <c r="B2949">
        <v>0</v>
      </c>
      <c r="C2949">
        <v>447720</v>
      </c>
      <c r="D2949">
        <v>0</v>
      </c>
      <c r="E2949">
        <v>0</v>
      </c>
      <c r="F2949" s="4">
        <f t="shared" si="46"/>
        <v>149240</v>
      </c>
    </row>
    <row r="2950" spans="1:6" x14ac:dyDescent="0.3">
      <c r="A2950" t="s">
        <v>3892</v>
      </c>
      <c r="B2950">
        <v>2157880</v>
      </c>
      <c r="C2950">
        <v>2941200</v>
      </c>
      <c r="D2950">
        <v>3008820</v>
      </c>
      <c r="E2950">
        <v>2261860</v>
      </c>
      <c r="F2950" s="4">
        <f t="shared" si="46"/>
        <v>2737293.3333333335</v>
      </c>
    </row>
    <row r="2951" spans="1:6" x14ac:dyDescent="0.3">
      <c r="A2951" t="s">
        <v>3893</v>
      </c>
      <c r="B2951">
        <v>473200</v>
      </c>
      <c r="C2951">
        <v>2077710</v>
      </c>
      <c r="D2951">
        <v>2268800</v>
      </c>
      <c r="E2951">
        <v>2776480</v>
      </c>
      <c r="F2951" s="4">
        <f t="shared" si="46"/>
        <v>2374330</v>
      </c>
    </row>
    <row r="2952" spans="1:6" x14ac:dyDescent="0.3">
      <c r="A2952" t="s">
        <v>3894</v>
      </c>
      <c r="B2952">
        <v>7923400</v>
      </c>
      <c r="C2952">
        <v>2387100</v>
      </c>
      <c r="D2952">
        <v>2015650</v>
      </c>
      <c r="E2952">
        <v>1037400</v>
      </c>
      <c r="F2952" s="4">
        <f t="shared" si="46"/>
        <v>1813383.3333333333</v>
      </c>
    </row>
    <row r="2953" spans="1:6" x14ac:dyDescent="0.3">
      <c r="A2953" t="s">
        <v>3895</v>
      </c>
      <c r="B2953">
        <v>0</v>
      </c>
      <c r="C2953">
        <v>2177120</v>
      </c>
      <c r="D2953">
        <v>3200490</v>
      </c>
      <c r="E2953">
        <v>0</v>
      </c>
      <c r="F2953" s="4">
        <f t="shared" si="46"/>
        <v>1792536.6666666667</v>
      </c>
    </row>
    <row r="2954" spans="1:6" x14ac:dyDescent="0.3">
      <c r="A2954" t="s">
        <v>3896</v>
      </c>
      <c r="B2954">
        <v>453180</v>
      </c>
      <c r="C2954">
        <v>316680</v>
      </c>
      <c r="D2954">
        <v>0</v>
      </c>
      <c r="E2954">
        <v>0</v>
      </c>
      <c r="F2954" s="4">
        <f t="shared" si="46"/>
        <v>105560</v>
      </c>
    </row>
    <row r="2955" spans="1:6" x14ac:dyDescent="0.3">
      <c r="A2955" t="s">
        <v>3897</v>
      </c>
      <c r="B2955">
        <v>6718530</v>
      </c>
      <c r="C2955">
        <v>8090780</v>
      </c>
      <c r="D2955">
        <v>6544720</v>
      </c>
      <c r="E2955">
        <v>7646840</v>
      </c>
      <c r="F2955" s="4">
        <f t="shared" si="46"/>
        <v>7427446.666666667</v>
      </c>
    </row>
    <row r="2956" spans="1:6" x14ac:dyDescent="0.3">
      <c r="A2956" t="s">
        <v>3898</v>
      </c>
      <c r="B2956">
        <v>585670</v>
      </c>
      <c r="C2956">
        <v>322080</v>
      </c>
      <c r="D2956">
        <v>1196650</v>
      </c>
      <c r="E2956">
        <v>689740</v>
      </c>
      <c r="F2956" s="4">
        <f t="shared" si="46"/>
        <v>736156.66666666663</v>
      </c>
    </row>
    <row r="2957" spans="1:6" x14ac:dyDescent="0.3">
      <c r="A2957" t="s">
        <v>3899</v>
      </c>
      <c r="B2957">
        <v>455100</v>
      </c>
      <c r="C2957">
        <v>0</v>
      </c>
      <c r="D2957">
        <v>469200</v>
      </c>
      <c r="E2957">
        <v>857500</v>
      </c>
      <c r="F2957" s="4">
        <f t="shared" si="46"/>
        <v>442233.33333333331</v>
      </c>
    </row>
    <row r="2958" spans="1:6" x14ac:dyDescent="0.3">
      <c r="A2958" t="s">
        <v>3900</v>
      </c>
      <c r="B2958">
        <v>160000</v>
      </c>
      <c r="C2958">
        <v>1063880</v>
      </c>
      <c r="D2958">
        <v>0</v>
      </c>
      <c r="E2958">
        <v>2053980</v>
      </c>
      <c r="F2958" s="4">
        <f t="shared" si="46"/>
        <v>1039286.6666666666</v>
      </c>
    </row>
    <row r="2959" spans="1:6" x14ac:dyDescent="0.3">
      <c r="A2959" t="s">
        <v>3901</v>
      </c>
      <c r="B2959">
        <v>664300</v>
      </c>
      <c r="C2959">
        <v>3003400</v>
      </c>
      <c r="D2959">
        <v>2017520</v>
      </c>
      <c r="E2959">
        <v>2267920</v>
      </c>
      <c r="F2959" s="4">
        <f t="shared" si="46"/>
        <v>2429613.3333333335</v>
      </c>
    </row>
    <row r="2960" spans="1:6" x14ac:dyDescent="0.3">
      <c r="A2960" t="s">
        <v>3902</v>
      </c>
      <c r="B2960">
        <v>2023120</v>
      </c>
      <c r="C2960">
        <v>0</v>
      </c>
      <c r="D2960">
        <v>3297840</v>
      </c>
      <c r="E2960">
        <v>0</v>
      </c>
      <c r="F2960" s="4">
        <f t="shared" si="46"/>
        <v>1099280</v>
      </c>
    </row>
    <row r="2961" spans="1:6" x14ac:dyDescent="0.3">
      <c r="A2961" t="s">
        <v>3903</v>
      </c>
      <c r="B2961">
        <v>0</v>
      </c>
      <c r="C2961">
        <v>596050</v>
      </c>
      <c r="D2961">
        <v>0</v>
      </c>
      <c r="E2961">
        <v>0</v>
      </c>
      <c r="F2961" s="4">
        <f t="shared" si="46"/>
        <v>198683.33333333334</v>
      </c>
    </row>
    <row r="2962" spans="1:6" x14ac:dyDescent="0.3">
      <c r="A2962" t="s">
        <v>3904</v>
      </c>
      <c r="B2962">
        <v>2595690</v>
      </c>
      <c r="C2962">
        <v>2517090</v>
      </c>
      <c r="D2962">
        <v>2229420</v>
      </c>
      <c r="E2962">
        <v>2189020</v>
      </c>
      <c r="F2962" s="4">
        <f t="shared" si="46"/>
        <v>2311843.3333333335</v>
      </c>
    </row>
    <row r="2963" spans="1:6" x14ac:dyDescent="0.3">
      <c r="A2963" t="s">
        <v>3905</v>
      </c>
      <c r="B2963">
        <v>0</v>
      </c>
      <c r="C2963">
        <v>1031200</v>
      </c>
      <c r="D2963">
        <v>2290700</v>
      </c>
      <c r="E2963">
        <v>2302300</v>
      </c>
      <c r="F2963" s="4">
        <f t="shared" si="46"/>
        <v>1874733.3333333333</v>
      </c>
    </row>
    <row r="2964" spans="1:6" x14ac:dyDescent="0.3">
      <c r="A2964" t="s">
        <v>3906</v>
      </c>
      <c r="B2964">
        <v>1472920</v>
      </c>
      <c r="C2964">
        <v>0</v>
      </c>
      <c r="D2964">
        <v>0</v>
      </c>
      <c r="E2964">
        <v>0</v>
      </c>
      <c r="F2964" s="4">
        <f t="shared" si="46"/>
        <v>0</v>
      </c>
    </row>
    <row r="2965" spans="1:6" x14ac:dyDescent="0.3">
      <c r="A2965" t="s">
        <v>3907</v>
      </c>
      <c r="B2965">
        <v>14138500</v>
      </c>
      <c r="C2965">
        <v>21977950</v>
      </c>
      <c r="D2965">
        <v>58603740</v>
      </c>
      <c r="E2965">
        <v>14928050</v>
      </c>
      <c r="F2965" s="4">
        <f t="shared" si="46"/>
        <v>31836580</v>
      </c>
    </row>
    <row r="2966" spans="1:6" x14ac:dyDescent="0.3">
      <c r="A2966" t="s">
        <v>3908</v>
      </c>
      <c r="B2966">
        <v>362600</v>
      </c>
      <c r="C2966">
        <v>2176180</v>
      </c>
      <c r="D2966">
        <v>2081300</v>
      </c>
      <c r="E2966">
        <v>5751960</v>
      </c>
      <c r="F2966" s="4">
        <f t="shared" si="46"/>
        <v>3336480</v>
      </c>
    </row>
    <row r="2967" spans="1:6" x14ac:dyDescent="0.3">
      <c r="A2967" t="s">
        <v>3909</v>
      </c>
      <c r="B2967">
        <v>1278550</v>
      </c>
      <c r="C2967">
        <v>1624890</v>
      </c>
      <c r="D2967">
        <v>618600</v>
      </c>
      <c r="E2967">
        <v>2272270</v>
      </c>
      <c r="F2967" s="4">
        <f t="shared" si="46"/>
        <v>1505253.3333333333</v>
      </c>
    </row>
    <row r="2968" spans="1:6" x14ac:dyDescent="0.3">
      <c r="A2968" t="s">
        <v>3910</v>
      </c>
      <c r="B2968">
        <v>0</v>
      </c>
      <c r="C2968">
        <v>2260440</v>
      </c>
      <c r="D2968">
        <v>0</v>
      </c>
      <c r="E2968">
        <v>1061060</v>
      </c>
      <c r="F2968" s="4">
        <f t="shared" si="46"/>
        <v>1107166.6666666667</v>
      </c>
    </row>
    <row r="2969" spans="1:6" x14ac:dyDescent="0.3">
      <c r="A2969" t="s">
        <v>3911</v>
      </c>
      <c r="B2969">
        <v>1918280</v>
      </c>
      <c r="C2969">
        <v>0</v>
      </c>
      <c r="D2969">
        <v>1564530</v>
      </c>
      <c r="E2969">
        <v>2371460</v>
      </c>
      <c r="F2969" s="4">
        <f t="shared" si="46"/>
        <v>1311996.6666666667</v>
      </c>
    </row>
    <row r="2970" spans="1:6" x14ac:dyDescent="0.3">
      <c r="A2970" t="s">
        <v>3912</v>
      </c>
      <c r="B2970">
        <v>307580</v>
      </c>
      <c r="C2970">
        <v>2269800</v>
      </c>
      <c r="D2970">
        <v>2102380</v>
      </c>
      <c r="E2970">
        <v>580580</v>
      </c>
      <c r="F2970" s="4">
        <f t="shared" si="46"/>
        <v>1650920</v>
      </c>
    </row>
    <row r="2971" spans="1:6" x14ac:dyDescent="0.3">
      <c r="A2971" t="s">
        <v>3913</v>
      </c>
      <c r="B2971">
        <v>4368790</v>
      </c>
      <c r="C2971">
        <v>2409950</v>
      </c>
      <c r="D2971">
        <v>3120220</v>
      </c>
      <c r="E2971">
        <v>6062740</v>
      </c>
      <c r="F2971" s="4">
        <f t="shared" si="46"/>
        <v>3864303.3333333335</v>
      </c>
    </row>
    <row r="2972" spans="1:6" x14ac:dyDescent="0.3">
      <c r="A2972" t="s">
        <v>3914</v>
      </c>
      <c r="B2972">
        <v>1243800</v>
      </c>
      <c r="C2972">
        <v>4834320</v>
      </c>
      <c r="D2972">
        <v>3652160</v>
      </c>
      <c r="E2972">
        <v>2040240</v>
      </c>
      <c r="F2972" s="4">
        <f t="shared" si="46"/>
        <v>3508906.6666666665</v>
      </c>
    </row>
    <row r="2973" spans="1:6" x14ac:dyDescent="0.3">
      <c r="A2973" t="s">
        <v>3915</v>
      </c>
      <c r="B2973">
        <v>0</v>
      </c>
      <c r="C2973">
        <v>1821200</v>
      </c>
      <c r="D2973">
        <v>0</v>
      </c>
      <c r="E2973">
        <v>0</v>
      </c>
      <c r="F2973" s="4">
        <f t="shared" si="46"/>
        <v>607066.66666666663</v>
      </c>
    </row>
    <row r="2974" spans="1:6" x14ac:dyDescent="0.3">
      <c r="A2974" t="s">
        <v>3916</v>
      </c>
      <c r="B2974">
        <v>1146600</v>
      </c>
      <c r="C2974">
        <v>2051780</v>
      </c>
      <c r="D2974">
        <v>4844780</v>
      </c>
      <c r="E2974">
        <v>2795840</v>
      </c>
      <c r="F2974" s="4">
        <f t="shared" si="46"/>
        <v>3230800</v>
      </c>
    </row>
    <row r="2975" spans="1:6" x14ac:dyDescent="0.3">
      <c r="A2975" t="s">
        <v>3917</v>
      </c>
      <c r="B2975">
        <v>0</v>
      </c>
      <c r="C2975">
        <v>281190</v>
      </c>
      <c r="D2975">
        <v>740000</v>
      </c>
      <c r="E2975">
        <v>0</v>
      </c>
      <c r="F2975" s="4">
        <f t="shared" si="46"/>
        <v>340396.66666666669</v>
      </c>
    </row>
    <row r="2976" spans="1:6" x14ac:dyDescent="0.3">
      <c r="A2976" t="s">
        <v>3918</v>
      </c>
      <c r="B2976">
        <v>236600</v>
      </c>
      <c r="C2976">
        <v>163800</v>
      </c>
      <c r="D2976">
        <v>195500</v>
      </c>
      <c r="E2976">
        <v>1002800</v>
      </c>
      <c r="F2976" s="4">
        <f t="shared" si="46"/>
        <v>454033.33333333331</v>
      </c>
    </row>
    <row r="2977" spans="1:6" x14ac:dyDescent="0.3">
      <c r="A2977" t="s">
        <v>3919</v>
      </c>
      <c r="B2977">
        <v>530730</v>
      </c>
      <c r="C2977">
        <v>11144320</v>
      </c>
      <c r="D2977">
        <v>1446870</v>
      </c>
      <c r="E2977">
        <v>0</v>
      </c>
      <c r="F2977" s="4">
        <f t="shared" si="46"/>
        <v>4197063.333333333</v>
      </c>
    </row>
    <row r="2978" spans="1:6" x14ac:dyDescent="0.3">
      <c r="A2978" t="s">
        <v>3920</v>
      </c>
      <c r="B2978">
        <v>0</v>
      </c>
      <c r="C2978">
        <v>3847650</v>
      </c>
      <c r="D2978">
        <v>3340240</v>
      </c>
      <c r="E2978">
        <v>3008060</v>
      </c>
      <c r="F2978" s="4">
        <f t="shared" si="46"/>
        <v>3398650</v>
      </c>
    </row>
    <row r="2979" spans="1:6" x14ac:dyDescent="0.3">
      <c r="A2979" t="s">
        <v>3921</v>
      </c>
      <c r="B2979">
        <v>0</v>
      </c>
      <c r="C2979">
        <v>614250</v>
      </c>
      <c r="D2979">
        <v>1805780</v>
      </c>
      <c r="E2979">
        <v>1111110</v>
      </c>
      <c r="F2979" s="4">
        <f t="shared" si="46"/>
        <v>1177046.6666666667</v>
      </c>
    </row>
    <row r="2980" spans="1:6" x14ac:dyDescent="0.3">
      <c r="A2980" t="s">
        <v>375</v>
      </c>
      <c r="B2980">
        <v>0</v>
      </c>
      <c r="C2980">
        <v>572840</v>
      </c>
      <c r="D2980">
        <v>496860</v>
      </c>
      <c r="E2980">
        <v>249000</v>
      </c>
      <c r="F2980" s="4">
        <f t="shared" si="46"/>
        <v>439566.66666666669</v>
      </c>
    </row>
    <row r="2981" spans="1:6" x14ac:dyDescent="0.3">
      <c r="A2981" t="s">
        <v>3922</v>
      </c>
      <c r="B2981">
        <v>1985330</v>
      </c>
      <c r="C2981">
        <v>368550</v>
      </c>
      <c r="D2981">
        <v>620620</v>
      </c>
      <c r="E2981">
        <v>1079800</v>
      </c>
      <c r="F2981" s="4">
        <f t="shared" si="46"/>
        <v>689656.66666666663</v>
      </c>
    </row>
    <row r="2982" spans="1:6" x14ac:dyDescent="0.3">
      <c r="A2982" t="s">
        <v>3923</v>
      </c>
      <c r="B2982">
        <v>740740</v>
      </c>
      <c r="C2982">
        <v>2438800</v>
      </c>
      <c r="D2982">
        <v>1596750</v>
      </c>
      <c r="E2982">
        <v>1396850</v>
      </c>
      <c r="F2982" s="4">
        <f t="shared" si="46"/>
        <v>1810800</v>
      </c>
    </row>
    <row r="2983" spans="1:6" x14ac:dyDescent="0.3">
      <c r="A2983" t="s">
        <v>3924</v>
      </c>
      <c r="B2983">
        <v>1857680</v>
      </c>
      <c r="C2983">
        <v>612000</v>
      </c>
      <c r="D2983">
        <v>0</v>
      </c>
      <c r="E2983">
        <v>0</v>
      </c>
      <c r="F2983" s="4">
        <f t="shared" si="46"/>
        <v>204000</v>
      </c>
    </row>
    <row r="2984" spans="1:6" x14ac:dyDescent="0.3">
      <c r="A2984" t="s">
        <v>3925</v>
      </c>
      <c r="B2984">
        <v>475400</v>
      </c>
      <c r="C2984">
        <v>647200</v>
      </c>
      <c r="D2984">
        <v>647680</v>
      </c>
      <c r="E2984">
        <v>0</v>
      </c>
      <c r="F2984" s="4">
        <f t="shared" si="46"/>
        <v>431626.66666666669</v>
      </c>
    </row>
    <row r="2985" spans="1:6" x14ac:dyDescent="0.3">
      <c r="A2985" t="s">
        <v>3926</v>
      </c>
      <c r="B2985">
        <v>0</v>
      </c>
      <c r="C2985">
        <v>1086260</v>
      </c>
      <c r="D2985">
        <v>2080600</v>
      </c>
      <c r="E2985">
        <v>1327970</v>
      </c>
      <c r="F2985" s="4">
        <f t="shared" si="46"/>
        <v>1498276.6666666667</v>
      </c>
    </row>
    <row r="2986" spans="1:6" x14ac:dyDescent="0.3">
      <c r="A2986" t="s">
        <v>3927</v>
      </c>
      <c r="B2986">
        <v>2567400</v>
      </c>
      <c r="C2986">
        <v>2982160</v>
      </c>
      <c r="D2986">
        <v>2100280</v>
      </c>
      <c r="E2986">
        <v>2092250</v>
      </c>
      <c r="F2986" s="4">
        <f t="shared" si="46"/>
        <v>2391563.3333333335</v>
      </c>
    </row>
    <row r="2987" spans="1:6" x14ac:dyDescent="0.3">
      <c r="A2987" t="s">
        <v>3928</v>
      </c>
      <c r="B2987">
        <v>382200</v>
      </c>
      <c r="C2987">
        <v>2079350</v>
      </c>
      <c r="D2987">
        <v>2202360</v>
      </c>
      <c r="E2987">
        <v>311100</v>
      </c>
      <c r="F2987" s="4">
        <f t="shared" si="46"/>
        <v>1530936.6666666667</v>
      </c>
    </row>
    <row r="2988" spans="1:6" x14ac:dyDescent="0.3">
      <c r="A2988" t="s">
        <v>3929</v>
      </c>
      <c r="B2988">
        <v>0</v>
      </c>
      <c r="C2988">
        <v>1269450</v>
      </c>
      <c r="D2988">
        <v>0</v>
      </c>
      <c r="E2988">
        <v>0</v>
      </c>
      <c r="F2988" s="4">
        <f t="shared" si="46"/>
        <v>423150</v>
      </c>
    </row>
    <row r="2989" spans="1:6" x14ac:dyDescent="0.3">
      <c r="A2989" t="s">
        <v>3930</v>
      </c>
      <c r="B2989">
        <v>749400</v>
      </c>
      <c r="C2989">
        <v>0</v>
      </c>
      <c r="D2989">
        <v>0</v>
      </c>
      <c r="E2989">
        <v>234600</v>
      </c>
      <c r="F2989" s="4">
        <f t="shared" si="46"/>
        <v>78200</v>
      </c>
    </row>
    <row r="2990" spans="1:6" x14ac:dyDescent="0.3">
      <c r="A2990" t="s">
        <v>3931</v>
      </c>
      <c r="B2990">
        <v>1866180</v>
      </c>
      <c r="C2990">
        <v>2663000</v>
      </c>
      <c r="D2990">
        <v>3114320</v>
      </c>
      <c r="E2990">
        <v>3111460</v>
      </c>
      <c r="F2990" s="4">
        <f t="shared" si="46"/>
        <v>2962926.6666666665</v>
      </c>
    </row>
    <row r="2991" spans="1:6" x14ac:dyDescent="0.3">
      <c r="A2991" t="s">
        <v>3932</v>
      </c>
      <c r="B2991">
        <v>937400</v>
      </c>
      <c r="C2991">
        <v>705250</v>
      </c>
      <c r="D2991">
        <v>734300</v>
      </c>
      <c r="E2991">
        <v>1773700</v>
      </c>
      <c r="F2991" s="4">
        <f t="shared" si="46"/>
        <v>1071083.3333333333</v>
      </c>
    </row>
    <row r="2992" spans="1:6" x14ac:dyDescent="0.3">
      <c r="A2992" t="s">
        <v>3933</v>
      </c>
      <c r="B2992">
        <v>740000</v>
      </c>
      <c r="C2992">
        <v>4458030</v>
      </c>
      <c r="D2992">
        <v>1267500</v>
      </c>
      <c r="E2992">
        <v>0</v>
      </c>
      <c r="F2992" s="4">
        <f t="shared" si="46"/>
        <v>1908510</v>
      </c>
    </row>
    <row r="2993" spans="1:6" x14ac:dyDescent="0.3">
      <c r="A2993" t="s">
        <v>3934</v>
      </c>
      <c r="B2993">
        <v>600000</v>
      </c>
      <c r="C2993">
        <v>665730</v>
      </c>
      <c r="D2993">
        <v>925640</v>
      </c>
      <c r="E2993">
        <v>0</v>
      </c>
      <c r="F2993" s="4">
        <f t="shared" si="46"/>
        <v>530456.66666666663</v>
      </c>
    </row>
    <row r="2994" spans="1:6" x14ac:dyDescent="0.3">
      <c r="A2994" t="s">
        <v>3935</v>
      </c>
      <c r="B2994">
        <v>2105860</v>
      </c>
      <c r="C2994">
        <v>2070640</v>
      </c>
      <c r="D2994">
        <v>2320050</v>
      </c>
      <c r="E2994">
        <v>3427120</v>
      </c>
      <c r="F2994" s="4">
        <f t="shared" si="46"/>
        <v>2605936.6666666665</v>
      </c>
    </row>
    <row r="2995" spans="1:6" x14ac:dyDescent="0.3">
      <c r="A2995" t="s">
        <v>3936</v>
      </c>
      <c r="B2995">
        <v>10306500</v>
      </c>
      <c r="C2995">
        <v>7521200</v>
      </c>
      <c r="D2995">
        <v>6168500</v>
      </c>
      <c r="E2995">
        <v>15556300</v>
      </c>
      <c r="F2995" s="4">
        <f t="shared" si="46"/>
        <v>9748666.666666666</v>
      </c>
    </row>
    <row r="2996" spans="1:6" x14ac:dyDescent="0.3">
      <c r="A2996" t="s">
        <v>3937</v>
      </c>
      <c r="B2996">
        <v>1477800</v>
      </c>
      <c r="C2996">
        <v>3127980</v>
      </c>
      <c r="D2996">
        <v>2112260</v>
      </c>
      <c r="E2996">
        <v>2706940</v>
      </c>
      <c r="F2996" s="4">
        <f t="shared" si="46"/>
        <v>2649060</v>
      </c>
    </row>
    <row r="2997" spans="1:6" x14ac:dyDescent="0.3">
      <c r="A2997" t="s">
        <v>3938</v>
      </c>
      <c r="B2997">
        <v>1173900</v>
      </c>
      <c r="C2997">
        <v>1253440</v>
      </c>
      <c r="D2997">
        <v>1075620</v>
      </c>
      <c r="E2997">
        <v>1052870</v>
      </c>
      <c r="F2997" s="4">
        <f t="shared" si="46"/>
        <v>1127310</v>
      </c>
    </row>
    <row r="2998" spans="1:6" x14ac:dyDescent="0.3">
      <c r="A2998" t="s">
        <v>3939</v>
      </c>
      <c r="B2998">
        <v>2606820</v>
      </c>
      <c r="C2998">
        <v>2689400</v>
      </c>
      <c r="D2998">
        <v>4649200</v>
      </c>
      <c r="E2998">
        <v>9460360</v>
      </c>
      <c r="F2998" s="4">
        <f t="shared" si="46"/>
        <v>5599653.333333333</v>
      </c>
    </row>
    <row r="2999" spans="1:6" x14ac:dyDescent="0.3">
      <c r="A2999" t="s">
        <v>3940</v>
      </c>
      <c r="B2999">
        <v>3014760</v>
      </c>
      <c r="C2999">
        <v>2210100</v>
      </c>
      <c r="D2999">
        <v>2137140</v>
      </c>
      <c r="E2999">
        <v>2200380</v>
      </c>
      <c r="F2999" s="4">
        <f t="shared" si="46"/>
        <v>2182540</v>
      </c>
    </row>
    <row r="3000" spans="1:6" x14ac:dyDescent="0.3">
      <c r="A3000" t="s">
        <v>3941</v>
      </c>
      <c r="B3000">
        <v>546000</v>
      </c>
      <c r="C3000">
        <v>2043860</v>
      </c>
      <c r="D3000">
        <v>2657200</v>
      </c>
      <c r="E3000">
        <v>0</v>
      </c>
      <c r="F3000" s="4">
        <f t="shared" si="46"/>
        <v>1567020</v>
      </c>
    </row>
    <row r="3001" spans="1:6" x14ac:dyDescent="0.3">
      <c r="A3001" t="s">
        <v>3942</v>
      </c>
      <c r="B3001">
        <v>900000</v>
      </c>
      <c r="C3001">
        <v>2120300</v>
      </c>
      <c r="D3001">
        <v>4197020</v>
      </c>
      <c r="E3001">
        <v>3871870</v>
      </c>
      <c r="F3001" s="4">
        <f t="shared" si="46"/>
        <v>3396396.6666666665</v>
      </c>
    </row>
    <row r="3002" spans="1:6" x14ac:dyDescent="0.3">
      <c r="A3002" t="s">
        <v>3943</v>
      </c>
      <c r="B3002">
        <v>5142460</v>
      </c>
      <c r="C3002">
        <v>7400000</v>
      </c>
      <c r="D3002">
        <v>5774510</v>
      </c>
      <c r="E3002">
        <v>3193640</v>
      </c>
      <c r="F3002" s="4">
        <f t="shared" si="46"/>
        <v>5456050</v>
      </c>
    </row>
    <row r="3003" spans="1:6" x14ac:dyDescent="0.3">
      <c r="A3003" t="s">
        <v>3944</v>
      </c>
      <c r="B3003">
        <v>0</v>
      </c>
      <c r="C3003">
        <v>740000</v>
      </c>
      <c r="D3003">
        <v>0</v>
      </c>
      <c r="E3003">
        <v>0</v>
      </c>
      <c r="F3003" s="4">
        <f t="shared" si="46"/>
        <v>246666.66666666666</v>
      </c>
    </row>
    <row r="3004" spans="1:6" x14ac:dyDescent="0.3">
      <c r="A3004" t="s">
        <v>3945</v>
      </c>
      <c r="B3004">
        <v>382200</v>
      </c>
      <c r="C3004">
        <v>895980</v>
      </c>
      <c r="D3004">
        <v>0</v>
      </c>
      <c r="E3004">
        <v>0</v>
      </c>
      <c r="F3004" s="4">
        <f t="shared" si="46"/>
        <v>298660</v>
      </c>
    </row>
    <row r="3005" spans="1:6" x14ac:dyDescent="0.3">
      <c r="A3005" t="s">
        <v>3946</v>
      </c>
      <c r="B3005">
        <v>977340</v>
      </c>
      <c r="C3005">
        <v>700700</v>
      </c>
      <c r="D3005">
        <v>1681680</v>
      </c>
      <c r="E3005">
        <v>3087540</v>
      </c>
      <c r="F3005" s="4">
        <f t="shared" si="46"/>
        <v>1823306.6666666667</v>
      </c>
    </row>
    <row r="3006" spans="1:6" x14ac:dyDescent="0.3">
      <c r="A3006" t="s">
        <v>3947</v>
      </c>
      <c r="B3006">
        <v>0</v>
      </c>
      <c r="C3006">
        <v>857030</v>
      </c>
      <c r="D3006">
        <v>234600</v>
      </c>
      <c r="E3006">
        <v>0</v>
      </c>
      <c r="F3006" s="4">
        <f t="shared" si="46"/>
        <v>363876.66666666669</v>
      </c>
    </row>
    <row r="3007" spans="1:6" x14ac:dyDescent="0.3">
      <c r="A3007" t="s">
        <v>3948</v>
      </c>
      <c r="B3007">
        <v>256000</v>
      </c>
      <c r="C3007">
        <v>2503820</v>
      </c>
      <c r="D3007">
        <v>2577440</v>
      </c>
      <c r="E3007">
        <v>2180180</v>
      </c>
      <c r="F3007" s="4">
        <f t="shared" si="46"/>
        <v>2420480</v>
      </c>
    </row>
    <row r="3008" spans="1:6" x14ac:dyDescent="0.3">
      <c r="A3008" t="s">
        <v>3949</v>
      </c>
      <c r="B3008">
        <v>2312310</v>
      </c>
      <c r="C3008">
        <v>1670040</v>
      </c>
      <c r="D3008">
        <v>3143140</v>
      </c>
      <c r="E3008">
        <v>686680</v>
      </c>
      <c r="F3008" s="4">
        <f t="shared" si="46"/>
        <v>1833286.6666666667</v>
      </c>
    </row>
    <row r="3009" spans="1:6" x14ac:dyDescent="0.3">
      <c r="A3009" t="s">
        <v>3950</v>
      </c>
      <c r="B3009">
        <v>9416250</v>
      </c>
      <c r="C3009">
        <v>8204500</v>
      </c>
      <c r="D3009">
        <v>20439900</v>
      </c>
      <c r="E3009">
        <v>8743090</v>
      </c>
      <c r="F3009" s="4">
        <f t="shared" si="46"/>
        <v>12462496.666666666</v>
      </c>
    </row>
    <row r="3010" spans="1:6" x14ac:dyDescent="0.3">
      <c r="A3010" t="s">
        <v>3951</v>
      </c>
      <c r="B3010">
        <v>2750120</v>
      </c>
      <c r="C3010">
        <v>3180830</v>
      </c>
      <c r="D3010">
        <v>2097920</v>
      </c>
      <c r="E3010">
        <v>2014560</v>
      </c>
      <c r="F3010" s="4">
        <f t="shared" si="46"/>
        <v>2431103.3333333335</v>
      </c>
    </row>
    <row r="3011" spans="1:6" x14ac:dyDescent="0.3">
      <c r="A3011" t="s">
        <v>3952</v>
      </c>
      <c r="B3011">
        <v>460980</v>
      </c>
      <c r="C3011">
        <v>0</v>
      </c>
      <c r="D3011">
        <v>445900</v>
      </c>
      <c r="E3011">
        <v>0</v>
      </c>
      <c r="F3011" s="4">
        <f t="shared" ref="F3011:F3074" si="47">SUM(C3011:E3011)/3</f>
        <v>148633.33333333334</v>
      </c>
    </row>
    <row r="3012" spans="1:6" x14ac:dyDescent="0.3">
      <c r="A3012" t="s">
        <v>3953</v>
      </c>
      <c r="B3012">
        <v>1172080</v>
      </c>
      <c r="C3012">
        <v>0</v>
      </c>
      <c r="D3012">
        <v>5244524</v>
      </c>
      <c r="E3012">
        <v>1698200</v>
      </c>
      <c r="F3012" s="4">
        <f t="shared" si="47"/>
        <v>2314241.3333333335</v>
      </c>
    </row>
    <row r="3013" spans="1:6" x14ac:dyDescent="0.3">
      <c r="A3013" t="s">
        <v>3954</v>
      </c>
      <c r="B3013">
        <v>573300</v>
      </c>
      <c r="C3013">
        <v>777290</v>
      </c>
      <c r="D3013">
        <v>472380</v>
      </c>
      <c r="E3013">
        <v>547700</v>
      </c>
      <c r="F3013" s="4">
        <f t="shared" si="47"/>
        <v>599123.33333333337</v>
      </c>
    </row>
    <row r="3014" spans="1:6" x14ac:dyDescent="0.3">
      <c r="A3014" t="s">
        <v>3955</v>
      </c>
      <c r="B3014">
        <v>830600</v>
      </c>
      <c r="C3014">
        <v>1211500</v>
      </c>
      <c r="D3014">
        <v>256000</v>
      </c>
      <c r="E3014">
        <v>884520</v>
      </c>
      <c r="F3014" s="4">
        <f t="shared" si="47"/>
        <v>784006.66666666663</v>
      </c>
    </row>
    <row r="3015" spans="1:6" x14ac:dyDescent="0.3">
      <c r="A3015" t="s">
        <v>3956</v>
      </c>
      <c r="B3015">
        <v>327600</v>
      </c>
      <c r="C3015">
        <v>740000</v>
      </c>
      <c r="D3015">
        <v>0</v>
      </c>
      <c r="E3015">
        <v>756000</v>
      </c>
      <c r="F3015" s="4">
        <f t="shared" si="47"/>
        <v>498666.66666666669</v>
      </c>
    </row>
    <row r="3016" spans="1:6" x14ac:dyDescent="0.3">
      <c r="A3016" t="s">
        <v>3957</v>
      </c>
      <c r="B3016">
        <v>895160</v>
      </c>
      <c r="C3016">
        <v>0</v>
      </c>
      <c r="D3016">
        <v>930560</v>
      </c>
      <c r="E3016">
        <v>1279260</v>
      </c>
      <c r="F3016" s="4">
        <f t="shared" si="47"/>
        <v>736606.66666666663</v>
      </c>
    </row>
    <row r="3017" spans="1:6" x14ac:dyDescent="0.3">
      <c r="A3017" t="s">
        <v>3958</v>
      </c>
      <c r="B3017">
        <v>635180</v>
      </c>
      <c r="C3017">
        <v>608300</v>
      </c>
      <c r="D3017">
        <v>281190</v>
      </c>
      <c r="E3017">
        <v>1380380</v>
      </c>
      <c r="F3017" s="4">
        <f t="shared" si="47"/>
        <v>756623.33333333337</v>
      </c>
    </row>
    <row r="3018" spans="1:6" x14ac:dyDescent="0.3">
      <c r="A3018" t="s">
        <v>3959</v>
      </c>
      <c r="B3018">
        <v>6756550</v>
      </c>
      <c r="C3018">
        <v>5690180</v>
      </c>
      <c r="D3018">
        <v>4274880</v>
      </c>
      <c r="E3018">
        <v>7818950</v>
      </c>
      <c r="F3018" s="4">
        <f t="shared" si="47"/>
        <v>5928003.333333333</v>
      </c>
    </row>
    <row r="3019" spans="1:6" x14ac:dyDescent="0.3">
      <c r="A3019" t="s">
        <v>3960</v>
      </c>
      <c r="B3019">
        <v>0</v>
      </c>
      <c r="C3019">
        <v>0</v>
      </c>
      <c r="D3019">
        <v>909500</v>
      </c>
      <c r="E3019">
        <v>0</v>
      </c>
      <c r="F3019" s="4">
        <f t="shared" si="47"/>
        <v>303166.66666666669</v>
      </c>
    </row>
    <row r="3020" spans="1:6" x14ac:dyDescent="0.3">
      <c r="A3020" t="s">
        <v>3961</v>
      </c>
      <c r="B3020">
        <v>2029300</v>
      </c>
      <c r="C3020">
        <v>2841400</v>
      </c>
      <c r="D3020">
        <v>3091000</v>
      </c>
      <c r="E3020">
        <v>3645620</v>
      </c>
      <c r="F3020" s="4">
        <f t="shared" si="47"/>
        <v>3192673.3333333335</v>
      </c>
    </row>
    <row r="3021" spans="1:6" x14ac:dyDescent="0.3">
      <c r="A3021" t="s">
        <v>3962</v>
      </c>
      <c r="B3021">
        <v>2095730</v>
      </c>
      <c r="C3021">
        <v>2064560</v>
      </c>
      <c r="D3021">
        <v>795340</v>
      </c>
      <c r="E3021">
        <v>1364000</v>
      </c>
      <c r="F3021" s="4">
        <f t="shared" si="47"/>
        <v>1407966.6666666667</v>
      </c>
    </row>
    <row r="3022" spans="1:6" x14ac:dyDescent="0.3">
      <c r="A3022" t="s">
        <v>3963</v>
      </c>
      <c r="B3022">
        <v>2184440</v>
      </c>
      <c r="C3022">
        <v>2090600</v>
      </c>
      <c r="D3022">
        <v>2033780</v>
      </c>
      <c r="E3022">
        <v>2768410</v>
      </c>
      <c r="F3022" s="4">
        <f t="shared" si="47"/>
        <v>2297596.6666666665</v>
      </c>
    </row>
    <row r="3023" spans="1:6" x14ac:dyDescent="0.3">
      <c r="A3023" t="s">
        <v>3964</v>
      </c>
      <c r="B3023">
        <v>411950</v>
      </c>
      <c r="C3023">
        <v>668850</v>
      </c>
      <c r="D3023">
        <v>532350</v>
      </c>
      <c r="E3023">
        <v>908180</v>
      </c>
      <c r="F3023" s="4">
        <f t="shared" si="47"/>
        <v>703126.66666666663</v>
      </c>
    </row>
    <row r="3024" spans="1:6" x14ac:dyDescent="0.3">
      <c r="A3024" t="s">
        <v>3965</v>
      </c>
      <c r="B3024">
        <v>256000</v>
      </c>
      <c r="C3024">
        <v>512000</v>
      </c>
      <c r="D3024">
        <v>3012200</v>
      </c>
      <c r="E3024">
        <v>2085960</v>
      </c>
      <c r="F3024" s="4">
        <f t="shared" si="47"/>
        <v>1870053.3333333333</v>
      </c>
    </row>
    <row r="3025" spans="1:6" x14ac:dyDescent="0.3">
      <c r="A3025" t="s">
        <v>3966</v>
      </c>
      <c r="B3025">
        <v>2663540</v>
      </c>
      <c r="C3025">
        <v>4698190</v>
      </c>
      <c r="D3025">
        <v>12561420</v>
      </c>
      <c r="E3025">
        <v>5938480</v>
      </c>
      <c r="F3025" s="4">
        <f t="shared" si="47"/>
        <v>7732696.666666667</v>
      </c>
    </row>
    <row r="3026" spans="1:6" x14ac:dyDescent="0.3">
      <c r="A3026" t="s">
        <v>3967</v>
      </c>
      <c r="B3026">
        <v>823200</v>
      </c>
      <c r="C3026">
        <v>1851520</v>
      </c>
      <c r="D3026">
        <v>0</v>
      </c>
      <c r="E3026">
        <v>0</v>
      </c>
      <c r="F3026" s="4">
        <f t="shared" si="47"/>
        <v>617173.33333333337</v>
      </c>
    </row>
    <row r="3027" spans="1:6" x14ac:dyDescent="0.3">
      <c r="A3027" t="s">
        <v>3968</v>
      </c>
      <c r="B3027">
        <v>3700000</v>
      </c>
      <c r="C3027">
        <v>0</v>
      </c>
      <c r="D3027">
        <v>0</v>
      </c>
      <c r="E3027">
        <v>0</v>
      </c>
      <c r="F3027" s="4">
        <f t="shared" si="47"/>
        <v>0</v>
      </c>
    </row>
    <row r="3028" spans="1:6" x14ac:dyDescent="0.3">
      <c r="A3028" t="s">
        <v>3969</v>
      </c>
      <c r="B3028">
        <v>0</v>
      </c>
      <c r="C3028">
        <v>0</v>
      </c>
      <c r="D3028">
        <v>3483590</v>
      </c>
      <c r="E3028">
        <v>2165800</v>
      </c>
      <c r="F3028" s="4">
        <f t="shared" si="47"/>
        <v>1883130</v>
      </c>
    </row>
    <row r="3029" spans="1:6" x14ac:dyDescent="0.3">
      <c r="A3029" t="s">
        <v>3970</v>
      </c>
      <c r="B3029">
        <v>0</v>
      </c>
      <c r="C3029">
        <v>743100</v>
      </c>
      <c r="D3029">
        <v>611520</v>
      </c>
      <c r="E3029">
        <v>731680</v>
      </c>
      <c r="F3029" s="4">
        <f t="shared" si="47"/>
        <v>695433.33333333337</v>
      </c>
    </row>
    <row r="3030" spans="1:6" x14ac:dyDescent="0.3">
      <c r="A3030" t="s">
        <v>3971</v>
      </c>
      <c r="B3030">
        <v>2353260</v>
      </c>
      <c r="C3030">
        <v>2645140</v>
      </c>
      <c r="D3030">
        <v>1033320</v>
      </c>
      <c r="E3030">
        <v>0</v>
      </c>
      <c r="F3030" s="4">
        <f t="shared" si="47"/>
        <v>1226153.3333333333</v>
      </c>
    </row>
    <row r="3031" spans="1:6" x14ac:dyDescent="0.3">
      <c r="A3031" t="s">
        <v>3972</v>
      </c>
      <c r="B3031">
        <v>160000</v>
      </c>
      <c r="C3031">
        <v>1786500</v>
      </c>
      <c r="D3031">
        <v>1151600</v>
      </c>
      <c r="E3031">
        <v>463500</v>
      </c>
      <c r="F3031" s="4">
        <f t="shared" si="47"/>
        <v>1133866.6666666667</v>
      </c>
    </row>
    <row r="3032" spans="1:6" x14ac:dyDescent="0.3">
      <c r="A3032" t="s">
        <v>3973</v>
      </c>
      <c r="B3032">
        <v>232960</v>
      </c>
      <c r="C3032">
        <v>2139880</v>
      </c>
      <c r="D3032">
        <v>0</v>
      </c>
      <c r="E3032">
        <v>0</v>
      </c>
      <c r="F3032" s="4">
        <f t="shared" si="47"/>
        <v>713293.33333333337</v>
      </c>
    </row>
    <row r="3033" spans="1:6" x14ac:dyDescent="0.3">
      <c r="A3033" t="s">
        <v>3974</v>
      </c>
      <c r="B3033">
        <v>189240</v>
      </c>
      <c r="C3033">
        <v>764960</v>
      </c>
      <c r="D3033">
        <v>637910</v>
      </c>
      <c r="E3033">
        <v>1498300</v>
      </c>
      <c r="F3033" s="4">
        <f t="shared" si="47"/>
        <v>967056.66666666663</v>
      </c>
    </row>
    <row r="3034" spans="1:6" x14ac:dyDescent="0.3">
      <c r="A3034" t="s">
        <v>3975</v>
      </c>
      <c r="B3034">
        <v>4082200</v>
      </c>
      <c r="C3034">
        <v>2319880</v>
      </c>
      <c r="D3034">
        <v>5107400</v>
      </c>
      <c r="E3034">
        <v>4885260</v>
      </c>
      <c r="F3034" s="4">
        <f t="shared" si="47"/>
        <v>4104180</v>
      </c>
    </row>
    <row r="3035" spans="1:6" x14ac:dyDescent="0.3">
      <c r="A3035" t="s">
        <v>3976</v>
      </c>
      <c r="B3035">
        <v>2942430</v>
      </c>
      <c r="C3035">
        <v>4603910</v>
      </c>
      <c r="D3035">
        <v>6873420</v>
      </c>
      <c r="E3035">
        <v>7424400</v>
      </c>
      <c r="F3035" s="4">
        <f t="shared" si="47"/>
        <v>6300576.666666667</v>
      </c>
    </row>
    <row r="3036" spans="1:6" x14ac:dyDescent="0.3">
      <c r="A3036" t="s">
        <v>3977</v>
      </c>
      <c r="B3036">
        <v>938900</v>
      </c>
      <c r="C3036">
        <v>469560</v>
      </c>
      <c r="D3036">
        <v>198900</v>
      </c>
      <c r="E3036">
        <v>649460</v>
      </c>
      <c r="F3036" s="4">
        <f t="shared" si="47"/>
        <v>439306.66666666669</v>
      </c>
    </row>
    <row r="3037" spans="1:6" x14ac:dyDescent="0.3">
      <c r="A3037" t="s">
        <v>3978</v>
      </c>
      <c r="B3037">
        <v>1253200</v>
      </c>
      <c r="C3037">
        <v>3178180</v>
      </c>
      <c r="D3037">
        <v>2419260</v>
      </c>
      <c r="E3037">
        <v>2178540</v>
      </c>
      <c r="F3037" s="4">
        <f t="shared" si="47"/>
        <v>2591993.3333333335</v>
      </c>
    </row>
    <row r="3038" spans="1:6" x14ac:dyDescent="0.3">
      <c r="A3038" t="s">
        <v>3979</v>
      </c>
      <c r="B3038">
        <v>0</v>
      </c>
      <c r="C3038">
        <v>480270</v>
      </c>
      <c r="D3038">
        <v>905130</v>
      </c>
      <c r="E3038">
        <v>0</v>
      </c>
      <c r="F3038" s="4">
        <f t="shared" si="47"/>
        <v>461800</v>
      </c>
    </row>
    <row r="3039" spans="1:6" x14ac:dyDescent="0.3">
      <c r="A3039" t="s">
        <v>3980</v>
      </c>
      <c r="B3039">
        <v>520600</v>
      </c>
      <c r="C3039">
        <v>210240</v>
      </c>
      <c r="D3039">
        <v>1937300</v>
      </c>
      <c r="E3039">
        <v>2302370</v>
      </c>
      <c r="F3039" s="4">
        <f t="shared" si="47"/>
        <v>1483303.3333333333</v>
      </c>
    </row>
    <row r="3040" spans="1:6" x14ac:dyDescent="0.3">
      <c r="A3040" t="s">
        <v>3981</v>
      </c>
      <c r="B3040">
        <v>0</v>
      </c>
      <c r="C3040">
        <v>6875940</v>
      </c>
      <c r="D3040">
        <v>7585760</v>
      </c>
      <c r="E3040">
        <v>6046210</v>
      </c>
      <c r="F3040" s="4">
        <f t="shared" si="47"/>
        <v>6835970</v>
      </c>
    </row>
    <row r="3041" spans="1:6" x14ac:dyDescent="0.3">
      <c r="A3041" t="s">
        <v>3982</v>
      </c>
      <c r="B3041">
        <v>654000</v>
      </c>
      <c r="C3041">
        <v>2353110</v>
      </c>
      <c r="D3041">
        <v>3700000</v>
      </c>
      <c r="E3041">
        <v>2422120</v>
      </c>
      <c r="F3041" s="4">
        <f t="shared" si="47"/>
        <v>2825076.6666666665</v>
      </c>
    </row>
    <row r="3042" spans="1:6" x14ac:dyDescent="0.3">
      <c r="A3042" t="s">
        <v>3983</v>
      </c>
      <c r="B3042">
        <v>3291880</v>
      </c>
      <c r="C3042">
        <v>2483970</v>
      </c>
      <c r="D3042">
        <v>3645260</v>
      </c>
      <c r="E3042">
        <v>3161620</v>
      </c>
      <c r="F3042" s="4">
        <f t="shared" si="47"/>
        <v>3096950</v>
      </c>
    </row>
    <row r="3043" spans="1:6" x14ac:dyDescent="0.3">
      <c r="A3043" t="s">
        <v>3984</v>
      </c>
      <c r="B3043">
        <v>0</v>
      </c>
      <c r="C3043">
        <v>228000</v>
      </c>
      <c r="D3043">
        <v>1361000</v>
      </c>
      <c r="E3043">
        <v>2090460</v>
      </c>
      <c r="F3043" s="4">
        <f t="shared" si="47"/>
        <v>1226486.6666666667</v>
      </c>
    </row>
    <row r="3044" spans="1:6" x14ac:dyDescent="0.3">
      <c r="A3044" t="s">
        <v>3985</v>
      </c>
      <c r="B3044">
        <v>305000</v>
      </c>
      <c r="C3044">
        <v>3440180</v>
      </c>
      <c r="D3044">
        <v>2656810</v>
      </c>
      <c r="E3044">
        <v>2329540</v>
      </c>
      <c r="F3044" s="4">
        <f t="shared" si="47"/>
        <v>2808843.3333333335</v>
      </c>
    </row>
    <row r="3045" spans="1:6" x14ac:dyDescent="0.3">
      <c r="A3045" t="s">
        <v>3986</v>
      </c>
      <c r="B3045">
        <v>1893080</v>
      </c>
      <c r="C3045">
        <v>0</v>
      </c>
      <c r="D3045">
        <v>510510</v>
      </c>
      <c r="E3045">
        <v>382200</v>
      </c>
      <c r="F3045" s="4">
        <f t="shared" si="47"/>
        <v>297570</v>
      </c>
    </row>
    <row r="3046" spans="1:6" x14ac:dyDescent="0.3">
      <c r="A3046" t="s">
        <v>3987</v>
      </c>
      <c r="B3046">
        <v>970000</v>
      </c>
      <c r="C3046">
        <v>1498190</v>
      </c>
      <c r="D3046">
        <v>1749820</v>
      </c>
      <c r="E3046">
        <v>1734190</v>
      </c>
      <c r="F3046" s="4">
        <f t="shared" si="47"/>
        <v>1660733.3333333333</v>
      </c>
    </row>
    <row r="3047" spans="1:6" x14ac:dyDescent="0.3">
      <c r="A3047" t="s">
        <v>3988</v>
      </c>
      <c r="B3047">
        <v>0</v>
      </c>
      <c r="C3047">
        <v>460000</v>
      </c>
      <c r="D3047">
        <v>804000</v>
      </c>
      <c r="E3047">
        <v>0</v>
      </c>
      <c r="F3047" s="4">
        <f t="shared" si="47"/>
        <v>421333.33333333331</v>
      </c>
    </row>
    <row r="3048" spans="1:6" x14ac:dyDescent="0.3">
      <c r="A3048" t="s">
        <v>3989</v>
      </c>
      <c r="B3048">
        <v>256000</v>
      </c>
      <c r="C3048">
        <v>0</v>
      </c>
      <c r="D3048">
        <v>1228080</v>
      </c>
      <c r="E3048">
        <v>2004700</v>
      </c>
      <c r="F3048" s="4">
        <f t="shared" si="47"/>
        <v>1077593.3333333333</v>
      </c>
    </row>
    <row r="3049" spans="1:6" x14ac:dyDescent="0.3">
      <c r="A3049" t="s">
        <v>3990</v>
      </c>
      <c r="B3049">
        <v>0</v>
      </c>
      <c r="C3049">
        <v>519400</v>
      </c>
      <c r="D3049">
        <v>0</v>
      </c>
      <c r="E3049">
        <v>1138320</v>
      </c>
      <c r="F3049" s="4">
        <f t="shared" si="47"/>
        <v>552573.33333333337</v>
      </c>
    </row>
    <row r="3050" spans="1:6" x14ac:dyDescent="0.3">
      <c r="A3050" t="s">
        <v>3991</v>
      </c>
      <c r="B3050">
        <v>453200</v>
      </c>
      <c r="C3050">
        <v>2377300</v>
      </c>
      <c r="D3050">
        <v>0</v>
      </c>
      <c r="E3050">
        <v>386000</v>
      </c>
      <c r="F3050" s="4">
        <f t="shared" si="47"/>
        <v>921100</v>
      </c>
    </row>
    <row r="3051" spans="1:6" x14ac:dyDescent="0.3">
      <c r="A3051" t="s">
        <v>3992</v>
      </c>
      <c r="B3051">
        <v>818540</v>
      </c>
      <c r="C3051">
        <v>0</v>
      </c>
      <c r="D3051">
        <v>0</v>
      </c>
      <c r="E3051">
        <v>0</v>
      </c>
      <c r="F3051" s="4">
        <f t="shared" si="47"/>
        <v>0</v>
      </c>
    </row>
    <row r="3052" spans="1:6" x14ac:dyDescent="0.3">
      <c r="A3052" t="s">
        <v>3993</v>
      </c>
      <c r="B3052">
        <v>0</v>
      </c>
      <c r="C3052">
        <v>3661380</v>
      </c>
      <c r="D3052">
        <v>672190</v>
      </c>
      <c r="E3052">
        <v>0</v>
      </c>
      <c r="F3052" s="4">
        <f t="shared" si="47"/>
        <v>1444523.3333333333</v>
      </c>
    </row>
    <row r="3053" spans="1:6" x14ac:dyDescent="0.3">
      <c r="A3053" t="s">
        <v>3994</v>
      </c>
      <c r="B3053">
        <v>704200</v>
      </c>
      <c r="C3053">
        <v>3317700</v>
      </c>
      <c r="D3053">
        <v>2069840</v>
      </c>
      <c r="E3053">
        <v>2537960</v>
      </c>
      <c r="F3053" s="4">
        <f t="shared" si="47"/>
        <v>2641833.3333333335</v>
      </c>
    </row>
    <row r="3054" spans="1:6" x14ac:dyDescent="0.3">
      <c r="A3054" t="s">
        <v>3995</v>
      </c>
      <c r="B3054">
        <v>1065610</v>
      </c>
      <c r="C3054">
        <v>906360</v>
      </c>
      <c r="D3054">
        <v>3787090</v>
      </c>
      <c r="E3054">
        <v>2334340</v>
      </c>
      <c r="F3054" s="4">
        <f t="shared" si="47"/>
        <v>2342596.6666666665</v>
      </c>
    </row>
    <row r="3055" spans="1:6" x14ac:dyDescent="0.3">
      <c r="A3055" t="s">
        <v>3996</v>
      </c>
      <c r="B3055">
        <v>1190290</v>
      </c>
      <c r="C3055">
        <v>1001000</v>
      </c>
      <c r="D3055">
        <v>316000</v>
      </c>
      <c r="E3055">
        <v>0</v>
      </c>
      <c r="F3055" s="4">
        <f t="shared" si="47"/>
        <v>439000</v>
      </c>
    </row>
    <row r="3056" spans="1:6" x14ac:dyDescent="0.3">
      <c r="A3056" t="s">
        <v>3997</v>
      </c>
      <c r="B3056">
        <v>0</v>
      </c>
      <c r="C3056">
        <v>865580</v>
      </c>
      <c r="D3056">
        <v>0</v>
      </c>
      <c r="E3056">
        <v>0</v>
      </c>
      <c r="F3056" s="4">
        <f t="shared" si="47"/>
        <v>288526.66666666669</v>
      </c>
    </row>
    <row r="3057" spans="1:6" x14ac:dyDescent="0.3">
      <c r="A3057" t="s">
        <v>3998</v>
      </c>
      <c r="B3057">
        <v>4010090</v>
      </c>
      <c r="C3057">
        <v>3020290</v>
      </c>
      <c r="D3057">
        <v>1951040</v>
      </c>
      <c r="E3057">
        <v>2479840</v>
      </c>
      <c r="F3057" s="4">
        <f t="shared" si="47"/>
        <v>2483723.3333333335</v>
      </c>
    </row>
    <row r="3058" spans="1:6" x14ac:dyDescent="0.3">
      <c r="A3058" t="s">
        <v>3999</v>
      </c>
      <c r="B3058">
        <v>0</v>
      </c>
      <c r="C3058">
        <v>0</v>
      </c>
      <c r="D3058">
        <v>1004160</v>
      </c>
      <c r="E3058">
        <v>678560</v>
      </c>
      <c r="F3058" s="4">
        <f t="shared" si="47"/>
        <v>560906.66666666663</v>
      </c>
    </row>
    <row r="3059" spans="1:6" x14ac:dyDescent="0.3">
      <c r="A3059" t="s">
        <v>4000</v>
      </c>
      <c r="B3059">
        <v>4082380</v>
      </c>
      <c r="C3059">
        <v>8284640</v>
      </c>
      <c r="D3059">
        <v>2740240</v>
      </c>
      <c r="E3059">
        <v>8301060</v>
      </c>
      <c r="F3059" s="4">
        <f t="shared" si="47"/>
        <v>6441980</v>
      </c>
    </row>
    <row r="3060" spans="1:6" x14ac:dyDescent="0.3">
      <c r="A3060" t="s">
        <v>4001</v>
      </c>
      <c r="B3060">
        <v>1151320</v>
      </c>
      <c r="C3060">
        <v>0</v>
      </c>
      <c r="D3060">
        <v>370000</v>
      </c>
      <c r="E3060">
        <v>820000</v>
      </c>
      <c r="F3060" s="4">
        <f t="shared" si="47"/>
        <v>396666.66666666669</v>
      </c>
    </row>
    <row r="3061" spans="1:6" x14ac:dyDescent="0.3">
      <c r="A3061" t="s">
        <v>4002</v>
      </c>
      <c r="B3061">
        <v>0</v>
      </c>
      <c r="C3061">
        <v>499100</v>
      </c>
      <c r="D3061">
        <v>300300</v>
      </c>
      <c r="E3061">
        <v>0</v>
      </c>
      <c r="F3061" s="4">
        <f t="shared" si="47"/>
        <v>266466.66666666669</v>
      </c>
    </row>
    <row r="3062" spans="1:6" x14ac:dyDescent="0.3">
      <c r="A3062" t="s">
        <v>4003</v>
      </c>
      <c r="B3062">
        <v>0</v>
      </c>
      <c r="C3062">
        <v>2037190</v>
      </c>
      <c r="D3062">
        <v>2131290</v>
      </c>
      <c r="E3062">
        <v>2665730</v>
      </c>
      <c r="F3062" s="4">
        <f t="shared" si="47"/>
        <v>2278070</v>
      </c>
    </row>
    <row r="3063" spans="1:6" x14ac:dyDescent="0.3">
      <c r="A3063" t="s">
        <v>4004</v>
      </c>
      <c r="B3063">
        <v>0</v>
      </c>
      <c r="C3063">
        <v>0</v>
      </c>
      <c r="D3063">
        <v>910490</v>
      </c>
      <c r="E3063">
        <v>0</v>
      </c>
      <c r="F3063" s="4">
        <f t="shared" si="47"/>
        <v>303496.66666666669</v>
      </c>
    </row>
    <row r="3064" spans="1:6" x14ac:dyDescent="0.3">
      <c r="A3064" t="s">
        <v>4005</v>
      </c>
      <c r="B3064">
        <v>0</v>
      </c>
      <c r="C3064">
        <v>0</v>
      </c>
      <c r="D3064">
        <v>1016290</v>
      </c>
      <c r="E3064">
        <v>1090000</v>
      </c>
      <c r="F3064" s="4">
        <f t="shared" si="47"/>
        <v>702096.66666666663</v>
      </c>
    </row>
    <row r="3065" spans="1:6" x14ac:dyDescent="0.3">
      <c r="A3065" t="s">
        <v>4006</v>
      </c>
      <c r="B3065">
        <v>716640</v>
      </c>
      <c r="C3065">
        <v>2302640</v>
      </c>
      <c r="D3065">
        <v>795340</v>
      </c>
      <c r="E3065">
        <v>2176240</v>
      </c>
      <c r="F3065" s="4">
        <f t="shared" si="47"/>
        <v>1758073.3333333333</v>
      </c>
    </row>
    <row r="3066" spans="1:6" x14ac:dyDescent="0.3">
      <c r="A3066" t="s">
        <v>4007</v>
      </c>
      <c r="B3066">
        <v>0</v>
      </c>
      <c r="C3066">
        <v>2253000</v>
      </c>
      <c r="D3066">
        <v>2444390</v>
      </c>
      <c r="E3066">
        <v>2184680</v>
      </c>
      <c r="F3066" s="4">
        <f t="shared" si="47"/>
        <v>2294023.3333333335</v>
      </c>
    </row>
    <row r="3067" spans="1:6" x14ac:dyDescent="0.3">
      <c r="A3067" t="s">
        <v>4008</v>
      </c>
      <c r="B3067">
        <v>2291550</v>
      </c>
      <c r="C3067">
        <v>2072840</v>
      </c>
      <c r="D3067">
        <v>2079870</v>
      </c>
      <c r="E3067">
        <v>2634500</v>
      </c>
      <c r="F3067" s="4">
        <f t="shared" si="47"/>
        <v>2262403.3333333335</v>
      </c>
    </row>
    <row r="3068" spans="1:6" x14ac:dyDescent="0.3">
      <c r="A3068" t="s">
        <v>4009</v>
      </c>
      <c r="B3068">
        <v>813540</v>
      </c>
      <c r="C3068">
        <v>316680</v>
      </c>
      <c r="D3068">
        <v>1152060</v>
      </c>
      <c r="E3068">
        <v>0</v>
      </c>
      <c r="F3068" s="4">
        <f t="shared" si="47"/>
        <v>489580</v>
      </c>
    </row>
    <row r="3069" spans="1:6" x14ac:dyDescent="0.3">
      <c r="A3069" t="s">
        <v>4010</v>
      </c>
      <c r="B3069">
        <v>1102300</v>
      </c>
      <c r="C3069">
        <v>2226600</v>
      </c>
      <c r="D3069">
        <v>1224860</v>
      </c>
      <c r="E3069">
        <v>2294150</v>
      </c>
      <c r="F3069" s="4">
        <f t="shared" si="47"/>
        <v>1915203.3333333333</v>
      </c>
    </row>
    <row r="3070" spans="1:6" x14ac:dyDescent="0.3">
      <c r="A3070" t="s">
        <v>4011</v>
      </c>
      <c r="B3070">
        <v>2754010</v>
      </c>
      <c r="C3070">
        <v>4079120</v>
      </c>
      <c r="D3070">
        <v>2299480</v>
      </c>
      <c r="E3070">
        <v>2767700</v>
      </c>
      <c r="F3070" s="4">
        <f t="shared" si="47"/>
        <v>3048766.6666666665</v>
      </c>
    </row>
    <row r="3071" spans="1:6" x14ac:dyDescent="0.3">
      <c r="A3071" t="s">
        <v>4012</v>
      </c>
      <c r="B3071">
        <v>397800</v>
      </c>
      <c r="C3071">
        <v>2055000</v>
      </c>
      <c r="D3071">
        <v>811440</v>
      </c>
      <c r="E3071">
        <v>2263360</v>
      </c>
      <c r="F3071" s="4">
        <f t="shared" si="47"/>
        <v>1709933.3333333333</v>
      </c>
    </row>
    <row r="3072" spans="1:6" x14ac:dyDescent="0.3">
      <c r="A3072" t="s">
        <v>4013</v>
      </c>
      <c r="B3072">
        <v>0</v>
      </c>
      <c r="C3072">
        <v>612000</v>
      </c>
      <c r="D3072">
        <v>0</v>
      </c>
      <c r="E3072">
        <v>0</v>
      </c>
      <c r="F3072" s="4">
        <f t="shared" si="47"/>
        <v>204000</v>
      </c>
    </row>
    <row r="3073" spans="1:6" x14ac:dyDescent="0.3">
      <c r="A3073" t="s">
        <v>4014</v>
      </c>
      <c r="B3073">
        <v>1496850</v>
      </c>
      <c r="C3073">
        <v>1460460</v>
      </c>
      <c r="D3073">
        <v>1156770</v>
      </c>
      <c r="E3073">
        <v>1908380</v>
      </c>
      <c r="F3073" s="4">
        <f t="shared" si="47"/>
        <v>1508536.6666666667</v>
      </c>
    </row>
    <row r="3074" spans="1:6" x14ac:dyDescent="0.3">
      <c r="A3074" t="s">
        <v>4015</v>
      </c>
      <c r="B3074">
        <v>2032710</v>
      </c>
      <c r="C3074">
        <v>2628070</v>
      </c>
      <c r="D3074">
        <v>2073960</v>
      </c>
      <c r="E3074">
        <v>2191110</v>
      </c>
      <c r="F3074" s="4">
        <f t="shared" si="47"/>
        <v>2297713.3333333335</v>
      </c>
    </row>
    <row r="3075" spans="1:6" x14ac:dyDescent="0.3">
      <c r="A3075" t="s">
        <v>4016</v>
      </c>
      <c r="B3075">
        <v>1009190</v>
      </c>
      <c r="C3075">
        <v>1198470</v>
      </c>
      <c r="D3075">
        <v>502320</v>
      </c>
      <c r="E3075">
        <v>991900</v>
      </c>
      <c r="F3075" s="4">
        <f t="shared" ref="F3075:F3138" si="48">SUM(C3075:E3075)/3</f>
        <v>897563.33333333337</v>
      </c>
    </row>
    <row r="3076" spans="1:6" x14ac:dyDescent="0.3">
      <c r="A3076" t="s">
        <v>4017</v>
      </c>
      <c r="B3076">
        <v>1445990</v>
      </c>
      <c r="C3076">
        <v>783510</v>
      </c>
      <c r="D3076">
        <v>565110</v>
      </c>
      <c r="E3076">
        <v>589680</v>
      </c>
      <c r="F3076" s="4">
        <f t="shared" si="48"/>
        <v>646100</v>
      </c>
    </row>
    <row r="3077" spans="1:6" x14ac:dyDescent="0.3">
      <c r="A3077" t="s">
        <v>4018</v>
      </c>
      <c r="B3077">
        <v>382200</v>
      </c>
      <c r="C3077">
        <v>466830</v>
      </c>
      <c r="D3077">
        <v>0</v>
      </c>
      <c r="E3077">
        <v>0</v>
      </c>
      <c r="F3077" s="4">
        <f t="shared" si="48"/>
        <v>155610</v>
      </c>
    </row>
    <row r="3078" spans="1:6" x14ac:dyDescent="0.3">
      <c r="A3078" t="s">
        <v>4019</v>
      </c>
      <c r="B3078">
        <v>0</v>
      </c>
      <c r="C3078">
        <v>0</v>
      </c>
      <c r="D3078">
        <v>573300</v>
      </c>
      <c r="E3078">
        <v>0</v>
      </c>
      <c r="F3078" s="4">
        <f t="shared" si="48"/>
        <v>191100</v>
      </c>
    </row>
    <row r="3079" spans="1:6" x14ac:dyDescent="0.3">
      <c r="A3079" t="s">
        <v>4020</v>
      </c>
      <c r="B3079">
        <v>842520</v>
      </c>
      <c r="C3079">
        <v>502320</v>
      </c>
      <c r="D3079">
        <v>0</v>
      </c>
      <c r="E3079">
        <v>1947650</v>
      </c>
      <c r="F3079" s="4">
        <f t="shared" si="48"/>
        <v>816656.66666666663</v>
      </c>
    </row>
    <row r="3080" spans="1:6" x14ac:dyDescent="0.3">
      <c r="A3080" t="s">
        <v>4021</v>
      </c>
      <c r="B3080">
        <v>0</v>
      </c>
      <c r="C3080">
        <v>0</v>
      </c>
      <c r="D3080">
        <v>609380</v>
      </c>
      <c r="E3080">
        <v>386000</v>
      </c>
      <c r="F3080" s="4">
        <f t="shared" si="48"/>
        <v>331793.33333333331</v>
      </c>
    </row>
    <row r="3081" spans="1:6" x14ac:dyDescent="0.3">
      <c r="A3081" t="s">
        <v>4022</v>
      </c>
      <c r="B3081">
        <v>2078990</v>
      </c>
      <c r="C3081">
        <v>4702820</v>
      </c>
      <c r="D3081">
        <v>3970510</v>
      </c>
      <c r="E3081">
        <v>6390450</v>
      </c>
      <c r="F3081" s="4">
        <f t="shared" si="48"/>
        <v>5021260</v>
      </c>
    </row>
    <row r="3082" spans="1:6" x14ac:dyDescent="0.3">
      <c r="A3082" t="s">
        <v>4023</v>
      </c>
      <c r="B3082">
        <v>256000</v>
      </c>
      <c r="C3082">
        <v>2077390</v>
      </c>
      <c r="D3082">
        <v>0</v>
      </c>
      <c r="E3082">
        <v>0</v>
      </c>
      <c r="F3082" s="4">
        <f t="shared" si="48"/>
        <v>692463.33333333337</v>
      </c>
    </row>
    <row r="3083" spans="1:6" x14ac:dyDescent="0.3">
      <c r="A3083" t="s">
        <v>4024</v>
      </c>
      <c r="B3083">
        <v>2167700</v>
      </c>
      <c r="C3083">
        <v>4038830</v>
      </c>
      <c r="D3083">
        <v>4082640</v>
      </c>
      <c r="E3083">
        <v>6294250</v>
      </c>
      <c r="F3083" s="4">
        <f t="shared" si="48"/>
        <v>4805240</v>
      </c>
    </row>
    <row r="3084" spans="1:6" x14ac:dyDescent="0.3">
      <c r="A3084" t="s">
        <v>4025</v>
      </c>
      <c r="B3084">
        <v>4832100</v>
      </c>
      <c r="C3084">
        <v>5434960</v>
      </c>
      <c r="D3084">
        <v>0</v>
      </c>
      <c r="E3084">
        <v>0</v>
      </c>
      <c r="F3084" s="4">
        <f t="shared" si="48"/>
        <v>1811653.3333333333</v>
      </c>
    </row>
    <row r="3085" spans="1:6" x14ac:dyDescent="0.3">
      <c r="A3085" t="s">
        <v>4026</v>
      </c>
      <c r="B3085">
        <v>256000</v>
      </c>
      <c r="C3085">
        <v>4043810</v>
      </c>
      <c r="D3085">
        <v>0</v>
      </c>
      <c r="E3085">
        <v>2094620</v>
      </c>
      <c r="F3085" s="4">
        <f t="shared" si="48"/>
        <v>2046143.3333333333</v>
      </c>
    </row>
    <row r="3086" spans="1:6" x14ac:dyDescent="0.3">
      <c r="A3086" t="s">
        <v>4027</v>
      </c>
      <c r="B3086">
        <v>334880</v>
      </c>
      <c r="C3086">
        <v>1102920</v>
      </c>
      <c r="D3086">
        <v>0</v>
      </c>
      <c r="E3086">
        <v>766000</v>
      </c>
      <c r="F3086" s="4">
        <f t="shared" si="48"/>
        <v>622973.33333333337</v>
      </c>
    </row>
    <row r="3087" spans="1:6" x14ac:dyDescent="0.3">
      <c r="A3087" t="s">
        <v>4028</v>
      </c>
      <c r="B3087">
        <v>1833650</v>
      </c>
      <c r="C3087">
        <v>1708000</v>
      </c>
      <c r="D3087">
        <v>0</v>
      </c>
      <c r="E3087">
        <v>2581700</v>
      </c>
      <c r="F3087" s="4">
        <f t="shared" si="48"/>
        <v>1429900</v>
      </c>
    </row>
    <row r="3088" spans="1:6" x14ac:dyDescent="0.3">
      <c r="A3088" t="s">
        <v>4029</v>
      </c>
      <c r="B3088">
        <v>878300</v>
      </c>
      <c r="C3088">
        <v>0</v>
      </c>
      <c r="D3088">
        <v>616800</v>
      </c>
      <c r="E3088">
        <v>0</v>
      </c>
      <c r="F3088" s="4">
        <f t="shared" si="48"/>
        <v>205600</v>
      </c>
    </row>
    <row r="3089" spans="1:6" x14ac:dyDescent="0.3">
      <c r="A3089" t="s">
        <v>4030</v>
      </c>
      <c r="B3089">
        <v>593860</v>
      </c>
      <c r="C3089">
        <v>740000</v>
      </c>
      <c r="D3089">
        <v>0</v>
      </c>
      <c r="E3089">
        <v>0</v>
      </c>
      <c r="F3089" s="4">
        <f t="shared" si="48"/>
        <v>246666.66666666666</v>
      </c>
    </row>
    <row r="3090" spans="1:6" x14ac:dyDescent="0.3">
      <c r="A3090" t="s">
        <v>4031</v>
      </c>
      <c r="B3090">
        <v>30226740</v>
      </c>
      <c r="C3090">
        <v>76520670</v>
      </c>
      <c r="D3090">
        <v>74344170</v>
      </c>
      <c r="E3090">
        <v>57043140</v>
      </c>
      <c r="F3090" s="4">
        <f t="shared" si="48"/>
        <v>69302660</v>
      </c>
    </row>
    <row r="3091" spans="1:6" x14ac:dyDescent="0.3">
      <c r="A3091" t="s">
        <v>4032</v>
      </c>
      <c r="B3091">
        <v>1030750</v>
      </c>
      <c r="C3091">
        <v>2213120</v>
      </c>
      <c r="D3091">
        <v>0</v>
      </c>
      <c r="E3091">
        <v>0</v>
      </c>
      <c r="F3091" s="4">
        <f t="shared" si="48"/>
        <v>737706.66666666663</v>
      </c>
    </row>
    <row r="3092" spans="1:6" x14ac:dyDescent="0.3">
      <c r="A3092" t="s">
        <v>4033</v>
      </c>
      <c r="B3092">
        <v>1010100</v>
      </c>
      <c r="C3092">
        <v>2892430</v>
      </c>
      <c r="D3092">
        <v>0</v>
      </c>
      <c r="E3092">
        <v>0</v>
      </c>
      <c r="F3092" s="4">
        <f t="shared" si="48"/>
        <v>964143.33333333337</v>
      </c>
    </row>
    <row r="3093" spans="1:6" x14ac:dyDescent="0.3">
      <c r="A3093" t="s">
        <v>4034</v>
      </c>
      <c r="B3093">
        <v>2368150</v>
      </c>
      <c r="C3093">
        <v>2098340</v>
      </c>
      <c r="D3093">
        <v>646100</v>
      </c>
      <c r="E3093">
        <v>1276100</v>
      </c>
      <c r="F3093" s="4">
        <f t="shared" si="48"/>
        <v>1340180</v>
      </c>
    </row>
    <row r="3094" spans="1:6" x14ac:dyDescent="0.3">
      <c r="A3094" t="s">
        <v>4035</v>
      </c>
      <c r="B3094">
        <v>2110280</v>
      </c>
      <c r="C3094">
        <v>2547000</v>
      </c>
      <c r="D3094">
        <v>2073150</v>
      </c>
      <c r="E3094">
        <v>2285740</v>
      </c>
      <c r="F3094" s="4">
        <f t="shared" si="48"/>
        <v>2301963.3333333335</v>
      </c>
    </row>
    <row r="3095" spans="1:6" x14ac:dyDescent="0.3">
      <c r="A3095" t="s">
        <v>216</v>
      </c>
      <c r="B3095">
        <v>434980</v>
      </c>
      <c r="C3095">
        <v>0</v>
      </c>
      <c r="D3095">
        <v>1123880</v>
      </c>
      <c r="E3095">
        <v>397800</v>
      </c>
      <c r="F3095" s="4">
        <f t="shared" si="48"/>
        <v>507226.66666666669</v>
      </c>
    </row>
    <row r="3096" spans="1:6" x14ac:dyDescent="0.3">
      <c r="A3096" t="s">
        <v>4036</v>
      </c>
      <c r="B3096">
        <v>2929290</v>
      </c>
      <c r="C3096">
        <v>4030530</v>
      </c>
      <c r="D3096">
        <v>3396480</v>
      </c>
      <c r="E3096">
        <v>2424240</v>
      </c>
      <c r="F3096" s="4">
        <f t="shared" si="48"/>
        <v>3283750</v>
      </c>
    </row>
    <row r="3097" spans="1:6" x14ac:dyDescent="0.3">
      <c r="A3097" t="s">
        <v>4037</v>
      </c>
      <c r="B3097">
        <v>596700</v>
      </c>
      <c r="C3097">
        <v>979000</v>
      </c>
      <c r="D3097">
        <v>841880</v>
      </c>
      <c r="E3097">
        <v>1904300</v>
      </c>
      <c r="F3097" s="4">
        <f t="shared" si="48"/>
        <v>1241726.6666666667</v>
      </c>
    </row>
    <row r="3098" spans="1:6" x14ac:dyDescent="0.3">
      <c r="A3098" t="s">
        <v>4038</v>
      </c>
      <c r="B3098">
        <v>0</v>
      </c>
      <c r="C3098">
        <v>0</v>
      </c>
      <c r="D3098">
        <v>848120</v>
      </c>
      <c r="E3098">
        <v>1246700</v>
      </c>
      <c r="F3098" s="4">
        <f t="shared" si="48"/>
        <v>698273.33333333337</v>
      </c>
    </row>
    <row r="3099" spans="1:6" x14ac:dyDescent="0.3">
      <c r="A3099" t="s">
        <v>4039</v>
      </c>
      <c r="B3099">
        <v>2050000</v>
      </c>
      <c r="C3099">
        <v>0</v>
      </c>
      <c r="D3099">
        <v>2193200</v>
      </c>
      <c r="E3099">
        <v>264600</v>
      </c>
      <c r="F3099" s="4">
        <f t="shared" si="48"/>
        <v>819266.66666666663</v>
      </c>
    </row>
    <row r="3100" spans="1:6" x14ac:dyDescent="0.3">
      <c r="A3100" t="s">
        <v>4040</v>
      </c>
      <c r="B3100">
        <v>14958610</v>
      </c>
      <c r="C3100">
        <v>3404460</v>
      </c>
      <c r="D3100">
        <v>21874450</v>
      </c>
      <c r="E3100">
        <v>1320500</v>
      </c>
      <c r="F3100" s="4">
        <f t="shared" si="48"/>
        <v>8866470</v>
      </c>
    </row>
    <row r="3101" spans="1:6" x14ac:dyDescent="0.3">
      <c r="A3101" t="s">
        <v>4041</v>
      </c>
      <c r="B3101">
        <v>1104000</v>
      </c>
      <c r="C3101">
        <v>682500</v>
      </c>
      <c r="D3101">
        <v>823550</v>
      </c>
      <c r="E3101">
        <v>265720</v>
      </c>
      <c r="F3101" s="4">
        <f t="shared" si="48"/>
        <v>590590</v>
      </c>
    </row>
    <row r="3102" spans="1:6" x14ac:dyDescent="0.3">
      <c r="A3102" t="s">
        <v>4042</v>
      </c>
      <c r="B3102">
        <v>566560</v>
      </c>
      <c r="C3102">
        <v>0</v>
      </c>
      <c r="D3102">
        <v>1176100</v>
      </c>
      <c r="E3102">
        <v>1545200</v>
      </c>
      <c r="F3102" s="4">
        <f t="shared" si="48"/>
        <v>907100</v>
      </c>
    </row>
    <row r="3103" spans="1:6" x14ac:dyDescent="0.3">
      <c r="A3103" t="s">
        <v>4043</v>
      </c>
      <c r="B3103">
        <v>1420800</v>
      </c>
      <c r="C3103">
        <v>2272040</v>
      </c>
      <c r="D3103">
        <v>2074510</v>
      </c>
      <c r="E3103">
        <v>2752000</v>
      </c>
      <c r="F3103" s="4">
        <f t="shared" si="48"/>
        <v>2366183.3333333335</v>
      </c>
    </row>
    <row r="3104" spans="1:6" x14ac:dyDescent="0.3">
      <c r="A3104" t="s">
        <v>4044</v>
      </c>
      <c r="B3104">
        <v>0</v>
      </c>
      <c r="C3104">
        <v>2478840</v>
      </c>
      <c r="D3104">
        <v>604600</v>
      </c>
      <c r="E3104">
        <v>3404400</v>
      </c>
      <c r="F3104" s="4">
        <f t="shared" si="48"/>
        <v>2162613.3333333335</v>
      </c>
    </row>
    <row r="3105" spans="1:6" x14ac:dyDescent="0.3">
      <c r="A3105" t="s">
        <v>4045</v>
      </c>
      <c r="B3105">
        <v>534320</v>
      </c>
      <c r="C3105">
        <v>852490</v>
      </c>
      <c r="D3105">
        <v>0</v>
      </c>
      <c r="E3105">
        <v>309400</v>
      </c>
      <c r="F3105" s="4">
        <f t="shared" si="48"/>
        <v>387296.66666666669</v>
      </c>
    </row>
    <row r="3106" spans="1:6" x14ac:dyDescent="0.3">
      <c r="A3106" t="s">
        <v>4046</v>
      </c>
      <c r="B3106">
        <v>1545440</v>
      </c>
      <c r="C3106">
        <v>1168440</v>
      </c>
      <c r="D3106">
        <v>1893250</v>
      </c>
      <c r="E3106">
        <v>0</v>
      </c>
      <c r="F3106" s="4">
        <f t="shared" si="48"/>
        <v>1020563.3333333334</v>
      </c>
    </row>
    <row r="3107" spans="1:6" x14ac:dyDescent="0.3">
      <c r="A3107" t="s">
        <v>4047</v>
      </c>
      <c r="B3107">
        <v>946400</v>
      </c>
      <c r="C3107">
        <v>1059240</v>
      </c>
      <c r="D3107">
        <v>1148960</v>
      </c>
      <c r="E3107">
        <v>1123440</v>
      </c>
      <c r="F3107" s="4">
        <f t="shared" si="48"/>
        <v>1110546.6666666667</v>
      </c>
    </row>
    <row r="3108" spans="1:6" x14ac:dyDescent="0.3">
      <c r="A3108" t="s">
        <v>4048</v>
      </c>
      <c r="B3108">
        <v>5207400</v>
      </c>
      <c r="C3108">
        <v>4115940</v>
      </c>
      <c r="D3108">
        <v>4263890</v>
      </c>
      <c r="E3108">
        <v>0</v>
      </c>
      <c r="F3108" s="4">
        <f t="shared" si="48"/>
        <v>2793276.6666666665</v>
      </c>
    </row>
    <row r="3109" spans="1:6" x14ac:dyDescent="0.3">
      <c r="A3109" t="s">
        <v>4049</v>
      </c>
      <c r="B3109">
        <v>5319800</v>
      </c>
      <c r="C3109">
        <v>5215150</v>
      </c>
      <c r="D3109">
        <v>2055790</v>
      </c>
      <c r="E3109">
        <v>7254690</v>
      </c>
      <c r="F3109" s="4">
        <f t="shared" si="48"/>
        <v>4841876.666666667</v>
      </c>
    </row>
    <row r="3110" spans="1:6" x14ac:dyDescent="0.3">
      <c r="A3110" t="s">
        <v>4050</v>
      </c>
      <c r="B3110">
        <v>370000</v>
      </c>
      <c r="C3110">
        <v>798900</v>
      </c>
      <c r="D3110">
        <v>0</v>
      </c>
      <c r="E3110">
        <v>1178900</v>
      </c>
      <c r="F3110" s="4">
        <f t="shared" si="48"/>
        <v>659266.66666666663</v>
      </c>
    </row>
    <row r="3111" spans="1:6" x14ac:dyDescent="0.3">
      <c r="A3111" t="s">
        <v>4051</v>
      </c>
      <c r="B3111">
        <v>0</v>
      </c>
      <c r="C3111">
        <v>9056000</v>
      </c>
      <c r="D3111">
        <v>2142000</v>
      </c>
      <c r="E3111">
        <v>9254800</v>
      </c>
      <c r="F3111" s="4">
        <f t="shared" si="48"/>
        <v>6817600</v>
      </c>
    </row>
    <row r="3112" spans="1:6" x14ac:dyDescent="0.3">
      <c r="A3112" t="s">
        <v>4052</v>
      </c>
      <c r="B3112">
        <v>16803550</v>
      </c>
      <c r="C3112">
        <v>15047380</v>
      </c>
      <c r="D3112">
        <v>15496220</v>
      </c>
      <c r="E3112">
        <v>21022310</v>
      </c>
      <c r="F3112" s="4">
        <f t="shared" si="48"/>
        <v>17188636.666666668</v>
      </c>
    </row>
    <row r="3113" spans="1:6" x14ac:dyDescent="0.3">
      <c r="A3113" t="s">
        <v>4053</v>
      </c>
      <c r="B3113">
        <v>490000</v>
      </c>
      <c r="C3113">
        <v>0</v>
      </c>
      <c r="D3113">
        <v>1023120</v>
      </c>
      <c r="E3113">
        <v>6182890</v>
      </c>
      <c r="F3113" s="4">
        <f t="shared" si="48"/>
        <v>2402003.3333333335</v>
      </c>
    </row>
    <row r="3114" spans="1:6" x14ac:dyDescent="0.3">
      <c r="A3114" t="s">
        <v>4054</v>
      </c>
      <c r="B3114">
        <v>615400</v>
      </c>
      <c r="C3114">
        <v>920000</v>
      </c>
      <c r="D3114">
        <v>1141500</v>
      </c>
      <c r="E3114">
        <v>1856500</v>
      </c>
      <c r="F3114" s="4">
        <f t="shared" si="48"/>
        <v>1306000</v>
      </c>
    </row>
    <row r="3115" spans="1:6" x14ac:dyDescent="0.3">
      <c r="A3115" t="s">
        <v>4055</v>
      </c>
      <c r="B3115">
        <v>256000</v>
      </c>
      <c r="C3115">
        <v>0</v>
      </c>
      <c r="D3115">
        <v>2016420</v>
      </c>
      <c r="E3115">
        <v>1052000</v>
      </c>
      <c r="F3115" s="4">
        <f t="shared" si="48"/>
        <v>1022806.6666666666</v>
      </c>
    </row>
    <row r="3116" spans="1:6" x14ac:dyDescent="0.3">
      <c r="A3116" t="s">
        <v>4056</v>
      </c>
      <c r="B3116">
        <v>0</v>
      </c>
      <c r="C3116">
        <v>1399920</v>
      </c>
      <c r="D3116">
        <v>0</v>
      </c>
      <c r="E3116">
        <v>0</v>
      </c>
      <c r="F3116" s="4">
        <f t="shared" si="48"/>
        <v>466640</v>
      </c>
    </row>
    <row r="3117" spans="1:6" x14ac:dyDescent="0.3">
      <c r="A3117" t="s">
        <v>4057</v>
      </c>
      <c r="B3117">
        <v>2180610</v>
      </c>
      <c r="C3117">
        <v>1661820</v>
      </c>
      <c r="D3117">
        <v>933660</v>
      </c>
      <c r="E3117">
        <v>1099280</v>
      </c>
      <c r="F3117" s="4">
        <f t="shared" si="48"/>
        <v>1231586.6666666667</v>
      </c>
    </row>
    <row r="3118" spans="1:6" x14ac:dyDescent="0.3">
      <c r="A3118" t="s">
        <v>4058</v>
      </c>
      <c r="B3118">
        <v>0</v>
      </c>
      <c r="C3118">
        <v>799890</v>
      </c>
      <c r="D3118">
        <v>0</v>
      </c>
      <c r="E3118">
        <v>469200</v>
      </c>
      <c r="F3118" s="4">
        <f t="shared" si="48"/>
        <v>423030</v>
      </c>
    </row>
    <row r="3119" spans="1:6" x14ac:dyDescent="0.3">
      <c r="A3119" t="s">
        <v>4059</v>
      </c>
      <c r="B3119">
        <v>325780</v>
      </c>
      <c r="C3119">
        <v>511190</v>
      </c>
      <c r="D3119">
        <v>0</v>
      </c>
      <c r="E3119">
        <v>1049320</v>
      </c>
      <c r="F3119" s="4">
        <f t="shared" si="48"/>
        <v>520170</v>
      </c>
    </row>
    <row r="3120" spans="1:6" x14ac:dyDescent="0.3">
      <c r="A3120" t="s">
        <v>4060</v>
      </c>
      <c r="B3120">
        <v>1278600</v>
      </c>
      <c r="C3120">
        <v>260260</v>
      </c>
      <c r="D3120">
        <v>1845910</v>
      </c>
      <c r="E3120">
        <v>649460</v>
      </c>
      <c r="F3120" s="4">
        <f t="shared" si="48"/>
        <v>918543.33333333337</v>
      </c>
    </row>
    <row r="3121" spans="1:6" x14ac:dyDescent="0.3">
      <c r="A3121" t="s">
        <v>4061</v>
      </c>
      <c r="B3121">
        <v>2717200</v>
      </c>
      <c r="C3121">
        <v>2448380</v>
      </c>
      <c r="D3121">
        <v>3856680</v>
      </c>
      <c r="E3121">
        <v>2515030</v>
      </c>
      <c r="F3121" s="4">
        <f t="shared" si="48"/>
        <v>2940030</v>
      </c>
    </row>
    <row r="3122" spans="1:6" x14ac:dyDescent="0.3">
      <c r="A3122" t="s">
        <v>4062</v>
      </c>
      <c r="B3122">
        <v>666000</v>
      </c>
      <c r="C3122">
        <v>1396850</v>
      </c>
      <c r="D3122">
        <v>234600</v>
      </c>
      <c r="E3122">
        <v>0</v>
      </c>
      <c r="F3122" s="4">
        <f t="shared" si="48"/>
        <v>543816.66666666663</v>
      </c>
    </row>
    <row r="3123" spans="1:6" x14ac:dyDescent="0.3">
      <c r="A3123" t="s">
        <v>4063</v>
      </c>
      <c r="B3123">
        <v>1001630</v>
      </c>
      <c r="C3123">
        <v>740000</v>
      </c>
      <c r="D3123">
        <v>1082900</v>
      </c>
      <c r="E3123">
        <v>234600</v>
      </c>
      <c r="F3123" s="4">
        <f t="shared" si="48"/>
        <v>685833.33333333337</v>
      </c>
    </row>
    <row r="3124" spans="1:6" x14ac:dyDescent="0.3">
      <c r="A3124" t="s">
        <v>4064</v>
      </c>
      <c r="B3124">
        <v>600600</v>
      </c>
      <c r="C3124">
        <v>647200</v>
      </c>
      <c r="D3124">
        <v>0</v>
      </c>
      <c r="E3124">
        <v>1207920</v>
      </c>
      <c r="F3124" s="4">
        <f t="shared" si="48"/>
        <v>618373.33333333337</v>
      </c>
    </row>
    <row r="3125" spans="1:6" x14ac:dyDescent="0.3">
      <c r="A3125" t="s">
        <v>4065</v>
      </c>
      <c r="B3125">
        <v>1152600</v>
      </c>
      <c r="C3125">
        <v>351260</v>
      </c>
      <c r="D3125">
        <v>1517660</v>
      </c>
      <c r="E3125">
        <v>1316200</v>
      </c>
      <c r="F3125" s="4">
        <f t="shared" si="48"/>
        <v>1061706.6666666667</v>
      </c>
    </row>
    <row r="3126" spans="1:6" x14ac:dyDescent="0.3">
      <c r="A3126" t="s">
        <v>891</v>
      </c>
      <c r="B3126">
        <v>847750</v>
      </c>
      <c r="C3126">
        <v>0</v>
      </c>
      <c r="D3126">
        <v>0</v>
      </c>
      <c r="E3126">
        <v>808080</v>
      </c>
      <c r="F3126" s="4">
        <f t="shared" si="48"/>
        <v>269360</v>
      </c>
    </row>
    <row r="3127" spans="1:6" x14ac:dyDescent="0.3">
      <c r="A3127" t="s">
        <v>4066</v>
      </c>
      <c r="B3127">
        <v>4826640</v>
      </c>
      <c r="C3127">
        <v>4003790</v>
      </c>
      <c r="D3127">
        <v>2597140</v>
      </c>
      <c r="E3127">
        <v>2241880</v>
      </c>
      <c r="F3127" s="4">
        <f t="shared" si="48"/>
        <v>2947603.3333333335</v>
      </c>
    </row>
    <row r="3128" spans="1:6" x14ac:dyDescent="0.3">
      <c r="A3128" t="s">
        <v>4067</v>
      </c>
      <c r="B3128">
        <v>740000</v>
      </c>
      <c r="C3128">
        <v>160000</v>
      </c>
      <c r="D3128">
        <v>731640</v>
      </c>
      <c r="E3128">
        <v>0</v>
      </c>
      <c r="F3128" s="4">
        <f t="shared" si="48"/>
        <v>297213.33333333331</v>
      </c>
    </row>
    <row r="3129" spans="1:6" x14ac:dyDescent="0.3">
      <c r="A3129" t="s">
        <v>4068</v>
      </c>
      <c r="B3129">
        <v>2108640</v>
      </c>
      <c r="C3129">
        <v>2096770</v>
      </c>
      <c r="D3129">
        <v>2273520</v>
      </c>
      <c r="E3129">
        <v>6651400</v>
      </c>
      <c r="F3129" s="4">
        <f t="shared" si="48"/>
        <v>3673896.6666666665</v>
      </c>
    </row>
    <row r="3130" spans="1:6" x14ac:dyDescent="0.3">
      <c r="A3130" t="s">
        <v>4069</v>
      </c>
      <c r="B3130">
        <v>0</v>
      </c>
      <c r="C3130">
        <v>544600</v>
      </c>
      <c r="D3130">
        <v>300300</v>
      </c>
      <c r="E3130">
        <v>0</v>
      </c>
      <c r="F3130" s="4">
        <f t="shared" si="48"/>
        <v>281633.33333333331</v>
      </c>
    </row>
    <row r="3131" spans="1:6" x14ac:dyDescent="0.3">
      <c r="A3131" t="s">
        <v>4070</v>
      </c>
      <c r="B3131">
        <v>4923100</v>
      </c>
      <c r="C3131">
        <v>0</v>
      </c>
      <c r="D3131">
        <v>4938000</v>
      </c>
      <c r="E3131">
        <v>0</v>
      </c>
      <c r="F3131" s="4">
        <f t="shared" si="48"/>
        <v>1646000</v>
      </c>
    </row>
    <row r="3132" spans="1:6" x14ac:dyDescent="0.3">
      <c r="A3132" t="s">
        <v>4071</v>
      </c>
      <c r="B3132">
        <v>1449800</v>
      </c>
      <c r="C3132">
        <v>1762440</v>
      </c>
      <c r="D3132">
        <v>1159500</v>
      </c>
      <c r="E3132">
        <v>2388750</v>
      </c>
      <c r="F3132" s="4">
        <f t="shared" si="48"/>
        <v>1770230</v>
      </c>
    </row>
    <row r="3133" spans="1:6" x14ac:dyDescent="0.3">
      <c r="A3133" t="s">
        <v>4072</v>
      </c>
      <c r="B3133">
        <v>0</v>
      </c>
      <c r="C3133">
        <v>350000</v>
      </c>
      <c r="D3133">
        <v>784960</v>
      </c>
      <c r="E3133">
        <v>1242230</v>
      </c>
      <c r="F3133" s="4">
        <f t="shared" si="48"/>
        <v>792396.66666666663</v>
      </c>
    </row>
    <row r="3134" spans="1:6" x14ac:dyDescent="0.3">
      <c r="A3134" t="s">
        <v>4073</v>
      </c>
      <c r="B3134">
        <v>0</v>
      </c>
      <c r="C3134">
        <v>2233870</v>
      </c>
      <c r="D3134">
        <v>2917340</v>
      </c>
      <c r="E3134">
        <v>820000</v>
      </c>
      <c r="F3134" s="4">
        <f t="shared" si="48"/>
        <v>1990403.3333333333</v>
      </c>
    </row>
    <row r="3135" spans="1:6" x14ac:dyDescent="0.3">
      <c r="A3135" t="s">
        <v>4074</v>
      </c>
      <c r="B3135">
        <v>3616480</v>
      </c>
      <c r="C3135">
        <v>3433400</v>
      </c>
      <c r="D3135">
        <v>2866500</v>
      </c>
      <c r="E3135">
        <v>11322600</v>
      </c>
      <c r="F3135" s="4">
        <f t="shared" si="48"/>
        <v>5874166.666666667</v>
      </c>
    </row>
    <row r="3136" spans="1:6" x14ac:dyDescent="0.3">
      <c r="A3136" t="s">
        <v>4075</v>
      </c>
      <c r="B3136">
        <v>3864440</v>
      </c>
      <c r="C3136">
        <v>895440</v>
      </c>
      <c r="D3136">
        <v>0</v>
      </c>
      <c r="E3136">
        <v>0</v>
      </c>
      <c r="F3136" s="4">
        <f t="shared" si="48"/>
        <v>298480</v>
      </c>
    </row>
    <row r="3137" spans="1:6" x14ac:dyDescent="0.3">
      <c r="A3137" t="s">
        <v>4076</v>
      </c>
      <c r="B3137">
        <v>0</v>
      </c>
      <c r="C3137">
        <v>450000</v>
      </c>
      <c r="D3137">
        <v>450000</v>
      </c>
      <c r="E3137">
        <v>0</v>
      </c>
      <c r="F3137" s="4">
        <f t="shared" si="48"/>
        <v>300000</v>
      </c>
    </row>
    <row r="3138" spans="1:6" x14ac:dyDescent="0.3">
      <c r="A3138" t="s">
        <v>4077</v>
      </c>
      <c r="B3138">
        <v>0</v>
      </c>
      <c r="C3138">
        <v>2837890</v>
      </c>
      <c r="D3138">
        <v>2120240</v>
      </c>
      <c r="E3138">
        <v>2013640</v>
      </c>
      <c r="F3138" s="4">
        <f t="shared" si="48"/>
        <v>2323923.3333333335</v>
      </c>
    </row>
    <row r="3139" spans="1:6" x14ac:dyDescent="0.3">
      <c r="A3139" t="s">
        <v>4078</v>
      </c>
      <c r="B3139">
        <v>626000</v>
      </c>
      <c r="C3139">
        <v>5251219</v>
      </c>
      <c r="D3139">
        <v>3589079</v>
      </c>
      <c r="E3139">
        <v>2342640</v>
      </c>
      <c r="F3139" s="4">
        <f t="shared" ref="F3139:F3202" si="49">SUM(C3139:E3139)/3</f>
        <v>3727646</v>
      </c>
    </row>
    <row r="3140" spans="1:6" x14ac:dyDescent="0.3">
      <c r="A3140" t="s">
        <v>4079</v>
      </c>
      <c r="B3140">
        <v>488100</v>
      </c>
      <c r="C3140">
        <v>230000</v>
      </c>
      <c r="D3140">
        <v>2080260</v>
      </c>
      <c r="E3140">
        <v>1542920</v>
      </c>
      <c r="F3140" s="4">
        <f t="shared" si="49"/>
        <v>1284393.3333333333</v>
      </c>
    </row>
    <row r="3141" spans="1:6" x14ac:dyDescent="0.3">
      <c r="A3141" t="s">
        <v>4080</v>
      </c>
      <c r="B3141">
        <v>536900</v>
      </c>
      <c r="C3141">
        <v>1433250</v>
      </c>
      <c r="D3141">
        <v>1393940</v>
      </c>
      <c r="E3141">
        <v>3691870</v>
      </c>
      <c r="F3141" s="4">
        <f t="shared" si="49"/>
        <v>2173020</v>
      </c>
    </row>
    <row r="3142" spans="1:6" x14ac:dyDescent="0.3">
      <c r="A3142" t="s">
        <v>4081</v>
      </c>
      <c r="B3142">
        <v>5802650</v>
      </c>
      <c r="C3142">
        <v>10880090</v>
      </c>
      <c r="D3142">
        <v>5757250</v>
      </c>
      <c r="E3142">
        <v>8882650</v>
      </c>
      <c r="F3142" s="4">
        <f t="shared" si="49"/>
        <v>8506663.333333334</v>
      </c>
    </row>
    <row r="3143" spans="1:6" x14ac:dyDescent="0.3">
      <c r="A3143" t="s">
        <v>4082</v>
      </c>
      <c r="B3143">
        <v>960200</v>
      </c>
      <c r="C3143">
        <v>382200</v>
      </c>
      <c r="D3143">
        <v>0</v>
      </c>
      <c r="E3143">
        <v>0</v>
      </c>
      <c r="F3143" s="4">
        <f t="shared" si="49"/>
        <v>127400</v>
      </c>
    </row>
    <row r="3144" spans="1:6" x14ac:dyDescent="0.3">
      <c r="A3144" t="s">
        <v>4083</v>
      </c>
      <c r="B3144">
        <v>910100</v>
      </c>
      <c r="C3144">
        <v>370000</v>
      </c>
      <c r="D3144">
        <v>1075250</v>
      </c>
      <c r="E3144">
        <v>1846760</v>
      </c>
      <c r="F3144" s="4">
        <f t="shared" si="49"/>
        <v>1097336.6666666667</v>
      </c>
    </row>
    <row r="3145" spans="1:6" x14ac:dyDescent="0.3">
      <c r="A3145" t="s">
        <v>4084</v>
      </c>
      <c r="B3145">
        <v>2020520</v>
      </c>
      <c r="C3145">
        <v>0</v>
      </c>
      <c r="D3145">
        <v>1676390</v>
      </c>
      <c r="E3145">
        <v>1159660</v>
      </c>
      <c r="F3145" s="4">
        <f t="shared" si="49"/>
        <v>945350</v>
      </c>
    </row>
    <row r="3146" spans="1:6" x14ac:dyDescent="0.3">
      <c r="A3146" t="s">
        <v>4085</v>
      </c>
      <c r="B3146">
        <v>604240</v>
      </c>
      <c r="C3146">
        <v>0</v>
      </c>
      <c r="D3146">
        <v>0</v>
      </c>
      <c r="E3146">
        <v>1339680</v>
      </c>
      <c r="F3146" s="4">
        <f t="shared" si="49"/>
        <v>446560</v>
      </c>
    </row>
    <row r="3147" spans="1:6" x14ac:dyDescent="0.3">
      <c r="A3147" t="s">
        <v>4086</v>
      </c>
      <c r="B3147">
        <v>704440</v>
      </c>
      <c r="C3147">
        <v>411950</v>
      </c>
      <c r="D3147">
        <v>1171170</v>
      </c>
      <c r="E3147">
        <v>2677040</v>
      </c>
      <c r="F3147" s="4">
        <f t="shared" si="49"/>
        <v>1420053.3333333333</v>
      </c>
    </row>
    <row r="3148" spans="1:6" x14ac:dyDescent="0.3">
      <c r="A3148" t="s">
        <v>4087</v>
      </c>
      <c r="B3148">
        <v>634000</v>
      </c>
      <c r="C3148">
        <v>2288150</v>
      </c>
      <c r="D3148">
        <v>0</v>
      </c>
      <c r="E3148">
        <v>3589950</v>
      </c>
      <c r="F3148" s="4">
        <f t="shared" si="49"/>
        <v>1959366.6666666667</v>
      </c>
    </row>
    <row r="3149" spans="1:6" x14ac:dyDescent="0.3">
      <c r="A3149" t="s">
        <v>4088</v>
      </c>
      <c r="B3149">
        <v>0</v>
      </c>
      <c r="C3149">
        <v>2730000</v>
      </c>
      <c r="D3149">
        <v>3700000</v>
      </c>
      <c r="E3149">
        <v>2823360</v>
      </c>
      <c r="F3149" s="4">
        <f t="shared" si="49"/>
        <v>3084453.3333333335</v>
      </c>
    </row>
    <row r="3150" spans="1:6" x14ac:dyDescent="0.3">
      <c r="A3150" t="s">
        <v>4089</v>
      </c>
      <c r="B3150">
        <v>0</v>
      </c>
      <c r="C3150">
        <v>2112400</v>
      </c>
      <c r="D3150">
        <v>0</v>
      </c>
      <c r="E3150">
        <v>0</v>
      </c>
      <c r="F3150" s="4">
        <f t="shared" si="49"/>
        <v>704133.33333333337</v>
      </c>
    </row>
    <row r="3151" spans="1:6" x14ac:dyDescent="0.3">
      <c r="A3151" t="s">
        <v>4090</v>
      </c>
      <c r="B3151">
        <v>0</v>
      </c>
      <c r="C3151">
        <v>450000</v>
      </c>
      <c r="D3151">
        <v>423150</v>
      </c>
      <c r="E3151">
        <v>0</v>
      </c>
      <c r="F3151" s="4">
        <f t="shared" si="49"/>
        <v>291050</v>
      </c>
    </row>
    <row r="3152" spans="1:6" x14ac:dyDescent="0.3">
      <c r="A3152" t="s">
        <v>4091</v>
      </c>
      <c r="B3152">
        <v>0</v>
      </c>
      <c r="C3152">
        <v>910000</v>
      </c>
      <c r="D3152">
        <v>1148000</v>
      </c>
      <c r="E3152">
        <v>2004000</v>
      </c>
      <c r="F3152" s="4">
        <f t="shared" si="49"/>
        <v>1354000</v>
      </c>
    </row>
    <row r="3153" spans="1:6" x14ac:dyDescent="0.3">
      <c r="A3153" t="s">
        <v>4092</v>
      </c>
      <c r="B3153">
        <v>0</v>
      </c>
      <c r="C3153">
        <v>717990</v>
      </c>
      <c r="D3153">
        <v>780780</v>
      </c>
      <c r="E3153">
        <v>830200</v>
      </c>
      <c r="F3153" s="4">
        <f t="shared" si="49"/>
        <v>776323.33333333337</v>
      </c>
    </row>
    <row r="3154" spans="1:6" x14ac:dyDescent="0.3">
      <c r="A3154" t="s">
        <v>4093</v>
      </c>
      <c r="B3154">
        <v>2415750</v>
      </c>
      <c r="C3154">
        <v>2201120</v>
      </c>
      <c r="D3154">
        <v>2288080</v>
      </c>
      <c r="E3154">
        <v>2213200</v>
      </c>
      <c r="F3154" s="4">
        <f t="shared" si="49"/>
        <v>2234133.3333333335</v>
      </c>
    </row>
    <row r="3155" spans="1:6" x14ac:dyDescent="0.3">
      <c r="A3155" t="s">
        <v>4094</v>
      </c>
      <c r="B3155">
        <v>1466080</v>
      </c>
      <c r="C3155">
        <v>1570660</v>
      </c>
      <c r="D3155">
        <v>1442350</v>
      </c>
      <c r="E3155">
        <v>2114620</v>
      </c>
      <c r="F3155" s="4">
        <f t="shared" si="49"/>
        <v>1709210</v>
      </c>
    </row>
    <row r="3156" spans="1:6" x14ac:dyDescent="0.3">
      <c r="A3156" t="s">
        <v>4095</v>
      </c>
      <c r="B3156">
        <v>0</v>
      </c>
      <c r="C3156">
        <v>0</v>
      </c>
      <c r="D3156">
        <v>1780410</v>
      </c>
      <c r="E3156">
        <v>557800</v>
      </c>
      <c r="F3156" s="4">
        <f t="shared" si="49"/>
        <v>779403.33333333337</v>
      </c>
    </row>
    <row r="3157" spans="1:6" x14ac:dyDescent="0.3">
      <c r="A3157" t="s">
        <v>4096</v>
      </c>
      <c r="B3157">
        <v>1201950</v>
      </c>
      <c r="C3157">
        <v>723450</v>
      </c>
      <c r="D3157">
        <v>370000</v>
      </c>
      <c r="E3157">
        <v>469200</v>
      </c>
      <c r="F3157" s="4">
        <f t="shared" si="49"/>
        <v>520883.33333333331</v>
      </c>
    </row>
    <row r="3158" spans="1:6" x14ac:dyDescent="0.3">
      <c r="A3158" t="s">
        <v>577</v>
      </c>
      <c r="B3158">
        <v>0</v>
      </c>
      <c r="C3158">
        <v>0</v>
      </c>
      <c r="D3158">
        <v>2801600</v>
      </c>
      <c r="E3158">
        <v>864600</v>
      </c>
      <c r="F3158" s="4">
        <f t="shared" si="49"/>
        <v>1222066.6666666667</v>
      </c>
    </row>
    <row r="3159" spans="1:6" x14ac:dyDescent="0.3">
      <c r="A3159" t="s">
        <v>4097</v>
      </c>
      <c r="B3159">
        <v>2189450</v>
      </c>
      <c r="C3159">
        <v>2528400</v>
      </c>
      <c r="D3159">
        <v>2202140</v>
      </c>
      <c r="E3159">
        <v>0</v>
      </c>
      <c r="F3159" s="4">
        <f t="shared" si="49"/>
        <v>1576846.6666666667</v>
      </c>
    </row>
    <row r="3160" spans="1:6" x14ac:dyDescent="0.3">
      <c r="A3160" t="s">
        <v>4098</v>
      </c>
      <c r="B3160">
        <v>1204840</v>
      </c>
      <c r="C3160">
        <v>454400</v>
      </c>
      <c r="D3160">
        <v>0</v>
      </c>
      <c r="E3160">
        <v>500500</v>
      </c>
      <c r="F3160" s="4">
        <f t="shared" si="49"/>
        <v>318300</v>
      </c>
    </row>
    <row r="3161" spans="1:6" x14ac:dyDescent="0.3">
      <c r="A3161" t="s">
        <v>4099</v>
      </c>
      <c r="B3161">
        <v>1358150</v>
      </c>
      <c r="C3161">
        <v>1443270</v>
      </c>
      <c r="D3161">
        <v>0</v>
      </c>
      <c r="E3161">
        <v>337920</v>
      </c>
      <c r="F3161" s="4">
        <f t="shared" si="49"/>
        <v>593730</v>
      </c>
    </row>
    <row r="3162" spans="1:6" x14ac:dyDescent="0.3">
      <c r="A3162" t="s">
        <v>4100</v>
      </c>
      <c r="B3162">
        <v>0</v>
      </c>
      <c r="C3162">
        <v>1275250</v>
      </c>
      <c r="D3162">
        <v>0</v>
      </c>
      <c r="E3162">
        <v>1343250</v>
      </c>
      <c r="F3162" s="4">
        <f t="shared" si="49"/>
        <v>872833.33333333337</v>
      </c>
    </row>
    <row r="3163" spans="1:6" x14ac:dyDescent="0.3">
      <c r="A3163" t="s">
        <v>4101</v>
      </c>
      <c r="B3163">
        <v>2138200</v>
      </c>
      <c r="C3163">
        <v>1984250</v>
      </c>
      <c r="D3163">
        <v>2689600</v>
      </c>
      <c r="E3163">
        <v>2467560</v>
      </c>
      <c r="F3163" s="4">
        <f t="shared" si="49"/>
        <v>2380470</v>
      </c>
    </row>
    <row r="3164" spans="1:6" x14ac:dyDescent="0.3">
      <c r="A3164" t="s">
        <v>4102</v>
      </c>
      <c r="B3164">
        <v>0</v>
      </c>
      <c r="C3164">
        <v>160000</v>
      </c>
      <c r="D3164">
        <v>160000</v>
      </c>
      <c r="E3164">
        <v>0</v>
      </c>
      <c r="F3164" s="4">
        <f t="shared" si="49"/>
        <v>106666.66666666667</v>
      </c>
    </row>
    <row r="3165" spans="1:6" x14ac:dyDescent="0.3">
      <c r="A3165" t="s">
        <v>4103</v>
      </c>
      <c r="B3165">
        <v>3016650</v>
      </c>
      <c r="C3165">
        <v>5090400</v>
      </c>
      <c r="D3165">
        <v>10822500</v>
      </c>
      <c r="E3165">
        <v>4965200</v>
      </c>
      <c r="F3165" s="4">
        <f t="shared" si="49"/>
        <v>6959366.666666667</v>
      </c>
    </row>
    <row r="3166" spans="1:6" x14ac:dyDescent="0.3">
      <c r="A3166" t="s">
        <v>4104</v>
      </c>
      <c r="B3166">
        <v>0</v>
      </c>
      <c r="C3166">
        <v>0</v>
      </c>
      <c r="D3166">
        <v>711920</v>
      </c>
      <c r="E3166">
        <v>0</v>
      </c>
      <c r="F3166" s="4">
        <f t="shared" si="49"/>
        <v>237306.66666666666</v>
      </c>
    </row>
    <row r="3167" spans="1:6" x14ac:dyDescent="0.3">
      <c r="A3167" t="s">
        <v>842</v>
      </c>
      <c r="B3167">
        <v>9188680</v>
      </c>
      <c r="C3167">
        <v>24993540</v>
      </c>
      <c r="D3167">
        <v>14875780</v>
      </c>
      <c r="E3167">
        <v>25721720</v>
      </c>
      <c r="F3167" s="4">
        <f t="shared" si="49"/>
        <v>21863680</v>
      </c>
    </row>
    <row r="3168" spans="1:6" x14ac:dyDescent="0.3">
      <c r="A3168" t="s">
        <v>4105</v>
      </c>
      <c r="B3168">
        <v>2749330</v>
      </c>
      <c r="C3168">
        <v>2502130</v>
      </c>
      <c r="D3168">
        <v>2406900</v>
      </c>
      <c r="E3168">
        <v>4078540</v>
      </c>
      <c r="F3168" s="4">
        <f t="shared" si="49"/>
        <v>2995856.6666666665</v>
      </c>
    </row>
    <row r="3169" spans="1:6" x14ac:dyDescent="0.3">
      <c r="A3169" t="s">
        <v>4106</v>
      </c>
      <c r="B3169">
        <v>0</v>
      </c>
      <c r="C3169">
        <v>160000</v>
      </c>
      <c r="D3169">
        <v>362100</v>
      </c>
      <c r="E3169">
        <v>0</v>
      </c>
      <c r="F3169" s="4">
        <f t="shared" si="49"/>
        <v>174033.33333333334</v>
      </c>
    </row>
    <row r="3170" spans="1:6" x14ac:dyDescent="0.3">
      <c r="A3170" t="s">
        <v>4107</v>
      </c>
      <c r="B3170">
        <v>2592970</v>
      </c>
      <c r="C3170">
        <v>2573250</v>
      </c>
      <c r="D3170">
        <v>4512630</v>
      </c>
      <c r="E3170">
        <v>2595410</v>
      </c>
      <c r="F3170" s="4">
        <f t="shared" si="49"/>
        <v>3227096.6666666665</v>
      </c>
    </row>
    <row r="3171" spans="1:6" x14ac:dyDescent="0.3">
      <c r="A3171" t="s">
        <v>4108</v>
      </c>
      <c r="B3171">
        <v>656000</v>
      </c>
      <c r="C3171">
        <v>2235320</v>
      </c>
      <c r="D3171">
        <v>572840</v>
      </c>
      <c r="E3171">
        <v>2077800</v>
      </c>
      <c r="F3171" s="4">
        <f t="shared" si="49"/>
        <v>1628653.3333333333</v>
      </c>
    </row>
    <row r="3172" spans="1:6" x14ac:dyDescent="0.3">
      <c r="A3172" t="s">
        <v>4109</v>
      </c>
      <c r="B3172">
        <v>1405950</v>
      </c>
      <c r="C3172">
        <v>1086540</v>
      </c>
      <c r="D3172">
        <v>2272220</v>
      </c>
      <c r="E3172">
        <v>0</v>
      </c>
      <c r="F3172" s="4">
        <f t="shared" si="49"/>
        <v>1119586.6666666667</v>
      </c>
    </row>
    <row r="3173" spans="1:6" x14ac:dyDescent="0.3">
      <c r="A3173" t="s">
        <v>4110</v>
      </c>
      <c r="B3173">
        <v>3358950</v>
      </c>
      <c r="C3173">
        <v>7551750</v>
      </c>
      <c r="D3173">
        <v>9132700</v>
      </c>
      <c r="E3173">
        <v>9623700</v>
      </c>
      <c r="F3173" s="4">
        <f t="shared" si="49"/>
        <v>8769383.333333334</v>
      </c>
    </row>
    <row r="3174" spans="1:6" x14ac:dyDescent="0.3">
      <c r="A3174" t="s">
        <v>4111</v>
      </c>
      <c r="B3174">
        <v>0</v>
      </c>
      <c r="C3174">
        <v>370000</v>
      </c>
      <c r="D3174">
        <v>373500</v>
      </c>
      <c r="E3174">
        <v>0</v>
      </c>
      <c r="F3174" s="4">
        <f t="shared" si="49"/>
        <v>247833.33333333334</v>
      </c>
    </row>
    <row r="3175" spans="1:6" x14ac:dyDescent="0.3">
      <c r="A3175" t="s">
        <v>4112</v>
      </c>
      <c r="B3175">
        <v>2981900</v>
      </c>
      <c r="C3175">
        <v>909400</v>
      </c>
      <c r="D3175">
        <v>2257400</v>
      </c>
      <c r="E3175">
        <v>3663000</v>
      </c>
      <c r="F3175" s="4">
        <f t="shared" si="49"/>
        <v>2276600</v>
      </c>
    </row>
    <row r="3176" spans="1:6" x14ac:dyDescent="0.3">
      <c r="A3176" t="s">
        <v>4113</v>
      </c>
      <c r="B3176">
        <v>256000</v>
      </c>
      <c r="C3176">
        <v>282000</v>
      </c>
      <c r="D3176">
        <v>0</v>
      </c>
      <c r="E3176">
        <v>0</v>
      </c>
      <c r="F3176" s="4">
        <f t="shared" si="49"/>
        <v>94000</v>
      </c>
    </row>
    <row r="3177" spans="1:6" x14ac:dyDescent="0.3">
      <c r="A3177" t="s">
        <v>4114</v>
      </c>
      <c r="B3177">
        <v>2259060</v>
      </c>
      <c r="C3177">
        <v>1023300</v>
      </c>
      <c r="D3177">
        <v>2003000</v>
      </c>
      <c r="E3177">
        <v>4115100</v>
      </c>
      <c r="F3177" s="4">
        <f t="shared" si="49"/>
        <v>2380466.6666666665</v>
      </c>
    </row>
    <row r="3178" spans="1:6" x14ac:dyDescent="0.3">
      <c r="A3178" t="s">
        <v>4115</v>
      </c>
      <c r="B3178">
        <v>2200300</v>
      </c>
      <c r="C3178">
        <v>2136110</v>
      </c>
      <c r="D3178">
        <v>2327300</v>
      </c>
      <c r="E3178">
        <v>2157400</v>
      </c>
      <c r="F3178" s="4">
        <f t="shared" si="49"/>
        <v>2206936.6666666665</v>
      </c>
    </row>
    <row r="3179" spans="1:6" x14ac:dyDescent="0.3">
      <c r="A3179" t="s">
        <v>4116</v>
      </c>
      <c r="B3179">
        <v>219120</v>
      </c>
      <c r="C3179">
        <v>392000</v>
      </c>
      <c r="D3179">
        <v>2051260</v>
      </c>
      <c r="E3179">
        <v>2045340</v>
      </c>
      <c r="F3179" s="4">
        <f t="shared" si="49"/>
        <v>1496200</v>
      </c>
    </row>
    <row r="3180" spans="1:6" x14ac:dyDescent="0.3">
      <c r="A3180" t="s">
        <v>4117</v>
      </c>
      <c r="B3180">
        <v>0</v>
      </c>
      <c r="C3180">
        <v>12349620</v>
      </c>
      <c r="D3180">
        <v>0</v>
      </c>
      <c r="E3180">
        <v>2336060</v>
      </c>
      <c r="F3180" s="4">
        <f t="shared" si="49"/>
        <v>4895226.666666667</v>
      </c>
    </row>
    <row r="3181" spans="1:6" x14ac:dyDescent="0.3">
      <c r="A3181" t="s">
        <v>4118</v>
      </c>
      <c r="B3181">
        <v>2257840</v>
      </c>
      <c r="C3181">
        <v>3134670</v>
      </c>
      <c r="D3181">
        <v>2985140</v>
      </c>
      <c r="E3181">
        <v>591920</v>
      </c>
      <c r="F3181" s="4">
        <f t="shared" si="49"/>
        <v>2237243.3333333335</v>
      </c>
    </row>
    <row r="3182" spans="1:6" x14ac:dyDescent="0.3">
      <c r="A3182" t="s">
        <v>4119</v>
      </c>
      <c r="B3182">
        <v>471380</v>
      </c>
      <c r="C3182">
        <v>305000</v>
      </c>
      <c r="D3182">
        <v>733460</v>
      </c>
      <c r="E3182">
        <v>214760</v>
      </c>
      <c r="F3182" s="4">
        <f t="shared" si="49"/>
        <v>417740</v>
      </c>
    </row>
    <row r="3183" spans="1:6" x14ac:dyDescent="0.3">
      <c r="A3183" t="s">
        <v>4120</v>
      </c>
      <c r="B3183">
        <v>6221230</v>
      </c>
      <c r="C3183">
        <v>7394800</v>
      </c>
      <c r="D3183">
        <v>11130300</v>
      </c>
      <c r="E3183">
        <v>8159730</v>
      </c>
      <c r="F3183" s="4">
        <f t="shared" si="49"/>
        <v>8894943.333333334</v>
      </c>
    </row>
    <row r="3184" spans="1:6" x14ac:dyDescent="0.3">
      <c r="A3184" t="s">
        <v>4121</v>
      </c>
      <c r="B3184">
        <v>2313140</v>
      </c>
      <c r="C3184">
        <v>5935490</v>
      </c>
      <c r="D3184">
        <v>7719480</v>
      </c>
      <c r="E3184">
        <v>10733090</v>
      </c>
      <c r="F3184" s="4">
        <f t="shared" si="49"/>
        <v>8129353.333333333</v>
      </c>
    </row>
    <row r="3185" spans="1:6" x14ac:dyDescent="0.3">
      <c r="A3185" t="s">
        <v>4122</v>
      </c>
      <c r="B3185">
        <v>0</v>
      </c>
      <c r="C3185">
        <v>0</v>
      </c>
      <c r="D3185">
        <v>908411</v>
      </c>
      <c r="E3185">
        <v>1253500</v>
      </c>
      <c r="F3185" s="4">
        <f t="shared" si="49"/>
        <v>720637</v>
      </c>
    </row>
    <row r="3186" spans="1:6" x14ac:dyDescent="0.3">
      <c r="A3186" t="s">
        <v>4123</v>
      </c>
      <c r="B3186">
        <v>2760000</v>
      </c>
      <c r="C3186">
        <v>36144490</v>
      </c>
      <c r="D3186">
        <v>44225800</v>
      </c>
      <c r="E3186">
        <v>25915010</v>
      </c>
      <c r="F3186" s="4">
        <f t="shared" si="49"/>
        <v>35428433.333333336</v>
      </c>
    </row>
    <row r="3187" spans="1:6" x14ac:dyDescent="0.3">
      <c r="A3187" t="s">
        <v>4124</v>
      </c>
      <c r="B3187">
        <v>4680790</v>
      </c>
      <c r="C3187">
        <v>5366640</v>
      </c>
      <c r="D3187">
        <v>6056640</v>
      </c>
      <c r="E3187">
        <v>4284940</v>
      </c>
      <c r="F3187" s="4">
        <f t="shared" si="49"/>
        <v>5236073.333333333</v>
      </c>
    </row>
    <row r="3188" spans="1:6" x14ac:dyDescent="0.3">
      <c r="A3188" t="s">
        <v>4125</v>
      </c>
      <c r="B3188">
        <v>2988260</v>
      </c>
      <c r="C3188">
        <v>2891410</v>
      </c>
      <c r="D3188">
        <v>2539810</v>
      </c>
      <c r="E3188">
        <v>1904000</v>
      </c>
      <c r="F3188" s="4">
        <f t="shared" si="49"/>
        <v>2445073.3333333335</v>
      </c>
    </row>
    <row r="3189" spans="1:6" x14ac:dyDescent="0.3">
      <c r="A3189" t="s">
        <v>4126</v>
      </c>
      <c r="B3189">
        <v>455000</v>
      </c>
      <c r="C3189">
        <v>0</v>
      </c>
      <c r="D3189">
        <v>0</v>
      </c>
      <c r="E3189">
        <v>0</v>
      </c>
      <c r="F3189" s="4">
        <f t="shared" si="49"/>
        <v>0</v>
      </c>
    </row>
    <row r="3190" spans="1:6" x14ac:dyDescent="0.3">
      <c r="A3190" t="s">
        <v>4127</v>
      </c>
      <c r="B3190">
        <v>2066180</v>
      </c>
      <c r="C3190">
        <v>2046590</v>
      </c>
      <c r="D3190">
        <v>6059120</v>
      </c>
      <c r="E3190">
        <v>2125280</v>
      </c>
      <c r="F3190" s="4">
        <f t="shared" si="49"/>
        <v>3410330</v>
      </c>
    </row>
    <row r="3191" spans="1:6" x14ac:dyDescent="0.3">
      <c r="A3191" t="s">
        <v>4128</v>
      </c>
      <c r="B3191">
        <v>2106650</v>
      </c>
      <c r="C3191">
        <v>7504110</v>
      </c>
      <c r="D3191">
        <v>6566900</v>
      </c>
      <c r="E3191">
        <v>8576620</v>
      </c>
      <c r="F3191" s="4">
        <f t="shared" si="49"/>
        <v>7549210</v>
      </c>
    </row>
    <row r="3192" spans="1:6" x14ac:dyDescent="0.3">
      <c r="A3192" t="s">
        <v>4129</v>
      </c>
      <c r="B3192">
        <v>0</v>
      </c>
      <c r="C3192">
        <v>0</v>
      </c>
      <c r="D3192">
        <v>1204480</v>
      </c>
      <c r="E3192">
        <v>0</v>
      </c>
      <c r="F3192" s="4">
        <f t="shared" si="49"/>
        <v>401493.33333333331</v>
      </c>
    </row>
    <row r="3193" spans="1:6" x14ac:dyDescent="0.3">
      <c r="A3193" t="s">
        <v>4130</v>
      </c>
      <c r="B3193">
        <v>848220</v>
      </c>
      <c r="C3193">
        <v>1104640</v>
      </c>
      <c r="D3193">
        <v>0</v>
      </c>
      <c r="E3193">
        <v>2409820</v>
      </c>
      <c r="F3193" s="4">
        <f t="shared" si="49"/>
        <v>1171486.6666666667</v>
      </c>
    </row>
    <row r="3194" spans="1:6" x14ac:dyDescent="0.3">
      <c r="A3194" t="s">
        <v>729</v>
      </c>
      <c r="B3194">
        <v>5484650</v>
      </c>
      <c r="C3194">
        <v>913800</v>
      </c>
      <c r="D3194">
        <v>3149600</v>
      </c>
      <c r="E3194">
        <v>4260620</v>
      </c>
      <c r="F3194" s="4">
        <f t="shared" si="49"/>
        <v>2774673.3333333335</v>
      </c>
    </row>
    <row r="3195" spans="1:6" x14ac:dyDescent="0.3">
      <c r="A3195" t="s">
        <v>4131</v>
      </c>
      <c r="B3195">
        <v>617000</v>
      </c>
      <c r="C3195">
        <v>634000</v>
      </c>
      <c r="D3195">
        <v>740000</v>
      </c>
      <c r="E3195">
        <v>0</v>
      </c>
      <c r="F3195" s="4">
        <f t="shared" si="49"/>
        <v>458000</v>
      </c>
    </row>
    <row r="3196" spans="1:6" x14ac:dyDescent="0.3">
      <c r="A3196" t="s">
        <v>4132</v>
      </c>
      <c r="B3196">
        <v>649740</v>
      </c>
      <c r="C3196">
        <v>0</v>
      </c>
      <c r="D3196">
        <v>2593500</v>
      </c>
      <c r="E3196">
        <v>1585200</v>
      </c>
      <c r="F3196" s="4">
        <f t="shared" si="49"/>
        <v>1392900</v>
      </c>
    </row>
    <row r="3197" spans="1:6" x14ac:dyDescent="0.3">
      <c r="A3197" t="s">
        <v>4133</v>
      </c>
      <c r="B3197">
        <v>1891670</v>
      </c>
      <c r="C3197">
        <v>764400</v>
      </c>
      <c r="D3197">
        <v>1303120</v>
      </c>
      <c r="E3197">
        <v>2215740</v>
      </c>
      <c r="F3197" s="4">
        <f t="shared" si="49"/>
        <v>1427753.3333333333</v>
      </c>
    </row>
    <row r="3198" spans="1:6" x14ac:dyDescent="0.3">
      <c r="A3198" t="s">
        <v>4134</v>
      </c>
      <c r="B3198">
        <v>346710</v>
      </c>
      <c r="C3198">
        <v>704480</v>
      </c>
      <c r="D3198">
        <v>343980</v>
      </c>
      <c r="E3198">
        <v>0</v>
      </c>
      <c r="F3198" s="4">
        <f t="shared" si="49"/>
        <v>349486.66666666669</v>
      </c>
    </row>
    <row r="3199" spans="1:6" x14ac:dyDescent="0.3">
      <c r="A3199" t="s">
        <v>4135</v>
      </c>
      <c r="B3199">
        <v>0</v>
      </c>
      <c r="C3199">
        <v>2085640</v>
      </c>
      <c r="D3199">
        <v>2003600</v>
      </c>
      <c r="E3199">
        <v>2045950</v>
      </c>
      <c r="F3199" s="4">
        <f t="shared" si="49"/>
        <v>2045063.3333333333</v>
      </c>
    </row>
    <row r="3200" spans="1:6" x14ac:dyDescent="0.3">
      <c r="A3200" t="s">
        <v>4136</v>
      </c>
      <c r="B3200">
        <v>0</v>
      </c>
      <c r="C3200">
        <v>0</v>
      </c>
      <c r="D3200">
        <v>555100</v>
      </c>
      <c r="E3200">
        <v>0</v>
      </c>
      <c r="F3200" s="4">
        <f t="shared" si="49"/>
        <v>185033.33333333334</v>
      </c>
    </row>
    <row r="3201" spans="1:6" x14ac:dyDescent="0.3">
      <c r="A3201" t="s">
        <v>4137</v>
      </c>
      <c r="B3201">
        <v>1135680</v>
      </c>
      <c r="C3201">
        <v>1274100</v>
      </c>
      <c r="D3201">
        <v>1187120</v>
      </c>
      <c r="E3201">
        <v>1792700</v>
      </c>
      <c r="F3201" s="4">
        <f t="shared" si="49"/>
        <v>1417973.3333333333</v>
      </c>
    </row>
    <row r="3202" spans="1:6" x14ac:dyDescent="0.3">
      <c r="A3202" t="s">
        <v>4138</v>
      </c>
      <c r="B3202">
        <v>682130</v>
      </c>
      <c r="C3202">
        <v>0</v>
      </c>
      <c r="D3202">
        <v>0</v>
      </c>
      <c r="E3202">
        <v>0</v>
      </c>
      <c r="F3202" s="4">
        <f t="shared" si="49"/>
        <v>0</v>
      </c>
    </row>
    <row r="3203" spans="1:6" x14ac:dyDescent="0.3">
      <c r="A3203" t="s">
        <v>921</v>
      </c>
      <c r="B3203">
        <v>7105000</v>
      </c>
      <c r="C3203">
        <v>49086400</v>
      </c>
      <c r="D3203">
        <v>40635300</v>
      </c>
      <c r="E3203">
        <v>28285920</v>
      </c>
      <c r="F3203" s="4">
        <f t="shared" ref="F3203:F3266" si="50">SUM(C3203:E3203)/3</f>
        <v>39335873.333333336</v>
      </c>
    </row>
    <row r="3204" spans="1:6" x14ac:dyDescent="0.3">
      <c r="A3204" t="s">
        <v>4139</v>
      </c>
      <c r="B3204">
        <v>1538500</v>
      </c>
      <c r="C3204">
        <v>573300</v>
      </c>
      <c r="D3204">
        <v>0</v>
      </c>
      <c r="E3204">
        <v>1038600</v>
      </c>
      <c r="F3204" s="4">
        <f t="shared" si="50"/>
        <v>537300</v>
      </c>
    </row>
    <row r="3205" spans="1:6" x14ac:dyDescent="0.3">
      <c r="A3205" t="s">
        <v>4140</v>
      </c>
      <c r="B3205">
        <v>475020</v>
      </c>
      <c r="C3205">
        <v>0</v>
      </c>
      <c r="D3205">
        <v>625170</v>
      </c>
      <c r="E3205">
        <v>562380</v>
      </c>
      <c r="F3205" s="4">
        <f t="shared" si="50"/>
        <v>395850</v>
      </c>
    </row>
    <row r="3206" spans="1:6" x14ac:dyDescent="0.3">
      <c r="A3206" t="s">
        <v>4141</v>
      </c>
      <c r="B3206">
        <v>1015920</v>
      </c>
      <c r="C3206">
        <v>2304480</v>
      </c>
      <c r="D3206">
        <v>0</v>
      </c>
      <c r="E3206">
        <v>1852360</v>
      </c>
      <c r="F3206" s="4">
        <f t="shared" si="50"/>
        <v>1385613.3333333333</v>
      </c>
    </row>
    <row r="3207" spans="1:6" x14ac:dyDescent="0.3">
      <c r="A3207" t="s">
        <v>4142</v>
      </c>
      <c r="B3207">
        <v>256000</v>
      </c>
      <c r="C3207">
        <v>862680</v>
      </c>
      <c r="D3207">
        <v>409500</v>
      </c>
      <c r="E3207">
        <v>1778150</v>
      </c>
      <c r="F3207" s="4">
        <f t="shared" si="50"/>
        <v>1016776.6666666666</v>
      </c>
    </row>
    <row r="3208" spans="1:6" x14ac:dyDescent="0.3">
      <c r="A3208" t="s">
        <v>715</v>
      </c>
      <c r="B3208">
        <v>26508600</v>
      </c>
      <c r="C3208">
        <v>79661750</v>
      </c>
      <c r="D3208">
        <v>68701700</v>
      </c>
      <c r="E3208">
        <v>79710120</v>
      </c>
      <c r="F3208" s="4">
        <f t="shared" si="50"/>
        <v>76024523.333333328</v>
      </c>
    </row>
    <row r="3209" spans="1:6" x14ac:dyDescent="0.3">
      <c r="A3209" t="s">
        <v>4143</v>
      </c>
      <c r="B3209">
        <v>531440</v>
      </c>
      <c r="C3209">
        <v>0</v>
      </c>
      <c r="D3209">
        <v>234600</v>
      </c>
      <c r="E3209">
        <v>531440</v>
      </c>
      <c r="F3209" s="4">
        <f t="shared" si="50"/>
        <v>255346.66666666666</v>
      </c>
    </row>
    <row r="3210" spans="1:6" x14ac:dyDescent="0.3">
      <c r="A3210" t="s">
        <v>657</v>
      </c>
      <c r="B3210">
        <v>904200</v>
      </c>
      <c r="C3210">
        <v>0</v>
      </c>
      <c r="D3210">
        <v>462900</v>
      </c>
      <c r="E3210">
        <v>500780</v>
      </c>
      <c r="F3210" s="4">
        <f t="shared" si="50"/>
        <v>321226.66666666669</v>
      </c>
    </row>
    <row r="3211" spans="1:6" x14ac:dyDescent="0.3">
      <c r="A3211" t="s">
        <v>4144</v>
      </c>
      <c r="B3211">
        <v>7791950</v>
      </c>
      <c r="C3211">
        <v>0</v>
      </c>
      <c r="D3211">
        <v>0</v>
      </c>
      <c r="E3211">
        <v>6189000</v>
      </c>
      <c r="F3211" s="4">
        <f t="shared" si="50"/>
        <v>2063000</v>
      </c>
    </row>
    <row r="3212" spans="1:6" x14ac:dyDescent="0.3">
      <c r="A3212" t="s">
        <v>4145</v>
      </c>
      <c r="B3212">
        <v>7506300</v>
      </c>
      <c r="C3212">
        <v>15137180</v>
      </c>
      <c r="D3212">
        <v>20066750</v>
      </c>
      <c r="E3212">
        <v>24234000</v>
      </c>
      <c r="F3212" s="4">
        <f t="shared" si="50"/>
        <v>19812643.333333332</v>
      </c>
    </row>
    <row r="3213" spans="1:6" x14ac:dyDescent="0.3">
      <c r="A3213" t="s">
        <v>4146</v>
      </c>
      <c r="B3213">
        <v>0</v>
      </c>
      <c r="C3213">
        <v>746200</v>
      </c>
      <c r="D3213">
        <v>1065700</v>
      </c>
      <c r="E3213">
        <v>273000</v>
      </c>
      <c r="F3213" s="4">
        <f t="shared" si="50"/>
        <v>694966.66666666663</v>
      </c>
    </row>
    <row r="3214" spans="1:6" x14ac:dyDescent="0.3">
      <c r="A3214" t="s">
        <v>4147</v>
      </c>
      <c r="B3214">
        <v>0</v>
      </c>
      <c r="C3214">
        <v>2207570</v>
      </c>
      <c r="D3214">
        <v>4088090</v>
      </c>
      <c r="E3214">
        <v>2573480</v>
      </c>
      <c r="F3214" s="4">
        <f t="shared" si="50"/>
        <v>2956380</v>
      </c>
    </row>
    <row r="3215" spans="1:6" x14ac:dyDescent="0.3">
      <c r="A3215" t="s">
        <v>4148</v>
      </c>
      <c r="B3215">
        <v>2584740</v>
      </c>
      <c r="C3215">
        <v>4328940</v>
      </c>
      <c r="D3215">
        <v>3056400</v>
      </c>
      <c r="E3215">
        <v>5943070</v>
      </c>
      <c r="F3215" s="4">
        <f t="shared" si="50"/>
        <v>4442803.333333333</v>
      </c>
    </row>
    <row r="3216" spans="1:6" x14ac:dyDescent="0.3">
      <c r="A3216" t="s">
        <v>4149</v>
      </c>
      <c r="B3216">
        <v>248000</v>
      </c>
      <c r="C3216">
        <v>726120</v>
      </c>
      <c r="D3216">
        <v>0</v>
      </c>
      <c r="E3216">
        <v>2120160</v>
      </c>
      <c r="F3216" s="4">
        <f t="shared" si="50"/>
        <v>948760</v>
      </c>
    </row>
    <row r="3217" spans="1:6" x14ac:dyDescent="0.3">
      <c r="A3217" t="s">
        <v>4150</v>
      </c>
      <c r="B3217">
        <v>626000</v>
      </c>
      <c r="C3217">
        <v>667950</v>
      </c>
      <c r="D3217">
        <v>370000</v>
      </c>
      <c r="E3217">
        <v>0</v>
      </c>
      <c r="F3217" s="4">
        <f t="shared" si="50"/>
        <v>345983.33333333331</v>
      </c>
    </row>
    <row r="3218" spans="1:6" x14ac:dyDescent="0.3">
      <c r="A3218" t="s">
        <v>270</v>
      </c>
      <c r="B3218">
        <v>2141320</v>
      </c>
      <c r="C3218">
        <v>1010660</v>
      </c>
      <c r="D3218">
        <v>709800</v>
      </c>
      <c r="E3218">
        <v>0</v>
      </c>
      <c r="F3218" s="4">
        <f t="shared" si="50"/>
        <v>573486.66666666663</v>
      </c>
    </row>
    <row r="3219" spans="1:6" x14ac:dyDescent="0.3">
      <c r="A3219" t="s">
        <v>4151</v>
      </c>
      <c r="B3219">
        <v>2247640</v>
      </c>
      <c r="C3219">
        <v>2774160</v>
      </c>
      <c r="D3219">
        <v>2186160</v>
      </c>
      <c r="E3219">
        <v>3016630</v>
      </c>
      <c r="F3219" s="4">
        <f t="shared" si="50"/>
        <v>2658983.3333333335</v>
      </c>
    </row>
    <row r="3220" spans="1:6" x14ac:dyDescent="0.3">
      <c r="A3220" t="s">
        <v>4152</v>
      </c>
      <c r="B3220">
        <v>248000</v>
      </c>
      <c r="C3220">
        <v>1077590</v>
      </c>
      <c r="D3220">
        <v>0</v>
      </c>
      <c r="E3220">
        <v>1146600</v>
      </c>
      <c r="F3220" s="4">
        <f t="shared" si="50"/>
        <v>741396.66666666663</v>
      </c>
    </row>
    <row r="3221" spans="1:6" x14ac:dyDescent="0.3">
      <c r="A3221" t="s">
        <v>4153</v>
      </c>
      <c r="B3221">
        <v>9897820</v>
      </c>
      <c r="C3221">
        <v>10787180</v>
      </c>
      <c r="D3221">
        <v>16229080</v>
      </c>
      <c r="E3221">
        <v>23178720</v>
      </c>
      <c r="F3221" s="4">
        <f t="shared" si="50"/>
        <v>16731660</v>
      </c>
    </row>
    <row r="3222" spans="1:6" x14ac:dyDescent="0.3">
      <c r="A3222" t="s">
        <v>4154</v>
      </c>
      <c r="B3222">
        <v>3706700</v>
      </c>
      <c r="C3222">
        <v>3290710</v>
      </c>
      <c r="D3222">
        <v>3818160</v>
      </c>
      <c r="E3222">
        <v>5973230</v>
      </c>
      <c r="F3222" s="4">
        <f t="shared" si="50"/>
        <v>4360700</v>
      </c>
    </row>
    <row r="3223" spans="1:6" x14ac:dyDescent="0.3">
      <c r="A3223" t="s">
        <v>4155</v>
      </c>
      <c r="B3223">
        <v>0</v>
      </c>
      <c r="C3223">
        <v>1065300</v>
      </c>
      <c r="D3223">
        <v>471900</v>
      </c>
      <c r="E3223">
        <v>0</v>
      </c>
      <c r="F3223" s="4">
        <f t="shared" si="50"/>
        <v>512400</v>
      </c>
    </row>
    <row r="3224" spans="1:6" x14ac:dyDescent="0.3">
      <c r="A3224" t="s">
        <v>4156</v>
      </c>
      <c r="B3224">
        <v>229320</v>
      </c>
      <c r="C3224">
        <v>0</v>
      </c>
      <c r="D3224">
        <v>534900</v>
      </c>
      <c r="E3224">
        <v>515790</v>
      </c>
      <c r="F3224" s="4">
        <f t="shared" si="50"/>
        <v>350230</v>
      </c>
    </row>
    <row r="3225" spans="1:6" x14ac:dyDescent="0.3">
      <c r="A3225" t="s">
        <v>4157</v>
      </c>
      <c r="B3225">
        <v>2658530</v>
      </c>
      <c r="C3225">
        <v>16432490</v>
      </c>
      <c r="D3225">
        <v>18953720</v>
      </c>
      <c r="E3225">
        <v>25823850</v>
      </c>
      <c r="F3225" s="4">
        <f t="shared" si="50"/>
        <v>20403353.333333332</v>
      </c>
    </row>
    <row r="3226" spans="1:6" x14ac:dyDescent="0.3">
      <c r="A3226" t="s">
        <v>4158</v>
      </c>
      <c r="B3226">
        <v>0</v>
      </c>
      <c r="C3226">
        <v>2230200</v>
      </c>
      <c r="D3226">
        <v>0</v>
      </c>
      <c r="E3226">
        <v>450560</v>
      </c>
      <c r="F3226" s="4">
        <f t="shared" si="50"/>
        <v>893586.66666666663</v>
      </c>
    </row>
    <row r="3227" spans="1:6" x14ac:dyDescent="0.3">
      <c r="A3227" t="s">
        <v>4159</v>
      </c>
      <c r="B3227">
        <v>0</v>
      </c>
      <c r="C3227">
        <v>0</v>
      </c>
      <c r="D3227">
        <v>300300</v>
      </c>
      <c r="E3227">
        <v>402000</v>
      </c>
      <c r="F3227" s="4">
        <f t="shared" si="50"/>
        <v>234100</v>
      </c>
    </row>
    <row r="3228" spans="1:6" x14ac:dyDescent="0.3">
      <c r="A3228" t="s">
        <v>418</v>
      </c>
      <c r="B3228">
        <v>2682520</v>
      </c>
      <c r="C3228">
        <v>5414150</v>
      </c>
      <c r="D3228">
        <v>4874150</v>
      </c>
      <c r="E3228">
        <v>3647890</v>
      </c>
      <c r="F3228" s="4">
        <f t="shared" si="50"/>
        <v>4645396.666666667</v>
      </c>
    </row>
    <row r="3229" spans="1:6" x14ac:dyDescent="0.3">
      <c r="A3229" t="s">
        <v>4160</v>
      </c>
      <c r="B3229">
        <v>1143500</v>
      </c>
      <c r="C3229">
        <v>1661200</v>
      </c>
      <c r="D3229">
        <v>0</v>
      </c>
      <c r="E3229">
        <v>726180</v>
      </c>
      <c r="F3229" s="4">
        <f t="shared" si="50"/>
        <v>795793.33333333337</v>
      </c>
    </row>
    <row r="3230" spans="1:6" x14ac:dyDescent="0.3">
      <c r="A3230" t="s">
        <v>4161</v>
      </c>
      <c r="B3230">
        <v>764400</v>
      </c>
      <c r="C3230">
        <v>1092000</v>
      </c>
      <c r="D3230">
        <v>3112540</v>
      </c>
      <c r="E3230">
        <v>3016740</v>
      </c>
      <c r="F3230" s="4">
        <f t="shared" si="50"/>
        <v>2407093.3333333335</v>
      </c>
    </row>
    <row r="3231" spans="1:6" x14ac:dyDescent="0.3">
      <c r="A3231" t="s">
        <v>4162</v>
      </c>
      <c r="B3231">
        <v>2137450</v>
      </c>
      <c r="C3231">
        <v>869590</v>
      </c>
      <c r="D3231">
        <v>410220</v>
      </c>
      <c r="E3231">
        <v>1996540</v>
      </c>
      <c r="F3231" s="4">
        <f t="shared" si="50"/>
        <v>1092116.6666666667</v>
      </c>
    </row>
    <row r="3232" spans="1:6" x14ac:dyDescent="0.3">
      <c r="A3232" t="s">
        <v>4163</v>
      </c>
      <c r="B3232">
        <v>0</v>
      </c>
      <c r="C3232">
        <v>9328000</v>
      </c>
      <c r="D3232">
        <v>4727440</v>
      </c>
      <c r="E3232">
        <v>370000</v>
      </c>
      <c r="F3232" s="4">
        <f t="shared" si="50"/>
        <v>4808480</v>
      </c>
    </row>
    <row r="3233" spans="1:6" x14ac:dyDescent="0.3">
      <c r="A3233" t="s">
        <v>4164</v>
      </c>
      <c r="B3233">
        <v>0</v>
      </c>
      <c r="C3233">
        <v>0</v>
      </c>
      <c r="D3233">
        <v>1511560</v>
      </c>
      <c r="E3233">
        <v>919500</v>
      </c>
      <c r="F3233" s="4">
        <f t="shared" si="50"/>
        <v>810353.33333333337</v>
      </c>
    </row>
    <row r="3234" spans="1:6" x14ac:dyDescent="0.3">
      <c r="A3234" t="s">
        <v>4165</v>
      </c>
      <c r="B3234">
        <v>0</v>
      </c>
      <c r="C3234">
        <v>0</v>
      </c>
      <c r="D3234">
        <v>469200</v>
      </c>
      <c r="E3234">
        <v>820000</v>
      </c>
      <c r="F3234" s="4">
        <f t="shared" si="50"/>
        <v>429733.33333333331</v>
      </c>
    </row>
    <row r="3235" spans="1:6" x14ac:dyDescent="0.3">
      <c r="A3235" t="s">
        <v>4166</v>
      </c>
      <c r="B3235">
        <v>2207940</v>
      </c>
      <c r="C3235">
        <v>0</v>
      </c>
      <c r="D3235">
        <v>0</v>
      </c>
      <c r="E3235">
        <v>1611700</v>
      </c>
      <c r="F3235" s="4">
        <f t="shared" si="50"/>
        <v>537233.33333333337</v>
      </c>
    </row>
    <row r="3236" spans="1:6" x14ac:dyDescent="0.3">
      <c r="A3236" t="s">
        <v>4167</v>
      </c>
      <c r="B3236">
        <v>8118500</v>
      </c>
      <c r="C3236">
        <v>9301000</v>
      </c>
      <c r="D3236">
        <v>9451600</v>
      </c>
      <c r="E3236">
        <v>11651600</v>
      </c>
      <c r="F3236" s="4">
        <f t="shared" si="50"/>
        <v>10134733.333333334</v>
      </c>
    </row>
    <row r="3237" spans="1:6" x14ac:dyDescent="0.3">
      <c r="A3237" t="s">
        <v>4168</v>
      </c>
      <c r="B3237">
        <v>7364500</v>
      </c>
      <c r="C3237">
        <v>2092000</v>
      </c>
      <c r="D3237">
        <v>719100</v>
      </c>
      <c r="E3237">
        <v>820000</v>
      </c>
      <c r="F3237" s="4">
        <f t="shared" si="50"/>
        <v>1210366.6666666667</v>
      </c>
    </row>
    <row r="3238" spans="1:6" x14ac:dyDescent="0.3">
      <c r="A3238" t="s">
        <v>4169</v>
      </c>
      <c r="B3238">
        <v>1297660</v>
      </c>
      <c r="C3238">
        <v>1587720</v>
      </c>
      <c r="D3238">
        <v>1991180</v>
      </c>
      <c r="E3238">
        <v>2429700</v>
      </c>
      <c r="F3238" s="4">
        <f t="shared" si="50"/>
        <v>2002866.6666666667</v>
      </c>
    </row>
    <row r="3239" spans="1:6" x14ac:dyDescent="0.3">
      <c r="A3239" t="s">
        <v>4170</v>
      </c>
      <c r="B3239">
        <v>811640</v>
      </c>
      <c r="C3239">
        <v>0</v>
      </c>
      <c r="D3239">
        <v>228000</v>
      </c>
      <c r="E3239">
        <v>949200</v>
      </c>
      <c r="F3239" s="4">
        <f t="shared" si="50"/>
        <v>392400</v>
      </c>
    </row>
    <row r="3240" spans="1:6" x14ac:dyDescent="0.3">
      <c r="A3240" t="s">
        <v>4171</v>
      </c>
      <c r="B3240">
        <v>2156330</v>
      </c>
      <c r="C3240">
        <v>4794500</v>
      </c>
      <c r="D3240">
        <v>3598750</v>
      </c>
      <c r="E3240">
        <v>2193980</v>
      </c>
      <c r="F3240" s="4">
        <f t="shared" si="50"/>
        <v>3529076.6666666665</v>
      </c>
    </row>
    <row r="3241" spans="1:6" x14ac:dyDescent="0.3">
      <c r="A3241" t="s">
        <v>4172</v>
      </c>
      <c r="B3241">
        <v>828100</v>
      </c>
      <c r="C3241">
        <v>4472560</v>
      </c>
      <c r="D3241">
        <v>2526840</v>
      </c>
      <c r="E3241">
        <v>2406160</v>
      </c>
      <c r="F3241" s="4">
        <f t="shared" si="50"/>
        <v>3135186.6666666665</v>
      </c>
    </row>
    <row r="3242" spans="1:6" x14ac:dyDescent="0.3">
      <c r="A3242" t="s">
        <v>4173</v>
      </c>
      <c r="B3242">
        <v>2052260</v>
      </c>
      <c r="C3242">
        <v>0</v>
      </c>
      <c r="D3242">
        <v>2448960</v>
      </c>
      <c r="E3242">
        <v>0</v>
      </c>
      <c r="F3242" s="4">
        <f t="shared" si="50"/>
        <v>816320</v>
      </c>
    </row>
    <row r="3243" spans="1:6" x14ac:dyDescent="0.3">
      <c r="A3243" t="s">
        <v>4174</v>
      </c>
      <c r="B3243">
        <v>4229380</v>
      </c>
      <c r="C3243">
        <v>4830050</v>
      </c>
      <c r="D3243">
        <v>1319700</v>
      </c>
      <c r="E3243">
        <v>3187820</v>
      </c>
      <c r="F3243" s="4">
        <f t="shared" si="50"/>
        <v>3112523.3333333335</v>
      </c>
    </row>
    <row r="3244" spans="1:6" x14ac:dyDescent="0.3">
      <c r="A3244" t="s">
        <v>4175</v>
      </c>
      <c r="B3244">
        <v>734000</v>
      </c>
      <c r="C3244">
        <v>521700</v>
      </c>
      <c r="D3244">
        <v>0</v>
      </c>
      <c r="E3244">
        <v>0</v>
      </c>
      <c r="F3244" s="4">
        <f t="shared" si="50"/>
        <v>173900</v>
      </c>
    </row>
    <row r="3245" spans="1:6" x14ac:dyDescent="0.3">
      <c r="A3245" t="s">
        <v>4176</v>
      </c>
      <c r="B3245">
        <v>3603600</v>
      </c>
      <c r="C3245">
        <v>7921200</v>
      </c>
      <c r="D3245">
        <v>3521400</v>
      </c>
      <c r="E3245">
        <v>2457000</v>
      </c>
      <c r="F3245" s="4">
        <f t="shared" si="50"/>
        <v>4633200</v>
      </c>
    </row>
    <row r="3246" spans="1:6" x14ac:dyDescent="0.3">
      <c r="A3246" t="s">
        <v>4177</v>
      </c>
      <c r="B3246">
        <v>8945460</v>
      </c>
      <c r="C3246">
        <v>8326510</v>
      </c>
      <c r="D3246">
        <v>8040300</v>
      </c>
      <c r="E3246">
        <v>7821560</v>
      </c>
      <c r="F3246" s="4">
        <f t="shared" si="50"/>
        <v>8062790</v>
      </c>
    </row>
    <row r="3247" spans="1:6" x14ac:dyDescent="0.3">
      <c r="A3247" t="s">
        <v>4178</v>
      </c>
      <c r="B3247">
        <v>5754840</v>
      </c>
      <c r="C3247">
        <v>8803420</v>
      </c>
      <c r="D3247">
        <v>8600350</v>
      </c>
      <c r="E3247">
        <v>10115840</v>
      </c>
      <c r="F3247" s="4">
        <f t="shared" si="50"/>
        <v>9173203.333333334</v>
      </c>
    </row>
    <row r="3248" spans="1:6" x14ac:dyDescent="0.3">
      <c r="A3248" t="s">
        <v>4179</v>
      </c>
      <c r="B3248">
        <v>2198860</v>
      </c>
      <c r="C3248">
        <v>647200</v>
      </c>
      <c r="D3248">
        <v>2747630</v>
      </c>
      <c r="E3248">
        <v>4897470</v>
      </c>
      <c r="F3248" s="4">
        <f t="shared" si="50"/>
        <v>2764100</v>
      </c>
    </row>
    <row r="3249" spans="1:6" x14ac:dyDescent="0.3">
      <c r="A3249" t="s">
        <v>4180</v>
      </c>
      <c r="B3249">
        <v>1003200</v>
      </c>
      <c r="C3249">
        <v>4528000</v>
      </c>
      <c r="D3249">
        <v>2524000</v>
      </c>
      <c r="E3249">
        <v>2062240</v>
      </c>
      <c r="F3249" s="4">
        <f t="shared" si="50"/>
        <v>3038080</v>
      </c>
    </row>
    <row r="3250" spans="1:6" x14ac:dyDescent="0.3">
      <c r="A3250" t="s">
        <v>4181</v>
      </c>
      <c r="B3250">
        <v>0</v>
      </c>
      <c r="C3250">
        <v>0</v>
      </c>
      <c r="D3250">
        <v>0</v>
      </c>
      <c r="E3250">
        <v>0</v>
      </c>
      <c r="F3250" s="4">
        <f t="shared" si="50"/>
        <v>0</v>
      </c>
    </row>
    <row r="3251" spans="1:6" x14ac:dyDescent="0.3">
      <c r="A3251" t="s">
        <v>4182</v>
      </c>
      <c r="B3251">
        <v>0</v>
      </c>
      <c r="C3251">
        <v>2492720</v>
      </c>
      <c r="D3251">
        <v>2106440</v>
      </c>
      <c r="E3251">
        <v>4091100</v>
      </c>
      <c r="F3251" s="4">
        <f t="shared" si="50"/>
        <v>2896753.3333333335</v>
      </c>
    </row>
    <row r="3252" spans="1:6" x14ac:dyDescent="0.3">
      <c r="A3252" t="s">
        <v>4183</v>
      </c>
      <c r="B3252">
        <v>571950</v>
      </c>
      <c r="C3252">
        <v>3130360</v>
      </c>
      <c r="D3252">
        <v>2031440</v>
      </c>
      <c r="E3252">
        <v>4279006</v>
      </c>
      <c r="F3252" s="4">
        <f t="shared" si="50"/>
        <v>3146935.3333333335</v>
      </c>
    </row>
    <row r="3253" spans="1:6" x14ac:dyDescent="0.3">
      <c r="A3253" t="s">
        <v>4184</v>
      </c>
      <c r="B3253">
        <v>6599080</v>
      </c>
      <c r="C3253">
        <v>10461130</v>
      </c>
      <c r="D3253">
        <v>10808120</v>
      </c>
      <c r="E3253">
        <v>10646290</v>
      </c>
      <c r="F3253" s="4">
        <f t="shared" si="50"/>
        <v>10638513.333333334</v>
      </c>
    </row>
    <row r="3254" spans="1:6" x14ac:dyDescent="0.3">
      <c r="A3254" t="s">
        <v>4185</v>
      </c>
      <c r="B3254">
        <v>2538900</v>
      </c>
      <c r="C3254">
        <v>3700000</v>
      </c>
      <c r="D3254">
        <v>2156700</v>
      </c>
      <c r="E3254">
        <v>4650190</v>
      </c>
      <c r="F3254" s="4">
        <f t="shared" si="50"/>
        <v>3502296.6666666665</v>
      </c>
    </row>
    <row r="3255" spans="1:6" x14ac:dyDescent="0.3">
      <c r="A3255" t="s">
        <v>4186</v>
      </c>
      <c r="B3255">
        <v>0</v>
      </c>
      <c r="C3255">
        <v>755680</v>
      </c>
      <c r="D3255">
        <v>450000</v>
      </c>
      <c r="E3255">
        <v>356880</v>
      </c>
      <c r="F3255" s="4">
        <f t="shared" si="50"/>
        <v>520853.33333333331</v>
      </c>
    </row>
    <row r="3256" spans="1:6" x14ac:dyDescent="0.3">
      <c r="A3256" t="s">
        <v>4187</v>
      </c>
      <c r="B3256">
        <v>1719900</v>
      </c>
      <c r="C3256">
        <v>2413090</v>
      </c>
      <c r="D3256">
        <v>2076620</v>
      </c>
      <c r="E3256">
        <v>2189460</v>
      </c>
      <c r="F3256" s="4">
        <f t="shared" si="50"/>
        <v>2226390</v>
      </c>
    </row>
    <row r="3257" spans="1:6" x14ac:dyDescent="0.3">
      <c r="A3257" t="s">
        <v>4188</v>
      </c>
      <c r="B3257">
        <v>0</v>
      </c>
      <c r="C3257">
        <v>10045900</v>
      </c>
      <c r="D3257">
        <v>8866950</v>
      </c>
      <c r="E3257">
        <v>10362500</v>
      </c>
      <c r="F3257" s="4">
        <f t="shared" si="50"/>
        <v>9758450</v>
      </c>
    </row>
    <row r="3258" spans="1:6" x14ac:dyDescent="0.3">
      <c r="A3258" t="s">
        <v>4189</v>
      </c>
      <c r="B3258">
        <v>0</v>
      </c>
      <c r="C3258">
        <v>0</v>
      </c>
      <c r="D3258">
        <v>2356070</v>
      </c>
      <c r="E3258">
        <v>0</v>
      </c>
      <c r="F3258" s="4">
        <f t="shared" si="50"/>
        <v>785356.66666666663</v>
      </c>
    </row>
    <row r="3259" spans="1:6" x14ac:dyDescent="0.3">
      <c r="A3259" t="s">
        <v>4190</v>
      </c>
      <c r="B3259">
        <v>7891850</v>
      </c>
      <c r="C3259">
        <v>9082000</v>
      </c>
      <c r="D3259">
        <v>15061510</v>
      </c>
      <c r="E3259">
        <v>4860000</v>
      </c>
      <c r="F3259" s="4">
        <f t="shared" si="50"/>
        <v>9667836.666666666</v>
      </c>
    </row>
    <row r="3260" spans="1:6" x14ac:dyDescent="0.3">
      <c r="A3260" t="s">
        <v>4191</v>
      </c>
      <c r="B3260">
        <v>0</v>
      </c>
      <c r="C3260">
        <v>2412580</v>
      </c>
      <c r="D3260">
        <v>668850</v>
      </c>
      <c r="E3260">
        <v>0</v>
      </c>
      <c r="F3260" s="4">
        <f t="shared" si="50"/>
        <v>1027143.3333333334</v>
      </c>
    </row>
    <row r="3261" spans="1:6" x14ac:dyDescent="0.3">
      <c r="A3261" t="s">
        <v>4192</v>
      </c>
      <c r="B3261">
        <v>2014660</v>
      </c>
      <c r="C3261">
        <v>2085440</v>
      </c>
      <c r="D3261">
        <v>391000</v>
      </c>
      <c r="E3261">
        <v>1281550</v>
      </c>
      <c r="F3261" s="4">
        <f t="shared" si="50"/>
        <v>1252663.3333333333</v>
      </c>
    </row>
    <row r="3262" spans="1:6" x14ac:dyDescent="0.3">
      <c r="A3262" t="s">
        <v>4193</v>
      </c>
      <c r="B3262">
        <v>885200</v>
      </c>
      <c r="C3262">
        <v>0</v>
      </c>
      <c r="D3262">
        <v>566020</v>
      </c>
      <c r="E3262">
        <v>0</v>
      </c>
      <c r="F3262" s="4">
        <f t="shared" si="50"/>
        <v>188673.33333333334</v>
      </c>
    </row>
    <row r="3263" spans="1:6" x14ac:dyDescent="0.3">
      <c r="A3263" t="s">
        <v>4194</v>
      </c>
      <c r="B3263">
        <v>2003680</v>
      </c>
      <c r="C3263">
        <v>2179100</v>
      </c>
      <c r="D3263">
        <v>3410000</v>
      </c>
      <c r="E3263">
        <v>2789000</v>
      </c>
      <c r="F3263" s="4">
        <f t="shared" si="50"/>
        <v>2792700</v>
      </c>
    </row>
    <row r="3264" spans="1:6" x14ac:dyDescent="0.3">
      <c r="A3264" t="s">
        <v>4195</v>
      </c>
      <c r="B3264">
        <v>2227590</v>
      </c>
      <c r="C3264">
        <v>2560740</v>
      </c>
      <c r="D3264">
        <v>2993400</v>
      </c>
      <c r="E3264">
        <v>3550800</v>
      </c>
      <c r="F3264" s="4">
        <f t="shared" si="50"/>
        <v>3034980</v>
      </c>
    </row>
    <row r="3265" spans="1:6" x14ac:dyDescent="0.3">
      <c r="A3265" t="s">
        <v>4196</v>
      </c>
      <c r="B3265">
        <v>2588950</v>
      </c>
      <c r="C3265">
        <v>6191030</v>
      </c>
      <c r="D3265">
        <v>7433250</v>
      </c>
      <c r="E3265">
        <v>4724100</v>
      </c>
      <c r="F3265" s="4">
        <f t="shared" si="50"/>
        <v>6116126.666666667</v>
      </c>
    </row>
    <row r="3266" spans="1:6" x14ac:dyDescent="0.3">
      <c r="A3266" t="s">
        <v>4197</v>
      </c>
      <c r="B3266">
        <v>2220000</v>
      </c>
      <c r="C3266">
        <v>2207200</v>
      </c>
      <c r="D3266">
        <v>4674139</v>
      </c>
      <c r="E3266">
        <v>2060100</v>
      </c>
      <c r="F3266" s="4">
        <f t="shared" si="50"/>
        <v>2980479.6666666665</v>
      </c>
    </row>
    <row r="3267" spans="1:6" x14ac:dyDescent="0.3">
      <c r="A3267" t="s">
        <v>4198</v>
      </c>
      <c r="B3267">
        <v>2281370</v>
      </c>
      <c r="C3267">
        <v>2606580</v>
      </c>
      <c r="D3267">
        <v>2983770</v>
      </c>
      <c r="E3267">
        <v>1568240</v>
      </c>
      <c r="F3267" s="4">
        <f t="shared" ref="F3267:F3330" si="51">SUM(C3267:E3267)/3</f>
        <v>2386196.6666666665</v>
      </c>
    </row>
    <row r="3268" spans="1:6" x14ac:dyDescent="0.3">
      <c r="A3268" t="s">
        <v>4199</v>
      </c>
      <c r="B3268">
        <v>664300</v>
      </c>
      <c r="C3268">
        <v>0</v>
      </c>
      <c r="D3268">
        <v>913640</v>
      </c>
      <c r="E3268">
        <v>2121160</v>
      </c>
      <c r="F3268" s="4">
        <f t="shared" si="51"/>
        <v>1011600</v>
      </c>
    </row>
    <row r="3269" spans="1:6" x14ac:dyDescent="0.3">
      <c r="A3269" t="s">
        <v>4200</v>
      </c>
      <c r="B3269">
        <v>2009120</v>
      </c>
      <c r="C3269">
        <v>2019700</v>
      </c>
      <c r="D3269">
        <v>0</v>
      </c>
      <c r="E3269">
        <v>2611240</v>
      </c>
      <c r="F3269" s="4">
        <f t="shared" si="51"/>
        <v>1543646.6666666667</v>
      </c>
    </row>
    <row r="3270" spans="1:6" x14ac:dyDescent="0.3">
      <c r="A3270" t="s">
        <v>4201</v>
      </c>
      <c r="B3270">
        <v>1135000</v>
      </c>
      <c r="C3270">
        <v>1654550</v>
      </c>
      <c r="D3270">
        <v>0</v>
      </c>
      <c r="E3270">
        <v>708080</v>
      </c>
      <c r="F3270" s="4">
        <f t="shared" si="51"/>
        <v>787543.33333333337</v>
      </c>
    </row>
    <row r="3271" spans="1:6" x14ac:dyDescent="0.3">
      <c r="A3271" t="s">
        <v>4202</v>
      </c>
      <c r="B3271">
        <v>0</v>
      </c>
      <c r="C3271">
        <v>1664880</v>
      </c>
      <c r="D3271">
        <v>442260</v>
      </c>
      <c r="E3271">
        <v>0</v>
      </c>
      <c r="F3271" s="4">
        <f t="shared" si="51"/>
        <v>702380</v>
      </c>
    </row>
    <row r="3272" spans="1:6" x14ac:dyDescent="0.3">
      <c r="A3272" t="s">
        <v>4203</v>
      </c>
      <c r="B3272">
        <v>0</v>
      </c>
      <c r="C3272">
        <v>859780</v>
      </c>
      <c r="D3272">
        <v>776990</v>
      </c>
      <c r="E3272">
        <v>0</v>
      </c>
      <c r="F3272" s="4">
        <f t="shared" si="51"/>
        <v>545590</v>
      </c>
    </row>
    <row r="3273" spans="1:6" x14ac:dyDescent="0.3">
      <c r="A3273" t="s">
        <v>893</v>
      </c>
      <c r="B3273">
        <v>2220000</v>
      </c>
      <c r="C3273">
        <v>3440117</v>
      </c>
      <c r="D3273">
        <v>3676710</v>
      </c>
      <c r="E3273">
        <v>3979140</v>
      </c>
      <c r="F3273" s="4">
        <f t="shared" si="51"/>
        <v>3698655.6666666665</v>
      </c>
    </row>
    <row r="3274" spans="1:6" x14ac:dyDescent="0.3">
      <c r="A3274" t="s">
        <v>4204</v>
      </c>
      <c r="B3274">
        <v>0</v>
      </c>
      <c r="C3274">
        <v>1261030</v>
      </c>
      <c r="D3274">
        <v>0</v>
      </c>
      <c r="E3274">
        <v>0</v>
      </c>
      <c r="F3274" s="4">
        <f t="shared" si="51"/>
        <v>420343.33333333331</v>
      </c>
    </row>
    <row r="3275" spans="1:6" x14ac:dyDescent="0.3">
      <c r="A3275" t="s">
        <v>4205</v>
      </c>
      <c r="B3275">
        <v>910910</v>
      </c>
      <c r="C3275">
        <v>286650</v>
      </c>
      <c r="D3275">
        <v>0</v>
      </c>
      <c r="E3275">
        <v>0</v>
      </c>
      <c r="F3275" s="4">
        <f t="shared" si="51"/>
        <v>95550</v>
      </c>
    </row>
    <row r="3276" spans="1:6" x14ac:dyDescent="0.3">
      <c r="A3276" t="s">
        <v>4206</v>
      </c>
      <c r="B3276">
        <v>382200</v>
      </c>
      <c r="C3276">
        <v>0</v>
      </c>
      <c r="D3276">
        <v>0</v>
      </c>
      <c r="E3276">
        <v>573300</v>
      </c>
      <c r="F3276" s="4">
        <f t="shared" si="51"/>
        <v>191100</v>
      </c>
    </row>
    <row r="3277" spans="1:6" x14ac:dyDescent="0.3">
      <c r="A3277" t="s">
        <v>4207</v>
      </c>
      <c r="B3277">
        <v>11941430</v>
      </c>
      <c r="C3277">
        <v>10780750</v>
      </c>
      <c r="D3277">
        <v>9152250</v>
      </c>
      <c r="E3277">
        <v>10424380</v>
      </c>
      <c r="F3277" s="4">
        <f t="shared" si="51"/>
        <v>10119126.666666666</v>
      </c>
    </row>
    <row r="3278" spans="1:6" x14ac:dyDescent="0.3">
      <c r="A3278" t="s">
        <v>4208</v>
      </c>
      <c r="B3278">
        <v>469400</v>
      </c>
      <c r="C3278">
        <v>0</v>
      </c>
      <c r="D3278">
        <v>1416490</v>
      </c>
      <c r="E3278">
        <v>0</v>
      </c>
      <c r="F3278" s="4">
        <f t="shared" si="51"/>
        <v>472163.33333333331</v>
      </c>
    </row>
    <row r="3279" spans="1:6" x14ac:dyDescent="0.3">
      <c r="A3279" t="s">
        <v>4209</v>
      </c>
      <c r="B3279">
        <v>0</v>
      </c>
      <c r="C3279">
        <v>1087450</v>
      </c>
      <c r="D3279">
        <v>149400</v>
      </c>
      <c r="E3279">
        <v>0</v>
      </c>
      <c r="F3279" s="4">
        <f t="shared" si="51"/>
        <v>412283.33333333331</v>
      </c>
    </row>
    <row r="3280" spans="1:6" x14ac:dyDescent="0.3">
      <c r="A3280" t="s">
        <v>4210</v>
      </c>
      <c r="B3280">
        <v>2253200</v>
      </c>
      <c r="C3280">
        <v>2032730</v>
      </c>
      <c r="D3280">
        <v>2361230</v>
      </c>
      <c r="E3280">
        <v>2655080</v>
      </c>
      <c r="F3280" s="4">
        <f t="shared" si="51"/>
        <v>2349680</v>
      </c>
    </row>
    <row r="3281" spans="1:6" x14ac:dyDescent="0.3">
      <c r="A3281" t="s">
        <v>4211</v>
      </c>
      <c r="B3281">
        <v>698220</v>
      </c>
      <c r="C3281">
        <v>873600</v>
      </c>
      <c r="D3281">
        <v>739200</v>
      </c>
      <c r="E3281">
        <v>1133460</v>
      </c>
      <c r="F3281" s="4">
        <f t="shared" si="51"/>
        <v>915420</v>
      </c>
    </row>
    <row r="3282" spans="1:6" x14ac:dyDescent="0.3">
      <c r="A3282" t="s">
        <v>4212</v>
      </c>
      <c r="B3282">
        <v>0</v>
      </c>
      <c r="C3282">
        <v>2959110</v>
      </c>
      <c r="D3282">
        <v>1681640</v>
      </c>
      <c r="E3282">
        <v>1639900</v>
      </c>
      <c r="F3282" s="4">
        <f t="shared" si="51"/>
        <v>2093550</v>
      </c>
    </row>
    <row r="3283" spans="1:6" x14ac:dyDescent="0.3">
      <c r="A3283" t="s">
        <v>4213</v>
      </c>
      <c r="B3283">
        <v>0</v>
      </c>
      <c r="C3283">
        <v>0</v>
      </c>
      <c r="D3283">
        <v>974600</v>
      </c>
      <c r="E3283">
        <v>562200</v>
      </c>
      <c r="F3283" s="4">
        <f t="shared" si="51"/>
        <v>512266.66666666669</v>
      </c>
    </row>
    <row r="3284" spans="1:6" x14ac:dyDescent="0.3">
      <c r="A3284" t="s">
        <v>4214</v>
      </c>
      <c r="B3284">
        <v>2746380</v>
      </c>
      <c r="C3284">
        <v>6098410</v>
      </c>
      <c r="D3284">
        <v>2434300</v>
      </c>
      <c r="E3284">
        <v>2056000</v>
      </c>
      <c r="F3284" s="4">
        <f t="shared" si="51"/>
        <v>3529570</v>
      </c>
    </row>
    <row r="3285" spans="1:6" x14ac:dyDescent="0.3">
      <c r="A3285" t="s">
        <v>4215</v>
      </c>
      <c r="B3285">
        <v>6080140</v>
      </c>
      <c r="C3285">
        <v>4082200</v>
      </c>
      <c r="D3285">
        <v>3555200</v>
      </c>
      <c r="E3285">
        <v>3754720</v>
      </c>
      <c r="F3285" s="4">
        <f t="shared" si="51"/>
        <v>3797373.3333333335</v>
      </c>
    </row>
    <row r="3286" spans="1:6" x14ac:dyDescent="0.3">
      <c r="A3286" t="s">
        <v>4216</v>
      </c>
      <c r="B3286">
        <v>2516940</v>
      </c>
      <c r="C3286">
        <v>3260640</v>
      </c>
      <c r="D3286">
        <v>2524500</v>
      </c>
      <c r="E3286">
        <v>2474240</v>
      </c>
      <c r="F3286" s="4">
        <f t="shared" si="51"/>
        <v>2753126.6666666665</v>
      </c>
    </row>
    <row r="3287" spans="1:6" x14ac:dyDescent="0.3">
      <c r="A3287" t="s">
        <v>4217</v>
      </c>
      <c r="B3287">
        <v>2347800</v>
      </c>
      <c r="C3287">
        <v>2328350</v>
      </c>
      <c r="D3287">
        <v>2622800</v>
      </c>
      <c r="E3287">
        <v>2125760</v>
      </c>
      <c r="F3287" s="4">
        <f t="shared" si="51"/>
        <v>2358970</v>
      </c>
    </row>
    <row r="3288" spans="1:6" x14ac:dyDescent="0.3">
      <c r="A3288" t="s">
        <v>4218</v>
      </c>
      <c r="B3288">
        <v>2187380</v>
      </c>
      <c r="C3288">
        <v>2037900</v>
      </c>
      <c r="D3288">
        <v>2060840</v>
      </c>
      <c r="E3288">
        <v>2067060</v>
      </c>
      <c r="F3288" s="4">
        <f t="shared" si="51"/>
        <v>2055266.6666666667</v>
      </c>
    </row>
    <row r="3289" spans="1:6" x14ac:dyDescent="0.3">
      <c r="A3289" t="s">
        <v>4219</v>
      </c>
      <c r="B3289">
        <v>1414900</v>
      </c>
      <c r="C3289">
        <v>10244660</v>
      </c>
      <c r="D3289">
        <v>740000</v>
      </c>
      <c r="E3289">
        <v>619520</v>
      </c>
      <c r="F3289" s="4">
        <f t="shared" si="51"/>
        <v>3868060</v>
      </c>
    </row>
    <row r="3290" spans="1:6" x14ac:dyDescent="0.3">
      <c r="A3290" t="s">
        <v>4220</v>
      </c>
      <c r="B3290">
        <v>571950</v>
      </c>
      <c r="C3290">
        <v>397800</v>
      </c>
      <c r="D3290">
        <v>680340</v>
      </c>
      <c r="E3290">
        <v>0</v>
      </c>
      <c r="F3290" s="4">
        <f t="shared" si="51"/>
        <v>359380</v>
      </c>
    </row>
    <row r="3291" spans="1:6" x14ac:dyDescent="0.3">
      <c r="A3291" t="s">
        <v>4221</v>
      </c>
      <c r="B3291">
        <v>0</v>
      </c>
      <c r="C3291">
        <v>2493890</v>
      </c>
      <c r="D3291">
        <v>788060</v>
      </c>
      <c r="E3291">
        <v>1566960</v>
      </c>
      <c r="F3291" s="4">
        <f t="shared" si="51"/>
        <v>1616303.3333333333</v>
      </c>
    </row>
    <row r="3292" spans="1:6" x14ac:dyDescent="0.3">
      <c r="A3292" t="s">
        <v>4222</v>
      </c>
      <c r="B3292">
        <v>0</v>
      </c>
      <c r="C3292">
        <v>1199150</v>
      </c>
      <c r="D3292">
        <v>0</v>
      </c>
      <c r="E3292">
        <v>0</v>
      </c>
      <c r="F3292" s="4">
        <f t="shared" si="51"/>
        <v>399716.66666666669</v>
      </c>
    </row>
    <row r="3293" spans="1:6" x14ac:dyDescent="0.3">
      <c r="A3293" t="s">
        <v>4223</v>
      </c>
      <c r="B3293">
        <v>709700</v>
      </c>
      <c r="C3293">
        <v>943670</v>
      </c>
      <c r="D3293">
        <v>0</v>
      </c>
      <c r="E3293">
        <v>0</v>
      </c>
      <c r="F3293" s="4">
        <f t="shared" si="51"/>
        <v>314556.66666666669</v>
      </c>
    </row>
    <row r="3294" spans="1:6" x14ac:dyDescent="0.3">
      <c r="A3294" t="s">
        <v>4224</v>
      </c>
      <c r="B3294">
        <v>0</v>
      </c>
      <c r="C3294">
        <v>2004920</v>
      </c>
      <c r="D3294">
        <v>0</v>
      </c>
      <c r="E3294">
        <v>2061080</v>
      </c>
      <c r="F3294" s="4">
        <f t="shared" si="51"/>
        <v>1355333.3333333333</v>
      </c>
    </row>
    <row r="3295" spans="1:6" x14ac:dyDescent="0.3">
      <c r="A3295" t="s">
        <v>328</v>
      </c>
      <c r="B3295">
        <v>2110150</v>
      </c>
      <c r="C3295">
        <v>2383200</v>
      </c>
      <c r="D3295">
        <v>2325660</v>
      </c>
      <c r="E3295">
        <v>2418190</v>
      </c>
      <c r="F3295" s="4">
        <f t="shared" si="51"/>
        <v>2375683.3333333335</v>
      </c>
    </row>
    <row r="3296" spans="1:6" x14ac:dyDescent="0.3">
      <c r="A3296" t="s">
        <v>4225</v>
      </c>
      <c r="B3296">
        <v>160000</v>
      </c>
      <c r="C3296">
        <v>0</v>
      </c>
      <c r="D3296">
        <v>0</v>
      </c>
      <c r="E3296">
        <v>0</v>
      </c>
      <c r="F3296" s="4">
        <f t="shared" si="51"/>
        <v>0</v>
      </c>
    </row>
    <row r="3297" spans="1:6" x14ac:dyDescent="0.3">
      <c r="A3297" t="s">
        <v>4226</v>
      </c>
      <c r="B3297">
        <v>1278000</v>
      </c>
      <c r="C3297">
        <v>1671400</v>
      </c>
      <c r="D3297">
        <v>283860</v>
      </c>
      <c r="E3297">
        <v>2072760</v>
      </c>
      <c r="F3297" s="4">
        <f t="shared" si="51"/>
        <v>1342673.3333333333</v>
      </c>
    </row>
    <row r="3298" spans="1:6" x14ac:dyDescent="0.3">
      <c r="A3298" t="s">
        <v>4227</v>
      </c>
      <c r="B3298">
        <v>0</v>
      </c>
      <c r="C3298">
        <v>0</v>
      </c>
      <c r="D3298">
        <v>62469390</v>
      </c>
      <c r="E3298">
        <v>35961000</v>
      </c>
      <c r="F3298" s="4">
        <f t="shared" si="51"/>
        <v>32810130</v>
      </c>
    </row>
    <row r="3299" spans="1:6" x14ac:dyDescent="0.3">
      <c r="A3299" t="s">
        <v>4228</v>
      </c>
      <c r="B3299">
        <v>986440</v>
      </c>
      <c r="C3299">
        <v>0</v>
      </c>
      <c r="D3299">
        <v>0</v>
      </c>
      <c r="E3299">
        <v>191100</v>
      </c>
      <c r="F3299" s="4">
        <f t="shared" si="51"/>
        <v>63700</v>
      </c>
    </row>
    <row r="3300" spans="1:6" x14ac:dyDescent="0.3">
      <c r="A3300" t="s">
        <v>4229</v>
      </c>
      <c r="B3300">
        <v>647680</v>
      </c>
      <c r="C3300">
        <v>709200</v>
      </c>
      <c r="D3300">
        <v>711920</v>
      </c>
      <c r="E3300">
        <v>386000</v>
      </c>
      <c r="F3300" s="4">
        <f t="shared" si="51"/>
        <v>602373.33333333337</v>
      </c>
    </row>
    <row r="3301" spans="1:6" x14ac:dyDescent="0.3">
      <c r="A3301" t="s">
        <v>4230</v>
      </c>
      <c r="B3301">
        <v>3041950</v>
      </c>
      <c r="C3301">
        <v>2082250</v>
      </c>
      <c r="D3301">
        <v>2086000</v>
      </c>
      <c r="E3301">
        <v>4262440</v>
      </c>
      <c r="F3301" s="4">
        <f t="shared" si="51"/>
        <v>2810230</v>
      </c>
    </row>
    <row r="3302" spans="1:6" x14ac:dyDescent="0.3">
      <c r="A3302" t="s">
        <v>4231</v>
      </c>
      <c r="B3302">
        <v>475650</v>
      </c>
      <c r="C3302">
        <v>848120</v>
      </c>
      <c r="D3302">
        <v>0</v>
      </c>
      <c r="E3302">
        <v>1028980</v>
      </c>
      <c r="F3302" s="4">
        <f t="shared" si="51"/>
        <v>625700</v>
      </c>
    </row>
    <row r="3303" spans="1:6" x14ac:dyDescent="0.3">
      <c r="A3303" t="s">
        <v>4232</v>
      </c>
      <c r="B3303">
        <v>1064700</v>
      </c>
      <c r="C3303">
        <v>1435700</v>
      </c>
      <c r="D3303">
        <v>2192470</v>
      </c>
      <c r="E3303">
        <v>2101680</v>
      </c>
      <c r="F3303" s="4">
        <f t="shared" si="51"/>
        <v>1909950</v>
      </c>
    </row>
    <row r="3304" spans="1:6" x14ac:dyDescent="0.3">
      <c r="A3304" t="s">
        <v>4233</v>
      </c>
      <c r="B3304">
        <v>256000</v>
      </c>
      <c r="C3304">
        <v>0</v>
      </c>
      <c r="D3304">
        <v>1140000</v>
      </c>
      <c r="E3304">
        <v>0</v>
      </c>
      <c r="F3304" s="4">
        <f t="shared" si="51"/>
        <v>380000</v>
      </c>
    </row>
    <row r="3305" spans="1:6" x14ac:dyDescent="0.3">
      <c r="A3305" t="s">
        <v>4234</v>
      </c>
      <c r="B3305">
        <v>3846200</v>
      </c>
      <c r="C3305">
        <v>4741540</v>
      </c>
      <c r="D3305">
        <v>1169000</v>
      </c>
      <c r="E3305">
        <v>2658000</v>
      </c>
      <c r="F3305" s="4">
        <f t="shared" si="51"/>
        <v>2856180</v>
      </c>
    </row>
    <row r="3306" spans="1:6" x14ac:dyDescent="0.3">
      <c r="A3306" t="s">
        <v>4235</v>
      </c>
      <c r="B3306">
        <v>682500</v>
      </c>
      <c r="C3306">
        <v>230000</v>
      </c>
      <c r="D3306">
        <v>0</v>
      </c>
      <c r="E3306">
        <v>0</v>
      </c>
      <c r="F3306" s="4">
        <f t="shared" si="51"/>
        <v>76666.666666666672</v>
      </c>
    </row>
    <row r="3307" spans="1:6" x14ac:dyDescent="0.3">
      <c r="A3307" t="s">
        <v>4236</v>
      </c>
      <c r="B3307">
        <v>1356000</v>
      </c>
      <c r="C3307">
        <v>2235090</v>
      </c>
      <c r="D3307">
        <v>2150790</v>
      </c>
      <c r="E3307">
        <v>2187720</v>
      </c>
      <c r="F3307" s="4">
        <f t="shared" si="51"/>
        <v>2191200</v>
      </c>
    </row>
    <row r="3308" spans="1:6" x14ac:dyDescent="0.3">
      <c r="A3308" t="s">
        <v>4237</v>
      </c>
      <c r="B3308">
        <v>57600</v>
      </c>
      <c r="C3308">
        <v>0</v>
      </c>
      <c r="D3308">
        <v>1359600</v>
      </c>
      <c r="E3308">
        <v>450560</v>
      </c>
      <c r="F3308" s="4">
        <f t="shared" si="51"/>
        <v>603386.66666666663</v>
      </c>
    </row>
    <row r="3309" spans="1:6" x14ac:dyDescent="0.3">
      <c r="A3309" t="s">
        <v>4238</v>
      </c>
      <c r="B3309">
        <v>0</v>
      </c>
      <c r="C3309">
        <v>434070</v>
      </c>
      <c r="D3309">
        <v>387480</v>
      </c>
      <c r="E3309">
        <v>816960</v>
      </c>
      <c r="F3309" s="4">
        <f t="shared" si="51"/>
        <v>546170</v>
      </c>
    </row>
    <row r="3310" spans="1:6" x14ac:dyDescent="0.3">
      <c r="A3310" t="s">
        <v>4239</v>
      </c>
      <c r="B3310">
        <v>370000</v>
      </c>
      <c r="C3310">
        <v>0</v>
      </c>
      <c r="D3310">
        <v>0</v>
      </c>
      <c r="E3310">
        <v>0</v>
      </c>
      <c r="F3310" s="4">
        <f t="shared" si="51"/>
        <v>0</v>
      </c>
    </row>
    <row r="3311" spans="1:6" x14ac:dyDescent="0.3">
      <c r="A3311" t="s">
        <v>4240</v>
      </c>
      <c r="B3311">
        <v>729960</v>
      </c>
      <c r="C3311">
        <v>1776600</v>
      </c>
      <c r="D3311">
        <v>1179640</v>
      </c>
      <c r="E3311">
        <v>1192380</v>
      </c>
      <c r="F3311" s="4">
        <f t="shared" si="51"/>
        <v>1382873.3333333333</v>
      </c>
    </row>
    <row r="3312" spans="1:6" x14ac:dyDescent="0.3">
      <c r="A3312" t="s">
        <v>4241</v>
      </c>
      <c r="B3312">
        <v>0</v>
      </c>
      <c r="C3312">
        <v>6425960</v>
      </c>
      <c r="D3312">
        <v>5689600</v>
      </c>
      <c r="E3312">
        <v>7802900</v>
      </c>
      <c r="F3312" s="4">
        <f t="shared" si="51"/>
        <v>6639486.666666667</v>
      </c>
    </row>
    <row r="3313" spans="1:6" x14ac:dyDescent="0.3">
      <c r="A3313" t="s">
        <v>4242</v>
      </c>
      <c r="B3313">
        <v>411950</v>
      </c>
      <c r="C3313">
        <v>0</v>
      </c>
      <c r="D3313">
        <v>423150</v>
      </c>
      <c r="E3313">
        <v>0</v>
      </c>
      <c r="F3313" s="4">
        <f t="shared" si="51"/>
        <v>141050</v>
      </c>
    </row>
    <row r="3314" spans="1:6" x14ac:dyDescent="0.3">
      <c r="A3314" t="s">
        <v>4243</v>
      </c>
      <c r="B3314">
        <v>2230150</v>
      </c>
      <c r="C3314">
        <v>4141950</v>
      </c>
      <c r="D3314">
        <v>2313350</v>
      </c>
      <c r="E3314">
        <v>4191380</v>
      </c>
      <c r="F3314" s="4">
        <f t="shared" si="51"/>
        <v>3548893.3333333335</v>
      </c>
    </row>
    <row r="3315" spans="1:6" x14ac:dyDescent="0.3">
      <c r="A3315" t="s">
        <v>4244</v>
      </c>
      <c r="B3315">
        <v>0</v>
      </c>
      <c r="C3315">
        <v>0</v>
      </c>
      <c r="D3315">
        <v>1780980</v>
      </c>
      <c r="E3315">
        <v>676060</v>
      </c>
      <c r="F3315" s="4">
        <f t="shared" si="51"/>
        <v>819013.33333333337</v>
      </c>
    </row>
    <row r="3316" spans="1:6" x14ac:dyDescent="0.3">
      <c r="A3316" t="s">
        <v>4245</v>
      </c>
      <c r="B3316">
        <v>7576100</v>
      </c>
      <c r="C3316">
        <v>4763300</v>
      </c>
      <c r="D3316">
        <v>6229720</v>
      </c>
      <c r="E3316">
        <v>4307120</v>
      </c>
      <c r="F3316" s="4">
        <f t="shared" si="51"/>
        <v>5100046.666666667</v>
      </c>
    </row>
    <row r="3317" spans="1:6" x14ac:dyDescent="0.3">
      <c r="A3317" t="s">
        <v>4246</v>
      </c>
      <c r="B3317">
        <v>2079800</v>
      </c>
      <c r="C3317">
        <v>2191200</v>
      </c>
      <c r="D3317">
        <v>2103090</v>
      </c>
      <c r="E3317">
        <v>2191680</v>
      </c>
      <c r="F3317" s="4">
        <f t="shared" si="51"/>
        <v>2161990</v>
      </c>
    </row>
    <row r="3318" spans="1:6" x14ac:dyDescent="0.3">
      <c r="A3318" t="s">
        <v>4247</v>
      </c>
      <c r="B3318">
        <v>1314040</v>
      </c>
      <c r="C3318">
        <v>4784920</v>
      </c>
      <c r="D3318">
        <v>1997450</v>
      </c>
      <c r="E3318">
        <v>5596500</v>
      </c>
      <c r="F3318" s="4">
        <f t="shared" si="51"/>
        <v>4126290</v>
      </c>
    </row>
    <row r="3319" spans="1:6" x14ac:dyDescent="0.3">
      <c r="A3319" t="s">
        <v>4248</v>
      </c>
      <c r="B3319">
        <v>0</v>
      </c>
      <c r="C3319">
        <v>0</v>
      </c>
      <c r="D3319">
        <v>745100</v>
      </c>
      <c r="E3319">
        <v>0</v>
      </c>
      <c r="F3319" s="4">
        <f t="shared" si="51"/>
        <v>248366.66666666666</v>
      </c>
    </row>
    <row r="3320" spans="1:6" x14ac:dyDescent="0.3">
      <c r="A3320" t="s">
        <v>4249</v>
      </c>
      <c r="B3320">
        <v>673400</v>
      </c>
      <c r="C3320">
        <v>1054690</v>
      </c>
      <c r="D3320">
        <v>991900</v>
      </c>
      <c r="E3320">
        <v>1959110</v>
      </c>
      <c r="F3320" s="4">
        <f t="shared" si="51"/>
        <v>1335233.3333333333</v>
      </c>
    </row>
    <row r="3321" spans="1:6" x14ac:dyDescent="0.3">
      <c r="A3321" t="s">
        <v>4250</v>
      </c>
      <c r="B3321">
        <v>4505410</v>
      </c>
      <c r="C3321">
        <v>4920830</v>
      </c>
      <c r="D3321">
        <v>4177200</v>
      </c>
      <c r="E3321">
        <v>5439710</v>
      </c>
      <c r="F3321" s="4">
        <f t="shared" si="51"/>
        <v>4845913.333333333</v>
      </c>
    </row>
    <row r="3322" spans="1:6" x14ac:dyDescent="0.3">
      <c r="A3322" t="s">
        <v>4251</v>
      </c>
      <c r="B3322">
        <v>5166650</v>
      </c>
      <c r="C3322">
        <v>6680270</v>
      </c>
      <c r="D3322">
        <v>3809320</v>
      </c>
      <c r="E3322">
        <v>4272450</v>
      </c>
      <c r="F3322" s="4">
        <f t="shared" si="51"/>
        <v>4920680</v>
      </c>
    </row>
    <row r="3323" spans="1:6" x14ac:dyDescent="0.3">
      <c r="A3323" t="s">
        <v>4252</v>
      </c>
      <c r="B3323">
        <v>1196650</v>
      </c>
      <c r="C3323">
        <v>0</v>
      </c>
      <c r="D3323">
        <v>2710320</v>
      </c>
      <c r="E3323">
        <v>0</v>
      </c>
      <c r="F3323" s="4">
        <f t="shared" si="51"/>
        <v>903440</v>
      </c>
    </row>
    <row r="3324" spans="1:6" x14ac:dyDescent="0.3">
      <c r="A3324" t="s">
        <v>734</v>
      </c>
      <c r="B3324">
        <v>5653800</v>
      </c>
      <c r="C3324">
        <v>2762670</v>
      </c>
      <c r="D3324">
        <v>5758770</v>
      </c>
      <c r="E3324">
        <v>6298000</v>
      </c>
      <c r="F3324" s="4">
        <f t="shared" si="51"/>
        <v>4939813.333333333</v>
      </c>
    </row>
    <row r="3325" spans="1:6" x14ac:dyDescent="0.3">
      <c r="A3325" t="s">
        <v>4253</v>
      </c>
      <c r="B3325">
        <v>2350580</v>
      </c>
      <c r="C3325">
        <v>2427980</v>
      </c>
      <c r="D3325">
        <v>2287590</v>
      </c>
      <c r="E3325">
        <v>2070500</v>
      </c>
      <c r="F3325" s="4">
        <f t="shared" si="51"/>
        <v>2262023.3333333335</v>
      </c>
    </row>
    <row r="3326" spans="1:6" x14ac:dyDescent="0.3">
      <c r="A3326" t="s">
        <v>4254</v>
      </c>
      <c r="B3326">
        <v>8397260</v>
      </c>
      <c r="C3326">
        <v>5828620</v>
      </c>
      <c r="D3326">
        <v>14239100</v>
      </c>
      <c r="E3326">
        <v>13060000</v>
      </c>
      <c r="F3326" s="4">
        <f t="shared" si="51"/>
        <v>11042573.333333334</v>
      </c>
    </row>
    <row r="3327" spans="1:6" x14ac:dyDescent="0.3">
      <c r="A3327" t="s">
        <v>4255</v>
      </c>
      <c r="B3327">
        <v>421330</v>
      </c>
      <c r="C3327">
        <v>584220</v>
      </c>
      <c r="D3327">
        <v>1077260</v>
      </c>
      <c r="E3327">
        <v>0</v>
      </c>
      <c r="F3327" s="4">
        <f t="shared" si="51"/>
        <v>553826.66666666663</v>
      </c>
    </row>
    <row r="3328" spans="1:6" x14ac:dyDescent="0.3">
      <c r="A3328" t="s">
        <v>4256</v>
      </c>
      <c r="B3328">
        <v>3700000</v>
      </c>
      <c r="C3328">
        <v>0</v>
      </c>
      <c r="D3328">
        <v>3934600</v>
      </c>
      <c r="E3328">
        <v>0</v>
      </c>
      <c r="F3328" s="4">
        <f t="shared" si="51"/>
        <v>1311533.3333333333</v>
      </c>
    </row>
    <row r="3329" spans="1:6" x14ac:dyDescent="0.3">
      <c r="A3329" t="s">
        <v>4257</v>
      </c>
      <c r="B3329">
        <v>1221320</v>
      </c>
      <c r="C3329">
        <v>0</v>
      </c>
      <c r="D3329">
        <v>1758480</v>
      </c>
      <c r="E3329">
        <v>2306000</v>
      </c>
      <c r="F3329" s="4">
        <f t="shared" si="51"/>
        <v>1354826.6666666667</v>
      </c>
    </row>
    <row r="3330" spans="1:6" x14ac:dyDescent="0.3">
      <c r="A3330" t="s">
        <v>4258</v>
      </c>
      <c r="B3330">
        <v>1974100</v>
      </c>
      <c r="C3330">
        <v>1644600</v>
      </c>
      <c r="D3330">
        <v>512000</v>
      </c>
      <c r="E3330">
        <v>2050620</v>
      </c>
      <c r="F3330" s="4">
        <f t="shared" si="51"/>
        <v>1402406.6666666667</v>
      </c>
    </row>
    <row r="3331" spans="1:6" x14ac:dyDescent="0.3">
      <c r="A3331" t="s">
        <v>4259</v>
      </c>
      <c r="B3331">
        <v>689780</v>
      </c>
      <c r="C3331">
        <v>370000</v>
      </c>
      <c r="D3331">
        <v>288000</v>
      </c>
      <c r="E3331">
        <v>975920</v>
      </c>
      <c r="F3331" s="4">
        <f t="shared" ref="F3331:F3394" si="52">SUM(C3331:E3331)/3</f>
        <v>544640</v>
      </c>
    </row>
    <row r="3332" spans="1:6" x14ac:dyDescent="0.3">
      <c r="A3332" t="s">
        <v>379</v>
      </c>
      <c r="B3332">
        <v>446040</v>
      </c>
      <c r="C3332">
        <v>1911540</v>
      </c>
      <c r="D3332">
        <v>3929730</v>
      </c>
      <c r="E3332">
        <v>1083810</v>
      </c>
      <c r="F3332" s="4">
        <f t="shared" si="52"/>
        <v>2308360</v>
      </c>
    </row>
    <row r="3333" spans="1:6" x14ac:dyDescent="0.3">
      <c r="A3333" t="s">
        <v>4260</v>
      </c>
      <c r="B3333">
        <v>2073410</v>
      </c>
      <c r="C3333">
        <v>0</v>
      </c>
      <c r="D3333">
        <v>941850</v>
      </c>
      <c r="E3333">
        <v>0</v>
      </c>
      <c r="F3333" s="4">
        <f t="shared" si="52"/>
        <v>313950</v>
      </c>
    </row>
    <row r="3334" spans="1:6" x14ac:dyDescent="0.3">
      <c r="A3334" t="s">
        <v>4261</v>
      </c>
      <c r="B3334">
        <v>830000</v>
      </c>
      <c r="C3334">
        <v>0</v>
      </c>
      <c r="D3334">
        <v>1161800</v>
      </c>
      <c r="E3334">
        <v>386000</v>
      </c>
      <c r="F3334" s="4">
        <f t="shared" si="52"/>
        <v>515933.33333333331</v>
      </c>
    </row>
    <row r="3335" spans="1:6" x14ac:dyDescent="0.3">
      <c r="A3335" t="s">
        <v>4262</v>
      </c>
      <c r="B3335">
        <v>418000</v>
      </c>
      <c r="C3335">
        <v>160000</v>
      </c>
      <c r="D3335">
        <v>564300</v>
      </c>
      <c r="E3335">
        <v>0</v>
      </c>
      <c r="F3335" s="4">
        <f t="shared" si="52"/>
        <v>241433.33333333334</v>
      </c>
    </row>
    <row r="3336" spans="1:6" x14ac:dyDescent="0.3">
      <c r="A3336" t="s">
        <v>4263</v>
      </c>
      <c r="B3336">
        <v>589140</v>
      </c>
      <c r="C3336">
        <v>884430</v>
      </c>
      <c r="D3336">
        <v>814450</v>
      </c>
      <c r="E3336">
        <v>884520</v>
      </c>
      <c r="F3336" s="4">
        <f t="shared" si="52"/>
        <v>861133.33333333337</v>
      </c>
    </row>
    <row r="3337" spans="1:6" x14ac:dyDescent="0.3">
      <c r="A3337" t="s">
        <v>4264</v>
      </c>
      <c r="B3337">
        <v>1515500</v>
      </c>
      <c r="C3337">
        <v>3909360</v>
      </c>
      <c r="D3337">
        <v>1441440</v>
      </c>
      <c r="E3337">
        <v>2319590</v>
      </c>
      <c r="F3337" s="4">
        <f t="shared" si="52"/>
        <v>2556796.6666666665</v>
      </c>
    </row>
    <row r="3338" spans="1:6" x14ac:dyDescent="0.3">
      <c r="A3338" t="s">
        <v>4265</v>
      </c>
      <c r="B3338">
        <v>0</v>
      </c>
      <c r="C3338">
        <v>6772020</v>
      </c>
      <c r="D3338">
        <v>9553200</v>
      </c>
      <c r="E3338">
        <v>0</v>
      </c>
      <c r="F3338" s="4">
        <f t="shared" si="52"/>
        <v>5441740</v>
      </c>
    </row>
    <row r="3339" spans="1:6" x14ac:dyDescent="0.3">
      <c r="A3339" t="s">
        <v>416</v>
      </c>
      <c r="B3339">
        <v>1196800</v>
      </c>
      <c r="C3339">
        <v>2651680</v>
      </c>
      <c r="D3339">
        <v>4473610</v>
      </c>
      <c r="E3339">
        <v>2418780</v>
      </c>
      <c r="F3339" s="4">
        <f t="shared" si="52"/>
        <v>3181356.6666666665</v>
      </c>
    </row>
    <row r="3340" spans="1:6" x14ac:dyDescent="0.3">
      <c r="A3340" t="s">
        <v>4266</v>
      </c>
      <c r="B3340">
        <v>0</v>
      </c>
      <c r="C3340">
        <v>64336060</v>
      </c>
      <c r="D3340">
        <v>51005760</v>
      </c>
      <c r="E3340">
        <v>67950620</v>
      </c>
      <c r="F3340" s="4">
        <f t="shared" si="52"/>
        <v>61097480</v>
      </c>
    </row>
    <row r="3341" spans="1:6" x14ac:dyDescent="0.3">
      <c r="A3341" t="s">
        <v>4267</v>
      </c>
      <c r="B3341">
        <v>1133860</v>
      </c>
      <c r="C3341">
        <v>1010100</v>
      </c>
      <c r="D3341">
        <v>4464930</v>
      </c>
      <c r="E3341">
        <v>3030050</v>
      </c>
      <c r="F3341" s="4">
        <f t="shared" si="52"/>
        <v>2835026.6666666665</v>
      </c>
    </row>
    <row r="3342" spans="1:6" x14ac:dyDescent="0.3">
      <c r="A3342" t="s">
        <v>767</v>
      </c>
      <c r="B3342">
        <v>3780140</v>
      </c>
      <c r="C3342">
        <v>450000</v>
      </c>
      <c r="D3342">
        <v>0</v>
      </c>
      <c r="E3342">
        <v>1416870</v>
      </c>
      <c r="F3342" s="4">
        <f t="shared" si="52"/>
        <v>622290</v>
      </c>
    </row>
    <row r="3343" spans="1:6" x14ac:dyDescent="0.3">
      <c r="A3343" t="s">
        <v>4268</v>
      </c>
      <c r="B3343">
        <v>382040</v>
      </c>
      <c r="C3343">
        <v>2604000</v>
      </c>
      <c r="D3343">
        <v>2523490</v>
      </c>
      <c r="E3343">
        <v>2588200</v>
      </c>
      <c r="F3343" s="4">
        <f t="shared" si="52"/>
        <v>2571896.6666666665</v>
      </c>
    </row>
    <row r="3344" spans="1:6" x14ac:dyDescent="0.3">
      <c r="A3344" t="s">
        <v>4269</v>
      </c>
      <c r="B3344">
        <v>160000</v>
      </c>
      <c r="C3344">
        <v>0</v>
      </c>
      <c r="D3344">
        <v>0</v>
      </c>
      <c r="E3344">
        <v>450560</v>
      </c>
      <c r="F3344" s="4">
        <f t="shared" si="52"/>
        <v>150186.66666666666</v>
      </c>
    </row>
    <row r="3345" spans="1:6" x14ac:dyDescent="0.3">
      <c r="A3345" t="s">
        <v>4270</v>
      </c>
      <c r="B3345">
        <v>0</v>
      </c>
      <c r="C3345">
        <v>0</v>
      </c>
      <c r="D3345">
        <v>979890</v>
      </c>
      <c r="E3345">
        <v>323840</v>
      </c>
      <c r="F3345" s="4">
        <f t="shared" si="52"/>
        <v>434576.66666666669</v>
      </c>
    </row>
    <row r="3346" spans="1:6" x14ac:dyDescent="0.3">
      <c r="A3346" t="s">
        <v>4271</v>
      </c>
      <c r="B3346">
        <v>831900</v>
      </c>
      <c r="C3346">
        <v>1122200</v>
      </c>
      <c r="D3346">
        <v>454750</v>
      </c>
      <c r="E3346">
        <v>1584100</v>
      </c>
      <c r="F3346" s="4">
        <f t="shared" si="52"/>
        <v>1053683.3333333333</v>
      </c>
    </row>
    <row r="3347" spans="1:6" x14ac:dyDescent="0.3">
      <c r="A3347" t="s">
        <v>4272</v>
      </c>
      <c r="B3347">
        <v>1194960</v>
      </c>
      <c r="C3347">
        <v>2621880</v>
      </c>
      <c r="D3347">
        <v>228000</v>
      </c>
      <c r="E3347">
        <v>2090280</v>
      </c>
      <c r="F3347" s="4">
        <f t="shared" si="52"/>
        <v>1646720</v>
      </c>
    </row>
    <row r="3348" spans="1:6" x14ac:dyDescent="0.3">
      <c r="A3348" t="s">
        <v>4273</v>
      </c>
      <c r="B3348">
        <v>2345400</v>
      </c>
      <c r="C3348">
        <v>4049200</v>
      </c>
      <c r="D3348">
        <v>2030210</v>
      </c>
      <c r="E3348">
        <v>2508180</v>
      </c>
      <c r="F3348" s="4">
        <f t="shared" si="52"/>
        <v>2862530</v>
      </c>
    </row>
    <row r="3349" spans="1:6" x14ac:dyDescent="0.3">
      <c r="A3349" t="s">
        <v>4274</v>
      </c>
      <c r="B3349">
        <v>2556280</v>
      </c>
      <c r="C3349">
        <v>2130060</v>
      </c>
      <c r="D3349">
        <v>3735740</v>
      </c>
      <c r="E3349">
        <v>3210200</v>
      </c>
      <c r="F3349" s="4">
        <f t="shared" si="52"/>
        <v>3025333.3333333335</v>
      </c>
    </row>
    <row r="3350" spans="1:6" x14ac:dyDescent="0.3">
      <c r="A3350" t="s">
        <v>4275</v>
      </c>
      <c r="B3350">
        <v>0</v>
      </c>
      <c r="C3350">
        <v>410400</v>
      </c>
      <c r="D3350">
        <v>480480</v>
      </c>
      <c r="E3350">
        <v>698520</v>
      </c>
      <c r="F3350" s="4">
        <f t="shared" si="52"/>
        <v>529800</v>
      </c>
    </row>
    <row r="3351" spans="1:6" x14ac:dyDescent="0.3">
      <c r="A3351" t="s">
        <v>4276</v>
      </c>
      <c r="B3351">
        <v>0</v>
      </c>
      <c r="C3351">
        <v>2005040</v>
      </c>
      <c r="D3351">
        <v>565110</v>
      </c>
      <c r="E3351">
        <v>6224400</v>
      </c>
      <c r="F3351" s="4">
        <f t="shared" si="52"/>
        <v>2931516.6666666665</v>
      </c>
    </row>
    <row r="3352" spans="1:6" x14ac:dyDescent="0.3">
      <c r="A3352" t="s">
        <v>4277</v>
      </c>
      <c r="B3352">
        <v>666120</v>
      </c>
      <c r="C3352">
        <v>1043770</v>
      </c>
      <c r="D3352">
        <v>1233840</v>
      </c>
      <c r="E3352">
        <v>1017260</v>
      </c>
      <c r="F3352" s="4">
        <f t="shared" si="52"/>
        <v>1098290</v>
      </c>
    </row>
    <row r="3353" spans="1:6" x14ac:dyDescent="0.3">
      <c r="A3353" t="s">
        <v>942</v>
      </c>
      <c r="B3353">
        <v>0</v>
      </c>
      <c r="C3353">
        <v>1959580</v>
      </c>
      <c r="D3353">
        <v>657020</v>
      </c>
      <c r="E3353">
        <v>1753040</v>
      </c>
      <c r="F3353" s="4">
        <f t="shared" si="52"/>
        <v>1456546.6666666667</v>
      </c>
    </row>
    <row r="3354" spans="1:6" x14ac:dyDescent="0.3">
      <c r="A3354" t="s">
        <v>4278</v>
      </c>
      <c r="B3354">
        <v>256000</v>
      </c>
      <c r="C3354">
        <v>3418290</v>
      </c>
      <c r="D3354">
        <v>809300</v>
      </c>
      <c r="E3354">
        <v>2502780</v>
      </c>
      <c r="F3354" s="4">
        <f t="shared" si="52"/>
        <v>2243456.6666666665</v>
      </c>
    </row>
    <row r="3355" spans="1:6" x14ac:dyDescent="0.3">
      <c r="A3355" t="s">
        <v>4279</v>
      </c>
      <c r="B3355">
        <v>438240</v>
      </c>
      <c r="C3355">
        <v>0</v>
      </c>
      <c r="D3355">
        <v>936150</v>
      </c>
      <c r="E3355">
        <v>469200</v>
      </c>
      <c r="F3355" s="4">
        <f t="shared" si="52"/>
        <v>468450</v>
      </c>
    </row>
    <row r="3356" spans="1:6" x14ac:dyDescent="0.3">
      <c r="A3356" t="s">
        <v>4280</v>
      </c>
      <c r="B3356">
        <v>6280240</v>
      </c>
      <c r="C3356">
        <v>5783300</v>
      </c>
      <c r="D3356">
        <v>3303300</v>
      </c>
      <c r="E3356">
        <v>3375520</v>
      </c>
      <c r="F3356" s="4">
        <f t="shared" si="52"/>
        <v>4154040</v>
      </c>
    </row>
    <row r="3357" spans="1:6" x14ac:dyDescent="0.3">
      <c r="A3357" t="s">
        <v>799</v>
      </c>
      <c r="B3357">
        <v>809900</v>
      </c>
      <c r="C3357">
        <v>3289200</v>
      </c>
      <c r="D3357">
        <v>1313600</v>
      </c>
      <c r="E3357">
        <v>1631420</v>
      </c>
      <c r="F3357" s="4">
        <f t="shared" si="52"/>
        <v>2078073.3333333333</v>
      </c>
    </row>
    <row r="3358" spans="1:6" x14ac:dyDescent="0.3">
      <c r="A3358" t="s">
        <v>4281</v>
      </c>
      <c r="B3358">
        <v>2026220</v>
      </c>
      <c r="C3358">
        <v>0</v>
      </c>
      <c r="D3358">
        <v>588770</v>
      </c>
      <c r="E3358">
        <v>0</v>
      </c>
      <c r="F3358" s="4">
        <f t="shared" si="52"/>
        <v>196256.66666666666</v>
      </c>
    </row>
    <row r="3359" spans="1:6" x14ac:dyDescent="0.3">
      <c r="A3359" t="s">
        <v>4282</v>
      </c>
      <c r="B3359">
        <v>11764480</v>
      </c>
      <c r="C3359">
        <v>8700000</v>
      </c>
      <c r="D3359">
        <v>12249210</v>
      </c>
      <c r="E3359">
        <v>11765400</v>
      </c>
      <c r="F3359" s="4">
        <f t="shared" si="52"/>
        <v>10904870</v>
      </c>
    </row>
    <row r="3360" spans="1:6" x14ac:dyDescent="0.3">
      <c r="A3360" t="s">
        <v>4283</v>
      </c>
      <c r="B3360">
        <v>570180</v>
      </c>
      <c r="C3360">
        <v>792880</v>
      </c>
      <c r="D3360">
        <v>469200</v>
      </c>
      <c r="E3360">
        <v>2100000</v>
      </c>
      <c r="F3360" s="4">
        <f t="shared" si="52"/>
        <v>1120693.3333333333</v>
      </c>
    </row>
    <row r="3361" spans="1:6" x14ac:dyDescent="0.3">
      <c r="A3361" t="s">
        <v>4284</v>
      </c>
      <c r="B3361">
        <v>2192500</v>
      </c>
      <c r="C3361">
        <v>997000</v>
      </c>
      <c r="D3361">
        <v>0</v>
      </c>
      <c r="E3361">
        <v>1769950</v>
      </c>
      <c r="F3361" s="4">
        <f t="shared" si="52"/>
        <v>922316.66666666663</v>
      </c>
    </row>
    <row r="3362" spans="1:6" x14ac:dyDescent="0.3">
      <c r="A3362" t="s">
        <v>4285</v>
      </c>
      <c r="B3362">
        <v>2061250</v>
      </c>
      <c r="C3362">
        <v>4855750</v>
      </c>
      <c r="D3362">
        <v>4467660</v>
      </c>
      <c r="E3362">
        <v>2470250</v>
      </c>
      <c r="F3362" s="4">
        <f t="shared" si="52"/>
        <v>3931220</v>
      </c>
    </row>
    <row r="3363" spans="1:6" x14ac:dyDescent="0.3">
      <c r="A3363" t="s">
        <v>4286</v>
      </c>
      <c r="B3363">
        <v>2223500</v>
      </c>
      <c r="C3363">
        <v>2254090</v>
      </c>
      <c r="D3363">
        <v>2327624</v>
      </c>
      <c r="E3363">
        <v>2253900</v>
      </c>
      <c r="F3363" s="4">
        <f t="shared" si="52"/>
        <v>2278538</v>
      </c>
    </row>
    <row r="3364" spans="1:6" x14ac:dyDescent="0.3">
      <c r="A3364" t="s">
        <v>4287</v>
      </c>
      <c r="B3364">
        <v>572390</v>
      </c>
      <c r="C3364">
        <v>286650</v>
      </c>
      <c r="D3364">
        <v>776990</v>
      </c>
      <c r="E3364">
        <v>0</v>
      </c>
      <c r="F3364" s="4">
        <f t="shared" si="52"/>
        <v>354546.66666666669</v>
      </c>
    </row>
    <row r="3365" spans="1:6" x14ac:dyDescent="0.3">
      <c r="A3365" t="s">
        <v>4288</v>
      </c>
      <c r="B3365">
        <v>0</v>
      </c>
      <c r="C3365">
        <v>653900</v>
      </c>
      <c r="D3365">
        <v>0</v>
      </c>
      <c r="E3365">
        <v>1259000</v>
      </c>
      <c r="F3365" s="4">
        <f t="shared" si="52"/>
        <v>637633.33333333337</v>
      </c>
    </row>
    <row r="3366" spans="1:6" x14ac:dyDescent="0.3">
      <c r="A3366" t="s">
        <v>4289</v>
      </c>
      <c r="B3366">
        <v>717080</v>
      </c>
      <c r="C3366">
        <v>57424000</v>
      </c>
      <c r="D3366">
        <v>0</v>
      </c>
      <c r="E3366">
        <v>0</v>
      </c>
      <c r="F3366" s="4">
        <f t="shared" si="52"/>
        <v>19141333.333333332</v>
      </c>
    </row>
    <row r="3367" spans="1:6" x14ac:dyDescent="0.3">
      <c r="A3367" t="s">
        <v>4290</v>
      </c>
      <c r="B3367">
        <v>0</v>
      </c>
      <c r="C3367">
        <v>688000</v>
      </c>
      <c r="D3367">
        <v>1847020</v>
      </c>
      <c r="E3367">
        <v>0</v>
      </c>
      <c r="F3367" s="4">
        <f t="shared" si="52"/>
        <v>845006.66666666663</v>
      </c>
    </row>
    <row r="3368" spans="1:6" x14ac:dyDescent="0.3">
      <c r="A3368" t="s">
        <v>4291</v>
      </c>
      <c r="B3368">
        <v>3037790</v>
      </c>
      <c r="C3368">
        <v>2147230</v>
      </c>
      <c r="D3368">
        <v>2416800</v>
      </c>
      <c r="E3368">
        <v>3972360</v>
      </c>
      <c r="F3368" s="4">
        <f t="shared" si="52"/>
        <v>2845463.3333333335</v>
      </c>
    </row>
    <row r="3369" spans="1:6" x14ac:dyDescent="0.3">
      <c r="A3369" t="s">
        <v>4292</v>
      </c>
      <c r="B3369">
        <v>408000</v>
      </c>
      <c r="C3369">
        <v>0</v>
      </c>
      <c r="D3369">
        <v>1258530</v>
      </c>
      <c r="E3369">
        <v>1359400</v>
      </c>
      <c r="F3369" s="4">
        <f t="shared" si="52"/>
        <v>872643.33333333337</v>
      </c>
    </row>
    <row r="3370" spans="1:6" x14ac:dyDescent="0.3">
      <c r="A3370" t="s">
        <v>4293</v>
      </c>
      <c r="B3370">
        <v>668850</v>
      </c>
      <c r="C3370">
        <v>270000</v>
      </c>
      <c r="D3370">
        <v>370000</v>
      </c>
      <c r="E3370">
        <v>409500</v>
      </c>
      <c r="F3370" s="4">
        <f t="shared" si="52"/>
        <v>349833.33333333331</v>
      </c>
    </row>
    <row r="3371" spans="1:6" x14ac:dyDescent="0.3">
      <c r="A3371" t="s">
        <v>4294</v>
      </c>
      <c r="B3371">
        <v>1314450</v>
      </c>
      <c r="C3371">
        <v>333060</v>
      </c>
      <c r="D3371">
        <v>2287000</v>
      </c>
      <c r="E3371">
        <v>2016120</v>
      </c>
      <c r="F3371" s="4">
        <f t="shared" si="52"/>
        <v>1545393.3333333333</v>
      </c>
    </row>
    <row r="3372" spans="1:6" x14ac:dyDescent="0.3">
      <c r="A3372" t="s">
        <v>4295</v>
      </c>
      <c r="B3372">
        <v>3684920</v>
      </c>
      <c r="C3372">
        <v>3662740</v>
      </c>
      <c r="D3372">
        <v>4046880</v>
      </c>
      <c r="E3372">
        <v>3140200</v>
      </c>
      <c r="F3372" s="4">
        <f t="shared" si="52"/>
        <v>3616606.6666666665</v>
      </c>
    </row>
    <row r="3373" spans="1:6" x14ac:dyDescent="0.3">
      <c r="A3373" t="s">
        <v>4296</v>
      </c>
      <c r="B3373">
        <v>1022380</v>
      </c>
      <c r="C3373">
        <v>254800</v>
      </c>
      <c r="D3373">
        <v>500500</v>
      </c>
      <c r="E3373">
        <v>382200</v>
      </c>
      <c r="F3373" s="4">
        <f t="shared" si="52"/>
        <v>379166.66666666669</v>
      </c>
    </row>
    <row r="3374" spans="1:6" x14ac:dyDescent="0.3">
      <c r="A3374" t="s">
        <v>4297</v>
      </c>
      <c r="B3374">
        <v>0</v>
      </c>
      <c r="C3374">
        <v>2433080</v>
      </c>
      <c r="D3374">
        <v>469200</v>
      </c>
      <c r="E3374">
        <v>804000</v>
      </c>
      <c r="F3374" s="4">
        <f t="shared" si="52"/>
        <v>1235426.6666666667</v>
      </c>
    </row>
    <row r="3375" spans="1:6" x14ac:dyDescent="0.3">
      <c r="A3375" t="s">
        <v>4298</v>
      </c>
      <c r="B3375">
        <v>799000</v>
      </c>
      <c r="C3375">
        <v>3040760</v>
      </c>
      <c r="D3375">
        <v>1568600</v>
      </c>
      <c r="E3375">
        <v>1947640</v>
      </c>
      <c r="F3375" s="4">
        <f t="shared" si="52"/>
        <v>2185666.6666666665</v>
      </c>
    </row>
    <row r="3376" spans="1:6" x14ac:dyDescent="0.3">
      <c r="A3376" t="s">
        <v>4299</v>
      </c>
      <c r="B3376">
        <v>5608330</v>
      </c>
      <c r="C3376">
        <v>6693850</v>
      </c>
      <c r="D3376">
        <v>7315970</v>
      </c>
      <c r="E3376">
        <v>7529250</v>
      </c>
      <c r="F3376" s="4">
        <f t="shared" si="52"/>
        <v>7179690</v>
      </c>
    </row>
    <row r="3377" spans="1:6" x14ac:dyDescent="0.3">
      <c r="A3377" t="s">
        <v>4300</v>
      </c>
      <c r="B3377">
        <v>0</v>
      </c>
      <c r="C3377">
        <v>0</v>
      </c>
      <c r="D3377">
        <v>2176500</v>
      </c>
      <c r="E3377">
        <v>2042300</v>
      </c>
      <c r="F3377" s="4">
        <f t="shared" si="52"/>
        <v>1406266.6666666667</v>
      </c>
    </row>
    <row r="3378" spans="1:6" x14ac:dyDescent="0.3">
      <c r="A3378" t="s">
        <v>4301</v>
      </c>
      <c r="B3378">
        <v>8797000</v>
      </c>
      <c r="C3378">
        <v>7400000</v>
      </c>
      <c r="D3378">
        <v>6443610</v>
      </c>
      <c r="E3378">
        <v>4937080</v>
      </c>
      <c r="F3378" s="4">
        <f t="shared" si="52"/>
        <v>6260230</v>
      </c>
    </row>
    <row r="3379" spans="1:6" x14ac:dyDescent="0.3">
      <c r="A3379" t="s">
        <v>4302</v>
      </c>
      <c r="B3379">
        <v>2619120</v>
      </c>
      <c r="C3379">
        <v>2050180</v>
      </c>
      <c r="D3379">
        <v>2018380</v>
      </c>
      <c r="E3379">
        <v>2941590</v>
      </c>
      <c r="F3379" s="4">
        <f t="shared" si="52"/>
        <v>2336716.6666666665</v>
      </c>
    </row>
    <row r="3380" spans="1:6" x14ac:dyDescent="0.3">
      <c r="A3380" t="s">
        <v>4303</v>
      </c>
      <c r="B3380">
        <v>0</v>
      </c>
      <c r="C3380">
        <v>0</v>
      </c>
      <c r="D3380">
        <v>492310</v>
      </c>
      <c r="E3380">
        <v>402000</v>
      </c>
      <c r="F3380" s="4">
        <f t="shared" si="52"/>
        <v>298103.33333333331</v>
      </c>
    </row>
    <row r="3381" spans="1:6" x14ac:dyDescent="0.3">
      <c r="A3381" t="s">
        <v>4304</v>
      </c>
      <c r="B3381">
        <v>388960</v>
      </c>
      <c r="C3381">
        <v>370000</v>
      </c>
      <c r="D3381">
        <v>693240</v>
      </c>
      <c r="E3381">
        <v>1639500</v>
      </c>
      <c r="F3381" s="4">
        <f t="shared" si="52"/>
        <v>900913.33333333337</v>
      </c>
    </row>
    <row r="3382" spans="1:6" x14ac:dyDescent="0.3">
      <c r="A3382" t="s">
        <v>4305</v>
      </c>
      <c r="B3382">
        <v>2316860</v>
      </c>
      <c r="C3382">
        <v>2753200</v>
      </c>
      <c r="D3382">
        <v>2024680</v>
      </c>
      <c r="E3382">
        <v>2544190</v>
      </c>
      <c r="F3382" s="4">
        <f t="shared" si="52"/>
        <v>2440690</v>
      </c>
    </row>
    <row r="3383" spans="1:6" x14ac:dyDescent="0.3">
      <c r="A3383" t="s">
        <v>4306</v>
      </c>
      <c r="B3383">
        <v>2353230</v>
      </c>
      <c r="C3383">
        <v>2967120</v>
      </c>
      <c r="D3383">
        <v>2543640</v>
      </c>
      <c r="E3383">
        <v>2518580</v>
      </c>
      <c r="F3383" s="4">
        <f t="shared" si="52"/>
        <v>2676446.6666666665</v>
      </c>
    </row>
    <row r="3384" spans="1:6" x14ac:dyDescent="0.3">
      <c r="A3384" t="s">
        <v>4307</v>
      </c>
      <c r="B3384">
        <v>0</v>
      </c>
      <c r="C3384">
        <v>516000</v>
      </c>
      <c r="D3384">
        <v>0</v>
      </c>
      <c r="E3384">
        <v>0</v>
      </c>
      <c r="F3384" s="4">
        <f t="shared" si="52"/>
        <v>172000</v>
      </c>
    </row>
    <row r="3385" spans="1:6" x14ac:dyDescent="0.3">
      <c r="A3385" t="s">
        <v>4308</v>
      </c>
      <c r="B3385">
        <v>993720</v>
      </c>
      <c r="C3385">
        <v>2086200</v>
      </c>
      <c r="D3385">
        <v>855000</v>
      </c>
      <c r="E3385">
        <v>2445780</v>
      </c>
      <c r="F3385" s="4">
        <f t="shared" si="52"/>
        <v>1795660</v>
      </c>
    </row>
    <row r="3386" spans="1:6" x14ac:dyDescent="0.3">
      <c r="A3386" t="s">
        <v>4309</v>
      </c>
      <c r="B3386">
        <v>363000</v>
      </c>
      <c r="C3386">
        <v>655200</v>
      </c>
      <c r="D3386">
        <v>0</v>
      </c>
      <c r="E3386">
        <v>386000</v>
      </c>
      <c r="F3386" s="4">
        <f t="shared" si="52"/>
        <v>347066.66666666669</v>
      </c>
    </row>
    <row r="3387" spans="1:6" x14ac:dyDescent="0.3">
      <c r="A3387" t="s">
        <v>4310</v>
      </c>
      <c r="B3387">
        <v>0</v>
      </c>
      <c r="C3387">
        <v>8369520</v>
      </c>
      <c r="D3387">
        <v>0</v>
      </c>
      <c r="E3387">
        <v>0</v>
      </c>
      <c r="F3387" s="4">
        <f t="shared" si="52"/>
        <v>2789840</v>
      </c>
    </row>
    <row r="3388" spans="1:6" x14ac:dyDescent="0.3">
      <c r="A3388" t="s">
        <v>4311</v>
      </c>
      <c r="B3388">
        <v>2802430</v>
      </c>
      <c r="C3388">
        <v>4935580</v>
      </c>
      <c r="D3388">
        <v>5508210</v>
      </c>
      <c r="E3388">
        <v>6914440</v>
      </c>
      <c r="F3388" s="4">
        <f t="shared" si="52"/>
        <v>5786076.666666667</v>
      </c>
    </row>
    <row r="3389" spans="1:6" x14ac:dyDescent="0.3">
      <c r="A3389" t="s">
        <v>4312</v>
      </c>
      <c r="B3389">
        <v>0</v>
      </c>
      <c r="C3389">
        <v>0</v>
      </c>
      <c r="D3389">
        <v>3648020</v>
      </c>
      <c r="E3389">
        <v>0</v>
      </c>
      <c r="F3389" s="4">
        <f t="shared" si="52"/>
        <v>1216006.6666666667</v>
      </c>
    </row>
    <row r="3390" spans="1:6" x14ac:dyDescent="0.3">
      <c r="A3390" t="s">
        <v>4313</v>
      </c>
      <c r="B3390">
        <v>6770060</v>
      </c>
      <c r="C3390">
        <v>6740720</v>
      </c>
      <c r="D3390">
        <v>0</v>
      </c>
      <c r="E3390">
        <v>3918290</v>
      </c>
      <c r="F3390" s="4">
        <f t="shared" si="52"/>
        <v>3553003.3333333335</v>
      </c>
    </row>
    <row r="3391" spans="1:6" x14ac:dyDescent="0.3">
      <c r="A3391" t="s">
        <v>4314</v>
      </c>
      <c r="B3391">
        <v>1341340</v>
      </c>
      <c r="C3391">
        <v>1401400</v>
      </c>
      <c r="D3391">
        <v>2238600</v>
      </c>
      <c r="E3391">
        <v>1289200</v>
      </c>
      <c r="F3391" s="4">
        <f t="shared" si="52"/>
        <v>1643066.6666666667</v>
      </c>
    </row>
    <row r="3392" spans="1:6" x14ac:dyDescent="0.3">
      <c r="A3392" t="s">
        <v>4315</v>
      </c>
      <c r="B3392">
        <v>411950</v>
      </c>
      <c r="C3392">
        <v>2378080</v>
      </c>
      <c r="D3392">
        <v>2200800</v>
      </c>
      <c r="E3392">
        <v>3785700</v>
      </c>
      <c r="F3392" s="4">
        <f t="shared" si="52"/>
        <v>2788193.3333333335</v>
      </c>
    </row>
    <row r="3393" spans="1:6" x14ac:dyDescent="0.3">
      <c r="A3393" t="s">
        <v>4316</v>
      </c>
      <c r="B3393">
        <v>1100440</v>
      </c>
      <c r="C3393">
        <v>258440</v>
      </c>
      <c r="D3393">
        <v>628440</v>
      </c>
      <c r="E3393">
        <v>1809740</v>
      </c>
      <c r="F3393" s="4">
        <f t="shared" si="52"/>
        <v>898873.33333333337</v>
      </c>
    </row>
    <row r="3394" spans="1:6" x14ac:dyDescent="0.3">
      <c r="A3394" t="s">
        <v>4317</v>
      </c>
      <c r="B3394">
        <v>0</v>
      </c>
      <c r="C3394">
        <v>587100</v>
      </c>
      <c r="D3394">
        <v>472290</v>
      </c>
      <c r="E3394">
        <v>0</v>
      </c>
      <c r="F3394" s="4">
        <f t="shared" si="52"/>
        <v>353130</v>
      </c>
    </row>
    <row r="3395" spans="1:6" x14ac:dyDescent="0.3">
      <c r="A3395" t="s">
        <v>4318</v>
      </c>
      <c r="B3395">
        <v>1619200</v>
      </c>
      <c r="C3395">
        <v>4216640</v>
      </c>
      <c r="D3395">
        <v>2094250</v>
      </c>
      <c r="E3395">
        <v>4827160</v>
      </c>
      <c r="F3395" s="4">
        <f t="shared" ref="F3395:F3458" si="53">SUM(C3395:E3395)/3</f>
        <v>3712683.3333333335</v>
      </c>
    </row>
    <row r="3396" spans="1:6" x14ac:dyDescent="0.3">
      <c r="A3396" t="s">
        <v>4319</v>
      </c>
      <c r="B3396">
        <v>0</v>
      </c>
      <c r="C3396">
        <v>8441500</v>
      </c>
      <c r="D3396">
        <v>5341260</v>
      </c>
      <c r="E3396">
        <v>6645820</v>
      </c>
      <c r="F3396" s="4">
        <f t="shared" si="53"/>
        <v>6809526.666666667</v>
      </c>
    </row>
    <row r="3397" spans="1:6" x14ac:dyDescent="0.3">
      <c r="A3397" t="s">
        <v>4320</v>
      </c>
      <c r="B3397">
        <v>6604920</v>
      </c>
      <c r="C3397">
        <v>4383070</v>
      </c>
      <c r="D3397">
        <v>15756680</v>
      </c>
      <c r="E3397">
        <v>4723780</v>
      </c>
      <c r="F3397" s="4">
        <f t="shared" si="53"/>
        <v>8287843.333333333</v>
      </c>
    </row>
    <row r="3398" spans="1:6" x14ac:dyDescent="0.3">
      <c r="A3398" t="s">
        <v>4321</v>
      </c>
      <c r="B3398">
        <v>0</v>
      </c>
      <c r="C3398">
        <v>1096320</v>
      </c>
      <c r="D3398">
        <v>0</v>
      </c>
      <c r="E3398">
        <v>0</v>
      </c>
      <c r="F3398" s="4">
        <f t="shared" si="53"/>
        <v>365440</v>
      </c>
    </row>
    <row r="3399" spans="1:6" x14ac:dyDescent="0.3">
      <c r="A3399" t="s">
        <v>4322</v>
      </c>
      <c r="B3399">
        <v>2164710</v>
      </c>
      <c r="C3399">
        <v>5573800</v>
      </c>
      <c r="D3399">
        <v>5026150</v>
      </c>
      <c r="E3399">
        <v>4888150</v>
      </c>
      <c r="F3399" s="4">
        <f t="shared" si="53"/>
        <v>5162700</v>
      </c>
    </row>
    <row r="3400" spans="1:6" x14ac:dyDescent="0.3">
      <c r="A3400" t="s">
        <v>4323</v>
      </c>
      <c r="B3400">
        <v>2486060</v>
      </c>
      <c r="C3400">
        <v>660000</v>
      </c>
      <c r="D3400">
        <v>0</v>
      </c>
      <c r="E3400">
        <v>500500</v>
      </c>
      <c r="F3400" s="4">
        <f t="shared" si="53"/>
        <v>386833.33333333331</v>
      </c>
    </row>
    <row r="3401" spans="1:6" x14ac:dyDescent="0.3">
      <c r="A3401" t="s">
        <v>4324</v>
      </c>
      <c r="B3401">
        <v>771520</v>
      </c>
      <c r="C3401">
        <v>0</v>
      </c>
      <c r="D3401">
        <v>1068270</v>
      </c>
      <c r="E3401">
        <v>198900</v>
      </c>
      <c r="F3401" s="4">
        <f t="shared" si="53"/>
        <v>422390</v>
      </c>
    </row>
    <row r="3402" spans="1:6" x14ac:dyDescent="0.3">
      <c r="A3402" t="s">
        <v>941</v>
      </c>
      <c r="B3402">
        <v>0</v>
      </c>
      <c r="C3402">
        <v>0</v>
      </c>
      <c r="D3402">
        <v>484500</v>
      </c>
      <c r="E3402">
        <v>450560</v>
      </c>
      <c r="F3402" s="4">
        <f t="shared" si="53"/>
        <v>311686.66666666669</v>
      </c>
    </row>
    <row r="3403" spans="1:6" x14ac:dyDescent="0.3">
      <c r="A3403" t="s">
        <v>4325</v>
      </c>
      <c r="B3403">
        <v>1712220</v>
      </c>
      <c r="C3403">
        <v>0</v>
      </c>
      <c r="D3403">
        <v>0</v>
      </c>
      <c r="E3403">
        <v>0</v>
      </c>
      <c r="F3403" s="4">
        <f t="shared" si="53"/>
        <v>0</v>
      </c>
    </row>
    <row r="3404" spans="1:6" x14ac:dyDescent="0.3">
      <c r="A3404" t="s">
        <v>4326</v>
      </c>
      <c r="B3404">
        <v>0</v>
      </c>
      <c r="C3404">
        <v>837200</v>
      </c>
      <c r="D3404">
        <v>1100880</v>
      </c>
      <c r="E3404">
        <v>0</v>
      </c>
      <c r="F3404" s="4">
        <f t="shared" si="53"/>
        <v>646026.66666666663</v>
      </c>
    </row>
    <row r="3405" spans="1:6" x14ac:dyDescent="0.3">
      <c r="A3405" t="s">
        <v>4327</v>
      </c>
      <c r="B3405">
        <v>453200</v>
      </c>
      <c r="C3405">
        <v>370000</v>
      </c>
      <c r="D3405">
        <v>0</v>
      </c>
      <c r="E3405">
        <v>463730</v>
      </c>
      <c r="F3405" s="4">
        <f t="shared" si="53"/>
        <v>277910</v>
      </c>
    </row>
    <row r="3406" spans="1:6" x14ac:dyDescent="0.3">
      <c r="A3406" t="s">
        <v>4328</v>
      </c>
      <c r="B3406">
        <v>1368270</v>
      </c>
      <c r="C3406">
        <v>2751560</v>
      </c>
      <c r="D3406">
        <v>1086540</v>
      </c>
      <c r="E3406">
        <v>3365650</v>
      </c>
      <c r="F3406" s="4">
        <f t="shared" si="53"/>
        <v>2401250</v>
      </c>
    </row>
    <row r="3407" spans="1:6" x14ac:dyDescent="0.3">
      <c r="A3407" t="s">
        <v>4329</v>
      </c>
      <c r="B3407">
        <v>1036780</v>
      </c>
      <c r="C3407">
        <v>3655810</v>
      </c>
      <c r="D3407">
        <v>4756940</v>
      </c>
      <c r="E3407">
        <v>4472490</v>
      </c>
      <c r="F3407" s="4">
        <f t="shared" si="53"/>
        <v>4295080</v>
      </c>
    </row>
    <row r="3408" spans="1:6" x14ac:dyDescent="0.3">
      <c r="A3408" t="s">
        <v>4330</v>
      </c>
      <c r="B3408">
        <v>17190140</v>
      </c>
      <c r="C3408">
        <v>22324280</v>
      </c>
      <c r="D3408">
        <v>15831200</v>
      </c>
      <c r="E3408">
        <v>7900000</v>
      </c>
      <c r="F3408" s="4">
        <f t="shared" si="53"/>
        <v>15351826.666666666</v>
      </c>
    </row>
    <row r="3409" spans="1:6" x14ac:dyDescent="0.3">
      <c r="A3409" t="s">
        <v>4331</v>
      </c>
      <c r="B3409">
        <v>160000</v>
      </c>
      <c r="C3409">
        <v>486480</v>
      </c>
      <c r="D3409">
        <v>279860</v>
      </c>
      <c r="E3409">
        <v>1341500</v>
      </c>
      <c r="F3409" s="4">
        <f t="shared" si="53"/>
        <v>702613.33333333337</v>
      </c>
    </row>
    <row r="3410" spans="1:6" x14ac:dyDescent="0.3">
      <c r="A3410" t="s">
        <v>4332</v>
      </c>
      <c r="B3410">
        <v>0</v>
      </c>
      <c r="C3410">
        <v>910000</v>
      </c>
      <c r="D3410">
        <v>1437800</v>
      </c>
      <c r="E3410">
        <v>1394120</v>
      </c>
      <c r="F3410" s="4">
        <f t="shared" si="53"/>
        <v>1247306.6666666667</v>
      </c>
    </row>
    <row r="3411" spans="1:6" x14ac:dyDescent="0.3">
      <c r="A3411" t="s">
        <v>4333</v>
      </c>
      <c r="B3411">
        <v>2189200</v>
      </c>
      <c r="C3411">
        <v>8403060</v>
      </c>
      <c r="D3411">
        <v>3125300</v>
      </c>
      <c r="E3411">
        <v>6294750</v>
      </c>
      <c r="F3411" s="4">
        <f t="shared" si="53"/>
        <v>5941036.666666667</v>
      </c>
    </row>
    <row r="3412" spans="1:6" x14ac:dyDescent="0.3">
      <c r="A3412" t="s">
        <v>4334</v>
      </c>
      <c r="B3412">
        <v>0</v>
      </c>
      <c r="C3412">
        <v>988260</v>
      </c>
      <c r="D3412">
        <v>1740740</v>
      </c>
      <c r="E3412">
        <v>0</v>
      </c>
      <c r="F3412" s="4">
        <f t="shared" si="53"/>
        <v>909666.66666666663</v>
      </c>
    </row>
    <row r="3413" spans="1:6" x14ac:dyDescent="0.3">
      <c r="A3413" t="s">
        <v>4335</v>
      </c>
      <c r="B3413">
        <v>2763630</v>
      </c>
      <c r="C3413">
        <v>2529300</v>
      </c>
      <c r="D3413">
        <v>3898910</v>
      </c>
      <c r="E3413">
        <v>2397010</v>
      </c>
      <c r="F3413" s="4">
        <f t="shared" si="53"/>
        <v>2941740</v>
      </c>
    </row>
    <row r="3414" spans="1:6" x14ac:dyDescent="0.3">
      <c r="A3414" t="s">
        <v>4336</v>
      </c>
      <c r="B3414">
        <v>24229100</v>
      </c>
      <c r="C3414">
        <v>21345650</v>
      </c>
      <c r="D3414">
        <v>18743440</v>
      </c>
      <c r="E3414">
        <v>16080600</v>
      </c>
      <c r="F3414" s="4">
        <f t="shared" si="53"/>
        <v>18723230</v>
      </c>
    </row>
    <row r="3415" spans="1:6" x14ac:dyDescent="0.3">
      <c r="A3415" t="s">
        <v>4337</v>
      </c>
      <c r="B3415">
        <v>411950</v>
      </c>
      <c r="C3415">
        <v>0</v>
      </c>
      <c r="D3415">
        <v>1043400</v>
      </c>
      <c r="E3415">
        <v>1684060</v>
      </c>
      <c r="F3415" s="4">
        <f t="shared" si="53"/>
        <v>909153.33333333337</v>
      </c>
    </row>
    <row r="3416" spans="1:6" x14ac:dyDescent="0.3">
      <c r="A3416" t="s">
        <v>4338</v>
      </c>
      <c r="B3416">
        <v>791700</v>
      </c>
      <c r="C3416">
        <v>959120</v>
      </c>
      <c r="D3416">
        <v>791700</v>
      </c>
      <c r="E3416">
        <v>1354900</v>
      </c>
      <c r="F3416" s="4">
        <f t="shared" si="53"/>
        <v>1035240</v>
      </c>
    </row>
    <row r="3417" spans="1:6" x14ac:dyDescent="0.3">
      <c r="A3417" t="s">
        <v>4339</v>
      </c>
      <c r="B3417">
        <v>2461720</v>
      </c>
      <c r="C3417">
        <v>0</v>
      </c>
      <c r="D3417">
        <v>2752000</v>
      </c>
      <c r="E3417">
        <v>0</v>
      </c>
      <c r="F3417" s="4">
        <f t="shared" si="53"/>
        <v>917333.33333333337</v>
      </c>
    </row>
    <row r="3418" spans="1:6" x14ac:dyDescent="0.3">
      <c r="A3418" t="s">
        <v>4340</v>
      </c>
      <c r="B3418">
        <v>0</v>
      </c>
      <c r="C3418">
        <v>0</v>
      </c>
      <c r="D3418">
        <v>505960</v>
      </c>
      <c r="E3418">
        <v>2752960</v>
      </c>
      <c r="F3418" s="4">
        <f t="shared" si="53"/>
        <v>1086306.6666666667</v>
      </c>
    </row>
    <row r="3419" spans="1:6" x14ac:dyDescent="0.3">
      <c r="A3419" t="s">
        <v>4341</v>
      </c>
      <c r="B3419">
        <v>427700</v>
      </c>
      <c r="C3419">
        <v>1480000</v>
      </c>
      <c r="D3419">
        <v>210210</v>
      </c>
      <c r="E3419">
        <v>0</v>
      </c>
      <c r="F3419" s="4">
        <f t="shared" si="53"/>
        <v>563403.33333333337</v>
      </c>
    </row>
    <row r="3420" spans="1:6" x14ac:dyDescent="0.3">
      <c r="A3420" t="s">
        <v>4342</v>
      </c>
      <c r="B3420">
        <v>2520700</v>
      </c>
      <c r="C3420">
        <v>1893400</v>
      </c>
      <c r="D3420">
        <v>1667410</v>
      </c>
      <c r="E3420">
        <v>149400</v>
      </c>
      <c r="F3420" s="4">
        <f t="shared" si="53"/>
        <v>1236736.6666666667</v>
      </c>
    </row>
    <row r="3421" spans="1:6" x14ac:dyDescent="0.3">
      <c r="A3421" t="s">
        <v>4343</v>
      </c>
      <c r="B3421">
        <v>0</v>
      </c>
      <c r="C3421">
        <v>2987400</v>
      </c>
      <c r="D3421">
        <v>0</v>
      </c>
      <c r="E3421">
        <v>800800</v>
      </c>
      <c r="F3421" s="4">
        <f t="shared" si="53"/>
        <v>1262733.3333333333</v>
      </c>
    </row>
    <row r="3422" spans="1:6" x14ac:dyDescent="0.3">
      <c r="A3422" t="s">
        <v>4344</v>
      </c>
      <c r="B3422">
        <v>4166800</v>
      </c>
      <c r="C3422">
        <v>4229170</v>
      </c>
      <c r="D3422">
        <v>4014930</v>
      </c>
      <c r="E3422">
        <v>4465600</v>
      </c>
      <c r="F3422" s="4">
        <f t="shared" si="53"/>
        <v>4236566.666666667</v>
      </c>
    </row>
    <row r="3423" spans="1:6" x14ac:dyDescent="0.3">
      <c r="A3423" t="s">
        <v>4345</v>
      </c>
      <c r="B3423">
        <v>8404780</v>
      </c>
      <c r="C3423">
        <v>2651100</v>
      </c>
      <c r="D3423">
        <v>6638090</v>
      </c>
      <c r="E3423">
        <v>7917920</v>
      </c>
      <c r="F3423" s="4">
        <f t="shared" si="53"/>
        <v>5735703.333333333</v>
      </c>
    </row>
    <row r="3424" spans="1:6" x14ac:dyDescent="0.3">
      <c r="A3424" t="s">
        <v>4346</v>
      </c>
      <c r="B3424">
        <v>4228400</v>
      </c>
      <c r="C3424">
        <v>2557060</v>
      </c>
      <c r="D3424">
        <v>3450000</v>
      </c>
      <c r="E3424">
        <v>2294310</v>
      </c>
      <c r="F3424" s="4">
        <f t="shared" si="53"/>
        <v>2767123.3333333335</v>
      </c>
    </row>
    <row r="3425" spans="1:6" x14ac:dyDescent="0.3">
      <c r="A3425" t="s">
        <v>4347</v>
      </c>
      <c r="B3425">
        <v>862680</v>
      </c>
      <c r="C3425">
        <v>0</v>
      </c>
      <c r="D3425">
        <v>2332150</v>
      </c>
      <c r="E3425">
        <v>1022840</v>
      </c>
      <c r="F3425" s="4">
        <f t="shared" si="53"/>
        <v>1118330</v>
      </c>
    </row>
    <row r="3426" spans="1:6" x14ac:dyDescent="0.3">
      <c r="A3426" t="s">
        <v>4348</v>
      </c>
      <c r="B3426">
        <v>886340</v>
      </c>
      <c r="C3426">
        <v>581490</v>
      </c>
      <c r="D3426">
        <v>191100</v>
      </c>
      <c r="E3426">
        <v>1028300</v>
      </c>
      <c r="F3426" s="4">
        <f t="shared" si="53"/>
        <v>600296.66666666663</v>
      </c>
    </row>
    <row r="3427" spans="1:6" x14ac:dyDescent="0.3">
      <c r="A3427" t="s">
        <v>4349</v>
      </c>
      <c r="B3427">
        <v>556920</v>
      </c>
      <c r="C3427">
        <v>1478200</v>
      </c>
      <c r="D3427">
        <v>0</v>
      </c>
      <c r="E3427">
        <v>447000</v>
      </c>
      <c r="F3427" s="4">
        <f t="shared" si="53"/>
        <v>641733.33333333337</v>
      </c>
    </row>
    <row r="3428" spans="1:6" x14ac:dyDescent="0.3">
      <c r="A3428" t="s">
        <v>4350</v>
      </c>
      <c r="B3428">
        <v>0</v>
      </c>
      <c r="C3428">
        <v>282100</v>
      </c>
      <c r="D3428">
        <v>191100</v>
      </c>
      <c r="E3428">
        <v>0</v>
      </c>
      <c r="F3428" s="4">
        <f t="shared" si="53"/>
        <v>157733.33333333334</v>
      </c>
    </row>
    <row r="3429" spans="1:6" x14ac:dyDescent="0.3">
      <c r="A3429" t="s">
        <v>4351</v>
      </c>
      <c r="B3429">
        <v>1210300</v>
      </c>
      <c r="C3429">
        <v>2272600</v>
      </c>
      <c r="D3429">
        <v>3613710</v>
      </c>
      <c r="E3429">
        <v>3419560</v>
      </c>
      <c r="F3429" s="4">
        <f t="shared" si="53"/>
        <v>3101956.6666666665</v>
      </c>
    </row>
    <row r="3430" spans="1:6" x14ac:dyDescent="0.3">
      <c r="A3430" t="s">
        <v>4352</v>
      </c>
      <c r="B3430">
        <v>1339240</v>
      </c>
      <c r="C3430">
        <v>1694420</v>
      </c>
      <c r="D3430">
        <v>2151240</v>
      </c>
      <c r="E3430">
        <v>3334240</v>
      </c>
      <c r="F3430" s="4">
        <f t="shared" si="53"/>
        <v>2393300</v>
      </c>
    </row>
    <row r="3431" spans="1:6" x14ac:dyDescent="0.3">
      <c r="A3431" t="s">
        <v>4353</v>
      </c>
      <c r="B3431">
        <v>0</v>
      </c>
      <c r="C3431">
        <v>370000</v>
      </c>
      <c r="D3431">
        <v>947980</v>
      </c>
      <c r="E3431">
        <v>1512200</v>
      </c>
      <c r="F3431" s="4">
        <f t="shared" si="53"/>
        <v>943393.33333333337</v>
      </c>
    </row>
    <row r="3432" spans="1:6" x14ac:dyDescent="0.3">
      <c r="A3432" t="s">
        <v>4354</v>
      </c>
      <c r="B3432">
        <v>1481200</v>
      </c>
      <c r="C3432">
        <v>0</v>
      </c>
      <c r="D3432">
        <v>477750</v>
      </c>
      <c r="E3432">
        <v>386000</v>
      </c>
      <c r="F3432" s="4">
        <f t="shared" si="53"/>
        <v>287916.66666666669</v>
      </c>
    </row>
    <row r="3433" spans="1:6" x14ac:dyDescent="0.3">
      <c r="A3433" t="s">
        <v>4355</v>
      </c>
      <c r="B3433">
        <v>0</v>
      </c>
      <c r="C3433">
        <v>360360</v>
      </c>
      <c r="D3433">
        <v>234600</v>
      </c>
      <c r="E3433">
        <v>0</v>
      </c>
      <c r="F3433" s="4">
        <f t="shared" si="53"/>
        <v>198320</v>
      </c>
    </row>
    <row r="3434" spans="1:6" x14ac:dyDescent="0.3">
      <c r="A3434" t="s">
        <v>4356</v>
      </c>
      <c r="B3434">
        <v>2331000</v>
      </c>
      <c r="C3434">
        <v>4012060</v>
      </c>
      <c r="D3434">
        <v>2177780</v>
      </c>
      <c r="E3434">
        <v>4080690</v>
      </c>
      <c r="F3434" s="4">
        <f t="shared" si="53"/>
        <v>3423510</v>
      </c>
    </row>
    <row r="3435" spans="1:6" x14ac:dyDescent="0.3">
      <c r="A3435" t="s">
        <v>4357</v>
      </c>
      <c r="B3435">
        <v>296000</v>
      </c>
      <c r="C3435">
        <v>2181960</v>
      </c>
      <c r="D3435">
        <v>149400</v>
      </c>
      <c r="E3435">
        <v>689780</v>
      </c>
      <c r="F3435" s="4">
        <f t="shared" si="53"/>
        <v>1007046.6666666666</v>
      </c>
    </row>
    <row r="3436" spans="1:6" x14ac:dyDescent="0.3">
      <c r="A3436" t="s">
        <v>4358</v>
      </c>
      <c r="B3436">
        <v>0</v>
      </c>
      <c r="C3436">
        <v>790440</v>
      </c>
      <c r="D3436">
        <v>1341340</v>
      </c>
      <c r="E3436">
        <v>0</v>
      </c>
      <c r="F3436" s="4">
        <f t="shared" si="53"/>
        <v>710593.33333333337</v>
      </c>
    </row>
    <row r="3437" spans="1:6" x14ac:dyDescent="0.3">
      <c r="A3437" t="s">
        <v>4359</v>
      </c>
      <c r="B3437">
        <v>1495120</v>
      </c>
      <c r="C3437">
        <v>2567300</v>
      </c>
      <c r="D3437">
        <v>925000</v>
      </c>
      <c r="E3437">
        <v>3106120</v>
      </c>
      <c r="F3437" s="4">
        <f t="shared" si="53"/>
        <v>2199473.3333333335</v>
      </c>
    </row>
    <row r="3438" spans="1:6" x14ac:dyDescent="0.3">
      <c r="A3438" t="s">
        <v>4360</v>
      </c>
      <c r="B3438">
        <v>2487940</v>
      </c>
      <c r="C3438">
        <v>2277880</v>
      </c>
      <c r="D3438">
        <v>2304460</v>
      </c>
      <c r="E3438">
        <v>2439490</v>
      </c>
      <c r="F3438" s="4">
        <f t="shared" si="53"/>
        <v>2340610</v>
      </c>
    </row>
    <row r="3439" spans="1:6" x14ac:dyDescent="0.3">
      <c r="A3439" t="s">
        <v>4361</v>
      </c>
      <c r="B3439">
        <v>2094970</v>
      </c>
      <c r="C3439">
        <v>2073240</v>
      </c>
      <c r="D3439">
        <v>2047419</v>
      </c>
      <c r="E3439">
        <v>2060210</v>
      </c>
      <c r="F3439" s="4">
        <f t="shared" si="53"/>
        <v>2060289.6666666667</v>
      </c>
    </row>
    <row r="3440" spans="1:6" x14ac:dyDescent="0.3">
      <c r="A3440" t="s">
        <v>4362</v>
      </c>
      <c r="B3440">
        <v>2811540</v>
      </c>
      <c r="C3440">
        <v>2129960</v>
      </c>
      <c r="D3440">
        <v>0</v>
      </c>
      <c r="E3440">
        <v>595000</v>
      </c>
      <c r="F3440" s="4">
        <f t="shared" si="53"/>
        <v>908320</v>
      </c>
    </row>
    <row r="3441" spans="1:6" x14ac:dyDescent="0.3">
      <c r="A3441" t="s">
        <v>4363</v>
      </c>
      <c r="B3441">
        <v>547200</v>
      </c>
      <c r="C3441">
        <v>1922200</v>
      </c>
      <c r="D3441">
        <v>364000</v>
      </c>
      <c r="E3441">
        <v>1320500</v>
      </c>
      <c r="F3441" s="4">
        <f t="shared" si="53"/>
        <v>1202233.3333333333</v>
      </c>
    </row>
    <row r="3442" spans="1:6" x14ac:dyDescent="0.3">
      <c r="A3442" t="s">
        <v>4364</v>
      </c>
      <c r="B3442">
        <v>1933400</v>
      </c>
      <c r="C3442">
        <v>0</v>
      </c>
      <c r="D3442">
        <v>532000</v>
      </c>
      <c r="E3442">
        <v>2133060</v>
      </c>
      <c r="F3442" s="4">
        <f t="shared" si="53"/>
        <v>888353.33333333337</v>
      </c>
    </row>
    <row r="3443" spans="1:6" x14ac:dyDescent="0.3">
      <c r="A3443" t="s">
        <v>4365</v>
      </c>
      <c r="B3443">
        <v>609330</v>
      </c>
      <c r="C3443">
        <v>11100000</v>
      </c>
      <c r="D3443">
        <v>546000</v>
      </c>
      <c r="E3443">
        <v>3906210</v>
      </c>
      <c r="F3443" s="4">
        <f t="shared" si="53"/>
        <v>5184070</v>
      </c>
    </row>
    <row r="3444" spans="1:6" x14ac:dyDescent="0.3">
      <c r="A3444" t="s">
        <v>4366</v>
      </c>
      <c r="B3444">
        <v>411950</v>
      </c>
      <c r="C3444">
        <v>1349100</v>
      </c>
      <c r="D3444">
        <v>0</v>
      </c>
      <c r="E3444">
        <v>1510560</v>
      </c>
      <c r="F3444" s="4">
        <f t="shared" si="53"/>
        <v>953220</v>
      </c>
    </row>
    <row r="3445" spans="1:6" x14ac:dyDescent="0.3">
      <c r="A3445" t="s">
        <v>4367</v>
      </c>
      <c r="B3445">
        <v>1020570</v>
      </c>
      <c r="C3445">
        <v>1349160</v>
      </c>
      <c r="D3445">
        <v>228000</v>
      </c>
      <c r="E3445">
        <v>2781060</v>
      </c>
      <c r="F3445" s="4">
        <f t="shared" si="53"/>
        <v>1452740</v>
      </c>
    </row>
    <row r="3446" spans="1:6" x14ac:dyDescent="0.3">
      <c r="A3446" t="s">
        <v>4368</v>
      </c>
      <c r="B3446">
        <v>580760</v>
      </c>
      <c r="C3446">
        <v>4626440</v>
      </c>
      <c r="D3446">
        <v>2960230</v>
      </c>
      <c r="E3446">
        <v>5434520</v>
      </c>
      <c r="F3446" s="4">
        <f t="shared" si="53"/>
        <v>4340396.666666667</v>
      </c>
    </row>
    <row r="3447" spans="1:6" x14ac:dyDescent="0.3">
      <c r="A3447" t="s">
        <v>4369</v>
      </c>
      <c r="B3447">
        <v>604990</v>
      </c>
      <c r="C3447">
        <v>791000</v>
      </c>
      <c r="D3447">
        <v>626000</v>
      </c>
      <c r="E3447">
        <v>0</v>
      </c>
      <c r="F3447" s="4">
        <f t="shared" si="53"/>
        <v>472333.33333333331</v>
      </c>
    </row>
    <row r="3448" spans="1:6" x14ac:dyDescent="0.3">
      <c r="A3448" t="s">
        <v>4370</v>
      </c>
      <c r="B3448">
        <v>1310000</v>
      </c>
      <c r="C3448">
        <v>454400</v>
      </c>
      <c r="D3448">
        <v>1297420</v>
      </c>
      <c r="E3448">
        <v>1026140</v>
      </c>
      <c r="F3448" s="4">
        <f t="shared" si="53"/>
        <v>925986.66666666663</v>
      </c>
    </row>
    <row r="3449" spans="1:6" x14ac:dyDescent="0.3">
      <c r="A3449" t="s">
        <v>4371</v>
      </c>
      <c r="B3449">
        <v>6124300</v>
      </c>
      <c r="C3449">
        <v>12098500</v>
      </c>
      <c r="D3449">
        <v>29217770</v>
      </c>
      <c r="E3449">
        <v>15292750</v>
      </c>
      <c r="F3449" s="4">
        <f t="shared" si="53"/>
        <v>18869673.333333332</v>
      </c>
    </row>
    <row r="3450" spans="1:6" x14ac:dyDescent="0.3">
      <c r="A3450" t="s">
        <v>4372</v>
      </c>
      <c r="B3450">
        <v>620000</v>
      </c>
      <c r="C3450">
        <v>0</v>
      </c>
      <c r="D3450">
        <v>2010610</v>
      </c>
      <c r="E3450">
        <v>556300</v>
      </c>
      <c r="F3450" s="4">
        <f t="shared" si="53"/>
        <v>855636.66666666663</v>
      </c>
    </row>
    <row r="3451" spans="1:6" x14ac:dyDescent="0.3">
      <c r="A3451" t="s">
        <v>4373</v>
      </c>
      <c r="B3451">
        <v>2820300</v>
      </c>
      <c r="C3451">
        <v>5350350</v>
      </c>
      <c r="D3451">
        <v>2240300</v>
      </c>
      <c r="E3451">
        <v>3401490</v>
      </c>
      <c r="F3451" s="4">
        <f t="shared" si="53"/>
        <v>3664046.6666666665</v>
      </c>
    </row>
    <row r="3452" spans="1:6" x14ac:dyDescent="0.3">
      <c r="A3452" t="s">
        <v>4374</v>
      </c>
      <c r="B3452">
        <v>884620</v>
      </c>
      <c r="C3452">
        <v>322080</v>
      </c>
      <c r="D3452">
        <v>233750</v>
      </c>
      <c r="E3452">
        <v>833560</v>
      </c>
      <c r="F3452" s="4">
        <f t="shared" si="53"/>
        <v>463130</v>
      </c>
    </row>
    <row r="3453" spans="1:6" x14ac:dyDescent="0.3">
      <c r="A3453" t="s">
        <v>4375</v>
      </c>
      <c r="B3453">
        <v>1457600</v>
      </c>
      <c r="C3453">
        <v>453180</v>
      </c>
      <c r="D3453">
        <v>502320</v>
      </c>
      <c r="E3453">
        <v>404950</v>
      </c>
      <c r="F3453" s="4">
        <f t="shared" si="53"/>
        <v>453483.33333333331</v>
      </c>
    </row>
    <row r="3454" spans="1:6" x14ac:dyDescent="0.3">
      <c r="A3454" t="s">
        <v>4376</v>
      </c>
      <c r="B3454">
        <v>1192500</v>
      </c>
      <c r="C3454">
        <v>2656300</v>
      </c>
      <c r="D3454">
        <v>2197440</v>
      </c>
      <c r="E3454">
        <v>2242460</v>
      </c>
      <c r="F3454" s="4">
        <f t="shared" si="53"/>
        <v>2365400</v>
      </c>
    </row>
    <row r="3455" spans="1:6" x14ac:dyDescent="0.3">
      <c r="A3455" t="s">
        <v>4377</v>
      </c>
      <c r="B3455">
        <v>4070000</v>
      </c>
      <c r="C3455">
        <v>4088000</v>
      </c>
      <c r="D3455">
        <v>370000</v>
      </c>
      <c r="E3455">
        <v>0</v>
      </c>
      <c r="F3455" s="4">
        <f t="shared" si="53"/>
        <v>1486000</v>
      </c>
    </row>
    <row r="3456" spans="1:6" x14ac:dyDescent="0.3">
      <c r="A3456" t="s">
        <v>4378</v>
      </c>
      <c r="B3456">
        <v>0</v>
      </c>
      <c r="C3456">
        <v>3650380</v>
      </c>
      <c r="D3456">
        <v>971660</v>
      </c>
      <c r="E3456">
        <v>2148180</v>
      </c>
      <c r="F3456" s="4">
        <f t="shared" si="53"/>
        <v>2256740</v>
      </c>
    </row>
    <row r="3457" spans="1:6" x14ac:dyDescent="0.3">
      <c r="A3457" t="s">
        <v>4379</v>
      </c>
      <c r="B3457">
        <v>2128770</v>
      </c>
      <c r="C3457">
        <v>1289800</v>
      </c>
      <c r="D3457">
        <v>272850</v>
      </c>
      <c r="E3457">
        <v>1833000</v>
      </c>
      <c r="F3457" s="4">
        <f t="shared" si="53"/>
        <v>1131883.3333333333</v>
      </c>
    </row>
    <row r="3458" spans="1:6" x14ac:dyDescent="0.3">
      <c r="A3458" t="s">
        <v>4380</v>
      </c>
      <c r="B3458">
        <v>1598440</v>
      </c>
      <c r="C3458">
        <v>4669300</v>
      </c>
      <c r="D3458">
        <v>2248380</v>
      </c>
      <c r="E3458">
        <v>2060380</v>
      </c>
      <c r="F3458" s="4">
        <f t="shared" si="53"/>
        <v>2992686.6666666665</v>
      </c>
    </row>
    <row r="3459" spans="1:6" x14ac:dyDescent="0.3">
      <c r="A3459" t="s">
        <v>4381</v>
      </c>
      <c r="B3459">
        <v>775320</v>
      </c>
      <c r="C3459">
        <v>0</v>
      </c>
      <c r="D3459">
        <v>0</v>
      </c>
      <c r="E3459">
        <v>0</v>
      </c>
      <c r="F3459" s="4">
        <f t="shared" ref="F3459:F3522" si="54">SUM(C3459:E3459)/3</f>
        <v>0</v>
      </c>
    </row>
    <row r="3460" spans="1:6" x14ac:dyDescent="0.3">
      <c r="A3460" t="s">
        <v>4382</v>
      </c>
      <c r="B3460">
        <v>0</v>
      </c>
      <c r="C3460">
        <v>300300</v>
      </c>
      <c r="D3460">
        <v>740000</v>
      </c>
      <c r="E3460">
        <v>0</v>
      </c>
      <c r="F3460" s="4">
        <f t="shared" si="54"/>
        <v>346766.66666666669</v>
      </c>
    </row>
    <row r="3461" spans="1:6" x14ac:dyDescent="0.3">
      <c r="A3461" t="s">
        <v>4383</v>
      </c>
      <c r="B3461">
        <v>1045480</v>
      </c>
      <c r="C3461">
        <v>4932000</v>
      </c>
      <c r="D3461">
        <v>0</v>
      </c>
      <c r="E3461">
        <v>3340920</v>
      </c>
      <c r="F3461" s="4">
        <f t="shared" si="54"/>
        <v>2757640</v>
      </c>
    </row>
    <row r="3462" spans="1:6" x14ac:dyDescent="0.3">
      <c r="A3462" t="s">
        <v>4384</v>
      </c>
      <c r="B3462">
        <v>858420</v>
      </c>
      <c r="C3462">
        <v>2982060</v>
      </c>
      <c r="D3462">
        <v>961040</v>
      </c>
      <c r="E3462">
        <v>0</v>
      </c>
      <c r="F3462" s="4">
        <f t="shared" si="54"/>
        <v>1314366.6666666667</v>
      </c>
    </row>
    <row r="3463" spans="1:6" x14ac:dyDescent="0.3">
      <c r="A3463" t="s">
        <v>4385</v>
      </c>
      <c r="B3463">
        <v>268400</v>
      </c>
      <c r="C3463">
        <v>1042860</v>
      </c>
      <c r="D3463">
        <v>1961960</v>
      </c>
      <c r="E3463">
        <v>5346560</v>
      </c>
      <c r="F3463" s="4">
        <f t="shared" si="54"/>
        <v>2783793.3333333335</v>
      </c>
    </row>
    <row r="3464" spans="1:6" x14ac:dyDescent="0.3">
      <c r="A3464" t="s">
        <v>4386</v>
      </c>
      <c r="B3464">
        <v>809280</v>
      </c>
      <c r="C3464">
        <v>1041600</v>
      </c>
      <c r="D3464">
        <v>863200</v>
      </c>
      <c r="E3464">
        <v>1117400</v>
      </c>
      <c r="F3464" s="4">
        <f t="shared" si="54"/>
        <v>1007400</v>
      </c>
    </row>
    <row r="3465" spans="1:6" x14ac:dyDescent="0.3">
      <c r="A3465" t="s">
        <v>4387</v>
      </c>
      <c r="B3465">
        <v>816270</v>
      </c>
      <c r="C3465">
        <v>213850</v>
      </c>
      <c r="D3465">
        <v>573300</v>
      </c>
      <c r="E3465">
        <v>2040640</v>
      </c>
      <c r="F3465" s="4">
        <f t="shared" si="54"/>
        <v>942596.66666666663</v>
      </c>
    </row>
    <row r="3466" spans="1:6" x14ac:dyDescent="0.3">
      <c r="A3466" t="s">
        <v>4388</v>
      </c>
      <c r="B3466">
        <v>9555000</v>
      </c>
      <c r="C3466">
        <v>2795520</v>
      </c>
      <c r="D3466">
        <v>5141740</v>
      </c>
      <c r="E3466">
        <v>2968000</v>
      </c>
      <c r="F3466" s="4">
        <f t="shared" si="54"/>
        <v>3635086.6666666665</v>
      </c>
    </row>
    <row r="3467" spans="1:6" x14ac:dyDescent="0.3">
      <c r="A3467" t="s">
        <v>4389</v>
      </c>
      <c r="B3467">
        <v>2837860</v>
      </c>
      <c r="C3467">
        <v>6373580</v>
      </c>
      <c r="D3467">
        <v>868140</v>
      </c>
      <c r="E3467">
        <v>0</v>
      </c>
      <c r="F3467" s="4">
        <f t="shared" si="54"/>
        <v>2413906.6666666665</v>
      </c>
    </row>
    <row r="3468" spans="1:6" x14ac:dyDescent="0.3">
      <c r="A3468" t="s">
        <v>4390</v>
      </c>
      <c r="B3468">
        <v>0</v>
      </c>
      <c r="C3468">
        <v>0</v>
      </c>
      <c r="D3468">
        <v>1277840</v>
      </c>
      <c r="E3468">
        <v>0</v>
      </c>
      <c r="F3468" s="4">
        <f t="shared" si="54"/>
        <v>425946.66666666669</v>
      </c>
    </row>
    <row r="3469" spans="1:6" x14ac:dyDescent="0.3">
      <c r="A3469" t="s">
        <v>4391</v>
      </c>
      <c r="B3469">
        <v>2457000</v>
      </c>
      <c r="C3469">
        <v>0</v>
      </c>
      <c r="D3469">
        <v>4379630</v>
      </c>
      <c r="E3469">
        <v>2983230</v>
      </c>
      <c r="F3469" s="4">
        <f t="shared" si="54"/>
        <v>2454286.6666666665</v>
      </c>
    </row>
    <row r="3470" spans="1:6" x14ac:dyDescent="0.3">
      <c r="A3470" t="s">
        <v>4392</v>
      </c>
      <c r="B3470">
        <v>4123080</v>
      </c>
      <c r="C3470">
        <v>4224880</v>
      </c>
      <c r="D3470">
        <v>1459920</v>
      </c>
      <c r="E3470">
        <v>402000</v>
      </c>
      <c r="F3470" s="4">
        <f t="shared" si="54"/>
        <v>2028933.3333333333</v>
      </c>
    </row>
    <row r="3471" spans="1:6" x14ac:dyDescent="0.3">
      <c r="A3471" t="s">
        <v>4393</v>
      </c>
      <c r="B3471">
        <v>736000</v>
      </c>
      <c r="C3471">
        <v>0</v>
      </c>
      <c r="D3471">
        <v>1014640</v>
      </c>
      <c r="E3471">
        <v>1031280</v>
      </c>
      <c r="F3471" s="4">
        <f t="shared" si="54"/>
        <v>681973.33333333337</v>
      </c>
    </row>
    <row r="3472" spans="1:6" x14ac:dyDescent="0.3">
      <c r="A3472" t="s">
        <v>4394</v>
      </c>
      <c r="B3472">
        <v>1258100</v>
      </c>
      <c r="C3472">
        <v>1416060</v>
      </c>
      <c r="D3472">
        <v>403750</v>
      </c>
      <c r="E3472">
        <v>0</v>
      </c>
      <c r="F3472" s="4">
        <f t="shared" si="54"/>
        <v>606603.33333333337</v>
      </c>
    </row>
    <row r="3473" spans="1:6" x14ac:dyDescent="0.3">
      <c r="A3473" t="s">
        <v>4395</v>
      </c>
      <c r="B3473">
        <v>2534500</v>
      </c>
      <c r="C3473">
        <v>3385660</v>
      </c>
      <c r="D3473">
        <v>0</v>
      </c>
      <c r="E3473">
        <v>1851000</v>
      </c>
      <c r="F3473" s="4">
        <f t="shared" si="54"/>
        <v>1745553.3333333333</v>
      </c>
    </row>
    <row r="3474" spans="1:6" x14ac:dyDescent="0.3">
      <c r="A3474" t="s">
        <v>4396</v>
      </c>
      <c r="B3474">
        <v>264000</v>
      </c>
      <c r="C3474">
        <v>0</v>
      </c>
      <c r="D3474">
        <v>0</v>
      </c>
      <c r="E3474">
        <v>0</v>
      </c>
      <c r="F3474" s="4">
        <f t="shared" si="54"/>
        <v>0</v>
      </c>
    </row>
    <row r="3475" spans="1:6" x14ac:dyDescent="0.3">
      <c r="A3475" t="s">
        <v>4397</v>
      </c>
      <c r="B3475">
        <v>0</v>
      </c>
      <c r="C3475">
        <v>0</v>
      </c>
      <c r="D3475">
        <v>228000</v>
      </c>
      <c r="E3475">
        <v>450560</v>
      </c>
      <c r="F3475" s="4">
        <f t="shared" si="54"/>
        <v>226186.66666666666</v>
      </c>
    </row>
    <row r="3476" spans="1:6" x14ac:dyDescent="0.3">
      <c r="A3476" t="s">
        <v>4398</v>
      </c>
      <c r="B3476">
        <v>160000</v>
      </c>
      <c r="C3476">
        <v>2051680</v>
      </c>
      <c r="D3476">
        <v>2241120</v>
      </c>
      <c r="E3476">
        <v>1677680</v>
      </c>
      <c r="F3476" s="4">
        <f t="shared" si="54"/>
        <v>1990160</v>
      </c>
    </row>
    <row r="3477" spans="1:6" x14ac:dyDescent="0.3">
      <c r="A3477" t="s">
        <v>4399</v>
      </c>
      <c r="B3477">
        <v>0</v>
      </c>
      <c r="C3477">
        <v>453200</v>
      </c>
      <c r="D3477">
        <v>0</v>
      </c>
      <c r="E3477">
        <v>0</v>
      </c>
      <c r="F3477" s="4">
        <f t="shared" si="54"/>
        <v>151066.66666666666</v>
      </c>
    </row>
    <row r="3478" spans="1:6" x14ac:dyDescent="0.3">
      <c r="A3478" t="s">
        <v>4400</v>
      </c>
      <c r="B3478">
        <v>0</v>
      </c>
      <c r="C3478">
        <v>3848800</v>
      </c>
      <c r="D3478">
        <v>0</v>
      </c>
      <c r="E3478">
        <v>0</v>
      </c>
      <c r="F3478" s="4">
        <f t="shared" si="54"/>
        <v>1282933.3333333333</v>
      </c>
    </row>
    <row r="3479" spans="1:6" x14ac:dyDescent="0.3">
      <c r="A3479" t="s">
        <v>4401</v>
      </c>
      <c r="B3479">
        <v>0</v>
      </c>
      <c r="C3479">
        <v>612000</v>
      </c>
      <c r="D3479">
        <v>191100</v>
      </c>
      <c r="E3479">
        <v>0</v>
      </c>
      <c r="F3479" s="4">
        <f t="shared" si="54"/>
        <v>267700</v>
      </c>
    </row>
    <row r="3480" spans="1:6" x14ac:dyDescent="0.3">
      <c r="A3480" t="s">
        <v>4402</v>
      </c>
      <c r="B3480">
        <v>6078640</v>
      </c>
      <c r="C3480">
        <v>11016800</v>
      </c>
      <c r="D3480">
        <v>8910760</v>
      </c>
      <c r="E3480">
        <v>10429040</v>
      </c>
      <c r="F3480" s="4">
        <f t="shared" si="54"/>
        <v>10118866.666666666</v>
      </c>
    </row>
    <row r="3481" spans="1:6" x14ac:dyDescent="0.3">
      <c r="A3481" t="s">
        <v>4403</v>
      </c>
      <c r="B3481">
        <v>0</v>
      </c>
      <c r="C3481">
        <v>0</v>
      </c>
      <c r="D3481">
        <v>1138230</v>
      </c>
      <c r="E3481">
        <v>795620</v>
      </c>
      <c r="F3481" s="4">
        <f t="shared" si="54"/>
        <v>644616.66666666663</v>
      </c>
    </row>
    <row r="3482" spans="1:6" x14ac:dyDescent="0.3">
      <c r="A3482" t="s">
        <v>4404</v>
      </c>
      <c r="B3482">
        <v>2484300</v>
      </c>
      <c r="C3482">
        <v>281190</v>
      </c>
      <c r="D3482">
        <v>0</v>
      </c>
      <c r="E3482">
        <v>215670</v>
      </c>
      <c r="F3482" s="4">
        <f t="shared" si="54"/>
        <v>165620</v>
      </c>
    </row>
    <row r="3483" spans="1:6" x14ac:dyDescent="0.3">
      <c r="A3483" t="s">
        <v>4405</v>
      </c>
      <c r="B3483">
        <v>0</v>
      </c>
      <c r="C3483">
        <v>0</v>
      </c>
      <c r="D3483">
        <v>1058800</v>
      </c>
      <c r="E3483">
        <v>0</v>
      </c>
      <c r="F3483" s="4">
        <f t="shared" si="54"/>
        <v>352933.33333333331</v>
      </c>
    </row>
    <row r="3484" spans="1:6" x14ac:dyDescent="0.3">
      <c r="A3484" t="s">
        <v>4406</v>
      </c>
      <c r="B3484">
        <v>939220</v>
      </c>
      <c r="C3484">
        <v>1556780</v>
      </c>
      <c r="D3484">
        <v>0</v>
      </c>
      <c r="E3484">
        <v>2435160</v>
      </c>
      <c r="F3484" s="4">
        <f t="shared" si="54"/>
        <v>1330646.6666666667</v>
      </c>
    </row>
    <row r="3485" spans="1:6" x14ac:dyDescent="0.3">
      <c r="A3485" t="s">
        <v>4407</v>
      </c>
      <c r="B3485">
        <v>1321980</v>
      </c>
      <c r="C3485">
        <v>0</v>
      </c>
      <c r="D3485">
        <v>3171360</v>
      </c>
      <c r="E3485">
        <v>4353860</v>
      </c>
      <c r="F3485" s="4">
        <f t="shared" si="54"/>
        <v>2508406.6666666665</v>
      </c>
    </row>
    <row r="3486" spans="1:6" x14ac:dyDescent="0.3">
      <c r="A3486" t="s">
        <v>4408</v>
      </c>
      <c r="B3486">
        <v>10813310</v>
      </c>
      <c r="C3486">
        <v>8878540</v>
      </c>
      <c r="D3486">
        <v>899770</v>
      </c>
      <c r="E3486">
        <v>0</v>
      </c>
      <c r="F3486" s="4">
        <f t="shared" si="54"/>
        <v>3259436.6666666665</v>
      </c>
    </row>
    <row r="3487" spans="1:6" x14ac:dyDescent="0.3">
      <c r="A3487" t="s">
        <v>4409</v>
      </c>
      <c r="B3487">
        <v>0</v>
      </c>
      <c r="C3487">
        <v>2306200</v>
      </c>
      <c r="D3487">
        <v>529620</v>
      </c>
      <c r="E3487">
        <v>963720</v>
      </c>
      <c r="F3487" s="4">
        <f t="shared" si="54"/>
        <v>1266513.3333333333</v>
      </c>
    </row>
    <row r="3488" spans="1:6" x14ac:dyDescent="0.3">
      <c r="A3488" t="s">
        <v>4410</v>
      </c>
      <c r="B3488">
        <v>2129280</v>
      </c>
      <c r="C3488">
        <v>5926480</v>
      </c>
      <c r="D3488">
        <v>5922280</v>
      </c>
      <c r="E3488">
        <v>3050810</v>
      </c>
      <c r="F3488" s="4">
        <f t="shared" si="54"/>
        <v>4966523.333333333</v>
      </c>
    </row>
    <row r="3489" spans="1:6" x14ac:dyDescent="0.3">
      <c r="A3489" t="s">
        <v>4411</v>
      </c>
      <c r="B3489">
        <v>0</v>
      </c>
      <c r="C3489">
        <v>1008200</v>
      </c>
      <c r="D3489">
        <v>573300</v>
      </c>
      <c r="E3489">
        <v>2117860</v>
      </c>
      <c r="F3489" s="4">
        <f t="shared" si="54"/>
        <v>1233120</v>
      </c>
    </row>
    <row r="3490" spans="1:6" x14ac:dyDescent="0.3">
      <c r="A3490" t="s">
        <v>4412</v>
      </c>
      <c r="B3490">
        <v>1062000</v>
      </c>
      <c r="C3490">
        <v>2096560</v>
      </c>
      <c r="D3490">
        <v>0</v>
      </c>
      <c r="E3490">
        <v>2137260</v>
      </c>
      <c r="F3490" s="4">
        <f t="shared" si="54"/>
        <v>1411273.3333333333</v>
      </c>
    </row>
    <row r="3491" spans="1:6" x14ac:dyDescent="0.3">
      <c r="A3491" t="s">
        <v>4413</v>
      </c>
      <c r="B3491">
        <v>2133780</v>
      </c>
      <c r="C3491">
        <v>2475650</v>
      </c>
      <c r="D3491">
        <v>2360850</v>
      </c>
      <c r="E3491">
        <v>3197090</v>
      </c>
      <c r="F3491" s="4">
        <f t="shared" si="54"/>
        <v>2677863.3333333335</v>
      </c>
    </row>
    <row r="3492" spans="1:6" x14ac:dyDescent="0.3">
      <c r="A3492" t="s">
        <v>4414</v>
      </c>
      <c r="B3492">
        <v>699510</v>
      </c>
      <c r="C3492">
        <v>4736550</v>
      </c>
      <c r="D3492">
        <v>897260</v>
      </c>
      <c r="E3492">
        <v>1551640</v>
      </c>
      <c r="F3492" s="4">
        <f t="shared" si="54"/>
        <v>2395150</v>
      </c>
    </row>
    <row r="3493" spans="1:6" x14ac:dyDescent="0.3">
      <c r="A3493" t="s">
        <v>4415</v>
      </c>
      <c r="B3493">
        <v>927800</v>
      </c>
      <c r="C3493">
        <v>740000</v>
      </c>
      <c r="D3493">
        <v>0</v>
      </c>
      <c r="E3493">
        <v>386000</v>
      </c>
      <c r="F3493" s="4">
        <f t="shared" si="54"/>
        <v>375333.33333333331</v>
      </c>
    </row>
    <row r="3494" spans="1:6" x14ac:dyDescent="0.3">
      <c r="A3494" t="s">
        <v>4416</v>
      </c>
      <c r="B3494">
        <v>1893250</v>
      </c>
      <c r="C3494">
        <v>1163800</v>
      </c>
      <c r="D3494">
        <v>191100</v>
      </c>
      <c r="E3494">
        <v>8475700</v>
      </c>
      <c r="F3494" s="4">
        <f t="shared" si="54"/>
        <v>3276866.6666666665</v>
      </c>
    </row>
    <row r="3495" spans="1:6" x14ac:dyDescent="0.3">
      <c r="A3495" t="s">
        <v>4417</v>
      </c>
      <c r="B3495">
        <v>0</v>
      </c>
      <c r="C3495">
        <v>1218490</v>
      </c>
      <c r="D3495">
        <v>2048900</v>
      </c>
      <c r="E3495">
        <v>1758120</v>
      </c>
      <c r="F3495" s="4">
        <f t="shared" si="54"/>
        <v>1675170</v>
      </c>
    </row>
    <row r="3496" spans="1:6" x14ac:dyDescent="0.3">
      <c r="A3496" t="s">
        <v>4418</v>
      </c>
      <c r="B3496">
        <v>248000</v>
      </c>
      <c r="C3496">
        <v>0</v>
      </c>
      <c r="D3496">
        <v>1565200</v>
      </c>
      <c r="E3496">
        <v>382200</v>
      </c>
      <c r="F3496" s="4">
        <f t="shared" si="54"/>
        <v>649133.33333333337</v>
      </c>
    </row>
    <row r="3497" spans="1:6" x14ac:dyDescent="0.3">
      <c r="A3497" t="s">
        <v>4419</v>
      </c>
      <c r="B3497">
        <v>1358650</v>
      </c>
      <c r="C3497">
        <v>2156700</v>
      </c>
      <c r="D3497">
        <v>565920</v>
      </c>
      <c r="E3497">
        <v>1646000</v>
      </c>
      <c r="F3497" s="4">
        <f t="shared" si="54"/>
        <v>1456206.6666666667</v>
      </c>
    </row>
    <row r="3498" spans="1:6" x14ac:dyDescent="0.3">
      <c r="A3498" t="s">
        <v>4420</v>
      </c>
      <c r="B3498">
        <v>382200</v>
      </c>
      <c r="C3498">
        <v>3224810</v>
      </c>
      <c r="D3498">
        <v>2320500</v>
      </c>
      <c r="E3498">
        <v>2098120</v>
      </c>
      <c r="F3498" s="4">
        <f t="shared" si="54"/>
        <v>2547810</v>
      </c>
    </row>
    <row r="3499" spans="1:6" x14ac:dyDescent="0.3">
      <c r="A3499" t="s">
        <v>4421</v>
      </c>
      <c r="B3499">
        <v>619300</v>
      </c>
      <c r="C3499">
        <v>1072000</v>
      </c>
      <c r="D3499">
        <v>229320</v>
      </c>
      <c r="E3499">
        <v>2910680</v>
      </c>
      <c r="F3499" s="4">
        <f t="shared" si="54"/>
        <v>1404000</v>
      </c>
    </row>
    <row r="3500" spans="1:6" x14ac:dyDescent="0.3">
      <c r="A3500" t="s">
        <v>4422</v>
      </c>
      <c r="B3500">
        <v>2480180</v>
      </c>
      <c r="C3500">
        <v>4119600</v>
      </c>
      <c r="D3500">
        <v>2839740</v>
      </c>
      <c r="E3500">
        <v>4204580</v>
      </c>
      <c r="F3500" s="4">
        <f t="shared" si="54"/>
        <v>3721306.6666666665</v>
      </c>
    </row>
    <row r="3501" spans="1:6" x14ac:dyDescent="0.3">
      <c r="A3501" t="s">
        <v>4423</v>
      </c>
      <c r="B3501">
        <v>2119190</v>
      </c>
      <c r="C3501">
        <v>6899050</v>
      </c>
      <c r="D3501">
        <v>10648760</v>
      </c>
      <c r="E3501">
        <v>8940720</v>
      </c>
      <c r="F3501" s="4">
        <f t="shared" si="54"/>
        <v>8829510</v>
      </c>
    </row>
    <row r="3502" spans="1:6" x14ac:dyDescent="0.3">
      <c r="A3502" t="s">
        <v>4424</v>
      </c>
      <c r="B3502">
        <v>1360080</v>
      </c>
      <c r="C3502">
        <v>882700</v>
      </c>
      <c r="D3502">
        <v>0</v>
      </c>
      <c r="E3502">
        <v>1433280</v>
      </c>
      <c r="F3502" s="4">
        <f t="shared" si="54"/>
        <v>771993.33333333337</v>
      </c>
    </row>
    <row r="3503" spans="1:6" x14ac:dyDescent="0.3">
      <c r="A3503" t="s">
        <v>4425</v>
      </c>
      <c r="B3503">
        <v>0</v>
      </c>
      <c r="C3503">
        <v>1239950</v>
      </c>
      <c r="D3503">
        <v>1023200</v>
      </c>
      <c r="E3503">
        <v>0</v>
      </c>
      <c r="F3503" s="4">
        <f t="shared" si="54"/>
        <v>754383.33333333337</v>
      </c>
    </row>
    <row r="3504" spans="1:6" x14ac:dyDescent="0.3">
      <c r="A3504" t="s">
        <v>4426</v>
      </c>
      <c r="B3504">
        <v>711620</v>
      </c>
      <c r="C3504">
        <v>662480</v>
      </c>
      <c r="D3504">
        <v>236600</v>
      </c>
      <c r="E3504">
        <v>2490080</v>
      </c>
      <c r="F3504" s="4">
        <f t="shared" si="54"/>
        <v>1129720</v>
      </c>
    </row>
    <row r="3505" spans="1:6" x14ac:dyDescent="0.3">
      <c r="A3505" t="s">
        <v>4427</v>
      </c>
      <c r="B3505">
        <v>424000</v>
      </c>
      <c r="C3505">
        <v>1156920</v>
      </c>
      <c r="D3505">
        <v>305760</v>
      </c>
      <c r="E3505">
        <v>906600</v>
      </c>
      <c r="F3505" s="4">
        <f t="shared" si="54"/>
        <v>789760</v>
      </c>
    </row>
    <row r="3506" spans="1:6" x14ac:dyDescent="0.3">
      <c r="A3506" t="s">
        <v>4428</v>
      </c>
      <c r="B3506">
        <v>837200</v>
      </c>
      <c r="C3506">
        <v>5232750</v>
      </c>
      <c r="D3506">
        <v>1466920</v>
      </c>
      <c r="E3506">
        <v>3014970</v>
      </c>
      <c r="F3506" s="4">
        <f t="shared" si="54"/>
        <v>3238213.3333333335</v>
      </c>
    </row>
    <row r="3507" spans="1:6" x14ac:dyDescent="0.3">
      <c r="A3507" t="s">
        <v>4429</v>
      </c>
      <c r="B3507">
        <v>0</v>
      </c>
      <c r="C3507">
        <v>0</v>
      </c>
      <c r="D3507">
        <v>234600</v>
      </c>
      <c r="E3507">
        <v>0</v>
      </c>
      <c r="F3507" s="4">
        <f t="shared" si="54"/>
        <v>78200</v>
      </c>
    </row>
    <row r="3508" spans="1:6" x14ac:dyDescent="0.3">
      <c r="A3508" t="s">
        <v>4430</v>
      </c>
      <c r="B3508">
        <v>160000</v>
      </c>
      <c r="C3508">
        <v>411950</v>
      </c>
      <c r="D3508">
        <v>391300</v>
      </c>
      <c r="E3508">
        <v>2115440</v>
      </c>
      <c r="F3508" s="4">
        <f t="shared" si="54"/>
        <v>972896.66666666663</v>
      </c>
    </row>
    <row r="3509" spans="1:6" x14ac:dyDescent="0.3">
      <c r="A3509" t="s">
        <v>4431</v>
      </c>
      <c r="B3509">
        <v>264000</v>
      </c>
      <c r="C3509">
        <v>494000</v>
      </c>
      <c r="D3509">
        <v>1146420</v>
      </c>
      <c r="E3509">
        <v>0</v>
      </c>
      <c r="F3509" s="4">
        <f t="shared" si="54"/>
        <v>546806.66666666663</v>
      </c>
    </row>
    <row r="3510" spans="1:6" x14ac:dyDescent="0.3">
      <c r="A3510" t="s">
        <v>4432</v>
      </c>
      <c r="B3510">
        <v>2581320</v>
      </c>
      <c r="C3510">
        <v>2234970</v>
      </c>
      <c r="D3510">
        <v>2590419</v>
      </c>
      <c r="E3510">
        <v>4033310</v>
      </c>
      <c r="F3510" s="4">
        <f t="shared" si="54"/>
        <v>2952899.6666666665</v>
      </c>
    </row>
    <row r="3511" spans="1:6" x14ac:dyDescent="0.3">
      <c r="A3511" t="s">
        <v>4433</v>
      </c>
      <c r="B3511">
        <v>591500</v>
      </c>
      <c r="C3511">
        <v>455000</v>
      </c>
      <c r="D3511">
        <v>1634000</v>
      </c>
      <c r="E3511">
        <v>709800</v>
      </c>
      <c r="F3511" s="4">
        <f t="shared" si="54"/>
        <v>932933.33333333337</v>
      </c>
    </row>
    <row r="3512" spans="1:6" x14ac:dyDescent="0.3">
      <c r="A3512" t="s">
        <v>4434</v>
      </c>
      <c r="B3512">
        <v>3043210</v>
      </c>
      <c r="C3512">
        <v>300300</v>
      </c>
      <c r="D3512">
        <v>2311400</v>
      </c>
      <c r="E3512">
        <v>1647100</v>
      </c>
      <c r="F3512" s="4">
        <f t="shared" si="54"/>
        <v>1419600</v>
      </c>
    </row>
    <row r="3513" spans="1:6" x14ac:dyDescent="0.3">
      <c r="A3513" t="s">
        <v>4435</v>
      </c>
      <c r="B3513">
        <v>906400</v>
      </c>
      <c r="C3513">
        <v>740000</v>
      </c>
      <c r="D3513">
        <v>0</v>
      </c>
      <c r="E3513">
        <v>463500</v>
      </c>
      <c r="F3513" s="4">
        <f t="shared" si="54"/>
        <v>401166.66666666669</v>
      </c>
    </row>
    <row r="3514" spans="1:6" x14ac:dyDescent="0.3">
      <c r="A3514" t="s">
        <v>4436</v>
      </c>
      <c r="B3514">
        <v>0</v>
      </c>
      <c r="C3514">
        <v>1550770</v>
      </c>
      <c r="D3514">
        <v>0</v>
      </c>
      <c r="E3514">
        <v>1072860</v>
      </c>
      <c r="F3514" s="4">
        <f t="shared" si="54"/>
        <v>874543.33333333337</v>
      </c>
    </row>
    <row r="3515" spans="1:6" x14ac:dyDescent="0.3">
      <c r="A3515" t="s">
        <v>4437</v>
      </c>
      <c r="B3515">
        <v>0</v>
      </c>
      <c r="C3515">
        <v>973840</v>
      </c>
      <c r="D3515">
        <v>0</v>
      </c>
      <c r="E3515">
        <v>316680</v>
      </c>
      <c r="F3515" s="4">
        <f t="shared" si="54"/>
        <v>430173.33333333331</v>
      </c>
    </row>
    <row r="3516" spans="1:6" x14ac:dyDescent="0.3">
      <c r="A3516" t="s">
        <v>4438</v>
      </c>
      <c r="B3516">
        <v>764400</v>
      </c>
      <c r="C3516">
        <v>444990</v>
      </c>
      <c r="D3516">
        <v>311100</v>
      </c>
      <c r="E3516">
        <v>386000</v>
      </c>
      <c r="F3516" s="4">
        <f t="shared" si="54"/>
        <v>380696.66666666669</v>
      </c>
    </row>
    <row r="3517" spans="1:6" x14ac:dyDescent="0.3">
      <c r="A3517" t="s">
        <v>4439</v>
      </c>
      <c r="B3517">
        <v>767800</v>
      </c>
      <c r="C3517">
        <v>198900</v>
      </c>
      <c r="D3517">
        <v>850500</v>
      </c>
      <c r="E3517">
        <v>572000</v>
      </c>
      <c r="F3517" s="4">
        <f t="shared" si="54"/>
        <v>540466.66666666663</v>
      </c>
    </row>
    <row r="3518" spans="1:6" x14ac:dyDescent="0.3">
      <c r="A3518" t="s">
        <v>4440</v>
      </c>
      <c r="B3518">
        <v>1186780</v>
      </c>
      <c r="C3518">
        <v>247520</v>
      </c>
      <c r="D3518">
        <v>1568000</v>
      </c>
      <c r="E3518">
        <v>1057900</v>
      </c>
      <c r="F3518" s="4">
        <f t="shared" si="54"/>
        <v>957806.66666666663</v>
      </c>
    </row>
    <row r="3519" spans="1:6" x14ac:dyDescent="0.3">
      <c r="A3519" t="s">
        <v>4441</v>
      </c>
      <c r="B3519">
        <v>570000</v>
      </c>
      <c r="C3519">
        <v>875050</v>
      </c>
      <c r="D3519">
        <v>349000</v>
      </c>
      <c r="E3519">
        <v>410000</v>
      </c>
      <c r="F3519" s="4">
        <f t="shared" si="54"/>
        <v>544683.33333333337</v>
      </c>
    </row>
    <row r="3520" spans="1:6" x14ac:dyDescent="0.3">
      <c r="A3520" t="s">
        <v>4442</v>
      </c>
      <c r="B3520">
        <v>4695150</v>
      </c>
      <c r="C3520">
        <v>7562590</v>
      </c>
      <c r="D3520">
        <v>4179190</v>
      </c>
      <c r="E3520">
        <v>5764450</v>
      </c>
      <c r="F3520" s="4">
        <f t="shared" si="54"/>
        <v>5835410</v>
      </c>
    </row>
    <row r="3521" spans="1:6" x14ac:dyDescent="0.3">
      <c r="A3521" t="s">
        <v>4443</v>
      </c>
      <c r="B3521">
        <v>160000</v>
      </c>
      <c r="C3521">
        <v>519200</v>
      </c>
      <c r="D3521">
        <v>2454600</v>
      </c>
      <c r="E3521">
        <v>2074480</v>
      </c>
      <c r="F3521" s="4">
        <f t="shared" si="54"/>
        <v>1682760</v>
      </c>
    </row>
    <row r="3522" spans="1:6" x14ac:dyDescent="0.3">
      <c r="A3522" t="s">
        <v>4444</v>
      </c>
      <c r="B3522">
        <v>711920</v>
      </c>
      <c r="C3522">
        <v>423150</v>
      </c>
      <c r="D3522">
        <v>3274100</v>
      </c>
      <c r="E3522">
        <v>852560</v>
      </c>
      <c r="F3522" s="4">
        <f t="shared" si="54"/>
        <v>1516603.3333333333</v>
      </c>
    </row>
    <row r="3523" spans="1:6" x14ac:dyDescent="0.3">
      <c r="A3523" t="s">
        <v>4445</v>
      </c>
      <c r="B3523">
        <v>1135950</v>
      </c>
      <c r="C3523">
        <v>1861050</v>
      </c>
      <c r="D3523">
        <v>0</v>
      </c>
      <c r="E3523">
        <v>2133040</v>
      </c>
      <c r="F3523" s="4">
        <f t="shared" ref="F3523:F3586" si="55">SUM(C3523:E3523)/3</f>
        <v>1331363.3333333333</v>
      </c>
    </row>
    <row r="3524" spans="1:6" x14ac:dyDescent="0.3">
      <c r="A3524" t="s">
        <v>4446</v>
      </c>
      <c r="B3524">
        <v>2346890</v>
      </c>
      <c r="C3524">
        <v>2012100</v>
      </c>
      <c r="D3524">
        <v>3914770</v>
      </c>
      <c r="E3524">
        <v>4131060</v>
      </c>
      <c r="F3524" s="4">
        <f t="shared" si="55"/>
        <v>3352643.3333333335</v>
      </c>
    </row>
    <row r="3525" spans="1:6" x14ac:dyDescent="0.3">
      <c r="A3525" t="s">
        <v>4447</v>
      </c>
      <c r="B3525">
        <v>0</v>
      </c>
      <c r="C3525">
        <v>1125440</v>
      </c>
      <c r="D3525">
        <v>0</v>
      </c>
      <c r="E3525">
        <v>0</v>
      </c>
      <c r="F3525" s="4">
        <f t="shared" si="55"/>
        <v>375146.66666666669</v>
      </c>
    </row>
    <row r="3526" spans="1:6" x14ac:dyDescent="0.3">
      <c r="A3526" t="s">
        <v>4448</v>
      </c>
      <c r="B3526">
        <v>2072110</v>
      </c>
      <c r="C3526">
        <v>2048190</v>
      </c>
      <c r="D3526">
        <v>3292840</v>
      </c>
      <c r="E3526">
        <v>2416400</v>
      </c>
      <c r="F3526" s="4">
        <f t="shared" si="55"/>
        <v>2585810</v>
      </c>
    </row>
    <row r="3527" spans="1:6" x14ac:dyDescent="0.3">
      <c r="A3527" t="s">
        <v>4449</v>
      </c>
      <c r="B3527">
        <v>0</v>
      </c>
      <c r="C3527">
        <v>149400</v>
      </c>
      <c r="D3527">
        <v>884520</v>
      </c>
      <c r="E3527">
        <v>0</v>
      </c>
      <c r="F3527" s="4">
        <f t="shared" si="55"/>
        <v>344640</v>
      </c>
    </row>
    <row r="3528" spans="1:6" x14ac:dyDescent="0.3">
      <c r="A3528" t="s">
        <v>4450</v>
      </c>
      <c r="B3528">
        <v>567680</v>
      </c>
      <c r="C3528">
        <v>2164000</v>
      </c>
      <c r="D3528">
        <v>2184850</v>
      </c>
      <c r="E3528">
        <v>1045250</v>
      </c>
      <c r="F3528" s="4">
        <f t="shared" si="55"/>
        <v>1798033.3333333333</v>
      </c>
    </row>
    <row r="3529" spans="1:6" x14ac:dyDescent="0.3">
      <c r="A3529" t="s">
        <v>4451</v>
      </c>
      <c r="B3529">
        <v>0</v>
      </c>
      <c r="C3529">
        <v>0</v>
      </c>
      <c r="D3529">
        <v>473200</v>
      </c>
      <c r="E3529">
        <v>0</v>
      </c>
      <c r="F3529" s="4">
        <f t="shared" si="55"/>
        <v>157733.33333333334</v>
      </c>
    </row>
    <row r="3530" spans="1:6" x14ac:dyDescent="0.3">
      <c r="A3530" t="s">
        <v>4452</v>
      </c>
      <c r="B3530">
        <v>160000</v>
      </c>
      <c r="C3530">
        <v>245700</v>
      </c>
      <c r="D3530">
        <v>0</v>
      </c>
      <c r="E3530">
        <v>1026700</v>
      </c>
      <c r="F3530" s="4">
        <f t="shared" si="55"/>
        <v>424133.33333333331</v>
      </c>
    </row>
    <row r="3531" spans="1:6" x14ac:dyDescent="0.3">
      <c r="A3531" t="s">
        <v>4453</v>
      </c>
      <c r="B3531">
        <v>5205940</v>
      </c>
      <c r="C3531">
        <v>2454150</v>
      </c>
      <c r="D3531">
        <v>2766400</v>
      </c>
      <c r="E3531">
        <v>2667290</v>
      </c>
      <c r="F3531" s="4">
        <f t="shared" si="55"/>
        <v>2629280</v>
      </c>
    </row>
    <row r="3532" spans="1:6" x14ac:dyDescent="0.3">
      <c r="A3532" t="s">
        <v>4454</v>
      </c>
      <c r="B3532">
        <v>0</v>
      </c>
      <c r="C3532">
        <v>840240</v>
      </c>
      <c r="D3532">
        <v>737100</v>
      </c>
      <c r="E3532">
        <v>0</v>
      </c>
      <c r="F3532" s="4">
        <f t="shared" si="55"/>
        <v>525780</v>
      </c>
    </row>
    <row r="3533" spans="1:6" x14ac:dyDescent="0.3">
      <c r="A3533" t="s">
        <v>4455</v>
      </c>
      <c r="B3533">
        <v>411950</v>
      </c>
      <c r="C3533">
        <v>15651140</v>
      </c>
      <c r="D3533">
        <v>2442000</v>
      </c>
      <c r="E3533">
        <v>602420</v>
      </c>
      <c r="F3533" s="4">
        <f t="shared" si="55"/>
        <v>6231853.333333333</v>
      </c>
    </row>
    <row r="3534" spans="1:6" x14ac:dyDescent="0.3">
      <c r="A3534" t="s">
        <v>4456</v>
      </c>
      <c r="B3534">
        <v>4523960</v>
      </c>
      <c r="C3534">
        <v>5008250</v>
      </c>
      <c r="D3534">
        <v>3659890</v>
      </c>
      <c r="E3534">
        <v>3401280</v>
      </c>
      <c r="F3534" s="4">
        <f t="shared" si="55"/>
        <v>4023140</v>
      </c>
    </row>
    <row r="3535" spans="1:6" x14ac:dyDescent="0.3">
      <c r="A3535" t="s">
        <v>4457</v>
      </c>
      <c r="B3535">
        <v>3179540</v>
      </c>
      <c r="C3535">
        <v>4154960</v>
      </c>
      <c r="D3535">
        <v>5389800</v>
      </c>
      <c r="E3535">
        <v>4288310</v>
      </c>
      <c r="F3535" s="4">
        <f t="shared" si="55"/>
        <v>4611023.333333333</v>
      </c>
    </row>
    <row r="3536" spans="1:6" x14ac:dyDescent="0.3">
      <c r="A3536" t="s">
        <v>4458</v>
      </c>
      <c r="B3536">
        <v>657700</v>
      </c>
      <c r="C3536">
        <v>939120</v>
      </c>
      <c r="D3536">
        <v>0</v>
      </c>
      <c r="E3536">
        <v>1190000</v>
      </c>
      <c r="F3536" s="4">
        <f t="shared" si="55"/>
        <v>709706.66666666663</v>
      </c>
    </row>
    <row r="3537" spans="1:6" x14ac:dyDescent="0.3">
      <c r="A3537" t="s">
        <v>4459</v>
      </c>
      <c r="B3537">
        <v>1091630</v>
      </c>
      <c r="C3537">
        <v>348530</v>
      </c>
      <c r="D3537">
        <v>0</v>
      </c>
      <c r="E3537">
        <v>0</v>
      </c>
      <c r="F3537" s="4">
        <f t="shared" si="55"/>
        <v>116176.66666666667</v>
      </c>
    </row>
    <row r="3538" spans="1:6" x14ac:dyDescent="0.3">
      <c r="A3538" t="s">
        <v>4460</v>
      </c>
      <c r="B3538">
        <v>1344000</v>
      </c>
      <c r="C3538">
        <v>300300</v>
      </c>
      <c r="D3538">
        <v>2921100</v>
      </c>
      <c r="E3538">
        <v>0</v>
      </c>
      <c r="F3538" s="4">
        <f t="shared" si="55"/>
        <v>1073800</v>
      </c>
    </row>
    <row r="3539" spans="1:6" x14ac:dyDescent="0.3">
      <c r="A3539" t="s">
        <v>4461</v>
      </c>
      <c r="B3539">
        <v>7928910</v>
      </c>
      <c r="C3539">
        <v>7493790</v>
      </c>
      <c r="D3539">
        <v>7744600</v>
      </c>
      <c r="E3539">
        <v>7663000</v>
      </c>
      <c r="F3539" s="4">
        <f t="shared" si="55"/>
        <v>7633796.666666667</v>
      </c>
    </row>
    <row r="3540" spans="1:6" x14ac:dyDescent="0.3">
      <c r="A3540" t="s">
        <v>4462</v>
      </c>
      <c r="B3540">
        <v>828000</v>
      </c>
      <c r="C3540">
        <v>717080</v>
      </c>
      <c r="D3540">
        <v>38220</v>
      </c>
      <c r="E3540">
        <v>844000</v>
      </c>
      <c r="F3540" s="4">
        <f t="shared" si="55"/>
        <v>533100</v>
      </c>
    </row>
    <row r="3541" spans="1:6" x14ac:dyDescent="0.3">
      <c r="A3541" t="s">
        <v>4463</v>
      </c>
      <c r="B3541">
        <v>314240</v>
      </c>
      <c r="C3541">
        <v>1056460</v>
      </c>
      <c r="D3541">
        <v>626000</v>
      </c>
      <c r="E3541">
        <v>1076000</v>
      </c>
      <c r="F3541" s="4">
        <f t="shared" si="55"/>
        <v>919486.66666666663</v>
      </c>
    </row>
    <row r="3542" spans="1:6" x14ac:dyDescent="0.3">
      <c r="A3542" t="s">
        <v>4464</v>
      </c>
      <c r="B3542">
        <v>7273150</v>
      </c>
      <c r="C3542">
        <v>11343790</v>
      </c>
      <c r="D3542">
        <v>10822500</v>
      </c>
      <c r="E3542">
        <v>11383510</v>
      </c>
      <c r="F3542" s="4">
        <f t="shared" si="55"/>
        <v>11183266.666666666</v>
      </c>
    </row>
    <row r="3543" spans="1:6" x14ac:dyDescent="0.3">
      <c r="A3543" t="s">
        <v>4465</v>
      </c>
      <c r="B3543">
        <v>2102420</v>
      </c>
      <c r="C3543">
        <v>2380000</v>
      </c>
      <c r="D3543">
        <v>2116420</v>
      </c>
      <c r="E3543">
        <v>3382800</v>
      </c>
      <c r="F3543" s="4">
        <f t="shared" si="55"/>
        <v>2626406.6666666665</v>
      </c>
    </row>
    <row r="3544" spans="1:6" x14ac:dyDescent="0.3">
      <c r="A3544" t="s">
        <v>4466</v>
      </c>
      <c r="B3544">
        <v>5812530</v>
      </c>
      <c r="C3544">
        <v>2932840</v>
      </c>
      <c r="D3544">
        <v>3262160</v>
      </c>
      <c r="E3544">
        <v>7274580</v>
      </c>
      <c r="F3544" s="4">
        <f t="shared" si="55"/>
        <v>4489860</v>
      </c>
    </row>
    <row r="3545" spans="1:6" x14ac:dyDescent="0.3">
      <c r="A3545" t="s">
        <v>4467</v>
      </c>
      <c r="B3545">
        <v>715950</v>
      </c>
      <c r="C3545">
        <v>893050</v>
      </c>
      <c r="D3545">
        <v>810190</v>
      </c>
      <c r="E3545">
        <v>0</v>
      </c>
      <c r="F3545" s="4">
        <f t="shared" si="55"/>
        <v>567746.66666666663</v>
      </c>
    </row>
    <row r="3546" spans="1:6" x14ac:dyDescent="0.3">
      <c r="A3546" t="s">
        <v>4468</v>
      </c>
      <c r="B3546">
        <v>435840</v>
      </c>
      <c r="C3546">
        <v>2117080</v>
      </c>
      <c r="D3546">
        <v>3134900</v>
      </c>
      <c r="E3546">
        <v>820000</v>
      </c>
      <c r="F3546" s="4">
        <f t="shared" si="55"/>
        <v>2023993.3333333333</v>
      </c>
    </row>
    <row r="3547" spans="1:6" x14ac:dyDescent="0.3">
      <c r="A3547" t="s">
        <v>4469</v>
      </c>
      <c r="B3547">
        <v>717080</v>
      </c>
      <c r="C3547">
        <v>3283770</v>
      </c>
      <c r="D3547">
        <v>2234150</v>
      </c>
      <c r="E3547">
        <v>1167980</v>
      </c>
      <c r="F3547" s="4">
        <f t="shared" si="55"/>
        <v>2228633.3333333335</v>
      </c>
    </row>
    <row r="3548" spans="1:6" x14ac:dyDescent="0.3">
      <c r="A3548" t="s">
        <v>4470</v>
      </c>
      <c r="B3548">
        <v>1742760</v>
      </c>
      <c r="C3548">
        <v>772000</v>
      </c>
      <c r="D3548">
        <v>2129220</v>
      </c>
      <c r="E3548">
        <v>0</v>
      </c>
      <c r="F3548" s="4">
        <f t="shared" si="55"/>
        <v>967073.33333333337</v>
      </c>
    </row>
    <row r="3549" spans="1:6" x14ac:dyDescent="0.3">
      <c r="A3549" t="s">
        <v>4471</v>
      </c>
      <c r="B3549">
        <v>0</v>
      </c>
      <c r="C3549">
        <v>670300</v>
      </c>
      <c r="D3549">
        <v>300300</v>
      </c>
      <c r="E3549">
        <v>670300</v>
      </c>
      <c r="F3549" s="4">
        <f t="shared" si="55"/>
        <v>546966.66666666663</v>
      </c>
    </row>
    <row r="3550" spans="1:6" x14ac:dyDescent="0.3">
      <c r="A3550" t="s">
        <v>4472</v>
      </c>
      <c r="B3550">
        <v>10865340</v>
      </c>
      <c r="C3550">
        <v>10496840</v>
      </c>
      <c r="D3550">
        <v>8042580</v>
      </c>
      <c r="E3550">
        <v>9940980</v>
      </c>
      <c r="F3550" s="4">
        <f t="shared" si="55"/>
        <v>9493466.666666666</v>
      </c>
    </row>
    <row r="3551" spans="1:6" x14ac:dyDescent="0.3">
      <c r="A3551" t="s">
        <v>4473</v>
      </c>
      <c r="B3551">
        <v>1659500</v>
      </c>
      <c r="C3551">
        <v>2271700</v>
      </c>
      <c r="D3551">
        <v>6973140</v>
      </c>
      <c r="E3551">
        <v>5635220</v>
      </c>
      <c r="F3551" s="4">
        <f t="shared" si="55"/>
        <v>4960020</v>
      </c>
    </row>
    <row r="3552" spans="1:6" x14ac:dyDescent="0.3">
      <c r="A3552" t="s">
        <v>4474</v>
      </c>
      <c r="B3552">
        <v>0</v>
      </c>
      <c r="C3552">
        <v>0</v>
      </c>
      <c r="D3552">
        <v>1364260</v>
      </c>
      <c r="E3552">
        <v>789880</v>
      </c>
      <c r="F3552" s="4">
        <f t="shared" si="55"/>
        <v>718046.66666666663</v>
      </c>
    </row>
    <row r="3553" spans="1:6" x14ac:dyDescent="0.3">
      <c r="A3553" t="s">
        <v>4475</v>
      </c>
      <c r="B3553">
        <v>0</v>
      </c>
      <c r="C3553">
        <v>455100</v>
      </c>
      <c r="D3553">
        <v>0</v>
      </c>
      <c r="E3553">
        <v>234600</v>
      </c>
      <c r="F3553" s="4">
        <f t="shared" si="55"/>
        <v>229900</v>
      </c>
    </row>
    <row r="3554" spans="1:6" x14ac:dyDescent="0.3">
      <c r="A3554" t="s">
        <v>4476</v>
      </c>
      <c r="B3554">
        <v>1215800</v>
      </c>
      <c r="C3554">
        <v>0</v>
      </c>
      <c r="D3554">
        <v>545640</v>
      </c>
      <c r="E3554">
        <v>649460</v>
      </c>
      <c r="F3554" s="4">
        <f t="shared" si="55"/>
        <v>398366.66666666669</v>
      </c>
    </row>
    <row r="3555" spans="1:6" x14ac:dyDescent="0.3">
      <c r="A3555" t="s">
        <v>4477</v>
      </c>
      <c r="B3555">
        <v>0</v>
      </c>
      <c r="C3555">
        <v>980900</v>
      </c>
      <c r="D3555">
        <v>370000</v>
      </c>
      <c r="E3555">
        <v>1038180</v>
      </c>
      <c r="F3555" s="4">
        <f t="shared" si="55"/>
        <v>796360</v>
      </c>
    </row>
    <row r="3556" spans="1:6" x14ac:dyDescent="0.3">
      <c r="A3556" t="s">
        <v>4478</v>
      </c>
      <c r="B3556">
        <v>6268760</v>
      </c>
      <c r="C3556">
        <v>9568820</v>
      </c>
      <c r="D3556">
        <v>10284020</v>
      </c>
      <c r="E3556">
        <v>11585980</v>
      </c>
      <c r="F3556" s="4">
        <f t="shared" si="55"/>
        <v>10479606.666666666</v>
      </c>
    </row>
    <row r="3557" spans="1:6" x14ac:dyDescent="0.3">
      <c r="A3557" t="s">
        <v>4479</v>
      </c>
      <c r="B3557">
        <v>1026000</v>
      </c>
      <c r="C3557">
        <v>0</v>
      </c>
      <c r="D3557">
        <v>839200</v>
      </c>
      <c r="E3557">
        <v>1479960</v>
      </c>
      <c r="F3557" s="4">
        <f t="shared" si="55"/>
        <v>773053.33333333337</v>
      </c>
    </row>
    <row r="3558" spans="1:6" x14ac:dyDescent="0.3">
      <c r="A3558" t="s">
        <v>4480</v>
      </c>
      <c r="B3558">
        <v>700400</v>
      </c>
      <c r="C3558">
        <v>385840</v>
      </c>
      <c r="D3558">
        <v>553280</v>
      </c>
      <c r="E3558">
        <v>942760</v>
      </c>
      <c r="F3558" s="4">
        <f t="shared" si="55"/>
        <v>627293.33333333337</v>
      </c>
    </row>
    <row r="3559" spans="1:6" x14ac:dyDescent="0.3">
      <c r="A3559" t="s">
        <v>4481</v>
      </c>
      <c r="B3559">
        <v>2190950</v>
      </c>
      <c r="C3559">
        <v>0</v>
      </c>
      <c r="D3559">
        <v>537600</v>
      </c>
      <c r="E3559">
        <v>1012560</v>
      </c>
      <c r="F3559" s="4">
        <f t="shared" si="55"/>
        <v>516720</v>
      </c>
    </row>
    <row r="3560" spans="1:6" x14ac:dyDescent="0.3">
      <c r="A3560" t="s">
        <v>4482</v>
      </c>
      <c r="B3560">
        <v>3456180</v>
      </c>
      <c r="C3560">
        <v>2397900</v>
      </c>
      <c r="D3560">
        <v>4656100</v>
      </c>
      <c r="E3560">
        <v>6941320</v>
      </c>
      <c r="F3560" s="4">
        <f t="shared" si="55"/>
        <v>4665106.666666667</v>
      </c>
    </row>
    <row r="3561" spans="1:6" x14ac:dyDescent="0.3">
      <c r="A3561" t="s">
        <v>4483</v>
      </c>
      <c r="B3561">
        <v>838330</v>
      </c>
      <c r="C3561">
        <v>3730150</v>
      </c>
      <c r="D3561">
        <v>2022480</v>
      </c>
      <c r="E3561">
        <v>3589130</v>
      </c>
      <c r="F3561" s="4">
        <f t="shared" si="55"/>
        <v>3113920</v>
      </c>
    </row>
    <row r="3562" spans="1:6" x14ac:dyDescent="0.3">
      <c r="A3562" t="s">
        <v>4484</v>
      </c>
      <c r="B3562">
        <v>0</v>
      </c>
      <c r="C3562">
        <v>1291050</v>
      </c>
      <c r="D3562">
        <v>0</v>
      </c>
      <c r="E3562">
        <v>820000</v>
      </c>
      <c r="F3562" s="4">
        <f t="shared" si="55"/>
        <v>703683.33333333337</v>
      </c>
    </row>
    <row r="3563" spans="1:6" x14ac:dyDescent="0.3">
      <c r="A3563" t="s">
        <v>676</v>
      </c>
      <c r="B3563">
        <v>1119060</v>
      </c>
      <c r="C3563">
        <v>550180</v>
      </c>
      <c r="D3563">
        <v>760900</v>
      </c>
      <c r="E3563">
        <v>1708880</v>
      </c>
      <c r="F3563" s="4">
        <f t="shared" si="55"/>
        <v>1006653.3333333334</v>
      </c>
    </row>
    <row r="3564" spans="1:6" x14ac:dyDescent="0.3">
      <c r="A3564" t="s">
        <v>4485</v>
      </c>
      <c r="B3564">
        <v>370000</v>
      </c>
      <c r="C3564">
        <v>0</v>
      </c>
      <c r="D3564">
        <v>1644140</v>
      </c>
      <c r="E3564">
        <v>478660</v>
      </c>
      <c r="F3564" s="4">
        <f t="shared" si="55"/>
        <v>707600</v>
      </c>
    </row>
    <row r="3565" spans="1:6" x14ac:dyDescent="0.3">
      <c r="A3565" t="s">
        <v>4486</v>
      </c>
      <c r="B3565">
        <v>0</v>
      </c>
      <c r="C3565">
        <v>1087990</v>
      </c>
      <c r="D3565">
        <v>0</v>
      </c>
      <c r="E3565">
        <v>1117400</v>
      </c>
      <c r="F3565" s="4">
        <f t="shared" si="55"/>
        <v>735130</v>
      </c>
    </row>
    <row r="3566" spans="1:6" x14ac:dyDescent="0.3">
      <c r="A3566" t="s">
        <v>4487</v>
      </c>
      <c r="B3566">
        <v>2179720</v>
      </c>
      <c r="C3566">
        <v>2220460</v>
      </c>
      <c r="D3566">
        <v>482420</v>
      </c>
      <c r="E3566">
        <v>2037840</v>
      </c>
      <c r="F3566" s="4">
        <f t="shared" si="55"/>
        <v>1580240</v>
      </c>
    </row>
    <row r="3567" spans="1:6" x14ac:dyDescent="0.3">
      <c r="A3567" t="s">
        <v>4488</v>
      </c>
      <c r="B3567">
        <v>678330</v>
      </c>
      <c r="C3567">
        <v>686370</v>
      </c>
      <c r="D3567">
        <v>365000</v>
      </c>
      <c r="E3567">
        <v>0</v>
      </c>
      <c r="F3567" s="4">
        <f t="shared" si="55"/>
        <v>350456.66666666669</v>
      </c>
    </row>
    <row r="3568" spans="1:6" x14ac:dyDescent="0.3">
      <c r="A3568" t="s">
        <v>4489</v>
      </c>
      <c r="B3568">
        <v>411950</v>
      </c>
      <c r="C3568">
        <v>1990310</v>
      </c>
      <c r="D3568">
        <v>0</v>
      </c>
      <c r="E3568">
        <v>0</v>
      </c>
      <c r="F3568" s="4">
        <f t="shared" si="55"/>
        <v>663436.66666666663</v>
      </c>
    </row>
    <row r="3569" spans="1:6" x14ac:dyDescent="0.3">
      <c r="A3569" t="s">
        <v>4490</v>
      </c>
      <c r="B3569">
        <v>0</v>
      </c>
      <c r="C3569">
        <v>2196000</v>
      </c>
      <c r="D3569">
        <v>2236800</v>
      </c>
      <c r="E3569">
        <v>0</v>
      </c>
      <c r="F3569" s="4">
        <f t="shared" si="55"/>
        <v>1477600</v>
      </c>
    </row>
    <row r="3570" spans="1:6" x14ac:dyDescent="0.3">
      <c r="A3570" t="s">
        <v>4491</v>
      </c>
      <c r="B3570">
        <v>0</v>
      </c>
      <c r="C3570">
        <v>1024970</v>
      </c>
      <c r="D3570">
        <v>0</v>
      </c>
      <c r="E3570">
        <v>373100</v>
      </c>
      <c r="F3570" s="4">
        <f t="shared" si="55"/>
        <v>466023.33333333331</v>
      </c>
    </row>
    <row r="3571" spans="1:6" x14ac:dyDescent="0.3">
      <c r="A3571" t="s">
        <v>4492</v>
      </c>
      <c r="B3571">
        <v>3268520</v>
      </c>
      <c r="C3571">
        <v>4925450</v>
      </c>
      <c r="D3571">
        <v>3090240</v>
      </c>
      <c r="E3571">
        <v>2729560</v>
      </c>
      <c r="F3571" s="4">
        <f t="shared" si="55"/>
        <v>3581750</v>
      </c>
    </row>
    <row r="3572" spans="1:6" x14ac:dyDescent="0.3">
      <c r="A3572" t="s">
        <v>4493</v>
      </c>
      <c r="B3572">
        <v>0</v>
      </c>
      <c r="C3572">
        <v>2386700</v>
      </c>
      <c r="D3572">
        <v>3033750</v>
      </c>
      <c r="E3572">
        <v>3077300</v>
      </c>
      <c r="F3572" s="4">
        <f t="shared" si="55"/>
        <v>2832583.3333333335</v>
      </c>
    </row>
    <row r="3573" spans="1:6" x14ac:dyDescent="0.3">
      <c r="A3573" t="s">
        <v>4494</v>
      </c>
      <c r="B3573">
        <v>655200</v>
      </c>
      <c r="C3573">
        <v>0</v>
      </c>
      <c r="D3573">
        <v>273000</v>
      </c>
      <c r="E3573">
        <v>473200</v>
      </c>
      <c r="F3573" s="4">
        <f t="shared" si="55"/>
        <v>248733.33333333334</v>
      </c>
    </row>
    <row r="3574" spans="1:6" x14ac:dyDescent="0.3">
      <c r="A3574" t="s">
        <v>4495</v>
      </c>
      <c r="B3574">
        <v>2180000</v>
      </c>
      <c r="C3574">
        <v>4550850</v>
      </c>
      <c r="D3574">
        <v>450000</v>
      </c>
      <c r="E3574">
        <v>0</v>
      </c>
      <c r="F3574" s="4">
        <f t="shared" si="55"/>
        <v>1666950</v>
      </c>
    </row>
    <row r="3575" spans="1:6" x14ac:dyDescent="0.3">
      <c r="A3575" t="s">
        <v>4496</v>
      </c>
      <c r="B3575">
        <v>248000</v>
      </c>
      <c r="C3575">
        <v>0</v>
      </c>
      <c r="D3575">
        <v>0</v>
      </c>
      <c r="E3575">
        <v>160000</v>
      </c>
      <c r="F3575" s="4">
        <f t="shared" si="55"/>
        <v>53333.333333333336</v>
      </c>
    </row>
    <row r="3576" spans="1:6" x14ac:dyDescent="0.3">
      <c r="A3576" t="s">
        <v>4497</v>
      </c>
      <c r="B3576">
        <v>0</v>
      </c>
      <c r="C3576">
        <v>915950</v>
      </c>
      <c r="D3576">
        <v>433500</v>
      </c>
      <c r="E3576">
        <v>855280</v>
      </c>
      <c r="F3576" s="4">
        <f t="shared" si="55"/>
        <v>734910</v>
      </c>
    </row>
    <row r="3577" spans="1:6" x14ac:dyDescent="0.3">
      <c r="A3577" t="s">
        <v>4498</v>
      </c>
      <c r="B3577">
        <v>2070399</v>
      </c>
      <c r="C3577">
        <v>2989418</v>
      </c>
      <c r="D3577">
        <v>3991609</v>
      </c>
      <c r="E3577">
        <v>2125300</v>
      </c>
      <c r="F3577" s="4">
        <f t="shared" si="55"/>
        <v>3035442.3333333335</v>
      </c>
    </row>
    <row r="3578" spans="1:6" x14ac:dyDescent="0.3">
      <c r="A3578" t="s">
        <v>4499</v>
      </c>
      <c r="B3578">
        <v>107380</v>
      </c>
      <c r="C3578">
        <v>10629140</v>
      </c>
      <c r="D3578">
        <v>2171260</v>
      </c>
      <c r="E3578">
        <v>298800</v>
      </c>
      <c r="F3578" s="4">
        <f t="shared" si="55"/>
        <v>4366400</v>
      </c>
    </row>
    <row r="3579" spans="1:6" x14ac:dyDescent="0.3">
      <c r="A3579" t="s">
        <v>4500</v>
      </c>
      <c r="B3579">
        <v>596050</v>
      </c>
      <c r="C3579">
        <v>191100</v>
      </c>
      <c r="D3579">
        <v>357000</v>
      </c>
      <c r="E3579">
        <v>382200</v>
      </c>
      <c r="F3579" s="4">
        <f t="shared" si="55"/>
        <v>310100</v>
      </c>
    </row>
    <row r="3580" spans="1:6" x14ac:dyDescent="0.3">
      <c r="A3580" t="s">
        <v>4501</v>
      </c>
      <c r="B3580">
        <v>382200</v>
      </c>
      <c r="C3580">
        <v>504400</v>
      </c>
      <c r="D3580">
        <v>993360</v>
      </c>
      <c r="E3580">
        <v>1003100</v>
      </c>
      <c r="F3580" s="4">
        <f t="shared" si="55"/>
        <v>833620</v>
      </c>
    </row>
    <row r="3581" spans="1:6" x14ac:dyDescent="0.3">
      <c r="A3581" t="s">
        <v>4502</v>
      </c>
      <c r="B3581">
        <v>2692380</v>
      </c>
      <c r="C3581">
        <v>3481819</v>
      </c>
      <c r="D3581">
        <v>4972550</v>
      </c>
      <c r="E3581">
        <v>5450520</v>
      </c>
      <c r="F3581" s="4">
        <f t="shared" si="55"/>
        <v>4634963</v>
      </c>
    </row>
    <row r="3582" spans="1:6" x14ac:dyDescent="0.3">
      <c r="A3582" t="s">
        <v>4503</v>
      </c>
      <c r="B3582">
        <v>0</v>
      </c>
      <c r="C3582">
        <v>200200</v>
      </c>
      <c r="D3582">
        <v>2042880</v>
      </c>
      <c r="E3582">
        <v>2010560</v>
      </c>
      <c r="F3582" s="4">
        <f t="shared" si="55"/>
        <v>1417880</v>
      </c>
    </row>
    <row r="3583" spans="1:6" x14ac:dyDescent="0.3">
      <c r="A3583" t="s">
        <v>4504</v>
      </c>
      <c r="B3583">
        <v>2029300</v>
      </c>
      <c r="C3583">
        <v>4350220</v>
      </c>
      <c r="D3583">
        <v>6137040</v>
      </c>
      <c r="E3583">
        <v>4190710</v>
      </c>
      <c r="F3583" s="4">
        <f t="shared" si="55"/>
        <v>4892656.666666667</v>
      </c>
    </row>
    <row r="3584" spans="1:6" x14ac:dyDescent="0.3">
      <c r="A3584" t="s">
        <v>4505</v>
      </c>
      <c r="B3584">
        <v>286000</v>
      </c>
      <c r="C3584">
        <v>249500</v>
      </c>
      <c r="D3584">
        <v>345800</v>
      </c>
      <c r="E3584">
        <v>933600</v>
      </c>
      <c r="F3584" s="4">
        <f t="shared" si="55"/>
        <v>509633.33333333331</v>
      </c>
    </row>
    <row r="3585" spans="1:6" x14ac:dyDescent="0.3">
      <c r="A3585" t="s">
        <v>4506</v>
      </c>
      <c r="B3585">
        <v>4880340</v>
      </c>
      <c r="C3585">
        <v>3003000</v>
      </c>
      <c r="D3585">
        <v>4638930</v>
      </c>
      <c r="E3585">
        <v>4760380</v>
      </c>
      <c r="F3585" s="4">
        <f t="shared" si="55"/>
        <v>4134103.3333333335</v>
      </c>
    </row>
    <row r="3586" spans="1:6" x14ac:dyDescent="0.3">
      <c r="A3586" t="s">
        <v>4507</v>
      </c>
      <c r="B3586">
        <v>1018000</v>
      </c>
      <c r="C3586">
        <v>393120</v>
      </c>
      <c r="D3586">
        <v>0</v>
      </c>
      <c r="E3586">
        <v>1385400</v>
      </c>
      <c r="F3586" s="4">
        <f t="shared" si="55"/>
        <v>592840</v>
      </c>
    </row>
    <row r="3587" spans="1:6" x14ac:dyDescent="0.3">
      <c r="A3587" t="s">
        <v>4508</v>
      </c>
      <c r="B3587">
        <v>2120900</v>
      </c>
      <c r="C3587">
        <v>2044400</v>
      </c>
      <c r="D3587">
        <v>3196690</v>
      </c>
      <c r="E3587">
        <v>2842250</v>
      </c>
      <c r="F3587" s="4">
        <f t="shared" ref="F3587:F3650" si="56">SUM(C3587:E3587)/3</f>
        <v>2694446.6666666665</v>
      </c>
    </row>
    <row r="3588" spans="1:6" x14ac:dyDescent="0.3">
      <c r="A3588" t="s">
        <v>4509</v>
      </c>
      <c r="B3588">
        <v>275000</v>
      </c>
      <c r="C3588">
        <v>607200</v>
      </c>
      <c r="D3588">
        <v>3963050</v>
      </c>
      <c r="E3588">
        <v>3341760</v>
      </c>
      <c r="F3588" s="4">
        <f t="shared" si="56"/>
        <v>2637336.6666666665</v>
      </c>
    </row>
    <row r="3589" spans="1:6" x14ac:dyDescent="0.3">
      <c r="A3589" t="s">
        <v>4510</v>
      </c>
      <c r="B3589">
        <v>4640040</v>
      </c>
      <c r="C3589">
        <v>256000</v>
      </c>
      <c r="D3589">
        <v>1929690</v>
      </c>
      <c r="E3589">
        <v>2814580</v>
      </c>
      <c r="F3589" s="4">
        <f t="shared" si="56"/>
        <v>1666756.6666666667</v>
      </c>
    </row>
    <row r="3590" spans="1:6" x14ac:dyDescent="0.3">
      <c r="A3590" t="s">
        <v>4511</v>
      </c>
      <c r="B3590">
        <v>0</v>
      </c>
      <c r="C3590">
        <v>180180</v>
      </c>
      <c r="D3590">
        <v>0</v>
      </c>
      <c r="E3590">
        <v>311100</v>
      </c>
      <c r="F3590" s="4">
        <f t="shared" si="56"/>
        <v>163760</v>
      </c>
    </row>
    <row r="3591" spans="1:6" x14ac:dyDescent="0.3">
      <c r="A3591" t="s">
        <v>4512</v>
      </c>
      <c r="B3591">
        <v>198900</v>
      </c>
      <c r="C3591">
        <v>1336700</v>
      </c>
      <c r="D3591">
        <v>1227800</v>
      </c>
      <c r="E3591">
        <v>767800</v>
      </c>
      <c r="F3591" s="4">
        <f t="shared" si="56"/>
        <v>1110766.6666666667</v>
      </c>
    </row>
    <row r="3592" spans="1:6" x14ac:dyDescent="0.3">
      <c r="A3592" t="s">
        <v>4513</v>
      </c>
      <c r="B3592">
        <v>8139950</v>
      </c>
      <c r="C3592">
        <v>8189340</v>
      </c>
      <c r="D3592">
        <v>0</v>
      </c>
      <c r="E3592">
        <v>4177250</v>
      </c>
      <c r="F3592" s="4">
        <f t="shared" si="56"/>
        <v>4122196.6666666665</v>
      </c>
    </row>
    <row r="3593" spans="1:6" x14ac:dyDescent="0.3">
      <c r="A3593" t="s">
        <v>4514</v>
      </c>
      <c r="B3593">
        <v>823900</v>
      </c>
      <c r="C3593">
        <v>857220</v>
      </c>
      <c r="D3593">
        <v>0</v>
      </c>
      <c r="E3593">
        <v>2345250</v>
      </c>
      <c r="F3593" s="4">
        <f t="shared" si="56"/>
        <v>1067490</v>
      </c>
    </row>
    <row r="3594" spans="1:6" x14ac:dyDescent="0.3">
      <c r="A3594" t="s">
        <v>4515</v>
      </c>
      <c r="B3594">
        <v>2513910</v>
      </c>
      <c r="C3594">
        <v>0</v>
      </c>
      <c r="D3594">
        <v>2908860</v>
      </c>
      <c r="E3594">
        <v>3315160</v>
      </c>
      <c r="F3594" s="4">
        <f t="shared" si="56"/>
        <v>2074673.3333333333</v>
      </c>
    </row>
    <row r="3595" spans="1:6" x14ac:dyDescent="0.3">
      <c r="A3595" t="s">
        <v>4516</v>
      </c>
      <c r="B3595">
        <v>573300</v>
      </c>
      <c r="C3595">
        <v>0</v>
      </c>
      <c r="D3595">
        <v>0</v>
      </c>
      <c r="E3595">
        <v>4097160</v>
      </c>
      <c r="F3595" s="4">
        <f t="shared" si="56"/>
        <v>1365720</v>
      </c>
    </row>
    <row r="3596" spans="1:6" x14ac:dyDescent="0.3">
      <c r="A3596" t="s">
        <v>4517</v>
      </c>
      <c r="B3596">
        <v>870500</v>
      </c>
      <c r="C3596">
        <v>515760</v>
      </c>
      <c r="D3596">
        <v>1196190</v>
      </c>
      <c r="E3596">
        <v>1184740</v>
      </c>
      <c r="F3596" s="4">
        <f t="shared" si="56"/>
        <v>965563.33333333337</v>
      </c>
    </row>
    <row r="3597" spans="1:6" x14ac:dyDescent="0.3">
      <c r="A3597" t="s">
        <v>4518</v>
      </c>
      <c r="B3597">
        <v>0</v>
      </c>
      <c r="C3597">
        <v>2350120</v>
      </c>
      <c r="D3597">
        <v>0</v>
      </c>
      <c r="E3597">
        <v>2242520</v>
      </c>
      <c r="F3597" s="4">
        <f t="shared" si="56"/>
        <v>1530880</v>
      </c>
    </row>
    <row r="3598" spans="1:6" x14ac:dyDescent="0.3">
      <c r="A3598" t="s">
        <v>4519</v>
      </c>
      <c r="B3598">
        <v>1453810</v>
      </c>
      <c r="C3598">
        <v>1567750</v>
      </c>
      <c r="D3598">
        <v>3091810</v>
      </c>
      <c r="E3598">
        <v>2945700</v>
      </c>
      <c r="F3598" s="4">
        <f t="shared" si="56"/>
        <v>2535086.6666666665</v>
      </c>
    </row>
    <row r="3599" spans="1:6" x14ac:dyDescent="0.3">
      <c r="A3599" t="s">
        <v>4520</v>
      </c>
      <c r="B3599">
        <v>2047840</v>
      </c>
      <c r="C3599">
        <v>3296360</v>
      </c>
      <c r="D3599">
        <v>2093910</v>
      </c>
      <c r="E3599">
        <v>311100</v>
      </c>
      <c r="F3599" s="4">
        <f t="shared" si="56"/>
        <v>1900456.6666666667</v>
      </c>
    </row>
    <row r="3600" spans="1:6" x14ac:dyDescent="0.3">
      <c r="A3600" t="s">
        <v>4521</v>
      </c>
      <c r="B3600">
        <v>28741550</v>
      </c>
      <c r="C3600">
        <v>80104160</v>
      </c>
      <c r="D3600">
        <v>20545849</v>
      </c>
      <c r="E3600">
        <v>63516040</v>
      </c>
      <c r="F3600" s="4">
        <f t="shared" si="56"/>
        <v>54722016.333333336</v>
      </c>
    </row>
    <row r="3601" spans="1:6" x14ac:dyDescent="0.3">
      <c r="A3601" t="s">
        <v>4522</v>
      </c>
      <c r="B3601">
        <v>8231800</v>
      </c>
      <c r="C3601">
        <v>8302350</v>
      </c>
      <c r="D3601">
        <v>11725220</v>
      </c>
      <c r="E3601">
        <v>13841350</v>
      </c>
      <c r="F3601" s="4">
        <f t="shared" si="56"/>
        <v>11289640</v>
      </c>
    </row>
    <row r="3602" spans="1:6" x14ac:dyDescent="0.3">
      <c r="A3602" t="s">
        <v>4523</v>
      </c>
      <c r="B3602">
        <v>2118380</v>
      </c>
      <c r="C3602">
        <v>2400940</v>
      </c>
      <c r="D3602">
        <v>2678810</v>
      </c>
      <c r="E3602">
        <v>6034160</v>
      </c>
      <c r="F3602" s="4">
        <f t="shared" si="56"/>
        <v>3704636.6666666665</v>
      </c>
    </row>
    <row r="3603" spans="1:6" x14ac:dyDescent="0.3">
      <c r="A3603" t="s">
        <v>4524</v>
      </c>
      <c r="B3603">
        <v>1263540</v>
      </c>
      <c r="C3603">
        <v>230000</v>
      </c>
      <c r="D3603">
        <v>0</v>
      </c>
      <c r="E3603">
        <v>0</v>
      </c>
      <c r="F3603" s="4">
        <f t="shared" si="56"/>
        <v>76666.666666666672</v>
      </c>
    </row>
    <row r="3604" spans="1:6" x14ac:dyDescent="0.3">
      <c r="A3604" t="s">
        <v>4525</v>
      </c>
      <c r="B3604">
        <v>1541540</v>
      </c>
      <c r="C3604">
        <v>2584900</v>
      </c>
      <c r="D3604">
        <v>4989230</v>
      </c>
      <c r="E3604">
        <v>2936300</v>
      </c>
      <c r="F3604" s="4">
        <f t="shared" si="56"/>
        <v>3503476.6666666665</v>
      </c>
    </row>
    <row r="3605" spans="1:6" x14ac:dyDescent="0.3">
      <c r="A3605" t="s">
        <v>4526</v>
      </c>
      <c r="B3605">
        <v>370000</v>
      </c>
      <c r="C3605">
        <v>0</v>
      </c>
      <c r="D3605">
        <v>0</v>
      </c>
      <c r="E3605">
        <v>0</v>
      </c>
      <c r="F3605" s="4">
        <f t="shared" si="56"/>
        <v>0</v>
      </c>
    </row>
    <row r="3606" spans="1:6" x14ac:dyDescent="0.3">
      <c r="A3606" t="s">
        <v>4527</v>
      </c>
      <c r="B3606">
        <v>1656200</v>
      </c>
      <c r="C3606">
        <v>1480000</v>
      </c>
      <c r="D3606">
        <v>2038160</v>
      </c>
      <c r="E3606">
        <v>2548000</v>
      </c>
      <c r="F3606" s="4">
        <f t="shared" si="56"/>
        <v>2022053.3333333333</v>
      </c>
    </row>
    <row r="3607" spans="1:6" x14ac:dyDescent="0.3">
      <c r="A3607" t="s">
        <v>4528</v>
      </c>
      <c r="B3607">
        <v>2697340</v>
      </c>
      <c r="C3607">
        <v>5070000</v>
      </c>
      <c r="D3607">
        <v>3576300</v>
      </c>
      <c r="E3607">
        <v>8772400</v>
      </c>
      <c r="F3607" s="4">
        <f t="shared" si="56"/>
        <v>5806233.333333333</v>
      </c>
    </row>
    <row r="3608" spans="1:6" x14ac:dyDescent="0.3">
      <c r="A3608" t="s">
        <v>4529</v>
      </c>
      <c r="B3608">
        <v>2335320</v>
      </c>
      <c r="C3608">
        <v>2368530</v>
      </c>
      <c r="D3608">
        <v>0</v>
      </c>
      <c r="E3608">
        <v>2203000</v>
      </c>
      <c r="F3608" s="4">
        <f t="shared" si="56"/>
        <v>1523843.3333333333</v>
      </c>
    </row>
    <row r="3609" spans="1:6" x14ac:dyDescent="0.3">
      <c r="A3609" t="s">
        <v>4530</v>
      </c>
      <c r="B3609">
        <v>1356030</v>
      </c>
      <c r="C3609">
        <v>1632300</v>
      </c>
      <c r="D3609">
        <v>2592590</v>
      </c>
      <c r="E3609">
        <v>820000</v>
      </c>
      <c r="F3609" s="4">
        <f t="shared" si="56"/>
        <v>1681630</v>
      </c>
    </row>
    <row r="3610" spans="1:6" x14ac:dyDescent="0.3">
      <c r="A3610" t="s">
        <v>4531</v>
      </c>
      <c r="B3610">
        <v>2048140</v>
      </c>
      <c r="C3610">
        <v>2022020</v>
      </c>
      <c r="D3610">
        <v>2042180</v>
      </c>
      <c r="E3610">
        <v>2753560</v>
      </c>
      <c r="F3610" s="4">
        <f t="shared" si="56"/>
        <v>2272586.6666666665</v>
      </c>
    </row>
    <row r="3611" spans="1:6" x14ac:dyDescent="0.3">
      <c r="A3611" t="s">
        <v>286</v>
      </c>
      <c r="B3611">
        <v>14634740</v>
      </c>
      <c r="C3611">
        <v>13651360</v>
      </c>
      <c r="D3611">
        <v>9725000</v>
      </c>
      <c r="E3611">
        <v>18453870</v>
      </c>
      <c r="F3611" s="4">
        <f t="shared" si="56"/>
        <v>13943410</v>
      </c>
    </row>
    <row r="3612" spans="1:6" x14ac:dyDescent="0.3">
      <c r="A3612" t="s">
        <v>4532</v>
      </c>
      <c r="B3612">
        <v>2081310</v>
      </c>
      <c r="C3612">
        <v>6257380</v>
      </c>
      <c r="D3612">
        <v>7081400</v>
      </c>
      <c r="E3612">
        <v>5795880</v>
      </c>
      <c r="F3612" s="4">
        <f t="shared" si="56"/>
        <v>6378220</v>
      </c>
    </row>
    <row r="3613" spans="1:6" x14ac:dyDescent="0.3">
      <c r="A3613" t="s">
        <v>4533</v>
      </c>
      <c r="B3613">
        <v>0</v>
      </c>
      <c r="C3613">
        <v>3461420</v>
      </c>
      <c r="D3613">
        <v>2155750</v>
      </c>
      <c r="E3613">
        <v>2016530</v>
      </c>
      <c r="F3613" s="4">
        <f t="shared" si="56"/>
        <v>2544566.6666666665</v>
      </c>
    </row>
    <row r="3614" spans="1:6" x14ac:dyDescent="0.3">
      <c r="A3614" t="s">
        <v>4534</v>
      </c>
      <c r="B3614">
        <v>160000</v>
      </c>
      <c r="C3614">
        <v>0</v>
      </c>
      <c r="D3614">
        <v>0</v>
      </c>
      <c r="E3614">
        <v>0</v>
      </c>
      <c r="F3614" s="4">
        <f t="shared" si="56"/>
        <v>0</v>
      </c>
    </row>
    <row r="3615" spans="1:6" x14ac:dyDescent="0.3">
      <c r="A3615" t="s">
        <v>4535</v>
      </c>
      <c r="B3615">
        <v>2220000</v>
      </c>
      <c r="C3615">
        <v>3750680</v>
      </c>
      <c r="D3615">
        <v>932000</v>
      </c>
      <c r="E3615">
        <v>780000</v>
      </c>
      <c r="F3615" s="4">
        <f t="shared" si="56"/>
        <v>1820893.3333333333</v>
      </c>
    </row>
    <row r="3616" spans="1:6" x14ac:dyDescent="0.3">
      <c r="A3616" t="s">
        <v>4536</v>
      </c>
      <c r="B3616">
        <v>16076350</v>
      </c>
      <c r="C3616">
        <v>0</v>
      </c>
      <c r="D3616">
        <v>17583430</v>
      </c>
      <c r="E3616">
        <v>0</v>
      </c>
      <c r="F3616" s="4">
        <f t="shared" si="56"/>
        <v>5861143.333333333</v>
      </c>
    </row>
    <row r="3617" spans="1:6" x14ac:dyDescent="0.3">
      <c r="A3617" t="s">
        <v>4537</v>
      </c>
      <c r="B3617">
        <v>1337700</v>
      </c>
      <c r="C3617">
        <v>1433250</v>
      </c>
      <c r="D3617">
        <v>0</v>
      </c>
      <c r="E3617">
        <v>573300</v>
      </c>
      <c r="F3617" s="4">
        <f t="shared" si="56"/>
        <v>668850</v>
      </c>
    </row>
    <row r="3618" spans="1:6" x14ac:dyDescent="0.3">
      <c r="A3618" t="s">
        <v>4538</v>
      </c>
      <c r="B3618">
        <v>903260</v>
      </c>
      <c r="C3618">
        <v>1435420</v>
      </c>
      <c r="D3618">
        <v>364000</v>
      </c>
      <c r="E3618">
        <v>766000</v>
      </c>
      <c r="F3618" s="4">
        <f t="shared" si="56"/>
        <v>855140</v>
      </c>
    </row>
    <row r="3619" spans="1:6" x14ac:dyDescent="0.3">
      <c r="A3619" t="s">
        <v>4539</v>
      </c>
      <c r="B3619">
        <v>1134240</v>
      </c>
      <c r="C3619">
        <v>306000</v>
      </c>
      <c r="D3619">
        <v>0</v>
      </c>
      <c r="E3619">
        <v>794700</v>
      </c>
      <c r="F3619" s="4">
        <f t="shared" si="56"/>
        <v>366900</v>
      </c>
    </row>
    <row r="3620" spans="1:6" x14ac:dyDescent="0.3">
      <c r="A3620" t="s">
        <v>4540</v>
      </c>
      <c r="B3620">
        <v>1110000</v>
      </c>
      <c r="C3620">
        <v>0</v>
      </c>
      <c r="D3620">
        <v>2686880</v>
      </c>
      <c r="E3620">
        <v>2905200</v>
      </c>
      <c r="F3620" s="4">
        <f t="shared" si="56"/>
        <v>1864026.6666666667</v>
      </c>
    </row>
    <row r="3621" spans="1:6" x14ac:dyDescent="0.3">
      <c r="A3621" t="s">
        <v>4541</v>
      </c>
      <c r="B3621">
        <v>2087880</v>
      </c>
      <c r="C3621">
        <v>3700000</v>
      </c>
      <c r="D3621">
        <v>2150900</v>
      </c>
      <c r="E3621">
        <v>2415060</v>
      </c>
      <c r="F3621" s="4">
        <f t="shared" si="56"/>
        <v>2755320</v>
      </c>
    </row>
    <row r="3622" spans="1:6" x14ac:dyDescent="0.3">
      <c r="A3622" t="s">
        <v>4542</v>
      </c>
      <c r="B3622">
        <v>1101100</v>
      </c>
      <c r="C3622">
        <v>734000</v>
      </c>
      <c r="D3622">
        <v>1246700</v>
      </c>
      <c r="E3622">
        <v>2151600</v>
      </c>
      <c r="F3622" s="4">
        <f t="shared" si="56"/>
        <v>1377433.3333333333</v>
      </c>
    </row>
    <row r="3623" spans="1:6" x14ac:dyDescent="0.3">
      <c r="A3623" t="s">
        <v>4543</v>
      </c>
      <c r="B3623">
        <v>606970</v>
      </c>
      <c r="C3623">
        <v>934710</v>
      </c>
      <c r="D3623">
        <v>597870</v>
      </c>
      <c r="E3623">
        <v>402000</v>
      </c>
      <c r="F3623" s="4">
        <f t="shared" si="56"/>
        <v>644860</v>
      </c>
    </row>
    <row r="3624" spans="1:6" x14ac:dyDescent="0.3">
      <c r="A3624" t="s">
        <v>4544</v>
      </c>
      <c r="B3624">
        <v>3599220</v>
      </c>
      <c r="C3624">
        <v>7251730</v>
      </c>
      <c r="D3624">
        <v>7529280</v>
      </c>
      <c r="E3624">
        <v>14203570</v>
      </c>
      <c r="F3624" s="4">
        <f t="shared" si="56"/>
        <v>9661526.666666666</v>
      </c>
    </row>
    <row r="3625" spans="1:6" x14ac:dyDescent="0.3">
      <c r="A3625" t="s">
        <v>4545</v>
      </c>
      <c r="B3625">
        <v>428610</v>
      </c>
      <c r="C3625">
        <v>4482600</v>
      </c>
      <c r="D3625">
        <v>4920690</v>
      </c>
      <c r="E3625">
        <v>6469500</v>
      </c>
      <c r="F3625" s="4">
        <f t="shared" si="56"/>
        <v>5290930</v>
      </c>
    </row>
    <row r="3626" spans="1:6" x14ac:dyDescent="0.3">
      <c r="A3626" t="s">
        <v>4546</v>
      </c>
      <c r="B3626">
        <v>0</v>
      </c>
      <c r="C3626">
        <v>199200</v>
      </c>
      <c r="D3626">
        <v>0</v>
      </c>
      <c r="E3626">
        <v>0</v>
      </c>
      <c r="F3626" s="4">
        <f t="shared" si="56"/>
        <v>66400</v>
      </c>
    </row>
    <row r="3627" spans="1:6" x14ac:dyDescent="0.3">
      <c r="A3627" t="s">
        <v>254</v>
      </c>
      <c r="B3627">
        <v>2760800</v>
      </c>
      <c r="C3627">
        <v>2366900</v>
      </c>
      <c r="D3627">
        <v>3068400</v>
      </c>
      <c r="E3627">
        <v>7774950</v>
      </c>
      <c r="F3627" s="4">
        <f t="shared" si="56"/>
        <v>4403416.666666667</v>
      </c>
    </row>
    <row r="3628" spans="1:6" x14ac:dyDescent="0.3">
      <c r="A3628" t="s">
        <v>4547</v>
      </c>
      <c r="B3628">
        <v>7220050</v>
      </c>
      <c r="C3628">
        <v>2654840</v>
      </c>
      <c r="D3628">
        <v>7542040</v>
      </c>
      <c r="E3628">
        <v>11387310</v>
      </c>
      <c r="F3628" s="4">
        <f t="shared" si="56"/>
        <v>7194730</v>
      </c>
    </row>
    <row r="3629" spans="1:6" x14ac:dyDescent="0.3">
      <c r="A3629" t="s">
        <v>4548</v>
      </c>
      <c r="B3629">
        <v>636340</v>
      </c>
      <c r="C3629">
        <v>0</v>
      </c>
      <c r="D3629">
        <v>0</v>
      </c>
      <c r="E3629">
        <v>0</v>
      </c>
      <c r="F3629" s="4">
        <f t="shared" si="56"/>
        <v>0</v>
      </c>
    </row>
    <row r="3630" spans="1:6" x14ac:dyDescent="0.3">
      <c r="A3630" t="s">
        <v>4549</v>
      </c>
      <c r="B3630">
        <v>2707880</v>
      </c>
      <c r="C3630">
        <v>4727450</v>
      </c>
      <c r="D3630">
        <v>6010550</v>
      </c>
      <c r="E3630">
        <v>6017350</v>
      </c>
      <c r="F3630" s="4">
        <f t="shared" si="56"/>
        <v>5585116.666666667</v>
      </c>
    </row>
    <row r="3631" spans="1:6" x14ac:dyDescent="0.3">
      <c r="A3631" t="s">
        <v>4550</v>
      </c>
      <c r="B3631">
        <v>967920</v>
      </c>
      <c r="C3631">
        <v>2290320</v>
      </c>
      <c r="D3631">
        <v>2354640</v>
      </c>
      <c r="E3631">
        <v>5084620</v>
      </c>
      <c r="F3631" s="4">
        <f t="shared" si="56"/>
        <v>3243193.3333333335</v>
      </c>
    </row>
    <row r="3632" spans="1:6" x14ac:dyDescent="0.3">
      <c r="A3632" t="s">
        <v>4551</v>
      </c>
      <c r="B3632">
        <v>884520</v>
      </c>
      <c r="C3632">
        <v>1053800</v>
      </c>
      <c r="D3632">
        <v>2866920</v>
      </c>
      <c r="E3632">
        <v>1310780</v>
      </c>
      <c r="F3632" s="4">
        <f t="shared" si="56"/>
        <v>1743833.3333333333</v>
      </c>
    </row>
    <row r="3633" spans="1:6" x14ac:dyDescent="0.3">
      <c r="A3633" t="s">
        <v>4552</v>
      </c>
      <c r="B3633">
        <v>7022850</v>
      </c>
      <c r="C3633">
        <v>2170160</v>
      </c>
      <c r="D3633">
        <v>6900200</v>
      </c>
      <c r="E3633">
        <v>2349140</v>
      </c>
      <c r="F3633" s="4">
        <f t="shared" si="56"/>
        <v>3806500</v>
      </c>
    </row>
    <row r="3634" spans="1:6" x14ac:dyDescent="0.3">
      <c r="A3634" t="s">
        <v>4553</v>
      </c>
      <c r="B3634">
        <v>0</v>
      </c>
      <c r="C3634">
        <v>0</v>
      </c>
      <c r="D3634">
        <v>1142960</v>
      </c>
      <c r="E3634">
        <v>0</v>
      </c>
      <c r="F3634" s="4">
        <f t="shared" si="56"/>
        <v>380986.66666666669</v>
      </c>
    </row>
    <row r="3635" spans="1:6" x14ac:dyDescent="0.3">
      <c r="A3635" t="s">
        <v>4554</v>
      </c>
      <c r="B3635">
        <v>2024230</v>
      </c>
      <c r="C3635">
        <v>2852500</v>
      </c>
      <c r="D3635">
        <v>2009650</v>
      </c>
      <c r="E3635">
        <v>2148280</v>
      </c>
      <c r="F3635" s="4">
        <f t="shared" si="56"/>
        <v>2336810</v>
      </c>
    </row>
    <row r="3636" spans="1:6" x14ac:dyDescent="0.3">
      <c r="A3636" t="s">
        <v>4555</v>
      </c>
      <c r="B3636">
        <v>160000</v>
      </c>
      <c r="C3636">
        <v>2399380</v>
      </c>
      <c r="D3636">
        <v>3415310</v>
      </c>
      <c r="E3636">
        <v>2096330</v>
      </c>
      <c r="F3636" s="4">
        <f t="shared" si="56"/>
        <v>2637006.6666666665</v>
      </c>
    </row>
    <row r="3637" spans="1:6" x14ac:dyDescent="0.3">
      <c r="A3637" t="s">
        <v>4556</v>
      </c>
      <c r="B3637">
        <v>0</v>
      </c>
      <c r="C3637">
        <v>902700</v>
      </c>
      <c r="D3637">
        <v>0</v>
      </c>
      <c r="E3637">
        <v>4479690</v>
      </c>
      <c r="F3637" s="4">
        <f t="shared" si="56"/>
        <v>1794130</v>
      </c>
    </row>
    <row r="3638" spans="1:6" x14ac:dyDescent="0.3">
      <c r="A3638" t="s">
        <v>4557</v>
      </c>
      <c r="B3638">
        <v>7275400</v>
      </c>
      <c r="C3638">
        <v>14238760</v>
      </c>
      <c r="D3638">
        <v>21851130</v>
      </c>
      <c r="E3638">
        <v>14782910</v>
      </c>
      <c r="F3638" s="4">
        <f t="shared" si="56"/>
        <v>16957600</v>
      </c>
    </row>
    <row r="3639" spans="1:6" x14ac:dyDescent="0.3">
      <c r="A3639" t="s">
        <v>4558</v>
      </c>
      <c r="B3639">
        <v>8002260</v>
      </c>
      <c r="C3639">
        <v>8057680</v>
      </c>
      <c r="D3639">
        <v>8056740</v>
      </c>
      <c r="E3639">
        <v>8160350</v>
      </c>
      <c r="F3639" s="4">
        <f t="shared" si="56"/>
        <v>8091590</v>
      </c>
    </row>
    <row r="3640" spans="1:6" x14ac:dyDescent="0.3">
      <c r="A3640" t="s">
        <v>4559</v>
      </c>
      <c r="B3640">
        <v>0</v>
      </c>
      <c r="C3640">
        <v>1264900</v>
      </c>
      <c r="D3640">
        <v>1850940</v>
      </c>
      <c r="E3640">
        <v>871200</v>
      </c>
      <c r="F3640" s="4">
        <f t="shared" si="56"/>
        <v>1329013.3333333333</v>
      </c>
    </row>
    <row r="3641" spans="1:6" x14ac:dyDescent="0.3">
      <c r="A3641" t="s">
        <v>4560</v>
      </c>
      <c r="B3641">
        <v>258440</v>
      </c>
      <c r="C3641">
        <v>5282490</v>
      </c>
      <c r="D3641">
        <v>403130</v>
      </c>
      <c r="E3641">
        <v>0</v>
      </c>
      <c r="F3641" s="4">
        <f t="shared" si="56"/>
        <v>1895206.6666666667</v>
      </c>
    </row>
    <row r="3642" spans="1:6" x14ac:dyDescent="0.3">
      <c r="A3642" t="s">
        <v>4561</v>
      </c>
      <c r="B3642">
        <v>1167160</v>
      </c>
      <c r="C3642">
        <v>0</v>
      </c>
      <c r="D3642">
        <v>1121660</v>
      </c>
      <c r="E3642">
        <v>768200</v>
      </c>
      <c r="F3642" s="4">
        <f t="shared" si="56"/>
        <v>629953.33333333337</v>
      </c>
    </row>
    <row r="3643" spans="1:6" x14ac:dyDescent="0.3">
      <c r="A3643" t="s">
        <v>4562</v>
      </c>
      <c r="B3643">
        <v>0</v>
      </c>
      <c r="C3643">
        <v>2640920</v>
      </c>
      <c r="D3643">
        <v>2146219</v>
      </c>
      <c r="E3643">
        <v>3171660</v>
      </c>
      <c r="F3643" s="4">
        <f t="shared" si="56"/>
        <v>2652933</v>
      </c>
    </row>
    <row r="3644" spans="1:6" x14ac:dyDescent="0.3">
      <c r="A3644" t="s">
        <v>4563</v>
      </c>
      <c r="B3644">
        <v>0</v>
      </c>
      <c r="C3644">
        <v>3317860</v>
      </c>
      <c r="D3644">
        <v>0</v>
      </c>
      <c r="E3644">
        <v>6904040</v>
      </c>
      <c r="F3644" s="4">
        <f t="shared" si="56"/>
        <v>3407300</v>
      </c>
    </row>
    <row r="3645" spans="1:6" x14ac:dyDescent="0.3">
      <c r="A3645" t="s">
        <v>4564</v>
      </c>
      <c r="B3645">
        <v>411950</v>
      </c>
      <c r="C3645">
        <v>1565200</v>
      </c>
      <c r="D3645">
        <v>2013070</v>
      </c>
      <c r="E3645">
        <v>2063970</v>
      </c>
      <c r="F3645" s="4">
        <f t="shared" si="56"/>
        <v>1880746.6666666667</v>
      </c>
    </row>
    <row r="3646" spans="1:6" x14ac:dyDescent="0.3">
      <c r="A3646" t="s">
        <v>4565</v>
      </c>
      <c r="B3646">
        <v>1198100</v>
      </c>
      <c r="C3646">
        <v>817180</v>
      </c>
      <c r="D3646">
        <v>0</v>
      </c>
      <c r="E3646">
        <v>224770</v>
      </c>
      <c r="F3646" s="4">
        <f t="shared" si="56"/>
        <v>347316.66666666669</v>
      </c>
    </row>
    <row r="3647" spans="1:6" x14ac:dyDescent="0.3">
      <c r="A3647" t="s">
        <v>4566</v>
      </c>
      <c r="B3647">
        <v>3433230</v>
      </c>
      <c r="C3647">
        <v>6283000</v>
      </c>
      <c r="D3647">
        <v>4133000</v>
      </c>
      <c r="E3647">
        <v>8199690</v>
      </c>
      <c r="F3647" s="4">
        <f t="shared" si="56"/>
        <v>6205230</v>
      </c>
    </row>
    <row r="3648" spans="1:6" x14ac:dyDescent="0.3">
      <c r="A3648" t="s">
        <v>4567</v>
      </c>
      <c r="B3648">
        <v>7400000</v>
      </c>
      <c r="C3648">
        <v>9573140</v>
      </c>
      <c r="D3648">
        <v>11709920</v>
      </c>
      <c r="E3648">
        <v>6809800</v>
      </c>
      <c r="F3648" s="4">
        <f t="shared" si="56"/>
        <v>9364286.666666666</v>
      </c>
    </row>
    <row r="3649" spans="1:6" x14ac:dyDescent="0.3">
      <c r="A3649" t="s">
        <v>4568</v>
      </c>
      <c r="B3649">
        <v>0</v>
      </c>
      <c r="C3649">
        <v>1020110</v>
      </c>
      <c r="D3649">
        <v>0</v>
      </c>
      <c r="E3649">
        <v>985310</v>
      </c>
      <c r="F3649" s="4">
        <f t="shared" si="56"/>
        <v>668473.33333333337</v>
      </c>
    </row>
    <row r="3650" spans="1:6" x14ac:dyDescent="0.3">
      <c r="A3650" t="s">
        <v>4569</v>
      </c>
      <c r="B3650">
        <v>1198100</v>
      </c>
      <c r="C3650">
        <v>2242500</v>
      </c>
      <c r="D3650">
        <v>2028020</v>
      </c>
      <c r="E3650">
        <v>2027760</v>
      </c>
      <c r="F3650" s="4">
        <f t="shared" si="56"/>
        <v>2099426.6666666665</v>
      </c>
    </row>
    <row r="3651" spans="1:6" x14ac:dyDescent="0.3">
      <c r="A3651" t="s">
        <v>4570</v>
      </c>
      <c r="B3651">
        <v>11244100</v>
      </c>
      <c r="C3651">
        <v>14194000</v>
      </c>
      <c r="D3651">
        <v>18226700</v>
      </c>
      <c r="E3651">
        <v>18416900</v>
      </c>
      <c r="F3651" s="4">
        <f t="shared" ref="F3651:F3714" si="57">SUM(C3651:E3651)/3</f>
        <v>16945866.666666668</v>
      </c>
    </row>
    <row r="3652" spans="1:6" x14ac:dyDescent="0.3">
      <c r="A3652" t="s">
        <v>4571</v>
      </c>
      <c r="B3652">
        <v>411950</v>
      </c>
      <c r="C3652">
        <v>228000</v>
      </c>
      <c r="D3652">
        <v>264000</v>
      </c>
      <c r="E3652">
        <v>198900</v>
      </c>
      <c r="F3652" s="4">
        <f t="shared" si="57"/>
        <v>230300</v>
      </c>
    </row>
    <row r="3653" spans="1:6" x14ac:dyDescent="0.3">
      <c r="A3653" t="s">
        <v>4572</v>
      </c>
      <c r="B3653">
        <v>903800</v>
      </c>
      <c r="C3653">
        <v>2079350</v>
      </c>
      <c r="D3653">
        <v>2024400</v>
      </c>
      <c r="E3653">
        <v>993600</v>
      </c>
      <c r="F3653" s="4">
        <f t="shared" si="57"/>
        <v>1699116.6666666667</v>
      </c>
    </row>
    <row r="3654" spans="1:6" x14ac:dyDescent="0.3">
      <c r="A3654" t="s">
        <v>4573</v>
      </c>
      <c r="B3654">
        <v>473950</v>
      </c>
      <c r="C3654">
        <v>1406000</v>
      </c>
      <c r="D3654">
        <v>5236440</v>
      </c>
      <c r="E3654">
        <v>2835610</v>
      </c>
      <c r="F3654" s="4">
        <f t="shared" si="57"/>
        <v>3159350</v>
      </c>
    </row>
    <row r="3655" spans="1:6" x14ac:dyDescent="0.3">
      <c r="A3655" t="s">
        <v>4574</v>
      </c>
      <c r="B3655">
        <v>305000</v>
      </c>
      <c r="C3655">
        <v>1004600</v>
      </c>
      <c r="D3655">
        <v>228000</v>
      </c>
      <c r="E3655">
        <v>0</v>
      </c>
      <c r="F3655" s="4">
        <f t="shared" si="57"/>
        <v>410866.66666666669</v>
      </c>
    </row>
    <row r="3656" spans="1:6" x14ac:dyDescent="0.3">
      <c r="A3656" t="s">
        <v>4575</v>
      </c>
      <c r="B3656">
        <v>0</v>
      </c>
      <c r="C3656">
        <v>36278640</v>
      </c>
      <c r="D3656">
        <v>86229548</v>
      </c>
      <c r="E3656">
        <v>55995130</v>
      </c>
      <c r="F3656" s="4">
        <f t="shared" si="57"/>
        <v>59501106</v>
      </c>
    </row>
    <row r="3657" spans="1:6" x14ac:dyDescent="0.3">
      <c r="A3657" t="s">
        <v>4576</v>
      </c>
      <c r="B3657">
        <v>1034480</v>
      </c>
      <c r="C3657">
        <v>900000</v>
      </c>
      <c r="D3657">
        <v>595140</v>
      </c>
      <c r="E3657">
        <v>234600</v>
      </c>
      <c r="F3657" s="4">
        <f t="shared" si="57"/>
        <v>576580</v>
      </c>
    </row>
    <row r="3658" spans="1:6" x14ac:dyDescent="0.3">
      <c r="A3658" t="s">
        <v>4577</v>
      </c>
      <c r="B3658">
        <v>6311020</v>
      </c>
      <c r="C3658">
        <v>7773220</v>
      </c>
      <c r="D3658">
        <v>8527240</v>
      </c>
      <c r="E3658">
        <v>2989840</v>
      </c>
      <c r="F3658" s="4">
        <f t="shared" si="57"/>
        <v>6430100</v>
      </c>
    </row>
    <row r="3659" spans="1:6" x14ac:dyDescent="0.3">
      <c r="A3659" t="s">
        <v>4578</v>
      </c>
      <c r="B3659">
        <v>1451740</v>
      </c>
      <c r="C3659">
        <v>970000</v>
      </c>
      <c r="D3659">
        <v>0</v>
      </c>
      <c r="E3659">
        <v>822640</v>
      </c>
      <c r="F3659" s="4">
        <f t="shared" si="57"/>
        <v>597546.66666666663</v>
      </c>
    </row>
    <row r="3660" spans="1:6" x14ac:dyDescent="0.3">
      <c r="A3660" t="s">
        <v>4579</v>
      </c>
      <c r="B3660">
        <v>5199370</v>
      </c>
      <c r="C3660">
        <v>228000</v>
      </c>
      <c r="D3660">
        <v>500500</v>
      </c>
      <c r="E3660">
        <v>1537280</v>
      </c>
      <c r="F3660" s="4">
        <f t="shared" si="57"/>
        <v>755260</v>
      </c>
    </row>
    <row r="3661" spans="1:6" x14ac:dyDescent="0.3">
      <c r="A3661" t="s">
        <v>4580</v>
      </c>
      <c r="B3661">
        <v>264000</v>
      </c>
      <c r="C3661">
        <v>0</v>
      </c>
      <c r="D3661">
        <v>357000</v>
      </c>
      <c r="E3661">
        <v>0</v>
      </c>
      <c r="F3661" s="4">
        <f t="shared" si="57"/>
        <v>119000</v>
      </c>
    </row>
    <row r="3662" spans="1:6" x14ac:dyDescent="0.3">
      <c r="A3662" t="s">
        <v>4581</v>
      </c>
      <c r="B3662">
        <v>1729030</v>
      </c>
      <c r="C3662">
        <v>318500</v>
      </c>
      <c r="D3662">
        <v>2235730</v>
      </c>
      <c r="E3662">
        <v>0</v>
      </c>
      <c r="F3662" s="4">
        <f t="shared" si="57"/>
        <v>851410</v>
      </c>
    </row>
    <row r="3663" spans="1:6" x14ac:dyDescent="0.3">
      <c r="A3663" t="s">
        <v>4582</v>
      </c>
      <c r="B3663">
        <v>667000</v>
      </c>
      <c r="C3663">
        <v>1212000</v>
      </c>
      <c r="D3663">
        <v>810810</v>
      </c>
      <c r="E3663">
        <v>1267000</v>
      </c>
      <c r="F3663" s="4">
        <f t="shared" si="57"/>
        <v>1096603.3333333333</v>
      </c>
    </row>
    <row r="3664" spans="1:6" x14ac:dyDescent="0.3">
      <c r="A3664" t="s">
        <v>4583</v>
      </c>
      <c r="B3664">
        <v>7470660</v>
      </c>
      <c r="C3664">
        <v>8595810</v>
      </c>
      <c r="D3664">
        <v>6551900</v>
      </c>
      <c r="E3664">
        <v>6855500</v>
      </c>
      <c r="F3664" s="4">
        <f t="shared" si="57"/>
        <v>7334403.333333333</v>
      </c>
    </row>
    <row r="3665" spans="1:6" x14ac:dyDescent="0.3">
      <c r="A3665" t="s">
        <v>4584</v>
      </c>
      <c r="B3665">
        <v>9385890</v>
      </c>
      <c r="C3665">
        <v>2491300</v>
      </c>
      <c r="D3665">
        <v>12616320</v>
      </c>
      <c r="E3665">
        <v>5066280</v>
      </c>
      <c r="F3665" s="4">
        <f t="shared" si="57"/>
        <v>6724633.333333333</v>
      </c>
    </row>
    <row r="3666" spans="1:6" x14ac:dyDescent="0.3">
      <c r="A3666" t="s">
        <v>4585</v>
      </c>
      <c r="B3666">
        <v>2849340</v>
      </c>
      <c r="C3666">
        <v>5545760</v>
      </c>
      <c r="D3666">
        <v>4073100</v>
      </c>
      <c r="E3666">
        <v>4564040</v>
      </c>
      <c r="F3666" s="4">
        <f t="shared" si="57"/>
        <v>4727633.333333333</v>
      </c>
    </row>
    <row r="3667" spans="1:6" x14ac:dyDescent="0.3">
      <c r="A3667" t="s">
        <v>4586</v>
      </c>
      <c r="B3667">
        <v>715950</v>
      </c>
      <c r="C3667">
        <v>614250</v>
      </c>
      <c r="D3667">
        <v>630000</v>
      </c>
      <c r="E3667">
        <v>386000</v>
      </c>
      <c r="F3667" s="4">
        <f t="shared" si="57"/>
        <v>543416.66666666663</v>
      </c>
    </row>
    <row r="3668" spans="1:6" x14ac:dyDescent="0.3">
      <c r="A3668" t="s">
        <v>4587</v>
      </c>
      <c r="B3668">
        <v>990200</v>
      </c>
      <c r="C3668">
        <v>5999200</v>
      </c>
      <c r="D3668">
        <v>4571730</v>
      </c>
      <c r="E3668">
        <v>4657120</v>
      </c>
      <c r="F3668" s="4">
        <f t="shared" si="57"/>
        <v>5076016.666666667</v>
      </c>
    </row>
    <row r="3669" spans="1:6" x14ac:dyDescent="0.3">
      <c r="A3669" t="s">
        <v>321</v>
      </c>
      <c r="B3669">
        <v>2144130</v>
      </c>
      <c r="C3669">
        <v>4571260</v>
      </c>
      <c r="D3669">
        <v>2545870</v>
      </c>
      <c r="E3669">
        <v>2901120</v>
      </c>
      <c r="F3669" s="4">
        <f t="shared" si="57"/>
        <v>3339416.6666666665</v>
      </c>
    </row>
    <row r="3670" spans="1:6" x14ac:dyDescent="0.3">
      <c r="A3670" t="s">
        <v>4588</v>
      </c>
      <c r="B3670">
        <v>7442910</v>
      </c>
      <c r="C3670">
        <v>9208900</v>
      </c>
      <c r="D3670">
        <v>5490940</v>
      </c>
      <c r="E3670">
        <v>6061330</v>
      </c>
      <c r="F3670" s="4">
        <f t="shared" si="57"/>
        <v>6920390</v>
      </c>
    </row>
    <row r="3671" spans="1:6" x14ac:dyDescent="0.3">
      <c r="A3671" t="s">
        <v>4589</v>
      </c>
      <c r="B3671">
        <v>2636980</v>
      </c>
      <c r="C3671">
        <v>6066880</v>
      </c>
      <c r="D3671">
        <v>6277490</v>
      </c>
      <c r="E3671">
        <v>2585310</v>
      </c>
      <c r="F3671" s="4">
        <f t="shared" si="57"/>
        <v>4976560</v>
      </c>
    </row>
    <row r="3672" spans="1:6" x14ac:dyDescent="0.3">
      <c r="A3672" t="s">
        <v>4590</v>
      </c>
      <c r="B3672">
        <v>1775510</v>
      </c>
      <c r="C3672">
        <v>2613410</v>
      </c>
      <c r="D3672">
        <v>2016560</v>
      </c>
      <c r="E3672">
        <v>2166280</v>
      </c>
      <c r="F3672" s="4">
        <f t="shared" si="57"/>
        <v>2265416.6666666665</v>
      </c>
    </row>
    <row r="3673" spans="1:6" x14ac:dyDescent="0.3">
      <c r="A3673" t="s">
        <v>4591</v>
      </c>
      <c r="B3673">
        <v>1445620</v>
      </c>
      <c r="C3673">
        <v>503000</v>
      </c>
      <c r="D3673">
        <v>859990</v>
      </c>
      <c r="E3673">
        <v>323840</v>
      </c>
      <c r="F3673" s="4">
        <f t="shared" si="57"/>
        <v>562276.66666666663</v>
      </c>
    </row>
    <row r="3674" spans="1:6" x14ac:dyDescent="0.3">
      <c r="A3674" t="s">
        <v>4592</v>
      </c>
      <c r="B3674">
        <v>2154860</v>
      </c>
      <c r="C3674">
        <v>4489350</v>
      </c>
      <c r="D3674">
        <v>0</v>
      </c>
      <c r="E3674">
        <v>618800</v>
      </c>
      <c r="F3674" s="4">
        <f t="shared" si="57"/>
        <v>1702716.6666666667</v>
      </c>
    </row>
    <row r="3675" spans="1:6" x14ac:dyDescent="0.3">
      <c r="A3675" t="s">
        <v>4593</v>
      </c>
      <c r="B3675">
        <v>818090</v>
      </c>
      <c r="C3675">
        <v>2644010</v>
      </c>
      <c r="D3675">
        <v>0</v>
      </c>
      <c r="E3675">
        <v>110000</v>
      </c>
      <c r="F3675" s="4">
        <f t="shared" si="57"/>
        <v>918003.33333333337</v>
      </c>
    </row>
    <row r="3676" spans="1:6" x14ac:dyDescent="0.3">
      <c r="A3676" t="s">
        <v>4594</v>
      </c>
      <c r="B3676">
        <v>0</v>
      </c>
      <c r="C3676">
        <v>2185550</v>
      </c>
      <c r="D3676">
        <v>791700</v>
      </c>
      <c r="E3676">
        <v>3272830</v>
      </c>
      <c r="F3676" s="4">
        <f t="shared" si="57"/>
        <v>2083360</v>
      </c>
    </row>
    <row r="3677" spans="1:6" x14ac:dyDescent="0.3">
      <c r="A3677" t="s">
        <v>4595</v>
      </c>
      <c r="B3677">
        <v>0</v>
      </c>
      <c r="C3677">
        <v>632080</v>
      </c>
      <c r="D3677">
        <v>0</v>
      </c>
      <c r="E3677">
        <v>0</v>
      </c>
      <c r="F3677" s="4">
        <f t="shared" si="57"/>
        <v>210693.33333333334</v>
      </c>
    </row>
    <row r="3678" spans="1:6" x14ac:dyDescent="0.3">
      <c r="A3678" t="s">
        <v>4596</v>
      </c>
      <c r="B3678">
        <v>488390</v>
      </c>
      <c r="C3678">
        <v>710730</v>
      </c>
      <c r="D3678">
        <v>0</v>
      </c>
      <c r="E3678">
        <v>0</v>
      </c>
      <c r="F3678" s="4">
        <f t="shared" si="57"/>
        <v>236910</v>
      </c>
    </row>
    <row r="3679" spans="1:6" x14ac:dyDescent="0.3">
      <c r="A3679" t="s">
        <v>4597</v>
      </c>
      <c r="B3679">
        <v>0</v>
      </c>
      <c r="C3679">
        <v>0</v>
      </c>
      <c r="D3679">
        <v>1784000</v>
      </c>
      <c r="E3679">
        <v>770560</v>
      </c>
      <c r="F3679" s="4">
        <f t="shared" si="57"/>
        <v>851520</v>
      </c>
    </row>
    <row r="3680" spans="1:6" x14ac:dyDescent="0.3">
      <c r="A3680" t="s">
        <v>4598</v>
      </c>
      <c r="B3680">
        <v>610850</v>
      </c>
      <c r="C3680">
        <v>174720</v>
      </c>
      <c r="D3680">
        <v>0</v>
      </c>
      <c r="E3680">
        <v>0</v>
      </c>
      <c r="F3680" s="4">
        <f t="shared" si="57"/>
        <v>58240</v>
      </c>
    </row>
    <row r="3681" spans="1:6" x14ac:dyDescent="0.3">
      <c r="A3681" t="s">
        <v>4599</v>
      </c>
      <c r="B3681">
        <v>11494150</v>
      </c>
      <c r="C3681">
        <v>557830</v>
      </c>
      <c r="D3681">
        <v>862680</v>
      </c>
      <c r="E3681">
        <v>4100000</v>
      </c>
      <c r="F3681" s="4">
        <f t="shared" si="57"/>
        <v>1840170</v>
      </c>
    </row>
    <row r="3682" spans="1:6" x14ac:dyDescent="0.3">
      <c r="A3682" t="s">
        <v>4600</v>
      </c>
      <c r="B3682">
        <v>2608860</v>
      </c>
      <c r="C3682">
        <v>2145270</v>
      </c>
      <c r="D3682">
        <v>2006400</v>
      </c>
      <c r="E3682">
        <v>960780</v>
      </c>
      <c r="F3682" s="4">
        <f t="shared" si="57"/>
        <v>1704150</v>
      </c>
    </row>
    <row r="3683" spans="1:6" x14ac:dyDescent="0.3">
      <c r="A3683" t="s">
        <v>4601</v>
      </c>
      <c r="B3683">
        <v>3127300</v>
      </c>
      <c r="C3683">
        <v>664340</v>
      </c>
      <c r="D3683">
        <v>861160</v>
      </c>
      <c r="E3683">
        <v>1879240</v>
      </c>
      <c r="F3683" s="4">
        <f t="shared" si="57"/>
        <v>1134913.3333333333</v>
      </c>
    </row>
    <row r="3684" spans="1:6" x14ac:dyDescent="0.3">
      <c r="A3684" t="s">
        <v>4602</v>
      </c>
      <c r="B3684">
        <v>2183660</v>
      </c>
      <c r="C3684">
        <v>6138800</v>
      </c>
      <c r="D3684">
        <v>4203900</v>
      </c>
      <c r="E3684">
        <v>2323200</v>
      </c>
      <c r="F3684" s="4">
        <f t="shared" si="57"/>
        <v>4221966.666666667</v>
      </c>
    </row>
    <row r="3685" spans="1:6" x14ac:dyDescent="0.3">
      <c r="A3685" t="s">
        <v>4603</v>
      </c>
      <c r="B3685">
        <v>2168860</v>
      </c>
      <c r="C3685">
        <v>0</v>
      </c>
      <c r="D3685">
        <v>2465980</v>
      </c>
      <c r="E3685">
        <v>2198220</v>
      </c>
      <c r="F3685" s="4">
        <f t="shared" si="57"/>
        <v>1554733.3333333333</v>
      </c>
    </row>
    <row r="3686" spans="1:6" x14ac:dyDescent="0.3">
      <c r="A3686" t="s">
        <v>4604</v>
      </c>
      <c r="B3686">
        <v>0</v>
      </c>
      <c r="C3686">
        <v>1843740</v>
      </c>
      <c r="D3686">
        <v>0</v>
      </c>
      <c r="E3686">
        <v>2040680</v>
      </c>
      <c r="F3686" s="4">
        <f t="shared" si="57"/>
        <v>1294806.6666666667</v>
      </c>
    </row>
    <row r="3687" spans="1:6" x14ac:dyDescent="0.3">
      <c r="A3687" t="s">
        <v>4605</v>
      </c>
      <c r="B3687">
        <v>0</v>
      </c>
      <c r="C3687">
        <v>0</v>
      </c>
      <c r="D3687">
        <v>1130510</v>
      </c>
      <c r="E3687">
        <v>0</v>
      </c>
      <c r="F3687" s="4">
        <f t="shared" si="57"/>
        <v>376836.66666666669</v>
      </c>
    </row>
    <row r="3688" spans="1:6" x14ac:dyDescent="0.3">
      <c r="A3688" t="s">
        <v>4606</v>
      </c>
      <c r="B3688">
        <v>3055700</v>
      </c>
      <c r="C3688">
        <v>1904630</v>
      </c>
      <c r="D3688">
        <v>3033940</v>
      </c>
      <c r="E3688">
        <v>3387980</v>
      </c>
      <c r="F3688" s="4">
        <f t="shared" si="57"/>
        <v>2775516.6666666665</v>
      </c>
    </row>
    <row r="3689" spans="1:6" x14ac:dyDescent="0.3">
      <c r="A3689" t="s">
        <v>4607</v>
      </c>
      <c r="B3689">
        <v>0</v>
      </c>
      <c r="C3689">
        <v>0</v>
      </c>
      <c r="D3689">
        <v>487760</v>
      </c>
      <c r="E3689">
        <v>0</v>
      </c>
      <c r="F3689" s="4">
        <f t="shared" si="57"/>
        <v>162586.66666666666</v>
      </c>
    </row>
    <row r="3690" spans="1:6" x14ac:dyDescent="0.3">
      <c r="A3690" t="s">
        <v>4608</v>
      </c>
      <c r="B3690">
        <v>0</v>
      </c>
      <c r="C3690">
        <v>2893900</v>
      </c>
      <c r="D3690">
        <v>4350840</v>
      </c>
      <c r="E3690">
        <v>2775500</v>
      </c>
      <c r="F3690" s="4">
        <f t="shared" si="57"/>
        <v>3340080</v>
      </c>
    </row>
    <row r="3691" spans="1:6" x14ac:dyDescent="0.3">
      <c r="A3691" t="s">
        <v>4609</v>
      </c>
      <c r="B3691">
        <v>1196280</v>
      </c>
      <c r="C3691">
        <v>0</v>
      </c>
      <c r="D3691">
        <v>455000</v>
      </c>
      <c r="E3691">
        <v>473200</v>
      </c>
      <c r="F3691" s="4">
        <f t="shared" si="57"/>
        <v>309400</v>
      </c>
    </row>
    <row r="3692" spans="1:6" x14ac:dyDescent="0.3">
      <c r="A3692" t="s">
        <v>4610</v>
      </c>
      <c r="B3692">
        <v>0</v>
      </c>
      <c r="C3692">
        <v>0</v>
      </c>
      <c r="D3692">
        <v>3293110</v>
      </c>
      <c r="E3692">
        <v>0</v>
      </c>
      <c r="F3692" s="4">
        <f t="shared" si="57"/>
        <v>1097703.3333333333</v>
      </c>
    </row>
    <row r="3693" spans="1:6" x14ac:dyDescent="0.3">
      <c r="A3693" t="s">
        <v>4611</v>
      </c>
      <c r="B3693">
        <v>1423240</v>
      </c>
      <c r="C3693">
        <v>1433250</v>
      </c>
      <c r="D3693">
        <v>2165800</v>
      </c>
      <c r="E3693">
        <v>2293280</v>
      </c>
      <c r="F3693" s="4">
        <f t="shared" si="57"/>
        <v>1964110</v>
      </c>
    </row>
    <row r="3694" spans="1:6" x14ac:dyDescent="0.3">
      <c r="A3694" t="s">
        <v>4612</v>
      </c>
      <c r="B3694">
        <v>5778500</v>
      </c>
      <c r="C3694">
        <v>8142580</v>
      </c>
      <c r="D3694">
        <v>9755320</v>
      </c>
      <c r="E3694">
        <v>8923290</v>
      </c>
      <c r="F3694" s="4">
        <f t="shared" si="57"/>
        <v>8940396.666666666</v>
      </c>
    </row>
    <row r="3695" spans="1:6" x14ac:dyDescent="0.3">
      <c r="A3695" t="s">
        <v>4613</v>
      </c>
      <c r="B3695">
        <v>0</v>
      </c>
      <c r="C3695">
        <v>977340</v>
      </c>
      <c r="D3695">
        <v>318500</v>
      </c>
      <c r="E3695">
        <v>0</v>
      </c>
      <c r="F3695" s="4">
        <f t="shared" si="57"/>
        <v>431946.66666666669</v>
      </c>
    </row>
    <row r="3696" spans="1:6" x14ac:dyDescent="0.3">
      <c r="A3696" t="s">
        <v>4614</v>
      </c>
      <c r="B3696">
        <v>3435420</v>
      </c>
      <c r="C3696">
        <v>2167620</v>
      </c>
      <c r="D3696">
        <v>0</v>
      </c>
      <c r="E3696">
        <v>3472070</v>
      </c>
      <c r="F3696" s="4">
        <f t="shared" si="57"/>
        <v>1879896.6666666667</v>
      </c>
    </row>
    <row r="3697" spans="1:6" x14ac:dyDescent="0.3">
      <c r="A3697" t="s">
        <v>4615</v>
      </c>
      <c r="B3697">
        <v>0</v>
      </c>
      <c r="C3697">
        <v>0</v>
      </c>
      <c r="D3697">
        <v>1185730</v>
      </c>
      <c r="E3697">
        <v>0</v>
      </c>
      <c r="F3697" s="4">
        <f t="shared" si="57"/>
        <v>395243.33333333331</v>
      </c>
    </row>
    <row r="3698" spans="1:6" x14ac:dyDescent="0.3">
      <c r="A3698" t="s">
        <v>4616</v>
      </c>
      <c r="B3698">
        <v>5699330</v>
      </c>
      <c r="C3698">
        <v>5939380</v>
      </c>
      <c r="D3698">
        <v>5419780</v>
      </c>
      <c r="E3698">
        <v>4055780</v>
      </c>
      <c r="F3698" s="4">
        <f t="shared" si="57"/>
        <v>5138313.333333333</v>
      </c>
    </row>
    <row r="3699" spans="1:6" x14ac:dyDescent="0.3">
      <c r="A3699" t="s">
        <v>4617</v>
      </c>
      <c r="B3699">
        <v>1856400</v>
      </c>
      <c r="C3699">
        <v>411950</v>
      </c>
      <c r="D3699">
        <v>911820</v>
      </c>
      <c r="E3699">
        <v>0</v>
      </c>
      <c r="F3699" s="4">
        <f t="shared" si="57"/>
        <v>441256.66666666669</v>
      </c>
    </row>
    <row r="3700" spans="1:6" x14ac:dyDescent="0.3">
      <c r="A3700" t="s">
        <v>4618</v>
      </c>
      <c r="B3700">
        <v>0</v>
      </c>
      <c r="C3700">
        <v>0</v>
      </c>
      <c r="D3700">
        <v>1123300</v>
      </c>
      <c r="E3700">
        <v>286650</v>
      </c>
      <c r="F3700" s="4">
        <f t="shared" si="57"/>
        <v>469983.33333333331</v>
      </c>
    </row>
    <row r="3701" spans="1:6" x14ac:dyDescent="0.3">
      <c r="A3701" t="s">
        <v>4619</v>
      </c>
      <c r="B3701">
        <v>2006200</v>
      </c>
      <c r="C3701">
        <v>0</v>
      </c>
      <c r="D3701">
        <v>2110600</v>
      </c>
      <c r="E3701">
        <v>0</v>
      </c>
      <c r="F3701" s="4">
        <f t="shared" si="57"/>
        <v>703533.33333333337</v>
      </c>
    </row>
    <row r="3702" spans="1:6" x14ac:dyDescent="0.3">
      <c r="A3702" t="s">
        <v>4620</v>
      </c>
      <c r="B3702">
        <v>0</v>
      </c>
      <c r="C3702">
        <v>787200</v>
      </c>
      <c r="D3702">
        <v>382200</v>
      </c>
      <c r="E3702">
        <v>2595500</v>
      </c>
      <c r="F3702" s="4">
        <f t="shared" si="57"/>
        <v>1254966.6666666667</v>
      </c>
    </row>
    <row r="3703" spans="1:6" x14ac:dyDescent="0.3">
      <c r="A3703" t="s">
        <v>4621</v>
      </c>
      <c r="B3703">
        <v>3733450</v>
      </c>
      <c r="C3703">
        <v>2352260</v>
      </c>
      <c r="D3703">
        <v>1019560</v>
      </c>
      <c r="E3703">
        <v>4774310</v>
      </c>
      <c r="F3703" s="4">
        <f t="shared" si="57"/>
        <v>2715376.6666666665</v>
      </c>
    </row>
    <row r="3704" spans="1:6" x14ac:dyDescent="0.3">
      <c r="A3704" t="s">
        <v>4622</v>
      </c>
      <c r="B3704">
        <v>580580</v>
      </c>
      <c r="C3704">
        <v>709800</v>
      </c>
      <c r="D3704">
        <v>0</v>
      </c>
      <c r="E3704">
        <v>709800</v>
      </c>
      <c r="F3704" s="4">
        <f t="shared" si="57"/>
        <v>473200</v>
      </c>
    </row>
    <row r="3705" spans="1:6" x14ac:dyDescent="0.3">
      <c r="A3705" t="s">
        <v>4623</v>
      </c>
      <c r="B3705">
        <v>1333150</v>
      </c>
      <c r="C3705">
        <v>622440</v>
      </c>
      <c r="D3705">
        <v>1724450</v>
      </c>
      <c r="E3705">
        <v>0</v>
      </c>
      <c r="F3705" s="4">
        <f t="shared" si="57"/>
        <v>782296.66666666663</v>
      </c>
    </row>
    <row r="3706" spans="1:6" x14ac:dyDescent="0.3">
      <c r="A3706" t="s">
        <v>4624</v>
      </c>
      <c r="B3706">
        <v>3141610</v>
      </c>
      <c r="C3706">
        <v>2446620</v>
      </c>
      <c r="D3706">
        <v>2444260</v>
      </c>
      <c r="E3706">
        <v>2376100</v>
      </c>
      <c r="F3706" s="4">
        <f t="shared" si="57"/>
        <v>2422326.6666666665</v>
      </c>
    </row>
    <row r="3707" spans="1:6" x14ac:dyDescent="0.3">
      <c r="A3707" t="s">
        <v>4625</v>
      </c>
      <c r="B3707">
        <v>2483700</v>
      </c>
      <c r="C3707">
        <v>3380900</v>
      </c>
      <c r="D3707">
        <v>4668360</v>
      </c>
      <c r="E3707">
        <v>4923400</v>
      </c>
      <c r="F3707" s="4">
        <f t="shared" si="57"/>
        <v>4324220</v>
      </c>
    </row>
    <row r="3708" spans="1:6" x14ac:dyDescent="0.3">
      <c r="A3708" t="s">
        <v>4626</v>
      </c>
      <c r="B3708">
        <v>10009600</v>
      </c>
      <c r="C3708">
        <v>14588940</v>
      </c>
      <c r="D3708">
        <v>11581440</v>
      </c>
      <c r="E3708">
        <v>3874580</v>
      </c>
      <c r="F3708" s="4">
        <f t="shared" si="57"/>
        <v>10014986.666666666</v>
      </c>
    </row>
    <row r="3709" spans="1:6" x14ac:dyDescent="0.3">
      <c r="A3709" t="s">
        <v>4627</v>
      </c>
      <c r="B3709">
        <v>286000</v>
      </c>
      <c r="C3709">
        <v>358900</v>
      </c>
      <c r="D3709">
        <v>774000</v>
      </c>
      <c r="E3709">
        <v>1320500</v>
      </c>
      <c r="F3709" s="4">
        <f t="shared" si="57"/>
        <v>817800</v>
      </c>
    </row>
    <row r="3710" spans="1:6" x14ac:dyDescent="0.3">
      <c r="A3710" t="s">
        <v>4628</v>
      </c>
      <c r="B3710">
        <v>4278080</v>
      </c>
      <c r="C3710">
        <v>5121750</v>
      </c>
      <c r="D3710">
        <v>7660370</v>
      </c>
      <c r="E3710">
        <v>4170680</v>
      </c>
      <c r="F3710" s="4">
        <f t="shared" si="57"/>
        <v>5650933.333333333</v>
      </c>
    </row>
    <row r="3711" spans="1:6" x14ac:dyDescent="0.3">
      <c r="A3711" t="s">
        <v>4629</v>
      </c>
      <c r="B3711">
        <v>2149450</v>
      </c>
      <c r="C3711">
        <v>2106420</v>
      </c>
      <c r="D3711">
        <v>2101980</v>
      </c>
      <c r="E3711">
        <v>2039160</v>
      </c>
      <c r="F3711" s="4">
        <f t="shared" si="57"/>
        <v>2082520</v>
      </c>
    </row>
    <row r="3712" spans="1:6" x14ac:dyDescent="0.3">
      <c r="A3712" t="s">
        <v>4630</v>
      </c>
      <c r="B3712">
        <v>0</v>
      </c>
      <c r="C3712">
        <v>1975120</v>
      </c>
      <c r="D3712">
        <v>745290</v>
      </c>
      <c r="E3712">
        <v>723450</v>
      </c>
      <c r="F3712" s="4">
        <f t="shared" si="57"/>
        <v>1147953.3333333333</v>
      </c>
    </row>
    <row r="3713" spans="1:6" x14ac:dyDescent="0.3">
      <c r="A3713" t="s">
        <v>4631</v>
      </c>
      <c r="B3713">
        <v>0</v>
      </c>
      <c r="C3713">
        <v>2672000</v>
      </c>
      <c r="D3713">
        <v>0</v>
      </c>
      <c r="E3713">
        <v>3345810</v>
      </c>
      <c r="F3713" s="4">
        <f t="shared" si="57"/>
        <v>2005936.6666666667</v>
      </c>
    </row>
    <row r="3714" spans="1:6" x14ac:dyDescent="0.3">
      <c r="A3714" t="s">
        <v>4632</v>
      </c>
      <c r="B3714">
        <v>0</v>
      </c>
      <c r="C3714">
        <v>8769670</v>
      </c>
      <c r="D3714">
        <v>6888280</v>
      </c>
      <c r="E3714">
        <v>9771110</v>
      </c>
      <c r="F3714" s="4">
        <f t="shared" si="57"/>
        <v>8476353.333333334</v>
      </c>
    </row>
    <row r="3715" spans="1:6" x14ac:dyDescent="0.3">
      <c r="A3715" t="s">
        <v>4633</v>
      </c>
      <c r="B3715">
        <v>0</v>
      </c>
      <c r="C3715">
        <v>2590000</v>
      </c>
      <c r="D3715">
        <v>0</v>
      </c>
      <c r="E3715">
        <v>836000</v>
      </c>
      <c r="F3715" s="4">
        <f t="shared" ref="F3715:F3778" si="58">SUM(C3715:E3715)/3</f>
        <v>1142000</v>
      </c>
    </row>
    <row r="3716" spans="1:6" x14ac:dyDescent="0.3">
      <c r="A3716" t="s">
        <v>4634</v>
      </c>
      <c r="B3716">
        <v>2100750</v>
      </c>
      <c r="C3716">
        <v>757660</v>
      </c>
      <c r="D3716">
        <v>6105680</v>
      </c>
      <c r="E3716">
        <v>3257250</v>
      </c>
      <c r="F3716" s="4">
        <f t="shared" si="58"/>
        <v>3373530</v>
      </c>
    </row>
    <row r="3717" spans="1:6" x14ac:dyDescent="0.3">
      <c r="A3717" t="s">
        <v>4635</v>
      </c>
      <c r="B3717">
        <v>2914770</v>
      </c>
      <c r="C3717">
        <v>4129520</v>
      </c>
      <c r="D3717">
        <v>2442150</v>
      </c>
      <c r="E3717">
        <v>2107040</v>
      </c>
      <c r="F3717" s="4">
        <f t="shared" si="58"/>
        <v>2892903.3333333335</v>
      </c>
    </row>
    <row r="3718" spans="1:6" x14ac:dyDescent="0.3">
      <c r="A3718" t="s">
        <v>4636</v>
      </c>
      <c r="B3718">
        <v>0</v>
      </c>
      <c r="C3718">
        <v>632990</v>
      </c>
      <c r="D3718">
        <v>1111130</v>
      </c>
      <c r="E3718">
        <v>1544460</v>
      </c>
      <c r="F3718" s="4">
        <f t="shared" si="58"/>
        <v>1096193.3333333333</v>
      </c>
    </row>
    <row r="3719" spans="1:6" x14ac:dyDescent="0.3">
      <c r="A3719" t="s">
        <v>4637</v>
      </c>
      <c r="B3719">
        <v>0</v>
      </c>
      <c r="C3719">
        <v>0</v>
      </c>
      <c r="D3719">
        <v>904540</v>
      </c>
      <c r="E3719">
        <v>1254500</v>
      </c>
      <c r="F3719" s="4">
        <f t="shared" si="58"/>
        <v>719680</v>
      </c>
    </row>
    <row r="3720" spans="1:6" x14ac:dyDescent="0.3">
      <c r="A3720" t="s">
        <v>4638</v>
      </c>
      <c r="B3720">
        <v>4963700</v>
      </c>
      <c r="C3720">
        <v>3056800</v>
      </c>
      <c r="D3720">
        <v>2553500</v>
      </c>
      <c r="E3720">
        <v>3583500</v>
      </c>
      <c r="F3720" s="4">
        <f t="shared" si="58"/>
        <v>3064600</v>
      </c>
    </row>
    <row r="3721" spans="1:6" x14ac:dyDescent="0.3">
      <c r="A3721" t="s">
        <v>4639</v>
      </c>
      <c r="B3721">
        <v>0</v>
      </c>
      <c r="C3721">
        <v>4102350</v>
      </c>
      <c r="D3721">
        <v>4438150</v>
      </c>
      <c r="E3721">
        <v>4218660</v>
      </c>
      <c r="F3721" s="4">
        <f t="shared" si="58"/>
        <v>4253053.333333333</v>
      </c>
    </row>
    <row r="3722" spans="1:6" x14ac:dyDescent="0.3">
      <c r="A3722" t="s">
        <v>4640</v>
      </c>
      <c r="B3722">
        <v>3273670</v>
      </c>
      <c r="C3722">
        <v>2293370</v>
      </c>
      <c r="D3722">
        <v>3851160</v>
      </c>
      <c r="E3722">
        <v>4224920</v>
      </c>
      <c r="F3722" s="4">
        <f t="shared" si="58"/>
        <v>3456483.3333333335</v>
      </c>
    </row>
    <row r="3723" spans="1:6" x14ac:dyDescent="0.3">
      <c r="A3723" t="s">
        <v>4641</v>
      </c>
      <c r="B3723">
        <v>886600</v>
      </c>
      <c r="C3723">
        <v>1480000</v>
      </c>
      <c r="D3723">
        <v>2006250</v>
      </c>
      <c r="E3723">
        <v>2359420</v>
      </c>
      <c r="F3723" s="4">
        <f t="shared" si="58"/>
        <v>1948556.6666666667</v>
      </c>
    </row>
    <row r="3724" spans="1:6" x14ac:dyDescent="0.3">
      <c r="A3724" t="s">
        <v>4642</v>
      </c>
      <c r="B3724">
        <v>1480000</v>
      </c>
      <c r="C3724">
        <v>0</v>
      </c>
      <c r="D3724">
        <v>5826910</v>
      </c>
      <c r="E3724">
        <v>2524520</v>
      </c>
      <c r="F3724" s="4">
        <f t="shared" si="58"/>
        <v>2783810</v>
      </c>
    </row>
    <row r="3725" spans="1:6" x14ac:dyDescent="0.3">
      <c r="A3725" t="s">
        <v>4643</v>
      </c>
      <c r="B3725">
        <v>0</v>
      </c>
      <c r="C3725">
        <v>0</v>
      </c>
      <c r="D3725">
        <v>1581720</v>
      </c>
      <c r="E3725">
        <v>1609320</v>
      </c>
      <c r="F3725" s="4">
        <f t="shared" si="58"/>
        <v>1063680</v>
      </c>
    </row>
    <row r="3726" spans="1:6" x14ac:dyDescent="0.3">
      <c r="A3726" t="s">
        <v>469</v>
      </c>
      <c r="B3726">
        <v>0</v>
      </c>
      <c r="C3726">
        <v>0</v>
      </c>
      <c r="D3726">
        <v>647680</v>
      </c>
      <c r="E3726">
        <v>0</v>
      </c>
      <c r="F3726" s="4">
        <f t="shared" si="58"/>
        <v>215893.33333333334</v>
      </c>
    </row>
    <row r="3727" spans="1:6" x14ac:dyDescent="0.3">
      <c r="A3727" t="s">
        <v>4644</v>
      </c>
      <c r="B3727">
        <v>4000300</v>
      </c>
      <c r="C3727">
        <v>6715450</v>
      </c>
      <c r="D3727">
        <v>6707930</v>
      </c>
      <c r="E3727">
        <v>5320670</v>
      </c>
      <c r="F3727" s="4">
        <f t="shared" si="58"/>
        <v>6248016.666666667</v>
      </c>
    </row>
    <row r="3728" spans="1:6" x14ac:dyDescent="0.3">
      <c r="A3728" t="s">
        <v>4645</v>
      </c>
      <c r="B3728">
        <v>2229920</v>
      </c>
      <c r="C3728">
        <v>2214990</v>
      </c>
      <c r="D3728">
        <v>3070950</v>
      </c>
      <c r="E3728">
        <v>538680</v>
      </c>
      <c r="F3728" s="4">
        <f t="shared" si="58"/>
        <v>1941540</v>
      </c>
    </row>
    <row r="3729" spans="1:6" x14ac:dyDescent="0.3">
      <c r="A3729" t="s">
        <v>4646</v>
      </c>
      <c r="B3729">
        <v>2462780</v>
      </c>
      <c r="C3729">
        <v>3099370</v>
      </c>
      <c r="D3729">
        <v>2321930</v>
      </c>
      <c r="E3729">
        <v>3312540</v>
      </c>
      <c r="F3729" s="4">
        <f t="shared" si="58"/>
        <v>2911280</v>
      </c>
    </row>
    <row r="3730" spans="1:6" x14ac:dyDescent="0.3">
      <c r="A3730" t="s">
        <v>4647</v>
      </c>
      <c r="B3730">
        <v>313740</v>
      </c>
      <c r="C3730">
        <v>740000</v>
      </c>
      <c r="D3730">
        <v>300300</v>
      </c>
      <c r="E3730">
        <v>820000</v>
      </c>
      <c r="F3730" s="4">
        <f t="shared" si="58"/>
        <v>620100</v>
      </c>
    </row>
    <row r="3731" spans="1:6" x14ac:dyDescent="0.3">
      <c r="A3731" t="s">
        <v>4648</v>
      </c>
      <c r="B3731">
        <v>600600</v>
      </c>
      <c r="C3731">
        <v>0</v>
      </c>
      <c r="D3731">
        <v>807800</v>
      </c>
      <c r="E3731">
        <v>311100</v>
      </c>
      <c r="F3731" s="4">
        <f t="shared" si="58"/>
        <v>372966.66666666669</v>
      </c>
    </row>
    <row r="3732" spans="1:6" x14ac:dyDescent="0.3">
      <c r="A3732" t="s">
        <v>4649</v>
      </c>
      <c r="B3732">
        <v>817600</v>
      </c>
      <c r="C3732">
        <v>0</v>
      </c>
      <c r="D3732">
        <v>0</v>
      </c>
      <c r="E3732">
        <v>2479420</v>
      </c>
      <c r="F3732" s="4">
        <f t="shared" si="58"/>
        <v>826473.33333333337</v>
      </c>
    </row>
    <row r="3733" spans="1:6" x14ac:dyDescent="0.3">
      <c r="A3733" t="s">
        <v>4650</v>
      </c>
      <c r="B3733">
        <v>1480000</v>
      </c>
      <c r="C3733">
        <v>1747200</v>
      </c>
      <c r="D3733">
        <v>1720000</v>
      </c>
      <c r="E3733">
        <v>0</v>
      </c>
      <c r="F3733" s="4">
        <f t="shared" si="58"/>
        <v>1155733.3333333333</v>
      </c>
    </row>
    <row r="3734" spans="1:6" x14ac:dyDescent="0.3">
      <c r="A3734" t="s">
        <v>4651</v>
      </c>
      <c r="B3734">
        <v>0</v>
      </c>
      <c r="C3734">
        <v>382200</v>
      </c>
      <c r="D3734">
        <v>4263850</v>
      </c>
      <c r="E3734">
        <v>1332100</v>
      </c>
      <c r="F3734" s="4">
        <f t="shared" si="58"/>
        <v>1992716.6666666667</v>
      </c>
    </row>
    <row r="3735" spans="1:6" x14ac:dyDescent="0.3">
      <c r="A3735" t="s">
        <v>4652</v>
      </c>
      <c r="B3735">
        <v>460000</v>
      </c>
      <c r="C3735">
        <v>1110000</v>
      </c>
      <c r="D3735">
        <v>1728640</v>
      </c>
      <c r="E3735">
        <v>650000</v>
      </c>
      <c r="F3735" s="4">
        <f t="shared" si="58"/>
        <v>1162880</v>
      </c>
    </row>
    <row r="3736" spans="1:6" x14ac:dyDescent="0.3">
      <c r="A3736" t="s">
        <v>4653</v>
      </c>
      <c r="B3736">
        <v>6397580</v>
      </c>
      <c r="C3736">
        <v>0</v>
      </c>
      <c r="D3736">
        <v>0</v>
      </c>
      <c r="E3736">
        <v>591000</v>
      </c>
      <c r="F3736" s="4">
        <f t="shared" si="58"/>
        <v>197000</v>
      </c>
    </row>
    <row r="3737" spans="1:6" x14ac:dyDescent="0.3">
      <c r="A3737" t="s">
        <v>4654</v>
      </c>
      <c r="B3737">
        <v>1163400</v>
      </c>
      <c r="C3737">
        <v>1199340</v>
      </c>
      <c r="D3737">
        <v>0</v>
      </c>
      <c r="E3737">
        <v>700520</v>
      </c>
      <c r="F3737" s="4">
        <f t="shared" si="58"/>
        <v>633286.66666666663</v>
      </c>
    </row>
    <row r="3738" spans="1:6" x14ac:dyDescent="0.3">
      <c r="A3738" t="s">
        <v>4655</v>
      </c>
      <c r="B3738">
        <v>610000</v>
      </c>
      <c r="C3738">
        <v>1632170</v>
      </c>
      <c r="D3738">
        <v>2372190</v>
      </c>
      <c r="E3738">
        <v>993600</v>
      </c>
      <c r="F3738" s="4">
        <f t="shared" si="58"/>
        <v>1665986.6666666667</v>
      </c>
    </row>
    <row r="3739" spans="1:6" x14ac:dyDescent="0.3">
      <c r="A3739" t="s">
        <v>4656</v>
      </c>
      <c r="B3739">
        <v>4565200</v>
      </c>
      <c r="C3739">
        <v>5578210</v>
      </c>
      <c r="D3739">
        <v>12701940</v>
      </c>
      <c r="E3739">
        <v>2352920</v>
      </c>
      <c r="F3739" s="4">
        <f t="shared" si="58"/>
        <v>6877690</v>
      </c>
    </row>
    <row r="3740" spans="1:6" x14ac:dyDescent="0.3">
      <c r="A3740" t="s">
        <v>4657</v>
      </c>
      <c r="B3740">
        <v>0</v>
      </c>
      <c r="C3740">
        <v>0</v>
      </c>
      <c r="D3740">
        <v>867960</v>
      </c>
      <c r="E3740">
        <v>622440</v>
      </c>
      <c r="F3740" s="4">
        <f t="shared" si="58"/>
        <v>496800</v>
      </c>
    </row>
    <row r="3741" spans="1:6" x14ac:dyDescent="0.3">
      <c r="A3741" t="s">
        <v>4658</v>
      </c>
      <c r="B3741">
        <v>256000</v>
      </c>
      <c r="C3741">
        <v>512000</v>
      </c>
      <c r="D3741">
        <v>512000</v>
      </c>
      <c r="E3741">
        <v>0</v>
      </c>
      <c r="F3741" s="4">
        <f t="shared" si="58"/>
        <v>341333.33333333331</v>
      </c>
    </row>
    <row r="3742" spans="1:6" x14ac:dyDescent="0.3">
      <c r="A3742" t="s">
        <v>4659</v>
      </c>
      <c r="B3742">
        <v>0</v>
      </c>
      <c r="C3742">
        <v>0</v>
      </c>
      <c r="D3742">
        <v>880690</v>
      </c>
      <c r="E3742">
        <v>812790</v>
      </c>
      <c r="F3742" s="4">
        <f t="shared" si="58"/>
        <v>564493.33333333337</v>
      </c>
    </row>
    <row r="3743" spans="1:6" x14ac:dyDescent="0.3">
      <c r="A3743" t="s">
        <v>4660</v>
      </c>
      <c r="B3743">
        <v>2187800</v>
      </c>
      <c r="C3743">
        <v>2276600</v>
      </c>
      <c r="D3743">
        <v>2056080</v>
      </c>
      <c r="E3743">
        <v>2505810</v>
      </c>
      <c r="F3743" s="4">
        <f t="shared" si="58"/>
        <v>2279496.6666666665</v>
      </c>
    </row>
    <row r="3744" spans="1:6" x14ac:dyDescent="0.3">
      <c r="A3744" t="s">
        <v>4661</v>
      </c>
      <c r="B3744">
        <v>0</v>
      </c>
      <c r="C3744">
        <v>0</v>
      </c>
      <c r="D3744">
        <v>4749980</v>
      </c>
      <c r="E3744">
        <v>0</v>
      </c>
      <c r="F3744" s="4">
        <f t="shared" si="58"/>
        <v>1583326.6666666667</v>
      </c>
    </row>
    <row r="3745" spans="1:6" x14ac:dyDescent="0.3">
      <c r="A3745" t="s">
        <v>333</v>
      </c>
      <c r="B3745">
        <v>0</v>
      </c>
      <c r="C3745">
        <v>0</v>
      </c>
      <c r="D3745">
        <v>1099200</v>
      </c>
      <c r="E3745">
        <v>0</v>
      </c>
      <c r="F3745" s="4">
        <f t="shared" si="58"/>
        <v>366400</v>
      </c>
    </row>
    <row r="3746" spans="1:6" x14ac:dyDescent="0.3">
      <c r="A3746" t="s">
        <v>4662</v>
      </c>
      <c r="B3746">
        <v>2657200</v>
      </c>
      <c r="C3746">
        <v>2067450</v>
      </c>
      <c r="D3746">
        <v>9869179</v>
      </c>
      <c r="E3746">
        <v>0</v>
      </c>
      <c r="F3746" s="4">
        <f t="shared" si="58"/>
        <v>3978876.3333333335</v>
      </c>
    </row>
    <row r="3747" spans="1:6" x14ac:dyDescent="0.3">
      <c r="A3747" t="s">
        <v>4663</v>
      </c>
      <c r="B3747">
        <v>2261200</v>
      </c>
      <c r="C3747">
        <v>3828310</v>
      </c>
      <c r="D3747">
        <v>0</v>
      </c>
      <c r="E3747">
        <v>0</v>
      </c>
      <c r="F3747" s="4">
        <f t="shared" si="58"/>
        <v>1276103.3333333333</v>
      </c>
    </row>
    <row r="3748" spans="1:6" x14ac:dyDescent="0.3">
      <c r="A3748" t="s">
        <v>4664</v>
      </c>
      <c r="B3748">
        <v>600600</v>
      </c>
      <c r="C3748">
        <v>1117480</v>
      </c>
      <c r="D3748">
        <v>604600</v>
      </c>
      <c r="E3748">
        <v>1656500</v>
      </c>
      <c r="F3748" s="4">
        <f t="shared" si="58"/>
        <v>1126193.3333333333</v>
      </c>
    </row>
    <row r="3749" spans="1:6" x14ac:dyDescent="0.3">
      <c r="A3749" t="s">
        <v>437</v>
      </c>
      <c r="B3749">
        <v>2449200</v>
      </c>
      <c r="C3749">
        <v>2303980</v>
      </c>
      <c r="D3749">
        <v>2328060</v>
      </c>
      <c r="E3749">
        <v>2469110</v>
      </c>
      <c r="F3749" s="4">
        <f t="shared" si="58"/>
        <v>2367050</v>
      </c>
    </row>
    <row r="3750" spans="1:6" x14ac:dyDescent="0.3">
      <c r="A3750" t="s">
        <v>4665</v>
      </c>
      <c r="B3750">
        <v>0</v>
      </c>
      <c r="C3750">
        <v>2146030</v>
      </c>
      <c r="D3750">
        <v>10336850</v>
      </c>
      <c r="E3750">
        <v>2829530</v>
      </c>
      <c r="F3750" s="4">
        <f t="shared" si="58"/>
        <v>5104136.666666667</v>
      </c>
    </row>
    <row r="3751" spans="1:6" x14ac:dyDescent="0.3">
      <c r="A3751" t="s">
        <v>4666</v>
      </c>
      <c r="B3751">
        <v>922740</v>
      </c>
      <c r="C3751">
        <v>0</v>
      </c>
      <c r="D3751">
        <v>316680</v>
      </c>
      <c r="E3751">
        <v>1320840</v>
      </c>
      <c r="F3751" s="4">
        <f t="shared" si="58"/>
        <v>545840</v>
      </c>
    </row>
    <row r="3752" spans="1:6" x14ac:dyDescent="0.3">
      <c r="A3752" t="s">
        <v>4667</v>
      </c>
      <c r="B3752">
        <v>1203850</v>
      </c>
      <c r="C3752">
        <v>1431100</v>
      </c>
      <c r="D3752">
        <v>2191460</v>
      </c>
      <c r="E3752">
        <v>2425400</v>
      </c>
      <c r="F3752" s="4">
        <f t="shared" si="58"/>
        <v>2015986.6666666667</v>
      </c>
    </row>
    <row r="3753" spans="1:6" x14ac:dyDescent="0.3">
      <c r="A3753" t="s">
        <v>4668</v>
      </c>
      <c r="B3753">
        <v>1164900</v>
      </c>
      <c r="C3753">
        <v>1658850</v>
      </c>
      <c r="D3753">
        <v>523250</v>
      </c>
      <c r="E3753">
        <v>1814500</v>
      </c>
      <c r="F3753" s="4">
        <f t="shared" si="58"/>
        <v>1332200</v>
      </c>
    </row>
    <row r="3754" spans="1:6" x14ac:dyDescent="0.3">
      <c r="A3754" t="s">
        <v>4669</v>
      </c>
      <c r="B3754">
        <v>5356600</v>
      </c>
      <c r="C3754">
        <v>1456000</v>
      </c>
      <c r="D3754">
        <v>0</v>
      </c>
      <c r="E3754">
        <v>0</v>
      </c>
      <c r="F3754" s="4">
        <f t="shared" si="58"/>
        <v>485333.33333333331</v>
      </c>
    </row>
    <row r="3755" spans="1:6" x14ac:dyDescent="0.3">
      <c r="A3755" t="s">
        <v>4670</v>
      </c>
      <c r="B3755">
        <v>808710</v>
      </c>
      <c r="C3755">
        <v>0</v>
      </c>
      <c r="D3755">
        <v>855400</v>
      </c>
      <c r="E3755">
        <v>0</v>
      </c>
      <c r="F3755" s="4">
        <f t="shared" si="58"/>
        <v>285133.33333333331</v>
      </c>
    </row>
    <row r="3756" spans="1:6" x14ac:dyDescent="0.3">
      <c r="A3756" t="s">
        <v>4671</v>
      </c>
      <c r="B3756">
        <v>1784680</v>
      </c>
      <c r="C3756">
        <v>3860000</v>
      </c>
      <c r="D3756">
        <v>349000</v>
      </c>
      <c r="E3756">
        <v>3237230</v>
      </c>
      <c r="F3756" s="4">
        <f t="shared" si="58"/>
        <v>2482076.6666666665</v>
      </c>
    </row>
    <row r="3757" spans="1:6" x14ac:dyDescent="0.3">
      <c r="A3757" t="s">
        <v>4672</v>
      </c>
      <c r="B3757">
        <v>3921700</v>
      </c>
      <c r="C3757">
        <v>2692600</v>
      </c>
      <c r="D3757">
        <v>2864500</v>
      </c>
      <c r="E3757">
        <v>0</v>
      </c>
      <c r="F3757" s="4">
        <f t="shared" si="58"/>
        <v>1852366.6666666667</v>
      </c>
    </row>
    <row r="3758" spans="1:6" x14ac:dyDescent="0.3">
      <c r="A3758" t="s">
        <v>4673</v>
      </c>
      <c r="B3758">
        <v>2108760</v>
      </c>
      <c r="C3758">
        <v>2227840</v>
      </c>
      <c r="D3758">
        <v>2046200</v>
      </c>
      <c r="E3758">
        <v>2108300</v>
      </c>
      <c r="F3758" s="4">
        <f t="shared" si="58"/>
        <v>2127446.6666666665</v>
      </c>
    </row>
    <row r="3759" spans="1:6" x14ac:dyDescent="0.3">
      <c r="A3759" t="s">
        <v>4674</v>
      </c>
      <c r="B3759">
        <v>382200</v>
      </c>
      <c r="C3759">
        <v>0</v>
      </c>
      <c r="D3759">
        <v>311100</v>
      </c>
      <c r="E3759">
        <v>0</v>
      </c>
      <c r="F3759" s="4">
        <f t="shared" si="58"/>
        <v>103700</v>
      </c>
    </row>
    <row r="3760" spans="1:6" x14ac:dyDescent="0.3">
      <c r="A3760" t="s">
        <v>4675</v>
      </c>
      <c r="B3760">
        <v>448000</v>
      </c>
      <c r="C3760">
        <v>0</v>
      </c>
      <c r="D3760">
        <v>0</v>
      </c>
      <c r="E3760">
        <v>402000</v>
      </c>
      <c r="F3760" s="4">
        <f t="shared" si="58"/>
        <v>134000</v>
      </c>
    </row>
    <row r="3761" spans="1:6" x14ac:dyDescent="0.3">
      <c r="A3761" t="s">
        <v>4676</v>
      </c>
      <c r="B3761">
        <v>2080280</v>
      </c>
      <c r="C3761">
        <v>0</v>
      </c>
      <c r="D3761">
        <v>0</v>
      </c>
      <c r="E3761">
        <v>2098320</v>
      </c>
      <c r="F3761" s="4">
        <f t="shared" si="58"/>
        <v>699440</v>
      </c>
    </row>
    <row r="3762" spans="1:6" x14ac:dyDescent="0.3">
      <c r="A3762" t="s">
        <v>4677</v>
      </c>
      <c r="B3762">
        <v>1070800</v>
      </c>
      <c r="C3762">
        <v>2113290</v>
      </c>
      <c r="D3762">
        <v>3104300</v>
      </c>
      <c r="E3762">
        <v>1228350</v>
      </c>
      <c r="F3762" s="4">
        <f t="shared" si="58"/>
        <v>2148646.6666666665</v>
      </c>
    </row>
    <row r="3763" spans="1:6" x14ac:dyDescent="0.3">
      <c r="A3763" t="s">
        <v>4678</v>
      </c>
      <c r="B3763">
        <v>305000</v>
      </c>
      <c r="C3763">
        <v>494700</v>
      </c>
      <c r="D3763">
        <v>400400</v>
      </c>
      <c r="E3763">
        <v>788970</v>
      </c>
      <c r="F3763" s="4">
        <f t="shared" si="58"/>
        <v>561356.66666666663</v>
      </c>
    </row>
    <row r="3764" spans="1:6" x14ac:dyDescent="0.3">
      <c r="A3764" t="s">
        <v>4679</v>
      </c>
      <c r="B3764">
        <v>720720</v>
      </c>
      <c r="C3764">
        <v>1207700</v>
      </c>
      <c r="D3764">
        <v>365820</v>
      </c>
      <c r="E3764">
        <v>0</v>
      </c>
      <c r="F3764" s="4">
        <f t="shared" si="58"/>
        <v>524506.66666666663</v>
      </c>
    </row>
    <row r="3765" spans="1:6" x14ac:dyDescent="0.3">
      <c r="A3765" t="s">
        <v>4680</v>
      </c>
      <c r="B3765">
        <v>12353200</v>
      </c>
      <c r="C3765">
        <v>17500390</v>
      </c>
      <c r="D3765">
        <v>117527000</v>
      </c>
      <c r="E3765">
        <v>175977700</v>
      </c>
      <c r="F3765" s="4">
        <f t="shared" si="58"/>
        <v>103668363.33333333</v>
      </c>
    </row>
    <row r="3766" spans="1:6" x14ac:dyDescent="0.3">
      <c r="A3766" t="s">
        <v>4681</v>
      </c>
      <c r="B3766">
        <v>2252250</v>
      </c>
      <c r="C3766">
        <v>8940610</v>
      </c>
      <c r="D3766">
        <v>4069510</v>
      </c>
      <c r="E3766">
        <v>8553660</v>
      </c>
      <c r="F3766" s="4">
        <f t="shared" si="58"/>
        <v>7187926.666666667</v>
      </c>
    </row>
    <row r="3767" spans="1:6" x14ac:dyDescent="0.3">
      <c r="A3767" t="s">
        <v>4682</v>
      </c>
      <c r="B3767">
        <v>424970</v>
      </c>
      <c r="C3767">
        <v>397800</v>
      </c>
      <c r="D3767">
        <v>370000</v>
      </c>
      <c r="E3767">
        <v>1963900</v>
      </c>
      <c r="F3767" s="4">
        <f t="shared" si="58"/>
        <v>910566.66666666663</v>
      </c>
    </row>
    <row r="3768" spans="1:6" x14ac:dyDescent="0.3">
      <c r="A3768" t="s">
        <v>4683</v>
      </c>
      <c r="B3768">
        <v>0</v>
      </c>
      <c r="C3768">
        <v>364680</v>
      </c>
      <c r="D3768">
        <v>637000</v>
      </c>
      <c r="E3768">
        <v>820000</v>
      </c>
      <c r="F3768" s="4">
        <f t="shared" si="58"/>
        <v>607226.66666666663</v>
      </c>
    </row>
    <row r="3769" spans="1:6" x14ac:dyDescent="0.3">
      <c r="A3769" t="s">
        <v>4684</v>
      </c>
      <c r="B3769">
        <v>488390</v>
      </c>
      <c r="C3769">
        <v>647200</v>
      </c>
      <c r="D3769">
        <v>0</v>
      </c>
      <c r="E3769">
        <v>0</v>
      </c>
      <c r="F3769" s="4">
        <f t="shared" si="58"/>
        <v>215733.33333333334</v>
      </c>
    </row>
    <row r="3770" spans="1:6" x14ac:dyDescent="0.3">
      <c r="A3770" t="s">
        <v>4685</v>
      </c>
      <c r="B3770">
        <v>0</v>
      </c>
      <c r="C3770">
        <v>0</v>
      </c>
      <c r="D3770">
        <v>1353000</v>
      </c>
      <c r="E3770">
        <v>0</v>
      </c>
      <c r="F3770" s="4">
        <f t="shared" si="58"/>
        <v>451000</v>
      </c>
    </row>
    <row r="3771" spans="1:6" x14ac:dyDescent="0.3">
      <c r="A3771" t="s">
        <v>4686</v>
      </c>
      <c r="B3771">
        <v>600000</v>
      </c>
      <c r="C3771">
        <v>0</v>
      </c>
      <c r="D3771">
        <v>1037370</v>
      </c>
      <c r="E3771">
        <v>672650</v>
      </c>
      <c r="F3771" s="4">
        <f t="shared" si="58"/>
        <v>570006.66666666663</v>
      </c>
    </row>
    <row r="3772" spans="1:6" x14ac:dyDescent="0.3">
      <c r="A3772" t="s">
        <v>4687</v>
      </c>
      <c r="B3772">
        <v>0</v>
      </c>
      <c r="C3772">
        <v>662480</v>
      </c>
      <c r="D3772">
        <v>0</v>
      </c>
      <c r="E3772">
        <v>0</v>
      </c>
      <c r="F3772" s="4">
        <f t="shared" si="58"/>
        <v>220826.66666666666</v>
      </c>
    </row>
    <row r="3773" spans="1:6" x14ac:dyDescent="0.3">
      <c r="A3773" t="s">
        <v>4688</v>
      </c>
      <c r="B3773">
        <v>2037700</v>
      </c>
      <c r="C3773">
        <v>5959980</v>
      </c>
      <c r="D3773">
        <v>313950</v>
      </c>
      <c r="E3773">
        <v>386000</v>
      </c>
      <c r="F3773" s="4">
        <f t="shared" si="58"/>
        <v>2219976.6666666665</v>
      </c>
    </row>
    <row r="3774" spans="1:6" x14ac:dyDescent="0.3">
      <c r="A3774" t="s">
        <v>4689</v>
      </c>
      <c r="B3774">
        <v>0</v>
      </c>
      <c r="C3774">
        <v>370000</v>
      </c>
      <c r="D3774">
        <v>2041600</v>
      </c>
      <c r="E3774">
        <v>572900</v>
      </c>
      <c r="F3774" s="4">
        <f t="shared" si="58"/>
        <v>994833.33333333337</v>
      </c>
    </row>
    <row r="3775" spans="1:6" x14ac:dyDescent="0.3">
      <c r="A3775" t="s">
        <v>4690</v>
      </c>
      <c r="B3775">
        <v>0</v>
      </c>
      <c r="C3775">
        <v>0</v>
      </c>
      <c r="D3775">
        <v>898900</v>
      </c>
      <c r="E3775">
        <v>622000</v>
      </c>
      <c r="F3775" s="4">
        <f t="shared" si="58"/>
        <v>506966.66666666669</v>
      </c>
    </row>
    <row r="3776" spans="1:6" x14ac:dyDescent="0.3">
      <c r="A3776" t="s">
        <v>4691</v>
      </c>
      <c r="B3776">
        <v>1219400</v>
      </c>
      <c r="C3776">
        <v>1878240</v>
      </c>
      <c r="D3776">
        <v>1136100</v>
      </c>
      <c r="E3776">
        <v>1634200</v>
      </c>
      <c r="F3776" s="4">
        <f t="shared" si="58"/>
        <v>1549513.3333333333</v>
      </c>
    </row>
    <row r="3777" spans="1:6" x14ac:dyDescent="0.3">
      <c r="A3777" t="s">
        <v>4692</v>
      </c>
      <c r="B3777">
        <v>740000</v>
      </c>
      <c r="C3777">
        <v>0</v>
      </c>
      <c r="D3777">
        <v>0</v>
      </c>
      <c r="E3777">
        <v>0</v>
      </c>
      <c r="F3777" s="4">
        <f t="shared" si="58"/>
        <v>0</v>
      </c>
    </row>
    <row r="3778" spans="1:6" x14ac:dyDescent="0.3">
      <c r="A3778" t="s">
        <v>4693</v>
      </c>
      <c r="B3778">
        <v>20096780</v>
      </c>
      <c r="C3778">
        <v>25369000</v>
      </c>
      <c r="D3778">
        <v>27501280</v>
      </c>
      <c r="E3778">
        <v>20403540</v>
      </c>
      <c r="F3778" s="4">
        <f t="shared" si="58"/>
        <v>24424606.666666668</v>
      </c>
    </row>
    <row r="3779" spans="1:6" x14ac:dyDescent="0.3">
      <c r="A3779" t="s">
        <v>4694</v>
      </c>
      <c r="B3779">
        <v>829300</v>
      </c>
      <c r="C3779">
        <v>2168740</v>
      </c>
      <c r="D3779">
        <v>3022060</v>
      </c>
      <c r="E3779">
        <v>2036530</v>
      </c>
      <c r="F3779" s="4">
        <f t="shared" ref="F3779:F3842" si="59">SUM(C3779:E3779)/3</f>
        <v>2409110</v>
      </c>
    </row>
    <row r="3780" spans="1:6" x14ac:dyDescent="0.3">
      <c r="A3780" t="s">
        <v>4695</v>
      </c>
      <c r="B3780">
        <v>334880</v>
      </c>
      <c r="C3780">
        <v>1059400</v>
      </c>
      <c r="D3780">
        <v>2100620</v>
      </c>
      <c r="E3780">
        <v>3021940</v>
      </c>
      <c r="F3780" s="4">
        <f t="shared" si="59"/>
        <v>2060653.3333333333</v>
      </c>
    </row>
    <row r="3781" spans="1:6" x14ac:dyDescent="0.3">
      <c r="A3781" t="s">
        <v>4696</v>
      </c>
      <c r="B3781">
        <v>7034300</v>
      </c>
      <c r="C3781">
        <v>5998580</v>
      </c>
      <c r="D3781">
        <v>0</v>
      </c>
      <c r="E3781">
        <v>3731410</v>
      </c>
      <c r="F3781" s="4">
        <f t="shared" si="59"/>
        <v>3243330</v>
      </c>
    </row>
    <row r="3782" spans="1:6" x14ac:dyDescent="0.3">
      <c r="A3782" t="s">
        <v>4697</v>
      </c>
      <c r="B3782">
        <v>2555450</v>
      </c>
      <c r="C3782">
        <v>1201200</v>
      </c>
      <c r="D3782">
        <v>2472640</v>
      </c>
      <c r="E3782">
        <v>1477840</v>
      </c>
      <c r="F3782" s="4">
        <f t="shared" si="59"/>
        <v>1717226.6666666667</v>
      </c>
    </row>
    <row r="3783" spans="1:6" x14ac:dyDescent="0.3">
      <c r="A3783" t="s">
        <v>4698</v>
      </c>
      <c r="B3783">
        <v>0</v>
      </c>
      <c r="C3783">
        <v>460000</v>
      </c>
      <c r="D3783">
        <v>234600</v>
      </c>
      <c r="E3783">
        <v>357000</v>
      </c>
      <c r="F3783" s="4">
        <f t="shared" si="59"/>
        <v>350533.33333333331</v>
      </c>
    </row>
    <row r="3784" spans="1:6" x14ac:dyDescent="0.3">
      <c r="A3784" t="s">
        <v>4699</v>
      </c>
      <c r="B3784">
        <v>609120</v>
      </c>
      <c r="C3784">
        <v>0</v>
      </c>
      <c r="D3784">
        <v>2222050</v>
      </c>
      <c r="E3784">
        <v>2027200</v>
      </c>
      <c r="F3784" s="4">
        <f t="shared" si="59"/>
        <v>1416416.6666666667</v>
      </c>
    </row>
    <row r="3785" spans="1:6" x14ac:dyDescent="0.3">
      <c r="A3785" t="s">
        <v>4700</v>
      </c>
      <c r="B3785">
        <v>0</v>
      </c>
      <c r="C3785">
        <v>2425250</v>
      </c>
      <c r="D3785">
        <v>1369550</v>
      </c>
      <c r="E3785">
        <v>4344330</v>
      </c>
      <c r="F3785" s="4">
        <f t="shared" si="59"/>
        <v>2713043.3333333335</v>
      </c>
    </row>
    <row r="3786" spans="1:6" x14ac:dyDescent="0.3">
      <c r="A3786" t="s">
        <v>4701</v>
      </c>
      <c r="B3786">
        <v>2288800</v>
      </c>
      <c r="C3786">
        <v>418020</v>
      </c>
      <c r="D3786">
        <v>2419987</v>
      </c>
      <c r="E3786">
        <v>1034019</v>
      </c>
      <c r="F3786" s="4">
        <f t="shared" si="59"/>
        <v>1290675.3333333333</v>
      </c>
    </row>
    <row r="3787" spans="1:6" x14ac:dyDescent="0.3">
      <c r="A3787" t="s">
        <v>4702</v>
      </c>
      <c r="B3787">
        <v>726000</v>
      </c>
      <c r="C3787">
        <v>502320</v>
      </c>
      <c r="D3787">
        <v>2194920</v>
      </c>
      <c r="E3787">
        <v>1923600</v>
      </c>
      <c r="F3787" s="4">
        <f t="shared" si="59"/>
        <v>1540280</v>
      </c>
    </row>
    <row r="3788" spans="1:6" x14ac:dyDescent="0.3">
      <c r="A3788" t="s">
        <v>4703</v>
      </c>
      <c r="B3788">
        <v>2531050</v>
      </c>
      <c r="C3788">
        <v>1524110</v>
      </c>
      <c r="D3788">
        <v>2043890</v>
      </c>
      <c r="E3788">
        <v>3986270</v>
      </c>
      <c r="F3788" s="4">
        <f t="shared" si="59"/>
        <v>2518090</v>
      </c>
    </row>
    <row r="3789" spans="1:6" x14ac:dyDescent="0.3">
      <c r="A3789" t="s">
        <v>4704</v>
      </c>
      <c r="B3789">
        <v>300300</v>
      </c>
      <c r="C3789">
        <v>0</v>
      </c>
      <c r="D3789">
        <v>2097550</v>
      </c>
      <c r="E3789">
        <v>2017470</v>
      </c>
      <c r="F3789" s="4">
        <f t="shared" si="59"/>
        <v>1371673.3333333333</v>
      </c>
    </row>
    <row r="3790" spans="1:6" x14ac:dyDescent="0.3">
      <c r="A3790" t="s">
        <v>4705</v>
      </c>
      <c r="B3790">
        <v>884200</v>
      </c>
      <c r="C3790">
        <v>2531050</v>
      </c>
      <c r="D3790">
        <v>0</v>
      </c>
      <c r="E3790">
        <v>386000</v>
      </c>
      <c r="F3790" s="4">
        <f t="shared" si="59"/>
        <v>972350</v>
      </c>
    </row>
    <row r="3791" spans="1:6" x14ac:dyDescent="0.3">
      <c r="A3791" t="s">
        <v>4706</v>
      </c>
      <c r="B3791">
        <v>496860</v>
      </c>
      <c r="C3791">
        <v>2286830</v>
      </c>
      <c r="D3791">
        <v>4169200</v>
      </c>
      <c r="E3791">
        <v>0</v>
      </c>
      <c r="F3791" s="4">
        <f t="shared" si="59"/>
        <v>2152010</v>
      </c>
    </row>
    <row r="3792" spans="1:6" x14ac:dyDescent="0.3">
      <c r="A3792" t="s">
        <v>4707</v>
      </c>
      <c r="B3792">
        <v>0</v>
      </c>
      <c r="C3792">
        <v>0</v>
      </c>
      <c r="D3792">
        <v>760580</v>
      </c>
      <c r="E3792">
        <v>0</v>
      </c>
      <c r="F3792" s="4">
        <f t="shared" si="59"/>
        <v>253526.66666666666</v>
      </c>
    </row>
    <row r="3793" spans="1:6" x14ac:dyDescent="0.3">
      <c r="A3793" t="s">
        <v>4708</v>
      </c>
      <c r="B3793">
        <v>2018500</v>
      </c>
      <c r="C3793">
        <v>582400</v>
      </c>
      <c r="D3793">
        <v>675220</v>
      </c>
      <c r="E3793">
        <v>1082900</v>
      </c>
      <c r="F3793" s="4">
        <f t="shared" si="59"/>
        <v>780173.33333333337</v>
      </c>
    </row>
    <row r="3794" spans="1:6" x14ac:dyDescent="0.3">
      <c r="A3794" t="s">
        <v>4709</v>
      </c>
      <c r="B3794">
        <v>2242070</v>
      </c>
      <c r="C3794">
        <v>2130010</v>
      </c>
      <c r="D3794">
        <v>2092230</v>
      </c>
      <c r="E3794">
        <v>2070100</v>
      </c>
      <c r="F3794" s="4">
        <f t="shared" si="59"/>
        <v>2097446.6666666665</v>
      </c>
    </row>
    <row r="3795" spans="1:6" x14ac:dyDescent="0.3">
      <c r="A3795" t="s">
        <v>4710</v>
      </c>
      <c r="B3795">
        <v>54624000</v>
      </c>
      <c r="C3795">
        <v>34347820</v>
      </c>
      <c r="D3795">
        <v>44690640</v>
      </c>
      <c r="E3795">
        <v>33999190</v>
      </c>
      <c r="F3795" s="4">
        <f t="shared" si="59"/>
        <v>37679216.666666664</v>
      </c>
    </row>
    <row r="3796" spans="1:6" x14ac:dyDescent="0.3">
      <c r="A3796" t="s">
        <v>4711</v>
      </c>
      <c r="B3796">
        <v>2061110</v>
      </c>
      <c r="C3796">
        <v>2092200</v>
      </c>
      <c r="D3796">
        <v>4719440</v>
      </c>
      <c r="E3796">
        <v>4148720</v>
      </c>
      <c r="F3796" s="4">
        <f t="shared" si="59"/>
        <v>3653453.3333333335</v>
      </c>
    </row>
    <row r="3797" spans="1:6" x14ac:dyDescent="0.3">
      <c r="A3797" t="s">
        <v>4712</v>
      </c>
      <c r="B3797">
        <v>0</v>
      </c>
      <c r="C3797">
        <v>2010600</v>
      </c>
      <c r="D3797">
        <v>2871880</v>
      </c>
      <c r="E3797">
        <v>0</v>
      </c>
      <c r="F3797" s="4">
        <f t="shared" si="59"/>
        <v>1627493.3333333333</v>
      </c>
    </row>
    <row r="3798" spans="1:6" x14ac:dyDescent="0.3">
      <c r="A3798" t="s">
        <v>998</v>
      </c>
      <c r="B3798">
        <v>1845520</v>
      </c>
      <c r="C3798">
        <v>2729260</v>
      </c>
      <c r="D3798">
        <v>0</v>
      </c>
      <c r="E3798">
        <v>0</v>
      </c>
      <c r="F3798" s="4">
        <f t="shared" si="59"/>
        <v>909753.33333333337</v>
      </c>
    </row>
    <row r="3799" spans="1:6" x14ac:dyDescent="0.3">
      <c r="A3799" t="s">
        <v>4713</v>
      </c>
      <c r="B3799">
        <v>1083080</v>
      </c>
      <c r="C3799">
        <v>2115140</v>
      </c>
      <c r="D3799">
        <v>2205900</v>
      </c>
      <c r="E3799">
        <v>3343440</v>
      </c>
      <c r="F3799" s="4">
        <f t="shared" si="59"/>
        <v>2554826.6666666665</v>
      </c>
    </row>
    <row r="3800" spans="1:6" x14ac:dyDescent="0.3">
      <c r="A3800" t="s">
        <v>4714</v>
      </c>
      <c r="B3800">
        <v>256000</v>
      </c>
      <c r="C3800">
        <v>2383940</v>
      </c>
      <c r="D3800">
        <v>3443620</v>
      </c>
      <c r="E3800">
        <v>2140680</v>
      </c>
      <c r="F3800" s="4">
        <f t="shared" si="59"/>
        <v>2656080</v>
      </c>
    </row>
    <row r="3801" spans="1:6" x14ac:dyDescent="0.3">
      <c r="A3801" t="s">
        <v>4715</v>
      </c>
      <c r="B3801">
        <v>3113170</v>
      </c>
      <c r="C3801">
        <v>2471560</v>
      </c>
      <c r="D3801">
        <v>1900990</v>
      </c>
      <c r="E3801">
        <v>953680</v>
      </c>
      <c r="F3801" s="4">
        <f t="shared" si="59"/>
        <v>1775410</v>
      </c>
    </row>
    <row r="3802" spans="1:6" x14ac:dyDescent="0.3">
      <c r="A3802" t="s">
        <v>4716</v>
      </c>
      <c r="B3802">
        <v>1684120</v>
      </c>
      <c r="C3802">
        <v>3528780</v>
      </c>
      <c r="D3802">
        <v>2298290</v>
      </c>
      <c r="E3802">
        <v>2522360</v>
      </c>
      <c r="F3802" s="4">
        <f t="shared" si="59"/>
        <v>2783143.3333333335</v>
      </c>
    </row>
    <row r="3803" spans="1:6" x14ac:dyDescent="0.3">
      <c r="A3803" t="s">
        <v>603</v>
      </c>
      <c r="B3803">
        <v>511280</v>
      </c>
      <c r="C3803">
        <v>1548240</v>
      </c>
      <c r="D3803">
        <v>3735000</v>
      </c>
      <c r="E3803">
        <v>760000</v>
      </c>
      <c r="F3803" s="4">
        <f t="shared" si="59"/>
        <v>2014413.3333333333</v>
      </c>
    </row>
    <row r="3804" spans="1:6" x14ac:dyDescent="0.3">
      <c r="A3804" t="s">
        <v>4717</v>
      </c>
      <c r="B3804">
        <v>4625690</v>
      </c>
      <c r="C3804">
        <v>2127920</v>
      </c>
      <c r="D3804">
        <v>7991900</v>
      </c>
      <c r="E3804">
        <v>3662850</v>
      </c>
      <c r="F3804" s="4">
        <f t="shared" si="59"/>
        <v>4594223.333333333</v>
      </c>
    </row>
    <row r="3805" spans="1:6" x14ac:dyDescent="0.3">
      <c r="A3805" t="s">
        <v>4718</v>
      </c>
      <c r="B3805">
        <v>6168330</v>
      </c>
      <c r="C3805">
        <v>2506140</v>
      </c>
      <c r="D3805">
        <v>12107300</v>
      </c>
      <c r="E3805">
        <v>6120750</v>
      </c>
      <c r="F3805" s="4">
        <f t="shared" si="59"/>
        <v>6911396.666666667</v>
      </c>
    </row>
    <row r="3806" spans="1:6" x14ac:dyDescent="0.3">
      <c r="A3806" t="s">
        <v>4719</v>
      </c>
      <c r="B3806">
        <v>2416580</v>
      </c>
      <c r="C3806">
        <v>4985010</v>
      </c>
      <c r="D3806">
        <v>5091880</v>
      </c>
      <c r="E3806">
        <v>3818160</v>
      </c>
      <c r="F3806" s="4">
        <f t="shared" si="59"/>
        <v>4631683.333333333</v>
      </c>
    </row>
    <row r="3807" spans="1:6" x14ac:dyDescent="0.3">
      <c r="A3807" t="s">
        <v>4720</v>
      </c>
      <c r="B3807">
        <v>11100000</v>
      </c>
      <c r="C3807">
        <v>2203520</v>
      </c>
      <c r="D3807">
        <v>2587200</v>
      </c>
      <c r="E3807">
        <v>0</v>
      </c>
      <c r="F3807" s="4">
        <f t="shared" si="59"/>
        <v>1596906.6666666667</v>
      </c>
    </row>
    <row r="3808" spans="1:6" x14ac:dyDescent="0.3">
      <c r="A3808" t="s">
        <v>4721</v>
      </c>
      <c r="B3808">
        <v>4111950</v>
      </c>
      <c r="C3808">
        <v>2140490</v>
      </c>
      <c r="D3808">
        <v>2562560</v>
      </c>
      <c r="E3808">
        <v>3418010</v>
      </c>
      <c r="F3808" s="4">
        <f t="shared" si="59"/>
        <v>2707020</v>
      </c>
    </row>
    <row r="3809" spans="1:6" x14ac:dyDescent="0.3">
      <c r="A3809" t="s">
        <v>4722</v>
      </c>
      <c r="B3809">
        <v>3298030</v>
      </c>
      <c r="C3809">
        <v>7960450</v>
      </c>
      <c r="D3809">
        <v>9323290</v>
      </c>
      <c r="E3809">
        <v>5534620</v>
      </c>
      <c r="F3809" s="4">
        <f t="shared" si="59"/>
        <v>7606120</v>
      </c>
    </row>
    <row r="3810" spans="1:6" x14ac:dyDescent="0.3">
      <c r="A3810" t="s">
        <v>4723</v>
      </c>
      <c r="B3810">
        <v>382200</v>
      </c>
      <c r="C3810">
        <v>0</v>
      </c>
      <c r="D3810">
        <v>739200</v>
      </c>
      <c r="E3810">
        <v>0</v>
      </c>
      <c r="F3810" s="4">
        <f t="shared" si="59"/>
        <v>246400</v>
      </c>
    </row>
    <row r="3811" spans="1:6" x14ac:dyDescent="0.3">
      <c r="A3811" t="s">
        <v>4724</v>
      </c>
      <c r="B3811">
        <v>0</v>
      </c>
      <c r="C3811">
        <v>1151890</v>
      </c>
      <c r="D3811">
        <v>1084720</v>
      </c>
      <c r="E3811">
        <v>1430420</v>
      </c>
      <c r="F3811" s="4">
        <f t="shared" si="59"/>
        <v>1222343.3333333333</v>
      </c>
    </row>
    <row r="3812" spans="1:6" x14ac:dyDescent="0.3">
      <c r="A3812" t="s">
        <v>4725</v>
      </c>
      <c r="B3812">
        <v>340340</v>
      </c>
      <c r="C3812">
        <v>716080</v>
      </c>
      <c r="D3812">
        <v>0</v>
      </c>
      <c r="E3812">
        <v>0</v>
      </c>
      <c r="F3812" s="4">
        <f t="shared" si="59"/>
        <v>238693.33333333334</v>
      </c>
    </row>
    <row r="3813" spans="1:6" x14ac:dyDescent="0.3">
      <c r="A3813" t="s">
        <v>4726</v>
      </c>
      <c r="B3813">
        <v>2292400</v>
      </c>
      <c r="C3813">
        <v>2218920</v>
      </c>
      <c r="D3813">
        <v>2182610</v>
      </c>
      <c r="E3813">
        <v>2103120</v>
      </c>
      <c r="F3813" s="4">
        <f t="shared" si="59"/>
        <v>2168216.6666666665</v>
      </c>
    </row>
    <row r="3814" spans="1:6" x14ac:dyDescent="0.3">
      <c r="A3814" t="s">
        <v>4727</v>
      </c>
      <c r="B3814">
        <v>1152060</v>
      </c>
      <c r="C3814">
        <v>788700</v>
      </c>
      <c r="D3814">
        <v>1381580</v>
      </c>
      <c r="E3814">
        <v>2942050</v>
      </c>
      <c r="F3814" s="4">
        <f t="shared" si="59"/>
        <v>1704110</v>
      </c>
    </row>
    <row r="3815" spans="1:6" x14ac:dyDescent="0.3">
      <c r="A3815" t="s">
        <v>4728</v>
      </c>
      <c r="B3815">
        <v>1129460</v>
      </c>
      <c r="C3815">
        <v>971880</v>
      </c>
      <c r="D3815">
        <v>615160</v>
      </c>
      <c r="E3815">
        <v>684320</v>
      </c>
      <c r="F3815" s="4">
        <f t="shared" si="59"/>
        <v>757120</v>
      </c>
    </row>
    <row r="3816" spans="1:6" x14ac:dyDescent="0.3">
      <c r="A3816" t="s">
        <v>4729</v>
      </c>
      <c r="B3816">
        <v>521000</v>
      </c>
      <c r="C3816">
        <v>2017400</v>
      </c>
      <c r="D3816">
        <v>2022150</v>
      </c>
      <c r="E3816">
        <v>2015450</v>
      </c>
      <c r="F3816" s="4">
        <f t="shared" si="59"/>
        <v>2018333.3333333333</v>
      </c>
    </row>
    <row r="3817" spans="1:6" x14ac:dyDescent="0.3">
      <c r="A3817" t="s">
        <v>4730</v>
      </c>
      <c r="B3817">
        <v>505960</v>
      </c>
      <c r="C3817">
        <v>596960</v>
      </c>
      <c r="D3817">
        <v>556920</v>
      </c>
      <c r="E3817">
        <v>1197560</v>
      </c>
      <c r="F3817" s="4">
        <f t="shared" si="59"/>
        <v>783813.33333333337</v>
      </c>
    </row>
    <row r="3818" spans="1:6" x14ac:dyDescent="0.3">
      <c r="A3818" t="s">
        <v>4731</v>
      </c>
      <c r="B3818">
        <v>2306390</v>
      </c>
      <c r="C3818">
        <v>2450600</v>
      </c>
      <c r="D3818">
        <v>4776880</v>
      </c>
      <c r="E3818">
        <v>0</v>
      </c>
      <c r="F3818" s="4">
        <f t="shared" si="59"/>
        <v>2409160</v>
      </c>
    </row>
    <row r="3819" spans="1:6" x14ac:dyDescent="0.3">
      <c r="A3819" t="s">
        <v>4732</v>
      </c>
      <c r="B3819">
        <v>6948700</v>
      </c>
      <c r="C3819">
        <v>22912590</v>
      </c>
      <c r="D3819">
        <v>27658560</v>
      </c>
      <c r="E3819">
        <v>20893460</v>
      </c>
      <c r="F3819" s="4">
        <f t="shared" si="59"/>
        <v>23821536.666666668</v>
      </c>
    </row>
    <row r="3820" spans="1:6" x14ac:dyDescent="0.3">
      <c r="A3820" t="s">
        <v>4733</v>
      </c>
      <c r="B3820">
        <v>1453750</v>
      </c>
      <c r="C3820">
        <v>407680</v>
      </c>
      <c r="D3820">
        <v>1883200</v>
      </c>
      <c r="E3820">
        <v>2336600</v>
      </c>
      <c r="F3820" s="4">
        <f t="shared" si="59"/>
        <v>1542493.3333333333</v>
      </c>
    </row>
    <row r="3821" spans="1:6" x14ac:dyDescent="0.3">
      <c r="A3821" t="s">
        <v>4734</v>
      </c>
      <c r="B3821">
        <v>0</v>
      </c>
      <c r="C3821">
        <v>370000</v>
      </c>
      <c r="D3821">
        <v>218400</v>
      </c>
      <c r="E3821">
        <v>0</v>
      </c>
      <c r="F3821" s="4">
        <f t="shared" si="59"/>
        <v>196133.33333333334</v>
      </c>
    </row>
    <row r="3822" spans="1:6" x14ac:dyDescent="0.3">
      <c r="A3822" t="s">
        <v>4735</v>
      </c>
      <c r="B3822">
        <v>256000</v>
      </c>
      <c r="C3822">
        <v>2418250</v>
      </c>
      <c r="D3822">
        <v>0</v>
      </c>
      <c r="E3822">
        <v>0</v>
      </c>
      <c r="F3822" s="4">
        <f t="shared" si="59"/>
        <v>806083.33333333337</v>
      </c>
    </row>
    <row r="3823" spans="1:6" x14ac:dyDescent="0.3">
      <c r="A3823" t="s">
        <v>4736</v>
      </c>
      <c r="B3823">
        <v>9201740</v>
      </c>
      <c r="C3823">
        <v>11854060</v>
      </c>
      <c r="D3823">
        <v>8983430</v>
      </c>
      <c r="E3823">
        <v>12267690</v>
      </c>
      <c r="F3823" s="4">
        <f t="shared" si="59"/>
        <v>11035060</v>
      </c>
    </row>
    <row r="3824" spans="1:6" x14ac:dyDescent="0.3">
      <c r="A3824" t="s">
        <v>4737</v>
      </c>
      <c r="B3824">
        <v>160000</v>
      </c>
      <c r="C3824">
        <v>2070880</v>
      </c>
      <c r="D3824">
        <v>2084720</v>
      </c>
      <c r="E3824">
        <v>2168680</v>
      </c>
      <c r="F3824" s="4">
        <f t="shared" si="59"/>
        <v>2108093.3333333335</v>
      </c>
    </row>
    <row r="3825" spans="1:6" x14ac:dyDescent="0.3">
      <c r="A3825" t="s">
        <v>4738</v>
      </c>
      <c r="B3825">
        <v>0</v>
      </c>
      <c r="C3825">
        <v>448400</v>
      </c>
      <c r="D3825">
        <v>191100</v>
      </c>
      <c r="E3825">
        <v>577100</v>
      </c>
      <c r="F3825" s="4">
        <f t="shared" si="59"/>
        <v>405533.33333333331</v>
      </c>
    </row>
    <row r="3826" spans="1:6" x14ac:dyDescent="0.3">
      <c r="A3826" t="s">
        <v>4739</v>
      </c>
      <c r="B3826">
        <v>15873520</v>
      </c>
      <c r="C3826">
        <v>19008830</v>
      </c>
      <c r="D3826">
        <v>16060300</v>
      </c>
      <c r="E3826">
        <v>14495870</v>
      </c>
      <c r="F3826" s="4">
        <f t="shared" si="59"/>
        <v>16521666.666666666</v>
      </c>
    </row>
    <row r="3827" spans="1:6" x14ac:dyDescent="0.3">
      <c r="A3827" t="s">
        <v>4740</v>
      </c>
      <c r="B3827">
        <v>0</v>
      </c>
      <c r="C3827">
        <v>413400</v>
      </c>
      <c r="D3827">
        <v>264000</v>
      </c>
      <c r="E3827">
        <v>1563380</v>
      </c>
      <c r="F3827" s="4">
        <f t="shared" si="59"/>
        <v>746926.66666666663</v>
      </c>
    </row>
    <row r="3828" spans="1:6" x14ac:dyDescent="0.3">
      <c r="A3828" t="s">
        <v>4741</v>
      </c>
      <c r="B3828">
        <v>670960</v>
      </c>
      <c r="C3828">
        <v>780780</v>
      </c>
      <c r="D3828">
        <v>881790</v>
      </c>
      <c r="E3828">
        <v>0</v>
      </c>
      <c r="F3828" s="4">
        <f t="shared" si="59"/>
        <v>554190</v>
      </c>
    </row>
    <row r="3829" spans="1:6" x14ac:dyDescent="0.3">
      <c r="A3829" t="s">
        <v>4742</v>
      </c>
      <c r="B3829">
        <v>308000</v>
      </c>
      <c r="C3829">
        <v>0</v>
      </c>
      <c r="D3829">
        <v>0</v>
      </c>
      <c r="E3829">
        <v>224100</v>
      </c>
      <c r="F3829" s="4">
        <f t="shared" si="59"/>
        <v>74700</v>
      </c>
    </row>
    <row r="3830" spans="1:6" x14ac:dyDescent="0.3">
      <c r="A3830" t="s">
        <v>4743</v>
      </c>
      <c r="B3830">
        <v>2430460</v>
      </c>
      <c r="C3830">
        <v>626000</v>
      </c>
      <c r="D3830">
        <v>2472500</v>
      </c>
      <c r="E3830">
        <v>0</v>
      </c>
      <c r="F3830" s="4">
        <f t="shared" si="59"/>
        <v>1032833.3333333334</v>
      </c>
    </row>
    <row r="3831" spans="1:6" x14ac:dyDescent="0.3">
      <c r="A3831" t="s">
        <v>4744</v>
      </c>
      <c r="B3831">
        <v>1647100</v>
      </c>
      <c r="C3831">
        <v>2007460</v>
      </c>
      <c r="D3831">
        <v>4401220</v>
      </c>
      <c r="E3831">
        <v>2391120</v>
      </c>
      <c r="F3831" s="4">
        <f t="shared" si="59"/>
        <v>2933266.6666666665</v>
      </c>
    </row>
    <row r="3832" spans="1:6" x14ac:dyDescent="0.3">
      <c r="A3832" t="s">
        <v>4745</v>
      </c>
      <c r="B3832">
        <v>501180</v>
      </c>
      <c r="C3832">
        <v>0</v>
      </c>
      <c r="D3832">
        <v>1610700</v>
      </c>
      <c r="E3832">
        <v>865820</v>
      </c>
      <c r="F3832" s="4">
        <f t="shared" si="59"/>
        <v>825506.66666666663</v>
      </c>
    </row>
    <row r="3833" spans="1:6" x14ac:dyDescent="0.3">
      <c r="A3833" t="s">
        <v>4746</v>
      </c>
      <c r="B3833">
        <v>3077200</v>
      </c>
      <c r="C3833">
        <v>31603160</v>
      </c>
      <c r="D3833">
        <v>36779460</v>
      </c>
      <c r="E3833">
        <v>15544920</v>
      </c>
      <c r="F3833" s="4">
        <f t="shared" si="59"/>
        <v>27975846.666666668</v>
      </c>
    </row>
    <row r="3834" spans="1:6" x14ac:dyDescent="0.3">
      <c r="A3834" t="s">
        <v>4747</v>
      </c>
      <c r="B3834">
        <v>7006360</v>
      </c>
      <c r="C3834">
        <v>3239800</v>
      </c>
      <c r="D3834">
        <v>3831680</v>
      </c>
      <c r="E3834">
        <v>8472700</v>
      </c>
      <c r="F3834" s="4">
        <f t="shared" si="59"/>
        <v>5181393.333333333</v>
      </c>
    </row>
    <row r="3835" spans="1:6" x14ac:dyDescent="0.3">
      <c r="A3835" t="s">
        <v>4748</v>
      </c>
      <c r="B3835">
        <v>1009400</v>
      </c>
      <c r="C3835">
        <v>1704860</v>
      </c>
      <c r="D3835">
        <v>634330</v>
      </c>
      <c r="E3835">
        <v>650600</v>
      </c>
      <c r="F3835" s="4">
        <f t="shared" si="59"/>
        <v>996596.66666666663</v>
      </c>
    </row>
    <row r="3836" spans="1:6" x14ac:dyDescent="0.3">
      <c r="A3836" t="s">
        <v>4749</v>
      </c>
      <c r="B3836">
        <v>0</v>
      </c>
      <c r="C3836">
        <v>3887590</v>
      </c>
      <c r="D3836">
        <v>2653560</v>
      </c>
      <c r="E3836">
        <v>3938140</v>
      </c>
      <c r="F3836" s="4">
        <f t="shared" si="59"/>
        <v>3493096.6666666665</v>
      </c>
    </row>
    <row r="3837" spans="1:6" x14ac:dyDescent="0.3">
      <c r="A3837" t="s">
        <v>4750</v>
      </c>
      <c r="B3837">
        <v>0</v>
      </c>
      <c r="C3837">
        <v>1375910</v>
      </c>
      <c r="D3837">
        <v>1736000</v>
      </c>
      <c r="E3837">
        <v>1035710</v>
      </c>
      <c r="F3837" s="4">
        <f t="shared" si="59"/>
        <v>1382540</v>
      </c>
    </row>
    <row r="3838" spans="1:6" x14ac:dyDescent="0.3">
      <c r="A3838" t="s">
        <v>4751</v>
      </c>
      <c r="B3838">
        <v>370000</v>
      </c>
      <c r="C3838">
        <v>612000</v>
      </c>
      <c r="D3838">
        <v>1366330</v>
      </c>
      <c r="E3838">
        <v>0</v>
      </c>
      <c r="F3838" s="4">
        <f t="shared" si="59"/>
        <v>659443.33333333337</v>
      </c>
    </row>
    <row r="3839" spans="1:6" x14ac:dyDescent="0.3">
      <c r="A3839" t="s">
        <v>4752</v>
      </c>
      <c r="B3839">
        <v>573300</v>
      </c>
      <c r="C3839">
        <v>2149190</v>
      </c>
      <c r="D3839">
        <v>845390</v>
      </c>
      <c r="E3839">
        <v>1956060</v>
      </c>
      <c r="F3839" s="4">
        <f t="shared" si="59"/>
        <v>1650213.3333333333</v>
      </c>
    </row>
    <row r="3840" spans="1:6" x14ac:dyDescent="0.3">
      <c r="A3840" t="s">
        <v>4753</v>
      </c>
      <c r="B3840">
        <v>935000</v>
      </c>
      <c r="C3840">
        <v>0</v>
      </c>
      <c r="D3840">
        <v>660660</v>
      </c>
      <c r="E3840">
        <v>386000</v>
      </c>
      <c r="F3840" s="4">
        <f t="shared" si="59"/>
        <v>348886.66666666669</v>
      </c>
    </row>
    <row r="3841" spans="1:6" x14ac:dyDescent="0.3">
      <c r="A3841" t="s">
        <v>4754</v>
      </c>
      <c r="B3841">
        <v>0</v>
      </c>
      <c r="C3841">
        <v>797160</v>
      </c>
      <c r="D3841">
        <v>281190</v>
      </c>
      <c r="E3841">
        <v>1018760</v>
      </c>
      <c r="F3841" s="4">
        <f t="shared" si="59"/>
        <v>699036.66666666663</v>
      </c>
    </row>
    <row r="3842" spans="1:6" x14ac:dyDescent="0.3">
      <c r="A3842" t="s">
        <v>4755</v>
      </c>
      <c r="B3842">
        <v>0</v>
      </c>
      <c r="C3842">
        <v>970000</v>
      </c>
      <c r="D3842">
        <v>469200</v>
      </c>
      <c r="E3842">
        <v>0</v>
      </c>
      <c r="F3842" s="4">
        <f t="shared" si="59"/>
        <v>479733.33333333331</v>
      </c>
    </row>
    <row r="3843" spans="1:6" x14ac:dyDescent="0.3">
      <c r="A3843" t="s">
        <v>4756</v>
      </c>
      <c r="B3843">
        <v>2199980</v>
      </c>
      <c r="C3843">
        <v>2284500</v>
      </c>
      <c r="D3843">
        <v>2100480</v>
      </c>
      <c r="E3843">
        <v>2031600</v>
      </c>
      <c r="F3843" s="4">
        <f t="shared" ref="F3843:F3906" si="60">SUM(C3843:E3843)/3</f>
        <v>2138860</v>
      </c>
    </row>
    <row r="3844" spans="1:6" x14ac:dyDescent="0.3">
      <c r="A3844" t="s">
        <v>4757</v>
      </c>
      <c r="B3844">
        <v>50779960</v>
      </c>
      <c r="C3844">
        <v>32639350</v>
      </c>
      <c r="D3844">
        <v>67630200</v>
      </c>
      <c r="E3844">
        <v>53920350</v>
      </c>
      <c r="F3844" s="4">
        <f t="shared" si="60"/>
        <v>51396633.333333336</v>
      </c>
    </row>
    <row r="3845" spans="1:6" x14ac:dyDescent="0.3">
      <c r="A3845" t="s">
        <v>4758</v>
      </c>
      <c r="B3845">
        <v>6256820</v>
      </c>
      <c r="C3845">
        <v>7317310</v>
      </c>
      <c r="D3845">
        <v>14177800</v>
      </c>
      <c r="E3845">
        <v>2621870</v>
      </c>
      <c r="F3845" s="4">
        <f t="shared" si="60"/>
        <v>8038993.333333333</v>
      </c>
    </row>
    <row r="3846" spans="1:6" x14ac:dyDescent="0.3">
      <c r="A3846" t="s">
        <v>4759</v>
      </c>
      <c r="B3846">
        <v>1263500</v>
      </c>
      <c r="C3846">
        <v>2062060</v>
      </c>
      <c r="D3846">
        <v>0</v>
      </c>
      <c r="E3846">
        <v>2663660</v>
      </c>
      <c r="F3846" s="4">
        <f t="shared" si="60"/>
        <v>1575240</v>
      </c>
    </row>
    <row r="3847" spans="1:6" x14ac:dyDescent="0.3">
      <c r="A3847" t="s">
        <v>4760</v>
      </c>
      <c r="B3847">
        <v>2254800</v>
      </c>
      <c r="C3847">
        <v>2208250</v>
      </c>
      <c r="D3847">
        <v>3633880</v>
      </c>
      <c r="E3847">
        <v>2225860</v>
      </c>
      <c r="F3847" s="4">
        <f t="shared" si="60"/>
        <v>2689330</v>
      </c>
    </row>
    <row r="3848" spans="1:6" x14ac:dyDescent="0.3">
      <c r="A3848" t="s">
        <v>4761</v>
      </c>
      <c r="B3848">
        <v>0</v>
      </c>
      <c r="C3848">
        <v>349600</v>
      </c>
      <c r="D3848">
        <v>449700</v>
      </c>
      <c r="E3848">
        <v>2137160</v>
      </c>
      <c r="F3848" s="4">
        <f t="shared" si="60"/>
        <v>978820</v>
      </c>
    </row>
    <row r="3849" spans="1:6" x14ac:dyDescent="0.3">
      <c r="A3849" t="s">
        <v>4762</v>
      </c>
      <c r="B3849">
        <v>712160</v>
      </c>
      <c r="C3849">
        <v>1173900</v>
      </c>
      <c r="D3849">
        <v>670300</v>
      </c>
      <c r="E3849">
        <v>1156400</v>
      </c>
      <c r="F3849" s="4">
        <f t="shared" si="60"/>
        <v>1000200</v>
      </c>
    </row>
    <row r="3850" spans="1:6" x14ac:dyDescent="0.3">
      <c r="A3850" t="s">
        <v>4763</v>
      </c>
      <c r="B3850">
        <v>2440800</v>
      </c>
      <c r="C3850">
        <v>2253200</v>
      </c>
      <c r="D3850">
        <v>2449500</v>
      </c>
      <c r="E3850">
        <v>2953100</v>
      </c>
      <c r="F3850" s="4">
        <f t="shared" si="60"/>
        <v>2551933.3333333335</v>
      </c>
    </row>
    <row r="3851" spans="1:6" x14ac:dyDescent="0.3">
      <c r="A3851" t="s">
        <v>4764</v>
      </c>
      <c r="B3851">
        <v>2006200</v>
      </c>
      <c r="C3851">
        <v>0</v>
      </c>
      <c r="D3851">
        <v>467400</v>
      </c>
      <c r="E3851">
        <v>1076000</v>
      </c>
      <c r="F3851" s="4">
        <f t="shared" si="60"/>
        <v>514466.66666666669</v>
      </c>
    </row>
    <row r="3852" spans="1:6" x14ac:dyDescent="0.3">
      <c r="A3852" t="s">
        <v>4765</v>
      </c>
      <c r="B3852">
        <v>1862200</v>
      </c>
      <c r="C3852">
        <v>2455290</v>
      </c>
      <c r="D3852">
        <v>357630</v>
      </c>
      <c r="E3852">
        <v>450270</v>
      </c>
      <c r="F3852" s="4">
        <f t="shared" si="60"/>
        <v>1087730</v>
      </c>
    </row>
    <row r="3853" spans="1:6" x14ac:dyDescent="0.3">
      <c r="A3853" t="s">
        <v>4766</v>
      </c>
      <c r="B3853">
        <v>567840</v>
      </c>
      <c r="C3853">
        <v>1135680</v>
      </c>
      <c r="D3853">
        <v>710760</v>
      </c>
      <c r="E3853">
        <v>1585000</v>
      </c>
      <c r="F3853" s="4">
        <f t="shared" si="60"/>
        <v>1143813.3333333333</v>
      </c>
    </row>
    <row r="3854" spans="1:6" x14ac:dyDescent="0.3">
      <c r="A3854" t="s">
        <v>4767</v>
      </c>
      <c r="B3854">
        <v>411950</v>
      </c>
      <c r="C3854">
        <v>2917800</v>
      </c>
      <c r="D3854">
        <v>2159460</v>
      </c>
      <c r="E3854">
        <v>2029960</v>
      </c>
      <c r="F3854" s="4">
        <f t="shared" si="60"/>
        <v>2369073.3333333335</v>
      </c>
    </row>
    <row r="3855" spans="1:6" x14ac:dyDescent="0.3">
      <c r="A3855" t="s">
        <v>4768</v>
      </c>
      <c r="B3855">
        <v>0</v>
      </c>
      <c r="C3855">
        <v>2284600</v>
      </c>
      <c r="D3855">
        <v>1950880</v>
      </c>
      <c r="E3855">
        <v>2054840</v>
      </c>
      <c r="F3855" s="4">
        <f t="shared" si="60"/>
        <v>2096773.3333333333</v>
      </c>
    </row>
    <row r="3856" spans="1:6" x14ac:dyDescent="0.3">
      <c r="A3856" t="s">
        <v>4769</v>
      </c>
      <c r="B3856">
        <v>2915270</v>
      </c>
      <c r="C3856">
        <v>2823700</v>
      </c>
      <c r="D3856">
        <v>4474640</v>
      </c>
      <c r="E3856">
        <v>6209590</v>
      </c>
      <c r="F3856" s="4">
        <f t="shared" si="60"/>
        <v>4502643.333333333</v>
      </c>
    </row>
    <row r="3857" spans="1:6" x14ac:dyDescent="0.3">
      <c r="A3857" t="s">
        <v>4770</v>
      </c>
      <c r="B3857">
        <v>1657420</v>
      </c>
      <c r="C3857">
        <v>682500</v>
      </c>
      <c r="D3857">
        <v>0</v>
      </c>
      <c r="E3857">
        <v>386000</v>
      </c>
      <c r="F3857" s="4">
        <f t="shared" si="60"/>
        <v>356166.66666666669</v>
      </c>
    </row>
    <row r="3858" spans="1:6" x14ac:dyDescent="0.3">
      <c r="A3858" t="s">
        <v>4771</v>
      </c>
      <c r="B3858">
        <v>0</v>
      </c>
      <c r="C3858">
        <v>453200</v>
      </c>
      <c r="D3858">
        <v>0</v>
      </c>
      <c r="E3858">
        <v>0</v>
      </c>
      <c r="F3858" s="4">
        <f t="shared" si="60"/>
        <v>151066.66666666666</v>
      </c>
    </row>
    <row r="3859" spans="1:6" x14ac:dyDescent="0.3">
      <c r="A3859" t="s">
        <v>4772</v>
      </c>
      <c r="B3859">
        <v>3601000</v>
      </c>
      <c r="C3859">
        <v>0</v>
      </c>
      <c r="D3859">
        <v>2246790</v>
      </c>
      <c r="E3859">
        <v>2255980</v>
      </c>
      <c r="F3859" s="4">
        <f t="shared" si="60"/>
        <v>1500923.3333333333</v>
      </c>
    </row>
    <row r="3860" spans="1:6" x14ac:dyDescent="0.3">
      <c r="A3860" t="s">
        <v>4773</v>
      </c>
      <c r="B3860">
        <v>2122290</v>
      </c>
      <c r="C3860">
        <v>2606580</v>
      </c>
      <c r="D3860">
        <v>2030190</v>
      </c>
      <c r="E3860">
        <v>6030190</v>
      </c>
      <c r="F3860" s="4">
        <f t="shared" si="60"/>
        <v>3555653.3333333335</v>
      </c>
    </row>
    <row r="3861" spans="1:6" x14ac:dyDescent="0.3">
      <c r="A3861" t="s">
        <v>4774</v>
      </c>
      <c r="B3861">
        <v>333060</v>
      </c>
      <c r="C3861">
        <v>411950</v>
      </c>
      <c r="D3861">
        <v>218400</v>
      </c>
      <c r="E3861">
        <v>242880</v>
      </c>
      <c r="F3861" s="4">
        <f t="shared" si="60"/>
        <v>291076.66666666669</v>
      </c>
    </row>
    <row r="3862" spans="1:6" x14ac:dyDescent="0.3">
      <c r="A3862" t="s">
        <v>4775</v>
      </c>
      <c r="B3862">
        <v>0</v>
      </c>
      <c r="C3862">
        <v>1129310</v>
      </c>
      <c r="D3862">
        <v>866800</v>
      </c>
      <c r="E3862">
        <v>0</v>
      </c>
      <c r="F3862" s="4">
        <f t="shared" si="60"/>
        <v>665370</v>
      </c>
    </row>
    <row r="3863" spans="1:6" x14ac:dyDescent="0.3">
      <c r="A3863" t="s">
        <v>4776</v>
      </c>
      <c r="B3863">
        <v>0</v>
      </c>
      <c r="C3863">
        <v>0</v>
      </c>
      <c r="D3863">
        <v>2648000</v>
      </c>
      <c r="E3863">
        <v>431500</v>
      </c>
      <c r="F3863" s="4">
        <f t="shared" si="60"/>
        <v>1026500</v>
      </c>
    </row>
    <row r="3864" spans="1:6" x14ac:dyDescent="0.3">
      <c r="A3864" t="s">
        <v>4777</v>
      </c>
      <c r="B3864">
        <v>2225870</v>
      </c>
      <c r="C3864">
        <v>2410000</v>
      </c>
      <c r="D3864">
        <v>3585860</v>
      </c>
      <c r="E3864">
        <v>536900</v>
      </c>
      <c r="F3864" s="4">
        <f t="shared" si="60"/>
        <v>2177586.6666666665</v>
      </c>
    </row>
    <row r="3865" spans="1:6" x14ac:dyDescent="0.3">
      <c r="A3865" t="s">
        <v>4778</v>
      </c>
      <c r="B3865">
        <v>3138240</v>
      </c>
      <c r="C3865">
        <v>3526360</v>
      </c>
      <c r="D3865">
        <v>3671920</v>
      </c>
      <c r="E3865">
        <v>0</v>
      </c>
      <c r="F3865" s="4">
        <f t="shared" si="60"/>
        <v>2399426.6666666665</v>
      </c>
    </row>
    <row r="3866" spans="1:6" x14ac:dyDescent="0.3">
      <c r="A3866" t="s">
        <v>4779</v>
      </c>
      <c r="B3866">
        <v>0</v>
      </c>
      <c r="C3866">
        <v>370000</v>
      </c>
      <c r="D3866">
        <v>1074990</v>
      </c>
      <c r="E3866">
        <v>242880</v>
      </c>
      <c r="F3866" s="4">
        <f t="shared" si="60"/>
        <v>562623.33333333337</v>
      </c>
    </row>
    <row r="3867" spans="1:6" x14ac:dyDescent="0.3">
      <c r="A3867" t="s">
        <v>4780</v>
      </c>
      <c r="B3867">
        <v>2416960</v>
      </c>
      <c r="C3867">
        <v>2269540</v>
      </c>
      <c r="D3867">
        <v>1774500</v>
      </c>
      <c r="E3867">
        <v>2732510</v>
      </c>
      <c r="F3867" s="4">
        <f t="shared" si="60"/>
        <v>2258850</v>
      </c>
    </row>
    <row r="3868" spans="1:6" x14ac:dyDescent="0.3">
      <c r="A3868" t="s">
        <v>4781</v>
      </c>
      <c r="B3868">
        <v>3366940</v>
      </c>
      <c r="C3868">
        <v>8993410</v>
      </c>
      <c r="D3868">
        <v>7661590</v>
      </c>
      <c r="E3868">
        <v>8197390</v>
      </c>
      <c r="F3868" s="4">
        <f t="shared" si="60"/>
        <v>8284130</v>
      </c>
    </row>
    <row r="3869" spans="1:6" x14ac:dyDescent="0.3">
      <c r="A3869" t="s">
        <v>4782</v>
      </c>
      <c r="B3869">
        <v>198900</v>
      </c>
      <c r="C3869">
        <v>769060</v>
      </c>
      <c r="D3869">
        <v>0</v>
      </c>
      <c r="E3869">
        <v>1666620</v>
      </c>
      <c r="F3869" s="4">
        <f t="shared" si="60"/>
        <v>811893.33333333337</v>
      </c>
    </row>
    <row r="3870" spans="1:6" x14ac:dyDescent="0.3">
      <c r="A3870" t="s">
        <v>4783</v>
      </c>
      <c r="B3870">
        <v>1210320</v>
      </c>
      <c r="C3870">
        <v>1406090</v>
      </c>
      <c r="D3870">
        <v>2041100</v>
      </c>
      <c r="E3870">
        <v>0</v>
      </c>
      <c r="F3870" s="4">
        <f t="shared" si="60"/>
        <v>1149063.3333333333</v>
      </c>
    </row>
    <row r="3871" spans="1:6" x14ac:dyDescent="0.3">
      <c r="A3871" t="s">
        <v>4784</v>
      </c>
      <c r="B3871">
        <v>2544800</v>
      </c>
      <c r="C3871">
        <v>2319330</v>
      </c>
      <c r="D3871">
        <v>2022400</v>
      </c>
      <c r="E3871">
        <v>2240780</v>
      </c>
      <c r="F3871" s="4">
        <f t="shared" si="60"/>
        <v>2194170</v>
      </c>
    </row>
    <row r="3872" spans="1:6" x14ac:dyDescent="0.3">
      <c r="A3872" t="s">
        <v>4785</v>
      </c>
      <c r="B3872">
        <v>6089250</v>
      </c>
      <c r="C3872">
        <v>6152140</v>
      </c>
      <c r="D3872">
        <v>6830740</v>
      </c>
      <c r="E3872">
        <v>9169860</v>
      </c>
      <c r="F3872" s="4">
        <f t="shared" si="60"/>
        <v>7384246.666666667</v>
      </c>
    </row>
    <row r="3873" spans="1:6" x14ac:dyDescent="0.3">
      <c r="A3873" t="s">
        <v>4786</v>
      </c>
      <c r="B3873">
        <v>3858400</v>
      </c>
      <c r="C3873">
        <v>19280210</v>
      </c>
      <c r="D3873">
        <v>23029700</v>
      </c>
      <c r="E3873">
        <v>6687400</v>
      </c>
      <c r="F3873" s="4">
        <f t="shared" si="60"/>
        <v>16332436.666666666</v>
      </c>
    </row>
    <row r="3874" spans="1:6" x14ac:dyDescent="0.3">
      <c r="A3874" t="s">
        <v>4787</v>
      </c>
      <c r="B3874">
        <v>5478690</v>
      </c>
      <c r="C3874">
        <v>4997260</v>
      </c>
      <c r="D3874">
        <v>1662880</v>
      </c>
      <c r="E3874">
        <v>2468540</v>
      </c>
      <c r="F3874" s="4">
        <f t="shared" si="60"/>
        <v>3042893.3333333335</v>
      </c>
    </row>
    <row r="3875" spans="1:6" x14ac:dyDescent="0.3">
      <c r="A3875" t="s">
        <v>4788</v>
      </c>
      <c r="B3875">
        <v>4070000</v>
      </c>
      <c r="C3875">
        <v>22629230</v>
      </c>
      <c r="D3875">
        <v>0</v>
      </c>
      <c r="E3875">
        <v>0</v>
      </c>
      <c r="F3875" s="4">
        <f t="shared" si="60"/>
        <v>7543076.666666667</v>
      </c>
    </row>
    <row r="3876" spans="1:6" x14ac:dyDescent="0.3">
      <c r="A3876" t="s">
        <v>4789</v>
      </c>
      <c r="B3876">
        <v>2016560</v>
      </c>
      <c r="C3876">
        <v>2335280</v>
      </c>
      <c r="D3876">
        <v>3403340</v>
      </c>
      <c r="E3876">
        <v>3004380</v>
      </c>
      <c r="F3876" s="4">
        <f t="shared" si="60"/>
        <v>2914333.3333333335</v>
      </c>
    </row>
    <row r="3877" spans="1:6" x14ac:dyDescent="0.3">
      <c r="A3877" t="s">
        <v>4790</v>
      </c>
      <c r="B3877">
        <v>0</v>
      </c>
      <c r="C3877">
        <v>5518550</v>
      </c>
      <c r="D3877">
        <v>862680</v>
      </c>
      <c r="E3877">
        <v>1073800</v>
      </c>
      <c r="F3877" s="4">
        <f t="shared" si="60"/>
        <v>2485010</v>
      </c>
    </row>
    <row r="3878" spans="1:6" x14ac:dyDescent="0.3">
      <c r="A3878" t="s">
        <v>4791</v>
      </c>
      <c r="B3878">
        <v>866460</v>
      </c>
      <c r="C3878">
        <v>322140</v>
      </c>
      <c r="D3878">
        <v>0</v>
      </c>
      <c r="E3878">
        <v>853860</v>
      </c>
      <c r="F3878" s="4">
        <f t="shared" si="60"/>
        <v>392000</v>
      </c>
    </row>
    <row r="3879" spans="1:6" x14ac:dyDescent="0.3">
      <c r="A3879" t="s">
        <v>4792</v>
      </c>
      <c r="B3879">
        <v>0</v>
      </c>
      <c r="C3879">
        <v>748200</v>
      </c>
      <c r="D3879">
        <v>1372280</v>
      </c>
      <c r="E3879">
        <v>0</v>
      </c>
      <c r="F3879" s="4">
        <f t="shared" si="60"/>
        <v>706826.66666666663</v>
      </c>
    </row>
    <row r="3880" spans="1:6" x14ac:dyDescent="0.3">
      <c r="A3880" t="s">
        <v>4793</v>
      </c>
      <c r="B3880">
        <v>2074350</v>
      </c>
      <c r="C3880">
        <v>2688960</v>
      </c>
      <c r="D3880">
        <v>2178720</v>
      </c>
      <c r="E3880">
        <v>2099180</v>
      </c>
      <c r="F3880" s="4">
        <f t="shared" si="60"/>
        <v>2322286.6666666665</v>
      </c>
    </row>
    <row r="3881" spans="1:6" x14ac:dyDescent="0.3">
      <c r="A3881" t="s">
        <v>4794</v>
      </c>
      <c r="B3881">
        <v>0</v>
      </c>
      <c r="C3881">
        <v>5477660</v>
      </c>
      <c r="D3881">
        <v>2033480</v>
      </c>
      <c r="E3881">
        <v>3341280</v>
      </c>
      <c r="F3881" s="4">
        <f t="shared" si="60"/>
        <v>3617473.3333333335</v>
      </c>
    </row>
    <row r="3882" spans="1:6" x14ac:dyDescent="0.3">
      <c r="A3882" t="s">
        <v>4795</v>
      </c>
      <c r="B3882">
        <v>6921200</v>
      </c>
      <c r="C3882">
        <v>12508880</v>
      </c>
      <c r="D3882">
        <v>740000</v>
      </c>
      <c r="E3882">
        <v>638000</v>
      </c>
      <c r="F3882" s="4">
        <f t="shared" si="60"/>
        <v>4628960</v>
      </c>
    </row>
    <row r="3883" spans="1:6" x14ac:dyDescent="0.3">
      <c r="A3883" t="s">
        <v>4796</v>
      </c>
      <c r="B3883">
        <v>0</v>
      </c>
      <c r="C3883">
        <v>1018290</v>
      </c>
      <c r="D3883">
        <v>1480000</v>
      </c>
      <c r="E3883">
        <v>684320</v>
      </c>
      <c r="F3883" s="4">
        <f t="shared" si="60"/>
        <v>1060870</v>
      </c>
    </row>
    <row r="3884" spans="1:6" x14ac:dyDescent="0.3">
      <c r="A3884" t="s">
        <v>4797</v>
      </c>
      <c r="B3884">
        <v>991740</v>
      </c>
      <c r="C3884">
        <v>2917470</v>
      </c>
      <c r="D3884">
        <v>0</v>
      </c>
      <c r="E3884">
        <v>2164770</v>
      </c>
      <c r="F3884" s="4">
        <f t="shared" si="60"/>
        <v>1694080</v>
      </c>
    </row>
    <row r="3885" spans="1:6" x14ac:dyDescent="0.3">
      <c r="A3885" t="s">
        <v>4798</v>
      </c>
      <c r="B3885">
        <v>1406740</v>
      </c>
      <c r="C3885">
        <v>1902400</v>
      </c>
      <c r="D3885">
        <v>0</v>
      </c>
      <c r="E3885">
        <v>820000</v>
      </c>
      <c r="F3885" s="4">
        <f t="shared" si="60"/>
        <v>907466.66666666663</v>
      </c>
    </row>
    <row r="3886" spans="1:6" x14ac:dyDescent="0.3">
      <c r="A3886" t="s">
        <v>4799</v>
      </c>
      <c r="B3886">
        <v>379120</v>
      </c>
      <c r="C3886">
        <v>3981190</v>
      </c>
      <c r="D3886">
        <v>766000</v>
      </c>
      <c r="E3886">
        <v>2102200</v>
      </c>
      <c r="F3886" s="4">
        <f t="shared" si="60"/>
        <v>2283130</v>
      </c>
    </row>
    <row r="3887" spans="1:6" x14ac:dyDescent="0.3">
      <c r="A3887" t="s">
        <v>4800</v>
      </c>
      <c r="B3887">
        <v>697890</v>
      </c>
      <c r="C3887">
        <v>1051960</v>
      </c>
      <c r="D3887">
        <v>0</v>
      </c>
      <c r="E3887">
        <v>1375020</v>
      </c>
      <c r="F3887" s="4">
        <f t="shared" si="60"/>
        <v>808993.33333333337</v>
      </c>
    </row>
    <row r="3888" spans="1:6" x14ac:dyDescent="0.3">
      <c r="A3888" t="s">
        <v>4801</v>
      </c>
      <c r="B3888">
        <v>596050</v>
      </c>
      <c r="C3888">
        <v>0</v>
      </c>
      <c r="D3888">
        <v>620440</v>
      </c>
      <c r="E3888">
        <v>0</v>
      </c>
      <c r="F3888" s="4">
        <f t="shared" si="60"/>
        <v>206813.33333333334</v>
      </c>
    </row>
    <row r="3889" spans="1:6" x14ac:dyDescent="0.3">
      <c r="A3889" t="s">
        <v>4802</v>
      </c>
      <c r="B3889">
        <v>3439800</v>
      </c>
      <c r="C3889">
        <v>300300</v>
      </c>
      <c r="D3889">
        <v>0</v>
      </c>
      <c r="E3889">
        <v>2006550</v>
      </c>
      <c r="F3889" s="4">
        <f t="shared" si="60"/>
        <v>768950</v>
      </c>
    </row>
    <row r="3890" spans="1:6" x14ac:dyDescent="0.3">
      <c r="A3890" t="s">
        <v>4803</v>
      </c>
      <c r="B3890">
        <v>316680</v>
      </c>
      <c r="C3890">
        <v>729590</v>
      </c>
      <c r="D3890">
        <v>0</v>
      </c>
      <c r="E3890">
        <v>884520</v>
      </c>
      <c r="F3890" s="4">
        <f t="shared" si="60"/>
        <v>538036.66666666663</v>
      </c>
    </row>
    <row r="3891" spans="1:6" x14ac:dyDescent="0.3">
      <c r="A3891" t="s">
        <v>4804</v>
      </c>
      <c r="B3891">
        <v>2613520</v>
      </c>
      <c r="C3891">
        <v>2432060</v>
      </c>
      <c r="D3891">
        <v>4482750</v>
      </c>
      <c r="E3891">
        <v>2264740</v>
      </c>
      <c r="F3891" s="4">
        <f t="shared" si="60"/>
        <v>3059850</v>
      </c>
    </row>
    <row r="3892" spans="1:6" x14ac:dyDescent="0.3">
      <c r="A3892" t="s">
        <v>4805</v>
      </c>
      <c r="B3892">
        <v>1602230</v>
      </c>
      <c r="C3892">
        <v>2518420</v>
      </c>
      <c r="D3892">
        <v>2429380</v>
      </c>
      <c r="E3892">
        <v>449360</v>
      </c>
      <c r="F3892" s="4">
        <f t="shared" si="60"/>
        <v>1799053.3333333333</v>
      </c>
    </row>
    <row r="3893" spans="1:6" x14ac:dyDescent="0.3">
      <c r="A3893" t="s">
        <v>4806</v>
      </c>
      <c r="B3893">
        <v>2603510</v>
      </c>
      <c r="C3893">
        <v>8326010</v>
      </c>
      <c r="D3893">
        <v>5940440</v>
      </c>
      <c r="E3893">
        <v>8462820</v>
      </c>
      <c r="F3893" s="4">
        <f t="shared" si="60"/>
        <v>7576423.333333333</v>
      </c>
    </row>
    <row r="3894" spans="1:6" x14ac:dyDescent="0.3">
      <c r="A3894" t="s">
        <v>4807</v>
      </c>
      <c r="B3894">
        <v>9694180</v>
      </c>
      <c r="C3894">
        <v>7140640</v>
      </c>
      <c r="D3894">
        <v>9270320</v>
      </c>
      <c r="E3894">
        <v>12499660</v>
      </c>
      <c r="F3894" s="4">
        <f t="shared" si="60"/>
        <v>9636873.333333334</v>
      </c>
    </row>
    <row r="3895" spans="1:6" x14ac:dyDescent="0.3">
      <c r="A3895" t="s">
        <v>4808</v>
      </c>
      <c r="B3895">
        <v>0</v>
      </c>
      <c r="C3895">
        <v>1029480</v>
      </c>
      <c r="D3895">
        <v>0</v>
      </c>
      <c r="E3895">
        <v>0</v>
      </c>
      <c r="F3895" s="4">
        <f t="shared" si="60"/>
        <v>343160</v>
      </c>
    </row>
    <row r="3896" spans="1:6" x14ac:dyDescent="0.3">
      <c r="A3896" t="s">
        <v>4809</v>
      </c>
      <c r="B3896">
        <v>0</v>
      </c>
      <c r="C3896">
        <v>1296750</v>
      </c>
      <c r="D3896">
        <v>616980</v>
      </c>
      <c r="E3896">
        <v>0</v>
      </c>
      <c r="F3896" s="4">
        <f t="shared" si="60"/>
        <v>637910</v>
      </c>
    </row>
    <row r="3897" spans="1:6" x14ac:dyDescent="0.3">
      <c r="A3897" t="s">
        <v>4810</v>
      </c>
      <c r="B3897">
        <v>2110290</v>
      </c>
      <c r="C3897">
        <v>0</v>
      </c>
      <c r="D3897">
        <v>529620</v>
      </c>
      <c r="E3897">
        <v>0</v>
      </c>
      <c r="F3897" s="4">
        <f t="shared" si="60"/>
        <v>176540</v>
      </c>
    </row>
    <row r="3898" spans="1:6" x14ac:dyDescent="0.3">
      <c r="A3898" t="s">
        <v>4811</v>
      </c>
      <c r="B3898">
        <v>5032520</v>
      </c>
      <c r="C3898">
        <v>3073410</v>
      </c>
      <c r="D3898">
        <v>3297640</v>
      </c>
      <c r="E3898">
        <v>4570600</v>
      </c>
      <c r="F3898" s="4">
        <f t="shared" si="60"/>
        <v>3647216.6666666665</v>
      </c>
    </row>
    <row r="3899" spans="1:6" x14ac:dyDescent="0.3">
      <c r="A3899" t="s">
        <v>4812</v>
      </c>
      <c r="B3899">
        <v>637000</v>
      </c>
      <c r="C3899">
        <v>0</v>
      </c>
      <c r="D3899">
        <v>0</v>
      </c>
      <c r="E3899">
        <v>666890</v>
      </c>
      <c r="F3899" s="4">
        <f t="shared" si="60"/>
        <v>222296.66666666666</v>
      </c>
    </row>
    <row r="3900" spans="1:6" x14ac:dyDescent="0.3">
      <c r="A3900" t="s">
        <v>4813</v>
      </c>
      <c r="B3900">
        <v>922740</v>
      </c>
      <c r="C3900">
        <v>573300</v>
      </c>
      <c r="D3900">
        <v>5191550</v>
      </c>
      <c r="E3900">
        <v>2222000</v>
      </c>
      <c r="F3900" s="4">
        <f t="shared" si="60"/>
        <v>2662283.3333333335</v>
      </c>
    </row>
    <row r="3901" spans="1:6" x14ac:dyDescent="0.3">
      <c r="A3901" t="s">
        <v>4814</v>
      </c>
      <c r="B3901">
        <v>0</v>
      </c>
      <c r="C3901">
        <v>1101550</v>
      </c>
      <c r="D3901">
        <v>0</v>
      </c>
      <c r="E3901">
        <v>1277100</v>
      </c>
      <c r="F3901" s="4">
        <f t="shared" si="60"/>
        <v>792883.33333333337</v>
      </c>
    </row>
    <row r="3902" spans="1:6" x14ac:dyDescent="0.3">
      <c r="A3902" t="s">
        <v>4815</v>
      </c>
      <c r="B3902">
        <v>0</v>
      </c>
      <c r="C3902">
        <v>1131810</v>
      </c>
      <c r="D3902">
        <v>218400</v>
      </c>
      <c r="E3902">
        <v>2035780</v>
      </c>
      <c r="F3902" s="4">
        <f t="shared" si="60"/>
        <v>1128663.3333333333</v>
      </c>
    </row>
    <row r="3903" spans="1:6" x14ac:dyDescent="0.3">
      <c r="A3903" t="s">
        <v>4816</v>
      </c>
      <c r="B3903">
        <v>1673490</v>
      </c>
      <c r="C3903">
        <v>0</v>
      </c>
      <c r="D3903">
        <v>1937020</v>
      </c>
      <c r="E3903">
        <v>1441600</v>
      </c>
      <c r="F3903" s="4">
        <f t="shared" si="60"/>
        <v>1126206.6666666667</v>
      </c>
    </row>
    <row r="3904" spans="1:6" x14ac:dyDescent="0.3">
      <c r="A3904" t="s">
        <v>4817</v>
      </c>
      <c r="B3904">
        <v>0</v>
      </c>
      <c r="C3904">
        <v>3031510</v>
      </c>
      <c r="D3904">
        <v>1044260</v>
      </c>
      <c r="E3904">
        <v>532000</v>
      </c>
      <c r="F3904" s="4">
        <f t="shared" si="60"/>
        <v>1535923.3333333333</v>
      </c>
    </row>
    <row r="3905" spans="1:6" x14ac:dyDescent="0.3">
      <c r="A3905" t="s">
        <v>4818</v>
      </c>
      <c r="B3905">
        <v>0</v>
      </c>
      <c r="C3905">
        <v>706000</v>
      </c>
      <c r="D3905">
        <v>0</v>
      </c>
      <c r="E3905">
        <v>755920</v>
      </c>
      <c r="F3905" s="4">
        <f t="shared" si="60"/>
        <v>487306.66666666669</v>
      </c>
    </row>
    <row r="3906" spans="1:6" x14ac:dyDescent="0.3">
      <c r="A3906" t="s">
        <v>4819</v>
      </c>
      <c r="B3906">
        <v>740000</v>
      </c>
      <c r="C3906">
        <v>535000</v>
      </c>
      <c r="D3906">
        <v>370000</v>
      </c>
      <c r="E3906">
        <v>256000</v>
      </c>
      <c r="F3906" s="4">
        <f t="shared" si="60"/>
        <v>387000</v>
      </c>
    </row>
    <row r="3907" spans="1:6" x14ac:dyDescent="0.3">
      <c r="A3907" t="s">
        <v>4820</v>
      </c>
      <c r="B3907">
        <v>2138500</v>
      </c>
      <c r="C3907">
        <v>4264930</v>
      </c>
      <c r="D3907">
        <v>4132850</v>
      </c>
      <c r="E3907">
        <v>4167440</v>
      </c>
      <c r="F3907" s="4">
        <f t="shared" ref="F3907:F3970" si="61">SUM(C3907:E3907)/3</f>
        <v>4188406.6666666665</v>
      </c>
    </row>
    <row r="3908" spans="1:6" x14ac:dyDescent="0.3">
      <c r="A3908" t="s">
        <v>4821</v>
      </c>
      <c r="B3908">
        <v>2010270</v>
      </c>
      <c r="C3908">
        <v>2018540</v>
      </c>
      <c r="D3908">
        <v>2009000</v>
      </c>
      <c r="E3908">
        <v>2032920</v>
      </c>
      <c r="F3908" s="4">
        <f t="shared" si="61"/>
        <v>2020153.3333333333</v>
      </c>
    </row>
    <row r="3909" spans="1:6" x14ac:dyDescent="0.3">
      <c r="A3909" t="s">
        <v>4822</v>
      </c>
      <c r="B3909">
        <v>2044000</v>
      </c>
      <c r="C3909">
        <v>2090970</v>
      </c>
      <c r="D3909">
        <v>2042040</v>
      </c>
      <c r="E3909">
        <v>2929380</v>
      </c>
      <c r="F3909" s="4">
        <f t="shared" si="61"/>
        <v>2354130</v>
      </c>
    </row>
    <row r="3910" spans="1:6" x14ac:dyDescent="0.3">
      <c r="A3910" t="s">
        <v>4823</v>
      </c>
      <c r="B3910">
        <v>0</v>
      </c>
      <c r="C3910">
        <v>9753800</v>
      </c>
      <c r="D3910">
        <v>8086720</v>
      </c>
      <c r="E3910">
        <v>7278300</v>
      </c>
      <c r="F3910" s="4">
        <f t="shared" si="61"/>
        <v>8372940</v>
      </c>
    </row>
    <row r="3911" spans="1:6" x14ac:dyDescent="0.3">
      <c r="A3911" t="s">
        <v>4824</v>
      </c>
      <c r="B3911">
        <v>249000</v>
      </c>
      <c r="C3911">
        <v>545190</v>
      </c>
      <c r="D3911">
        <v>1086840</v>
      </c>
      <c r="E3911">
        <v>2262190</v>
      </c>
      <c r="F3911" s="4">
        <f t="shared" si="61"/>
        <v>1298073.3333333333</v>
      </c>
    </row>
    <row r="3912" spans="1:6" x14ac:dyDescent="0.3">
      <c r="A3912" t="s">
        <v>4825</v>
      </c>
      <c r="B3912">
        <v>600600</v>
      </c>
      <c r="C3912">
        <v>505960</v>
      </c>
      <c r="D3912">
        <v>1439150</v>
      </c>
      <c r="E3912">
        <v>736880</v>
      </c>
      <c r="F3912" s="4">
        <f t="shared" si="61"/>
        <v>893996.66666666663</v>
      </c>
    </row>
    <row r="3913" spans="1:6" x14ac:dyDescent="0.3">
      <c r="A3913" t="s">
        <v>4826</v>
      </c>
      <c r="B3913">
        <v>0</v>
      </c>
      <c r="C3913">
        <v>426790</v>
      </c>
      <c r="D3913">
        <v>218400</v>
      </c>
      <c r="E3913">
        <v>0</v>
      </c>
      <c r="F3913" s="4">
        <f t="shared" si="61"/>
        <v>215063.33333333334</v>
      </c>
    </row>
    <row r="3914" spans="1:6" x14ac:dyDescent="0.3">
      <c r="A3914" t="s">
        <v>4827</v>
      </c>
      <c r="B3914">
        <v>0</v>
      </c>
      <c r="C3914">
        <v>1200000</v>
      </c>
      <c r="D3914">
        <v>758940</v>
      </c>
      <c r="E3914">
        <v>0</v>
      </c>
      <c r="F3914" s="4">
        <f t="shared" si="61"/>
        <v>652980</v>
      </c>
    </row>
    <row r="3915" spans="1:6" x14ac:dyDescent="0.3">
      <c r="A3915" t="s">
        <v>4828</v>
      </c>
      <c r="B3915">
        <v>10440600</v>
      </c>
      <c r="C3915">
        <v>7210260</v>
      </c>
      <c r="D3915">
        <v>896460</v>
      </c>
      <c r="E3915">
        <v>3227980</v>
      </c>
      <c r="F3915" s="4">
        <f t="shared" si="61"/>
        <v>3778233.3333333335</v>
      </c>
    </row>
    <row r="3916" spans="1:6" x14ac:dyDescent="0.3">
      <c r="A3916" t="s">
        <v>4829</v>
      </c>
      <c r="B3916">
        <v>695900</v>
      </c>
      <c r="C3916">
        <v>0</v>
      </c>
      <c r="D3916">
        <v>287560</v>
      </c>
      <c r="E3916">
        <v>613280</v>
      </c>
      <c r="F3916" s="4">
        <f t="shared" si="61"/>
        <v>300280</v>
      </c>
    </row>
    <row r="3917" spans="1:6" x14ac:dyDescent="0.3">
      <c r="A3917" t="s">
        <v>4830</v>
      </c>
      <c r="B3917">
        <v>256000</v>
      </c>
      <c r="C3917">
        <v>0</v>
      </c>
      <c r="D3917">
        <v>370000</v>
      </c>
      <c r="E3917">
        <v>1436920</v>
      </c>
      <c r="F3917" s="4">
        <f t="shared" si="61"/>
        <v>602306.66666666663</v>
      </c>
    </row>
    <row r="3918" spans="1:6" x14ac:dyDescent="0.3">
      <c r="A3918" t="s">
        <v>4831</v>
      </c>
      <c r="B3918">
        <v>4707060</v>
      </c>
      <c r="C3918">
        <v>1748920</v>
      </c>
      <c r="D3918">
        <v>242880</v>
      </c>
      <c r="E3918">
        <v>8717390</v>
      </c>
      <c r="F3918" s="4">
        <f t="shared" si="61"/>
        <v>3569730</v>
      </c>
    </row>
    <row r="3919" spans="1:6" x14ac:dyDescent="0.3">
      <c r="A3919" t="s">
        <v>4832</v>
      </c>
      <c r="B3919">
        <v>714000</v>
      </c>
      <c r="C3919">
        <v>230000</v>
      </c>
      <c r="D3919">
        <v>0</v>
      </c>
      <c r="E3919">
        <v>0</v>
      </c>
      <c r="F3919" s="4">
        <f t="shared" si="61"/>
        <v>76666.666666666672</v>
      </c>
    </row>
    <row r="3920" spans="1:6" x14ac:dyDescent="0.3">
      <c r="A3920" t="s">
        <v>4833</v>
      </c>
      <c r="B3920">
        <v>1570200</v>
      </c>
      <c r="C3920">
        <v>0</v>
      </c>
      <c r="D3920">
        <v>731800</v>
      </c>
      <c r="E3920">
        <v>1390920</v>
      </c>
      <c r="F3920" s="4">
        <f t="shared" si="61"/>
        <v>707573.33333333337</v>
      </c>
    </row>
    <row r="3921" spans="1:6" x14ac:dyDescent="0.3">
      <c r="A3921" t="s">
        <v>4834</v>
      </c>
      <c r="B3921">
        <v>411950</v>
      </c>
      <c r="C3921">
        <v>1319520</v>
      </c>
      <c r="D3921">
        <v>242880</v>
      </c>
      <c r="E3921">
        <v>0</v>
      </c>
      <c r="F3921" s="4">
        <f t="shared" si="61"/>
        <v>520800</v>
      </c>
    </row>
    <row r="3922" spans="1:6" x14ac:dyDescent="0.3">
      <c r="A3922" t="s">
        <v>4835</v>
      </c>
      <c r="B3922">
        <v>5455690</v>
      </c>
      <c r="C3922">
        <v>4087190</v>
      </c>
      <c r="D3922">
        <v>4457200</v>
      </c>
      <c r="E3922">
        <v>3329580</v>
      </c>
      <c r="F3922" s="4">
        <f t="shared" si="61"/>
        <v>3957990</v>
      </c>
    </row>
    <row r="3923" spans="1:6" x14ac:dyDescent="0.3">
      <c r="A3923" t="s">
        <v>4836</v>
      </c>
      <c r="B3923">
        <v>2961690</v>
      </c>
      <c r="C3923">
        <v>2092160</v>
      </c>
      <c r="D3923">
        <v>5192980</v>
      </c>
      <c r="E3923">
        <v>2097240</v>
      </c>
      <c r="F3923" s="4">
        <f t="shared" si="61"/>
        <v>3127460</v>
      </c>
    </row>
    <row r="3924" spans="1:6" x14ac:dyDescent="0.3">
      <c r="A3924" t="s">
        <v>4837</v>
      </c>
      <c r="B3924">
        <v>618800</v>
      </c>
      <c r="C3924">
        <v>1350550</v>
      </c>
      <c r="D3924">
        <v>149400</v>
      </c>
      <c r="E3924">
        <v>0</v>
      </c>
      <c r="F3924" s="4">
        <f t="shared" si="61"/>
        <v>499983.33333333331</v>
      </c>
    </row>
    <row r="3925" spans="1:6" x14ac:dyDescent="0.3">
      <c r="A3925" t="s">
        <v>4838</v>
      </c>
      <c r="B3925">
        <v>0</v>
      </c>
      <c r="C3925">
        <v>0</v>
      </c>
      <c r="D3925">
        <v>647680</v>
      </c>
      <c r="E3925">
        <v>1204000</v>
      </c>
      <c r="F3925" s="4">
        <f t="shared" si="61"/>
        <v>617226.66666666663</v>
      </c>
    </row>
    <row r="3926" spans="1:6" x14ac:dyDescent="0.3">
      <c r="A3926" t="s">
        <v>4839</v>
      </c>
      <c r="B3926">
        <v>764400</v>
      </c>
      <c r="C3926">
        <v>1010480</v>
      </c>
      <c r="D3926">
        <v>2706340</v>
      </c>
      <c r="E3926">
        <v>2233140</v>
      </c>
      <c r="F3926" s="4">
        <f t="shared" si="61"/>
        <v>1983320</v>
      </c>
    </row>
    <row r="3927" spans="1:6" x14ac:dyDescent="0.3">
      <c r="A3927" t="s">
        <v>4840</v>
      </c>
      <c r="B3927">
        <v>0</v>
      </c>
      <c r="C3927">
        <v>1490580</v>
      </c>
      <c r="D3927">
        <v>868140</v>
      </c>
      <c r="E3927">
        <v>386000</v>
      </c>
      <c r="F3927" s="4">
        <f t="shared" si="61"/>
        <v>914906.66666666663</v>
      </c>
    </row>
    <row r="3928" spans="1:6" x14ac:dyDescent="0.3">
      <c r="A3928" t="s">
        <v>4841</v>
      </c>
      <c r="B3928">
        <v>4641000</v>
      </c>
      <c r="C3928">
        <v>4192240</v>
      </c>
      <c r="D3928">
        <v>9184570</v>
      </c>
      <c r="E3928">
        <v>5355600</v>
      </c>
      <c r="F3928" s="4">
        <f t="shared" si="61"/>
        <v>6244136.666666667</v>
      </c>
    </row>
    <row r="3929" spans="1:6" x14ac:dyDescent="0.3">
      <c r="A3929" t="s">
        <v>4842</v>
      </c>
      <c r="B3929">
        <v>2621550</v>
      </c>
      <c r="C3929">
        <v>6632240</v>
      </c>
      <c r="D3929">
        <v>502320</v>
      </c>
      <c r="E3929">
        <v>5334120</v>
      </c>
      <c r="F3929" s="4">
        <f t="shared" si="61"/>
        <v>4156226.6666666665</v>
      </c>
    </row>
    <row r="3930" spans="1:6" x14ac:dyDescent="0.3">
      <c r="A3930" t="s">
        <v>4843</v>
      </c>
      <c r="B3930">
        <v>2536170</v>
      </c>
      <c r="C3930">
        <v>1245790</v>
      </c>
      <c r="D3930">
        <v>2141400</v>
      </c>
      <c r="E3930">
        <v>1007370</v>
      </c>
      <c r="F3930" s="4">
        <f t="shared" si="61"/>
        <v>1464853.3333333333</v>
      </c>
    </row>
    <row r="3931" spans="1:6" x14ac:dyDescent="0.3">
      <c r="A3931" t="s">
        <v>4844</v>
      </c>
      <c r="B3931">
        <v>731020</v>
      </c>
      <c r="C3931">
        <v>789400</v>
      </c>
      <c r="D3931">
        <v>2586450</v>
      </c>
      <c r="E3931">
        <v>1148420</v>
      </c>
      <c r="F3931" s="4">
        <f t="shared" si="61"/>
        <v>1508090</v>
      </c>
    </row>
    <row r="3932" spans="1:6" x14ac:dyDescent="0.3">
      <c r="A3932" t="s">
        <v>4845</v>
      </c>
      <c r="B3932">
        <v>622440</v>
      </c>
      <c r="C3932">
        <v>697060</v>
      </c>
      <c r="D3932">
        <v>1683420</v>
      </c>
      <c r="E3932">
        <v>1312220</v>
      </c>
      <c r="F3932" s="4">
        <f t="shared" si="61"/>
        <v>1230900</v>
      </c>
    </row>
    <row r="3933" spans="1:6" x14ac:dyDescent="0.3">
      <c r="A3933" t="s">
        <v>4846</v>
      </c>
      <c r="B3933">
        <v>1067400</v>
      </c>
      <c r="C3933">
        <v>3194440</v>
      </c>
      <c r="D3933">
        <v>2164040</v>
      </c>
      <c r="E3933">
        <v>2360620</v>
      </c>
      <c r="F3933" s="4">
        <f t="shared" si="61"/>
        <v>2573033.3333333335</v>
      </c>
    </row>
    <row r="3934" spans="1:6" x14ac:dyDescent="0.3">
      <c r="A3934" t="s">
        <v>4847</v>
      </c>
      <c r="B3934">
        <v>791700</v>
      </c>
      <c r="C3934">
        <v>2051680</v>
      </c>
      <c r="D3934">
        <v>2171600</v>
      </c>
      <c r="E3934">
        <v>3296760</v>
      </c>
      <c r="F3934" s="4">
        <f t="shared" si="61"/>
        <v>2506680</v>
      </c>
    </row>
    <row r="3935" spans="1:6" x14ac:dyDescent="0.3">
      <c r="A3935" t="s">
        <v>4848</v>
      </c>
      <c r="B3935">
        <v>1959450</v>
      </c>
      <c r="C3935">
        <v>2144870</v>
      </c>
      <c r="D3935">
        <v>0</v>
      </c>
      <c r="E3935">
        <v>3132850</v>
      </c>
      <c r="F3935" s="4">
        <f t="shared" si="61"/>
        <v>1759240</v>
      </c>
    </row>
    <row r="3936" spans="1:6" x14ac:dyDescent="0.3">
      <c r="A3936" t="s">
        <v>4849</v>
      </c>
      <c r="B3936">
        <v>4808800</v>
      </c>
      <c r="C3936">
        <v>8898450</v>
      </c>
      <c r="D3936">
        <v>3438480</v>
      </c>
      <c r="E3936">
        <v>6486490</v>
      </c>
      <c r="F3936" s="4">
        <f t="shared" si="61"/>
        <v>6274473.333333333</v>
      </c>
    </row>
    <row r="3937" spans="1:6" x14ac:dyDescent="0.3">
      <c r="A3937" t="s">
        <v>4850</v>
      </c>
      <c r="B3937">
        <v>0</v>
      </c>
      <c r="C3937">
        <v>1652560</v>
      </c>
      <c r="D3937">
        <v>2228610</v>
      </c>
      <c r="E3937">
        <v>2213120</v>
      </c>
      <c r="F3937" s="4">
        <f t="shared" si="61"/>
        <v>2031430</v>
      </c>
    </row>
    <row r="3938" spans="1:6" x14ac:dyDescent="0.3">
      <c r="A3938" t="s">
        <v>4851</v>
      </c>
      <c r="B3938">
        <v>1879600</v>
      </c>
      <c r="C3938">
        <v>1486940</v>
      </c>
      <c r="D3938">
        <v>3439840</v>
      </c>
      <c r="E3938">
        <v>469200</v>
      </c>
      <c r="F3938" s="4">
        <f t="shared" si="61"/>
        <v>1798660</v>
      </c>
    </row>
    <row r="3939" spans="1:6" x14ac:dyDescent="0.3">
      <c r="A3939" t="s">
        <v>4852</v>
      </c>
      <c r="B3939">
        <v>0</v>
      </c>
      <c r="C3939">
        <v>0</v>
      </c>
      <c r="D3939">
        <v>874000</v>
      </c>
      <c r="E3939">
        <v>820000</v>
      </c>
      <c r="F3939" s="4">
        <f t="shared" si="61"/>
        <v>564666.66666666663</v>
      </c>
    </row>
    <row r="3940" spans="1:6" x14ac:dyDescent="0.3">
      <c r="A3940" t="s">
        <v>4853</v>
      </c>
      <c r="B3940">
        <v>2030000</v>
      </c>
      <c r="C3940">
        <v>8598090</v>
      </c>
      <c r="D3940">
        <v>12978900</v>
      </c>
      <c r="E3940">
        <v>5194660</v>
      </c>
      <c r="F3940" s="4">
        <f t="shared" si="61"/>
        <v>8923883.333333334</v>
      </c>
    </row>
    <row r="3941" spans="1:6" x14ac:dyDescent="0.3">
      <c r="A3941" t="s">
        <v>4854</v>
      </c>
      <c r="B3941">
        <v>0</v>
      </c>
      <c r="C3941">
        <v>952580</v>
      </c>
      <c r="D3941">
        <v>4065820</v>
      </c>
      <c r="E3941">
        <v>4310000</v>
      </c>
      <c r="F3941" s="4">
        <f t="shared" si="61"/>
        <v>3109466.6666666665</v>
      </c>
    </row>
    <row r="3942" spans="1:6" x14ac:dyDescent="0.3">
      <c r="A3942" t="s">
        <v>4855</v>
      </c>
      <c r="B3942">
        <v>0</v>
      </c>
      <c r="C3942">
        <v>0</v>
      </c>
      <c r="D3942">
        <v>463190</v>
      </c>
      <c r="E3942">
        <v>0</v>
      </c>
      <c r="F3942" s="4">
        <f t="shared" si="61"/>
        <v>154396.66666666666</v>
      </c>
    </row>
    <row r="3943" spans="1:6" x14ac:dyDescent="0.3">
      <c r="A3943" t="s">
        <v>4856</v>
      </c>
      <c r="B3943">
        <v>0</v>
      </c>
      <c r="C3943">
        <v>0</v>
      </c>
      <c r="D3943">
        <v>1188040</v>
      </c>
      <c r="E3943">
        <v>728100</v>
      </c>
      <c r="F3943" s="4">
        <f t="shared" si="61"/>
        <v>638713.33333333337</v>
      </c>
    </row>
    <row r="3944" spans="1:6" x14ac:dyDescent="0.3">
      <c r="A3944" t="s">
        <v>4857</v>
      </c>
      <c r="B3944">
        <v>2486540</v>
      </c>
      <c r="C3944">
        <v>10006920</v>
      </c>
      <c r="D3944">
        <v>6402080</v>
      </c>
      <c r="E3944">
        <v>9541950</v>
      </c>
      <c r="F3944" s="4">
        <f t="shared" si="61"/>
        <v>8650316.666666666</v>
      </c>
    </row>
    <row r="3945" spans="1:6" x14ac:dyDescent="0.3">
      <c r="A3945" t="s">
        <v>4858</v>
      </c>
      <c r="B3945">
        <v>1140000</v>
      </c>
      <c r="C3945">
        <v>3330600</v>
      </c>
      <c r="D3945">
        <v>6724400</v>
      </c>
      <c r="E3945">
        <v>2004700</v>
      </c>
      <c r="F3945" s="4">
        <f t="shared" si="61"/>
        <v>4019900</v>
      </c>
    </row>
    <row r="3946" spans="1:6" x14ac:dyDescent="0.3">
      <c r="A3946" t="s">
        <v>4859</v>
      </c>
      <c r="B3946">
        <v>0</v>
      </c>
      <c r="C3946">
        <v>1013740</v>
      </c>
      <c r="D3946">
        <v>639580</v>
      </c>
      <c r="E3946">
        <v>659700</v>
      </c>
      <c r="F3946" s="4">
        <f t="shared" si="61"/>
        <v>771006.66666666663</v>
      </c>
    </row>
    <row r="3947" spans="1:6" x14ac:dyDescent="0.3">
      <c r="A3947" t="s">
        <v>4860</v>
      </c>
      <c r="B3947">
        <v>322140</v>
      </c>
      <c r="C3947">
        <v>740000</v>
      </c>
      <c r="D3947">
        <v>441200</v>
      </c>
      <c r="E3947">
        <v>980880</v>
      </c>
      <c r="F3947" s="4">
        <f t="shared" si="61"/>
        <v>720693.33333333337</v>
      </c>
    </row>
    <row r="3948" spans="1:6" x14ac:dyDescent="0.3">
      <c r="A3948" t="s">
        <v>4861</v>
      </c>
      <c r="B3948">
        <v>382200</v>
      </c>
      <c r="C3948">
        <v>0</v>
      </c>
      <c r="D3948">
        <v>2488850</v>
      </c>
      <c r="E3948">
        <v>0</v>
      </c>
      <c r="F3948" s="4">
        <f t="shared" si="61"/>
        <v>829616.66666666663</v>
      </c>
    </row>
    <row r="3949" spans="1:6" x14ac:dyDescent="0.3">
      <c r="A3949" t="s">
        <v>4862</v>
      </c>
      <c r="B3949">
        <v>549640</v>
      </c>
      <c r="C3949">
        <v>0</v>
      </c>
      <c r="D3949">
        <v>0</v>
      </c>
      <c r="E3949">
        <v>0</v>
      </c>
      <c r="F3949" s="4">
        <f t="shared" si="61"/>
        <v>0</v>
      </c>
    </row>
    <row r="3950" spans="1:6" x14ac:dyDescent="0.3">
      <c r="A3950" t="s">
        <v>444</v>
      </c>
      <c r="B3950">
        <v>0</v>
      </c>
      <c r="C3950">
        <v>975660</v>
      </c>
      <c r="D3950">
        <v>1169350</v>
      </c>
      <c r="E3950">
        <v>0</v>
      </c>
      <c r="F3950" s="4">
        <f t="shared" si="61"/>
        <v>715003.33333333337</v>
      </c>
    </row>
    <row r="3951" spans="1:6" x14ac:dyDescent="0.3">
      <c r="A3951" t="s">
        <v>4863</v>
      </c>
      <c r="B3951">
        <v>686600</v>
      </c>
      <c r="C3951">
        <v>0</v>
      </c>
      <c r="D3951">
        <v>0</v>
      </c>
      <c r="E3951">
        <v>0</v>
      </c>
      <c r="F3951" s="4">
        <f t="shared" si="61"/>
        <v>0</v>
      </c>
    </row>
    <row r="3952" spans="1:6" x14ac:dyDescent="0.3">
      <c r="A3952" t="s">
        <v>4864</v>
      </c>
      <c r="B3952">
        <v>3625440</v>
      </c>
      <c r="C3952">
        <v>6547390</v>
      </c>
      <c r="D3952">
        <v>8755110</v>
      </c>
      <c r="E3952">
        <v>4332510</v>
      </c>
      <c r="F3952" s="4">
        <f t="shared" si="61"/>
        <v>6545003.333333333</v>
      </c>
    </row>
    <row r="3953" spans="1:6" x14ac:dyDescent="0.3">
      <c r="A3953" t="s">
        <v>4865</v>
      </c>
      <c r="B3953">
        <v>1081080</v>
      </c>
      <c r="C3953">
        <v>2446360</v>
      </c>
      <c r="D3953">
        <v>3179080</v>
      </c>
      <c r="E3953">
        <v>2882210</v>
      </c>
      <c r="F3953" s="4">
        <f t="shared" si="61"/>
        <v>2835883.3333333335</v>
      </c>
    </row>
    <row r="3954" spans="1:6" x14ac:dyDescent="0.3">
      <c r="A3954" t="s">
        <v>4866</v>
      </c>
      <c r="B3954">
        <v>0</v>
      </c>
      <c r="C3954">
        <v>528860</v>
      </c>
      <c r="D3954">
        <v>634600</v>
      </c>
      <c r="E3954">
        <v>0</v>
      </c>
      <c r="F3954" s="4">
        <f t="shared" si="61"/>
        <v>387820</v>
      </c>
    </row>
    <row r="3955" spans="1:6" x14ac:dyDescent="0.3">
      <c r="A3955" t="s">
        <v>4867</v>
      </c>
      <c r="B3955">
        <v>1361380</v>
      </c>
      <c r="C3955">
        <v>0</v>
      </c>
      <c r="D3955">
        <v>0</v>
      </c>
      <c r="E3955">
        <v>865500</v>
      </c>
      <c r="F3955" s="4">
        <f t="shared" si="61"/>
        <v>288500</v>
      </c>
    </row>
    <row r="3956" spans="1:6" x14ac:dyDescent="0.3">
      <c r="A3956" t="s">
        <v>4868</v>
      </c>
      <c r="B3956">
        <v>0</v>
      </c>
      <c r="C3956">
        <v>0</v>
      </c>
      <c r="D3956">
        <v>1115300</v>
      </c>
      <c r="E3956">
        <v>0</v>
      </c>
      <c r="F3956" s="4">
        <f t="shared" si="61"/>
        <v>371766.66666666669</v>
      </c>
    </row>
    <row r="3957" spans="1:6" x14ac:dyDescent="0.3">
      <c r="A3957" t="s">
        <v>4869</v>
      </c>
      <c r="B3957">
        <v>1443800</v>
      </c>
      <c r="C3957">
        <v>1211960</v>
      </c>
      <c r="D3957">
        <v>1285830</v>
      </c>
      <c r="E3957">
        <v>500500</v>
      </c>
      <c r="F3957" s="4">
        <f t="shared" si="61"/>
        <v>999430</v>
      </c>
    </row>
    <row r="3958" spans="1:6" x14ac:dyDescent="0.3">
      <c r="A3958" t="s">
        <v>4870</v>
      </c>
      <c r="B3958">
        <v>492910</v>
      </c>
      <c r="C3958">
        <v>693420</v>
      </c>
      <c r="D3958">
        <v>473200</v>
      </c>
      <c r="E3958">
        <v>1282660</v>
      </c>
      <c r="F3958" s="4">
        <f t="shared" si="61"/>
        <v>816426.66666666663</v>
      </c>
    </row>
    <row r="3959" spans="1:6" x14ac:dyDescent="0.3">
      <c r="A3959" t="s">
        <v>4871</v>
      </c>
      <c r="B3959">
        <v>2003820</v>
      </c>
      <c r="C3959">
        <v>2284780</v>
      </c>
      <c r="D3959">
        <v>2135200</v>
      </c>
      <c r="E3959">
        <v>2267720</v>
      </c>
      <c r="F3959" s="4">
        <f t="shared" si="61"/>
        <v>2229233.3333333335</v>
      </c>
    </row>
    <row r="3960" spans="1:6" x14ac:dyDescent="0.3">
      <c r="A3960" t="s">
        <v>4872</v>
      </c>
      <c r="B3960">
        <v>829920</v>
      </c>
      <c r="C3960">
        <v>0</v>
      </c>
      <c r="D3960">
        <v>0</v>
      </c>
      <c r="E3960">
        <v>331240</v>
      </c>
      <c r="F3960" s="4">
        <f t="shared" si="61"/>
        <v>110413.33333333333</v>
      </c>
    </row>
    <row r="3961" spans="1:6" x14ac:dyDescent="0.3">
      <c r="A3961" t="s">
        <v>4873</v>
      </c>
      <c r="B3961">
        <v>3204330</v>
      </c>
      <c r="C3961">
        <v>2102860</v>
      </c>
      <c r="D3961">
        <v>1458730</v>
      </c>
      <c r="E3961">
        <v>2237680</v>
      </c>
      <c r="F3961" s="4">
        <f t="shared" si="61"/>
        <v>1933090</v>
      </c>
    </row>
    <row r="3962" spans="1:6" x14ac:dyDescent="0.3">
      <c r="A3962" t="s">
        <v>4874</v>
      </c>
      <c r="B3962">
        <v>0</v>
      </c>
      <c r="C3962">
        <v>256000</v>
      </c>
      <c r="D3962">
        <v>884600</v>
      </c>
      <c r="E3962">
        <v>852700</v>
      </c>
      <c r="F3962" s="4">
        <f t="shared" si="61"/>
        <v>664433.33333333337</v>
      </c>
    </row>
    <row r="3963" spans="1:6" x14ac:dyDescent="0.3">
      <c r="A3963" t="s">
        <v>4875</v>
      </c>
      <c r="B3963">
        <v>2039950</v>
      </c>
      <c r="C3963">
        <v>0</v>
      </c>
      <c r="D3963">
        <v>387660</v>
      </c>
      <c r="E3963">
        <v>2062240</v>
      </c>
      <c r="F3963" s="4">
        <f t="shared" si="61"/>
        <v>816633.33333333337</v>
      </c>
    </row>
    <row r="3964" spans="1:6" x14ac:dyDescent="0.3">
      <c r="A3964" t="s">
        <v>4876</v>
      </c>
      <c r="B3964">
        <v>2512490</v>
      </c>
      <c r="C3964">
        <v>4053000</v>
      </c>
      <c r="D3964">
        <v>6095610</v>
      </c>
      <c r="E3964">
        <v>2614610</v>
      </c>
      <c r="F3964" s="4">
        <f t="shared" si="61"/>
        <v>4254406.666666667</v>
      </c>
    </row>
    <row r="3965" spans="1:6" x14ac:dyDescent="0.3">
      <c r="A3965" t="s">
        <v>4877</v>
      </c>
      <c r="B3965">
        <v>824600</v>
      </c>
      <c r="C3965">
        <v>2236780</v>
      </c>
      <c r="D3965">
        <v>2596300</v>
      </c>
      <c r="E3965">
        <v>2226140</v>
      </c>
      <c r="F3965" s="4">
        <f t="shared" si="61"/>
        <v>2353073.3333333335</v>
      </c>
    </row>
    <row r="3966" spans="1:6" x14ac:dyDescent="0.3">
      <c r="A3966" t="s">
        <v>4878</v>
      </c>
      <c r="B3966">
        <v>473100</v>
      </c>
      <c r="C3966">
        <v>31627560</v>
      </c>
      <c r="D3966">
        <v>43848700</v>
      </c>
      <c r="E3966">
        <v>8563550</v>
      </c>
      <c r="F3966" s="4">
        <f t="shared" si="61"/>
        <v>28013270</v>
      </c>
    </row>
    <row r="3967" spans="1:6" x14ac:dyDescent="0.3">
      <c r="A3967" t="s">
        <v>4879</v>
      </c>
      <c r="B3967">
        <v>2058420</v>
      </c>
      <c r="C3967">
        <v>2155530</v>
      </c>
      <c r="D3967">
        <v>3385200</v>
      </c>
      <c r="E3967">
        <v>5126940</v>
      </c>
      <c r="F3967" s="4">
        <f t="shared" si="61"/>
        <v>3555890</v>
      </c>
    </row>
    <row r="3968" spans="1:6" x14ac:dyDescent="0.3">
      <c r="A3968" t="s">
        <v>4880</v>
      </c>
      <c r="B3968">
        <v>4817540</v>
      </c>
      <c r="C3968">
        <v>2520700</v>
      </c>
      <c r="D3968">
        <v>2415140</v>
      </c>
      <c r="E3968">
        <v>3844910</v>
      </c>
      <c r="F3968" s="4">
        <f t="shared" si="61"/>
        <v>2926916.6666666665</v>
      </c>
    </row>
    <row r="3969" spans="1:6" x14ac:dyDescent="0.3">
      <c r="A3969" t="s">
        <v>4881</v>
      </c>
      <c r="B3969">
        <v>1234000</v>
      </c>
      <c r="C3969">
        <v>806940</v>
      </c>
      <c r="D3969">
        <v>2419840</v>
      </c>
      <c r="E3969">
        <v>386000</v>
      </c>
      <c r="F3969" s="4">
        <f t="shared" si="61"/>
        <v>1204260</v>
      </c>
    </row>
    <row r="3970" spans="1:6" x14ac:dyDescent="0.3">
      <c r="A3970" t="s">
        <v>4882</v>
      </c>
      <c r="B3970">
        <v>0</v>
      </c>
      <c r="C3970">
        <v>491400</v>
      </c>
      <c r="D3970">
        <v>0</v>
      </c>
      <c r="E3970">
        <v>0</v>
      </c>
      <c r="F3970" s="4">
        <f t="shared" si="61"/>
        <v>163800</v>
      </c>
    </row>
    <row r="3971" spans="1:6" x14ac:dyDescent="0.3">
      <c r="A3971" t="s">
        <v>4883</v>
      </c>
      <c r="B3971">
        <v>2473150</v>
      </c>
      <c r="C3971">
        <v>370000</v>
      </c>
      <c r="D3971">
        <v>408900</v>
      </c>
      <c r="E3971">
        <v>386000</v>
      </c>
      <c r="F3971" s="4">
        <f t="shared" ref="F3971:F4034" si="62">SUM(C3971:E3971)/3</f>
        <v>388300</v>
      </c>
    </row>
    <row r="3972" spans="1:6" x14ac:dyDescent="0.3">
      <c r="A3972" t="s">
        <v>4884</v>
      </c>
      <c r="B3972">
        <v>4074080</v>
      </c>
      <c r="C3972">
        <v>4159860</v>
      </c>
      <c r="D3972">
        <v>6226500</v>
      </c>
      <c r="E3972">
        <v>6755100</v>
      </c>
      <c r="F3972" s="4">
        <f t="shared" si="62"/>
        <v>5713820</v>
      </c>
    </row>
    <row r="3973" spans="1:6" x14ac:dyDescent="0.3">
      <c r="A3973" t="s">
        <v>4885</v>
      </c>
      <c r="B3973">
        <v>1288400</v>
      </c>
      <c r="C3973">
        <v>0</v>
      </c>
      <c r="D3973">
        <v>563200</v>
      </c>
      <c r="E3973">
        <v>1854200</v>
      </c>
      <c r="F3973" s="4">
        <f t="shared" si="62"/>
        <v>805800</v>
      </c>
    </row>
    <row r="3974" spans="1:6" x14ac:dyDescent="0.3">
      <c r="A3974" t="s">
        <v>4886</v>
      </c>
      <c r="B3974">
        <v>2119420</v>
      </c>
      <c r="C3974">
        <v>2007340</v>
      </c>
      <c r="D3974">
        <v>2149980</v>
      </c>
      <c r="E3974">
        <v>2176920</v>
      </c>
      <c r="F3974" s="4">
        <f t="shared" si="62"/>
        <v>2111413.3333333335</v>
      </c>
    </row>
    <row r="3975" spans="1:6" x14ac:dyDescent="0.3">
      <c r="A3975" t="s">
        <v>4887</v>
      </c>
      <c r="B3975">
        <v>4604320</v>
      </c>
      <c r="C3975">
        <v>6202560</v>
      </c>
      <c r="D3975">
        <v>9596860</v>
      </c>
      <c r="E3975">
        <v>6477340</v>
      </c>
      <c r="F3975" s="4">
        <f t="shared" si="62"/>
        <v>7425586.666666667</v>
      </c>
    </row>
    <row r="3976" spans="1:6" x14ac:dyDescent="0.3">
      <c r="A3976" t="s">
        <v>4888</v>
      </c>
      <c r="B3976">
        <v>7745480</v>
      </c>
      <c r="C3976">
        <v>5322400</v>
      </c>
      <c r="D3976">
        <v>2657200</v>
      </c>
      <c r="E3976">
        <v>2413320</v>
      </c>
      <c r="F3976" s="4">
        <f t="shared" si="62"/>
        <v>3464306.6666666665</v>
      </c>
    </row>
    <row r="3977" spans="1:6" x14ac:dyDescent="0.3">
      <c r="A3977" t="s">
        <v>4889</v>
      </c>
      <c r="B3977">
        <v>370000</v>
      </c>
      <c r="C3977">
        <v>1480000</v>
      </c>
      <c r="D3977">
        <v>2831920</v>
      </c>
      <c r="E3977">
        <v>0</v>
      </c>
      <c r="F3977" s="4">
        <f t="shared" si="62"/>
        <v>1437306.6666666667</v>
      </c>
    </row>
    <row r="3978" spans="1:6" x14ac:dyDescent="0.3">
      <c r="A3978" t="s">
        <v>4890</v>
      </c>
      <c r="B3978">
        <v>256000</v>
      </c>
      <c r="C3978">
        <v>0</v>
      </c>
      <c r="D3978">
        <v>1184700</v>
      </c>
      <c r="E3978">
        <v>565920</v>
      </c>
      <c r="F3978" s="4">
        <f t="shared" si="62"/>
        <v>583540</v>
      </c>
    </row>
    <row r="3979" spans="1:6" x14ac:dyDescent="0.3">
      <c r="A3979" t="s">
        <v>4891</v>
      </c>
      <c r="B3979">
        <v>5918780</v>
      </c>
      <c r="C3979">
        <v>7400000</v>
      </c>
      <c r="D3979">
        <v>35834860</v>
      </c>
      <c r="E3979">
        <v>1392300</v>
      </c>
      <c r="F3979" s="4">
        <f t="shared" si="62"/>
        <v>14875720</v>
      </c>
    </row>
    <row r="3980" spans="1:6" x14ac:dyDescent="0.3">
      <c r="A3980" t="s">
        <v>4892</v>
      </c>
      <c r="B3980">
        <v>0</v>
      </c>
      <c r="C3980">
        <v>1291980</v>
      </c>
      <c r="D3980">
        <v>1970490</v>
      </c>
      <c r="E3980">
        <v>756210</v>
      </c>
      <c r="F3980" s="4">
        <f t="shared" si="62"/>
        <v>1339560</v>
      </c>
    </row>
    <row r="3981" spans="1:6" x14ac:dyDescent="0.3">
      <c r="A3981" t="s">
        <v>4893</v>
      </c>
      <c r="B3981">
        <v>0</v>
      </c>
      <c r="C3981">
        <v>938900</v>
      </c>
      <c r="D3981">
        <v>0</v>
      </c>
      <c r="E3981">
        <v>0</v>
      </c>
      <c r="F3981" s="4">
        <f t="shared" si="62"/>
        <v>312966.66666666669</v>
      </c>
    </row>
    <row r="3982" spans="1:6" x14ac:dyDescent="0.3">
      <c r="A3982" t="s">
        <v>4894</v>
      </c>
      <c r="B3982">
        <v>1169040</v>
      </c>
      <c r="C3982">
        <v>4492420</v>
      </c>
      <c r="D3982">
        <v>2077830</v>
      </c>
      <c r="E3982">
        <v>2529450</v>
      </c>
      <c r="F3982" s="4">
        <f t="shared" si="62"/>
        <v>3033233.3333333335</v>
      </c>
    </row>
    <row r="3983" spans="1:6" x14ac:dyDescent="0.3">
      <c r="A3983" t="s">
        <v>4895</v>
      </c>
      <c r="B3983">
        <v>1102240</v>
      </c>
      <c r="C3983">
        <v>1758800</v>
      </c>
      <c r="D3983">
        <v>3440710</v>
      </c>
      <c r="E3983">
        <v>3848210</v>
      </c>
      <c r="F3983" s="4">
        <f t="shared" si="62"/>
        <v>3015906.6666666665</v>
      </c>
    </row>
    <row r="3984" spans="1:6" x14ac:dyDescent="0.3">
      <c r="A3984" t="s">
        <v>4896</v>
      </c>
      <c r="B3984">
        <v>0</v>
      </c>
      <c r="C3984">
        <v>0</v>
      </c>
      <c r="D3984">
        <v>483720</v>
      </c>
      <c r="E3984">
        <v>770000</v>
      </c>
      <c r="F3984" s="4">
        <f t="shared" si="62"/>
        <v>417906.66666666669</v>
      </c>
    </row>
    <row r="3985" spans="1:6" x14ac:dyDescent="0.3">
      <c r="A3985" t="s">
        <v>4897</v>
      </c>
      <c r="B3985">
        <v>2473380</v>
      </c>
      <c r="C3985">
        <v>6627280</v>
      </c>
      <c r="D3985">
        <v>5416660</v>
      </c>
      <c r="E3985">
        <v>5899130</v>
      </c>
      <c r="F3985" s="4">
        <f t="shared" si="62"/>
        <v>5981023.333333333</v>
      </c>
    </row>
    <row r="3986" spans="1:6" x14ac:dyDescent="0.3">
      <c r="A3986" t="s">
        <v>4898</v>
      </c>
      <c r="B3986">
        <v>4179000</v>
      </c>
      <c r="C3986">
        <v>8758700</v>
      </c>
      <c r="D3986">
        <v>7059400</v>
      </c>
      <c r="E3986">
        <v>5576500</v>
      </c>
      <c r="F3986" s="4">
        <f t="shared" si="62"/>
        <v>7131533.333333333</v>
      </c>
    </row>
    <row r="3987" spans="1:6" x14ac:dyDescent="0.3">
      <c r="A3987" t="s">
        <v>4899</v>
      </c>
      <c r="B3987">
        <v>740000</v>
      </c>
      <c r="C3987">
        <v>691600</v>
      </c>
      <c r="D3987">
        <v>1758660</v>
      </c>
      <c r="E3987">
        <v>2534310</v>
      </c>
      <c r="F3987" s="4">
        <f t="shared" si="62"/>
        <v>1661523.3333333333</v>
      </c>
    </row>
    <row r="3988" spans="1:6" x14ac:dyDescent="0.3">
      <c r="A3988" t="s">
        <v>4900</v>
      </c>
      <c r="B3988">
        <v>1172620</v>
      </c>
      <c r="C3988">
        <v>0</v>
      </c>
      <c r="D3988">
        <v>975520</v>
      </c>
      <c r="E3988">
        <v>615320</v>
      </c>
      <c r="F3988" s="4">
        <f t="shared" si="62"/>
        <v>530280</v>
      </c>
    </row>
    <row r="3989" spans="1:6" x14ac:dyDescent="0.3">
      <c r="A3989" t="s">
        <v>4901</v>
      </c>
      <c r="B3989">
        <v>0</v>
      </c>
      <c r="C3989">
        <v>1592950</v>
      </c>
      <c r="D3989">
        <v>0</v>
      </c>
      <c r="E3989">
        <v>2112200</v>
      </c>
      <c r="F3989" s="4">
        <f t="shared" si="62"/>
        <v>1235050</v>
      </c>
    </row>
    <row r="3990" spans="1:6" x14ac:dyDescent="0.3">
      <c r="A3990" t="s">
        <v>4902</v>
      </c>
      <c r="B3990">
        <v>0</v>
      </c>
      <c r="C3990">
        <v>9408100</v>
      </c>
      <c r="D3990">
        <v>17104280</v>
      </c>
      <c r="E3990">
        <v>7797800</v>
      </c>
      <c r="F3990" s="4">
        <f t="shared" si="62"/>
        <v>11436726.666666666</v>
      </c>
    </row>
    <row r="3991" spans="1:6" x14ac:dyDescent="0.3">
      <c r="A3991" t="s">
        <v>4903</v>
      </c>
      <c r="B3991">
        <v>778960</v>
      </c>
      <c r="C3991">
        <v>1192180</v>
      </c>
      <c r="D3991">
        <v>614250</v>
      </c>
      <c r="E3991">
        <v>662480</v>
      </c>
      <c r="F3991" s="4">
        <f t="shared" si="62"/>
        <v>822970</v>
      </c>
    </row>
    <row r="3992" spans="1:6" x14ac:dyDescent="0.3">
      <c r="A3992" t="s">
        <v>4904</v>
      </c>
      <c r="B3992">
        <v>1283240</v>
      </c>
      <c r="C3992">
        <v>3700000</v>
      </c>
      <c r="D3992">
        <v>2048880</v>
      </c>
      <c r="E3992">
        <v>1077440</v>
      </c>
      <c r="F3992" s="4">
        <f t="shared" si="62"/>
        <v>2275440</v>
      </c>
    </row>
    <row r="3993" spans="1:6" x14ac:dyDescent="0.3">
      <c r="A3993" t="s">
        <v>4905</v>
      </c>
      <c r="B3993">
        <v>730960</v>
      </c>
      <c r="C3993">
        <v>0</v>
      </c>
      <c r="D3993">
        <v>2317300</v>
      </c>
      <c r="E3993">
        <v>871420</v>
      </c>
      <c r="F3993" s="4">
        <f t="shared" si="62"/>
        <v>1062906.6666666667</v>
      </c>
    </row>
    <row r="3994" spans="1:6" x14ac:dyDescent="0.3">
      <c r="A3994" t="s">
        <v>4906</v>
      </c>
      <c r="B3994">
        <v>0</v>
      </c>
      <c r="C3994">
        <v>0</v>
      </c>
      <c r="D3994">
        <v>334880</v>
      </c>
      <c r="E3994">
        <v>0</v>
      </c>
      <c r="F3994" s="4">
        <f t="shared" si="62"/>
        <v>111626.66666666667</v>
      </c>
    </row>
    <row r="3995" spans="1:6" x14ac:dyDescent="0.3">
      <c r="A3995" t="s">
        <v>4907</v>
      </c>
      <c r="B3995">
        <v>1829060</v>
      </c>
      <c r="C3995">
        <v>520000</v>
      </c>
      <c r="D3995">
        <v>874130</v>
      </c>
      <c r="E3995">
        <v>1646500</v>
      </c>
      <c r="F3995" s="4">
        <f t="shared" si="62"/>
        <v>1013543.3333333334</v>
      </c>
    </row>
    <row r="3996" spans="1:6" x14ac:dyDescent="0.3">
      <c r="A3996" t="s">
        <v>4908</v>
      </c>
      <c r="B3996">
        <v>1360750</v>
      </c>
      <c r="C3996">
        <v>1781550</v>
      </c>
      <c r="D3996">
        <v>2980640</v>
      </c>
      <c r="E3996">
        <v>1516150</v>
      </c>
      <c r="F3996" s="4">
        <f t="shared" si="62"/>
        <v>2092780</v>
      </c>
    </row>
    <row r="3997" spans="1:6" x14ac:dyDescent="0.3">
      <c r="A3997" t="s">
        <v>4909</v>
      </c>
      <c r="B3997">
        <v>0</v>
      </c>
      <c r="C3997">
        <v>1395940</v>
      </c>
      <c r="D3997">
        <v>0</v>
      </c>
      <c r="E3997">
        <v>0</v>
      </c>
      <c r="F3997" s="4">
        <f t="shared" si="62"/>
        <v>465313.33333333331</v>
      </c>
    </row>
    <row r="3998" spans="1:6" x14ac:dyDescent="0.3">
      <c r="A3998" t="s">
        <v>4910</v>
      </c>
      <c r="B3998">
        <v>0</v>
      </c>
      <c r="C3998">
        <v>0</v>
      </c>
      <c r="D3998">
        <v>501410</v>
      </c>
      <c r="E3998">
        <v>0</v>
      </c>
      <c r="F3998" s="4">
        <f t="shared" si="62"/>
        <v>167136.66666666666</v>
      </c>
    </row>
    <row r="3999" spans="1:6" x14ac:dyDescent="0.3">
      <c r="A3999" t="s">
        <v>4911</v>
      </c>
      <c r="B3999">
        <v>2726360</v>
      </c>
      <c r="C3999">
        <v>2366680</v>
      </c>
      <c r="D3999">
        <v>616980</v>
      </c>
      <c r="E3999">
        <v>1290380</v>
      </c>
      <c r="F3999" s="4">
        <f t="shared" si="62"/>
        <v>1424680</v>
      </c>
    </row>
    <row r="4000" spans="1:6" x14ac:dyDescent="0.3">
      <c r="A4000" t="s">
        <v>4912</v>
      </c>
      <c r="B4000">
        <v>0</v>
      </c>
      <c r="C4000">
        <v>0</v>
      </c>
      <c r="D4000">
        <v>297500</v>
      </c>
      <c r="E4000">
        <v>1840300</v>
      </c>
      <c r="F4000" s="4">
        <f t="shared" si="62"/>
        <v>712600</v>
      </c>
    </row>
    <row r="4001" spans="1:6" x14ac:dyDescent="0.3">
      <c r="A4001" t="s">
        <v>4913</v>
      </c>
      <c r="B4001">
        <v>1766350</v>
      </c>
      <c r="C4001">
        <v>551460</v>
      </c>
      <c r="D4001">
        <v>647680</v>
      </c>
      <c r="E4001">
        <v>1545900</v>
      </c>
      <c r="F4001" s="4">
        <f t="shared" si="62"/>
        <v>915013.33333333337</v>
      </c>
    </row>
    <row r="4002" spans="1:6" x14ac:dyDescent="0.3">
      <c r="A4002" t="s">
        <v>4914</v>
      </c>
      <c r="B4002">
        <v>2128690</v>
      </c>
      <c r="C4002">
        <v>0</v>
      </c>
      <c r="D4002">
        <v>0</v>
      </c>
      <c r="E4002">
        <v>0</v>
      </c>
      <c r="F4002" s="4">
        <f t="shared" si="62"/>
        <v>0</v>
      </c>
    </row>
    <row r="4003" spans="1:6" x14ac:dyDescent="0.3">
      <c r="A4003" t="s">
        <v>4915</v>
      </c>
      <c r="B4003">
        <v>5365880</v>
      </c>
      <c r="C4003">
        <v>12865360</v>
      </c>
      <c r="D4003">
        <v>4104440</v>
      </c>
      <c r="E4003">
        <v>4528440</v>
      </c>
      <c r="F4003" s="4">
        <f t="shared" si="62"/>
        <v>7166080</v>
      </c>
    </row>
    <row r="4004" spans="1:6" x14ac:dyDescent="0.3">
      <c r="A4004" t="s">
        <v>4916</v>
      </c>
      <c r="B4004">
        <v>2590000</v>
      </c>
      <c r="C4004">
        <v>3277780</v>
      </c>
      <c r="D4004">
        <v>6569000</v>
      </c>
      <c r="E4004">
        <v>8951700</v>
      </c>
      <c r="F4004" s="4">
        <f t="shared" si="62"/>
        <v>6266160</v>
      </c>
    </row>
    <row r="4005" spans="1:6" x14ac:dyDescent="0.3">
      <c r="A4005" t="s">
        <v>4917</v>
      </c>
      <c r="B4005">
        <v>3313800</v>
      </c>
      <c r="C4005">
        <v>46366240</v>
      </c>
      <c r="D4005">
        <v>185465800</v>
      </c>
      <c r="E4005">
        <v>79974270</v>
      </c>
      <c r="F4005" s="4">
        <f t="shared" si="62"/>
        <v>103935436.66666667</v>
      </c>
    </row>
    <row r="4006" spans="1:6" x14ac:dyDescent="0.3">
      <c r="A4006" t="s">
        <v>4918</v>
      </c>
      <c r="B4006">
        <v>2322600</v>
      </c>
      <c r="C4006">
        <v>2431800</v>
      </c>
      <c r="D4006">
        <v>2079350</v>
      </c>
      <c r="E4006">
        <v>3121740</v>
      </c>
      <c r="F4006" s="4">
        <f t="shared" si="62"/>
        <v>2544296.6666666665</v>
      </c>
    </row>
    <row r="4007" spans="1:6" x14ac:dyDescent="0.3">
      <c r="A4007" t="s">
        <v>4919</v>
      </c>
      <c r="B4007">
        <v>0</v>
      </c>
      <c r="C4007">
        <v>3169760</v>
      </c>
      <c r="D4007">
        <v>311100</v>
      </c>
      <c r="E4007">
        <v>2461400</v>
      </c>
      <c r="F4007" s="4">
        <f t="shared" si="62"/>
        <v>1980753.3333333333</v>
      </c>
    </row>
    <row r="4008" spans="1:6" x14ac:dyDescent="0.3">
      <c r="A4008" t="s">
        <v>4920</v>
      </c>
      <c r="B4008">
        <v>1354960</v>
      </c>
      <c r="C4008">
        <v>0</v>
      </c>
      <c r="D4008">
        <v>622440</v>
      </c>
      <c r="E4008">
        <v>2639200</v>
      </c>
      <c r="F4008" s="4">
        <f t="shared" si="62"/>
        <v>1087213.3333333333</v>
      </c>
    </row>
    <row r="4009" spans="1:6" x14ac:dyDescent="0.3">
      <c r="A4009" t="s">
        <v>4921</v>
      </c>
      <c r="B4009">
        <v>2488630</v>
      </c>
      <c r="C4009">
        <v>1964470</v>
      </c>
      <c r="D4009">
        <v>2216360</v>
      </c>
      <c r="E4009">
        <v>2483460</v>
      </c>
      <c r="F4009" s="4">
        <f t="shared" si="62"/>
        <v>2221430</v>
      </c>
    </row>
    <row r="4010" spans="1:6" x14ac:dyDescent="0.3">
      <c r="A4010" t="s">
        <v>4922</v>
      </c>
      <c r="B4010">
        <v>578760</v>
      </c>
      <c r="C4010">
        <v>3026230</v>
      </c>
      <c r="D4010">
        <v>0</v>
      </c>
      <c r="E4010">
        <v>899360</v>
      </c>
      <c r="F4010" s="4">
        <f t="shared" si="62"/>
        <v>1308530</v>
      </c>
    </row>
    <row r="4011" spans="1:6" x14ac:dyDescent="0.3">
      <c r="A4011" t="s">
        <v>4923</v>
      </c>
      <c r="B4011">
        <v>0</v>
      </c>
      <c r="C4011">
        <v>0</v>
      </c>
      <c r="D4011">
        <v>310310</v>
      </c>
      <c r="E4011">
        <v>0</v>
      </c>
      <c r="F4011" s="4">
        <f t="shared" si="62"/>
        <v>103436.66666666667</v>
      </c>
    </row>
    <row r="4012" spans="1:6" x14ac:dyDescent="0.3">
      <c r="A4012" t="s">
        <v>4924</v>
      </c>
      <c r="B4012">
        <v>2055320</v>
      </c>
      <c r="C4012">
        <v>2014290</v>
      </c>
      <c r="D4012">
        <v>2500560</v>
      </c>
      <c r="E4012">
        <v>2068900</v>
      </c>
      <c r="F4012" s="4">
        <f t="shared" si="62"/>
        <v>2194583.3333333335</v>
      </c>
    </row>
    <row r="4013" spans="1:6" x14ac:dyDescent="0.3">
      <c r="A4013" t="s">
        <v>4925</v>
      </c>
      <c r="B4013">
        <v>2323440</v>
      </c>
      <c r="C4013">
        <v>0</v>
      </c>
      <c r="D4013">
        <v>3612900</v>
      </c>
      <c r="E4013">
        <v>2089450</v>
      </c>
      <c r="F4013" s="4">
        <f t="shared" si="62"/>
        <v>1900783.3333333333</v>
      </c>
    </row>
    <row r="4014" spans="1:6" x14ac:dyDescent="0.3">
      <c r="A4014" t="s">
        <v>4926</v>
      </c>
      <c r="B4014">
        <v>486000</v>
      </c>
      <c r="C4014">
        <v>0</v>
      </c>
      <c r="D4014">
        <v>454900</v>
      </c>
      <c r="E4014">
        <v>234600</v>
      </c>
      <c r="F4014" s="4">
        <f t="shared" si="62"/>
        <v>229833.33333333334</v>
      </c>
    </row>
    <row r="4015" spans="1:6" x14ac:dyDescent="0.3">
      <c r="A4015" t="s">
        <v>4927</v>
      </c>
      <c r="B4015">
        <v>2458780</v>
      </c>
      <c r="C4015">
        <v>0</v>
      </c>
      <c r="D4015">
        <v>5627050</v>
      </c>
      <c r="E4015">
        <v>2100300</v>
      </c>
      <c r="F4015" s="4">
        <f t="shared" si="62"/>
        <v>2575783.3333333335</v>
      </c>
    </row>
    <row r="4016" spans="1:6" x14ac:dyDescent="0.3">
      <c r="A4016" t="s">
        <v>4928</v>
      </c>
      <c r="B4016">
        <v>482000</v>
      </c>
      <c r="C4016">
        <v>1136180</v>
      </c>
      <c r="D4016">
        <v>679400</v>
      </c>
      <c r="E4016">
        <v>2271800</v>
      </c>
      <c r="F4016" s="4">
        <f t="shared" si="62"/>
        <v>1362460</v>
      </c>
    </row>
    <row r="4017" spans="1:6" x14ac:dyDescent="0.3">
      <c r="A4017" t="s">
        <v>4929</v>
      </c>
      <c r="B4017">
        <v>529620</v>
      </c>
      <c r="C4017">
        <v>218400</v>
      </c>
      <c r="D4017">
        <v>2045380</v>
      </c>
      <c r="E4017">
        <v>1650900</v>
      </c>
      <c r="F4017" s="4">
        <f t="shared" si="62"/>
        <v>1304893.3333333333</v>
      </c>
    </row>
    <row r="4018" spans="1:6" x14ac:dyDescent="0.3">
      <c r="A4018" t="s">
        <v>4930</v>
      </c>
      <c r="B4018">
        <v>2132670</v>
      </c>
      <c r="C4018">
        <v>0</v>
      </c>
      <c r="D4018">
        <v>2072070</v>
      </c>
      <c r="E4018">
        <v>2224950</v>
      </c>
      <c r="F4018" s="4">
        <f t="shared" si="62"/>
        <v>1432340</v>
      </c>
    </row>
    <row r="4019" spans="1:6" x14ac:dyDescent="0.3">
      <c r="A4019" t="s">
        <v>4931</v>
      </c>
      <c r="B4019">
        <v>0</v>
      </c>
      <c r="C4019">
        <v>2304000</v>
      </c>
      <c r="D4019">
        <v>4452800</v>
      </c>
      <c r="E4019">
        <v>4090000</v>
      </c>
      <c r="F4019" s="4">
        <f t="shared" si="62"/>
        <v>3615600</v>
      </c>
    </row>
    <row r="4020" spans="1:6" x14ac:dyDescent="0.3">
      <c r="A4020" t="s">
        <v>4932</v>
      </c>
      <c r="B4020">
        <v>1427000</v>
      </c>
      <c r="C4020">
        <v>0</v>
      </c>
      <c r="D4020">
        <v>499590</v>
      </c>
      <c r="E4020">
        <v>1006620</v>
      </c>
      <c r="F4020" s="4">
        <f t="shared" si="62"/>
        <v>502070</v>
      </c>
    </row>
    <row r="4021" spans="1:6" x14ac:dyDescent="0.3">
      <c r="A4021" t="s">
        <v>4933</v>
      </c>
      <c r="B4021">
        <v>1228380</v>
      </c>
      <c r="C4021">
        <v>0</v>
      </c>
      <c r="D4021">
        <v>0</v>
      </c>
      <c r="E4021">
        <v>2558000</v>
      </c>
      <c r="F4021" s="4">
        <f t="shared" si="62"/>
        <v>852666.66666666663</v>
      </c>
    </row>
    <row r="4022" spans="1:6" x14ac:dyDescent="0.3">
      <c r="A4022" t="s">
        <v>4934</v>
      </c>
      <c r="B4022">
        <v>828850</v>
      </c>
      <c r="C4022">
        <v>1214230</v>
      </c>
      <c r="D4022">
        <v>1971900</v>
      </c>
      <c r="E4022">
        <v>1923480</v>
      </c>
      <c r="F4022" s="4">
        <f t="shared" si="62"/>
        <v>1703203.3333333333</v>
      </c>
    </row>
    <row r="4023" spans="1:6" x14ac:dyDescent="0.3">
      <c r="A4023" t="s">
        <v>4935</v>
      </c>
      <c r="B4023">
        <v>3353400</v>
      </c>
      <c r="C4023">
        <v>2614400</v>
      </c>
      <c r="D4023">
        <v>4155060</v>
      </c>
      <c r="E4023">
        <v>3066190</v>
      </c>
      <c r="F4023" s="4">
        <f t="shared" si="62"/>
        <v>3278550</v>
      </c>
    </row>
    <row r="4024" spans="1:6" x14ac:dyDescent="0.3">
      <c r="A4024" t="s">
        <v>4936</v>
      </c>
      <c r="B4024">
        <v>0</v>
      </c>
      <c r="C4024">
        <v>1427490</v>
      </c>
      <c r="D4024">
        <v>0</v>
      </c>
      <c r="E4024">
        <v>1051900</v>
      </c>
      <c r="F4024" s="4">
        <f t="shared" si="62"/>
        <v>826463.33333333337</v>
      </c>
    </row>
    <row r="4025" spans="1:6" x14ac:dyDescent="0.3">
      <c r="A4025" t="s">
        <v>4937</v>
      </c>
      <c r="B4025">
        <v>8002120</v>
      </c>
      <c r="C4025">
        <v>8040980</v>
      </c>
      <c r="D4025">
        <v>0</v>
      </c>
      <c r="E4025">
        <v>2001900</v>
      </c>
      <c r="F4025" s="4">
        <f t="shared" si="62"/>
        <v>3347626.6666666665</v>
      </c>
    </row>
    <row r="4026" spans="1:6" x14ac:dyDescent="0.3">
      <c r="A4026" t="s">
        <v>4938</v>
      </c>
      <c r="B4026">
        <v>9886240</v>
      </c>
      <c r="C4026">
        <v>22097800</v>
      </c>
      <c r="D4026">
        <v>32776300</v>
      </c>
      <c r="E4026">
        <v>25111680</v>
      </c>
      <c r="F4026" s="4">
        <f t="shared" si="62"/>
        <v>26661926.666666668</v>
      </c>
    </row>
    <row r="4027" spans="1:6" x14ac:dyDescent="0.3">
      <c r="A4027" t="s">
        <v>4939</v>
      </c>
      <c r="B4027">
        <v>230000</v>
      </c>
      <c r="C4027">
        <v>2033720</v>
      </c>
      <c r="D4027">
        <v>0</v>
      </c>
      <c r="E4027">
        <v>1492960</v>
      </c>
      <c r="F4027" s="4">
        <f t="shared" si="62"/>
        <v>1175560</v>
      </c>
    </row>
    <row r="4028" spans="1:6" x14ac:dyDescent="0.3">
      <c r="A4028" t="s">
        <v>4940</v>
      </c>
      <c r="B4028">
        <v>574660</v>
      </c>
      <c r="C4028">
        <v>657560</v>
      </c>
      <c r="D4028">
        <v>0</v>
      </c>
      <c r="E4028">
        <v>0</v>
      </c>
      <c r="F4028" s="4">
        <f t="shared" si="62"/>
        <v>219186.66666666666</v>
      </c>
    </row>
    <row r="4029" spans="1:6" x14ac:dyDescent="0.3">
      <c r="A4029" t="s">
        <v>4941</v>
      </c>
      <c r="B4029">
        <v>1556000</v>
      </c>
      <c r="C4029">
        <v>0</v>
      </c>
      <c r="D4029">
        <v>3028740</v>
      </c>
      <c r="E4029">
        <v>2044300</v>
      </c>
      <c r="F4029" s="4">
        <f t="shared" si="62"/>
        <v>1691013.3333333333</v>
      </c>
    </row>
    <row r="4030" spans="1:6" x14ac:dyDescent="0.3">
      <c r="A4030" t="s">
        <v>4942</v>
      </c>
      <c r="B4030">
        <v>0</v>
      </c>
      <c r="C4030">
        <v>2242760</v>
      </c>
      <c r="D4030">
        <v>2685860</v>
      </c>
      <c r="E4030">
        <v>1795000</v>
      </c>
      <c r="F4030" s="4">
        <f t="shared" si="62"/>
        <v>2241206.6666666665</v>
      </c>
    </row>
    <row r="4031" spans="1:6" x14ac:dyDescent="0.3">
      <c r="A4031" t="s">
        <v>4943</v>
      </c>
      <c r="B4031">
        <v>256000</v>
      </c>
      <c r="C4031">
        <v>370000</v>
      </c>
      <c r="D4031">
        <v>0</v>
      </c>
      <c r="E4031">
        <v>1289730</v>
      </c>
      <c r="F4031" s="4">
        <f t="shared" si="62"/>
        <v>553243.33333333337</v>
      </c>
    </row>
    <row r="4032" spans="1:6" x14ac:dyDescent="0.3">
      <c r="A4032" t="s">
        <v>4944</v>
      </c>
      <c r="B4032">
        <v>924560</v>
      </c>
      <c r="C4032">
        <v>526400</v>
      </c>
      <c r="D4032">
        <v>684320</v>
      </c>
      <c r="E4032">
        <v>1690760</v>
      </c>
      <c r="F4032" s="4">
        <f t="shared" si="62"/>
        <v>967160</v>
      </c>
    </row>
    <row r="4033" spans="1:6" x14ac:dyDescent="0.3">
      <c r="A4033" t="s">
        <v>4945</v>
      </c>
      <c r="B4033">
        <v>2030440</v>
      </c>
      <c r="C4033">
        <v>711040</v>
      </c>
      <c r="D4033">
        <v>788360</v>
      </c>
      <c r="E4033">
        <v>2882460</v>
      </c>
      <c r="F4033" s="4">
        <f t="shared" si="62"/>
        <v>1460620</v>
      </c>
    </row>
    <row r="4034" spans="1:6" x14ac:dyDescent="0.3">
      <c r="A4034" t="s">
        <v>4946</v>
      </c>
      <c r="B4034">
        <v>2772300</v>
      </c>
      <c r="C4034">
        <v>11564000</v>
      </c>
      <c r="D4034">
        <v>5505480</v>
      </c>
      <c r="E4034">
        <v>11130540</v>
      </c>
      <c r="F4034" s="4">
        <f t="shared" si="62"/>
        <v>9400006.666666666</v>
      </c>
    </row>
    <row r="4035" spans="1:6" x14ac:dyDescent="0.3">
      <c r="A4035" t="s">
        <v>4947</v>
      </c>
      <c r="B4035">
        <v>256000</v>
      </c>
      <c r="C4035">
        <v>797700</v>
      </c>
      <c r="D4035">
        <v>590590</v>
      </c>
      <c r="E4035">
        <v>529280</v>
      </c>
      <c r="F4035" s="4">
        <f t="shared" ref="F4035:F4098" si="63">SUM(C4035:E4035)/3</f>
        <v>639190</v>
      </c>
    </row>
    <row r="4036" spans="1:6" x14ac:dyDescent="0.3">
      <c r="A4036" t="s">
        <v>4948</v>
      </c>
      <c r="B4036">
        <v>3892300</v>
      </c>
      <c r="C4036">
        <v>4648100</v>
      </c>
      <c r="D4036">
        <v>5866070</v>
      </c>
      <c r="E4036">
        <v>4234400</v>
      </c>
      <c r="F4036" s="4">
        <f t="shared" si="63"/>
        <v>4916190</v>
      </c>
    </row>
    <row r="4037" spans="1:6" x14ac:dyDescent="0.3">
      <c r="A4037" t="s">
        <v>4949</v>
      </c>
      <c r="B4037">
        <v>0</v>
      </c>
      <c r="C4037">
        <v>0</v>
      </c>
      <c r="D4037">
        <v>958050</v>
      </c>
      <c r="E4037">
        <v>0</v>
      </c>
      <c r="F4037" s="4">
        <f t="shared" si="63"/>
        <v>319350</v>
      </c>
    </row>
    <row r="4038" spans="1:6" x14ac:dyDescent="0.3">
      <c r="A4038" t="s">
        <v>4950</v>
      </c>
      <c r="B4038">
        <v>4194730</v>
      </c>
      <c r="C4038">
        <v>1254520</v>
      </c>
      <c r="D4038">
        <v>4244970</v>
      </c>
      <c r="E4038">
        <v>4359810</v>
      </c>
      <c r="F4038" s="4">
        <f t="shared" si="63"/>
        <v>3286433.3333333335</v>
      </c>
    </row>
    <row r="4039" spans="1:6" x14ac:dyDescent="0.3">
      <c r="A4039" t="s">
        <v>4951</v>
      </c>
      <c r="B4039">
        <v>320000</v>
      </c>
      <c r="C4039">
        <v>2136657</v>
      </c>
      <c r="D4039">
        <v>2173949</v>
      </c>
      <c r="E4039">
        <v>0</v>
      </c>
      <c r="F4039" s="4">
        <f t="shared" si="63"/>
        <v>1436868.6666666667</v>
      </c>
    </row>
    <row r="4040" spans="1:6" x14ac:dyDescent="0.3">
      <c r="A4040" t="s">
        <v>4952</v>
      </c>
      <c r="B4040">
        <v>0</v>
      </c>
      <c r="C4040">
        <v>852700</v>
      </c>
      <c r="D4040">
        <v>256000</v>
      </c>
      <c r="E4040">
        <v>1201800</v>
      </c>
      <c r="F4040" s="4">
        <f t="shared" si="63"/>
        <v>770166.66666666663</v>
      </c>
    </row>
    <row r="4041" spans="1:6" x14ac:dyDescent="0.3">
      <c r="A4041" t="s">
        <v>4953</v>
      </c>
      <c r="B4041">
        <v>737260</v>
      </c>
      <c r="C4041">
        <v>2101870</v>
      </c>
      <c r="D4041">
        <v>2107880</v>
      </c>
      <c r="E4041">
        <v>2274090</v>
      </c>
      <c r="F4041" s="4">
        <f t="shared" si="63"/>
        <v>2161280</v>
      </c>
    </row>
    <row r="4042" spans="1:6" x14ac:dyDescent="0.3">
      <c r="A4042" t="s">
        <v>4954</v>
      </c>
      <c r="B4042">
        <v>1798160</v>
      </c>
      <c r="C4042">
        <v>2056600</v>
      </c>
      <c r="D4042">
        <v>757140</v>
      </c>
      <c r="E4042">
        <v>2707600</v>
      </c>
      <c r="F4042" s="4">
        <f t="shared" si="63"/>
        <v>1840446.6666666667</v>
      </c>
    </row>
    <row r="4043" spans="1:6" x14ac:dyDescent="0.3">
      <c r="A4043" t="s">
        <v>4955</v>
      </c>
      <c r="B4043">
        <v>350000</v>
      </c>
      <c r="C4043">
        <v>0</v>
      </c>
      <c r="D4043">
        <v>191100</v>
      </c>
      <c r="E4043">
        <v>0</v>
      </c>
      <c r="F4043" s="4">
        <f t="shared" si="63"/>
        <v>63700</v>
      </c>
    </row>
    <row r="4044" spans="1:6" x14ac:dyDescent="0.3">
      <c r="A4044" t="s">
        <v>4956</v>
      </c>
      <c r="B4044">
        <v>781950</v>
      </c>
      <c r="C4044">
        <v>2889640</v>
      </c>
      <c r="D4044">
        <v>2594950</v>
      </c>
      <c r="E4044">
        <v>2063060</v>
      </c>
      <c r="F4044" s="4">
        <f t="shared" si="63"/>
        <v>2515883.3333333335</v>
      </c>
    </row>
    <row r="4045" spans="1:6" x14ac:dyDescent="0.3">
      <c r="A4045" t="s">
        <v>4957</v>
      </c>
      <c r="B4045">
        <v>2195070</v>
      </c>
      <c r="C4045">
        <v>1698920</v>
      </c>
      <c r="D4045">
        <v>2310630</v>
      </c>
      <c r="E4045">
        <v>21374840</v>
      </c>
      <c r="F4045" s="4">
        <f t="shared" si="63"/>
        <v>8461463.333333334</v>
      </c>
    </row>
    <row r="4046" spans="1:6" x14ac:dyDescent="0.3">
      <c r="A4046" t="s">
        <v>4958</v>
      </c>
      <c r="B4046">
        <v>0</v>
      </c>
      <c r="C4046">
        <v>612000</v>
      </c>
      <c r="D4046">
        <v>249000</v>
      </c>
      <c r="E4046">
        <v>0</v>
      </c>
      <c r="F4046" s="4">
        <f t="shared" si="63"/>
        <v>287000</v>
      </c>
    </row>
    <row r="4047" spans="1:6" x14ac:dyDescent="0.3">
      <c r="A4047" t="s">
        <v>4959</v>
      </c>
      <c r="B4047">
        <v>555560</v>
      </c>
      <c r="C4047">
        <v>558000</v>
      </c>
      <c r="D4047">
        <v>391000</v>
      </c>
      <c r="E4047">
        <v>1004540</v>
      </c>
      <c r="F4047" s="4">
        <f t="shared" si="63"/>
        <v>651180</v>
      </c>
    </row>
    <row r="4048" spans="1:6" x14ac:dyDescent="0.3">
      <c r="A4048" t="s">
        <v>4960</v>
      </c>
      <c r="B4048">
        <v>3338640</v>
      </c>
      <c r="C4048">
        <v>6016310</v>
      </c>
      <c r="D4048">
        <v>6069130</v>
      </c>
      <c r="E4048">
        <v>9096000</v>
      </c>
      <c r="F4048" s="4">
        <f t="shared" si="63"/>
        <v>7060480</v>
      </c>
    </row>
    <row r="4049" spans="1:6" x14ac:dyDescent="0.3">
      <c r="A4049" t="s">
        <v>4961</v>
      </c>
      <c r="B4049">
        <v>301210</v>
      </c>
      <c r="C4049">
        <v>2286660</v>
      </c>
      <c r="D4049">
        <v>864080</v>
      </c>
      <c r="E4049">
        <v>2289660</v>
      </c>
      <c r="F4049" s="4">
        <f t="shared" si="63"/>
        <v>1813466.6666666667</v>
      </c>
    </row>
    <row r="4050" spans="1:6" x14ac:dyDescent="0.3">
      <c r="A4050" t="s">
        <v>4962</v>
      </c>
      <c r="B4050">
        <v>1443200</v>
      </c>
      <c r="C4050">
        <v>1522600</v>
      </c>
      <c r="D4050">
        <v>522340</v>
      </c>
      <c r="E4050">
        <v>0</v>
      </c>
      <c r="F4050" s="4">
        <f t="shared" si="63"/>
        <v>681646.66666666663</v>
      </c>
    </row>
    <row r="4051" spans="1:6" x14ac:dyDescent="0.3">
      <c r="A4051" t="s">
        <v>4963</v>
      </c>
      <c r="B4051">
        <v>3065960</v>
      </c>
      <c r="C4051">
        <v>31442620</v>
      </c>
      <c r="D4051">
        <v>39241900</v>
      </c>
      <c r="E4051">
        <v>13548870</v>
      </c>
      <c r="F4051" s="4">
        <f t="shared" si="63"/>
        <v>28077796.666666668</v>
      </c>
    </row>
    <row r="4052" spans="1:6" x14ac:dyDescent="0.3">
      <c r="A4052" t="s">
        <v>4964</v>
      </c>
      <c r="B4052">
        <v>6077750</v>
      </c>
      <c r="C4052">
        <v>4583280</v>
      </c>
      <c r="D4052">
        <v>4113580</v>
      </c>
      <c r="E4052">
        <v>4689900</v>
      </c>
      <c r="F4052" s="4">
        <f t="shared" si="63"/>
        <v>4462253.333333333</v>
      </c>
    </row>
    <row r="4053" spans="1:6" x14ac:dyDescent="0.3">
      <c r="A4053" t="s">
        <v>4965</v>
      </c>
      <c r="B4053">
        <v>2357470</v>
      </c>
      <c r="C4053">
        <v>9226290</v>
      </c>
      <c r="D4053">
        <v>5812110</v>
      </c>
      <c r="E4053">
        <v>3695820</v>
      </c>
      <c r="F4053" s="4">
        <f t="shared" si="63"/>
        <v>6244740</v>
      </c>
    </row>
    <row r="4054" spans="1:6" x14ac:dyDescent="0.3">
      <c r="A4054" t="s">
        <v>4966</v>
      </c>
      <c r="B4054">
        <v>2151920</v>
      </c>
      <c r="C4054">
        <v>1603960</v>
      </c>
      <c r="D4054">
        <v>2129400</v>
      </c>
      <c r="E4054">
        <v>2369800</v>
      </c>
      <c r="F4054" s="4">
        <f t="shared" si="63"/>
        <v>2034386.6666666667</v>
      </c>
    </row>
    <row r="4055" spans="1:6" x14ac:dyDescent="0.3">
      <c r="A4055" t="s">
        <v>4967</v>
      </c>
      <c r="B4055">
        <v>6848540</v>
      </c>
      <c r="C4055">
        <v>12054140</v>
      </c>
      <c r="D4055">
        <v>16876800</v>
      </c>
      <c r="E4055">
        <v>11607620</v>
      </c>
      <c r="F4055" s="4">
        <f t="shared" si="63"/>
        <v>13512853.333333334</v>
      </c>
    </row>
    <row r="4056" spans="1:6" x14ac:dyDescent="0.3">
      <c r="A4056" t="s">
        <v>4968</v>
      </c>
      <c r="B4056">
        <v>808760</v>
      </c>
      <c r="C4056">
        <v>1040130</v>
      </c>
      <c r="D4056">
        <v>0</v>
      </c>
      <c r="E4056">
        <v>1347640</v>
      </c>
      <c r="F4056" s="4">
        <f t="shared" si="63"/>
        <v>795923.33333333337</v>
      </c>
    </row>
    <row r="4057" spans="1:6" x14ac:dyDescent="0.3">
      <c r="A4057" t="s">
        <v>4969</v>
      </c>
      <c r="B4057">
        <v>0</v>
      </c>
      <c r="C4057">
        <v>2426400</v>
      </c>
      <c r="D4057">
        <v>2396940</v>
      </c>
      <c r="E4057">
        <v>500500</v>
      </c>
      <c r="F4057" s="4">
        <f t="shared" si="63"/>
        <v>1774613.3333333333</v>
      </c>
    </row>
    <row r="4058" spans="1:6" x14ac:dyDescent="0.3">
      <c r="A4058" t="s">
        <v>4970</v>
      </c>
      <c r="B4058">
        <v>0</v>
      </c>
      <c r="C4058">
        <v>2677620</v>
      </c>
      <c r="D4058">
        <v>0</v>
      </c>
      <c r="E4058">
        <v>0</v>
      </c>
      <c r="F4058" s="4">
        <f t="shared" si="63"/>
        <v>892540</v>
      </c>
    </row>
    <row r="4059" spans="1:6" x14ac:dyDescent="0.3">
      <c r="A4059" t="s">
        <v>4971</v>
      </c>
      <c r="B4059">
        <v>0</v>
      </c>
      <c r="C4059">
        <v>2815720</v>
      </c>
      <c r="D4059">
        <v>1559190</v>
      </c>
      <c r="E4059">
        <v>0</v>
      </c>
      <c r="F4059" s="4">
        <f t="shared" si="63"/>
        <v>1458303.3333333333</v>
      </c>
    </row>
    <row r="4060" spans="1:6" x14ac:dyDescent="0.3">
      <c r="A4060" t="s">
        <v>4972</v>
      </c>
      <c r="B4060">
        <v>791700</v>
      </c>
      <c r="C4060">
        <v>0</v>
      </c>
      <c r="D4060">
        <v>1695330</v>
      </c>
      <c r="E4060">
        <v>1063040</v>
      </c>
      <c r="F4060" s="4">
        <f t="shared" si="63"/>
        <v>919456.66666666663</v>
      </c>
    </row>
    <row r="4061" spans="1:6" x14ac:dyDescent="0.3">
      <c r="A4061" t="s">
        <v>4973</v>
      </c>
      <c r="B4061">
        <v>729180</v>
      </c>
      <c r="C4061">
        <v>468650</v>
      </c>
      <c r="D4061">
        <v>0</v>
      </c>
      <c r="E4061">
        <v>402000</v>
      </c>
      <c r="F4061" s="4">
        <f t="shared" si="63"/>
        <v>290216.66666666669</v>
      </c>
    </row>
    <row r="4062" spans="1:6" x14ac:dyDescent="0.3">
      <c r="A4062" t="s">
        <v>4974</v>
      </c>
      <c r="B4062">
        <v>855400</v>
      </c>
      <c r="C4062">
        <v>2159040</v>
      </c>
      <c r="D4062">
        <v>2764010</v>
      </c>
      <c r="E4062">
        <v>4189220</v>
      </c>
      <c r="F4062" s="4">
        <f t="shared" si="63"/>
        <v>3037423.3333333335</v>
      </c>
    </row>
    <row r="4063" spans="1:6" x14ac:dyDescent="0.3">
      <c r="A4063" t="s">
        <v>4975</v>
      </c>
      <c r="B4063">
        <v>0</v>
      </c>
      <c r="C4063">
        <v>423150</v>
      </c>
      <c r="D4063">
        <v>0</v>
      </c>
      <c r="E4063">
        <v>0</v>
      </c>
      <c r="F4063" s="4">
        <f t="shared" si="63"/>
        <v>141050</v>
      </c>
    </row>
    <row r="4064" spans="1:6" x14ac:dyDescent="0.3">
      <c r="A4064" t="s">
        <v>4976</v>
      </c>
      <c r="B4064">
        <v>1146000</v>
      </c>
      <c r="C4064">
        <v>1110000</v>
      </c>
      <c r="D4064">
        <v>888160</v>
      </c>
      <c r="E4064">
        <v>469200</v>
      </c>
      <c r="F4064" s="4">
        <f t="shared" si="63"/>
        <v>822453.33333333337</v>
      </c>
    </row>
    <row r="4065" spans="1:6" x14ac:dyDescent="0.3">
      <c r="A4065" t="s">
        <v>4977</v>
      </c>
      <c r="B4065">
        <v>2518860</v>
      </c>
      <c r="C4065">
        <v>2886950</v>
      </c>
      <c r="D4065">
        <v>264000</v>
      </c>
      <c r="E4065">
        <v>2716440</v>
      </c>
      <c r="F4065" s="4">
        <f t="shared" si="63"/>
        <v>1955796.6666666667</v>
      </c>
    </row>
    <row r="4066" spans="1:6" x14ac:dyDescent="0.3">
      <c r="A4066" t="s">
        <v>4978</v>
      </c>
      <c r="B4066">
        <v>659470</v>
      </c>
      <c r="C4066">
        <v>0</v>
      </c>
      <c r="D4066">
        <v>0</v>
      </c>
      <c r="E4066">
        <v>1237190</v>
      </c>
      <c r="F4066" s="4">
        <f t="shared" si="63"/>
        <v>412396.66666666669</v>
      </c>
    </row>
    <row r="4067" spans="1:6" x14ac:dyDescent="0.3">
      <c r="A4067" t="s">
        <v>4979</v>
      </c>
      <c r="B4067">
        <v>0</v>
      </c>
      <c r="C4067">
        <v>950720</v>
      </c>
      <c r="D4067">
        <v>0</v>
      </c>
      <c r="E4067">
        <v>0</v>
      </c>
      <c r="F4067" s="4">
        <f t="shared" si="63"/>
        <v>316906.66666666669</v>
      </c>
    </row>
    <row r="4068" spans="1:6" x14ac:dyDescent="0.3">
      <c r="A4068" t="s">
        <v>4980</v>
      </c>
      <c r="B4068">
        <v>230000</v>
      </c>
      <c r="C4068">
        <v>0</v>
      </c>
      <c r="D4068">
        <v>820000</v>
      </c>
      <c r="E4068">
        <v>597800</v>
      </c>
      <c r="F4068" s="4">
        <f t="shared" si="63"/>
        <v>472600</v>
      </c>
    </row>
    <row r="4069" spans="1:6" x14ac:dyDescent="0.3">
      <c r="A4069" t="s">
        <v>4981</v>
      </c>
      <c r="B4069">
        <v>18500000</v>
      </c>
      <c r="C4069">
        <v>5793950</v>
      </c>
      <c r="D4069">
        <v>8188160</v>
      </c>
      <c r="E4069">
        <v>6092540</v>
      </c>
      <c r="F4069" s="4">
        <f t="shared" si="63"/>
        <v>6691550</v>
      </c>
    </row>
    <row r="4070" spans="1:6" x14ac:dyDescent="0.3">
      <c r="A4070" t="s">
        <v>4982</v>
      </c>
      <c r="B4070">
        <v>322660</v>
      </c>
      <c r="C4070">
        <v>853720</v>
      </c>
      <c r="D4070">
        <v>198900</v>
      </c>
      <c r="E4070">
        <v>1003960</v>
      </c>
      <c r="F4070" s="4">
        <f t="shared" si="63"/>
        <v>685526.66666666663</v>
      </c>
    </row>
    <row r="4071" spans="1:6" x14ac:dyDescent="0.3">
      <c r="A4071" t="s">
        <v>4983</v>
      </c>
      <c r="B4071">
        <v>1291920</v>
      </c>
      <c r="C4071">
        <v>1216800</v>
      </c>
      <c r="D4071">
        <v>3042110</v>
      </c>
      <c r="E4071">
        <v>375000</v>
      </c>
      <c r="F4071" s="4">
        <f t="shared" si="63"/>
        <v>1544636.6666666667</v>
      </c>
    </row>
    <row r="4072" spans="1:6" x14ac:dyDescent="0.3">
      <c r="A4072" t="s">
        <v>576</v>
      </c>
      <c r="B4072">
        <v>0</v>
      </c>
      <c r="C4072">
        <v>61880</v>
      </c>
      <c r="D4072">
        <v>365000</v>
      </c>
      <c r="E4072">
        <v>2139280</v>
      </c>
      <c r="F4072" s="4">
        <f t="shared" si="63"/>
        <v>855386.66666666663</v>
      </c>
    </row>
    <row r="4073" spans="1:6" x14ac:dyDescent="0.3">
      <c r="A4073" t="s">
        <v>4984</v>
      </c>
      <c r="B4073">
        <v>284000</v>
      </c>
      <c r="C4073">
        <v>0</v>
      </c>
      <c r="D4073">
        <v>0</v>
      </c>
      <c r="E4073">
        <v>0</v>
      </c>
      <c r="F4073" s="4">
        <f t="shared" si="63"/>
        <v>0</v>
      </c>
    </row>
    <row r="4074" spans="1:6" x14ac:dyDescent="0.3">
      <c r="A4074" t="s">
        <v>4985</v>
      </c>
      <c r="B4074">
        <v>573300</v>
      </c>
      <c r="C4074">
        <v>0</v>
      </c>
      <c r="D4074">
        <v>0</v>
      </c>
      <c r="E4074">
        <v>0</v>
      </c>
      <c r="F4074" s="4">
        <f t="shared" si="63"/>
        <v>0</v>
      </c>
    </row>
    <row r="4075" spans="1:6" x14ac:dyDescent="0.3">
      <c r="A4075" t="s">
        <v>4986</v>
      </c>
      <c r="B4075">
        <v>0</v>
      </c>
      <c r="C4075">
        <v>888720</v>
      </c>
      <c r="D4075">
        <v>0</v>
      </c>
      <c r="E4075">
        <v>0</v>
      </c>
      <c r="F4075" s="4">
        <f t="shared" si="63"/>
        <v>296240</v>
      </c>
    </row>
    <row r="4076" spans="1:6" x14ac:dyDescent="0.3">
      <c r="A4076" t="s">
        <v>4987</v>
      </c>
      <c r="B4076">
        <v>438240</v>
      </c>
      <c r="C4076">
        <v>612000</v>
      </c>
      <c r="D4076">
        <v>752190</v>
      </c>
      <c r="E4076">
        <v>0</v>
      </c>
      <c r="F4076" s="4">
        <f t="shared" si="63"/>
        <v>454730</v>
      </c>
    </row>
    <row r="4077" spans="1:6" x14ac:dyDescent="0.3">
      <c r="A4077" t="s">
        <v>4988</v>
      </c>
      <c r="B4077">
        <v>764400</v>
      </c>
      <c r="C4077">
        <v>1787390</v>
      </c>
      <c r="D4077">
        <v>0</v>
      </c>
      <c r="E4077">
        <v>370000</v>
      </c>
      <c r="F4077" s="4">
        <f t="shared" si="63"/>
        <v>719130</v>
      </c>
    </row>
    <row r="4078" spans="1:6" x14ac:dyDescent="0.3">
      <c r="A4078" t="s">
        <v>4989</v>
      </c>
      <c r="B4078">
        <v>524400</v>
      </c>
      <c r="C4078">
        <v>0</v>
      </c>
      <c r="D4078">
        <v>1126400</v>
      </c>
      <c r="E4078">
        <v>759100</v>
      </c>
      <c r="F4078" s="4">
        <f t="shared" si="63"/>
        <v>628500</v>
      </c>
    </row>
    <row r="4079" spans="1:6" x14ac:dyDescent="0.3">
      <c r="A4079" t="s">
        <v>4990</v>
      </c>
      <c r="B4079">
        <v>3867340</v>
      </c>
      <c r="C4079">
        <v>17284080</v>
      </c>
      <c r="D4079">
        <v>12314090</v>
      </c>
      <c r="E4079">
        <v>2146080</v>
      </c>
      <c r="F4079" s="4">
        <f t="shared" si="63"/>
        <v>10581416.666666666</v>
      </c>
    </row>
    <row r="4080" spans="1:6" x14ac:dyDescent="0.3">
      <c r="A4080" t="s">
        <v>4991</v>
      </c>
      <c r="B4080">
        <v>0</v>
      </c>
      <c r="C4080">
        <v>2061150</v>
      </c>
      <c r="D4080">
        <v>0</v>
      </c>
      <c r="E4080">
        <v>281600</v>
      </c>
      <c r="F4080" s="4">
        <f t="shared" si="63"/>
        <v>780916.66666666663</v>
      </c>
    </row>
    <row r="4081" spans="1:6" x14ac:dyDescent="0.3">
      <c r="A4081" t="s">
        <v>4992</v>
      </c>
      <c r="B4081">
        <v>2472640</v>
      </c>
      <c r="C4081">
        <v>3149850</v>
      </c>
      <c r="D4081">
        <v>6243820</v>
      </c>
      <c r="E4081">
        <v>4428260</v>
      </c>
      <c r="F4081" s="4">
        <f t="shared" si="63"/>
        <v>4607310</v>
      </c>
    </row>
    <row r="4082" spans="1:6" x14ac:dyDescent="0.3">
      <c r="A4082" t="s">
        <v>4993</v>
      </c>
      <c r="B4082">
        <v>4819820</v>
      </c>
      <c r="C4082">
        <v>3119350</v>
      </c>
      <c r="D4082">
        <v>4219950</v>
      </c>
      <c r="E4082">
        <v>3405000</v>
      </c>
      <c r="F4082" s="4">
        <f t="shared" si="63"/>
        <v>3581433.3333333335</v>
      </c>
    </row>
    <row r="4083" spans="1:6" x14ac:dyDescent="0.3">
      <c r="A4083" t="s">
        <v>4994</v>
      </c>
      <c r="B4083">
        <v>4082200</v>
      </c>
      <c r="C4083">
        <v>6104020</v>
      </c>
      <c r="D4083">
        <v>2016560</v>
      </c>
      <c r="E4083">
        <v>6000250</v>
      </c>
      <c r="F4083" s="4">
        <f t="shared" si="63"/>
        <v>4706943.333333333</v>
      </c>
    </row>
    <row r="4084" spans="1:6" x14ac:dyDescent="0.3">
      <c r="A4084" t="s">
        <v>4995</v>
      </c>
      <c r="B4084">
        <v>692140</v>
      </c>
      <c r="C4084">
        <v>3039180</v>
      </c>
      <c r="D4084">
        <v>2212500</v>
      </c>
      <c r="E4084">
        <v>3871080</v>
      </c>
      <c r="F4084" s="4">
        <f t="shared" si="63"/>
        <v>3040920</v>
      </c>
    </row>
    <row r="4085" spans="1:6" x14ac:dyDescent="0.3">
      <c r="A4085" t="s">
        <v>4996</v>
      </c>
      <c r="B4085">
        <v>1424380</v>
      </c>
      <c r="C4085">
        <v>2575300</v>
      </c>
      <c r="D4085">
        <v>297500</v>
      </c>
      <c r="E4085">
        <v>573300</v>
      </c>
      <c r="F4085" s="4">
        <f t="shared" si="63"/>
        <v>1148700</v>
      </c>
    </row>
    <row r="4086" spans="1:6" x14ac:dyDescent="0.3">
      <c r="A4086" t="s">
        <v>4997</v>
      </c>
      <c r="B4086">
        <v>0</v>
      </c>
      <c r="C4086">
        <v>528710</v>
      </c>
      <c r="D4086">
        <v>0</v>
      </c>
      <c r="E4086">
        <v>325780</v>
      </c>
      <c r="F4086" s="4">
        <f t="shared" si="63"/>
        <v>284830</v>
      </c>
    </row>
    <row r="4087" spans="1:6" x14ac:dyDescent="0.3">
      <c r="A4087" t="s">
        <v>4998</v>
      </c>
      <c r="B4087">
        <v>2172000</v>
      </c>
      <c r="C4087">
        <v>0</v>
      </c>
      <c r="D4087">
        <v>2292800</v>
      </c>
      <c r="E4087">
        <v>2150320</v>
      </c>
      <c r="F4087" s="4">
        <f t="shared" si="63"/>
        <v>1481040</v>
      </c>
    </row>
    <row r="4088" spans="1:6" x14ac:dyDescent="0.3">
      <c r="A4088" t="s">
        <v>4999</v>
      </c>
      <c r="B4088">
        <v>0</v>
      </c>
      <c r="C4088">
        <v>1207400</v>
      </c>
      <c r="D4088">
        <v>740000</v>
      </c>
      <c r="E4088">
        <v>1727280</v>
      </c>
      <c r="F4088" s="4">
        <f t="shared" si="63"/>
        <v>1224893.3333333333</v>
      </c>
    </row>
    <row r="4089" spans="1:6" x14ac:dyDescent="0.3">
      <c r="A4089" t="s">
        <v>5000</v>
      </c>
      <c r="B4089">
        <v>2786050</v>
      </c>
      <c r="C4089">
        <v>2282280</v>
      </c>
      <c r="D4089">
        <v>2541630</v>
      </c>
      <c r="E4089">
        <v>3500640</v>
      </c>
      <c r="F4089" s="4">
        <f t="shared" si="63"/>
        <v>2774850</v>
      </c>
    </row>
    <row r="4090" spans="1:6" x14ac:dyDescent="0.3">
      <c r="A4090" t="s">
        <v>5001</v>
      </c>
      <c r="B4090">
        <v>740000</v>
      </c>
      <c r="C4090">
        <v>994500</v>
      </c>
      <c r="D4090">
        <v>1293600</v>
      </c>
      <c r="E4090">
        <v>450000</v>
      </c>
      <c r="F4090" s="4">
        <f t="shared" si="63"/>
        <v>912700</v>
      </c>
    </row>
    <row r="4091" spans="1:6" x14ac:dyDescent="0.3">
      <c r="A4091" t="s">
        <v>5002</v>
      </c>
      <c r="B4091">
        <v>2315040</v>
      </c>
      <c r="C4091">
        <v>2136740</v>
      </c>
      <c r="D4091">
        <v>2138500</v>
      </c>
      <c r="E4091">
        <v>2157800</v>
      </c>
      <c r="F4091" s="4">
        <f t="shared" si="63"/>
        <v>2144346.6666666665</v>
      </c>
    </row>
    <row r="4092" spans="1:6" x14ac:dyDescent="0.3">
      <c r="A4092" t="s">
        <v>5003</v>
      </c>
      <c r="B4092">
        <v>846000</v>
      </c>
      <c r="C4092">
        <v>0</v>
      </c>
      <c r="D4092">
        <v>152880</v>
      </c>
      <c r="E4092">
        <v>0</v>
      </c>
      <c r="F4092" s="4">
        <f t="shared" si="63"/>
        <v>50960</v>
      </c>
    </row>
    <row r="4093" spans="1:6" x14ac:dyDescent="0.3">
      <c r="A4093" t="s">
        <v>5004</v>
      </c>
      <c r="B4093">
        <v>616200</v>
      </c>
      <c r="C4093">
        <v>0</v>
      </c>
      <c r="D4093">
        <v>867390</v>
      </c>
      <c r="E4093">
        <v>847940</v>
      </c>
      <c r="F4093" s="4">
        <f t="shared" si="63"/>
        <v>571776.66666666663</v>
      </c>
    </row>
    <row r="4094" spans="1:6" x14ac:dyDescent="0.3">
      <c r="A4094" t="s">
        <v>5005</v>
      </c>
      <c r="B4094">
        <v>8524370</v>
      </c>
      <c r="C4094">
        <v>5284960</v>
      </c>
      <c r="D4094">
        <v>583440</v>
      </c>
      <c r="E4094">
        <v>9268760</v>
      </c>
      <c r="F4094" s="4">
        <f t="shared" si="63"/>
        <v>5045720</v>
      </c>
    </row>
    <row r="4095" spans="1:6" x14ac:dyDescent="0.3">
      <c r="A4095" t="s">
        <v>5006</v>
      </c>
      <c r="B4095">
        <v>0</v>
      </c>
      <c r="C4095">
        <v>0</v>
      </c>
      <c r="D4095">
        <v>357000</v>
      </c>
      <c r="E4095">
        <v>252980</v>
      </c>
      <c r="F4095" s="4">
        <f t="shared" si="63"/>
        <v>203326.66666666666</v>
      </c>
    </row>
    <row r="4096" spans="1:6" x14ac:dyDescent="0.3">
      <c r="A4096" t="s">
        <v>5007</v>
      </c>
      <c r="B4096">
        <v>0</v>
      </c>
      <c r="C4096">
        <v>0</v>
      </c>
      <c r="D4096">
        <v>1145320</v>
      </c>
      <c r="E4096">
        <v>0</v>
      </c>
      <c r="F4096" s="4">
        <f t="shared" si="63"/>
        <v>381773.33333333331</v>
      </c>
    </row>
    <row r="4097" spans="1:6" x14ac:dyDescent="0.3">
      <c r="A4097" t="s">
        <v>5008</v>
      </c>
      <c r="B4097">
        <v>427700</v>
      </c>
      <c r="C4097">
        <v>675000</v>
      </c>
      <c r="D4097">
        <v>0</v>
      </c>
      <c r="E4097">
        <v>214760</v>
      </c>
      <c r="F4097" s="4">
        <f t="shared" si="63"/>
        <v>296586.66666666669</v>
      </c>
    </row>
    <row r="4098" spans="1:6" x14ac:dyDescent="0.3">
      <c r="A4098" t="s">
        <v>5009</v>
      </c>
      <c r="B4098">
        <v>696150</v>
      </c>
      <c r="C4098">
        <v>382200</v>
      </c>
      <c r="D4098">
        <v>0</v>
      </c>
      <c r="E4098">
        <v>1824200</v>
      </c>
      <c r="F4098" s="4">
        <f t="shared" si="63"/>
        <v>735466.66666666663</v>
      </c>
    </row>
    <row r="4099" spans="1:6" x14ac:dyDescent="0.3">
      <c r="A4099" t="s">
        <v>5010</v>
      </c>
      <c r="B4099">
        <v>2117110</v>
      </c>
      <c r="C4099">
        <v>2564260</v>
      </c>
      <c r="D4099">
        <v>2726600</v>
      </c>
      <c r="E4099">
        <v>6156760</v>
      </c>
      <c r="F4099" s="4">
        <f t="shared" ref="F4099:F4162" si="64">SUM(C4099:E4099)/3</f>
        <v>3815873.3333333335</v>
      </c>
    </row>
    <row r="4100" spans="1:6" x14ac:dyDescent="0.3">
      <c r="A4100" t="s">
        <v>5011</v>
      </c>
      <c r="B4100">
        <v>397800</v>
      </c>
      <c r="C4100">
        <v>0</v>
      </c>
      <c r="D4100">
        <v>0</v>
      </c>
      <c r="E4100">
        <v>529200</v>
      </c>
      <c r="F4100" s="4">
        <f t="shared" si="64"/>
        <v>176400</v>
      </c>
    </row>
    <row r="4101" spans="1:6" x14ac:dyDescent="0.3">
      <c r="A4101" t="s">
        <v>5012</v>
      </c>
      <c r="B4101">
        <v>2045450</v>
      </c>
      <c r="C4101">
        <v>8981470</v>
      </c>
      <c r="D4101">
        <v>4759350</v>
      </c>
      <c r="E4101">
        <v>2220400</v>
      </c>
      <c r="F4101" s="4">
        <f t="shared" si="64"/>
        <v>5320406.666666667</v>
      </c>
    </row>
    <row r="4102" spans="1:6" x14ac:dyDescent="0.3">
      <c r="A4102" t="s">
        <v>5013</v>
      </c>
      <c r="B4102">
        <v>1488080</v>
      </c>
      <c r="C4102">
        <v>4731940</v>
      </c>
      <c r="D4102">
        <v>583440</v>
      </c>
      <c r="E4102">
        <v>706320</v>
      </c>
      <c r="F4102" s="4">
        <f t="shared" si="64"/>
        <v>2007233.3333333333</v>
      </c>
    </row>
    <row r="4103" spans="1:6" x14ac:dyDescent="0.3">
      <c r="A4103" t="s">
        <v>5014</v>
      </c>
      <c r="B4103">
        <v>10903519</v>
      </c>
      <c r="C4103">
        <v>8189649</v>
      </c>
      <c r="D4103">
        <v>10670440</v>
      </c>
      <c r="E4103">
        <v>8384530</v>
      </c>
      <c r="F4103" s="4">
        <f t="shared" si="64"/>
        <v>9081539.666666666</v>
      </c>
    </row>
    <row r="4104" spans="1:6" x14ac:dyDescent="0.3">
      <c r="A4104" t="s">
        <v>5015</v>
      </c>
      <c r="B4104">
        <v>858000</v>
      </c>
      <c r="C4104">
        <v>273000</v>
      </c>
      <c r="D4104">
        <v>0</v>
      </c>
      <c r="E4104">
        <v>1622620</v>
      </c>
      <c r="F4104" s="4">
        <f t="shared" si="64"/>
        <v>631873.33333333337</v>
      </c>
    </row>
    <row r="4105" spans="1:6" x14ac:dyDescent="0.3">
      <c r="A4105" t="s">
        <v>5016</v>
      </c>
      <c r="B4105">
        <v>3257100</v>
      </c>
      <c r="C4105">
        <v>3408920</v>
      </c>
      <c r="D4105">
        <v>2978880</v>
      </c>
      <c r="E4105">
        <v>5431140</v>
      </c>
      <c r="F4105" s="4">
        <f t="shared" si="64"/>
        <v>3939646.6666666665</v>
      </c>
    </row>
    <row r="4106" spans="1:6" x14ac:dyDescent="0.3">
      <c r="A4106" t="s">
        <v>5017</v>
      </c>
      <c r="B4106">
        <v>2835560</v>
      </c>
      <c r="C4106">
        <v>1092000</v>
      </c>
      <c r="D4106">
        <v>1736280</v>
      </c>
      <c r="E4106">
        <v>682500</v>
      </c>
      <c r="F4106" s="4">
        <f t="shared" si="64"/>
        <v>1170260</v>
      </c>
    </row>
    <row r="4107" spans="1:6" x14ac:dyDescent="0.3">
      <c r="A4107" t="s">
        <v>5018</v>
      </c>
      <c r="B4107">
        <v>0</v>
      </c>
      <c r="C4107">
        <v>1615720</v>
      </c>
      <c r="D4107">
        <v>297500</v>
      </c>
      <c r="E4107">
        <v>694000</v>
      </c>
      <c r="F4107" s="4">
        <f t="shared" si="64"/>
        <v>869073.33333333337</v>
      </c>
    </row>
    <row r="4108" spans="1:6" x14ac:dyDescent="0.3">
      <c r="A4108" t="s">
        <v>5019</v>
      </c>
      <c r="B4108">
        <v>0</v>
      </c>
      <c r="C4108">
        <v>411950</v>
      </c>
      <c r="D4108">
        <v>799890</v>
      </c>
      <c r="E4108">
        <v>0</v>
      </c>
      <c r="F4108" s="4">
        <f t="shared" si="64"/>
        <v>403946.66666666669</v>
      </c>
    </row>
    <row r="4109" spans="1:6" x14ac:dyDescent="0.3">
      <c r="A4109" t="s">
        <v>5020</v>
      </c>
      <c r="B4109">
        <v>3803750</v>
      </c>
      <c r="C4109">
        <v>4389000</v>
      </c>
      <c r="D4109">
        <v>535080</v>
      </c>
      <c r="E4109">
        <v>9446880</v>
      </c>
      <c r="F4109" s="4">
        <f t="shared" si="64"/>
        <v>4790320</v>
      </c>
    </row>
    <row r="4110" spans="1:6" x14ac:dyDescent="0.3">
      <c r="A4110" t="s">
        <v>5021</v>
      </c>
      <c r="B4110">
        <v>2153600</v>
      </c>
      <c r="C4110">
        <v>2623240</v>
      </c>
      <c r="D4110">
        <v>370000</v>
      </c>
      <c r="E4110">
        <v>2095520</v>
      </c>
      <c r="F4110" s="4">
        <f t="shared" si="64"/>
        <v>1696253.3333333333</v>
      </c>
    </row>
    <row r="4111" spans="1:6" x14ac:dyDescent="0.3">
      <c r="A4111" t="s">
        <v>5022</v>
      </c>
      <c r="B4111">
        <v>2208570</v>
      </c>
      <c r="C4111">
        <v>0</v>
      </c>
      <c r="D4111">
        <v>2846620</v>
      </c>
      <c r="E4111">
        <v>1591380</v>
      </c>
      <c r="F4111" s="4">
        <f t="shared" si="64"/>
        <v>1479333.3333333333</v>
      </c>
    </row>
    <row r="4112" spans="1:6" x14ac:dyDescent="0.3">
      <c r="A4112" t="s">
        <v>5023</v>
      </c>
      <c r="B4112">
        <v>2070250</v>
      </c>
      <c r="C4112">
        <v>5738900</v>
      </c>
      <c r="D4112">
        <v>4767120</v>
      </c>
      <c r="E4112">
        <v>6744920</v>
      </c>
      <c r="F4112" s="4">
        <f t="shared" si="64"/>
        <v>5750313.333333333</v>
      </c>
    </row>
    <row r="4113" spans="1:6" x14ac:dyDescent="0.3">
      <c r="A4113" t="s">
        <v>5024</v>
      </c>
      <c r="B4113">
        <v>3612540</v>
      </c>
      <c r="C4113">
        <v>7989580</v>
      </c>
      <c r="D4113">
        <v>8497060</v>
      </c>
      <c r="E4113">
        <v>6839408</v>
      </c>
      <c r="F4113" s="4">
        <f t="shared" si="64"/>
        <v>7775349.333333333</v>
      </c>
    </row>
    <row r="4114" spans="1:6" x14ac:dyDescent="0.3">
      <c r="A4114" t="s">
        <v>5025</v>
      </c>
      <c r="B4114">
        <v>2326630</v>
      </c>
      <c r="C4114">
        <v>3144390</v>
      </c>
      <c r="D4114">
        <v>2983640</v>
      </c>
      <c r="E4114">
        <v>2861440</v>
      </c>
      <c r="F4114" s="4">
        <f t="shared" si="64"/>
        <v>2996490</v>
      </c>
    </row>
    <row r="4115" spans="1:6" x14ac:dyDescent="0.3">
      <c r="A4115" t="s">
        <v>5026</v>
      </c>
      <c r="B4115">
        <v>309400</v>
      </c>
      <c r="C4115">
        <v>309400</v>
      </c>
      <c r="D4115">
        <v>631540</v>
      </c>
      <c r="E4115">
        <v>522340</v>
      </c>
      <c r="F4115" s="4">
        <f t="shared" si="64"/>
        <v>487760</v>
      </c>
    </row>
    <row r="4116" spans="1:6" x14ac:dyDescent="0.3">
      <c r="A4116" t="s">
        <v>5027</v>
      </c>
      <c r="B4116">
        <v>593320</v>
      </c>
      <c r="C4116">
        <v>286650</v>
      </c>
      <c r="D4116">
        <v>596050</v>
      </c>
      <c r="E4116">
        <v>0</v>
      </c>
      <c r="F4116" s="4">
        <f t="shared" si="64"/>
        <v>294233.33333333331</v>
      </c>
    </row>
    <row r="4117" spans="1:6" x14ac:dyDescent="0.3">
      <c r="A4117" t="s">
        <v>5028</v>
      </c>
      <c r="B4117">
        <v>2132120</v>
      </c>
      <c r="C4117">
        <v>3728520</v>
      </c>
      <c r="D4117">
        <v>2063820</v>
      </c>
      <c r="E4117">
        <v>2198500</v>
      </c>
      <c r="F4117" s="4">
        <f t="shared" si="64"/>
        <v>2663613.3333333335</v>
      </c>
    </row>
    <row r="4118" spans="1:6" x14ac:dyDescent="0.3">
      <c r="A4118" t="s">
        <v>5029</v>
      </c>
      <c r="B4118">
        <v>0</v>
      </c>
      <c r="C4118">
        <v>499220</v>
      </c>
      <c r="D4118">
        <v>0</v>
      </c>
      <c r="E4118">
        <v>234600</v>
      </c>
      <c r="F4118" s="4">
        <f t="shared" si="64"/>
        <v>244606.66666666666</v>
      </c>
    </row>
    <row r="4119" spans="1:6" x14ac:dyDescent="0.3">
      <c r="A4119" t="s">
        <v>5030</v>
      </c>
      <c r="B4119">
        <v>1200400</v>
      </c>
      <c r="C4119">
        <v>1075620</v>
      </c>
      <c r="D4119">
        <v>778780</v>
      </c>
      <c r="E4119">
        <v>2844320</v>
      </c>
      <c r="F4119" s="4">
        <f t="shared" si="64"/>
        <v>1566240</v>
      </c>
    </row>
    <row r="4120" spans="1:6" x14ac:dyDescent="0.3">
      <c r="A4120" t="s">
        <v>5031</v>
      </c>
      <c r="B4120">
        <v>0</v>
      </c>
      <c r="C4120">
        <v>0</v>
      </c>
      <c r="D4120">
        <v>1182850</v>
      </c>
      <c r="E4120">
        <v>986260</v>
      </c>
      <c r="F4120" s="4">
        <f t="shared" si="64"/>
        <v>723036.66666666663</v>
      </c>
    </row>
    <row r="4121" spans="1:6" x14ac:dyDescent="0.3">
      <c r="A4121" t="s">
        <v>5032</v>
      </c>
      <c r="B4121">
        <v>230000</v>
      </c>
      <c r="C4121">
        <v>855920</v>
      </c>
      <c r="D4121">
        <v>488000</v>
      </c>
      <c r="E4121">
        <v>386000</v>
      </c>
      <c r="F4121" s="4">
        <f t="shared" si="64"/>
        <v>576640</v>
      </c>
    </row>
    <row r="4122" spans="1:6" x14ac:dyDescent="0.3">
      <c r="A4122" t="s">
        <v>5033</v>
      </c>
      <c r="B4122">
        <v>2026390</v>
      </c>
      <c r="C4122">
        <v>364000</v>
      </c>
      <c r="D4122">
        <v>1010100</v>
      </c>
      <c r="E4122">
        <v>768200</v>
      </c>
      <c r="F4122" s="4">
        <f t="shared" si="64"/>
        <v>714100</v>
      </c>
    </row>
    <row r="4123" spans="1:6" x14ac:dyDescent="0.3">
      <c r="A4123" t="s">
        <v>5034</v>
      </c>
      <c r="B4123">
        <v>0</v>
      </c>
      <c r="C4123">
        <v>3005440</v>
      </c>
      <c r="D4123">
        <v>1157520</v>
      </c>
      <c r="E4123">
        <v>1857780</v>
      </c>
      <c r="F4123" s="4">
        <f t="shared" si="64"/>
        <v>2006913.3333333333</v>
      </c>
    </row>
    <row r="4124" spans="1:6" x14ac:dyDescent="0.3">
      <c r="A4124" t="s">
        <v>5035</v>
      </c>
      <c r="B4124">
        <v>0</v>
      </c>
      <c r="C4124">
        <v>1004290</v>
      </c>
      <c r="D4124">
        <v>0</v>
      </c>
      <c r="E4124">
        <v>0</v>
      </c>
      <c r="F4124" s="4">
        <f t="shared" si="64"/>
        <v>334763.33333333331</v>
      </c>
    </row>
    <row r="4125" spans="1:6" x14ac:dyDescent="0.3">
      <c r="A4125" t="s">
        <v>5036</v>
      </c>
      <c r="B4125">
        <v>0</v>
      </c>
      <c r="C4125">
        <v>996600</v>
      </c>
      <c r="D4125">
        <v>0</v>
      </c>
      <c r="E4125">
        <v>1430560</v>
      </c>
      <c r="F4125" s="4">
        <f t="shared" si="64"/>
        <v>809053.33333333337</v>
      </c>
    </row>
    <row r="4126" spans="1:6" x14ac:dyDescent="0.3">
      <c r="A4126" t="s">
        <v>5037</v>
      </c>
      <c r="B4126">
        <v>573910</v>
      </c>
      <c r="C4126">
        <v>740000</v>
      </c>
      <c r="D4126">
        <v>0</v>
      </c>
      <c r="E4126">
        <v>0</v>
      </c>
      <c r="F4126" s="4">
        <f t="shared" si="64"/>
        <v>246666.66666666666</v>
      </c>
    </row>
    <row r="4127" spans="1:6" x14ac:dyDescent="0.3">
      <c r="A4127" t="s">
        <v>5038</v>
      </c>
      <c r="B4127">
        <v>364000</v>
      </c>
      <c r="C4127">
        <v>2070870</v>
      </c>
      <c r="D4127">
        <v>2026000</v>
      </c>
      <c r="E4127">
        <v>2108200</v>
      </c>
      <c r="F4127" s="4">
        <f t="shared" si="64"/>
        <v>2068356.6666666667</v>
      </c>
    </row>
    <row r="4128" spans="1:6" x14ac:dyDescent="0.3">
      <c r="A4128" t="s">
        <v>5039</v>
      </c>
      <c r="B4128">
        <v>544600</v>
      </c>
      <c r="C4128">
        <v>0</v>
      </c>
      <c r="D4128">
        <v>0</v>
      </c>
      <c r="E4128">
        <v>453280</v>
      </c>
      <c r="F4128" s="4">
        <f t="shared" si="64"/>
        <v>151093.33333333334</v>
      </c>
    </row>
    <row r="4129" spans="1:6" x14ac:dyDescent="0.3">
      <c r="A4129" t="s">
        <v>5040</v>
      </c>
      <c r="B4129">
        <v>0</v>
      </c>
      <c r="C4129">
        <v>0</v>
      </c>
      <c r="D4129">
        <v>6009010</v>
      </c>
      <c r="E4129">
        <v>11824160</v>
      </c>
      <c r="F4129" s="4">
        <f t="shared" si="64"/>
        <v>5944390</v>
      </c>
    </row>
    <row r="4130" spans="1:6" x14ac:dyDescent="0.3">
      <c r="A4130" t="s">
        <v>5041</v>
      </c>
      <c r="B4130">
        <v>382200</v>
      </c>
      <c r="C4130">
        <v>502320</v>
      </c>
      <c r="D4130">
        <v>727000</v>
      </c>
      <c r="E4130">
        <v>0</v>
      </c>
      <c r="F4130" s="4">
        <f t="shared" si="64"/>
        <v>409773.33333333331</v>
      </c>
    </row>
    <row r="4131" spans="1:6" x14ac:dyDescent="0.3">
      <c r="A4131" t="s">
        <v>5042</v>
      </c>
      <c r="B4131">
        <v>1318900</v>
      </c>
      <c r="C4131">
        <v>0</v>
      </c>
      <c r="D4131">
        <v>1124930</v>
      </c>
      <c r="E4131">
        <v>1042740</v>
      </c>
      <c r="F4131" s="4">
        <f t="shared" si="64"/>
        <v>722556.66666666663</v>
      </c>
    </row>
    <row r="4132" spans="1:6" x14ac:dyDescent="0.3">
      <c r="A4132" t="s">
        <v>5043</v>
      </c>
      <c r="B4132">
        <v>0</v>
      </c>
      <c r="C4132">
        <v>475930</v>
      </c>
      <c r="D4132">
        <v>706000</v>
      </c>
      <c r="E4132">
        <v>0</v>
      </c>
      <c r="F4132" s="4">
        <f t="shared" si="64"/>
        <v>393976.66666666669</v>
      </c>
    </row>
    <row r="4133" spans="1:6" x14ac:dyDescent="0.3">
      <c r="A4133" t="s">
        <v>5044</v>
      </c>
      <c r="B4133">
        <v>2467920</v>
      </c>
      <c r="C4133">
        <v>0</v>
      </c>
      <c r="D4133">
        <v>0</v>
      </c>
      <c r="E4133">
        <v>1050300</v>
      </c>
      <c r="F4133" s="4">
        <f t="shared" si="64"/>
        <v>350100</v>
      </c>
    </row>
    <row r="4134" spans="1:6" x14ac:dyDescent="0.3">
      <c r="A4134" t="s">
        <v>5045</v>
      </c>
      <c r="B4134">
        <v>286650</v>
      </c>
      <c r="C4134">
        <v>379400</v>
      </c>
      <c r="D4134">
        <v>1897350</v>
      </c>
      <c r="E4134">
        <v>234600</v>
      </c>
      <c r="F4134" s="4">
        <f t="shared" si="64"/>
        <v>837116.66666666663</v>
      </c>
    </row>
    <row r="4135" spans="1:6" x14ac:dyDescent="0.3">
      <c r="A4135" t="s">
        <v>5046</v>
      </c>
      <c r="B4135">
        <v>472500</v>
      </c>
      <c r="C4135">
        <v>9853610</v>
      </c>
      <c r="D4135">
        <v>5992350</v>
      </c>
      <c r="E4135">
        <v>12114060</v>
      </c>
      <c r="F4135" s="4">
        <f t="shared" si="64"/>
        <v>9320006.666666666</v>
      </c>
    </row>
    <row r="4136" spans="1:6" x14ac:dyDescent="0.3">
      <c r="A4136" t="s">
        <v>5047</v>
      </c>
      <c r="B4136">
        <v>1077440</v>
      </c>
      <c r="C4136">
        <v>1064610</v>
      </c>
      <c r="D4136">
        <v>0</v>
      </c>
      <c r="E4136">
        <v>813700</v>
      </c>
      <c r="F4136" s="4">
        <f t="shared" si="64"/>
        <v>626103.33333333337</v>
      </c>
    </row>
    <row r="4137" spans="1:6" x14ac:dyDescent="0.3">
      <c r="A4137" t="s">
        <v>5048</v>
      </c>
      <c r="B4137">
        <v>0</v>
      </c>
      <c r="C4137">
        <v>866320</v>
      </c>
      <c r="D4137">
        <v>0</v>
      </c>
      <c r="E4137">
        <v>0</v>
      </c>
      <c r="F4137" s="4">
        <f t="shared" si="64"/>
        <v>288773.33333333331</v>
      </c>
    </row>
    <row r="4138" spans="1:6" x14ac:dyDescent="0.3">
      <c r="A4138" t="s">
        <v>5049</v>
      </c>
      <c r="B4138">
        <v>837200</v>
      </c>
      <c r="C4138">
        <v>651550</v>
      </c>
      <c r="D4138">
        <v>1066520</v>
      </c>
      <c r="E4138">
        <v>535400</v>
      </c>
      <c r="F4138" s="4">
        <f t="shared" si="64"/>
        <v>751156.66666666663</v>
      </c>
    </row>
    <row r="4139" spans="1:6" x14ac:dyDescent="0.3">
      <c r="A4139" t="s">
        <v>5050</v>
      </c>
      <c r="B4139">
        <v>1345000</v>
      </c>
      <c r="C4139">
        <v>720720</v>
      </c>
      <c r="D4139">
        <v>0</v>
      </c>
      <c r="E4139">
        <v>386000</v>
      </c>
      <c r="F4139" s="4">
        <f t="shared" si="64"/>
        <v>368906.66666666669</v>
      </c>
    </row>
    <row r="4140" spans="1:6" x14ac:dyDescent="0.3">
      <c r="A4140" t="s">
        <v>5051</v>
      </c>
      <c r="B4140">
        <v>1051290</v>
      </c>
      <c r="C4140">
        <v>955500</v>
      </c>
      <c r="D4140">
        <v>3684730</v>
      </c>
      <c r="E4140">
        <v>1845360</v>
      </c>
      <c r="F4140" s="4">
        <f t="shared" si="64"/>
        <v>2161863.3333333335</v>
      </c>
    </row>
    <row r="4141" spans="1:6" x14ac:dyDescent="0.3">
      <c r="A4141" t="s">
        <v>5052</v>
      </c>
      <c r="B4141">
        <v>955500</v>
      </c>
      <c r="C4141">
        <v>230000</v>
      </c>
      <c r="D4141">
        <v>1049960</v>
      </c>
      <c r="E4141">
        <v>0</v>
      </c>
      <c r="F4141" s="4">
        <f t="shared" si="64"/>
        <v>426653.33333333331</v>
      </c>
    </row>
    <row r="4142" spans="1:6" x14ac:dyDescent="0.3">
      <c r="A4142" t="s">
        <v>5053</v>
      </c>
      <c r="B4142">
        <v>3700000</v>
      </c>
      <c r="C4142">
        <v>0</v>
      </c>
      <c r="D4142">
        <v>1030300</v>
      </c>
      <c r="E4142">
        <v>0</v>
      </c>
      <c r="F4142" s="4">
        <f t="shared" si="64"/>
        <v>343433.33333333331</v>
      </c>
    </row>
    <row r="4143" spans="1:6" x14ac:dyDescent="0.3">
      <c r="A4143" t="s">
        <v>5054</v>
      </c>
      <c r="B4143">
        <v>0</v>
      </c>
      <c r="C4143">
        <v>1915550</v>
      </c>
      <c r="D4143">
        <v>1301300</v>
      </c>
      <c r="E4143">
        <v>0</v>
      </c>
      <c r="F4143" s="4">
        <f t="shared" si="64"/>
        <v>1072283.3333333333</v>
      </c>
    </row>
    <row r="4144" spans="1:6" x14ac:dyDescent="0.3">
      <c r="A4144" t="s">
        <v>5055</v>
      </c>
      <c r="B4144">
        <v>0</v>
      </c>
      <c r="C4144">
        <v>998900</v>
      </c>
      <c r="D4144">
        <v>218400</v>
      </c>
      <c r="E4144">
        <v>0</v>
      </c>
      <c r="F4144" s="4">
        <f t="shared" si="64"/>
        <v>405766.66666666669</v>
      </c>
    </row>
    <row r="4145" spans="1:6" x14ac:dyDescent="0.3">
      <c r="A4145" t="s">
        <v>5056</v>
      </c>
      <c r="B4145">
        <v>604240</v>
      </c>
      <c r="C4145">
        <v>2153400</v>
      </c>
      <c r="D4145">
        <v>2375850</v>
      </c>
      <c r="E4145">
        <v>345800</v>
      </c>
      <c r="F4145" s="4">
        <f t="shared" si="64"/>
        <v>1625016.6666666667</v>
      </c>
    </row>
    <row r="4146" spans="1:6" x14ac:dyDescent="0.3">
      <c r="A4146" t="s">
        <v>5057</v>
      </c>
      <c r="B4146">
        <v>8619200</v>
      </c>
      <c r="C4146">
        <v>12838700</v>
      </c>
      <c r="D4146">
        <v>28248900</v>
      </c>
      <c r="E4146">
        <v>39544380</v>
      </c>
      <c r="F4146" s="4">
        <f t="shared" si="64"/>
        <v>26877326.666666668</v>
      </c>
    </row>
    <row r="4147" spans="1:6" x14ac:dyDescent="0.3">
      <c r="A4147" t="s">
        <v>5058</v>
      </c>
      <c r="B4147">
        <v>1187100</v>
      </c>
      <c r="C4147">
        <v>3359680</v>
      </c>
      <c r="D4147">
        <v>344900</v>
      </c>
      <c r="E4147">
        <v>1940460</v>
      </c>
      <c r="F4147" s="4">
        <f t="shared" si="64"/>
        <v>1881680</v>
      </c>
    </row>
    <row r="4148" spans="1:6" x14ac:dyDescent="0.3">
      <c r="A4148" t="s">
        <v>5059</v>
      </c>
      <c r="B4148">
        <v>3155950</v>
      </c>
      <c r="C4148">
        <v>5381590</v>
      </c>
      <c r="D4148">
        <v>35923750</v>
      </c>
      <c r="E4148">
        <v>11690540</v>
      </c>
      <c r="F4148" s="4">
        <f t="shared" si="64"/>
        <v>17665293.333333332</v>
      </c>
    </row>
    <row r="4149" spans="1:6" x14ac:dyDescent="0.3">
      <c r="A4149" t="s">
        <v>5060</v>
      </c>
      <c r="B4149">
        <v>3700000</v>
      </c>
      <c r="C4149">
        <v>4440000</v>
      </c>
      <c r="D4149">
        <v>12714100</v>
      </c>
      <c r="E4149">
        <v>1671080</v>
      </c>
      <c r="F4149" s="4">
        <f t="shared" si="64"/>
        <v>6275060</v>
      </c>
    </row>
    <row r="4150" spans="1:6" x14ac:dyDescent="0.3">
      <c r="A4150" t="s">
        <v>5061</v>
      </c>
      <c r="B4150">
        <v>2327900</v>
      </c>
      <c r="C4150">
        <v>612000</v>
      </c>
      <c r="D4150">
        <v>2267760</v>
      </c>
      <c r="E4150">
        <v>2972560</v>
      </c>
      <c r="F4150" s="4">
        <f t="shared" si="64"/>
        <v>1950773.3333333333</v>
      </c>
    </row>
    <row r="4151" spans="1:6" x14ac:dyDescent="0.3">
      <c r="A4151" t="s">
        <v>5062</v>
      </c>
      <c r="B4151">
        <v>0</v>
      </c>
      <c r="C4151">
        <v>1848210</v>
      </c>
      <c r="D4151">
        <v>466560</v>
      </c>
      <c r="E4151">
        <v>919100</v>
      </c>
      <c r="F4151" s="4">
        <f t="shared" si="64"/>
        <v>1077956.6666666667</v>
      </c>
    </row>
    <row r="4152" spans="1:6" x14ac:dyDescent="0.3">
      <c r="A4152" t="s">
        <v>5063</v>
      </c>
      <c r="B4152">
        <v>2151790</v>
      </c>
      <c r="C4152">
        <v>2326300</v>
      </c>
      <c r="D4152">
        <v>2153590</v>
      </c>
      <c r="E4152">
        <v>2968600</v>
      </c>
      <c r="F4152" s="4">
        <f t="shared" si="64"/>
        <v>2482830</v>
      </c>
    </row>
    <row r="4153" spans="1:6" x14ac:dyDescent="0.3">
      <c r="A4153" t="s">
        <v>5064</v>
      </c>
      <c r="B4153">
        <v>2030880</v>
      </c>
      <c r="C4153">
        <v>390460</v>
      </c>
      <c r="D4153">
        <v>6066380</v>
      </c>
      <c r="E4153">
        <v>4672370</v>
      </c>
      <c r="F4153" s="4">
        <f t="shared" si="64"/>
        <v>3709736.6666666665</v>
      </c>
    </row>
    <row r="4154" spans="1:6" x14ac:dyDescent="0.3">
      <c r="A4154" t="s">
        <v>5065</v>
      </c>
      <c r="B4154">
        <v>538000</v>
      </c>
      <c r="C4154">
        <v>475020</v>
      </c>
      <c r="D4154">
        <v>1756250</v>
      </c>
      <c r="E4154">
        <v>1892680</v>
      </c>
      <c r="F4154" s="4">
        <f t="shared" si="64"/>
        <v>1374650</v>
      </c>
    </row>
    <row r="4155" spans="1:6" x14ac:dyDescent="0.3">
      <c r="A4155" t="s">
        <v>479</v>
      </c>
      <c r="B4155">
        <v>1003200</v>
      </c>
      <c r="C4155">
        <v>2629900</v>
      </c>
      <c r="D4155">
        <v>2035360</v>
      </c>
      <c r="E4155">
        <v>2055180</v>
      </c>
      <c r="F4155" s="4">
        <f t="shared" si="64"/>
        <v>2240146.6666666665</v>
      </c>
    </row>
    <row r="4156" spans="1:6" x14ac:dyDescent="0.3">
      <c r="A4156" t="s">
        <v>5066</v>
      </c>
      <c r="B4156">
        <v>3786960</v>
      </c>
      <c r="C4156">
        <v>2337560</v>
      </c>
      <c r="D4156">
        <v>3649570</v>
      </c>
      <c r="E4156">
        <v>6633490</v>
      </c>
      <c r="F4156" s="4">
        <f t="shared" si="64"/>
        <v>4206873.333333333</v>
      </c>
    </row>
    <row r="4157" spans="1:6" x14ac:dyDescent="0.3">
      <c r="A4157" t="s">
        <v>5067</v>
      </c>
      <c r="B4157">
        <v>2180900</v>
      </c>
      <c r="C4157">
        <v>350000</v>
      </c>
      <c r="D4157">
        <v>0</v>
      </c>
      <c r="E4157">
        <v>1650200</v>
      </c>
      <c r="F4157" s="4">
        <f t="shared" si="64"/>
        <v>666733.33333333337</v>
      </c>
    </row>
    <row r="4158" spans="1:6" x14ac:dyDescent="0.3">
      <c r="A4158" t="s">
        <v>5068</v>
      </c>
      <c r="B4158">
        <v>918190</v>
      </c>
      <c r="C4158">
        <v>0</v>
      </c>
      <c r="D4158">
        <v>0</v>
      </c>
      <c r="E4158">
        <v>0</v>
      </c>
      <c r="F4158" s="4">
        <f t="shared" si="64"/>
        <v>0</v>
      </c>
    </row>
    <row r="4159" spans="1:6" x14ac:dyDescent="0.3">
      <c r="A4159" t="s">
        <v>5069</v>
      </c>
      <c r="B4159">
        <v>2325360</v>
      </c>
      <c r="C4159">
        <v>3743340</v>
      </c>
      <c r="D4159">
        <v>2693120</v>
      </c>
      <c r="E4159">
        <v>3651500</v>
      </c>
      <c r="F4159" s="4">
        <f t="shared" si="64"/>
        <v>3362653.3333333335</v>
      </c>
    </row>
    <row r="4160" spans="1:6" x14ac:dyDescent="0.3">
      <c r="A4160" t="s">
        <v>5070</v>
      </c>
      <c r="B4160">
        <v>533780</v>
      </c>
      <c r="C4160">
        <v>982320</v>
      </c>
      <c r="D4160">
        <v>273000</v>
      </c>
      <c r="E4160">
        <v>1518820</v>
      </c>
      <c r="F4160" s="4">
        <f t="shared" si="64"/>
        <v>924713.33333333337</v>
      </c>
    </row>
    <row r="4161" spans="1:6" x14ac:dyDescent="0.3">
      <c r="A4161" t="s">
        <v>5071</v>
      </c>
      <c r="B4161">
        <v>2942600</v>
      </c>
      <c r="C4161">
        <v>4009770</v>
      </c>
      <c r="D4161">
        <v>4616660</v>
      </c>
      <c r="E4161">
        <v>4289340</v>
      </c>
      <c r="F4161" s="4">
        <f t="shared" si="64"/>
        <v>4305256.666666667</v>
      </c>
    </row>
    <row r="4162" spans="1:6" x14ac:dyDescent="0.3">
      <c r="A4162" t="s">
        <v>5072</v>
      </c>
      <c r="B4162">
        <v>2105540</v>
      </c>
      <c r="C4162">
        <v>3079850</v>
      </c>
      <c r="D4162">
        <v>896760</v>
      </c>
      <c r="E4162">
        <v>2321030</v>
      </c>
      <c r="F4162" s="4">
        <f t="shared" si="64"/>
        <v>2099213.3333333335</v>
      </c>
    </row>
    <row r="4163" spans="1:6" x14ac:dyDescent="0.3">
      <c r="A4163" t="s">
        <v>5073</v>
      </c>
      <c r="B4163">
        <v>1496310</v>
      </c>
      <c r="C4163">
        <v>936390</v>
      </c>
      <c r="D4163">
        <v>2024270</v>
      </c>
      <c r="E4163">
        <v>813420</v>
      </c>
      <c r="F4163" s="4">
        <f t="shared" ref="F4163:F4226" si="65">SUM(C4163:E4163)/3</f>
        <v>1258026.6666666667</v>
      </c>
    </row>
    <row r="4164" spans="1:6" x14ac:dyDescent="0.3">
      <c r="A4164" t="s">
        <v>5074</v>
      </c>
      <c r="B4164">
        <v>14732220</v>
      </c>
      <c r="C4164">
        <v>18978290</v>
      </c>
      <c r="D4164">
        <v>30385340</v>
      </c>
      <c r="E4164">
        <v>8683180</v>
      </c>
      <c r="F4164" s="4">
        <f t="shared" si="65"/>
        <v>19348936.666666668</v>
      </c>
    </row>
    <row r="4165" spans="1:6" x14ac:dyDescent="0.3">
      <c r="A4165" t="s">
        <v>5075</v>
      </c>
      <c r="B4165">
        <v>2191450</v>
      </c>
      <c r="C4165">
        <v>3700000</v>
      </c>
      <c r="D4165">
        <v>13210000</v>
      </c>
      <c r="E4165">
        <v>6724120</v>
      </c>
      <c r="F4165" s="4">
        <f t="shared" si="65"/>
        <v>7878040</v>
      </c>
    </row>
    <row r="4166" spans="1:6" x14ac:dyDescent="0.3">
      <c r="A4166" t="s">
        <v>5076</v>
      </c>
      <c r="B4166">
        <v>2379640</v>
      </c>
      <c r="C4166">
        <v>4053390</v>
      </c>
      <c r="D4166">
        <v>2471280</v>
      </c>
      <c r="E4166">
        <v>4030420</v>
      </c>
      <c r="F4166" s="4">
        <f t="shared" si="65"/>
        <v>3518363.3333333335</v>
      </c>
    </row>
    <row r="4167" spans="1:6" x14ac:dyDescent="0.3">
      <c r="A4167" t="s">
        <v>5077</v>
      </c>
      <c r="B4167">
        <v>564200</v>
      </c>
      <c r="C4167">
        <v>694870</v>
      </c>
      <c r="D4167">
        <v>0</v>
      </c>
      <c r="E4167">
        <v>338520</v>
      </c>
      <c r="F4167" s="4">
        <f t="shared" si="65"/>
        <v>344463.33333333331</v>
      </c>
    </row>
    <row r="4168" spans="1:6" x14ac:dyDescent="0.3">
      <c r="A4168" t="s">
        <v>5078</v>
      </c>
      <c r="B4168">
        <v>333060</v>
      </c>
      <c r="C4168">
        <v>230000</v>
      </c>
      <c r="D4168">
        <v>0</v>
      </c>
      <c r="E4168">
        <v>0</v>
      </c>
      <c r="F4168" s="4">
        <f t="shared" si="65"/>
        <v>76666.666666666672</v>
      </c>
    </row>
    <row r="4169" spans="1:6" x14ac:dyDescent="0.3">
      <c r="A4169" t="s">
        <v>5079</v>
      </c>
      <c r="B4169">
        <v>534000</v>
      </c>
      <c r="C4169">
        <v>677720</v>
      </c>
      <c r="D4169">
        <v>624260</v>
      </c>
      <c r="E4169">
        <v>402000</v>
      </c>
      <c r="F4169" s="4">
        <f t="shared" si="65"/>
        <v>567993.33333333337</v>
      </c>
    </row>
    <row r="4170" spans="1:6" x14ac:dyDescent="0.3">
      <c r="A4170" t="s">
        <v>5080</v>
      </c>
      <c r="B4170">
        <v>0</v>
      </c>
      <c r="C4170">
        <v>604000</v>
      </c>
      <c r="D4170">
        <v>1014050</v>
      </c>
      <c r="E4170">
        <v>804000</v>
      </c>
      <c r="F4170" s="4">
        <f t="shared" si="65"/>
        <v>807350</v>
      </c>
    </row>
    <row r="4171" spans="1:6" x14ac:dyDescent="0.3">
      <c r="A4171" t="s">
        <v>5081</v>
      </c>
      <c r="B4171">
        <v>6742320</v>
      </c>
      <c r="C4171">
        <v>7443750</v>
      </c>
      <c r="D4171">
        <v>16357300</v>
      </c>
      <c r="E4171">
        <v>10934050</v>
      </c>
      <c r="F4171" s="4">
        <f t="shared" si="65"/>
        <v>11578366.666666666</v>
      </c>
    </row>
    <row r="4172" spans="1:6" x14ac:dyDescent="0.3">
      <c r="A4172" t="s">
        <v>5082</v>
      </c>
      <c r="B4172">
        <v>1832250</v>
      </c>
      <c r="C4172">
        <v>0</v>
      </c>
      <c r="D4172">
        <v>3106760</v>
      </c>
      <c r="E4172">
        <v>2257710</v>
      </c>
      <c r="F4172" s="4">
        <f t="shared" si="65"/>
        <v>1788156.6666666667</v>
      </c>
    </row>
    <row r="4173" spans="1:6" x14ac:dyDescent="0.3">
      <c r="A4173" t="s">
        <v>5083</v>
      </c>
      <c r="B4173">
        <v>573300</v>
      </c>
      <c r="C4173">
        <v>652910</v>
      </c>
      <c r="D4173">
        <v>2911820</v>
      </c>
      <c r="E4173">
        <v>4358770</v>
      </c>
      <c r="F4173" s="4">
        <f t="shared" si="65"/>
        <v>2641166.6666666665</v>
      </c>
    </row>
    <row r="4174" spans="1:6" x14ac:dyDescent="0.3">
      <c r="A4174" t="s">
        <v>5084</v>
      </c>
      <c r="B4174">
        <v>3092300</v>
      </c>
      <c r="C4174">
        <v>2191560</v>
      </c>
      <c r="D4174">
        <v>2134300</v>
      </c>
      <c r="E4174">
        <v>2030400</v>
      </c>
      <c r="F4174" s="4">
        <f t="shared" si="65"/>
        <v>2118753.3333333335</v>
      </c>
    </row>
    <row r="4175" spans="1:6" x14ac:dyDescent="0.3">
      <c r="A4175" t="s">
        <v>5085</v>
      </c>
      <c r="B4175">
        <v>833600</v>
      </c>
      <c r="C4175">
        <v>0</v>
      </c>
      <c r="D4175">
        <v>700640</v>
      </c>
      <c r="E4175">
        <v>322080</v>
      </c>
      <c r="F4175" s="4">
        <f t="shared" si="65"/>
        <v>340906.66666666669</v>
      </c>
    </row>
    <row r="4176" spans="1:6" x14ac:dyDescent="0.3">
      <c r="A4176" t="s">
        <v>5086</v>
      </c>
      <c r="B4176">
        <v>900900</v>
      </c>
      <c r="C4176">
        <v>963690</v>
      </c>
      <c r="D4176">
        <v>560100</v>
      </c>
      <c r="E4176">
        <v>1972800</v>
      </c>
      <c r="F4176" s="4">
        <f t="shared" si="65"/>
        <v>1165530</v>
      </c>
    </row>
    <row r="4177" spans="1:6" x14ac:dyDescent="0.3">
      <c r="A4177" t="s">
        <v>5087</v>
      </c>
      <c r="B4177">
        <v>2425480</v>
      </c>
      <c r="C4177">
        <v>562380</v>
      </c>
      <c r="D4177">
        <v>2355130</v>
      </c>
      <c r="E4177">
        <v>2297010</v>
      </c>
      <c r="F4177" s="4">
        <f t="shared" si="65"/>
        <v>1738173.3333333333</v>
      </c>
    </row>
    <row r="4178" spans="1:6" x14ac:dyDescent="0.3">
      <c r="A4178" t="s">
        <v>5088</v>
      </c>
      <c r="B4178">
        <v>2554540</v>
      </c>
      <c r="C4178">
        <v>1110000</v>
      </c>
      <c r="D4178">
        <v>2005980</v>
      </c>
      <c r="E4178">
        <v>6704190</v>
      </c>
      <c r="F4178" s="4">
        <f t="shared" si="65"/>
        <v>3273390</v>
      </c>
    </row>
    <row r="4179" spans="1:6" x14ac:dyDescent="0.3">
      <c r="A4179" t="s">
        <v>5089</v>
      </c>
      <c r="B4179">
        <v>0</v>
      </c>
      <c r="C4179">
        <v>0</v>
      </c>
      <c r="D4179">
        <v>1074060</v>
      </c>
      <c r="E4179">
        <v>0</v>
      </c>
      <c r="F4179" s="4">
        <f t="shared" si="65"/>
        <v>358020</v>
      </c>
    </row>
    <row r="4180" spans="1:6" x14ac:dyDescent="0.3">
      <c r="A4180" t="s">
        <v>5090</v>
      </c>
      <c r="B4180">
        <v>2065060</v>
      </c>
      <c r="C4180">
        <v>666120</v>
      </c>
      <c r="D4180">
        <v>2243180</v>
      </c>
      <c r="E4180">
        <v>2190210</v>
      </c>
      <c r="F4180" s="4">
        <f t="shared" si="65"/>
        <v>1699836.6666666667</v>
      </c>
    </row>
    <row r="4181" spans="1:6" x14ac:dyDescent="0.3">
      <c r="A4181" t="s">
        <v>5091</v>
      </c>
      <c r="B4181">
        <v>0</v>
      </c>
      <c r="C4181">
        <v>0</v>
      </c>
      <c r="D4181">
        <v>360360</v>
      </c>
      <c r="E4181">
        <v>486850</v>
      </c>
      <c r="F4181" s="4">
        <f t="shared" si="65"/>
        <v>282403.33333333331</v>
      </c>
    </row>
    <row r="4182" spans="1:6" x14ac:dyDescent="0.3">
      <c r="A4182" t="s">
        <v>5092</v>
      </c>
      <c r="B4182">
        <v>370000</v>
      </c>
      <c r="C4182">
        <v>1497050</v>
      </c>
      <c r="D4182">
        <v>760760</v>
      </c>
      <c r="E4182">
        <v>2024160</v>
      </c>
      <c r="F4182" s="4">
        <f t="shared" si="65"/>
        <v>1427323.3333333333</v>
      </c>
    </row>
    <row r="4183" spans="1:6" x14ac:dyDescent="0.3">
      <c r="A4183" t="s">
        <v>760</v>
      </c>
      <c r="B4183">
        <v>2456030</v>
      </c>
      <c r="C4183">
        <v>1811260</v>
      </c>
      <c r="D4183">
        <v>3759140</v>
      </c>
      <c r="E4183">
        <v>0</v>
      </c>
      <c r="F4183" s="4">
        <f t="shared" si="65"/>
        <v>1856800</v>
      </c>
    </row>
    <row r="4184" spans="1:6" x14ac:dyDescent="0.3">
      <c r="A4184" t="s">
        <v>5093</v>
      </c>
      <c r="B4184">
        <v>1599780</v>
      </c>
      <c r="C4184">
        <v>4405310</v>
      </c>
      <c r="D4184">
        <v>4523610</v>
      </c>
      <c r="E4184">
        <v>5417360</v>
      </c>
      <c r="F4184" s="4">
        <f t="shared" si="65"/>
        <v>4782093.333333333</v>
      </c>
    </row>
    <row r="4185" spans="1:6" x14ac:dyDescent="0.3">
      <c r="A4185" t="s">
        <v>5094</v>
      </c>
      <c r="B4185">
        <v>4817540</v>
      </c>
      <c r="C4185">
        <v>6211450</v>
      </c>
      <c r="D4185">
        <v>3080350</v>
      </c>
      <c r="E4185">
        <v>5465550</v>
      </c>
      <c r="F4185" s="4">
        <f t="shared" si="65"/>
        <v>4919116.666666667</v>
      </c>
    </row>
    <row r="4186" spans="1:6" x14ac:dyDescent="0.3">
      <c r="A4186" t="s">
        <v>5095</v>
      </c>
      <c r="B4186">
        <v>1260640</v>
      </c>
      <c r="C4186">
        <v>1505140</v>
      </c>
      <c r="D4186">
        <v>637000</v>
      </c>
      <c r="E4186">
        <v>0</v>
      </c>
      <c r="F4186" s="4">
        <f t="shared" si="65"/>
        <v>714046.66666666663</v>
      </c>
    </row>
    <row r="4187" spans="1:6" x14ac:dyDescent="0.3">
      <c r="A4187" t="s">
        <v>5096</v>
      </c>
      <c r="B4187">
        <v>0</v>
      </c>
      <c r="C4187">
        <v>1480000</v>
      </c>
      <c r="D4187">
        <v>1323440</v>
      </c>
      <c r="E4187">
        <v>0</v>
      </c>
      <c r="F4187" s="4">
        <f t="shared" si="65"/>
        <v>934480</v>
      </c>
    </row>
    <row r="4188" spans="1:6" x14ac:dyDescent="0.3">
      <c r="A4188" t="s">
        <v>5097</v>
      </c>
      <c r="B4188">
        <v>861110</v>
      </c>
      <c r="C4188">
        <v>540540</v>
      </c>
      <c r="D4188">
        <v>593320</v>
      </c>
      <c r="E4188">
        <v>3209660</v>
      </c>
      <c r="F4188" s="4">
        <f t="shared" si="65"/>
        <v>1447840</v>
      </c>
    </row>
    <row r="4189" spans="1:6" x14ac:dyDescent="0.3">
      <c r="A4189" t="s">
        <v>5098</v>
      </c>
      <c r="B4189">
        <v>0</v>
      </c>
      <c r="C4189">
        <v>191100</v>
      </c>
      <c r="D4189">
        <v>264810</v>
      </c>
      <c r="E4189">
        <v>445900</v>
      </c>
      <c r="F4189" s="4">
        <f t="shared" si="65"/>
        <v>300603.33333333331</v>
      </c>
    </row>
    <row r="4190" spans="1:6" x14ac:dyDescent="0.3">
      <c r="A4190" t="s">
        <v>5099</v>
      </c>
      <c r="B4190">
        <v>0</v>
      </c>
      <c r="C4190">
        <v>1480000</v>
      </c>
      <c r="D4190">
        <v>1779050</v>
      </c>
      <c r="E4190">
        <v>0</v>
      </c>
      <c r="F4190" s="4">
        <f t="shared" si="65"/>
        <v>1086350</v>
      </c>
    </row>
    <row r="4191" spans="1:6" x14ac:dyDescent="0.3">
      <c r="A4191" t="s">
        <v>5100</v>
      </c>
      <c r="B4191">
        <v>441350</v>
      </c>
      <c r="C4191">
        <v>4168000</v>
      </c>
      <c r="D4191">
        <v>4381530</v>
      </c>
      <c r="E4191">
        <v>2228500</v>
      </c>
      <c r="F4191" s="4">
        <f t="shared" si="65"/>
        <v>3592676.6666666665</v>
      </c>
    </row>
    <row r="4192" spans="1:6" x14ac:dyDescent="0.3">
      <c r="A4192" t="s">
        <v>5101</v>
      </c>
      <c r="B4192">
        <v>530000</v>
      </c>
      <c r="C4192">
        <v>0</v>
      </c>
      <c r="D4192">
        <v>228000</v>
      </c>
      <c r="E4192">
        <v>386000</v>
      </c>
      <c r="F4192" s="4">
        <f t="shared" si="65"/>
        <v>204666.66666666666</v>
      </c>
    </row>
    <row r="4193" spans="1:6" x14ac:dyDescent="0.3">
      <c r="A4193" t="s">
        <v>5102</v>
      </c>
      <c r="B4193">
        <v>2067100</v>
      </c>
      <c r="C4193">
        <v>4230000</v>
      </c>
      <c r="D4193">
        <v>374920</v>
      </c>
      <c r="E4193">
        <v>0</v>
      </c>
      <c r="F4193" s="4">
        <f t="shared" si="65"/>
        <v>1534973.3333333333</v>
      </c>
    </row>
    <row r="4194" spans="1:6" x14ac:dyDescent="0.3">
      <c r="A4194" t="s">
        <v>5103</v>
      </c>
      <c r="B4194">
        <v>8494900</v>
      </c>
      <c r="C4194">
        <v>4348890</v>
      </c>
      <c r="D4194">
        <v>6407800</v>
      </c>
      <c r="E4194">
        <v>2525250</v>
      </c>
      <c r="F4194" s="4">
        <f t="shared" si="65"/>
        <v>4427313.333333333</v>
      </c>
    </row>
    <row r="4195" spans="1:6" x14ac:dyDescent="0.3">
      <c r="A4195" t="s">
        <v>5104</v>
      </c>
      <c r="B4195">
        <v>2879990</v>
      </c>
      <c r="C4195">
        <v>2200720</v>
      </c>
      <c r="D4195">
        <v>3217080</v>
      </c>
      <c r="E4195">
        <v>3264800</v>
      </c>
      <c r="F4195" s="4">
        <f t="shared" si="65"/>
        <v>2894200</v>
      </c>
    </row>
    <row r="4196" spans="1:6" x14ac:dyDescent="0.3">
      <c r="A4196" t="s">
        <v>5105</v>
      </c>
      <c r="B4196">
        <v>3118000</v>
      </c>
      <c r="C4196">
        <v>65934200</v>
      </c>
      <c r="D4196">
        <v>10822500</v>
      </c>
      <c r="E4196">
        <v>8887600</v>
      </c>
      <c r="F4196" s="4">
        <f t="shared" si="65"/>
        <v>28548100</v>
      </c>
    </row>
    <row r="4197" spans="1:6" x14ac:dyDescent="0.3">
      <c r="A4197" t="s">
        <v>5106</v>
      </c>
      <c r="B4197">
        <v>612960</v>
      </c>
      <c r="C4197">
        <v>0</v>
      </c>
      <c r="D4197">
        <v>0</v>
      </c>
      <c r="E4197">
        <v>0</v>
      </c>
      <c r="F4197" s="4">
        <f t="shared" si="65"/>
        <v>0</v>
      </c>
    </row>
    <row r="4198" spans="1:6" x14ac:dyDescent="0.3">
      <c r="A4198" t="s">
        <v>5107</v>
      </c>
      <c r="B4198">
        <v>0</v>
      </c>
      <c r="C4198">
        <v>0</v>
      </c>
      <c r="D4198">
        <v>234600</v>
      </c>
      <c r="E4198">
        <v>0</v>
      </c>
      <c r="F4198" s="4">
        <f t="shared" si="65"/>
        <v>78200</v>
      </c>
    </row>
    <row r="4199" spans="1:6" x14ac:dyDescent="0.3">
      <c r="A4199" t="s">
        <v>5108</v>
      </c>
      <c r="B4199">
        <v>0</v>
      </c>
      <c r="C4199">
        <v>2144220</v>
      </c>
      <c r="D4199">
        <v>2121000</v>
      </c>
      <c r="E4199">
        <v>2917900</v>
      </c>
      <c r="F4199" s="4">
        <f t="shared" si="65"/>
        <v>2394373.3333333335</v>
      </c>
    </row>
    <row r="4200" spans="1:6" x14ac:dyDescent="0.3">
      <c r="A4200" t="s">
        <v>5109</v>
      </c>
      <c r="B4200">
        <v>0</v>
      </c>
      <c r="C4200">
        <v>2137120</v>
      </c>
      <c r="D4200">
        <v>218400</v>
      </c>
      <c r="E4200">
        <v>706560</v>
      </c>
      <c r="F4200" s="4">
        <f t="shared" si="65"/>
        <v>1020693.3333333334</v>
      </c>
    </row>
    <row r="4201" spans="1:6" x14ac:dyDescent="0.3">
      <c r="A4201" t="s">
        <v>5110</v>
      </c>
      <c r="B4201">
        <v>2012550</v>
      </c>
      <c r="C4201">
        <v>1466010</v>
      </c>
      <c r="D4201">
        <v>2923100</v>
      </c>
      <c r="E4201">
        <v>0</v>
      </c>
      <c r="F4201" s="4">
        <f t="shared" si="65"/>
        <v>1463036.6666666667</v>
      </c>
    </row>
    <row r="4202" spans="1:6" x14ac:dyDescent="0.3">
      <c r="A4202" t="s">
        <v>5111</v>
      </c>
      <c r="B4202">
        <v>604240</v>
      </c>
      <c r="C4202">
        <v>810580</v>
      </c>
      <c r="D4202">
        <v>0</v>
      </c>
      <c r="E4202">
        <v>0</v>
      </c>
      <c r="F4202" s="4">
        <f t="shared" si="65"/>
        <v>270193.33333333331</v>
      </c>
    </row>
    <row r="4203" spans="1:6" x14ac:dyDescent="0.3">
      <c r="A4203" t="s">
        <v>5112</v>
      </c>
      <c r="B4203">
        <v>760530</v>
      </c>
      <c r="C4203">
        <v>1159340</v>
      </c>
      <c r="D4203">
        <v>0</v>
      </c>
      <c r="E4203">
        <v>0</v>
      </c>
      <c r="F4203" s="4">
        <f t="shared" si="65"/>
        <v>386446.66666666669</v>
      </c>
    </row>
    <row r="4204" spans="1:6" x14ac:dyDescent="0.3">
      <c r="A4204" t="s">
        <v>5113</v>
      </c>
      <c r="B4204">
        <v>4246540</v>
      </c>
      <c r="C4204">
        <v>6338790</v>
      </c>
      <c r="D4204">
        <v>7399250</v>
      </c>
      <c r="E4204">
        <v>9474480</v>
      </c>
      <c r="F4204" s="4">
        <f t="shared" si="65"/>
        <v>7737506.666666667</v>
      </c>
    </row>
    <row r="4205" spans="1:6" x14ac:dyDescent="0.3">
      <c r="A4205" t="s">
        <v>5114</v>
      </c>
      <c r="B4205">
        <v>2628250</v>
      </c>
      <c r="C4205">
        <v>1581580</v>
      </c>
      <c r="D4205">
        <v>2018010</v>
      </c>
      <c r="E4205">
        <v>2211400</v>
      </c>
      <c r="F4205" s="4">
        <f t="shared" si="65"/>
        <v>1936996.6666666667</v>
      </c>
    </row>
    <row r="4206" spans="1:6" x14ac:dyDescent="0.3">
      <c r="A4206" t="s">
        <v>5115</v>
      </c>
      <c r="B4206">
        <v>4465970</v>
      </c>
      <c r="C4206">
        <v>6308980</v>
      </c>
      <c r="D4206">
        <v>8326360</v>
      </c>
      <c r="E4206">
        <v>13449960</v>
      </c>
      <c r="F4206" s="4">
        <f t="shared" si="65"/>
        <v>9361766.666666666</v>
      </c>
    </row>
    <row r="4207" spans="1:6" x14ac:dyDescent="0.3">
      <c r="A4207" t="s">
        <v>5116</v>
      </c>
      <c r="B4207">
        <v>0</v>
      </c>
      <c r="C4207">
        <v>230000</v>
      </c>
      <c r="D4207">
        <v>0</v>
      </c>
      <c r="E4207">
        <v>0</v>
      </c>
      <c r="F4207" s="4">
        <f t="shared" si="65"/>
        <v>76666.666666666672</v>
      </c>
    </row>
    <row r="4208" spans="1:6" x14ac:dyDescent="0.3">
      <c r="A4208" t="s">
        <v>5117</v>
      </c>
      <c r="B4208">
        <v>248000</v>
      </c>
      <c r="C4208">
        <v>3241740</v>
      </c>
      <c r="D4208">
        <v>6581460</v>
      </c>
      <c r="E4208">
        <v>2657990</v>
      </c>
      <c r="F4208" s="4">
        <f t="shared" si="65"/>
        <v>4160396.6666666665</v>
      </c>
    </row>
    <row r="4209" spans="1:6" x14ac:dyDescent="0.3">
      <c r="A4209" t="s">
        <v>5118</v>
      </c>
      <c r="B4209">
        <v>3408890</v>
      </c>
      <c r="C4209">
        <v>3491730</v>
      </c>
      <c r="D4209">
        <v>1282500</v>
      </c>
      <c r="E4209">
        <v>3440560</v>
      </c>
      <c r="F4209" s="4">
        <f t="shared" si="65"/>
        <v>2738263.3333333335</v>
      </c>
    </row>
    <row r="4210" spans="1:6" x14ac:dyDescent="0.3">
      <c r="A4210" t="s">
        <v>5119</v>
      </c>
      <c r="B4210">
        <v>1745300</v>
      </c>
      <c r="C4210">
        <v>719000</v>
      </c>
      <c r="D4210">
        <v>1673750</v>
      </c>
      <c r="E4210">
        <v>1266600</v>
      </c>
      <c r="F4210" s="4">
        <f t="shared" si="65"/>
        <v>1219783.3333333333</v>
      </c>
    </row>
    <row r="4211" spans="1:6" x14ac:dyDescent="0.3">
      <c r="A4211" t="s">
        <v>365</v>
      </c>
      <c r="B4211">
        <v>0</v>
      </c>
      <c r="C4211">
        <v>1256710</v>
      </c>
      <c r="D4211">
        <v>764400</v>
      </c>
      <c r="E4211">
        <v>377650</v>
      </c>
      <c r="F4211" s="4">
        <f t="shared" si="65"/>
        <v>799586.66666666663</v>
      </c>
    </row>
    <row r="4212" spans="1:6" x14ac:dyDescent="0.3">
      <c r="A4212" t="s">
        <v>5120</v>
      </c>
      <c r="B4212">
        <v>1970690</v>
      </c>
      <c r="C4212">
        <v>3567370</v>
      </c>
      <c r="D4212">
        <v>3447950</v>
      </c>
      <c r="E4212">
        <v>1037400</v>
      </c>
      <c r="F4212" s="4">
        <f t="shared" si="65"/>
        <v>2684240</v>
      </c>
    </row>
    <row r="4213" spans="1:6" x14ac:dyDescent="0.3">
      <c r="A4213" t="s">
        <v>5121</v>
      </c>
      <c r="B4213">
        <v>406770</v>
      </c>
      <c r="C4213">
        <v>746200</v>
      </c>
      <c r="D4213">
        <v>0</v>
      </c>
      <c r="E4213">
        <v>0</v>
      </c>
      <c r="F4213" s="4">
        <f t="shared" si="65"/>
        <v>248733.33333333334</v>
      </c>
    </row>
    <row r="4214" spans="1:6" x14ac:dyDescent="0.3">
      <c r="A4214" t="s">
        <v>5122</v>
      </c>
      <c r="B4214">
        <v>916610</v>
      </c>
      <c r="C4214">
        <v>0</v>
      </c>
      <c r="D4214">
        <v>979680</v>
      </c>
      <c r="E4214">
        <v>539240</v>
      </c>
      <c r="F4214" s="4">
        <f t="shared" si="65"/>
        <v>506306.66666666669</v>
      </c>
    </row>
    <row r="4215" spans="1:6" x14ac:dyDescent="0.3">
      <c r="A4215" t="s">
        <v>5123</v>
      </c>
      <c r="B4215">
        <v>1208640</v>
      </c>
      <c r="C4215">
        <v>1345890</v>
      </c>
      <c r="D4215">
        <v>264000</v>
      </c>
      <c r="E4215">
        <v>2444400</v>
      </c>
      <c r="F4215" s="4">
        <f t="shared" si="65"/>
        <v>1351430</v>
      </c>
    </row>
    <row r="4216" spans="1:6" x14ac:dyDescent="0.3">
      <c r="A4216" t="s">
        <v>5124</v>
      </c>
      <c r="B4216">
        <v>219120</v>
      </c>
      <c r="C4216">
        <v>0</v>
      </c>
      <c r="D4216">
        <v>0</v>
      </c>
      <c r="E4216">
        <v>0</v>
      </c>
      <c r="F4216" s="4">
        <f t="shared" si="65"/>
        <v>0</v>
      </c>
    </row>
    <row r="4217" spans="1:6" x14ac:dyDescent="0.3">
      <c r="A4217" t="s">
        <v>5125</v>
      </c>
      <c r="B4217">
        <v>8092860</v>
      </c>
      <c r="C4217">
        <v>0</v>
      </c>
      <c r="D4217">
        <v>0</v>
      </c>
      <c r="E4217">
        <v>1917280</v>
      </c>
      <c r="F4217" s="4">
        <f t="shared" si="65"/>
        <v>639093.33333333337</v>
      </c>
    </row>
    <row r="4218" spans="1:6" x14ac:dyDescent="0.3">
      <c r="A4218" t="s">
        <v>5126</v>
      </c>
      <c r="B4218">
        <v>2054170</v>
      </c>
      <c r="C4218">
        <v>3613720</v>
      </c>
      <c r="D4218">
        <v>2377046</v>
      </c>
      <c r="E4218">
        <v>2858320</v>
      </c>
      <c r="F4218" s="4">
        <f t="shared" si="65"/>
        <v>2949695.3333333335</v>
      </c>
    </row>
    <row r="4219" spans="1:6" x14ac:dyDescent="0.3">
      <c r="A4219" t="s">
        <v>5127</v>
      </c>
      <c r="B4219">
        <v>706000</v>
      </c>
      <c r="C4219">
        <v>256000</v>
      </c>
      <c r="D4219">
        <v>812500</v>
      </c>
      <c r="E4219">
        <v>1135240</v>
      </c>
      <c r="F4219" s="4">
        <f t="shared" si="65"/>
        <v>734580</v>
      </c>
    </row>
    <row r="4220" spans="1:6" x14ac:dyDescent="0.3">
      <c r="A4220" t="s">
        <v>5128</v>
      </c>
      <c r="B4220">
        <v>1178000</v>
      </c>
      <c r="C4220">
        <v>4119570</v>
      </c>
      <c r="D4220">
        <v>905080</v>
      </c>
      <c r="E4220">
        <v>0</v>
      </c>
      <c r="F4220" s="4">
        <f t="shared" si="65"/>
        <v>1674883.3333333333</v>
      </c>
    </row>
    <row r="4221" spans="1:6" x14ac:dyDescent="0.3">
      <c r="A4221" t="s">
        <v>5129</v>
      </c>
      <c r="B4221">
        <v>0</v>
      </c>
      <c r="C4221">
        <v>0</v>
      </c>
      <c r="D4221">
        <v>1350440</v>
      </c>
      <c r="E4221">
        <v>0</v>
      </c>
      <c r="F4221" s="4">
        <f t="shared" si="65"/>
        <v>450146.66666666669</v>
      </c>
    </row>
    <row r="4222" spans="1:6" x14ac:dyDescent="0.3">
      <c r="A4222" t="s">
        <v>5130</v>
      </c>
      <c r="B4222">
        <v>2450800</v>
      </c>
      <c r="C4222">
        <v>2706450</v>
      </c>
      <c r="D4222">
        <v>2332150</v>
      </c>
      <c r="E4222">
        <v>2946360</v>
      </c>
      <c r="F4222" s="4">
        <f t="shared" si="65"/>
        <v>2661653.3333333335</v>
      </c>
    </row>
    <row r="4223" spans="1:6" x14ac:dyDescent="0.3">
      <c r="A4223" t="s">
        <v>5131</v>
      </c>
      <c r="B4223">
        <v>1248000</v>
      </c>
      <c r="C4223">
        <v>4099720</v>
      </c>
      <c r="D4223">
        <v>7507650</v>
      </c>
      <c r="E4223">
        <v>6535380</v>
      </c>
      <c r="F4223" s="4">
        <f t="shared" si="65"/>
        <v>6047583.333333333</v>
      </c>
    </row>
    <row r="4224" spans="1:6" x14ac:dyDescent="0.3">
      <c r="A4224" t="s">
        <v>5132</v>
      </c>
      <c r="B4224">
        <v>0</v>
      </c>
      <c r="C4224">
        <v>230000</v>
      </c>
      <c r="D4224">
        <v>0</v>
      </c>
      <c r="E4224">
        <v>577850</v>
      </c>
      <c r="F4224" s="4">
        <f t="shared" si="65"/>
        <v>269283.33333333331</v>
      </c>
    </row>
    <row r="4225" spans="1:6" x14ac:dyDescent="0.3">
      <c r="A4225" t="s">
        <v>5133</v>
      </c>
      <c r="B4225">
        <v>0</v>
      </c>
      <c r="C4225">
        <v>612200</v>
      </c>
      <c r="D4225">
        <v>644280</v>
      </c>
      <c r="E4225">
        <v>595140</v>
      </c>
      <c r="F4225" s="4">
        <f t="shared" si="65"/>
        <v>617206.66666666663</v>
      </c>
    </row>
    <row r="4226" spans="1:6" x14ac:dyDescent="0.3">
      <c r="A4226" t="s">
        <v>5134</v>
      </c>
      <c r="B4226">
        <v>263900</v>
      </c>
      <c r="C4226">
        <v>573300</v>
      </c>
      <c r="D4226">
        <v>0</v>
      </c>
      <c r="E4226">
        <v>514150</v>
      </c>
      <c r="F4226" s="4">
        <f t="shared" si="65"/>
        <v>362483.33333333331</v>
      </c>
    </row>
    <row r="4227" spans="1:6" x14ac:dyDescent="0.3">
      <c r="A4227" t="s">
        <v>5135</v>
      </c>
      <c r="B4227">
        <v>1770860</v>
      </c>
      <c r="C4227">
        <v>0</v>
      </c>
      <c r="D4227">
        <v>1499880</v>
      </c>
      <c r="E4227">
        <v>0</v>
      </c>
      <c r="F4227" s="4">
        <f t="shared" ref="F4227:F4290" si="66">SUM(C4227:E4227)/3</f>
        <v>499960</v>
      </c>
    </row>
    <row r="4228" spans="1:6" x14ac:dyDescent="0.3">
      <c r="A4228" t="s">
        <v>5136</v>
      </c>
      <c r="B4228">
        <v>4715620</v>
      </c>
      <c r="C4228">
        <v>2180990</v>
      </c>
      <c r="D4228">
        <v>4932200</v>
      </c>
      <c r="E4228">
        <v>5354600</v>
      </c>
      <c r="F4228" s="4">
        <f t="shared" si="66"/>
        <v>4155930</v>
      </c>
    </row>
    <row r="4229" spans="1:6" x14ac:dyDescent="0.3">
      <c r="A4229" t="s">
        <v>5137</v>
      </c>
      <c r="B4229">
        <v>2336880</v>
      </c>
      <c r="C4229">
        <v>3700000</v>
      </c>
      <c r="D4229">
        <v>5314400</v>
      </c>
      <c r="E4229">
        <v>2464020</v>
      </c>
      <c r="F4229" s="4">
        <f t="shared" si="66"/>
        <v>3826140</v>
      </c>
    </row>
    <row r="4230" spans="1:6" x14ac:dyDescent="0.3">
      <c r="A4230" t="s">
        <v>5138</v>
      </c>
      <c r="B4230">
        <v>1321950</v>
      </c>
      <c r="C4230">
        <v>0</v>
      </c>
      <c r="D4230">
        <v>1319500</v>
      </c>
      <c r="E4230">
        <v>1952150</v>
      </c>
      <c r="F4230" s="4">
        <f t="shared" si="66"/>
        <v>1090550</v>
      </c>
    </row>
    <row r="4231" spans="1:6" x14ac:dyDescent="0.3">
      <c r="A4231" t="s">
        <v>5139</v>
      </c>
      <c r="B4231">
        <v>0</v>
      </c>
      <c r="C4231">
        <v>0</v>
      </c>
      <c r="D4231">
        <v>214760</v>
      </c>
      <c r="E4231">
        <v>0</v>
      </c>
      <c r="F4231" s="4">
        <f t="shared" si="66"/>
        <v>71586.666666666672</v>
      </c>
    </row>
    <row r="4232" spans="1:6" x14ac:dyDescent="0.3">
      <c r="A4232" t="s">
        <v>5140</v>
      </c>
      <c r="B4232">
        <v>18485130</v>
      </c>
      <c r="C4232">
        <v>15707520</v>
      </c>
      <c r="D4232">
        <v>15881780</v>
      </c>
      <c r="E4232">
        <v>19425090</v>
      </c>
      <c r="F4232" s="4">
        <f t="shared" si="66"/>
        <v>17004796.666666668</v>
      </c>
    </row>
    <row r="4233" spans="1:6" x14ac:dyDescent="0.3">
      <c r="A4233" t="s">
        <v>5141</v>
      </c>
      <c r="B4233">
        <v>2145150</v>
      </c>
      <c r="C4233">
        <v>789690</v>
      </c>
      <c r="D4233">
        <v>0</v>
      </c>
      <c r="E4233">
        <v>386000</v>
      </c>
      <c r="F4233" s="4">
        <f t="shared" si="66"/>
        <v>391896.66666666669</v>
      </c>
    </row>
    <row r="4234" spans="1:6" x14ac:dyDescent="0.3">
      <c r="A4234" t="s">
        <v>5142</v>
      </c>
      <c r="B4234">
        <v>959140</v>
      </c>
      <c r="C4234">
        <v>230000</v>
      </c>
      <c r="D4234">
        <v>0</v>
      </c>
      <c r="E4234">
        <v>0</v>
      </c>
      <c r="F4234" s="4">
        <f t="shared" si="66"/>
        <v>76666.666666666672</v>
      </c>
    </row>
    <row r="4235" spans="1:6" x14ac:dyDescent="0.3">
      <c r="A4235" t="s">
        <v>5143</v>
      </c>
      <c r="B4235">
        <v>0</v>
      </c>
      <c r="C4235">
        <v>0</v>
      </c>
      <c r="D4235">
        <v>1037400</v>
      </c>
      <c r="E4235">
        <v>606060</v>
      </c>
      <c r="F4235" s="4">
        <f t="shared" si="66"/>
        <v>547820</v>
      </c>
    </row>
    <row r="4236" spans="1:6" x14ac:dyDescent="0.3">
      <c r="A4236" t="s">
        <v>5144</v>
      </c>
      <c r="B4236">
        <v>0</v>
      </c>
      <c r="C4236">
        <v>1070000</v>
      </c>
      <c r="D4236">
        <v>1902900</v>
      </c>
      <c r="E4236">
        <v>1190000</v>
      </c>
      <c r="F4236" s="4">
        <f t="shared" si="66"/>
        <v>1387633.3333333333</v>
      </c>
    </row>
    <row r="4237" spans="1:6" x14ac:dyDescent="0.3">
      <c r="A4237" t="s">
        <v>873</v>
      </c>
      <c r="B4237">
        <v>3498680</v>
      </c>
      <c r="C4237">
        <v>3097640</v>
      </c>
      <c r="D4237">
        <v>2113000</v>
      </c>
      <c r="E4237">
        <v>2978490</v>
      </c>
      <c r="F4237" s="4">
        <f t="shared" si="66"/>
        <v>2729710</v>
      </c>
    </row>
    <row r="4238" spans="1:6" x14ac:dyDescent="0.3">
      <c r="A4238" t="s">
        <v>5145</v>
      </c>
      <c r="B4238">
        <v>1257300</v>
      </c>
      <c r="C4238">
        <v>2133200</v>
      </c>
      <c r="D4238">
        <v>2468090</v>
      </c>
      <c r="E4238">
        <v>2036160</v>
      </c>
      <c r="F4238" s="4">
        <f t="shared" si="66"/>
        <v>2212483.3333333335</v>
      </c>
    </row>
    <row r="4239" spans="1:6" x14ac:dyDescent="0.3">
      <c r="A4239" t="s">
        <v>5146</v>
      </c>
      <c r="B4239">
        <v>0</v>
      </c>
      <c r="C4239">
        <v>0</v>
      </c>
      <c r="D4239">
        <v>1457450</v>
      </c>
      <c r="E4239">
        <v>804000</v>
      </c>
      <c r="F4239" s="4">
        <f t="shared" si="66"/>
        <v>753816.66666666663</v>
      </c>
    </row>
    <row r="4240" spans="1:6" x14ac:dyDescent="0.3">
      <c r="A4240" t="s">
        <v>5147</v>
      </c>
      <c r="B4240">
        <v>0</v>
      </c>
      <c r="C4240">
        <v>840840</v>
      </c>
      <c r="D4240">
        <v>828640</v>
      </c>
      <c r="E4240">
        <v>785330</v>
      </c>
      <c r="F4240" s="4">
        <f t="shared" si="66"/>
        <v>818270</v>
      </c>
    </row>
    <row r="4241" spans="1:6" x14ac:dyDescent="0.3">
      <c r="A4241" t="s">
        <v>5148</v>
      </c>
      <c r="B4241">
        <v>0</v>
      </c>
      <c r="C4241">
        <v>939120</v>
      </c>
      <c r="D4241">
        <v>1101300</v>
      </c>
      <c r="E4241">
        <v>573300</v>
      </c>
      <c r="F4241" s="4">
        <f t="shared" si="66"/>
        <v>871240</v>
      </c>
    </row>
    <row r="4242" spans="1:6" x14ac:dyDescent="0.3">
      <c r="A4242" t="s">
        <v>5149</v>
      </c>
      <c r="B4242">
        <v>7662280</v>
      </c>
      <c r="C4242">
        <v>5180000</v>
      </c>
      <c r="D4242">
        <v>2214940</v>
      </c>
      <c r="E4242">
        <v>5252800</v>
      </c>
      <c r="F4242" s="4">
        <f t="shared" si="66"/>
        <v>4215913.333333333</v>
      </c>
    </row>
    <row r="4243" spans="1:6" x14ac:dyDescent="0.3">
      <c r="A4243" t="s">
        <v>5150</v>
      </c>
      <c r="B4243">
        <v>3298750</v>
      </c>
      <c r="C4243">
        <v>0</v>
      </c>
      <c r="D4243">
        <v>0</v>
      </c>
      <c r="E4243">
        <v>5879070</v>
      </c>
      <c r="F4243" s="4">
        <f t="shared" si="66"/>
        <v>1959690</v>
      </c>
    </row>
    <row r="4244" spans="1:6" x14ac:dyDescent="0.3">
      <c r="A4244" t="s">
        <v>5151</v>
      </c>
      <c r="B4244">
        <v>0</v>
      </c>
      <c r="C4244">
        <v>182000</v>
      </c>
      <c r="D4244">
        <v>652100</v>
      </c>
      <c r="E4244">
        <v>276640</v>
      </c>
      <c r="F4244" s="4">
        <f t="shared" si="66"/>
        <v>370246.66666666669</v>
      </c>
    </row>
    <row r="4245" spans="1:6" x14ac:dyDescent="0.3">
      <c r="A4245" t="s">
        <v>5152</v>
      </c>
      <c r="B4245">
        <v>0</v>
      </c>
      <c r="C4245">
        <v>1316020</v>
      </c>
      <c r="D4245">
        <v>1104740</v>
      </c>
      <c r="E4245">
        <v>0</v>
      </c>
      <c r="F4245" s="4">
        <f t="shared" si="66"/>
        <v>806920</v>
      </c>
    </row>
    <row r="4246" spans="1:6" x14ac:dyDescent="0.3">
      <c r="A4246" t="s">
        <v>5153</v>
      </c>
      <c r="B4246">
        <v>409500</v>
      </c>
      <c r="C4246">
        <v>690000</v>
      </c>
      <c r="D4246">
        <v>499450</v>
      </c>
      <c r="E4246">
        <v>402000</v>
      </c>
      <c r="F4246" s="4">
        <f t="shared" si="66"/>
        <v>530483.33333333337</v>
      </c>
    </row>
    <row r="4247" spans="1:6" x14ac:dyDescent="0.3">
      <c r="A4247" t="s">
        <v>5154</v>
      </c>
      <c r="B4247">
        <v>25283050</v>
      </c>
      <c r="C4247">
        <v>4233050</v>
      </c>
      <c r="D4247">
        <v>7366650</v>
      </c>
      <c r="E4247">
        <v>5454110</v>
      </c>
      <c r="F4247" s="4">
        <f t="shared" si="66"/>
        <v>5684603.333333333</v>
      </c>
    </row>
    <row r="4248" spans="1:6" x14ac:dyDescent="0.3">
      <c r="A4248" t="s">
        <v>5155</v>
      </c>
      <c r="B4248">
        <v>2587240</v>
      </c>
      <c r="C4248">
        <v>6664650</v>
      </c>
      <c r="D4248">
        <v>7363720</v>
      </c>
      <c r="E4248">
        <v>6057840</v>
      </c>
      <c r="F4248" s="4">
        <f t="shared" si="66"/>
        <v>6695403.333333333</v>
      </c>
    </row>
    <row r="4249" spans="1:6" x14ac:dyDescent="0.3">
      <c r="A4249" t="s">
        <v>5156</v>
      </c>
      <c r="B4249">
        <v>0</v>
      </c>
      <c r="C4249">
        <v>234000</v>
      </c>
      <c r="D4249">
        <v>829140</v>
      </c>
      <c r="E4249">
        <v>0</v>
      </c>
      <c r="F4249" s="4">
        <f t="shared" si="66"/>
        <v>354380</v>
      </c>
    </row>
    <row r="4250" spans="1:6" x14ac:dyDescent="0.3">
      <c r="A4250" t="s">
        <v>5157</v>
      </c>
      <c r="B4250">
        <v>3795200</v>
      </c>
      <c r="C4250">
        <v>2167860</v>
      </c>
      <c r="D4250">
        <v>2079250</v>
      </c>
      <c r="E4250">
        <v>3935900</v>
      </c>
      <c r="F4250" s="4">
        <f t="shared" si="66"/>
        <v>2727670</v>
      </c>
    </row>
    <row r="4251" spans="1:6" x14ac:dyDescent="0.3">
      <c r="A4251" t="s">
        <v>5158</v>
      </c>
      <c r="B4251">
        <v>31854700</v>
      </c>
      <c r="C4251">
        <v>57163490</v>
      </c>
      <c r="D4251">
        <v>223223480</v>
      </c>
      <c r="E4251">
        <v>29891650</v>
      </c>
      <c r="F4251" s="4">
        <f t="shared" si="66"/>
        <v>103426206.66666667</v>
      </c>
    </row>
    <row r="4252" spans="1:6" x14ac:dyDescent="0.3">
      <c r="A4252" t="s">
        <v>5159</v>
      </c>
      <c r="B4252">
        <v>3695480</v>
      </c>
      <c r="C4252">
        <v>3715200</v>
      </c>
      <c r="D4252">
        <v>3061080</v>
      </c>
      <c r="E4252">
        <v>2218440</v>
      </c>
      <c r="F4252" s="4">
        <f t="shared" si="66"/>
        <v>2998240</v>
      </c>
    </row>
    <row r="4253" spans="1:6" x14ac:dyDescent="0.3">
      <c r="A4253" t="s">
        <v>5160</v>
      </c>
      <c r="B4253">
        <v>1806000</v>
      </c>
      <c r="C4253">
        <v>0</v>
      </c>
      <c r="D4253">
        <v>906400</v>
      </c>
      <c r="E4253">
        <v>0</v>
      </c>
      <c r="F4253" s="4">
        <f t="shared" si="66"/>
        <v>302133.33333333331</v>
      </c>
    </row>
    <row r="4254" spans="1:6" x14ac:dyDescent="0.3">
      <c r="A4254" t="s">
        <v>5161</v>
      </c>
      <c r="B4254">
        <v>2161100</v>
      </c>
      <c r="C4254">
        <v>0</v>
      </c>
      <c r="D4254">
        <v>2075100</v>
      </c>
      <c r="E4254">
        <v>2857580</v>
      </c>
      <c r="F4254" s="4">
        <f t="shared" si="66"/>
        <v>1644226.6666666667</v>
      </c>
    </row>
    <row r="4255" spans="1:6" x14ac:dyDescent="0.3">
      <c r="A4255" t="s">
        <v>241</v>
      </c>
      <c r="B4255">
        <v>0</v>
      </c>
      <c r="C4255">
        <v>1276400</v>
      </c>
      <c r="D4255">
        <v>0</v>
      </c>
      <c r="E4255">
        <v>0</v>
      </c>
      <c r="F4255" s="4">
        <f t="shared" si="66"/>
        <v>425466.66666666669</v>
      </c>
    </row>
    <row r="4256" spans="1:6" x14ac:dyDescent="0.3">
      <c r="A4256" t="s">
        <v>5162</v>
      </c>
      <c r="B4256">
        <v>0</v>
      </c>
      <c r="C4256">
        <v>421100</v>
      </c>
      <c r="D4256">
        <v>0</v>
      </c>
      <c r="E4256">
        <v>0</v>
      </c>
      <c r="F4256" s="4">
        <f t="shared" si="66"/>
        <v>140366.66666666666</v>
      </c>
    </row>
    <row r="4257" spans="1:6" x14ac:dyDescent="0.3">
      <c r="A4257" t="s">
        <v>5163</v>
      </c>
      <c r="B4257">
        <v>2334320</v>
      </c>
      <c r="C4257">
        <v>2046590</v>
      </c>
      <c r="D4257">
        <v>9668750</v>
      </c>
      <c r="E4257">
        <v>3671390</v>
      </c>
      <c r="F4257" s="4">
        <f t="shared" si="66"/>
        <v>5128910</v>
      </c>
    </row>
    <row r="4258" spans="1:6" x14ac:dyDescent="0.3">
      <c r="A4258" t="s">
        <v>5164</v>
      </c>
      <c r="B4258">
        <v>6464980</v>
      </c>
      <c r="C4258">
        <v>6691570</v>
      </c>
      <c r="D4258">
        <v>7828730</v>
      </c>
      <c r="E4258">
        <v>6628090</v>
      </c>
      <c r="F4258" s="4">
        <f t="shared" si="66"/>
        <v>7049463.333333333</v>
      </c>
    </row>
    <row r="4259" spans="1:6" x14ac:dyDescent="0.3">
      <c r="A4259" t="s">
        <v>5165</v>
      </c>
      <c r="B4259">
        <v>2612180</v>
      </c>
      <c r="C4259">
        <v>3942880</v>
      </c>
      <c r="D4259">
        <v>20854510</v>
      </c>
      <c r="E4259">
        <v>11030590</v>
      </c>
      <c r="F4259" s="4">
        <f t="shared" si="66"/>
        <v>11942660</v>
      </c>
    </row>
    <row r="4260" spans="1:6" x14ac:dyDescent="0.3">
      <c r="A4260" t="s">
        <v>5166</v>
      </c>
      <c r="B4260">
        <v>465000</v>
      </c>
      <c r="C4260">
        <v>0</v>
      </c>
      <c r="D4260">
        <v>0</v>
      </c>
      <c r="E4260">
        <v>0</v>
      </c>
      <c r="F4260" s="4">
        <f t="shared" si="66"/>
        <v>0</v>
      </c>
    </row>
    <row r="4261" spans="1:6" x14ac:dyDescent="0.3">
      <c r="A4261" t="s">
        <v>5167</v>
      </c>
      <c r="B4261">
        <v>2606600</v>
      </c>
      <c r="C4261">
        <v>4038770</v>
      </c>
      <c r="D4261">
        <v>4082200</v>
      </c>
      <c r="E4261">
        <v>4047720</v>
      </c>
      <c r="F4261" s="4">
        <f t="shared" si="66"/>
        <v>4056230</v>
      </c>
    </row>
    <row r="4262" spans="1:6" x14ac:dyDescent="0.3">
      <c r="A4262" t="s">
        <v>5168</v>
      </c>
      <c r="B4262">
        <v>370000</v>
      </c>
      <c r="C4262">
        <v>1613430</v>
      </c>
      <c r="D4262">
        <v>992200</v>
      </c>
      <c r="E4262">
        <v>393750</v>
      </c>
      <c r="F4262" s="4">
        <f t="shared" si="66"/>
        <v>999793.33333333337</v>
      </c>
    </row>
    <row r="4263" spans="1:6" x14ac:dyDescent="0.3">
      <c r="A4263" t="s">
        <v>5169</v>
      </c>
      <c r="B4263">
        <v>516880</v>
      </c>
      <c r="C4263">
        <v>1530790</v>
      </c>
      <c r="D4263">
        <v>956260</v>
      </c>
      <c r="E4263">
        <v>418890</v>
      </c>
      <c r="F4263" s="4">
        <f t="shared" si="66"/>
        <v>968646.66666666663</v>
      </c>
    </row>
    <row r="4264" spans="1:6" x14ac:dyDescent="0.3">
      <c r="A4264" t="s">
        <v>5170</v>
      </c>
      <c r="B4264">
        <v>1668030</v>
      </c>
      <c r="C4264">
        <v>521200</v>
      </c>
      <c r="D4264">
        <v>2031120</v>
      </c>
      <c r="E4264">
        <v>3501780</v>
      </c>
      <c r="F4264" s="4">
        <f t="shared" si="66"/>
        <v>2018033.3333333333</v>
      </c>
    </row>
    <row r="4265" spans="1:6" x14ac:dyDescent="0.3">
      <c r="A4265" t="s">
        <v>5171</v>
      </c>
      <c r="B4265">
        <v>1151150</v>
      </c>
      <c r="C4265">
        <v>1183000</v>
      </c>
      <c r="D4265">
        <v>0</v>
      </c>
      <c r="E4265">
        <v>832650</v>
      </c>
      <c r="F4265" s="4">
        <f t="shared" si="66"/>
        <v>671883.33333333337</v>
      </c>
    </row>
    <row r="4266" spans="1:6" x14ac:dyDescent="0.3">
      <c r="A4266" t="s">
        <v>5172</v>
      </c>
      <c r="B4266">
        <v>0</v>
      </c>
      <c r="C4266">
        <v>305000</v>
      </c>
      <c r="D4266">
        <v>240240</v>
      </c>
      <c r="E4266">
        <v>311100</v>
      </c>
      <c r="F4266" s="4">
        <f t="shared" si="66"/>
        <v>285446.66666666669</v>
      </c>
    </row>
    <row r="4267" spans="1:6" x14ac:dyDescent="0.3">
      <c r="A4267" t="s">
        <v>5173</v>
      </c>
      <c r="B4267">
        <v>256000</v>
      </c>
      <c r="C4267">
        <v>2102980</v>
      </c>
      <c r="D4267">
        <v>2172050</v>
      </c>
      <c r="E4267">
        <v>2307560</v>
      </c>
      <c r="F4267" s="4">
        <f t="shared" si="66"/>
        <v>2194196.6666666665</v>
      </c>
    </row>
    <row r="4268" spans="1:6" x14ac:dyDescent="0.3">
      <c r="A4268" t="s">
        <v>5174</v>
      </c>
      <c r="B4268">
        <v>1795580</v>
      </c>
      <c r="C4268">
        <v>0</v>
      </c>
      <c r="D4268">
        <v>2383290</v>
      </c>
      <c r="E4268">
        <v>3142210</v>
      </c>
      <c r="F4268" s="4">
        <f t="shared" si="66"/>
        <v>1841833.3333333333</v>
      </c>
    </row>
    <row r="4269" spans="1:6" x14ac:dyDescent="0.3">
      <c r="A4269" t="s">
        <v>5175</v>
      </c>
      <c r="B4269">
        <v>5651850</v>
      </c>
      <c r="C4269">
        <v>13511880</v>
      </c>
      <c r="D4269">
        <v>5129900</v>
      </c>
      <c r="E4269">
        <v>9331600</v>
      </c>
      <c r="F4269" s="4">
        <f t="shared" si="66"/>
        <v>9324460</v>
      </c>
    </row>
    <row r="4270" spans="1:6" x14ac:dyDescent="0.3">
      <c r="A4270" t="s">
        <v>5176</v>
      </c>
      <c r="B4270">
        <v>382200</v>
      </c>
      <c r="C4270">
        <v>202400</v>
      </c>
      <c r="D4270">
        <v>0</v>
      </c>
      <c r="E4270">
        <v>0</v>
      </c>
      <c r="F4270" s="4">
        <f t="shared" si="66"/>
        <v>67466.666666666672</v>
      </c>
    </row>
    <row r="4271" spans="1:6" x14ac:dyDescent="0.3">
      <c r="A4271" t="s">
        <v>5177</v>
      </c>
      <c r="B4271">
        <v>0</v>
      </c>
      <c r="C4271">
        <v>2184910</v>
      </c>
      <c r="D4271">
        <v>0</v>
      </c>
      <c r="E4271">
        <v>2147600</v>
      </c>
      <c r="F4271" s="4">
        <f t="shared" si="66"/>
        <v>1444170</v>
      </c>
    </row>
    <row r="4272" spans="1:6" x14ac:dyDescent="0.3">
      <c r="A4272" t="s">
        <v>5178</v>
      </c>
      <c r="B4272">
        <v>938210</v>
      </c>
      <c r="C4272">
        <v>0</v>
      </c>
      <c r="D4272">
        <v>1186640</v>
      </c>
      <c r="E4272">
        <v>3438080</v>
      </c>
      <c r="F4272" s="4">
        <f t="shared" si="66"/>
        <v>1541573.3333333333</v>
      </c>
    </row>
    <row r="4273" spans="1:6" x14ac:dyDescent="0.3">
      <c r="A4273" t="s">
        <v>5179</v>
      </c>
      <c r="B4273">
        <v>0</v>
      </c>
      <c r="C4273">
        <v>4319400</v>
      </c>
      <c r="D4273">
        <v>2237000</v>
      </c>
      <c r="E4273">
        <v>3007550</v>
      </c>
      <c r="F4273" s="4">
        <f t="shared" si="66"/>
        <v>3187983.3333333335</v>
      </c>
    </row>
    <row r="4274" spans="1:6" x14ac:dyDescent="0.3">
      <c r="A4274" t="s">
        <v>5180</v>
      </c>
      <c r="B4274">
        <v>4256640</v>
      </c>
      <c r="C4274">
        <v>4031240</v>
      </c>
      <c r="D4274">
        <v>2828440</v>
      </c>
      <c r="E4274">
        <v>3847430</v>
      </c>
      <c r="F4274" s="4">
        <f t="shared" si="66"/>
        <v>3569036.6666666665</v>
      </c>
    </row>
    <row r="4275" spans="1:6" x14ac:dyDescent="0.3">
      <c r="A4275" t="s">
        <v>5181</v>
      </c>
      <c r="B4275">
        <v>4189580</v>
      </c>
      <c r="C4275">
        <v>8878050</v>
      </c>
      <c r="D4275">
        <v>6183330</v>
      </c>
      <c r="E4275">
        <v>6507790</v>
      </c>
      <c r="F4275" s="4">
        <f t="shared" si="66"/>
        <v>7189723.333333333</v>
      </c>
    </row>
    <row r="4276" spans="1:6" x14ac:dyDescent="0.3">
      <c r="A4276" t="s">
        <v>5182</v>
      </c>
      <c r="B4276">
        <v>889070</v>
      </c>
      <c r="C4276">
        <v>3046360</v>
      </c>
      <c r="D4276">
        <v>1425060</v>
      </c>
      <c r="E4276">
        <v>2309680</v>
      </c>
      <c r="F4276" s="4">
        <f t="shared" si="66"/>
        <v>2260366.6666666665</v>
      </c>
    </row>
    <row r="4277" spans="1:6" x14ac:dyDescent="0.3">
      <c r="A4277" t="s">
        <v>5183</v>
      </c>
      <c r="B4277">
        <v>697060</v>
      </c>
      <c r="C4277">
        <v>1334060</v>
      </c>
      <c r="D4277">
        <v>3095820</v>
      </c>
      <c r="E4277">
        <v>1654380</v>
      </c>
      <c r="F4277" s="4">
        <f t="shared" si="66"/>
        <v>2028086.6666666667</v>
      </c>
    </row>
    <row r="4278" spans="1:6" x14ac:dyDescent="0.3">
      <c r="A4278" t="s">
        <v>5184</v>
      </c>
      <c r="B4278">
        <v>1094450</v>
      </c>
      <c r="C4278">
        <v>635000</v>
      </c>
      <c r="D4278">
        <v>682500</v>
      </c>
      <c r="E4278">
        <v>0</v>
      </c>
      <c r="F4278" s="4">
        <f t="shared" si="66"/>
        <v>439166.66666666669</v>
      </c>
    </row>
    <row r="4279" spans="1:6" x14ac:dyDescent="0.3">
      <c r="A4279" t="s">
        <v>5185</v>
      </c>
      <c r="B4279">
        <v>2838100</v>
      </c>
      <c r="C4279">
        <v>4475000</v>
      </c>
      <c r="D4279">
        <v>2585400</v>
      </c>
      <c r="E4279">
        <v>2381820</v>
      </c>
      <c r="F4279" s="4">
        <f t="shared" si="66"/>
        <v>3147406.6666666665</v>
      </c>
    </row>
    <row r="4280" spans="1:6" x14ac:dyDescent="0.3">
      <c r="A4280" t="s">
        <v>5186</v>
      </c>
      <c r="B4280">
        <v>315000</v>
      </c>
      <c r="C4280">
        <v>939120</v>
      </c>
      <c r="D4280">
        <v>1243640</v>
      </c>
      <c r="E4280">
        <v>0</v>
      </c>
      <c r="F4280" s="4">
        <f t="shared" si="66"/>
        <v>727586.66666666663</v>
      </c>
    </row>
    <row r="4281" spans="1:6" x14ac:dyDescent="0.3">
      <c r="A4281" t="s">
        <v>5187</v>
      </c>
      <c r="B4281">
        <v>344000</v>
      </c>
      <c r="C4281">
        <v>0</v>
      </c>
      <c r="D4281">
        <v>0</v>
      </c>
      <c r="E4281">
        <v>273000</v>
      </c>
      <c r="F4281" s="4">
        <f t="shared" si="66"/>
        <v>91000</v>
      </c>
    </row>
    <row r="4282" spans="1:6" x14ac:dyDescent="0.3">
      <c r="A4282" t="s">
        <v>5188</v>
      </c>
      <c r="B4282">
        <v>5120720</v>
      </c>
      <c r="C4282">
        <v>4458520</v>
      </c>
      <c r="D4282">
        <v>0</v>
      </c>
      <c r="E4282">
        <v>2351500</v>
      </c>
      <c r="F4282" s="4">
        <f t="shared" si="66"/>
        <v>2270006.6666666665</v>
      </c>
    </row>
    <row r="4283" spans="1:6" x14ac:dyDescent="0.3">
      <c r="A4283" t="s">
        <v>5189</v>
      </c>
      <c r="B4283">
        <v>0</v>
      </c>
      <c r="C4283">
        <v>584360</v>
      </c>
      <c r="D4283">
        <v>1903350</v>
      </c>
      <c r="E4283">
        <v>1838150</v>
      </c>
      <c r="F4283" s="4">
        <f t="shared" si="66"/>
        <v>1441953.3333333333</v>
      </c>
    </row>
    <row r="4284" spans="1:6" x14ac:dyDescent="0.3">
      <c r="A4284" t="s">
        <v>5190</v>
      </c>
      <c r="B4284">
        <v>0</v>
      </c>
      <c r="C4284">
        <v>0</v>
      </c>
      <c r="D4284">
        <v>620440</v>
      </c>
      <c r="E4284">
        <v>397800</v>
      </c>
      <c r="F4284" s="4">
        <f t="shared" si="66"/>
        <v>339413.33333333331</v>
      </c>
    </row>
    <row r="4285" spans="1:6" x14ac:dyDescent="0.3">
      <c r="A4285" t="s">
        <v>5191</v>
      </c>
      <c r="B4285">
        <v>0</v>
      </c>
      <c r="C4285">
        <v>573300</v>
      </c>
      <c r="D4285">
        <v>458640</v>
      </c>
      <c r="E4285">
        <v>844800</v>
      </c>
      <c r="F4285" s="4">
        <f t="shared" si="66"/>
        <v>625580</v>
      </c>
    </row>
    <row r="4286" spans="1:6" x14ac:dyDescent="0.3">
      <c r="A4286" t="s">
        <v>5192</v>
      </c>
      <c r="B4286">
        <v>2174480</v>
      </c>
      <c r="C4286">
        <v>730000</v>
      </c>
      <c r="D4286">
        <v>1506600</v>
      </c>
      <c r="E4286">
        <v>4026970</v>
      </c>
      <c r="F4286" s="4">
        <f t="shared" si="66"/>
        <v>2087856.6666666667</v>
      </c>
    </row>
    <row r="4287" spans="1:6" x14ac:dyDescent="0.3">
      <c r="A4287" t="s">
        <v>5193</v>
      </c>
      <c r="B4287">
        <v>2048920</v>
      </c>
      <c r="C4287">
        <v>1497420</v>
      </c>
      <c r="D4287">
        <v>1915550</v>
      </c>
      <c r="E4287">
        <v>0</v>
      </c>
      <c r="F4287" s="4">
        <f t="shared" si="66"/>
        <v>1137656.6666666667</v>
      </c>
    </row>
    <row r="4288" spans="1:6" x14ac:dyDescent="0.3">
      <c r="A4288" t="s">
        <v>5194</v>
      </c>
      <c r="B4288">
        <v>0</v>
      </c>
      <c r="C4288">
        <v>4032750</v>
      </c>
      <c r="D4288">
        <v>4156780</v>
      </c>
      <c r="E4288">
        <v>4181680</v>
      </c>
      <c r="F4288" s="4">
        <f t="shared" si="66"/>
        <v>4123736.6666666665</v>
      </c>
    </row>
    <row r="4289" spans="1:6" x14ac:dyDescent="0.3">
      <c r="A4289" t="s">
        <v>5195</v>
      </c>
      <c r="B4289">
        <v>662400</v>
      </c>
      <c r="C4289">
        <v>2161100</v>
      </c>
      <c r="D4289">
        <v>2265900</v>
      </c>
      <c r="E4289">
        <v>2154460</v>
      </c>
      <c r="F4289" s="4">
        <f t="shared" si="66"/>
        <v>2193820</v>
      </c>
    </row>
    <row r="4290" spans="1:6" x14ac:dyDescent="0.3">
      <c r="A4290" t="s">
        <v>5196</v>
      </c>
      <c r="B4290">
        <v>2165720</v>
      </c>
      <c r="C4290">
        <v>264000</v>
      </c>
      <c r="D4290">
        <v>2259210</v>
      </c>
      <c r="E4290">
        <v>946180</v>
      </c>
      <c r="F4290" s="4">
        <f t="shared" si="66"/>
        <v>1156463.3333333333</v>
      </c>
    </row>
    <row r="4291" spans="1:6" x14ac:dyDescent="0.3">
      <c r="A4291" t="s">
        <v>5197</v>
      </c>
      <c r="B4291">
        <v>0</v>
      </c>
      <c r="C4291">
        <v>0</v>
      </c>
      <c r="D4291">
        <v>386000</v>
      </c>
      <c r="E4291">
        <v>1138440</v>
      </c>
      <c r="F4291" s="4">
        <f t="shared" ref="F4291:F4354" si="67">SUM(C4291:E4291)/3</f>
        <v>508146.66666666669</v>
      </c>
    </row>
    <row r="4292" spans="1:6" x14ac:dyDescent="0.3">
      <c r="A4292" t="s">
        <v>5198</v>
      </c>
      <c r="B4292">
        <v>4395460</v>
      </c>
      <c r="C4292">
        <v>4872000</v>
      </c>
      <c r="D4292">
        <v>5803880</v>
      </c>
      <c r="E4292">
        <v>5335160</v>
      </c>
      <c r="F4292" s="4">
        <f t="shared" si="67"/>
        <v>5337013.333333333</v>
      </c>
    </row>
    <row r="4293" spans="1:6" x14ac:dyDescent="0.3">
      <c r="A4293" t="s">
        <v>5199</v>
      </c>
      <c r="B4293">
        <v>776000</v>
      </c>
      <c r="C4293">
        <v>3427920</v>
      </c>
      <c r="D4293">
        <v>1253400</v>
      </c>
      <c r="E4293">
        <v>961000</v>
      </c>
      <c r="F4293" s="4">
        <f t="shared" si="67"/>
        <v>1880773.3333333333</v>
      </c>
    </row>
    <row r="4294" spans="1:6" x14ac:dyDescent="0.3">
      <c r="A4294" t="s">
        <v>5200</v>
      </c>
      <c r="B4294">
        <v>2430810</v>
      </c>
      <c r="C4294">
        <v>4299840</v>
      </c>
      <c r="D4294">
        <v>2546350</v>
      </c>
      <c r="E4294">
        <v>4570820</v>
      </c>
      <c r="F4294" s="4">
        <f t="shared" si="67"/>
        <v>3805670</v>
      </c>
    </row>
    <row r="4295" spans="1:6" x14ac:dyDescent="0.3">
      <c r="A4295" t="s">
        <v>5201</v>
      </c>
      <c r="B4295">
        <v>213850</v>
      </c>
      <c r="C4295">
        <v>900300</v>
      </c>
      <c r="D4295">
        <v>3700000</v>
      </c>
      <c r="E4295">
        <v>764180</v>
      </c>
      <c r="F4295" s="4">
        <f t="shared" si="67"/>
        <v>1788160</v>
      </c>
    </row>
    <row r="4296" spans="1:6" x14ac:dyDescent="0.3">
      <c r="A4296" t="s">
        <v>5202</v>
      </c>
      <c r="B4296">
        <v>3283090</v>
      </c>
      <c r="C4296">
        <v>300300</v>
      </c>
      <c r="D4296">
        <v>1110000</v>
      </c>
      <c r="E4296">
        <v>0</v>
      </c>
      <c r="F4296" s="4">
        <f t="shared" si="67"/>
        <v>470100</v>
      </c>
    </row>
    <row r="4297" spans="1:6" x14ac:dyDescent="0.3">
      <c r="A4297" t="s">
        <v>5203</v>
      </c>
      <c r="B4297">
        <v>12669730</v>
      </c>
      <c r="C4297">
        <v>11759550</v>
      </c>
      <c r="D4297">
        <v>15041000</v>
      </c>
      <c r="E4297">
        <v>32503330</v>
      </c>
      <c r="F4297" s="4">
        <f t="shared" si="67"/>
        <v>19767960</v>
      </c>
    </row>
    <row r="4298" spans="1:6" x14ac:dyDescent="0.3">
      <c r="A4298" t="s">
        <v>5204</v>
      </c>
      <c r="B4298">
        <v>2686270</v>
      </c>
      <c r="C4298">
        <v>2124880</v>
      </c>
      <c r="D4298">
        <v>2282600</v>
      </c>
      <c r="E4298">
        <v>3485700</v>
      </c>
      <c r="F4298" s="4">
        <f t="shared" si="67"/>
        <v>2631060</v>
      </c>
    </row>
    <row r="4299" spans="1:6" x14ac:dyDescent="0.3">
      <c r="A4299" t="s">
        <v>5205</v>
      </c>
      <c r="B4299">
        <v>0</v>
      </c>
      <c r="C4299">
        <v>681590</v>
      </c>
      <c r="D4299">
        <v>540540</v>
      </c>
      <c r="E4299">
        <v>1595140</v>
      </c>
      <c r="F4299" s="4">
        <f t="shared" si="67"/>
        <v>939090</v>
      </c>
    </row>
    <row r="4300" spans="1:6" x14ac:dyDescent="0.3">
      <c r="A4300" t="s">
        <v>323</v>
      </c>
      <c r="B4300">
        <v>740000</v>
      </c>
      <c r="C4300">
        <v>5087600</v>
      </c>
      <c r="D4300">
        <v>2420560</v>
      </c>
      <c r="E4300">
        <v>2267500</v>
      </c>
      <c r="F4300" s="4">
        <f t="shared" si="67"/>
        <v>3258553.3333333335</v>
      </c>
    </row>
    <row r="4301" spans="1:6" x14ac:dyDescent="0.3">
      <c r="A4301" t="s">
        <v>5206</v>
      </c>
      <c r="B4301">
        <v>571950</v>
      </c>
      <c r="C4301">
        <v>0</v>
      </c>
      <c r="D4301">
        <v>0</v>
      </c>
      <c r="E4301">
        <v>0</v>
      </c>
      <c r="F4301" s="4">
        <f t="shared" si="67"/>
        <v>0</v>
      </c>
    </row>
    <row r="4302" spans="1:6" x14ac:dyDescent="0.3">
      <c r="A4302" t="s">
        <v>5207</v>
      </c>
      <c r="B4302">
        <v>1111200</v>
      </c>
      <c r="C4302">
        <v>690000</v>
      </c>
      <c r="D4302">
        <v>0</v>
      </c>
      <c r="E4302">
        <v>0</v>
      </c>
      <c r="F4302" s="4">
        <f t="shared" si="67"/>
        <v>230000</v>
      </c>
    </row>
    <row r="4303" spans="1:6" x14ac:dyDescent="0.3">
      <c r="A4303" t="s">
        <v>5208</v>
      </c>
      <c r="B4303">
        <v>2326180</v>
      </c>
      <c r="C4303">
        <v>3553760</v>
      </c>
      <c r="D4303">
        <v>4738810</v>
      </c>
      <c r="E4303">
        <v>2300080</v>
      </c>
      <c r="F4303" s="4">
        <f t="shared" si="67"/>
        <v>3530883.3333333335</v>
      </c>
    </row>
    <row r="4304" spans="1:6" x14ac:dyDescent="0.3">
      <c r="A4304" t="s">
        <v>5209</v>
      </c>
      <c r="B4304">
        <v>0</v>
      </c>
      <c r="C4304">
        <v>0</v>
      </c>
      <c r="D4304">
        <v>370000</v>
      </c>
      <c r="E4304">
        <v>0</v>
      </c>
      <c r="F4304" s="4">
        <f t="shared" si="67"/>
        <v>123333.33333333333</v>
      </c>
    </row>
    <row r="4305" spans="1:6" x14ac:dyDescent="0.3">
      <c r="A4305" t="s">
        <v>5210</v>
      </c>
      <c r="B4305">
        <v>2804000</v>
      </c>
      <c r="C4305">
        <v>3700000</v>
      </c>
      <c r="D4305">
        <v>4543040</v>
      </c>
      <c r="E4305">
        <v>4982160</v>
      </c>
      <c r="F4305" s="4">
        <f t="shared" si="67"/>
        <v>4408400</v>
      </c>
    </row>
    <row r="4306" spans="1:6" x14ac:dyDescent="0.3">
      <c r="A4306" t="s">
        <v>5211</v>
      </c>
      <c r="B4306">
        <v>591500</v>
      </c>
      <c r="C4306">
        <v>1294020</v>
      </c>
      <c r="D4306">
        <v>382200</v>
      </c>
      <c r="E4306">
        <v>0</v>
      </c>
      <c r="F4306" s="4">
        <f t="shared" si="67"/>
        <v>558740</v>
      </c>
    </row>
    <row r="4307" spans="1:6" x14ac:dyDescent="0.3">
      <c r="A4307" t="s">
        <v>5212</v>
      </c>
      <c r="B4307">
        <v>12990140</v>
      </c>
      <c r="C4307">
        <v>4346200</v>
      </c>
      <c r="D4307">
        <v>3407240</v>
      </c>
      <c r="E4307">
        <v>2246790</v>
      </c>
      <c r="F4307" s="4">
        <f t="shared" si="67"/>
        <v>3333410</v>
      </c>
    </row>
    <row r="4308" spans="1:6" x14ac:dyDescent="0.3">
      <c r="A4308" t="s">
        <v>5213</v>
      </c>
      <c r="B4308">
        <v>600600</v>
      </c>
      <c r="C4308">
        <v>0</v>
      </c>
      <c r="D4308">
        <v>655200</v>
      </c>
      <c r="E4308">
        <v>309400</v>
      </c>
      <c r="F4308" s="4">
        <f t="shared" si="67"/>
        <v>321533.33333333331</v>
      </c>
    </row>
    <row r="4309" spans="1:6" x14ac:dyDescent="0.3">
      <c r="A4309" t="s">
        <v>5214</v>
      </c>
      <c r="B4309">
        <v>370000</v>
      </c>
      <c r="C4309">
        <v>6794000</v>
      </c>
      <c r="D4309">
        <v>887250</v>
      </c>
      <c r="E4309">
        <v>14222100</v>
      </c>
      <c r="F4309" s="4">
        <f t="shared" si="67"/>
        <v>7301116.666666667</v>
      </c>
    </row>
    <row r="4310" spans="1:6" x14ac:dyDescent="0.3">
      <c r="A4310" t="s">
        <v>5215</v>
      </c>
      <c r="B4310">
        <v>2077920</v>
      </c>
      <c r="C4310">
        <v>3700000</v>
      </c>
      <c r="D4310">
        <v>3700000</v>
      </c>
      <c r="E4310">
        <v>2409400</v>
      </c>
      <c r="F4310" s="4">
        <f t="shared" si="67"/>
        <v>3269800</v>
      </c>
    </row>
    <row r="4311" spans="1:6" x14ac:dyDescent="0.3">
      <c r="A4311" t="s">
        <v>5216</v>
      </c>
      <c r="B4311">
        <v>2008370</v>
      </c>
      <c r="C4311">
        <v>2730190</v>
      </c>
      <c r="D4311">
        <v>444000</v>
      </c>
      <c r="E4311">
        <v>2864170</v>
      </c>
      <c r="F4311" s="4">
        <f t="shared" si="67"/>
        <v>2012786.6666666667</v>
      </c>
    </row>
    <row r="4312" spans="1:6" x14ac:dyDescent="0.3">
      <c r="A4312" t="s">
        <v>5217</v>
      </c>
      <c r="B4312">
        <v>0</v>
      </c>
      <c r="C4312">
        <v>218400</v>
      </c>
      <c r="D4312">
        <v>234600</v>
      </c>
      <c r="E4312">
        <v>0</v>
      </c>
      <c r="F4312" s="4">
        <f t="shared" si="67"/>
        <v>151000</v>
      </c>
    </row>
    <row r="4313" spans="1:6" x14ac:dyDescent="0.3">
      <c r="A4313" t="s">
        <v>5218</v>
      </c>
      <c r="B4313">
        <v>0</v>
      </c>
      <c r="C4313">
        <v>5754840</v>
      </c>
      <c r="D4313">
        <v>0</v>
      </c>
      <c r="E4313">
        <v>0</v>
      </c>
      <c r="F4313" s="4">
        <f t="shared" si="67"/>
        <v>1918280</v>
      </c>
    </row>
    <row r="4314" spans="1:6" x14ac:dyDescent="0.3">
      <c r="A4314" t="s">
        <v>5219</v>
      </c>
      <c r="B4314">
        <v>1146600</v>
      </c>
      <c r="C4314">
        <v>0</v>
      </c>
      <c r="D4314">
        <v>839200</v>
      </c>
      <c r="E4314">
        <v>1678850</v>
      </c>
      <c r="F4314" s="4">
        <f t="shared" si="67"/>
        <v>839350</v>
      </c>
    </row>
    <row r="4315" spans="1:6" x14ac:dyDescent="0.3">
      <c r="A4315" t="s">
        <v>5220</v>
      </c>
      <c r="B4315">
        <v>0</v>
      </c>
      <c r="C4315">
        <v>4736080</v>
      </c>
      <c r="D4315">
        <v>1110000</v>
      </c>
      <c r="E4315">
        <v>1097620</v>
      </c>
      <c r="F4315" s="4">
        <f t="shared" si="67"/>
        <v>2314566.6666666665</v>
      </c>
    </row>
    <row r="4316" spans="1:6" x14ac:dyDescent="0.3">
      <c r="A4316" t="s">
        <v>5221</v>
      </c>
      <c r="B4316">
        <v>2225660</v>
      </c>
      <c r="C4316">
        <v>2221160</v>
      </c>
      <c r="D4316">
        <v>2207970</v>
      </c>
      <c r="E4316">
        <v>3859050</v>
      </c>
      <c r="F4316" s="4">
        <f t="shared" si="67"/>
        <v>2762726.6666666665</v>
      </c>
    </row>
    <row r="4317" spans="1:6" x14ac:dyDescent="0.3">
      <c r="A4317" t="s">
        <v>5222</v>
      </c>
      <c r="B4317">
        <v>2044120</v>
      </c>
      <c r="C4317">
        <v>256000</v>
      </c>
      <c r="D4317">
        <v>2073920</v>
      </c>
      <c r="E4317">
        <v>2332100</v>
      </c>
      <c r="F4317" s="4">
        <f t="shared" si="67"/>
        <v>1554006.6666666667</v>
      </c>
    </row>
    <row r="4318" spans="1:6" x14ac:dyDescent="0.3">
      <c r="A4318" t="s">
        <v>5223</v>
      </c>
      <c r="B4318">
        <v>0</v>
      </c>
      <c r="C4318">
        <v>0</v>
      </c>
      <c r="D4318">
        <v>2191920</v>
      </c>
      <c r="E4318">
        <v>848360</v>
      </c>
      <c r="F4318" s="4">
        <f t="shared" si="67"/>
        <v>1013426.6666666666</v>
      </c>
    </row>
    <row r="4319" spans="1:6" x14ac:dyDescent="0.3">
      <c r="A4319" t="s">
        <v>5224</v>
      </c>
      <c r="B4319">
        <v>0</v>
      </c>
      <c r="C4319">
        <v>1107000</v>
      </c>
      <c r="D4319">
        <v>382200</v>
      </c>
      <c r="E4319">
        <v>2170280</v>
      </c>
      <c r="F4319" s="4">
        <f t="shared" si="67"/>
        <v>1219826.6666666667</v>
      </c>
    </row>
    <row r="4320" spans="1:6" x14ac:dyDescent="0.3">
      <c r="A4320" t="s">
        <v>5225</v>
      </c>
      <c r="B4320">
        <v>0</v>
      </c>
      <c r="C4320">
        <v>1452360</v>
      </c>
      <c r="D4320">
        <v>0</v>
      </c>
      <c r="E4320">
        <v>820000</v>
      </c>
      <c r="F4320" s="4">
        <f t="shared" si="67"/>
        <v>757453.33333333337</v>
      </c>
    </row>
    <row r="4321" spans="1:6" x14ac:dyDescent="0.3">
      <c r="A4321" t="s">
        <v>5226</v>
      </c>
      <c r="B4321">
        <v>5980800</v>
      </c>
      <c r="C4321">
        <v>19350110</v>
      </c>
      <c r="D4321">
        <v>20458620</v>
      </c>
      <c r="E4321">
        <v>22508130</v>
      </c>
      <c r="F4321" s="4">
        <f t="shared" si="67"/>
        <v>20772286.666666668</v>
      </c>
    </row>
    <row r="4322" spans="1:6" x14ac:dyDescent="0.3">
      <c r="A4322" t="s">
        <v>5227</v>
      </c>
      <c r="B4322">
        <v>9620790</v>
      </c>
      <c r="C4322">
        <v>9841220</v>
      </c>
      <c r="D4322">
        <v>10187910</v>
      </c>
      <c r="E4322">
        <v>13590750</v>
      </c>
      <c r="F4322" s="4">
        <f t="shared" si="67"/>
        <v>11206626.666666666</v>
      </c>
    </row>
    <row r="4323" spans="1:6" x14ac:dyDescent="0.3">
      <c r="A4323" t="s">
        <v>5228</v>
      </c>
      <c r="B4323">
        <v>0</v>
      </c>
      <c r="C4323">
        <v>0</v>
      </c>
      <c r="D4323">
        <v>1018290</v>
      </c>
      <c r="E4323">
        <v>2141020</v>
      </c>
      <c r="F4323" s="4">
        <f t="shared" si="67"/>
        <v>1053103.3333333333</v>
      </c>
    </row>
    <row r="4324" spans="1:6" x14ac:dyDescent="0.3">
      <c r="A4324" t="s">
        <v>5229</v>
      </c>
      <c r="B4324">
        <v>530000</v>
      </c>
      <c r="C4324">
        <v>2028000</v>
      </c>
      <c r="D4324">
        <v>2039980</v>
      </c>
      <c r="E4324">
        <v>3490020</v>
      </c>
      <c r="F4324" s="4">
        <f t="shared" si="67"/>
        <v>2519333.3333333335</v>
      </c>
    </row>
    <row r="4325" spans="1:6" x14ac:dyDescent="0.3">
      <c r="A4325" t="s">
        <v>5230</v>
      </c>
      <c r="B4325">
        <v>0</v>
      </c>
      <c r="C4325">
        <v>0</v>
      </c>
      <c r="D4325">
        <v>775140</v>
      </c>
      <c r="E4325">
        <v>0</v>
      </c>
      <c r="F4325" s="4">
        <f t="shared" si="67"/>
        <v>258380</v>
      </c>
    </row>
    <row r="4326" spans="1:6" x14ac:dyDescent="0.3">
      <c r="A4326" t="s">
        <v>5231</v>
      </c>
      <c r="B4326">
        <v>1305480</v>
      </c>
      <c r="C4326">
        <v>518700</v>
      </c>
      <c r="D4326">
        <v>838110</v>
      </c>
      <c r="E4326">
        <v>422400</v>
      </c>
      <c r="F4326" s="4">
        <f t="shared" si="67"/>
        <v>593070</v>
      </c>
    </row>
    <row r="4327" spans="1:6" x14ac:dyDescent="0.3">
      <c r="A4327" t="s">
        <v>5232</v>
      </c>
      <c r="B4327">
        <v>1060400</v>
      </c>
      <c r="C4327">
        <v>2232400</v>
      </c>
      <c r="D4327">
        <v>2419560</v>
      </c>
      <c r="E4327">
        <v>806260</v>
      </c>
      <c r="F4327" s="4">
        <f t="shared" si="67"/>
        <v>1819406.6666666667</v>
      </c>
    </row>
    <row r="4328" spans="1:6" x14ac:dyDescent="0.3">
      <c r="A4328" t="s">
        <v>5233</v>
      </c>
      <c r="B4328">
        <v>553000</v>
      </c>
      <c r="C4328">
        <v>160000</v>
      </c>
      <c r="D4328">
        <v>450000</v>
      </c>
      <c r="E4328">
        <v>0</v>
      </c>
      <c r="F4328" s="4">
        <f t="shared" si="67"/>
        <v>203333.33333333334</v>
      </c>
    </row>
    <row r="4329" spans="1:6" x14ac:dyDescent="0.3">
      <c r="A4329" t="s">
        <v>5234</v>
      </c>
      <c r="B4329">
        <v>3042320</v>
      </c>
      <c r="C4329">
        <v>2159270</v>
      </c>
      <c r="D4329">
        <v>2150850</v>
      </c>
      <c r="E4329">
        <v>2631400</v>
      </c>
      <c r="F4329" s="4">
        <f t="shared" si="67"/>
        <v>2313840</v>
      </c>
    </row>
    <row r="4330" spans="1:6" x14ac:dyDescent="0.3">
      <c r="A4330" t="s">
        <v>5235</v>
      </c>
      <c r="B4330">
        <v>3637150</v>
      </c>
      <c r="C4330">
        <v>17091980</v>
      </c>
      <c r="D4330">
        <v>10154520</v>
      </c>
      <c r="E4330">
        <v>11484030</v>
      </c>
      <c r="F4330" s="4">
        <f t="shared" si="67"/>
        <v>12910176.666666666</v>
      </c>
    </row>
    <row r="4331" spans="1:6" x14ac:dyDescent="0.3">
      <c r="A4331" t="s">
        <v>5236</v>
      </c>
      <c r="B4331">
        <v>2067150</v>
      </c>
      <c r="C4331">
        <v>2631000</v>
      </c>
      <c r="D4331">
        <v>2138840</v>
      </c>
      <c r="E4331">
        <v>2343250</v>
      </c>
      <c r="F4331" s="4">
        <f t="shared" si="67"/>
        <v>2371030</v>
      </c>
    </row>
    <row r="4332" spans="1:6" x14ac:dyDescent="0.3">
      <c r="A4332" t="s">
        <v>5237</v>
      </c>
      <c r="B4332">
        <v>591500</v>
      </c>
      <c r="C4332">
        <v>1267300</v>
      </c>
      <c r="D4332">
        <v>570500</v>
      </c>
      <c r="E4332">
        <v>0</v>
      </c>
      <c r="F4332" s="4">
        <f t="shared" si="67"/>
        <v>612600</v>
      </c>
    </row>
    <row r="4333" spans="1:6" x14ac:dyDescent="0.3">
      <c r="A4333" t="s">
        <v>5238</v>
      </c>
      <c r="B4333">
        <v>0</v>
      </c>
      <c r="C4333">
        <v>0</v>
      </c>
      <c r="D4333">
        <v>2365470</v>
      </c>
      <c r="E4333">
        <v>605120</v>
      </c>
      <c r="F4333" s="4">
        <f t="shared" si="67"/>
        <v>990196.66666666663</v>
      </c>
    </row>
    <row r="4334" spans="1:6" x14ac:dyDescent="0.3">
      <c r="A4334" t="s">
        <v>5239</v>
      </c>
      <c r="B4334">
        <v>256000</v>
      </c>
      <c r="C4334">
        <v>0</v>
      </c>
      <c r="D4334">
        <v>1994720</v>
      </c>
      <c r="E4334">
        <v>256000</v>
      </c>
      <c r="F4334" s="4">
        <f t="shared" si="67"/>
        <v>750240</v>
      </c>
    </row>
    <row r="4335" spans="1:6" x14ac:dyDescent="0.3">
      <c r="A4335" t="s">
        <v>677</v>
      </c>
      <c r="B4335">
        <v>2020490</v>
      </c>
      <c r="C4335">
        <v>2026890</v>
      </c>
      <c r="D4335">
        <v>2127140</v>
      </c>
      <c r="E4335">
        <v>2076620</v>
      </c>
      <c r="F4335" s="4">
        <f t="shared" si="67"/>
        <v>2076883.3333333333</v>
      </c>
    </row>
    <row r="4336" spans="1:6" x14ac:dyDescent="0.3">
      <c r="A4336" t="s">
        <v>519</v>
      </c>
      <c r="B4336">
        <v>491400</v>
      </c>
      <c r="C4336">
        <v>0</v>
      </c>
      <c r="D4336">
        <v>1398500</v>
      </c>
      <c r="E4336">
        <v>0</v>
      </c>
      <c r="F4336" s="4">
        <f t="shared" si="67"/>
        <v>466166.66666666669</v>
      </c>
    </row>
    <row r="4337" spans="1:6" x14ac:dyDescent="0.3">
      <c r="A4337" t="s">
        <v>5240</v>
      </c>
      <c r="B4337">
        <v>0</v>
      </c>
      <c r="C4337">
        <v>876100</v>
      </c>
      <c r="D4337">
        <v>646100</v>
      </c>
      <c r="E4337">
        <v>386000</v>
      </c>
      <c r="F4337" s="4">
        <f t="shared" si="67"/>
        <v>636066.66666666663</v>
      </c>
    </row>
    <row r="4338" spans="1:6" x14ac:dyDescent="0.3">
      <c r="A4338" t="s">
        <v>5241</v>
      </c>
      <c r="B4338">
        <v>360360</v>
      </c>
      <c r="C4338">
        <v>719880</v>
      </c>
      <c r="D4338">
        <v>0</v>
      </c>
      <c r="E4338">
        <v>1087360</v>
      </c>
      <c r="F4338" s="4">
        <f t="shared" si="67"/>
        <v>602413.33333333337</v>
      </c>
    </row>
    <row r="4339" spans="1:6" x14ac:dyDescent="0.3">
      <c r="A4339" t="s">
        <v>5242</v>
      </c>
      <c r="B4339">
        <v>2024270</v>
      </c>
      <c r="C4339">
        <v>2053300</v>
      </c>
      <c r="D4339">
        <v>0</v>
      </c>
      <c r="E4339">
        <v>0</v>
      </c>
      <c r="F4339" s="4">
        <f t="shared" si="67"/>
        <v>684433.33333333337</v>
      </c>
    </row>
    <row r="4340" spans="1:6" x14ac:dyDescent="0.3">
      <c r="A4340" t="s">
        <v>5243</v>
      </c>
      <c r="B4340">
        <v>3377750</v>
      </c>
      <c r="C4340">
        <v>9158050</v>
      </c>
      <c r="D4340">
        <v>9837860</v>
      </c>
      <c r="E4340">
        <v>11048890</v>
      </c>
      <c r="F4340" s="4">
        <f t="shared" si="67"/>
        <v>10014933.333333334</v>
      </c>
    </row>
    <row r="4341" spans="1:6" x14ac:dyDescent="0.3">
      <c r="A4341" t="s">
        <v>5244</v>
      </c>
      <c r="B4341">
        <v>4124120</v>
      </c>
      <c r="C4341">
        <v>3030300</v>
      </c>
      <c r="D4341">
        <v>709800</v>
      </c>
      <c r="E4341">
        <v>3920000</v>
      </c>
      <c r="F4341" s="4">
        <f t="shared" si="67"/>
        <v>2553366.6666666665</v>
      </c>
    </row>
    <row r="4342" spans="1:6" x14ac:dyDescent="0.3">
      <c r="A4342" t="s">
        <v>5245</v>
      </c>
      <c r="B4342">
        <v>10417100</v>
      </c>
      <c r="C4342">
        <v>6042400</v>
      </c>
      <c r="D4342">
        <v>14849900</v>
      </c>
      <c r="E4342">
        <v>6538350</v>
      </c>
      <c r="F4342" s="4">
        <f t="shared" si="67"/>
        <v>9143550</v>
      </c>
    </row>
    <row r="4343" spans="1:6" x14ac:dyDescent="0.3">
      <c r="A4343" t="s">
        <v>195</v>
      </c>
      <c r="B4343">
        <v>2320560</v>
      </c>
      <c r="C4343">
        <v>624800</v>
      </c>
      <c r="D4343">
        <v>0</v>
      </c>
      <c r="E4343">
        <v>0</v>
      </c>
      <c r="F4343" s="4">
        <f t="shared" si="67"/>
        <v>208266.66666666666</v>
      </c>
    </row>
    <row r="4344" spans="1:6" x14ac:dyDescent="0.3">
      <c r="A4344" t="s">
        <v>5246</v>
      </c>
      <c r="B4344">
        <v>397800</v>
      </c>
      <c r="C4344">
        <v>2453600</v>
      </c>
      <c r="D4344">
        <v>2558849</v>
      </c>
      <c r="E4344">
        <v>1077730</v>
      </c>
      <c r="F4344" s="4">
        <f t="shared" si="67"/>
        <v>2030059.6666666667</v>
      </c>
    </row>
    <row r="4345" spans="1:6" x14ac:dyDescent="0.3">
      <c r="A4345" t="s">
        <v>5247</v>
      </c>
      <c r="B4345">
        <v>0</v>
      </c>
      <c r="C4345">
        <v>2015000</v>
      </c>
      <c r="D4345">
        <v>2354480</v>
      </c>
      <c r="E4345">
        <v>2068360</v>
      </c>
      <c r="F4345" s="4">
        <f t="shared" si="67"/>
        <v>2145946.6666666665</v>
      </c>
    </row>
    <row r="4346" spans="1:6" x14ac:dyDescent="0.3">
      <c r="A4346" t="s">
        <v>5248</v>
      </c>
      <c r="B4346">
        <v>2273500</v>
      </c>
      <c r="C4346">
        <v>2048900</v>
      </c>
      <c r="D4346">
        <v>2110000</v>
      </c>
      <c r="E4346">
        <v>2148780</v>
      </c>
      <c r="F4346" s="4">
        <f t="shared" si="67"/>
        <v>2102560</v>
      </c>
    </row>
    <row r="4347" spans="1:6" x14ac:dyDescent="0.3">
      <c r="A4347" t="s">
        <v>5249</v>
      </c>
      <c r="B4347">
        <v>0</v>
      </c>
      <c r="C4347">
        <v>1014280</v>
      </c>
      <c r="D4347">
        <v>228000</v>
      </c>
      <c r="E4347">
        <v>0</v>
      </c>
      <c r="F4347" s="4">
        <f t="shared" si="67"/>
        <v>414093.33333333331</v>
      </c>
    </row>
    <row r="4348" spans="1:6" x14ac:dyDescent="0.3">
      <c r="A4348" t="s">
        <v>5250</v>
      </c>
      <c r="B4348">
        <v>740000</v>
      </c>
      <c r="C4348">
        <v>740000</v>
      </c>
      <c r="D4348">
        <v>0</v>
      </c>
      <c r="E4348">
        <v>3711680</v>
      </c>
      <c r="F4348" s="4">
        <f t="shared" si="67"/>
        <v>1483893.3333333333</v>
      </c>
    </row>
    <row r="4349" spans="1:6" x14ac:dyDescent="0.3">
      <c r="A4349" t="s">
        <v>5251</v>
      </c>
      <c r="B4349">
        <v>2000000</v>
      </c>
      <c r="C4349">
        <v>520000</v>
      </c>
      <c r="D4349">
        <v>2045550</v>
      </c>
      <c r="E4349">
        <v>2753760</v>
      </c>
      <c r="F4349" s="4">
        <f t="shared" si="67"/>
        <v>1773103.3333333333</v>
      </c>
    </row>
    <row r="4350" spans="1:6" x14ac:dyDescent="0.3">
      <c r="A4350" t="s">
        <v>5252</v>
      </c>
      <c r="B4350">
        <v>1167700</v>
      </c>
      <c r="C4350">
        <v>931500</v>
      </c>
      <c r="D4350">
        <v>182600</v>
      </c>
      <c r="E4350">
        <v>2072360</v>
      </c>
      <c r="F4350" s="4">
        <f t="shared" si="67"/>
        <v>1062153.3333333333</v>
      </c>
    </row>
    <row r="4351" spans="1:6" x14ac:dyDescent="0.3">
      <c r="A4351" t="s">
        <v>5253</v>
      </c>
      <c r="B4351">
        <v>2193120</v>
      </c>
      <c r="C4351">
        <v>2107590</v>
      </c>
      <c r="D4351">
        <v>2028810</v>
      </c>
      <c r="E4351">
        <v>2348800</v>
      </c>
      <c r="F4351" s="4">
        <f t="shared" si="67"/>
        <v>2161733.3333333335</v>
      </c>
    </row>
    <row r="4352" spans="1:6" x14ac:dyDescent="0.3">
      <c r="A4352" t="s">
        <v>5254</v>
      </c>
      <c r="B4352">
        <v>0</v>
      </c>
      <c r="C4352">
        <v>0</v>
      </c>
      <c r="D4352">
        <v>2452830</v>
      </c>
      <c r="E4352">
        <v>2356160</v>
      </c>
      <c r="F4352" s="4">
        <f t="shared" si="67"/>
        <v>1602996.6666666667</v>
      </c>
    </row>
    <row r="4353" spans="1:6" x14ac:dyDescent="0.3">
      <c r="A4353" t="s">
        <v>5255</v>
      </c>
      <c r="B4353">
        <v>718900</v>
      </c>
      <c r="C4353">
        <v>468650</v>
      </c>
      <c r="D4353">
        <v>0</v>
      </c>
      <c r="E4353">
        <v>1143650</v>
      </c>
      <c r="F4353" s="4">
        <f t="shared" si="67"/>
        <v>537433.33333333337</v>
      </c>
    </row>
    <row r="4354" spans="1:6" x14ac:dyDescent="0.3">
      <c r="A4354" t="s">
        <v>5256</v>
      </c>
      <c r="B4354">
        <v>1911000</v>
      </c>
      <c r="C4354">
        <v>0</v>
      </c>
      <c r="D4354">
        <v>0</v>
      </c>
      <c r="E4354">
        <v>2242400</v>
      </c>
      <c r="F4354" s="4">
        <f t="shared" si="67"/>
        <v>747466.66666666663</v>
      </c>
    </row>
    <row r="4355" spans="1:6" x14ac:dyDescent="0.3">
      <c r="A4355" t="s">
        <v>5257</v>
      </c>
      <c r="B4355">
        <v>0</v>
      </c>
      <c r="C4355">
        <v>0</v>
      </c>
      <c r="D4355">
        <v>1761760</v>
      </c>
      <c r="E4355">
        <v>0</v>
      </c>
      <c r="F4355" s="4">
        <f t="shared" ref="F4355:F4418" si="68">SUM(C4355:E4355)/3</f>
        <v>587253.33333333337</v>
      </c>
    </row>
    <row r="4356" spans="1:6" x14ac:dyDescent="0.3">
      <c r="A4356" t="s">
        <v>5258</v>
      </c>
      <c r="B4356">
        <v>0</v>
      </c>
      <c r="C4356">
        <v>675220</v>
      </c>
      <c r="D4356">
        <v>234600</v>
      </c>
      <c r="E4356">
        <v>389480</v>
      </c>
      <c r="F4356" s="4">
        <f t="shared" si="68"/>
        <v>433100</v>
      </c>
    </row>
    <row r="4357" spans="1:6" x14ac:dyDescent="0.3">
      <c r="A4357" t="s">
        <v>5259</v>
      </c>
      <c r="B4357">
        <v>1146600</v>
      </c>
      <c r="C4357">
        <v>764400</v>
      </c>
      <c r="D4357">
        <v>0</v>
      </c>
      <c r="E4357">
        <v>546000</v>
      </c>
      <c r="F4357" s="4">
        <f t="shared" si="68"/>
        <v>436800</v>
      </c>
    </row>
    <row r="4358" spans="1:6" x14ac:dyDescent="0.3">
      <c r="A4358" t="s">
        <v>5260</v>
      </c>
      <c r="B4358">
        <v>2055550</v>
      </c>
      <c r="C4358">
        <v>2145400</v>
      </c>
      <c r="D4358">
        <v>617950</v>
      </c>
      <c r="E4358">
        <v>810280</v>
      </c>
      <c r="F4358" s="4">
        <f t="shared" si="68"/>
        <v>1191210</v>
      </c>
    </row>
    <row r="4359" spans="1:6" x14ac:dyDescent="0.3">
      <c r="A4359" t="s">
        <v>5261</v>
      </c>
      <c r="B4359">
        <v>2345800</v>
      </c>
      <c r="C4359">
        <v>5981500</v>
      </c>
      <c r="D4359">
        <v>2075199</v>
      </c>
      <c r="E4359">
        <v>2315100</v>
      </c>
      <c r="F4359" s="4">
        <f t="shared" si="68"/>
        <v>3457266.3333333335</v>
      </c>
    </row>
    <row r="4360" spans="1:6" x14ac:dyDescent="0.3">
      <c r="A4360" t="s">
        <v>5262</v>
      </c>
      <c r="B4360">
        <v>411950</v>
      </c>
      <c r="C4360">
        <v>0</v>
      </c>
      <c r="D4360">
        <v>0</v>
      </c>
      <c r="E4360">
        <v>0</v>
      </c>
      <c r="F4360" s="4">
        <f t="shared" si="68"/>
        <v>0</v>
      </c>
    </row>
    <row r="4361" spans="1:6" x14ac:dyDescent="0.3">
      <c r="A4361" t="s">
        <v>5263</v>
      </c>
      <c r="B4361">
        <v>273000</v>
      </c>
      <c r="C4361">
        <v>305000</v>
      </c>
      <c r="D4361">
        <v>1086540</v>
      </c>
      <c r="E4361">
        <v>273000</v>
      </c>
      <c r="F4361" s="4">
        <f t="shared" si="68"/>
        <v>554846.66666666663</v>
      </c>
    </row>
    <row r="4362" spans="1:6" x14ac:dyDescent="0.3">
      <c r="A4362" t="s">
        <v>5264</v>
      </c>
      <c r="B4362">
        <v>2150680</v>
      </c>
      <c r="C4362">
        <v>2106980</v>
      </c>
      <c r="D4362">
        <v>2737940</v>
      </c>
      <c r="E4362">
        <v>2181230</v>
      </c>
      <c r="F4362" s="4">
        <f t="shared" si="68"/>
        <v>2342050</v>
      </c>
    </row>
    <row r="4363" spans="1:6" x14ac:dyDescent="0.3">
      <c r="A4363" t="s">
        <v>5265</v>
      </c>
      <c r="B4363">
        <v>687960</v>
      </c>
      <c r="C4363">
        <v>0</v>
      </c>
      <c r="D4363">
        <v>0</v>
      </c>
      <c r="E4363">
        <v>0</v>
      </c>
      <c r="F4363" s="4">
        <f t="shared" si="68"/>
        <v>0</v>
      </c>
    </row>
    <row r="4364" spans="1:6" x14ac:dyDescent="0.3">
      <c r="A4364" t="s">
        <v>5266</v>
      </c>
      <c r="B4364">
        <v>0</v>
      </c>
      <c r="C4364">
        <v>1300770</v>
      </c>
      <c r="D4364">
        <v>0</v>
      </c>
      <c r="E4364">
        <v>635280</v>
      </c>
      <c r="F4364" s="4">
        <f t="shared" si="68"/>
        <v>645350</v>
      </c>
    </row>
    <row r="4365" spans="1:6" x14ac:dyDescent="0.3">
      <c r="A4365" t="s">
        <v>5267</v>
      </c>
      <c r="B4365">
        <v>6559460</v>
      </c>
      <c r="C4365">
        <v>10424630</v>
      </c>
      <c r="D4365">
        <v>8378240</v>
      </c>
      <c r="E4365">
        <v>3719510</v>
      </c>
      <c r="F4365" s="4">
        <f t="shared" si="68"/>
        <v>7507460</v>
      </c>
    </row>
    <row r="4366" spans="1:6" x14ac:dyDescent="0.3">
      <c r="A4366" t="s">
        <v>5268</v>
      </c>
      <c r="B4366">
        <v>1095640</v>
      </c>
      <c r="C4366">
        <v>894160</v>
      </c>
      <c r="D4366">
        <v>1057300</v>
      </c>
      <c r="E4366">
        <v>1129850</v>
      </c>
      <c r="F4366" s="4">
        <f t="shared" si="68"/>
        <v>1027103.3333333334</v>
      </c>
    </row>
    <row r="4367" spans="1:6" x14ac:dyDescent="0.3">
      <c r="A4367" t="s">
        <v>5269</v>
      </c>
      <c r="B4367">
        <v>4314020</v>
      </c>
      <c r="C4367">
        <v>2777200</v>
      </c>
      <c r="D4367">
        <v>3873300</v>
      </c>
      <c r="E4367">
        <v>3285760</v>
      </c>
      <c r="F4367" s="4">
        <f t="shared" si="68"/>
        <v>3312086.6666666665</v>
      </c>
    </row>
    <row r="4368" spans="1:6" x14ac:dyDescent="0.3">
      <c r="A4368" t="s">
        <v>5270</v>
      </c>
      <c r="B4368">
        <v>2182800</v>
      </c>
      <c r="C4368">
        <v>1560650</v>
      </c>
      <c r="D4368">
        <v>641920</v>
      </c>
      <c r="E4368">
        <v>0</v>
      </c>
      <c r="F4368" s="4">
        <f t="shared" si="68"/>
        <v>734190</v>
      </c>
    </row>
    <row r="4369" spans="1:6" x14ac:dyDescent="0.3">
      <c r="A4369" t="s">
        <v>5271</v>
      </c>
      <c r="B4369">
        <v>0</v>
      </c>
      <c r="C4369">
        <v>891800</v>
      </c>
      <c r="D4369">
        <v>234600</v>
      </c>
      <c r="E4369">
        <v>0</v>
      </c>
      <c r="F4369" s="4">
        <f t="shared" si="68"/>
        <v>375466.66666666669</v>
      </c>
    </row>
    <row r="4370" spans="1:6" x14ac:dyDescent="0.3">
      <c r="A4370" t="s">
        <v>756</v>
      </c>
      <c r="B4370">
        <v>4072220</v>
      </c>
      <c r="C4370">
        <v>5671120</v>
      </c>
      <c r="D4370">
        <v>4678430</v>
      </c>
      <c r="E4370">
        <v>4164160</v>
      </c>
      <c r="F4370" s="4">
        <f t="shared" si="68"/>
        <v>4837903.333333333</v>
      </c>
    </row>
    <row r="4371" spans="1:6" x14ac:dyDescent="0.3">
      <c r="A4371" t="s">
        <v>5272</v>
      </c>
      <c r="B4371">
        <v>0</v>
      </c>
      <c r="C4371">
        <v>8858000</v>
      </c>
      <c r="D4371">
        <v>9133200</v>
      </c>
      <c r="E4371">
        <v>9011600</v>
      </c>
      <c r="F4371" s="4">
        <f t="shared" si="68"/>
        <v>9000933.333333334</v>
      </c>
    </row>
    <row r="4372" spans="1:6" x14ac:dyDescent="0.3">
      <c r="A4372" t="s">
        <v>5273</v>
      </c>
      <c r="B4372">
        <v>2011060</v>
      </c>
      <c r="C4372">
        <v>0</v>
      </c>
      <c r="D4372">
        <v>552740</v>
      </c>
      <c r="E4372">
        <v>1262080</v>
      </c>
      <c r="F4372" s="4">
        <f t="shared" si="68"/>
        <v>604940</v>
      </c>
    </row>
    <row r="4373" spans="1:6" x14ac:dyDescent="0.3">
      <c r="A4373" t="s">
        <v>5274</v>
      </c>
      <c r="B4373">
        <v>1137150</v>
      </c>
      <c r="C4373">
        <v>1353590</v>
      </c>
      <c r="D4373">
        <v>1406490</v>
      </c>
      <c r="E4373">
        <v>2033760</v>
      </c>
      <c r="F4373" s="4">
        <f t="shared" si="68"/>
        <v>1597946.6666666667</v>
      </c>
    </row>
    <row r="4374" spans="1:6" x14ac:dyDescent="0.3">
      <c r="A4374" t="s">
        <v>5275</v>
      </c>
      <c r="B4374">
        <v>2304540</v>
      </c>
      <c r="C4374">
        <v>1452880</v>
      </c>
      <c r="D4374">
        <v>2113620</v>
      </c>
      <c r="E4374">
        <v>3565910</v>
      </c>
      <c r="F4374" s="4">
        <f t="shared" si="68"/>
        <v>2377470</v>
      </c>
    </row>
    <row r="4375" spans="1:6" x14ac:dyDescent="0.3">
      <c r="A4375" t="s">
        <v>5276</v>
      </c>
      <c r="B4375">
        <v>0</v>
      </c>
      <c r="C4375">
        <v>0</v>
      </c>
      <c r="D4375">
        <v>1846160</v>
      </c>
      <c r="E4375">
        <v>1713940</v>
      </c>
      <c r="F4375" s="4">
        <f t="shared" si="68"/>
        <v>1186700</v>
      </c>
    </row>
    <row r="4376" spans="1:6" x14ac:dyDescent="0.3">
      <c r="A4376" t="s">
        <v>5277</v>
      </c>
      <c r="B4376">
        <v>3669850</v>
      </c>
      <c r="C4376">
        <v>0</v>
      </c>
      <c r="D4376">
        <v>3928880</v>
      </c>
      <c r="E4376">
        <v>2813500</v>
      </c>
      <c r="F4376" s="4">
        <f t="shared" si="68"/>
        <v>2247460</v>
      </c>
    </row>
    <row r="4377" spans="1:6" x14ac:dyDescent="0.3">
      <c r="A4377" t="s">
        <v>5278</v>
      </c>
      <c r="B4377">
        <v>1449360</v>
      </c>
      <c r="C4377">
        <v>1152600</v>
      </c>
      <c r="D4377">
        <v>0</v>
      </c>
      <c r="E4377">
        <v>2535630</v>
      </c>
      <c r="F4377" s="4">
        <f t="shared" si="68"/>
        <v>1229410</v>
      </c>
    </row>
    <row r="4378" spans="1:6" x14ac:dyDescent="0.3">
      <c r="A4378" t="s">
        <v>5279</v>
      </c>
      <c r="B4378">
        <v>1282500</v>
      </c>
      <c r="C4378">
        <v>2008700</v>
      </c>
      <c r="D4378">
        <v>682500</v>
      </c>
      <c r="E4378">
        <v>2779540</v>
      </c>
      <c r="F4378" s="4">
        <f t="shared" si="68"/>
        <v>1823580</v>
      </c>
    </row>
    <row r="4379" spans="1:6" x14ac:dyDescent="0.3">
      <c r="A4379" t="s">
        <v>5280</v>
      </c>
      <c r="B4379">
        <v>0</v>
      </c>
      <c r="C4379">
        <v>0</v>
      </c>
      <c r="D4379">
        <v>453000</v>
      </c>
      <c r="E4379">
        <v>386000</v>
      </c>
      <c r="F4379" s="4">
        <f t="shared" si="68"/>
        <v>279666.66666666669</v>
      </c>
    </row>
    <row r="4380" spans="1:6" x14ac:dyDescent="0.3">
      <c r="A4380" t="s">
        <v>5281</v>
      </c>
      <c r="B4380">
        <v>23829720</v>
      </c>
      <c r="C4380">
        <v>16955300</v>
      </c>
      <c r="D4380">
        <v>0</v>
      </c>
      <c r="E4380">
        <v>0</v>
      </c>
      <c r="F4380" s="4">
        <f t="shared" si="68"/>
        <v>5651766.666666667</v>
      </c>
    </row>
    <row r="4381" spans="1:6" x14ac:dyDescent="0.3">
      <c r="A4381" t="s">
        <v>5282</v>
      </c>
      <c r="B4381">
        <v>0</v>
      </c>
      <c r="C4381">
        <v>570340</v>
      </c>
      <c r="D4381">
        <v>0</v>
      </c>
      <c r="E4381">
        <v>386000</v>
      </c>
      <c r="F4381" s="4">
        <f t="shared" si="68"/>
        <v>318780</v>
      </c>
    </row>
    <row r="4382" spans="1:6" x14ac:dyDescent="0.3">
      <c r="A4382" t="s">
        <v>5283</v>
      </c>
      <c r="B4382">
        <v>8463540</v>
      </c>
      <c r="C4382">
        <v>21653030</v>
      </c>
      <c r="D4382">
        <v>14163170</v>
      </c>
      <c r="E4382">
        <v>22262450</v>
      </c>
      <c r="F4382" s="4">
        <f t="shared" si="68"/>
        <v>19359550</v>
      </c>
    </row>
    <row r="4383" spans="1:6" x14ac:dyDescent="0.3">
      <c r="A4383" t="s">
        <v>5284</v>
      </c>
      <c r="B4383">
        <v>739550</v>
      </c>
      <c r="C4383">
        <v>978020</v>
      </c>
      <c r="D4383">
        <v>1850000</v>
      </c>
      <c r="E4383">
        <v>2580700</v>
      </c>
      <c r="F4383" s="4">
        <f t="shared" si="68"/>
        <v>1802906.6666666667</v>
      </c>
    </row>
    <row r="4384" spans="1:6" x14ac:dyDescent="0.3">
      <c r="A4384" t="s">
        <v>5285</v>
      </c>
      <c r="B4384">
        <v>573300</v>
      </c>
      <c r="C4384">
        <v>573300</v>
      </c>
      <c r="D4384">
        <v>1111680</v>
      </c>
      <c r="E4384">
        <v>1101660</v>
      </c>
      <c r="F4384" s="4">
        <f t="shared" si="68"/>
        <v>928880</v>
      </c>
    </row>
    <row r="4385" spans="1:6" x14ac:dyDescent="0.3">
      <c r="A4385" t="s">
        <v>5286</v>
      </c>
      <c r="B4385">
        <v>823200</v>
      </c>
      <c r="C4385">
        <v>2113820</v>
      </c>
      <c r="D4385">
        <v>0</v>
      </c>
      <c r="E4385">
        <v>3565250</v>
      </c>
      <c r="F4385" s="4">
        <f t="shared" si="68"/>
        <v>1893023.3333333333</v>
      </c>
    </row>
    <row r="4386" spans="1:6" x14ac:dyDescent="0.3">
      <c r="A4386" t="s">
        <v>5287</v>
      </c>
      <c r="B4386">
        <v>0</v>
      </c>
      <c r="C4386">
        <v>589680</v>
      </c>
      <c r="D4386">
        <v>1365840</v>
      </c>
      <c r="E4386">
        <v>0</v>
      </c>
      <c r="F4386" s="4">
        <f t="shared" si="68"/>
        <v>651840</v>
      </c>
    </row>
    <row r="4387" spans="1:6" x14ac:dyDescent="0.3">
      <c r="A4387" t="s">
        <v>5288</v>
      </c>
      <c r="B4387">
        <v>655200</v>
      </c>
      <c r="C4387">
        <v>724360</v>
      </c>
      <c r="D4387">
        <v>411320</v>
      </c>
      <c r="E4387">
        <v>1143120</v>
      </c>
      <c r="F4387" s="4">
        <f t="shared" si="68"/>
        <v>759600</v>
      </c>
    </row>
    <row r="4388" spans="1:6" x14ac:dyDescent="0.3">
      <c r="A4388" t="s">
        <v>5289</v>
      </c>
      <c r="B4388">
        <v>780840</v>
      </c>
      <c r="C4388">
        <v>2488020</v>
      </c>
      <c r="D4388">
        <v>228000</v>
      </c>
      <c r="E4388">
        <v>402000</v>
      </c>
      <c r="F4388" s="4">
        <f t="shared" si="68"/>
        <v>1039340</v>
      </c>
    </row>
    <row r="4389" spans="1:6" x14ac:dyDescent="0.3">
      <c r="A4389" t="s">
        <v>5290</v>
      </c>
      <c r="B4389">
        <v>1101640</v>
      </c>
      <c r="C4389">
        <v>1027020</v>
      </c>
      <c r="D4389">
        <v>234600</v>
      </c>
      <c r="E4389">
        <v>820000</v>
      </c>
      <c r="F4389" s="4">
        <f t="shared" si="68"/>
        <v>693873.33333333337</v>
      </c>
    </row>
    <row r="4390" spans="1:6" x14ac:dyDescent="0.3">
      <c r="A4390" t="s">
        <v>5291</v>
      </c>
      <c r="B4390">
        <v>411950</v>
      </c>
      <c r="C4390">
        <v>0</v>
      </c>
      <c r="D4390">
        <v>0</v>
      </c>
      <c r="E4390">
        <v>1361520</v>
      </c>
      <c r="F4390" s="4">
        <f t="shared" si="68"/>
        <v>453840</v>
      </c>
    </row>
    <row r="4391" spans="1:6" x14ac:dyDescent="0.3">
      <c r="A4391" t="s">
        <v>5292</v>
      </c>
      <c r="B4391">
        <v>286650</v>
      </c>
      <c r="C4391">
        <v>463190</v>
      </c>
      <c r="D4391">
        <v>0</v>
      </c>
      <c r="E4391">
        <v>469200</v>
      </c>
      <c r="F4391" s="4">
        <f t="shared" si="68"/>
        <v>310796.66666666669</v>
      </c>
    </row>
    <row r="4392" spans="1:6" x14ac:dyDescent="0.3">
      <c r="A4392" t="s">
        <v>5293</v>
      </c>
      <c r="B4392">
        <v>7400000</v>
      </c>
      <c r="C4392">
        <v>0</v>
      </c>
      <c r="D4392">
        <v>0</v>
      </c>
      <c r="E4392">
        <v>559400</v>
      </c>
      <c r="F4392" s="4">
        <f t="shared" si="68"/>
        <v>186466.66666666666</v>
      </c>
    </row>
    <row r="4393" spans="1:6" x14ac:dyDescent="0.3">
      <c r="A4393" t="s">
        <v>5294</v>
      </c>
      <c r="B4393">
        <v>1343240</v>
      </c>
      <c r="C4393">
        <v>0</v>
      </c>
      <c r="D4393">
        <v>1031940</v>
      </c>
      <c r="E4393">
        <v>584600</v>
      </c>
      <c r="F4393" s="4">
        <f t="shared" si="68"/>
        <v>538846.66666666663</v>
      </c>
    </row>
    <row r="4394" spans="1:6" x14ac:dyDescent="0.3">
      <c r="A4394" t="s">
        <v>5295</v>
      </c>
      <c r="B4394">
        <v>264000</v>
      </c>
      <c r="C4394">
        <v>230000</v>
      </c>
      <c r="D4394">
        <v>0</v>
      </c>
      <c r="E4394">
        <v>0</v>
      </c>
      <c r="F4394" s="4">
        <f t="shared" si="68"/>
        <v>76666.666666666672</v>
      </c>
    </row>
    <row r="4395" spans="1:6" x14ac:dyDescent="0.3">
      <c r="A4395" t="s">
        <v>5296</v>
      </c>
      <c r="B4395">
        <v>2011300</v>
      </c>
      <c r="C4395">
        <v>2611700</v>
      </c>
      <c r="D4395">
        <v>4800190</v>
      </c>
      <c r="E4395">
        <v>5543960</v>
      </c>
      <c r="F4395" s="4">
        <f t="shared" si="68"/>
        <v>4318616.666666667</v>
      </c>
    </row>
    <row r="4396" spans="1:6" x14ac:dyDescent="0.3">
      <c r="A4396" t="s">
        <v>5297</v>
      </c>
      <c r="B4396">
        <v>0</v>
      </c>
      <c r="C4396">
        <v>1275590</v>
      </c>
      <c r="D4396">
        <v>0</v>
      </c>
      <c r="E4396">
        <v>0</v>
      </c>
      <c r="F4396" s="4">
        <f t="shared" si="68"/>
        <v>425196.66666666669</v>
      </c>
    </row>
    <row r="4397" spans="1:6" x14ac:dyDescent="0.3">
      <c r="A4397" t="s">
        <v>5298</v>
      </c>
      <c r="B4397">
        <v>0</v>
      </c>
      <c r="C4397">
        <v>0</v>
      </c>
      <c r="D4397">
        <v>1525790</v>
      </c>
      <c r="E4397">
        <v>316680</v>
      </c>
      <c r="F4397" s="4">
        <f t="shared" si="68"/>
        <v>614156.66666666663</v>
      </c>
    </row>
    <row r="4398" spans="1:6" x14ac:dyDescent="0.3">
      <c r="A4398" t="s">
        <v>5299</v>
      </c>
      <c r="B4398">
        <v>2306650</v>
      </c>
      <c r="C4398">
        <v>1515150</v>
      </c>
      <c r="D4398">
        <v>382200</v>
      </c>
      <c r="E4398">
        <v>0</v>
      </c>
      <c r="F4398" s="4">
        <f t="shared" si="68"/>
        <v>632450</v>
      </c>
    </row>
    <row r="4399" spans="1:6" x14ac:dyDescent="0.3">
      <c r="A4399" t="s">
        <v>5300</v>
      </c>
      <c r="B4399">
        <v>2300480</v>
      </c>
      <c r="C4399">
        <v>5033150</v>
      </c>
      <c r="D4399">
        <v>4468100</v>
      </c>
      <c r="E4399">
        <v>4329780</v>
      </c>
      <c r="F4399" s="4">
        <f t="shared" si="68"/>
        <v>4610343.333333333</v>
      </c>
    </row>
    <row r="4400" spans="1:6" x14ac:dyDescent="0.3">
      <c r="A4400" t="s">
        <v>5301</v>
      </c>
      <c r="B4400">
        <v>2042350</v>
      </c>
      <c r="C4400">
        <v>649900</v>
      </c>
      <c r="D4400">
        <v>3087540</v>
      </c>
      <c r="E4400">
        <v>3210800</v>
      </c>
      <c r="F4400" s="4">
        <f t="shared" si="68"/>
        <v>2316080</v>
      </c>
    </row>
    <row r="4401" spans="1:6" x14ac:dyDescent="0.3">
      <c r="A4401" t="s">
        <v>5302</v>
      </c>
      <c r="B4401">
        <v>411950</v>
      </c>
      <c r="C4401">
        <v>459360</v>
      </c>
      <c r="D4401">
        <v>0</v>
      </c>
      <c r="E4401">
        <v>453280</v>
      </c>
      <c r="F4401" s="4">
        <f t="shared" si="68"/>
        <v>304213.33333333331</v>
      </c>
    </row>
    <row r="4402" spans="1:6" x14ac:dyDescent="0.3">
      <c r="A4402" t="s">
        <v>5303</v>
      </c>
      <c r="B4402">
        <v>370000</v>
      </c>
      <c r="C4402">
        <v>0</v>
      </c>
      <c r="D4402">
        <v>747240</v>
      </c>
      <c r="E4402">
        <v>612740</v>
      </c>
      <c r="F4402" s="4">
        <f t="shared" si="68"/>
        <v>453326.66666666669</v>
      </c>
    </row>
    <row r="4403" spans="1:6" x14ac:dyDescent="0.3">
      <c r="A4403" t="s">
        <v>5304</v>
      </c>
      <c r="B4403">
        <v>0</v>
      </c>
      <c r="C4403">
        <v>1096550</v>
      </c>
      <c r="D4403">
        <v>756600</v>
      </c>
      <c r="E4403">
        <v>0</v>
      </c>
      <c r="F4403" s="4">
        <f t="shared" si="68"/>
        <v>617716.66666666663</v>
      </c>
    </row>
    <row r="4404" spans="1:6" x14ac:dyDescent="0.3">
      <c r="A4404" t="s">
        <v>5305</v>
      </c>
      <c r="B4404">
        <v>0</v>
      </c>
      <c r="C4404">
        <v>658840</v>
      </c>
      <c r="D4404">
        <v>1161700</v>
      </c>
      <c r="E4404">
        <v>1388440</v>
      </c>
      <c r="F4404" s="4">
        <f t="shared" si="68"/>
        <v>1069660</v>
      </c>
    </row>
    <row r="4405" spans="1:6" x14ac:dyDescent="0.3">
      <c r="A4405" t="s">
        <v>5306</v>
      </c>
      <c r="B4405">
        <v>1816820</v>
      </c>
      <c r="C4405">
        <v>2801340</v>
      </c>
      <c r="D4405">
        <v>2970520</v>
      </c>
      <c r="E4405">
        <v>2142660</v>
      </c>
      <c r="F4405" s="4">
        <f t="shared" si="68"/>
        <v>2638173.3333333335</v>
      </c>
    </row>
    <row r="4406" spans="1:6" x14ac:dyDescent="0.3">
      <c r="A4406" t="s">
        <v>5307</v>
      </c>
      <c r="B4406">
        <v>0</v>
      </c>
      <c r="C4406">
        <v>0</v>
      </c>
      <c r="D4406">
        <v>1596500</v>
      </c>
      <c r="E4406">
        <v>1093200</v>
      </c>
      <c r="F4406" s="4">
        <f t="shared" si="68"/>
        <v>896566.66666666663</v>
      </c>
    </row>
    <row r="4407" spans="1:6" x14ac:dyDescent="0.3">
      <c r="A4407" t="s">
        <v>5308</v>
      </c>
      <c r="B4407">
        <v>642460</v>
      </c>
      <c r="C4407">
        <v>0</v>
      </c>
      <c r="D4407">
        <v>311100</v>
      </c>
      <c r="E4407">
        <v>0</v>
      </c>
      <c r="F4407" s="4">
        <f t="shared" si="68"/>
        <v>103700</v>
      </c>
    </row>
    <row r="4408" spans="1:6" x14ac:dyDescent="0.3">
      <c r="A4408" t="s">
        <v>5309</v>
      </c>
      <c r="B4408">
        <v>0</v>
      </c>
      <c r="C4408">
        <v>370000</v>
      </c>
      <c r="D4408">
        <v>0</v>
      </c>
      <c r="E4408">
        <v>529200</v>
      </c>
      <c r="F4408" s="4">
        <f t="shared" si="68"/>
        <v>299733.33333333331</v>
      </c>
    </row>
    <row r="4409" spans="1:6" x14ac:dyDescent="0.3">
      <c r="A4409" t="s">
        <v>5310</v>
      </c>
      <c r="B4409">
        <v>2042950</v>
      </c>
      <c r="C4409">
        <v>2107520</v>
      </c>
      <c r="D4409">
        <v>4231500</v>
      </c>
      <c r="E4409">
        <v>3407460</v>
      </c>
      <c r="F4409" s="4">
        <f t="shared" si="68"/>
        <v>3248826.6666666665</v>
      </c>
    </row>
    <row r="4410" spans="1:6" x14ac:dyDescent="0.3">
      <c r="A4410" t="s">
        <v>5311</v>
      </c>
      <c r="B4410">
        <v>1425970</v>
      </c>
      <c r="C4410">
        <v>2162300</v>
      </c>
      <c r="D4410">
        <v>0</v>
      </c>
      <c r="E4410">
        <v>2050600</v>
      </c>
      <c r="F4410" s="4">
        <f t="shared" si="68"/>
        <v>1404300</v>
      </c>
    </row>
    <row r="4411" spans="1:6" x14ac:dyDescent="0.3">
      <c r="A4411" t="s">
        <v>5312</v>
      </c>
      <c r="B4411">
        <v>2418780</v>
      </c>
      <c r="C4411">
        <v>7237230</v>
      </c>
      <c r="D4411">
        <v>20742410</v>
      </c>
      <c r="E4411">
        <v>7852390</v>
      </c>
      <c r="F4411" s="4">
        <f t="shared" si="68"/>
        <v>11944010</v>
      </c>
    </row>
    <row r="4412" spans="1:6" x14ac:dyDescent="0.3">
      <c r="A4412" t="s">
        <v>5313</v>
      </c>
      <c r="B4412">
        <v>551460</v>
      </c>
      <c r="C4412">
        <v>690600</v>
      </c>
      <c r="D4412">
        <v>888160</v>
      </c>
      <c r="E4412">
        <v>0</v>
      </c>
      <c r="F4412" s="4">
        <f t="shared" si="68"/>
        <v>526253.33333333337</v>
      </c>
    </row>
    <row r="4413" spans="1:6" x14ac:dyDescent="0.3">
      <c r="A4413" t="s">
        <v>5314</v>
      </c>
      <c r="B4413">
        <v>548730</v>
      </c>
      <c r="C4413">
        <v>1299190</v>
      </c>
      <c r="D4413">
        <v>789880</v>
      </c>
      <c r="E4413">
        <v>1450200</v>
      </c>
      <c r="F4413" s="4">
        <f t="shared" si="68"/>
        <v>1179756.6666666667</v>
      </c>
    </row>
    <row r="4414" spans="1:6" x14ac:dyDescent="0.3">
      <c r="A4414" t="s">
        <v>5315</v>
      </c>
      <c r="B4414">
        <v>2042950</v>
      </c>
      <c r="C4414">
        <v>5852550</v>
      </c>
      <c r="D4414">
        <v>5010500</v>
      </c>
      <c r="E4414">
        <v>4585620</v>
      </c>
      <c r="F4414" s="4">
        <f t="shared" si="68"/>
        <v>5149556.666666667</v>
      </c>
    </row>
    <row r="4415" spans="1:6" x14ac:dyDescent="0.3">
      <c r="A4415" t="s">
        <v>5316</v>
      </c>
      <c r="B4415">
        <v>580580</v>
      </c>
      <c r="C4415">
        <v>0</v>
      </c>
      <c r="D4415">
        <v>311100</v>
      </c>
      <c r="E4415">
        <v>560560</v>
      </c>
      <c r="F4415" s="4">
        <f t="shared" si="68"/>
        <v>290553.33333333331</v>
      </c>
    </row>
    <row r="4416" spans="1:6" x14ac:dyDescent="0.3">
      <c r="A4416" t="s">
        <v>5317</v>
      </c>
      <c r="B4416">
        <v>2321100</v>
      </c>
      <c r="C4416">
        <v>2581430</v>
      </c>
      <c r="D4416">
        <v>2428986</v>
      </c>
      <c r="E4416">
        <v>3959160</v>
      </c>
      <c r="F4416" s="4">
        <f t="shared" si="68"/>
        <v>2989858.6666666665</v>
      </c>
    </row>
    <row r="4417" spans="1:6" x14ac:dyDescent="0.3">
      <c r="A4417" t="s">
        <v>681</v>
      </c>
      <c r="B4417">
        <v>0</v>
      </c>
      <c r="C4417">
        <v>0</v>
      </c>
      <c r="D4417">
        <v>823180</v>
      </c>
      <c r="E4417">
        <v>0</v>
      </c>
      <c r="F4417" s="4">
        <f t="shared" si="68"/>
        <v>274393.33333333331</v>
      </c>
    </row>
    <row r="4418" spans="1:6" x14ac:dyDescent="0.3">
      <c r="A4418" t="s">
        <v>5318</v>
      </c>
      <c r="B4418">
        <v>2031070</v>
      </c>
      <c r="C4418">
        <v>4173940</v>
      </c>
      <c r="D4418">
        <v>565110</v>
      </c>
      <c r="E4418">
        <v>729260</v>
      </c>
      <c r="F4418" s="4">
        <f t="shared" si="68"/>
        <v>1822770</v>
      </c>
    </row>
    <row r="4419" spans="1:6" x14ac:dyDescent="0.3">
      <c r="A4419" t="s">
        <v>5319</v>
      </c>
      <c r="B4419">
        <v>0</v>
      </c>
      <c r="C4419">
        <v>0</v>
      </c>
      <c r="D4419">
        <v>2319040</v>
      </c>
      <c r="E4419">
        <v>0</v>
      </c>
      <c r="F4419" s="4">
        <f t="shared" ref="F4419:F4482" si="69">SUM(C4419:E4419)/3</f>
        <v>773013.33333333337</v>
      </c>
    </row>
    <row r="4420" spans="1:6" x14ac:dyDescent="0.3">
      <c r="A4420" t="s">
        <v>5320</v>
      </c>
      <c r="B4420">
        <v>2243200</v>
      </c>
      <c r="C4420">
        <v>3411860</v>
      </c>
      <c r="D4420">
        <v>2478120</v>
      </c>
      <c r="E4420">
        <v>2624240</v>
      </c>
      <c r="F4420" s="4">
        <f t="shared" si="69"/>
        <v>2838073.3333333335</v>
      </c>
    </row>
    <row r="4421" spans="1:6" x14ac:dyDescent="0.3">
      <c r="A4421" t="s">
        <v>5321</v>
      </c>
      <c r="B4421">
        <v>2274040</v>
      </c>
      <c r="C4421">
        <v>2044200</v>
      </c>
      <c r="D4421">
        <v>0</v>
      </c>
      <c r="E4421">
        <v>2104430</v>
      </c>
      <c r="F4421" s="4">
        <f t="shared" si="69"/>
        <v>1382876.6666666667</v>
      </c>
    </row>
    <row r="4422" spans="1:6" x14ac:dyDescent="0.3">
      <c r="A4422" t="s">
        <v>5322</v>
      </c>
      <c r="B4422">
        <v>646100</v>
      </c>
      <c r="C4422">
        <v>1553000</v>
      </c>
      <c r="D4422">
        <v>875420</v>
      </c>
      <c r="E4422">
        <v>2268630</v>
      </c>
      <c r="F4422" s="4">
        <f t="shared" si="69"/>
        <v>1565683.3333333333</v>
      </c>
    </row>
    <row r="4423" spans="1:6" x14ac:dyDescent="0.3">
      <c r="A4423" t="s">
        <v>5323</v>
      </c>
      <c r="B4423">
        <v>1314340</v>
      </c>
      <c r="C4423">
        <v>3716670</v>
      </c>
      <c r="D4423">
        <v>2089010</v>
      </c>
      <c r="E4423">
        <v>2874840</v>
      </c>
      <c r="F4423" s="4">
        <f t="shared" si="69"/>
        <v>2893506.6666666665</v>
      </c>
    </row>
    <row r="4424" spans="1:6" x14ac:dyDescent="0.3">
      <c r="A4424" t="s">
        <v>5324</v>
      </c>
      <c r="B4424">
        <v>411320</v>
      </c>
      <c r="C4424">
        <v>1820540</v>
      </c>
      <c r="D4424">
        <v>1415050</v>
      </c>
      <c r="E4424">
        <v>2306040</v>
      </c>
      <c r="F4424" s="4">
        <f t="shared" si="69"/>
        <v>1847210</v>
      </c>
    </row>
    <row r="4425" spans="1:6" x14ac:dyDescent="0.3">
      <c r="A4425" t="s">
        <v>5325</v>
      </c>
      <c r="B4425">
        <v>4351000</v>
      </c>
      <c r="C4425">
        <v>4945760</v>
      </c>
      <c r="D4425">
        <v>2218680</v>
      </c>
      <c r="E4425">
        <v>4776510</v>
      </c>
      <c r="F4425" s="4">
        <f t="shared" si="69"/>
        <v>3980316.6666666665</v>
      </c>
    </row>
    <row r="4426" spans="1:6" x14ac:dyDescent="0.3">
      <c r="A4426" t="s">
        <v>5326</v>
      </c>
      <c r="B4426">
        <v>2476580</v>
      </c>
      <c r="C4426">
        <v>0</v>
      </c>
      <c r="D4426">
        <v>2135250</v>
      </c>
      <c r="E4426">
        <v>3618080</v>
      </c>
      <c r="F4426" s="4">
        <f t="shared" si="69"/>
        <v>1917776.6666666667</v>
      </c>
    </row>
    <row r="4427" spans="1:6" x14ac:dyDescent="0.3">
      <c r="A4427" t="s">
        <v>5327</v>
      </c>
      <c r="B4427">
        <v>1013510</v>
      </c>
      <c r="C4427">
        <v>2397250</v>
      </c>
      <c r="D4427">
        <v>1651280</v>
      </c>
      <c r="E4427">
        <v>1675290</v>
      </c>
      <c r="F4427" s="4">
        <f t="shared" si="69"/>
        <v>1907940</v>
      </c>
    </row>
    <row r="4428" spans="1:6" x14ac:dyDescent="0.3">
      <c r="A4428" t="s">
        <v>5328</v>
      </c>
      <c r="B4428">
        <v>0</v>
      </c>
      <c r="C4428">
        <v>1090500</v>
      </c>
      <c r="D4428">
        <v>304000</v>
      </c>
      <c r="E4428">
        <v>0</v>
      </c>
      <c r="F4428" s="4">
        <f t="shared" si="69"/>
        <v>464833.33333333331</v>
      </c>
    </row>
    <row r="4429" spans="1:6" x14ac:dyDescent="0.3">
      <c r="A4429" t="s">
        <v>846</v>
      </c>
      <c r="B4429">
        <v>1377600</v>
      </c>
      <c r="C4429">
        <v>2737470</v>
      </c>
      <c r="D4429">
        <v>2040500</v>
      </c>
      <c r="E4429">
        <v>2030490</v>
      </c>
      <c r="F4429" s="4">
        <f t="shared" si="69"/>
        <v>2269486.6666666665</v>
      </c>
    </row>
    <row r="4430" spans="1:6" x14ac:dyDescent="0.3">
      <c r="A4430" t="s">
        <v>5329</v>
      </c>
      <c r="B4430">
        <v>0</v>
      </c>
      <c r="C4430">
        <v>1843230</v>
      </c>
      <c r="D4430">
        <v>0</v>
      </c>
      <c r="E4430">
        <v>160000</v>
      </c>
      <c r="F4430" s="4">
        <f t="shared" si="69"/>
        <v>667743.33333333337</v>
      </c>
    </row>
    <row r="4431" spans="1:6" x14ac:dyDescent="0.3">
      <c r="A4431" t="s">
        <v>525</v>
      </c>
      <c r="B4431">
        <v>109560</v>
      </c>
      <c r="C4431">
        <v>476680</v>
      </c>
      <c r="D4431">
        <v>1539700</v>
      </c>
      <c r="E4431">
        <v>1832940</v>
      </c>
      <c r="F4431" s="4">
        <f t="shared" si="69"/>
        <v>1283106.6666666667</v>
      </c>
    </row>
    <row r="4432" spans="1:6" x14ac:dyDescent="0.3">
      <c r="A4432" t="s">
        <v>5330</v>
      </c>
      <c r="B4432">
        <v>0</v>
      </c>
      <c r="C4432">
        <v>0</v>
      </c>
      <c r="D4432">
        <v>234600</v>
      </c>
      <c r="E4432">
        <v>281190</v>
      </c>
      <c r="F4432" s="4">
        <f t="shared" si="69"/>
        <v>171930</v>
      </c>
    </row>
    <row r="4433" spans="1:6" x14ac:dyDescent="0.3">
      <c r="A4433" t="s">
        <v>5331</v>
      </c>
      <c r="B4433">
        <v>411950</v>
      </c>
      <c r="C4433">
        <v>1742000</v>
      </c>
      <c r="D4433">
        <v>6348040</v>
      </c>
      <c r="E4433">
        <v>1942530</v>
      </c>
      <c r="F4433" s="4">
        <f t="shared" si="69"/>
        <v>3344190</v>
      </c>
    </row>
    <row r="4434" spans="1:6" x14ac:dyDescent="0.3">
      <c r="A4434" t="s">
        <v>5332</v>
      </c>
      <c r="B4434">
        <v>2921800</v>
      </c>
      <c r="C4434">
        <v>2646900</v>
      </c>
      <c r="D4434">
        <v>2955570</v>
      </c>
      <c r="E4434">
        <v>4372970</v>
      </c>
      <c r="F4434" s="4">
        <f t="shared" si="69"/>
        <v>3325146.6666666665</v>
      </c>
    </row>
    <row r="4435" spans="1:6" x14ac:dyDescent="0.3">
      <c r="A4435" t="s">
        <v>5333</v>
      </c>
      <c r="B4435">
        <v>233997270</v>
      </c>
      <c r="C4435">
        <v>269029640</v>
      </c>
      <c r="D4435">
        <v>139199740</v>
      </c>
      <c r="E4435">
        <v>9893680</v>
      </c>
      <c r="F4435" s="4">
        <f t="shared" si="69"/>
        <v>139374353.33333334</v>
      </c>
    </row>
    <row r="4436" spans="1:6" x14ac:dyDescent="0.3">
      <c r="A4436" t="s">
        <v>5334</v>
      </c>
      <c r="B4436">
        <v>2356160</v>
      </c>
      <c r="C4436">
        <v>2161470</v>
      </c>
      <c r="D4436">
        <v>2278310</v>
      </c>
      <c r="E4436">
        <v>2442790</v>
      </c>
      <c r="F4436" s="4">
        <f t="shared" si="69"/>
        <v>2294190</v>
      </c>
    </row>
    <row r="4437" spans="1:6" x14ac:dyDescent="0.3">
      <c r="A4437" t="s">
        <v>5335</v>
      </c>
      <c r="B4437">
        <v>687050</v>
      </c>
      <c r="C4437">
        <v>7431710</v>
      </c>
      <c r="D4437">
        <v>22790770</v>
      </c>
      <c r="E4437">
        <v>2021120</v>
      </c>
      <c r="F4437" s="4">
        <f t="shared" si="69"/>
        <v>10747866.666666666</v>
      </c>
    </row>
    <row r="4438" spans="1:6" x14ac:dyDescent="0.3">
      <c r="A4438" t="s">
        <v>5336</v>
      </c>
      <c r="B4438">
        <v>740000</v>
      </c>
      <c r="C4438">
        <v>4404000</v>
      </c>
      <c r="D4438">
        <v>228000</v>
      </c>
      <c r="E4438">
        <v>160000</v>
      </c>
      <c r="F4438" s="4">
        <f t="shared" si="69"/>
        <v>1597333.3333333333</v>
      </c>
    </row>
    <row r="4439" spans="1:6" x14ac:dyDescent="0.3">
      <c r="A4439" t="s">
        <v>5337</v>
      </c>
      <c r="B4439">
        <v>0</v>
      </c>
      <c r="C4439">
        <v>995170</v>
      </c>
      <c r="D4439">
        <v>0</v>
      </c>
      <c r="E4439">
        <v>0</v>
      </c>
      <c r="F4439" s="4">
        <f t="shared" si="69"/>
        <v>331723.33333333331</v>
      </c>
    </row>
    <row r="4440" spans="1:6" x14ac:dyDescent="0.3">
      <c r="A4440" t="s">
        <v>5338</v>
      </c>
      <c r="B4440">
        <v>1385840</v>
      </c>
      <c r="C4440">
        <v>2964560</v>
      </c>
      <c r="D4440">
        <v>2988050</v>
      </c>
      <c r="E4440">
        <v>6397810</v>
      </c>
      <c r="F4440" s="4">
        <f t="shared" si="69"/>
        <v>4116806.6666666665</v>
      </c>
    </row>
    <row r="4441" spans="1:6" x14ac:dyDescent="0.3">
      <c r="A4441" t="s">
        <v>5339</v>
      </c>
      <c r="B4441">
        <v>2285180</v>
      </c>
      <c r="C4441">
        <v>10377450</v>
      </c>
      <c r="D4441">
        <v>10141660</v>
      </c>
      <c r="E4441">
        <v>10221550</v>
      </c>
      <c r="F4441" s="4">
        <f t="shared" si="69"/>
        <v>10246886.666666666</v>
      </c>
    </row>
    <row r="4442" spans="1:6" x14ac:dyDescent="0.3">
      <c r="A4442" t="s">
        <v>550</v>
      </c>
      <c r="B4442">
        <v>0</v>
      </c>
      <c r="C4442">
        <v>740000</v>
      </c>
      <c r="D4442">
        <v>0</v>
      </c>
      <c r="E4442">
        <v>756000</v>
      </c>
      <c r="F4442" s="4">
        <f t="shared" si="69"/>
        <v>498666.66666666669</v>
      </c>
    </row>
    <row r="4443" spans="1:6" x14ac:dyDescent="0.3">
      <c r="A4443" t="s">
        <v>5340</v>
      </c>
      <c r="B4443">
        <v>2838640</v>
      </c>
      <c r="C4443">
        <v>2628420</v>
      </c>
      <c r="D4443">
        <v>674000</v>
      </c>
      <c r="E4443">
        <v>771880</v>
      </c>
      <c r="F4443" s="4">
        <f t="shared" si="69"/>
        <v>1358100</v>
      </c>
    </row>
    <row r="4444" spans="1:6" x14ac:dyDescent="0.3">
      <c r="A4444" t="s">
        <v>5341</v>
      </c>
      <c r="B4444">
        <v>370000</v>
      </c>
      <c r="C4444">
        <v>0</v>
      </c>
      <c r="D4444">
        <v>0</v>
      </c>
      <c r="E4444">
        <v>0</v>
      </c>
      <c r="F4444" s="4">
        <f t="shared" si="69"/>
        <v>0</v>
      </c>
    </row>
    <row r="4445" spans="1:6" x14ac:dyDescent="0.3">
      <c r="A4445" t="s">
        <v>5342</v>
      </c>
      <c r="B4445">
        <v>4017650</v>
      </c>
      <c r="C4445">
        <v>10015850</v>
      </c>
      <c r="D4445">
        <v>3023810</v>
      </c>
      <c r="E4445">
        <v>4460600</v>
      </c>
      <c r="F4445" s="4">
        <f t="shared" si="69"/>
        <v>5833420</v>
      </c>
    </row>
    <row r="4446" spans="1:6" x14ac:dyDescent="0.3">
      <c r="A4446" t="s">
        <v>5343</v>
      </c>
      <c r="B4446">
        <v>606700</v>
      </c>
      <c r="C4446">
        <v>0</v>
      </c>
      <c r="D4446">
        <v>2110380</v>
      </c>
      <c r="E4446">
        <v>1640650</v>
      </c>
      <c r="F4446" s="4">
        <f t="shared" si="69"/>
        <v>1250343.3333333333</v>
      </c>
    </row>
    <row r="4447" spans="1:6" x14ac:dyDescent="0.3">
      <c r="A4447" t="s">
        <v>5344</v>
      </c>
      <c r="B4447">
        <v>0</v>
      </c>
      <c r="C4447">
        <v>0</v>
      </c>
      <c r="D4447">
        <v>951860</v>
      </c>
      <c r="E4447">
        <v>0</v>
      </c>
      <c r="F4447" s="4">
        <f t="shared" si="69"/>
        <v>317286.66666666669</v>
      </c>
    </row>
    <row r="4448" spans="1:6" x14ac:dyDescent="0.3">
      <c r="A4448" t="s">
        <v>5345</v>
      </c>
      <c r="B4448">
        <v>2093910</v>
      </c>
      <c r="C4448">
        <v>0</v>
      </c>
      <c r="D4448">
        <v>3963960</v>
      </c>
      <c r="E4448">
        <v>0</v>
      </c>
      <c r="F4448" s="4">
        <f t="shared" si="69"/>
        <v>1321320</v>
      </c>
    </row>
    <row r="4449" spans="1:6" x14ac:dyDescent="0.3">
      <c r="A4449" t="s">
        <v>5346</v>
      </c>
      <c r="B4449">
        <v>0</v>
      </c>
      <c r="C4449">
        <v>0</v>
      </c>
      <c r="D4449">
        <v>1113840</v>
      </c>
      <c r="E4449">
        <v>386000</v>
      </c>
      <c r="F4449" s="4">
        <f t="shared" si="69"/>
        <v>499946.66666666669</v>
      </c>
    </row>
    <row r="4450" spans="1:6" x14ac:dyDescent="0.3">
      <c r="A4450" t="s">
        <v>5347</v>
      </c>
      <c r="B4450">
        <v>0</v>
      </c>
      <c r="C4450">
        <v>397800</v>
      </c>
      <c r="D4450">
        <v>0</v>
      </c>
      <c r="E4450">
        <v>0</v>
      </c>
      <c r="F4450" s="4">
        <f t="shared" si="69"/>
        <v>132600</v>
      </c>
    </row>
    <row r="4451" spans="1:6" x14ac:dyDescent="0.3">
      <c r="A4451" t="s">
        <v>5348</v>
      </c>
      <c r="B4451">
        <v>0</v>
      </c>
      <c r="C4451">
        <v>741650</v>
      </c>
      <c r="D4451">
        <v>740000</v>
      </c>
      <c r="E4451">
        <v>976250</v>
      </c>
      <c r="F4451" s="4">
        <f t="shared" si="69"/>
        <v>819300</v>
      </c>
    </row>
    <row r="4452" spans="1:6" x14ac:dyDescent="0.3">
      <c r="A4452" t="s">
        <v>5349</v>
      </c>
      <c r="B4452">
        <v>6608800</v>
      </c>
      <c r="C4452">
        <v>10783890</v>
      </c>
      <c r="D4452">
        <v>9895680</v>
      </c>
      <c r="E4452">
        <v>8821810</v>
      </c>
      <c r="F4452" s="4">
        <f t="shared" si="69"/>
        <v>9833793.333333334</v>
      </c>
    </row>
    <row r="4453" spans="1:6" x14ac:dyDescent="0.3">
      <c r="A4453" t="s">
        <v>5350</v>
      </c>
      <c r="B4453">
        <v>0</v>
      </c>
      <c r="C4453">
        <v>3446340</v>
      </c>
      <c r="D4453">
        <v>191100</v>
      </c>
      <c r="E4453">
        <v>4316240</v>
      </c>
      <c r="F4453" s="4">
        <f t="shared" si="69"/>
        <v>2651226.6666666665</v>
      </c>
    </row>
    <row r="4454" spans="1:6" x14ac:dyDescent="0.3">
      <c r="A4454" t="s">
        <v>5351</v>
      </c>
      <c r="B4454">
        <v>2180220</v>
      </c>
      <c r="C4454">
        <v>0</v>
      </c>
      <c r="D4454">
        <v>684630</v>
      </c>
      <c r="E4454">
        <v>410000</v>
      </c>
      <c r="F4454" s="4">
        <f t="shared" si="69"/>
        <v>364876.66666666669</v>
      </c>
    </row>
    <row r="4455" spans="1:6" x14ac:dyDescent="0.3">
      <c r="A4455" t="s">
        <v>5352</v>
      </c>
      <c r="B4455">
        <v>1683260</v>
      </c>
      <c r="C4455">
        <v>0</v>
      </c>
      <c r="D4455">
        <v>0</v>
      </c>
      <c r="E4455">
        <v>0</v>
      </c>
      <c r="F4455" s="4">
        <f t="shared" si="69"/>
        <v>0</v>
      </c>
    </row>
    <row r="4456" spans="1:6" x14ac:dyDescent="0.3">
      <c r="A4456" t="s">
        <v>5353</v>
      </c>
      <c r="B4456">
        <v>2092500</v>
      </c>
      <c r="C4456">
        <v>2164890</v>
      </c>
      <c r="D4456">
        <v>2039020</v>
      </c>
      <c r="E4456">
        <v>2260160</v>
      </c>
      <c r="F4456" s="4">
        <f t="shared" si="69"/>
        <v>2154690</v>
      </c>
    </row>
    <row r="4457" spans="1:6" x14ac:dyDescent="0.3">
      <c r="A4457" t="s">
        <v>5354</v>
      </c>
      <c r="B4457">
        <v>370000</v>
      </c>
      <c r="C4457">
        <v>0</v>
      </c>
      <c r="D4457">
        <v>357000</v>
      </c>
      <c r="E4457">
        <v>2062400</v>
      </c>
      <c r="F4457" s="4">
        <f t="shared" si="69"/>
        <v>806466.66666666663</v>
      </c>
    </row>
    <row r="4458" spans="1:6" x14ac:dyDescent="0.3">
      <c r="A4458" t="s">
        <v>5355</v>
      </c>
      <c r="B4458">
        <v>0</v>
      </c>
      <c r="C4458">
        <v>2486000</v>
      </c>
      <c r="D4458">
        <v>595000</v>
      </c>
      <c r="E4458">
        <v>0</v>
      </c>
      <c r="F4458" s="4">
        <f t="shared" si="69"/>
        <v>1027000</v>
      </c>
    </row>
    <row r="4459" spans="1:6" x14ac:dyDescent="0.3">
      <c r="A4459" t="s">
        <v>5356</v>
      </c>
      <c r="B4459">
        <v>1062880</v>
      </c>
      <c r="C4459">
        <v>0</v>
      </c>
      <c r="D4459">
        <v>2068430</v>
      </c>
      <c r="E4459">
        <v>1272180</v>
      </c>
      <c r="F4459" s="4">
        <f t="shared" si="69"/>
        <v>1113536.6666666667</v>
      </c>
    </row>
    <row r="4460" spans="1:6" x14ac:dyDescent="0.3">
      <c r="A4460" t="s">
        <v>5357</v>
      </c>
      <c r="B4460">
        <v>739600</v>
      </c>
      <c r="C4460">
        <v>2899680</v>
      </c>
      <c r="D4460">
        <v>2611700</v>
      </c>
      <c r="E4460">
        <v>3439620</v>
      </c>
      <c r="F4460" s="4">
        <f t="shared" si="69"/>
        <v>2983666.6666666665</v>
      </c>
    </row>
    <row r="4461" spans="1:6" x14ac:dyDescent="0.3">
      <c r="A4461" t="s">
        <v>5358</v>
      </c>
      <c r="B4461">
        <v>7893050</v>
      </c>
      <c r="C4461">
        <v>17764270</v>
      </c>
      <c r="D4461">
        <v>4709800</v>
      </c>
      <c r="E4461">
        <v>7780390</v>
      </c>
      <c r="F4461" s="4">
        <f t="shared" si="69"/>
        <v>10084820</v>
      </c>
    </row>
    <row r="4462" spans="1:6" x14ac:dyDescent="0.3">
      <c r="A4462" t="s">
        <v>5359</v>
      </c>
      <c r="B4462">
        <v>134460</v>
      </c>
      <c r="C4462">
        <v>502100</v>
      </c>
      <c r="D4462">
        <v>0</v>
      </c>
      <c r="E4462">
        <v>1300600</v>
      </c>
      <c r="F4462" s="4">
        <f t="shared" si="69"/>
        <v>600900</v>
      </c>
    </row>
    <row r="4463" spans="1:6" x14ac:dyDescent="0.3">
      <c r="A4463" t="s">
        <v>5360</v>
      </c>
      <c r="B4463">
        <v>0</v>
      </c>
      <c r="C4463">
        <v>0</v>
      </c>
      <c r="D4463">
        <v>349000</v>
      </c>
      <c r="E4463">
        <v>589680</v>
      </c>
      <c r="F4463" s="4">
        <f t="shared" si="69"/>
        <v>312893.33333333331</v>
      </c>
    </row>
    <row r="4464" spans="1:6" x14ac:dyDescent="0.3">
      <c r="A4464" t="s">
        <v>5361</v>
      </c>
      <c r="B4464">
        <v>0</v>
      </c>
      <c r="C4464">
        <v>0</v>
      </c>
      <c r="D4464">
        <v>740000</v>
      </c>
      <c r="E4464">
        <v>0</v>
      </c>
      <c r="F4464" s="4">
        <f t="shared" si="69"/>
        <v>246666.66666666666</v>
      </c>
    </row>
    <row r="4465" spans="1:6" x14ac:dyDescent="0.3">
      <c r="A4465" t="s">
        <v>5362</v>
      </c>
      <c r="B4465">
        <v>3352700</v>
      </c>
      <c r="C4465">
        <v>3420000</v>
      </c>
      <c r="D4465">
        <v>3228760</v>
      </c>
      <c r="E4465">
        <v>609520</v>
      </c>
      <c r="F4465" s="4">
        <f t="shared" si="69"/>
        <v>2419426.6666666665</v>
      </c>
    </row>
    <row r="4466" spans="1:6" x14ac:dyDescent="0.3">
      <c r="A4466" t="s">
        <v>5363</v>
      </c>
      <c r="B4466">
        <v>10878000</v>
      </c>
      <c r="C4466">
        <v>22193400</v>
      </c>
      <c r="D4466">
        <v>64301720</v>
      </c>
      <c r="E4466">
        <v>63935790</v>
      </c>
      <c r="F4466" s="4">
        <f t="shared" si="69"/>
        <v>50143636.666666664</v>
      </c>
    </row>
    <row r="4467" spans="1:6" x14ac:dyDescent="0.3">
      <c r="A4467" t="s">
        <v>5364</v>
      </c>
      <c r="B4467">
        <v>0</v>
      </c>
      <c r="C4467">
        <v>25734250</v>
      </c>
      <c r="D4467">
        <v>27822040</v>
      </c>
      <c r="E4467">
        <v>16934500</v>
      </c>
      <c r="F4467" s="4">
        <f t="shared" si="69"/>
        <v>23496930</v>
      </c>
    </row>
    <row r="4468" spans="1:6" x14ac:dyDescent="0.3">
      <c r="A4468" t="s">
        <v>5365</v>
      </c>
      <c r="B4468">
        <v>143780</v>
      </c>
      <c r="C4468">
        <v>370000</v>
      </c>
      <c r="D4468">
        <v>432250</v>
      </c>
      <c r="E4468">
        <v>554960</v>
      </c>
      <c r="F4468" s="4">
        <f t="shared" si="69"/>
        <v>452403.33333333331</v>
      </c>
    </row>
    <row r="4469" spans="1:6" x14ac:dyDescent="0.3">
      <c r="A4469" t="s">
        <v>5366</v>
      </c>
      <c r="B4469">
        <v>0</v>
      </c>
      <c r="C4469">
        <v>583080</v>
      </c>
      <c r="D4469">
        <v>0</v>
      </c>
      <c r="E4469">
        <v>0</v>
      </c>
      <c r="F4469" s="4">
        <f t="shared" si="69"/>
        <v>194360</v>
      </c>
    </row>
    <row r="4470" spans="1:6" x14ac:dyDescent="0.3">
      <c r="A4470" t="s">
        <v>5367</v>
      </c>
      <c r="B4470">
        <v>7208460</v>
      </c>
      <c r="C4470">
        <v>3820750</v>
      </c>
      <c r="D4470">
        <v>2096640</v>
      </c>
      <c r="E4470">
        <v>3800680</v>
      </c>
      <c r="F4470" s="4">
        <f t="shared" si="69"/>
        <v>3239356.6666666665</v>
      </c>
    </row>
    <row r="4471" spans="1:6" x14ac:dyDescent="0.3">
      <c r="A4471" t="s">
        <v>5368</v>
      </c>
      <c r="B4471">
        <v>475930</v>
      </c>
      <c r="C4471">
        <v>2314240</v>
      </c>
      <c r="D4471">
        <v>622440</v>
      </c>
      <c r="E4471">
        <v>1224860</v>
      </c>
      <c r="F4471" s="4">
        <f t="shared" si="69"/>
        <v>1387180</v>
      </c>
    </row>
    <row r="4472" spans="1:6" x14ac:dyDescent="0.3">
      <c r="A4472" t="s">
        <v>5369</v>
      </c>
      <c r="B4472">
        <v>1075620</v>
      </c>
      <c r="C4472">
        <v>1351350</v>
      </c>
      <c r="D4472">
        <v>1313130</v>
      </c>
      <c r="E4472">
        <v>370000</v>
      </c>
      <c r="F4472" s="4">
        <f t="shared" si="69"/>
        <v>1011493.3333333334</v>
      </c>
    </row>
    <row r="4473" spans="1:6" x14ac:dyDescent="0.3">
      <c r="A4473" t="s">
        <v>5370</v>
      </c>
      <c r="B4473">
        <v>678000</v>
      </c>
      <c r="C4473">
        <v>0</v>
      </c>
      <c r="D4473">
        <v>0</v>
      </c>
      <c r="E4473">
        <v>357000</v>
      </c>
      <c r="F4473" s="4">
        <f t="shared" si="69"/>
        <v>119000</v>
      </c>
    </row>
    <row r="4474" spans="1:6" x14ac:dyDescent="0.3">
      <c r="A4474" t="s">
        <v>5371</v>
      </c>
      <c r="B4474">
        <v>217600</v>
      </c>
      <c r="C4474">
        <v>0</v>
      </c>
      <c r="D4474">
        <v>388000</v>
      </c>
      <c r="E4474">
        <v>652180</v>
      </c>
      <c r="F4474" s="4">
        <f t="shared" si="69"/>
        <v>346726.66666666669</v>
      </c>
    </row>
    <row r="4475" spans="1:6" x14ac:dyDescent="0.3">
      <c r="A4475" t="s">
        <v>5372</v>
      </c>
      <c r="B4475">
        <v>1990560</v>
      </c>
      <c r="C4475">
        <v>2520150</v>
      </c>
      <c r="D4475">
        <v>2672779</v>
      </c>
      <c r="E4475">
        <v>2101580</v>
      </c>
      <c r="F4475" s="4">
        <f t="shared" si="69"/>
        <v>2431503</v>
      </c>
    </row>
    <row r="4476" spans="1:6" x14ac:dyDescent="0.3">
      <c r="A4476" t="s">
        <v>5373</v>
      </c>
      <c r="B4476">
        <v>1038540</v>
      </c>
      <c r="C4476">
        <v>2330030</v>
      </c>
      <c r="D4476">
        <v>2459880</v>
      </c>
      <c r="E4476">
        <v>3072880</v>
      </c>
      <c r="F4476" s="4">
        <f t="shared" si="69"/>
        <v>2620930</v>
      </c>
    </row>
    <row r="4477" spans="1:6" x14ac:dyDescent="0.3">
      <c r="A4477" t="s">
        <v>5374</v>
      </c>
      <c r="B4477">
        <v>0</v>
      </c>
      <c r="C4477">
        <v>0</v>
      </c>
      <c r="D4477">
        <v>604240</v>
      </c>
      <c r="E4477">
        <v>0</v>
      </c>
      <c r="F4477" s="4">
        <f t="shared" si="69"/>
        <v>201413.33333333334</v>
      </c>
    </row>
    <row r="4478" spans="1:6" x14ac:dyDescent="0.3">
      <c r="A4478" t="s">
        <v>5375</v>
      </c>
      <c r="B4478">
        <v>2126880</v>
      </c>
      <c r="C4478">
        <v>370000</v>
      </c>
      <c r="D4478">
        <v>0</v>
      </c>
      <c r="E4478">
        <v>0</v>
      </c>
      <c r="F4478" s="4">
        <f t="shared" si="69"/>
        <v>123333.33333333333</v>
      </c>
    </row>
    <row r="4479" spans="1:6" x14ac:dyDescent="0.3">
      <c r="A4479" t="s">
        <v>5376</v>
      </c>
      <c r="B4479">
        <v>370000</v>
      </c>
      <c r="C4479">
        <v>0</v>
      </c>
      <c r="D4479">
        <v>0</v>
      </c>
      <c r="E4479">
        <v>0</v>
      </c>
      <c r="F4479" s="4">
        <f t="shared" si="69"/>
        <v>0</v>
      </c>
    </row>
    <row r="4480" spans="1:6" x14ac:dyDescent="0.3">
      <c r="A4480" t="s">
        <v>5377</v>
      </c>
      <c r="B4480">
        <v>230000</v>
      </c>
      <c r="C4480">
        <v>1376600</v>
      </c>
      <c r="D4480">
        <v>1458730</v>
      </c>
      <c r="E4480">
        <v>2163980</v>
      </c>
      <c r="F4480" s="4">
        <f t="shared" si="69"/>
        <v>1666436.6666666667</v>
      </c>
    </row>
    <row r="4481" spans="1:6" x14ac:dyDescent="0.3">
      <c r="A4481" t="s">
        <v>5378</v>
      </c>
      <c r="B4481">
        <v>604240</v>
      </c>
      <c r="C4481">
        <v>1502860</v>
      </c>
      <c r="D4481">
        <v>0</v>
      </c>
      <c r="E4481">
        <v>995260</v>
      </c>
      <c r="F4481" s="4">
        <f t="shared" si="69"/>
        <v>832706.66666666663</v>
      </c>
    </row>
    <row r="4482" spans="1:6" x14ac:dyDescent="0.3">
      <c r="A4482" t="s">
        <v>5379</v>
      </c>
      <c r="B4482">
        <v>3921320</v>
      </c>
      <c r="C4482">
        <v>2753040</v>
      </c>
      <c r="D4482">
        <v>2380000</v>
      </c>
      <c r="E4482">
        <v>2739300</v>
      </c>
      <c r="F4482" s="4">
        <f t="shared" si="69"/>
        <v>2624113.3333333335</v>
      </c>
    </row>
    <row r="4483" spans="1:6" x14ac:dyDescent="0.3">
      <c r="A4483" t="s">
        <v>5380</v>
      </c>
      <c r="B4483">
        <v>4412730</v>
      </c>
      <c r="C4483">
        <v>7764540</v>
      </c>
      <c r="D4483">
        <v>7585450</v>
      </c>
      <c r="E4483">
        <v>6185710</v>
      </c>
      <c r="F4483" s="4">
        <f t="shared" ref="F4483:F4546" si="70">SUM(C4483:E4483)/3</f>
        <v>7178566.666666667</v>
      </c>
    </row>
    <row r="4484" spans="1:6" x14ac:dyDescent="0.3">
      <c r="A4484" t="s">
        <v>5381</v>
      </c>
      <c r="B4484">
        <v>0</v>
      </c>
      <c r="C4484">
        <v>741650</v>
      </c>
      <c r="D4484">
        <v>3204150</v>
      </c>
      <c r="E4484">
        <v>0</v>
      </c>
      <c r="F4484" s="4">
        <f t="shared" si="70"/>
        <v>1315266.6666666667</v>
      </c>
    </row>
    <row r="4485" spans="1:6" x14ac:dyDescent="0.3">
      <c r="A4485" t="s">
        <v>5382</v>
      </c>
      <c r="B4485">
        <v>1037950</v>
      </c>
      <c r="C4485">
        <v>0</v>
      </c>
      <c r="D4485">
        <v>577850</v>
      </c>
      <c r="E4485">
        <v>0</v>
      </c>
      <c r="F4485" s="4">
        <f t="shared" si="70"/>
        <v>192616.66666666666</v>
      </c>
    </row>
    <row r="4486" spans="1:6" x14ac:dyDescent="0.3">
      <c r="A4486" t="s">
        <v>5383</v>
      </c>
      <c r="B4486">
        <v>620000</v>
      </c>
      <c r="C4486">
        <v>0</v>
      </c>
      <c r="D4486">
        <v>370000</v>
      </c>
      <c r="E4486">
        <v>0</v>
      </c>
      <c r="F4486" s="4">
        <f t="shared" si="70"/>
        <v>123333.33333333333</v>
      </c>
    </row>
    <row r="4487" spans="1:6" x14ac:dyDescent="0.3">
      <c r="A4487" t="s">
        <v>5384</v>
      </c>
      <c r="B4487">
        <v>1151950</v>
      </c>
      <c r="C4487">
        <v>1480000</v>
      </c>
      <c r="D4487">
        <v>0</v>
      </c>
      <c r="E4487">
        <v>413100</v>
      </c>
      <c r="F4487" s="4">
        <f t="shared" si="70"/>
        <v>631033.33333333337</v>
      </c>
    </row>
    <row r="4488" spans="1:6" x14ac:dyDescent="0.3">
      <c r="A4488" t="s">
        <v>5385</v>
      </c>
      <c r="B4488">
        <v>370000</v>
      </c>
      <c r="C4488">
        <v>0</v>
      </c>
      <c r="D4488">
        <v>0</v>
      </c>
      <c r="E4488">
        <v>2039500</v>
      </c>
      <c r="F4488" s="4">
        <f t="shared" si="70"/>
        <v>679833.33333333337</v>
      </c>
    </row>
    <row r="4489" spans="1:6" x14ac:dyDescent="0.3">
      <c r="A4489" t="s">
        <v>5386</v>
      </c>
      <c r="B4489">
        <v>0</v>
      </c>
      <c r="C4489">
        <v>916370</v>
      </c>
      <c r="D4489">
        <v>0</v>
      </c>
      <c r="E4489">
        <v>1127650</v>
      </c>
      <c r="F4489" s="4">
        <f t="shared" si="70"/>
        <v>681340</v>
      </c>
    </row>
    <row r="4490" spans="1:6" x14ac:dyDescent="0.3">
      <c r="A4490" t="s">
        <v>5387</v>
      </c>
      <c r="B4490">
        <v>702520</v>
      </c>
      <c r="C4490">
        <v>724360</v>
      </c>
      <c r="D4490">
        <v>149400</v>
      </c>
      <c r="E4490">
        <v>0</v>
      </c>
      <c r="F4490" s="4">
        <f t="shared" si="70"/>
        <v>291253.33333333331</v>
      </c>
    </row>
    <row r="4491" spans="1:6" x14ac:dyDescent="0.3">
      <c r="A4491" t="s">
        <v>5388</v>
      </c>
      <c r="B4491">
        <v>0</v>
      </c>
      <c r="C4491">
        <v>2357060</v>
      </c>
      <c r="D4491">
        <v>0</v>
      </c>
      <c r="E4491">
        <v>854100</v>
      </c>
      <c r="F4491" s="4">
        <f t="shared" si="70"/>
        <v>1070386.6666666667</v>
      </c>
    </row>
    <row r="4492" spans="1:6" x14ac:dyDescent="0.3">
      <c r="A4492" t="s">
        <v>5389</v>
      </c>
      <c r="B4492">
        <v>845000</v>
      </c>
      <c r="C4492">
        <v>885060</v>
      </c>
      <c r="D4492">
        <v>257730</v>
      </c>
      <c r="E4492">
        <v>0</v>
      </c>
      <c r="F4492" s="4">
        <f t="shared" si="70"/>
        <v>380930</v>
      </c>
    </row>
    <row r="4493" spans="1:6" x14ac:dyDescent="0.3">
      <c r="A4493" t="s">
        <v>5390</v>
      </c>
      <c r="B4493">
        <v>1365380</v>
      </c>
      <c r="C4493">
        <v>1671680</v>
      </c>
      <c r="D4493">
        <v>1709890</v>
      </c>
      <c r="E4493">
        <v>2256700</v>
      </c>
      <c r="F4493" s="4">
        <f t="shared" si="70"/>
        <v>1879423.3333333333</v>
      </c>
    </row>
    <row r="4494" spans="1:6" x14ac:dyDescent="0.3">
      <c r="A4494" t="s">
        <v>5391</v>
      </c>
      <c r="B4494">
        <v>420000</v>
      </c>
      <c r="C4494">
        <v>446400</v>
      </c>
      <c r="D4494">
        <v>2025400</v>
      </c>
      <c r="E4494">
        <v>2186050</v>
      </c>
      <c r="F4494" s="4">
        <f t="shared" si="70"/>
        <v>1552616.6666666667</v>
      </c>
    </row>
    <row r="4495" spans="1:6" x14ac:dyDescent="0.3">
      <c r="A4495" t="s">
        <v>5392</v>
      </c>
      <c r="B4495">
        <v>160000</v>
      </c>
      <c r="C4495">
        <v>228000</v>
      </c>
      <c r="D4495">
        <v>234600</v>
      </c>
      <c r="E4495">
        <v>1132000</v>
      </c>
      <c r="F4495" s="4">
        <f t="shared" si="70"/>
        <v>531533.33333333337</v>
      </c>
    </row>
    <row r="4496" spans="1:6" x14ac:dyDescent="0.3">
      <c r="A4496" t="s">
        <v>5393</v>
      </c>
      <c r="B4496">
        <v>3977530</v>
      </c>
      <c r="C4496">
        <v>4345860</v>
      </c>
      <c r="D4496">
        <v>2229500</v>
      </c>
      <c r="E4496">
        <v>3635360</v>
      </c>
      <c r="F4496" s="4">
        <f t="shared" si="70"/>
        <v>3403573.3333333335</v>
      </c>
    </row>
    <row r="4497" spans="1:6" x14ac:dyDescent="0.3">
      <c r="A4497" t="s">
        <v>5394</v>
      </c>
      <c r="B4497">
        <v>0</v>
      </c>
      <c r="C4497">
        <v>411950</v>
      </c>
      <c r="D4497">
        <v>1076700</v>
      </c>
      <c r="E4497">
        <v>0</v>
      </c>
      <c r="F4497" s="4">
        <f t="shared" si="70"/>
        <v>496216.66666666669</v>
      </c>
    </row>
    <row r="4498" spans="1:6" x14ac:dyDescent="0.3">
      <c r="A4498" t="s">
        <v>5395</v>
      </c>
      <c r="B4498">
        <v>202400</v>
      </c>
      <c r="C4498">
        <v>759850</v>
      </c>
      <c r="D4498">
        <v>369460</v>
      </c>
      <c r="E4498">
        <v>1221040</v>
      </c>
      <c r="F4498" s="4">
        <f t="shared" si="70"/>
        <v>783450</v>
      </c>
    </row>
    <row r="4499" spans="1:6" x14ac:dyDescent="0.3">
      <c r="A4499" t="s">
        <v>189</v>
      </c>
      <c r="B4499">
        <v>1899880</v>
      </c>
      <c r="C4499">
        <v>4150070</v>
      </c>
      <c r="D4499">
        <v>2269730</v>
      </c>
      <c r="E4499">
        <v>2885870</v>
      </c>
      <c r="F4499" s="4">
        <f t="shared" si="70"/>
        <v>3101890</v>
      </c>
    </row>
    <row r="4500" spans="1:6" x14ac:dyDescent="0.3">
      <c r="A4500" t="s">
        <v>5396</v>
      </c>
      <c r="B4500">
        <v>0</v>
      </c>
      <c r="C4500">
        <v>966190</v>
      </c>
      <c r="D4500">
        <v>0</v>
      </c>
      <c r="E4500">
        <v>0</v>
      </c>
      <c r="F4500" s="4">
        <f t="shared" si="70"/>
        <v>322063.33333333331</v>
      </c>
    </row>
    <row r="4501" spans="1:6" x14ac:dyDescent="0.3">
      <c r="A4501" t="s">
        <v>5397</v>
      </c>
      <c r="B4501">
        <v>0</v>
      </c>
      <c r="C4501">
        <v>282000</v>
      </c>
      <c r="D4501">
        <v>0</v>
      </c>
      <c r="E4501">
        <v>0</v>
      </c>
      <c r="F4501" s="4">
        <f t="shared" si="70"/>
        <v>94000</v>
      </c>
    </row>
    <row r="4502" spans="1:6" x14ac:dyDescent="0.3">
      <c r="A4502" t="s">
        <v>5398</v>
      </c>
      <c r="B4502">
        <v>886860</v>
      </c>
      <c r="C4502">
        <v>2110230</v>
      </c>
      <c r="D4502">
        <v>879060</v>
      </c>
      <c r="E4502">
        <v>2639340</v>
      </c>
      <c r="F4502" s="4">
        <f t="shared" si="70"/>
        <v>1876210</v>
      </c>
    </row>
    <row r="4503" spans="1:6" x14ac:dyDescent="0.3">
      <c r="A4503" t="s">
        <v>5399</v>
      </c>
      <c r="B4503">
        <v>0</v>
      </c>
      <c r="C4503">
        <v>2340400</v>
      </c>
      <c r="D4503">
        <v>0</v>
      </c>
      <c r="E4503">
        <v>3041660</v>
      </c>
      <c r="F4503" s="4">
        <f t="shared" si="70"/>
        <v>1794020</v>
      </c>
    </row>
    <row r="4504" spans="1:6" x14ac:dyDescent="0.3">
      <c r="A4504" t="s">
        <v>5400</v>
      </c>
      <c r="B4504">
        <v>0</v>
      </c>
      <c r="C4504">
        <v>0</v>
      </c>
      <c r="D4504">
        <v>1237800</v>
      </c>
      <c r="E4504">
        <v>0</v>
      </c>
      <c r="F4504" s="4">
        <f t="shared" si="70"/>
        <v>412600</v>
      </c>
    </row>
    <row r="4505" spans="1:6" x14ac:dyDescent="0.3">
      <c r="A4505" t="s">
        <v>5401</v>
      </c>
      <c r="B4505">
        <v>8825530</v>
      </c>
      <c r="C4505">
        <v>21190120</v>
      </c>
      <c r="D4505">
        <v>13307020</v>
      </c>
      <c r="E4505">
        <v>19637810</v>
      </c>
      <c r="F4505" s="4">
        <f t="shared" si="70"/>
        <v>18044983.333333332</v>
      </c>
    </row>
    <row r="4506" spans="1:6" x14ac:dyDescent="0.3">
      <c r="A4506" t="s">
        <v>5402</v>
      </c>
      <c r="B4506">
        <v>1202650</v>
      </c>
      <c r="C4506">
        <v>1131040</v>
      </c>
      <c r="D4506">
        <v>2380030</v>
      </c>
      <c r="E4506">
        <v>2677570</v>
      </c>
      <c r="F4506" s="4">
        <f t="shared" si="70"/>
        <v>2062880</v>
      </c>
    </row>
    <row r="4507" spans="1:6" x14ac:dyDescent="0.3">
      <c r="A4507" t="s">
        <v>5403</v>
      </c>
      <c r="B4507">
        <v>507780</v>
      </c>
      <c r="C4507">
        <v>0</v>
      </c>
      <c r="D4507">
        <v>568900</v>
      </c>
      <c r="E4507">
        <v>2314630</v>
      </c>
      <c r="F4507" s="4">
        <f t="shared" si="70"/>
        <v>961176.66666666663</v>
      </c>
    </row>
    <row r="4508" spans="1:6" x14ac:dyDescent="0.3">
      <c r="A4508" t="s">
        <v>5404</v>
      </c>
      <c r="B4508">
        <v>370000</v>
      </c>
      <c r="C4508">
        <v>957660</v>
      </c>
      <c r="D4508">
        <v>1343820</v>
      </c>
      <c r="E4508">
        <v>995400</v>
      </c>
      <c r="F4508" s="4">
        <f t="shared" si="70"/>
        <v>1098960</v>
      </c>
    </row>
    <row r="4509" spans="1:6" x14ac:dyDescent="0.3">
      <c r="A4509" t="s">
        <v>5405</v>
      </c>
      <c r="B4509">
        <v>533260</v>
      </c>
      <c r="C4509">
        <v>0</v>
      </c>
      <c r="D4509">
        <v>0</v>
      </c>
      <c r="E4509">
        <v>0</v>
      </c>
      <c r="F4509" s="4">
        <f t="shared" si="70"/>
        <v>0</v>
      </c>
    </row>
    <row r="4510" spans="1:6" x14ac:dyDescent="0.3">
      <c r="A4510" t="s">
        <v>5406</v>
      </c>
      <c r="B4510">
        <v>220220</v>
      </c>
      <c r="C4510">
        <v>3746150</v>
      </c>
      <c r="D4510">
        <v>1074860</v>
      </c>
      <c r="E4510">
        <v>2192500</v>
      </c>
      <c r="F4510" s="4">
        <f t="shared" si="70"/>
        <v>2337836.6666666665</v>
      </c>
    </row>
    <row r="4511" spans="1:6" x14ac:dyDescent="0.3">
      <c r="A4511" t="s">
        <v>5407</v>
      </c>
      <c r="B4511">
        <v>1300440</v>
      </c>
      <c r="C4511">
        <v>160000</v>
      </c>
      <c r="D4511">
        <v>0</v>
      </c>
      <c r="E4511">
        <v>0</v>
      </c>
      <c r="F4511" s="4">
        <f t="shared" si="70"/>
        <v>53333.333333333336</v>
      </c>
    </row>
    <row r="4512" spans="1:6" x14ac:dyDescent="0.3">
      <c r="A4512" t="s">
        <v>5408</v>
      </c>
      <c r="B4512">
        <v>8145300</v>
      </c>
      <c r="C4512">
        <v>8392860</v>
      </c>
      <c r="D4512">
        <v>0</v>
      </c>
      <c r="E4512">
        <v>8900990</v>
      </c>
      <c r="F4512" s="4">
        <f t="shared" si="70"/>
        <v>5764616.666666667</v>
      </c>
    </row>
    <row r="4513" spans="1:6" x14ac:dyDescent="0.3">
      <c r="A4513" t="s">
        <v>5409</v>
      </c>
      <c r="B4513">
        <v>571950</v>
      </c>
      <c r="C4513">
        <v>1177110</v>
      </c>
      <c r="D4513">
        <v>2300400</v>
      </c>
      <c r="E4513">
        <v>2455120</v>
      </c>
      <c r="F4513" s="4">
        <f t="shared" si="70"/>
        <v>1977543.3333333333</v>
      </c>
    </row>
    <row r="4514" spans="1:6" x14ac:dyDescent="0.3">
      <c r="A4514" t="s">
        <v>5410</v>
      </c>
      <c r="B4514">
        <v>627900</v>
      </c>
      <c r="C4514">
        <v>3183780</v>
      </c>
      <c r="D4514">
        <v>2197650</v>
      </c>
      <c r="E4514">
        <v>2713620</v>
      </c>
      <c r="F4514" s="4">
        <f t="shared" si="70"/>
        <v>2698350</v>
      </c>
    </row>
    <row r="4515" spans="1:6" x14ac:dyDescent="0.3">
      <c r="A4515" t="s">
        <v>5411</v>
      </c>
      <c r="B4515">
        <v>371700</v>
      </c>
      <c r="C4515">
        <v>370000</v>
      </c>
      <c r="D4515">
        <v>0</v>
      </c>
      <c r="E4515">
        <v>2370600</v>
      </c>
      <c r="F4515" s="4">
        <f t="shared" si="70"/>
        <v>913533.33333333337</v>
      </c>
    </row>
    <row r="4516" spans="1:6" x14ac:dyDescent="0.3">
      <c r="A4516" t="s">
        <v>5412</v>
      </c>
      <c r="B4516">
        <v>0</v>
      </c>
      <c r="C4516">
        <v>1052400</v>
      </c>
      <c r="D4516">
        <v>0</v>
      </c>
      <c r="E4516">
        <v>0</v>
      </c>
      <c r="F4516" s="4">
        <f t="shared" si="70"/>
        <v>350800</v>
      </c>
    </row>
    <row r="4517" spans="1:6" x14ac:dyDescent="0.3">
      <c r="A4517" t="s">
        <v>5413</v>
      </c>
      <c r="B4517">
        <v>1146600</v>
      </c>
      <c r="C4517">
        <v>1883700</v>
      </c>
      <c r="D4517">
        <v>475020</v>
      </c>
      <c r="E4517">
        <v>1693290</v>
      </c>
      <c r="F4517" s="4">
        <f t="shared" si="70"/>
        <v>1350670</v>
      </c>
    </row>
    <row r="4518" spans="1:6" x14ac:dyDescent="0.3">
      <c r="A4518" t="s">
        <v>5414</v>
      </c>
      <c r="B4518">
        <v>1998640</v>
      </c>
      <c r="C4518">
        <v>4723000</v>
      </c>
      <c r="D4518">
        <v>2104650</v>
      </c>
      <c r="E4518">
        <v>2198130</v>
      </c>
      <c r="F4518" s="4">
        <f t="shared" si="70"/>
        <v>3008593.3333333335</v>
      </c>
    </row>
    <row r="4519" spans="1:6" x14ac:dyDescent="0.3">
      <c r="A4519" t="s">
        <v>5415</v>
      </c>
      <c r="B4519">
        <v>2245000</v>
      </c>
      <c r="C4519">
        <v>5524679</v>
      </c>
      <c r="D4519">
        <v>2028390</v>
      </c>
      <c r="E4519">
        <v>0</v>
      </c>
      <c r="F4519" s="4">
        <f t="shared" si="70"/>
        <v>2517689.6666666665</v>
      </c>
    </row>
    <row r="4520" spans="1:6" x14ac:dyDescent="0.3">
      <c r="A4520" t="s">
        <v>690</v>
      </c>
      <c r="B4520">
        <v>782600</v>
      </c>
      <c r="C4520">
        <v>0</v>
      </c>
      <c r="D4520">
        <v>234000</v>
      </c>
      <c r="E4520">
        <v>1002820</v>
      </c>
      <c r="F4520" s="4">
        <f t="shared" si="70"/>
        <v>412273.33333333331</v>
      </c>
    </row>
    <row r="4521" spans="1:6" x14ac:dyDescent="0.3">
      <c r="A4521" t="s">
        <v>5416</v>
      </c>
      <c r="B4521">
        <v>1109290</v>
      </c>
      <c r="C4521">
        <v>1201740</v>
      </c>
      <c r="D4521">
        <v>1116870</v>
      </c>
      <c r="E4521">
        <v>2683570</v>
      </c>
      <c r="F4521" s="4">
        <f t="shared" si="70"/>
        <v>1667393.3333333333</v>
      </c>
    </row>
    <row r="4522" spans="1:6" x14ac:dyDescent="0.3">
      <c r="A4522" t="s">
        <v>5417</v>
      </c>
      <c r="B4522">
        <v>0</v>
      </c>
      <c r="C4522">
        <v>1558980</v>
      </c>
      <c r="D4522">
        <v>0</v>
      </c>
      <c r="E4522">
        <v>1149920</v>
      </c>
      <c r="F4522" s="4">
        <f t="shared" si="70"/>
        <v>902966.66666666663</v>
      </c>
    </row>
    <row r="4523" spans="1:6" x14ac:dyDescent="0.3">
      <c r="A4523" t="s">
        <v>5418</v>
      </c>
      <c r="B4523">
        <v>0</v>
      </c>
      <c r="C4523">
        <v>0</v>
      </c>
      <c r="D4523">
        <v>1657740</v>
      </c>
      <c r="E4523">
        <v>0</v>
      </c>
      <c r="F4523" s="4">
        <f t="shared" si="70"/>
        <v>552580</v>
      </c>
    </row>
    <row r="4524" spans="1:6" x14ac:dyDescent="0.3">
      <c r="A4524" t="s">
        <v>660</v>
      </c>
      <c r="B4524">
        <v>841600</v>
      </c>
      <c r="C4524">
        <v>0</v>
      </c>
      <c r="D4524">
        <v>281600</v>
      </c>
      <c r="E4524">
        <v>717880</v>
      </c>
      <c r="F4524" s="4">
        <f t="shared" si="70"/>
        <v>333160</v>
      </c>
    </row>
    <row r="4525" spans="1:6" x14ac:dyDescent="0.3">
      <c r="A4525" t="s">
        <v>5419</v>
      </c>
      <c r="B4525">
        <v>0</v>
      </c>
      <c r="C4525">
        <v>976600</v>
      </c>
      <c r="D4525">
        <v>1997470</v>
      </c>
      <c r="E4525">
        <v>1862770</v>
      </c>
      <c r="F4525" s="4">
        <f t="shared" si="70"/>
        <v>1612280</v>
      </c>
    </row>
    <row r="4526" spans="1:6" x14ac:dyDescent="0.3">
      <c r="A4526" t="s">
        <v>985</v>
      </c>
      <c r="B4526">
        <v>5299040</v>
      </c>
      <c r="C4526">
        <v>3012660</v>
      </c>
      <c r="D4526">
        <v>1165720</v>
      </c>
      <c r="E4526">
        <v>1997180</v>
      </c>
      <c r="F4526" s="4">
        <f t="shared" si="70"/>
        <v>2058520</v>
      </c>
    </row>
    <row r="4527" spans="1:6" x14ac:dyDescent="0.3">
      <c r="A4527" t="s">
        <v>5420</v>
      </c>
      <c r="B4527">
        <v>2695760</v>
      </c>
      <c r="C4527">
        <v>5438480</v>
      </c>
      <c r="D4527">
        <v>4065310</v>
      </c>
      <c r="E4527">
        <v>3350280</v>
      </c>
      <c r="F4527" s="4">
        <f t="shared" si="70"/>
        <v>4284690</v>
      </c>
    </row>
    <row r="4528" spans="1:6" x14ac:dyDescent="0.3">
      <c r="A4528" t="s">
        <v>5421</v>
      </c>
      <c r="B4528">
        <v>757120</v>
      </c>
      <c r="C4528">
        <v>2044610</v>
      </c>
      <c r="D4528">
        <v>2102850</v>
      </c>
      <c r="E4528">
        <v>2278470</v>
      </c>
      <c r="F4528" s="4">
        <f t="shared" si="70"/>
        <v>2141976.6666666665</v>
      </c>
    </row>
    <row r="4529" spans="1:6" x14ac:dyDescent="0.3">
      <c r="A4529" t="s">
        <v>5422</v>
      </c>
      <c r="B4529">
        <v>2082080</v>
      </c>
      <c r="C4529">
        <v>3543110</v>
      </c>
      <c r="D4529">
        <v>5011630</v>
      </c>
      <c r="E4529">
        <v>2443440</v>
      </c>
      <c r="F4529" s="4">
        <f t="shared" si="70"/>
        <v>3666060</v>
      </c>
    </row>
    <row r="4530" spans="1:6" x14ac:dyDescent="0.3">
      <c r="A4530" t="s">
        <v>5423</v>
      </c>
      <c r="B4530">
        <v>3669600</v>
      </c>
      <c r="C4530">
        <v>4109500</v>
      </c>
      <c r="D4530">
        <v>3700000</v>
      </c>
      <c r="E4530">
        <v>3651900</v>
      </c>
      <c r="F4530" s="4">
        <f t="shared" si="70"/>
        <v>3820466.6666666665</v>
      </c>
    </row>
    <row r="4531" spans="1:6" x14ac:dyDescent="0.3">
      <c r="A4531" t="s">
        <v>5424</v>
      </c>
      <c r="B4531">
        <v>305000</v>
      </c>
      <c r="C4531">
        <v>316460</v>
      </c>
      <c r="D4531">
        <v>1015920</v>
      </c>
      <c r="E4531">
        <v>1652960</v>
      </c>
      <c r="F4531" s="4">
        <f t="shared" si="70"/>
        <v>995113.33333333337</v>
      </c>
    </row>
    <row r="4532" spans="1:6" x14ac:dyDescent="0.3">
      <c r="A4532" t="s">
        <v>5425</v>
      </c>
      <c r="B4532">
        <v>0</v>
      </c>
      <c r="C4532">
        <v>747400</v>
      </c>
      <c r="D4532">
        <v>2423450</v>
      </c>
      <c r="E4532">
        <v>2229000</v>
      </c>
      <c r="F4532" s="4">
        <f t="shared" si="70"/>
        <v>1799950</v>
      </c>
    </row>
    <row r="4533" spans="1:6" x14ac:dyDescent="0.3">
      <c r="A4533" t="s">
        <v>5426</v>
      </c>
      <c r="B4533">
        <v>1074710</v>
      </c>
      <c r="C4533">
        <v>1480000</v>
      </c>
      <c r="D4533">
        <v>0</v>
      </c>
      <c r="E4533">
        <v>486850</v>
      </c>
      <c r="F4533" s="4">
        <f t="shared" si="70"/>
        <v>655616.66666666663</v>
      </c>
    </row>
    <row r="4534" spans="1:6" x14ac:dyDescent="0.3">
      <c r="A4534" t="s">
        <v>5427</v>
      </c>
      <c r="B4534">
        <v>448780</v>
      </c>
      <c r="C4534">
        <v>450000</v>
      </c>
      <c r="D4534">
        <v>499590</v>
      </c>
      <c r="E4534">
        <v>469200</v>
      </c>
      <c r="F4534" s="4">
        <f t="shared" si="70"/>
        <v>472930</v>
      </c>
    </row>
    <row r="4535" spans="1:6" x14ac:dyDescent="0.3">
      <c r="A4535" t="s">
        <v>5428</v>
      </c>
      <c r="B4535">
        <v>0</v>
      </c>
      <c r="C4535">
        <v>4016680</v>
      </c>
      <c r="D4535">
        <v>2008930</v>
      </c>
      <c r="E4535">
        <v>0</v>
      </c>
      <c r="F4535" s="4">
        <f t="shared" si="70"/>
        <v>2008536.6666666667</v>
      </c>
    </row>
    <row r="4536" spans="1:6" x14ac:dyDescent="0.3">
      <c r="A4536" t="s">
        <v>5429</v>
      </c>
      <c r="B4536">
        <v>740000</v>
      </c>
      <c r="C4536">
        <v>1789400</v>
      </c>
      <c r="D4536">
        <v>820000</v>
      </c>
      <c r="E4536">
        <v>0</v>
      </c>
      <c r="F4536" s="4">
        <f t="shared" si="70"/>
        <v>869800</v>
      </c>
    </row>
    <row r="4537" spans="1:6" x14ac:dyDescent="0.3">
      <c r="A4537" t="s">
        <v>5430</v>
      </c>
      <c r="B4537">
        <v>2266910</v>
      </c>
      <c r="C4537">
        <v>2118480</v>
      </c>
      <c r="D4537">
        <v>5006900</v>
      </c>
      <c r="E4537">
        <v>1910200</v>
      </c>
      <c r="F4537" s="4">
        <f t="shared" si="70"/>
        <v>3011860</v>
      </c>
    </row>
    <row r="4538" spans="1:6" x14ac:dyDescent="0.3">
      <c r="A4538" t="s">
        <v>5431</v>
      </c>
      <c r="B4538">
        <v>646090</v>
      </c>
      <c r="C4538">
        <v>957800</v>
      </c>
      <c r="D4538">
        <v>763490</v>
      </c>
      <c r="E4538">
        <v>833660</v>
      </c>
      <c r="F4538" s="4">
        <f t="shared" si="70"/>
        <v>851650</v>
      </c>
    </row>
    <row r="4539" spans="1:6" x14ac:dyDescent="0.3">
      <c r="A4539" t="s">
        <v>736</v>
      </c>
      <c r="B4539">
        <v>2623440</v>
      </c>
      <c r="C4539">
        <v>3024400</v>
      </c>
      <c r="D4539">
        <v>6114290</v>
      </c>
      <c r="E4539">
        <v>7128660</v>
      </c>
      <c r="F4539" s="4">
        <f t="shared" si="70"/>
        <v>5422450</v>
      </c>
    </row>
    <row r="4540" spans="1:6" x14ac:dyDescent="0.3">
      <c r="A4540" t="s">
        <v>5432</v>
      </c>
      <c r="B4540">
        <v>0</v>
      </c>
      <c r="C4540">
        <v>0</v>
      </c>
      <c r="D4540">
        <v>921990</v>
      </c>
      <c r="E4540">
        <v>638600</v>
      </c>
      <c r="F4540" s="4">
        <f t="shared" si="70"/>
        <v>520196.66666666669</v>
      </c>
    </row>
    <row r="4541" spans="1:6" x14ac:dyDescent="0.3">
      <c r="A4541" t="s">
        <v>5433</v>
      </c>
      <c r="B4541">
        <v>0</v>
      </c>
      <c r="C4541">
        <v>944000</v>
      </c>
      <c r="D4541">
        <v>0</v>
      </c>
      <c r="E4541">
        <v>0</v>
      </c>
      <c r="F4541" s="4">
        <f t="shared" si="70"/>
        <v>314666.66666666669</v>
      </c>
    </row>
    <row r="4542" spans="1:6" x14ac:dyDescent="0.3">
      <c r="A4542" t="s">
        <v>5434</v>
      </c>
      <c r="B4542">
        <v>0</v>
      </c>
      <c r="C4542">
        <v>0</v>
      </c>
      <c r="D4542">
        <v>4016560</v>
      </c>
      <c r="E4542">
        <v>2410360</v>
      </c>
      <c r="F4542" s="4">
        <f t="shared" si="70"/>
        <v>2142306.6666666665</v>
      </c>
    </row>
    <row r="4543" spans="1:6" x14ac:dyDescent="0.3">
      <c r="A4543" t="s">
        <v>5435</v>
      </c>
      <c r="B4543">
        <v>3121430</v>
      </c>
      <c r="C4543">
        <v>4397460</v>
      </c>
      <c r="D4543">
        <v>1563990</v>
      </c>
      <c r="E4543">
        <v>4659740</v>
      </c>
      <c r="F4543" s="4">
        <f t="shared" si="70"/>
        <v>3540396.6666666665</v>
      </c>
    </row>
    <row r="4544" spans="1:6" x14ac:dyDescent="0.3">
      <c r="A4544" t="s">
        <v>5436</v>
      </c>
      <c r="B4544">
        <v>309400</v>
      </c>
      <c r="C4544">
        <v>464100</v>
      </c>
      <c r="D4544">
        <v>332150</v>
      </c>
      <c r="E4544">
        <v>191100</v>
      </c>
      <c r="F4544" s="4">
        <f t="shared" si="70"/>
        <v>329116.66666666669</v>
      </c>
    </row>
    <row r="4545" spans="1:6" x14ac:dyDescent="0.3">
      <c r="A4545" t="s">
        <v>5437</v>
      </c>
      <c r="B4545">
        <v>0</v>
      </c>
      <c r="C4545">
        <v>764400</v>
      </c>
      <c r="D4545">
        <v>2621710</v>
      </c>
      <c r="E4545">
        <v>1421700</v>
      </c>
      <c r="F4545" s="4">
        <f t="shared" si="70"/>
        <v>1602603.3333333333</v>
      </c>
    </row>
    <row r="4546" spans="1:6" x14ac:dyDescent="0.3">
      <c r="A4546" t="s">
        <v>5438</v>
      </c>
      <c r="B4546">
        <v>2261980</v>
      </c>
      <c r="C4546">
        <v>2449720</v>
      </c>
      <c r="D4546">
        <v>2281470</v>
      </c>
      <c r="E4546">
        <v>2325760</v>
      </c>
      <c r="F4546" s="4">
        <f t="shared" si="70"/>
        <v>2352316.6666666665</v>
      </c>
    </row>
    <row r="4547" spans="1:6" x14ac:dyDescent="0.3">
      <c r="A4547" t="s">
        <v>5439</v>
      </c>
      <c r="B4547">
        <v>1155700</v>
      </c>
      <c r="C4547">
        <v>855400</v>
      </c>
      <c r="D4547">
        <v>618800</v>
      </c>
      <c r="E4547">
        <v>370000</v>
      </c>
      <c r="F4547" s="4">
        <f t="shared" ref="F4547:F4610" si="71">SUM(C4547:E4547)/3</f>
        <v>614733.33333333337</v>
      </c>
    </row>
    <row r="4548" spans="1:6" x14ac:dyDescent="0.3">
      <c r="A4548" t="s">
        <v>5440</v>
      </c>
      <c r="B4548">
        <v>2365680</v>
      </c>
      <c r="C4548">
        <v>2140860</v>
      </c>
      <c r="D4548">
        <v>357000</v>
      </c>
      <c r="E4548">
        <v>1214000</v>
      </c>
      <c r="F4548" s="4">
        <f t="shared" si="71"/>
        <v>1237286.6666666667</v>
      </c>
    </row>
    <row r="4549" spans="1:6" x14ac:dyDescent="0.3">
      <c r="A4549" t="s">
        <v>5441</v>
      </c>
      <c r="B4549">
        <v>0</v>
      </c>
      <c r="C4549">
        <v>1065380</v>
      </c>
      <c r="D4549">
        <v>303750</v>
      </c>
      <c r="E4549">
        <v>0</v>
      </c>
      <c r="F4549" s="4">
        <f t="shared" si="71"/>
        <v>456376.66666666669</v>
      </c>
    </row>
    <row r="4550" spans="1:6" x14ac:dyDescent="0.3">
      <c r="A4550" t="s">
        <v>5442</v>
      </c>
      <c r="B4550">
        <v>0</v>
      </c>
      <c r="C4550">
        <v>4799410</v>
      </c>
      <c r="D4550">
        <v>0</v>
      </c>
      <c r="E4550">
        <v>2066610</v>
      </c>
      <c r="F4550" s="4">
        <f t="shared" si="71"/>
        <v>2288673.3333333335</v>
      </c>
    </row>
    <row r="4551" spans="1:6" x14ac:dyDescent="0.3">
      <c r="A4551" t="s">
        <v>5443</v>
      </c>
      <c r="B4551">
        <v>309400</v>
      </c>
      <c r="C4551">
        <v>1264670</v>
      </c>
      <c r="D4551">
        <v>709800</v>
      </c>
      <c r="E4551">
        <v>2103380</v>
      </c>
      <c r="F4551" s="4">
        <f t="shared" si="71"/>
        <v>1359283.3333333333</v>
      </c>
    </row>
    <row r="4552" spans="1:6" x14ac:dyDescent="0.3">
      <c r="A4552" t="s">
        <v>5444</v>
      </c>
      <c r="B4552">
        <v>1328600</v>
      </c>
      <c r="C4552">
        <v>1025880</v>
      </c>
      <c r="D4552">
        <v>1211210</v>
      </c>
      <c r="E4552">
        <v>1388950</v>
      </c>
      <c r="F4552" s="4">
        <f t="shared" si="71"/>
        <v>1208680</v>
      </c>
    </row>
    <row r="4553" spans="1:6" x14ac:dyDescent="0.3">
      <c r="A4553" t="s">
        <v>5445</v>
      </c>
      <c r="B4553">
        <v>606060</v>
      </c>
      <c r="C4553">
        <v>3770910</v>
      </c>
      <c r="D4553">
        <v>2045680</v>
      </c>
      <c r="E4553">
        <v>2956649</v>
      </c>
      <c r="F4553" s="4">
        <f t="shared" si="71"/>
        <v>2924413</v>
      </c>
    </row>
    <row r="4554" spans="1:6" x14ac:dyDescent="0.3">
      <c r="A4554" t="s">
        <v>5446</v>
      </c>
      <c r="B4554">
        <v>0</v>
      </c>
      <c r="C4554">
        <v>1419600</v>
      </c>
      <c r="D4554">
        <v>3124750</v>
      </c>
      <c r="E4554">
        <v>1420600</v>
      </c>
      <c r="F4554" s="4">
        <f t="shared" si="71"/>
        <v>1988316.6666666667</v>
      </c>
    </row>
    <row r="4555" spans="1:6" x14ac:dyDescent="0.3">
      <c r="A4555" t="s">
        <v>5447</v>
      </c>
      <c r="B4555">
        <v>160000</v>
      </c>
      <c r="C4555">
        <v>228000</v>
      </c>
      <c r="D4555">
        <v>0</v>
      </c>
      <c r="E4555">
        <v>1433280</v>
      </c>
      <c r="F4555" s="4">
        <f t="shared" si="71"/>
        <v>553760</v>
      </c>
    </row>
    <row r="4556" spans="1:6" x14ac:dyDescent="0.3">
      <c r="A4556" t="s">
        <v>5448</v>
      </c>
      <c r="B4556">
        <v>2171000</v>
      </c>
      <c r="C4556">
        <v>7113800</v>
      </c>
      <c r="D4556">
        <v>10822500</v>
      </c>
      <c r="E4556">
        <v>5828620</v>
      </c>
      <c r="F4556" s="4">
        <f t="shared" si="71"/>
        <v>7921640</v>
      </c>
    </row>
    <row r="4557" spans="1:6" x14ac:dyDescent="0.3">
      <c r="A4557" t="s">
        <v>5449</v>
      </c>
      <c r="B4557">
        <v>370000</v>
      </c>
      <c r="C4557">
        <v>1209160</v>
      </c>
      <c r="D4557">
        <v>0</v>
      </c>
      <c r="E4557">
        <v>0</v>
      </c>
      <c r="F4557" s="4">
        <f t="shared" si="71"/>
        <v>403053.33333333331</v>
      </c>
    </row>
    <row r="4558" spans="1:6" x14ac:dyDescent="0.3">
      <c r="A4558" t="s">
        <v>5450</v>
      </c>
      <c r="B4558">
        <v>1091330</v>
      </c>
      <c r="C4558">
        <v>1724660</v>
      </c>
      <c r="D4558">
        <v>1902070</v>
      </c>
      <c r="E4558">
        <v>0</v>
      </c>
      <c r="F4558" s="4">
        <f t="shared" si="71"/>
        <v>1208910</v>
      </c>
    </row>
    <row r="4559" spans="1:6" x14ac:dyDescent="0.3">
      <c r="A4559" t="s">
        <v>5451</v>
      </c>
      <c r="B4559">
        <v>1354640</v>
      </c>
      <c r="C4559">
        <v>2630000</v>
      </c>
      <c r="D4559">
        <v>2091240</v>
      </c>
      <c r="E4559">
        <v>3002850</v>
      </c>
      <c r="F4559" s="4">
        <f t="shared" si="71"/>
        <v>2574696.6666666665</v>
      </c>
    </row>
    <row r="4560" spans="1:6" x14ac:dyDescent="0.3">
      <c r="A4560" t="s">
        <v>5452</v>
      </c>
      <c r="B4560">
        <v>1374100</v>
      </c>
      <c r="C4560">
        <v>0</v>
      </c>
      <c r="D4560">
        <v>4234400</v>
      </c>
      <c r="E4560">
        <v>0</v>
      </c>
      <c r="F4560" s="4">
        <f t="shared" si="71"/>
        <v>1411466.6666666667</v>
      </c>
    </row>
    <row r="4561" spans="1:6" x14ac:dyDescent="0.3">
      <c r="A4561" t="s">
        <v>5453</v>
      </c>
      <c r="B4561">
        <v>2024500</v>
      </c>
      <c r="C4561">
        <v>263900</v>
      </c>
      <c r="D4561">
        <v>2173140</v>
      </c>
      <c r="E4561">
        <v>2224110</v>
      </c>
      <c r="F4561" s="4">
        <f t="shared" si="71"/>
        <v>1553716.6666666667</v>
      </c>
    </row>
    <row r="4562" spans="1:6" x14ac:dyDescent="0.3">
      <c r="A4562" t="s">
        <v>5454</v>
      </c>
      <c r="B4562">
        <v>2020200</v>
      </c>
      <c r="C4562">
        <v>13320400</v>
      </c>
      <c r="D4562">
        <v>22121580</v>
      </c>
      <c r="E4562">
        <v>8092910</v>
      </c>
      <c r="F4562" s="4">
        <f t="shared" si="71"/>
        <v>14511630</v>
      </c>
    </row>
    <row r="4563" spans="1:6" x14ac:dyDescent="0.3">
      <c r="A4563" t="s">
        <v>5455</v>
      </c>
      <c r="B4563">
        <v>568000</v>
      </c>
      <c r="C4563">
        <v>522880</v>
      </c>
      <c r="D4563">
        <v>211200</v>
      </c>
      <c r="E4563">
        <v>0</v>
      </c>
      <c r="F4563" s="4">
        <f t="shared" si="71"/>
        <v>244693.33333333334</v>
      </c>
    </row>
    <row r="4564" spans="1:6" x14ac:dyDescent="0.3">
      <c r="A4564" t="s">
        <v>5456</v>
      </c>
      <c r="B4564">
        <v>2150540</v>
      </c>
      <c r="C4564">
        <v>2676910</v>
      </c>
      <c r="D4564">
        <v>2180630</v>
      </c>
      <c r="E4564">
        <v>4104800</v>
      </c>
      <c r="F4564" s="4">
        <f t="shared" si="71"/>
        <v>2987446.6666666665</v>
      </c>
    </row>
    <row r="4565" spans="1:6" x14ac:dyDescent="0.3">
      <c r="A4565" t="s">
        <v>5457</v>
      </c>
      <c r="B4565">
        <v>219120</v>
      </c>
      <c r="C4565">
        <v>0</v>
      </c>
      <c r="D4565">
        <v>2049400</v>
      </c>
      <c r="E4565">
        <v>2061440</v>
      </c>
      <c r="F4565" s="4">
        <f t="shared" si="71"/>
        <v>1370280</v>
      </c>
    </row>
    <row r="4566" spans="1:6" x14ac:dyDescent="0.3">
      <c r="A4566" t="s">
        <v>5458</v>
      </c>
      <c r="B4566">
        <v>2131760</v>
      </c>
      <c r="C4566">
        <v>6187660</v>
      </c>
      <c r="D4566">
        <v>2061150</v>
      </c>
      <c r="E4566">
        <v>3317040</v>
      </c>
      <c r="F4566" s="4">
        <f t="shared" si="71"/>
        <v>3855283.3333333335</v>
      </c>
    </row>
    <row r="4567" spans="1:6" x14ac:dyDescent="0.3">
      <c r="A4567" t="s">
        <v>5459</v>
      </c>
      <c r="B4567">
        <v>3313030</v>
      </c>
      <c r="C4567">
        <v>5531560</v>
      </c>
      <c r="D4567">
        <v>4519940</v>
      </c>
      <c r="E4567">
        <v>5865120</v>
      </c>
      <c r="F4567" s="4">
        <f t="shared" si="71"/>
        <v>5305540</v>
      </c>
    </row>
    <row r="4568" spans="1:6" x14ac:dyDescent="0.3">
      <c r="A4568" t="s">
        <v>5460</v>
      </c>
      <c r="B4568">
        <v>764400</v>
      </c>
      <c r="C4568">
        <v>1504400</v>
      </c>
      <c r="D4568">
        <v>2166340</v>
      </c>
      <c r="E4568">
        <v>837200</v>
      </c>
      <c r="F4568" s="4">
        <f t="shared" si="71"/>
        <v>1502646.6666666667</v>
      </c>
    </row>
    <row r="4569" spans="1:6" x14ac:dyDescent="0.3">
      <c r="A4569" t="s">
        <v>5461</v>
      </c>
      <c r="B4569">
        <v>0</v>
      </c>
      <c r="C4569">
        <v>1253950</v>
      </c>
      <c r="D4569">
        <v>1122200</v>
      </c>
      <c r="E4569">
        <v>764000</v>
      </c>
      <c r="F4569" s="4">
        <f t="shared" si="71"/>
        <v>1046716.6666666666</v>
      </c>
    </row>
    <row r="4570" spans="1:6" x14ac:dyDescent="0.3">
      <c r="A4570" t="s">
        <v>5462</v>
      </c>
      <c r="B4570">
        <v>0</v>
      </c>
      <c r="C4570">
        <v>1322960</v>
      </c>
      <c r="D4570">
        <v>598780</v>
      </c>
      <c r="E4570">
        <v>0</v>
      </c>
      <c r="F4570" s="4">
        <f t="shared" si="71"/>
        <v>640580</v>
      </c>
    </row>
    <row r="4571" spans="1:6" x14ac:dyDescent="0.3">
      <c r="A4571" t="s">
        <v>5463</v>
      </c>
      <c r="B4571">
        <v>2533300</v>
      </c>
      <c r="C4571">
        <v>373100</v>
      </c>
      <c r="D4571">
        <v>4867890</v>
      </c>
      <c r="E4571">
        <v>573500</v>
      </c>
      <c r="F4571" s="4">
        <f t="shared" si="71"/>
        <v>1938163.3333333333</v>
      </c>
    </row>
    <row r="4572" spans="1:6" x14ac:dyDescent="0.3">
      <c r="A4572" t="s">
        <v>5464</v>
      </c>
      <c r="B4572">
        <v>4268740</v>
      </c>
      <c r="C4572">
        <v>4274450</v>
      </c>
      <c r="D4572">
        <v>4530260</v>
      </c>
      <c r="E4572">
        <v>5063980</v>
      </c>
      <c r="F4572" s="4">
        <f t="shared" si="71"/>
        <v>4622896.666666667</v>
      </c>
    </row>
    <row r="4573" spans="1:6" x14ac:dyDescent="0.3">
      <c r="A4573" t="s">
        <v>5465</v>
      </c>
      <c r="B4573">
        <v>3637920</v>
      </c>
      <c r="C4573">
        <v>6908220</v>
      </c>
      <c r="D4573">
        <v>7144510</v>
      </c>
      <c r="E4573">
        <v>5151600</v>
      </c>
      <c r="F4573" s="4">
        <f t="shared" si="71"/>
        <v>6401443.333333333</v>
      </c>
    </row>
    <row r="4574" spans="1:6" x14ac:dyDescent="0.3">
      <c r="A4574" t="s">
        <v>5466</v>
      </c>
      <c r="B4574">
        <v>0</v>
      </c>
      <c r="C4574">
        <v>607880</v>
      </c>
      <c r="D4574">
        <v>687960</v>
      </c>
      <c r="E4574">
        <v>1117260</v>
      </c>
      <c r="F4574" s="4">
        <f t="shared" si="71"/>
        <v>804366.66666666663</v>
      </c>
    </row>
    <row r="4575" spans="1:6" x14ac:dyDescent="0.3">
      <c r="A4575" t="s">
        <v>5467</v>
      </c>
      <c r="B4575">
        <v>3485640</v>
      </c>
      <c r="C4575">
        <v>2522106</v>
      </c>
      <c r="D4575">
        <v>2153100</v>
      </c>
      <c r="E4575">
        <v>6166380</v>
      </c>
      <c r="F4575" s="4">
        <f t="shared" si="71"/>
        <v>3613862</v>
      </c>
    </row>
    <row r="4576" spans="1:6" x14ac:dyDescent="0.3">
      <c r="A4576" t="s">
        <v>5468</v>
      </c>
      <c r="B4576">
        <v>0</v>
      </c>
      <c r="C4576">
        <v>611520</v>
      </c>
      <c r="D4576">
        <v>0</v>
      </c>
      <c r="E4576">
        <v>0</v>
      </c>
      <c r="F4576" s="4">
        <f t="shared" si="71"/>
        <v>203840</v>
      </c>
    </row>
    <row r="4577" spans="1:6" x14ac:dyDescent="0.3">
      <c r="A4577" t="s">
        <v>5469</v>
      </c>
      <c r="B4577">
        <v>0</v>
      </c>
      <c r="C4577">
        <v>740000</v>
      </c>
      <c r="D4577">
        <v>300300</v>
      </c>
      <c r="E4577">
        <v>370000</v>
      </c>
      <c r="F4577" s="4">
        <f t="shared" si="71"/>
        <v>470100</v>
      </c>
    </row>
    <row r="4578" spans="1:6" x14ac:dyDescent="0.3">
      <c r="A4578" t="s">
        <v>5470</v>
      </c>
      <c r="B4578">
        <v>2133950</v>
      </c>
      <c r="C4578">
        <v>4649330</v>
      </c>
      <c r="D4578">
        <v>5103610</v>
      </c>
      <c r="E4578">
        <v>3397190</v>
      </c>
      <c r="F4578" s="4">
        <f t="shared" si="71"/>
        <v>4383376.666666667</v>
      </c>
    </row>
    <row r="4579" spans="1:6" x14ac:dyDescent="0.3">
      <c r="A4579" t="s">
        <v>5471</v>
      </c>
      <c r="B4579">
        <v>2897650</v>
      </c>
      <c r="C4579">
        <v>6279910</v>
      </c>
      <c r="D4579">
        <v>8192980</v>
      </c>
      <c r="E4579">
        <v>955500</v>
      </c>
      <c r="F4579" s="4">
        <f t="shared" si="71"/>
        <v>5142796.666666667</v>
      </c>
    </row>
    <row r="4580" spans="1:6" x14ac:dyDescent="0.3">
      <c r="A4580" t="s">
        <v>5472</v>
      </c>
      <c r="B4580">
        <v>499590</v>
      </c>
      <c r="C4580">
        <v>1839980</v>
      </c>
      <c r="D4580">
        <v>464100</v>
      </c>
      <c r="E4580">
        <v>386000</v>
      </c>
      <c r="F4580" s="4">
        <f t="shared" si="71"/>
        <v>896693.33333333337</v>
      </c>
    </row>
    <row r="4581" spans="1:6" x14ac:dyDescent="0.3">
      <c r="A4581" t="s">
        <v>5473</v>
      </c>
      <c r="B4581">
        <v>1442350</v>
      </c>
      <c r="C4581">
        <v>2683140</v>
      </c>
      <c r="D4581">
        <v>3563830</v>
      </c>
      <c r="E4581">
        <v>3305870</v>
      </c>
      <c r="F4581" s="4">
        <f t="shared" si="71"/>
        <v>3184280</v>
      </c>
    </row>
    <row r="4582" spans="1:6" x14ac:dyDescent="0.3">
      <c r="A4582" t="s">
        <v>5474</v>
      </c>
      <c r="B4582">
        <v>0</v>
      </c>
      <c r="C4582">
        <v>0</v>
      </c>
      <c r="D4582">
        <v>722360</v>
      </c>
      <c r="E4582">
        <v>402000</v>
      </c>
      <c r="F4582" s="4">
        <f t="shared" si="71"/>
        <v>374786.66666666669</v>
      </c>
    </row>
    <row r="4583" spans="1:6" x14ac:dyDescent="0.3">
      <c r="A4583" t="s">
        <v>5475</v>
      </c>
      <c r="B4583">
        <v>230000</v>
      </c>
      <c r="C4583">
        <v>1387680</v>
      </c>
      <c r="D4583">
        <v>0</v>
      </c>
      <c r="E4583">
        <v>529200</v>
      </c>
      <c r="F4583" s="4">
        <f t="shared" si="71"/>
        <v>638960</v>
      </c>
    </row>
    <row r="4584" spans="1:6" x14ac:dyDescent="0.3">
      <c r="A4584" t="s">
        <v>5476</v>
      </c>
      <c r="B4584">
        <v>160000</v>
      </c>
      <c r="C4584">
        <v>2352920</v>
      </c>
      <c r="D4584">
        <v>2526750</v>
      </c>
      <c r="E4584">
        <v>2786200</v>
      </c>
      <c r="F4584" s="4">
        <f t="shared" si="71"/>
        <v>2555290</v>
      </c>
    </row>
    <row r="4585" spans="1:6" x14ac:dyDescent="0.3">
      <c r="A4585" t="s">
        <v>5477</v>
      </c>
      <c r="B4585">
        <v>333060</v>
      </c>
      <c r="C4585">
        <v>1469120</v>
      </c>
      <c r="D4585">
        <v>2750490</v>
      </c>
      <c r="E4585">
        <v>2032120</v>
      </c>
      <c r="F4585" s="4">
        <f t="shared" si="71"/>
        <v>2083910</v>
      </c>
    </row>
    <row r="4586" spans="1:6" x14ac:dyDescent="0.3">
      <c r="A4586" t="s">
        <v>5478</v>
      </c>
      <c r="B4586">
        <v>1127300</v>
      </c>
      <c r="C4586">
        <v>0</v>
      </c>
      <c r="D4586">
        <v>430590</v>
      </c>
      <c r="E4586">
        <v>0</v>
      </c>
      <c r="F4586" s="4">
        <f t="shared" si="71"/>
        <v>143530</v>
      </c>
    </row>
    <row r="4587" spans="1:6" x14ac:dyDescent="0.3">
      <c r="A4587" t="s">
        <v>5479</v>
      </c>
      <c r="B4587">
        <v>781950</v>
      </c>
      <c r="C4587">
        <v>2315950</v>
      </c>
      <c r="D4587">
        <v>1624350</v>
      </c>
      <c r="E4587">
        <v>1004340</v>
      </c>
      <c r="F4587" s="4">
        <f t="shared" si="71"/>
        <v>1648213.3333333333</v>
      </c>
    </row>
    <row r="4588" spans="1:6" x14ac:dyDescent="0.3">
      <c r="A4588" t="s">
        <v>5480</v>
      </c>
      <c r="B4588">
        <v>464100</v>
      </c>
      <c r="C4588">
        <v>2729430</v>
      </c>
      <c r="D4588">
        <v>946400</v>
      </c>
      <c r="E4588">
        <v>851360</v>
      </c>
      <c r="F4588" s="4">
        <f t="shared" si="71"/>
        <v>1509063.3333333333</v>
      </c>
    </row>
    <row r="4589" spans="1:6" x14ac:dyDescent="0.3">
      <c r="A4589" t="s">
        <v>5481</v>
      </c>
      <c r="B4589">
        <v>732700</v>
      </c>
      <c r="C4589">
        <v>334880</v>
      </c>
      <c r="D4589">
        <v>607510</v>
      </c>
      <c r="E4589">
        <v>1285060</v>
      </c>
      <c r="F4589" s="4">
        <f t="shared" si="71"/>
        <v>742483.33333333337</v>
      </c>
    </row>
    <row r="4590" spans="1:6" x14ac:dyDescent="0.3">
      <c r="A4590" t="s">
        <v>5482</v>
      </c>
      <c r="B4590">
        <v>3125100</v>
      </c>
      <c r="C4590">
        <v>2493320</v>
      </c>
      <c r="D4590">
        <v>7464020</v>
      </c>
      <c r="E4590">
        <v>4035400</v>
      </c>
      <c r="F4590" s="4">
        <f t="shared" si="71"/>
        <v>4664246.666666667</v>
      </c>
    </row>
    <row r="4591" spans="1:6" x14ac:dyDescent="0.3">
      <c r="A4591" t="s">
        <v>5483</v>
      </c>
      <c r="B4591">
        <v>711520</v>
      </c>
      <c r="C4591">
        <v>2510440</v>
      </c>
      <c r="D4591">
        <v>3437950</v>
      </c>
      <c r="E4591">
        <v>2267440</v>
      </c>
      <c r="F4591" s="4">
        <f t="shared" si="71"/>
        <v>2738610</v>
      </c>
    </row>
    <row r="4592" spans="1:6" x14ac:dyDescent="0.3">
      <c r="A4592" t="s">
        <v>5484</v>
      </c>
      <c r="B4592">
        <v>0</v>
      </c>
      <c r="C4592">
        <v>218400</v>
      </c>
      <c r="D4592">
        <v>0</v>
      </c>
      <c r="E4592">
        <v>892800</v>
      </c>
      <c r="F4592" s="4">
        <f t="shared" si="71"/>
        <v>370400</v>
      </c>
    </row>
    <row r="4593" spans="1:6" x14ac:dyDescent="0.3">
      <c r="A4593" t="s">
        <v>5485</v>
      </c>
      <c r="B4593">
        <v>974000</v>
      </c>
      <c r="C4593">
        <v>1681600</v>
      </c>
      <c r="D4593">
        <v>0</v>
      </c>
      <c r="E4593">
        <v>1267720</v>
      </c>
      <c r="F4593" s="4">
        <f t="shared" si="71"/>
        <v>983106.66666666663</v>
      </c>
    </row>
    <row r="4594" spans="1:6" x14ac:dyDescent="0.3">
      <c r="A4594" t="s">
        <v>5486</v>
      </c>
      <c r="B4594">
        <v>1013280</v>
      </c>
      <c r="C4594">
        <v>2631490</v>
      </c>
      <c r="D4594">
        <v>2036730</v>
      </c>
      <c r="E4594">
        <v>1217800</v>
      </c>
      <c r="F4594" s="4">
        <f t="shared" si="71"/>
        <v>1962006.6666666667</v>
      </c>
    </row>
    <row r="4595" spans="1:6" x14ac:dyDescent="0.3">
      <c r="A4595" t="s">
        <v>5487</v>
      </c>
      <c r="B4595">
        <v>0</v>
      </c>
      <c r="C4595">
        <v>1655060</v>
      </c>
      <c r="D4595">
        <v>0</v>
      </c>
      <c r="E4595">
        <v>2364690</v>
      </c>
      <c r="F4595" s="4">
        <f t="shared" si="71"/>
        <v>1339916.6666666667</v>
      </c>
    </row>
    <row r="4596" spans="1:6" x14ac:dyDescent="0.3">
      <c r="A4596" t="s">
        <v>5488</v>
      </c>
      <c r="B4596">
        <v>0</v>
      </c>
      <c r="C4596">
        <v>2010000</v>
      </c>
      <c r="D4596">
        <v>484500</v>
      </c>
      <c r="E4596">
        <v>0</v>
      </c>
      <c r="F4596" s="4">
        <f t="shared" si="71"/>
        <v>831500</v>
      </c>
    </row>
    <row r="4597" spans="1:6" x14ac:dyDescent="0.3">
      <c r="A4597" t="s">
        <v>5489</v>
      </c>
      <c r="B4597">
        <v>687960</v>
      </c>
      <c r="C4597">
        <v>552140</v>
      </c>
      <c r="D4597">
        <v>687960</v>
      </c>
      <c r="E4597">
        <v>1113640</v>
      </c>
      <c r="F4597" s="4">
        <f t="shared" si="71"/>
        <v>784580</v>
      </c>
    </row>
    <row r="4598" spans="1:6" x14ac:dyDescent="0.3">
      <c r="A4598" t="s">
        <v>5490</v>
      </c>
      <c r="B4598">
        <v>0</v>
      </c>
      <c r="C4598">
        <v>2027480</v>
      </c>
      <c r="D4598">
        <v>1219400</v>
      </c>
      <c r="E4598">
        <v>3088700</v>
      </c>
      <c r="F4598" s="4">
        <f t="shared" si="71"/>
        <v>2111860</v>
      </c>
    </row>
    <row r="4599" spans="1:6" x14ac:dyDescent="0.3">
      <c r="A4599" t="s">
        <v>5491</v>
      </c>
      <c r="B4599">
        <v>2466000</v>
      </c>
      <c r="C4599">
        <v>552000</v>
      </c>
      <c r="D4599">
        <v>1715100</v>
      </c>
      <c r="E4599">
        <v>813390</v>
      </c>
      <c r="F4599" s="4">
        <f t="shared" si="71"/>
        <v>1026830</v>
      </c>
    </row>
    <row r="4600" spans="1:6" x14ac:dyDescent="0.3">
      <c r="A4600" t="s">
        <v>5492</v>
      </c>
      <c r="B4600">
        <v>600000</v>
      </c>
      <c r="C4600">
        <v>0</v>
      </c>
      <c r="D4600">
        <v>522880</v>
      </c>
      <c r="E4600">
        <v>860300</v>
      </c>
      <c r="F4600" s="4">
        <f t="shared" si="71"/>
        <v>461060</v>
      </c>
    </row>
    <row r="4601" spans="1:6" x14ac:dyDescent="0.3">
      <c r="A4601" t="s">
        <v>5493</v>
      </c>
      <c r="B4601">
        <v>6720190</v>
      </c>
      <c r="C4601">
        <v>4132320</v>
      </c>
      <c r="D4601">
        <v>1028190</v>
      </c>
      <c r="E4601">
        <v>5457060</v>
      </c>
      <c r="F4601" s="4">
        <f t="shared" si="71"/>
        <v>3539190</v>
      </c>
    </row>
    <row r="4602" spans="1:6" x14ac:dyDescent="0.3">
      <c r="A4602" t="s">
        <v>5494</v>
      </c>
      <c r="B4602">
        <v>699950</v>
      </c>
      <c r="C4602">
        <v>1487850</v>
      </c>
      <c r="D4602">
        <v>475020</v>
      </c>
      <c r="E4602">
        <v>520300</v>
      </c>
      <c r="F4602" s="4">
        <f t="shared" si="71"/>
        <v>827723.33333333337</v>
      </c>
    </row>
    <row r="4603" spans="1:6" x14ac:dyDescent="0.3">
      <c r="A4603" t="s">
        <v>5495</v>
      </c>
      <c r="B4603">
        <v>0</v>
      </c>
      <c r="C4603">
        <v>285740</v>
      </c>
      <c r="D4603">
        <v>0</v>
      </c>
      <c r="E4603">
        <v>347620</v>
      </c>
      <c r="F4603" s="4">
        <f t="shared" si="71"/>
        <v>211120</v>
      </c>
    </row>
    <row r="4604" spans="1:6" x14ac:dyDescent="0.3">
      <c r="A4604" t="s">
        <v>5496</v>
      </c>
      <c r="B4604">
        <v>500500</v>
      </c>
      <c r="C4604">
        <v>0</v>
      </c>
      <c r="D4604">
        <v>0</v>
      </c>
      <c r="E4604">
        <v>882700</v>
      </c>
      <c r="F4604" s="4">
        <f t="shared" si="71"/>
        <v>294233.33333333331</v>
      </c>
    </row>
    <row r="4605" spans="1:6" x14ac:dyDescent="0.3">
      <c r="A4605" t="s">
        <v>5497</v>
      </c>
      <c r="B4605">
        <v>779340</v>
      </c>
      <c r="C4605">
        <v>0</v>
      </c>
      <c r="D4605">
        <v>442800</v>
      </c>
      <c r="E4605">
        <v>256000</v>
      </c>
      <c r="F4605" s="4">
        <f t="shared" si="71"/>
        <v>232933.33333333334</v>
      </c>
    </row>
    <row r="4606" spans="1:6" x14ac:dyDescent="0.3">
      <c r="A4606" t="s">
        <v>5498</v>
      </c>
      <c r="B4606">
        <v>308000</v>
      </c>
      <c r="C4606">
        <v>2214710</v>
      </c>
      <c r="D4606">
        <v>258440</v>
      </c>
      <c r="E4606">
        <v>386000</v>
      </c>
      <c r="F4606" s="4">
        <f t="shared" si="71"/>
        <v>953050</v>
      </c>
    </row>
    <row r="4607" spans="1:6" x14ac:dyDescent="0.3">
      <c r="A4607" t="s">
        <v>389</v>
      </c>
      <c r="B4607">
        <v>5400570</v>
      </c>
      <c r="C4607">
        <v>6528550</v>
      </c>
      <c r="D4607">
        <v>3103970</v>
      </c>
      <c r="E4607">
        <v>5896260</v>
      </c>
      <c r="F4607" s="4">
        <f t="shared" si="71"/>
        <v>5176260</v>
      </c>
    </row>
    <row r="4608" spans="1:6" x14ac:dyDescent="0.3">
      <c r="A4608" t="s">
        <v>5499</v>
      </c>
      <c r="B4608">
        <v>1145150</v>
      </c>
      <c r="C4608">
        <v>962920</v>
      </c>
      <c r="D4608">
        <v>631540</v>
      </c>
      <c r="E4608">
        <v>0</v>
      </c>
      <c r="F4608" s="4">
        <f t="shared" si="71"/>
        <v>531486.66666666663</v>
      </c>
    </row>
    <row r="4609" spans="1:6" x14ac:dyDescent="0.3">
      <c r="A4609" t="s">
        <v>5500</v>
      </c>
      <c r="B4609">
        <v>690200</v>
      </c>
      <c r="C4609">
        <v>504200</v>
      </c>
      <c r="D4609">
        <v>229320</v>
      </c>
      <c r="E4609">
        <v>1007000</v>
      </c>
      <c r="F4609" s="4">
        <f t="shared" si="71"/>
        <v>580173.33333333337</v>
      </c>
    </row>
    <row r="4610" spans="1:6" x14ac:dyDescent="0.3">
      <c r="A4610" t="s">
        <v>5501</v>
      </c>
      <c r="B4610">
        <v>0</v>
      </c>
      <c r="C4610">
        <v>1242150</v>
      </c>
      <c r="D4610">
        <v>1486940</v>
      </c>
      <c r="E4610">
        <v>0</v>
      </c>
      <c r="F4610" s="4">
        <f t="shared" si="71"/>
        <v>909696.66666666663</v>
      </c>
    </row>
    <row r="4611" spans="1:6" x14ac:dyDescent="0.3">
      <c r="A4611" t="s">
        <v>5502</v>
      </c>
      <c r="B4611">
        <v>2507410</v>
      </c>
      <c r="C4611">
        <v>3551790</v>
      </c>
      <c r="D4611">
        <v>4417990</v>
      </c>
      <c r="E4611">
        <v>3572470</v>
      </c>
      <c r="F4611" s="4">
        <f t="shared" ref="F4611:F4674" si="72">SUM(C4611:E4611)/3</f>
        <v>3847416.6666666665</v>
      </c>
    </row>
    <row r="4612" spans="1:6" x14ac:dyDescent="0.3">
      <c r="A4612" t="s">
        <v>5503</v>
      </c>
      <c r="B4612">
        <v>1081640</v>
      </c>
      <c r="C4612">
        <v>823200</v>
      </c>
      <c r="D4612">
        <v>767800</v>
      </c>
      <c r="E4612">
        <v>450560</v>
      </c>
      <c r="F4612" s="4">
        <f t="shared" si="72"/>
        <v>680520</v>
      </c>
    </row>
    <row r="4613" spans="1:6" x14ac:dyDescent="0.3">
      <c r="A4613" t="s">
        <v>5504</v>
      </c>
      <c r="B4613">
        <v>411950</v>
      </c>
      <c r="C4613">
        <v>0</v>
      </c>
      <c r="D4613">
        <v>0</v>
      </c>
      <c r="E4613">
        <v>1986000</v>
      </c>
      <c r="F4613" s="4">
        <f t="shared" si="72"/>
        <v>662000</v>
      </c>
    </row>
    <row r="4614" spans="1:6" x14ac:dyDescent="0.3">
      <c r="A4614" t="s">
        <v>5505</v>
      </c>
      <c r="B4614">
        <v>0</v>
      </c>
      <c r="C4614">
        <v>2182800</v>
      </c>
      <c r="D4614">
        <v>0</v>
      </c>
      <c r="E4614">
        <v>0</v>
      </c>
      <c r="F4614" s="4">
        <f t="shared" si="72"/>
        <v>727600</v>
      </c>
    </row>
    <row r="4615" spans="1:6" x14ac:dyDescent="0.3">
      <c r="A4615" t="s">
        <v>5506</v>
      </c>
      <c r="B4615">
        <v>0</v>
      </c>
      <c r="C4615">
        <v>4313200</v>
      </c>
      <c r="D4615">
        <v>535500</v>
      </c>
      <c r="E4615">
        <v>0</v>
      </c>
      <c r="F4615" s="4">
        <f t="shared" si="72"/>
        <v>1616233.3333333333</v>
      </c>
    </row>
    <row r="4616" spans="1:6" x14ac:dyDescent="0.3">
      <c r="A4616" t="s">
        <v>5507</v>
      </c>
      <c r="B4616">
        <v>2004150</v>
      </c>
      <c r="C4616">
        <v>2138360</v>
      </c>
      <c r="D4616">
        <v>2324100</v>
      </c>
      <c r="E4616">
        <v>2039500</v>
      </c>
      <c r="F4616" s="4">
        <f t="shared" si="72"/>
        <v>2167320</v>
      </c>
    </row>
    <row r="4617" spans="1:6" x14ac:dyDescent="0.3">
      <c r="A4617" t="s">
        <v>5508</v>
      </c>
      <c r="B4617">
        <v>596300</v>
      </c>
      <c r="C4617">
        <v>0</v>
      </c>
      <c r="D4617">
        <v>387660</v>
      </c>
      <c r="E4617">
        <v>0</v>
      </c>
      <c r="F4617" s="4">
        <f t="shared" si="72"/>
        <v>129220</v>
      </c>
    </row>
    <row r="4618" spans="1:6" x14ac:dyDescent="0.3">
      <c r="A4618" t="s">
        <v>5509</v>
      </c>
      <c r="B4618">
        <v>2093900</v>
      </c>
      <c r="C4618">
        <v>2779800</v>
      </c>
      <c r="D4618">
        <v>2137930</v>
      </c>
      <c r="E4618">
        <v>3666000</v>
      </c>
      <c r="F4618" s="4">
        <f t="shared" si="72"/>
        <v>2861243.3333333335</v>
      </c>
    </row>
    <row r="4619" spans="1:6" x14ac:dyDescent="0.3">
      <c r="A4619" t="s">
        <v>5510</v>
      </c>
      <c r="B4619">
        <v>0</v>
      </c>
      <c r="C4619">
        <v>230000</v>
      </c>
      <c r="D4619">
        <v>0</v>
      </c>
      <c r="E4619">
        <v>0</v>
      </c>
      <c r="F4619" s="4">
        <f t="shared" si="72"/>
        <v>76666.666666666672</v>
      </c>
    </row>
    <row r="4620" spans="1:6" x14ac:dyDescent="0.3">
      <c r="A4620" t="s">
        <v>5511</v>
      </c>
      <c r="B4620">
        <v>2714080</v>
      </c>
      <c r="C4620">
        <v>4378580</v>
      </c>
      <c r="D4620">
        <v>2836320</v>
      </c>
      <c r="E4620">
        <v>5235880</v>
      </c>
      <c r="F4620" s="4">
        <f t="shared" si="72"/>
        <v>4150260</v>
      </c>
    </row>
    <row r="4621" spans="1:6" x14ac:dyDescent="0.3">
      <c r="A4621" t="s">
        <v>5512</v>
      </c>
      <c r="B4621">
        <v>1078750</v>
      </c>
      <c r="C4621">
        <v>0</v>
      </c>
      <c r="D4621">
        <v>561100</v>
      </c>
      <c r="E4621">
        <v>0</v>
      </c>
      <c r="F4621" s="4">
        <f t="shared" si="72"/>
        <v>187033.33333333334</v>
      </c>
    </row>
    <row r="4622" spans="1:6" x14ac:dyDescent="0.3">
      <c r="A4622" t="s">
        <v>5513</v>
      </c>
      <c r="B4622">
        <v>1190000</v>
      </c>
      <c r="C4622">
        <v>0</v>
      </c>
      <c r="D4622">
        <v>370000</v>
      </c>
      <c r="E4622">
        <v>0</v>
      </c>
      <c r="F4622" s="4">
        <f t="shared" si="72"/>
        <v>123333.33333333333</v>
      </c>
    </row>
    <row r="4623" spans="1:6" x14ac:dyDescent="0.3">
      <c r="A4623" t="s">
        <v>5514</v>
      </c>
      <c r="B4623">
        <v>1515300</v>
      </c>
      <c r="C4623">
        <v>0</v>
      </c>
      <c r="D4623">
        <v>293020</v>
      </c>
      <c r="E4623">
        <v>561470</v>
      </c>
      <c r="F4623" s="4">
        <f t="shared" si="72"/>
        <v>284830</v>
      </c>
    </row>
    <row r="4624" spans="1:6" x14ac:dyDescent="0.3">
      <c r="A4624" t="s">
        <v>5515</v>
      </c>
      <c r="B4624">
        <v>922840</v>
      </c>
      <c r="C4624">
        <v>513880</v>
      </c>
      <c r="D4624">
        <v>1108920</v>
      </c>
      <c r="E4624">
        <v>402000</v>
      </c>
      <c r="F4624" s="4">
        <f t="shared" si="72"/>
        <v>674933.33333333337</v>
      </c>
    </row>
    <row r="4625" spans="1:6" x14ac:dyDescent="0.3">
      <c r="A4625" t="s">
        <v>5516</v>
      </c>
      <c r="B4625">
        <v>1155700</v>
      </c>
      <c r="C4625">
        <v>2451800</v>
      </c>
      <c r="D4625">
        <v>866080</v>
      </c>
      <c r="E4625">
        <v>2151700</v>
      </c>
      <c r="F4625" s="4">
        <f t="shared" si="72"/>
        <v>1823193.3333333333</v>
      </c>
    </row>
    <row r="4626" spans="1:6" x14ac:dyDescent="0.3">
      <c r="A4626" t="s">
        <v>5517</v>
      </c>
      <c r="B4626">
        <v>1943040</v>
      </c>
      <c r="C4626">
        <v>0</v>
      </c>
      <c r="D4626">
        <v>1416800</v>
      </c>
      <c r="E4626">
        <v>2032760</v>
      </c>
      <c r="F4626" s="4">
        <f t="shared" si="72"/>
        <v>1149853.3333333333</v>
      </c>
    </row>
    <row r="4627" spans="1:6" x14ac:dyDescent="0.3">
      <c r="A4627" t="s">
        <v>5518</v>
      </c>
      <c r="B4627">
        <v>411950</v>
      </c>
      <c r="C4627">
        <v>0</v>
      </c>
      <c r="D4627">
        <v>444000</v>
      </c>
      <c r="E4627">
        <v>0</v>
      </c>
      <c r="F4627" s="4">
        <f t="shared" si="72"/>
        <v>148000</v>
      </c>
    </row>
    <row r="4628" spans="1:6" x14ac:dyDescent="0.3">
      <c r="A4628" t="s">
        <v>5519</v>
      </c>
      <c r="B4628">
        <v>997600</v>
      </c>
      <c r="C4628">
        <v>601510</v>
      </c>
      <c r="D4628">
        <v>0</v>
      </c>
      <c r="E4628">
        <v>1366400</v>
      </c>
      <c r="F4628" s="4">
        <f t="shared" si="72"/>
        <v>655970</v>
      </c>
    </row>
    <row r="4629" spans="1:6" x14ac:dyDescent="0.3">
      <c r="A4629" t="s">
        <v>5520</v>
      </c>
      <c r="B4629">
        <v>6160480</v>
      </c>
      <c r="C4629">
        <v>0</v>
      </c>
      <c r="D4629">
        <v>520520</v>
      </c>
      <c r="E4629">
        <v>820000</v>
      </c>
      <c r="F4629" s="4">
        <f t="shared" si="72"/>
        <v>446840</v>
      </c>
    </row>
    <row r="4630" spans="1:6" x14ac:dyDescent="0.3">
      <c r="A4630" t="s">
        <v>5521</v>
      </c>
      <c r="B4630">
        <v>4070000</v>
      </c>
      <c r="C4630">
        <v>10997260</v>
      </c>
      <c r="D4630">
        <v>17064400</v>
      </c>
      <c r="E4630">
        <v>10965500</v>
      </c>
      <c r="F4630" s="4">
        <f t="shared" si="72"/>
        <v>13009053.333333334</v>
      </c>
    </row>
    <row r="4631" spans="1:6" x14ac:dyDescent="0.3">
      <c r="A4631" t="s">
        <v>5522</v>
      </c>
      <c r="B4631">
        <v>19629820</v>
      </c>
      <c r="C4631">
        <v>32958960</v>
      </c>
      <c r="D4631">
        <v>35787830</v>
      </c>
      <c r="E4631">
        <v>26173500</v>
      </c>
      <c r="F4631" s="4">
        <f t="shared" si="72"/>
        <v>31640096.666666668</v>
      </c>
    </row>
    <row r="4632" spans="1:6" x14ac:dyDescent="0.3">
      <c r="A4632" t="s">
        <v>5523</v>
      </c>
      <c r="B4632">
        <v>2395000</v>
      </c>
      <c r="C4632">
        <v>2378200</v>
      </c>
      <c r="D4632">
        <v>0</v>
      </c>
      <c r="E4632">
        <v>848120</v>
      </c>
      <c r="F4632" s="4">
        <f t="shared" si="72"/>
        <v>1075440</v>
      </c>
    </row>
    <row r="4633" spans="1:6" x14ac:dyDescent="0.3">
      <c r="A4633" t="s">
        <v>5524</v>
      </c>
      <c r="B4633">
        <v>636380</v>
      </c>
      <c r="C4633">
        <v>1620380</v>
      </c>
      <c r="D4633">
        <v>3101070</v>
      </c>
      <c r="E4633">
        <v>1638090</v>
      </c>
      <c r="F4633" s="4">
        <f t="shared" si="72"/>
        <v>2119846.6666666665</v>
      </c>
    </row>
    <row r="4634" spans="1:6" x14ac:dyDescent="0.3">
      <c r="A4634" t="s">
        <v>5525</v>
      </c>
      <c r="B4634">
        <v>712530</v>
      </c>
      <c r="C4634">
        <v>0</v>
      </c>
      <c r="D4634">
        <v>0</v>
      </c>
      <c r="E4634">
        <v>0</v>
      </c>
      <c r="F4634" s="4">
        <f t="shared" si="72"/>
        <v>0</v>
      </c>
    </row>
    <row r="4635" spans="1:6" x14ac:dyDescent="0.3">
      <c r="A4635" t="s">
        <v>5526</v>
      </c>
      <c r="B4635">
        <v>0</v>
      </c>
      <c r="C4635">
        <v>3660930</v>
      </c>
      <c r="D4635">
        <v>1730340</v>
      </c>
      <c r="E4635">
        <v>3265970</v>
      </c>
      <c r="F4635" s="4">
        <f t="shared" si="72"/>
        <v>2885746.6666666665</v>
      </c>
    </row>
    <row r="4636" spans="1:6" x14ac:dyDescent="0.3">
      <c r="A4636" t="s">
        <v>5527</v>
      </c>
      <c r="B4636">
        <v>0</v>
      </c>
      <c r="C4636">
        <v>1566000</v>
      </c>
      <c r="D4636">
        <v>2231300</v>
      </c>
      <c r="E4636">
        <v>2191800</v>
      </c>
      <c r="F4636" s="4">
        <f t="shared" si="72"/>
        <v>1996366.6666666667</v>
      </c>
    </row>
    <row r="4637" spans="1:6" x14ac:dyDescent="0.3">
      <c r="A4637" t="s">
        <v>5528</v>
      </c>
      <c r="B4637">
        <v>0</v>
      </c>
      <c r="C4637">
        <v>1551190</v>
      </c>
      <c r="D4637">
        <v>2012010</v>
      </c>
      <c r="E4637">
        <v>0</v>
      </c>
      <c r="F4637" s="4">
        <f t="shared" si="72"/>
        <v>1187733.3333333333</v>
      </c>
    </row>
    <row r="4638" spans="1:6" x14ac:dyDescent="0.3">
      <c r="A4638" t="s">
        <v>5529</v>
      </c>
      <c r="B4638">
        <v>0</v>
      </c>
      <c r="C4638">
        <v>0</v>
      </c>
      <c r="D4638">
        <v>933200</v>
      </c>
      <c r="E4638">
        <v>1349200</v>
      </c>
      <c r="F4638" s="4">
        <f t="shared" si="72"/>
        <v>760800</v>
      </c>
    </row>
    <row r="4639" spans="1:6" x14ac:dyDescent="0.3">
      <c r="A4639" t="s">
        <v>5530</v>
      </c>
      <c r="B4639">
        <v>2476000</v>
      </c>
      <c r="C4639">
        <v>621160</v>
      </c>
      <c r="D4639">
        <v>0</v>
      </c>
      <c r="E4639">
        <v>2180090</v>
      </c>
      <c r="F4639" s="4">
        <f t="shared" si="72"/>
        <v>933750</v>
      </c>
    </row>
    <row r="4640" spans="1:6" x14ac:dyDescent="0.3">
      <c r="A4640" t="s">
        <v>716</v>
      </c>
      <c r="B4640">
        <v>791700</v>
      </c>
      <c r="C4640">
        <v>4011840</v>
      </c>
      <c r="D4640">
        <v>2506140</v>
      </c>
      <c r="E4640">
        <v>2091180</v>
      </c>
      <c r="F4640" s="4">
        <f t="shared" si="72"/>
        <v>2869720</v>
      </c>
    </row>
    <row r="4641" spans="1:6" x14ac:dyDescent="0.3">
      <c r="A4641" t="s">
        <v>5531</v>
      </c>
      <c r="B4641">
        <v>2191600</v>
      </c>
      <c r="C4641">
        <v>2486840</v>
      </c>
      <c r="D4641">
        <v>6616550</v>
      </c>
      <c r="E4641">
        <v>2482300</v>
      </c>
      <c r="F4641" s="4">
        <f t="shared" si="72"/>
        <v>3861896.6666666665</v>
      </c>
    </row>
    <row r="4642" spans="1:6" x14ac:dyDescent="0.3">
      <c r="A4642" t="s">
        <v>5532</v>
      </c>
      <c r="B4642">
        <v>0</v>
      </c>
      <c r="C4642">
        <v>16904000</v>
      </c>
      <c r="D4642">
        <v>15613500</v>
      </c>
      <c r="E4642">
        <v>24025680</v>
      </c>
      <c r="F4642" s="4">
        <f t="shared" si="72"/>
        <v>18847726.666666668</v>
      </c>
    </row>
    <row r="4643" spans="1:6" x14ac:dyDescent="0.3">
      <c r="A4643" t="s">
        <v>5533</v>
      </c>
      <c r="B4643">
        <v>2310850</v>
      </c>
      <c r="C4643">
        <v>3908560</v>
      </c>
      <c r="D4643">
        <v>4238200</v>
      </c>
      <c r="E4643">
        <v>2303060</v>
      </c>
      <c r="F4643" s="4">
        <f t="shared" si="72"/>
        <v>3483273.3333333335</v>
      </c>
    </row>
    <row r="4644" spans="1:6" x14ac:dyDescent="0.3">
      <c r="A4644" t="s">
        <v>5534</v>
      </c>
      <c r="B4644">
        <v>565000</v>
      </c>
      <c r="C4644">
        <v>547820</v>
      </c>
      <c r="D4644">
        <v>920010</v>
      </c>
      <c r="E4644">
        <v>820000</v>
      </c>
      <c r="F4644" s="4">
        <f t="shared" si="72"/>
        <v>762610</v>
      </c>
    </row>
    <row r="4645" spans="1:6" x14ac:dyDescent="0.3">
      <c r="A4645" t="s">
        <v>5535</v>
      </c>
      <c r="B4645">
        <v>450000</v>
      </c>
      <c r="C4645">
        <v>0</v>
      </c>
      <c r="D4645">
        <v>523100</v>
      </c>
      <c r="E4645">
        <v>555100</v>
      </c>
      <c r="F4645" s="4">
        <f t="shared" si="72"/>
        <v>359400</v>
      </c>
    </row>
    <row r="4646" spans="1:6" x14ac:dyDescent="0.3">
      <c r="A4646" t="s">
        <v>5536</v>
      </c>
      <c r="B4646">
        <v>0</v>
      </c>
      <c r="C4646">
        <v>690000</v>
      </c>
      <c r="D4646">
        <v>0</v>
      </c>
      <c r="E4646">
        <v>0</v>
      </c>
      <c r="F4646" s="4">
        <f t="shared" si="72"/>
        <v>230000</v>
      </c>
    </row>
    <row r="4647" spans="1:6" x14ac:dyDescent="0.3">
      <c r="A4647" t="s">
        <v>5537</v>
      </c>
      <c r="B4647">
        <v>0</v>
      </c>
      <c r="C4647">
        <v>0</v>
      </c>
      <c r="D4647">
        <v>207480</v>
      </c>
      <c r="E4647">
        <v>0</v>
      </c>
      <c r="F4647" s="4">
        <f t="shared" si="72"/>
        <v>69160</v>
      </c>
    </row>
    <row r="4648" spans="1:6" x14ac:dyDescent="0.3">
      <c r="A4648" t="s">
        <v>5538</v>
      </c>
      <c r="B4648">
        <v>0</v>
      </c>
      <c r="C4648">
        <v>340000</v>
      </c>
      <c r="D4648">
        <v>0</v>
      </c>
      <c r="E4648">
        <v>240240</v>
      </c>
      <c r="F4648" s="4">
        <f t="shared" si="72"/>
        <v>193413.33333333334</v>
      </c>
    </row>
    <row r="4649" spans="1:6" x14ac:dyDescent="0.3">
      <c r="A4649" t="s">
        <v>5539</v>
      </c>
      <c r="B4649">
        <v>673400</v>
      </c>
      <c r="C4649">
        <v>580580</v>
      </c>
      <c r="D4649">
        <v>911820</v>
      </c>
      <c r="E4649">
        <v>851580</v>
      </c>
      <c r="F4649" s="4">
        <f t="shared" si="72"/>
        <v>781326.66666666663</v>
      </c>
    </row>
    <row r="4650" spans="1:6" x14ac:dyDescent="0.3">
      <c r="A4650" t="s">
        <v>5540</v>
      </c>
      <c r="B4650">
        <v>0</v>
      </c>
      <c r="C4650">
        <v>740000</v>
      </c>
      <c r="D4650">
        <v>665000</v>
      </c>
      <c r="E4650">
        <v>2920100</v>
      </c>
      <c r="F4650" s="4">
        <f t="shared" si="72"/>
        <v>1441700</v>
      </c>
    </row>
    <row r="4651" spans="1:6" x14ac:dyDescent="0.3">
      <c r="A4651" t="s">
        <v>5541</v>
      </c>
      <c r="B4651">
        <v>411950</v>
      </c>
      <c r="C4651">
        <v>0</v>
      </c>
      <c r="D4651">
        <v>0</v>
      </c>
      <c r="E4651">
        <v>0</v>
      </c>
      <c r="F4651" s="4">
        <f t="shared" si="72"/>
        <v>0</v>
      </c>
    </row>
    <row r="4652" spans="1:6" x14ac:dyDescent="0.3">
      <c r="A4652" t="s">
        <v>5542</v>
      </c>
      <c r="B4652">
        <v>5183810</v>
      </c>
      <c r="C4652">
        <v>3582430</v>
      </c>
      <c r="D4652">
        <v>0</v>
      </c>
      <c r="E4652">
        <v>2831620</v>
      </c>
      <c r="F4652" s="4">
        <f t="shared" si="72"/>
        <v>2138016.6666666665</v>
      </c>
    </row>
    <row r="4653" spans="1:6" x14ac:dyDescent="0.3">
      <c r="A4653" t="s">
        <v>5543</v>
      </c>
      <c r="B4653">
        <v>922400</v>
      </c>
      <c r="C4653">
        <v>7573500</v>
      </c>
      <c r="D4653">
        <v>341250</v>
      </c>
      <c r="E4653">
        <v>1629830</v>
      </c>
      <c r="F4653" s="4">
        <f t="shared" si="72"/>
        <v>3181526.6666666665</v>
      </c>
    </row>
    <row r="4654" spans="1:6" x14ac:dyDescent="0.3">
      <c r="A4654" t="s">
        <v>5544</v>
      </c>
      <c r="B4654">
        <v>0</v>
      </c>
      <c r="C4654">
        <v>2380900</v>
      </c>
      <c r="D4654">
        <v>0</v>
      </c>
      <c r="E4654">
        <v>614000</v>
      </c>
      <c r="F4654" s="4">
        <f t="shared" si="72"/>
        <v>998300</v>
      </c>
    </row>
    <row r="4655" spans="1:6" x14ac:dyDescent="0.3">
      <c r="A4655" t="s">
        <v>5545</v>
      </c>
      <c r="B4655">
        <v>627900</v>
      </c>
      <c r="C4655">
        <v>2079450</v>
      </c>
      <c r="D4655">
        <v>3088470</v>
      </c>
      <c r="E4655">
        <v>1815450</v>
      </c>
      <c r="F4655" s="4">
        <f t="shared" si="72"/>
        <v>2327790</v>
      </c>
    </row>
    <row r="4656" spans="1:6" x14ac:dyDescent="0.3">
      <c r="A4656" t="s">
        <v>5546</v>
      </c>
      <c r="B4656">
        <v>610000</v>
      </c>
      <c r="C4656">
        <v>1110000</v>
      </c>
      <c r="D4656">
        <v>740000</v>
      </c>
      <c r="E4656">
        <v>0</v>
      </c>
      <c r="F4656" s="4">
        <f t="shared" si="72"/>
        <v>616666.66666666663</v>
      </c>
    </row>
    <row r="4657" spans="1:6" x14ac:dyDescent="0.3">
      <c r="A4657" t="s">
        <v>5547</v>
      </c>
      <c r="B4657">
        <v>2057650</v>
      </c>
      <c r="C4657">
        <v>0</v>
      </c>
      <c r="D4657">
        <v>2046690</v>
      </c>
      <c r="E4657">
        <v>2469270</v>
      </c>
      <c r="F4657" s="4">
        <f t="shared" si="72"/>
        <v>1505320</v>
      </c>
    </row>
    <row r="4658" spans="1:6" x14ac:dyDescent="0.3">
      <c r="A4658" t="s">
        <v>5548</v>
      </c>
      <c r="B4658">
        <v>13810200</v>
      </c>
      <c r="C4658">
        <v>16820430</v>
      </c>
      <c r="D4658">
        <v>8335230</v>
      </c>
      <c r="E4658">
        <v>2995140</v>
      </c>
      <c r="F4658" s="4">
        <f t="shared" si="72"/>
        <v>9383600</v>
      </c>
    </row>
    <row r="4659" spans="1:6" x14ac:dyDescent="0.3">
      <c r="A4659" t="s">
        <v>5549</v>
      </c>
      <c r="B4659">
        <v>4277680</v>
      </c>
      <c r="C4659">
        <v>4549290</v>
      </c>
      <c r="D4659">
        <v>4639340</v>
      </c>
      <c r="E4659">
        <v>4268080</v>
      </c>
      <c r="F4659" s="4">
        <f t="shared" si="72"/>
        <v>4485570</v>
      </c>
    </row>
    <row r="4660" spans="1:6" x14ac:dyDescent="0.3">
      <c r="A4660" t="s">
        <v>5550</v>
      </c>
      <c r="B4660">
        <v>14841480</v>
      </c>
      <c r="C4660">
        <v>24780100</v>
      </c>
      <c r="D4660">
        <v>19517170</v>
      </c>
      <c r="E4660">
        <v>19069950</v>
      </c>
      <c r="F4660" s="4">
        <f t="shared" si="72"/>
        <v>21122406.666666668</v>
      </c>
    </row>
    <row r="4661" spans="1:6" x14ac:dyDescent="0.3">
      <c r="A4661" t="s">
        <v>5551</v>
      </c>
      <c r="B4661">
        <v>397800</v>
      </c>
      <c r="C4661">
        <v>2227620</v>
      </c>
      <c r="D4661">
        <v>2144870</v>
      </c>
      <c r="E4661">
        <v>635000</v>
      </c>
      <c r="F4661" s="4">
        <f t="shared" si="72"/>
        <v>1669163.3333333333</v>
      </c>
    </row>
    <row r="4662" spans="1:6" x14ac:dyDescent="0.3">
      <c r="A4662" t="s">
        <v>5552</v>
      </c>
      <c r="B4662">
        <v>0</v>
      </c>
      <c r="C4662">
        <v>0</v>
      </c>
      <c r="D4662">
        <v>234600</v>
      </c>
      <c r="E4662">
        <v>386000</v>
      </c>
      <c r="F4662" s="4">
        <f t="shared" si="72"/>
        <v>206866.66666666666</v>
      </c>
    </row>
    <row r="4663" spans="1:6" x14ac:dyDescent="0.3">
      <c r="A4663" t="s">
        <v>5553</v>
      </c>
      <c r="B4663">
        <v>483840</v>
      </c>
      <c r="C4663">
        <v>850480</v>
      </c>
      <c r="D4663">
        <v>1029420</v>
      </c>
      <c r="E4663">
        <v>0</v>
      </c>
      <c r="F4663" s="4">
        <f t="shared" si="72"/>
        <v>626633.33333333337</v>
      </c>
    </row>
    <row r="4664" spans="1:6" x14ac:dyDescent="0.3">
      <c r="A4664" t="s">
        <v>5554</v>
      </c>
      <c r="B4664">
        <v>0</v>
      </c>
      <c r="C4664">
        <v>878150</v>
      </c>
      <c r="D4664">
        <v>0</v>
      </c>
      <c r="E4664">
        <v>1224860</v>
      </c>
      <c r="F4664" s="4">
        <f t="shared" si="72"/>
        <v>701003.33333333337</v>
      </c>
    </row>
    <row r="4665" spans="1:6" x14ac:dyDescent="0.3">
      <c r="A4665" t="s">
        <v>5555</v>
      </c>
      <c r="B4665">
        <v>726000</v>
      </c>
      <c r="C4665">
        <v>1108500</v>
      </c>
      <c r="D4665">
        <v>964600</v>
      </c>
      <c r="E4665">
        <v>0</v>
      </c>
      <c r="F4665" s="4">
        <f t="shared" si="72"/>
        <v>691033.33333333337</v>
      </c>
    </row>
    <row r="4666" spans="1:6" x14ac:dyDescent="0.3">
      <c r="A4666" t="s">
        <v>5556</v>
      </c>
      <c r="B4666">
        <v>596700</v>
      </c>
      <c r="C4666">
        <v>2151120</v>
      </c>
      <c r="D4666">
        <v>2535000</v>
      </c>
      <c r="E4666">
        <v>0</v>
      </c>
      <c r="F4666" s="4">
        <f t="shared" si="72"/>
        <v>1562040</v>
      </c>
    </row>
    <row r="4667" spans="1:6" x14ac:dyDescent="0.3">
      <c r="A4667" t="s">
        <v>5557</v>
      </c>
      <c r="B4667">
        <v>536280</v>
      </c>
      <c r="C4667">
        <v>2088720</v>
      </c>
      <c r="D4667">
        <v>2215370</v>
      </c>
      <c r="E4667">
        <v>2532810</v>
      </c>
      <c r="F4667" s="4">
        <f t="shared" si="72"/>
        <v>2278966.6666666665</v>
      </c>
    </row>
    <row r="4668" spans="1:6" x14ac:dyDescent="0.3">
      <c r="A4668" t="s">
        <v>5558</v>
      </c>
      <c r="B4668">
        <v>823200</v>
      </c>
      <c r="C4668">
        <v>450000</v>
      </c>
      <c r="D4668">
        <v>264600</v>
      </c>
      <c r="E4668">
        <v>463500</v>
      </c>
      <c r="F4668" s="4">
        <f t="shared" si="72"/>
        <v>392700</v>
      </c>
    </row>
    <row r="4669" spans="1:6" x14ac:dyDescent="0.3">
      <c r="A4669" t="s">
        <v>5559</v>
      </c>
      <c r="B4669">
        <v>2659020</v>
      </c>
      <c r="C4669">
        <v>5183300</v>
      </c>
      <c r="D4669">
        <v>3314220</v>
      </c>
      <c r="E4669">
        <v>3413990</v>
      </c>
      <c r="F4669" s="4">
        <f t="shared" si="72"/>
        <v>3970503.3333333335</v>
      </c>
    </row>
    <row r="4670" spans="1:6" x14ac:dyDescent="0.3">
      <c r="A4670" t="s">
        <v>5560</v>
      </c>
      <c r="B4670">
        <v>1511400</v>
      </c>
      <c r="C4670">
        <v>1023800</v>
      </c>
      <c r="D4670">
        <v>459000</v>
      </c>
      <c r="E4670">
        <v>663550</v>
      </c>
      <c r="F4670" s="4">
        <f t="shared" si="72"/>
        <v>715450</v>
      </c>
    </row>
    <row r="4671" spans="1:6" x14ac:dyDescent="0.3">
      <c r="A4671" t="s">
        <v>5561</v>
      </c>
      <c r="B4671">
        <v>2346800</v>
      </c>
      <c r="C4671">
        <v>0</v>
      </c>
      <c r="D4671">
        <v>583440</v>
      </c>
      <c r="E4671">
        <v>3815390</v>
      </c>
      <c r="F4671" s="4">
        <f t="shared" si="72"/>
        <v>1466276.6666666667</v>
      </c>
    </row>
    <row r="4672" spans="1:6" x14ac:dyDescent="0.3">
      <c r="A4672" t="s">
        <v>5562</v>
      </c>
      <c r="B4672">
        <v>370000</v>
      </c>
      <c r="C4672">
        <v>0</v>
      </c>
      <c r="D4672">
        <v>0</v>
      </c>
      <c r="E4672">
        <v>0</v>
      </c>
      <c r="F4672" s="4">
        <f t="shared" si="72"/>
        <v>0</v>
      </c>
    </row>
    <row r="4673" spans="1:6" x14ac:dyDescent="0.3">
      <c r="A4673" t="s">
        <v>5563</v>
      </c>
      <c r="B4673">
        <v>608980</v>
      </c>
      <c r="C4673">
        <v>706160</v>
      </c>
      <c r="D4673">
        <v>622440</v>
      </c>
      <c r="E4673">
        <v>668100</v>
      </c>
      <c r="F4673" s="4">
        <f t="shared" si="72"/>
        <v>665566.66666666663</v>
      </c>
    </row>
    <row r="4674" spans="1:6" x14ac:dyDescent="0.3">
      <c r="A4674" t="s">
        <v>5564</v>
      </c>
      <c r="B4674">
        <v>0</v>
      </c>
      <c r="C4674">
        <v>578240</v>
      </c>
      <c r="D4674">
        <v>253440</v>
      </c>
      <c r="E4674">
        <v>1464600</v>
      </c>
      <c r="F4674" s="4">
        <f t="shared" si="72"/>
        <v>765426.66666666663</v>
      </c>
    </row>
    <row r="4675" spans="1:6" x14ac:dyDescent="0.3">
      <c r="A4675" t="s">
        <v>5565</v>
      </c>
      <c r="B4675">
        <v>697950</v>
      </c>
      <c r="C4675">
        <v>2358230</v>
      </c>
      <c r="D4675">
        <v>1632540</v>
      </c>
      <c r="E4675">
        <v>1442440</v>
      </c>
      <c r="F4675" s="4">
        <f t="shared" ref="F4675:F4738" si="73">SUM(C4675:E4675)/3</f>
        <v>1811070</v>
      </c>
    </row>
    <row r="4676" spans="1:6" x14ac:dyDescent="0.3">
      <c r="A4676" t="s">
        <v>5566</v>
      </c>
      <c r="B4676">
        <v>512330</v>
      </c>
      <c r="C4676">
        <v>1029890</v>
      </c>
      <c r="D4676">
        <v>0</v>
      </c>
      <c r="E4676">
        <v>0</v>
      </c>
      <c r="F4676" s="4">
        <f t="shared" si="73"/>
        <v>343296.66666666669</v>
      </c>
    </row>
    <row r="4677" spans="1:6" x14ac:dyDescent="0.3">
      <c r="A4677" t="s">
        <v>5567</v>
      </c>
      <c r="B4677">
        <v>1784680</v>
      </c>
      <c r="C4677">
        <v>0</v>
      </c>
      <c r="D4677">
        <v>722540</v>
      </c>
      <c r="E4677">
        <v>2418780</v>
      </c>
      <c r="F4677" s="4">
        <f t="shared" si="73"/>
        <v>1047106.6666666666</v>
      </c>
    </row>
    <row r="4678" spans="1:6" x14ac:dyDescent="0.3">
      <c r="A4678" t="s">
        <v>5568</v>
      </c>
      <c r="B4678">
        <v>1081080</v>
      </c>
      <c r="C4678">
        <v>918640</v>
      </c>
      <c r="D4678">
        <v>0</v>
      </c>
      <c r="E4678">
        <v>0</v>
      </c>
      <c r="F4678" s="4">
        <f t="shared" si="73"/>
        <v>306213.33333333331</v>
      </c>
    </row>
    <row r="4679" spans="1:6" x14ac:dyDescent="0.3">
      <c r="A4679" t="s">
        <v>5569</v>
      </c>
      <c r="B4679">
        <v>0</v>
      </c>
      <c r="C4679">
        <v>787150</v>
      </c>
      <c r="D4679">
        <v>394940</v>
      </c>
      <c r="E4679">
        <v>1186620</v>
      </c>
      <c r="F4679" s="4">
        <f t="shared" si="73"/>
        <v>789570</v>
      </c>
    </row>
    <row r="4680" spans="1:6" x14ac:dyDescent="0.3">
      <c r="A4680" t="s">
        <v>5570</v>
      </c>
      <c r="B4680">
        <v>605900</v>
      </c>
      <c r="C4680">
        <v>0</v>
      </c>
      <c r="D4680">
        <v>0</v>
      </c>
      <c r="E4680">
        <v>0</v>
      </c>
      <c r="F4680" s="4">
        <f t="shared" si="73"/>
        <v>0</v>
      </c>
    </row>
    <row r="4681" spans="1:6" x14ac:dyDescent="0.3">
      <c r="A4681" t="s">
        <v>5571</v>
      </c>
      <c r="B4681">
        <v>0</v>
      </c>
      <c r="C4681">
        <v>2787500</v>
      </c>
      <c r="D4681">
        <v>2765400</v>
      </c>
      <c r="E4681">
        <v>3544960</v>
      </c>
      <c r="F4681" s="4">
        <f t="shared" si="73"/>
        <v>3032620</v>
      </c>
    </row>
    <row r="4682" spans="1:6" x14ac:dyDescent="0.3">
      <c r="A4682" t="s">
        <v>5572</v>
      </c>
      <c r="B4682">
        <v>2580730</v>
      </c>
      <c r="C4682">
        <v>3279730</v>
      </c>
      <c r="D4682">
        <v>2038600</v>
      </c>
      <c r="E4682">
        <v>2320900</v>
      </c>
      <c r="F4682" s="4">
        <f t="shared" si="73"/>
        <v>2546410</v>
      </c>
    </row>
    <row r="4683" spans="1:6" x14ac:dyDescent="0.3">
      <c r="A4683" t="s">
        <v>5573</v>
      </c>
      <c r="B4683">
        <v>2000090</v>
      </c>
      <c r="C4683">
        <v>0</v>
      </c>
      <c r="D4683">
        <v>2196219</v>
      </c>
      <c r="E4683">
        <v>2011280</v>
      </c>
      <c r="F4683" s="4">
        <f t="shared" si="73"/>
        <v>1402499.6666666667</v>
      </c>
    </row>
    <row r="4684" spans="1:6" x14ac:dyDescent="0.3">
      <c r="A4684" t="s">
        <v>5574</v>
      </c>
      <c r="B4684">
        <v>0</v>
      </c>
      <c r="C4684">
        <v>343980</v>
      </c>
      <c r="D4684">
        <v>979160</v>
      </c>
      <c r="E4684">
        <v>538660</v>
      </c>
      <c r="F4684" s="4">
        <f t="shared" si="73"/>
        <v>620600</v>
      </c>
    </row>
    <row r="4685" spans="1:6" x14ac:dyDescent="0.3">
      <c r="A4685" t="s">
        <v>5575</v>
      </c>
      <c r="B4685">
        <v>2179550</v>
      </c>
      <c r="C4685">
        <v>3791450</v>
      </c>
      <c r="D4685">
        <v>2002600</v>
      </c>
      <c r="E4685">
        <v>0</v>
      </c>
      <c r="F4685" s="4">
        <f t="shared" si="73"/>
        <v>1931350</v>
      </c>
    </row>
    <row r="4686" spans="1:6" x14ac:dyDescent="0.3">
      <c r="A4686" t="s">
        <v>5576</v>
      </c>
      <c r="B4686">
        <v>745290</v>
      </c>
      <c r="C4686">
        <v>522340</v>
      </c>
      <c r="D4686">
        <v>1233960</v>
      </c>
      <c r="E4686">
        <v>646100</v>
      </c>
      <c r="F4686" s="4">
        <f t="shared" si="73"/>
        <v>800800</v>
      </c>
    </row>
    <row r="4687" spans="1:6" x14ac:dyDescent="0.3">
      <c r="A4687" t="s">
        <v>5577</v>
      </c>
      <c r="B4687">
        <v>256000</v>
      </c>
      <c r="C4687">
        <v>1196650</v>
      </c>
      <c r="D4687">
        <v>0</v>
      </c>
      <c r="E4687">
        <v>1387750</v>
      </c>
      <c r="F4687" s="4">
        <f t="shared" si="73"/>
        <v>861466.66666666663</v>
      </c>
    </row>
    <row r="4688" spans="1:6" x14ac:dyDescent="0.3">
      <c r="A4688" t="s">
        <v>5578</v>
      </c>
      <c r="B4688">
        <v>1069400</v>
      </c>
      <c r="C4688">
        <v>3562650</v>
      </c>
      <c r="D4688">
        <v>3067610</v>
      </c>
      <c r="E4688">
        <v>6154150</v>
      </c>
      <c r="F4688" s="4">
        <f t="shared" si="73"/>
        <v>4261470</v>
      </c>
    </row>
    <row r="4689" spans="1:6" x14ac:dyDescent="0.3">
      <c r="A4689" t="s">
        <v>5579</v>
      </c>
      <c r="B4689">
        <v>1119300</v>
      </c>
      <c r="C4689">
        <v>0</v>
      </c>
      <c r="D4689">
        <v>0</v>
      </c>
      <c r="E4689">
        <v>0</v>
      </c>
      <c r="F4689" s="4">
        <f t="shared" si="73"/>
        <v>0</v>
      </c>
    </row>
    <row r="4690" spans="1:6" x14ac:dyDescent="0.3">
      <c r="A4690" t="s">
        <v>5580</v>
      </c>
      <c r="B4690">
        <v>1653970</v>
      </c>
      <c r="C4690">
        <v>2854100</v>
      </c>
      <c r="D4690">
        <v>3558000</v>
      </c>
      <c r="E4690">
        <v>373100</v>
      </c>
      <c r="F4690" s="4">
        <f t="shared" si="73"/>
        <v>2261733.3333333335</v>
      </c>
    </row>
    <row r="4691" spans="1:6" x14ac:dyDescent="0.3">
      <c r="A4691" t="s">
        <v>5581</v>
      </c>
      <c r="B4691">
        <v>2231610</v>
      </c>
      <c r="C4691">
        <v>2143200</v>
      </c>
      <c r="D4691">
        <v>2074800</v>
      </c>
      <c r="E4691">
        <v>764400</v>
      </c>
      <c r="F4691" s="4">
        <f t="shared" si="73"/>
        <v>1660800</v>
      </c>
    </row>
    <row r="4692" spans="1:6" x14ac:dyDescent="0.3">
      <c r="A4692" t="s">
        <v>5582</v>
      </c>
      <c r="B4692">
        <v>2072920</v>
      </c>
      <c r="C4692">
        <v>2198550</v>
      </c>
      <c r="D4692">
        <v>4509900</v>
      </c>
      <c r="E4692">
        <v>2408080</v>
      </c>
      <c r="F4692" s="4">
        <f t="shared" si="73"/>
        <v>3038843.3333333335</v>
      </c>
    </row>
    <row r="4693" spans="1:6" x14ac:dyDescent="0.3">
      <c r="A4693" t="s">
        <v>5583</v>
      </c>
      <c r="B4693">
        <v>3108280</v>
      </c>
      <c r="C4693">
        <v>7037400</v>
      </c>
      <c r="D4693">
        <v>1347420</v>
      </c>
      <c r="E4693">
        <v>5048340</v>
      </c>
      <c r="F4693" s="4">
        <f t="shared" si="73"/>
        <v>4477720</v>
      </c>
    </row>
    <row r="4694" spans="1:6" x14ac:dyDescent="0.3">
      <c r="A4694" t="s">
        <v>5584</v>
      </c>
      <c r="B4694">
        <v>0</v>
      </c>
      <c r="C4694">
        <v>741650</v>
      </c>
      <c r="D4694">
        <v>1743560</v>
      </c>
      <c r="E4694">
        <v>2226910</v>
      </c>
      <c r="F4694" s="4">
        <f t="shared" si="73"/>
        <v>1570706.6666666667</v>
      </c>
    </row>
    <row r="4695" spans="1:6" x14ac:dyDescent="0.3">
      <c r="A4695" t="s">
        <v>5585</v>
      </c>
      <c r="B4695">
        <v>370000</v>
      </c>
      <c r="C4695">
        <v>734240</v>
      </c>
      <c r="D4695">
        <v>0</v>
      </c>
      <c r="E4695">
        <v>0</v>
      </c>
      <c r="F4695" s="4">
        <f t="shared" si="73"/>
        <v>244746.66666666666</v>
      </c>
    </row>
    <row r="4696" spans="1:6" x14ac:dyDescent="0.3">
      <c r="A4696" t="s">
        <v>5586</v>
      </c>
      <c r="B4696">
        <v>242060</v>
      </c>
      <c r="C4696">
        <v>712250</v>
      </c>
      <c r="D4696">
        <v>1071980</v>
      </c>
      <c r="E4696">
        <v>274820</v>
      </c>
      <c r="F4696" s="4">
        <f t="shared" si="73"/>
        <v>686350</v>
      </c>
    </row>
    <row r="4697" spans="1:6" x14ac:dyDescent="0.3">
      <c r="A4697" t="s">
        <v>5587</v>
      </c>
      <c r="B4697">
        <v>291750</v>
      </c>
      <c r="C4697">
        <v>468000</v>
      </c>
      <c r="D4697">
        <v>0</v>
      </c>
      <c r="E4697">
        <v>0</v>
      </c>
      <c r="F4697" s="4">
        <f t="shared" si="73"/>
        <v>156000</v>
      </c>
    </row>
    <row r="4698" spans="1:6" x14ac:dyDescent="0.3">
      <c r="A4698" t="s">
        <v>5588</v>
      </c>
      <c r="B4698">
        <v>0</v>
      </c>
      <c r="C4698">
        <v>651100</v>
      </c>
      <c r="D4698">
        <v>1163890</v>
      </c>
      <c r="E4698">
        <v>0</v>
      </c>
      <c r="F4698" s="4">
        <f t="shared" si="73"/>
        <v>604996.66666666663</v>
      </c>
    </row>
    <row r="4699" spans="1:6" x14ac:dyDescent="0.3">
      <c r="A4699" t="s">
        <v>5589</v>
      </c>
      <c r="B4699">
        <v>0</v>
      </c>
      <c r="C4699">
        <v>455000</v>
      </c>
      <c r="D4699">
        <v>2260320</v>
      </c>
      <c r="E4699">
        <v>5803160</v>
      </c>
      <c r="F4699" s="4">
        <f t="shared" si="73"/>
        <v>2839493.3333333335</v>
      </c>
    </row>
    <row r="4700" spans="1:6" x14ac:dyDescent="0.3">
      <c r="A4700" t="s">
        <v>5590</v>
      </c>
      <c r="B4700">
        <v>0</v>
      </c>
      <c r="C4700">
        <v>1606400</v>
      </c>
      <c r="D4700">
        <v>634000</v>
      </c>
      <c r="E4700">
        <v>2080060</v>
      </c>
      <c r="F4700" s="4">
        <f t="shared" si="73"/>
        <v>1440153.3333333333</v>
      </c>
    </row>
    <row r="4701" spans="1:6" x14ac:dyDescent="0.3">
      <c r="A4701" t="s">
        <v>5591</v>
      </c>
      <c r="B4701">
        <v>264000</v>
      </c>
      <c r="C4701">
        <v>2277400</v>
      </c>
      <c r="D4701">
        <v>0</v>
      </c>
      <c r="E4701">
        <v>2489950</v>
      </c>
      <c r="F4701" s="4">
        <f t="shared" si="73"/>
        <v>1589116.6666666667</v>
      </c>
    </row>
    <row r="4702" spans="1:6" x14ac:dyDescent="0.3">
      <c r="A4702" t="s">
        <v>5592</v>
      </c>
      <c r="B4702">
        <v>0</v>
      </c>
      <c r="C4702">
        <v>969150</v>
      </c>
      <c r="D4702">
        <v>1157100</v>
      </c>
      <c r="E4702">
        <v>469200</v>
      </c>
      <c r="F4702" s="4">
        <f t="shared" si="73"/>
        <v>865150</v>
      </c>
    </row>
    <row r="4703" spans="1:6" x14ac:dyDescent="0.3">
      <c r="A4703" t="s">
        <v>5593</v>
      </c>
      <c r="B4703">
        <v>2132740</v>
      </c>
      <c r="C4703">
        <v>2201580</v>
      </c>
      <c r="D4703">
        <v>2160630</v>
      </c>
      <c r="E4703">
        <v>2604290</v>
      </c>
      <c r="F4703" s="4">
        <f t="shared" si="73"/>
        <v>2322166.6666666665</v>
      </c>
    </row>
    <row r="4704" spans="1:6" x14ac:dyDescent="0.3">
      <c r="A4704" t="s">
        <v>5594</v>
      </c>
      <c r="B4704">
        <v>256000</v>
      </c>
      <c r="C4704">
        <v>1605240</v>
      </c>
      <c r="D4704">
        <v>870870</v>
      </c>
      <c r="E4704">
        <v>574370</v>
      </c>
      <c r="F4704" s="4">
        <f t="shared" si="73"/>
        <v>1016826.6666666666</v>
      </c>
    </row>
    <row r="4705" spans="1:6" x14ac:dyDescent="0.3">
      <c r="A4705" t="s">
        <v>5595</v>
      </c>
      <c r="B4705">
        <v>0</v>
      </c>
      <c r="C4705">
        <v>464100</v>
      </c>
      <c r="D4705">
        <v>0</v>
      </c>
      <c r="E4705">
        <v>0</v>
      </c>
      <c r="F4705" s="4">
        <f t="shared" si="73"/>
        <v>154700</v>
      </c>
    </row>
    <row r="4706" spans="1:6" x14ac:dyDescent="0.3">
      <c r="A4706" t="s">
        <v>5596</v>
      </c>
      <c r="B4706">
        <v>0</v>
      </c>
      <c r="C4706">
        <v>370000</v>
      </c>
      <c r="D4706">
        <v>0</v>
      </c>
      <c r="E4706">
        <v>0</v>
      </c>
      <c r="F4706" s="4">
        <f t="shared" si="73"/>
        <v>123333.33333333333</v>
      </c>
    </row>
    <row r="4707" spans="1:6" x14ac:dyDescent="0.3">
      <c r="A4707" t="s">
        <v>5597</v>
      </c>
      <c r="B4707">
        <v>0</v>
      </c>
      <c r="C4707">
        <v>0</v>
      </c>
      <c r="D4707">
        <v>534900</v>
      </c>
      <c r="E4707">
        <v>0</v>
      </c>
      <c r="F4707" s="4">
        <f t="shared" si="73"/>
        <v>178300</v>
      </c>
    </row>
    <row r="4708" spans="1:6" x14ac:dyDescent="0.3">
      <c r="A4708" t="s">
        <v>5598</v>
      </c>
      <c r="B4708">
        <v>0</v>
      </c>
      <c r="C4708">
        <v>683720</v>
      </c>
      <c r="D4708">
        <v>10159120</v>
      </c>
      <c r="E4708">
        <v>0</v>
      </c>
      <c r="F4708" s="4">
        <f t="shared" si="73"/>
        <v>3614280</v>
      </c>
    </row>
    <row r="4709" spans="1:6" x14ac:dyDescent="0.3">
      <c r="A4709" t="s">
        <v>5599</v>
      </c>
      <c r="B4709">
        <v>1000660</v>
      </c>
      <c r="C4709">
        <v>1269500</v>
      </c>
      <c r="D4709">
        <v>1142960</v>
      </c>
      <c r="E4709">
        <v>0</v>
      </c>
      <c r="F4709" s="4">
        <f t="shared" si="73"/>
        <v>804153.33333333337</v>
      </c>
    </row>
    <row r="4710" spans="1:6" x14ac:dyDescent="0.3">
      <c r="A4710" t="s">
        <v>5600</v>
      </c>
      <c r="B4710">
        <v>0</v>
      </c>
      <c r="C4710">
        <v>1072300</v>
      </c>
      <c r="D4710">
        <v>595000</v>
      </c>
      <c r="E4710">
        <v>0</v>
      </c>
      <c r="F4710" s="4">
        <f t="shared" si="73"/>
        <v>555766.66666666663</v>
      </c>
    </row>
    <row r="4711" spans="1:6" x14ac:dyDescent="0.3">
      <c r="A4711" t="s">
        <v>5601</v>
      </c>
      <c r="B4711">
        <v>0</v>
      </c>
      <c r="C4711">
        <v>1810900</v>
      </c>
      <c r="D4711">
        <v>234600</v>
      </c>
      <c r="E4711">
        <v>0</v>
      </c>
      <c r="F4711" s="4">
        <f t="shared" si="73"/>
        <v>681833.33333333337</v>
      </c>
    </row>
    <row r="4712" spans="1:6" x14ac:dyDescent="0.3">
      <c r="A4712" t="s">
        <v>5602</v>
      </c>
      <c r="B4712">
        <v>4420660</v>
      </c>
      <c r="C4712">
        <v>2120300</v>
      </c>
      <c r="D4712">
        <v>3703700</v>
      </c>
      <c r="E4712">
        <v>2086200</v>
      </c>
      <c r="F4712" s="4">
        <f t="shared" si="73"/>
        <v>2636733.3333333335</v>
      </c>
    </row>
    <row r="4713" spans="1:6" x14ac:dyDescent="0.3">
      <c r="A4713" t="s">
        <v>5603</v>
      </c>
      <c r="B4713">
        <v>1918960</v>
      </c>
      <c r="C4713">
        <v>1658700</v>
      </c>
      <c r="D4713">
        <v>2040220</v>
      </c>
      <c r="E4713">
        <v>3094710</v>
      </c>
      <c r="F4713" s="4">
        <f t="shared" si="73"/>
        <v>2264543.3333333335</v>
      </c>
    </row>
    <row r="4714" spans="1:6" x14ac:dyDescent="0.3">
      <c r="A4714" t="s">
        <v>5604</v>
      </c>
      <c r="B4714">
        <v>0</v>
      </c>
      <c r="C4714">
        <v>0</v>
      </c>
      <c r="D4714">
        <v>1439250</v>
      </c>
      <c r="E4714">
        <v>2383090</v>
      </c>
      <c r="F4714" s="4">
        <f t="shared" si="73"/>
        <v>1274113.3333333333</v>
      </c>
    </row>
    <row r="4715" spans="1:6" x14ac:dyDescent="0.3">
      <c r="A4715" t="s">
        <v>5605</v>
      </c>
      <c r="B4715">
        <v>367640</v>
      </c>
      <c r="C4715">
        <v>1120680</v>
      </c>
      <c r="D4715">
        <v>1073360</v>
      </c>
      <c r="E4715">
        <v>828100</v>
      </c>
      <c r="F4715" s="4">
        <f t="shared" si="73"/>
        <v>1007380</v>
      </c>
    </row>
    <row r="4716" spans="1:6" x14ac:dyDescent="0.3">
      <c r="A4716" t="s">
        <v>5606</v>
      </c>
      <c r="B4716">
        <v>4739470</v>
      </c>
      <c r="C4716">
        <v>6213250</v>
      </c>
      <c r="D4716">
        <v>7208450</v>
      </c>
      <c r="E4716">
        <v>8892500</v>
      </c>
      <c r="F4716" s="4">
        <f t="shared" si="73"/>
        <v>7438066.666666667</v>
      </c>
    </row>
    <row r="4717" spans="1:6" x14ac:dyDescent="0.3">
      <c r="A4717" t="s">
        <v>5607</v>
      </c>
      <c r="B4717">
        <v>2777320</v>
      </c>
      <c r="C4717">
        <v>2164890</v>
      </c>
      <c r="D4717">
        <v>2269700</v>
      </c>
      <c r="E4717">
        <v>2758500</v>
      </c>
      <c r="F4717" s="4">
        <f t="shared" si="73"/>
        <v>2397696.6666666665</v>
      </c>
    </row>
    <row r="4718" spans="1:6" x14ac:dyDescent="0.3">
      <c r="A4718" t="s">
        <v>5608</v>
      </c>
      <c r="B4718">
        <v>370000</v>
      </c>
      <c r="C4718">
        <v>720000</v>
      </c>
      <c r="D4718">
        <v>0</v>
      </c>
      <c r="E4718">
        <v>0</v>
      </c>
      <c r="F4718" s="4">
        <f t="shared" si="73"/>
        <v>240000</v>
      </c>
    </row>
    <row r="4719" spans="1:6" x14ac:dyDescent="0.3">
      <c r="A4719" t="s">
        <v>5609</v>
      </c>
      <c r="B4719">
        <v>282100</v>
      </c>
      <c r="C4719">
        <v>823550</v>
      </c>
      <c r="D4719">
        <v>0</v>
      </c>
      <c r="E4719">
        <v>214760</v>
      </c>
      <c r="F4719" s="4">
        <f t="shared" si="73"/>
        <v>346103.33333333331</v>
      </c>
    </row>
    <row r="4720" spans="1:6" x14ac:dyDescent="0.3">
      <c r="A4720" t="s">
        <v>5610</v>
      </c>
      <c r="B4720">
        <v>0</v>
      </c>
      <c r="C4720">
        <v>1269200</v>
      </c>
      <c r="D4720">
        <v>2088490</v>
      </c>
      <c r="E4720">
        <v>2160880</v>
      </c>
      <c r="F4720" s="4">
        <f t="shared" si="73"/>
        <v>1839523.3333333333</v>
      </c>
    </row>
    <row r="4721" spans="1:6" x14ac:dyDescent="0.3">
      <c r="A4721" t="s">
        <v>5611</v>
      </c>
      <c r="B4721">
        <v>346480</v>
      </c>
      <c r="C4721">
        <v>0</v>
      </c>
      <c r="D4721">
        <v>394940</v>
      </c>
      <c r="E4721">
        <v>686300</v>
      </c>
      <c r="F4721" s="4">
        <f t="shared" si="73"/>
        <v>360413.33333333331</v>
      </c>
    </row>
    <row r="4722" spans="1:6" x14ac:dyDescent="0.3">
      <c r="A4722" t="s">
        <v>5612</v>
      </c>
      <c r="B4722">
        <v>0</v>
      </c>
      <c r="C4722">
        <v>1153420</v>
      </c>
      <c r="D4722">
        <v>5500040</v>
      </c>
      <c r="E4722">
        <v>0</v>
      </c>
      <c r="F4722" s="4">
        <f t="shared" si="73"/>
        <v>2217820</v>
      </c>
    </row>
    <row r="4723" spans="1:6" x14ac:dyDescent="0.3">
      <c r="A4723" t="s">
        <v>5613</v>
      </c>
      <c r="B4723">
        <v>3187980</v>
      </c>
      <c r="C4723">
        <v>2435330</v>
      </c>
      <c r="D4723">
        <v>577850</v>
      </c>
      <c r="E4723">
        <v>2176100</v>
      </c>
      <c r="F4723" s="4">
        <f t="shared" si="73"/>
        <v>1729760</v>
      </c>
    </row>
    <row r="4724" spans="1:6" x14ac:dyDescent="0.3">
      <c r="A4724" t="s">
        <v>5614</v>
      </c>
      <c r="B4724">
        <v>0</v>
      </c>
      <c r="C4724">
        <v>2552550</v>
      </c>
      <c r="D4724">
        <v>1100860</v>
      </c>
      <c r="E4724">
        <v>969700</v>
      </c>
      <c r="F4724" s="4">
        <f t="shared" si="73"/>
        <v>1541036.6666666667</v>
      </c>
    </row>
    <row r="4725" spans="1:6" x14ac:dyDescent="0.3">
      <c r="A4725" t="s">
        <v>5615</v>
      </c>
      <c r="B4725">
        <v>900900</v>
      </c>
      <c r="C4725">
        <v>0</v>
      </c>
      <c r="D4725">
        <v>1183000</v>
      </c>
      <c r="E4725">
        <v>3106000</v>
      </c>
      <c r="F4725" s="4">
        <f t="shared" si="73"/>
        <v>1429666.6666666667</v>
      </c>
    </row>
    <row r="4726" spans="1:6" x14ac:dyDescent="0.3">
      <c r="A4726" t="s">
        <v>5616</v>
      </c>
      <c r="B4726">
        <v>2610340</v>
      </c>
      <c r="C4726">
        <v>5406640</v>
      </c>
      <c r="D4726">
        <v>7599590</v>
      </c>
      <c r="E4726">
        <v>5758910</v>
      </c>
      <c r="F4726" s="4">
        <f t="shared" si="73"/>
        <v>6255046.666666667</v>
      </c>
    </row>
    <row r="4727" spans="1:6" x14ac:dyDescent="0.3">
      <c r="A4727" t="s">
        <v>5617</v>
      </c>
      <c r="B4727">
        <v>0</v>
      </c>
      <c r="C4727">
        <v>1852400</v>
      </c>
      <c r="D4727">
        <v>1665880</v>
      </c>
      <c r="E4727">
        <v>1298570</v>
      </c>
      <c r="F4727" s="4">
        <f t="shared" si="73"/>
        <v>1605616.6666666667</v>
      </c>
    </row>
    <row r="4728" spans="1:6" x14ac:dyDescent="0.3">
      <c r="A4728" t="s">
        <v>5618</v>
      </c>
      <c r="B4728">
        <v>0</v>
      </c>
      <c r="C4728">
        <v>1671100</v>
      </c>
      <c r="D4728">
        <v>1031940</v>
      </c>
      <c r="E4728">
        <v>1011100</v>
      </c>
      <c r="F4728" s="4">
        <f t="shared" si="73"/>
        <v>1238046.6666666667</v>
      </c>
    </row>
    <row r="4729" spans="1:6" x14ac:dyDescent="0.3">
      <c r="A4729" t="s">
        <v>5619</v>
      </c>
      <c r="B4729">
        <v>7239960</v>
      </c>
      <c r="C4729">
        <v>5770490</v>
      </c>
      <c r="D4729">
        <v>6235320</v>
      </c>
      <c r="E4729">
        <v>8549920</v>
      </c>
      <c r="F4729" s="4">
        <f t="shared" si="73"/>
        <v>6851910</v>
      </c>
    </row>
    <row r="4730" spans="1:6" x14ac:dyDescent="0.3">
      <c r="A4730" t="s">
        <v>5620</v>
      </c>
      <c r="B4730">
        <v>0</v>
      </c>
      <c r="C4730">
        <v>0</v>
      </c>
      <c r="D4730">
        <v>272850</v>
      </c>
      <c r="E4730">
        <v>0</v>
      </c>
      <c r="F4730" s="4">
        <f t="shared" si="73"/>
        <v>90950</v>
      </c>
    </row>
    <row r="4731" spans="1:6" x14ac:dyDescent="0.3">
      <c r="A4731" t="s">
        <v>5621</v>
      </c>
      <c r="B4731">
        <v>2114500</v>
      </c>
      <c r="C4731">
        <v>2890000</v>
      </c>
      <c r="D4731">
        <v>2474520</v>
      </c>
      <c r="E4731">
        <v>2973600</v>
      </c>
      <c r="F4731" s="4">
        <f t="shared" si="73"/>
        <v>2779373.3333333335</v>
      </c>
    </row>
    <row r="4732" spans="1:6" x14ac:dyDescent="0.3">
      <c r="A4732" t="s">
        <v>5622</v>
      </c>
      <c r="B4732">
        <v>1823640</v>
      </c>
      <c r="C4732">
        <v>2540600</v>
      </c>
      <c r="D4732">
        <v>1277640</v>
      </c>
      <c r="E4732">
        <v>895440</v>
      </c>
      <c r="F4732" s="4">
        <f t="shared" si="73"/>
        <v>1571226.6666666667</v>
      </c>
    </row>
    <row r="4733" spans="1:6" x14ac:dyDescent="0.3">
      <c r="A4733" t="s">
        <v>5623</v>
      </c>
      <c r="B4733">
        <v>555100</v>
      </c>
      <c r="C4733">
        <v>0</v>
      </c>
      <c r="D4733">
        <v>0</v>
      </c>
      <c r="E4733">
        <v>0</v>
      </c>
      <c r="F4733" s="4">
        <f t="shared" si="73"/>
        <v>0</v>
      </c>
    </row>
    <row r="4734" spans="1:6" x14ac:dyDescent="0.3">
      <c r="A4734" t="s">
        <v>5624</v>
      </c>
      <c r="B4734">
        <v>37000000</v>
      </c>
      <c r="C4734">
        <v>37000000</v>
      </c>
      <c r="D4734">
        <v>71040000</v>
      </c>
      <c r="E4734">
        <v>0</v>
      </c>
      <c r="F4734" s="4">
        <f t="shared" si="73"/>
        <v>36013333.333333336</v>
      </c>
    </row>
    <row r="4735" spans="1:6" x14ac:dyDescent="0.3">
      <c r="A4735" t="s">
        <v>5625</v>
      </c>
      <c r="B4735">
        <v>0</v>
      </c>
      <c r="C4735">
        <v>1318360</v>
      </c>
      <c r="D4735">
        <v>0</v>
      </c>
      <c r="E4735">
        <v>2191100</v>
      </c>
      <c r="F4735" s="4">
        <f t="shared" si="73"/>
        <v>1169820</v>
      </c>
    </row>
    <row r="4736" spans="1:6" x14ac:dyDescent="0.3">
      <c r="A4736" t="s">
        <v>5626</v>
      </c>
      <c r="B4736">
        <v>2144100</v>
      </c>
      <c r="C4736">
        <v>2124150</v>
      </c>
      <c r="D4736">
        <v>0</v>
      </c>
      <c r="E4736">
        <v>2012280</v>
      </c>
      <c r="F4736" s="4">
        <f t="shared" si="73"/>
        <v>1378810</v>
      </c>
    </row>
    <row r="4737" spans="1:6" x14ac:dyDescent="0.3">
      <c r="A4737" t="s">
        <v>5627</v>
      </c>
      <c r="B4737">
        <v>0</v>
      </c>
      <c r="C4737">
        <v>0</v>
      </c>
      <c r="D4737">
        <v>1619100</v>
      </c>
      <c r="E4737">
        <v>0</v>
      </c>
      <c r="F4737" s="4">
        <f t="shared" si="73"/>
        <v>539700</v>
      </c>
    </row>
    <row r="4738" spans="1:6" x14ac:dyDescent="0.3">
      <c r="A4738" t="s">
        <v>5628</v>
      </c>
      <c r="B4738">
        <v>7530710</v>
      </c>
      <c r="C4738">
        <v>9008280</v>
      </c>
      <c r="D4738">
        <v>7120220</v>
      </c>
      <c r="E4738">
        <v>7282500</v>
      </c>
      <c r="F4738" s="4">
        <f t="shared" si="73"/>
        <v>7803666.666666667</v>
      </c>
    </row>
    <row r="4739" spans="1:6" x14ac:dyDescent="0.3">
      <c r="A4739" t="s">
        <v>5629</v>
      </c>
      <c r="B4739">
        <v>0</v>
      </c>
      <c r="C4739">
        <v>0</v>
      </c>
      <c r="D4739">
        <v>969700</v>
      </c>
      <c r="E4739">
        <v>0</v>
      </c>
      <c r="F4739" s="4">
        <f t="shared" ref="F4739:F4802" si="74">SUM(C4739:E4739)/3</f>
        <v>323233.33333333331</v>
      </c>
    </row>
    <row r="4740" spans="1:6" x14ac:dyDescent="0.3">
      <c r="A4740" t="s">
        <v>5630</v>
      </c>
      <c r="B4740">
        <v>935850</v>
      </c>
      <c r="C4740">
        <v>1560000</v>
      </c>
      <c r="D4740">
        <v>436800</v>
      </c>
      <c r="E4740">
        <v>0</v>
      </c>
      <c r="F4740" s="4">
        <f t="shared" si="74"/>
        <v>665600</v>
      </c>
    </row>
    <row r="4741" spans="1:6" x14ac:dyDescent="0.3">
      <c r="A4741" t="s">
        <v>5631</v>
      </c>
      <c r="B4741">
        <v>7195120</v>
      </c>
      <c r="C4741">
        <v>1684320</v>
      </c>
      <c r="D4741">
        <v>9602220</v>
      </c>
      <c r="E4741">
        <v>5300400</v>
      </c>
      <c r="F4741" s="4">
        <f t="shared" si="74"/>
        <v>5528980</v>
      </c>
    </row>
    <row r="4742" spans="1:6" x14ac:dyDescent="0.3">
      <c r="A4742" t="s">
        <v>5632</v>
      </c>
      <c r="B4742">
        <v>0</v>
      </c>
      <c r="C4742">
        <v>2230750</v>
      </c>
      <c r="D4742">
        <v>2019600</v>
      </c>
      <c r="E4742">
        <v>2560000</v>
      </c>
      <c r="F4742" s="4">
        <f t="shared" si="74"/>
        <v>2270116.6666666665</v>
      </c>
    </row>
    <row r="4743" spans="1:6" x14ac:dyDescent="0.3">
      <c r="A4743" t="s">
        <v>5633</v>
      </c>
      <c r="B4743">
        <v>1130600</v>
      </c>
      <c r="C4743">
        <v>2105700</v>
      </c>
      <c r="D4743">
        <v>3923860</v>
      </c>
      <c r="E4743">
        <v>2828640</v>
      </c>
      <c r="F4743" s="4">
        <f t="shared" si="74"/>
        <v>2952733.3333333335</v>
      </c>
    </row>
    <row r="4744" spans="1:6" x14ac:dyDescent="0.3">
      <c r="A4744" t="s">
        <v>5634</v>
      </c>
      <c r="B4744">
        <v>0</v>
      </c>
      <c r="C4744">
        <v>0</v>
      </c>
      <c r="D4744">
        <v>2529800</v>
      </c>
      <c r="E4744">
        <v>0</v>
      </c>
      <c r="F4744" s="4">
        <f t="shared" si="74"/>
        <v>843266.66666666663</v>
      </c>
    </row>
    <row r="4745" spans="1:6" x14ac:dyDescent="0.3">
      <c r="A4745" t="s">
        <v>5635</v>
      </c>
      <c r="B4745">
        <v>563080</v>
      </c>
      <c r="C4745">
        <v>4018620</v>
      </c>
      <c r="D4745">
        <v>589120</v>
      </c>
      <c r="E4745">
        <v>2444160</v>
      </c>
      <c r="F4745" s="4">
        <f t="shared" si="74"/>
        <v>2350633.3333333335</v>
      </c>
    </row>
    <row r="4746" spans="1:6" x14ac:dyDescent="0.3">
      <c r="A4746" t="s">
        <v>5636</v>
      </c>
      <c r="B4746">
        <v>0</v>
      </c>
      <c r="C4746">
        <v>0</v>
      </c>
      <c r="D4746">
        <v>1315960</v>
      </c>
      <c r="E4746">
        <v>214760</v>
      </c>
      <c r="F4746" s="4">
        <f t="shared" si="74"/>
        <v>510240</v>
      </c>
    </row>
    <row r="4747" spans="1:6" x14ac:dyDescent="0.3">
      <c r="A4747" t="s">
        <v>5637</v>
      </c>
      <c r="B4747">
        <v>36982770</v>
      </c>
      <c r="C4747">
        <v>29073860</v>
      </c>
      <c r="D4747">
        <v>60473680</v>
      </c>
      <c r="E4747">
        <v>42081130</v>
      </c>
      <c r="F4747" s="4">
        <f t="shared" si="74"/>
        <v>43876223.333333336</v>
      </c>
    </row>
    <row r="4748" spans="1:6" x14ac:dyDescent="0.3">
      <c r="A4748" t="s">
        <v>5638</v>
      </c>
      <c r="B4748">
        <v>1073800</v>
      </c>
      <c r="C4748">
        <v>2662840</v>
      </c>
      <c r="D4748">
        <v>4995030</v>
      </c>
      <c r="E4748">
        <v>3805270</v>
      </c>
      <c r="F4748" s="4">
        <f t="shared" si="74"/>
        <v>3821046.6666666665</v>
      </c>
    </row>
    <row r="4749" spans="1:6" x14ac:dyDescent="0.3">
      <c r="A4749" t="s">
        <v>5639</v>
      </c>
      <c r="B4749">
        <v>1077650</v>
      </c>
      <c r="C4749">
        <v>1150240</v>
      </c>
      <c r="D4749">
        <v>0</v>
      </c>
      <c r="E4749">
        <v>1160070</v>
      </c>
      <c r="F4749" s="4">
        <f t="shared" si="74"/>
        <v>770103.33333333337</v>
      </c>
    </row>
    <row r="4750" spans="1:6" x14ac:dyDescent="0.3">
      <c r="A4750" t="s">
        <v>5640</v>
      </c>
      <c r="B4750">
        <v>0</v>
      </c>
      <c r="C4750">
        <v>594000</v>
      </c>
      <c r="D4750">
        <v>336700</v>
      </c>
      <c r="E4750">
        <v>0</v>
      </c>
      <c r="F4750" s="4">
        <f t="shared" si="74"/>
        <v>310233.33333333331</v>
      </c>
    </row>
    <row r="4751" spans="1:6" x14ac:dyDescent="0.3">
      <c r="A4751" t="s">
        <v>5641</v>
      </c>
      <c r="B4751">
        <v>16263780</v>
      </c>
      <c r="C4751">
        <v>7855000</v>
      </c>
      <c r="D4751">
        <v>0</v>
      </c>
      <c r="E4751">
        <v>5884400</v>
      </c>
      <c r="F4751" s="4">
        <f t="shared" si="74"/>
        <v>4579800</v>
      </c>
    </row>
    <row r="4752" spans="1:6" x14ac:dyDescent="0.3">
      <c r="A4752" t="s">
        <v>5642</v>
      </c>
      <c r="B4752">
        <v>0</v>
      </c>
      <c r="C4752">
        <v>264600</v>
      </c>
      <c r="D4752">
        <v>450000</v>
      </c>
      <c r="E4752">
        <v>264600</v>
      </c>
      <c r="F4752" s="4">
        <f t="shared" si="74"/>
        <v>326400</v>
      </c>
    </row>
    <row r="4753" spans="1:6" x14ac:dyDescent="0.3">
      <c r="A4753" t="s">
        <v>5643</v>
      </c>
      <c r="B4753">
        <v>740000</v>
      </c>
      <c r="C4753">
        <v>0</v>
      </c>
      <c r="D4753">
        <v>373260</v>
      </c>
      <c r="E4753">
        <v>368520</v>
      </c>
      <c r="F4753" s="4">
        <f t="shared" si="74"/>
        <v>247260</v>
      </c>
    </row>
    <row r="4754" spans="1:6" x14ac:dyDescent="0.3">
      <c r="A4754" t="s">
        <v>5644</v>
      </c>
      <c r="B4754">
        <v>5709249</v>
      </c>
      <c r="C4754">
        <v>4441959</v>
      </c>
      <c r="D4754">
        <v>6260359</v>
      </c>
      <c r="E4754">
        <v>5957070</v>
      </c>
      <c r="F4754" s="4">
        <f t="shared" si="74"/>
        <v>5553129.333333333</v>
      </c>
    </row>
    <row r="4755" spans="1:6" x14ac:dyDescent="0.3">
      <c r="A4755" t="s">
        <v>5645</v>
      </c>
      <c r="B4755">
        <v>0</v>
      </c>
      <c r="C4755">
        <v>0</v>
      </c>
      <c r="D4755">
        <v>1058800</v>
      </c>
      <c r="E4755">
        <v>573300</v>
      </c>
      <c r="F4755" s="4">
        <f t="shared" si="74"/>
        <v>544033.33333333337</v>
      </c>
    </row>
    <row r="4756" spans="1:6" x14ac:dyDescent="0.3">
      <c r="A4756" t="s">
        <v>233</v>
      </c>
      <c r="B4756">
        <v>13229400</v>
      </c>
      <c r="C4756">
        <v>4890950</v>
      </c>
      <c r="D4756">
        <v>2352000</v>
      </c>
      <c r="E4756">
        <v>3238600</v>
      </c>
      <c r="F4756" s="4">
        <f t="shared" si="74"/>
        <v>3493850</v>
      </c>
    </row>
    <row r="4757" spans="1:6" x14ac:dyDescent="0.3">
      <c r="A4757" t="s">
        <v>5646</v>
      </c>
      <c r="B4757">
        <v>2064170</v>
      </c>
      <c r="C4757">
        <v>1410500</v>
      </c>
      <c r="D4757">
        <v>0</v>
      </c>
      <c r="E4757">
        <v>1428700</v>
      </c>
      <c r="F4757" s="4">
        <f t="shared" si="74"/>
        <v>946400</v>
      </c>
    </row>
    <row r="4758" spans="1:6" x14ac:dyDescent="0.3">
      <c r="A4758" t="s">
        <v>5647</v>
      </c>
      <c r="B4758">
        <v>568900</v>
      </c>
      <c r="C4758">
        <v>2018150</v>
      </c>
      <c r="D4758">
        <v>0</v>
      </c>
      <c r="E4758">
        <v>724650</v>
      </c>
      <c r="F4758" s="4">
        <f t="shared" si="74"/>
        <v>914266.66666666663</v>
      </c>
    </row>
    <row r="4759" spans="1:6" x14ac:dyDescent="0.3">
      <c r="A4759" t="s">
        <v>5648</v>
      </c>
      <c r="B4759">
        <v>2068000</v>
      </c>
      <c r="C4759">
        <v>0</v>
      </c>
      <c r="D4759">
        <v>304000</v>
      </c>
      <c r="E4759">
        <v>2724900</v>
      </c>
      <c r="F4759" s="4">
        <f t="shared" si="74"/>
        <v>1009633.3333333334</v>
      </c>
    </row>
    <row r="4760" spans="1:6" x14ac:dyDescent="0.3">
      <c r="A4760" t="s">
        <v>5649</v>
      </c>
      <c r="B4760">
        <v>2094450</v>
      </c>
      <c r="C4760">
        <v>2776260</v>
      </c>
      <c r="D4760">
        <v>4790180</v>
      </c>
      <c r="E4760">
        <v>2279500</v>
      </c>
      <c r="F4760" s="4">
        <f t="shared" si="74"/>
        <v>3281980</v>
      </c>
    </row>
    <row r="4761" spans="1:6" x14ac:dyDescent="0.3">
      <c r="A4761" t="s">
        <v>5650</v>
      </c>
      <c r="B4761">
        <v>1756720</v>
      </c>
      <c r="C4761">
        <v>1480000</v>
      </c>
      <c r="D4761">
        <v>1830920</v>
      </c>
      <c r="E4761">
        <v>1877880</v>
      </c>
      <c r="F4761" s="4">
        <f t="shared" si="74"/>
        <v>1729600</v>
      </c>
    </row>
    <row r="4762" spans="1:6" x14ac:dyDescent="0.3">
      <c r="A4762" t="s">
        <v>5651</v>
      </c>
      <c r="B4762">
        <v>2011950</v>
      </c>
      <c r="C4762">
        <v>1620080</v>
      </c>
      <c r="D4762">
        <v>4146360</v>
      </c>
      <c r="E4762">
        <v>1894000</v>
      </c>
      <c r="F4762" s="4">
        <f t="shared" si="74"/>
        <v>2553480</v>
      </c>
    </row>
    <row r="4763" spans="1:6" x14ac:dyDescent="0.3">
      <c r="A4763" t="s">
        <v>5652</v>
      </c>
      <c r="B4763">
        <v>578760</v>
      </c>
      <c r="C4763">
        <v>982000</v>
      </c>
      <c r="D4763">
        <v>0</v>
      </c>
      <c r="E4763">
        <v>451360</v>
      </c>
      <c r="F4763" s="4">
        <f t="shared" si="74"/>
        <v>477786.66666666669</v>
      </c>
    </row>
    <row r="4764" spans="1:6" x14ac:dyDescent="0.3">
      <c r="A4764" t="s">
        <v>5653</v>
      </c>
      <c r="B4764">
        <v>1239710</v>
      </c>
      <c r="C4764">
        <v>1074650</v>
      </c>
      <c r="D4764">
        <v>1069590</v>
      </c>
      <c r="E4764">
        <v>2527110</v>
      </c>
      <c r="F4764" s="4">
        <f t="shared" si="74"/>
        <v>1557116.6666666667</v>
      </c>
    </row>
    <row r="4765" spans="1:6" x14ac:dyDescent="0.3">
      <c r="A4765" t="s">
        <v>5654</v>
      </c>
      <c r="B4765">
        <v>2171120</v>
      </c>
      <c r="C4765">
        <v>2832350</v>
      </c>
      <c r="D4765">
        <v>3998800</v>
      </c>
      <c r="E4765">
        <v>2890100</v>
      </c>
      <c r="F4765" s="4">
        <f t="shared" si="74"/>
        <v>3240416.6666666665</v>
      </c>
    </row>
    <row r="4766" spans="1:6" x14ac:dyDescent="0.3">
      <c r="A4766" t="s">
        <v>5655</v>
      </c>
      <c r="B4766">
        <v>2348260</v>
      </c>
      <c r="C4766">
        <v>4108960</v>
      </c>
      <c r="D4766">
        <v>2309040</v>
      </c>
      <c r="E4766">
        <v>2005830</v>
      </c>
      <c r="F4766" s="4">
        <f t="shared" si="74"/>
        <v>2807943.3333333335</v>
      </c>
    </row>
    <row r="4767" spans="1:6" x14ac:dyDescent="0.3">
      <c r="A4767" t="s">
        <v>5656</v>
      </c>
      <c r="B4767">
        <v>499000</v>
      </c>
      <c r="C4767">
        <v>4517140</v>
      </c>
      <c r="D4767">
        <v>1886430</v>
      </c>
      <c r="E4767">
        <v>2940090</v>
      </c>
      <c r="F4767" s="4">
        <f t="shared" si="74"/>
        <v>3114553.3333333335</v>
      </c>
    </row>
    <row r="4768" spans="1:6" x14ac:dyDescent="0.3">
      <c r="A4768" t="s">
        <v>5657</v>
      </c>
      <c r="B4768">
        <v>0</v>
      </c>
      <c r="C4768">
        <v>3910000</v>
      </c>
      <c r="D4768">
        <v>4507760</v>
      </c>
      <c r="E4768">
        <v>4360250</v>
      </c>
      <c r="F4768" s="4">
        <f t="shared" si="74"/>
        <v>4259336.666666667</v>
      </c>
    </row>
    <row r="4769" spans="1:6" x14ac:dyDescent="0.3">
      <c r="A4769" t="s">
        <v>5658</v>
      </c>
      <c r="B4769">
        <v>2197470</v>
      </c>
      <c r="C4769">
        <v>2671980</v>
      </c>
      <c r="D4769">
        <v>2583770</v>
      </c>
      <c r="E4769">
        <v>4059730</v>
      </c>
      <c r="F4769" s="4">
        <f t="shared" si="74"/>
        <v>3105160</v>
      </c>
    </row>
    <row r="4770" spans="1:6" x14ac:dyDescent="0.3">
      <c r="A4770" t="s">
        <v>5659</v>
      </c>
      <c r="B4770">
        <v>2414040</v>
      </c>
      <c r="C4770">
        <v>1006460</v>
      </c>
      <c r="D4770">
        <v>1916460</v>
      </c>
      <c r="E4770">
        <v>0</v>
      </c>
      <c r="F4770" s="4">
        <f t="shared" si="74"/>
        <v>974306.66666666663</v>
      </c>
    </row>
    <row r="4771" spans="1:6" x14ac:dyDescent="0.3">
      <c r="A4771" t="s">
        <v>5660</v>
      </c>
      <c r="B4771">
        <v>0</v>
      </c>
      <c r="C4771">
        <v>0</v>
      </c>
      <c r="D4771">
        <v>841320</v>
      </c>
      <c r="E4771">
        <v>770000</v>
      </c>
      <c r="F4771" s="4">
        <f t="shared" si="74"/>
        <v>537106.66666666663</v>
      </c>
    </row>
    <row r="4772" spans="1:6" x14ac:dyDescent="0.3">
      <c r="A4772" t="s">
        <v>5661</v>
      </c>
      <c r="B4772">
        <v>3214200</v>
      </c>
      <c r="C4772">
        <v>2392500</v>
      </c>
      <c r="D4772">
        <v>2742840</v>
      </c>
      <c r="E4772">
        <v>2899040</v>
      </c>
      <c r="F4772" s="4">
        <f t="shared" si="74"/>
        <v>2678126.6666666665</v>
      </c>
    </row>
    <row r="4773" spans="1:6" x14ac:dyDescent="0.3">
      <c r="A4773" t="s">
        <v>5662</v>
      </c>
      <c r="B4773">
        <v>291200</v>
      </c>
      <c r="C4773">
        <v>0</v>
      </c>
      <c r="D4773">
        <v>1073620</v>
      </c>
      <c r="E4773">
        <v>820000</v>
      </c>
      <c r="F4773" s="4">
        <f t="shared" si="74"/>
        <v>631206.66666666663</v>
      </c>
    </row>
    <row r="4774" spans="1:6" x14ac:dyDescent="0.3">
      <c r="A4774" t="s">
        <v>5663</v>
      </c>
      <c r="B4774">
        <v>2132040</v>
      </c>
      <c r="C4774">
        <v>2193080</v>
      </c>
      <c r="D4774">
        <v>4069460</v>
      </c>
      <c r="E4774">
        <v>2240940</v>
      </c>
      <c r="F4774" s="4">
        <f t="shared" si="74"/>
        <v>2834493.3333333335</v>
      </c>
    </row>
    <row r="4775" spans="1:6" x14ac:dyDescent="0.3">
      <c r="A4775" t="s">
        <v>5664</v>
      </c>
      <c r="B4775">
        <v>2244890</v>
      </c>
      <c r="C4775">
        <v>5051490</v>
      </c>
      <c r="D4775">
        <v>3911600</v>
      </c>
      <c r="E4775">
        <v>4253880</v>
      </c>
      <c r="F4775" s="4">
        <f t="shared" si="74"/>
        <v>4405656.666666667</v>
      </c>
    </row>
    <row r="4776" spans="1:6" x14ac:dyDescent="0.3">
      <c r="A4776" t="s">
        <v>5665</v>
      </c>
      <c r="B4776">
        <v>0</v>
      </c>
      <c r="C4776">
        <v>3436160</v>
      </c>
      <c r="D4776">
        <v>0</v>
      </c>
      <c r="E4776">
        <v>0</v>
      </c>
      <c r="F4776" s="4">
        <f t="shared" si="74"/>
        <v>1145386.6666666667</v>
      </c>
    </row>
    <row r="4777" spans="1:6" x14ac:dyDescent="0.3">
      <c r="A4777" t="s">
        <v>5666</v>
      </c>
      <c r="B4777">
        <v>9191000</v>
      </c>
      <c r="C4777">
        <v>9797350</v>
      </c>
      <c r="D4777">
        <v>41246630</v>
      </c>
      <c r="E4777">
        <v>51115400</v>
      </c>
      <c r="F4777" s="4">
        <f t="shared" si="74"/>
        <v>34053126.666666664</v>
      </c>
    </row>
    <row r="4778" spans="1:6" x14ac:dyDescent="0.3">
      <c r="A4778" t="s">
        <v>5667</v>
      </c>
      <c r="B4778">
        <v>1421420</v>
      </c>
      <c r="C4778">
        <v>1266120</v>
      </c>
      <c r="D4778">
        <v>1018170</v>
      </c>
      <c r="E4778">
        <v>1840900</v>
      </c>
      <c r="F4778" s="4">
        <f t="shared" si="74"/>
        <v>1375063.3333333333</v>
      </c>
    </row>
    <row r="4779" spans="1:6" x14ac:dyDescent="0.3">
      <c r="A4779" t="s">
        <v>5668</v>
      </c>
      <c r="B4779">
        <v>1025240</v>
      </c>
      <c r="C4779">
        <v>570000</v>
      </c>
      <c r="D4779">
        <v>1566650</v>
      </c>
      <c r="E4779">
        <v>450560</v>
      </c>
      <c r="F4779" s="4">
        <f t="shared" si="74"/>
        <v>862403.33333333337</v>
      </c>
    </row>
    <row r="4780" spans="1:6" x14ac:dyDescent="0.3">
      <c r="A4780" t="s">
        <v>5669</v>
      </c>
      <c r="B4780">
        <v>1356000</v>
      </c>
      <c r="C4780">
        <v>846300</v>
      </c>
      <c r="D4780">
        <v>0</v>
      </c>
      <c r="E4780">
        <v>373100</v>
      </c>
      <c r="F4780" s="4">
        <f t="shared" si="74"/>
        <v>406466.66666666669</v>
      </c>
    </row>
    <row r="4781" spans="1:6" x14ac:dyDescent="0.3">
      <c r="A4781" t="s">
        <v>5670</v>
      </c>
      <c r="B4781">
        <v>2092060</v>
      </c>
      <c r="C4781">
        <v>2102640</v>
      </c>
      <c r="D4781">
        <v>2163210</v>
      </c>
      <c r="E4781">
        <v>2786310</v>
      </c>
      <c r="F4781" s="4">
        <f t="shared" si="74"/>
        <v>2350720</v>
      </c>
    </row>
    <row r="4782" spans="1:6" x14ac:dyDescent="0.3">
      <c r="A4782" t="s">
        <v>5671</v>
      </c>
      <c r="B4782">
        <v>3126620</v>
      </c>
      <c r="C4782">
        <v>938900</v>
      </c>
      <c r="D4782">
        <v>687960</v>
      </c>
      <c r="E4782">
        <v>820000</v>
      </c>
      <c r="F4782" s="4">
        <f t="shared" si="74"/>
        <v>815620</v>
      </c>
    </row>
    <row r="4783" spans="1:6" x14ac:dyDescent="0.3">
      <c r="A4783" t="s">
        <v>5672</v>
      </c>
      <c r="B4783">
        <v>365820</v>
      </c>
      <c r="C4783">
        <v>889200</v>
      </c>
      <c r="D4783">
        <v>1105600</v>
      </c>
      <c r="E4783">
        <v>1596060</v>
      </c>
      <c r="F4783" s="4">
        <f t="shared" si="74"/>
        <v>1196953.3333333333</v>
      </c>
    </row>
    <row r="4784" spans="1:6" x14ac:dyDescent="0.3">
      <c r="A4784" t="s">
        <v>5673</v>
      </c>
      <c r="B4784">
        <v>2214550</v>
      </c>
      <c r="C4784">
        <v>2139580</v>
      </c>
      <c r="D4784">
        <v>2138500</v>
      </c>
      <c r="E4784">
        <v>1657200</v>
      </c>
      <c r="F4784" s="4">
        <f t="shared" si="74"/>
        <v>1978426.6666666667</v>
      </c>
    </row>
    <row r="4785" spans="1:6" x14ac:dyDescent="0.3">
      <c r="A4785" t="s">
        <v>5674</v>
      </c>
      <c r="B4785">
        <v>2909130</v>
      </c>
      <c r="C4785">
        <v>6242100</v>
      </c>
      <c r="D4785">
        <v>6263560</v>
      </c>
      <c r="E4785">
        <v>7072140</v>
      </c>
      <c r="F4785" s="4">
        <f t="shared" si="74"/>
        <v>6525933.333333333</v>
      </c>
    </row>
    <row r="4786" spans="1:6" x14ac:dyDescent="0.3">
      <c r="A4786" t="s">
        <v>5675</v>
      </c>
      <c r="B4786">
        <v>964500</v>
      </c>
      <c r="C4786">
        <v>2743430</v>
      </c>
      <c r="D4786">
        <v>2055160</v>
      </c>
      <c r="E4786">
        <v>2680650</v>
      </c>
      <c r="F4786" s="4">
        <f t="shared" si="74"/>
        <v>2493080</v>
      </c>
    </row>
    <row r="4787" spans="1:6" x14ac:dyDescent="0.3">
      <c r="A4787" t="s">
        <v>5676</v>
      </c>
      <c r="B4787">
        <v>0</v>
      </c>
      <c r="C4787">
        <v>0</v>
      </c>
      <c r="D4787">
        <v>2733830</v>
      </c>
      <c r="E4787">
        <v>2148560</v>
      </c>
      <c r="F4787" s="4">
        <f t="shared" si="74"/>
        <v>1627463.3333333333</v>
      </c>
    </row>
    <row r="4788" spans="1:6" x14ac:dyDescent="0.3">
      <c r="A4788" t="s">
        <v>5677</v>
      </c>
      <c r="B4788">
        <v>411950</v>
      </c>
      <c r="C4788">
        <v>0</v>
      </c>
      <c r="D4788">
        <v>309400</v>
      </c>
      <c r="E4788">
        <v>0</v>
      </c>
      <c r="F4788" s="4">
        <f t="shared" si="74"/>
        <v>103133.33333333333</v>
      </c>
    </row>
    <row r="4789" spans="1:6" x14ac:dyDescent="0.3">
      <c r="A4789" t="s">
        <v>5678</v>
      </c>
      <c r="B4789">
        <v>8018200</v>
      </c>
      <c r="C4789">
        <v>6106100</v>
      </c>
      <c r="D4789">
        <v>1735840</v>
      </c>
      <c r="E4789">
        <v>6564650</v>
      </c>
      <c r="F4789" s="4">
        <f t="shared" si="74"/>
        <v>4802196.666666667</v>
      </c>
    </row>
    <row r="4790" spans="1:6" x14ac:dyDescent="0.3">
      <c r="A4790" t="s">
        <v>5679</v>
      </c>
      <c r="B4790">
        <v>382200</v>
      </c>
      <c r="C4790">
        <v>1073570</v>
      </c>
      <c r="D4790">
        <v>382200</v>
      </c>
      <c r="E4790">
        <v>0</v>
      </c>
      <c r="F4790" s="4">
        <f t="shared" si="74"/>
        <v>485256.66666666669</v>
      </c>
    </row>
    <row r="4791" spans="1:6" x14ac:dyDescent="0.3">
      <c r="A4791" t="s">
        <v>784</v>
      </c>
      <c r="B4791">
        <v>3527530</v>
      </c>
      <c r="C4791">
        <v>5313280</v>
      </c>
      <c r="D4791">
        <v>2567200</v>
      </c>
      <c r="E4791">
        <v>4628260</v>
      </c>
      <c r="F4791" s="4">
        <f t="shared" si="74"/>
        <v>4169580</v>
      </c>
    </row>
    <row r="4792" spans="1:6" x14ac:dyDescent="0.3">
      <c r="A4792" t="s">
        <v>5680</v>
      </c>
      <c r="B4792">
        <v>4510580</v>
      </c>
      <c r="C4792">
        <v>2178920</v>
      </c>
      <c r="D4792">
        <v>2505720</v>
      </c>
      <c r="E4792">
        <v>4214450</v>
      </c>
      <c r="F4792" s="4">
        <f t="shared" si="74"/>
        <v>2966363.3333333335</v>
      </c>
    </row>
    <row r="4793" spans="1:6" x14ac:dyDescent="0.3">
      <c r="A4793" t="s">
        <v>5681</v>
      </c>
      <c r="B4793">
        <v>729820</v>
      </c>
      <c r="C4793">
        <v>7150260</v>
      </c>
      <c r="D4793">
        <v>368550</v>
      </c>
      <c r="E4793">
        <v>1178030</v>
      </c>
      <c r="F4793" s="4">
        <f t="shared" si="74"/>
        <v>2898946.6666666665</v>
      </c>
    </row>
    <row r="4794" spans="1:6" x14ac:dyDescent="0.3">
      <c r="A4794" t="s">
        <v>5682</v>
      </c>
      <c r="B4794">
        <v>1235620</v>
      </c>
      <c r="C4794">
        <v>0</v>
      </c>
      <c r="D4794">
        <v>0</v>
      </c>
      <c r="E4794">
        <v>512000</v>
      </c>
      <c r="F4794" s="4">
        <f t="shared" si="74"/>
        <v>170666.66666666666</v>
      </c>
    </row>
    <row r="4795" spans="1:6" x14ac:dyDescent="0.3">
      <c r="A4795" t="s">
        <v>5683</v>
      </c>
      <c r="B4795">
        <v>874230</v>
      </c>
      <c r="C4795">
        <v>273000</v>
      </c>
      <c r="D4795">
        <v>769860</v>
      </c>
      <c r="E4795">
        <v>2050080</v>
      </c>
      <c r="F4795" s="4">
        <f t="shared" si="74"/>
        <v>1030980</v>
      </c>
    </row>
    <row r="4796" spans="1:6" x14ac:dyDescent="0.3">
      <c r="A4796" t="s">
        <v>5684</v>
      </c>
      <c r="B4796">
        <v>3655100</v>
      </c>
      <c r="C4796">
        <v>4998570</v>
      </c>
      <c r="D4796">
        <v>2973840</v>
      </c>
      <c r="E4796">
        <v>0</v>
      </c>
      <c r="F4796" s="4">
        <f t="shared" si="74"/>
        <v>2657470</v>
      </c>
    </row>
    <row r="4797" spans="1:6" x14ac:dyDescent="0.3">
      <c r="A4797" t="s">
        <v>5685</v>
      </c>
      <c r="B4797">
        <v>2354280</v>
      </c>
      <c r="C4797">
        <v>2523120</v>
      </c>
      <c r="D4797">
        <v>2122880</v>
      </c>
      <c r="E4797">
        <v>4033680</v>
      </c>
      <c r="F4797" s="4">
        <f t="shared" si="74"/>
        <v>2893226.6666666665</v>
      </c>
    </row>
    <row r="4798" spans="1:6" x14ac:dyDescent="0.3">
      <c r="A4798" t="s">
        <v>5686</v>
      </c>
      <c r="B4798">
        <v>740000</v>
      </c>
      <c r="C4798">
        <v>17063560</v>
      </c>
      <c r="D4798">
        <v>12520220</v>
      </c>
      <c r="E4798">
        <v>8152920</v>
      </c>
      <c r="F4798" s="4">
        <f t="shared" si="74"/>
        <v>12578900</v>
      </c>
    </row>
    <row r="4799" spans="1:6" x14ac:dyDescent="0.3">
      <c r="A4799" t="s">
        <v>5687</v>
      </c>
      <c r="B4799">
        <v>5311000</v>
      </c>
      <c r="C4799">
        <v>5602070</v>
      </c>
      <c r="D4799">
        <v>1938300</v>
      </c>
      <c r="E4799">
        <v>3174780</v>
      </c>
      <c r="F4799" s="4">
        <f t="shared" si="74"/>
        <v>3571716.6666666665</v>
      </c>
    </row>
    <row r="4800" spans="1:6" x14ac:dyDescent="0.3">
      <c r="A4800" t="s">
        <v>5688</v>
      </c>
      <c r="B4800">
        <v>0</v>
      </c>
      <c r="C4800">
        <v>229320</v>
      </c>
      <c r="D4800">
        <v>563860</v>
      </c>
      <c r="E4800">
        <v>160000</v>
      </c>
      <c r="F4800" s="4">
        <f t="shared" si="74"/>
        <v>317726.66666666669</v>
      </c>
    </row>
    <row r="4801" spans="1:6" x14ac:dyDescent="0.3">
      <c r="A4801" t="s">
        <v>5689</v>
      </c>
      <c r="B4801">
        <v>382200</v>
      </c>
      <c r="C4801">
        <v>500500</v>
      </c>
      <c r="D4801">
        <v>264000</v>
      </c>
      <c r="E4801">
        <v>386000</v>
      </c>
      <c r="F4801" s="4">
        <f t="shared" si="74"/>
        <v>383500</v>
      </c>
    </row>
    <row r="4802" spans="1:6" x14ac:dyDescent="0.3">
      <c r="A4802" t="s">
        <v>294</v>
      </c>
      <c r="B4802">
        <v>529200</v>
      </c>
      <c r="C4802">
        <v>1460850</v>
      </c>
      <c r="D4802">
        <v>613000</v>
      </c>
      <c r="E4802">
        <v>0</v>
      </c>
      <c r="F4802" s="4">
        <f t="shared" si="74"/>
        <v>691283.33333333337</v>
      </c>
    </row>
    <row r="4803" spans="1:6" x14ac:dyDescent="0.3">
      <c r="A4803" t="s">
        <v>5690</v>
      </c>
      <c r="B4803">
        <v>2351440</v>
      </c>
      <c r="C4803">
        <v>4202920</v>
      </c>
      <c r="D4803">
        <v>2449090</v>
      </c>
      <c r="E4803">
        <v>5167260</v>
      </c>
      <c r="F4803" s="4">
        <f t="shared" ref="F4803:F4866" si="75">SUM(C4803:E4803)/3</f>
        <v>3939756.6666666665</v>
      </c>
    </row>
    <row r="4804" spans="1:6" x14ac:dyDescent="0.3">
      <c r="A4804" t="s">
        <v>5691</v>
      </c>
      <c r="B4804">
        <v>0</v>
      </c>
      <c r="C4804">
        <v>0</v>
      </c>
      <c r="D4804">
        <v>640640</v>
      </c>
      <c r="E4804">
        <v>0</v>
      </c>
      <c r="F4804" s="4">
        <f t="shared" si="75"/>
        <v>213546.66666666666</v>
      </c>
    </row>
    <row r="4805" spans="1:6" x14ac:dyDescent="0.3">
      <c r="A4805" t="s">
        <v>5692</v>
      </c>
      <c r="B4805">
        <v>160000</v>
      </c>
      <c r="C4805">
        <v>678000</v>
      </c>
      <c r="D4805">
        <v>297500</v>
      </c>
      <c r="E4805">
        <v>2079840</v>
      </c>
      <c r="F4805" s="4">
        <f t="shared" si="75"/>
        <v>1018446.6666666666</v>
      </c>
    </row>
    <row r="4806" spans="1:6" x14ac:dyDescent="0.3">
      <c r="A4806" t="s">
        <v>5693</v>
      </c>
      <c r="B4806">
        <v>0</v>
      </c>
      <c r="C4806">
        <v>1412700</v>
      </c>
      <c r="D4806">
        <v>1810620</v>
      </c>
      <c r="E4806">
        <v>1953200</v>
      </c>
      <c r="F4806" s="4">
        <f t="shared" si="75"/>
        <v>1725506.6666666667</v>
      </c>
    </row>
    <row r="4807" spans="1:6" x14ac:dyDescent="0.3">
      <c r="A4807" t="s">
        <v>5694</v>
      </c>
      <c r="B4807">
        <v>3170670</v>
      </c>
      <c r="C4807">
        <v>9304060</v>
      </c>
      <c r="D4807">
        <v>8380100</v>
      </c>
      <c r="E4807">
        <v>8219510</v>
      </c>
      <c r="F4807" s="4">
        <f t="shared" si="75"/>
        <v>8634556.666666666</v>
      </c>
    </row>
    <row r="4808" spans="1:6" x14ac:dyDescent="0.3">
      <c r="A4808" t="s">
        <v>5695</v>
      </c>
      <c r="B4808">
        <v>2276820</v>
      </c>
      <c r="C4808">
        <v>1480000</v>
      </c>
      <c r="D4808">
        <v>1712340</v>
      </c>
      <c r="E4808">
        <v>1979900</v>
      </c>
      <c r="F4808" s="4">
        <f t="shared" si="75"/>
        <v>1724080</v>
      </c>
    </row>
    <row r="4809" spans="1:6" x14ac:dyDescent="0.3">
      <c r="A4809" t="s">
        <v>5696</v>
      </c>
      <c r="B4809">
        <v>411950</v>
      </c>
      <c r="C4809">
        <v>0</v>
      </c>
      <c r="D4809">
        <v>0</v>
      </c>
      <c r="E4809">
        <v>0</v>
      </c>
      <c r="F4809" s="4">
        <f t="shared" si="75"/>
        <v>0</v>
      </c>
    </row>
    <row r="4810" spans="1:6" x14ac:dyDescent="0.3">
      <c r="A4810" t="s">
        <v>5697</v>
      </c>
      <c r="B4810">
        <v>10986000</v>
      </c>
      <c r="C4810">
        <v>17461400</v>
      </c>
      <c r="D4810">
        <v>2136700</v>
      </c>
      <c r="E4810">
        <v>11019560</v>
      </c>
      <c r="F4810" s="4">
        <f t="shared" si="75"/>
        <v>10205886.666666666</v>
      </c>
    </row>
    <row r="4811" spans="1:6" x14ac:dyDescent="0.3">
      <c r="A4811" t="s">
        <v>5698</v>
      </c>
      <c r="B4811">
        <v>0</v>
      </c>
      <c r="C4811">
        <v>230000</v>
      </c>
      <c r="D4811">
        <v>458640</v>
      </c>
      <c r="E4811">
        <v>1235600</v>
      </c>
      <c r="F4811" s="4">
        <f t="shared" si="75"/>
        <v>641413.33333333337</v>
      </c>
    </row>
    <row r="4812" spans="1:6" x14ac:dyDescent="0.3">
      <c r="A4812" t="s">
        <v>5699</v>
      </c>
      <c r="B4812">
        <v>2041420</v>
      </c>
      <c r="C4812">
        <v>819000</v>
      </c>
      <c r="D4812">
        <v>0</v>
      </c>
      <c r="E4812">
        <v>2047820</v>
      </c>
      <c r="F4812" s="4">
        <f t="shared" si="75"/>
        <v>955606.66666666663</v>
      </c>
    </row>
    <row r="4813" spans="1:6" x14ac:dyDescent="0.3">
      <c r="A4813" t="s">
        <v>5700</v>
      </c>
      <c r="B4813">
        <v>4352800</v>
      </c>
      <c r="C4813">
        <v>3353320</v>
      </c>
      <c r="D4813">
        <v>0</v>
      </c>
      <c r="E4813">
        <v>2010000</v>
      </c>
      <c r="F4813" s="4">
        <f t="shared" si="75"/>
        <v>1787773.3333333333</v>
      </c>
    </row>
    <row r="4814" spans="1:6" x14ac:dyDescent="0.3">
      <c r="A4814" t="s">
        <v>5701</v>
      </c>
      <c r="B4814">
        <v>0</v>
      </c>
      <c r="C4814">
        <v>729970</v>
      </c>
      <c r="D4814">
        <v>259250</v>
      </c>
      <c r="E4814">
        <v>0</v>
      </c>
      <c r="F4814" s="4">
        <f t="shared" si="75"/>
        <v>329740</v>
      </c>
    </row>
    <row r="4815" spans="1:6" x14ac:dyDescent="0.3">
      <c r="A4815" t="s">
        <v>5702</v>
      </c>
      <c r="B4815">
        <v>0</v>
      </c>
      <c r="C4815">
        <v>230000</v>
      </c>
      <c r="D4815">
        <v>234600</v>
      </c>
      <c r="E4815">
        <v>1108900</v>
      </c>
      <c r="F4815" s="4">
        <f t="shared" si="75"/>
        <v>524500</v>
      </c>
    </row>
    <row r="4816" spans="1:6" x14ac:dyDescent="0.3">
      <c r="A4816" t="s">
        <v>5703</v>
      </c>
      <c r="B4816">
        <v>0</v>
      </c>
      <c r="C4816">
        <v>0</v>
      </c>
      <c r="D4816">
        <v>1267450</v>
      </c>
      <c r="E4816">
        <v>0</v>
      </c>
      <c r="F4816" s="4">
        <f t="shared" si="75"/>
        <v>422483.33333333331</v>
      </c>
    </row>
    <row r="4817" spans="1:6" x14ac:dyDescent="0.3">
      <c r="A4817" t="s">
        <v>5704</v>
      </c>
      <c r="B4817">
        <v>0</v>
      </c>
      <c r="C4817">
        <v>0</v>
      </c>
      <c r="D4817">
        <v>528710</v>
      </c>
      <c r="E4817">
        <v>382200</v>
      </c>
      <c r="F4817" s="4">
        <f t="shared" si="75"/>
        <v>303636.66666666669</v>
      </c>
    </row>
    <row r="4818" spans="1:6" x14ac:dyDescent="0.3">
      <c r="A4818" t="s">
        <v>5705</v>
      </c>
      <c r="B4818">
        <v>2604420</v>
      </c>
      <c r="C4818">
        <v>630350</v>
      </c>
      <c r="D4818">
        <v>7734090</v>
      </c>
      <c r="E4818">
        <v>6442800</v>
      </c>
      <c r="F4818" s="4">
        <f t="shared" si="75"/>
        <v>4935746.666666667</v>
      </c>
    </row>
    <row r="4819" spans="1:6" x14ac:dyDescent="0.3">
      <c r="A4819" t="s">
        <v>5706</v>
      </c>
      <c r="B4819">
        <v>1110000</v>
      </c>
      <c r="C4819">
        <v>2546400</v>
      </c>
      <c r="D4819">
        <v>2350040</v>
      </c>
      <c r="E4819">
        <v>4022940</v>
      </c>
      <c r="F4819" s="4">
        <f t="shared" si="75"/>
        <v>2973126.6666666665</v>
      </c>
    </row>
    <row r="4820" spans="1:6" x14ac:dyDescent="0.3">
      <c r="A4820" t="s">
        <v>5707</v>
      </c>
      <c r="B4820">
        <v>343980</v>
      </c>
      <c r="C4820">
        <v>0</v>
      </c>
      <c r="D4820">
        <v>607880</v>
      </c>
      <c r="E4820">
        <v>0</v>
      </c>
      <c r="F4820" s="4">
        <f t="shared" si="75"/>
        <v>202626.66666666666</v>
      </c>
    </row>
    <row r="4821" spans="1:6" x14ac:dyDescent="0.3">
      <c r="A4821" t="s">
        <v>5708</v>
      </c>
      <c r="B4821">
        <v>418000</v>
      </c>
      <c r="C4821">
        <v>229320</v>
      </c>
      <c r="D4821">
        <v>0</v>
      </c>
      <c r="E4821">
        <v>602420</v>
      </c>
      <c r="F4821" s="4">
        <f t="shared" si="75"/>
        <v>277246.66666666669</v>
      </c>
    </row>
    <row r="4822" spans="1:6" x14ac:dyDescent="0.3">
      <c r="A4822" t="s">
        <v>5709</v>
      </c>
      <c r="B4822">
        <v>0</v>
      </c>
      <c r="C4822">
        <v>1258530</v>
      </c>
      <c r="D4822">
        <v>0</v>
      </c>
      <c r="E4822">
        <v>589680</v>
      </c>
      <c r="F4822" s="4">
        <f t="shared" si="75"/>
        <v>616070</v>
      </c>
    </row>
    <row r="4823" spans="1:6" x14ac:dyDescent="0.3">
      <c r="A4823" t="s">
        <v>5710</v>
      </c>
      <c r="B4823">
        <v>7909000</v>
      </c>
      <c r="C4823">
        <v>12914900</v>
      </c>
      <c r="D4823">
        <v>7015600</v>
      </c>
      <c r="E4823">
        <v>9899800</v>
      </c>
      <c r="F4823" s="4">
        <f t="shared" si="75"/>
        <v>9943433.333333334</v>
      </c>
    </row>
    <row r="4824" spans="1:6" x14ac:dyDescent="0.3">
      <c r="A4824" t="s">
        <v>5711</v>
      </c>
      <c r="B4824">
        <v>1116570</v>
      </c>
      <c r="C4824">
        <v>1581580</v>
      </c>
      <c r="D4824">
        <v>0</v>
      </c>
      <c r="E4824">
        <v>1694420</v>
      </c>
      <c r="F4824" s="4">
        <f t="shared" si="75"/>
        <v>1092000</v>
      </c>
    </row>
    <row r="4825" spans="1:6" x14ac:dyDescent="0.3">
      <c r="A4825" t="s">
        <v>5712</v>
      </c>
      <c r="B4825">
        <v>1740200</v>
      </c>
      <c r="C4825">
        <v>4852880</v>
      </c>
      <c r="D4825">
        <v>2550619</v>
      </c>
      <c r="E4825">
        <v>3346960</v>
      </c>
      <c r="F4825" s="4">
        <f t="shared" si="75"/>
        <v>3583486.3333333335</v>
      </c>
    </row>
    <row r="4826" spans="1:6" x14ac:dyDescent="0.3">
      <c r="A4826" t="s">
        <v>5713</v>
      </c>
      <c r="B4826">
        <v>571950</v>
      </c>
      <c r="C4826">
        <v>1620700</v>
      </c>
      <c r="D4826">
        <v>1323140</v>
      </c>
      <c r="E4826">
        <v>593920</v>
      </c>
      <c r="F4826" s="4">
        <f t="shared" si="75"/>
        <v>1179253.3333333333</v>
      </c>
    </row>
    <row r="4827" spans="1:6" x14ac:dyDescent="0.3">
      <c r="A4827" t="s">
        <v>5714</v>
      </c>
      <c r="B4827">
        <v>0</v>
      </c>
      <c r="C4827">
        <v>1200000</v>
      </c>
      <c r="D4827">
        <v>0</v>
      </c>
      <c r="E4827">
        <v>0</v>
      </c>
      <c r="F4827" s="4">
        <f t="shared" si="75"/>
        <v>400000</v>
      </c>
    </row>
    <row r="4828" spans="1:6" x14ac:dyDescent="0.3">
      <c r="A4828" t="s">
        <v>5715</v>
      </c>
      <c r="B4828">
        <v>2016020</v>
      </c>
      <c r="C4828">
        <v>281190</v>
      </c>
      <c r="D4828">
        <v>191100</v>
      </c>
      <c r="E4828">
        <v>876120</v>
      </c>
      <c r="F4828" s="4">
        <f t="shared" si="75"/>
        <v>449470</v>
      </c>
    </row>
    <row r="4829" spans="1:6" x14ac:dyDescent="0.3">
      <c r="A4829" t="s">
        <v>5716</v>
      </c>
      <c r="B4829">
        <v>20292520</v>
      </c>
      <c r="C4829">
        <v>13848840</v>
      </c>
      <c r="D4829">
        <v>35536540</v>
      </c>
      <c r="E4829">
        <v>28868400</v>
      </c>
      <c r="F4829" s="4">
        <f t="shared" si="75"/>
        <v>26084593.333333332</v>
      </c>
    </row>
    <row r="4830" spans="1:6" x14ac:dyDescent="0.3">
      <c r="A4830" t="s">
        <v>5717</v>
      </c>
      <c r="B4830">
        <v>2787500</v>
      </c>
      <c r="C4830">
        <v>2979340</v>
      </c>
      <c r="D4830">
        <v>2145780</v>
      </c>
      <c r="E4830">
        <v>4222900</v>
      </c>
      <c r="F4830" s="4">
        <f t="shared" si="75"/>
        <v>3116006.6666666665</v>
      </c>
    </row>
    <row r="4831" spans="1:6" x14ac:dyDescent="0.3">
      <c r="A4831" t="s">
        <v>5718</v>
      </c>
      <c r="B4831">
        <v>1869840</v>
      </c>
      <c r="C4831">
        <v>4837470</v>
      </c>
      <c r="D4831">
        <v>4925830</v>
      </c>
      <c r="E4831">
        <v>2752840</v>
      </c>
      <c r="F4831" s="4">
        <f t="shared" si="75"/>
        <v>4172046.6666666665</v>
      </c>
    </row>
    <row r="4832" spans="1:6" x14ac:dyDescent="0.3">
      <c r="A4832" t="s">
        <v>5719</v>
      </c>
      <c r="B4832">
        <v>0</v>
      </c>
      <c r="C4832">
        <v>230000</v>
      </c>
      <c r="D4832">
        <v>218400</v>
      </c>
      <c r="E4832">
        <v>0</v>
      </c>
      <c r="F4832" s="4">
        <f t="shared" si="75"/>
        <v>149466.66666666666</v>
      </c>
    </row>
    <row r="4833" spans="1:6" x14ac:dyDescent="0.3">
      <c r="A4833" t="s">
        <v>5720</v>
      </c>
      <c r="B4833">
        <v>2052010</v>
      </c>
      <c r="C4833">
        <v>595140</v>
      </c>
      <c r="D4833">
        <v>2088100</v>
      </c>
      <c r="E4833">
        <v>2367000</v>
      </c>
      <c r="F4833" s="4">
        <f t="shared" si="75"/>
        <v>1683413.3333333333</v>
      </c>
    </row>
    <row r="4834" spans="1:6" x14ac:dyDescent="0.3">
      <c r="A4834" t="s">
        <v>5721</v>
      </c>
      <c r="B4834">
        <v>14752670</v>
      </c>
      <c r="C4834">
        <v>5510180</v>
      </c>
      <c r="D4834">
        <v>5645390</v>
      </c>
      <c r="E4834">
        <v>7392300</v>
      </c>
      <c r="F4834" s="4">
        <f t="shared" si="75"/>
        <v>6182623.333333333</v>
      </c>
    </row>
    <row r="4835" spans="1:6" x14ac:dyDescent="0.3">
      <c r="A4835" t="s">
        <v>5722</v>
      </c>
      <c r="B4835">
        <v>1147650</v>
      </c>
      <c r="C4835">
        <v>1114750</v>
      </c>
      <c r="D4835">
        <v>273000</v>
      </c>
      <c r="E4835">
        <v>1244700</v>
      </c>
      <c r="F4835" s="4">
        <f t="shared" si="75"/>
        <v>877483.33333333337</v>
      </c>
    </row>
    <row r="4836" spans="1:6" x14ac:dyDescent="0.3">
      <c r="A4836" t="s">
        <v>5723</v>
      </c>
      <c r="B4836">
        <v>0</v>
      </c>
      <c r="C4836">
        <v>0</v>
      </c>
      <c r="D4836">
        <v>534900</v>
      </c>
      <c r="E4836">
        <v>0</v>
      </c>
      <c r="F4836" s="4">
        <f t="shared" si="75"/>
        <v>178300</v>
      </c>
    </row>
    <row r="4837" spans="1:6" x14ac:dyDescent="0.3">
      <c r="A4837" t="s">
        <v>5724</v>
      </c>
      <c r="B4837">
        <v>3346360</v>
      </c>
      <c r="C4837">
        <v>2738360</v>
      </c>
      <c r="D4837">
        <v>3375960</v>
      </c>
      <c r="E4837">
        <v>4598840</v>
      </c>
      <c r="F4837" s="4">
        <f t="shared" si="75"/>
        <v>3571053.3333333335</v>
      </c>
    </row>
    <row r="4838" spans="1:6" x14ac:dyDescent="0.3">
      <c r="A4838" t="s">
        <v>5725</v>
      </c>
      <c r="B4838">
        <v>370000</v>
      </c>
      <c r="C4838">
        <v>612000</v>
      </c>
      <c r="D4838">
        <v>264600</v>
      </c>
      <c r="E4838">
        <v>386000</v>
      </c>
      <c r="F4838" s="4">
        <f t="shared" si="75"/>
        <v>420866.66666666669</v>
      </c>
    </row>
    <row r="4839" spans="1:6" x14ac:dyDescent="0.3">
      <c r="A4839" t="s">
        <v>5726</v>
      </c>
      <c r="B4839">
        <v>2010000</v>
      </c>
      <c r="C4839">
        <v>1560000</v>
      </c>
      <c r="D4839">
        <v>4417990</v>
      </c>
      <c r="E4839">
        <v>1871780</v>
      </c>
      <c r="F4839" s="4">
        <f t="shared" si="75"/>
        <v>2616590</v>
      </c>
    </row>
    <row r="4840" spans="1:6" x14ac:dyDescent="0.3">
      <c r="A4840" t="s">
        <v>5727</v>
      </c>
      <c r="B4840">
        <v>3969420</v>
      </c>
      <c r="C4840">
        <v>6394980</v>
      </c>
      <c r="D4840">
        <v>9016410</v>
      </c>
      <c r="E4840">
        <v>12363470</v>
      </c>
      <c r="F4840" s="4">
        <f t="shared" si="75"/>
        <v>9258286.666666666</v>
      </c>
    </row>
    <row r="4841" spans="1:6" x14ac:dyDescent="0.3">
      <c r="A4841" t="s">
        <v>5728</v>
      </c>
      <c r="B4841">
        <v>0</v>
      </c>
      <c r="C4841">
        <v>0</v>
      </c>
      <c r="D4841">
        <v>2264480</v>
      </c>
      <c r="E4841">
        <v>386000</v>
      </c>
      <c r="F4841" s="4">
        <f t="shared" si="75"/>
        <v>883493.33333333337</v>
      </c>
    </row>
    <row r="4842" spans="1:6" x14ac:dyDescent="0.3">
      <c r="A4842" t="s">
        <v>5729</v>
      </c>
      <c r="B4842">
        <v>2881200</v>
      </c>
      <c r="C4842">
        <v>2752620</v>
      </c>
      <c r="D4842">
        <v>2838290</v>
      </c>
      <c r="E4842">
        <v>4098650</v>
      </c>
      <c r="F4842" s="4">
        <f t="shared" si="75"/>
        <v>3229853.3333333335</v>
      </c>
    </row>
    <row r="4843" spans="1:6" x14ac:dyDescent="0.3">
      <c r="A4843" t="s">
        <v>5730</v>
      </c>
      <c r="B4843">
        <v>2918140</v>
      </c>
      <c r="C4843">
        <v>6819880</v>
      </c>
      <c r="D4843">
        <v>5692610</v>
      </c>
      <c r="E4843">
        <v>4600420</v>
      </c>
      <c r="F4843" s="4">
        <f t="shared" si="75"/>
        <v>5704303.333333333</v>
      </c>
    </row>
    <row r="4844" spans="1:6" x14ac:dyDescent="0.3">
      <c r="A4844" t="s">
        <v>5731</v>
      </c>
      <c r="B4844">
        <v>0</v>
      </c>
      <c r="C4844">
        <v>5280880</v>
      </c>
      <c r="D4844">
        <v>192000</v>
      </c>
      <c r="E4844">
        <v>2829700</v>
      </c>
      <c r="F4844" s="4">
        <f t="shared" si="75"/>
        <v>2767526.6666666665</v>
      </c>
    </row>
    <row r="4845" spans="1:6" x14ac:dyDescent="0.3">
      <c r="A4845" t="s">
        <v>5732</v>
      </c>
      <c r="B4845">
        <v>2618540</v>
      </c>
      <c r="C4845">
        <v>2419320</v>
      </c>
      <c r="D4845">
        <v>2144500</v>
      </c>
      <c r="E4845">
        <v>2586140</v>
      </c>
      <c r="F4845" s="4">
        <f t="shared" si="75"/>
        <v>2383320</v>
      </c>
    </row>
    <row r="4846" spans="1:6" x14ac:dyDescent="0.3">
      <c r="A4846" t="s">
        <v>5733</v>
      </c>
      <c r="B4846">
        <v>0</v>
      </c>
      <c r="C4846">
        <v>0</v>
      </c>
      <c r="D4846">
        <v>297500</v>
      </c>
      <c r="E4846">
        <v>0</v>
      </c>
      <c r="F4846" s="4">
        <f t="shared" si="75"/>
        <v>99166.666666666672</v>
      </c>
    </row>
    <row r="4847" spans="1:6" x14ac:dyDescent="0.3">
      <c r="A4847" t="s">
        <v>5734</v>
      </c>
      <c r="B4847">
        <v>6832200</v>
      </c>
      <c r="C4847">
        <v>2028980</v>
      </c>
      <c r="D4847">
        <v>2139766</v>
      </c>
      <c r="E4847">
        <v>2454498</v>
      </c>
      <c r="F4847" s="4">
        <f t="shared" si="75"/>
        <v>2207748</v>
      </c>
    </row>
    <row r="4848" spans="1:6" x14ac:dyDescent="0.3">
      <c r="A4848" t="s">
        <v>5735</v>
      </c>
      <c r="B4848">
        <v>2028220</v>
      </c>
      <c r="C4848">
        <v>0</v>
      </c>
      <c r="D4848">
        <v>533260</v>
      </c>
      <c r="E4848">
        <v>0</v>
      </c>
      <c r="F4848" s="4">
        <f t="shared" si="75"/>
        <v>177753.33333333334</v>
      </c>
    </row>
    <row r="4849" spans="1:6" x14ac:dyDescent="0.3">
      <c r="A4849" t="s">
        <v>5736</v>
      </c>
      <c r="B4849">
        <v>704340</v>
      </c>
      <c r="C4849">
        <v>884520</v>
      </c>
      <c r="D4849">
        <v>0</v>
      </c>
      <c r="E4849">
        <v>0</v>
      </c>
      <c r="F4849" s="4">
        <f t="shared" si="75"/>
        <v>294840</v>
      </c>
    </row>
    <row r="4850" spans="1:6" x14ac:dyDescent="0.3">
      <c r="A4850" t="s">
        <v>5737</v>
      </c>
      <c r="B4850">
        <v>0</v>
      </c>
      <c r="C4850">
        <v>1666420</v>
      </c>
      <c r="D4850">
        <v>0</v>
      </c>
      <c r="E4850">
        <v>0</v>
      </c>
      <c r="F4850" s="4">
        <f t="shared" si="75"/>
        <v>555473.33333333337</v>
      </c>
    </row>
    <row r="4851" spans="1:6" x14ac:dyDescent="0.3">
      <c r="A4851" t="s">
        <v>5738</v>
      </c>
      <c r="B4851">
        <v>160000</v>
      </c>
      <c r="C4851">
        <v>1234560</v>
      </c>
      <c r="D4851">
        <v>0</v>
      </c>
      <c r="E4851">
        <v>744900</v>
      </c>
      <c r="F4851" s="4">
        <f t="shared" si="75"/>
        <v>659820</v>
      </c>
    </row>
    <row r="4852" spans="1:6" x14ac:dyDescent="0.3">
      <c r="A4852" t="s">
        <v>5739</v>
      </c>
      <c r="B4852">
        <v>488040</v>
      </c>
      <c r="C4852">
        <v>767800</v>
      </c>
      <c r="D4852">
        <v>0</v>
      </c>
      <c r="E4852">
        <v>0</v>
      </c>
      <c r="F4852" s="4">
        <f t="shared" si="75"/>
        <v>255933.33333333334</v>
      </c>
    </row>
    <row r="4853" spans="1:6" x14ac:dyDescent="0.3">
      <c r="A4853" t="s">
        <v>5740</v>
      </c>
      <c r="B4853">
        <v>612200</v>
      </c>
      <c r="C4853">
        <v>887250</v>
      </c>
      <c r="D4853">
        <v>1480000</v>
      </c>
      <c r="E4853">
        <v>1313040</v>
      </c>
      <c r="F4853" s="4">
        <f t="shared" si="75"/>
        <v>1226763.3333333333</v>
      </c>
    </row>
    <row r="4854" spans="1:6" x14ac:dyDescent="0.3">
      <c r="A4854" t="s">
        <v>5741</v>
      </c>
      <c r="B4854">
        <v>1260360</v>
      </c>
      <c r="C4854">
        <v>1744460</v>
      </c>
      <c r="D4854">
        <v>1310600</v>
      </c>
      <c r="E4854">
        <v>2695700</v>
      </c>
      <c r="F4854" s="4">
        <f t="shared" si="75"/>
        <v>1916920</v>
      </c>
    </row>
    <row r="4855" spans="1:6" x14ac:dyDescent="0.3">
      <c r="A4855" t="s">
        <v>5742</v>
      </c>
      <c r="B4855">
        <v>741650</v>
      </c>
      <c r="C4855">
        <v>1824840</v>
      </c>
      <c r="D4855">
        <v>394030</v>
      </c>
      <c r="E4855">
        <v>3605630</v>
      </c>
      <c r="F4855" s="4">
        <f t="shared" si="75"/>
        <v>1941500</v>
      </c>
    </row>
    <row r="4856" spans="1:6" x14ac:dyDescent="0.3">
      <c r="A4856" t="s">
        <v>5743</v>
      </c>
      <c r="B4856">
        <v>2037420</v>
      </c>
      <c r="C4856">
        <v>2326300</v>
      </c>
      <c r="D4856">
        <v>2318340</v>
      </c>
      <c r="E4856">
        <v>2096250</v>
      </c>
      <c r="F4856" s="4">
        <f t="shared" si="75"/>
        <v>2246963.3333333335</v>
      </c>
    </row>
    <row r="4857" spans="1:6" x14ac:dyDescent="0.3">
      <c r="A4857" t="s">
        <v>5744</v>
      </c>
      <c r="B4857">
        <v>1543360</v>
      </c>
      <c r="C4857">
        <v>1746290</v>
      </c>
      <c r="D4857">
        <v>1794340</v>
      </c>
      <c r="E4857">
        <v>2354480</v>
      </c>
      <c r="F4857" s="4">
        <f t="shared" si="75"/>
        <v>1965036.6666666667</v>
      </c>
    </row>
    <row r="4858" spans="1:6" x14ac:dyDescent="0.3">
      <c r="A4858" t="s">
        <v>5745</v>
      </c>
      <c r="B4858">
        <v>0</v>
      </c>
      <c r="C4858">
        <v>2016400</v>
      </c>
      <c r="D4858">
        <v>965750</v>
      </c>
      <c r="E4858">
        <v>4015250</v>
      </c>
      <c r="F4858" s="4">
        <f t="shared" si="75"/>
        <v>2332466.6666666665</v>
      </c>
    </row>
    <row r="4859" spans="1:6" x14ac:dyDescent="0.3">
      <c r="A4859" t="s">
        <v>5746</v>
      </c>
      <c r="B4859">
        <v>626000</v>
      </c>
      <c r="C4859">
        <v>460000</v>
      </c>
      <c r="D4859">
        <v>300300</v>
      </c>
      <c r="E4859">
        <v>0</v>
      </c>
      <c r="F4859" s="4">
        <f t="shared" si="75"/>
        <v>253433.33333333334</v>
      </c>
    </row>
    <row r="4860" spans="1:6" x14ac:dyDescent="0.3">
      <c r="A4860" t="s">
        <v>5747</v>
      </c>
      <c r="B4860">
        <v>1477840</v>
      </c>
      <c r="C4860">
        <v>612200</v>
      </c>
      <c r="D4860">
        <v>0</v>
      </c>
      <c r="E4860">
        <v>0</v>
      </c>
      <c r="F4860" s="4">
        <f t="shared" si="75"/>
        <v>204066.66666666666</v>
      </c>
    </row>
    <row r="4861" spans="1:6" x14ac:dyDescent="0.3">
      <c r="A4861" t="s">
        <v>5748</v>
      </c>
      <c r="B4861">
        <v>305000</v>
      </c>
      <c r="C4861">
        <v>218400</v>
      </c>
      <c r="D4861">
        <v>281190</v>
      </c>
      <c r="E4861">
        <v>0</v>
      </c>
      <c r="F4861" s="4">
        <f t="shared" si="75"/>
        <v>166530</v>
      </c>
    </row>
    <row r="4862" spans="1:6" x14ac:dyDescent="0.3">
      <c r="A4862" t="s">
        <v>5749</v>
      </c>
      <c r="B4862">
        <v>740000</v>
      </c>
      <c r="C4862">
        <v>2239850</v>
      </c>
      <c r="D4862">
        <v>2091850</v>
      </c>
      <c r="E4862">
        <v>1991670</v>
      </c>
      <c r="F4862" s="4">
        <f t="shared" si="75"/>
        <v>2107790</v>
      </c>
    </row>
    <row r="4863" spans="1:6" x14ac:dyDescent="0.3">
      <c r="A4863" t="s">
        <v>5750</v>
      </c>
      <c r="B4863">
        <v>0</v>
      </c>
      <c r="C4863">
        <v>688000</v>
      </c>
      <c r="D4863">
        <v>370000</v>
      </c>
      <c r="E4863">
        <v>0</v>
      </c>
      <c r="F4863" s="4">
        <f t="shared" si="75"/>
        <v>352666.66666666669</v>
      </c>
    </row>
    <row r="4864" spans="1:6" x14ac:dyDescent="0.3">
      <c r="A4864" t="s">
        <v>5751</v>
      </c>
      <c r="B4864">
        <v>0</v>
      </c>
      <c r="C4864">
        <v>0</v>
      </c>
      <c r="D4864">
        <v>12597000</v>
      </c>
      <c r="E4864">
        <v>4430500</v>
      </c>
      <c r="F4864" s="4">
        <f t="shared" si="75"/>
        <v>5675833.333333333</v>
      </c>
    </row>
    <row r="4865" spans="1:6" x14ac:dyDescent="0.3">
      <c r="A4865" t="s">
        <v>5752</v>
      </c>
      <c r="B4865">
        <v>2194100</v>
      </c>
      <c r="C4865">
        <v>1804700</v>
      </c>
      <c r="D4865">
        <v>2319220</v>
      </c>
      <c r="E4865">
        <v>2381840</v>
      </c>
      <c r="F4865" s="4">
        <f t="shared" si="75"/>
        <v>2168586.6666666665</v>
      </c>
    </row>
    <row r="4866" spans="1:6" x14ac:dyDescent="0.3">
      <c r="A4866" t="s">
        <v>5753</v>
      </c>
      <c r="B4866">
        <v>841000</v>
      </c>
      <c r="C4866">
        <v>0</v>
      </c>
      <c r="D4866">
        <v>286650</v>
      </c>
      <c r="E4866">
        <v>0</v>
      </c>
      <c r="F4866" s="4">
        <f t="shared" si="75"/>
        <v>95550</v>
      </c>
    </row>
    <row r="4867" spans="1:6" x14ac:dyDescent="0.3">
      <c r="A4867" t="s">
        <v>5754</v>
      </c>
      <c r="B4867">
        <v>646100</v>
      </c>
      <c r="C4867">
        <v>0</v>
      </c>
      <c r="D4867">
        <v>534900</v>
      </c>
      <c r="E4867">
        <v>2215300</v>
      </c>
      <c r="F4867" s="4">
        <f t="shared" ref="F4867:F4930" si="76">SUM(C4867:E4867)/3</f>
        <v>916733.33333333337</v>
      </c>
    </row>
    <row r="4868" spans="1:6" x14ac:dyDescent="0.3">
      <c r="A4868" t="s">
        <v>5755</v>
      </c>
      <c r="B4868">
        <v>10111800</v>
      </c>
      <c r="C4868">
        <v>6857260</v>
      </c>
      <c r="D4868">
        <v>7856940</v>
      </c>
      <c r="E4868">
        <v>12838440</v>
      </c>
      <c r="F4868" s="4">
        <f t="shared" si="76"/>
        <v>9184213.333333334</v>
      </c>
    </row>
    <row r="4869" spans="1:6" x14ac:dyDescent="0.3">
      <c r="A4869" t="s">
        <v>5756</v>
      </c>
      <c r="B4869">
        <v>5080800</v>
      </c>
      <c r="C4869">
        <v>0</v>
      </c>
      <c r="D4869">
        <v>0</v>
      </c>
      <c r="E4869">
        <v>0</v>
      </c>
      <c r="F4869" s="4">
        <f t="shared" si="76"/>
        <v>0</v>
      </c>
    </row>
    <row r="4870" spans="1:6" x14ac:dyDescent="0.3">
      <c r="A4870" t="s">
        <v>5757</v>
      </c>
      <c r="B4870">
        <v>0</v>
      </c>
      <c r="C4870">
        <v>360360</v>
      </c>
      <c r="D4870">
        <v>564960</v>
      </c>
      <c r="E4870">
        <v>450000</v>
      </c>
      <c r="F4870" s="4">
        <f t="shared" si="76"/>
        <v>458440</v>
      </c>
    </row>
    <row r="4871" spans="1:6" x14ac:dyDescent="0.3">
      <c r="A4871" t="s">
        <v>5758</v>
      </c>
      <c r="B4871">
        <v>1303120</v>
      </c>
      <c r="C4871">
        <v>370000</v>
      </c>
      <c r="D4871">
        <v>1512480</v>
      </c>
      <c r="E4871">
        <v>1821270</v>
      </c>
      <c r="F4871" s="4">
        <f t="shared" si="76"/>
        <v>1234583.3333333333</v>
      </c>
    </row>
    <row r="4872" spans="1:6" x14ac:dyDescent="0.3">
      <c r="A4872" t="s">
        <v>5759</v>
      </c>
      <c r="B4872">
        <v>288000</v>
      </c>
      <c r="C4872">
        <v>895440</v>
      </c>
      <c r="D4872">
        <v>1036230</v>
      </c>
      <c r="E4872">
        <v>269360</v>
      </c>
      <c r="F4872" s="4">
        <f t="shared" si="76"/>
        <v>733676.66666666663</v>
      </c>
    </row>
    <row r="4873" spans="1:6" x14ac:dyDescent="0.3">
      <c r="A4873" t="s">
        <v>5760</v>
      </c>
      <c r="B4873">
        <v>0</v>
      </c>
      <c r="C4873">
        <v>230000</v>
      </c>
      <c r="D4873">
        <v>775320</v>
      </c>
      <c r="E4873">
        <v>0</v>
      </c>
      <c r="F4873" s="4">
        <f t="shared" si="76"/>
        <v>335106.66666666669</v>
      </c>
    </row>
    <row r="4874" spans="1:6" x14ac:dyDescent="0.3">
      <c r="A4874" t="s">
        <v>5761</v>
      </c>
      <c r="B4874">
        <v>666000</v>
      </c>
      <c r="C4874">
        <v>1604980</v>
      </c>
      <c r="D4874">
        <v>2228020</v>
      </c>
      <c r="E4874">
        <v>0</v>
      </c>
      <c r="F4874" s="4">
        <f t="shared" si="76"/>
        <v>1277666.6666666667</v>
      </c>
    </row>
    <row r="4875" spans="1:6" x14ac:dyDescent="0.3">
      <c r="A4875" t="s">
        <v>5762</v>
      </c>
      <c r="B4875">
        <v>1850000</v>
      </c>
      <c r="C4875">
        <v>612000</v>
      </c>
      <c r="D4875">
        <v>2074800</v>
      </c>
      <c r="E4875">
        <v>450560</v>
      </c>
      <c r="F4875" s="4">
        <f t="shared" si="76"/>
        <v>1045786.6666666666</v>
      </c>
    </row>
    <row r="4876" spans="1:6" x14ac:dyDescent="0.3">
      <c r="A4876" t="s">
        <v>5763</v>
      </c>
      <c r="B4876">
        <v>413400</v>
      </c>
      <c r="C4876">
        <v>1060600</v>
      </c>
      <c r="D4876">
        <v>1097760</v>
      </c>
      <c r="E4876">
        <v>2005000</v>
      </c>
      <c r="F4876" s="4">
        <f t="shared" si="76"/>
        <v>1387786.6666666667</v>
      </c>
    </row>
    <row r="4877" spans="1:6" x14ac:dyDescent="0.3">
      <c r="A4877" t="s">
        <v>5764</v>
      </c>
      <c r="B4877">
        <v>578760</v>
      </c>
      <c r="C4877">
        <v>319410</v>
      </c>
      <c r="D4877">
        <v>2064780</v>
      </c>
      <c r="E4877">
        <v>2230700</v>
      </c>
      <c r="F4877" s="4">
        <f t="shared" si="76"/>
        <v>1538296.6666666667</v>
      </c>
    </row>
    <row r="4878" spans="1:6" x14ac:dyDescent="0.3">
      <c r="A4878" t="s">
        <v>5765</v>
      </c>
      <c r="B4878">
        <v>1198640</v>
      </c>
      <c r="C4878">
        <v>0</v>
      </c>
      <c r="D4878">
        <v>0</v>
      </c>
      <c r="E4878">
        <v>0</v>
      </c>
      <c r="F4878" s="4">
        <f t="shared" si="76"/>
        <v>0</v>
      </c>
    </row>
    <row r="4879" spans="1:6" x14ac:dyDescent="0.3">
      <c r="A4879" t="s">
        <v>5766</v>
      </c>
      <c r="B4879">
        <v>0</v>
      </c>
      <c r="C4879">
        <v>842000</v>
      </c>
      <c r="D4879">
        <v>0</v>
      </c>
      <c r="E4879">
        <v>3359100</v>
      </c>
      <c r="F4879" s="4">
        <f t="shared" si="76"/>
        <v>1400366.6666666667</v>
      </c>
    </row>
    <row r="4880" spans="1:6" x14ac:dyDescent="0.3">
      <c r="A4880" t="s">
        <v>249</v>
      </c>
      <c r="B4880">
        <v>3802320</v>
      </c>
      <c r="C4880">
        <v>2046100</v>
      </c>
      <c r="D4880">
        <v>0</v>
      </c>
      <c r="E4880">
        <v>0</v>
      </c>
      <c r="F4880" s="4">
        <f t="shared" si="76"/>
        <v>682033.33333333337</v>
      </c>
    </row>
    <row r="4881" spans="1:6" x14ac:dyDescent="0.3">
      <c r="A4881" t="s">
        <v>5767</v>
      </c>
      <c r="B4881">
        <v>2319270</v>
      </c>
      <c r="C4881">
        <v>2085900</v>
      </c>
      <c r="D4881">
        <v>2037160</v>
      </c>
      <c r="E4881">
        <v>2649700</v>
      </c>
      <c r="F4881" s="4">
        <f t="shared" si="76"/>
        <v>2257586.6666666665</v>
      </c>
    </row>
    <row r="4882" spans="1:6" x14ac:dyDescent="0.3">
      <c r="A4882" t="s">
        <v>5768</v>
      </c>
      <c r="B4882">
        <v>0</v>
      </c>
      <c r="C4882">
        <v>1154810</v>
      </c>
      <c r="D4882">
        <v>3269000</v>
      </c>
      <c r="E4882">
        <v>911940</v>
      </c>
      <c r="F4882" s="4">
        <f t="shared" si="76"/>
        <v>1778583.3333333333</v>
      </c>
    </row>
    <row r="4883" spans="1:6" x14ac:dyDescent="0.3">
      <c r="A4883" t="s">
        <v>5769</v>
      </c>
      <c r="B4883">
        <v>4792000</v>
      </c>
      <c r="C4883">
        <v>2143050</v>
      </c>
      <c r="D4883">
        <v>2222600</v>
      </c>
      <c r="E4883">
        <v>5022620</v>
      </c>
      <c r="F4883" s="4">
        <f t="shared" si="76"/>
        <v>3129423.3333333335</v>
      </c>
    </row>
    <row r="4884" spans="1:6" x14ac:dyDescent="0.3">
      <c r="A4884" t="s">
        <v>5770</v>
      </c>
      <c r="B4884">
        <v>3652390</v>
      </c>
      <c r="C4884">
        <v>1282940</v>
      </c>
      <c r="D4884">
        <v>0</v>
      </c>
      <c r="E4884">
        <v>2529460</v>
      </c>
      <c r="F4884" s="4">
        <f t="shared" si="76"/>
        <v>1270800</v>
      </c>
    </row>
    <row r="4885" spans="1:6" x14ac:dyDescent="0.3">
      <c r="A4885" t="s">
        <v>5771</v>
      </c>
      <c r="B4885">
        <v>2590400</v>
      </c>
      <c r="C4885">
        <v>2224700</v>
      </c>
      <c r="D4885">
        <v>2183180</v>
      </c>
      <c r="E4885">
        <v>0</v>
      </c>
      <c r="F4885" s="4">
        <f t="shared" si="76"/>
        <v>1469293.3333333333</v>
      </c>
    </row>
    <row r="4886" spans="1:6" x14ac:dyDescent="0.3">
      <c r="A4886" t="s">
        <v>5772</v>
      </c>
      <c r="B4886">
        <v>473200</v>
      </c>
      <c r="C4886">
        <v>550550</v>
      </c>
      <c r="D4886">
        <v>370000</v>
      </c>
      <c r="E4886">
        <v>0</v>
      </c>
      <c r="F4886" s="4">
        <f t="shared" si="76"/>
        <v>306850</v>
      </c>
    </row>
    <row r="4887" spans="1:6" x14ac:dyDescent="0.3">
      <c r="A4887" t="s">
        <v>5773</v>
      </c>
      <c r="B4887">
        <v>2514140</v>
      </c>
      <c r="C4887">
        <v>2370700</v>
      </c>
      <c r="D4887">
        <v>3698600</v>
      </c>
      <c r="E4887">
        <v>5448260</v>
      </c>
      <c r="F4887" s="4">
        <f t="shared" si="76"/>
        <v>3839186.6666666665</v>
      </c>
    </row>
    <row r="4888" spans="1:6" x14ac:dyDescent="0.3">
      <c r="A4888" t="s">
        <v>5774</v>
      </c>
      <c r="B4888">
        <v>864830</v>
      </c>
      <c r="C4888">
        <v>230000</v>
      </c>
      <c r="D4888">
        <v>1909580</v>
      </c>
      <c r="E4888">
        <v>1414560</v>
      </c>
      <c r="F4888" s="4">
        <f t="shared" si="76"/>
        <v>1184713.3333333333</v>
      </c>
    </row>
    <row r="4889" spans="1:6" x14ac:dyDescent="0.3">
      <c r="A4889" t="s">
        <v>5775</v>
      </c>
      <c r="B4889">
        <v>0</v>
      </c>
      <c r="C4889">
        <v>2364120</v>
      </c>
      <c r="D4889">
        <v>1555010</v>
      </c>
      <c r="E4889">
        <v>3494060</v>
      </c>
      <c r="F4889" s="4">
        <f t="shared" si="76"/>
        <v>2471063.3333333335</v>
      </c>
    </row>
    <row r="4890" spans="1:6" x14ac:dyDescent="0.3">
      <c r="A4890" t="s">
        <v>5776</v>
      </c>
      <c r="B4890">
        <v>3196020</v>
      </c>
      <c r="C4890">
        <v>2012580</v>
      </c>
      <c r="D4890">
        <v>2879740</v>
      </c>
      <c r="E4890">
        <v>2780170</v>
      </c>
      <c r="F4890" s="4">
        <f t="shared" si="76"/>
        <v>2557496.6666666665</v>
      </c>
    </row>
    <row r="4891" spans="1:6" x14ac:dyDescent="0.3">
      <c r="A4891" t="s">
        <v>5777</v>
      </c>
      <c r="B4891">
        <v>531440</v>
      </c>
      <c r="C4891">
        <v>1915700</v>
      </c>
      <c r="D4891">
        <v>2109380</v>
      </c>
      <c r="E4891">
        <v>1090180</v>
      </c>
      <c r="F4891" s="4">
        <f t="shared" si="76"/>
        <v>1705086.6666666667</v>
      </c>
    </row>
    <row r="4892" spans="1:6" x14ac:dyDescent="0.3">
      <c r="A4892" t="s">
        <v>5778</v>
      </c>
      <c r="B4892">
        <v>0</v>
      </c>
      <c r="C4892">
        <v>3700000</v>
      </c>
      <c r="D4892">
        <v>919100</v>
      </c>
      <c r="E4892">
        <v>839280</v>
      </c>
      <c r="F4892" s="4">
        <f t="shared" si="76"/>
        <v>1819460</v>
      </c>
    </row>
    <row r="4893" spans="1:6" x14ac:dyDescent="0.3">
      <c r="A4893" t="s">
        <v>5779</v>
      </c>
      <c r="B4893">
        <v>5841170</v>
      </c>
      <c r="C4893">
        <v>9586760</v>
      </c>
      <c r="D4893">
        <v>8449330</v>
      </c>
      <c r="E4893">
        <v>10432830</v>
      </c>
      <c r="F4893" s="4">
        <f t="shared" si="76"/>
        <v>9489640</v>
      </c>
    </row>
    <row r="4894" spans="1:6" x14ac:dyDescent="0.3">
      <c r="A4894" t="s">
        <v>5780</v>
      </c>
      <c r="B4894">
        <v>8050740</v>
      </c>
      <c r="C4894">
        <v>12015170</v>
      </c>
      <c r="D4894">
        <v>9643000</v>
      </c>
      <c r="E4894">
        <v>13739820</v>
      </c>
      <c r="F4894" s="4">
        <f t="shared" si="76"/>
        <v>11799330</v>
      </c>
    </row>
    <row r="4895" spans="1:6" x14ac:dyDescent="0.3">
      <c r="A4895" t="s">
        <v>5781</v>
      </c>
      <c r="B4895">
        <v>0</v>
      </c>
      <c r="C4895">
        <v>989170</v>
      </c>
      <c r="D4895">
        <v>1001000</v>
      </c>
      <c r="E4895">
        <v>849400</v>
      </c>
      <c r="F4895" s="4">
        <f t="shared" si="76"/>
        <v>946523.33333333337</v>
      </c>
    </row>
    <row r="4896" spans="1:6" x14ac:dyDescent="0.3">
      <c r="A4896" t="s">
        <v>547</v>
      </c>
      <c r="B4896">
        <v>9877930</v>
      </c>
      <c r="C4896">
        <v>9250000</v>
      </c>
      <c r="D4896">
        <v>12215200</v>
      </c>
      <c r="E4896">
        <v>11772040</v>
      </c>
      <c r="F4896" s="4">
        <f t="shared" si="76"/>
        <v>11079080</v>
      </c>
    </row>
    <row r="4897" spans="1:6" x14ac:dyDescent="0.3">
      <c r="A4897" t="s">
        <v>5782</v>
      </c>
      <c r="B4897">
        <v>2688140</v>
      </c>
      <c r="C4897">
        <v>4000300</v>
      </c>
      <c r="D4897">
        <v>2446080</v>
      </c>
      <c r="E4897">
        <v>4685040</v>
      </c>
      <c r="F4897" s="4">
        <f t="shared" si="76"/>
        <v>3710473.3333333335</v>
      </c>
    </row>
    <row r="4898" spans="1:6" x14ac:dyDescent="0.3">
      <c r="A4898" t="s">
        <v>5783</v>
      </c>
      <c r="B4898">
        <v>2109690</v>
      </c>
      <c r="C4898">
        <v>2243360</v>
      </c>
      <c r="D4898">
        <v>2158520</v>
      </c>
      <c r="E4898">
        <v>2146110</v>
      </c>
      <c r="F4898" s="4">
        <f t="shared" si="76"/>
        <v>2182663.3333333335</v>
      </c>
    </row>
    <row r="4899" spans="1:6" x14ac:dyDescent="0.3">
      <c r="A4899" t="s">
        <v>5784</v>
      </c>
      <c r="B4899">
        <v>0</v>
      </c>
      <c r="C4899">
        <v>606060</v>
      </c>
      <c r="D4899">
        <v>0</v>
      </c>
      <c r="E4899">
        <v>0</v>
      </c>
      <c r="F4899" s="4">
        <f t="shared" si="76"/>
        <v>202020</v>
      </c>
    </row>
    <row r="4900" spans="1:6" x14ac:dyDescent="0.3">
      <c r="A4900" t="s">
        <v>5785</v>
      </c>
      <c r="B4900">
        <v>656180</v>
      </c>
      <c r="C4900">
        <v>1754460</v>
      </c>
      <c r="D4900">
        <v>946680</v>
      </c>
      <c r="E4900">
        <v>1511220</v>
      </c>
      <c r="F4900" s="4">
        <f t="shared" si="76"/>
        <v>1404120</v>
      </c>
    </row>
    <row r="4901" spans="1:6" x14ac:dyDescent="0.3">
      <c r="A4901" t="s">
        <v>5786</v>
      </c>
      <c r="B4901">
        <v>4035330</v>
      </c>
      <c r="C4901">
        <v>2327720</v>
      </c>
      <c r="D4901">
        <v>2688210</v>
      </c>
      <c r="E4901">
        <v>2641960</v>
      </c>
      <c r="F4901" s="4">
        <f t="shared" si="76"/>
        <v>2552630</v>
      </c>
    </row>
    <row r="4902" spans="1:6" x14ac:dyDescent="0.3">
      <c r="A4902" t="s">
        <v>5787</v>
      </c>
      <c r="B4902">
        <v>1118490</v>
      </c>
      <c r="C4902">
        <v>647200</v>
      </c>
      <c r="D4902">
        <v>2417860</v>
      </c>
      <c r="E4902">
        <v>425320</v>
      </c>
      <c r="F4902" s="4">
        <f t="shared" si="76"/>
        <v>1163460</v>
      </c>
    </row>
    <row r="4903" spans="1:6" x14ac:dyDescent="0.3">
      <c r="A4903" t="s">
        <v>5788</v>
      </c>
      <c r="B4903">
        <v>5126700</v>
      </c>
      <c r="C4903">
        <v>28818050</v>
      </c>
      <c r="D4903">
        <v>22871600</v>
      </c>
      <c r="E4903">
        <v>14511050</v>
      </c>
      <c r="F4903" s="4">
        <f t="shared" si="76"/>
        <v>22066900</v>
      </c>
    </row>
    <row r="4904" spans="1:6" x14ac:dyDescent="0.3">
      <c r="A4904" t="s">
        <v>5789</v>
      </c>
      <c r="B4904">
        <v>1098370</v>
      </c>
      <c r="C4904">
        <v>2227680</v>
      </c>
      <c r="D4904">
        <v>2177420</v>
      </c>
      <c r="E4904">
        <v>2171080</v>
      </c>
      <c r="F4904" s="4">
        <f t="shared" si="76"/>
        <v>2192060</v>
      </c>
    </row>
    <row r="4905" spans="1:6" x14ac:dyDescent="0.3">
      <c r="A4905" t="s">
        <v>5790</v>
      </c>
      <c r="B4905">
        <v>4866080</v>
      </c>
      <c r="C4905">
        <v>5183300</v>
      </c>
      <c r="D4905">
        <v>2366280</v>
      </c>
      <c r="E4905">
        <v>2541000</v>
      </c>
      <c r="F4905" s="4">
        <f t="shared" si="76"/>
        <v>3363526.6666666665</v>
      </c>
    </row>
    <row r="4906" spans="1:6" x14ac:dyDescent="0.3">
      <c r="A4906" t="s">
        <v>5791</v>
      </c>
      <c r="B4906">
        <v>4459600</v>
      </c>
      <c r="C4906">
        <v>8293370</v>
      </c>
      <c r="D4906">
        <v>16217710</v>
      </c>
      <c r="E4906">
        <v>8438680</v>
      </c>
      <c r="F4906" s="4">
        <f t="shared" si="76"/>
        <v>10983253.333333334</v>
      </c>
    </row>
    <row r="4907" spans="1:6" x14ac:dyDescent="0.3">
      <c r="A4907" t="s">
        <v>5792</v>
      </c>
      <c r="B4907">
        <v>996080</v>
      </c>
      <c r="C4907">
        <v>883780</v>
      </c>
      <c r="D4907">
        <v>1117480</v>
      </c>
      <c r="E4907">
        <v>2619620</v>
      </c>
      <c r="F4907" s="4">
        <f t="shared" si="76"/>
        <v>1540293.3333333333</v>
      </c>
    </row>
    <row r="4908" spans="1:6" x14ac:dyDescent="0.3">
      <c r="A4908" t="s">
        <v>5793</v>
      </c>
      <c r="B4908">
        <v>1109200</v>
      </c>
      <c r="C4908">
        <v>1054600</v>
      </c>
      <c r="D4908">
        <v>583440</v>
      </c>
      <c r="E4908">
        <v>770000</v>
      </c>
      <c r="F4908" s="4">
        <f t="shared" si="76"/>
        <v>802680</v>
      </c>
    </row>
    <row r="4909" spans="1:6" x14ac:dyDescent="0.3">
      <c r="A4909" t="s">
        <v>5794</v>
      </c>
      <c r="B4909">
        <v>0</v>
      </c>
      <c r="C4909">
        <v>1455006</v>
      </c>
      <c r="D4909">
        <v>772170</v>
      </c>
      <c r="E4909">
        <v>2130236</v>
      </c>
      <c r="F4909" s="4">
        <f t="shared" si="76"/>
        <v>1452470.6666666667</v>
      </c>
    </row>
    <row r="4910" spans="1:6" x14ac:dyDescent="0.3">
      <c r="A4910" t="s">
        <v>5795</v>
      </c>
      <c r="B4910">
        <v>160000</v>
      </c>
      <c r="C4910">
        <v>633000</v>
      </c>
      <c r="D4910">
        <v>908960</v>
      </c>
      <c r="E4910">
        <v>2244169</v>
      </c>
      <c r="F4910" s="4">
        <f t="shared" si="76"/>
        <v>1262043</v>
      </c>
    </row>
    <row r="4911" spans="1:6" x14ac:dyDescent="0.3">
      <c r="A4911" t="s">
        <v>5796</v>
      </c>
      <c r="B4911">
        <v>1031230</v>
      </c>
      <c r="C4911">
        <v>0</v>
      </c>
      <c r="D4911">
        <v>2348700</v>
      </c>
      <c r="E4911">
        <v>0</v>
      </c>
      <c r="F4911" s="4">
        <f t="shared" si="76"/>
        <v>782900</v>
      </c>
    </row>
    <row r="4912" spans="1:6" x14ac:dyDescent="0.3">
      <c r="A4912" t="s">
        <v>5797</v>
      </c>
      <c r="B4912">
        <v>2631250</v>
      </c>
      <c r="C4912">
        <v>4609150</v>
      </c>
      <c r="D4912">
        <v>546000</v>
      </c>
      <c r="E4912">
        <v>4161850</v>
      </c>
      <c r="F4912" s="4">
        <f t="shared" si="76"/>
        <v>3105666.6666666665</v>
      </c>
    </row>
    <row r="4913" spans="1:6" x14ac:dyDescent="0.3">
      <c r="A4913" t="s">
        <v>5798</v>
      </c>
      <c r="B4913">
        <v>499590</v>
      </c>
      <c r="C4913">
        <v>0</v>
      </c>
      <c r="D4913">
        <v>0</v>
      </c>
      <c r="E4913">
        <v>0</v>
      </c>
      <c r="F4913" s="4">
        <f t="shared" si="76"/>
        <v>0</v>
      </c>
    </row>
    <row r="4914" spans="1:6" x14ac:dyDescent="0.3">
      <c r="A4914" t="s">
        <v>5799</v>
      </c>
      <c r="B4914">
        <v>2950760</v>
      </c>
      <c r="C4914">
        <v>6124260</v>
      </c>
      <c r="D4914">
        <v>10250000</v>
      </c>
      <c r="E4914">
        <v>7149960</v>
      </c>
      <c r="F4914" s="4">
        <f t="shared" si="76"/>
        <v>7841406.666666667</v>
      </c>
    </row>
    <row r="4915" spans="1:6" x14ac:dyDescent="0.3">
      <c r="A4915" t="s">
        <v>5800</v>
      </c>
      <c r="B4915">
        <v>970000</v>
      </c>
      <c r="C4915">
        <v>0</v>
      </c>
      <c r="D4915">
        <v>0</v>
      </c>
      <c r="E4915">
        <v>453280</v>
      </c>
      <c r="F4915" s="4">
        <f t="shared" si="76"/>
        <v>151093.33333333334</v>
      </c>
    </row>
    <row r="4916" spans="1:6" x14ac:dyDescent="0.3">
      <c r="A4916" t="s">
        <v>5801</v>
      </c>
      <c r="B4916">
        <v>9331990</v>
      </c>
      <c r="C4916">
        <v>6626530</v>
      </c>
      <c r="D4916">
        <v>4088630</v>
      </c>
      <c r="E4916">
        <v>7585540</v>
      </c>
      <c r="F4916" s="4">
        <f t="shared" si="76"/>
        <v>6100233.333333333</v>
      </c>
    </row>
    <row r="4917" spans="1:6" x14ac:dyDescent="0.3">
      <c r="A4917" t="s">
        <v>5802</v>
      </c>
      <c r="B4917">
        <v>6060500</v>
      </c>
      <c r="C4917">
        <v>6290000</v>
      </c>
      <c r="D4917">
        <v>4699810</v>
      </c>
      <c r="E4917">
        <v>2426300</v>
      </c>
      <c r="F4917" s="4">
        <f t="shared" si="76"/>
        <v>4472036.666666667</v>
      </c>
    </row>
    <row r="4918" spans="1:6" x14ac:dyDescent="0.3">
      <c r="A4918" t="s">
        <v>5803</v>
      </c>
      <c r="B4918">
        <v>2117520</v>
      </c>
      <c r="C4918">
        <v>152880</v>
      </c>
      <c r="D4918">
        <v>1037100</v>
      </c>
      <c r="E4918">
        <v>2069260</v>
      </c>
      <c r="F4918" s="4">
        <f t="shared" si="76"/>
        <v>1086413.3333333333</v>
      </c>
    </row>
    <row r="4919" spans="1:6" x14ac:dyDescent="0.3">
      <c r="A4919" t="s">
        <v>5804</v>
      </c>
      <c r="B4919">
        <v>2625950</v>
      </c>
      <c r="C4919">
        <v>6280760</v>
      </c>
      <c r="D4919">
        <v>5735730</v>
      </c>
      <c r="E4919">
        <v>4230070</v>
      </c>
      <c r="F4919" s="4">
        <f t="shared" si="76"/>
        <v>5415520</v>
      </c>
    </row>
    <row r="4920" spans="1:6" x14ac:dyDescent="0.3">
      <c r="A4920" t="s">
        <v>5805</v>
      </c>
      <c r="B4920">
        <v>747720</v>
      </c>
      <c r="C4920">
        <v>896540</v>
      </c>
      <c r="D4920">
        <v>414340</v>
      </c>
      <c r="E4920">
        <v>300300</v>
      </c>
      <c r="F4920" s="4">
        <f t="shared" si="76"/>
        <v>537060</v>
      </c>
    </row>
    <row r="4921" spans="1:6" x14ac:dyDescent="0.3">
      <c r="A4921" t="s">
        <v>5806</v>
      </c>
      <c r="B4921">
        <v>1439250</v>
      </c>
      <c r="C4921">
        <v>535000</v>
      </c>
      <c r="D4921">
        <v>1865500</v>
      </c>
      <c r="E4921">
        <v>1790060</v>
      </c>
      <c r="F4921" s="4">
        <f t="shared" si="76"/>
        <v>1396853.3333333333</v>
      </c>
    </row>
    <row r="4922" spans="1:6" x14ac:dyDescent="0.3">
      <c r="A4922" t="s">
        <v>5807</v>
      </c>
      <c r="B4922">
        <v>484120</v>
      </c>
      <c r="C4922">
        <v>0</v>
      </c>
      <c r="D4922">
        <v>0</v>
      </c>
      <c r="E4922">
        <v>2042438</v>
      </c>
      <c r="F4922" s="4">
        <f t="shared" si="76"/>
        <v>680812.66666666663</v>
      </c>
    </row>
    <row r="4923" spans="1:6" x14ac:dyDescent="0.3">
      <c r="A4923" t="s">
        <v>5808</v>
      </c>
      <c r="B4923">
        <v>990080</v>
      </c>
      <c r="C4923">
        <v>2284200</v>
      </c>
      <c r="D4923">
        <v>1262780</v>
      </c>
      <c r="E4923">
        <v>2388000</v>
      </c>
      <c r="F4923" s="4">
        <f t="shared" si="76"/>
        <v>1978326.6666666667</v>
      </c>
    </row>
    <row r="4924" spans="1:6" x14ac:dyDescent="0.3">
      <c r="A4924" t="s">
        <v>5809</v>
      </c>
      <c r="B4924">
        <v>5192740</v>
      </c>
      <c r="C4924">
        <v>2496600</v>
      </c>
      <c r="D4924">
        <v>4617250</v>
      </c>
      <c r="E4924">
        <v>3292840</v>
      </c>
      <c r="F4924" s="4">
        <f t="shared" si="76"/>
        <v>3468896.6666666665</v>
      </c>
    </row>
    <row r="4925" spans="1:6" x14ac:dyDescent="0.3">
      <c r="A4925" t="s">
        <v>5810</v>
      </c>
      <c r="B4925">
        <v>0</v>
      </c>
      <c r="C4925">
        <v>0</v>
      </c>
      <c r="D4925">
        <v>2311100</v>
      </c>
      <c r="E4925">
        <v>0</v>
      </c>
      <c r="F4925" s="4">
        <f t="shared" si="76"/>
        <v>770366.66666666663</v>
      </c>
    </row>
    <row r="4926" spans="1:6" x14ac:dyDescent="0.3">
      <c r="A4926" t="s">
        <v>5811</v>
      </c>
      <c r="B4926">
        <v>0</v>
      </c>
      <c r="C4926">
        <v>1719440</v>
      </c>
      <c r="D4926">
        <v>0</v>
      </c>
      <c r="E4926">
        <v>547400</v>
      </c>
      <c r="F4926" s="4">
        <f t="shared" si="76"/>
        <v>755613.33333333337</v>
      </c>
    </row>
    <row r="4927" spans="1:6" x14ac:dyDescent="0.3">
      <c r="A4927" t="s">
        <v>5812</v>
      </c>
      <c r="B4927">
        <v>2340470</v>
      </c>
      <c r="C4927">
        <v>503900</v>
      </c>
      <c r="D4927">
        <v>0</v>
      </c>
      <c r="E4927">
        <v>463500</v>
      </c>
      <c r="F4927" s="4">
        <f t="shared" si="76"/>
        <v>322466.66666666669</v>
      </c>
    </row>
    <row r="4928" spans="1:6" x14ac:dyDescent="0.3">
      <c r="A4928" t="s">
        <v>228</v>
      </c>
      <c r="B4928">
        <v>2612580</v>
      </c>
      <c r="C4928">
        <v>2013890</v>
      </c>
      <c r="D4928">
        <v>2317300</v>
      </c>
      <c r="E4928">
        <v>2162470</v>
      </c>
      <c r="F4928" s="4">
        <f t="shared" si="76"/>
        <v>2164553.3333333335</v>
      </c>
    </row>
    <row r="4929" spans="1:6" x14ac:dyDescent="0.3">
      <c r="A4929" t="s">
        <v>5813</v>
      </c>
      <c r="B4929">
        <v>0</v>
      </c>
      <c r="C4929">
        <v>1358260</v>
      </c>
      <c r="D4929">
        <v>625800</v>
      </c>
      <c r="E4929">
        <v>945440</v>
      </c>
      <c r="F4929" s="4">
        <f t="shared" si="76"/>
        <v>976500</v>
      </c>
    </row>
    <row r="4930" spans="1:6" x14ac:dyDescent="0.3">
      <c r="A4930" t="s">
        <v>5814</v>
      </c>
      <c r="B4930">
        <v>2193100</v>
      </c>
      <c r="C4930">
        <v>3001200</v>
      </c>
      <c r="D4930">
        <v>4768950</v>
      </c>
      <c r="E4930">
        <v>5056200</v>
      </c>
      <c r="F4930" s="4">
        <f t="shared" si="76"/>
        <v>4275450</v>
      </c>
    </row>
    <row r="4931" spans="1:6" x14ac:dyDescent="0.3">
      <c r="A4931" t="s">
        <v>5815</v>
      </c>
      <c r="B4931">
        <v>2588920</v>
      </c>
      <c r="C4931">
        <v>990120</v>
      </c>
      <c r="D4931">
        <v>935820</v>
      </c>
      <c r="E4931">
        <v>1996090</v>
      </c>
      <c r="F4931" s="4">
        <f t="shared" ref="F4931:F4994" si="77">SUM(C4931:E4931)/3</f>
        <v>1307343.3333333333</v>
      </c>
    </row>
    <row r="4932" spans="1:6" x14ac:dyDescent="0.3">
      <c r="A4932" t="s">
        <v>5816</v>
      </c>
      <c r="B4932">
        <v>1840000</v>
      </c>
      <c r="C4932">
        <v>2748540</v>
      </c>
      <c r="D4932">
        <v>1075440</v>
      </c>
      <c r="E4932">
        <v>0</v>
      </c>
      <c r="F4932" s="4">
        <f t="shared" si="77"/>
        <v>1274660</v>
      </c>
    </row>
    <row r="4933" spans="1:6" x14ac:dyDescent="0.3">
      <c r="A4933" t="s">
        <v>5817</v>
      </c>
      <c r="B4933">
        <v>2099600</v>
      </c>
      <c r="C4933">
        <v>3453740</v>
      </c>
      <c r="D4933">
        <v>2667760</v>
      </c>
      <c r="E4933">
        <v>7991520</v>
      </c>
      <c r="F4933" s="4">
        <f t="shared" si="77"/>
        <v>4704340</v>
      </c>
    </row>
    <row r="4934" spans="1:6" x14ac:dyDescent="0.3">
      <c r="A4934" t="s">
        <v>5818</v>
      </c>
      <c r="B4934">
        <v>14120870</v>
      </c>
      <c r="C4934">
        <v>11603550</v>
      </c>
      <c r="D4934">
        <v>6250150</v>
      </c>
      <c r="E4934">
        <v>10712270</v>
      </c>
      <c r="F4934" s="4">
        <f t="shared" si="77"/>
        <v>9521990</v>
      </c>
    </row>
    <row r="4935" spans="1:6" x14ac:dyDescent="0.3">
      <c r="A4935" t="s">
        <v>5819</v>
      </c>
      <c r="B4935">
        <v>0</v>
      </c>
      <c r="C4935">
        <v>0</v>
      </c>
      <c r="D4935">
        <v>195500</v>
      </c>
      <c r="E4935">
        <v>386000</v>
      </c>
      <c r="F4935" s="4">
        <f t="shared" si="77"/>
        <v>193833.33333333334</v>
      </c>
    </row>
    <row r="4936" spans="1:6" x14ac:dyDescent="0.3">
      <c r="A4936" t="s">
        <v>5820</v>
      </c>
      <c r="B4936">
        <v>370000</v>
      </c>
      <c r="C4936">
        <v>0</v>
      </c>
      <c r="D4936">
        <v>0</v>
      </c>
      <c r="E4936">
        <v>0</v>
      </c>
      <c r="F4936" s="4">
        <f t="shared" si="77"/>
        <v>0</v>
      </c>
    </row>
    <row r="4937" spans="1:6" x14ac:dyDescent="0.3">
      <c r="A4937" t="s">
        <v>5821</v>
      </c>
      <c r="B4937">
        <v>1192390</v>
      </c>
      <c r="C4937">
        <v>1162070</v>
      </c>
      <c r="D4937">
        <v>1797040</v>
      </c>
      <c r="E4937">
        <v>1418470</v>
      </c>
      <c r="F4937" s="4">
        <f t="shared" si="77"/>
        <v>1459193.3333333333</v>
      </c>
    </row>
    <row r="4938" spans="1:6" x14ac:dyDescent="0.3">
      <c r="A4938" t="s">
        <v>5822</v>
      </c>
      <c r="B4938">
        <v>2081190</v>
      </c>
      <c r="C4938">
        <v>2190600</v>
      </c>
      <c r="D4938">
        <v>2249580</v>
      </c>
      <c r="E4938">
        <v>2146340</v>
      </c>
      <c r="F4938" s="4">
        <f t="shared" si="77"/>
        <v>2195506.6666666665</v>
      </c>
    </row>
    <row r="4939" spans="1:6" x14ac:dyDescent="0.3">
      <c r="A4939" t="s">
        <v>5823</v>
      </c>
      <c r="B4939">
        <v>0</v>
      </c>
      <c r="C4939">
        <v>879600</v>
      </c>
      <c r="D4939">
        <v>0</v>
      </c>
      <c r="E4939">
        <v>0</v>
      </c>
      <c r="F4939" s="4">
        <f t="shared" si="77"/>
        <v>293200</v>
      </c>
    </row>
    <row r="4940" spans="1:6" x14ac:dyDescent="0.3">
      <c r="A4940" t="s">
        <v>5824</v>
      </c>
      <c r="B4940">
        <v>0</v>
      </c>
      <c r="C4940">
        <v>621160</v>
      </c>
      <c r="D4940">
        <v>469560</v>
      </c>
      <c r="E4940">
        <v>0</v>
      </c>
      <c r="F4940" s="4">
        <f t="shared" si="77"/>
        <v>363573.33333333331</v>
      </c>
    </row>
    <row r="4941" spans="1:6" x14ac:dyDescent="0.3">
      <c r="A4941" t="s">
        <v>5825</v>
      </c>
      <c r="B4941">
        <v>248000</v>
      </c>
      <c r="C4941">
        <v>228000</v>
      </c>
      <c r="D4941">
        <v>0</v>
      </c>
      <c r="E4941">
        <v>1523500</v>
      </c>
      <c r="F4941" s="4">
        <f t="shared" si="77"/>
        <v>583833.33333333337</v>
      </c>
    </row>
    <row r="4942" spans="1:6" x14ac:dyDescent="0.3">
      <c r="A4942" t="s">
        <v>5826</v>
      </c>
      <c r="B4942">
        <v>1086540</v>
      </c>
      <c r="C4942">
        <v>286650</v>
      </c>
      <c r="D4942">
        <v>939120</v>
      </c>
      <c r="E4942">
        <v>1038600</v>
      </c>
      <c r="F4942" s="4">
        <f t="shared" si="77"/>
        <v>754790</v>
      </c>
    </row>
    <row r="4943" spans="1:6" x14ac:dyDescent="0.3">
      <c r="A4943" t="s">
        <v>5827</v>
      </c>
      <c r="B4943">
        <v>646100</v>
      </c>
      <c r="C4943">
        <v>318500</v>
      </c>
      <c r="D4943">
        <v>282100</v>
      </c>
      <c r="E4943">
        <v>386000</v>
      </c>
      <c r="F4943" s="4">
        <f t="shared" si="77"/>
        <v>328866.66666666669</v>
      </c>
    </row>
    <row r="4944" spans="1:6" x14ac:dyDescent="0.3">
      <c r="A4944" t="s">
        <v>5828</v>
      </c>
      <c r="B4944">
        <v>2204180</v>
      </c>
      <c r="C4944">
        <v>0</v>
      </c>
      <c r="D4944">
        <v>1152060</v>
      </c>
      <c r="E4944">
        <v>0</v>
      </c>
      <c r="F4944" s="4">
        <f t="shared" si="77"/>
        <v>384020</v>
      </c>
    </row>
    <row r="4945" spans="1:6" x14ac:dyDescent="0.3">
      <c r="A4945" t="s">
        <v>5829</v>
      </c>
      <c r="B4945">
        <v>764400</v>
      </c>
      <c r="C4945">
        <v>230000</v>
      </c>
      <c r="D4945">
        <v>0</v>
      </c>
      <c r="E4945">
        <v>1511700</v>
      </c>
      <c r="F4945" s="4">
        <f t="shared" si="77"/>
        <v>580566.66666666663</v>
      </c>
    </row>
    <row r="4946" spans="1:6" x14ac:dyDescent="0.3">
      <c r="A4946" t="s">
        <v>5830</v>
      </c>
      <c r="B4946">
        <v>1052480</v>
      </c>
      <c r="C4946">
        <v>0</v>
      </c>
      <c r="D4946">
        <v>0</v>
      </c>
      <c r="E4946">
        <v>0</v>
      </c>
      <c r="F4946" s="4">
        <f t="shared" si="77"/>
        <v>0</v>
      </c>
    </row>
    <row r="4947" spans="1:6" x14ac:dyDescent="0.3">
      <c r="A4947" t="s">
        <v>5831</v>
      </c>
      <c r="B4947">
        <v>4018500</v>
      </c>
      <c r="C4947">
        <v>0</v>
      </c>
      <c r="D4947">
        <v>0</v>
      </c>
      <c r="E4947">
        <v>0</v>
      </c>
      <c r="F4947" s="4">
        <f t="shared" si="77"/>
        <v>0</v>
      </c>
    </row>
    <row r="4948" spans="1:6" x14ac:dyDescent="0.3">
      <c r="A4948" t="s">
        <v>5832</v>
      </c>
      <c r="B4948">
        <v>0</v>
      </c>
      <c r="C4948">
        <v>1352000</v>
      </c>
      <c r="D4948">
        <v>0</v>
      </c>
      <c r="E4948">
        <v>1367200</v>
      </c>
      <c r="F4948" s="4">
        <f t="shared" si="77"/>
        <v>906400</v>
      </c>
    </row>
    <row r="4949" spans="1:6" x14ac:dyDescent="0.3">
      <c r="A4949" t="s">
        <v>5833</v>
      </c>
      <c r="B4949">
        <v>0</v>
      </c>
      <c r="C4949">
        <v>0</v>
      </c>
      <c r="D4949">
        <v>740000</v>
      </c>
      <c r="E4949">
        <v>450560</v>
      </c>
      <c r="F4949" s="4">
        <f t="shared" si="77"/>
        <v>396853.33333333331</v>
      </c>
    </row>
    <row r="4950" spans="1:6" x14ac:dyDescent="0.3">
      <c r="A4950" t="s">
        <v>5834</v>
      </c>
      <c r="B4950">
        <v>0</v>
      </c>
      <c r="C4950">
        <v>6350940</v>
      </c>
      <c r="D4950">
        <v>6612060</v>
      </c>
      <c r="E4950">
        <v>8004180</v>
      </c>
      <c r="F4950" s="4">
        <f t="shared" si="77"/>
        <v>6989060</v>
      </c>
    </row>
    <row r="4951" spans="1:6" x14ac:dyDescent="0.3">
      <c r="A4951" t="s">
        <v>5835</v>
      </c>
      <c r="B4951">
        <v>176540</v>
      </c>
      <c r="C4951">
        <v>2072560</v>
      </c>
      <c r="D4951">
        <v>143780</v>
      </c>
      <c r="E4951">
        <v>2120360</v>
      </c>
      <c r="F4951" s="4">
        <f t="shared" si="77"/>
        <v>1445566.6666666667</v>
      </c>
    </row>
    <row r="4952" spans="1:6" x14ac:dyDescent="0.3">
      <c r="A4952" t="s">
        <v>5836</v>
      </c>
      <c r="B4952">
        <v>556000</v>
      </c>
      <c r="C4952">
        <v>2173950</v>
      </c>
      <c r="D4952">
        <v>2758330</v>
      </c>
      <c r="E4952">
        <v>2224920</v>
      </c>
      <c r="F4952" s="4">
        <f t="shared" si="77"/>
        <v>2385733.3333333335</v>
      </c>
    </row>
    <row r="4953" spans="1:6" x14ac:dyDescent="0.3">
      <c r="A4953" t="s">
        <v>5837</v>
      </c>
      <c r="B4953">
        <v>740000</v>
      </c>
      <c r="C4953">
        <v>1740000</v>
      </c>
      <c r="D4953">
        <v>1488920</v>
      </c>
      <c r="E4953">
        <v>1312770</v>
      </c>
      <c r="F4953" s="4">
        <f t="shared" si="77"/>
        <v>1513896.6666666667</v>
      </c>
    </row>
    <row r="4954" spans="1:6" x14ac:dyDescent="0.3">
      <c r="A4954" t="s">
        <v>5838</v>
      </c>
      <c r="B4954">
        <v>2839220</v>
      </c>
      <c r="C4954">
        <v>2106660</v>
      </c>
      <c r="D4954">
        <v>2127250</v>
      </c>
      <c r="E4954">
        <v>2069980</v>
      </c>
      <c r="F4954" s="4">
        <f t="shared" si="77"/>
        <v>2101296.6666666665</v>
      </c>
    </row>
    <row r="4955" spans="1:6" x14ac:dyDescent="0.3">
      <c r="A4955" t="s">
        <v>5839</v>
      </c>
      <c r="B4955">
        <v>0</v>
      </c>
      <c r="C4955">
        <v>0</v>
      </c>
      <c r="D4955">
        <v>852100</v>
      </c>
      <c r="E4955">
        <v>820000</v>
      </c>
      <c r="F4955" s="4">
        <f t="shared" si="77"/>
        <v>557366.66666666663</v>
      </c>
    </row>
    <row r="4956" spans="1:6" x14ac:dyDescent="0.3">
      <c r="A4956" t="s">
        <v>5840</v>
      </c>
      <c r="B4956">
        <v>0</v>
      </c>
      <c r="C4956">
        <v>2960000</v>
      </c>
      <c r="D4956">
        <v>0</v>
      </c>
      <c r="E4956">
        <v>0</v>
      </c>
      <c r="F4956" s="4">
        <f t="shared" si="77"/>
        <v>986666.66666666663</v>
      </c>
    </row>
    <row r="4957" spans="1:6" x14ac:dyDescent="0.3">
      <c r="A4957" t="s">
        <v>5841</v>
      </c>
      <c r="B4957">
        <v>411950</v>
      </c>
      <c r="C4957">
        <v>0</v>
      </c>
      <c r="D4957">
        <v>0</v>
      </c>
      <c r="E4957">
        <v>1393300</v>
      </c>
      <c r="F4957" s="4">
        <f t="shared" si="77"/>
        <v>464433.33333333331</v>
      </c>
    </row>
    <row r="4958" spans="1:6" x14ac:dyDescent="0.3">
      <c r="A4958" t="s">
        <v>5842</v>
      </c>
      <c r="B4958">
        <v>4082200</v>
      </c>
      <c r="C4958">
        <v>1189000</v>
      </c>
      <c r="D4958">
        <v>2065670</v>
      </c>
      <c r="E4958">
        <v>3640030</v>
      </c>
      <c r="F4958" s="4">
        <f t="shared" si="77"/>
        <v>2298233.3333333335</v>
      </c>
    </row>
    <row r="4959" spans="1:6" x14ac:dyDescent="0.3">
      <c r="A4959" t="s">
        <v>5843</v>
      </c>
      <c r="B4959">
        <v>2151240</v>
      </c>
      <c r="C4959">
        <v>4058440</v>
      </c>
      <c r="D4959">
        <v>2134400</v>
      </c>
      <c r="E4959">
        <v>4044000</v>
      </c>
      <c r="F4959" s="4">
        <f t="shared" si="77"/>
        <v>3412280</v>
      </c>
    </row>
    <row r="4960" spans="1:6" x14ac:dyDescent="0.3">
      <c r="A4960" t="s">
        <v>5844</v>
      </c>
      <c r="B4960">
        <v>6517540</v>
      </c>
      <c r="C4960">
        <v>9312940</v>
      </c>
      <c r="D4960">
        <v>5305700</v>
      </c>
      <c r="E4960">
        <v>0</v>
      </c>
      <c r="F4960" s="4">
        <f t="shared" si="77"/>
        <v>4872880</v>
      </c>
    </row>
    <row r="4961" spans="1:6" x14ac:dyDescent="0.3">
      <c r="A4961" t="s">
        <v>5845</v>
      </c>
      <c r="B4961">
        <v>2725500</v>
      </c>
      <c r="C4961">
        <v>2375100</v>
      </c>
      <c r="D4961">
        <v>2623700</v>
      </c>
      <c r="E4961">
        <v>2921700</v>
      </c>
      <c r="F4961" s="4">
        <f t="shared" si="77"/>
        <v>2640166.6666666665</v>
      </c>
    </row>
    <row r="4962" spans="1:6" x14ac:dyDescent="0.3">
      <c r="A4962" t="s">
        <v>5846</v>
      </c>
      <c r="B4962">
        <v>700500</v>
      </c>
      <c r="C4962">
        <v>602420</v>
      </c>
      <c r="D4962">
        <v>691300</v>
      </c>
      <c r="E4962">
        <v>0</v>
      </c>
      <c r="F4962" s="4">
        <f t="shared" si="77"/>
        <v>431240</v>
      </c>
    </row>
    <row r="4963" spans="1:6" x14ac:dyDescent="0.3">
      <c r="A4963" t="s">
        <v>5847</v>
      </c>
      <c r="B4963">
        <v>424600</v>
      </c>
      <c r="C4963">
        <v>0</v>
      </c>
      <c r="D4963">
        <v>0</v>
      </c>
      <c r="E4963">
        <v>0</v>
      </c>
      <c r="F4963" s="4">
        <f t="shared" si="77"/>
        <v>0</v>
      </c>
    </row>
    <row r="4964" spans="1:6" x14ac:dyDescent="0.3">
      <c r="A4964" t="s">
        <v>5848</v>
      </c>
      <c r="B4964">
        <v>324870</v>
      </c>
      <c r="C4964">
        <v>218400</v>
      </c>
      <c r="D4964">
        <v>0</v>
      </c>
      <c r="E4964">
        <v>0</v>
      </c>
      <c r="F4964" s="4">
        <f t="shared" si="77"/>
        <v>72800</v>
      </c>
    </row>
    <row r="4965" spans="1:6" x14ac:dyDescent="0.3">
      <c r="A4965" t="s">
        <v>5849</v>
      </c>
      <c r="B4965">
        <v>996000</v>
      </c>
      <c r="C4965">
        <v>160000</v>
      </c>
      <c r="D4965">
        <v>583440</v>
      </c>
      <c r="E4965">
        <v>1527200</v>
      </c>
      <c r="F4965" s="4">
        <f t="shared" si="77"/>
        <v>756880</v>
      </c>
    </row>
    <row r="4966" spans="1:6" x14ac:dyDescent="0.3">
      <c r="A4966" t="s">
        <v>5850</v>
      </c>
      <c r="B4966">
        <v>456820</v>
      </c>
      <c r="C4966">
        <v>258440</v>
      </c>
      <c r="D4966">
        <v>1534260</v>
      </c>
      <c r="E4966">
        <v>755300</v>
      </c>
      <c r="F4966" s="4">
        <f t="shared" si="77"/>
        <v>849333.33333333337</v>
      </c>
    </row>
    <row r="4967" spans="1:6" x14ac:dyDescent="0.3">
      <c r="A4967" t="s">
        <v>5851</v>
      </c>
      <c r="B4967">
        <v>2262540</v>
      </c>
      <c r="C4967">
        <v>0</v>
      </c>
      <c r="D4967">
        <v>2174880</v>
      </c>
      <c r="E4967">
        <v>0</v>
      </c>
      <c r="F4967" s="4">
        <f t="shared" si="77"/>
        <v>724960</v>
      </c>
    </row>
    <row r="4968" spans="1:6" x14ac:dyDescent="0.3">
      <c r="A4968" t="s">
        <v>5852</v>
      </c>
      <c r="B4968">
        <v>565400</v>
      </c>
      <c r="C4968">
        <v>0</v>
      </c>
      <c r="D4968">
        <v>944300</v>
      </c>
      <c r="E4968">
        <v>1373800</v>
      </c>
      <c r="F4968" s="4">
        <f t="shared" si="77"/>
        <v>772700</v>
      </c>
    </row>
    <row r="4969" spans="1:6" x14ac:dyDescent="0.3">
      <c r="A4969" t="s">
        <v>5853</v>
      </c>
      <c r="B4969">
        <v>775320</v>
      </c>
      <c r="C4969">
        <v>305000</v>
      </c>
      <c r="D4969">
        <v>1113840</v>
      </c>
      <c r="E4969">
        <v>735060</v>
      </c>
      <c r="F4969" s="4">
        <f t="shared" si="77"/>
        <v>717966.66666666663</v>
      </c>
    </row>
    <row r="4970" spans="1:6" x14ac:dyDescent="0.3">
      <c r="A4970" t="s">
        <v>5854</v>
      </c>
      <c r="B4970">
        <v>0</v>
      </c>
      <c r="C4970">
        <v>979160</v>
      </c>
      <c r="D4970">
        <v>1468740</v>
      </c>
      <c r="E4970">
        <v>1155700</v>
      </c>
      <c r="F4970" s="4">
        <f t="shared" si="77"/>
        <v>1201200</v>
      </c>
    </row>
    <row r="4971" spans="1:6" x14ac:dyDescent="0.3">
      <c r="A4971" t="s">
        <v>5855</v>
      </c>
      <c r="B4971">
        <v>0</v>
      </c>
      <c r="C4971">
        <v>485710</v>
      </c>
      <c r="D4971">
        <v>671140</v>
      </c>
      <c r="E4971">
        <v>0</v>
      </c>
      <c r="F4971" s="4">
        <f t="shared" si="77"/>
        <v>385616.66666666669</v>
      </c>
    </row>
    <row r="4972" spans="1:6" x14ac:dyDescent="0.3">
      <c r="A4972" t="s">
        <v>5856</v>
      </c>
      <c r="B4972">
        <v>0</v>
      </c>
      <c r="C4972">
        <v>526500</v>
      </c>
      <c r="D4972">
        <v>17995840</v>
      </c>
      <c r="E4972">
        <v>2255700</v>
      </c>
      <c r="F4972" s="4">
        <f t="shared" si="77"/>
        <v>6926013.333333333</v>
      </c>
    </row>
    <row r="4973" spans="1:6" x14ac:dyDescent="0.3">
      <c r="A4973" t="s">
        <v>5857</v>
      </c>
      <c r="B4973">
        <v>0</v>
      </c>
      <c r="C4973">
        <v>7116800</v>
      </c>
      <c r="D4973">
        <v>14522500</v>
      </c>
      <c r="E4973">
        <v>6415200</v>
      </c>
      <c r="F4973" s="4">
        <f t="shared" si="77"/>
        <v>9351500</v>
      </c>
    </row>
    <row r="4974" spans="1:6" x14ac:dyDescent="0.3">
      <c r="A4974" t="s">
        <v>5858</v>
      </c>
      <c r="B4974">
        <v>0</v>
      </c>
      <c r="C4974">
        <v>0</v>
      </c>
      <c r="D4974">
        <v>534900</v>
      </c>
      <c r="E4974">
        <v>0</v>
      </c>
      <c r="F4974" s="4">
        <f t="shared" si="77"/>
        <v>178300</v>
      </c>
    </row>
    <row r="4975" spans="1:6" x14ac:dyDescent="0.3">
      <c r="A4975" t="s">
        <v>5859</v>
      </c>
      <c r="B4975">
        <v>1949220</v>
      </c>
      <c r="C4975">
        <v>929240</v>
      </c>
      <c r="D4975">
        <v>353990</v>
      </c>
      <c r="E4975">
        <v>0</v>
      </c>
      <c r="F4975" s="4">
        <f t="shared" si="77"/>
        <v>427743.33333333331</v>
      </c>
    </row>
    <row r="4976" spans="1:6" x14ac:dyDescent="0.3">
      <c r="A4976" t="s">
        <v>5860</v>
      </c>
      <c r="B4976">
        <v>2652660</v>
      </c>
      <c r="C4976">
        <v>2101190</v>
      </c>
      <c r="D4976">
        <v>2574640</v>
      </c>
      <c r="E4976">
        <v>2979040</v>
      </c>
      <c r="F4976" s="4">
        <f t="shared" si="77"/>
        <v>2551623.3333333335</v>
      </c>
    </row>
    <row r="4977" spans="1:6" x14ac:dyDescent="0.3">
      <c r="A4977" t="s">
        <v>5861</v>
      </c>
      <c r="B4977">
        <v>922740</v>
      </c>
      <c r="C4977">
        <v>2680860</v>
      </c>
      <c r="D4977">
        <v>3032930</v>
      </c>
      <c r="E4977">
        <v>820000</v>
      </c>
      <c r="F4977" s="4">
        <f t="shared" si="77"/>
        <v>2177930</v>
      </c>
    </row>
    <row r="4978" spans="1:6" x14ac:dyDescent="0.3">
      <c r="A4978" t="s">
        <v>5862</v>
      </c>
      <c r="B4978">
        <v>0</v>
      </c>
      <c r="C4978">
        <v>2526350</v>
      </c>
      <c r="D4978">
        <v>2184420</v>
      </c>
      <c r="E4978">
        <v>2140000</v>
      </c>
      <c r="F4978" s="4">
        <f t="shared" si="77"/>
        <v>2283590</v>
      </c>
    </row>
    <row r="4979" spans="1:6" x14ac:dyDescent="0.3">
      <c r="A4979" t="s">
        <v>5863</v>
      </c>
      <c r="B4979">
        <v>0</v>
      </c>
      <c r="C4979">
        <v>0</v>
      </c>
      <c r="D4979">
        <v>892590</v>
      </c>
      <c r="E4979">
        <v>0</v>
      </c>
      <c r="F4979" s="4">
        <f t="shared" si="77"/>
        <v>297530</v>
      </c>
    </row>
    <row r="4980" spans="1:6" x14ac:dyDescent="0.3">
      <c r="A4980" t="s">
        <v>5864</v>
      </c>
      <c r="B4980">
        <v>5660540</v>
      </c>
      <c r="C4980">
        <v>4625300</v>
      </c>
      <c r="D4980">
        <v>3955000</v>
      </c>
      <c r="E4980">
        <v>6587250</v>
      </c>
      <c r="F4980" s="4">
        <f t="shared" si="77"/>
        <v>5055850</v>
      </c>
    </row>
    <row r="4981" spans="1:6" x14ac:dyDescent="0.3">
      <c r="A4981" t="s">
        <v>5865</v>
      </c>
      <c r="B4981">
        <v>447100</v>
      </c>
      <c r="C4981">
        <v>228000</v>
      </c>
      <c r="D4981">
        <v>455000</v>
      </c>
      <c r="E4981">
        <v>660500</v>
      </c>
      <c r="F4981" s="4">
        <f t="shared" si="77"/>
        <v>447833.33333333331</v>
      </c>
    </row>
    <row r="4982" spans="1:6" x14ac:dyDescent="0.3">
      <c r="A4982" t="s">
        <v>5866</v>
      </c>
      <c r="B4982">
        <v>280580</v>
      </c>
      <c r="C4982">
        <v>680680</v>
      </c>
      <c r="D4982">
        <v>767820</v>
      </c>
      <c r="E4982">
        <v>1977940</v>
      </c>
      <c r="F4982" s="4">
        <f t="shared" si="77"/>
        <v>1142146.6666666667</v>
      </c>
    </row>
    <row r="4983" spans="1:6" x14ac:dyDescent="0.3">
      <c r="A4983" t="s">
        <v>5867</v>
      </c>
      <c r="B4983">
        <v>6057100</v>
      </c>
      <c r="C4983">
        <v>6338120</v>
      </c>
      <c r="D4983">
        <v>7404250</v>
      </c>
      <c r="E4983">
        <v>8275010</v>
      </c>
      <c r="F4983" s="4">
        <f t="shared" si="77"/>
        <v>7339126.666666667</v>
      </c>
    </row>
    <row r="4984" spans="1:6" x14ac:dyDescent="0.3">
      <c r="A4984" t="s">
        <v>5868</v>
      </c>
      <c r="B4984">
        <v>0</v>
      </c>
      <c r="C4984">
        <v>448400</v>
      </c>
      <c r="D4984">
        <v>0</v>
      </c>
      <c r="E4984">
        <v>0</v>
      </c>
      <c r="F4984" s="4">
        <f t="shared" si="77"/>
        <v>149466.66666666666</v>
      </c>
    </row>
    <row r="4985" spans="1:6" x14ac:dyDescent="0.3">
      <c r="A4985" t="s">
        <v>5869</v>
      </c>
      <c r="B4985">
        <v>5562200</v>
      </c>
      <c r="C4985">
        <v>4298000</v>
      </c>
      <c r="D4985">
        <v>2692160</v>
      </c>
      <c r="E4985">
        <v>6419060</v>
      </c>
      <c r="F4985" s="4">
        <f t="shared" si="77"/>
        <v>4469740</v>
      </c>
    </row>
    <row r="4986" spans="1:6" x14ac:dyDescent="0.3">
      <c r="A4986" t="s">
        <v>5870</v>
      </c>
      <c r="B4986">
        <v>202400</v>
      </c>
      <c r="C4986">
        <v>256000</v>
      </c>
      <c r="D4986">
        <v>300300</v>
      </c>
      <c r="E4986">
        <v>820000</v>
      </c>
      <c r="F4986" s="4">
        <f t="shared" si="77"/>
        <v>458766.66666666669</v>
      </c>
    </row>
    <row r="4987" spans="1:6" x14ac:dyDescent="0.3">
      <c r="A4987" t="s">
        <v>5871</v>
      </c>
      <c r="B4987">
        <v>785200</v>
      </c>
      <c r="C4987">
        <v>2213270</v>
      </c>
      <c r="D4987">
        <v>2555660</v>
      </c>
      <c r="E4987">
        <v>890080</v>
      </c>
      <c r="F4987" s="4">
        <f t="shared" si="77"/>
        <v>1886336.6666666667</v>
      </c>
    </row>
    <row r="4988" spans="1:6" x14ac:dyDescent="0.3">
      <c r="A4988" t="s">
        <v>5872</v>
      </c>
      <c r="B4988">
        <v>0</v>
      </c>
      <c r="C4988">
        <v>2016100</v>
      </c>
      <c r="D4988">
        <v>730000</v>
      </c>
      <c r="E4988">
        <v>703800</v>
      </c>
      <c r="F4988" s="4">
        <f t="shared" si="77"/>
        <v>1149966.6666666667</v>
      </c>
    </row>
    <row r="4989" spans="1:6" x14ac:dyDescent="0.3">
      <c r="A4989" t="s">
        <v>5873</v>
      </c>
      <c r="B4989">
        <v>4968600</v>
      </c>
      <c r="C4989">
        <v>1480000</v>
      </c>
      <c r="D4989">
        <v>1019200</v>
      </c>
      <c r="E4989">
        <v>0</v>
      </c>
      <c r="F4989" s="4">
        <f t="shared" si="77"/>
        <v>833066.66666666663</v>
      </c>
    </row>
    <row r="4990" spans="1:6" x14ac:dyDescent="0.3">
      <c r="A4990" t="s">
        <v>5874</v>
      </c>
      <c r="B4990">
        <v>24922060</v>
      </c>
      <c r="C4990">
        <v>19208540</v>
      </c>
      <c r="D4990">
        <v>20917490</v>
      </c>
      <c r="E4990">
        <v>20826100</v>
      </c>
      <c r="F4990" s="4">
        <f t="shared" si="77"/>
        <v>20317376.666666668</v>
      </c>
    </row>
    <row r="4991" spans="1:6" x14ac:dyDescent="0.3">
      <c r="A4991" t="s">
        <v>5875</v>
      </c>
      <c r="B4991">
        <v>0</v>
      </c>
      <c r="C4991">
        <v>2914540</v>
      </c>
      <c r="D4991">
        <v>0</v>
      </c>
      <c r="E4991">
        <v>1159900</v>
      </c>
      <c r="F4991" s="4">
        <f t="shared" si="77"/>
        <v>1358146.6666666667</v>
      </c>
    </row>
    <row r="4992" spans="1:6" x14ac:dyDescent="0.3">
      <c r="A4992" t="s">
        <v>5876</v>
      </c>
      <c r="B4992">
        <v>305000</v>
      </c>
      <c r="C4992">
        <v>6075100</v>
      </c>
      <c r="D4992">
        <v>5403480</v>
      </c>
      <c r="E4992">
        <v>4182030</v>
      </c>
      <c r="F4992" s="4">
        <f t="shared" si="77"/>
        <v>5220203.333333333</v>
      </c>
    </row>
    <row r="4993" spans="1:6" x14ac:dyDescent="0.3">
      <c r="A4993" t="s">
        <v>5877</v>
      </c>
      <c r="B4993">
        <v>309400</v>
      </c>
      <c r="C4993">
        <v>2033060</v>
      </c>
      <c r="D4993">
        <v>0</v>
      </c>
      <c r="E4993">
        <v>2015900</v>
      </c>
      <c r="F4993" s="4">
        <f t="shared" si="77"/>
        <v>1349653.3333333333</v>
      </c>
    </row>
    <row r="4994" spans="1:6" x14ac:dyDescent="0.3">
      <c r="A4994" t="s">
        <v>5878</v>
      </c>
      <c r="B4994">
        <v>160000</v>
      </c>
      <c r="C4994">
        <v>0</v>
      </c>
      <c r="D4994">
        <v>0</v>
      </c>
      <c r="E4994">
        <v>0</v>
      </c>
      <c r="F4994" s="4">
        <f t="shared" si="77"/>
        <v>0</v>
      </c>
    </row>
    <row r="4995" spans="1:6" x14ac:dyDescent="0.3">
      <c r="A4995" t="s">
        <v>5879</v>
      </c>
      <c r="B4995">
        <v>4970700</v>
      </c>
      <c r="C4995">
        <v>15215650</v>
      </c>
      <c r="D4995">
        <v>1498700</v>
      </c>
      <c r="E4995">
        <v>497920</v>
      </c>
      <c r="F4995" s="4">
        <f t="shared" ref="F4995:F5058" si="78">SUM(C4995:E4995)/3</f>
        <v>5737423.333333333</v>
      </c>
    </row>
    <row r="4996" spans="1:6" x14ac:dyDescent="0.3">
      <c r="A4996" t="s">
        <v>5880</v>
      </c>
      <c r="B4996">
        <v>665210</v>
      </c>
      <c r="C4996">
        <v>2137590</v>
      </c>
      <c r="D4996">
        <v>2445420</v>
      </c>
      <c r="E4996">
        <v>3099930</v>
      </c>
      <c r="F4996" s="4">
        <f t="shared" si="78"/>
        <v>2560980</v>
      </c>
    </row>
    <row r="4997" spans="1:6" x14ac:dyDescent="0.3">
      <c r="A4997" t="s">
        <v>5881</v>
      </c>
      <c r="B4997">
        <v>160000</v>
      </c>
      <c r="C4997">
        <v>0</v>
      </c>
      <c r="D4997">
        <v>264600</v>
      </c>
      <c r="E4997">
        <v>682600</v>
      </c>
      <c r="F4997" s="4">
        <f t="shared" si="78"/>
        <v>315733.33333333331</v>
      </c>
    </row>
    <row r="4998" spans="1:6" x14ac:dyDescent="0.3">
      <c r="A4998" t="s">
        <v>5882</v>
      </c>
      <c r="B4998">
        <v>6730360</v>
      </c>
      <c r="C4998">
        <v>6210750</v>
      </c>
      <c r="D4998">
        <v>5266100</v>
      </c>
      <c r="E4998">
        <v>7203840</v>
      </c>
      <c r="F4998" s="4">
        <f t="shared" si="78"/>
        <v>6226896.666666667</v>
      </c>
    </row>
    <row r="4999" spans="1:6" x14ac:dyDescent="0.3">
      <c r="A4999" t="s">
        <v>5883</v>
      </c>
      <c r="B4999">
        <v>984000</v>
      </c>
      <c r="C4999">
        <v>516000</v>
      </c>
      <c r="D4999">
        <v>1024000</v>
      </c>
      <c r="E4999">
        <v>1937530</v>
      </c>
      <c r="F4999" s="4">
        <f t="shared" si="78"/>
        <v>1159176.6666666667</v>
      </c>
    </row>
    <row r="5000" spans="1:6" x14ac:dyDescent="0.3">
      <c r="A5000" t="s">
        <v>828</v>
      </c>
      <c r="B5000">
        <v>976160</v>
      </c>
      <c r="C5000">
        <v>4270360</v>
      </c>
      <c r="D5000">
        <v>9195660</v>
      </c>
      <c r="E5000">
        <v>4057390</v>
      </c>
      <c r="F5000" s="4">
        <f t="shared" si="78"/>
        <v>5841136.666666667</v>
      </c>
    </row>
    <row r="5001" spans="1:6" x14ac:dyDescent="0.3">
      <c r="A5001" t="s">
        <v>5884</v>
      </c>
      <c r="B5001">
        <v>2152320</v>
      </c>
      <c r="C5001">
        <v>228000</v>
      </c>
      <c r="D5001">
        <v>2105200</v>
      </c>
      <c r="E5001">
        <v>0</v>
      </c>
      <c r="F5001" s="4">
        <f t="shared" si="78"/>
        <v>777733.33333333337</v>
      </c>
    </row>
    <row r="5002" spans="1:6" x14ac:dyDescent="0.3">
      <c r="A5002" t="s">
        <v>5885</v>
      </c>
      <c r="B5002">
        <v>4587250</v>
      </c>
      <c r="C5002">
        <v>9729600</v>
      </c>
      <c r="D5002">
        <v>11299340</v>
      </c>
      <c r="E5002">
        <v>7994200</v>
      </c>
      <c r="F5002" s="4">
        <f t="shared" si="78"/>
        <v>9674380</v>
      </c>
    </row>
    <row r="5003" spans="1:6" x14ac:dyDescent="0.3">
      <c r="A5003" t="s">
        <v>5886</v>
      </c>
      <c r="B5003">
        <v>783940</v>
      </c>
      <c r="C5003">
        <v>0</v>
      </c>
      <c r="D5003">
        <v>0</v>
      </c>
      <c r="E5003">
        <v>1886720</v>
      </c>
      <c r="F5003" s="4">
        <f t="shared" si="78"/>
        <v>628906.66666666663</v>
      </c>
    </row>
    <row r="5004" spans="1:6" x14ac:dyDescent="0.3">
      <c r="A5004" t="s">
        <v>5887</v>
      </c>
      <c r="B5004">
        <v>2065400</v>
      </c>
      <c r="C5004">
        <v>3245400</v>
      </c>
      <c r="D5004">
        <v>2018380</v>
      </c>
      <c r="E5004">
        <v>2016560</v>
      </c>
      <c r="F5004" s="4">
        <f t="shared" si="78"/>
        <v>2426780</v>
      </c>
    </row>
    <row r="5005" spans="1:6" x14ac:dyDescent="0.3">
      <c r="A5005" t="s">
        <v>5888</v>
      </c>
      <c r="B5005">
        <v>3334500</v>
      </c>
      <c r="C5005">
        <v>1349530</v>
      </c>
      <c r="D5005">
        <v>1289280</v>
      </c>
      <c r="E5005">
        <v>2375060</v>
      </c>
      <c r="F5005" s="4">
        <f t="shared" si="78"/>
        <v>1671290</v>
      </c>
    </row>
    <row r="5006" spans="1:6" x14ac:dyDescent="0.3">
      <c r="A5006" t="s">
        <v>5889</v>
      </c>
      <c r="B5006">
        <v>7687750</v>
      </c>
      <c r="C5006">
        <v>1890500</v>
      </c>
      <c r="D5006">
        <v>2293000</v>
      </c>
      <c r="E5006">
        <v>6820450</v>
      </c>
      <c r="F5006" s="4">
        <f t="shared" si="78"/>
        <v>3667983.3333333335</v>
      </c>
    </row>
    <row r="5007" spans="1:6" x14ac:dyDescent="0.3">
      <c r="A5007" t="s">
        <v>5890</v>
      </c>
      <c r="B5007">
        <v>4065400</v>
      </c>
      <c r="C5007">
        <v>6139770</v>
      </c>
      <c r="D5007">
        <v>6060600</v>
      </c>
      <c r="E5007">
        <v>6150660</v>
      </c>
      <c r="F5007" s="4">
        <f t="shared" si="78"/>
        <v>6117010</v>
      </c>
    </row>
    <row r="5008" spans="1:6" x14ac:dyDescent="0.3">
      <c r="A5008" t="s">
        <v>5891</v>
      </c>
      <c r="B5008">
        <v>427700</v>
      </c>
      <c r="C5008">
        <v>1238660</v>
      </c>
      <c r="D5008">
        <v>950000</v>
      </c>
      <c r="E5008">
        <v>0</v>
      </c>
      <c r="F5008" s="4">
        <f t="shared" si="78"/>
        <v>729553.33333333337</v>
      </c>
    </row>
    <row r="5009" spans="1:6" x14ac:dyDescent="0.3">
      <c r="A5009" t="s">
        <v>5892</v>
      </c>
      <c r="B5009">
        <v>3039650</v>
      </c>
      <c r="C5009">
        <v>2481000</v>
      </c>
      <c r="D5009">
        <v>2148510</v>
      </c>
      <c r="E5009">
        <v>2202200</v>
      </c>
      <c r="F5009" s="4">
        <f t="shared" si="78"/>
        <v>2277236.6666666665</v>
      </c>
    </row>
    <row r="5010" spans="1:6" x14ac:dyDescent="0.3">
      <c r="A5010" t="s">
        <v>5893</v>
      </c>
      <c r="B5010">
        <v>4530960</v>
      </c>
      <c r="C5010">
        <v>5833250</v>
      </c>
      <c r="D5010">
        <v>4678500</v>
      </c>
      <c r="E5010">
        <v>7038250</v>
      </c>
      <c r="F5010" s="4">
        <f t="shared" si="78"/>
        <v>5850000</v>
      </c>
    </row>
    <row r="5011" spans="1:6" x14ac:dyDescent="0.3">
      <c r="A5011" t="s">
        <v>5894</v>
      </c>
      <c r="B5011">
        <v>397800</v>
      </c>
      <c r="C5011">
        <v>2132100</v>
      </c>
      <c r="D5011">
        <v>2077800</v>
      </c>
      <c r="E5011">
        <v>0</v>
      </c>
      <c r="F5011" s="4">
        <f t="shared" si="78"/>
        <v>1403300</v>
      </c>
    </row>
    <row r="5012" spans="1:6" x14ac:dyDescent="0.3">
      <c r="A5012" t="s">
        <v>5895</v>
      </c>
      <c r="B5012">
        <v>264000</v>
      </c>
      <c r="C5012">
        <v>2075580</v>
      </c>
      <c r="D5012">
        <v>0</v>
      </c>
      <c r="E5012">
        <v>2016460</v>
      </c>
      <c r="F5012" s="4">
        <f t="shared" si="78"/>
        <v>1364013.3333333333</v>
      </c>
    </row>
    <row r="5013" spans="1:6" x14ac:dyDescent="0.3">
      <c r="A5013" t="s">
        <v>5896</v>
      </c>
      <c r="B5013">
        <v>3121360</v>
      </c>
      <c r="C5013">
        <v>3816790</v>
      </c>
      <c r="D5013">
        <v>2347800</v>
      </c>
      <c r="E5013">
        <v>2418780</v>
      </c>
      <c r="F5013" s="4">
        <f t="shared" si="78"/>
        <v>2861123.3333333335</v>
      </c>
    </row>
    <row r="5014" spans="1:6" x14ac:dyDescent="0.3">
      <c r="A5014" t="s">
        <v>5897</v>
      </c>
      <c r="B5014">
        <v>0</v>
      </c>
      <c r="C5014">
        <v>1207820</v>
      </c>
      <c r="D5014">
        <v>1700200</v>
      </c>
      <c r="E5014">
        <v>0</v>
      </c>
      <c r="F5014" s="4">
        <f t="shared" si="78"/>
        <v>969340</v>
      </c>
    </row>
    <row r="5015" spans="1:6" x14ac:dyDescent="0.3">
      <c r="A5015" t="s">
        <v>5898</v>
      </c>
      <c r="B5015">
        <v>568900</v>
      </c>
      <c r="C5015">
        <v>2668690</v>
      </c>
      <c r="D5015">
        <v>3424170</v>
      </c>
      <c r="E5015">
        <v>4281180</v>
      </c>
      <c r="F5015" s="4">
        <f t="shared" si="78"/>
        <v>3458013.3333333335</v>
      </c>
    </row>
    <row r="5016" spans="1:6" x14ac:dyDescent="0.3">
      <c r="A5016" t="s">
        <v>5899</v>
      </c>
      <c r="B5016">
        <v>6456650</v>
      </c>
      <c r="C5016">
        <v>9733300</v>
      </c>
      <c r="D5016">
        <v>10028400</v>
      </c>
      <c r="E5016">
        <v>8583200</v>
      </c>
      <c r="F5016" s="4">
        <f t="shared" si="78"/>
        <v>9448300</v>
      </c>
    </row>
    <row r="5017" spans="1:6" x14ac:dyDescent="0.3">
      <c r="A5017" t="s">
        <v>344</v>
      </c>
      <c r="B5017">
        <v>823200</v>
      </c>
      <c r="C5017">
        <v>1621220</v>
      </c>
      <c r="D5017">
        <v>463500</v>
      </c>
      <c r="E5017">
        <v>1026700</v>
      </c>
      <c r="F5017" s="4">
        <f t="shared" si="78"/>
        <v>1037140</v>
      </c>
    </row>
    <row r="5018" spans="1:6" x14ac:dyDescent="0.3">
      <c r="A5018" t="s">
        <v>5900</v>
      </c>
      <c r="B5018">
        <v>1516690</v>
      </c>
      <c r="C5018">
        <v>919100</v>
      </c>
      <c r="D5018">
        <v>0</v>
      </c>
      <c r="E5018">
        <v>1119300</v>
      </c>
      <c r="F5018" s="4">
        <f t="shared" si="78"/>
        <v>679466.66666666663</v>
      </c>
    </row>
    <row r="5019" spans="1:6" x14ac:dyDescent="0.3">
      <c r="A5019" t="s">
        <v>288</v>
      </c>
      <c r="B5019">
        <v>899200</v>
      </c>
      <c r="C5019">
        <v>6831850</v>
      </c>
      <c r="D5019">
        <v>6638620</v>
      </c>
      <c r="E5019">
        <v>2982800</v>
      </c>
      <c r="F5019" s="4">
        <f t="shared" si="78"/>
        <v>5484423.333333333</v>
      </c>
    </row>
    <row r="5020" spans="1:6" x14ac:dyDescent="0.3">
      <c r="A5020" t="s">
        <v>5901</v>
      </c>
      <c r="B5020">
        <v>1316240</v>
      </c>
      <c r="C5020">
        <v>448500</v>
      </c>
      <c r="D5020">
        <v>3179470</v>
      </c>
      <c r="E5020">
        <v>2247070</v>
      </c>
      <c r="F5020" s="4">
        <f t="shared" si="78"/>
        <v>1958346.6666666667</v>
      </c>
    </row>
    <row r="5021" spans="1:6" x14ac:dyDescent="0.3">
      <c r="A5021" t="s">
        <v>5902</v>
      </c>
      <c r="B5021">
        <v>6318300</v>
      </c>
      <c r="C5021">
        <v>8987100</v>
      </c>
      <c r="D5021">
        <v>5360600</v>
      </c>
      <c r="E5021">
        <v>7380650</v>
      </c>
      <c r="F5021" s="4">
        <f t="shared" si="78"/>
        <v>7242783.333333333</v>
      </c>
    </row>
    <row r="5022" spans="1:6" x14ac:dyDescent="0.3">
      <c r="A5022" t="s">
        <v>5903</v>
      </c>
      <c r="B5022">
        <v>996000</v>
      </c>
      <c r="C5022">
        <v>0</v>
      </c>
      <c r="D5022">
        <v>644640</v>
      </c>
      <c r="E5022">
        <v>0</v>
      </c>
      <c r="F5022" s="4">
        <f t="shared" si="78"/>
        <v>214880</v>
      </c>
    </row>
    <row r="5023" spans="1:6" x14ac:dyDescent="0.3">
      <c r="A5023" t="s">
        <v>5904</v>
      </c>
      <c r="B5023">
        <v>890560</v>
      </c>
      <c r="C5023">
        <v>709800</v>
      </c>
      <c r="D5023">
        <v>0</v>
      </c>
      <c r="E5023">
        <v>0</v>
      </c>
      <c r="F5023" s="4">
        <f t="shared" si="78"/>
        <v>236600</v>
      </c>
    </row>
    <row r="5024" spans="1:6" x14ac:dyDescent="0.3">
      <c r="A5024" t="s">
        <v>5905</v>
      </c>
      <c r="B5024">
        <v>873300</v>
      </c>
      <c r="C5024">
        <v>384000</v>
      </c>
      <c r="D5024">
        <v>836060</v>
      </c>
      <c r="E5024">
        <v>556960</v>
      </c>
      <c r="F5024" s="4">
        <f t="shared" si="78"/>
        <v>592340</v>
      </c>
    </row>
    <row r="5025" spans="1:6" x14ac:dyDescent="0.3">
      <c r="A5025" t="s">
        <v>5906</v>
      </c>
      <c r="B5025">
        <v>709200</v>
      </c>
      <c r="C5025">
        <v>705700</v>
      </c>
      <c r="D5025">
        <v>0</v>
      </c>
      <c r="E5025">
        <v>0</v>
      </c>
      <c r="F5025" s="4">
        <f t="shared" si="78"/>
        <v>235233.33333333334</v>
      </c>
    </row>
    <row r="5026" spans="1:6" x14ac:dyDescent="0.3">
      <c r="A5026" t="s">
        <v>5907</v>
      </c>
      <c r="B5026">
        <v>0</v>
      </c>
      <c r="C5026">
        <v>2238600</v>
      </c>
      <c r="D5026">
        <v>3609800</v>
      </c>
      <c r="E5026">
        <v>0</v>
      </c>
      <c r="F5026" s="4">
        <f t="shared" si="78"/>
        <v>1949466.6666666667</v>
      </c>
    </row>
    <row r="5027" spans="1:6" x14ac:dyDescent="0.3">
      <c r="A5027" t="s">
        <v>5908</v>
      </c>
      <c r="B5027">
        <v>1878240</v>
      </c>
      <c r="C5027">
        <v>230000</v>
      </c>
      <c r="D5027">
        <v>404040</v>
      </c>
      <c r="E5027">
        <v>1054600</v>
      </c>
      <c r="F5027" s="4">
        <f t="shared" si="78"/>
        <v>562880</v>
      </c>
    </row>
    <row r="5028" spans="1:6" x14ac:dyDescent="0.3">
      <c r="A5028" t="s">
        <v>5909</v>
      </c>
      <c r="B5028">
        <v>0</v>
      </c>
      <c r="C5028">
        <v>6566500</v>
      </c>
      <c r="D5028">
        <v>72186600</v>
      </c>
      <c r="E5028">
        <v>7046750</v>
      </c>
      <c r="F5028" s="4">
        <f t="shared" si="78"/>
        <v>28599950</v>
      </c>
    </row>
    <row r="5029" spans="1:6" x14ac:dyDescent="0.3">
      <c r="A5029" t="s">
        <v>5910</v>
      </c>
      <c r="B5029">
        <v>0</v>
      </c>
      <c r="C5029">
        <v>30217980</v>
      </c>
      <c r="D5029">
        <v>8157440</v>
      </c>
      <c r="E5029">
        <v>15684240</v>
      </c>
      <c r="F5029" s="4">
        <f t="shared" si="78"/>
        <v>18019886.666666668</v>
      </c>
    </row>
    <row r="5030" spans="1:6" x14ac:dyDescent="0.3">
      <c r="A5030" t="s">
        <v>5911</v>
      </c>
      <c r="B5030">
        <v>0</v>
      </c>
      <c r="C5030">
        <v>0</v>
      </c>
      <c r="D5030">
        <v>673400</v>
      </c>
      <c r="E5030">
        <v>0</v>
      </c>
      <c r="F5030" s="4">
        <f t="shared" si="78"/>
        <v>224466.66666666666</v>
      </c>
    </row>
    <row r="5031" spans="1:6" x14ac:dyDescent="0.3">
      <c r="A5031" t="s">
        <v>5912</v>
      </c>
      <c r="B5031">
        <v>0</v>
      </c>
      <c r="C5031">
        <v>899620</v>
      </c>
      <c r="D5031">
        <v>0</v>
      </c>
      <c r="E5031">
        <v>450560</v>
      </c>
      <c r="F5031" s="4">
        <f t="shared" si="78"/>
        <v>450060</v>
      </c>
    </row>
    <row r="5032" spans="1:6" x14ac:dyDescent="0.3">
      <c r="A5032" t="s">
        <v>5913</v>
      </c>
      <c r="B5032">
        <v>722540</v>
      </c>
      <c r="C5032">
        <v>0</v>
      </c>
      <c r="D5032">
        <v>0</v>
      </c>
      <c r="E5032">
        <v>0</v>
      </c>
      <c r="F5032" s="4">
        <f t="shared" si="78"/>
        <v>0</v>
      </c>
    </row>
    <row r="5033" spans="1:6" x14ac:dyDescent="0.3">
      <c r="A5033" t="s">
        <v>5914</v>
      </c>
      <c r="B5033">
        <v>9462410</v>
      </c>
      <c r="C5033">
        <v>9491650</v>
      </c>
      <c r="D5033">
        <v>17072380</v>
      </c>
      <c r="E5033">
        <v>18373590</v>
      </c>
      <c r="F5033" s="4">
        <f t="shared" si="78"/>
        <v>14979206.666666666</v>
      </c>
    </row>
    <row r="5034" spans="1:6" x14ac:dyDescent="0.3">
      <c r="A5034" t="s">
        <v>5915</v>
      </c>
      <c r="B5034">
        <v>160000</v>
      </c>
      <c r="C5034">
        <v>724860</v>
      </c>
      <c r="D5034">
        <v>223860</v>
      </c>
      <c r="E5034">
        <v>1613600</v>
      </c>
      <c r="F5034" s="4">
        <f t="shared" si="78"/>
        <v>854106.66666666663</v>
      </c>
    </row>
    <row r="5035" spans="1:6" x14ac:dyDescent="0.3">
      <c r="A5035" t="s">
        <v>5916</v>
      </c>
      <c r="B5035">
        <v>6484760</v>
      </c>
      <c r="C5035">
        <v>6863880</v>
      </c>
      <c r="D5035">
        <v>0</v>
      </c>
      <c r="E5035">
        <v>9026960</v>
      </c>
      <c r="F5035" s="4">
        <f t="shared" si="78"/>
        <v>5296946.666666667</v>
      </c>
    </row>
    <row r="5036" spans="1:6" x14ac:dyDescent="0.3">
      <c r="A5036" t="s">
        <v>5917</v>
      </c>
      <c r="B5036">
        <v>988000</v>
      </c>
      <c r="C5036">
        <v>309400</v>
      </c>
      <c r="D5036">
        <v>1215930</v>
      </c>
      <c r="E5036">
        <v>1808800</v>
      </c>
      <c r="F5036" s="4">
        <f t="shared" si="78"/>
        <v>1111376.6666666667</v>
      </c>
    </row>
    <row r="5037" spans="1:6" x14ac:dyDescent="0.3">
      <c r="A5037" t="s">
        <v>5918</v>
      </c>
      <c r="B5037">
        <v>0</v>
      </c>
      <c r="C5037">
        <v>563440</v>
      </c>
      <c r="D5037">
        <v>313040</v>
      </c>
      <c r="E5037">
        <v>495040</v>
      </c>
      <c r="F5037" s="4">
        <f t="shared" si="78"/>
        <v>457173.33333333331</v>
      </c>
    </row>
    <row r="5038" spans="1:6" x14ac:dyDescent="0.3">
      <c r="A5038" t="s">
        <v>5919</v>
      </c>
      <c r="B5038">
        <v>4122010</v>
      </c>
      <c r="C5038">
        <v>2414140</v>
      </c>
      <c r="D5038">
        <v>3720690</v>
      </c>
      <c r="E5038">
        <v>3994140</v>
      </c>
      <c r="F5038" s="4">
        <f t="shared" si="78"/>
        <v>3376323.3333333335</v>
      </c>
    </row>
    <row r="5039" spans="1:6" x14ac:dyDescent="0.3">
      <c r="A5039" t="s">
        <v>5920</v>
      </c>
      <c r="B5039">
        <v>2593500</v>
      </c>
      <c r="C5039">
        <v>2067800</v>
      </c>
      <c r="D5039">
        <v>3727360</v>
      </c>
      <c r="E5039">
        <v>1170260</v>
      </c>
      <c r="F5039" s="4">
        <f t="shared" si="78"/>
        <v>2321806.6666666665</v>
      </c>
    </row>
    <row r="5040" spans="1:6" x14ac:dyDescent="0.3">
      <c r="A5040" t="s">
        <v>5921</v>
      </c>
      <c r="B5040">
        <v>0</v>
      </c>
      <c r="C5040">
        <v>0</v>
      </c>
      <c r="D5040">
        <v>492600</v>
      </c>
      <c r="E5040">
        <v>0</v>
      </c>
      <c r="F5040" s="4">
        <f t="shared" si="78"/>
        <v>164200</v>
      </c>
    </row>
    <row r="5041" spans="1:6" x14ac:dyDescent="0.3">
      <c r="A5041" t="s">
        <v>5922</v>
      </c>
      <c r="B5041">
        <v>196560</v>
      </c>
      <c r="C5041">
        <v>2475080</v>
      </c>
      <c r="D5041">
        <v>2225220</v>
      </c>
      <c r="E5041">
        <v>2081050</v>
      </c>
      <c r="F5041" s="4">
        <f t="shared" si="78"/>
        <v>2260450</v>
      </c>
    </row>
    <row r="5042" spans="1:6" x14ac:dyDescent="0.3">
      <c r="A5042" t="s">
        <v>5923</v>
      </c>
      <c r="B5042">
        <v>13158100</v>
      </c>
      <c r="C5042">
        <v>11594260</v>
      </c>
      <c r="D5042">
        <v>11074330</v>
      </c>
      <c r="E5042">
        <v>11014530</v>
      </c>
      <c r="F5042" s="4">
        <f t="shared" si="78"/>
        <v>11227706.666666666</v>
      </c>
    </row>
    <row r="5043" spans="1:6" x14ac:dyDescent="0.3">
      <c r="A5043" t="s">
        <v>5924</v>
      </c>
      <c r="B5043">
        <v>2164650</v>
      </c>
      <c r="C5043">
        <v>3332070</v>
      </c>
      <c r="D5043">
        <v>2373620</v>
      </c>
      <c r="E5043">
        <v>3517280</v>
      </c>
      <c r="F5043" s="4">
        <f t="shared" si="78"/>
        <v>3074323.3333333335</v>
      </c>
    </row>
    <row r="5044" spans="1:6" x14ac:dyDescent="0.3">
      <c r="A5044" t="s">
        <v>5925</v>
      </c>
      <c r="B5044">
        <v>3945360</v>
      </c>
      <c r="C5044">
        <v>4760920</v>
      </c>
      <c r="D5044">
        <v>2402400</v>
      </c>
      <c r="E5044">
        <v>3085900</v>
      </c>
      <c r="F5044" s="4">
        <f t="shared" si="78"/>
        <v>3416406.6666666665</v>
      </c>
    </row>
    <row r="5045" spans="1:6" x14ac:dyDescent="0.3">
      <c r="A5045" t="s">
        <v>5926</v>
      </c>
      <c r="B5045">
        <v>887440</v>
      </c>
      <c r="C5045">
        <v>240240</v>
      </c>
      <c r="D5045">
        <v>0</v>
      </c>
      <c r="E5045">
        <v>416780</v>
      </c>
      <c r="F5045" s="4">
        <f t="shared" si="78"/>
        <v>219006.66666666666</v>
      </c>
    </row>
    <row r="5046" spans="1:6" x14ac:dyDescent="0.3">
      <c r="A5046" t="s">
        <v>5927</v>
      </c>
      <c r="B5046">
        <v>0</v>
      </c>
      <c r="C5046">
        <v>1123510</v>
      </c>
      <c r="D5046">
        <v>0</v>
      </c>
      <c r="E5046">
        <v>0</v>
      </c>
      <c r="F5046" s="4">
        <f t="shared" si="78"/>
        <v>374503.33333333331</v>
      </c>
    </row>
    <row r="5047" spans="1:6" x14ac:dyDescent="0.3">
      <c r="A5047" t="s">
        <v>5928</v>
      </c>
      <c r="B5047">
        <v>568400</v>
      </c>
      <c r="C5047">
        <v>0</v>
      </c>
      <c r="D5047">
        <v>0</v>
      </c>
      <c r="E5047">
        <v>0</v>
      </c>
      <c r="F5047" s="4">
        <f t="shared" si="78"/>
        <v>0</v>
      </c>
    </row>
    <row r="5048" spans="1:6" x14ac:dyDescent="0.3">
      <c r="A5048" t="s">
        <v>5929</v>
      </c>
      <c r="B5048">
        <v>587860</v>
      </c>
      <c r="C5048">
        <v>849180</v>
      </c>
      <c r="D5048">
        <v>1244880</v>
      </c>
      <c r="E5048">
        <v>1958240</v>
      </c>
      <c r="F5048" s="4">
        <f t="shared" si="78"/>
        <v>1350766.6666666667</v>
      </c>
    </row>
    <row r="5049" spans="1:6" x14ac:dyDescent="0.3">
      <c r="A5049" t="s">
        <v>5930</v>
      </c>
      <c r="B5049">
        <v>1331280</v>
      </c>
      <c r="C5049">
        <v>0</v>
      </c>
      <c r="D5049">
        <v>0</v>
      </c>
      <c r="E5049">
        <v>1011100</v>
      </c>
      <c r="F5049" s="4">
        <f t="shared" si="78"/>
        <v>337033.33333333331</v>
      </c>
    </row>
    <row r="5050" spans="1:6" x14ac:dyDescent="0.3">
      <c r="A5050" t="s">
        <v>5931</v>
      </c>
      <c r="B5050">
        <v>2329600</v>
      </c>
      <c r="C5050">
        <v>2535260</v>
      </c>
      <c r="D5050">
        <v>2713960</v>
      </c>
      <c r="E5050">
        <v>2342880</v>
      </c>
      <c r="F5050" s="4">
        <f t="shared" si="78"/>
        <v>2530700</v>
      </c>
    </row>
    <row r="5051" spans="1:6" x14ac:dyDescent="0.3">
      <c r="A5051" t="s">
        <v>5932</v>
      </c>
      <c r="B5051">
        <v>8463780</v>
      </c>
      <c r="C5051">
        <v>750300</v>
      </c>
      <c r="D5051">
        <v>9607070</v>
      </c>
      <c r="E5051">
        <v>2043520</v>
      </c>
      <c r="F5051" s="4">
        <f t="shared" si="78"/>
        <v>4133630</v>
      </c>
    </row>
    <row r="5052" spans="1:6" x14ac:dyDescent="0.3">
      <c r="A5052" t="s">
        <v>5933</v>
      </c>
      <c r="B5052">
        <v>1110000</v>
      </c>
      <c r="C5052">
        <v>740000</v>
      </c>
      <c r="D5052">
        <v>3700000</v>
      </c>
      <c r="E5052">
        <v>1101100</v>
      </c>
      <c r="F5052" s="4">
        <f t="shared" si="78"/>
        <v>1847033.3333333333</v>
      </c>
    </row>
    <row r="5053" spans="1:6" x14ac:dyDescent="0.3">
      <c r="A5053" t="s">
        <v>5934</v>
      </c>
      <c r="B5053">
        <v>3230040</v>
      </c>
      <c r="C5053">
        <v>4852460</v>
      </c>
      <c r="D5053">
        <v>3223280</v>
      </c>
      <c r="E5053">
        <v>3636240</v>
      </c>
      <c r="F5053" s="4">
        <f t="shared" si="78"/>
        <v>3903993.3333333335</v>
      </c>
    </row>
    <row r="5054" spans="1:6" x14ac:dyDescent="0.3">
      <c r="A5054" t="s">
        <v>5935</v>
      </c>
      <c r="B5054">
        <v>824460</v>
      </c>
      <c r="C5054">
        <v>0</v>
      </c>
      <c r="D5054">
        <v>824460</v>
      </c>
      <c r="E5054">
        <v>1042860</v>
      </c>
      <c r="F5054" s="4">
        <f t="shared" si="78"/>
        <v>622440</v>
      </c>
    </row>
    <row r="5055" spans="1:6" x14ac:dyDescent="0.3">
      <c r="A5055" t="s">
        <v>5936</v>
      </c>
      <c r="B5055">
        <v>4266070</v>
      </c>
      <c r="C5055">
        <v>6042620</v>
      </c>
      <c r="D5055">
        <v>5432700</v>
      </c>
      <c r="E5055">
        <v>6302760</v>
      </c>
      <c r="F5055" s="4">
        <f t="shared" si="78"/>
        <v>5926026.666666667</v>
      </c>
    </row>
    <row r="5056" spans="1:6" x14ac:dyDescent="0.3">
      <c r="A5056" t="s">
        <v>5937</v>
      </c>
      <c r="B5056">
        <v>0</v>
      </c>
      <c r="C5056">
        <v>2776260</v>
      </c>
      <c r="D5056">
        <v>2832160</v>
      </c>
      <c r="E5056">
        <v>0</v>
      </c>
      <c r="F5056" s="4">
        <f t="shared" si="78"/>
        <v>1869473.3333333333</v>
      </c>
    </row>
    <row r="5057" spans="1:6" x14ac:dyDescent="0.3">
      <c r="A5057" t="s">
        <v>5938</v>
      </c>
      <c r="B5057">
        <v>1250880</v>
      </c>
      <c r="C5057">
        <v>309400</v>
      </c>
      <c r="D5057">
        <v>0</v>
      </c>
      <c r="E5057">
        <v>0</v>
      </c>
      <c r="F5057" s="4">
        <f t="shared" si="78"/>
        <v>103133.33333333333</v>
      </c>
    </row>
    <row r="5058" spans="1:6" x14ac:dyDescent="0.3">
      <c r="A5058" t="s">
        <v>5939</v>
      </c>
      <c r="B5058">
        <v>160000</v>
      </c>
      <c r="C5058">
        <v>300300</v>
      </c>
      <c r="D5058">
        <v>1134380</v>
      </c>
      <c r="E5058">
        <v>0</v>
      </c>
      <c r="F5058" s="4">
        <f t="shared" si="78"/>
        <v>478226.66666666669</v>
      </c>
    </row>
    <row r="5059" spans="1:6" x14ac:dyDescent="0.3">
      <c r="A5059" t="s">
        <v>5940</v>
      </c>
      <c r="B5059">
        <v>1235650</v>
      </c>
      <c r="C5059">
        <v>0</v>
      </c>
      <c r="D5059">
        <v>0</v>
      </c>
      <c r="E5059">
        <v>815360</v>
      </c>
      <c r="F5059" s="4">
        <f t="shared" ref="F5059:F5122" si="79">SUM(C5059:E5059)/3</f>
        <v>271786.66666666669</v>
      </c>
    </row>
    <row r="5060" spans="1:6" x14ac:dyDescent="0.3">
      <c r="A5060" t="s">
        <v>5941</v>
      </c>
      <c r="B5060">
        <v>0</v>
      </c>
      <c r="C5060">
        <v>0</v>
      </c>
      <c r="D5060">
        <v>1258530</v>
      </c>
      <c r="E5060">
        <v>362000</v>
      </c>
      <c r="F5060" s="4">
        <f t="shared" si="79"/>
        <v>540176.66666666663</v>
      </c>
    </row>
    <row r="5061" spans="1:6" x14ac:dyDescent="0.3">
      <c r="A5061" t="s">
        <v>5942</v>
      </c>
      <c r="B5061">
        <v>7020900</v>
      </c>
      <c r="C5061">
        <v>25653690</v>
      </c>
      <c r="D5061">
        <v>12510600</v>
      </c>
      <c r="E5061">
        <v>18017700</v>
      </c>
      <c r="F5061" s="4">
        <f t="shared" si="79"/>
        <v>18727330</v>
      </c>
    </row>
    <row r="5062" spans="1:6" x14ac:dyDescent="0.3">
      <c r="A5062" t="s">
        <v>5943</v>
      </c>
      <c r="B5062">
        <v>256000</v>
      </c>
      <c r="C5062">
        <v>524600</v>
      </c>
      <c r="D5062">
        <v>228000</v>
      </c>
      <c r="E5062">
        <v>608000</v>
      </c>
      <c r="F5062" s="4">
        <f t="shared" si="79"/>
        <v>453533.33333333331</v>
      </c>
    </row>
    <row r="5063" spans="1:6" x14ac:dyDescent="0.3">
      <c r="A5063" t="s">
        <v>5944</v>
      </c>
      <c r="B5063">
        <v>1223930</v>
      </c>
      <c r="C5063">
        <v>1056510</v>
      </c>
      <c r="D5063">
        <v>2463680</v>
      </c>
      <c r="E5063">
        <v>1072170</v>
      </c>
      <c r="F5063" s="4">
        <f t="shared" si="79"/>
        <v>1530786.6666666667</v>
      </c>
    </row>
    <row r="5064" spans="1:6" x14ac:dyDescent="0.3">
      <c r="A5064" t="s">
        <v>5945</v>
      </c>
      <c r="B5064">
        <v>3700000</v>
      </c>
      <c r="C5064">
        <v>3901200</v>
      </c>
      <c r="D5064">
        <v>2709800</v>
      </c>
      <c r="E5064">
        <v>3792660</v>
      </c>
      <c r="F5064" s="4">
        <f t="shared" si="79"/>
        <v>3467886.6666666665</v>
      </c>
    </row>
    <row r="5065" spans="1:6" x14ac:dyDescent="0.3">
      <c r="A5065" t="s">
        <v>5946</v>
      </c>
      <c r="B5065">
        <v>689600</v>
      </c>
      <c r="C5065">
        <v>926880</v>
      </c>
      <c r="D5065">
        <v>0</v>
      </c>
      <c r="E5065">
        <v>2411900</v>
      </c>
      <c r="F5065" s="4">
        <f t="shared" si="79"/>
        <v>1112926.6666666667</v>
      </c>
    </row>
    <row r="5066" spans="1:6" x14ac:dyDescent="0.3">
      <c r="A5066" t="s">
        <v>5947</v>
      </c>
      <c r="B5066">
        <v>1130040</v>
      </c>
      <c r="C5066">
        <v>256000</v>
      </c>
      <c r="D5066">
        <v>2120040</v>
      </c>
      <c r="E5066">
        <v>2204480</v>
      </c>
      <c r="F5066" s="4">
        <f t="shared" si="79"/>
        <v>1526840</v>
      </c>
    </row>
    <row r="5067" spans="1:6" x14ac:dyDescent="0.3">
      <c r="A5067" t="s">
        <v>5948</v>
      </c>
      <c r="B5067">
        <v>2076100</v>
      </c>
      <c r="C5067">
        <v>2208120</v>
      </c>
      <c r="D5067">
        <v>2062740</v>
      </c>
      <c r="E5067">
        <v>2683260</v>
      </c>
      <c r="F5067" s="4">
        <f t="shared" si="79"/>
        <v>2318040</v>
      </c>
    </row>
    <row r="5068" spans="1:6" x14ac:dyDescent="0.3">
      <c r="A5068" t="s">
        <v>5949</v>
      </c>
      <c r="B5068">
        <v>4160000</v>
      </c>
      <c r="C5068">
        <v>37230000</v>
      </c>
      <c r="D5068">
        <v>10822500</v>
      </c>
      <c r="E5068">
        <v>39790500</v>
      </c>
      <c r="F5068" s="4">
        <f t="shared" si="79"/>
        <v>29281000</v>
      </c>
    </row>
    <row r="5069" spans="1:6" x14ac:dyDescent="0.3">
      <c r="A5069" t="s">
        <v>5950</v>
      </c>
      <c r="B5069">
        <v>0</v>
      </c>
      <c r="C5069">
        <v>1273200</v>
      </c>
      <c r="D5069">
        <v>711920</v>
      </c>
      <c r="E5069">
        <v>2074560</v>
      </c>
      <c r="F5069" s="4">
        <f t="shared" si="79"/>
        <v>1353226.6666666667</v>
      </c>
    </row>
    <row r="5070" spans="1:6" x14ac:dyDescent="0.3">
      <c r="A5070" t="s">
        <v>5951</v>
      </c>
      <c r="B5070">
        <v>4015770</v>
      </c>
      <c r="C5070">
        <v>3211930</v>
      </c>
      <c r="D5070">
        <v>2666299</v>
      </c>
      <c r="E5070">
        <v>4005600</v>
      </c>
      <c r="F5070" s="4">
        <f t="shared" si="79"/>
        <v>3294609.6666666665</v>
      </c>
    </row>
    <row r="5071" spans="1:6" x14ac:dyDescent="0.3">
      <c r="A5071" t="s">
        <v>5952</v>
      </c>
      <c r="B5071">
        <v>1677420</v>
      </c>
      <c r="C5071">
        <v>6660000</v>
      </c>
      <c r="D5071">
        <v>3700000</v>
      </c>
      <c r="E5071">
        <v>4019230</v>
      </c>
      <c r="F5071" s="4">
        <f t="shared" si="79"/>
        <v>4793076.666666667</v>
      </c>
    </row>
    <row r="5072" spans="1:6" x14ac:dyDescent="0.3">
      <c r="A5072" t="s">
        <v>5953</v>
      </c>
      <c r="B5072">
        <v>2196620</v>
      </c>
      <c r="C5072">
        <v>5574140</v>
      </c>
      <c r="D5072">
        <v>1082900</v>
      </c>
      <c r="E5072">
        <v>0</v>
      </c>
      <c r="F5072" s="4">
        <f t="shared" si="79"/>
        <v>2219013.3333333335</v>
      </c>
    </row>
    <row r="5073" spans="1:6" x14ac:dyDescent="0.3">
      <c r="A5073" t="s">
        <v>5954</v>
      </c>
      <c r="B5073">
        <v>0</v>
      </c>
      <c r="C5073">
        <v>3951900</v>
      </c>
      <c r="D5073">
        <v>3042130</v>
      </c>
      <c r="E5073">
        <v>3512690</v>
      </c>
      <c r="F5073" s="4">
        <f t="shared" si="79"/>
        <v>3502240</v>
      </c>
    </row>
    <row r="5074" spans="1:6" x14ac:dyDescent="0.3">
      <c r="A5074" t="s">
        <v>5955</v>
      </c>
      <c r="B5074">
        <v>1764260</v>
      </c>
      <c r="C5074">
        <v>679150</v>
      </c>
      <c r="D5074">
        <v>764850</v>
      </c>
      <c r="E5074">
        <v>1376720</v>
      </c>
      <c r="F5074" s="4">
        <f t="shared" si="79"/>
        <v>940240</v>
      </c>
    </row>
    <row r="5075" spans="1:6" x14ac:dyDescent="0.3">
      <c r="A5075" t="s">
        <v>5956</v>
      </c>
      <c r="B5075">
        <v>913640</v>
      </c>
      <c r="C5075">
        <v>0</v>
      </c>
      <c r="D5075">
        <v>0</v>
      </c>
      <c r="E5075">
        <v>0</v>
      </c>
      <c r="F5075" s="4">
        <f t="shared" si="79"/>
        <v>0</v>
      </c>
    </row>
    <row r="5076" spans="1:6" x14ac:dyDescent="0.3">
      <c r="A5076" t="s">
        <v>5957</v>
      </c>
      <c r="B5076">
        <v>0</v>
      </c>
      <c r="C5076">
        <v>0</v>
      </c>
      <c r="D5076">
        <v>1091400</v>
      </c>
      <c r="E5076">
        <v>0</v>
      </c>
      <c r="F5076" s="4">
        <f t="shared" si="79"/>
        <v>363800</v>
      </c>
    </row>
    <row r="5077" spans="1:6" x14ac:dyDescent="0.3">
      <c r="A5077" t="s">
        <v>5958</v>
      </c>
      <c r="B5077">
        <v>2444370</v>
      </c>
      <c r="C5077">
        <v>1850000</v>
      </c>
      <c r="D5077">
        <v>343980</v>
      </c>
      <c r="E5077">
        <v>256000</v>
      </c>
      <c r="F5077" s="4">
        <f t="shared" si="79"/>
        <v>816660</v>
      </c>
    </row>
    <row r="5078" spans="1:6" x14ac:dyDescent="0.3">
      <c r="A5078" t="s">
        <v>5959</v>
      </c>
      <c r="B5078">
        <v>0</v>
      </c>
      <c r="C5078">
        <v>1319070</v>
      </c>
      <c r="D5078">
        <v>209300</v>
      </c>
      <c r="E5078">
        <v>256000</v>
      </c>
      <c r="F5078" s="4">
        <f t="shared" si="79"/>
        <v>594790</v>
      </c>
    </row>
    <row r="5079" spans="1:6" x14ac:dyDescent="0.3">
      <c r="A5079" t="s">
        <v>5960</v>
      </c>
      <c r="B5079">
        <v>1270360</v>
      </c>
      <c r="C5079">
        <v>2667480</v>
      </c>
      <c r="D5079">
        <v>2594410</v>
      </c>
      <c r="E5079">
        <v>1287650</v>
      </c>
      <c r="F5079" s="4">
        <f t="shared" si="79"/>
        <v>2183180</v>
      </c>
    </row>
    <row r="5080" spans="1:6" x14ac:dyDescent="0.3">
      <c r="A5080" t="s">
        <v>5961</v>
      </c>
      <c r="B5080">
        <v>1247710</v>
      </c>
      <c r="C5080">
        <v>1037560</v>
      </c>
      <c r="D5080">
        <v>1086880</v>
      </c>
      <c r="E5080">
        <v>2111160</v>
      </c>
      <c r="F5080" s="4">
        <f t="shared" si="79"/>
        <v>1411866.6666666667</v>
      </c>
    </row>
    <row r="5081" spans="1:6" x14ac:dyDescent="0.3">
      <c r="A5081" t="s">
        <v>5962</v>
      </c>
      <c r="B5081">
        <v>554400</v>
      </c>
      <c r="C5081">
        <v>1231230</v>
      </c>
      <c r="D5081">
        <v>304000</v>
      </c>
      <c r="E5081">
        <v>1755400</v>
      </c>
      <c r="F5081" s="4">
        <f t="shared" si="79"/>
        <v>1096876.6666666667</v>
      </c>
    </row>
    <row r="5082" spans="1:6" x14ac:dyDescent="0.3">
      <c r="A5082" t="s">
        <v>5963</v>
      </c>
      <c r="B5082">
        <v>160000</v>
      </c>
      <c r="C5082">
        <v>0</v>
      </c>
      <c r="D5082">
        <v>1480000</v>
      </c>
      <c r="E5082">
        <v>0</v>
      </c>
      <c r="F5082" s="4">
        <f t="shared" si="79"/>
        <v>493333.33333333331</v>
      </c>
    </row>
    <row r="5083" spans="1:6" x14ac:dyDescent="0.3">
      <c r="A5083" t="s">
        <v>590</v>
      </c>
      <c r="B5083">
        <v>2039940</v>
      </c>
      <c r="C5083">
        <v>2144800</v>
      </c>
      <c r="D5083">
        <v>2106220</v>
      </c>
      <c r="E5083">
        <v>271000</v>
      </c>
      <c r="F5083" s="4">
        <f t="shared" si="79"/>
        <v>1507340</v>
      </c>
    </row>
    <row r="5084" spans="1:6" x14ac:dyDescent="0.3">
      <c r="A5084" t="s">
        <v>5964</v>
      </c>
      <c r="B5084">
        <v>0</v>
      </c>
      <c r="C5084">
        <v>2933950</v>
      </c>
      <c r="D5084">
        <v>1178450</v>
      </c>
      <c r="E5084">
        <v>386000</v>
      </c>
      <c r="F5084" s="4">
        <f t="shared" si="79"/>
        <v>1499466.6666666667</v>
      </c>
    </row>
    <row r="5085" spans="1:6" x14ac:dyDescent="0.3">
      <c r="A5085" t="s">
        <v>5965</v>
      </c>
      <c r="B5085">
        <v>2471850</v>
      </c>
      <c r="C5085">
        <v>5885550</v>
      </c>
      <c r="D5085">
        <v>2167900</v>
      </c>
      <c r="E5085">
        <v>2010650</v>
      </c>
      <c r="F5085" s="4">
        <f t="shared" si="79"/>
        <v>3354700</v>
      </c>
    </row>
    <row r="5086" spans="1:6" x14ac:dyDescent="0.3">
      <c r="A5086" t="s">
        <v>5966</v>
      </c>
      <c r="B5086">
        <v>442100</v>
      </c>
      <c r="C5086">
        <v>321210</v>
      </c>
      <c r="D5086">
        <v>1434940</v>
      </c>
      <c r="E5086">
        <v>739940</v>
      </c>
      <c r="F5086" s="4">
        <f t="shared" si="79"/>
        <v>832030</v>
      </c>
    </row>
    <row r="5087" spans="1:6" x14ac:dyDescent="0.3">
      <c r="A5087" t="s">
        <v>5967</v>
      </c>
      <c r="B5087">
        <v>6980690</v>
      </c>
      <c r="C5087">
        <v>8829670</v>
      </c>
      <c r="D5087">
        <v>14104870</v>
      </c>
      <c r="E5087">
        <v>4658290</v>
      </c>
      <c r="F5087" s="4">
        <f t="shared" si="79"/>
        <v>9197610</v>
      </c>
    </row>
    <row r="5088" spans="1:6" x14ac:dyDescent="0.3">
      <c r="A5088" t="s">
        <v>5968</v>
      </c>
      <c r="B5088">
        <v>1768870</v>
      </c>
      <c r="C5088">
        <v>0</v>
      </c>
      <c r="D5088">
        <v>1882310</v>
      </c>
      <c r="E5088">
        <v>2619440</v>
      </c>
      <c r="F5088" s="4">
        <f t="shared" si="79"/>
        <v>1500583.3333333333</v>
      </c>
    </row>
    <row r="5089" spans="1:6" x14ac:dyDescent="0.3">
      <c r="A5089" t="s">
        <v>5969</v>
      </c>
      <c r="B5089">
        <v>646200</v>
      </c>
      <c r="C5089">
        <v>0</v>
      </c>
      <c r="D5089">
        <v>449360</v>
      </c>
      <c r="E5089">
        <v>386000</v>
      </c>
      <c r="F5089" s="4">
        <f t="shared" si="79"/>
        <v>278453.33333333331</v>
      </c>
    </row>
    <row r="5090" spans="1:6" x14ac:dyDescent="0.3">
      <c r="A5090" t="s">
        <v>5970</v>
      </c>
      <c r="B5090">
        <v>3789940</v>
      </c>
      <c r="C5090">
        <v>7863970</v>
      </c>
      <c r="D5090">
        <v>10927530</v>
      </c>
      <c r="E5090">
        <v>4216690</v>
      </c>
      <c r="F5090" s="4">
        <f t="shared" si="79"/>
        <v>7669396.666666667</v>
      </c>
    </row>
    <row r="5091" spans="1:6" x14ac:dyDescent="0.3">
      <c r="A5091" t="s">
        <v>5971</v>
      </c>
      <c r="B5091">
        <v>644280</v>
      </c>
      <c r="C5091">
        <v>0</v>
      </c>
      <c r="D5091">
        <v>414960</v>
      </c>
      <c r="E5091">
        <v>622440</v>
      </c>
      <c r="F5091" s="4">
        <f t="shared" si="79"/>
        <v>345800</v>
      </c>
    </row>
    <row r="5092" spans="1:6" x14ac:dyDescent="0.3">
      <c r="A5092" t="s">
        <v>5972</v>
      </c>
      <c r="B5092">
        <v>3420580</v>
      </c>
      <c r="C5092">
        <v>6642030</v>
      </c>
      <c r="D5092">
        <v>6789450</v>
      </c>
      <c r="E5092">
        <v>6301870</v>
      </c>
      <c r="F5092" s="4">
        <f t="shared" si="79"/>
        <v>6577783.333333333</v>
      </c>
    </row>
    <row r="5093" spans="1:6" x14ac:dyDescent="0.3">
      <c r="A5093" t="s">
        <v>5973</v>
      </c>
      <c r="B5093">
        <v>840580</v>
      </c>
      <c r="C5093">
        <v>2063760</v>
      </c>
      <c r="D5093">
        <v>820000</v>
      </c>
      <c r="E5093">
        <v>919760</v>
      </c>
      <c r="F5093" s="4">
        <f t="shared" si="79"/>
        <v>1267840</v>
      </c>
    </row>
    <row r="5094" spans="1:6" x14ac:dyDescent="0.3">
      <c r="A5094" t="s">
        <v>5974</v>
      </c>
      <c r="B5094">
        <v>2748200</v>
      </c>
      <c r="C5094">
        <v>12869840</v>
      </c>
      <c r="D5094">
        <v>7445680</v>
      </c>
      <c r="E5094">
        <v>11197000</v>
      </c>
      <c r="F5094" s="4">
        <f t="shared" si="79"/>
        <v>10504173.333333334</v>
      </c>
    </row>
    <row r="5095" spans="1:6" x14ac:dyDescent="0.3">
      <c r="A5095" t="s">
        <v>5975</v>
      </c>
      <c r="B5095">
        <v>600000</v>
      </c>
      <c r="C5095">
        <v>0</v>
      </c>
      <c r="D5095">
        <v>524160</v>
      </c>
      <c r="E5095">
        <v>628350</v>
      </c>
      <c r="F5095" s="4">
        <f t="shared" si="79"/>
        <v>384170</v>
      </c>
    </row>
    <row r="5096" spans="1:6" x14ac:dyDescent="0.3">
      <c r="A5096" t="s">
        <v>5976</v>
      </c>
      <c r="B5096">
        <v>0</v>
      </c>
      <c r="C5096">
        <v>2036580</v>
      </c>
      <c r="D5096">
        <v>1351350</v>
      </c>
      <c r="E5096">
        <v>0</v>
      </c>
      <c r="F5096" s="4">
        <f t="shared" si="79"/>
        <v>1129310</v>
      </c>
    </row>
    <row r="5097" spans="1:6" x14ac:dyDescent="0.3">
      <c r="A5097" t="s">
        <v>5977</v>
      </c>
      <c r="B5097">
        <v>5130580</v>
      </c>
      <c r="C5097">
        <v>3258710</v>
      </c>
      <c r="D5097">
        <v>1310100</v>
      </c>
      <c r="E5097">
        <v>4911820</v>
      </c>
      <c r="F5097" s="4">
        <f t="shared" si="79"/>
        <v>3160210</v>
      </c>
    </row>
    <row r="5098" spans="1:6" x14ac:dyDescent="0.3">
      <c r="A5098" t="s">
        <v>5978</v>
      </c>
      <c r="B5098">
        <v>2127370</v>
      </c>
      <c r="C5098">
        <v>2115000</v>
      </c>
      <c r="D5098">
        <v>2063910</v>
      </c>
      <c r="E5098">
        <v>2423080</v>
      </c>
      <c r="F5098" s="4">
        <f t="shared" si="79"/>
        <v>2200663.3333333335</v>
      </c>
    </row>
    <row r="5099" spans="1:6" x14ac:dyDescent="0.3">
      <c r="A5099" t="s">
        <v>5979</v>
      </c>
      <c r="B5099">
        <v>2015910</v>
      </c>
      <c r="C5099">
        <v>2171610</v>
      </c>
      <c r="D5099">
        <v>2112400</v>
      </c>
      <c r="E5099">
        <v>3026170</v>
      </c>
      <c r="F5099" s="4">
        <f t="shared" si="79"/>
        <v>2436726.6666666665</v>
      </c>
    </row>
    <row r="5100" spans="1:6" x14ac:dyDescent="0.3">
      <c r="A5100" t="s">
        <v>5980</v>
      </c>
      <c r="B5100">
        <v>0</v>
      </c>
      <c r="C5100">
        <v>0</v>
      </c>
      <c r="D5100">
        <v>644640</v>
      </c>
      <c r="E5100">
        <v>256000</v>
      </c>
      <c r="F5100" s="4">
        <f t="shared" si="79"/>
        <v>300213.33333333331</v>
      </c>
    </row>
    <row r="5101" spans="1:6" x14ac:dyDescent="0.3">
      <c r="A5101" t="s">
        <v>5981</v>
      </c>
      <c r="B5101">
        <v>3117610</v>
      </c>
      <c r="C5101">
        <v>6264000</v>
      </c>
      <c r="D5101">
        <v>9999790</v>
      </c>
      <c r="E5101">
        <v>5377460</v>
      </c>
      <c r="F5101" s="4">
        <f t="shared" si="79"/>
        <v>7213750</v>
      </c>
    </row>
    <row r="5102" spans="1:6" x14ac:dyDescent="0.3">
      <c r="A5102" t="s">
        <v>5982</v>
      </c>
      <c r="B5102">
        <v>844780</v>
      </c>
      <c r="C5102">
        <v>160000</v>
      </c>
      <c r="D5102">
        <v>0</v>
      </c>
      <c r="E5102">
        <v>0</v>
      </c>
      <c r="F5102" s="4">
        <f t="shared" si="79"/>
        <v>53333.333333333336</v>
      </c>
    </row>
    <row r="5103" spans="1:6" x14ac:dyDescent="0.3">
      <c r="A5103" t="s">
        <v>5983</v>
      </c>
      <c r="B5103">
        <v>2160300</v>
      </c>
      <c r="C5103">
        <v>0</v>
      </c>
      <c r="D5103">
        <v>382200</v>
      </c>
      <c r="E5103">
        <v>2085280</v>
      </c>
      <c r="F5103" s="4">
        <f t="shared" si="79"/>
        <v>822493.33333333337</v>
      </c>
    </row>
    <row r="5104" spans="1:6" x14ac:dyDescent="0.3">
      <c r="A5104" t="s">
        <v>5984</v>
      </c>
      <c r="B5104">
        <v>353580</v>
      </c>
      <c r="C5104">
        <v>788970</v>
      </c>
      <c r="D5104">
        <v>1348620</v>
      </c>
      <c r="E5104">
        <v>0</v>
      </c>
      <c r="F5104" s="4">
        <f t="shared" si="79"/>
        <v>712530</v>
      </c>
    </row>
    <row r="5105" spans="1:6" x14ac:dyDescent="0.3">
      <c r="A5105" t="s">
        <v>5985</v>
      </c>
      <c r="B5105">
        <v>2894810</v>
      </c>
      <c r="C5105">
        <v>370000</v>
      </c>
      <c r="D5105">
        <v>512000</v>
      </c>
      <c r="E5105">
        <v>977340</v>
      </c>
      <c r="F5105" s="4">
        <f t="shared" si="79"/>
        <v>619780</v>
      </c>
    </row>
    <row r="5106" spans="1:6" x14ac:dyDescent="0.3">
      <c r="A5106" t="s">
        <v>5986</v>
      </c>
      <c r="B5106">
        <v>0</v>
      </c>
      <c r="C5106">
        <v>776230</v>
      </c>
      <c r="D5106">
        <v>1503140</v>
      </c>
      <c r="E5106">
        <v>386000</v>
      </c>
      <c r="F5106" s="4">
        <f t="shared" si="79"/>
        <v>888456.66666666663</v>
      </c>
    </row>
    <row r="5107" spans="1:6" x14ac:dyDescent="0.3">
      <c r="A5107" t="s">
        <v>5987</v>
      </c>
      <c r="B5107">
        <v>453200</v>
      </c>
      <c r="C5107">
        <v>397800</v>
      </c>
      <c r="D5107">
        <v>0</v>
      </c>
      <c r="E5107">
        <v>450560</v>
      </c>
      <c r="F5107" s="4">
        <f t="shared" si="79"/>
        <v>282786.66666666669</v>
      </c>
    </row>
    <row r="5108" spans="1:6" x14ac:dyDescent="0.3">
      <c r="A5108" t="s">
        <v>5988</v>
      </c>
      <c r="B5108">
        <v>160000</v>
      </c>
      <c r="C5108">
        <v>1206720</v>
      </c>
      <c r="D5108">
        <v>0</v>
      </c>
      <c r="E5108">
        <v>0</v>
      </c>
      <c r="F5108" s="4">
        <f t="shared" si="79"/>
        <v>402240</v>
      </c>
    </row>
    <row r="5109" spans="1:6" x14ac:dyDescent="0.3">
      <c r="A5109" t="s">
        <v>5989</v>
      </c>
      <c r="B5109">
        <v>630350</v>
      </c>
      <c r="C5109">
        <v>382200</v>
      </c>
      <c r="D5109">
        <v>1119300</v>
      </c>
      <c r="E5109">
        <v>448630</v>
      </c>
      <c r="F5109" s="4">
        <f t="shared" si="79"/>
        <v>650043.33333333337</v>
      </c>
    </row>
    <row r="5110" spans="1:6" x14ac:dyDescent="0.3">
      <c r="A5110" t="s">
        <v>5990</v>
      </c>
      <c r="B5110">
        <v>728000</v>
      </c>
      <c r="C5110">
        <v>8127020</v>
      </c>
      <c r="D5110">
        <v>11655150</v>
      </c>
      <c r="E5110">
        <v>3341700</v>
      </c>
      <c r="F5110" s="4">
        <f t="shared" si="79"/>
        <v>7707956.666666667</v>
      </c>
    </row>
    <row r="5111" spans="1:6" x14ac:dyDescent="0.3">
      <c r="A5111" t="s">
        <v>5991</v>
      </c>
      <c r="B5111">
        <v>0</v>
      </c>
      <c r="C5111">
        <v>514150</v>
      </c>
      <c r="D5111">
        <v>1269450</v>
      </c>
      <c r="E5111">
        <v>977100</v>
      </c>
      <c r="F5111" s="4">
        <f t="shared" si="79"/>
        <v>920233.33333333337</v>
      </c>
    </row>
    <row r="5112" spans="1:6" x14ac:dyDescent="0.3">
      <c r="A5112" t="s">
        <v>5992</v>
      </c>
      <c r="B5112">
        <v>2049600</v>
      </c>
      <c r="C5112">
        <v>2069340</v>
      </c>
      <c r="D5112">
        <v>4028600</v>
      </c>
      <c r="E5112">
        <v>2094600</v>
      </c>
      <c r="F5112" s="4">
        <f t="shared" si="79"/>
        <v>2730846.6666666665</v>
      </c>
    </row>
    <row r="5113" spans="1:6" x14ac:dyDescent="0.3">
      <c r="A5113" t="s">
        <v>5993</v>
      </c>
      <c r="B5113">
        <v>5035490</v>
      </c>
      <c r="C5113">
        <v>2153690</v>
      </c>
      <c r="D5113">
        <v>2353800</v>
      </c>
      <c r="E5113">
        <v>3618140</v>
      </c>
      <c r="F5113" s="4">
        <f t="shared" si="79"/>
        <v>2708543.3333333335</v>
      </c>
    </row>
    <row r="5114" spans="1:6" x14ac:dyDescent="0.3">
      <c r="A5114" t="s">
        <v>5994</v>
      </c>
      <c r="B5114">
        <v>0</v>
      </c>
      <c r="C5114">
        <v>0</v>
      </c>
      <c r="D5114">
        <v>1637380</v>
      </c>
      <c r="E5114">
        <v>0</v>
      </c>
      <c r="F5114" s="4">
        <f t="shared" si="79"/>
        <v>545793.33333333337</v>
      </c>
    </row>
    <row r="5115" spans="1:6" x14ac:dyDescent="0.3">
      <c r="A5115" t="s">
        <v>5995</v>
      </c>
      <c r="B5115">
        <v>2607430</v>
      </c>
      <c r="C5115">
        <v>6512940</v>
      </c>
      <c r="D5115">
        <v>7199420</v>
      </c>
      <c r="E5115">
        <v>7909810</v>
      </c>
      <c r="F5115" s="4">
        <f t="shared" si="79"/>
        <v>7207390</v>
      </c>
    </row>
    <row r="5116" spans="1:6" x14ac:dyDescent="0.3">
      <c r="A5116" t="s">
        <v>5996</v>
      </c>
      <c r="B5116">
        <v>819910</v>
      </c>
      <c r="C5116">
        <v>0</v>
      </c>
      <c r="D5116">
        <v>0</v>
      </c>
      <c r="E5116">
        <v>0</v>
      </c>
      <c r="F5116" s="4">
        <f t="shared" si="79"/>
        <v>0</v>
      </c>
    </row>
    <row r="5117" spans="1:6" x14ac:dyDescent="0.3">
      <c r="A5117" t="s">
        <v>5997</v>
      </c>
      <c r="B5117">
        <v>0</v>
      </c>
      <c r="C5117">
        <v>1021200</v>
      </c>
      <c r="D5117">
        <v>4095000</v>
      </c>
      <c r="E5117">
        <v>8977100</v>
      </c>
      <c r="F5117" s="4">
        <f t="shared" si="79"/>
        <v>4697766.666666667</v>
      </c>
    </row>
    <row r="5118" spans="1:6" x14ac:dyDescent="0.3">
      <c r="A5118" t="s">
        <v>5998</v>
      </c>
      <c r="B5118">
        <v>0</v>
      </c>
      <c r="C5118">
        <v>996450</v>
      </c>
      <c r="D5118">
        <v>637910</v>
      </c>
      <c r="E5118">
        <v>573300</v>
      </c>
      <c r="F5118" s="4">
        <f t="shared" si="79"/>
        <v>735886.66666666663</v>
      </c>
    </row>
    <row r="5119" spans="1:6" x14ac:dyDescent="0.3">
      <c r="A5119" t="s">
        <v>5999</v>
      </c>
      <c r="B5119">
        <v>3537710</v>
      </c>
      <c r="C5119">
        <v>2847320</v>
      </c>
      <c r="D5119">
        <v>1274710</v>
      </c>
      <c r="E5119">
        <v>899000</v>
      </c>
      <c r="F5119" s="4">
        <f t="shared" si="79"/>
        <v>1673676.6666666667</v>
      </c>
    </row>
    <row r="5120" spans="1:6" x14ac:dyDescent="0.3">
      <c r="A5120" t="s">
        <v>6000</v>
      </c>
      <c r="B5120">
        <v>0</v>
      </c>
      <c r="C5120">
        <v>2173800</v>
      </c>
      <c r="D5120">
        <v>500720</v>
      </c>
      <c r="E5120">
        <v>3026240</v>
      </c>
      <c r="F5120" s="4">
        <f t="shared" si="79"/>
        <v>1900253.3333333333</v>
      </c>
    </row>
    <row r="5121" spans="1:6" x14ac:dyDescent="0.3">
      <c r="A5121" t="s">
        <v>6001</v>
      </c>
      <c r="B5121">
        <v>2423500</v>
      </c>
      <c r="C5121">
        <v>2523600</v>
      </c>
      <c r="D5121">
        <v>2152150</v>
      </c>
      <c r="E5121">
        <v>820000</v>
      </c>
      <c r="F5121" s="4">
        <f t="shared" si="79"/>
        <v>1831916.6666666667</v>
      </c>
    </row>
    <row r="5122" spans="1:6" x14ac:dyDescent="0.3">
      <c r="A5122" t="s">
        <v>6002</v>
      </c>
      <c r="B5122">
        <v>0</v>
      </c>
      <c r="C5122">
        <v>0</v>
      </c>
      <c r="D5122">
        <v>986950</v>
      </c>
      <c r="E5122">
        <v>359450</v>
      </c>
      <c r="F5122" s="4">
        <f t="shared" si="79"/>
        <v>448800</v>
      </c>
    </row>
    <row r="5123" spans="1:6" x14ac:dyDescent="0.3">
      <c r="A5123" t="s">
        <v>6003</v>
      </c>
      <c r="B5123">
        <v>0</v>
      </c>
      <c r="C5123">
        <v>450000</v>
      </c>
      <c r="D5123">
        <v>0</v>
      </c>
      <c r="E5123">
        <v>0</v>
      </c>
      <c r="F5123" s="4">
        <f t="shared" ref="F5123:F5186" si="80">SUM(C5123:E5123)/3</f>
        <v>150000</v>
      </c>
    </row>
    <row r="5124" spans="1:6" x14ac:dyDescent="0.3">
      <c r="A5124" t="s">
        <v>6004</v>
      </c>
      <c r="B5124">
        <v>3183180</v>
      </c>
      <c r="C5124">
        <v>2645140</v>
      </c>
      <c r="D5124">
        <v>6162640</v>
      </c>
      <c r="E5124">
        <v>3559220</v>
      </c>
      <c r="F5124" s="4">
        <f t="shared" si="80"/>
        <v>4122333.3333333335</v>
      </c>
    </row>
    <row r="5125" spans="1:6" x14ac:dyDescent="0.3">
      <c r="A5125" t="s">
        <v>6005</v>
      </c>
      <c r="B5125">
        <v>0</v>
      </c>
      <c r="C5125">
        <v>411950</v>
      </c>
      <c r="D5125">
        <v>1203690</v>
      </c>
      <c r="E5125">
        <v>0</v>
      </c>
      <c r="F5125" s="4">
        <f t="shared" si="80"/>
        <v>538546.66666666663</v>
      </c>
    </row>
    <row r="5126" spans="1:6" x14ac:dyDescent="0.3">
      <c r="A5126" t="s">
        <v>6006</v>
      </c>
      <c r="B5126">
        <v>8695000</v>
      </c>
      <c r="C5126">
        <v>2892180</v>
      </c>
      <c r="D5126">
        <v>1640000</v>
      </c>
      <c r="E5126">
        <v>9397010</v>
      </c>
      <c r="F5126" s="4">
        <f t="shared" si="80"/>
        <v>4643063.333333333</v>
      </c>
    </row>
    <row r="5127" spans="1:6" x14ac:dyDescent="0.3">
      <c r="A5127" t="s">
        <v>6007</v>
      </c>
      <c r="B5127">
        <v>1678150</v>
      </c>
      <c r="C5127">
        <v>4270000</v>
      </c>
      <c r="D5127">
        <v>0</v>
      </c>
      <c r="E5127">
        <v>0</v>
      </c>
      <c r="F5127" s="4">
        <f t="shared" si="80"/>
        <v>1423333.3333333333</v>
      </c>
    </row>
    <row r="5128" spans="1:6" x14ac:dyDescent="0.3">
      <c r="A5128" t="s">
        <v>6008</v>
      </c>
      <c r="B5128">
        <v>1115000</v>
      </c>
      <c r="C5128">
        <v>1600120</v>
      </c>
      <c r="D5128">
        <v>583440</v>
      </c>
      <c r="E5128">
        <v>1639920</v>
      </c>
      <c r="F5128" s="4">
        <f t="shared" si="80"/>
        <v>1274493.3333333333</v>
      </c>
    </row>
    <row r="5129" spans="1:6" x14ac:dyDescent="0.3">
      <c r="A5129" t="s">
        <v>6009</v>
      </c>
      <c r="B5129">
        <v>5331860</v>
      </c>
      <c r="C5129">
        <v>9541150</v>
      </c>
      <c r="D5129">
        <v>6190900</v>
      </c>
      <c r="E5129">
        <v>9307750</v>
      </c>
      <c r="F5129" s="4">
        <f t="shared" si="80"/>
        <v>8346600</v>
      </c>
    </row>
    <row r="5130" spans="1:6" x14ac:dyDescent="0.3">
      <c r="A5130" t="s">
        <v>6010</v>
      </c>
      <c r="B5130">
        <v>740000</v>
      </c>
      <c r="C5130">
        <v>567840</v>
      </c>
      <c r="D5130">
        <v>0</v>
      </c>
      <c r="E5130">
        <v>0</v>
      </c>
      <c r="F5130" s="4">
        <f t="shared" si="80"/>
        <v>189280</v>
      </c>
    </row>
    <row r="5131" spans="1:6" x14ac:dyDescent="0.3">
      <c r="A5131" t="s">
        <v>6011</v>
      </c>
      <c r="B5131">
        <v>9310230</v>
      </c>
      <c r="C5131">
        <v>8302350</v>
      </c>
      <c r="D5131">
        <v>11989380</v>
      </c>
      <c r="E5131">
        <v>11489280</v>
      </c>
      <c r="F5131" s="4">
        <f t="shared" si="80"/>
        <v>10593670</v>
      </c>
    </row>
    <row r="5132" spans="1:6" x14ac:dyDescent="0.3">
      <c r="A5132" t="s">
        <v>6012</v>
      </c>
      <c r="B5132">
        <v>2251910</v>
      </c>
      <c r="C5132">
        <v>2656440</v>
      </c>
      <c r="D5132">
        <v>4625100</v>
      </c>
      <c r="E5132">
        <v>2169940</v>
      </c>
      <c r="F5132" s="4">
        <f t="shared" si="80"/>
        <v>3150493.3333333335</v>
      </c>
    </row>
    <row r="5133" spans="1:6" x14ac:dyDescent="0.3">
      <c r="A5133" t="s">
        <v>6013</v>
      </c>
      <c r="B5133">
        <v>1002160</v>
      </c>
      <c r="C5133">
        <v>612000</v>
      </c>
      <c r="D5133">
        <v>0</v>
      </c>
      <c r="E5133">
        <v>2366680</v>
      </c>
      <c r="F5133" s="4">
        <f t="shared" si="80"/>
        <v>992893.33333333337</v>
      </c>
    </row>
    <row r="5134" spans="1:6" x14ac:dyDescent="0.3">
      <c r="A5134" t="s">
        <v>6014</v>
      </c>
      <c r="B5134">
        <v>1223400</v>
      </c>
      <c r="C5134">
        <v>2612920</v>
      </c>
      <c r="D5134">
        <v>2468820</v>
      </c>
      <c r="E5134">
        <v>2783780</v>
      </c>
      <c r="F5134" s="4">
        <f t="shared" si="80"/>
        <v>2621840</v>
      </c>
    </row>
    <row r="5135" spans="1:6" x14ac:dyDescent="0.3">
      <c r="A5135" t="s">
        <v>6015</v>
      </c>
      <c r="B5135">
        <v>1313300</v>
      </c>
      <c r="C5135">
        <v>573300</v>
      </c>
      <c r="D5135">
        <v>422400</v>
      </c>
      <c r="E5135">
        <v>0</v>
      </c>
      <c r="F5135" s="4">
        <f t="shared" si="80"/>
        <v>331900</v>
      </c>
    </row>
    <row r="5136" spans="1:6" x14ac:dyDescent="0.3">
      <c r="A5136" t="s">
        <v>6016</v>
      </c>
      <c r="B5136">
        <v>820160</v>
      </c>
      <c r="C5136">
        <v>384440</v>
      </c>
      <c r="D5136">
        <v>0</v>
      </c>
      <c r="E5136">
        <v>500500</v>
      </c>
      <c r="F5136" s="4">
        <f t="shared" si="80"/>
        <v>294980</v>
      </c>
    </row>
    <row r="5137" spans="1:6" x14ac:dyDescent="0.3">
      <c r="A5137" t="s">
        <v>6017</v>
      </c>
      <c r="B5137">
        <v>4205720</v>
      </c>
      <c r="C5137">
        <v>11952060</v>
      </c>
      <c r="D5137">
        <v>9267960</v>
      </c>
      <c r="E5137">
        <v>10764740</v>
      </c>
      <c r="F5137" s="4">
        <f t="shared" si="80"/>
        <v>10661586.666666666</v>
      </c>
    </row>
    <row r="5138" spans="1:6" x14ac:dyDescent="0.3">
      <c r="A5138" t="s">
        <v>6018</v>
      </c>
      <c r="B5138">
        <v>1561080</v>
      </c>
      <c r="C5138">
        <v>1699880</v>
      </c>
      <c r="D5138">
        <v>6695650</v>
      </c>
      <c r="E5138">
        <v>2313220</v>
      </c>
      <c r="F5138" s="4">
        <f t="shared" si="80"/>
        <v>3569583.3333333335</v>
      </c>
    </row>
    <row r="5139" spans="1:6" x14ac:dyDescent="0.3">
      <c r="A5139" t="s">
        <v>320</v>
      </c>
      <c r="B5139">
        <v>2781680</v>
      </c>
      <c r="C5139">
        <v>2280000</v>
      </c>
      <c r="D5139">
        <v>512000</v>
      </c>
      <c r="E5139">
        <v>6868000</v>
      </c>
      <c r="F5139" s="4">
        <f t="shared" si="80"/>
        <v>3220000</v>
      </c>
    </row>
    <row r="5140" spans="1:6" x14ac:dyDescent="0.3">
      <c r="A5140" t="s">
        <v>6019</v>
      </c>
      <c r="B5140">
        <v>1750840</v>
      </c>
      <c r="C5140">
        <v>2288280</v>
      </c>
      <c r="D5140">
        <v>2562560</v>
      </c>
      <c r="E5140">
        <v>370000</v>
      </c>
      <c r="F5140" s="4">
        <f t="shared" si="80"/>
        <v>1740280</v>
      </c>
    </row>
    <row r="5141" spans="1:6" x14ac:dyDescent="0.3">
      <c r="A5141" t="s">
        <v>6020</v>
      </c>
      <c r="B5141">
        <v>0</v>
      </c>
      <c r="C5141">
        <v>370000</v>
      </c>
      <c r="D5141">
        <v>583440</v>
      </c>
      <c r="E5141">
        <v>2486480</v>
      </c>
      <c r="F5141" s="4">
        <f t="shared" si="80"/>
        <v>1146640</v>
      </c>
    </row>
    <row r="5142" spans="1:6" x14ac:dyDescent="0.3">
      <c r="A5142" t="s">
        <v>6021</v>
      </c>
      <c r="B5142">
        <v>0</v>
      </c>
      <c r="C5142">
        <v>0</v>
      </c>
      <c r="D5142">
        <v>1092000</v>
      </c>
      <c r="E5142">
        <v>0</v>
      </c>
      <c r="F5142" s="4">
        <f t="shared" si="80"/>
        <v>364000</v>
      </c>
    </row>
    <row r="5143" spans="1:6" x14ac:dyDescent="0.3">
      <c r="A5143" t="s">
        <v>6022</v>
      </c>
      <c r="B5143">
        <v>919640</v>
      </c>
      <c r="C5143">
        <v>2008280</v>
      </c>
      <c r="D5143">
        <v>2115620</v>
      </c>
      <c r="E5143">
        <v>2738100</v>
      </c>
      <c r="F5143" s="4">
        <f t="shared" si="80"/>
        <v>2287333.3333333335</v>
      </c>
    </row>
    <row r="5144" spans="1:6" x14ac:dyDescent="0.3">
      <c r="A5144" t="s">
        <v>6023</v>
      </c>
      <c r="B5144">
        <v>256000</v>
      </c>
      <c r="C5144">
        <v>260000</v>
      </c>
      <c r="D5144">
        <v>0</v>
      </c>
      <c r="E5144">
        <v>0</v>
      </c>
      <c r="F5144" s="4">
        <f t="shared" si="80"/>
        <v>86666.666666666672</v>
      </c>
    </row>
    <row r="5145" spans="1:6" x14ac:dyDescent="0.3">
      <c r="A5145" t="s">
        <v>6024</v>
      </c>
      <c r="B5145">
        <v>264000</v>
      </c>
      <c r="C5145">
        <v>2121320</v>
      </c>
      <c r="D5145">
        <v>0</v>
      </c>
      <c r="E5145">
        <v>1187110</v>
      </c>
      <c r="F5145" s="4">
        <f t="shared" si="80"/>
        <v>1102810</v>
      </c>
    </row>
    <row r="5146" spans="1:6" x14ac:dyDescent="0.3">
      <c r="A5146" t="s">
        <v>6025</v>
      </c>
      <c r="B5146">
        <v>2455720</v>
      </c>
      <c r="C5146">
        <v>1143560</v>
      </c>
      <c r="D5146">
        <v>1179880</v>
      </c>
      <c r="E5146">
        <v>2177020</v>
      </c>
      <c r="F5146" s="4">
        <f t="shared" si="80"/>
        <v>1500153.3333333333</v>
      </c>
    </row>
    <row r="5147" spans="1:6" x14ac:dyDescent="0.3">
      <c r="A5147" t="s">
        <v>6026</v>
      </c>
      <c r="B5147">
        <v>276000</v>
      </c>
      <c r="C5147">
        <v>0</v>
      </c>
      <c r="D5147">
        <v>0</v>
      </c>
      <c r="E5147">
        <v>450560</v>
      </c>
      <c r="F5147" s="4">
        <f t="shared" si="80"/>
        <v>150186.66666666666</v>
      </c>
    </row>
    <row r="5148" spans="1:6" x14ac:dyDescent="0.3">
      <c r="A5148" t="s">
        <v>6027</v>
      </c>
      <c r="B5148">
        <v>6414590</v>
      </c>
      <c r="C5148">
        <v>3776500</v>
      </c>
      <c r="D5148">
        <v>8151780</v>
      </c>
      <c r="E5148">
        <v>3776500</v>
      </c>
      <c r="F5148" s="4">
        <f t="shared" si="80"/>
        <v>5234926.666666667</v>
      </c>
    </row>
    <row r="5149" spans="1:6" x14ac:dyDescent="0.3">
      <c r="A5149" t="s">
        <v>6028</v>
      </c>
      <c r="B5149">
        <v>638200</v>
      </c>
      <c r="C5149">
        <v>256000</v>
      </c>
      <c r="D5149">
        <v>546000</v>
      </c>
      <c r="E5149">
        <v>1097000</v>
      </c>
      <c r="F5149" s="4">
        <f t="shared" si="80"/>
        <v>633000</v>
      </c>
    </row>
    <row r="5150" spans="1:6" x14ac:dyDescent="0.3">
      <c r="A5150" t="s">
        <v>6029</v>
      </c>
      <c r="B5150">
        <v>2493430</v>
      </c>
      <c r="C5150">
        <v>0</v>
      </c>
      <c r="D5150">
        <v>2368540</v>
      </c>
      <c r="E5150">
        <v>2048500</v>
      </c>
      <c r="F5150" s="4">
        <f t="shared" si="80"/>
        <v>1472346.6666666667</v>
      </c>
    </row>
    <row r="5151" spans="1:6" x14ac:dyDescent="0.3">
      <c r="A5151" t="s">
        <v>6030</v>
      </c>
      <c r="B5151">
        <v>4205610</v>
      </c>
      <c r="C5151">
        <v>1030120</v>
      </c>
      <c r="D5151">
        <v>816960</v>
      </c>
      <c r="E5151">
        <v>1595960</v>
      </c>
      <c r="F5151" s="4">
        <f t="shared" si="80"/>
        <v>1147680</v>
      </c>
    </row>
    <row r="5152" spans="1:6" x14ac:dyDescent="0.3">
      <c r="A5152" t="s">
        <v>6031</v>
      </c>
      <c r="B5152">
        <v>0</v>
      </c>
      <c r="C5152">
        <v>350000</v>
      </c>
      <c r="D5152">
        <v>0</v>
      </c>
      <c r="E5152">
        <v>357000</v>
      </c>
      <c r="F5152" s="4">
        <f t="shared" si="80"/>
        <v>235666.66666666666</v>
      </c>
    </row>
    <row r="5153" spans="1:6" x14ac:dyDescent="0.3">
      <c r="A5153" t="s">
        <v>6032</v>
      </c>
      <c r="B5153">
        <v>308000</v>
      </c>
      <c r="C5153">
        <v>488400</v>
      </c>
      <c r="D5153">
        <v>0</v>
      </c>
      <c r="E5153">
        <v>0</v>
      </c>
      <c r="F5153" s="4">
        <f t="shared" si="80"/>
        <v>162800</v>
      </c>
    </row>
    <row r="5154" spans="1:6" x14ac:dyDescent="0.3">
      <c r="A5154" t="s">
        <v>6033</v>
      </c>
      <c r="B5154">
        <v>2157680</v>
      </c>
      <c r="C5154">
        <v>384440</v>
      </c>
      <c r="D5154">
        <v>595000</v>
      </c>
      <c r="E5154">
        <v>0</v>
      </c>
      <c r="F5154" s="4">
        <f t="shared" si="80"/>
        <v>326480</v>
      </c>
    </row>
    <row r="5155" spans="1:6" x14ac:dyDescent="0.3">
      <c r="A5155" t="s">
        <v>6034</v>
      </c>
      <c r="B5155">
        <v>1294930</v>
      </c>
      <c r="C5155">
        <v>628810</v>
      </c>
      <c r="D5155">
        <v>550550</v>
      </c>
      <c r="E5155">
        <v>0</v>
      </c>
      <c r="F5155" s="4">
        <f t="shared" si="80"/>
        <v>393120</v>
      </c>
    </row>
    <row r="5156" spans="1:6" x14ac:dyDescent="0.3">
      <c r="A5156" t="s">
        <v>6035</v>
      </c>
      <c r="B5156">
        <v>0</v>
      </c>
      <c r="C5156">
        <v>950520</v>
      </c>
      <c r="D5156">
        <v>0</v>
      </c>
      <c r="E5156">
        <v>645190</v>
      </c>
      <c r="F5156" s="4">
        <f t="shared" si="80"/>
        <v>531903.33333333337</v>
      </c>
    </row>
    <row r="5157" spans="1:6" x14ac:dyDescent="0.3">
      <c r="A5157" t="s">
        <v>6036</v>
      </c>
      <c r="B5157">
        <v>2283650</v>
      </c>
      <c r="C5157">
        <v>2110910</v>
      </c>
      <c r="D5157">
        <v>2248790</v>
      </c>
      <c r="E5157">
        <v>2100990</v>
      </c>
      <c r="F5157" s="4">
        <f t="shared" si="80"/>
        <v>2153563.3333333335</v>
      </c>
    </row>
    <row r="5158" spans="1:6" x14ac:dyDescent="0.3">
      <c r="A5158" t="s">
        <v>6037</v>
      </c>
      <c r="B5158">
        <v>1203760</v>
      </c>
      <c r="C5158">
        <v>370000</v>
      </c>
      <c r="D5158">
        <v>0</v>
      </c>
      <c r="E5158">
        <v>1036000</v>
      </c>
      <c r="F5158" s="4">
        <f t="shared" si="80"/>
        <v>468666.66666666669</v>
      </c>
    </row>
    <row r="5159" spans="1:6" x14ac:dyDescent="0.3">
      <c r="A5159" t="s">
        <v>6038</v>
      </c>
      <c r="B5159">
        <v>1452360</v>
      </c>
      <c r="C5159">
        <v>1612520</v>
      </c>
      <c r="D5159">
        <v>1101100</v>
      </c>
      <c r="E5159">
        <v>791700</v>
      </c>
      <c r="F5159" s="4">
        <f t="shared" si="80"/>
        <v>1168440</v>
      </c>
    </row>
    <row r="5160" spans="1:6" x14ac:dyDescent="0.3">
      <c r="A5160" t="s">
        <v>778</v>
      </c>
      <c r="B5160">
        <v>0</v>
      </c>
      <c r="C5160">
        <v>383110</v>
      </c>
      <c r="D5160">
        <v>1211210</v>
      </c>
      <c r="E5160">
        <v>331240</v>
      </c>
      <c r="F5160" s="4">
        <f t="shared" si="80"/>
        <v>641853.33333333337</v>
      </c>
    </row>
    <row r="5161" spans="1:6" x14ac:dyDescent="0.3">
      <c r="A5161" t="s">
        <v>6039</v>
      </c>
      <c r="B5161">
        <v>14611600</v>
      </c>
      <c r="C5161">
        <v>9895950</v>
      </c>
      <c r="D5161">
        <v>12893060</v>
      </c>
      <c r="E5161">
        <v>12894960</v>
      </c>
      <c r="F5161" s="4">
        <f t="shared" si="80"/>
        <v>11894656.666666666</v>
      </c>
    </row>
    <row r="5162" spans="1:6" x14ac:dyDescent="0.3">
      <c r="A5162" t="s">
        <v>6040</v>
      </c>
      <c r="B5162">
        <v>1004600</v>
      </c>
      <c r="C5162">
        <v>0</v>
      </c>
      <c r="D5162">
        <v>0</v>
      </c>
      <c r="E5162">
        <v>0</v>
      </c>
      <c r="F5162" s="4">
        <f t="shared" si="80"/>
        <v>0</v>
      </c>
    </row>
    <row r="5163" spans="1:6" x14ac:dyDescent="0.3">
      <c r="A5163" t="s">
        <v>6041</v>
      </c>
      <c r="B5163">
        <v>0</v>
      </c>
      <c r="C5163">
        <v>746020</v>
      </c>
      <c r="D5163">
        <v>844300</v>
      </c>
      <c r="E5163">
        <v>0</v>
      </c>
      <c r="F5163" s="4">
        <f t="shared" si="80"/>
        <v>530106.66666666663</v>
      </c>
    </row>
    <row r="5164" spans="1:6" x14ac:dyDescent="0.3">
      <c r="A5164" t="s">
        <v>6042</v>
      </c>
      <c r="B5164">
        <v>2265900</v>
      </c>
      <c r="C5164">
        <v>3455040</v>
      </c>
      <c r="D5164">
        <v>2270450</v>
      </c>
      <c r="E5164">
        <v>2213850</v>
      </c>
      <c r="F5164" s="4">
        <f t="shared" si="80"/>
        <v>2646446.6666666665</v>
      </c>
    </row>
    <row r="5165" spans="1:6" x14ac:dyDescent="0.3">
      <c r="A5165" t="s">
        <v>6043</v>
      </c>
      <c r="B5165">
        <v>690000</v>
      </c>
      <c r="C5165">
        <v>1492400</v>
      </c>
      <c r="D5165">
        <v>1452800</v>
      </c>
      <c r="E5165">
        <v>0</v>
      </c>
      <c r="F5165" s="4">
        <f t="shared" si="80"/>
        <v>981733.33333333337</v>
      </c>
    </row>
    <row r="5166" spans="1:6" x14ac:dyDescent="0.3">
      <c r="A5166" t="s">
        <v>6044</v>
      </c>
      <c r="B5166">
        <v>4610700</v>
      </c>
      <c r="C5166">
        <v>4178140</v>
      </c>
      <c r="D5166">
        <v>2147600</v>
      </c>
      <c r="E5166">
        <v>2559010</v>
      </c>
      <c r="F5166" s="4">
        <f t="shared" si="80"/>
        <v>2961583.3333333335</v>
      </c>
    </row>
    <row r="5167" spans="1:6" x14ac:dyDescent="0.3">
      <c r="A5167" t="s">
        <v>6045</v>
      </c>
      <c r="B5167">
        <v>0</v>
      </c>
      <c r="C5167">
        <v>496100</v>
      </c>
      <c r="D5167">
        <v>0</v>
      </c>
      <c r="E5167">
        <v>0</v>
      </c>
      <c r="F5167" s="4">
        <f t="shared" si="80"/>
        <v>165366.66666666666</v>
      </c>
    </row>
    <row r="5168" spans="1:6" x14ac:dyDescent="0.3">
      <c r="A5168" t="s">
        <v>6046</v>
      </c>
      <c r="B5168">
        <v>0</v>
      </c>
      <c r="C5168">
        <v>598000</v>
      </c>
      <c r="D5168">
        <v>906400</v>
      </c>
      <c r="E5168">
        <v>820000</v>
      </c>
      <c r="F5168" s="4">
        <f t="shared" si="80"/>
        <v>774800</v>
      </c>
    </row>
    <row r="5169" spans="1:6" x14ac:dyDescent="0.3">
      <c r="A5169" t="s">
        <v>6047</v>
      </c>
      <c r="B5169">
        <v>10236670</v>
      </c>
      <c r="C5169">
        <v>6587190</v>
      </c>
      <c r="D5169">
        <v>9422930</v>
      </c>
      <c r="E5169">
        <v>5161180</v>
      </c>
      <c r="F5169" s="4">
        <f t="shared" si="80"/>
        <v>7057100</v>
      </c>
    </row>
    <row r="5170" spans="1:6" x14ac:dyDescent="0.3">
      <c r="A5170" t="s">
        <v>6048</v>
      </c>
      <c r="B5170">
        <v>1564760</v>
      </c>
      <c r="C5170">
        <v>2477590</v>
      </c>
      <c r="D5170">
        <v>2093170</v>
      </c>
      <c r="E5170">
        <v>2357460</v>
      </c>
      <c r="F5170" s="4">
        <f t="shared" si="80"/>
        <v>2309406.6666666665</v>
      </c>
    </row>
    <row r="5171" spans="1:6" x14ac:dyDescent="0.3">
      <c r="A5171" t="s">
        <v>6049</v>
      </c>
      <c r="B5171">
        <v>0</v>
      </c>
      <c r="C5171">
        <v>3714270</v>
      </c>
      <c r="D5171">
        <v>2300370</v>
      </c>
      <c r="E5171">
        <v>3744750</v>
      </c>
      <c r="F5171" s="4">
        <f t="shared" si="80"/>
        <v>3253130</v>
      </c>
    </row>
    <row r="5172" spans="1:6" x14ac:dyDescent="0.3">
      <c r="A5172" t="s">
        <v>6050</v>
      </c>
      <c r="B5172">
        <v>1286560</v>
      </c>
      <c r="C5172">
        <v>387660</v>
      </c>
      <c r="D5172">
        <v>0</v>
      </c>
      <c r="E5172">
        <v>0</v>
      </c>
      <c r="F5172" s="4">
        <f t="shared" si="80"/>
        <v>129220</v>
      </c>
    </row>
    <row r="5173" spans="1:6" x14ac:dyDescent="0.3">
      <c r="A5173" t="s">
        <v>6051</v>
      </c>
      <c r="B5173">
        <v>0</v>
      </c>
      <c r="C5173">
        <v>191100</v>
      </c>
      <c r="D5173">
        <v>341250</v>
      </c>
      <c r="E5173">
        <v>0</v>
      </c>
      <c r="F5173" s="4">
        <f t="shared" si="80"/>
        <v>177450</v>
      </c>
    </row>
    <row r="5174" spans="1:6" x14ac:dyDescent="0.3">
      <c r="A5174" t="s">
        <v>6052</v>
      </c>
      <c r="B5174">
        <v>431340</v>
      </c>
      <c r="C5174">
        <v>810440</v>
      </c>
      <c r="D5174">
        <v>0</v>
      </c>
      <c r="E5174">
        <v>365820</v>
      </c>
      <c r="F5174" s="4">
        <f t="shared" si="80"/>
        <v>392086.66666666669</v>
      </c>
    </row>
    <row r="5175" spans="1:6" x14ac:dyDescent="0.3">
      <c r="A5175" t="s">
        <v>6053</v>
      </c>
      <c r="B5175">
        <v>600600</v>
      </c>
      <c r="C5175">
        <v>661200</v>
      </c>
      <c r="D5175">
        <v>0</v>
      </c>
      <c r="E5175">
        <v>360360</v>
      </c>
      <c r="F5175" s="4">
        <f t="shared" si="80"/>
        <v>340520</v>
      </c>
    </row>
    <row r="5176" spans="1:6" x14ac:dyDescent="0.3">
      <c r="A5176" t="s">
        <v>6054</v>
      </c>
      <c r="B5176">
        <v>2014898</v>
      </c>
      <c r="C5176">
        <v>2474888</v>
      </c>
      <c r="D5176">
        <v>2227938</v>
      </c>
      <c r="E5176">
        <v>3024400</v>
      </c>
      <c r="F5176" s="4">
        <f t="shared" si="80"/>
        <v>2575742</v>
      </c>
    </row>
    <row r="5177" spans="1:6" x14ac:dyDescent="0.3">
      <c r="A5177" t="s">
        <v>6055</v>
      </c>
      <c r="B5177">
        <v>0</v>
      </c>
      <c r="C5177">
        <v>946560</v>
      </c>
      <c r="D5177">
        <v>0</v>
      </c>
      <c r="E5177">
        <v>0</v>
      </c>
      <c r="F5177" s="4">
        <f t="shared" si="80"/>
        <v>315520</v>
      </c>
    </row>
    <row r="5178" spans="1:6" x14ac:dyDescent="0.3">
      <c r="A5178" t="s">
        <v>190</v>
      </c>
      <c r="B5178">
        <v>2820740</v>
      </c>
      <c r="C5178">
        <v>2740400</v>
      </c>
      <c r="D5178">
        <v>455000</v>
      </c>
      <c r="E5178">
        <v>1297000</v>
      </c>
      <c r="F5178" s="4">
        <f t="shared" si="80"/>
        <v>1497466.6666666667</v>
      </c>
    </row>
    <row r="5179" spans="1:6" x14ac:dyDescent="0.3">
      <c r="A5179" t="s">
        <v>6056</v>
      </c>
      <c r="B5179">
        <v>605900</v>
      </c>
      <c r="C5179">
        <v>1124420</v>
      </c>
      <c r="D5179">
        <v>1485640</v>
      </c>
      <c r="E5179">
        <v>843020</v>
      </c>
      <c r="F5179" s="4">
        <f t="shared" si="80"/>
        <v>1151026.6666666667</v>
      </c>
    </row>
    <row r="5180" spans="1:6" x14ac:dyDescent="0.3">
      <c r="A5180" t="s">
        <v>6057</v>
      </c>
      <c r="B5180">
        <v>0</v>
      </c>
      <c r="C5180">
        <v>3268100</v>
      </c>
      <c r="D5180">
        <v>1932500</v>
      </c>
      <c r="E5180">
        <v>6400350</v>
      </c>
      <c r="F5180" s="4">
        <f t="shared" si="80"/>
        <v>3866983.3333333335</v>
      </c>
    </row>
    <row r="5181" spans="1:6" x14ac:dyDescent="0.3">
      <c r="A5181" t="s">
        <v>6058</v>
      </c>
      <c r="B5181">
        <v>0</v>
      </c>
      <c r="C5181">
        <v>1697150</v>
      </c>
      <c r="D5181">
        <v>813190</v>
      </c>
      <c r="E5181">
        <v>228000</v>
      </c>
      <c r="F5181" s="4">
        <f t="shared" si="80"/>
        <v>912780</v>
      </c>
    </row>
    <row r="5182" spans="1:6" x14ac:dyDescent="0.3">
      <c r="A5182" t="s">
        <v>549</v>
      </c>
      <c r="B5182">
        <v>2108640</v>
      </c>
      <c r="C5182">
        <v>2730700</v>
      </c>
      <c r="D5182">
        <v>2935919</v>
      </c>
      <c r="E5182">
        <v>2249000</v>
      </c>
      <c r="F5182" s="4">
        <f t="shared" si="80"/>
        <v>2638539.6666666665</v>
      </c>
    </row>
    <row r="5183" spans="1:6" x14ac:dyDescent="0.3">
      <c r="A5183" t="s">
        <v>6059</v>
      </c>
      <c r="B5183">
        <v>0</v>
      </c>
      <c r="C5183">
        <v>1365000</v>
      </c>
      <c r="D5183">
        <v>4504500</v>
      </c>
      <c r="E5183">
        <v>2269360</v>
      </c>
      <c r="F5183" s="4">
        <f t="shared" si="80"/>
        <v>2712953.3333333335</v>
      </c>
    </row>
    <row r="5184" spans="1:6" x14ac:dyDescent="0.3">
      <c r="A5184" t="s">
        <v>6060</v>
      </c>
      <c r="B5184">
        <v>0</v>
      </c>
      <c r="C5184">
        <v>1373190</v>
      </c>
      <c r="D5184">
        <v>234600</v>
      </c>
      <c r="E5184">
        <v>1526800</v>
      </c>
      <c r="F5184" s="4">
        <f t="shared" si="80"/>
        <v>1044863.3333333334</v>
      </c>
    </row>
    <row r="5185" spans="1:6" x14ac:dyDescent="0.3">
      <c r="A5185" t="s">
        <v>6061</v>
      </c>
      <c r="B5185">
        <v>12906900</v>
      </c>
      <c r="C5185">
        <v>4375200</v>
      </c>
      <c r="D5185">
        <v>16504940</v>
      </c>
      <c r="E5185">
        <v>0</v>
      </c>
      <c r="F5185" s="4">
        <f t="shared" si="80"/>
        <v>6960046.666666667</v>
      </c>
    </row>
    <row r="5186" spans="1:6" x14ac:dyDescent="0.3">
      <c r="A5186" t="s">
        <v>6062</v>
      </c>
      <c r="B5186">
        <v>7892120</v>
      </c>
      <c r="C5186">
        <v>24858920</v>
      </c>
      <c r="D5186">
        <v>16008500</v>
      </c>
      <c r="E5186">
        <v>21766290</v>
      </c>
      <c r="F5186" s="4">
        <f t="shared" si="80"/>
        <v>20877903.333333332</v>
      </c>
    </row>
    <row r="5187" spans="1:6" x14ac:dyDescent="0.3">
      <c r="A5187" t="s">
        <v>6063</v>
      </c>
      <c r="B5187">
        <v>18768300</v>
      </c>
      <c r="C5187">
        <v>10197470</v>
      </c>
      <c r="D5187">
        <v>28648620</v>
      </c>
      <c r="E5187">
        <v>2323100</v>
      </c>
      <c r="F5187" s="4">
        <f t="shared" ref="F5187:F5250" si="81">SUM(C5187:E5187)/3</f>
        <v>13723063.333333334</v>
      </c>
    </row>
    <row r="5188" spans="1:6" x14ac:dyDescent="0.3">
      <c r="A5188" t="s">
        <v>939</v>
      </c>
      <c r="B5188">
        <v>414960</v>
      </c>
      <c r="C5188">
        <v>234000</v>
      </c>
      <c r="D5188">
        <v>937840</v>
      </c>
      <c r="E5188">
        <v>1329480</v>
      </c>
      <c r="F5188" s="4">
        <f t="shared" si="81"/>
        <v>833773.33333333337</v>
      </c>
    </row>
    <row r="5189" spans="1:6" x14ac:dyDescent="0.3">
      <c r="A5189" t="s">
        <v>6064</v>
      </c>
      <c r="B5189">
        <v>1380000</v>
      </c>
      <c r="C5189">
        <v>0</v>
      </c>
      <c r="D5189">
        <v>0</v>
      </c>
      <c r="E5189">
        <v>0</v>
      </c>
      <c r="F5189" s="4">
        <f t="shared" si="81"/>
        <v>0</v>
      </c>
    </row>
    <row r="5190" spans="1:6" x14ac:dyDescent="0.3">
      <c r="A5190" t="s">
        <v>6065</v>
      </c>
      <c r="B5190">
        <v>3753920</v>
      </c>
      <c r="C5190">
        <v>1793950</v>
      </c>
      <c r="D5190">
        <v>2924920</v>
      </c>
      <c r="E5190">
        <v>6251860</v>
      </c>
      <c r="F5190" s="4">
        <f t="shared" si="81"/>
        <v>3656910</v>
      </c>
    </row>
    <row r="5191" spans="1:6" x14ac:dyDescent="0.3">
      <c r="A5191" t="s">
        <v>6066</v>
      </c>
      <c r="B5191">
        <v>1802680</v>
      </c>
      <c r="C5191">
        <v>2148500</v>
      </c>
      <c r="D5191">
        <v>3778340</v>
      </c>
      <c r="E5191">
        <v>3529800</v>
      </c>
      <c r="F5191" s="4">
        <f t="shared" si="81"/>
        <v>3152213.3333333335</v>
      </c>
    </row>
    <row r="5192" spans="1:6" x14ac:dyDescent="0.3">
      <c r="A5192" t="s">
        <v>6067</v>
      </c>
      <c r="B5192">
        <v>740000</v>
      </c>
      <c r="C5192">
        <v>3700000</v>
      </c>
      <c r="D5192">
        <v>1740420</v>
      </c>
      <c r="E5192">
        <v>4130100</v>
      </c>
      <c r="F5192" s="4">
        <f t="shared" si="81"/>
        <v>3190173.3333333335</v>
      </c>
    </row>
    <row r="5193" spans="1:6" x14ac:dyDescent="0.3">
      <c r="A5193" t="s">
        <v>6068</v>
      </c>
      <c r="B5193">
        <v>0</v>
      </c>
      <c r="C5193">
        <v>570000</v>
      </c>
      <c r="D5193">
        <v>0</v>
      </c>
      <c r="E5193">
        <v>820000</v>
      </c>
      <c r="F5193" s="4">
        <f t="shared" si="81"/>
        <v>463333.33333333331</v>
      </c>
    </row>
    <row r="5194" spans="1:6" x14ac:dyDescent="0.3">
      <c r="A5194" t="s">
        <v>6069</v>
      </c>
      <c r="B5194">
        <v>256000</v>
      </c>
      <c r="C5194">
        <v>2683780</v>
      </c>
      <c r="D5194">
        <v>582400</v>
      </c>
      <c r="E5194">
        <v>1795800</v>
      </c>
      <c r="F5194" s="4">
        <f t="shared" si="81"/>
        <v>1687326.6666666667</v>
      </c>
    </row>
    <row r="5195" spans="1:6" x14ac:dyDescent="0.3">
      <c r="A5195" t="s">
        <v>6070</v>
      </c>
      <c r="B5195">
        <v>0</v>
      </c>
      <c r="C5195">
        <v>1082410</v>
      </c>
      <c r="D5195">
        <v>1210300</v>
      </c>
      <c r="E5195">
        <v>1064700</v>
      </c>
      <c r="F5195" s="4">
        <f t="shared" si="81"/>
        <v>1119136.6666666667</v>
      </c>
    </row>
    <row r="5196" spans="1:6" x14ac:dyDescent="0.3">
      <c r="A5196" t="s">
        <v>6071</v>
      </c>
      <c r="B5196">
        <v>439530</v>
      </c>
      <c r="C5196">
        <v>892850</v>
      </c>
      <c r="D5196">
        <v>0</v>
      </c>
      <c r="E5196">
        <v>764400</v>
      </c>
      <c r="F5196" s="4">
        <f t="shared" si="81"/>
        <v>552416.66666666663</v>
      </c>
    </row>
    <row r="5197" spans="1:6" x14ac:dyDescent="0.3">
      <c r="A5197" t="s">
        <v>6072</v>
      </c>
      <c r="B5197">
        <v>540540</v>
      </c>
      <c r="C5197">
        <v>0</v>
      </c>
      <c r="D5197">
        <v>0</v>
      </c>
      <c r="E5197">
        <v>855400</v>
      </c>
      <c r="F5197" s="4">
        <f t="shared" si="81"/>
        <v>285133.33333333331</v>
      </c>
    </row>
    <row r="5198" spans="1:6" x14ac:dyDescent="0.3">
      <c r="A5198" t="s">
        <v>6073</v>
      </c>
      <c r="B5198">
        <v>256000</v>
      </c>
      <c r="C5198">
        <v>2892350</v>
      </c>
      <c r="D5198">
        <v>3105390</v>
      </c>
      <c r="E5198">
        <v>3101350</v>
      </c>
      <c r="F5198" s="4">
        <f t="shared" si="81"/>
        <v>3033030</v>
      </c>
    </row>
    <row r="5199" spans="1:6" x14ac:dyDescent="0.3">
      <c r="A5199" t="s">
        <v>6074</v>
      </c>
      <c r="B5199">
        <v>440100</v>
      </c>
      <c r="C5199">
        <v>1108380</v>
      </c>
      <c r="D5199">
        <v>737670</v>
      </c>
      <c r="E5199">
        <v>677380</v>
      </c>
      <c r="F5199" s="4">
        <f t="shared" si="81"/>
        <v>841143.33333333337</v>
      </c>
    </row>
    <row r="5200" spans="1:6" x14ac:dyDescent="0.3">
      <c r="A5200" t="s">
        <v>6075</v>
      </c>
      <c r="B5200">
        <v>2299900</v>
      </c>
      <c r="C5200">
        <v>627900</v>
      </c>
      <c r="D5200">
        <v>0</v>
      </c>
      <c r="E5200">
        <v>264000</v>
      </c>
      <c r="F5200" s="4">
        <f t="shared" si="81"/>
        <v>297300</v>
      </c>
    </row>
    <row r="5201" spans="1:6" x14ac:dyDescent="0.3">
      <c r="A5201" t="s">
        <v>6076</v>
      </c>
      <c r="B5201">
        <v>0</v>
      </c>
      <c r="C5201">
        <v>0</v>
      </c>
      <c r="D5201">
        <v>1062120</v>
      </c>
      <c r="E5201">
        <v>0</v>
      </c>
      <c r="F5201" s="4">
        <f t="shared" si="81"/>
        <v>354040</v>
      </c>
    </row>
    <row r="5202" spans="1:6" x14ac:dyDescent="0.3">
      <c r="A5202" t="s">
        <v>6077</v>
      </c>
      <c r="B5202">
        <v>2942480</v>
      </c>
      <c r="C5202">
        <v>2391200</v>
      </c>
      <c r="D5202">
        <v>2379650</v>
      </c>
      <c r="E5202">
        <v>2383580</v>
      </c>
      <c r="F5202" s="4">
        <f t="shared" si="81"/>
        <v>2384810</v>
      </c>
    </row>
    <row r="5203" spans="1:6" x14ac:dyDescent="0.3">
      <c r="A5203" t="s">
        <v>6078</v>
      </c>
      <c r="B5203">
        <v>0</v>
      </c>
      <c r="C5203">
        <v>932470</v>
      </c>
      <c r="D5203">
        <v>722360</v>
      </c>
      <c r="E5203">
        <v>736190</v>
      </c>
      <c r="F5203" s="4">
        <f t="shared" si="81"/>
        <v>797006.66666666663</v>
      </c>
    </row>
    <row r="5204" spans="1:6" x14ac:dyDescent="0.3">
      <c r="A5204" t="s">
        <v>6079</v>
      </c>
      <c r="B5204">
        <v>160000</v>
      </c>
      <c r="C5204">
        <v>0</v>
      </c>
      <c r="D5204">
        <v>160000</v>
      </c>
      <c r="E5204">
        <v>160000</v>
      </c>
      <c r="F5204" s="4">
        <f t="shared" si="81"/>
        <v>106666.66666666667</v>
      </c>
    </row>
    <row r="5205" spans="1:6" x14ac:dyDescent="0.3">
      <c r="A5205" t="s">
        <v>6080</v>
      </c>
      <c r="B5205">
        <v>2641120</v>
      </c>
      <c r="C5205">
        <v>2628120</v>
      </c>
      <c r="D5205">
        <v>2189620</v>
      </c>
      <c r="E5205">
        <v>4913890</v>
      </c>
      <c r="F5205" s="4">
        <f t="shared" si="81"/>
        <v>3243876.6666666665</v>
      </c>
    </row>
    <row r="5206" spans="1:6" x14ac:dyDescent="0.3">
      <c r="A5206" t="s">
        <v>6081</v>
      </c>
      <c r="B5206">
        <v>0</v>
      </c>
      <c r="C5206">
        <v>709200</v>
      </c>
      <c r="D5206">
        <v>228000</v>
      </c>
      <c r="E5206">
        <v>0</v>
      </c>
      <c r="F5206" s="4">
        <f t="shared" si="81"/>
        <v>312400</v>
      </c>
    </row>
    <row r="5207" spans="1:6" x14ac:dyDescent="0.3">
      <c r="A5207" t="s">
        <v>6082</v>
      </c>
      <c r="B5207">
        <v>0</v>
      </c>
      <c r="C5207">
        <v>2005520</v>
      </c>
      <c r="D5207">
        <v>2861040</v>
      </c>
      <c r="E5207">
        <v>2888580</v>
      </c>
      <c r="F5207" s="4">
        <f t="shared" si="81"/>
        <v>2585046.6666666665</v>
      </c>
    </row>
    <row r="5208" spans="1:6" x14ac:dyDescent="0.3">
      <c r="A5208" t="s">
        <v>6083</v>
      </c>
      <c r="B5208">
        <v>3046800</v>
      </c>
      <c r="C5208">
        <v>663950</v>
      </c>
      <c r="D5208">
        <v>881520</v>
      </c>
      <c r="E5208">
        <v>0</v>
      </c>
      <c r="F5208" s="4">
        <f t="shared" si="81"/>
        <v>515156.66666666669</v>
      </c>
    </row>
    <row r="5209" spans="1:6" x14ac:dyDescent="0.3">
      <c r="A5209" t="s">
        <v>6084</v>
      </c>
      <c r="B5209">
        <v>0</v>
      </c>
      <c r="C5209">
        <v>905000</v>
      </c>
      <c r="D5209">
        <v>0</v>
      </c>
      <c r="E5209">
        <v>0</v>
      </c>
      <c r="F5209" s="4">
        <f t="shared" si="81"/>
        <v>301666.66666666669</v>
      </c>
    </row>
    <row r="5210" spans="1:6" x14ac:dyDescent="0.3">
      <c r="A5210" t="s">
        <v>6085</v>
      </c>
      <c r="B5210">
        <v>519450</v>
      </c>
      <c r="C5210">
        <v>612000</v>
      </c>
      <c r="D5210">
        <v>730000</v>
      </c>
      <c r="E5210">
        <v>359450</v>
      </c>
      <c r="F5210" s="4">
        <f t="shared" si="81"/>
        <v>567150</v>
      </c>
    </row>
    <row r="5211" spans="1:6" x14ac:dyDescent="0.3">
      <c r="A5211" t="s">
        <v>6086</v>
      </c>
      <c r="B5211">
        <v>6642430</v>
      </c>
      <c r="C5211">
        <v>6311870</v>
      </c>
      <c r="D5211">
        <v>7929740</v>
      </c>
      <c r="E5211">
        <v>7554240</v>
      </c>
      <c r="F5211" s="4">
        <f t="shared" si="81"/>
        <v>7265283.333333333</v>
      </c>
    </row>
    <row r="5212" spans="1:6" x14ac:dyDescent="0.3">
      <c r="A5212" t="s">
        <v>6087</v>
      </c>
      <c r="B5212">
        <v>2379620</v>
      </c>
      <c r="C5212">
        <v>3162200</v>
      </c>
      <c r="D5212">
        <v>2277890</v>
      </c>
      <c r="E5212">
        <v>2090700</v>
      </c>
      <c r="F5212" s="4">
        <f t="shared" si="81"/>
        <v>2510263.3333333335</v>
      </c>
    </row>
    <row r="5213" spans="1:6" x14ac:dyDescent="0.3">
      <c r="A5213" t="s">
        <v>6088</v>
      </c>
      <c r="B5213">
        <v>0</v>
      </c>
      <c r="C5213">
        <v>9143380</v>
      </c>
      <c r="D5213">
        <v>13478820</v>
      </c>
      <c r="E5213">
        <v>2240320</v>
      </c>
      <c r="F5213" s="4">
        <f t="shared" si="81"/>
        <v>8287506.666666667</v>
      </c>
    </row>
    <row r="5214" spans="1:6" x14ac:dyDescent="0.3">
      <c r="A5214" t="s">
        <v>6089</v>
      </c>
      <c r="B5214">
        <v>914270</v>
      </c>
      <c r="C5214">
        <v>0</v>
      </c>
      <c r="D5214">
        <v>0</v>
      </c>
      <c r="E5214">
        <v>0</v>
      </c>
      <c r="F5214" s="4">
        <f t="shared" si="81"/>
        <v>0</v>
      </c>
    </row>
    <row r="5215" spans="1:6" x14ac:dyDescent="0.3">
      <c r="A5215" t="s">
        <v>6090</v>
      </c>
      <c r="B5215">
        <v>2160660</v>
      </c>
      <c r="C5215">
        <v>2559830</v>
      </c>
      <c r="D5215">
        <v>0</v>
      </c>
      <c r="E5215">
        <v>2756550</v>
      </c>
      <c r="F5215" s="4">
        <f t="shared" si="81"/>
        <v>1772126.6666666667</v>
      </c>
    </row>
    <row r="5216" spans="1:6" x14ac:dyDescent="0.3">
      <c r="A5216" t="s">
        <v>6091</v>
      </c>
      <c r="B5216">
        <v>0</v>
      </c>
      <c r="C5216">
        <v>494600</v>
      </c>
      <c r="D5216">
        <v>636220</v>
      </c>
      <c r="E5216">
        <v>1113780</v>
      </c>
      <c r="F5216" s="4">
        <f t="shared" si="81"/>
        <v>748200</v>
      </c>
    </row>
    <row r="5217" spans="1:6" x14ac:dyDescent="0.3">
      <c r="A5217" t="s">
        <v>6092</v>
      </c>
      <c r="B5217">
        <v>1356620</v>
      </c>
      <c r="C5217">
        <v>698880</v>
      </c>
      <c r="D5217">
        <v>0</v>
      </c>
      <c r="E5217">
        <v>0</v>
      </c>
      <c r="F5217" s="4">
        <f t="shared" si="81"/>
        <v>232960</v>
      </c>
    </row>
    <row r="5218" spans="1:6" x14ac:dyDescent="0.3">
      <c r="A5218" t="s">
        <v>6093</v>
      </c>
      <c r="B5218">
        <v>1111950</v>
      </c>
      <c r="C5218">
        <v>9009820</v>
      </c>
      <c r="D5218">
        <v>15930330</v>
      </c>
      <c r="E5218">
        <v>8031830</v>
      </c>
      <c r="F5218" s="4">
        <f t="shared" si="81"/>
        <v>10990660</v>
      </c>
    </row>
    <row r="5219" spans="1:6" x14ac:dyDescent="0.3">
      <c r="A5219" t="s">
        <v>6094</v>
      </c>
      <c r="B5219">
        <v>0</v>
      </c>
      <c r="C5219">
        <v>3939520</v>
      </c>
      <c r="D5219">
        <v>0</v>
      </c>
      <c r="E5219">
        <v>4592000</v>
      </c>
      <c r="F5219" s="4">
        <f t="shared" si="81"/>
        <v>2843840</v>
      </c>
    </row>
    <row r="5220" spans="1:6" x14ac:dyDescent="0.3">
      <c r="A5220" t="s">
        <v>6095</v>
      </c>
      <c r="B5220">
        <v>0</v>
      </c>
      <c r="C5220">
        <v>3100890</v>
      </c>
      <c r="D5220">
        <v>0</v>
      </c>
      <c r="E5220">
        <v>1193900</v>
      </c>
      <c r="F5220" s="4">
        <f t="shared" si="81"/>
        <v>1431596.6666666667</v>
      </c>
    </row>
    <row r="5221" spans="1:6" x14ac:dyDescent="0.3">
      <c r="A5221" t="s">
        <v>6096</v>
      </c>
      <c r="B5221">
        <v>1341950</v>
      </c>
      <c r="C5221">
        <v>569660</v>
      </c>
      <c r="D5221">
        <v>0</v>
      </c>
      <c r="E5221">
        <v>0</v>
      </c>
      <c r="F5221" s="4">
        <f t="shared" si="81"/>
        <v>189886.66666666666</v>
      </c>
    </row>
    <row r="5222" spans="1:6" x14ac:dyDescent="0.3">
      <c r="A5222" t="s">
        <v>6097</v>
      </c>
      <c r="B5222">
        <v>0</v>
      </c>
      <c r="C5222">
        <v>0</v>
      </c>
      <c r="D5222">
        <v>1347450</v>
      </c>
      <c r="E5222">
        <v>0</v>
      </c>
      <c r="F5222" s="4">
        <f t="shared" si="81"/>
        <v>449150</v>
      </c>
    </row>
    <row r="5223" spans="1:6" x14ac:dyDescent="0.3">
      <c r="A5223" t="s">
        <v>6098</v>
      </c>
      <c r="B5223">
        <v>1284180</v>
      </c>
      <c r="C5223">
        <v>1112700</v>
      </c>
      <c r="D5223">
        <v>685000</v>
      </c>
      <c r="E5223">
        <v>658000</v>
      </c>
      <c r="F5223" s="4">
        <f t="shared" si="81"/>
        <v>818566.66666666663</v>
      </c>
    </row>
    <row r="5224" spans="1:6" x14ac:dyDescent="0.3">
      <c r="A5224" t="s">
        <v>6099</v>
      </c>
      <c r="B5224">
        <v>823200</v>
      </c>
      <c r="C5224">
        <v>0</v>
      </c>
      <c r="D5224">
        <v>570000</v>
      </c>
      <c r="E5224">
        <v>1084600</v>
      </c>
      <c r="F5224" s="4">
        <f t="shared" si="81"/>
        <v>551533.33333333337</v>
      </c>
    </row>
    <row r="5225" spans="1:6" x14ac:dyDescent="0.3">
      <c r="A5225" t="s">
        <v>6100</v>
      </c>
      <c r="B5225">
        <v>191100</v>
      </c>
      <c r="C5225">
        <v>0</v>
      </c>
      <c r="D5225">
        <v>296660</v>
      </c>
      <c r="E5225">
        <v>382200</v>
      </c>
      <c r="F5225" s="4">
        <f t="shared" si="81"/>
        <v>226286.66666666666</v>
      </c>
    </row>
    <row r="5226" spans="1:6" x14ac:dyDescent="0.3">
      <c r="A5226" t="s">
        <v>6101</v>
      </c>
      <c r="B5226">
        <v>2320300</v>
      </c>
      <c r="C5226">
        <v>0</v>
      </c>
      <c r="D5226">
        <v>646100</v>
      </c>
      <c r="E5226">
        <v>3997650</v>
      </c>
      <c r="F5226" s="4">
        <f t="shared" si="81"/>
        <v>1547916.6666666667</v>
      </c>
    </row>
    <row r="5227" spans="1:6" x14ac:dyDescent="0.3">
      <c r="A5227" t="s">
        <v>6102</v>
      </c>
      <c r="B5227">
        <v>2300680</v>
      </c>
      <c r="C5227">
        <v>1049000</v>
      </c>
      <c r="D5227">
        <v>2367820</v>
      </c>
      <c r="E5227">
        <v>0</v>
      </c>
      <c r="F5227" s="4">
        <f t="shared" si="81"/>
        <v>1138940</v>
      </c>
    </row>
    <row r="5228" spans="1:6" x14ac:dyDescent="0.3">
      <c r="A5228" t="s">
        <v>6103</v>
      </c>
      <c r="B5228">
        <v>2056550</v>
      </c>
      <c r="C5228">
        <v>595140</v>
      </c>
      <c r="D5228">
        <v>0</v>
      </c>
      <c r="E5228">
        <v>768850</v>
      </c>
      <c r="F5228" s="4">
        <f t="shared" si="81"/>
        <v>454663.33333333331</v>
      </c>
    </row>
    <row r="5229" spans="1:6" x14ac:dyDescent="0.3">
      <c r="A5229" t="s">
        <v>6104</v>
      </c>
      <c r="B5229">
        <v>0</v>
      </c>
      <c r="C5229">
        <v>1015560</v>
      </c>
      <c r="D5229">
        <v>727820</v>
      </c>
      <c r="E5229">
        <v>309400</v>
      </c>
      <c r="F5229" s="4">
        <f t="shared" si="81"/>
        <v>684260</v>
      </c>
    </row>
    <row r="5230" spans="1:6" x14ac:dyDescent="0.3">
      <c r="A5230" t="s">
        <v>6105</v>
      </c>
      <c r="B5230">
        <v>0</v>
      </c>
      <c r="C5230">
        <v>595140</v>
      </c>
      <c r="D5230">
        <v>0</v>
      </c>
      <c r="E5230">
        <v>0</v>
      </c>
      <c r="F5230" s="4">
        <f t="shared" si="81"/>
        <v>198380</v>
      </c>
    </row>
    <row r="5231" spans="1:6" x14ac:dyDescent="0.3">
      <c r="A5231" t="s">
        <v>6106</v>
      </c>
      <c r="B5231">
        <v>4398360</v>
      </c>
      <c r="C5231">
        <v>2053300</v>
      </c>
      <c r="D5231">
        <v>1133550</v>
      </c>
      <c r="E5231">
        <v>2268660</v>
      </c>
      <c r="F5231" s="4">
        <f t="shared" si="81"/>
        <v>1818503.3333333333</v>
      </c>
    </row>
    <row r="5232" spans="1:6" x14ac:dyDescent="0.3">
      <c r="A5232" t="s">
        <v>6107</v>
      </c>
      <c r="B5232">
        <v>3560950</v>
      </c>
      <c r="C5232">
        <v>2883100</v>
      </c>
      <c r="D5232">
        <v>960600</v>
      </c>
      <c r="E5232">
        <v>3509870</v>
      </c>
      <c r="F5232" s="4">
        <f t="shared" si="81"/>
        <v>2451190</v>
      </c>
    </row>
    <row r="5233" spans="1:6" x14ac:dyDescent="0.3">
      <c r="A5233" t="s">
        <v>6108</v>
      </c>
      <c r="B5233">
        <v>2632710</v>
      </c>
      <c r="C5233">
        <v>3115060</v>
      </c>
      <c r="D5233">
        <v>2116660</v>
      </c>
      <c r="E5233">
        <v>4194990</v>
      </c>
      <c r="F5233" s="4">
        <f t="shared" si="81"/>
        <v>3142236.6666666665</v>
      </c>
    </row>
    <row r="5234" spans="1:6" x14ac:dyDescent="0.3">
      <c r="A5234" t="s">
        <v>872</v>
      </c>
      <c r="B5234">
        <v>0</v>
      </c>
      <c r="C5234">
        <v>1562260</v>
      </c>
      <c r="D5234">
        <v>1691850</v>
      </c>
      <c r="E5234">
        <v>1732340</v>
      </c>
      <c r="F5234" s="4">
        <f t="shared" si="81"/>
        <v>1662150</v>
      </c>
    </row>
    <row r="5235" spans="1:6" x14ac:dyDescent="0.3">
      <c r="A5235" t="s">
        <v>6109</v>
      </c>
      <c r="B5235">
        <v>2398470</v>
      </c>
      <c r="C5235">
        <v>3893380</v>
      </c>
      <c r="D5235">
        <v>2025010</v>
      </c>
      <c r="E5235">
        <v>2255070</v>
      </c>
      <c r="F5235" s="4">
        <f t="shared" si="81"/>
        <v>2724486.6666666665</v>
      </c>
    </row>
    <row r="5236" spans="1:6" x14ac:dyDescent="0.3">
      <c r="A5236" t="s">
        <v>6110</v>
      </c>
      <c r="B5236">
        <v>577850</v>
      </c>
      <c r="C5236">
        <v>533600</v>
      </c>
      <c r="D5236">
        <v>928930</v>
      </c>
      <c r="E5236">
        <v>0</v>
      </c>
      <c r="F5236" s="4">
        <f t="shared" si="81"/>
        <v>487510</v>
      </c>
    </row>
    <row r="5237" spans="1:6" x14ac:dyDescent="0.3">
      <c r="A5237" t="s">
        <v>6111</v>
      </c>
      <c r="B5237">
        <v>3700000</v>
      </c>
      <c r="C5237">
        <v>9551420</v>
      </c>
      <c r="D5237">
        <v>18852320</v>
      </c>
      <c r="E5237">
        <v>14578800</v>
      </c>
      <c r="F5237" s="4">
        <f t="shared" si="81"/>
        <v>14327513.333333334</v>
      </c>
    </row>
    <row r="5238" spans="1:6" x14ac:dyDescent="0.3">
      <c r="A5238" t="s">
        <v>6112</v>
      </c>
      <c r="B5238">
        <v>0</v>
      </c>
      <c r="C5238">
        <v>2899600</v>
      </c>
      <c r="D5238">
        <v>4921900</v>
      </c>
      <c r="E5238">
        <v>1203020</v>
      </c>
      <c r="F5238" s="4">
        <f t="shared" si="81"/>
        <v>3008173.3333333335</v>
      </c>
    </row>
    <row r="5239" spans="1:6" x14ac:dyDescent="0.3">
      <c r="A5239" t="s">
        <v>6113</v>
      </c>
      <c r="B5239">
        <v>1554080</v>
      </c>
      <c r="C5239">
        <v>2079120</v>
      </c>
      <c r="D5239">
        <v>373100</v>
      </c>
      <c r="E5239">
        <v>0</v>
      </c>
      <c r="F5239" s="4">
        <f t="shared" si="81"/>
        <v>817406.66666666663</v>
      </c>
    </row>
    <row r="5240" spans="1:6" x14ac:dyDescent="0.3">
      <c r="A5240" t="s">
        <v>6114</v>
      </c>
      <c r="B5240">
        <v>260000</v>
      </c>
      <c r="C5240">
        <v>0</v>
      </c>
      <c r="D5240">
        <v>450000</v>
      </c>
      <c r="E5240">
        <v>451360</v>
      </c>
      <c r="F5240" s="4">
        <f t="shared" si="81"/>
        <v>300453.33333333331</v>
      </c>
    </row>
    <row r="5241" spans="1:6" x14ac:dyDescent="0.3">
      <c r="A5241" t="s">
        <v>6115</v>
      </c>
      <c r="B5241">
        <v>859040</v>
      </c>
      <c r="C5241">
        <v>3700000</v>
      </c>
      <c r="D5241">
        <v>2474580</v>
      </c>
      <c r="E5241">
        <v>3755390</v>
      </c>
      <c r="F5241" s="4">
        <f t="shared" si="81"/>
        <v>3309990</v>
      </c>
    </row>
    <row r="5242" spans="1:6" x14ac:dyDescent="0.3">
      <c r="A5242" t="s">
        <v>6116</v>
      </c>
      <c r="B5242">
        <v>0</v>
      </c>
      <c r="C5242">
        <v>1854290</v>
      </c>
      <c r="D5242">
        <v>223860</v>
      </c>
      <c r="E5242">
        <v>545700</v>
      </c>
      <c r="F5242" s="4">
        <f t="shared" si="81"/>
        <v>874616.66666666663</v>
      </c>
    </row>
    <row r="5243" spans="1:6" x14ac:dyDescent="0.3">
      <c r="A5243" t="s">
        <v>6117</v>
      </c>
      <c r="B5243">
        <v>850850</v>
      </c>
      <c r="C5243">
        <v>2314390</v>
      </c>
      <c r="D5243">
        <v>2047500</v>
      </c>
      <c r="E5243">
        <v>2348800</v>
      </c>
      <c r="F5243" s="4">
        <f t="shared" si="81"/>
        <v>2236896.6666666665</v>
      </c>
    </row>
    <row r="5244" spans="1:6" x14ac:dyDescent="0.3">
      <c r="A5244" t="s">
        <v>6118</v>
      </c>
      <c r="B5244">
        <v>0</v>
      </c>
      <c r="C5244">
        <v>1335390</v>
      </c>
      <c r="D5244">
        <v>1918860</v>
      </c>
      <c r="E5244">
        <v>386000</v>
      </c>
      <c r="F5244" s="4">
        <f t="shared" si="81"/>
        <v>1213416.6666666667</v>
      </c>
    </row>
    <row r="5245" spans="1:6" x14ac:dyDescent="0.3">
      <c r="A5245" t="s">
        <v>6119</v>
      </c>
      <c r="B5245">
        <v>134680</v>
      </c>
      <c r="C5245">
        <v>0</v>
      </c>
      <c r="D5245">
        <v>0</v>
      </c>
      <c r="E5245">
        <v>586540</v>
      </c>
      <c r="F5245" s="4">
        <f t="shared" si="81"/>
        <v>195513.33333333334</v>
      </c>
    </row>
    <row r="5246" spans="1:6" x14ac:dyDescent="0.3">
      <c r="A5246" t="s">
        <v>6120</v>
      </c>
      <c r="B5246">
        <v>985680</v>
      </c>
      <c r="C5246">
        <v>518700</v>
      </c>
      <c r="D5246">
        <v>0</v>
      </c>
      <c r="E5246">
        <v>0</v>
      </c>
      <c r="F5246" s="4">
        <f t="shared" si="81"/>
        <v>172900</v>
      </c>
    </row>
    <row r="5247" spans="1:6" x14ac:dyDescent="0.3">
      <c r="A5247" t="s">
        <v>6121</v>
      </c>
      <c r="B5247">
        <v>590000</v>
      </c>
      <c r="C5247">
        <v>1096550</v>
      </c>
      <c r="D5247">
        <v>1300780</v>
      </c>
      <c r="E5247">
        <v>0</v>
      </c>
      <c r="F5247" s="4">
        <f t="shared" si="81"/>
        <v>799110</v>
      </c>
    </row>
    <row r="5248" spans="1:6" x14ac:dyDescent="0.3">
      <c r="A5248" t="s">
        <v>6122</v>
      </c>
      <c r="B5248">
        <v>256000</v>
      </c>
      <c r="C5248">
        <v>218400</v>
      </c>
      <c r="D5248">
        <v>1933350</v>
      </c>
      <c r="E5248">
        <v>1038219</v>
      </c>
      <c r="F5248" s="4">
        <f t="shared" si="81"/>
        <v>1063323</v>
      </c>
    </row>
    <row r="5249" spans="1:6" x14ac:dyDescent="0.3">
      <c r="A5249" t="s">
        <v>6123</v>
      </c>
      <c r="B5249">
        <v>2264240</v>
      </c>
      <c r="C5249">
        <v>0</v>
      </c>
      <c r="D5249">
        <v>0</v>
      </c>
      <c r="E5249">
        <v>0</v>
      </c>
      <c r="F5249" s="4">
        <f t="shared" si="81"/>
        <v>0</v>
      </c>
    </row>
    <row r="5250" spans="1:6" x14ac:dyDescent="0.3">
      <c r="A5250" t="s">
        <v>6124</v>
      </c>
      <c r="B5250">
        <v>2093000</v>
      </c>
      <c r="C5250">
        <v>832650</v>
      </c>
      <c r="D5250">
        <v>729820</v>
      </c>
      <c r="E5250">
        <v>2889620</v>
      </c>
      <c r="F5250" s="4">
        <f t="shared" si="81"/>
        <v>1484030</v>
      </c>
    </row>
    <row r="5251" spans="1:6" x14ac:dyDescent="0.3">
      <c r="A5251" t="s">
        <v>6125</v>
      </c>
      <c r="B5251">
        <v>923800</v>
      </c>
      <c r="C5251">
        <v>812630</v>
      </c>
      <c r="D5251">
        <v>633240</v>
      </c>
      <c r="E5251">
        <v>1433500</v>
      </c>
      <c r="F5251" s="4">
        <f t="shared" ref="F5251:F5314" si="82">SUM(C5251:E5251)/3</f>
        <v>959790</v>
      </c>
    </row>
    <row r="5252" spans="1:6" x14ac:dyDescent="0.3">
      <c r="A5252" t="s">
        <v>6126</v>
      </c>
      <c r="B5252">
        <v>1388560</v>
      </c>
      <c r="C5252">
        <v>2356310</v>
      </c>
      <c r="D5252">
        <v>1483300</v>
      </c>
      <c r="E5252">
        <v>3704450</v>
      </c>
      <c r="F5252" s="4">
        <f t="shared" si="82"/>
        <v>2514686.6666666665</v>
      </c>
    </row>
    <row r="5253" spans="1:6" x14ac:dyDescent="0.3">
      <c r="A5253" t="s">
        <v>6127</v>
      </c>
      <c r="B5253">
        <v>0</v>
      </c>
      <c r="C5253">
        <v>1101000</v>
      </c>
      <c r="D5253">
        <v>1118600</v>
      </c>
      <c r="E5253">
        <v>453280</v>
      </c>
      <c r="F5253" s="4">
        <f t="shared" si="82"/>
        <v>890960</v>
      </c>
    </row>
    <row r="5254" spans="1:6" x14ac:dyDescent="0.3">
      <c r="A5254" t="s">
        <v>6128</v>
      </c>
      <c r="B5254">
        <v>0</v>
      </c>
      <c r="C5254">
        <v>2429700</v>
      </c>
      <c r="D5254">
        <v>0</v>
      </c>
      <c r="E5254">
        <v>2711800</v>
      </c>
      <c r="F5254" s="4">
        <f t="shared" si="82"/>
        <v>1713833.3333333333</v>
      </c>
    </row>
    <row r="5255" spans="1:6" x14ac:dyDescent="0.3">
      <c r="A5255" t="s">
        <v>6129</v>
      </c>
      <c r="B5255">
        <v>0</v>
      </c>
      <c r="C5255">
        <v>2291140</v>
      </c>
      <c r="D5255">
        <v>5232680</v>
      </c>
      <c r="E5255">
        <v>3424260</v>
      </c>
      <c r="F5255" s="4">
        <f t="shared" si="82"/>
        <v>3649360</v>
      </c>
    </row>
    <row r="5256" spans="1:6" x14ac:dyDescent="0.3">
      <c r="A5256" t="s">
        <v>6130</v>
      </c>
      <c r="B5256">
        <v>9644790</v>
      </c>
      <c r="C5256">
        <v>13252610</v>
      </c>
      <c r="D5256">
        <v>10175950</v>
      </c>
      <c r="E5256">
        <v>12800500</v>
      </c>
      <c r="F5256" s="4">
        <f t="shared" si="82"/>
        <v>12076353.333333334</v>
      </c>
    </row>
    <row r="5257" spans="1:6" x14ac:dyDescent="0.3">
      <c r="A5257" t="s">
        <v>6131</v>
      </c>
      <c r="B5257">
        <v>1252540</v>
      </c>
      <c r="C5257">
        <v>0</v>
      </c>
      <c r="D5257">
        <v>1831480</v>
      </c>
      <c r="E5257">
        <v>820000</v>
      </c>
      <c r="F5257" s="4">
        <f t="shared" si="82"/>
        <v>883826.66666666663</v>
      </c>
    </row>
    <row r="5258" spans="1:6" x14ac:dyDescent="0.3">
      <c r="A5258" t="s">
        <v>6132</v>
      </c>
      <c r="B5258">
        <v>0</v>
      </c>
      <c r="C5258">
        <v>0</v>
      </c>
      <c r="D5258">
        <v>2064440</v>
      </c>
      <c r="E5258">
        <v>780300</v>
      </c>
      <c r="F5258" s="4">
        <f t="shared" si="82"/>
        <v>948246.66666666663</v>
      </c>
    </row>
    <row r="5259" spans="1:6" x14ac:dyDescent="0.3">
      <c r="A5259" t="s">
        <v>6133</v>
      </c>
      <c r="B5259">
        <v>569500</v>
      </c>
      <c r="C5259">
        <v>1480000</v>
      </c>
      <c r="D5259">
        <v>2034690</v>
      </c>
      <c r="E5259">
        <v>1521520</v>
      </c>
      <c r="F5259" s="4">
        <f t="shared" si="82"/>
        <v>1678736.6666666667</v>
      </c>
    </row>
    <row r="5260" spans="1:6" x14ac:dyDescent="0.3">
      <c r="A5260" t="s">
        <v>6134</v>
      </c>
      <c r="B5260">
        <v>6075670</v>
      </c>
      <c r="C5260">
        <v>2136460</v>
      </c>
      <c r="D5260">
        <v>2997540</v>
      </c>
      <c r="E5260">
        <v>4282230</v>
      </c>
      <c r="F5260" s="4">
        <f t="shared" si="82"/>
        <v>3138743.3333333335</v>
      </c>
    </row>
    <row r="5261" spans="1:6" x14ac:dyDescent="0.3">
      <c r="A5261" t="s">
        <v>6135</v>
      </c>
      <c r="B5261">
        <v>6800350</v>
      </c>
      <c r="C5261">
        <v>6390900</v>
      </c>
      <c r="D5261">
        <v>5367520</v>
      </c>
      <c r="E5261">
        <v>10646660</v>
      </c>
      <c r="F5261" s="4">
        <f t="shared" si="82"/>
        <v>7468360</v>
      </c>
    </row>
    <row r="5262" spans="1:6" x14ac:dyDescent="0.3">
      <c r="A5262" t="s">
        <v>6136</v>
      </c>
      <c r="B5262">
        <v>0</v>
      </c>
      <c r="C5262">
        <v>0</v>
      </c>
      <c r="D5262">
        <v>729820</v>
      </c>
      <c r="E5262">
        <v>0</v>
      </c>
      <c r="F5262" s="4">
        <f t="shared" si="82"/>
        <v>243273.33333333334</v>
      </c>
    </row>
    <row r="5263" spans="1:6" x14ac:dyDescent="0.3">
      <c r="A5263" t="s">
        <v>6137</v>
      </c>
      <c r="B5263">
        <v>0</v>
      </c>
      <c r="C5263">
        <v>682500</v>
      </c>
      <c r="D5263">
        <v>0</v>
      </c>
      <c r="E5263">
        <v>0</v>
      </c>
      <c r="F5263" s="4">
        <f t="shared" si="82"/>
        <v>227500</v>
      </c>
    </row>
    <row r="5264" spans="1:6" x14ac:dyDescent="0.3">
      <c r="A5264" t="s">
        <v>6138</v>
      </c>
      <c r="B5264">
        <v>1215150</v>
      </c>
      <c r="C5264">
        <v>1510340</v>
      </c>
      <c r="D5264">
        <v>657300</v>
      </c>
      <c r="E5264">
        <v>584900</v>
      </c>
      <c r="F5264" s="4">
        <f t="shared" si="82"/>
        <v>917513.33333333337</v>
      </c>
    </row>
    <row r="5265" spans="1:6" x14ac:dyDescent="0.3">
      <c r="A5265" t="s">
        <v>6139</v>
      </c>
      <c r="B5265">
        <v>8218000</v>
      </c>
      <c r="C5265">
        <v>10391000</v>
      </c>
      <c r="D5265">
        <v>45255100</v>
      </c>
      <c r="E5265">
        <v>5512170</v>
      </c>
      <c r="F5265" s="4">
        <f t="shared" si="82"/>
        <v>20386090</v>
      </c>
    </row>
    <row r="5266" spans="1:6" x14ac:dyDescent="0.3">
      <c r="A5266" t="s">
        <v>6140</v>
      </c>
      <c r="B5266">
        <v>4623950</v>
      </c>
      <c r="C5266">
        <v>0</v>
      </c>
      <c r="D5266">
        <v>7406640</v>
      </c>
      <c r="E5266">
        <v>4043980</v>
      </c>
      <c r="F5266" s="4">
        <f t="shared" si="82"/>
        <v>3816873.3333333335</v>
      </c>
    </row>
    <row r="5267" spans="1:6" x14ac:dyDescent="0.3">
      <c r="A5267" t="s">
        <v>6141</v>
      </c>
      <c r="B5267">
        <v>2238640</v>
      </c>
      <c r="C5267">
        <v>2256320</v>
      </c>
      <c r="D5267">
        <v>2795260</v>
      </c>
      <c r="E5267">
        <v>3568800</v>
      </c>
      <c r="F5267" s="4">
        <f t="shared" si="82"/>
        <v>2873460</v>
      </c>
    </row>
    <row r="5268" spans="1:6" x14ac:dyDescent="0.3">
      <c r="A5268" t="s">
        <v>6142</v>
      </c>
      <c r="B5268">
        <v>0</v>
      </c>
      <c r="C5268">
        <v>1812720</v>
      </c>
      <c r="D5268">
        <v>0</v>
      </c>
      <c r="E5268">
        <v>469200</v>
      </c>
      <c r="F5268" s="4">
        <f t="shared" si="82"/>
        <v>760640</v>
      </c>
    </row>
    <row r="5269" spans="1:6" x14ac:dyDescent="0.3">
      <c r="A5269" t="s">
        <v>6143</v>
      </c>
      <c r="B5269">
        <v>309400</v>
      </c>
      <c r="C5269">
        <v>2476000</v>
      </c>
      <c r="D5269">
        <v>2756240</v>
      </c>
      <c r="E5269">
        <v>454900</v>
      </c>
      <c r="F5269" s="4">
        <f t="shared" si="82"/>
        <v>1895713.3333333333</v>
      </c>
    </row>
    <row r="5270" spans="1:6" x14ac:dyDescent="0.3">
      <c r="A5270" t="s">
        <v>6144</v>
      </c>
      <c r="B5270">
        <v>228000</v>
      </c>
      <c r="C5270">
        <v>1093820</v>
      </c>
      <c r="D5270">
        <v>0</v>
      </c>
      <c r="E5270">
        <v>0</v>
      </c>
      <c r="F5270" s="4">
        <f t="shared" si="82"/>
        <v>364606.66666666669</v>
      </c>
    </row>
    <row r="5271" spans="1:6" x14ac:dyDescent="0.3">
      <c r="A5271" t="s">
        <v>6145</v>
      </c>
      <c r="B5271">
        <v>1669850</v>
      </c>
      <c r="C5271">
        <v>5114280</v>
      </c>
      <c r="D5271">
        <v>7363540</v>
      </c>
      <c r="E5271">
        <v>6531540</v>
      </c>
      <c r="F5271" s="4">
        <f t="shared" si="82"/>
        <v>6336453.333333333</v>
      </c>
    </row>
    <row r="5272" spans="1:6" x14ac:dyDescent="0.3">
      <c r="A5272" t="s">
        <v>6146</v>
      </c>
      <c r="B5272">
        <v>1034390</v>
      </c>
      <c r="C5272">
        <v>2648700</v>
      </c>
      <c r="D5272">
        <v>2651450</v>
      </c>
      <c r="E5272">
        <v>4769810</v>
      </c>
      <c r="F5272" s="4">
        <f t="shared" si="82"/>
        <v>3356653.3333333335</v>
      </c>
    </row>
    <row r="5273" spans="1:6" x14ac:dyDescent="0.3">
      <c r="A5273" t="s">
        <v>6147</v>
      </c>
      <c r="B5273">
        <v>2052350</v>
      </c>
      <c r="C5273">
        <v>1128400</v>
      </c>
      <c r="D5273">
        <v>622200</v>
      </c>
      <c r="E5273">
        <v>1966600</v>
      </c>
      <c r="F5273" s="4">
        <f t="shared" si="82"/>
        <v>1239066.6666666667</v>
      </c>
    </row>
    <row r="5274" spans="1:6" x14ac:dyDescent="0.3">
      <c r="A5274" t="s">
        <v>6148</v>
      </c>
      <c r="B5274">
        <v>0</v>
      </c>
      <c r="C5274">
        <v>1290010</v>
      </c>
      <c r="D5274">
        <v>149400</v>
      </c>
      <c r="E5274">
        <v>860640</v>
      </c>
      <c r="F5274" s="4">
        <f t="shared" si="82"/>
        <v>766683.33333333337</v>
      </c>
    </row>
    <row r="5275" spans="1:6" x14ac:dyDescent="0.3">
      <c r="A5275" t="s">
        <v>6149</v>
      </c>
      <c r="B5275">
        <v>2135560</v>
      </c>
      <c r="C5275">
        <v>2358320</v>
      </c>
      <c r="D5275">
        <v>1075620</v>
      </c>
      <c r="E5275">
        <v>0</v>
      </c>
      <c r="F5275" s="4">
        <f t="shared" si="82"/>
        <v>1144646.6666666667</v>
      </c>
    </row>
    <row r="5276" spans="1:6" x14ac:dyDescent="0.3">
      <c r="A5276" t="s">
        <v>6150</v>
      </c>
      <c r="B5276">
        <v>382200</v>
      </c>
      <c r="C5276">
        <v>0</v>
      </c>
      <c r="D5276">
        <v>668100</v>
      </c>
      <c r="E5276">
        <v>931840</v>
      </c>
      <c r="F5276" s="4">
        <f t="shared" si="82"/>
        <v>533313.33333333337</v>
      </c>
    </row>
    <row r="5277" spans="1:6" x14ac:dyDescent="0.3">
      <c r="A5277" t="s">
        <v>6151</v>
      </c>
      <c r="B5277">
        <v>4546440</v>
      </c>
      <c r="C5277">
        <v>6023990</v>
      </c>
      <c r="D5277">
        <v>3409630</v>
      </c>
      <c r="E5277">
        <v>4705760</v>
      </c>
      <c r="F5277" s="4">
        <f t="shared" si="82"/>
        <v>4713126.666666667</v>
      </c>
    </row>
    <row r="5278" spans="1:6" x14ac:dyDescent="0.3">
      <c r="A5278" t="s">
        <v>6152</v>
      </c>
      <c r="B5278">
        <v>2075430</v>
      </c>
      <c r="C5278">
        <v>2089360</v>
      </c>
      <c r="D5278">
        <v>3179820</v>
      </c>
      <c r="E5278">
        <v>1059240</v>
      </c>
      <c r="F5278" s="4">
        <f t="shared" si="82"/>
        <v>2109473.3333333335</v>
      </c>
    </row>
    <row r="5279" spans="1:6" x14ac:dyDescent="0.3">
      <c r="A5279" t="s">
        <v>6153</v>
      </c>
      <c r="B5279">
        <v>709800</v>
      </c>
      <c r="C5279">
        <v>1543130</v>
      </c>
      <c r="D5279">
        <v>0</v>
      </c>
      <c r="E5279">
        <v>0</v>
      </c>
      <c r="F5279" s="4">
        <f t="shared" si="82"/>
        <v>514376.66666666669</v>
      </c>
    </row>
    <row r="5280" spans="1:6" x14ac:dyDescent="0.3">
      <c r="A5280" t="s">
        <v>6154</v>
      </c>
      <c r="B5280">
        <v>1495300</v>
      </c>
      <c r="C5280">
        <v>4449900</v>
      </c>
      <c r="D5280">
        <v>8022750</v>
      </c>
      <c r="E5280">
        <v>5602050</v>
      </c>
      <c r="F5280" s="4">
        <f t="shared" si="82"/>
        <v>6024900</v>
      </c>
    </row>
    <row r="5281" spans="1:6" x14ac:dyDescent="0.3">
      <c r="A5281" t="s">
        <v>6155</v>
      </c>
      <c r="B5281">
        <v>675320</v>
      </c>
      <c r="C5281">
        <v>2485130</v>
      </c>
      <c r="D5281">
        <v>2042950</v>
      </c>
      <c r="E5281">
        <v>2039400</v>
      </c>
      <c r="F5281" s="4">
        <f t="shared" si="82"/>
        <v>2189160</v>
      </c>
    </row>
    <row r="5282" spans="1:6" x14ac:dyDescent="0.3">
      <c r="A5282" t="s">
        <v>6156</v>
      </c>
      <c r="B5282">
        <v>4656330</v>
      </c>
      <c r="C5282">
        <v>7410150</v>
      </c>
      <c r="D5282">
        <v>4085890</v>
      </c>
      <c r="E5282">
        <v>2062920</v>
      </c>
      <c r="F5282" s="4">
        <f t="shared" si="82"/>
        <v>4519653.333333333</v>
      </c>
    </row>
    <row r="5283" spans="1:6" x14ac:dyDescent="0.3">
      <c r="A5283" t="s">
        <v>6157</v>
      </c>
      <c r="B5283">
        <v>554800</v>
      </c>
      <c r="C5283">
        <v>1959300</v>
      </c>
      <c r="D5283">
        <v>2607730</v>
      </c>
      <c r="E5283">
        <v>0</v>
      </c>
      <c r="F5283" s="4">
        <f t="shared" si="82"/>
        <v>1522343.3333333333</v>
      </c>
    </row>
    <row r="5284" spans="1:6" x14ac:dyDescent="0.3">
      <c r="A5284" t="s">
        <v>6158</v>
      </c>
      <c r="B5284">
        <v>678860</v>
      </c>
      <c r="C5284">
        <v>1421050</v>
      </c>
      <c r="D5284">
        <v>852800</v>
      </c>
      <c r="E5284">
        <v>1422570</v>
      </c>
      <c r="F5284" s="4">
        <f t="shared" si="82"/>
        <v>1232140</v>
      </c>
    </row>
    <row r="5285" spans="1:6" x14ac:dyDescent="0.3">
      <c r="A5285" t="s">
        <v>6159</v>
      </c>
      <c r="B5285">
        <v>0</v>
      </c>
      <c r="C5285">
        <v>0</v>
      </c>
      <c r="D5285">
        <v>1042440</v>
      </c>
      <c r="E5285">
        <v>256000</v>
      </c>
      <c r="F5285" s="4">
        <f t="shared" si="82"/>
        <v>432813.33333333331</v>
      </c>
    </row>
    <row r="5286" spans="1:6" x14ac:dyDescent="0.3">
      <c r="A5286" t="s">
        <v>6160</v>
      </c>
      <c r="B5286">
        <v>0</v>
      </c>
      <c r="C5286">
        <v>2393300</v>
      </c>
      <c r="D5286">
        <v>1201200</v>
      </c>
      <c r="E5286">
        <v>1910780</v>
      </c>
      <c r="F5286" s="4">
        <f t="shared" si="82"/>
        <v>1835093.3333333333</v>
      </c>
    </row>
    <row r="5287" spans="1:6" x14ac:dyDescent="0.3">
      <c r="A5287" t="s">
        <v>6161</v>
      </c>
      <c r="B5287">
        <v>1832890</v>
      </c>
      <c r="C5287">
        <v>546000</v>
      </c>
      <c r="D5287">
        <v>0</v>
      </c>
      <c r="E5287">
        <v>896350</v>
      </c>
      <c r="F5287" s="4">
        <f t="shared" si="82"/>
        <v>480783.33333333331</v>
      </c>
    </row>
    <row r="5288" spans="1:6" x14ac:dyDescent="0.3">
      <c r="A5288" t="s">
        <v>6162</v>
      </c>
      <c r="B5288">
        <v>6065240</v>
      </c>
      <c r="C5288">
        <v>4144800</v>
      </c>
      <c r="D5288">
        <v>4182790</v>
      </c>
      <c r="E5288">
        <v>2094200</v>
      </c>
      <c r="F5288" s="4">
        <f t="shared" si="82"/>
        <v>3473930</v>
      </c>
    </row>
    <row r="5289" spans="1:6" x14ac:dyDescent="0.3">
      <c r="A5289" t="s">
        <v>6163</v>
      </c>
      <c r="B5289">
        <v>2081520</v>
      </c>
      <c r="C5289">
        <v>2174460</v>
      </c>
      <c r="D5289">
        <v>3831950</v>
      </c>
      <c r="E5289">
        <v>3333270</v>
      </c>
      <c r="F5289" s="4">
        <f t="shared" si="82"/>
        <v>3113226.6666666665</v>
      </c>
    </row>
    <row r="5290" spans="1:6" x14ac:dyDescent="0.3">
      <c r="A5290" t="s">
        <v>393</v>
      </c>
      <c r="B5290">
        <v>14627100</v>
      </c>
      <c r="C5290">
        <v>18624280</v>
      </c>
      <c r="D5290">
        <v>17298250</v>
      </c>
      <c r="E5290">
        <v>19793600</v>
      </c>
      <c r="F5290" s="4">
        <f t="shared" si="82"/>
        <v>18572043.333333332</v>
      </c>
    </row>
    <row r="5291" spans="1:6" x14ac:dyDescent="0.3">
      <c r="A5291" t="s">
        <v>6164</v>
      </c>
      <c r="B5291">
        <v>0</v>
      </c>
      <c r="C5291">
        <v>0</v>
      </c>
      <c r="D5291">
        <v>1059970</v>
      </c>
      <c r="E5291">
        <v>0</v>
      </c>
      <c r="F5291" s="4">
        <f t="shared" si="82"/>
        <v>353323.33333333331</v>
      </c>
    </row>
    <row r="5292" spans="1:6" x14ac:dyDescent="0.3">
      <c r="A5292" t="s">
        <v>6165</v>
      </c>
      <c r="B5292">
        <v>230000</v>
      </c>
      <c r="C5292">
        <v>488440</v>
      </c>
      <c r="D5292">
        <v>387660</v>
      </c>
      <c r="E5292">
        <v>856860</v>
      </c>
      <c r="F5292" s="4">
        <f t="shared" si="82"/>
        <v>577653.33333333337</v>
      </c>
    </row>
    <row r="5293" spans="1:6" x14ac:dyDescent="0.3">
      <c r="A5293" t="s">
        <v>6166</v>
      </c>
      <c r="B5293">
        <v>2153680</v>
      </c>
      <c r="C5293">
        <v>2170560</v>
      </c>
      <c r="D5293">
        <v>2289360</v>
      </c>
      <c r="E5293">
        <v>2074330</v>
      </c>
      <c r="F5293" s="4">
        <f t="shared" si="82"/>
        <v>2178083.3333333335</v>
      </c>
    </row>
    <row r="5294" spans="1:6" x14ac:dyDescent="0.3">
      <c r="A5294" t="s">
        <v>6167</v>
      </c>
      <c r="B5294">
        <v>0</v>
      </c>
      <c r="C5294">
        <v>969600</v>
      </c>
      <c r="D5294">
        <v>996500</v>
      </c>
      <c r="E5294">
        <v>766000</v>
      </c>
      <c r="F5294" s="4">
        <f t="shared" si="82"/>
        <v>910700</v>
      </c>
    </row>
    <row r="5295" spans="1:6" x14ac:dyDescent="0.3">
      <c r="A5295" t="s">
        <v>6168</v>
      </c>
      <c r="B5295">
        <v>0</v>
      </c>
      <c r="C5295">
        <v>2145800</v>
      </c>
      <c r="D5295">
        <v>2160340</v>
      </c>
      <c r="E5295">
        <v>5910100</v>
      </c>
      <c r="F5295" s="4">
        <f t="shared" si="82"/>
        <v>3405413.3333333335</v>
      </c>
    </row>
    <row r="5296" spans="1:6" x14ac:dyDescent="0.3">
      <c r="A5296" t="s">
        <v>6169</v>
      </c>
      <c r="B5296">
        <v>2536580</v>
      </c>
      <c r="C5296">
        <v>6553460</v>
      </c>
      <c r="D5296">
        <v>3583290</v>
      </c>
      <c r="E5296">
        <v>5465340</v>
      </c>
      <c r="F5296" s="4">
        <f t="shared" si="82"/>
        <v>5200696.666666667</v>
      </c>
    </row>
    <row r="5297" spans="1:6" x14ac:dyDescent="0.3">
      <c r="A5297" t="s">
        <v>6170</v>
      </c>
      <c r="B5297">
        <v>2816080</v>
      </c>
      <c r="C5297">
        <v>2772400</v>
      </c>
      <c r="D5297">
        <v>2127580</v>
      </c>
      <c r="E5297">
        <v>3268100</v>
      </c>
      <c r="F5297" s="4">
        <f t="shared" si="82"/>
        <v>2722693.3333333335</v>
      </c>
    </row>
    <row r="5298" spans="1:6" x14ac:dyDescent="0.3">
      <c r="A5298" t="s">
        <v>6171</v>
      </c>
      <c r="B5298">
        <v>4229050</v>
      </c>
      <c r="C5298">
        <v>7327640</v>
      </c>
      <c r="D5298">
        <v>21134170</v>
      </c>
      <c r="E5298">
        <v>9487350</v>
      </c>
      <c r="F5298" s="4">
        <f t="shared" si="82"/>
        <v>12649720</v>
      </c>
    </row>
    <row r="5299" spans="1:6" x14ac:dyDescent="0.3">
      <c r="A5299" t="s">
        <v>6172</v>
      </c>
      <c r="B5299">
        <v>900900</v>
      </c>
      <c r="C5299">
        <v>0</v>
      </c>
      <c r="D5299">
        <v>655110</v>
      </c>
      <c r="E5299">
        <v>2295780</v>
      </c>
      <c r="F5299" s="4">
        <f t="shared" si="82"/>
        <v>983630</v>
      </c>
    </row>
    <row r="5300" spans="1:6" x14ac:dyDescent="0.3">
      <c r="A5300" t="s">
        <v>6173</v>
      </c>
      <c r="B5300">
        <v>342000</v>
      </c>
      <c r="C5300">
        <v>0</v>
      </c>
      <c r="D5300">
        <v>1480000</v>
      </c>
      <c r="E5300">
        <v>1283500</v>
      </c>
      <c r="F5300" s="4">
        <f t="shared" si="82"/>
        <v>921166.66666666663</v>
      </c>
    </row>
    <row r="5301" spans="1:6" x14ac:dyDescent="0.3">
      <c r="A5301" t="s">
        <v>6174</v>
      </c>
      <c r="B5301">
        <v>740000</v>
      </c>
      <c r="C5301">
        <v>790560</v>
      </c>
      <c r="D5301">
        <v>0</v>
      </c>
      <c r="E5301">
        <v>0</v>
      </c>
      <c r="F5301" s="4">
        <f t="shared" si="82"/>
        <v>263520</v>
      </c>
    </row>
    <row r="5302" spans="1:6" x14ac:dyDescent="0.3">
      <c r="A5302" t="s">
        <v>6175</v>
      </c>
      <c r="B5302">
        <v>256000</v>
      </c>
      <c r="C5302">
        <v>0</v>
      </c>
      <c r="D5302">
        <v>472580</v>
      </c>
      <c r="E5302">
        <v>0</v>
      </c>
      <c r="F5302" s="4">
        <f t="shared" si="82"/>
        <v>157526.66666666666</v>
      </c>
    </row>
    <row r="5303" spans="1:6" x14ac:dyDescent="0.3">
      <c r="A5303" t="s">
        <v>6176</v>
      </c>
      <c r="B5303">
        <v>359450</v>
      </c>
      <c r="C5303">
        <v>993110</v>
      </c>
      <c r="D5303">
        <v>0</v>
      </c>
      <c r="E5303">
        <v>256000</v>
      </c>
      <c r="F5303" s="4">
        <f t="shared" si="82"/>
        <v>416370</v>
      </c>
    </row>
    <row r="5304" spans="1:6" x14ac:dyDescent="0.3">
      <c r="A5304" t="s">
        <v>6177</v>
      </c>
      <c r="B5304">
        <v>1890500</v>
      </c>
      <c r="C5304">
        <v>5508200</v>
      </c>
      <c r="D5304">
        <v>7409600</v>
      </c>
      <c r="E5304">
        <v>10919300</v>
      </c>
      <c r="F5304" s="4">
        <f t="shared" si="82"/>
        <v>7945700</v>
      </c>
    </row>
    <row r="5305" spans="1:6" x14ac:dyDescent="0.3">
      <c r="A5305" t="s">
        <v>558</v>
      </c>
      <c r="B5305">
        <v>2219700</v>
      </c>
      <c r="C5305">
        <v>2669990</v>
      </c>
      <c r="D5305">
        <v>2132480</v>
      </c>
      <c r="E5305">
        <v>2133950</v>
      </c>
      <c r="F5305" s="4">
        <f t="shared" si="82"/>
        <v>2312140</v>
      </c>
    </row>
    <row r="5306" spans="1:6" x14ac:dyDescent="0.3">
      <c r="A5306" t="s">
        <v>6178</v>
      </c>
      <c r="B5306">
        <v>950040</v>
      </c>
      <c r="C5306">
        <v>0</v>
      </c>
      <c r="D5306">
        <v>1655100</v>
      </c>
      <c r="E5306">
        <v>0</v>
      </c>
      <c r="F5306" s="4">
        <f t="shared" si="82"/>
        <v>551700</v>
      </c>
    </row>
    <row r="5307" spans="1:6" x14ac:dyDescent="0.3">
      <c r="A5307" t="s">
        <v>6179</v>
      </c>
      <c r="B5307">
        <v>1601230</v>
      </c>
      <c r="C5307">
        <v>664300</v>
      </c>
      <c r="D5307">
        <v>670670</v>
      </c>
      <c r="E5307">
        <v>1882100</v>
      </c>
      <c r="F5307" s="4">
        <f t="shared" si="82"/>
        <v>1072356.6666666667</v>
      </c>
    </row>
    <row r="5308" spans="1:6" x14ac:dyDescent="0.3">
      <c r="A5308" t="s">
        <v>6180</v>
      </c>
      <c r="B5308">
        <v>3235960</v>
      </c>
      <c r="C5308">
        <v>1176630</v>
      </c>
      <c r="D5308">
        <v>3843820</v>
      </c>
      <c r="E5308">
        <v>2112200</v>
      </c>
      <c r="F5308" s="4">
        <f t="shared" si="82"/>
        <v>2377550</v>
      </c>
    </row>
    <row r="5309" spans="1:6" x14ac:dyDescent="0.3">
      <c r="A5309" t="s">
        <v>6181</v>
      </c>
      <c r="B5309">
        <v>0</v>
      </c>
      <c r="C5309">
        <v>450000</v>
      </c>
      <c r="D5309">
        <v>0</v>
      </c>
      <c r="E5309">
        <v>470800</v>
      </c>
      <c r="F5309" s="4">
        <f t="shared" si="82"/>
        <v>306933.33333333331</v>
      </c>
    </row>
    <row r="5310" spans="1:6" x14ac:dyDescent="0.3">
      <c r="A5310" t="s">
        <v>6182</v>
      </c>
      <c r="B5310">
        <v>1561560</v>
      </c>
      <c r="C5310">
        <v>1281280</v>
      </c>
      <c r="D5310">
        <v>0</v>
      </c>
      <c r="E5310">
        <v>0</v>
      </c>
      <c r="F5310" s="4">
        <f t="shared" si="82"/>
        <v>427093.33333333331</v>
      </c>
    </row>
    <row r="5311" spans="1:6" x14ac:dyDescent="0.3">
      <c r="A5311" t="s">
        <v>6183</v>
      </c>
      <c r="B5311">
        <v>218400</v>
      </c>
      <c r="C5311">
        <v>0</v>
      </c>
      <c r="D5311">
        <v>0</v>
      </c>
      <c r="E5311">
        <v>374920</v>
      </c>
      <c r="F5311" s="4">
        <f t="shared" si="82"/>
        <v>124973.33333333333</v>
      </c>
    </row>
    <row r="5312" spans="1:6" x14ac:dyDescent="0.3">
      <c r="A5312" t="s">
        <v>6184</v>
      </c>
      <c r="B5312">
        <v>597800</v>
      </c>
      <c r="C5312">
        <v>2043780</v>
      </c>
      <c r="D5312">
        <v>2009280</v>
      </c>
      <c r="E5312">
        <v>2670700</v>
      </c>
      <c r="F5312" s="4">
        <f t="shared" si="82"/>
        <v>2241253.3333333335</v>
      </c>
    </row>
    <row r="5313" spans="1:6" x14ac:dyDescent="0.3">
      <c r="A5313" t="s">
        <v>6185</v>
      </c>
      <c r="B5313">
        <v>0</v>
      </c>
      <c r="C5313">
        <v>1288000</v>
      </c>
      <c r="D5313">
        <v>0</v>
      </c>
      <c r="E5313">
        <v>1063840</v>
      </c>
      <c r="F5313" s="4">
        <f t="shared" si="82"/>
        <v>783946.66666666663</v>
      </c>
    </row>
    <row r="5314" spans="1:6" x14ac:dyDescent="0.3">
      <c r="A5314" t="s">
        <v>6186</v>
      </c>
      <c r="B5314">
        <v>1414140</v>
      </c>
      <c r="C5314">
        <v>0</v>
      </c>
      <c r="D5314">
        <v>0</v>
      </c>
      <c r="E5314">
        <v>1254560</v>
      </c>
      <c r="F5314" s="4">
        <f t="shared" si="82"/>
        <v>418186.66666666669</v>
      </c>
    </row>
    <row r="5315" spans="1:6" x14ac:dyDescent="0.3">
      <c r="A5315" t="s">
        <v>6187</v>
      </c>
      <c r="B5315">
        <v>3788130</v>
      </c>
      <c r="C5315">
        <v>4065880</v>
      </c>
      <c r="D5315">
        <v>2862500</v>
      </c>
      <c r="E5315">
        <v>4374410</v>
      </c>
      <c r="F5315" s="4">
        <f t="shared" ref="F5315:F5378" si="83">SUM(C5315:E5315)/3</f>
        <v>3767596.6666666665</v>
      </c>
    </row>
    <row r="5316" spans="1:6" x14ac:dyDescent="0.3">
      <c r="A5316" t="s">
        <v>6188</v>
      </c>
      <c r="B5316">
        <v>2061509</v>
      </c>
      <c r="C5316">
        <v>228000</v>
      </c>
      <c r="D5316">
        <v>2131780</v>
      </c>
      <c r="E5316">
        <v>3787409</v>
      </c>
      <c r="F5316" s="4">
        <f t="shared" si="83"/>
        <v>2049063</v>
      </c>
    </row>
    <row r="5317" spans="1:6" x14ac:dyDescent="0.3">
      <c r="A5317" t="s">
        <v>6189</v>
      </c>
      <c r="B5317">
        <v>4216450</v>
      </c>
      <c r="C5317">
        <v>6274320</v>
      </c>
      <c r="D5317">
        <v>1467830</v>
      </c>
      <c r="E5317">
        <v>1910460</v>
      </c>
      <c r="F5317" s="4">
        <f t="shared" si="83"/>
        <v>3217536.6666666665</v>
      </c>
    </row>
    <row r="5318" spans="1:6" x14ac:dyDescent="0.3">
      <c r="A5318" t="s">
        <v>6190</v>
      </c>
      <c r="B5318">
        <v>6650880</v>
      </c>
      <c r="C5318">
        <v>8722699</v>
      </c>
      <c r="D5318">
        <v>18037500</v>
      </c>
      <c r="E5318">
        <v>2302300</v>
      </c>
      <c r="F5318" s="4">
        <f t="shared" si="83"/>
        <v>9687499.666666666</v>
      </c>
    </row>
    <row r="5319" spans="1:6" x14ac:dyDescent="0.3">
      <c r="A5319" t="s">
        <v>6191</v>
      </c>
      <c r="B5319">
        <v>2146410</v>
      </c>
      <c r="C5319">
        <v>499590</v>
      </c>
      <c r="D5319">
        <v>1444710</v>
      </c>
      <c r="E5319">
        <v>1698700</v>
      </c>
      <c r="F5319" s="4">
        <f t="shared" si="83"/>
        <v>1214333.3333333333</v>
      </c>
    </row>
    <row r="5320" spans="1:6" x14ac:dyDescent="0.3">
      <c r="A5320" t="s">
        <v>6192</v>
      </c>
      <c r="B5320">
        <v>0</v>
      </c>
      <c r="C5320">
        <v>387660</v>
      </c>
      <c r="D5320">
        <v>2068430</v>
      </c>
      <c r="E5320">
        <v>382200</v>
      </c>
      <c r="F5320" s="4">
        <f t="shared" si="83"/>
        <v>946096.66666666663</v>
      </c>
    </row>
    <row r="5321" spans="1:6" x14ac:dyDescent="0.3">
      <c r="A5321" t="s">
        <v>6193</v>
      </c>
      <c r="B5321">
        <v>752000</v>
      </c>
      <c r="C5321">
        <v>1514240</v>
      </c>
      <c r="D5321">
        <v>1928410</v>
      </c>
      <c r="E5321">
        <v>2818760</v>
      </c>
      <c r="F5321" s="4">
        <f t="shared" si="83"/>
        <v>2087136.6666666667</v>
      </c>
    </row>
    <row r="5322" spans="1:6" x14ac:dyDescent="0.3">
      <c r="A5322" t="s">
        <v>6194</v>
      </c>
      <c r="B5322">
        <v>2108820</v>
      </c>
      <c r="C5322">
        <v>2534110</v>
      </c>
      <c r="D5322">
        <v>576800</v>
      </c>
      <c r="E5322">
        <v>3230130</v>
      </c>
      <c r="F5322" s="4">
        <f t="shared" si="83"/>
        <v>2113680</v>
      </c>
    </row>
    <row r="5323" spans="1:6" x14ac:dyDescent="0.3">
      <c r="A5323" t="s">
        <v>6195</v>
      </c>
      <c r="B5323">
        <v>4292090</v>
      </c>
      <c r="C5323">
        <v>3741350</v>
      </c>
      <c r="D5323">
        <v>6771160</v>
      </c>
      <c r="E5323">
        <v>2383760</v>
      </c>
      <c r="F5323" s="4">
        <f t="shared" si="83"/>
        <v>4298756.666666667</v>
      </c>
    </row>
    <row r="5324" spans="1:6" x14ac:dyDescent="0.3">
      <c r="A5324" t="s">
        <v>6196</v>
      </c>
      <c r="B5324">
        <v>859950</v>
      </c>
      <c r="C5324">
        <v>2080600</v>
      </c>
      <c r="D5324">
        <v>6856320</v>
      </c>
      <c r="E5324">
        <v>8427650</v>
      </c>
      <c r="F5324" s="4">
        <f t="shared" si="83"/>
        <v>5788190</v>
      </c>
    </row>
    <row r="5325" spans="1:6" x14ac:dyDescent="0.3">
      <c r="A5325" t="s">
        <v>6197</v>
      </c>
      <c r="B5325">
        <v>2123940</v>
      </c>
      <c r="C5325">
        <v>3460210</v>
      </c>
      <c r="D5325">
        <v>2214030</v>
      </c>
      <c r="E5325">
        <v>2697800</v>
      </c>
      <c r="F5325" s="4">
        <f t="shared" si="83"/>
        <v>2790680</v>
      </c>
    </row>
    <row r="5326" spans="1:6" x14ac:dyDescent="0.3">
      <c r="A5326" t="s">
        <v>6198</v>
      </c>
      <c r="B5326">
        <v>690000</v>
      </c>
      <c r="C5326">
        <v>0</v>
      </c>
      <c r="D5326">
        <v>4139050</v>
      </c>
      <c r="E5326">
        <v>620600</v>
      </c>
      <c r="F5326" s="4">
        <f t="shared" si="83"/>
        <v>1586550</v>
      </c>
    </row>
    <row r="5327" spans="1:6" x14ac:dyDescent="0.3">
      <c r="A5327" t="s">
        <v>6199</v>
      </c>
      <c r="B5327">
        <v>755840</v>
      </c>
      <c r="C5327">
        <v>7505290</v>
      </c>
      <c r="D5327">
        <v>5251550</v>
      </c>
      <c r="E5327">
        <v>9357400</v>
      </c>
      <c r="F5327" s="4">
        <f t="shared" si="83"/>
        <v>7371413.333333333</v>
      </c>
    </row>
    <row r="5328" spans="1:6" x14ac:dyDescent="0.3">
      <c r="A5328" t="s">
        <v>6200</v>
      </c>
      <c r="B5328">
        <v>1153730</v>
      </c>
      <c r="C5328">
        <v>0</v>
      </c>
      <c r="D5328">
        <v>1181780</v>
      </c>
      <c r="E5328">
        <v>0</v>
      </c>
      <c r="F5328" s="4">
        <f t="shared" si="83"/>
        <v>393926.66666666669</v>
      </c>
    </row>
    <row r="5329" spans="1:6" x14ac:dyDescent="0.3">
      <c r="A5329" t="s">
        <v>6201</v>
      </c>
      <c r="B5329">
        <v>458640</v>
      </c>
      <c r="C5329">
        <v>1805420</v>
      </c>
      <c r="D5329">
        <v>740000</v>
      </c>
      <c r="E5329">
        <v>1386480</v>
      </c>
      <c r="F5329" s="4">
        <f t="shared" si="83"/>
        <v>1310633.3333333333</v>
      </c>
    </row>
    <row r="5330" spans="1:6" x14ac:dyDescent="0.3">
      <c r="A5330" t="s">
        <v>6202</v>
      </c>
      <c r="B5330">
        <v>1135680</v>
      </c>
      <c r="C5330">
        <v>0</v>
      </c>
      <c r="D5330">
        <v>1926200</v>
      </c>
      <c r="E5330">
        <v>0</v>
      </c>
      <c r="F5330" s="4">
        <f t="shared" si="83"/>
        <v>642066.66666666663</v>
      </c>
    </row>
    <row r="5331" spans="1:6" x14ac:dyDescent="0.3">
      <c r="A5331" t="s">
        <v>6203</v>
      </c>
      <c r="B5331">
        <v>1237600</v>
      </c>
      <c r="C5331">
        <v>0</v>
      </c>
      <c r="D5331">
        <v>1993550</v>
      </c>
      <c r="E5331">
        <v>1310400</v>
      </c>
      <c r="F5331" s="4">
        <f t="shared" si="83"/>
        <v>1101316.6666666667</v>
      </c>
    </row>
    <row r="5332" spans="1:6" x14ac:dyDescent="0.3">
      <c r="A5332" t="s">
        <v>6204</v>
      </c>
      <c r="B5332">
        <v>4816900</v>
      </c>
      <c r="C5332">
        <v>3521880</v>
      </c>
      <c r="D5332">
        <v>16386730</v>
      </c>
      <c r="E5332">
        <v>4725220</v>
      </c>
      <c r="F5332" s="4">
        <f t="shared" si="83"/>
        <v>8211276.666666667</v>
      </c>
    </row>
    <row r="5333" spans="1:6" x14ac:dyDescent="0.3">
      <c r="A5333" t="s">
        <v>6205</v>
      </c>
      <c r="B5333">
        <v>1110000</v>
      </c>
      <c r="C5333">
        <v>0</v>
      </c>
      <c r="D5333">
        <v>234600</v>
      </c>
      <c r="E5333">
        <v>386000</v>
      </c>
      <c r="F5333" s="4">
        <f t="shared" si="83"/>
        <v>206866.66666666666</v>
      </c>
    </row>
    <row r="5334" spans="1:6" x14ac:dyDescent="0.3">
      <c r="A5334" t="s">
        <v>6206</v>
      </c>
      <c r="B5334">
        <v>0</v>
      </c>
      <c r="C5334">
        <v>0</v>
      </c>
      <c r="D5334">
        <v>1741740</v>
      </c>
      <c r="E5334">
        <v>1065950</v>
      </c>
      <c r="F5334" s="4">
        <f t="shared" si="83"/>
        <v>935896.66666666663</v>
      </c>
    </row>
    <row r="5335" spans="1:6" x14ac:dyDescent="0.3">
      <c r="A5335" t="s">
        <v>6207</v>
      </c>
      <c r="B5335">
        <v>856000</v>
      </c>
      <c r="C5335">
        <v>453200</v>
      </c>
      <c r="D5335">
        <v>0</v>
      </c>
      <c r="E5335">
        <v>0</v>
      </c>
      <c r="F5335" s="4">
        <f t="shared" si="83"/>
        <v>151066.66666666666</v>
      </c>
    </row>
    <row r="5336" spans="1:6" x14ac:dyDescent="0.3">
      <c r="A5336" t="s">
        <v>6208</v>
      </c>
      <c r="B5336">
        <v>1329770</v>
      </c>
      <c r="C5336">
        <v>236600</v>
      </c>
      <c r="D5336">
        <v>1064700</v>
      </c>
      <c r="E5336">
        <v>820000</v>
      </c>
      <c r="F5336" s="4">
        <f t="shared" si="83"/>
        <v>707100</v>
      </c>
    </row>
    <row r="5337" spans="1:6" x14ac:dyDescent="0.3">
      <c r="A5337" t="s">
        <v>6209</v>
      </c>
      <c r="B5337">
        <v>675950</v>
      </c>
      <c r="C5337">
        <v>0</v>
      </c>
      <c r="D5337">
        <v>0</v>
      </c>
      <c r="E5337">
        <v>0</v>
      </c>
      <c r="F5337" s="4">
        <f t="shared" si="83"/>
        <v>0</v>
      </c>
    </row>
    <row r="5338" spans="1:6" x14ac:dyDescent="0.3">
      <c r="A5338" t="s">
        <v>6210</v>
      </c>
      <c r="B5338">
        <v>0</v>
      </c>
      <c r="C5338">
        <v>0</v>
      </c>
      <c r="D5338">
        <v>1323870</v>
      </c>
      <c r="E5338">
        <v>0</v>
      </c>
      <c r="F5338" s="4">
        <f t="shared" si="83"/>
        <v>441290</v>
      </c>
    </row>
    <row r="5339" spans="1:6" x14ac:dyDescent="0.3">
      <c r="A5339" t="s">
        <v>6211</v>
      </c>
      <c r="B5339">
        <v>601020</v>
      </c>
      <c r="C5339">
        <v>1033440</v>
      </c>
      <c r="D5339">
        <v>1002450</v>
      </c>
      <c r="E5339">
        <v>1227230</v>
      </c>
      <c r="F5339" s="4">
        <f t="shared" si="83"/>
        <v>1087706.6666666667</v>
      </c>
    </row>
    <row r="5340" spans="1:6" x14ac:dyDescent="0.3">
      <c r="A5340" t="s">
        <v>6212</v>
      </c>
      <c r="B5340">
        <v>2496880</v>
      </c>
      <c r="C5340">
        <v>3656480</v>
      </c>
      <c r="D5340">
        <v>2059260</v>
      </c>
      <c r="E5340">
        <v>256000</v>
      </c>
      <c r="F5340" s="4">
        <f t="shared" si="83"/>
        <v>1990580</v>
      </c>
    </row>
    <row r="5341" spans="1:6" x14ac:dyDescent="0.3">
      <c r="A5341" t="s">
        <v>6213</v>
      </c>
      <c r="B5341">
        <v>6483880</v>
      </c>
      <c r="C5341">
        <v>5573270</v>
      </c>
      <c r="D5341">
        <v>6265420</v>
      </c>
      <c r="E5341">
        <v>5288120</v>
      </c>
      <c r="F5341" s="4">
        <f t="shared" si="83"/>
        <v>5708936.666666667</v>
      </c>
    </row>
    <row r="5342" spans="1:6" x14ac:dyDescent="0.3">
      <c r="A5342" t="s">
        <v>6214</v>
      </c>
      <c r="B5342">
        <v>0</v>
      </c>
      <c r="C5342">
        <v>567400</v>
      </c>
      <c r="D5342">
        <v>223860</v>
      </c>
      <c r="E5342">
        <v>311100</v>
      </c>
      <c r="F5342" s="4">
        <f t="shared" si="83"/>
        <v>367453.33333333331</v>
      </c>
    </row>
    <row r="5343" spans="1:6" x14ac:dyDescent="0.3">
      <c r="A5343" t="s">
        <v>6215</v>
      </c>
      <c r="B5343">
        <v>900000</v>
      </c>
      <c r="C5343">
        <v>350000</v>
      </c>
      <c r="D5343">
        <v>0</v>
      </c>
      <c r="E5343">
        <v>0</v>
      </c>
      <c r="F5343" s="4">
        <f t="shared" si="83"/>
        <v>116666.66666666667</v>
      </c>
    </row>
    <row r="5344" spans="1:6" x14ac:dyDescent="0.3">
      <c r="A5344" t="s">
        <v>6216</v>
      </c>
      <c r="B5344">
        <v>0</v>
      </c>
      <c r="C5344">
        <v>256000</v>
      </c>
      <c r="D5344">
        <v>655200</v>
      </c>
      <c r="E5344">
        <v>728000</v>
      </c>
      <c r="F5344" s="4">
        <f t="shared" si="83"/>
        <v>546400</v>
      </c>
    </row>
    <row r="5345" spans="1:6" x14ac:dyDescent="0.3">
      <c r="A5345" t="s">
        <v>6217</v>
      </c>
      <c r="B5345">
        <v>287560</v>
      </c>
      <c r="C5345">
        <v>611680</v>
      </c>
      <c r="D5345">
        <v>728000</v>
      </c>
      <c r="E5345">
        <v>0</v>
      </c>
      <c r="F5345" s="4">
        <f t="shared" si="83"/>
        <v>446560</v>
      </c>
    </row>
    <row r="5346" spans="1:6" x14ac:dyDescent="0.3">
      <c r="A5346" t="s">
        <v>6218</v>
      </c>
      <c r="B5346">
        <v>0</v>
      </c>
      <c r="C5346">
        <v>791700</v>
      </c>
      <c r="D5346">
        <v>0</v>
      </c>
      <c r="E5346">
        <v>1508780</v>
      </c>
      <c r="F5346" s="4">
        <f t="shared" si="83"/>
        <v>766826.66666666663</v>
      </c>
    </row>
    <row r="5347" spans="1:6" x14ac:dyDescent="0.3">
      <c r="A5347" t="s">
        <v>6219</v>
      </c>
      <c r="B5347">
        <v>568900</v>
      </c>
      <c r="C5347">
        <v>264600</v>
      </c>
      <c r="D5347">
        <v>0</v>
      </c>
      <c r="E5347">
        <v>1203880</v>
      </c>
      <c r="F5347" s="4">
        <f t="shared" si="83"/>
        <v>489493.33333333331</v>
      </c>
    </row>
    <row r="5348" spans="1:6" x14ac:dyDescent="0.3">
      <c r="A5348" t="s">
        <v>6220</v>
      </c>
      <c r="B5348">
        <v>564000</v>
      </c>
      <c r="C5348">
        <v>0</v>
      </c>
      <c r="D5348">
        <v>2043200</v>
      </c>
      <c r="E5348">
        <v>1583400</v>
      </c>
      <c r="F5348" s="4">
        <f t="shared" si="83"/>
        <v>1208866.6666666667</v>
      </c>
    </row>
    <row r="5349" spans="1:6" x14ac:dyDescent="0.3">
      <c r="A5349" t="s">
        <v>6221</v>
      </c>
      <c r="B5349">
        <v>2719390</v>
      </c>
      <c r="C5349">
        <v>6983580</v>
      </c>
      <c r="D5349">
        <v>6601460</v>
      </c>
      <c r="E5349">
        <v>10755880</v>
      </c>
      <c r="F5349" s="4">
        <f t="shared" si="83"/>
        <v>8113640</v>
      </c>
    </row>
    <row r="5350" spans="1:6" x14ac:dyDescent="0.3">
      <c r="A5350" t="s">
        <v>6222</v>
      </c>
      <c r="B5350">
        <v>2591280</v>
      </c>
      <c r="C5350">
        <v>2672770</v>
      </c>
      <c r="D5350">
        <v>1685320</v>
      </c>
      <c r="E5350">
        <v>1464880</v>
      </c>
      <c r="F5350" s="4">
        <f t="shared" si="83"/>
        <v>1940990</v>
      </c>
    </row>
    <row r="5351" spans="1:6" x14ac:dyDescent="0.3">
      <c r="A5351" t="s">
        <v>6223</v>
      </c>
      <c r="B5351">
        <v>0</v>
      </c>
      <c r="C5351">
        <v>4371640</v>
      </c>
      <c r="D5351">
        <v>4133220</v>
      </c>
      <c r="E5351">
        <v>0</v>
      </c>
      <c r="F5351" s="4">
        <f t="shared" si="83"/>
        <v>2834953.3333333335</v>
      </c>
    </row>
    <row r="5352" spans="1:6" x14ac:dyDescent="0.3">
      <c r="A5352" t="s">
        <v>6224</v>
      </c>
      <c r="B5352">
        <v>2988700</v>
      </c>
      <c r="C5352">
        <v>349440</v>
      </c>
      <c r="D5352">
        <v>2269670</v>
      </c>
      <c r="E5352">
        <v>0</v>
      </c>
      <c r="F5352" s="4">
        <f t="shared" si="83"/>
        <v>873036.66666666663</v>
      </c>
    </row>
    <row r="5353" spans="1:6" x14ac:dyDescent="0.3">
      <c r="A5353" t="s">
        <v>6225</v>
      </c>
      <c r="B5353">
        <v>305000</v>
      </c>
      <c r="C5353">
        <v>300300</v>
      </c>
      <c r="D5353">
        <v>0</v>
      </c>
      <c r="E5353">
        <v>1152100</v>
      </c>
      <c r="F5353" s="4">
        <f t="shared" si="83"/>
        <v>484133.33333333331</v>
      </c>
    </row>
    <row r="5354" spans="1:6" x14ac:dyDescent="0.3">
      <c r="A5354" t="s">
        <v>6226</v>
      </c>
      <c r="B5354">
        <v>3382650</v>
      </c>
      <c r="C5354">
        <v>3640160</v>
      </c>
      <c r="D5354">
        <v>6106070</v>
      </c>
      <c r="E5354">
        <v>3819850</v>
      </c>
      <c r="F5354" s="4">
        <f t="shared" si="83"/>
        <v>4522026.666666667</v>
      </c>
    </row>
    <row r="5355" spans="1:6" x14ac:dyDescent="0.3">
      <c r="A5355" t="s">
        <v>6227</v>
      </c>
      <c r="B5355">
        <v>0</v>
      </c>
      <c r="C5355">
        <v>0</v>
      </c>
      <c r="D5355">
        <v>1521450</v>
      </c>
      <c r="E5355">
        <v>673400</v>
      </c>
      <c r="F5355" s="4">
        <f t="shared" si="83"/>
        <v>731616.66666666663</v>
      </c>
    </row>
    <row r="5356" spans="1:6" x14ac:dyDescent="0.3">
      <c r="A5356" t="s">
        <v>6228</v>
      </c>
      <c r="B5356">
        <v>260000</v>
      </c>
      <c r="C5356">
        <v>0</v>
      </c>
      <c r="D5356">
        <v>469560</v>
      </c>
      <c r="E5356">
        <v>0</v>
      </c>
      <c r="F5356" s="4">
        <f t="shared" si="83"/>
        <v>156520</v>
      </c>
    </row>
    <row r="5357" spans="1:6" x14ac:dyDescent="0.3">
      <c r="A5357" t="s">
        <v>6229</v>
      </c>
      <c r="B5357">
        <v>411950</v>
      </c>
      <c r="C5357">
        <v>0</v>
      </c>
      <c r="D5357">
        <v>0</v>
      </c>
      <c r="E5357">
        <v>0</v>
      </c>
      <c r="F5357" s="4">
        <f t="shared" si="83"/>
        <v>0</v>
      </c>
    </row>
    <row r="5358" spans="1:6" x14ac:dyDescent="0.3">
      <c r="A5358" t="s">
        <v>6230</v>
      </c>
      <c r="B5358">
        <v>903200</v>
      </c>
      <c r="C5358">
        <v>453200</v>
      </c>
      <c r="D5358">
        <v>0</v>
      </c>
      <c r="E5358">
        <v>804000</v>
      </c>
      <c r="F5358" s="4">
        <f t="shared" si="83"/>
        <v>419066.66666666669</v>
      </c>
    </row>
    <row r="5359" spans="1:6" x14ac:dyDescent="0.3">
      <c r="A5359" t="s">
        <v>6231</v>
      </c>
      <c r="B5359">
        <v>370000</v>
      </c>
      <c r="C5359">
        <v>0</v>
      </c>
      <c r="D5359">
        <v>665060</v>
      </c>
      <c r="E5359">
        <v>648080</v>
      </c>
      <c r="F5359" s="4">
        <f t="shared" si="83"/>
        <v>437713.33333333331</v>
      </c>
    </row>
    <row r="5360" spans="1:6" x14ac:dyDescent="0.3">
      <c r="A5360" t="s">
        <v>6232</v>
      </c>
      <c r="B5360">
        <v>2839740</v>
      </c>
      <c r="C5360">
        <v>1440530</v>
      </c>
      <c r="D5360">
        <v>609520</v>
      </c>
      <c r="E5360">
        <v>2268610</v>
      </c>
      <c r="F5360" s="4">
        <f t="shared" si="83"/>
        <v>1439553.3333333333</v>
      </c>
    </row>
    <row r="5361" spans="1:6" x14ac:dyDescent="0.3">
      <c r="A5361" t="s">
        <v>6233</v>
      </c>
      <c r="B5361">
        <v>528000</v>
      </c>
      <c r="C5361">
        <v>0</v>
      </c>
      <c r="D5361">
        <v>815100</v>
      </c>
      <c r="E5361">
        <v>699400</v>
      </c>
      <c r="F5361" s="4">
        <f t="shared" si="83"/>
        <v>504833.33333333331</v>
      </c>
    </row>
    <row r="5362" spans="1:6" x14ac:dyDescent="0.3">
      <c r="A5362" t="s">
        <v>6234</v>
      </c>
      <c r="B5362">
        <v>564830</v>
      </c>
      <c r="C5362">
        <v>0</v>
      </c>
      <c r="D5362">
        <v>0</v>
      </c>
      <c r="E5362">
        <v>0</v>
      </c>
      <c r="F5362" s="4">
        <f t="shared" si="83"/>
        <v>0</v>
      </c>
    </row>
    <row r="5363" spans="1:6" x14ac:dyDescent="0.3">
      <c r="A5363" t="s">
        <v>6235</v>
      </c>
      <c r="B5363">
        <v>1156860</v>
      </c>
      <c r="C5363">
        <v>0</v>
      </c>
      <c r="D5363">
        <v>3513510</v>
      </c>
      <c r="E5363">
        <v>0</v>
      </c>
      <c r="F5363" s="4">
        <f t="shared" si="83"/>
        <v>1171170</v>
      </c>
    </row>
    <row r="5364" spans="1:6" x14ac:dyDescent="0.3">
      <c r="A5364" t="s">
        <v>6236</v>
      </c>
      <c r="B5364">
        <v>740000</v>
      </c>
      <c r="C5364">
        <v>1455960</v>
      </c>
      <c r="D5364">
        <v>2357370</v>
      </c>
      <c r="E5364">
        <v>2920920</v>
      </c>
      <c r="F5364" s="4">
        <f t="shared" si="83"/>
        <v>2244750</v>
      </c>
    </row>
    <row r="5365" spans="1:6" x14ac:dyDescent="0.3">
      <c r="A5365" t="s">
        <v>6237</v>
      </c>
      <c r="B5365">
        <v>1274860</v>
      </c>
      <c r="C5365">
        <v>1055920</v>
      </c>
      <c r="D5365">
        <v>776160</v>
      </c>
      <c r="E5365">
        <v>2181000</v>
      </c>
      <c r="F5365" s="4">
        <f t="shared" si="83"/>
        <v>1337693.3333333333</v>
      </c>
    </row>
    <row r="5366" spans="1:6" x14ac:dyDescent="0.3">
      <c r="A5366" t="s">
        <v>6238</v>
      </c>
      <c r="B5366">
        <v>0</v>
      </c>
      <c r="C5366">
        <v>749120</v>
      </c>
      <c r="D5366">
        <v>0</v>
      </c>
      <c r="E5366">
        <v>256000</v>
      </c>
      <c r="F5366" s="4">
        <f t="shared" si="83"/>
        <v>335040</v>
      </c>
    </row>
    <row r="5367" spans="1:6" x14ac:dyDescent="0.3">
      <c r="A5367" t="s">
        <v>6239</v>
      </c>
      <c r="B5367">
        <v>1149500</v>
      </c>
      <c r="C5367">
        <v>555100</v>
      </c>
      <c r="D5367">
        <v>1553370</v>
      </c>
      <c r="E5367">
        <v>1101100</v>
      </c>
      <c r="F5367" s="4">
        <f t="shared" si="83"/>
        <v>1069856.6666666667</v>
      </c>
    </row>
    <row r="5368" spans="1:6" x14ac:dyDescent="0.3">
      <c r="A5368" t="s">
        <v>6240</v>
      </c>
      <c r="B5368">
        <v>6388180</v>
      </c>
      <c r="C5368">
        <v>7644300</v>
      </c>
      <c r="D5368">
        <v>6606600</v>
      </c>
      <c r="E5368">
        <v>6135690</v>
      </c>
      <c r="F5368" s="4">
        <f t="shared" si="83"/>
        <v>6795530</v>
      </c>
    </row>
    <row r="5369" spans="1:6" x14ac:dyDescent="0.3">
      <c r="A5369" t="s">
        <v>6241</v>
      </c>
      <c r="B5369">
        <v>305760</v>
      </c>
      <c r="C5369">
        <v>2086680</v>
      </c>
      <c r="D5369">
        <v>2107560</v>
      </c>
      <c r="E5369">
        <v>0</v>
      </c>
      <c r="F5369" s="4">
        <f t="shared" si="83"/>
        <v>1398080</v>
      </c>
    </row>
    <row r="5370" spans="1:6" x14ac:dyDescent="0.3">
      <c r="A5370" t="s">
        <v>6242</v>
      </c>
      <c r="B5370">
        <v>0</v>
      </c>
      <c r="C5370">
        <v>378720</v>
      </c>
      <c r="D5370">
        <v>229320</v>
      </c>
      <c r="E5370">
        <v>229320</v>
      </c>
      <c r="F5370" s="4">
        <f t="shared" si="83"/>
        <v>279120</v>
      </c>
    </row>
    <row r="5371" spans="1:6" x14ac:dyDescent="0.3">
      <c r="A5371" t="s">
        <v>6243</v>
      </c>
      <c r="B5371">
        <v>0</v>
      </c>
      <c r="C5371">
        <v>1625800</v>
      </c>
      <c r="D5371">
        <v>0</v>
      </c>
      <c r="E5371">
        <v>1790880</v>
      </c>
      <c r="F5371" s="4">
        <f t="shared" si="83"/>
        <v>1138893.3333333333</v>
      </c>
    </row>
    <row r="5372" spans="1:6" x14ac:dyDescent="0.3">
      <c r="A5372" t="s">
        <v>6244</v>
      </c>
      <c r="B5372">
        <v>1339950</v>
      </c>
      <c r="C5372">
        <v>1057600</v>
      </c>
      <c r="D5372">
        <v>2082360</v>
      </c>
      <c r="E5372">
        <v>2140000</v>
      </c>
      <c r="F5372" s="4">
        <f t="shared" si="83"/>
        <v>1759986.6666666667</v>
      </c>
    </row>
    <row r="5373" spans="1:6" x14ac:dyDescent="0.3">
      <c r="A5373" t="s">
        <v>6245</v>
      </c>
      <c r="B5373">
        <v>0</v>
      </c>
      <c r="C5373">
        <v>0</v>
      </c>
      <c r="D5373">
        <v>1568840</v>
      </c>
      <c r="E5373">
        <v>0</v>
      </c>
      <c r="F5373" s="4">
        <f t="shared" si="83"/>
        <v>522946.66666666669</v>
      </c>
    </row>
    <row r="5374" spans="1:6" x14ac:dyDescent="0.3">
      <c r="A5374" t="s">
        <v>6246</v>
      </c>
      <c r="B5374">
        <v>0</v>
      </c>
      <c r="C5374">
        <v>2014890</v>
      </c>
      <c r="D5374">
        <v>2266826</v>
      </c>
      <c r="E5374">
        <v>0</v>
      </c>
      <c r="F5374" s="4">
        <f t="shared" si="83"/>
        <v>1427238.6666666667</v>
      </c>
    </row>
    <row r="5375" spans="1:6" x14ac:dyDescent="0.3">
      <c r="A5375" t="s">
        <v>6247</v>
      </c>
      <c r="B5375">
        <v>12041600</v>
      </c>
      <c r="C5375">
        <v>12555090</v>
      </c>
      <c r="D5375">
        <v>3207750</v>
      </c>
      <c r="E5375">
        <v>4694050</v>
      </c>
      <c r="F5375" s="4">
        <f t="shared" si="83"/>
        <v>6818963.333333333</v>
      </c>
    </row>
    <row r="5376" spans="1:6" x14ac:dyDescent="0.3">
      <c r="A5376" t="s">
        <v>6248</v>
      </c>
      <c r="B5376">
        <v>2383290</v>
      </c>
      <c r="C5376">
        <v>2897700</v>
      </c>
      <c r="D5376">
        <v>2648730</v>
      </c>
      <c r="E5376">
        <v>4985030</v>
      </c>
      <c r="F5376" s="4">
        <f t="shared" si="83"/>
        <v>3510486.6666666665</v>
      </c>
    </row>
    <row r="5377" spans="1:6" x14ac:dyDescent="0.3">
      <c r="A5377" t="s">
        <v>6249</v>
      </c>
      <c r="B5377">
        <v>2152380</v>
      </c>
      <c r="C5377">
        <v>4180000</v>
      </c>
      <c r="D5377">
        <v>480000</v>
      </c>
      <c r="E5377">
        <v>2163670</v>
      </c>
      <c r="F5377" s="4">
        <f t="shared" si="83"/>
        <v>2274556.6666666665</v>
      </c>
    </row>
    <row r="5378" spans="1:6" x14ac:dyDescent="0.3">
      <c r="A5378" t="s">
        <v>6250</v>
      </c>
      <c r="B5378">
        <v>0</v>
      </c>
      <c r="C5378">
        <v>616070</v>
      </c>
      <c r="D5378">
        <v>311100</v>
      </c>
      <c r="E5378">
        <v>768200</v>
      </c>
      <c r="F5378" s="4">
        <f t="shared" si="83"/>
        <v>565123.33333333337</v>
      </c>
    </row>
    <row r="5379" spans="1:6" x14ac:dyDescent="0.3">
      <c r="A5379" t="s">
        <v>6251</v>
      </c>
      <c r="B5379">
        <v>411950</v>
      </c>
      <c r="C5379">
        <v>0</v>
      </c>
      <c r="D5379">
        <v>1001000</v>
      </c>
      <c r="E5379">
        <v>1292200</v>
      </c>
      <c r="F5379" s="4">
        <f t="shared" ref="F5379:F5442" si="84">SUM(C5379:E5379)/3</f>
        <v>764400</v>
      </c>
    </row>
    <row r="5380" spans="1:6" x14ac:dyDescent="0.3">
      <c r="A5380" t="s">
        <v>6252</v>
      </c>
      <c r="B5380">
        <v>740000</v>
      </c>
      <c r="C5380">
        <v>230000</v>
      </c>
      <c r="D5380">
        <v>0</v>
      </c>
      <c r="E5380">
        <v>434070</v>
      </c>
      <c r="F5380" s="4">
        <f t="shared" si="84"/>
        <v>221356.66666666666</v>
      </c>
    </row>
    <row r="5381" spans="1:6" x14ac:dyDescent="0.3">
      <c r="A5381" t="s">
        <v>433</v>
      </c>
      <c r="B5381">
        <v>5951400</v>
      </c>
      <c r="C5381">
        <v>4461660</v>
      </c>
      <c r="D5381">
        <v>3748150</v>
      </c>
      <c r="E5381">
        <v>7564760</v>
      </c>
      <c r="F5381" s="4">
        <f t="shared" si="84"/>
        <v>5258190</v>
      </c>
    </row>
    <row r="5382" spans="1:6" x14ac:dyDescent="0.3">
      <c r="A5382" t="s">
        <v>6253</v>
      </c>
      <c r="B5382">
        <v>0</v>
      </c>
      <c r="C5382">
        <v>2079970</v>
      </c>
      <c r="D5382">
        <v>2453700</v>
      </c>
      <c r="E5382">
        <v>2253740</v>
      </c>
      <c r="F5382" s="4">
        <f t="shared" si="84"/>
        <v>2262470</v>
      </c>
    </row>
    <row r="5383" spans="1:6" x14ac:dyDescent="0.3">
      <c r="A5383" t="s">
        <v>6254</v>
      </c>
      <c r="B5383">
        <v>1758550</v>
      </c>
      <c r="C5383">
        <v>379400</v>
      </c>
      <c r="D5383">
        <v>0</v>
      </c>
      <c r="E5383">
        <v>0</v>
      </c>
      <c r="F5383" s="4">
        <f t="shared" si="84"/>
        <v>126466.66666666667</v>
      </c>
    </row>
    <row r="5384" spans="1:6" x14ac:dyDescent="0.3">
      <c r="A5384" t="s">
        <v>6255</v>
      </c>
      <c r="B5384">
        <v>420420</v>
      </c>
      <c r="C5384">
        <v>3179120</v>
      </c>
      <c r="D5384">
        <v>469200</v>
      </c>
      <c r="E5384">
        <v>2013800</v>
      </c>
      <c r="F5384" s="4">
        <f t="shared" si="84"/>
        <v>1887373.3333333333</v>
      </c>
    </row>
    <row r="5385" spans="1:6" x14ac:dyDescent="0.3">
      <c r="A5385" t="s">
        <v>6256</v>
      </c>
      <c r="B5385">
        <v>573300</v>
      </c>
      <c r="C5385">
        <v>4514450</v>
      </c>
      <c r="D5385">
        <v>1224510</v>
      </c>
      <c r="E5385">
        <v>2172000</v>
      </c>
      <c r="F5385" s="4">
        <f t="shared" si="84"/>
        <v>2636986.6666666665</v>
      </c>
    </row>
    <row r="5386" spans="1:6" x14ac:dyDescent="0.3">
      <c r="A5386" t="s">
        <v>6257</v>
      </c>
      <c r="B5386">
        <v>3381720</v>
      </c>
      <c r="C5386">
        <v>3290900</v>
      </c>
      <c r="D5386">
        <v>214760</v>
      </c>
      <c r="E5386">
        <v>0</v>
      </c>
      <c r="F5386" s="4">
        <f t="shared" si="84"/>
        <v>1168553.3333333333</v>
      </c>
    </row>
    <row r="5387" spans="1:6" x14ac:dyDescent="0.3">
      <c r="A5387" t="s">
        <v>6258</v>
      </c>
      <c r="B5387">
        <v>5046140</v>
      </c>
      <c r="C5387">
        <v>8907210</v>
      </c>
      <c r="D5387">
        <v>10235580</v>
      </c>
      <c r="E5387">
        <v>10227300</v>
      </c>
      <c r="F5387" s="4">
        <f t="shared" si="84"/>
        <v>9790030</v>
      </c>
    </row>
    <row r="5388" spans="1:6" x14ac:dyDescent="0.3">
      <c r="A5388" t="s">
        <v>6259</v>
      </c>
      <c r="B5388">
        <v>382200</v>
      </c>
      <c r="C5388">
        <v>655200</v>
      </c>
      <c r="D5388">
        <v>618800</v>
      </c>
      <c r="E5388">
        <v>1873040</v>
      </c>
      <c r="F5388" s="4">
        <f t="shared" si="84"/>
        <v>1049013.3333333333</v>
      </c>
    </row>
    <row r="5389" spans="1:6" x14ac:dyDescent="0.3">
      <c r="A5389" t="s">
        <v>6260</v>
      </c>
      <c r="B5389">
        <v>2689050</v>
      </c>
      <c r="C5389">
        <v>970060</v>
      </c>
      <c r="D5389">
        <v>0</v>
      </c>
      <c r="E5389">
        <v>0</v>
      </c>
      <c r="F5389" s="4">
        <f t="shared" si="84"/>
        <v>323353.33333333331</v>
      </c>
    </row>
    <row r="5390" spans="1:6" x14ac:dyDescent="0.3">
      <c r="A5390" t="s">
        <v>6261</v>
      </c>
      <c r="B5390">
        <v>967870</v>
      </c>
      <c r="C5390">
        <v>0</v>
      </c>
      <c r="D5390">
        <v>274820</v>
      </c>
      <c r="E5390">
        <v>386000</v>
      </c>
      <c r="F5390" s="4">
        <f t="shared" si="84"/>
        <v>220273.33333333334</v>
      </c>
    </row>
    <row r="5391" spans="1:6" x14ac:dyDescent="0.3">
      <c r="A5391" t="s">
        <v>6262</v>
      </c>
      <c r="B5391">
        <v>1054400</v>
      </c>
      <c r="C5391">
        <v>0</v>
      </c>
      <c r="D5391">
        <v>668850</v>
      </c>
      <c r="E5391">
        <v>1031190</v>
      </c>
      <c r="F5391" s="4">
        <f t="shared" si="84"/>
        <v>566680</v>
      </c>
    </row>
    <row r="5392" spans="1:6" x14ac:dyDescent="0.3">
      <c r="A5392" t="s">
        <v>6263</v>
      </c>
      <c r="B5392">
        <v>320000</v>
      </c>
      <c r="C5392">
        <v>320000</v>
      </c>
      <c r="D5392">
        <v>5123600</v>
      </c>
      <c r="E5392">
        <v>1771100</v>
      </c>
      <c r="F5392" s="4">
        <f t="shared" si="84"/>
        <v>2404900</v>
      </c>
    </row>
    <row r="5393" spans="1:6" x14ac:dyDescent="0.3">
      <c r="A5393" t="s">
        <v>6264</v>
      </c>
      <c r="B5393">
        <v>0</v>
      </c>
      <c r="C5393">
        <v>0</v>
      </c>
      <c r="D5393">
        <v>1556100</v>
      </c>
      <c r="E5393">
        <v>937300</v>
      </c>
      <c r="F5393" s="4">
        <f t="shared" si="84"/>
        <v>831133.33333333337</v>
      </c>
    </row>
    <row r="5394" spans="1:6" x14ac:dyDescent="0.3">
      <c r="A5394" t="s">
        <v>6265</v>
      </c>
      <c r="B5394">
        <v>379120</v>
      </c>
      <c r="C5394">
        <v>351100</v>
      </c>
      <c r="D5394">
        <v>2131100</v>
      </c>
      <c r="E5394">
        <v>2226500</v>
      </c>
      <c r="F5394" s="4">
        <f t="shared" si="84"/>
        <v>1569566.6666666667</v>
      </c>
    </row>
    <row r="5395" spans="1:6" x14ac:dyDescent="0.3">
      <c r="A5395" t="s">
        <v>697</v>
      </c>
      <c r="B5395">
        <v>634000</v>
      </c>
      <c r="C5395">
        <v>1676220</v>
      </c>
      <c r="D5395">
        <v>1613710</v>
      </c>
      <c r="E5395">
        <v>0</v>
      </c>
      <c r="F5395" s="4">
        <f t="shared" si="84"/>
        <v>1096643.3333333333</v>
      </c>
    </row>
    <row r="5396" spans="1:6" x14ac:dyDescent="0.3">
      <c r="A5396" t="s">
        <v>6266</v>
      </c>
      <c r="B5396">
        <v>571950</v>
      </c>
      <c r="C5396">
        <v>3057600</v>
      </c>
      <c r="D5396">
        <v>2486000</v>
      </c>
      <c r="E5396">
        <v>0</v>
      </c>
      <c r="F5396" s="4">
        <f t="shared" si="84"/>
        <v>1847866.6666666667</v>
      </c>
    </row>
    <row r="5397" spans="1:6" x14ac:dyDescent="0.3">
      <c r="A5397" t="s">
        <v>6267</v>
      </c>
      <c r="B5397">
        <v>1911000</v>
      </c>
      <c r="C5397">
        <v>7408770</v>
      </c>
      <c r="D5397">
        <v>6285300</v>
      </c>
      <c r="E5397">
        <v>5959550</v>
      </c>
      <c r="F5397" s="4">
        <f t="shared" si="84"/>
        <v>6551206.666666667</v>
      </c>
    </row>
    <row r="5398" spans="1:6" x14ac:dyDescent="0.3">
      <c r="A5398" t="s">
        <v>6268</v>
      </c>
      <c r="B5398">
        <v>2041670</v>
      </c>
      <c r="C5398">
        <v>1344980</v>
      </c>
      <c r="D5398">
        <v>2646430</v>
      </c>
      <c r="E5398">
        <v>4288640</v>
      </c>
      <c r="F5398" s="4">
        <f t="shared" si="84"/>
        <v>2760016.6666666665</v>
      </c>
    </row>
    <row r="5399" spans="1:6" x14ac:dyDescent="0.3">
      <c r="A5399" t="s">
        <v>6269</v>
      </c>
      <c r="B5399">
        <v>693950</v>
      </c>
      <c r="C5399">
        <v>2726140</v>
      </c>
      <c r="D5399">
        <v>2154960</v>
      </c>
      <c r="E5399">
        <v>2105780</v>
      </c>
      <c r="F5399" s="4">
        <f t="shared" si="84"/>
        <v>2328960</v>
      </c>
    </row>
    <row r="5400" spans="1:6" x14ac:dyDescent="0.3">
      <c r="A5400" t="s">
        <v>6270</v>
      </c>
      <c r="B5400">
        <v>3054870</v>
      </c>
      <c r="C5400">
        <v>0</v>
      </c>
      <c r="D5400">
        <v>663390</v>
      </c>
      <c r="E5400">
        <v>0</v>
      </c>
      <c r="F5400" s="4">
        <f t="shared" si="84"/>
        <v>221130</v>
      </c>
    </row>
    <row r="5401" spans="1:6" x14ac:dyDescent="0.3">
      <c r="A5401" t="s">
        <v>6271</v>
      </c>
      <c r="B5401">
        <v>2262800</v>
      </c>
      <c r="C5401">
        <v>2061490</v>
      </c>
      <c r="D5401">
        <v>2365360</v>
      </c>
      <c r="E5401">
        <v>1401050</v>
      </c>
      <c r="F5401" s="4">
        <f t="shared" si="84"/>
        <v>1942633.3333333333</v>
      </c>
    </row>
    <row r="5402" spans="1:6" x14ac:dyDescent="0.3">
      <c r="A5402" t="s">
        <v>6272</v>
      </c>
      <c r="B5402">
        <v>4564900</v>
      </c>
      <c r="C5402">
        <v>3739900</v>
      </c>
      <c r="D5402">
        <v>2685750</v>
      </c>
      <c r="E5402">
        <v>3201640</v>
      </c>
      <c r="F5402" s="4">
        <f t="shared" si="84"/>
        <v>3209096.6666666665</v>
      </c>
    </row>
    <row r="5403" spans="1:6" x14ac:dyDescent="0.3">
      <c r="A5403" t="s">
        <v>6273</v>
      </c>
      <c r="B5403">
        <v>2001500</v>
      </c>
      <c r="C5403">
        <v>4009400</v>
      </c>
      <c r="D5403">
        <v>11363040</v>
      </c>
      <c r="E5403">
        <v>4405300</v>
      </c>
      <c r="F5403" s="4">
        <f t="shared" si="84"/>
        <v>6592580</v>
      </c>
    </row>
    <row r="5404" spans="1:6" x14ac:dyDescent="0.3">
      <c r="A5404" t="s">
        <v>6274</v>
      </c>
      <c r="B5404">
        <v>2330760</v>
      </c>
      <c r="C5404">
        <v>2302620</v>
      </c>
      <c r="D5404">
        <v>3539540</v>
      </c>
      <c r="E5404">
        <v>2052240</v>
      </c>
      <c r="F5404" s="4">
        <f t="shared" si="84"/>
        <v>2631466.6666666665</v>
      </c>
    </row>
    <row r="5405" spans="1:6" x14ac:dyDescent="0.3">
      <c r="A5405" t="s">
        <v>6275</v>
      </c>
      <c r="B5405">
        <v>2097360</v>
      </c>
      <c r="C5405">
        <v>2191230</v>
      </c>
      <c r="D5405">
        <v>2263680</v>
      </c>
      <c r="E5405">
        <v>2170200</v>
      </c>
      <c r="F5405" s="4">
        <f t="shared" si="84"/>
        <v>2208370</v>
      </c>
    </row>
    <row r="5406" spans="1:6" x14ac:dyDescent="0.3">
      <c r="A5406" t="s">
        <v>6276</v>
      </c>
      <c r="B5406">
        <v>1681000</v>
      </c>
      <c r="C5406">
        <v>898330</v>
      </c>
      <c r="D5406">
        <v>0</v>
      </c>
      <c r="E5406">
        <v>1686520</v>
      </c>
      <c r="F5406" s="4">
        <f t="shared" si="84"/>
        <v>861616.66666666663</v>
      </c>
    </row>
    <row r="5407" spans="1:6" x14ac:dyDescent="0.3">
      <c r="A5407" t="s">
        <v>6277</v>
      </c>
      <c r="B5407">
        <v>604880</v>
      </c>
      <c r="C5407">
        <v>0</v>
      </c>
      <c r="D5407">
        <v>0</v>
      </c>
      <c r="E5407">
        <v>849500</v>
      </c>
      <c r="F5407" s="4">
        <f t="shared" si="84"/>
        <v>283166.66666666669</v>
      </c>
    </row>
    <row r="5408" spans="1:6" x14ac:dyDescent="0.3">
      <c r="A5408" t="s">
        <v>6278</v>
      </c>
      <c r="B5408">
        <v>2752750</v>
      </c>
      <c r="C5408">
        <v>382200</v>
      </c>
      <c r="D5408">
        <v>5507420</v>
      </c>
      <c r="E5408">
        <v>0</v>
      </c>
      <c r="F5408" s="4">
        <f t="shared" si="84"/>
        <v>1963206.6666666667</v>
      </c>
    </row>
    <row r="5409" spans="1:6" x14ac:dyDescent="0.3">
      <c r="A5409" t="s">
        <v>6279</v>
      </c>
      <c r="B5409">
        <v>0</v>
      </c>
      <c r="C5409">
        <v>1508130</v>
      </c>
      <c r="D5409">
        <v>279370</v>
      </c>
      <c r="E5409">
        <v>2215570</v>
      </c>
      <c r="F5409" s="4">
        <f t="shared" si="84"/>
        <v>1334356.6666666667</v>
      </c>
    </row>
    <row r="5410" spans="1:6" x14ac:dyDescent="0.3">
      <c r="A5410" t="s">
        <v>6280</v>
      </c>
      <c r="B5410">
        <v>684000</v>
      </c>
      <c r="C5410">
        <v>612000</v>
      </c>
      <c r="D5410">
        <v>0</v>
      </c>
      <c r="E5410">
        <v>402000</v>
      </c>
      <c r="F5410" s="4">
        <f t="shared" si="84"/>
        <v>338000</v>
      </c>
    </row>
    <row r="5411" spans="1:6" x14ac:dyDescent="0.3">
      <c r="A5411" t="s">
        <v>6281</v>
      </c>
      <c r="B5411">
        <v>2184000</v>
      </c>
      <c r="C5411">
        <v>6751290</v>
      </c>
      <c r="D5411">
        <v>17517500</v>
      </c>
      <c r="E5411">
        <v>2780210</v>
      </c>
      <c r="F5411" s="4">
        <f t="shared" si="84"/>
        <v>9016333.333333334</v>
      </c>
    </row>
    <row r="5412" spans="1:6" x14ac:dyDescent="0.3">
      <c r="A5412" t="s">
        <v>6282</v>
      </c>
      <c r="B5412">
        <v>906400</v>
      </c>
      <c r="C5412">
        <v>612000</v>
      </c>
      <c r="D5412">
        <v>0</v>
      </c>
      <c r="E5412">
        <v>3365580</v>
      </c>
      <c r="F5412" s="4">
        <f t="shared" si="84"/>
        <v>1325860</v>
      </c>
    </row>
    <row r="5413" spans="1:6" x14ac:dyDescent="0.3">
      <c r="A5413" t="s">
        <v>6283</v>
      </c>
      <c r="B5413">
        <v>264000</v>
      </c>
      <c r="C5413">
        <v>0</v>
      </c>
      <c r="D5413">
        <v>0</v>
      </c>
      <c r="E5413">
        <v>427520</v>
      </c>
      <c r="F5413" s="4">
        <f t="shared" si="84"/>
        <v>142506.66666666666</v>
      </c>
    </row>
    <row r="5414" spans="1:6" x14ac:dyDescent="0.3">
      <c r="A5414" t="s">
        <v>6284</v>
      </c>
      <c r="B5414">
        <v>0</v>
      </c>
      <c r="C5414">
        <v>0</v>
      </c>
      <c r="D5414">
        <v>673400</v>
      </c>
      <c r="E5414">
        <v>0</v>
      </c>
      <c r="F5414" s="4">
        <f t="shared" si="84"/>
        <v>224466.66666666666</v>
      </c>
    </row>
    <row r="5415" spans="1:6" x14ac:dyDescent="0.3">
      <c r="A5415" t="s">
        <v>6285</v>
      </c>
      <c r="B5415">
        <v>4359540</v>
      </c>
      <c r="C5415">
        <v>2095750</v>
      </c>
      <c r="D5415">
        <v>3966720</v>
      </c>
      <c r="E5415">
        <v>2408100</v>
      </c>
      <c r="F5415" s="4">
        <f t="shared" si="84"/>
        <v>2823523.3333333335</v>
      </c>
    </row>
    <row r="5416" spans="1:6" x14ac:dyDescent="0.3">
      <c r="A5416" t="s">
        <v>6286</v>
      </c>
      <c r="B5416">
        <v>740000</v>
      </c>
      <c r="C5416">
        <v>3915670</v>
      </c>
      <c r="D5416">
        <v>1674400</v>
      </c>
      <c r="E5416">
        <v>820000</v>
      </c>
      <c r="F5416" s="4">
        <f t="shared" si="84"/>
        <v>2136690</v>
      </c>
    </row>
    <row r="5417" spans="1:6" x14ac:dyDescent="0.3">
      <c r="A5417" t="s">
        <v>6287</v>
      </c>
      <c r="B5417">
        <v>424600</v>
      </c>
      <c r="C5417">
        <v>0</v>
      </c>
      <c r="D5417">
        <v>2166750</v>
      </c>
      <c r="E5417">
        <v>0</v>
      </c>
      <c r="F5417" s="4">
        <f t="shared" si="84"/>
        <v>722250</v>
      </c>
    </row>
    <row r="5418" spans="1:6" x14ac:dyDescent="0.3">
      <c r="A5418" t="s">
        <v>490</v>
      </c>
      <c r="B5418">
        <v>2887260</v>
      </c>
      <c r="C5418">
        <v>3580300</v>
      </c>
      <c r="D5418">
        <v>2007270</v>
      </c>
      <c r="E5418">
        <v>3643470</v>
      </c>
      <c r="F5418" s="4">
        <f t="shared" si="84"/>
        <v>3077013.3333333335</v>
      </c>
    </row>
    <row r="5419" spans="1:6" x14ac:dyDescent="0.3">
      <c r="A5419" t="s">
        <v>6288</v>
      </c>
      <c r="B5419">
        <v>1203930</v>
      </c>
      <c r="C5419">
        <v>0</v>
      </c>
      <c r="D5419">
        <v>1079740</v>
      </c>
      <c r="E5419">
        <v>1183280</v>
      </c>
      <c r="F5419" s="4">
        <f t="shared" si="84"/>
        <v>754340</v>
      </c>
    </row>
    <row r="5420" spans="1:6" x14ac:dyDescent="0.3">
      <c r="A5420" t="s">
        <v>6289</v>
      </c>
      <c r="B5420">
        <v>458640</v>
      </c>
      <c r="C5420">
        <v>458640</v>
      </c>
      <c r="D5420">
        <v>882700</v>
      </c>
      <c r="E5420">
        <v>1060310</v>
      </c>
      <c r="F5420" s="4">
        <f t="shared" si="84"/>
        <v>800550</v>
      </c>
    </row>
    <row r="5421" spans="1:6" x14ac:dyDescent="0.3">
      <c r="A5421" t="s">
        <v>6290</v>
      </c>
      <c r="B5421">
        <v>0</v>
      </c>
      <c r="C5421">
        <v>678860</v>
      </c>
      <c r="D5421">
        <v>634270</v>
      </c>
      <c r="E5421">
        <v>311220</v>
      </c>
      <c r="F5421" s="4">
        <f t="shared" si="84"/>
        <v>541450</v>
      </c>
    </row>
    <row r="5422" spans="1:6" x14ac:dyDescent="0.3">
      <c r="A5422" t="s">
        <v>6291</v>
      </c>
      <c r="B5422">
        <v>1673250</v>
      </c>
      <c r="C5422">
        <v>6631000</v>
      </c>
      <c r="D5422">
        <v>5383080</v>
      </c>
      <c r="E5422">
        <v>3116440</v>
      </c>
      <c r="F5422" s="4">
        <f t="shared" si="84"/>
        <v>5043506.666666667</v>
      </c>
    </row>
    <row r="5423" spans="1:6" x14ac:dyDescent="0.3">
      <c r="A5423" t="s">
        <v>6292</v>
      </c>
      <c r="B5423">
        <v>2204040</v>
      </c>
      <c r="C5423">
        <v>4373500</v>
      </c>
      <c r="D5423">
        <v>2626160</v>
      </c>
      <c r="E5423">
        <v>4484320</v>
      </c>
      <c r="F5423" s="4">
        <f t="shared" si="84"/>
        <v>3827993.3333333335</v>
      </c>
    </row>
    <row r="5424" spans="1:6" x14ac:dyDescent="0.3">
      <c r="A5424" t="s">
        <v>6293</v>
      </c>
      <c r="B5424">
        <v>0</v>
      </c>
      <c r="C5424">
        <v>33238200</v>
      </c>
      <c r="D5424">
        <v>19737900</v>
      </c>
      <c r="E5424">
        <v>15819800</v>
      </c>
      <c r="F5424" s="4">
        <f t="shared" si="84"/>
        <v>22931966.666666668</v>
      </c>
    </row>
    <row r="5425" spans="1:6" x14ac:dyDescent="0.3">
      <c r="A5425" t="s">
        <v>6294</v>
      </c>
      <c r="B5425">
        <v>0</v>
      </c>
      <c r="C5425">
        <v>2821560</v>
      </c>
      <c r="D5425">
        <v>2114660</v>
      </c>
      <c r="E5425">
        <v>0</v>
      </c>
      <c r="F5425" s="4">
        <f t="shared" si="84"/>
        <v>1645406.6666666667</v>
      </c>
    </row>
    <row r="5426" spans="1:6" x14ac:dyDescent="0.3">
      <c r="A5426" t="s">
        <v>6295</v>
      </c>
      <c r="B5426">
        <v>4088850</v>
      </c>
      <c r="C5426">
        <v>7015360</v>
      </c>
      <c r="D5426">
        <v>11600700</v>
      </c>
      <c r="E5426">
        <v>4995280</v>
      </c>
      <c r="F5426" s="4">
        <f t="shared" si="84"/>
        <v>7870446.666666667</v>
      </c>
    </row>
    <row r="5427" spans="1:6" x14ac:dyDescent="0.3">
      <c r="A5427" t="s">
        <v>6296</v>
      </c>
      <c r="B5427">
        <v>3524860</v>
      </c>
      <c r="C5427">
        <v>2452430</v>
      </c>
      <c r="D5427">
        <v>1562750</v>
      </c>
      <c r="E5427">
        <v>2616250</v>
      </c>
      <c r="F5427" s="4">
        <f t="shared" si="84"/>
        <v>2210476.6666666665</v>
      </c>
    </row>
    <row r="5428" spans="1:6" x14ac:dyDescent="0.3">
      <c r="A5428" t="s">
        <v>6297</v>
      </c>
      <c r="B5428">
        <v>542200</v>
      </c>
      <c r="C5428">
        <v>2123580</v>
      </c>
      <c r="D5428">
        <v>980220</v>
      </c>
      <c r="E5428">
        <v>4292550</v>
      </c>
      <c r="F5428" s="4">
        <f t="shared" si="84"/>
        <v>2465450</v>
      </c>
    </row>
    <row r="5429" spans="1:6" x14ac:dyDescent="0.3">
      <c r="A5429" t="s">
        <v>6298</v>
      </c>
      <c r="B5429">
        <v>411950</v>
      </c>
      <c r="C5429">
        <v>0</v>
      </c>
      <c r="D5429">
        <v>1878580</v>
      </c>
      <c r="E5429">
        <v>0</v>
      </c>
      <c r="F5429" s="4">
        <f t="shared" si="84"/>
        <v>626193.33333333337</v>
      </c>
    </row>
    <row r="5430" spans="1:6" x14ac:dyDescent="0.3">
      <c r="A5430" t="s">
        <v>6299</v>
      </c>
      <c r="B5430">
        <v>2743130</v>
      </c>
      <c r="C5430">
        <v>2430820</v>
      </c>
      <c r="D5430">
        <v>2241580</v>
      </c>
      <c r="E5430">
        <v>4032080</v>
      </c>
      <c r="F5430" s="4">
        <f t="shared" si="84"/>
        <v>2901493.3333333335</v>
      </c>
    </row>
    <row r="5431" spans="1:6" x14ac:dyDescent="0.3">
      <c r="A5431" t="s">
        <v>6300</v>
      </c>
      <c r="B5431">
        <v>0</v>
      </c>
      <c r="C5431">
        <v>1670900</v>
      </c>
      <c r="D5431">
        <v>8877960</v>
      </c>
      <c r="E5431">
        <v>3182400</v>
      </c>
      <c r="F5431" s="4">
        <f t="shared" si="84"/>
        <v>4577086.666666667</v>
      </c>
    </row>
    <row r="5432" spans="1:6" x14ac:dyDescent="0.3">
      <c r="A5432" t="s">
        <v>6301</v>
      </c>
      <c r="B5432">
        <v>2176350</v>
      </c>
      <c r="C5432">
        <v>1416500</v>
      </c>
      <c r="D5432">
        <v>2065260</v>
      </c>
      <c r="E5432">
        <v>768200</v>
      </c>
      <c r="F5432" s="4">
        <f t="shared" si="84"/>
        <v>1416653.3333333333</v>
      </c>
    </row>
    <row r="5433" spans="1:6" x14ac:dyDescent="0.3">
      <c r="A5433" t="s">
        <v>6302</v>
      </c>
      <c r="B5433">
        <v>2012920</v>
      </c>
      <c r="C5433">
        <v>2082080</v>
      </c>
      <c r="D5433">
        <v>1059240</v>
      </c>
      <c r="E5433">
        <v>1106650</v>
      </c>
      <c r="F5433" s="4">
        <f t="shared" si="84"/>
        <v>1415990</v>
      </c>
    </row>
    <row r="5434" spans="1:6" x14ac:dyDescent="0.3">
      <c r="A5434" t="s">
        <v>6303</v>
      </c>
      <c r="B5434">
        <v>951050</v>
      </c>
      <c r="C5434">
        <v>366000</v>
      </c>
      <c r="D5434">
        <v>1345890</v>
      </c>
      <c r="E5434">
        <v>2190350</v>
      </c>
      <c r="F5434" s="4">
        <f t="shared" si="84"/>
        <v>1300746.6666666667</v>
      </c>
    </row>
    <row r="5435" spans="1:6" x14ac:dyDescent="0.3">
      <c r="A5435" t="s">
        <v>6304</v>
      </c>
      <c r="B5435">
        <v>1103600</v>
      </c>
      <c r="C5435">
        <v>1992900</v>
      </c>
      <c r="D5435">
        <v>2080060</v>
      </c>
      <c r="E5435">
        <v>2060210</v>
      </c>
      <c r="F5435" s="4">
        <f t="shared" si="84"/>
        <v>2044390</v>
      </c>
    </row>
    <row r="5436" spans="1:6" x14ac:dyDescent="0.3">
      <c r="A5436" t="s">
        <v>6305</v>
      </c>
      <c r="B5436">
        <v>4198740</v>
      </c>
      <c r="C5436">
        <v>5772260</v>
      </c>
      <c r="D5436">
        <v>2618810</v>
      </c>
      <c r="E5436">
        <v>4339470</v>
      </c>
      <c r="F5436" s="4">
        <f t="shared" si="84"/>
        <v>4243513.333333333</v>
      </c>
    </row>
    <row r="5437" spans="1:6" x14ac:dyDescent="0.3">
      <c r="A5437" t="s">
        <v>6306</v>
      </c>
      <c r="B5437">
        <v>411950</v>
      </c>
      <c r="C5437">
        <v>957320</v>
      </c>
      <c r="D5437">
        <v>717080</v>
      </c>
      <c r="E5437">
        <v>0</v>
      </c>
      <c r="F5437" s="4">
        <f t="shared" si="84"/>
        <v>558133.33333333337</v>
      </c>
    </row>
    <row r="5438" spans="1:6" x14ac:dyDescent="0.3">
      <c r="A5438" t="s">
        <v>6307</v>
      </c>
      <c r="B5438">
        <v>2860450</v>
      </c>
      <c r="C5438">
        <v>2495760</v>
      </c>
      <c r="D5438">
        <v>2757400</v>
      </c>
      <c r="E5438">
        <v>4223590</v>
      </c>
      <c r="F5438" s="4">
        <f t="shared" si="84"/>
        <v>3158916.6666666665</v>
      </c>
    </row>
    <row r="5439" spans="1:6" x14ac:dyDescent="0.3">
      <c r="A5439" t="s">
        <v>6308</v>
      </c>
      <c r="B5439">
        <v>160000</v>
      </c>
      <c r="C5439">
        <v>618960</v>
      </c>
      <c r="D5439">
        <v>811200</v>
      </c>
      <c r="E5439">
        <v>0</v>
      </c>
      <c r="F5439" s="4">
        <f t="shared" si="84"/>
        <v>476720</v>
      </c>
    </row>
    <row r="5440" spans="1:6" x14ac:dyDescent="0.3">
      <c r="A5440" t="s">
        <v>6309</v>
      </c>
      <c r="B5440">
        <v>1324590</v>
      </c>
      <c r="C5440">
        <v>652470</v>
      </c>
      <c r="D5440">
        <v>848660</v>
      </c>
      <c r="E5440">
        <v>487760</v>
      </c>
      <c r="F5440" s="4">
        <f t="shared" si="84"/>
        <v>662963.33333333337</v>
      </c>
    </row>
    <row r="5441" spans="1:6" x14ac:dyDescent="0.3">
      <c r="A5441" t="s">
        <v>6310</v>
      </c>
      <c r="B5441">
        <v>946400</v>
      </c>
      <c r="C5441">
        <v>1701800</v>
      </c>
      <c r="D5441">
        <v>0</v>
      </c>
      <c r="E5441">
        <v>2431150</v>
      </c>
      <c r="F5441" s="4">
        <f t="shared" si="84"/>
        <v>1377650</v>
      </c>
    </row>
    <row r="5442" spans="1:6" x14ac:dyDescent="0.3">
      <c r="A5442" t="s">
        <v>6311</v>
      </c>
      <c r="B5442">
        <v>1141060</v>
      </c>
      <c r="C5442">
        <v>982000</v>
      </c>
      <c r="D5442">
        <v>2964940</v>
      </c>
      <c r="E5442">
        <v>0</v>
      </c>
      <c r="F5442" s="4">
        <f t="shared" si="84"/>
        <v>1315646.6666666667</v>
      </c>
    </row>
    <row r="5443" spans="1:6" x14ac:dyDescent="0.3">
      <c r="A5443" t="s">
        <v>6312</v>
      </c>
      <c r="B5443">
        <v>5947330</v>
      </c>
      <c r="C5443">
        <v>4334260</v>
      </c>
      <c r="D5443">
        <v>953680</v>
      </c>
      <c r="E5443">
        <v>0</v>
      </c>
      <c r="F5443" s="4">
        <f t="shared" ref="F5443:F5506" si="85">SUM(C5443:E5443)/3</f>
        <v>1762646.6666666667</v>
      </c>
    </row>
    <row r="5444" spans="1:6" x14ac:dyDescent="0.3">
      <c r="A5444" t="s">
        <v>6313</v>
      </c>
      <c r="B5444">
        <v>2919820</v>
      </c>
      <c r="C5444">
        <v>1839450</v>
      </c>
      <c r="D5444">
        <v>0</v>
      </c>
      <c r="E5444">
        <v>0</v>
      </c>
      <c r="F5444" s="4">
        <f t="shared" si="85"/>
        <v>613150</v>
      </c>
    </row>
    <row r="5445" spans="1:6" x14ac:dyDescent="0.3">
      <c r="A5445" t="s">
        <v>6314</v>
      </c>
      <c r="B5445">
        <v>0</v>
      </c>
      <c r="C5445">
        <v>1302920</v>
      </c>
      <c r="D5445">
        <v>906400</v>
      </c>
      <c r="E5445">
        <v>1020960</v>
      </c>
      <c r="F5445" s="4">
        <f t="shared" si="85"/>
        <v>1076760</v>
      </c>
    </row>
    <row r="5446" spans="1:6" x14ac:dyDescent="0.3">
      <c r="A5446" t="s">
        <v>6315</v>
      </c>
      <c r="B5446">
        <v>2493490</v>
      </c>
      <c r="C5446">
        <v>3838710</v>
      </c>
      <c r="D5446">
        <v>4475640</v>
      </c>
      <c r="E5446">
        <v>0</v>
      </c>
      <c r="F5446" s="4">
        <f t="shared" si="85"/>
        <v>2771450</v>
      </c>
    </row>
    <row r="5447" spans="1:6" x14ac:dyDescent="0.3">
      <c r="A5447" t="s">
        <v>6316</v>
      </c>
      <c r="B5447">
        <v>7241040</v>
      </c>
      <c r="C5447">
        <v>3685250</v>
      </c>
      <c r="D5447">
        <v>8477760</v>
      </c>
      <c r="E5447">
        <v>4324580</v>
      </c>
      <c r="F5447" s="4">
        <f t="shared" si="85"/>
        <v>5495863.333333333</v>
      </c>
    </row>
    <row r="5448" spans="1:6" x14ac:dyDescent="0.3">
      <c r="A5448" t="s">
        <v>6317</v>
      </c>
      <c r="B5448">
        <v>0</v>
      </c>
      <c r="C5448">
        <v>909090</v>
      </c>
      <c r="D5448">
        <v>1097460</v>
      </c>
      <c r="E5448">
        <v>1509850</v>
      </c>
      <c r="F5448" s="4">
        <f t="shared" si="85"/>
        <v>1172133.3333333333</v>
      </c>
    </row>
    <row r="5449" spans="1:6" x14ac:dyDescent="0.3">
      <c r="A5449" t="s">
        <v>6318</v>
      </c>
      <c r="B5449">
        <v>678000</v>
      </c>
      <c r="C5449">
        <v>0</v>
      </c>
      <c r="D5449">
        <v>0</v>
      </c>
      <c r="E5449">
        <v>0</v>
      </c>
      <c r="F5449" s="4">
        <f t="shared" si="85"/>
        <v>0</v>
      </c>
    </row>
    <row r="5450" spans="1:6" x14ac:dyDescent="0.3">
      <c r="A5450" t="s">
        <v>6319</v>
      </c>
      <c r="B5450">
        <v>0</v>
      </c>
      <c r="C5450">
        <v>8375640</v>
      </c>
      <c r="D5450">
        <v>6643000</v>
      </c>
      <c r="E5450">
        <v>11331340</v>
      </c>
      <c r="F5450" s="4">
        <f t="shared" si="85"/>
        <v>8783326.666666666</v>
      </c>
    </row>
    <row r="5451" spans="1:6" x14ac:dyDescent="0.3">
      <c r="A5451" t="s">
        <v>6320</v>
      </c>
      <c r="B5451">
        <v>603700</v>
      </c>
      <c r="C5451">
        <v>1932790</v>
      </c>
      <c r="D5451">
        <v>2335490</v>
      </c>
      <c r="E5451">
        <v>1705220</v>
      </c>
      <c r="F5451" s="4">
        <f t="shared" si="85"/>
        <v>1991166.6666666667</v>
      </c>
    </row>
    <row r="5452" spans="1:6" x14ac:dyDescent="0.3">
      <c r="A5452" t="s">
        <v>6321</v>
      </c>
      <c r="B5452">
        <v>0</v>
      </c>
      <c r="C5452">
        <v>3072900</v>
      </c>
      <c r="D5452">
        <v>2336900</v>
      </c>
      <c r="E5452">
        <v>2672440</v>
      </c>
      <c r="F5452" s="4">
        <f t="shared" si="85"/>
        <v>2694080</v>
      </c>
    </row>
    <row r="5453" spans="1:6" x14ac:dyDescent="0.3">
      <c r="A5453" t="s">
        <v>6322</v>
      </c>
      <c r="B5453">
        <v>318500</v>
      </c>
      <c r="C5453">
        <v>0</v>
      </c>
      <c r="D5453">
        <v>565110</v>
      </c>
      <c r="E5453">
        <v>357000</v>
      </c>
      <c r="F5453" s="4">
        <f t="shared" si="85"/>
        <v>307370</v>
      </c>
    </row>
    <row r="5454" spans="1:6" x14ac:dyDescent="0.3">
      <c r="A5454" t="s">
        <v>6323</v>
      </c>
      <c r="B5454">
        <v>1840020</v>
      </c>
      <c r="C5454">
        <v>336700</v>
      </c>
      <c r="D5454">
        <v>349000</v>
      </c>
      <c r="E5454">
        <v>387660</v>
      </c>
      <c r="F5454" s="4">
        <f t="shared" si="85"/>
        <v>357786.66666666669</v>
      </c>
    </row>
    <row r="5455" spans="1:6" x14ac:dyDescent="0.3">
      <c r="A5455" t="s">
        <v>6324</v>
      </c>
      <c r="B5455">
        <v>5449710</v>
      </c>
      <c r="C5455">
        <v>13827860</v>
      </c>
      <c r="D5455">
        <v>14994010</v>
      </c>
      <c r="E5455">
        <v>7610160</v>
      </c>
      <c r="F5455" s="4">
        <f t="shared" si="85"/>
        <v>12144010</v>
      </c>
    </row>
    <row r="5456" spans="1:6" x14ac:dyDescent="0.3">
      <c r="A5456" t="s">
        <v>6325</v>
      </c>
      <c r="B5456">
        <v>0</v>
      </c>
      <c r="C5456">
        <v>0</v>
      </c>
      <c r="D5456">
        <v>5966000</v>
      </c>
      <c r="E5456">
        <v>0</v>
      </c>
      <c r="F5456" s="4">
        <f t="shared" si="85"/>
        <v>1988666.6666666667</v>
      </c>
    </row>
    <row r="5457" spans="1:6" x14ac:dyDescent="0.3">
      <c r="A5457" t="s">
        <v>6326</v>
      </c>
      <c r="B5457">
        <v>0</v>
      </c>
      <c r="C5457">
        <v>821700</v>
      </c>
      <c r="D5457">
        <v>349000</v>
      </c>
      <c r="E5457">
        <v>0</v>
      </c>
      <c r="F5457" s="4">
        <f t="shared" si="85"/>
        <v>390233.33333333331</v>
      </c>
    </row>
    <row r="5458" spans="1:6" x14ac:dyDescent="0.3">
      <c r="A5458" t="s">
        <v>6327</v>
      </c>
      <c r="B5458">
        <v>0</v>
      </c>
      <c r="C5458">
        <v>544720</v>
      </c>
      <c r="D5458">
        <v>661200</v>
      </c>
      <c r="E5458">
        <v>0</v>
      </c>
      <c r="F5458" s="4">
        <f t="shared" si="85"/>
        <v>401973.33333333331</v>
      </c>
    </row>
    <row r="5459" spans="1:6" x14ac:dyDescent="0.3">
      <c r="A5459" t="s">
        <v>6328</v>
      </c>
      <c r="B5459">
        <v>820820</v>
      </c>
      <c r="C5459">
        <v>871780</v>
      </c>
      <c r="D5459">
        <v>773500</v>
      </c>
      <c r="E5459">
        <v>795500</v>
      </c>
      <c r="F5459" s="4">
        <f t="shared" si="85"/>
        <v>813593.33333333337</v>
      </c>
    </row>
    <row r="5460" spans="1:6" x14ac:dyDescent="0.3">
      <c r="A5460" t="s">
        <v>6329</v>
      </c>
      <c r="B5460">
        <v>862680</v>
      </c>
      <c r="C5460">
        <v>0</v>
      </c>
      <c r="D5460">
        <v>650250</v>
      </c>
      <c r="E5460">
        <v>839200</v>
      </c>
      <c r="F5460" s="4">
        <f t="shared" si="85"/>
        <v>496483.33333333331</v>
      </c>
    </row>
    <row r="5461" spans="1:6" x14ac:dyDescent="0.3">
      <c r="A5461" t="s">
        <v>6330</v>
      </c>
      <c r="B5461">
        <v>566020</v>
      </c>
      <c r="C5461">
        <v>576940</v>
      </c>
      <c r="D5461">
        <v>615160</v>
      </c>
      <c r="E5461">
        <v>0</v>
      </c>
      <c r="F5461" s="4">
        <f t="shared" si="85"/>
        <v>397366.66666666669</v>
      </c>
    </row>
    <row r="5462" spans="1:6" x14ac:dyDescent="0.3">
      <c r="A5462" t="s">
        <v>6331</v>
      </c>
      <c r="B5462">
        <v>1476374</v>
      </c>
      <c r="C5462">
        <v>776900</v>
      </c>
      <c r="D5462">
        <v>0</v>
      </c>
      <c r="E5462">
        <v>963780</v>
      </c>
      <c r="F5462" s="4">
        <f t="shared" si="85"/>
        <v>580226.66666666663</v>
      </c>
    </row>
    <row r="5463" spans="1:6" x14ac:dyDescent="0.3">
      <c r="A5463" t="s">
        <v>6332</v>
      </c>
      <c r="B5463">
        <v>0</v>
      </c>
      <c r="C5463">
        <v>803100</v>
      </c>
      <c r="D5463">
        <v>0</v>
      </c>
      <c r="E5463">
        <v>0</v>
      </c>
      <c r="F5463" s="4">
        <f t="shared" si="85"/>
        <v>267700</v>
      </c>
    </row>
    <row r="5464" spans="1:6" x14ac:dyDescent="0.3">
      <c r="A5464" t="s">
        <v>6333</v>
      </c>
      <c r="B5464">
        <v>2054340</v>
      </c>
      <c r="C5464">
        <v>1878800</v>
      </c>
      <c r="D5464">
        <v>2005540</v>
      </c>
      <c r="E5464">
        <v>4021660</v>
      </c>
      <c r="F5464" s="4">
        <f t="shared" si="85"/>
        <v>2635333.3333333335</v>
      </c>
    </row>
    <row r="5465" spans="1:6" x14ac:dyDescent="0.3">
      <c r="A5465" t="s">
        <v>6334</v>
      </c>
      <c r="B5465">
        <v>0</v>
      </c>
      <c r="C5465">
        <v>740000</v>
      </c>
      <c r="D5465">
        <v>647680</v>
      </c>
      <c r="E5465">
        <v>0</v>
      </c>
      <c r="F5465" s="4">
        <f t="shared" si="85"/>
        <v>462560</v>
      </c>
    </row>
    <row r="5466" spans="1:6" x14ac:dyDescent="0.3">
      <c r="A5466" t="s">
        <v>6335</v>
      </c>
      <c r="B5466">
        <v>0</v>
      </c>
      <c r="C5466">
        <v>0</v>
      </c>
      <c r="D5466">
        <v>480300</v>
      </c>
      <c r="E5466">
        <v>0</v>
      </c>
      <c r="F5466" s="4">
        <f t="shared" si="85"/>
        <v>160100</v>
      </c>
    </row>
    <row r="5467" spans="1:6" x14ac:dyDescent="0.3">
      <c r="A5467" t="s">
        <v>6336</v>
      </c>
      <c r="B5467">
        <v>2576960</v>
      </c>
      <c r="C5467">
        <v>3556420</v>
      </c>
      <c r="D5467">
        <v>3285980</v>
      </c>
      <c r="E5467">
        <v>4043960</v>
      </c>
      <c r="F5467" s="4">
        <f t="shared" si="85"/>
        <v>3628786.6666666665</v>
      </c>
    </row>
    <row r="5468" spans="1:6" x14ac:dyDescent="0.3">
      <c r="A5468" t="s">
        <v>6337</v>
      </c>
      <c r="B5468">
        <v>6158960</v>
      </c>
      <c r="C5468">
        <v>7079100</v>
      </c>
      <c r="D5468">
        <v>2954000</v>
      </c>
      <c r="E5468">
        <v>2900560</v>
      </c>
      <c r="F5468" s="4">
        <f t="shared" si="85"/>
        <v>4311220</v>
      </c>
    </row>
    <row r="5469" spans="1:6" x14ac:dyDescent="0.3">
      <c r="A5469" t="s">
        <v>6338</v>
      </c>
      <c r="B5469">
        <v>6050790</v>
      </c>
      <c r="C5469">
        <v>6393600</v>
      </c>
      <c r="D5469">
        <v>6285380</v>
      </c>
      <c r="E5469">
        <v>7441440</v>
      </c>
      <c r="F5469" s="4">
        <f t="shared" si="85"/>
        <v>6706806.666666667</v>
      </c>
    </row>
    <row r="5470" spans="1:6" x14ac:dyDescent="0.3">
      <c r="A5470" t="s">
        <v>6339</v>
      </c>
      <c r="B5470">
        <v>268400</v>
      </c>
      <c r="C5470">
        <v>436800</v>
      </c>
      <c r="D5470">
        <v>0</v>
      </c>
      <c r="E5470">
        <v>944740</v>
      </c>
      <c r="F5470" s="4">
        <f t="shared" si="85"/>
        <v>460513.33333333331</v>
      </c>
    </row>
    <row r="5471" spans="1:6" x14ac:dyDescent="0.3">
      <c r="A5471" t="s">
        <v>6340</v>
      </c>
      <c r="B5471">
        <v>4390910</v>
      </c>
      <c r="C5471">
        <v>0</v>
      </c>
      <c r="D5471">
        <v>357000</v>
      </c>
      <c r="E5471">
        <v>356880</v>
      </c>
      <c r="F5471" s="4">
        <f t="shared" si="85"/>
        <v>237960</v>
      </c>
    </row>
    <row r="5472" spans="1:6" x14ac:dyDescent="0.3">
      <c r="A5472" t="s">
        <v>6341</v>
      </c>
      <c r="B5472">
        <v>308000</v>
      </c>
      <c r="C5472">
        <v>1340000</v>
      </c>
      <c r="D5472">
        <v>0</v>
      </c>
      <c r="E5472">
        <v>538000</v>
      </c>
      <c r="F5472" s="4">
        <f t="shared" si="85"/>
        <v>626000</v>
      </c>
    </row>
    <row r="5473" spans="1:6" x14ac:dyDescent="0.3">
      <c r="A5473" t="s">
        <v>6342</v>
      </c>
      <c r="B5473">
        <v>2308300</v>
      </c>
      <c r="C5473">
        <v>2363900</v>
      </c>
      <c r="D5473">
        <v>0</v>
      </c>
      <c r="E5473">
        <v>402000</v>
      </c>
      <c r="F5473" s="4">
        <f t="shared" si="85"/>
        <v>921966.66666666663</v>
      </c>
    </row>
    <row r="5474" spans="1:6" x14ac:dyDescent="0.3">
      <c r="A5474" t="s">
        <v>6343</v>
      </c>
      <c r="B5474">
        <v>808960</v>
      </c>
      <c r="C5474">
        <v>480000</v>
      </c>
      <c r="D5474">
        <v>2286260</v>
      </c>
      <c r="E5474">
        <v>450560</v>
      </c>
      <c r="F5474" s="4">
        <f t="shared" si="85"/>
        <v>1072273.3333333333</v>
      </c>
    </row>
    <row r="5475" spans="1:6" x14ac:dyDescent="0.3">
      <c r="A5475" t="s">
        <v>6344</v>
      </c>
      <c r="B5475">
        <v>740000</v>
      </c>
      <c r="C5475">
        <v>0</v>
      </c>
      <c r="D5475">
        <v>1903470</v>
      </c>
      <c r="E5475">
        <v>733200</v>
      </c>
      <c r="F5475" s="4">
        <f t="shared" si="85"/>
        <v>878890</v>
      </c>
    </row>
    <row r="5476" spans="1:6" x14ac:dyDescent="0.3">
      <c r="A5476" t="s">
        <v>6345</v>
      </c>
      <c r="B5476">
        <v>678950</v>
      </c>
      <c r="C5476">
        <v>1032950</v>
      </c>
      <c r="D5476">
        <v>1161160</v>
      </c>
      <c r="E5476">
        <v>1631600</v>
      </c>
      <c r="F5476" s="4">
        <f t="shared" si="85"/>
        <v>1275236.6666666667</v>
      </c>
    </row>
    <row r="5477" spans="1:6" x14ac:dyDescent="0.3">
      <c r="A5477" t="s">
        <v>6346</v>
      </c>
      <c r="B5477">
        <v>2750000</v>
      </c>
      <c r="C5477">
        <v>3700000</v>
      </c>
      <c r="D5477">
        <v>675300</v>
      </c>
      <c r="E5477">
        <v>714000</v>
      </c>
      <c r="F5477" s="4">
        <f t="shared" si="85"/>
        <v>1696433.3333333333</v>
      </c>
    </row>
    <row r="5478" spans="1:6" x14ac:dyDescent="0.3">
      <c r="A5478" t="s">
        <v>6347</v>
      </c>
      <c r="B5478">
        <v>2600900</v>
      </c>
      <c r="C5478">
        <v>2445360</v>
      </c>
      <c r="D5478">
        <v>3337680</v>
      </c>
      <c r="E5478">
        <v>4461120</v>
      </c>
      <c r="F5478" s="4">
        <f t="shared" si="85"/>
        <v>3414720</v>
      </c>
    </row>
    <row r="5479" spans="1:6" x14ac:dyDescent="0.3">
      <c r="A5479" t="s">
        <v>6348</v>
      </c>
      <c r="B5479">
        <v>2054780</v>
      </c>
      <c r="C5479">
        <v>230000</v>
      </c>
      <c r="D5479">
        <v>2034360</v>
      </c>
      <c r="E5479">
        <v>0</v>
      </c>
      <c r="F5479" s="4">
        <f t="shared" si="85"/>
        <v>754786.66666666663</v>
      </c>
    </row>
    <row r="5480" spans="1:6" x14ac:dyDescent="0.3">
      <c r="A5480" t="s">
        <v>6349</v>
      </c>
      <c r="B5480">
        <v>0</v>
      </c>
      <c r="C5480">
        <v>0</v>
      </c>
      <c r="D5480">
        <v>2221700</v>
      </c>
      <c r="E5480">
        <v>1040110</v>
      </c>
      <c r="F5480" s="4">
        <f t="shared" si="85"/>
        <v>1087270</v>
      </c>
    </row>
    <row r="5481" spans="1:6" x14ac:dyDescent="0.3">
      <c r="A5481" t="s">
        <v>6350</v>
      </c>
      <c r="B5481">
        <v>437710</v>
      </c>
      <c r="C5481">
        <v>502320</v>
      </c>
      <c r="D5481">
        <v>0</v>
      </c>
      <c r="E5481">
        <v>679590</v>
      </c>
      <c r="F5481" s="4">
        <f t="shared" si="85"/>
        <v>393970</v>
      </c>
    </row>
    <row r="5482" spans="1:6" x14ac:dyDescent="0.3">
      <c r="A5482" t="s">
        <v>6351</v>
      </c>
      <c r="B5482">
        <v>14155080</v>
      </c>
      <c r="C5482">
        <v>21551570</v>
      </c>
      <c r="D5482">
        <v>8352890</v>
      </c>
      <c r="E5482">
        <v>11227800</v>
      </c>
      <c r="F5482" s="4">
        <f t="shared" si="85"/>
        <v>13710753.333333334</v>
      </c>
    </row>
    <row r="5483" spans="1:6" x14ac:dyDescent="0.3">
      <c r="A5483" t="s">
        <v>6352</v>
      </c>
      <c r="B5483">
        <v>1474100</v>
      </c>
      <c r="C5483">
        <v>3230400</v>
      </c>
      <c r="D5483">
        <v>4474140</v>
      </c>
      <c r="E5483">
        <v>2451170</v>
      </c>
      <c r="F5483" s="4">
        <f t="shared" si="85"/>
        <v>3385236.6666666665</v>
      </c>
    </row>
    <row r="5484" spans="1:6" x14ac:dyDescent="0.3">
      <c r="A5484" t="s">
        <v>6353</v>
      </c>
      <c r="B5484">
        <v>5984050</v>
      </c>
      <c r="C5484">
        <v>10489900</v>
      </c>
      <c r="D5484">
        <v>10615500</v>
      </c>
      <c r="E5484">
        <v>16923220</v>
      </c>
      <c r="F5484" s="4">
        <f t="shared" si="85"/>
        <v>12676206.666666666</v>
      </c>
    </row>
    <row r="5485" spans="1:6" x14ac:dyDescent="0.3">
      <c r="A5485" t="s">
        <v>6354</v>
      </c>
      <c r="B5485">
        <v>1414900</v>
      </c>
      <c r="C5485">
        <v>370000</v>
      </c>
      <c r="D5485">
        <v>3343300</v>
      </c>
      <c r="E5485">
        <v>2831540</v>
      </c>
      <c r="F5485" s="4">
        <f t="shared" si="85"/>
        <v>2181613.3333333335</v>
      </c>
    </row>
    <row r="5486" spans="1:6" x14ac:dyDescent="0.3">
      <c r="A5486" t="s">
        <v>6355</v>
      </c>
      <c r="B5486">
        <v>273000</v>
      </c>
      <c r="C5486">
        <v>2990600</v>
      </c>
      <c r="D5486">
        <v>3345890</v>
      </c>
      <c r="E5486">
        <v>3982140</v>
      </c>
      <c r="F5486" s="4">
        <f t="shared" si="85"/>
        <v>3439543.3333333335</v>
      </c>
    </row>
    <row r="5487" spans="1:6" x14ac:dyDescent="0.3">
      <c r="A5487" t="s">
        <v>6356</v>
      </c>
      <c r="B5487">
        <v>1122200</v>
      </c>
      <c r="C5487">
        <v>862680</v>
      </c>
      <c r="D5487">
        <v>573300</v>
      </c>
      <c r="E5487">
        <v>1020800</v>
      </c>
      <c r="F5487" s="4">
        <f t="shared" si="85"/>
        <v>818926.66666666663</v>
      </c>
    </row>
    <row r="5488" spans="1:6" x14ac:dyDescent="0.3">
      <c r="A5488" t="s">
        <v>6357</v>
      </c>
      <c r="B5488">
        <v>0</v>
      </c>
      <c r="C5488">
        <v>7252000</v>
      </c>
      <c r="D5488">
        <v>10600500</v>
      </c>
      <c r="E5488">
        <v>4655680</v>
      </c>
      <c r="F5488" s="4">
        <f t="shared" si="85"/>
        <v>7502726.666666667</v>
      </c>
    </row>
    <row r="5489" spans="1:6" x14ac:dyDescent="0.3">
      <c r="A5489" t="s">
        <v>6358</v>
      </c>
      <c r="B5489">
        <v>2150000</v>
      </c>
      <c r="C5489">
        <v>2153000</v>
      </c>
      <c r="D5489">
        <v>2149460</v>
      </c>
      <c r="E5489">
        <v>2242520</v>
      </c>
      <c r="F5489" s="4">
        <f t="shared" si="85"/>
        <v>2181660</v>
      </c>
    </row>
    <row r="5490" spans="1:6" x14ac:dyDescent="0.3">
      <c r="A5490" t="s">
        <v>6359</v>
      </c>
      <c r="B5490">
        <v>740000</v>
      </c>
      <c r="C5490">
        <v>970000</v>
      </c>
      <c r="D5490">
        <v>518700</v>
      </c>
      <c r="E5490">
        <v>0</v>
      </c>
      <c r="F5490" s="4">
        <f t="shared" si="85"/>
        <v>496233.33333333331</v>
      </c>
    </row>
    <row r="5491" spans="1:6" x14ac:dyDescent="0.3">
      <c r="A5491" t="s">
        <v>6360</v>
      </c>
      <c r="B5491">
        <v>1194900</v>
      </c>
      <c r="C5491">
        <v>0</v>
      </c>
      <c r="D5491">
        <v>1115440</v>
      </c>
      <c r="E5491">
        <v>453280</v>
      </c>
      <c r="F5491" s="4">
        <f t="shared" si="85"/>
        <v>522906.66666666669</v>
      </c>
    </row>
    <row r="5492" spans="1:6" x14ac:dyDescent="0.3">
      <c r="A5492" t="s">
        <v>6361</v>
      </c>
      <c r="B5492">
        <v>7852750</v>
      </c>
      <c r="C5492">
        <v>18229200</v>
      </c>
      <c r="D5492">
        <v>36724650</v>
      </c>
      <c r="E5492">
        <v>12700300</v>
      </c>
      <c r="F5492" s="4">
        <f t="shared" si="85"/>
        <v>22551383.333333332</v>
      </c>
    </row>
    <row r="5493" spans="1:6" x14ac:dyDescent="0.3">
      <c r="A5493" t="s">
        <v>6362</v>
      </c>
      <c r="B5493">
        <v>256000</v>
      </c>
      <c r="C5493">
        <v>3700000</v>
      </c>
      <c r="D5493">
        <v>2029590</v>
      </c>
      <c r="E5493">
        <v>160000</v>
      </c>
      <c r="F5493" s="4">
        <f t="shared" si="85"/>
        <v>1963196.6666666667</v>
      </c>
    </row>
    <row r="5494" spans="1:6" x14ac:dyDescent="0.3">
      <c r="A5494" t="s">
        <v>6363</v>
      </c>
      <c r="B5494">
        <v>166530</v>
      </c>
      <c r="C5494">
        <v>230000</v>
      </c>
      <c r="D5494">
        <v>0</v>
      </c>
      <c r="E5494">
        <v>2163400</v>
      </c>
      <c r="F5494" s="4">
        <f t="shared" si="85"/>
        <v>797800</v>
      </c>
    </row>
    <row r="5495" spans="1:6" x14ac:dyDescent="0.3">
      <c r="A5495" t="s">
        <v>6364</v>
      </c>
      <c r="B5495">
        <v>600000</v>
      </c>
      <c r="C5495">
        <v>526890</v>
      </c>
      <c r="D5495">
        <v>615500</v>
      </c>
      <c r="E5495">
        <v>463500</v>
      </c>
      <c r="F5495" s="4">
        <f t="shared" si="85"/>
        <v>535296.66666666663</v>
      </c>
    </row>
    <row r="5496" spans="1:6" x14ac:dyDescent="0.3">
      <c r="A5496" t="s">
        <v>6365</v>
      </c>
      <c r="B5496">
        <v>0</v>
      </c>
      <c r="C5496">
        <v>1170220</v>
      </c>
      <c r="D5496">
        <v>0</v>
      </c>
      <c r="E5496">
        <v>1646420</v>
      </c>
      <c r="F5496" s="4">
        <f t="shared" si="85"/>
        <v>938880</v>
      </c>
    </row>
    <row r="5497" spans="1:6" x14ac:dyDescent="0.3">
      <c r="A5497" t="s">
        <v>6366</v>
      </c>
      <c r="B5497">
        <v>610000</v>
      </c>
      <c r="C5497">
        <v>876900</v>
      </c>
      <c r="D5497">
        <v>619680</v>
      </c>
      <c r="E5497">
        <v>743000</v>
      </c>
      <c r="F5497" s="4">
        <f t="shared" si="85"/>
        <v>746526.66666666663</v>
      </c>
    </row>
    <row r="5498" spans="1:6" x14ac:dyDescent="0.3">
      <c r="A5498" t="s">
        <v>6367</v>
      </c>
      <c r="B5498">
        <v>2043710</v>
      </c>
      <c r="C5498">
        <v>2604310</v>
      </c>
      <c r="D5498">
        <v>249000</v>
      </c>
      <c r="E5498">
        <v>3474560</v>
      </c>
      <c r="F5498" s="4">
        <f t="shared" si="85"/>
        <v>2109290</v>
      </c>
    </row>
    <row r="5499" spans="1:6" x14ac:dyDescent="0.3">
      <c r="A5499" t="s">
        <v>6368</v>
      </c>
      <c r="B5499">
        <v>0</v>
      </c>
      <c r="C5499">
        <v>1335650</v>
      </c>
      <c r="D5499">
        <v>370000</v>
      </c>
      <c r="E5499">
        <v>473200</v>
      </c>
      <c r="F5499" s="4">
        <f t="shared" si="85"/>
        <v>726283.33333333337</v>
      </c>
    </row>
    <row r="5500" spans="1:6" x14ac:dyDescent="0.3">
      <c r="A5500" t="s">
        <v>887</v>
      </c>
      <c r="B5500">
        <v>2134860</v>
      </c>
      <c r="C5500">
        <v>930000</v>
      </c>
      <c r="D5500">
        <v>0</v>
      </c>
      <c r="E5500">
        <v>0</v>
      </c>
      <c r="F5500" s="4">
        <f t="shared" si="85"/>
        <v>310000</v>
      </c>
    </row>
    <row r="5501" spans="1:6" x14ac:dyDescent="0.3">
      <c r="A5501" t="s">
        <v>6369</v>
      </c>
      <c r="B5501">
        <v>2986620</v>
      </c>
      <c r="C5501">
        <v>7098000</v>
      </c>
      <c r="D5501">
        <v>10446390</v>
      </c>
      <c r="E5501">
        <v>5676000</v>
      </c>
      <c r="F5501" s="4">
        <f t="shared" si="85"/>
        <v>7740130</v>
      </c>
    </row>
    <row r="5502" spans="1:6" x14ac:dyDescent="0.3">
      <c r="A5502" t="s">
        <v>6370</v>
      </c>
      <c r="B5502">
        <v>637800</v>
      </c>
      <c r="C5502">
        <v>3717700</v>
      </c>
      <c r="D5502">
        <v>4081620</v>
      </c>
      <c r="E5502">
        <v>2116200</v>
      </c>
      <c r="F5502" s="4">
        <f t="shared" si="85"/>
        <v>3305173.3333333335</v>
      </c>
    </row>
    <row r="5503" spans="1:6" x14ac:dyDescent="0.3">
      <c r="A5503" t="s">
        <v>6371</v>
      </c>
      <c r="B5503">
        <v>0</v>
      </c>
      <c r="C5503">
        <v>12949000</v>
      </c>
      <c r="D5503">
        <v>2152720</v>
      </c>
      <c r="E5503">
        <v>15910150</v>
      </c>
      <c r="F5503" s="4">
        <f t="shared" si="85"/>
        <v>10337290</v>
      </c>
    </row>
    <row r="5504" spans="1:6" x14ac:dyDescent="0.3">
      <c r="A5504" t="s">
        <v>6372</v>
      </c>
      <c r="B5504">
        <v>4606420</v>
      </c>
      <c r="C5504">
        <v>5192460</v>
      </c>
      <c r="D5504">
        <v>2935660</v>
      </c>
      <c r="E5504">
        <v>9342590</v>
      </c>
      <c r="F5504" s="4">
        <f t="shared" si="85"/>
        <v>5823570</v>
      </c>
    </row>
    <row r="5505" spans="1:6" x14ac:dyDescent="0.3">
      <c r="A5505" t="s">
        <v>6373</v>
      </c>
      <c r="B5505">
        <v>360360</v>
      </c>
      <c r="C5505">
        <v>370000</v>
      </c>
      <c r="D5505">
        <v>360360</v>
      </c>
      <c r="E5505">
        <v>0</v>
      </c>
      <c r="F5505" s="4">
        <f t="shared" si="85"/>
        <v>243453.33333333334</v>
      </c>
    </row>
    <row r="5506" spans="1:6" x14ac:dyDescent="0.3">
      <c r="A5506" t="s">
        <v>6374</v>
      </c>
      <c r="B5506">
        <v>0</v>
      </c>
      <c r="C5506">
        <v>863360</v>
      </c>
      <c r="D5506">
        <v>889980</v>
      </c>
      <c r="E5506">
        <v>1150240</v>
      </c>
      <c r="F5506" s="4">
        <f t="shared" si="85"/>
        <v>967860</v>
      </c>
    </row>
    <row r="5507" spans="1:6" x14ac:dyDescent="0.3">
      <c r="A5507" t="s">
        <v>6375</v>
      </c>
      <c r="B5507">
        <v>0</v>
      </c>
      <c r="C5507">
        <v>839560</v>
      </c>
      <c r="D5507">
        <v>0</v>
      </c>
      <c r="E5507">
        <v>0</v>
      </c>
      <c r="F5507" s="4">
        <f t="shared" ref="F5507:F5570" si="86">SUM(C5507:E5507)/3</f>
        <v>279853.33333333331</v>
      </c>
    </row>
    <row r="5508" spans="1:6" x14ac:dyDescent="0.3">
      <c r="A5508" t="s">
        <v>6376</v>
      </c>
      <c r="B5508">
        <v>305000</v>
      </c>
      <c r="C5508">
        <v>873460</v>
      </c>
      <c r="D5508">
        <v>234600</v>
      </c>
      <c r="E5508">
        <v>1054800</v>
      </c>
      <c r="F5508" s="4">
        <f t="shared" si="86"/>
        <v>720953.33333333337</v>
      </c>
    </row>
    <row r="5509" spans="1:6" x14ac:dyDescent="0.3">
      <c r="A5509" t="s">
        <v>6377</v>
      </c>
      <c r="B5509">
        <v>2135640</v>
      </c>
      <c r="C5509">
        <v>1700960</v>
      </c>
      <c r="D5509">
        <v>7532980</v>
      </c>
      <c r="E5509">
        <v>7563100</v>
      </c>
      <c r="F5509" s="4">
        <f t="shared" si="86"/>
        <v>5599013.333333333</v>
      </c>
    </row>
    <row r="5510" spans="1:6" x14ac:dyDescent="0.3">
      <c r="A5510" t="s">
        <v>6378</v>
      </c>
      <c r="B5510">
        <v>0</v>
      </c>
      <c r="C5510">
        <v>1231230</v>
      </c>
      <c r="D5510">
        <v>1544810</v>
      </c>
      <c r="E5510">
        <v>889860</v>
      </c>
      <c r="F5510" s="4">
        <f t="shared" si="86"/>
        <v>1221966.6666666667</v>
      </c>
    </row>
    <row r="5511" spans="1:6" x14ac:dyDescent="0.3">
      <c r="A5511" t="s">
        <v>6379</v>
      </c>
      <c r="B5511">
        <v>2349530</v>
      </c>
      <c r="C5511">
        <v>2180680</v>
      </c>
      <c r="D5511">
        <v>2176000</v>
      </c>
      <c r="E5511">
        <v>2156260</v>
      </c>
      <c r="F5511" s="4">
        <f t="shared" si="86"/>
        <v>2170980</v>
      </c>
    </row>
    <row r="5512" spans="1:6" x14ac:dyDescent="0.3">
      <c r="A5512" t="s">
        <v>6380</v>
      </c>
      <c r="B5512">
        <v>4246400</v>
      </c>
      <c r="C5512">
        <v>0</v>
      </c>
      <c r="D5512">
        <v>2027680</v>
      </c>
      <c r="E5512">
        <v>0</v>
      </c>
      <c r="F5512" s="4">
        <f t="shared" si="86"/>
        <v>675893.33333333337</v>
      </c>
    </row>
    <row r="5513" spans="1:6" x14ac:dyDescent="0.3">
      <c r="A5513" t="s">
        <v>6381</v>
      </c>
      <c r="B5513">
        <v>7184950</v>
      </c>
      <c r="C5513">
        <v>2947620</v>
      </c>
      <c r="D5513">
        <v>17589820</v>
      </c>
      <c r="E5513">
        <v>5132520</v>
      </c>
      <c r="F5513" s="4">
        <f t="shared" si="86"/>
        <v>8556653.333333334</v>
      </c>
    </row>
    <row r="5514" spans="1:6" x14ac:dyDescent="0.3">
      <c r="A5514" t="s">
        <v>6382</v>
      </c>
      <c r="B5514">
        <v>7632240</v>
      </c>
      <c r="C5514">
        <v>1531530</v>
      </c>
      <c r="D5514">
        <v>2420700</v>
      </c>
      <c r="E5514">
        <v>10706750</v>
      </c>
      <c r="F5514" s="4">
        <f t="shared" si="86"/>
        <v>4886326.666666667</v>
      </c>
    </row>
    <row r="5515" spans="1:6" x14ac:dyDescent="0.3">
      <c r="A5515" t="s">
        <v>6383</v>
      </c>
      <c r="B5515">
        <v>264000</v>
      </c>
      <c r="C5515">
        <v>1097460</v>
      </c>
      <c r="D5515">
        <v>4721020</v>
      </c>
      <c r="E5515">
        <v>758940</v>
      </c>
      <c r="F5515" s="4">
        <f t="shared" si="86"/>
        <v>2192473.3333333335</v>
      </c>
    </row>
    <row r="5516" spans="1:6" x14ac:dyDescent="0.3">
      <c r="A5516" t="s">
        <v>6384</v>
      </c>
      <c r="B5516">
        <v>573300</v>
      </c>
      <c r="C5516">
        <v>230000</v>
      </c>
      <c r="D5516">
        <v>704080</v>
      </c>
      <c r="E5516">
        <v>286650</v>
      </c>
      <c r="F5516" s="4">
        <f t="shared" si="86"/>
        <v>406910</v>
      </c>
    </row>
    <row r="5517" spans="1:6" x14ac:dyDescent="0.3">
      <c r="A5517" t="s">
        <v>6385</v>
      </c>
      <c r="B5517">
        <v>424000</v>
      </c>
      <c r="C5517">
        <v>1031030</v>
      </c>
      <c r="D5517">
        <v>2614940</v>
      </c>
      <c r="E5517">
        <v>2530670</v>
      </c>
      <c r="F5517" s="4">
        <f t="shared" si="86"/>
        <v>2058880</v>
      </c>
    </row>
    <row r="5518" spans="1:6" x14ac:dyDescent="0.3">
      <c r="A5518" t="s">
        <v>6386</v>
      </c>
      <c r="B5518">
        <v>270000</v>
      </c>
      <c r="C5518">
        <v>2092570</v>
      </c>
      <c r="D5518">
        <v>0</v>
      </c>
      <c r="E5518">
        <v>2682760</v>
      </c>
      <c r="F5518" s="4">
        <f t="shared" si="86"/>
        <v>1591776.6666666667</v>
      </c>
    </row>
    <row r="5519" spans="1:6" x14ac:dyDescent="0.3">
      <c r="A5519" t="s">
        <v>6387</v>
      </c>
      <c r="B5519">
        <v>2127800</v>
      </c>
      <c r="C5519">
        <v>0</v>
      </c>
      <c r="D5519">
        <v>2095160</v>
      </c>
      <c r="E5519">
        <v>2359340</v>
      </c>
      <c r="F5519" s="4">
        <f t="shared" si="86"/>
        <v>1484833.3333333333</v>
      </c>
    </row>
    <row r="5520" spans="1:6" x14ac:dyDescent="0.3">
      <c r="A5520" t="s">
        <v>6388</v>
      </c>
      <c r="B5520">
        <v>1201120</v>
      </c>
      <c r="C5520">
        <v>0</v>
      </c>
      <c r="D5520">
        <v>1119840</v>
      </c>
      <c r="E5520">
        <v>0</v>
      </c>
      <c r="F5520" s="4">
        <f t="shared" si="86"/>
        <v>373280</v>
      </c>
    </row>
    <row r="5521" spans="1:6" x14ac:dyDescent="0.3">
      <c r="A5521" t="s">
        <v>6389</v>
      </c>
      <c r="B5521">
        <v>0</v>
      </c>
      <c r="C5521">
        <v>546680</v>
      </c>
      <c r="D5521">
        <v>591500</v>
      </c>
      <c r="E5521">
        <v>531600</v>
      </c>
      <c r="F5521" s="4">
        <f t="shared" si="86"/>
        <v>556593.33333333337</v>
      </c>
    </row>
    <row r="5522" spans="1:6" x14ac:dyDescent="0.3">
      <c r="A5522" t="s">
        <v>6390</v>
      </c>
      <c r="B5522">
        <v>0</v>
      </c>
      <c r="C5522">
        <v>4293140</v>
      </c>
      <c r="D5522">
        <v>2727440</v>
      </c>
      <c r="E5522">
        <v>2693540</v>
      </c>
      <c r="F5522" s="4">
        <f t="shared" si="86"/>
        <v>3238040</v>
      </c>
    </row>
    <row r="5523" spans="1:6" x14ac:dyDescent="0.3">
      <c r="A5523" t="s">
        <v>6391</v>
      </c>
      <c r="B5523">
        <v>764400</v>
      </c>
      <c r="C5523">
        <v>741650</v>
      </c>
      <c r="D5523">
        <v>1196650</v>
      </c>
      <c r="E5523">
        <v>1697150</v>
      </c>
      <c r="F5523" s="4">
        <f t="shared" si="86"/>
        <v>1211816.6666666667</v>
      </c>
    </row>
    <row r="5524" spans="1:6" x14ac:dyDescent="0.3">
      <c r="A5524" t="s">
        <v>6392</v>
      </c>
      <c r="B5524">
        <v>3977240</v>
      </c>
      <c r="C5524">
        <v>10166760</v>
      </c>
      <c r="D5524">
        <v>2378740</v>
      </c>
      <c r="E5524">
        <v>6623670</v>
      </c>
      <c r="F5524" s="4">
        <f t="shared" si="86"/>
        <v>6389723.333333333</v>
      </c>
    </row>
    <row r="5525" spans="1:6" x14ac:dyDescent="0.3">
      <c r="A5525" t="s">
        <v>6393</v>
      </c>
      <c r="B5525">
        <v>558740</v>
      </c>
      <c r="C5525">
        <v>1302210</v>
      </c>
      <c r="D5525">
        <v>349000</v>
      </c>
      <c r="E5525">
        <v>0</v>
      </c>
      <c r="F5525" s="4">
        <f t="shared" si="86"/>
        <v>550403.33333333337</v>
      </c>
    </row>
    <row r="5526" spans="1:6" x14ac:dyDescent="0.3">
      <c r="A5526" t="s">
        <v>6394</v>
      </c>
      <c r="B5526">
        <v>0</v>
      </c>
      <c r="C5526">
        <v>343200</v>
      </c>
      <c r="D5526">
        <v>365000</v>
      </c>
      <c r="E5526">
        <v>0</v>
      </c>
      <c r="F5526" s="4">
        <f t="shared" si="86"/>
        <v>236066.66666666666</v>
      </c>
    </row>
    <row r="5527" spans="1:6" x14ac:dyDescent="0.3">
      <c r="A5527" t="s">
        <v>6395</v>
      </c>
      <c r="B5527">
        <v>8577960</v>
      </c>
      <c r="C5527">
        <v>8032080</v>
      </c>
      <c r="D5527">
        <v>9423970</v>
      </c>
      <c r="E5527">
        <v>8328730</v>
      </c>
      <c r="F5527" s="4">
        <f t="shared" si="86"/>
        <v>8594926.666666666</v>
      </c>
    </row>
    <row r="5528" spans="1:6" x14ac:dyDescent="0.3">
      <c r="A5528" t="s">
        <v>6396</v>
      </c>
      <c r="B5528">
        <v>0</v>
      </c>
      <c r="C5528">
        <v>228000</v>
      </c>
      <c r="D5528">
        <v>1877800</v>
      </c>
      <c r="E5528">
        <v>756500</v>
      </c>
      <c r="F5528" s="4">
        <f t="shared" si="86"/>
        <v>954100</v>
      </c>
    </row>
    <row r="5529" spans="1:6" x14ac:dyDescent="0.3">
      <c r="A5529" t="s">
        <v>6397</v>
      </c>
      <c r="B5529">
        <v>2389950</v>
      </c>
      <c r="C5529">
        <v>2139510</v>
      </c>
      <c r="D5529">
        <v>2682680</v>
      </c>
      <c r="E5529">
        <v>0</v>
      </c>
      <c r="F5529" s="4">
        <f t="shared" si="86"/>
        <v>1607396.6666666667</v>
      </c>
    </row>
    <row r="5530" spans="1:6" x14ac:dyDescent="0.3">
      <c r="A5530" t="s">
        <v>6398</v>
      </c>
      <c r="B5530">
        <v>0</v>
      </c>
      <c r="C5530">
        <v>2692120</v>
      </c>
      <c r="D5530">
        <v>440440</v>
      </c>
      <c r="E5530">
        <v>0</v>
      </c>
      <c r="F5530" s="4">
        <f t="shared" si="86"/>
        <v>1044186.6666666666</v>
      </c>
    </row>
    <row r="5531" spans="1:6" x14ac:dyDescent="0.3">
      <c r="A5531" t="s">
        <v>6399</v>
      </c>
      <c r="B5531">
        <v>989480</v>
      </c>
      <c r="C5531">
        <v>560560</v>
      </c>
      <c r="D5531">
        <v>806800</v>
      </c>
      <c r="E5531">
        <v>808630</v>
      </c>
      <c r="F5531" s="4">
        <f t="shared" si="86"/>
        <v>725330</v>
      </c>
    </row>
    <row r="5532" spans="1:6" x14ac:dyDescent="0.3">
      <c r="A5532" t="s">
        <v>6400</v>
      </c>
      <c r="B5532">
        <v>7722080</v>
      </c>
      <c r="C5532">
        <v>14226360</v>
      </c>
      <c r="D5532">
        <v>8465140</v>
      </c>
      <c r="E5532">
        <v>11801200</v>
      </c>
      <c r="F5532" s="4">
        <f t="shared" si="86"/>
        <v>11497566.666666666</v>
      </c>
    </row>
    <row r="5533" spans="1:6" x14ac:dyDescent="0.3">
      <c r="A5533" t="s">
        <v>6401</v>
      </c>
      <c r="B5533">
        <v>0</v>
      </c>
      <c r="C5533">
        <v>4227940</v>
      </c>
      <c r="D5533">
        <v>647680</v>
      </c>
      <c r="E5533">
        <v>2048320</v>
      </c>
      <c r="F5533" s="4">
        <f t="shared" si="86"/>
        <v>2307980</v>
      </c>
    </row>
    <row r="5534" spans="1:6" x14ac:dyDescent="0.3">
      <c r="A5534" t="s">
        <v>6402</v>
      </c>
      <c r="B5534">
        <v>268400</v>
      </c>
      <c r="C5534">
        <v>223860</v>
      </c>
      <c r="D5534">
        <v>3486080</v>
      </c>
      <c r="E5534">
        <v>409500</v>
      </c>
      <c r="F5534" s="4">
        <f t="shared" si="86"/>
        <v>1373146.6666666667</v>
      </c>
    </row>
    <row r="5535" spans="1:6" x14ac:dyDescent="0.3">
      <c r="A5535" t="s">
        <v>6403</v>
      </c>
      <c r="B5535">
        <v>768820</v>
      </c>
      <c r="C5535">
        <v>701240</v>
      </c>
      <c r="D5535">
        <v>1227140</v>
      </c>
      <c r="E5535">
        <v>1018100</v>
      </c>
      <c r="F5535" s="4">
        <f t="shared" si="86"/>
        <v>982160</v>
      </c>
    </row>
    <row r="5536" spans="1:6" x14ac:dyDescent="0.3">
      <c r="A5536" t="s">
        <v>6404</v>
      </c>
      <c r="B5536">
        <v>0</v>
      </c>
      <c r="C5536">
        <v>0</v>
      </c>
      <c r="D5536">
        <v>570000</v>
      </c>
      <c r="E5536">
        <v>0</v>
      </c>
      <c r="F5536" s="4">
        <f t="shared" si="86"/>
        <v>190000</v>
      </c>
    </row>
    <row r="5537" spans="1:6" x14ac:dyDescent="0.3">
      <c r="A5537" t="s">
        <v>6405</v>
      </c>
      <c r="B5537">
        <v>538880</v>
      </c>
      <c r="C5537">
        <v>0</v>
      </c>
      <c r="D5537">
        <v>813540</v>
      </c>
      <c r="E5537">
        <v>804000</v>
      </c>
      <c r="F5537" s="4">
        <f t="shared" si="86"/>
        <v>539180</v>
      </c>
    </row>
    <row r="5538" spans="1:6" x14ac:dyDescent="0.3">
      <c r="A5538" t="s">
        <v>6406</v>
      </c>
      <c r="B5538">
        <v>603880</v>
      </c>
      <c r="C5538">
        <v>2577500</v>
      </c>
      <c r="D5538">
        <v>2852320</v>
      </c>
      <c r="E5538">
        <v>2118220</v>
      </c>
      <c r="F5538" s="4">
        <f t="shared" si="86"/>
        <v>2516013.3333333335</v>
      </c>
    </row>
    <row r="5539" spans="1:6" x14ac:dyDescent="0.3">
      <c r="A5539" t="s">
        <v>6407</v>
      </c>
      <c r="B5539">
        <v>524160</v>
      </c>
      <c r="C5539">
        <v>4237060</v>
      </c>
      <c r="D5539">
        <v>6208300</v>
      </c>
      <c r="E5539">
        <v>4102930</v>
      </c>
      <c r="F5539" s="4">
        <f t="shared" si="86"/>
        <v>4849430</v>
      </c>
    </row>
    <row r="5540" spans="1:6" x14ac:dyDescent="0.3">
      <c r="A5540" t="s">
        <v>6408</v>
      </c>
      <c r="B5540">
        <v>0</v>
      </c>
      <c r="C5540">
        <v>1000240</v>
      </c>
      <c r="D5540">
        <v>245700</v>
      </c>
      <c r="E5540">
        <v>234600</v>
      </c>
      <c r="F5540" s="4">
        <f t="shared" si="86"/>
        <v>493513.33333333331</v>
      </c>
    </row>
    <row r="5541" spans="1:6" x14ac:dyDescent="0.3">
      <c r="A5541" t="s">
        <v>6409</v>
      </c>
      <c r="B5541">
        <v>0</v>
      </c>
      <c r="C5541">
        <v>791700</v>
      </c>
      <c r="D5541">
        <v>370000</v>
      </c>
      <c r="E5541">
        <v>0</v>
      </c>
      <c r="F5541" s="4">
        <f t="shared" si="86"/>
        <v>387233.33333333331</v>
      </c>
    </row>
    <row r="5542" spans="1:6" x14ac:dyDescent="0.3">
      <c r="A5542" t="s">
        <v>6410</v>
      </c>
      <c r="B5542">
        <v>0</v>
      </c>
      <c r="C5542">
        <v>1935200</v>
      </c>
      <c r="D5542">
        <v>3116490</v>
      </c>
      <c r="E5542">
        <v>0</v>
      </c>
      <c r="F5542" s="4">
        <f t="shared" si="86"/>
        <v>1683896.6666666667</v>
      </c>
    </row>
    <row r="5543" spans="1:6" x14ac:dyDescent="0.3">
      <c r="A5543" t="s">
        <v>6411</v>
      </c>
      <c r="B5543">
        <v>2868400</v>
      </c>
      <c r="C5543">
        <v>2009200</v>
      </c>
      <c r="D5543">
        <v>1438440</v>
      </c>
      <c r="E5543">
        <v>1513300</v>
      </c>
      <c r="F5543" s="4">
        <f t="shared" si="86"/>
        <v>1653646.6666666667</v>
      </c>
    </row>
    <row r="5544" spans="1:6" x14ac:dyDescent="0.3">
      <c r="A5544" t="s">
        <v>6412</v>
      </c>
      <c r="B5544">
        <v>451360</v>
      </c>
      <c r="C5544">
        <v>1487860</v>
      </c>
      <c r="D5544">
        <v>1785590</v>
      </c>
      <c r="E5544">
        <v>9869650</v>
      </c>
      <c r="F5544" s="4">
        <f t="shared" si="86"/>
        <v>4381033.333333333</v>
      </c>
    </row>
    <row r="5545" spans="1:6" x14ac:dyDescent="0.3">
      <c r="A5545" t="s">
        <v>6413</v>
      </c>
      <c r="B5545">
        <v>2551910</v>
      </c>
      <c r="C5545">
        <v>1985390</v>
      </c>
      <c r="D5545">
        <v>0</v>
      </c>
      <c r="E5545">
        <v>0</v>
      </c>
      <c r="F5545" s="4">
        <f t="shared" si="86"/>
        <v>661796.66666666663</v>
      </c>
    </row>
    <row r="5546" spans="1:6" x14ac:dyDescent="0.3">
      <c r="A5546" t="s">
        <v>6414</v>
      </c>
      <c r="B5546">
        <v>1333150</v>
      </c>
      <c r="C5546">
        <v>251160</v>
      </c>
      <c r="D5546">
        <v>0</v>
      </c>
      <c r="E5546">
        <v>0</v>
      </c>
      <c r="F5546" s="4">
        <f t="shared" si="86"/>
        <v>83720</v>
      </c>
    </row>
    <row r="5547" spans="1:6" x14ac:dyDescent="0.3">
      <c r="A5547" t="s">
        <v>6415</v>
      </c>
      <c r="B5547">
        <v>986600</v>
      </c>
      <c r="C5547">
        <v>1350100</v>
      </c>
      <c r="D5547">
        <v>359450</v>
      </c>
      <c r="E5547">
        <v>382200</v>
      </c>
      <c r="F5547" s="4">
        <f t="shared" si="86"/>
        <v>697250</v>
      </c>
    </row>
    <row r="5548" spans="1:6" x14ac:dyDescent="0.3">
      <c r="A5548" t="s">
        <v>6416</v>
      </c>
      <c r="B5548">
        <v>0</v>
      </c>
      <c r="C5548">
        <v>1533350</v>
      </c>
      <c r="D5548">
        <v>873420</v>
      </c>
      <c r="E5548">
        <v>1199500</v>
      </c>
      <c r="F5548" s="4">
        <f t="shared" si="86"/>
        <v>1202090</v>
      </c>
    </row>
    <row r="5549" spans="1:6" x14ac:dyDescent="0.3">
      <c r="A5549" t="s">
        <v>6417</v>
      </c>
      <c r="B5549">
        <v>253890</v>
      </c>
      <c r="C5549">
        <v>350000</v>
      </c>
      <c r="D5549">
        <v>0</v>
      </c>
      <c r="E5549">
        <v>0</v>
      </c>
      <c r="F5549" s="4">
        <f t="shared" si="86"/>
        <v>116666.66666666667</v>
      </c>
    </row>
    <row r="5550" spans="1:6" x14ac:dyDescent="0.3">
      <c r="A5550" t="s">
        <v>6418</v>
      </c>
      <c r="B5550">
        <v>1188240</v>
      </c>
      <c r="C5550">
        <v>0</v>
      </c>
      <c r="D5550">
        <v>0</v>
      </c>
      <c r="E5550">
        <v>0</v>
      </c>
      <c r="F5550" s="4">
        <f t="shared" si="86"/>
        <v>0</v>
      </c>
    </row>
    <row r="5551" spans="1:6" x14ac:dyDescent="0.3">
      <c r="A5551" t="s">
        <v>6419</v>
      </c>
      <c r="B5551">
        <v>1127490</v>
      </c>
      <c r="C5551">
        <v>1038080</v>
      </c>
      <c r="D5551">
        <v>2133040</v>
      </c>
      <c r="E5551">
        <v>3417960</v>
      </c>
      <c r="F5551" s="4">
        <f t="shared" si="86"/>
        <v>2196360</v>
      </c>
    </row>
    <row r="5552" spans="1:6" x14ac:dyDescent="0.3">
      <c r="A5552" t="s">
        <v>6420</v>
      </c>
      <c r="B5552">
        <v>0</v>
      </c>
      <c r="C5552">
        <v>362180</v>
      </c>
      <c r="D5552">
        <v>408100</v>
      </c>
      <c r="E5552">
        <v>0</v>
      </c>
      <c r="F5552" s="4">
        <f t="shared" si="86"/>
        <v>256760</v>
      </c>
    </row>
    <row r="5553" spans="1:6" x14ac:dyDescent="0.3">
      <c r="A5553" t="s">
        <v>6421</v>
      </c>
      <c r="B5553">
        <v>2310050</v>
      </c>
      <c r="C5553">
        <v>647190</v>
      </c>
      <c r="D5553">
        <v>110000</v>
      </c>
      <c r="E5553">
        <v>1828170</v>
      </c>
      <c r="F5553" s="4">
        <f t="shared" si="86"/>
        <v>861786.66666666663</v>
      </c>
    </row>
    <row r="5554" spans="1:6" x14ac:dyDescent="0.3">
      <c r="A5554" t="s">
        <v>6422</v>
      </c>
      <c r="B5554">
        <v>315000</v>
      </c>
      <c r="C5554">
        <v>260000</v>
      </c>
      <c r="D5554">
        <v>0</v>
      </c>
      <c r="E5554">
        <v>0</v>
      </c>
      <c r="F5554" s="4">
        <f t="shared" si="86"/>
        <v>86666.666666666672</v>
      </c>
    </row>
    <row r="5555" spans="1:6" x14ac:dyDescent="0.3">
      <c r="A5555" t="s">
        <v>6423</v>
      </c>
      <c r="B5555">
        <v>5786410</v>
      </c>
      <c r="C5555">
        <v>5836680</v>
      </c>
      <c r="D5555">
        <v>6733260</v>
      </c>
      <c r="E5555">
        <v>5191350</v>
      </c>
      <c r="F5555" s="4">
        <f t="shared" si="86"/>
        <v>5920430</v>
      </c>
    </row>
    <row r="5556" spans="1:6" x14ac:dyDescent="0.3">
      <c r="A5556" t="s">
        <v>6424</v>
      </c>
      <c r="B5556">
        <v>778500</v>
      </c>
      <c r="C5556">
        <v>704880</v>
      </c>
      <c r="D5556">
        <v>717080</v>
      </c>
      <c r="E5556">
        <v>2014280</v>
      </c>
      <c r="F5556" s="4">
        <f t="shared" si="86"/>
        <v>1145413.3333333333</v>
      </c>
    </row>
    <row r="5557" spans="1:6" x14ac:dyDescent="0.3">
      <c r="A5557" t="s">
        <v>6425</v>
      </c>
      <c r="B5557">
        <v>598780</v>
      </c>
      <c r="C5557">
        <v>0</v>
      </c>
      <c r="D5557">
        <v>0</v>
      </c>
      <c r="E5557">
        <v>0</v>
      </c>
      <c r="F5557" s="4">
        <f t="shared" si="86"/>
        <v>0</v>
      </c>
    </row>
    <row r="5558" spans="1:6" x14ac:dyDescent="0.3">
      <c r="A5558" t="s">
        <v>6426</v>
      </c>
      <c r="B5558">
        <v>2439260</v>
      </c>
      <c r="C5558">
        <v>3664040</v>
      </c>
      <c r="D5558">
        <v>2593110</v>
      </c>
      <c r="E5558">
        <v>3843920</v>
      </c>
      <c r="F5558" s="4">
        <f t="shared" si="86"/>
        <v>3367023.3333333335</v>
      </c>
    </row>
    <row r="5559" spans="1:6" x14ac:dyDescent="0.3">
      <c r="A5559" t="s">
        <v>6427</v>
      </c>
      <c r="B5559">
        <v>2194020</v>
      </c>
      <c r="C5559">
        <v>228000</v>
      </c>
      <c r="D5559">
        <v>304000</v>
      </c>
      <c r="E5559">
        <v>2951800</v>
      </c>
      <c r="F5559" s="4">
        <f t="shared" si="86"/>
        <v>1161266.6666666667</v>
      </c>
    </row>
    <row r="5560" spans="1:6" x14ac:dyDescent="0.3">
      <c r="A5560" t="s">
        <v>6428</v>
      </c>
      <c r="B5560">
        <v>2867220</v>
      </c>
      <c r="C5560">
        <v>3157800</v>
      </c>
      <c r="D5560">
        <v>4776640</v>
      </c>
      <c r="E5560">
        <v>456000</v>
      </c>
      <c r="F5560" s="4">
        <f t="shared" si="86"/>
        <v>2796813.3333333335</v>
      </c>
    </row>
    <row r="5561" spans="1:6" x14ac:dyDescent="0.3">
      <c r="A5561" t="s">
        <v>6429</v>
      </c>
      <c r="B5561">
        <v>3666390</v>
      </c>
      <c r="C5561">
        <v>4709400</v>
      </c>
      <c r="D5561">
        <v>2663300</v>
      </c>
      <c r="E5561">
        <v>2117570</v>
      </c>
      <c r="F5561" s="4">
        <f t="shared" si="86"/>
        <v>3163423.3333333335</v>
      </c>
    </row>
    <row r="5562" spans="1:6" x14ac:dyDescent="0.3">
      <c r="A5562" t="s">
        <v>6430</v>
      </c>
      <c r="B5562">
        <v>1698060</v>
      </c>
      <c r="C5562">
        <v>6132820</v>
      </c>
      <c r="D5562">
        <v>2781960</v>
      </c>
      <c r="E5562">
        <v>2735550</v>
      </c>
      <c r="F5562" s="4">
        <f t="shared" si="86"/>
        <v>3883443.3333333335</v>
      </c>
    </row>
    <row r="5563" spans="1:6" x14ac:dyDescent="0.3">
      <c r="A5563" t="s">
        <v>6431</v>
      </c>
      <c r="B5563">
        <v>1429160</v>
      </c>
      <c r="C5563">
        <v>2076920</v>
      </c>
      <c r="D5563">
        <v>1221730</v>
      </c>
      <c r="E5563">
        <v>3090160</v>
      </c>
      <c r="F5563" s="4">
        <f t="shared" si="86"/>
        <v>2129603.3333333335</v>
      </c>
    </row>
    <row r="5564" spans="1:6" x14ac:dyDescent="0.3">
      <c r="A5564" t="s">
        <v>6432</v>
      </c>
      <c r="B5564">
        <v>6600320</v>
      </c>
      <c r="C5564">
        <v>7377590</v>
      </c>
      <c r="D5564">
        <v>7193500</v>
      </c>
      <c r="E5564">
        <v>7957040</v>
      </c>
      <c r="F5564" s="4">
        <f t="shared" si="86"/>
        <v>7509376.666666667</v>
      </c>
    </row>
    <row r="5565" spans="1:6" x14ac:dyDescent="0.3">
      <c r="A5565" t="s">
        <v>6433</v>
      </c>
      <c r="B5565">
        <v>0</v>
      </c>
      <c r="C5565">
        <v>966420</v>
      </c>
      <c r="D5565">
        <v>0</v>
      </c>
      <c r="E5565">
        <v>782760</v>
      </c>
      <c r="F5565" s="4">
        <f t="shared" si="86"/>
        <v>583060</v>
      </c>
    </row>
    <row r="5566" spans="1:6" x14ac:dyDescent="0.3">
      <c r="A5566" t="s">
        <v>6434</v>
      </c>
      <c r="B5566">
        <v>1058900</v>
      </c>
      <c r="C5566">
        <v>1525960</v>
      </c>
      <c r="D5566">
        <v>0</v>
      </c>
      <c r="E5566">
        <v>1547580</v>
      </c>
      <c r="F5566" s="4">
        <f t="shared" si="86"/>
        <v>1024513.3333333334</v>
      </c>
    </row>
    <row r="5567" spans="1:6" x14ac:dyDescent="0.3">
      <c r="A5567" t="s">
        <v>6435</v>
      </c>
      <c r="B5567">
        <v>902560</v>
      </c>
      <c r="C5567">
        <v>1097500</v>
      </c>
      <c r="D5567">
        <v>903020</v>
      </c>
      <c r="E5567">
        <v>845700</v>
      </c>
      <c r="F5567" s="4">
        <f t="shared" si="86"/>
        <v>948740</v>
      </c>
    </row>
    <row r="5568" spans="1:6" x14ac:dyDescent="0.3">
      <c r="A5568" t="s">
        <v>6436</v>
      </c>
      <c r="B5568">
        <v>8383940</v>
      </c>
      <c r="C5568">
        <v>8605880</v>
      </c>
      <c r="D5568">
        <v>2734900</v>
      </c>
      <c r="E5568">
        <v>1618360</v>
      </c>
      <c r="F5568" s="4">
        <f t="shared" si="86"/>
        <v>4319713.333333333</v>
      </c>
    </row>
    <row r="5569" spans="1:6" x14ac:dyDescent="0.3">
      <c r="A5569" t="s">
        <v>6437</v>
      </c>
      <c r="B5569">
        <v>0</v>
      </c>
      <c r="C5569">
        <v>0</v>
      </c>
      <c r="D5569">
        <v>3388500</v>
      </c>
      <c r="E5569">
        <v>0</v>
      </c>
      <c r="F5569" s="4">
        <f t="shared" si="86"/>
        <v>1129500</v>
      </c>
    </row>
    <row r="5570" spans="1:6" x14ac:dyDescent="0.3">
      <c r="A5570" t="s">
        <v>6438</v>
      </c>
      <c r="B5570">
        <v>2074250</v>
      </c>
      <c r="C5570">
        <v>281190</v>
      </c>
      <c r="D5570">
        <v>0</v>
      </c>
      <c r="E5570">
        <v>486850</v>
      </c>
      <c r="F5570" s="4">
        <f t="shared" si="86"/>
        <v>256013.33333333334</v>
      </c>
    </row>
    <row r="5571" spans="1:6" x14ac:dyDescent="0.3">
      <c r="A5571" t="s">
        <v>6439</v>
      </c>
      <c r="B5571">
        <v>0</v>
      </c>
      <c r="C5571">
        <v>2072510</v>
      </c>
      <c r="D5571">
        <v>2179680</v>
      </c>
      <c r="E5571">
        <v>0</v>
      </c>
      <c r="F5571" s="4">
        <f t="shared" ref="F5571:F5634" si="87">SUM(C5571:E5571)/3</f>
        <v>1417396.6666666667</v>
      </c>
    </row>
    <row r="5572" spans="1:6" x14ac:dyDescent="0.3">
      <c r="A5572" t="s">
        <v>6440</v>
      </c>
      <c r="B5572">
        <v>370000</v>
      </c>
      <c r="C5572">
        <v>0</v>
      </c>
      <c r="D5572">
        <v>2096170</v>
      </c>
      <c r="E5572">
        <v>453280</v>
      </c>
      <c r="F5572" s="4">
        <f t="shared" si="87"/>
        <v>849816.66666666663</v>
      </c>
    </row>
    <row r="5573" spans="1:6" x14ac:dyDescent="0.3">
      <c r="A5573" t="s">
        <v>6441</v>
      </c>
      <c r="B5573">
        <v>628750</v>
      </c>
      <c r="C5573">
        <v>740000</v>
      </c>
      <c r="D5573">
        <v>0</v>
      </c>
      <c r="E5573">
        <v>370000</v>
      </c>
      <c r="F5573" s="4">
        <f t="shared" si="87"/>
        <v>370000</v>
      </c>
    </row>
    <row r="5574" spans="1:6" x14ac:dyDescent="0.3">
      <c r="A5574" t="s">
        <v>6442</v>
      </c>
      <c r="B5574">
        <v>1761020</v>
      </c>
      <c r="C5574">
        <v>516880</v>
      </c>
      <c r="D5574">
        <v>2178280</v>
      </c>
      <c r="E5574">
        <v>587680</v>
      </c>
      <c r="F5574" s="4">
        <f t="shared" si="87"/>
        <v>1094280</v>
      </c>
    </row>
    <row r="5575" spans="1:6" x14ac:dyDescent="0.3">
      <c r="A5575" t="s">
        <v>6443</v>
      </c>
      <c r="B5575">
        <v>2080260</v>
      </c>
      <c r="C5575">
        <v>2458550</v>
      </c>
      <c r="D5575">
        <v>2421810</v>
      </c>
      <c r="E5575">
        <v>2242900</v>
      </c>
      <c r="F5575" s="4">
        <f t="shared" si="87"/>
        <v>2374420</v>
      </c>
    </row>
    <row r="5576" spans="1:6" x14ac:dyDescent="0.3">
      <c r="A5576" t="s">
        <v>6444</v>
      </c>
      <c r="B5576">
        <v>711620</v>
      </c>
      <c r="C5576">
        <v>1179360</v>
      </c>
      <c r="D5576">
        <v>1353960</v>
      </c>
      <c r="E5576">
        <v>2535350</v>
      </c>
      <c r="F5576" s="4">
        <f t="shared" si="87"/>
        <v>1689556.6666666667</v>
      </c>
    </row>
    <row r="5577" spans="1:6" x14ac:dyDescent="0.3">
      <c r="A5577" t="s">
        <v>6445</v>
      </c>
      <c r="B5577">
        <v>4018560</v>
      </c>
      <c r="C5577">
        <v>1321320</v>
      </c>
      <c r="D5577">
        <v>3601780</v>
      </c>
      <c r="E5577">
        <v>7068460</v>
      </c>
      <c r="F5577" s="4">
        <f t="shared" si="87"/>
        <v>3997186.6666666665</v>
      </c>
    </row>
    <row r="5578" spans="1:6" x14ac:dyDescent="0.3">
      <c r="A5578" t="s">
        <v>6446</v>
      </c>
      <c r="B5578">
        <v>6395100</v>
      </c>
      <c r="C5578">
        <v>14180260</v>
      </c>
      <c r="D5578">
        <v>450000</v>
      </c>
      <c r="E5578">
        <v>6264860</v>
      </c>
      <c r="F5578" s="4">
        <f t="shared" si="87"/>
        <v>6965040</v>
      </c>
    </row>
    <row r="5579" spans="1:6" x14ac:dyDescent="0.3">
      <c r="A5579" t="s">
        <v>6447</v>
      </c>
      <c r="B5579">
        <v>0</v>
      </c>
      <c r="C5579">
        <v>2285920</v>
      </c>
      <c r="D5579">
        <v>2419690</v>
      </c>
      <c r="E5579">
        <v>4139810</v>
      </c>
      <c r="F5579" s="4">
        <f t="shared" si="87"/>
        <v>2948473.3333333335</v>
      </c>
    </row>
    <row r="5580" spans="1:6" x14ac:dyDescent="0.3">
      <c r="A5580" t="s">
        <v>6448</v>
      </c>
      <c r="B5580">
        <v>600000</v>
      </c>
      <c r="C5580">
        <v>740000</v>
      </c>
      <c r="D5580">
        <v>3412500</v>
      </c>
      <c r="E5580">
        <v>2400730</v>
      </c>
      <c r="F5580" s="4">
        <f t="shared" si="87"/>
        <v>2184410</v>
      </c>
    </row>
    <row r="5581" spans="1:6" x14ac:dyDescent="0.3">
      <c r="A5581" t="s">
        <v>6449</v>
      </c>
      <c r="B5581">
        <v>0</v>
      </c>
      <c r="C5581">
        <v>707550</v>
      </c>
      <c r="D5581">
        <v>1057500</v>
      </c>
      <c r="E5581">
        <v>0</v>
      </c>
      <c r="F5581" s="4">
        <f t="shared" si="87"/>
        <v>588350</v>
      </c>
    </row>
    <row r="5582" spans="1:6" x14ac:dyDescent="0.3">
      <c r="A5582" t="s">
        <v>6450</v>
      </c>
      <c r="B5582">
        <v>2186450</v>
      </c>
      <c r="C5582">
        <v>529620</v>
      </c>
      <c r="D5582">
        <v>400400</v>
      </c>
      <c r="E5582">
        <v>0</v>
      </c>
      <c r="F5582" s="4">
        <f t="shared" si="87"/>
        <v>310006.66666666669</v>
      </c>
    </row>
    <row r="5583" spans="1:6" x14ac:dyDescent="0.3">
      <c r="A5583" t="s">
        <v>6451</v>
      </c>
      <c r="B5583">
        <v>5828000</v>
      </c>
      <c r="C5583">
        <v>5761480</v>
      </c>
      <c r="D5583">
        <v>2429970</v>
      </c>
      <c r="E5583">
        <v>3888330</v>
      </c>
      <c r="F5583" s="4">
        <f t="shared" si="87"/>
        <v>4026593.3333333335</v>
      </c>
    </row>
    <row r="5584" spans="1:6" x14ac:dyDescent="0.3">
      <c r="A5584" t="s">
        <v>6452</v>
      </c>
      <c r="B5584">
        <v>709800</v>
      </c>
      <c r="C5584">
        <v>653150</v>
      </c>
      <c r="D5584">
        <v>387660</v>
      </c>
      <c r="E5584">
        <v>0</v>
      </c>
      <c r="F5584" s="4">
        <f t="shared" si="87"/>
        <v>346936.66666666669</v>
      </c>
    </row>
    <row r="5585" spans="1:6" x14ac:dyDescent="0.3">
      <c r="A5585" t="s">
        <v>6453</v>
      </c>
      <c r="B5585">
        <v>6164680</v>
      </c>
      <c r="C5585">
        <v>2345980</v>
      </c>
      <c r="D5585">
        <v>1039500</v>
      </c>
      <c r="E5585">
        <v>3716940</v>
      </c>
      <c r="F5585" s="4">
        <f t="shared" si="87"/>
        <v>2367473.3333333335</v>
      </c>
    </row>
    <row r="5586" spans="1:6" x14ac:dyDescent="0.3">
      <c r="A5586" t="s">
        <v>6454</v>
      </c>
      <c r="B5586">
        <v>1763200</v>
      </c>
      <c r="C5586">
        <v>1269450</v>
      </c>
      <c r="D5586">
        <v>915700</v>
      </c>
      <c r="E5586">
        <v>2543500</v>
      </c>
      <c r="F5586" s="4">
        <f t="shared" si="87"/>
        <v>1576216.6666666667</v>
      </c>
    </row>
    <row r="5587" spans="1:6" x14ac:dyDescent="0.3">
      <c r="A5587" t="s">
        <v>6455</v>
      </c>
      <c r="B5587">
        <v>4519950</v>
      </c>
      <c r="C5587">
        <v>3495610</v>
      </c>
      <c r="D5587">
        <v>3326560</v>
      </c>
      <c r="E5587">
        <v>4244040</v>
      </c>
      <c r="F5587" s="4">
        <f t="shared" si="87"/>
        <v>3688736.6666666665</v>
      </c>
    </row>
    <row r="5588" spans="1:6" x14ac:dyDescent="0.3">
      <c r="A5588" t="s">
        <v>6456</v>
      </c>
      <c r="B5588">
        <v>3187560</v>
      </c>
      <c r="C5588">
        <v>3999490</v>
      </c>
      <c r="D5588">
        <v>3392280</v>
      </c>
      <c r="E5588">
        <v>0</v>
      </c>
      <c r="F5588" s="4">
        <f t="shared" si="87"/>
        <v>2463923.3333333335</v>
      </c>
    </row>
    <row r="5589" spans="1:6" x14ac:dyDescent="0.3">
      <c r="A5589" t="s">
        <v>6457</v>
      </c>
      <c r="B5589">
        <v>455000</v>
      </c>
      <c r="C5589">
        <v>3855440</v>
      </c>
      <c r="D5589">
        <v>5613790</v>
      </c>
      <c r="E5589">
        <v>4596410</v>
      </c>
      <c r="F5589" s="4">
        <f t="shared" si="87"/>
        <v>4688546.666666667</v>
      </c>
    </row>
    <row r="5590" spans="1:6" x14ac:dyDescent="0.3">
      <c r="A5590" t="s">
        <v>6458</v>
      </c>
      <c r="B5590">
        <v>2341680</v>
      </c>
      <c r="C5590">
        <v>2741390</v>
      </c>
      <c r="D5590">
        <v>2279860</v>
      </c>
      <c r="E5590">
        <v>720720</v>
      </c>
      <c r="F5590" s="4">
        <f t="shared" si="87"/>
        <v>1913990</v>
      </c>
    </row>
    <row r="5591" spans="1:6" x14ac:dyDescent="0.3">
      <c r="A5591" t="s">
        <v>6459</v>
      </c>
      <c r="B5591">
        <v>4157660</v>
      </c>
      <c r="C5591">
        <v>9094000</v>
      </c>
      <c r="D5591">
        <v>6472830</v>
      </c>
      <c r="E5591">
        <v>7303820</v>
      </c>
      <c r="F5591" s="4">
        <f t="shared" si="87"/>
        <v>7623550</v>
      </c>
    </row>
    <row r="5592" spans="1:6" x14ac:dyDescent="0.3">
      <c r="A5592" t="s">
        <v>6460</v>
      </c>
      <c r="B5592">
        <v>1115290</v>
      </c>
      <c r="C5592">
        <v>30489400</v>
      </c>
      <c r="D5592">
        <v>1173000</v>
      </c>
      <c r="E5592">
        <v>1170800</v>
      </c>
      <c r="F5592" s="4">
        <f t="shared" si="87"/>
        <v>10944400</v>
      </c>
    </row>
    <row r="5593" spans="1:6" x14ac:dyDescent="0.3">
      <c r="A5593" t="s">
        <v>6461</v>
      </c>
      <c r="B5593">
        <v>2427400</v>
      </c>
      <c r="C5593">
        <v>6040090</v>
      </c>
      <c r="D5593">
        <v>2825220</v>
      </c>
      <c r="E5593">
        <v>3525050</v>
      </c>
      <c r="F5593" s="4">
        <f t="shared" si="87"/>
        <v>4130120</v>
      </c>
    </row>
    <row r="5594" spans="1:6" x14ac:dyDescent="0.3">
      <c r="A5594" t="s">
        <v>6462</v>
      </c>
      <c r="B5594">
        <v>0</v>
      </c>
      <c r="C5594">
        <v>0</v>
      </c>
      <c r="D5594">
        <v>1305920</v>
      </c>
      <c r="E5594">
        <v>0</v>
      </c>
      <c r="F5594" s="4">
        <f t="shared" si="87"/>
        <v>435306.66666666669</v>
      </c>
    </row>
    <row r="5595" spans="1:6" x14ac:dyDescent="0.3">
      <c r="A5595" t="s">
        <v>6463</v>
      </c>
      <c r="B5595">
        <v>1914810</v>
      </c>
      <c r="C5595">
        <v>1499450</v>
      </c>
      <c r="D5595">
        <v>1688780</v>
      </c>
      <c r="E5595">
        <v>1466100</v>
      </c>
      <c r="F5595" s="4">
        <f t="shared" si="87"/>
        <v>1551443.3333333333</v>
      </c>
    </row>
    <row r="5596" spans="1:6" x14ac:dyDescent="0.3">
      <c r="A5596" t="s">
        <v>6464</v>
      </c>
      <c r="B5596">
        <v>5539400</v>
      </c>
      <c r="C5596">
        <v>3700000</v>
      </c>
      <c r="D5596">
        <v>8372400</v>
      </c>
      <c r="E5596">
        <v>9306620</v>
      </c>
      <c r="F5596" s="4">
        <f t="shared" si="87"/>
        <v>7126340</v>
      </c>
    </row>
    <row r="5597" spans="1:6" x14ac:dyDescent="0.3">
      <c r="A5597" t="s">
        <v>6465</v>
      </c>
      <c r="B5597">
        <v>820050</v>
      </c>
      <c r="C5597">
        <v>0</v>
      </c>
      <c r="D5597">
        <v>0</v>
      </c>
      <c r="E5597">
        <v>804000</v>
      </c>
      <c r="F5597" s="4">
        <f t="shared" si="87"/>
        <v>268000</v>
      </c>
    </row>
    <row r="5598" spans="1:6" x14ac:dyDescent="0.3">
      <c r="A5598" t="s">
        <v>6466</v>
      </c>
      <c r="B5598">
        <v>411950</v>
      </c>
      <c r="C5598">
        <v>0</v>
      </c>
      <c r="D5598">
        <v>0</v>
      </c>
      <c r="E5598">
        <v>0</v>
      </c>
      <c r="F5598" s="4">
        <f t="shared" si="87"/>
        <v>0</v>
      </c>
    </row>
    <row r="5599" spans="1:6" x14ac:dyDescent="0.3">
      <c r="A5599" t="s">
        <v>6467</v>
      </c>
      <c r="B5599">
        <v>0</v>
      </c>
      <c r="C5599">
        <v>0</v>
      </c>
      <c r="D5599">
        <v>469200</v>
      </c>
      <c r="E5599">
        <v>0</v>
      </c>
      <c r="F5599" s="4">
        <f t="shared" si="87"/>
        <v>156400</v>
      </c>
    </row>
    <row r="5600" spans="1:6" x14ac:dyDescent="0.3">
      <c r="A5600" t="s">
        <v>6468</v>
      </c>
      <c r="B5600">
        <v>581000</v>
      </c>
      <c r="C5600">
        <v>320320</v>
      </c>
      <c r="D5600">
        <v>3211400</v>
      </c>
      <c r="E5600">
        <v>3282320</v>
      </c>
      <c r="F5600" s="4">
        <f t="shared" si="87"/>
        <v>2271346.6666666665</v>
      </c>
    </row>
    <row r="5601" spans="1:6" x14ac:dyDescent="0.3">
      <c r="A5601" t="s">
        <v>6469</v>
      </c>
      <c r="B5601">
        <v>1601600</v>
      </c>
      <c r="C5601">
        <v>3423680</v>
      </c>
      <c r="D5601">
        <v>6220380</v>
      </c>
      <c r="E5601">
        <v>6513370</v>
      </c>
      <c r="F5601" s="4">
        <f t="shared" si="87"/>
        <v>5385810</v>
      </c>
    </row>
    <row r="5602" spans="1:6" x14ac:dyDescent="0.3">
      <c r="A5602" t="s">
        <v>6470</v>
      </c>
      <c r="B5602">
        <v>2905040</v>
      </c>
      <c r="C5602">
        <v>4111950</v>
      </c>
      <c r="D5602">
        <v>2347040</v>
      </c>
      <c r="E5602">
        <v>2331380</v>
      </c>
      <c r="F5602" s="4">
        <f t="shared" si="87"/>
        <v>2930123.3333333335</v>
      </c>
    </row>
    <row r="5603" spans="1:6" x14ac:dyDescent="0.3">
      <c r="A5603" t="s">
        <v>6471</v>
      </c>
      <c r="B5603">
        <v>521200</v>
      </c>
      <c r="C5603">
        <v>468000</v>
      </c>
      <c r="D5603">
        <v>923000</v>
      </c>
      <c r="E5603">
        <v>0</v>
      </c>
      <c r="F5603" s="4">
        <f t="shared" si="87"/>
        <v>463666.66666666669</v>
      </c>
    </row>
    <row r="5604" spans="1:6" x14ac:dyDescent="0.3">
      <c r="A5604" t="s">
        <v>6472</v>
      </c>
      <c r="B5604">
        <v>3323480</v>
      </c>
      <c r="C5604">
        <v>3404470</v>
      </c>
      <c r="D5604">
        <v>4331280</v>
      </c>
      <c r="E5604">
        <v>3820730</v>
      </c>
      <c r="F5604" s="4">
        <f t="shared" si="87"/>
        <v>3852160</v>
      </c>
    </row>
    <row r="5605" spans="1:6" x14ac:dyDescent="0.3">
      <c r="A5605" t="s">
        <v>6473</v>
      </c>
      <c r="B5605">
        <v>708000</v>
      </c>
      <c r="C5605">
        <v>1110000</v>
      </c>
      <c r="D5605">
        <v>2292900</v>
      </c>
      <c r="E5605">
        <v>2136520</v>
      </c>
      <c r="F5605" s="4">
        <f t="shared" si="87"/>
        <v>1846473.3333333333</v>
      </c>
    </row>
    <row r="5606" spans="1:6" x14ac:dyDescent="0.3">
      <c r="A5606" t="s">
        <v>6474</v>
      </c>
      <c r="B5606">
        <v>0</v>
      </c>
      <c r="C5606">
        <v>412600</v>
      </c>
      <c r="D5606">
        <v>698000</v>
      </c>
      <c r="E5606">
        <v>0</v>
      </c>
      <c r="F5606" s="4">
        <f t="shared" si="87"/>
        <v>370200</v>
      </c>
    </row>
    <row r="5607" spans="1:6" x14ac:dyDescent="0.3">
      <c r="A5607" t="s">
        <v>6475</v>
      </c>
      <c r="B5607">
        <v>0</v>
      </c>
      <c r="C5607">
        <v>0</v>
      </c>
      <c r="D5607">
        <v>1170160</v>
      </c>
      <c r="E5607">
        <v>0</v>
      </c>
      <c r="F5607" s="4">
        <f t="shared" si="87"/>
        <v>390053.33333333331</v>
      </c>
    </row>
    <row r="5608" spans="1:6" x14ac:dyDescent="0.3">
      <c r="A5608" t="s">
        <v>6476</v>
      </c>
      <c r="B5608">
        <v>3120000</v>
      </c>
      <c r="C5608">
        <v>1943080</v>
      </c>
      <c r="D5608">
        <v>1157670</v>
      </c>
      <c r="E5608">
        <v>791200</v>
      </c>
      <c r="F5608" s="4">
        <f t="shared" si="87"/>
        <v>1297316.6666666667</v>
      </c>
    </row>
    <row r="5609" spans="1:6" x14ac:dyDescent="0.3">
      <c r="A5609" t="s">
        <v>6477</v>
      </c>
      <c r="B5609">
        <v>522340</v>
      </c>
      <c r="C5609">
        <v>160000</v>
      </c>
      <c r="D5609">
        <v>554190</v>
      </c>
      <c r="E5609">
        <v>1248780</v>
      </c>
      <c r="F5609" s="4">
        <f t="shared" si="87"/>
        <v>654323.33333333337</v>
      </c>
    </row>
    <row r="5610" spans="1:6" x14ac:dyDescent="0.3">
      <c r="A5610" t="s">
        <v>6478</v>
      </c>
      <c r="B5610">
        <v>536900</v>
      </c>
      <c r="C5610">
        <v>1118760</v>
      </c>
      <c r="D5610">
        <v>2121160</v>
      </c>
      <c r="E5610">
        <v>1148700</v>
      </c>
      <c r="F5610" s="4">
        <f t="shared" si="87"/>
        <v>1462873.3333333333</v>
      </c>
    </row>
    <row r="5611" spans="1:6" x14ac:dyDescent="0.3">
      <c r="A5611" t="s">
        <v>6479</v>
      </c>
      <c r="B5611">
        <v>0</v>
      </c>
      <c r="C5611">
        <v>0</v>
      </c>
      <c r="D5611">
        <v>972420</v>
      </c>
      <c r="E5611">
        <v>303940</v>
      </c>
      <c r="F5611" s="4">
        <f t="shared" si="87"/>
        <v>425453.33333333331</v>
      </c>
    </row>
    <row r="5612" spans="1:6" x14ac:dyDescent="0.3">
      <c r="A5612" t="s">
        <v>6480</v>
      </c>
      <c r="B5612">
        <v>2023920</v>
      </c>
      <c r="C5612">
        <v>2493400</v>
      </c>
      <c r="D5612">
        <v>0</v>
      </c>
      <c r="E5612">
        <v>2169220</v>
      </c>
      <c r="F5612" s="4">
        <f t="shared" si="87"/>
        <v>1554206.6666666667</v>
      </c>
    </row>
    <row r="5613" spans="1:6" x14ac:dyDescent="0.3">
      <c r="A5613" t="s">
        <v>6481</v>
      </c>
      <c r="B5613">
        <v>2051870</v>
      </c>
      <c r="C5613">
        <v>477750</v>
      </c>
      <c r="D5613">
        <v>2195670</v>
      </c>
      <c r="E5613">
        <v>821730</v>
      </c>
      <c r="F5613" s="4">
        <f t="shared" si="87"/>
        <v>1165050</v>
      </c>
    </row>
    <row r="5614" spans="1:6" x14ac:dyDescent="0.3">
      <c r="A5614" t="s">
        <v>6482</v>
      </c>
      <c r="B5614">
        <v>6320200</v>
      </c>
      <c r="C5614">
        <v>4016210</v>
      </c>
      <c r="D5614">
        <v>7696720</v>
      </c>
      <c r="E5614">
        <v>7759220</v>
      </c>
      <c r="F5614" s="4">
        <f t="shared" si="87"/>
        <v>6490716.666666667</v>
      </c>
    </row>
    <row r="5615" spans="1:6" x14ac:dyDescent="0.3">
      <c r="A5615" t="s">
        <v>961</v>
      </c>
      <c r="B5615">
        <v>0</v>
      </c>
      <c r="C5615">
        <v>1671420</v>
      </c>
      <c r="D5615">
        <v>2072640</v>
      </c>
      <c r="E5615">
        <v>1361240</v>
      </c>
      <c r="F5615" s="4">
        <f t="shared" si="87"/>
        <v>1701766.6666666667</v>
      </c>
    </row>
    <row r="5616" spans="1:6" x14ac:dyDescent="0.3">
      <c r="A5616" t="s">
        <v>6483</v>
      </c>
      <c r="B5616">
        <v>2462000</v>
      </c>
      <c r="C5616">
        <v>991480</v>
      </c>
      <c r="D5616">
        <v>0</v>
      </c>
      <c r="E5616">
        <v>4101690</v>
      </c>
      <c r="F5616" s="4">
        <f t="shared" si="87"/>
        <v>1697723.3333333333</v>
      </c>
    </row>
    <row r="5617" spans="1:6" x14ac:dyDescent="0.3">
      <c r="A5617" t="s">
        <v>6484</v>
      </c>
      <c r="B5617">
        <v>3104000</v>
      </c>
      <c r="C5617">
        <v>2137050</v>
      </c>
      <c r="D5617">
        <v>2128700</v>
      </c>
      <c r="E5617">
        <v>2209480</v>
      </c>
      <c r="F5617" s="4">
        <f t="shared" si="87"/>
        <v>2158410</v>
      </c>
    </row>
    <row r="5618" spans="1:6" x14ac:dyDescent="0.3">
      <c r="A5618" t="s">
        <v>6485</v>
      </c>
      <c r="B5618">
        <v>1749560</v>
      </c>
      <c r="C5618">
        <v>683200</v>
      </c>
      <c r="D5618">
        <v>0</v>
      </c>
      <c r="E5618">
        <v>0</v>
      </c>
      <c r="F5618" s="4">
        <f t="shared" si="87"/>
        <v>227733.33333333334</v>
      </c>
    </row>
    <row r="5619" spans="1:6" x14ac:dyDescent="0.3">
      <c r="A5619" t="s">
        <v>6486</v>
      </c>
      <c r="B5619">
        <v>697880</v>
      </c>
      <c r="C5619">
        <v>273000</v>
      </c>
      <c r="D5619">
        <v>287560</v>
      </c>
      <c r="E5619">
        <v>591500</v>
      </c>
      <c r="F5619" s="4">
        <f t="shared" si="87"/>
        <v>384020</v>
      </c>
    </row>
    <row r="5620" spans="1:6" x14ac:dyDescent="0.3">
      <c r="A5620" t="s">
        <v>6487</v>
      </c>
      <c r="B5620">
        <v>736480</v>
      </c>
      <c r="C5620">
        <v>1498240</v>
      </c>
      <c r="D5620">
        <v>2539900</v>
      </c>
      <c r="E5620">
        <v>2540560</v>
      </c>
      <c r="F5620" s="4">
        <f t="shared" si="87"/>
        <v>2192900</v>
      </c>
    </row>
    <row r="5621" spans="1:6" x14ac:dyDescent="0.3">
      <c r="A5621" t="s">
        <v>6488</v>
      </c>
      <c r="B5621">
        <v>207480</v>
      </c>
      <c r="C5621">
        <v>563290</v>
      </c>
      <c r="D5621">
        <v>758840</v>
      </c>
      <c r="E5621">
        <v>0</v>
      </c>
      <c r="F5621" s="4">
        <f t="shared" si="87"/>
        <v>440710</v>
      </c>
    </row>
    <row r="5622" spans="1:6" x14ac:dyDescent="0.3">
      <c r="A5622" t="s">
        <v>709</v>
      </c>
      <c r="B5622">
        <v>3588900</v>
      </c>
      <c r="C5622">
        <v>7166250</v>
      </c>
      <c r="D5622">
        <v>10931040</v>
      </c>
      <c r="E5622">
        <v>7828380</v>
      </c>
      <c r="F5622" s="4">
        <f t="shared" si="87"/>
        <v>8641890</v>
      </c>
    </row>
    <row r="5623" spans="1:6" x14ac:dyDescent="0.3">
      <c r="A5623" t="s">
        <v>6489</v>
      </c>
      <c r="B5623">
        <v>236600</v>
      </c>
      <c r="C5623">
        <v>379400</v>
      </c>
      <c r="D5623">
        <v>561100</v>
      </c>
      <c r="E5623">
        <v>459000</v>
      </c>
      <c r="F5623" s="4">
        <f t="shared" si="87"/>
        <v>466500</v>
      </c>
    </row>
    <row r="5624" spans="1:6" x14ac:dyDescent="0.3">
      <c r="A5624" t="s">
        <v>6490</v>
      </c>
      <c r="B5624">
        <v>695240</v>
      </c>
      <c r="C5624">
        <v>1850000</v>
      </c>
      <c r="D5624">
        <v>801120</v>
      </c>
      <c r="E5624">
        <v>1007300</v>
      </c>
      <c r="F5624" s="4">
        <f t="shared" si="87"/>
        <v>1219473.3333333333</v>
      </c>
    </row>
    <row r="5625" spans="1:6" x14ac:dyDescent="0.3">
      <c r="A5625" t="s">
        <v>6491</v>
      </c>
      <c r="B5625">
        <v>370000</v>
      </c>
      <c r="C5625">
        <v>3625440</v>
      </c>
      <c r="D5625">
        <v>1847300</v>
      </c>
      <c r="E5625">
        <v>688320</v>
      </c>
      <c r="F5625" s="4">
        <f t="shared" si="87"/>
        <v>2053686.6666666667</v>
      </c>
    </row>
    <row r="5626" spans="1:6" x14ac:dyDescent="0.3">
      <c r="A5626" t="s">
        <v>6492</v>
      </c>
      <c r="B5626">
        <v>511280</v>
      </c>
      <c r="C5626">
        <v>3595400</v>
      </c>
      <c r="D5626">
        <v>229500</v>
      </c>
      <c r="E5626">
        <v>0</v>
      </c>
      <c r="F5626" s="4">
        <f t="shared" si="87"/>
        <v>1274966.6666666667</v>
      </c>
    </row>
    <row r="5627" spans="1:6" x14ac:dyDescent="0.3">
      <c r="A5627" t="s">
        <v>6493</v>
      </c>
      <c r="B5627">
        <v>411950</v>
      </c>
      <c r="C5627">
        <v>709800</v>
      </c>
      <c r="D5627">
        <v>986440</v>
      </c>
      <c r="E5627">
        <v>0</v>
      </c>
      <c r="F5627" s="4">
        <f t="shared" si="87"/>
        <v>565413.33333333337</v>
      </c>
    </row>
    <row r="5628" spans="1:6" x14ac:dyDescent="0.3">
      <c r="A5628" t="s">
        <v>6494</v>
      </c>
      <c r="B5628">
        <v>500500</v>
      </c>
      <c r="C5628">
        <v>0</v>
      </c>
      <c r="D5628">
        <v>689600</v>
      </c>
      <c r="E5628">
        <v>0</v>
      </c>
      <c r="F5628" s="4">
        <f t="shared" si="87"/>
        <v>229866.66666666666</v>
      </c>
    </row>
    <row r="5629" spans="1:6" x14ac:dyDescent="0.3">
      <c r="A5629" t="s">
        <v>6495</v>
      </c>
      <c r="B5629">
        <v>714350</v>
      </c>
      <c r="C5629">
        <v>2619890</v>
      </c>
      <c r="D5629">
        <v>1665300</v>
      </c>
      <c r="E5629">
        <v>680680</v>
      </c>
      <c r="F5629" s="4">
        <f t="shared" si="87"/>
        <v>1655290</v>
      </c>
    </row>
    <row r="5630" spans="1:6" x14ac:dyDescent="0.3">
      <c r="A5630" t="s">
        <v>6496</v>
      </c>
      <c r="B5630">
        <v>10479340</v>
      </c>
      <c r="C5630">
        <v>2701220</v>
      </c>
      <c r="D5630">
        <v>3381720</v>
      </c>
      <c r="E5630">
        <v>8003820</v>
      </c>
      <c r="F5630" s="4">
        <f t="shared" si="87"/>
        <v>4695586.666666667</v>
      </c>
    </row>
    <row r="5631" spans="1:6" x14ac:dyDescent="0.3">
      <c r="A5631" t="s">
        <v>6497</v>
      </c>
      <c r="B5631">
        <v>7811530</v>
      </c>
      <c r="C5631">
        <v>8104970</v>
      </c>
      <c r="D5631">
        <v>7339360</v>
      </c>
      <c r="E5631">
        <v>7176750</v>
      </c>
      <c r="F5631" s="4">
        <f t="shared" si="87"/>
        <v>7540360</v>
      </c>
    </row>
    <row r="5632" spans="1:6" x14ac:dyDescent="0.3">
      <c r="A5632" t="s">
        <v>6498</v>
      </c>
      <c r="B5632">
        <v>0</v>
      </c>
      <c r="C5632">
        <v>714900</v>
      </c>
      <c r="D5632">
        <v>904530</v>
      </c>
      <c r="E5632">
        <v>1058360</v>
      </c>
      <c r="F5632" s="4">
        <f t="shared" si="87"/>
        <v>892596.66666666663</v>
      </c>
    </row>
    <row r="5633" spans="1:6" x14ac:dyDescent="0.3">
      <c r="A5633" t="s">
        <v>6499</v>
      </c>
      <c r="B5633">
        <v>2800360</v>
      </c>
      <c r="C5633">
        <v>5273220</v>
      </c>
      <c r="D5633">
        <v>3312400</v>
      </c>
      <c r="E5633">
        <v>2493630</v>
      </c>
      <c r="F5633" s="4">
        <f t="shared" si="87"/>
        <v>3693083.3333333335</v>
      </c>
    </row>
    <row r="5634" spans="1:6" x14ac:dyDescent="0.3">
      <c r="A5634" t="s">
        <v>6500</v>
      </c>
      <c r="B5634">
        <v>599320</v>
      </c>
      <c r="C5634">
        <v>595140</v>
      </c>
      <c r="D5634">
        <v>0</v>
      </c>
      <c r="E5634">
        <v>1464100</v>
      </c>
      <c r="F5634" s="4">
        <f t="shared" si="87"/>
        <v>686413.33333333337</v>
      </c>
    </row>
    <row r="5635" spans="1:6" x14ac:dyDescent="0.3">
      <c r="A5635" t="s">
        <v>6501</v>
      </c>
      <c r="B5635">
        <v>370000</v>
      </c>
      <c r="C5635">
        <v>0</v>
      </c>
      <c r="D5635">
        <v>740000</v>
      </c>
      <c r="E5635">
        <v>2343200</v>
      </c>
      <c r="F5635" s="4">
        <f t="shared" ref="F5635:F5698" si="88">SUM(C5635:E5635)/3</f>
        <v>1027733.3333333334</v>
      </c>
    </row>
    <row r="5636" spans="1:6" x14ac:dyDescent="0.3">
      <c r="A5636" t="s">
        <v>6502</v>
      </c>
      <c r="B5636">
        <v>2635650</v>
      </c>
      <c r="C5636">
        <v>3153600</v>
      </c>
      <c r="D5636">
        <v>1697150</v>
      </c>
      <c r="E5636">
        <v>2338500</v>
      </c>
      <c r="F5636" s="4">
        <f t="shared" si="88"/>
        <v>2396416.6666666665</v>
      </c>
    </row>
    <row r="5637" spans="1:6" x14ac:dyDescent="0.3">
      <c r="A5637" t="s">
        <v>6503</v>
      </c>
      <c r="B5637">
        <v>3286920</v>
      </c>
      <c r="C5637">
        <v>4200560</v>
      </c>
      <c r="D5637">
        <v>2917800</v>
      </c>
      <c r="E5637">
        <v>3706300</v>
      </c>
      <c r="F5637" s="4">
        <f t="shared" si="88"/>
        <v>3608220</v>
      </c>
    </row>
    <row r="5638" spans="1:6" x14ac:dyDescent="0.3">
      <c r="A5638" t="s">
        <v>6504</v>
      </c>
      <c r="B5638">
        <v>675950</v>
      </c>
      <c r="C5638">
        <v>1688720</v>
      </c>
      <c r="D5638">
        <v>570000</v>
      </c>
      <c r="E5638">
        <v>1064000</v>
      </c>
      <c r="F5638" s="4">
        <f t="shared" si="88"/>
        <v>1107573.3333333333</v>
      </c>
    </row>
    <row r="5639" spans="1:6" x14ac:dyDescent="0.3">
      <c r="A5639" t="s">
        <v>337</v>
      </c>
      <c r="B5639">
        <v>0</v>
      </c>
      <c r="C5639">
        <v>1114000</v>
      </c>
      <c r="D5639">
        <v>798360</v>
      </c>
      <c r="E5639">
        <v>876870</v>
      </c>
      <c r="F5639" s="4">
        <f t="shared" si="88"/>
        <v>929743.33333333337</v>
      </c>
    </row>
    <row r="5640" spans="1:6" x14ac:dyDescent="0.3">
      <c r="A5640" t="s">
        <v>6505</v>
      </c>
      <c r="B5640">
        <v>740000</v>
      </c>
      <c r="C5640">
        <v>218400</v>
      </c>
      <c r="D5640">
        <v>0</v>
      </c>
      <c r="E5640">
        <v>234600</v>
      </c>
      <c r="F5640" s="4">
        <f t="shared" si="88"/>
        <v>151000</v>
      </c>
    </row>
    <row r="5641" spans="1:6" x14ac:dyDescent="0.3">
      <c r="A5641" t="s">
        <v>6506</v>
      </c>
      <c r="B5641">
        <v>3447380</v>
      </c>
      <c r="C5641">
        <v>3853850</v>
      </c>
      <c r="D5641">
        <v>2489760</v>
      </c>
      <c r="E5641">
        <v>6462820</v>
      </c>
      <c r="F5641" s="4">
        <f t="shared" si="88"/>
        <v>4268810</v>
      </c>
    </row>
    <row r="5642" spans="1:6" x14ac:dyDescent="0.3">
      <c r="A5642" t="s">
        <v>6507</v>
      </c>
      <c r="B5642">
        <v>0</v>
      </c>
      <c r="C5642">
        <v>0</v>
      </c>
      <c r="D5642">
        <v>697560</v>
      </c>
      <c r="E5642">
        <v>0</v>
      </c>
      <c r="F5642" s="4">
        <f t="shared" si="88"/>
        <v>232520</v>
      </c>
    </row>
    <row r="5643" spans="1:6" x14ac:dyDescent="0.3">
      <c r="A5643" t="s">
        <v>6508</v>
      </c>
      <c r="B5643">
        <v>0</v>
      </c>
      <c r="C5643">
        <v>811490</v>
      </c>
      <c r="D5643">
        <v>0</v>
      </c>
      <c r="E5643">
        <v>0</v>
      </c>
      <c r="F5643" s="4">
        <f t="shared" si="88"/>
        <v>270496.66666666669</v>
      </c>
    </row>
    <row r="5644" spans="1:6" x14ac:dyDescent="0.3">
      <c r="A5644" t="s">
        <v>6509</v>
      </c>
      <c r="B5644">
        <v>864600</v>
      </c>
      <c r="C5644">
        <v>0</v>
      </c>
      <c r="D5644">
        <v>1228500</v>
      </c>
      <c r="E5644">
        <v>396760</v>
      </c>
      <c r="F5644" s="4">
        <f t="shared" si="88"/>
        <v>541753.33333333337</v>
      </c>
    </row>
    <row r="5645" spans="1:6" x14ac:dyDescent="0.3">
      <c r="A5645" t="s">
        <v>6510</v>
      </c>
      <c r="B5645">
        <v>2655930</v>
      </c>
      <c r="C5645">
        <v>2929990</v>
      </c>
      <c r="D5645">
        <v>2262129</v>
      </c>
      <c r="E5645">
        <v>2471880</v>
      </c>
      <c r="F5645" s="4">
        <f t="shared" si="88"/>
        <v>2554666.3333333335</v>
      </c>
    </row>
    <row r="5646" spans="1:6" x14ac:dyDescent="0.3">
      <c r="A5646" t="s">
        <v>6511</v>
      </c>
      <c r="B5646">
        <v>0</v>
      </c>
      <c r="C5646">
        <v>0</v>
      </c>
      <c r="D5646">
        <v>1073800</v>
      </c>
      <c r="E5646">
        <v>0</v>
      </c>
      <c r="F5646" s="4">
        <f t="shared" si="88"/>
        <v>357933.33333333331</v>
      </c>
    </row>
    <row r="5647" spans="1:6" x14ac:dyDescent="0.3">
      <c r="A5647" t="s">
        <v>6512</v>
      </c>
      <c r="B5647">
        <v>3420000</v>
      </c>
      <c r="C5647">
        <v>3700000</v>
      </c>
      <c r="D5647">
        <v>4406820</v>
      </c>
      <c r="E5647">
        <v>2257360</v>
      </c>
      <c r="F5647" s="4">
        <f t="shared" si="88"/>
        <v>3454726.6666666665</v>
      </c>
    </row>
    <row r="5648" spans="1:6" x14ac:dyDescent="0.3">
      <c r="A5648" t="s">
        <v>6513</v>
      </c>
      <c r="B5648">
        <v>0</v>
      </c>
      <c r="C5648">
        <v>1267400</v>
      </c>
      <c r="D5648">
        <v>500500</v>
      </c>
      <c r="E5648">
        <v>0</v>
      </c>
      <c r="F5648" s="4">
        <f t="shared" si="88"/>
        <v>589300</v>
      </c>
    </row>
    <row r="5649" spans="1:6" x14ac:dyDescent="0.3">
      <c r="A5649" t="s">
        <v>6514</v>
      </c>
      <c r="B5649">
        <v>468000</v>
      </c>
      <c r="C5649">
        <v>564300</v>
      </c>
      <c r="D5649">
        <v>351000</v>
      </c>
      <c r="E5649">
        <v>0</v>
      </c>
      <c r="F5649" s="4">
        <f t="shared" si="88"/>
        <v>305100</v>
      </c>
    </row>
    <row r="5650" spans="1:6" x14ac:dyDescent="0.3">
      <c r="A5650" t="s">
        <v>6515</v>
      </c>
      <c r="B5650">
        <v>1334240</v>
      </c>
      <c r="C5650">
        <v>0</v>
      </c>
      <c r="D5650">
        <v>2035060</v>
      </c>
      <c r="E5650">
        <v>3733500</v>
      </c>
      <c r="F5650" s="4">
        <f t="shared" si="88"/>
        <v>1922853.3333333333</v>
      </c>
    </row>
    <row r="5651" spans="1:6" x14ac:dyDescent="0.3">
      <c r="A5651" t="s">
        <v>6516</v>
      </c>
      <c r="B5651">
        <v>4793740</v>
      </c>
      <c r="C5651">
        <v>6255680</v>
      </c>
      <c r="D5651">
        <v>4581280</v>
      </c>
      <c r="E5651">
        <v>5694510</v>
      </c>
      <c r="F5651" s="4">
        <f t="shared" si="88"/>
        <v>5510490</v>
      </c>
    </row>
    <row r="5652" spans="1:6" x14ac:dyDescent="0.3">
      <c r="A5652" t="s">
        <v>6517</v>
      </c>
      <c r="B5652">
        <v>1380880</v>
      </c>
      <c r="C5652">
        <v>0</v>
      </c>
      <c r="D5652">
        <v>3085790</v>
      </c>
      <c r="E5652">
        <v>5236710</v>
      </c>
      <c r="F5652" s="4">
        <f t="shared" si="88"/>
        <v>2774166.6666666665</v>
      </c>
    </row>
    <row r="5653" spans="1:6" x14ac:dyDescent="0.3">
      <c r="A5653" t="s">
        <v>6518</v>
      </c>
      <c r="B5653">
        <v>2126980</v>
      </c>
      <c r="C5653">
        <v>3264640</v>
      </c>
      <c r="D5653">
        <v>3289400</v>
      </c>
      <c r="E5653">
        <v>2286650</v>
      </c>
      <c r="F5653" s="4">
        <f t="shared" si="88"/>
        <v>2946896.6666666665</v>
      </c>
    </row>
    <row r="5654" spans="1:6" x14ac:dyDescent="0.3">
      <c r="A5654" t="s">
        <v>6519</v>
      </c>
      <c r="B5654">
        <v>322140</v>
      </c>
      <c r="C5654">
        <v>397800</v>
      </c>
      <c r="D5654">
        <v>1201200</v>
      </c>
      <c r="E5654">
        <v>1759580</v>
      </c>
      <c r="F5654" s="4">
        <f t="shared" si="88"/>
        <v>1119526.6666666667</v>
      </c>
    </row>
    <row r="5655" spans="1:6" x14ac:dyDescent="0.3">
      <c r="A5655" t="s">
        <v>6520</v>
      </c>
      <c r="B5655">
        <v>160000</v>
      </c>
      <c r="C5655">
        <v>0</v>
      </c>
      <c r="D5655">
        <v>724900</v>
      </c>
      <c r="E5655">
        <v>358900</v>
      </c>
      <c r="F5655" s="4">
        <f t="shared" si="88"/>
        <v>361266.66666666669</v>
      </c>
    </row>
    <row r="5656" spans="1:6" x14ac:dyDescent="0.3">
      <c r="A5656" t="s">
        <v>6521</v>
      </c>
      <c r="B5656">
        <v>550550</v>
      </c>
      <c r="C5656">
        <v>0</v>
      </c>
      <c r="D5656">
        <v>908340</v>
      </c>
      <c r="E5656">
        <v>466080</v>
      </c>
      <c r="F5656" s="4">
        <f t="shared" si="88"/>
        <v>458140</v>
      </c>
    </row>
    <row r="5657" spans="1:6" x14ac:dyDescent="0.3">
      <c r="A5657" t="s">
        <v>6522</v>
      </c>
      <c r="B5657">
        <v>370000</v>
      </c>
      <c r="C5657">
        <v>0</v>
      </c>
      <c r="D5657">
        <v>333000</v>
      </c>
      <c r="E5657">
        <v>311100</v>
      </c>
      <c r="F5657" s="4">
        <f t="shared" si="88"/>
        <v>214700</v>
      </c>
    </row>
    <row r="5658" spans="1:6" x14ac:dyDescent="0.3">
      <c r="A5658" t="s">
        <v>6523</v>
      </c>
      <c r="B5658">
        <v>2282280</v>
      </c>
      <c r="C5658">
        <v>6263810</v>
      </c>
      <c r="D5658">
        <v>6382110</v>
      </c>
      <c r="E5658">
        <v>6273870</v>
      </c>
      <c r="F5658" s="4">
        <f t="shared" si="88"/>
        <v>6306596.666666667</v>
      </c>
    </row>
    <row r="5659" spans="1:6" x14ac:dyDescent="0.3">
      <c r="A5659" t="s">
        <v>6524</v>
      </c>
      <c r="B5659">
        <v>1713620</v>
      </c>
      <c r="C5659">
        <v>2441180</v>
      </c>
      <c r="D5659">
        <v>2086540</v>
      </c>
      <c r="E5659">
        <v>6343440</v>
      </c>
      <c r="F5659" s="4">
        <f t="shared" si="88"/>
        <v>3623720</v>
      </c>
    </row>
    <row r="5660" spans="1:6" x14ac:dyDescent="0.3">
      <c r="A5660" t="s">
        <v>6525</v>
      </c>
      <c r="B5660">
        <v>1418000</v>
      </c>
      <c r="C5660">
        <v>581490</v>
      </c>
      <c r="D5660">
        <v>899000</v>
      </c>
      <c r="E5660">
        <v>0</v>
      </c>
      <c r="F5660" s="4">
        <f t="shared" si="88"/>
        <v>493496.66666666669</v>
      </c>
    </row>
    <row r="5661" spans="1:6" x14ac:dyDescent="0.3">
      <c r="A5661" t="s">
        <v>6526</v>
      </c>
      <c r="B5661">
        <v>1388100</v>
      </c>
      <c r="C5661">
        <v>1068000</v>
      </c>
      <c r="D5661">
        <v>0</v>
      </c>
      <c r="E5661">
        <v>853200</v>
      </c>
      <c r="F5661" s="4">
        <f t="shared" si="88"/>
        <v>640400</v>
      </c>
    </row>
    <row r="5662" spans="1:6" x14ac:dyDescent="0.3">
      <c r="A5662" t="s">
        <v>6527</v>
      </c>
      <c r="B5662">
        <v>0</v>
      </c>
      <c r="C5662">
        <v>2132400</v>
      </c>
      <c r="D5662">
        <v>0</v>
      </c>
      <c r="E5662">
        <v>2093280</v>
      </c>
      <c r="F5662" s="4">
        <f t="shared" si="88"/>
        <v>1408560</v>
      </c>
    </row>
    <row r="5663" spans="1:6" x14ac:dyDescent="0.3">
      <c r="A5663" t="s">
        <v>6528</v>
      </c>
      <c r="B5663">
        <v>2064680</v>
      </c>
      <c r="C5663">
        <v>3921880</v>
      </c>
      <c r="D5663">
        <v>3066290</v>
      </c>
      <c r="E5663">
        <v>2297230</v>
      </c>
      <c r="F5663" s="4">
        <f t="shared" si="88"/>
        <v>3095133.3333333335</v>
      </c>
    </row>
    <row r="5664" spans="1:6" x14ac:dyDescent="0.3">
      <c r="A5664" t="s">
        <v>6529</v>
      </c>
      <c r="B5664">
        <v>2466820</v>
      </c>
      <c r="C5664">
        <v>2102100</v>
      </c>
      <c r="D5664">
        <v>2099170</v>
      </c>
      <c r="E5664">
        <v>4118850</v>
      </c>
      <c r="F5664" s="4">
        <f t="shared" si="88"/>
        <v>2773373.3333333335</v>
      </c>
    </row>
    <row r="5665" spans="1:6" x14ac:dyDescent="0.3">
      <c r="A5665" t="s">
        <v>6530</v>
      </c>
      <c r="B5665">
        <v>2330140</v>
      </c>
      <c r="C5665">
        <v>2785840</v>
      </c>
      <c r="D5665">
        <v>1454400</v>
      </c>
      <c r="E5665">
        <v>4015540</v>
      </c>
      <c r="F5665" s="4">
        <f t="shared" si="88"/>
        <v>2751926.6666666665</v>
      </c>
    </row>
    <row r="5666" spans="1:6" x14ac:dyDescent="0.3">
      <c r="A5666" t="s">
        <v>6531</v>
      </c>
      <c r="B5666">
        <v>1910720</v>
      </c>
      <c r="C5666">
        <v>0</v>
      </c>
      <c r="D5666">
        <v>0</v>
      </c>
      <c r="E5666">
        <v>475020</v>
      </c>
      <c r="F5666" s="4">
        <f t="shared" si="88"/>
        <v>158340</v>
      </c>
    </row>
    <row r="5667" spans="1:6" x14ac:dyDescent="0.3">
      <c r="A5667" t="s">
        <v>6532</v>
      </c>
      <c r="B5667">
        <v>2171720</v>
      </c>
      <c r="C5667">
        <v>2717190</v>
      </c>
      <c r="D5667">
        <v>0</v>
      </c>
      <c r="E5667">
        <v>2736380</v>
      </c>
      <c r="F5667" s="4">
        <f t="shared" si="88"/>
        <v>1817856.6666666667</v>
      </c>
    </row>
    <row r="5668" spans="1:6" x14ac:dyDescent="0.3">
      <c r="A5668" t="s">
        <v>6533</v>
      </c>
      <c r="B5668">
        <v>647680</v>
      </c>
      <c r="C5668">
        <v>697560</v>
      </c>
      <c r="D5668">
        <v>0</v>
      </c>
      <c r="E5668">
        <v>0</v>
      </c>
      <c r="F5668" s="4">
        <f t="shared" si="88"/>
        <v>232520</v>
      </c>
    </row>
    <row r="5669" spans="1:6" x14ac:dyDescent="0.3">
      <c r="A5669" t="s">
        <v>6534</v>
      </c>
      <c r="B5669">
        <v>6207270</v>
      </c>
      <c r="C5669">
        <v>9536850</v>
      </c>
      <c r="D5669">
        <v>3833800</v>
      </c>
      <c r="E5669">
        <v>6655470</v>
      </c>
      <c r="F5669" s="4">
        <f t="shared" si="88"/>
        <v>6675373.333333333</v>
      </c>
    </row>
    <row r="5670" spans="1:6" x14ac:dyDescent="0.3">
      <c r="A5670" t="s">
        <v>6535</v>
      </c>
      <c r="B5670">
        <v>8241330</v>
      </c>
      <c r="C5670">
        <v>16498220</v>
      </c>
      <c r="D5670">
        <v>5096010</v>
      </c>
      <c r="E5670">
        <v>14784600</v>
      </c>
      <c r="F5670" s="4">
        <f t="shared" si="88"/>
        <v>12126276.666666666</v>
      </c>
    </row>
    <row r="5671" spans="1:6" x14ac:dyDescent="0.3">
      <c r="A5671" t="s">
        <v>6536</v>
      </c>
      <c r="B5671">
        <v>2233930</v>
      </c>
      <c r="C5671">
        <v>0</v>
      </c>
      <c r="D5671">
        <v>2330180</v>
      </c>
      <c r="E5671">
        <v>1095900</v>
      </c>
      <c r="F5671" s="4">
        <f t="shared" si="88"/>
        <v>1142026.6666666667</v>
      </c>
    </row>
    <row r="5672" spans="1:6" x14ac:dyDescent="0.3">
      <c r="A5672" t="s">
        <v>6537</v>
      </c>
      <c r="B5672">
        <v>2649680</v>
      </c>
      <c r="C5672">
        <v>0</v>
      </c>
      <c r="D5672">
        <v>1183530</v>
      </c>
      <c r="E5672">
        <v>780300</v>
      </c>
      <c r="F5672" s="4">
        <f t="shared" si="88"/>
        <v>654610</v>
      </c>
    </row>
    <row r="5673" spans="1:6" x14ac:dyDescent="0.3">
      <c r="A5673" t="s">
        <v>6538</v>
      </c>
      <c r="B5673">
        <v>761680</v>
      </c>
      <c r="C5673">
        <v>1176400</v>
      </c>
      <c r="D5673">
        <v>2136700</v>
      </c>
      <c r="E5673">
        <v>908280</v>
      </c>
      <c r="F5673" s="4">
        <f t="shared" si="88"/>
        <v>1407126.6666666667</v>
      </c>
    </row>
    <row r="5674" spans="1:6" x14ac:dyDescent="0.3">
      <c r="A5674" t="s">
        <v>6539</v>
      </c>
      <c r="B5674">
        <v>3191690</v>
      </c>
      <c r="C5674">
        <v>2795580</v>
      </c>
      <c r="D5674">
        <v>3308460</v>
      </c>
      <c r="E5674">
        <v>2452010</v>
      </c>
      <c r="F5674" s="4">
        <f t="shared" si="88"/>
        <v>2852016.6666666665</v>
      </c>
    </row>
    <row r="5675" spans="1:6" x14ac:dyDescent="0.3">
      <c r="A5675" t="s">
        <v>6540</v>
      </c>
      <c r="B5675">
        <v>4835900</v>
      </c>
      <c r="C5675">
        <v>7691400</v>
      </c>
      <c r="D5675">
        <v>5926740</v>
      </c>
      <c r="E5675">
        <v>1778200</v>
      </c>
      <c r="F5675" s="4">
        <f t="shared" si="88"/>
        <v>5132113.333333333</v>
      </c>
    </row>
    <row r="5676" spans="1:6" x14ac:dyDescent="0.3">
      <c r="A5676" t="s">
        <v>6541</v>
      </c>
      <c r="B5676">
        <v>743100</v>
      </c>
      <c r="C5676">
        <v>964600</v>
      </c>
      <c r="D5676">
        <v>1070920</v>
      </c>
      <c r="E5676">
        <v>0</v>
      </c>
      <c r="F5676" s="4">
        <f t="shared" si="88"/>
        <v>678506.66666666663</v>
      </c>
    </row>
    <row r="5677" spans="1:6" x14ac:dyDescent="0.3">
      <c r="A5677" t="s">
        <v>6542</v>
      </c>
      <c r="B5677">
        <v>1318010</v>
      </c>
      <c r="C5677">
        <v>0</v>
      </c>
      <c r="D5677">
        <v>0</v>
      </c>
      <c r="E5677">
        <v>0</v>
      </c>
      <c r="F5677" s="4">
        <f t="shared" si="88"/>
        <v>0</v>
      </c>
    </row>
    <row r="5678" spans="1:6" x14ac:dyDescent="0.3">
      <c r="A5678" t="s">
        <v>6543</v>
      </c>
      <c r="B5678">
        <v>0</v>
      </c>
      <c r="C5678">
        <v>0</v>
      </c>
      <c r="D5678">
        <v>3683480</v>
      </c>
      <c r="E5678">
        <v>2869110</v>
      </c>
      <c r="F5678" s="4">
        <f t="shared" si="88"/>
        <v>2184196.6666666665</v>
      </c>
    </row>
    <row r="5679" spans="1:6" x14ac:dyDescent="0.3">
      <c r="A5679" t="s">
        <v>6544</v>
      </c>
      <c r="B5679">
        <v>2080260</v>
      </c>
      <c r="C5679">
        <v>2204930</v>
      </c>
      <c r="D5679">
        <v>3775930</v>
      </c>
      <c r="E5679">
        <v>2581760</v>
      </c>
      <c r="F5679" s="4">
        <f t="shared" si="88"/>
        <v>2854206.6666666665</v>
      </c>
    </row>
    <row r="5680" spans="1:6" x14ac:dyDescent="0.3">
      <c r="A5680" t="s">
        <v>6545</v>
      </c>
      <c r="B5680">
        <v>2801300</v>
      </c>
      <c r="C5680">
        <v>6948000</v>
      </c>
      <c r="D5680">
        <v>6058220</v>
      </c>
      <c r="E5680">
        <v>4897520</v>
      </c>
      <c r="F5680" s="4">
        <f t="shared" si="88"/>
        <v>5967913.333333333</v>
      </c>
    </row>
    <row r="5681" spans="1:6" x14ac:dyDescent="0.3">
      <c r="A5681" t="s">
        <v>6546</v>
      </c>
      <c r="B5681">
        <v>1891890</v>
      </c>
      <c r="C5681">
        <v>646100</v>
      </c>
      <c r="D5681">
        <v>1083660</v>
      </c>
      <c r="E5681">
        <v>0</v>
      </c>
      <c r="F5681" s="4">
        <f t="shared" si="88"/>
        <v>576586.66666666663</v>
      </c>
    </row>
    <row r="5682" spans="1:6" x14ac:dyDescent="0.3">
      <c r="A5682" t="s">
        <v>6547</v>
      </c>
      <c r="B5682">
        <v>0</v>
      </c>
      <c r="C5682">
        <v>0</v>
      </c>
      <c r="D5682">
        <v>18169000</v>
      </c>
      <c r="E5682">
        <v>7560000</v>
      </c>
      <c r="F5682" s="4">
        <f t="shared" si="88"/>
        <v>8576333.333333334</v>
      </c>
    </row>
    <row r="5683" spans="1:6" x14ac:dyDescent="0.3">
      <c r="A5683" t="s">
        <v>6548</v>
      </c>
      <c r="B5683">
        <v>5679200</v>
      </c>
      <c r="C5683">
        <v>3492210</v>
      </c>
      <c r="D5683">
        <v>2328940</v>
      </c>
      <c r="E5683">
        <v>2192280</v>
      </c>
      <c r="F5683" s="4">
        <f t="shared" si="88"/>
        <v>2671143.3333333335</v>
      </c>
    </row>
    <row r="5684" spans="1:6" x14ac:dyDescent="0.3">
      <c r="A5684" t="s">
        <v>6549</v>
      </c>
      <c r="B5684">
        <v>1583400</v>
      </c>
      <c r="C5684">
        <v>0</v>
      </c>
      <c r="D5684">
        <v>2433440</v>
      </c>
      <c r="E5684">
        <v>3978000</v>
      </c>
      <c r="F5684" s="4">
        <f t="shared" si="88"/>
        <v>2137146.6666666665</v>
      </c>
    </row>
    <row r="5685" spans="1:6" x14ac:dyDescent="0.3">
      <c r="A5685" t="s">
        <v>6550</v>
      </c>
      <c r="B5685">
        <v>9669500</v>
      </c>
      <c r="C5685">
        <v>19238500</v>
      </c>
      <c r="D5685">
        <v>33029900</v>
      </c>
      <c r="E5685">
        <v>20919840</v>
      </c>
      <c r="F5685" s="4">
        <f t="shared" si="88"/>
        <v>24396080</v>
      </c>
    </row>
    <row r="5686" spans="1:6" x14ac:dyDescent="0.3">
      <c r="A5686" t="s">
        <v>738</v>
      </c>
      <c r="B5686">
        <v>2142090</v>
      </c>
      <c r="C5686">
        <v>505960</v>
      </c>
      <c r="D5686">
        <v>2516000</v>
      </c>
      <c r="E5686">
        <v>2952320</v>
      </c>
      <c r="F5686" s="4">
        <f t="shared" si="88"/>
        <v>1991426.6666666667</v>
      </c>
    </row>
    <row r="5687" spans="1:6" x14ac:dyDescent="0.3">
      <c r="A5687" t="s">
        <v>6551</v>
      </c>
      <c r="B5687">
        <v>1294000</v>
      </c>
      <c r="C5687">
        <v>2256080</v>
      </c>
      <c r="D5687">
        <v>3448060</v>
      </c>
      <c r="E5687">
        <v>8640050</v>
      </c>
      <c r="F5687" s="4">
        <f t="shared" si="88"/>
        <v>4781396.666666667</v>
      </c>
    </row>
    <row r="5688" spans="1:6" x14ac:dyDescent="0.3">
      <c r="A5688" t="s">
        <v>6552</v>
      </c>
      <c r="B5688">
        <v>2000180</v>
      </c>
      <c r="C5688">
        <v>5292240</v>
      </c>
      <c r="D5688">
        <v>825910</v>
      </c>
      <c r="E5688">
        <v>2170000</v>
      </c>
      <c r="F5688" s="4">
        <f t="shared" si="88"/>
        <v>2762716.6666666665</v>
      </c>
    </row>
    <row r="5689" spans="1:6" x14ac:dyDescent="0.3">
      <c r="A5689" t="s">
        <v>6553</v>
      </c>
      <c r="B5689">
        <v>2702700</v>
      </c>
      <c r="C5689">
        <v>4322400</v>
      </c>
      <c r="D5689">
        <v>4534800</v>
      </c>
      <c r="E5689">
        <v>7120130</v>
      </c>
      <c r="F5689" s="4">
        <f t="shared" si="88"/>
        <v>5325776.666666667</v>
      </c>
    </row>
    <row r="5690" spans="1:6" x14ac:dyDescent="0.3">
      <c r="A5690" t="s">
        <v>6554</v>
      </c>
      <c r="B5690">
        <v>0</v>
      </c>
      <c r="C5690">
        <v>482300</v>
      </c>
      <c r="D5690">
        <v>677040</v>
      </c>
      <c r="E5690">
        <v>1096680</v>
      </c>
      <c r="F5690" s="4">
        <f t="shared" si="88"/>
        <v>752006.66666666663</v>
      </c>
    </row>
    <row r="5691" spans="1:6" x14ac:dyDescent="0.3">
      <c r="A5691" t="s">
        <v>6555</v>
      </c>
      <c r="B5691">
        <v>3572500</v>
      </c>
      <c r="C5691">
        <v>4200000</v>
      </c>
      <c r="D5691">
        <v>7425600</v>
      </c>
      <c r="E5691">
        <v>6769180</v>
      </c>
      <c r="F5691" s="4">
        <f t="shared" si="88"/>
        <v>6131593.333333333</v>
      </c>
    </row>
    <row r="5692" spans="1:6" x14ac:dyDescent="0.3">
      <c r="A5692" t="s">
        <v>6556</v>
      </c>
      <c r="B5692">
        <v>0</v>
      </c>
      <c r="C5692">
        <v>370000</v>
      </c>
      <c r="D5692">
        <v>0</v>
      </c>
      <c r="E5692">
        <v>565920</v>
      </c>
      <c r="F5692" s="4">
        <f t="shared" si="88"/>
        <v>311973.33333333331</v>
      </c>
    </row>
    <row r="5693" spans="1:6" x14ac:dyDescent="0.3">
      <c r="A5693" t="s">
        <v>6557</v>
      </c>
      <c r="B5693">
        <v>0</v>
      </c>
      <c r="C5693">
        <v>1688050</v>
      </c>
      <c r="D5693">
        <v>2376550</v>
      </c>
      <c r="E5693">
        <v>1599150</v>
      </c>
      <c r="F5693" s="4">
        <f t="shared" si="88"/>
        <v>1887916.6666666667</v>
      </c>
    </row>
    <row r="5694" spans="1:6" x14ac:dyDescent="0.3">
      <c r="A5694" t="s">
        <v>6558</v>
      </c>
      <c r="B5694">
        <v>0</v>
      </c>
      <c r="C5694">
        <v>637140</v>
      </c>
      <c r="D5694">
        <v>1850000</v>
      </c>
      <c r="E5694">
        <v>2472980</v>
      </c>
      <c r="F5694" s="4">
        <f t="shared" si="88"/>
        <v>1653373.3333333333</v>
      </c>
    </row>
    <row r="5695" spans="1:6" x14ac:dyDescent="0.3">
      <c r="A5695" t="s">
        <v>6559</v>
      </c>
      <c r="B5695">
        <v>9510030</v>
      </c>
      <c r="C5695">
        <v>9352650</v>
      </c>
      <c r="D5695">
        <v>2078080</v>
      </c>
      <c r="E5695">
        <v>4050470</v>
      </c>
      <c r="F5695" s="4">
        <f t="shared" si="88"/>
        <v>5160400</v>
      </c>
    </row>
    <row r="5696" spans="1:6" x14ac:dyDescent="0.3">
      <c r="A5696" t="s">
        <v>6560</v>
      </c>
      <c r="B5696">
        <v>0</v>
      </c>
      <c r="C5696">
        <v>0</v>
      </c>
      <c r="D5696">
        <v>510510</v>
      </c>
      <c r="E5696">
        <v>425880</v>
      </c>
      <c r="F5696" s="4">
        <f t="shared" si="88"/>
        <v>312130</v>
      </c>
    </row>
    <row r="5697" spans="1:6" x14ac:dyDescent="0.3">
      <c r="A5697" t="s">
        <v>6561</v>
      </c>
      <c r="B5697">
        <v>370000</v>
      </c>
      <c r="C5697">
        <v>689400</v>
      </c>
      <c r="D5697">
        <v>581490</v>
      </c>
      <c r="E5697">
        <v>1190000</v>
      </c>
      <c r="F5697" s="4">
        <f t="shared" si="88"/>
        <v>820296.66666666663</v>
      </c>
    </row>
    <row r="5698" spans="1:6" x14ac:dyDescent="0.3">
      <c r="A5698" t="s">
        <v>6562</v>
      </c>
      <c r="B5698">
        <v>0</v>
      </c>
      <c r="C5698">
        <v>830600</v>
      </c>
      <c r="D5698">
        <v>0</v>
      </c>
      <c r="E5698">
        <v>0</v>
      </c>
      <c r="F5698" s="4">
        <f t="shared" si="88"/>
        <v>276866.66666666669</v>
      </c>
    </row>
    <row r="5699" spans="1:6" x14ac:dyDescent="0.3">
      <c r="A5699" t="s">
        <v>6563</v>
      </c>
      <c r="B5699">
        <v>8080630</v>
      </c>
      <c r="C5699">
        <v>14710810</v>
      </c>
      <c r="D5699">
        <v>9024800</v>
      </c>
      <c r="E5699">
        <v>4247720</v>
      </c>
      <c r="F5699" s="4">
        <f t="shared" ref="F5699:F5762" si="89">SUM(C5699:E5699)/3</f>
        <v>9327776.666666666</v>
      </c>
    </row>
    <row r="5700" spans="1:6" x14ac:dyDescent="0.3">
      <c r="A5700" t="s">
        <v>6564</v>
      </c>
      <c r="B5700">
        <v>0</v>
      </c>
      <c r="C5700">
        <v>0</v>
      </c>
      <c r="D5700">
        <v>1184640</v>
      </c>
      <c r="E5700">
        <v>0</v>
      </c>
      <c r="F5700" s="4">
        <f t="shared" si="89"/>
        <v>394880</v>
      </c>
    </row>
    <row r="5701" spans="1:6" x14ac:dyDescent="0.3">
      <c r="A5701" t="s">
        <v>6565</v>
      </c>
      <c r="B5701">
        <v>0</v>
      </c>
      <c r="C5701">
        <v>384000</v>
      </c>
      <c r="D5701">
        <v>644640</v>
      </c>
      <c r="E5701">
        <v>450560</v>
      </c>
      <c r="F5701" s="4">
        <f t="shared" si="89"/>
        <v>493066.66666666669</v>
      </c>
    </row>
    <row r="5702" spans="1:6" x14ac:dyDescent="0.3">
      <c r="A5702" t="s">
        <v>6566</v>
      </c>
      <c r="B5702">
        <v>160000</v>
      </c>
      <c r="C5702">
        <v>736440</v>
      </c>
      <c r="D5702">
        <v>3309000</v>
      </c>
      <c r="E5702">
        <v>299390</v>
      </c>
      <c r="F5702" s="4">
        <f t="shared" si="89"/>
        <v>1448276.6666666667</v>
      </c>
    </row>
    <row r="5703" spans="1:6" x14ac:dyDescent="0.3">
      <c r="A5703" t="s">
        <v>6567</v>
      </c>
      <c r="B5703">
        <v>2996300</v>
      </c>
      <c r="C5703">
        <v>1828190</v>
      </c>
      <c r="D5703">
        <v>0</v>
      </c>
      <c r="E5703">
        <v>762360</v>
      </c>
      <c r="F5703" s="4">
        <f t="shared" si="89"/>
        <v>863516.66666666663</v>
      </c>
    </row>
    <row r="5704" spans="1:6" x14ac:dyDescent="0.3">
      <c r="A5704" t="s">
        <v>6568</v>
      </c>
      <c r="B5704">
        <v>8115240</v>
      </c>
      <c r="C5704">
        <v>4939290</v>
      </c>
      <c r="D5704">
        <v>4582760</v>
      </c>
      <c r="E5704">
        <v>9434250</v>
      </c>
      <c r="F5704" s="4">
        <f t="shared" si="89"/>
        <v>6318766.666666667</v>
      </c>
    </row>
    <row r="5705" spans="1:6" x14ac:dyDescent="0.3">
      <c r="A5705" t="s">
        <v>6569</v>
      </c>
      <c r="B5705">
        <v>0</v>
      </c>
      <c r="C5705">
        <v>633200</v>
      </c>
      <c r="D5705">
        <v>679400</v>
      </c>
      <c r="E5705">
        <v>453280</v>
      </c>
      <c r="F5705" s="4">
        <f t="shared" si="89"/>
        <v>588626.66666666663</v>
      </c>
    </row>
    <row r="5706" spans="1:6" x14ac:dyDescent="0.3">
      <c r="A5706" t="s">
        <v>6570</v>
      </c>
      <c r="B5706">
        <v>391300</v>
      </c>
      <c r="C5706">
        <v>907820</v>
      </c>
      <c r="D5706">
        <v>628440</v>
      </c>
      <c r="E5706">
        <v>3398890</v>
      </c>
      <c r="F5706" s="4">
        <f t="shared" si="89"/>
        <v>1645050</v>
      </c>
    </row>
    <row r="5707" spans="1:6" x14ac:dyDescent="0.3">
      <c r="A5707" t="s">
        <v>6571</v>
      </c>
      <c r="B5707">
        <v>0</v>
      </c>
      <c r="C5707">
        <v>1031940</v>
      </c>
      <c r="D5707">
        <v>935020</v>
      </c>
      <c r="E5707">
        <v>0</v>
      </c>
      <c r="F5707" s="4">
        <f t="shared" si="89"/>
        <v>655653.33333333337</v>
      </c>
    </row>
    <row r="5708" spans="1:6" x14ac:dyDescent="0.3">
      <c r="A5708" t="s">
        <v>6572</v>
      </c>
      <c r="B5708">
        <v>0</v>
      </c>
      <c r="C5708">
        <v>1485010</v>
      </c>
      <c r="D5708">
        <v>469200</v>
      </c>
      <c r="E5708">
        <v>839200</v>
      </c>
      <c r="F5708" s="4">
        <f t="shared" si="89"/>
        <v>931136.66666666663</v>
      </c>
    </row>
    <row r="5709" spans="1:6" x14ac:dyDescent="0.3">
      <c r="A5709" t="s">
        <v>6573</v>
      </c>
      <c r="B5709">
        <v>2485820</v>
      </c>
      <c r="C5709">
        <v>2808370</v>
      </c>
      <c r="D5709">
        <v>3045310</v>
      </c>
      <c r="E5709">
        <v>2567800</v>
      </c>
      <c r="F5709" s="4">
        <f t="shared" si="89"/>
        <v>2807160</v>
      </c>
    </row>
    <row r="5710" spans="1:6" x14ac:dyDescent="0.3">
      <c r="A5710" t="s">
        <v>6574</v>
      </c>
      <c r="B5710">
        <v>370000</v>
      </c>
      <c r="C5710">
        <v>734370</v>
      </c>
      <c r="D5710">
        <v>349000</v>
      </c>
      <c r="E5710">
        <v>424060</v>
      </c>
      <c r="F5710" s="4">
        <f t="shared" si="89"/>
        <v>502476.66666666669</v>
      </c>
    </row>
    <row r="5711" spans="1:6" x14ac:dyDescent="0.3">
      <c r="A5711" t="s">
        <v>6575</v>
      </c>
      <c r="B5711">
        <v>0</v>
      </c>
      <c r="C5711">
        <v>1036490</v>
      </c>
      <c r="D5711">
        <v>0</v>
      </c>
      <c r="E5711">
        <v>0</v>
      </c>
      <c r="F5711" s="4">
        <f t="shared" si="89"/>
        <v>345496.66666666669</v>
      </c>
    </row>
    <row r="5712" spans="1:6" x14ac:dyDescent="0.3">
      <c r="A5712" t="s">
        <v>6576</v>
      </c>
      <c r="B5712">
        <v>382200</v>
      </c>
      <c r="C5712">
        <v>0</v>
      </c>
      <c r="D5712">
        <v>531600</v>
      </c>
      <c r="E5712">
        <v>0</v>
      </c>
      <c r="F5712" s="4">
        <f t="shared" si="89"/>
        <v>177200</v>
      </c>
    </row>
    <row r="5713" spans="1:6" x14ac:dyDescent="0.3">
      <c r="A5713" t="s">
        <v>6577</v>
      </c>
      <c r="B5713">
        <v>458640</v>
      </c>
      <c r="C5713">
        <v>705250</v>
      </c>
      <c r="D5713">
        <v>0</v>
      </c>
      <c r="E5713">
        <v>0</v>
      </c>
      <c r="F5713" s="4">
        <f t="shared" si="89"/>
        <v>235083.33333333334</v>
      </c>
    </row>
    <row r="5714" spans="1:6" x14ac:dyDescent="0.3">
      <c r="A5714" t="s">
        <v>992</v>
      </c>
      <c r="B5714">
        <v>306000</v>
      </c>
      <c r="C5714">
        <v>0</v>
      </c>
      <c r="D5714">
        <v>349000</v>
      </c>
      <c r="E5714">
        <v>0</v>
      </c>
      <c r="F5714" s="4">
        <f t="shared" si="89"/>
        <v>116333.33333333333</v>
      </c>
    </row>
    <row r="5715" spans="1:6" x14ac:dyDescent="0.3">
      <c r="A5715" t="s">
        <v>6578</v>
      </c>
      <c r="B5715">
        <v>903320</v>
      </c>
      <c r="C5715">
        <v>1198300</v>
      </c>
      <c r="D5715">
        <v>3813080</v>
      </c>
      <c r="E5715">
        <v>1407260</v>
      </c>
      <c r="F5715" s="4">
        <f t="shared" si="89"/>
        <v>2139546.6666666665</v>
      </c>
    </row>
    <row r="5716" spans="1:6" x14ac:dyDescent="0.3">
      <c r="A5716" t="s">
        <v>6579</v>
      </c>
      <c r="B5716">
        <v>0</v>
      </c>
      <c r="C5716">
        <v>2010000</v>
      </c>
      <c r="D5716">
        <v>2056440</v>
      </c>
      <c r="E5716">
        <v>2027120</v>
      </c>
      <c r="F5716" s="4">
        <f t="shared" si="89"/>
        <v>2031186.6666666667</v>
      </c>
    </row>
    <row r="5717" spans="1:6" x14ac:dyDescent="0.3">
      <c r="A5717" t="s">
        <v>6580</v>
      </c>
      <c r="B5717">
        <v>389110</v>
      </c>
      <c r="C5717">
        <v>552000</v>
      </c>
      <c r="D5717">
        <v>0</v>
      </c>
      <c r="E5717">
        <v>0</v>
      </c>
      <c r="F5717" s="4">
        <f t="shared" si="89"/>
        <v>184000</v>
      </c>
    </row>
    <row r="5718" spans="1:6" x14ac:dyDescent="0.3">
      <c r="A5718" t="s">
        <v>6581</v>
      </c>
      <c r="B5718">
        <v>0</v>
      </c>
      <c r="C5718">
        <v>880860</v>
      </c>
      <c r="D5718">
        <v>191100</v>
      </c>
      <c r="E5718">
        <v>386000</v>
      </c>
      <c r="F5718" s="4">
        <f t="shared" si="89"/>
        <v>485986.66666666669</v>
      </c>
    </row>
    <row r="5719" spans="1:6" x14ac:dyDescent="0.3">
      <c r="A5719" t="s">
        <v>6582</v>
      </c>
      <c r="B5719">
        <v>679400</v>
      </c>
      <c r="C5719">
        <v>0</v>
      </c>
      <c r="D5719">
        <v>0</v>
      </c>
      <c r="E5719">
        <v>0</v>
      </c>
      <c r="F5719" s="4">
        <f t="shared" si="89"/>
        <v>0</v>
      </c>
    </row>
    <row r="5720" spans="1:6" x14ac:dyDescent="0.3">
      <c r="A5720" t="s">
        <v>6583</v>
      </c>
      <c r="B5720">
        <v>1312520</v>
      </c>
      <c r="C5720">
        <v>646800</v>
      </c>
      <c r="D5720">
        <v>634850</v>
      </c>
      <c r="E5720">
        <v>2014860</v>
      </c>
      <c r="F5720" s="4">
        <f t="shared" si="89"/>
        <v>1098836.6666666667</v>
      </c>
    </row>
    <row r="5721" spans="1:6" x14ac:dyDescent="0.3">
      <c r="A5721" t="s">
        <v>6584</v>
      </c>
      <c r="B5721">
        <v>271000</v>
      </c>
      <c r="C5721">
        <v>2046220</v>
      </c>
      <c r="D5721">
        <v>2238490</v>
      </c>
      <c r="E5721">
        <v>2066700</v>
      </c>
      <c r="F5721" s="4">
        <f t="shared" si="89"/>
        <v>2117136.6666666665</v>
      </c>
    </row>
    <row r="5722" spans="1:6" x14ac:dyDescent="0.3">
      <c r="A5722" t="s">
        <v>6585</v>
      </c>
      <c r="B5722">
        <v>573300</v>
      </c>
      <c r="C5722">
        <v>2144500</v>
      </c>
      <c r="D5722">
        <v>0</v>
      </c>
      <c r="E5722">
        <v>0</v>
      </c>
      <c r="F5722" s="4">
        <f t="shared" si="89"/>
        <v>714833.33333333337</v>
      </c>
    </row>
    <row r="5723" spans="1:6" x14ac:dyDescent="0.3">
      <c r="A5723" t="s">
        <v>6586</v>
      </c>
      <c r="B5723">
        <v>0</v>
      </c>
      <c r="C5723">
        <v>1320410</v>
      </c>
      <c r="D5723">
        <v>1073800</v>
      </c>
      <c r="E5723">
        <v>1208480</v>
      </c>
      <c r="F5723" s="4">
        <f t="shared" si="89"/>
        <v>1200896.6666666667</v>
      </c>
    </row>
    <row r="5724" spans="1:6" x14ac:dyDescent="0.3">
      <c r="A5724" t="s">
        <v>6587</v>
      </c>
      <c r="B5724">
        <v>1545220</v>
      </c>
      <c r="C5724">
        <v>0</v>
      </c>
      <c r="D5724">
        <v>499220</v>
      </c>
      <c r="E5724">
        <v>2167030</v>
      </c>
      <c r="F5724" s="4">
        <f t="shared" si="89"/>
        <v>888750</v>
      </c>
    </row>
    <row r="5725" spans="1:6" x14ac:dyDescent="0.3">
      <c r="A5725" t="s">
        <v>6588</v>
      </c>
      <c r="B5725">
        <v>0</v>
      </c>
      <c r="C5725">
        <v>955500</v>
      </c>
      <c r="D5725">
        <v>0</v>
      </c>
      <c r="E5725">
        <v>1404750</v>
      </c>
      <c r="F5725" s="4">
        <f t="shared" si="89"/>
        <v>786750</v>
      </c>
    </row>
    <row r="5726" spans="1:6" x14ac:dyDescent="0.3">
      <c r="A5726" t="s">
        <v>6589</v>
      </c>
      <c r="B5726">
        <v>906400</v>
      </c>
      <c r="C5726">
        <v>0</v>
      </c>
      <c r="D5726">
        <v>3506000</v>
      </c>
      <c r="E5726">
        <v>2067640</v>
      </c>
      <c r="F5726" s="4">
        <f t="shared" si="89"/>
        <v>1857880</v>
      </c>
    </row>
    <row r="5727" spans="1:6" x14ac:dyDescent="0.3">
      <c r="A5727" t="s">
        <v>6590</v>
      </c>
      <c r="B5727">
        <v>1121940</v>
      </c>
      <c r="C5727">
        <v>2050570</v>
      </c>
      <c r="D5727">
        <v>2053440</v>
      </c>
      <c r="E5727">
        <v>2158280</v>
      </c>
      <c r="F5727" s="4">
        <f t="shared" si="89"/>
        <v>2087430</v>
      </c>
    </row>
    <row r="5728" spans="1:6" x14ac:dyDescent="0.3">
      <c r="A5728" t="s">
        <v>6591</v>
      </c>
      <c r="B5728">
        <v>2416190</v>
      </c>
      <c r="C5728">
        <v>3286820</v>
      </c>
      <c r="D5728">
        <v>6116210</v>
      </c>
      <c r="E5728">
        <v>6758790</v>
      </c>
      <c r="F5728" s="4">
        <f t="shared" si="89"/>
        <v>5387273.333333333</v>
      </c>
    </row>
    <row r="5729" spans="1:6" x14ac:dyDescent="0.3">
      <c r="A5729" t="s">
        <v>6592</v>
      </c>
      <c r="B5729">
        <v>1146600</v>
      </c>
      <c r="C5729">
        <v>1799410</v>
      </c>
      <c r="D5729">
        <v>13978070</v>
      </c>
      <c r="E5729">
        <v>20543350</v>
      </c>
      <c r="F5729" s="4">
        <f t="shared" si="89"/>
        <v>12106943.333333334</v>
      </c>
    </row>
    <row r="5730" spans="1:6" x14ac:dyDescent="0.3">
      <c r="A5730" t="s">
        <v>6593</v>
      </c>
      <c r="B5730">
        <v>2160510</v>
      </c>
      <c r="C5730">
        <v>5357510</v>
      </c>
      <c r="D5730">
        <v>2059330</v>
      </c>
      <c r="E5730">
        <v>2639910</v>
      </c>
      <c r="F5730" s="4">
        <f t="shared" si="89"/>
        <v>3352250</v>
      </c>
    </row>
    <row r="5731" spans="1:6" x14ac:dyDescent="0.3">
      <c r="A5731" t="s">
        <v>6594</v>
      </c>
      <c r="B5731">
        <v>0</v>
      </c>
      <c r="C5731">
        <v>3221000</v>
      </c>
      <c r="D5731">
        <v>0</v>
      </c>
      <c r="E5731">
        <v>0</v>
      </c>
      <c r="F5731" s="4">
        <f t="shared" si="89"/>
        <v>1073666.6666666667</v>
      </c>
    </row>
    <row r="5732" spans="1:6" x14ac:dyDescent="0.3">
      <c r="A5732" t="s">
        <v>6595</v>
      </c>
      <c r="B5732">
        <v>520520</v>
      </c>
      <c r="C5732">
        <v>6040770</v>
      </c>
      <c r="D5732">
        <v>6456450</v>
      </c>
      <c r="E5732">
        <v>6134750</v>
      </c>
      <c r="F5732" s="4">
        <f t="shared" si="89"/>
        <v>6210656.666666667</v>
      </c>
    </row>
    <row r="5733" spans="1:6" x14ac:dyDescent="0.3">
      <c r="A5733" t="s">
        <v>949</v>
      </c>
      <c r="B5733">
        <v>0</v>
      </c>
      <c r="C5733">
        <v>2823730</v>
      </c>
      <c r="D5733">
        <v>0</v>
      </c>
      <c r="E5733">
        <v>0</v>
      </c>
      <c r="F5733" s="4">
        <f t="shared" si="89"/>
        <v>941243.33333333337</v>
      </c>
    </row>
    <row r="5734" spans="1:6" x14ac:dyDescent="0.3">
      <c r="A5734" t="s">
        <v>6596</v>
      </c>
      <c r="B5734">
        <v>1236800</v>
      </c>
      <c r="C5734">
        <v>720720</v>
      </c>
      <c r="D5734">
        <v>837200</v>
      </c>
      <c r="E5734">
        <v>0</v>
      </c>
      <c r="F5734" s="4">
        <f t="shared" si="89"/>
        <v>519306.66666666669</v>
      </c>
    </row>
    <row r="5735" spans="1:6" x14ac:dyDescent="0.3">
      <c r="A5735" t="s">
        <v>6597</v>
      </c>
      <c r="B5735">
        <v>644280</v>
      </c>
      <c r="C5735">
        <v>3104390</v>
      </c>
      <c r="D5735">
        <v>0</v>
      </c>
      <c r="E5735">
        <v>282100</v>
      </c>
      <c r="F5735" s="4">
        <f t="shared" si="89"/>
        <v>1128830</v>
      </c>
    </row>
    <row r="5736" spans="1:6" x14ac:dyDescent="0.3">
      <c r="A5736" t="s">
        <v>6598</v>
      </c>
      <c r="B5736">
        <v>2055730</v>
      </c>
      <c r="C5736">
        <v>273000</v>
      </c>
      <c r="D5736">
        <v>2111000</v>
      </c>
      <c r="E5736">
        <v>2074295</v>
      </c>
      <c r="F5736" s="4">
        <f t="shared" si="89"/>
        <v>1486098.3333333333</v>
      </c>
    </row>
    <row r="5737" spans="1:6" x14ac:dyDescent="0.3">
      <c r="A5737" t="s">
        <v>6599</v>
      </c>
      <c r="B5737">
        <v>1713250</v>
      </c>
      <c r="C5737">
        <v>853580</v>
      </c>
      <c r="D5737">
        <v>4052960</v>
      </c>
      <c r="E5737">
        <v>1874420</v>
      </c>
      <c r="F5737" s="4">
        <f t="shared" si="89"/>
        <v>2260320</v>
      </c>
    </row>
    <row r="5738" spans="1:6" x14ac:dyDescent="0.3">
      <c r="A5738" t="s">
        <v>6600</v>
      </c>
      <c r="B5738">
        <v>2224970</v>
      </c>
      <c r="C5738">
        <v>2984650</v>
      </c>
      <c r="D5738">
        <v>6804250</v>
      </c>
      <c r="E5738">
        <v>3680400</v>
      </c>
      <c r="F5738" s="4">
        <f t="shared" si="89"/>
        <v>4489766.666666667</v>
      </c>
    </row>
    <row r="5739" spans="1:6" x14ac:dyDescent="0.3">
      <c r="A5739" t="s">
        <v>6601</v>
      </c>
      <c r="B5739">
        <v>0</v>
      </c>
      <c r="C5739">
        <v>270000</v>
      </c>
      <c r="D5739">
        <v>1376100</v>
      </c>
      <c r="E5739">
        <v>1560650</v>
      </c>
      <c r="F5739" s="4">
        <f t="shared" si="89"/>
        <v>1068916.6666666667</v>
      </c>
    </row>
    <row r="5740" spans="1:6" x14ac:dyDescent="0.3">
      <c r="A5740" t="s">
        <v>6602</v>
      </c>
      <c r="B5740">
        <v>0</v>
      </c>
      <c r="C5740">
        <v>3186820</v>
      </c>
      <c r="D5740">
        <v>2261900</v>
      </c>
      <c r="E5740">
        <v>4669680</v>
      </c>
      <c r="F5740" s="4">
        <f t="shared" si="89"/>
        <v>3372800</v>
      </c>
    </row>
    <row r="5741" spans="1:6" x14ac:dyDescent="0.3">
      <c r="A5741" t="s">
        <v>668</v>
      </c>
      <c r="B5741">
        <v>725400</v>
      </c>
      <c r="C5741">
        <v>875920</v>
      </c>
      <c r="D5741">
        <v>990920</v>
      </c>
      <c r="E5741">
        <v>185640</v>
      </c>
      <c r="F5741" s="4">
        <f t="shared" si="89"/>
        <v>684160</v>
      </c>
    </row>
    <row r="5742" spans="1:6" x14ac:dyDescent="0.3">
      <c r="A5742" t="s">
        <v>6603</v>
      </c>
      <c r="B5742">
        <v>0</v>
      </c>
      <c r="C5742">
        <v>0</v>
      </c>
      <c r="D5742">
        <v>946550</v>
      </c>
      <c r="E5742">
        <v>0</v>
      </c>
      <c r="F5742" s="4">
        <f t="shared" si="89"/>
        <v>315516.66666666669</v>
      </c>
    </row>
    <row r="5743" spans="1:6" x14ac:dyDescent="0.3">
      <c r="A5743" t="s">
        <v>6604</v>
      </c>
      <c r="B5743">
        <v>1494800</v>
      </c>
      <c r="C5743">
        <v>1090600</v>
      </c>
      <c r="D5743">
        <v>1115440</v>
      </c>
      <c r="E5743">
        <v>7005020</v>
      </c>
      <c r="F5743" s="4">
        <f t="shared" si="89"/>
        <v>3070353.3333333335</v>
      </c>
    </row>
    <row r="5744" spans="1:6" x14ac:dyDescent="0.3">
      <c r="A5744" t="s">
        <v>6605</v>
      </c>
      <c r="B5744">
        <v>0</v>
      </c>
      <c r="C5744">
        <v>612200</v>
      </c>
      <c r="D5744">
        <v>0</v>
      </c>
      <c r="E5744">
        <v>0</v>
      </c>
      <c r="F5744" s="4">
        <f t="shared" si="89"/>
        <v>204066.66666666666</v>
      </c>
    </row>
    <row r="5745" spans="1:6" x14ac:dyDescent="0.3">
      <c r="A5745" t="s">
        <v>6606</v>
      </c>
      <c r="B5745">
        <v>2501270</v>
      </c>
      <c r="C5745">
        <v>2808960</v>
      </c>
      <c r="D5745">
        <v>3140750</v>
      </c>
      <c r="E5745">
        <v>5039630</v>
      </c>
      <c r="F5745" s="4">
        <f t="shared" si="89"/>
        <v>3663113.3333333335</v>
      </c>
    </row>
    <row r="5746" spans="1:6" x14ac:dyDescent="0.3">
      <c r="A5746" t="s">
        <v>6607</v>
      </c>
      <c r="B5746">
        <v>555000</v>
      </c>
      <c r="C5746">
        <v>2250430</v>
      </c>
      <c r="D5746">
        <v>313950</v>
      </c>
      <c r="E5746">
        <v>886500</v>
      </c>
      <c r="F5746" s="4">
        <f t="shared" si="89"/>
        <v>1150293.3333333333</v>
      </c>
    </row>
    <row r="5747" spans="1:6" x14ac:dyDescent="0.3">
      <c r="A5747" t="s">
        <v>6608</v>
      </c>
      <c r="B5747">
        <v>650000</v>
      </c>
      <c r="C5747">
        <v>2281200</v>
      </c>
      <c r="D5747">
        <v>2180200</v>
      </c>
      <c r="E5747">
        <v>0</v>
      </c>
      <c r="F5747" s="4">
        <f t="shared" si="89"/>
        <v>1487133.3333333333</v>
      </c>
    </row>
    <row r="5748" spans="1:6" x14ac:dyDescent="0.3">
      <c r="A5748" t="s">
        <v>6609</v>
      </c>
      <c r="B5748">
        <v>734200</v>
      </c>
      <c r="C5748">
        <v>1861700</v>
      </c>
      <c r="D5748">
        <v>596700</v>
      </c>
      <c r="E5748">
        <v>2308250</v>
      </c>
      <c r="F5748" s="4">
        <f t="shared" si="89"/>
        <v>1588883.3333333333</v>
      </c>
    </row>
    <row r="5749" spans="1:6" x14ac:dyDescent="0.3">
      <c r="A5749" t="s">
        <v>6610</v>
      </c>
      <c r="B5749">
        <v>18676430</v>
      </c>
      <c r="C5749">
        <v>25967570</v>
      </c>
      <c r="D5749">
        <v>27203920</v>
      </c>
      <c r="E5749">
        <v>18451850</v>
      </c>
      <c r="F5749" s="4">
        <f t="shared" si="89"/>
        <v>23874446.666666668</v>
      </c>
    </row>
    <row r="5750" spans="1:6" x14ac:dyDescent="0.3">
      <c r="A5750" t="s">
        <v>6611</v>
      </c>
      <c r="B5750">
        <v>0</v>
      </c>
      <c r="C5750">
        <v>823200</v>
      </c>
      <c r="D5750">
        <v>384020</v>
      </c>
      <c r="E5750">
        <v>0</v>
      </c>
      <c r="F5750" s="4">
        <f t="shared" si="89"/>
        <v>402406.66666666669</v>
      </c>
    </row>
    <row r="5751" spans="1:6" x14ac:dyDescent="0.3">
      <c r="A5751" t="s">
        <v>6612</v>
      </c>
      <c r="B5751">
        <v>573300</v>
      </c>
      <c r="C5751">
        <v>0</v>
      </c>
      <c r="D5751">
        <v>149400</v>
      </c>
      <c r="E5751">
        <v>382200</v>
      </c>
      <c r="F5751" s="4">
        <f t="shared" si="89"/>
        <v>177200</v>
      </c>
    </row>
    <row r="5752" spans="1:6" x14ac:dyDescent="0.3">
      <c r="A5752" t="s">
        <v>6613</v>
      </c>
      <c r="B5752">
        <v>641000</v>
      </c>
      <c r="C5752">
        <v>775190</v>
      </c>
      <c r="D5752">
        <v>672460</v>
      </c>
      <c r="E5752">
        <v>386000</v>
      </c>
      <c r="F5752" s="4">
        <f t="shared" si="89"/>
        <v>611216.66666666663</v>
      </c>
    </row>
    <row r="5753" spans="1:6" x14ac:dyDescent="0.3">
      <c r="A5753" t="s">
        <v>6614</v>
      </c>
      <c r="B5753">
        <v>291200</v>
      </c>
      <c r="C5753">
        <v>0</v>
      </c>
      <c r="D5753">
        <v>0</v>
      </c>
      <c r="E5753">
        <v>0</v>
      </c>
      <c r="F5753" s="4">
        <f t="shared" si="89"/>
        <v>0</v>
      </c>
    </row>
    <row r="5754" spans="1:6" x14ac:dyDescent="0.3">
      <c r="A5754" t="s">
        <v>6615</v>
      </c>
      <c r="B5754">
        <v>13342840</v>
      </c>
      <c r="C5754">
        <v>4218570</v>
      </c>
      <c r="D5754">
        <v>5105580</v>
      </c>
      <c r="E5754">
        <v>27904650</v>
      </c>
      <c r="F5754" s="4">
        <f t="shared" si="89"/>
        <v>12409600</v>
      </c>
    </row>
    <row r="5755" spans="1:6" x14ac:dyDescent="0.3">
      <c r="A5755" t="s">
        <v>6616</v>
      </c>
      <c r="B5755">
        <v>12785960</v>
      </c>
      <c r="C5755">
        <v>12633620</v>
      </c>
      <c r="D5755">
        <v>20989460</v>
      </c>
      <c r="E5755">
        <v>14253460</v>
      </c>
      <c r="F5755" s="4">
        <f t="shared" si="89"/>
        <v>15958846.666666666</v>
      </c>
    </row>
    <row r="5756" spans="1:6" x14ac:dyDescent="0.3">
      <c r="A5756" t="s">
        <v>6617</v>
      </c>
      <c r="B5756">
        <v>5258000</v>
      </c>
      <c r="C5756">
        <v>6316080</v>
      </c>
      <c r="D5756">
        <v>2051920</v>
      </c>
      <c r="E5756">
        <v>7147425</v>
      </c>
      <c r="F5756" s="4">
        <f t="shared" si="89"/>
        <v>5171808.333333333</v>
      </c>
    </row>
    <row r="5757" spans="1:6" x14ac:dyDescent="0.3">
      <c r="A5757" t="s">
        <v>6618</v>
      </c>
      <c r="B5757">
        <v>902720</v>
      </c>
      <c r="C5757">
        <v>2254070</v>
      </c>
      <c r="D5757">
        <v>2079230</v>
      </c>
      <c r="E5757">
        <v>4075270</v>
      </c>
      <c r="F5757" s="4">
        <f t="shared" si="89"/>
        <v>2802856.6666666665</v>
      </c>
    </row>
    <row r="5758" spans="1:6" x14ac:dyDescent="0.3">
      <c r="A5758" t="s">
        <v>6619</v>
      </c>
      <c r="B5758">
        <v>5901350</v>
      </c>
      <c r="C5758">
        <v>4896300</v>
      </c>
      <c r="D5758">
        <v>38943000</v>
      </c>
      <c r="E5758">
        <v>2371650</v>
      </c>
      <c r="F5758" s="4">
        <f t="shared" si="89"/>
        <v>15403650</v>
      </c>
    </row>
    <row r="5759" spans="1:6" x14ac:dyDescent="0.3">
      <c r="A5759" t="s">
        <v>6620</v>
      </c>
      <c r="B5759">
        <v>0</v>
      </c>
      <c r="C5759">
        <v>895440</v>
      </c>
      <c r="D5759">
        <v>316680</v>
      </c>
      <c r="E5759">
        <v>486850</v>
      </c>
      <c r="F5759" s="4">
        <f t="shared" si="89"/>
        <v>566323.33333333337</v>
      </c>
    </row>
    <row r="5760" spans="1:6" x14ac:dyDescent="0.3">
      <c r="A5760" t="s">
        <v>6621</v>
      </c>
      <c r="B5760">
        <v>1107800</v>
      </c>
      <c r="C5760">
        <v>0</v>
      </c>
      <c r="D5760">
        <v>2615098</v>
      </c>
      <c r="E5760">
        <v>804000</v>
      </c>
      <c r="F5760" s="4">
        <f t="shared" si="89"/>
        <v>1139699.3333333333</v>
      </c>
    </row>
    <row r="5761" spans="1:6" x14ac:dyDescent="0.3">
      <c r="A5761" t="s">
        <v>6622</v>
      </c>
      <c r="B5761">
        <v>0</v>
      </c>
      <c r="C5761">
        <v>726180</v>
      </c>
      <c r="D5761">
        <v>713440</v>
      </c>
      <c r="E5761">
        <v>224770</v>
      </c>
      <c r="F5761" s="4">
        <f t="shared" si="89"/>
        <v>554796.66666666663</v>
      </c>
    </row>
    <row r="5762" spans="1:6" x14ac:dyDescent="0.3">
      <c r="A5762" t="s">
        <v>6623</v>
      </c>
      <c r="B5762">
        <v>5187260</v>
      </c>
      <c r="C5762">
        <v>16622700</v>
      </c>
      <c r="D5762">
        <v>17890750</v>
      </c>
      <c r="E5762">
        <v>16857760</v>
      </c>
      <c r="F5762" s="4">
        <f t="shared" si="89"/>
        <v>17123736.666666668</v>
      </c>
    </row>
    <row r="5763" spans="1:6" x14ac:dyDescent="0.3">
      <c r="A5763" t="s">
        <v>6624</v>
      </c>
      <c r="B5763">
        <v>1496040</v>
      </c>
      <c r="C5763">
        <v>2298290</v>
      </c>
      <c r="D5763">
        <v>2422070</v>
      </c>
      <c r="E5763">
        <v>714000</v>
      </c>
      <c r="F5763" s="4">
        <f t="shared" ref="F5763:F5826" si="90">SUM(C5763:E5763)/3</f>
        <v>1811453.3333333333</v>
      </c>
    </row>
    <row r="5764" spans="1:6" x14ac:dyDescent="0.3">
      <c r="A5764" t="s">
        <v>6625</v>
      </c>
      <c r="B5764">
        <v>747110</v>
      </c>
      <c r="C5764">
        <v>1319500</v>
      </c>
      <c r="D5764">
        <v>322140</v>
      </c>
      <c r="E5764">
        <v>0</v>
      </c>
      <c r="F5764" s="4">
        <f t="shared" si="90"/>
        <v>547213.33333333337</v>
      </c>
    </row>
    <row r="5765" spans="1:6" x14ac:dyDescent="0.3">
      <c r="A5765" t="s">
        <v>6626</v>
      </c>
      <c r="B5765">
        <v>2374300</v>
      </c>
      <c r="C5765">
        <v>4912120</v>
      </c>
      <c r="D5765">
        <v>6205460</v>
      </c>
      <c r="E5765">
        <v>6546260</v>
      </c>
      <c r="F5765" s="4">
        <f t="shared" si="90"/>
        <v>5887946.666666667</v>
      </c>
    </row>
    <row r="5766" spans="1:6" x14ac:dyDescent="0.3">
      <c r="A5766" t="s">
        <v>6627</v>
      </c>
      <c r="B5766">
        <v>2852330</v>
      </c>
      <c r="C5766">
        <v>813540</v>
      </c>
      <c r="D5766">
        <v>675220</v>
      </c>
      <c r="E5766">
        <v>1526700</v>
      </c>
      <c r="F5766" s="4">
        <f t="shared" si="90"/>
        <v>1005153.3333333334</v>
      </c>
    </row>
    <row r="5767" spans="1:6" x14ac:dyDescent="0.3">
      <c r="A5767" t="s">
        <v>6628</v>
      </c>
      <c r="B5767">
        <v>619000</v>
      </c>
      <c r="C5767">
        <v>300300</v>
      </c>
      <c r="D5767">
        <v>0</v>
      </c>
      <c r="E5767">
        <v>0</v>
      </c>
      <c r="F5767" s="4">
        <f t="shared" si="90"/>
        <v>100100</v>
      </c>
    </row>
    <row r="5768" spans="1:6" x14ac:dyDescent="0.3">
      <c r="A5768" t="s">
        <v>6629</v>
      </c>
      <c r="B5768">
        <v>0</v>
      </c>
      <c r="C5768">
        <v>0</v>
      </c>
      <c r="D5768">
        <v>370000</v>
      </c>
      <c r="E5768">
        <v>0</v>
      </c>
      <c r="F5768" s="4">
        <f t="shared" si="90"/>
        <v>123333.33333333333</v>
      </c>
    </row>
    <row r="5769" spans="1:6" x14ac:dyDescent="0.3">
      <c r="A5769" t="s">
        <v>6630</v>
      </c>
      <c r="B5769">
        <v>0</v>
      </c>
      <c r="C5769">
        <v>0</v>
      </c>
      <c r="D5769">
        <v>754330</v>
      </c>
      <c r="E5769">
        <v>0</v>
      </c>
      <c r="F5769" s="4">
        <f t="shared" si="90"/>
        <v>251443.33333333334</v>
      </c>
    </row>
    <row r="5770" spans="1:6" x14ac:dyDescent="0.3">
      <c r="A5770" t="s">
        <v>6631</v>
      </c>
      <c r="B5770">
        <v>630400</v>
      </c>
      <c r="C5770">
        <v>2061260</v>
      </c>
      <c r="D5770">
        <v>2291380</v>
      </c>
      <c r="E5770">
        <v>2248710</v>
      </c>
      <c r="F5770" s="4">
        <f t="shared" si="90"/>
        <v>2200450</v>
      </c>
    </row>
    <row r="5771" spans="1:6" x14ac:dyDescent="0.3">
      <c r="A5771" t="s">
        <v>6632</v>
      </c>
      <c r="B5771">
        <v>0</v>
      </c>
      <c r="C5771">
        <v>387660</v>
      </c>
      <c r="D5771">
        <v>809750</v>
      </c>
      <c r="E5771">
        <v>516880</v>
      </c>
      <c r="F5771" s="4">
        <f t="shared" si="90"/>
        <v>571430</v>
      </c>
    </row>
    <row r="5772" spans="1:6" x14ac:dyDescent="0.3">
      <c r="A5772" t="s">
        <v>6633</v>
      </c>
      <c r="B5772">
        <v>0</v>
      </c>
      <c r="C5772">
        <v>0</v>
      </c>
      <c r="D5772">
        <v>740000</v>
      </c>
      <c r="E5772">
        <v>0</v>
      </c>
      <c r="F5772" s="4">
        <f t="shared" si="90"/>
        <v>246666.66666666666</v>
      </c>
    </row>
    <row r="5773" spans="1:6" x14ac:dyDescent="0.3">
      <c r="A5773" t="s">
        <v>6634</v>
      </c>
      <c r="B5773">
        <v>5952000</v>
      </c>
      <c r="C5773">
        <v>3896940</v>
      </c>
      <c r="D5773">
        <v>4112630</v>
      </c>
      <c r="E5773">
        <v>4486180</v>
      </c>
      <c r="F5773" s="4">
        <f t="shared" si="90"/>
        <v>4165250</v>
      </c>
    </row>
    <row r="5774" spans="1:6" x14ac:dyDescent="0.3">
      <c r="A5774" t="s">
        <v>6635</v>
      </c>
      <c r="B5774">
        <v>9690520</v>
      </c>
      <c r="C5774">
        <v>2452450</v>
      </c>
      <c r="D5774">
        <v>3502200</v>
      </c>
      <c r="E5774">
        <v>2486100</v>
      </c>
      <c r="F5774" s="4">
        <f t="shared" si="90"/>
        <v>2813583.3333333335</v>
      </c>
    </row>
    <row r="5775" spans="1:6" x14ac:dyDescent="0.3">
      <c r="A5775" t="s">
        <v>6636</v>
      </c>
      <c r="B5775">
        <v>544200</v>
      </c>
      <c r="C5775">
        <v>0</v>
      </c>
      <c r="D5775">
        <v>0</v>
      </c>
      <c r="E5775">
        <v>0</v>
      </c>
      <c r="F5775" s="4">
        <f t="shared" si="90"/>
        <v>0</v>
      </c>
    </row>
    <row r="5776" spans="1:6" x14ac:dyDescent="0.3">
      <c r="A5776" t="s">
        <v>6637</v>
      </c>
      <c r="B5776">
        <v>0</v>
      </c>
      <c r="C5776">
        <v>1399350</v>
      </c>
      <c r="D5776">
        <v>218400</v>
      </c>
      <c r="E5776">
        <v>386000</v>
      </c>
      <c r="F5776" s="4">
        <f t="shared" si="90"/>
        <v>667916.66666666663</v>
      </c>
    </row>
    <row r="5777" spans="1:6" x14ac:dyDescent="0.3">
      <c r="A5777" t="s">
        <v>6638</v>
      </c>
      <c r="B5777">
        <v>214760</v>
      </c>
      <c r="C5777">
        <v>2181680</v>
      </c>
      <c r="D5777">
        <v>2386020</v>
      </c>
      <c r="E5777">
        <v>289380</v>
      </c>
      <c r="F5777" s="4">
        <f t="shared" si="90"/>
        <v>1619026.6666666667</v>
      </c>
    </row>
    <row r="5778" spans="1:6" x14ac:dyDescent="0.3">
      <c r="A5778" t="s">
        <v>6639</v>
      </c>
      <c r="B5778">
        <v>6448270</v>
      </c>
      <c r="C5778">
        <v>2195850</v>
      </c>
      <c r="D5778">
        <v>2234480</v>
      </c>
      <c r="E5778">
        <v>2333180</v>
      </c>
      <c r="F5778" s="4">
        <f t="shared" si="90"/>
        <v>2254503.3333333335</v>
      </c>
    </row>
    <row r="5779" spans="1:6" x14ac:dyDescent="0.3">
      <c r="A5779" t="s">
        <v>6640</v>
      </c>
      <c r="B5779">
        <v>1266450</v>
      </c>
      <c r="C5779">
        <v>778590</v>
      </c>
      <c r="D5779">
        <v>1378940</v>
      </c>
      <c r="E5779">
        <v>615320</v>
      </c>
      <c r="F5779" s="4">
        <f t="shared" si="90"/>
        <v>924283.33333333337</v>
      </c>
    </row>
    <row r="5780" spans="1:6" x14ac:dyDescent="0.3">
      <c r="A5780" t="s">
        <v>6641</v>
      </c>
      <c r="B5780">
        <v>1393360</v>
      </c>
      <c r="C5780">
        <v>2609800</v>
      </c>
      <c r="D5780">
        <v>1324050</v>
      </c>
      <c r="E5780">
        <v>1224860</v>
      </c>
      <c r="F5780" s="4">
        <f t="shared" si="90"/>
        <v>1719570</v>
      </c>
    </row>
    <row r="5781" spans="1:6" x14ac:dyDescent="0.3">
      <c r="A5781" t="s">
        <v>6642</v>
      </c>
      <c r="B5781">
        <v>243880</v>
      </c>
      <c r="C5781">
        <v>2058280</v>
      </c>
      <c r="D5781">
        <v>2068730</v>
      </c>
      <c r="E5781">
        <v>2124860</v>
      </c>
      <c r="F5781" s="4">
        <f t="shared" si="90"/>
        <v>2083956.6666666667</v>
      </c>
    </row>
    <row r="5782" spans="1:6" x14ac:dyDescent="0.3">
      <c r="A5782" t="s">
        <v>6643</v>
      </c>
      <c r="B5782">
        <v>1503320</v>
      </c>
      <c r="C5782">
        <v>2400630</v>
      </c>
      <c r="D5782">
        <v>1202650</v>
      </c>
      <c r="E5782">
        <v>3332900</v>
      </c>
      <c r="F5782" s="4">
        <f t="shared" si="90"/>
        <v>2312060</v>
      </c>
    </row>
    <row r="5783" spans="1:6" x14ac:dyDescent="0.3">
      <c r="A5783" t="s">
        <v>6644</v>
      </c>
      <c r="B5783">
        <v>230000</v>
      </c>
      <c r="C5783">
        <v>370000</v>
      </c>
      <c r="D5783">
        <v>234600</v>
      </c>
      <c r="E5783">
        <v>258440</v>
      </c>
      <c r="F5783" s="4">
        <f t="shared" si="90"/>
        <v>287680</v>
      </c>
    </row>
    <row r="5784" spans="1:6" x14ac:dyDescent="0.3">
      <c r="A5784" t="s">
        <v>6645</v>
      </c>
      <c r="B5784">
        <v>2150040</v>
      </c>
      <c r="C5784">
        <v>2163980</v>
      </c>
      <c r="D5784">
        <v>4931520</v>
      </c>
      <c r="E5784">
        <v>2800980</v>
      </c>
      <c r="F5784" s="4">
        <f t="shared" si="90"/>
        <v>3298826.6666666665</v>
      </c>
    </row>
    <row r="5785" spans="1:6" x14ac:dyDescent="0.3">
      <c r="A5785" t="s">
        <v>6646</v>
      </c>
      <c r="B5785">
        <v>1115570</v>
      </c>
      <c r="C5785">
        <v>2464110</v>
      </c>
      <c r="D5785">
        <v>2117010</v>
      </c>
      <c r="E5785">
        <v>991320</v>
      </c>
      <c r="F5785" s="4">
        <f t="shared" si="90"/>
        <v>1857480</v>
      </c>
    </row>
    <row r="5786" spans="1:6" x14ac:dyDescent="0.3">
      <c r="A5786" t="s">
        <v>6647</v>
      </c>
      <c r="B5786">
        <v>700700</v>
      </c>
      <c r="C5786">
        <v>2071840</v>
      </c>
      <c r="D5786">
        <v>2282830</v>
      </c>
      <c r="E5786">
        <v>2029560</v>
      </c>
      <c r="F5786" s="4">
        <f t="shared" si="90"/>
        <v>2128076.6666666665</v>
      </c>
    </row>
    <row r="5787" spans="1:6" x14ac:dyDescent="0.3">
      <c r="A5787" t="s">
        <v>6648</v>
      </c>
      <c r="B5787">
        <v>4436780</v>
      </c>
      <c r="C5787">
        <v>6655510</v>
      </c>
      <c r="D5787">
        <v>5756460</v>
      </c>
      <c r="E5787">
        <v>4142410</v>
      </c>
      <c r="F5787" s="4">
        <f t="shared" si="90"/>
        <v>5518126.666666667</v>
      </c>
    </row>
    <row r="5788" spans="1:6" x14ac:dyDescent="0.3">
      <c r="A5788" t="s">
        <v>6649</v>
      </c>
      <c r="B5788">
        <v>2866070</v>
      </c>
      <c r="C5788">
        <v>10479560</v>
      </c>
      <c r="D5788">
        <v>14667590</v>
      </c>
      <c r="E5788">
        <v>2030300</v>
      </c>
      <c r="F5788" s="4">
        <f t="shared" si="90"/>
        <v>9059150</v>
      </c>
    </row>
    <row r="5789" spans="1:6" x14ac:dyDescent="0.3">
      <c r="A5789" t="s">
        <v>6650</v>
      </c>
      <c r="B5789">
        <v>0</v>
      </c>
      <c r="C5789">
        <v>246610</v>
      </c>
      <c r="D5789">
        <v>0</v>
      </c>
      <c r="E5789">
        <v>0</v>
      </c>
      <c r="F5789" s="4">
        <f t="shared" si="90"/>
        <v>82203.333333333328</v>
      </c>
    </row>
    <row r="5790" spans="1:6" x14ac:dyDescent="0.3">
      <c r="A5790" t="s">
        <v>6651</v>
      </c>
      <c r="B5790">
        <v>6733400</v>
      </c>
      <c r="C5790">
        <v>17744960</v>
      </c>
      <c r="D5790">
        <v>24316900</v>
      </c>
      <c r="E5790">
        <v>29732980</v>
      </c>
      <c r="F5790" s="4">
        <f t="shared" si="90"/>
        <v>23931613.333333332</v>
      </c>
    </row>
    <row r="5791" spans="1:6" x14ac:dyDescent="0.3">
      <c r="A5791" t="s">
        <v>6652</v>
      </c>
      <c r="B5791">
        <v>0</v>
      </c>
      <c r="C5791">
        <v>0</v>
      </c>
      <c r="D5791">
        <v>1088640</v>
      </c>
      <c r="E5791">
        <v>386000</v>
      </c>
      <c r="F5791" s="4">
        <f t="shared" si="90"/>
        <v>491546.66666666669</v>
      </c>
    </row>
    <row r="5792" spans="1:6" x14ac:dyDescent="0.3">
      <c r="A5792" t="s">
        <v>6653</v>
      </c>
      <c r="B5792">
        <v>0</v>
      </c>
      <c r="C5792">
        <v>1441820</v>
      </c>
      <c r="D5792">
        <v>1574300</v>
      </c>
      <c r="E5792">
        <v>1126580</v>
      </c>
      <c r="F5792" s="4">
        <f t="shared" si="90"/>
        <v>1380900</v>
      </c>
    </row>
    <row r="5793" spans="1:6" x14ac:dyDescent="0.3">
      <c r="A5793" t="s">
        <v>6654</v>
      </c>
      <c r="B5793">
        <v>3634540</v>
      </c>
      <c r="C5793">
        <v>4272420</v>
      </c>
      <c r="D5793">
        <v>2691800</v>
      </c>
      <c r="E5793">
        <v>2344480</v>
      </c>
      <c r="F5793" s="4">
        <f t="shared" si="90"/>
        <v>3102900</v>
      </c>
    </row>
    <row r="5794" spans="1:6" x14ac:dyDescent="0.3">
      <c r="A5794" t="s">
        <v>6655</v>
      </c>
      <c r="B5794">
        <v>0</v>
      </c>
      <c r="C5794">
        <v>3222840</v>
      </c>
      <c r="D5794">
        <v>0</v>
      </c>
      <c r="E5794">
        <v>3222860</v>
      </c>
      <c r="F5794" s="4">
        <f t="shared" si="90"/>
        <v>2148566.6666666665</v>
      </c>
    </row>
    <row r="5795" spans="1:6" x14ac:dyDescent="0.3">
      <c r="A5795" t="s">
        <v>6656</v>
      </c>
      <c r="B5795">
        <v>590360</v>
      </c>
      <c r="C5795">
        <v>0</v>
      </c>
      <c r="D5795">
        <v>441200</v>
      </c>
      <c r="E5795">
        <v>0</v>
      </c>
      <c r="F5795" s="4">
        <f t="shared" si="90"/>
        <v>147066.66666666666</v>
      </c>
    </row>
    <row r="5796" spans="1:6" x14ac:dyDescent="0.3">
      <c r="A5796" t="s">
        <v>6657</v>
      </c>
      <c r="B5796">
        <v>591340</v>
      </c>
      <c r="C5796">
        <v>228000</v>
      </c>
      <c r="D5796">
        <v>0</v>
      </c>
      <c r="E5796">
        <v>728160</v>
      </c>
      <c r="F5796" s="4">
        <f t="shared" si="90"/>
        <v>318720</v>
      </c>
    </row>
    <row r="5797" spans="1:6" x14ac:dyDescent="0.3">
      <c r="A5797" t="s">
        <v>6658</v>
      </c>
      <c r="B5797">
        <v>1480000</v>
      </c>
      <c r="C5797">
        <v>0</v>
      </c>
      <c r="D5797">
        <v>687750</v>
      </c>
      <c r="E5797">
        <v>836560</v>
      </c>
      <c r="F5797" s="4">
        <f t="shared" si="90"/>
        <v>508103.33333333331</v>
      </c>
    </row>
    <row r="5798" spans="1:6" x14ac:dyDescent="0.3">
      <c r="A5798" t="s">
        <v>6659</v>
      </c>
      <c r="B5798">
        <v>715260</v>
      </c>
      <c r="C5798">
        <v>2143220</v>
      </c>
      <c r="D5798">
        <v>1023440</v>
      </c>
      <c r="E5798">
        <v>3741500</v>
      </c>
      <c r="F5798" s="4">
        <f t="shared" si="90"/>
        <v>2302720</v>
      </c>
    </row>
    <row r="5799" spans="1:6" x14ac:dyDescent="0.3">
      <c r="A5799" t="s">
        <v>6660</v>
      </c>
      <c r="B5799">
        <v>2632020</v>
      </c>
      <c r="C5799">
        <v>2691460</v>
      </c>
      <c r="D5799">
        <v>2497140</v>
      </c>
      <c r="E5799">
        <v>2182440</v>
      </c>
      <c r="F5799" s="4">
        <f t="shared" si="90"/>
        <v>2457013.3333333335</v>
      </c>
    </row>
    <row r="5800" spans="1:6" x14ac:dyDescent="0.3">
      <c r="A5800" t="s">
        <v>6661</v>
      </c>
      <c r="B5800">
        <v>1704690</v>
      </c>
      <c r="C5800">
        <v>858100</v>
      </c>
      <c r="D5800">
        <v>518500</v>
      </c>
      <c r="E5800">
        <v>1012660</v>
      </c>
      <c r="F5800" s="4">
        <f t="shared" si="90"/>
        <v>796420</v>
      </c>
    </row>
    <row r="5801" spans="1:6" x14ac:dyDescent="0.3">
      <c r="A5801" t="s">
        <v>6662</v>
      </c>
      <c r="B5801">
        <v>2016560</v>
      </c>
      <c r="C5801">
        <v>4312750</v>
      </c>
      <c r="D5801">
        <v>4247310</v>
      </c>
      <c r="E5801">
        <v>4146050</v>
      </c>
      <c r="F5801" s="4">
        <f t="shared" si="90"/>
        <v>4235370</v>
      </c>
    </row>
    <row r="5802" spans="1:6" x14ac:dyDescent="0.3">
      <c r="A5802" t="s">
        <v>6663</v>
      </c>
      <c r="B5802">
        <v>2205380</v>
      </c>
      <c r="C5802">
        <v>2220240</v>
      </c>
      <c r="D5802">
        <v>2723960</v>
      </c>
      <c r="E5802">
        <v>3174620</v>
      </c>
      <c r="F5802" s="4">
        <f t="shared" si="90"/>
        <v>2706273.3333333335</v>
      </c>
    </row>
    <row r="5803" spans="1:6" x14ac:dyDescent="0.3">
      <c r="A5803" t="s">
        <v>6664</v>
      </c>
      <c r="B5803">
        <v>0</v>
      </c>
      <c r="C5803">
        <v>2257480</v>
      </c>
      <c r="D5803">
        <v>0</v>
      </c>
      <c r="E5803">
        <v>1963570</v>
      </c>
      <c r="F5803" s="4">
        <f t="shared" si="90"/>
        <v>1407016.6666666667</v>
      </c>
    </row>
    <row r="5804" spans="1:6" x14ac:dyDescent="0.3">
      <c r="A5804" t="s">
        <v>6665</v>
      </c>
      <c r="B5804">
        <v>382200</v>
      </c>
      <c r="C5804">
        <v>3038490</v>
      </c>
      <c r="D5804">
        <v>2388750</v>
      </c>
      <c r="E5804">
        <v>0</v>
      </c>
      <c r="F5804" s="4">
        <f t="shared" si="90"/>
        <v>1809080</v>
      </c>
    </row>
    <row r="5805" spans="1:6" x14ac:dyDescent="0.3">
      <c r="A5805" t="s">
        <v>6666</v>
      </c>
      <c r="B5805">
        <v>3391520</v>
      </c>
      <c r="C5805">
        <v>3335300</v>
      </c>
      <c r="D5805">
        <v>2837010</v>
      </c>
      <c r="E5805">
        <v>2062780</v>
      </c>
      <c r="F5805" s="4">
        <f t="shared" si="90"/>
        <v>2745030</v>
      </c>
    </row>
    <row r="5806" spans="1:6" x14ac:dyDescent="0.3">
      <c r="A5806" t="s">
        <v>6667</v>
      </c>
      <c r="B5806">
        <v>2180990</v>
      </c>
      <c r="C5806">
        <v>2168000</v>
      </c>
      <c r="D5806">
        <v>2211900</v>
      </c>
      <c r="E5806">
        <v>0</v>
      </c>
      <c r="F5806" s="4">
        <f t="shared" si="90"/>
        <v>1459966.6666666667</v>
      </c>
    </row>
    <row r="5807" spans="1:6" x14ac:dyDescent="0.3">
      <c r="A5807" t="s">
        <v>6668</v>
      </c>
      <c r="B5807">
        <v>0</v>
      </c>
      <c r="C5807">
        <v>1199920</v>
      </c>
      <c r="D5807">
        <v>0</v>
      </c>
      <c r="E5807">
        <v>0</v>
      </c>
      <c r="F5807" s="4">
        <f t="shared" si="90"/>
        <v>399973.33333333331</v>
      </c>
    </row>
    <row r="5808" spans="1:6" x14ac:dyDescent="0.3">
      <c r="A5808" t="s">
        <v>6669</v>
      </c>
      <c r="B5808">
        <v>716300</v>
      </c>
      <c r="C5808">
        <v>1042220</v>
      </c>
      <c r="D5808">
        <v>2122870</v>
      </c>
      <c r="E5808">
        <v>573300</v>
      </c>
      <c r="F5808" s="4">
        <f t="shared" si="90"/>
        <v>1246130</v>
      </c>
    </row>
    <row r="5809" spans="1:6" x14ac:dyDescent="0.3">
      <c r="A5809" t="s">
        <v>6670</v>
      </c>
      <c r="B5809">
        <v>0</v>
      </c>
      <c r="C5809">
        <v>0</v>
      </c>
      <c r="D5809">
        <v>701540</v>
      </c>
      <c r="E5809">
        <v>382200</v>
      </c>
      <c r="F5809" s="4">
        <f t="shared" si="90"/>
        <v>361246.66666666669</v>
      </c>
    </row>
    <row r="5810" spans="1:6" x14ac:dyDescent="0.3">
      <c r="A5810" t="s">
        <v>6671</v>
      </c>
      <c r="B5810">
        <v>2195900</v>
      </c>
      <c r="C5810">
        <v>2234050</v>
      </c>
      <c r="D5810">
        <v>2160880</v>
      </c>
      <c r="E5810">
        <v>2150500</v>
      </c>
      <c r="F5810" s="4">
        <f t="shared" si="90"/>
        <v>2181810</v>
      </c>
    </row>
    <row r="5811" spans="1:6" x14ac:dyDescent="0.3">
      <c r="A5811" t="s">
        <v>6672</v>
      </c>
      <c r="B5811">
        <v>293930</v>
      </c>
      <c r="C5811">
        <v>2323000</v>
      </c>
      <c r="D5811">
        <v>468000</v>
      </c>
      <c r="E5811">
        <v>2526460</v>
      </c>
      <c r="F5811" s="4">
        <f t="shared" si="90"/>
        <v>1772486.6666666667</v>
      </c>
    </row>
    <row r="5812" spans="1:6" x14ac:dyDescent="0.3">
      <c r="A5812" t="s">
        <v>6673</v>
      </c>
      <c r="B5812">
        <v>4923850</v>
      </c>
      <c r="C5812">
        <v>4758320</v>
      </c>
      <c r="D5812">
        <v>0</v>
      </c>
      <c r="E5812">
        <v>7403580</v>
      </c>
      <c r="F5812" s="4">
        <f t="shared" si="90"/>
        <v>4053966.6666666665</v>
      </c>
    </row>
    <row r="5813" spans="1:6" x14ac:dyDescent="0.3">
      <c r="A5813" t="s">
        <v>6674</v>
      </c>
      <c r="B5813">
        <v>1016000</v>
      </c>
      <c r="C5813">
        <v>0</v>
      </c>
      <c r="D5813">
        <v>1369250</v>
      </c>
      <c r="E5813">
        <v>0</v>
      </c>
      <c r="F5813" s="4">
        <f t="shared" si="90"/>
        <v>456416.66666666669</v>
      </c>
    </row>
    <row r="5814" spans="1:6" x14ac:dyDescent="0.3">
      <c r="A5814" t="s">
        <v>6675</v>
      </c>
      <c r="B5814">
        <v>2760940</v>
      </c>
      <c r="C5814">
        <v>8495670</v>
      </c>
      <c r="D5814">
        <v>6391680</v>
      </c>
      <c r="E5814">
        <v>6091710</v>
      </c>
      <c r="F5814" s="4">
        <f t="shared" si="90"/>
        <v>6993020</v>
      </c>
    </row>
    <row r="5815" spans="1:6" x14ac:dyDescent="0.3">
      <c r="A5815" t="s">
        <v>6676</v>
      </c>
      <c r="B5815">
        <v>1022840</v>
      </c>
      <c r="C5815">
        <v>431200</v>
      </c>
      <c r="D5815">
        <v>740000</v>
      </c>
      <c r="E5815">
        <v>702520</v>
      </c>
      <c r="F5815" s="4">
        <f t="shared" si="90"/>
        <v>624573.33333333337</v>
      </c>
    </row>
    <row r="5816" spans="1:6" x14ac:dyDescent="0.3">
      <c r="A5816" t="s">
        <v>6677</v>
      </c>
      <c r="B5816">
        <v>1192100</v>
      </c>
      <c r="C5816">
        <v>2557440</v>
      </c>
      <c r="D5816">
        <v>0</v>
      </c>
      <c r="E5816">
        <v>2732000</v>
      </c>
      <c r="F5816" s="4">
        <f t="shared" si="90"/>
        <v>1763146.6666666667</v>
      </c>
    </row>
    <row r="5817" spans="1:6" x14ac:dyDescent="0.3">
      <c r="A5817" t="s">
        <v>6678</v>
      </c>
      <c r="B5817">
        <v>0</v>
      </c>
      <c r="C5817">
        <v>0</v>
      </c>
      <c r="D5817">
        <v>1233960</v>
      </c>
      <c r="E5817">
        <v>695400</v>
      </c>
      <c r="F5817" s="4">
        <f t="shared" si="90"/>
        <v>643120</v>
      </c>
    </row>
    <row r="5818" spans="1:6" x14ac:dyDescent="0.3">
      <c r="A5818" t="s">
        <v>6679</v>
      </c>
      <c r="B5818">
        <v>3209640</v>
      </c>
      <c r="C5818">
        <v>1817520</v>
      </c>
      <c r="D5818">
        <v>1234260</v>
      </c>
      <c r="E5818">
        <v>2025600</v>
      </c>
      <c r="F5818" s="4">
        <f t="shared" si="90"/>
        <v>1692460</v>
      </c>
    </row>
    <row r="5819" spans="1:6" x14ac:dyDescent="0.3">
      <c r="A5819" t="s">
        <v>6680</v>
      </c>
      <c r="B5819">
        <v>1145420</v>
      </c>
      <c r="C5819">
        <v>906400</v>
      </c>
      <c r="D5819">
        <v>2678760</v>
      </c>
      <c r="E5819">
        <v>2025100</v>
      </c>
      <c r="F5819" s="4">
        <f t="shared" si="90"/>
        <v>1870086.6666666667</v>
      </c>
    </row>
    <row r="5820" spans="1:6" x14ac:dyDescent="0.3">
      <c r="A5820" t="s">
        <v>6681</v>
      </c>
      <c r="B5820">
        <v>0</v>
      </c>
      <c r="C5820">
        <v>0</v>
      </c>
      <c r="D5820">
        <v>1515150</v>
      </c>
      <c r="E5820">
        <v>0</v>
      </c>
      <c r="F5820" s="4">
        <f t="shared" si="90"/>
        <v>505050</v>
      </c>
    </row>
    <row r="5821" spans="1:6" x14ac:dyDescent="0.3">
      <c r="A5821" t="s">
        <v>6682</v>
      </c>
      <c r="B5821">
        <v>1135700</v>
      </c>
      <c r="C5821">
        <v>1881200</v>
      </c>
      <c r="D5821">
        <v>679150</v>
      </c>
      <c r="E5821">
        <v>1657800</v>
      </c>
      <c r="F5821" s="4">
        <f t="shared" si="90"/>
        <v>1406050</v>
      </c>
    </row>
    <row r="5822" spans="1:6" x14ac:dyDescent="0.3">
      <c r="A5822" t="s">
        <v>6683</v>
      </c>
      <c r="B5822">
        <v>2615894</v>
      </c>
      <c r="C5822">
        <v>2215319</v>
      </c>
      <c r="D5822">
        <v>2171909</v>
      </c>
      <c r="E5822">
        <v>4491118</v>
      </c>
      <c r="F5822" s="4">
        <f t="shared" si="90"/>
        <v>2959448.6666666665</v>
      </c>
    </row>
    <row r="5823" spans="1:6" x14ac:dyDescent="0.3">
      <c r="A5823" t="s">
        <v>6684</v>
      </c>
      <c r="B5823">
        <v>766900</v>
      </c>
      <c r="C5823">
        <v>1480000</v>
      </c>
      <c r="D5823">
        <v>536900</v>
      </c>
      <c r="E5823">
        <v>1724900</v>
      </c>
      <c r="F5823" s="4">
        <f t="shared" si="90"/>
        <v>1247266.6666666667</v>
      </c>
    </row>
    <row r="5824" spans="1:6" x14ac:dyDescent="0.3">
      <c r="A5824" t="s">
        <v>6685</v>
      </c>
      <c r="B5824">
        <v>0</v>
      </c>
      <c r="C5824">
        <v>1002660</v>
      </c>
      <c r="D5824">
        <v>587860</v>
      </c>
      <c r="E5824">
        <v>282000</v>
      </c>
      <c r="F5824" s="4">
        <f t="shared" si="90"/>
        <v>624173.33333333337</v>
      </c>
    </row>
    <row r="5825" spans="1:6" x14ac:dyDescent="0.3">
      <c r="A5825" t="s">
        <v>6686</v>
      </c>
      <c r="B5825">
        <v>490000</v>
      </c>
      <c r="C5825">
        <v>2705430</v>
      </c>
      <c r="D5825">
        <v>2047040</v>
      </c>
      <c r="E5825">
        <v>2071920</v>
      </c>
      <c r="F5825" s="4">
        <f t="shared" si="90"/>
        <v>2274796.6666666665</v>
      </c>
    </row>
    <row r="5826" spans="1:6" x14ac:dyDescent="0.3">
      <c r="A5826" t="s">
        <v>6687</v>
      </c>
      <c r="B5826">
        <v>7280000</v>
      </c>
      <c r="C5826">
        <v>8431440</v>
      </c>
      <c r="D5826">
        <v>19161680</v>
      </c>
      <c r="E5826">
        <v>17963550</v>
      </c>
      <c r="F5826" s="4">
        <f t="shared" si="90"/>
        <v>15185556.666666666</v>
      </c>
    </row>
    <row r="5827" spans="1:6" x14ac:dyDescent="0.3">
      <c r="A5827" t="s">
        <v>6688</v>
      </c>
      <c r="B5827">
        <v>1155700</v>
      </c>
      <c r="C5827">
        <v>0</v>
      </c>
      <c r="D5827">
        <v>1280000</v>
      </c>
      <c r="E5827">
        <v>0</v>
      </c>
      <c r="F5827" s="4">
        <f t="shared" ref="F5827:F5890" si="91">SUM(C5827:E5827)/3</f>
        <v>426666.66666666669</v>
      </c>
    </row>
    <row r="5828" spans="1:6" x14ac:dyDescent="0.3">
      <c r="A5828" t="s">
        <v>6689</v>
      </c>
      <c r="B5828">
        <v>1245640</v>
      </c>
      <c r="C5828">
        <v>191100</v>
      </c>
      <c r="D5828">
        <v>380000</v>
      </c>
      <c r="E5828">
        <v>972880</v>
      </c>
      <c r="F5828" s="4">
        <f t="shared" si="91"/>
        <v>514660</v>
      </c>
    </row>
    <row r="5829" spans="1:6" x14ac:dyDescent="0.3">
      <c r="A5829" t="s">
        <v>6690</v>
      </c>
      <c r="B5829">
        <v>1088360</v>
      </c>
      <c r="C5829">
        <v>0</v>
      </c>
      <c r="D5829">
        <v>0</v>
      </c>
      <c r="E5829">
        <v>0</v>
      </c>
      <c r="F5829" s="4">
        <f t="shared" si="91"/>
        <v>0</v>
      </c>
    </row>
    <row r="5830" spans="1:6" x14ac:dyDescent="0.3">
      <c r="A5830" t="s">
        <v>6691</v>
      </c>
      <c r="B5830">
        <v>3203750</v>
      </c>
      <c r="C5830">
        <v>10099120</v>
      </c>
      <c r="D5830">
        <v>8509660</v>
      </c>
      <c r="E5830">
        <v>14273520</v>
      </c>
      <c r="F5830" s="4">
        <f t="shared" si="91"/>
        <v>10960766.666666666</v>
      </c>
    </row>
    <row r="5831" spans="1:6" x14ac:dyDescent="0.3">
      <c r="A5831" t="s">
        <v>6692</v>
      </c>
      <c r="B5831">
        <v>2359280</v>
      </c>
      <c r="C5831">
        <v>2059060</v>
      </c>
      <c r="D5831">
        <v>633360</v>
      </c>
      <c r="E5831">
        <v>2108110</v>
      </c>
      <c r="F5831" s="4">
        <f t="shared" si="91"/>
        <v>1600176.6666666667</v>
      </c>
    </row>
    <row r="5832" spans="1:6" x14ac:dyDescent="0.3">
      <c r="A5832" t="s">
        <v>6693</v>
      </c>
      <c r="B5832">
        <v>256000</v>
      </c>
      <c r="C5832">
        <v>0</v>
      </c>
      <c r="D5832">
        <v>644640</v>
      </c>
      <c r="E5832">
        <v>417920</v>
      </c>
      <c r="F5832" s="4">
        <f t="shared" si="91"/>
        <v>354186.66666666669</v>
      </c>
    </row>
    <row r="5833" spans="1:6" x14ac:dyDescent="0.3">
      <c r="A5833" t="s">
        <v>6694</v>
      </c>
      <c r="B5833">
        <v>2135060</v>
      </c>
      <c r="C5833">
        <v>2217500</v>
      </c>
      <c r="D5833">
        <v>4265920</v>
      </c>
      <c r="E5833">
        <v>2027100</v>
      </c>
      <c r="F5833" s="4">
        <f t="shared" si="91"/>
        <v>2836840</v>
      </c>
    </row>
    <row r="5834" spans="1:6" x14ac:dyDescent="0.3">
      <c r="A5834" t="s">
        <v>6695</v>
      </c>
      <c r="B5834">
        <v>988120</v>
      </c>
      <c r="C5834">
        <v>1577940</v>
      </c>
      <c r="D5834">
        <v>7105540</v>
      </c>
      <c r="E5834">
        <v>1564000</v>
      </c>
      <c r="F5834" s="4">
        <f t="shared" si="91"/>
        <v>3415826.6666666665</v>
      </c>
    </row>
    <row r="5835" spans="1:6" x14ac:dyDescent="0.3">
      <c r="A5835" t="s">
        <v>6696</v>
      </c>
      <c r="B5835">
        <v>520600</v>
      </c>
      <c r="C5835">
        <v>3529620</v>
      </c>
      <c r="D5835">
        <v>3032320</v>
      </c>
      <c r="E5835">
        <v>2530580</v>
      </c>
      <c r="F5835" s="4">
        <f t="shared" si="91"/>
        <v>3030840</v>
      </c>
    </row>
    <row r="5836" spans="1:6" x14ac:dyDescent="0.3">
      <c r="A5836" t="s">
        <v>6697</v>
      </c>
      <c r="B5836">
        <v>0</v>
      </c>
      <c r="C5836">
        <v>2673050</v>
      </c>
      <c r="D5836">
        <v>3230680</v>
      </c>
      <c r="E5836">
        <v>726180</v>
      </c>
      <c r="F5836" s="4">
        <f t="shared" si="91"/>
        <v>2209970</v>
      </c>
    </row>
    <row r="5837" spans="1:6" x14ac:dyDescent="0.3">
      <c r="A5837" t="s">
        <v>6698</v>
      </c>
      <c r="B5837">
        <v>1388950</v>
      </c>
      <c r="C5837">
        <v>676040</v>
      </c>
      <c r="D5837">
        <v>810810</v>
      </c>
      <c r="E5837">
        <v>709800</v>
      </c>
      <c r="F5837" s="4">
        <f t="shared" si="91"/>
        <v>732216.66666666663</v>
      </c>
    </row>
    <row r="5838" spans="1:6" x14ac:dyDescent="0.3">
      <c r="A5838" t="s">
        <v>6699</v>
      </c>
      <c r="B5838">
        <v>675000</v>
      </c>
      <c r="C5838">
        <v>0</v>
      </c>
      <c r="D5838">
        <v>477750</v>
      </c>
      <c r="E5838">
        <v>0</v>
      </c>
      <c r="F5838" s="4">
        <f t="shared" si="91"/>
        <v>159250</v>
      </c>
    </row>
    <row r="5839" spans="1:6" x14ac:dyDescent="0.3">
      <c r="A5839" t="s">
        <v>6700</v>
      </c>
      <c r="B5839">
        <v>0</v>
      </c>
      <c r="C5839">
        <v>2203450</v>
      </c>
      <c r="D5839">
        <v>0</v>
      </c>
      <c r="E5839">
        <v>0</v>
      </c>
      <c r="F5839" s="4">
        <f t="shared" si="91"/>
        <v>734483.33333333337</v>
      </c>
    </row>
    <row r="5840" spans="1:6" x14ac:dyDescent="0.3">
      <c r="A5840" t="s">
        <v>6701</v>
      </c>
      <c r="B5840">
        <v>4095920</v>
      </c>
      <c r="C5840">
        <v>2024290</v>
      </c>
      <c r="D5840">
        <v>2053100</v>
      </c>
      <c r="E5840">
        <v>2189100</v>
      </c>
      <c r="F5840" s="4">
        <f t="shared" si="91"/>
        <v>2088830</v>
      </c>
    </row>
    <row r="5841" spans="1:6" x14ac:dyDescent="0.3">
      <c r="A5841" t="s">
        <v>6702</v>
      </c>
      <c r="B5841">
        <v>831950</v>
      </c>
      <c r="C5841">
        <v>1025400</v>
      </c>
      <c r="D5841">
        <v>2930580</v>
      </c>
      <c r="E5841">
        <v>2011600</v>
      </c>
      <c r="F5841" s="4">
        <f t="shared" si="91"/>
        <v>1989193.3333333333</v>
      </c>
    </row>
    <row r="5842" spans="1:6" x14ac:dyDescent="0.3">
      <c r="A5842" t="s">
        <v>6703</v>
      </c>
      <c r="B5842">
        <v>10789240</v>
      </c>
      <c r="C5842">
        <v>13780100</v>
      </c>
      <c r="D5842">
        <v>11152240</v>
      </c>
      <c r="E5842">
        <v>16428460</v>
      </c>
      <c r="F5842" s="4">
        <f t="shared" si="91"/>
        <v>13786933.333333334</v>
      </c>
    </row>
    <row r="5843" spans="1:6" x14ac:dyDescent="0.3">
      <c r="A5843" t="s">
        <v>6704</v>
      </c>
      <c r="B5843">
        <v>2014000</v>
      </c>
      <c r="C5843">
        <v>2392560</v>
      </c>
      <c r="D5843">
        <v>3232190</v>
      </c>
      <c r="E5843">
        <v>1177000</v>
      </c>
      <c r="F5843" s="4">
        <f t="shared" si="91"/>
        <v>2267250</v>
      </c>
    </row>
    <row r="5844" spans="1:6" x14ac:dyDescent="0.3">
      <c r="A5844" t="s">
        <v>6705</v>
      </c>
      <c r="B5844">
        <v>2943520</v>
      </c>
      <c r="C5844">
        <v>1185600</v>
      </c>
      <c r="D5844">
        <v>1835900</v>
      </c>
      <c r="E5844">
        <v>3218000</v>
      </c>
      <c r="F5844" s="4">
        <f t="shared" si="91"/>
        <v>2079833.3333333333</v>
      </c>
    </row>
    <row r="5845" spans="1:6" x14ac:dyDescent="0.3">
      <c r="A5845" t="s">
        <v>6706</v>
      </c>
      <c r="B5845">
        <v>0</v>
      </c>
      <c r="C5845">
        <v>0</v>
      </c>
      <c r="D5845">
        <v>1085190</v>
      </c>
      <c r="E5845">
        <v>1383260</v>
      </c>
      <c r="F5845" s="4">
        <f t="shared" si="91"/>
        <v>822816.66666666663</v>
      </c>
    </row>
    <row r="5846" spans="1:6" x14ac:dyDescent="0.3">
      <c r="A5846" t="s">
        <v>6707</v>
      </c>
      <c r="B5846">
        <v>0</v>
      </c>
      <c r="C5846">
        <v>0</v>
      </c>
      <c r="D5846">
        <v>895260</v>
      </c>
      <c r="E5846">
        <v>0</v>
      </c>
      <c r="F5846" s="4">
        <f t="shared" si="91"/>
        <v>298420</v>
      </c>
    </row>
    <row r="5847" spans="1:6" x14ac:dyDescent="0.3">
      <c r="A5847" t="s">
        <v>6708</v>
      </c>
      <c r="B5847">
        <v>436800</v>
      </c>
      <c r="C5847">
        <v>2280460</v>
      </c>
      <c r="D5847">
        <v>2141230</v>
      </c>
      <c r="E5847">
        <v>3101760</v>
      </c>
      <c r="F5847" s="4">
        <f t="shared" si="91"/>
        <v>2507816.6666666665</v>
      </c>
    </row>
    <row r="5848" spans="1:6" x14ac:dyDescent="0.3">
      <c r="A5848" t="s">
        <v>6709</v>
      </c>
      <c r="B5848">
        <v>475120</v>
      </c>
      <c r="C5848">
        <v>2062960</v>
      </c>
      <c r="D5848">
        <v>2289400</v>
      </c>
      <c r="E5848">
        <v>0</v>
      </c>
      <c r="F5848" s="4">
        <f t="shared" si="91"/>
        <v>1450786.6666666667</v>
      </c>
    </row>
    <row r="5849" spans="1:6" x14ac:dyDescent="0.3">
      <c r="A5849" t="s">
        <v>6710</v>
      </c>
      <c r="B5849">
        <v>1305980</v>
      </c>
      <c r="C5849">
        <v>1346040</v>
      </c>
      <c r="D5849">
        <v>475020</v>
      </c>
      <c r="E5849">
        <v>1146000</v>
      </c>
      <c r="F5849" s="4">
        <f t="shared" si="91"/>
        <v>989020</v>
      </c>
    </row>
    <row r="5850" spans="1:6" x14ac:dyDescent="0.3">
      <c r="A5850" t="s">
        <v>6711</v>
      </c>
      <c r="B5850">
        <v>903200</v>
      </c>
      <c r="C5850">
        <v>529200</v>
      </c>
      <c r="D5850">
        <v>1094640</v>
      </c>
      <c r="E5850">
        <v>529200</v>
      </c>
      <c r="F5850" s="4">
        <f t="shared" si="91"/>
        <v>717680</v>
      </c>
    </row>
    <row r="5851" spans="1:6" x14ac:dyDescent="0.3">
      <c r="A5851" t="s">
        <v>6712</v>
      </c>
      <c r="B5851">
        <v>870590</v>
      </c>
      <c r="C5851">
        <v>1245790</v>
      </c>
      <c r="D5851">
        <v>895260</v>
      </c>
      <c r="E5851">
        <v>0</v>
      </c>
      <c r="F5851" s="4">
        <f t="shared" si="91"/>
        <v>713683.33333333337</v>
      </c>
    </row>
    <row r="5852" spans="1:6" x14ac:dyDescent="0.3">
      <c r="A5852" t="s">
        <v>6713</v>
      </c>
      <c r="B5852">
        <v>1506780</v>
      </c>
      <c r="C5852">
        <v>1303500</v>
      </c>
      <c r="D5852">
        <v>1021810</v>
      </c>
      <c r="E5852">
        <v>1062880</v>
      </c>
      <c r="F5852" s="4">
        <f t="shared" si="91"/>
        <v>1129396.6666666667</v>
      </c>
    </row>
    <row r="5853" spans="1:6" x14ac:dyDescent="0.3">
      <c r="A5853" t="s">
        <v>6714</v>
      </c>
      <c r="B5853">
        <v>1417950</v>
      </c>
      <c r="C5853">
        <v>0</v>
      </c>
      <c r="D5853">
        <v>5215150</v>
      </c>
      <c r="E5853">
        <v>3567890</v>
      </c>
      <c r="F5853" s="4">
        <f t="shared" si="91"/>
        <v>2927680</v>
      </c>
    </row>
    <row r="5854" spans="1:6" x14ac:dyDescent="0.3">
      <c r="A5854" t="s">
        <v>6715</v>
      </c>
      <c r="B5854">
        <v>0</v>
      </c>
      <c r="C5854">
        <v>1137800</v>
      </c>
      <c r="D5854">
        <v>812260</v>
      </c>
      <c r="E5854">
        <v>1220400</v>
      </c>
      <c r="F5854" s="4">
        <f t="shared" si="91"/>
        <v>1056820</v>
      </c>
    </row>
    <row r="5855" spans="1:6" x14ac:dyDescent="0.3">
      <c r="A5855" t="s">
        <v>6716</v>
      </c>
      <c r="B5855">
        <v>0</v>
      </c>
      <c r="C5855">
        <v>820000</v>
      </c>
      <c r="D5855">
        <v>0</v>
      </c>
      <c r="E5855">
        <v>0</v>
      </c>
      <c r="F5855" s="4">
        <f t="shared" si="91"/>
        <v>273333.33333333331</v>
      </c>
    </row>
    <row r="5856" spans="1:6" x14ac:dyDescent="0.3">
      <c r="A5856" t="s">
        <v>6717</v>
      </c>
      <c r="B5856">
        <v>700080</v>
      </c>
      <c r="C5856">
        <v>1457730</v>
      </c>
      <c r="D5856">
        <v>914550</v>
      </c>
      <c r="E5856">
        <v>931840</v>
      </c>
      <c r="F5856" s="4">
        <f t="shared" si="91"/>
        <v>1101373.3333333333</v>
      </c>
    </row>
    <row r="5857" spans="1:6" x14ac:dyDescent="0.3">
      <c r="A5857" t="s">
        <v>6718</v>
      </c>
      <c r="B5857">
        <v>488300</v>
      </c>
      <c r="C5857">
        <v>575000</v>
      </c>
      <c r="D5857">
        <v>643370</v>
      </c>
      <c r="E5857">
        <v>0</v>
      </c>
      <c r="F5857" s="4">
        <f t="shared" si="91"/>
        <v>406123.33333333331</v>
      </c>
    </row>
    <row r="5858" spans="1:6" x14ac:dyDescent="0.3">
      <c r="A5858" t="s">
        <v>6719</v>
      </c>
      <c r="B5858">
        <v>0</v>
      </c>
      <c r="C5858">
        <v>370000</v>
      </c>
      <c r="D5858">
        <v>0</v>
      </c>
      <c r="E5858">
        <v>0</v>
      </c>
      <c r="F5858" s="4">
        <f t="shared" si="91"/>
        <v>123333.33333333333</v>
      </c>
    </row>
    <row r="5859" spans="1:6" x14ac:dyDescent="0.3">
      <c r="A5859" t="s">
        <v>6720</v>
      </c>
      <c r="B5859">
        <v>0</v>
      </c>
      <c r="C5859">
        <v>0</v>
      </c>
      <c r="D5859">
        <v>604600</v>
      </c>
      <c r="E5859">
        <v>0</v>
      </c>
      <c r="F5859" s="4">
        <f t="shared" si="91"/>
        <v>201533.33333333334</v>
      </c>
    </row>
    <row r="5860" spans="1:6" x14ac:dyDescent="0.3">
      <c r="A5860" t="s">
        <v>6721</v>
      </c>
      <c r="B5860">
        <v>1719900</v>
      </c>
      <c r="C5860">
        <v>1316560</v>
      </c>
      <c r="D5860">
        <v>1892800</v>
      </c>
      <c r="E5860">
        <v>4271100</v>
      </c>
      <c r="F5860" s="4">
        <f t="shared" si="91"/>
        <v>2493486.6666666665</v>
      </c>
    </row>
    <row r="5861" spans="1:6" x14ac:dyDescent="0.3">
      <c r="A5861" t="s">
        <v>6722</v>
      </c>
      <c r="B5861">
        <v>6677180</v>
      </c>
      <c r="C5861">
        <v>2554100</v>
      </c>
      <c r="D5861">
        <v>3165700</v>
      </c>
      <c r="E5861">
        <v>1328600</v>
      </c>
      <c r="F5861" s="4">
        <f t="shared" si="91"/>
        <v>2349466.6666666665</v>
      </c>
    </row>
    <row r="5862" spans="1:6" x14ac:dyDescent="0.3">
      <c r="A5862" t="s">
        <v>6723</v>
      </c>
      <c r="B5862">
        <v>25123000</v>
      </c>
      <c r="C5862">
        <v>0</v>
      </c>
      <c r="D5862">
        <v>35019400</v>
      </c>
      <c r="E5862">
        <v>0</v>
      </c>
      <c r="F5862" s="4">
        <f t="shared" si="91"/>
        <v>11673133.333333334</v>
      </c>
    </row>
    <row r="5863" spans="1:6" x14ac:dyDescent="0.3">
      <c r="A5863" t="s">
        <v>6724</v>
      </c>
      <c r="B5863">
        <v>468000</v>
      </c>
      <c r="C5863">
        <v>3412500</v>
      </c>
      <c r="D5863">
        <v>3700000</v>
      </c>
      <c r="E5863">
        <v>0</v>
      </c>
      <c r="F5863" s="4">
        <f t="shared" si="91"/>
        <v>2370833.3333333335</v>
      </c>
    </row>
    <row r="5864" spans="1:6" x14ac:dyDescent="0.3">
      <c r="A5864" t="s">
        <v>6725</v>
      </c>
      <c r="B5864">
        <v>1386660</v>
      </c>
      <c r="C5864">
        <v>398580</v>
      </c>
      <c r="D5864">
        <v>434070</v>
      </c>
      <c r="E5864">
        <v>0</v>
      </c>
      <c r="F5864" s="4">
        <f t="shared" si="91"/>
        <v>277550</v>
      </c>
    </row>
    <row r="5865" spans="1:6" x14ac:dyDescent="0.3">
      <c r="A5865" t="s">
        <v>6726</v>
      </c>
      <c r="B5865">
        <v>529200</v>
      </c>
      <c r="C5865">
        <v>734000</v>
      </c>
      <c r="D5865">
        <v>740000</v>
      </c>
      <c r="E5865">
        <v>0</v>
      </c>
      <c r="F5865" s="4">
        <f t="shared" si="91"/>
        <v>491333.33333333331</v>
      </c>
    </row>
    <row r="5866" spans="1:6" x14ac:dyDescent="0.3">
      <c r="A5866" t="s">
        <v>6727</v>
      </c>
      <c r="B5866">
        <v>0</v>
      </c>
      <c r="C5866">
        <v>149400</v>
      </c>
      <c r="D5866">
        <v>2080070</v>
      </c>
      <c r="E5866">
        <v>1062880</v>
      </c>
      <c r="F5866" s="4">
        <f t="shared" si="91"/>
        <v>1097450</v>
      </c>
    </row>
    <row r="5867" spans="1:6" x14ac:dyDescent="0.3">
      <c r="A5867" t="s">
        <v>6728</v>
      </c>
      <c r="B5867">
        <v>600000</v>
      </c>
      <c r="C5867">
        <v>3116000</v>
      </c>
      <c r="D5867">
        <v>499590</v>
      </c>
      <c r="E5867">
        <v>0</v>
      </c>
      <c r="F5867" s="4">
        <f t="shared" si="91"/>
        <v>1205196.6666666667</v>
      </c>
    </row>
    <row r="5868" spans="1:6" x14ac:dyDescent="0.3">
      <c r="A5868" t="s">
        <v>6729</v>
      </c>
      <c r="B5868">
        <v>7926320</v>
      </c>
      <c r="C5868">
        <v>4581620</v>
      </c>
      <c r="D5868">
        <v>5028660</v>
      </c>
      <c r="E5868">
        <v>4464020</v>
      </c>
      <c r="F5868" s="4">
        <f t="shared" si="91"/>
        <v>4691433.333333333</v>
      </c>
    </row>
    <row r="5869" spans="1:6" x14ac:dyDescent="0.3">
      <c r="A5869" t="s">
        <v>6730</v>
      </c>
      <c r="B5869">
        <v>0</v>
      </c>
      <c r="C5869">
        <v>2500250</v>
      </c>
      <c r="D5869">
        <v>0</v>
      </c>
      <c r="E5869">
        <v>1213030</v>
      </c>
      <c r="F5869" s="4">
        <f t="shared" si="91"/>
        <v>1237760</v>
      </c>
    </row>
    <row r="5870" spans="1:6" x14ac:dyDescent="0.3">
      <c r="A5870" t="s">
        <v>6731</v>
      </c>
      <c r="B5870">
        <v>2023640</v>
      </c>
      <c r="C5870">
        <v>1479830</v>
      </c>
      <c r="D5870">
        <v>1762090</v>
      </c>
      <c r="E5870">
        <v>478660</v>
      </c>
      <c r="F5870" s="4">
        <f t="shared" si="91"/>
        <v>1240193.3333333333</v>
      </c>
    </row>
    <row r="5871" spans="1:6" x14ac:dyDescent="0.3">
      <c r="A5871" t="s">
        <v>6732</v>
      </c>
      <c r="B5871">
        <v>2609120</v>
      </c>
      <c r="C5871">
        <v>7842880</v>
      </c>
      <c r="D5871">
        <v>3960510</v>
      </c>
      <c r="E5871">
        <v>5068870</v>
      </c>
      <c r="F5871" s="4">
        <f t="shared" si="91"/>
        <v>5624086.666666667</v>
      </c>
    </row>
    <row r="5872" spans="1:6" x14ac:dyDescent="0.3">
      <c r="A5872" t="s">
        <v>6733</v>
      </c>
      <c r="B5872">
        <v>628440</v>
      </c>
      <c r="C5872">
        <v>763580</v>
      </c>
      <c r="D5872">
        <v>357000</v>
      </c>
      <c r="E5872">
        <v>214760</v>
      </c>
      <c r="F5872" s="4">
        <f t="shared" si="91"/>
        <v>445113.33333333331</v>
      </c>
    </row>
    <row r="5873" spans="1:6" x14ac:dyDescent="0.3">
      <c r="A5873" t="s">
        <v>6734</v>
      </c>
      <c r="B5873">
        <v>2672500</v>
      </c>
      <c r="C5873">
        <v>2789088</v>
      </c>
      <c r="D5873">
        <v>4896650</v>
      </c>
      <c r="E5873">
        <v>1175040</v>
      </c>
      <c r="F5873" s="4">
        <f t="shared" si="91"/>
        <v>2953592.6666666665</v>
      </c>
    </row>
    <row r="5874" spans="1:6" x14ac:dyDescent="0.3">
      <c r="A5874" t="s">
        <v>6735</v>
      </c>
      <c r="B5874">
        <v>0</v>
      </c>
      <c r="C5874">
        <v>313950</v>
      </c>
      <c r="D5874">
        <v>791840</v>
      </c>
      <c r="E5874">
        <v>739990</v>
      </c>
      <c r="F5874" s="4">
        <f t="shared" si="91"/>
        <v>615260</v>
      </c>
    </row>
    <row r="5875" spans="1:6" x14ac:dyDescent="0.3">
      <c r="A5875" t="s">
        <v>6736</v>
      </c>
      <c r="B5875">
        <v>530000</v>
      </c>
      <c r="C5875">
        <v>370000</v>
      </c>
      <c r="D5875">
        <v>450000</v>
      </c>
      <c r="E5875">
        <v>370000</v>
      </c>
      <c r="F5875" s="4">
        <f t="shared" si="91"/>
        <v>396666.66666666669</v>
      </c>
    </row>
    <row r="5876" spans="1:6" x14ac:dyDescent="0.3">
      <c r="A5876" t="s">
        <v>6737</v>
      </c>
      <c r="B5876">
        <v>2028600</v>
      </c>
      <c r="C5876">
        <v>570000</v>
      </c>
      <c r="D5876">
        <v>256000</v>
      </c>
      <c r="E5876">
        <v>848360</v>
      </c>
      <c r="F5876" s="4">
        <f t="shared" si="91"/>
        <v>558120</v>
      </c>
    </row>
    <row r="5877" spans="1:6" x14ac:dyDescent="0.3">
      <c r="A5877" t="s">
        <v>6738</v>
      </c>
      <c r="B5877">
        <v>0</v>
      </c>
      <c r="C5877">
        <v>2090560</v>
      </c>
      <c r="D5877">
        <v>2058000</v>
      </c>
      <c r="E5877">
        <v>718900</v>
      </c>
      <c r="F5877" s="4">
        <f t="shared" si="91"/>
        <v>1622486.6666666667</v>
      </c>
    </row>
    <row r="5878" spans="1:6" x14ac:dyDescent="0.3">
      <c r="A5878" t="s">
        <v>6739</v>
      </c>
      <c r="B5878">
        <v>902210</v>
      </c>
      <c r="C5878">
        <v>0</v>
      </c>
      <c r="D5878">
        <v>714230</v>
      </c>
      <c r="E5878">
        <v>0</v>
      </c>
      <c r="F5878" s="4">
        <f t="shared" si="91"/>
        <v>238076.66666666666</v>
      </c>
    </row>
    <row r="5879" spans="1:6" x14ac:dyDescent="0.3">
      <c r="A5879" t="s">
        <v>6740</v>
      </c>
      <c r="B5879">
        <v>0</v>
      </c>
      <c r="C5879">
        <v>522340</v>
      </c>
      <c r="D5879">
        <v>0</v>
      </c>
      <c r="E5879">
        <v>1368970</v>
      </c>
      <c r="F5879" s="4">
        <f t="shared" si="91"/>
        <v>630436.66666666663</v>
      </c>
    </row>
    <row r="5880" spans="1:6" x14ac:dyDescent="0.3">
      <c r="A5880" t="s">
        <v>6741</v>
      </c>
      <c r="B5880">
        <v>1434160</v>
      </c>
      <c r="C5880">
        <v>818630</v>
      </c>
      <c r="D5880">
        <v>1559740</v>
      </c>
      <c r="E5880">
        <v>3179540</v>
      </c>
      <c r="F5880" s="4">
        <f t="shared" si="91"/>
        <v>1852636.6666666667</v>
      </c>
    </row>
    <row r="5881" spans="1:6" x14ac:dyDescent="0.3">
      <c r="A5881" t="s">
        <v>6742</v>
      </c>
      <c r="B5881">
        <v>2837110</v>
      </c>
      <c r="C5881">
        <v>1828440</v>
      </c>
      <c r="D5881">
        <v>2546980</v>
      </c>
      <c r="E5881">
        <v>2460050</v>
      </c>
      <c r="F5881" s="4">
        <f t="shared" si="91"/>
        <v>2278490</v>
      </c>
    </row>
    <row r="5882" spans="1:6" x14ac:dyDescent="0.3">
      <c r="A5882" t="s">
        <v>6743</v>
      </c>
      <c r="B5882">
        <v>578760</v>
      </c>
      <c r="C5882">
        <v>0</v>
      </c>
      <c r="D5882">
        <v>0</v>
      </c>
      <c r="E5882">
        <v>0</v>
      </c>
      <c r="F5882" s="4">
        <f t="shared" si="91"/>
        <v>0</v>
      </c>
    </row>
    <row r="5883" spans="1:6" x14ac:dyDescent="0.3">
      <c r="A5883" t="s">
        <v>6744</v>
      </c>
      <c r="B5883">
        <v>234000</v>
      </c>
      <c r="C5883">
        <v>2020519</v>
      </c>
      <c r="D5883">
        <v>304000</v>
      </c>
      <c r="E5883">
        <v>2028260</v>
      </c>
      <c r="F5883" s="4">
        <f t="shared" si="91"/>
        <v>1450926.3333333333</v>
      </c>
    </row>
    <row r="5884" spans="1:6" x14ac:dyDescent="0.3">
      <c r="A5884" t="s">
        <v>6745</v>
      </c>
      <c r="B5884">
        <v>1110000</v>
      </c>
      <c r="C5884">
        <v>256000</v>
      </c>
      <c r="D5884">
        <v>972400</v>
      </c>
      <c r="E5884">
        <v>0</v>
      </c>
      <c r="F5884" s="4">
        <f t="shared" si="91"/>
        <v>409466.66666666669</v>
      </c>
    </row>
    <row r="5885" spans="1:6" x14ac:dyDescent="0.3">
      <c r="A5885" t="s">
        <v>6746</v>
      </c>
      <c r="B5885">
        <v>2389660</v>
      </c>
      <c r="C5885">
        <v>1759940</v>
      </c>
      <c r="D5885">
        <v>2187640</v>
      </c>
      <c r="E5885">
        <v>1938300</v>
      </c>
      <c r="F5885" s="4">
        <f t="shared" si="91"/>
        <v>1961960</v>
      </c>
    </row>
    <row r="5886" spans="1:6" x14ac:dyDescent="0.3">
      <c r="A5886" t="s">
        <v>6747</v>
      </c>
      <c r="B5886">
        <v>1471820</v>
      </c>
      <c r="C5886">
        <v>2071840</v>
      </c>
      <c r="D5886">
        <v>3700000</v>
      </c>
      <c r="E5886">
        <v>728000</v>
      </c>
      <c r="F5886" s="4">
        <f t="shared" si="91"/>
        <v>2166613.3333333335</v>
      </c>
    </row>
    <row r="5887" spans="1:6" x14ac:dyDescent="0.3">
      <c r="A5887" t="s">
        <v>6748</v>
      </c>
      <c r="B5887">
        <v>0</v>
      </c>
      <c r="C5887">
        <v>0</v>
      </c>
      <c r="D5887">
        <v>2027480</v>
      </c>
      <c r="E5887">
        <v>0</v>
      </c>
      <c r="F5887" s="4">
        <f t="shared" si="91"/>
        <v>675826.66666666663</v>
      </c>
    </row>
    <row r="5888" spans="1:6" x14ac:dyDescent="0.3">
      <c r="A5888" t="s">
        <v>6749</v>
      </c>
      <c r="B5888">
        <v>1036000</v>
      </c>
      <c r="C5888">
        <v>370000</v>
      </c>
      <c r="D5888">
        <v>656400</v>
      </c>
      <c r="E5888">
        <v>336000</v>
      </c>
      <c r="F5888" s="4">
        <f t="shared" si="91"/>
        <v>454133.33333333331</v>
      </c>
    </row>
    <row r="5889" spans="1:6" x14ac:dyDescent="0.3">
      <c r="A5889" t="s">
        <v>6750</v>
      </c>
      <c r="B5889">
        <v>0</v>
      </c>
      <c r="C5889">
        <v>2046240</v>
      </c>
      <c r="D5889">
        <v>2048180</v>
      </c>
      <c r="E5889">
        <v>0</v>
      </c>
      <c r="F5889" s="4">
        <f t="shared" si="91"/>
        <v>1364806.6666666667</v>
      </c>
    </row>
    <row r="5890" spans="1:6" x14ac:dyDescent="0.3">
      <c r="A5890" t="s">
        <v>6751</v>
      </c>
      <c r="B5890">
        <v>256000</v>
      </c>
      <c r="C5890">
        <v>0</v>
      </c>
      <c r="D5890">
        <v>0</v>
      </c>
      <c r="E5890">
        <v>500500</v>
      </c>
      <c r="F5890" s="4">
        <f t="shared" si="91"/>
        <v>166833.33333333334</v>
      </c>
    </row>
    <row r="5891" spans="1:6" x14ac:dyDescent="0.3">
      <c r="A5891" t="s">
        <v>6752</v>
      </c>
      <c r="B5891">
        <v>638920</v>
      </c>
      <c r="C5891">
        <v>740000</v>
      </c>
      <c r="D5891">
        <v>454750</v>
      </c>
      <c r="E5891">
        <v>357000</v>
      </c>
      <c r="F5891" s="4">
        <f t="shared" ref="F5891:F5954" si="92">SUM(C5891:E5891)/3</f>
        <v>517250</v>
      </c>
    </row>
    <row r="5892" spans="1:6" x14ac:dyDescent="0.3">
      <c r="A5892" t="s">
        <v>6753</v>
      </c>
      <c r="B5892">
        <v>2596750</v>
      </c>
      <c r="C5892">
        <v>2238800</v>
      </c>
      <c r="D5892">
        <v>2070460</v>
      </c>
      <c r="E5892">
        <v>2362980</v>
      </c>
      <c r="F5892" s="4">
        <f t="shared" si="92"/>
        <v>2224080</v>
      </c>
    </row>
    <row r="5893" spans="1:6" x14ac:dyDescent="0.3">
      <c r="A5893" t="s">
        <v>6754</v>
      </c>
      <c r="B5893">
        <v>1351350</v>
      </c>
      <c r="C5893">
        <v>610000</v>
      </c>
      <c r="D5893">
        <v>0</v>
      </c>
      <c r="E5893">
        <v>0</v>
      </c>
      <c r="F5893" s="4">
        <f t="shared" si="92"/>
        <v>203333.33333333334</v>
      </c>
    </row>
    <row r="5894" spans="1:6" x14ac:dyDescent="0.3">
      <c r="A5894" t="s">
        <v>361</v>
      </c>
      <c r="B5894">
        <v>0</v>
      </c>
      <c r="C5894">
        <v>218400</v>
      </c>
      <c r="D5894">
        <v>0</v>
      </c>
      <c r="E5894">
        <v>739200</v>
      </c>
      <c r="F5894" s="4">
        <f t="shared" si="92"/>
        <v>319200</v>
      </c>
    </row>
    <row r="5895" spans="1:6" x14ac:dyDescent="0.3">
      <c r="A5895" t="s">
        <v>6755</v>
      </c>
      <c r="B5895">
        <v>1380080</v>
      </c>
      <c r="C5895">
        <v>0</v>
      </c>
      <c r="D5895">
        <v>0</v>
      </c>
      <c r="E5895">
        <v>0</v>
      </c>
      <c r="F5895" s="4">
        <f t="shared" si="92"/>
        <v>0</v>
      </c>
    </row>
    <row r="5896" spans="1:6" x14ac:dyDescent="0.3">
      <c r="A5896" t="s">
        <v>6756</v>
      </c>
      <c r="B5896">
        <v>453200</v>
      </c>
      <c r="C5896">
        <v>0</v>
      </c>
      <c r="D5896">
        <v>0</v>
      </c>
      <c r="E5896">
        <v>0</v>
      </c>
      <c r="F5896" s="4">
        <f t="shared" si="92"/>
        <v>0</v>
      </c>
    </row>
    <row r="5897" spans="1:6" x14ac:dyDescent="0.3">
      <c r="A5897" t="s">
        <v>6757</v>
      </c>
      <c r="B5897">
        <v>8289070</v>
      </c>
      <c r="C5897">
        <v>6997830</v>
      </c>
      <c r="D5897">
        <v>16422690</v>
      </c>
      <c r="E5897">
        <v>3639870</v>
      </c>
      <c r="F5897" s="4">
        <f t="shared" si="92"/>
        <v>9020130</v>
      </c>
    </row>
    <row r="5898" spans="1:6" x14ac:dyDescent="0.3">
      <c r="A5898" t="s">
        <v>6758</v>
      </c>
      <c r="B5898">
        <v>2033850</v>
      </c>
      <c r="C5898">
        <v>4464400</v>
      </c>
      <c r="D5898">
        <v>2064850</v>
      </c>
      <c r="E5898">
        <v>2406400</v>
      </c>
      <c r="F5898" s="4">
        <f t="shared" si="92"/>
        <v>2978550</v>
      </c>
    </row>
    <row r="5899" spans="1:6" x14ac:dyDescent="0.3">
      <c r="A5899" t="s">
        <v>6759</v>
      </c>
      <c r="B5899">
        <v>1456000</v>
      </c>
      <c r="C5899">
        <v>610000</v>
      </c>
      <c r="D5899">
        <v>500500</v>
      </c>
      <c r="E5899">
        <v>1309650</v>
      </c>
      <c r="F5899" s="4">
        <f t="shared" si="92"/>
        <v>806716.66666666663</v>
      </c>
    </row>
    <row r="5900" spans="1:6" x14ac:dyDescent="0.3">
      <c r="A5900" t="s">
        <v>6760</v>
      </c>
      <c r="B5900">
        <v>0</v>
      </c>
      <c r="C5900">
        <v>0</v>
      </c>
      <c r="D5900">
        <v>1480000</v>
      </c>
      <c r="E5900">
        <v>0</v>
      </c>
      <c r="F5900" s="4">
        <f t="shared" si="92"/>
        <v>493333.33333333331</v>
      </c>
    </row>
    <row r="5901" spans="1:6" x14ac:dyDescent="0.3">
      <c r="A5901" t="s">
        <v>6761</v>
      </c>
      <c r="B5901">
        <v>0</v>
      </c>
      <c r="C5901">
        <v>1192100</v>
      </c>
      <c r="D5901">
        <v>405000</v>
      </c>
      <c r="E5901">
        <v>882700</v>
      </c>
      <c r="F5901" s="4">
        <f t="shared" si="92"/>
        <v>826600</v>
      </c>
    </row>
    <row r="5902" spans="1:6" x14ac:dyDescent="0.3">
      <c r="A5902" t="s">
        <v>6762</v>
      </c>
      <c r="B5902">
        <v>0</v>
      </c>
      <c r="C5902">
        <v>0</v>
      </c>
      <c r="D5902">
        <v>792320</v>
      </c>
      <c r="E5902">
        <v>1427680</v>
      </c>
      <c r="F5902" s="4">
        <f t="shared" si="92"/>
        <v>740000</v>
      </c>
    </row>
    <row r="5903" spans="1:6" x14ac:dyDescent="0.3">
      <c r="A5903" t="s">
        <v>6763</v>
      </c>
      <c r="B5903">
        <v>955500</v>
      </c>
      <c r="C5903">
        <v>1018290</v>
      </c>
      <c r="D5903">
        <v>1428400</v>
      </c>
      <c r="E5903">
        <v>1844390</v>
      </c>
      <c r="F5903" s="4">
        <f t="shared" si="92"/>
        <v>1430360</v>
      </c>
    </row>
    <row r="5904" spans="1:6" x14ac:dyDescent="0.3">
      <c r="A5904" t="s">
        <v>6764</v>
      </c>
      <c r="B5904">
        <v>0</v>
      </c>
      <c r="C5904">
        <v>1110000</v>
      </c>
      <c r="D5904">
        <v>740000</v>
      </c>
      <c r="E5904">
        <v>990810</v>
      </c>
      <c r="F5904" s="4">
        <f t="shared" si="92"/>
        <v>946936.66666666663</v>
      </c>
    </row>
    <row r="5905" spans="1:6" x14ac:dyDescent="0.3">
      <c r="A5905" t="s">
        <v>6765</v>
      </c>
      <c r="B5905">
        <v>1255800</v>
      </c>
      <c r="C5905">
        <v>1480000</v>
      </c>
      <c r="D5905">
        <v>2700000</v>
      </c>
      <c r="E5905">
        <v>7936200</v>
      </c>
      <c r="F5905" s="4">
        <f t="shared" si="92"/>
        <v>4038733.3333333335</v>
      </c>
    </row>
    <row r="5906" spans="1:6" x14ac:dyDescent="0.3">
      <c r="A5906" t="s">
        <v>6766</v>
      </c>
      <c r="B5906">
        <v>0</v>
      </c>
      <c r="C5906">
        <v>370000</v>
      </c>
      <c r="D5906">
        <v>668100</v>
      </c>
      <c r="E5906">
        <v>1259100</v>
      </c>
      <c r="F5906" s="4">
        <f t="shared" si="92"/>
        <v>765733.33333333337</v>
      </c>
    </row>
    <row r="5907" spans="1:6" x14ac:dyDescent="0.3">
      <c r="A5907" t="s">
        <v>6767</v>
      </c>
      <c r="B5907">
        <v>288000</v>
      </c>
      <c r="C5907">
        <v>313950</v>
      </c>
      <c r="D5907">
        <v>640490</v>
      </c>
      <c r="E5907">
        <v>0</v>
      </c>
      <c r="F5907" s="4">
        <f t="shared" si="92"/>
        <v>318146.66666666669</v>
      </c>
    </row>
    <row r="5908" spans="1:6" x14ac:dyDescent="0.3">
      <c r="A5908" t="s">
        <v>6768</v>
      </c>
      <c r="B5908">
        <v>7288690</v>
      </c>
      <c r="C5908">
        <v>4347160</v>
      </c>
      <c r="D5908">
        <v>5016460</v>
      </c>
      <c r="E5908">
        <v>4405400</v>
      </c>
      <c r="F5908" s="4">
        <f t="shared" si="92"/>
        <v>4589673.333333333</v>
      </c>
    </row>
    <row r="5909" spans="1:6" x14ac:dyDescent="0.3">
      <c r="A5909" t="s">
        <v>6769</v>
      </c>
      <c r="B5909">
        <v>1372150</v>
      </c>
      <c r="C5909">
        <v>679770</v>
      </c>
      <c r="D5909">
        <v>618800</v>
      </c>
      <c r="E5909">
        <v>1465100</v>
      </c>
      <c r="F5909" s="4">
        <f t="shared" si="92"/>
        <v>921223.33333333337</v>
      </c>
    </row>
    <row r="5910" spans="1:6" x14ac:dyDescent="0.3">
      <c r="A5910" t="s">
        <v>6770</v>
      </c>
      <c r="B5910">
        <v>512000</v>
      </c>
      <c r="C5910">
        <v>2091040</v>
      </c>
      <c r="D5910">
        <v>2490640</v>
      </c>
      <c r="E5910">
        <v>0</v>
      </c>
      <c r="F5910" s="4">
        <f t="shared" si="92"/>
        <v>1527226.6666666667</v>
      </c>
    </row>
    <row r="5911" spans="1:6" x14ac:dyDescent="0.3">
      <c r="A5911" t="s">
        <v>6771</v>
      </c>
      <c r="B5911">
        <v>504000</v>
      </c>
      <c r="C5911">
        <v>0</v>
      </c>
      <c r="D5911">
        <v>651600</v>
      </c>
      <c r="E5911">
        <v>1289200</v>
      </c>
      <c r="F5911" s="4">
        <f t="shared" si="92"/>
        <v>646933.33333333337</v>
      </c>
    </row>
    <row r="5912" spans="1:6" x14ac:dyDescent="0.3">
      <c r="A5912" t="s">
        <v>6772</v>
      </c>
      <c r="B5912">
        <v>2804000</v>
      </c>
      <c r="C5912">
        <v>2934500</v>
      </c>
      <c r="D5912">
        <v>3789780</v>
      </c>
      <c r="E5912">
        <v>2808480</v>
      </c>
      <c r="F5912" s="4">
        <f t="shared" si="92"/>
        <v>3177586.6666666665</v>
      </c>
    </row>
    <row r="5913" spans="1:6" x14ac:dyDescent="0.3">
      <c r="A5913" t="s">
        <v>6773</v>
      </c>
      <c r="B5913">
        <v>333060</v>
      </c>
      <c r="C5913">
        <v>1039410</v>
      </c>
      <c r="D5913">
        <v>1673590</v>
      </c>
      <c r="E5913">
        <v>2569840</v>
      </c>
      <c r="F5913" s="4">
        <f t="shared" si="92"/>
        <v>1760946.6666666667</v>
      </c>
    </row>
    <row r="5914" spans="1:6" x14ac:dyDescent="0.3">
      <c r="A5914" t="s">
        <v>6774</v>
      </c>
      <c r="B5914">
        <v>2630000</v>
      </c>
      <c r="C5914">
        <v>4915760</v>
      </c>
      <c r="D5914">
        <v>2129400</v>
      </c>
      <c r="E5914">
        <v>2815200</v>
      </c>
      <c r="F5914" s="4">
        <f t="shared" si="92"/>
        <v>3286786.6666666665</v>
      </c>
    </row>
    <row r="5915" spans="1:6" x14ac:dyDescent="0.3">
      <c r="A5915" t="s">
        <v>6775</v>
      </c>
      <c r="B5915">
        <v>0</v>
      </c>
      <c r="C5915">
        <v>324000</v>
      </c>
      <c r="D5915">
        <v>0</v>
      </c>
      <c r="E5915">
        <v>0</v>
      </c>
      <c r="F5915" s="4">
        <f t="shared" si="92"/>
        <v>108000</v>
      </c>
    </row>
    <row r="5916" spans="1:6" x14ac:dyDescent="0.3">
      <c r="A5916" t="s">
        <v>6776</v>
      </c>
      <c r="B5916">
        <v>12495020</v>
      </c>
      <c r="C5916">
        <v>21204800</v>
      </c>
      <c r="D5916">
        <v>14716400</v>
      </c>
      <c r="E5916">
        <v>24614530</v>
      </c>
      <c r="F5916" s="4">
        <f t="shared" si="92"/>
        <v>20178576.666666668</v>
      </c>
    </row>
    <row r="5917" spans="1:6" x14ac:dyDescent="0.3">
      <c r="A5917" t="s">
        <v>6777</v>
      </c>
      <c r="B5917">
        <v>3177290</v>
      </c>
      <c r="C5917">
        <v>5089550</v>
      </c>
      <c r="D5917">
        <v>5321980</v>
      </c>
      <c r="E5917">
        <v>2033940</v>
      </c>
      <c r="F5917" s="4">
        <f t="shared" si="92"/>
        <v>4148490</v>
      </c>
    </row>
    <row r="5918" spans="1:6" x14ac:dyDescent="0.3">
      <c r="A5918" t="s">
        <v>6778</v>
      </c>
      <c r="B5918">
        <v>2059620</v>
      </c>
      <c r="C5918">
        <v>2174400</v>
      </c>
      <c r="D5918">
        <v>2739880</v>
      </c>
      <c r="E5918">
        <v>414000</v>
      </c>
      <c r="F5918" s="4">
        <f t="shared" si="92"/>
        <v>1776093.3333333333</v>
      </c>
    </row>
    <row r="5919" spans="1:6" x14ac:dyDescent="0.3">
      <c r="A5919" t="s">
        <v>6779</v>
      </c>
      <c r="B5919">
        <v>0</v>
      </c>
      <c r="C5919">
        <v>2135200</v>
      </c>
      <c r="D5919">
        <v>964600</v>
      </c>
      <c r="E5919">
        <v>0</v>
      </c>
      <c r="F5919" s="4">
        <f t="shared" si="92"/>
        <v>1033266.6666666666</v>
      </c>
    </row>
    <row r="5920" spans="1:6" x14ac:dyDescent="0.3">
      <c r="A5920" t="s">
        <v>6780</v>
      </c>
      <c r="B5920">
        <v>2051800</v>
      </c>
      <c r="C5920">
        <v>688000</v>
      </c>
      <c r="D5920">
        <v>2599030</v>
      </c>
      <c r="E5920">
        <v>3312900</v>
      </c>
      <c r="F5920" s="4">
        <f t="shared" si="92"/>
        <v>2199976.6666666665</v>
      </c>
    </row>
    <row r="5921" spans="1:6" x14ac:dyDescent="0.3">
      <c r="A5921" t="s">
        <v>6781</v>
      </c>
      <c r="B5921">
        <v>0</v>
      </c>
      <c r="C5921">
        <v>0</v>
      </c>
      <c r="D5921">
        <v>1076090</v>
      </c>
      <c r="E5921">
        <v>0</v>
      </c>
      <c r="F5921" s="4">
        <f t="shared" si="92"/>
        <v>358696.66666666669</v>
      </c>
    </row>
    <row r="5922" spans="1:6" x14ac:dyDescent="0.3">
      <c r="A5922" t="s">
        <v>6782</v>
      </c>
      <c r="B5922">
        <v>1200000</v>
      </c>
      <c r="C5922">
        <v>2037500</v>
      </c>
      <c r="D5922">
        <v>2298290</v>
      </c>
      <c r="E5922">
        <v>3089450</v>
      </c>
      <c r="F5922" s="4">
        <f t="shared" si="92"/>
        <v>2475080</v>
      </c>
    </row>
    <row r="5923" spans="1:6" x14ac:dyDescent="0.3">
      <c r="A5923" t="s">
        <v>6783</v>
      </c>
      <c r="B5923">
        <v>527150</v>
      </c>
      <c r="C5923">
        <v>218400</v>
      </c>
      <c r="D5923">
        <v>638820</v>
      </c>
      <c r="E5923">
        <v>0</v>
      </c>
      <c r="F5923" s="4">
        <f t="shared" si="92"/>
        <v>285740</v>
      </c>
    </row>
    <row r="5924" spans="1:6" x14ac:dyDescent="0.3">
      <c r="A5924" t="s">
        <v>6784</v>
      </c>
      <c r="B5924">
        <v>182600</v>
      </c>
      <c r="C5924">
        <v>4070000</v>
      </c>
      <c r="D5924">
        <v>3944940</v>
      </c>
      <c r="E5924">
        <v>1206000</v>
      </c>
      <c r="F5924" s="4">
        <f t="shared" si="92"/>
        <v>3073646.6666666665</v>
      </c>
    </row>
    <row r="5925" spans="1:6" x14ac:dyDescent="0.3">
      <c r="A5925" t="s">
        <v>6785</v>
      </c>
      <c r="B5925">
        <v>2152960</v>
      </c>
      <c r="C5925">
        <v>2144300</v>
      </c>
      <c r="D5925">
        <v>2028400</v>
      </c>
      <c r="E5925">
        <v>2104460</v>
      </c>
      <c r="F5925" s="4">
        <f t="shared" si="92"/>
        <v>2092386.6666666667</v>
      </c>
    </row>
    <row r="5926" spans="1:6" x14ac:dyDescent="0.3">
      <c r="A5926" t="s">
        <v>6786</v>
      </c>
      <c r="B5926">
        <v>0</v>
      </c>
      <c r="C5926">
        <v>281190</v>
      </c>
      <c r="D5926">
        <v>711920</v>
      </c>
      <c r="E5926">
        <v>1029780</v>
      </c>
      <c r="F5926" s="4">
        <f t="shared" si="92"/>
        <v>674296.66666666663</v>
      </c>
    </row>
    <row r="5927" spans="1:6" x14ac:dyDescent="0.3">
      <c r="A5927" t="s">
        <v>6787</v>
      </c>
      <c r="B5927">
        <v>411950</v>
      </c>
      <c r="C5927">
        <v>246610</v>
      </c>
      <c r="D5927">
        <v>246610</v>
      </c>
      <c r="E5927">
        <v>486850</v>
      </c>
      <c r="F5927" s="4">
        <f t="shared" si="92"/>
        <v>326690</v>
      </c>
    </row>
    <row r="5928" spans="1:6" x14ac:dyDescent="0.3">
      <c r="A5928" t="s">
        <v>6788</v>
      </c>
      <c r="B5928">
        <v>740000</v>
      </c>
      <c r="C5928">
        <v>1480000</v>
      </c>
      <c r="D5928">
        <v>1045490</v>
      </c>
      <c r="E5928">
        <v>182000</v>
      </c>
      <c r="F5928" s="4">
        <f t="shared" si="92"/>
        <v>902496.66666666663</v>
      </c>
    </row>
    <row r="5929" spans="1:6" x14ac:dyDescent="0.3">
      <c r="A5929" t="s">
        <v>6789</v>
      </c>
      <c r="B5929">
        <v>0</v>
      </c>
      <c r="C5929">
        <v>0</v>
      </c>
      <c r="D5929">
        <v>876480</v>
      </c>
      <c r="E5929">
        <v>2095260</v>
      </c>
      <c r="F5929" s="4">
        <f t="shared" si="92"/>
        <v>990580</v>
      </c>
    </row>
    <row r="5930" spans="1:6" x14ac:dyDescent="0.3">
      <c r="A5930" t="s">
        <v>6790</v>
      </c>
      <c r="B5930">
        <v>673400</v>
      </c>
      <c r="C5930">
        <v>313950</v>
      </c>
      <c r="D5930">
        <v>0</v>
      </c>
      <c r="E5930">
        <v>1432200</v>
      </c>
      <c r="F5930" s="4">
        <f t="shared" si="92"/>
        <v>582050</v>
      </c>
    </row>
    <row r="5931" spans="1:6" x14ac:dyDescent="0.3">
      <c r="A5931" t="s">
        <v>6791</v>
      </c>
      <c r="B5931">
        <v>1507340</v>
      </c>
      <c r="C5931">
        <v>740000</v>
      </c>
      <c r="D5931">
        <v>3025440</v>
      </c>
      <c r="E5931">
        <v>754560</v>
      </c>
      <c r="F5931" s="4">
        <f t="shared" si="92"/>
        <v>1506666.6666666667</v>
      </c>
    </row>
    <row r="5932" spans="1:6" x14ac:dyDescent="0.3">
      <c r="A5932" t="s">
        <v>6792</v>
      </c>
      <c r="B5932">
        <v>9774850</v>
      </c>
      <c r="C5932">
        <v>21042880</v>
      </c>
      <c r="D5932">
        <v>12868800</v>
      </c>
      <c r="E5932">
        <v>17383930</v>
      </c>
      <c r="F5932" s="4">
        <f t="shared" si="92"/>
        <v>17098536.666666668</v>
      </c>
    </row>
    <row r="5933" spans="1:6" x14ac:dyDescent="0.3">
      <c r="A5933" t="s">
        <v>6793</v>
      </c>
      <c r="B5933">
        <v>1110000</v>
      </c>
      <c r="C5933">
        <v>2027600</v>
      </c>
      <c r="D5933">
        <v>644640</v>
      </c>
      <c r="E5933">
        <v>820000</v>
      </c>
      <c r="F5933" s="4">
        <f t="shared" si="92"/>
        <v>1164080</v>
      </c>
    </row>
    <row r="5934" spans="1:6" x14ac:dyDescent="0.3">
      <c r="A5934" t="s">
        <v>6794</v>
      </c>
      <c r="B5934">
        <v>1821980</v>
      </c>
      <c r="C5934">
        <v>2804310</v>
      </c>
      <c r="D5934">
        <v>1606950</v>
      </c>
      <c r="E5934">
        <v>2491580</v>
      </c>
      <c r="F5934" s="4">
        <f t="shared" si="92"/>
        <v>2300946.6666666665</v>
      </c>
    </row>
    <row r="5935" spans="1:6" x14ac:dyDescent="0.3">
      <c r="A5935" t="s">
        <v>6795</v>
      </c>
      <c r="B5935">
        <v>2493870</v>
      </c>
      <c r="C5935">
        <v>2300440</v>
      </c>
      <c r="D5935">
        <v>37469200</v>
      </c>
      <c r="E5935">
        <v>3269640</v>
      </c>
      <c r="F5935" s="4">
        <f t="shared" si="92"/>
        <v>14346426.666666666</v>
      </c>
    </row>
    <row r="5936" spans="1:6" x14ac:dyDescent="0.3">
      <c r="A5936" t="s">
        <v>6796</v>
      </c>
      <c r="B5936">
        <v>5270800</v>
      </c>
      <c r="C5936">
        <v>0</v>
      </c>
      <c r="D5936">
        <v>2568000</v>
      </c>
      <c r="E5936">
        <v>2617160</v>
      </c>
      <c r="F5936" s="4">
        <f t="shared" si="92"/>
        <v>1728386.6666666667</v>
      </c>
    </row>
    <row r="5937" spans="1:6" x14ac:dyDescent="0.3">
      <c r="A5937" t="s">
        <v>6797</v>
      </c>
      <c r="B5937">
        <v>236600</v>
      </c>
      <c r="C5937">
        <v>483210</v>
      </c>
      <c r="D5937">
        <v>1798000</v>
      </c>
      <c r="E5937">
        <v>943600</v>
      </c>
      <c r="F5937" s="4">
        <f t="shared" si="92"/>
        <v>1074936.6666666667</v>
      </c>
    </row>
    <row r="5938" spans="1:6" x14ac:dyDescent="0.3">
      <c r="A5938" t="s">
        <v>6798</v>
      </c>
      <c r="B5938">
        <v>318500</v>
      </c>
      <c r="C5938">
        <v>3056420</v>
      </c>
      <c r="D5938">
        <v>1735040</v>
      </c>
      <c r="E5938">
        <v>418000</v>
      </c>
      <c r="F5938" s="4">
        <f t="shared" si="92"/>
        <v>1736486.6666666667</v>
      </c>
    </row>
    <row r="5939" spans="1:6" x14ac:dyDescent="0.3">
      <c r="A5939" t="s">
        <v>6799</v>
      </c>
      <c r="B5939">
        <v>0</v>
      </c>
      <c r="C5939">
        <v>2101490</v>
      </c>
      <c r="D5939">
        <v>2130310</v>
      </c>
      <c r="E5939">
        <v>2036400</v>
      </c>
      <c r="F5939" s="4">
        <f t="shared" si="92"/>
        <v>2089400</v>
      </c>
    </row>
    <row r="5940" spans="1:6" x14ac:dyDescent="0.3">
      <c r="A5940" t="s">
        <v>6800</v>
      </c>
      <c r="B5940">
        <v>995200</v>
      </c>
      <c r="C5940">
        <v>621960</v>
      </c>
      <c r="D5940">
        <v>1711710</v>
      </c>
      <c r="E5940">
        <v>1909499</v>
      </c>
      <c r="F5940" s="4">
        <f t="shared" si="92"/>
        <v>1414389.6666666667</v>
      </c>
    </row>
    <row r="5941" spans="1:6" x14ac:dyDescent="0.3">
      <c r="A5941" t="s">
        <v>6801</v>
      </c>
      <c r="B5941">
        <v>1234670</v>
      </c>
      <c r="C5941">
        <v>457730</v>
      </c>
      <c r="D5941">
        <v>411320</v>
      </c>
      <c r="E5941">
        <v>0</v>
      </c>
      <c r="F5941" s="4">
        <f t="shared" si="92"/>
        <v>289683.33333333331</v>
      </c>
    </row>
    <row r="5942" spans="1:6" x14ac:dyDescent="0.3">
      <c r="A5942" t="s">
        <v>6802</v>
      </c>
      <c r="B5942">
        <v>5713120</v>
      </c>
      <c r="C5942">
        <v>11004910</v>
      </c>
      <c r="D5942">
        <v>9352010</v>
      </c>
      <c r="E5942">
        <v>9219100</v>
      </c>
      <c r="F5942" s="4">
        <f t="shared" si="92"/>
        <v>9858673.333333334</v>
      </c>
    </row>
    <row r="5943" spans="1:6" x14ac:dyDescent="0.3">
      <c r="A5943" t="s">
        <v>6803</v>
      </c>
      <c r="B5943">
        <v>416780</v>
      </c>
      <c r="C5943">
        <v>2100280</v>
      </c>
      <c r="D5943">
        <v>2002910</v>
      </c>
      <c r="E5943">
        <v>3127460</v>
      </c>
      <c r="F5943" s="4">
        <f t="shared" si="92"/>
        <v>2410216.6666666665</v>
      </c>
    </row>
    <row r="5944" spans="1:6" x14ac:dyDescent="0.3">
      <c r="A5944" t="s">
        <v>6804</v>
      </c>
      <c r="B5944">
        <v>0</v>
      </c>
      <c r="C5944">
        <v>2039220</v>
      </c>
      <c r="D5944">
        <v>2022020</v>
      </c>
      <c r="E5944">
        <v>2089670</v>
      </c>
      <c r="F5944" s="4">
        <f t="shared" si="92"/>
        <v>2050303.3333333333</v>
      </c>
    </row>
    <row r="5945" spans="1:6" x14ac:dyDescent="0.3">
      <c r="A5945" t="s">
        <v>6805</v>
      </c>
      <c r="B5945">
        <v>0</v>
      </c>
      <c r="C5945">
        <v>0</v>
      </c>
      <c r="D5945">
        <v>1558000</v>
      </c>
      <c r="E5945">
        <v>0</v>
      </c>
      <c r="F5945" s="4">
        <f t="shared" si="92"/>
        <v>519333.33333333331</v>
      </c>
    </row>
    <row r="5946" spans="1:6" x14ac:dyDescent="0.3">
      <c r="A5946" t="s">
        <v>6806</v>
      </c>
      <c r="B5946">
        <v>1087450</v>
      </c>
      <c r="C5946">
        <v>1953200</v>
      </c>
      <c r="D5946">
        <v>1170990</v>
      </c>
      <c r="E5946">
        <v>386000</v>
      </c>
      <c r="F5946" s="4">
        <f t="shared" si="92"/>
        <v>1170063.3333333333</v>
      </c>
    </row>
    <row r="5947" spans="1:6" x14ac:dyDescent="0.3">
      <c r="A5947" t="s">
        <v>6807</v>
      </c>
      <c r="B5947">
        <v>2886480</v>
      </c>
      <c r="C5947">
        <v>3199860</v>
      </c>
      <c r="D5947">
        <v>1988200</v>
      </c>
      <c r="E5947">
        <v>4613670</v>
      </c>
      <c r="F5947" s="4">
        <f t="shared" si="92"/>
        <v>3267243.3333333335</v>
      </c>
    </row>
    <row r="5948" spans="1:6" x14ac:dyDescent="0.3">
      <c r="A5948" t="s">
        <v>6808</v>
      </c>
      <c r="B5948">
        <v>1774500</v>
      </c>
      <c r="C5948">
        <v>1136590</v>
      </c>
      <c r="D5948">
        <v>3168720</v>
      </c>
      <c r="E5948">
        <v>256000</v>
      </c>
      <c r="F5948" s="4">
        <f t="shared" si="92"/>
        <v>1520436.6666666667</v>
      </c>
    </row>
    <row r="5949" spans="1:6" x14ac:dyDescent="0.3">
      <c r="A5949" t="s">
        <v>6809</v>
      </c>
      <c r="B5949">
        <v>0</v>
      </c>
      <c r="C5949">
        <v>3931270</v>
      </c>
      <c r="D5949">
        <v>2341970</v>
      </c>
      <c r="E5949">
        <v>2027980</v>
      </c>
      <c r="F5949" s="4">
        <f t="shared" si="92"/>
        <v>2767073.3333333335</v>
      </c>
    </row>
    <row r="5950" spans="1:6" x14ac:dyDescent="0.3">
      <c r="A5950" t="s">
        <v>6810</v>
      </c>
      <c r="B5950">
        <v>780070</v>
      </c>
      <c r="C5950">
        <v>682520</v>
      </c>
      <c r="D5950">
        <v>1513820</v>
      </c>
      <c r="E5950">
        <v>1306010</v>
      </c>
      <c r="F5950" s="4">
        <f t="shared" si="92"/>
        <v>1167450</v>
      </c>
    </row>
    <row r="5951" spans="1:6" x14ac:dyDescent="0.3">
      <c r="A5951" t="s">
        <v>6811</v>
      </c>
      <c r="B5951">
        <v>546000</v>
      </c>
      <c r="C5951">
        <v>230000</v>
      </c>
      <c r="D5951">
        <v>0</v>
      </c>
      <c r="E5951">
        <v>427700</v>
      </c>
      <c r="F5951" s="4">
        <f t="shared" si="92"/>
        <v>219233.33333333334</v>
      </c>
    </row>
    <row r="5952" spans="1:6" x14ac:dyDescent="0.3">
      <c r="A5952" t="s">
        <v>6812</v>
      </c>
      <c r="B5952">
        <v>0</v>
      </c>
      <c r="C5952">
        <v>21534000</v>
      </c>
      <c r="D5952">
        <v>0</v>
      </c>
      <c r="E5952">
        <v>0</v>
      </c>
      <c r="F5952" s="4">
        <f t="shared" si="92"/>
        <v>7178000</v>
      </c>
    </row>
    <row r="5953" spans="1:6" x14ac:dyDescent="0.3">
      <c r="A5953" t="s">
        <v>6813</v>
      </c>
      <c r="B5953">
        <v>2691000</v>
      </c>
      <c r="C5953">
        <v>4442600</v>
      </c>
      <c r="D5953">
        <v>2734230</v>
      </c>
      <c r="E5953">
        <v>2221150</v>
      </c>
      <c r="F5953" s="4">
        <f t="shared" si="92"/>
        <v>3132660</v>
      </c>
    </row>
    <row r="5954" spans="1:6" x14ac:dyDescent="0.3">
      <c r="A5954" t="s">
        <v>6814</v>
      </c>
      <c r="B5954">
        <v>0</v>
      </c>
      <c r="C5954">
        <v>705250</v>
      </c>
      <c r="D5954">
        <v>391000</v>
      </c>
      <c r="E5954">
        <v>0</v>
      </c>
      <c r="F5954" s="4">
        <f t="shared" si="92"/>
        <v>365416.66666666669</v>
      </c>
    </row>
    <row r="5955" spans="1:6" x14ac:dyDescent="0.3">
      <c r="A5955" t="s">
        <v>6815</v>
      </c>
      <c r="B5955">
        <v>0</v>
      </c>
      <c r="C5955">
        <v>464100</v>
      </c>
      <c r="D5955">
        <v>693240</v>
      </c>
      <c r="E5955">
        <v>469200</v>
      </c>
      <c r="F5955" s="4">
        <f t="shared" ref="F5955:F6018" si="93">SUM(C5955:E5955)/3</f>
        <v>542180</v>
      </c>
    </row>
    <row r="5956" spans="1:6" x14ac:dyDescent="0.3">
      <c r="A5956" t="s">
        <v>6816</v>
      </c>
      <c r="B5956">
        <v>0</v>
      </c>
      <c r="C5956">
        <v>2185200</v>
      </c>
      <c r="D5956">
        <v>2099520</v>
      </c>
      <c r="E5956">
        <v>2108560</v>
      </c>
      <c r="F5956" s="4">
        <f t="shared" si="93"/>
        <v>2131093.3333333335</v>
      </c>
    </row>
    <row r="5957" spans="1:6" x14ac:dyDescent="0.3">
      <c r="A5957" t="s">
        <v>6817</v>
      </c>
      <c r="B5957">
        <v>3221400</v>
      </c>
      <c r="C5957">
        <v>45305200</v>
      </c>
      <c r="D5957">
        <v>242040049</v>
      </c>
      <c r="E5957">
        <v>7098000</v>
      </c>
      <c r="F5957" s="4">
        <f t="shared" si="93"/>
        <v>98147749.666666672</v>
      </c>
    </row>
    <row r="5958" spans="1:6" x14ac:dyDescent="0.3">
      <c r="A5958" t="s">
        <v>6818</v>
      </c>
      <c r="B5958">
        <v>1560200</v>
      </c>
      <c r="C5958">
        <v>785330</v>
      </c>
      <c r="D5958">
        <v>0</v>
      </c>
      <c r="E5958">
        <v>0</v>
      </c>
      <c r="F5958" s="4">
        <f t="shared" si="93"/>
        <v>261776.66666666666</v>
      </c>
    </row>
    <row r="5959" spans="1:6" x14ac:dyDescent="0.3">
      <c r="A5959" t="s">
        <v>6819</v>
      </c>
      <c r="B5959">
        <v>0</v>
      </c>
      <c r="C5959">
        <v>0</v>
      </c>
      <c r="D5959">
        <v>370000</v>
      </c>
      <c r="E5959">
        <v>0</v>
      </c>
      <c r="F5959" s="4">
        <f t="shared" si="93"/>
        <v>123333.33333333333</v>
      </c>
    </row>
    <row r="5960" spans="1:6" x14ac:dyDescent="0.3">
      <c r="A5960" t="s">
        <v>6820</v>
      </c>
      <c r="B5960">
        <v>2102200</v>
      </c>
      <c r="C5960">
        <v>2058780</v>
      </c>
      <c r="D5960">
        <v>2222200</v>
      </c>
      <c r="E5960">
        <v>2275000</v>
      </c>
      <c r="F5960" s="4">
        <f t="shared" si="93"/>
        <v>2185326.6666666665</v>
      </c>
    </row>
    <row r="5961" spans="1:6" x14ac:dyDescent="0.3">
      <c r="A5961" t="s">
        <v>6821</v>
      </c>
      <c r="B5961">
        <v>256000</v>
      </c>
      <c r="C5961">
        <v>453200</v>
      </c>
      <c r="D5961">
        <v>0</v>
      </c>
      <c r="E5961">
        <v>256000</v>
      </c>
      <c r="F5961" s="4">
        <f t="shared" si="93"/>
        <v>236400</v>
      </c>
    </row>
    <row r="5962" spans="1:6" x14ac:dyDescent="0.3">
      <c r="A5962" t="s">
        <v>6822</v>
      </c>
      <c r="B5962">
        <v>3379000</v>
      </c>
      <c r="C5962">
        <v>2314830</v>
      </c>
      <c r="D5962">
        <v>3627250</v>
      </c>
      <c r="E5962">
        <v>2033330</v>
      </c>
      <c r="F5962" s="4">
        <f t="shared" si="93"/>
        <v>2658470</v>
      </c>
    </row>
    <row r="5963" spans="1:6" x14ac:dyDescent="0.3">
      <c r="A5963" t="s">
        <v>6823</v>
      </c>
      <c r="B5963">
        <v>4041280</v>
      </c>
      <c r="C5963">
        <v>4754330</v>
      </c>
      <c r="D5963">
        <v>3800160</v>
      </c>
      <c r="E5963">
        <v>4914000</v>
      </c>
      <c r="F5963" s="4">
        <f t="shared" si="93"/>
        <v>4489496.666666667</v>
      </c>
    </row>
    <row r="5964" spans="1:6" x14ac:dyDescent="0.3">
      <c r="A5964" t="s">
        <v>6824</v>
      </c>
      <c r="B5964">
        <v>6657560</v>
      </c>
      <c r="C5964">
        <v>3438540</v>
      </c>
      <c r="D5964">
        <v>3809260</v>
      </c>
      <c r="E5964">
        <v>6304480</v>
      </c>
      <c r="F5964" s="4">
        <f t="shared" si="93"/>
        <v>4517426.666666667</v>
      </c>
    </row>
    <row r="5965" spans="1:6" x14ac:dyDescent="0.3">
      <c r="A5965" t="s">
        <v>6825</v>
      </c>
      <c r="B5965">
        <v>0</v>
      </c>
      <c r="C5965">
        <v>2564280</v>
      </c>
      <c r="D5965">
        <v>2120720</v>
      </c>
      <c r="E5965">
        <v>2118880</v>
      </c>
      <c r="F5965" s="4">
        <f t="shared" si="93"/>
        <v>2267960</v>
      </c>
    </row>
    <row r="5966" spans="1:6" x14ac:dyDescent="0.3">
      <c r="A5966" t="s">
        <v>6826</v>
      </c>
      <c r="B5966">
        <v>990000</v>
      </c>
      <c r="C5966">
        <v>1016240</v>
      </c>
      <c r="D5966">
        <v>0</v>
      </c>
      <c r="E5966">
        <v>814450</v>
      </c>
      <c r="F5966" s="4">
        <f t="shared" si="93"/>
        <v>610230</v>
      </c>
    </row>
    <row r="5967" spans="1:6" x14ac:dyDescent="0.3">
      <c r="A5967" t="s">
        <v>6827</v>
      </c>
      <c r="B5967">
        <v>0</v>
      </c>
      <c r="C5967">
        <v>434980</v>
      </c>
      <c r="D5967">
        <v>234600</v>
      </c>
      <c r="E5967">
        <v>698520</v>
      </c>
      <c r="F5967" s="4">
        <f t="shared" si="93"/>
        <v>456033.33333333331</v>
      </c>
    </row>
    <row r="5968" spans="1:6" x14ac:dyDescent="0.3">
      <c r="A5968" t="s">
        <v>6828</v>
      </c>
      <c r="B5968">
        <v>1697800</v>
      </c>
      <c r="C5968">
        <v>740000</v>
      </c>
      <c r="D5968">
        <v>583440</v>
      </c>
      <c r="E5968">
        <v>820000</v>
      </c>
      <c r="F5968" s="4">
        <f t="shared" si="93"/>
        <v>714480</v>
      </c>
    </row>
    <row r="5969" spans="1:6" x14ac:dyDescent="0.3">
      <c r="A5969" t="s">
        <v>6829</v>
      </c>
      <c r="B5969">
        <v>740000</v>
      </c>
      <c r="C5969">
        <v>740000</v>
      </c>
      <c r="D5969">
        <v>595140</v>
      </c>
      <c r="E5969">
        <v>0</v>
      </c>
      <c r="F5969" s="4">
        <f t="shared" si="93"/>
        <v>445046.66666666669</v>
      </c>
    </row>
    <row r="5970" spans="1:6" x14ac:dyDescent="0.3">
      <c r="A5970" t="s">
        <v>6830</v>
      </c>
      <c r="B5970">
        <v>1198640</v>
      </c>
      <c r="C5970">
        <v>837200</v>
      </c>
      <c r="D5970">
        <v>611520</v>
      </c>
      <c r="E5970">
        <v>1357000</v>
      </c>
      <c r="F5970" s="4">
        <f t="shared" si="93"/>
        <v>935240</v>
      </c>
    </row>
    <row r="5971" spans="1:6" x14ac:dyDescent="0.3">
      <c r="A5971" t="s">
        <v>6831</v>
      </c>
      <c r="B5971">
        <v>598780</v>
      </c>
      <c r="C5971">
        <v>695240</v>
      </c>
      <c r="D5971">
        <v>857220</v>
      </c>
      <c r="E5971">
        <v>469200</v>
      </c>
      <c r="F5971" s="4">
        <f t="shared" si="93"/>
        <v>673886.66666666663</v>
      </c>
    </row>
    <row r="5972" spans="1:6" x14ac:dyDescent="0.3">
      <c r="A5972" t="s">
        <v>6832</v>
      </c>
      <c r="B5972">
        <v>697970</v>
      </c>
      <c r="C5972">
        <v>4933620</v>
      </c>
      <c r="D5972">
        <v>6200440</v>
      </c>
      <c r="E5972">
        <v>4842400</v>
      </c>
      <c r="F5972" s="4">
        <f t="shared" si="93"/>
        <v>5325486.666666667</v>
      </c>
    </row>
    <row r="5973" spans="1:6" x14ac:dyDescent="0.3">
      <c r="A5973" t="s">
        <v>6833</v>
      </c>
      <c r="B5973">
        <v>803300</v>
      </c>
      <c r="C5973">
        <v>1739180</v>
      </c>
      <c r="D5973">
        <v>0</v>
      </c>
      <c r="E5973">
        <v>0</v>
      </c>
      <c r="F5973" s="4">
        <f t="shared" si="93"/>
        <v>579726.66666666663</v>
      </c>
    </row>
    <row r="5974" spans="1:6" x14ac:dyDescent="0.3">
      <c r="A5974" t="s">
        <v>6834</v>
      </c>
      <c r="B5974">
        <v>18500000</v>
      </c>
      <c r="C5974">
        <v>10721000</v>
      </c>
      <c r="D5974">
        <v>25965120</v>
      </c>
      <c r="E5974">
        <v>23009440</v>
      </c>
      <c r="F5974" s="4">
        <f t="shared" si="93"/>
        <v>19898520</v>
      </c>
    </row>
    <row r="5975" spans="1:6" x14ac:dyDescent="0.3">
      <c r="A5975" t="s">
        <v>6835</v>
      </c>
      <c r="B5975">
        <v>1110000</v>
      </c>
      <c r="C5975">
        <v>2220000</v>
      </c>
      <c r="D5975">
        <v>397800</v>
      </c>
      <c r="E5975">
        <v>804000</v>
      </c>
      <c r="F5975" s="4">
        <f t="shared" si="93"/>
        <v>1140600</v>
      </c>
    </row>
    <row r="5976" spans="1:6" x14ac:dyDescent="0.3">
      <c r="A5976" t="s">
        <v>6836</v>
      </c>
      <c r="B5976">
        <v>350000</v>
      </c>
      <c r="C5976">
        <v>920000</v>
      </c>
      <c r="D5976">
        <v>407680</v>
      </c>
      <c r="E5976">
        <v>1970370</v>
      </c>
      <c r="F5976" s="4">
        <f t="shared" si="93"/>
        <v>1099350</v>
      </c>
    </row>
    <row r="5977" spans="1:6" x14ac:dyDescent="0.3">
      <c r="A5977" t="s">
        <v>6837</v>
      </c>
      <c r="B5977">
        <v>6475560</v>
      </c>
      <c r="C5977">
        <v>6391270</v>
      </c>
      <c r="D5977">
        <v>8161430</v>
      </c>
      <c r="E5977">
        <v>8410150</v>
      </c>
      <c r="F5977" s="4">
        <f t="shared" si="93"/>
        <v>7654283.333333333</v>
      </c>
    </row>
    <row r="5978" spans="1:6" x14ac:dyDescent="0.3">
      <c r="A5978" t="s">
        <v>6838</v>
      </c>
      <c r="B5978">
        <v>621530</v>
      </c>
      <c r="C5978">
        <v>0</v>
      </c>
      <c r="D5978">
        <v>0</v>
      </c>
      <c r="E5978">
        <v>0</v>
      </c>
      <c r="F5978" s="4">
        <f t="shared" si="93"/>
        <v>0</v>
      </c>
    </row>
    <row r="5979" spans="1:6" x14ac:dyDescent="0.3">
      <c r="A5979" t="s">
        <v>6839</v>
      </c>
      <c r="B5979">
        <v>6665360</v>
      </c>
      <c r="C5979">
        <v>9864400</v>
      </c>
      <c r="D5979">
        <v>2322510</v>
      </c>
      <c r="E5979">
        <v>6881220</v>
      </c>
      <c r="F5979" s="4">
        <f t="shared" si="93"/>
        <v>6356043.333333333</v>
      </c>
    </row>
    <row r="5980" spans="1:6" x14ac:dyDescent="0.3">
      <c r="A5980" t="s">
        <v>6840</v>
      </c>
      <c r="B5980">
        <v>364000</v>
      </c>
      <c r="C5980">
        <v>809900</v>
      </c>
      <c r="D5980">
        <v>34974200</v>
      </c>
      <c r="E5980">
        <v>1999500</v>
      </c>
      <c r="F5980" s="4">
        <f t="shared" si="93"/>
        <v>12594533.333333334</v>
      </c>
    </row>
    <row r="5981" spans="1:6" x14ac:dyDescent="0.3">
      <c r="A5981" t="s">
        <v>6841</v>
      </c>
      <c r="B5981">
        <v>1306850</v>
      </c>
      <c r="C5981">
        <v>9540800</v>
      </c>
      <c r="D5981">
        <v>0</v>
      </c>
      <c r="E5981">
        <v>5179600</v>
      </c>
      <c r="F5981" s="4">
        <f t="shared" si="93"/>
        <v>4906800</v>
      </c>
    </row>
    <row r="5982" spans="1:6" x14ac:dyDescent="0.3">
      <c r="A5982" t="s">
        <v>6842</v>
      </c>
      <c r="B5982">
        <v>1336700</v>
      </c>
      <c r="C5982">
        <v>2034100</v>
      </c>
      <c r="D5982">
        <v>2297946</v>
      </c>
      <c r="E5982">
        <v>2145720</v>
      </c>
      <c r="F5982" s="4">
        <f t="shared" si="93"/>
        <v>2159255.3333333335</v>
      </c>
    </row>
    <row r="5983" spans="1:6" x14ac:dyDescent="0.3">
      <c r="A5983" t="s">
        <v>6843</v>
      </c>
      <c r="B5983">
        <v>0</v>
      </c>
      <c r="C5983">
        <v>397800</v>
      </c>
      <c r="D5983">
        <v>0</v>
      </c>
      <c r="E5983">
        <v>0</v>
      </c>
      <c r="F5983" s="4">
        <f t="shared" si="93"/>
        <v>132600</v>
      </c>
    </row>
    <row r="5984" spans="1:6" x14ac:dyDescent="0.3">
      <c r="A5984" t="s">
        <v>555</v>
      </c>
      <c r="B5984">
        <v>529200</v>
      </c>
      <c r="C5984">
        <v>538850</v>
      </c>
      <c r="D5984">
        <v>2134560</v>
      </c>
      <c r="E5984">
        <v>2154400</v>
      </c>
      <c r="F5984" s="4">
        <f t="shared" si="93"/>
        <v>1609270</v>
      </c>
    </row>
    <row r="5985" spans="1:6" x14ac:dyDescent="0.3">
      <c r="A5985" t="s">
        <v>6844</v>
      </c>
      <c r="B5985">
        <v>0</v>
      </c>
      <c r="C5985">
        <v>651190</v>
      </c>
      <c r="D5985">
        <v>0</v>
      </c>
      <c r="E5985">
        <v>386000</v>
      </c>
      <c r="F5985" s="4">
        <f t="shared" si="93"/>
        <v>345730</v>
      </c>
    </row>
    <row r="5986" spans="1:6" x14ac:dyDescent="0.3">
      <c r="A5986" t="s">
        <v>6845</v>
      </c>
      <c r="B5986">
        <v>642300</v>
      </c>
      <c r="C5986">
        <v>191100</v>
      </c>
      <c r="D5986">
        <v>624800</v>
      </c>
      <c r="E5986">
        <v>2409130</v>
      </c>
      <c r="F5986" s="4">
        <f t="shared" si="93"/>
        <v>1075010</v>
      </c>
    </row>
    <row r="5987" spans="1:6" x14ac:dyDescent="0.3">
      <c r="A5987" t="s">
        <v>6846</v>
      </c>
      <c r="B5987">
        <v>344000</v>
      </c>
      <c r="C5987">
        <v>442260</v>
      </c>
      <c r="D5987">
        <v>0</v>
      </c>
      <c r="E5987">
        <v>0</v>
      </c>
      <c r="F5987" s="4">
        <f t="shared" si="93"/>
        <v>147420</v>
      </c>
    </row>
    <row r="5988" spans="1:6" x14ac:dyDescent="0.3">
      <c r="A5988" t="s">
        <v>6847</v>
      </c>
      <c r="B5988">
        <v>0</v>
      </c>
      <c r="C5988">
        <v>1165120</v>
      </c>
      <c r="D5988">
        <v>1359600</v>
      </c>
      <c r="E5988">
        <v>1323000</v>
      </c>
      <c r="F5988" s="4">
        <f t="shared" si="93"/>
        <v>1282573.3333333333</v>
      </c>
    </row>
    <row r="5989" spans="1:6" x14ac:dyDescent="0.3">
      <c r="A5989" t="s">
        <v>6848</v>
      </c>
      <c r="B5989">
        <v>1981980</v>
      </c>
      <c r="C5989">
        <v>316680</v>
      </c>
      <c r="D5989">
        <v>0</v>
      </c>
      <c r="E5989">
        <v>2236000</v>
      </c>
      <c r="F5989" s="4">
        <f t="shared" si="93"/>
        <v>850893.33333333337</v>
      </c>
    </row>
    <row r="5990" spans="1:6" x14ac:dyDescent="0.3">
      <c r="A5990" t="s">
        <v>6849</v>
      </c>
      <c r="B5990">
        <v>502880</v>
      </c>
      <c r="C5990">
        <v>2066040</v>
      </c>
      <c r="D5990">
        <v>456820</v>
      </c>
      <c r="E5990">
        <v>2241320</v>
      </c>
      <c r="F5990" s="4">
        <f t="shared" si="93"/>
        <v>1588060</v>
      </c>
    </row>
    <row r="5991" spans="1:6" x14ac:dyDescent="0.3">
      <c r="A5991" t="s">
        <v>6850</v>
      </c>
      <c r="B5991">
        <v>4495850</v>
      </c>
      <c r="C5991">
        <v>2520840</v>
      </c>
      <c r="D5991">
        <v>6325650</v>
      </c>
      <c r="E5991">
        <v>6435560</v>
      </c>
      <c r="F5991" s="4">
        <f t="shared" si="93"/>
        <v>5094016.666666667</v>
      </c>
    </row>
    <row r="5992" spans="1:6" x14ac:dyDescent="0.3">
      <c r="A5992" t="s">
        <v>6851</v>
      </c>
      <c r="B5992">
        <v>0</v>
      </c>
      <c r="C5992">
        <v>1234000</v>
      </c>
      <c r="D5992">
        <v>0</v>
      </c>
      <c r="E5992">
        <v>0</v>
      </c>
      <c r="F5992" s="4">
        <f t="shared" si="93"/>
        <v>411333.33333333331</v>
      </c>
    </row>
    <row r="5993" spans="1:6" x14ac:dyDescent="0.3">
      <c r="A5993" t="s">
        <v>6852</v>
      </c>
      <c r="B5993">
        <v>2129400</v>
      </c>
      <c r="C5993">
        <v>2040220</v>
      </c>
      <c r="D5993">
        <v>2763100</v>
      </c>
      <c r="E5993">
        <v>2106180</v>
      </c>
      <c r="F5993" s="4">
        <f t="shared" si="93"/>
        <v>2303166.6666666665</v>
      </c>
    </row>
    <row r="5994" spans="1:6" x14ac:dyDescent="0.3">
      <c r="A5994" t="s">
        <v>6853</v>
      </c>
      <c r="B5994">
        <v>3137880</v>
      </c>
      <c r="C5994">
        <v>5328200</v>
      </c>
      <c r="D5994">
        <v>4901080</v>
      </c>
      <c r="E5994">
        <v>6629170</v>
      </c>
      <c r="F5994" s="4">
        <f t="shared" si="93"/>
        <v>5619483.333333333</v>
      </c>
    </row>
    <row r="5995" spans="1:6" x14ac:dyDescent="0.3">
      <c r="A5995" t="s">
        <v>6854</v>
      </c>
      <c r="B5995">
        <v>3708180</v>
      </c>
      <c r="C5995">
        <v>4123420</v>
      </c>
      <c r="D5995">
        <v>5222590</v>
      </c>
      <c r="E5995">
        <v>2977700</v>
      </c>
      <c r="F5995" s="4">
        <f t="shared" si="93"/>
        <v>4107903.3333333335</v>
      </c>
    </row>
    <row r="5996" spans="1:6" x14ac:dyDescent="0.3">
      <c r="A5996" t="s">
        <v>534</v>
      </c>
      <c r="B5996">
        <v>893220</v>
      </c>
      <c r="C5996">
        <v>493780</v>
      </c>
      <c r="D5996">
        <v>2246570</v>
      </c>
      <c r="E5996">
        <v>0</v>
      </c>
      <c r="F5996" s="4">
        <f t="shared" si="93"/>
        <v>913450</v>
      </c>
    </row>
    <row r="5997" spans="1:6" x14ac:dyDescent="0.3">
      <c r="A5997" t="s">
        <v>6855</v>
      </c>
      <c r="B5997">
        <v>5855100</v>
      </c>
      <c r="C5997">
        <v>0</v>
      </c>
      <c r="D5997">
        <v>1363400</v>
      </c>
      <c r="E5997">
        <v>402000</v>
      </c>
      <c r="F5997" s="4">
        <f t="shared" si="93"/>
        <v>588466.66666666663</v>
      </c>
    </row>
    <row r="5998" spans="1:6" x14ac:dyDescent="0.3">
      <c r="A5998" t="s">
        <v>6856</v>
      </c>
      <c r="B5998">
        <v>2102040</v>
      </c>
      <c r="C5998">
        <v>2026000</v>
      </c>
      <c r="D5998">
        <v>2103730</v>
      </c>
      <c r="E5998">
        <v>2005480</v>
      </c>
      <c r="F5998" s="4">
        <f t="shared" si="93"/>
        <v>2045070</v>
      </c>
    </row>
    <row r="5999" spans="1:6" x14ac:dyDescent="0.3">
      <c r="A5999" t="s">
        <v>6857</v>
      </c>
      <c r="B5999">
        <v>5070010</v>
      </c>
      <c r="C5999">
        <v>4461160</v>
      </c>
      <c r="D5999">
        <v>6521790</v>
      </c>
      <c r="E5999">
        <v>9948230</v>
      </c>
      <c r="F5999" s="4">
        <f t="shared" si="93"/>
        <v>6977060</v>
      </c>
    </row>
    <row r="6000" spans="1:6" x14ac:dyDescent="0.3">
      <c r="A6000" t="s">
        <v>6858</v>
      </c>
      <c r="B6000">
        <v>1544900</v>
      </c>
      <c r="C6000">
        <v>2879680</v>
      </c>
      <c r="D6000">
        <v>1055600</v>
      </c>
      <c r="E6000">
        <v>0</v>
      </c>
      <c r="F6000" s="4">
        <f t="shared" si="93"/>
        <v>1311760</v>
      </c>
    </row>
    <row r="6001" spans="1:6" x14ac:dyDescent="0.3">
      <c r="A6001" t="s">
        <v>6859</v>
      </c>
      <c r="B6001">
        <v>610000</v>
      </c>
      <c r="C6001">
        <v>2165800</v>
      </c>
      <c r="D6001">
        <v>4216880</v>
      </c>
      <c r="E6001">
        <v>2043040</v>
      </c>
      <c r="F6001" s="4">
        <f t="shared" si="93"/>
        <v>2808573.3333333335</v>
      </c>
    </row>
    <row r="6002" spans="1:6" x14ac:dyDescent="0.3">
      <c r="A6002" t="s">
        <v>6860</v>
      </c>
      <c r="B6002">
        <v>0</v>
      </c>
      <c r="C6002">
        <v>768950</v>
      </c>
      <c r="D6002">
        <v>747580</v>
      </c>
      <c r="E6002">
        <v>0</v>
      </c>
      <c r="F6002" s="4">
        <f t="shared" si="93"/>
        <v>505510</v>
      </c>
    </row>
    <row r="6003" spans="1:6" x14ac:dyDescent="0.3">
      <c r="A6003" t="s">
        <v>6861</v>
      </c>
      <c r="B6003">
        <v>341730</v>
      </c>
      <c r="C6003">
        <v>612000</v>
      </c>
      <c r="D6003">
        <v>2081520</v>
      </c>
      <c r="E6003">
        <v>2326320</v>
      </c>
      <c r="F6003" s="4">
        <f t="shared" si="93"/>
        <v>1673280</v>
      </c>
    </row>
    <row r="6004" spans="1:6" x14ac:dyDescent="0.3">
      <c r="A6004" t="s">
        <v>6862</v>
      </c>
      <c r="B6004">
        <v>803000</v>
      </c>
      <c r="C6004">
        <v>1133880</v>
      </c>
      <c r="D6004">
        <v>2020400</v>
      </c>
      <c r="E6004">
        <v>453280</v>
      </c>
      <c r="F6004" s="4">
        <f t="shared" si="93"/>
        <v>1202520</v>
      </c>
    </row>
    <row r="6005" spans="1:6" x14ac:dyDescent="0.3">
      <c r="A6005" t="s">
        <v>6863</v>
      </c>
      <c r="B6005">
        <v>0</v>
      </c>
      <c r="C6005">
        <v>3311650</v>
      </c>
      <c r="D6005">
        <v>952200</v>
      </c>
      <c r="E6005">
        <v>2181100</v>
      </c>
      <c r="F6005" s="4">
        <f t="shared" si="93"/>
        <v>2148316.6666666665</v>
      </c>
    </row>
    <row r="6006" spans="1:6" x14ac:dyDescent="0.3">
      <c r="A6006" t="s">
        <v>6864</v>
      </c>
      <c r="B6006">
        <v>2976540</v>
      </c>
      <c r="C6006">
        <v>7696710</v>
      </c>
      <c r="D6006">
        <v>6724690</v>
      </c>
      <c r="E6006">
        <v>5717700</v>
      </c>
      <c r="F6006" s="4">
        <f t="shared" si="93"/>
        <v>6713033.333333333</v>
      </c>
    </row>
    <row r="6007" spans="1:6" x14ac:dyDescent="0.3">
      <c r="A6007" t="s">
        <v>868</v>
      </c>
      <c r="B6007">
        <v>726180</v>
      </c>
      <c r="C6007">
        <v>0</v>
      </c>
      <c r="D6007">
        <v>2115750</v>
      </c>
      <c r="E6007">
        <v>0</v>
      </c>
      <c r="F6007" s="4">
        <f t="shared" si="93"/>
        <v>705250</v>
      </c>
    </row>
    <row r="6008" spans="1:6" x14ac:dyDescent="0.3">
      <c r="A6008" t="s">
        <v>6865</v>
      </c>
      <c r="B6008">
        <v>0</v>
      </c>
      <c r="C6008">
        <v>920000</v>
      </c>
      <c r="D6008">
        <v>0</v>
      </c>
      <c r="E6008">
        <v>0</v>
      </c>
      <c r="F6008" s="4">
        <f t="shared" si="93"/>
        <v>306666.66666666669</v>
      </c>
    </row>
    <row r="6009" spans="1:6" x14ac:dyDescent="0.3">
      <c r="A6009" t="s">
        <v>6866</v>
      </c>
      <c r="B6009">
        <v>1460550</v>
      </c>
      <c r="C6009">
        <v>1801800</v>
      </c>
      <c r="D6009">
        <v>1139870</v>
      </c>
      <c r="E6009">
        <v>764400</v>
      </c>
      <c r="F6009" s="4">
        <f t="shared" si="93"/>
        <v>1235356.6666666667</v>
      </c>
    </row>
    <row r="6010" spans="1:6" x14ac:dyDescent="0.3">
      <c r="A6010" t="s">
        <v>6867</v>
      </c>
      <c r="B6010">
        <v>785600</v>
      </c>
      <c r="C6010">
        <v>460300</v>
      </c>
      <c r="D6010">
        <v>0</v>
      </c>
      <c r="E6010">
        <v>1502500</v>
      </c>
      <c r="F6010" s="4">
        <f t="shared" si="93"/>
        <v>654266.66666666663</v>
      </c>
    </row>
    <row r="6011" spans="1:6" x14ac:dyDescent="0.3">
      <c r="A6011" t="s">
        <v>485</v>
      </c>
      <c r="B6011">
        <v>0</v>
      </c>
      <c r="C6011">
        <v>826800</v>
      </c>
      <c r="D6011">
        <v>1224920</v>
      </c>
      <c r="E6011">
        <v>198900</v>
      </c>
      <c r="F6011" s="4">
        <f t="shared" si="93"/>
        <v>750206.66666666663</v>
      </c>
    </row>
    <row r="6012" spans="1:6" x14ac:dyDescent="0.3">
      <c r="A6012" t="s">
        <v>6868</v>
      </c>
      <c r="B6012">
        <v>0</v>
      </c>
      <c r="C6012">
        <v>2569870</v>
      </c>
      <c r="D6012">
        <v>1493490</v>
      </c>
      <c r="E6012">
        <v>2056700</v>
      </c>
      <c r="F6012" s="4">
        <f t="shared" si="93"/>
        <v>2040020</v>
      </c>
    </row>
    <row r="6013" spans="1:6" x14ac:dyDescent="0.3">
      <c r="A6013" t="s">
        <v>6869</v>
      </c>
      <c r="B6013">
        <v>2056820</v>
      </c>
      <c r="C6013">
        <v>2975620</v>
      </c>
      <c r="D6013">
        <v>2518180</v>
      </c>
      <c r="E6013">
        <v>2489550</v>
      </c>
      <c r="F6013" s="4">
        <f t="shared" si="93"/>
        <v>2661116.6666666665</v>
      </c>
    </row>
    <row r="6014" spans="1:6" x14ac:dyDescent="0.3">
      <c r="A6014" t="s">
        <v>6870</v>
      </c>
      <c r="B6014">
        <v>1509840</v>
      </c>
      <c r="C6014">
        <v>1532440</v>
      </c>
      <c r="D6014">
        <v>2406040</v>
      </c>
      <c r="E6014">
        <v>641550</v>
      </c>
      <c r="F6014" s="4">
        <f t="shared" si="93"/>
        <v>1526676.6666666667</v>
      </c>
    </row>
    <row r="6015" spans="1:6" x14ac:dyDescent="0.3">
      <c r="A6015" t="s">
        <v>6871</v>
      </c>
      <c r="B6015">
        <v>3700000</v>
      </c>
      <c r="C6015">
        <v>4680390</v>
      </c>
      <c r="D6015">
        <v>2440310</v>
      </c>
      <c r="E6015">
        <v>2130320</v>
      </c>
      <c r="F6015" s="4">
        <f t="shared" si="93"/>
        <v>3083673.3333333335</v>
      </c>
    </row>
    <row r="6016" spans="1:6" x14ac:dyDescent="0.3">
      <c r="A6016" t="s">
        <v>6872</v>
      </c>
      <c r="B6016">
        <v>2525050</v>
      </c>
      <c r="C6016">
        <v>0</v>
      </c>
      <c r="D6016">
        <v>454750</v>
      </c>
      <c r="E6016">
        <v>0</v>
      </c>
      <c r="F6016" s="4">
        <f t="shared" si="93"/>
        <v>151583.33333333334</v>
      </c>
    </row>
    <row r="6017" spans="1:6" x14ac:dyDescent="0.3">
      <c r="A6017" t="s">
        <v>6873</v>
      </c>
      <c r="B6017">
        <v>1009390</v>
      </c>
      <c r="C6017">
        <v>0</v>
      </c>
      <c r="D6017">
        <v>234000</v>
      </c>
      <c r="E6017">
        <v>382200</v>
      </c>
      <c r="F6017" s="4">
        <f t="shared" si="93"/>
        <v>205400</v>
      </c>
    </row>
    <row r="6018" spans="1:6" x14ac:dyDescent="0.3">
      <c r="A6018" t="s">
        <v>6874</v>
      </c>
      <c r="B6018">
        <v>712600</v>
      </c>
      <c r="C6018">
        <v>4199200</v>
      </c>
      <c r="D6018">
        <v>2303500</v>
      </c>
      <c r="E6018">
        <v>2527260</v>
      </c>
      <c r="F6018" s="4">
        <f t="shared" si="93"/>
        <v>3009986.6666666665</v>
      </c>
    </row>
    <row r="6019" spans="1:6" x14ac:dyDescent="0.3">
      <c r="A6019" t="s">
        <v>6875</v>
      </c>
      <c r="B6019">
        <v>369600</v>
      </c>
      <c r="C6019">
        <v>2781680</v>
      </c>
      <c r="D6019">
        <v>2965530</v>
      </c>
      <c r="E6019">
        <v>0</v>
      </c>
      <c r="F6019" s="4">
        <f t="shared" ref="F6019:F6082" si="94">SUM(C6019:E6019)/3</f>
        <v>1915736.6666666667</v>
      </c>
    </row>
    <row r="6020" spans="1:6" x14ac:dyDescent="0.3">
      <c r="A6020" t="s">
        <v>6876</v>
      </c>
      <c r="B6020">
        <v>2203520</v>
      </c>
      <c r="C6020">
        <v>4230140</v>
      </c>
      <c r="D6020">
        <v>4200890</v>
      </c>
      <c r="E6020">
        <v>4113860</v>
      </c>
      <c r="F6020" s="4">
        <f t="shared" si="94"/>
        <v>4181630</v>
      </c>
    </row>
    <row r="6021" spans="1:6" x14ac:dyDescent="0.3">
      <c r="A6021" t="s">
        <v>6877</v>
      </c>
      <c r="B6021">
        <v>2344100</v>
      </c>
      <c r="C6021">
        <v>3477810</v>
      </c>
      <c r="D6021">
        <v>2089380</v>
      </c>
      <c r="E6021">
        <v>1514280</v>
      </c>
      <c r="F6021" s="4">
        <f t="shared" si="94"/>
        <v>2360490</v>
      </c>
    </row>
    <row r="6022" spans="1:6" x14ac:dyDescent="0.3">
      <c r="A6022" t="s">
        <v>6878</v>
      </c>
      <c r="B6022">
        <v>613200</v>
      </c>
      <c r="C6022">
        <v>638240</v>
      </c>
      <c r="D6022">
        <v>304850</v>
      </c>
      <c r="E6022">
        <v>0</v>
      </c>
      <c r="F6022" s="4">
        <f t="shared" si="94"/>
        <v>314363.33333333331</v>
      </c>
    </row>
    <row r="6023" spans="1:6" x14ac:dyDescent="0.3">
      <c r="A6023" t="s">
        <v>6879</v>
      </c>
      <c r="B6023">
        <v>0</v>
      </c>
      <c r="C6023">
        <v>245700</v>
      </c>
      <c r="D6023">
        <v>2196240</v>
      </c>
      <c r="E6023">
        <v>0</v>
      </c>
      <c r="F6023" s="4">
        <f t="shared" si="94"/>
        <v>813980</v>
      </c>
    </row>
    <row r="6024" spans="1:6" x14ac:dyDescent="0.3">
      <c r="A6024" t="s">
        <v>6880</v>
      </c>
      <c r="B6024">
        <v>595160</v>
      </c>
      <c r="C6024">
        <v>0</v>
      </c>
      <c r="D6024">
        <v>704340</v>
      </c>
      <c r="E6024">
        <v>0</v>
      </c>
      <c r="F6024" s="4">
        <f t="shared" si="94"/>
        <v>234780</v>
      </c>
    </row>
    <row r="6025" spans="1:6" x14ac:dyDescent="0.3">
      <c r="A6025" t="s">
        <v>6881</v>
      </c>
      <c r="B6025">
        <v>4206310</v>
      </c>
      <c r="C6025">
        <v>4175440</v>
      </c>
      <c r="D6025">
        <v>5080360</v>
      </c>
      <c r="E6025">
        <v>4157210</v>
      </c>
      <c r="F6025" s="4">
        <f t="shared" si="94"/>
        <v>4471003.333333333</v>
      </c>
    </row>
    <row r="6026" spans="1:6" x14ac:dyDescent="0.3">
      <c r="A6026" t="s">
        <v>6882</v>
      </c>
      <c r="B6026">
        <v>0</v>
      </c>
      <c r="C6026">
        <v>0</v>
      </c>
      <c r="D6026">
        <v>234600</v>
      </c>
      <c r="E6026">
        <v>0</v>
      </c>
      <c r="F6026" s="4">
        <f t="shared" si="94"/>
        <v>78200</v>
      </c>
    </row>
    <row r="6027" spans="1:6" x14ac:dyDescent="0.3">
      <c r="A6027" t="s">
        <v>6883</v>
      </c>
      <c r="B6027">
        <v>1398000</v>
      </c>
      <c r="C6027">
        <v>1110000</v>
      </c>
      <c r="D6027">
        <v>0</v>
      </c>
      <c r="E6027">
        <v>2882800</v>
      </c>
      <c r="F6027" s="4">
        <f t="shared" si="94"/>
        <v>1330933.3333333333</v>
      </c>
    </row>
    <row r="6028" spans="1:6" x14ac:dyDescent="0.3">
      <c r="A6028" t="s">
        <v>388</v>
      </c>
      <c r="B6028">
        <v>3645050</v>
      </c>
      <c r="C6028">
        <v>11274900</v>
      </c>
      <c r="D6028">
        <v>8035300</v>
      </c>
      <c r="E6028">
        <v>16451300</v>
      </c>
      <c r="F6028" s="4">
        <f t="shared" si="94"/>
        <v>11920500</v>
      </c>
    </row>
    <row r="6029" spans="1:6" x14ac:dyDescent="0.3">
      <c r="A6029" t="s">
        <v>6884</v>
      </c>
      <c r="B6029">
        <v>1610000</v>
      </c>
      <c r="C6029">
        <v>7557540</v>
      </c>
      <c r="D6029">
        <v>10329000</v>
      </c>
      <c r="E6029">
        <v>7450180</v>
      </c>
      <c r="F6029" s="4">
        <f t="shared" si="94"/>
        <v>8445573.333333334</v>
      </c>
    </row>
    <row r="6030" spans="1:6" x14ac:dyDescent="0.3">
      <c r="A6030" t="s">
        <v>6885</v>
      </c>
      <c r="B6030">
        <v>2128210</v>
      </c>
      <c r="C6030">
        <v>2681200</v>
      </c>
      <c r="D6030">
        <v>2814760</v>
      </c>
      <c r="E6030">
        <v>2156700</v>
      </c>
      <c r="F6030" s="4">
        <f t="shared" si="94"/>
        <v>2550886.6666666665</v>
      </c>
    </row>
    <row r="6031" spans="1:6" x14ac:dyDescent="0.3">
      <c r="A6031" t="s">
        <v>1004</v>
      </c>
      <c r="B6031">
        <v>0</v>
      </c>
      <c r="C6031">
        <v>0</v>
      </c>
      <c r="D6031">
        <v>3322699</v>
      </c>
      <c r="E6031">
        <v>0</v>
      </c>
      <c r="F6031" s="4">
        <f t="shared" si="94"/>
        <v>1107566.3333333333</v>
      </c>
    </row>
    <row r="6032" spans="1:6" x14ac:dyDescent="0.3">
      <c r="A6032" t="s">
        <v>6886</v>
      </c>
      <c r="B6032">
        <v>2500680</v>
      </c>
      <c r="C6032">
        <v>2220000</v>
      </c>
      <c r="D6032">
        <v>2065650</v>
      </c>
      <c r="E6032">
        <v>2255980</v>
      </c>
      <c r="F6032" s="4">
        <f t="shared" si="94"/>
        <v>2180543.3333333335</v>
      </c>
    </row>
    <row r="6033" spans="1:6" x14ac:dyDescent="0.3">
      <c r="A6033" t="s">
        <v>6887</v>
      </c>
      <c r="B6033">
        <v>382200</v>
      </c>
      <c r="C6033">
        <v>264000</v>
      </c>
      <c r="D6033">
        <v>929670</v>
      </c>
      <c r="E6033">
        <v>774410</v>
      </c>
      <c r="F6033" s="4">
        <f t="shared" si="94"/>
        <v>656026.66666666663</v>
      </c>
    </row>
    <row r="6034" spans="1:6" x14ac:dyDescent="0.3">
      <c r="A6034" t="s">
        <v>6888</v>
      </c>
      <c r="B6034">
        <v>561350</v>
      </c>
      <c r="C6034">
        <v>1890190</v>
      </c>
      <c r="D6034">
        <v>1210800</v>
      </c>
      <c r="E6034">
        <v>1644660</v>
      </c>
      <c r="F6034" s="4">
        <f t="shared" si="94"/>
        <v>1581883.3333333333</v>
      </c>
    </row>
    <row r="6035" spans="1:6" x14ac:dyDescent="0.3">
      <c r="A6035" t="s">
        <v>6889</v>
      </c>
      <c r="B6035">
        <v>0</v>
      </c>
      <c r="C6035">
        <v>0</v>
      </c>
      <c r="D6035">
        <v>6900530</v>
      </c>
      <c r="E6035">
        <v>7302900</v>
      </c>
      <c r="F6035" s="4">
        <f t="shared" si="94"/>
        <v>4734476.666666667</v>
      </c>
    </row>
    <row r="6036" spans="1:6" x14ac:dyDescent="0.3">
      <c r="A6036" t="s">
        <v>6890</v>
      </c>
      <c r="B6036">
        <v>0</v>
      </c>
      <c r="C6036">
        <v>1001140</v>
      </c>
      <c r="D6036">
        <v>740000</v>
      </c>
      <c r="E6036">
        <v>0</v>
      </c>
      <c r="F6036" s="4">
        <f t="shared" si="94"/>
        <v>580380</v>
      </c>
    </row>
    <row r="6037" spans="1:6" x14ac:dyDescent="0.3">
      <c r="A6037" t="s">
        <v>6891</v>
      </c>
      <c r="B6037">
        <v>0</v>
      </c>
      <c r="C6037">
        <v>581490</v>
      </c>
      <c r="D6037">
        <v>191100</v>
      </c>
      <c r="E6037">
        <v>0</v>
      </c>
      <c r="F6037" s="4">
        <f t="shared" si="94"/>
        <v>257530</v>
      </c>
    </row>
    <row r="6038" spans="1:6" x14ac:dyDescent="0.3">
      <c r="A6038" t="s">
        <v>6892</v>
      </c>
      <c r="B6038">
        <v>6203140</v>
      </c>
      <c r="C6038">
        <v>4570100</v>
      </c>
      <c r="D6038">
        <v>3442000</v>
      </c>
      <c r="E6038">
        <v>0</v>
      </c>
      <c r="F6038" s="4">
        <f t="shared" si="94"/>
        <v>2670700</v>
      </c>
    </row>
    <row r="6039" spans="1:6" x14ac:dyDescent="0.3">
      <c r="A6039" t="s">
        <v>6893</v>
      </c>
      <c r="B6039">
        <v>0</v>
      </c>
      <c r="C6039">
        <v>258440</v>
      </c>
      <c r="D6039">
        <v>0</v>
      </c>
      <c r="E6039">
        <v>2197840</v>
      </c>
      <c r="F6039" s="4">
        <f t="shared" si="94"/>
        <v>818760</v>
      </c>
    </row>
    <row r="6040" spans="1:6" x14ac:dyDescent="0.3">
      <c r="A6040" t="s">
        <v>6894</v>
      </c>
      <c r="B6040">
        <v>611000</v>
      </c>
      <c r="C6040">
        <v>2704590</v>
      </c>
      <c r="D6040">
        <v>2723280</v>
      </c>
      <c r="E6040">
        <v>453280</v>
      </c>
      <c r="F6040" s="4">
        <f t="shared" si="94"/>
        <v>1960383.3333333333</v>
      </c>
    </row>
    <row r="6041" spans="1:6" x14ac:dyDescent="0.3">
      <c r="A6041" t="s">
        <v>6895</v>
      </c>
      <c r="B6041">
        <v>1316000</v>
      </c>
      <c r="C6041">
        <v>0</v>
      </c>
      <c r="D6041">
        <v>0</v>
      </c>
      <c r="E6041">
        <v>0</v>
      </c>
      <c r="F6041" s="4">
        <f t="shared" si="94"/>
        <v>0</v>
      </c>
    </row>
    <row r="6042" spans="1:6" x14ac:dyDescent="0.3">
      <c r="A6042" t="s">
        <v>6896</v>
      </c>
      <c r="B6042">
        <v>0</v>
      </c>
      <c r="C6042">
        <v>0</v>
      </c>
      <c r="D6042">
        <v>848850</v>
      </c>
      <c r="E6042">
        <v>798960</v>
      </c>
      <c r="F6042" s="4">
        <f t="shared" si="94"/>
        <v>549270</v>
      </c>
    </row>
    <row r="6043" spans="1:6" x14ac:dyDescent="0.3">
      <c r="A6043" t="s">
        <v>6897</v>
      </c>
      <c r="B6043">
        <v>4869950</v>
      </c>
      <c r="C6043">
        <v>8154770</v>
      </c>
      <c r="D6043">
        <v>4061500</v>
      </c>
      <c r="E6043">
        <v>7064420</v>
      </c>
      <c r="F6043" s="4">
        <f t="shared" si="94"/>
        <v>6426896.666666667</v>
      </c>
    </row>
    <row r="6044" spans="1:6" x14ac:dyDescent="0.3">
      <c r="A6044" t="s">
        <v>6898</v>
      </c>
      <c r="B6044">
        <v>0</v>
      </c>
      <c r="C6044">
        <v>612000</v>
      </c>
      <c r="D6044">
        <v>370000</v>
      </c>
      <c r="E6044">
        <v>995920</v>
      </c>
      <c r="F6044" s="4">
        <f t="shared" si="94"/>
        <v>659306.66666666663</v>
      </c>
    </row>
    <row r="6045" spans="1:6" x14ac:dyDescent="0.3">
      <c r="A6045" t="s">
        <v>6899</v>
      </c>
      <c r="B6045">
        <v>0</v>
      </c>
      <c r="C6045">
        <v>1556600</v>
      </c>
      <c r="D6045">
        <v>758140</v>
      </c>
      <c r="E6045">
        <v>453280</v>
      </c>
      <c r="F6045" s="4">
        <f t="shared" si="94"/>
        <v>922673.33333333337</v>
      </c>
    </row>
    <row r="6046" spans="1:6" x14ac:dyDescent="0.3">
      <c r="A6046" t="s">
        <v>6900</v>
      </c>
      <c r="B6046">
        <v>1994260</v>
      </c>
      <c r="C6046">
        <v>4606400</v>
      </c>
      <c r="D6046">
        <v>10822500</v>
      </c>
      <c r="E6046">
        <v>4353560</v>
      </c>
      <c r="F6046" s="4">
        <f t="shared" si="94"/>
        <v>6594153.333333333</v>
      </c>
    </row>
    <row r="6047" spans="1:6" x14ac:dyDescent="0.3">
      <c r="A6047" t="s">
        <v>6901</v>
      </c>
      <c r="B6047">
        <v>2091460</v>
      </c>
      <c r="C6047">
        <v>2525130</v>
      </c>
      <c r="D6047">
        <v>3020300</v>
      </c>
      <c r="E6047">
        <v>3759370</v>
      </c>
      <c r="F6047" s="4">
        <f t="shared" si="94"/>
        <v>3101600</v>
      </c>
    </row>
    <row r="6048" spans="1:6" x14ac:dyDescent="0.3">
      <c r="A6048" t="s">
        <v>6902</v>
      </c>
      <c r="B6048">
        <v>475650</v>
      </c>
      <c r="C6048">
        <v>1063420</v>
      </c>
      <c r="D6048">
        <v>365000</v>
      </c>
      <c r="E6048">
        <v>0</v>
      </c>
      <c r="F6048" s="4">
        <f t="shared" si="94"/>
        <v>476140</v>
      </c>
    </row>
    <row r="6049" spans="1:6" x14ac:dyDescent="0.3">
      <c r="A6049" t="s">
        <v>6903</v>
      </c>
      <c r="B6049">
        <v>484750</v>
      </c>
      <c r="C6049">
        <v>651100</v>
      </c>
      <c r="D6049">
        <v>578760</v>
      </c>
      <c r="E6049">
        <v>0</v>
      </c>
      <c r="F6049" s="4">
        <f t="shared" si="94"/>
        <v>409953.33333333331</v>
      </c>
    </row>
    <row r="6050" spans="1:6" x14ac:dyDescent="0.3">
      <c r="A6050" t="s">
        <v>6904</v>
      </c>
      <c r="B6050">
        <v>1017680</v>
      </c>
      <c r="C6050">
        <v>647680</v>
      </c>
      <c r="D6050">
        <v>0</v>
      </c>
      <c r="E6050">
        <v>2160700</v>
      </c>
      <c r="F6050" s="4">
        <f t="shared" si="94"/>
        <v>936126.66666666663</v>
      </c>
    </row>
    <row r="6051" spans="1:6" x14ac:dyDescent="0.3">
      <c r="A6051" t="s">
        <v>6905</v>
      </c>
      <c r="B6051">
        <v>0</v>
      </c>
      <c r="C6051">
        <v>1534260</v>
      </c>
      <c r="D6051">
        <v>3910890</v>
      </c>
      <c r="E6051">
        <v>1504800</v>
      </c>
      <c r="F6051" s="4">
        <f t="shared" si="94"/>
        <v>2316650</v>
      </c>
    </row>
    <row r="6052" spans="1:6" x14ac:dyDescent="0.3">
      <c r="A6052" t="s">
        <v>6906</v>
      </c>
      <c r="B6052">
        <v>2222780</v>
      </c>
      <c r="C6052">
        <v>392500</v>
      </c>
      <c r="D6052">
        <v>607030</v>
      </c>
      <c r="E6052">
        <v>1079420</v>
      </c>
      <c r="F6052" s="4">
        <f t="shared" si="94"/>
        <v>692983.33333333337</v>
      </c>
    </row>
    <row r="6053" spans="1:6" x14ac:dyDescent="0.3">
      <c r="A6053" t="s">
        <v>6907</v>
      </c>
      <c r="B6053">
        <v>0</v>
      </c>
      <c r="C6053">
        <v>1880000</v>
      </c>
      <c r="D6053">
        <v>547820</v>
      </c>
      <c r="E6053">
        <v>546000</v>
      </c>
      <c r="F6053" s="4">
        <f t="shared" si="94"/>
        <v>991273.33333333337</v>
      </c>
    </row>
    <row r="6054" spans="1:6" x14ac:dyDescent="0.3">
      <c r="A6054" t="s">
        <v>6908</v>
      </c>
      <c r="B6054">
        <v>0</v>
      </c>
      <c r="C6054">
        <v>2874690</v>
      </c>
      <c r="D6054">
        <v>6966350</v>
      </c>
      <c r="E6054">
        <v>4212260</v>
      </c>
      <c r="F6054" s="4">
        <f t="shared" si="94"/>
        <v>4684433.333333333</v>
      </c>
    </row>
    <row r="6055" spans="1:6" x14ac:dyDescent="0.3">
      <c r="A6055" t="s">
        <v>6909</v>
      </c>
      <c r="B6055">
        <v>0</v>
      </c>
      <c r="C6055">
        <v>2162400</v>
      </c>
      <c r="D6055">
        <v>198900</v>
      </c>
      <c r="E6055">
        <v>0</v>
      </c>
      <c r="F6055" s="4">
        <f t="shared" si="94"/>
        <v>787100</v>
      </c>
    </row>
    <row r="6056" spans="1:6" x14ac:dyDescent="0.3">
      <c r="A6056" t="s">
        <v>6910</v>
      </c>
      <c r="B6056">
        <v>0</v>
      </c>
      <c r="C6056">
        <v>888160</v>
      </c>
      <c r="D6056">
        <v>382200</v>
      </c>
      <c r="E6056">
        <v>0</v>
      </c>
      <c r="F6056" s="4">
        <f t="shared" si="94"/>
        <v>423453.33333333331</v>
      </c>
    </row>
    <row r="6057" spans="1:6" x14ac:dyDescent="0.3">
      <c r="A6057" t="s">
        <v>6911</v>
      </c>
      <c r="B6057">
        <v>2023840</v>
      </c>
      <c r="C6057">
        <v>2306310</v>
      </c>
      <c r="D6057">
        <v>2838840</v>
      </c>
      <c r="E6057">
        <v>2021840</v>
      </c>
      <c r="F6057" s="4">
        <f t="shared" si="94"/>
        <v>2388996.6666666665</v>
      </c>
    </row>
    <row r="6058" spans="1:6" x14ac:dyDescent="0.3">
      <c r="A6058" t="s">
        <v>6912</v>
      </c>
      <c r="B6058">
        <v>13861120</v>
      </c>
      <c r="C6058">
        <v>10131940</v>
      </c>
      <c r="D6058">
        <v>14257820</v>
      </c>
      <c r="E6058">
        <v>17230800</v>
      </c>
      <c r="F6058" s="4">
        <f t="shared" si="94"/>
        <v>13873520</v>
      </c>
    </row>
    <row r="6059" spans="1:6" x14ac:dyDescent="0.3">
      <c r="A6059" t="s">
        <v>6913</v>
      </c>
      <c r="B6059">
        <v>267000</v>
      </c>
      <c r="C6059">
        <v>0</v>
      </c>
      <c r="D6059">
        <v>1396440</v>
      </c>
      <c r="E6059">
        <v>0</v>
      </c>
      <c r="F6059" s="4">
        <f t="shared" si="94"/>
        <v>465480</v>
      </c>
    </row>
    <row r="6060" spans="1:6" x14ac:dyDescent="0.3">
      <c r="A6060" t="s">
        <v>6914</v>
      </c>
      <c r="B6060">
        <v>1084270</v>
      </c>
      <c r="C6060">
        <v>647680</v>
      </c>
      <c r="D6060">
        <v>0</v>
      </c>
      <c r="E6060">
        <v>1999780</v>
      </c>
      <c r="F6060" s="4">
        <f t="shared" si="94"/>
        <v>882486.66666666663</v>
      </c>
    </row>
    <row r="6061" spans="1:6" x14ac:dyDescent="0.3">
      <c r="A6061" t="s">
        <v>6915</v>
      </c>
      <c r="B6061">
        <v>0</v>
      </c>
      <c r="C6061">
        <v>875040</v>
      </c>
      <c r="D6061">
        <v>0</v>
      </c>
      <c r="E6061">
        <v>2735160</v>
      </c>
      <c r="F6061" s="4">
        <f t="shared" si="94"/>
        <v>1203400</v>
      </c>
    </row>
    <row r="6062" spans="1:6" x14ac:dyDescent="0.3">
      <c r="A6062" t="s">
        <v>6916</v>
      </c>
      <c r="B6062">
        <v>3194100</v>
      </c>
      <c r="C6062">
        <v>769860</v>
      </c>
      <c r="D6062">
        <v>772590</v>
      </c>
      <c r="E6062">
        <v>1874030</v>
      </c>
      <c r="F6062" s="4">
        <f t="shared" si="94"/>
        <v>1138826.6666666667</v>
      </c>
    </row>
    <row r="6063" spans="1:6" x14ac:dyDescent="0.3">
      <c r="A6063" t="s">
        <v>6917</v>
      </c>
      <c r="B6063">
        <v>458640</v>
      </c>
      <c r="C6063">
        <v>191100</v>
      </c>
      <c r="D6063">
        <v>316680</v>
      </c>
      <c r="E6063">
        <v>593320</v>
      </c>
      <c r="F6063" s="4">
        <f t="shared" si="94"/>
        <v>367033.33333333331</v>
      </c>
    </row>
    <row r="6064" spans="1:6" x14ac:dyDescent="0.3">
      <c r="A6064" t="s">
        <v>6918</v>
      </c>
      <c r="B6064">
        <v>0</v>
      </c>
      <c r="C6064">
        <v>0</v>
      </c>
      <c r="D6064">
        <v>985350</v>
      </c>
      <c r="E6064">
        <v>386000</v>
      </c>
      <c r="F6064" s="4">
        <f t="shared" si="94"/>
        <v>457116.66666666669</v>
      </c>
    </row>
    <row r="6065" spans="1:6" x14ac:dyDescent="0.3">
      <c r="A6065" t="s">
        <v>6919</v>
      </c>
      <c r="B6065">
        <v>0</v>
      </c>
      <c r="C6065">
        <v>882000</v>
      </c>
      <c r="D6065">
        <v>0</v>
      </c>
      <c r="E6065">
        <v>0</v>
      </c>
      <c r="F6065" s="4">
        <f t="shared" si="94"/>
        <v>294000</v>
      </c>
    </row>
    <row r="6066" spans="1:6" x14ac:dyDescent="0.3">
      <c r="A6066" t="s">
        <v>6920</v>
      </c>
      <c r="B6066">
        <v>4760360</v>
      </c>
      <c r="C6066">
        <v>4499300</v>
      </c>
      <c r="D6066">
        <v>5639940</v>
      </c>
      <c r="E6066">
        <v>2663000</v>
      </c>
      <c r="F6066" s="4">
        <f t="shared" si="94"/>
        <v>4267413.333333333</v>
      </c>
    </row>
    <row r="6067" spans="1:6" x14ac:dyDescent="0.3">
      <c r="A6067" t="s">
        <v>6921</v>
      </c>
      <c r="B6067">
        <v>2854550</v>
      </c>
      <c r="C6067">
        <v>2185250</v>
      </c>
      <c r="D6067">
        <v>2329160</v>
      </c>
      <c r="E6067">
        <v>2529160</v>
      </c>
      <c r="F6067" s="4">
        <f t="shared" si="94"/>
        <v>2347856.6666666665</v>
      </c>
    </row>
    <row r="6068" spans="1:6" x14ac:dyDescent="0.3">
      <c r="A6068" t="s">
        <v>6922</v>
      </c>
      <c r="B6068">
        <v>0</v>
      </c>
      <c r="C6068">
        <v>2263500</v>
      </c>
      <c r="D6068">
        <v>3253220</v>
      </c>
      <c r="E6068">
        <v>964600</v>
      </c>
      <c r="F6068" s="4">
        <f t="shared" si="94"/>
        <v>2160440</v>
      </c>
    </row>
    <row r="6069" spans="1:6" x14ac:dyDescent="0.3">
      <c r="A6069" t="s">
        <v>6923</v>
      </c>
      <c r="B6069">
        <v>0</v>
      </c>
      <c r="C6069">
        <v>0</v>
      </c>
      <c r="D6069">
        <v>249000</v>
      </c>
      <c r="E6069">
        <v>0</v>
      </c>
      <c r="F6069" s="4">
        <f t="shared" si="94"/>
        <v>83000</v>
      </c>
    </row>
    <row r="6070" spans="1:6" x14ac:dyDescent="0.3">
      <c r="A6070" t="s">
        <v>6924</v>
      </c>
      <c r="B6070">
        <v>1013740</v>
      </c>
      <c r="C6070">
        <v>1290150</v>
      </c>
      <c r="D6070">
        <v>540540</v>
      </c>
      <c r="E6070">
        <v>1062880</v>
      </c>
      <c r="F6070" s="4">
        <f t="shared" si="94"/>
        <v>964523.33333333337</v>
      </c>
    </row>
    <row r="6071" spans="1:6" x14ac:dyDescent="0.3">
      <c r="A6071" t="s">
        <v>6925</v>
      </c>
      <c r="B6071">
        <v>0</v>
      </c>
      <c r="C6071">
        <v>1193490</v>
      </c>
      <c r="D6071">
        <v>0</v>
      </c>
      <c r="E6071">
        <v>0</v>
      </c>
      <c r="F6071" s="4">
        <f t="shared" si="94"/>
        <v>397830</v>
      </c>
    </row>
    <row r="6072" spans="1:6" x14ac:dyDescent="0.3">
      <c r="A6072" t="s">
        <v>6926</v>
      </c>
      <c r="B6072">
        <v>0</v>
      </c>
      <c r="C6072">
        <v>3493790</v>
      </c>
      <c r="D6072">
        <v>995800</v>
      </c>
      <c r="E6072">
        <v>0</v>
      </c>
      <c r="F6072" s="4">
        <f t="shared" si="94"/>
        <v>1496530</v>
      </c>
    </row>
    <row r="6073" spans="1:6" x14ac:dyDescent="0.3">
      <c r="A6073" t="s">
        <v>6927</v>
      </c>
      <c r="B6073">
        <v>857220</v>
      </c>
      <c r="C6073">
        <v>230000</v>
      </c>
      <c r="D6073">
        <v>0</v>
      </c>
      <c r="E6073">
        <v>1329510</v>
      </c>
      <c r="F6073" s="4">
        <f t="shared" si="94"/>
        <v>519836.66666666669</v>
      </c>
    </row>
    <row r="6074" spans="1:6" x14ac:dyDescent="0.3">
      <c r="A6074" t="s">
        <v>6928</v>
      </c>
      <c r="B6074">
        <v>7462850</v>
      </c>
      <c r="C6074">
        <v>8311820</v>
      </c>
      <c r="D6074">
        <v>1602510</v>
      </c>
      <c r="E6074">
        <v>637280</v>
      </c>
      <c r="F6074" s="4">
        <f t="shared" si="94"/>
        <v>3517203.3333333335</v>
      </c>
    </row>
    <row r="6075" spans="1:6" x14ac:dyDescent="0.3">
      <c r="A6075" t="s">
        <v>6929</v>
      </c>
      <c r="B6075">
        <v>690200</v>
      </c>
      <c r="C6075">
        <v>0</v>
      </c>
      <c r="D6075">
        <v>596960</v>
      </c>
      <c r="E6075">
        <v>382200</v>
      </c>
      <c r="F6075" s="4">
        <f t="shared" si="94"/>
        <v>326386.66666666669</v>
      </c>
    </row>
    <row r="6076" spans="1:6" x14ac:dyDescent="0.3">
      <c r="A6076" t="s">
        <v>6930</v>
      </c>
      <c r="B6076">
        <v>1005200</v>
      </c>
      <c r="C6076">
        <v>2456600</v>
      </c>
      <c r="D6076">
        <v>451860</v>
      </c>
      <c r="E6076">
        <v>2490100</v>
      </c>
      <c r="F6076" s="4">
        <f t="shared" si="94"/>
        <v>1799520</v>
      </c>
    </row>
    <row r="6077" spans="1:6" x14ac:dyDescent="0.3">
      <c r="A6077" t="s">
        <v>6931</v>
      </c>
      <c r="B6077">
        <v>0</v>
      </c>
      <c r="C6077">
        <v>1663250</v>
      </c>
      <c r="D6077">
        <v>0</v>
      </c>
      <c r="E6077">
        <v>3311280</v>
      </c>
      <c r="F6077" s="4">
        <f t="shared" si="94"/>
        <v>1658176.6666666667</v>
      </c>
    </row>
    <row r="6078" spans="1:6" x14ac:dyDescent="0.3">
      <c r="A6078" t="s">
        <v>6932</v>
      </c>
      <c r="B6078">
        <v>2189460</v>
      </c>
      <c r="C6078">
        <v>939120</v>
      </c>
      <c r="D6078">
        <v>1190280</v>
      </c>
      <c r="E6078">
        <v>2156190</v>
      </c>
      <c r="F6078" s="4">
        <f t="shared" si="94"/>
        <v>1428530</v>
      </c>
    </row>
    <row r="6079" spans="1:6" x14ac:dyDescent="0.3">
      <c r="A6079" t="s">
        <v>6933</v>
      </c>
      <c r="B6079">
        <v>13240070</v>
      </c>
      <c r="C6079">
        <v>8259980</v>
      </c>
      <c r="D6079">
        <v>11298560</v>
      </c>
      <c r="E6079">
        <v>4320680</v>
      </c>
      <c r="F6079" s="4">
        <f t="shared" si="94"/>
        <v>7959740</v>
      </c>
    </row>
    <row r="6080" spans="1:6" x14ac:dyDescent="0.3">
      <c r="A6080" t="s">
        <v>6934</v>
      </c>
      <c r="B6080">
        <v>0</v>
      </c>
      <c r="C6080">
        <v>510800</v>
      </c>
      <c r="D6080">
        <v>320920</v>
      </c>
      <c r="E6080">
        <v>849500</v>
      </c>
      <c r="F6080" s="4">
        <f t="shared" si="94"/>
        <v>560406.66666666663</v>
      </c>
    </row>
    <row r="6081" spans="1:6" x14ac:dyDescent="0.3">
      <c r="A6081" t="s">
        <v>768</v>
      </c>
      <c r="B6081">
        <v>622440</v>
      </c>
      <c r="C6081">
        <v>0</v>
      </c>
      <c r="D6081">
        <v>622440</v>
      </c>
      <c r="E6081">
        <v>622440</v>
      </c>
      <c r="F6081" s="4">
        <f t="shared" si="94"/>
        <v>414960</v>
      </c>
    </row>
    <row r="6082" spans="1:6" x14ac:dyDescent="0.3">
      <c r="A6082" t="s">
        <v>6935</v>
      </c>
      <c r="B6082">
        <v>2088000</v>
      </c>
      <c r="C6082">
        <v>2098020</v>
      </c>
      <c r="D6082">
        <v>0</v>
      </c>
      <c r="E6082">
        <v>2015140</v>
      </c>
      <c r="F6082" s="4">
        <f t="shared" si="94"/>
        <v>1371053.3333333333</v>
      </c>
    </row>
    <row r="6083" spans="1:6" x14ac:dyDescent="0.3">
      <c r="A6083" t="s">
        <v>6936</v>
      </c>
      <c r="B6083">
        <v>8719100</v>
      </c>
      <c r="C6083">
        <v>6193420</v>
      </c>
      <c r="D6083">
        <v>6331320</v>
      </c>
      <c r="E6083">
        <v>7786200</v>
      </c>
      <c r="F6083" s="4">
        <f t="shared" ref="F6083:F6146" si="95">SUM(C6083:E6083)/3</f>
        <v>6770313.333333333</v>
      </c>
    </row>
    <row r="6084" spans="1:6" x14ac:dyDescent="0.3">
      <c r="A6084" t="s">
        <v>6937</v>
      </c>
      <c r="B6084">
        <v>3516500</v>
      </c>
      <c r="C6084">
        <v>2143360</v>
      </c>
      <c r="D6084">
        <v>248000</v>
      </c>
      <c r="E6084">
        <v>2934400</v>
      </c>
      <c r="F6084" s="4">
        <f t="shared" si="95"/>
        <v>1775253.3333333333</v>
      </c>
    </row>
    <row r="6085" spans="1:6" x14ac:dyDescent="0.3">
      <c r="A6085" t="s">
        <v>6938</v>
      </c>
      <c r="B6085">
        <v>454900</v>
      </c>
      <c r="C6085">
        <v>2996870</v>
      </c>
      <c r="D6085">
        <v>0</v>
      </c>
      <c r="E6085">
        <v>2298400</v>
      </c>
      <c r="F6085" s="4">
        <f t="shared" si="95"/>
        <v>1765090</v>
      </c>
    </row>
    <row r="6086" spans="1:6" x14ac:dyDescent="0.3">
      <c r="A6086" t="s">
        <v>6939</v>
      </c>
      <c r="B6086">
        <v>0</v>
      </c>
      <c r="C6086">
        <v>5078150</v>
      </c>
      <c r="D6086">
        <v>2041650</v>
      </c>
      <c r="E6086">
        <v>2850850</v>
      </c>
      <c r="F6086" s="4">
        <f t="shared" si="95"/>
        <v>3323550</v>
      </c>
    </row>
    <row r="6087" spans="1:6" x14ac:dyDescent="0.3">
      <c r="A6087" t="s">
        <v>6940</v>
      </c>
      <c r="B6087">
        <v>0</v>
      </c>
      <c r="C6087">
        <v>3700000</v>
      </c>
      <c r="D6087">
        <v>0</v>
      </c>
      <c r="E6087">
        <v>0</v>
      </c>
      <c r="F6087" s="4">
        <f t="shared" si="95"/>
        <v>1233333.3333333333</v>
      </c>
    </row>
    <row r="6088" spans="1:6" x14ac:dyDescent="0.3">
      <c r="A6088" t="s">
        <v>6941</v>
      </c>
      <c r="B6088">
        <v>0</v>
      </c>
      <c r="C6088">
        <v>528340</v>
      </c>
      <c r="D6088">
        <v>570000</v>
      </c>
      <c r="E6088">
        <v>1299500</v>
      </c>
      <c r="F6088" s="4">
        <f t="shared" si="95"/>
        <v>799280</v>
      </c>
    </row>
    <row r="6089" spans="1:6" x14ac:dyDescent="0.3">
      <c r="A6089" t="s">
        <v>6942</v>
      </c>
      <c r="B6089">
        <v>520000</v>
      </c>
      <c r="C6089">
        <v>1424680</v>
      </c>
      <c r="D6089">
        <v>512000</v>
      </c>
      <c r="E6089">
        <v>0</v>
      </c>
      <c r="F6089" s="4">
        <f t="shared" si="95"/>
        <v>645560</v>
      </c>
    </row>
    <row r="6090" spans="1:6" x14ac:dyDescent="0.3">
      <c r="A6090" t="s">
        <v>442</v>
      </c>
      <c r="B6090">
        <v>2145780</v>
      </c>
      <c r="C6090">
        <v>2441530</v>
      </c>
      <c r="D6090">
        <v>4323410</v>
      </c>
      <c r="E6090">
        <v>5209750</v>
      </c>
      <c r="F6090" s="4">
        <f t="shared" si="95"/>
        <v>3991563.3333333335</v>
      </c>
    </row>
    <row r="6091" spans="1:6" x14ac:dyDescent="0.3">
      <c r="A6091" t="s">
        <v>6943</v>
      </c>
      <c r="B6091">
        <v>0</v>
      </c>
      <c r="C6091">
        <v>0</v>
      </c>
      <c r="D6091">
        <v>616980</v>
      </c>
      <c r="E6091">
        <v>1233960</v>
      </c>
      <c r="F6091" s="4">
        <f t="shared" si="95"/>
        <v>616980</v>
      </c>
    </row>
    <row r="6092" spans="1:6" x14ac:dyDescent="0.3">
      <c r="A6092" t="s">
        <v>6944</v>
      </c>
      <c r="B6092">
        <v>4525720</v>
      </c>
      <c r="C6092">
        <v>8245510</v>
      </c>
      <c r="D6092">
        <v>8560220</v>
      </c>
      <c r="E6092">
        <v>22240270</v>
      </c>
      <c r="F6092" s="4">
        <f t="shared" si="95"/>
        <v>13015333.333333334</v>
      </c>
    </row>
    <row r="6093" spans="1:6" x14ac:dyDescent="0.3">
      <c r="A6093" t="s">
        <v>6945</v>
      </c>
      <c r="B6093">
        <v>1841760</v>
      </c>
      <c r="C6093">
        <v>0</v>
      </c>
      <c r="D6093">
        <v>545700</v>
      </c>
      <c r="E6093">
        <v>0</v>
      </c>
      <c r="F6093" s="4">
        <f t="shared" si="95"/>
        <v>181900</v>
      </c>
    </row>
    <row r="6094" spans="1:6" x14ac:dyDescent="0.3">
      <c r="A6094" t="s">
        <v>6946</v>
      </c>
      <c r="B6094">
        <v>2339150</v>
      </c>
      <c r="C6094">
        <v>0</v>
      </c>
      <c r="D6094">
        <v>3752400</v>
      </c>
      <c r="E6094">
        <v>2670600</v>
      </c>
      <c r="F6094" s="4">
        <f t="shared" si="95"/>
        <v>2141000</v>
      </c>
    </row>
    <row r="6095" spans="1:6" x14ac:dyDescent="0.3">
      <c r="A6095" t="s">
        <v>6947</v>
      </c>
      <c r="B6095">
        <v>1304940</v>
      </c>
      <c r="C6095">
        <v>453180</v>
      </c>
      <c r="D6095">
        <v>229500</v>
      </c>
      <c r="E6095">
        <v>955500</v>
      </c>
      <c r="F6095" s="4">
        <f t="shared" si="95"/>
        <v>546060</v>
      </c>
    </row>
    <row r="6096" spans="1:6" x14ac:dyDescent="0.3">
      <c r="A6096" t="s">
        <v>6948</v>
      </c>
      <c r="B6096">
        <v>1797490</v>
      </c>
      <c r="C6096">
        <v>8042440</v>
      </c>
      <c r="D6096">
        <v>7628440</v>
      </c>
      <c r="E6096">
        <v>11485120</v>
      </c>
      <c r="F6096" s="4">
        <f t="shared" si="95"/>
        <v>9052000</v>
      </c>
    </row>
    <row r="6097" spans="1:6" x14ac:dyDescent="0.3">
      <c r="A6097" t="s">
        <v>6949</v>
      </c>
      <c r="B6097">
        <v>207480</v>
      </c>
      <c r="C6097">
        <v>682500</v>
      </c>
      <c r="D6097">
        <v>1021020</v>
      </c>
      <c r="E6097">
        <v>0</v>
      </c>
      <c r="F6097" s="4">
        <f t="shared" si="95"/>
        <v>567840</v>
      </c>
    </row>
    <row r="6098" spans="1:6" x14ac:dyDescent="0.3">
      <c r="A6098" t="s">
        <v>540</v>
      </c>
      <c r="B6098">
        <v>0</v>
      </c>
      <c r="C6098">
        <v>160000</v>
      </c>
      <c r="D6098">
        <v>1093040</v>
      </c>
      <c r="E6098">
        <v>500500</v>
      </c>
      <c r="F6098" s="4">
        <f t="shared" si="95"/>
        <v>584513.33333333337</v>
      </c>
    </row>
    <row r="6099" spans="1:6" x14ac:dyDescent="0.3">
      <c r="A6099" t="s">
        <v>6950</v>
      </c>
      <c r="B6099">
        <v>308000</v>
      </c>
      <c r="C6099">
        <v>149400</v>
      </c>
      <c r="D6099">
        <v>616000</v>
      </c>
      <c r="E6099">
        <v>0</v>
      </c>
      <c r="F6099" s="4">
        <f t="shared" si="95"/>
        <v>255133.33333333334</v>
      </c>
    </row>
    <row r="6100" spans="1:6" x14ac:dyDescent="0.3">
      <c r="A6100" t="s">
        <v>6951</v>
      </c>
      <c r="B6100">
        <v>1458980</v>
      </c>
      <c r="C6100">
        <v>1100880</v>
      </c>
      <c r="D6100">
        <v>1863500</v>
      </c>
      <c r="E6100">
        <v>3915900</v>
      </c>
      <c r="F6100" s="4">
        <f t="shared" si="95"/>
        <v>2293426.6666666665</v>
      </c>
    </row>
    <row r="6101" spans="1:6" x14ac:dyDescent="0.3">
      <c r="A6101" t="s">
        <v>6952</v>
      </c>
      <c r="B6101">
        <v>6969170</v>
      </c>
      <c r="C6101">
        <v>2646980</v>
      </c>
      <c r="D6101">
        <v>2837380</v>
      </c>
      <c r="E6101">
        <v>3138870</v>
      </c>
      <c r="F6101" s="4">
        <f t="shared" si="95"/>
        <v>2874410</v>
      </c>
    </row>
    <row r="6102" spans="1:6" x14ac:dyDescent="0.3">
      <c r="A6102" t="s">
        <v>6953</v>
      </c>
      <c r="B6102">
        <v>359450</v>
      </c>
      <c r="C6102">
        <v>2007800</v>
      </c>
      <c r="D6102">
        <v>4595440</v>
      </c>
      <c r="E6102">
        <v>0</v>
      </c>
      <c r="F6102" s="4">
        <f t="shared" si="95"/>
        <v>2201080</v>
      </c>
    </row>
    <row r="6103" spans="1:6" x14ac:dyDescent="0.3">
      <c r="A6103" t="s">
        <v>6954</v>
      </c>
      <c r="B6103">
        <v>5602590</v>
      </c>
      <c r="C6103">
        <v>6708300</v>
      </c>
      <c r="D6103">
        <v>5791000</v>
      </c>
      <c r="E6103">
        <v>6467980</v>
      </c>
      <c r="F6103" s="4">
        <f t="shared" si="95"/>
        <v>6322426.666666667</v>
      </c>
    </row>
    <row r="6104" spans="1:6" x14ac:dyDescent="0.3">
      <c r="A6104" t="s">
        <v>6955</v>
      </c>
      <c r="B6104">
        <v>1328600</v>
      </c>
      <c r="C6104">
        <v>2054350</v>
      </c>
      <c r="D6104">
        <v>11423600</v>
      </c>
      <c r="E6104">
        <v>9424890</v>
      </c>
      <c r="F6104" s="4">
        <f t="shared" si="95"/>
        <v>7634280</v>
      </c>
    </row>
    <row r="6105" spans="1:6" x14ac:dyDescent="0.3">
      <c r="A6105" t="s">
        <v>6956</v>
      </c>
      <c r="B6105">
        <v>2308470</v>
      </c>
      <c r="C6105">
        <v>2152600</v>
      </c>
      <c r="D6105">
        <v>4782960</v>
      </c>
      <c r="E6105">
        <v>4671790</v>
      </c>
      <c r="F6105" s="4">
        <f t="shared" si="95"/>
        <v>3869116.6666666665</v>
      </c>
    </row>
    <row r="6106" spans="1:6" x14ac:dyDescent="0.3">
      <c r="A6106" t="s">
        <v>6957</v>
      </c>
      <c r="B6106">
        <v>160000</v>
      </c>
      <c r="C6106">
        <v>0</v>
      </c>
      <c r="D6106">
        <v>538600</v>
      </c>
      <c r="E6106">
        <v>584900</v>
      </c>
      <c r="F6106" s="4">
        <f t="shared" si="95"/>
        <v>374500</v>
      </c>
    </row>
    <row r="6107" spans="1:6" x14ac:dyDescent="0.3">
      <c r="A6107" t="s">
        <v>815</v>
      </c>
      <c r="B6107">
        <v>2501460</v>
      </c>
      <c r="C6107">
        <v>3237730</v>
      </c>
      <c r="D6107">
        <v>2459610</v>
      </c>
      <c r="E6107">
        <v>5349350</v>
      </c>
      <c r="F6107" s="4">
        <f t="shared" si="95"/>
        <v>3682230</v>
      </c>
    </row>
    <row r="6108" spans="1:6" x14ac:dyDescent="0.3">
      <c r="A6108" t="s">
        <v>6958</v>
      </c>
      <c r="B6108">
        <v>0</v>
      </c>
      <c r="C6108">
        <v>600000</v>
      </c>
      <c r="D6108">
        <v>1480000</v>
      </c>
      <c r="E6108">
        <v>0</v>
      </c>
      <c r="F6108" s="4">
        <f t="shared" si="95"/>
        <v>693333.33333333337</v>
      </c>
    </row>
    <row r="6109" spans="1:6" x14ac:dyDescent="0.3">
      <c r="A6109" t="s">
        <v>6959</v>
      </c>
      <c r="B6109">
        <v>411950</v>
      </c>
      <c r="C6109">
        <v>0</v>
      </c>
      <c r="D6109">
        <v>533260</v>
      </c>
      <c r="E6109">
        <v>0</v>
      </c>
      <c r="F6109" s="4">
        <f t="shared" si="95"/>
        <v>177753.33333333334</v>
      </c>
    </row>
    <row r="6110" spans="1:6" x14ac:dyDescent="0.3">
      <c r="A6110" t="s">
        <v>6960</v>
      </c>
      <c r="B6110">
        <v>4205960</v>
      </c>
      <c r="C6110">
        <v>5679250</v>
      </c>
      <c r="D6110">
        <v>10822500</v>
      </c>
      <c r="E6110">
        <v>4348540</v>
      </c>
      <c r="F6110" s="4">
        <f t="shared" si="95"/>
        <v>6950096.666666667</v>
      </c>
    </row>
    <row r="6111" spans="1:6" x14ac:dyDescent="0.3">
      <c r="A6111" t="s">
        <v>6961</v>
      </c>
      <c r="B6111">
        <v>858650</v>
      </c>
      <c r="C6111">
        <v>1005400</v>
      </c>
      <c r="D6111">
        <v>0</v>
      </c>
      <c r="E6111">
        <v>134460</v>
      </c>
      <c r="F6111" s="4">
        <f t="shared" si="95"/>
        <v>379953.33333333331</v>
      </c>
    </row>
    <row r="6112" spans="1:6" x14ac:dyDescent="0.3">
      <c r="A6112" t="s">
        <v>6962</v>
      </c>
      <c r="B6112">
        <v>327600</v>
      </c>
      <c r="C6112">
        <v>498820</v>
      </c>
      <c r="D6112">
        <v>0</v>
      </c>
      <c r="E6112">
        <v>700700</v>
      </c>
      <c r="F6112" s="4">
        <f t="shared" si="95"/>
        <v>399840</v>
      </c>
    </row>
    <row r="6113" spans="1:6" x14ac:dyDescent="0.3">
      <c r="A6113" t="s">
        <v>6963</v>
      </c>
      <c r="B6113">
        <v>999180</v>
      </c>
      <c r="C6113">
        <v>1142050</v>
      </c>
      <c r="D6113">
        <v>556920</v>
      </c>
      <c r="E6113">
        <v>0</v>
      </c>
      <c r="F6113" s="4">
        <f t="shared" si="95"/>
        <v>566323.33333333337</v>
      </c>
    </row>
    <row r="6114" spans="1:6" x14ac:dyDescent="0.3">
      <c r="A6114" t="s">
        <v>6964</v>
      </c>
      <c r="B6114">
        <v>525980</v>
      </c>
      <c r="C6114">
        <v>270000</v>
      </c>
      <c r="D6114">
        <v>821290</v>
      </c>
      <c r="E6114">
        <v>656110</v>
      </c>
      <c r="F6114" s="4">
        <f t="shared" si="95"/>
        <v>582466.66666666663</v>
      </c>
    </row>
    <row r="6115" spans="1:6" x14ac:dyDescent="0.3">
      <c r="A6115" t="s">
        <v>6965</v>
      </c>
      <c r="B6115">
        <v>1217580</v>
      </c>
      <c r="C6115">
        <v>0</v>
      </c>
      <c r="D6115">
        <v>357000</v>
      </c>
      <c r="E6115">
        <v>374920</v>
      </c>
      <c r="F6115" s="4">
        <f t="shared" si="95"/>
        <v>243973.33333333334</v>
      </c>
    </row>
    <row r="6116" spans="1:6" x14ac:dyDescent="0.3">
      <c r="A6116" t="s">
        <v>6966</v>
      </c>
      <c r="B6116">
        <v>3075670</v>
      </c>
      <c r="C6116">
        <v>3543210</v>
      </c>
      <c r="D6116">
        <v>219120</v>
      </c>
      <c r="E6116">
        <v>2029940</v>
      </c>
      <c r="F6116" s="4">
        <f t="shared" si="95"/>
        <v>1930756.6666666667</v>
      </c>
    </row>
    <row r="6117" spans="1:6" x14ac:dyDescent="0.3">
      <c r="A6117" t="s">
        <v>6967</v>
      </c>
      <c r="B6117">
        <v>0</v>
      </c>
      <c r="C6117">
        <v>1411180</v>
      </c>
      <c r="D6117">
        <v>2175970</v>
      </c>
      <c r="E6117">
        <v>2028760</v>
      </c>
      <c r="F6117" s="4">
        <f t="shared" si="95"/>
        <v>1871970</v>
      </c>
    </row>
    <row r="6118" spans="1:6" x14ac:dyDescent="0.3">
      <c r="A6118" t="s">
        <v>6968</v>
      </c>
      <c r="B6118">
        <v>0</v>
      </c>
      <c r="C6118">
        <v>2274400</v>
      </c>
      <c r="D6118">
        <v>4555330</v>
      </c>
      <c r="E6118">
        <v>2180800</v>
      </c>
      <c r="F6118" s="4">
        <f t="shared" si="95"/>
        <v>3003510</v>
      </c>
    </row>
    <row r="6119" spans="1:6" x14ac:dyDescent="0.3">
      <c r="A6119" t="s">
        <v>6969</v>
      </c>
      <c r="B6119">
        <v>859950</v>
      </c>
      <c r="C6119">
        <v>0</v>
      </c>
      <c r="D6119">
        <v>1189460</v>
      </c>
      <c r="E6119">
        <v>0</v>
      </c>
      <c r="F6119" s="4">
        <f t="shared" si="95"/>
        <v>396486.66666666669</v>
      </c>
    </row>
    <row r="6120" spans="1:6" x14ac:dyDescent="0.3">
      <c r="A6120" t="s">
        <v>6970</v>
      </c>
      <c r="B6120">
        <v>2080640</v>
      </c>
      <c r="C6120">
        <v>2008240</v>
      </c>
      <c r="D6120">
        <v>2818900</v>
      </c>
      <c r="E6120">
        <v>4550430</v>
      </c>
      <c r="F6120" s="4">
        <f t="shared" si="95"/>
        <v>3125856.6666666665</v>
      </c>
    </row>
    <row r="6121" spans="1:6" x14ac:dyDescent="0.3">
      <c r="A6121" t="s">
        <v>6971</v>
      </c>
      <c r="B6121">
        <v>478660</v>
      </c>
      <c r="C6121">
        <v>0</v>
      </c>
      <c r="D6121">
        <v>1427790</v>
      </c>
      <c r="E6121">
        <v>2303210</v>
      </c>
      <c r="F6121" s="4">
        <f t="shared" si="95"/>
        <v>1243666.6666666667</v>
      </c>
    </row>
    <row r="6122" spans="1:6" x14ac:dyDescent="0.3">
      <c r="A6122" t="s">
        <v>6972</v>
      </c>
      <c r="B6122">
        <v>2171200</v>
      </c>
      <c r="C6122">
        <v>3522800</v>
      </c>
      <c r="D6122">
        <v>2288080</v>
      </c>
      <c r="E6122">
        <v>5371200</v>
      </c>
      <c r="F6122" s="4">
        <f t="shared" si="95"/>
        <v>3727360</v>
      </c>
    </row>
    <row r="6123" spans="1:6" x14ac:dyDescent="0.3">
      <c r="A6123" t="s">
        <v>6973</v>
      </c>
      <c r="B6123">
        <v>1340600</v>
      </c>
      <c r="C6123">
        <v>644280</v>
      </c>
      <c r="D6123">
        <v>1972900</v>
      </c>
      <c r="E6123">
        <v>2047500</v>
      </c>
      <c r="F6123" s="4">
        <f t="shared" si="95"/>
        <v>1554893.3333333333</v>
      </c>
    </row>
    <row r="6124" spans="1:6" x14ac:dyDescent="0.3">
      <c r="A6124" t="s">
        <v>1007</v>
      </c>
      <c r="B6124">
        <v>618000</v>
      </c>
      <c r="C6124">
        <v>2082640</v>
      </c>
      <c r="D6124">
        <v>567400</v>
      </c>
      <c r="E6124">
        <v>1045500</v>
      </c>
      <c r="F6124" s="4">
        <f t="shared" si="95"/>
        <v>1231846.6666666667</v>
      </c>
    </row>
    <row r="6125" spans="1:6" x14ac:dyDescent="0.3">
      <c r="A6125" t="s">
        <v>6974</v>
      </c>
      <c r="B6125">
        <v>2850400</v>
      </c>
      <c r="C6125">
        <v>9243930</v>
      </c>
      <c r="D6125">
        <v>9048070</v>
      </c>
      <c r="E6125">
        <v>6547840</v>
      </c>
      <c r="F6125" s="4">
        <f t="shared" si="95"/>
        <v>8279946.666666667</v>
      </c>
    </row>
    <row r="6126" spans="1:6" x14ac:dyDescent="0.3">
      <c r="A6126" t="s">
        <v>6975</v>
      </c>
      <c r="B6126">
        <v>397800</v>
      </c>
      <c r="C6126">
        <v>520000</v>
      </c>
      <c r="D6126">
        <v>0</v>
      </c>
      <c r="E6126">
        <v>872900</v>
      </c>
      <c r="F6126" s="4">
        <f t="shared" si="95"/>
        <v>464300</v>
      </c>
    </row>
    <row r="6127" spans="1:6" x14ac:dyDescent="0.3">
      <c r="A6127" t="s">
        <v>6976</v>
      </c>
      <c r="B6127">
        <v>281190</v>
      </c>
      <c r="C6127">
        <v>540540</v>
      </c>
      <c r="D6127">
        <v>3820270</v>
      </c>
      <c r="E6127">
        <v>1124760</v>
      </c>
      <c r="F6127" s="4">
        <f t="shared" si="95"/>
        <v>1828523.3333333333</v>
      </c>
    </row>
    <row r="6128" spans="1:6" x14ac:dyDescent="0.3">
      <c r="A6128" t="s">
        <v>6977</v>
      </c>
      <c r="B6128">
        <v>1743900</v>
      </c>
      <c r="C6128">
        <v>0</v>
      </c>
      <c r="D6128">
        <v>0</v>
      </c>
      <c r="E6128">
        <v>0</v>
      </c>
      <c r="F6128" s="4">
        <f t="shared" si="95"/>
        <v>0</v>
      </c>
    </row>
    <row r="6129" spans="1:6" x14ac:dyDescent="0.3">
      <c r="A6129" t="s">
        <v>6978</v>
      </c>
      <c r="B6129">
        <v>1218000</v>
      </c>
      <c r="C6129">
        <v>1588100</v>
      </c>
      <c r="D6129">
        <v>2118740</v>
      </c>
      <c r="E6129">
        <v>1142700</v>
      </c>
      <c r="F6129" s="4">
        <f t="shared" si="95"/>
        <v>1616513.3333333333</v>
      </c>
    </row>
    <row r="6130" spans="1:6" x14ac:dyDescent="0.3">
      <c r="A6130" t="s">
        <v>6979</v>
      </c>
      <c r="B6130">
        <v>0</v>
      </c>
      <c r="C6130">
        <v>0</v>
      </c>
      <c r="D6130">
        <v>690690</v>
      </c>
      <c r="E6130">
        <v>0</v>
      </c>
      <c r="F6130" s="4">
        <f t="shared" si="95"/>
        <v>230230</v>
      </c>
    </row>
    <row r="6131" spans="1:6" x14ac:dyDescent="0.3">
      <c r="A6131" t="s">
        <v>6980</v>
      </c>
      <c r="B6131">
        <v>0</v>
      </c>
      <c r="C6131">
        <v>0</v>
      </c>
      <c r="D6131">
        <v>906180</v>
      </c>
      <c r="E6131">
        <v>0</v>
      </c>
      <c r="F6131" s="4">
        <f t="shared" si="95"/>
        <v>302060</v>
      </c>
    </row>
    <row r="6132" spans="1:6" x14ac:dyDescent="0.3">
      <c r="A6132" t="s">
        <v>6981</v>
      </c>
      <c r="B6132">
        <v>2206750</v>
      </c>
      <c r="C6132">
        <v>4108400</v>
      </c>
      <c r="D6132">
        <v>3103100</v>
      </c>
      <c r="E6132">
        <v>4433400</v>
      </c>
      <c r="F6132" s="4">
        <f t="shared" si="95"/>
        <v>3881633.3333333335</v>
      </c>
    </row>
    <row r="6133" spans="1:6" x14ac:dyDescent="0.3">
      <c r="A6133" t="s">
        <v>6982</v>
      </c>
      <c r="B6133">
        <v>256000</v>
      </c>
      <c r="C6133">
        <v>0</v>
      </c>
      <c r="D6133">
        <v>647680</v>
      </c>
      <c r="E6133">
        <v>804000</v>
      </c>
      <c r="F6133" s="4">
        <f t="shared" si="95"/>
        <v>483893.33333333331</v>
      </c>
    </row>
    <row r="6134" spans="1:6" x14ac:dyDescent="0.3">
      <c r="A6134" t="s">
        <v>6983</v>
      </c>
      <c r="B6134">
        <v>3338790</v>
      </c>
      <c r="C6134">
        <v>2354850</v>
      </c>
      <c r="D6134">
        <v>804440</v>
      </c>
      <c r="E6134">
        <v>2009970</v>
      </c>
      <c r="F6134" s="4">
        <f t="shared" si="95"/>
        <v>1723086.6666666667</v>
      </c>
    </row>
    <row r="6135" spans="1:6" x14ac:dyDescent="0.3">
      <c r="A6135" t="s">
        <v>6984</v>
      </c>
      <c r="B6135">
        <v>1183000</v>
      </c>
      <c r="C6135">
        <v>2165880</v>
      </c>
      <c r="D6135">
        <v>3173350</v>
      </c>
      <c r="E6135">
        <v>0</v>
      </c>
      <c r="F6135" s="4">
        <f t="shared" si="95"/>
        <v>1779743.3333333333</v>
      </c>
    </row>
    <row r="6136" spans="1:6" x14ac:dyDescent="0.3">
      <c r="A6136" t="s">
        <v>6985</v>
      </c>
      <c r="B6136">
        <v>0</v>
      </c>
      <c r="C6136">
        <v>281190</v>
      </c>
      <c r="D6136">
        <v>0</v>
      </c>
      <c r="E6136">
        <v>820000</v>
      </c>
      <c r="F6136" s="4">
        <f t="shared" si="95"/>
        <v>367063.33333333331</v>
      </c>
    </row>
    <row r="6137" spans="1:6" x14ac:dyDescent="0.3">
      <c r="A6137" t="s">
        <v>6986</v>
      </c>
      <c r="B6137">
        <v>1010100</v>
      </c>
      <c r="C6137">
        <v>1037400</v>
      </c>
      <c r="D6137">
        <v>2093570</v>
      </c>
      <c r="E6137">
        <v>750000</v>
      </c>
      <c r="F6137" s="4">
        <f t="shared" si="95"/>
        <v>1293656.6666666667</v>
      </c>
    </row>
    <row r="6138" spans="1:6" x14ac:dyDescent="0.3">
      <c r="A6138" t="s">
        <v>277</v>
      </c>
      <c r="B6138">
        <v>160000</v>
      </c>
      <c r="C6138">
        <v>0</v>
      </c>
      <c r="D6138">
        <v>0</v>
      </c>
      <c r="E6138">
        <v>0</v>
      </c>
      <c r="F6138" s="4">
        <f t="shared" si="95"/>
        <v>0</v>
      </c>
    </row>
    <row r="6139" spans="1:6" x14ac:dyDescent="0.3">
      <c r="A6139" t="s">
        <v>6987</v>
      </c>
      <c r="B6139">
        <v>990080</v>
      </c>
      <c r="C6139">
        <v>0</v>
      </c>
      <c r="D6139">
        <v>0</v>
      </c>
      <c r="E6139">
        <v>0</v>
      </c>
      <c r="F6139" s="4">
        <f t="shared" si="95"/>
        <v>0</v>
      </c>
    </row>
    <row r="6140" spans="1:6" x14ac:dyDescent="0.3">
      <c r="A6140" t="s">
        <v>6988</v>
      </c>
      <c r="B6140">
        <v>1046500</v>
      </c>
      <c r="C6140">
        <v>1333410</v>
      </c>
      <c r="D6140">
        <v>646200</v>
      </c>
      <c r="E6140">
        <v>549640</v>
      </c>
      <c r="F6140" s="4">
        <f t="shared" si="95"/>
        <v>843083.33333333337</v>
      </c>
    </row>
    <row r="6141" spans="1:6" x14ac:dyDescent="0.3">
      <c r="A6141" t="s">
        <v>6989</v>
      </c>
      <c r="B6141">
        <v>3923920</v>
      </c>
      <c r="C6141">
        <v>3168390</v>
      </c>
      <c r="D6141">
        <v>2031700</v>
      </c>
      <c r="E6141">
        <v>2094380</v>
      </c>
      <c r="F6141" s="4">
        <f t="shared" si="95"/>
        <v>2431490</v>
      </c>
    </row>
    <row r="6142" spans="1:6" x14ac:dyDescent="0.3">
      <c r="A6142" t="s">
        <v>6990</v>
      </c>
      <c r="B6142">
        <v>1073800</v>
      </c>
      <c r="C6142">
        <v>2296650</v>
      </c>
      <c r="D6142">
        <v>0</v>
      </c>
      <c r="E6142">
        <v>680680</v>
      </c>
      <c r="F6142" s="4">
        <f t="shared" si="95"/>
        <v>992443.33333333337</v>
      </c>
    </row>
    <row r="6143" spans="1:6" x14ac:dyDescent="0.3">
      <c r="A6143" t="s">
        <v>6991</v>
      </c>
      <c r="B6143">
        <v>0</v>
      </c>
      <c r="C6143">
        <v>1783200</v>
      </c>
      <c r="D6143">
        <v>2328850</v>
      </c>
      <c r="E6143">
        <v>673400</v>
      </c>
      <c r="F6143" s="4">
        <f t="shared" si="95"/>
        <v>1595150</v>
      </c>
    </row>
    <row r="6144" spans="1:6" x14ac:dyDescent="0.3">
      <c r="A6144" t="s">
        <v>6992</v>
      </c>
      <c r="B6144">
        <v>0</v>
      </c>
      <c r="C6144">
        <v>0</v>
      </c>
      <c r="D6144">
        <v>485700</v>
      </c>
      <c r="E6144">
        <v>916780</v>
      </c>
      <c r="F6144" s="4">
        <f t="shared" si="95"/>
        <v>467493.33333333331</v>
      </c>
    </row>
    <row r="6145" spans="1:6" x14ac:dyDescent="0.3">
      <c r="A6145" t="s">
        <v>6993</v>
      </c>
      <c r="B6145">
        <v>4330000</v>
      </c>
      <c r="C6145">
        <v>4176330</v>
      </c>
      <c r="D6145">
        <v>4155400</v>
      </c>
      <c r="E6145">
        <v>4244420</v>
      </c>
      <c r="F6145" s="4">
        <f t="shared" si="95"/>
        <v>4192050</v>
      </c>
    </row>
    <row r="6146" spans="1:6" x14ac:dyDescent="0.3">
      <c r="A6146" t="s">
        <v>6994</v>
      </c>
      <c r="B6146">
        <v>1042260</v>
      </c>
      <c r="C6146">
        <v>4674180</v>
      </c>
      <c r="D6146">
        <v>2080030</v>
      </c>
      <c r="E6146">
        <v>695100</v>
      </c>
      <c r="F6146" s="4">
        <f t="shared" si="95"/>
        <v>2483103.3333333335</v>
      </c>
    </row>
    <row r="6147" spans="1:6" x14ac:dyDescent="0.3">
      <c r="A6147" t="s">
        <v>6995</v>
      </c>
      <c r="B6147">
        <v>510190</v>
      </c>
      <c r="C6147">
        <v>594790</v>
      </c>
      <c r="D6147">
        <v>0</v>
      </c>
      <c r="E6147">
        <v>453280</v>
      </c>
      <c r="F6147" s="4">
        <f t="shared" ref="F6147:F6210" si="96">SUM(C6147:E6147)/3</f>
        <v>349356.66666666669</v>
      </c>
    </row>
    <row r="6148" spans="1:6" x14ac:dyDescent="0.3">
      <c r="A6148" t="s">
        <v>6996</v>
      </c>
      <c r="B6148">
        <v>382200</v>
      </c>
      <c r="C6148">
        <v>1193010</v>
      </c>
      <c r="D6148">
        <v>537000</v>
      </c>
      <c r="E6148">
        <v>2691120</v>
      </c>
      <c r="F6148" s="4">
        <f t="shared" si="96"/>
        <v>1473710</v>
      </c>
    </row>
    <row r="6149" spans="1:6" x14ac:dyDescent="0.3">
      <c r="A6149" t="s">
        <v>6997</v>
      </c>
      <c r="B6149">
        <v>230000</v>
      </c>
      <c r="C6149">
        <v>1718300</v>
      </c>
      <c r="D6149">
        <v>1981440</v>
      </c>
      <c r="E6149">
        <v>1390500</v>
      </c>
      <c r="F6149" s="4">
        <f t="shared" si="96"/>
        <v>1696746.6666666667</v>
      </c>
    </row>
    <row r="6150" spans="1:6" x14ac:dyDescent="0.3">
      <c r="A6150" t="s">
        <v>6998</v>
      </c>
      <c r="B6150">
        <v>1011920</v>
      </c>
      <c r="C6150">
        <v>982190</v>
      </c>
      <c r="D6150">
        <v>0</v>
      </c>
      <c r="E6150">
        <v>821730</v>
      </c>
      <c r="F6150" s="4">
        <f t="shared" si="96"/>
        <v>601306.66666666663</v>
      </c>
    </row>
    <row r="6151" spans="1:6" x14ac:dyDescent="0.3">
      <c r="A6151" t="s">
        <v>6999</v>
      </c>
      <c r="B6151">
        <v>378560</v>
      </c>
      <c r="C6151">
        <v>588000</v>
      </c>
      <c r="D6151">
        <v>360360</v>
      </c>
      <c r="E6151">
        <v>0</v>
      </c>
      <c r="F6151" s="4">
        <f t="shared" si="96"/>
        <v>316120</v>
      </c>
    </row>
    <row r="6152" spans="1:6" x14ac:dyDescent="0.3">
      <c r="A6152" t="s">
        <v>7000</v>
      </c>
      <c r="B6152">
        <v>666120</v>
      </c>
      <c r="C6152">
        <v>258440</v>
      </c>
      <c r="D6152">
        <v>955500</v>
      </c>
      <c r="E6152">
        <v>1306390</v>
      </c>
      <c r="F6152" s="4">
        <f t="shared" si="96"/>
        <v>840110</v>
      </c>
    </row>
    <row r="6153" spans="1:6" x14ac:dyDescent="0.3">
      <c r="A6153" t="s">
        <v>7001</v>
      </c>
      <c r="B6153">
        <v>3136140</v>
      </c>
      <c r="C6153">
        <v>10119600</v>
      </c>
      <c r="D6153">
        <v>2058700</v>
      </c>
      <c r="E6153">
        <v>5718530</v>
      </c>
      <c r="F6153" s="4">
        <f t="shared" si="96"/>
        <v>5965610</v>
      </c>
    </row>
    <row r="6154" spans="1:6" x14ac:dyDescent="0.3">
      <c r="A6154" t="s">
        <v>7002</v>
      </c>
      <c r="B6154">
        <v>580680</v>
      </c>
      <c r="C6154">
        <v>1079260</v>
      </c>
      <c r="D6154">
        <v>229320</v>
      </c>
      <c r="E6154">
        <v>1011080</v>
      </c>
      <c r="F6154" s="4">
        <f t="shared" si="96"/>
        <v>773220</v>
      </c>
    </row>
    <row r="6155" spans="1:6" x14ac:dyDescent="0.3">
      <c r="A6155" t="s">
        <v>7003</v>
      </c>
      <c r="B6155">
        <v>2629040</v>
      </c>
      <c r="C6155">
        <v>4591440</v>
      </c>
      <c r="D6155">
        <v>0</v>
      </c>
      <c r="E6155">
        <v>3091000</v>
      </c>
      <c r="F6155" s="4">
        <f t="shared" si="96"/>
        <v>2560813.3333333335</v>
      </c>
    </row>
    <row r="6156" spans="1:6" x14ac:dyDescent="0.3">
      <c r="A6156" t="s">
        <v>7004</v>
      </c>
      <c r="B6156">
        <v>475020</v>
      </c>
      <c r="C6156">
        <v>0</v>
      </c>
      <c r="D6156">
        <v>1480000</v>
      </c>
      <c r="E6156">
        <v>402220</v>
      </c>
      <c r="F6156" s="4">
        <f t="shared" si="96"/>
        <v>627406.66666666663</v>
      </c>
    </row>
    <row r="6157" spans="1:6" x14ac:dyDescent="0.3">
      <c r="A6157" t="s">
        <v>7005</v>
      </c>
      <c r="B6157">
        <v>0</v>
      </c>
      <c r="C6157">
        <v>0</v>
      </c>
      <c r="D6157">
        <v>370000</v>
      </c>
      <c r="E6157">
        <v>0</v>
      </c>
      <c r="F6157" s="4">
        <f t="shared" si="96"/>
        <v>123333.33333333333</v>
      </c>
    </row>
    <row r="6158" spans="1:6" x14ac:dyDescent="0.3">
      <c r="A6158" t="s">
        <v>7006</v>
      </c>
      <c r="B6158">
        <v>1024100</v>
      </c>
      <c r="C6158">
        <v>4904920</v>
      </c>
      <c r="D6158">
        <v>3700000</v>
      </c>
      <c r="E6158">
        <v>1482560</v>
      </c>
      <c r="F6158" s="4">
        <f t="shared" si="96"/>
        <v>3362493.3333333335</v>
      </c>
    </row>
    <row r="6159" spans="1:6" x14ac:dyDescent="0.3">
      <c r="A6159" t="s">
        <v>7007</v>
      </c>
      <c r="B6159">
        <v>621560</v>
      </c>
      <c r="C6159">
        <v>2018380</v>
      </c>
      <c r="D6159">
        <v>502320</v>
      </c>
      <c r="E6159">
        <v>0</v>
      </c>
      <c r="F6159" s="4">
        <f t="shared" si="96"/>
        <v>840233.33333333337</v>
      </c>
    </row>
    <row r="6160" spans="1:6" x14ac:dyDescent="0.3">
      <c r="A6160" t="s">
        <v>7008</v>
      </c>
      <c r="B6160">
        <v>2072930</v>
      </c>
      <c r="C6160">
        <v>0</v>
      </c>
      <c r="D6160">
        <v>2270750</v>
      </c>
      <c r="E6160">
        <v>2127470</v>
      </c>
      <c r="F6160" s="4">
        <f t="shared" si="96"/>
        <v>1466073.3333333333</v>
      </c>
    </row>
    <row r="6161" spans="1:6" x14ac:dyDescent="0.3">
      <c r="A6161" t="s">
        <v>7009</v>
      </c>
      <c r="B6161">
        <v>0</v>
      </c>
      <c r="C6161">
        <v>0</v>
      </c>
      <c r="D6161">
        <v>884040</v>
      </c>
      <c r="E6161">
        <v>450560</v>
      </c>
      <c r="F6161" s="4">
        <f t="shared" si="96"/>
        <v>444866.66666666669</v>
      </c>
    </row>
    <row r="6162" spans="1:6" x14ac:dyDescent="0.3">
      <c r="A6162" t="s">
        <v>7010</v>
      </c>
      <c r="B6162">
        <v>4148690</v>
      </c>
      <c r="C6162">
        <v>0</v>
      </c>
      <c r="D6162">
        <v>0</v>
      </c>
      <c r="E6162">
        <v>863200</v>
      </c>
      <c r="F6162" s="4">
        <f t="shared" si="96"/>
        <v>287733.33333333331</v>
      </c>
    </row>
    <row r="6163" spans="1:6" x14ac:dyDescent="0.3">
      <c r="A6163" t="s">
        <v>7011</v>
      </c>
      <c r="B6163">
        <v>499590</v>
      </c>
      <c r="C6163">
        <v>2322660</v>
      </c>
      <c r="D6163">
        <v>843930</v>
      </c>
      <c r="E6163">
        <v>10568920</v>
      </c>
      <c r="F6163" s="4">
        <f t="shared" si="96"/>
        <v>4578503.333333333</v>
      </c>
    </row>
    <row r="6164" spans="1:6" x14ac:dyDescent="0.3">
      <c r="A6164" t="s">
        <v>7012</v>
      </c>
      <c r="B6164">
        <v>507440</v>
      </c>
      <c r="C6164">
        <v>703200</v>
      </c>
      <c r="D6164">
        <v>0</v>
      </c>
      <c r="E6164">
        <v>360360</v>
      </c>
      <c r="F6164" s="4">
        <f t="shared" si="96"/>
        <v>354520</v>
      </c>
    </row>
    <row r="6165" spans="1:6" x14ac:dyDescent="0.3">
      <c r="A6165" t="s">
        <v>7013</v>
      </c>
      <c r="B6165">
        <v>3134400</v>
      </c>
      <c r="C6165">
        <v>2866500</v>
      </c>
      <c r="D6165">
        <v>10694260</v>
      </c>
      <c r="E6165">
        <v>3994930</v>
      </c>
      <c r="F6165" s="4">
        <f t="shared" si="96"/>
        <v>5851896.666666667</v>
      </c>
    </row>
    <row r="6166" spans="1:6" x14ac:dyDescent="0.3">
      <c r="A6166" t="s">
        <v>7014</v>
      </c>
      <c r="B6166">
        <v>2001320</v>
      </c>
      <c r="C6166">
        <v>2569960</v>
      </c>
      <c r="D6166">
        <v>300300</v>
      </c>
      <c r="E6166">
        <v>3206960</v>
      </c>
      <c r="F6166" s="4">
        <f t="shared" si="96"/>
        <v>2025740</v>
      </c>
    </row>
    <row r="6167" spans="1:6" x14ac:dyDescent="0.3">
      <c r="A6167" t="s">
        <v>7015</v>
      </c>
      <c r="B6167">
        <v>1878750</v>
      </c>
      <c r="C6167">
        <v>740130</v>
      </c>
      <c r="D6167">
        <v>1291160</v>
      </c>
      <c r="E6167">
        <v>2710840</v>
      </c>
      <c r="F6167" s="4">
        <f t="shared" si="96"/>
        <v>1580710</v>
      </c>
    </row>
    <row r="6168" spans="1:6" x14ac:dyDescent="0.3">
      <c r="A6168" t="s">
        <v>7016</v>
      </c>
      <c r="B6168">
        <v>1582930</v>
      </c>
      <c r="C6168">
        <v>0</v>
      </c>
      <c r="D6168">
        <v>1480000</v>
      </c>
      <c r="E6168">
        <v>772000</v>
      </c>
      <c r="F6168" s="4">
        <f t="shared" si="96"/>
        <v>750666.66666666663</v>
      </c>
    </row>
    <row r="6169" spans="1:6" x14ac:dyDescent="0.3">
      <c r="A6169" t="s">
        <v>7017</v>
      </c>
      <c r="B6169">
        <v>3030080</v>
      </c>
      <c r="C6169">
        <v>3847730</v>
      </c>
      <c r="D6169">
        <v>2370500</v>
      </c>
      <c r="E6169">
        <v>4126860</v>
      </c>
      <c r="F6169" s="4">
        <f t="shared" si="96"/>
        <v>3448363.3333333335</v>
      </c>
    </row>
    <row r="6170" spans="1:6" x14ac:dyDescent="0.3">
      <c r="A6170" t="s">
        <v>7018</v>
      </c>
      <c r="B6170">
        <v>0</v>
      </c>
      <c r="C6170">
        <v>1834480</v>
      </c>
      <c r="D6170">
        <v>1911000</v>
      </c>
      <c r="E6170">
        <v>1756000</v>
      </c>
      <c r="F6170" s="4">
        <f t="shared" si="96"/>
        <v>1833826.6666666667</v>
      </c>
    </row>
    <row r="6171" spans="1:6" x14ac:dyDescent="0.3">
      <c r="A6171" t="s">
        <v>7019</v>
      </c>
      <c r="B6171">
        <v>542650</v>
      </c>
      <c r="C6171">
        <v>0</v>
      </c>
      <c r="D6171">
        <v>0</v>
      </c>
      <c r="E6171">
        <v>0</v>
      </c>
      <c r="F6171" s="4">
        <f t="shared" si="96"/>
        <v>0</v>
      </c>
    </row>
    <row r="6172" spans="1:6" x14ac:dyDescent="0.3">
      <c r="A6172" t="s">
        <v>7020</v>
      </c>
      <c r="B6172">
        <v>187460</v>
      </c>
      <c r="C6172">
        <v>386750</v>
      </c>
      <c r="D6172">
        <v>0</v>
      </c>
      <c r="E6172">
        <v>0</v>
      </c>
      <c r="F6172" s="4">
        <f t="shared" si="96"/>
        <v>128916.66666666667</v>
      </c>
    </row>
    <row r="6173" spans="1:6" x14ac:dyDescent="0.3">
      <c r="A6173" t="s">
        <v>7021</v>
      </c>
      <c r="B6173">
        <v>2169790</v>
      </c>
      <c r="C6173">
        <v>0</v>
      </c>
      <c r="D6173">
        <v>724860</v>
      </c>
      <c r="E6173">
        <v>990910</v>
      </c>
      <c r="F6173" s="4">
        <f t="shared" si="96"/>
        <v>571923.33333333337</v>
      </c>
    </row>
    <row r="6174" spans="1:6" x14ac:dyDescent="0.3">
      <c r="A6174" t="s">
        <v>7022</v>
      </c>
      <c r="B6174">
        <v>1856500</v>
      </c>
      <c r="C6174">
        <v>5260650</v>
      </c>
      <c r="D6174">
        <v>2728360</v>
      </c>
      <c r="E6174">
        <v>2763490</v>
      </c>
      <c r="F6174" s="4">
        <f t="shared" si="96"/>
        <v>3584166.6666666665</v>
      </c>
    </row>
    <row r="6175" spans="1:6" x14ac:dyDescent="0.3">
      <c r="A6175" t="s">
        <v>7023</v>
      </c>
      <c r="B6175">
        <v>729680</v>
      </c>
      <c r="C6175">
        <v>2658310</v>
      </c>
      <c r="D6175">
        <v>613320</v>
      </c>
      <c r="E6175">
        <v>725960</v>
      </c>
      <c r="F6175" s="4">
        <f t="shared" si="96"/>
        <v>1332530</v>
      </c>
    </row>
    <row r="6176" spans="1:6" x14ac:dyDescent="0.3">
      <c r="A6176" t="s">
        <v>7024</v>
      </c>
      <c r="B6176">
        <v>1102260</v>
      </c>
      <c r="C6176">
        <v>4094460</v>
      </c>
      <c r="D6176">
        <v>6786000</v>
      </c>
      <c r="E6176">
        <v>13950860</v>
      </c>
      <c r="F6176" s="4">
        <f t="shared" si="96"/>
        <v>8277106.666666667</v>
      </c>
    </row>
    <row r="6177" spans="1:6" x14ac:dyDescent="0.3">
      <c r="A6177" t="s">
        <v>7025</v>
      </c>
      <c r="B6177">
        <v>507780</v>
      </c>
      <c r="C6177">
        <v>748020</v>
      </c>
      <c r="D6177">
        <v>1135500</v>
      </c>
      <c r="E6177">
        <v>855200</v>
      </c>
      <c r="F6177" s="4">
        <f t="shared" si="96"/>
        <v>912906.66666666663</v>
      </c>
    </row>
    <row r="6178" spans="1:6" x14ac:dyDescent="0.3">
      <c r="A6178" t="s">
        <v>7026</v>
      </c>
      <c r="B6178">
        <v>0</v>
      </c>
      <c r="C6178">
        <v>529200</v>
      </c>
      <c r="D6178">
        <v>300300</v>
      </c>
      <c r="E6178">
        <v>1755420</v>
      </c>
      <c r="F6178" s="4">
        <f t="shared" si="96"/>
        <v>861640</v>
      </c>
    </row>
    <row r="6179" spans="1:6" x14ac:dyDescent="0.3">
      <c r="A6179" t="s">
        <v>7027</v>
      </c>
      <c r="B6179">
        <v>2298000</v>
      </c>
      <c r="C6179">
        <v>2278350</v>
      </c>
      <c r="D6179">
        <v>234600</v>
      </c>
      <c r="E6179">
        <v>1999640</v>
      </c>
      <c r="F6179" s="4">
        <f t="shared" si="96"/>
        <v>1504196.6666666667</v>
      </c>
    </row>
    <row r="6180" spans="1:6" x14ac:dyDescent="0.3">
      <c r="A6180" t="s">
        <v>7028</v>
      </c>
      <c r="B6180">
        <v>2259645</v>
      </c>
      <c r="C6180">
        <v>2046380</v>
      </c>
      <c r="D6180">
        <v>0</v>
      </c>
      <c r="E6180">
        <v>2665830</v>
      </c>
      <c r="F6180" s="4">
        <f t="shared" si="96"/>
        <v>1570736.6666666667</v>
      </c>
    </row>
    <row r="6181" spans="1:6" x14ac:dyDescent="0.3">
      <c r="A6181" t="s">
        <v>7029</v>
      </c>
      <c r="B6181">
        <v>2096670</v>
      </c>
      <c r="C6181">
        <v>2036860</v>
      </c>
      <c r="D6181">
        <v>2130190</v>
      </c>
      <c r="E6181">
        <v>2596720</v>
      </c>
      <c r="F6181" s="4">
        <f t="shared" si="96"/>
        <v>2254590</v>
      </c>
    </row>
    <row r="6182" spans="1:6" x14ac:dyDescent="0.3">
      <c r="A6182" t="s">
        <v>7030</v>
      </c>
      <c r="B6182">
        <v>0</v>
      </c>
      <c r="C6182">
        <v>0</v>
      </c>
      <c r="D6182">
        <v>565920</v>
      </c>
      <c r="E6182">
        <v>388600</v>
      </c>
      <c r="F6182" s="4">
        <f t="shared" si="96"/>
        <v>318173.33333333331</v>
      </c>
    </row>
    <row r="6183" spans="1:6" x14ac:dyDescent="0.3">
      <c r="A6183" t="s">
        <v>7031</v>
      </c>
      <c r="B6183">
        <v>0</v>
      </c>
      <c r="C6183">
        <v>823320</v>
      </c>
      <c r="D6183">
        <v>495040</v>
      </c>
      <c r="E6183">
        <v>632760</v>
      </c>
      <c r="F6183" s="4">
        <f t="shared" si="96"/>
        <v>650373.33333333337</v>
      </c>
    </row>
    <row r="6184" spans="1:6" x14ac:dyDescent="0.3">
      <c r="A6184" t="s">
        <v>7032</v>
      </c>
      <c r="B6184">
        <v>0</v>
      </c>
      <c r="C6184">
        <v>468650</v>
      </c>
      <c r="D6184">
        <v>1280250</v>
      </c>
      <c r="E6184">
        <v>0</v>
      </c>
      <c r="F6184" s="4">
        <f t="shared" si="96"/>
        <v>582966.66666666663</v>
      </c>
    </row>
    <row r="6185" spans="1:6" x14ac:dyDescent="0.3">
      <c r="A6185" t="s">
        <v>7033</v>
      </c>
      <c r="B6185">
        <v>264000</v>
      </c>
      <c r="C6185">
        <v>551460</v>
      </c>
      <c r="D6185">
        <v>0</v>
      </c>
      <c r="E6185">
        <v>0</v>
      </c>
      <c r="F6185" s="4">
        <f t="shared" si="96"/>
        <v>183820</v>
      </c>
    </row>
    <row r="6186" spans="1:6" x14ac:dyDescent="0.3">
      <c r="A6186" t="s">
        <v>7034</v>
      </c>
      <c r="B6186">
        <v>1473030</v>
      </c>
      <c r="C6186">
        <v>2068900</v>
      </c>
      <c r="D6186">
        <v>2218400</v>
      </c>
      <c r="E6186">
        <v>839280</v>
      </c>
      <c r="F6186" s="4">
        <f t="shared" si="96"/>
        <v>1708860</v>
      </c>
    </row>
    <row r="6187" spans="1:6" x14ac:dyDescent="0.3">
      <c r="A6187" t="s">
        <v>7035</v>
      </c>
      <c r="B6187">
        <v>955500</v>
      </c>
      <c r="C6187">
        <v>0</v>
      </c>
      <c r="D6187">
        <v>911820</v>
      </c>
      <c r="E6187">
        <v>0</v>
      </c>
      <c r="F6187" s="4">
        <f t="shared" si="96"/>
        <v>303940</v>
      </c>
    </row>
    <row r="6188" spans="1:6" x14ac:dyDescent="0.3">
      <c r="A6188" t="s">
        <v>7036</v>
      </c>
      <c r="B6188">
        <v>0</v>
      </c>
      <c r="C6188">
        <v>2003820</v>
      </c>
      <c r="D6188">
        <v>0</v>
      </c>
      <c r="E6188">
        <v>3004480</v>
      </c>
      <c r="F6188" s="4">
        <f t="shared" si="96"/>
        <v>1669433.3333333333</v>
      </c>
    </row>
    <row r="6189" spans="1:6" x14ac:dyDescent="0.3">
      <c r="A6189" t="s">
        <v>7037</v>
      </c>
      <c r="B6189">
        <v>4722430</v>
      </c>
      <c r="C6189">
        <v>3031730</v>
      </c>
      <c r="D6189">
        <v>901600</v>
      </c>
      <c r="E6189">
        <v>4075350</v>
      </c>
      <c r="F6189" s="4">
        <f t="shared" si="96"/>
        <v>2669560</v>
      </c>
    </row>
    <row r="6190" spans="1:6" x14ac:dyDescent="0.3">
      <c r="A6190" t="s">
        <v>7038</v>
      </c>
      <c r="B6190">
        <v>6020000</v>
      </c>
      <c r="C6190">
        <v>7186050</v>
      </c>
      <c r="D6190">
        <v>0</v>
      </c>
      <c r="E6190">
        <v>6545200</v>
      </c>
      <c r="F6190" s="4">
        <f t="shared" si="96"/>
        <v>4577083.333333333</v>
      </c>
    </row>
    <row r="6191" spans="1:6" x14ac:dyDescent="0.3">
      <c r="A6191" t="s">
        <v>7039</v>
      </c>
      <c r="B6191">
        <v>0</v>
      </c>
      <c r="C6191">
        <v>2047220</v>
      </c>
      <c r="D6191">
        <v>809750</v>
      </c>
      <c r="E6191">
        <v>0</v>
      </c>
      <c r="F6191" s="4">
        <f t="shared" si="96"/>
        <v>952323.33333333337</v>
      </c>
    </row>
    <row r="6192" spans="1:6" x14ac:dyDescent="0.3">
      <c r="A6192" t="s">
        <v>7040</v>
      </c>
      <c r="B6192">
        <v>12898060</v>
      </c>
      <c r="C6192">
        <v>14037760</v>
      </c>
      <c r="D6192">
        <v>4616600</v>
      </c>
      <c r="E6192">
        <v>12045940</v>
      </c>
      <c r="F6192" s="4">
        <f t="shared" si="96"/>
        <v>10233433.333333334</v>
      </c>
    </row>
    <row r="6193" spans="1:6" x14ac:dyDescent="0.3">
      <c r="A6193" t="s">
        <v>7041</v>
      </c>
      <c r="B6193">
        <v>1843880</v>
      </c>
      <c r="C6193">
        <v>1350000</v>
      </c>
      <c r="D6193">
        <v>1396490</v>
      </c>
      <c r="E6193">
        <v>2617120</v>
      </c>
      <c r="F6193" s="4">
        <f t="shared" si="96"/>
        <v>1787870</v>
      </c>
    </row>
    <row r="6194" spans="1:6" x14ac:dyDescent="0.3">
      <c r="A6194" t="s">
        <v>7042</v>
      </c>
      <c r="B6194">
        <v>0</v>
      </c>
      <c r="C6194">
        <v>503000</v>
      </c>
      <c r="D6194">
        <v>581490</v>
      </c>
      <c r="E6194">
        <v>0</v>
      </c>
      <c r="F6194" s="4">
        <f t="shared" si="96"/>
        <v>361496.66666666669</v>
      </c>
    </row>
    <row r="6195" spans="1:6" x14ac:dyDescent="0.3">
      <c r="A6195" t="s">
        <v>7043</v>
      </c>
      <c r="B6195">
        <v>66770380</v>
      </c>
      <c r="C6195">
        <v>9698720</v>
      </c>
      <c r="D6195">
        <v>40211050</v>
      </c>
      <c r="E6195">
        <v>44122100</v>
      </c>
      <c r="F6195" s="4">
        <f t="shared" si="96"/>
        <v>31343956.666666668</v>
      </c>
    </row>
    <row r="6196" spans="1:6" x14ac:dyDescent="0.3">
      <c r="A6196" t="s">
        <v>7044</v>
      </c>
      <c r="B6196">
        <v>6107370</v>
      </c>
      <c r="C6196">
        <v>2062600</v>
      </c>
      <c r="D6196">
        <v>1740830</v>
      </c>
      <c r="E6196">
        <v>729450</v>
      </c>
      <c r="F6196" s="4">
        <f t="shared" si="96"/>
        <v>1510960</v>
      </c>
    </row>
    <row r="6197" spans="1:6" x14ac:dyDescent="0.3">
      <c r="A6197" t="s">
        <v>7045</v>
      </c>
      <c r="B6197">
        <v>0</v>
      </c>
      <c r="C6197">
        <v>370000</v>
      </c>
      <c r="D6197">
        <v>614250</v>
      </c>
      <c r="E6197">
        <v>0</v>
      </c>
      <c r="F6197" s="4">
        <f t="shared" si="96"/>
        <v>328083.33333333331</v>
      </c>
    </row>
    <row r="6198" spans="1:6" x14ac:dyDescent="0.3">
      <c r="A6198" t="s">
        <v>7046</v>
      </c>
      <c r="B6198">
        <v>0</v>
      </c>
      <c r="C6198">
        <v>2084630</v>
      </c>
      <c r="D6198">
        <v>0</v>
      </c>
      <c r="E6198">
        <v>423150</v>
      </c>
      <c r="F6198" s="4">
        <f t="shared" si="96"/>
        <v>835926.66666666663</v>
      </c>
    </row>
    <row r="6199" spans="1:6" x14ac:dyDescent="0.3">
      <c r="A6199" t="s">
        <v>7047</v>
      </c>
      <c r="B6199">
        <v>1458900</v>
      </c>
      <c r="C6199">
        <v>0</v>
      </c>
      <c r="D6199">
        <v>1704450</v>
      </c>
      <c r="E6199">
        <v>799800</v>
      </c>
      <c r="F6199" s="4">
        <f t="shared" si="96"/>
        <v>834750</v>
      </c>
    </row>
    <row r="6200" spans="1:6" x14ac:dyDescent="0.3">
      <c r="A6200" t="s">
        <v>7048</v>
      </c>
      <c r="B6200">
        <v>3700000</v>
      </c>
      <c r="C6200">
        <v>2134860</v>
      </c>
      <c r="D6200">
        <v>0</v>
      </c>
      <c r="E6200">
        <v>5478200</v>
      </c>
      <c r="F6200" s="4">
        <f t="shared" si="96"/>
        <v>2537686.6666666665</v>
      </c>
    </row>
    <row r="6201" spans="1:6" x14ac:dyDescent="0.3">
      <c r="A6201" t="s">
        <v>7049</v>
      </c>
      <c r="B6201">
        <v>0</v>
      </c>
      <c r="C6201">
        <v>1963420</v>
      </c>
      <c r="D6201">
        <v>912600</v>
      </c>
      <c r="E6201">
        <v>2390760</v>
      </c>
      <c r="F6201" s="4">
        <f t="shared" si="96"/>
        <v>1755593.3333333333</v>
      </c>
    </row>
    <row r="6202" spans="1:6" x14ac:dyDescent="0.3">
      <c r="A6202" t="s">
        <v>606</v>
      </c>
      <c r="B6202">
        <v>0</v>
      </c>
      <c r="C6202">
        <v>1740200</v>
      </c>
      <c r="D6202">
        <v>0</v>
      </c>
      <c r="E6202">
        <v>0</v>
      </c>
      <c r="F6202" s="4">
        <f t="shared" si="96"/>
        <v>580066.66666666663</v>
      </c>
    </row>
    <row r="6203" spans="1:6" x14ac:dyDescent="0.3">
      <c r="A6203" t="s">
        <v>7050</v>
      </c>
      <c r="B6203">
        <v>0</v>
      </c>
      <c r="C6203">
        <v>0</v>
      </c>
      <c r="D6203">
        <v>1714600</v>
      </c>
      <c r="E6203">
        <v>336700</v>
      </c>
      <c r="F6203" s="4">
        <f t="shared" si="96"/>
        <v>683766.66666666663</v>
      </c>
    </row>
    <row r="6204" spans="1:6" x14ac:dyDescent="0.3">
      <c r="A6204" t="s">
        <v>7051</v>
      </c>
      <c r="B6204">
        <v>0</v>
      </c>
      <c r="C6204">
        <v>1137500</v>
      </c>
      <c r="D6204">
        <v>0</v>
      </c>
      <c r="E6204">
        <v>0</v>
      </c>
      <c r="F6204" s="4">
        <f t="shared" si="96"/>
        <v>379166.66666666669</v>
      </c>
    </row>
    <row r="6205" spans="1:6" x14ac:dyDescent="0.3">
      <c r="A6205" t="s">
        <v>7052</v>
      </c>
      <c r="B6205">
        <v>0</v>
      </c>
      <c r="C6205">
        <v>750300</v>
      </c>
      <c r="D6205">
        <v>656840</v>
      </c>
      <c r="E6205">
        <v>714000</v>
      </c>
      <c r="F6205" s="4">
        <f t="shared" si="96"/>
        <v>707046.66666666663</v>
      </c>
    </row>
    <row r="6206" spans="1:6" x14ac:dyDescent="0.3">
      <c r="A6206" t="s">
        <v>7053</v>
      </c>
      <c r="B6206">
        <v>875450</v>
      </c>
      <c r="C6206">
        <v>0</v>
      </c>
      <c r="D6206">
        <v>362560</v>
      </c>
      <c r="E6206">
        <v>0</v>
      </c>
      <c r="F6206" s="4">
        <f t="shared" si="96"/>
        <v>120853.33333333333</v>
      </c>
    </row>
    <row r="6207" spans="1:6" x14ac:dyDescent="0.3">
      <c r="A6207" t="s">
        <v>7054</v>
      </c>
      <c r="B6207">
        <v>897950</v>
      </c>
      <c r="C6207">
        <v>370000</v>
      </c>
      <c r="D6207">
        <v>0</v>
      </c>
      <c r="E6207">
        <v>726000</v>
      </c>
      <c r="F6207" s="4">
        <f t="shared" si="96"/>
        <v>365333.33333333331</v>
      </c>
    </row>
    <row r="6208" spans="1:6" x14ac:dyDescent="0.3">
      <c r="A6208" t="s">
        <v>7055</v>
      </c>
      <c r="B6208">
        <v>2192190</v>
      </c>
      <c r="C6208">
        <v>3335670</v>
      </c>
      <c r="D6208">
        <v>2078440</v>
      </c>
      <c r="E6208">
        <v>3538990</v>
      </c>
      <c r="F6208" s="4">
        <f t="shared" si="96"/>
        <v>2984366.6666666665</v>
      </c>
    </row>
    <row r="6209" spans="1:6" x14ac:dyDescent="0.3">
      <c r="A6209" t="s">
        <v>7056</v>
      </c>
      <c r="B6209">
        <v>0</v>
      </c>
      <c r="C6209">
        <v>1063140</v>
      </c>
      <c r="D6209">
        <v>0</v>
      </c>
      <c r="E6209">
        <v>0</v>
      </c>
      <c r="F6209" s="4">
        <f t="shared" si="96"/>
        <v>354380</v>
      </c>
    </row>
    <row r="6210" spans="1:6" x14ac:dyDescent="0.3">
      <c r="A6210" t="s">
        <v>7057</v>
      </c>
      <c r="B6210">
        <v>0</v>
      </c>
      <c r="C6210">
        <v>3700000</v>
      </c>
      <c r="D6210">
        <v>698000</v>
      </c>
      <c r="E6210">
        <v>0</v>
      </c>
      <c r="F6210" s="4">
        <f t="shared" si="96"/>
        <v>1466000</v>
      </c>
    </row>
    <row r="6211" spans="1:6" x14ac:dyDescent="0.3">
      <c r="A6211" t="s">
        <v>7058</v>
      </c>
      <c r="B6211">
        <v>794430</v>
      </c>
      <c r="C6211">
        <v>0</v>
      </c>
      <c r="D6211">
        <v>2165060</v>
      </c>
      <c r="E6211">
        <v>565920</v>
      </c>
      <c r="F6211" s="4">
        <f t="shared" ref="F6211:F6274" si="97">SUM(C6211:E6211)/3</f>
        <v>910326.66666666663</v>
      </c>
    </row>
    <row r="6212" spans="1:6" x14ac:dyDescent="0.3">
      <c r="A6212" t="s">
        <v>7059</v>
      </c>
      <c r="B6212">
        <v>893200</v>
      </c>
      <c r="C6212">
        <v>4659400</v>
      </c>
      <c r="D6212">
        <v>1856400</v>
      </c>
      <c r="E6212">
        <v>1835800</v>
      </c>
      <c r="F6212" s="4">
        <f t="shared" si="97"/>
        <v>2783866.6666666665</v>
      </c>
    </row>
    <row r="6213" spans="1:6" x14ac:dyDescent="0.3">
      <c r="A6213" t="s">
        <v>7060</v>
      </c>
      <c r="B6213">
        <v>3054870</v>
      </c>
      <c r="C6213">
        <v>0</v>
      </c>
      <c r="D6213">
        <v>218400</v>
      </c>
      <c r="E6213">
        <v>1435680</v>
      </c>
      <c r="F6213" s="4">
        <f t="shared" si="97"/>
        <v>551360</v>
      </c>
    </row>
    <row r="6214" spans="1:6" x14ac:dyDescent="0.3">
      <c r="A6214" t="s">
        <v>7061</v>
      </c>
      <c r="B6214">
        <v>946400</v>
      </c>
      <c r="C6214">
        <v>586200</v>
      </c>
      <c r="D6214">
        <v>846120</v>
      </c>
      <c r="E6214">
        <v>1371830</v>
      </c>
      <c r="F6214" s="4">
        <f t="shared" si="97"/>
        <v>934716.66666666663</v>
      </c>
    </row>
    <row r="6215" spans="1:6" x14ac:dyDescent="0.3">
      <c r="A6215" t="s">
        <v>7062</v>
      </c>
      <c r="B6215">
        <v>1924860</v>
      </c>
      <c r="C6215">
        <v>1137500</v>
      </c>
      <c r="D6215">
        <v>2153060</v>
      </c>
      <c r="E6215">
        <v>5578790</v>
      </c>
      <c r="F6215" s="4">
        <f t="shared" si="97"/>
        <v>2956450</v>
      </c>
    </row>
    <row r="6216" spans="1:6" x14ac:dyDescent="0.3">
      <c r="A6216" t="s">
        <v>7063</v>
      </c>
      <c r="B6216">
        <v>2570450</v>
      </c>
      <c r="C6216">
        <v>5306550</v>
      </c>
      <c r="D6216">
        <v>2124850</v>
      </c>
      <c r="E6216">
        <v>5820500</v>
      </c>
      <c r="F6216" s="4">
        <f t="shared" si="97"/>
        <v>4417300</v>
      </c>
    </row>
    <row r="6217" spans="1:6" x14ac:dyDescent="0.3">
      <c r="A6217" t="s">
        <v>7064</v>
      </c>
      <c r="B6217">
        <v>718900</v>
      </c>
      <c r="C6217">
        <v>2279890</v>
      </c>
      <c r="D6217">
        <v>548550</v>
      </c>
      <c r="E6217">
        <v>0</v>
      </c>
      <c r="F6217" s="4">
        <f t="shared" si="97"/>
        <v>942813.33333333337</v>
      </c>
    </row>
    <row r="6218" spans="1:6" x14ac:dyDescent="0.3">
      <c r="A6218" t="s">
        <v>7065</v>
      </c>
      <c r="B6218">
        <v>1190200</v>
      </c>
      <c r="C6218">
        <v>943300</v>
      </c>
      <c r="D6218">
        <v>0</v>
      </c>
      <c r="E6218">
        <v>333060</v>
      </c>
      <c r="F6218" s="4">
        <f t="shared" si="97"/>
        <v>425453.33333333331</v>
      </c>
    </row>
    <row r="6219" spans="1:6" x14ac:dyDescent="0.3">
      <c r="A6219" t="s">
        <v>7066</v>
      </c>
      <c r="B6219">
        <v>2900520</v>
      </c>
      <c r="C6219">
        <v>5365540</v>
      </c>
      <c r="D6219">
        <v>2423880</v>
      </c>
      <c r="E6219">
        <v>5922200</v>
      </c>
      <c r="F6219" s="4">
        <f t="shared" si="97"/>
        <v>4570540</v>
      </c>
    </row>
    <row r="6220" spans="1:6" x14ac:dyDescent="0.3">
      <c r="A6220" t="s">
        <v>7067</v>
      </c>
      <c r="B6220">
        <v>2191920</v>
      </c>
      <c r="C6220">
        <v>2089880</v>
      </c>
      <c r="D6220">
        <v>3554320</v>
      </c>
      <c r="E6220">
        <v>4029500</v>
      </c>
      <c r="F6220" s="4">
        <f t="shared" si="97"/>
        <v>3224566.6666666665</v>
      </c>
    </row>
    <row r="6221" spans="1:6" x14ac:dyDescent="0.3">
      <c r="A6221" t="s">
        <v>7068</v>
      </c>
      <c r="B6221">
        <v>740000</v>
      </c>
      <c r="C6221">
        <v>1154790</v>
      </c>
      <c r="D6221">
        <v>1023750</v>
      </c>
      <c r="E6221">
        <v>1307310</v>
      </c>
      <c r="F6221" s="4">
        <f t="shared" si="97"/>
        <v>1161950</v>
      </c>
    </row>
    <row r="6222" spans="1:6" x14ac:dyDescent="0.3">
      <c r="A6222" t="s">
        <v>7069</v>
      </c>
      <c r="B6222">
        <v>0</v>
      </c>
      <c r="C6222">
        <v>1113840</v>
      </c>
      <c r="D6222">
        <v>0</v>
      </c>
      <c r="E6222">
        <v>1940000</v>
      </c>
      <c r="F6222" s="4">
        <f t="shared" si="97"/>
        <v>1017946.6666666666</v>
      </c>
    </row>
    <row r="6223" spans="1:6" x14ac:dyDescent="0.3">
      <c r="A6223" t="s">
        <v>7070</v>
      </c>
      <c r="B6223">
        <v>928200</v>
      </c>
      <c r="C6223">
        <v>1016100</v>
      </c>
      <c r="D6223">
        <v>1026480</v>
      </c>
      <c r="E6223">
        <v>1287960</v>
      </c>
      <c r="F6223" s="4">
        <f t="shared" si="97"/>
        <v>1110180</v>
      </c>
    </row>
    <row r="6224" spans="1:6" x14ac:dyDescent="0.3">
      <c r="A6224" t="s">
        <v>7071</v>
      </c>
      <c r="B6224">
        <v>4673000</v>
      </c>
      <c r="C6224">
        <v>11231200</v>
      </c>
      <c r="D6224">
        <v>0</v>
      </c>
      <c r="E6224">
        <v>4412400</v>
      </c>
      <c r="F6224" s="4">
        <f t="shared" si="97"/>
        <v>5214533.333333333</v>
      </c>
    </row>
    <row r="6225" spans="1:6" x14ac:dyDescent="0.3">
      <c r="A6225" t="s">
        <v>264</v>
      </c>
      <c r="B6225">
        <v>1908190</v>
      </c>
      <c r="C6225">
        <v>3032420</v>
      </c>
      <c r="D6225">
        <v>2763170</v>
      </c>
      <c r="E6225">
        <v>3200330</v>
      </c>
      <c r="F6225" s="4">
        <f t="shared" si="97"/>
        <v>2998640</v>
      </c>
    </row>
    <row r="6226" spans="1:6" x14ac:dyDescent="0.3">
      <c r="A6226" t="s">
        <v>7072</v>
      </c>
      <c r="B6226">
        <v>787730</v>
      </c>
      <c r="C6226">
        <v>823006</v>
      </c>
      <c r="D6226">
        <v>0</v>
      </c>
      <c r="E6226">
        <v>551980</v>
      </c>
      <c r="F6226" s="4">
        <f t="shared" si="97"/>
        <v>458328.66666666669</v>
      </c>
    </row>
    <row r="6227" spans="1:6" x14ac:dyDescent="0.3">
      <c r="A6227" t="s">
        <v>7073</v>
      </c>
      <c r="B6227">
        <v>0</v>
      </c>
      <c r="C6227">
        <v>1070000</v>
      </c>
      <c r="D6227">
        <v>1600200</v>
      </c>
      <c r="E6227">
        <v>1845000</v>
      </c>
      <c r="F6227" s="4">
        <f t="shared" si="97"/>
        <v>1505066.6666666667</v>
      </c>
    </row>
    <row r="6228" spans="1:6" x14ac:dyDescent="0.3">
      <c r="A6228" t="s">
        <v>7074</v>
      </c>
      <c r="B6228">
        <v>0</v>
      </c>
      <c r="C6228">
        <v>1985390</v>
      </c>
      <c r="D6228">
        <v>0</v>
      </c>
      <c r="E6228">
        <v>756000</v>
      </c>
      <c r="F6228" s="4">
        <f t="shared" si="97"/>
        <v>913796.66666666663</v>
      </c>
    </row>
    <row r="6229" spans="1:6" x14ac:dyDescent="0.3">
      <c r="A6229" t="s">
        <v>7075</v>
      </c>
      <c r="B6229">
        <v>460000</v>
      </c>
      <c r="C6229">
        <v>2020200</v>
      </c>
      <c r="D6229">
        <v>2319200</v>
      </c>
      <c r="E6229">
        <v>1244880</v>
      </c>
      <c r="F6229" s="4">
        <f t="shared" si="97"/>
        <v>1861426.6666666667</v>
      </c>
    </row>
    <row r="6230" spans="1:6" x14ac:dyDescent="0.3">
      <c r="A6230" t="s">
        <v>7076</v>
      </c>
      <c r="B6230">
        <v>0</v>
      </c>
      <c r="C6230">
        <v>1492030</v>
      </c>
      <c r="D6230">
        <v>511760</v>
      </c>
      <c r="E6230">
        <v>214760</v>
      </c>
      <c r="F6230" s="4">
        <f t="shared" si="97"/>
        <v>739516.66666666663</v>
      </c>
    </row>
    <row r="6231" spans="1:6" x14ac:dyDescent="0.3">
      <c r="A6231" t="s">
        <v>7077</v>
      </c>
      <c r="B6231">
        <v>0</v>
      </c>
      <c r="C6231">
        <v>0</v>
      </c>
      <c r="D6231">
        <v>8323870</v>
      </c>
      <c r="E6231">
        <v>994500</v>
      </c>
      <c r="F6231" s="4">
        <f t="shared" si="97"/>
        <v>3106123.3333333335</v>
      </c>
    </row>
    <row r="6232" spans="1:6" x14ac:dyDescent="0.3">
      <c r="A6232" t="s">
        <v>7078</v>
      </c>
      <c r="B6232">
        <v>1415960</v>
      </c>
      <c r="C6232">
        <v>2089890</v>
      </c>
      <c r="D6232">
        <v>3075800</v>
      </c>
      <c r="E6232">
        <v>2109440</v>
      </c>
      <c r="F6232" s="4">
        <f t="shared" si="97"/>
        <v>2425043.3333333335</v>
      </c>
    </row>
    <row r="6233" spans="1:6" x14ac:dyDescent="0.3">
      <c r="A6233" t="s">
        <v>7079</v>
      </c>
      <c r="B6233">
        <v>2207136</v>
      </c>
      <c r="C6233">
        <v>369460</v>
      </c>
      <c r="D6233">
        <v>2059390</v>
      </c>
      <c r="E6233">
        <v>4059050</v>
      </c>
      <c r="F6233" s="4">
        <f t="shared" si="97"/>
        <v>2162633.3333333335</v>
      </c>
    </row>
    <row r="6234" spans="1:6" x14ac:dyDescent="0.3">
      <c r="A6234" t="s">
        <v>7080</v>
      </c>
      <c r="B6234">
        <v>450000</v>
      </c>
      <c r="C6234">
        <v>4340600</v>
      </c>
      <c r="D6234">
        <v>2757850</v>
      </c>
      <c r="E6234">
        <v>2890100</v>
      </c>
      <c r="F6234" s="4">
        <f t="shared" si="97"/>
        <v>3329516.6666666665</v>
      </c>
    </row>
    <row r="6235" spans="1:6" x14ac:dyDescent="0.3">
      <c r="A6235" t="s">
        <v>7081</v>
      </c>
      <c r="B6235">
        <v>3318830</v>
      </c>
      <c r="C6235">
        <v>5676810</v>
      </c>
      <c r="D6235">
        <v>7305000</v>
      </c>
      <c r="E6235">
        <v>5834170</v>
      </c>
      <c r="F6235" s="4">
        <f t="shared" si="97"/>
        <v>6271993.333333333</v>
      </c>
    </row>
    <row r="6236" spans="1:6" x14ac:dyDescent="0.3">
      <c r="A6236" t="s">
        <v>7082</v>
      </c>
      <c r="B6236">
        <v>0</v>
      </c>
      <c r="C6236">
        <v>1585500</v>
      </c>
      <c r="D6236">
        <v>0</v>
      </c>
      <c r="E6236">
        <v>0</v>
      </c>
      <c r="F6236" s="4">
        <f t="shared" si="97"/>
        <v>528500</v>
      </c>
    </row>
    <row r="6237" spans="1:6" x14ac:dyDescent="0.3">
      <c r="A6237" t="s">
        <v>7083</v>
      </c>
      <c r="B6237">
        <v>370000</v>
      </c>
      <c r="C6237">
        <v>0</v>
      </c>
      <c r="D6237">
        <v>1034800</v>
      </c>
      <c r="E6237">
        <v>0</v>
      </c>
      <c r="F6237" s="4">
        <f t="shared" si="97"/>
        <v>344933.33333333331</v>
      </c>
    </row>
    <row r="6238" spans="1:6" x14ac:dyDescent="0.3">
      <c r="A6238" t="s">
        <v>7084</v>
      </c>
      <c r="B6238">
        <v>530000</v>
      </c>
      <c r="C6238">
        <v>411950</v>
      </c>
      <c r="D6238">
        <v>0</v>
      </c>
      <c r="E6238">
        <v>0</v>
      </c>
      <c r="F6238" s="4">
        <f t="shared" si="97"/>
        <v>137316.66666666666</v>
      </c>
    </row>
    <row r="6239" spans="1:6" x14ac:dyDescent="0.3">
      <c r="A6239" t="s">
        <v>7085</v>
      </c>
      <c r="B6239">
        <v>0</v>
      </c>
      <c r="C6239">
        <v>0</v>
      </c>
      <c r="D6239">
        <v>1370190</v>
      </c>
      <c r="E6239">
        <v>382200</v>
      </c>
      <c r="F6239" s="4">
        <f t="shared" si="97"/>
        <v>584130</v>
      </c>
    </row>
    <row r="6240" spans="1:6" x14ac:dyDescent="0.3">
      <c r="A6240" t="s">
        <v>7086</v>
      </c>
      <c r="B6240">
        <v>2200800</v>
      </c>
      <c r="C6240">
        <v>2187860</v>
      </c>
      <c r="D6240">
        <v>2271636</v>
      </c>
      <c r="E6240">
        <v>5791616</v>
      </c>
      <c r="F6240" s="4">
        <f t="shared" si="97"/>
        <v>3417037.3333333335</v>
      </c>
    </row>
    <row r="6241" spans="1:6" x14ac:dyDescent="0.3">
      <c r="A6241" t="s">
        <v>7087</v>
      </c>
      <c r="B6241">
        <v>1440200</v>
      </c>
      <c r="C6241">
        <v>0</v>
      </c>
      <c r="D6241">
        <v>1095640</v>
      </c>
      <c r="E6241">
        <v>2148600</v>
      </c>
      <c r="F6241" s="4">
        <f t="shared" si="97"/>
        <v>1081413.3333333333</v>
      </c>
    </row>
    <row r="6242" spans="1:6" x14ac:dyDescent="0.3">
      <c r="A6242" t="s">
        <v>7088</v>
      </c>
      <c r="B6242">
        <v>620190</v>
      </c>
      <c r="C6242">
        <v>0</v>
      </c>
      <c r="D6242">
        <v>2046740</v>
      </c>
      <c r="E6242">
        <v>0</v>
      </c>
      <c r="F6242" s="4">
        <f t="shared" si="97"/>
        <v>682246.66666666663</v>
      </c>
    </row>
    <row r="6243" spans="1:6" x14ac:dyDescent="0.3">
      <c r="A6243" t="s">
        <v>7089</v>
      </c>
      <c r="B6243">
        <v>9716800</v>
      </c>
      <c r="C6243">
        <v>24249950</v>
      </c>
      <c r="D6243">
        <v>66353700</v>
      </c>
      <c r="E6243">
        <v>58494590</v>
      </c>
      <c r="F6243" s="4">
        <f t="shared" si="97"/>
        <v>49699413.333333336</v>
      </c>
    </row>
    <row r="6244" spans="1:6" x14ac:dyDescent="0.3">
      <c r="A6244" t="s">
        <v>7090</v>
      </c>
      <c r="B6244">
        <v>2211300</v>
      </c>
      <c r="C6244">
        <v>5516400</v>
      </c>
      <c r="D6244">
        <v>5226630</v>
      </c>
      <c r="E6244">
        <v>4574550</v>
      </c>
      <c r="F6244" s="4">
        <f t="shared" si="97"/>
        <v>5105860</v>
      </c>
    </row>
    <row r="6245" spans="1:6" x14ac:dyDescent="0.3">
      <c r="A6245" t="s">
        <v>7091</v>
      </c>
      <c r="B6245">
        <v>0</v>
      </c>
      <c r="C6245">
        <v>0</v>
      </c>
      <c r="D6245">
        <v>1776320</v>
      </c>
      <c r="E6245">
        <v>0</v>
      </c>
      <c r="F6245" s="4">
        <f t="shared" si="97"/>
        <v>592106.66666666663</v>
      </c>
    </row>
    <row r="6246" spans="1:6" x14ac:dyDescent="0.3">
      <c r="A6246" t="s">
        <v>7092</v>
      </c>
      <c r="B6246">
        <v>883850</v>
      </c>
      <c r="C6246">
        <v>1781550</v>
      </c>
      <c r="D6246">
        <v>2286840</v>
      </c>
      <c r="E6246">
        <v>2157320</v>
      </c>
      <c r="F6246" s="4">
        <f t="shared" si="97"/>
        <v>2075236.6666666667</v>
      </c>
    </row>
    <row r="6247" spans="1:6" x14ac:dyDescent="0.3">
      <c r="A6247" t="s">
        <v>7093</v>
      </c>
      <c r="B6247">
        <v>0</v>
      </c>
      <c r="C6247">
        <v>2063180</v>
      </c>
      <c r="D6247">
        <v>357000</v>
      </c>
      <c r="E6247">
        <v>2772540</v>
      </c>
      <c r="F6247" s="4">
        <f t="shared" si="97"/>
        <v>1730906.6666666667</v>
      </c>
    </row>
    <row r="6248" spans="1:6" x14ac:dyDescent="0.3">
      <c r="A6248" t="s">
        <v>7094</v>
      </c>
      <c r="B6248">
        <v>806260</v>
      </c>
      <c r="C6248">
        <v>2551790</v>
      </c>
      <c r="D6248">
        <v>0</v>
      </c>
      <c r="E6248">
        <v>2084740</v>
      </c>
      <c r="F6248" s="4">
        <f t="shared" si="97"/>
        <v>1545510</v>
      </c>
    </row>
    <row r="6249" spans="1:6" x14ac:dyDescent="0.3">
      <c r="A6249" t="s">
        <v>7095</v>
      </c>
      <c r="B6249">
        <v>1164800</v>
      </c>
      <c r="C6249">
        <v>220780</v>
      </c>
      <c r="D6249">
        <v>0</v>
      </c>
      <c r="E6249">
        <v>586320</v>
      </c>
      <c r="F6249" s="4">
        <f t="shared" si="97"/>
        <v>269033.33333333331</v>
      </c>
    </row>
    <row r="6250" spans="1:6" x14ac:dyDescent="0.3">
      <c r="A6250" t="s">
        <v>7096</v>
      </c>
      <c r="B6250">
        <v>2038260</v>
      </c>
      <c r="C6250">
        <v>8999840</v>
      </c>
      <c r="D6250">
        <v>8031660</v>
      </c>
      <c r="E6250">
        <v>5708100</v>
      </c>
      <c r="F6250" s="4">
        <f t="shared" si="97"/>
        <v>7579866.666666667</v>
      </c>
    </row>
    <row r="6251" spans="1:6" x14ac:dyDescent="0.3">
      <c r="A6251" t="s">
        <v>7097</v>
      </c>
      <c r="B6251">
        <v>4759150</v>
      </c>
      <c r="C6251">
        <v>6580150</v>
      </c>
      <c r="D6251">
        <v>730000</v>
      </c>
      <c r="E6251">
        <v>6482500</v>
      </c>
      <c r="F6251" s="4">
        <f t="shared" si="97"/>
        <v>4597550</v>
      </c>
    </row>
    <row r="6252" spans="1:6" x14ac:dyDescent="0.3">
      <c r="A6252" t="s">
        <v>7098</v>
      </c>
      <c r="B6252">
        <v>546910</v>
      </c>
      <c r="C6252">
        <v>2162210</v>
      </c>
      <c r="D6252">
        <v>1407670</v>
      </c>
      <c r="E6252">
        <v>1997070</v>
      </c>
      <c r="F6252" s="4">
        <f t="shared" si="97"/>
        <v>1855650</v>
      </c>
    </row>
    <row r="6253" spans="1:6" x14ac:dyDescent="0.3">
      <c r="A6253" t="s">
        <v>7099</v>
      </c>
      <c r="B6253">
        <v>0</v>
      </c>
      <c r="C6253">
        <v>2281670</v>
      </c>
      <c r="D6253">
        <v>228000</v>
      </c>
      <c r="E6253">
        <v>1800500</v>
      </c>
      <c r="F6253" s="4">
        <f t="shared" si="97"/>
        <v>1436723.3333333333</v>
      </c>
    </row>
    <row r="6254" spans="1:6" x14ac:dyDescent="0.3">
      <c r="A6254" t="s">
        <v>7100</v>
      </c>
      <c r="B6254">
        <v>256000</v>
      </c>
      <c r="C6254">
        <v>0</v>
      </c>
      <c r="D6254">
        <v>0</v>
      </c>
      <c r="E6254">
        <v>1012000</v>
      </c>
      <c r="F6254" s="4">
        <f t="shared" si="97"/>
        <v>337333.33333333331</v>
      </c>
    </row>
    <row r="6255" spans="1:6" x14ac:dyDescent="0.3">
      <c r="A6255" t="s">
        <v>7101</v>
      </c>
      <c r="B6255">
        <v>0</v>
      </c>
      <c r="C6255">
        <v>2459360</v>
      </c>
      <c r="D6255">
        <v>2170520</v>
      </c>
      <c r="E6255">
        <v>3786120</v>
      </c>
      <c r="F6255" s="4">
        <f t="shared" si="97"/>
        <v>2805333.3333333335</v>
      </c>
    </row>
    <row r="6256" spans="1:6" x14ac:dyDescent="0.3">
      <c r="A6256" t="s">
        <v>7102</v>
      </c>
      <c r="B6256">
        <v>18499090</v>
      </c>
      <c r="C6256">
        <v>18474300</v>
      </c>
      <c r="D6256">
        <v>46777560</v>
      </c>
      <c r="E6256">
        <v>43525800</v>
      </c>
      <c r="F6256" s="4">
        <f t="shared" si="97"/>
        <v>36259220</v>
      </c>
    </row>
    <row r="6257" spans="1:6" x14ac:dyDescent="0.3">
      <c r="A6257" t="s">
        <v>7103</v>
      </c>
      <c r="B6257">
        <v>2798750</v>
      </c>
      <c r="C6257">
        <v>938900</v>
      </c>
      <c r="D6257">
        <v>932900</v>
      </c>
      <c r="E6257">
        <v>1983500</v>
      </c>
      <c r="F6257" s="4">
        <f t="shared" si="97"/>
        <v>1285100</v>
      </c>
    </row>
    <row r="6258" spans="1:6" x14ac:dyDescent="0.3">
      <c r="A6258" t="s">
        <v>7104</v>
      </c>
      <c r="B6258">
        <v>0</v>
      </c>
      <c r="C6258">
        <v>652200</v>
      </c>
      <c r="D6258">
        <v>423150</v>
      </c>
      <c r="E6258">
        <v>382200</v>
      </c>
      <c r="F6258" s="4">
        <f t="shared" si="97"/>
        <v>485850</v>
      </c>
    </row>
    <row r="6259" spans="1:6" x14ac:dyDescent="0.3">
      <c r="A6259" t="s">
        <v>7105</v>
      </c>
      <c r="B6259">
        <v>759700</v>
      </c>
      <c r="C6259">
        <v>552000</v>
      </c>
      <c r="D6259">
        <v>596050</v>
      </c>
      <c r="E6259">
        <v>0</v>
      </c>
      <c r="F6259" s="4">
        <f t="shared" si="97"/>
        <v>382683.33333333331</v>
      </c>
    </row>
    <row r="6260" spans="1:6" x14ac:dyDescent="0.3">
      <c r="A6260" t="s">
        <v>7106</v>
      </c>
      <c r="B6260">
        <v>0</v>
      </c>
      <c r="C6260">
        <v>0</v>
      </c>
      <c r="D6260">
        <v>258440</v>
      </c>
      <c r="E6260">
        <v>0</v>
      </c>
      <c r="F6260" s="4">
        <f t="shared" si="97"/>
        <v>86146.666666666672</v>
      </c>
    </row>
    <row r="6261" spans="1:6" x14ac:dyDescent="0.3">
      <c r="A6261" t="s">
        <v>7107</v>
      </c>
      <c r="B6261">
        <v>0</v>
      </c>
      <c r="C6261">
        <v>0</v>
      </c>
      <c r="D6261">
        <v>1773870</v>
      </c>
      <c r="E6261">
        <v>0</v>
      </c>
      <c r="F6261" s="4">
        <f t="shared" si="97"/>
        <v>591290</v>
      </c>
    </row>
    <row r="6262" spans="1:6" x14ac:dyDescent="0.3">
      <c r="A6262" t="s">
        <v>7108</v>
      </c>
      <c r="B6262">
        <v>0</v>
      </c>
      <c r="C6262">
        <v>774560</v>
      </c>
      <c r="D6262">
        <v>0</v>
      </c>
      <c r="E6262">
        <v>704160</v>
      </c>
      <c r="F6262" s="4">
        <f t="shared" si="97"/>
        <v>492906.66666666669</v>
      </c>
    </row>
    <row r="6263" spans="1:6" x14ac:dyDescent="0.3">
      <c r="A6263" t="s">
        <v>7109</v>
      </c>
      <c r="B6263">
        <v>2376990</v>
      </c>
      <c r="C6263">
        <v>2408856</v>
      </c>
      <c r="D6263">
        <v>2459730</v>
      </c>
      <c r="E6263">
        <v>2484530</v>
      </c>
      <c r="F6263" s="4">
        <f t="shared" si="97"/>
        <v>2451038.6666666665</v>
      </c>
    </row>
    <row r="6264" spans="1:6" x14ac:dyDescent="0.3">
      <c r="A6264" t="s">
        <v>7110</v>
      </c>
      <c r="B6264">
        <v>0</v>
      </c>
      <c r="C6264">
        <v>1391390</v>
      </c>
      <c r="D6264">
        <v>468500</v>
      </c>
      <c r="E6264">
        <v>820000</v>
      </c>
      <c r="F6264" s="4">
        <f t="shared" si="97"/>
        <v>893296.66666666663</v>
      </c>
    </row>
    <row r="6265" spans="1:6" x14ac:dyDescent="0.3">
      <c r="A6265" t="s">
        <v>7111</v>
      </c>
      <c r="B6265">
        <v>370000</v>
      </c>
      <c r="C6265">
        <v>475200</v>
      </c>
      <c r="D6265">
        <v>433160</v>
      </c>
      <c r="E6265">
        <v>0</v>
      </c>
      <c r="F6265" s="4">
        <f t="shared" si="97"/>
        <v>302786.66666666669</v>
      </c>
    </row>
    <row r="6266" spans="1:6" x14ac:dyDescent="0.3">
      <c r="A6266" t="s">
        <v>7112</v>
      </c>
      <c r="B6266">
        <v>536900</v>
      </c>
      <c r="C6266">
        <v>733090</v>
      </c>
      <c r="D6266">
        <v>370000</v>
      </c>
      <c r="E6266">
        <v>705540</v>
      </c>
      <c r="F6266" s="4">
        <f t="shared" si="97"/>
        <v>602876.66666666663</v>
      </c>
    </row>
    <row r="6267" spans="1:6" x14ac:dyDescent="0.3">
      <c r="A6267" t="s">
        <v>7113</v>
      </c>
      <c r="B6267">
        <v>304000</v>
      </c>
      <c r="C6267">
        <v>0</v>
      </c>
      <c r="D6267">
        <v>1043860</v>
      </c>
      <c r="E6267">
        <v>370000</v>
      </c>
      <c r="F6267" s="4">
        <f t="shared" si="97"/>
        <v>471286.66666666669</v>
      </c>
    </row>
    <row r="6268" spans="1:6" x14ac:dyDescent="0.3">
      <c r="A6268" t="s">
        <v>7114</v>
      </c>
      <c r="B6268">
        <v>2057460</v>
      </c>
      <c r="C6268">
        <v>298480</v>
      </c>
      <c r="D6268">
        <v>594700</v>
      </c>
      <c r="E6268">
        <v>1637840</v>
      </c>
      <c r="F6268" s="4">
        <f t="shared" si="97"/>
        <v>843673.33333333337</v>
      </c>
    </row>
    <row r="6269" spans="1:6" x14ac:dyDescent="0.3">
      <c r="A6269" t="s">
        <v>7115</v>
      </c>
      <c r="B6269">
        <v>315000</v>
      </c>
      <c r="C6269">
        <v>498000</v>
      </c>
      <c r="D6269">
        <v>518500</v>
      </c>
      <c r="E6269">
        <v>402000</v>
      </c>
      <c r="F6269" s="4">
        <f t="shared" si="97"/>
        <v>472833.33333333331</v>
      </c>
    </row>
    <row r="6270" spans="1:6" x14ac:dyDescent="0.3">
      <c r="A6270" t="s">
        <v>7116</v>
      </c>
      <c r="B6270">
        <v>740000</v>
      </c>
      <c r="C6270">
        <v>672980</v>
      </c>
      <c r="D6270">
        <v>972500</v>
      </c>
      <c r="E6270">
        <v>1273280</v>
      </c>
      <c r="F6270" s="4">
        <f t="shared" si="97"/>
        <v>972920</v>
      </c>
    </row>
    <row r="6271" spans="1:6" x14ac:dyDescent="0.3">
      <c r="A6271" t="s">
        <v>7117</v>
      </c>
      <c r="B6271">
        <v>4078250</v>
      </c>
      <c r="C6271">
        <v>4432960</v>
      </c>
      <c r="D6271">
        <v>2719080</v>
      </c>
      <c r="E6271">
        <v>3819810</v>
      </c>
      <c r="F6271" s="4">
        <f t="shared" si="97"/>
        <v>3657283.3333333335</v>
      </c>
    </row>
    <row r="6272" spans="1:6" x14ac:dyDescent="0.3">
      <c r="A6272" t="s">
        <v>7118</v>
      </c>
      <c r="B6272">
        <v>2396040</v>
      </c>
      <c r="C6272">
        <v>802620</v>
      </c>
      <c r="D6272">
        <v>2310550</v>
      </c>
      <c r="E6272">
        <v>2226190</v>
      </c>
      <c r="F6272" s="4">
        <f t="shared" si="97"/>
        <v>1779786.6666666667</v>
      </c>
    </row>
    <row r="6273" spans="1:6" x14ac:dyDescent="0.3">
      <c r="A6273" t="s">
        <v>7119</v>
      </c>
      <c r="B6273">
        <v>927100</v>
      </c>
      <c r="C6273">
        <v>2010820</v>
      </c>
      <c r="D6273">
        <v>2677400</v>
      </c>
      <c r="E6273">
        <v>3414930</v>
      </c>
      <c r="F6273" s="4">
        <f t="shared" si="97"/>
        <v>2701050</v>
      </c>
    </row>
    <row r="6274" spans="1:6" x14ac:dyDescent="0.3">
      <c r="A6274" t="s">
        <v>7120</v>
      </c>
      <c r="B6274">
        <v>453200</v>
      </c>
      <c r="C6274">
        <v>413000</v>
      </c>
      <c r="D6274">
        <v>0</v>
      </c>
      <c r="E6274">
        <v>632900</v>
      </c>
      <c r="F6274" s="4">
        <f t="shared" si="97"/>
        <v>348633.33333333331</v>
      </c>
    </row>
    <row r="6275" spans="1:6" x14ac:dyDescent="0.3">
      <c r="A6275" t="s">
        <v>796</v>
      </c>
      <c r="B6275">
        <v>633360</v>
      </c>
      <c r="C6275">
        <v>0</v>
      </c>
      <c r="D6275">
        <v>848120</v>
      </c>
      <c r="E6275">
        <v>0</v>
      </c>
      <c r="F6275" s="4">
        <f t="shared" ref="F6275:F6338" si="98">SUM(C6275:E6275)/3</f>
        <v>282706.66666666669</v>
      </c>
    </row>
    <row r="6276" spans="1:6" x14ac:dyDescent="0.3">
      <c r="A6276" t="s">
        <v>7121</v>
      </c>
      <c r="B6276">
        <v>2791880</v>
      </c>
      <c r="C6276">
        <v>875400</v>
      </c>
      <c r="D6276">
        <v>1073800</v>
      </c>
      <c r="E6276">
        <v>1375920</v>
      </c>
      <c r="F6276" s="4">
        <f t="shared" si="98"/>
        <v>1108373.3333333333</v>
      </c>
    </row>
    <row r="6277" spans="1:6" x14ac:dyDescent="0.3">
      <c r="A6277" t="s">
        <v>7122</v>
      </c>
      <c r="B6277">
        <v>4439200</v>
      </c>
      <c r="C6277">
        <v>4874900</v>
      </c>
      <c r="D6277">
        <v>3434640</v>
      </c>
      <c r="E6277">
        <v>7031860</v>
      </c>
      <c r="F6277" s="4">
        <f t="shared" si="98"/>
        <v>5113800</v>
      </c>
    </row>
    <row r="6278" spans="1:6" x14ac:dyDescent="0.3">
      <c r="A6278" t="s">
        <v>7123</v>
      </c>
      <c r="B6278">
        <v>758000</v>
      </c>
      <c r="C6278">
        <v>0</v>
      </c>
      <c r="D6278">
        <v>0</v>
      </c>
      <c r="E6278">
        <v>0</v>
      </c>
      <c r="F6278" s="4">
        <f t="shared" si="98"/>
        <v>0</v>
      </c>
    </row>
    <row r="6279" spans="1:6" x14ac:dyDescent="0.3">
      <c r="A6279" t="s">
        <v>7124</v>
      </c>
      <c r="B6279">
        <v>0</v>
      </c>
      <c r="C6279">
        <v>291200</v>
      </c>
      <c r="D6279">
        <v>0</v>
      </c>
      <c r="E6279">
        <v>0</v>
      </c>
      <c r="F6279" s="4">
        <f t="shared" si="98"/>
        <v>97066.666666666672</v>
      </c>
    </row>
    <row r="6280" spans="1:6" x14ac:dyDescent="0.3">
      <c r="A6280" t="s">
        <v>7125</v>
      </c>
      <c r="B6280">
        <v>4447770</v>
      </c>
      <c r="C6280">
        <v>3819740</v>
      </c>
      <c r="D6280">
        <v>5219150</v>
      </c>
      <c r="E6280">
        <v>4211000</v>
      </c>
      <c r="F6280" s="4">
        <f t="shared" si="98"/>
        <v>4416630</v>
      </c>
    </row>
    <row r="6281" spans="1:6" x14ac:dyDescent="0.3">
      <c r="A6281" t="s">
        <v>7126</v>
      </c>
      <c r="B6281">
        <v>1172900</v>
      </c>
      <c r="C6281">
        <v>0</v>
      </c>
      <c r="D6281">
        <v>0</v>
      </c>
      <c r="E6281">
        <v>2331820</v>
      </c>
      <c r="F6281" s="4">
        <f t="shared" si="98"/>
        <v>777273.33333333337</v>
      </c>
    </row>
    <row r="6282" spans="1:6" x14ac:dyDescent="0.3">
      <c r="A6282" t="s">
        <v>7127</v>
      </c>
      <c r="B6282">
        <v>950040</v>
      </c>
      <c r="C6282">
        <v>468650</v>
      </c>
      <c r="D6282">
        <v>2078310</v>
      </c>
      <c r="E6282">
        <v>777140</v>
      </c>
      <c r="F6282" s="4">
        <f t="shared" si="98"/>
        <v>1108033.3333333333</v>
      </c>
    </row>
    <row r="6283" spans="1:6" x14ac:dyDescent="0.3">
      <c r="A6283" t="s">
        <v>7128</v>
      </c>
      <c r="B6283">
        <v>0</v>
      </c>
      <c r="C6283">
        <v>1480000</v>
      </c>
      <c r="D6283">
        <v>0</v>
      </c>
      <c r="E6283">
        <v>450000</v>
      </c>
      <c r="F6283" s="4">
        <f t="shared" si="98"/>
        <v>643333.33333333337</v>
      </c>
    </row>
    <row r="6284" spans="1:6" x14ac:dyDescent="0.3">
      <c r="A6284" t="s">
        <v>7129</v>
      </c>
      <c r="B6284">
        <v>0</v>
      </c>
      <c r="C6284">
        <v>2894870</v>
      </c>
      <c r="D6284">
        <v>7471400</v>
      </c>
      <c r="E6284">
        <v>4841200</v>
      </c>
      <c r="F6284" s="4">
        <f t="shared" si="98"/>
        <v>5069156.666666667</v>
      </c>
    </row>
    <row r="6285" spans="1:6" x14ac:dyDescent="0.3">
      <c r="A6285" t="s">
        <v>7130</v>
      </c>
      <c r="B6285">
        <v>0</v>
      </c>
      <c r="C6285">
        <v>344480</v>
      </c>
      <c r="D6285">
        <v>632330</v>
      </c>
      <c r="E6285">
        <v>0</v>
      </c>
      <c r="F6285" s="4">
        <f t="shared" si="98"/>
        <v>325603.33333333331</v>
      </c>
    </row>
    <row r="6286" spans="1:6" x14ac:dyDescent="0.3">
      <c r="A6286" t="s">
        <v>7131</v>
      </c>
      <c r="B6286">
        <v>3645970</v>
      </c>
      <c r="C6286">
        <v>788000</v>
      </c>
      <c r="D6286">
        <v>2990050</v>
      </c>
      <c r="E6286">
        <v>804000</v>
      </c>
      <c r="F6286" s="4">
        <f t="shared" si="98"/>
        <v>1527350</v>
      </c>
    </row>
    <row r="6287" spans="1:6" x14ac:dyDescent="0.3">
      <c r="A6287" t="s">
        <v>7132</v>
      </c>
      <c r="B6287">
        <v>0</v>
      </c>
      <c r="C6287">
        <v>0</v>
      </c>
      <c r="D6287">
        <v>2018200</v>
      </c>
      <c r="E6287">
        <v>2015740</v>
      </c>
      <c r="F6287" s="4">
        <f t="shared" si="98"/>
        <v>1344646.6666666667</v>
      </c>
    </row>
    <row r="6288" spans="1:6" x14ac:dyDescent="0.3">
      <c r="A6288" t="s">
        <v>7133</v>
      </c>
      <c r="B6288">
        <v>696000</v>
      </c>
      <c r="C6288">
        <v>218400</v>
      </c>
      <c r="D6288">
        <v>773700</v>
      </c>
      <c r="E6288">
        <v>973280</v>
      </c>
      <c r="F6288" s="4">
        <f t="shared" si="98"/>
        <v>655126.66666666663</v>
      </c>
    </row>
    <row r="6289" spans="1:6" x14ac:dyDescent="0.3">
      <c r="A6289" t="s">
        <v>7134</v>
      </c>
      <c r="B6289">
        <v>5107770</v>
      </c>
      <c r="C6289">
        <v>2723060</v>
      </c>
      <c r="D6289">
        <v>4005760</v>
      </c>
      <c r="E6289">
        <v>4670280</v>
      </c>
      <c r="F6289" s="4">
        <f t="shared" si="98"/>
        <v>3799700</v>
      </c>
    </row>
    <row r="6290" spans="1:6" x14ac:dyDescent="0.3">
      <c r="A6290" t="s">
        <v>7135</v>
      </c>
      <c r="B6290">
        <v>1386800</v>
      </c>
      <c r="C6290">
        <v>1376040</v>
      </c>
      <c r="D6290">
        <v>1443200</v>
      </c>
      <c r="E6290">
        <v>0</v>
      </c>
      <c r="F6290" s="4">
        <f t="shared" si="98"/>
        <v>939746.66666666663</v>
      </c>
    </row>
    <row r="6291" spans="1:6" x14ac:dyDescent="0.3">
      <c r="A6291" t="s">
        <v>7136</v>
      </c>
      <c r="B6291">
        <v>0</v>
      </c>
      <c r="C6291">
        <v>2153060</v>
      </c>
      <c r="D6291">
        <v>2356660</v>
      </c>
      <c r="E6291">
        <v>2917040</v>
      </c>
      <c r="F6291" s="4">
        <f t="shared" si="98"/>
        <v>2475586.6666666665</v>
      </c>
    </row>
    <row r="6292" spans="1:6" x14ac:dyDescent="0.3">
      <c r="A6292" t="s">
        <v>7137</v>
      </c>
      <c r="B6292">
        <v>890800</v>
      </c>
      <c r="C6292">
        <v>1400230</v>
      </c>
      <c r="D6292">
        <v>0</v>
      </c>
      <c r="E6292">
        <v>636600</v>
      </c>
      <c r="F6292" s="4">
        <f t="shared" si="98"/>
        <v>678943.33333333337</v>
      </c>
    </row>
    <row r="6293" spans="1:6" x14ac:dyDescent="0.3">
      <c r="A6293" t="s">
        <v>7138</v>
      </c>
      <c r="B6293">
        <v>2298500</v>
      </c>
      <c r="C6293">
        <v>2022240</v>
      </c>
      <c r="D6293">
        <v>2342700</v>
      </c>
      <c r="E6293">
        <v>2931780</v>
      </c>
      <c r="F6293" s="4">
        <f t="shared" si="98"/>
        <v>2432240</v>
      </c>
    </row>
    <row r="6294" spans="1:6" x14ac:dyDescent="0.3">
      <c r="A6294" t="s">
        <v>7139</v>
      </c>
      <c r="B6294">
        <v>0</v>
      </c>
      <c r="C6294">
        <v>0</v>
      </c>
      <c r="D6294">
        <v>1021020</v>
      </c>
      <c r="E6294">
        <v>0</v>
      </c>
      <c r="F6294" s="4">
        <f t="shared" si="98"/>
        <v>340340</v>
      </c>
    </row>
    <row r="6295" spans="1:6" x14ac:dyDescent="0.3">
      <c r="A6295" t="s">
        <v>7140</v>
      </c>
      <c r="B6295">
        <v>424600</v>
      </c>
      <c r="C6295">
        <v>581490</v>
      </c>
      <c r="D6295">
        <v>851140</v>
      </c>
      <c r="E6295">
        <v>557800</v>
      </c>
      <c r="F6295" s="4">
        <f t="shared" si="98"/>
        <v>663476.66666666663</v>
      </c>
    </row>
    <row r="6296" spans="1:6" x14ac:dyDescent="0.3">
      <c r="A6296" t="s">
        <v>7141</v>
      </c>
      <c r="B6296">
        <v>0</v>
      </c>
      <c r="C6296">
        <v>620460</v>
      </c>
      <c r="D6296">
        <v>256000</v>
      </c>
      <c r="E6296">
        <v>0</v>
      </c>
      <c r="F6296" s="4">
        <f t="shared" si="98"/>
        <v>292153.33333333331</v>
      </c>
    </row>
    <row r="6297" spans="1:6" x14ac:dyDescent="0.3">
      <c r="A6297" t="s">
        <v>7142</v>
      </c>
      <c r="B6297">
        <v>291200</v>
      </c>
      <c r="C6297">
        <v>0</v>
      </c>
      <c r="D6297">
        <v>0</v>
      </c>
      <c r="E6297">
        <v>357000</v>
      </c>
      <c r="F6297" s="4">
        <f t="shared" si="98"/>
        <v>119000</v>
      </c>
    </row>
    <row r="6298" spans="1:6" x14ac:dyDescent="0.3">
      <c r="A6298" t="s">
        <v>7143</v>
      </c>
      <c r="B6298">
        <v>1338940</v>
      </c>
      <c r="C6298">
        <v>0</v>
      </c>
      <c r="D6298">
        <v>1693000</v>
      </c>
      <c r="E6298">
        <v>0</v>
      </c>
      <c r="F6298" s="4">
        <f t="shared" si="98"/>
        <v>564333.33333333337</v>
      </c>
    </row>
    <row r="6299" spans="1:6" x14ac:dyDescent="0.3">
      <c r="A6299" t="s">
        <v>7144</v>
      </c>
      <c r="B6299">
        <v>0</v>
      </c>
      <c r="C6299">
        <v>1257780</v>
      </c>
      <c r="D6299">
        <v>2662600</v>
      </c>
      <c r="E6299">
        <v>0</v>
      </c>
      <c r="F6299" s="4">
        <f t="shared" si="98"/>
        <v>1306793.3333333333</v>
      </c>
    </row>
    <row r="6300" spans="1:6" x14ac:dyDescent="0.3">
      <c r="A6300" t="s">
        <v>7145</v>
      </c>
      <c r="B6300">
        <v>512000</v>
      </c>
      <c r="C6300">
        <v>2931690</v>
      </c>
      <c r="D6300">
        <v>2606050</v>
      </c>
      <c r="E6300">
        <v>2282990</v>
      </c>
      <c r="F6300" s="4">
        <f t="shared" si="98"/>
        <v>2606910</v>
      </c>
    </row>
    <row r="6301" spans="1:6" x14ac:dyDescent="0.3">
      <c r="A6301" t="s">
        <v>7146</v>
      </c>
      <c r="B6301">
        <v>0</v>
      </c>
      <c r="C6301">
        <v>740000</v>
      </c>
      <c r="D6301">
        <v>0</v>
      </c>
      <c r="E6301">
        <v>234600</v>
      </c>
      <c r="F6301" s="4">
        <f t="shared" si="98"/>
        <v>324866.66666666669</v>
      </c>
    </row>
    <row r="6302" spans="1:6" x14ac:dyDescent="0.3">
      <c r="A6302" t="s">
        <v>7147</v>
      </c>
      <c r="B6302">
        <v>0</v>
      </c>
      <c r="C6302">
        <v>0</v>
      </c>
      <c r="D6302">
        <v>370000</v>
      </c>
      <c r="E6302">
        <v>0</v>
      </c>
      <c r="F6302" s="4">
        <f t="shared" si="98"/>
        <v>123333.33333333333</v>
      </c>
    </row>
    <row r="6303" spans="1:6" x14ac:dyDescent="0.3">
      <c r="A6303" t="s">
        <v>7148</v>
      </c>
      <c r="B6303">
        <v>0</v>
      </c>
      <c r="C6303">
        <v>1446900</v>
      </c>
      <c r="D6303">
        <v>0</v>
      </c>
      <c r="E6303">
        <v>0</v>
      </c>
      <c r="F6303" s="4">
        <f t="shared" si="98"/>
        <v>482300</v>
      </c>
    </row>
    <row r="6304" spans="1:6" x14ac:dyDescent="0.3">
      <c r="A6304" t="s">
        <v>7149</v>
      </c>
      <c r="B6304">
        <v>1588860</v>
      </c>
      <c r="C6304">
        <v>10104000</v>
      </c>
      <c r="D6304">
        <v>3429790</v>
      </c>
      <c r="E6304">
        <v>4252850</v>
      </c>
      <c r="F6304" s="4">
        <f t="shared" si="98"/>
        <v>5928880</v>
      </c>
    </row>
    <row r="6305" spans="1:6" x14ac:dyDescent="0.3">
      <c r="A6305" t="s">
        <v>7150</v>
      </c>
      <c r="B6305">
        <v>989520</v>
      </c>
      <c r="C6305">
        <v>2619260</v>
      </c>
      <c r="D6305">
        <v>2761850</v>
      </c>
      <c r="E6305">
        <v>4573130</v>
      </c>
      <c r="F6305" s="4">
        <f t="shared" si="98"/>
        <v>3318080</v>
      </c>
    </row>
    <row r="6306" spans="1:6" x14ac:dyDescent="0.3">
      <c r="A6306" t="s">
        <v>7151</v>
      </c>
      <c r="B6306">
        <v>258440</v>
      </c>
      <c r="C6306">
        <v>0</v>
      </c>
      <c r="D6306">
        <v>944400</v>
      </c>
      <c r="E6306">
        <v>0</v>
      </c>
      <c r="F6306" s="4">
        <f t="shared" si="98"/>
        <v>314800</v>
      </c>
    </row>
    <row r="6307" spans="1:6" x14ac:dyDescent="0.3">
      <c r="A6307" t="s">
        <v>7152</v>
      </c>
      <c r="B6307">
        <v>2186940</v>
      </c>
      <c r="C6307">
        <v>2028360</v>
      </c>
      <c r="D6307">
        <v>2175860</v>
      </c>
      <c r="E6307">
        <v>3114330</v>
      </c>
      <c r="F6307" s="4">
        <f t="shared" si="98"/>
        <v>2439516.6666666665</v>
      </c>
    </row>
    <row r="6308" spans="1:6" x14ac:dyDescent="0.3">
      <c r="A6308" t="s">
        <v>7153</v>
      </c>
      <c r="B6308">
        <v>2161420</v>
      </c>
      <c r="C6308">
        <v>2066600</v>
      </c>
      <c r="D6308">
        <v>2122012</v>
      </c>
      <c r="E6308">
        <v>2039400</v>
      </c>
      <c r="F6308" s="4">
        <f t="shared" si="98"/>
        <v>2076004</v>
      </c>
    </row>
    <row r="6309" spans="1:6" x14ac:dyDescent="0.3">
      <c r="A6309" t="s">
        <v>7154</v>
      </c>
      <c r="B6309">
        <v>17266220</v>
      </c>
      <c r="C6309">
        <v>1193920</v>
      </c>
      <c r="D6309">
        <v>5948510</v>
      </c>
      <c r="E6309">
        <v>9199310</v>
      </c>
      <c r="F6309" s="4">
        <f t="shared" si="98"/>
        <v>5447246.666666667</v>
      </c>
    </row>
    <row r="6310" spans="1:6" x14ac:dyDescent="0.3">
      <c r="A6310" t="s">
        <v>7155</v>
      </c>
      <c r="B6310">
        <v>2197480</v>
      </c>
      <c r="C6310">
        <v>2983300</v>
      </c>
      <c r="D6310">
        <v>4758240</v>
      </c>
      <c r="E6310">
        <v>2476900</v>
      </c>
      <c r="F6310" s="4">
        <f t="shared" si="98"/>
        <v>3406146.6666666665</v>
      </c>
    </row>
    <row r="6311" spans="1:6" x14ac:dyDescent="0.3">
      <c r="A6311" t="s">
        <v>7156</v>
      </c>
      <c r="B6311">
        <v>0</v>
      </c>
      <c r="C6311">
        <v>658840</v>
      </c>
      <c r="D6311">
        <v>1474200</v>
      </c>
      <c r="E6311">
        <v>0</v>
      </c>
      <c r="F6311" s="4">
        <f t="shared" si="98"/>
        <v>711013.33333333337</v>
      </c>
    </row>
    <row r="6312" spans="1:6" x14ac:dyDescent="0.3">
      <c r="A6312" t="s">
        <v>7157</v>
      </c>
      <c r="B6312">
        <v>0</v>
      </c>
      <c r="C6312">
        <v>791100</v>
      </c>
      <c r="D6312">
        <v>0</v>
      </c>
      <c r="E6312">
        <v>0</v>
      </c>
      <c r="F6312" s="4">
        <f t="shared" si="98"/>
        <v>263700</v>
      </c>
    </row>
    <row r="6313" spans="1:6" x14ac:dyDescent="0.3">
      <c r="A6313" t="s">
        <v>7158</v>
      </c>
      <c r="B6313">
        <v>602420</v>
      </c>
      <c r="C6313">
        <v>2082420</v>
      </c>
      <c r="D6313">
        <v>942760</v>
      </c>
      <c r="E6313">
        <v>0</v>
      </c>
      <c r="F6313" s="4">
        <f t="shared" si="98"/>
        <v>1008393.3333333334</v>
      </c>
    </row>
    <row r="6314" spans="1:6" x14ac:dyDescent="0.3">
      <c r="A6314" t="s">
        <v>7159</v>
      </c>
      <c r="B6314">
        <v>2971400</v>
      </c>
      <c r="C6314">
        <v>10343050</v>
      </c>
      <c r="D6314">
        <v>4588040</v>
      </c>
      <c r="E6314">
        <v>2296840</v>
      </c>
      <c r="F6314" s="4">
        <f t="shared" si="98"/>
        <v>5742643.333333333</v>
      </c>
    </row>
    <row r="6315" spans="1:6" x14ac:dyDescent="0.3">
      <c r="A6315" t="s">
        <v>7160</v>
      </c>
      <c r="B6315">
        <v>1001180</v>
      </c>
      <c r="C6315">
        <v>960960</v>
      </c>
      <c r="D6315">
        <v>444080</v>
      </c>
      <c r="E6315">
        <v>1120300</v>
      </c>
      <c r="F6315" s="4">
        <f t="shared" si="98"/>
        <v>841780</v>
      </c>
    </row>
    <row r="6316" spans="1:6" x14ac:dyDescent="0.3">
      <c r="A6316" t="s">
        <v>7161</v>
      </c>
      <c r="B6316">
        <v>1535340</v>
      </c>
      <c r="C6316">
        <v>1278550</v>
      </c>
      <c r="D6316">
        <v>2189380</v>
      </c>
      <c r="E6316">
        <v>2076180</v>
      </c>
      <c r="F6316" s="4">
        <f t="shared" si="98"/>
        <v>1848036.6666666667</v>
      </c>
    </row>
    <row r="6317" spans="1:6" x14ac:dyDescent="0.3">
      <c r="A6317" t="s">
        <v>7162</v>
      </c>
      <c r="B6317">
        <v>2267380</v>
      </c>
      <c r="C6317">
        <v>5348000</v>
      </c>
      <c r="D6317">
        <v>2803920</v>
      </c>
      <c r="E6317">
        <v>2867030</v>
      </c>
      <c r="F6317" s="4">
        <f t="shared" si="98"/>
        <v>3672983.3333333335</v>
      </c>
    </row>
    <row r="6318" spans="1:6" x14ac:dyDescent="0.3">
      <c r="A6318" t="s">
        <v>7163</v>
      </c>
      <c r="B6318">
        <v>160000</v>
      </c>
      <c r="C6318">
        <v>0</v>
      </c>
      <c r="D6318">
        <v>644640</v>
      </c>
      <c r="E6318">
        <v>454900</v>
      </c>
      <c r="F6318" s="4">
        <f t="shared" si="98"/>
        <v>366513.33333333331</v>
      </c>
    </row>
    <row r="6319" spans="1:6" x14ac:dyDescent="0.3">
      <c r="A6319" t="s">
        <v>7164</v>
      </c>
      <c r="B6319">
        <v>851760</v>
      </c>
      <c r="C6319">
        <v>691600</v>
      </c>
      <c r="D6319">
        <v>972790</v>
      </c>
      <c r="E6319">
        <v>606970</v>
      </c>
      <c r="F6319" s="4">
        <f t="shared" si="98"/>
        <v>757120</v>
      </c>
    </row>
    <row r="6320" spans="1:6" x14ac:dyDescent="0.3">
      <c r="A6320" t="s">
        <v>7165</v>
      </c>
      <c r="B6320">
        <v>0</v>
      </c>
      <c r="C6320">
        <v>2190560</v>
      </c>
      <c r="D6320">
        <v>1350700</v>
      </c>
      <c r="E6320">
        <v>2425000</v>
      </c>
      <c r="F6320" s="4">
        <f t="shared" si="98"/>
        <v>1988753.3333333333</v>
      </c>
    </row>
    <row r="6321" spans="1:6" x14ac:dyDescent="0.3">
      <c r="A6321" t="s">
        <v>7166</v>
      </c>
      <c r="B6321">
        <v>1658600</v>
      </c>
      <c r="C6321">
        <v>4055320</v>
      </c>
      <c r="D6321">
        <v>4962170</v>
      </c>
      <c r="E6321">
        <v>3805960</v>
      </c>
      <c r="F6321" s="4">
        <f t="shared" si="98"/>
        <v>4274483.333333333</v>
      </c>
    </row>
    <row r="6322" spans="1:6" x14ac:dyDescent="0.3">
      <c r="A6322" t="s">
        <v>7167</v>
      </c>
      <c r="B6322">
        <v>0</v>
      </c>
      <c r="C6322">
        <v>0</v>
      </c>
      <c r="D6322">
        <v>1744800</v>
      </c>
      <c r="E6322">
        <v>149400</v>
      </c>
      <c r="F6322" s="4">
        <f t="shared" si="98"/>
        <v>631400</v>
      </c>
    </row>
    <row r="6323" spans="1:6" x14ac:dyDescent="0.3">
      <c r="A6323" t="s">
        <v>7168</v>
      </c>
      <c r="B6323">
        <v>1250340</v>
      </c>
      <c r="C6323">
        <v>1683970</v>
      </c>
      <c r="D6323">
        <v>2063700</v>
      </c>
      <c r="E6323">
        <v>1487100</v>
      </c>
      <c r="F6323" s="4">
        <f t="shared" si="98"/>
        <v>1744923.3333333333</v>
      </c>
    </row>
    <row r="6324" spans="1:6" x14ac:dyDescent="0.3">
      <c r="A6324" t="s">
        <v>7169</v>
      </c>
      <c r="B6324">
        <v>0</v>
      </c>
      <c r="C6324">
        <v>1267420</v>
      </c>
      <c r="D6324">
        <v>444990</v>
      </c>
      <c r="E6324">
        <v>848900</v>
      </c>
      <c r="F6324" s="4">
        <f t="shared" si="98"/>
        <v>853770</v>
      </c>
    </row>
    <row r="6325" spans="1:6" x14ac:dyDescent="0.3">
      <c r="A6325" t="s">
        <v>7170</v>
      </c>
      <c r="B6325">
        <v>256000</v>
      </c>
      <c r="C6325">
        <v>6112910</v>
      </c>
      <c r="D6325">
        <v>3012310</v>
      </c>
      <c r="E6325">
        <v>3749050</v>
      </c>
      <c r="F6325" s="4">
        <f t="shared" si="98"/>
        <v>4291423.333333333</v>
      </c>
    </row>
    <row r="6326" spans="1:6" x14ac:dyDescent="0.3">
      <c r="A6326" t="s">
        <v>7171</v>
      </c>
      <c r="B6326">
        <v>0</v>
      </c>
      <c r="C6326">
        <v>2137119</v>
      </c>
      <c r="D6326">
        <v>2012919</v>
      </c>
      <c r="E6326">
        <v>2027839</v>
      </c>
      <c r="F6326" s="4">
        <f t="shared" si="98"/>
        <v>2059292.3333333333</v>
      </c>
    </row>
    <row r="6327" spans="1:6" x14ac:dyDescent="0.3">
      <c r="A6327" t="s">
        <v>7172</v>
      </c>
      <c r="B6327">
        <v>1592500</v>
      </c>
      <c r="C6327">
        <v>2879780</v>
      </c>
      <c r="D6327">
        <v>1908100</v>
      </c>
      <c r="E6327">
        <v>2618540</v>
      </c>
      <c r="F6327" s="4">
        <f t="shared" si="98"/>
        <v>2468806.6666666665</v>
      </c>
    </row>
    <row r="6328" spans="1:6" x14ac:dyDescent="0.3">
      <c r="A6328" t="s">
        <v>7173</v>
      </c>
      <c r="B6328">
        <v>264600</v>
      </c>
      <c r="C6328">
        <v>720000</v>
      </c>
      <c r="D6328">
        <v>382200</v>
      </c>
      <c r="E6328">
        <v>418020</v>
      </c>
      <c r="F6328" s="4">
        <f t="shared" si="98"/>
        <v>506740</v>
      </c>
    </row>
    <row r="6329" spans="1:6" x14ac:dyDescent="0.3">
      <c r="A6329" t="s">
        <v>7174</v>
      </c>
      <c r="B6329">
        <v>0</v>
      </c>
      <c r="C6329">
        <v>1316540</v>
      </c>
      <c r="D6329">
        <v>0</v>
      </c>
      <c r="E6329">
        <v>853580</v>
      </c>
      <c r="F6329" s="4">
        <f t="shared" si="98"/>
        <v>723373.33333333337</v>
      </c>
    </row>
    <row r="6330" spans="1:6" x14ac:dyDescent="0.3">
      <c r="A6330" t="s">
        <v>7175</v>
      </c>
      <c r="B6330">
        <v>1106360</v>
      </c>
      <c r="C6330">
        <v>1463000</v>
      </c>
      <c r="D6330">
        <v>2710460</v>
      </c>
      <c r="E6330">
        <v>2199160</v>
      </c>
      <c r="F6330" s="4">
        <f t="shared" si="98"/>
        <v>2124206.6666666665</v>
      </c>
    </row>
    <row r="6331" spans="1:6" x14ac:dyDescent="0.3">
      <c r="A6331" t="s">
        <v>7176</v>
      </c>
      <c r="B6331">
        <v>2097120</v>
      </c>
      <c r="C6331">
        <v>4219400</v>
      </c>
      <c r="D6331">
        <v>3159840</v>
      </c>
      <c r="E6331">
        <v>2078200</v>
      </c>
      <c r="F6331" s="4">
        <f t="shared" si="98"/>
        <v>3152480</v>
      </c>
    </row>
    <row r="6332" spans="1:6" x14ac:dyDescent="0.3">
      <c r="A6332" t="s">
        <v>7177</v>
      </c>
      <c r="B6332">
        <v>968920</v>
      </c>
      <c r="C6332">
        <v>0</v>
      </c>
      <c r="D6332">
        <v>581490</v>
      </c>
      <c r="E6332">
        <v>570600</v>
      </c>
      <c r="F6332" s="4">
        <f t="shared" si="98"/>
        <v>384030</v>
      </c>
    </row>
    <row r="6333" spans="1:6" x14ac:dyDescent="0.3">
      <c r="A6333" t="s">
        <v>7178</v>
      </c>
      <c r="B6333">
        <v>1935240</v>
      </c>
      <c r="C6333">
        <v>6740600</v>
      </c>
      <c r="D6333">
        <v>6456400</v>
      </c>
      <c r="E6333">
        <v>8272440</v>
      </c>
      <c r="F6333" s="4">
        <f t="shared" si="98"/>
        <v>7156480</v>
      </c>
    </row>
    <row r="6334" spans="1:6" x14ac:dyDescent="0.3">
      <c r="A6334" t="s">
        <v>7179</v>
      </c>
      <c r="B6334">
        <v>0</v>
      </c>
      <c r="C6334">
        <v>1223720</v>
      </c>
      <c r="D6334">
        <v>0</v>
      </c>
      <c r="E6334">
        <v>397800</v>
      </c>
      <c r="F6334" s="4">
        <f t="shared" si="98"/>
        <v>540506.66666666663</v>
      </c>
    </row>
    <row r="6335" spans="1:6" x14ac:dyDescent="0.3">
      <c r="A6335" t="s">
        <v>7180</v>
      </c>
      <c r="B6335">
        <v>4078620</v>
      </c>
      <c r="C6335">
        <v>0</v>
      </c>
      <c r="D6335">
        <v>4066970</v>
      </c>
      <c r="E6335">
        <v>0</v>
      </c>
      <c r="F6335" s="4">
        <f t="shared" si="98"/>
        <v>1355656.6666666667</v>
      </c>
    </row>
    <row r="6336" spans="1:6" x14ac:dyDescent="0.3">
      <c r="A6336" t="s">
        <v>7181</v>
      </c>
      <c r="B6336">
        <v>784190</v>
      </c>
      <c r="C6336">
        <v>1945580</v>
      </c>
      <c r="D6336">
        <v>1634360</v>
      </c>
      <c r="E6336">
        <v>2166400</v>
      </c>
      <c r="F6336" s="4">
        <f t="shared" si="98"/>
        <v>1915446.6666666667</v>
      </c>
    </row>
    <row r="6337" spans="1:6" x14ac:dyDescent="0.3">
      <c r="A6337" t="s">
        <v>7182</v>
      </c>
      <c r="B6337">
        <v>0</v>
      </c>
      <c r="C6337">
        <v>0</v>
      </c>
      <c r="D6337">
        <v>256000</v>
      </c>
      <c r="E6337">
        <v>898000</v>
      </c>
      <c r="F6337" s="4">
        <f t="shared" si="98"/>
        <v>384666.66666666669</v>
      </c>
    </row>
    <row r="6338" spans="1:6" x14ac:dyDescent="0.3">
      <c r="A6338" t="s">
        <v>7183</v>
      </c>
      <c r="B6338">
        <v>6416090</v>
      </c>
      <c r="C6338">
        <v>5219860</v>
      </c>
      <c r="D6338">
        <v>4165300</v>
      </c>
      <c r="E6338">
        <v>2048579</v>
      </c>
      <c r="F6338" s="4">
        <f t="shared" si="98"/>
        <v>3811246.3333333335</v>
      </c>
    </row>
    <row r="6339" spans="1:6" x14ac:dyDescent="0.3">
      <c r="A6339" t="s">
        <v>7184</v>
      </c>
      <c r="B6339">
        <v>991900</v>
      </c>
      <c r="C6339">
        <v>343980</v>
      </c>
      <c r="D6339">
        <v>382200</v>
      </c>
      <c r="E6339">
        <v>817180</v>
      </c>
      <c r="F6339" s="4">
        <f t="shared" ref="F6339:F6402" si="99">SUM(C6339:E6339)/3</f>
        <v>514453.33333333331</v>
      </c>
    </row>
    <row r="6340" spans="1:6" x14ac:dyDescent="0.3">
      <c r="A6340" t="s">
        <v>7185</v>
      </c>
      <c r="B6340">
        <v>1143000</v>
      </c>
      <c r="C6340">
        <v>1217580</v>
      </c>
      <c r="D6340">
        <v>0</v>
      </c>
      <c r="E6340">
        <v>0</v>
      </c>
      <c r="F6340" s="4">
        <f t="shared" si="99"/>
        <v>405860</v>
      </c>
    </row>
    <row r="6341" spans="1:6" x14ac:dyDescent="0.3">
      <c r="A6341" t="s">
        <v>7186</v>
      </c>
      <c r="B6341">
        <v>2003640</v>
      </c>
      <c r="C6341">
        <v>2237809</v>
      </c>
      <c r="D6341">
        <v>2025960</v>
      </c>
      <c r="E6341">
        <v>2032320</v>
      </c>
      <c r="F6341" s="4">
        <f t="shared" si="99"/>
        <v>2098696.3333333335</v>
      </c>
    </row>
    <row r="6342" spans="1:6" x14ac:dyDescent="0.3">
      <c r="A6342" t="s">
        <v>7187</v>
      </c>
      <c r="B6342">
        <v>1011220</v>
      </c>
      <c r="C6342">
        <v>1609220</v>
      </c>
      <c r="D6342">
        <v>463600</v>
      </c>
      <c r="E6342">
        <v>2038900</v>
      </c>
      <c r="F6342" s="4">
        <f t="shared" si="99"/>
        <v>1370573.3333333333</v>
      </c>
    </row>
    <row r="6343" spans="1:6" x14ac:dyDescent="0.3">
      <c r="A6343" t="s">
        <v>7188</v>
      </c>
      <c r="B6343">
        <v>599320</v>
      </c>
      <c r="C6343">
        <v>0</v>
      </c>
      <c r="D6343">
        <v>370000</v>
      </c>
      <c r="E6343">
        <v>554880</v>
      </c>
      <c r="F6343" s="4">
        <f t="shared" si="99"/>
        <v>308293.33333333331</v>
      </c>
    </row>
    <row r="6344" spans="1:6" x14ac:dyDescent="0.3">
      <c r="A6344" t="s">
        <v>7189</v>
      </c>
      <c r="B6344">
        <v>0</v>
      </c>
      <c r="C6344">
        <v>2300940</v>
      </c>
      <c r="D6344">
        <v>2355510</v>
      </c>
      <c r="E6344">
        <v>2385780</v>
      </c>
      <c r="F6344" s="4">
        <f t="shared" si="99"/>
        <v>2347410</v>
      </c>
    </row>
    <row r="6345" spans="1:6" x14ac:dyDescent="0.3">
      <c r="A6345" t="s">
        <v>7190</v>
      </c>
      <c r="B6345">
        <v>2164380</v>
      </c>
      <c r="C6345">
        <v>2314240</v>
      </c>
      <c r="D6345">
        <v>2268060</v>
      </c>
      <c r="E6345">
        <v>2095980</v>
      </c>
      <c r="F6345" s="4">
        <f t="shared" si="99"/>
        <v>2226093.3333333335</v>
      </c>
    </row>
    <row r="6346" spans="1:6" x14ac:dyDescent="0.3">
      <c r="A6346" t="s">
        <v>7191</v>
      </c>
      <c r="B6346">
        <v>1651400</v>
      </c>
      <c r="C6346">
        <v>2007450</v>
      </c>
      <c r="D6346">
        <v>0</v>
      </c>
      <c r="E6346">
        <v>3509100</v>
      </c>
      <c r="F6346" s="4">
        <f t="shared" si="99"/>
        <v>1838850</v>
      </c>
    </row>
    <row r="6347" spans="1:6" x14ac:dyDescent="0.3">
      <c r="A6347" t="s">
        <v>7192</v>
      </c>
      <c r="B6347">
        <v>0</v>
      </c>
      <c r="C6347">
        <v>370000</v>
      </c>
      <c r="D6347">
        <v>0</v>
      </c>
      <c r="E6347">
        <v>0</v>
      </c>
      <c r="F6347" s="4">
        <f t="shared" si="99"/>
        <v>123333.33333333333</v>
      </c>
    </row>
    <row r="6348" spans="1:6" x14ac:dyDescent="0.3">
      <c r="A6348" t="s">
        <v>7193</v>
      </c>
      <c r="B6348">
        <v>2757780</v>
      </c>
      <c r="C6348">
        <v>4851240</v>
      </c>
      <c r="D6348">
        <v>5034460</v>
      </c>
      <c r="E6348">
        <v>5799740</v>
      </c>
      <c r="F6348" s="4">
        <f t="shared" si="99"/>
        <v>5228480</v>
      </c>
    </row>
    <row r="6349" spans="1:6" x14ac:dyDescent="0.3">
      <c r="A6349" t="s">
        <v>7194</v>
      </c>
      <c r="B6349">
        <v>0</v>
      </c>
      <c r="C6349">
        <v>370000</v>
      </c>
      <c r="D6349">
        <v>0</v>
      </c>
      <c r="E6349">
        <v>370000</v>
      </c>
      <c r="F6349" s="4">
        <f t="shared" si="99"/>
        <v>246666.66666666666</v>
      </c>
    </row>
    <row r="6350" spans="1:6" x14ac:dyDescent="0.3">
      <c r="A6350" t="s">
        <v>7195</v>
      </c>
      <c r="B6350">
        <v>1110000</v>
      </c>
      <c r="C6350">
        <v>0</v>
      </c>
      <c r="D6350">
        <v>282100</v>
      </c>
      <c r="E6350">
        <v>2776130</v>
      </c>
      <c r="F6350" s="4">
        <f t="shared" si="99"/>
        <v>1019410</v>
      </c>
    </row>
    <row r="6351" spans="1:6" x14ac:dyDescent="0.3">
      <c r="A6351" t="s">
        <v>7196</v>
      </c>
      <c r="B6351">
        <v>0</v>
      </c>
      <c r="C6351">
        <v>0</v>
      </c>
      <c r="D6351">
        <v>10556000</v>
      </c>
      <c r="E6351">
        <v>0</v>
      </c>
      <c r="F6351" s="4">
        <f t="shared" si="99"/>
        <v>3518666.6666666665</v>
      </c>
    </row>
    <row r="6352" spans="1:6" x14ac:dyDescent="0.3">
      <c r="A6352" t="s">
        <v>7197</v>
      </c>
      <c r="B6352">
        <v>803530</v>
      </c>
      <c r="C6352">
        <v>1710000</v>
      </c>
      <c r="D6352">
        <v>0</v>
      </c>
      <c r="E6352">
        <v>1302080</v>
      </c>
      <c r="F6352" s="4">
        <f t="shared" si="99"/>
        <v>1004026.6666666666</v>
      </c>
    </row>
    <row r="6353" spans="1:6" x14ac:dyDescent="0.3">
      <c r="A6353" t="s">
        <v>7198</v>
      </c>
      <c r="B6353">
        <v>0</v>
      </c>
      <c r="C6353">
        <v>1887340</v>
      </c>
      <c r="D6353">
        <v>442000</v>
      </c>
      <c r="E6353">
        <v>0</v>
      </c>
      <c r="F6353" s="4">
        <f t="shared" si="99"/>
        <v>776446.66666666663</v>
      </c>
    </row>
    <row r="6354" spans="1:6" x14ac:dyDescent="0.3">
      <c r="A6354" t="s">
        <v>7199</v>
      </c>
      <c r="B6354">
        <v>5219760</v>
      </c>
      <c r="C6354">
        <v>8638400</v>
      </c>
      <c r="D6354">
        <v>5088720</v>
      </c>
      <c r="E6354">
        <v>6441470</v>
      </c>
      <c r="F6354" s="4">
        <f t="shared" si="99"/>
        <v>6722863.333333333</v>
      </c>
    </row>
    <row r="6355" spans="1:6" x14ac:dyDescent="0.3">
      <c r="A6355" t="s">
        <v>7200</v>
      </c>
      <c r="B6355">
        <v>2418150</v>
      </c>
      <c r="C6355">
        <v>8062540</v>
      </c>
      <c r="D6355">
        <v>9063100</v>
      </c>
      <c r="E6355">
        <v>13447660</v>
      </c>
      <c r="F6355" s="4">
        <f t="shared" si="99"/>
        <v>10191100</v>
      </c>
    </row>
    <row r="6356" spans="1:6" x14ac:dyDescent="0.3">
      <c r="A6356" t="s">
        <v>7201</v>
      </c>
      <c r="B6356">
        <v>2040900</v>
      </c>
      <c r="C6356">
        <v>2091460</v>
      </c>
      <c r="D6356">
        <v>2768700</v>
      </c>
      <c r="E6356">
        <v>2129920</v>
      </c>
      <c r="F6356" s="4">
        <f t="shared" si="99"/>
        <v>2330026.6666666665</v>
      </c>
    </row>
    <row r="6357" spans="1:6" x14ac:dyDescent="0.3">
      <c r="A6357" t="s">
        <v>7202</v>
      </c>
      <c r="B6357">
        <v>0</v>
      </c>
      <c r="C6357">
        <v>1850000</v>
      </c>
      <c r="D6357">
        <v>2221500</v>
      </c>
      <c r="E6357">
        <v>386000</v>
      </c>
      <c r="F6357" s="4">
        <f t="shared" si="99"/>
        <v>1485833.3333333333</v>
      </c>
    </row>
    <row r="6358" spans="1:6" x14ac:dyDescent="0.3">
      <c r="A6358" t="s">
        <v>7203</v>
      </c>
      <c r="B6358">
        <v>10981150</v>
      </c>
      <c r="C6358">
        <v>4036150</v>
      </c>
      <c r="D6358">
        <v>1958640</v>
      </c>
      <c r="E6358">
        <v>6319360</v>
      </c>
      <c r="F6358" s="4">
        <f t="shared" si="99"/>
        <v>4104716.6666666665</v>
      </c>
    </row>
    <row r="6359" spans="1:6" x14ac:dyDescent="0.3">
      <c r="A6359" t="s">
        <v>7204</v>
      </c>
      <c r="B6359">
        <v>560700</v>
      </c>
      <c r="C6359">
        <v>382200</v>
      </c>
      <c r="D6359">
        <v>195000</v>
      </c>
      <c r="E6359">
        <v>0</v>
      </c>
      <c r="F6359" s="4">
        <f t="shared" si="99"/>
        <v>192400</v>
      </c>
    </row>
    <row r="6360" spans="1:6" x14ac:dyDescent="0.3">
      <c r="A6360" t="s">
        <v>7205</v>
      </c>
      <c r="B6360">
        <v>822640</v>
      </c>
      <c r="C6360">
        <v>1127660</v>
      </c>
      <c r="D6360">
        <v>0</v>
      </c>
      <c r="E6360">
        <v>1356060</v>
      </c>
      <c r="F6360" s="4">
        <f t="shared" si="99"/>
        <v>827906.66666666663</v>
      </c>
    </row>
    <row r="6361" spans="1:6" x14ac:dyDescent="0.3">
      <c r="A6361" t="s">
        <v>7206</v>
      </c>
      <c r="B6361">
        <v>0</v>
      </c>
      <c r="C6361">
        <v>913720</v>
      </c>
      <c r="D6361">
        <v>309400</v>
      </c>
      <c r="E6361">
        <v>0</v>
      </c>
      <c r="F6361" s="4">
        <f t="shared" si="99"/>
        <v>407706.66666666669</v>
      </c>
    </row>
    <row r="6362" spans="1:6" x14ac:dyDescent="0.3">
      <c r="A6362" t="s">
        <v>7207</v>
      </c>
      <c r="B6362">
        <v>2128810</v>
      </c>
      <c r="C6362">
        <v>2073280</v>
      </c>
      <c r="D6362">
        <v>1205750</v>
      </c>
      <c r="E6362">
        <v>2123550</v>
      </c>
      <c r="F6362" s="4">
        <f t="shared" si="99"/>
        <v>1800860</v>
      </c>
    </row>
    <row r="6363" spans="1:6" x14ac:dyDescent="0.3">
      <c r="A6363" t="s">
        <v>7208</v>
      </c>
      <c r="B6363">
        <v>1969560</v>
      </c>
      <c r="C6363">
        <v>672260</v>
      </c>
      <c r="D6363">
        <v>711920</v>
      </c>
      <c r="E6363">
        <v>0</v>
      </c>
      <c r="F6363" s="4">
        <f t="shared" si="99"/>
        <v>461393.33333333331</v>
      </c>
    </row>
    <row r="6364" spans="1:6" x14ac:dyDescent="0.3">
      <c r="A6364" t="s">
        <v>7209</v>
      </c>
      <c r="B6364">
        <v>5879600</v>
      </c>
      <c r="C6364">
        <v>3553180</v>
      </c>
      <c r="D6364">
        <v>4615100</v>
      </c>
      <c r="E6364">
        <v>3914400</v>
      </c>
      <c r="F6364" s="4">
        <f t="shared" si="99"/>
        <v>4027560</v>
      </c>
    </row>
    <row r="6365" spans="1:6" x14ac:dyDescent="0.3">
      <c r="A6365" t="s">
        <v>7210</v>
      </c>
      <c r="B6365">
        <v>6489240</v>
      </c>
      <c r="C6365">
        <v>7524020</v>
      </c>
      <c r="D6365">
        <v>9958000</v>
      </c>
      <c r="E6365">
        <v>8209940</v>
      </c>
      <c r="F6365" s="4">
        <f t="shared" si="99"/>
        <v>8563986.666666666</v>
      </c>
    </row>
    <row r="6366" spans="1:6" x14ac:dyDescent="0.3">
      <c r="A6366" t="s">
        <v>7211</v>
      </c>
      <c r="B6366">
        <v>10345200</v>
      </c>
      <c r="C6366">
        <v>7825200</v>
      </c>
      <c r="D6366">
        <v>10358250</v>
      </c>
      <c r="E6366">
        <v>5857920</v>
      </c>
      <c r="F6366" s="4">
        <f t="shared" si="99"/>
        <v>8013790</v>
      </c>
    </row>
    <row r="6367" spans="1:6" x14ac:dyDescent="0.3">
      <c r="A6367" t="s">
        <v>7212</v>
      </c>
      <c r="B6367">
        <v>2237200</v>
      </c>
      <c r="C6367">
        <v>930020</v>
      </c>
      <c r="D6367">
        <v>0</v>
      </c>
      <c r="E6367">
        <v>2736100</v>
      </c>
      <c r="F6367" s="4">
        <f t="shared" si="99"/>
        <v>1222040</v>
      </c>
    </row>
    <row r="6368" spans="1:6" x14ac:dyDescent="0.3">
      <c r="A6368" t="s">
        <v>7213</v>
      </c>
      <c r="B6368">
        <v>0</v>
      </c>
      <c r="C6368">
        <v>990300</v>
      </c>
      <c r="D6368">
        <v>848120</v>
      </c>
      <c r="E6368">
        <v>1113840</v>
      </c>
      <c r="F6368" s="4">
        <f t="shared" si="99"/>
        <v>984086.66666666663</v>
      </c>
    </row>
    <row r="6369" spans="1:6" x14ac:dyDescent="0.3">
      <c r="A6369" t="s">
        <v>7214</v>
      </c>
      <c r="B6369">
        <v>1065610</v>
      </c>
      <c r="C6369">
        <v>837300</v>
      </c>
      <c r="D6369">
        <v>387660</v>
      </c>
      <c r="E6369">
        <v>0</v>
      </c>
      <c r="F6369" s="4">
        <f t="shared" si="99"/>
        <v>408320</v>
      </c>
    </row>
    <row r="6370" spans="1:6" x14ac:dyDescent="0.3">
      <c r="A6370" t="s">
        <v>7215</v>
      </c>
      <c r="B6370">
        <v>264000</v>
      </c>
      <c r="C6370">
        <v>650300</v>
      </c>
      <c r="D6370">
        <v>0</v>
      </c>
      <c r="E6370">
        <v>636600</v>
      </c>
      <c r="F6370" s="4">
        <f t="shared" si="99"/>
        <v>428966.66666666669</v>
      </c>
    </row>
    <row r="6371" spans="1:6" x14ac:dyDescent="0.3">
      <c r="A6371" t="s">
        <v>7216</v>
      </c>
      <c r="B6371">
        <v>3454750</v>
      </c>
      <c r="C6371">
        <v>5545530</v>
      </c>
      <c r="D6371">
        <v>2347720</v>
      </c>
      <c r="E6371">
        <v>4311910</v>
      </c>
      <c r="F6371" s="4">
        <f t="shared" si="99"/>
        <v>4068386.6666666665</v>
      </c>
    </row>
    <row r="6372" spans="1:6" x14ac:dyDescent="0.3">
      <c r="A6372" t="s">
        <v>7217</v>
      </c>
      <c r="B6372">
        <v>0</v>
      </c>
      <c r="C6372">
        <v>2702460</v>
      </c>
      <c r="D6372">
        <v>4440000</v>
      </c>
      <c r="E6372">
        <v>2698980</v>
      </c>
      <c r="F6372" s="4">
        <f t="shared" si="99"/>
        <v>3280480</v>
      </c>
    </row>
    <row r="6373" spans="1:6" x14ac:dyDescent="0.3">
      <c r="A6373" t="s">
        <v>7218</v>
      </c>
      <c r="B6373">
        <v>0</v>
      </c>
      <c r="C6373">
        <v>0</v>
      </c>
      <c r="D6373">
        <v>370000</v>
      </c>
      <c r="E6373">
        <v>964000</v>
      </c>
      <c r="F6373" s="4">
        <f t="shared" si="99"/>
        <v>444666.66666666669</v>
      </c>
    </row>
    <row r="6374" spans="1:6" x14ac:dyDescent="0.3">
      <c r="A6374" t="s">
        <v>7219</v>
      </c>
      <c r="B6374">
        <v>0</v>
      </c>
      <c r="C6374">
        <v>7512300</v>
      </c>
      <c r="D6374">
        <v>14628500</v>
      </c>
      <c r="E6374">
        <v>6521700</v>
      </c>
      <c r="F6374" s="4">
        <f t="shared" si="99"/>
        <v>9554166.666666666</v>
      </c>
    </row>
    <row r="6375" spans="1:6" x14ac:dyDescent="0.3">
      <c r="A6375" t="s">
        <v>7220</v>
      </c>
      <c r="B6375">
        <v>0</v>
      </c>
      <c r="C6375">
        <v>1039510</v>
      </c>
      <c r="D6375">
        <v>1285700</v>
      </c>
      <c r="E6375">
        <v>1217000</v>
      </c>
      <c r="F6375" s="4">
        <f t="shared" si="99"/>
        <v>1180736.6666666667</v>
      </c>
    </row>
    <row r="6376" spans="1:6" x14ac:dyDescent="0.3">
      <c r="A6376" t="s">
        <v>7221</v>
      </c>
      <c r="B6376">
        <v>0</v>
      </c>
      <c r="C6376">
        <v>954590</v>
      </c>
      <c r="D6376">
        <v>689780</v>
      </c>
      <c r="E6376">
        <v>1757400</v>
      </c>
      <c r="F6376" s="4">
        <f t="shared" si="99"/>
        <v>1133923.3333333333</v>
      </c>
    </row>
    <row r="6377" spans="1:6" x14ac:dyDescent="0.3">
      <c r="A6377" t="s">
        <v>7222</v>
      </c>
      <c r="B6377">
        <v>2610440</v>
      </c>
      <c r="C6377">
        <v>4702430</v>
      </c>
      <c r="D6377">
        <v>3029680</v>
      </c>
      <c r="E6377">
        <v>2255480</v>
      </c>
      <c r="F6377" s="4">
        <f t="shared" si="99"/>
        <v>3329196.6666666665</v>
      </c>
    </row>
    <row r="6378" spans="1:6" x14ac:dyDescent="0.3">
      <c r="A6378" t="s">
        <v>7223</v>
      </c>
      <c r="B6378">
        <v>966860</v>
      </c>
      <c r="C6378">
        <v>996450</v>
      </c>
      <c r="D6378">
        <v>149400</v>
      </c>
      <c r="E6378">
        <v>573300</v>
      </c>
      <c r="F6378" s="4">
        <f t="shared" si="99"/>
        <v>573050</v>
      </c>
    </row>
    <row r="6379" spans="1:6" x14ac:dyDescent="0.3">
      <c r="A6379" t="s">
        <v>7224</v>
      </c>
      <c r="B6379">
        <v>2340220</v>
      </c>
      <c r="C6379">
        <v>0</v>
      </c>
      <c r="D6379">
        <v>2179440</v>
      </c>
      <c r="E6379">
        <v>0</v>
      </c>
      <c r="F6379" s="4">
        <f t="shared" si="99"/>
        <v>726480</v>
      </c>
    </row>
    <row r="6380" spans="1:6" x14ac:dyDescent="0.3">
      <c r="A6380" t="s">
        <v>7225</v>
      </c>
      <c r="B6380">
        <v>2420300</v>
      </c>
      <c r="C6380">
        <v>2092820</v>
      </c>
      <c r="D6380">
        <v>656240</v>
      </c>
      <c r="E6380">
        <v>2075540</v>
      </c>
      <c r="F6380" s="4">
        <f t="shared" si="99"/>
        <v>1608200</v>
      </c>
    </row>
    <row r="6381" spans="1:6" x14ac:dyDescent="0.3">
      <c r="A6381" t="s">
        <v>7226</v>
      </c>
      <c r="B6381">
        <v>502320</v>
      </c>
      <c r="C6381">
        <v>595820</v>
      </c>
      <c r="D6381">
        <v>515790</v>
      </c>
      <c r="E6381">
        <v>502320</v>
      </c>
      <c r="F6381" s="4">
        <f t="shared" si="99"/>
        <v>537976.66666666663</v>
      </c>
    </row>
    <row r="6382" spans="1:6" x14ac:dyDescent="0.3">
      <c r="A6382" t="s">
        <v>7227</v>
      </c>
      <c r="B6382">
        <v>8986480</v>
      </c>
      <c r="C6382">
        <v>0</v>
      </c>
      <c r="D6382">
        <v>0</v>
      </c>
      <c r="E6382">
        <v>0</v>
      </c>
      <c r="F6382" s="4">
        <f t="shared" si="99"/>
        <v>0</v>
      </c>
    </row>
    <row r="6383" spans="1:6" x14ac:dyDescent="0.3">
      <c r="A6383" t="s">
        <v>7228</v>
      </c>
      <c r="B6383">
        <v>1110000</v>
      </c>
      <c r="C6383">
        <v>1044360</v>
      </c>
      <c r="D6383">
        <v>1152060</v>
      </c>
      <c r="E6383">
        <v>1021930</v>
      </c>
      <c r="F6383" s="4">
        <f t="shared" si="99"/>
        <v>1072783.3333333333</v>
      </c>
    </row>
    <row r="6384" spans="1:6" x14ac:dyDescent="0.3">
      <c r="A6384" t="s">
        <v>7229</v>
      </c>
      <c r="B6384">
        <v>2334120</v>
      </c>
      <c r="C6384">
        <v>2449850</v>
      </c>
      <c r="D6384">
        <v>2494420</v>
      </c>
      <c r="E6384">
        <v>2358220</v>
      </c>
      <c r="F6384" s="4">
        <f t="shared" si="99"/>
        <v>2434163.3333333335</v>
      </c>
    </row>
    <row r="6385" spans="1:6" x14ac:dyDescent="0.3">
      <c r="A6385" t="s">
        <v>7230</v>
      </c>
      <c r="B6385">
        <v>612880</v>
      </c>
      <c r="C6385">
        <v>1110000</v>
      </c>
      <c r="D6385">
        <v>518700</v>
      </c>
      <c r="E6385">
        <v>392940</v>
      </c>
      <c r="F6385" s="4">
        <f t="shared" si="99"/>
        <v>673880</v>
      </c>
    </row>
    <row r="6386" spans="1:6" x14ac:dyDescent="0.3">
      <c r="A6386" t="s">
        <v>7231</v>
      </c>
      <c r="B6386">
        <v>0</v>
      </c>
      <c r="C6386">
        <v>0</v>
      </c>
      <c r="D6386">
        <v>730000</v>
      </c>
      <c r="E6386">
        <v>0</v>
      </c>
      <c r="F6386" s="4">
        <f t="shared" si="99"/>
        <v>243333.33333333334</v>
      </c>
    </row>
    <row r="6387" spans="1:6" x14ac:dyDescent="0.3">
      <c r="A6387" t="s">
        <v>7232</v>
      </c>
      <c r="B6387">
        <v>0</v>
      </c>
      <c r="C6387">
        <v>795340</v>
      </c>
      <c r="D6387">
        <v>1135680</v>
      </c>
      <c r="E6387">
        <v>1528580</v>
      </c>
      <c r="F6387" s="4">
        <f t="shared" si="99"/>
        <v>1153200</v>
      </c>
    </row>
    <row r="6388" spans="1:6" x14ac:dyDescent="0.3">
      <c r="A6388" t="s">
        <v>7233</v>
      </c>
      <c r="B6388">
        <v>0</v>
      </c>
      <c r="C6388">
        <v>356880</v>
      </c>
      <c r="D6388">
        <v>1358800</v>
      </c>
      <c r="E6388">
        <v>0</v>
      </c>
      <c r="F6388" s="4">
        <f t="shared" si="99"/>
        <v>571893.33333333337</v>
      </c>
    </row>
    <row r="6389" spans="1:6" x14ac:dyDescent="0.3">
      <c r="A6389" t="s">
        <v>7234</v>
      </c>
      <c r="B6389">
        <v>0</v>
      </c>
      <c r="C6389">
        <v>0</v>
      </c>
      <c r="D6389">
        <v>922560</v>
      </c>
      <c r="E6389">
        <v>469200</v>
      </c>
      <c r="F6389" s="4">
        <f t="shared" si="99"/>
        <v>463920</v>
      </c>
    </row>
    <row r="6390" spans="1:6" x14ac:dyDescent="0.3">
      <c r="A6390" t="s">
        <v>7235</v>
      </c>
      <c r="B6390">
        <v>0</v>
      </c>
      <c r="C6390">
        <v>370000</v>
      </c>
      <c r="D6390">
        <v>515790</v>
      </c>
      <c r="E6390">
        <v>525100</v>
      </c>
      <c r="F6390" s="4">
        <f t="shared" si="99"/>
        <v>470296.66666666669</v>
      </c>
    </row>
    <row r="6391" spans="1:6" x14ac:dyDescent="0.3">
      <c r="A6391" t="s">
        <v>7236</v>
      </c>
      <c r="B6391">
        <v>0</v>
      </c>
      <c r="C6391">
        <v>1977010</v>
      </c>
      <c r="D6391">
        <v>5773300</v>
      </c>
      <c r="E6391">
        <v>7316220</v>
      </c>
      <c r="F6391" s="4">
        <f t="shared" si="99"/>
        <v>5022176.666666667</v>
      </c>
    </row>
    <row r="6392" spans="1:6" x14ac:dyDescent="0.3">
      <c r="A6392" t="s">
        <v>7237</v>
      </c>
      <c r="B6392">
        <v>7640990</v>
      </c>
      <c r="C6392">
        <v>10023420</v>
      </c>
      <c r="D6392">
        <v>25508320</v>
      </c>
      <c r="E6392">
        <v>17065430</v>
      </c>
      <c r="F6392" s="4">
        <f t="shared" si="99"/>
        <v>17532390</v>
      </c>
    </row>
    <row r="6393" spans="1:6" x14ac:dyDescent="0.3">
      <c r="A6393" t="s">
        <v>7238</v>
      </c>
      <c r="B6393">
        <v>3424670</v>
      </c>
      <c r="C6393">
        <v>2193100</v>
      </c>
      <c r="D6393">
        <v>2134990</v>
      </c>
      <c r="E6393">
        <v>2829780</v>
      </c>
      <c r="F6393" s="4">
        <f t="shared" si="99"/>
        <v>2385956.6666666665</v>
      </c>
    </row>
    <row r="6394" spans="1:6" x14ac:dyDescent="0.3">
      <c r="A6394" t="s">
        <v>7239</v>
      </c>
      <c r="B6394">
        <v>1993850</v>
      </c>
      <c r="C6394">
        <v>2802254</v>
      </c>
      <c r="D6394">
        <v>2725830</v>
      </c>
      <c r="E6394">
        <v>2194900</v>
      </c>
      <c r="F6394" s="4">
        <f t="shared" si="99"/>
        <v>2574328</v>
      </c>
    </row>
    <row r="6395" spans="1:6" x14ac:dyDescent="0.3">
      <c r="A6395" t="s">
        <v>7240</v>
      </c>
      <c r="B6395">
        <v>182000</v>
      </c>
      <c r="C6395">
        <v>911590</v>
      </c>
      <c r="D6395">
        <v>239330</v>
      </c>
      <c r="E6395">
        <v>243880</v>
      </c>
      <c r="F6395" s="4">
        <f t="shared" si="99"/>
        <v>464933.33333333331</v>
      </c>
    </row>
    <row r="6396" spans="1:6" x14ac:dyDescent="0.3">
      <c r="A6396" t="s">
        <v>7241</v>
      </c>
      <c r="B6396">
        <v>0</v>
      </c>
      <c r="C6396">
        <v>0</v>
      </c>
      <c r="D6396">
        <v>409500</v>
      </c>
      <c r="E6396">
        <v>431340</v>
      </c>
      <c r="F6396" s="4">
        <f t="shared" si="99"/>
        <v>280280</v>
      </c>
    </row>
    <row r="6397" spans="1:6" x14ac:dyDescent="0.3">
      <c r="A6397" t="s">
        <v>7242</v>
      </c>
      <c r="B6397">
        <v>487000</v>
      </c>
      <c r="C6397">
        <v>0</v>
      </c>
      <c r="D6397">
        <v>2290930</v>
      </c>
      <c r="E6397">
        <v>2061620</v>
      </c>
      <c r="F6397" s="4">
        <f t="shared" si="99"/>
        <v>1450850</v>
      </c>
    </row>
    <row r="6398" spans="1:6" x14ac:dyDescent="0.3">
      <c r="A6398" t="s">
        <v>7243</v>
      </c>
      <c r="B6398">
        <v>2145780</v>
      </c>
      <c r="C6398">
        <v>948220</v>
      </c>
      <c r="D6398">
        <v>1962500</v>
      </c>
      <c r="E6398">
        <v>1330420</v>
      </c>
      <c r="F6398" s="4">
        <f t="shared" si="99"/>
        <v>1413713.3333333333</v>
      </c>
    </row>
    <row r="6399" spans="1:6" x14ac:dyDescent="0.3">
      <c r="A6399" t="s">
        <v>211</v>
      </c>
      <c r="B6399">
        <v>693980</v>
      </c>
      <c r="C6399">
        <v>987680</v>
      </c>
      <c r="D6399">
        <v>1886770</v>
      </c>
      <c r="E6399">
        <v>807480</v>
      </c>
      <c r="F6399" s="4">
        <f t="shared" si="99"/>
        <v>1227310</v>
      </c>
    </row>
    <row r="6400" spans="1:6" x14ac:dyDescent="0.3">
      <c r="A6400" t="s">
        <v>7244</v>
      </c>
      <c r="B6400">
        <v>2287740</v>
      </c>
      <c r="C6400">
        <v>2541200</v>
      </c>
      <c r="D6400">
        <v>3025310</v>
      </c>
      <c r="E6400">
        <v>3313400</v>
      </c>
      <c r="F6400" s="4">
        <f t="shared" si="99"/>
        <v>2959970</v>
      </c>
    </row>
    <row r="6401" spans="1:6" x14ac:dyDescent="0.3">
      <c r="A6401" t="s">
        <v>7245</v>
      </c>
      <c r="B6401">
        <v>6287450</v>
      </c>
      <c r="C6401">
        <v>6668250</v>
      </c>
      <c r="D6401">
        <v>6481020</v>
      </c>
      <c r="E6401">
        <v>6034540</v>
      </c>
      <c r="F6401" s="4">
        <f t="shared" si="99"/>
        <v>6394603.333333333</v>
      </c>
    </row>
    <row r="6402" spans="1:6" x14ac:dyDescent="0.3">
      <c r="A6402" t="s">
        <v>7246</v>
      </c>
      <c r="B6402">
        <v>0</v>
      </c>
      <c r="C6402">
        <v>382200</v>
      </c>
      <c r="D6402">
        <v>477750</v>
      </c>
      <c r="E6402">
        <v>810600</v>
      </c>
      <c r="F6402" s="4">
        <f t="shared" si="99"/>
        <v>556850</v>
      </c>
    </row>
    <row r="6403" spans="1:6" x14ac:dyDescent="0.3">
      <c r="A6403" t="s">
        <v>7247</v>
      </c>
      <c r="B6403">
        <v>2016250</v>
      </c>
      <c r="C6403">
        <v>2633200</v>
      </c>
      <c r="D6403">
        <v>2127890</v>
      </c>
      <c r="E6403">
        <v>2228600</v>
      </c>
      <c r="F6403" s="4">
        <f t="shared" ref="F6403:F6466" si="100">SUM(C6403:E6403)/3</f>
        <v>2329896.6666666665</v>
      </c>
    </row>
    <row r="6404" spans="1:6" x14ac:dyDescent="0.3">
      <c r="A6404" t="s">
        <v>7248</v>
      </c>
      <c r="B6404">
        <v>2459900</v>
      </c>
      <c r="C6404">
        <v>3664700</v>
      </c>
      <c r="D6404">
        <v>3949400</v>
      </c>
      <c r="E6404">
        <v>4256200</v>
      </c>
      <c r="F6404" s="4">
        <f t="shared" si="100"/>
        <v>3956766.6666666665</v>
      </c>
    </row>
    <row r="6405" spans="1:6" x14ac:dyDescent="0.3">
      <c r="A6405" t="s">
        <v>7249</v>
      </c>
      <c r="B6405">
        <v>672150</v>
      </c>
      <c r="C6405">
        <v>2087770</v>
      </c>
      <c r="D6405">
        <v>3533520</v>
      </c>
      <c r="E6405">
        <v>3508950</v>
      </c>
      <c r="F6405" s="4">
        <f t="shared" si="100"/>
        <v>3043413.3333333335</v>
      </c>
    </row>
    <row r="6406" spans="1:6" x14ac:dyDescent="0.3">
      <c r="A6406" t="s">
        <v>7250</v>
      </c>
      <c r="B6406">
        <v>584800</v>
      </c>
      <c r="C6406">
        <v>0</v>
      </c>
      <c r="D6406">
        <v>2599960</v>
      </c>
      <c r="E6406">
        <v>1364000</v>
      </c>
      <c r="F6406" s="4">
        <f t="shared" si="100"/>
        <v>1321320</v>
      </c>
    </row>
    <row r="6407" spans="1:6" x14ac:dyDescent="0.3">
      <c r="A6407" t="s">
        <v>7251</v>
      </c>
      <c r="B6407">
        <v>415870</v>
      </c>
      <c r="C6407">
        <v>230000</v>
      </c>
      <c r="D6407">
        <v>229320</v>
      </c>
      <c r="E6407">
        <v>0</v>
      </c>
      <c r="F6407" s="4">
        <f t="shared" si="100"/>
        <v>153106.66666666666</v>
      </c>
    </row>
    <row r="6408" spans="1:6" x14ac:dyDescent="0.3">
      <c r="A6408" t="s">
        <v>7252</v>
      </c>
      <c r="B6408">
        <v>535000</v>
      </c>
      <c r="C6408">
        <v>1729000</v>
      </c>
      <c r="D6408">
        <v>0</v>
      </c>
      <c r="E6408">
        <v>1100280</v>
      </c>
      <c r="F6408" s="4">
        <f t="shared" si="100"/>
        <v>943093.33333333337</v>
      </c>
    </row>
    <row r="6409" spans="1:6" x14ac:dyDescent="0.3">
      <c r="A6409" t="s">
        <v>7253</v>
      </c>
      <c r="B6409">
        <v>3739190</v>
      </c>
      <c r="C6409">
        <v>6986460</v>
      </c>
      <c r="D6409">
        <v>2177630</v>
      </c>
      <c r="E6409">
        <v>6489480</v>
      </c>
      <c r="F6409" s="4">
        <f t="shared" si="100"/>
        <v>5217856.666666667</v>
      </c>
    </row>
    <row r="6410" spans="1:6" x14ac:dyDescent="0.3">
      <c r="A6410" t="s">
        <v>7254</v>
      </c>
      <c r="B6410">
        <v>985000</v>
      </c>
      <c r="C6410">
        <v>309400</v>
      </c>
      <c r="D6410">
        <v>409500</v>
      </c>
      <c r="E6410">
        <v>734000</v>
      </c>
      <c r="F6410" s="4">
        <f t="shared" si="100"/>
        <v>484300</v>
      </c>
    </row>
    <row r="6411" spans="1:6" x14ac:dyDescent="0.3">
      <c r="A6411" t="s">
        <v>7255</v>
      </c>
      <c r="B6411">
        <v>4249270</v>
      </c>
      <c r="C6411">
        <v>0</v>
      </c>
      <c r="D6411">
        <v>1428700</v>
      </c>
      <c r="E6411">
        <v>5083810</v>
      </c>
      <c r="F6411" s="4">
        <f t="shared" si="100"/>
        <v>2170836.6666666665</v>
      </c>
    </row>
    <row r="6412" spans="1:6" x14ac:dyDescent="0.3">
      <c r="A6412" t="s">
        <v>7256</v>
      </c>
      <c r="B6412">
        <v>0</v>
      </c>
      <c r="C6412">
        <v>1596140</v>
      </c>
      <c r="D6412">
        <v>0</v>
      </c>
      <c r="E6412">
        <v>0</v>
      </c>
      <c r="F6412" s="4">
        <f t="shared" si="100"/>
        <v>532046.66666666663</v>
      </c>
    </row>
    <row r="6413" spans="1:6" x14ac:dyDescent="0.3">
      <c r="A6413" t="s">
        <v>7257</v>
      </c>
      <c r="B6413">
        <v>0</v>
      </c>
      <c r="C6413">
        <v>0</v>
      </c>
      <c r="D6413">
        <v>820000</v>
      </c>
      <c r="E6413">
        <v>0</v>
      </c>
      <c r="F6413" s="4">
        <f t="shared" si="100"/>
        <v>273333.33333333331</v>
      </c>
    </row>
    <row r="6414" spans="1:6" x14ac:dyDescent="0.3">
      <c r="A6414" t="s">
        <v>816</v>
      </c>
      <c r="B6414">
        <v>0</v>
      </c>
      <c r="C6414">
        <v>7374380</v>
      </c>
      <c r="D6414">
        <v>6871930</v>
      </c>
      <c r="E6414">
        <v>5067540</v>
      </c>
      <c r="F6414" s="4">
        <f t="shared" si="100"/>
        <v>6437950</v>
      </c>
    </row>
    <row r="6415" spans="1:6" x14ac:dyDescent="0.3">
      <c r="A6415" t="s">
        <v>7258</v>
      </c>
      <c r="B6415">
        <v>1554480</v>
      </c>
      <c r="C6415">
        <v>2885440</v>
      </c>
      <c r="D6415">
        <v>0</v>
      </c>
      <c r="E6415">
        <v>940130</v>
      </c>
      <c r="F6415" s="4">
        <f t="shared" si="100"/>
        <v>1275190</v>
      </c>
    </row>
    <row r="6416" spans="1:6" x14ac:dyDescent="0.3">
      <c r="A6416" t="s">
        <v>7259</v>
      </c>
      <c r="B6416">
        <v>901200</v>
      </c>
      <c r="C6416">
        <v>760780</v>
      </c>
      <c r="D6416">
        <v>647680</v>
      </c>
      <c r="E6416">
        <v>0</v>
      </c>
      <c r="F6416" s="4">
        <f t="shared" si="100"/>
        <v>469486.66666666669</v>
      </c>
    </row>
    <row r="6417" spans="1:6" x14ac:dyDescent="0.3">
      <c r="A6417" t="s">
        <v>7260</v>
      </c>
      <c r="B6417">
        <v>0</v>
      </c>
      <c r="C6417">
        <v>1279090</v>
      </c>
      <c r="D6417">
        <v>420420</v>
      </c>
      <c r="E6417">
        <v>0</v>
      </c>
      <c r="F6417" s="4">
        <f t="shared" si="100"/>
        <v>566503.33333333337</v>
      </c>
    </row>
    <row r="6418" spans="1:6" x14ac:dyDescent="0.3">
      <c r="A6418" t="s">
        <v>7261</v>
      </c>
      <c r="B6418">
        <v>0</v>
      </c>
      <c r="C6418">
        <v>370000</v>
      </c>
      <c r="D6418">
        <v>251160</v>
      </c>
      <c r="E6418">
        <v>0</v>
      </c>
      <c r="F6418" s="4">
        <f t="shared" si="100"/>
        <v>207053.33333333334</v>
      </c>
    </row>
    <row r="6419" spans="1:6" x14ac:dyDescent="0.3">
      <c r="A6419" t="s">
        <v>7262</v>
      </c>
      <c r="B6419">
        <v>3534350</v>
      </c>
      <c r="C6419">
        <v>3139100</v>
      </c>
      <c r="D6419">
        <v>955500</v>
      </c>
      <c r="E6419">
        <v>3823400</v>
      </c>
      <c r="F6419" s="4">
        <f t="shared" si="100"/>
        <v>2639333.3333333335</v>
      </c>
    </row>
    <row r="6420" spans="1:6" x14ac:dyDescent="0.3">
      <c r="A6420" t="s">
        <v>7263</v>
      </c>
      <c r="B6420">
        <v>2018430</v>
      </c>
      <c r="C6420">
        <v>2567110</v>
      </c>
      <c r="D6420">
        <v>4320450</v>
      </c>
      <c r="E6420">
        <v>7259980</v>
      </c>
      <c r="F6420" s="4">
        <f t="shared" si="100"/>
        <v>4715846.666666667</v>
      </c>
    </row>
    <row r="6421" spans="1:6" x14ac:dyDescent="0.3">
      <c r="A6421" t="s">
        <v>7264</v>
      </c>
      <c r="B6421">
        <v>897800</v>
      </c>
      <c r="C6421">
        <v>900900</v>
      </c>
      <c r="D6421">
        <v>2300590</v>
      </c>
      <c r="E6421">
        <v>1393210</v>
      </c>
      <c r="F6421" s="4">
        <f t="shared" si="100"/>
        <v>1531566.6666666667</v>
      </c>
    </row>
    <row r="6422" spans="1:6" x14ac:dyDescent="0.3">
      <c r="A6422" t="s">
        <v>7265</v>
      </c>
      <c r="B6422">
        <v>2427560</v>
      </c>
      <c r="C6422">
        <v>0</v>
      </c>
      <c r="D6422">
        <v>2543740</v>
      </c>
      <c r="E6422">
        <v>3443670</v>
      </c>
      <c r="F6422" s="4">
        <f t="shared" si="100"/>
        <v>1995803.3333333333</v>
      </c>
    </row>
    <row r="6423" spans="1:6" x14ac:dyDescent="0.3">
      <c r="A6423" t="s">
        <v>7266</v>
      </c>
      <c r="B6423">
        <v>166530</v>
      </c>
      <c r="C6423">
        <v>583940</v>
      </c>
      <c r="D6423">
        <v>149400</v>
      </c>
      <c r="E6423">
        <v>1132200</v>
      </c>
      <c r="F6423" s="4">
        <f t="shared" si="100"/>
        <v>621846.66666666663</v>
      </c>
    </row>
    <row r="6424" spans="1:6" x14ac:dyDescent="0.3">
      <c r="A6424" t="s">
        <v>7267</v>
      </c>
      <c r="B6424">
        <v>688870</v>
      </c>
      <c r="C6424">
        <v>1443260</v>
      </c>
      <c r="D6424">
        <v>1489670</v>
      </c>
      <c r="E6424">
        <v>2416140</v>
      </c>
      <c r="F6424" s="4">
        <f t="shared" si="100"/>
        <v>1783023.3333333333</v>
      </c>
    </row>
    <row r="6425" spans="1:6" x14ac:dyDescent="0.3">
      <c r="A6425" t="s">
        <v>7268</v>
      </c>
      <c r="B6425">
        <v>1145950</v>
      </c>
      <c r="C6425">
        <v>469560</v>
      </c>
      <c r="D6425">
        <v>1436240</v>
      </c>
      <c r="E6425">
        <v>1994320</v>
      </c>
      <c r="F6425" s="4">
        <f t="shared" si="100"/>
        <v>1300040</v>
      </c>
    </row>
    <row r="6426" spans="1:6" x14ac:dyDescent="0.3">
      <c r="A6426" t="s">
        <v>7269</v>
      </c>
      <c r="B6426">
        <v>160000</v>
      </c>
      <c r="C6426">
        <v>966340</v>
      </c>
      <c r="D6426">
        <v>993250</v>
      </c>
      <c r="E6426">
        <v>1217140</v>
      </c>
      <c r="F6426" s="4">
        <f t="shared" si="100"/>
        <v>1058910</v>
      </c>
    </row>
    <row r="6427" spans="1:6" x14ac:dyDescent="0.3">
      <c r="A6427" t="s">
        <v>7270</v>
      </c>
      <c r="B6427">
        <v>2319970</v>
      </c>
      <c r="C6427">
        <v>4180260</v>
      </c>
      <c r="D6427">
        <v>2839600</v>
      </c>
      <c r="E6427">
        <v>4249780</v>
      </c>
      <c r="F6427" s="4">
        <f t="shared" si="100"/>
        <v>3756546.6666666665</v>
      </c>
    </row>
    <row r="6428" spans="1:6" x14ac:dyDescent="0.3">
      <c r="A6428" t="s">
        <v>7271</v>
      </c>
      <c r="B6428">
        <v>230000</v>
      </c>
      <c r="C6428">
        <v>978730</v>
      </c>
      <c r="D6428">
        <v>754470</v>
      </c>
      <c r="E6428">
        <v>1045880</v>
      </c>
      <c r="F6428" s="4">
        <f t="shared" si="100"/>
        <v>926360</v>
      </c>
    </row>
    <row r="6429" spans="1:6" x14ac:dyDescent="0.3">
      <c r="A6429" t="s">
        <v>7272</v>
      </c>
      <c r="B6429">
        <v>1017680</v>
      </c>
      <c r="C6429">
        <v>1936240</v>
      </c>
      <c r="D6429">
        <v>2168460</v>
      </c>
      <c r="E6429">
        <v>3777810</v>
      </c>
      <c r="F6429" s="4">
        <f t="shared" si="100"/>
        <v>2627503.3333333335</v>
      </c>
    </row>
    <row r="6430" spans="1:6" x14ac:dyDescent="0.3">
      <c r="A6430" t="s">
        <v>7273</v>
      </c>
      <c r="B6430">
        <v>859670</v>
      </c>
      <c r="C6430">
        <v>622440</v>
      </c>
      <c r="D6430">
        <v>0</v>
      </c>
      <c r="E6430">
        <v>336000</v>
      </c>
      <c r="F6430" s="4">
        <f t="shared" si="100"/>
        <v>319480</v>
      </c>
    </row>
    <row r="6431" spans="1:6" x14ac:dyDescent="0.3">
      <c r="A6431" t="s">
        <v>7274</v>
      </c>
      <c r="B6431">
        <v>411950</v>
      </c>
      <c r="C6431">
        <v>1329990</v>
      </c>
      <c r="D6431">
        <v>860120</v>
      </c>
      <c r="E6431">
        <v>0</v>
      </c>
      <c r="F6431" s="4">
        <f t="shared" si="100"/>
        <v>730036.66666666663</v>
      </c>
    </row>
    <row r="6432" spans="1:6" x14ac:dyDescent="0.3">
      <c r="A6432" t="s">
        <v>7275</v>
      </c>
      <c r="B6432">
        <v>305000</v>
      </c>
      <c r="C6432">
        <v>8243120</v>
      </c>
      <c r="D6432">
        <v>6730400</v>
      </c>
      <c r="E6432">
        <v>14116560</v>
      </c>
      <c r="F6432" s="4">
        <f t="shared" si="100"/>
        <v>9696693.333333334</v>
      </c>
    </row>
    <row r="6433" spans="1:6" x14ac:dyDescent="0.3">
      <c r="A6433" t="s">
        <v>7276</v>
      </c>
      <c r="B6433">
        <v>1582950</v>
      </c>
      <c r="C6433">
        <v>0</v>
      </c>
      <c r="D6433">
        <v>829920</v>
      </c>
      <c r="E6433">
        <v>593100</v>
      </c>
      <c r="F6433" s="4">
        <f t="shared" si="100"/>
        <v>474340</v>
      </c>
    </row>
    <row r="6434" spans="1:6" x14ac:dyDescent="0.3">
      <c r="A6434" t="s">
        <v>7277</v>
      </c>
      <c r="B6434">
        <v>3523150</v>
      </c>
      <c r="C6434">
        <v>2206640</v>
      </c>
      <c r="D6434">
        <v>2052460</v>
      </c>
      <c r="E6434">
        <v>4268650</v>
      </c>
      <c r="F6434" s="4">
        <f t="shared" si="100"/>
        <v>2842583.3333333335</v>
      </c>
    </row>
    <row r="6435" spans="1:6" x14ac:dyDescent="0.3">
      <c r="A6435" t="s">
        <v>7278</v>
      </c>
      <c r="B6435">
        <v>542200</v>
      </c>
      <c r="C6435">
        <v>3300180</v>
      </c>
      <c r="D6435">
        <v>2643310</v>
      </c>
      <c r="E6435">
        <v>0</v>
      </c>
      <c r="F6435" s="4">
        <f t="shared" si="100"/>
        <v>1981163.3333333333</v>
      </c>
    </row>
    <row r="6436" spans="1:6" x14ac:dyDescent="0.3">
      <c r="A6436" t="s">
        <v>7279</v>
      </c>
      <c r="B6436">
        <v>0</v>
      </c>
      <c r="C6436">
        <v>1276360</v>
      </c>
      <c r="D6436">
        <v>0</v>
      </c>
      <c r="E6436">
        <v>1508660</v>
      </c>
      <c r="F6436" s="4">
        <f t="shared" si="100"/>
        <v>928340</v>
      </c>
    </row>
    <row r="6437" spans="1:6" x14ac:dyDescent="0.3">
      <c r="A6437" t="s">
        <v>7280</v>
      </c>
      <c r="B6437">
        <v>1013000</v>
      </c>
      <c r="C6437">
        <v>0</v>
      </c>
      <c r="D6437">
        <v>234600</v>
      </c>
      <c r="E6437">
        <v>229320</v>
      </c>
      <c r="F6437" s="4">
        <f t="shared" si="100"/>
        <v>154640</v>
      </c>
    </row>
    <row r="6438" spans="1:6" x14ac:dyDescent="0.3">
      <c r="A6438" t="s">
        <v>7281</v>
      </c>
      <c r="B6438">
        <v>3206550</v>
      </c>
      <c r="C6438">
        <v>305000</v>
      </c>
      <c r="D6438">
        <v>1870960</v>
      </c>
      <c r="E6438">
        <v>1683500</v>
      </c>
      <c r="F6438" s="4">
        <f t="shared" si="100"/>
        <v>1286486.6666666667</v>
      </c>
    </row>
    <row r="6439" spans="1:6" x14ac:dyDescent="0.3">
      <c r="A6439" t="s">
        <v>7282</v>
      </c>
      <c r="B6439">
        <v>1556100</v>
      </c>
      <c r="C6439">
        <v>0</v>
      </c>
      <c r="D6439">
        <v>1193100</v>
      </c>
      <c r="E6439">
        <v>840900</v>
      </c>
      <c r="F6439" s="4">
        <f t="shared" si="100"/>
        <v>678000</v>
      </c>
    </row>
    <row r="6440" spans="1:6" x14ac:dyDescent="0.3">
      <c r="A6440" t="s">
        <v>7283</v>
      </c>
      <c r="B6440">
        <v>3205650</v>
      </c>
      <c r="C6440">
        <v>2285920</v>
      </c>
      <c r="D6440">
        <v>2973880</v>
      </c>
      <c r="E6440">
        <v>2371460</v>
      </c>
      <c r="F6440" s="4">
        <f t="shared" si="100"/>
        <v>2543753.3333333335</v>
      </c>
    </row>
    <row r="6441" spans="1:6" x14ac:dyDescent="0.3">
      <c r="A6441" t="s">
        <v>7284</v>
      </c>
      <c r="B6441">
        <v>1101800</v>
      </c>
      <c r="C6441">
        <v>647200</v>
      </c>
      <c r="D6441">
        <v>0</v>
      </c>
      <c r="E6441">
        <v>961000</v>
      </c>
      <c r="F6441" s="4">
        <f t="shared" si="100"/>
        <v>536066.66666666663</v>
      </c>
    </row>
    <row r="6442" spans="1:6" x14ac:dyDescent="0.3">
      <c r="A6442" t="s">
        <v>7285</v>
      </c>
      <c r="B6442">
        <v>1851250</v>
      </c>
      <c r="C6442">
        <v>3342200</v>
      </c>
      <c r="D6442">
        <v>4170300</v>
      </c>
      <c r="E6442">
        <v>5622740</v>
      </c>
      <c r="F6442" s="4">
        <f t="shared" si="100"/>
        <v>4378413.333333333</v>
      </c>
    </row>
    <row r="6443" spans="1:6" x14ac:dyDescent="0.3">
      <c r="A6443" t="s">
        <v>7286</v>
      </c>
      <c r="B6443">
        <v>789880</v>
      </c>
      <c r="C6443">
        <v>876780</v>
      </c>
      <c r="D6443">
        <v>1770800</v>
      </c>
      <c r="E6443">
        <v>546160</v>
      </c>
      <c r="F6443" s="4">
        <f t="shared" si="100"/>
        <v>1064580</v>
      </c>
    </row>
    <row r="6444" spans="1:6" x14ac:dyDescent="0.3">
      <c r="A6444" t="s">
        <v>7287</v>
      </c>
      <c r="B6444">
        <v>855400</v>
      </c>
      <c r="C6444">
        <v>475020</v>
      </c>
      <c r="D6444">
        <v>0</v>
      </c>
      <c r="E6444">
        <v>0</v>
      </c>
      <c r="F6444" s="4">
        <f t="shared" si="100"/>
        <v>158340</v>
      </c>
    </row>
    <row r="6445" spans="1:6" x14ac:dyDescent="0.3">
      <c r="A6445" t="s">
        <v>7288</v>
      </c>
      <c r="B6445">
        <v>2590310</v>
      </c>
      <c r="C6445">
        <v>3537530</v>
      </c>
      <c r="D6445">
        <v>5223040</v>
      </c>
      <c r="E6445">
        <v>2409400</v>
      </c>
      <c r="F6445" s="4">
        <f t="shared" si="100"/>
        <v>3723323.3333333335</v>
      </c>
    </row>
    <row r="6446" spans="1:6" x14ac:dyDescent="0.3">
      <c r="A6446" t="s">
        <v>7289</v>
      </c>
      <c r="B6446">
        <v>0</v>
      </c>
      <c r="C6446">
        <v>1139120</v>
      </c>
      <c r="D6446">
        <v>312800</v>
      </c>
      <c r="E6446">
        <v>0</v>
      </c>
      <c r="F6446" s="4">
        <f t="shared" si="100"/>
        <v>483973.33333333331</v>
      </c>
    </row>
    <row r="6447" spans="1:6" x14ac:dyDescent="0.3">
      <c r="A6447" t="s">
        <v>7290</v>
      </c>
      <c r="B6447">
        <v>0</v>
      </c>
      <c r="C6447">
        <v>473700</v>
      </c>
      <c r="D6447">
        <v>1303200</v>
      </c>
      <c r="E6447">
        <v>0</v>
      </c>
      <c r="F6447" s="4">
        <f t="shared" si="100"/>
        <v>592300</v>
      </c>
    </row>
    <row r="6448" spans="1:6" x14ac:dyDescent="0.3">
      <c r="A6448" t="s">
        <v>7291</v>
      </c>
      <c r="B6448">
        <v>561350</v>
      </c>
      <c r="C6448">
        <v>581490</v>
      </c>
      <c r="D6448">
        <v>296660</v>
      </c>
      <c r="E6448">
        <v>286650</v>
      </c>
      <c r="F6448" s="4">
        <f t="shared" si="100"/>
        <v>388266.66666666669</v>
      </c>
    </row>
    <row r="6449" spans="1:6" x14ac:dyDescent="0.3">
      <c r="A6449" t="s">
        <v>7292</v>
      </c>
      <c r="B6449">
        <v>6088920</v>
      </c>
      <c r="C6449">
        <v>6883580</v>
      </c>
      <c r="D6449">
        <v>7294930</v>
      </c>
      <c r="E6449">
        <v>3235940</v>
      </c>
      <c r="F6449" s="4">
        <f t="shared" si="100"/>
        <v>5804816.666666667</v>
      </c>
    </row>
    <row r="6450" spans="1:6" x14ac:dyDescent="0.3">
      <c r="A6450" t="s">
        <v>7293</v>
      </c>
      <c r="B6450">
        <v>992960</v>
      </c>
      <c r="C6450">
        <v>491400</v>
      </c>
      <c r="D6450">
        <v>604240</v>
      </c>
      <c r="E6450">
        <v>1126140</v>
      </c>
      <c r="F6450" s="4">
        <f t="shared" si="100"/>
        <v>740593.33333333337</v>
      </c>
    </row>
    <row r="6451" spans="1:6" x14ac:dyDescent="0.3">
      <c r="A6451" t="s">
        <v>7294</v>
      </c>
      <c r="B6451">
        <v>286650</v>
      </c>
      <c r="C6451">
        <v>309400</v>
      </c>
      <c r="D6451">
        <v>1483300</v>
      </c>
      <c r="E6451">
        <v>1076000</v>
      </c>
      <c r="F6451" s="4">
        <f t="shared" si="100"/>
        <v>956233.33333333337</v>
      </c>
    </row>
    <row r="6452" spans="1:6" x14ac:dyDescent="0.3">
      <c r="A6452" t="s">
        <v>310</v>
      </c>
      <c r="B6452">
        <v>626000</v>
      </c>
      <c r="C6452">
        <v>602600</v>
      </c>
      <c r="D6452">
        <v>1008750</v>
      </c>
      <c r="E6452">
        <v>0</v>
      </c>
      <c r="F6452" s="4">
        <f t="shared" si="100"/>
        <v>537116.66666666663</v>
      </c>
    </row>
    <row r="6453" spans="1:6" x14ac:dyDescent="0.3">
      <c r="A6453" t="s">
        <v>7295</v>
      </c>
      <c r="B6453">
        <v>4338740</v>
      </c>
      <c r="C6453">
        <v>2358920</v>
      </c>
      <c r="D6453">
        <v>5111206</v>
      </c>
      <c r="E6453">
        <v>5873460</v>
      </c>
      <c r="F6453" s="4">
        <f t="shared" si="100"/>
        <v>4447862</v>
      </c>
    </row>
    <row r="6454" spans="1:6" x14ac:dyDescent="0.3">
      <c r="A6454" t="s">
        <v>7296</v>
      </c>
      <c r="B6454">
        <v>766220</v>
      </c>
      <c r="C6454">
        <v>668240</v>
      </c>
      <c r="D6454">
        <v>2162160</v>
      </c>
      <c r="E6454">
        <v>402000</v>
      </c>
      <c r="F6454" s="4">
        <f t="shared" si="100"/>
        <v>1077466.6666666667</v>
      </c>
    </row>
    <row r="6455" spans="1:6" x14ac:dyDescent="0.3">
      <c r="A6455" t="s">
        <v>7297</v>
      </c>
      <c r="B6455">
        <v>1168440</v>
      </c>
      <c r="C6455">
        <v>715260</v>
      </c>
      <c r="D6455">
        <v>1153880</v>
      </c>
      <c r="E6455">
        <v>1630280</v>
      </c>
      <c r="F6455" s="4">
        <f t="shared" si="100"/>
        <v>1166473.3333333333</v>
      </c>
    </row>
    <row r="6456" spans="1:6" x14ac:dyDescent="0.3">
      <c r="A6456" t="s">
        <v>7298</v>
      </c>
      <c r="B6456">
        <v>2021340</v>
      </c>
      <c r="C6456">
        <v>2254100</v>
      </c>
      <c r="D6456">
        <v>2324400</v>
      </c>
      <c r="E6456">
        <v>3573190</v>
      </c>
      <c r="F6456" s="4">
        <f t="shared" si="100"/>
        <v>2717230</v>
      </c>
    </row>
    <row r="6457" spans="1:6" x14ac:dyDescent="0.3">
      <c r="A6457" t="s">
        <v>7299</v>
      </c>
      <c r="B6457">
        <v>256000</v>
      </c>
      <c r="C6457">
        <v>1017280</v>
      </c>
      <c r="D6457">
        <v>1422380</v>
      </c>
      <c r="E6457">
        <v>1643700</v>
      </c>
      <c r="F6457" s="4">
        <f t="shared" si="100"/>
        <v>1361120</v>
      </c>
    </row>
    <row r="6458" spans="1:6" x14ac:dyDescent="0.3">
      <c r="A6458" t="s">
        <v>7300</v>
      </c>
      <c r="B6458">
        <v>143780</v>
      </c>
      <c r="C6458">
        <v>400400</v>
      </c>
      <c r="D6458">
        <v>214760</v>
      </c>
      <c r="E6458">
        <v>449360</v>
      </c>
      <c r="F6458" s="4">
        <f t="shared" si="100"/>
        <v>354840</v>
      </c>
    </row>
    <row r="6459" spans="1:6" x14ac:dyDescent="0.3">
      <c r="A6459" t="s">
        <v>7301</v>
      </c>
      <c r="B6459">
        <v>6189630</v>
      </c>
      <c r="C6459">
        <v>6433840</v>
      </c>
      <c r="D6459">
        <v>9203680</v>
      </c>
      <c r="E6459">
        <v>14227940</v>
      </c>
      <c r="F6459" s="4">
        <f t="shared" si="100"/>
        <v>9955153.333333334</v>
      </c>
    </row>
    <row r="6460" spans="1:6" x14ac:dyDescent="0.3">
      <c r="A6460" t="s">
        <v>7302</v>
      </c>
      <c r="B6460">
        <v>1365000</v>
      </c>
      <c r="C6460">
        <v>6366360</v>
      </c>
      <c r="D6460">
        <v>0</v>
      </c>
      <c r="E6460">
        <v>2372200</v>
      </c>
      <c r="F6460" s="4">
        <f t="shared" si="100"/>
        <v>2912853.3333333335</v>
      </c>
    </row>
    <row r="6461" spans="1:6" x14ac:dyDescent="0.3">
      <c r="A6461" t="s">
        <v>7303</v>
      </c>
      <c r="B6461">
        <v>3426560</v>
      </c>
      <c r="C6461">
        <v>4931710</v>
      </c>
      <c r="D6461">
        <v>2550830</v>
      </c>
      <c r="E6461">
        <v>2242000</v>
      </c>
      <c r="F6461" s="4">
        <f t="shared" si="100"/>
        <v>3241513.3333333335</v>
      </c>
    </row>
    <row r="6462" spans="1:6" x14ac:dyDescent="0.3">
      <c r="A6462" t="s">
        <v>7304</v>
      </c>
      <c r="B6462">
        <v>0</v>
      </c>
      <c r="C6462">
        <v>3394300</v>
      </c>
      <c r="D6462">
        <v>3700000</v>
      </c>
      <c r="E6462">
        <v>274820</v>
      </c>
      <c r="F6462" s="4">
        <f t="shared" si="100"/>
        <v>2456373.3333333335</v>
      </c>
    </row>
    <row r="6463" spans="1:6" x14ac:dyDescent="0.3">
      <c r="A6463" t="s">
        <v>7305</v>
      </c>
      <c r="B6463">
        <v>1521540</v>
      </c>
      <c r="C6463">
        <v>300300</v>
      </c>
      <c r="D6463">
        <v>394030</v>
      </c>
      <c r="E6463">
        <v>0</v>
      </c>
      <c r="F6463" s="4">
        <f t="shared" si="100"/>
        <v>231443.33333333334</v>
      </c>
    </row>
    <row r="6464" spans="1:6" x14ac:dyDescent="0.3">
      <c r="A6464" t="s">
        <v>212</v>
      </c>
      <c r="B6464">
        <v>1743930</v>
      </c>
      <c r="C6464">
        <v>688340</v>
      </c>
      <c r="D6464">
        <v>1114280</v>
      </c>
      <c r="E6464">
        <v>2230350</v>
      </c>
      <c r="F6464" s="4">
        <f t="shared" si="100"/>
        <v>1344323.3333333333</v>
      </c>
    </row>
    <row r="6465" spans="1:6" x14ac:dyDescent="0.3">
      <c r="A6465" t="s">
        <v>7306</v>
      </c>
      <c r="B6465">
        <v>3933640</v>
      </c>
      <c r="C6465">
        <v>2939640</v>
      </c>
      <c r="D6465">
        <v>2338700</v>
      </c>
      <c r="E6465">
        <v>3174700</v>
      </c>
      <c r="F6465" s="4">
        <f t="shared" si="100"/>
        <v>2817680</v>
      </c>
    </row>
    <row r="6466" spans="1:6" x14ac:dyDescent="0.3">
      <c r="A6466" t="s">
        <v>7307</v>
      </c>
      <c r="B6466">
        <v>230000</v>
      </c>
      <c r="C6466">
        <v>0</v>
      </c>
      <c r="D6466">
        <v>793920</v>
      </c>
      <c r="E6466">
        <v>1054600</v>
      </c>
      <c r="F6466" s="4">
        <f t="shared" si="100"/>
        <v>616173.33333333337</v>
      </c>
    </row>
    <row r="6467" spans="1:6" x14ac:dyDescent="0.3">
      <c r="A6467" t="s">
        <v>7308</v>
      </c>
      <c r="B6467">
        <v>0</v>
      </c>
      <c r="C6467">
        <v>2683450</v>
      </c>
      <c r="D6467">
        <v>2483720</v>
      </c>
      <c r="E6467">
        <v>2066850</v>
      </c>
      <c r="F6467" s="4">
        <f t="shared" ref="F6467:F6530" si="101">SUM(C6467:E6467)/3</f>
        <v>2411340</v>
      </c>
    </row>
    <row r="6468" spans="1:6" x14ac:dyDescent="0.3">
      <c r="A6468" t="s">
        <v>7309</v>
      </c>
      <c r="B6468">
        <v>7054320</v>
      </c>
      <c r="C6468">
        <v>6429740</v>
      </c>
      <c r="D6468">
        <v>6315400</v>
      </c>
      <c r="E6468">
        <v>7294560</v>
      </c>
      <c r="F6468" s="4">
        <f t="shared" si="101"/>
        <v>6679900</v>
      </c>
    </row>
    <row r="6469" spans="1:6" x14ac:dyDescent="0.3">
      <c r="A6469" t="s">
        <v>7310</v>
      </c>
      <c r="B6469">
        <v>370000</v>
      </c>
      <c r="C6469">
        <v>370000</v>
      </c>
      <c r="D6469">
        <v>371280</v>
      </c>
      <c r="E6469">
        <v>386000</v>
      </c>
      <c r="F6469" s="4">
        <f t="shared" si="101"/>
        <v>375760</v>
      </c>
    </row>
    <row r="6470" spans="1:6" x14ac:dyDescent="0.3">
      <c r="A6470" t="s">
        <v>7311</v>
      </c>
      <c r="B6470">
        <v>0</v>
      </c>
      <c r="C6470">
        <v>931840</v>
      </c>
      <c r="D6470">
        <v>913640</v>
      </c>
      <c r="E6470">
        <v>0</v>
      </c>
      <c r="F6470" s="4">
        <f t="shared" si="101"/>
        <v>615160</v>
      </c>
    </row>
    <row r="6471" spans="1:6" x14ac:dyDescent="0.3">
      <c r="A6471" t="s">
        <v>7312</v>
      </c>
      <c r="B6471">
        <v>2590030</v>
      </c>
      <c r="C6471">
        <v>0</v>
      </c>
      <c r="D6471">
        <v>2986940</v>
      </c>
      <c r="E6471">
        <v>4792340</v>
      </c>
      <c r="F6471" s="4">
        <f t="shared" si="101"/>
        <v>2593093.3333333335</v>
      </c>
    </row>
    <row r="6472" spans="1:6" x14ac:dyDescent="0.3">
      <c r="A6472" t="s">
        <v>7313</v>
      </c>
      <c r="B6472">
        <v>622440</v>
      </c>
      <c r="C6472">
        <v>595140</v>
      </c>
      <c r="D6472">
        <v>234600</v>
      </c>
      <c r="E6472">
        <v>386000</v>
      </c>
      <c r="F6472" s="4">
        <f t="shared" si="101"/>
        <v>405246.66666666669</v>
      </c>
    </row>
    <row r="6473" spans="1:6" x14ac:dyDescent="0.3">
      <c r="A6473" t="s">
        <v>7314</v>
      </c>
      <c r="B6473">
        <v>829300</v>
      </c>
      <c r="C6473">
        <v>2193440</v>
      </c>
      <c r="D6473">
        <v>1056000</v>
      </c>
      <c r="E6473">
        <v>807170</v>
      </c>
      <c r="F6473" s="4">
        <f t="shared" si="101"/>
        <v>1352203.3333333333</v>
      </c>
    </row>
    <row r="6474" spans="1:6" x14ac:dyDescent="0.3">
      <c r="A6474" t="s">
        <v>7315</v>
      </c>
      <c r="B6474">
        <v>0</v>
      </c>
      <c r="C6474">
        <v>0</v>
      </c>
      <c r="D6474">
        <v>1093190</v>
      </c>
      <c r="E6474">
        <v>0</v>
      </c>
      <c r="F6474" s="4">
        <f t="shared" si="101"/>
        <v>364396.66666666669</v>
      </c>
    </row>
    <row r="6475" spans="1:6" x14ac:dyDescent="0.3">
      <c r="A6475" t="s">
        <v>7316</v>
      </c>
      <c r="B6475">
        <v>0</v>
      </c>
      <c r="C6475">
        <v>754000</v>
      </c>
      <c r="D6475">
        <v>568900</v>
      </c>
      <c r="E6475">
        <v>810180</v>
      </c>
      <c r="F6475" s="4">
        <f t="shared" si="101"/>
        <v>711026.66666666663</v>
      </c>
    </row>
    <row r="6476" spans="1:6" x14ac:dyDescent="0.3">
      <c r="A6476" t="s">
        <v>7317</v>
      </c>
      <c r="B6476">
        <v>1834560</v>
      </c>
      <c r="C6476">
        <v>1443800</v>
      </c>
      <c r="D6476">
        <v>2307760</v>
      </c>
      <c r="E6476">
        <v>1026480</v>
      </c>
      <c r="F6476" s="4">
        <f t="shared" si="101"/>
        <v>1592680</v>
      </c>
    </row>
    <row r="6477" spans="1:6" x14ac:dyDescent="0.3">
      <c r="A6477" t="s">
        <v>7318</v>
      </c>
      <c r="B6477">
        <v>994200</v>
      </c>
      <c r="C6477">
        <v>0</v>
      </c>
      <c r="D6477">
        <v>0</v>
      </c>
      <c r="E6477">
        <v>0</v>
      </c>
      <c r="F6477" s="4">
        <f t="shared" si="101"/>
        <v>0</v>
      </c>
    </row>
    <row r="6478" spans="1:6" x14ac:dyDescent="0.3">
      <c r="A6478" t="s">
        <v>7319</v>
      </c>
      <c r="B6478">
        <v>571950</v>
      </c>
      <c r="C6478">
        <v>0</v>
      </c>
      <c r="D6478">
        <v>0</v>
      </c>
      <c r="E6478">
        <v>0</v>
      </c>
      <c r="F6478" s="4">
        <f t="shared" si="101"/>
        <v>0</v>
      </c>
    </row>
    <row r="6479" spans="1:6" x14ac:dyDescent="0.3">
      <c r="A6479" t="s">
        <v>7320</v>
      </c>
      <c r="B6479">
        <v>796250</v>
      </c>
      <c r="C6479">
        <v>563290</v>
      </c>
      <c r="D6479">
        <v>0</v>
      </c>
      <c r="E6479">
        <v>239330</v>
      </c>
      <c r="F6479" s="4">
        <f t="shared" si="101"/>
        <v>267540</v>
      </c>
    </row>
    <row r="6480" spans="1:6" x14ac:dyDescent="0.3">
      <c r="A6480" t="s">
        <v>7321</v>
      </c>
      <c r="B6480">
        <v>411950</v>
      </c>
      <c r="C6480">
        <v>473950</v>
      </c>
      <c r="D6480">
        <v>0</v>
      </c>
      <c r="E6480">
        <v>0</v>
      </c>
      <c r="F6480" s="4">
        <f t="shared" si="101"/>
        <v>157983.33333333334</v>
      </c>
    </row>
    <row r="6481" spans="1:6" x14ac:dyDescent="0.3">
      <c r="A6481" t="s">
        <v>7322</v>
      </c>
      <c r="B6481">
        <v>682500</v>
      </c>
      <c r="C6481">
        <v>0</v>
      </c>
      <c r="D6481">
        <v>1365000</v>
      </c>
      <c r="E6481">
        <v>820000</v>
      </c>
      <c r="F6481" s="4">
        <f t="shared" si="101"/>
        <v>728333.33333333337</v>
      </c>
    </row>
    <row r="6482" spans="1:6" x14ac:dyDescent="0.3">
      <c r="A6482" t="s">
        <v>7323</v>
      </c>
      <c r="B6482">
        <v>4538680</v>
      </c>
      <c r="C6482">
        <v>4134660</v>
      </c>
      <c r="D6482">
        <v>2799768</v>
      </c>
      <c r="E6482">
        <v>4026380</v>
      </c>
      <c r="F6482" s="4">
        <f t="shared" si="101"/>
        <v>3653602.6666666665</v>
      </c>
    </row>
    <row r="6483" spans="1:6" x14ac:dyDescent="0.3">
      <c r="A6483" t="s">
        <v>293</v>
      </c>
      <c r="B6483">
        <v>8398860</v>
      </c>
      <c r="C6483">
        <v>8876170</v>
      </c>
      <c r="D6483">
        <v>5377620</v>
      </c>
      <c r="E6483">
        <v>6257440</v>
      </c>
      <c r="F6483" s="4">
        <f t="shared" si="101"/>
        <v>6837076.666666667</v>
      </c>
    </row>
    <row r="6484" spans="1:6" x14ac:dyDescent="0.3">
      <c r="A6484" t="s">
        <v>7324</v>
      </c>
      <c r="B6484">
        <v>370000</v>
      </c>
      <c r="C6484">
        <v>8306400</v>
      </c>
      <c r="D6484">
        <v>7621200</v>
      </c>
      <c r="E6484">
        <v>0</v>
      </c>
      <c r="F6484" s="4">
        <f t="shared" si="101"/>
        <v>5309200</v>
      </c>
    </row>
    <row r="6485" spans="1:6" x14ac:dyDescent="0.3">
      <c r="A6485" t="s">
        <v>7325</v>
      </c>
      <c r="B6485">
        <v>0</v>
      </c>
      <c r="C6485">
        <v>0</v>
      </c>
      <c r="D6485">
        <v>2043460</v>
      </c>
      <c r="E6485">
        <v>2208800</v>
      </c>
      <c r="F6485" s="4">
        <f t="shared" si="101"/>
        <v>1417420</v>
      </c>
    </row>
    <row r="6486" spans="1:6" x14ac:dyDescent="0.3">
      <c r="A6486" t="s">
        <v>7326</v>
      </c>
      <c r="B6486">
        <v>2356730</v>
      </c>
      <c r="C6486">
        <v>3421140</v>
      </c>
      <c r="D6486">
        <v>6549750</v>
      </c>
      <c r="E6486">
        <v>5589040</v>
      </c>
      <c r="F6486" s="4">
        <f t="shared" si="101"/>
        <v>5186643.333333333</v>
      </c>
    </row>
    <row r="6487" spans="1:6" x14ac:dyDescent="0.3">
      <c r="A6487" t="s">
        <v>7327</v>
      </c>
      <c r="B6487">
        <v>0</v>
      </c>
      <c r="C6487">
        <v>657580</v>
      </c>
      <c r="D6487">
        <v>0</v>
      </c>
      <c r="E6487">
        <v>1156320</v>
      </c>
      <c r="F6487" s="4">
        <f t="shared" si="101"/>
        <v>604633.33333333337</v>
      </c>
    </row>
    <row r="6488" spans="1:6" x14ac:dyDescent="0.3">
      <c r="A6488" t="s">
        <v>7328</v>
      </c>
      <c r="B6488">
        <v>2304090</v>
      </c>
      <c r="C6488">
        <v>2204930</v>
      </c>
      <c r="D6488">
        <v>2000000</v>
      </c>
      <c r="E6488">
        <v>7899000</v>
      </c>
      <c r="F6488" s="4">
        <f t="shared" si="101"/>
        <v>4034643.3333333335</v>
      </c>
    </row>
    <row r="6489" spans="1:6" x14ac:dyDescent="0.3">
      <c r="A6489" t="s">
        <v>7329</v>
      </c>
      <c r="B6489">
        <v>2188930</v>
      </c>
      <c r="C6489">
        <v>0</v>
      </c>
      <c r="D6489">
        <v>2145940</v>
      </c>
      <c r="E6489">
        <v>2003780</v>
      </c>
      <c r="F6489" s="4">
        <f t="shared" si="101"/>
        <v>1383240</v>
      </c>
    </row>
    <row r="6490" spans="1:6" x14ac:dyDescent="0.3">
      <c r="A6490" t="s">
        <v>7330</v>
      </c>
      <c r="B6490">
        <v>349440</v>
      </c>
      <c r="C6490">
        <v>3462890</v>
      </c>
      <c r="D6490">
        <v>810810</v>
      </c>
      <c r="E6490">
        <v>1476810</v>
      </c>
      <c r="F6490" s="4">
        <f t="shared" si="101"/>
        <v>1916836.6666666667</v>
      </c>
    </row>
    <row r="6491" spans="1:6" x14ac:dyDescent="0.3">
      <c r="A6491" t="s">
        <v>7331</v>
      </c>
      <c r="B6491">
        <v>305600</v>
      </c>
      <c r="C6491">
        <v>0</v>
      </c>
      <c r="D6491">
        <v>251160</v>
      </c>
      <c r="E6491">
        <v>2121900</v>
      </c>
      <c r="F6491" s="4">
        <f t="shared" si="101"/>
        <v>791020</v>
      </c>
    </row>
    <row r="6492" spans="1:6" x14ac:dyDescent="0.3">
      <c r="A6492" t="s">
        <v>7332</v>
      </c>
      <c r="B6492">
        <v>0</v>
      </c>
      <c r="C6492">
        <v>0</v>
      </c>
      <c r="D6492">
        <v>1537720</v>
      </c>
      <c r="E6492">
        <v>1034760</v>
      </c>
      <c r="F6492" s="4">
        <f t="shared" si="101"/>
        <v>857493.33333333337</v>
      </c>
    </row>
    <row r="6493" spans="1:6" x14ac:dyDescent="0.3">
      <c r="A6493" t="s">
        <v>7333</v>
      </c>
      <c r="B6493">
        <v>740000</v>
      </c>
      <c r="C6493">
        <v>0</v>
      </c>
      <c r="D6493">
        <v>2291200</v>
      </c>
      <c r="E6493">
        <v>386000</v>
      </c>
      <c r="F6493" s="4">
        <f t="shared" si="101"/>
        <v>892400</v>
      </c>
    </row>
    <row r="6494" spans="1:6" x14ac:dyDescent="0.3">
      <c r="A6494" t="s">
        <v>7334</v>
      </c>
      <c r="B6494">
        <v>0</v>
      </c>
      <c r="C6494">
        <v>0</v>
      </c>
      <c r="D6494">
        <v>1210880</v>
      </c>
      <c r="E6494">
        <v>1687000</v>
      </c>
      <c r="F6494" s="4">
        <f t="shared" si="101"/>
        <v>965960</v>
      </c>
    </row>
    <row r="6495" spans="1:6" x14ac:dyDescent="0.3">
      <c r="A6495" t="s">
        <v>7335</v>
      </c>
      <c r="B6495">
        <v>0</v>
      </c>
      <c r="C6495">
        <v>0</v>
      </c>
      <c r="D6495">
        <v>2080600</v>
      </c>
      <c r="E6495">
        <v>0</v>
      </c>
      <c r="F6495" s="4">
        <f t="shared" si="101"/>
        <v>693533.33333333337</v>
      </c>
    </row>
    <row r="6496" spans="1:6" x14ac:dyDescent="0.3">
      <c r="A6496" t="s">
        <v>7336</v>
      </c>
      <c r="B6496">
        <v>247520</v>
      </c>
      <c r="C6496">
        <v>364000</v>
      </c>
      <c r="D6496">
        <v>260260</v>
      </c>
      <c r="E6496">
        <v>0</v>
      </c>
      <c r="F6496" s="4">
        <f t="shared" si="101"/>
        <v>208086.66666666666</v>
      </c>
    </row>
    <row r="6497" spans="1:6" x14ac:dyDescent="0.3">
      <c r="A6497" t="s">
        <v>7337</v>
      </c>
      <c r="B6497">
        <v>2111210</v>
      </c>
      <c r="C6497">
        <v>5102340</v>
      </c>
      <c r="D6497">
        <v>2913040</v>
      </c>
      <c r="E6497">
        <v>3231420</v>
      </c>
      <c r="F6497" s="4">
        <f t="shared" si="101"/>
        <v>3748933.3333333335</v>
      </c>
    </row>
    <row r="6498" spans="1:6" x14ac:dyDescent="0.3">
      <c r="A6498" t="s">
        <v>7338</v>
      </c>
      <c r="B6498">
        <v>0</v>
      </c>
      <c r="C6498">
        <v>18068950</v>
      </c>
      <c r="D6498">
        <v>7872230</v>
      </c>
      <c r="E6498">
        <v>11660560</v>
      </c>
      <c r="F6498" s="4">
        <f t="shared" si="101"/>
        <v>12533913.333333334</v>
      </c>
    </row>
    <row r="6499" spans="1:6" x14ac:dyDescent="0.3">
      <c r="A6499" t="s">
        <v>7339</v>
      </c>
      <c r="B6499">
        <v>22988260</v>
      </c>
      <c r="C6499">
        <v>22942740</v>
      </c>
      <c r="D6499">
        <v>23847330</v>
      </c>
      <c r="E6499">
        <v>33216120</v>
      </c>
      <c r="F6499" s="4">
        <f t="shared" si="101"/>
        <v>26668730</v>
      </c>
    </row>
    <row r="6500" spans="1:6" x14ac:dyDescent="0.3">
      <c r="A6500" t="s">
        <v>7340</v>
      </c>
      <c r="B6500">
        <v>3867700</v>
      </c>
      <c r="C6500">
        <v>7112900</v>
      </c>
      <c r="D6500">
        <v>4734500</v>
      </c>
      <c r="E6500">
        <v>10507280</v>
      </c>
      <c r="F6500" s="4">
        <f t="shared" si="101"/>
        <v>7451560</v>
      </c>
    </row>
    <row r="6501" spans="1:6" x14ac:dyDescent="0.3">
      <c r="A6501" t="s">
        <v>7341</v>
      </c>
      <c r="B6501">
        <v>535000</v>
      </c>
      <c r="C6501">
        <v>230000</v>
      </c>
      <c r="D6501">
        <v>1388000</v>
      </c>
      <c r="E6501">
        <v>1111110</v>
      </c>
      <c r="F6501" s="4">
        <f t="shared" si="101"/>
        <v>909703.33333333337</v>
      </c>
    </row>
    <row r="6502" spans="1:6" x14ac:dyDescent="0.3">
      <c r="A6502" t="s">
        <v>7342</v>
      </c>
      <c r="B6502">
        <v>6970910</v>
      </c>
      <c r="C6502">
        <v>10544190</v>
      </c>
      <c r="D6502">
        <v>23941910</v>
      </c>
      <c r="E6502">
        <v>17751700</v>
      </c>
      <c r="F6502" s="4">
        <f t="shared" si="101"/>
        <v>17412600</v>
      </c>
    </row>
    <row r="6503" spans="1:6" x14ac:dyDescent="0.3">
      <c r="A6503" t="s">
        <v>7343</v>
      </c>
      <c r="B6503">
        <v>0</v>
      </c>
      <c r="C6503">
        <v>570000</v>
      </c>
      <c r="D6503">
        <v>2688780</v>
      </c>
      <c r="E6503">
        <v>1770580</v>
      </c>
      <c r="F6503" s="4">
        <f t="shared" si="101"/>
        <v>1676453.3333333333</v>
      </c>
    </row>
    <row r="6504" spans="1:6" x14ac:dyDescent="0.3">
      <c r="A6504" t="s">
        <v>7344</v>
      </c>
      <c r="B6504">
        <v>0</v>
      </c>
      <c r="C6504">
        <v>0</v>
      </c>
      <c r="D6504">
        <v>1062760</v>
      </c>
      <c r="E6504">
        <v>0</v>
      </c>
      <c r="F6504" s="4">
        <f t="shared" si="101"/>
        <v>354253.33333333331</v>
      </c>
    </row>
    <row r="6505" spans="1:6" x14ac:dyDescent="0.3">
      <c r="A6505" t="s">
        <v>7345</v>
      </c>
      <c r="B6505">
        <v>705250</v>
      </c>
      <c r="C6505">
        <v>2758740</v>
      </c>
      <c r="D6505">
        <v>0</v>
      </c>
      <c r="E6505">
        <v>0</v>
      </c>
      <c r="F6505" s="4">
        <f t="shared" si="101"/>
        <v>919580</v>
      </c>
    </row>
    <row r="6506" spans="1:6" x14ac:dyDescent="0.3">
      <c r="A6506" t="s">
        <v>7346</v>
      </c>
      <c r="B6506">
        <v>2144600</v>
      </c>
      <c r="C6506">
        <v>570000</v>
      </c>
      <c r="D6506">
        <v>760000</v>
      </c>
      <c r="E6506">
        <v>2305000</v>
      </c>
      <c r="F6506" s="4">
        <f t="shared" si="101"/>
        <v>1211666.6666666667</v>
      </c>
    </row>
    <row r="6507" spans="1:6" x14ac:dyDescent="0.3">
      <c r="A6507" t="s">
        <v>7347</v>
      </c>
      <c r="B6507">
        <v>455000</v>
      </c>
      <c r="C6507">
        <v>647200</v>
      </c>
      <c r="D6507">
        <v>820000</v>
      </c>
      <c r="E6507">
        <v>2258620</v>
      </c>
      <c r="F6507" s="4">
        <f t="shared" si="101"/>
        <v>1241940</v>
      </c>
    </row>
    <row r="6508" spans="1:6" x14ac:dyDescent="0.3">
      <c r="A6508" t="s">
        <v>7348</v>
      </c>
      <c r="B6508">
        <v>0</v>
      </c>
      <c r="C6508">
        <v>1891890</v>
      </c>
      <c r="D6508">
        <v>1833380</v>
      </c>
      <c r="E6508">
        <v>2904040</v>
      </c>
      <c r="F6508" s="4">
        <f t="shared" si="101"/>
        <v>2209770</v>
      </c>
    </row>
    <row r="6509" spans="1:6" x14ac:dyDescent="0.3">
      <c r="A6509" t="s">
        <v>7349</v>
      </c>
      <c r="B6509">
        <v>1741710</v>
      </c>
      <c r="C6509">
        <v>2613520</v>
      </c>
      <c r="D6509">
        <v>2691780</v>
      </c>
      <c r="E6509">
        <v>6565250</v>
      </c>
      <c r="F6509" s="4">
        <f t="shared" si="101"/>
        <v>3956850</v>
      </c>
    </row>
    <row r="6510" spans="1:6" x14ac:dyDescent="0.3">
      <c r="A6510" t="s">
        <v>345</v>
      </c>
      <c r="B6510">
        <v>0</v>
      </c>
      <c r="C6510">
        <v>823200</v>
      </c>
      <c r="D6510">
        <v>710180</v>
      </c>
      <c r="E6510">
        <v>784160</v>
      </c>
      <c r="F6510" s="4">
        <f t="shared" si="101"/>
        <v>772513.33333333337</v>
      </c>
    </row>
    <row r="6511" spans="1:6" x14ac:dyDescent="0.3">
      <c r="A6511" t="s">
        <v>7350</v>
      </c>
      <c r="B6511">
        <v>0</v>
      </c>
      <c r="C6511">
        <v>555100</v>
      </c>
      <c r="D6511">
        <v>1042860</v>
      </c>
      <c r="E6511">
        <v>0</v>
      </c>
      <c r="F6511" s="4">
        <f t="shared" si="101"/>
        <v>532653.33333333337</v>
      </c>
    </row>
    <row r="6512" spans="1:6" x14ac:dyDescent="0.3">
      <c r="A6512" t="s">
        <v>7351</v>
      </c>
      <c r="B6512">
        <v>1015890</v>
      </c>
      <c r="C6512">
        <v>425100</v>
      </c>
      <c r="D6512">
        <v>813780</v>
      </c>
      <c r="E6512">
        <v>666120</v>
      </c>
      <c r="F6512" s="4">
        <f t="shared" si="101"/>
        <v>635000</v>
      </c>
    </row>
    <row r="6513" spans="1:6" x14ac:dyDescent="0.3">
      <c r="A6513" t="s">
        <v>7352</v>
      </c>
      <c r="B6513">
        <v>546000</v>
      </c>
      <c r="C6513">
        <v>0</v>
      </c>
      <c r="D6513">
        <v>0</v>
      </c>
      <c r="E6513">
        <v>0</v>
      </c>
      <c r="F6513" s="4">
        <f t="shared" si="101"/>
        <v>0</v>
      </c>
    </row>
    <row r="6514" spans="1:6" x14ac:dyDescent="0.3">
      <c r="A6514" t="s">
        <v>7353</v>
      </c>
      <c r="B6514">
        <v>0</v>
      </c>
      <c r="C6514">
        <v>230000</v>
      </c>
      <c r="D6514">
        <v>0</v>
      </c>
      <c r="E6514">
        <v>0</v>
      </c>
      <c r="F6514" s="4">
        <f t="shared" si="101"/>
        <v>76666.666666666672</v>
      </c>
    </row>
    <row r="6515" spans="1:6" x14ac:dyDescent="0.3">
      <c r="A6515" t="s">
        <v>7354</v>
      </c>
      <c r="B6515">
        <v>0</v>
      </c>
      <c r="C6515">
        <v>2419690</v>
      </c>
      <c r="D6515">
        <v>3725880</v>
      </c>
      <c r="E6515">
        <v>2375830</v>
      </c>
      <c r="F6515" s="4">
        <f t="shared" si="101"/>
        <v>2840466.6666666665</v>
      </c>
    </row>
    <row r="6516" spans="1:6" x14ac:dyDescent="0.3">
      <c r="A6516" t="s">
        <v>7355</v>
      </c>
      <c r="B6516">
        <v>2012200</v>
      </c>
      <c r="C6516">
        <v>2075710</v>
      </c>
      <c r="D6516">
        <v>710300</v>
      </c>
      <c r="E6516">
        <v>3396690</v>
      </c>
      <c r="F6516" s="4">
        <f t="shared" si="101"/>
        <v>2060900</v>
      </c>
    </row>
    <row r="6517" spans="1:6" x14ac:dyDescent="0.3">
      <c r="A6517" t="s">
        <v>7356</v>
      </c>
      <c r="B6517">
        <v>0</v>
      </c>
      <c r="C6517">
        <v>457730</v>
      </c>
      <c r="D6517">
        <v>450000</v>
      </c>
      <c r="E6517">
        <v>0</v>
      </c>
      <c r="F6517" s="4">
        <f t="shared" si="101"/>
        <v>302576.66666666669</v>
      </c>
    </row>
    <row r="6518" spans="1:6" x14ac:dyDescent="0.3">
      <c r="A6518" t="s">
        <v>7357</v>
      </c>
      <c r="B6518">
        <v>1681620</v>
      </c>
      <c r="C6518">
        <v>476840</v>
      </c>
      <c r="D6518">
        <v>2676740</v>
      </c>
      <c r="E6518">
        <v>1381930</v>
      </c>
      <c r="F6518" s="4">
        <f t="shared" si="101"/>
        <v>1511836.6666666667</v>
      </c>
    </row>
    <row r="6519" spans="1:6" x14ac:dyDescent="0.3">
      <c r="A6519" t="s">
        <v>7358</v>
      </c>
      <c r="B6519">
        <v>2079810</v>
      </c>
      <c r="C6519">
        <v>2064220</v>
      </c>
      <c r="D6519">
        <v>2100120</v>
      </c>
      <c r="E6519">
        <v>2059330</v>
      </c>
      <c r="F6519" s="4">
        <f t="shared" si="101"/>
        <v>2074556.6666666667</v>
      </c>
    </row>
    <row r="6520" spans="1:6" x14ac:dyDescent="0.3">
      <c r="A6520" t="s">
        <v>7359</v>
      </c>
      <c r="B6520">
        <v>823860</v>
      </c>
      <c r="C6520">
        <v>1563200</v>
      </c>
      <c r="D6520">
        <v>0</v>
      </c>
      <c r="E6520">
        <v>0</v>
      </c>
      <c r="F6520" s="4">
        <f t="shared" si="101"/>
        <v>521066.66666666669</v>
      </c>
    </row>
    <row r="6521" spans="1:6" x14ac:dyDescent="0.3">
      <c r="A6521" t="s">
        <v>7360</v>
      </c>
      <c r="B6521">
        <v>653800</v>
      </c>
      <c r="C6521">
        <v>256000</v>
      </c>
      <c r="D6521">
        <v>2058600</v>
      </c>
      <c r="E6521">
        <v>0</v>
      </c>
      <c r="F6521" s="4">
        <f t="shared" si="101"/>
        <v>771533.33333333337</v>
      </c>
    </row>
    <row r="6522" spans="1:6" x14ac:dyDescent="0.3">
      <c r="A6522" t="s">
        <v>7361</v>
      </c>
      <c r="B6522">
        <v>4598240</v>
      </c>
      <c r="C6522">
        <v>3700000</v>
      </c>
      <c r="D6522">
        <v>3335040</v>
      </c>
      <c r="E6522">
        <v>4637880</v>
      </c>
      <c r="F6522" s="4">
        <f t="shared" si="101"/>
        <v>3890973.3333333335</v>
      </c>
    </row>
    <row r="6523" spans="1:6" x14ac:dyDescent="0.3">
      <c r="A6523" t="s">
        <v>7362</v>
      </c>
      <c r="B6523">
        <v>0</v>
      </c>
      <c r="C6523">
        <v>737100</v>
      </c>
      <c r="D6523">
        <v>0</v>
      </c>
      <c r="E6523">
        <v>0</v>
      </c>
      <c r="F6523" s="4">
        <f t="shared" si="101"/>
        <v>245700</v>
      </c>
    </row>
    <row r="6524" spans="1:6" x14ac:dyDescent="0.3">
      <c r="A6524" t="s">
        <v>7363</v>
      </c>
      <c r="B6524">
        <v>1394140</v>
      </c>
      <c r="C6524">
        <v>994920</v>
      </c>
      <c r="D6524">
        <v>938900</v>
      </c>
      <c r="E6524">
        <v>812180</v>
      </c>
      <c r="F6524" s="4">
        <f t="shared" si="101"/>
        <v>915333.33333333337</v>
      </c>
    </row>
    <row r="6525" spans="1:6" x14ac:dyDescent="0.3">
      <c r="A6525" t="s">
        <v>7364</v>
      </c>
      <c r="B6525">
        <v>0</v>
      </c>
      <c r="C6525">
        <v>0</v>
      </c>
      <c r="D6525">
        <v>1291290</v>
      </c>
      <c r="E6525">
        <v>0</v>
      </c>
      <c r="F6525" s="4">
        <f t="shared" si="101"/>
        <v>430430</v>
      </c>
    </row>
    <row r="6526" spans="1:6" x14ac:dyDescent="0.3">
      <c r="A6526" t="s">
        <v>455</v>
      </c>
      <c r="B6526">
        <v>2164400</v>
      </c>
      <c r="C6526">
        <v>2854920</v>
      </c>
      <c r="D6526">
        <v>4340700</v>
      </c>
      <c r="E6526">
        <v>3174050</v>
      </c>
      <c r="F6526" s="4">
        <f t="shared" si="101"/>
        <v>3456556.6666666665</v>
      </c>
    </row>
    <row r="6527" spans="1:6" x14ac:dyDescent="0.3">
      <c r="A6527" t="s">
        <v>7365</v>
      </c>
      <c r="B6527">
        <v>2750880</v>
      </c>
      <c r="C6527">
        <v>4519000</v>
      </c>
      <c r="D6527">
        <v>5081720</v>
      </c>
      <c r="E6527">
        <v>4215330</v>
      </c>
      <c r="F6527" s="4">
        <f t="shared" si="101"/>
        <v>4605350</v>
      </c>
    </row>
    <row r="6528" spans="1:6" x14ac:dyDescent="0.3">
      <c r="A6528" t="s">
        <v>7366</v>
      </c>
      <c r="B6528">
        <v>626000</v>
      </c>
      <c r="C6528">
        <v>370000</v>
      </c>
      <c r="D6528">
        <v>0</v>
      </c>
      <c r="E6528">
        <v>2137340</v>
      </c>
      <c r="F6528" s="4">
        <f t="shared" si="101"/>
        <v>835780</v>
      </c>
    </row>
    <row r="6529" spans="1:6" x14ac:dyDescent="0.3">
      <c r="A6529" t="s">
        <v>7367</v>
      </c>
      <c r="B6529">
        <v>569660</v>
      </c>
      <c r="C6529">
        <v>149400</v>
      </c>
      <c r="D6529">
        <v>370000</v>
      </c>
      <c r="E6529">
        <v>234600</v>
      </c>
      <c r="F6529" s="4">
        <f t="shared" si="101"/>
        <v>251333.33333333334</v>
      </c>
    </row>
    <row r="6530" spans="1:6" x14ac:dyDescent="0.3">
      <c r="A6530" t="s">
        <v>609</v>
      </c>
      <c r="B6530">
        <v>6320719</v>
      </c>
      <c r="C6530">
        <v>5276030</v>
      </c>
      <c r="D6530">
        <v>8382450</v>
      </c>
      <c r="E6530">
        <v>5178310</v>
      </c>
      <c r="F6530" s="4">
        <f t="shared" si="101"/>
        <v>6278930</v>
      </c>
    </row>
    <row r="6531" spans="1:6" x14ac:dyDescent="0.3">
      <c r="A6531" t="s">
        <v>7368</v>
      </c>
      <c r="B6531">
        <v>0</v>
      </c>
      <c r="C6531">
        <v>5048820</v>
      </c>
      <c r="D6531">
        <v>12521410</v>
      </c>
      <c r="E6531">
        <v>11278520</v>
      </c>
      <c r="F6531" s="4">
        <f t="shared" ref="F6531:F6594" si="102">SUM(C6531:E6531)/3</f>
        <v>9616250</v>
      </c>
    </row>
    <row r="6532" spans="1:6" x14ac:dyDescent="0.3">
      <c r="A6532" t="s">
        <v>7369</v>
      </c>
      <c r="B6532">
        <v>264650</v>
      </c>
      <c r="C6532">
        <v>570000</v>
      </c>
      <c r="D6532">
        <v>0</v>
      </c>
      <c r="E6532">
        <v>638930</v>
      </c>
      <c r="F6532" s="4">
        <f t="shared" si="102"/>
        <v>402976.66666666669</v>
      </c>
    </row>
    <row r="6533" spans="1:6" x14ac:dyDescent="0.3">
      <c r="A6533" t="s">
        <v>7370</v>
      </c>
      <c r="B6533">
        <v>0</v>
      </c>
      <c r="C6533">
        <v>514000</v>
      </c>
      <c r="D6533">
        <v>819000</v>
      </c>
      <c r="E6533">
        <v>2090700</v>
      </c>
      <c r="F6533" s="4">
        <f t="shared" si="102"/>
        <v>1141233.3333333333</v>
      </c>
    </row>
    <row r="6534" spans="1:6" x14ac:dyDescent="0.3">
      <c r="A6534" t="s">
        <v>980</v>
      </c>
      <c r="B6534">
        <v>313600</v>
      </c>
      <c r="C6534">
        <v>686140</v>
      </c>
      <c r="D6534">
        <v>349000</v>
      </c>
      <c r="E6534">
        <v>0</v>
      </c>
      <c r="F6534" s="4">
        <f t="shared" si="102"/>
        <v>345046.66666666669</v>
      </c>
    </row>
    <row r="6535" spans="1:6" x14ac:dyDescent="0.3">
      <c r="A6535" t="s">
        <v>7371</v>
      </c>
      <c r="B6535">
        <v>9216140</v>
      </c>
      <c r="C6535">
        <v>12479480</v>
      </c>
      <c r="D6535">
        <v>12032800</v>
      </c>
      <c r="E6535">
        <v>8114290</v>
      </c>
      <c r="F6535" s="4">
        <f t="shared" si="102"/>
        <v>10875523.333333334</v>
      </c>
    </row>
    <row r="6536" spans="1:6" x14ac:dyDescent="0.3">
      <c r="A6536" t="s">
        <v>7372</v>
      </c>
      <c r="B6536">
        <v>7511990</v>
      </c>
      <c r="C6536">
        <v>7210940</v>
      </c>
      <c r="D6536">
        <v>12510910</v>
      </c>
      <c r="E6536">
        <v>6248060</v>
      </c>
      <c r="F6536" s="4">
        <f t="shared" si="102"/>
        <v>8656636.666666666</v>
      </c>
    </row>
    <row r="6537" spans="1:6" x14ac:dyDescent="0.3">
      <c r="A6537" t="s">
        <v>7373</v>
      </c>
      <c r="B6537">
        <v>1273000</v>
      </c>
      <c r="C6537">
        <v>673400</v>
      </c>
      <c r="D6537">
        <v>999500</v>
      </c>
      <c r="E6537">
        <v>871200</v>
      </c>
      <c r="F6537" s="4">
        <f t="shared" si="102"/>
        <v>848033.33333333337</v>
      </c>
    </row>
    <row r="6538" spans="1:6" x14ac:dyDescent="0.3">
      <c r="A6538" t="s">
        <v>7374</v>
      </c>
      <c r="B6538">
        <v>0</v>
      </c>
      <c r="C6538">
        <v>5887350</v>
      </c>
      <c r="D6538">
        <v>0</v>
      </c>
      <c r="E6538">
        <v>1866000</v>
      </c>
      <c r="F6538" s="4">
        <f t="shared" si="102"/>
        <v>2584450</v>
      </c>
    </row>
    <row r="6539" spans="1:6" x14ac:dyDescent="0.3">
      <c r="A6539" t="s">
        <v>7375</v>
      </c>
      <c r="B6539">
        <v>3017600</v>
      </c>
      <c r="C6539">
        <v>7324010</v>
      </c>
      <c r="D6539">
        <v>776160</v>
      </c>
      <c r="E6539">
        <v>5033880</v>
      </c>
      <c r="F6539" s="4">
        <f t="shared" si="102"/>
        <v>4378016.666666667</v>
      </c>
    </row>
    <row r="6540" spans="1:6" x14ac:dyDescent="0.3">
      <c r="A6540" t="s">
        <v>7376</v>
      </c>
      <c r="B6540">
        <v>12425099</v>
      </c>
      <c r="C6540">
        <v>6825250</v>
      </c>
      <c r="D6540">
        <v>6639300</v>
      </c>
      <c r="E6540">
        <v>4932020</v>
      </c>
      <c r="F6540" s="4">
        <f t="shared" si="102"/>
        <v>6132190</v>
      </c>
    </row>
    <row r="6541" spans="1:6" x14ac:dyDescent="0.3">
      <c r="A6541" t="s">
        <v>7377</v>
      </c>
      <c r="B6541">
        <v>807300</v>
      </c>
      <c r="C6541">
        <v>0</v>
      </c>
      <c r="D6541">
        <v>384540</v>
      </c>
      <c r="E6541">
        <v>0</v>
      </c>
      <c r="F6541" s="4">
        <f t="shared" si="102"/>
        <v>128180</v>
      </c>
    </row>
    <row r="6542" spans="1:6" x14ac:dyDescent="0.3">
      <c r="A6542" t="s">
        <v>7378</v>
      </c>
      <c r="B6542">
        <v>1326400</v>
      </c>
      <c r="C6542">
        <v>1374950</v>
      </c>
      <c r="D6542">
        <v>1125850</v>
      </c>
      <c r="E6542">
        <v>1165350</v>
      </c>
      <c r="F6542" s="4">
        <f t="shared" si="102"/>
        <v>1222050</v>
      </c>
    </row>
    <row r="6543" spans="1:6" x14ac:dyDescent="0.3">
      <c r="A6543" t="s">
        <v>7379</v>
      </c>
      <c r="B6543">
        <v>11355940</v>
      </c>
      <c r="C6543">
        <v>9150260</v>
      </c>
      <c r="D6543">
        <v>5287410</v>
      </c>
      <c r="E6543">
        <v>3023510</v>
      </c>
      <c r="F6543" s="4">
        <f t="shared" si="102"/>
        <v>5820393.333333333</v>
      </c>
    </row>
    <row r="6544" spans="1:6" x14ac:dyDescent="0.3">
      <c r="A6544" t="s">
        <v>7380</v>
      </c>
      <c r="B6544">
        <v>475000</v>
      </c>
      <c r="C6544">
        <v>0</v>
      </c>
      <c r="D6544">
        <v>0</v>
      </c>
      <c r="E6544">
        <v>0</v>
      </c>
      <c r="F6544" s="4">
        <f t="shared" si="102"/>
        <v>0</v>
      </c>
    </row>
    <row r="6545" spans="1:6" x14ac:dyDescent="0.3">
      <c r="A6545" t="s">
        <v>7381</v>
      </c>
      <c r="B6545">
        <v>0</v>
      </c>
      <c r="C6545">
        <v>3700000</v>
      </c>
      <c r="D6545">
        <v>1359540</v>
      </c>
      <c r="E6545">
        <v>3422700</v>
      </c>
      <c r="F6545" s="4">
        <f t="shared" si="102"/>
        <v>2827413.3333333335</v>
      </c>
    </row>
    <row r="6546" spans="1:6" x14ac:dyDescent="0.3">
      <c r="A6546" t="s">
        <v>7382</v>
      </c>
      <c r="B6546">
        <v>0</v>
      </c>
      <c r="C6546">
        <v>370000</v>
      </c>
      <c r="D6546">
        <v>273700</v>
      </c>
      <c r="E6546">
        <v>1142000</v>
      </c>
      <c r="F6546" s="4">
        <f t="shared" si="102"/>
        <v>595233.33333333337</v>
      </c>
    </row>
    <row r="6547" spans="1:6" x14ac:dyDescent="0.3">
      <c r="A6547" t="s">
        <v>7383</v>
      </c>
      <c r="B6547">
        <v>4000300</v>
      </c>
      <c r="C6547">
        <v>5092260</v>
      </c>
      <c r="D6547">
        <v>2082420</v>
      </c>
      <c r="E6547">
        <v>2204370</v>
      </c>
      <c r="F6547" s="4">
        <f t="shared" si="102"/>
        <v>3126350</v>
      </c>
    </row>
    <row r="6548" spans="1:6" x14ac:dyDescent="0.3">
      <c r="A6548" t="s">
        <v>7384</v>
      </c>
      <c r="B6548">
        <v>0</v>
      </c>
      <c r="C6548">
        <v>0</v>
      </c>
      <c r="D6548">
        <v>4781750</v>
      </c>
      <c r="E6548">
        <v>0</v>
      </c>
      <c r="F6548" s="4">
        <f t="shared" si="102"/>
        <v>1593916.6666666667</v>
      </c>
    </row>
    <row r="6549" spans="1:6" x14ac:dyDescent="0.3">
      <c r="A6549" t="s">
        <v>7385</v>
      </c>
      <c r="B6549">
        <v>2053220</v>
      </c>
      <c r="C6549">
        <v>2294050</v>
      </c>
      <c r="D6549">
        <v>2220400</v>
      </c>
      <c r="E6549">
        <v>2128050</v>
      </c>
      <c r="F6549" s="4">
        <f t="shared" si="102"/>
        <v>2214166.6666666665</v>
      </c>
    </row>
    <row r="6550" spans="1:6" x14ac:dyDescent="0.3">
      <c r="A6550" t="s">
        <v>7386</v>
      </c>
      <c r="B6550">
        <v>574800</v>
      </c>
      <c r="C6550">
        <v>882000</v>
      </c>
      <c r="D6550">
        <v>641550</v>
      </c>
      <c r="E6550">
        <v>839280</v>
      </c>
      <c r="F6550" s="4">
        <f t="shared" si="102"/>
        <v>787610</v>
      </c>
    </row>
    <row r="6551" spans="1:6" x14ac:dyDescent="0.3">
      <c r="A6551" t="s">
        <v>7387</v>
      </c>
      <c r="B6551">
        <v>646000</v>
      </c>
      <c r="C6551">
        <v>4606400</v>
      </c>
      <c r="D6551">
        <v>3880800</v>
      </c>
      <c r="E6551">
        <v>2875600</v>
      </c>
      <c r="F6551" s="4">
        <f t="shared" si="102"/>
        <v>3787600</v>
      </c>
    </row>
    <row r="6552" spans="1:6" x14ac:dyDescent="0.3">
      <c r="A6552" t="s">
        <v>7388</v>
      </c>
      <c r="B6552">
        <v>2122830</v>
      </c>
      <c r="C6552">
        <v>2188260</v>
      </c>
      <c r="D6552">
        <v>2141860</v>
      </c>
      <c r="E6552">
        <v>910620</v>
      </c>
      <c r="F6552" s="4">
        <f t="shared" si="102"/>
        <v>1746913.3333333333</v>
      </c>
    </row>
    <row r="6553" spans="1:6" x14ac:dyDescent="0.3">
      <c r="A6553" t="s">
        <v>7389</v>
      </c>
      <c r="B6553">
        <v>2021650</v>
      </c>
      <c r="C6553">
        <v>1196300</v>
      </c>
      <c r="D6553">
        <v>2928610</v>
      </c>
      <c r="E6553">
        <v>2060300</v>
      </c>
      <c r="F6553" s="4">
        <f t="shared" si="102"/>
        <v>2061736.6666666667</v>
      </c>
    </row>
    <row r="6554" spans="1:6" x14ac:dyDescent="0.3">
      <c r="A6554" t="s">
        <v>7390</v>
      </c>
      <c r="B6554">
        <v>0</v>
      </c>
      <c r="C6554">
        <v>450000</v>
      </c>
      <c r="D6554">
        <v>578690</v>
      </c>
      <c r="E6554">
        <v>714000</v>
      </c>
      <c r="F6554" s="4">
        <f t="shared" si="102"/>
        <v>580896.66666666663</v>
      </c>
    </row>
    <row r="6555" spans="1:6" x14ac:dyDescent="0.3">
      <c r="A6555" t="s">
        <v>7391</v>
      </c>
      <c r="B6555">
        <v>305000</v>
      </c>
      <c r="C6555">
        <v>2027100</v>
      </c>
      <c r="D6555">
        <v>2062260</v>
      </c>
      <c r="E6555">
        <v>2212800</v>
      </c>
      <c r="F6555" s="4">
        <f t="shared" si="102"/>
        <v>2100720</v>
      </c>
    </row>
    <row r="6556" spans="1:6" x14ac:dyDescent="0.3">
      <c r="A6556" t="s">
        <v>7392</v>
      </c>
      <c r="B6556">
        <v>11788150</v>
      </c>
      <c r="C6556">
        <v>16761760</v>
      </c>
      <c r="D6556">
        <v>0</v>
      </c>
      <c r="E6556">
        <v>15764400</v>
      </c>
      <c r="F6556" s="4">
        <f t="shared" si="102"/>
        <v>10842053.333333334</v>
      </c>
    </row>
    <row r="6557" spans="1:6" x14ac:dyDescent="0.3">
      <c r="A6557" t="s">
        <v>7393</v>
      </c>
      <c r="B6557">
        <v>0</v>
      </c>
      <c r="C6557">
        <v>0</v>
      </c>
      <c r="D6557">
        <v>0</v>
      </c>
      <c r="E6557">
        <v>0</v>
      </c>
      <c r="F6557" s="4">
        <f t="shared" si="102"/>
        <v>0</v>
      </c>
    </row>
    <row r="6558" spans="1:6" x14ac:dyDescent="0.3">
      <c r="A6558" t="s">
        <v>7394</v>
      </c>
      <c r="B6558">
        <v>1508560</v>
      </c>
      <c r="C6558">
        <v>458640</v>
      </c>
      <c r="D6558">
        <v>647010</v>
      </c>
      <c r="E6558">
        <v>571760</v>
      </c>
      <c r="F6558" s="4">
        <f t="shared" si="102"/>
        <v>559136.66666666663</v>
      </c>
    </row>
    <row r="6559" spans="1:6" x14ac:dyDescent="0.3">
      <c r="A6559" t="s">
        <v>7395</v>
      </c>
      <c r="B6559">
        <v>4025840</v>
      </c>
      <c r="C6559">
        <v>9007830</v>
      </c>
      <c r="D6559">
        <v>8349360</v>
      </c>
      <c r="E6559">
        <v>6951440</v>
      </c>
      <c r="F6559" s="4">
        <f t="shared" si="102"/>
        <v>8102876.666666667</v>
      </c>
    </row>
    <row r="6560" spans="1:6" x14ac:dyDescent="0.3">
      <c r="A6560" t="s">
        <v>7396</v>
      </c>
      <c r="B6560">
        <v>0</v>
      </c>
      <c r="C6560">
        <v>0</v>
      </c>
      <c r="D6560">
        <v>798900</v>
      </c>
      <c r="E6560">
        <v>571300</v>
      </c>
      <c r="F6560" s="4">
        <f t="shared" si="102"/>
        <v>456733.33333333331</v>
      </c>
    </row>
    <row r="6561" spans="1:6" x14ac:dyDescent="0.3">
      <c r="A6561" t="s">
        <v>7397</v>
      </c>
      <c r="B6561">
        <v>0</v>
      </c>
      <c r="C6561">
        <v>2068500</v>
      </c>
      <c r="D6561">
        <v>0</v>
      </c>
      <c r="E6561">
        <v>182000</v>
      </c>
      <c r="F6561" s="4">
        <f t="shared" si="102"/>
        <v>750166.66666666663</v>
      </c>
    </row>
    <row r="6562" spans="1:6" x14ac:dyDescent="0.3">
      <c r="A6562" t="s">
        <v>7398</v>
      </c>
      <c r="B6562">
        <v>982800</v>
      </c>
      <c r="C6562">
        <v>0</v>
      </c>
      <c r="D6562">
        <v>1196650</v>
      </c>
      <c r="E6562">
        <v>455000</v>
      </c>
      <c r="F6562" s="4">
        <f t="shared" si="102"/>
        <v>550550</v>
      </c>
    </row>
    <row r="6563" spans="1:6" x14ac:dyDescent="0.3">
      <c r="A6563" t="s">
        <v>7399</v>
      </c>
      <c r="B6563">
        <v>2729630</v>
      </c>
      <c r="C6563">
        <v>3826120</v>
      </c>
      <c r="D6563">
        <v>2878940</v>
      </c>
      <c r="E6563">
        <v>2597740</v>
      </c>
      <c r="F6563" s="4">
        <f t="shared" si="102"/>
        <v>3100933.3333333335</v>
      </c>
    </row>
    <row r="6564" spans="1:6" x14ac:dyDescent="0.3">
      <c r="A6564" t="s">
        <v>7400</v>
      </c>
      <c r="B6564">
        <v>0</v>
      </c>
      <c r="C6564">
        <v>1547790</v>
      </c>
      <c r="D6564">
        <v>2434000</v>
      </c>
      <c r="E6564">
        <v>0</v>
      </c>
      <c r="F6564" s="4">
        <f t="shared" si="102"/>
        <v>1327263.3333333333</v>
      </c>
    </row>
    <row r="6565" spans="1:6" x14ac:dyDescent="0.3">
      <c r="A6565" t="s">
        <v>7401</v>
      </c>
      <c r="B6565">
        <v>714000</v>
      </c>
      <c r="C6565">
        <v>2414990</v>
      </c>
      <c r="D6565">
        <v>2230500</v>
      </c>
      <c r="E6565">
        <v>3224220</v>
      </c>
      <c r="F6565" s="4">
        <f t="shared" si="102"/>
        <v>2623236.6666666665</v>
      </c>
    </row>
    <row r="6566" spans="1:6" x14ac:dyDescent="0.3">
      <c r="A6566" t="s">
        <v>7402</v>
      </c>
      <c r="B6566">
        <v>573300</v>
      </c>
      <c r="C6566">
        <v>1312220</v>
      </c>
      <c r="D6566">
        <v>1709320</v>
      </c>
      <c r="E6566">
        <v>3870710</v>
      </c>
      <c r="F6566" s="4">
        <f t="shared" si="102"/>
        <v>2297416.6666666665</v>
      </c>
    </row>
    <row r="6567" spans="1:6" x14ac:dyDescent="0.3">
      <c r="A6567" t="s">
        <v>7403</v>
      </c>
      <c r="B6567">
        <v>0</v>
      </c>
      <c r="C6567">
        <v>0</v>
      </c>
      <c r="D6567">
        <v>469200</v>
      </c>
      <c r="E6567">
        <v>0</v>
      </c>
      <c r="F6567" s="4">
        <f t="shared" si="102"/>
        <v>156400</v>
      </c>
    </row>
    <row r="6568" spans="1:6" x14ac:dyDescent="0.3">
      <c r="A6568" t="s">
        <v>7404</v>
      </c>
      <c r="B6568">
        <v>4867150</v>
      </c>
      <c r="C6568">
        <v>8018350</v>
      </c>
      <c r="D6568">
        <v>5588350</v>
      </c>
      <c r="E6568">
        <v>5999640</v>
      </c>
      <c r="F6568" s="4">
        <f t="shared" si="102"/>
        <v>6535446.666666667</v>
      </c>
    </row>
    <row r="6569" spans="1:6" x14ac:dyDescent="0.3">
      <c r="A6569" t="s">
        <v>7405</v>
      </c>
      <c r="B6569">
        <v>2094290</v>
      </c>
      <c r="C6569">
        <v>2404790</v>
      </c>
      <c r="D6569">
        <v>2273670</v>
      </c>
      <c r="E6569">
        <v>2317500</v>
      </c>
      <c r="F6569" s="4">
        <f t="shared" si="102"/>
        <v>2331986.6666666665</v>
      </c>
    </row>
    <row r="6570" spans="1:6" x14ac:dyDescent="0.3">
      <c r="A6570" t="s">
        <v>7406</v>
      </c>
      <c r="B6570">
        <v>4300260</v>
      </c>
      <c r="C6570">
        <v>2195770</v>
      </c>
      <c r="D6570">
        <v>2370820</v>
      </c>
      <c r="E6570">
        <v>3113380</v>
      </c>
      <c r="F6570" s="4">
        <f t="shared" si="102"/>
        <v>2559990</v>
      </c>
    </row>
    <row r="6571" spans="1:6" x14ac:dyDescent="0.3">
      <c r="A6571" t="s">
        <v>7407</v>
      </c>
      <c r="B6571">
        <v>2254980</v>
      </c>
      <c r="C6571">
        <v>1340000</v>
      </c>
      <c r="D6571">
        <v>1004640</v>
      </c>
      <c r="E6571">
        <v>2550820</v>
      </c>
      <c r="F6571" s="4">
        <f t="shared" si="102"/>
        <v>1631820</v>
      </c>
    </row>
    <row r="6572" spans="1:6" x14ac:dyDescent="0.3">
      <c r="A6572" t="s">
        <v>7408</v>
      </c>
      <c r="B6572">
        <v>655000</v>
      </c>
      <c r="C6572">
        <v>0</v>
      </c>
      <c r="D6572">
        <v>999180</v>
      </c>
      <c r="E6572">
        <v>1296750</v>
      </c>
      <c r="F6572" s="4">
        <f t="shared" si="102"/>
        <v>765310</v>
      </c>
    </row>
    <row r="6573" spans="1:6" x14ac:dyDescent="0.3">
      <c r="A6573" t="s">
        <v>7409</v>
      </c>
      <c r="B6573">
        <v>503600</v>
      </c>
      <c r="C6573">
        <v>0</v>
      </c>
      <c r="D6573">
        <v>3307440</v>
      </c>
      <c r="E6573">
        <v>3650100</v>
      </c>
      <c r="F6573" s="4">
        <f t="shared" si="102"/>
        <v>2319180</v>
      </c>
    </row>
    <row r="6574" spans="1:6" x14ac:dyDescent="0.3">
      <c r="A6574" t="s">
        <v>7410</v>
      </c>
      <c r="B6574">
        <v>2099240</v>
      </c>
      <c r="C6574">
        <v>2449150</v>
      </c>
      <c r="D6574">
        <v>2053446</v>
      </c>
      <c r="E6574">
        <v>2029820</v>
      </c>
      <c r="F6574" s="4">
        <f t="shared" si="102"/>
        <v>2177472</v>
      </c>
    </row>
    <row r="6575" spans="1:6" x14ac:dyDescent="0.3">
      <c r="A6575" t="s">
        <v>7411</v>
      </c>
      <c r="B6575">
        <v>2680020</v>
      </c>
      <c r="C6575">
        <v>2450000</v>
      </c>
      <c r="D6575">
        <v>2199550</v>
      </c>
      <c r="E6575">
        <v>2235760</v>
      </c>
      <c r="F6575" s="4">
        <f t="shared" si="102"/>
        <v>2295103.3333333335</v>
      </c>
    </row>
    <row r="6576" spans="1:6" x14ac:dyDescent="0.3">
      <c r="A6576" t="s">
        <v>7412</v>
      </c>
      <c r="B6576">
        <v>3126390</v>
      </c>
      <c r="C6576">
        <v>3197000</v>
      </c>
      <c r="D6576">
        <v>4891950</v>
      </c>
      <c r="E6576">
        <v>2427820</v>
      </c>
      <c r="F6576" s="4">
        <f t="shared" si="102"/>
        <v>3505590</v>
      </c>
    </row>
    <row r="6577" spans="1:6" x14ac:dyDescent="0.3">
      <c r="A6577" t="s">
        <v>7413</v>
      </c>
      <c r="B6577">
        <v>3585200</v>
      </c>
      <c r="C6577">
        <v>0</v>
      </c>
      <c r="D6577">
        <v>1100960</v>
      </c>
      <c r="E6577">
        <v>6372660</v>
      </c>
      <c r="F6577" s="4">
        <f t="shared" si="102"/>
        <v>2491206.6666666665</v>
      </c>
    </row>
    <row r="6578" spans="1:6" x14ac:dyDescent="0.3">
      <c r="A6578" t="s">
        <v>7414</v>
      </c>
      <c r="B6578">
        <v>3183280</v>
      </c>
      <c r="C6578">
        <v>6376330</v>
      </c>
      <c r="D6578">
        <v>3914920</v>
      </c>
      <c r="E6578">
        <v>0</v>
      </c>
      <c r="F6578" s="4">
        <f t="shared" si="102"/>
        <v>3430416.6666666665</v>
      </c>
    </row>
    <row r="6579" spans="1:6" x14ac:dyDescent="0.3">
      <c r="A6579" t="s">
        <v>7415</v>
      </c>
      <c r="B6579">
        <v>3700000</v>
      </c>
      <c r="C6579">
        <v>2136880</v>
      </c>
      <c r="D6579">
        <v>4316800</v>
      </c>
      <c r="E6579">
        <v>2087790</v>
      </c>
      <c r="F6579" s="4">
        <f t="shared" si="102"/>
        <v>2847156.6666666665</v>
      </c>
    </row>
    <row r="6580" spans="1:6" x14ac:dyDescent="0.3">
      <c r="A6580" t="s">
        <v>7416</v>
      </c>
      <c r="B6580">
        <v>1619950</v>
      </c>
      <c r="C6580">
        <v>1603400</v>
      </c>
      <c r="D6580">
        <v>623350</v>
      </c>
      <c r="E6580">
        <v>479580</v>
      </c>
      <c r="F6580" s="4">
        <f t="shared" si="102"/>
        <v>902110</v>
      </c>
    </row>
    <row r="6581" spans="1:6" x14ac:dyDescent="0.3">
      <c r="A6581" t="s">
        <v>7417</v>
      </c>
      <c r="B6581">
        <v>842500</v>
      </c>
      <c r="C6581">
        <v>7700300</v>
      </c>
      <c r="D6581">
        <v>16556720</v>
      </c>
      <c r="E6581">
        <v>29932790</v>
      </c>
      <c r="F6581" s="4">
        <f t="shared" si="102"/>
        <v>18063270</v>
      </c>
    </row>
    <row r="6582" spans="1:6" x14ac:dyDescent="0.3">
      <c r="A6582" t="s">
        <v>7418</v>
      </c>
      <c r="B6582">
        <v>793360</v>
      </c>
      <c r="C6582">
        <v>370000</v>
      </c>
      <c r="D6582">
        <v>264600</v>
      </c>
      <c r="E6582">
        <v>160000</v>
      </c>
      <c r="F6582" s="4">
        <f t="shared" si="102"/>
        <v>264866.66666666669</v>
      </c>
    </row>
    <row r="6583" spans="1:6" x14ac:dyDescent="0.3">
      <c r="A6583" t="s">
        <v>7419</v>
      </c>
      <c r="B6583">
        <v>2023350</v>
      </c>
      <c r="C6583">
        <v>2081740</v>
      </c>
      <c r="D6583">
        <v>2560000</v>
      </c>
      <c r="E6583">
        <v>4502140</v>
      </c>
      <c r="F6583" s="4">
        <f t="shared" si="102"/>
        <v>3047960</v>
      </c>
    </row>
    <row r="6584" spans="1:6" x14ac:dyDescent="0.3">
      <c r="A6584" t="s">
        <v>7420</v>
      </c>
      <c r="B6584">
        <v>2313640</v>
      </c>
      <c r="C6584">
        <v>0</v>
      </c>
      <c r="D6584">
        <v>1577940</v>
      </c>
      <c r="E6584">
        <v>0</v>
      </c>
      <c r="F6584" s="4">
        <f t="shared" si="102"/>
        <v>525980</v>
      </c>
    </row>
    <row r="6585" spans="1:6" x14ac:dyDescent="0.3">
      <c r="A6585" t="s">
        <v>7421</v>
      </c>
      <c r="B6585">
        <v>2351670</v>
      </c>
      <c r="C6585">
        <v>3512600</v>
      </c>
      <c r="D6585">
        <v>12074660</v>
      </c>
      <c r="E6585">
        <v>2944760</v>
      </c>
      <c r="F6585" s="4">
        <f t="shared" si="102"/>
        <v>6177340</v>
      </c>
    </row>
    <row r="6586" spans="1:6" x14ac:dyDescent="0.3">
      <c r="A6586" t="s">
        <v>7422</v>
      </c>
      <c r="B6586">
        <v>0</v>
      </c>
      <c r="C6586">
        <v>396760</v>
      </c>
      <c r="D6586">
        <v>800800</v>
      </c>
      <c r="E6586">
        <v>0</v>
      </c>
      <c r="F6586" s="4">
        <f t="shared" si="102"/>
        <v>399186.66666666669</v>
      </c>
    </row>
    <row r="6587" spans="1:6" x14ac:dyDescent="0.3">
      <c r="A6587" t="s">
        <v>7423</v>
      </c>
      <c r="B6587">
        <v>0</v>
      </c>
      <c r="C6587">
        <v>267000</v>
      </c>
      <c r="D6587">
        <v>648000</v>
      </c>
      <c r="E6587">
        <v>0</v>
      </c>
      <c r="F6587" s="4">
        <f t="shared" si="102"/>
        <v>305000</v>
      </c>
    </row>
    <row r="6588" spans="1:6" x14ac:dyDescent="0.3">
      <c r="A6588" t="s">
        <v>203</v>
      </c>
      <c r="B6588">
        <v>1250600</v>
      </c>
      <c r="C6588">
        <v>1226380</v>
      </c>
      <c r="D6588">
        <v>2527540</v>
      </c>
      <c r="E6588">
        <v>0</v>
      </c>
      <c r="F6588" s="4">
        <f t="shared" si="102"/>
        <v>1251306.6666666667</v>
      </c>
    </row>
    <row r="6589" spans="1:6" x14ac:dyDescent="0.3">
      <c r="A6589" t="s">
        <v>7424</v>
      </c>
      <c r="B6589">
        <v>0</v>
      </c>
      <c r="C6589">
        <v>647540</v>
      </c>
      <c r="D6589">
        <v>2885850</v>
      </c>
      <c r="E6589">
        <v>0</v>
      </c>
      <c r="F6589" s="4">
        <f t="shared" si="102"/>
        <v>1177796.6666666667</v>
      </c>
    </row>
    <row r="6590" spans="1:6" x14ac:dyDescent="0.3">
      <c r="A6590" t="s">
        <v>7425</v>
      </c>
      <c r="B6590">
        <v>2298870</v>
      </c>
      <c r="C6590">
        <v>2641300</v>
      </c>
      <c r="D6590">
        <v>2418720</v>
      </c>
      <c r="E6590">
        <v>2062150</v>
      </c>
      <c r="F6590" s="4">
        <f t="shared" si="102"/>
        <v>2374056.6666666665</v>
      </c>
    </row>
    <row r="6591" spans="1:6" x14ac:dyDescent="0.3">
      <c r="A6591" t="s">
        <v>7426</v>
      </c>
      <c r="B6591">
        <v>1308750</v>
      </c>
      <c r="C6591">
        <v>1792700</v>
      </c>
      <c r="D6591">
        <v>500500</v>
      </c>
      <c r="E6591">
        <v>820820</v>
      </c>
      <c r="F6591" s="4">
        <f t="shared" si="102"/>
        <v>1038006.6666666666</v>
      </c>
    </row>
    <row r="6592" spans="1:6" x14ac:dyDescent="0.3">
      <c r="A6592" t="s">
        <v>7427</v>
      </c>
      <c r="B6592">
        <v>0</v>
      </c>
      <c r="C6592">
        <v>0</v>
      </c>
      <c r="D6592">
        <v>1480640</v>
      </c>
      <c r="E6592">
        <v>0</v>
      </c>
      <c r="F6592" s="4">
        <f t="shared" si="102"/>
        <v>493546.66666666669</v>
      </c>
    </row>
    <row r="6593" spans="1:6" x14ac:dyDescent="0.3">
      <c r="A6593" t="s">
        <v>7428</v>
      </c>
      <c r="B6593">
        <v>355810</v>
      </c>
      <c r="C6593">
        <v>1212000</v>
      </c>
      <c r="D6593">
        <v>937840</v>
      </c>
      <c r="E6593">
        <v>997360</v>
      </c>
      <c r="F6593" s="4">
        <f t="shared" si="102"/>
        <v>1049066.6666666667</v>
      </c>
    </row>
    <row r="6594" spans="1:6" x14ac:dyDescent="0.3">
      <c r="A6594" t="s">
        <v>7429</v>
      </c>
      <c r="B6594">
        <v>0</v>
      </c>
      <c r="C6594">
        <v>1850000</v>
      </c>
      <c r="D6594">
        <v>469200</v>
      </c>
      <c r="E6594">
        <v>0</v>
      </c>
      <c r="F6594" s="4">
        <f t="shared" si="102"/>
        <v>773066.66666666663</v>
      </c>
    </row>
    <row r="6595" spans="1:6" x14ac:dyDescent="0.3">
      <c r="A6595" t="s">
        <v>7430</v>
      </c>
      <c r="B6595">
        <v>1692700</v>
      </c>
      <c r="C6595">
        <v>1006460</v>
      </c>
      <c r="D6595">
        <v>1242680</v>
      </c>
      <c r="E6595">
        <v>1111880</v>
      </c>
      <c r="F6595" s="4">
        <f t="shared" ref="F6595:F6658" si="103">SUM(C6595:E6595)/3</f>
        <v>1120340</v>
      </c>
    </row>
    <row r="6596" spans="1:6" x14ac:dyDescent="0.3">
      <c r="A6596" t="s">
        <v>7431</v>
      </c>
      <c r="B6596">
        <v>1011640</v>
      </c>
      <c r="C6596">
        <v>1326780</v>
      </c>
      <c r="D6596">
        <v>5469100</v>
      </c>
      <c r="E6596">
        <v>10178910</v>
      </c>
      <c r="F6596" s="4">
        <f t="shared" si="103"/>
        <v>5658263.333333333</v>
      </c>
    </row>
    <row r="6597" spans="1:6" x14ac:dyDescent="0.3">
      <c r="A6597" t="s">
        <v>7432</v>
      </c>
      <c r="B6597">
        <v>256000</v>
      </c>
      <c r="C6597">
        <v>2034599</v>
      </c>
      <c r="D6597">
        <v>2096850</v>
      </c>
      <c r="E6597">
        <v>2256090</v>
      </c>
      <c r="F6597" s="4">
        <f t="shared" si="103"/>
        <v>2129179.6666666665</v>
      </c>
    </row>
    <row r="6598" spans="1:6" x14ac:dyDescent="0.3">
      <c r="A6598" t="s">
        <v>7433</v>
      </c>
      <c r="B6598">
        <v>741320</v>
      </c>
      <c r="C6598">
        <v>3386890</v>
      </c>
      <c r="D6598">
        <v>0</v>
      </c>
      <c r="E6598">
        <v>0</v>
      </c>
      <c r="F6598" s="4">
        <f t="shared" si="103"/>
        <v>1128963.3333333333</v>
      </c>
    </row>
    <row r="6599" spans="1:6" x14ac:dyDescent="0.3">
      <c r="A6599" t="s">
        <v>7434</v>
      </c>
      <c r="B6599">
        <v>217600</v>
      </c>
      <c r="C6599">
        <v>1209150</v>
      </c>
      <c r="D6599">
        <v>641920</v>
      </c>
      <c r="E6599">
        <v>1764100</v>
      </c>
      <c r="F6599" s="4">
        <f t="shared" si="103"/>
        <v>1205056.6666666667</v>
      </c>
    </row>
    <row r="6600" spans="1:6" x14ac:dyDescent="0.3">
      <c r="A6600" t="s">
        <v>7435</v>
      </c>
      <c r="B6600">
        <v>2145500</v>
      </c>
      <c r="C6600">
        <v>2173550</v>
      </c>
      <c r="D6600">
        <v>2111480</v>
      </c>
      <c r="E6600">
        <v>2302400</v>
      </c>
      <c r="F6600" s="4">
        <f t="shared" si="103"/>
        <v>2195810</v>
      </c>
    </row>
    <row r="6601" spans="1:6" x14ac:dyDescent="0.3">
      <c r="A6601" t="s">
        <v>7436</v>
      </c>
      <c r="B6601">
        <v>1146600</v>
      </c>
      <c r="C6601">
        <v>230000</v>
      </c>
      <c r="D6601">
        <v>382200</v>
      </c>
      <c r="E6601">
        <v>895440</v>
      </c>
      <c r="F6601" s="4">
        <f t="shared" si="103"/>
        <v>502546.66666666669</v>
      </c>
    </row>
    <row r="6602" spans="1:6" x14ac:dyDescent="0.3">
      <c r="A6602" t="s">
        <v>7437</v>
      </c>
      <c r="B6602">
        <v>160000</v>
      </c>
      <c r="C6602">
        <v>389480</v>
      </c>
      <c r="D6602">
        <v>949130</v>
      </c>
      <c r="E6602">
        <v>305760</v>
      </c>
      <c r="F6602" s="4">
        <f t="shared" si="103"/>
        <v>548123.33333333337</v>
      </c>
    </row>
    <row r="6603" spans="1:6" x14ac:dyDescent="0.3">
      <c r="A6603" t="s">
        <v>7438</v>
      </c>
      <c r="B6603">
        <v>1395200</v>
      </c>
      <c r="C6603">
        <v>160000</v>
      </c>
      <c r="D6603">
        <v>458640</v>
      </c>
      <c r="E6603">
        <v>640640</v>
      </c>
      <c r="F6603" s="4">
        <f t="shared" si="103"/>
        <v>419760</v>
      </c>
    </row>
    <row r="6604" spans="1:6" x14ac:dyDescent="0.3">
      <c r="A6604" t="s">
        <v>7439</v>
      </c>
      <c r="B6604">
        <v>507780</v>
      </c>
      <c r="C6604">
        <v>1480000</v>
      </c>
      <c r="D6604">
        <v>2688300</v>
      </c>
      <c r="E6604">
        <v>386000</v>
      </c>
      <c r="F6604" s="4">
        <f t="shared" si="103"/>
        <v>1518100</v>
      </c>
    </row>
    <row r="6605" spans="1:6" x14ac:dyDescent="0.3">
      <c r="A6605" t="s">
        <v>7440</v>
      </c>
      <c r="B6605">
        <v>820000</v>
      </c>
      <c r="C6605">
        <v>0</v>
      </c>
      <c r="D6605">
        <v>0</v>
      </c>
      <c r="E6605">
        <v>405000</v>
      </c>
      <c r="F6605" s="4">
        <f t="shared" si="103"/>
        <v>135000</v>
      </c>
    </row>
    <row r="6606" spans="1:6" x14ac:dyDescent="0.3">
      <c r="A6606" t="s">
        <v>7441</v>
      </c>
      <c r="B6606">
        <v>322140</v>
      </c>
      <c r="C6606">
        <v>1262170</v>
      </c>
      <c r="D6606">
        <v>2048410</v>
      </c>
      <c r="E6606">
        <v>0</v>
      </c>
      <c r="F6606" s="4">
        <f t="shared" si="103"/>
        <v>1103526.6666666667</v>
      </c>
    </row>
    <row r="6607" spans="1:6" x14ac:dyDescent="0.3">
      <c r="A6607" t="s">
        <v>7442</v>
      </c>
      <c r="B6607">
        <v>1270210</v>
      </c>
      <c r="C6607">
        <v>2146690</v>
      </c>
      <c r="D6607">
        <v>0</v>
      </c>
      <c r="E6607">
        <v>1263240</v>
      </c>
      <c r="F6607" s="4">
        <f t="shared" si="103"/>
        <v>1136643.3333333333</v>
      </c>
    </row>
    <row r="6608" spans="1:6" x14ac:dyDescent="0.3">
      <c r="A6608" t="s">
        <v>7443</v>
      </c>
      <c r="B6608">
        <v>0</v>
      </c>
      <c r="C6608">
        <v>0</v>
      </c>
      <c r="D6608">
        <v>1190080</v>
      </c>
      <c r="E6608">
        <v>804000</v>
      </c>
      <c r="F6608" s="4">
        <f t="shared" si="103"/>
        <v>664693.33333333337</v>
      </c>
    </row>
    <row r="6609" spans="1:6" x14ac:dyDescent="0.3">
      <c r="A6609" t="s">
        <v>7444</v>
      </c>
      <c r="B6609">
        <v>0</v>
      </c>
      <c r="C6609">
        <v>300300</v>
      </c>
      <c r="D6609">
        <v>819060</v>
      </c>
      <c r="E6609">
        <v>820000</v>
      </c>
      <c r="F6609" s="4">
        <f t="shared" si="103"/>
        <v>646453.33333333337</v>
      </c>
    </row>
    <row r="6610" spans="1:6" x14ac:dyDescent="0.3">
      <c r="A6610" t="s">
        <v>7445</v>
      </c>
      <c r="B6610">
        <v>633360</v>
      </c>
      <c r="C6610">
        <v>808080</v>
      </c>
      <c r="D6610">
        <v>680840</v>
      </c>
      <c r="E6610">
        <v>0</v>
      </c>
      <c r="F6610" s="4">
        <f t="shared" si="103"/>
        <v>496306.66666666669</v>
      </c>
    </row>
    <row r="6611" spans="1:6" x14ac:dyDescent="0.3">
      <c r="A6611" t="s">
        <v>7446</v>
      </c>
      <c r="B6611">
        <v>542200</v>
      </c>
      <c r="C6611">
        <v>1376400</v>
      </c>
      <c r="D6611">
        <v>1126890</v>
      </c>
      <c r="E6611">
        <v>1215010</v>
      </c>
      <c r="F6611" s="4">
        <f t="shared" si="103"/>
        <v>1239433.3333333333</v>
      </c>
    </row>
    <row r="6612" spans="1:6" x14ac:dyDescent="0.3">
      <c r="A6612" t="s">
        <v>7447</v>
      </c>
      <c r="B6612">
        <v>0</v>
      </c>
      <c r="C6612">
        <v>0</v>
      </c>
      <c r="D6612">
        <v>515900</v>
      </c>
      <c r="E6612">
        <v>506400</v>
      </c>
      <c r="F6612" s="4">
        <f t="shared" si="103"/>
        <v>340766.66666666669</v>
      </c>
    </row>
    <row r="6613" spans="1:6" x14ac:dyDescent="0.3">
      <c r="A6613" t="s">
        <v>7448</v>
      </c>
      <c r="B6613">
        <v>0</v>
      </c>
      <c r="C6613">
        <v>828440</v>
      </c>
      <c r="D6613">
        <v>1818720</v>
      </c>
      <c r="E6613">
        <v>1347260</v>
      </c>
      <c r="F6613" s="4">
        <f t="shared" si="103"/>
        <v>1331473.3333333333</v>
      </c>
    </row>
    <row r="6614" spans="1:6" x14ac:dyDescent="0.3">
      <c r="A6614" t="s">
        <v>7449</v>
      </c>
      <c r="B6614">
        <v>1446160</v>
      </c>
      <c r="C6614">
        <v>1104740</v>
      </c>
      <c r="D6614">
        <v>1172620</v>
      </c>
      <c r="E6614">
        <v>1870370</v>
      </c>
      <c r="F6614" s="4">
        <f t="shared" si="103"/>
        <v>1382576.6666666667</v>
      </c>
    </row>
    <row r="6615" spans="1:6" x14ac:dyDescent="0.3">
      <c r="A6615" t="s">
        <v>7450</v>
      </c>
      <c r="B6615">
        <v>2036710</v>
      </c>
      <c r="C6615">
        <v>2161750</v>
      </c>
      <c r="D6615">
        <v>2209740</v>
      </c>
      <c r="E6615">
        <v>2172420</v>
      </c>
      <c r="F6615" s="4">
        <f t="shared" si="103"/>
        <v>2181303.3333333335</v>
      </c>
    </row>
    <row r="6616" spans="1:6" x14ac:dyDescent="0.3">
      <c r="A6616" t="s">
        <v>7451</v>
      </c>
      <c r="B6616">
        <v>2317590</v>
      </c>
      <c r="C6616">
        <v>4013950</v>
      </c>
      <c r="D6616">
        <v>2085720</v>
      </c>
      <c r="E6616">
        <v>5227560</v>
      </c>
      <c r="F6616" s="4">
        <f t="shared" si="103"/>
        <v>3775743.3333333335</v>
      </c>
    </row>
    <row r="6617" spans="1:6" x14ac:dyDescent="0.3">
      <c r="A6617" t="s">
        <v>7452</v>
      </c>
      <c r="B6617">
        <v>3222650</v>
      </c>
      <c r="C6617">
        <v>230000</v>
      </c>
      <c r="D6617">
        <v>4193450</v>
      </c>
      <c r="E6617">
        <v>2072700</v>
      </c>
      <c r="F6617" s="4">
        <f t="shared" si="103"/>
        <v>2165383.3333333335</v>
      </c>
    </row>
    <row r="6618" spans="1:6" x14ac:dyDescent="0.3">
      <c r="A6618" t="s">
        <v>7453</v>
      </c>
      <c r="B6618">
        <v>2244800</v>
      </c>
      <c r="C6618">
        <v>2712390</v>
      </c>
      <c r="D6618">
        <v>3034600</v>
      </c>
      <c r="E6618">
        <v>3944300</v>
      </c>
      <c r="F6618" s="4">
        <f t="shared" si="103"/>
        <v>3230430</v>
      </c>
    </row>
    <row r="6619" spans="1:6" x14ac:dyDescent="0.3">
      <c r="A6619" t="s">
        <v>7454</v>
      </c>
      <c r="B6619">
        <v>2121100</v>
      </c>
      <c r="C6619">
        <v>2107180</v>
      </c>
      <c r="D6619">
        <v>2117550</v>
      </c>
      <c r="E6619">
        <v>2141940</v>
      </c>
      <c r="F6619" s="4">
        <f t="shared" si="103"/>
        <v>2122223.3333333335</v>
      </c>
    </row>
    <row r="6620" spans="1:6" x14ac:dyDescent="0.3">
      <c r="A6620" t="s">
        <v>7455</v>
      </c>
      <c r="B6620">
        <v>0</v>
      </c>
      <c r="C6620">
        <v>218400</v>
      </c>
      <c r="D6620">
        <v>0</v>
      </c>
      <c r="E6620">
        <v>402000</v>
      </c>
      <c r="F6620" s="4">
        <f t="shared" si="103"/>
        <v>206800</v>
      </c>
    </row>
    <row r="6621" spans="1:6" x14ac:dyDescent="0.3">
      <c r="A6621" t="s">
        <v>7456</v>
      </c>
      <c r="B6621">
        <v>1213940</v>
      </c>
      <c r="C6621">
        <v>1064700</v>
      </c>
      <c r="D6621">
        <v>1888250</v>
      </c>
      <c r="E6621">
        <v>1552280</v>
      </c>
      <c r="F6621" s="4">
        <f t="shared" si="103"/>
        <v>1501743.3333333333</v>
      </c>
    </row>
    <row r="6622" spans="1:6" x14ac:dyDescent="0.3">
      <c r="A6622" t="s">
        <v>7457</v>
      </c>
      <c r="B6622">
        <v>0</v>
      </c>
      <c r="C6622">
        <v>0</v>
      </c>
      <c r="D6622">
        <v>1065327</v>
      </c>
      <c r="E6622">
        <v>0</v>
      </c>
      <c r="F6622" s="4">
        <f t="shared" si="103"/>
        <v>355109</v>
      </c>
    </row>
    <row r="6623" spans="1:6" x14ac:dyDescent="0.3">
      <c r="A6623" t="s">
        <v>7458</v>
      </c>
      <c r="B6623">
        <v>914330</v>
      </c>
      <c r="C6623">
        <v>300300</v>
      </c>
      <c r="D6623">
        <v>565920</v>
      </c>
      <c r="E6623">
        <v>649460</v>
      </c>
      <c r="F6623" s="4">
        <f t="shared" si="103"/>
        <v>505226.66666666669</v>
      </c>
    </row>
    <row r="6624" spans="1:6" x14ac:dyDescent="0.3">
      <c r="A6624" t="s">
        <v>7459</v>
      </c>
      <c r="B6624">
        <v>1371630</v>
      </c>
      <c r="C6624">
        <v>757200</v>
      </c>
      <c r="D6624">
        <v>1194730</v>
      </c>
      <c r="E6624">
        <v>0</v>
      </c>
      <c r="F6624" s="4">
        <f t="shared" si="103"/>
        <v>650643.33333333337</v>
      </c>
    </row>
    <row r="6625" spans="1:6" x14ac:dyDescent="0.3">
      <c r="A6625" t="s">
        <v>7460</v>
      </c>
      <c r="B6625">
        <v>521950</v>
      </c>
      <c r="C6625">
        <v>1769950</v>
      </c>
      <c r="D6625">
        <v>0</v>
      </c>
      <c r="E6625">
        <v>1059200</v>
      </c>
      <c r="F6625" s="4">
        <f t="shared" si="103"/>
        <v>943050</v>
      </c>
    </row>
    <row r="6626" spans="1:6" x14ac:dyDescent="0.3">
      <c r="A6626" t="s">
        <v>7461</v>
      </c>
      <c r="B6626">
        <v>0</v>
      </c>
      <c r="C6626">
        <v>0</v>
      </c>
      <c r="D6626">
        <v>195500</v>
      </c>
      <c r="E6626">
        <v>0</v>
      </c>
      <c r="F6626" s="4">
        <f t="shared" si="103"/>
        <v>65166.666666666664</v>
      </c>
    </row>
    <row r="6627" spans="1:6" x14ac:dyDescent="0.3">
      <c r="A6627" t="s">
        <v>7462</v>
      </c>
      <c r="B6627">
        <v>465920</v>
      </c>
      <c r="C6627">
        <v>245700</v>
      </c>
      <c r="D6627">
        <v>182000</v>
      </c>
      <c r="E6627">
        <v>903400</v>
      </c>
      <c r="F6627" s="4">
        <f t="shared" si="103"/>
        <v>443700</v>
      </c>
    </row>
    <row r="6628" spans="1:6" x14ac:dyDescent="0.3">
      <c r="A6628" t="s">
        <v>7463</v>
      </c>
      <c r="B6628">
        <v>2682300</v>
      </c>
      <c r="C6628">
        <v>3084440</v>
      </c>
      <c r="D6628">
        <v>2756900</v>
      </c>
      <c r="E6628">
        <v>2266820</v>
      </c>
      <c r="F6628" s="4">
        <f t="shared" si="103"/>
        <v>2702720</v>
      </c>
    </row>
    <row r="6629" spans="1:6" x14ac:dyDescent="0.3">
      <c r="A6629" t="s">
        <v>279</v>
      </c>
      <c r="B6629">
        <v>2626800</v>
      </c>
      <c r="C6629">
        <v>2127760</v>
      </c>
      <c r="D6629">
        <v>2046400</v>
      </c>
      <c r="E6629">
        <v>2060720</v>
      </c>
      <c r="F6629" s="4">
        <f t="shared" si="103"/>
        <v>2078293.3333333333</v>
      </c>
    </row>
    <row r="6630" spans="1:6" x14ac:dyDescent="0.3">
      <c r="A6630" t="s">
        <v>7464</v>
      </c>
      <c r="B6630">
        <v>0</v>
      </c>
      <c r="C6630">
        <v>468000</v>
      </c>
      <c r="D6630">
        <v>465000</v>
      </c>
      <c r="E6630">
        <v>0</v>
      </c>
      <c r="F6630" s="4">
        <f t="shared" si="103"/>
        <v>311000</v>
      </c>
    </row>
    <row r="6631" spans="1:6" x14ac:dyDescent="0.3">
      <c r="A6631" t="s">
        <v>7465</v>
      </c>
      <c r="B6631">
        <v>617780</v>
      </c>
      <c r="C6631">
        <v>1353970</v>
      </c>
      <c r="D6631">
        <v>578780</v>
      </c>
      <c r="E6631">
        <v>1183780</v>
      </c>
      <c r="F6631" s="4">
        <f t="shared" si="103"/>
        <v>1038843.3333333334</v>
      </c>
    </row>
    <row r="6632" spans="1:6" x14ac:dyDescent="0.3">
      <c r="A6632" t="s">
        <v>904</v>
      </c>
      <c r="B6632">
        <v>1295200</v>
      </c>
      <c r="C6632">
        <v>0</v>
      </c>
      <c r="D6632">
        <v>1370700</v>
      </c>
      <c r="E6632">
        <v>0</v>
      </c>
      <c r="F6632" s="4">
        <f t="shared" si="103"/>
        <v>456900</v>
      </c>
    </row>
    <row r="6633" spans="1:6" x14ac:dyDescent="0.3">
      <c r="A6633" t="s">
        <v>7466</v>
      </c>
      <c r="B6633">
        <v>2035140</v>
      </c>
      <c r="C6633">
        <v>5164190</v>
      </c>
      <c r="D6633">
        <v>4791219</v>
      </c>
      <c r="E6633">
        <v>4121530</v>
      </c>
      <c r="F6633" s="4">
        <f t="shared" si="103"/>
        <v>4692313</v>
      </c>
    </row>
    <row r="6634" spans="1:6" x14ac:dyDescent="0.3">
      <c r="A6634" t="s">
        <v>7467</v>
      </c>
      <c r="B6634">
        <v>0</v>
      </c>
      <c r="C6634">
        <v>1801100</v>
      </c>
      <c r="D6634">
        <v>1139840</v>
      </c>
      <c r="E6634">
        <v>0</v>
      </c>
      <c r="F6634" s="4">
        <f t="shared" si="103"/>
        <v>980313.33333333337</v>
      </c>
    </row>
    <row r="6635" spans="1:6" x14ac:dyDescent="0.3">
      <c r="A6635" t="s">
        <v>7468</v>
      </c>
      <c r="B6635">
        <v>370000</v>
      </c>
      <c r="C6635">
        <v>353760</v>
      </c>
      <c r="D6635">
        <v>0</v>
      </c>
      <c r="E6635">
        <v>0</v>
      </c>
      <c r="F6635" s="4">
        <f t="shared" si="103"/>
        <v>117920</v>
      </c>
    </row>
    <row r="6636" spans="1:6" x14ac:dyDescent="0.3">
      <c r="A6636" t="s">
        <v>7469</v>
      </c>
      <c r="B6636">
        <v>2504320</v>
      </c>
      <c r="C6636">
        <v>4668470</v>
      </c>
      <c r="D6636">
        <v>3420920</v>
      </c>
      <c r="E6636">
        <v>3585060</v>
      </c>
      <c r="F6636" s="4">
        <f t="shared" si="103"/>
        <v>3891483.3333333335</v>
      </c>
    </row>
    <row r="6637" spans="1:6" x14ac:dyDescent="0.3">
      <c r="A6637" t="s">
        <v>7470</v>
      </c>
      <c r="B6637">
        <v>0</v>
      </c>
      <c r="C6637">
        <v>0</v>
      </c>
      <c r="D6637">
        <v>370000</v>
      </c>
      <c r="E6637">
        <v>0</v>
      </c>
      <c r="F6637" s="4">
        <f t="shared" si="103"/>
        <v>123333.33333333333</v>
      </c>
    </row>
    <row r="6638" spans="1:6" x14ac:dyDescent="0.3">
      <c r="A6638" t="s">
        <v>7471</v>
      </c>
      <c r="B6638">
        <v>0</v>
      </c>
      <c r="C6638">
        <v>661600</v>
      </c>
      <c r="D6638">
        <v>740000</v>
      </c>
      <c r="E6638">
        <v>0</v>
      </c>
      <c r="F6638" s="4">
        <f t="shared" si="103"/>
        <v>467200</v>
      </c>
    </row>
    <row r="6639" spans="1:6" x14ac:dyDescent="0.3">
      <c r="A6639" t="s">
        <v>882</v>
      </c>
      <c r="B6639">
        <v>0</v>
      </c>
      <c r="C6639">
        <v>1995800</v>
      </c>
      <c r="D6639">
        <v>1651530</v>
      </c>
      <c r="E6639">
        <v>1707700</v>
      </c>
      <c r="F6639" s="4">
        <f t="shared" si="103"/>
        <v>1785010</v>
      </c>
    </row>
    <row r="6640" spans="1:6" x14ac:dyDescent="0.3">
      <c r="A6640" t="s">
        <v>7472</v>
      </c>
      <c r="B6640">
        <v>3177680</v>
      </c>
      <c r="C6640">
        <v>3466400</v>
      </c>
      <c r="D6640">
        <v>2592480</v>
      </c>
      <c r="E6640">
        <v>706560</v>
      </c>
      <c r="F6640" s="4">
        <f t="shared" si="103"/>
        <v>2255146.6666666665</v>
      </c>
    </row>
    <row r="6641" spans="1:6" x14ac:dyDescent="0.3">
      <c r="A6641" t="s">
        <v>7473</v>
      </c>
      <c r="B6641">
        <v>6471320</v>
      </c>
      <c r="C6641">
        <v>866860</v>
      </c>
      <c r="D6641">
        <v>802900</v>
      </c>
      <c r="E6641">
        <v>450000</v>
      </c>
      <c r="F6641" s="4">
        <f t="shared" si="103"/>
        <v>706586.66666666663</v>
      </c>
    </row>
    <row r="6642" spans="1:6" x14ac:dyDescent="0.3">
      <c r="A6642" t="s">
        <v>7474</v>
      </c>
      <c r="B6642">
        <v>160000</v>
      </c>
      <c r="C6642">
        <v>0</v>
      </c>
      <c r="D6642">
        <v>2068480</v>
      </c>
      <c r="E6642">
        <v>0</v>
      </c>
      <c r="F6642" s="4">
        <f t="shared" si="103"/>
        <v>689493.33333333337</v>
      </c>
    </row>
    <row r="6643" spans="1:6" x14ac:dyDescent="0.3">
      <c r="A6643" t="s">
        <v>7475</v>
      </c>
      <c r="B6643">
        <v>0</v>
      </c>
      <c r="C6643">
        <v>3116690</v>
      </c>
      <c r="D6643">
        <v>824200</v>
      </c>
      <c r="E6643">
        <v>1293200</v>
      </c>
      <c r="F6643" s="4">
        <f t="shared" si="103"/>
        <v>1744696.6666666667</v>
      </c>
    </row>
    <row r="6644" spans="1:6" x14ac:dyDescent="0.3">
      <c r="A6644" t="s">
        <v>7476</v>
      </c>
      <c r="B6644">
        <v>6089720</v>
      </c>
      <c r="C6644">
        <v>7478980</v>
      </c>
      <c r="D6644">
        <v>6241690</v>
      </c>
      <c r="E6644">
        <v>6091830</v>
      </c>
      <c r="F6644" s="4">
        <f t="shared" si="103"/>
        <v>6604166.666666667</v>
      </c>
    </row>
    <row r="6645" spans="1:6" x14ac:dyDescent="0.3">
      <c r="A6645" t="s">
        <v>7477</v>
      </c>
      <c r="B6645">
        <v>1082770</v>
      </c>
      <c r="C6645">
        <v>2111460</v>
      </c>
      <c r="D6645">
        <v>950170</v>
      </c>
      <c r="E6645">
        <v>1181900</v>
      </c>
      <c r="F6645" s="4">
        <f t="shared" si="103"/>
        <v>1414510</v>
      </c>
    </row>
    <row r="6646" spans="1:6" x14ac:dyDescent="0.3">
      <c r="A6646" t="s">
        <v>7478</v>
      </c>
      <c r="B6646">
        <v>1374290</v>
      </c>
      <c r="C6646">
        <v>0</v>
      </c>
      <c r="D6646">
        <v>548730</v>
      </c>
      <c r="E6646">
        <v>0</v>
      </c>
      <c r="F6646" s="4">
        <f t="shared" si="103"/>
        <v>182910</v>
      </c>
    </row>
    <row r="6647" spans="1:6" x14ac:dyDescent="0.3">
      <c r="A6647" t="s">
        <v>7479</v>
      </c>
      <c r="B6647">
        <v>1068950</v>
      </c>
      <c r="C6647">
        <v>0</v>
      </c>
      <c r="D6647">
        <v>438240</v>
      </c>
      <c r="E6647">
        <v>0</v>
      </c>
      <c r="F6647" s="4">
        <f t="shared" si="103"/>
        <v>146080</v>
      </c>
    </row>
    <row r="6648" spans="1:6" x14ac:dyDescent="0.3">
      <c r="A6648" t="s">
        <v>7480</v>
      </c>
      <c r="B6648">
        <v>2567790</v>
      </c>
      <c r="C6648">
        <v>2245760</v>
      </c>
      <c r="D6648">
        <v>4758120</v>
      </c>
      <c r="E6648">
        <v>4687740</v>
      </c>
      <c r="F6648" s="4">
        <f t="shared" si="103"/>
        <v>3897206.6666666665</v>
      </c>
    </row>
    <row r="6649" spans="1:6" x14ac:dyDescent="0.3">
      <c r="A6649" t="s">
        <v>7481</v>
      </c>
      <c r="B6649">
        <v>3038240</v>
      </c>
      <c r="C6649">
        <v>5547300</v>
      </c>
      <c r="D6649">
        <v>10086560</v>
      </c>
      <c r="E6649">
        <v>12626000</v>
      </c>
      <c r="F6649" s="4">
        <f t="shared" si="103"/>
        <v>9419953.333333334</v>
      </c>
    </row>
    <row r="6650" spans="1:6" x14ac:dyDescent="0.3">
      <c r="A6650" t="s">
        <v>7482</v>
      </c>
      <c r="B6650">
        <v>0</v>
      </c>
      <c r="C6650">
        <v>6035640</v>
      </c>
      <c r="D6650">
        <v>1263180</v>
      </c>
      <c r="E6650">
        <v>1169350</v>
      </c>
      <c r="F6650" s="4">
        <f t="shared" si="103"/>
        <v>2822723.3333333335</v>
      </c>
    </row>
    <row r="6651" spans="1:6" x14ac:dyDescent="0.3">
      <c r="A6651" t="s">
        <v>7483</v>
      </c>
      <c r="B6651">
        <v>2025730</v>
      </c>
      <c r="C6651">
        <v>0</v>
      </c>
      <c r="D6651">
        <v>738320</v>
      </c>
      <c r="E6651">
        <v>0</v>
      </c>
      <c r="F6651" s="4">
        <f t="shared" si="103"/>
        <v>246106.66666666666</v>
      </c>
    </row>
    <row r="6652" spans="1:6" x14ac:dyDescent="0.3">
      <c r="A6652" t="s">
        <v>7484</v>
      </c>
      <c r="B6652">
        <v>0</v>
      </c>
      <c r="C6652">
        <v>2386840</v>
      </c>
      <c r="D6652">
        <v>1917370</v>
      </c>
      <c r="E6652">
        <v>935860</v>
      </c>
      <c r="F6652" s="4">
        <f t="shared" si="103"/>
        <v>1746690</v>
      </c>
    </row>
    <row r="6653" spans="1:6" x14ac:dyDescent="0.3">
      <c r="A6653" t="s">
        <v>7485</v>
      </c>
      <c r="B6653">
        <v>0</v>
      </c>
      <c r="C6653">
        <v>0</v>
      </c>
      <c r="D6653">
        <v>1077440</v>
      </c>
      <c r="E6653">
        <v>0</v>
      </c>
      <c r="F6653" s="4">
        <f t="shared" si="103"/>
        <v>359146.66666666669</v>
      </c>
    </row>
    <row r="6654" spans="1:6" x14ac:dyDescent="0.3">
      <c r="A6654" t="s">
        <v>7486</v>
      </c>
      <c r="B6654">
        <v>160000</v>
      </c>
      <c r="C6654">
        <v>3342710</v>
      </c>
      <c r="D6654">
        <v>5023380</v>
      </c>
      <c r="E6654">
        <v>5060200</v>
      </c>
      <c r="F6654" s="4">
        <f t="shared" si="103"/>
        <v>4475430</v>
      </c>
    </row>
    <row r="6655" spans="1:6" x14ac:dyDescent="0.3">
      <c r="A6655" t="s">
        <v>7487</v>
      </c>
      <c r="B6655">
        <v>0</v>
      </c>
      <c r="C6655">
        <v>149400</v>
      </c>
      <c r="D6655">
        <v>0</v>
      </c>
      <c r="E6655">
        <v>0</v>
      </c>
      <c r="F6655" s="4">
        <f t="shared" si="103"/>
        <v>49800</v>
      </c>
    </row>
    <row r="6656" spans="1:6" x14ac:dyDescent="0.3">
      <c r="A6656" t="s">
        <v>7488</v>
      </c>
      <c r="B6656">
        <v>486000</v>
      </c>
      <c r="C6656">
        <v>661800</v>
      </c>
      <c r="D6656">
        <v>370000</v>
      </c>
      <c r="E6656">
        <v>0</v>
      </c>
      <c r="F6656" s="4">
        <f t="shared" si="103"/>
        <v>343933.33333333331</v>
      </c>
    </row>
    <row r="6657" spans="1:6" x14ac:dyDescent="0.3">
      <c r="A6657" t="s">
        <v>7489</v>
      </c>
      <c r="B6657">
        <v>1558080</v>
      </c>
      <c r="C6657">
        <v>4620000</v>
      </c>
      <c r="D6657">
        <v>2022020</v>
      </c>
      <c r="E6657">
        <v>9152100</v>
      </c>
      <c r="F6657" s="4">
        <f t="shared" si="103"/>
        <v>5264706.666666667</v>
      </c>
    </row>
    <row r="6658" spans="1:6" x14ac:dyDescent="0.3">
      <c r="A6658" t="s">
        <v>7490</v>
      </c>
      <c r="B6658">
        <v>6928420</v>
      </c>
      <c r="C6658">
        <v>6164120</v>
      </c>
      <c r="D6658">
        <v>7585560</v>
      </c>
      <c r="E6658">
        <v>8485580</v>
      </c>
      <c r="F6658" s="4">
        <f t="shared" si="103"/>
        <v>7411753.333333333</v>
      </c>
    </row>
    <row r="6659" spans="1:6" x14ac:dyDescent="0.3">
      <c r="A6659" t="s">
        <v>7491</v>
      </c>
      <c r="B6659">
        <v>0</v>
      </c>
      <c r="C6659">
        <v>2997840</v>
      </c>
      <c r="D6659">
        <v>5526000</v>
      </c>
      <c r="E6659">
        <v>5123700</v>
      </c>
      <c r="F6659" s="4">
        <f t="shared" ref="F6659:F6722" si="104">SUM(C6659:E6659)/3</f>
        <v>4549180</v>
      </c>
    </row>
    <row r="6660" spans="1:6" x14ac:dyDescent="0.3">
      <c r="A6660" t="s">
        <v>7492</v>
      </c>
      <c r="B6660">
        <v>0</v>
      </c>
      <c r="C6660">
        <v>300300</v>
      </c>
      <c r="D6660">
        <v>0</v>
      </c>
      <c r="E6660">
        <v>0</v>
      </c>
      <c r="F6660" s="4">
        <f t="shared" si="104"/>
        <v>100100</v>
      </c>
    </row>
    <row r="6661" spans="1:6" x14ac:dyDescent="0.3">
      <c r="A6661" t="s">
        <v>7493</v>
      </c>
      <c r="B6661">
        <v>248000</v>
      </c>
      <c r="C6661">
        <v>230000</v>
      </c>
      <c r="D6661">
        <v>0</v>
      </c>
      <c r="E6661">
        <v>431340</v>
      </c>
      <c r="F6661" s="4">
        <f t="shared" si="104"/>
        <v>220446.66666666666</v>
      </c>
    </row>
    <row r="6662" spans="1:6" x14ac:dyDescent="0.3">
      <c r="A6662" t="s">
        <v>7494</v>
      </c>
      <c r="B6662">
        <v>2383000</v>
      </c>
      <c r="C6662">
        <v>3886040</v>
      </c>
      <c r="D6662">
        <v>3475460</v>
      </c>
      <c r="E6662">
        <v>3729820</v>
      </c>
      <c r="F6662" s="4">
        <f t="shared" si="104"/>
        <v>3697106.6666666665</v>
      </c>
    </row>
    <row r="6663" spans="1:6" x14ac:dyDescent="0.3">
      <c r="A6663" t="s">
        <v>7495</v>
      </c>
      <c r="B6663">
        <v>0</v>
      </c>
      <c r="C6663">
        <v>1183000</v>
      </c>
      <c r="D6663">
        <v>2005100</v>
      </c>
      <c r="E6663">
        <v>2147600</v>
      </c>
      <c r="F6663" s="4">
        <f t="shared" si="104"/>
        <v>1778566.6666666667</v>
      </c>
    </row>
    <row r="6664" spans="1:6" x14ac:dyDescent="0.3">
      <c r="A6664" t="s">
        <v>7496</v>
      </c>
      <c r="B6664">
        <v>5237490</v>
      </c>
      <c r="C6664">
        <v>50290570</v>
      </c>
      <c r="D6664">
        <v>72367600</v>
      </c>
      <c r="E6664">
        <v>35705400</v>
      </c>
      <c r="F6664" s="4">
        <f t="shared" si="104"/>
        <v>52787856.666666664</v>
      </c>
    </row>
    <row r="6665" spans="1:6" x14ac:dyDescent="0.3">
      <c r="A6665" t="s">
        <v>7497</v>
      </c>
      <c r="B6665">
        <v>648460</v>
      </c>
      <c r="C6665">
        <v>760230</v>
      </c>
      <c r="D6665">
        <v>847440</v>
      </c>
      <c r="E6665">
        <v>1936926</v>
      </c>
      <c r="F6665" s="4">
        <f t="shared" si="104"/>
        <v>1181532</v>
      </c>
    </row>
    <row r="6666" spans="1:6" x14ac:dyDescent="0.3">
      <c r="A6666" t="s">
        <v>7498</v>
      </c>
      <c r="B6666">
        <v>0</v>
      </c>
      <c r="C6666">
        <v>0</v>
      </c>
      <c r="D6666">
        <v>148330</v>
      </c>
      <c r="E6666">
        <v>844640</v>
      </c>
      <c r="F6666" s="4">
        <f t="shared" si="104"/>
        <v>330990</v>
      </c>
    </row>
    <row r="6667" spans="1:6" x14ac:dyDescent="0.3">
      <c r="A6667" t="s">
        <v>7499</v>
      </c>
      <c r="B6667">
        <v>12119480</v>
      </c>
      <c r="C6667">
        <v>8037120</v>
      </c>
      <c r="D6667">
        <v>9255690</v>
      </c>
      <c r="E6667">
        <v>14920350</v>
      </c>
      <c r="F6667" s="4">
        <f t="shared" si="104"/>
        <v>10737720</v>
      </c>
    </row>
    <row r="6668" spans="1:6" x14ac:dyDescent="0.3">
      <c r="A6668" t="s">
        <v>7500</v>
      </c>
      <c r="B6668">
        <v>2062460</v>
      </c>
      <c r="C6668">
        <v>0</v>
      </c>
      <c r="D6668">
        <v>2240900</v>
      </c>
      <c r="E6668">
        <v>2209600</v>
      </c>
      <c r="F6668" s="4">
        <f t="shared" si="104"/>
        <v>1483500</v>
      </c>
    </row>
    <row r="6669" spans="1:6" x14ac:dyDescent="0.3">
      <c r="A6669" t="s">
        <v>7501</v>
      </c>
      <c r="B6669">
        <v>2027400</v>
      </c>
      <c r="C6669">
        <v>0</v>
      </c>
      <c r="D6669">
        <v>2128180</v>
      </c>
      <c r="E6669">
        <v>2165720</v>
      </c>
      <c r="F6669" s="4">
        <f t="shared" si="104"/>
        <v>1431300</v>
      </c>
    </row>
    <row r="6670" spans="1:6" x14ac:dyDescent="0.3">
      <c r="A6670" t="s">
        <v>7502</v>
      </c>
      <c r="B6670">
        <v>9271270</v>
      </c>
      <c r="C6670">
        <v>8010340</v>
      </c>
      <c r="D6670">
        <v>8633460</v>
      </c>
      <c r="E6670">
        <v>9324970</v>
      </c>
      <c r="F6670" s="4">
        <f t="shared" si="104"/>
        <v>8656256.666666666</v>
      </c>
    </row>
    <row r="6671" spans="1:6" x14ac:dyDescent="0.3">
      <c r="A6671" t="s">
        <v>7503</v>
      </c>
      <c r="B6671">
        <v>3401310</v>
      </c>
      <c r="C6671">
        <v>2455300</v>
      </c>
      <c r="D6671">
        <v>3785680</v>
      </c>
      <c r="E6671">
        <v>4359820</v>
      </c>
      <c r="F6671" s="4">
        <f t="shared" si="104"/>
        <v>3533600</v>
      </c>
    </row>
    <row r="6672" spans="1:6" x14ac:dyDescent="0.3">
      <c r="A6672" t="s">
        <v>7504</v>
      </c>
      <c r="B6672">
        <v>0</v>
      </c>
      <c r="C6672">
        <v>1850000</v>
      </c>
      <c r="D6672">
        <v>228000</v>
      </c>
      <c r="E6672">
        <v>0</v>
      </c>
      <c r="F6672" s="4">
        <f t="shared" si="104"/>
        <v>692666.66666666663</v>
      </c>
    </row>
    <row r="6673" spans="1:6" x14ac:dyDescent="0.3">
      <c r="A6673" t="s">
        <v>7505</v>
      </c>
      <c r="B6673">
        <v>794000</v>
      </c>
      <c r="C6673">
        <v>1985100</v>
      </c>
      <c r="D6673">
        <v>473900</v>
      </c>
      <c r="E6673">
        <v>2055360</v>
      </c>
      <c r="F6673" s="4">
        <f t="shared" si="104"/>
        <v>1504786.6666666667</v>
      </c>
    </row>
    <row r="6674" spans="1:6" x14ac:dyDescent="0.3">
      <c r="A6674" t="s">
        <v>7506</v>
      </c>
      <c r="B6674">
        <v>740000</v>
      </c>
      <c r="C6674">
        <v>0</v>
      </c>
      <c r="D6674">
        <v>740000</v>
      </c>
      <c r="E6674">
        <v>0</v>
      </c>
      <c r="F6674" s="4">
        <f t="shared" si="104"/>
        <v>246666.66666666666</v>
      </c>
    </row>
    <row r="6675" spans="1:6" x14ac:dyDescent="0.3">
      <c r="A6675" t="s">
        <v>7507</v>
      </c>
      <c r="B6675">
        <v>0</v>
      </c>
      <c r="C6675">
        <v>3931200</v>
      </c>
      <c r="D6675">
        <v>2481800</v>
      </c>
      <c r="E6675">
        <v>418000</v>
      </c>
      <c r="F6675" s="4">
        <f t="shared" si="104"/>
        <v>2277000</v>
      </c>
    </row>
    <row r="6676" spans="1:6" x14ac:dyDescent="0.3">
      <c r="A6676" t="s">
        <v>7508</v>
      </c>
      <c r="B6676">
        <v>0</v>
      </c>
      <c r="C6676">
        <v>1232370</v>
      </c>
      <c r="D6676">
        <v>0</v>
      </c>
      <c r="E6676">
        <v>0</v>
      </c>
      <c r="F6676" s="4">
        <f t="shared" si="104"/>
        <v>410790</v>
      </c>
    </row>
    <row r="6677" spans="1:6" x14ac:dyDescent="0.3">
      <c r="A6677" t="s">
        <v>7509</v>
      </c>
      <c r="B6677">
        <v>1738160</v>
      </c>
      <c r="C6677">
        <v>918940</v>
      </c>
      <c r="D6677">
        <v>647680</v>
      </c>
      <c r="E6677">
        <v>0</v>
      </c>
      <c r="F6677" s="4">
        <f t="shared" si="104"/>
        <v>522206.66666666669</v>
      </c>
    </row>
    <row r="6678" spans="1:6" x14ac:dyDescent="0.3">
      <c r="A6678" t="s">
        <v>7510</v>
      </c>
      <c r="B6678">
        <v>0</v>
      </c>
      <c r="C6678">
        <v>0</v>
      </c>
      <c r="D6678">
        <v>522340</v>
      </c>
      <c r="E6678">
        <v>522340</v>
      </c>
      <c r="F6678" s="4">
        <f t="shared" si="104"/>
        <v>348226.66666666669</v>
      </c>
    </row>
    <row r="6679" spans="1:6" x14ac:dyDescent="0.3">
      <c r="A6679" t="s">
        <v>7511</v>
      </c>
      <c r="B6679">
        <v>411950</v>
      </c>
      <c r="C6679">
        <v>0</v>
      </c>
      <c r="D6679">
        <v>464100</v>
      </c>
      <c r="E6679">
        <v>234600</v>
      </c>
      <c r="F6679" s="4">
        <f t="shared" si="104"/>
        <v>232900</v>
      </c>
    </row>
    <row r="6680" spans="1:6" x14ac:dyDescent="0.3">
      <c r="A6680" t="s">
        <v>7512</v>
      </c>
      <c r="B6680">
        <v>2214030</v>
      </c>
      <c r="C6680">
        <v>2177400</v>
      </c>
      <c r="D6680">
        <v>1219400</v>
      </c>
      <c r="E6680">
        <v>3399760</v>
      </c>
      <c r="F6680" s="4">
        <f t="shared" si="104"/>
        <v>2265520</v>
      </c>
    </row>
    <row r="6681" spans="1:6" x14ac:dyDescent="0.3">
      <c r="A6681" t="s">
        <v>7513</v>
      </c>
      <c r="B6681">
        <v>1428700</v>
      </c>
      <c r="C6681">
        <v>535000</v>
      </c>
      <c r="D6681">
        <v>573300</v>
      </c>
      <c r="E6681">
        <v>709800</v>
      </c>
      <c r="F6681" s="4">
        <f t="shared" si="104"/>
        <v>606033.33333333337</v>
      </c>
    </row>
    <row r="6682" spans="1:6" x14ac:dyDescent="0.3">
      <c r="A6682" t="s">
        <v>7514</v>
      </c>
      <c r="B6682">
        <v>1410000</v>
      </c>
      <c r="C6682">
        <v>2327500</v>
      </c>
      <c r="D6682">
        <v>2950830</v>
      </c>
      <c r="E6682">
        <v>4042400</v>
      </c>
      <c r="F6682" s="4">
        <f t="shared" si="104"/>
        <v>3106910</v>
      </c>
    </row>
    <row r="6683" spans="1:6" x14ac:dyDescent="0.3">
      <c r="A6683" t="s">
        <v>7515</v>
      </c>
      <c r="B6683">
        <v>0</v>
      </c>
      <c r="C6683">
        <v>370000</v>
      </c>
      <c r="D6683">
        <v>0</v>
      </c>
      <c r="E6683">
        <v>386000</v>
      </c>
      <c r="F6683" s="4">
        <f t="shared" si="104"/>
        <v>252000</v>
      </c>
    </row>
    <row r="6684" spans="1:6" x14ac:dyDescent="0.3">
      <c r="A6684" t="s">
        <v>7516</v>
      </c>
      <c r="B6684">
        <v>0</v>
      </c>
      <c r="C6684">
        <v>1231870</v>
      </c>
      <c r="D6684">
        <v>516880</v>
      </c>
      <c r="E6684">
        <v>396760</v>
      </c>
      <c r="F6684" s="4">
        <f t="shared" si="104"/>
        <v>715170</v>
      </c>
    </row>
    <row r="6685" spans="1:6" x14ac:dyDescent="0.3">
      <c r="A6685" t="s">
        <v>7517</v>
      </c>
      <c r="B6685">
        <v>377380</v>
      </c>
      <c r="C6685">
        <v>5947100</v>
      </c>
      <c r="D6685">
        <v>2328720</v>
      </c>
      <c r="E6685">
        <v>4113080</v>
      </c>
      <c r="F6685" s="4">
        <f t="shared" si="104"/>
        <v>4129633.3333333335</v>
      </c>
    </row>
    <row r="6686" spans="1:6" x14ac:dyDescent="0.3">
      <c r="A6686" t="s">
        <v>7518</v>
      </c>
      <c r="B6686">
        <v>913640</v>
      </c>
      <c r="C6686">
        <v>4723950</v>
      </c>
      <c r="D6686">
        <v>491400</v>
      </c>
      <c r="E6686">
        <v>2032320</v>
      </c>
      <c r="F6686" s="4">
        <f t="shared" si="104"/>
        <v>2415890</v>
      </c>
    </row>
    <row r="6687" spans="1:6" x14ac:dyDescent="0.3">
      <c r="A6687" t="s">
        <v>7519</v>
      </c>
      <c r="B6687">
        <v>1683500</v>
      </c>
      <c r="C6687">
        <v>3900780</v>
      </c>
      <c r="D6687">
        <v>2839200</v>
      </c>
      <c r="E6687">
        <v>2482300</v>
      </c>
      <c r="F6687" s="4">
        <f t="shared" si="104"/>
        <v>3074093.3333333335</v>
      </c>
    </row>
    <row r="6688" spans="1:6" x14ac:dyDescent="0.3">
      <c r="A6688" t="s">
        <v>7520</v>
      </c>
      <c r="B6688">
        <v>2039840</v>
      </c>
      <c r="C6688">
        <v>2056290</v>
      </c>
      <c r="D6688">
        <v>1051960</v>
      </c>
      <c r="E6688">
        <v>2375300</v>
      </c>
      <c r="F6688" s="4">
        <f t="shared" si="104"/>
        <v>1827850</v>
      </c>
    </row>
    <row r="6689" spans="1:6" x14ac:dyDescent="0.3">
      <c r="A6689" t="s">
        <v>7521</v>
      </c>
      <c r="B6689">
        <v>607880</v>
      </c>
      <c r="C6689">
        <v>2417300</v>
      </c>
      <c r="D6689">
        <v>3680720</v>
      </c>
      <c r="E6689">
        <v>0</v>
      </c>
      <c r="F6689" s="4">
        <f t="shared" si="104"/>
        <v>2032673.3333333333</v>
      </c>
    </row>
    <row r="6690" spans="1:6" x14ac:dyDescent="0.3">
      <c r="A6690" t="s">
        <v>7522</v>
      </c>
      <c r="B6690">
        <v>0</v>
      </c>
      <c r="C6690">
        <v>662630</v>
      </c>
      <c r="D6690">
        <v>305460</v>
      </c>
      <c r="E6690">
        <v>334400</v>
      </c>
      <c r="F6690" s="4">
        <f t="shared" si="104"/>
        <v>434163.33333333331</v>
      </c>
    </row>
    <row r="6691" spans="1:6" x14ac:dyDescent="0.3">
      <c r="A6691" t="s">
        <v>7523</v>
      </c>
      <c r="B6691">
        <v>955500</v>
      </c>
      <c r="C6691">
        <v>1206950</v>
      </c>
      <c r="D6691">
        <v>5177900</v>
      </c>
      <c r="E6691">
        <v>2144050</v>
      </c>
      <c r="F6691" s="4">
        <f t="shared" si="104"/>
        <v>2842966.6666666665</v>
      </c>
    </row>
    <row r="6692" spans="1:6" x14ac:dyDescent="0.3">
      <c r="A6692" t="s">
        <v>7524</v>
      </c>
      <c r="B6692">
        <v>1110000</v>
      </c>
      <c r="C6692">
        <v>1110000</v>
      </c>
      <c r="D6692">
        <v>1480000</v>
      </c>
      <c r="E6692">
        <v>0</v>
      </c>
      <c r="F6692" s="4">
        <f t="shared" si="104"/>
        <v>863333.33333333337</v>
      </c>
    </row>
    <row r="6693" spans="1:6" x14ac:dyDescent="0.3">
      <c r="A6693" t="s">
        <v>701</v>
      </c>
      <c r="B6693">
        <v>0</v>
      </c>
      <c r="C6693">
        <v>0</v>
      </c>
      <c r="D6693">
        <v>234600</v>
      </c>
      <c r="E6693">
        <v>0</v>
      </c>
      <c r="F6693" s="4">
        <f t="shared" si="104"/>
        <v>78200</v>
      </c>
    </row>
    <row r="6694" spans="1:6" x14ac:dyDescent="0.3">
      <c r="A6694" t="s">
        <v>7525</v>
      </c>
      <c r="B6694">
        <v>810000</v>
      </c>
      <c r="C6694">
        <v>0</v>
      </c>
      <c r="D6694">
        <v>300300</v>
      </c>
      <c r="E6694">
        <v>0</v>
      </c>
      <c r="F6694" s="4">
        <f t="shared" si="104"/>
        <v>100100</v>
      </c>
    </row>
    <row r="6695" spans="1:6" x14ac:dyDescent="0.3">
      <c r="A6695" t="s">
        <v>7526</v>
      </c>
      <c r="B6695">
        <v>282000</v>
      </c>
      <c r="C6695">
        <v>2713050</v>
      </c>
      <c r="D6695">
        <v>2036920</v>
      </c>
      <c r="E6695">
        <v>2042040</v>
      </c>
      <c r="F6695" s="4">
        <f t="shared" si="104"/>
        <v>2264003.3333333335</v>
      </c>
    </row>
    <row r="6696" spans="1:6" x14ac:dyDescent="0.3">
      <c r="A6696" t="s">
        <v>7527</v>
      </c>
      <c r="B6696">
        <v>371280</v>
      </c>
      <c r="C6696">
        <v>979260</v>
      </c>
      <c r="D6696">
        <v>0</v>
      </c>
      <c r="E6696">
        <v>291200</v>
      </c>
      <c r="F6696" s="4">
        <f t="shared" si="104"/>
        <v>423486.66666666669</v>
      </c>
    </row>
    <row r="6697" spans="1:6" x14ac:dyDescent="0.3">
      <c r="A6697" t="s">
        <v>7528</v>
      </c>
      <c r="B6697">
        <v>1067750</v>
      </c>
      <c r="C6697">
        <v>230000</v>
      </c>
      <c r="D6697">
        <v>584320</v>
      </c>
      <c r="E6697">
        <v>0</v>
      </c>
      <c r="F6697" s="4">
        <f t="shared" si="104"/>
        <v>271440</v>
      </c>
    </row>
    <row r="6698" spans="1:6" x14ac:dyDescent="0.3">
      <c r="A6698" t="s">
        <v>7529</v>
      </c>
      <c r="B6698">
        <v>0</v>
      </c>
      <c r="C6698">
        <v>0</v>
      </c>
      <c r="D6698">
        <v>1156890</v>
      </c>
      <c r="E6698">
        <v>0</v>
      </c>
      <c r="F6698" s="4">
        <f t="shared" si="104"/>
        <v>385630</v>
      </c>
    </row>
    <row r="6699" spans="1:6" x14ac:dyDescent="0.3">
      <c r="A6699" t="s">
        <v>7530</v>
      </c>
      <c r="B6699">
        <v>2127800</v>
      </c>
      <c r="C6699">
        <v>1372280</v>
      </c>
      <c r="D6699">
        <v>0</v>
      </c>
      <c r="E6699">
        <v>2126580</v>
      </c>
      <c r="F6699" s="4">
        <f t="shared" si="104"/>
        <v>1166286.6666666667</v>
      </c>
    </row>
    <row r="6700" spans="1:6" x14ac:dyDescent="0.3">
      <c r="A6700" t="s">
        <v>7531</v>
      </c>
      <c r="B6700">
        <v>3058930</v>
      </c>
      <c r="C6700">
        <v>1508200</v>
      </c>
      <c r="D6700">
        <v>2076800</v>
      </c>
      <c r="E6700">
        <v>2524060</v>
      </c>
      <c r="F6700" s="4">
        <f t="shared" si="104"/>
        <v>2036353.3333333333</v>
      </c>
    </row>
    <row r="6701" spans="1:6" x14ac:dyDescent="0.3">
      <c r="A6701" t="s">
        <v>7532</v>
      </c>
      <c r="B6701">
        <v>0</v>
      </c>
      <c r="C6701">
        <v>0</v>
      </c>
      <c r="D6701">
        <v>2336920</v>
      </c>
      <c r="E6701">
        <v>450560</v>
      </c>
      <c r="F6701" s="4">
        <f t="shared" si="104"/>
        <v>929160</v>
      </c>
    </row>
    <row r="6702" spans="1:6" x14ac:dyDescent="0.3">
      <c r="A6702" t="s">
        <v>7533</v>
      </c>
      <c r="B6702">
        <v>0</v>
      </c>
      <c r="C6702">
        <v>1397000</v>
      </c>
      <c r="D6702">
        <v>1092000</v>
      </c>
      <c r="E6702">
        <v>854500</v>
      </c>
      <c r="F6702" s="4">
        <f t="shared" si="104"/>
        <v>1114500</v>
      </c>
    </row>
    <row r="6703" spans="1:6" x14ac:dyDescent="0.3">
      <c r="A6703" t="s">
        <v>7534</v>
      </c>
      <c r="B6703">
        <v>0</v>
      </c>
      <c r="C6703">
        <v>3328050</v>
      </c>
      <c r="D6703">
        <v>2581840</v>
      </c>
      <c r="E6703">
        <v>3501470</v>
      </c>
      <c r="F6703" s="4">
        <f t="shared" si="104"/>
        <v>3137120</v>
      </c>
    </row>
    <row r="6704" spans="1:6" x14ac:dyDescent="0.3">
      <c r="A6704" t="s">
        <v>7535</v>
      </c>
      <c r="B6704">
        <v>0</v>
      </c>
      <c r="C6704">
        <v>0</v>
      </c>
      <c r="D6704">
        <v>3057600</v>
      </c>
      <c r="E6704">
        <v>804000</v>
      </c>
      <c r="F6704" s="4">
        <f t="shared" si="104"/>
        <v>1287200</v>
      </c>
    </row>
    <row r="6705" spans="1:6" x14ac:dyDescent="0.3">
      <c r="A6705" t="s">
        <v>7536</v>
      </c>
      <c r="B6705">
        <v>1157520</v>
      </c>
      <c r="C6705">
        <v>373100</v>
      </c>
      <c r="D6705">
        <v>340500</v>
      </c>
      <c r="E6705">
        <v>0</v>
      </c>
      <c r="F6705" s="4">
        <f t="shared" si="104"/>
        <v>237866.66666666666</v>
      </c>
    </row>
    <row r="6706" spans="1:6" x14ac:dyDescent="0.3">
      <c r="A6706" t="s">
        <v>7537</v>
      </c>
      <c r="B6706">
        <v>0</v>
      </c>
      <c r="C6706">
        <v>0</v>
      </c>
      <c r="D6706">
        <v>964600</v>
      </c>
      <c r="E6706">
        <v>660480</v>
      </c>
      <c r="F6706" s="4">
        <f t="shared" si="104"/>
        <v>541693.33333333337</v>
      </c>
    </row>
    <row r="6707" spans="1:6" x14ac:dyDescent="0.3">
      <c r="A6707" t="s">
        <v>7538</v>
      </c>
      <c r="B6707">
        <v>2027200</v>
      </c>
      <c r="C6707">
        <v>2220000</v>
      </c>
      <c r="D6707">
        <v>2262920</v>
      </c>
      <c r="E6707">
        <v>820000</v>
      </c>
      <c r="F6707" s="4">
        <f t="shared" si="104"/>
        <v>1767640</v>
      </c>
    </row>
    <row r="6708" spans="1:6" x14ac:dyDescent="0.3">
      <c r="A6708" t="s">
        <v>7539</v>
      </c>
      <c r="B6708">
        <v>3373560</v>
      </c>
      <c r="C6708">
        <v>2102200</v>
      </c>
      <c r="D6708">
        <v>4090450</v>
      </c>
      <c r="E6708">
        <v>2250960</v>
      </c>
      <c r="F6708" s="4">
        <f t="shared" si="104"/>
        <v>2814536.6666666665</v>
      </c>
    </row>
    <row r="6709" spans="1:6" x14ac:dyDescent="0.3">
      <c r="A6709" t="s">
        <v>7540</v>
      </c>
      <c r="B6709">
        <v>3779230</v>
      </c>
      <c r="C6709">
        <v>2887600</v>
      </c>
      <c r="D6709">
        <v>2064000</v>
      </c>
      <c r="E6709">
        <v>2373100</v>
      </c>
      <c r="F6709" s="4">
        <f t="shared" si="104"/>
        <v>2441566.6666666665</v>
      </c>
    </row>
    <row r="6710" spans="1:6" x14ac:dyDescent="0.3">
      <c r="A6710" t="s">
        <v>7541</v>
      </c>
      <c r="B6710">
        <v>2626370</v>
      </c>
      <c r="C6710">
        <v>4227420</v>
      </c>
      <c r="D6710">
        <v>5631060</v>
      </c>
      <c r="E6710">
        <v>5940100</v>
      </c>
      <c r="F6710" s="4">
        <f t="shared" si="104"/>
        <v>5266193.333333333</v>
      </c>
    </row>
    <row r="6711" spans="1:6" x14ac:dyDescent="0.3">
      <c r="A6711" t="s">
        <v>7542</v>
      </c>
      <c r="B6711">
        <v>308000</v>
      </c>
      <c r="C6711">
        <v>1666800</v>
      </c>
      <c r="D6711">
        <v>1024290</v>
      </c>
      <c r="E6711">
        <v>1976800</v>
      </c>
      <c r="F6711" s="4">
        <f t="shared" si="104"/>
        <v>1555963.3333333333</v>
      </c>
    </row>
    <row r="6712" spans="1:6" x14ac:dyDescent="0.3">
      <c r="A6712" t="s">
        <v>825</v>
      </c>
      <c r="B6712">
        <v>1993320</v>
      </c>
      <c r="C6712">
        <v>2406580</v>
      </c>
      <c r="D6712">
        <v>1772770</v>
      </c>
      <c r="E6712">
        <v>488670</v>
      </c>
      <c r="F6712" s="4">
        <f t="shared" si="104"/>
        <v>1556006.6666666667</v>
      </c>
    </row>
    <row r="6713" spans="1:6" x14ac:dyDescent="0.3">
      <c r="A6713" t="s">
        <v>7543</v>
      </c>
      <c r="B6713">
        <v>2835420</v>
      </c>
      <c r="C6713">
        <v>2308240</v>
      </c>
      <c r="D6713">
        <v>3377180</v>
      </c>
      <c r="E6713">
        <v>2793140</v>
      </c>
      <c r="F6713" s="4">
        <f t="shared" si="104"/>
        <v>2826186.6666666665</v>
      </c>
    </row>
    <row r="6714" spans="1:6" x14ac:dyDescent="0.3">
      <c r="A6714" t="s">
        <v>7544</v>
      </c>
      <c r="B6714">
        <v>368550</v>
      </c>
      <c r="C6714">
        <v>839020</v>
      </c>
      <c r="D6714">
        <v>0</v>
      </c>
      <c r="E6714">
        <v>1584520</v>
      </c>
      <c r="F6714" s="4">
        <f t="shared" si="104"/>
        <v>807846.66666666663</v>
      </c>
    </row>
    <row r="6715" spans="1:6" x14ac:dyDescent="0.3">
      <c r="A6715" t="s">
        <v>7545</v>
      </c>
      <c r="B6715">
        <v>718900</v>
      </c>
      <c r="C6715">
        <v>3056400</v>
      </c>
      <c r="D6715">
        <v>1680940</v>
      </c>
      <c r="E6715">
        <v>3312600</v>
      </c>
      <c r="F6715" s="4">
        <f t="shared" si="104"/>
        <v>2683313.3333333335</v>
      </c>
    </row>
    <row r="6716" spans="1:6" x14ac:dyDescent="0.3">
      <c r="A6716" t="s">
        <v>7546</v>
      </c>
      <c r="B6716">
        <v>656650</v>
      </c>
      <c r="C6716">
        <v>902880</v>
      </c>
      <c r="D6716">
        <v>1366830</v>
      </c>
      <c r="E6716">
        <v>382200</v>
      </c>
      <c r="F6716" s="4">
        <f t="shared" si="104"/>
        <v>883970</v>
      </c>
    </row>
    <row r="6717" spans="1:6" x14ac:dyDescent="0.3">
      <c r="A6717" t="s">
        <v>7547</v>
      </c>
      <c r="B6717">
        <v>0</v>
      </c>
      <c r="C6717">
        <v>2266000</v>
      </c>
      <c r="D6717">
        <v>6223360</v>
      </c>
      <c r="E6717">
        <v>2198900</v>
      </c>
      <c r="F6717" s="4">
        <f t="shared" si="104"/>
        <v>3562753.3333333335</v>
      </c>
    </row>
    <row r="6718" spans="1:6" x14ac:dyDescent="0.3">
      <c r="A6718" t="s">
        <v>7548</v>
      </c>
      <c r="B6718">
        <v>0</v>
      </c>
      <c r="C6718">
        <v>2198500</v>
      </c>
      <c r="D6718">
        <v>2256160</v>
      </c>
      <c r="E6718">
        <v>1510760</v>
      </c>
      <c r="F6718" s="4">
        <f t="shared" si="104"/>
        <v>1988473.3333333333</v>
      </c>
    </row>
    <row r="6719" spans="1:6" x14ac:dyDescent="0.3">
      <c r="A6719" t="s">
        <v>7549</v>
      </c>
      <c r="B6719">
        <v>370000</v>
      </c>
      <c r="C6719">
        <v>888660</v>
      </c>
      <c r="D6719">
        <v>0</v>
      </c>
      <c r="E6719">
        <v>632900</v>
      </c>
      <c r="F6719" s="4">
        <f t="shared" si="104"/>
        <v>507186.66666666669</v>
      </c>
    </row>
    <row r="6720" spans="1:6" x14ac:dyDescent="0.3">
      <c r="A6720" t="s">
        <v>7550</v>
      </c>
      <c r="B6720">
        <v>2303880</v>
      </c>
      <c r="C6720">
        <v>2480850</v>
      </c>
      <c r="D6720">
        <v>2194110</v>
      </c>
      <c r="E6720">
        <v>2642060</v>
      </c>
      <c r="F6720" s="4">
        <f t="shared" si="104"/>
        <v>2439006.6666666665</v>
      </c>
    </row>
    <row r="6721" spans="1:6" x14ac:dyDescent="0.3">
      <c r="A6721" t="s">
        <v>7551</v>
      </c>
      <c r="B6721">
        <v>1280290</v>
      </c>
      <c r="C6721">
        <v>1041580</v>
      </c>
      <c r="D6721">
        <v>1090180</v>
      </c>
      <c r="E6721">
        <v>1130790</v>
      </c>
      <c r="F6721" s="4">
        <f t="shared" si="104"/>
        <v>1087516.6666666667</v>
      </c>
    </row>
    <row r="6722" spans="1:6" x14ac:dyDescent="0.3">
      <c r="A6722" t="s">
        <v>7552</v>
      </c>
      <c r="B6722">
        <v>0</v>
      </c>
      <c r="C6722">
        <v>1132460</v>
      </c>
      <c r="D6722">
        <v>0</v>
      </c>
      <c r="E6722">
        <v>1064700</v>
      </c>
      <c r="F6722" s="4">
        <f t="shared" si="104"/>
        <v>732386.66666666663</v>
      </c>
    </row>
    <row r="6723" spans="1:6" x14ac:dyDescent="0.3">
      <c r="A6723" t="s">
        <v>7553</v>
      </c>
      <c r="B6723">
        <v>0</v>
      </c>
      <c r="C6723">
        <v>256000</v>
      </c>
      <c r="D6723">
        <v>4613290</v>
      </c>
      <c r="E6723">
        <v>2137900</v>
      </c>
      <c r="F6723" s="4">
        <f t="shared" ref="F6723:F6786" si="105">SUM(C6723:E6723)/3</f>
        <v>2335730</v>
      </c>
    </row>
    <row r="6724" spans="1:6" x14ac:dyDescent="0.3">
      <c r="A6724" t="s">
        <v>7554</v>
      </c>
      <c r="B6724">
        <v>1257700</v>
      </c>
      <c r="C6724">
        <v>753500</v>
      </c>
      <c r="D6724">
        <v>731020</v>
      </c>
      <c r="E6724">
        <v>1054000</v>
      </c>
      <c r="F6724" s="4">
        <f t="shared" si="105"/>
        <v>846173.33333333337</v>
      </c>
    </row>
    <row r="6725" spans="1:6" x14ac:dyDescent="0.3">
      <c r="A6725" t="s">
        <v>7555</v>
      </c>
      <c r="B6725">
        <v>0</v>
      </c>
      <c r="C6725">
        <v>251160</v>
      </c>
      <c r="D6725">
        <v>2312130</v>
      </c>
      <c r="E6725">
        <v>500500</v>
      </c>
      <c r="F6725" s="4">
        <f t="shared" si="105"/>
        <v>1021263.3333333334</v>
      </c>
    </row>
    <row r="6726" spans="1:6" x14ac:dyDescent="0.3">
      <c r="A6726" t="s">
        <v>7556</v>
      </c>
      <c r="B6726">
        <v>2098000</v>
      </c>
      <c r="C6726">
        <v>600000</v>
      </c>
      <c r="D6726">
        <v>2378000</v>
      </c>
      <c r="E6726">
        <v>0</v>
      </c>
      <c r="F6726" s="4">
        <f t="shared" si="105"/>
        <v>992666.66666666663</v>
      </c>
    </row>
    <row r="6727" spans="1:6" x14ac:dyDescent="0.3">
      <c r="A6727" t="s">
        <v>7557</v>
      </c>
      <c r="B6727">
        <v>1070160</v>
      </c>
      <c r="C6727">
        <v>0</v>
      </c>
      <c r="D6727">
        <v>53280000</v>
      </c>
      <c r="E6727">
        <v>0</v>
      </c>
      <c r="F6727" s="4">
        <f t="shared" si="105"/>
        <v>17760000</v>
      </c>
    </row>
    <row r="6728" spans="1:6" x14ac:dyDescent="0.3">
      <c r="A6728" t="s">
        <v>7558</v>
      </c>
      <c r="B6728">
        <v>411950</v>
      </c>
      <c r="C6728">
        <v>893800</v>
      </c>
      <c r="D6728">
        <v>0</v>
      </c>
      <c r="E6728">
        <v>1137720</v>
      </c>
      <c r="F6728" s="4">
        <f t="shared" si="105"/>
        <v>677173.33333333337</v>
      </c>
    </row>
    <row r="6729" spans="1:6" x14ac:dyDescent="0.3">
      <c r="A6729" t="s">
        <v>7559</v>
      </c>
      <c r="B6729">
        <v>1189660</v>
      </c>
      <c r="C6729">
        <v>0</v>
      </c>
      <c r="D6729">
        <v>0</v>
      </c>
      <c r="E6729">
        <v>0</v>
      </c>
      <c r="F6729" s="4">
        <f t="shared" si="105"/>
        <v>0</v>
      </c>
    </row>
    <row r="6730" spans="1:6" x14ac:dyDescent="0.3">
      <c r="A6730" t="s">
        <v>7560</v>
      </c>
      <c r="B6730">
        <v>4395470</v>
      </c>
      <c r="C6730">
        <v>8591380</v>
      </c>
      <c r="D6730">
        <v>7320040</v>
      </c>
      <c r="E6730">
        <v>6995920</v>
      </c>
      <c r="F6730" s="4">
        <f t="shared" si="105"/>
        <v>7635780</v>
      </c>
    </row>
    <row r="6731" spans="1:6" x14ac:dyDescent="0.3">
      <c r="A6731" t="s">
        <v>7561</v>
      </c>
      <c r="B6731">
        <v>675950</v>
      </c>
      <c r="C6731">
        <v>1490890</v>
      </c>
      <c r="D6731">
        <v>1707160</v>
      </c>
      <c r="E6731">
        <v>1112360</v>
      </c>
      <c r="F6731" s="4">
        <f t="shared" si="105"/>
        <v>1436803.3333333333</v>
      </c>
    </row>
    <row r="6732" spans="1:6" x14ac:dyDescent="0.3">
      <c r="A6732" t="s">
        <v>7562</v>
      </c>
      <c r="B6732">
        <v>0</v>
      </c>
      <c r="C6732">
        <v>798980</v>
      </c>
      <c r="D6732">
        <v>2699400</v>
      </c>
      <c r="E6732">
        <v>827500</v>
      </c>
      <c r="F6732" s="4">
        <f t="shared" si="105"/>
        <v>1441960</v>
      </c>
    </row>
    <row r="6733" spans="1:6" x14ac:dyDescent="0.3">
      <c r="A6733" t="s">
        <v>7563</v>
      </c>
      <c r="B6733">
        <v>706160</v>
      </c>
      <c r="C6733">
        <v>0</v>
      </c>
      <c r="D6733">
        <v>1055230</v>
      </c>
      <c r="E6733">
        <v>554880</v>
      </c>
      <c r="F6733" s="4">
        <f t="shared" si="105"/>
        <v>536703.33333333337</v>
      </c>
    </row>
    <row r="6734" spans="1:6" x14ac:dyDescent="0.3">
      <c r="A6734" t="s">
        <v>7564</v>
      </c>
      <c r="B6734">
        <v>370000</v>
      </c>
      <c r="C6734">
        <v>0</v>
      </c>
      <c r="D6734">
        <v>0</v>
      </c>
      <c r="E6734">
        <v>863280</v>
      </c>
      <c r="F6734" s="4">
        <f t="shared" si="105"/>
        <v>287760</v>
      </c>
    </row>
    <row r="6735" spans="1:6" x14ac:dyDescent="0.3">
      <c r="A6735" t="s">
        <v>7565</v>
      </c>
      <c r="B6735">
        <v>0</v>
      </c>
      <c r="C6735">
        <v>392280</v>
      </c>
      <c r="D6735">
        <v>1549360</v>
      </c>
      <c r="E6735">
        <v>4716390</v>
      </c>
      <c r="F6735" s="4">
        <f t="shared" si="105"/>
        <v>2219343.3333333335</v>
      </c>
    </row>
    <row r="6736" spans="1:6" x14ac:dyDescent="0.3">
      <c r="A6736" t="s">
        <v>7566</v>
      </c>
      <c r="B6736">
        <v>618800</v>
      </c>
      <c r="C6736">
        <v>539400</v>
      </c>
      <c r="D6736">
        <v>0</v>
      </c>
      <c r="E6736">
        <v>618800</v>
      </c>
      <c r="F6736" s="4">
        <f t="shared" si="105"/>
        <v>386066.66666666669</v>
      </c>
    </row>
    <row r="6737" spans="1:6" x14ac:dyDescent="0.3">
      <c r="A6737" t="s">
        <v>7567</v>
      </c>
      <c r="B6737">
        <v>13079350</v>
      </c>
      <c r="C6737">
        <v>14016760</v>
      </c>
      <c r="D6737">
        <v>15887110</v>
      </c>
      <c r="E6737">
        <v>4238450</v>
      </c>
      <c r="F6737" s="4">
        <f t="shared" si="105"/>
        <v>11380773.333333334</v>
      </c>
    </row>
    <row r="6738" spans="1:6" x14ac:dyDescent="0.3">
      <c r="A6738" t="s">
        <v>7568</v>
      </c>
      <c r="B6738">
        <v>149400</v>
      </c>
      <c r="C6738">
        <v>0</v>
      </c>
      <c r="D6738">
        <v>4493140</v>
      </c>
      <c r="E6738">
        <v>2399780</v>
      </c>
      <c r="F6738" s="4">
        <f t="shared" si="105"/>
        <v>2297640</v>
      </c>
    </row>
    <row r="6739" spans="1:6" x14ac:dyDescent="0.3">
      <c r="A6739" t="s">
        <v>7569</v>
      </c>
      <c r="B6739">
        <v>1099280</v>
      </c>
      <c r="C6739">
        <v>546890</v>
      </c>
      <c r="D6739">
        <v>797700</v>
      </c>
      <c r="E6739">
        <v>0</v>
      </c>
      <c r="F6739" s="4">
        <f t="shared" si="105"/>
        <v>448196.66666666669</v>
      </c>
    </row>
    <row r="6740" spans="1:6" x14ac:dyDescent="0.3">
      <c r="A6740" t="s">
        <v>7570</v>
      </c>
      <c r="B6740">
        <v>2244610</v>
      </c>
      <c r="C6740">
        <v>596700</v>
      </c>
      <c r="D6740">
        <v>228000</v>
      </c>
      <c r="E6740">
        <v>1554110</v>
      </c>
      <c r="F6740" s="4">
        <f t="shared" si="105"/>
        <v>792936.66666666663</v>
      </c>
    </row>
    <row r="6741" spans="1:6" x14ac:dyDescent="0.3">
      <c r="A6741" t="s">
        <v>7571</v>
      </c>
      <c r="B6741">
        <v>4927650</v>
      </c>
      <c r="C6741">
        <v>16454560</v>
      </c>
      <c r="D6741">
        <v>4580030</v>
      </c>
      <c r="E6741">
        <v>5966510</v>
      </c>
      <c r="F6741" s="4">
        <f t="shared" si="105"/>
        <v>9000366.666666666</v>
      </c>
    </row>
    <row r="6742" spans="1:6" x14ac:dyDescent="0.3">
      <c r="A6742" t="s">
        <v>7572</v>
      </c>
      <c r="B6742">
        <v>479460</v>
      </c>
      <c r="C6742">
        <v>612150</v>
      </c>
      <c r="D6742">
        <v>446660</v>
      </c>
      <c r="E6742">
        <v>1244300</v>
      </c>
      <c r="F6742" s="4">
        <f t="shared" si="105"/>
        <v>767703.33333333337</v>
      </c>
    </row>
    <row r="6743" spans="1:6" x14ac:dyDescent="0.3">
      <c r="A6743" t="s">
        <v>7573</v>
      </c>
      <c r="B6743">
        <v>2078800</v>
      </c>
      <c r="C6743">
        <v>2321320</v>
      </c>
      <c r="D6743">
        <v>300300</v>
      </c>
      <c r="E6743">
        <v>2105200</v>
      </c>
      <c r="F6743" s="4">
        <f t="shared" si="105"/>
        <v>1575606.6666666667</v>
      </c>
    </row>
    <row r="6744" spans="1:6" x14ac:dyDescent="0.3">
      <c r="A6744" t="s">
        <v>7574</v>
      </c>
      <c r="B6744">
        <v>411950</v>
      </c>
      <c r="C6744">
        <v>2821000</v>
      </c>
      <c r="D6744">
        <v>1437800</v>
      </c>
      <c r="E6744">
        <v>0</v>
      </c>
      <c r="F6744" s="4">
        <f t="shared" si="105"/>
        <v>1419600</v>
      </c>
    </row>
    <row r="6745" spans="1:6" x14ac:dyDescent="0.3">
      <c r="A6745" t="s">
        <v>7575</v>
      </c>
      <c r="B6745">
        <v>267000</v>
      </c>
      <c r="C6745">
        <v>2354000</v>
      </c>
      <c r="D6745">
        <v>7400000</v>
      </c>
      <c r="E6745">
        <v>2014740</v>
      </c>
      <c r="F6745" s="4">
        <f t="shared" si="105"/>
        <v>3922913.3333333335</v>
      </c>
    </row>
    <row r="6746" spans="1:6" x14ac:dyDescent="0.3">
      <c r="A6746" t="s">
        <v>7576</v>
      </c>
      <c r="B6746">
        <v>711920</v>
      </c>
      <c r="C6746">
        <v>0</v>
      </c>
      <c r="D6746">
        <v>0</v>
      </c>
      <c r="E6746">
        <v>234600</v>
      </c>
      <c r="F6746" s="4">
        <f t="shared" si="105"/>
        <v>78200</v>
      </c>
    </row>
    <row r="6747" spans="1:6" x14ac:dyDescent="0.3">
      <c r="A6747" t="s">
        <v>7577</v>
      </c>
      <c r="B6747">
        <v>14504000</v>
      </c>
      <c r="C6747">
        <v>0</v>
      </c>
      <c r="D6747">
        <v>14401700</v>
      </c>
      <c r="E6747">
        <v>11141600</v>
      </c>
      <c r="F6747" s="4">
        <f t="shared" si="105"/>
        <v>8514433.333333334</v>
      </c>
    </row>
    <row r="6748" spans="1:6" x14ac:dyDescent="0.3">
      <c r="A6748" t="s">
        <v>7578</v>
      </c>
      <c r="B6748">
        <v>568470</v>
      </c>
      <c r="C6748">
        <v>0</v>
      </c>
      <c r="D6748">
        <v>529620</v>
      </c>
      <c r="E6748">
        <v>0</v>
      </c>
      <c r="F6748" s="4">
        <f t="shared" si="105"/>
        <v>176540</v>
      </c>
    </row>
    <row r="6749" spans="1:6" x14ac:dyDescent="0.3">
      <c r="A6749" t="s">
        <v>7579</v>
      </c>
      <c r="B6749">
        <v>488000</v>
      </c>
      <c r="C6749">
        <v>2191000</v>
      </c>
      <c r="D6749">
        <v>2043940</v>
      </c>
      <c r="E6749">
        <v>2461740</v>
      </c>
      <c r="F6749" s="4">
        <f t="shared" si="105"/>
        <v>2232226.6666666665</v>
      </c>
    </row>
    <row r="6750" spans="1:6" x14ac:dyDescent="0.3">
      <c r="A6750" t="s">
        <v>7580</v>
      </c>
      <c r="B6750">
        <v>0</v>
      </c>
      <c r="C6750">
        <v>0</v>
      </c>
      <c r="D6750">
        <v>870460</v>
      </c>
      <c r="E6750">
        <v>685160</v>
      </c>
      <c r="F6750" s="4">
        <f t="shared" si="105"/>
        <v>518540</v>
      </c>
    </row>
    <row r="6751" spans="1:6" x14ac:dyDescent="0.3">
      <c r="A6751" t="s">
        <v>7581</v>
      </c>
      <c r="B6751">
        <v>4778350</v>
      </c>
      <c r="C6751">
        <v>5527800</v>
      </c>
      <c r="D6751">
        <v>21392840</v>
      </c>
      <c r="E6751">
        <v>9418060</v>
      </c>
      <c r="F6751" s="4">
        <f t="shared" si="105"/>
        <v>12112900</v>
      </c>
    </row>
    <row r="6752" spans="1:6" x14ac:dyDescent="0.3">
      <c r="A6752" t="s">
        <v>7582</v>
      </c>
      <c r="B6752">
        <v>1507120</v>
      </c>
      <c r="C6752">
        <v>2236980</v>
      </c>
      <c r="D6752">
        <v>2517720</v>
      </c>
      <c r="E6752">
        <v>3625400</v>
      </c>
      <c r="F6752" s="4">
        <f t="shared" si="105"/>
        <v>2793366.6666666665</v>
      </c>
    </row>
    <row r="6753" spans="1:6" x14ac:dyDescent="0.3">
      <c r="A6753" t="s">
        <v>7583</v>
      </c>
      <c r="B6753">
        <v>464000</v>
      </c>
      <c r="C6753">
        <v>1159860</v>
      </c>
      <c r="D6753">
        <v>459000</v>
      </c>
      <c r="E6753">
        <v>0</v>
      </c>
      <c r="F6753" s="4">
        <f t="shared" si="105"/>
        <v>539620</v>
      </c>
    </row>
    <row r="6754" spans="1:6" x14ac:dyDescent="0.3">
      <c r="A6754" t="s">
        <v>7584</v>
      </c>
      <c r="B6754">
        <v>0</v>
      </c>
      <c r="C6754">
        <v>423150</v>
      </c>
      <c r="D6754">
        <v>370000</v>
      </c>
      <c r="E6754">
        <v>0</v>
      </c>
      <c r="F6754" s="4">
        <f t="shared" si="105"/>
        <v>264383.33333333331</v>
      </c>
    </row>
    <row r="6755" spans="1:6" x14ac:dyDescent="0.3">
      <c r="A6755" t="s">
        <v>7585</v>
      </c>
      <c r="B6755">
        <v>0</v>
      </c>
      <c r="C6755">
        <v>795600</v>
      </c>
      <c r="D6755">
        <v>2940320</v>
      </c>
      <c r="E6755">
        <v>529280</v>
      </c>
      <c r="F6755" s="4">
        <f t="shared" si="105"/>
        <v>1421733.3333333333</v>
      </c>
    </row>
    <row r="6756" spans="1:6" x14ac:dyDescent="0.3">
      <c r="A6756" t="s">
        <v>7586</v>
      </c>
      <c r="B6756">
        <v>0</v>
      </c>
      <c r="C6756">
        <v>0</v>
      </c>
      <c r="D6756">
        <v>511270</v>
      </c>
      <c r="E6756">
        <v>0</v>
      </c>
      <c r="F6756" s="4">
        <f t="shared" si="105"/>
        <v>170423.33333333334</v>
      </c>
    </row>
    <row r="6757" spans="1:6" x14ac:dyDescent="0.3">
      <c r="A6757" t="s">
        <v>7587</v>
      </c>
      <c r="B6757">
        <v>0</v>
      </c>
      <c r="C6757">
        <v>305000</v>
      </c>
      <c r="D6757">
        <v>391000</v>
      </c>
      <c r="E6757">
        <v>0</v>
      </c>
      <c r="F6757" s="4">
        <f t="shared" si="105"/>
        <v>232000</v>
      </c>
    </row>
    <row r="6758" spans="1:6" x14ac:dyDescent="0.3">
      <c r="A6758" t="s">
        <v>7588</v>
      </c>
      <c r="B6758">
        <v>1328500</v>
      </c>
      <c r="C6758">
        <v>2018690</v>
      </c>
      <c r="D6758">
        <v>0</v>
      </c>
      <c r="E6758">
        <v>0</v>
      </c>
      <c r="F6758" s="4">
        <f t="shared" si="105"/>
        <v>672896.66666666663</v>
      </c>
    </row>
    <row r="6759" spans="1:6" x14ac:dyDescent="0.3">
      <c r="A6759" t="s">
        <v>7589</v>
      </c>
      <c r="B6759">
        <v>740000</v>
      </c>
      <c r="C6759">
        <v>573300</v>
      </c>
      <c r="D6759">
        <v>734190</v>
      </c>
      <c r="E6759">
        <v>0</v>
      </c>
      <c r="F6759" s="4">
        <f t="shared" si="105"/>
        <v>435830</v>
      </c>
    </row>
    <row r="6760" spans="1:6" x14ac:dyDescent="0.3">
      <c r="A6760" t="s">
        <v>7590</v>
      </c>
      <c r="B6760">
        <v>1276400</v>
      </c>
      <c r="C6760">
        <v>1480000</v>
      </c>
      <c r="D6760">
        <v>1870900</v>
      </c>
      <c r="E6760">
        <v>1403340</v>
      </c>
      <c r="F6760" s="4">
        <f t="shared" si="105"/>
        <v>1584746.6666666667</v>
      </c>
    </row>
    <row r="6761" spans="1:6" x14ac:dyDescent="0.3">
      <c r="A6761" t="s">
        <v>7591</v>
      </c>
      <c r="B6761">
        <v>573300</v>
      </c>
      <c r="C6761">
        <v>798070</v>
      </c>
      <c r="D6761">
        <v>2204690</v>
      </c>
      <c r="E6761">
        <v>3298360</v>
      </c>
      <c r="F6761" s="4">
        <f t="shared" si="105"/>
        <v>2100373.3333333335</v>
      </c>
    </row>
    <row r="6762" spans="1:6" x14ac:dyDescent="0.3">
      <c r="A6762" t="s">
        <v>7592</v>
      </c>
      <c r="B6762">
        <v>4638800</v>
      </c>
      <c r="C6762">
        <v>6392780</v>
      </c>
      <c r="D6762">
        <v>6097220</v>
      </c>
      <c r="E6762">
        <v>3142460</v>
      </c>
      <c r="F6762" s="4">
        <f t="shared" si="105"/>
        <v>5210820</v>
      </c>
    </row>
    <row r="6763" spans="1:6" x14ac:dyDescent="0.3">
      <c r="A6763" t="s">
        <v>7593</v>
      </c>
      <c r="B6763">
        <v>473200</v>
      </c>
      <c r="C6763">
        <v>1480000</v>
      </c>
      <c r="D6763">
        <v>2242240</v>
      </c>
      <c r="E6763">
        <v>2701880</v>
      </c>
      <c r="F6763" s="4">
        <f t="shared" si="105"/>
        <v>2141373.3333333335</v>
      </c>
    </row>
    <row r="6764" spans="1:6" x14ac:dyDescent="0.3">
      <c r="A6764" t="s">
        <v>7594</v>
      </c>
      <c r="B6764">
        <v>2093000</v>
      </c>
      <c r="C6764">
        <v>4027600</v>
      </c>
      <c r="D6764">
        <v>2506200</v>
      </c>
      <c r="E6764">
        <v>3124000</v>
      </c>
      <c r="F6764" s="4">
        <f t="shared" si="105"/>
        <v>3219266.6666666665</v>
      </c>
    </row>
    <row r="6765" spans="1:6" x14ac:dyDescent="0.3">
      <c r="A6765" t="s">
        <v>7595</v>
      </c>
      <c r="B6765">
        <v>1331170</v>
      </c>
      <c r="C6765">
        <v>3906970</v>
      </c>
      <c r="D6765">
        <v>2080260</v>
      </c>
      <c r="E6765">
        <v>1376610</v>
      </c>
      <c r="F6765" s="4">
        <f t="shared" si="105"/>
        <v>2454613.3333333335</v>
      </c>
    </row>
    <row r="6766" spans="1:6" x14ac:dyDescent="0.3">
      <c r="A6766" t="s">
        <v>7596</v>
      </c>
      <c r="B6766">
        <v>0</v>
      </c>
      <c r="C6766">
        <v>0</v>
      </c>
      <c r="D6766">
        <v>1930280</v>
      </c>
      <c r="E6766">
        <v>2158660</v>
      </c>
      <c r="F6766" s="4">
        <f t="shared" si="105"/>
        <v>1362980</v>
      </c>
    </row>
    <row r="6767" spans="1:6" x14ac:dyDescent="0.3">
      <c r="A6767" t="s">
        <v>7597</v>
      </c>
      <c r="B6767">
        <v>5913430</v>
      </c>
      <c r="C6767">
        <v>3488770</v>
      </c>
      <c r="D6767">
        <v>3089300</v>
      </c>
      <c r="E6767">
        <v>3536260</v>
      </c>
      <c r="F6767" s="4">
        <f t="shared" si="105"/>
        <v>3371443.3333333335</v>
      </c>
    </row>
    <row r="6768" spans="1:6" x14ac:dyDescent="0.3">
      <c r="A6768" t="s">
        <v>7598</v>
      </c>
      <c r="B6768">
        <v>2220400</v>
      </c>
      <c r="C6768">
        <v>2137930</v>
      </c>
      <c r="D6768">
        <v>2201590</v>
      </c>
      <c r="E6768">
        <v>2387250</v>
      </c>
      <c r="F6768" s="4">
        <f t="shared" si="105"/>
        <v>2242256.6666666665</v>
      </c>
    </row>
    <row r="6769" spans="1:6" x14ac:dyDescent="0.3">
      <c r="A6769" t="s">
        <v>7599</v>
      </c>
      <c r="B6769">
        <v>1670290</v>
      </c>
      <c r="C6769">
        <v>2388750</v>
      </c>
      <c r="D6769">
        <v>3585400</v>
      </c>
      <c r="E6769">
        <v>0</v>
      </c>
      <c r="F6769" s="4">
        <f t="shared" si="105"/>
        <v>1991383.3333333333</v>
      </c>
    </row>
    <row r="6770" spans="1:6" x14ac:dyDescent="0.3">
      <c r="A6770" t="s">
        <v>7600</v>
      </c>
      <c r="B6770">
        <v>1643300</v>
      </c>
      <c r="C6770">
        <v>1422990</v>
      </c>
      <c r="D6770">
        <v>1989080</v>
      </c>
      <c r="E6770">
        <v>1510000</v>
      </c>
      <c r="F6770" s="4">
        <f t="shared" si="105"/>
        <v>1640690</v>
      </c>
    </row>
    <row r="6771" spans="1:6" x14ac:dyDescent="0.3">
      <c r="A6771" t="s">
        <v>7601</v>
      </c>
      <c r="B6771">
        <v>0</v>
      </c>
      <c r="C6771">
        <v>0</v>
      </c>
      <c r="D6771">
        <v>570000</v>
      </c>
      <c r="E6771">
        <v>0</v>
      </c>
      <c r="F6771" s="4">
        <f t="shared" si="105"/>
        <v>190000</v>
      </c>
    </row>
    <row r="6772" spans="1:6" x14ac:dyDescent="0.3">
      <c r="A6772" t="s">
        <v>7602</v>
      </c>
      <c r="B6772">
        <v>0</v>
      </c>
      <c r="C6772">
        <v>1710800</v>
      </c>
      <c r="D6772">
        <v>2082080</v>
      </c>
      <c r="E6772">
        <v>1974700</v>
      </c>
      <c r="F6772" s="4">
        <f t="shared" si="105"/>
        <v>1922526.6666666667</v>
      </c>
    </row>
    <row r="6773" spans="1:6" x14ac:dyDescent="0.3">
      <c r="A6773" t="s">
        <v>7603</v>
      </c>
      <c r="B6773">
        <v>0</v>
      </c>
      <c r="C6773">
        <v>2017400</v>
      </c>
      <c r="D6773">
        <v>846600</v>
      </c>
      <c r="E6773">
        <v>1540200</v>
      </c>
      <c r="F6773" s="4">
        <f t="shared" si="105"/>
        <v>1468066.6666666667</v>
      </c>
    </row>
    <row r="6774" spans="1:6" x14ac:dyDescent="0.3">
      <c r="A6774" t="s">
        <v>7604</v>
      </c>
      <c r="B6774">
        <v>1228500</v>
      </c>
      <c r="C6774">
        <v>1493240</v>
      </c>
      <c r="D6774">
        <v>2773650</v>
      </c>
      <c r="E6774">
        <v>1689480</v>
      </c>
      <c r="F6774" s="4">
        <f t="shared" si="105"/>
        <v>1985456.6666666667</v>
      </c>
    </row>
    <row r="6775" spans="1:6" x14ac:dyDescent="0.3">
      <c r="A6775" t="s">
        <v>7605</v>
      </c>
      <c r="B6775">
        <v>775800</v>
      </c>
      <c r="C6775">
        <v>725270</v>
      </c>
      <c r="D6775">
        <v>0</v>
      </c>
      <c r="E6775">
        <v>928080</v>
      </c>
      <c r="F6775" s="4">
        <f t="shared" si="105"/>
        <v>551116.66666666663</v>
      </c>
    </row>
    <row r="6776" spans="1:6" x14ac:dyDescent="0.3">
      <c r="A6776" t="s">
        <v>7606</v>
      </c>
      <c r="B6776">
        <v>4058560</v>
      </c>
      <c r="C6776">
        <v>0</v>
      </c>
      <c r="D6776">
        <v>0</v>
      </c>
      <c r="E6776">
        <v>2300760</v>
      </c>
      <c r="F6776" s="4">
        <f t="shared" si="105"/>
        <v>766920</v>
      </c>
    </row>
    <row r="6777" spans="1:6" x14ac:dyDescent="0.3">
      <c r="A6777" t="s">
        <v>7607</v>
      </c>
      <c r="B6777">
        <v>0</v>
      </c>
      <c r="C6777">
        <v>1310540</v>
      </c>
      <c r="D6777">
        <v>1936300</v>
      </c>
      <c r="E6777">
        <v>0</v>
      </c>
      <c r="F6777" s="4">
        <f t="shared" si="105"/>
        <v>1082280</v>
      </c>
    </row>
    <row r="6778" spans="1:6" x14ac:dyDescent="0.3">
      <c r="A6778" t="s">
        <v>7608</v>
      </c>
      <c r="B6778">
        <v>2247800</v>
      </c>
      <c r="C6778">
        <v>819450</v>
      </c>
      <c r="D6778">
        <v>270000</v>
      </c>
      <c r="E6778">
        <v>2097300</v>
      </c>
      <c r="F6778" s="4">
        <f t="shared" si="105"/>
        <v>1062250</v>
      </c>
    </row>
    <row r="6779" spans="1:6" x14ac:dyDescent="0.3">
      <c r="A6779" t="s">
        <v>7609</v>
      </c>
      <c r="B6779">
        <v>0</v>
      </c>
      <c r="C6779">
        <v>555100</v>
      </c>
      <c r="D6779">
        <v>469200</v>
      </c>
      <c r="E6779">
        <v>1674400</v>
      </c>
      <c r="F6779" s="4">
        <f t="shared" si="105"/>
        <v>899566.66666666663</v>
      </c>
    </row>
    <row r="6780" spans="1:6" x14ac:dyDescent="0.3">
      <c r="A6780" t="s">
        <v>7610</v>
      </c>
      <c r="B6780">
        <v>2080310</v>
      </c>
      <c r="C6780">
        <v>0</v>
      </c>
      <c r="D6780">
        <v>2274300</v>
      </c>
      <c r="E6780">
        <v>2032320</v>
      </c>
      <c r="F6780" s="4">
        <f t="shared" si="105"/>
        <v>1435540</v>
      </c>
    </row>
    <row r="6781" spans="1:6" x14ac:dyDescent="0.3">
      <c r="A6781" t="s">
        <v>7611</v>
      </c>
      <c r="B6781">
        <v>0</v>
      </c>
      <c r="C6781">
        <v>13244400</v>
      </c>
      <c r="D6781">
        <v>10822500</v>
      </c>
      <c r="E6781">
        <v>10817800</v>
      </c>
      <c r="F6781" s="4">
        <f t="shared" si="105"/>
        <v>11628233.333333334</v>
      </c>
    </row>
    <row r="6782" spans="1:6" x14ac:dyDescent="0.3">
      <c r="A6782" t="s">
        <v>7612</v>
      </c>
      <c r="B6782">
        <v>772440</v>
      </c>
      <c r="C6782">
        <v>1158330</v>
      </c>
      <c r="D6782">
        <v>1702460</v>
      </c>
      <c r="E6782">
        <v>691230</v>
      </c>
      <c r="F6782" s="4">
        <f t="shared" si="105"/>
        <v>1184006.6666666667</v>
      </c>
    </row>
    <row r="6783" spans="1:6" x14ac:dyDescent="0.3">
      <c r="A6783" t="s">
        <v>7613</v>
      </c>
      <c r="B6783">
        <v>2769720</v>
      </c>
      <c r="C6783">
        <v>6151940</v>
      </c>
      <c r="D6783">
        <v>6095910</v>
      </c>
      <c r="E6783">
        <v>6420460</v>
      </c>
      <c r="F6783" s="4">
        <f t="shared" si="105"/>
        <v>6222770</v>
      </c>
    </row>
    <row r="6784" spans="1:6" x14ac:dyDescent="0.3">
      <c r="A6784" t="s">
        <v>7614</v>
      </c>
      <c r="B6784">
        <v>3442530</v>
      </c>
      <c r="C6784">
        <v>4701000</v>
      </c>
      <c r="D6784">
        <v>5038080</v>
      </c>
      <c r="E6784">
        <v>5151180</v>
      </c>
      <c r="F6784" s="4">
        <f t="shared" si="105"/>
        <v>4963420</v>
      </c>
    </row>
    <row r="6785" spans="1:6" x14ac:dyDescent="0.3">
      <c r="A6785" t="s">
        <v>7615</v>
      </c>
      <c r="B6785">
        <v>0</v>
      </c>
      <c r="C6785">
        <v>2325630</v>
      </c>
      <c r="D6785">
        <v>696150</v>
      </c>
      <c r="E6785">
        <v>357000</v>
      </c>
      <c r="F6785" s="4">
        <f t="shared" si="105"/>
        <v>1126260</v>
      </c>
    </row>
    <row r="6786" spans="1:6" x14ac:dyDescent="0.3">
      <c r="A6786" t="s">
        <v>7616</v>
      </c>
      <c r="B6786">
        <v>198900</v>
      </c>
      <c r="C6786">
        <v>1480000</v>
      </c>
      <c r="D6786">
        <v>1063920</v>
      </c>
      <c r="E6786">
        <v>2109700</v>
      </c>
      <c r="F6786" s="4">
        <f t="shared" si="105"/>
        <v>1551206.6666666667</v>
      </c>
    </row>
    <row r="6787" spans="1:6" x14ac:dyDescent="0.3">
      <c r="A6787" t="s">
        <v>7617</v>
      </c>
      <c r="B6787">
        <v>783350</v>
      </c>
      <c r="C6787">
        <v>1031530</v>
      </c>
      <c r="D6787">
        <v>2115770</v>
      </c>
      <c r="E6787">
        <v>1986230</v>
      </c>
      <c r="F6787" s="4">
        <f t="shared" ref="F6787:F6850" si="106">SUM(C6787:E6787)/3</f>
        <v>1711176.6666666667</v>
      </c>
    </row>
    <row r="6788" spans="1:6" x14ac:dyDescent="0.3">
      <c r="A6788" t="s">
        <v>224</v>
      </c>
      <c r="B6788">
        <v>2074710</v>
      </c>
      <c r="C6788">
        <v>2471820</v>
      </c>
      <c r="D6788">
        <v>5544910</v>
      </c>
      <c r="E6788">
        <v>2178840</v>
      </c>
      <c r="F6788" s="4">
        <f t="shared" si="106"/>
        <v>3398523.3333333335</v>
      </c>
    </row>
    <row r="6789" spans="1:6" x14ac:dyDescent="0.3">
      <c r="A6789" t="s">
        <v>7618</v>
      </c>
      <c r="B6789">
        <v>2210400</v>
      </c>
      <c r="C6789">
        <v>906400</v>
      </c>
      <c r="D6789">
        <v>2107900</v>
      </c>
      <c r="E6789">
        <v>2244500</v>
      </c>
      <c r="F6789" s="4">
        <f t="shared" si="106"/>
        <v>1752933.3333333333</v>
      </c>
    </row>
    <row r="6790" spans="1:6" x14ac:dyDescent="0.3">
      <c r="A6790" t="s">
        <v>7619</v>
      </c>
      <c r="B6790">
        <v>0</v>
      </c>
      <c r="C6790">
        <v>553280</v>
      </c>
      <c r="D6790">
        <v>0</v>
      </c>
      <c r="E6790">
        <v>0</v>
      </c>
      <c r="F6790" s="4">
        <f t="shared" si="106"/>
        <v>184426.66666666666</v>
      </c>
    </row>
    <row r="6791" spans="1:6" x14ac:dyDescent="0.3">
      <c r="A6791" t="s">
        <v>7620</v>
      </c>
      <c r="B6791">
        <v>530000</v>
      </c>
      <c r="C6791">
        <v>0</v>
      </c>
      <c r="D6791">
        <v>0</v>
      </c>
      <c r="E6791">
        <v>0</v>
      </c>
      <c r="F6791" s="4">
        <f t="shared" si="106"/>
        <v>0</v>
      </c>
    </row>
    <row r="6792" spans="1:6" x14ac:dyDescent="0.3">
      <c r="A6792" t="s">
        <v>7621</v>
      </c>
      <c r="B6792">
        <v>2696720</v>
      </c>
      <c r="C6792">
        <v>1744600</v>
      </c>
      <c r="D6792">
        <v>3898900</v>
      </c>
      <c r="E6792">
        <v>0</v>
      </c>
      <c r="F6792" s="4">
        <f t="shared" si="106"/>
        <v>1881166.6666666667</v>
      </c>
    </row>
    <row r="6793" spans="1:6" x14ac:dyDescent="0.3">
      <c r="A6793" t="s">
        <v>7622</v>
      </c>
      <c r="B6793">
        <v>308000</v>
      </c>
      <c r="C6793">
        <v>475700</v>
      </c>
      <c r="D6793">
        <v>476690</v>
      </c>
      <c r="E6793">
        <v>0</v>
      </c>
      <c r="F6793" s="4">
        <f t="shared" si="106"/>
        <v>317463.33333333331</v>
      </c>
    </row>
    <row r="6794" spans="1:6" x14ac:dyDescent="0.3">
      <c r="A6794" t="s">
        <v>7623</v>
      </c>
      <c r="B6794">
        <v>817190</v>
      </c>
      <c r="C6794">
        <v>0</v>
      </c>
      <c r="D6794">
        <v>499590</v>
      </c>
      <c r="E6794">
        <v>252070</v>
      </c>
      <c r="F6794" s="4">
        <f t="shared" si="106"/>
        <v>250553.33333333334</v>
      </c>
    </row>
    <row r="6795" spans="1:6" x14ac:dyDescent="0.3">
      <c r="A6795" t="s">
        <v>7624</v>
      </c>
      <c r="B6795">
        <v>860000</v>
      </c>
      <c r="C6795">
        <v>7582593</v>
      </c>
      <c r="D6795">
        <v>2164600</v>
      </c>
      <c r="E6795">
        <v>2747600</v>
      </c>
      <c r="F6795" s="4">
        <f t="shared" si="106"/>
        <v>4164931</v>
      </c>
    </row>
    <row r="6796" spans="1:6" x14ac:dyDescent="0.3">
      <c r="A6796" t="s">
        <v>252</v>
      </c>
      <c r="B6796">
        <v>2585300</v>
      </c>
      <c r="C6796">
        <v>4456960</v>
      </c>
      <c r="D6796">
        <v>5283550</v>
      </c>
      <c r="E6796">
        <v>2066870</v>
      </c>
      <c r="F6796" s="4">
        <f t="shared" si="106"/>
        <v>3935793.3333333335</v>
      </c>
    </row>
    <row r="6797" spans="1:6" x14ac:dyDescent="0.3">
      <c r="A6797" t="s">
        <v>7625</v>
      </c>
      <c r="B6797">
        <v>2961210</v>
      </c>
      <c r="C6797">
        <v>6305630</v>
      </c>
      <c r="D6797">
        <v>9032550</v>
      </c>
      <c r="E6797">
        <v>2356150</v>
      </c>
      <c r="F6797" s="4">
        <f t="shared" si="106"/>
        <v>5898110</v>
      </c>
    </row>
    <row r="6798" spans="1:6" x14ac:dyDescent="0.3">
      <c r="A6798" t="s">
        <v>7626</v>
      </c>
      <c r="B6798">
        <v>0</v>
      </c>
      <c r="C6798">
        <v>0</v>
      </c>
      <c r="D6798">
        <v>993450</v>
      </c>
      <c r="E6798">
        <v>0</v>
      </c>
      <c r="F6798" s="4">
        <f t="shared" si="106"/>
        <v>331150</v>
      </c>
    </row>
    <row r="6799" spans="1:6" x14ac:dyDescent="0.3">
      <c r="A6799" t="s">
        <v>7627</v>
      </c>
      <c r="B6799">
        <v>647680</v>
      </c>
      <c r="C6799">
        <v>0</v>
      </c>
      <c r="D6799">
        <v>631540</v>
      </c>
      <c r="E6799">
        <v>0</v>
      </c>
      <c r="F6799" s="4">
        <f t="shared" si="106"/>
        <v>210513.33333333334</v>
      </c>
    </row>
    <row r="6800" spans="1:6" x14ac:dyDescent="0.3">
      <c r="A6800" t="s">
        <v>7628</v>
      </c>
      <c r="B6800">
        <v>278000</v>
      </c>
      <c r="C6800">
        <v>313950</v>
      </c>
      <c r="D6800">
        <v>370000</v>
      </c>
      <c r="E6800">
        <v>884560</v>
      </c>
      <c r="F6800" s="4">
        <f t="shared" si="106"/>
        <v>522836.66666666669</v>
      </c>
    </row>
    <row r="6801" spans="1:6" x14ac:dyDescent="0.3">
      <c r="A6801" t="s">
        <v>7629</v>
      </c>
      <c r="B6801">
        <v>431340</v>
      </c>
      <c r="C6801">
        <v>0</v>
      </c>
      <c r="D6801">
        <v>0</v>
      </c>
      <c r="E6801">
        <v>0</v>
      </c>
      <c r="F6801" s="4">
        <f t="shared" si="106"/>
        <v>0</v>
      </c>
    </row>
    <row r="6802" spans="1:6" x14ac:dyDescent="0.3">
      <c r="A6802" t="s">
        <v>7630</v>
      </c>
      <c r="B6802">
        <v>502320</v>
      </c>
      <c r="C6802">
        <v>612000</v>
      </c>
      <c r="D6802">
        <v>3914760</v>
      </c>
      <c r="E6802">
        <v>1127810</v>
      </c>
      <c r="F6802" s="4">
        <f t="shared" si="106"/>
        <v>1884856.6666666667</v>
      </c>
    </row>
    <row r="6803" spans="1:6" x14ac:dyDescent="0.3">
      <c r="A6803" t="s">
        <v>7631</v>
      </c>
      <c r="B6803">
        <v>0</v>
      </c>
      <c r="C6803">
        <v>0</v>
      </c>
      <c r="D6803">
        <v>522340</v>
      </c>
      <c r="E6803">
        <v>488100</v>
      </c>
      <c r="F6803" s="4">
        <f t="shared" si="106"/>
        <v>336813.33333333331</v>
      </c>
    </row>
    <row r="6804" spans="1:6" x14ac:dyDescent="0.3">
      <c r="A6804" t="s">
        <v>7632</v>
      </c>
      <c r="B6804">
        <v>0</v>
      </c>
      <c r="C6804">
        <v>511280</v>
      </c>
      <c r="D6804">
        <v>110000</v>
      </c>
      <c r="E6804">
        <v>1204720</v>
      </c>
      <c r="F6804" s="4">
        <f t="shared" si="106"/>
        <v>608666.66666666663</v>
      </c>
    </row>
    <row r="6805" spans="1:6" x14ac:dyDescent="0.3">
      <c r="A6805" t="s">
        <v>7633</v>
      </c>
      <c r="B6805">
        <v>294840</v>
      </c>
      <c r="C6805">
        <v>2933840</v>
      </c>
      <c r="D6805">
        <v>0</v>
      </c>
      <c r="E6805">
        <v>4063240</v>
      </c>
      <c r="F6805" s="4">
        <f t="shared" si="106"/>
        <v>2332360</v>
      </c>
    </row>
    <row r="6806" spans="1:6" x14ac:dyDescent="0.3">
      <c r="A6806" t="s">
        <v>301</v>
      </c>
      <c r="B6806">
        <v>3043200</v>
      </c>
      <c r="C6806">
        <v>4296360</v>
      </c>
      <c r="D6806">
        <v>1994750</v>
      </c>
      <c r="E6806">
        <v>2697320</v>
      </c>
      <c r="F6806" s="4">
        <f t="shared" si="106"/>
        <v>2996143.3333333335</v>
      </c>
    </row>
    <row r="6807" spans="1:6" x14ac:dyDescent="0.3">
      <c r="A6807" t="s">
        <v>7634</v>
      </c>
      <c r="B6807">
        <v>0</v>
      </c>
      <c r="C6807">
        <v>939120</v>
      </c>
      <c r="D6807">
        <v>796900</v>
      </c>
      <c r="E6807">
        <v>453280</v>
      </c>
      <c r="F6807" s="4">
        <f t="shared" si="106"/>
        <v>729766.66666666663</v>
      </c>
    </row>
    <row r="6808" spans="1:6" x14ac:dyDescent="0.3">
      <c r="A6808" t="s">
        <v>7635</v>
      </c>
      <c r="B6808">
        <v>1198000</v>
      </c>
      <c r="C6808">
        <v>1347260</v>
      </c>
      <c r="D6808">
        <v>1137500</v>
      </c>
      <c r="E6808">
        <v>1001000</v>
      </c>
      <c r="F6808" s="4">
        <f t="shared" si="106"/>
        <v>1161920</v>
      </c>
    </row>
    <row r="6809" spans="1:6" x14ac:dyDescent="0.3">
      <c r="A6809" t="s">
        <v>7636</v>
      </c>
      <c r="B6809">
        <v>0</v>
      </c>
      <c r="C6809">
        <v>0</v>
      </c>
      <c r="D6809">
        <v>2266000</v>
      </c>
      <c r="E6809">
        <v>0</v>
      </c>
      <c r="F6809" s="4">
        <f t="shared" si="106"/>
        <v>755333.33333333337</v>
      </c>
    </row>
    <row r="6810" spans="1:6" x14ac:dyDescent="0.3">
      <c r="A6810" t="s">
        <v>7637</v>
      </c>
      <c r="B6810">
        <v>2047500</v>
      </c>
      <c r="C6810">
        <v>0</v>
      </c>
      <c r="D6810">
        <v>2367360</v>
      </c>
      <c r="E6810">
        <v>820000</v>
      </c>
      <c r="F6810" s="4">
        <f t="shared" si="106"/>
        <v>1062453.3333333333</v>
      </c>
    </row>
    <row r="6811" spans="1:6" x14ac:dyDescent="0.3">
      <c r="A6811" t="s">
        <v>7638</v>
      </c>
      <c r="B6811">
        <v>13219400</v>
      </c>
      <c r="C6811">
        <v>15302980</v>
      </c>
      <c r="D6811">
        <v>14912060</v>
      </c>
      <c r="E6811">
        <v>15219170</v>
      </c>
      <c r="F6811" s="4">
        <f t="shared" si="106"/>
        <v>15144736.666666666</v>
      </c>
    </row>
    <row r="6812" spans="1:6" x14ac:dyDescent="0.3">
      <c r="A6812" t="s">
        <v>7639</v>
      </c>
      <c r="B6812">
        <v>0</v>
      </c>
      <c r="C6812">
        <v>0</v>
      </c>
      <c r="D6812">
        <v>1168440</v>
      </c>
      <c r="E6812">
        <v>1805420</v>
      </c>
      <c r="F6812" s="4">
        <f t="shared" si="106"/>
        <v>991286.66666666663</v>
      </c>
    </row>
    <row r="6813" spans="1:6" x14ac:dyDescent="0.3">
      <c r="A6813" t="s">
        <v>7640</v>
      </c>
      <c r="B6813">
        <v>832200</v>
      </c>
      <c r="C6813">
        <v>382200</v>
      </c>
      <c r="D6813">
        <v>521040</v>
      </c>
      <c r="E6813">
        <v>397800</v>
      </c>
      <c r="F6813" s="4">
        <f t="shared" si="106"/>
        <v>433680</v>
      </c>
    </row>
    <row r="6814" spans="1:6" x14ac:dyDescent="0.3">
      <c r="A6814" t="s">
        <v>7641</v>
      </c>
      <c r="B6814">
        <v>0</v>
      </c>
      <c r="C6814">
        <v>1125300</v>
      </c>
      <c r="D6814">
        <v>846300</v>
      </c>
      <c r="E6814">
        <v>820000</v>
      </c>
      <c r="F6814" s="4">
        <f t="shared" si="106"/>
        <v>930533.33333333337</v>
      </c>
    </row>
    <row r="6815" spans="1:6" x14ac:dyDescent="0.3">
      <c r="A6815" t="s">
        <v>704</v>
      </c>
      <c r="B6815">
        <v>1793380</v>
      </c>
      <c r="C6815">
        <v>1918280</v>
      </c>
      <c r="D6815">
        <v>5388100</v>
      </c>
      <c r="E6815">
        <v>3485120</v>
      </c>
      <c r="F6815" s="4">
        <f t="shared" si="106"/>
        <v>3597166.6666666665</v>
      </c>
    </row>
    <row r="6816" spans="1:6" x14ac:dyDescent="0.3">
      <c r="A6816" t="s">
        <v>7642</v>
      </c>
      <c r="B6816">
        <v>496100</v>
      </c>
      <c r="C6816">
        <v>275730</v>
      </c>
      <c r="D6816">
        <v>595140</v>
      </c>
      <c r="E6816">
        <v>0</v>
      </c>
      <c r="F6816" s="4">
        <f t="shared" si="106"/>
        <v>290290</v>
      </c>
    </row>
    <row r="6817" spans="1:6" x14ac:dyDescent="0.3">
      <c r="A6817" t="s">
        <v>7643</v>
      </c>
      <c r="B6817">
        <v>580000</v>
      </c>
      <c r="C6817">
        <v>2473180</v>
      </c>
      <c r="D6817">
        <v>1930640</v>
      </c>
      <c r="E6817">
        <v>2278160</v>
      </c>
      <c r="F6817" s="4">
        <f t="shared" si="106"/>
        <v>2227326.6666666665</v>
      </c>
    </row>
    <row r="6818" spans="1:6" x14ac:dyDescent="0.3">
      <c r="A6818" t="s">
        <v>852</v>
      </c>
      <c r="B6818">
        <v>955500</v>
      </c>
      <c r="C6818">
        <v>1228500</v>
      </c>
      <c r="D6818">
        <v>1550640</v>
      </c>
      <c r="E6818">
        <v>2063880</v>
      </c>
      <c r="F6818" s="4">
        <f t="shared" si="106"/>
        <v>1614340</v>
      </c>
    </row>
    <row r="6819" spans="1:6" x14ac:dyDescent="0.3">
      <c r="A6819" t="s">
        <v>7644</v>
      </c>
      <c r="B6819">
        <v>667950</v>
      </c>
      <c r="C6819">
        <v>0</v>
      </c>
      <c r="D6819">
        <v>777550</v>
      </c>
      <c r="E6819">
        <v>0</v>
      </c>
      <c r="F6819" s="4">
        <f t="shared" si="106"/>
        <v>259183.33333333334</v>
      </c>
    </row>
    <row r="6820" spans="1:6" x14ac:dyDescent="0.3">
      <c r="A6820" t="s">
        <v>7645</v>
      </c>
      <c r="B6820">
        <v>1438530</v>
      </c>
      <c r="C6820">
        <v>582400</v>
      </c>
      <c r="D6820">
        <v>573300</v>
      </c>
      <c r="E6820">
        <v>497770</v>
      </c>
      <c r="F6820" s="4">
        <f t="shared" si="106"/>
        <v>551156.66666666663</v>
      </c>
    </row>
    <row r="6821" spans="1:6" x14ac:dyDescent="0.3">
      <c r="A6821" t="s">
        <v>7646</v>
      </c>
      <c r="B6821">
        <v>808000</v>
      </c>
      <c r="C6821">
        <v>5823200</v>
      </c>
      <c r="D6821">
        <v>673560</v>
      </c>
      <c r="E6821">
        <v>2459470</v>
      </c>
      <c r="F6821" s="4">
        <f t="shared" si="106"/>
        <v>2985410</v>
      </c>
    </row>
    <row r="6822" spans="1:6" x14ac:dyDescent="0.3">
      <c r="A6822" t="s">
        <v>7647</v>
      </c>
      <c r="B6822">
        <v>0</v>
      </c>
      <c r="C6822">
        <v>149400</v>
      </c>
      <c r="D6822">
        <v>0</v>
      </c>
      <c r="E6822">
        <v>0</v>
      </c>
      <c r="F6822" s="4">
        <f t="shared" si="106"/>
        <v>49800</v>
      </c>
    </row>
    <row r="6823" spans="1:6" x14ac:dyDescent="0.3">
      <c r="A6823" t="s">
        <v>7648</v>
      </c>
      <c r="B6823">
        <v>0</v>
      </c>
      <c r="C6823">
        <v>1288720</v>
      </c>
      <c r="D6823">
        <v>0</v>
      </c>
      <c r="E6823">
        <v>1291490</v>
      </c>
      <c r="F6823" s="4">
        <f t="shared" si="106"/>
        <v>860070</v>
      </c>
    </row>
    <row r="6824" spans="1:6" x14ac:dyDescent="0.3">
      <c r="A6824" t="s">
        <v>7649</v>
      </c>
      <c r="B6824">
        <v>560560</v>
      </c>
      <c r="C6824">
        <v>2462000</v>
      </c>
      <c r="D6824">
        <v>3490520</v>
      </c>
      <c r="E6824">
        <v>3516200</v>
      </c>
      <c r="F6824" s="4">
        <f t="shared" si="106"/>
        <v>3156240</v>
      </c>
    </row>
    <row r="6825" spans="1:6" x14ac:dyDescent="0.3">
      <c r="A6825" t="s">
        <v>7650</v>
      </c>
      <c r="B6825">
        <v>1146600</v>
      </c>
      <c r="C6825">
        <v>688000</v>
      </c>
      <c r="D6825">
        <v>0</v>
      </c>
      <c r="E6825">
        <v>0</v>
      </c>
      <c r="F6825" s="4">
        <f t="shared" si="106"/>
        <v>229333.33333333334</v>
      </c>
    </row>
    <row r="6826" spans="1:6" x14ac:dyDescent="0.3">
      <c r="A6826" t="s">
        <v>725</v>
      </c>
      <c r="B6826">
        <v>1328600</v>
      </c>
      <c r="C6826">
        <v>4069480</v>
      </c>
      <c r="D6826">
        <v>3584280</v>
      </c>
      <c r="E6826">
        <v>2640680</v>
      </c>
      <c r="F6826" s="4">
        <f t="shared" si="106"/>
        <v>3431480</v>
      </c>
    </row>
    <row r="6827" spans="1:6" x14ac:dyDescent="0.3">
      <c r="A6827" t="s">
        <v>7651</v>
      </c>
      <c r="B6827">
        <v>8999520</v>
      </c>
      <c r="C6827">
        <v>5719550</v>
      </c>
      <c r="D6827">
        <v>8747280</v>
      </c>
      <c r="E6827">
        <v>5827550</v>
      </c>
      <c r="F6827" s="4">
        <f t="shared" si="106"/>
        <v>6764793.333333333</v>
      </c>
    </row>
    <row r="6828" spans="1:6" x14ac:dyDescent="0.3">
      <c r="A6828" t="s">
        <v>7652</v>
      </c>
      <c r="B6828">
        <v>1375010</v>
      </c>
      <c r="C6828">
        <v>734750</v>
      </c>
      <c r="D6828">
        <v>316680</v>
      </c>
      <c r="E6828">
        <v>546000</v>
      </c>
      <c r="F6828" s="4">
        <f t="shared" si="106"/>
        <v>532476.66666666663</v>
      </c>
    </row>
    <row r="6829" spans="1:6" x14ac:dyDescent="0.3">
      <c r="A6829" t="s">
        <v>7653</v>
      </c>
      <c r="B6829">
        <v>1172000</v>
      </c>
      <c r="C6829">
        <v>2360880</v>
      </c>
      <c r="D6829">
        <v>2069540</v>
      </c>
      <c r="E6829">
        <v>2037350</v>
      </c>
      <c r="F6829" s="4">
        <f t="shared" si="106"/>
        <v>2155923.3333333335</v>
      </c>
    </row>
    <row r="6830" spans="1:6" x14ac:dyDescent="0.3">
      <c r="A6830" t="s">
        <v>7654</v>
      </c>
      <c r="B6830">
        <v>270000</v>
      </c>
      <c r="C6830">
        <v>2220000</v>
      </c>
      <c r="D6830">
        <v>2220000</v>
      </c>
      <c r="E6830">
        <v>2029960</v>
      </c>
      <c r="F6830" s="4">
        <f t="shared" si="106"/>
        <v>2156653.3333333335</v>
      </c>
    </row>
    <row r="6831" spans="1:6" x14ac:dyDescent="0.3">
      <c r="A6831" t="s">
        <v>7655</v>
      </c>
      <c r="B6831">
        <v>262990</v>
      </c>
      <c r="C6831">
        <v>772590</v>
      </c>
      <c r="D6831">
        <v>798070</v>
      </c>
      <c r="E6831">
        <v>315000</v>
      </c>
      <c r="F6831" s="4">
        <f t="shared" si="106"/>
        <v>628553.33333333337</v>
      </c>
    </row>
    <row r="6832" spans="1:6" x14ac:dyDescent="0.3">
      <c r="A6832" t="s">
        <v>7656</v>
      </c>
      <c r="B6832">
        <v>658900</v>
      </c>
      <c r="C6832">
        <v>740000</v>
      </c>
      <c r="D6832">
        <v>0</v>
      </c>
      <c r="E6832">
        <v>1675200</v>
      </c>
      <c r="F6832" s="4">
        <f t="shared" si="106"/>
        <v>805066.66666666663</v>
      </c>
    </row>
    <row r="6833" spans="1:6" x14ac:dyDescent="0.3">
      <c r="A6833" t="s">
        <v>7657</v>
      </c>
      <c r="B6833">
        <v>8150100</v>
      </c>
      <c r="C6833">
        <v>7938060</v>
      </c>
      <c r="D6833">
        <v>6184360</v>
      </c>
      <c r="E6833">
        <v>4298750</v>
      </c>
      <c r="F6833" s="4">
        <f t="shared" si="106"/>
        <v>6140390</v>
      </c>
    </row>
    <row r="6834" spans="1:6" x14ac:dyDescent="0.3">
      <c r="A6834" t="s">
        <v>7658</v>
      </c>
      <c r="B6834">
        <v>7194400</v>
      </c>
      <c r="C6834">
        <v>10757280</v>
      </c>
      <c r="D6834">
        <v>14535630</v>
      </c>
      <c r="E6834">
        <v>9523260</v>
      </c>
      <c r="F6834" s="4">
        <f t="shared" si="106"/>
        <v>11605390</v>
      </c>
    </row>
    <row r="6835" spans="1:6" x14ac:dyDescent="0.3">
      <c r="A6835" t="s">
        <v>7659</v>
      </c>
      <c r="B6835">
        <v>370000</v>
      </c>
      <c r="C6835">
        <v>474400</v>
      </c>
      <c r="D6835">
        <v>692820</v>
      </c>
      <c r="E6835">
        <v>526320</v>
      </c>
      <c r="F6835" s="4">
        <f t="shared" si="106"/>
        <v>564513.33333333337</v>
      </c>
    </row>
    <row r="6836" spans="1:6" x14ac:dyDescent="0.3">
      <c r="A6836" t="s">
        <v>7660</v>
      </c>
      <c r="B6836">
        <v>0</v>
      </c>
      <c r="C6836">
        <v>0</v>
      </c>
      <c r="D6836">
        <v>0</v>
      </c>
      <c r="E6836">
        <v>0</v>
      </c>
      <c r="F6836" s="4">
        <f t="shared" si="106"/>
        <v>0</v>
      </c>
    </row>
    <row r="6837" spans="1:6" x14ac:dyDescent="0.3">
      <c r="A6837" t="s">
        <v>7661</v>
      </c>
      <c r="B6837">
        <v>0</v>
      </c>
      <c r="C6837">
        <v>1027560</v>
      </c>
      <c r="D6837">
        <v>1001200</v>
      </c>
      <c r="E6837">
        <v>2872250</v>
      </c>
      <c r="F6837" s="4">
        <f t="shared" si="106"/>
        <v>1633670</v>
      </c>
    </row>
    <row r="6838" spans="1:6" x14ac:dyDescent="0.3">
      <c r="A6838" t="s">
        <v>7662</v>
      </c>
      <c r="B6838">
        <v>564200</v>
      </c>
      <c r="C6838">
        <v>2922160</v>
      </c>
      <c r="D6838">
        <v>4042350</v>
      </c>
      <c r="E6838">
        <v>6090510</v>
      </c>
      <c r="F6838" s="4">
        <f t="shared" si="106"/>
        <v>4351673.333333333</v>
      </c>
    </row>
    <row r="6839" spans="1:6" x14ac:dyDescent="0.3">
      <c r="A6839" t="s">
        <v>7663</v>
      </c>
      <c r="B6839">
        <v>1330380</v>
      </c>
      <c r="C6839">
        <v>1447300</v>
      </c>
      <c r="D6839">
        <v>184800</v>
      </c>
      <c r="E6839">
        <v>660820</v>
      </c>
      <c r="F6839" s="4">
        <f t="shared" si="106"/>
        <v>764306.66666666663</v>
      </c>
    </row>
    <row r="6840" spans="1:6" x14ac:dyDescent="0.3">
      <c r="A6840" t="s">
        <v>7664</v>
      </c>
      <c r="B6840">
        <v>1405950</v>
      </c>
      <c r="C6840">
        <v>4388000</v>
      </c>
      <c r="D6840">
        <v>3353460</v>
      </c>
      <c r="E6840">
        <v>6068200</v>
      </c>
      <c r="F6840" s="4">
        <f t="shared" si="106"/>
        <v>4603220</v>
      </c>
    </row>
    <row r="6841" spans="1:6" x14ac:dyDescent="0.3">
      <c r="A6841" t="s">
        <v>7665</v>
      </c>
      <c r="B6841">
        <v>2197650</v>
      </c>
      <c r="C6841">
        <v>2104150</v>
      </c>
      <c r="D6841">
        <v>892500</v>
      </c>
      <c r="E6841">
        <v>709800</v>
      </c>
      <c r="F6841" s="4">
        <f t="shared" si="106"/>
        <v>1235483.3333333333</v>
      </c>
    </row>
    <row r="6842" spans="1:6" x14ac:dyDescent="0.3">
      <c r="A6842" t="s">
        <v>7666</v>
      </c>
      <c r="B6842">
        <v>0</v>
      </c>
      <c r="C6842">
        <v>2939300</v>
      </c>
      <c r="D6842">
        <v>4221490</v>
      </c>
      <c r="E6842">
        <v>2684500</v>
      </c>
      <c r="F6842" s="4">
        <f t="shared" si="106"/>
        <v>3281763.3333333335</v>
      </c>
    </row>
    <row r="6843" spans="1:6" x14ac:dyDescent="0.3">
      <c r="A6843" t="s">
        <v>7667</v>
      </c>
      <c r="B6843">
        <v>418000</v>
      </c>
      <c r="C6843">
        <v>0</v>
      </c>
      <c r="D6843">
        <v>218400</v>
      </c>
      <c r="E6843">
        <v>386000</v>
      </c>
      <c r="F6843" s="4">
        <f t="shared" si="106"/>
        <v>201466.66666666666</v>
      </c>
    </row>
    <row r="6844" spans="1:6" x14ac:dyDescent="0.3">
      <c r="A6844" t="s">
        <v>7668</v>
      </c>
      <c r="B6844">
        <v>2042960</v>
      </c>
      <c r="C6844">
        <v>0</v>
      </c>
      <c r="D6844">
        <v>1804530</v>
      </c>
      <c r="E6844">
        <v>673400</v>
      </c>
      <c r="F6844" s="4">
        <f t="shared" si="106"/>
        <v>825976.66666666663</v>
      </c>
    </row>
    <row r="6845" spans="1:6" x14ac:dyDescent="0.3">
      <c r="A6845" t="s">
        <v>7669</v>
      </c>
      <c r="B6845">
        <v>3652360</v>
      </c>
      <c r="C6845">
        <v>3758960</v>
      </c>
      <c r="D6845">
        <v>3516240</v>
      </c>
      <c r="E6845">
        <v>2038730</v>
      </c>
      <c r="F6845" s="4">
        <f t="shared" si="106"/>
        <v>3104643.3333333335</v>
      </c>
    </row>
    <row r="6846" spans="1:6" x14ac:dyDescent="0.3">
      <c r="A6846" t="s">
        <v>7670</v>
      </c>
      <c r="B6846">
        <v>0</v>
      </c>
      <c r="C6846">
        <v>1221220</v>
      </c>
      <c r="D6846">
        <v>505960</v>
      </c>
      <c r="E6846">
        <v>1708160</v>
      </c>
      <c r="F6846" s="4">
        <f t="shared" si="106"/>
        <v>1145113.3333333333</v>
      </c>
    </row>
    <row r="6847" spans="1:6" x14ac:dyDescent="0.3">
      <c r="A6847" t="s">
        <v>7671</v>
      </c>
      <c r="B6847">
        <v>3271420</v>
      </c>
      <c r="C6847">
        <v>3203380</v>
      </c>
      <c r="D6847">
        <v>2309400</v>
      </c>
      <c r="E6847">
        <v>2097640</v>
      </c>
      <c r="F6847" s="4">
        <f t="shared" si="106"/>
        <v>2536806.6666666665</v>
      </c>
    </row>
    <row r="6848" spans="1:6" x14ac:dyDescent="0.3">
      <c r="A6848" t="s">
        <v>7672</v>
      </c>
      <c r="B6848">
        <v>4170440</v>
      </c>
      <c r="C6848">
        <v>0</v>
      </c>
      <c r="D6848">
        <v>3621040</v>
      </c>
      <c r="E6848">
        <v>0</v>
      </c>
      <c r="F6848" s="4">
        <f t="shared" si="106"/>
        <v>1207013.3333333333</v>
      </c>
    </row>
    <row r="6849" spans="1:6" x14ac:dyDescent="0.3">
      <c r="A6849" t="s">
        <v>7673</v>
      </c>
      <c r="B6849">
        <v>2768720</v>
      </c>
      <c r="C6849">
        <v>2908460</v>
      </c>
      <c r="D6849">
        <v>1391210</v>
      </c>
      <c r="E6849">
        <v>2090720</v>
      </c>
      <c r="F6849" s="4">
        <f t="shared" si="106"/>
        <v>2130130</v>
      </c>
    </row>
    <row r="6850" spans="1:6" x14ac:dyDescent="0.3">
      <c r="A6850" t="s">
        <v>7674</v>
      </c>
      <c r="B6850">
        <v>0</v>
      </c>
      <c r="C6850">
        <v>0</v>
      </c>
      <c r="D6850">
        <v>1250510</v>
      </c>
      <c r="E6850">
        <v>768200</v>
      </c>
      <c r="F6850" s="4">
        <f t="shared" si="106"/>
        <v>672903.33333333337</v>
      </c>
    </row>
    <row r="6851" spans="1:6" x14ac:dyDescent="0.3">
      <c r="A6851" t="s">
        <v>7675</v>
      </c>
      <c r="B6851">
        <v>1466000</v>
      </c>
      <c r="C6851">
        <v>3254970</v>
      </c>
      <c r="D6851">
        <v>808080</v>
      </c>
      <c r="E6851">
        <v>3425150</v>
      </c>
      <c r="F6851" s="4">
        <f t="shared" ref="F6851:F6914" si="107">SUM(C6851:E6851)/3</f>
        <v>2496066.6666666665</v>
      </c>
    </row>
    <row r="6852" spans="1:6" x14ac:dyDescent="0.3">
      <c r="A6852" t="s">
        <v>7676</v>
      </c>
      <c r="B6852">
        <v>596960</v>
      </c>
      <c r="C6852">
        <v>0</v>
      </c>
      <c r="D6852">
        <v>1776140</v>
      </c>
      <c r="E6852">
        <v>689600</v>
      </c>
      <c r="F6852" s="4">
        <f t="shared" si="107"/>
        <v>821913.33333333337</v>
      </c>
    </row>
    <row r="6853" spans="1:6" x14ac:dyDescent="0.3">
      <c r="A6853" t="s">
        <v>7677</v>
      </c>
      <c r="B6853">
        <v>717990</v>
      </c>
      <c r="C6853">
        <v>5675100</v>
      </c>
      <c r="D6853">
        <v>622440</v>
      </c>
      <c r="E6853">
        <v>2736800</v>
      </c>
      <c r="F6853" s="4">
        <f t="shared" si="107"/>
        <v>3011446.6666666665</v>
      </c>
    </row>
    <row r="6854" spans="1:6" x14ac:dyDescent="0.3">
      <c r="A6854" t="s">
        <v>7678</v>
      </c>
      <c r="B6854">
        <v>0</v>
      </c>
      <c r="C6854">
        <v>0</v>
      </c>
      <c r="D6854">
        <v>1192300</v>
      </c>
      <c r="E6854">
        <v>1074080</v>
      </c>
      <c r="F6854" s="4">
        <f t="shared" si="107"/>
        <v>755460</v>
      </c>
    </row>
    <row r="6855" spans="1:6" x14ac:dyDescent="0.3">
      <c r="A6855" t="s">
        <v>7679</v>
      </c>
      <c r="B6855">
        <v>0</v>
      </c>
      <c r="C6855">
        <v>0</v>
      </c>
      <c r="D6855">
        <v>370000</v>
      </c>
      <c r="E6855">
        <v>0</v>
      </c>
      <c r="F6855" s="4">
        <f t="shared" si="107"/>
        <v>123333.33333333333</v>
      </c>
    </row>
    <row r="6856" spans="1:6" x14ac:dyDescent="0.3">
      <c r="A6856" t="s">
        <v>7680</v>
      </c>
      <c r="B6856">
        <v>516880</v>
      </c>
      <c r="C6856">
        <v>4682000</v>
      </c>
      <c r="D6856">
        <v>6512950</v>
      </c>
      <c r="E6856">
        <v>2614560</v>
      </c>
      <c r="F6856" s="4">
        <f t="shared" si="107"/>
        <v>4603170</v>
      </c>
    </row>
    <row r="6857" spans="1:6" x14ac:dyDescent="0.3">
      <c r="A6857" t="s">
        <v>7681</v>
      </c>
      <c r="B6857">
        <v>0</v>
      </c>
      <c r="C6857">
        <v>1007370</v>
      </c>
      <c r="D6857">
        <v>560380</v>
      </c>
      <c r="E6857">
        <v>0</v>
      </c>
      <c r="F6857" s="4">
        <f t="shared" si="107"/>
        <v>522583.33333333331</v>
      </c>
    </row>
    <row r="6858" spans="1:6" x14ac:dyDescent="0.3">
      <c r="A6858" t="s">
        <v>7682</v>
      </c>
      <c r="B6858">
        <v>930000</v>
      </c>
      <c r="C6858">
        <v>688000</v>
      </c>
      <c r="D6858">
        <v>525500</v>
      </c>
      <c r="E6858">
        <v>820000</v>
      </c>
      <c r="F6858" s="4">
        <f t="shared" si="107"/>
        <v>677833.33333333337</v>
      </c>
    </row>
    <row r="6859" spans="1:6" x14ac:dyDescent="0.3">
      <c r="A6859" t="s">
        <v>7683</v>
      </c>
      <c r="B6859">
        <v>0</v>
      </c>
      <c r="C6859">
        <v>1333780</v>
      </c>
      <c r="D6859">
        <v>400400</v>
      </c>
      <c r="E6859">
        <v>1310860</v>
      </c>
      <c r="F6859" s="4">
        <f t="shared" si="107"/>
        <v>1015013.3333333334</v>
      </c>
    </row>
    <row r="6860" spans="1:6" x14ac:dyDescent="0.3">
      <c r="A6860" t="s">
        <v>7684</v>
      </c>
      <c r="B6860">
        <v>2257840</v>
      </c>
      <c r="C6860">
        <v>2440860</v>
      </c>
      <c r="D6860">
        <v>2288080</v>
      </c>
      <c r="E6860">
        <v>2399620</v>
      </c>
      <c r="F6860" s="4">
        <f t="shared" si="107"/>
        <v>2376186.6666666665</v>
      </c>
    </row>
    <row r="6861" spans="1:6" x14ac:dyDescent="0.3">
      <c r="A6861" t="s">
        <v>247</v>
      </c>
      <c r="B6861">
        <v>2896790</v>
      </c>
      <c r="C6861">
        <v>4911510</v>
      </c>
      <c r="D6861">
        <v>4215430</v>
      </c>
      <c r="E6861">
        <v>4551440</v>
      </c>
      <c r="F6861" s="4">
        <f t="shared" si="107"/>
        <v>4559460</v>
      </c>
    </row>
    <row r="6862" spans="1:6" x14ac:dyDescent="0.3">
      <c r="A6862" t="s">
        <v>7685</v>
      </c>
      <c r="B6862">
        <v>0</v>
      </c>
      <c r="C6862">
        <v>1152600</v>
      </c>
      <c r="D6862">
        <v>565920</v>
      </c>
      <c r="E6862">
        <v>0</v>
      </c>
      <c r="F6862" s="4">
        <f t="shared" si="107"/>
        <v>572840</v>
      </c>
    </row>
    <row r="6863" spans="1:6" x14ac:dyDescent="0.3">
      <c r="A6863" t="s">
        <v>7686</v>
      </c>
      <c r="B6863">
        <v>1127490</v>
      </c>
      <c r="C6863">
        <v>722540</v>
      </c>
      <c r="D6863">
        <v>864500</v>
      </c>
      <c r="E6863">
        <v>646100</v>
      </c>
      <c r="F6863" s="4">
        <f t="shared" si="107"/>
        <v>744380</v>
      </c>
    </row>
    <row r="6864" spans="1:6" x14ac:dyDescent="0.3">
      <c r="A6864" t="s">
        <v>7687</v>
      </c>
      <c r="B6864">
        <v>2153690</v>
      </c>
      <c r="C6864">
        <v>2506580</v>
      </c>
      <c r="D6864">
        <v>2072700</v>
      </c>
      <c r="E6864">
        <v>2019080</v>
      </c>
      <c r="F6864" s="4">
        <f t="shared" si="107"/>
        <v>2199453.3333333335</v>
      </c>
    </row>
    <row r="6865" spans="1:6" x14ac:dyDescent="0.3">
      <c r="A6865" t="s">
        <v>7688</v>
      </c>
      <c r="B6865">
        <v>3756650</v>
      </c>
      <c r="C6865">
        <v>3121100</v>
      </c>
      <c r="D6865">
        <v>6236310</v>
      </c>
      <c r="E6865">
        <v>4152210</v>
      </c>
      <c r="F6865" s="4">
        <f t="shared" si="107"/>
        <v>4503206.666666667</v>
      </c>
    </row>
    <row r="6866" spans="1:6" x14ac:dyDescent="0.3">
      <c r="A6866" t="s">
        <v>7689</v>
      </c>
      <c r="B6866">
        <v>764400</v>
      </c>
      <c r="C6866">
        <v>1647100</v>
      </c>
      <c r="D6866">
        <v>1506050</v>
      </c>
      <c r="E6866">
        <v>2266900</v>
      </c>
      <c r="F6866" s="4">
        <f t="shared" si="107"/>
        <v>1806683.3333333333</v>
      </c>
    </row>
    <row r="6867" spans="1:6" x14ac:dyDescent="0.3">
      <c r="A6867" t="s">
        <v>7690</v>
      </c>
      <c r="B6867">
        <v>4504300</v>
      </c>
      <c r="C6867">
        <v>2248400</v>
      </c>
      <c r="D6867">
        <v>2244400</v>
      </c>
      <c r="E6867">
        <v>3129760</v>
      </c>
      <c r="F6867" s="4">
        <f t="shared" si="107"/>
        <v>2540853.3333333335</v>
      </c>
    </row>
    <row r="6868" spans="1:6" x14ac:dyDescent="0.3">
      <c r="A6868" t="s">
        <v>7691</v>
      </c>
      <c r="B6868">
        <v>391300</v>
      </c>
      <c r="C6868">
        <v>281190</v>
      </c>
      <c r="D6868">
        <v>585060</v>
      </c>
      <c r="E6868">
        <v>458640</v>
      </c>
      <c r="F6868" s="4">
        <f t="shared" si="107"/>
        <v>441630</v>
      </c>
    </row>
    <row r="6869" spans="1:6" x14ac:dyDescent="0.3">
      <c r="A6869" t="s">
        <v>7692</v>
      </c>
      <c r="B6869">
        <v>6741770</v>
      </c>
      <c r="C6869">
        <v>3662480</v>
      </c>
      <c r="D6869">
        <v>3026510</v>
      </c>
      <c r="E6869">
        <v>3743400</v>
      </c>
      <c r="F6869" s="4">
        <f t="shared" si="107"/>
        <v>3477463.3333333335</v>
      </c>
    </row>
    <row r="6870" spans="1:6" x14ac:dyDescent="0.3">
      <c r="A6870" t="s">
        <v>7693</v>
      </c>
      <c r="B6870">
        <v>0</v>
      </c>
      <c r="C6870">
        <v>1978000</v>
      </c>
      <c r="D6870">
        <v>1710800</v>
      </c>
      <c r="E6870">
        <v>5956860</v>
      </c>
      <c r="F6870" s="4">
        <f t="shared" si="107"/>
        <v>3215220</v>
      </c>
    </row>
    <row r="6871" spans="1:6" x14ac:dyDescent="0.3">
      <c r="A6871" t="s">
        <v>7694</v>
      </c>
      <c r="B6871">
        <v>1547000</v>
      </c>
      <c r="C6871">
        <v>4952900</v>
      </c>
      <c r="D6871">
        <v>2002000</v>
      </c>
      <c r="E6871">
        <v>3357990</v>
      </c>
      <c r="F6871" s="4">
        <f t="shared" si="107"/>
        <v>3437630</v>
      </c>
    </row>
    <row r="6872" spans="1:6" x14ac:dyDescent="0.3">
      <c r="A6872" t="s">
        <v>7695</v>
      </c>
      <c r="B6872">
        <v>0</v>
      </c>
      <c r="C6872">
        <v>22005340</v>
      </c>
      <c r="D6872">
        <v>4677400</v>
      </c>
      <c r="E6872">
        <v>11206650</v>
      </c>
      <c r="F6872" s="4">
        <f t="shared" si="107"/>
        <v>12629796.666666666</v>
      </c>
    </row>
    <row r="6873" spans="1:6" x14ac:dyDescent="0.3">
      <c r="A6873" t="s">
        <v>7696</v>
      </c>
      <c r="B6873">
        <v>3020410</v>
      </c>
      <c r="C6873">
        <v>4926090</v>
      </c>
      <c r="D6873">
        <v>4024320</v>
      </c>
      <c r="E6873">
        <v>3294020</v>
      </c>
      <c r="F6873" s="4">
        <f t="shared" si="107"/>
        <v>4081476.6666666665</v>
      </c>
    </row>
    <row r="6874" spans="1:6" x14ac:dyDescent="0.3">
      <c r="A6874" t="s">
        <v>7697</v>
      </c>
      <c r="B6874">
        <v>0</v>
      </c>
      <c r="C6874">
        <v>699800</v>
      </c>
      <c r="D6874">
        <v>0</v>
      </c>
      <c r="E6874">
        <v>405000</v>
      </c>
      <c r="F6874" s="4">
        <f t="shared" si="107"/>
        <v>368266.66666666669</v>
      </c>
    </row>
    <row r="6875" spans="1:6" x14ac:dyDescent="0.3">
      <c r="A6875" t="s">
        <v>7698</v>
      </c>
      <c r="B6875">
        <v>1388390</v>
      </c>
      <c r="C6875">
        <v>3461610</v>
      </c>
      <c r="D6875">
        <v>636219</v>
      </c>
      <c r="E6875">
        <v>8336320</v>
      </c>
      <c r="F6875" s="4">
        <f t="shared" si="107"/>
        <v>4144716.3333333335</v>
      </c>
    </row>
    <row r="6876" spans="1:6" x14ac:dyDescent="0.3">
      <c r="A6876" t="s">
        <v>7699</v>
      </c>
      <c r="B6876">
        <v>1801210</v>
      </c>
      <c r="C6876">
        <v>573300</v>
      </c>
      <c r="D6876">
        <v>910000</v>
      </c>
      <c r="E6876">
        <v>1957410</v>
      </c>
      <c r="F6876" s="4">
        <f t="shared" si="107"/>
        <v>1146903.3333333333</v>
      </c>
    </row>
    <row r="6877" spans="1:6" x14ac:dyDescent="0.3">
      <c r="A6877" t="s">
        <v>7700</v>
      </c>
      <c r="B6877">
        <v>8436880</v>
      </c>
      <c r="C6877">
        <v>4529440</v>
      </c>
      <c r="D6877">
        <v>7417410</v>
      </c>
      <c r="E6877">
        <v>1462870</v>
      </c>
      <c r="F6877" s="4">
        <f t="shared" si="107"/>
        <v>4469906.666666667</v>
      </c>
    </row>
    <row r="6878" spans="1:6" x14ac:dyDescent="0.3">
      <c r="A6878" t="s">
        <v>7701</v>
      </c>
      <c r="B6878">
        <v>2031930</v>
      </c>
      <c r="C6878">
        <v>2129400</v>
      </c>
      <c r="D6878">
        <v>2006900</v>
      </c>
      <c r="E6878">
        <v>2055780</v>
      </c>
      <c r="F6878" s="4">
        <f t="shared" si="107"/>
        <v>2064026.6666666667</v>
      </c>
    </row>
    <row r="6879" spans="1:6" x14ac:dyDescent="0.3">
      <c r="A6879" t="s">
        <v>7702</v>
      </c>
      <c r="B6879">
        <v>582400</v>
      </c>
      <c r="C6879">
        <v>960050</v>
      </c>
      <c r="D6879">
        <v>0</v>
      </c>
      <c r="E6879">
        <v>535080</v>
      </c>
      <c r="F6879" s="4">
        <f t="shared" si="107"/>
        <v>498376.66666666669</v>
      </c>
    </row>
    <row r="6880" spans="1:6" x14ac:dyDescent="0.3">
      <c r="A6880" t="s">
        <v>7703</v>
      </c>
      <c r="B6880">
        <v>969900</v>
      </c>
      <c r="C6880">
        <v>799890</v>
      </c>
      <c r="D6880">
        <v>2043920</v>
      </c>
      <c r="E6880">
        <v>2492310</v>
      </c>
      <c r="F6880" s="4">
        <f t="shared" si="107"/>
        <v>1778706.6666666667</v>
      </c>
    </row>
    <row r="6881" spans="1:6" x14ac:dyDescent="0.3">
      <c r="A6881" t="s">
        <v>7704</v>
      </c>
      <c r="B6881">
        <v>839040</v>
      </c>
      <c r="C6881">
        <v>1357300</v>
      </c>
      <c r="D6881">
        <v>647680</v>
      </c>
      <c r="E6881">
        <v>1048400</v>
      </c>
      <c r="F6881" s="4">
        <f t="shared" si="107"/>
        <v>1017793.3333333334</v>
      </c>
    </row>
    <row r="6882" spans="1:6" x14ac:dyDescent="0.3">
      <c r="A6882" t="s">
        <v>7705</v>
      </c>
      <c r="B6882">
        <v>2561650</v>
      </c>
      <c r="C6882">
        <v>3292240</v>
      </c>
      <c r="D6882">
        <v>5501830</v>
      </c>
      <c r="E6882">
        <v>6822400</v>
      </c>
      <c r="F6882" s="4">
        <f t="shared" si="107"/>
        <v>5205490</v>
      </c>
    </row>
    <row r="6883" spans="1:6" x14ac:dyDescent="0.3">
      <c r="A6883" t="s">
        <v>7706</v>
      </c>
      <c r="B6883">
        <v>7754260</v>
      </c>
      <c r="C6883">
        <v>7138030</v>
      </c>
      <c r="D6883">
        <v>4505280</v>
      </c>
      <c r="E6883">
        <v>7778250</v>
      </c>
      <c r="F6883" s="4">
        <f t="shared" si="107"/>
        <v>6473853.333333333</v>
      </c>
    </row>
    <row r="6884" spans="1:6" x14ac:dyDescent="0.3">
      <c r="A6884" t="s">
        <v>7707</v>
      </c>
      <c r="B6884">
        <v>256000</v>
      </c>
      <c r="C6884">
        <v>1053950</v>
      </c>
      <c r="D6884">
        <v>681100</v>
      </c>
      <c r="E6884">
        <v>902500</v>
      </c>
      <c r="F6884" s="4">
        <f t="shared" si="107"/>
        <v>879183.33333333337</v>
      </c>
    </row>
    <row r="6885" spans="1:6" x14ac:dyDescent="0.3">
      <c r="A6885" t="s">
        <v>7708</v>
      </c>
      <c r="B6885">
        <v>293000</v>
      </c>
      <c r="C6885">
        <v>1089160</v>
      </c>
      <c r="D6885">
        <v>0</v>
      </c>
      <c r="E6885">
        <v>1079970</v>
      </c>
      <c r="F6885" s="4">
        <f t="shared" si="107"/>
        <v>723043.33333333337</v>
      </c>
    </row>
    <row r="6886" spans="1:6" x14ac:dyDescent="0.3">
      <c r="A6886" t="s">
        <v>7709</v>
      </c>
      <c r="B6886">
        <v>1143000</v>
      </c>
      <c r="C6886">
        <v>3556800</v>
      </c>
      <c r="D6886">
        <v>583440</v>
      </c>
      <c r="E6886">
        <v>3268800</v>
      </c>
      <c r="F6886" s="4">
        <f t="shared" si="107"/>
        <v>2469680</v>
      </c>
    </row>
    <row r="6887" spans="1:6" x14ac:dyDescent="0.3">
      <c r="A6887" t="s">
        <v>7710</v>
      </c>
      <c r="B6887">
        <v>6180350</v>
      </c>
      <c r="C6887">
        <v>12682780</v>
      </c>
      <c r="D6887">
        <v>16517280</v>
      </c>
      <c r="E6887">
        <v>14622250</v>
      </c>
      <c r="F6887" s="4">
        <f t="shared" si="107"/>
        <v>14607436.666666666</v>
      </c>
    </row>
    <row r="6888" spans="1:6" x14ac:dyDescent="0.3">
      <c r="A6888" t="s">
        <v>7711</v>
      </c>
      <c r="B6888">
        <v>0</v>
      </c>
      <c r="C6888">
        <v>484000</v>
      </c>
      <c r="D6888">
        <v>402000</v>
      </c>
      <c r="E6888">
        <v>0</v>
      </c>
      <c r="F6888" s="4">
        <f t="shared" si="107"/>
        <v>295333.33333333331</v>
      </c>
    </row>
    <row r="6889" spans="1:6" x14ac:dyDescent="0.3">
      <c r="A6889" t="s">
        <v>7712</v>
      </c>
      <c r="B6889">
        <v>6542900</v>
      </c>
      <c r="C6889">
        <v>13705390</v>
      </c>
      <c r="D6889">
        <v>14388920</v>
      </c>
      <c r="E6889">
        <v>8478410</v>
      </c>
      <c r="F6889" s="4">
        <f t="shared" si="107"/>
        <v>12190906.666666666</v>
      </c>
    </row>
    <row r="6890" spans="1:6" x14ac:dyDescent="0.3">
      <c r="A6890" t="s">
        <v>7713</v>
      </c>
      <c r="B6890">
        <v>6464560</v>
      </c>
      <c r="C6890">
        <v>8111890</v>
      </c>
      <c r="D6890">
        <v>1146600</v>
      </c>
      <c r="E6890">
        <v>3104500</v>
      </c>
      <c r="F6890" s="4">
        <f t="shared" si="107"/>
        <v>4120996.6666666665</v>
      </c>
    </row>
    <row r="6891" spans="1:6" x14ac:dyDescent="0.3">
      <c r="A6891" t="s">
        <v>7714</v>
      </c>
      <c r="B6891">
        <v>0</v>
      </c>
      <c r="C6891">
        <v>0</v>
      </c>
      <c r="D6891">
        <v>1027390</v>
      </c>
      <c r="E6891">
        <v>604600</v>
      </c>
      <c r="F6891" s="4">
        <f t="shared" si="107"/>
        <v>543996.66666666663</v>
      </c>
    </row>
    <row r="6892" spans="1:6" x14ac:dyDescent="0.3">
      <c r="A6892" t="s">
        <v>744</v>
      </c>
      <c r="B6892">
        <v>10171650</v>
      </c>
      <c r="C6892">
        <v>6704570</v>
      </c>
      <c r="D6892">
        <v>8636330</v>
      </c>
      <c r="E6892">
        <v>3411400</v>
      </c>
      <c r="F6892" s="4">
        <f t="shared" si="107"/>
        <v>6250766.666666667</v>
      </c>
    </row>
    <row r="6893" spans="1:6" x14ac:dyDescent="0.3">
      <c r="A6893" t="s">
        <v>7715</v>
      </c>
      <c r="B6893">
        <v>0</v>
      </c>
      <c r="C6893">
        <v>0</v>
      </c>
      <c r="D6893">
        <v>1408380</v>
      </c>
      <c r="E6893">
        <v>0</v>
      </c>
      <c r="F6893" s="4">
        <f t="shared" si="107"/>
        <v>469460</v>
      </c>
    </row>
    <row r="6894" spans="1:6" x14ac:dyDescent="0.3">
      <c r="A6894" t="s">
        <v>7716</v>
      </c>
      <c r="B6894">
        <v>256000</v>
      </c>
      <c r="C6894">
        <v>1326700</v>
      </c>
      <c r="D6894">
        <v>1203200</v>
      </c>
      <c r="E6894">
        <v>1693670</v>
      </c>
      <c r="F6894" s="4">
        <f t="shared" si="107"/>
        <v>1407856.6666666667</v>
      </c>
    </row>
    <row r="6895" spans="1:6" x14ac:dyDescent="0.3">
      <c r="A6895" t="s">
        <v>7717</v>
      </c>
      <c r="B6895">
        <v>256000</v>
      </c>
      <c r="C6895">
        <v>0</v>
      </c>
      <c r="D6895">
        <v>219120</v>
      </c>
      <c r="E6895">
        <v>2072440</v>
      </c>
      <c r="F6895" s="4">
        <f t="shared" si="107"/>
        <v>763853.33333333337</v>
      </c>
    </row>
    <row r="6896" spans="1:6" x14ac:dyDescent="0.3">
      <c r="A6896" t="s">
        <v>7718</v>
      </c>
      <c r="B6896">
        <v>2121760</v>
      </c>
      <c r="C6896">
        <v>0</v>
      </c>
      <c r="D6896">
        <v>0</v>
      </c>
      <c r="E6896">
        <v>386000</v>
      </c>
      <c r="F6896" s="4">
        <f t="shared" si="107"/>
        <v>128666.66666666667</v>
      </c>
    </row>
    <row r="6897" spans="1:6" x14ac:dyDescent="0.3">
      <c r="A6897" t="s">
        <v>7719</v>
      </c>
      <c r="B6897">
        <v>370000</v>
      </c>
      <c r="C6897">
        <v>1870050</v>
      </c>
      <c r="D6897">
        <v>0</v>
      </c>
      <c r="E6897">
        <v>536900</v>
      </c>
      <c r="F6897" s="4">
        <f t="shared" si="107"/>
        <v>802316.66666666663</v>
      </c>
    </row>
    <row r="6898" spans="1:6" x14ac:dyDescent="0.3">
      <c r="A6898" t="s">
        <v>7720</v>
      </c>
      <c r="B6898">
        <v>248000</v>
      </c>
      <c r="C6898">
        <v>1465440</v>
      </c>
      <c r="D6898">
        <v>777920</v>
      </c>
      <c r="E6898">
        <v>2650100</v>
      </c>
      <c r="F6898" s="4">
        <f t="shared" si="107"/>
        <v>1631153.3333333333</v>
      </c>
    </row>
    <row r="6899" spans="1:6" x14ac:dyDescent="0.3">
      <c r="A6899" t="s">
        <v>7721</v>
      </c>
      <c r="B6899">
        <v>374920</v>
      </c>
      <c r="C6899">
        <v>586950</v>
      </c>
      <c r="D6899">
        <v>682500</v>
      </c>
      <c r="E6899">
        <v>1520400</v>
      </c>
      <c r="F6899" s="4">
        <f t="shared" si="107"/>
        <v>929950</v>
      </c>
    </row>
    <row r="6900" spans="1:6" x14ac:dyDescent="0.3">
      <c r="A6900" t="s">
        <v>7722</v>
      </c>
      <c r="B6900">
        <v>764400</v>
      </c>
      <c r="C6900">
        <v>839180</v>
      </c>
      <c r="D6900">
        <v>357000</v>
      </c>
      <c r="E6900">
        <v>595000</v>
      </c>
      <c r="F6900" s="4">
        <f t="shared" si="107"/>
        <v>597060</v>
      </c>
    </row>
    <row r="6901" spans="1:6" x14ac:dyDescent="0.3">
      <c r="A6901" t="s">
        <v>7723</v>
      </c>
      <c r="B6901">
        <v>937200</v>
      </c>
      <c r="C6901">
        <v>2468800</v>
      </c>
      <c r="D6901">
        <v>2116660</v>
      </c>
      <c r="E6901">
        <v>828100</v>
      </c>
      <c r="F6901" s="4">
        <f t="shared" si="107"/>
        <v>1804520</v>
      </c>
    </row>
    <row r="6902" spans="1:6" x14ac:dyDescent="0.3">
      <c r="A6902" t="s">
        <v>866</v>
      </c>
      <c r="B6902">
        <v>0</v>
      </c>
      <c r="C6902">
        <v>2389060</v>
      </c>
      <c r="D6902">
        <v>3409580</v>
      </c>
      <c r="E6902">
        <v>3762850</v>
      </c>
      <c r="F6902" s="4">
        <f t="shared" si="107"/>
        <v>3187163.3333333335</v>
      </c>
    </row>
    <row r="6903" spans="1:6" x14ac:dyDescent="0.3">
      <c r="A6903" t="s">
        <v>7724</v>
      </c>
      <c r="B6903">
        <v>1478940</v>
      </c>
      <c r="C6903">
        <v>0</v>
      </c>
      <c r="D6903">
        <v>666600</v>
      </c>
      <c r="E6903">
        <v>2168340</v>
      </c>
      <c r="F6903" s="4">
        <f t="shared" si="107"/>
        <v>944980</v>
      </c>
    </row>
    <row r="6904" spans="1:6" x14ac:dyDescent="0.3">
      <c r="A6904" t="s">
        <v>7725</v>
      </c>
      <c r="B6904">
        <v>387660</v>
      </c>
      <c r="C6904">
        <v>2414520</v>
      </c>
      <c r="D6904">
        <v>425880</v>
      </c>
      <c r="E6904">
        <v>2337880</v>
      </c>
      <c r="F6904" s="4">
        <f t="shared" si="107"/>
        <v>1726093.3333333333</v>
      </c>
    </row>
    <row r="6905" spans="1:6" x14ac:dyDescent="0.3">
      <c r="A6905" t="s">
        <v>7726</v>
      </c>
      <c r="B6905">
        <v>2945040</v>
      </c>
      <c r="C6905">
        <v>5765730</v>
      </c>
      <c r="D6905">
        <v>2461550</v>
      </c>
      <c r="E6905">
        <v>3127200</v>
      </c>
      <c r="F6905" s="4">
        <f t="shared" si="107"/>
        <v>3784826.6666666665</v>
      </c>
    </row>
    <row r="6906" spans="1:6" x14ac:dyDescent="0.3">
      <c r="A6906" t="s">
        <v>7727</v>
      </c>
      <c r="B6906">
        <v>0</v>
      </c>
      <c r="C6906">
        <v>2220000</v>
      </c>
      <c r="D6906">
        <v>228000</v>
      </c>
      <c r="E6906">
        <v>820000</v>
      </c>
      <c r="F6906" s="4">
        <f t="shared" si="107"/>
        <v>1089333.3333333333</v>
      </c>
    </row>
    <row r="6907" spans="1:6" x14ac:dyDescent="0.3">
      <c r="A6907" t="s">
        <v>7728</v>
      </c>
      <c r="B6907">
        <v>2050220</v>
      </c>
      <c r="C6907">
        <v>2151700</v>
      </c>
      <c r="D6907">
        <v>198900</v>
      </c>
      <c r="E6907">
        <v>897260</v>
      </c>
      <c r="F6907" s="4">
        <f t="shared" si="107"/>
        <v>1082620</v>
      </c>
    </row>
    <row r="6908" spans="1:6" x14ac:dyDescent="0.3">
      <c r="A6908" t="s">
        <v>7729</v>
      </c>
      <c r="B6908">
        <v>0</v>
      </c>
      <c r="C6908">
        <v>0</v>
      </c>
      <c r="D6908">
        <v>300300</v>
      </c>
      <c r="E6908">
        <v>0</v>
      </c>
      <c r="F6908" s="4">
        <f t="shared" si="107"/>
        <v>100100</v>
      </c>
    </row>
    <row r="6909" spans="1:6" x14ac:dyDescent="0.3">
      <c r="A6909" t="s">
        <v>7730</v>
      </c>
      <c r="B6909">
        <v>1015940</v>
      </c>
      <c r="C6909">
        <v>2016900</v>
      </c>
      <c r="D6909">
        <v>585130</v>
      </c>
      <c r="E6909">
        <v>0</v>
      </c>
      <c r="F6909" s="4">
        <f t="shared" si="107"/>
        <v>867343.33333333337</v>
      </c>
    </row>
    <row r="6910" spans="1:6" x14ac:dyDescent="0.3">
      <c r="A6910" t="s">
        <v>7731</v>
      </c>
      <c r="B6910">
        <v>2191140</v>
      </c>
      <c r="C6910">
        <v>0</v>
      </c>
      <c r="D6910">
        <v>2313560</v>
      </c>
      <c r="E6910">
        <v>2159000</v>
      </c>
      <c r="F6910" s="4">
        <f t="shared" si="107"/>
        <v>1490853.3333333333</v>
      </c>
    </row>
    <row r="6911" spans="1:6" x14ac:dyDescent="0.3">
      <c r="A6911" t="s">
        <v>7732</v>
      </c>
      <c r="B6911">
        <v>0</v>
      </c>
      <c r="C6911">
        <v>0</v>
      </c>
      <c r="D6911">
        <v>2077140</v>
      </c>
      <c r="E6911">
        <v>2002240</v>
      </c>
      <c r="F6911" s="4">
        <f t="shared" si="107"/>
        <v>1359793.3333333333</v>
      </c>
    </row>
    <row r="6912" spans="1:6" x14ac:dyDescent="0.3">
      <c r="A6912" t="s">
        <v>7733</v>
      </c>
      <c r="B6912">
        <v>0</v>
      </c>
      <c r="C6912">
        <v>1392440</v>
      </c>
      <c r="D6912">
        <v>0</v>
      </c>
      <c r="E6912">
        <v>0</v>
      </c>
      <c r="F6912" s="4">
        <f t="shared" si="107"/>
        <v>464146.66666666669</v>
      </c>
    </row>
    <row r="6913" spans="1:6" x14ac:dyDescent="0.3">
      <c r="A6913" t="s">
        <v>7734</v>
      </c>
      <c r="B6913">
        <v>1552470</v>
      </c>
      <c r="C6913">
        <v>717990</v>
      </c>
      <c r="D6913">
        <v>930930</v>
      </c>
      <c r="E6913">
        <v>886500</v>
      </c>
      <c r="F6913" s="4">
        <f t="shared" si="107"/>
        <v>845140</v>
      </c>
    </row>
    <row r="6914" spans="1:6" x14ac:dyDescent="0.3">
      <c r="A6914" t="s">
        <v>7735</v>
      </c>
      <c r="B6914">
        <v>0</v>
      </c>
      <c r="C6914">
        <v>1950130</v>
      </c>
      <c r="D6914">
        <v>234600</v>
      </c>
      <c r="E6914">
        <v>0</v>
      </c>
      <c r="F6914" s="4">
        <f t="shared" si="107"/>
        <v>728243.33333333337</v>
      </c>
    </row>
    <row r="6915" spans="1:6" x14ac:dyDescent="0.3">
      <c r="A6915" t="s">
        <v>7736</v>
      </c>
      <c r="B6915">
        <v>0</v>
      </c>
      <c r="C6915">
        <v>2344160</v>
      </c>
      <c r="D6915">
        <v>0</v>
      </c>
      <c r="E6915">
        <v>0</v>
      </c>
      <c r="F6915" s="4">
        <f t="shared" ref="F6915:F6978" si="108">SUM(C6915:E6915)/3</f>
        <v>781386.66666666663</v>
      </c>
    </row>
    <row r="6916" spans="1:6" x14ac:dyDescent="0.3">
      <c r="A6916" t="s">
        <v>7737</v>
      </c>
      <c r="B6916">
        <v>1255640</v>
      </c>
      <c r="C6916">
        <v>4597740</v>
      </c>
      <c r="D6916">
        <v>4483300</v>
      </c>
      <c r="E6916">
        <v>4277560</v>
      </c>
      <c r="F6916" s="4">
        <f t="shared" si="108"/>
        <v>4452866.666666667</v>
      </c>
    </row>
    <row r="6917" spans="1:6" x14ac:dyDescent="0.3">
      <c r="A6917" t="s">
        <v>7738</v>
      </c>
      <c r="B6917">
        <v>0</v>
      </c>
      <c r="C6917">
        <v>718900</v>
      </c>
      <c r="D6917">
        <v>0</v>
      </c>
      <c r="E6917">
        <v>0</v>
      </c>
      <c r="F6917" s="4">
        <f t="shared" si="108"/>
        <v>239633.33333333334</v>
      </c>
    </row>
    <row r="6918" spans="1:6" x14ac:dyDescent="0.3">
      <c r="A6918" t="s">
        <v>7739</v>
      </c>
      <c r="B6918">
        <v>2808750</v>
      </c>
      <c r="C6918">
        <v>665000</v>
      </c>
      <c r="D6918">
        <v>4556420</v>
      </c>
      <c r="E6918">
        <v>2350820</v>
      </c>
      <c r="F6918" s="4">
        <f t="shared" si="108"/>
        <v>2524080</v>
      </c>
    </row>
    <row r="6919" spans="1:6" x14ac:dyDescent="0.3">
      <c r="A6919" t="s">
        <v>7740</v>
      </c>
      <c r="B6919">
        <v>2310240</v>
      </c>
      <c r="C6919">
        <v>678900</v>
      </c>
      <c r="D6919">
        <v>1231000</v>
      </c>
      <c r="E6919">
        <v>780000</v>
      </c>
      <c r="F6919" s="4">
        <f t="shared" si="108"/>
        <v>896633.33333333337</v>
      </c>
    </row>
    <row r="6920" spans="1:6" x14ac:dyDescent="0.3">
      <c r="A6920" t="s">
        <v>7741</v>
      </c>
      <c r="B6920">
        <v>0</v>
      </c>
      <c r="C6920">
        <v>697060</v>
      </c>
      <c r="D6920">
        <v>2311150</v>
      </c>
      <c r="E6920">
        <v>551460</v>
      </c>
      <c r="F6920" s="4">
        <f t="shared" si="108"/>
        <v>1186556.6666666667</v>
      </c>
    </row>
    <row r="6921" spans="1:6" x14ac:dyDescent="0.3">
      <c r="A6921" t="s">
        <v>7742</v>
      </c>
      <c r="B6921">
        <v>2184000</v>
      </c>
      <c r="C6921">
        <v>2771860</v>
      </c>
      <c r="D6921">
        <v>5369910</v>
      </c>
      <c r="E6921">
        <v>3567020</v>
      </c>
      <c r="F6921" s="4">
        <f t="shared" si="108"/>
        <v>3902930</v>
      </c>
    </row>
    <row r="6922" spans="1:6" x14ac:dyDescent="0.3">
      <c r="A6922" t="s">
        <v>7743</v>
      </c>
      <c r="B6922">
        <v>1891240</v>
      </c>
      <c r="C6922">
        <v>1729540</v>
      </c>
      <c r="D6922">
        <v>1018290</v>
      </c>
      <c r="E6922">
        <v>830200</v>
      </c>
      <c r="F6922" s="4">
        <f t="shared" si="108"/>
        <v>1192676.6666666667</v>
      </c>
    </row>
    <row r="6923" spans="1:6" x14ac:dyDescent="0.3">
      <c r="A6923" t="s">
        <v>7744</v>
      </c>
      <c r="B6923">
        <v>507500</v>
      </c>
      <c r="C6923">
        <v>249340</v>
      </c>
      <c r="D6923">
        <v>562380</v>
      </c>
      <c r="E6923">
        <v>210210</v>
      </c>
      <c r="F6923" s="4">
        <f t="shared" si="108"/>
        <v>340643.33333333331</v>
      </c>
    </row>
    <row r="6924" spans="1:6" x14ac:dyDescent="0.3">
      <c r="A6924" t="s">
        <v>7745</v>
      </c>
      <c r="B6924">
        <v>0</v>
      </c>
      <c r="C6924">
        <v>773900</v>
      </c>
      <c r="D6924">
        <v>492000</v>
      </c>
      <c r="E6924">
        <v>557800</v>
      </c>
      <c r="F6924" s="4">
        <f t="shared" si="108"/>
        <v>607900</v>
      </c>
    </row>
    <row r="6925" spans="1:6" x14ac:dyDescent="0.3">
      <c r="A6925" t="s">
        <v>7746</v>
      </c>
      <c r="B6925">
        <v>0</v>
      </c>
      <c r="C6925">
        <v>569660</v>
      </c>
      <c r="D6925">
        <v>370000</v>
      </c>
      <c r="E6925">
        <v>0</v>
      </c>
      <c r="F6925" s="4">
        <f t="shared" si="108"/>
        <v>313220</v>
      </c>
    </row>
    <row r="6926" spans="1:6" x14ac:dyDescent="0.3">
      <c r="A6926" t="s">
        <v>7747</v>
      </c>
      <c r="B6926">
        <v>3115810</v>
      </c>
      <c r="C6926">
        <v>2307760</v>
      </c>
      <c r="D6926">
        <v>3325140</v>
      </c>
      <c r="E6926">
        <v>3402560</v>
      </c>
      <c r="F6926" s="4">
        <f t="shared" si="108"/>
        <v>3011820</v>
      </c>
    </row>
    <row r="6927" spans="1:6" x14ac:dyDescent="0.3">
      <c r="A6927" t="s">
        <v>7748</v>
      </c>
      <c r="B6927">
        <v>0</v>
      </c>
      <c r="C6927">
        <v>699300</v>
      </c>
      <c r="D6927">
        <v>488000</v>
      </c>
      <c r="E6927">
        <v>671860</v>
      </c>
      <c r="F6927" s="4">
        <f t="shared" si="108"/>
        <v>619720</v>
      </c>
    </row>
    <row r="6928" spans="1:6" x14ac:dyDescent="0.3">
      <c r="A6928" t="s">
        <v>7749</v>
      </c>
      <c r="B6928">
        <v>5076700</v>
      </c>
      <c r="C6928">
        <v>6735020</v>
      </c>
      <c r="D6928">
        <v>7428900</v>
      </c>
      <c r="E6928">
        <v>7163920</v>
      </c>
      <c r="F6928" s="4">
        <f t="shared" si="108"/>
        <v>7109280</v>
      </c>
    </row>
    <row r="6929" spans="1:6" x14ac:dyDescent="0.3">
      <c r="A6929" t="s">
        <v>7750</v>
      </c>
      <c r="B6929">
        <v>682000</v>
      </c>
      <c r="C6929">
        <v>1654380</v>
      </c>
      <c r="D6929">
        <v>0</v>
      </c>
      <c r="E6929">
        <v>1885040</v>
      </c>
      <c r="F6929" s="4">
        <f t="shared" si="108"/>
        <v>1179806.6666666667</v>
      </c>
    </row>
    <row r="6930" spans="1:6" x14ac:dyDescent="0.3">
      <c r="A6930" t="s">
        <v>7751</v>
      </c>
      <c r="B6930">
        <v>429520</v>
      </c>
      <c r="C6930">
        <v>2008790</v>
      </c>
      <c r="D6930">
        <v>0</v>
      </c>
      <c r="E6930">
        <v>1638000</v>
      </c>
      <c r="F6930" s="4">
        <f t="shared" si="108"/>
        <v>1215596.6666666667</v>
      </c>
    </row>
    <row r="6931" spans="1:6" x14ac:dyDescent="0.3">
      <c r="A6931" t="s">
        <v>7752</v>
      </c>
      <c r="B6931">
        <v>382200</v>
      </c>
      <c r="C6931">
        <v>3002090</v>
      </c>
      <c r="D6931">
        <v>2120300</v>
      </c>
      <c r="E6931">
        <v>2261010</v>
      </c>
      <c r="F6931" s="4">
        <f t="shared" si="108"/>
        <v>2461133.3333333335</v>
      </c>
    </row>
    <row r="6932" spans="1:6" x14ac:dyDescent="0.3">
      <c r="A6932" t="s">
        <v>7753</v>
      </c>
      <c r="B6932">
        <v>382200</v>
      </c>
      <c r="C6932">
        <v>230000</v>
      </c>
      <c r="D6932">
        <v>1071800</v>
      </c>
      <c r="E6932">
        <v>1335520</v>
      </c>
      <c r="F6932" s="4">
        <f t="shared" si="108"/>
        <v>879106.66666666663</v>
      </c>
    </row>
    <row r="6933" spans="1:6" x14ac:dyDescent="0.3">
      <c r="A6933" t="s">
        <v>7754</v>
      </c>
      <c r="B6933">
        <v>2100200</v>
      </c>
      <c r="C6933">
        <v>3157000</v>
      </c>
      <c r="D6933">
        <v>2963190</v>
      </c>
      <c r="E6933">
        <v>3541200</v>
      </c>
      <c r="F6933" s="4">
        <f t="shared" si="108"/>
        <v>3220463.3333333335</v>
      </c>
    </row>
    <row r="6934" spans="1:6" x14ac:dyDescent="0.3">
      <c r="A6934" t="s">
        <v>7755</v>
      </c>
      <c r="B6934">
        <v>0</v>
      </c>
      <c r="C6934">
        <v>2783880</v>
      </c>
      <c r="D6934">
        <v>255640</v>
      </c>
      <c r="E6934">
        <v>3458190</v>
      </c>
      <c r="F6934" s="4">
        <f t="shared" si="108"/>
        <v>2165903.3333333335</v>
      </c>
    </row>
    <row r="6935" spans="1:6" x14ac:dyDescent="0.3">
      <c r="A6935" t="s">
        <v>7756</v>
      </c>
      <c r="B6935">
        <v>1111110</v>
      </c>
      <c r="C6935">
        <v>2202740</v>
      </c>
      <c r="D6935">
        <v>3782900</v>
      </c>
      <c r="E6935">
        <v>2062530</v>
      </c>
      <c r="F6935" s="4">
        <f t="shared" si="108"/>
        <v>2682723.3333333335</v>
      </c>
    </row>
    <row r="6936" spans="1:6" x14ac:dyDescent="0.3">
      <c r="A6936" t="s">
        <v>7757</v>
      </c>
      <c r="B6936">
        <v>764400</v>
      </c>
      <c r="C6936">
        <v>382200</v>
      </c>
      <c r="D6936">
        <v>382200</v>
      </c>
      <c r="E6936">
        <v>1381200</v>
      </c>
      <c r="F6936" s="4">
        <f t="shared" si="108"/>
        <v>715200</v>
      </c>
    </row>
    <row r="6937" spans="1:6" x14ac:dyDescent="0.3">
      <c r="A6937" t="s">
        <v>7758</v>
      </c>
      <c r="B6937">
        <v>2035360</v>
      </c>
      <c r="C6937">
        <v>2127680</v>
      </c>
      <c r="D6937">
        <v>2087130</v>
      </c>
      <c r="E6937">
        <v>2013400</v>
      </c>
      <c r="F6937" s="4">
        <f t="shared" si="108"/>
        <v>2076070</v>
      </c>
    </row>
    <row r="6938" spans="1:6" x14ac:dyDescent="0.3">
      <c r="A6938" t="s">
        <v>7759</v>
      </c>
      <c r="B6938">
        <v>0</v>
      </c>
      <c r="C6938">
        <v>8191700</v>
      </c>
      <c r="D6938">
        <v>13215800</v>
      </c>
      <c r="E6938">
        <v>6615900</v>
      </c>
      <c r="F6938" s="4">
        <f t="shared" si="108"/>
        <v>9341133.333333334</v>
      </c>
    </row>
    <row r="6939" spans="1:6" x14ac:dyDescent="0.3">
      <c r="A6939" t="s">
        <v>7760</v>
      </c>
      <c r="B6939">
        <v>0</v>
      </c>
      <c r="C6939">
        <v>0</v>
      </c>
      <c r="D6939">
        <v>234600</v>
      </c>
      <c r="E6939">
        <v>666000</v>
      </c>
      <c r="F6939" s="4">
        <f t="shared" si="108"/>
        <v>300200</v>
      </c>
    </row>
    <row r="6940" spans="1:6" x14ac:dyDescent="0.3">
      <c r="A6940" t="s">
        <v>7761</v>
      </c>
      <c r="B6940">
        <v>1062050</v>
      </c>
      <c r="C6940">
        <v>2752750</v>
      </c>
      <c r="D6940">
        <v>3463800</v>
      </c>
      <c r="E6940">
        <v>3336970</v>
      </c>
      <c r="F6940" s="4">
        <f t="shared" si="108"/>
        <v>3184506.6666666665</v>
      </c>
    </row>
    <row r="6941" spans="1:6" x14ac:dyDescent="0.3">
      <c r="A6941" t="s">
        <v>7762</v>
      </c>
      <c r="B6941">
        <v>1167700</v>
      </c>
      <c r="C6941">
        <v>2130400</v>
      </c>
      <c r="D6941">
        <v>715260</v>
      </c>
      <c r="E6941">
        <v>553280</v>
      </c>
      <c r="F6941" s="4">
        <f t="shared" si="108"/>
        <v>1132980</v>
      </c>
    </row>
    <row r="6942" spans="1:6" x14ac:dyDescent="0.3">
      <c r="A6942" t="s">
        <v>7763</v>
      </c>
      <c r="B6942">
        <v>2212210</v>
      </c>
      <c r="C6942">
        <v>2297930</v>
      </c>
      <c r="D6942">
        <v>1103400</v>
      </c>
      <c r="E6942">
        <v>1148420</v>
      </c>
      <c r="F6942" s="4">
        <f t="shared" si="108"/>
        <v>1516583.3333333333</v>
      </c>
    </row>
    <row r="6943" spans="1:6" x14ac:dyDescent="0.3">
      <c r="A6943" t="s">
        <v>7764</v>
      </c>
      <c r="B6943">
        <v>797160</v>
      </c>
      <c r="C6943">
        <v>0</v>
      </c>
      <c r="D6943">
        <v>2545590</v>
      </c>
      <c r="E6943">
        <v>904540</v>
      </c>
      <c r="F6943" s="4">
        <f t="shared" si="108"/>
        <v>1150043.3333333333</v>
      </c>
    </row>
    <row r="6944" spans="1:6" x14ac:dyDescent="0.3">
      <c r="A6944" t="s">
        <v>7765</v>
      </c>
      <c r="B6944">
        <v>0</v>
      </c>
      <c r="C6944">
        <v>0</v>
      </c>
      <c r="D6944">
        <v>525070</v>
      </c>
      <c r="E6944">
        <v>756000</v>
      </c>
      <c r="F6944" s="4">
        <f t="shared" si="108"/>
        <v>427023.33333333331</v>
      </c>
    </row>
    <row r="6945" spans="1:6" x14ac:dyDescent="0.3">
      <c r="A6945" t="s">
        <v>7766</v>
      </c>
      <c r="B6945">
        <v>0</v>
      </c>
      <c r="C6945">
        <v>2020400</v>
      </c>
      <c r="D6945">
        <v>2314680</v>
      </c>
      <c r="E6945">
        <v>2229000</v>
      </c>
      <c r="F6945" s="4">
        <f t="shared" si="108"/>
        <v>2188026.6666666665</v>
      </c>
    </row>
    <row r="6946" spans="1:6" x14ac:dyDescent="0.3">
      <c r="A6946" t="s">
        <v>7767</v>
      </c>
      <c r="B6946">
        <v>1606150</v>
      </c>
      <c r="C6946">
        <v>0</v>
      </c>
      <c r="D6946">
        <v>1432890</v>
      </c>
      <c r="E6946">
        <v>1998360</v>
      </c>
      <c r="F6946" s="4">
        <f t="shared" si="108"/>
        <v>1143750</v>
      </c>
    </row>
    <row r="6947" spans="1:6" x14ac:dyDescent="0.3">
      <c r="A6947" t="s">
        <v>7768</v>
      </c>
      <c r="B6947">
        <v>567420</v>
      </c>
      <c r="C6947">
        <v>527780</v>
      </c>
      <c r="D6947">
        <v>287560</v>
      </c>
      <c r="E6947">
        <v>0</v>
      </c>
      <c r="F6947" s="4">
        <f t="shared" si="108"/>
        <v>271780</v>
      </c>
    </row>
    <row r="6948" spans="1:6" x14ac:dyDescent="0.3">
      <c r="A6948" t="s">
        <v>7769</v>
      </c>
      <c r="B6948">
        <v>8835190</v>
      </c>
      <c r="C6948">
        <v>3366410</v>
      </c>
      <c r="D6948">
        <v>6910120</v>
      </c>
      <c r="E6948">
        <v>12009500</v>
      </c>
      <c r="F6948" s="4">
        <f t="shared" si="108"/>
        <v>7428676.666666667</v>
      </c>
    </row>
    <row r="6949" spans="1:6" x14ac:dyDescent="0.3">
      <c r="A6949" t="s">
        <v>7770</v>
      </c>
      <c r="B6949">
        <v>0</v>
      </c>
      <c r="C6949">
        <v>345800</v>
      </c>
      <c r="D6949">
        <v>387660</v>
      </c>
      <c r="E6949">
        <v>387660</v>
      </c>
      <c r="F6949" s="4">
        <f t="shared" si="108"/>
        <v>373706.66666666669</v>
      </c>
    </row>
    <row r="6950" spans="1:6" x14ac:dyDescent="0.3">
      <c r="A6950" t="s">
        <v>7771</v>
      </c>
      <c r="B6950">
        <v>0</v>
      </c>
      <c r="C6950">
        <v>0</v>
      </c>
      <c r="D6950">
        <v>10822500</v>
      </c>
      <c r="E6950">
        <v>14820000</v>
      </c>
      <c r="F6950" s="4">
        <f t="shared" si="108"/>
        <v>8547500</v>
      </c>
    </row>
    <row r="6951" spans="1:6" x14ac:dyDescent="0.3">
      <c r="A6951" t="s">
        <v>7772</v>
      </c>
      <c r="B6951">
        <v>4497280</v>
      </c>
      <c r="C6951">
        <v>4233860</v>
      </c>
      <c r="D6951">
        <v>4499580</v>
      </c>
      <c r="E6951">
        <v>1229500</v>
      </c>
      <c r="F6951" s="4">
        <f t="shared" si="108"/>
        <v>3320980</v>
      </c>
    </row>
    <row r="6952" spans="1:6" x14ac:dyDescent="0.3">
      <c r="A6952" t="s">
        <v>7773</v>
      </c>
      <c r="B6952">
        <v>653200</v>
      </c>
      <c r="C6952">
        <v>0</v>
      </c>
      <c r="D6952">
        <v>705250</v>
      </c>
      <c r="E6952">
        <v>386000</v>
      </c>
      <c r="F6952" s="4">
        <f t="shared" si="108"/>
        <v>363750</v>
      </c>
    </row>
    <row r="6953" spans="1:6" x14ac:dyDescent="0.3">
      <c r="A6953" t="s">
        <v>7774</v>
      </c>
      <c r="B6953">
        <v>0</v>
      </c>
      <c r="C6953">
        <v>191100</v>
      </c>
      <c r="D6953">
        <v>382200</v>
      </c>
      <c r="E6953">
        <v>0</v>
      </c>
      <c r="F6953" s="4">
        <f t="shared" si="108"/>
        <v>191100</v>
      </c>
    </row>
    <row r="6954" spans="1:6" x14ac:dyDescent="0.3">
      <c r="A6954" t="s">
        <v>7775</v>
      </c>
      <c r="B6954">
        <v>764400</v>
      </c>
      <c r="C6954">
        <v>4118480</v>
      </c>
      <c r="D6954">
        <v>4448420</v>
      </c>
      <c r="E6954">
        <v>3294580</v>
      </c>
      <c r="F6954" s="4">
        <f t="shared" si="108"/>
        <v>3953826.6666666665</v>
      </c>
    </row>
    <row r="6955" spans="1:6" x14ac:dyDescent="0.3">
      <c r="A6955" t="s">
        <v>7776</v>
      </c>
      <c r="B6955">
        <v>2325050</v>
      </c>
      <c r="C6955">
        <v>2137550</v>
      </c>
      <c r="D6955">
        <v>2649350</v>
      </c>
      <c r="E6955">
        <v>4002980</v>
      </c>
      <c r="F6955" s="4">
        <f t="shared" si="108"/>
        <v>2929960</v>
      </c>
    </row>
    <row r="6956" spans="1:6" x14ac:dyDescent="0.3">
      <c r="A6956" t="s">
        <v>7777</v>
      </c>
      <c r="B6956">
        <v>0</v>
      </c>
      <c r="C6956">
        <v>2357240</v>
      </c>
      <c r="D6956">
        <v>4597580</v>
      </c>
      <c r="E6956">
        <v>2424400</v>
      </c>
      <c r="F6956" s="4">
        <f t="shared" si="108"/>
        <v>3126406.6666666665</v>
      </c>
    </row>
    <row r="6957" spans="1:6" x14ac:dyDescent="0.3">
      <c r="A6957" t="s">
        <v>7778</v>
      </c>
      <c r="B6957">
        <v>2090860</v>
      </c>
      <c r="C6957">
        <v>1134400</v>
      </c>
      <c r="D6957">
        <v>546000</v>
      </c>
      <c r="E6957">
        <v>1361500</v>
      </c>
      <c r="F6957" s="4">
        <f t="shared" si="108"/>
        <v>1013966.6666666666</v>
      </c>
    </row>
    <row r="6958" spans="1:6" x14ac:dyDescent="0.3">
      <c r="A6958" t="s">
        <v>7779</v>
      </c>
      <c r="B6958">
        <v>2061150</v>
      </c>
      <c r="C6958">
        <v>3153490</v>
      </c>
      <c r="D6958">
        <v>2153970</v>
      </c>
      <c r="E6958">
        <v>2279550</v>
      </c>
      <c r="F6958" s="4">
        <f t="shared" si="108"/>
        <v>2529003.3333333335</v>
      </c>
    </row>
    <row r="6959" spans="1:6" x14ac:dyDescent="0.3">
      <c r="A6959" t="s">
        <v>7780</v>
      </c>
      <c r="B6959">
        <v>0</v>
      </c>
      <c r="C6959">
        <v>1935750</v>
      </c>
      <c r="D6959">
        <v>4775580</v>
      </c>
      <c r="E6959">
        <v>3023600</v>
      </c>
      <c r="F6959" s="4">
        <f t="shared" si="108"/>
        <v>3244976.6666666665</v>
      </c>
    </row>
    <row r="6960" spans="1:6" x14ac:dyDescent="0.3">
      <c r="A6960" t="s">
        <v>7781</v>
      </c>
      <c r="B6960">
        <v>855400</v>
      </c>
      <c r="C6960">
        <v>0</v>
      </c>
      <c r="D6960">
        <v>0</v>
      </c>
      <c r="E6960">
        <v>804000</v>
      </c>
      <c r="F6960" s="4">
        <f t="shared" si="108"/>
        <v>268000</v>
      </c>
    </row>
    <row r="6961" spans="1:6" x14ac:dyDescent="0.3">
      <c r="A6961" t="s">
        <v>7782</v>
      </c>
      <c r="B6961">
        <v>6094660</v>
      </c>
      <c r="C6961">
        <v>8387130</v>
      </c>
      <c r="D6961">
        <v>7826320</v>
      </c>
      <c r="E6961">
        <v>11718020</v>
      </c>
      <c r="F6961" s="4">
        <f t="shared" si="108"/>
        <v>9310490</v>
      </c>
    </row>
    <row r="6962" spans="1:6" x14ac:dyDescent="0.3">
      <c r="A6962" t="s">
        <v>7783</v>
      </c>
      <c r="B6962">
        <v>160000</v>
      </c>
      <c r="C6962">
        <v>2206720</v>
      </c>
      <c r="D6962">
        <v>2321100</v>
      </c>
      <c r="E6962">
        <v>2248700</v>
      </c>
      <c r="F6962" s="4">
        <f t="shared" si="108"/>
        <v>2258840</v>
      </c>
    </row>
    <row r="6963" spans="1:6" x14ac:dyDescent="0.3">
      <c r="A6963" t="s">
        <v>7784</v>
      </c>
      <c r="B6963">
        <v>2512240</v>
      </c>
      <c r="C6963">
        <v>230000</v>
      </c>
      <c r="D6963">
        <v>730000</v>
      </c>
      <c r="E6963">
        <v>0</v>
      </c>
      <c r="F6963" s="4">
        <f t="shared" si="108"/>
        <v>320000</v>
      </c>
    </row>
    <row r="6964" spans="1:6" x14ac:dyDescent="0.3">
      <c r="A6964" t="s">
        <v>7785</v>
      </c>
      <c r="B6964">
        <v>568900</v>
      </c>
      <c r="C6964">
        <v>634600</v>
      </c>
      <c r="D6964">
        <v>740000</v>
      </c>
      <c r="E6964">
        <v>1324800</v>
      </c>
      <c r="F6964" s="4">
        <f t="shared" si="108"/>
        <v>899800</v>
      </c>
    </row>
    <row r="6965" spans="1:6" x14ac:dyDescent="0.3">
      <c r="A6965" t="s">
        <v>7786</v>
      </c>
      <c r="B6965">
        <v>0</v>
      </c>
      <c r="C6965">
        <v>1047410</v>
      </c>
      <c r="D6965">
        <v>878880</v>
      </c>
      <c r="E6965">
        <v>493040</v>
      </c>
      <c r="F6965" s="4">
        <f t="shared" si="108"/>
        <v>806443.33333333337</v>
      </c>
    </row>
    <row r="6966" spans="1:6" x14ac:dyDescent="0.3">
      <c r="A6966" t="s">
        <v>7787</v>
      </c>
      <c r="B6966">
        <v>2129080</v>
      </c>
      <c r="C6966">
        <v>0</v>
      </c>
      <c r="D6966">
        <v>2265840</v>
      </c>
      <c r="E6966">
        <v>2904180</v>
      </c>
      <c r="F6966" s="4">
        <f t="shared" si="108"/>
        <v>1723340</v>
      </c>
    </row>
    <row r="6967" spans="1:6" x14ac:dyDescent="0.3">
      <c r="A6967" t="s">
        <v>7788</v>
      </c>
      <c r="B6967">
        <v>2162040</v>
      </c>
      <c r="C6967">
        <v>2522630</v>
      </c>
      <c r="D6967">
        <v>0</v>
      </c>
      <c r="E6967">
        <v>2161340</v>
      </c>
      <c r="F6967" s="4">
        <f t="shared" si="108"/>
        <v>1561323.3333333333</v>
      </c>
    </row>
    <row r="6968" spans="1:6" x14ac:dyDescent="0.3">
      <c r="A6968" t="s">
        <v>7789</v>
      </c>
      <c r="B6968">
        <v>2307400</v>
      </c>
      <c r="C6968">
        <v>4330070</v>
      </c>
      <c r="D6968">
        <v>2404220</v>
      </c>
      <c r="E6968">
        <v>6473410</v>
      </c>
      <c r="F6968" s="4">
        <f t="shared" si="108"/>
        <v>4402566.666666667</v>
      </c>
    </row>
    <row r="6969" spans="1:6" x14ac:dyDescent="0.3">
      <c r="A6969" t="s">
        <v>7790</v>
      </c>
      <c r="B6969">
        <v>1167440</v>
      </c>
      <c r="C6969">
        <v>1152880</v>
      </c>
      <c r="D6969">
        <v>829010</v>
      </c>
      <c r="E6969">
        <v>1950640</v>
      </c>
      <c r="F6969" s="4">
        <f t="shared" si="108"/>
        <v>1310843.3333333333</v>
      </c>
    </row>
    <row r="6970" spans="1:6" x14ac:dyDescent="0.3">
      <c r="A6970" t="s">
        <v>7791</v>
      </c>
      <c r="B6970">
        <v>4384600</v>
      </c>
      <c r="C6970">
        <v>2885320</v>
      </c>
      <c r="D6970">
        <v>2143050</v>
      </c>
      <c r="E6970">
        <v>3499980</v>
      </c>
      <c r="F6970" s="4">
        <f t="shared" si="108"/>
        <v>2842783.3333333335</v>
      </c>
    </row>
    <row r="6971" spans="1:6" x14ac:dyDescent="0.3">
      <c r="A6971" t="s">
        <v>7792</v>
      </c>
      <c r="B6971">
        <v>2462760</v>
      </c>
      <c r="C6971">
        <v>740000</v>
      </c>
      <c r="D6971">
        <v>1039220</v>
      </c>
      <c r="E6971">
        <v>2005880</v>
      </c>
      <c r="F6971" s="4">
        <f t="shared" si="108"/>
        <v>1261700</v>
      </c>
    </row>
    <row r="6972" spans="1:6" x14ac:dyDescent="0.3">
      <c r="A6972" t="s">
        <v>7793</v>
      </c>
      <c r="B6972">
        <v>6838570</v>
      </c>
      <c r="C6972">
        <v>1037400</v>
      </c>
      <c r="D6972">
        <v>3700000</v>
      </c>
      <c r="E6972">
        <v>0</v>
      </c>
      <c r="F6972" s="4">
        <f t="shared" si="108"/>
        <v>1579133.3333333333</v>
      </c>
    </row>
    <row r="6973" spans="1:6" x14ac:dyDescent="0.3">
      <c r="A6973" t="s">
        <v>7794</v>
      </c>
      <c r="B6973">
        <v>1753230</v>
      </c>
      <c r="C6973">
        <v>1056660</v>
      </c>
      <c r="D6973">
        <v>4912180</v>
      </c>
      <c r="E6973">
        <v>1257440</v>
      </c>
      <c r="F6973" s="4">
        <f t="shared" si="108"/>
        <v>2408760</v>
      </c>
    </row>
    <row r="6974" spans="1:6" x14ac:dyDescent="0.3">
      <c r="A6974" t="s">
        <v>7795</v>
      </c>
      <c r="B6974">
        <v>1169240</v>
      </c>
      <c r="C6974">
        <v>228000</v>
      </c>
      <c r="D6974">
        <v>1431720</v>
      </c>
      <c r="E6974">
        <v>0</v>
      </c>
      <c r="F6974" s="4">
        <f t="shared" si="108"/>
        <v>553240</v>
      </c>
    </row>
    <row r="6975" spans="1:6" x14ac:dyDescent="0.3">
      <c r="A6975" t="s">
        <v>7796</v>
      </c>
      <c r="B6975">
        <v>160000</v>
      </c>
      <c r="C6975">
        <v>1476000</v>
      </c>
      <c r="D6975">
        <v>678740</v>
      </c>
      <c r="E6975">
        <v>1283500</v>
      </c>
      <c r="F6975" s="4">
        <f t="shared" si="108"/>
        <v>1146080</v>
      </c>
    </row>
    <row r="6976" spans="1:6" x14ac:dyDescent="0.3">
      <c r="A6976" t="s">
        <v>7797</v>
      </c>
      <c r="B6976">
        <v>2937110</v>
      </c>
      <c r="C6976">
        <v>2197420</v>
      </c>
      <c r="D6976">
        <v>2687370</v>
      </c>
      <c r="E6976">
        <v>1928290</v>
      </c>
      <c r="F6976" s="4">
        <f t="shared" si="108"/>
        <v>2271026.6666666665</v>
      </c>
    </row>
    <row r="6977" spans="1:6" x14ac:dyDescent="0.3">
      <c r="A6977" t="s">
        <v>7798</v>
      </c>
      <c r="B6977">
        <v>424000</v>
      </c>
      <c r="C6977">
        <v>0</v>
      </c>
      <c r="D6977">
        <v>1150240</v>
      </c>
      <c r="E6977">
        <v>2231310</v>
      </c>
      <c r="F6977" s="4">
        <f t="shared" si="108"/>
        <v>1127183.3333333333</v>
      </c>
    </row>
    <row r="6978" spans="1:6" x14ac:dyDescent="0.3">
      <c r="A6978" t="s">
        <v>7799</v>
      </c>
      <c r="B6978">
        <v>286650</v>
      </c>
      <c r="C6978">
        <v>364000</v>
      </c>
      <c r="D6978">
        <v>0</v>
      </c>
      <c r="E6978">
        <v>0</v>
      </c>
      <c r="F6978" s="4">
        <f t="shared" si="108"/>
        <v>121333.33333333333</v>
      </c>
    </row>
    <row r="6979" spans="1:6" x14ac:dyDescent="0.3">
      <c r="A6979" t="s">
        <v>7800</v>
      </c>
      <c r="B6979">
        <v>0</v>
      </c>
      <c r="C6979">
        <v>0</v>
      </c>
      <c r="D6979">
        <v>1261080</v>
      </c>
      <c r="E6979">
        <v>1103990</v>
      </c>
      <c r="F6979" s="4">
        <f t="shared" ref="F6979:F7042" si="109">SUM(C6979:E6979)/3</f>
        <v>788356.66666666663</v>
      </c>
    </row>
    <row r="6980" spans="1:6" x14ac:dyDescent="0.3">
      <c r="A6980" t="s">
        <v>7801</v>
      </c>
      <c r="B6980">
        <v>5792120</v>
      </c>
      <c r="C6980">
        <v>13033460</v>
      </c>
      <c r="D6980">
        <v>12270050</v>
      </c>
      <c r="E6980">
        <v>11459190</v>
      </c>
      <c r="F6980" s="4">
        <f t="shared" si="109"/>
        <v>12254233.333333334</v>
      </c>
    </row>
    <row r="6981" spans="1:6" x14ac:dyDescent="0.3">
      <c r="A6981" t="s">
        <v>7802</v>
      </c>
      <c r="B6981">
        <v>309400</v>
      </c>
      <c r="C6981">
        <v>999750</v>
      </c>
      <c r="D6981">
        <v>0</v>
      </c>
      <c r="E6981">
        <v>500500</v>
      </c>
      <c r="F6981" s="4">
        <f t="shared" si="109"/>
        <v>500083.33333333331</v>
      </c>
    </row>
    <row r="6982" spans="1:6" x14ac:dyDescent="0.3">
      <c r="A6982" t="s">
        <v>7803</v>
      </c>
      <c r="B6982">
        <v>2069140</v>
      </c>
      <c r="C6982">
        <v>2153400</v>
      </c>
      <c r="D6982">
        <v>2238000</v>
      </c>
      <c r="E6982">
        <v>2347470</v>
      </c>
      <c r="F6982" s="4">
        <f t="shared" si="109"/>
        <v>2246290</v>
      </c>
    </row>
    <row r="6983" spans="1:6" x14ac:dyDescent="0.3">
      <c r="A6983" t="s">
        <v>7804</v>
      </c>
      <c r="B6983">
        <v>0</v>
      </c>
      <c r="C6983">
        <v>2086740</v>
      </c>
      <c r="D6983">
        <v>1384280</v>
      </c>
      <c r="E6983">
        <v>2122660</v>
      </c>
      <c r="F6983" s="4">
        <f t="shared" si="109"/>
        <v>1864560</v>
      </c>
    </row>
    <row r="6984" spans="1:6" x14ac:dyDescent="0.3">
      <c r="A6984" t="s">
        <v>7805</v>
      </c>
      <c r="B6984">
        <v>411950</v>
      </c>
      <c r="C6984">
        <v>0</v>
      </c>
      <c r="D6984">
        <v>2364260</v>
      </c>
      <c r="E6984">
        <v>2075140</v>
      </c>
      <c r="F6984" s="4">
        <f t="shared" si="109"/>
        <v>1479800</v>
      </c>
    </row>
    <row r="6985" spans="1:6" x14ac:dyDescent="0.3">
      <c r="A6985" t="s">
        <v>7806</v>
      </c>
      <c r="B6985">
        <v>1214360</v>
      </c>
      <c r="C6985">
        <v>2103160</v>
      </c>
      <c r="D6985">
        <v>2282970</v>
      </c>
      <c r="E6985">
        <v>2574000</v>
      </c>
      <c r="F6985" s="4">
        <f t="shared" si="109"/>
        <v>2320043.3333333335</v>
      </c>
    </row>
    <row r="6986" spans="1:6" x14ac:dyDescent="0.3">
      <c r="A6986" t="s">
        <v>7807</v>
      </c>
      <c r="B6986">
        <v>370000</v>
      </c>
      <c r="C6986">
        <v>449000</v>
      </c>
      <c r="D6986">
        <v>0</v>
      </c>
      <c r="E6986">
        <v>0</v>
      </c>
      <c r="F6986" s="4">
        <f t="shared" si="109"/>
        <v>149666.66666666666</v>
      </c>
    </row>
    <row r="6987" spans="1:6" x14ac:dyDescent="0.3">
      <c r="A6987" t="s">
        <v>661</v>
      </c>
      <c r="B6987">
        <v>2183630</v>
      </c>
      <c r="C6987">
        <v>2256040</v>
      </c>
      <c r="D6987">
        <v>2205410</v>
      </c>
      <c r="E6987">
        <v>1081440</v>
      </c>
      <c r="F6987" s="4">
        <f t="shared" si="109"/>
        <v>1847630</v>
      </c>
    </row>
    <row r="6988" spans="1:6" x14ac:dyDescent="0.3">
      <c r="A6988" t="s">
        <v>7808</v>
      </c>
      <c r="B6988">
        <v>2398850</v>
      </c>
      <c r="C6988">
        <v>2246419</v>
      </c>
      <c r="D6988">
        <v>3206150</v>
      </c>
      <c r="E6988">
        <v>2476350</v>
      </c>
      <c r="F6988" s="4">
        <f t="shared" si="109"/>
        <v>2642973</v>
      </c>
    </row>
    <row r="6989" spans="1:6" x14ac:dyDescent="0.3">
      <c r="A6989" t="s">
        <v>7809</v>
      </c>
      <c r="B6989">
        <v>3655240</v>
      </c>
      <c r="C6989">
        <v>3637270</v>
      </c>
      <c r="D6989">
        <v>3973100</v>
      </c>
      <c r="E6989">
        <v>2820400</v>
      </c>
      <c r="F6989" s="4">
        <f t="shared" si="109"/>
        <v>3476923.3333333335</v>
      </c>
    </row>
    <row r="6990" spans="1:6" x14ac:dyDescent="0.3">
      <c r="A6990" t="s">
        <v>7810</v>
      </c>
      <c r="B6990">
        <v>1460090</v>
      </c>
      <c r="C6990">
        <v>671580</v>
      </c>
      <c r="D6990">
        <v>964080</v>
      </c>
      <c r="E6990">
        <v>1681260</v>
      </c>
      <c r="F6990" s="4">
        <f t="shared" si="109"/>
        <v>1105640</v>
      </c>
    </row>
    <row r="6991" spans="1:6" x14ac:dyDescent="0.3">
      <c r="A6991" t="s">
        <v>7811</v>
      </c>
      <c r="B6991">
        <v>1256880</v>
      </c>
      <c r="C6991">
        <v>644280</v>
      </c>
      <c r="D6991">
        <v>500500</v>
      </c>
      <c r="E6991">
        <v>469200</v>
      </c>
      <c r="F6991" s="4">
        <f t="shared" si="109"/>
        <v>537993.33333333337</v>
      </c>
    </row>
    <row r="6992" spans="1:6" x14ac:dyDescent="0.3">
      <c r="A6992" t="s">
        <v>7812</v>
      </c>
      <c r="B6992">
        <v>0</v>
      </c>
      <c r="C6992">
        <v>0</v>
      </c>
      <c r="D6992">
        <v>948720</v>
      </c>
      <c r="E6992">
        <v>0</v>
      </c>
      <c r="F6992" s="4">
        <f t="shared" si="109"/>
        <v>316240</v>
      </c>
    </row>
    <row r="6993" spans="1:6" x14ac:dyDescent="0.3">
      <c r="A6993" t="s">
        <v>7813</v>
      </c>
      <c r="B6993">
        <v>2174900</v>
      </c>
      <c r="C6993">
        <v>2026870</v>
      </c>
      <c r="D6993">
        <v>2168820</v>
      </c>
      <c r="E6993">
        <v>2308080</v>
      </c>
      <c r="F6993" s="4">
        <f t="shared" si="109"/>
        <v>2167923.3333333335</v>
      </c>
    </row>
    <row r="6994" spans="1:6" x14ac:dyDescent="0.3">
      <c r="A6994" t="s">
        <v>573</v>
      </c>
      <c r="B6994">
        <v>2676650</v>
      </c>
      <c r="C6994">
        <v>6667000</v>
      </c>
      <c r="D6994">
        <v>13378719</v>
      </c>
      <c r="E6994">
        <v>2881980</v>
      </c>
      <c r="F6994" s="4">
        <f t="shared" si="109"/>
        <v>7642566.333333333</v>
      </c>
    </row>
    <row r="6995" spans="1:6" x14ac:dyDescent="0.3">
      <c r="A6995" t="s">
        <v>7814</v>
      </c>
      <c r="B6995">
        <v>3860800</v>
      </c>
      <c r="C6995">
        <v>4255800</v>
      </c>
      <c r="D6995">
        <v>9272360</v>
      </c>
      <c r="E6995">
        <v>5163100</v>
      </c>
      <c r="F6995" s="4">
        <f t="shared" si="109"/>
        <v>6230420</v>
      </c>
    </row>
    <row r="6996" spans="1:6" x14ac:dyDescent="0.3">
      <c r="A6996" t="s">
        <v>7815</v>
      </c>
      <c r="B6996">
        <v>1236690</v>
      </c>
      <c r="C6996">
        <v>573300</v>
      </c>
      <c r="D6996">
        <v>1132950</v>
      </c>
      <c r="E6996">
        <v>2021100</v>
      </c>
      <c r="F6996" s="4">
        <f t="shared" si="109"/>
        <v>1242450</v>
      </c>
    </row>
    <row r="6997" spans="1:6" x14ac:dyDescent="0.3">
      <c r="A6997" t="s">
        <v>7816</v>
      </c>
      <c r="B6997">
        <v>0</v>
      </c>
      <c r="C6997">
        <v>6736720</v>
      </c>
      <c r="D6997">
        <v>2647190</v>
      </c>
      <c r="E6997">
        <v>8285410</v>
      </c>
      <c r="F6997" s="4">
        <f t="shared" si="109"/>
        <v>5889773.333333333</v>
      </c>
    </row>
    <row r="6998" spans="1:6" x14ac:dyDescent="0.3">
      <c r="A6998" t="s">
        <v>741</v>
      </c>
      <c r="B6998">
        <v>8382610</v>
      </c>
      <c r="C6998">
        <v>10519480</v>
      </c>
      <c r="D6998">
        <v>6028900</v>
      </c>
      <c r="E6998">
        <v>9790300</v>
      </c>
      <c r="F6998" s="4">
        <f t="shared" si="109"/>
        <v>8779560</v>
      </c>
    </row>
    <row r="6999" spans="1:6" x14ac:dyDescent="0.3">
      <c r="A6999" t="s">
        <v>7817</v>
      </c>
      <c r="B6999">
        <v>1103480</v>
      </c>
      <c r="C6999">
        <v>2175000</v>
      </c>
      <c r="D6999">
        <v>2077140</v>
      </c>
      <c r="E6999">
        <v>2477009</v>
      </c>
      <c r="F6999" s="4">
        <f t="shared" si="109"/>
        <v>2243049.6666666665</v>
      </c>
    </row>
    <row r="7000" spans="1:6" x14ac:dyDescent="0.3">
      <c r="A7000" t="s">
        <v>7818</v>
      </c>
      <c r="B7000">
        <v>3598180</v>
      </c>
      <c r="C7000">
        <v>3342610</v>
      </c>
      <c r="D7000">
        <v>3000790</v>
      </c>
      <c r="E7000">
        <v>3125340</v>
      </c>
      <c r="F7000" s="4">
        <f t="shared" si="109"/>
        <v>3156246.6666666665</v>
      </c>
    </row>
    <row r="7001" spans="1:6" x14ac:dyDescent="0.3">
      <c r="A7001" t="s">
        <v>7819</v>
      </c>
      <c r="B7001">
        <v>785800</v>
      </c>
      <c r="C7001">
        <v>5965900</v>
      </c>
      <c r="D7001">
        <v>5945940</v>
      </c>
      <c r="E7001">
        <v>4366910</v>
      </c>
      <c r="F7001" s="4">
        <f t="shared" si="109"/>
        <v>5426250</v>
      </c>
    </row>
    <row r="7002" spans="1:6" x14ac:dyDescent="0.3">
      <c r="A7002" t="s">
        <v>7820</v>
      </c>
      <c r="B7002">
        <v>2025000</v>
      </c>
      <c r="C7002">
        <v>6041280</v>
      </c>
      <c r="D7002">
        <v>2100280</v>
      </c>
      <c r="E7002">
        <v>7430170</v>
      </c>
      <c r="F7002" s="4">
        <f t="shared" si="109"/>
        <v>5190576.666666667</v>
      </c>
    </row>
    <row r="7003" spans="1:6" x14ac:dyDescent="0.3">
      <c r="A7003" t="s">
        <v>7821</v>
      </c>
      <c r="B7003">
        <v>0</v>
      </c>
      <c r="C7003">
        <v>0</v>
      </c>
      <c r="D7003">
        <v>974600</v>
      </c>
      <c r="E7003">
        <v>0</v>
      </c>
      <c r="F7003" s="4">
        <f t="shared" si="109"/>
        <v>324866.66666666669</v>
      </c>
    </row>
    <row r="7004" spans="1:6" x14ac:dyDescent="0.3">
      <c r="A7004" t="s">
        <v>7822</v>
      </c>
      <c r="B7004">
        <v>240000</v>
      </c>
      <c r="C7004">
        <v>2365580</v>
      </c>
      <c r="D7004">
        <v>349000</v>
      </c>
      <c r="E7004">
        <v>2634300</v>
      </c>
      <c r="F7004" s="4">
        <f t="shared" si="109"/>
        <v>1782960</v>
      </c>
    </row>
    <row r="7005" spans="1:6" x14ac:dyDescent="0.3">
      <c r="A7005" t="s">
        <v>7823</v>
      </c>
      <c r="B7005">
        <v>560560</v>
      </c>
      <c r="C7005">
        <v>3094340</v>
      </c>
      <c r="D7005">
        <v>1197720</v>
      </c>
      <c r="E7005">
        <v>1302900</v>
      </c>
      <c r="F7005" s="4">
        <f t="shared" si="109"/>
        <v>1864986.6666666667</v>
      </c>
    </row>
    <row r="7006" spans="1:6" x14ac:dyDescent="0.3">
      <c r="A7006" t="s">
        <v>7824</v>
      </c>
      <c r="B7006">
        <v>740000</v>
      </c>
      <c r="C7006">
        <v>0</v>
      </c>
      <c r="D7006">
        <v>0</v>
      </c>
      <c r="E7006">
        <v>810710</v>
      </c>
      <c r="F7006" s="4">
        <f t="shared" si="109"/>
        <v>270236.66666666669</v>
      </c>
    </row>
    <row r="7007" spans="1:6" x14ac:dyDescent="0.3">
      <c r="A7007" t="s">
        <v>7825</v>
      </c>
      <c r="B7007">
        <v>530000</v>
      </c>
      <c r="C7007">
        <v>1480000</v>
      </c>
      <c r="D7007">
        <v>2220000</v>
      </c>
      <c r="E7007">
        <v>2446560</v>
      </c>
      <c r="F7007" s="4">
        <f t="shared" si="109"/>
        <v>2048853.3333333333</v>
      </c>
    </row>
    <row r="7008" spans="1:6" x14ac:dyDescent="0.3">
      <c r="A7008" t="s">
        <v>7826</v>
      </c>
      <c r="B7008">
        <v>3700000</v>
      </c>
      <c r="C7008">
        <v>5127790</v>
      </c>
      <c r="D7008">
        <v>3286920</v>
      </c>
      <c r="E7008">
        <v>234600</v>
      </c>
      <c r="F7008" s="4">
        <f t="shared" si="109"/>
        <v>2883103.3333333335</v>
      </c>
    </row>
    <row r="7009" spans="1:6" x14ac:dyDescent="0.3">
      <c r="A7009" t="s">
        <v>7827</v>
      </c>
      <c r="B7009">
        <v>0</v>
      </c>
      <c r="C7009">
        <v>829840</v>
      </c>
      <c r="D7009">
        <v>0</v>
      </c>
      <c r="E7009">
        <v>0</v>
      </c>
      <c r="F7009" s="4">
        <f t="shared" si="109"/>
        <v>276613.33333333331</v>
      </c>
    </row>
    <row r="7010" spans="1:6" x14ac:dyDescent="0.3">
      <c r="A7010" t="s">
        <v>7828</v>
      </c>
      <c r="B7010">
        <v>8186460</v>
      </c>
      <c r="C7010">
        <v>8922550</v>
      </c>
      <c r="D7010">
        <v>23144860</v>
      </c>
      <c r="E7010">
        <v>11088740</v>
      </c>
      <c r="F7010" s="4">
        <f t="shared" si="109"/>
        <v>14385383.333333334</v>
      </c>
    </row>
    <row r="7011" spans="1:6" x14ac:dyDescent="0.3">
      <c r="A7011" t="s">
        <v>7829</v>
      </c>
      <c r="B7011">
        <v>256000</v>
      </c>
      <c r="C7011">
        <v>0</v>
      </c>
      <c r="D7011">
        <v>370000</v>
      </c>
      <c r="E7011">
        <v>804000</v>
      </c>
      <c r="F7011" s="4">
        <f t="shared" si="109"/>
        <v>391333.33333333331</v>
      </c>
    </row>
    <row r="7012" spans="1:6" x14ac:dyDescent="0.3">
      <c r="A7012" t="s">
        <v>7830</v>
      </c>
      <c r="B7012">
        <v>573300</v>
      </c>
      <c r="C7012">
        <v>3549640</v>
      </c>
      <c r="D7012">
        <v>0</v>
      </c>
      <c r="E7012">
        <v>2012920</v>
      </c>
      <c r="F7012" s="4">
        <f t="shared" si="109"/>
        <v>1854186.6666666667</v>
      </c>
    </row>
    <row r="7013" spans="1:6" x14ac:dyDescent="0.3">
      <c r="A7013" t="s">
        <v>7831</v>
      </c>
      <c r="B7013">
        <v>2158680</v>
      </c>
      <c r="C7013">
        <v>6130710</v>
      </c>
      <c r="D7013">
        <v>2400580</v>
      </c>
      <c r="E7013">
        <v>2238570</v>
      </c>
      <c r="F7013" s="4">
        <f t="shared" si="109"/>
        <v>3589953.3333333335</v>
      </c>
    </row>
    <row r="7014" spans="1:6" x14ac:dyDescent="0.3">
      <c r="A7014" t="s">
        <v>7832</v>
      </c>
      <c r="B7014">
        <v>535080</v>
      </c>
      <c r="C7014">
        <v>0</v>
      </c>
      <c r="D7014">
        <v>0</v>
      </c>
      <c r="E7014">
        <v>0</v>
      </c>
      <c r="F7014" s="4">
        <f t="shared" si="109"/>
        <v>0</v>
      </c>
    </row>
    <row r="7015" spans="1:6" x14ac:dyDescent="0.3">
      <c r="A7015" t="s">
        <v>7833</v>
      </c>
      <c r="B7015">
        <v>3296380</v>
      </c>
      <c r="C7015">
        <v>4105160</v>
      </c>
      <c r="D7015">
        <v>4014750</v>
      </c>
      <c r="E7015">
        <v>4306400</v>
      </c>
      <c r="F7015" s="4">
        <f t="shared" si="109"/>
        <v>4142103.3333333335</v>
      </c>
    </row>
    <row r="7016" spans="1:6" x14ac:dyDescent="0.3">
      <c r="A7016" t="s">
        <v>7834</v>
      </c>
      <c r="B7016">
        <v>0</v>
      </c>
      <c r="C7016">
        <v>0</v>
      </c>
      <c r="D7016">
        <v>1453000</v>
      </c>
      <c r="E7016">
        <v>0</v>
      </c>
      <c r="F7016" s="4">
        <f t="shared" si="109"/>
        <v>484333.33333333331</v>
      </c>
    </row>
    <row r="7017" spans="1:6" x14ac:dyDescent="0.3">
      <c r="A7017" t="s">
        <v>7835</v>
      </c>
      <c r="B7017">
        <v>2272500</v>
      </c>
      <c r="C7017">
        <v>7058120</v>
      </c>
      <c r="D7017">
        <v>7358500</v>
      </c>
      <c r="E7017">
        <v>6350400</v>
      </c>
      <c r="F7017" s="4">
        <f t="shared" si="109"/>
        <v>6922340</v>
      </c>
    </row>
    <row r="7018" spans="1:6" x14ac:dyDescent="0.3">
      <c r="A7018" t="s">
        <v>7836</v>
      </c>
      <c r="B7018">
        <v>604240</v>
      </c>
      <c r="C7018">
        <v>0</v>
      </c>
      <c r="D7018">
        <v>0</v>
      </c>
      <c r="E7018">
        <v>1401840</v>
      </c>
      <c r="F7018" s="4">
        <f t="shared" si="109"/>
        <v>467280</v>
      </c>
    </row>
    <row r="7019" spans="1:6" x14ac:dyDescent="0.3">
      <c r="A7019" t="s">
        <v>7837</v>
      </c>
      <c r="B7019">
        <v>0</v>
      </c>
      <c r="C7019">
        <v>443170</v>
      </c>
      <c r="D7019">
        <v>1408250</v>
      </c>
      <c r="E7019">
        <v>1270360</v>
      </c>
      <c r="F7019" s="4">
        <f t="shared" si="109"/>
        <v>1040593.3333333334</v>
      </c>
    </row>
    <row r="7020" spans="1:6" x14ac:dyDescent="0.3">
      <c r="A7020" t="s">
        <v>7838</v>
      </c>
      <c r="B7020">
        <v>473830</v>
      </c>
      <c r="C7020">
        <v>0</v>
      </c>
      <c r="D7020">
        <v>1765400</v>
      </c>
      <c r="E7020">
        <v>1049320</v>
      </c>
      <c r="F7020" s="4">
        <f t="shared" si="109"/>
        <v>938240</v>
      </c>
    </row>
    <row r="7021" spans="1:6" x14ac:dyDescent="0.3">
      <c r="A7021" t="s">
        <v>7839</v>
      </c>
      <c r="B7021">
        <v>703150</v>
      </c>
      <c r="C7021">
        <v>95550</v>
      </c>
      <c r="D7021">
        <v>0</v>
      </c>
      <c r="E7021">
        <v>0</v>
      </c>
      <c r="F7021" s="4">
        <f t="shared" si="109"/>
        <v>31850</v>
      </c>
    </row>
    <row r="7022" spans="1:6" x14ac:dyDescent="0.3">
      <c r="A7022" t="s">
        <v>7840</v>
      </c>
      <c r="B7022">
        <v>0</v>
      </c>
      <c r="C7022">
        <v>1231910</v>
      </c>
      <c r="D7022">
        <v>0</v>
      </c>
      <c r="E7022">
        <v>0</v>
      </c>
      <c r="F7022" s="4">
        <f t="shared" si="109"/>
        <v>410636.66666666669</v>
      </c>
    </row>
    <row r="7023" spans="1:6" x14ac:dyDescent="0.3">
      <c r="A7023" t="s">
        <v>7841</v>
      </c>
      <c r="B7023">
        <v>2153200</v>
      </c>
      <c r="C7023">
        <v>7729450</v>
      </c>
      <c r="D7023">
        <v>7039150</v>
      </c>
      <c r="E7023">
        <v>7953450</v>
      </c>
      <c r="F7023" s="4">
        <f t="shared" si="109"/>
        <v>7574016.666666667</v>
      </c>
    </row>
    <row r="7024" spans="1:6" x14ac:dyDescent="0.3">
      <c r="A7024" t="s">
        <v>7842</v>
      </c>
      <c r="B7024">
        <v>2123940</v>
      </c>
      <c r="C7024">
        <v>0</v>
      </c>
      <c r="D7024">
        <v>790790</v>
      </c>
      <c r="E7024">
        <v>286650</v>
      </c>
      <c r="F7024" s="4">
        <f t="shared" si="109"/>
        <v>359146.66666666669</v>
      </c>
    </row>
    <row r="7025" spans="1:6" x14ac:dyDescent="0.3">
      <c r="A7025" t="s">
        <v>7843</v>
      </c>
      <c r="B7025">
        <v>0</v>
      </c>
      <c r="C7025">
        <v>472290</v>
      </c>
      <c r="D7025">
        <v>0</v>
      </c>
      <c r="E7025">
        <v>0</v>
      </c>
      <c r="F7025" s="4">
        <f t="shared" si="109"/>
        <v>157430</v>
      </c>
    </row>
    <row r="7026" spans="1:6" x14ac:dyDescent="0.3">
      <c r="A7026" t="s">
        <v>7844</v>
      </c>
      <c r="B7026">
        <v>0</v>
      </c>
      <c r="C7026">
        <v>1851050</v>
      </c>
      <c r="D7026">
        <v>419100</v>
      </c>
      <c r="E7026">
        <v>820000</v>
      </c>
      <c r="F7026" s="4">
        <f t="shared" si="109"/>
        <v>1030050</v>
      </c>
    </row>
    <row r="7027" spans="1:6" x14ac:dyDescent="0.3">
      <c r="A7027" t="s">
        <v>7845</v>
      </c>
      <c r="B7027">
        <v>0</v>
      </c>
      <c r="C7027">
        <v>2261880</v>
      </c>
      <c r="D7027">
        <v>2114400</v>
      </c>
      <c r="E7027">
        <v>2184980</v>
      </c>
      <c r="F7027" s="4">
        <f t="shared" si="109"/>
        <v>2187086.6666666665</v>
      </c>
    </row>
    <row r="7028" spans="1:6" x14ac:dyDescent="0.3">
      <c r="A7028" t="s">
        <v>7846</v>
      </c>
      <c r="B7028">
        <v>2798890</v>
      </c>
      <c r="C7028">
        <v>4164470</v>
      </c>
      <c r="D7028">
        <v>4470460</v>
      </c>
      <c r="E7028">
        <v>3960960</v>
      </c>
      <c r="F7028" s="4">
        <f t="shared" si="109"/>
        <v>4198630</v>
      </c>
    </row>
    <row r="7029" spans="1:6" x14ac:dyDescent="0.3">
      <c r="A7029" t="s">
        <v>7847</v>
      </c>
      <c r="B7029">
        <v>0</v>
      </c>
      <c r="C7029">
        <v>2235800</v>
      </c>
      <c r="D7029">
        <v>2315240</v>
      </c>
      <c r="E7029">
        <v>2404020</v>
      </c>
      <c r="F7029" s="4">
        <f t="shared" si="109"/>
        <v>2318353.3333333335</v>
      </c>
    </row>
    <row r="7030" spans="1:6" x14ac:dyDescent="0.3">
      <c r="A7030" t="s">
        <v>7848</v>
      </c>
      <c r="B7030">
        <v>0</v>
      </c>
      <c r="C7030">
        <v>1480000</v>
      </c>
      <c r="D7030">
        <v>906400</v>
      </c>
      <c r="E7030">
        <v>741650</v>
      </c>
      <c r="F7030" s="4">
        <f t="shared" si="109"/>
        <v>1042683.3333333334</v>
      </c>
    </row>
    <row r="7031" spans="1:6" x14ac:dyDescent="0.3">
      <c r="A7031" t="s">
        <v>7849</v>
      </c>
      <c r="B7031">
        <v>19514900</v>
      </c>
      <c r="C7031">
        <v>3702960</v>
      </c>
      <c r="D7031">
        <v>1794270</v>
      </c>
      <c r="E7031">
        <v>4123380</v>
      </c>
      <c r="F7031" s="4">
        <f t="shared" si="109"/>
        <v>3206870</v>
      </c>
    </row>
    <row r="7032" spans="1:6" x14ac:dyDescent="0.3">
      <c r="A7032" t="s">
        <v>7850</v>
      </c>
      <c r="B7032">
        <v>1433250</v>
      </c>
      <c r="C7032">
        <v>1624350</v>
      </c>
      <c r="D7032">
        <v>0</v>
      </c>
      <c r="E7032">
        <v>0</v>
      </c>
      <c r="F7032" s="4">
        <f t="shared" si="109"/>
        <v>541450</v>
      </c>
    </row>
    <row r="7033" spans="1:6" x14ac:dyDescent="0.3">
      <c r="A7033" t="s">
        <v>7851</v>
      </c>
      <c r="B7033">
        <v>264000</v>
      </c>
      <c r="C7033">
        <v>0</v>
      </c>
      <c r="D7033">
        <v>291200</v>
      </c>
      <c r="E7033">
        <v>1221500</v>
      </c>
      <c r="F7033" s="4">
        <f t="shared" si="109"/>
        <v>504233.33333333331</v>
      </c>
    </row>
    <row r="7034" spans="1:6" x14ac:dyDescent="0.3">
      <c r="A7034" t="s">
        <v>7852</v>
      </c>
      <c r="B7034">
        <v>0</v>
      </c>
      <c r="C7034">
        <v>0</v>
      </c>
      <c r="D7034">
        <v>938490</v>
      </c>
      <c r="E7034">
        <v>599850</v>
      </c>
      <c r="F7034" s="4">
        <f t="shared" si="109"/>
        <v>512780</v>
      </c>
    </row>
    <row r="7035" spans="1:6" x14ac:dyDescent="0.3">
      <c r="A7035" t="s">
        <v>7853</v>
      </c>
      <c r="B7035">
        <v>794000</v>
      </c>
      <c r="C7035">
        <v>0</v>
      </c>
      <c r="D7035">
        <v>2388640</v>
      </c>
      <c r="E7035">
        <v>919200</v>
      </c>
      <c r="F7035" s="4">
        <f t="shared" si="109"/>
        <v>1102613.3333333333</v>
      </c>
    </row>
    <row r="7036" spans="1:6" x14ac:dyDescent="0.3">
      <c r="A7036" t="s">
        <v>7854</v>
      </c>
      <c r="B7036">
        <v>953680</v>
      </c>
      <c r="C7036">
        <v>627150</v>
      </c>
      <c r="D7036">
        <v>1501500</v>
      </c>
      <c r="E7036">
        <v>0</v>
      </c>
      <c r="F7036" s="4">
        <f t="shared" si="109"/>
        <v>709550</v>
      </c>
    </row>
    <row r="7037" spans="1:6" x14ac:dyDescent="0.3">
      <c r="A7037" t="s">
        <v>7855</v>
      </c>
      <c r="B7037">
        <v>988000</v>
      </c>
      <c r="C7037">
        <v>3356640</v>
      </c>
      <c r="D7037">
        <v>2236550</v>
      </c>
      <c r="E7037">
        <v>2502100</v>
      </c>
      <c r="F7037" s="4">
        <f t="shared" si="109"/>
        <v>2698430</v>
      </c>
    </row>
    <row r="7038" spans="1:6" x14ac:dyDescent="0.3">
      <c r="A7038" t="s">
        <v>7856</v>
      </c>
      <c r="B7038">
        <v>2388000</v>
      </c>
      <c r="C7038">
        <v>2095360</v>
      </c>
      <c r="D7038">
        <v>2018240</v>
      </c>
      <c r="E7038">
        <v>3375800</v>
      </c>
      <c r="F7038" s="4">
        <f t="shared" si="109"/>
        <v>2496466.6666666665</v>
      </c>
    </row>
    <row r="7039" spans="1:6" x14ac:dyDescent="0.3">
      <c r="A7039" t="s">
        <v>7857</v>
      </c>
      <c r="B7039">
        <v>3794790</v>
      </c>
      <c r="C7039">
        <v>3473000</v>
      </c>
      <c r="D7039">
        <v>3400820</v>
      </c>
      <c r="E7039">
        <v>5117390</v>
      </c>
      <c r="F7039" s="4">
        <f t="shared" si="109"/>
        <v>3997070</v>
      </c>
    </row>
    <row r="7040" spans="1:6" x14ac:dyDescent="0.3">
      <c r="A7040" t="s">
        <v>7858</v>
      </c>
      <c r="B7040">
        <v>1248870</v>
      </c>
      <c r="C7040">
        <v>0</v>
      </c>
      <c r="D7040">
        <v>0</v>
      </c>
      <c r="E7040">
        <v>0</v>
      </c>
      <c r="F7040" s="4">
        <f t="shared" si="109"/>
        <v>0</v>
      </c>
    </row>
    <row r="7041" spans="1:6" x14ac:dyDescent="0.3">
      <c r="A7041" t="s">
        <v>740</v>
      </c>
      <c r="B7041">
        <v>608300</v>
      </c>
      <c r="C7041">
        <v>469560</v>
      </c>
      <c r="D7041">
        <v>0</v>
      </c>
      <c r="E7041">
        <v>0</v>
      </c>
      <c r="F7041" s="4">
        <f t="shared" si="109"/>
        <v>156520</v>
      </c>
    </row>
    <row r="7042" spans="1:6" x14ac:dyDescent="0.3">
      <c r="A7042" t="s">
        <v>7859</v>
      </c>
      <c r="B7042">
        <v>1185500</v>
      </c>
      <c r="C7042">
        <v>1457820</v>
      </c>
      <c r="D7042">
        <v>1456550</v>
      </c>
      <c r="E7042">
        <v>1577940</v>
      </c>
      <c r="F7042" s="4">
        <f t="shared" si="109"/>
        <v>1497436.6666666667</v>
      </c>
    </row>
    <row r="7043" spans="1:6" x14ac:dyDescent="0.3">
      <c r="A7043" t="s">
        <v>7860</v>
      </c>
      <c r="B7043">
        <v>660660</v>
      </c>
      <c r="C7043">
        <v>569120</v>
      </c>
      <c r="D7043">
        <v>568540</v>
      </c>
      <c r="E7043">
        <v>0</v>
      </c>
      <c r="F7043" s="4">
        <f t="shared" ref="F7043:F7106" si="110">SUM(C7043:E7043)/3</f>
        <v>379220</v>
      </c>
    </row>
    <row r="7044" spans="1:6" x14ac:dyDescent="0.3">
      <c r="A7044" t="s">
        <v>7861</v>
      </c>
      <c r="B7044">
        <v>589680</v>
      </c>
      <c r="C7044">
        <v>841200</v>
      </c>
      <c r="D7044">
        <v>1215570</v>
      </c>
      <c r="E7044">
        <v>453280</v>
      </c>
      <c r="F7044" s="4">
        <f t="shared" si="110"/>
        <v>836683.33333333337</v>
      </c>
    </row>
    <row r="7045" spans="1:6" x14ac:dyDescent="0.3">
      <c r="A7045" t="s">
        <v>7862</v>
      </c>
      <c r="B7045">
        <v>2453200</v>
      </c>
      <c r="C7045">
        <v>0</v>
      </c>
      <c r="D7045">
        <v>2198700</v>
      </c>
      <c r="E7045">
        <v>2296990</v>
      </c>
      <c r="F7045" s="4">
        <f t="shared" si="110"/>
        <v>1498563.3333333333</v>
      </c>
    </row>
    <row r="7046" spans="1:6" x14ac:dyDescent="0.3">
      <c r="A7046" t="s">
        <v>7863</v>
      </c>
      <c r="B7046">
        <v>0</v>
      </c>
      <c r="C7046">
        <v>2028510</v>
      </c>
      <c r="D7046">
        <v>898170</v>
      </c>
      <c r="E7046">
        <v>2532630</v>
      </c>
      <c r="F7046" s="4">
        <f t="shared" si="110"/>
        <v>1819770</v>
      </c>
    </row>
    <row r="7047" spans="1:6" x14ac:dyDescent="0.3">
      <c r="A7047" t="s">
        <v>7864</v>
      </c>
      <c r="B7047">
        <v>2062840</v>
      </c>
      <c r="C7047">
        <v>2584120</v>
      </c>
      <c r="D7047">
        <v>2391320</v>
      </c>
      <c r="E7047">
        <v>2178480</v>
      </c>
      <c r="F7047" s="4">
        <f t="shared" si="110"/>
        <v>2384640</v>
      </c>
    </row>
    <row r="7048" spans="1:6" x14ac:dyDescent="0.3">
      <c r="A7048" t="s">
        <v>7865</v>
      </c>
      <c r="B7048">
        <v>397800</v>
      </c>
      <c r="C7048">
        <v>370000</v>
      </c>
      <c r="D7048">
        <v>198900</v>
      </c>
      <c r="E7048">
        <v>783800</v>
      </c>
      <c r="F7048" s="4">
        <f t="shared" si="110"/>
        <v>450900</v>
      </c>
    </row>
    <row r="7049" spans="1:6" x14ac:dyDescent="0.3">
      <c r="A7049" t="s">
        <v>184</v>
      </c>
      <c r="B7049">
        <v>6979690</v>
      </c>
      <c r="C7049">
        <v>3797640</v>
      </c>
      <c r="D7049">
        <v>6023710</v>
      </c>
      <c r="E7049">
        <v>6591880</v>
      </c>
      <c r="F7049" s="4">
        <f t="shared" si="110"/>
        <v>5471076.666666667</v>
      </c>
    </row>
    <row r="7050" spans="1:6" x14ac:dyDescent="0.3">
      <c r="A7050" t="s">
        <v>7866</v>
      </c>
      <c r="B7050">
        <v>2283770</v>
      </c>
      <c r="C7050">
        <v>2197590</v>
      </c>
      <c r="D7050">
        <v>2227560</v>
      </c>
      <c r="E7050">
        <v>2155110</v>
      </c>
      <c r="F7050" s="4">
        <f t="shared" si="110"/>
        <v>2193420</v>
      </c>
    </row>
    <row r="7051" spans="1:6" x14ac:dyDescent="0.3">
      <c r="A7051" t="s">
        <v>7867</v>
      </c>
      <c r="B7051">
        <v>370000</v>
      </c>
      <c r="C7051">
        <v>0</v>
      </c>
      <c r="D7051">
        <v>0</v>
      </c>
      <c r="E7051">
        <v>0</v>
      </c>
      <c r="F7051" s="4">
        <f t="shared" si="110"/>
        <v>0</v>
      </c>
    </row>
    <row r="7052" spans="1:6" x14ac:dyDescent="0.3">
      <c r="A7052" t="s">
        <v>7868</v>
      </c>
      <c r="B7052">
        <v>0</v>
      </c>
      <c r="C7052">
        <v>1047900</v>
      </c>
      <c r="D7052">
        <v>842160</v>
      </c>
      <c r="E7052">
        <v>1325700</v>
      </c>
      <c r="F7052" s="4">
        <f t="shared" si="110"/>
        <v>1071920</v>
      </c>
    </row>
    <row r="7053" spans="1:6" x14ac:dyDescent="0.3">
      <c r="A7053" t="s">
        <v>7869</v>
      </c>
      <c r="B7053">
        <v>0</v>
      </c>
      <c r="C7053">
        <v>1283980</v>
      </c>
      <c r="D7053">
        <v>1895780</v>
      </c>
      <c r="E7053">
        <v>714000</v>
      </c>
      <c r="F7053" s="4">
        <f t="shared" si="110"/>
        <v>1297920</v>
      </c>
    </row>
    <row r="7054" spans="1:6" x14ac:dyDescent="0.3">
      <c r="A7054" t="s">
        <v>7870</v>
      </c>
      <c r="B7054">
        <v>2835730</v>
      </c>
      <c r="C7054">
        <v>2393300</v>
      </c>
      <c r="D7054">
        <v>4785540</v>
      </c>
      <c r="E7054">
        <v>2290470</v>
      </c>
      <c r="F7054" s="4">
        <f t="shared" si="110"/>
        <v>3156436.6666666665</v>
      </c>
    </row>
    <row r="7055" spans="1:6" x14ac:dyDescent="0.3">
      <c r="A7055" t="s">
        <v>7871</v>
      </c>
      <c r="B7055">
        <v>0</v>
      </c>
      <c r="C7055">
        <v>2135540</v>
      </c>
      <c r="D7055">
        <v>2291200</v>
      </c>
      <c r="E7055">
        <v>2141800</v>
      </c>
      <c r="F7055" s="4">
        <f t="shared" si="110"/>
        <v>2189513.3333333335</v>
      </c>
    </row>
    <row r="7056" spans="1:6" x14ac:dyDescent="0.3">
      <c r="A7056" t="s">
        <v>7872</v>
      </c>
      <c r="B7056">
        <v>1752660</v>
      </c>
      <c r="C7056">
        <v>2496140</v>
      </c>
      <c r="D7056">
        <v>425880</v>
      </c>
      <c r="E7056">
        <v>764400</v>
      </c>
      <c r="F7056" s="4">
        <f t="shared" si="110"/>
        <v>1228806.6666666667</v>
      </c>
    </row>
    <row r="7057" spans="1:6" x14ac:dyDescent="0.3">
      <c r="A7057" t="s">
        <v>7873</v>
      </c>
      <c r="B7057">
        <v>4413040</v>
      </c>
      <c r="C7057">
        <v>5753460</v>
      </c>
      <c r="D7057">
        <v>706000</v>
      </c>
      <c r="E7057">
        <v>2477460</v>
      </c>
      <c r="F7057" s="4">
        <f t="shared" si="110"/>
        <v>2978973.3333333335</v>
      </c>
    </row>
    <row r="7058" spans="1:6" x14ac:dyDescent="0.3">
      <c r="A7058" t="s">
        <v>7874</v>
      </c>
      <c r="B7058">
        <v>2392390</v>
      </c>
      <c r="C7058">
        <v>2945040</v>
      </c>
      <c r="D7058">
        <v>4421690</v>
      </c>
      <c r="E7058">
        <v>6021940</v>
      </c>
      <c r="F7058" s="4">
        <f t="shared" si="110"/>
        <v>4462890</v>
      </c>
    </row>
    <row r="7059" spans="1:6" x14ac:dyDescent="0.3">
      <c r="A7059" t="s">
        <v>7875</v>
      </c>
      <c r="B7059">
        <v>0</v>
      </c>
      <c r="C7059">
        <v>1494760</v>
      </c>
      <c r="D7059">
        <v>1135500</v>
      </c>
      <c r="E7059">
        <v>0</v>
      </c>
      <c r="F7059" s="4">
        <f t="shared" si="110"/>
        <v>876753.33333333337</v>
      </c>
    </row>
    <row r="7060" spans="1:6" x14ac:dyDescent="0.3">
      <c r="A7060" t="s">
        <v>7876</v>
      </c>
      <c r="B7060">
        <v>5350250</v>
      </c>
      <c r="C7060">
        <v>6044130</v>
      </c>
      <c r="D7060">
        <v>7964320</v>
      </c>
      <c r="E7060">
        <v>2640470</v>
      </c>
      <c r="F7060" s="4">
        <f t="shared" si="110"/>
        <v>5549640</v>
      </c>
    </row>
    <row r="7061" spans="1:6" x14ac:dyDescent="0.3">
      <c r="A7061" t="s">
        <v>7877</v>
      </c>
      <c r="B7061">
        <v>2133040</v>
      </c>
      <c r="C7061">
        <v>2013840</v>
      </c>
      <c r="D7061">
        <v>2233140</v>
      </c>
      <c r="E7061">
        <v>3657290</v>
      </c>
      <c r="F7061" s="4">
        <f t="shared" si="110"/>
        <v>2634756.6666666665</v>
      </c>
    </row>
    <row r="7062" spans="1:6" x14ac:dyDescent="0.3">
      <c r="A7062" t="s">
        <v>7878</v>
      </c>
      <c r="B7062">
        <v>0</v>
      </c>
      <c r="C7062">
        <v>911820</v>
      </c>
      <c r="D7062">
        <v>391000</v>
      </c>
      <c r="E7062">
        <v>0</v>
      </c>
      <c r="F7062" s="4">
        <f t="shared" si="110"/>
        <v>434273.33333333331</v>
      </c>
    </row>
    <row r="7063" spans="1:6" x14ac:dyDescent="0.3">
      <c r="A7063" t="s">
        <v>7879</v>
      </c>
      <c r="B7063">
        <v>0</v>
      </c>
      <c r="C7063">
        <v>615160</v>
      </c>
      <c r="D7063">
        <v>403750</v>
      </c>
      <c r="E7063">
        <v>465010</v>
      </c>
      <c r="F7063" s="4">
        <f t="shared" si="110"/>
        <v>494640</v>
      </c>
    </row>
    <row r="7064" spans="1:6" x14ac:dyDescent="0.3">
      <c r="A7064" t="s">
        <v>7880</v>
      </c>
      <c r="B7064">
        <v>2561580</v>
      </c>
      <c r="C7064">
        <v>2467160</v>
      </c>
      <c r="D7064">
        <v>2489760</v>
      </c>
      <c r="E7064">
        <v>2269420</v>
      </c>
      <c r="F7064" s="4">
        <f t="shared" si="110"/>
        <v>2408780</v>
      </c>
    </row>
    <row r="7065" spans="1:6" x14ac:dyDescent="0.3">
      <c r="A7065" t="s">
        <v>7881</v>
      </c>
      <c r="B7065">
        <v>723460</v>
      </c>
      <c r="C7065">
        <v>0</v>
      </c>
      <c r="D7065">
        <v>627250</v>
      </c>
      <c r="E7065">
        <v>869960</v>
      </c>
      <c r="F7065" s="4">
        <f t="shared" si="110"/>
        <v>499070</v>
      </c>
    </row>
    <row r="7066" spans="1:6" x14ac:dyDescent="0.3">
      <c r="A7066" t="s">
        <v>7882</v>
      </c>
      <c r="B7066">
        <v>1244080</v>
      </c>
      <c r="C7066">
        <v>1137600</v>
      </c>
      <c r="D7066">
        <v>544720</v>
      </c>
      <c r="E7066">
        <v>807780</v>
      </c>
      <c r="F7066" s="4">
        <f t="shared" si="110"/>
        <v>830033.33333333337</v>
      </c>
    </row>
    <row r="7067" spans="1:6" x14ac:dyDescent="0.3">
      <c r="A7067" t="s">
        <v>7883</v>
      </c>
      <c r="B7067">
        <v>256000</v>
      </c>
      <c r="C7067">
        <v>672490</v>
      </c>
      <c r="D7067">
        <v>1149280</v>
      </c>
      <c r="E7067">
        <v>1909700</v>
      </c>
      <c r="F7067" s="4">
        <f t="shared" si="110"/>
        <v>1243823.3333333333</v>
      </c>
    </row>
    <row r="7068" spans="1:6" x14ac:dyDescent="0.3">
      <c r="A7068" t="s">
        <v>7884</v>
      </c>
      <c r="B7068">
        <v>5922880</v>
      </c>
      <c r="C7068">
        <v>3094000</v>
      </c>
      <c r="D7068">
        <v>8902620</v>
      </c>
      <c r="E7068">
        <v>273000</v>
      </c>
      <c r="F7068" s="4">
        <f t="shared" si="110"/>
        <v>4089873.3333333335</v>
      </c>
    </row>
    <row r="7069" spans="1:6" x14ac:dyDescent="0.3">
      <c r="A7069" t="s">
        <v>7885</v>
      </c>
      <c r="B7069">
        <v>2141200</v>
      </c>
      <c r="C7069">
        <v>3225760</v>
      </c>
      <c r="D7069">
        <v>454750</v>
      </c>
      <c r="E7069">
        <v>5823500</v>
      </c>
      <c r="F7069" s="4">
        <f t="shared" si="110"/>
        <v>3168003.3333333335</v>
      </c>
    </row>
    <row r="7070" spans="1:6" x14ac:dyDescent="0.3">
      <c r="A7070" t="s">
        <v>7886</v>
      </c>
      <c r="B7070">
        <v>2030050</v>
      </c>
      <c r="C7070">
        <v>0</v>
      </c>
      <c r="D7070">
        <v>563200</v>
      </c>
      <c r="E7070">
        <v>1854200</v>
      </c>
      <c r="F7070" s="4">
        <f t="shared" si="110"/>
        <v>805800</v>
      </c>
    </row>
    <row r="7071" spans="1:6" x14ac:dyDescent="0.3">
      <c r="A7071" t="s">
        <v>7887</v>
      </c>
      <c r="B7071">
        <v>0</v>
      </c>
      <c r="C7071">
        <v>655580</v>
      </c>
      <c r="D7071">
        <v>1098000</v>
      </c>
      <c r="E7071">
        <v>840840</v>
      </c>
      <c r="F7071" s="4">
        <f t="shared" si="110"/>
        <v>864806.66666666663</v>
      </c>
    </row>
    <row r="7072" spans="1:6" x14ac:dyDescent="0.3">
      <c r="A7072" t="s">
        <v>7888</v>
      </c>
      <c r="B7072">
        <v>411950</v>
      </c>
      <c r="C7072">
        <v>1346390</v>
      </c>
      <c r="D7072">
        <v>562680</v>
      </c>
      <c r="E7072">
        <v>0</v>
      </c>
      <c r="F7072" s="4">
        <f t="shared" si="110"/>
        <v>636356.66666666663</v>
      </c>
    </row>
    <row r="7073" spans="1:6" x14ac:dyDescent="0.3">
      <c r="A7073" t="s">
        <v>7889</v>
      </c>
      <c r="B7073">
        <v>1938300</v>
      </c>
      <c r="C7073">
        <v>1938300</v>
      </c>
      <c r="D7073">
        <v>2067520</v>
      </c>
      <c r="E7073">
        <v>3867500</v>
      </c>
      <c r="F7073" s="4">
        <f t="shared" si="110"/>
        <v>2624440</v>
      </c>
    </row>
    <row r="7074" spans="1:6" x14ac:dyDescent="0.3">
      <c r="A7074" t="s">
        <v>7890</v>
      </c>
      <c r="B7074">
        <v>296000</v>
      </c>
      <c r="C7074">
        <v>2479200</v>
      </c>
      <c r="D7074">
        <v>0</v>
      </c>
      <c r="E7074">
        <v>0</v>
      </c>
      <c r="F7074" s="4">
        <f t="shared" si="110"/>
        <v>826400</v>
      </c>
    </row>
    <row r="7075" spans="1:6" x14ac:dyDescent="0.3">
      <c r="A7075" t="s">
        <v>7891</v>
      </c>
      <c r="B7075">
        <v>516000</v>
      </c>
      <c r="C7075">
        <v>704340</v>
      </c>
      <c r="D7075">
        <v>953680</v>
      </c>
      <c r="E7075">
        <v>620600</v>
      </c>
      <c r="F7075" s="4">
        <f t="shared" si="110"/>
        <v>759540</v>
      </c>
    </row>
    <row r="7076" spans="1:6" x14ac:dyDescent="0.3">
      <c r="A7076" t="s">
        <v>7892</v>
      </c>
      <c r="B7076">
        <v>0</v>
      </c>
      <c r="C7076">
        <v>0</v>
      </c>
      <c r="D7076">
        <v>358000</v>
      </c>
      <c r="E7076">
        <v>0</v>
      </c>
      <c r="F7076" s="4">
        <f t="shared" si="110"/>
        <v>119333.33333333333</v>
      </c>
    </row>
    <row r="7077" spans="1:6" x14ac:dyDescent="0.3">
      <c r="A7077" t="s">
        <v>7893</v>
      </c>
      <c r="B7077">
        <v>0</v>
      </c>
      <c r="C7077">
        <v>313950</v>
      </c>
      <c r="D7077">
        <v>773120</v>
      </c>
      <c r="E7077">
        <v>984830</v>
      </c>
      <c r="F7077" s="4">
        <f t="shared" si="110"/>
        <v>690633.33333333337</v>
      </c>
    </row>
    <row r="7078" spans="1:6" x14ac:dyDescent="0.3">
      <c r="A7078" t="s">
        <v>7894</v>
      </c>
      <c r="B7078">
        <v>286650</v>
      </c>
      <c r="C7078">
        <v>448400</v>
      </c>
      <c r="D7078">
        <v>614250</v>
      </c>
      <c r="E7078">
        <v>0</v>
      </c>
      <c r="F7078" s="4">
        <f t="shared" si="110"/>
        <v>354216.66666666669</v>
      </c>
    </row>
    <row r="7079" spans="1:6" x14ac:dyDescent="0.3">
      <c r="A7079" t="s">
        <v>7895</v>
      </c>
      <c r="B7079">
        <v>304000</v>
      </c>
      <c r="C7079">
        <v>0</v>
      </c>
      <c r="D7079">
        <v>597800</v>
      </c>
      <c r="E7079">
        <v>394000</v>
      </c>
      <c r="F7079" s="4">
        <f t="shared" si="110"/>
        <v>330600</v>
      </c>
    </row>
    <row r="7080" spans="1:6" x14ac:dyDescent="0.3">
      <c r="A7080" t="s">
        <v>7896</v>
      </c>
      <c r="B7080">
        <v>0</v>
      </c>
      <c r="C7080">
        <v>950040</v>
      </c>
      <c r="D7080">
        <v>708080</v>
      </c>
      <c r="E7080">
        <v>0</v>
      </c>
      <c r="F7080" s="4">
        <f t="shared" si="110"/>
        <v>552706.66666666663</v>
      </c>
    </row>
    <row r="7081" spans="1:6" x14ac:dyDescent="0.3">
      <c r="A7081" t="s">
        <v>7897</v>
      </c>
      <c r="B7081">
        <v>305000</v>
      </c>
      <c r="C7081">
        <v>3989170</v>
      </c>
      <c r="D7081">
        <v>3519190</v>
      </c>
      <c r="E7081">
        <v>2957480</v>
      </c>
      <c r="F7081" s="4">
        <f t="shared" si="110"/>
        <v>3488613.3333333335</v>
      </c>
    </row>
    <row r="7082" spans="1:6" x14ac:dyDescent="0.3">
      <c r="A7082" t="s">
        <v>7898</v>
      </c>
      <c r="B7082">
        <v>2496000</v>
      </c>
      <c r="C7082">
        <v>0</v>
      </c>
      <c r="D7082">
        <v>281600</v>
      </c>
      <c r="E7082">
        <v>650000</v>
      </c>
      <c r="F7082" s="4">
        <f t="shared" si="110"/>
        <v>310533.33333333331</v>
      </c>
    </row>
    <row r="7083" spans="1:6" x14ac:dyDescent="0.3">
      <c r="A7083" t="s">
        <v>7899</v>
      </c>
      <c r="B7083">
        <v>0</v>
      </c>
      <c r="C7083">
        <v>0</v>
      </c>
      <c r="D7083">
        <v>2448810</v>
      </c>
      <c r="E7083">
        <v>243880</v>
      </c>
      <c r="F7083" s="4">
        <f t="shared" si="110"/>
        <v>897563.33333333337</v>
      </c>
    </row>
    <row r="7084" spans="1:6" x14ac:dyDescent="0.3">
      <c r="A7084" t="s">
        <v>7900</v>
      </c>
      <c r="B7084">
        <v>2295350</v>
      </c>
      <c r="C7084">
        <v>491400</v>
      </c>
      <c r="D7084">
        <v>869590</v>
      </c>
      <c r="E7084">
        <v>386000</v>
      </c>
      <c r="F7084" s="4">
        <f t="shared" si="110"/>
        <v>582330</v>
      </c>
    </row>
    <row r="7085" spans="1:6" x14ac:dyDescent="0.3">
      <c r="A7085" t="s">
        <v>7901</v>
      </c>
      <c r="B7085">
        <v>549640</v>
      </c>
      <c r="C7085">
        <v>1837150</v>
      </c>
      <c r="D7085">
        <v>0</v>
      </c>
      <c r="E7085">
        <v>0</v>
      </c>
      <c r="F7085" s="4">
        <f t="shared" si="110"/>
        <v>612383.33333333337</v>
      </c>
    </row>
    <row r="7086" spans="1:6" x14ac:dyDescent="0.3">
      <c r="A7086" t="s">
        <v>7902</v>
      </c>
      <c r="B7086">
        <v>1044000</v>
      </c>
      <c r="C7086">
        <v>370000</v>
      </c>
      <c r="D7086">
        <v>914000</v>
      </c>
      <c r="E7086">
        <v>1982400</v>
      </c>
      <c r="F7086" s="4">
        <f t="shared" si="110"/>
        <v>1088800</v>
      </c>
    </row>
    <row r="7087" spans="1:6" x14ac:dyDescent="0.3">
      <c r="A7087" t="s">
        <v>7903</v>
      </c>
      <c r="B7087">
        <v>160000</v>
      </c>
      <c r="C7087">
        <v>0</v>
      </c>
      <c r="D7087">
        <v>484000</v>
      </c>
      <c r="E7087">
        <v>256000</v>
      </c>
      <c r="F7087" s="4">
        <f t="shared" si="110"/>
        <v>246666.66666666666</v>
      </c>
    </row>
    <row r="7088" spans="1:6" x14ac:dyDescent="0.3">
      <c r="A7088" t="s">
        <v>7904</v>
      </c>
      <c r="B7088">
        <v>273000</v>
      </c>
      <c r="C7088">
        <v>397800</v>
      </c>
      <c r="D7088">
        <v>0</v>
      </c>
      <c r="E7088">
        <v>0</v>
      </c>
      <c r="F7088" s="4">
        <f t="shared" si="110"/>
        <v>132600</v>
      </c>
    </row>
    <row r="7089" spans="1:6" x14ac:dyDescent="0.3">
      <c r="A7089" t="s">
        <v>7905</v>
      </c>
      <c r="B7089">
        <v>315000</v>
      </c>
      <c r="C7089">
        <v>0</v>
      </c>
      <c r="D7089">
        <v>0</v>
      </c>
      <c r="E7089">
        <v>0</v>
      </c>
      <c r="F7089" s="4">
        <f t="shared" si="110"/>
        <v>0</v>
      </c>
    </row>
    <row r="7090" spans="1:6" x14ac:dyDescent="0.3">
      <c r="A7090" t="s">
        <v>7906</v>
      </c>
      <c r="B7090">
        <v>2711800</v>
      </c>
      <c r="C7090">
        <v>0</v>
      </c>
      <c r="D7090">
        <v>987700</v>
      </c>
      <c r="E7090">
        <v>500500</v>
      </c>
      <c r="F7090" s="4">
        <f t="shared" si="110"/>
        <v>496066.66666666669</v>
      </c>
    </row>
    <row r="7091" spans="1:6" x14ac:dyDescent="0.3">
      <c r="A7091" t="s">
        <v>7907</v>
      </c>
      <c r="B7091">
        <v>516880</v>
      </c>
      <c r="C7091">
        <v>0</v>
      </c>
      <c r="D7091">
        <v>2319200</v>
      </c>
      <c r="E7091">
        <v>1016050</v>
      </c>
      <c r="F7091" s="4">
        <f t="shared" si="110"/>
        <v>1111750</v>
      </c>
    </row>
    <row r="7092" spans="1:6" x14ac:dyDescent="0.3">
      <c r="A7092" t="s">
        <v>7908</v>
      </c>
      <c r="B7092">
        <v>476980</v>
      </c>
      <c r="C7092">
        <v>505050</v>
      </c>
      <c r="D7092">
        <v>0</v>
      </c>
      <c r="E7092">
        <v>2360040</v>
      </c>
      <c r="F7092" s="4">
        <f t="shared" si="110"/>
        <v>955030</v>
      </c>
    </row>
    <row r="7093" spans="1:6" x14ac:dyDescent="0.3">
      <c r="A7093" t="s">
        <v>7909</v>
      </c>
      <c r="B7093">
        <v>1652700</v>
      </c>
      <c r="C7093">
        <v>499590</v>
      </c>
      <c r="D7093">
        <v>593320</v>
      </c>
      <c r="E7093">
        <v>521430</v>
      </c>
      <c r="F7093" s="4">
        <f t="shared" si="110"/>
        <v>538113.33333333337</v>
      </c>
    </row>
    <row r="7094" spans="1:6" x14ac:dyDescent="0.3">
      <c r="A7094" t="s">
        <v>7910</v>
      </c>
      <c r="B7094">
        <v>0</v>
      </c>
      <c r="C7094">
        <v>0</v>
      </c>
      <c r="D7094">
        <v>1349530</v>
      </c>
      <c r="E7094">
        <v>1017300</v>
      </c>
      <c r="F7094" s="4">
        <f t="shared" si="110"/>
        <v>788943.33333333337</v>
      </c>
    </row>
    <row r="7095" spans="1:6" x14ac:dyDescent="0.3">
      <c r="A7095" t="s">
        <v>7911</v>
      </c>
      <c r="B7095">
        <v>473200</v>
      </c>
      <c r="C7095">
        <v>0</v>
      </c>
      <c r="D7095">
        <v>951240</v>
      </c>
      <c r="E7095">
        <v>294840</v>
      </c>
      <c r="F7095" s="4">
        <f t="shared" si="110"/>
        <v>415360</v>
      </c>
    </row>
    <row r="7096" spans="1:6" x14ac:dyDescent="0.3">
      <c r="A7096" t="s">
        <v>7912</v>
      </c>
      <c r="B7096">
        <v>0</v>
      </c>
      <c r="C7096">
        <v>978700</v>
      </c>
      <c r="D7096">
        <v>591500</v>
      </c>
      <c r="E7096">
        <v>633300</v>
      </c>
      <c r="F7096" s="4">
        <f t="shared" si="110"/>
        <v>734500</v>
      </c>
    </row>
    <row r="7097" spans="1:6" x14ac:dyDescent="0.3">
      <c r="A7097" t="s">
        <v>7913</v>
      </c>
      <c r="B7097">
        <v>2724540</v>
      </c>
      <c r="C7097">
        <v>4636450</v>
      </c>
      <c r="D7097">
        <v>6351800</v>
      </c>
      <c r="E7097">
        <v>0</v>
      </c>
      <c r="F7097" s="4">
        <f t="shared" si="110"/>
        <v>3662750</v>
      </c>
    </row>
    <row r="7098" spans="1:6" x14ac:dyDescent="0.3">
      <c r="A7098" t="s">
        <v>7914</v>
      </c>
      <c r="B7098">
        <v>2841819</v>
      </c>
      <c r="C7098">
        <v>2372939</v>
      </c>
      <c r="D7098">
        <v>2323770</v>
      </c>
      <c r="E7098">
        <v>3714500</v>
      </c>
      <c r="F7098" s="4">
        <f t="shared" si="110"/>
        <v>2803736.3333333335</v>
      </c>
    </row>
    <row r="7099" spans="1:6" x14ac:dyDescent="0.3">
      <c r="A7099" t="s">
        <v>7915</v>
      </c>
      <c r="B7099">
        <v>294680</v>
      </c>
      <c r="C7099">
        <v>670300</v>
      </c>
      <c r="D7099">
        <v>776160</v>
      </c>
      <c r="E7099">
        <v>0</v>
      </c>
      <c r="F7099" s="4">
        <f t="shared" si="110"/>
        <v>482153.33333333331</v>
      </c>
    </row>
    <row r="7100" spans="1:6" x14ac:dyDescent="0.3">
      <c r="A7100" t="s">
        <v>7916</v>
      </c>
      <c r="B7100">
        <v>1084720</v>
      </c>
      <c r="C7100">
        <v>2204930</v>
      </c>
      <c r="D7100">
        <v>2460960</v>
      </c>
      <c r="E7100">
        <v>2137590</v>
      </c>
      <c r="F7100" s="4">
        <f t="shared" si="110"/>
        <v>2267826.6666666665</v>
      </c>
    </row>
    <row r="7101" spans="1:6" x14ac:dyDescent="0.3">
      <c r="A7101" t="s">
        <v>7917</v>
      </c>
      <c r="B7101">
        <v>0</v>
      </c>
      <c r="C7101">
        <v>0</v>
      </c>
      <c r="D7101">
        <v>720300</v>
      </c>
      <c r="E7101">
        <v>0</v>
      </c>
      <c r="F7101" s="4">
        <f t="shared" si="110"/>
        <v>240100</v>
      </c>
    </row>
    <row r="7102" spans="1:6" x14ac:dyDescent="0.3">
      <c r="A7102" t="s">
        <v>7918</v>
      </c>
      <c r="B7102">
        <v>5405340</v>
      </c>
      <c r="C7102">
        <v>12284710</v>
      </c>
      <c r="D7102">
        <v>8784520</v>
      </c>
      <c r="E7102">
        <v>1935570</v>
      </c>
      <c r="F7102" s="4">
        <f t="shared" si="110"/>
        <v>7668266.666666667</v>
      </c>
    </row>
    <row r="7103" spans="1:6" x14ac:dyDescent="0.3">
      <c r="A7103" t="s">
        <v>7919</v>
      </c>
      <c r="B7103">
        <v>0</v>
      </c>
      <c r="C7103">
        <v>558740</v>
      </c>
      <c r="D7103">
        <v>1257620</v>
      </c>
      <c r="E7103">
        <v>551460</v>
      </c>
      <c r="F7103" s="4">
        <f t="shared" si="110"/>
        <v>789273.33333333337</v>
      </c>
    </row>
    <row r="7104" spans="1:6" x14ac:dyDescent="0.3">
      <c r="A7104" t="s">
        <v>7920</v>
      </c>
      <c r="B7104">
        <v>256000</v>
      </c>
      <c r="C7104">
        <v>647200</v>
      </c>
      <c r="D7104">
        <v>1192830</v>
      </c>
      <c r="E7104">
        <v>836560</v>
      </c>
      <c r="F7104" s="4">
        <f t="shared" si="110"/>
        <v>892196.66666666663</v>
      </c>
    </row>
    <row r="7105" spans="1:6" x14ac:dyDescent="0.3">
      <c r="A7105" t="s">
        <v>7921</v>
      </c>
      <c r="B7105">
        <v>0</v>
      </c>
      <c r="C7105">
        <v>581780</v>
      </c>
      <c r="D7105">
        <v>0</v>
      </c>
      <c r="E7105">
        <v>1883650</v>
      </c>
      <c r="F7105" s="4">
        <f t="shared" si="110"/>
        <v>821810</v>
      </c>
    </row>
    <row r="7106" spans="1:6" x14ac:dyDescent="0.3">
      <c r="A7106" t="s">
        <v>7922</v>
      </c>
      <c r="B7106">
        <v>900000</v>
      </c>
      <c r="C7106">
        <v>0</v>
      </c>
      <c r="D7106">
        <v>1203500</v>
      </c>
      <c r="E7106">
        <v>0</v>
      </c>
      <c r="F7106" s="4">
        <f t="shared" si="110"/>
        <v>401166.66666666669</v>
      </c>
    </row>
    <row r="7107" spans="1:6" x14ac:dyDescent="0.3">
      <c r="A7107" t="s">
        <v>7923</v>
      </c>
      <c r="B7107">
        <v>921460</v>
      </c>
      <c r="C7107">
        <v>1026480</v>
      </c>
      <c r="D7107">
        <v>471540</v>
      </c>
      <c r="E7107">
        <v>1154790</v>
      </c>
      <c r="F7107" s="4">
        <f t="shared" ref="F7107:F7170" si="111">SUM(C7107:E7107)/3</f>
        <v>884270</v>
      </c>
    </row>
    <row r="7108" spans="1:6" x14ac:dyDescent="0.3">
      <c r="A7108" t="s">
        <v>7924</v>
      </c>
      <c r="B7108">
        <v>0</v>
      </c>
      <c r="C7108">
        <v>0</v>
      </c>
      <c r="D7108">
        <v>2098720</v>
      </c>
      <c r="E7108">
        <v>2006640</v>
      </c>
      <c r="F7108" s="4">
        <f t="shared" si="111"/>
        <v>1368453.3333333333</v>
      </c>
    </row>
    <row r="7109" spans="1:6" x14ac:dyDescent="0.3">
      <c r="A7109" t="s">
        <v>7925</v>
      </c>
      <c r="B7109">
        <v>2155960</v>
      </c>
      <c r="C7109">
        <v>925000</v>
      </c>
      <c r="D7109">
        <v>3398240</v>
      </c>
      <c r="E7109">
        <v>2158800</v>
      </c>
      <c r="F7109" s="4">
        <f t="shared" si="111"/>
        <v>2160680</v>
      </c>
    </row>
    <row r="7110" spans="1:6" x14ac:dyDescent="0.3">
      <c r="A7110" t="s">
        <v>7926</v>
      </c>
      <c r="B7110">
        <v>3170000</v>
      </c>
      <c r="C7110">
        <v>5778500</v>
      </c>
      <c r="D7110">
        <v>7335850</v>
      </c>
      <c r="E7110">
        <v>10689700</v>
      </c>
      <c r="F7110" s="4">
        <f t="shared" si="111"/>
        <v>7934683.333333333</v>
      </c>
    </row>
    <row r="7111" spans="1:6" x14ac:dyDescent="0.3">
      <c r="A7111" t="s">
        <v>7927</v>
      </c>
      <c r="B7111">
        <v>0</v>
      </c>
      <c r="C7111">
        <v>0</v>
      </c>
      <c r="D7111">
        <v>1530500</v>
      </c>
      <c r="E7111">
        <v>4658590</v>
      </c>
      <c r="F7111" s="4">
        <f t="shared" si="111"/>
        <v>2063030</v>
      </c>
    </row>
    <row r="7112" spans="1:6" x14ac:dyDescent="0.3">
      <c r="A7112" t="s">
        <v>7928</v>
      </c>
      <c r="B7112">
        <v>0</v>
      </c>
      <c r="C7112">
        <v>555550</v>
      </c>
      <c r="D7112">
        <v>518700</v>
      </c>
      <c r="E7112">
        <v>0</v>
      </c>
      <c r="F7112" s="4">
        <f t="shared" si="111"/>
        <v>358083.33333333331</v>
      </c>
    </row>
    <row r="7113" spans="1:6" x14ac:dyDescent="0.3">
      <c r="A7113" t="s">
        <v>7929</v>
      </c>
      <c r="B7113">
        <v>4109800</v>
      </c>
      <c r="C7113">
        <v>1769180</v>
      </c>
      <c r="D7113">
        <v>1073800</v>
      </c>
      <c r="E7113">
        <v>1045590</v>
      </c>
      <c r="F7113" s="4">
        <f t="shared" si="111"/>
        <v>1296190</v>
      </c>
    </row>
    <row r="7114" spans="1:6" x14ac:dyDescent="0.3">
      <c r="A7114" t="s">
        <v>7930</v>
      </c>
      <c r="B7114">
        <v>0</v>
      </c>
      <c r="C7114">
        <v>2779500</v>
      </c>
      <c r="D7114">
        <v>0</v>
      </c>
      <c r="E7114">
        <v>2689420</v>
      </c>
      <c r="F7114" s="4">
        <f t="shared" si="111"/>
        <v>1822973.3333333333</v>
      </c>
    </row>
    <row r="7115" spans="1:6" x14ac:dyDescent="0.3">
      <c r="A7115" t="s">
        <v>7931</v>
      </c>
      <c r="B7115">
        <v>0</v>
      </c>
      <c r="C7115">
        <v>0</v>
      </c>
      <c r="D7115">
        <v>751480</v>
      </c>
      <c r="E7115">
        <v>357000</v>
      </c>
      <c r="F7115" s="4">
        <f t="shared" si="111"/>
        <v>369493.33333333331</v>
      </c>
    </row>
    <row r="7116" spans="1:6" x14ac:dyDescent="0.3">
      <c r="A7116" t="s">
        <v>7932</v>
      </c>
      <c r="B7116">
        <v>1384400</v>
      </c>
      <c r="C7116">
        <v>149400</v>
      </c>
      <c r="D7116">
        <v>1480000</v>
      </c>
      <c r="E7116">
        <v>811600</v>
      </c>
      <c r="F7116" s="4">
        <f t="shared" si="111"/>
        <v>813666.66666666663</v>
      </c>
    </row>
    <row r="7117" spans="1:6" x14ac:dyDescent="0.3">
      <c r="A7117" t="s">
        <v>7933</v>
      </c>
      <c r="B7117">
        <v>0</v>
      </c>
      <c r="C7117">
        <v>0</v>
      </c>
      <c r="D7117">
        <v>234600</v>
      </c>
      <c r="E7117">
        <v>0</v>
      </c>
      <c r="F7117" s="4">
        <f t="shared" si="111"/>
        <v>78200</v>
      </c>
    </row>
    <row r="7118" spans="1:6" x14ac:dyDescent="0.3">
      <c r="A7118" t="s">
        <v>7934</v>
      </c>
      <c r="B7118">
        <v>1214990</v>
      </c>
      <c r="C7118">
        <v>2093000</v>
      </c>
      <c r="D7118">
        <v>3690200</v>
      </c>
      <c r="E7118">
        <v>359450</v>
      </c>
      <c r="F7118" s="4">
        <f t="shared" si="111"/>
        <v>2047550</v>
      </c>
    </row>
    <row r="7119" spans="1:6" x14ac:dyDescent="0.3">
      <c r="A7119" t="s">
        <v>7935</v>
      </c>
      <c r="B7119">
        <v>866320</v>
      </c>
      <c r="C7119">
        <v>0</v>
      </c>
      <c r="D7119">
        <v>0</v>
      </c>
      <c r="E7119">
        <v>0</v>
      </c>
      <c r="F7119" s="4">
        <f t="shared" si="111"/>
        <v>0</v>
      </c>
    </row>
    <row r="7120" spans="1:6" x14ac:dyDescent="0.3">
      <c r="A7120" t="s">
        <v>7936</v>
      </c>
      <c r="B7120">
        <v>1103460</v>
      </c>
      <c r="C7120">
        <v>813540</v>
      </c>
      <c r="D7120">
        <v>0</v>
      </c>
      <c r="E7120">
        <v>0</v>
      </c>
      <c r="F7120" s="4">
        <f t="shared" si="111"/>
        <v>271180</v>
      </c>
    </row>
    <row r="7121" spans="1:6" x14ac:dyDescent="0.3">
      <c r="A7121" t="s">
        <v>7937</v>
      </c>
      <c r="B7121">
        <v>0</v>
      </c>
      <c r="C7121">
        <v>1850000</v>
      </c>
      <c r="D7121">
        <v>1850000</v>
      </c>
      <c r="E7121">
        <v>740000</v>
      </c>
      <c r="F7121" s="4">
        <f t="shared" si="111"/>
        <v>1480000</v>
      </c>
    </row>
    <row r="7122" spans="1:6" x14ac:dyDescent="0.3">
      <c r="A7122" t="s">
        <v>7938</v>
      </c>
      <c r="B7122">
        <v>1197560</v>
      </c>
      <c r="C7122">
        <v>0</v>
      </c>
      <c r="D7122">
        <v>1379560</v>
      </c>
      <c r="E7122">
        <v>1039320</v>
      </c>
      <c r="F7122" s="4">
        <f t="shared" si="111"/>
        <v>806293.33333333337</v>
      </c>
    </row>
    <row r="7123" spans="1:6" x14ac:dyDescent="0.3">
      <c r="A7123" t="s">
        <v>7939</v>
      </c>
      <c r="B7123">
        <v>5062970</v>
      </c>
      <c r="C7123">
        <v>8752000</v>
      </c>
      <c r="D7123">
        <v>6758400</v>
      </c>
      <c r="E7123">
        <v>6232280</v>
      </c>
      <c r="F7123" s="4">
        <f t="shared" si="111"/>
        <v>7247560</v>
      </c>
    </row>
    <row r="7124" spans="1:6" x14ac:dyDescent="0.3">
      <c r="A7124" t="s">
        <v>7940</v>
      </c>
      <c r="B7124">
        <v>381440</v>
      </c>
      <c r="C7124">
        <v>0</v>
      </c>
      <c r="D7124">
        <v>1666000</v>
      </c>
      <c r="E7124">
        <v>450560</v>
      </c>
      <c r="F7124" s="4">
        <f t="shared" si="111"/>
        <v>705520</v>
      </c>
    </row>
    <row r="7125" spans="1:6" x14ac:dyDescent="0.3">
      <c r="A7125" t="s">
        <v>7941</v>
      </c>
      <c r="B7125">
        <v>0</v>
      </c>
      <c r="C7125">
        <v>6044880</v>
      </c>
      <c r="D7125">
        <v>6029760</v>
      </c>
      <c r="E7125">
        <v>2016560</v>
      </c>
      <c r="F7125" s="4">
        <f t="shared" si="111"/>
        <v>4697066.666666667</v>
      </c>
    </row>
    <row r="7126" spans="1:6" x14ac:dyDescent="0.3">
      <c r="A7126" t="s">
        <v>7942</v>
      </c>
      <c r="B7126">
        <v>602420</v>
      </c>
      <c r="C7126">
        <v>387660</v>
      </c>
      <c r="D7126">
        <v>1111110</v>
      </c>
      <c r="E7126">
        <v>1358560</v>
      </c>
      <c r="F7126" s="4">
        <f t="shared" si="111"/>
        <v>952443.33333333337</v>
      </c>
    </row>
    <row r="7127" spans="1:6" x14ac:dyDescent="0.3">
      <c r="A7127" t="s">
        <v>7943</v>
      </c>
      <c r="B7127">
        <v>609400</v>
      </c>
      <c r="C7127">
        <v>1358370</v>
      </c>
      <c r="D7127">
        <v>1099719</v>
      </c>
      <c r="E7127">
        <v>449900</v>
      </c>
      <c r="F7127" s="4">
        <f t="shared" si="111"/>
        <v>969329.66666666663</v>
      </c>
    </row>
    <row r="7128" spans="1:6" x14ac:dyDescent="0.3">
      <c r="A7128" t="s">
        <v>7944</v>
      </c>
      <c r="B7128">
        <v>2319590</v>
      </c>
      <c r="C7128">
        <v>1652330</v>
      </c>
      <c r="D7128">
        <v>202500</v>
      </c>
      <c r="E7128">
        <v>2665260</v>
      </c>
      <c r="F7128" s="4">
        <f t="shared" si="111"/>
        <v>1506696.6666666667</v>
      </c>
    </row>
    <row r="7129" spans="1:6" x14ac:dyDescent="0.3">
      <c r="A7129" t="s">
        <v>7945</v>
      </c>
      <c r="B7129">
        <v>0</v>
      </c>
      <c r="C7129">
        <v>223860</v>
      </c>
      <c r="D7129">
        <v>0</v>
      </c>
      <c r="E7129">
        <v>0</v>
      </c>
      <c r="F7129" s="4">
        <f t="shared" si="111"/>
        <v>74620</v>
      </c>
    </row>
    <row r="7130" spans="1:6" x14ac:dyDescent="0.3">
      <c r="A7130" t="s">
        <v>7946</v>
      </c>
      <c r="B7130">
        <v>0</v>
      </c>
      <c r="C7130">
        <v>1221200</v>
      </c>
      <c r="D7130">
        <v>3841200</v>
      </c>
      <c r="E7130">
        <v>4375300</v>
      </c>
      <c r="F7130" s="4">
        <f t="shared" si="111"/>
        <v>3145900</v>
      </c>
    </row>
    <row r="7131" spans="1:6" x14ac:dyDescent="0.3">
      <c r="A7131" t="s">
        <v>193</v>
      </c>
      <c r="B7131">
        <v>632800</v>
      </c>
      <c r="C7131">
        <v>775320</v>
      </c>
      <c r="D7131">
        <v>3930220</v>
      </c>
      <c r="E7131">
        <v>2537790</v>
      </c>
      <c r="F7131" s="4">
        <f t="shared" si="111"/>
        <v>2414443.3333333335</v>
      </c>
    </row>
    <row r="7132" spans="1:6" x14ac:dyDescent="0.3">
      <c r="A7132" t="s">
        <v>7947</v>
      </c>
      <c r="B7132">
        <v>382200</v>
      </c>
      <c r="C7132">
        <v>1674560</v>
      </c>
      <c r="D7132">
        <v>0</v>
      </c>
      <c r="E7132">
        <v>0</v>
      </c>
      <c r="F7132" s="4">
        <f t="shared" si="111"/>
        <v>558186.66666666663</v>
      </c>
    </row>
    <row r="7133" spans="1:6" x14ac:dyDescent="0.3">
      <c r="A7133" t="s">
        <v>7948</v>
      </c>
      <c r="B7133">
        <v>12021180</v>
      </c>
      <c r="C7133">
        <v>7999050</v>
      </c>
      <c r="D7133">
        <v>3700000</v>
      </c>
      <c r="E7133">
        <v>9261850</v>
      </c>
      <c r="F7133" s="4">
        <f t="shared" si="111"/>
        <v>6986966.666666667</v>
      </c>
    </row>
    <row r="7134" spans="1:6" x14ac:dyDescent="0.3">
      <c r="A7134" t="s">
        <v>7949</v>
      </c>
      <c r="B7134">
        <v>2112610</v>
      </c>
      <c r="C7134">
        <v>2100990</v>
      </c>
      <c r="D7134">
        <v>2021800</v>
      </c>
      <c r="E7134">
        <v>2137110</v>
      </c>
      <c r="F7134" s="4">
        <f t="shared" si="111"/>
        <v>2086633.3333333333</v>
      </c>
    </row>
    <row r="7135" spans="1:6" x14ac:dyDescent="0.3">
      <c r="A7135" t="s">
        <v>7950</v>
      </c>
      <c r="B7135">
        <v>0</v>
      </c>
      <c r="C7135">
        <v>0</v>
      </c>
      <c r="D7135">
        <v>351000</v>
      </c>
      <c r="E7135">
        <v>951000</v>
      </c>
      <c r="F7135" s="4">
        <f t="shared" si="111"/>
        <v>434000</v>
      </c>
    </row>
    <row r="7136" spans="1:6" x14ac:dyDescent="0.3">
      <c r="A7136" t="s">
        <v>7951</v>
      </c>
      <c r="B7136">
        <v>1223320</v>
      </c>
      <c r="C7136">
        <v>544000</v>
      </c>
      <c r="D7136">
        <v>355620</v>
      </c>
      <c r="E7136">
        <v>1122500</v>
      </c>
      <c r="F7136" s="4">
        <f t="shared" si="111"/>
        <v>674040</v>
      </c>
    </row>
    <row r="7137" spans="1:6" x14ac:dyDescent="0.3">
      <c r="A7137" t="s">
        <v>7952</v>
      </c>
      <c r="B7137">
        <v>699660</v>
      </c>
      <c r="C7137">
        <v>1480000</v>
      </c>
      <c r="D7137">
        <v>0</v>
      </c>
      <c r="E7137">
        <v>2046400</v>
      </c>
      <c r="F7137" s="4">
        <f t="shared" si="111"/>
        <v>1175466.6666666667</v>
      </c>
    </row>
    <row r="7138" spans="1:6" x14ac:dyDescent="0.3">
      <c r="A7138" t="s">
        <v>7953</v>
      </c>
      <c r="B7138">
        <v>626000</v>
      </c>
      <c r="C7138">
        <v>2451120</v>
      </c>
      <c r="D7138">
        <v>2039000</v>
      </c>
      <c r="E7138">
        <v>2262000</v>
      </c>
      <c r="F7138" s="4">
        <f t="shared" si="111"/>
        <v>2250706.6666666665</v>
      </c>
    </row>
    <row r="7139" spans="1:6" x14ac:dyDescent="0.3">
      <c r="A7139" t="s">
        <v>7954</v>
      </c>
      <c r="B7139">
        <v>1720750</v>
      </c>
      <c r="C7139">
        <v>0</v>
      </c>
      <c r="D7139">
        <v>1332400</v>
      </c>
      <c r="E7139">
        <v>1748560</v>
      </c>
      <c r="F7139" s="4">
        <f t="shared" si="111"/>
        <v>1026986.6666666666</v>
      </c>
    </row>
    <row r="7140" spans="1:6" x14ac:dyDescent="0.3">
      <c r="A7140" t="s">
        <v>7955</v>
      </c>
      <c r="B7140">
        <v>1365000</v>
      </c>
      <c r="C7140">
        <v>0</v>
      </c>
      <c r="D7140">
        <v>2882880</v>
      </c>
      <c r="E7140">
        <v>0</v>
      </c>
      <c r="F7140" s="4">
        <f t="shared" si="111"/>
        <v>960960</v>
      </c>
    </row>
    <row r="7141" spans="1:6" x14ac:dyDescent="0.3">
      <c r="A7141" t="s">
        <v>7956</v>
      </c>
      <c r="B7141">
        <v>2215950</v>
      </c>
      <c r="C7141">
        <v>2337180</v>
      </c>
      <c r="D7141">
        <v>3502500</v>
      </c>
      <c r="E7141">
        <v>7299360</v>
      </c>
      <c r="F7141" s="4">
        <f t="shared" si="111"/>
        <v>4379680</v>
      </c>
    </row>
    <row r="7142" spans="1:6" x14ac:dyDescent="0.3">
      <c r="A7142" t="s">
        <v>7957</v>
      </c>
      <c r="B7142">
        <v>562380</v>
      </c>
      <c r="C7142">
        <v>741650</v>
      </c>
      <c r="D7142">
        <v>0</v>
      </c>
      <c r="E7142">
        <v>1192800</v>
      </c>
      <c r="F7142" s="4">
        <f t="shared" si="111"/>
        <v>644816.66666666663</v>
      </c>
    </row>
    <row r="7143" spans="1:6" x14ac:dyDescent="0.3">
      <c r="A7143" t="s">
        <v>7958</v>
      </c>
      <c r="B7143">
        <v>0</v>
      </c>
      <c r="C7143">
        <v>0</v>
      </c>
      <c r="D7143">
        <v>820000</v>
      </c>
      <c r="E7143">
        <v>2511600</v>
      </c>
      <c r="F7143" s="4">
        <f t="shared" si="111"/>
        <v>1110533.3333333333</v>
      </c>
    </row>
    <row r="7144" spans="1:6" x14ac:dyDescent="0.3">
      <c r="A7144" t="s">
        <v>7959</v>
      </c>
      <c r="B7144">
        <v>638660</v>
      </c>
      <c r="C7144">
        <v>1711200</v>
      </c>
      <c r="D7144">
        <v>1755850</v>
      </c>
      <c r="E7144">
        <v>0</v>
      </c>
      <c r="F7144" s="4">
        <f t="shared" si="111"/>
        <v>1155683.3333333333</v>
      </c>
    </row>
    <row r="7145" spans="1:6" x14ac:dyDescent="0.3">
      <c r="A7145" t="s">
        <v>7960</v>
      </c>
      <c r="B7145">
        <v>288000</v>
      </c>
      <c r="C7145">
        <v>0</v>
      </c>
      <c r="D7145">
        <v>0</v>
      </c>
      <c r="E7145">
        <v>809460</v>
      </c>
      <c r="F7145" s="4">
        <f t="shared" si="111"/>
        <v>269820</v>
      </c>
    </row>
    <row r="7146" spans="1:6" x14ac:dyDescent="0.3">
      <c r="A7146" t="s">
        <v>7961</v>
      </c>
      <c r="B7146">
        <v>22833350</v>
      </c>
      <c r="C7146">
        <v>27903860</v>
      </c>
      <c r="D7146">
        <v>9253790</v>
      </c>
      <c r="E7146">
        <v>0</v>
      </c>
      <c r="F7146" s="4">
        <f t="shared" si="111"/>
        <v>12385883.333333334</v>
      </c>
    </row>
    <row r="7147" spans="1:6" x14ac:dyDescent="0.3">
      <c r="A7147" t="s">
        <v>445</v>
      </c>
      <c r="B7147">
        <v>813540</v>
      </c>
      <c r="C7147">
        <v>1686230</v>
      </c>
      <c r="D7147">
        <v>2074800</v>
      </c>
      <c r="E7147">
        <v>2763300</v>
      </c>
      <c r="F7147" s="4">
        <f t="shared" si="111"/>
        <v>2174776.6666666665</v>
      </c>
    </row>
    <row r="7148" spans="1:6" x14ac:dyDescent="0.3">
      <c r="A7148" t="s">
        <v>7962</v>
      </c>
      <c r="B7148">
        <v>160000</v>
      </c>
      <c r="C7148">
        <v>411950</v>
      </c>
      <c r="D7148">
        <v>586040</v>
      </c>
      <c r="E7148">
        <v>845750</v>
      </c>
      <c r="F7148" s="4">
        <f t="shared" si="111"/>
        <v>614580</v>
      </c>
    </row>
    <row r="7149" spans="1:6" x14ac:dyDescent="0.3">
      <c r="A7149" t="s">
        <v>7963</v>
      </c>
      <c r="B7149">
        <v>5307700</v>
      </c>
      <c r="C7149">
        <v>6789700</v>
      </c>
      <c r="D7149">
        <v>5855300</v>
      </c>
      <c r="E7149">
        <v>11167950</v>
      </c>
      <c r="F7149" s="4">
        <f t="shared" si="111"/>
        <v>7937650</v>
      </c>
    </row>
    <row r="7150" spans="1:6" x14ac:dyDescent="0.3">
      <c r="A7150" t="s">
        <v>7964</v>
      </c>
      <c r="B7150">
        <v>2203560</v>
      </c>
      <c r="C7150">
        <v>2520810</v>
      </c>
      <c r="D7150">
        <v>3725760</v>
      </c>
      <c r="E7150">
        <v>3141320</v>
      </c>
      <c r="F7150" s="4">
        <f t="shared" si="111"/>
        <v>3129296.6666666665</v>
      </c>
    </row>
    <row r="7151" spans="1:6" x14ac:dyDescent="0.3">
      <c r="A7151" t="s">
        <v>7965</v>
      </c>
      <c r="B7151">
        <v>2143240</v>
      </c>
      <c r="C7151">
        <v>2009890</v>
      </c>
      <c r="D7151">
        <v>0</v>
      </c>
      <c r="E7151">
        <v>2094090</v>
      </c>
      <c r="F7151" s="4">
        <f t="shared" si="111"/>
        <v>1367993.3333333333</v>
      </c>
    </row>
    <row r="7152" spans="1:6" x14ac:dyDescent="0.3">
      <c r="A7152" t="s">
        <v>7966</v>
      </c>
      <c r="B7152">
        <v>2530440</v>
      </c>
      <c r="C7152">
        <v>2474500</v>
      </c>
      <c r="D7152">
        <v>14446810</v>
      </c>
      <c r="E7152">
        <v>7085500</v>
      </c>
      <c r="F7152" s="4">
        <f t="shared" si="111"/>
        <v>8002270</v>
      </c>
    </row>
    <row r="7153" spans="1:6" x14ac:dyDescent="0.3">
      <c r="A7153" t="s">
        <v>7967</v>
      </c>
      <c r="B7153">
        <v>3480320</v>
      </c>
      <c r="C7153">
        <v>2187460</v>
      </c>
      <c r="D7153">
        <v>3637710</v>
      </c>
      <c r="E7153">
        <v>1028300</v>
      </c>
      <c r="F7153" s="4">
        <f t="shared" si="111"/>
        <v>2284490</v>
      </c>
    </row>
    <row r="7154" spans="1:6" x14ac:dyDescent="0.3">
      <c r="A7154" t="s">
        <v>7968</v>
      </c>
      <c r="B7154">
        <v>0</v>
      </c>
      <c r="C7154">
        <v>735420</v>
      </c>
      <c r="D7154">
        <v>429800</v>
      </c>
      <c r="E7154">
        <v>180800</v>
      </c>
      <c r="F7154" s="4">
        <f t="shared" si="111"/>
        <v>448673.33333333331</v>
      </c>
    </row>
    <row r="7155" spans="1:6" x14ac:dyDescent="0.3">
      <c r="A7155" t="s">
        <v>7969</v>
      </c>
      <c r="B7155">
        <v>3044500</v>
      </c>
      <c r="C7155">
        <v>4312000</v>
      </c>
      <c r="D7155">
        <v>7987560</v>
      </c>
      <c r="E7155">
        <v>8680900</v>
      </c>
      <c r="F7155" s="4">
        <f t="shared" si="111"/>
        <v>6993486.666666667</v>
      </c>
    </row>
    <row r="7156" spans="1:6" x14ac:dyDescent="0.3">
      <c r="A7156" t="s">
        <v>7970</v>
      </c>
      <c r="B7156">
        <v>278000</v>
      </c>
      <c r="C7156">
        <v>478000</v>
      </c>
      <c r="D7156">
        <v>0</v>
      </c>
      <c r="E7156">
        <v>1088360</v>
      </c>
      <c r="F7156" s="4">
        <f t="shared" si="111"/>
        <v>522120</v>
      </c>
    </row>
    <row r="7157" spans="1:6" x14ac:dyDescent="0.3">
      <c r="A7157" t="s">
        <v>7971</v>
      </c>
      <c r="B7157">
        <v>2019460</v>
      </c>
      <c r="C7157">
        <v>481160</v>
      </c>
      <c r="D7157">
        <v>1453690</v>
      </c>
      <c r="E7157">
        <v>2678420</v>
      </c>
      <c r="F7157" s="4">
        <f t="shared" si="111"/>
        <v>1537756.6666666667</v>
      </c>
    </row>
    <row r="7158" spans="1:6" x14ac:dyDescent="0.3">
      <c r="A7158" t="s">
        <v>7972</v>
      </c>
      <c r="B7158">
        <v>0</v>
      </c>
      <c r="C7158">
        <v>0</v>
      </c>
      <c r="D7158">
        <v>0</v>
      </c>
      <c r="E7158">
        <v>0</v>
      </c>
      <c r="F7158" s="4">
        <f t="shared" si="111"/>
        <v>0</v>
      </c>
    </row>
    <row r="7159" spans="1:6" x14ac:dyDescent="0.3">
      <c r="A7159" t="s">
        <v>7973</v>
      </c>
      <c r="B7159">
        <v>0</v>
      </c>
      <c r="C7159">
        <v>0</v>
      </c>
      <c r="D7159">
        <v>234600</v>
      </c>
      <c r="E7159">
        <v>0</v>
      </c>
      <c r="F7159" s="4">
        <f t="shared" si="111"/>
        <v>78200</v>
      </c>
    </row>
    <row r="7160" spans="1:6" x14ac:dyDescent="0.3">
      <c r="A7160" t="s">
        <v>7974</v>
      </c>
      <c r="B7160">
        <v>0</v>
      </c>
      <c r="C7160">
        <v>1880200</v>
      </c>
      <c r="D7160">
        <v>572390</v>
      </c>
      <c r="E7160">
        <v>0</v>
      </c>
      <c r="F7160" s="4">
        <f t="shared" si="111"/>
        <v>817530</v>
      </c>
    </row>
    <row r="7161" spans="1:6" x14ac:dyDescent="0.3">
      <c r="A7161" t="s">
        <v>7975</v>
      </c>
      <c r="B7161">
        <v>2555650</v>
      </c>
      <c r="C7161">
        <v>4205400</v>
      </c>
      <c r="D7161">
        <v>2955860</v>
      </c>
      <c r="E7161">
        <v>2196250</v>
      </c>
      <c r="F7161" s="4">
        <f t="shared" si="111"/>
        <v>3119170</v>
      </c>
    </row>
    <row r="7162" spans="1:6" x14ac:dyDescent="0.3">
      <c r="A7162" t="s">
        <v>450</v>
      </c>
      <c r="B7162">
        <v>1663480</v>
      </c>
      <c r="C7162">
        <v>509600</v>
      </c>
      <c r="D7162">
        <v>2487170</v>
      </c>
      <c r="E7162">
        <v>1599600</v>
      </c>
      <c r="F7162" s="4">
        <f t="shared" si="111"/>
        <v>1532123.3333333333</v>
      </c>
    </row>
    <row r="7163" spans="1:6" x14ac:dyDescent="0.3">
      <c r="A7163" t="s">
        <v>7976</v>
      </c>
      <c r="B7163">
        <v>0</v>
      </c>
      <c r="C7163">
        <v>620620</v>
      </c>
      <c r="D7163">
        <v>409500</v>
      </c>
      <c r="E7163">
        <v>1215920</v>
      </c>
      <c r="F7163" s="4">
        <f t="shared" si="111"/>
        <v>748680</v>
      </c>
    </row>
    <row r="7164" spans="1:6" x14ac:dyDescent="0.3">
      <c r="A7164" t="s">
        <v>7977</v>
      </c>
      <c r="B7164">
        <v>256000</v>
      </c>
      <c r="C7164">
        <v>0</v>
      </c>
      <c r="D7164">
        <v>2052330</v>
      </c>
      <c r="E7164">
        <v>1306850</v>
      </c>
      <c r="F7164" s="4">
        <f t="shared" si="111"/>
        <v>1119726.6666666667</v>
      </c>
    </row>
    <row r="7165" spans="1:6" x14ac:dyDescent="0.3">
      <c r="A7165" t="s">
        <v>7978</v>
      </c>
      <c r="B7165">
        <v>0</v>
      </c>
      <c r="C7165">
        <v>2249520</v>
      </c>
      <c r="D7165">
        <v>2729090</v>
      </c>
      <c r="E7165">
        <v>820000</v>
      </c>
      <c r="F7165" s="4">
        <f t="shared" si="111"/>
        <v>1932870</v>
      </c>
    </row>
    <row r="7166" spans="1:6" x14ac:dyDescent="0.3">
      <c r="A7166" t="s">
        <v>7979</v>
      </c>
      <c r="B7166">
        <v>0</v>
      </c>
      <c r="C7166">
        <v>2474500</v>
      </c>
      <c r="D7166">
        <v>2607920</v>
      </c>
      <c r="E7166">
        <v>0</v>
      </c>
      <c r="F7166" s="4">
        <f t="shared" si="111"/>
        <v>1694140</v>
      </c>
    </row>
    <row r="7167" spans="1:6" x14ac:dyDescent="0.3">
      <c r="A7167" t="s">
        <v>7980</v>
      </c>
      <c r="B7167">
        <v>4063240</v>
      </c>
      <c r="C7167">
        <v>4779000</v>
      </c>
      <c r="D7167">
        <v>228000</v>
      </c>
      <c r="E7167">
        <v>2507430</v>
      </c>
      <c r="F7167" s="4">
        <f t="shared" si="111"/>
        <v>2504810</v>
      </c>
    </row>
    <row r="7168" spans="1:6" x14ac:dyDescent="0.3">
      <c r="A7168" t="s">
        <v>7981</v>
      </c>
      <c r="B7168">
        <v>7168920</v>
      </c>
      <c r="C7168">
        <v>16902090</v>
      </c>
      <c r="D7168">
        <v>1410500</v>
      </c>
      <c r="E7168">
        <v>10548100</v>
      </c>
      <c r="F7168" s="4">
        <f t="shared" si="111"/>
        <v>9620230</v>
      </c>
    </row>
    <row r="7169" spans="1:6" x14ac:dyDescent="0.3">
      <c r="A7169" t="s">
        <v>7982</v>
      </c>
      <c r="B7169">
        <v>0</v>
      </c>
      <c r="C7169">
        <v>906400</v>
      </c>
      <c r="D7169">
        <v>784960</v>
      </c>
      <c r="E7169">
        <v>402000</v>
      </c>
      <c r="F7169" s="4">
        <f t="shared" si="111"/>
        <v>697786.66666666663</v>
      </c>
    </row>
    <row r="7170" spans="1:6" x14ac:dyDescent="0.3">
      <c r="A7170" t="s">
        <v>7983</v>
      </c>
      <c r="B7170">
        <v>370000</v>
      </c>
      <c r="C7170">
        <v>370000</v>
      </c>
      <c r="D7170">
        <v>4043170</v>
      </c>
      <c r="E7170">
        <v>2046680</v>
      </c>
      <c r="F7170" s="4">
        <f t="shared" si="111"/>
        <v>2153283.3333333335</v>
      </c>
    </row>
    <row r="7171" spans="1:6" x14ac:dyDescent="0.3">
      <c r="A7171" t="s">
        <v>7984</v>
      </c>
      <c r="B7171">
        <v>775400</v>
      </c>
      <c r="C7171">
        <v>1433250</v>
      </c>
      <c r="D7171">
        <v>788060</v>
      </c>
      <c r="E7171">
        <v>1714000</v>
      </c>
      <c r="F7171" s="4">
        <f t="shared" ref="F7171:F7234" si="112">SUM(C7171:E7171)/3</f>
        <v>1311770</v>
      </c>
    </row>
    <row r="7172" spans="1:6" x14ac:dyDescent="0.3">
      <c r="A7172" t="s">
        <v>7985</v>
      </c>
      <c r="B7172">
        <v>670050</v>
      </c>
      <c r="C7172">
        <v>570000</v>
      </c>
      <c r="D7172">
        <v>0</v>
      </c>
      <c r="E7172">
        <v>658000</v>
      </c>
      <c r="F7172" s="4">
        <f t="shared" si="112"/>
        <v>409333.33333333331</v>
      </c>
    </row>
    <row r="7173" spans="1:6" x14ac:dyDescent="0.3">
      <c r="A7173" t="s">
        <v>7986</v>
      </c>
      <c r="B7173">
        <v>2297750</v>
      </c>
      <c r="C7173">
        <v>2106800</v>
      </c>
      <c r="D7173">
        <v>3019870</v>
      </c>
      <c r="E7173">
        <v>273000</v>
      </c>
      <c r="F7173" s="4">
        <f t="shared" si="112"/>
        <v>1799890</v>
      </c>
    </row>
    <row r="7174" spans="1:6" x14ac:dyDescent="0.3">
      <c r="A7174" t="s">
        <v>7987</v>
      </c>
      <c r="B7174">
        <v>2783300</v>
      </c>
      <c r="C7174">
        <v>10559260</v>
      </c>
      <c r="D7174">
        <v>7003600</v>
      </c>
      <c r="E7174">
        <v>9787820</v>
      </c>
      <c r="F7174" s="4">
        <f t="shared" si="112"/>
        <v>9116893.333333334</v>
      </c>
    </row>
    <row r="7175" spans="1:6" x14ac:dyDescent="0.3">
      <c r="A7175" t="s">
        <v>7988</v>
      </c>
      <c r="B7175">
        <v>0</v>
      </c>
      <c r="C7175">
        <v>690000</v>
      </c>
      <c r="D7175">
        <v>0</v>
      </c>
      <c r="E7175">
        <v>234600</v>
      </c>
      <c r="F7175" s="4">
        <f t="shared" si="112"/>
        <v>308200</v>
      </c>
    </row>
    <row r="7176" spans="1:6" x14ac:dyDescent="0.3">
      <c r="A7176" t="s">
        <v>7989</v>
      </c>
      <c r="B7176">
        <v>2041960</v>
      </c>
      <c r="C7176">
        <v>2960000</v>
      </c>
      <c r="D7176">
        <v>2633460</v>
      </c>
      <c r="E7176">
        <v>3126060</v>
      </c>
      <c r="F7176" s="4">
        <f t="shared" si="112"/>
        <v>2906506.6666666665</v>
      </c>
    </row>
    <row r="7177" spans="1:6" x14ac:dyDescent="0.3">
      <c r="A7177" t="s">
        <v>7990</v>
      </c>
      <c r="B7177">
        <v>160000</v>
      </c>
      <c r="C7177">
        <v>0</v>
      </c>
      <c r="D7177">
        <v>256000</v>
      </c>
      <c r="E7177">
        <v>0</v>
      </c>
      <c r="F7177" s="4">
        <f t="shared" si="112"/>
        <v>85333.333333333328</v>
      </c>
    </row>
    <row r="7178" spans="1:6" x14ac:dyDescent="0.3">
      <c r="A7178" t="s">
        <v>7991</v>
      </c>
      <c r="B7178">
        <v>707980</v>
      </c>
      <c r="C7178">
        <v>2055690</v>
      </c>
      <c r="D7178">
        <v>2962820</v>
      </c>
      <c r="E7178">
        <v>3628330</v>
      </c>
      <c r="F7178" s="4">
        <f t="shared" si="112"/>
        <v>2882280</v>
      </c>
    </row>
    <row r="7179" spans="1:6" x14ac:dyDescent="0.3">
      <c r="A7179" t="s">
        <v>7992</v>
      </c>
      <c r="B7179">
        <v>0</v>
      </c>
      <c r="C7179">
        <v>1283500</v>
      </c>
      <c r="D7179">
        <v>0</v>
      </c>
      <c r="E7179">
        <v>728100</v>
      </c>
      <c r="F7179" s="4">
        <f t="shared" si="112"/>
        <v>670533.33333333337</v>
      </c>
    </row>
    <row r="7180" spans="1:6" x14ac:dyDescent="0.3">
      <c r="A7180" t="s">
        <v>885</v>
      </c>
      <c r="B7180">
        <v>0</v>
      </c>
      <c r="C7180">
        <v>1225120</v>
      </c>
      <c r="D7180">
        <v>1778140</v>
      </c>
      <c r="E7180">
        <v>1321480</v>
      </c>
      <c r="F7180" s="4">
        <f t="shared" si="112"/>
        <v>1441580</v>
      </c>
    </row>
    <row r="7181" spans="1:6" x14ac:dyDescent="0.3">
      <c r="A7181" t="s">
        <v>7993</v>
      </c>
      <c r="B7181">
        <v>370000</v>
      </c>
      <c r="C7181">
        <v>2673420</v>
      </c>
      <c r="D7181">
        <v>2690006</v>
      </c>
      <c r="E7181">
        <v>2556006</v>
      </c>
      <c r="F7181" s="4">
        <f t="shared" si="112"/>
        <v>2639810.6666666665</v>
      </c>
    </row>
    <row r="7182" spans="1:6" x14ac:dyDescent="0.3">
      <c r="A7182" t="s">
        <v>7994</v>
      </c>
      <c r="B7182">
        <v>821650</v>
      </c>
      <c r="C7182">
        <v>768950</v>
      </c>
      <c r="D7182">
        <v>334700</v>
      </c>
      <c r="E7182">
        <v>0</v>
      </c>
      <c r="F7182" s="4">
        <f t="shared" si="112"/>
        <v>367883.33333333331</v>
      </c>
    </row>
    <row r="7183" spans="1:6" x14ac:dyDescent="0.3">
      <c r="A7183" t="s">
        <v>7995</v>
      </c>
      <c r="B7183">
        <v>335790</v>
      </c>
      <c r="C7183">
        <v>0</v>
      </c>
      <c r="D7183">
        <v>234600</v>
      </c>
      <c r="E7183">
        <v>191100</v>
      </c>
      <c r="F7183" s="4">
        <f t="shared" si="112"/>
        <v>141900</v>
      </c>
    </row>
    <row r="7184" spans="1:6" x14ac:dyDescent="0.3">
      <c r="A7184" t="s">
        <v>7996</v>
      </c>
      <c r="B7184">
        <v>1142200</v>
      </c>
      <c r="C7184">
        <v>359450</v>
      </c>
      <c r="D7184">
        <v>918650</v>
      </c>
      <c r="E7184">
        <v>1869320</v>
      </c>
      <c r="F7184" s="4">
        <f t="shared" si="112"/>
        <v>1049140</v>
      </c>
    </row>
    <row r="7185" spans="1:6" x14ac:dyDescent="0.3">
      <c r="A7185" t="s">
        <v>7997</v>
      </c>
      <c r="B7185">
        <v>740000</v>
      </c>
      <c r="C7185">
        <v>5635970</v>
      </c>
      <c r="D7185">
        <v>2536880</v>
      </c>
      <c r="E7185">
        <v>2700060</v>
      </c>
      <c r="F7185" s="4">
        <f t="shared" si="112"/>
        <v>3624303.3333333335</v>
      </c>
    </row>
    <row r="7186" spans="1:6" x14ac:dyDescent="0.3">
      <c r="A7186" t="s">
        <v>7998</v>
      </c>
      <c r="B7186">
        <v>1437000</v>
      </c>
      <c r="C7186">
        <v>313950</v>
      </c>
      <c r="D7186">
        <v>0</v>
      </c>
      <c r="E7186">
        <v>0</v>
      </c>
      <c r="F7186" s="4">
        <f t="shared" si="112"/>
        <v>104650</v>
      </c>
    </row>
    <row r="7187" spans="1:6" x14ac:dyDescent="0.3">
      <c r="A7187" t="s">
        <v>7999</v>
      </c>
      <c r="B7187">
        <v>10914410</v>
      </c>
      <c r="C7187">
        <v>6646400</v>
      </c>
      <c r="D7187">
        <v>9504420</v>
      </c>
      <c r="E7187">
        <v>2374190</v>
      </c>
      <c r="F7187" s="4">
        <f t="shared" si="112"/>
        <v>6175003.333333333</v>
      </c>
    </row>
    <row r="7188" spans="1:6" x14ac:dyDescent="0.3">
      <c r="A7188" t="s">
        <v>8000</v>
      </c>
      <c r="B7188">
        <v>1826000</v>
      </c>
      <c r="C7188">
        <v>1226680</v>
      </c>
      <c r="D7188">
        <v>536840</v>
      </c>
      <c r="E7188">
        <v>1743360</v>
      </c>
      <c r="F7188" s="4">
        <f t="shared" si="112"/>
        <v>1168960</v>
      </c>
    </row>
    <row r="7189" spans="1:6" x14ac:dyDescent="0.3">
      <c r="A7189" t="s">
        <v>8001</v>
      </c>
      <c r="B7189">
        <v>2110360</v>
      </c>
      <c r="C7189">
        <v>2273420</v>
      </c>
      <c r="D7189">
        <v>0</v>
      </c>
      <c r="E7189">
        <v>2528680</v>
      </c>
      <c r="F7189" s="4">
        <f t="shared" si="112"/>
        <v>1600700</v>
      </c>
    </row>
    <row r="7190" spans="1:6" x14ac:dyDescent="0.3">
      <c r="A7190" t="s">
        <v>8002</v>
      </c>
      <c r="B7190">
        <v>29793400</v>
      </c>
      <c r="C7190">
        <v>35739950</v>
      </c>
      <c r="D7190">
        <v>40288950</v>
      </c>
      <c r="E7190">
        <v>27190550</v>
      </c>
      <c r="F7190" s="4">
        <f t="shared" si="112"/>
        <v>34406483.333333336</v>
      </c>
    </row>
    <row r="7191" spans="1:6" x14ac:dyDescent="0.3">
      <c r="A7191" t="s">
        <v>8003</v>
      </c>
      <c r="B7191">
        <v>2866500</v>
      </c>
      <c r="C7191">
        <v>13735480</v>
      </c>
      <c r="D7191">
        <v>12873770</v>
      </c>
      <c r="E7191">
        <v>11930820</v>
      </c>
      <c r="F7191" s="4">
        <f t="shared" si="112"/>
        <v>12846690</v>
      </c>
    </row>
    <row r="7192" spans="1:6" x14ac:dyDescent="0.3">
      <c r="A7192" t="s">
        <v>8004</v>
      </c>
      <c r="B7192">
        <v>0</v>
      </c>
      <c r="C7192">
        <v>612000</v>
      </c>
      <c r="D7192">
        <v>519400</v>
      </c>
      <c r="E7192">
        <v>1234640</v>
      </c>
      <c r="F7192" s="4">
        <f t="shared" si="112"/>
        <v>788680</v>
      </c>
    </row>
    <row r="7193" spans="1:6" x14ac:dyDescent="0.3">
      <c r="A7193" t="s">
        <v>8005</v>
      </c>
      <c r="B7193">
        <v>0</v>
      </c>
      <c r="C7193">
        <v>849723</v>
      </c>
      <c r="D7193">
        <v>1077510</v>
      </c>
      <c r="E7193">
        <v>1492620</v>
      </c>
      <c r="F7193" s="4">
        <f t="shared" si="112"/>
        <v>1139951</v>
      </c>
    </row>
    <row r="7194" spans="1:6" x14ac:dyDescent="0.3">
      <c r="A7194" t="s">
        <v>8006</v>
      </c>
      <c r="B7194">
        <v>0</v>
      </c>
      <c r="C7194">
        <v>0</v>
      </c>
      <c r="D7194">
        <v>311100</v>
      </c>
      <c r="E7194">
        <v>0</v>
      </c>
      <c r="F7194" s="4">
        <f t="shared" si="112"/>
        <v>103700</v>
      </c>
    </row>
    <row r="7195" spans="1:6" x14ac:dyDescent="0.3">
      <c r="A7195" t="s">
        <v>8007</v>
      </c>
      <c r="B7195">
        <v>264000</v>
      </c>
      <c r="C7195">
        <v>202400</v>
      </c>
      <c r="D7195">
        <v>281190</v>
      </c>
      <c r="E7195">
        <v>249500</v>
      </c>
      <c r="F7195" s="4">
        <f t="shared" si="112"/>
        <v>244363.33333333334</v>
      </c>
    </row>
    <row r="7196" spans="1:6" x14ac:dyDescent="0.3">
      <c r="A7196" t="s">
        <v>8008</v>
      </c>
      <c r="B7196">
        <v>1415960</v>
      </c>
      <c r="C7196">
        <v>1360450</v>
      </c>
      <c r="D7196">
        <v>1525900</v>
      </c>
      <c r="E7196">
        <v>1181180</v>
      </c>
      <c r="F7196" s="4">
        <f t="shared" si="112"/>
        <v>1355843.3333333333</v>
      </c>
    </row>
    <row r="7197" spans="1:6" x14ac:dyDescent="0.3">
      <c r="A7197" t="s">
        <v>8009</v>
      </c>
      <c r="B7197">
        <v>0</v>
      </c>
      <c r="C7197">
        <v>0</v>
      </c>
      <c r="D7197">
        <v>1528550</v>
      </c>
      <c r="E7197">
        <v>0</v>
      </c>
      <c r="F7197" s="4">
        <f t="shared" si="112"/>
        <v>509516.66666666669</v>
      </c>
    </row>
    <row r="7198" spans="1:6" x14ac:dyDescent="0.3">
      <c r="A7198" t="s">
        <v>8010</v>
      </c>
      <c r="B7198">
        <v>0</v>
      </c>
      <c r="C7198">
        <v>305000</v>
      </c>
      <c r="D7198">
        <v>273000</v>
      </c>
      <c r="E7198">
        <v>0</v>
      </c>
      <c r="F7198" s="4">
        <f t="shared" si="112"/>
        <v>192666.66666666666</v>
      </c>
    </row>
    <row r="7199" spans="1:6" x14ac:dyDescent="0.3">
      <c r="A7199" t="s">
        <v>8011</v>
      </c>
      <c r="B7199">
        <v>2623700</v>
      </c>
      <c r="C7199">
        <v>2571940</v>
      </c>
      <c r="D7199">
        <v>2795000</v>
      </c>
      <c r="E7199">
        <v>2134100</v>
      </c>
      <c r="F7199" s="4">
        <f t="shared" si="112"/>
        <v>2500346.6666666665</v>
      </c>
    </row>
    <row r="7200" spans="1:6" x14ac:dyDescent="0.3">
      <c r="A7200" t="s">
        <v>8012</v>
      </c>
      <c r="B7200">
        <v>0</v>
      </c>
      <c r="C7200">
        <v>0</v>
      </c>
      <c r="D7200">
        <v>353080</v>
      </c>
      <c r="E7200">
        <v>1653520</v>
      </c>
      <c r="F7200" s="4">
        <f t="shared" si="112"/>
        <v>668866.66666666663</v>
      </c>
    </row>
    <row r="7201" spans="1:6" x14ac:dyDescent="0.3">
      <c r="A7201" t="s">
        <v>8013</v>
      </c>
      <c r="B7201">
        <v>0</v>
      </c>
      <c r="C7201">
        <v>0</v>
      </c>
      <c r="D7201">
        <v>709600</v>
      </c>
      <c r="E7201">
        <v>0</v>
      </c>
      <c r="F7201" s="4">
        <f t="shared" si="112"/>
        <v>236533.33333333334</v>
      </c>
    </row>
    <row r="7202" spans="1:6" x14ac:dyDescent="0.3">
      <c r="A7202" t="s">
        <v>8014</v>
      </c>
      <c r="B7202">
        <v>8114040</v>
      </c>
      <c r="C7202">
        <v>2094960</v>
      </c>
      <c r="D7202">
        <v>2339610</v>
      </c>
      <c r="E7202">
        <v>3228560</v>
      </c>
      <c r="F7202" s="4">
        <f t="shared" si="112"/>
        <v>2554376.6666666665</v>
      </c>
    </row>
    <row r="7203" spans="1:6" x14ac:dyDescent="0.3">
      <c r="A7203" t="s">
        <v>8015</v>
      </c>
      <c r="B7203">
        <v>0</v>
      </c>
      <c r="C7203">
        <v>729820</v>
      </c>
      <c r="D7203">
        <v>794250</v>
      </c>
      <c r="E7203">
        <v>924880</v>
      </c>
      <c r="F7203" s="4">
        <f t="shared" si="112"/>
        <v>816316.66666666663</v>
      </c>
    </row>
    <row r="7204" spans="1:6" x14ac:dyDescent="0.3">
      <c r="A7204" t="s">
        <v>8016</v>
      </c>
      <c r="B7204">
        <v>6138800</v>
      </c>
      <c r="C7204">
        <v>3913000</v>
      </c>
      <c r="D7204">
        <v>6648400</v>
      </c>
      <c r="E7204">
        <v>6366700</v>
      </c>
      <c r="F7204" s="4">
        <f t="shared" si="112"/>
        <v>5642700</v>
      </c>
    </row>
    <row r="7205" spans="1:6" x14ac:dyDescent="0.3">
      <c r="A7205" t="s">
        <v>8017</v>
      </c>
      <c r="B7205">
        <v>0</v>
      </c>
      <c r="C7205">
        <v>2059330</v>
      </c>
      <c r="D7205">
        <v>3777410</v>
      </c>
      <c r="E7205">
        <v>2311200</v>
      </c>
      <c r="F7205" s="4">
        <f t="shared" si="112"/>
        <v>2715980</v>
      </c>
    </row>
    <row r="7206" spans="1:6" x14ac:dyDescent="0.3">
      <c r="A7206" t="s">
        <v>8018</v>
      </c>
      <c r="B7206">
        <v>3552810</v>
      </c>
      <c r="C7206">
        <v>3367660</v>
      </c>
      <c r="D7206">
        <v>5159200</v>
      </c>
      <c r="E7206">
        <v>3040860</v>
      </c>
      <c r="F7206" s="4">
        <f t="shared" si="112"/>
        <v>3855906.6666666665</v>
      </c>
    </row>
    <row r="7207" spans="1:6" x14ac:dyDescent="0.3">
      <c r="A7207" t="s">
        <v>8019</v>
      </c>
      <c r="B7207">
        <v>871950</v>
      </c>
      <c r="C7207">
        <v>2441490</v>
      </c>
      <c r="D7207">
        <v>2567070</v>
      </c>
      <c r="E7207">
        <v>5037500</v>
      </c>
      <c r="F7207" s="4">
        <f t="shared" si="112"/>
        <v>3348686.6666666665</v>
      </c>
    </row>
    <row r="7208" spans="1:6" x14ac:dyDescent="0.3">
      <c r="A7208" t="s">
        <v>8020</v>
      </c>
      <c r="B7208">
        <v>2320830</v>
      </c>
      <c r="C7208">
        <v>3344000</v>
      </c>
      <c r="D7208">
        <v>4909640</v>
      </c>
      <c r="E7208">
        <v>6296800</v>
      </c>
      <c r="F7208" s="4">
        <f t="shared" si="112"/>
        <v>4850146.666666667</v>
      </c>
    </row>
    <row r="7209" spans="1:6" x14ac:dyDescent="0.3">
      <c r="A7209" t="s">
        <v>8021</v>
      </c>
      <c r="B7209">
        <v>18216740</v>
      </c>
      <c r="C7209">
        <v>29164800</v>
      </c>
      <c r="D7209">
        <v>25253800</v>
      </c>
      <c r="E7209">
        <v>17590900</v>
      </c>
      <c r="F7209" s="4">
        <f t="shared" si="112"/>
        <v>24003166.666666668</v>
      </c>
    </row>
    <row r="7210" spans="1:6" x14ac:dyDescent="0.3">
      <c r="A7210" t="s">
        <v>8022</v>
      </c>
      <c r="B7210">
        <v>308000</v>
      </c>
      <c r="C7210">
        <v>2211120</v>
      </c>
      <c r="D7210">
        <v>2064000</v>
      </c>
      <c r="E7210">
        <v>0</v>
      </c>
      <c r="F7210" s="4">
        <f t="shared" si="112"/>
        <v>1425040</v>
      </c>
    </row>
    <row r="7211" spans="1:6" x14ac:dyDescent="0.3">
      <c r="A7211" t="s">
        <v>8023</v>
      </c>
      <c r="B7211">
        <v>12516050</v>
      </c>
      <c r="C7211">
        <v>7625800</v>
      </c>
      <c r="D7211">
        <v>12103000</v>
      </c>
      <c r="E7211">
        <v>15255420</v>
      </c>
      <c r="F7211" s="4">
        <f t="shared" si="112"/>
        <v>11661406.666666666</v>
      </c>
    </row>
    <row r="7212" spans="1:6" x14ac:dyDescent="0.3">
      <c r="A7212" t="s">
        <v>8024</v>
      </c>
      <c r="B7212">
        <v>2123000</v>
      </c>
      <c r="C7212">
        <v>2401800</v>
      </c>
      <c r="D7212">
        <v>2540000</v>
      </c>
      <c r="E7212">
        <v>3591220</v>
      </c>
      <c r="F7212" s="4">
        <f t="shared" si="112"/>
        <v>2844340</v>
      </c>
    </row>
    <row r="7213" spans="1:6" x14ac:dyDescent="0.3">
      <c r="A7213" t="s">
        <v>8025</v>
      </c>
      <c r="B7213">
        <v>0</v>
      </c>
      <c r="C7213">
        <v>0</v>
      </c>
      <c r="D7213">
        <v>1071650</v>
      </c>
      <c r="E7213">
        <v>386000</v>
      </c>
      <c r="F7213" s="4">
        <f t="shared" si="112"/>
        <v>485883.33333333331</v>
      </c>
    </row>
    <row r="7214" spans="1:6" x14ac:dyDescent="0.3">
      <c r="A7214" t="s">
        <v>8026</v>
      </c>
      <c r="B7214">
        <v>642600</v>
      </c>
      <c r="C7214">
        <v>688000</v>
      </c>
      <c r="D7214">
        <v>2054100</v>
      </c>
      <c r="E7214">
        <v>760000</v>
      </c>
      <c r="F7214" s="4">
        <f t="shared" si="112"/>
        <v>1167366.6666666667</v>
      </c>
    </row>
    <row r="7215" spans="1:6" x14ac:dyDescent="0.3">
      <c r="A7215" t="s">
        <v>8027</v>
      </c>
      <c r="B7215">
        <v>411950</v>
      </c>
      <c r="C7215">
        <v>0</v>
      </c>
      <c r="D7215">
        <v>791700</v>
      </c>
      <c r="E7215">
        <v>2201690</v>
      </c>
      <c r="F7215" s="4">
        <f t="shared" si="112"/>
        <v>997796.66666666663</v>
      </c>
    </row>
    <row r="7216" spans="1:6" x14ac:dyDescent="0.3">
      <c r="A7216" t="s">
        <v>8028</v>
      </c>
      <c r="B7216">
        <v>270270</v>
      </c>
      <c r="C7216">
        <v>0</v>
      </c>
      <c r="D7216">
        <v>0</v>
      </c>
      <c r="E7216">
        <v>0</v>
      </c>
      <c r="F7216" s="4">
        <f t="shared" si="112"/>
        <v>0</v>
      </c>
    </row>
    <row r="7217" spans="1:6" x14ac:dyDescent="0.3">
      <c r="A7217" t="s">
        <v>8029</v>
      </c>
      <c r="B7217">
        <v>594000</v>
      </c>
      <c r="C7217">
        <v>0</v>
      </c>
      <c r="D7217">
        <v>0</v>
      </c>
      <c r="E7217">
        <v>549640</v>
      </c>
      <c r="F7217" s="4">
        <f t="shared" si="112"/>
        <v>183213.33333333334</v>
      </c>
    </row>
    <row r="7218" spans="1:6" x14ac:dyDescent="0.3">
      <c r="A7218" t="s">
        <v>8030</v>
      </c>
      <c r="B7218">
        <v>450000</v>
      </c>
      <c r="C7218">
        <v>0</v>
      </c>
      <c r="D7218">
        <v>1333170</v>
      </c>
      <c r="E7218">
        <v>2176220</v>
      </c>
      <c r="F7218" s="4">
        <f t="shared" si="112"/>
        <v>1169796.6666666667</v>
      </c>
    </row>
    <row r="7219" spans="1:6" x14ac:dyDescent="0.3">
      <c r="A7219" t="s">
        <v>8031</v>
      </c>
      <c r="B7219">
        <v>0</v>
      </c>
      <c r="C7219">
        <v>0</v>
      </c>
      <c r="D7219">
        <v>563200</v>
      </c>
      <c r="E7219">
        <v>0</v>
      </c>
      <c r="F7219" s="4">
        <f t="shared" si="112"/>
        <v>187733.33333333334</v>
      </c>
    </row>
    <row r="7220" spans="1:6" x14ac:dyDescent="0.3">
      <c r="A7220" t="s">
        <v>8032</v>
      </c>
      <c r="B7220">
        <v>740000</v>
      </c>
      <c r="C7220">
        <v>480000</v>
      </c>
      <c r="D7220">
        <v>0</v>
      </c>
      <c r="E7220">
        <v>820000</v>
      </c>
      <c r="F7220" s="4">
        <f t="shared" si="112"/>
        <v>433333.33333333331</v>
      </c>
    </row>
    <row r="7221" spans="1:6" x14ac:dyDescent="0.3">
      <c r="A7221" t="s">
        <v>8033</v>
      </c>
      <c r="B7221">
        <v>230000</v>
      </c>
      <c r="C7221">
        <v>714480</v>
      </c>
      <c r="D7221">
        <v>570000</v>
      </c>
      <c r="E7221">
        <v>450560</v>
      </c>
      <c r="F7221" s="4">
        <f t="shared" si="112"/>
        <v>578346.66666666663</v>
      </c>
    </row>
    <row r="7222" spans="1:6" x14ac:dyDescent="0.3">
      <c r="A7222" t="s">
        <v>8034</v>
      </c>
      <c r="B7222">
        <v>229320</v>
      </c>
      <c r="C7222">
        <v>1450200</v>
      </c>
      <c r="D7222">
        <v>1272350</v>
      </c>
      <c r="E7222">
        <v>529200</v>
      </c>
      <c r="F7222" s="4">
        <f t="shared" si="112"/>
        <v>1083916.6666666667</v>
      </c>
    </row>
    <row r="7223" spans="1:6" x14ac:dyDescent="0.3">
      <c r="A7223" t="s">
        <v>8035</v>
      </c>
      <c r="B7223">
        <v>3944110</v>
      </c>
      <c r="C7223">
        <v>3618160</v>
      </c>
      <c r="D7223">
        <v>3142230</v>
      </c>
      <c r="E7223">
        <v>2744650</v>
      </c>
      <c r="F7223" s="4">
        <f t="shared" si="112"/>
        <v>3168346.6666666665</v>
      </c>
    </row>
    <row r="7224" spans="1:6" x14ac:dyDescent="0.3">
      <c r="A7224" t="s">
        <v>8036</v>
      </c>
      <c r="B7224">
        <v>680000</v>
      </c>
      <c r="C7224">
        <v>2120640</v>
      </c>
      <c r="D7224">
        <v>2208600</v>
      </c>
      <c r="E7224">
        <v>2058120</v>
      </c>
      <c r="F7224" s="4">
        <f t="shared" si="112"/>
        <v>2129120</v>
      </c>
    </row>
    <row r="7225" spans="1:6" x14ac:dyDescent="0.3">
      <c r="A7225" t="s">
        <v>8037</v>
      </c>
      <c r="B7225">
        <v>256000</v>
      </c>
      <c r="C7225">
        <v>1480000</v>
      </c>
      <c r="D7225">
        <v>1372120</v>
      </c>
      <c r="E7225">
        <v>1215920</v>
      </c>
      <c r="F7225" s="4">
        <f t="shared" si="112"/>
        <v>1356013.3333333333</v>
      </c>
    </row>
    <row r="7226" spans="1:6" x14ac:dyDescent="0.3">
      <c r="A7226" t="s">
        <v>8038</v>
      </c>
      <c r="B7226">
        <v>271000</v>
      </c>
      <c r="C7226">
        <v>387660</v>
      </c>
      <c r="D7226">
        <v>1121910</v>
      </c>
      <c r="E7226">
        <v>869740</v>
      </c>
      <c r="F7226" s="4">
        <f t="shared" si="112"/>
        <v>793103.33333333337</v>
      </c>
    </row>
    <row r="7227" spans="1:6" x14ac:dyDescent="0.3">
      <c r="A7227" t="s">
        <v>8039</v>
      </c>
      <c r="B7227">
        <v>5603020</v>
      </c>
      <c r="C7227">
        <v>7235040</v>
      </c>
      <c r="D7227">
        <v>7191160</v>
      </c>
      <c r="E7227">
        <v>4700560</v>
      </c>
      <c r="F7227" s="4">
        <f t="shared" si="112"/>
        <v>6375586.666666667</v>
      </c>
    </row>
    <row r="7228" spans="1:6" x14ac:dyDescent="0.3">
      <c r="A7228" t="s">
        <v>8040</v>
      </c>
      <c r="B7228">
        <v>2117430</v>
      </c>
      <c r="C7228">
        <v>2437320</v>
      </c>
      <c r="D7228">
        <v>2500800</v>
      </c>
      <c r="E7228">
        <v>2181400</v>
      </c>
      <c r="F7228" s="4">
        <f t="shared" si="112"/>
        <v>2373173.3333333335</v>
      </c>
    </row>
    <row r="7229" spans="1:6" x14ac:dyDescent="0.3">
      <c r="A7229" t="s">
        <v>8041</v>
      </c>
      <c r="B7229">
        <v>1556100</v>
      </c>
      <c r="C7229">
        <v>3009770</v>
      </c>
      <c r="D7229">
        <v>3063850</v>
      </c>
      <c r="E7229">
        <v>1677530</v>
      </c>
      <c r="F7229" s="4">
        <f t="shared" si="112"/>
        <v>2583716.6666666665</v>
      </c>
    </row>
    <row r="7230" spans="1:6" x14ac:dyDescent="0.3">
      <c r="A7230" t="s">
        <v>8042</v>
      </c>
      <c r="B7230">
        <v>2198190</v>
      </c>
      <c r="C7230">
        <v>2369640</v>
      </c>
      <c r="D7230">
        <v>2788730</v>
      </c>
      <c r="E7230">
        <v>2802200</v>
      </c>
      <c r="F7230" s="4">
        <f t="shared" si="112"/>
        <v>2653523.3333333335</v>
      </c>
    </row>
    <row r="7231" spans="1:6" x14ac:dyDescent="0.3">
      <c r="A7231" t="s">
        <v>8043</v>
      </c>
      <c r="B7231">
        <v>1141140</v>
      </c>
      <c r="C7231">
        <v>2325050</v>
      </c>
      <c r="D7231">
        <v>174660</v>
      </c>
      <c r="E7231">
        <v>1069250</v>
      </c>
      <c r="F7231" s="4">
        <f t="shared" si="112"/>
        <v>1189653.3333333333</v>
      </c>
    </row>
    <row r="7232" spans="1:6" x14ac:dyDescent="0.3">
      <c r="A7232" t="s">
        <v>8044</v>
      </c>
      <c r="B7232">
        <v>411950</v>
      </c>
      <c r="C7232">
        <v>1576620</v>
      </c>
      <c r="D7232">
        <v>3772500</v>
      </c>
      <c r="E7232">
        <v>0</v>
      </c>
      <c r="F7232" s="4">
        <f t="shared" si="112"/>
        <v>1783040</v>
      </c>
    </row>
    <row r="7233" spans="1:6" x14ac:dyDescent="0.3">
      <c r="A7233" t="s">
        <v>8045</v>
      </c>
      <c r="B7233">
        <v>1212160</v>
      </c>
      <c r="C7233">
        <v>2054500</v>
      </c>
      <c r="D7233">
        <v>0</v>
      </c>
      <c r="E7233">
        <v>2966360</v>
      </c>
      <c r="F7233" s="4">
        <f t="shared" si="112"/>
        <v>1673620</v>
      </c>
    </row>
    <row r="7234" spans="1:6" x14ac:dyDescent="0.3">
      <c r="A7234" t="s">
        <v>8046</v>
      </c>
      <c r="B7234">
        <v>0</v>
      </c>
      <c r="C7234">
        <v>7015020</v>
      </c>
      <c r="D7234">
        <v>0</v>
      </c>
      <c r="E7234">
        <v>4436300</v>
      </c>
      <c r="F7234" s="4">
        <f t="shared" si="112"/>
        <v>3817106.6666666665</v>
      </c>
    </row>
    <row r="7235" spans="1:6" x14ac:dyDescent="0.3">
      <c r="A7235" t="s">
        <v>8047</v>
      </c>
      <c r="B7235">
        <v>249000</v>
      </c>
      <c r="C7235">
        <v>0</v>
      </c>
      <c r="D7235">
        <v>3700000</v>
      </c>
      <c r="E7235">
        <v>1128000</v>
      </c>
      <c r="F7235" s="4">
        <f t="shared" ref="F7235:F7298" si="113">SUM(C7235:E7235)/3</f>
        <v>1609333.3333333333</v>
      </c>
    </row>
    <row r="7236" spans="1:6" x14ac:dyDescent="0.3">
      <c r="A7236" t="s">
        <v>8048</v>
      </c>
      <c r="B7236">
        <v>0</v>
      </c>
      <c r="C7236">
        <v>1109590</v>
      </c>
      <c r="D7236">
        <v>1333820</v>
      </c>
      <c r="E7236">
        <v>0</v>
      </c>
      <c r="F7236" s="4">
        <f t="shared" si="113"/>
        <v>814470</v>
      </c>
    </row>
    <row r="7237" spans="1:6" x14ac:dyDescent="0.3">
      <c r="A7237" t="s">
        <v>8049</v>
      </c>
      <c r="B7237">
        <v>553280</v>
      </c>
      <c r="C7237">
        <v>0</v>
      </c>
      <c r="D7237">
        <v>234600</v>
      </c>
      <c r="E7237">
        <v>0</v>
      </c>
      <c r="F7237" s="4">
        <f t="shared" si="113"/>
        <v>78200</v>
      </c>
    </row>
    <row r="7238" spans="1:6" x14ac:dyDescent="0.3">
      <c r="A7238" t="s">
        <v>8050</v>
      </c>
      <c r="B7238">
        <v>453200</v>
      </c>
      <c r="C7238">
        <v>0</v>
      </c>
      <c r="D7238">
        <v>245700</v>
      </c>
      <c r="E7238">
        <v>0</v>
      </c>
      <c r="F7238" s="4">
        <f t="shared" si="113"/>
        <v>81900</v>
      </c>
    </row>
    <row r="7239" spans="1:6" x14ac:dyDescent="0.3">
      <c r="A7239" t="s">
        <v>8051</v>
      </c>
      <c r="B7239">
        <v>3700000</v>
      </c>
      <c r="C7239">
        <v>12380660</v>
      </c>
      <c r="D7239">
        <v>44366050</v>
      </c>
      <c r="E7239">
        <v>7215370</v>
      </c>
      <c r="F7239" s="4">
        <f t="shared" si="113"/>
        <v>21320693.333333332</v>
      </c>
    </row>
    <row r="7240" spans="1:6" x14ac:dyDescent="0.3">
      <c r="A7240" t="s">
        <v>8052</v>
      </c>
      <c r="B7240">
        <v>4867300</v>
      </c>
      <c r="C7240">
        <v>397800</v>
      </c>
      <c r="D7240">
        <v>2402000</v>
      </c>
      <c r="E7240">
        <v>554300</v>
      </c>
      <c r="F7240" s="4">
        <f t="shared" si="113"/>
        <v>1118033.3333333333</v>
      </c>
    </row>
    <row r="7241" spans="1:6" x14ac:dyDescent="0.3">
      <c r="A7241" t="s">
        <v>8053</v>
      </c>
      <c r="B7241">
        <v>0</v>
      </c>
      <c r="C7241">
        <v>790420</v>
      </c>
      <c r="D7241">
        <v>635180</v>
      </c>
      <c r="E7241">
        <v>900680</v>
      </c>
      <c r="F7241" s="4">
        <f t="shared" si="113"/>
        <v>775426.66666666663</v>
      </c>
    </row>
    <row r="7242" spans="1:6" x14ac:dyDescent="0.3">
      <c r="A7242" t="s">
        <v>8054</v>
      </c>
      <c r="B7242">
        <v>555100</v>
      </c>
      <c r="C7242">
        <v>1849120</v>
      </c>
      <c r="D7242">
        <v>871890</v>
      </c>
      <c r="E7242">
        <v>0</v>
      </c>
      <c r="F7242" s="4">
        <f t="shared" si="113"/>
        <v>907003.33333333337</v>
      </c>
    </row>
    <row r="7243" spans="1:6" x14ac:dyDescent="0.3">
      <c r="A7243" t="s">
        <v>8055</v>
      </c>
      <c r="B7243">
        <v>2091680</v>
      </c>
      <c r="C7243">
        <v>2146900</v>
      </c>
      <c r="D7243">
        <v>3747380</v>
      </c>
      <c r="E7243">
        <v>2716720</v>
      </c>
      <c r="F7243" s="4">
        <f t="shared" si="113"/>
        <v>2870333.3333333335</v>
      </c>
    </row>
    <row r="7244" spans="1:6" x14ac:dyDescent="0.3">
      <c r="A7244" t="s">
        <v>8056</v>
      </c>
      <c r="B7244">
        <v>2265060</v>
      </c>
      <c r="C7244">
        <v>2556820</v>
      </c>
      <c r="D7244">
        <v>0</v>
      </c>
      <c r="E7244">
        <v>2023460</v>
      </c>
      <c r="F7244" s="4">
        <f t="shared" si="113"/>
        <v>1526760</v>
      </c>
    </row>
    <row r="7245" spans="1:6" x14ac:dyDescent="0.3">
      <c r="A7245" t="s">
        <v>8057</v>
      </c>
      <c r="B7245">
        <v>0</v>
      </c>
      <c r="C7245">
        <v>0</v>
      </c>
      <c r="D7245">
        <v>1892500</v>
      </c>
      <c r="E7245">
        <v>386000</v>
      </c>
      <c r="F7245" s="4">
        <f t="shared" si="113"/>
        <v>759500</v>
      </c>
    </row>
    <row r="7246" spans="1:6" x14ac:dyDescent="0.3">
      <c r="A7246" t="s">
        <v>8058</v>
      </c>
      <c r="B7246">
        <v>720330</v>
      </c>
      <c r="C7246">
        <v>892000</v>
      </c>
      <c r="D7246">
        <v>998000</v>
      </c>
      <c r="E7246">
        <v>1187440</v>
      </c>
      <c r="F7246" s="4">
        <f t="shared" si="113"/>
        <v>1025813.3333333334</v>
      </c>
    </row>
    <row r="7247" spans="1:6" x14ac:dyDescent="0.3">
      <c r="A7247" t="s">
        <v>8059</v>
      </c>
      <c r="B7247">
        <v>0</v>
      </c>
      <c r="C7247">
        <v>230000</v>
      </c>
      <c r="D7247">
        <v>0</v>
      </c>
      <c r="E7247">
        <v>386000</v>
      </c>
      <c r="F7247" s="4">
        <f t="shared" si="113"/>
        <v>205333.33333333334</v>
      </c>
    </row>
    <row r="7248" spans="1:6" x14ac:dyDescent="0.3">
      <c r="A7248" t="s">
        <v>8060</v>
      </c>
      <c r="B7248">
        <v>6182700</v>
      </c>
      <c r="C7248">
        <v>1328600</v>
      </c>
      <c r="D7248">
        <v>1480000</v>
      </c>
      <c r="E7248">
        <v>2348810</v>
      </c>
      <c r="F7248" s="4">
        <f t="shared" si="113"/>
        <v>1719136.6666666667</v>
      </c>
    </row>
    <row r="7249" spans="1:6" x14ac:dyDescent="0.3">
      <c r="A7249" t="s">
        <v>8061</v>
      </c>
      <c r="B7249">
        <v>922740</v>
      </c>
      <c r="C7249">
        <v>0</v>
      </c>
      <c r="D7249">
        <v>668750</v>
      </c>
      <c r="E7249">
        <v>322140</v>
      </c>
      <c r="F7249" s="4">
        <f t="shared" si="113"/>
        <v>330296.66666666669</v>
      </c>
    </row>
    <row r="7250" spans="1:6" x14ac:dyDescent="0.3">
      <c r="A7250" t="s">
        <v>243</v>
      </c>
      <c r="B7250">
        <v>219120</v>
      </c>
      <c r="C7250">
        <v>230000</v>
      </c>
      <c r="D7250">
        <v>349000</v>
      </c>
      <c r="E7250">
        <v>0</v>
      </c>
      <c r="F7250" s="4">
        <f t="shared" si="113"/>
        <v>193000</v>
      </c>
    </row>
    <row r="7251" spans="1:6" x14ac:dyDescent="0.3">
      <c r="A7251" t="s">
        <v>8062</v>
      </c>
      <c r="B7251">
        <v>409500</v>
      </c>
      <c r="C7251">
        <v>450000</v>
      </c>
      <c r="D7251">
        <v>2271200</v>
      </c>
      <c r="E7251">
        <v>3451130</v>
      </c>
      <c r="F7251" s="4">
        <f t="shared" si="113"/>
        <v>2057443.3333333333</v>
      </c>
    </row>
    <row r="7252" spans="1:6" x14ac:dyDescent="0.3">
      <c r="A7252" t="s">
        <v>8063</v>
      </c>
      <c r="B7252">
        <v>1240330</v>
      </c>
      <c r="C7252">
        <v>3580360</v>
      </c>
      <c r="D7252">
        <v>1709520</v>
      </c>
      <c r="E7252">
        <v>1354220</v>
      </c>
      <c r="F7252" s="4">
        <f t="shared" si="113"/>
        <v>2214700</v>
      </c>
    </row>
    <row r="7253" spans="1:6" x14ac:dyDescent="0.3">
      <c r="A7253" t="s">
        <v>8064</v>
      </c>
      <c r="B7253">
        <v>0</v>
      </c>
      <c r="C7253">
        <v>729400</v>
      </c>
      <c r="D7253">
        <v>234600</v>
      </c>
      <c r="E7253">
        <v>820000</v>
      </c>
      <c r="F7253" s="4">
        <f t="shared" si="113"/>
        <v>594666.66666666663</v>
      </c>
    </row>
    <row r="7254" spans="1:6" x14ac:dyDescent="0.3">
      <c r="A7254" t="s">
        <v>8065</v>
      </c>
      <c r="B7254">
        <v>573490</v>
      </c>
      <c r="C7254">
        <v>6047860</v>
      </c>
      <c r="D7254">
        <v>6036030</v>
      </c>
      <c r="E7254">
        <v>8561980</v>
      </c>
      <c r="F7254" s="4">
        <f t="shared" si="113"/>
        <v>6881956.666666667</v>
      </c>
    </row>
    <row r="7255" spans="1:6" x14ac:dyDescent="0.3">
      <c r="A7255" t="s">
        <v>8066</v>
      </c>
      <c r="B7255">
        <v>4811610</v>
      </c>
      <c r="C7255">
        <v>13596500</v>
      </c>
      <c r="D7255">
        <v>11464460</v>
      </c>
      <c r="E7255">
        <v>15599374</v>
      </c>
      <c r="F7255" s="4">
        <f t="shared" si="113"/>
        <v>13553444.666666666</v>
      </c>
    </row>
    <row r="7256" spans="1:6" x14ac:dyDescent="0.3">
      <c r="A7256" t="s">
        <v>8067</v>
      </c>
      <c r="B7256">
        <v>555100</v>
      </c>
      <c r="C7256">
        <v>0</v>
      </c>
      <c r="D7256">
        <v>2676900</v>
      </c>
      <c r="E7256">
        <v>2397360</v>
      </c>
      <c r="F7256" s="4">
        <f t="shared" si="113"/>
        <v>1691420</v>
      </c>
    </row>
    <row r="7257" spans="1:6" x14ac:dyDescent="0.3">
      <c r="A7257" t="s">
        <v>8068</v>
      </c>
      <c r="B7257">
        <v>1883920</v>
      </c>
      <c r="C7257">
        <v>4299300</v>
      </c>
      <c r="D7257">
        <v>7246420</v>
      </c>
      <c r="E7257">
        <v>6498670</v>
      </c>
      <c r="F7257" s="4">
        <f t="shared" si="113"/>
        <v>6014796.666666667</v>
      </c>
    </row>
    <row r="7258" spans="1:6" x14ac:dyDescent="0.3">
      <c r="A7258" t="s">
        <v>8069</v>
      </c>
      <c r="B7258">
        <v>4873450</v>
      </c>
      <c r="C7258">
        <v>2613860</v>
      </c>
      <c r="D7258">
        <v>4485660</v>
      </c>
      <c r="E7258">
        <v>2719900</v>
      </c>
      <c r="F7258" s="4">
        <f t="shared" si="113"/>
        <v>3273140</v>
      </c>
    </row>
    <row r="7259" spans="1:6" x14ac:dyDescent="0.3">
      <c r="A7259" t="s">
        <v>8070</v>
      </c>
      <c r="B7259">
        <v>2084080</v>
      </c>
      <c r="C7259">
        <v>3135290</v>
      </c>
      <c r="D7259">
        <v>2476880</v>
      </c>
      <c r="E7259">
        <v>2282280</v>
      </c>
      <c r="F7259" s="4">
        <f t="shared" si="113"/>
        <v>2631483.3333333335</v>
      </c>
    </row>
    <row r="7260" spans="1:6" x14ac:dyDescent="0.3">
      <c r="A7260" t="s">
        <v>8071</v>
      </c>
      <c r="B7260">
        <v>2286800</v>
      </c>
      <c r="C7260">
        <v>0</v>
      </c>
      <c r="D7260">
        <v>0</v>
      </c>
      <c r="E7260">
        <v>0</v>
      </c>
      <c r="F7260" s="4">
        <f t="shared" si="113"/>
        <v>0</v>
      </c>
    </row>
    <row r="7261" spans="1:6" x14ac:dyDescent="0.3">
      <c r="A7261" t="s">
        <v>8072</v>
      </c>
      <c r="B7261">
        <v>423150</v>
      </c>
      <c r="C7261">
        <v>1193200</v>
      </c>
      <c r="D7261">
        <v>1408640</v>
      </c>
      <c r="E7261">
        <v>1976820</v>
      </c>
      <c r="F7261" s="4">
        <f t="shared" si="113"/>
        <v>1526220</v>
      </c>
    </row>
    <row r="7262" spans="1:6" x14ac:dyDescent="0.3">
      <c r="A7262" t="s">
        <v>8073</v>
      </c>
      <c r="B7262">
        <v>2068900</v>
      </c>
      <c r="C7262">
        <v>2075140</v>
      </c>
      <c r="D7262">
        <v>0</v>
      </c>
      <c r="E7262">
        <v>3784240</v>
      </c>
      <c r="F7262" s="4">
        <f t="shared" si="113"/>
        <v>1953126.6666666667</v>
      </c>
    </row>
    <row r="7263" spans="1:6" x14ac:dyDescent="0.3">
      <c r="A7263" t="s">
        <v>8074</v>
      </c>
      <c r="B7263">
        <v>0</v>
      </c>
      <c r="C7263">
        <v>0</v>
      </c>
      <c r="D7263">
        <v>1124760</v>
      </c>
      <c r="E7263">
        <v>402000</v>
      </c>
      <c r="F7263" s="4">
        <f t="shared" si="113"/>
        <v>508920</v>
      </c>
    </row>
    <row r="7264" spans="1:6" x14ac:dyDescent="0.3">
      <c r="A7264" t="s">
        <v>8075</v>
      </c>
      <c r="B7264">
        <v>0</v>
      </c>
      <c r="C7264">
        <v>933660</v>
      </c>
      <c r="D7264">
        <v>0</v>
      </c>
      <c r="E7264">
        <v>0</v>
      </c>
      <c r="F7264" s="4">
        <f t="shared" si="113"/>
        <v>311220</v>
      </c>
    </row>
    <row r="7265" spans="1:6" x14ac:dyDescent="0.3">
      <c r="A7265" t="s">
        <v>8076</v>
      </c>
      <c r="B7265">
        <v>2718536</v>
      </c>
      <c r="C7265">
        <v>2022000</v>
      </c>
      <c r="D7265">
        <v>2046650</v>
      </c>
      <c r="E7265">
        <v>3099556</v>
      </c>
      <c r="F7265" s="4">
        <f t="shared" si="113"/>
        <v>2389402</v>
      </c>
    </row>
    <row r="7266" spans="1:6" x14ac:dyDescent="0.3">
      <c r="A7266" t="s">
        <v>8077</v>
      </c>
      <c r="B7266">
        <v>4353000</v>
      </c>
      <c r="C7266">
        <v>2953600</v>
      </c>
      <c r="D7266">
        <v>6721200</v>
      </c>
      <c r="E7266">
        <v>3991350</v>
      </c>
      <c r="F7266" s="4">
        <f t="shared" si="113"/>
        <v>4555383.333333333</v>
      </c>
    </row>
    <row r="7267" spans="1:6" x14ac:dyDescent="0.3">
      <c r="A7267" t="s">
        <v>8078</v>
      </c>
      <c r="B7267">
        <v>837200</v>
      </c>
      <c r="C7267">
        <v>191100</v>
      </c>
      <c r="D7267">
        <v>1311620</v>
      </c>
      <c r="E7267">
        <v>0</v>
      </c>
      <c r="F7267" s="4">
        <f t="shared" si="113"/>
        <v>500906.66666666669</v>
      </c>
    </row>
    <row r="7268" spans="1:6" x14ac:dyDescent="0.3">
      <c r="A7268" t="s">
        <v>8079</v>
      </c>
      <c r="B7268">
        <v>1820000</v>
      </c>
      <c r="C7268">
        <v>1244880</v>
      </c>
      <c r="D7268">
        <v>1146600</v>
      </c>
      <c r="E7268">
        <v>2891100</v>
      </c>
      <c r="F7268" s="4">
        <f t="shared" si="113"/>
        <v>1760860</v>
      </c>
    </row>
    <row r="7269" spans="1:6" x14ac:dyDescent="0.3">
      <c r="A7269" t="s">
        <v>8080</v>
      </c>
      <c r="B7269">
        <v>0</v>
      </c>
      <c r="C7269">
        <v>1480000</v>
      </c>
      <c r="D7269">
        <v>3566440</v>
      </c>
      <c r="E7269">
        <v>1094600</v>
      </c>
      <c r="F7269" s="4">
        <f t="shared" si="113"/>
        <v>2047013.3333333333</v>
      </c>
    </row>
    <row r="7270" spans="1:6" x14ac:dyDescent="0.3">
      <c r="A7270" t="s">
        <v>8081</v>
      </c>
      <c r="B7270">
        <v>602000</v>
      </c>
      <c r="C7270">
        <v>199200</v>
      </c>
      <c r="D7270">
        <v>0</v>
      </c>
      <c r="E7270">
        <v>1249500</v>
      </c>
      <c r="F7270" s="4">
        <f t="shared" si="113"/>
        <v>482900</v>
      </c>
    </row>
    <row r="7271" spans="1:6" x14ac:dyDescent="0.3">
      <c r="A7271" t="s">
        <v>8082</v>
      </c>
      <c r="B7271">
        <v>0</v>
      </c>
      <c r="C7271">
        <v>561100</v>
      </c>
      <c r="D7271">
        <v>249000</v>
      </c>
      <c r="E7271">
        <v>0</v>
      </c>
      <c r="F7271" s="4">
        <f t="shared" si="113"/>
        <v>270033.33333333331</v>
      </c>
    </row>
    <row r="7272" spans="1:6" x14ac:dyDescent="0.3">
      <c r="A7272" t="s">
        <v>8083</v>
      </c>
      <c r="B7272">
        <v>2816740</v>
      </c>
      <c r="C7272">
        <v>4038590</v>
      </c>
      <c r="D7272">
        <v>2604440</v>
      </c>
      <c r="E7272">
        <v>2845660</v>
      </c>
      <c r="F7272" s="4">
        <f t="shared" si="113"/>
        <v>3162896.6666666665</v>
      </c>
    </row>
    <row r="7273" spans="1:6" x14ac:dyDescent="0.3">
      <c r="A7273" t="s">
        <v>8084</v>
      </c>
      <c r="B7273">
        <v>6511840</v>
      </c>
      <c r="C7273">
        <v>0</v>
      </c>
      <c r="D7273">
        <v>0</v>
      </c>
      <c r="E7273">
        <v>0</v>
      </c>
      <c r="F7273" s="4">
        <f t="shared" si="113"/>
        <v>0</v>
      </c>
    </row>
    <row r="7274" spans="1:6" x14ac:dyDescent="0.3">
      <c r="A7274" t="s">
        <v>8085</v>
      </c>
      <c r="B7274">
        <v>4167180</v>
      </c>
      <c r="C7274">
        <v>5341489</v>
      </c>
      <c r="D7274">
        <v>5035020</v>
      </c>
      <c r="E7274">
        <v>4600750</v>
      </c>
      <c r="F7274" s="4">
        <f t="shared" si="113"/>
        <v>4992419.666666667</v>
      </c>
    </row>
    <row r="7275" spans="1:6" x14ac:dyDescent="0.3">
      <c r="A7275" t="s">
        <v>8086</v>
      </c>
      <c r="B7275">
        <v>370000</v>
      </c>
      <c r="C7275">
        <v>740000</v>
      </c>
      <c r="D7275">
        <v>370000</v>
      </c>
      <c r="E7275">
        <v>0</v>
      </c>
      <c r="F7275" s="4">
        <f t="shared" si="113"/>
        <v>370000</v>
      </c>
    </row>
    <row r="7276" spans="1:6" x14ac:dyDescent="0.3">
      <c r="A7276" t="s">
        <v>8087</v>
      </c>
      <c r="B7276">
        <v>0</v>
      </c>
      <c r="C7276">
        <v>0</v>
      </c>
      <c r="D7276">
        <v>647680</v>
      </c>
      <c r="E7276">
        <v>1161000</v>
      </c>
      <c r="F7276" s="4">
        <f t="shared" si="113"/>
        <v>602893.33333333337</v>
      </c>
    </row>
    <row r="7277" spans="1:6" x14ac:dyDescent="0.3">
      <c r="A7277" t="s">
        <v>8088</v>
      </c>
      <c r="B7277">
        <v>900000</v>
      </c>
      <c r="C7277">
        <v>2077960</v>
      </c>
      <c r="D7277">
        <v>0</v>
      </c>
      <c r="E7277">
        <v>855280</v>
      </c>
      <c r="F7277" s="4">
        <f t="shared" si="113"/>
        <v>977746.66666666663</v>
      </c>
    </row>
    <row r="7278" spans="1:6" x14ac:dyDescent="0.3">
      <c r="A7278" t="s">
        <v>8089</v>
      </c>
      <c r="B7278">
        <v>0</v>
      </c>
      <c r="C7278">
        <v>2456720</v>
      </c>
      <c r="D7278">
        <v>0</v>
      </c>
      <c r="E7278">
        <v>2162530</v>
      </c>
      <c r="F7278" s="4">
        <f t="shared" si="113"/>
        <v>1539750</v>
      </c>
    </row>
    <row r="7279" spans="1:6" x14ac:dyDescent="0.3">
      <c r="A7279" t="s">
        <v>8090</v>
      </c>
      <c r="B7279">
        <v>1098000</v>
      </c>
      <c r="C7279">
        <v>1270700</v>
      </c>
      <c r="D7279">
        <v>1764800</v>
      </c>
      <c r="E7279">
        <v>0</v>
      </c>
      <c r="F7279" s="4">
        <f t="shared" si="113"/>
        <v>1011833.3333333334</v>
      </c>
    </row>
    <row r="7280" spans="1:6" x14ac:dyDescent="0.3">
      <c r="A7280" t="s">
        <v>8091</v>
      </c>
      <c r="B7280">
        <v>0</v>
      </c>
      <c r="C7280">
        <v>1157800</v>
      </c>
      <c r="D7280">
        <v>0</v>
      </c>
      <c r="E7280">
        <v>513030</v>
      </c>
      <c r="F7280" s="4">
        <f t="shared" si="113"/>
        <v>556943.33333333337</v>
      </c>
    </row>
    <row r="7281" spans="1:6" x14ac:dyDescent="0.3">
      <c r="A7281" t="s">
        <v>8092</v>
      </c>
      <c r="B7281">
        <v>0</v>
      </c>
      <c r="C7281">
        <v>370000</v>
      </c>
      <c r="D7281">
        <v>0</v>
      </c>
      <c r="E7281">
        <v>0</v>
      </c>
      <c r="F7281" s="4">
        <f t="shared" si="113"/>
        <v>123333.33333333333</v>
      </c>
    </row>
    <row r="7282" spans="1:6" x14ac:dyDescent="0.3">
      <c r="A7282" t="s">
        <v>8093</v>
      </c>
      <c r="B7282">
        <v>2182470</v>
      </c>
      <c r="C7282">
        <v>370000</v>
      </c>
      <c r="D7282">
        <v>2359500</v>
      </c>
      <c r="E7282">
        <v>3430490</v>
      </c>
      <c r="F7282" s="4">
        <f t="shared" si="113"/>
        <v>2053330</v>
      </c>
    </row>
    <row r="7283" spans="1:6" x14ac:dyDescent="0.3">
      <c r="A7283" t="s">
        <v>8094</v>
      </c>
      <c r="B7283">
        <v>2299220</v>
      </c>
      <c r="C7283">
        <v>4402900</v>
      </c>
      <c r="D7283">
        <v>3948000</v>
      </c>
      <c r="E7283">
        <v>2037430</v>
      </c>
      <c r="F7283" s="4">
        <f t="shared" si="113"/>
        <v>3462776.6666666665</v>
      </c>
    </row>
    <row r="7284" spans="1:6" x14ac:dyDescent="0.3">
      <c r="A7284" t="s">
        <v>8095</v>
      </c>
      <c r="B7284">
        <v>214760</v>
      </c>
      <c r="C7284">
        <v>1907700</v>
      </c>
      <c r="D7284">
        <v>1069980</v>
      </c>
      <c r="E7284">
        <v>473200</v>
      </c>
      <c r="F7284" s="4">
        <f t="shared" si="113"/>
        <v>1150293.3333333333</v>
      </c>
    </row>
    <row r="7285" spans="1:6" x14ac:dyDescent="0.3">
      <c r="A7285" t="s">
        <v>8096</v>
      </c>
      <c r="B7285">
        <v>382200</v>
      </c>
      <c r="C7285">
        <v>2354353</v>
      </c>
      <c r="D7285">
        <v>2222600</v>
      </c>
      <c r="E7285">
        <v>0</v>
      </c>
      <c r="F7285" s="4">
        <f t="shared" si="113"/>
        <v>1525651</v>
      </c>
    </row>
    <row r="7286" spans="1:6" x14ac:dyDescent="0.3">
      <c r="A7286" t="s">
        <v>8097</v>
      </c>
      <c r="B7286">
        <v>569660</v>
      </c>
      <c r="C7286">
        <v>0</v>
      </c>
      <c r="D7286">
        <v>711920</v>
      </c>
      <c r="E7286">
        <v>0</v>
      </c>
      <c r="F7286" s="4">
        <f t="shared" si="113"/>
        <v>237306.66666666666</v>
      </c>
    </row>
    <row r="7287" spans="1:6" x14ac:dyDescent="0.3">
      <c r="A7287" t="s">
        <v>8098</v>
      </c>
      <c r="B7287">
        <v>2301750</v>
      </c>
      <c r="C7287">
        <v>2461220</v>
      </c>
      <c r="D7287">
        <v>4108080</v>
      </c>
      <c r="E7287">
        <v>0</v>
      </c>
      <c r="F7287" s="4">
        <f t="shared" si="113"/>
        <v>2189766.6666666665</v>
      </c>
    </row>
    <row r="7288" spans="1:6" x14ac:dyDescent="0.3">
      <c r="A7288" t="s">
        <v>8099</v>
      </c>
      <c r="B7288">
        <v>3057630</v>
      </c>
      <c r="C7288">
        <v>3130640</v>
      </c>
      <c r="D7288">
        <v>2135500</v>
      </c>
      <c r="E7288">
        <v>2907270</v>
      </c>
      <c r="F7288" s="4">
        <f t="shared" si="113"/>
        <v>2724470</v>
      </c>
    </row>
    <row r="7289" spans="1:6" x14ac:dyDescent="0.3">
      <c r="A7289" t="s">
        <v>8100</v>
      </c>
      <c r="B7289">
        <v>0</v>
      </c>
      <c r="C7289">
        <v>0</v>
      </c>
      <c r="D7289">
        <v>370000</v>
      </c>
      <c r="E7289">
        <v>450560</v>
      </c>
      <c r="F7289" s="4">
        <f t="shared" si="113"/>
        <v>273520</v>
      </c>
    </row>
    <row r="7290" spans="1:6" x14ac:dyDescent="0.3">
      <c r="A7290" t="s">
        <v>8101</v>
      </c>
      <c r="B7290">
        <v>0</v>
      </c>
      <c r="C7290">
        <v>350000</v>
      </c>
      <c r="D7290">
        <v>732400</v>
      </c>
      <c r="E7290">
        <v>0</v>
      </c>
      <c r="F7290" s="4">
        <f t="shared" si="113"/>
        <v>360800</v>
      </c>
    </row>
    <row r="7291" spans="1:6" x14ac:dyDescent="0.3">
      <c r="A7291" t="s">
        <v>8102</v>
      </c>
      <c r="B7291">
        <v>1374860</v>
      </c>
      <c r="C7291">
        <v>0</v>
      </c>
      <c r="D7291">
        <v>0</v>
      </c>
      <c r="E7291">
        <v>0</v>
      </c>
      <c r="F7291" s="4">
        <f t="shared" si="113"/>
        <v>0</v>
      </c>
    </row>
    <row r="7292" spans="1:6" x14ac:dyDescent="0.3">
      <c r="A7292" t="s">
        <v>8103</v>
      </c>
      <c r="B7292">
        <v>2208046</v>
      </c>
      <c r="C7292">
        <v>2951746</v>
      </c>
      <c r="D7292">
        <v>2237926</v>
      </c>
      <c r="E7292">
        <v>3152990</v>
      </c>
      <c r="F7292" s="4">
        <f t="shared" si="113"/>
        <v>2780887.3333333335</v>
      </c>
    </row>
    <row r="7293" spans="1:6" x14ac:dyDescent="0.3">
      <c r="A7293" t="s">
        <v>8104</v>
      </c>
      <c r="B7293">
        <v>1627080</v>
      </c>
      <c r="C7293">
        <v>4199990</v>
      </c>
      <c r="D7293">
        <v>2160340</v>
      </c>
      <c r="E7293">
        <v>6200230</v>
      </c>
      <c r="F7293" s="4">
        <f t="shared" si="113"/>
        <v>4186853.3333333335</v>
      </c>
    </row>
    <row r="7294" spans="1:6" x14ac:dyDescent="0.3">
      <c r="A7294" t="s">
        <v>8105</v>
      </c>
      <c r="B7294">
        <v>1162400</v>
      </c>
      <c r="C7294">
        <v>1173280</v>
      </c>
      <c r="D7294">
        <v>568900</v>
      </c>
      <c r="E7294">
        <v>1217800</v>
      </c>
      <c r="F7294" s="4">
        <f t="shared" si="113"/>
        <v>986660</v>
      </c>
    </row>
    <row r="7295" spans="1:6" x14ac:dyDescent="0.3">
      <c r="A7295" t="s">
        <v>8106</v>
      </c>
      <c r="B7295">
        <v>0</v>
      </c>
      <c r="C7295">
        <v>2420600</v>
      </c>
      <c r="D7295">
        <v>3876600</v>
      </c>
      <c r="E7295">
        <v>2417800</v>
      </c>
      <c r="F7295" s="4">
        <f t="shared" si="113"/>
        <v>2905000</v>
      </c>
    </row>
    <row r="7296" spans="1:6" x14ac:dyDescent="0.3">
      <c r="A7296" t="s">
        <v>8107</v>
      </c>
      <c r="B7296">
        <v>0</v>
      </c>
      <c r="C7296">
        <v>4716250</v>
      </c>
      <c r="D7296">
        <v>1118720</v>
      </c>
      <c r="E7296">
        <v>2243620</v>
      </c>
      <c r="F7296" s="4">
        <f t="shared" si="113"/>
        <v>2692863.3333333335</v>
      </c>
    </row>
    <row r="7297" spans="1:6" x14ac:dyDescent="0.3">
      <c r="A7297" t="s">
        <v>8108</v>
      </c>
      <c r="B7297">
        <v>898600</v>
      </c>
      <c r="C7297">
        <v>4107740</v>
      </c>
      <c r="D7297">
        <v>9788660</v>
      </c>
      <c r="E7297">
        <v>7610290</v>
      </c>
      <c r="F7297" s="4">
        <f t="shared" si="113"/>
        <v>7168896.666666667</v>
      </c>
    </row>
    <row r="7298" spans="1:6" x14ac:dyDescent="0.3">
      <c r="A7298" t="s">
        <v>491</v>
      </c>
      <c r="B7298">
        <v>386560</v>
      </c>
      <c r="C7298">
        <v>2053300</v>
      </c>
      <c r="D7298">
        <v>2027330</v>
      </c>
      <c r="E7298">
        <v>2051910</v>
      </c>
      <c r="F7298" s="4">
        <f t="shared" si="113"/>
        <v>2044180</v>
      </c>
    </row>
    <row r="7299" spans="1:6" x14ac:dyDescent="0.3">
      <c r="A7299" t="s">
        <v>8109</v>
      </c>
      <c r="B7299">
        <v>2107400</v>
      </c>
      <c r="C7299">
        <v>5824000</v>
      </c>
      <c r="D7299">
        <v>4068200</v>
      </c>
      <c r="E7299">
        <v>9410480</v>
      </c>
      <c r="F7299" s="4">
        <f t="shared" ref="F7299:F7362" si="114">SUM(C7299:E7299)/3</f>
        <v>6434226.666666667</v>
      </c>
    </row>
    <row r="7300" spans="1:6" x14ac:dyDescent="0.3">
      <c r="A7300" t="s">
        <v>8110</v>
      </c>
      <c r="B7300">
        <v>309400</v>
      </c>
      <c r="C7300">
        <v>0</v>
      </c>
      <c r="D7300">
        <v>637700</v>
      </c>
      <c r="E7300">
        <v>0</v>
      </c>
      <c r="F7300" s="4">
        <f t="shared" si="114"/>
        <v>212566.66666666666</v>
      </c>
    </row>
    <row r="7301" spans="1:6" x14ac:dyDescent="0.3">
      <c r="A7301" t="s">
        <v>8111</v>
      </c>
      <c r="B7301">
        <v>2802800</v>
      </c>
      <c r="C7301">
        <v>2231950</v>
      </c>
      <c r="D7301">
        <v>2122500</v>
      </c>
      <c r="E7301">
        <v>3672950</v>
      </c>
      <c r="F7301" s="4">
        <f t="shared" si="114"/>
        <v>2675800</v>
      </c>
    </row>
    <row r="7302" spans="1:6" x14ac:dyDescent="0.3">
      <c r="A7302" t="s">
        <v>8112</v>
      </c>
      <c r="B7302">
        <v>778340</v>
      </c>
      <c r="C7302">
        <v>0</v>
      </c>
      <c r="D7302">
        <v>0</v>
      </c>
      <c r="E7302">
        <v>0</v>
      </c>
      <c r="F7302" s="4">
        <f t="shared" si="114"/>
        <v>0</v>
      </c>
    </row>
    <row r="7303" spans="1:6" x14ac:dyDescent="0.3">
      <c r="A7303" t="s">
        <v>8113</v>
      </c>
      <c r="B7303">
        <v>0</v>
      </c>
      <c r="C7303">
        <v>0</v>
      </c>
      <c r="D7303">
        <v>1093270</v>
      </c>
      <c r="E7303">
        <v>0</v>
      </c>
      <c r="F7303" s="4">
        <f t="shared" si="114"/>
        <v>364423.33333333331</v>
      </c>
    </row>
    <row r="7304" spans="1:6" x14ac:dyDescent="0.3">
      <c r="A7304" t="s">
        <v>8114</v>
      </c>
      <c r="B7304">
        <v>522340</v>
      </c>
      <c r="C7304">
        <v>230000</v>
      </c>
      <c r="D7304">
        <v>0</v>
      </c>
      <c r="E7304">
        <v>386000</v>
      </c>
      <c r="F7304" s="4">
        <f t="shared" si="114"/>
        <v>205333.33333333334</v>
      </c>
    </row>
    <row r="7305" spans="1:6" x14ac:dyDescent="0.3">
      <c r="A7305" t="s">
        <v>8115</v>
      </c>
      <c r="B7305">
        <v>0</v>
      </c>
      <c r="C7305">
        <v>911820</v>
      </c>
      <c r="D7305">
        <v>658840</v>
      </c>
      <c r="E7305">
        <v>1008100</v>
      </c>
      <c r="F7305" s="4">
        <f t="shared" si="114"/>
        <v>859586.66666666663</v>
      </c>
    </row>
    <row r="7306" spans="1:6" x14ac:dyDescent="0.3">
      <c r="A7306" t="s">
        <v>8116</v>
      </c>
      <c r="B7306">
        <v>2305850</v>
      </c>
      <c r="C7306">
        <v>2137350</v>
      </c>
      <c r="D7306">
        <v>2209350</v>
      </c>
      <c r="E7306">
        <v>3010040</v>
      </c>
      <c r="F7306" s="4">
        <f t="shared" si="114"/>
        <v>2452246.6666666665</v>
      </c>
    </row>
    <row r="7307" spans="1:6" x14ac:dyDescent="0.3">
      <c r="A7307" t="s">
        <v>8117</v>
      </c>
      <c r="B7307">
        <v>1060000</v>
      </c>
      <c r="C7307">
        <v>2181440</v>
      </c>
      <c r="D7307">
        <v>1039500</v>
      </c>
      <c r="E7307">
        <v>2570800</v>
      </c>
      <c r="F7307" s="4">
        <f t="shared" si="114"/>
        <v>1930580</v>
      </c>
    </row>
    <row r="7308" spans="1:6" x14ac:dyDescent="0.3">
      <c r="A7308" t="s">
        <v>8118</v>
      </c>
      <c r="B7308">
        <v>4992200</v>
      </c>
      <c r="C7308">
        <v>6648400</v>
      </c>
      <c r="D7308">
        <v>7747950</v>
      </c>
      <c r="E7308">
        <v>8300320</v>
      </c>
      <c r="F7308" s="4">
        <f t="shared" si="114"/>
        <v>7565556.666666667</v>
      </c>
    </row>
    <row r="7309" spans="1:6" x14ac:dyDescent="0.3">
      <c r="A7309" t="s">
        <v>8119</v>
      </c>
      <c r="B7309">
        <v>5511920</v>
      </c>
      <c r="C7309">
        <v>2516400</v>
      </c>
      <c r="D7309">
        <v>2968530</v>
      </c>
      <c r="E7309">
        <v>3681070</v>
      </c>
      <c r="F7309" s="4">
        <f t="shared" si="114"/>
        <v>3055333.3333333335</v>
      </c>
    </row>
    <row r="7310" spans="1:6" x14ac:dyDescent="0.3">
      <c r="A7310" t="s">
        <v>8120</v>
      </c>
      <c r="B7310">
        <v>2450810</v>
      </c>
      <c r="C7310">
        <v>2702810</v>
      </c>
      <c r="D7310">
        <v>2398850</v>
      </c>
      <c r="E7310">
        <v>3870150</v>
      </c>
      <c r="F7310" s="4">
        <f t="shared" si="114"/>
        <v>2990603.3333333335</v>
      </c>
    </row>
    <row r="7311" spans="1:6" x14ac:dyDescent="0.3">
      <c r="A7311" t="s">
        <v>8121</v>
      </c>
      <c r="B7311">
        <v>529200</v>
      </c>
      <c r="C7311">
        <v>1048450</v>
      </c>
      <c r="D7311">
        <v>0</v>
      </c>
      <c r="E7311">
        <v>500550</v>
      </c>
      <c r="F7311" s="4">
        <f t="shared" si="114"/>
        <v>516333.33333333331</v>
      </c>
    </row>
    <row r="7312" spans="1:6" x14ac:dyDescent="0.3">
      <c r="A7312" t="s">
        <v>8122</v>
      </c>
      <c r="B7312">
        <v>0</v>
      </c>
      <c r="C7312">
        <v>650300</v>
      </c>
      <c r="D7312">
        <v>382200</v>
      </c>
      <c r="E7312">
        <v>0</v>
      </c>
      <c r="F7312" s="4">
        <f t="shared" si="114"/>
        <v>344166.66666666669</v>
      </c>
    </row>
    <row r="7313" spans="1:6" x14ac:dyDescent="0.3">
      <c r="A7313" t="s">
        <v>8123</v>
      </c>
      <c r="B7313">
        <v>614250</v>
      </c>
      <c r="C7313">
        <v>1166680</v>
      </c>
      <c r="D7313">
        <v>1913160</v>
      </c>
      <c r="E7313">
        <v>1014650</v>
      </c>
      <c r="F7313" s="4">
        <f t="shared" si="114"/>
        <v>1364830</v>
      </c>
    </row>
    <row r="7314" spans="1:6" x14ac:dyDescent="0.3">
      <c r="A7314" t="s">
        <v>8124</v>
      </c>
      <c r="B7314">
        <v>6321190</v>
      </c>
      <c r="C7314">
        <v>9815200</v>
      </c>
      <c r="D7314">
        <v>10617220</v>
      </c>
      <c r="E7314">
        <v>7050900</v>
      </c>
      <c r="F7314" s="4">
        <f t="shared" si="114"/>
        <v>9161106.666666666</v>
      </c>
    </row>
    <row r="7315" spans="1:6" x14ac:dyDescent="0.3">
      <c r="A7315" t="s">
        <v>8125</v>
      </c>
      <c r="B7315">
        <v>0</v>
      </c>
      <c r="C7315">
        <v>1480000</v>
      </c>
      <c r="D7315">
        <v>0</v>
      </c>
      <c r="E7315">
        <v>0</v>
      </c>
      <c r="F7315" s="4">
        <f t="shared" si="114"/>
        <v>493333.33333333331</v>
      </c>
    </row>
    <row r="7316" spans="1:6" x14ac:dyDescent="0.3">
      <c r="A7316" t="s">
        <v>8126</v>
      </c>
      <c r="B7316">
        <v>740000</v>
      </c>
      <c r="C7316">
        <v>0</v>
      </c>
      <c r="D7316">
        <v>0</v>
      </c>
      <c r="E7316">
        <v>0</v>
      </c>
      <c r="F7316" s="4">
        <f t="shared" si="114"/>
        <v>0</v>
      </c>
    </row>
    <row r="7317" spans="1:6" x14ac:dyDescent="0.3">
      <c r="A7317" t="s">
        <v>8127</v>
      </c>
      <c r="B7317">
        <v>565110</v>
      </c>
      <c r="C7317">
        <v>2222600</v>
      </c>
      <c r="D7317">
        <v>2765490</v>
      </c>
      <c r="E7317">
        <v>2701040</v>
      </c>
      <c r="F7317" s="4">
        <f t="shared" si="114"/>
        <v>2563043.3333333335</v>
      </c>
    </row>
    <row r="7318" spans="1:6" x14ac:dyDescent="0.3">
      <c r="A7318" t="s">
        <v>8128</v>
      </c>
      <c r="B7318">
        <v>1078070</v>
      </c>
      <c r="C7318">
        <v>1118020</v>
      </c>
      <c r="D7318">
        <v>469200</v>
      </c>
      <c r="E7318">
        <v>756500</v>
      </c>
      <c r="F7318" s="4">
        <f t="shared" si="114"/>
        <v>781240</v>
      </c>
    </row>
    <row r="7319" spans="1:6" x14ac:dyDescent="0.3">
      <c r="A7319" t="s">
        <v>8129</v>
      </c>
      <c r="B7319">
        <v>1185500</v>
      </c>
      <c r="C7319">
        <v>1031940</v>
      </c>
      <c r="D7319">
        <v>300300</v>
      </c>
      <c r="E7319">
        <v>999000</v>
      </c>
      <c r="F7319" s="4">
        <f t="shared" si="114"/>
        <v>777080</v>
      </c>
    </row>
    <row r="7320" spans="1:6" x14ac:dyDescent="0.3">
      <c r="A7320" t="s">
        <v>8130</v>
      </c>
      <c r="B7320">
        <v>307580</v>
      </c>
      <c r="C7320">
        <v>331240</v>
      </c>
      <c r="D7320">
        <v>0</v>
      </c>
      <c r="E7320">
        <v>518700</v>
      </c>
      <c r="F7320" s="4">
        <f t="shared" si="114"/>
        <v>283313.33333333331</v>
      </c>
    </row>
    <row r="7321" spans="1:6" x14ac:dyDescent="0.3">
      <c r="A7321" t="s">
        <v>374</v>
      </c>
      <c r="B7321">
        <v>556920</v>
      </c>
      <c r="C7321">
        <v>0</v>
      </c>
      <c r="D7321">
        <v>696600</v>
      </c>
      <c r="E7321">
        <v>0</v>
      </c>
      <c r="F7321" s="4">
        <f t="shared" si="114"/>
        <v>232200</v>
      </c>
    </row>
    <row r="7322" spans="1:6" x14ac:dyDescent="0.3">
      <c r="A7322" t="s">
        <v>8131</v>
      </c>
      <c r="B7322">
        <v>13171740</v>
      </c>
      <c r="C7322">
        <v>9554540</v>
      </c>
      <c r="D7322">
        <v>8386920</v>
      </c>
      <c r="E7322">
        <v>19560100</v>
      </c>
      <c r="F7322" s="4">
        <f t="shared" si="114"/>
        <v>12500520</v>
      </c>
    </row>
    <row r="7323" spans="1:6" x14ac:dyDescent="0.3">
      <c r="A7323" t="s">
        <v>8132</v>
      </c>
      <c r="B7323">
        <v>0</v>
      </c>
      <c r="C7323">
        <v>230000</v>
      </c>
      <c r="D7323">
        <v>291200</v>
      </c>
      <c r="E7323">
        <v>218400</v>
      </c>
      <c r="F7323" s="4">
        <f t="shared" si="114"/>
        <v>246533.33333333334</v>
      </c>
    </row>
    <row r="7324" spans="1:6" x14ac:dyDescent="0.3">
      <c r="A7324" t="s">
        <v>8133</v>
      </c>
      <c r="B7324">
        <v>2464900</v>
      </c>
      <c r="C7324">
        <v>1146600</v>
      </c>
      <c r="D7324">
        <v>436800</v>
      </c>
      <c r="E7324">
        <v>0</v>
      </c>
      <c r="F7324" s="4">
        <f t="shared" si="114"/>
        <v>527800</v>
      </c>
    </row>
    <row r="7325" spans="1:6" x14ac:dyDescent="0.3">
      <c r="A7325" t="s">
        <v>8134</v>
      </c>
      <c r="B7325">
        <v>6162300</v>
      </c>
      <c r="C7325">
        <v>6576720</v>
      </c>
      <c r="D7325">
        <v>1754480</v>
      </c>
      <c r="E7325">
        <v>4247340</v>
      </c>
      <c r="F7325" s="4">
        <f t="shared" si="114"/>
        <v>4192846.6666666665</v>
      </c>
    </row>
    <row r="7326" spans="1:6" x14ac:dyDescent="0.3">
      <c r="A7326" t="s">
        <v>8135</v>
      </c>
      <c r="B7326">
        <v>0</v>
      </c>
      <c r="C7326">
        <v>0</v>
      </c>
      <c r="D7326">
        <v>198900</v>
      </c>
      <c r="E7326">
        <v>0</v>
      </c>
      <c r="F7326" s="4">
        <f t="shared" si="114"/>
        <v>66300</v>
      </c>
    </row>
    <row r="7327" spans="1:6" x14ac:dyDescent="0.3">
      <c r="A7327" t="s">
        <v>8136</v>
      </c>
      <c r="B7327">
        <v>0</v>
      </c>
      <c r="C7327">
        <v>0</v>
      </c>
      <c r="D7327">
        <v>911820</v>
      </c>
      <c r="E7327">
        <v>0</v>
      </c>
      <c r="F7327" s="4">
        <f t="shared" si="114"/>
        <v>303940</v>
      </c>
    </row>
    <row r="7328" spans="1:6" x14ac:dyDescent="0.3">
      <c r="A7328" t="s">
        <v>8137</v>
      </c>
      <c r="B7328">
        <v>2294670</v>
      </c>
      <c r="C7328">
        <v>3986650</v>
      </c>
      <c r="D7328">
        <v>2178570</v>
      </c>
      <c r="E7328">
        <v>2466570</v>
      </c>
      <c r="F7328" s="4">
        <f t="shared" si="114"/>
        <v>2877263.3333333335</v>
      </c>
    </row>
    <row r="7329" spans="1:6" x14ac:dyDescent="0.3">
      <c r="A7329" t="s">
        <v>8138</v>
      </c>
      <c r="B7329">
        <v>0</v>
      </c>
      <c r="C7329">
        <v>281190</v>
      </c>
      <c r="D7329">
        <v>149400</v>
      </c>
      <c r="E7329">
        <v>0</v>
      </c>
      <c r="F7329" s="4">
        <f t="shared" si="114"/>
        <v>143530</v>
      </c>
    </row>
    <row r="7330" spans="1:6" x14ac:dyDescent="0.3">
      <c r="A7330" t="s">
        <v>8139</v>
      </c>
      <c r="B7330">
        <v>411950</v>
      </c>
      <c r="C7330">
        <v>612000</v>
      </c>
      <c r="D7330">
        <v>0</v>
      </c>
      <c r="E7330">
        <v>804000</v>
      </c>
      <c r="F7330" s="4">
        <f t="shared" si="114"/>
        <v>472000</v>
      </c>
    </row>
    <row r="7331" spans="1:6" x14ac:dyDescent="0.3">
      <c r="A7331" t="s">
        <v>8140</v>
      </c>
      <c r="B7331">
        <v>1250970</v>
      </c>
      <c r="C7331">
        <v>922140</v>
      </c>
      <c r="D7331">
        <v>986440</v>
      </c>
      <c r="E7331">
        <v>1396100</v>
      </c>
      <c r="F7331" s="4">
        <f t="shared" si="114"/>
        <v>1101560</v>
      </c>
    </row>
    <row r="7332" spans="1:6" x14ac:dyDescent="0.3">
      <c r="A7332" t="s">
        <v>8141</v>
      </c>
      <c r="B7332">
        <v>492600</v>
      </c>
      <c r="C7332">
        <v>149400</v>
      </c>
      <c r="D7332">
        <v>1039220</v>
      </c>
      <c r="E7332">
        <v>970790</v>
      </c>
      <c r="F7332" s="4">
        <f t="shared" si="114"/>
        <v>719803.33333333337</v>
      </c>
    </row>
    <row r="7333" spans="1:6" x14ac:dyDescent="0.3">
      <c r="A7333" t="s">
        <v>8142</v>
      </c>
      <c r="B7333">
        <v>2059500</v>
      </c>
      <c r="C7333">
        <v>4841650</v>
      </c>
      <c r="D7333">
        <v>9511320</v>
      </c>
      <c r="E7333">
        <v>2511600</v>
      </c>
      <c r="F7333" s="4">
        <f t="shared" si="114"/>
        <v>5621523.333333333</v>
      </c>
    </row>
    <row r="7334" spans="1:6" x14ac:dyDescent="0.3">
      <c r="A7334" t="s">
        <v>8143</v>
      </c>
      <c r="B7334">
        <v>0</v>
      </c>
      <c r="C7334">
        <v>305000</v>
      </c>
      <c r="D7334">
        <v>0</v>
      </c>
      <c r="E7334">
        <v>1564000</v>
      </c>
      <c r="F7334" s="4">
        <f t="shared" si="114"/>
        <v>623000</v>
      </c>
    </row>
    <row r="7335" spans="1:6" x14ac:dyDescent="0.3">
      <c r="A7335" t="s">
        <v>8144</v>
      </c>
      <c r="B7335">
        <v>1055600</v>
      </c>
      <c r="C7335">
        <v>0</v>
      </c>
      <c r="D7335">
        <v>0</v>
      </c>
      <c r="E7335">
        <v>0</v>
      </c>
      <c r="F7335" s="4">
        <f t="shared" si="114"/>
        <v>0</v>
      </c>
    </row>
    <row r="7336" spans="1:6" x14ac:dyDescent="0.3">
      <c r="A7336" t="s">
        <v>8145</v>
      </c>
      <c r="B7336">
        <v>971880</v>
      </c>
      <c r="C7336">
        <v>554400</v>
      </c>
      <c r="D7336">
        <v>646100</v>
      </c>
      <c r="E7336">
        <v>0</v>
      </c>
      <c r="F7336" s="4">
        <f t="shared" si="114"/>
        <v>400166.66666666669</v>
      </c>
    </row>
    <row r="7337" spans="1:6" x14ac:dyDescent="0.3">
      <c r="A7337" t="s">
        <v>8146</v>
      </c>
      <c r="B7337">
        <v>0</v>
      </c>
      <c r="C7337">
        <v>624100</v>
      </c>
      <c r="D7337">
        <v>0</v>
      </c>
      <c r="E7337">
        <v>386000</v>
      </c>
      <c r="F7337" s="4">
        <f t="shared" si="114"/>
        <v>336700</v>
      </c>
    </row>
    <row r="7338" spans="1:6" x14ac:dyDescent="0.3">
      <c r="A7338" t="s">
        <v>8147</v>
      </c>
      <c r="B7338">
        <v>2185320</v>
      </c>
      <c r="C7338">
        <v>438240</v>
      </c>
      <c r="D7338">
        <v>0</v>
      </c>
      <c r="E7338">
        <v>0</v>
      </c>
      <c r="F7338" s="4">
        <f t="shared" si="114"/>
        <v>146080</v>
      </c>
    </row>
    <row r="7339" spans="1:6" x14ac:dyDescent="0.3">
      <c r="A7339" t="s">
        <v>8148</v>
      </c>
      <c r="B7339">
        <v>1062430</v>
      </c>
      <c r="C7339">
        <v>1072800</v>
      </c>
      <c r="D7339">
        <v>1126280</v>
      </c>
      <c r="E7339">
        <v>1629920</v>
      </c>
      <c r="F7339" s="4">
        <f t="shared" si="114"/>
        <v>1276333.3333333333</v>
      </c>
    </row>
    <row r="7340" spans="1:6" x14ac:dyDescent="0.3">
      <c r="A7340" t="s">
        <v>8149</v>
      </c>
      <c r="B7340">
        <v>2711770</v>
      </c>
      <c r="C7340">
        <v>2958529</v>
      </c>
      <c r="D7340">
        <v>3047980</v>
      </c>
      <c r="E7340">
        <v>2103540</v>
      </c>
      <c r="F7340" s="4">
        <f t="shared" si="114"/>
        <v>2703349.6666666665</v>
      </c>
    </row>
    <row r="7341" spans="1:6" x14ac:dyDescent="0.3">
      <c r="A7341" t="s">
        <v>8150</v>
      </c>
      <c r="B7341">
        <v>0</v>
      </c>
      <c r="C7341">
        <v>300300</v>
      </c>
      <c r="D7341">
        <v>0</v>
      </c>
      <c r="E7341">
        <v>357000</v>
      </c>
      <c r="F7341" s="4">
        <f t="shared" si="114"/>
        <v>219100</v>
      </c>
    </row>
    <row r="7342" spans="1:6" x14ac:dyDescent="0.3">
      <c r="A7342" t="s">
        <v>8151</v>
      </c>
      <c r="B7342">
        <v>0</v>
      </c>
      <c r="C7342">
        <v>598000</v>
      </c>
      <c r="D7342">
        <v>160000</v>
      </c>
      <c r="E7342">
        <v>596700</v>
      </c>
      <c r="F7342" s="4">
        <f t="shared" si="114"/>
        <v>451566.66666666669</v>
      </c>
    </row>
    <row r="7343" spans="1:6" x14ac:dyDescent="0.3">
      <c r="A7343" t="s">
        <v>8152</v>
      </c>
      <c r="B7343">
        <v>0</v>
      </c>
      <c r="C7343">
        <v>1174970</v>
      </c>
      <c r="D7343">
        <v>1077730</v>
      </c>
      <c r="E7343">
        <v>1320500</v>
      </c>
      <c r="F7343" s="4">
        <f t="shared" si="114"/>
        <v>1191066.6666666667</v>
      </c>
    </row>
    <row r="7344" spans="1:6" x14ac:dyDescent="0.3">
      <c r="A7344" t="s">
        <v>8153</v>
      </c>
      <c r="B7344">
        <v>10039410</v>
      </c>
      <c r="C7344">
        <v>8845410</v>
      </c>
      <c r="D7344">
        <v>9653300</v>
      </c>
      <c r="E7344">
        <v>6892300</v>
      </c>
      <c r="F7344" s="4">
        <f t="shared" si="114"/>
        <v>8463670</v>
      </c>
    </row>
    <row r="7345" spans="1:6" x14ac:dyDescent="0.3">
      <c r="A7345" t="s">
        <v>8154</v>
      </c>
      <c r="B7345">
        <v>966420</v>
      </c>
      <c r="C7345">
        <v>2563610</v>
      </c>
      <c r="D7345">
        <v>531440</v>
      </c>
      <c r="E7345">
        <v>0</v>
      </c>
      <c r="F7345" s="4">
        <f t="shared" si="114"/>
        <v>1031683.3333333334</v>
      </c>
    </row>
    <row r="7346" spans="1:6" x14ac:dyDescent="0.3">
      <c r="A7346" t="s">
        <v>8155</v>
      </c>
      <c r="B7346">
        <v>1184000</v>
      </c>
      <c r="C7346">
        <v>1155440</v>
      </c>
      <c r="D7346">
        <v>1295920</v>
      </c>
      <c r="E7346">
        <v>0</v>
      </c>
      <c r="F7346" s="4">
        <f t="shared" si="114"/>
        <v>817120</v>
      </c>
    </row>
    <row r="7347" spans="1:6" x14ac:dyDescent="0.3">
      <c r="A7347" t="s">
        <v>8156</v>
      </c>
      <c r="B7347">
        <v>2532880</v>
      </c>
      <c r="C7347">
        <v>2271720</v>
      </c>
      <c r="D7347">
        <v>2253000</v>
      </c>
      <c r="E7347">
        <v>2497006</v>
      </c>
      <c r="F7347" s="4">
        <f t="shared" si="114"/>
        <v>2340575.3333333335</v>
      </c>
    </row>
    <row r="7348" spans="1:6" x14ac:dyDescent="0.3">
      <c r="A7348" t="s">
        <v>8157</v>
      </c>
      <c r="B7348">
        <v>2337220</v>
      </c>
      <c r="C7348">
        <v>4107970</v>
      </c>
      <c r="D7348">
        <v>2040800</v>
      </c>
      <c r="E7348">
        <v>2108120</v>
      </c>
      <c r="F7348" s="4">
        <f t="shared" si="114"/>
        <v>2752296.6666666665</v>
      </c>
    </row>
    <row r="7349" spans="1:6" x14ac:dyDescent="0.3">
      <c r="A7349" t="s">
        <v>8158</v>
      </c>
      <c r="B7349">
        <v>2901080</v>
      </c>
      <c r="C7349">
        <v>2054790</v>
      </c>
      <c r="D7349">
        <v>2046980</v>
      </c>
      <c r="E7349">
        <v>2294200</v>
      </c>
      <c r="F7349" s="4">
        <f t="shared" si="114"/>
        <v>2131990</v>
      </c>
    </row>
    <row r="7350" spans="1:6" x14ac:dyDescent="0.3">
      <c r="A7350" t="s">
        <v>8159</v>
      </c>
      <c r="B7350">
        <v>1114750</v>
      </c>
      <c r="C7350">
        <v>3041220</v>
      </c>
      <c r="D7350">
        <v>2272400</v>
      </c>
      <c r="E7350">
        <v>585130</v>
      </c>
      <c r="F7350" s="4">
        <f t="shared" si="114"/>
        <v>1966250</v>
      </c>
    </row>
    <row r="7351" spans="1:6" x14ac:dyDescent="0.3">
      <c r="A7351" t="s">
        <v>8160</v>
      </c>
      <c r="B7351">
        <v>1295100</v>
      </c>
      <c r="C7351">
        <v>0</v>
      </c>
      <c r="D7351">
        <v>420240</v>
      </c>
      <c r="E7351">
        <v>0</v>
      </c>
      <c r="F7351" s="4">
        <f t="shared" si="114"/>
        <v>140080</v>
      </c>
    </row>
    <row r="7352" spans="1:6" x14ac:dyDescent="0.3">
      <c r="A7352" t="s">
        <v>8161</v>
      </c>
      <c r="B7352">
        <v>3561570</v>
      </c>
      <c r="C7352">
        <v>4670180</v>
      </c>
      <c r="D7352">
        <v>4312300</v>
      </c>
      <c r="E7352">
        <v>1938390</v>
      </c>
      <c r="F7352" s="4">
        <f t="shared" si="114"/>
        <v>3640290</v>
      </c>
    </row>
    <row r="7353" spans="1:6" x14ac:dyDescent="0.3">
      <c r="A7353" t="s">
        <v>8162</v>
      </c>
      <c r="B7353">
        <v>0</v>
      </c>
      <c r="C7353">
        <v>325550</v>
      </c>
      <c r="D7353">
        <v>0</v>
      </c>
      <c r="E7353">
        <v>0</v>
      </c>
      <c r="F7353" s="4">
        <f t="shared" si="114"/>
        <v>108516.66666666667</v>
      </c>
    </row>
    <row r="7354" spans="1:6" x14ac:dyDescent="0.3">
      <c r="A7354" t="s">
        <v>8163</v>
      </c>
      <c r="B7354">
        <v>257730</v>
      </c>
      <c r="C7354">
        <v>453200</v>
      </c>
      <c r="D7354">
        <v>0</v>
      </c>
      <c r="E7354">
        <v>0</v>
      </c>
      <c r="F7354" s="4">
        <f t="shared" si="114"/>
        <v>151066.66666666666</v>
      </c>
    </row>
    <row r="7355" spans="1:6" x14ac:dyDescent="0.3">
      <c r="A7355" t="s">
        <v>8164</v>
      </c>
      <c r="B7355">
        <v>6862960</v>
      </c>
      <c r="C7355">
        <v>2547680</v>
      </c>
      <c r="D7355">
        <v>2648380</v>
      </c>
      <c r="E7355">
        <v>3569440</v>
      </c>
      <c r="F7355" s="4">
        <f t="shared" si="114"/>
        <v>2921833.3333333335</v>
      </c>
    </row>
    <row r="7356" spans="1:6" x14ac:dyDescent="0.3">
      <c r="A7356" t="s">
        <v>8165</v>
      </c>
      <c r="B7356">
        <v>4605290</v>
      </c>
      <c r="C7356">
        <v>2581100</v>
      </c>
      <c r="D7356">
        <v>2481280</v>
      </c>
      <c r="E7356">
        <v>5566800</v>
      </c>
      <c r="F7356" s="4">
        <f t="shared" si="114"/>
        <v>3543060</v>
      </c>
    </row>
    <row r="7357" spans="1:6" x14ac:dyDescent="0.3">
      <c r="A7357" t="s">
        <v>8166</v>
      </c>
      <c r="B7357">
        <v>0</v>
      </c>
      <c r="C7357">
        <v>1037450</v>
      </c>
      <c r="D7357">
        <v>370000</v>
      </c>
      <c r="E7357">
        <v>0</v>
      </c>
      <c r="F7357" s="4">
        <f t="shared" si="114"/>
        <v>469150</v>
      </c>
    </row>
    <row r="7358" spans="1:6" x14ac:dyDescent="0.3">
      <c r="A7358" t="s">
        <v>8167</v>
      </c>
      <c r="B7358">
        <v>0</v>
      </c>
      <c r="C7358">
        <v>898330</v>
      </c>
      <c r="D7358">
        <v>0</v>
      </c>
      <c r="E7358">
        <v>0</v>
      </c>
      <c r="F7358" s="4">
        <f t="shared" si="114"/>
        <v>299443.33333333331</v>
      </c>
    </row>
    <row r="7359" spans="1:6" x14ac:dyDescent="0.3">
      <c r="A7359" t="s">
        <v>8168</v>
      </c>
      <c r="B7359">
        <v>2009040</v>
      </c>
      <c r="C7359">
        <v>4050000</v>
      </c>
      <c r="D7359">
        <v>2129310</v>
      </c>
      <c r="E7359">
        <v>2359300</v>
      </c>
      <c r="F7359" s="4">
        <f t="shared" si="114"/>
        <v>2846203.3333333335</v>
      </c>
    </row>
    <row r="7360" spans="1:6" x14ac:dyDescent="0.3">
      <c r="A7360" t="s">
        <v>8169</v>
      </c>
      <c r="B7360">
        <v>0</v>
      </c>
      <c r="C7360">
        <v>0</v>
      </c>
      <c r="D7360">
        <v>907930</v>
      </c>
      <c r="E7360">
        <v>0</v>
      </c>
      <c r="F7360" s="4">
        <f t="shared" si="114"/>
        <v>302643.33333333331</v>
      </c>
    </row>
    <row r="7361" spans="1:6" x14ac:dyDescent="0.3">
      <c r="A7361" t="s">
        <v>8170</v>
      </c>
      <c r="B7361">
        <v>1325500</v>
      </c>
      <c r="C7361">
        <v>360360</v>
      </c>
      <c r="D7361">
        <v>1215940</v>
      </c>
      <c r="E7361">
        <v>1028300</v>
      </c>
      <c r="F7361" s="4">
        <f t="shared" si="114"/>
        <v>868200</v>
      </c>
    </row>
    <row r="7362" spans="1:6" x14ac:dyDescent="0.3">
      <c r="A7362" t="s">
        <v>8171</v>
      </c>
      <c r="B7362">
        <v>256000</v>
      </c>
      <c r="C7362">
        <v>0</v>
      </c>
      <c r="D7362">
        <v>2695400</v>
      </c>
      <c r="E7362">
        <v>2060500</v>
      </c>
      <c r="F7362" s="4">
        <f t="shared" si="114"/>
        <v>1585300</v>
      </c>
    </row>
    <row r="7363" spans="1:6" x14ac:dyDescent="0.3">
      <c r="A7363" t="s">
        <v>8172</v>
      </c>
      <c r="B7363">
        <v>21735290</v>
      </c>
      <c r="C7363">
        <v>9896820</v>
      </c>
      <c r="D7363">
        <v>7554960</v>
      </c>
      <c r="E7363">
        <v>9619860</v>
      </c>
      <c r="F7363" s="4">
        <f t="shared" ref="F7363:F7426" si="115">SUM(C7363:E7363)/3</f>
        <v>9023880</v>
      </c>
    </row>
    <row r="7364" spans="1:6" x14ac:dyDescent="0.3">
      <c r="A7364" t="s">
        <v>8173</v>
      </c>
      <c r="B7364">
        <v>1206820</v>
      </c>
      <c r="C7364">
        <v>2044660</v>
      </c>
      <c r="D7364">
        <v>2166350</v>
      </c>
      <c r="E7364">
        <v>3026810</v>
      </c>
      <c r="F7364" s="4">
        <f t="shared" si="115"/>
        <v>2412606.6666666665</v>
      </c>
    </row>
    <row r="7365" spans="1:6" x14ac:dyDescent="0.3">
      <c r="A7365" t="s">
        <v>8174</v>
      </c>
      <c r="B7365">
        <v>2155040</v>
      </c>
      <c r="C7365">
        <v>499590</v>
      </c>
      <c r="D7365">
        <v>717990</v>
      </c>
      <c r="E7365">
        <v>402000</v>
      </c>
      <c r="F7365" s="4">
        <f t="shared" si="115"/>
        <v>539860</v>
      </c>
    </row>
    <row r="7366" spans="1:6" x14ac:dyDescent="0.3">
      <c r="A7366" t="s">
        <v>8175</v>
      </c>
      <c r="B7366">
        <v>1425060</v>
      </c>
      <c r="C7366">
        <v>952020</v>
      </c>
      <c r="D7366">
        <v>1099440</v>
      </c>
      <c r="E7366">
        <v>2113340</v>
      </c>
      <c r="F7366" s="4">
        <f t="shared" si="115"/>
        <v>1388266.6666666667</v>
      </c>
    </row>
    <row r="7367" spans="1:6" x14ac:dyDescent="0.3">
      <c r="A7367" t="s">
        <v>8176</v>
      </c>
      <c r="B7367">
        <v>0</v>
      </c>
      <c r="C7367">
        <v>1748400</v>
      </c>
      <c r="D7367">
        <v>0</v>
      </c>
      <c r="E7367">
        <v>340500</v>
      </c>
      <c r="F7367" s="4">
        <f t="shared" si="115"/>
        <v>696300</v>
      </c>
    </row>
    <row r="7368" spans="1:6" x14ac:dyDescent="0.3">
      <c r="A7368" t="s">
        <v>8177</v>
      </c>
      <c r="B7368">
        <v>1814400</v>
      </c>
      <c r="C7368">
        <v>509600</v>
      </c>
      <c r="D7368">
        <v>364000</v>
      </c>
      <c r="E7368">
        <v>0</v>
      </c>
      <c r="F7368" s="4">
        <f t="shared" si="115"/>
        <v>291200</v>
      </c>
    </row>
    <row r="7369" spans="1:6" x14ac:dyDescent="0.3">
      <c r="A7369" t="s">
        <v>8178</v>
      </c>
      <c r="B7369">
        <v>160000</v>
      </c>
      <c r="C7369">
        <v>251160</v>
      </c>
      <c r="D7369">
        <v>0</v>
      </c>
      <c r="E7369">
        <v>256000</v>
      </c>
      <c r="F7369" s="4">
        <f t="shared" si="115"/>
        <v>169053.33333333334</v>
      </c>
    </row>
    <row r="7370" spans="1:6" x14ac:dyDescent="0.3">
      <c r="A7370" t="s">
        <v>8179</v>
      </c>
      <c r="B7370">
        <v>0</v>
      </c>
      <c r="C7370">
        <v>1035150</v>
      </c>
      <c r="D7370">
        <v>563200</v>
      </c>
      <c r="E7370">
        <v>386000</v>
      </c>
      <c r="F7370" s="4">
        <f t="shared" si="115"/>
        <v>661450</v>
      </c>
    </row>
    <row r="7371" spans="1:6" x14ac:dyDescent="0.3">
      <c r="A7371" t="s">
        <v>8180</v>
      </c>
      <c r="B7371">
        <v>0</v>
      </c>
      <c r="C7371">
        <v>0</v>
      </c>
      <c r="D7371">
        <v>1086540</v>
      </c>
      <c r="E7371">
        <v>612600</v>
      </c>
      <c r="F7371" s="4">
        <f t="shared" si="115"/>
        <v>566380</v>
      </c>
    </row>
    <row r="7372" spans="1:6" x14ac:dyDescent="0.3">
      <c r="A7372" t="s">
        <v>8181</v>
      </c>
      <c r="B7372">
        <v>780620</v>
      </c>
      <c r="C7372">
        <v>11400350</v>
      </c>
      <c r="D7372">
        <v>16004259</v>
      </c>
      <c r="E7372">
        <v>6239400</v>
      </c>
      <c r="F7372" s="4">
        <f t="shared" si="115"/>
        <v>11214669.666666666</v>
      </c>
    </row>
    <row r="7373" spans="1:6" x14ac:dyDescent="0.3">
      <c r="A7373" t="s">
        <v>8182</v>
      </c>
      <c r="B7373">
        <v>7400000</v>
      </c>
      <c r="C7373">
        <v>11100000</v>
      </c>
      <c r="D7373">
        <v>10822500</v>
      </c>
      <c r="E7373">
        <v>4010000</v>
      </c>
      <c r="F7373" s="4">
        <f t="shared" si="115"/>
        <v>8644166.666666666</v>
      </c>
    </row>
    <row r="7374" spans="1:6" x14ac:dyDescent="0.3">
      <c r="A7374" t="s">
        <v>8183</v>
      </c>
      <c r="B7374">
        <v>6516790</v>
      </c>
      <c r="C7374">
        <v>11122600</v>
      </c>
      <c r="D7374">
        <v>0</v>
      </c>
      <c r="E7374">
        <v>8368540</v>
      </c>
      <c r="F7374" s="4">
        <f t="shared" si="115"/>
        <v>6497046.666666667</v>
      </c>
    </row>
    <row r="7375" spans="1:6" x14ac:dyDescent="0.3">
      <c r="A7375" t="s">
        <v>8184</v>
      </c>
      <c r="B7375">
        <v>0</v>
      </c>
      <c r="C7375">
        <v>0</v>
      </c>
      <c r="D7375">
        <v>898960</v>
      </c>
      <c r="E7375">
        <v>746360</v>
      </c>
      <c r="F7375" s="4">
        <f t="shared" si="115"/>
        <v>548440</v>
      </c>
    </row>
    <row r="7376" spans="1:6" x14ac:dyDescent="0.3">
      <c r="A7376" t="s">
        <v>8185</v>
      </c>
      <c r="B7376">
        <v>0</v>
      </c>
      <c r="C7376">
        <v>0</v>
      </c>
      <c r="D7376">
        <v>913800</v>
      </c>
      <c r="E7376">
        <v>995100</v>
      </c>
      <c r="F7376" s="4">
        <f t="shared" si="115"/>
        <v>636300</v>
      </c>
    </row>
    <row r="7377" spans="1:6" x14ac:dyDescent="0.3">
      <c r="A7377" t="s">
        <v>8186</v>
      </c>
      <c r="B7377">
        <v>8080680</v>
      </c>
      <c r="C7377">
        <v>8137380</v>
      </c>
      <c r="D7377">
        <v>21255370</v>
      </c>
      <c r="E7377">
        <v>13593180</v>
      </c>
      <c r="F7377" s="4">
        <f t="shared" si="115"/>
        <v>14328643.333333334</v>
      </c>
    </row>
    <row r="7378" spans="1:6" x14ac:dyDescent="0.3">
      <c r="A7378" t="s">
        <v>8187</v>
      </c>
      <c r="B7378">
        <v>2583469</v>
      </c>
      <c r="C7378">
        <v>3936600</v>
      </c>
      <c r="D7378">
        <v>2194199</v>
      </c>
      <c r="E7378">
        <v>2269400</v>
      </c>
      <c r="F7378" s="4">
        <f t="shared" si="115"/>
        <v>2800066.3333333335</v>
      </c>
    </row>
    <row r="7379" spans="1:6" x14ac:dyDescent="0.3">
      <c r="A7379" t="s">
        <v>8188</v>
      </c>
      <c r="B7379">
        <v>2286800</v>
      </c>
      <c r="C7379">
        <v>1348190</v>
      </c>
      <c r="D7379">
        <v>297500</v>
      </c>
      <c r="E7379">
        <v>864660</v>
      </c>
      <c r="F7379" s="4">
        <f t="shared" si="115"/>
        <v>836783.33333333337</v>
      </c>
    </row>
    <row r="7380" spans="1:6" x14ac:dyDescent="0.3">
      <c r="A7380" t="s">
        <v>8189</v>
      </c>
      <c r="B7380">
        <v>0</v>
      </c>
      <c r="C7380">
        <v>3121490</v>
      </c>
      <c r="D7380">
        <v>4097540</v>
      </c>
      <c r="E7380">
        <v>2600930</v>
      </c>
      <c r="F7380" s="4">
        <f t="shared" si="115"/>
        <v>3273320</v>
      </c>
    </row>
    <row r="7381" spans="1:6" x14ac:dyDescent="0.3">
      <c r="A7381" t="s">
        <v>8190</v>
      </c>
      <c r="B7381">
        <v>646120</v>
      </c>
      <c r="C7381">
        <v>0</v>
      </c>
      <c r="D7381">
        <v>0</v>
      </c>
      <c r="E7381">
        <v>964000</v>
      </c>
      <c r="F7381" s="4">
        <f t="shared" si="115"/>
        <v>321333.33333333331</v>
      </c>
    </row>
    <row r="7382" spans="1:6" x14ac:dyDescent="0.3">
      <c r="A7382" t="s">
        <v>8191</v>
      </c>
      <c r="B7382">
        <v>2786960</v>
      </c>
      <c r="C7382">
        <v>6110070</v>
      </c>
      <c r="D7382">
        <v>2185820</v>
      </c>
      <c r="E7382">
        <v>6103460</v>
      </c>
      <c r="F7382" s="4">
        <f t="shared" si="115"/>
        <v>4799783.333333333</v>
      </c>
    </row>
    <row r="7383" spans="1:6" x14ac:dyDescent="0.3">
      <c r="A7383" t="s">
        <v>8192</v>
      </c>
      <c r="B7383">
        <v>2119100</v>
      </c>
      <c r="C7383">
        <v>2366476</v>
      </c>
      <c r="D7383">
        <v>2920120</v>
      </c>
      <c r="E7383">
        <v>455000</v>
      </c>
      <c r="F7383" s="4">
        <f t="shared" si="115"/>
        <v>1913865.3333333333</v>
      </c>
    </row>
    <row r="7384" spans="1:6" x14ac:dyDescent="0.3">
      <c r="A7384" t="s">
        <v>8193</v>
      </c>
      <c r="B7384">
        <v>608440</v>
      </c>
      <c r="C7384">
        <v>491400</v>
      </c>
      <c r="D7384">
        <v>453750</v>
      </c>
      <c r="E7384">
        <v>698660</v>
      </c>
      <c r="F7384" s="4">
        <f t="shared" si="115"/>
        <v>547936.66666666663</v>
      </c>
    </row>
    <row r="7385" spans="1:6" x14ac:dyDescent="0.3">
      <c r="A7385" t="s">
        <v>8194</v>
      </c>
      <c r="B7385">
        <v>2151540</v>
      </c>
      <c r="C7385">
        <v>2213740</v>
      </c>
      <c r="D7385">
        <v>1678600</v>
      </c>
      <c r="E7385">
        <v>189240</v>
      </c>
      <c r="F7385" s="4">
        <f t="shared" si="115"/>
        <v>1360526.6666666667</v>
      </c>
    </row>
    <row r="7386" spans="1:6" x14ac:dyDescent="0.3">
      <c r="A7386" t="s">
        <v>8195</v>
      </c>
      <c r="B7386">
        <v>0</v>
      </c>
      <c r="C7386">
        <v>2867400</v>
      </c>
      <c r="D7386">
        <v>360300</v>
      </c>
      <c r="E7386">
        <v>2552400</v>
      </c>
      <c r="F7386" s="4">
        <f t="shared" si="115"/>
        <v>1926700</v>
      </c>
    </row>
    <row r="7387" spans="1:6" x14ac:dyDescent="0.3">
      <c r="A7387" t="s">
        <v>8196</v>
      </c>
      <c r="B7387">
        <v>0</v>
      </c>
      <c r="C7387">
        <v>530300</v>
      </c>
      <c r="D7387">
        <v>0</v>
      </c>
      <c r="E7387">
        <v>402000</v>
      </c>
      <c r="F7387" s="4">
        <f t="shared" si="115"/>
        <v>310766.66666666669</v>
      </c>
    </row>
    <row r="7388" spans="1:6" x14ac:dyDescent="0.3">
      <c r="A7388" t="s">
        <v>8197</v>
      </c>
      <c r="B7388">
        <v>1176100</v>
      </c>
      <c r="C7388">
        <v>3115840</v>
      </c>
      <c r="D7388">
        <v>2017330</v>
      </c>
      <c r="E7388">
        <v>5052540</v>
      </c>
      <c r="F7388" s="4">
        <f t="shared" si="115"/>
        <v>3395236.6666666665</v>
      </c>
    </row>
    <row r="7389" spans="1:6" x14ac:dyDescent="0.3">
      <c r="A7389" t="s">
        <v>8198</v>
      </c>
      <c r="B7389">
        <v>689160</v>
      </c>
      <c r="C7389">
        <v>0</v>
      </c>
      <c r="D7389">
        <v>1758660</v>
      </c>
      <c r="E7389">
        <v>0</v>
      </c>
      <c r="F7389" s="4">
        <f t="shared" si="115"/>
        <v>586220</v>
      </c>
    </row>
    <row r="7390" spans="1:6" x14ac:dyDescent="0.3">
      <c r="A7390" t="s">
        <v>8199</v>
      </c>
      <c r="B7390">
        <v>1278200</v>
      </c>
      <c r="C7390">
        <v>1639830</v>
      </c>
      <c r="D7390">
        <v>1651050</v>
      </c>
      <c r="E7390">
        <v>2671048</v>
      </c>
      <c r="F7390" s="4">
        <f t="shared" si="115"/>
        <v>1987309.3333333333</v>
      </c>
    </row>
    <row r="7391" spans="1:6" x14ac:dyDescent="0.3">
      <c r="A7391" t="s">
        <v>8200</v>
      </c>
      <c r="B7391">
        <v>1825460</v>
      </c>
      <c r="C7391">
        <v>1723540</v>
      </c>
      <c r="D7391">
        <v>2674490</v>
      </c>
      <c r="E7391">
        <v>1376830</v>
      </c>
      <c r="F7391" s="4">
        <f t="shared" si="115"/>
        <v>1924953.3333333333</v>
      </c>
    </row>
    <row r="7392" spans="1:6" x14ac:dyDescent="0.3">
      <c r="A7392" t="s">
        <v>8201</v>
      </c>
      <c r="B7392">
        <v>2851800</v>
      </c>
      <c r="C7392">
        <v>2411460</v>
      </c>
      <c r="D7392">
        <v>545700</v>
      </c>
      <c r="E7392">
        <v>1500600</v>
      </c>
      <c r="F7392" s="4">
        <f t="shared" si="115"/>
        <v>1485920</v>
      </c>
    </row>
    <row r="7393" spans="1:6" x14ac:dyDescent="0.3">
      <c r="A7393" t="s">
        <v>8202</v>
      </c>
      <c r="B7393">
        <v>256000</v>
      </c>
      <c r="C7393">
        <v>0</v>
      </c>
      <c r="D7393">
        <v>1209440</v>
      </c>
      <c r="E7393">
        <v>0</v>
      </c>
      <c r="F7393" s="4">
        <f t="shared" si="115"/>
        <v>403146.66666666669</v>
      </c>
    </row>
    <row r="7394" spans="1:6" x14ac:dyDescent="0.3">
      <c r="A7394" t="s">
        <v>8203</v>
      </c>
      <c r="B7394">
        <v>0</v>
      </c>
      <c r="C7394">
        <v>2321170</v>
      </c>
      <c r="D7394">
        <v>364000</v>
      </c>
      <c r="E7394">
        <v>2740100</v>
      </c>
      <c r="F7394" s="4">
        <f t="shared" si="115"/>
        <v>1808423.3333333333</v>
      </c>
    </row>
    <row r="7395" spans="1:6" x14ac:dyDescent="0.3">
      <c r="A7395" t="s">
        <v>8204</v>
      </c>
      <c r="B7395">
        <v>0</v>
      </c>
      <c r="C7395">
        <v>0</v>
      </c>
      <c r="D7395">
        <v>1089270</v>
      </c>
      <c r="E7395">
        <v>0</v>
      </c>
      <c r="F7395" s="4">
        <f t="shared" si="115"/>
        <v>363090</v>
      </c>
    </row>
    <row r="7396" spans="1:6" x14ac:dyDescent="0.3">
      <c r="A7396" t="s">
        <v>8205</v>
      </c>
      <c r="B7396">
        <v>747000</v>
      </c>
      <c r="C7396">
        <v>0</v>
      </c>
      <c r="D7396">
        <v>1616650</v>
      </c>
      <c r="E7396">
        <v>386000</v>
      </c>
      <c r="F7396" s="4">
        <f t="shared" si="115"/>
        <v>667550</v>
      </c>
    </row>
    <row r="7397" spans="1:6" x14ac:dyDescent="0.3">
      <c r="A7397" t="s">
        <v>8206</v>
      </c>
      <c r="B7397">
        <v>2650880</v>
      </c>
      <c r="C7397">
        <v>2009620</v>
      </c>
      <c r="D7397">
        <v>2101440</v>
      </c>
      <c r="E7397">
        <v>2305400</v>
      </c>
      <c r="F7397" s="4">
        <f t="shared" si="115"/>
        <v>2138820</v>
      </c>
    </row>
    <row r="7398" spans="1:6" x14ac:dyDescent="0.3">
      <c r="A7398" t="s">
        <v>8207</v>
      </c>
      <c r="B7398">
        <v>1468740</v>
      </c>
      <c r="C7398">
        <v>2836050</v>
      </c>
      <c r="D7398">
        <v>777590</v>
      </c>
      <c r="E7398">
        <v>1037400</v>
      </c>
      <c r="F7398" s="4">
        <f t="shared" si="115"/>
        <v>1550346.6666666667</v>
      </c>
    </row>
    <row r="7399" spans="1:6" x14ac:dyDescent="0.3">
      <c r="A7399" t="s">
        <v>8208</v>
      </c>
      <c r="B7399">
        <v>0</v>
      </c>
      <c r="C7399">
        <v>2991110</v>
      </c>
      <c r="D7399">
        <v>4493580</v>
      </c>
      <c r="E7399">
        <v>3541440</v>
      </c>
      <c r="F7399" s="4">
        <f t="shared" si="115"/>
        <v>3675376.6666666665</v>
      </c>
    </row>
    <row r="7400" spans="1:6" x14ac:dyDescent="0.3">
      <c r="A7400" t="s">
        <v>8209</v>
      </c>
      <c r="B7400">
        <v>1099450</v>
      </c>
      <c r="C7400">
        <v>2316700</v>
      </c>
      <c r="D7400">
        <v>2209820</v>
      </c>
      <c r="E7400">
        <v>4332060</v>
      </c>
      <c r="F7400" s="4">
        <f t="shared" si="115"/>
        <v>2952860</v>
      </c>
    </row>
    <row r="7401" spans="1:6" x14ac:dyDescent="0.3">
      <c r="A7401" t="s">
        <v>8210</v>
      </c>
      <c r="B7401">
        <v>0</v>
      </c>
      <c r="C7401">
        <v>1184730</v>
      </c>
      <c r="D7401">
        <v>0</v>
      </c>
      <c r="E7401">
        <v>997510</v>
      </c>
      <c r="F7401" s="4">
        <f t="shared" si="115"/>
        <v>727413.33333333337</v>
      </c>
    </row>
    <row r="7402" spans="1:6" x14ac:dyDescent="0.3">
      <c r="A7402" t="s">
        <v>8211</v>
      </c>
      <c r="B7402">
        <v>0</v>
      </c>
      <c r="C7402">
        <v>757200</v>
      </c>
      <c r="D7402">
        <v>0</v>
      </c>
      <c r="E7402">
        <v>949200</v>
      </c>
      <c r="F7402" s="4">
        <f t="shared" si="115"/>
        <v>568800</v>
      </c>
    </row>
    <row r="7403" spans="1:6" x14ac:dyDescent="0.3">
      <c r="A7403" t="s">
        <v>8212</v>
      </c>
      <c r="B7403">
        <v>1405950</v>
      </c>
      <c r="C7403">
        <v>1533350</v>
      </c>
      <c r="D7403">
        <v>3571750</v>
      </c>
      <c r="E7403">
        <v>1501500</v>
      </c>
      <c r="F7403" s="4">
        <f t="shared" si="115"/>
        <v>2202200</v>
      </c>
    </row>
    <row r="7404" spans="1:6" x14ac:dyDescent="0.3">
      <c r="A7404" t="s">
        <v>8213</v>
      </c>
      <c r="B7404">
        <v>3167490</v>
      </c>
      <c r="C7404">
        <v>2220030</v>
      </c>
      <c r="D7404">
        <v>2093820</v>
      </c>
      <c r="E7404">
        <v>2231600</v>
      </c>
      <c r="F7404" s="4">
        <f t="shared" si="115"/>
        <v>2181816.6666666665</v>
      </c>
    </row>
    <row r="7405" spans="1:6" x14ac:dyDescent="0.3">
      <c r="A7405" t="s">
        <v>8214</v>
      </c>
      <c r="B7405">
        <v>5321250</v>
      </c>
      <c r="C7405">
        <v>11293690</v>
      </c>
      <c r="D7405">
        <v>9111450</v>
      </c>
      <c r="E7405">
        <v>5450850</v>
      </c>
      <c r="F7405" s="4">
        <f t="shared" si="115"/>
        <v>8618663.333333334</v>
      </c>
    </row>
    <row r="7406" spans="1:6" x14ac:dyDescent="0.3">
      <c r="A7406" t="s">
        <v>8215</v>
      </c>
      <c r="B7406">
        <v>2012000</v>
      </c>
      <c r="C7406">
        <v>2010060</v>
      </c>
      <c r="D7406">
        <v>2066440</v>
      </c>
      <c r="E7406">
        <v>0</v>
      </c>
      <c r="F7406" s="4">
        <f t="shared" si="115"/>
        <v>1358833.3333333333</v>
      </c>
    </row>
    <row r="7407" spans="1:6" x14ac:dyDescent="0.3">
      <c r="A7407" t="s">
        <v>8216</v>
      </c>
      <c r="B7407">
        <v>1478300</v>
      </c>
      <c r="C7407">
        <v>2354260</v>
      </c>
      <c r="D7407">
        <v>1348720</v>
      </c>
      <c r="E7407">
        <v>2135620</v>
      </c>
      <c r="F7407" s="4">
        <f t="shared" si="115"/>
        <v>1946200</v>
      </c>
    </row>
    <row r="7408" spans="1:6" x14ac:dyDescent="0.3">
      <c r="A7408" t="s">
        <v>8217</v>
      </c>
      <c r="B7408">
        <v>1887510</v>
      </c>
      <c r="C7408">
        <v>1570660</v>
      </c>
      <c r="D7408">
        <v>788970</v>
      </c>
      <c r="E7408">
        <v>1158430</v>
      </c>
      <c r="F7408" s="4">
        <f t="shared" si="115"/>
        <v>1172686.6666666667</v>
      </c>
    </row>
    <row r="7409" spans="1:6" x14ac:dyDescent="0.3">
      <c r="A7409" t="s">
        <v>8218</v>
      </c>
      <c r="B7409">
        <v>27363950</v>
      </c>
      <c r="C7409">
        <v>3495250</v>
      </c>
      <c r="D7409">
        <v>18722400</v>
      </c>
      <c r="E7409">
        <v>9086210</v>
      </c>
      <c r="F7409" s="4">
        <f t="shared" si="115"/>
        <v>10434620</v>
      </c>
    </row>
    <row r="7410" spans="1:6" x14ac:dyDescent="0.3">
      <c r="A7410" t="s">
        <v>8219</v>
      </c>
      <c r="B7410">
        <v>310000</v>
      </c>
      <c r="C7410">
        <v>1722400</v>
      </c>
      <c r="D7410">
        <v>661570</v>
      </c>
      <c r="E7410">
        <v>1822750</v>
      </c>
      <c r="F7410" s="4">
        <f t="shared" si="115"/>
        <v>1402240</v>
      </c>
    </row>
    <row r="7411" spans="1:6" x14ac:dyDescent="0.3">
      <c r="A7411" t="s">
        <v>8220</v>
      </c>
      <c r="B7411">
        <v>6218100</v>
      </c>
      <c r="C7411">
        <v>6512440</v>
      </c>
      <c r="D7411">
        <v>6103600</v>
      </c>
      <c r="E7411">
        <v>6102940</v>
      </c>
      <c r="F7411" s="4">
        <f t="shared" si="115"/>
        <v>6239660</v>
      </c>
    </row>
    <row r="7412" spans="1:6" x14ac:dyDescent="0.3">
      <c r="A7412" t="s">
        <v>8221</v>
      </c>
      <c r="B7412">
        <v>1884890</v>
      </c>
      <c r="C7412">
        <v>322140</v>
      </c>
      <c r="D7412">
        <v>1329300</v>
      </c>
      <c r="E7412">
        <v>820500</v>
      </c>
      <c r="F7412" s="4">
        <f t="shared" si="115"/>
        <v>823980</v>
      </c>
    </row>
    <row r="7413" spans="1:6" x14ac:dyDescent="0.3">
      <c r="A7413" t="s">
        <v>8222</v>
      </c>
      <c r="B7413">
        <v>585130</v>
      </c>
      <c r="C7413">
        <v>0</v>
      </c>
      <c r="D7413">
        <v>477750</v>
      </c>
      <c r="E7413">
        <v>0</v>
      </c>
      <c r="F7413" s="4">
        <f t="shared" si="115"/>
        <v>159250</v>
      </c>
    </row>
    <row r="7414" spans="1:6" x14ac:dyDescent="0.3">
      <c r="A7414" t="s">
        <v>8223</v>
      </c>
      <c r="B7414">
        <v>1390100</v>
      </c>
      <c r="C7414">
        <v>2058260</v>
      </c>
      <c r="D7414">
        <v>4508650</v>
      </c>
      <c r="E7414">
        <v>6947100</v>
      </c>
      <c r="F7414" s="4">
        <f t="shared" si="115"/>
        <v>4504670</v>
      </c>
    </row>
    <row r="7415" spans="1:6" x14ac:dyDescent="0.3">
      <c r="A7415" t="s">
        <v>8224</v>
      </c>
      <c r="B7415">
        <v>305000</v>
      </c>
      <c r="C7415">
        <v>2053040</v>
      </c>
      <c r="D7415">
        <v>1006740</v>
      </c>
      <c r="E7415">
        <v>1014210</v>
      </c>
      <c r="F7415" s="4">
        <f t="shared" si="115"/>
        <v>1357996.6666666667</v>
      </c>
    </row>
    <row r="7416" spans="1:6" x14ac:dyDescent="0.3">
      <c r="A7416" t="s">
        <v>8225</v>
      </c>
      <c r="B7416">
        <v>0</v>
      </c>
      <c r="C7416">
        <v>0</v>
      </c>
      <c r="D7416">
        <v>242880</v>
      </c>
      <c r="E7416">
        <v>0</v>
      </c>
      <c r="F7416" s="4">
        <f t="shared" si="115"/>
        <v>80960</v>
      </c>
    </row>
    <row r="7417" spans="1:6" x14ac:dyDescent="0.3">
      <c r="A7417" t="s">
        <v>8226</v>
      </c>
      <c r="B7417">
        <v>1085120</v>
      </c>
      <c r="C7417">
        <v>2215680</v>
      </c>
      <c r="D7417">
        <v>2246360</v>
      </c>
      <c r="E7417">
        <v>2002880</v>
      </c>
      <c r="F7417" s="4">
        <f t="shared" si="115"/>
        <v>2154973.3333333335</v>
      </c>
    </row>
    <row r="7418" spans="1:6" x14ac:dyDescent="0.3">
      <c r="A7418" t="s">
        <v>8227</v>
      </c>
      <c r="B7418">
        <v>2620800</v>
      </c>
      <c r="C7418">
        <v>3115470</v>
      </c>
      <c r="D7418">
        <v>3413950</v>
      </c>
      <c r="E7418">
        <v>2912000</v>
      </c>
      <c r="F7418" s="4">
        <f t="shared" si="115"/>
        <v>3147140</v>
      </c>
    </row>
    <row r="7419" spans="1:6" x14ac:dyDescent="0.3">
      <c r="A7419" t="s">
        <v>8228</v>
      </c>
      <c r="B7419">
        <v>1282400</v>
      </c>
      <c r="C7419">
        <v>2013599</v>
      </c>
      <c r="D7419">
        <v>180180</v>
      </c>
      <c r="E7419">
        <v>2116880</v>
      </c>
      <c r="F7419" s="4">
        <f t="shared" si="115"/>
        <v>1436886.3333333333</v>
      </c>
    </row>
    <row r="7420" spans="1:6" x14ac:dyDescent="0.3">
      <c r="A7420" t="s">
        <v>8229</v>
      </c>
      <c r="B7420">
        <v>14031490</v>
      </c>
      <c r="C7420">
        <v>7070860</v>
      </c>
      <c r="D7420">
        <v>22888580</v>
      </c>
      <c r="E7420">
        <v>0</v>
      </c>
      <c r="F7420" s="4">
        <f t="shared" si="115"/>
        <v>9986480</v>
      </c>
    </row>
    <row r="7421" spans="1:6" x14ac:dyDescent="0.3">
      <c r="A7421" t="s">
        <v>8230</v>
      </c>
      <c r="B7421">
        <v>470760</v>
      </c>
      <c r="C7421">
        <v>543950</v>
      </c>
      <c r="D7421">
        <v>1287650</v>
      </c>
      <c r="E7421">
        <v>755300</v>
      </c>
      <c r="F7421" s="4">
        <f t="shared" si="115"/>
        <v>862300</v>
      </c>
    </row>
    <row r="7422" spans="1:6" x14ac:dyDescent="0.3">
      <c r="A7422" t="s">
        <v>8231</v>
      </c>
      <c r="B7422">
        <v>1710570</v>
      </c>
      <c r="C7422">
        <v>876480</v>
      </c>
      <c r="D7422">
        <v>1338640</v>
      </c>
      <c r="E7422">
        <v>2907370</v>
      </c>
      <c r="F7422" s="4">
        <f t="shared" si="115"/>
        <v>1707496.6666666667</v>
      </c>
    </row>
    <row r="7423" spans="1:6" x14ac:dyDescent="0.3">
      <c r="A7423" t="s">
        <v>8232</v>
      </c>
      <c r="B7423">
        <v>4804970</v>
      </c>
      <c r="C7423">
        <v>4601680</v>
      </c>
      <c r="D7423">
        <v>2690260</v>
      </c>
      <c r="E7423">
        <v>6235500</v>
      </c>
      <c r="F7423" s="4">
        <f t="shared" si="115"/>
        <v>4509146.666666667</v>
      </c>
    </row>
    <row r="7424" spans="1:6" x14ac:dyDescent="0.3">
      <c r="A7424" t="s">
        <v>8233</v>
      </c>
      <c r="B7424">
        <v>837200</v>
      </c>
      <c r="C7424">
        <v>1477840</v>
      </c>
      <c r="D7424">
        <v>900900</v>
      </c>
      <c r="E7424">
        <v>2129400</v>
      </c>
      <c r="F7424" s="4">
        <f t="shared" si="115"/>
        <v>1502713.3333333333</v>
      </c>
    </row>
    <row r="7425" spans="1:6" x14ac:dyDescent="0.3">
      <c r="A7425" t="s">
        <v>8234</v>
      </c>
      <c r="B7425">
        <v>0</v>
      </c>
      <c r="C7425">
        <v>1570850</v>
      </c>
      <c r="D7425">
        <v>0</v>
      </c>
      <c r="E7425">
        <v>370000</v>
      </c>
      <c r="F7425" s="4">
        <f t="shared" si="115"/>
        <v>646950</v>
      </c>
    </row>
    <row r="7426" spans="1:6" x14ac:dyDescent="0.3">
      <c r="A7426" t="s">
        <v>8235</v>
      </c>
      <c r="B7426">
        <v>0</v>
      </c>
      <c r="C7426">
        <v>0</v>
      </c>
      <c r="D7426">
        <v>1117490</v>
      </c>
      <c r="E7426">
        <v>0</v>
      </c>
      <c r="F7426" s="4">
        <f t="shared" si="115"/>
        <v>372496.66666666669</v>
      </c>
    </row>
    <row r="7427" spans="1:6" x14ac:dyDescent="0.3">
      <c r="A7427" t="s">
        <v>8236</v>
      </c>
      <c r="B7427">
        <v>3082140</v>
      </c>
      <c r="C7427">
        <v>6390200</v>
      </c>
      <c r="D7427">
        <v>2960000</v>
      </c>
      <c r="E7427">
        <v>2522680</v>
      </c>
      <c r="F7427" s="4">
        <f t="shared" ref="F7427:F7490" si="116">SUM(C7427:E7427)/3</f>
        <v>3957626.6666666665</v>
      </c>
    </row>
    <row r="7428" spans="1:6" x14ac:dyDescent="0.3">
      <c r="A7428" t="s">
        <v>8237</v>
      </c>
      <c r="B7428">
        <v>1225490</v>
      </c>
      <c r="C7428">
        <v>1044590</v>
      </c>
      <c r="D7428">
        <v>1569300</v>
      </c>
      <c r="E7428">
        <v>0</v>
      </c>
      <c r="F7428" s="4">
        <f t="shared" si="116"/>
        <v>871296.66666666663</v>
      </c>
    </row>
    <row r="7429" spans="1:6" x14ac:dyDescent="0.3">
      <c r="A7429" t="s">
        <v>8238</v>
      </c>
      <c r="B7429">
        <v>2233580</v>
      </c>
      <c r="C7429">
        <v>2225890</v>
      </c>
      <c r="D7429">
        <v>2136400</v>
      </c>
      <c r="E7429">
        <v>598880</v>
      </c>
      <c r="F7429" s="4">
        <f t="shared" si="116"/>
        <v>1653723.3333333333</v>
      </c>
    </row>
    <row r="7430" spans="1:6" x14ac:dyDescent="0.3">
      <c r="A7430" t="s">
        <v>8239</v>
      </c>
      <c r="B7430">
        <v>627900</v>
      </c>
      <c r="C7430">
        <v>623500</v>
      </c>
      <c r="D7430">
        <v>2228160</v>
      </c>
      <c r="E7430">
        <v>2331920</v>
      </c>
      <c r="F7430" s="4">
        <f t="shared" si="116"/>
        <v>1727860</v>
      </c>
    </row>
    <row r="7431" spans="1:6" x14ac:dyDescent="0.3">
      <c r="A7431" t="s">
        <v>8240</v>
      </c>
      <c r="B7431">
        <v>1137800</v>
      </c>
      <c r="C7431">
        <v>2960000</v>
      </c>
      <c r="D7431">
        <v>6585060</v>
      </c>
      <c r="E7431">
        <v>5743140</v>
      </c>
      <c r="F7431" s="4">
        <f t="shared" si="116"/>
        <v>5096066.666666667</v>
      </c>
    </row>
    <row r="7432" spans="1:6" x14ac:dyDescent="0.3">
      <c r="A7432" t="s">
        <v>8241</v>
      </c>
      <c r="B7432">
        <v>2196040</v>
      </c>
      <c r="C7432">
        <v>1057440</v>
      </c>
      <c r="D7432">
        <v>454900</v>
      </c>
      <c r="E7432">
        <v>900000</v>
      </c>
      <c r="F7432" s="4">
        <f t="shared" si="116"/>
        <v>804113.33333333337</v>
      </c>
    </row>
    <row r="7433" spans="1:6" x14ac:dyDescent="0.3">
      <c r="A7433" t="s">
        <v>8242</v>
      </c>
      <c r="B7433">
        <v>1397760</v>
      </c>
      <c r="C7433">
        <v>468650</v>
      </c>
      <c r="D7433">
        <v>218400</v>
      </c>
      <c r="E7433">
        <v>888160</v>
      </c>
      <c r="F7433" s="4">
        <f t="shared" si="116"/>
        <v>525070</v>
      </c>
    </row>
    <row r="7434" spans="1:6" x14ac:dyDescent="0.3">
      <c r="A7434" t="s">
        <v>8243</v>
      </c>
      <c r="B7434">
        <v>0</v>
      </c>
      <c r="C7434">
        <v>468650</v>
      </c>
      <c r="D7434">
        <v>2403600</v>
      </c>
      <c r="E7434">
        <v>0</v>
      </c>
      <c r="F7434" s="4">
        <f t="shared" si="116"/>
        <v>957416.66666666663</v>
      </c>
    </row>
    <row r="7435" spans="1:6" x14ac:dyDescent="0.3">
      <c r="A7435" t="s">
        <v>8244</v>
      </c>
      <c r="B7435">
        <v>2994170</v>
      </c>
      <c r="C7435">
        <v>0</v>
      </c>
      <c r="D7435">
        <v>264600</v>
      </c>
      <c r="E7435">
        <v>819910</v>
      </c>
      <c r="F7435" s="4">
        <f t="shared" si="116"/>
        <v>361503.33333333331</v>
      </c>
    </row>
    <row r="7436" spans="1:6" x14ac:dyDescent="0.3">
      <c r="A7436" t="s">
        <v>8245</v>
      </c>
      <c r="B7436">
        <v>2128860</v>
      </c>
      <c r="C7436">
        <v>7308250</v>
      </c>
      <c r="D7436">
        <v>4152330</v>
      </c>
      <c r="E7436">
        <v>2016000</v>
      </c>
      <c r="F7436" s="4">
        <f t="shared" si="116"/>
        <v>4492193.333333333</v>
      </c>
    </row>
    <row r="7437" spans="1:6" x14ac:dyDescent="0.3">
      <c r="A7437" t="s">
        <v>8246</v>
      </c>
      <c r="B7437">
        <v>0</v>
      </c>
      <c r="C7437">
        <v>3007730</v>
      </c>
      <c r="D7437">
        <v>2033970</v>
      </c>
      <c r="E7437">
        <v>820000</v>
      </c>
      <c r="F7437" s="4">
        <f t="shared" si="116"/>
        <v>1953900</v>
      </c>
    </row>
    <row r="7438" spans="1:6" x14ac:dyDescent="0.3">
      <c r="A7438" t="s">
        <v>8247</v>
      </c>
      <c r="B7438">
        <v>39487200</v>
      </c>
      <c r="C7438">
        <v>47487600</v>
      </c>
      <c r="D7438">
        <v>83334880</v>
      </c>
      <c r="E7438">
        <v>32554400</v>
      </c>
      <c r="F7438" s="4">
        <f t="shared" si="116"/>
        <v>54458960</v>
      </c>
    </row>
    <row r="7439" spans="1:6" x14ac:dyDescent="0.3">
      <c r="A7439" t="s">
        <v>8248</v>
      </c>
      <c r="B7439">
        <v>286650</v>
      </c>
      <c r="C7439">
        <v>0</v>
      </c>
      <c r="D7439">
        <v>0</v>
      </c>
      <c r="E7439">
        <v>0</v>
      </c>
      <c r="F7439" s="4">
        <f t="shared" si="116"/>
        <v>0</v>
      </c>
    </row>
    <row r="7440" spans="1:6" x14ac:dyDescent="0.3">
      <c r="A7440" t="s">
        <v>8249</v>
      </c>
      <c r="B7440">
        <v>2051000</v>
      </c>
      <c r="C7440">
        <v>5071020</v>
      </c>
      <c r="D7440">
        <v>2916390</v>
      </c>
      <c r="E7440">
        <v>6397110</v>
      </c>
      <c r="F7440" s="4">
        <f t="shared" si="116"/>
        <v>4794840</v>
      </c>
    </row>
    <row r="7441" spans="1:6" x14ac:dyDescent="0.3">
      <c r="A7441" t="s">
        <v>8250</v>
      </c>
      <c r="B7441">
        <v>443170</v>
      </c>
      <c r="C7441">
        <v>169260</v>
      </c>
      <c r="D7441">
        <v>0</v>
      </c>
      <c r="E7441">
        <v>0</v>
      </c>
      <c r="F7441" s="4">
        <f t="shared" si="116"/>
        <v>56420</v>
      </c>
    </row>
    <row r="7442" spans="1:6" x14ac:dyDescent="0.3">
      <c r="A7442" t="s">
        <v>8251</v>
      </c>
      <c r="B7442">
        <v>0</v>
      </c>
      <c r="C7442">
        <v>2164810</v>
      </c>
      <c r="D7442">
        <v>2111200</v>
      </c>
      <c r="E7442">
        <v>4034800</v>
      </c>
      <c r="F7442" s="4">
        <f t="shared" si="116"/>
        <v>2770270</v>
      </c>
    </row>
    <row r="7443" spans="1:6" x14ac:dyDescent="0.3">
      <c r="A7443" t="s">
        <v>8252</v>
      </c>
      <c r="B7443">
        <v>1728720</v>
      </c>
      <c r="C7443">
        <v>213850</v>
      </c>
      <c r="D7443">
        <v>2529190</v>
      </c>
      <c r="E7443">
        <v>1100860</v>
      </c>
      <c r="F7443" s="4">
        <f t="shared" si="116"/>
        <v>1281300</v>
      </c>
    </row>
    <row r="7444" spans="1:6" x14ac:dyDescent="0.3">
      <c r="A7444" t="s">
        <v>8253</v>
      </c>
      <c r="B7444">
        <v>0</v>
      </c>
      <c r="C7444">
        <v>872440</v>
      </c>
      <c r="D7444">
        <v>622440</v>
      </c>
      <c r="E7444">
        <v>0</v>
      </c>
      <c r="F7444" s="4">
        <f t="shared" si="116"/>
        <v>498293.33333333331</v>
      </c>
    </row>
    <row r="7445" spans="1:6" x14ac:dyDescent="0.3">
      <c r="A7445" t="s">
        <v>8254</v>
      </c>
      <c r="B7445">
        <v>0</v>
      </c>
      <c r="C7445">
        <v>0</v>
      </c>
      <c r="D7445">
        <v>937300</v>
      </c>
      <c r="E7445">
        <v>513400</v>
      </c>
      <c r="F7445" s="4">
        <f t="shared" si="116"/>
        <v>483566.66666666669</v>
      </c>
    </row>
    <row r="7446" spans="1:6" x14ac:dyDescent="0.3">
      <c r="A7446" t="s">
        <v>223</v>
      </c>
      <c r="B7446">
        <v>2008420</v>
      </c>
      <c r="C7446">
        <v>2352167</v>
      </c>
      <c r="D7446">
        <v>2205327</v>
      </c>
      <c r="E7446">
        <v>2053880</v>
      </c>
      <c r="F7446" s="4">
        <f t="shared" si="116"/>
        <v>2203791.3333333335</v>
      </c>
    </row>
    <row r="7447" spans="1:6" x14ac:dyDescent="0.3">
      <c r="A7447" t="s">
        <v>8255</v>
      </c>
      <c r="B7447">
        <v>0</v>
      </c>
      <c r="C7447">
        <v>0</v>
      </c>
      <c r="D7447">
        <v>526890</v>
      </c>
      <c r="E7447">
        <v>0</v>
      </c>
      <c r="F7447" s="4">
        <f t="shared" si="116"/>
        <v>175630</v>
      </c>
    </row>
    <row r="7448" spans="1:6" x14ac:dyDescent="0.3">
      <c r="A7448" t="s">
        <v>8256</v>
      </c>
      <c r="B7448">
        <v>2449230</v>
      </c>
      <c r="C7448">
        <v>2051160</v>
      </c>
      <c r="D7448">
        <v>2081980</v>
      </c>
      <c r="E7448">
        <v>1906400</v>
      </c>
      <c r="F7448" s="4">
        <f t="shared" si="116"/>
        <v>2013180</v>
      </c>
    </row>
    <row r="7449" spans="1:6" x14ac:dyDescent="0.3">
      <c r="A7449" t="s">
        <v>8257</v>
      </c>
      <c r="B7449">
        <v>740000</v>
      </c>
      <c r="C7449">
        <v>3280680</v>
      </c>
      <c r="D7449">
        <v>1697160</v>
      </c>
      <c r="E7449">
        <v>0</v>
      </c>
      <c r="F7449" s="4">
        <f t="shared" si="116"/>
        <v>1659280</v>
      </c>
    </row>
    <row r="7450" spans="1:6" x14ac:dyDescent="0.3">
      <c r="A7450" t="s">
        <v>8258</v>
      </c>
      <c r="B7450">
        <v>2780050</v>
      </c>
      <c r="C7450">
        <v>4101280</v>
      </c>
      <c r="D7450">
        <v>2644390</v>
      </c>
      <c r="E7450">
        <v>2796560</v>
      </c>
      <c r="F7450" s="4">
        <f t="shared" si="116"/>
        <v>3180743.3333333335</v>
      </c>
    </row>
    <row r="7451" spans="1:6" x14ac:dyDescent="0.3">
      <c r="A7451" t="s">
        <v>8259</v>
      </c>
      <c r="B7451">
        <v>22337650</v>
      </c>
      <c r="C7451">
        <v>21545950</v>
      </c>
      <c r="D7451">
        <v>42017400</v>
      </c>
      <c r="E7451">
        <v>21298550</v>
      </c>
      <c r="F7451" s="4">
        <f t="shared" si="116"/>
        <v>28287300</v>
      </c>
    </row>
    <row r="7452" spans="1:6" x14ac:dyDescent="0.3">
      <c r="A7452" t="s">
        <v>863</v>
      </c>
      <c r="B7452">
        <v>0</v>
      </c>
      <c r="C7452">
        <v>2251340</v>
      </c>
      <c r="D7452">
        <v>1087000</v>
      </c>
      <c r="E7452">
        <v>2951630</v>
      </c>
      <c r="F7452" s="4">
        <f t="shared" si="116"/>
        <v>2096656.6666666667</v>
      </c>
    </row>
    <row r="7453" spans="1:6" x14ac:dyDescent="0.3">
      <c r="A7453" t="s">
        <v>8260</v>
      </c>
      <c r="B7453">
        <v>0</v>
      </c>
      <c r="C7453">
        <v>0</v>
      </c>
      <c r="D7453">
        <v>881440</v>
      </c>
      <c r="E7453">
        <v>545640</v>
      </c>
      <c r="F7453" s="4">
        <f t="shared" si="116"/>
        <v>475693.33333333331</v>
      </c>
    </row>
    <row r="7454" spans="1:6" x14ac:dyDescent="0.3">
      <c r="A7454" t="s">
        <v>8261</v>
      </c>
      <c r="B7454">
        <v>965050</v>
      </c>
      <c r="C7454">
        <v>687340</v>
      </c>
      <c r="D7454">
        <v>1596160</v>
      </c>
      <c r="E7454">
        <v>370000</v>
      </c>
      <c r="F7454" s="4">
        <f t="shared" si="116"/>
        <v>884500</v>
      </c>
    </row>
    <row r="7455" spans="1:6" x14ac:dyDescent="0.3">
      <c r="A7455" t="s">
        <v>8262</v>
      </c>
      <c r="B7455">
        <v>5627700</v>
      </c>
      <c r="C7455">
        <v>9428100</v>
      </c>
      <c r="D7455">
        <v>8865800</v>
      </c>
      <c r="E7455">
        <v>8466970</v>
      </c>
      <c r="F7455" s="4">
        <f t="shared" si="116"/>
        <v>8920290</v>
      </c>
    </row>
    <row r="7456" spans="1:6" x14ac:dyDescent="0.3">
      <c r="A7456" t="s">
        <v>8263</v>
      </c>
      <c r="B7456">
        <v>370000</v>
      </c>
      <c r="C7456">
        <v>623000</v>
      </c>
      <c r="D7456">
        <v>614250</v>
      </c>
      <c r="E7456">
        <v>473200</v>
      </c>
      <c r="F7456" s="4">
        <f t="shared" si="116"/>
        <v>570150</v>
      </c>
    </row>
    <row r="7457" spans="1:6" x14ac:dyDescent="0.3">
      <c r="A7457" t="s">
        <v>8264</v>
      </c>
      <c r="B7457">
        <v>382200</v>
      </c>
      <c r="C7457">
        <v>1201200</v>
      </c>
      <c r="D7457">
        <v>764400</v>
      </c>
      <c r="E7457">
        <v>309400</v>
      </c>
      <c r="F7457" s="4">
        <f t="shared" si="116"/>
        <v>758333.33333333337</v>
      </c>
    </row>
    <row r="7458" spans="1:6" x14ac:dyDescent="0.3">
      <c r="A7458" t="s">
        <v>8265</v>
      </c>
      <c r="B7458">
        <v>0</v>
      </c>
      <c r="C7458">
        <v>881790</v>
      </c>
      <c r="D7458">
        <v>782760</v>
      </c>
      <c r="E7458">
        <v>1512280</v>
      </c>
      <c r="F7458" s="4">
        <f t="shared" si="116"/>
        <v>1058943.3333333333</v>
      </c>
    </row>
    <row r="7459" spans="1:6" x14ac:dyDescent="0.3">
      <c r="A7459" t="s">
        <v>8266</v>
      </c>
      <c r="B7459">
        <v>2095450</v>
      </c>
      <c r="C7459">
        <v>7040100</v>
      </c>
      <c r="D7459">
        <v>13735750</v>
      </c>
      <c r="E7459">
        <v>6255530</v>
      </c>
      <c r="F7459" s="4">
        <f t="shared" si="116"/>
        <v>9010460</v>
      </c>
    </row>
    <row r="7460" spans="1:6" x14ac:dyDescent="0.3">
      <c r="A7460" t="s">
        <v>8267</v>
      </c>
      <c r="B7460">
        <v>1122200</v>
      </c>
      <c r="C7460">
        <v>3343260</v>
      </c>
      <c r="D7460">
        <v>1451450</v>
      </c>
      <c r="E7460">
        <v>409500</v>
      </c>
      <c r="F7460" s="4">
        <f t="shared" si="116"/>
        <v>1734736.6666666667</v>
      </c>
    </row>
    <row r="7461" spans="1:6" x14ac:dyDescent="0.3">
      <c r="A7461" t="s">
        <v>8268</v>
      </c>
      <c r="B7461">
        <v>370000</v>
      </c>
      <c r="C7461">
        <v>382200</v>
      </c>
      <c r="D7461">
        <v>234600</v>
      </c>
      <c r="E7461">
        <v>0</v>
      </c>
      <c r="F7461" s="4">
        <f t="shared" si="116"/>
        <v>205600</v>
      </c>
    </row>
    <row r="7462" spans="1:6" x14ac:dyDescent="0.3">
      <c r="A7462" t="s">
        <v>8269</v>
      </c>
      <c r="B7462">
        <v>584760</v>
      </c>
      <c r="C7462">
        <v>1835240</v>
      </c>
      <c r="D7462">
        <v>0</v>
      </c>
      <c r="E7462">
        <v>0</v>
      </c>
      <c r="F7462" s="4">
        <f t="shared" si="116"/>
        <v>611746.66666666663</v>
      </c>
    </row>
    <row r="7463" spans="1:6" x14ac:dyDescent="0.3">
      <c r="A7463" t="s">
        <v>8270</v>
      </c>
      <c r="B7463">
        <v>0</v>
      </c>
      <c r="C7463">
        <v>1215600</v>
      </c>
      <c r="D7463">
        <v>0</v>
      </c>
      <c r="E7463">
        <v>0</v>
      </c>
      <c r="F7463" s="4">
        <f t="shared" si="116"/>
        <v>405200</v>
      </c>
    </row>
    <row r="7464" spans="1:6" x14ac:dyDescent="0.3">
      <c r="A7464" t="s">
        <v>8271</v>
      </c>
      <c r="B7464">
        <v>1162400</v>
      </c>
      <c r="C7464">
        <v>0</v>
      </c>
      <c r="D7464">
        <v>3121800</v>
      </c>
      <c r="E7464">
        <v>1117300</v>
      </c>
      <c r="F7464" s="4">
        <f t="shared" si="116"/>
        <v>1413033.3333333333</v>
      </c>
    </row>
    <row r="7465" spans="1:6" x14ac:dyDescent="0.3">
      <c r="A7465" t="s">
        <v>8272</v>
      </c>
      <c r="B7465">
        <v>365200</v>
      </c>
      <c r="C7465">
        <v>3514140</v>
      </c>
      <c r="D7465">
        <v>865040</v>
      </c>
      <c r="E7465">
        <v>0</v>
      </c>
      <c r="F7465" s="4">
        <f t="shared" si="116"/>
        <v>1459726.6666666667</v>
      </c>
    </row>
    <row r="7466" spans="1:6" x14ac:dyDescent="0.3">
      <c r="A7466" t="s">
        <v>8273</v>
      </c>
      <c r="B7466">
        <v>1448480</v>
      </c>
      <c r="C7466">
        <v>1893380</v>
      </c>
      <c r="D7466">
        <v>561500</v>
      </c>
      <c r="E7466">
        <v>1817370</v>
      </c>
      <c r="F7466" s="4">
        <f t="shared" si="116"/>
        <v>1424083.3333333333</v>
      </c>
    </row>
    <row r="7467" spans="1:6" x14ac:dyDescent="0.3">
      <c r="A7467" t="s">
        <v>8274</v>
      </c>
      <c r="B7467">
        <v>0</v>
      </c>
      <c r="C7467">
        <v>0</v>
      </c>
      <c r="D7467">
        <v>2277500</v>
      </c>
      <c r="E7467">
        <v>0</v>
      </c>
      <c r="F7467" s="4">
        <f t="shared" si="116"/>
        <v>759166.66666666663</v>
      </c>
    </row>
    <row r="7468" spans="1:6" x14ac:dyDescent="0.3">
      <c r="A7468" t="s">
        <v>8275</v>
      </c>
      <c r="B7468">
        <v>0</v>
      </c>
      <c r="C7468">
        <v>0</v>
      </c>
      <c r="D7468">
        <v>897800</v>
      </c>
      <c r="E7468">
        <v>1383200</v>
      </c>
      <c r="F7468" s="4">
        <f t="shared" si="116"/>
        <v>760333.33333333337</v>
      </c>
    </row>
    <row r="7469" spans="1:6" x14ac:dyDescent="0.3">
      <c r="A7469" t="s">
        <v>8276</v>
      </c>
      <c r="B7469">
        <v>2136500</v>
      </c>
      <c r="C7469">
        <v>802000</v>
      </c>
      <c r="D7469">
        <v>0</v>
      </c>
      <c r="E7469">
        <v>2122000</v>
      </c>
      <c r="F7469" s="4">
        <f t="shared" si="116"/>
        <v>974666.66666666663</v>
      </c>
    </row>
    <row r="7470" spans="1:6" x14ac:dyDescent="0.3">
      <c r="A7470" t="s">
        <v>8277</v>
      </c>
      <c r="B7470">
        <v>0</v>
      </c>
      <c r="C7470">
        <v>876480</v>
      </c>
      <c r="D7470">
        <v>0</v>
      </c>
      <c r="E7470">
        <v>2308590</v>
      </c>
      <c r="F7470" s="4">
        <f t="shared" si="116"/>
        <v>1061690</v>
      </c>
    </row>
    <row r="7471" spans="1:6" x14ac:dyDescent="0.3">
      <c r="A7471" t="s">
        <v>8278</v>
      </c>
      <c r="B7471">
        <v>0</v>
      </c>
      <c r="C7471">
        <v>7863200</v>
      </c>
      <c r="D7471">
        <v>10962980</v>
      </c>
      <c r="E7471">
        <v>7347200</v>
      </c>
      <c r="F7471" s="4">
        <f t="shared" si="116"/>
        <v>8724460</v>
      </c>
    </row>
    <row r="7472" spans="1:6" x14ac:dyDescent="0.3">
      <c r="A7472" t="s">
        <v>8279</v>
      </c>
      <c r="B7472">
        <v>0</v>
      </c>
      <c r="C7472">
        <v>0</v>
      </c>
      <c r="D7472">
        <v>249000</v>
      </c>
      <c r="E7472">
        <v>0</v>
      </c>
      <c r="F7472" s="4">
        <f t="shared" si="116"/>
        <v>83000</v>
      </c>
    </row>
    <row r="7473" spans="1:6" x14ac:dyDescent="0.3">
      <c r="A7473" t="s">
        <v>8280</v>
      </c>
      <c r="B7473">
        <v>370000</v>
      </c>
      <c r="C7473">
        <v>0</v>
      </c>
      <c r="D7473">
        <v>0</v>
      </c>
      <c r="E7473">
        <v>756900</v>
      </c>
      <c r="F7473" s="4">
        <f t="shared" si="116"/>
        <v>252300</v>
      </c>
    </row>
    <row r="7474" spans="1:6" x14ac:dyDescent="0.3">
      <c r="A7474" t="s">
        <v>8281</v>
      </c>
      <c r="B7474">
        <v>2050440</v>
      </c>
      <c r="C7474">
        <v>2305740</v>
      </c>
      <c r="D7474">
        <v>2967760</v>
      </c>
      <c r="E7474">
        <v>1078800</v>
      </c>
      <c r="F7474" s="4">
        <f t="shared" si="116"/>
        <v>2117433.3333333335</v>
      </c>
    </row>
    <row r="7475" spans="1:6" x14ac:dyDescent="0.3">
      <c r="A7475" t="s">
        <v>8282</v>
      </c>
      <c r="B7475">
        <v>160000</v>
      </c>
      <c r="C7475">
        <v>834800</v>
      </c>
      <c r="D7475">
        <v>839300</v>
      </c>
      <c r="E7475">
        <v>473040</v>
      </c>
      <c r="F7475" s="4">
        <f t="shared" si="116"/>
        <v>715713.33333333337</v>
      </c>
    </row>
    <row r="7476" spans="1:6" x14ac:dyDescent="0.3">
      <c r="A7476" t="s">
        <v>8283</v>
      </c>
      <c r="B7476">
        <v>895980</v>
      </c>
      <c r="C7476">
        <v>0</v>
      </c>
      <c r="D7476">
        <v>0</v>
      </c>
      <c r="E7476">
        <v>768200</v>
      </c>
      <c r="F7476" s="4">
        <f t="shared" si="116"/>
        <v>256066.66666666666</v>
      </c>
    </row>
    <row r="7477" spans="1:6" x14ac:dyDescent="0.3">
      <c r="A7477" t="s">
        <v>8284</v>
      </c>
      <c r="B7477">
        <v>0</v>
      </c>
      <c r="C7477">
        <v>453200</v>
      </c>
      <c r="D7477">
        <v>767800</v>
      </c>
      <c r="E7477">
        <v>397800</v>
      </c>
      <c r="F7477" s="4">
        <f t="shared" si="116"/>
        <v>539600</v>
      </c>
    </row>
    <row r="7478" spans="1:6" x14ac:dyDescent="0.3">
      <c r="A7478" t="s">
        <v>8285</v>
      </c>
      <c r="B7478">
        <v>1898260</v>
      </c>
      <c r="C7478">
        <v>0</v>
      </c>
      <c r="D7478">
        <v>2802800</v>
      </c>
      <c r="E7478">
        <v>0</v>
      </c>
      <c r="F7478" s="4">
        <f t="shared" si="116"/>
        <v>934266.66666666663</v>
      </c>
    </row>
    <row r="7479" spans="1:6" x14ac:dyDescent="0.3">
      <c r="A7479" t="s">
        <v>8286</v>
      </c>
      <c r="B7479">
        <v>1480000</v>
      </c>
      <c r="C7479">
        <v>529200</v>
      </c>
      <c r="D7479">
        <v>820000</v>
      </c>
      <c r="E7479">
        <v>0</v>
      </c>
      <c r="F7479" s="4">
        <f t="shared" si="116"/>
        <v>449733.33333333331</v>
      </c>
    </row>
    <row r="7480" spans="1:6" x14ac:dyDescent="0.3">
      <c r="A7480" t="s">
        <v>8287</v>
      </c>
      <c r="B7480">
        <v>5791940</v>
      </c>
      <c r="C7480">
        <v>1359600</v>
      </c>
      <c r="D7480">
        <v>1898800</v>
      </c>
      <c r="E7480">
        <v>391000</v>
      </c>
      <c r="F7480" s="4">
        <f t="shared" si="116"/>
        <v>1216466.6666666667</v>
      </c>
    </row>
    <row r="7481" spans="1:6" x14ac:dyDescent="0.3">
      <c r="A7481" t="s">
        <v>8288</v>
      </c>
      <c r="B7481">
        <v>0</v>
      </c>
      <c r="C7481">
        <v>651330</v>
      </c>
      <c r="D7481">
        <v>0</v>
      </c>
      <c r="E7481">
        <v>282100</v>
      </c>
      <c r="F7481" s="4">
        <f t="shared" si="116"/>
        <v>311143.33333333331</v>
      </c>
    </row>
    <row r="7482" spans="1:6" x14ac:dyDescent="0.3">
      <c r="A7482" t="s">
        <v>8289</v>
      </c>
      <c r="B7482">
        <v>256000</v>
      </c>
      <c r="C7482">
        <v>869730</v>
      </c>
      <c r="D7482">
        <v>516170</v>
      </c>
      <c r="E7482">
        <v>0</v>
      </c>
      <c r="F7482" s="4">
        <f t="shared" si="116"/>
        <v>461966.66666666669</v>
      </c>
    </row>
    <row r="7483" spans="1:6" x14ac:dyDescent="0.3">
      <c r="A7483" t="s">
        <v>8290</v>
      </c>
      <c r="B7483">
        <v>0</v>
      </c>
      <c r="C7483">
        <v>286650</v>
      </c>
      <c r="D7483">
        <v>0</v>
      </c>
      <c r="E7483">
        <v>0</v>
      </c>
      <c r="F7483" s="4">
        <f t="shared" si="116"/>
        <v>95550</v>
      </c>
    </row>
    <row r="7484" spans="1:6" x14ac:dyDescent="0.3">
      <c r="A7484" t="s">
        <v>8291</v>
      </c>
      <c r="B7484">
        <v>1096320</v>
      </c>
      <c r="C7484">
        <v>328400</v>
      </c>
      <c r="D7484">
        <v>1115360</v>
      </c>
      <c r="E7484">
        <v>1320500</v>
      </c>
      <c r="F7484" s="4">
        <f t="shared" si="116"/>
        <v>921420</v>
      </c>
    </row>
    <row r="7485" spans="1:6" x14ac:dyDescent="0.3">
      <c r="A7485" t="s">
        <v>8292</v>
      </c>
      <c r="B7485">
        <v>799500</v>
      </c>
      <c r="C7485">
        <v>2713800</v>
      </c>
      <c r="D7485">
        <v>840060</v>
      </c>
      <c r="E7485">
        <v>3725900</v>
      </c>
      <c r="F7485" s="4">
        <f t="shared" si="116"/>
        <v>2426586.6666666665</v>
      </c>
    </row>
    <row r="7486" spans="1:6" x14ac:dyDescent="0.3">
      <c r="A7486" t="s">
        <v>8293</v>
      </c>
      <c r="B7486">
        <v>573300</v>
      </c>
      <c r="C7486">
        <v>0</v>
      </c>
      <c r="D7486">
        <v>2695420</v>
      </c>
      <c r="E7486">
        <v>1448720</v>
      </c>
      <c r="F7486" s="4">
        <f t="shared" si="116"/>
        <v>1381380</v>
      </c>
    </row>
    <row r="7487" spans="1:6" x14ac:dyDescent="0.3">
      <c r="A7487" t="s">
        <v>8294</v>
      </c>
      <c r="B7487">
        <v>0</v>
      </c>
      <c r="C7487">
        <v>510510</v>
      </c>
      <c r="D7487">
        <v>651470</v>
      </c>
      <c r="E7487">
        <v>688840</v>
      </c>
      <c r="F7487" s="4">
        <f t="shared" si="116"/>
        <v>616940</v>
      </c>
    </row>
    <row r="7488" spans="1:6" x14ac:dyDescent="0.3">
      <c r="A7488" t="s">
        <v>8295</v>
      </c>
      <c r="B7488">
        <v>14800000</v>
      </c>
      <c r="C7488">
        <v>55500000</v>
      </c>
      <c r="D7488">
        <v>35520000</v>
      </c>
      <c r="E7488">
        <v>22934400</v>
      </c>
      <c r="F7488" s="4">
        <f t="shared" si="116"/>
        <v>37984800</v>
      </c>
    </row>
    <row r="7489" spans="1:6" x14ac:dyDescent="0.3">
      <c r="A7489" t="s">
        <v>8296</v>
      </c>
      <c r="B7489">
        <v>411950</v>
      </c>
      <c r="C7489">
        <v>1861150</v>
      </c>
      <c r="D7489">
        <v>565110</v>
      </c>
      <c r="E7489">
        <v>311100</v>
      </c>
      <c r="F7489" s="4">
        <f t="shared" si="116"/>
        <v>912453.33333333337</v>
      </c>
    </row>
    <row r="7490" spans="1:6" x14ac:dyDescent="0.3">
      <c r="A7490" t="s">
        <v>8297</v>
      </c>
      <c r="B7490">
        <v>1263140</v>
      </c>
      <c r="C7490">
        <v>634040</v>
      </c>
      <c r="D7490">
        <v>0</v>
      </c>
      <c r="E7490">
        <v>2200500</v>
      </c>
      <c r="F7490" s="4">
        <f t="shared" si="116"/>
        <v>944846.66666666663</v>
      </c>
    </row>
    <row r="7491" spans="1:6" x14ac:dyDescent="0.3">
      <c r="A7491" t="s">
        <v>8298</v>
      </c>
      <c r="B7491">
        <v>1126900</v>
      </c>
      <c r="C7491">
        <v>1391580</v>
      </c>
      <c r="D7491">
        <v>941860</v>
      </c>
      <c r="E7491">
        <v>2580360</v>
      </c>
      <c r="F7491" s="4">
        <f t="shared" ref="F7491:F7554" si="117">SUM(C7491:E7491)/3</f>
        <v>1637933.3333333333</v>
      </c>
    </row>
    <row r="7492" spans="1:6" x14ac:dyDescent="0.3">
      <c r="A7492" t="s">
        <v>8299</v>
      </c>
      <c r="B7492">
        <v>5678360</v>
      </c>
      <c r="C7492">
        <v>6679980</v>
      </c>
      <c r="D7492">
        <v>8275810</v>
      </c>
      <c r="E7492">
        <v>7542160</v>
      </c>
      <c r="F7492" s="4">
        <f t="shared" si="117"/>
        <v>7499316.666666667</v>
      </c>
    </row>
    <row r="7493" spans="1:6" x14ac:dyDescent="0.3">
      <c r="A7493" t="s">
        <v>8300</v>
      </c>
      <c r="B7493">
        <v>218400</v>
      </c>
      <c r="C7493">
        <v>387660</v>
      </c>
      <c r="D7493">
        <v>0</v>
      </c>
      <c r="E7493">
        <v>872820</v>
      </c>
      <c r="F7493" s="4">
        <f t="shared" si="117"/>
        <v>420160</v>
      </c>
    </row>
    <row r="7494" spans="1:6" x14ac:dyDescent="0.3">
      <c r="A7494" t="s">
        <v>8301</v>
      </c>
      <c r="B7494">
        <v>0</v>
      </c>
      <c r="C7494">
        <v>1443590</v>
      </c>
      <c r="D7494">
        <v>362900</v>
      </c>
      <c r="E7494">
        <v>615320</v>
      </c>
      <c r="F7494" s="4">
        <f t="shared" si="117"/>
        <v>807270</v>
      </c>
    </row>
    <row r="7495" spans="1:6" x14ac:dyDescent="0.3">
      <c r="A7495" t="s">
        <v>8302</v>
      </c>
      <c r="B7495">
        <v>1179000</v>
      </c>
      <c r="C7495">
        <v>1080480</v>
      </c>
      <c r="D7495">
        <v>1052640</v>
      </c>
      <c r="E7495">
        <v>1970880</v>
      </c>
      <c r="F7495" s="4">
        <f t="shared" si="117"/>
        <v>1368000</v>
      </c>
    </row>
    <row r="7496" spans="1:6" x14ac:dyDescent="0.3">
      <c r="A7496" t="s">
        <v>8303</v>
      </c>
      <c r="B7496">
        <v>740000</v>
      </c>
      <c r="C7496">
        <v>979500</v>
      </c>
      <c r="D7496">
        <v>405700</v>
      </c>
      <c r="E7496">
        <v>2813000</v>
      </c>
      <c r="F7496" s="4">
        <f t="shared" si="117"/>
        <v>1399400</v>
      </c>
    </row>
    <row r="7497" spans="1:6" x14ac:dyDescent="0.3">
      <c r="A7497" t="s">
        <v>8304</v>
      </c>
      <c r="B7497">
        <v>2693600</v>
      </c>
      <c r="C7497">
        <v>5699840</v>
      </c>
      <c r="D7497">
        <v>7501800</v>
      </c>
      <c r="E7497">
        <v>5128580</v>
      </c>
      <c r="F7497" s="4">
        <f t="shared" si="117"/>
        <v>6110073.333333333</v>
      </c>
    </row>
    <row r="7498" spans="1:6" x14ac:dyDescent="0.3">
      <c r="A7498" t="s">
        <v>8305</v>
      </c>
      <c r="B7498">
        <v>4326140</v>
      </c>
      <c r="C7498">
        <v>4760290</v>
      </c>
      <c r="D7498">
        <v>4074980</v>
      </c>
      <c r="E7498">
        <v>0</v>
      </c>
      <c r="F7498" s="4">
        <f t="shared" si="117"/>
        <v>2945090</v>
      </c>
    </row>
    <row r="7499" spans="1:6" x14ac:dyDescent="0.3">
      <c r="A7499" t="s">
        <v>8306</v>
      </c>
      <c r="B7499">
        <v>610000</v>
      </c>
      <c r="C7499">
        <v>0</v>
      </c>
      <c r="D7499">
        <v>807900</v>
      </c>
      <c r="E7499">
        <v>1541700</v>
      </c>
      <c r="F7499" s="4">
        <f t="shared" si="117"/>
        <v>783200</v>
      </c>
    </row>
    <row r="7500" spans="1:6" x14ac:dyDescent="0.3">
      <c r="A7500" t="s">
        <v>8307</v>
      </c>
      <c r="B7500">
        <v>3700000</v>
      </c>
      <c r="C7500">
        <v>0</v>
      </c>
      <c r="D7500">
        <v>198900</v>
      </c>
      <c r="E7500">
        <v>0</v>
      </c>
      <c r="F7500" s="4">
        <f t="shared" si="117"/>
        <v>66300</v>
      </c>
    </row>
    <row r="7501" spans="1:6" x14ac:dyDescent="0.3">
      <c r="A7501" t="s">
        <v>8308</v>
      </c>
      <c r="B7501">
        <v>0</v>
      </c>
      <c r="C7501">
        <v>803530</v>
      </c>
      <c r="D7501">
        <v>966600</v>
      </c>
      <c r="E7501">
        <v>985950</v>
      </c>
      <c r="F7501" s="4">
        <f t="shared" si="117"/>
        <v>918693.33333333337</v>
      </c>
    </row>
    <row r="7502" spans="1:6" x14ac:dyDescent="0.3">
      <c r="A7502" t="s">
        <v>8309</v>
      </c>
      <c r="B7502">
        <v>2673200</v>
      </c>
      <c r="C7502">
        <v>3001800</v>
      </c>
      <c r="D7502">
        <v>2376680</v>
      </c>
      <c r="E7502">
        <v>2182020</v>
      </c>
      <c r="F7502" s="4">
        <f t="shared" si="117"/>
        <v>2520166.6666666665</v>
      </c>
    </row>
    <row r="7503" spans="1:6" x14ac:dyDescent="0.3">
      <c r="A7503" t="s">
        <v>8310</v>
      </c>
      <c r="B7503">
        <v>3775590</v>
      </c>
      <c r="C7503">
        <v>3621040</v>
      </c>
      <c r="D7503">
        <v>3260500</v>
      </c>
      <c r="E7503">
        <v>2061150</v>
      </c>
      <c r="F7503" s="4">
        <f t="shared" si="117"/>
        <v>2980896.6666666665</v>
      </c>
    </row>
    <row r="7504" spans="1:6" x14ac:dyDescent="0.3">
      <c r="A7504" t="s">
        <v>8311</v>
      </c>
      <c r="B7504">
        <v>0</v>
      </c>
      <c r="C7504">
        <v>0</v>
      </c>
      <c r="D7504">
        <v>906180</v>
      </c>
      <c r="E7504">
        <v>751000</v>
      </c>
      <c r="F7504" s="4">
        <f t="shared" si="117"/>
        <v>552393.33333333337</v>
      </c>
    </row>
    <row r="7505" spans="1:6" x14ac:dyDescent="0.3">
      <c r="A7505" t="s">
        <v>8312</v>
      </c>
      <c r="B7505">
        <v>1896280</v>
      </c>
      <c r="C7505">
        <v>4546700</v>
      </c>
      <c r="D7505">
        <v>3491020</v>
      </c>
      <c r="E7505">
        <v>4321470</v>
      </c>
      <c r="F7505" s="4">
        <f t="shared" si="117"/>
        <v>4119730</v>
      </c>
    </row>
    <row r="7506" spans="1:6" x14ac:dyDescent="0.3">
      <c r="A7506" t="s">
        <v>8313</v>
      </c>
      <c r="B7506">
        <v>875860</v>
      </c>
      <c r="C7506">
        <v>1187550</v>
      </c>
      <c r="D7506">
        <v>927290</v>
      </c>
      <c r="E7506">
        <v>0</v>
      </c>
      <c r="F7506" s="4">
        <f t="shared" si="117"/>
        <v>704946.66666666663</v>
      </c>
    </row>
    <row r="7507" spans="1:6" x14ac:dyDescent="0.3">
      <c r="A7507" t="s">
        <v>8314</v>
      </c>
      <c r="B7507">
        <v>7562930</v>
      </c>
      <c r="C7507">
        <v>7772470</v>
      </c>
      <c r="D7507">
        <v>11523890</v>
      </c>
      <c r="E7507">
        <v>10434710</v>
      </c>
      <c r="F7507" s="4">
        <f t="shared" si="117"/>
        <v>9910356.666666666</v>
      </c>
    </row>
    <row r="7508" spans="1:6" x14ac:dyDescent="0.3">
      <c r="A7508" t="s">
        <v>8315</v>
      </c>
      <c r="B7508">
        <v>6048400</v>
      </c>
      <c r="C7508">
        <v>6524210</v>
      </c>
      <c r="D7508">
        <v>8137980</v>
      </c>
      <c r="E7508">
        <v>9723110</v>
      </c>
      <c r="F7508" s="4">
        <f t="shared" si="117"/>
        <v>8128433.333333333</v>
      </c>
    </row>
    <row r="7509" spans="1:6" x14ac:dyDescent="0.3">
      <c r="A7509" t="s">
        <v>8316</v>
      </c>
      <c r="B7509">
        <v>0</v>
      </c>
      <c r="C7509">
        <v>370000</v>
      </c>
      <c r="D7509">
        <v>496860</v>
      </c>
      <c r="E7509">
        <v>0</v>
      </c>
      <c r="F7509" s="4">
        <f t="shared" si="117"/>
        <v>288953.33333333331</v>
      </c>
    </row>
    <row r="7510" spans="1:6" x14ac:dyDescent="0.3">
      <c r="A7510" t="s">
        <v>8317</v>
      </c>
      <c r="B7510">
        <v>0</v>
      </c>
      <c r="C7510">
        <v>0</v>
      </c>
      <c r="D7510">
        <v>475020</v>
      </c>
      <c r="E7510">
        <v>0</v>
      </c>
      <c r="F7510" s="4">
        <f t="shared" si="117"/>
        <v>158340</v>
      </c>
    </row>
    <row r="7511" spans="1:6" x14ac:dyDescent="0.3">
      <c r="A7511" t="s">
        <v>8318</v>
      </c>
      <c r="B7511">
        <v>0</v>
      </c>
      <c r="C7511">
        <v>0</v>
      </c>
      <c r="D7511">
        <v>998000</v>
      </c>
      <c r="E7511">
        <v>1482700</v>
      </c>
      <c r="F7511" s="4">
        <f t="shared" si="117"/>
        <v>826900</v>
      </c>
    </row>
    <row r="7512" spans="1:6" x14ac:dyDescent="0.3">
      <c r="A7512" t="s">
        <v>8319</v>
      </c>
      <c r="B7512">
        <v>0</v>
      </c>
      <c r="C7512">
        <v>2550000</v>
      </c>
      <c r="D7512">
        <v>837200</v>
      </c>
      <c r="E7512">
        <v>2319500</v>
      </c>
      <c r="F7512" s="4">
        <f t="shared" si="117"/>
        <v>1902233.3333333333</v>
      </c>
    </row>
    <row r="7513" spans="1:6" x14ac:dyDescent="0.3">
      <c r="A7513" t="s">
        <v>8320</v>
      </c>
      <c r="B7513">
        <v>906500</v>
      </c>
      <c r="C7513">
        <v>691600</v>
      </c>
      <c r="D7513">
        <v>1546090</v>
      </c>
      <c r="E7513">
        <v>234600</v>
      </c>
      <c r="F7513" s="4">
        <f t="shared" si="117"/>
        <v>824096.66666666663</v>
      </c>
    </row>
    <row r="7514" spans="1:6" x14ac:dyDescent="0.3">
      <c r="A7514" t="s">
        <v>8321</v>
      </c>
      <c r="B7514">
        <v>1352800</v>
      </c>
      <c r="C7514">
        <v>473200</v>
      </c>
      <c r="D7514">
        <v>1026480</v>
      </c>
      <c r="E7514">
        <v>819000</v>
      </c>
      <c r="F7514" s="4">
        <f t="shared" si="117"/>
        <v>772893.33333333337</v>
      </c>
    </row>
    <row r="7515" spans="1:6" x14ac:dyDescent="0.3">
      <c r="A7515" t="s">
        <v>8322</v>
      </c>
      <c r="B7515">
        <v>2402400</v>
      </c>
      <c r="C7515">
        <v>0</v>
      </c>
      <c r="D7515">
        <v>0</v>
      </c>
      <c r="E7515">
        <v>0</v>
      </c>
      <c r="F7515" s="4">
        <f t="shared" si="117"/>
        <v>0</v>
      </c>
    </row>
    <row r="7516" spans="1:6" x14ac:dyDescent="0.3">
      <c r="A7516" t="s">
        <v>8323</v>
      </c>
      <c r="B7516">
        <v>14438970</v>
      </c>
      <c r="C7516">
        <v>23987040</v>
      </c>
      <c r="D7516">
        <v>26801320</v>
      </c>
      <c r="E7516">
        <v>19518850</v>
      </c>
      <c r="F7516" s="4">
        <f t="shared" si="117"/>
        <v>23435736.666666668</v>
      </c>
    </row>
    <row r="7517" spans="1:6" x14ac:dyDescent="0.3">
      <c r="A7517" t="s">
        <v>8324</v>
      </c>
      <c r="B7517">
        <v>903680</v>
      </c>
      <c r="C7517">
        <v>2665909</v>
      </c>
      <c r="D7517">
        <v>3915490</v>
      </c>
      <c r="E7517">
        <v>2244340</v>
      </c>
      <c r="F7517" s="4">
        <f t="shared" si="117"/>
        <v>2941913</v>
      </c>
    </row>
    <row r="7518" spans="1:6" x14ac:dyDescent="0.3">
      <c r="A7518" t="s">
        <v>8325</v>
      </c>
      <c r="B7518">
        <v>1430550</v>
      </c>
      <c r="C7518">
        <v>0</v>
      </c>
      <c r="D7518">
        <v>0</v>
      </c>
      <c r="E7518">
        <v>584900</v>
      </c>
      <c r="F7518" s="4">
        <f t="shared" si="117"/>
        <v>194966.66666666666</v>
      </c>
    </row>
    <row r="7519" spans="1:6" x14ac:dyDescent="0.3">
      <c r="A7519" t="s">
        <v>8326</v>
      </c>
      <c r="B7519">
        <v>2428440</v>
      </c>
      <c r="C7519">
        <v>740000</v>
      </c>
      <c r="D7519">
        <v>2006960</v>
      </c>
      <c r="E7519">
        <v>0</v>
      </c>
      <c r="F7519" s="4">
        <f t="shared" si="117"/>
        <v>915653.33333333337</v>
      </c>
    </row>
    <row r="7520" spans="1:6" x14ac:dyDescent="0.3">
      <c r="A7520" t="s">
        <v>8327</v>
      </c>
      <c r="B7520">
        <v>5710160</v>
      </c>
      <c r="C7520">
        <v>5697960</v>
      </c>
      <c r="D7520">
        <v>6034940</v>
      </c>
      <c r="E7520">
        <v>6090180</v>
      </c>
      <c r="F7520" s="4">
        <f t="shared" si="117"/>
        <v>5941026.666666667</v>
      </c>
    </row>
    <row r="7521" spans="1:6" x14ac:dyDescent="0.3">
      <c r="A7521" t="s">
        <v>8328</v>
      </c>
      <c r="B7521">
        <v>906900</v>
      </c>
      <c r="C7521">
        <v>350000</v>
      </c>
      <c r="D7521">
        <v>622440</v>
      </c>
      <c r="E7521">
        <v>258440</v>
      </c>
      <c r="F7521" s="4">
        <f t="shared" si="117"/>
        <v>410293.33333333331</v>
      </c>
    </row>
    <row r="7522" spans="1:6" x14ac:dyDescent="0.3">
      <c r="A7522" t="s">
        <v>8329</v>
      </c>
      <c r="B7522">
        <v>610000</v>
      </c>
      <c r="C7522">
        <v>3377800</v>
      </c>
      <c r="D7522">
        <v>1079200</v>
      </c>
      <c r="E7522">
        <v>1953200</v>
      </c>
      <c r="F7522" s="4">
        <f t="shared" si="117"/>
        <v>2136733.3333333335</v>
      </c>
    </row>
    <row r="7523" spans="1:6" x14ac:dyDescent="0.3">
      <c r="A7523" t="s">
        <v>8330</v>
      </c>
      <c r="B7523">
        <v>652100</v>
      </c>
      <c r="C7523">
        <v>998720</v>
      </c>
      <c r="D7523">
        <v>0</v>
      </c>
      <c r="E7523">
        <v>496680</v>
      </c>
      <c r="F7523" s="4">
        <f t="shared" si="117"/>
        <v>498466.66666666669</v>
      </c>
    </row>
    <row r="7524" spans="1:6" x14ac:dyDescent="0.3">
      <c r="A7524" t="s">
        <v>8331</v>
      </c>
      <c r="B7524">
        <v>3273000</v>
      </c>
      <c r="C7524">
        <v>2337020</v>
      </c>
      <c r="D7524">
        <v>2944110</v>
      </c>
      <c r="E7524">
        <v>2690180</v>
      </c>
      <c r="F7524" s="4">
        <f t="shared" si="117"/>
        <v>2657103.3333333335</v>
      </c>
    </row>
    <row r="7525" spans="1:6" x14ac:dyDescent="0.3">
      <c r="A7525" t="s">
        <v>8332</v>
      </c>
      <c r="B7525">
        <v>305000</v>
      </c>
      <c r="C7525">
        <v>780300</v>
      </c>
      <c r="D7525">
        <v>711920</v>
      </c>
      <c r="E7525">
        <v>386000</v>
      </c>
      <c r="F7525" s="4">
        <f t="shared" si="117"/>
        <v>626073.33333333337</v>
      </c>
    </row>
    <row r="7526" spans="1:6" x14ac:dyDescent="0.3">
      <c r="A7526" t="s">
        <v>8333</v>
      </c>
      <c r="B7526">
        <v>734000</v>
      </c>
      <c r="C7526">
        <v>612000</v>
      </c>
      <c r="D7526">
        <v>1898020</v>
      </c>
      <c r="E7526">
        <v>1298920</v>
      </c>
      <c r="F7526" s="4">
        <f t="shared" si="117"/>
        <v>1269646.6666666667</v>
      </c>
    </row>
    <row r="7527" spans="1:6" x14ac:dyDescent="0.3">
      <c r="A7527" t="s">
        <v>8334</v>
      </c>
      <c r="B7527">
        <v>2614750</v>
      </c>
      <c r="C7527">
        <v>8476870</v>
      </c>
      <c r="D7527">
        <v>4444020</v>
      </c>
      <c r="E7527">
        <v>5374870</v>
      </c>
      <c r="F7527" s="4">
        <f t="shared" si="117"/>
        <v>6098586.666666667</v>
      </c>
    </row>
    <row r="7528" spans="1:6" x14ac:dyDescent="0.3">
      <c r="A7528" t="s">
        <v>8335</v>
      </c>
      <c r="B7528">
        <v>2030220</v>
      </c>
      <c r="C7528">
        <v>4321160</v>
      </c>
      <c r="D7528">
        <v>1902870</v>
      </c>
      <c r="E7528">
        <v>2991560</v>
      </c>
      <c r="F7528" s="4">
        <f t="shared" si="117"/>
        <v>3071863.3333333335</v>
      </c>
    </row>
    <row r="7529" spans="1:6" x14ac:dyDescent="0.3">
      <c r="A7529" t="s">
        <v>8336</v>
      </c>
      <c r="B7529">
        <v>0</v>
      </c>
      <c r="C7529">
        <v>2071700</v>
      </c>
      <c r="D7529">
        <v>195500</v>
      </c>
      <c r="E7529">
        <v>386000</v>
      </c>
      <c r="F7529" s="4">
        <f t="shared" si="117"/>
        <v>884400</v>
      </c>
    </row>
    <row r="7530" spans="1:6" x14ac:dyDescent="0.3">
      <c r="A7530" t="s">
        <v>8337</v>
      </c>
      <c r="B7530">
        <v>473200</v>
      </c>
      <c r="C7530">
        <v>2321510</v>
      </c>
      <c r="D7530">
        <v>573300</v>
      </c>
      <c r="E7530">
        <v>591500</v>
      </c>
      <c r="F7530" s="4">
        <f t="shared" si="117"/>
        <v>1162103.3333333333</v>
      </c>
    </row>
    <row r="7531" spans="1:6" x14ac:dyDescent="0.3">
      <c r="A7531" t="s">
        <v>8338</v>
      </c>
      <c r="B7531">
        <v>664300</v>
      </c>
      <c r="C7531">
        <v>1279180</v>
      </c>
      <c r="D7531">
        <v>1468560</v>
      </c>
      <c r="E7531">
        <v>820000</v>
      </c>
      <c r="F7531" s="4">
        <f t="shared" si="117"/>
        <v>1189246.6666666667</v>
      </c>
    </row>
    <row r="7532" spans="1:6" x14ac:dyDescent="0.3">
      <c r="A7532" t="s">
        <v>8339</v>
      </c>
      <c r="B7532">
        <v>2179740</v>
      </c>
      <c r="C7532">
        <v>1006610</v>
      </c>
      <c r="D7532">
        <v>561100</v>
      </c>
      <c r="E7532">
        <v>1068340</v>
      </c>
      <c r="F7532" s="4">
        <f t="shared" si="117"/>
        <v>878683.33333333337</v>
      </c>
    </row>
    <row r="7533" spans="1:6" x14ac:dyDescent="0.3">
      <c r="A7533" t="s">
        <v>8340</v>
      </c>
      <c r="B7533">
        <v>673400</v>
      </c>
      <c r="C7533">
        <v>230000</v>
      </c>
      <c r="D7533">
        <v>0</v>
      </c>
      <c r="E7533">
        <v>496860</v>
      </c>
      <c r="F7533" s="4">
        <f t="shared" si="117"/>
        <v>242286.66666666666</v>
      </c>
    </row>
    <row r="7534" spans="1:6" x14ac:dyDescent="0.3">
      <c r="A7534" t="s">
        <v>8341</v>
      </c>
      <c r="B7534">
        <v>0</v>
      </c>
      <c r="C7534">
        <v>4296050</v>
      </c>
      <c r="D7534">
        <v>560560</v>
      </c>
      <c r="E7534">
        <v>0</v>
      </c>
      <c r="F7534" s="4">
        <f t="shared" si="117"/>
        <v>1618870</v>
      </c>
    </row>
    <row r="7535" spans="1:6" x14ac:dyDescent="0.3">
      <c r="A7535" t="s">
        <v>8342</v>
      </c>
      <c r="B7535">
        <v>778960</v>
      </c>
      <c r="C7535">
        <v>561100</v>
      </c>
      <c r="D7535">
        <v>0</v>
      </c>
      <c r="E7535">
        <v>0</v>
      </c>
      <c r="F7535" s="4">
        <f t="shared" si="117"/>
        <v>187033.33333333334</v>
      </c>
    </row>
    <row r="7536" spans="1:6" x14ac:dyDescent="0.3">
      <c r="A7536" t="s">
        <v>8343</v>
      </c>
      <c r="B7536">
        <v>1195900</v>
      </c>
      <c r="C7536">
        <v>640220</v>
      </c>
      <c r="D7536">
        <v>1155840</v>
      </c>
      <c r="E7536">
        <v>1910210</v>
      </c>
      <c r="F7536" s="4">
        <f t="shared" si="117"/>
        <v>1235423.3333333333</v>
      </c>
    </row>
    <row r="7537" spans="1:6" x14ac:dyDescent="0.3">
      <c r="A7537" t="s">
        <v>8344</v>
      </c>
      <c r="B7537">
        <v>2406500</v>
      </c>
      <c r="C7537">
        <v>2369300</v>
      </c>
      <c r="D7537">
        <v>2234340</v>
      </c>
      <c r="E7537">
        <v>2330900</v>
      </c>
      <c r="F7537" s="4">
        <f t="shared" si="117"/>
        <v>2311513.3333333335</v>
      </c>
    </row>
    <row r="7538" spans="1:6" x14ac:dyDescent="0.3">
      <c r="A7538" t="s">
        <v>8345</v>
      </c>
      <c r="B7538">
        <v>1193900</v>
      </c>
      <c r="C7538">
        <v>325780</v>
      </c>
      <c r="D7538">
        <v>759980</v>
      </c>
      <c r="E7538">
        <v>1439260</v>
      </c>
      <c r="F7538" s="4">
        <f t="shared" si="117"/>
        <v>841673.33333333337</v>
      </c>
    </row>
    <row r="7539" spans="1:6" x14ac:dyDescent="0.3">
      <c r="A7539" t="s">
        <v>8346</v>
      </c>
      <c r="B7539">
        <v>2180820</v>
      </c>
      <c r="C7539">
        <v>2066510</v>
      </c>
      <c r="D7539">
        <v>2031700</v>
      </c>
      <c r="E7539">
        <v>2051980</v>
      </c>
      <c r="F7539" s="4">
        <f t="shared" si="117"/>
        <v>2050063.3333333333</v>
      </c>
    </row>
    <row r="7540" spans="1:6" x14ac:dyDescent="0.3">
      <c r="A7540" t="s">
        <v>8347</v>
      </c>
      <c r="B7540">
        <v>2048150</v>
      </c>
      <c r="C7540">
        <v>0</v>
      </c>
      <c r="D7540">
        <v>0</v>
      </c>
      <c r="E7540">
        <v>386000</v>
      </c>
      <c r="F7540" s="4">
        <f t="shared" si="117"/>
        <v>128666.66666666667</v>
      </c>
    </row>
    <row r="7541" spans="1:6" x14ac:dyDescent="0.3">
      <c r="A7541" t="s">
        <v>8348</v>
      </c>
      <c r="B7541">
        <v>5191600</v>
      </c>
      <c r="C7541">
        <v>6198320</v>
      </c>
      <c r="D7541">
        <v>4574130</v>
      </c>
      <c r="E7541">
        <v>3719350</v>
      </c>
      <c r="F7541" s="4">
        <f t="shared" si="117"/>
        <v>4830600</v>
      </c>
    </row>
    <row r="7542" spans="1:6" x14ac:dyDescent="0.3">
      <c r="A7542" t="s">
        <v>8349</v>
      </c>
      <c r="B7542">
        <v>2478480</v>
      </c>
      <c r="C7542">
        <v>2834650</v>
      </c>
      <c r="D7542">
        <v>4211040</v>
      </c>
      <c r="E7542">
        <v>6291990</v>
      </c>
      <c r="F7542" s="4">
        <f t="shared" si="117"/>
        <v>4445893.333333333</v>
      </c>
    </row>
    <row r="7543" spans="1:6" x14ac:dyDescent="0.3">
      <c r="A7543" t="s">
        <v>8350</v>
      </c>
      <c r="B7543">
        <v>9674500</v>
      </c>
      <c r="C7543">
        <v>7361320</v>
      </c>
      <c r="D7543">
        <v>6076600</v>
      </c>
      <c r="E7543">
        <v>6614200</v>
      </c>
      <c r="F7543" s="4">
        <f t="shared" si="117"/>
        <v>6684040</v>
      </c>
    </row>
    <row r="7544" spans="1:6" x14ac:dyDescent="0.3">
      <c r="A7544" t="s">
        <v>8351</v>
      </c>
      <c r="B7544">
        <v>0</v>
      </c>
      <c r="C7544">
        <v>682500</v>
      </c>
      <c r="D7544">
        <v>1480000</v>
      </c>
      <c r="E7544">
        <v>1521700</v>
      </c>
      <c r="F7544" s="4">
        <f t="shared" si="117"/>
        <v>1228066.6666666667</v>
      </c>
    </row>
    <row r="7545" spans="1:6" x14ac:dyDescent="0.3">
      <c r="A7545" t="s">
        <v>8352</v>
      </c>
      <c r="B7545">
        <v>1065000</v>
      </c>
      <c r="C7545">
        <v>708000</v>
      </c>
      <c r="D7545">
        <v>572900</v>
      </c>
      <c r="E7545">
        <v>1390160</v>
      </c>
      <c r="F7545" s="4">
        <f t="shared" si="117"/>
        <v>890353.33333333337</v>
      </c>
    </row>
    <row r="7546" spans="1:6" x14ac:dyDescent="0.3">
      <c r="A7546" t="s">
        <v>8353</v>
      </c>
      <c r="B7546">
        <v>0</v>
      </c>
      <c r="C7546">
        <v>2097920</v>
      </c>
      <c r="D7546">
        <v>2399730</v>
      </c>
      <c r="E7546">
        <v>2025180</v>
      </c>
      <c r="F7546" s="4">
        <f t="shared" si="117"/>
        <v>2174276.6666666665</v>
      </c>
    </row>
    <row r="7547" spans="1:6" x14ac:dyDescent="0.3">
      <c r="A7547" t="s">
        <v>8354</v>
      </c>
      <c r="B7547">
        <v>256000</v>
      </c>
      <c r="C7547">
        <v>2131750</v>
      </c>
      <c r="D7547">
        <v>730150</v>
      </c>
      <c r="E7547">
        <v>848230</v>
      </c>
      <c r="F7547" s="4">
        <f t="shared" si="117"/>
        <v>1236710</v>
      </c>
    </row>
    <row r="7548" spans="1:6" x14ac:dyDescent="0.3">
      <c r="A7548" t="s">
        <v>8355</v>
      </c>
      <c r="B7548">
        <v>0</v>
      </c>
      <c r="C7548">
        <v>1164000</v>
      </c>
      <c r="D7548">
        <v>2172130</v>
      </c>
      <c r="E7548">
        <v>6079170</v>
      </c>
      <c r="F7548" s="4">
        <f t="shared" si="117"/>
        <v>3138433.3333333335</v>
      </c>
    </row>
    <row r="7549" spans="1:6" x14ac:dyDescent="0.3">
      <c r="A7549" t="s">
        <v>623</v>
      </c>
      <c r="B7549">
        <v>1002630</v>
      </c>
      <c r="C7549">
        <v>6114818</v>
      </c>
      <c r="D7549">
        <v>3408438</v>
      </c>
      <c r="E7549">
        <v>4377336</v>
      </c>
      <c r="F7549" s="4">
        <f t="shared" si="117"/>
        <v>4633530.666666667</v>
      </c>
    </row>
    <row r="7550" spans="1:6" x14ac:dyDescent="0.3">
      <c r="A7550" t="s">
        <v>8356</v>
      </c>
      <c r="B7550">
        <v>264000</v>
      </c>
      <c r="C7550">
        <v>1401490</v>
      </c>
      <c r="D7550">
        <v>0</v>
      </c>
      <c r="E7550">
        <v>0</v>
      </c>
      <c r="F7550" s="4">
        <f t="shared" si="117"/>
        <v>467163.33333333331</v>
      </c>
    </row>
    <row r="7551" spans="1:6" x14ac:dyDescent="0.3">
      <c r="A7551" t="s">
        <v>8357</v>
      </c>
      <c r="B7551">
        <v>622940</v>
      </c>
      <c r="C7551">
        <v>0</v>
      </c>
      <c r="D7551">
        <v>1132120</v>
      </c>
      <c r="E7551">
        <v>402000</v>
      </c>
      <c r="F7551" s="4">
        <f t="shared" si="117"/>
        <v>511373.33333333331</v>
      </c>
    </row>
    <row r="7552" spans="1:6" x14ac:dyDescent="0.3">
      <c r="A7552" t="s">
        <v>8358</v>
      </c>
      <c r="B7552">
        <v>1261410</v>
      </c>
      <c r="C7552">
        <v>1083470</v>
      </c>
      <c r="D7552">
        <v>1068340</v>
      </c>
      <c r="E7552">
        <v>1173300</v>
      </c>
      <c r="F7552" s="4">
        <f t="shared" si="117"/>
        <v>1108370</v>
      </c>
    </row>
    <row r="7553" spans="1:6" x14ac:dyDescent="0.3">
      <c r="A7553" t="s">
        <v>8359</v>
      </c>
      <c r="B7553">
        <v>198900</v>
      </c>
      <c r="C7553">
        <v>934720</v>
      </c>
      <c r="D7553">
        <v>431860</v>
      </c>
      <c r="E7553">
        <v>789280</v>
      </c>
      <c r="F7553" s="4">
        <f t="shared" si="117"/>
        <v>718620</v>
      </c>
    </row>
    <row r="7554" spans="1:6" x14ac:dyDescent="0.3">
      <c r="A7554" t="s">
        <v>8360</v>
      </c>
      <c r="B7554">
        <v>3592680</v>
      </c>
      <c r="C7554">
        <v>4278340</v>
      </c>
      <c r="D7554">
        <v>1012830</v>
      </c>
      <c r="E7554">
        <v>4522610</v>
      </c>
      <c r="F7554" s="4">
        <f t="shared" si="117"/>
        <v>3271260</v>
      </c>
    </row>
    <row r="7555" spans="1:6" x14ac:dyDescent="0.3">
      <c r="A7555" t="s">
        <v>305</v>
      </c>
      <c r="B7555">
        <v>160000</v>
      </c>
      <c r="C7555">
        <v>635180</v>
      </c>
      <c r="D7555">
        <v>583000</v>
      </c>
      <c r="E7555">
        <v>0</v>
      </c>
      <c r="F7555" s="4">
        <f t="shared" ref="F7555:F7618" si="118">SUM(C7555:E7555)/3</f>
        <v>406060</v>
      </c>
    </row>
    <row r="7556" spans="1:6" x14ac:dyDescent="0.3">
      <c r="A7556" t="s">
        <v>8361</v>
      </c>
      <c r="B7556">
        <v>719950</v>
      </c>
      <c r="C7556">
        <v>1392300</v>
      </c>
      <c r="D7556">
        <v>0</v>
      </c>
      <c r="E7556">
        <v>0</v>
      </c>
      <c r="F7556" s="4">
        <f t="shared" si="118"/>
        <v>464100</v>
      </c>
    </row>
    <row r="7557" spans="1:6" x14ac:dyDescent="0.3">
      <c r="A7557" t="s">
        <v>8362</v>
      </c>
      <c r="B7557">
        <v>415600</v>
      </c>
      <c r="C7557">
        <v>270000</v>
      </c>
      <c r="D7557">
        <v>1540000</v>
      </c>
      <c r="E7557">
        <v>1339240</v>
      </c>
      <c r="F7557" s="4">
        <f t="shared" si="118"/>
        <v>1049746.6666666667</v>
      </c>
    </row>
    <row r="7558" spans="1:6" x14ac:dyDescent="0.3">
      <c r="A7558" t="s">
        <v>8363</v>
      </c>
      <c r="B7558">
        <v>450000</v>
      </c>
      <c r="C7558">
        <v>500500</v>
      </c>
      <c r="D7558">
        <v>595140</v>
      </c>
      <c r="E7558">
        <v>989600</v>
      </c>
      <c r="F7558" s="4">
        <f t="shared" si="118"/>
        <v>695080</v>
      </c>
    </row>
    <row r="7559" spans="1:6" x14ac:dyDescent="0.3">
      <c r="A7559" t="s">
        <v>8364</v>
      </c>
      <c r="B7559">
        <v>542200</v>
      </c>
      <c r="C7559">
        <v>433160</v>
      </c>
      <c r="D7559">
        <v>948200</v>
      </c>
      <c r="E7559">
        <v>768200</v>
      </c>
      <c r="F7559" s="4">
        <f t="shared" si="118"/>
        <v>716520</v>
      </c>
    </row>
    <row r="7560" spans="1:6" x14ac:dyDescent="0.3">
      <c r="A7560" t="s">
        <v>202</v>
      </c>
      <c r="B7560">
        <v>0</v>
      </c>
      <c r="C7560">
        <v>256000</v>
      </c>
      <c r="D7560">
        <v>2446950</v>
      </c>
      <c r="E7560">
        <v>2416960</v>
      </c>
      <c r="F7560" s="4">
        <f t="shared" si="118"/>
        <v>1706636.6666666667</v>
      </c>
    </row>
    <row r="7561" spans="1:6" x14ac:dyDescent="0.3">
      <c r="A7561" t="s">
        <v>8365</v>
      </c>
      <c r="B7561">
        <v>505200</v>
      </c>
      <c r="C7561">
        <v>0</v>
      </c>
      <c r="D7561">
        <v>370000</v>
      </c>
      <c r="E7561">
        <v>386000</v>
      </c>
      <c r="F7561" s="4">
        <f t="shared" si="118"/>
        <v>252000</v>
      </c>
    </row>
    <row r="7562" spans="1:6" x14ac:dyDescent="0.3">
      <c r="A7562" t="s">
        <v>8366</v>
      </c>
      <c r="B7562">
        <v>160000</v>
      </c>
      <c r="C7562">
        <v>297000</v>
      </c>
      <c r="D7562">
        <v>774710</v>
      </c>
      <c r="E7562">
        <v>386000</v>
      </c>
      <c r="F7562" s="4">
        <f t="shared" si="118"/>
        <v>485903.33333333331</v>
      </c>
    </row>
    <row r="7563" spans="1:6" x14ac:dyDescent="0.3">
      <c r="A7563" t="s">
        <v>8367</v>
      </c>
      <c r="B7563">
        <v>2610790</v>
      </c>
      <c r="C7563">
        <v>2084810</v>
      </c>
      <c r="D7563">
        <v>3745560</v>
      </c>
      <c r="E7563">
        <v>3708250</v>
      </c>
      <c r="F7563" s="4">
        <f t="shared" si="118"/>
        <v>3179540</v>
      </c>
    </row>
    <row r="7564" spans="1:6" x14ac:dyDescent="0.3">
      <c r="A7564" t="s">
        <v>8368</v>
      </c>
      <c r="B7564">
        <v>0</v>
      </c>
      <c r="C7564">
        <v>0</v>
      </c>
      <c r="D7564">
        <v>697200</v>
      </c>
      <c r="E7564">
        <v>1390000</v>
      </c>
      <c r="F7564" s="4">
        <f t="shared" si="118"/>
        <v>695733.33333333337</v>
      </c>
    </row>
    <row r="7565" spans="1:6" x14ac:dyDescent="0.3">
      <c r="A7565" t="s">
        <v>8369</v>
      </c>
      <c r="B7565">
        <v>2667500</v>
      </c>
      <c r="C7565">
        <v>0</v>
      </c>
      <c r="D7565">
        <v>0</v>
      </c>
      <c r="E7565">
        <v>3247260</v>
      </c>
      <c r="F7565" s="4">
        <f t="shared" si="118"/>
        <v>1082420</v>
      </c>
    </row>
    <row r="7566" spans="1:6" x14ac:dyDescent="0.3">
      <c r="A7566" t="s">
        <v>8370</v>
      </c>
      <c r="B7566">
        <v>520000</v>
      </c>
      <c r="C7566">
        <v>463350</v>
      </c>
      <c r="D7566">
        <v>1531700</v>
      </c>
      <c r="E7566">
        <v>528000</v>
      </c>
      <c r="F7566" s="4">
        <f t="shared" si="118"/>
        <v>841016.66666666663</v>
      </c>
    </row>
    <row r="7567" spans="1:6" x14ac:dyDescent="0.3">
      <c r="A7567" t="s">
        <v>8371</v>
      </c>
      <c r="B7567">
        <v>2787300</v>
      </c>
      <c r="C7567">
        <v>5312180</v>
      </c>
      <c r="D7567">
        <v>5775740</v>
      </c>
      <c r="E7567">
        <v>2811900</v>
      </c>
      <c r="F7567" s="4">
        <f t="shared" si="118"/>
        <v>4633273.333333333</v>
      </c>
    </row>
    <row r="7568" spans="1:6" x14ac:dyDescent="0.3">
      <c r="A7568" t="s">
        <v>8372</v>
      </c>
      <c r="B7568">
        <v>1127800</v>
      </c>
      <c r="C7568">
        <v>0</v>
      </c>
      <c r="D7568">
        <v>0</v>
      </c>
      <c r="E7568">
        <v>789280</v>
      </c>
      <c r="F7568" s="4">
        <f t="shared" si="118"/>
        <v>263093.33333333331</v>
      </c>
    </row>
    <row r="7569" spans="1:6" x14ac:dyDescent="0.3">
      <c r="A7569" t="s">
        <v>8373</v>
      </c>
      <c r="B7569">
        <v>2447900</v>
      </c>
      <c r="C7569">
        <v>8085350</v>
      </c>
      <c r="D7569">
        <v>5750200</v>
      </c>
      <c r="E7569">
        <v>6387450</v>
      </c>
      <c r="F7569" s="4">
        <f t="shared" si="118"/>
        <v>6741000</v>
      </c>
    </row>
    <row r="7570" spans="1:6" x14ac:dyDescent="0.3">
      <c r="A7570" t="s">
        <v>8374</v>
      </c>
      <c r="B7570">
        <v>0</v>
      </c>
      <c r="C7570">
        <v>0</v>
      </c>
      <c r="D7570">
        <v>228000</v>
      </c>
      <c r="E7570">
        <v>555100</v>
      </c>
      <c r="F7570" s="4">
        <f t="shared" si="118"/>
        <v>261033.33333333334</v>
      </c>
    </row>
    <row r="7571" spans="1:6" x14ac:dyDescent="0.3">
      <c r="A7571" t="s">
        <v>8375</v>
      </c>
      <c r="B7571">
        <v>0</v>
      </c>
      <c r="C7571">
        <v>3710230</v>
      </c>
      <c r="D7571">
        <v>880700</v>
      </c>
      <c r="E7571">
        <v>0</v>
      </c>
      <c r="F7571" s="4">
        <f t="shared" si="118"/>
        <v>1530310</v>
      </c>
    </row>
    <row r="7572" spans="1:6" x14ac:dyDescent="0.3">
      <c r="A7572" t="s">
        <v>8376</v>
      </c>
      <c r="B7572">
        <v>2185950</v>
      </c>
      <c r="C7572">
        <v>370000</v>
      </c>
      <c r="D7572">
        <v>2063440</v>
      </c>
      <c r="E7572">
        <v>2174160</v>
      </c>
      <c r="F7572" s="4">
        <f t="shared" si="118"/>
        <v>1535866.6666666667</v>
      </c>
    </row>
    <row r="7573" spans="1:6" x14ac:dyDescent="0.3">
      <c r="A7573" t="s">
        <v>8377</v>
      </c>
      <c r="B7573">
        <v>996000</v>
      </c>
      <c r="C7573">
        <v>568900</v>
      </c>
      <c r="D7573">
        <v>568900</v>
      </c>
      <c r="E7573">
        <v>281440</v>
      </c>
      <c r="F7573" s="4">
        <f t="shared" si="118"/>
        <v>473080</v>
      </c>
    </row>
    <row r="7574" spans="1:6" x14ac:dyDescent="0.3">
      <c r="A7574" t="s">
        <v>8378</v>
      </c>
      <c r="B7574">
        <v>740000</v>
      </c>
      <c r="C7574">
        <v>900000</v>
      </c>
      <c r="D7574">
        <v>0</v>
      </c>
      <c r="E7574">
        <v>918400</v>
      </c>
      <c r="F7574" s="4">
        <f t="shared" si="118"/>
        <v>606133.33333333337</v>
      </c>
    </row>
    <row r="7575" spans="1:6" x14ac:dyDescent="0.3">
      <c r="A7575" t="s">
        <v>8379</v>
      </c>
      <c r="B7575">
        <v>2098180</v>
      </c>
      <c r="C7575">
        <v>2792540</v>
      </c>
      <c r="D7575">
        <v>2052050</v>
      </c>
      <c r="E7575">
        <v>2030820</v>
      </c>
      <c r="F7575" s="4">
        <f t="shared" si="118"/>
        <v>2291803.3333333335</v>
      </c>
    </row>
    <row r="7576" spans="1:6" x14ac:dyDescent="0.3">
      <c r="A7576" t="s">
        <v>8380</v>
      </c>
      <c r="B7576">
        <v>686300</v>
      </c>
      <c r="C7576">
        <v>0</v>
      </c>
      <c r="D7576">
        <v>713140</v>
      </c>
      <c r="E7576">
        <v>249000</v>
      </c>
      <c r="F7576" s="4">
        <f t="shared" si="118"/>
        <v>320713.33333333331</v>
      </c>
    </row>
    <row r="7577" spans="1:6" x14ac:dyDescent="0.3">
      <c r="A7577" t="s">
        <v>8381</v>
      </c>
      <c r="B7577">
        <v>0</v>
      </c>
      <c r="C7577">
        <v>1112480</v>
      </c>
      <c r="D7577">
        <v>0</v>
      </c>
      <c r="E7577">
        <v>820000</v>
      </c>
      <c r="F7577" s="4">
        <f t="shared" si="118"/>
        <v>644160</v>
      </c>
    </row>
    <row r="7578" spans="1:6" x14ac:dyDescent="0.3">
      <c r="A7578" t="s">
        <v>8382</v>
      </c>
      <c r="B7578">
        <v>1109200</v>
      </c>
      <c r="C7578">
        <v>2209940</v>
      </c>
      <c r="D7578">
        <v>2273470</v>
      </c>
      <c r="E7578">
        <v>2081000</v>
      </c>
      <c r="F7578" s="4">
        <f t="shared" si="118"/>
        <v>2188136.6666666665</v>
      </c>
    </row>
    <row r="7579" spans="1:6" x14ac:dyDescent="0.3">
      <c r="A7579" t="s">
        <v>8383</v>
      </c>
      <c r="B7579">
        <v>1165880</v>
      </c>
      <c r="C7579">
        <v>975890</v>
      </c>
      <c r="D7579">
        <v>863370</v>
      </c>
      <c r="E7579">
        <v>1674850</v>
      </c>
      <c r="F7579" s="4">
        <f t="shared" si="118"/>
        <v>1171370</v>
      </c>
    </row>
    <row r="7580" spans="1:6" x14ac:dyDescent="0.3">
      <c r="A7580" t="s">
        <v>343</v>
      </c>
      <c r="B7580">
        <v>0</v>
      </c>
      <c r="C7580">
        <v>0</v>
      </c>
      <c r="D7580">
        <v>3478570</v>
      </c>
      <c r="E7580">
        <v>6831030</v>
      </c>
      <c r="F7580" s="4">
        <f t="shared" si="118"/>
        <v>3436533.3333333335</v>
      </c>
    </row>
    <row r="7581" spans="1:6" x14ac:dyDescent="0.3">
      <c r="A7581" t="s">
        <v>8384</v>
      </c>
      <c r="B7581">
        <v>1051070</v>
      </c>
      <c r="C7581">
        <v>8278050</v>
      </c>
      <c r="D7581">
        <v>300300</v>
      </c>
      <c r="E7581">
        <v>2439460</v>
      </c>
      <c r="F7581" s="4">
        <f t="shared" si="118"/>
        <v>3672603.3333333335</v>
      </c>
    </row>
    <row r="7582" spans="1:6" x14ac:dyDescent="0.3">
      <c r="A7582" t="s">
        <v>8385</v>
      </c>
      <c r="B7582">
        <v>3542040</v>
      </c>
      <c r="C7582">
        <v>2656060</v>
      </c>
      <c r="D7582">
        <v>3105370</v>
      </c>
      <c r="E7582">
        <v>2047320</v>
      </c>
      <c r="F7582" s="4">
        <f t="shared" si="118"/>
        <v>2602916.6666666665</v>
      </c>
    </row>
    <row r="7583" spans="1:6" x14ac:dyDescent="0.3">
      <c r="A7583" t="s">
        <v>8386</v>
      </c>
      <c r="B7583">
        <v>1684630</v>
      </c>
      <c r="C7583">
        <v>760000</v>
      </c>
      <c r="D7583">
        <v>1601880</v>
      </c>
      <c r="E7583">
        <v>330900</v>
      </c>
      <c r="F7583" s="4">
        <f t="shared" si="118"/>
        <v>897593.33333333337</v>
      </c>
    </row>
    <row r="7584" spans="1:6" x14ac:dyDescent="0.3">
      <c r="A7584" t="s">
        <v>8387</v>
      </c>
      <c r="B7584">
        <v>4824600</v>
      </c>
      <c r="C7584">
        <v>11180840</v>
      </c>
      <c r="D7584">
        <v>7428960</v>
      </c>
      <c r="E7584">
        <v>9371260</v>
      </c>
      <c r="F7584" s="4">
        <f t="shared" si="118"/>
        <v>9327020</v>
      </c>
    </row>
    <row r="7585" spans="1:6" x14ac:dyDescent="0.3">
      <c r="A7585" t="s">
        <v>8388</v>
      </c>
      <c r="B7585">
        <v>2112470</v>
      </c>
      <c r="C7585">
        <v>2412360</v>
      </c>
      <c r="D7585">
        <v>2080500</v>
      </c>
      <c r="E7585">
        <v>2553200</v>
      </c>
      <c r="F7585" s="4">
        <f t="shared" si="118"/>
        <v>2348686.6666666665</v>
      </c>
    </row>
    <row r="7586" spans="1:6" x14ac:dyDescent="0.3">
      <c r="A7586" t="s">
        <v>8389</v>
      </c>
      <c r="B7586">
        <v>2298400</v>
      </c>
      <c r="C7586">
        <v>2568100</v>
      </c>
      <c r="D7586">
        <v>0</v>
      </c>
      <c r="E7586">
        <v>2447960</v>
      </c>
      <c r="F7586" s="4">
        <f t="shared" si="118"/>
        <v>1672020</v>
      </c>
    </row>
    <row r="7587" spans="1:6" x14ac:dyDescent="0.3">
      <c r="A7587" t="s">
        <v>8390</v>
      </c>
      <c r="B7587">
        <v>0</v>
      </c>
      <c r="C7587">
        <v>370000</v>
      </c>
      <c r="D7587">
        <v>0</v>
      </c>
      <c r="E7587">
        <v>0</v>
      </c>
      <c r="F7587" s="4">
        <f t="shared" si="118"/>
        <v>123333.33333333333</v>
      </c>
    </row>
    <row r="7588" spans="1:6" x14ac:dyDescent="0.3">
      <c r="A7588" t="s">
        <v>8391</v>
      </c>
      <c r="B7588">
        <v>828300</v>
      </c>
      <c r="C7588">
        <v>0</v>
      </c>
      <c r="D7588">
        <v>0</v>
      </c>
      <c r="E7588">
        <v>0</v>
      </c>
      <c r="F7588" s="4">
        <f t="shared" si="118"/>
        <v>0</v>
      </c>
    </row>
    <row r="7589" spans="1:6" x14ac:dyDescent="0.3">
      <c r="A7589" t="s">
        <v>8392</v>
      </c>
      <c r="B7589">
        <v>0</v>
      </c>
      <c r="C7589">
        <v>376740</v>
      </c>
      <c r="D7589">
        <v>0</v>
      </c>
      <c r="E7589">
        <v>0</v>
      </c>
      <c r="F7589" s="4">
        <f t="shared" si="118"/>
        <v>125580</v>
      </c>
    </row>
    <row r="7590" spans="1:6" x14ac:dyDescent="0.3">
      <c r="A7590" t="s">
        <v>8393</v>
      </c>
      <c r="B7590">
        <v>5499570</v>
      </c>
      <c r="C7590">
        <v>4799140</v>
      </c>
      <c r="D7590">
        <v>4032210</v>
      </c>
      <c r="E7590">
        <v>4147620</v>
      </c>
      <c r="F7590" s="4">
        <f t="shared" si="118"/>
        <v>4326323.333333333</v>
      </c>
    </row>
    <row r="7591" spans="1:6" x14ac:dyDescent="0.3">
      <c r="A7591" t="s">
        <v>8394</v>
      </c>
      <c r="B7591">
        <v>10473300</v>
      </c>
      <c r="C7591">
        <v>6245400</v>
      </c>
      <c r="D7591">
        <v>15659200</v>
      </c>
      <c r="E7591">
        <v>6096250</v>
      </c>
      <c r="F7591" s="4">
        <f t="shared" si="118"/>
        <v>9333616.666666666</v>
      </c>
    </row>
    <row r="7592" spans="1:6" x14ac:dyDescent="0.3">
      <c r="A7592" t="s">
        <v>8395</v>
      </c>
      <c r="B7592">
        <v>626000</v>
      </c>
      <c r="C7592">
        <v>634600</v>
      </c>
      <c r="D7592">
        <v>670300</v>
      </c>
      <c r="E7592">
        <v>1763560</v>
      </c>
      <c r="F7592" s="4">
        <f t="shared" si="118"/>
        <v>1022820</v>
      </c>
    </row>
    <row r="7593" spans="1:6" x14ac:dyDescent="0.3">
      <c r="A7593" t="s">
        <v>8396</v>
      </c>
      <c r="B7593">
        <v>2232020</v>
      </c>
      <c r="C7593">
        <v>0</v>
      </c>
      <c r="D7593">
        <v>0</v>
      </c>
      <c r="E7593">
        <v>2220080</v>
      </c>
      <c r="F7593" s="4">
        <f t="shared" si="118"/>
        <v>740026.66666666663</v>
      </c>
    </row>
    <row r="7594" spans="1:6" x14ac:dyDescent="0.3">
      <c r="A7594" t="s">
        <v>8397</v>
      </c>
      <c r="B7594">
        <v>0</v>
      </c>
      <c r="C7594">
        <v>2150620</v>
      </c>
      <c r="D7594">
        <v>464100</v>
      </c>
      <c r="E7594">
        <v>596700</v>
      </c>
      <c r="F7594" s="4">
        <f t="shared" si="118"/>
        <v>1070473.3333333333</v>
      </c>
    </row>
    <row r="7595" spans="1:6" x14ac:dyDescent="0.3">
      <c r="A7595" t="s">
        <v>8398</v>
      </c>
      <c r="B7595">
        <v>1444000</v>
      </c>
      <c r="C7595">
        <v>3097400</v>
      </c>
      <c r="D7595">
        <v>668100</v>
      </c>
      <c r="E7595">
        <v>2356900</v>
      </c>
      <c r="F7595" s="4">
        <f t="shared" si="118"/>
        <v>2040800</v>
      </c>
    </row>
    <row r="7596" spans="1:6" x14ac:dyDescent="0.3">
      <c r="A7596" t="s">
        <v>8399</v>
      </c>
      <c r="B7596">
        <v>455000</v>
      </c>
      <c r="C7596">
        <v>2099800</v>
      </c>
      <c r="D7596">
        <v>423840</v>
      </c>
      <c r="E7596">
        <v>1855500</v>
      </c>
      <c r="F7596" s="4">
        <f t="shared" si="118"/>
        <v>1459713.3333333333</v>
      </c>
    </row>
    <row r="7597" spans="1:6" x14ac:dyDescent="0.3">
      <c r="A7597" t="s">
        <v>8400</v>
      </c>
      <c r="B7597">
        <v>2192960</v>
      </c>
      <c r="C7597">
        <v>2019200</v>
      </c>
      <c r="D7597">
        <v>0</v>
      </c>
      <c r="E7597">
        <v>4226610</v>
      </c>
      <c r="F7597" s="4">
        <f t="shared" si="118"/>
        <v>2081936.6666666667</v>
      </c>
    </row>
    <row r="7598" spans="1:6" x14ac:dyDescent="0.3">
      <c r="A7598" t="s">
        <v>8401</v>
      </c>
      <c r="B7598">
        <v>551600</v>
      </c>
      <c r="C7598">
        <v>1492310</v>
      </c>
      <c r="D7598">
        <v>896350</v>
      </c>
      <c r="E7598">
        <v>1666680</v>
      </c>
      <c r="F7598" s="4">
        <f t="shared" si="118"/>
        <v>1351780</v>
      </c>
    </row>
    <row r="7599" spans="1:6" x14ac:dyDescent="0.3">
      <c r="A7599" t="s">
        <v>8402</v>
      </c>
      <c r="B7599">
        <v>0</v>
      </c>
      <c r="C7599">
        <v>228000</v>
      </c>
      <c r="D7599">
        <v>297500</v>
      </c>
      <c r="E7599">
        <v>386000</v>
      </c>
      <c r="F7599" s="4">
        <f t="shared" si="118"/>
        <v>303833.33333333331</v>
      </c>
    </row>
    <row r="7600" spans="1:6" x14ac:dyDescent="0.3">
      <c r="A7600" t="s">
        <v>8403</v>
      </c>
      <c r="B7600">
        <v>0</v>
      </c>
      <c r="C7600">
        <v>0</v>
      </c>
      <c r="D7600">
        <v>1461100</v>
      </c>
      <c r="E7600">
        <v>0</v>
      </c>
      <c r="F7600" s="4">
        <f t="shared" si="118"/>
        <v>487033.33333333331</v>
      </c>
    </row>
    <row r="7601" spans="1:6" x14ac:dyDescent="0.3">
      <c r="A7601" t="s">
        <v>8404</v>
      </c>
      <c r="B7601">
        <v>558000</v>
      </c>
      <c r="C7601">
        <v>0</v>
      </c>
      <c r="D7601">
        <v>529200</v>
      </c>
      <c r="E7601">
        <v>820000</v>
      </c>
      <c r="F7601" s="4">
        <f t="shared" si="118"/>
        <v>449733.33333333331</v>
      </c>
    </row>
    <row r="7602" spans="1:6" x14ac:dyDescent="0.3">
      <c r="A7602" t="s">
        <v>8405</v>
      </c>
      <c r="B7602">
        <v>358900</v>
      </c>
      <c r="C7602">
        <v>533800</v>
      </c>
      <c r="D7602">
        <v>485940</v>
      </c>
      <c r="E7602">
        <v>0</v>
      </c>
      <c r="F7602" s="4">
        <f t="shared" si="118"/>
        <v>339913.33333333331</v>
      </c>
    </row>
    <row r="7603" spans="1:6" x14ac:dyDescent="0.3">
      <c r="A7603" t="s">
        <v>8406</v>
      </c>
      <c r="B7603">
        <v>0</v>
      </c>
      <c r="C7603">
        <v>0</v>
      </c>
      <c r="D7603">
        <v>1008100</v>
      </c>
      <c r="E7603">
        <v>414960</v>
      </c>
      <c r="F7603" s="4">
        <f t="shared" si="118"/>
        <v>474353.33333333331</v>
      </c>
    </row>
    <row r="7604" spans="1:6" x14ac:dyDescent="0.3">
      <c r="A7604" t="s">
        <v>8407</v>
      </c>
      <c r="B7604">
        <v>962780</v>
      </c>
      <c r="C7604">
        <v>532120</v>
      </c>
      <c r="D7604">
        <v>533260</v>
      </c>
      <c r="E7604">
        <v>0</v>
      </c>
      <c r="F7604" s="4">
        <f t="shared" si="118"/>
        <v>355126.66666666669</v>
      </c>
    </row>
    <row r="7605" spans="1:6" x14ac:dyDescent="0.3">
      <c r="A7605" t="s">
        <v>8408</v>
      </c>
      <c r="B7605">
        <v>1885780</v>
      </c>
      <c r="C7605">
        <v>2499770</v>
      </c>
      <c r="D7605">
        <v>1909180</v>
      </c>
      <c r="E7605">
        <v>2085720</v>
      </c>
      <c r="F7605" s="4">
        <f t="shared" si="118"/>
        <v>2164890</v>
      </c>
    </row>
    <row r="7606" spans="1:6" x14ac:dyDescent="0.3">
      <c r="A7606" t="s">
        <v>8409</v>
      </c>
      <c r="B7606">
        <v>921830</v>
      </c>
      <c r="C7606">
        <v>0</v>
      </c>
      <c r="D7606">
        <v>1772500</v>
      </c>
      <c r="E7606">
        <v>728100</v>
      </c>
      <c r="F7606" s="4">
        <f t="shared" si="118"/>
        <v>833533.33333333337</v>
      </c>
    </row>
    <row r="7607" spans="1:6" x14ac:dyDescent="0.3">
      <c r="A7607" t="s">
        <v>8410</v>
      </c>
      <c r="B7607">
        <v>2059550</v>
      </c>
      <c r="C7607">
        <v>0</v>
      </c>
      <c r="D7607">
        <v>2005000</v>
      </c>
      <c r="E7607">
        <v>0</v>
      </c>
      <c r="F7607" s="4">
        <f t="shared" si="118"/>
        <v>668333.33333333337</v>
      </c>
    </row>
    <row r="7608" spans="1:6" x14ac:dyDescent="0.3">
      <c r="A7608" t="s">
        <v>8411</v>
      </c>
      <c r="B7608">
        <v>3437610</v>
      </c>
      <c r="C7608">
        <v>2233020</v>
      </c>
      <c r="D7608">
        <v>2184000</v>
      </c>
      <c r="E7608">
        <v>2404310</v>
      </c>
      <c r="F7608" s="4">
        <f t="shared" si="118"/>
        <v>2273776.6666666665</v>
      </c>
    </row>
    <row r="7609" spans="1:6" x14ac:dyDescent="0.3">
      <c r="A7609" t="s">
        <v>8412</v>
      </c>
      <c r="B7609">
        <v>3128580</v>
      </c>
      <c r="C7609">
        <v>1995350</v>
      </c>
      <c r="D7609">
        <v>3373190</v>
      </c>
      <c r="E7609">
        <v>2246200</v>
      </c>
      <c r="F7609" s="4">
        <f t="shared" si="118"/>
        <v>2538246.6666666665</v>
      </c>
    </row>
    <row r="7610" spans="1:6" x14ac:dyDescent="0.3">
      <c r="A7610" t="s">
        <v>8413</v>
      </c>
      <c r="B7610">
        <v>329420</v>
      </c>
      <c r="C7610">
        <v>682500</v>
      </c>
      <c r="D7610">
        <v>0</v>
      </c>
      <c r="E7610">
        <v>0</v>
      </c>
      <c r="F7610" s="4">
        <f t="shared" si="118"/>
        <v>227500</v>
      </c>
    </row>
    <row r="7611" spans="1:6" x14ac:dyDescent="0.3">
      <c r="A7611" t="s">
        <v>8414</v>
      </c>
      <c r="B7611">
        <v>0</v>
      </c>
      <c r="C7611">
        <v>2220000</v>
      </c>
      <c r="D7611">
        <v>10822500</v>
      </c>
      <c r="E7611">
        <v>469200</v>
      </c>
      <c r="F7611" s="4">
        <f t="shared" si="118"/>
        <v>4503900</v>
      </c>
    </row>
    <row r="7612" spans="1:6" x14ac:dyDescent="0.3">
      <c r="A7612" t="s">
        <v>8415</v>
      </c>
      <c r="B7612">
        <v>1282490</v>
      </c>
      <c r="C7612">
        <v>0</v>
      </c>
      <c r="D7612">
        <v>418600</v>
      </c>
      <c r="E7612">
        <v>0</v>
      </c>
      <c r="F7612" s="4">
        <f t="shared" si="118"/>
        <v>139533.33333333334</v>
      </c>
    </row>
    <row r="7613" spans="1:6" x14ac:dyDescent="0.3">
      <c r="A7613" t="s">
        <v>8416</v>
      </c>
      <c r="B7613">
        <v>0</v>
      </c>
      <c r="C7613">
        <v>1200900</v>
      </c>
      <c r="D7613">
        <v>0</v>
      </c>
      <c r="E7613">
        <v>0</v>
      </c>
      <c r="F7613" s="4">
        <f t="shared" si="118"/>
        <v>400300</v>
      </c>
    </row>
    <row r="7614" spans="1:6" x14ac:dyDescent="0.3">
      <c r="A7614" t="s">
        <v>8417</v>
      </c>
      <c r="B7614">
        <v>0</v>
      </c>
      <c r="C7614">
        <v>0</v>
      </c>
      <c r="D7614">
        <v>426640</v>
      </c>
      <c r="E7614">
        <v>0</v>
      </c>
      <c r="F7614" s="4">
        <f t="shared" si="118"/>
        <v>142213.33333333334</v>
      </c>
    </row>
    <row r="7615" spans="1:6" x14ac:dyDescent="0.3">
      <c r="A7615" t="s">
        <v>8418</v>
      </c>
      <c r="B7615">
        <v>2060600</v>
      </c>
      <c r="C7615">
        <v>4492300</v>
      </c>
      <c r="D7615">
        <v>2055319</v>
      </c>
      <c r="E7615">
        <v>3571900</v>
      </c>
      <c r="F7615" s="4">
        <f t="shared" si="118"/>
        <v>3373173</v>
      </c>
    </row>
    <row r="7616" spans="1:6" x14ac:dyDescent="0.3">
      <c r="A7616" t="s">
        <v>8419</v>
      </c>
      <c r="B7616">
        <v>268400</v>
      </c>
      <c r="C7616">
        <v>228000</v>
      </c>
      <c r="D7616">
        <v>0</v>
      </c>
      <c r="E7616">
        <v>394000</v>
      </c>
      <c r="F7616" s="4">
        <f t="shared" si="118"/>
        <v>207333.33333333334</v>
      </c>
    </row>
    <row r="7617" spans="1:6" x14ac:dyDescent="0.3">
      <c r="A7617" t="s">
        <v>8420</v>
      </c>
      <c r="B7617">
        <v>0</v>
      </c>
      <c r="C7617">
        <v>986040</v>
      </c>
      <c r="D7617">
        <v>518700</v>
      </c>
      <c r="E7617">
        <v>2176600</v>
      </c>
      <c r="F7617" s="4">
        <f t="shared" si="118"/>
        <v>1227113.3333333333</v>
      </c>
    </row>
    <row r="7618" spans="1:6" x14ac:dyDescent="0.3">
      <c r="A7618" t="s">
        <v>8421</v>
      </c>
      <c r="B7618">
        <v>6614560</v>
      </c>
      <c r="C7618">
        <v>4200500</v>
      </c>
      <c r="D7618">
        <v>5630400</v>
      </c>
      <c r="E7618">
        <v>4284000</v>
      </c>
      <c r="F7618" s="4">
        <f t="shared" si="118"/>
        <v>4704966.666666667</v>
      </c>
    </row>
    <row r="7619" spans="1:6" x14ac:dyDescent="0.3">
      <c r="A7619" t="s">
        <v>8422</v>
      </c>
      <c r="B7619">
        <v>697950</v>
      </c>
      <c r="C7619">
        <v>627900</v>
      </c>
      <c r="D7619">
        <v>959140</v>
      </c>
      <c r="E7619">
        <v>0</v>
      </c>
      <c r="F7619" s="4">
        <f t="shared" ref="F7619:F7682" si="119">SUM(C7619:E7619)/3</f>
        <v>529013.33333333337</v>
      </c>
    </row>
    <row r="7620" spans="1:6" x14ac:dyDescent="0.3">
      <c r="A7620" t="s">
        <v>8423</v>
      </c>
      <c r="B7620">
        <v>1148280</v>
      </c>
      <c r="C7620">
        <v>2265200</v>
      </c>
      <c r="D7620">
        <v>0</v>
      </c>
      <c r="E7620">
        <v>2147560</v>
      </c>
      <c r="F7620" s="4">
        <f t="shared" si="119"/>
        <v>1470920</v>
      </c>
    </row>
    <row r="7621" spans="1:6" x14ac:dyDescent="0.3">
      <c r="A7621" t="s">
        <v>8424</v>
      </c>
      <c r="B7621">
        <v>7597590</v>
      </c>
      <c r="C7621">
        <v>4586180</v>
      </c>
      <c r="D7621">
        <v>12414150</v>
      </c>
      <c r="E7621">
        <v>5168190</v>
      </c>
      <c r="F7621" s="4">
        <f t="shared" si="119"/>
        <v>7389506.666666667</v>
      </c>
    </row>
    <row r="7622" spans="1:6" x14ac:dyDescent="0.3">
      <c r="A7622" t="s">
        <v>8425</v>
      </c>
      <c r="B7622">
        <v>2417890</v>
      </c>
      <c r="C7622">
        <v>2399780</v>
      </c>
      <c r="D7622">
        <v>2195710</v>
      </c>
      <c r="E7622">
        <v>0</v>
      </c>
      <c r="F7622" s="4">
        <f t="shared" si="119"/>
        <v>1531830</v>
      </c>
    </row>
    <row r="7623" spans="1:6" x14ac:dyDescent="0.3">
      <c r="A7623" t="s">
        <v>8426</v>
      </c>
      <c r="B7623">
        <v>2146340</v>
      </c>
      <c r="C7623">
        <v>2132130</v>
      </c>
      <c r="D7623">
        <v>639100</v>
      </c>
      <c r="E7623">
        <v>2505950</v>
      </c>
      <c r="F7623" s="4">
        <f t="shared" si="119"/>
        <v>1759060</v>
      </c>
    </row>
    <row r="7624" spans="1:6" x14ac:dyDescent="0.3">
      <c r="A7624" t="s">
        <v>8427</v>
      </c>
      <c r="B7624">
        <v>256000</v>
      </c>
      <c r="C7624">
        <v>0</v>
      </c>
      <c r="D7624">
        <v>1833360</v>
      </c>
      <c r="E7624">
        <v>0</v>
      </c>
      <c r="F7624" s="4">
        <f t="shared" si="119"/>
        <v>611120</v>
      </c>
    </row>
    <row r="7625" spans="1:6" x14ac:dyDescent="0.3">
      <c r="A7625" t="s">
        <v>8428</v>
      </c>
      <c r="B7625">
        <v>286000</v>
      </c>
      <c r="C7625">
        <v>3376780</v>
      </c>
      <c r="D7625">
        <v>3209570</v>
      </c>
      <c r="E7625">
        <v>4098200</v>
      </c>
      <c r="F7625" s="4">
        <f t="shared" si="119"/>
        <v>3561516.6666666665</v>
      </c>
    </row>
    <row r="7626" spans="1:6" x14ac:dyDescent="0.3">
      <c r="A7626" t="s">
        <v>8429</v>
      </c>
      <c r="B7626">
        <v>2960000</v>
      </c>
      <c r="C7626">
        <v>2962050</v>
      </c>
      <c r="D7626">
        <v>370000</v>
      </c>
      <c r="E7626">
        <v>26731700</v>
      </c>
      <c r="F7626" s="4">
        <f t="shared" si="119"/>
        <v>10021250</v>
      </c>
    </row>
    <row r="7627" spans="1:6" x14ac:dyDescent="0.3">
      <c r="A7627" t="s">
        <v>8430</v>
      </c>
      <c r="B7627">
        <v>1026940</v>
      </c>
      <c r="C7627">
        <v>0</v>
      </c>
      <c r="D7627">
        <v>0</v>
      </c>
      <c r="E7627">
        <v>0</v>
      </c>
      <c r="F7627" s="4">
        <f t="shared" si="119"/>
        <v>0</v>
      </c>
    </row>
    <row r="7628" spans="1:6" x14ac:dyDescent="0.3">
      <c r="A7628" t="s">
        <v>8431</v>
      </c>
      <c r="B7628">
        <v>0</v>
      </c>
      <c r="C7628">
        <v>982800</v>
      </c>
      <c r="D7628">
        <v>0</v>
      </c>
      <c r="E7628">
        <v>820000</v>
      </c>
      <c r="F7628" s="4">
        <f t="shared" si="119"/>
        <v>600933.33333333337</v>
      </c>
    </row>
    <row r="7629" spans="1:6" x14ac:dyDescent="0.3">
      <c r="A7629" t="s">
        <v>8432</v>
      </c>
      <c r="B7629">
        <v>1085600</v>
      </c>
      <c r="C7629">
        <v>1099840</v>
      </c>
      <c r="D7629">
        <v>0</v>
      </c>
      <c r="E7629">
        <v>1273280</v>
      </c>
      <c r="F7629" s="4">
        <f t="shared" si="119"/>
        <v>791040</v>
      </c>
    </row>
    <row r="7630" spans="1:6" x14ac:dyDescent="0.3">
      <c r="A7630" t="s">
        <v>8433</v>
      </c>
      <c r="B7630">
        <v>0</v>
      </c>
      <c r="C7630">
        <v>382200</v>
      </c>
      <c r="D7630">
        <v>357000</v>
      </c>
      <c r="E7630">
        <v>0</v>
      </c>
      <c r="F7630" s="4">
        <f t="shared" si="119"/>
        <v>246400</v>
      </c>
    </row>
    <row r="7631" spans="1:6" x14ac:dyDescent="0.3">
      <c r="A7631" t="s">
        <v>8434</v>
      </c>
      <c r="B7631">
        <v>2545410</v>
      </c>
      <c r="C7631">
        <v>9073520</v>
      </c>
      <c r="D7631">
        <v>2475200</v>
      </c>
      <c r="E7631">
        <v>6619200</v>
      </c>
      <c r="F7631" s="4">
        <f t="shared" si="119"/>
        <v>6055973.333333333</v>
      </c>
    </row>
    <row r="7632" spans="1:6" x14ac:dyDescent="0.3">
      <c r="A7632" t="s">
        <v>8435</v>
      </c>
      <c r="B7632">
        <v>731200</v>
      </c>
      <c r="C7632">
        <v>0</v>
      </c>
      <c r="D7632">
        <v>0</v>
      </c>
      <c r="E7632">
        <v>0</v>
      </c>
      <c r="F7632" s="4">
        <f t="shared" si="119"/>
        <v>0</v>
      </c>
    </row>
    <row r="7633" spans="1:6" x14ac:dyDescent="0.3">
      <c r="A7633" t="s">
        <v>8436</v>
      </c>
      <c r="B7633">
        <v>237510</v>
      </c>
      <c r="C7633">
        <v>947990</v>
      </c>
      <c r="D7633">
        <v>758760</v>
      </c>
      <c r="E7633">
        <v>1603900</v>
      </c>
      <c r="F7633" s="4">
        <f t="shared" si="119"/>
        <v>1103550</v>
      </c>
    </row>
    <row r="7634" spans="1:6" x14ac:dyDescent="0.3">
      <c r="A7634" t="s">
        <v>8437</v>
      </c>
      <c r="B7634">
        <v>0</v>
      </c>
      <c r="C7634">
        <v>1167140</v>
      </c>
      <c r="D7634">
        <v>630630</v>
      </c>
      <c r="E7634">
        <v>0</v>
      </c>
      <c r="F7634" s="4">
        <f t="shared" si="119"/>
        <v>599256.66666666663</v>
      </c>
    </row>
    <row r="7635" spans="1:6" x14ac:dyDescent="0.3">
      <c r="A7635" t="s">
        <v>8438</v>
      </c>
      <c r="B7635">
        <v>258440</v>
      </c>
      <c r="C7635">
        <v>0</v>
      </c>
      <c r="D7635">
        <v>0</v>
      </c>
      <c r="E7635">
        <v>0</v>
      </c>
      <c r="F7635" s="4">
        <f t="shared" si="119"/>
        <v>0</v>
      </c>
    </row>
    <row r="7636" spans="1:6" x14ac:dyDescent="0.3">
      <c r="A7636" t="s">
        <v>8439</v>
      </c>
      <c r="B7636">
        <v>759850</v>
      </c>
      <c r="C7636">
        <v>258440</v>
      </c>
      <c r="D7636">
        <v>498400</v>
      </c>
      <c r="E7636">
        <v>300300</v>
      </c>
      <c r="F7636" s="4">
        <f t="shared" si="119"/>
        <v>352380</v>
      </c>
    </row>
    <row r="7637" spans="1:6" x14ac:dyDescent="0.3">
      <c r="A7637" t="s">
        <v>8440</v>
      </c>
      <c r="B7637">
        <v>2242720</v>
      </c>
      <c r="C7637">
        <v>1459120</v>
      </c>
      <c r="D7637">
        <v>1471770</v>
      </c>
      <c r="E7637">
        <v>584900</v>
      </c>
      <c r="F7637" s="4">
        <f t="shared" si="119"/>
        <v>1171930</v>
      </c>
    </row>
    <row r="7638" spans="1:6" x14ac:dyDescent="0.3">
      <c r="A7638" t="s">
        <v>8441</v>
      </c>
      <c r="B7638">
        <v>3237320</v>
      </c>
      <c r="C7638">
        <v>5887460</v>
      </c>
      <c r="D7638">
        <v>12009900</v>
      </c>
      <c r="E7638">
        <v>12765360</v>
      </c>
      <c r="F7638" s="4">
        <f t="shared" si="119"/>
        <v>10220906.666666666</v>
      </c>
    </row>
    <row r="7639" spans="1:6" x14ac:dyDescent="0.3">
      <c r="A7639" t="s">
        <v>8442</v>
      </c>
      <c r="B7639">
        <v>1092000</v>
      </c>
      <c r="C7639">
        <v>11063950</v>
      </c>
      <c r="D7639">
        <v>12847240</v>
      </c>
      <c r="E7639">
        <v>10202080</v>
      </c>
      <c r="F7639" s="4">
        <f t="shared" si="119"/>
        <v>11371090</v>
      </c>
    </row>
    <row r="7640" spans="1:6" x14ac:dyDescent="0.3">
      <c r="A7640" t="s">
        <v>8443</v>
      </c>
      <c r="B7640">
        <v>230000</v>
      </c>
      <c r="C7640">
        <v>431340</v>
      </c>
      <c r="D7640">
        <v>0</v>
      </c>
      <c r="E7640">
        <v>234600</v>
      </c>
      <c r="F7640" s="4">
        <f t="shared" si="119"/>
        <v>221980</v>
      </c>
    </row>
    <row r="7641" spans="1:6" x14ac:dyDescent="0.3">
      <c r="A7641" t="s">
        <v>8444</v>
      </c>
      <c r="B7641">
        <v>0</v>
      </c>
      <c r="C7641">
        <v>2019950</v>
      </c>
      <c r="D7641">
        <v>1014650</v>
      </c>
      <c r="E7641">
        <v>1016200</v>
      </c>
      <c r="F7641" s="4">
        <f t="shared" si="119"/>
        <v>1350266.6666666667</v>
      </c>
    </row>
    <row r="7642" spans="1:6" x14ac:dyDescent="0.3">
      <c r="A7642" t="s">
        <v>8445</v>
      </c>
      <c r="B7642">
        <v>2238140</v>
      </c>
      <c r="C7642">
        <v>2352770</v>
      </c>
      <c r="D7642">
        <v>2569400</v>
      </c>
      <c r="E7642">
        <v>1389240</v>
      </c>
      <c r="F7642" s="4">
        <f t="shared" si="119"/>
        <v>2103803.3333333335</v>
      </c>
    </row>
    <row r="7643" spans="1:6" x14ac:dyDescent="0.3">
      <c r="A7643" t="s">
        <v>8446</v>
      </c>
      <c r="B7643">
        <v>3353030</v>
      </c>
      <c r="C7643">
        <v>2513760</v>
      </c>
      <c r="D7643">
        <v>2392390</v>
      </c>
      <c r="E7643">
        <v>3621140</v>
      </c>
      <c r="F7643" s="4">
        <f t="shared" si="119"/>
        <v>2842430</v>
      </c>
    </row>
    <row r="7644" spans="1:6" x14ac:dyDescent="0.3">
      <c r="A7644" t="s">
        <v>240</v>
      </c>
      <c r="B7644">
        <v>0</v>
      </c>
      <c r="C7644">
        <v>973700</v>
      </c>
      <c r="D7644">
        <v>1695060</v>
      </c>
      <c r="E7644">
        <v>745290</v>
      </c>
      <c r="F7644" s="4">
        <f t="shared" si="119"/>
        <v>1138016.6666666667</v>
      </c>
    </row>
    <row r="7645" spans="1:6" x14ac:dyDescent="0.3">
      <c r="A7645" t="s">
        <v>8447</v>
      </c>
      <c r="B7645">
        <v>684600</v>
      </c>
      <c r="C7645">
        <v>0</v>
      </c>
      <c r="D7645">
        <v>0</v>
      </c>
      <c r="E7645">
        <v>0</v>
      </c>
      <c r="F7645" s="4">
        <f t="shared" si="119"/>
        <v>0</v>
      </c>
    </row>
    <row r="7646" spans="1:6" x14ac:dyDescent="0.3">
      <c r="A7646" t="s">
        <v>8448</v>
      </c>
      <c r="B7646">
        <v>2096420</v>
      </c>
      <c r="C7646">
        <v>540540</v>
      </c>
      <c r="D7646">
        <v>500500</v>
      </c>
      <c r="E7646">
        <v>2437810</v>
      </c>
      <c r="F7646" s="4">
        <f t="shared" si="119"/>
        <v>1159616.6666666667</v>
      </c>
    </row>
    <row r="7647" spans="1:6" x14ac:dyDescent="0.3">
      <c r="A7647" t="s">
        <v>8449</v>
      </c>
      <c r="B7647">
        <v>990600</v>
      </c>
      <c r="C7647">
        <v>6009490</v>
      </c>
      <c r="D7647">
        <v>3331890</v>
      </c>
      <c r="E7647">
        <v>2137000</v>
      </c>
      <c r="F7647" s="4">
        <f t="shared" si="119"/>
        <v>3826126.6666666665</v>
      </c>
    </row>
    <row r="7648" spans="1:6" x14ac:dyDescent="0.3">
      <c r="A7648" t="s">
        <v>8450</v>
      </c>
      <c r="B7648">
        <v>2196450</v>
      </c>
      <c r="C7648">
        <v>2818270</v>
      </c>
      <c r="D7648">
        <v>2223070</v>
      </c>
      <c r="E7648">
        <v>1297820</v>
      </c>
      <c r="F7648" s="4">
        <f t="shared" si="119"/>
        <v>2113053.3333333335</v>
      </c>
    </row>
    <row r="7649" spans="1:6" x14ac:dyDescent="0.3">
      <c r="A7649" t="s">
        <v>8451</v>
      </c>
      <c r="B7649">
        <v>538000</v>
      </c>
      <c r="C7649">
        <v>0</v>
      </c>
      <c r="D7649">
        <v>0</v>
      </c>
      <c r="E7649">
        <v>0</v>
      </c>
      <c r="F7649" s="4">
        <f t="shared" si="119"/>
        <v>0</v>
      </c>
    </row>
    <row r="7650" spans="1:6" x14ac:dyDescent="0.3">
      <c r="A7650" t="s">
        <v>8452</v>
      </c>
      <c r="B7650">
        <v>3005130</v>
      </c>
      <c r="C7650">
        <v>6135410</v>
      </c>
      <c r="D7650">
        <v>4254720</v>
      </c>
      <c r="E7650">
        <v>2507160</v>
      </c>
      <c r="F7650" s="4">
        <f t="shared" si="119"/>
        <v>4299096.666666667</v>
      </c>
    </row>
    <row r="7651" spans="1:6" x14ac:dyDescent="0.3">
      <c r="A7651" t="s">
        <v>8453</v>
      </c>
      <c r="B7651">
        <v>6712390</v>
      </c>
      <c r="C7651">
        <v>5529190</v>
      </c>
      <c r="D7651">
        <v>5916310</v>
      </c>
      <c r="E7651">
        <v>4406620</v>
      </c>
      <c r="F7651" s="4">
        <f t="shared" si="119"/>
        <v>5284040</v>
      </c>
    </row>
    <row r="7652" spans="1:6" x14ac:dyDescent="0.3">
      <c r="A7652" t="s">
        <v>8454</v>
      </c>
      <c r="B7652">
        <v>0</v>
      </c>
      <c r="C7652">
        <v>5712990</v>
      </c>
      <c r="D7652">
        <v>4502270</v>
      </c>
      <c r="E7652">
        <v>9341900</v>
      </c>
      <c r="F7652" s="4">
        <f t="shared" si="119"/>
        <v>6519053.333333333</v>
      </c>
    </row>
    <row r="7653" spans="1:6" x14ac:dyDescent="0.3">
      <c r="A7653" t="s">
        <v>8455</v>
      </c>
      <c r="B7653">
        <v>0</v>
      </c>
      <c r="C7653">
        <v>612000</v>
      </c>
      <c r="D7653">
        <v>794800</v>
      </c>
      <c r="E7653">
        <v>0</v>
      </c>
      <c r="F7653" s="4">
        <f t="shared" si="119"/>
        <v>468933.33333333331</v>
      </c>
    </row>
    <row r="7654" spans="1:6" x14ac:dyDescent="0.3">
      <c r="A7654" t="s">
        <v>8456</v>
      </c>
      <c r="B7654">
        <v>3596780</v>
      </c>
      <c r="C7654">
        <v>2052050</v>
      </c>
      <c r="D7654">
        <v>2952210</v>
      </c>
      <c r="E7654">
        <v>2349760</v>
      </c>
      <c r="F7654" s="4">
        <f t="shared" si="119"/>
        <v>2451340</v>
      </c>
    </row>
    <row r="7655" spans="1:6" x14ac:dyDescent="0.3">
      <c r="A7655" t="s">
        <v>8457</v>
      </c>
      <c r="B7655">
        <v>305000</v>
      </c>
      <c r="C7655">
        <v>0</v>
      </c>
      <c r="D7655">
        <v>463500</v>
      </c>
      <c r="E7655">
        <v>562380</v>
      </c>
      <c r="F7655" s="4">
        <f t="shared" si="119"/>
        <v>341960</v>
      </c>
    </row>
    <row r="7656" spans="1:6" x14ac:dyDescent="0.3">
      <c r="A7656" t="s">
        <v>8458</v>
      </c>
      <c r="B7656">
        <v>937300</v>
      </c>
      <c r="C7656">
        <v>2236990</v>
      </c>
      <c r="D7656">
        <v>2182200</v>
      </c>
      <c r="E7656">
        <v>2208060</v>
      </c>
      <c r="F7656" s="4">
        <f t="shared" si="119"/>
        <v>2209083.3333333335</v>
      </c>
    </row>
    <row r="7657" spans="1:6" x14ac:dyDescent="0.3">
      <c r="A7657" t="s">
        <v>8459</v>
      </c>
      <c r="B7657">
        <v>2339150</v>
      </c>
      <c r="C7657">
        <v>2595480</v>
      </c>
      <c r="D7657">
        <v>0</v>
      </c>
      <c r="E7657">
        <v>3719512</v>
      </c>
      <c r="F7657" s="4">
        <f t="shared" si="119"/>
        <v>2104997.3333333335</v>
      </c>
    </row>
    <row r="7658" spans="1:6" x14ac:dyDescent="0.3">
      <c r="A7658" t="s">
        <v>8460</v>
      </c>
      <c r="B7658">
        <v>2259450</v>
      </c>
      <c r="C7658">
        <v>1215760</v>
      </c>
      <c r="D7658">
        <v>0</v>
      </c>
      <c r="E7658">
        <v>0</v>
      </c>
      <c r="F7658" s="4">
        <f t="shared" si="119"/>
        <v>405253.33333333331</v>
      </c>
    </row>
    <row r="7659" spans="1:6" x14ac:dyDescent="0.3">
      <c r="A7659" t="s">
        <v>8461</v>
      </c>
      <c r="B7659">
        <v>0</v>
      </c>
      <c r="C7659">
        <v>1926820</v>
      </c>
      <c r="D7659">
        <v>0</v>
      </c>
      <c r="E7659">
        <v>671600</v>
      </c>
      <c r="F7659" s="4">
        <f t="shared" si="119"/>
        <v>866140</v>
      </c>
    </row>
    <row r="7660" spans="1:6" x14ac:dyDescent="0.3">
      <c r="A7660" t="s">
        <v>8462</v>
      </c>
      <c r="B7660">
        <v>1999600</v>
      </c>
      <c r="C7660">
        <v>2517340</v>
      </c>
      <c r="D7660">
        <v>2954820</v>
      </c>
      <c r="E7660">
        <v>3887700</v>
      </c>
      <c r="F7660" s="4">
        <f t="shared" si="119"/>
        <v>3119953.3333333335</v>
      </c>
    </row>
    <row r="7661" spans="1:6" x14ac:dyDescent="0.3">
      <c r="A7661" t="s">
        <v>8463</v>
      </c>
      <c r="B7661">
        <v>3671300</v>
      </c>
      <c r="C7661">
        <v>7082100</v>
      </c>
      <c r="D7661">
        <v>6263920</v>
      </c>
      <c r="E7661">
        <v>4837290</v>
      </c>
      <c r="F7661" s="4">
        <f t="shared" si="119"/>
        <v>6061103.333333333</v>
      </c>
    </row>
    <row r="7662" spans="1:6" x14ac:dyDescent="0.3">
      <c r="A7662" t="s">
        <v>8464</v>
      </c>
      <c r="B7662">
        <v>1325500</v>
      </c>
      <c r="C7662">
        <v>2030370</v>
      </c>
      <c r="D7662">
        <v>229320</v>
      </c>
      <c r="E7662">
        <v>2467900</v>
      </c>
      <c r="F7662" s="4">
        <f t="shared" si="119"/>
        <v>1575863.3333333333</v>
      </c>
    </row>
    <row r="7663" spans="1:6" x14ac:dyDescent="0.3">
      <c r="A7663" t="s">
        <v>8465</v>
      </c>
      <c r="B7663">
        <v>544180</v>
      </c>
      <c r="C7663">
        <v>2512650</v>
      </c>
      <c r="D7663">
        <v>384000</v>
      </c>
      <c r="E7663">
        <v>1161000</v>
      </c>
      <c r="F7663" s="4">
        <f t="shared" si="119"/>
        <v>1352550</v>
      </c>
    </row>
    <row r="7664" spans="1:6" x14ac:dyDescent="0.3">
      <c r="A7664" t="s">
        <v>8466</v>
      </c>
      <c r="B7664">
        <v>0</v>
      </c>
      <c r="C7664">
        <v>0</v>
      </c>
      <c r="D7664">
        <v>545700</v>
      </c>
      <c r="E7664">
        <v>1324050</v>
      </c>
      <c r="F7664" s="4">
        <f t="shared" si="119"/>
        <v>623250</v>
      </c>
    </row>
    <row r="7665" spans="1:6" x14ac:dyDescent="0.3">
      <c r="A7665" t="s">
        <v>8467</v>
      </c>
      <c r="B7665">
        <v>12422850</v>
      </c>
      <c r="C7665">
        <v>6091560</v>
      </c>
      <c r="D7665">
        <v>3907550</v>
      </c>
      <c r="E7665">
        <v>2051400</v>
      </c>
      <c r="F7665" s="4">
        <f t="shared" si="119"/>
        <v>4016836.6666666665</v>
      </c>
    </row>
    <row r="7666" spans="1:6" x14ac:dyDescent="0.3">
      <c r="A7666" t="s">
        <v>8468</v>
      </c>
      <c r="B7666">
        <v>928340</v>
      </c>
      <c r="C7666">
        <v>2353850</v>
      </c>
      <c r="D7666">
        <v>281190</v>
      </c>
      <c r="E7666">
        <v>2368650</v>
      </c>
      <c r="F7666" s="4">
        <f t="shared" si="119"/>
        <v>1667896.6666666667</v>
      </c>
    </row>
    <row r="7667" spans="1:6" x14ac:dyDescent="0.3">
      <c r="A7667" t="s">
        <v>8469</v>
      </c>
      <c r="B7667">
        <v>546000</v>
      </c>
      <c r="C7667">
        <v>2230580</v>
      </c>
      <c r="D7667">
        <v>3125280</v>
      </c>
      <c r="E7667">
        <v>1523340</v>
      </c>
      <c r="F7667" s="4">
        <f t="shared" si="119"/>
        <v>2293066.6666666665</v>
      </c>
    </row>
    <row r="7668" spans="1:6" x14ac:dyDescent="0.3">
      <c r="A7668" t="s">
        <v>8470</v>
      </c>
      <c r="B7668">
        <v>2963600</v>
      </c>
      <c r="C7668">
        <v>3297950</v>
      </c>
      <c r="D7668">
        <v>2577540</v>
      </c>
      <c r="E7668">
        <v>2217940</v>
      </c>
      <c r="F7668" s="4">
        <f t="shared" si="119"/>
        <v>2697810</v>
      </c>
    </row>
    <row r="7669" spans="1:6" x14ac:dyDescent="0.3">
      <c r="A7669" t="s">
        <v>8471</v>
      </c>
      <c r="B7669">
        <v>0</v>
      </c>
      <c r="C7669">
        <v>1083810</v>
      </c>
      <c r="D7669">
        <v>313950</v>
      </c>
      <c r="E7669">
        <v>0</v>
      </c>
      <c r="F7669" s="4">
        <f t="shared" si="119"/>
        <v>465920</v>
      </c>
    </row>
    <row r="7670" spans="1:6" x14ac:dyDescent="0.3">
      <c r="A7670" t="s">
        <v>8472</v>
      </c>
      <c r="B7670">
        <v>1297200</v>
      </c>
      <c r="C7670">
        <v>2166930</v>
      </c>
      <c r="D7670">
        <v>0</v>
      </c>
      <c r="E7670">
        <v>498640</v>
      </c>
      <c r="F7670" s="4">
        <f t="shared" si="119"/>
        <v>888523.33333333337</v>
      </c>
    </row>
    <row r="7671" spans="1:6" x14ac:dyDescent="0.3">
      <c r="A7671" t="s">
        <v>8473</v>
      </c>
      <c r="B7671">
        <v>268400</v>
      </c>
      <c r="C7671">
        <v>1781780</v>
      </c>
      <c r="D7671">
        <v>1304500</v>
      </c>
      <c r="E7671">
        <v>1268540</v>
      </c>
      <c r="F7671" s="4">
        <f t="shared" si="119"/>
        <v>1451606.6666666667</v>
      </c>
    </row>
    <row r="7672" spans="1:6" x14ac:dyDescent="0.3">
      <c r="A7672" t="s">
        <v>8474</v>
      </c>
      <c r="B7672">
        <v>2403290</v>
      </c>
      <c r="C7672">
        <v>8640210</v>
      </c>
      <c r="D7672">
        <v>6078480</v>
      </c>
      <c r="E7672">
        <v>5539280</v>
      </c>
      <c r="F7672" s="4">
        <f t="shared" si="119"/>
        <v>6752656.666666667</v>
      </c>
    </row>
    <row r="7673" spans="1:6" x14ac:dyDescent="0.3">
      <c r="A7673" t="s">
        <v>8475</v>
      </c>
      <c r="B7673">
        <v>411950</v>
      </c>
      <c r="C7673">
        <v>0</v>
      </c>
      <c r="D7673">
        <v>256000</v>
      </c>
      <c r="E7673">
        <v>386000</v>
      </c>
      <c r="F7673" s="4">
        <f t="shared" si="119"/>
        <v>214000</v>
      </c>
    </row>
    <row r="7674" spans="1:6" x14ac:dyDescent="0.3">
      <c r="A7674" t="s">
        <v>8476</v>
      </c>
      <c r="B7674">
        <v>1799166</v>
      </c>
      <c r="C7674">
        <v>6423040</v>
      </c>
      <c r="D7674">
        <v>6141280</v>
      </c>
      <c r="E7674">
        <v>5879600</v>
      </c>
      <c r="F7674" s="4">
        <f t="shared" si="119"/>
        <v>6147973.333333333</v>
      </c>
    </row>
    <row r="7675" spans="1:6" x14ac:dyDescent="0.3">
      <c r="A7675" t="s">
        <v>8477</v>
      </c>
      <c r="B7675">
        <v>2415140</v>
      </c>
      <c r="C7675">
        <v>2049660</v>
      </c>
      <c r="D7675">
        <v>2623280</v>
      </c>
      <c r="E7675">
        <v>2467860</v>
      </c>
      <c r="F7675" s="4">
        <f t="shared" si="119"/>
        <v>2380266.6666666665</v>
      </c>
    </row>
    <row r="7676" spans="1:6" x14ac:dyDescent="0.3">
      <c r="A7676" t="s">
        <v>8478</v>
      </c>
      <c r="B7676">
        <v>837200</v>
      </c>
      <c r="C7676">
        <v>2213800</v>
      </c>
      <c r="D7676">
        <v>3352440</v>
      </c>
      <c r="E7676">
        <v>3689150</v>
      </c>
      <c r="F7676" s="4">
        <f t="shared" si="119"/>
        <v>3085130</v>
      </c>
    </row>
    <row r="7677" spans="1:6" x14ac:dyDescent="0.3">
      <c r="A7677" t="s">
        <v>8479</v>
      </c>
      <c r="B7677">
        <v>647680</v>
      </c>
      <c r="C7677">
        <v>629700</v>
      </c>
      <c r="D7677">
        <v>513400</v>
      </c>
      <c r="E7677">
        <v>0</v>
      </c>
      <c r="F7677" s="4">
        <f t="shared" si="119"/>
        <v>381033.33333333331</v>
      </c>
    </row>
    <row r="7678" spans="1:6" x14ac:dyDescent="0.3">
      <c r="A7678" t="s">
        <v>8480</v>
      </c>
      <c r="B7678">
        <v>0</v>
      </c>
      <c r="C7678">
        <v>3291350</v>
      </c>
      <c r="D7678">
        <v>0</v>
      </c>
      <c r="E7678">
        <v>500500</v>
      </c>
      <c r="F7678" s="4">
        <f t="shared" si="119"/>
        <v>1263950</v>
      </c>
    </row>
    <row r="7679" spans="1:6" x14ac:dyDescent="0.3">
      <c r="A7679" t="s">
        <v>8481</v>
      </c>
      <c r="B7679">
        <v>480480</v>
      </c>
      <c r="C7679">
        <v>959140</v>
      </c>
      <c r="D7679">
        <v>3086170</v>
      </c>
      <c r="E7679">
        <v>273000</v>
      </c>
      <c r="F7679" s="4">
        <f t="shared" si="119"/>
        <v>1439436.6666666667</v>
      </c>
    </row>
    <row r="7680" spans="1:6" x14ac:dyDescent="0.3">
      <c r="A7680" t="s">
        <v>8482</v>
      </c>
      <c r="B7680">
        <v>1165340</v>
      </c>
      <c r="C7680">
        <v>1291290</v>
      </c>
      <c r="D7680">
        <v>1391850</v>
      </c>
      <c r="E7680">
        <v>1005640</v>
      </c>
      <c r="F7680" s="4">
        <f t="shared" si="119"/>
        <v>1229593.3333333333</v>
      </c>
    </row>
    <row r="7681" spans="1:6" x14ac:dyDescent="0.3">
      <c r="A7681" t="s">
        <v>917</v>
      </c>
      <c r="B7681">
        <v>890890</v>
      </c>
      <c r="C7681">
        <v>1842150</v>
      </c>
      <c r="D7681">
        <v>1563380</v>
      </c>
      <c r="E7681">
        <v>1330420</v>
      </c>
      <c r="F7681" s="4">
        <f t="shared" si="119"/>
        <v>1578650</v>
      </c>
    </row>
    <row r="7682" spans="1:6" x14ac:dyDescent="0.3">
      <c r="A7682" t="s">
        <v>8483</v>
      </c>
      <c r="B7682">
        <v>1442500</v>
      </c>
      <c r="C7682">
        <v>3121300</v>
      </c>
      <c r="D7682">
        <v>5742100</v>
      </c>
      <c r="E7682">
        <v>5142550</v>
      </c>
      <c r="F7682" s="4">
        <f t="shared" si="119"/>
        <v>4668650</v>
      </c>
    </row>
    <row r="7683" spans="1:6" x14ac:dyDescent="0.3">
      <c r="A7683" t="s">
        <v>8484</v>
      </c>
      <c r="B7683">
        <v>0</v>
      </c>
      <c r="C7683">
        <v>453200</v>
      </c>
      <c r="D7683">
        <v>450000</v>
      </c>
      <c r="E7683">
        <v>0</v>
      </c>
      <c r="F7683" s="4">
        <f t="shared" ref="F7683:F7746" si="120">SUM(C7683:E7683)/3</f>
        <v>301066.66666666669</v>
      </c>
    </row>
    <row r="7684" spans="1:6" x14ac:dyDescent="0.3">
      <c r="A7684" t="s">
        <v>8485</v>
      </c>
      <c r="B7684">
        <v>411950</v>
      </c>
      <c r="C7684">
        <v>499590</v>
      </c>
      <c r="D7684">
        <v>582100</v>
      </c>
      <c r="E7684">
        <v>839200</v>
      </c>
      <c r="F7684" s="4">
        <f t="shared" si="120"/>
        <v>640296.66666666663</v>
      </c>
    </row>
    <row r="7685" spans="1:6" x14ac:dyDescent="0.3">
      <c r="A7685" t="s">
        <v>8486</v>
      </c>
      <c r="B7685">
        <v>509600</v>
      </c>
      <c r="C7685">
        <v>2067390</v>
      </c>
      <c r="D7685">
        <v>2208170</v>
      </c>
      <c r="E7685">
        <v>472960</v>
      </c>
      <c r="F7685" s="4">
        <f t="shared" si="120"/>
        <v>1582840</v>
      </c>
    </row>
    <row r="7686" spans="1:6" x14ac:dyDescent="0.3">
      <c r="A7686" t="s">
        <v>8487</v>
      </c>
      <c r="B7686">
        <v>4000020</v>
      </c>
      <c r="C7686">
        <v>2023360</v>
      </c>
      <c r="D7686">
        <v>2172170</v>
      </c>
      <c r="E7686">
        <v>2128770</v>
      </c>
      <c r="F7686" s="4">
        <f t="shared" si="120"/>
        <v>2108100</v>
      </c>
    </row>
    <row r="7687" spans="1:6" x14ac:dyDescent="0.3">
      <c r="A7687" t="s">
        <v>8488</v>
      </c>
      <c r="B7687">
        <v>0</v>
      </c>
      <c r="C7687">
        <v>1126860</v>
      </c>
      <c r="D7687">
        <v>646100</v>
      </c>
      <c r="E7687">
        <v>0</v>
      </c>
      <c r="F7687" s="4">
        <f t="shared" si="120"/>
        <v>590986.66666666663</v>
      </c>
    </row>
    <row r="7688" spans="1:6" x14ac:dyDescent="0.3">
      <c r="A7688" t="s">
        <v>8489</v>
      </c>
      <c r="B7688">
        <v>1665300</v>
      </c>
      <c r="C7688">
        <v>333060</v>
      </c>
      <c r="D7688">
        <v>611700</v>
      </c>
      <c r="E7688">
        <v>2104080</v>
      </c>
      <c r="F7688" s="4">
        <f t="shared" si="120"/>
        <v>1016280</v>
      </c>
    </row>
    <row r="7689" spans="1:6" x14ac:dyDescent="0.3">
      <c r="A7689" t="s">
        <v>8490</v>
      </c>
      <c r="B7689">
        <v>3483090</v>
      </c>
      <c r="C7689">
        <v>2619110</v>
      </c>
      <c r="D7689">
        <v>4116540</v>
      </c>
      <c r="E7689">
        <v>3009490</v>
      </c>
      <c r="F7689" s="4">
        <f t="shared" si="120"/>
        <v>3248380</v>
      </c>
    </row>
    <row r="7690" spans="1:6" x14ac:dyDescent="0.3">
      <c r="A7690" t="s">
        <v>8491</v>
      </c>
      <c r="B7690">
        <v>1102740</v>
      </c>
      <c r="C7690">
        <v>1307790</v>
      </c>
      <c r="D7690">
        <v>551250</v>
      </c>
      <c r="E7690">
        <v>973880</v>
      </c>
      <c r="F7690" s="4">
        <f t="shared" si="120"/>
        <v>944306.66666666663</v>
      </c>
    </row>
    <row r="7691" spans="1:6" x14ac:dyDescent="0.3">
      <c r="A7691" t="s">
        <v>8492</v>
      </c>
      <c r="B7691">
        <v>0</v>
      </c>
      <c r="C7691">
        <v>634000</v>
      </c>
      <c r="D7691">
        <v>234600</v>
      </c>
      <c r="E7691">
        <v>344600</v>
      </c>
      <c r="F7691" s="4">
        <f t="shared" si="120"/>
        <v>404400</v>
      </c>
    </row>
    <row r="7692" spans="1:6" x14ac:dyDescent="0.3">
      <c r="A7692" t="s">
        <v>8493</v>
      </c>
      <c r="B7692">
        <v>0</v>
      </c>
      <c r="C7692">
        <v>390000</v>
      </c>
      <c r="D7692">
        <v>228000</v>
      </c>
      <c r="E7692">
        <v>723920</v>
      </c>
      <c r="F7692" s="4">
        <f t="shared" si="120"/>
        <v>447306.66666666669</v>
      </c>
    </row>
    <row r="7693" spans="1:6" x14ac:dyDescent="0.3">
      <c r="A7693" t="s">
        <v>8494</v>
      </c>
      <c r="B7693">
        <v>3383680</v>
      </c>
      <c r="C7693">
        <v>4573670</v>
      </c>
      <c r="D7693">
        <v>2487760</v>
      </c>
      <c r="E7693">
        <v>2055900</v>
      </c>
      <c r="F7693" s="4">
        <f t="shared" si="120"/>
        <v>3039110</v>
      </c>
    </row>
    <row r="7694" spans="1:6" x14ac:dyDescent="0.3">
      <c r="A7694" t="s">
        <v>8495</v>
      </c>
      <c r="B7694">
        <v>0</v>
      </c>
      <c r="C7694">
        <v>980450</v>
      </c>
      <c r="D7694">
        <v>0</v>
      </c>
      <c r="E7694">
        <v>620600</v>
      </c>
      <c r="F7694" s="4">
        <f t="shared" si="120"/>
        <v>533683.33333333337</v>
      </c>
    </row>
    <row r="7695" spans="1:6" x14ac:dyDescent="0.3">
      <c r="A7695" t="s">
        <v>8496</v>
      </c>
      <c r="B7695">
        <v>2261070</v>
      </c>
      <c r="C7695">
        <v>2192200</v>
      </c>
      <c r="D7695">
        <v>2208900</v>
      </c>
      <c r="E7695">
        <v>2207750</v>
      </c>
      <c r="F7695" s="4">
        <f t="shared" si="120"/>
        <v>2202950</v>
      </c>
    </row>
    <row r="7696" spans="1:6" x14ac:dyDescent="0.3">
      <c r="A7696" t="s">
        <v>8497</v>
      </c>
      <c r="B7696">
        <v>875320</v>
      </c>
      <c r="C7696">
        <v>1359780</v>
      </c>
      <c r="D7696">
        <v>766220</v>
      </c>
      <c r="E7696">
        <v>1964560</v>
      </c>
      <c r="F7696" s="4">
        <f t="shared" si="120"/>
        <v>1363520</v>
      </c>
    </row>
    <row r="7697" spans="1:6" x14ac:dyDescent="0.3">
      <c r="A7697" t="s">
        <v>8498</v>
      </c>
      <c r="B7697">
        <v>1203560</v>
      </c>
      <c r="C7697">
        <v>536900</v>
      </c>
      <c r="D7697">
        <v>1125300</v>
      </c>
      <c r="E7697">
        <v>955500</v>
      </c>
      <c r="F7697" s="4">
        <f t="shared" si="120"/>
        <v>872566.66666666663</v>
      </c>
    </row>
    <row r="7698" spans="1:6" x14ac:dyDescent="0.3">
      <c r="A7698" t="s">
        <v>8499</v>
      </c>
      <c r="B7698">
        <v>0</v>
      </c>
      <c r="C7698">
        <v>0</v>
      </c>
      <c r="D7698">
        <v>10166000</v>
      </c>
      <c r="E7698">
        <v>0</v>
      </c>
      <c r="F7698" s="4">
        <f t="shared" si="120"/>
        <v>3388666.6666666665</v>
      </c>
    </row>
    <row r="7699" spans="1:6" x14ac:dyDescent="0.3">
      <c r="A7699" t="s">
        <v>8500</v>
      </c>
      <c r="B7699">
        <v>0</v>
      </c>
      <c r="C7699">
        <v>1628480</v>
      </c>
      <c r="D7699">
        <v>0</v>
      </c>
      <c r="E7699">
        <v>0</v>
      </c>
      <c r="F7699" s="4">
        <f t="shared" si="120"/>
        <v>542826.66666666663</v>
      </c>
    </row>
    <row r="7700" spans="1:6" x14ac:dyDescent="0.3">
      <c r="A7700" t="s">
        <v>8501</v>
      </c>
      <c r="B7700">
        <v>798000</v>
      </c>
      <c r="C7700">
        <v>370000</v>
      </c>
      <c r="D7700">
        <v>471900</v>
      </c>
      <c r="E7700">
        <v>793000</v>
      </c>
      <c r="F7700" s="4">
        <f t="shared" si="120"/>
        <v>544966.66666666663</v>
      </c>
    </row>
    <row r="7701" spans="1:6" x14ac:dyDescent="0.3">
      <c r="A7701" t="s">
        <v>8502</v>
      </c>
      <c r="B7701">
        <v>0</v>
      </c>
      <c r="C7701">
        <v>3891100</v>
      </c>
      <c r="D7701">
        <v>3394300</v>
      </c>
      <c r="E7701">
        <v>947100</v>
      </c>
      <c r="F7701" s="4">
        <f t="shared" si="120"/>
        <v>2744166.6666666665</v>
      </c>
    </row>
    <row r="7702" spans="1:6" x14ac:dyDescent="0.3">
      <c r="A7702" t="s">
        <v>8503</v>
      </c>
      <c r="B7702">
        <v>0</v>
      </c>
      <c r="C7702">
        <v>5782340</v>
      </c>
      <c r="D7702">
        <v>3942680</v>
      </c>
      <c r="E7702">
        <v>6036860</v>
      </c>
      <c r="F7702" s="4">
        <f t="shared" si="120"/>
        <v>5253960</v>
      </c>
    </row>
    <row r="7703" spans="1:6" x14ac:dyDescent="0.3">
      <c r="A7703" t="s">
        <v>8504</v>
      </c>
      <c r="B7703">
        <v>0</v>
      </c>
      <c r="C7703">
        <v>460000</v>
      </c>
      <c r="D7703">
        <v>0</v>
      </c>
      <c r="E7703">
        <v>0</v>
      </c>
      <c r="F7703" s="4">
        <f t="shared" si="120"/>
        <v>153333.33333333334</v>
      </c>
    </row>
    <row r="7704" spans="1:6" x14ac:dyDescent="0.3">
      <c r="A7704" t="s">
        <v>8505</v>
      </c>
      <c r="B7704">
        <v>0</v>
      </c>
      <c r="C7704">
        <v>1794620</v>
      </c>
      <c r="D7704">
        <v>0</v>
      </c>
      <c r="E7704">
        <v>0</v>
      </c>
      <c r="F7704" s="4">
        <f t="shared" si="120"/>
        <v>598206.66666666663</v>
      </c>
    </row>
    <row r="7705" spans="1:6" x14ac:dyDescent="0.3">
      <c r="A7705" t="s">
        <v>8506</v>
      </c>
      <c r="B7705">
        <v>2127720</v>
      </c>
      <c r="C7705">
        <v>2879420</v>
      </c>
      <c r="D7705">
        <v>570000</v>
      </c>
      <c r="E7705">
        <v>2180060</v>
      </c>
      <c r="F7705" s="4">
        <f t="shared" si="120"/>
        <v>1876493.3333333333</v>
      </c>
    </row>
    <row r="7706" spans="1:6" x14ac:dyDescent="0.3">
      <c r="A7706" t="s">
        <v>8507</v>
      </c>
      <c r="B7706">
        <v>286650</v>
      </c>
      <c r="C7706">
        <v>230000</v>
      </c>
      <c r="D7706">
        <v>0</v>
      </c>
      <c r="E7706">
        <v>182000</v>
      </c>
      <c r="F7706" s="4">
        <f t="shared" si="120"/>
        <v>137333.33333333334</v>
      </c>
    </row>
    <row r="7707" spans="1:6" x14ac:dyDescent="0.3">
      <c r="A7707" t="s">
        <v>8508</v>
      </c>
      <c r="B7707">
        <v>0</v>
      </c>
      <c r="C7707">
        <v>0</v>
      </c>
      <c r="D7707">
        <v>953950</v>
      </c>
      <c r="E7707">
        <v>0</v>
      </c>
      <c r="F7707" s="4">
        <f t="shared" si="120"/>
        <v>317983.33333333331</v>
      </c>
    </row>
    <row r="7708" spans="1:6" x14ac:dyDescent="0.3">
      <c r="A7708" t="s">
        <v>8509</v>
      </c>
      <c r="B7708">
        <v>8140000</v>
      </c>
      <c r="C7708">
        <v>10156450</v>
      </c>
      <c r="D7708">
        <v>20307980</v>
      </c>
      <c r="E7708">
        <v>23408100</v>
      </c>
      <c r="F7708" s="4">
        <f t="shared" si="120"/>
        <v>17957510</v>
      </c>
    </row>
    <row r="7709" spans="1:6" x14ac:dyDescent="0.3">
      <c r="A7709" t="s">
        <v>8510</v>
      </c>
      <c r="B7709">
        <v>2110460</v>
      </c>
      <c r="C7709">
        <v>2225860</v>
      </c>
      <c r="D7709">
        <v>2183710</v>
      </c>
      <c r="E7709">
        <v>2149320</v>
      </c>
      <c r="F7709" s="4">
        <f t="shared" si="120"/>
        <v>2186296.6666666665</v>
      </c>
    </row>
    <row r="7710" spans="1:6" x14ac:dyDescent="0.3">
      <c r="A7710" t="s">
        <v>8511</v>
      </c>
      <c r="B7710">
        <v>2132630</v>
      </c>
      <c r="C7710">
        <v>2118040</v>
      </c>
      <c r="D7710">
        <v>2261260</v>
      </c>
      <c r="E7710">
        <v>2035040</v>
      </c>
      <c r="F7710" s="4">
        <f t="shared" si="120"/>
        <v>2138113.3333333335</v>
      </c>
    </row>
    <row r="7711" spans="1:6" x14ac:dyDescent="0.3">
      <c r="A7711" t="s">
        <v>8512</v>
      </c>
      <c r="B7711">
        <v>781950</v>
      </c>
      <c r="C7711">
        <v>370000</v>
      </c>
      <c r="D7711">
        <v>234600</v>
      </c>
      <c r="E7711">
        <v>703800</v>
      </c>
      <c r="F7711" s="4">
        <f t="shared" si="120"/>
        <v>436133.33333333331</v>
      </c>
    </row>
    <row r="7712" spans="1:6" x14ac:dyDescent="0.3">
      <c r="A7712" t="s">
        <v>8513</v>
      </c>
      <c r="B7712">
        <v>2101650</v>
      </c>
      <c r="C7712">
        <v>2160450</v>
      </c>
      <c r="D7712">
        <v>4130970</v>
      </c>
      <c r="E7712">
        <v>2983000</v>
      </c>
      <c r="F7712" s="4">
        <f t="shared" si="120"/>
        <v>3091473.3333333335</v>
      </c>
    </row>
    <row r="7713" spans="1:6" x14ac:dyDescent="0.3">
      <c r="A7713" t="s">
        <v>8514</v>
      </c>
      <c r="B7713">
        <v>544500</v>
      </c>
      <c r="C7713">
        <v>1951950</v>
      </c>
      <c r="D7713">
        <v>1293400</v>
      </c>
      <c r="E7713">
        <v>1433250</v>
      </c>
      <c r="F7713" s="4">
        <f t="shared" si="120"/>
        <v>1559533.3333333333</v>
      </c>
    </row>
    <row r="7714" spans="1:6" x14ac:dyDescent="0.3">
      <c r="A7714" t="s">
        <v>8515</v>
      </c>
      <c r="B7714">
        <v>2604046</v>
      </c>
      <c r="C7714">
        <v>4472590</v>
      </c>
      <c r="D7714">
        <v>2844460</v>
      </c>
      <c r="E7714">
        <v>2661800</v>
      </c>
      <c r="F7714" s="4">
        <f t="shared" si="120"/>
        <v>3326283.3333333335</v>
      </c>
    </row>
    <row r="7715" spans="1:6" x14ac:dyDescent="0.3">
      <c r="A7715" t="s">
        <v>8516</v>
      </c>
      <c r="B7715">
        <v>1361360</v>
      </c>
      <c r="C7715">
        <v>695920</v>
      </c>
      <c r="D7715">
        <v>382200</v>
      </c>
      <c r="E7715">
        <v>382200</v>
      </c>
      <c r="F7715" s="4">
        <f t="shared" si="120"/>
        <v>486773.33333333331</v>
      </c>
    </row>
    <row r="7716" spans="1:6" x14ac:dyDescent="0.3">
      <c r="A7716" t="s">
        <v>8517</v>
      </c>
      <c r="B7716">
        <v>1379560</v>
      </c>
      <c r="C7716">
        <v>556010</v>
      </c>
      <c r="D7716">
        <v>2254260</v>
      </c>
      <c r="E7716">
        <v>2023840</v>
      </c>
      <c r="F7716" s="4">
        <f t="shared" si="120"/>
        <v>1611370</v>
      </c>
    </row>
    <row r="7717" spans="1:6" x14ac:dyDescent="0.3">
      <c r="A7717" t="s">
        <v>8518</v>
      </c>
      <c r="B7717">
        <v>353760</v>
      </c>
      <c r="C7717">
        <v>460000</v>
      </c>
      <c r="D7717">
        <v>932720</v>
      </c>
      <c r="E7717">
        <v>604600</v>
      </c>
      <c r="F7717" s="4">
        <f t="shared" si="120"/>
        <v>665773.33333333337</v>
      </c>
    </row>
    <row r="7718" spans="1:6" x14ac:dyDescent="0.3">
      <c r="A7718" t="s">
        <v>8519</v>
      </c>
      <c r="B7718">
        <v>4433750</v>
      </c>
      <c r="C7718">
        <v>4694630</v>
      </c>
      <c r="D7718">
        <v>11174260</v>
      </c>
      <c r="E7718">
        <v>6293600</v>
      </c>
      <c r="F7718" s="4">
        <f t="shared" si="120"/>
        <v>7387496.666666667</v>
      </c>
    </row>
    <row r="7719" spans="1:6" x14ac:dyDescent="0.3">
      <c r="A7719" t="s">
        <v>8520</v>
      </c>
      <c r="B7719">
        <v>0</v>
      </c>
      <c r="C7719">
        <v>370000</v>
      </c>
      <c r="D7719">
        <v>4536650</v>
      </c>
      <c r="E7719">
        <v>3477360</v>
      </c>
      <c r="F7719" s="4">
        <f t="shared" si="120"/>
        <v>2794670</v>
      </c>
    </row>
    <row r="7720" spans="1:6" x14ac:dyDescent="0.3">
      <c r="A7720" t="s">
        <v>8521</v>
      </c>
      <c r="B7720">
        <v>411950</v>
      </c>
      <c r="C7720">
        <v>520520</v>
      </c>
      <c r="D7720">
        <v>0</v>
      </c>
      <c r="E7720">
        <v>0</v>
      </c>
      <c r="F7720" s="4">
        <f t="shared" si="120"/>
        <v>173506.66666666666</v>
      </c>
    </row>
    <row r="7721" spans="1:6" x14ac:dyDescent="0.3">
      <c r="A7721" t="s">
        <v>8522</v>
      </c>
      <c r="B7721">
        <v>0</v>
      </c>
      <c r="C7721">
        <v>160000</v>
      </c>
      <c r="D7721">
        <v>0</v>
      </c>
      <c r="E7721">
        <v>606120</v>
      </c>
      <c r="F7721" s="4">
        <f t="shared" si="120"/>
        <v>255373.33333333334</v>
      </c>
    </row>
    <row r="7722" spans="1:6" x14ac:dyDescent="0.3">
      <c r="A7722" t="s">
        <v>8523</v>
      </c>
      <c r="B7722">
        <v>488390</v>
      </c>
      <c r="C7722">
        <v>160000</v>
      </c>
      <c r="D7722">
        <v>0</v>
      </c>
      <c r="E7722">
        <v>386000</v>
      </c>
      <c r="F7722" s="4">
        <f t="shared" si="120"/>
        <v>182000</v>
      </c>
    </row>
    <row r="7723" spans="1:6" x14ac:dyDescent="0.3">
      <c r="A7723" t="s">
        <v>8524</v>
      </c>
      <c r="B7723">
        <v>12369990</v>
      </c>
      <c r="C7723">
        <v>11147100</v>
      </c>
      <c r="D7723">
        <v>14159600</v>
      </c>
      <c r="E7723">
        <v>4682320</v>
      </c>
      <c r="F7723" s="4">
        <f t="shared" si="120"/>
        <v>9996340</v>
      </c>
    </row>
    <row r="7724" spans="1:6" x14ac:dyDescent="0.3">
      <c r="A7724" t="s">
        <v>8525</v>
      </c>
      <c r="B7724">
        <v>4192580</v>
      </c>
      <c r="C7724">
        <v>2741050</v>
      </c>
      <c r="D7724">
        <v>4735660</v>
      </c>
      <c r="E7724">
        <v>750000</v>
      </c>
      <c r="F7724" s="4">
        <f t="shared" si="120"/>
        <v>2742236.6666666665</v>
      </c>
    </row>
    <row r="7725" spans="1:6" x14ac:dyDescent="0.3">
      <c r="A7725" t="s">
        <v>8526</v>
      </c>
      <c r="B7725">
        <v>1170900</v>
      </c>
      <c r="C7725">
        <v>0</v>
      </c>
      <c r="D7725">
        <v>0</v>
      </c>
      <c r="E7725">
        <v>386000</v>
      </c>
      <c r="F7725" s="4">
        <f t="shared" si="120"/>
        <v>128666.66666666667</v>
      </c>
    </row>
    <row r="7726" spans="1:6" x14ac:dyDescent="0.3">
      <c r="A7726" t="s">
        <v>8527</v>
      </c>
      <c r="B7726">
        <v>7400000</v>
      </c>
      <c r="C7726">
        <v>9998200</v>
      </c>
      <c r="D7726">
        <v>8455679</v>
      </c>
      <c r="E7726">
        <v>8115200</v>
      </c>
      <c r="F7726" s="4">
        <f t="shared" si="120"/>
        <v>8856359.666666666</v>
      </c>
    </row>
    <row r="7727" spans="1:6" x14ac:dyDescent="0.3">
      <c r="A7727" t="s">
        <v>8528</v>
      </c>
      <c r="B7727">
        <v>5745400</v>
      </c>
      <c r="C7727">
        <v>3542200</v>
      </c>
      <c r="D7727">
        <v>4582280</v>
      </c>
      <c r="E7727">
        <v>3432980</v>
      </c>
      <c r="F7727" s="4">
        <f t="shared" si="120"/>
        <v>3852486.6666666665</v>
      </c>
    </row>
    <row r="7728" spans="1:6" x14ac:dyDescent="0.3">
      <c r="A7728" t="s">
        <v>8529</v>
      </c>
      <c r="B7728">
        <v>0</v>
      </c>
      <c r="C7728">
        <v>0</v>
      </c>
      <c r="D7728">
        <v>364000</v>
      </c>
      <c r="E7728">
        <v>1422920</v>
      </c>
      <c r="F7728" s="4">
        <f t="shared" si="120"/>
        <v>595640</v>
      </c>
    </row>
    <row r="7729" spans="1:6" x14ac:dyDescent="0.3">
      <c r="A7729" t="s">
        <v>8530</v>
      </c>
      <c r="B7729">
        <v>1300000</v>
      </c>
      <c r="C7729">
        <v>3748290</v>
      </c>
      <c r="D7729">
        <v>3716500</v>
      </c>
      <c r="E7729">
        <v>13070800</v>
      </c>
      <c r="F7729" s="4">
        <f t="shared" si="120"/>
        <v>6845196.666666667</v>
      </c>
    </row>
    <row r="7730" spans="1:6" x14ac:dyDescent="0.3">
      <c r="A7730" t="s">
        <v>8531</v>
      </c>
      <c r="B7730">
        <v>3783000</v>
      </c>
      <c r="C7730">
        <v>4458350</v>
      </c>
      <c r="D7730">
        <v>2912990</v>
      </c>
      <c r="E7730">
        <v>2788070</v>
      </c>
      <c r="F7730" s="4">
        <f t="shared" si="120"/>
        <v>3386470</v>
      </c>
    </row>
    <row r="7731" spans="1:6" x14ac:dyDescent="0.3">
      <c r="A7731" t="s">
        <v>8532</v>
      </c>
      <c r="B7731">
        <v>0</v>
      </c>
      <c r="C7731">
        <v>484200</v>
      </c>
      <c r="D7731">
        <v>583440</v>
      </c>
      <c r="E7731">
        <v>0</v>
      </c>
      <c r="F7731" s="4">
        <f t="shared" si="120"/>
        <v>355880</v>
      </c>
    </row>
    <row r="7732" spans="1:6" x14ac:dyDescent="0.3">
      <c r="A7732" t="s">
        <v>8533</v>
      </c>
      <c r="B7732">
        <v>4984700</v>
      </c>
      <c r="C7732">
        <v>9080900</v>
      </c>
      <c r="D7732">
        <v>8048040</v>
      </c>
      <c r="E7732">
        <v>5211200</v>
      </c>
      <c r="F7732" s="4">
        <f t="shared" si="120"/>
        <v>7446713.333333333</v>
      </c>
    </row>
    <row r="7733" spans="1:6" x14ac:dyDescent="0.3">
      <c r="A7733" t="s">
        <v>8534</v>
      </c>
      <c r="B7733">
        <v>0</v>
      </c>
      <c r="C7733">
        <v>0</v>
      </c>
      <c r="D7733">
        <v>391000</v>
      </c>
      <c r="E7733">
        <v>820000</v>
      </c>
      <c r="F7733" s="4">
        <f t="shared" si="120"/>
        <v>403666.66666666669</v>
      </c>
    </row>
    <row r="7734" spans="1:6" x14ac:dyDescent="0.3">
      <c r="A7734" t="s">
        <v>8535</v>
      </c>
      <c r="B7734">
        <v>1693070</v>
      </c>
      <c r="C7734">
        <v>450000</v>
      </c>
      <c r="D7734">
        <v>4270990</v>
      </c>
      <c r="E7734">
        <v>2193860</v>
      </c>
      <c r="F7734" s="4">
        <f t="shared" si="120"/>
        <v>2304950</v>
      </c>
    </row>
    <row r="7735" spans="1:6" x14ac:dyDescent="0.3">
      <c r="A7735" t="s">
        <v>8536</v>
      </c>
      <c r="B7735">
        <v>256000</v>
      </c>
      <c r="C7735">
        <v>647200</v>
      </c>
      <c r="D7735">
        <v>586800</v>
      </c>
      <c r="E7735">
        <v>0</v>
      </c>
      <c r="F7735" s="4">
        <f t="shared" si="120"/>
        <v>411333.33333333331</v>
      </c>
    </row>
    <row r="7736" spans="1:6" x14ac:dyDescent="0.3">
      <c r="A7736" t="s">
        <v>8537</v>
      </c>
      <c r="B7736">
        <v>629150</v>
      </c>
      <c r="C7736">
        <v>1580600</v>
      </c>
      <c r="D7736">
        <v>1548040</v>
      </c>
      <c r="E7736">
        <v>1738500</v>
      </c>
      <c r="F7736" s="4">
        <f t="shared" si="120"/>
        <v>1622380</v>
      </c>
    </row>
    <row r="7737" spans="1:6" x14ac:dyDescent="0.3">
      <c r="A7737" t="s">
        <v>8538</v>
      </c>
      <c r="B7737">
        <v>8083200</v>
      </c>
      <c r="C7737">
        <v>9719540</v>
      </c>
      <c r="D7737">
        <v>8081220</v>
      </c>
      <c r="E7737">
        <v>8777630</v>
      </c>
      <c r="F7737" s="4">
        <f t="shared" si="120"/>
        <v>8859463.333333334</v>
      </c>
    </row>
    <row r="7738" spans="1:6" x14ac:dyDescent="0.3">
      <c r="A7738" t="s">
        <v>8539</v>
      </c>
      <c r="B7738">
        <v>0</v>
      </c>
      <c r="C7738">
        <v>0</v>
      </c>
      <c r="D7738">
        <v>1349190</v>
      </c>
      <c r="E7738">
        <v>734500</v>
      </c>
      <c r="F7738" s="4">
        <f t="shared" si="120"/>
        <v>694563.33333333337</v>
      </c>
    </row>
    <row r="7739" spans="1:6" x14ac:dyDescent="0.3">
      <c r="A7739" t="s">
        <v>8540</v>
      </c>
      <c r="B7739">
        <v>906000</v>
      </c>
      <c r="C7739">
        <v>3312440</v>
      </c>
      <c r="D7739">
        <v>2607279</v>
      </c>
      <c r="E7739">
        <v>5025100</v>
      </c>
      <c r="F7739" s="4">
        <f t="shared" si="120"/>
        <v>3648273</v>
      </c>
    </row>
    <row r="7740" spans="1:6" x14ac:dyDescent="0.3">
      <c r="A7740" t="s">
        <v>8541</v>
      </c>
      <c r="B7740">
        <v>2421060</v>
      </c>
      <c r="C7740">
        <v>2830160</v>
      </c>
      <c r="D7740">
        <v>2489250</v>
      </c>
      <c r="E7740">
        <v>3343720</v>
      </c>
      <c r="F7740" s="4">
        <f t="shared" si="120"/>
        <v>2887710</v>
      </c>
    </row>
    <row r="7741" spans="1:6" x14ac:dyDescent="0.3">
      <c r="A7741" t="s">
        <v>8542</v>
      </c>
      <c r="B7741">
        <v>160000</v>
      </c>
      <c r="C7741">
        <v>899810</v>
      </c>
      <c r="D7741">
        <v>2323540</v>
      </c>
      <c r="E7741">
        <v>1192900</v>
      </c>
      <c r="F7741" s="4">
        <f t="shared" si="120"/>
        <v>1472083.3333333333</v>
      </c>
    </row>
    <row r="7742" spans="1:6" x14ac:dyDescent="0.3">
      <c r="A7742" t="s">
        <v>8543</v>
      </c>
      <c r="B7742">
        <v>2285900</v>
      </c>
      <c r="C7742">
        <v>1792700</v>
      </c>
      <c r="D7742">
        <v>499590</v>
      </c>
      <c r="E7742">
        <v>808500</v>
      </c>
      <c r="F7742" s="4">
        <f t="shared" si="120"/>
        <v>1033596.6666666666</v>
      </c>
    </row>
    <row r="7743" spans="1:6" x14ac:dyDescent="0.3">
      <c r="A7743" t="s">
        <v>8544</v>
      </c>
      <c r="B7743">
        <v>1979250</v>
      </c>
      <c r="C7743">
        <v>0</v>
      </c>
      <c r="D7743">
        <v>5372950</v>
      </c>
      <c r="E7743">
        <v>1004640</v>
      </c>
      <c r="F7743" s="4">
        <f t="shared" si="120"/>
        <v>2125863.3333333335</v>
      </c>
    </row>
    <row r="7744" spans="1:6" x14ac:dyDescent="0.3">
      <c r="A7744" t="s">
        <v>8545</v>
      </c>
      <c r="B7744">
        <v>674000</v>
      </c>
      <c r="C7744">
        <v>2024320</v>
      </c>
      <c r="D7744">
        <v>379470</v>
      </c>
      <c r="E7744">
        <v>1186200</v>
      </c>
      <c r="F7744" s="4">
        <f t="shared" si="120"/>
        <v>1196663.3333333333</v>
      </c>
    </row>
    <row r="7745" spans="1:6" x14ac:dyDescent="0.3">
      <c r="A7745" t="s">
        <v>8546</v>
      </c>
      <c r="B7745">
        <v>823200</v>
      </c>
      <c r="C7745">
        <v>1209720</v>
      </c>
      <c r="D7745">
        <v>1341860</v>
      </c>
      <c r="E7745">
        <v>666800</v>
      </c>
      <c r="F7745" s="4">
        <f t="shared" si="120"/>
        <v>1072793.3333333333</v>
      </c>
    </row>
    <row r="7746" spans="1:6" x14ac:dyDescent="0.3">
      <c r="A7746" t="s">
        <v>8547</v>
      </c>
      <c r="B7746">
        <v>370000</v>
      </c>
      <c r="C7746">
        <v>4013900</v>
      </c>
      <c r="D7746">
        <v>0</v>
      </c>
      <c r="E7746">
        <v>756000</v>
      </c>
      <c r="F7746" s="4">
        <f t="shared" si="120"/>
        <v>1589966.6666666667</v>
      </c>
    </row>
    <row r="7747" spans="1:6" x14ac:dyDescent="0.3">
      <c r="A7747" t="s">
        <v>8548</v>
      </c>
      <c r="B7747">
        <v>1110200</v>
      </c>
      <c r="C7747">
        <v>0</v>
      </c>
      <c r="D7747">
        <v>0</v>
      </c>
      <c r="E7747">
        <v>0</v>
      </c>
      <c r="F7747" s="4">
        <f t="shared" ref="F7747:F7810" si="121">SUM(C7747:E7747)/3</f>
        <v>0</v>
      </c>
    </row>
    <row r="7748" spans="1:6" x14ac:dyDescent="0.3">
      <c r="A7748" t="s">
        <v>8549</v>
      </c>
      <c r="B7748">
        <v>680680</v>
      </c>
      <c r="C7748">
        <v>886900</v>
      </c>
      <c r="D7748">
        <v>720720</v>
      </c>
      <c r="E7748">
        <v>397800</v>
      </c>
      <c r="F7748" s="4">
        <f t="shared" si="121"/>
        <v>668473.33333333337</v>
      </c>
    </row>
    <row r="7749" spans="1:6" x14ac:dyDescent="0.3">
      <c r="A7749" t="s">
        <v>8550</v>
      </c>
      <c r="B7749">
        <v>0</v>
      </c>
      <c r="C7749">
        <v>2718040</v>
      </c>
      <c r="D7749">
        <v>228000</v>
      </c>
      <c r="E7749">
        <v>0</v>
      </c>
      <c r="F7749" s="4">
        <f t="shared" si="121"/>
        <v>982013.33333333337</v>
      </c>
    </row>
    <row r="7750" spans="1:6" x14ac:dyDescent="0.3">
      <c r="A7750" t="s">
        <v>8551</v>
      </c>
      <c r="B7750">
        <v>2259256</v>
      </c>
      <c r="C7750">
        <v>3010130</v>
      </c>
      <c r="D7750">
        <v>2090876</v>
      </c>
      <c r="E7750">
        <v>3654050</v>
      </c>
      <c r="F7750" s="4">
        <f t="shared" si="121"/>
        <v>2918352</v>
      </c>
    </row>
    <row r="7751" spans="1:6" x14ac:dyDescent="0.3">
      <c r="A7751" t="s">
        <v>8552</v>
      </c>
      <c r="B7751">
        <v>2793700</v>
      </c>
      <c r="C7751">
        <v>0</v>
      </c>
      <c r="D7751">
        <v>0</v>
      </c>
      <c r="E7751">
        <v>0</v>
      </c>
      <c r="F7751" s="4">
        <f t="shared" si="121"/>
        <v>0</v>
      </c>
    </row>
    <row r="7752" spans="1:6" x14ac:dyDescent="0.3">
      <c r="A7752" t="s">
        <v>8553</v>
      </c>
      <c r="B7752">
        <v>360360</v>
      </c>
      <c r="C7752">
        <v>0</v>
      </c>
      <c r="D7752">
        <v>728000</v>
      </c>
      <c r="E7752">
        <v>0</v>
      </c>
      <c r="F7752" s="4">
        <f t="shared" si="121"/>
        <v>242666.66666666666</v>
      </c>
    </row>
    <row r="7753" spans="1:6" x14ac:dyDescent="0.3">
      <c r="A7753" t="s">
        <v>8554</v>
      </c>
      <c r="B7753">
        <v>0</v>
      </c>
      <c r="C7753">
        <v>1328900</v>
      </c>
      <c r="D7753">
        <v>1064700</v>
      </c>
      <c r="E7753">
        <v>0</v>
      </c>
      <c r="F7753" s="4">
        <f t="shared" si="121"/>
        <v>797866.66666666663</v>
      </c>
    </row>
    <row r="7754" spans="1:6" x14ac:dyDescent="0.3">
      <c r="A7754" t="s">
        <v>8555</v>
      </c>
      <c r="B7754">
        <v>724360</v>
      </c>
      <c r="C7754">
        <v>438240</v>
      </c>
      <c r="D7754">
        <v>1644000</v>
      </c>
      <c r="E7754">
        <v>1502500</v>
      </c>
      <c r="F7754" s="4">
        <f t="shared" si="121"/>
        <v>1194913.3333333333</v>
      </c>
    </row>
    <row r="7755" spans="1:6" x14ac:dyDescent="0.3">
      <c r="A7755" t="s">
        <v>8556</v>
      </c>
      <c r="B7755">
        <v>925780</v>
      </c>
      <c r="C7755">
        <v>761100</v>
      </c>
      <c r="D7755">
        <v>433500</v>
      </c>
      <c r="E7755">
        <v>0</v>
      </c>
      <c r="F7755" s="4">
        <f t="shared" si="121"/>
        <v>398200</v>
      </c>
    </row>
    <row r="7756" spans="1:6" x14ac:dyDescent="0.3">
      <c r="A7756" t="s">
        <v>8557</v>
      </c>
      <c r="B7756">
        <v>4507280</v>
      </c>
      <c r="C7756">
        <v>5830570</v>
      </c>
      <c r="D7756">
        <v>7294400</v>
      </c>
      <c r="E7756">
        <v>8367360</v>
      </c>
      <c r="F7756" s="4">
        <f t="shared" si="121"/>
        <v>7164110</v>
      </c>
    </row>
    <row r="7757" spans="1:6" x14ac:dyDescent="0.3">
      <c r="A7757" t="s">
        <v>8558</v>
      </c>
      <c r="B7757">
        <v>357540</v>
      </c>
      <c r="C7757">
        <v>2449600</v>
      </c>
      <c r="D7757">
        <v>0</v>
      </c>
      <c r="E7757">
        <v>2118590</v>
      </c>
      <c r="F7757" s="4">
        <f t="shared" si="121"/>
        <v>1522730</v>
      </c>
    </row>
    <row r="7758" spans="1:6" x14ac:dyDescent="0.3">
      <c r="A7758" t="s">
        <v>8559</v>
      </c>
      <c r="B7758">
        <v>370000</v>
      </c>
      <c r="C7758">
        <v>0</v>
      </c>
      <c r="D7758">
        <v>0</v>
      </c>
      <c r="E7758">
        <v>604600</v>
      </c>
      <c r="F7758" s="4">
        <f t="shared" si="121"/>
        <v>201533.33333333334</v>
      </c>
    </row>
    <row r="7759" spans="1:6" x14ac:dyDescent="0.3">
      <c r="A7759" t="s">
        <v>8560</v>
      </c>
      <c r="B7759">
        <v>707980</v>
      </c>
      <c r="C7759">
        <v>836290</v>
      </c>
      <c r="D7759">
        <v>370000</v>
      </c>
      <c r="E7759">
        <v>1271960</v>
      </c>
      <c r="F7759" s="4">
        <f t="shared" si="121"/>
        <v>826083.33333333337</v>
      </c>
    </row>
    <row r="7760" spans="1:6" x14ac:dyDescent="0.3">
      <c r="A7760" t="s">
        <v>8561</v>
      </c>
      <c r="B7760">
        <v>647680</v>
      </c>
      <c r="C7760">
        <v>688000</v>
      </c>
      <c r="D7760">
        <v>729820</v>
      </c>
      <c r="E7760">
        <v>746360</v>
      </c>
      <c r="F7760" s="4">
        <f t="shared" si="121"/>
        <v>721393.33333333337</v>
      </c>
    </row>
    <row r="7761" spans="1:6" x14ac:dyDescent="0.3">
      <c r="A7761" t="s">
        <v>8562</v>
      </c>
      <c r="B7761">
        <v>3220120</v>
      </c>
      <c r="C7761">
        <v>0</v>
      </c>
      <c r="D7761">
        <v>0</v>
      </c>
      <c r="E7761">
        <v>0</v>
      </c>
      <c r="F7761" s="4">
        <f t="shared" si="121"/>
        <v>0</v>
      </c>
    </row>
    <row r="7762" spans="1:6" x14ac:dyDescent="0.3">
      <c r="A7762" t="s">
        <v>8563</v>
      </c>
      <c r="B7762">
        <v>9321130</v>
      </c>
      <c r="C7762">
        <v>8310100</v>
      </c>
      <c r="D7762">
        <v>0</v>
      </c>
      <c r="E7762">
        <v>9991000</v>
      </c>
      <c r="F7762" s="4">
        <f t="shared" si="121"/>
        <v>6100366.666666667</v>
      </c>
    </row>
    <row r="7763" spans="1:6" x14ac:dyDescent="0.3">
      <c r="A7763" t="s">
        <v>8564</v>
      </c>
      <c r="B7763">
        <v>0</v>
      </c>
      <c r="C7763">
        <v>2812920</v>
      </c>
      <c r="D7763">
        <v>0</v>
      </c>
      <c r="E7763">
        <v>1208400</v>
      </c>
      <c r="F7763" s="4">
        <f t="shared" si="121"/>
        <v>1340440</v>
      </c>
    </row>
    <row r="7764" spans="1:6" x14ac:dyDescent="0.3">
      <c r="A7764" t="s">
        <v>8565</v>
      </c>
      <c r="B7764">
        <v>1065000</v>
      </c>
      <c r="C7764">
        <v>0</v>
      </c>
      <c r="D7764">
        <v>528300</v>
      </c>
      <c r="E7764">
        <v>0</v>
      </c>
      <c r="F7764" s="4">
        <f t="shared" si="121"/>
        <v>176100</v>
      </c>
    </row>
    <row r="7765" spans="1:6" x14ac:dyDescent="0.3">
      <c r="A7765" t="s">
        <v>8566</v>
      </c>
      <c r="B7765">
        <v>0</v>
      </c>
      <c r="C7765">
        <v>0</v>
      </c>
      <c r="D7765">
        <v>2044120</v>
      </c>
      <c r="E7765">
        <v>0</v>
      </c>
      <c r="F7765" s="4">
        <f t="shared" si="121"/>
        <v>681373.33333333337</v>
      </c>
    </row>
    <row r="7766" spans="1:6" x14ac:dyDescent="0.3">
      <c r="A7766" t="s">
        <v>732</v>
      </c>
      <c r="B7766">
        <v>12058640</v>
      </c>
      <c r="C7766">
        <v>8981930</v>
      </c>
      <c r="D7766">
        <v>7319910</v>
      </c>
      <c r="E7766">
        <v>11775850</v>
      </c>
      <c r="F7766" s="4">
        <f t="shared" si="121"/>
        <v>9359230</v>
      </c>
    </row>
    <row r="7767" spans="1:6" x14ac:dyDescent="0.3">
      <c r="A7767" t="s">
        <v>8567</v>
      </c>
      <c r="B7767">
        <v>1527240</v>
      </c>
      <c r="C7767">
        <v>353990</v>
      </c>
      <c r="D7767">
        <v>1110740</v>
      </c>
      <c r="E7767">
        <v>869960</v>
      </c>
      <c r="F7767" s="4">
        <f t="shared" si="121"/>
        <v>778230</v>
      </c>
    </row>
    <row r="7768" spans="1:6" x14ac:dyDescent="0.3">
      <c r="A7768" t="s">
        <v>8568</v>
      </c>
      <c r="B7768">
        <v>3141200</v>
      </c>
      <c r="C7768">
        <v>2792000</v>
      </c>
      <c r="D7768">
        <v>2889780</v>
      </c>
      <c r="E7768">
        <v>3043300</v>
      </c>
      <c r="F7768" s="4">
        <f t="shared" si="121"/>
        <v>2908360</v>
      </c>
    </row>
    <row r="7769" spans="1:6" x14ac:dyDescent="0.3">
      <c r="A7769" t="s">
        <v>269</v>
      </c>
      <c r="B7769">
        <v>207480</v>
      </c>
      <c r="C7769">
        <v>1647860</v>
      </c>
      <c r="D7769">
        <v>0</v>
      </c>
      <c r="E7769">
        <v>242880</v>
      </c>
      <c r="F7769" s="4">
        <f t="shared" si="121"/>
        <v>630246.66666666663</v>
      </c>
    </row>
    <row r="7770" spans="1:6" x14ac:dyDescent="0.3">
      <c r="A7770" t="s">
        <v>8569</v>
      </c>
      <c r="B7770">
        <v>17383000</v>
      </c>
      <c r="C7770">
        <v>11680700</v>
      </c>
      <c r="D7770">
        <v>16105900</v>
      </c>
      <c r="E7770">
        <v>14527450</v>
      </c>
      <c r="F7770" s="4">
        <f t="shared" si="121"/>
        <v>14104683.333333334</v>
      </c>
    </row>
    <row r="7771" spans="1:6" x14ac:dyDescent="0.3">
      <c r="A7771" t="s">
        <v>8570</v>
      </c>
      <c r="B7771">
        <v>2535590</v>
      </c>
      <c r="C7771">
        <v>2401730</v>
      </c>
      <c r="D7771">
        <v>973800</v>
      </c>
      <c r="E7771">
        <v>3646630</v>
      </c>
      <c r="F7771" s="4">
        <f t="shared" si="121"/>
        <v>2340720</v>
      </c>
    </row>
    <row r="7772" spans="1:6" x14ac:dyDescent="0.3">
      <c r="A7772" t="s">
        <v>8571</v>
      </c>
      <c r="B7772">
        <v>0</v>
      </c>
      <c r="C7772">
        <v>198900</v>
      </c>
      <c r="D7772">
        <v>0</v>
      </c>
      <c r="E7772">
        <v>1085580</v>
      </c>
      <c r="F7772" s="4">
        <f t="shared" si="121"/>
        <v>428160</v>
      </c>
    </row>
    <row r="7773" spans="1:6" x14ac:dyDescent="0.3">
      <c r="A7773" t="s">
        <v>8572</v>
      </c>
      <c r="B7773">
        <v>248000</v>
      </c>
      <c r="C7773">
        <v>453860</v>
      </c>
      <c r="D7773">
        <v>1076760</v>
      </c>
      <c r="E7773">
        <v>1369920</v>
      </c>
      <c r="F7773" s="4">
        <f t="shared" si="121"/>
        <v>966846.66666666663</v>
      </c>
    </row>
    <row r="7774" spans="1:6" x14ac:dyDescent="0.3">
      <c r="A7774" t="s">
        <v>8573</v>
      </c>
      <c r="B7774">
        <v>696600</v>
      </c>
      <c r="C7774">
        <v>707200</v>
      </c>
      <c r="D7774">
        <v>1733290</v>
      </c>
      <c r="E7774">
        <v>1018760</v>
      </c>
      <c r="F7774" s="4">
        <f t="shared" si="121"/>
        <v>1153083.3333333333</v>
      </c>
    </row>
    <row r="7775" spans="1:6" x14ac:dyDescent="0.3">
      <c r="A7775" t="s">
        <v>8574</v>
      </c>
      <c r="B7775">
        <v>5252120</v>
      </c>
      <c r="C7775">
        <v>0</v>
      </c>
      <c r="D7775">
        <v>4705610</v>
      </c>
      <c r="E7775">
        <v>0</v>
      </c>
      <c r="F7775" s="4">
        <f t="shared" si="121"/>
        <v>1568536.6666666667</v>
      </c>
    </row>
    <row r="7776" spans="1:6" x14ac:dyDescent="0.3">
      <c r="A7776" t="s">
        <v>8575</v>
      </c>
      <c r="B7776">
        <v>22861000</v>
      </c>
      <c r="C7776">
        <v>48278920</v>
      </c>
      <c r="D7776">
        <v>66887040</v>
      </c>
      <c r="E7776">
        <v>19363000</v>
      </c>
      <c r="F7776" s="4">
        <f t="shared" si="121"/>
        <v>44842986.666666664</v>
      </c>
    </row>
    <row r="7777" spans="1:6" x14ac:dyDescent="0.3">
      <c r="A7777" t="s">
        <v>8576</v>
      </c>
      <c r="B7777">
        <v>0</v>
      </c>
      <c r="C7777">
        <v>252000</v>
      </c>
      <c r="D7777">
        <v>1601160</v>
      </c>
      <c r="E7777">
        <v>0</v>
      </c>
      <c r="F7777" s="4">
        <f t="shared" si="121"/>
        <v>617720</v>
      </c>
    </row>
    <row r="7778" spans="1:6" x14ac:dyDescent="0.3">
      <c r="A7778" t="s">
        <v>8577</v>
      </c>
      <c r="B7778">
        <v>3540740</v>
      </c>
      <c r="C7778">
        <v>5057340</v>
      </c>
      <c r="D7778">
        <v>2851250</v>
      </c>
      <c r="E7778">
        <v>7682220</v>
      </c>
      <c r="F7778" s="4">
        <f t="shared" si="121"/>
        <v>5196936.666666667</v>
      </c>
    </row>
    <row r="7779" spans="1:6" x14ac:dyDescent="0.3">
      <c r="A7779" t="s">
        <v>8578</v>
      </c>
      <c r="B7779">
        <v>6186460</v>
      </c>
      <c r="C7779">
        <v>5732680</v>
      </c>
      <c r="D7779">
        <v>6193800</v>
      </c>
      <c r="E7779">
        <v>5133120</v>
      </c>
      <c r="F7779" s="4">
        <f t="shared" si="121"/>
        <v>5686533.333333333</v>
      </c>
    </row>
    <row r="7780" spans="1:6" x14ac:dyDescent="0.3">
      <c r="A7780" t="s">
        <v>714</v>
      </c>
      <c r="B7780">
        <v>0</v>
      </c>
      <c r="C7780">
        <v>3664390</v>
      </c>
      <c r="D7780">
        <v>365000</v>
      </c>
      <c r="E7780">
        <v>0</v>
      </c>
      <c r="F7780" s="4">
        <f t="shared" si="121"/>
        <v>1343130</v>
      </c>
    </row>
    <row r="7781" spans="1:6" x14ac:dyDescent="0.3">
      <c r="A7781" t="s">
        <v>8579</v>
      </c>
      <c r="B7781">
        <v>1218220</v>
      </c>
      <c r="C7781">
        <v>510510</v>
      </c>
      <c r="D7781">
        <v>311100</v>
      </c>
      <c r="E7781">
        <v>0</v>
      </c>
      <c r="F7781" s="4">
        <f t="shared" si="121"/>
        <v>273870</v>
      </c>
    </row>
    <row r="7782" spans="1:6" x14ac:dyDescent="0.3">
      <c r="A7782" t="s">
        <v>8580</v>
      </c>
      <c r="B7782">
        <v>1275000</v>
      </c>
      <c r="C7782">
        <v>4115600</v>
      </c>
      <c r="D7782">
        <v>2201520</v>
      </c>
      <c r="E7782">
        <v>2034440</v>
      </c>
      <c r="F7782" s="4">
        <f t="shared" si="121"/>
        <v>2783853.3333333335</v>
      </c>
    </row>
    <row r="7783" spans="1:6" x14ac:dyDescent="0.3">
      <c r="A7783" t="s">
        <v>8581</v>
      </c>
      <c r="B7783">
        <v>2580360</v>
      </c>
      <c r="C7783">
        <v>609700</v>
      </c>
      <c r="D7783">
        <v>4273300</v>
      </c>
      <c r="E7783">
        <v>2064400</v>
      </c>
      <c r="F7783" s="4">
        <f t="shared" si="121"/>
        <v>2315800</v>
      </c>
    </row>
    <row r="7784" spans="1:6" x14ac:dyDescent="0.3">
      <c r="A7784" t="s">
        <v>8582</v>
      </c>
      <c r="B7784">
        <v>2186220</v>
      </c>
      <c r="C7784">
        <v>2798380</v>
      </c>
      <c r="D7784">
        <v>5607120</v>
      </c>
      <c r="E7784">
        <v>4320800</v>
      </c>
      <c r="F7784" s="4">
        <f t="shared" si="121"/>
        <v>4242100</v>
      </c>
    </row>
    <row r="7785" spans="1:6" x14ac:dyDescent="0.3">
      <c r="A7785" t="s">
        <v>8583</v>
      </c>
      <c r="B7785">
        <v>2703700</v>
      </c>
      <c r="C7785">
        <v>3709190</v>
      </c>
      <c r="D7785">
        <v>4568300</v>
      </c>
      <c r="E7785">
        <v>8276450</v>
      </c>
      <c r="F7785" s="4">
        <f t="shared" si="121"/>
        <v>5517980</v>
      </c>
    </row>
    <row r="7786" spans="1:6" x14ac:dyDescent="0.3">
      <c r="A7786" t="s">
        <v>8584</v>
      </c>
      <c r="B7786">
        <v>707220</v>
      </c>
      <c r="C7786">
        <v>0</v>
      </c>
      <c r="D7786">
        <v>0</v>
      </c>
      <c r="E7786">
        <v>450560</v>
      </c>
      <c r="F7786" s="4">
        <f t="shared" si="121"/>
        <v>150186.66666666666</v>
      </c>
    </row>
    <row r="7787" spans="1:6" x14ac:dyDescent="0.3">
      <c r="A7787" t="s">
        <v>8585</v>
      </c>
      <c r="B7787">
        <v>370000</v>
      </c>
      <c r="C7787">
        <v>2018520</v>
      </c>
      <c r="D7787">
        <v>2011660</v>
      </c>
      <c r="E7787">
        <v>2147890</v>
      </c>
      <c r="F7787" s="4">
        <f t="shared" si="121"/>
        <v>2059356.6666666667</v>
      </c>
    </row>
    <row r="7788" spans="1:6" x14ac:dyDescent="0.3">
      <c r="A7788" t="s">
        <v>8586</v>
      </c>
      <c r="B7788">
        <v>851000</v>
      </c>
      <c r="C7788">
        <v>2161410</v>
      </c>
      <c r="D7788">
        <v>2115200</v>
      </c>
      <c r="E7788">
        <v>2006550</v>
      </c>
      <c r="F7788" s="4">
        <f t="shared" si="121"/>
        <v>2094386.6666666667</v>
      </c>
    </row>
    <row r="7789" spans="1:6" x14ac:dyDescent="0.3">
      <c r="A7789" t="s">
        <v>8587</v>
      </c>
      <c r="B7789">
        <v>11903140</v>
      </c>
      <c r="C7789">
        <v>8755140</v>
      </c>
      <c r="D7789">
        <v>12627440</v>
      </c>
      <c r="E7789">
        <v>7627080</v>
      </c>
      <c r="F7789" s="4">
        <f t="shared" si="121"/>
        <v>9669886.666666666</v>
      </c>
    </row>
    <row r="7790" spans="1:6" x14ac:dyDescent="0.3">
      <c r="A7790" t="s">
        <v>8588</v>
      </c>
      <c r="B7790">
        <v>0</v>
      </c>
      <c r="C7790">
        <v>803100</v>
      </c>
      <c r="D7790">
        <v>0</v>
      </c>
      <c r="E7790">
        <v>0</v>
      </c>
      <c r="F7790" s="4">
        <f t="shared" si="121"/>
        <v>267700</v>
      </c>
    </row>
    <row r="7791" spans="1:6" x14ac:dyDescent="0.3">
      <c r="A7791" t="s">
        <v>8589</v>
      </c>
      <c r="B7791">
        <v>2156700</v>
      </c>
      <c r="C7791">
        <v>728630</v>
      </c>
      <c r="D7791">
        <v>861400</v>
      </c>
      <c r="E7791">
        <v>0</v>
      </c>
      <c r="F7791" s="4">
        <f t="shared" si="121"/>
        <v>530010</v>
      </c>
    </row>
    <row r="7792" spans="1:6" x14ac:dyDescent="0.3">
      <c r="A7792" t="s">
        <v>8590</v>
      </c>
      <c r="B7792">
        <v>2130650</v>
      </c>
      <c r="C7792">
        <v>218400</v>
      </c>
      <c r="D7792">
        <v>4202570</v>
      </c>
      <c r="E7792">
        <v>2177600</v>
      </c>
      <c r="F7792" s="4">
        <f t="shared" si="121"/>
        <v>2199523.3333333335</v>
      </c>
    </row>
    <row r="7793" spans="1:6" x14ac:dyDescent="0.3">
      <c r="A7793" t="s">
        <v>8591</v>
      </c>
      <c r="B7793">
        <v>711920</v>
      </c>
      <c r="C7793">
        <v>647680</v>
      </c>
      <c r="D7793">
        <v>0</v>
      </c>
      <c r="E7793">
        <v>1054600</v>
      </c>
      <c r="F7793" s="4">
        <f t="shared" si="121"/>
        <v>567426.66666666663</v>
      </c>
    </row>
    <row r="7794" spans="1:6" x14ac:dyDescent="0.3">
      <c r="A7794" t="s">
        <v>8592</v>
      </c>
      <c r="B7794">
        <v>4889150</v>
      </c>
      <c r="C7794">
        <v>4376190</v>
      </c>
      <c r="D7794">
        <v>3553720</v>
      </c>
      <c r="E7794">
        <v>3537270</v>
      </c>
      <c r="F7794" s="4">
        <f t="shared" si="121"/>
        <v>3822393.3333333335</v>
      </c>
    </row>
    <row r="7795" spans="1:6" x14ac:dyDescent="0.3">
      <c r="A7795" t="s">
        <v>8593</v>
      </c>
      <c r="B7795">
        <v>421000</v>
      </c>
      <c r="C7795">
        <v>1480000</v>
      </c>
      <c r="D7795">
        <v>1816230</v>
      </c>
      <c r="E7795">
        <v>856800</v>
      </c>
      <c r="F7795" s="4">
        <f t="shared" si="121"/>
        <v>1384343.3333333333</v>
      </c>
    </row>
    <row r="7796" spans="1:6" x14ac:dyDescent="0.3">
      <c r="A7796" t="s">
        <v>8594</v>
      </c>
      <c r="B7796">
        <v>605780</v>
      </c>
      <c r="C7796">
        <v>505050</v>
      </c>
      <c r="D7796">
        <v>0</v>
      </c>
      <c r="E7796">
        <v>636600</v>
      </c>
      <c r="F7796" s="4">
        <f t="shared" si="121"/>
        <v>380550</v>
      </c>
    </row>
    <row r="7797" spans="1:6" x14ac:dyDescent="0.3">
      <c r="A7797" t="s">
        <v>8595</v>
      </c>
      <c r="B7797">
        <v>0</v>
      </c>
      <c r="C7797">
        <v>0</v>
      </c>
      <c r="D7797">
        <v>2099660</v>
      </c>
      <c r="E7797">
        <v>2380560</v>
      </c>
      <c r="F7797" s="4">
        <f t="shared" si="121"/>
        <v>1493406.6666666667</v>
      </c>
    </row>
    <row r="7798" spans="1:6" x14ac:dyDescent="0.3">
      <c r="A7798" t="s">
        <v>8596</v>
      </c>
      <c r="B7798">
        <v>662400</v>
      </c>
      <c r="C7798">
        <v>2539040</v>
      </c>
      <c r="D7798">
        <v>7667350</v>
      </c>
      <c r="E7798">
        <v>4119260</v>
      </c>
      <c r="F7798" s="4">
        <f t="shared" si="121"/>
        <v>4775216.666666667</v>
      </c>
    </row>
    <row r="7799" spans="1:6" x14ac:dyDescent="0.3">
      <c r="A7799" t="s">
        <v>8597</v>
      </c>
      <c r="B7799">
        <v>1412000</v>
      </c>
      <c r="C7799">
        <v>8203100</v>
      </c>
      <c r="D7799">
        <v>5794580</v>
      </c>
      <c r="E7799">
        <v>3544100</v>
      </c>
      <c r="F7799" s="4">
        <f t="shared" si="121"/>
        <v>5847260</v>
      </c>
    </row>
    <row r="7800" spans="1:6" x14ac:dyDescent="0.3">
      <c r="A7800" t="s">
        <v>8598</v>
      </c>
      <c r="B7800">
        <v>2481580</v>
      </c>
      <c r="C7800">
        <v>6959620</v>
      </c>
      <c r="D7800">
        <v>5883310</v>
      </c>
      <c r="E7800">
        <v>4317840</v>
      </c>
      <c r="F7800" s="4">
        <f t="shared" si="121"/>
        <v>5720256.666666667</v>
      </c>
    </row>
    <row r="7801" spans="1:6" x14ac:dyDescent="0.3">
      <c r="A7801" t="s">
        <v>8599</v>
      </c>
      <c r="B7801">
        <v>0</v>
      </c>
      <c r="C7801">
        <v>370000</v>
      </c>
      <c r="D7801">
        <v>453280</v>
      </c>
      <c r="E7801">
        <v>1781080</v>
      </c>
      <c r="F7801" s="4">
        <f t="shared" si="121"/>
        <v>868120</v>
      </c>
    </row>
    <row r="7802" spans="1:6" x14ac:dyDescent="0.3">
      <c r="A7802" t="s">
        <v>8600</v>
      </c>
      <c r="B7802">
        <v>2078140</v>
      </c>
      <c r="C7802">
        <v>2296390</v>
      </c>
      <c r="D7802">
        <v>2966460</v>
      </c>
      <c r="E7802">
        <v>2129060</v>
      </c>
      <c r="F7802" s="4">
        <f t="shared" si="121"/>
        <v>2463970</v>
      </c>
    </row>
    <row r="7803" spans="1:6" x14ac:dyDescent="0.3">
      <c r="A7803" t="s">
        <v>8601</v>
      </c>
      <c r="B7803">
        <v>0</v>
      </c>
      <c r="C7803">
        <v>572390</v>
      </c>
      <c r="D7803">
        <v>0</v>
      </c>
      <c r="E7803">
        <v>300300</v>
      </c>
      <c r="F7803" s="4">
        <f t="shared" si="121"/>
        <v>290896.66666666669</v>
      </c>
    </row>
    <row r="7804" spans="1:6" x14ac:dyDescent="0.3">
      <c r="A7804" t="s">
        <v>8602</v>
      </c>
      <c r="B7804">
        <v>1181180</v>
      </c>
      <c r="C7804">
        <v>1433020</v>
      </c>
      <c r="D7804">
        <v>2258620</v>
      </c>
      <c r="E7804">
        <v>995540</v>
      </c>
      <c r="F7804" s="4">
        <f t="shared" si="121"/>
        <v>1562393.3333333333</v>
      </c>
    </row>
    <row r="7805" spans="1:6" x14ac:dyDescent="0.3">
      <c r="A7805" t="s">
        <v>8603</v>
      </c>
      <c r="B7805">
        <v>0</v>
      </c>
      <c r="C7805">
        <v>708060</v>
      </c>
      <c r="D7805">
        <v>264000</v>
      </c>
      <c r="E7805">
        <v>0</v>
      </c>
      <c r="F7805" s="4">
        <f t="shared" si="121"/>
        <v>324020</v>
      </c>
    </row>
    <row r="7806" spans="1:6" x14ac:dyDescent="0.3">
      <c r="A7806" t="s">
        <v>8604</v>
      </c>
      <c r="B7806">
        <v>0</v>
      </c>
      <c r="C7806">
        <v>1270360</v>
      </c>
      <c r="D7806">
        <v>0</v>
      </c>
      <c r="E7806">
        <v>610560</v>
      </c>
      <c r="F7806" s="4">
        <f t="shared" si="121"/>
        <v>626973.33333333337</v>
      </c>
    </row>
    <row r="7807" spans="1:6" x14ac:dyDescent="0.3">
      <c r="A7807" t="s">
        <v>8605</v>
      </c>
      <c r="B7807">
        <v>1521520</v>
      </c>
      <c r="C7807">
        <v>0</v>
      </c>
      <c r="D7807">
        <v>1283100</v>
      </c>
      <c r="E7807">
        <v>2612610</v>
      </c>
      <c r="F7807" s="4">
        <f t="shared" si="121"/>
        <v>1298570</v>
      </c>
    </row>
    <row r="7808" spans="1:6" x14ac:dyDescent="0.3">
      <c r="A7808" t="s">
        <v>8606</v>
      </c>
      <c r="B7808">
        <v>291200</v>
      </c>
      <c r="C7808">
        <v>2007800</v>
      </c>
      <c r="D7808">
        <v>2149420</v>
      </c>
      <c r="E7808">
        <v>2051000</v>
      </c>
      <c r="F7808" s="4">
        <f t="shared" si="121"/>
        <v>2069406.6666666667</v>
      </c>
    </row>
    <row r="7809" spans="1:6" x14ac:dyDescent="0.3">
      <c r="A7809" t="s">
        <v>8607</v>
      </c>
      <c r="B7809">
        <v>0</v>
      </c>
      <c r="C7809">
        <v>1244920</v>
      </c>
      <c r="D7809">
        <v>315000</v>
      </c>
      <c r="E7809">
        <v>822040</v>
      </c>
      <c r="F7809" s="4">
        <f t="shared" si="121"/>
        <v>793986.66666666663</v>
      </c>
    </row>
    <row r="7810" spans="1:6" x14ac:dyDescent="0.3">
      <c r="A7810" t="s">
        <v>8608</v>
      </c>
      <c r="B7810">
        <v>0</v>
      </c>
      <c r="C7810">
        <v>2076700</v>
      </c>
      <c r="D7810">
        <v>2073280</v>
      </c>
      <c r="E7810">
        <v>2172300</v>
      </c>
      <c r="F7810" s="4">
        <f t="shared" si="121"/>
        <v>2107426.6666666665</v>
      </c>
    </row>
    <row r="7811" spans="1:6" x14ac:dyDescent="0.3">
      <c r="A7811" t="s">
        <v>8609</v>
      </c>
      <c r="B7811">
        <v>0</v>
      </c>
      <c r="C7811">
        <v>0</v>
      </c>
      <c r="D7811">
        <v>916370</v>
      </c>
      <c r="E7811">
        <v>0</v>
      </c>
      <c r="F7811" s="4">
        <f t="shared" ref="F7811:F7874" si="122">SUM(C7811:E7811)/3</f>
        <v>305456.66666666669</v>
      </c>
    </row>
    <row r="7812" spans="1:6" x14ac:dyDescent="0.3">
      <c r="A7812" t="s">
        <v>8610</v>
      </c>
      <c r="B7812">
        <v>0</v>
      </c>
      <c r="C7812">
        <v>530300</v>
      </c>
      <c r="D7812">
        <v>1125300</v>
      </c>
      <c r="E7812">
        <v>386000</v>
      </c>
      <c r="F7812" s="4">
        <f t="shared" si="122"/>
        <v>680533.33333333337</v>
      </c>
    </row>
    <row r="7813" spans="1:6" x14ac:dyDescent="0.3">
      <c r="A7813" t="s">
        <v>8611</v>
      </c>
      <c r="B7813">
        <v>628440</v>
      </c>
      <c r="C7813">
        <v>0</v>
      </c>
      <c r="D7813">
        <v>370000</v>
      </c>
      <c r="E7813">
        <v>386000</v>
      </c>
      <c r="F7813" s="4">
        <f t="shared" si="122"/>
        <v>252000</v>
      </c>
    </row>
    <row r="7814" spans="1:6" x14ac:dyDescent="0.3">
      <c r="A7814" t="s">
        <v>8612</v>
      </c>
      <c r="B7814">
        <v>0</v>
      </c>
      <c r="C7814">
        <v>1420960</v>
      </c>
      <c r="D7814">
        <v>0</v>
      </c>
      <c r="E7814">
        <v>0</v>
      </c>
      <c r="F7814" s="4">
        <f t="shared" si="122"/>
        <v>473653.33333333331</v>
      </c>
    </row>
    <row r="7815" spans="1:6" x14ac:dyDescent="0.3">
      <c r="A7815" t="s">
        <v>8613</v>
      </c>
      <c r="B7815">
        <v>1984190</v>
      </c>
      <c r="C7815">
        <v>644280</v>
      </c>
      <c r="D7815">
        <v>0</v>
      </c>
      <c r="E7815">
        <v>1396850</v>
      </c>
      <c r="F7815" s="4">
        <f t="shared" si="122"/>
        <v>680376.66666666663</v>
      </c>
    </row>
    <row r="7816" spans="1:6" x14ac:dyDescent="0.3">
      <c r="A7816" t="s">
        <v>8614</v>
      </c>
      <c r="B7816">
        <v>0</v>
      </c>
      <c r="C7816">
        <v>0</v>
      </c>
      <c r="D7816">
        <v>947130</v>
      </c>
      <c r="E7816">
        <v>0</v>
      </c>
      <c r="F7816" s="4">
        <f t="shared" si="122"/>
        <v>315710</v>
      </c>
    </row>
    <row r="7817" spans="1:6" x14ac:dyDescent="0.3">
      <c r="A7817" t="s">
        <v>8615</v>
      </c>
      <c r="B7817">
        <v>0</v>
      </c>
      <c r="C7817">
        <v>472290</v>
      </c>
      <c r="D7817">
        <v>5547640</v>
      </c>
      <c r="E7817">
        <v>3558100</v>
      </c>
      <c r="F7817" s="4">
        <f t="shared" si="122"/>
        <v>3192676.6666666665</v>
      </c>
    </row>
    <row r="7818" spans="1:6" x14ac:dyDescent="0.3">
      <c r="A7818" t="s">
        <v>8616</v>
      </c>
      <c r="B7818">
        <v>0</v>
      </c>
      <c r="C7818">
        <v>0</v>
      </c>
      <c r="D7818">
        <v>945990</v>
      </c>
      <c r="E7818">
        <v>584900</v>
      </c>
      <c r="F7818" s="4">
        <f t="shared" si="122"/>
        <v>510296.66666666669</v>
      </c>
    </row>
    <row r="7819" spans="1:6" x14ac:dyDescent="0.3">
      <c r="A7819" t="s">
        <v>8617</v>
      </c>
      <c r="B7819">
        <v>160000</v>
      </c>
      <c r="C7819">
        <v>512000</v>
      </c>
      <c r="D7819">
        <v>0</v>
      </c>
      <c r="E7819">
        <v>575100</v>
      </c>
      <c r="F7819" s="4">
        <f t="shared" si="122"/>
        <v>362366.66666666669</v>
      </c>
    </row>
    <row r="7820" spans="1:6" x14ac:dyDescent="0.3">
      <c r="A7820" t="s">
        <v>8618</v>
      </c>
      <c r="B7820">
        <v>0</v>
      </c>
      <c r="C7820">
        <v>0</v>
      </c>
      <c r="D7820">
        <v>1015380</v>
      </c>
      <c r="E7820">
        <v>0</v>
      </c>
      <c r="F7820" s="4">
        <f t="shared" si="122"/>
        <v>338460</v>
      </c>
    </row>
    <row r="7821" spans="1:6" x14ac:dyDescent="0.3">
      <c r="A7821" t="s">
        <v>8619</v>
      </c>
      <c r="B7821">
        <v>850000</v>
      </c>
      <c r="C7821">
        <v>2136900</v>
      </c>
      <c r="D7821">
        <v>595280</v>
      </c>
      <c r="E7821">
        <v>632900</v>
      </c>
      <c r="F7821" s="4">
        <f t="shared" si="122"/>
        <v>1121693.3333333333</v>
      </c>
    </row>
    <row r="7822" spans="1:6" x14ac:dyDescent="0.3">
      <c r="A7822" t="s">
        <v>8620</v>
      </c>
      <c r="B7822">
        <v>0</v>
      </c>
      <c r="C7822">
        <v>1433040</v>
      </c>
      <c r="D7822">
        <v>0</v>
      </c>
      <c r="E7822">
        <v>1103440</v>
      </c>
      <c r="F7822" s="4">
        <f t="shared" si="122"/>
        <v>845493.33333333337</v>
      </c>
    </row>
    <row r="7823" spans="1:6" x14ac:dyDescent="0.3">
      <c r="A7823" t="s">
        <v>8621</v>
      </c>
      <c r="B7823">
        <v>0</v>
      </c>
      <c r="C7823">
        <v>618800</v>
      </c>
      <c r="D7823">
        <v>74620</v>
      </c>
      <c r="E7823">
        <v>0</v>
      </c>
      <c r="F7823" s="4">
        <f t="shared" si="122"/>
        <v>231140</v>
      </c>
    </row>
    <row r="7824" spans="1:6" x14ac:dyDescent="0.3">
      <c r="A7824" t="s">
        <v>8622</v>
      </c>
      <c r="B7824">
        <v>1182630</v>
      </c>
      <c r="C7824">
        <v>0</v>
      </c>
      <c r="D7824">
        <v>1876600</v>
      </c>
      <c r="E7824">
        <v>1190170</v>
      </c>
      <c r="F7824" s="4">
        <f t="shared" si="122"/>
        <v>1022256.6666666666</v>
      </c>
    </row>
    <row r="7825" spans="1:6" x14ac:dyDescent="0.3">
      <c r="A7825" t="s">
        <v>8623</v>
      </c>
      <c r="B7825">
        <v>0</v>
      </c>
      <c r="C7825">
        <v>2241070</v>
      </c>
      <c r="D7825">
        <v>644640</v>
      </c>
      <c r="E7825">
        <v>0</v>
      </c>
      <c r="F7825" s="4">
        <f t="shared" si="122"/>
        <v>961903.33333333337</v>
      </c>
    </row>
    <row r="7826" spans="1:6" x14ac:dyDescent="0.3">
      <c r="A7826" t="s">
        <v>8624</v>
      </c>
      <c r="B7826">
        <v>688000</v>
      </c>
      <c r="C7826">
        <v>600000</v>
      </c>
      <c r="D7826">
        <v>0</v>
      </c>
      <c r="E7826">
        <v>0</v>
      </c>
      <c r="F7826" s="4">
        <f t="shared" si="122"/>
        <v>200000</v>
      </c>
    </row>
    <row r="7827" spans="1:6" x14ac:dyDescent="0.3">
      <c r="A7827" t="s">
        <v>8625</v>
      </c>
      <c r="B7827">
        <v>4056000</v>
      </c>
      <c r="C7827">
        <v>6420170</v>
      </c>
      <c r="D7827">
        <v>6238050</v>
      </c>
      <c r="E7827">
        <v>7173670</v>
      </c>
      <c r="F7827" s="4">
        <f t="shared" si="122"/>
        <v>6610630</v>
      </c>
    </row>
    <row r="7828" spans="1:6" x14ac:dyDescent="0.3">
      <c r="A7828" t="s">
        <v>8626</v>
      </c>
      <c r="B7828">
        <v>423900</v>
      </c>
      <c r="C7828">
        <v>0</v>
      </c>
      <c r="D7828">
        <v>1337500</v>
      </c>
      <c r="E7828">
        <v>1292800</v>
      </c>
      <c r="F7828" s="4">
        <f t="shared" si="122"/>
        <v>876766.66666666663</v>
      </c>
    </row>
    <row r="7829" spans="1:6" x14ac:dyDescent="0.3">
      <c r="A7829" t="s">
        <v>8627</v>
      </c>
      <c r="B7829">
        <v>3635450</v>
      </c>
      <c r="C7829">
        <v>4583640</v>
      </c>
      <c r="D7829">
        <v>7649110</v>
      </c>
      <c r="E7829">
        <v>9720730</v>
      </c>
      <c r="F7829" s="4">
        <f t="shared" si="122"/>
        <v>7317826.666666667</v>
      </c>
    </row>
    <row r="7830" spans="1:6" x14ac:dyDescent="0.3">
      <c r="A7830" t="s">
        <v>8628</v>
      </c>
      <c r="B7830">
        <v>2268970</v>
      </c>
      <c r="C7830">
        <v>3064370</v>
      </c>
      <c r="D7830">
        <v>2262480</v>
      </c>
      <c r="E7830">
        <v>2418280</v>
      </c>
      <c r="F7830" s="4">
        <f t="shared" si="122"/>
        <v>2581710</v>
      </c>
    </row>
    <row r="7831" spans="1:6" x14ac:dyDescent="0.3">
      <c r="A7831" t="s">
        <v>8629</v>
      </c>
      <c r="B7831">
        <v>0</v>
      </c>
      <c r="C7831">
        <v>1571980</v>
      </c>
      <c r="D7831">
        <v>1097460</v>
      </c>
      <c r="E7831">
        <v>1097620</v>
      </c>
      <c r="F7831" s="4">
        <f t="shared" si="122"/>
        <v>1255686.6666666667</v>
      </c>
    </row>
    <row r="7832" spans="1:6" x14ac:dyDescent="0.3">
      <c r="A7832" t="s">
        <v>8630</v>
      </c>
      <c r="B7832">
        <v>1733550</v>
      </c>
      <c r="C7832">
        <v>2065700</v>
      </c>
      <c r="D7832">
        <v>3879330</v>
      </c>
      <c r="E7832">
        <v>0</v>
      </c>
      <c r="F7832" s="4">
        <f t="shared" si="122"/>
        <v>1981676.6666666667</v>
      </c>
    </row>
    <row r="7833" spans="1:6" x14ac:dyDescent="0.3">
      <c r="A7833" t="s">
        <v>8631</v>
      </c>
      <c r="B7833">
        <v>0</v>
      </c>
      <c r="C7833">
        <v>2407030</v>
      </c>
      <c r="D7833">
        <v>2130490</v>
      </c>
      <c r="E7833">
        <v>1597960</v>
      </c>
      <c r="F7833" s="4">
        <f t="shared" si="122"/>
        <v>2045160</v>
      </c>
    </row>
    <row r="7834" spans="1:6" x14ac:dyDescent="0.3">
      <c r="A7834" t="s">
        <v>8632</v>
      </c>
      <c r="B7834">
        <v>0</v>
      </c>
      <c r="C7834">
        <v>0</v>
      </c>
      <c r="D7834">
        <v>1051960</v>
      </c>
      <c r="E7834">
        <v>3229150</v>
      </c>
      <c r="F7834" s="4">
        <f t="shared" si="122"/>
        <v>1427036.6666666667</v>
      </c>
    </row>
    <row r="7835" spans="1:6" x14ac:dyDescent="0.3">
      <c r="A7835" t="s">
        <v>8633</v>
      </c>
      <c r="B7835">
        <v>1998240</v>
      </c>
      <c r="C7835">
        <v>1860950</v>
      </c>
      <c r="D7835">
        <v>0</v>
      </c>
      <c r="E7835">
        <v>900150</v>
      </c>
      <c r="F7835" s="4">
        <f t="shared" si="122"/>
        <v>920366.66666666663</v>
      </c>
    </row>
    <row r="7836" spans="1:6" x14ac:dyDescent="0.3">
      <c r="A7836" t="s">
        <v>8634</v>
      </c>
      <c r="B7836">
        <v>2254520</v>
      </c>
      <c r="C7836">
        <v>2382380</v>
      </c>
      <c r="D7836">
        <v>2103010</v>
      </c>
      <c r="E7836">
        <v>2123820</v>
      </c>
      <c r="F7836" s="4">
        <f t="shared" si="122"/>
        <v>2203070</v>
      </c>
    </row>
    <row r="7837" spans="1:6" x14ac:dyDescent="0.3">
      <c r="A7837" t="s">
        <v>8635</v>
      </c>
      <c r="B7837">
        <v>764400</v>
      </c>
      <c r="C7837">
        <v>0</v>
      </c>
      <c r="D7837">
        <v>0</v>
      </c>
      <c r="E7837">
        <v>0</v>
      </c>
      <c r="F7837" s="4">
        <f t="shared" si="122"/>
        <v>0</v>
      </c>
    </row>
    <row r="7838" spans="1:6" x14ac:dyDescent="0.3">
      <c r="A7838" t="s">
        <v>8636</v>
      </c>
      <c r="B7838">
        <v>752200</v>
      </c>
      <c r="C7838">
        <v>535000</v>
      </c>
      <c r="D7838">
        <v>0</v>
      </c>
      <c r="E7838">
        <v>382200</v>
      </c>
      <c r="F7838" s="4">
        <f t="shared" si="122"/>
        <v>305733.33333333331</v>
      </c>
    </row>
    <row r="7839" spans="1:6" x14ac:dyDescent="0.3">
      <c r="A7839" t="s">
        <v>8637</v>
      </c>
      <c r="B7839">
        <v>5028500</v>
      </c>
      <c r="C7839">
        <v>4312000</v>
      </c>
      <c r="D7839">
        <v>1471650</v>
      </c>
      <c r="E7839">
        <v>668100</v>
      </c>
      <c r="F7839" s="4">
        <f t="shared" si="122"/>
        <v>2150583.3333333335</v>
      </c>
    </row>
    <row r="7840" spans="1:6" x14ac:dyDescent="0.3">
      <c r="A7840" t="s">
        <v>8638</v>
      </c>
      <c r="B7840">
        <v>3207750</v>
      </c>
      <c r="C7840">
        <v>4116250</v>
      </c>
      <c r="D7840">
        <v>4463890</v>
      </c>
      <c r="E7840">
        <v>4720210</v>
      </c>
      <c r="F7840" s="4">
        <f t="shared" si="122"/>
        <v>4433450</v>
      </c>
    </row>
    <row r="7841" spans="1:6" x14ac:dyDescent="0.3">
      <c r="A7841" t="s">
        <v>8639</v>
      </c>
      <c r="B7841">
        <v>697950</v>
      </c>
      <c r="C7841">
        <v>0</v>
      </c>
      <c r="D7841">
        <v>0</v>
      </c>
      <c r="E7841">
        <v>614250</v>
      </c>
      <c r="F7841" s="4">
        <f t="shared" si="122"/>
        <v>204750</v>
      </c>
    </row>
    <row r="7842" spans="1:6" x14ac:dyDescent="0.3">
      <c r="A7842" t="s">
        <v>8640</v>
      </c>
      <c r="B7842">
        <v>1138000</v>
      </c>
      <c r="C7842">
        <v>0</v>
      </c>
      <c r="D7842">
        <v>540540</v>
      </c>
      <c r="E7842">
        <v>0</v>
      </c>
      <c r="F7842" s="4">
        <f t="shared" si="122"/>
        <v>180180</v>
      </c>
    </row>
    <row r="7843" spans="1:6" x14ac:dyDescent="0.3">
      <c r="A7843" t="s">
        <v>557</v>
      </c>
      <c r="B7843">
        <v>0</v>
      </c>
      <c r="C7843">
        <v>2049620</v>
      </c>
      <c r="D7843">
        <v>2295700</v>
      </c>
      <c r="E7843">
        <v>2403000</v>
      </c>
      <c r="F7843" s="4">
        <f t="shared" si="122"/>
        <v>2249440</v>
      </c>
    </row>
    <row r="7844" spans="1:6" x14ac:dyDescent="0.3">
      <c r="A7844" t="s">
        <v>8641</v>
      </c>
      <c r="B7844">
        <v>0</v>
      </c>
      <c r="C7844">
        <v>2720000</v>
      </c>
      <c r="D7844">
        <v>604300</v>
      </c>
      <c r="E7844">
        <v>772000</v>
      </c>
      <c r="F7844" s="4">
        <f t="shared" si="122"/>
        <v>1365433.3333333333</v>
      </c>
    </row>
    <row r="7845" spans="1:6" x14ac:dyDescent="0.3">
      <c r="A7845" t="s">
        <v>672</v>
      </c>
      <c r="B7845">
        <v>0</v>
      </c>
      <c r="C7845">
        <v>1126670</v>
      </c>
      <c r="D7845">
        <v>807440</v>
      </c>
      <c r="E7845">
        <v>1173250</v>
      </c>
      <c r="F7845" s="4">
        <f t="shared" si="122"/>
        <v>1035786.6666666666</v>
      </c>
    </row>
    <row r="7846" spans="1:6" x14ac:dyDescent="0.3">
      <c r="A7846" t="s">
        <v>8642</v>
      </c>
      <c r="B7846">
        <v>3266230</v>
      </c>
      <c r="C7846">
        <v>9670580</v>
      </c>
      <c r="D7846">
        <v>22951890</v>
      </c>
      <c r="E7846">
        <v>8321860</v>
      </c>
      <c r="F7846" s="4">
        <f t="shared" si="122"/>
        <v>13648110</v>
      </c>
    </row>
    <row r="7847" spans="1:6" x14ac:dyDescent="0.3">
      <c r="A7847" t="s">
        <v>8643</v>
      </c>
      <c r="B7847">
        <v>3717810</v>
      </c>
      <c r="C7847">
        <v>1525160</v>
      </c>
      <c r="D7847">
        <v>0</v>
      </c>
      <c r="E7847">
        <v>2446080</v>
      </c>
      <c r="F7847" s="4">
        <f t="shared" si="122"/>
        <v>1323746.6666666667</v>
      </c>
    </row>
    <row r="7848" spans="1:6" x14ac:dyDescent="0.3">
      <c r="A7848" t="s">
        <v>8644</v>
      </c>
      <c r="B7848">
        <v>2126470</v>
      </c>
      <c r="C7848">
        <v>682500</v>
      </c>
      <c r="D7848">
        <v>2296700</v>
      </c>
      <c r="E7848">
        <v>1721860</v>
      </c>
      <c r="F7848" s="4">
        <f t="shared" si="122"/>
        <v>1567020</v>
      </c>
    </row>
    <row r="7849" spans="1:6" x14ac:dyDescent="0.3">
      <c r="A7849" t="s">
        <v>8645</v>
      </c>
      <c r="B7849">
        <v>0</v>
      </c>
      <c r="C7849">
        <v>994500</v>
      </c>
      <c r="D7849">
        <v>2384000</v>
      </c>
      <c r="E7849">
        <v>0</v>
      </c>
      <c r="F7849" s="4">
        <f t="shared" si="122"/>
        <v>1126166.6666666667</v>
      </c>
    </row>
    <row r="7850" spans="1:6" x14ac:dyDescent="0.3">
      <c r="A7850" t="s">
        <v>8646</v>
      </c>
      <c r="B7850">
        <v>627280</v>
      </c>
      <c r="C7850">
        <v>2078680</v>
      </c>
      <c r="D7850">
        <v>2036720</v>
      </c>
      <c r="E7850">
        <v>2034080</v>
      </c>
      <c r="F7850" s="4">
        <f t="shared" si="122"/>
        <v>2049826.6666666667</v>
      </c>
    </row>
    <row r="7851" spans="1:6" x14ac:dyDescent="0.3">
      <c r="A7851" t="s">
        <v>8647</v>
      </c>
      <c r="B7851">
        <v>286650</v>
      </c>
      <c r="C7851">
        <v>382200</v>
      </c>
      <c r="D7851">
        <v>0</v>
      </c>
      <c r="E7851">
        <v>0</v>
      </c>
      <c r="F7851" s="4">
        <f t="shared" si="122"/>
        <v>127400</v>
      </c>
    </row>
    <row r="7852" spans="1:6" x14ac:dyDescent="0.3">
      <c r="A7852" t="s">
        <v>8648</v>
      </c>
      <c r="B7852">
        <v>0</v>
      </c>
      <c r="C7852">
        <v>2315580</v>
      </c>
      <c r="D7852">
        <v>1652560</v>
      </c>
      <c r="E7852">
        <v>1483300</v>
      </c>
      <c r="F7852" s="4">
        <f t="shared" si="122"/>
        <v>1817146.6666666667</v>
      </c>
    </row>
    <row r="7853" spans="1:6" x14ac:dyDescent="0.3">
      <c r="A7853" t="s">
        <v>8649</v>
      </c>
      <c r="B7853">
        <v>0</v>
      </c>
      <c r="C7853">
        <v>3287200</v>
      </c>
      <c r="D7853">
        <v>300300</v>
      </c>
      <c r="E7853">
        <v>1270560</v>
      </c>
      <c r="F7853" s="4">
        <f t="shared" si="122"/>
        <v>1619353.3333333333</v>
      </c>
    </row>
    <row r="7854" spans="1:6" x14ac:dyDescent="0.3">
      <c r="A7854" t="s">
        <v>8650</v>
      </c>
      <c r="B7854">
        <v>1869050</v>
      </c>
      <c r="C7854">
        <v>1698920</v>
      </c>
      <c r="D7854">
        <v>370000</v>
      </c>
      <c r="E7854">
        <v>264000</v>
      </c>
      <c r="F7854" s="4">
        <f t="shared" si="122"/>
        <v>777640</v>
      </c>
    </row>
    <row r="7855" spans="1:6" x14ac:dyDescent="0.3">
      <c r="A7855" t="s">
        <v>8651</v>
      </c>
      <c r="B7855">
        <v>411950</v>
      </c>
      <c r="C7855">
        <v>1193850</v>
      </c>
      <c r="D7855">
        <v>691600</v>
      </c>
      <c r="E7855">
        <v>804000</v>
      </c>
      <c r="F7855" s="4">
        <f t="shared" si="122"/>
        <v>896483.33333333337</v>
      </c>
    </row>
    <row r="7856" spans="1:6" x14ac:dyDescent="0.3">
      <c r="A7856" t="s">
        <v>8652</v>
      </c>
      <c r="B7856">
        <v>3281290</v>
      </c>
      <c r="C7856">
        <v>0</v>
      </c>
      <c r="D7856">
        <v>2441160</v>
      </c>
      <c r="E7856">
        <v>4241430</v>
      </c>
      <c r="F7856" s="4">
        <f t="shared" si="122"/>
        <v>2227530</v>
      </c>
    </row>
    <row r="7857" spans="1:6" x14ac:dyDescent="0.3">
      <c r="A7857" t="s">
        <v>8653</v>
      </c>
      <c r="B7857">
        <v>152880</v>
      </c>
      <c r="C7857">
        <v>0</v>
      </c>
      <c r="D7857">
        <v>1743840</v>
      </c>
      <c r="E7857">
        <v>0</v>
      </c>
      <c r="F7857" s="4">
        <f t="shared" si="122"/>
        <v>581280</v>
      </c>
    </row>
    <row r="7858" spans="1:6" x14ac:dyDescent="0.3">
      <c r="A7858" t="s">
        <v>8654</v>
      </c>
      <c r="B7858">
        <v>11391250</v>
      </c>
      <c r="C7858">
        <v>3700000</v>
      </c>
      <c r="D7858">
        <v>2974790</v>
      </c>
      <c r="E7858">
        <v>820000</v>
      </c>
      <c r="F7858" s="4">
        <f t="shared" si="122"/>
        <v>2498263.3333333335</v>
      </c>
    </row>
    <row r="7859" spans="1:6" x14ac:dyDescent="0.3">
      <c r="A7859" t="s">
        <v>8655</v>
      </c>
      <c r="B7859">
        <v>1033760</v>
      </c>
      <c r="C7859">
        <v>0</v>
      </c>
      <c r="D7859">
        <v>1583400</v>
      </c>
      <c r="E7859">
        <v>2293200</v>
      </c>
      <c r="F7859" s="4">
        <f t="shared" si="122"/>
        <v>1292200</v>
      </c>
    </row>
    <row r="7860" spans="1:6" x14ac:dyDescent="0.3">
      <c r="A7860" t="s">
        <v>8656</v>
      </c>
      <c r="B7860">
        <v>2757470</v>
      </c>
      <c r="C7860">
        <v>4570910</v>
      </c>
      <c r="D7860">
        <v>6649650</v>
      </c>
      <c r="E7860">
        <v>7296000</v>
      </c>
      <c r="F7860" s="4">
        <f t="shared" si="122"/>
        <v>6172186.666666667</v>
      </c>
    </row>
    <row r="7861" spans="1:6" x14ac:dyDescent="0.3">
      <c r="A7861" t="s">
        <v>8657</v>
      </c>
      <c r="B7861">
        <v>229320</v>
      </c>
      <c r="C7861">
        <v>0</v>
      </c>
      <c r="D7861">
        <v>0</v>
      </c>
      <c r="E7861">
        <v>0</v>
      </c>
      <c r="F7861" s="4">
        <f t="shared" si="122"/>
        <v>0</v>
      </c>
    </row>
    <row r="7862" spans="1:6" x14ac:dyDescent="0.3">
      <c r="A7862" t="s">
        <v>8658</v>
      </c>
      <c r="B7862">
        <v>2555200</v>
      </c>
      <c r="C7862">
        <v>3427400</v>
      </c>
      <c r="D7862">
        <v>503960</v>
      </c>
      <c r="E7862">
        <v>2378800</v>
      </c>
      <c r="F7862" s="4">
        <f t="shared" si="122"/>
        <v>2103386.6666666665</v>
      </c>
    </row>
    <row r="7863" spans="1:6" x14ac:dyDescent="0.3">
      <c r="A7863" t="s">
        <v>8659</v>
      </c>
      <c r="B7863">
        <v>256000</v>
      </c>
      <c r="C7863">
        <v>2693600</v>
      </c>
      <c r="D7863">
        <v>2193100</v>
      </c>
      <c r="E7863">
        <v>836560</v>
      </c>
      <c r="F7863" s="4">
        <f t="shared" si="122"/>
        <v>1907753.3333333333</v>
      </c>
    </row>
    <row r="7864" spans="1:6" x14ac:dyDescent="0.3">
      <c r="A7864" t="s">
        <v>8660</v>
      </c>
      <c r="B7864">
        <v>565730</v>
      </c>
      <c r="C7864">
        <v>2136740</v>
      </c>
      <c r="D7864">
        <v>0</v>
      </c>
      <c r="E7864">
        <v>702300</v>
      </c>
      <c r="F7864" s="4">
        <f t="shared" si="122"/>
        <v>946346.66666666663</v>
      </c>
    </row>
    <row r="7865" spans="1:6" x14ac:dyDescent="0.3">
      <c r="A7865" t="s">
        <v>8661</v>
      </c>
      <c r="B7865">
        <v>0</v>
      </c>
      <c r="C7865">
        <v>0</v>
      </c>
      <c r="D7865">
        <v>880330</v>
      </c>
      <c r="E7865">
        <v>759000</v>
      </c>
      <c r="F7865" s="4">
        <f t="shared" si="122"/>
        <v>546443.33333333337</v>
      </c>
    </row>
    <row r="7866" spans="1:6" x14ac:dyDescent="0.3">
      <c r="A7866" t="s">
        <v>8662</v>
      </c>
      <c r="B7866">
        <v>958400</v>
      </c>
      <c r="C7866">
        <v>0</v>
      </c>
      <c r="D7866">
        <v>0</v>
      </c>
      <c r="E7866">
        <v>0</v>
      </c>
      <c r="F7866" s="4">
        <f t="shared" si="122"/>
        <v>0</v>
      </c>
    </row>
    <row r="7867" spans="1:6" x14ac:dyDescent="0.3">
      <c r="A7867" t="s">
        <v>8663</v>
      </c>
      <c r="B7867">
        <v>0</v>
      </c>
      <c r="C7867">
        <v>0</v>
      </c>
      <c r="D7867">
        <v>879060</v>
      </c>
      <c r="E7867">
        <v>0</v>
      </c>
      <c r="F7867" s="4">
        <f t="shared" si="122"/>
        <v>293020</v>
      </c>
    </row>
    <row r="7868" spans="1:6" x14ac:dyDescent="0.3">
      <c r="A7868" t="s">
        <v>8664</v>
      </c>
      <c r="B7868">
        <v>0</v>
      </c>
      <c r="C7868">
        <v>4393200</v>
      </c>
      <c r="D7868">
        <v>4243800</v>
      </c>
      <c r="E7868">
        <v>6056440</v>
      </c>
      <c r="F7868" s="4">
        <f t="shared" si="122"/>
        <v>4897813.333333333</v>
      </c>
    </row>
    <row r="7869" spans="1:6" x14ac:dyDescent="0.3">
      <c r="A7869" t="s">
        <v>8665</v>
      </c>
      <c r="B7869">
        <v>613200</v>
      </c>
      <c r="C7869">
        <v>0</v>
      </c>
      <c r="D7869">
        <v>2309760</v>
      </c>
      <c r="E7869">
        <v>2092040</v>
      </c>
      <c r="F7869" s="4">
        <f t="shared" si="122"/>
        <v>1467266.6666666667</v>
      </c>
    </row>
    <row r="7870" spans="1:6" x14ac:dyDescent="0.3">
      <c r="A7870" t="s">
        <v>8666</v>
      </c>
      <c r="B7870">
        <v>946350</v>
      </c>
      <c r="C7870">
        <v>0</v>
      </c>
      <c r="D7870">
        <v>1303120</v>
      </c>
      <c r="E7870">
        <v>804000</v>
      </c>
      <c r="F7870" s="4">
        <f t="shared" si="122"/>
        <v>702373.33333333337</v>
      </c>
    </row>
    <row r="7871" spans="1:6" x14ac:dyDescent="0.3">
      <c r="A7871" t="s">
        <v>597</v>
      </c>
      <c r="B7871">
        <v>2011280</v>
      </c>
      <c r="C7871">
        <v>2164100</v>
      </c>
      <c r="D7871">
        <v>2085460</v>
      </c>
      <c r="E7871">
        <v>1654220</v>
      </c>
      <c r="F7871" s="4">
        <f t="shared" si="122"/>
        <v>1967926.6666666667</v>
      </c>
    </row>
    <row r="7872" spans="1:6" x14ac:dyDescent="0.3">
      <c r="A7872" t="s">
        <v>8667</v>
      </c>
      <c r="B7872">
        <v>0</v>
      </c>
      <c r="C7872">
        <v>1269200</v>
      </c>
      <c r="D7872">
        <v>0</v>
      </c>
      <c r="E7872">
        <v>0</v>
      </c>
      <c r="F7872" s="4">
        <f t="shared" si="122"/>
        <v>423066.66666666669</v>
      </c>
    </row>
    <row r="7873" spans="1:6" x14ac:dyDescent="0.3">
      <c r="A7873" t="s">
        <v>8668</v>
      </c>
      <c r="B7873">
        <v>0</v>
      </c>
      <c r="C7873">
        <v>463350</v>
      </c>
      <c r="D7873">
        <v>0</v>
      </c>
      <c r="E7873">
        <v>920620</v>
      </c>
      <c r="F7873" s="4">
        <f t="shared" si="122"/>
        <v>461323.33333333331</v>
      </c>
    </row>
    <row r="7874" spans="1:6" x14ac:dyDescent="0.3">
      <c r="A7874" t="s">
        <v>8669</v>
      </c>
      <c r="B7874">
        <v>0</v>
      </c>
      <c r="C7874">
        <v>1588090</v>
      </c>
      <c r="D7874">
        <v>1875510</v>
      </c>
      <c r="E7874">
        <v>1142000</v>
      </c>
      <c r="F7874" s="4">
        <f t="shared" si="122"/>
        <v>1535200</v>
      </c>
    </row>
    <row r="7875" spans="1:6" x14ac:dyDescent="0.3">
      <c r="A7875" t="s">
        <v>8670</v>
      </c>
      <c r="B7875">
        <v>0</v>
      </c>
      <c r="C7875">
        <v>1052640</v>
      </c>
      <c r="D7875">
        <v>499590</v>
      </c>
      <c r="E7875">
        <v>0</v>
      </c>
      <c r="F7875" s="4">
        <f t="shared" ref="F7875:F7938" si="123">SUM(C7875:E7875)/3</f>
        <v>517410</v>
      </c>
    </row>
    <row r="7876" spans="1:6" x14ac:dyDescent="0.3">
      <c r="A7876" t="s">
        <v>8671</v>
      </c>
      <c r="B7876">
        <v>3284380</v>
      </c>
      <c r="C7876">
        <v>1559740</v>
      </c>
      <c r="D7876">
        <v>4129950</v>
      </c>
      <c r="E7876">
        <v>3702510</v>
      </c>
      <c r="F7876" s="4">
        <f t="shared" si="123"/>
        <v>3130733.3333333335</v>
      </c>
    </row>
    <row r="7877" spans="1:6" x14ac:dyDescent="0.3">
      <c r="A7877" t="s">
        <v>8672</v>
      </c>
      <c r="B7877">
        <v>0</v>
      </c>
      <c r="C7877">
        <v>1480340</v>
      </c>
      <c r="D7877">
        <v>324870</v>
      </c>
      <c r="E7877">
        <v>1446500</v>
      </c>
      <c r="F7877" s="4">
        <f t="shared" si="123"/>
        <v>1083903.3333333333</v>
      </c>
    </row>
    <row r="7878" spans="1:6" x14ac:dyDescent="0.3">
      <c r="A7878" t="s">
        <v>8673</v>
      </c>
      <c r="B7878">
        <v>0</v>
      </c>
      <c r="C7878">
        <v>1288720</v>
      </c>
      <c r="D7878">
        <v>0</v>
      </c>
      <c r="E7878">
        <v>0</v>
      </c>
      <c r="F7878" s="4">
        <f t="shared" si="123"/>
        <v>429573.33333333331</v>
      </c>
    </row>
    <row r="7879" spans="1:6" x14ac:dyDescent="0.3">
      <c r="A7879" t="s">
        <v>8674</v>
      </c>
      <c r="B7879">
        <v>4322230</v>
      </c>
      <c r="C7879">
        <v>2741360</v>
      </c>
      <c r="D7879">
        <v>0</v>
      </c>
      <c r="E7879">
        <v>4853451</v>
      </c>
      <c r="F7879" s="4">
        <f t="shared" si="123"/>
        <v>2531603.6666666665</v>
      </c>
    </row>
    <row r="7880" spans="1:6" x14ac:dyDescent="0.3">
      <c r="A7880" t="s">
        <v>8675</v>
      </c>
      <c r="B7880">
        <v>1263500</v>
      </c>
      <c r="C7880">
        <v>2037000</v>
      </c>
      <c r="D7880">
        <v>2002440</v>
      </c>
      <c r="E7880">
        <v>3511480</v>
      </c>
      <c r="F7880" s="4">
        <f t="shared" si="123"/>
        <v>2516973.3333333335</v>
      </c>
    </row>
    <row r="7881" spans="1:6" x14ac:dyDescent="0.3">
      <c r="A7881" t="s">
        <v>8676</v>
      </c>
      <c r="B7881">
        <v>850000</v>
      </c>
      <c r="C7881">
        <v>522400</v>
      </c>
      <c r="D7881">
        <v>370000</v>
      </c>
      <c r="E7881">
        <v>911000</v>
      </c>
      <c r="F7881" s="4">
        <f t="shared" si="123"/>
        <v>601133.33333333337</v>
      </c>
    </row>
    <row r="7882" spans="1:6" x14ac:dyDescent="0.3">
      <c r="A7882" t="s">
        <v>8677</v>
      </c>
      <c r="B7882">
        <v>6816700</v>
      </c>
      <c r="C7882">
        <v>5998950</v>
      </c>
      <c r="D7882">
        <v>4677400</v>
      </c>
      <c r="E7882">
        <v>5434390</v>
      </c>
      <c r="F7882" s="4">
        <f t="shared" si="123"/>
        <v>5370246.666666667</v>
      </c>
    </row>
    <row r="7883" spans="1:6" x14ac:dyDescent="0.3">
      <c r="A7883" t="s">
        <v>8678</v>
      </c>
      <c r="B7883">
        <v>1722180</v>
      </c>
      <c r="C7883">
        <v>7994740</v>
      </c>
      <c r="D7883">
        <v>4026120</v>
      </c>
      <c r="E7883">
        <v>5199100</v>
      </c>
      <c r="F7883" s="4">
        <f t="shared" si="123"/>
        <v>5739986.666666667</v>
      </c>
    </row>
    <row r="7884" spans="1:6" x14ac:dyDescent="0.3">
      <c r="A7884" t="s">
        <v>8679</v>
      </c>
      <c r="B7884">
        <v>0</v>
      </c>
      <c r="C7884">
        <v>1574680</v>
      </c>
      <c r="D7884">
        <v>460300</v>
      </c>
      <c r="E7884">
        <v>1116470</v>
      </c>
      <c r="F7884" s="4">
        <f t="shared" si="123"/>
        <v>1050483.3333333333</v>
      </c>
    </row>
    <row r="7885" spans="1:6" x14ac:dyDescent="0.3">
      <c r="A7885" t="s">
        <v>8680</v>
      </c>
      <c r="B7885">
        <v>572400</v>
      </c>
      <c r="C7885">
        <v>370000</v>
      </c>
      <c r="D7885">
        <v>234600</v>
      </c>
      <c r="E7885">
        <v>0</v>
      </c>
      <c r="F7885" s="4">
        <f t="shared" si="123"/>
        <v>201533.33333333334</v>
      </c>
    </row>
    <row r="7886" spans="1:6" x14ac:dyDescent="0.3">
      <c r="A7886" t="s">
        <v>8681</v>
      </c>
      <c r="B7886">
        <v>823900</v>
      </c>
      <c r="C7886">
        <v>0</v>
      </c>
      <c r="D7886">
        <v>264000</v>
      </c>
      <c r="E7886">
        <v>0</v>
      </c>
      <c r="F7886" s="4">
        <f t="shared" si="123"/>
        <v>88000</v>
      </c>
    </row>
    <row r="7887" spans="1:6" x14ac:dyDescent="0.3">
      <c r="A7887" t="s">
        <v>8682</v>
      </c>
      <c r="B7887">
        <v>256000</v>
      </c>
      <c r="C7887">
        <v>2055120</v>
      </c>
      <c r="D7887">
        <v>0</v>
      </c>
      <c r="E7887">
        <v>409500</v>
      </c>
      <c r="F7887" s="4">
        <f t="shared" si="123"/>
        <v>821540</v>
      </c>
    </row>
    <row r="7888" spans="1:6" x14ac:dyDescent="0.3">
      <c r="A7888" t="s">
        <v>8683</v>
      </c>
      <c r="B7888">
        <v>2311450</v>
      </c>
      <c r="C7888">
        <v>4932140</v>
      </c>
      <c r="D7888">
        <v>3930140</v>
      </c>
      <c r="E7888">
        <v>1147510</v>
      </c>
      <c r="F7888" s="4">
        <f t="shared" si="123"/>
        <v>3336596.6666666665</v>
      </c>
    </row>
    <row r="7889" spans="1:6" x14ac:dyDescent="0.3">
      <c r="A7889" t="s">
        <v>8684</v>
      </c>
      <c r="B7889">
        <v>1343160</v>
      </c>
      <c r="C7889">
        <v>1924080</v>
      </c>
      <c r="D7889">
        <v>0</v>
      </c>
      <c r="E7889">
        <v>1623940</v>
      </c>
      <c r="F7889" s="4">
        <f t="shared" si="123"/>
        <v>1182673.3333333333</v>
      </c>
    </row>
    <row r="7890" spans="1:6" x14ac:dyDescent="0.3">
      <c r="A7890" t="s">
        <v>8685</v>
      </c>
      <c r="B7890">
        <v>489580</v>
      </c>
      <c r="C7890">
        <v>906400</v>
      </c>
      <c r="D7890">
        <v>4645990</v>
      </c>
      <c r="E7890">
        <v>2799320</v>
      </c>
      <c r="F7890" s="4">
        <f t="shared" si="123"/>
        <v>2783903.3333333335</v>
      </c>
    </row>
    <row r="7891" spans="1:6" x14ac:dyDescent="0.3">
      <c r="A7891" t="s">
        <v>8686</v>
      </c>
      <c r="B7891">
        <v>0</v>
      </c>
      <c r="C7891">
        <v>2242950</v>
      </c>
      <c r="D7891">
        <v>1083000</v>
      </c>
      <c r="E7891">
        <v>480480</v>
      </c>
      <c r="F7891" s="4">
        <f t="shared" si="123"/>
        <v>1268810</v>
      </c>
    </row>
    <row r="7892" spans="1:6" x14ac:dyDescent="0.3">
      <c r="A7892" t="s">
        <v>8687</v>
      </c>
      <c r="B7892">
        <v>0</v>
      </c>
      <c r="C7892">
        <v>2045140</v>
      </c>
      <c r="D7892">
        <v>1997540</v>
      </c>
      <c r="E7892">
        <v>2026020</v>
      </c>
      <c r="F7892" s="4">
        <f t="shared" si="123"/>
        <v>2022900</v>
      </c>
    </row>
    <row r="7893" spans="1:6" x14ac:dyDescent="0.3">
      <c r="A7893" t="s">
        <v>8688</v>
      </c>
      <c r="B7893">
        <v>0</v>
      </c>
      <c r="C7893">
        <v>2053300</v>
      </c>
      <c r="D7893">
        <v>2451460</v>
      </c>
      <c r="E7893">
        <v>626080</v>
      </c>
      <c r="F7893" s="4">
        <f t="shared" si="123"/>
        <v>1710280</v>
      </c>
    </row>
    <row r="7894" spans="1:6" x14ac:dyDescent="0.3">
      <c r="A7894" t="s">
        <v>8689</v>
      </c>
      <c r="B7894">
        <v>1012830</v>
      </c>
      <c r="C7894">
        <v>2389660</v>
      </c>
      <c r="D7894">
        <v>0</v>
      </c>
      <c r="E7894">
        <v>1183200</v>
      </c>
      <c r="F7894" s="4">
        <f t="shared" si="123"/>
        <v>1190953.3333333333</v>
      </c>
    </row>
    <row r="7895" spans="1:6" x14ac:dyDescent="0.3">
      <c r="A7895" t="s">
        <v>8690</v>
      </c>
      <c r="B7895">
        <v>3183840</v>
      </c>
      <c r="C7895">
        <v>5347360</v>
      </c>
      <c r="D7895">
        <v>2138500</v>
      </c>
      <c r="E7895">
        <v>2826200</v>
      </c>
      <c r="F7895" s="4">
        <f t="shared" si="123"/>
        <v>3437353.3333333335</v>
      </c>
    </row>
    <row r="7896" spans="1:6" x14ac:dyDescent="0.3">
      <c r="A7896" t="s">
        <v>8691</v>
      </c>
      <c r="B7896">
        <v>411950</v>
      </c>
      <c r="C7896">
        <v>577950</v>
      </c>
      <c r="D7896">
        <v>0</v>
      </c>
      <c r="E7896">
        <v>0</v>
      </c>
      <c r="F7896" s="4">
        <f t="shared" si="123"/>
        <v>192650</v>
      </c>
    </row>
    <row r="7897" spans="1:6" x14ac:dyDescent="0.3">
      <c r="A7897" t="s">
        <v>8692</v>
      </c>
      <c r="B7897">
        <v>3319210</v>
      </c>
      <c r="C7897">
        <v>4153640</v>
      </c>
      <c r="D7897">
        <v>14201190</v>
      </c>
      <c r="E7897">
        <v>9241120</v>
      </c>
      <c r="F7897" s="4">
        <f t="shared" si="123"/>
        <v>9198650</v>
      </c>
    </row>
    <row r="7898" spans="1:6" x14ac:dyDescent="0.3">
      <c r="A7898" t="s">
        <v>8693</v>
      </c>
      <c r="B7898">
        <v>1274280</v>
      </c>
      <c r="C7898">
        <v>2340730</v>
      </c>
      <c r="D7898">
        <v>19090670</v>
      </c>
      <c r="E7898">
        <v>2251540</v>
      </c>
      <c r="F7898" s="4">
        <f t="shared" si="123"/>
        <v>7894313.333333333</v>
      </c>
    </row>
    <row r="7899" spans="1:6" x14ac:dyDescent="0.3">
      <c r="A7899" t="s">
        <v>8694</v>
      </c>
      <c r="B7899">
        <v>0</v>
      </c>
      <c r="C7899">
        <v>1599440</v>
      </c>
      <c r="D7899">
        <v>0</v>
      </c>
      <c r="E7899">
        <v>750000</v>
      </c>
      <c r="F7899" s="4">
        <f t="shared" si="123"/>
        <v>783146.66666666663</v>
      </c>
    </row>
    <row r="7900" spans="1:6" x14ac:dyDescent="0.3">
      <c r="A7900" t="s">
        <v>8695</v>
      </c>
      <c r="B7900">
        <v>678860</v>
      </c>
      <c r="C7900">
        <v>473200</v>
      </c>
      <c r="D7900">
        <v>349000</v>
      </c>
      <c r="E7900">
        <v>1350180</v>
      </c>
      <c r="F7900" s="4">
        <f t="shared" si="123"/>
        <v>724126.66666666663</v>
      </c>
    </row>
    <row r="7901" spans="1:6" x14ac:dyDescent="0.3">
      <c r="A7901" t="s">
        <v>8696</v>
      </c>
      <c r="B7901">
        <v>264000</v>
      </c>
      <c r="C7901">
        <v>191100</v>
      </c>
      <c r="D7901">
        <v>0</v>
      </c>
      <c r="E7901">
        <v>982800</v>
      </c>
      <c r="F7901" s="4">
        <f t="shared" si="123"/>
        <v>391300</v>
      </c>
    </row>
    <row r="7902" spans="1:6" x14ac:dyDescent="0.3">
      <c r="A7902" t="s">
        <v>8697</v>
      </c>
      <c r="B7902">
        <v>370000</v>
      </c>
      <c r="C7902">
        <v>0</v>
      </c>
      <c r="D7902">
        <v>0</v>
      </c>
      <c r="E7902">
        <v>458640</v>
      </c>
      <c r="F7902" s="4">
        <f t="shared" si="123"/>
        <v>152880</v>
      </c>
    </row>
    <row r="7903" spans="1:6" x14ac:dyDescent="0.3">
      <c r="A7903" t="s">
        <v>8698</v>
      </c>
      <c r="B7903">
        <v>8428660</v>
      </c>
      <c r="C7903">
        <v>6311880</v>
      </c>
      <c r="D7903">
        <v>6169290</v>
      </c>
      <c r="E7903">
        <v>2526540</v>
      </c>
      <c r="F7903" s="4">
        <f t="shared" si="123"/>
        <v>5002570</v>
      </c>
    </row>
    <row r="7904" spans="1:6" x14ac:dyDescent="0.3">
      <c r="A7904" t="s">
        <v>8699</v>
      </c>
      <c r="B7904">
        <v>0</v>
      </c>
      <c r="C7904">
        <v>0</v>
      </c>
      <c r="D7904">
        <v>999180</v>
      </c>
      <c r="E7904">
        <v>0</v>
      </c>
      <c r="F7904" s="4">
        <f t="shared" si="123"/>
        <v>333060</v>
      </c>
    </row>
    <row r="7905" spans="1:6" x14ac:dyDescent="0.3">
      <c r="A7905" t="s">
        <v>8700</v>
      </c>
      <c r="B7905">
        <v>5752600</v>
      </c>
      <c r="C7905">
        <v>4157100</v>
      </c>
      <c r="D7905">
        <v>2184000</v>
      </c>
      <c r="E7905">
        <v>5350650</v>
      </c>
      <c r="F7905" s="4">
        <f t="shared" si="123"/>
        <v>3897250</v>
      </c>
    </row>
    <row r="7906" spans="1:6" x14ac:dyDescent="0.3">
      <c r="A7906" t="s">
        <v>8701</v>
      </c>
      <c r="B7906">
        <v>2430500</v>
      </c>
      <c r="C7906">
        <v>366000</v>
      </c>
      <c r="D7906">
        <v>1533350</v>
      </c>
      <c r="E7906">
        <v>2304120</v>
      </c>
      <c r="F7906" s="4">
        <f t="shared" si="123"/>
        <v>1401156.6666666667</v>
      </c>
    </row>
    <row r="7907" spans="1:6" x14ac:dyDescent="0.3">
      <c r="A7907" t="s">
        <v>8702</v>
      </c>
      <c r="B7907">
        <v>764400</v>
      </c>
      <c r="C7907">
        <v>700700</v>
      </c>
      <c r="D7907">
        <v>573300</v>
      </c>
      <c r="E7907">
        <v>573300</v>
      </c>
      <c r="F7907" s="4">
        <f t="shared" si="123"/>
        <v>615766.66666666663</v>
      </c>
    </row>
    <row r="7908" spans="1:6" x14ac:dyDescent="0.3">
      <c r="A7908" t="s">
        <v>8703</v>
      </c>
      <c r="B7908">
        <v>715260</v>
      </c>
      <c r="C7908">
        <v>0</v>
      </c>
      <c r="D7908">
        <v>469200</v>
      </c>
      <c r="E7908">
        <v>357000</v>
      </c>
      <c r="F7908" s="4">
        <f t="shared" si="123"/>
        <v>275400</v>
      </c>
    </row>
    <row r="7909" spans="1:6" x14ac:dyDescent="0.3">
      <c r="A7909" t="s">
        <v>8704</v>
      </c>
      <c r="B7909">
        <v>2040220</v>
      </c>
      <c r="C7909">
        <v>816190</v>
      </c>
      <c r="D7909">
        <v>2310490</v>
      </c>
      <c r="E7909">
        <v>3527630</v>
      </c>
      <c r="F7909" s="4">
        <f t="shared" si="123"/>
        <v>2218103.3333333335</v>
      </c>
    </row>
    <row r="7910" spans="1:6" x14ac:dyDescent="0.3">
      <c r="A7910" t="s">
        <v>8705</v>
      </c>
      <c r="B7910">
        <v>473200</v>
      </c>
      <c r="C7910">
        <v>905450</v>
      </c>
      <c r="D7910">
        <v>3178600</v>
      </c>
      <c r="E7910">
        <v>1125280</v>
      </c>
      <c r="F7910" s="4">
        <f t="shared" si="123"/>
        <v>1736443.3333333333</v>
      </c>
    </row>
    <row r="7911" spans="1:6" x14ac:dyDescent="0.3">
      <c r="A7911" t="s">
        <v>8706</v>
      </c>
      <c r="B7911">
        <v>6390000</v>
      </c>
      <c r="C7911">
        <v>6253360</v>
      </c>
      <c r="D7911">
        <v>6419050</v>
      </c>
      <c r="E7911">
        <v>6174200</v>
      </c>
      <c r="F7911" s="4">
        <f t="shared" si="123"/>
        <v>6282203.333333333</v>
      </c>
    </row>
    <row r="7912" spans="1:6" x14ac:dyDescent="0.3">
      <c r="A7912" t="s">
        <v>8707</v>
      </c>
      <c r="B7912">
        <v>0</v>
      </c>
      <c r="C7912">
        <v>791700</v>
      </c>
      <c r="D7912">
        <v>734250</v>
      </c>
      <c r="E7912">
        <v>0</v>
      </c>
      <c r="F7912" s="4">
        <f t="shared" si="123"/>
        <v>508650</v>
      </c>
    </row>
    <row r="7913" spans="1:6" x14ac:dyDescent="0.3">
      <c r="A7913" t="s">
        <v>8708</v>
      </c>
      <c r="B7913">
        <v>802240</v>
      </c>
      <c r="C7913">
        <v>1843430</v>
      </c>
      <c r="D7913">
        <v>1902900</v>
      </c>
      <c r="E7913">
        <v>273000</v>
      </c>
      <c r="F7913" s="4">
        <f t="shared" si="123"/>
        <v>1339776.6666666667</v>
      </c>
    </row>
    <row r="7914" spans="1:6" x14ac:dyDescent="0.3">
      <c r="A7914" t="s">
        <v>8709</v>
      </c>
      <c r="B7914">
        <v>2057620</v>
      </c>
      <c r="C7914">
        <v>0</v>
      </c>
      <c r="D7914">
        <v>2010810</v>
      </c>
      <c r="E7914">
        <v>2152460</v>
      </c>
      <c r="F7914" s="4">
        <f t="shared" si="123"/>
        <v>1387756.6666666667</v>
      </c>
    </row>
    <row r="7915" spans="1:6" x14ac:dyDescent="0.3">
      <c r="A7915" t="s">
        <v>8710</v>
      </c>
      <c r="B7915">
        <v>256000</v>
      </c>
      <c r="C7915">
        <v>987450</v>
      </c>
      <c r="D7915">
        <v>2796880</v>
      </c>
      <c r="E7915">
        <v>2605006</v>
      </c>
      <c r="F7915" s="4">
        <f t="shared" si="123"/>
        <v>2129778.6666666665</v>
      </c>
    </row>
    <row r="7916" spans="1:6" x14ac:dyDescent="0.3">
      <c r="A7916" t="s">
        <v>8711</v>
      </c>
      <c r="B7916">
        <v>32460760</v>
      </c>
      <c r="C7916">
        <v>21098640</v>
      </c>
      <c r="D7916">
        <v>35132920</v>
      </c>
      <c r="E7916">
        <v>39692900</v>
      </c>
      <c r="F7916" s="4">
        <f t="shared" si="123"/>
        <v>31974820</v>
      </c>
    </row>
    <row r="7917" spans="1:6" x14ac:dyDescent="0.3">
      <c r="A7917" t="s">
        <v>8712</v>
      </c>
      <c r="B7917">
        <v>2184000</v>
      </c>
      <c r="C7917">
        <v>2472960</v>
      </c>
      <c r="D7917">
        <v>595000</v>
      </c>
      <c r="E7917">
        <v>2975440</v>
      </c>
      <c r="F7917" s="4">
        <f t="shared" si="123"/>
        <v>2014466.6666666667</v>
      </c>
    </row>
    <row r="7918" spans="1:6" x14ac:dyDescent="0.3">
      <c r="A7918" t="s">
        <v>8713</v>
      </c>
      <c r="B7918">
        <v>0</v>
      </c>
      <c r="C7918">
        <v>1390170</v>
      </c>
      <c r="D7918">
        <v>2350070</v>
      </c>
      <c r="E7918">
        <v>1073800</v>
      </c>
      <c r="F7918" s="4">
        <f t="shared" si="123"/>
        <v>1604680</v>
      </c>
    </row>
    <row r="7919" spans="1:6" x14ac:dyDescent="0.3">
      <c r="A7919" t="s">
        <v>8714</v>
      </c>
      <c r="B7919">
        <v>370000</v>
      </c>
      <c r="C7919">
        <v>947990</v>
      </c>
      <c r="D7919">
        <v>273000</v>
      </c>
      <c r="E7919">
        <v>593600</v>
      </c>
      <c r="F7919" s="4">
        <f t="shared" si="123"/>
        <v>604863.33333333337</v>
      </c>
    </row>
    <row r="7920" spans="1:6" x14ac:dyDescent="0.3">
      <c r="A7920" t="s">
        <v>8715</v>
      </c>
      <c r="B7920">
        <v>0</v>
      </c>
      <c r="C7920">
        <v>1383830</v>
      </c>
      <c r="D7920">
        <v>518500</v>
      </c>
      <c r="E7920">
        <v>0</v>
      </c>
      <c r="F7920" s="4">
        <f t="shared" si="123"/>
        <v>634110</v>
      </c>
    </row>
    <row r="7921" spans="1:6" x14ac:dyDescent="0.3">
      <c r="A7921" t="s">
        <v>8716</v>
      </c>
      <c r="B7921">
        <v>152880</v>
      </c>
      <c r="C7921">
        <v>0</v>
      </c>
      <c r="D7921">
        <v>718900</v>
      </c>
      <c r="E7921">
        <v>657020</v>
      </c>
      <c r="F7921" s="4">
        <f t="shared" si="123"/>
        <v>458640</v>
      </c>
    </row>
    <row r="7922" spans="1:6" x14ac:dyDescent="0.3">
      <c r="A7922" t="s">
        <v>8717</v>
      </c>
      <c r="B7922">
        <v>1500500</v>
      </c>
      <c r="C7922">
        <v>2143100</v>
      </c>
      <c r="D7922">
        <v>2070250</v>
      </c>
      <c r="E7922">
        <v>2577600</v>
      </c>
      <c r="F7922" s="4">
        <f t="shared" si="123"/>
        <v>2263650</v>
      </c>
    </row>
    <row r="7923" spans="1:6" x14ac:dyDescent="0.3">
      <c r="A7923" t="s">
        <v>8718</v>
      </c>
      <c r="B7923">
        <v>2752750</v>
      </c>
      <c r="C7923">
        <v>0</v>
      </c>
      <c r="D7923">
        <v>3845140</v>
      </c>
      <c r="E7923">
        <v>0</v>
      </c>
      <c r="F7923" s="4">
        <f t="shared" si="123"/>
        <v>1281713.3333333333</v>
      </c>
    </row>
    <row r="7924" spans="1:6" x14ac:dyDescent="0.3">
      <c r="A7924" t="s">
        <v>8719</v>
      </c>
      <c r="B7924">
        <v>3759680</v>
      </c>
      <c r="C7924">
        <v>8849080</v>
      </c>
      <c r="D7924">
        <v>37363660</v>
      </c>
      <c r="E7924">
        <v>9396120</v>
      </c>
      <c r="F7924" s="4">
        <f t="shared" si="123"/>
        <v>18536286.666666668</v>
      </c>
    </row>
    <row r="7925" spans="1:6" x14ac:dyDescent="0.3">
      <c r="A7925" t="s">
        <v>8720</v>
      </c>
      <c r="B7925">
        <v>0</v>
      </c>
      <c r="C7925">
        <v>1928830</v>
      </c>
      <c r="D7925">
        <v>436800</v>
      </c>
      <c r="E7925">
        <v>1550800</v>
      </c>
      <c r="F7925" s="4">
        <f t="shared" si="123"/>
        <v>1305476.6666666667</v>
      </c>
    </row>
    <row r="7926" spans="1:6" x14ac:dyDescent="0.3">
      <c r="A7926" t="s">
        <v>8721</v>
      </c>
      <c r="B7926">
        <v>2022640</v>
      </c>
      <c r="C7926">
        <v>2077590</v>
      </c>
      <c r="D7926">
        <v>884500</v>
      </c>
      <c r="E7926">
        <v>2016170</v>
      </c>
      <c r="F7926" s="4">
        <f t="shared" si="123"/>
        <v>1659420</v>
      </c>
    </row>
    <row r="7927" spans="1:6" x14ac:dyDescent="0.3">
      <c r="A7927" t="s">
        <v>8722</v>
      </c>
      <c r="B7927">
        <v>674910</v>
      </c>
      <c r="C7927">
        <v>938430</v>
      </c>
      <c r="D7927">
        <v>546200</v>
      </c>
      <c r="E7927">
        <v>1437700</v>
      </c>
      <c r="F7927" s="4">
        <f t="shared" si="123"/>
        <v>974110</v>
      </c>
    </row>
    <row r="7928" spans="1:6" x14ac:dyDescent="0.3">
      <c r="A7928" t="s">
        <v>8723</v>
      </c>
      <c r="B7928">
        <v>411950</v>
      </c>
      <c r="C7928">
        <v>0</v>
      </c>
      <c r="D7928">
        <v>280280</v>
      </c>
      <c r="E7928">
        <v>1323050</v>
      </c>
      <c r="F7928" s="4">
        <f t="shared" si="123"/>
        <v>534443.33333333337</v>
      </c>
    </row>
    <row r="7929" spans="1:6" x14ac:dyDescent="0.3">
      <c r="A7929" t="s">
        <v>8724</v>
      </c>
      <c r="B7929">
        <v>740000</v>
      </c>
      <c r="C7929">
        <v>1089270</v>
      </c>
      <c r="D7929">
        <v>583600</v>
      </c>
      <c r="E7929">
        <v>496860</v>
      </c>
      <c r="F7929" s="4">
        <f t="shared" si="123"/>
        <v>723243.33333333337</v>
      </c>
    </row>
    <row r="7930" spans="1:6" x14ac:dyDescent="0.3">
      <c r="A7930" t="s">
        <v>8725</v>
      </c>
      <c r="B7930">
        <v>2106650</v>
      </c>
      <c r="C7930">
        <v>2728350</v>
      </c>
      <c r="D7930">
        <v>1606150</v>
      </c>
      <c r="E7930">
        <v>2388750</v>
      </c>
      <c r="F7930" s="4">
        <f t="shared" si="123"/>
        <v>2241083.3333333335</v>
      </c>
    </row>
    <row r="7931" spans="1:6" x14ac:dyDescent="0.3">
      <c r="A7931" t="s">
        <v>8726</v>
      </c>
      <c r="B7931">
        <v>0</v>
      </c>
      <c r="C7931">
        <v>0</v>
      </c>
      <c r="D7931">
        <v>2590000</v>
      </c>
      <c r="E7931">
        <v>2877000</v>
      </c>
      <c r="F7931" s="4">
        <f t="shared" si="123"/>
        <v>1822333.3333333333</v>
      </c>
    </row>
    <row r="7932" spans="1:6" x14ac:dyDescent="0.3">
      <c r="A7932" t="s">
        <v>8727</v>
      </c>
      <c r="B7932">
        <v>2739100</v>
      </c>
      <c r="C7932">
        <v>0</v>
      </c>
      <c r="D7932">
        <v>4825380</v>
      </c>
      <c r="E7932">
        <v>1414140</v>
      </c>
      <c r="F7932" s="4">
        <f t="shared" si="123"/>
        <v>2079840</v>
      </c>
    </row>
    <row r="7933" spans="1:6" x14ac:dyDescent="0.3">
      <c r="A7933" t="s">
        <v>8728</v>
      </c>
      <c r="B7933">
        <v>0</v>
      </c>
      <c r="C7933">
        <v>2877420</v>
      </c>
      <c r="D7933">
        <v>0</v>
      </c>
      <c r="E7933">
        <v>0</v>
      </c>
      <c r="F7933" s="4">
        <f t="shared" si="123"/>
        <v>959140</v>
      </c>
    </row>
    <row r="7934" spans="1:6" x14ac:dyDescent="0.3">
      <c r="A7934" t="s">
        <v>8729</v>
      </c>
      <c r="B7934">
        <v>2433340</v>
      </c>
      <c r="C7934">
        <v>5228860</v>
      </c>
      <c r="D7934">
        <v>4908940</v>
      </c>
      <c r="E7934">
        <v>4881090</v>
      </c>
      <c r="F7934" s="4">
        <f t="shared" si="123"/>
        <v>5006296.666666667</v>
      </c>
    </row>
    <row r="7935" spans="1:6" x14ac:dyDescent="0.3">
      <c r="A7935" t="s">
        <v>8730</v>
      </c>
      <c r="B7935">
        <v>0</v>
      </c>
      <c r="C7935">
        <v>699150</v>
      </c>
      <c r="D7935">
        <v>740000</v>
      </c>
      <c r="E7935">
        <v>386000</v>
      </c>
      <c r="F7935" s="4">
        <f t="shared" si="123"/>
        <v>608383.33333333337</v>
      </c>
    </row>
    <row r="7936" spans="1:6" x14ac:dyDescent="0.3">
      <c r="A7936" t="s">
        <v>8731</v>
      </c>
      <c r="B7936">
        <v>0</v>
      </c>
      <c r="C7936">
        <v>844250</v>
      </c>
      <c r="D7936">
        <v>0</v>
      </c>
      <c r="E7936">
        <v>0</v>
      </c>
      <c r="F7936" s="4">
        <f t="shared" si="123"/>
        <v>281416.66666666669</v>
      </c>
    </row>
    <row r="7937" spans="1:6" x14ac:dyDescent="0.3">
      <c r="A7937" t="s">
        <v>8732</v>
      </c>
      <c r="B7937">
        <v>200200</v>
      </c>
      <c r="C7937">
        <v>339430</v>
      </c>
      <c r="D7937">
        <v>488670</v>
      </c>
      <c r="E7937">
        <v>234600</v>
      </c>
      <c r="F7937" s="4">
        <f t="shared" si="123"/>
        <v>354233.33333333331</v>
      </c>
    </row>
    <row r="7938" spans="1:6" x14ac:dyDescent="0.3">
      <c r="A7938" t="s">
        <v>8733</v>
      </c>
      <c r="B7938">
        <v>0</v>
      </c>
      <c r="C7938">
        <v>230000</v>
      </c>
      <c r="D7938">
        <v>370000</v>
      </c>
      <c r="E7938">
        <v>431340</v>
      </c>
      <c r="F7938" s="4">
        <f t="shared" si="123"/>
        <v>343780</v>
      </c>
    </row>
    <row r="7939" spans="1:6" x14ac:dyDescent="0.3">
      <c r="A7939" t="s">
        <v>8734</v>
      </c>
      <c r="B7939">
        <v>894180</v>
      </c>
      <c r="C7939">
        <v>784960</v>
      </c>
      <c r="D7939">
        <v>485760</v>
      </c>
      <c r="E7939">
        <v>0</v>
      </c>
      <c r="F7939" s="4">
        <f t="shared" ref="F7939:F8002" si="124">SUM(C7939:E7939)/3</f>
        <v>423573.33333333331</v>
      </c>
    </row>
    <row r="7940" spans="1:6" x14ac:dyDescent="0.3">
      <c r="A7940" t="s">
        <v>8735</v>
      </c>
      <c r="B7940">
        <v>293930</v>
      </c>
      <c r="C7940">
        <v>586100</v>
      </c>
      <c r="D7940">
        <v>2841060</v>
      </c>
      <c r="E7940">
        <v>2847580</v>
      </c>
      <c r="F7940" s="4">
        <f t="shared" si="124"/>
        <v>2091580</v>
      </c>
    </row>
    <row r="7941" spans="1:6" x14ac:dyDescent="0.3">
      <c r="A7941" t="s">
        <v>8736</v>
      </c>
      <c r="B7941">
        <v>823900</v>
      </c>
      <c r="C7941">
        <v>0</v>
      </c>
      <c r="D7941">
        <v>0</v>
      </c>
      <c r="E7941">
        <v>0</v>
      </c>
      <c r="F7941" s="4">
        <f t="shared" si="124"/>
        <v>0</v>
      </c>
    </row>
    <row r="7942" spans="1:6" x14ac:dyDescent="0.3">
      <c r="A7942" t="s">
        <v>8737</v>
      </c>
      <c r="B7942">
        <v>2559040</v>
      </c>
      <c r="C7942">
        <v>2911460</v>
      </c>
      <c r="D7942">
        <v>4538700</v>
      </c>
      <c r="E7942">
        <v>2098200</v>
      </c>
      <c r="F7942" s="4">
        <f t="shared" si="124"/>
        <v>3182786.6666666665</v>
      </c>
    </row>
    <row r="7943" spans="1:6" x14ac:dyDescent="0.3">
      <c r="A7943" t="s">
        <v>8738</v>
      </c>
      <c r="B7943">
        <v>0</v>
      </c>
      <c r="C7943">
        <v>411950</v>
      </c>
      <c r="D7943">
        <v>357000</v>
      </c>
      <c r="E7943">
        <v>0</v>
      </c>
      <c r="F7943" s="4">
        <f t="shared" si="124"/>
        <v>256316.66666666666</v>
      </c>
    </row>
    <row r="7944" spans="1:6" x14ac:dyDescent="0.3">
      <c r="A7944" t="s">
        <v>8739</v>
      </c>
      <c r="B7944">
        <v>36201280</v>
      </c>
      <c r="C7944">
        <v>58535840</v>
      </c>
      <c r="D7944">
        <v>66260460</v>
      </c>
      <c r="E7944">
        <v>71968200</v>
      </c>
      <c r="F7944" s="4">
        <f t="shared" si="124"/>
        <v>65588166.666666664</v>
      </c>
    </row>
    <row r="7945" spans="1:6" x14ac:dyDescent="0.3">
      <c r="A7945" t="s">
        <v>8740</v>
      </c>
      <c r="B7945">
        <v>2631630</v>
      </c>
      <c r="C7945">
        <v>2743810</v>
      </c>
      <c r="D7945">
        <v>3108400</v>
      </c>
      <c r="E7945">
        <v>4174400</v>
      </c>
      <c r="F7945" s="4">
        <f t="shared" si="124"/>
        <v>3342203.3333333335</v>
      </c>
    </row>
    <row r="7946" spans="1:6" x14ac:dyDescent="0.3">
      <c r="A7946" t="s">
        <v>894</v>
      </c>
      <c r="B7946">
        <v>720720</v>
      </c>
      <c r="C7946">
        <v>5900490</v>
      </c>
      <c r="D7946">
        <v>3721360</v>
      </c>
      <c r="E7946">
        <v>3761020</v>
      </c>
      <c r="F7946" s="4">
        <f t="shared" si="124"/>
        <v>4460956.666666667</v>
      </c>
    </row>
    <row r="7947" spans="1:6" x14ac:dyDescent="0.3">
      <c r="A7947" t="s">
        <v>8741</v>
      </c>
      <c r="B7947">
        <v>0</v>
      </c>
      <c r="C7947">
        <v>1707650</v>
      </c>
      <c r="D7947">
        <v>263900</v>
      </c>
      <c r="E7947">
        <v>884680</v>
      </c>
      <c r="F7947" s="4">
        <f t="shared" si="124"/>
        <v>952076.66666666663</v>
      </c>
    </row>
    <row r="7948" spans="1:6" x14ac:dyDescent="0.3">
      <c r="A7948" t="s">
        <v>8742</v>
      </c>
      <c r="B7948">
        <v>567680</v>
      </c>
      <c r="C7948">
        <v>985530</v>
      </c>
      <c r="D7948">
        <v>0</v>
      </c>
      <c r="E7948">
        <v>1410300</v>
      </c>
      <c r="F7948" s="4">
        <f t="shared" si="124"/>
        <v>798610</v>
      </c>
    </row>
    <row r="7949" spans="1:6" x14ac:dyDescent="0.3">
      <c r="A7949" t="s">
        <v>8743</v>
      </c>
      <c r="B7949">
        <v>528000</v>
      </c>
      <c r="C7949">
        <v>0</v>
      </c>
      <c r="D7949">
        <v>2398560</v>
      </c>
      <c r="E7949">
        <v>666000</v>
      </c>
      <c r="F7949" s="4">
        <f t="shared" si="124"/>
        <v>1021520</v>
      </c>
    </row>
    <row r="7950" spans="1:6" x14ac:dyDescent="0.3">
      <c r="A7950" t="s">
        <v>8744</v>
      </c>
      <c r="B7950">
        <v>9572230</v>
      </c>
      <c r="C7950">
        <v>0</v>
      </c>
      <c r="D7950">
        <v>6168780</v>
      </c>
      <c r="E7950">
        <v>8307750</v>
      </c>
      <c r="F7950" s="4">
        <f t="shared" si="124"/>
        <v>4825510</v>
      </c>
    </row>
    <row r="7951" spans="1:6" x14ac:dyDescent="0.3">
      <c r="A7951" t="s">
        <v>8745</v>
      </c>
      <c r="B7951">
        <v>0</v>
      </c>
      <c r="C7951">
        <v>1410220</v>
      </c>
      <c r="D7951">
        <v>229320</v>
      </c>
      <c r="E7951">
        <v>0</v>
      </c>
      <c r="F7951" s="4">
        <f t="shared" si="124"/>
        <v>546513.33333333337</v>
      </c>
    </row>
    <row r="7952" spans="1:6" x14ac:dyDescent="0.3">
      <c r="A7952" t="s">
        <v>8746</v>
      </c>
      <c r="B7952">
        <v>1467460</v>
      </c>
      <c r="C7952">
        <v>1012330</v>
      </c>
      <c r="D7952">
        <v>1172990</v>
      </c>
      <c r="E7952">
        <v>1109450</v>
      </c>
      <c r="F7952" s="4">
        <f t="shared" si="124"/>
        <v>1098256.6666666667</v>
      </c>
    </row>
    <row r="7953" spans="1:6" x14ac:dyDescent="0.3">
      <c r="A7953" t="s">
        <v>8747</v>
      </c>
      <c r="B7953">
        <v>248000</v>
      </c>
      <c r="C7953">
        <v>0</v>
      </c>
      <c r="D7953">
        <v>0</v>
      </c>
      <c r="E7953">
        <v>0</v>
      </c>
      <c r="F7953" s="4">
        <f t="shared" si="124"/>
        <v>0</v>
      </c>
    </row>
    <row r="7954" spans="1:6" x14ac:dyDescent="0.3">
      <c r="A7954" t="s">
        <v>8748</v>
      </c>
      <c r="B7954">
        <v>4420540</v>
      </c>
      <c r="C7954">
        <v>6210030</v>
      </c>
      <c r="D7954">
        <v>4046170</v>
      </c>
      <c r="E7954">
        <v>4792440</v>
      </c>
      <c r="F7954" s="4">
        <f t="shared" si="124"/>
        <v>5016213.333333333</v>
      </c>
    </row>
    <row r="7955" spans="1:6" x14ac:dyDescent="0.3">
      <c r="A7955" t="s">
        <v>8749</v>
      </c>
      <c r="B7955">
        <v>1199200</v>
      </c>
      <c r="C7955">
        <v>8482960</v>
      </c>
      <c r="D7955">
        <v>6662460</v>
      </c>
      <c r="E7955">
        <v>14717440</v>
      </c>
      <c r="F7955" s="4">
        <f t="shared" si="124"/>
        <v>9954286.666666666</v>
      </c>
    </row>
    <row r="7956" spans="1:6" x14ac:dyDescent="0.3">
      <c r="A7956" t="s">
        <v>8750</v>
      </c>
      <c r="B7956">
        <v>602000</v>
      </c>
      <c r="C7956">
        <v>281190</v>
      </c>
      <c r="D7956">
        <v>182000</v>
      </c>
      <c r="E7956">
        <v>804000</v>
      </c>
      <c r="F7956" s="4">
        <f t="shared" si="124"/>
        <v>422396.66666666669</v>
      </c>
    </row>
    <row r="7957" spans="1:6" x14ac:dyDescent="0.3">
      <c r="A7957" t="s">
        <v>8751</v>
      </c>
      <c r="B7957">
        <v>928200</v>
      </c>
      <c r="C7957">
        <v>2856040</v>
      </c>
      <c r="D7957">
        <v>0</v>
      </c>
      <c r="E7957">
        <v>0</v>
      </c>
      <c r="F7957" s="4">
        <f t="shared" si="124"/>
        <v>952013.33333333337</v>
      </c>
    </row>
    <row r="7958" spans="1:6" x14ac:dyDescent="0.3">
      <c r="A7958" t="s">
        <v>8752</v>
      </c>
      <c r="B7958">
        <v>613200</v>
      </c>
      <c r="C7958">
        <v>1272460</v>
      </c>
      <c r="D7958">
        <v>565920</v>
      </c>
      <c r="E7958">
        <v>0</v>
      </c>
      <c r="F7958" s="4">
        <f t="shared" si="124"/>
        <v>612793.33333333337</v>
      </c>
    </row>
    <row r="7959" spans="1:6" x14ac:dyDescent="0.3">
      <c r="A7959" t="s">
        <v>8753</v>
      </c>
      <c r="B7959">
        <v>2273000</v>
      </c>
      <c r="C7959">
        <v>3093720</v>
      </c>
      <c r="D7959">
        <v>0</v>
      </c>
      <c r="E7959">
        <v>2196300</v>
      </c>
      <c r="F7959" s="4">
        <f t="shared" si="124"/>
        <v>1763340</v>
      </c>
    </row>
    <row r="7960" spans="1:6" x14ac:dyDescent="0.3">
      <c r="A7960" t="s">
        <v>8754</v>
      </c>
      <c r="B7960">
        <v>574960</v>
      </c>
      <c r="C7960">
        <v>555940</v>
      </c>
      <c r="D7960">
        <v>313950</v>
      </c>
      <c r="E7960">
        <v>0</v>
      </c>
      <c r="F7960" s="4">
        <f t="shared" si="124"/>
        <v>289963.33333333331</v>
      </c>
    </row>
    <row r="7961" spans="1:6" x14ac:dyDescent="0.3">
      <c r="A7961" t="s">
        <v>8755</v>
      </c>
      <c r="B7961">
        <v>0</v>
      </c>
      <c r="C7961">
        <v>0</v>
      </c>
      <c r="D7961">
        <v>895260</v>
      </c>
      <c r="E7961">
        <v>0</v>
      </c>
      <c r="F7961" s="4">
        <f t="shared" si="124"/>
        <v>298420</v>
      </c>
    </row>
    <row r="7962" spans="1:6" x14ac:dyDescent="0.3">
      <c r="A7962" t="s">
        <v>8756</v>
      </c>
      <c r="B7962">
        <v>0</v>
      </c>
      <c r="C7962">
        <v>1070160</v>
      </c>
      <c r="D7962">
        <v>0</v>
      </c>
      <c r="E7962">
        <v>0</v>
      </c>
      <c r="F7962" s="4">
        <f t="shared" si="124"/>
        <v>356720</v>
      </c>
    </row>
    <row r="7963" spans="1:6" x14ac:dyDescent="0.3">
      <c r="A7963" t="s">
        <v>8757</v>
      </c>
      <c r="B7963">
        <v>2463330</v>
      </c>
      <c r="C7963">
        <v>0</v>
      </c>
      <c r="D7963">
        <v>3354250</v>
      </c>
      <c r="E7963">
        <v>804000</v>
      </c>
      <c r="F7963" s="4">
        <f t="shared" si="124"/>
        <v>1386083.3333333333</v>
      </c>
    </row>
    <row r="7964" spans="1:6" x14ac:dyDescent="0.3">
      <c r="A7964" t="s">
        <v>8758</v>
      </c>
      <c r="B7964">
        <v>1222830</v>
      </c>
      <c r="C7964">
        <v>460460</v>
      </c>
      <c r="D7964">
        <v>704440</v>
      </c>
      <c r="E7964">
        <v>2502510</v>
      </c>
      <c r="F7964" s="4">
        <f t="shared" si="124"/>
        <v>1222470</v>
      </c>
    </row>
    <row r="7965" spans="1:6" x14ac:dyDescent="0.3">
      <c r="A7965" t="s">
        <v>8759</v>
      </c>
      <c r="B7965">
        <v>0</v>
      </c>
      <c r="C7965">
        <v>2007620</v>
      </c>
      <c r="D7965">
        <v>1021930</v>
      </c>
      <c r="E7965">
        <v>1149330</v>
      </c>
      <c r="F7965" s="4">
        <f t="shared" si="124"/>
        <v>1392960</v>
      </c>
    </row>
    <row r="7966" spans="1:6" x14ac:dyDescent="0.3">
      <c r="A7966" t="s">
        <v>8760</v>
      </c>
      <c r="B7966">
        <v>0</v>
      </c>
      <c r="C7966">
        <v>0</v>
      </c>
      <c r="D7966">
        <v>2339020</v>
      </c>
      <c r="E7966">
        <v>0</v>
      </c>
      <c r="F7966" s="4">
        <f t="shared" si="124"/>
        <v>779673.33333333337</v>
      </c>
    </row>
    <row r="7967" spans="1:6" x14ac:dyDescent="0.3">
      <c r="A7967" t="s">
        <v>8761</v>
      </c>
      <c r="B7967">
        <v>740000</v>
      </c>
      <c r="C7967">
        <v>1105000</v>
      </c>
      <c r="D7967">
        <v>1174600</v>
      </c>
      <c r="E7967">
        <v>1144820</v>
      </c>
      <c r="F7967" s="4">
        <f t="shared" si="124"/>
        <v>1141473.3333333333</v>
      </c>
    </row>
    <row r="7968" spans="1:6" x14ac:dyDescent="0.3">
      <c r="A7968" t="s">
        <v>8762</v>
      </c>
      <c r="B7968">
        <v>2078440</v>
      </c>
      <c r="C7968">
        <v>476840</v>
      </c>
      <c r="D7968">
        <v>2189280</v>
      </c>
      <c r="E7968">
        <v>2536170</v>
      </c>
      <c r="F7968" s="4">
        <f t="shared" si="124"/>
        <v>1734096.6666666667</v>
      </c>
    </row>
    <row r="7969" spans="1:6" x14ac:dyDescent="0.3">
      <c r="A7969" t="s">
        <v>8763</v>
      </c>
      <c r="B7969">
        <v>1146600</v>
      </c>
      <c r="C7969">
        <v>0</v>
      </c>
      <c r="D7969">
        <v>34410000</v>
      </c>
      <c r="E7969">
        <v>10155280</v>
      </c>
      <c r="F7969" s="4">
        <f t="shared" si="124"/>
        <v>14855093.333333334</v>
      </c>
    </row>
    <row r="7970" spans="1:6" x14ac:dyDescent="0.3">
      <c r="A7970" t="s">
        <v>8764</v>
      </c>
      <c r="B7970">
        <v>0</v>
      </c>
      <c r="C7970">
        <v>1480000</v>
      </c>
      <c r="D7970">
        <v>0</v>
      </c>
      <c r="E7970">
        <v>2837000</v>
      </c>
      <c r="F7970" s="4">
        <f t="shared" si="124"/>
        <v>1439000</v>
      </c>
    </row>
    <row r="7971" spans="1:6" x14ac:dyDescent="0.3">
      <c r="A7971" t="s">
        <v>8765</v>
      </c>
      <c r="B7971">
        <v>6745300</v>
      </c>
      <c r="C7971">
        <v>9431180</v>
      </c>
      <c r="D7971">
        <v>7876900</v>
      </c>
      <c r="E7971">
        <v>7781900</v>
      </c>
      <c r="F7971" s="4">
        <f t="shared" si="124"/>
        <v>8363326.666666667</v>
      </c>
    </row>
    <row r="7972" spans="1:6" x14ac:dyDescent="0.3">
      <c r="A7972" t="s">
        <v>8766</v>
      </c>
      <c r="B7972">
        <v>59668160</v>
      </c>
      <c r="C7972">
        <v>3700000</v>
      </c>
      <c r="D7972">
        <v>370000</v>
      </c>
      <c r="E7972">
        <v>148900</v>
      </c>
      <c r="F7972" s="4">
        <f t="shared" si="124"/>
        <v>1406300</v>
      </c>
    </row>
    <row r="7973" spans="1:6" x14ac:dyDescent="0.3">
      <c r="A7973" t="s">
        <v>8767</v>
      </c>
      <c r="B7973">
        <v>1128320</v>
      </c>
      <c r="C7973">
        <v>0</v>
      </c>
      <c r="D7973">
        <v>539480</v>
      </c>
      <c r="E7973">
        <v>413100</v>
      </c>
      <c r="F7973" s="4">
        <f t="shared" si="124"/>
        <v>317526.66666666669</v>
      </c>
    </row>
    <row r="7974" spans="1:6" x14ac:dyDescent="0.3">
      <c r="A7974" t="s">
        <v>8768</v>
      </c>
      <c r="B7974">
        <v>561000</v>
      </c>
      <c r="C7974">
        <v>0</v>
      </c>
      <c r="D7974">
        <v>1220310</v>
      </c>
      <c r="E7974">
        <v>682380</v>
      </c>
      <c r="F7974" s="4">
        <f t="shared" si="124"/>
        <v>634230</v>
      </c>
    </row>
    <row r="7975" spans="1:6" x14ac:dyDescent="0.3">
      <c r="A7975" t="s">
        <v>8769</v>
      </c>
      <c r="B7975">
        <v>0</v>
      </c>
      <c r="C7975">
        <v>370000</v>
      </c>
      <c r="D7975">
        <v>228000</v>
      </c>
      <c r="E7975">
        <v>463500</v>
      </c>
      <c r="F7975" s="4">
        <f t="shared" si="124"/>
        <v>353833.33333333331</v>
      </c>
    </row>
    <row r="7976" spans="1:6" x14ac:dyDescent="0.3">
      <c r="A7976" t="s">
        <v>8770</v>
      </c>
      <c r="B7976">
        <v>784940</v>
      </c>
      <c r="C7976">
        <v>304000</v>
      </c>
      <c r="D7976">
        <v>0</v>
      </c>
      <c r="E7976">
        <v>0</v>
      </c>
      <c r="F7976" s="4">
        <f t="shared" si="124"/>
        <v>101333.33333333333</v>
      </c>
    </row>
    <row r="7977" spans="1:6" x14ac:dyDescent="0.3">
      <c r="A7977" t="s">
        <v>8771</v>
      </c>
      <c r="B7977">
        <v>0</v>
      </c>
      <c r="C7977">
        <v>2135060</v>
      </c>
      <c r="D7977">
        <v>1334270</v>
      </c>
      <c r="E7977">
        <v>1323000</v>
      </c>
      <c r="F7977" s="4">
        <f t="shared" si="124"/>
        <v>1597443.3333333333</v>
      </c>
    </row>
    <row r="7978" spans="1:6" x14ac:dyDescent="0.3">
      <c r="A7978" t="s">
        <v>8772</v>
      </c>
      <c r="B7978">
        <v>659950</v>
      </c>
      <c r="C7978">
        <v>555100</v>
      </c>
      <c r="D7978">
        <v>647680</v>
      </c>
      <c r="E7978">
        <v>402000</v>
      </c>
      <c r="F7978" s="4">
        <f t="shared" si="124"/>
        <v>534926.66666666663</v>
      </c>
    </row>
    <row r="7979" spans="1:6" x14ac:dyDescent="0.3">
      <c r="A7979" t="s">
        <v>8773</v>
      </c>
      <c r="B7979">
        <v>587760</v>
      </c>
      <c r="C7979">
        <v>370000</v>
      </c>
      <c r="D7979">
        <v>520520</v>
      </c>
      <c r="E7979">
        <v>2067460</v>
      </c>
      <c r="F7979" s="4">
        <f t="shared" si="124"/>
        <v>985993.33333333337</v>
      </c>
    </row>
    <row r="7980" spans="1:6" x14ac:dyDescent="0.3">
      <c r="A7980" t="s">
        <v>8774</v>
      </c>
      <c r="B7980">
        <v>7650390</v>
      </c>
      <c r="C7980">
        <v>9514900</v>
      </c>
      <c r="D7980">
        <v>15918120</v>
      </c>
      <c r="E7980">
        <v>6770230</v>
      </c>
      <c r="F7980" s="4">
        <f t="shared" si="124"/>
        <v>10734416.666666666</v>
      </c>
    </row>
    <row r="7981" spans="1:6" x14ac:dyDescent="0.3">
      <c r="A7981" t="s">
        <v>8775</v>
      </c>
      <c r="B7981">
        <v>0</v>
      </c>
      <c r="C7981">
        <v>805350</v>
      </c>
      <c r="D7981">
        <v>234600</v>
      </c>
      <c r="E7981">
        <v>2455270</v>
      </c>
      <c r="F7981" s="4">
        <f t="shared" si="124"/>
        <v>1165073.3333333333</v>
      </c>
    </row>
    <row r="7982" spans="1:6" x14ac:dyDescent="0.3">
      <c r="A7982" t="s">
        <v>8776</v>
      </c>
      <c r="B7982">
        <v>1373140</v>
      </c>
      <c r="C7982">
        <v>1621860</v>
      </c>
      <c r="D7982">
        <v>0</v>
      </c>
      <c r="E7982">
        <v>1106500</v>
      </c>
      <c r="F7982" s="4">
        <f t="shared" si="124"/>
        <v>909453.33333333337</v>
      </c>
    </row>
    <row r="7983" spans="1:6" x14ac:dyDescent="0.3">
      <c r="A7983" t="s">
        <v>8777</v>
      </c>
      <c r="B7983">
        <v>3582880</v>
      </c>
      <c r="C7983">
        <v>2290400</v>
      </c>
      <c r="D7983">
        <v>2208480</v>
      </c>
      <c r="E7983">
        <v>2164980</v>
      </c>
      <c r="F7983" s="4">
        <f t="shared" si="124"/>
        <v>2221286.6666666665</v>
      </c>
    </row>
    <row r="7984" spans="1:6" x14ac:dyDescent="0.3">
      <c r="A7984" t="s">
        <v>447</v>
      </c>
      <c r="B7984">
        <v>0</v>
      </c>
      <c r="C7984">
        <v>1255720</v>
      </c>
      <c r="D7984">
        <v>1433250</v>
      </c>
      <c r="E7984">
        <v>1752290</v>
      </c>
      <c r="F7984" s="4">
        <f t="shared" si="124"/>
        <v>1480420</v>
      </c>
    </row>
    <row r="7985" spans="1:6" x14ac:dyDescent="0.3">
      <c r="A7985" t="s">
        <v>8778</v>
      </c>
      <c r="B7985">
        <v>2036000</v>
      </c>
      <c r="C7985">
        <v>6419200</v>
      </c>
      <c r="D7985">
        <v>2583310</v>
      </c>
      <c r="E7985">
        <v>3450900</v>
      </c>
      <c r="F7985" s="4">
        <f t="shared" si="124"/>
        <v>4151136.6666666665</v>
      </c>
    </row>
    <row r="7986" spans="1:6" x14ac:dyDescent="0.3">
      <c r="A7986" t="s">
        <v>8779</v>
      </c>
      <c r="B7986">
        <v>2036580</v>
      </c>
      <c r="C7986">
        <v>2021420</v>
      </c>
      <c r="D7986">
        <v>2160340</v>
      </c>
      <c r="E7986">
        <v>2251780</v>
      </c>
      <c r="F7986" s="4">
        <f t="shared" si="124"/>
        <v>2144513.3333333335</v>
      </c>
    </row>
    <row r="7987" spans="1:6" x14ac:dyDescent="0.3">
      <c r="A7987" t="s">
        <v>8780</v>
      </c>
      <c r="B7987">
        <v>0</v>
      </c>
      <c r="C7987">
        <v>838300</v>
      </c>
      <c r="D7987">
        <v>0</v>
      </c>
      <c r="E7987">
        <v>0</v>
      </c>
      <c r="F7987" s="4">
        <f t="shared" si="124"/>
        <v>279433.33333333331</v>
      </c>
    </row>
    <row r="7988" spans="1:6" x14ac:dyDescent="0.3">
      <c r="A7988" t="s">
        <v>8781</v>
      </c>
      <c r="B7988">
        <v>1997080</v>
      </c>
      <c r="C7988">
        <v>0</v>
      </c>
      <c r="D7988">
        <v>804000</v>
      </c>
      <c r="E7988">
        <v>1132040</v>
      </c>
      <c r="F7988" s="4">
        <f t="shared" si="124"/>
        <v>645346.66666666663</v>
      </c>
    </row>
    <row r="7989" spans="1:6" x14ac:dyDescent="0.3">
      <c r="A7989" t="s">
        <v>8782</v>
      </c>
      <c r="B7989">
        <v>309400</v>
      </c>
      <c r="C7989">
        <v>2570100</v>
      </c>
      <c r="D7989">
        <v>1689140</v>
      </c>
      <c r="E7989">
        <v>1181180</v>
      </c>
      <c r="F7989" s="4">
        <f t="shared" si="124"/>
        <v>1813473.3333333333</v>
      </c>
    </row>
    <row r="7990" spans="1:6" x14ac:dyDescent="0.3">
      <c r="A7990" t="s">
        <v>8783</v>
      </c>
      <c r="B7990">
        <v>9959950</v>
      </c>
      <c r="C7990">
        <v>9441530</v>
      </c>
      <c r="D7990">
        <v>12893000</v>
      </c>
      <c r="E7990">
        <v>9607870</v>
      </c>
      <c r="F7990" s="4">
        <f t="shared" si="124"/>
        <v>10647466.666666666</v>
      </c>
    </row>
    <row r="7991" spans="1:6" x14ac:dyDescent="0.3">
      <c r="A7991" t="s">
        <v>8784</v>
      </c>
      <c r="B7991">
        <v>474400</v>
      </c>
      <c r="C7991">
        <v>3262630</v>
      </c>
      <c r="D7991">
        <v>2172200</v>
      </c>
      <c r="E7991">
        <v>256000</v>
      </c>
      <c r="F7991" s="4">
        <f t="shared" si="124"/>
        <v>1896943.3333333333</v>
      </c>
    </row>
    <row r="7992" spans="1:6" x14ac:dyDescent="0.3">
      <c r="A7992" t="s">
        <v>8785</v>
      </c>
      <c r="B7992">
        <v>1184260</v>
      </c>
      <c r="C7992">
        <v>887940</v>
      </c>
      <c r="D7992">
        <v>1292400</v>
      </c>
      <c r="E7992">
        <v>535240</v>
      </c>
      <c r="F7992" s="4">
        <f t="shared" si="124"/>
        <v>905193.33333333337</v>
      </c>
    </row>
    <row r="7993" spans="1:6" x14ac:dyDescent="0.3">
      <c r="A7993" t="s">
        <v>955</v>
      </c>
      <c r="B7993">
        <v>1285830</v>
      </c>
      <c r="C7993">
        <v>191100</v>
      </c>
      <c r="D7993">
        <v>1511890</v>
      </c>
      <c r="E7993">
        <v>1918280</v>
      </c>
      <c r="F7993" s="4">
        <f t="shared" si="124"/>
        <v>1207090</v>
      </c>
    </row>
    <row r="7994" spans="1:6" x14ac:dyDescent="0.3">
      <c r="A7994" t="s">
        <v>8786</v>
      </c>
      <c r="B7994">
        <v>2173780</v>
      </c>
      <c r="C7994">
        <v>2268160</v>
      </c>
      <c r="D7994">
        <v>922167</v>
      </c>
      <c r="E7994">
        <v>2085320</v>
      </c>
      <c r="F7994" s="4">
        <f t="shared" si="124"/>
        <v>1758549</v>
      </c>
    </row>
    <row r="7995" spans="1:6" x14ac:dyDescent="0.3">
      <c r="A7995" t="s">
        <v>8787</v>
      </c>
      <c r="B7995">
        <v>7207200</v>
      </c>
      <c r="C7995">
        <v>5851300</v>
      </c>
      <c r="D7995">
        <v>35285900</v>
      </c>
      <c r="E7995">
        <v>13185300</v>
      </c>
      <c r="F7995" s="4">
        <f t="shared" si="124"/>
        <v>18107500</v>
      </c>
    </row>
    <row r="7996" spans="1:6" x14ac:dyDescent="0.3">
      <c r="A7996" t="s">
        <v>8788</v>
      </c>
      <c r="B7996">
        <v>1359380</v>
      </c>
      <c r="C7996">
        <v>442260</v>
      </c>
      <c r="D7996">
        <v>968240</v>
      </c>
      <c r="E7996">
        <v>723450</v>
      </c>
      <c r="F7996" s="4">
        <f t="shared" si="124"/>
        <v>711316.66666666663</v>
      </c>
    </row>
    <row r="7997" spans="1:6" x14ac:dyDescent="0.3">
      <c r="A7997" t="s">
        <v>8789</v>
      </c>
      <c r="B7997">
        <v>666120</v>
      </c>
      <c r="C7997">
        <v>3857830</v>
      </c>
      <c r="D7997">
        <v>2014740</v>
      </c>
      <c r="E7997">
        <v>2011920</v>
      </c>
      <c r="F7997" s="4">
        <f t="shared" si="124"/>
        <v>2628163.3333333335</v>
      </c>
    </row>
    <row r="7998" spans="1:6" x14ac:dyDescent="0.3">
      <c r="A7998" t="s">
        <v>8790</v>
      </c>
      <c r="B7998">
        <v>0</v>
      </c>
      <c r="C7998">
        <v>744990</v>
      </c>
      <c r="D7998">
        <v>954580</v>
      </c>
      <c r="E7998">
        <v>0</v>
      </c>
      <c r="F7998" s="4">
        <f t="shared" si="124"/>
        <v>566523.33333333337</v>
      </c>
    </row>
    <row r="7999" spans="1:6" x14ac:dyDescent="0.3">
      <c r="A7999" t="s">
        <v>8791</v>
      </c>
      <c r="B7999">
        <v>2453080</v>
      </c>
      <c r="C7999">
        <v>0</v>
      </c>
      <c r="D7999">
        <v>5259800</v>
      </c>
      <c r="E7999">
        <v>234600</v>
      </c>
      <c r="F7999" s="4">
        <f t="shared" si="124"/>
        <v>1831466.6666666667</v>
      </c>
    </row>
    <row r="8000" spans="1:6" x14ac:dyDescent="0.3">
      <c r="A8000" t="s">
        <v>8792</v>
      </c>
      <c r="B8000">
        <v>598780</v>
      </c>
      <c r="C8000">
        <v>191100</v>
      </c>
      <c r="D8000">
        <v>313950</v>
      </c>
      <c r="E8000">
        <v>353990</v>
      </c>
      <c r="F8000" s="4">
        <f t="shared" si="124"/>
        <v>286346.66666666669</v>
      </c>
    </row>
    <row r="8001" spans="1:6" x14ac:dyDescent="0.3">
      <c r="A8001" t="s">
        <v>8793</v>
      </c>
      <c r="B8001">
        <v>2355620</v>
      </c>
      <c r="C8001">
        <v>7319490</v>
      </c>
      <c r="D8001">
        <v>6888420</v>
      </c>
      <c r="E8001">
        <v>2648620</v>
      </c>
      <c r="F8001" s="4">
        <f t="shared" si="124"/>
        <v>5618843.333333333</v>
      </c>
    </row>
    <row r="8002" spans="1:6" x14ac:dyDescent="0.3">
      <c r="A8002" t="s">
        <v>8794</v>
      </c>
      <c r="B8002">
        <v>2224040</v>
      </c>
      <c r="C8002">
        <v>0</v>
      </c>
      <c r="D8002">
        <v>305760</v>
      </c>
      <c r="E8002">
        <v>0</v>
      </c>
      <c r="F8002" s="4">
        <f t="shared" si="124"/>
        <v>101920</v>
      </c>
    </row>
    <row r="8003" spans="1:6" x14ac:dyDescent="0.3">
      <c r="A8003" t="s">
        <v>8795</v>
      </c>
      <c r="B8003">
        <v>4823090</v>
      </c>
      <c r="C8003">
        <v>6395510</v>
      </c>
      <c r="D8003">
        <v>24400970</v>
      </c>
      <c r="E8003">
        <v>5037150</v>
      </c>
      <c r="F8003" s="4">
        <f t="shared" ref="F8003:F8066" si="125">SUM(C8003:E8003)/3</f>
        <v>11944543.333333334</v>
      </c>
    </row>
    <row r="8004" spans="1:6" x14ac:dyDescent="0.3">
      <c r="A8004" t="s">
        <v>8796</v>
      </c>
      <c r="B8004">
        <v>2548000</v>
      </c>
      <c r="C8004">
        <v>536900</v>
      </c>
      <c r="D8004">
        <v>750000</v>
      </c>
      <c r="E8004">
        <v>2568900</v>
      </c>
      <c r="F8004" s="4">
        <f t="shared" si="125"/>
        <v>1285266.6666666667</v>
      </c>
    </row>
    <row r="8005" spans="1:6" x14ac:dyDescent="0.3">
      <c r="A8005" t="s">
        <v>8797</v>
      </c>
      <c r="B8005">
        <v>1194770</v>
      </c>
      <c r="C8005">
        <v>603050</v>
      </c>
      <c r="D8005">
        <v>0</v>
      </c>
      <c r="E8005">
        <v>0</v>
      </c>
      <c r="F8005" s="4">
        <f t="shared" si="125"/>
        <v>201016.66666666666</v>
      </c>
    </row>
    <row r="8006" spans="1:6" x14ac:dyDescent="0.3">
      <c r="A8006" t="s">
        <v>8798</v>
      </c>
      <c r="B8006">
        <v>936800</v>
      </c>
      <c r="C8006">
        <v>0</v>
      </c>
      <c r="D8006">
        <v>1014640</v>
      </c>
      <c r="E8006">
        <v>1048580</v>
      </c>
      <c r="F8006" s="4">
        <f t="shared" si="125"/>
        <v>687740</v>
      </c>
    </row>
    <row r="8007" spans="1:6" x14ac:dyDescent="0.3">
      <c r="A8007" t="s">
        <v>8799</v>
      </c>
      <c r="B8007">
        <v>1793460</v>
      </c>
      <c r="C8007">
        <v>4208650</v>
      </c>
      <c r="D8007">
        <v>3712150</v>
      </c>
      <c r="E8007">
        <v>1674400</v>
      </c>
      <c r="F8007" s="4">
        <f t="shared" si="125"/>
        <v>3198400</v>
      </c>
    </row>
    <row r="8008" spans="1:6" x14ac:dyDescent="0.3">
      <c r="A8008" t="s">
        <v>8800</v>
      </c>
      <c r="B8008">
        <v>0</v>
      </c>
      <c r="C8008">
        <v>537420</v>
      </c>
      <c r="D8008">
        <v>0</v>
      </c>
      <c r="E8008">
        <v>0</v>
      </c>
      <c r="F8008" s="4">
        <f t="shared" si="125"/>
        <v>179140</v>
      </c>
    </row>
    <row r="8009" spans="1:6" x14ac:dyDescent="0.3">
      <c r="A8009" t="s">
        <v>8801</v>
      </c>
      <c r="B8009">
        <v>0</v>
      </c>
      <c r="C8009">
        <v>0</v>
      </c>
      <c r="D8009">
        <v>469200</v>
      </c>
      <c r="E8009">
        <v>0</v>
      </c>
      <c r="F8009" s="4">
        <f t="shared" si="125"/>
        <v>156400</v>
      </c>
    </row>
    <row r="8010" spans="1:6" x14ac:dyDescent="0.3">
      <c r="A8010" t="s">
        <v>8802</v>
      </c>
      <c r="B8010">
        <v>1643020</v>
      </c>
      <c r="C8010">
        <v>0</v>
      </c>
      <c r="D8010">
        <v>1729000</v>
      </c>
      <c r="E8010">
        <v>0</v>
      </c>
      <c r="F8010" s="4">
        <f t="shared" si="125"/>
        <v>576333.33333333337</v>
      </c>
    </row>
    <row r="8011" spans="1:6" x14ac:dyDescent="0.3">
      <c r="A8011" t="s">
        <v>386</v>
      </c>
      <c r="B8011">
        <v>4068560</v>
      </c>
      <c r="C8011">
        <v>2624300</v>
      </c>
      <c r="D8011">
        <v>2523610</v>
      </c>
      <c r="E8011">
        <v>2874690</v>
      </c>
      <c r="F8011" s="4">
        <f t="shared" si="125"/>
        <v>2674200</v>
      </c>
    </row>
    <row r="8012" spans="1:6" x14ac:dyDescent="0.3">
      <c r="A8012" t="s">
        <v>8803</v>
      </c>
      <c r="B8012">
        <v>979880</v>
      </c>
      <c r="C8012">
        <v>0</v>
      </c>
      <c r="D8012">
        <v>0</v>
      </c>
      <c r="E8012">
        <v>0</v>
      </c>
      <c r="F8012" s="4">
        <f t="shared" si="125"/>
        <v>0</v>
      </c>
    </row>
    <row r="8013" spans="1:6" x14ac:dyDescent="0.3">
      <c r="A8013" t="s">
        <v>8804</v>
      </c>
      <c r="B8013">
        <v>1084400</v>
      </c>
      <c r="C8013">
        <v>693420</v>
      </c>
      <c r="D8013">
        <v>2118840</v>
      </c>
      <c r="E8013">
        <v>0</v>
      </c>
      <c r="F8013" s="4">
        <f t="shared" si="125"/>
        <v>937420</v>
      </c>
    </row>
    <row r="8014" spans="1:6" x14ac:dyDescent="0.3">
      <c r="A8014" t="s">
        <v>8805</v>
      </c>
      <c r="B8014">
        <v>941900</v>
      </c>
      <c r="C8014">
        <v>0</v>
      </c>
      <c r="D8014">
        <v>0</v>
      </c>
      <c r="E8014">
        <v>0</v>
      </c>
      <c r="F8014" s="4">
        <f t="shared" si="125"/>
        <v>0</v>
      </c>
    </row>
    <row r="8015" spans="1:6" x14ac:dyDescent="0.3">
      <c r="A8015" t="s">
        <v>8806</v>
      </c>
      <c r="B8015">
        <v>2191280</v>
      </c>
      <c r="C8015">
        <v>2473900</v>
      </c>
      <c r="D8015">
        <v>2320440</v>
      </c>
      <c r="E8015">
        <v>2553640</v>
      </c>
      <c r="F8015" s="4">
        <f t="shared" si="125"/>
        <v>2449326.6666666665</v>
      </c>
    </row>
    <row r="8016" spans="1:6" x14ac:dyDescent="0.3">
      <c r="A8016" t="s">
        <v>8807</v>
      </c>
      <c r="B8016">
        <v>769860</v>
      </c>
      <c r="C8016">
        <v>0</v>
      </c>
      <c r="D8016">
        <v>0</v>
      </c>
      <c r="E8016">
        <v>626080</v>
      </c>
      <c r="F8016" s="4">
        <f t="shared" si="125"/>
        <v>208693.33333333334</v>
      </c>
    </row>
    <row r="8017" spans="1:6" x14ac:dyDescent="0.3">
      <c r="A8017" t="s">
        <v>8808</v>
      </c>
      <c r="B8017">
        <v>438240</v>
      </c>
      <c r="C8017">
        <v>460000</v>
      </c>
      <c r="D8017">
        <v>0</v>
      </c>
      <c r="E8017">
        <v>0</v>
      </c>
      <c r="F8017" s="4">
        <f t="shared" si="125"/>
        <v>153333.33333333334</v>
      </c>
    </row>
    <row r="8018" spans="1:6" x14ac:dyDescent="0.3">
      <c r="A8018" t="s">
        <v>8809</v>
      </c>
      <c r="B8018">
        <v>264000</v>
      </c>
      <c r="C8018">
        <v>224770</v>
      </c>
      <c r="D8018">
        <v>488100</v>
      </c>
      <c r="E8018">
        <v>0</v>
      </c>
      <c r="F8018" s="4">
        <f t="shared" si="125"/>
        <v>237623.33333333334</v>
      </c>
    </row>
    <row r="8019" spans="1:6" x14ac:dyDescent="0.3">
      <c r="A8019" t="s">
        <v>8810</v>
      </c>
      <c r="B8019">
        <v>456000</v>
      </c>
      <c r="C8019">
        <v>1216600</v>
      </c>
      <c r="D8019">
        <v>0</v>
      </c>
      <c r="E8019">
        <v>928900</v>
      </c>
      <c r="F8019" s="4">
        <f t="shared" si="125"/>
        <v>715166.66666666663</v>
      </c>
    </row>
    <row r="8020" spans="1:6" x14ac:dyDescent="0.3">
      <c r="A8020" t="s">
        <v>8811</v>
      </c>
      <c r="B8020">
        <v>411950</v>
      </c>
      <c r="C8020">
        <v>600000</v>
      </c>
      <c r="D8020">
        <v>0</v>
      </c>
      <c r="E8020">
        <v>0</v>
      </c>
      <c r="F8020" s="4">
        <f t="shared" si="125"/>
        <v>200000</v>
      </c>
    </row>
    <row r="8021" spans="1:6" x14ac:dyDescent="0.3">
      <c r="A8021" t="s">
        <v>8812</v>
      </c>
      <c r="B8021">
        <v>1141280</v>
      </c>
      <c r="C8021">
        <v>1541000</v>
      </c>
      <c r="D8021">
        <v>2040520</v>
      </c>
      <c r="E8021">
        <v>876280</v>
      </c>
      <c r="F8021" s="4">
        <f t="shared" si="125"/>
        <v>1485933.3333333333</v>
      </c>
    </row>
    <row r="8022" spans="1:6" x14ac:dyDescent="0.3">
      <c r="A8022" t="s">
        <v>8813</v>
      </c>
      <c r="B8022">
        <v>0</v>
      </c>
      <c r="C8022">
        <v>550550</v>
      </c>
      <c r="D8022">
        <v>0</v>
      </c>
      <c r="E8022">
        <v>0</v>
      </c>
      <c r="F8022" s="4">
        <f t="shared" si="125"/>
        <v>183516.66666666666</v>
      </c>
    </row>
    <row r="8023" spans="1:6" x14ac:dyDescent="0.3">
      <c r="A8023" t="s">
        <v>8814</v>
      </c>
      <c r="B8023">
        <v>1334000</v>
      </c>
      <c r="C8023">
        <v>7935000</v>
      </c>
      <c r="D8023">
        <v>6183390</v>
      </c>
      <c r="E8023">
        <v>1228800</v>
      </c>
      <c r="F8023" s="4">
        <f t="shared" si="125"/>
        <v>5115730</v>
      </c>
    </row>
    <row r="8024" spans="1:6" x14ac:dyDescent="0.3">
      <c r="A8024" t="s">
        <v>188</v>
      </c>
      <c r="B8024">
        <v>702350</v>
      </c>
      <c r="C8024">
        <v>0</v>
      </c>
      <c r="D8024">
        <v>888160</v>
      </c>
      <c r="E8024">
        <v>0</v>
      </c>
      <c r="F8024" s="4">
        <f t="shared" si="125"/>
        <v>296053.33333333331</v>
      </c>
    </row>
    <row r="8025" spans="1:6" x14ac:dyDescent="0.3">
      <c r="A8025" t="s">
        <v>8815</v>
      </c>
      <c r="B8025">
        <v>0</v>
      </c>
      <c r="C8025">
        <v>149400</v>
      </c>
      <c r="D8025">
        <v>1649290</v>
      </c>
      <c r="E8025">
        <v>0</v>
      </c>
      <c r="F8025" s="4">
        <f t="shared" si="125"/>
        <v>599563.33333333337</v>
      </c>
    </row>
    <row r="8026" spans="1:6" x14ac:dyDescent="0.3">
      <c r="A8026" t="s">
        <v>8816</v>
      </c>
      <c r="B8026">
        <v>256000</v>
      </c>
      <c r="C8026">
        <v>2044200</v>
      </c>
      <c r="D8026">
        <v>2175980</v>
      </c>
      <c r="E8026">
        <v>2148000</v>
      </c>
      <c r="F8026" s="4">
        <f t="shared" si="125"/>
        <v>2122726.6666666665</v>
      </c>
    </row>
    <row r="8027" spans="1:6" x14ac:dyDescent="0.3">
      <c r="A8027" t="s">
        <v>8817</v>
      </c>
      <c r="B8027">
        <v>1501780</v>
      </c>
      <c r="C8027">
        <v>0</v>
      </c>
      <c r="D8027">
        <v>482300</v>
      </c>
      <c r="E8027">
        <v>615320</v>
      </c>
      <c r="F8027" s="4">
        <f t="shared" si="125"/>
        <v>365873.33333333331</v>
      </c>
    </row>
    <row r="8028" spans="1:6" x14ac:dyDescent="0.3">
      <c r="A8028" t="s">
        <v>8818</v>
      </c>
      <c r="B8028">
        <v>654080</v>
      </c>
      <c r="C8028">
        <v>3038390</v>
      </c>
      <c r="D8028">
        <v>4640040</v>
      </c>
      <c r="E8028">
        <v>0</v>
      </c>
      <c r="F8028" s="4">
        <f t="shared" si="125"/>
        <v>2559476.6666666665</v>
      </c>
    </row>
    <row r="8029" spans="1:6" x14ac:dyDescent="0.3">
      <c r="A8029" t="s">
        <v>8819</v>
      </c>
      <c r="B8029">
        <v>4884430</v>
      </c>
      <c r="C8029">
        <v>7176120</v>
      </c>
      <c r="D8029">
        <v>6079830</v>
      </c>
      <c r="E8029">
        <v>6533840</v>
      </c>
      <c r="F8029" s="4">
        <f t="shared" si="125"/>
        <v>6596596.666666667</v>
      </c>
    </row>
    <row r="8030" spans="1:6" x14ac:dyDescent="0.3">
      <c r="A8030" t="s">
        <v>644</v>
      </c>
      <c r="B8030">
        <v>0</v>
      </c>
      <c r="C8030">
        <v>1175140</v>
      </c>
      <c r="D8030">
        <v>711920</v>
      </c>
      <c r="E8030">
        <v>453280</v>
      </c>
      <c r="F8030" s="4">
        <f t="shared" si="125"/>
        <v>780113.33333333337</v>
      </c>
    </row>
    <row r="8031" spans="1:6" x14ac:dyDescent="0.3">
      <c r="A8031" t="s">
        <v>8820</v>
      </c>
      <c r="B8031">
        <v>896980</v>
      </c>
      <c r="C8031">
        <v>0</v>
      </c>
      <c r="D8031">
        <v>844000</v>
      </c>
      <c r="E8031">
        <v>0</v>
      </c>
      <c r="F8031" s="4">
        <f t="shared" si="125"/>
        <v>281333.33333333331</v>
      </c>
    </row>
    <row r="8032" spans="1:6" x14ac:dyDescent="0.3">
      <c r="A8032" t="s">
        <v>8821</v>
      </c>
      <c r="B8032">
        <v>4247880</v>
      </c>
      <c r="C8032">
        <v>2155500</v>
      </c>
      <c r="D8032">
        <v>0</v>
      </c>
      <c r="E8032">
        <v>3235000</v>
      </c>
      <c r="F8032" s="4">
        <f t="shared" si="125"/>
        <v>1796833.3333333333</v>
      </c>
    </row>
    <row r="8033" spans="1:6" x14ac:dyDescent="0.3">
      <c r="A8033" t="s">
        <v>8822</v>
      </c>
      <c r="B8033">
        <v>2341200</v>
      </c>
      <c r="C8033">
        <v>529620</v>
      </c>
      <c r="D8033">
        <v>2044930</v>
      </c>
      <c r="E8033">
        <v>2125700</v>
      </c>
      <c r="F8033" s="4">
        <f t="shared" si="125"/>
        <v>1566750</v>
      </c>
    </row>
    <row r="8034" spans="1:6" x14ac:dyDescent="0.3">
      <c r="A8034" t="s">
        <v>8823</v>
      </c>
      <c r="B8034">
        <v>0</v>
      </c>
      <c r="C8034">
        <v>634600</v>
      </c>
      <c r="D8034">
        <v>281600</v>
      </c>
      <c r="E8034">
        <v>565920</v>
      </c>
      <c r="F8034" s="4">
        <f t="shared" si="125"/>
        <v>494040</v>
      </c>
    </row>
    <row r="8035" spans="1:6" x14ac:dyDescent="0.3">
      <c r="A8035" t="s">
        <v>8824</v>
      </c>
      <c r="B8035">
        <v>5002200</v>
      </c>
      <c r="C8035">
        <v>2614400</v>
      </c>
      <c r="D8035">
        <v>0</v>
      </c>
      <c r="E8035">
        <v>1167000</v>
      </c>
      <c r="F8035" s="4">
        <f t="shared" si="125"/>
        <v>1260466.6666666667</v>
      </c>
    </row>
    <row r="8036" spans="1:6" x14ac:dyDescent="0.3">
      <c r="A8036" t="s">
        <v>8825</v>
      </c>
      <c r="B8036">
        <v>828100</v>
      </c>
      <c r="C8036">
        <v>0</v>
      </c>
      <c r="D8036">
        <v>2072400</v>
      </c>
      <c r="E8036">
        <v>664120</v>
      </c>
      <c r="F8036" s="4">
        <f t="shared" si="125"/>
        <v>912173.33333333337</v>
      </c>
    </row>
    <row r="8037" spans="1:6" x14ac:dyDescent="0.3">
      <c r="A8037" t="s">
        <v>8826</v>
      </c>
      <c r="B8037">
        <v>4326000</v>
      </c>
      <c r="C8037">
        <v>5320080</v>
      </c>
      <c r="D8037">
        <v>2288880</v>
      </c>
      <c r="E8037">
        <v>2219500</v>
      </c>
      <c r="F8037" s="4">
        <f t="shared" si="125"/>
        <v>3276153.3333333335</v>
      </c>
    </row>
    <row r="8038" spans="1:6" x14ac:dyDescent="0.3">
      <c r="A8038" t="s">
        <v>8827</v>
      </c>
      <c r="B8038">
        <v>1274000</v>
      </c>
      <c r="C8038">
        <v>2373720</v>
      </c>
      <c r="D8038">
        <v>0</v>
      </c>
      <c r="E8038">
        <v>3705170</v>
      </c>
      <c r="F8038" s="4">
        <f t="shared" si="125"/>
        <v>2026296.6666666667</v>
      </c>
    </row>
    <row r="8039" spans="1:6" x14ac:dyDescent="0.3">
      <c r="A8039" t="s">
        <v>8828</v>
      </c>
      <c r="B8039">
        <v>1057960</v>
      </c>
      <c r="C8039">
        <v>740000</v>
      </c>
      <c r="D8039">
        <v>2175630</v>
      </c>
      <c r="E8039">
        <v>0</v>
      </c>
      <c r="F8039" s="4">
        <f t="shared" si="125"/>
        <v>971876.66666666663</v>
      </c>
    </row>
    <row r="8040" spans="1:6" x14ac:dyDescent="0.3">
      <c r="A8040" t="s">
        <v>8829</v>
      </c>
      <c r="B8040">
        <v>4356480</v>
      </c>
      <c r="C8040">
        <v>4202090</v>
      </c>
      <c r="D8040">
        <v>3148850</v>
      </c>
      <c r="E8040">
        <v>4919720</v>
      </c>
      <c r="F8040" s="4">
        <f t="shared" si="125"/>
        <v>4090220</v>
      </c>
    </row>
    <row r="8041" spans="1:6" x14ac:dyDescent="0.3">
      <c r="A8041" t="s">
        <v>840</v>
      </c>
      <c r="B8041">
        <v>4345440</v>
      </c>
      <c r="C8041">
        <v>5247130</v>
      </c>
      <c r="D8041">
        <v>18975210</v>
      </c>
      <c r="E8041">
        <v>7973080</v>
      </c>
      <c r="F8041" s="4">
        <f t="shared" si="125"/>
        <v>10731806.666666666</v>
      </c>
    </row>
    <row r="8042" spans="1:6" x14ac:dyDescent="0.3">
      <c r="A8042" t="s">
        <v>8830</v>
      </c>
      <c r="B8042">
        <v>1353910</v>
      </c>
      <c r="C8042">
        <v>825730</v>
      </c>
      <c r="D8042">
        <v>370000</v>
      </c>
      <c r="E8042">
        <v>149400</v>
      </c>
      <c r="F8042" s="4">
        <f t="shared" si="125"/>
        <v>448376.66666666669</v>
      </c>
    </row>
    <row r="8043" spans="1:6" x14ac:dyDescent="0.3">
      <c r="A8043" t="s">
        <v>8831</v>
      </c>
      <c r="B8043">
        <v>4447530</v>
      </c>
      <c r="C8043">
        <v>1220960</v>
      </c>
      <c r="D8043">
        <v>2013110</v>
      </c>
      <c r="E8043">
        <v>2178300</v>
      </c>
      <c r="F8043" s="4">
        <f t="shared" si="125"/>
        <v>1804123.3333333333</v>
      </c>
    </row>
    <row r="8044" spans="1:6" x14ac:dyDescent="0.3">
      <c r="A8044" t="s">
        <v>8832</v>
      </c>
      <c r="B8044">
        <v>5908260</v>
      </c>
      <c r="C8044">
        <v>4552810</v>
      </c>
      <c r="D8044">
        <v>5381020</v>
      </c>
      <c r="E8044">
        <v>2647190</v>
      </c>
      <c r="F8044" s="4">
        <f t="shared" si="125"/>
        <v>4193673.3333333335</v>
      </c>
    </row>
    <row r="8045" spans="1:6" x14ac:dyDescent="0.3">
      <c r="A8045" t="s">
        <v>8833</v>
      </c>
      <c r="B8045">
        <v>675000</v>
      </c>
      <c r="C8045">
        <v>291200</v>
      </c>
      <c r="D8045">
        <v>0</v>
      </c>
      <c r="E8045">
        <v>0</v>
      </c>
      <c r="F8045" s="4">
        <f t="shared" si="125"/>
        <v>97066.666666666672</v>
      </c>
    </row>
    <row r="8046" spans="1:6" x14ac:dyDescent="0.3">
      <c r="A8046" t="s">
        <v>8834</v>
      </c>
      <c r="B8046">
        <v>4300600</v>
      </c>
      <c r="C8046">
        <v>1962760</v>
      </c>
      <c r="D8046">
        <v>960660</v>
      </c>
      <c r="E8046">
        <v>0</v>
      </c>
      <c r="F8046" s="4">
        <f t="shared" si="125"/>
        <v>974473.33333333337</v>
      </c>
    </row>
    <row r="8047" spans="1:6" x14ac:dyDescent="0.3">
      <c r="A8047" t="s">
        <v>8835</v>
      </c>
      <c r="B8047">
        <v>901500</v>
      </c>
      <c r="C8047">
        <v>2497640</v>
      </c>
      <c r="D8047">
        <v>1093099</v>
      </c>
      <c r="E8047">
        <v>1101400</v>
      </c>
      <c r="F8047" s="4">
        <f t="shared" si="125"/>
        <v>1564046.3333333333</v>
      </c>
    </row>
    <row r="8048" spans="1:6" x14ac:dyDescent="0.3">
      <c r="A8048" t="s">
        <v>8836</v>
      </c>
      <c r="B8048">
        <v>0</v>
      </c>
      <c r="C8048">
        <v>1381550</v>
      </c>
      <c r="D8048">
        <v>740000</v>
      </c>
      <c r="E8048">
        <v>418000</v>
      </c>
      <c r="F8048" s="4">
        <f t="shared" si="125"/>
        <v>846516.66666666663</v>
      </c>
    </row>
    <row r="8049" spans="1:6" x14ac:dyDescent="0.3">
      <c r="A8049" t="s">
        <v>8837</v>
      </c>
      <c r="B8049">
        <v>876900</v>
      </c>
      <c r="C8049">
        <v>0</v>
      </c>
      <c r="D8049">
        <v>0</v>
      </c>
      <c r="E8049">
        <v>584900</v>
      </c>
      <c r="F8049" s="4">
        <f t="shared" si="125"/>
        <v>194966.66666666666</v>
      </c>
    </row>
    <row r="8050" spans="1:6" x14ac:dyDescent="0.3">
      <c r="A8050" t="s">
        <v>8838</v>
      </c>
      <c r="B8050">
        <v>2041760</v>
      </c>
      <c r="C8050">
        <v>2642980</v>
      </c>
      <c r="D8050">
        <v>2190130</v>
      </c>
      <c r="E8050">
        <v>2446100</v>
      </c>
      <c r="F8050" s="4">
        <f t="shared" si="125"/>
        <v>2426403.3333333335</v>
      </c>
    </row>
    <row r="8051" spans="1:6" x14ac:dyDescent="0.3">
      <c r="A8051" t="s">
        <v>8839</v>
      </c>
      <c r="B8051">
        <v>955500</v>
      </c>
      <c r="C8051">
        <v>511420</v>
      </c>
      <c r="D8051">
        <v>191100</v>
      </c>
      <c r="E8051">
        <v>1037940</v>
      </c>
      <c r="F8051" s="4">
        <f t="shared" si="125"/>
        <v>580153.33333333337</v>
      </c>
    </row>
    <row r="8052" spans="1:6" x14ac:dyDescent="0.3">
      <c r="A8052" t="s">
        <v>8840</v>
      </c>
      <c r="B8052">
        <v>0</v>
      </c>
      <c r="C8052">
        <v>1575000</v>
      </c>
      <c r="D8052">
        <v>869590</v>
      </c>
      <c r="E8052">
        <v>1659280</v>
      </c>
      <c r="F8052" s="4">
        <f t="shared" si="125"/>
        <v>1367956.6666666667</v>
      </c>
    </row>
    <row r="8053" spans="1:6" x14ac:dyDescent="0.3">
      <c r="A8053" t="s">
        <v>8841</v>
      </c>
      <c r="B8053">
        <v>606600</v>
      </c>
      <c r="C8053">
        <v>1397140</v>
      </c>
      <c r="D8053">
        <v>565110</v>
      </c>
      <c r="E8053">
        <v>851360</v>
      </c>
      <c r="F8053" s="4">
        <f t="shared" si="125"/>
        <v>937870</v>
      </c>
    </row>
    <row r="8054" spans="1:6" x14ac:dyDescent="0.3">
      <c r="A8054" t="s">
        <v>8842</v>
      </c>
      <c r="B8054">
        <v>382200</v>
      </c>
      <c r="C8054">
        <v>370000</v>
      </c>
      <c r="D8054">
        <v>1206300</v>
      </c>
      <c r="E8054">
        <v>0</v>
      </c>
      <c r="F8054" s="4">
        <f t="shared" si="125"/>
        <v>525433.33333333337</v>
      </c>
    </row>
    <row r="8055" spans="1:6" x14ac:dyDescent="0.3">
      <c r="A8055" t="s">
        <v>8843</v>
      </c>
      <c r="B8055">
        <v>0</v>
      </c>
      <c r="C8055">
        <v>1082900</v>
      </c>
      <c r="D8055">
        <v>311100</v>
      </c>
      <c r="E8055">
        <v>0</v>
      </c>
      <c r="F8055" s="4">
        <f t="shared" si="125"/>
        <v>464666.66666666669</v>
      </c>
    </row>
    <row r="8056" spans="1:6" x14ac:dyDescent="0.3">
      <c r="A8056" t="s">
        <v>8844</v>
      </c>
      <c r="B8056">
        <v>628440</v>
      </c>
      <c r="C8056">
        <v>149400</v>
      </c>
      <c r="D8056">
        <v>218400</v>
      </c>
      <c r="E8056">
        <v>0</v>
      </c>
      <c r="F8056" s="4">
        <f t="shared" si="125"/>
        <v>122600</v>
      </c>
    </row>
    <row r="8057" spans="1:6" x14ac:dyDescent="0.3">
      <c r="A8057" t="s">
        <v>988</v>
      </c>
      <c r="B8057">
        <v>1097000</v>
      </c>
      <c r="C8057">
        <v>0</v>
      </c>
      <c r="D8057">
        <v>976220</v>
      </c>
      <c r="E8057">
        <v>0</v>
      </c>
      <c r="F8057" s="4">
        <f t="shared" si="125"/>
        <v>325406.66666666669</v>
      </c>
    </row>
    <row r="8058" spans="1:6" x14ac:dyDescent="0.3">
      <c r="A8058" t="s">
        <v>8845</v>
      </c>
      <c r="B8058">
        <v>5464890</v>
      </c>
      <c r="C8058">
        <v>4153780</v>
      </c>
      <c r="D8058">
        <v>6681160</v>
      </c>
      <c r="E8058">
        <v>6683530</v>
      </c>
      <c r="F8058" s="4">
        <f t="shared" si="125"/>
        <v>5839490</v>
      </c>
    </row>
    <row r="8059" spans="1:6" x14ac:dyDescent="0.3">
      <c r="A8059" t="s">
        <v>8846</v>
      </c>
      <c r="B8059">
        <v>0</v>
      </c>
      <c r="C8059">
        <v>642000</v>
      </c>
      <c r="D8059">
        <v>38220</v>
      </c>
      <c r="E8059">
        <v>0</v>
      </c>
      <c r="F8059" s="4">
        <f t="shared" si="125"/>
        <v>226740</v>
      </c>
    </row>
    <row r="8060" spans="1:6" x14ac:dyDescent="0.3">
      <c r="A8060" t="s">
        <v>8847</v>
      </c>
      <c r="B8060">
        <v>862910</v>
      </c>
      <c r="C8060">
        <v>1480000</v>
      </c>
      <c r="D8060">
        <v>602020</v>
      </c>
      <c r="E8060">
        <v>315380</v>
      </c>
      <c r="F8060" s="4">
        <f t="shared" si="125"/>
        <v>799133.33333333337</v>
      </c>
    </row>
    <row r="8061" spans="1:6" x14ac:dyDescent="0.3">
      <c r="A8061" t="s">
        <v>8848</v>
      </c>
      <c r="B8061">
        <v>2382550</v>
      </c>
      <c r="C8061">
        <v>2611700</v>
      </c>
      <c r="D8061">
        <v>0</v>
      </c>
      <c r="E8061">
        <v>1631000</v>
      </c>
      <c r="F8061" s="4">
        <f t="shared" si="125"/>
        <v>1414233.3333333333</v>
      </c>
    </row>
    <row r="8062" spans="1:6" x14ac:dyDescent="0.3">
      <c r="A8062" t="s">
        <v>8849</v>
      </c>
      <c r="B8062">
        <v>21669890</v>
      </c>
      <c r="C8062">
        <v>902700</v>
      </c>
      <c r="D8062">
        <v>0</v>
      </c>
      <c r="E8062">
        <v>0</v>
      </c>
      <c r="F8062" s="4">
        <f t="shared" si="125"/>
        <v>300900</v>
      </c>
    </row>
    <row r="8063" spans="1:6" x14ac:dyDescent="0.3">
      <c r="A8063" t="s">
        <v>8850</v>
      </c>
      <c r="B8063">
        <v>1278520</v>
      </c>
      <c r="C8063">
        <v>273000</v>
      </c>
      <c r="D8063">
        <v>2156700</v>
      </c>
      <c r="E8063">
        <v>2094000</v>
      </c>
      <c r="F8063" s="4">
        <f t="shared" si="125"/>
        <v>1507900</v>
      </c>
    </row>
    <row r="8064" spans="1:6" x14ac:dyDescent="0.3">
      <c r="A8064" t="s">
        <v>8851</v>
      </c>
      <c r="B8064">
        <v>1041950</v>
      </c>
      <c r="C8064">
        <v>3593230</v>
      </c>
      <c r="D8064">
        <v>3340650</v>
      </c>
      <c r="E8064">
        <v>3593600</v>
      </c>
      <c r="F8064" s="4">
        <f t="shared" si="125"/>
        <v>3509160</v>
      </c>
    </row>
    <row r="8065" spans="1:6" x14ac:dyDescent="0.3">
      <c r="A8065" t="s">
        <v>8852</v>
      </c>
      <c r="B8065">
        <v>5200140</v>
      </c>
      <c r="C8065">
        <v>9550340</v>
      </c>
      <c r="D8065">
        <v>10152120</v>
      </c>
      <c r="E8065">
        <v>10792800</v>
      </c>
      <c r="F8065" s="4">
        <f t="shared" si="125"/>
        <v>10165086.666666666</v>
      </c>
    </row>
    <row r="8066" spans="1:6" x14ac:dyDescent="0.3">
      <c r="A8066" t="s">
        <v>8853</v>
      </c>
      <c r="B8066">
        <v>3093030</v>
      </c>
      <c r="C8066">
        <v>2026910</v>
      </c>
      <c r="D8066">
        <v>2065600</v>
      </c>
      <c r="E8066">
        <v>2205740</v>
      </c>
      <c r="F8066" s="4">
        <f t="shared" si="125"/>
        <v>2099416.6666666665</v>
      </c>
    </row>
    <row r="8067" spans="1:6" x14ac:dyDescent="0.3">
      <c r="A8067" t="s">
        <v>8854</v>
      </c>
      <c r="B8067">
        <v>411950</v>
      </c>
      <c r="C8067">
        <v>0</v>
      </c>
      <c r="D8067">
        <v>0</v>
      </c>
      <c r="E8067">
        <v>0</v>
      </c>
      <c r="F8067" s="4">
        <f t="shared" ref="F8067:F8130" si="126">SUM(C8067:E8067)/3</f>
        <v>0</v>
      </c>
    </row>
    <row r="8068" spans="1:6" x14ac:dyDescent="0.3">
      <c r="A8068" t="s">
        <v>8855</v>
      </c>
      <c r="B8068">
        <v>0</v>
      </c>
      <c r="C8068">
        <v>0</v>
      </c>
      <c r="D8068">
        <v>1829100</v>
      </c>
      <c r="E8068">
        <v>894500</v>
      </c>
      <c r="F8068" s="4">
        <f t="shared" si="126"/>
        <v>907866.66666666663</v>
      </c>
    </row>
    <row r="8069" spans="1:6" x14ac:dyDescent="0.3">
      <c r="A8069" t="s">
        <v>8856</v>
      </c>
      <c r="B8069">
        <v>711920</v>
      </c>
      <c r="C8069">
        <v>647680</v>
      </c>
      <c r="D8069">
        <v>636700</v>
      </c>
      <c r="E8069">
        <v>0</v>
      </c>
      <c r="F8069" s="4">
        <f t="shared" si="126"/>
        <v>428126.66666666669</v>
      </c>
    </row>
    <row r="8070" spans="1:6" x14ac:dyDescent="0.3">
      <c r="A8070" t="s">
        <v>8857</v>
      </c>
      <c r="B8070">
        <v>0</v>
      </c>
      <c r="C8070">
        <v>965420</v>
      </c>
      <c r="D8070">
        <v>713920</v>
      </c>
      <c r="E8070">
        <v>0</v>
      </c>
      <c r="F8070" s="4">
        <f t="shared" si="126"/>
        <v>559780</v>
      </c>
    </row>
    <row r="8071" spans="1:6" x14ac:dyDescent="0.3">
      <c r="A8071" t="s">
        <v>8858</v>
      </c>
      <c r="B8071">
        <v>2358500</v>
      </c>
      <c r="C8071">
        <v>0</v>
      </c>
      <c r="D8071">
        <v>1750600</v>
      </c>
      <c r="E8071">
        <v>453280</v>
      </c>
      <c r="F8071" s="4">
        <f t="shared" si="126"/>
        <v>734626.66666666663</v>
      </c>
    </row>
    <row r="8072" spans="1:6" x14ac:dyDescent="0.3">
      <c r="A8072" t="s">
        <v>8859</v>
      </c>
      <c r="B8072">
        <v>0</v>
      </c>
      <c r="C8072">
        <v>2080000</v>
      </c>
      <c r="D8072">
        <v>0</v>
      </c>
      <c r="E8072">
        <v>402000</v>
      </c>
      <c r="F8072" s="4">
        <f t="shared" si="126"/>
        <v>827333.33333333337</v>
      </c>
    </row>
    <row r="8073" spans="1:6" x14ac:dyDescent="0.3">
      <c r="A8073" t="s">
        <v>8860</v>
      </c>
      <c r="B8073">
        <v>0</v>
      </c>
      <c r="C8073">
        <v>0</v>
      </c>
      <c r="D8073">
        <v>370000</v>
      </c>
      <c r="E8073">
        <v>2377800</v>
      </c>
      <c r="F8073" s="4">
        <f t="shared" si="126"/>
        <v>915933.33333333337</v>
      </c>
    </row>
    <row r="8074" spans="1:6" x14ac:dyDescent="0.3">
      <c r="A8074" t="s">
        <v>8861</v>
      </c>
      <c r="B8074">
        <v>0</v>
      </c>
      <c r="C8074">
        <v>3210400</v>
      </c>
      <c r="D8074">
        <v>3992300</v>
      </c>
      <c r="E8074">
        <v>4022360</v>
      </c>
      <c r="F8074" s="4">
        <f t="shared" si="126"/>
        <v>3741686.6666666665</v>
      </c>
    </row>
    <row r="8075" spans="1:6" x14ac:dyDescent="0.3">
      <c r="A8075" t="s">
        <v>8862</v>
      </c>
      <c r="B8075">
        <v>0</v>
      </c>
      <c r="C8075">
        <v>0</v>
      </c>
      <c r="D8075">
        <v>2122520</v>
      </c>
      <c r="E8075">
        <v>3311400</v>
      </c>
      <c r="F8075" s="4">
        <f t="shared" si="126"/>
        <v>1811306.6666666667</v>
      </c>
    </row>
    <row r="8076" spans="1:6" x14ac:dyDescent="0.3">
      <c r="A8076" t="s">
        <v>8863</v>
      </c>
      <c r="B8076">
        <v>14979150</v>
      </c>
      <c r="C8076">
        <v>9434880</v>
      </c>
      <c r="D8076">
        <v>25918570</v>
      </c>
      <c r="E8076">
        <v>13015970</v>
      </c>
      <c r="F8076" s="4">
        <f t="shared" si="126"/>
        <v>16123140</v>
      </c>
    </row>
    <row r="8077" spans="1:6" x14ac:dyDescent="0.3">
      <c r="A8077" t="s">
        <v>8864</v>
      </c>
      <c r="B8077">
        <v>427540</v>
      </c>
      <c r="C8077">
        <v>2566490</v>
      </c>
      <c r="D8077">
        <v>3950490</v>
      </c>
      <c r="E8077">
        <v>2749750</v>
      </c>
      <c r="F8077" s="4">
        <f t="shared" si="126"/>
        <v>3088910</v>
      </c>
    </row>
    <row r="8078" spans="1:6" x14ac:dyDescent="0.3">
      <c r="A8078" t="s">
        <v>8865</v>
      </c>
      <c r="B8078">
        <v>2747850</v>
      </c>
      <c r="C8078">
        <v>1648310</v>
      </c>
      <c r="D8078">
        <v>2721280</v>
      </c>
      <c r="E8078">
        <v>5514600</v>
      </c>
      <c r="F8078" s="4">
        <f t="shared" si="126"/>
        <v>3294730</v>
      </c>
    </row>
    <row r="8079" spans="1:6" x14ac:dyDescent="0.3">
      <c r="A8079" t="s">
        <v>8866</v>
      </c>
      <c r="B8079">
        <v>0</v>
      </c>
      <c r="C8079">
        <v>1025880</v>
      </c>
      <c r="D8079">
        <v>2321170</v>
      </c>
      <c r="E8079">
        <v>1028990</v>
      </c>
      <c r="F8079" s="4">
        <f t="shared" si="126"/>
        <v>1458680</v>
      </c>
    </row>
    <row r="8080" spans="1:6" x14ac:dyDescent="0.3">
      <c r="A8080" t="s">
        <v>8867</v>
      </c>
      <c r="B8080">
        <v>0</v>
      </c>
      <c r="C8080">
        <v>852830</v>
      </c>
      <c r="D8080">
        <v>571480</v>
      </c>
      <c r="E8080">
        <v>0</v>
      </c>
      <c r="F8080" s="4">
        <f t="shared" si="126"/>
        <v>474770</v>
      </c>
    </row>
    <row r="8081" spans="1:6" x14ac:dyDescent="0.3">
      <c r="A8081" t="s">
        <v>8868</v>
      </c>
      <c r="B8081">
        <v>641550</v>
      </c>
      <c r="C8081">
        <v>251160</v>
      </c>
      <c r="D8081">
        <v>228000</v>
      </c>
      <c r="E8081">
        <v>768200</v>
      </c>
      <c r="F8081" s="4">
        <f t="shared" si="126"/>
        <v>415786.66666666669</v>
      </c>
    </row>
    <row r="8082" spans="1:6" x14ac:dyDescent="0.3">
      <c r="A8082" t="s">
        <v>8869</v>
      </c>
      <c r="B8082">
        <v>1445000</v>
      </c>
      <c r="C8082">
        <v>475020</v>
      </c>
      <c r="D8082">
        <v>236600</v>
      </c>
      <c r="E8082">
        <v>1393050</v>
      </c>
      <c r="F8082" s="4">
        <f t="shared" si="126"/>
        <v>701556.66666666663</v>
      </c>
    </row>
    <row r="8083" spans="1:6" x14ac:dyDescent="0.3">
      <c r="A8083" t="s">
        <v>8870</v>
      </c>
      <c r="B8083">
        <v>835600</v>
      </c>
      <c r="C8083">
        <v>776000</v>
      </c>
      <c r="D8083">
        <v>861400</v>
      </c>
      <c r="E8083">
        <v>772000</v>
      </c>
      <c r="F8083" s="4">
        <f t="shared" si="126"/>
        <v>803133.33333333337</v>
      </c>
    </row>
    <row r="8084" spans="1:6" x14ac:dyDescent="0.3">
      <c r="A8084" t="s">
        <v>8871</v>
      </c>
      <c r="B8084">
        <v>1954680</v>
      </c>
      <c r="C8084">
        <v>3615430</v>
      </c>
      <c r="D8084">
        <v>3144310</v>
      </c>
      <c r="E8084">
        <v>2923020</v>
      </c>
      <c r="F8084" s="4">
        <f t="shared" si="126"/>
        <v>3227586.6666666665</v>
      </c>
    </row>
    <row r="8085" spans="1:6" x14ac:dyDescent="0.3">
      <c r="A8085" t="s">
        <v>8872</v>
      </c>
      <c r="B8085">
        <v>2731850</v>
      </c>
      <c r="C8085">
        <v>2408330</v>
      </c>
      <c r="D8085">
        <v>4877240</v>
      </c>
      <c r="E8085">
        <v>4954130</v>
      </c>
      <c r="F8085" s="4">
        <f t="shared" si="126"/>
        <v>4079900</v>
      </c>
    </row>
    <row r="8086" spans="1:6" x14ac:dyDescent="0.3">
      <c r="A8086" t="s">
        <v>8873</v>
      </c>
      <c r="B8086">
        <v>2498860</v>
      </c>
      <c r="C8086">
        <v>2102220</v>
      </c>
      <c r="D8086">
        <v>6155520</v>
      </c>
      <c r="E8086">
        <v>2466190</v>
      </c>
      <c r="F8086" s="4">
        <f t="shared" si="126"/>
        <v>3574643.3333333335</v>
      </c>
    </row>
    <row r="8087" spans="1:6" x14ac:dyDescent="0.3">
      <c r="A8087" t="s">
        <v>8874</v>
      </c>
      <c r="B8087">
        <v>573300</v>
      </c>
      <c r="C8087">
        <v>0</v>
      </c>
      <c r="D8087">
        <v>143780</v>
      </c>
      <c r="E8087">
        <v>0</v>
      </c>
      <c r="F8087" s="4">
        <f t="shared" si="126"/>
        <v>47926.666666666664</v>
      </c>
    </row>
    <row r="8088" spans="1:6" x14ac:dyDescent="0.3">
      <c r="A8088" t="s">
        <v>8875</v>
      </c>
      <c r="B8088">
        <v>830000</v>
      </c>
      <c r="C8088">
        <v>453200</v>
      </c>
      <c r="D8088">
        <v>760000</v>
      </c>
      <c r="E8088">
        <v>1039120</v>
      </c>
      <c r="F8088" s="4">
        <f t="shared" si="126"/>
        <v>750773.33333333337</v>
      </c>
    </row>
    <row r="8089" spans="1:6" x14ac:dyDescent="0.3">
      <c r="A8089" t="s">
        <v>8876</v>
      </c>
      <c r="B8089">
        <v>319560</v>
      </c>
      <c r="C8089">
        <v>3006280</v>
      </c>
      <c r="D8089">
        <v>2112979</v>
      </c>
      <c r="E8089">
        <v>4230860</v>
      </c>
      <c r="F8089" s="4">
        <f t="shared" si="126"/>
        <v>3116706.3333333335</v>
      </c>
    </row>
    <row r="8090" spans="1:6" x14ac:dyDescent="0.3">
      <c r="A8090" t="s">
        <v>8877</v>
      </c>
      <c r="B8090">
        <v>0</v>
      </c>
      <c r="C8090">
        <v>0</v>
      </c>
      <c r="D8090">
        <v>1385220</v>
      </c>
      <c r="E8090">
        <v>604970</v>
      </c>
      <c r="F8090" s="4">
        <f t="shared" si="126"/>
        <v>663396.66666666663</v>
      </c>
    </row>
    <row r="8091" spans="1:6" x14ac:dyDescent="0.3">
      <c r="A8091" t="s">
        <v>8878</v>
      </c>
      <c r="B8091">
        <v>0</v>
      </c>
      <c r="C8091">
        <v>0</v>
      </c>
      <c r="D8091">
        <v>433160</v>
      </c>
      <c r="E8091">
        <v>0</v>
      </c>
      <c r="F8091" s="4">
        <f t="shared" si="126"/>
        <v>144386.66666666666</v>
      </c>
    </row>
    <row r="8092" spans="1:6" x14ac:dyDescent="0.3">
      <c r="A8092" t="s">
        <v>8879</v>
      </c>
      <c r="B8092">
        <v>1193200</v>
      </c>
      <c r="C8092">
        <v>1189470</v>
      </c>
      <c r="D8092">
        <v>778550</v>
      </c>
      <c r="E8092">
        <v>1356560</v>
      </c>
      <c r="F8092" s="4">
        <f t="shared" si="126"/>
        <v>1108193.3333333333</v>
      </c>
    </row>
    <row r="8093" spans="1:6" x14ac:dyDescent="0.3">
      <c r="A8093" t="s">
        <v>8880</v>
      </c>
      <c r="B8093">
        <v>2534830</v>
      </c>
      <c r="C8093">
        <v>2187640</v>
      </c>
      <c r="D8093">
        <v>2591240</v>
      </c>
      <c r="E8093">
        <v>2526870</v>
      </c>
      <c r="F8093" s="4">
        <f t="shared" si="126"/>
        <v>2435250</v>
      </c>
    </row>
    <row r="8094" spans="1:6" x14ac:dyDescent="0.3">
      <c r="A8094" t="s">
        <v>8881</v>
      </c>
      <c r="B8094">
        <v>256000</v>
      </c>
      <c r="C8094">
        <v>4193200</v>
      </c>
      <c r="D8094">
        <v>1643040</v>
      </c>
      <c r="E8094">
        <v>2729910</v>
      </c>
      <c r="F8094" s="4">
        <f t="shared" si="126"/>
        <v>2855383.3333333335</v>
      </c>
    </row>
    <row r="8095" spans="1:6" x14ac:dyDescent="0.3">
      <c r="A8095" t="s">
        <v>8882</v>
      </c>
      <c r="B8095">
        <v>647680</v>
      </c>
      <c r="C8095">
        <v>773560</v>
      </c>
      <c r="D8095">
        <v>583440</v>
      </c>
      <c r="E8095">
        <v>0</v>
      </c>
      <c r="F8095" s="4">
        <f t="shared" si="126"/>
        <v>452333.33333333331</v>
      </c>
    </row>
    <row r="8096" spans="1:6" x14ac:dyDescent="0.3">
      <c r="A8096" t="s">
        <v>8883</v>
      </c>
      <c r="B8096">
        <v>1784510</v>
      </c>
      <c r="C8096">
        <v>0</v>
      </c>
      <c r="D8096">
        <v>693420</v>
      </c>
      <c r="E8096">
        <v>0</v>
      </c>
      <c r="F8096" s="4">
        <f t="shared" si="126"/>
        <v>231140</v>
      </c>
    </row>
    <row r="8097" spans="1:6" x14ac:dyDescent="0.3">
      <c r="A8097" t="s">
        <v>8884</v>
      </c>
      <c r="B8097">
        <v>120674200</v>
      </c>
      <c r="C8097">
        <v>79542300</v>
      </c>
      <c r="D8097">
        <v>84665920</v>
      </c>
      <c r="E8097">
        <v>53962830</v>
      </c>
      <c r="F8097" s="4">
        <f t="shared" si="126"/>
        <v>72723683.333333328</v>
      </c>
    </row>
    <row r="8098" spans="1:6" x14ac:dyDescent="0.3">
      <c r="A8098" t="s">
        <v>8885</v>
      </c>
      <c r="B8098">
        <v>2033520</v>
      </c>
      <c r="C8098">
        <v>2241500</v>
      </c>
      <c r="D8098">
        <v>2298800</v>
      </c>
      <c r="E8098">
        <v>2155360</v>
      </c>
      <c r="F8098" s="4">
        <f t="shared" si="126"/>
        <v>2231886.6666666665</v>
      </c>
    </row>
    <row r="8099" spans="1:6" x14ac:dyDescent="0.3">
      <c r="A8099" t="s">
        <v>8886</v>
      </c>
      <c r="B8099">
        <v>1568730</v>
      </c>
      <c r="C8099">
        <v>1367920</v>
      </c>
      <c r="D8099">
        <v>0</v>
      </c>
      <c r="E8099">
        <v>2527080</v>
      </c>
      <c r="F8099" s="4">
        <f t="shared" si="126"/>
        <v>1298333.3333333333</v>
      </c>
    </row>
    <row r="8100" spans="1:6" x14ac:dyDescent="0.3">
      <c r="A8100" t="s">
        <v>8887</v>
      </c>
      <c r="B8100">
        <v>823900</v>
      </c>
      <c r="C8100">
        <v>0</v>
      </c>
      <c r="D8100">
        <v>0</v>
      </c>
      <c r="E8100">
        <v>0</v>
      </c>
      <c r="F8100" s="4">
        <f t="shared" si="126"/>
        <v>0</v>
      </c>
    </row>
    <row r="8101" spans="1:6" x14ac:dyDescent="0.3">
      <c r="A8101" t="s">
        <v>8888</v>
      </c>
      <c r="B8101">
        <v>198900</v>
      </c>
      <c r="C8101">
        <v>0</v>
      </c>
      <c r="D8101">
        <v>0</v>
      </c>
      <c r="E8101">
        <v>0</v>
      </c>
      <c r="F8101" s="4">
        <f t="shared" si="126"/>
        <v>0</v>
      </c>
    </row>
    <row r="8102" spans="1:6" x14ac:dyDescent="0.3">
      <c r="A8102" t="s">
        <v>8889</v>
      </c>
      <c r="B8102">
        <v>370000</v>
      </c>
      <c r="C8102">
        <v>213850</v>
      </c>
      <c r="D8102">
        <v>0</v>
      </c>
      <c r="E8102">
        <v>334880</v>
      </c>
      <c r="F8102" s="4">
        <f t="shared" si="126"/>
        <v>182910</v>
      </c>
    </row>
    <row r="8103" spans="1:6" x14ac:dyDescent="0.3">
      <c r="A8103" t="s">
        <v>8890</v>
      </c>
      <c r="B8103">
        <v>1210190</v>
      </c>
      <c r="C8103">
        <v>0</v>
      </c>
      <c r="D8103">
        <v>385440</v>
      </c>
      <c r="E8103">
        <v>1687160</v>
      </c>
      <c r="F8103" s="4">
        <f t="shared" si="126"/>
        <v>690866.66666666663</v>
      </c>
    </row>
    <row r="8104" spans="1:6" x14ac:dyDescent="0.3">
      <c r="A8104" t="s">
        <v>8891</v>
      </c>
      <c r="B8104">
        <v>0</v>
      </c>
      <c r="C8104">
        <v>1682400</v>
      </c>
      <c r="D8104">
        <v>972790</v>
      </c>
      <c r="E8104">
        <v>925000</v>
      </c>
      <c r="F8104" s="4">
        <f t="shared" si="126"/>
        <v>1193396.6666666667</v>
      </c>
    </row>
    <row r="8105" spans="1:6" x14ac:dyDescent="0.3">
      <c r="A8105" t="s">
        <v>8892</v>
      </c>
      <c r="B8105">
        <v>2798250</v>
      </c>
      <c r="C8105">
        <v>3584490</v>
      </c>
      <c r="D8105">
        <v>2247700</v>
      </c>
      <c r="E8105">
        <v>2129400</v>
      </c>
      <c r="F8105" s="4">
        <f t="shared" si="126"/>
        <v>2653863.3333333335</v>
      </c>
    </row>
    <row r="8106" spans="1:6" x14ac:dyDescent="0.3">
      <c r="A8106" t="s">
        <v>8893</v>
      </c>
      <c r="B8106">
        <v>2931280</v>
      </c>
      <c r="C8106">
        <v>2370180</v>
      </c>
      <c r="D8106">
        <v>4948580</v>
      </c>
      <c r="E8106">
        <v>2507440</v>
      </c>
      <c r="F8106" s="4">
        <f t="shared" si="126"/>
        <v>3275400</v>
      </c>
    </row>
    <row r="8107" spans="1:6" x14ac:dyDescent="0.3">
      <c r="A8107" t="s">
        <v>8894</v>
      </c>
      <c r="B8107">
        <v>0</v>
      </c>
      <c r="C8107">
        <v>3987350</v>
      </c>
      <c r="D8107">
        <v>0</v>
      </c>
      <c r="E8107">
        <v>1316020</v>
      </c>
      <c r="F8107" s="4">
        <f t="shared" si="126"/>
        <v>1767790</v>
      </c>
    </row>
    <row r="8108" spans="1:6" x14ac:dyDescent="0.3">
      <c r="A8108" t="s">
        <v>8895</v>
      </c>
      <c r="B8108">
        <v>896000</v>
      </c>
      <c r="C8108">
        <v>11100000</v>
      </c>
      <c r="D8108">
        <v>3480400</v>
      </c>
      <c r="E8108">
        <v>546700</v>
      </c>
      <c r="F8108" s="4">
        <f t="shared" si="126"/>
        <v>5042366.666666667</v>
      </c>
    </row>
    <row r="8109" spans="1:6" x14ac:dyDescent="0.3">
      <c r="A8109" t="s">
        <v>8896</v>
      </c>
      <c r="B8109">
        <v>0</v>
      </c>
      <c r="C8109">
        <v>0</v>
      </c>
      <c r="D8109">
        <v>2949590</v>
      </c>
      <c r="E8109">
        <v>0</v>
      </c>
      <c r="F8109" s="4">
        <f t="shared" si="126"/>
        <v>983196.66666666663</v>
      </c>
    </row>
    <row r="8110" spans="1:6" x14ac:dyDescent="0.3">
      <c r="A8110" t="s">
        <v>8897</v>
      </c>
      <c r="B8110">
        <v>0</v>
      </c>
      <c r="C8110">
        <v>1172230</v>
      </c>
      <c r="D8110">
        <v>0</v>
      </c>
      <c r="E8110">
        <v>1120000</v>
      </c>
      <c r="F8110" s="4">
        <f t="shared" si="126"/>
        <v>764076.66666666663</v>
      </c>
    </row>
    <row r="8111" spans="1:6" x14ac:dyDescent="0.3">
      <c r="A8111" t="s">
        <v>8898</v>
      </c>
      <c r="B8111">
        <v>1076000</v>
      </c>
      <c r="C8111">
        <v>2577200</v>
      </c>
      <c r="D8111">
        <v>3181640</v>
      </c>
      <c r="E8111">
        <v>2556560</v>
      </c>
      <c r="F8111" s="4">
        <f t="shared" si="126"/>
        <v>2771800</v>
      </c>
    </row>
    <row r="8112" spans="1:6" x14ac:dyDescent="0.3">
      <c r="A8112" t="s">
        <v>8899</v>
      </c>
      <c r="B8112">
        <v>397800</v>
      </c>
      <c r="C8112">
        <v>270000</v>
      </c>
      <c r="D8112">
        <v>433500</v>
      </c>
      <c r="E8112">
        <v>1234360</v>
      </c>
      <c r="F8112" s="4">
        <f t="shared" si="126"/>
        <v>645953.33333333337</v>
      </c>
    </row>
    <row r="8113" spans="1:6" x14ac:dyDescent="0.3">
      <c r="A8113" t="s">
        <v>8900</v>
      </c>
      <c r="B8113">
        <v>0</v>
      </c>
      <c r="C8113">
        <v>1158340</v>
      </c>
      <c r="D8113">
        <v>651560</v>
      </c>
      <c r="E8113">
        <v>749480</v>
      </c>
      <c r="F8113" s="4">
        <f t="shared" si="126"/>
        <v>853126.66666666663</v>
      </c>
    </row>
    <row r="8114" spans="1:6" x14ac:dyDescent="0.3">
      <c r="A8114" t="s">
        <v>8901</v>
      </c>
      <c r="B8114">
        <v>1132000</v>
      </c>
      <c r="C8114">
        <v>999219</v>
      </c>
      <c r="D8114">
        <v>0</v>
      </c>
      <c r="E8114">
        <v>0</v>
      </c>
      <c r="F8114" s="4">
        <f t="shared" si="126"/>
        <v>333073</v>
      </c>
    </row>
    <row r="8115" spans="1:6" x14ac:dyDescent="0.3">
      <c r="A8115" t="s">
        <v>8902</v>
      </c>
      <c r="B8115">
        <v>0</v>
      </c>
      <c r="C8115">
        <v>988800</v>
      </c>
      <c r="D8115">
        <v>38220</v>
      </c>
      <c r="E8115">
        <v>0</v>
      </c>
      <c r="F8115" s="4">
        <f t="shared" si="126"/>
        <v>342340</v>
      </c>
    </row>
    <row r="8116" spans="1:6" x14ac:dyDescent="0.3">
      <c r="A8116" t="s">
        <v>8903</v>
      </c>
      <c r="B8116">
        <v>0</v>
      </c>
      <c r="C8116">
        <v>2244400</v>
      </c>
      <c r="D8116">
        <v>0</v>
      </c>
      <c r="E8116">
        <v>1528800</v>
      </c>
      <c r="F8116" s="4">
        <f t="shared" si="126"/>
        <v>1257733.3333333333</v>
      </c>
    </row>
    <row r="8117" spans="1:6" x14ac:dyDescent="0.3">
      <c r="A8117" t="s">
        <v>8904</v>
      </c>
      <c r="B8117">
        <v>1079360</v>
      </c>
      <c r="C8117">
        <v>1480000</v>
      </c>
      <c r="D8117">
        <v>736720</v>
      </c>
      <c r="E8117">
        <v>1731070</v>
      </c>
      <c r="F8117" s="4">
        <f t="shared" si="126"/>
        <v>1315930</v>
      </c>
    </row>
    <row r="8118" spans="1:6" x14ac:dyDescent="0.3">
      <c r="A8118" t="s">
        <v>8905</v>
      </c>
      <c r="B8118">
        <v>2593010</v>
      </c>
      <c r="C8118">
        <v>2240000</v>
      </c>
      <c r="D8118">
        <v>2670850</v>
      </c>
      <c r="E8118">
        <v>4113600</v>
      </c>
      <c r="F8118" s="4">
        <f t="shared" si="126"/>
        <v>3008150</v>
      </c>
    </row>
    <row r="8119" spans="1:6" x14ac:dyDescent="0.3">
      <c r="A8119" t="s">
        <v>8906</v>
      </c>
      <c r="B8119">
        <v>2108100</v>
      </c>
      <c r="C8119">
        <v>4943460</v>
      </c>
      <c r="D8119">
        <v>2313030</v>
      </c>
      <c r="E8119">
        <v>6122820</v>
      </c>
      <c r="F8119" s="4">
        <f t="shared" si="126"/>
        <v>4459770</v>
      </c>
    </row>
    <row r="8120" spans="1:6" x14ac:dyDescent="0.3">
      <c r="A8120" t="s">
        <v>8907</v>
      </c>
      <c r="B8120">
        <v>1492320</v>
      </c>
      <c r="C8120">
        <v>1480000</v>
      </c>
      <c r="D8120">
        <v>0</v>
      </c>
      <c r="E8120">
        <v>1815480</v>
      </c>
      <c r="F8120" s="4">
        <f t="shared" si="126"/>
        <v>1098493.3333333333</v>
      </c>
    </row>
    <row r="8121" spans="1:6" x14ac:dyDescent="0.3">
      <c r="A8121" t="s">
        <v>8908</v>
      </c>
      <c r="B8121">
        <v>535000</v>
      </c>
      <c r="C8121">
        <v>1240330</v>
      </c>
      <c r="D8121">
        <v>618800</v>
      </c>
      <c r="E8121">
        <v>0</v>
      </c>
      <c r="F8121" s="4">
        <f t="shared" si="126"/>
        <v>619710</v>
      </c>
    </row>
    <row r="8122" spans="1:6" x14ac:dyDescent="0.3">
      <c r="A8122" t="s">
        <v>8909</v>
      </c>
      <c r="B8122">
        <v>1435100</v>
      </c>
      <c r="C8122">
        <v>1886570</v>
      </c>
      <c r="D8122">
        <v>2510300</v>
      </c>
      <c r="E8122">
        <v>3412800</v>
      </c>
      <c r="F8122" s="4">
        <f t="shared" si="126"/>
        <v>2603223.3333333335</v>
      </c>
    </row>
    <row r="8123" spans="1:6" x14ac:dyDescent="0.3">
      <c r="A8123" t="s">
        <v>8910</v>
      </c>
      <c r="B8123">
        <v>690200</v>
      </c>
      <c r="C8123">
        <v>0</v>
      </c>
      <c r="D8123">
        <v>0</v>
      </c>
      <c r="E8123">
        <v>0</v>
      </c>
      <c r="F8123" s="4">
        <f t="shared" si="126"/>
        <v>0</v>
      </c>
    </row>
    <row r="8124" spans="1:6" x14ac:dyDescent="0.3">
      <c r="A8124" t="s">
        <v>8911</v>
      </c>
      <c r="B8124">
        <v>6084890</v>
      </c>
      <c r="C8124">
        <v>6135360</v>
      </c>
      <c r="D8124">
        <v>6134310</v>
      </c>
      <c r="E8124">
        <v>6436590</v>
      </c>
      <c r="F8124" s="4">
        <f t="shared" si="126"/>
        <v>6235420</v>
      </c>
    </row>
    <row r="8125" spans="1:6" x14ac:dyDescent="0.3">
      <c r="A8125" t="s">
        <v>8912</v>
      </c>
      <c r="B8125">
        <v>0</v>
      </c>
      <c r="C8125">
        <v>0</v>
      </c>
      <c r="D8125">
        <v>1037400</v>
      </c>
      <c r="E8125">
        <v>0</v>
      </c>
      <c r="F8125" s="4">
        <f t="shared" si="126"/>
        <v>345800</v>
      </c>
    </row>
    <row r="8126" spans="1:6" x14ac:dyDescent="0.3">
      <c r="A8126" t="s">
        <v>8913</v>
      </c>
      <c r="B8126">
        <v>1068340</v>
      </c>
      <c r="C8126">
        <v>1755390</v>
      </c>
      <c r="D8126">
        <v>1096550</v>
      </c>
      <c r="E8126">
        <v>2140410</v>
      </c>
      <c r="F8126" s="4">
        <f t="shared" si="126"/>
        <v>1664116.6666666667</v>
      </c>
    </row>
    <row r="8127" spans="1:6" x14ac:dyDescent="0.3">
      <c r="A8127" t="s">
        <v>8914</v>
      </c>
      <c r="B8127">
        <v>4358350</v>
      </c>
      <c r="C8127">
        <v>2525580</v>
      </c>
      <c r="D8127">
        <v>2102940</v>
      </c>
      <c r="E8127">
        <v>6123900</v>
      </c>
      <c r="F8127" s="4">
        <f t="shared" si="126"/>
        <v>3584140</v>
      </c>
    </row>
    <row r="8128" spans="1:6" x14ac:dyDescent="0.3">
      <c r="A8128" t="s">
        <v>8915</v>
      </c>
      <c r="B8128">
        <v>0</v>
      </c>
      <c r="C8128">
        <v>1512420</v>
      </c>
      <c r="D8128">
        <v>1670580</v>
      </c>
      <c r="E8128">
        <v>1315680</v>
      </c>
      <c r="F8128" s="4">
        <f t="shared" si="126"/>
        <v>1499560</v>
      </c>
    </row>
    <row r="8129" spans="1:6" x14ac:dyDescent="0.3">
      <c r="A8129" t="s">
        <v>8916</v>
      </c>
      <c r="B8129">
        <v>837300</v>
      </c>
      <c r="C8129">
        <v>0</v>
      </c>
      <c r="D8129">
        <v>2043400</v>
      </c>
      <c r="E8129">
        <v>3268160</v>
      </c>
      <c r="F8129" s="4">
        <f t="shared" si="126"/>
        <v>1770520</v>
      </c>
    </row>
    <row r="8130" spans="1:6" x14ac:dyDescent="0.3">
      <c r="A8130" t="s">
        <v>8917</v>
      </c>
      <c r="B8130">
        <v>8047680</v>
      </c>
      <c r="C8130">
        <v>11920800</v>
      </c>
      <c r="D8130">
        <v>15047580</v>
      </c>
      <c r="E8130">
        <v>7948310</v>
      </c>
      <c r="F8130" s="4">
        <f t="shared" si="126"/>
        <v>11638896.666666666</v>
      </c>
    </row>
    <row r="8131" spans="1:6" x14ac:dyDescent="0.3">
      <c r="A8131" t="s">
        <v>8918</v>
      </c>
      <c r="B8131">
        <v>282100</v>
      </c>
      <c r="C8131">
        <v>701650</v>
      </c>
      <c r="D8131">
        <v>286650</v>
      </c>
      <c r="E8131">
        <v>234600</v>
      </c>
      <c r="F8131" s="4">
        <f t="shared" ref="F8131:F8194" si="127">SUM(C8131:E8131)/3</f>
        <v>407633.33333333331</v>
      </c>
    </row>
    <row r="8132" spans="1:6" x14ac:dyDescent="0.3">
      <c r="A8132" t="s">
        <v>8919</v>
      </c>
      <c r="B8132">
        <v>3847600</v>
      </c>
      <c r="C8132">
        <v>3139430</v>
      </c>
      <c r="D8132">
        <v>3210750</v>
      </c>
      <c r="E8132">
        <v>1466100</v>
      </c>
      <c r="F8132" s="4">
        <f t="shared" si="127"/>
        <v>2605426.6666666665</v>
      </c>
    </row>
    <row r="8133" spans="1:6" x14ac:dyDescent="0.3">
      <c r="A8133" t="s">
        <v>8920</v>
      </c>
      <c r="B8133">
        <v>643000</v>
      </c>
      <c r="C8133">
        <v>0</v>
      </c>
      <c r="D8133">
        <v>0</v>
      </c>
      <c r="E8133">
        <v>2422680</v>
      </c>
      <c r="F8133" s="4">
        <f t="shared" si="127"/>
        <v>807560</v>
      </c>
    </row>
    <row r="8134" spans="1:6" x14ac:dyDescent="0.3">
      <c r="A8134" t="s">
        <v>8921</v>
      </c>
      <c r="B8134">
        <v>740000</v>
      </c>
      <c r="C8134">
        <v>0</v>
      </c>
      <c r="D8134">
        <v>1480000</v>
      </c>
      <c r="E8134">
        <v>410000</v>
      </c>
      <c r="F8134" s="4">
        <f t="shared" si="127"/>
        <v>630000</v>
      </c>
    </row>
    <row r="8135" spans="1:6" x14ac:dyDescent="0.3">
      <c r="A8135" t="s">
        <v>8922</v>
      </c>
      <c r="B8135">
        <v>2132390</v>
      </c>
      <c r="C8135">
        <v>2416050</v>
      </c>
      <c r="D8135">
        <v>2901080</v>
      </c>
      <c r="E8135">
        <v>2918250</v>
      </c>
      <c r="F8135" s="4">
        <f t="shared" si="127"/>
        <v>2745126.6666666665</v>
      </c>
    </row>
    <row r="8136" spans="1:6" x14ac:dyDescent="0.3">
      <c r="A8136" t="s">
        <v>8923</v>
      </c>
      <c r="B8136">
        <v>609380</v>
      </c>
      <c r="C8136">
        <v>390000</v>
      </c>
      <c r="D8136">
        <v>370000</v>
      </c>
      <c r="E8136">
        <v>303780</v>
      </c>
      <c r="F8136" s="4">
        <f t="shared" si="127"/>
        <v>354593.33333333331</v>
      </c>
    </row>
    <row r="8137" spans="1:6" x14ac:dyDescent="0.3">
      <c r="A8137" t="s">
        <v>8924</v>
      </c>
      <c r="B8137">
        <v>0</v>
      </c>
      <c r="C8137">
        <v>0</v>
      </c>
      <c r="D8137">
        <v>447270</v>
      </c>
      <c r="E8137">
        <v>0</v>
      </c>
      <c r="F8137" s="4">
        <f t="shared" si="127"/>
        <v>149090</v>
      </c>
    </row>
    <row r="8138" spans="1:6" x14ac:dyDescent="0.3">
      <c r="A8138" t="s">
        <v>8925</v>
      </c>
      <c r="B8138">
        <v>2785680</v>
      </c>
      <c r="C8138">
        <v>4583670</v>
      </c>
      <c r="D8138">
        <v>3591200</v>
      </c>
      <c r="E8138">
        <v>2102830</v>
      </c>
      <c r="F8138" s="4">
        <f t="shared" si="127"/>
        <v>3425900</v>
      </c>
    </row>
    <row r="8139" spans="1:6" x14ac:dyDescent="0.3">
      <c r="A8139" t="s">
        <v>8926</v>
      </c>
      <c r="B8139">
        <v>0</v>
      </c>
      <c r="C8139">
        <v>1062880</v>
      </c>
      <c r="D8139">
        <v>697600</v>
      </c>
      <c r="E8139">
        <v>0</v>
      </c>
      <c r="F8139" s="4">
        <f t="shared" si="127"/>
        <v>586826.66666666663</v>
      </c>
    </row>
    <row r="8140" spans="1:6" x14ac:dyDescent="0.3">
      <c r="A8140" t="s">
        <v>8927</v>
      </c>
      <c r="B8140">
        <v>1492900</v>
      </c>
      <c r="C8140">
        <v>3646220</v>
      </c>
      <c r="D8140">
        <v>2648100</v>
      </c>
      <c r="E8140">
        <v>2110480</v>
      </c>
      <c r="F8140" s="4">
        <f t="shared" si="127"/>
        <v>2801600</v>
      </c>
    </row>
    <row r="8141" spans="1:6" x14ac:dyDescent="0.3">
      <c r="A8141" t="s">
        <v>8928</v>
      </c>
      <c r="B8141">
        <v>1055600</v>
      </c>
      <c r="C8141">
        <v>0</v>
      </c>
      <c r="D8141">
        <v>1241240</v>
      </c>
      <c r="E8141">
        <v>2300660</v>
      </c>
      <c r="F8141" s="4">
        <f t="shared" si="127"/>
        <v>1180633.3333333333</v>
      </c>
    </row>
    <row r="8142" spans="1:6" x14ac:dyDescent="0.3">
      <c r="A8142" t="s">
        <v>8929</v>
      </c>
      <c r="B8142">
        <v>1553100</v>
      </c>
      <c r="C8142">
        <v>0</v>
      </c>
      <c r="D8142">
        <v>0</v>
      </c>
      <c r="E8142">
        <v>976680</v>
      </c>
      <c r="F8142" s="4">
        <f t="shared" si="127"/>
        <v>325560</v>
      </c>
    </row>
    <row r="8143" spans="1:6" x14ac:dyDescent="0.3">
      <c r="A8143" t="s">
        <v>8930</v>
      </c>
      <c r="B8143">
        <v>0</v>
      </c>
      <c r="C8143">
        <v>0</v>
      </c>
      <c r="D8143">
        <v>198900</v>
      </c>
      <c r="E8143">
        <v>520520</v>
      </c>
      <c r="F8143" s="4">
        <f t="shared" si="127"/>
        <v>239806.66666666666</v>
      </c>
    </row>
    <row r="8144" spans="1:6" x14ac:dyDescent="0.3">
      <c r="A8144" t="s">
        <v>8931</v>
      </c>
      <c r="B8144">
        <v>2202300</v>
      </c>
      <c r="C8144">
        <v>2026160</v>
      </c>
      <c r="D8144">
        <v>4025400</v>
      </c>
      <c r="E8144">
        <v>4311960</v>
      </c>
      <c r="F8144" s="4">
        <f t="shared" si="127"/>
        <v>3454506.6666666665</v>
      </c>
    </row>
    <row r="8145" spans="1:6" x14ac:dyDescent="0.3">
      <c r="A8145" t="s">
        <v>8932</v>
      </c>
      <c r="B8145">
        <v>260000</v>
      </c>
      <c r="C8145">
        <v>0</v>
      </c>
      <c r="D8145">
        <v>349000</v>
      </c>
      <c r="E8145">
        <v>0</v>
      </c>
      <c r="F8145" s="4">
        <f t="shared" si="127"/>
        <v>116333.33333333333</v>
      </c>
    </row>
    <row r="8146" spans="1:6" x14ac:dyDescent="0.3">
      <c r="A8146" t="s">
        <v>8933</v>
      </c>
      <c r="B8146">
        <v>256000</v>
      </c>
      <c r="C8146">
        <v>704880</v>
      </c>
      <c r="D8146">
        <v>0</v>
      </c>
      <c r="E8146">
        <v>264600</v>
      </c>
      <c r="F8146" s="4">
        <f t="shared" si="127"/>
        <v>323160</v>
      </c>
    </row>
    <row r="8147" spans="1:6" x14ac:dyDescent="0.3">
      <c r="A8147" t="s">
        <v>8934</v>
      </c>
      <c r="B8147">
        <v>10236020</v>
      </c>
      <c r="C8147">
        <v>9380190</v>
      </c>
      <c r="D8147">
        <v>6965740</v>
      </c>
      <c r="E8147">
        <v>10162810</v>
      </c>
      <c r="F8147" s="4">
        <f t="shared" si="127"/>
        <v>8836246.666666666</v>
      </c>
    </row>
    <row r="8148" spans="1:6" x14ac:dyDescent="0.3">
      <c r="A8148" t="s">
        <v>8935</v>
      </c>
      <c r="B8148">
        <v>0</v>
      </c>
      <c r="C8148">
        <v>1137810</v>
      </c>
      <c r="D8148">
        <v>0</v>
      </c>
      <c r="E8148">
        <v>246610</v>
      </c>
      <c r="F8148" s="4">
        <f t="shared" si="127"/>
        <v>461473.33333333331</v>
      </c>
    </row>
    <row r="8149" spans="1:6" x14ac:dyDescent="0.3">
      <c r="A8149" t="s">
        <v>8936</v>
      </c>
      <c r="B8149">
        <v>896000</v>
      </c>
      <c r="C8149">
        <v>14640080</v>
      </c>
      <c r="D8149">
        <v>0</v>
      </c>
      <c r="E8149">
        <v>3266200</v>
      </c>
      <c r="F8149" s="4">
        <f t="shared" si="127"/>
        <v>5968760</v>
      </c>
    </row>
    <row r="8150" spans="1:6" x14ac:dyDescent="0.3">
      <c r="A8150" t="s">
        <v>8937</v>
      </c>
      <c r="B8150">
        <v>0</v>
      </c>
      <c r="C8150">
        <v>252000</v>
      </c>
      <c r="D8150">
        <v>0</v>
      </c>
      <c r="E8150">
        <v>0</v>
      </c>
      <c r="F8150" s="4">
        <f t="shared" si="127"/>
        <v>84000</v>
      </c>
    </row>
    <row r="8151" spans="1:6" x14ac:dyDescent="0.3">
      <c r="A8151" t="s">
        <v>8938</v>
      </c>
      <c r="B8151">
        <v>2145870</v>
      </c>
      <c r="C8151">
        <v>1396000</v>
      </c>
      <c r="D8151">
        <v>2177270</v>
      </c>
      <c r="E8151">
        <v>2007240</v>
      </c>
      <c r="F8151" s="4">
        <f t="shared" si="127"/>
        <v>1860170</v>
      </c>
    </row>
    <row r="8152" spans="1:6" x14ac:dyDescent="0.3">
      <c r="A8152" t="s">
        <v>8939</v>
      </c>
      <c r="B8152">
        <v>1647400</v>
      </c>
      <c r="C8152">
        <v>0</v>
      </c>
      <c r="D8152">
        <v>258000</v>
      </c>
      <c r="E8152">
        <v>1764050</v>
      </c>
      <c r="F8152" s="4">
        <f t="shared" si="127"/>
        <v>674016.66666666663</v>
      </c>
    </row>
    <row r="8153" spans="1:6" x14ac:dyDescent="0.3">
      <c r="A8153" t="s">
        <v>8940</v>
      </c>
      <c r="B8153">
        <v>1480000</v>
      </c>
      <c r="C8153">
        <v>1838200</v>
      </c>
      <c r="D8153">
        <v>681590</v>
      </c>
      <c r="E8153">
        <v>234600</v>
      </c>
      <c r="F8153" s="4">
        <f t="shared" si="127"/>
        <v>918130</v>
      </c>
    </row>
    <row r="8154" spans="1:6" x14ac:dyDescent="0.3">
      <c r="A8154" t="s">
        <v>8941</v>
      </c>
      <c r="B8154">
        <v>1648920</v>
      </c>
      <c r="C8154">
        <v>434070</v>
      </c>
      <c r="D8154">
        <v>1629510</v>
      </c>
      <c r="E8154">
        <v>1374190</v>
      </c>
      <c r="F8154" s="4">
        <f t="shared" si="127"/>
        <v>1145923.3333333333</v>
      </c>
    </row>
    <row r="8155" spans="1:6" x14ac:dyDescent="0.3">
      <c r="A8155" t="s">
        <v>8942</v>
      </c>
      <c r="B8155">
        <v>264000</v>
      </c>
      <c r="C8155">
        <v>1646870</v>
      </c>
      <c r="D8155">
        <v>0</v>
      </c>
      <c r="E8155">
        <v>264000</v>
      </c>
      <c r="F8155" s="4">
        <f t="shared" si="127"/>
        <v>636956.66666666663</v>
      </c>
    </row>
    <row r="8156" spans="1:6" x14ac:dyDescent="0.3">
      <c r="A8156" t="s">
        <v>8943</v>
      </c>
      <c r="B8156">
        <v>567840</v>
      </c>
      <c r="C8156">
        <v>338520</v>
      </c>
      <c r="D8156">
        <v>1274700</v>
      </c>
      <c r="E8156">
        <v>0</v>
      </c>
      <c r="F8156" s="4">
        <f t="shared" si="127"/>
        <v>537740</v>
      </c>
    </row>
    <row r="8157" spans="1:6" x14ac:dyDescent="0.3">
      <c r="A8157" t="s">
        <v>8944</v>
      </c>
      <c r="B8157">
        <v>3247850</v>
      </c>
      <c r="C8157">
        <v>4749060</v>
      </c>
      <c r="D8157">
        <v>3399840</v>
      </c>
      <c r="E8157">
        <v>5711360</v>
      </c>
      <c r="F8157" s="4">
        <f t="shared" si="127"/>
        <v>4620086.666666667</v>
      </c>
    </row>
    <row r="8158" spans="1:6" x14ac:dyDescent="0.3">
      <c r="A8158" t="s">
        <v>8945</v>
      </c>
      <c r="B8158">
        <v>2528380</v>
      </c>
      <c r="C8158">
        <v>3700000</v>
      </c>
      <c r="D8158">
        <v>0</v>
      </c>
      <c r="E8158">
        <v>4686500</v>
      </c>
      <c r="F8158" s="4">
        <f t="shared" si="127"/>
        <v>2795500</v>
      </c>
    </row>
    <row r="8159" spans="1:6" x14ac:dyDescent="0.3">
      <c r="A8159" t="s">
        <v>8946</v>
      </c>
      <c r="B8159">
        <v>539400</v>
      </c>
      <c r="C8159">
        <v>2117700</v>
      </c>
      <c r="D8159">
        <v>2600700</v>
      </c>
      <c r="E8159">
        <v>905460</v>
      </c>
      <c r="F8159" s="4">
        <f t="shared" si="127"/>
        <v>1874620</v>
      </c>
    </row>
    <row r="8160" spans="1:6" x14ac:dyDescent="0.3">
      <c r="A8160" t="s">
        <v>8947</v>
      </c>
      <c r="B8160">
        <v>801710</v>
      </c>
      <c r="C8160">
        <v>1255800</v>
      </c>
      <c r="D8160">
        <v>526890</v>
      </c>
      <c r="E8160">
        <v>298480</v>
      </c>
      <c r="F8160" s="4">
        <f t="shared" si="127"/>
        <v>693723.33333333337</v>
      </c>
    </row>
    <row r="8161" spans="1:6" x14ac:dyDescent="0.3">
      <c r="A8161" t="s">
        <v>8948</v>
      </c>
      <c r="B8161">
        <v>1560650</v>
      </c>
      <c r="C8161">
        <v>2883200</v>
      </c>
      <c r="D8161">
        <v>0</v>
      </c>
      <c r="E8161">
        <v>3914220</v>
      </c>
      <c r="F8161" s="4">
        <f t="shared" si="127"/>
        <v>2265806.6666666665</v>
      </c>
    </row>
    <row r="8162" spans="1:6" x14ac:dyDescent="0.3">
      <c r="A8162" t="s">
        <v>8949</v>
      </c>
      <c r="B8162">
        <v>3144960</v>
      </c>
      <c r="C8162">
        <v>3001180</v>
      </c>
      <c r="D8162">
        <v>1365000</v>
      </c>
      <c r="E8162">
        <v>1295840</v>
      </c>
      <c r="F8162" s="4">
        <f t="shared" si="127"/>
        <v>1887340</v>
      </c>
    </row>
    <row r="8163" spans="1:6" x14ac:dyDescent="0.3">
      <c r="A8163" t="s">
        <v>8950</v>
      </c>
      <c r="B8163">
        <v>370000</v>
      </c>
      <c r="C8163">
        <v>628440</v>
      </c>
      <c r="D8163">
        <v>0</v>
      </c>
      <c r="E8163">
        <v>0</v>
      </c>
      <c r="F8163" s="4">
        <f t="shared" si="127"/>
        <v>209480</v>
      </c>
    </row>
    <row r="8164" spans="1:6" x14ac:dyDescent="0.3">
      <c r="A8164" t="s">
        <v>8951</v>
      </c>
      <c r="B8164">
        <v>405000</v>
      </c>
      <c r="C8164">
        <v>4566150</v>
      </c>
      <c r="D8164">
        <v>6434450</v>
      </c>
      <c r="E8164">
        <v>6438230</v>
      </c>
      <c r="F8164" s="4">
        <f t="shared" si="127"/>
        <v>5812943.333333333</v>
      </c>
    </row>
    <row r="8165" spans="1:6" x14ac:dyDescent="0.3">
      <c r="A8165" t="s">
        <v>8952</v>
      </c>
      <c r="B8165">
        <v>2269340</v>
      </c>
      <c r="C8165">
        <v>2380000</v>
      </c>
      <c r="D8165">
        <v>2517120</v>
      </c>
      <c r="E8165">
        <v>3466540</v>
      </c>
      <c r="F8165" s="4">
        <f t="shared" si="127"/>
        <v>2787886.6666666665</v>
      </c>
    </row>
    <row r="8166" spans="1:6" x14ac:dyDescent="0.3">
      <c r="A8166" t="s">
        <v>8953</v>
      </c>
      <c r="B8166">
        <v>0</v>
      </c>
      <c r="C8166">
        <v>719440</v>
      </c>
      <c r="D8166">
        <v>2464120</v>
      </c>
      <c r="E8166">
        <v>625350</v>
      </c>
      <c r="F8166" s="4">
        <f t="shared" si="127"/>
        <v>1269636.6666666667</v>
      </c>
    </row>
    <row r="8167" spans="1:6" x14ac:dyDescent="0.3">
      <c r="A8167" t="s">
        <v>8954</v>
      </c>
      <c r="B8167">
        <v>0</v>
      </c>
      <c r="C8167">
        <v>1926090</v>
      </c>
      <c r="D8167">
        <v>492600</v>
      </c>
      <c r="E8167">
        <v>1100660</v>
      </c>
      <c r="F8167" s="4">
        <f t="shared" si="127"/>
        <v>1173116.6666666667</v>
      </c>
    </row>
    <row r="8168" spans="1:6" x14ac:dyDescent="0.3">
      <c r="A8168" t="s">
        <v>8955</v>
      </c>
      <c r="B8168">
        <v>0</v>
      </c>
      <c r="C8168">
        <v>0</v>
      </c>
      <c r="D8168">
        <v>493220</v>
      </c>
      <c r="E8168">
        <v>0</v>
      </c>
      <c r="F8168" s="4">
        <f t="shared" si="127"/>
        <v>164406.66666666666</v>
      </c>
    </row>
    <row r="8169" spans="1:6" x14ac:dyDescent="0.3">
      <c r="A8169" t="s">
        <v>8956</v>
      </c>
      <c r="B8169">
        <v>2805080</v>
      </c>
      <c r="C8169">
        <v>14346290</v>
      </c>
      <c r="D8169">
        <v>14275040</v>
      </c>
      <c r="E8169">
        <v>13986300</v>
      </c>
      <c r="F8169" s="4">
        <f t="shared" si="127"/>
        <v>14202543.333333334</v>
      </c>
    </row>
    <row r="8170" spans="1:6" x14ac:dyDescent="0.3">
      <c r="A8170" t="s">
        <v>8957</v>
      </c>
      <c r="B8170">
        <v>3546510</v>
      </c>
      <c r="C8170">
        <v>0</v>
      </c>
      <c r="D8170">
        <v>5681410</v>
      </c>
      <c r="E8170">
        <v>5479300</v>
      </c>
      <c r="F8170" s="4">
        <f t="shared" si="127"/>
        <v>3720236.6666666665</v>
      </c>
    </row>
    <row r="8171" spans="1:6" x14ac:dyDescent="0.3">
      <c r="A8171" t="s">
        <v>8958</v>
      </c>
      <c r="B8171">
        <v>957950</v>
      </c>
      <c r="C8171">
        <v>859040</v>
      </c>
      <c r="D8171">
        <v>797160</v>
      </c>
      <c r="E8171">
        <v>657930</v>
      </c>
      <c r="F8171" s="4">
        <f t="shared" si="127"/>
        <v>771376.66666666663</v>
      </c>
    </row>
    <row r="8172" spans="1:6" x14ac:dyDescent="0.3">
      <c r="A8172" t="s">
        <v>8959</v>
      </c>
      <c r="B8172">
        <v>0</v>
      </c>
      <c r="C8172">
        <v>0</v>
      </c>
      <c r="D8172">
        <v>1815810</v>
      </c>
      <c r="E8172">
        <v>242880</v>
      </c>
      <c r="F8172" s="4">
        <f t="shared" si="127"/>
        <v>686230</v>
      </c>
    </row>
    <row r="8173" spans="1:6" x14ac:dyDescent="0.3">
      <c r="A8173" t="s">
        <v>8960</v>
      </c>
      <c r="B8173">
        <v>1109700</v>
      </c>
      <c r="C8173">
        <v>2848440</v>
      </c>
      <c r="D8173">
        <v>2039310</v>
      </c>
      <c r="E8173">
        <v>0</v>
      </c>
      <c r="F8173" s="4">
        <f t="shared" si="127"/>
        <v>1629250</v>
      </c>
    </row>
    <row r="8174" spans="1:6" x14ac:dyDescent="0.3">
      <c r="A8174" t="s">
        <v>8961</v>
      </c>
      <c r="B8174">
        <v>0</v>
      </c>
      <c r="C8174">
        <v>681590</v>
      </c>
      <c r="D8174">
        <v>420420</v>
      </c>
      <c r="E8174">
        <v>820000</v>
      </c>
      <c r="F8174" s="4">
        <f t="shared" si="127"/>
        <v>640670</v>
      </c>
    </row>
    <row r="8175" spans="1:6" x14ac:dyDescent="0.3">
      <c r="A8175" t="s">
        <v>8962</v>
      </c>
      <c r="B8175">
        <v>1577130</v>
      </c>
      <c r="C8175">
        <v>2132620</v>
      </c>
      <c r="D8175">
        <v>2771420</v>
      </c>
      <c r="E8175">
        <v>2502400</v>
      </c>
      <c r="F8175" s="4">
        <f t="shared" si="127"/>
        <v>2468813.3333333335</v>
      </c>
    </row>
    <row r="8176" spans="1:6" x14ac:dyDescent="0.3">
      <c r="A8176" t="s">
        <v>8963</v>
      </c>
      <c r="B8176">
        <v>0</v>
      </c>
      <c r="C8176">
        <v>1489670</v>
      </c>
      <c r="D8176">
        <v>311100</v>
      </c>
      <c r="E8176">
        <v>0</v>
      </c>
      <c r="F8176" s="4">
        <f t="shared" si="127"/>
        <v>600256.66666666663</v>
      </c>
    </row>
    <row r="8177" spans="1:6" x14ac:dyDescent="0.3">
      <c r="A8177" t="s">
        <v>8964</v>
      </c>
      <c r="B8177">
        <v>160000</v>
      </c>
      <c r="C8177">
        <v>281190</v>
      </c>
      <c r="D8177">
        <v>733460</v>
      </c>
      <c r="E8177">
        <v>256000</v>
      </c>
      <c r="F8177" s="4">
        <f t="shared" si="127"/>
        <v>423550</v>
      </c>
    </row>
    <row r="8178" spans="1:6" x14ac:dyDescent="0.3">
      <c r="A8178" t="s">
        <v>8965</v>
      </c>
      <c r="B8178">
        <v>370000</v>
      </c>
      <c r="C8178">
        <v>799890</v>
      </c>
      <c r="D8178">
        <v>425700</v>
      </c>
      <c r="E8178">
        <v>969700</v>
      </c>
      <c r="F8178" s="4">
        <f t="shared" si="127"/>
        <v>731763.33333333337</v>
      </c>
    </row>
    <row r="8179" spans="1:6" x14ac:dyDescent="0.3">
      <c r="A8179" t="s">
        <v>8966</v>
      </c>
      <c r="B8179">
        <v>6644000</v>
      </c>
      <c r="C8179">
        <v>6218080</v>
      </c>
      <c r="D8179">
        <v>11388420</v>
      </c>
      <c r="E8179">
        <v>6838350</v>
      </c>
      <c r="F8179" s="4">
        <f t="shared" si="127"/>
        <v>8148283.333333333</v>
      </c>
    </row>
    <row r="8180" spans="1:6" x14ac:dyDescent="0.3">
      <c r="A8180" t="s">
        <v>8967</v>
      </c>
      <c r="B8180">
        <v>7667780</v>
      </c>
      <c r="C8180">
        <v>7668950</v>
      </c>
      <c r="D8180">
        <v>7576380</v>
      </c>
      <c r="E8180">
        <v>2418200</v>
      </c>
      <c r="F8180" s="4">
        <f t="shared" si="127"/>
        <v>5887843.333333333</v>
      </c>
    </row>
    <row r="8181" spans="1:6" x14ac:dyDescent="0.3">
      <c r="A8181" t="s">
        <v>8968</v>
      </c>
      <c r="B8181">
        <v>2220000</v>
      </c>
      <c r="C8181">
        <v>2220000</v>
      </c>
      <c r="D8181">
        <v>2496130</v>
      </c>
      <c r="E8181">
        <v>2075600</v>
      </c>
      <c r="F8181" s="4">
        <f t="shared" si="127"/>
        <v>2263910</v>
      </c>
    </row>
    <row r="8182" spans="1:6" x14ac:dyDescent="0.3">
      <c r="A8182" t="s">
        <v>8969</v>
      </c>
      <c r="B8182">
        <v>578760</v>
      </c>
      <c r="C8182">
        <v>1913900</v>
      </c>
      <c r="D8182">
        <v>786260</v>
      </c>
      <c r="E8182">
        <v>797800</v>
      </c>
      <c r="F8182" s="4">
        <f t="shared" si="127"/>
        <v>1165986.6666666667</v>
      </c>
    </row>
    <row r="8183" spans="1:6" x14ac:dyDescent="0.3">
      <c r="A8183" t="s">
        <v>8970</v>
      </c>
      <c r="B8183">
        <v>3832150</v>
      </c>
      <c r="C8183">
        <v>0</v>
      </c>
      <c r="D8183">
        <v>0</v>
      </c>
      <c r="E8183">
        <v>450560</v>
      </c>
      <c r="F8183" s="4">
        <f t="shared" si="127"/>
        <v>150186.66666666666</v>
      </c>
    </row>
    <row r="8184" spans="1:6" x14ac:dyDescent="0.3">
      <c r="A8184" t="s">
        <v>8971</v>
      </c>
      <c r="B8184">
        <v>2446080</v>
      </c>
      <c r="C8184">
        <v>608790</v>
      </c>
      <c r="D8184">
        <v>382200</v>
      </c>
      <c r="E8184">
        <v>0</v>
      </c>
      <c r="F8184" s="4">
        <f t="shared" si="127"/>
        <v>330330</v>
      </c>
    </row>
    <row r="8185" spans="1:6" x14ac:dyDescent="0.3">
      <c r="A8185" t="s">
        <v>8972</v>
      </c>
      <c r="B8185">
        <v>1769480</v>
      </c>
      <c r="C8185">
        <v>1024660</v>
      </c>
      <c r="D8185">
        <v>0</v>
      </c>
      <c r="E8185">
        <v>1066520</v>
      </c>
      <c r="F8185" s="4">
        <f t="shared" si="127"/>
        <v>697060</v>
      </c>
    </row>
    <row r="8186" spans="1:6" x14ac:dyDescent="0.3">
      <c r="A8186" t="s">
        <v>8973</v>
      </c>
      <c r="B8186">
        <v>2201760</v>
      </c>
      <c r="C8186">
        <v>4370690</v>
      </c>
      <c r="D8186">
        <v>2808960</v>
      </c>
      <c r="E8186">
        <v>4108480</v>
      </c>
      <c r="F8186" s="4">
        <f t="shared" si="127"/>
        <v>3762710</v>
      </c>
    </row>
    <row r="8187" spans="1:6" x14ac:dyDescent="0.3">
      <c r="A8187" t="s">
        <v>8974</v>
      </c>
      <c r="B8187">
        <v>0</v>
      </c>
      <c r="C8187">
        <v>667030</v>
      </c>
      <c r="D8187">
        <v>0</v>
      </c>
      <c r="E8187">
        <v>820000</v>
      </c>
      <c r="F8187" s="4">
        <f t="shared" si="127"/>
        <v>495676.66666666669</v>
      </c>
    </row>
    <row r="8188" spans="1:6" x14ac:dyDescent="0.3">
      <c r="A8188" t="s">
        <v>8975</v>
      </c>
      <c r="B8188">
        <v>6306750</v>
      </c>
      <c r="C8188">
        <v>5089060</v>
      </c>
      <c r="D8188">
        <v>7802240</v>
      </c>
      <c r="E8188">
        <v>6923000</v>
      </c>
      <c r="F8188" s="4">
        <f t="shared" si="127"/>
        <v>6604766.666666667</v>
      </c>
    </row>
    <row r="8189" spans="1:6" x14ac:dyDescent="0.3">
      <c r="A8189" t="s">
        <v>8976</v>
      </c>
      <c r="B8189">
        <v>1098370</v>
      </c>
      <c r="C8189">
        <v>2813150</v>
      </c>
      <c r="D8189">
        <v>764400</v>
      </c>
      <c r="E8189">
        <v>538880</v>
      </c>
      <c r="F8189" s="4">
        <f t="shared" si="127"/>
        <v>1372143.3333333333</v>
      </c>
    </row>
    <row r="8190" spans="1:6" x14ac:dyDescent="0.3">
      <c r="A8190" t="s">
        <v>8977</v>
      </c>
      <c r="B8190">
        <v>2095240</v>
      </c>
      <c r="C8190">
        <v>349600</v>
      </c>
      <c r="D8190">
        <v>0</v>
      </c>
      <c r="E8190">
        <v>2087520</v>
      </c>
      <c r="F8190" s="4">
        <f t="shared" si="127"/>
        <v>812373.33333333337</v>
      </c>
    </row>
    <row r="8191" spans="1:6" x14ac:dyDescent="0.3">
      <c r="A8191" t="s">
        <v>8978</v>
      </c>
      <c r="B8191">
        <v>993720</v>
      </c>
      <c r="C8191">
        <v>0</v>
      </c>
      <c r="D8191">
        <v>1174810</v>
      </c>
      <c r="E8191">
        <v>812000</v>
      </c>
      <c r="F8191" s="4">
        <f t="shared" si="127"/>
        <v>662270</v>
      </c>
    </row>
    <row r="8192" spans="1:6" x14ac:dyDescent="0.3">
      <c r="A8192" t="s">
        <v>8979</v>
      </c>
      <c r="B8192">
        <v>2248300</v>
      </c>
      <c r="C8192">
        <v>4248280</v>
      </c>
      <c r="D8192">
        <v>6223360</v>
      </c>
      <c r="E8192">
        <v>4396560</v>
      </c>
      <c r="F8192" s="4">
        <f t="shared" si="127"/>
        <v>4956066.666666667</v>
      </c>
    </row>
    <row r="8193" spans="1:6" x14ac:dyDescent="0.3">
      <c r="A8193" t="s">
        <v>8980</v>
      </c>
      <c r="B8193">
        <v>675000</v>
      </c>
      <c r="C8193">
        <v>1121120</v>
      </c>
      <c r="D8193">
        <v>2317020</v>
      </c>
      <c r="E8193">
        <v>2089840</v>
      </c>
      <c r="F8193" s="4">
        <f t="shared" si="127"/>
        <v>1842660</v>
      </c>
    </row>
    <row r="8194" spans="1:6" x14ac:dyDescent="0.3">
      <c r="A8194" t="s">
        <v>8981</v>
      </c>
      <c r="B8194">
        <v>305000</v>
      </c>
      <c r="C8194">
        <v>0</v>
      </c>
      <c r="D8194">
        <v>649740</v>
      </c>
      <c r="E8194">
        <v>961100</v>
      </c>
      <c r="F8194" s="4">
        <f t="shared" si="127"/>
        <v>536946.66666666663</v>
      </c>
    </row>
    <row r="8195" spans="1:6" x14ac:dyDescent="0.3">
      <c r="A8195" t="s">
        <v>8982</v>
      </c>
      <c r="B8195">
        <v>0</v>
      </c>
      <c r="C8195">
        <v>1726810</v>
      </c>
      <c r="D8195">
        <v>0</v>
      </c>
      <c r="E8195">
        <v>513240</v>
      </c>
      <c r="F8195" s="4">
        <f t="shared" ref="F8195:F8258" si="128">SUM(C8195:E8195)/3</f>
        <v>746683.33333333337</v>
      </c>
    </row>
    <row r="8196" spans="1:6" x14ac:dyDescent="0.3">
      <c r="A8196" t="s">
        <v>8983</v>
      </c>
      <c r="B8196">
        <v>4200780</v>
      </c>
      <c r="C8196">
        <v>2342990</v>
      </c>
      <c r="D8196">
        <v>3249180</v>
      </c>
      <c r="E8196">
        <v>4079080</v>
      </c>
      <c r="F8196" s="4">
        <f t="shared" si="128"/>
        <v>3223750</v>
      </c>
    </row>
    <row r="8197" spans="1:6" x14ac:dyDescent="0.3">
      <c r="A8197" t="s">
        <v>8984</v>
      </c>
      <c r="B8197">
        <v>2090880</v>
      </c>
      <c r="C8197">
        <v>2796430</v>
      </c>
      <c r="D8197">
        <v>2525250</v>
      </c>
      <c r="E8197">
        <v>2771400</v>
      </c>
      <c r="F8197" s="4">
        <f t="shared" si="128"/>
        <v>2697693.3333333335</v>
      </c>
    </row>
    <row r="8198" spans="1:6" x14ac:dyDescent="0.3">
      <c r="A8198" t="s">
        <v>8985</v>
      </c>
      <c r="B8198">
        <v>2786900</v>
      </c>
      <c r="C8198">
        <v>5185800</v>
      </c>
      <c r="D8198">
        <v>3974350</v>
      </c>
      <c r="E8198">
        <v>386000</v>
      </c>
      <c r="F8198" s="4">
        <f t="shared" si="128"/>
        <v>3182050</v>
      </c>
    </row>
    <row r="8199" spans="1:6" x14ac:dyDescent="0.3">
      <c r="A8199" t="s">
        <v>8986</v>
      </c>
      <c r="B8199">
        <v>740000</v>
      </c>
      <c r="C8199">
        <v>7485010</v>
      </c>
      <c r="D8199">
        <v>4636780</v>
      </c>
      <c r="E8199">
        <v>2438130</v>
      </c>
      <c r="F8199" s="4">
        <f t="shared" si="128"/>
        <v>4853306.666666667</v>
      </c>
    </row>
    <row r="8200" spans="1:6" x14ac:dyDescent="0.3">
      <c r="A8200" t="s">
        <v>8987</v>
      </c>
      <c r="B8200">
        <v>0</v>
      </c>
      <c r="C8200">
        <v>950720</v>
      </c>
      <c r="D8200">
        <v>595940</v>
      </c>
      <c r="E8200">
        <v>0</v>
      </c>
      <c r="F8200" s="4">
        <f t="shared" si="128"/>
        <v>515553.33333333331</v>
      </c>
    </row>
    <row r="8201" spans="1:6" x14ac:dyDescent="0.3">
      <c r="A8201" t="s">
        <v>8988</v>
      </c>
      <c r="B8201">
        <v>2659020</v>
      </c>
      <c r="C8201">
        <v>1061970</v>
      </c>
      <c r="D8201">
        <v>2133130</v>
      </c>
      <c r="E8201">
        <v>1061060</v>
      </c>
      <c r="F8201" s="4">
        <f t="shared" si="128"/>
        <v>1418720</v>
      </c>
    </row>
    <row r="8202" spans="1:6" x14ac:dyDescent="0.3">
      <c r="A8202" t="s">
        <v>8989</v>
      </c>
      <c r="B8202">
        <v>949070</v>
      </c>
      <c r="C8202">
        <v>912250</v>
      </c>
      <c r="D8202">
        <v>1054430</v>
      </c>
      <c r="E8202">
        <v>688610</v>
      </c>
      <c r="F8202" s="4">
        <f t="shared" si="128"/>
        <v>885096.66666666663</v>
      </c>
    </row>
    <row r="8203" spans="1:6" x14ac:dyDescent="0.3">
      <c r="A8203" t="s">
        <v>8990</v>
      </c>
      <c r="B8203">
        <v>370000</v>
      </c>
      <c r="C8203">
        <v>600000</v>
      </c>
      <c r="D8203">
        <v>623710</v>
      </c>
      <c r="E8203">
        <v>0</v>
      </c>
      <c r="F8203" s="4">
        <f t="shared" si="128"/>
        <v>407903.33333333331</v>
      </c>
    </row>
    <row r="8204" spans="1:6" x14ac:dyDescent="0.3">
      <c r="A8204" t="s">
        <v>8991</v>
      </c>
      <c r="B8204">
        <v>3930780</v>
      </c>
      <c r="C8204">
        <v>8426440</v>
      </c>
      <c r="D8204">
        <v>5600340</v>
      </c>
      <c r="E8204">
        <v>7327200</v>
      </c>
      <c r="F8204" s="4">
        <f t="shared" si="128"/>
        <v>7117993.333333333</v>
      </c>
    </row>
    <row r="8205" spans="1:6" x14ac:dyDescent="0.3">
      <c r="A8205" t="s">
        <v>8992</v>
      </c>
      <c r="B8205">
        <v>33602080</v>
      </c>
      <c r="C8205">
        <v>12480000</v>
      </c>
      <c r="D8205">
        <v>0</v>
      </c>
      <c r="E8205">
        <v>9120240</v>
      </c>
      <c r="F8205" s="4">
        <f t="shared" si="128"/>
        <v>7200080</v>
      </c>
    </row>
    <row r="8206" spans="1:6" x14ac:dyDescent="0.3">
      <c r="A8206" t="s">
        <v>8993</v>
      </c>
      <c r="B8206">
        <v>14153520</v>
      </c>
      <c r="C8206">
        <v>7674350</v>
      </c>
      <c r="D8206">
        <v>7722260</v>
      </c>
      <c r="E8206">
        <v>5008380</v>
      </c>
      <c r="F8206" s="4">
        <f t="shared" si="128"/>
        <v>6801663.333333333</v>
      </c>
    </row>
    <row r="8207" spans="1:6" x14ac:dyDescent="0.3">
      <c r="A8207" t="s">
        <v>8994</v>
      </c>
      <c r="B8207">
        <v>618800</v>
      </c>
      <c r="C8207">
        <v>709800</v>
      </c>
      <c r="D8207">
        <v>0</v>
      </c>
      <c r="E8207">
        <v>0</v>
      </c>
      <c r="F8207" s="4">
        <f t="shared" si="128"/>
        <v>236600</v>
      </c>
    </row>
    <row r="8208" spans="1:6" x14ac:dyDescent="0.3">
      <c r="A8208" t="s">
        <v>8995</v>
      </c>
      <c r="B8208">
        <v>2757980</v>
      </c>
      <c r="C8208">
        <v>13165450</v>
      </c>
      <c r="D8208">
        <v>809900</v>
      </c>
      <c r="E8208">
        <v>0</v>
      </c>
      <c r="F8208" s="4">
        <f t="shared" si="128"/>
        <v>4658450</v>
      </c>
    </row>
    <row r="8209" spans="1:6" x14ac:dyDescent="0.3">
      <c r="A8209" t="s">
        <v>8996</v>
      </c>
      <c r="B8209">
        <v>0</v>
      </c>
      <c r="C8209">
        <v>1212120</v>
      </c>
      <c r="D8209">
        <v>1228680</v>
      </c>
      <c r="E8209">
        <v>427700</v>
      </c>
      <c r="F8209" s="4">
        <f t="shared" si="128"/>
        <v>956166.66666666663</v>
      </c>
    </row>
    <row r="8210" spans="1:6" x14ac:dyDescent="0.3">
      <c r="A8210" t="s">
        <v>8997</v>
      </c>
      <c r="B8210">
        <v>0</v>
      </c>
      <c r="C8210">
        <v>0</v>
      </c>
      <c r="D8210">
        <v>1705190</v>
      </c>
      <c r="E8210">
        <v>611400</v>
      </c>
      <c r="F8210" s="4">
        <f t="shared" si="128"/>
        <v>772196.66666666663</v>
      </c>
    </row>
    <row r="8211" spans="1:6" x14ac:dyDescent="0.3">
      <c r="A8211" t="s">
        <v>8998</v>
      </c>
      <c r="B8211">
        <v>11058800</v>
      </c>
      <c r="C8211">
        <v>0</v>
      </c>
      <c r="D8211">
        <v>16736848</v>
      </c>
      <c r="E8211">
        <v>15435050</v>
      </c>
      <c r="F8211" s="4">
        <f t="shared" si="128"/>
        <v>10723966</v>
      </c>
    </row>
    <row r="8212" spans="1:6" x14ac:dyDescent="0.3">
      <c r="A8212" t="s">
        <v>8999</v>
      </c>
      <c r="B8212">
        <v>2473700</v>
      </c>
      <c r="C8212">
        <v>4235480</v>
      </c>
      <c r="D8212">
        <v>4157410</v>
      </c>
      <c r="E8212">
        <v>4171760</v>
      </c>
      <c r="F8212" s="4">
        <f t="shared" si="128"/>
        <v>4188216.6666666665</v>
      </c>
    </row>
    <row r="8213" spans="1:6" x14ac:dyDescent="0.3">
      <c r="A8213" t="s">
        <v>9000</v>
      </c>
      <c r="B8213">
        <v>1100190</v>
      </c>
      <c r="C8213">
        <v>718900</v>
      </c>
      <c r="D8213">
        <v>0</v>
      </c>
      <c r="E8213">
        <v>0</v>
      </c>
      <c r="F8213" s="4">
        <f t="shared" si="128"/>
        <v>239633.33333333334</v>
      </c>
    </row>
    <row r="8214" spans="1:6" x14ac:dyDescent="0.3">
      <c r="A8214" t="s">
        <v>9001</v>
      </c>
      <c r="B8214">
        <v>1187350</v>
      </c>
      <c r="C8214">
        <v>0</v>
      </c>
      <c r="D8214">
        <v>1339460</v>
      </c>
      <c r="E8214">
        <v>822750</v>
      </c>
      <c r="F8214" s="4">
        <f t="shared" si="128"/>
        <v>720736.66666666663</v>
      </c>
    </row>
    <row r="8215" spans="1:6" x14ac:dyDescent="0.3">
      <c r="A8215" t="s">
        <v>9002</v>
      </c>
      <c r="B8215">
        <v>2385290</v>
      </c>
      <c r="C8215">
        <v>3997890</v>
      </c>
      <c r="D8215">
        <v>4159210</v>
      </c>
      <c r="E8215">
        <v>3201620</v>
      </c>
      <c r="F8215" s="4">
        <f t="shared" si="128"/>
        <v>3786240</v>
      </c>
    </row>
    <row r="8216" spans="1:6" x14ac:dyDescent="0.3">
      <c r="A8216" t="s">
        <v>632</v>
      </c>
      <c r="B8216">
        <v>1109100</v>
      </c>
      <c r="C8216">
        <v>934480</v>
      </c>
      <c r="D8216">
        <v>1181590</v>
      </c>
      <c r="E8216">
        <v>586950</v>
      </c>
      <c r="F8216" s="4">
        <f t="shared" si="128"/>
        <v>901006.66666666663</v>
      </c>
    </row>
    <row r="8217" spans="1:6" x14ac:dyDescent="0.3">
      <c r="A8217" t="s">
        <v>9003</v>
      </c>
      <c r="B8217">
        <v>584760</v>
      </c>
      <c r="C8217">
        <v>1204750</v>
      </c>
      <c r="D8217">
        <v>0</v>
      </c>
      <c r="E8217">
        <v>370000</v>
      </c>
      <c r="F8217" s="4">
        <f t="shared" si="128"/>
        <v>524916.66666666663</v>
      </c>
    </row>
    <row r="8218" spans="1:6" x14ac:dyDescent="0.3">
      <c r="A8218" t="s">
        <v>9004</v>
      </c>
      <c r="B8218">
        <v>2494460</v>
      </c>
      <c r="C8218">
        <v>2322500</v>
      </c>
      <c r="D8218">
        <v>3709760</v>
      </c>
      <c r="E8218">
        <v>6102670</v>
      </c>
      <c r="F8218" s="4">
        <f t="shared" si="128"/>
        <v>4044976.6666666665</v>
      </c>
    </row>
    <row r="8219" spans="1:6" x14ac:dyDescent="0.3">
      <c r="A8219" t="s">
        <v>9005</v>
      </c>
      <c r="B8219">
        <v>1100340</v>
      </c>
      <c r="C8219">
        <v>655120</v>
      </c>
      <c r="D8219">
        <v>1018290</v>
      </c>
      <c r="E8219">
        <v>1273280</v>
      </c>
      <c r="F8219" s="4">
        <f t="shared" si="128"/>
        <v>982230</v>
      </c>
    </row>
    <row r="8220" spans="1:6" x14ac:dyDescent="0.3">
      <c r="A8220" t="s">
        <v>9006</v>
      </c>
      <c r="B8220">
        <v>0</v>
      </c>
      <c r="C8220">
        <v>1374100</v>
      </c>
      <c r="D8220">
        <v>0</v>
      </c>
      <c r="E8220">
        <v>1010100</v>
      </c>
      <c r="F8220" s="4">
        <f t="shared" si="128"/>
        <v>794733.33333333337</v>
      </c>
    </row>
    <row r="8221" spans="1:6" x14ac:dyDescent="0.3">
      <c r="A8221" t="s">
        <v>9007</v>
      </c>
      <c r="B8221">
        <v>0</v>
      </c>
      <c r="C8221">
        <v>531600</v>
      </c>
      <c r="D8221">
        <v>0</v>
      </c>
      <c r="E8221">
        <v>0</v>
      </c>
      <c r="F8221" s="4">
        <f t="shared" si="128"/>
        <v>177200</v>
      </c>
    </row>
    <row r="8222" spans="1:6" x14ac:dyDescent="0.3">
      <c r="A8222" t="s">
        <v>9008</v>
      </c>
      <c r="B8222">
        <v>11507040</v>
      </c>
      <c r="C8222">
        <v>12569940</v>
      </c>
      <c r="D8222">
        <v>13646080</v>
      </c>
      <c r="E8222">
        <v>11614840</v>
      </c>
      <c r="F8222" s="4">
        <f t="shared" si="128"/>
        <v>12610286.666666666</v>
      </c>
    </row>
    <row r="8223" spans="1:6" x14ac:dyDescent="0.3">
      <c r="A8223" t="s">
        <v>9009</v>
      </c>
      <c r="B8223">
        <v>0</v>
      </c>
      <c r="C8223">
        <v>721250</v>
      </c>
      <c r="D8223">
        <v>0</v>
      </c>
      <c r="E8223">
        <v>0</v>
      </c>
      <c r="F8223" s="4">
        <f t="shared" si="128"/>
        <v>240416.66666666666</v>
      </c>
    </row>
    <row r="8224" spans="1:6" x14ac:dyDescent="0.3">
      <c r="A8224" t="s">
        <v>9010</v>
      </c>
      <c r="B8224">
        <v>666000</v>
      </c>
      <c r="C8224">
        <v>305000</v>
      </c>
      <c r="D8224">
        <v>370000</v>
      </c>
      <c r="E8224">
        <v>0</v>
      </c>
      <c r="F8224" s="4">
        <f t="shared" si="128"/>
        <v>225000</v>
      </c>
    </row>
    <row r="8225" spans="1:6" x14ac:dyDescent="0.3">
      <c r="A8225" t="s">
        <v>9011</v>
      </c>
      <c r="B8225">
        <v>1288320</v>
      </c>
      <c r="C8225">
        <v>5132440</v>
      </c>
      <c r="D8225">
        <v>313040</v>
      </c>
      <c r="E8225">
        <v>731640</v>
      </c>
      <c r="F8225" s="4">
        <f t="shared" si="128"/>
        <v>2059040</v>
      </c>
    </row>
    <row r="8226" spans="1:6" x14ac:dyDescent="0.3">
      <c r="A8226" t="s">
        <v>9012</v>
      </c>
      <c r="B8226">
        <v>731640</v>
      </c>
      <c r="C8226">
        <v>887250</v>
      </c>
      <c r="D8226">
        <v>218400</v>
      </c>
      <c r="E8226">
        <v>0</v>
      </c>
      <c r="F8226" s="4">
        <f t="shared" si="128"/>
        <v>368550</v>
      </c>
    </row>
    <row r="8227" spans="1:6" x14ac:dyDescent="0.3">
      <c r="A8227" t="s">
        <v>9013</v>
      </c>
      <c r="B8227">
        <v>2831400</v>
      </c>
      <c r="C8227">
        <v>1141140</v>
      </c>
      <c r="D8227">
        <v>5568620</v>
      </c>
      <c r="E8227">
        <v>1334150</v>
      </c>
      <c r="F8227" s="4">
        <f t="shared" si="128"/>
        <v>2681303.3333333335</v>
      </c>
    </row>
    <row r="8228" spans="1:6" x14ac:dyDescent="0.3">
      <c r="A8228" t="s">
        <v>9014</v>
      </c>
      <c r="B8228">
        <v>0</v>
      </c>
      <c r="C8228">
        <v>0</v>
      </c>
      <c r="D8228">
        <v>898900</v>
      </c>
      <c r="E8228">
        <v>0</v>
      </c>
      <c r="F8228" s="4">
        <f t="shared" si="128"/>
        <v>299633.33333333331</v>
      </c>
    </row>
    <row r="8229" spans="1:6" x14ac:dyDescent="0.3">
      <c r="A8229" t="s">
        <v>9015</v>
      </c>
      <c r="B8229">
        <v>2104460</v>
      </c>
      <c r="C8229">
        <v>2234700</v>
      </c>
      <c r="D8229">
        <v>2068719</v>
      </c>
      <c r="E8229">
        <v>2145130</v>
      </c>
      <c r="F8229" s="4">
        <f t="shared" si="128"/>
        <v>2149516.3333333335</v>
      </c>
    </row>
    <row r="8230" spans="1:6" x14ac:dyDescent="0.3">
      <c r="A8230" t="s">
        <v>9016</v>
      </c>
      <c r="B8230">
        <v>948850</v>
      </c>
      <c r="C8230">
        <v>1219400</v>
      </c>
      <c r="D8230">
        <v>1219400</v>
      </c>
      <c r="E8230">
        <v>0</v>
      </c>
      <c r="F8230" s="4">
        <f t="shared" si="128"/>
        <v>812933.33333333337</v>
      </c>
    </row>
    <row r="8231" spans="1:6" x14ac:dyDescent="0.3">
      <c r="A8231" t="s">
        <v>9017</v>
      </c>
      <c r="B8231">
        <v>1141140</v>
      </c>
      <c r="C8231">
        <v>1144040</v>
      </c>
      <c r="D8231">
        <v>1125760</v>
      </c>
      <c r="E8231">
        <v>2051140</v>
      </c>
      <c r="F8231" s="4">
        <f t="shared" si="128"/>
        <v>1440313.3333333333</v>
      </c>
    </row>
    <row r="8232" spans="1:6" x14ac:dyDescent="0.3">
      <c r="A8232" t="s">
        <v>9018</v>
      </c>
      <c r="B8232">
        <v>0</v>
      </c>
      <c r="C8232">
        <v>10799710</v>
      </c>
      <c r="D8232">
        <v>5661500</v>
      </c>
      <c r="E8232">
        <v>6134640</v>
      </c>
      <c r="F8232" s="4">
        <f t="shared" si="128"/>
        <v>7531950</v>
      </c>
    </row>
    <row r="8233" spans="1:6" x14ac:dyDescent="0.3">
      <c r="A8233" t="s">
        <v>9019</v>
      </c>
      <c r="B8233">
        <v>3069720</v>
      </c>
      <c r="C8233">
        <v>4443750</v>
      </c>
      <c r="D8233">
        <v>3954350</v>
      </c>
      <c r="E8233">
        <v>7843880</v>
      </c>
      <c r="F8233" s="4">
        <f t="shared" si="128"/>
        <v>5413993.333333333</v>
      </c>
    </row>
    <row r="8234" spans="1:6" x14ac:dyDescent="0.3">
      <c r="A8234" t="s">
        <v>9020</v>
      </c>
      <c r="B8234">
        <v>5480210</v>
      </c>
      <c r="C8234">
        <v>7757360</v>
      </c>
      <c r="D8234">
        <v>6153910</v>
      </c>
      <c r="E8234">
        <v>6071610</v>
      </c>
      <c r="F8234" s="4">
        <f t="shared" si="128"/>
        <v>6660960</v>
      </c>
    </row>
    <row r="8235" spans="1:6" x14ac:dyDescent="0.3">
      <c r="A8235" t="s">
        <v>9021</v>
      </c>
      <c r="B8235">
        <v>264000</v>
      </c>
      <c r="C8235">
        <v>581490</v>
      </c>
      <c r="D8235">
        <v>0</v>
      </c>
      <c r="E8235">
        <v>728650</v>
      </c>
      <c r="F8235" s="4">
        <f t="shared" si="128"/>
        <v>436713.33333333331</v>
      </c>
    </row>
    <row r="8236" spans="1:6" x14ac:dyDescent="0.3">
      <c r="A8236" t="s">
        <v>9022</v>
      </c>
      <c r="B8236">
        <v>4991100</v>
      </c>
      <c r="C8236">
        <v>7158480</v>
      </c>
      <c r="D8236">
        <v>2316880</v>
      </c>
      <c r="E8236">
        <v>2432690</v>
      </c>
      <c r="F8236" s="4">
        <f t="shared" si="128"/>
        <v>3969350</v>
      </c>
    </row>
    <row r="8237" spans="1:6" x14ac:dyDescent="0.3">
      <c r="A8237" t="s">
        <v>9023</v>
      </c>
      <c r="B8237">
        <v>0</v>
      </c>
      <c r="C8237">
        <v>792610</v>
      </c>
      <c r="D8237">
        <v>0</v>
      </c>
      <c r="E8237">
        <v>0</v>
      </c>
      <c r="F8237" s="4">
        <f t="shared" si="128"/>
        <v>264203.33333333331</v>
      </c>
    </row>
    <row r="8238" spans="1:6" x14ac:dyDescent="0.3">
      <c r="A8238" t="s">
        <v>9024</v>
      </c>
      <c r="B8238">
        <v>0</v>
      </c>
      <c r="C8238">
        <v>0</v>
      </c>
      <c r="D8238">
        <v>626000</v>
      </c>
      <c r="E8238">
        <v>1140230</v>
      </c>
      <c r="F8238" s="4">
        <f t="shared" si="128"/>
        <v>588743.33333333337</v>
      </c>
    </row>
    <row r="8239" spans="1:6" x14ac:dyDescent="0.3">
      <c r="A8239" t="s">
        <v>9025</v>
      </c>
      <c r="B8239">
        <v>4440970</v>
      </c>
      <c r="C8239">
        <v>4275860</v>
      </c>
      <c r="D8239">
        <v>8424210</v>
      </c>
      <c r="E8239">
        <v>4487850</v>
      </c>
      <c r="F8239" s="4">
        <f t="shared" si="128"/>
        <v>5729306.666666667</v>
      </c>
    </row>
    <row r="8240" spans="1:6" x14ac:dyDescent="0.3">
      <c r="A8240" t="s">
        <v>9026</v>
      </c>
      <c r="B8240">
        <v>0</v>
      </c>
      <c r="C8240">
        <v>0</v>
      </c>
      <c r="D8240">
        <v>3461640</v>
      </c>
      <c r="E8240">
        <v>0</v>
      </c>
      <c r="F8240" s="4">
        <f t="shared" si="128"/>
        <v>1153880</v>
      </c>
    </row>
    <row r="8241" spans="1:6" x14ac:dyDescent="0.3">
      <c r="A8241" t="s">
        <v>9027</v>
      </c>
      <c r="B8241">
        <v>1203500</v>
      </c>
      <c r="C8241">
        <v>0</v>
      </c>
      <c r="D8241">
        <v>0</v>
      </c>
      <c r="E8241">
        <v>1452460</v>
      </c>
      <c r="F8241" s="4">
        <f t="shared" si="128"/>
        <v>484153.33333333331</v>
      </c>
    </row>
    <row r="8242" spans="1:6" x14ac:dyDescent="0.3">
      <c r="A8242" t="s">
        <v>9028</v>
      </c>
      <c r="B8242">
        <v>0</v>
      </c>
      <c r="C8242">
        <v>1264900</v>
      </c>
      <c r="D8242">
        <v>1857400</v>
      </c>
      <c r="E8242">
        <v>2140360</v>
      </c>
      <c r="F8242" s="4">
        <f t="shared" si="128"/>
        <v>1754220</v>
      </c>
    </row>
    <row r="8243" spans="1:6" x14ac:dyDescent="0.3">
      <c r="A8243" t="s">
        <v>9029</v>
      </c>
      <c r="B8243">
        <v>742560</v>
      </c>
      <c r="C8243">
        <v>2142300</v>
      </c>
      <c r="D8243">
        <v>756500</v>
      </c>
      <c r="E8243">
        <v>4274000</v>
      </c>
      <c r="F8243" s="4">
        <f t="shared" si="128"/>
        <v>2390933.3333333335</v>
      </c>
    </row>
    <row r="8244" spans="1:6" x14ac:dyDescent="0.3">
      <c r="A8244" t="s">
        <v>9030</v>
      </c>
      <c r="B8244">
        <v>2011480</v>
      </c>
      <c r="C8244">
        <v>370000</v>
      </c>
      <c r="D8244">
        <v>942000</v>
      </c>
      <c r="E8244">
        <v>458640</v>
      </c>
      <c r="F8244" s="4">
        <f t="shared" si="128"/>
        <v>590213.33333333337</v>
      </c>
    </row>
    <row r="8245" spans="1:6" x14ac:dyDescent="0.3">
      <c r="A8245" t="s">
        <v>9031</v>
      </c>
      <c r="B8245">
        <v>382200</v>
      </c>
      <c r="C8245">
        <v>3086840</v>
      </c>
      <c r="D8245">
        <v>0</v>
      </c>
      <c r="E8245">
        <v>5883100</v>
      </c>
      <c r="F8245" s="4">
        <f t="shared" si="128"/>
        <v>2989980</v>
      </c>
    </row>
    <row r="8246" spans="1:6" x14ac:dyDescent="0.3">
      <c r="A8246" t="s">
        <v>9032</v>
      </c>
      <c r="B8246">
        <v>0</v>
      </c>
      <c r="C8246">
        <v>0</v>
      </c>
      <c r="D8246">
        <v>264000</v>
      </c>
      <c r="E8246">
        <v>653800</v>
      </c>
      <c r="F8246" s="4">
        <f t="shared" si="128"/>
        <v>305933.33333333331</v>
      </c>
    </row>
    <row r="8247" spans="1:6" x14ac:dyDescent="0.3">
      <c r="A8247" t="s">
        <v>9033</v>
      </c>
      <c r="B8247">
        <v>667950</v>
      </c>
      <c r="C8247">
        <v>0</v>
      </c>
      <c r="D8247">
        <v>975430</v>
      </c>
      <c r="E8247">
        <v>0</v>
      </c>
      <c r="F8247" s="4">
        <f t="shared" si="128"/>
        <v>325143.33333333331</v>
      </c>
    </row>
    <row r="8248" spans="1:6" x14ac:dyDescent="0.3">
      <c r="A8248" t="s">
        <v>9034</v>
      </c>
      <c r="B8248">
        <v>2043360</v>
      </c>
      <c r="C8248">
        <v>2125370</v>
      </c>
      <c r="D8248">
        <v>2246320</v>
      </c>
      <c r="E8248">
        <v>2305850</v>
      </c>
      <c r="F8248" s="4">
        <f t="shared" si="128"/>
        <v>2225846.6666666665</v>
      </c>
    </row>
    <row r="8249" spans="1:6" x14ac:dyDescent="0.3">
      <c r="A8249" t="s">
        <v>9035</v>
      </c>
      <c r="B8249">
        <v>1494220</v>
      </c>
      <c r="C8249">
        <v>2090810</v>
      </c>
      <c r="D8249">
        <v>3771210</v>
      </c>
      <c r="E8249">
        <v>2180640</v>
      </c>
      <c r="F8249" s="4">
        <f t="shared" si="128"/>
        <v>2680886.6666666665</v>
      </c>
    </row>
    <row r="8250" spans="1:6" x14ac:dyDescent="0.3">
      <c r="A8250" t="s">
        <v>9036</v>
      </c>
      <c r="B8250">
        <v>7193550</v>
      </c>
      <c r="C8250">
        <v>0</v>
      </c>
      <c r="D8250">
        <v>0</v>
      </c>
      <c r="E8250">
        <v>1107750</v>
      </c>
      <c r="F8250" s="4">
        <f t="shared" si="128"/>
        <v>369250</v>
      </c>
    </row>
    <row r="8251" spans="1:6" x14ac:dyDescent="0.3">
      <c r="A8251" t="s">
        <v>9037</v>
      </c>
      <c r="B8251">
        <v>673400</v>
      </c>
      <c r="C8251">
        <v>0</v>
      </c>
      <c r="D8251">
        <v>0</v>
      </c>
      <c r="E8251">
        <v>1342340</v>
      </c>
      <c r="F8251" s="4">
        <f t="shared" si="128"/>
        <v>447446.66666666669</v>
      </c>
    </row>
    <row r="8252" spans="1:6" x14ac:dyDescent="0.3">
      <c r="A8252" t="s">
        <v>9038</v>
      </c>
      <c r="B8252">
        <v>0</v>
      </c>
      <c r="C8252">
        <v>469560</v>
      </c>
      <c r="D8252">
        <v>764400</v>
      </c>
      <c r="E8252">
        <v>0</v>
      </c>
      <c r="F8252" s="4">
        <f t="shared" si="128"/>
        <v>411320</v>
      </c>
    </row>
    <row r="8253" spans="1:6" x14ac:dyDescent="0.3">
      <c r="A8253" t="s">
        <v>925</v>
      </c>
      <c r="B8253">
        <v>0</v>
      </c>
      <c r="C8253">
        <v>1159340</v>
      </c>
      <c r="D8253">
        <v>1028300</v>
      </c>
      <c r="E8253">
        <v>2218200</v>
      </c>
      <c r="F8253" s="4">
        <f t="shared" si="128"/>
        <v>1468613.3333333333</v>
      </c>
    </row>
    <row r="8254" spans="1:6" x14ac:dyDescent="0.3">
      <c r="A8254" t="s">
        <v>9039</v>
      </c>
      <c r="B8254">
        <v>1110000</v>
      </c>
      <c r="C8254">
        <v>0</v>
      </c>
      <c r="D8254">
        <v>0</v>
      </c>
      <c r="E8254">
        <v>0</v>
      </c>
      <c r="F8254" s="4">
        <f t="shared" si="128"/>
        <v>0</v>
      </c>
    </row>
    <row r="8255" spans="1:6" x14ac:dyDescent="0.3">
      <c r="A8255" t="s">
        <v>9040</v>
      </c>
      <c r="B8255">
        <v>1155700</v>
      </c>
      <c r="C8255">
        <v>2656260</v>
      </c>
      <c r="D8255">
        <v>1105700</v>
      </c>
      <c r="E8255">
        <v>2133200</v>
      </c>
      <c r="F8255" s="4">
        <f t="shared" si="128"/>
        <v>1965053.3333333333</v>
      </c>
    </row>
    <row r="8256" spans="1:6" x14ac:dyDescent="0.3">
      <c r="A8256" t="s">
        <v>9041</v>
      </c>
      <c r="B8256">
        <v>2306100</v>
      </c>
      <c r="C8256">
        <v>3899320</v>
      </c>
      <c r="D8256">
        <v>2230260</v>
      </c>
      <c r="E8256">
        <v>3873350</v>
      </c>
      <c r="F8256" s="4">
        <f t="shared" si="128"/>
        <v>3334310</v>
      </c>
    </row>
    <row r="8257" spans="1:6" x14ac:dyDescent="0.3">
      <c r="A8257" t="s">
        <v>9042</v>
      </c>
      <c r="B8257">
        <v>160000</v>
      </c>
      <c r="C8257">
        <v>0</v>
      </c>
      <c r="D8257">
        <v>0</v>
      </c>
      <c r="E8257">
        <v>804000</v>
      </c>
      <c r="F8257" s="4">
        <f t="shared" si="128"/>
        <v>268000</v>
      </c>
    </row>
    <row r="8258" spans="1:6" x14ac:dyDescent="0.3">
      <c r="A8258" t="s">
        <v>9043</v>
      </c>
      <c r="B8258">
        <v>1868020</v>
      </c>
      <c r="C8258">
        <v>1156240</v>
      </c>
      <c r="D8258">
        <v>1271270</v>
      </c>
      <c r="E8258">
        <v>1365820</v>
      </c>
      <c r="F8258" s="4">
        <f t="shared" si="128"/>
        <v>1264443.3333333333</v>
      </c>
    </row>
    <row r="8259" spans="1:6" x14ac:dyDescent="0.3">
      <c r="A8259" t="s">
        <v>9044</v>
      </c>
      <c r="B8259">
        <v>0</v>
      </c>
      <c r="C8259">
        <v>256000</v>
      </c>
      <c r="D8259">
        <v>0</v>
      </c>
      <c r="E8259">
        <v>0</v>
      </c>
      <c r="F8259" s="4">
        <f t="shared" ref="F8259:F8322" si="129">SUM(C8259:E8259)/3</f>
        <v>85333.333333333328</v>
      </c>
    </row>
    <row r="8260" spans="1:6" x14ac:dyDescent="0.3">
      <c r="A8260" t="s">
        <v>9045</v>
      </c>
      <c r="B8260">
        <v>0</v>
      </c>
      <c r="C8260">
        <v>370000</v>
      </c>
      <c r="D8260">
        <v>228000</v>
      </c>
      <c r="E8260">
        <v>0</v>
      </c>
      <c r="F8260" s="4">
        <f t="shared" si="129"/>
        <v>199333.33333333334</v>
      </c>
    </row>
    <row r="8261" spans="1:6" x14ac:dyDescent="0.3">
      <c r="A8261" t="s">
        <v>9046</v>
      </c>
      <c r="B8261">
        <v>0</v>
      </c>
      <c r="C8261">
        <v>5826180</v>
      </c>
      <c r="D8261">
        <v>364000</v>
      </c>
      <c r="E8261">
        <v>3851040</v>
      </c>
      <c r="F8261" s="4">
        <f t="shared" si="129"/>
        <v>3347073.3333333335</v>
      </c>
    </row>
    <row r="8262" spans="1:6" x14ac:dyDescent="0.3">
      <c r="A8262" t="s">
        <v>9047</v>
      </c>
      <c r="B8262">
        <v>946400</v>
      </c>
      <c r="C8262">
        <v>281190</v>
      </c>
      <c r="D8262">
        <v>273000</v>
      </c>
      <c r="E8262">
        <v>0</v>
      </c>
      <c r="F8262" s="4">
        <f t="shared" si="129"/>
        <v>184730</v>
      </c>
    </row>
    <row r="8263" spans="1:6" x14ac:dyDescent="0.3">
      <c r="A8263" t="s">
        <v>9048</v>
      </c>
      <c r="B8263">
        <v>690000</v>
      </c>
      <c r="C8263">
        <v>0</v>
      </c>
      <c r="D8263">
        <v>10407700</v>
      </c>
      <c r="E8263">
        <v>7515450</v>
      </c>
      <c r="F8263" s="4">
        <f t="shared" si="129"/>
        <v>5974383.333333333</v>
      </c>
    </row>
    <row r="8264" spans="1:6" x14ac:dyDescent="0.3">
      <c r="A8264" t="s">
        <v>9049</v>
      </c>
      <c r="B8264">
        <v>740000</v>
      </c>
      <c r="C8264">
        <v>612000</v>
      </c>
      <c r="D8264">
        <v>0</v>
      </c>
      <c r="E8264">
        <v>820000</v>
      </c>
      <c r="F8264" s="4">
        <f t="shared" si="129"/>
        <v>477333.33333333331</v>
      </c>
    </row>
    <row r="8265" spans="1:6" x14ac:dyDescent="0.3">
      <c r="A8265" t="s">
        <v>9050</v>
      </c>
      <c r="B8265">
        <v>2462510</v>
      </c>
      <c r="C8265">
        <v>2280050</v>
      </c>
      <c r="D8265">
        <v>2145860</v>
      </c>
      <c r="E8265">
        <v>3148680</v>
      </c>
      <c r="F8265" s="4">
        <f t="shared" si="129"/>
        <v>2524863.3333333335</v>
      </c>
    </row>
    <row r="8266" spans="1:6" x14ac:dyDescent="0.3">
      <c r="A8266" t="s">
        <v>9051</v>
      </c>
      <c r="B8266">
        <v>569200</v>
      </c>
      <c r="C8266">
        <v>1003070</v>
      </c>
      <c r="D8266">
        <v>589650</v>
      </c>
      <c r="E8266">
        <v>535400</v>
      </c>
      <c r="F8266" s="4">
        <f t="shared" si="129"/>
        <v>709373.33333333337</v>
      </c>
    </row>
    <row r="8267" spans="1:6" x14ac:dyDescent="0.3">
      <c r="A8267" t="s">
        <v>9052</v>
      </c>
      <c r="B8267">
        <v>1685950</v>
      </c>
      <c r="C8267">
        <v>370000</v>
      </c>
      <c r="D8267">
        <v>1648920</v>
      </c>
      <c r="E8267">
        <v>0</v>
      </c>
      <c r="F8267" s="4">
        <f t="shared" si="129"/>
        <v>672973.33333333337</v>
      </c>
    </row>
    <row r="8268" spans="1:6" x14ac:dyDescent="0.3">
      <c r="A8268" t="s">
        <v>9053</v>
      </c>
      <c r="B8268">
        <v>2144000</v>
      </c>
      <c r="C8268">
        <v>2060240</v>
      </c>
      <c r="D8268">
        <v>3435020</v>
      </c>
      <c r="E8268">
        <v>2570390</v>
      </c>
      <c r="F8268" s="4">
        <f t="shared" si="129"/>
        <v>2688550</v>
      </c>
    </row>
    <row r="8269" spans="1:6" x14ac:dyDescent="0.3">
      <c r="A8269" t="s">
        <v>9054</v>
      </c>
      <c r="B8269">
        <v>1294200</v>
      </c>
      <c r="C8269">
        <v>813540</v>
      </c>
      <c r="D8269">
        <v>0</v>
      </c>
      <c r="E8269">
        <v>1436800</v>
      </c>
      <c r="F8269" s="4">
        <f t="shared" si="129"/>
        <v>750113.33333333337</v>
      </c>
    </row>
    <row r="8270" spans="1:6" x14ac:dyDescent="0.3">
      <c r="A8270" t="s">
        <v>9055</v>
      </c>
      <c r="B8270">
        <v>2075600</v>
      </c>
      <c r="C8270">
        <v>0</v>
      </c>
      <c r="D8270">
        <v>6066000</v>
      </c>
      <c r="E8270">
        <v>2304000</v>
      </c>
      <c r="F8270" s="4">
        <f t="shared" si="129"/>
        <v>2790000</v>
      </c>
    </row>
    <row r="8271" spans="1:6" x14ac:dyDescent="0.3">
      <c r="A8271" t="s">
        <v>584</v>
      </c>
      <c r="B8271">
        <v>2315120</v>
      </c>
      <c r="C8271">
        <v>3568980</v>
      </c>
      <c r="D8271">
        <v>2064110</v>
      </c>
      <c r="E8271">
        <v>2595490</v>
      </c>
      <c r="F8271" s="4">
        <f t="shared" si="129"/>
        <v>2742860</v>
      </c>
    </row>
    <row r="8272" spans="1:6" x14ac:dyDescent="0.3">
      <c r="A8272" t="s">
        <v>9056</v>
      </c>
      <c r="B8272">
        <v>0</v>
      </c>
      <c r="C8272">
        <v>1560000</v>
      </c>
      <c r="D8272">
        <v>1438880</v>
      </c>
      <c r="E8272">
        <v>0</v>
      </c>
      <c r="F8272" s="4">
        <f t="shared" si="129"/>
        <v>999626.66666666663</v>
      </c>
    </row>
    <row r="8273" spans="1:6" x14ac:dyDescent="0.3">
      <c r="A8273" t="s">
        <v>9057</v>
      </c>
      <c r="B8273">
        <v>1283100</v>
      </c>
      <c r="C8273">
        <v>0</v>
      </c>
      <c r="D8273">
        <v>2955650</v>
      </c>
      <c r="E8273">
        <v>405000</v>
      </c>
      <c r="F8273" s="4">
        <f t="shared" si="129"/>
        <v>1120216.6666666667</v>
      </c>
    </row>
    <row r="8274" spans="1:6" x14ac:dyDescent="0.3">
      <c r="A8274" t="s">
        <v>9058</v>
      </c>
      <c r="B8274">
        <v>2242300</v>
      </c>
      <c r="C8274">
        <v>2139680</v>
      </c>
      <c r="D8274">
        <v>2215400</v>
      </c>
      <c r="E8274">
        <v>3415480</v>
      </c>
      <c r="F8274" s="4">
        <f t="shared" si="129"/>
        <v>2590186.6666666665</v>
      </c>
    </row>
    <row r="8275" spans="1:6" x14ac:dyDescent="0.3">
      <c r="A8275" t="s">
        <v>9059</v>
      </c>
      <c r="B8275">
        <v>1583400</v>
      </c>
      <c r="C8275">
        <v>770540</v>
      </c>
      <c r="D8275">
        <v>1460800</v>
      </c>
      <c r="E8275">
        <v>0</v>
      </c>
      <c r="F8275" s="4">
        <f t="shared" si="129"/>
        <v>743780</v>
      </c>
    </row>
    <row r="8276" spans="1:6" x14ac:dyDescent="0.3">
      <c r="A8276" t="s">
        <v>9060</v>
      </c>
      <c r="B8276">
        <v>562200</v>
      </c>
      <c r="C8276">
        <v>294840</v>
      </c>
      <c r="D8276">
        <v>0</v>
      </c>
      <c r="E8276">
        <v>2147600</v>
      </c>
      <c r="F8276" s="4">
        <f t="shared" si="129"/>
        <v>814146.66666666663</v>
      </c>
    </row>
    <row r="8277" spans="1:6" x14ac:dyDescent="0.3">
      <c r="A8277" t="s">
        <v>9061</v>
      </c>
      <c r="B8277">
        <v>382200</v>
      </c>
      <c r="C8277">
        <v>1170420</v>
      </c>
      <c r="D8277">
        <v>414960</v>
      </c>
      <c r="E8277">
        <v>1365700</v>
      </c>
      <c r="F8277" s="4">
        <f t="shared" si="129"/>
        <v>983693.33333333337</v>
      </c>
    </row>
    <row r="8278" spans="1:6" x14ac:dyDescent="0.3">
      <c r="A8278" t="s">
        <v>9062</v>
      </c>
      <c r="B8278">
        <v>2146480</v>
      </c>
      <c r="C8278">
        <v>2101840</v>
      </c>
      <c r="D8278">
        <v>4302500</v>
      </c>
      <c r="E8278">
        <v>6403700</v>
      </c>
      <c r="F8278" s="4">
        <f t="shared" si="129"/>
        <v>4269346.666666667</v>
      </c>
    </row>
    <row r="8279" spans="1:6" x14ac:dyDescent="0.3">
      <c r="A8279" t="s">
        <v>9063</v>
      </c>
      <c r="B8279">
        <v>4555400</v>
      </c>
      <c r="C8279">
        <v>6060040</v>
      </c>
      <c r="D8279">
        <v>4469150</v>
      </c>
      <c r="E8279">
        <v>4037310</v>
      </c>
      <c r="F8279" s="4">
        <f t="shared" si="129"/>
        <v>4855500</v>
      </c>
    </row>
    <row r="8280" spans="1:6" x14ac:dyDescent="0.3">
      <c r="A8280" t="s">
        <v>9064</v>
      </c>
      <c r="B8280">
        <v>0</v>
      </c>
      <c r="C8280">
        <v>582400</v>
      </c>
      <c r="D8280">
        <v>0</v>
      </c>
      <c r="E8280">
        <v>0</v>
      </c>
      <c r="F8280" s="4">
        <f t="shared" si="129"/>
        <v>194133.33333333334</v>
      </c>
    </row>
    <row r="8281" spans="1:6" x14ac:dyDescent="0.3">
      <c r="A8281" t="s">
        <v>9065</v>
      </c>
      <c r="B8281">
        <v>1757100</v>
      </c>
      <c r="C8281">
        <v>0</v>
      </c>
      <c r="D8281">
        <v>0</v>
      </c>
      <c r="E8281">
        <v>1174000</v>
      </c>
      <c r="F8281" s="4">
        <f t="shared" si="129"/>
        <v>391333.33333333331</v>
      </c>
    </row>
    <row r="8282" spans="1:6" x14ac:dyDescent="0.3">
      <c r="A8282" t="s">
        <v>9066</v>
      </c>
      <c r="B8282">
        <v>0</v>
      </c>
      <c r="C8282">
        <v>697560</v>
      </c>
      <c r="D8282">
        <v>453720</v>
      </c>
      <c r="E8282">
        <v>425880</v>
      </c>
      <c r="F8282" s="4">
        <f t="shared" si="129"/>
        <v>525720</v>
      </c>
    </row>
    <row r="8283" spans="1:6" x14ac:dyDescent="0.3">
      <c r="A8283" t="s">
        <v>9067</v>
      </c>
      <c r="B8283">
        <v>0</v>
      </c>
      <c r="C8283">
        <v>888960</v>
      </c>
      <c r="D8283">
        <v>281190</v>
      </c>
      <c r="E8283">
        <v>0</v>
      </c>
      <c r="F8283" s="4">
        <f t="shared" si="129"/>
        <v>390050</v>
      </c>
    </row>
    <row r="8284" spans="1:6" x14ac:dyDescent="0.3">
      <c r="A8284" t="s">
        <v>9068</v>
      </c>
      <c r="B8284">
        <v>606060</v>
      </c>
      <c r="C8284">
        <v>191100</v>
      </c>
      <c r="D8284">
        <v>1834560</v>
      </c>
      <c r="E8284">
        <v>1220590</v>
      </c>
      <c r="F8284" s="4">
        <f t="shared" si="129"/>
        <v>1082083.3333333333</v>
      </c>
    </row>
    <row r="8285" spans="1:6" x14ac:dyDescent="0.3">
      <c r="A8285" t="s">
        <v>9069</v>
      </c>
      <c r="B8285">
        <v>2095900</v>
      </c>
      <c r="C8285">
        <v>2090010</v>
      </c>
      <c r="D8285">
        <v>4817710</v>
      </c>
      <c r="E8285">
        <v>4008760</v>
      </c>
      <c r="F8285" s="4">
        <f t="shared" si="129"/>
        <v>3638826.6666666665</v>
      </c>
    </row>
    <row r="8286" spans="1:6" x14ac:dyDescent="0.3">
      <c r="A8286" t="s">
        <v>9070</v>
      </c>
      <c r="B8286">
        <v>0</v>
      </c>
      <c r="C8286">
        <v>488780</v>
      </c>
      <c r="D8286">
        <v>2171940</v>
      </c>
      <c r="E8286">
        <v>0</v>
      </c>
      <c r="F8286" s="4">
        <f t="shared" si="129"/>
        <v>886906.66666666663</v>
      </c>
    </row>
    <row r="8287" spans="1:6" x14ac:dyDescent="0.3">
      <c r="A8287" t="s">
        <v>9071</v>
      </c>
      <c r="B8287">
        <v>305000</v>
      </c>
      <c r="C8287">
        <v>331240</v>
      </c>
      <c r="D8287">
        <v>0</v>
      </c>
      <c r="E8287">
        <v>258440</v>
      </c>
      <c r="F8287" s="4">
        <f t="shared" si="129"/>
        <v>196560</v>
      </c>
    </row>
    <row r="8288" spans="1:6" x14ac:dyDescent="0.3">
      <c r="A8288" t="s">
        <v>9072</v>
      </c>
      <c r="B8288">
        <v>1021190</v>
      </c>
      <c r="C8288">
        <v>764400</v>
      </c>
      <c r="D8288">
        <v>730000</v>
      </c>
      <c r="E8288">
        <v>534000</v>
      </c>
      <c r="F8288" s="4">
        <f t="shared" si="129"/>
        <v>676133.33333333337</v>
      </c>
    </row>
    <row r="8289" spans="1:6" x14ac:dyDescent="0.3">
      <c r="A8289" t="s">
        <v>9073</v>
      </c>
      <c r="B8289">
        <v>14065380</v>
      </c>
      <c r="C8289">
        <v>8433820</v>
      </c>
      <c r="D8289">
        <v>8316130</v>
      </c>
      <c r="E8289">
        <v>7099620</v>
      </c>
      <c r="F8289" s="4">
        <f t="shared" si="129"/>
        <v>7949856.666666667</v>
      </c>
    </row>
    <row r="8290" spans="1:6" x14ac:dyDescent="0.3">
      <c r="A8290" t="s">
        <v>9074</v>
      </c>
      <c r="B8290">
        <v>2953000</v>
      </c>
      <c r="C8290">
        <v>3422100</v>
      </c>
      <c r="D8290">
        <v>2244060</v>
      </c>
      <c r="E8290">
        <v>2056600</v>
      </c>
      <c r="F8290" s="4">
        <f t="shared" si="129"/>
        <v>2574253.3333333335</v>
      </c>
    </row>
    <row r="8291" spans="1:6" x14ac:dyDescent="0.3">
      <c r="A8291" t="s">
        <v>9075</v>
      </c>
      <c r="B8291">
        <v>1811060</v>
      </c>
      <c r="C8291">
        <v>1674790</v>
      </c>
      <c r="D8291">
        <v>2131350</v>
      </c>
      <c r="E8291">
        <v>3057260</v>
      </c>
      <c r="F8291" s="4">
        <f t="shared" si="129"/>
        <v>2287800</v>
      </c>
    </row>
    <row r="8292" spans="1:6" x14ac:dyDescent="0.3">
      <c r="A8292" t="s">
        <v>9076</v>
      </c>
      <c r="B8292">
        <v>0</v>
      </c>
      <c r="C8292">
        <v>6465490</v>
      </c>
      <c r="D8292">
        <v>36075000</v>
      </c>
      <c r="E8292">
        <v>0</v>
      </c>
      <c r="F8292" s="4">
        <f t="shared" si="129"/>
        <v>14180163.333333334</v>
      </c>
    </row>
    <row r="8293" spans="1:6" x14ac:dyDescent="0.3">
      <c r="A8293" t="s">
        <v>9077</v>
      </c>
      <c r="B8293">
        <v>0</v>
      </c>
      <c r="C8293">
        <v>0</v>
      </c>
      <c r="D8293">
        <v>349000</v>
      </c>
      <c r="E8293">
        <v>1577940</v>
      </c>
      <c r="F8293" s="4">
        <f t="shared" si="129"/>
        <v>642313.33333333337</v>
      </c>
    </row>
    <row r="8294" spans="1:6" x14ac:dyDescent="0.3">
      <c r="A8294" t="s">
        <v>9078</v>
      </c>
      <c r="B8294">
        <v>4338500</v>
      </c>
      <c r="C8294">
        <v>2211950</v>
      </c>
      <c r="D8294">
        <v>0</v>
      </c>
      <c r="E8294">
        <v>3939300</v>
      </c>
      <c r="F8294" s="4">
        <f t="shared" si="129"/>
        <v>2050416.6666666667</v>
      </c>
    </row>
    <row r="8295" spans="1:6" x14ac:dyDescent="0.3">
      <c r="A8295" t="s">
        <v>9079</v>
      </c>
      <c r="B8295">
        <v>0</v>
      </c>
      <c r="C8295">
        <v>0</v>
      </c>
      <c r="D8295">
        <v>2063440</v>
      </c>
      <c r="E8295">
        <v>565920</v>
      </c>
      <c r="F8295" s="4">
        <f t="shared" si="129"/>
        <v>876453.33333333337</v>
      </c>
    </row>
    <row r="8296" spans="1:6" x14ac:dyDescent="0.3">
      <c r="A8296" t="s">
        <v>9080</v>
      </c>
      <c r="B8296">
        <v>2286090</v>
      </c>
      <c r="C8296">
        <v>2885400</v>
      </c>
      <c r="D8296">
        <v>1798880</v>
      </c>
      <c r="E8296">
        <v>3549000</v>
      </c>
      <c r="F8296" s="4">
        <f t="shared" si="129"/>
        <v>2744426.6666666665</v>
      </c>
    </row>
    <row r="8297" spans="1:6" x14ac:dyDescent="0.3">
      <c r="A8297" t="s">
        <v>9081</v>
      </c>
      <c r="B8297">
        <v>2080350</v>
      </c>
      <c r="C8297">
        <v>2097600</v>
      </c>
      <c r="D8297">
        <v>746200</v>
      </c>
      <c r="E8297">
        <v>2104560</v>
      </c>
      <c r="F8297" s="4">
        <f t="shared" si="129"/>
        <v>1649453.3333333333</v>
      </c>
    </row>
    <row r="8298" spans="1:6" x14ac:dyDescent="0.3">
      <c r="A8298" t="s">
        <v>9082</v>
      </c>
      <c r="B8298">
        <v>382200</v>
      </c>
      <c r="C8298">
        <v>669760</v>
      </c>
      <c r="D8298">
        <v>2012720</v>
      </c>
      <c r="E8298">
        <v>2152800</v>
      </c>
      <c r="F8298" s="4">
        <f t="shared" si="129"/>
        <v>1611760</v>
      </c>
    </row>
    <row r="8299" spans="1:6" x14ac:dyDescent="0.3">
      <c r="A8299" t="s">
        <v>9083</v>
      </c>
      <c r="B8299">
        <v>633360</v>
      </c>
      <c r="C8299">
        <v>3675080</v>
      </c>
      <c r="D8299">
        <v>2293200</v>
      </c>
      <c r="E8299">
        <v>2236780</v>
      </c>
      <c r="F8299" s="4">
        <f t="shared" si="129"/>
        <v>2735020</v>
      </c>
    </row>
    <row r="8300" spans="1:6" x14ac:dyDescent="0.3">
      <c r="A8300" t="s">
        <v>9084</v>
      </c>
      <c r="B8300">
        <v>568900</v>
      </c>
      <c r="C8300">
        <v>0</v>
      </c>
      <c r="D8300">
        <v>0</v>
      </c>
      <c r="E8300">
        <v>0</v>
      </c>
      <c r="F8300" s="4">
        <f t="shared" si="129"/>
        <v>0</v>
      </c>
    </row>
    <row r="8301" spans="1:6" x14ac:dyDescent="0.3">
      <c r="A8301" t="s">
        <v>9085</v>
      </c>
      <c r="B8301">
        <v>256000</v>
      </c>
      <c r="C8301">
        <v>0</v>
      </c>
      <c r="D8301">
        <v>1270900</v>
      </c>
      <c r="E8301">
        <v>1258900</v>
      </c>
      <c r="F8301" s="4">
        <f t="shared" si="129"/>
        <v>843266.66666666663</v>
      </c>
    </row>
    <row r="8302" spans="1:6" x14ac:dyDescent="0.3">
      <c r="A8302" t="s">
        <v>9086</v>
      </c>
      <c r="B8302">
        <v>1311570</v>
      </c>
      <c r="C8302">
        <v>0</v>
      </c>
      <c r="D8302">
        <v>2084850</v>
      </c>
      <c r="E8302">
        <v>0</v>
      </c>
      <c r="F8302" s="4">
        <f t="shared" si="129"/>
        <v>694950</v>
      </c>
    </row>
    <row r="8303" spans="1:6" x14ac:dyDescent="0.3">
      <c r="A8303" t="s">
        <v>9087</v>
      </c>
      <c r="B8303">
        <v>7678940</v>
      </c>
      <c r="C8303">
        <v>5998550</v>
      </c>
      <c r="D8303">
        <v>6436250</v>
      </c>
      <c r="E8303">
        <v>5045330</v>
      </c>
      <c r="F8303" s="4">
        <f t="shared" si="129"/>
        <v>5826710</v>
      </c>
    </row>
    <row r="8304" spans="1:6" x14ac:dyDescent="0.3">
      <c r="A8304" t="s">
        <v>9088</v>
      </c>
      <c r="B8304">
        <v>1053600</v>
      </c>
      <c r="C8304">
        <v>0</v>
      </c>
      <c r="D8304">
        <v>0</v>
      </c>
      <c r="E8304">
        <v>1015280</v>
      </c>
      <c r="F8304" s="4">
        <f t="shared" si="129"/>
        <v>338426.66666666669</v>
      </c>
    </row>
    <row r="8305" spans="1:6" x14ac:dyDescent="0.3">
      <c r="A8305" t="s">
        <v>9089</v>
      </c>
      <c r="B8305">
        <v>1022680</v>
      </c>
      <c r="C8305">
        <v>0</v>
      </c>
      <c r="D8305">
        <v>1304560</v>
      </c>
      <c r="E8305">
        <v>578760</v>
      </c>
      <c r="F8305" s="4">
        <f t="shared" si="129"/>
        <v>627773.33333333337</v>
      </c>
    </row>
    <row r="8306" spans="1:6" x14ac:dyDescent="0.3">
      <c r="A8306" t="s">
        <v>9090</v>
      </c>
      <c r="B8306">
        <v>794150</v>
      </c>
      <c r="C8306">
        <v>528000</v>
      </c>
      <c r="D8306">
        <v>500500</v>
      </c>
      <c r="E8306">
        <v>782000</v>
      </c>
      <c r="F8306" s="4">
        <f t="shared" si="129"/>
        <v>603500</v>
      </c>
    </row>
    <row r="8307" spans="1:6" x14ac:dyDescent="0.3">
      <c r="A8307" t="s">
        <v>9091</v>
      </c>
      <c r="B8307">
        <v>4111950</v>
      </c>
      <c r="C8307">
        <v>5095940</v>
      </c>
      <c r="D8307">
        <v>5106640</v>
      </c>
      <c r="E8307">
        <v>4015880</v>
      </c>
      <c r="F8307" s="4">
        <f t="shared" si="129"/>
        <v>4739486.666666667</v>
      </c>
    </row>
    <row r="8308" spans="1:6" x14ac:dyDescent="0.3">
      <c r="A8308" t="s">
        <v>9092</v>
      </c>
      <c r="B8308">
        <v>0</v>
      </c>
      <c r="C8308">
        <v>0</v>
      </c>
      <c r="D8308">
        <v>979090</v>
      </c>
      <c r="E8308">
        <v>0</v>
      </c>
      <c r="F8308" s="4">
        <f t="shared" si="129"/>
        <v>326363.33333333331</v>
      </c>
    </row>
    <row r="8309" spans="1:6" x14ac:dyDescent="0.3">
      <c r="A8309" t="s">
        <v>9093</v>
      </c>
      <c r="B8309">
        <v>270270</v>
      </c>
      <c r="C8309">
        <v>4133350</v>
      </c>
      <c r="D8309">
        <v>1841430</v>
      </c>
      <c r="E8309">
        <v>5134850</v>
      </c>
      <c r="F8309" s="4">
        <f t="shared" si="129"/>
        <v>3703210</v>
      </c>
    </row>
    <row r="8310" spans="1:6" x14ac:dyDescent="0.3">
      <c r="A8310" t="s">
        <v>9094</v>
      </c>
      <c r="B8310">
        <v>5733280</v>
      </c>
      <c r="C8310">
        <v>5016170</v>
      </c>
      <c r="D8310">
        <v>9034110</v>
      </c>
      <c r="E8310">
        <v>7828100</v>
      </c>
      <c r="F8310" s="4">
        <f t="shared" si="129"/>
        <v>7292793.333333333</v>
      </c>
    </row>
    <row r="8311" spans="1:6" x14ac:dyDescent="0.3">
      <c r="A8311" t="s">
        <v>9095</v>
      </c>
      <c r="B8311">
        <v>740000</v>
      </c>
      <c r="C8311">
        <v>1620800</v>
      </c>
      <c r="D8311">
        <v>0</v>
      </c>
      <c r="E8311">
        <v>0</v>
      </c>
      <c r="F8311" s="4">
        <f t="shared" si="129"/>
        <v>540266.66666666663</v>
      </c>
    </row>
    <row r="8312" spans="1:6" x14ac:dyDescent="0.3">
      <c r="A8312" t="s">
        <v>9096</v>
      </c>
      <c r="B8312">
        <v>606970</v>
      </c>
      <c r="C8312">
        <v>582400</v>
      </c>
      <c r="D8312">
        <v>0</v>
      </c>
      <c r="E8312">
        <v>611520</v>
      </c>
      <c r="F8312" s="4">
        <f t="shared" si="129"/>
        <v>397973.33333333331</v>
      </c>
    </row>
    <row r="8313" spans="1:6" x14ac:dyDescent="0.3">
      <c r="A8313" t="s">
        <v>9097</v>
      </c>
      <c r="B8313">
        <v>0</v>
      </c>
      <c r="C8313">
        <v>1319760</v>
      </c>
      <c r="D8313">
        <v>0</v>
      </c>
      <c r="E8313">
        <v>0</v>
      </c>
      <c r="F8313" s="4">
        <f t="shared" si="129"/>
        <v>439920</v>
      </c>
    </row>
    <row r="8314" spans="1:6" x14ac:dyDescent="0.3">
      <c r="A8314" t="s">
        <v>9098</v>
      </c>
      <c r="B8314">
        <v>564200</v>
      </c>
      <c r="C8314">
        <v>1294000</v>
      </c>
      <c r="D8314">
        <v>0</v>
      </c>
      <c r="E8314">
        <v>620600</v>
      </c>
      <c r="F8314" s="4">
        <f t="shared" si="129"/>
        <v>638200</v>
      </c>
    </row>
    <row r="8315" spans="1:6" x14ac:dyDescent="0.3">
      <c r="A8315" t="s">
        <v>9099</v>
      </c>
      <c r="B8315">
        <v>1259500</v>
      </c>
      <c r="C8315">
        <v>1028300</v>
      </c>
      <c r="D8315">
        <v>1016470</v>
      </c>
      <c r="E8315">
        <v>2230980</v>
      </c>
      <c r="F8315" s="4">
        <f t="shared" si="129"/>
        <v>1425250</v>
      </c>
    </row>
    <row r="8316" spans="1:6" x14ac:dyDescent="0.3">
      <c r="A8316" t="s">
        <v>9100</v>
      </c>
      <c r="B8316">
        <v>0</v>
      </c>
      <c r="C8316">
        <v>538000</v>
      </c>
      <c r="D8316">
        <v>1040130</v>
      </c>
      <c r="E8316">
        <v>0</v>
      </c>
      <c r="F8316" s="4">
        <f t="shared" si="129"/>
        <v>526043.33333333337</v>
      </c>
    </row>
    <row r="8317" spans="1:6" x14ac:dyDescent="0.3">
      <c r="A8317" t="s">
        <v>9101</v>
      </c>
      <c r="B8317">
        <v>0</v>
      </c>
      <c r="C8317">
        <v>1421200</v>
      </c>
      <c r="D8317">
        <v>740000</v>
      </c>
      <c r="E8317">
        <v>0</v>
      </c>
      <c r="F8317" s="4">
        <f t="shared" si="129"/>
        <v>720400</v>
      </c>
    </row>
    <row r="8318" spans="1:6" x14ac:dyDescent="0.3">
      <c r="A8318" t="s">
        <v>9102</v>
      </c>
      <c r="B8318">
        <v>1329400</v>
      </c>
      <c r="C8318">
        <v>1141200</v>
      </c>
      <c r="D8318">
        <v>382200</v>
      </c>
      <c r="E8318">
        <v>2514740</v>
      </c>
      <c r="F8318" s="4">
        <f t="shared" si="129"/>
        <v>1346046.6666666667</v>
      </c>
    </row>
    <row r="8319" spans="1:6" x14ac:dyDescent="0.3">
      <c r="A8319" t="s">
        <v>9103</v>
      </c>
      <c r="B8319">
        <v>7251200</v>
      </c>
      <c r="C8319">
        <v>9527500</v>
      </c>
      <c r="D8319">
        <v>0</v>
      </c>
      <c r="E8319">
        <v>0</v>
      </c>
      <c r="F8319" s="4">
        <f t="shared" si="129"/>
        <v>3175833.3333333335</v>
      </c>
    </row>
    <row r="8320" spans="1:6" x14ac:dyDescent="0.3">
      <c r="A8320" t="s">
        <v>9104</v>
      </c>
      <c r="B8320">
        <v>0</v>
      </c>
      <c r="C8320">
        <v>2764810</v>
      </c>
      <c r="D8320">
        <v>2087970</v>
      </c>
      <c r="E8320">
        <v>2091180</v>
      </c>
      <c r="F8320" s="4">
        <f t="shared" si="129"/>
        <v>2314653.3333333335</v>
      </c>
    </row>
    <row r="8321" spans="1:6" x14ac:dyDescent="0.3">
      <c r="A8321" t="s">
        <v>9105</v>
      </c>
      <c r="B8321">
        <v>2075900</v>
      </c>
      <c r="C8321">
        <v>1335680</v>
      </c>
      <c r="D8321">
        <v>0</v>
      </c>
      <c r="E8321">
        <v>1735780</v>
      </c>
      <c r="F8321" s="4">
        <f t="shared" si="129"/>
        <v>1023820</v>
      </c>
    </row>
    <row r="8322" spans="1:6" x14ac:dyDescent="0.3">
      <c r="A8322" t="s">
        <v>9106</v>
      </c>
      <c r="B8322">
        <v>1863600</v>
      </c>
      <c r="C8322">
        <v>2591520</v>
      </c>
      <c r="D8322">
        <v>958640</v>
      </c>
      <c r="E8322">
        <v>6926950</v>
      </c>
      <c r="F8322" s="4">
        <f t="shared" si="129"/>
        <v>3492370</v>
      </c>
    </row>
    <row r="8323" spans="1:6" x14ac:dyDescent="0.3">
      <c r="A8323" t="s">
        <v>9107</v>
      </c>
      <c r="B8323">
        <v>522340</v>
      </c>
      <c r="C8323">
        <v>0</v>
      </c>
      <c r="D8323">
        <v>0</v>
      </c>
      <c r="E8323">
        <v>0</v>
      </c>
      <c r="F8323" s="4">
        <f t="shared" ref="F8323:F8386" si="130">SUM(C8323:E8323)/3</f>
        <v>0</v>
      </c>
    </row>
    <row r="8324" spans="1:6" x14ac:dyDescent="0.3">
      <c r="A8324" t="s">
        <v>9108</v>
      </c>
      <c r="B8324">
        <v>0</v>
      </c>
      <c r="C8324">
        <v>0</v>
      </c>
      <c r="D8324">
        <v>370000</v>
      </c>
      <c r="E8324">
        <v>0</v>
      </c>
      <c r="F8324" s="4">
        <f t="shared" si="130"/>
        <v>123333.33333333333</v>
      </c>
    </row>
    <row r="8325" spans="1:6" x14ac:dyDescent="0.3">
      <c r="A8325" t="s">
        <v>9109</v>
      </c>
      <c r="B8325">
        <v>0</v>
      </c>
      <c r="C8325">
        <v>234000</v>
      </c>
      <c r="D8325">
        <v>0</v>
      </c>
      <c r="E8325">
        <v>954900</v>
      </c>
      <c r="F8325" s="4">
        <f t="shared" si="130"/>
        <v>396300</v>
      </c>
    </row>
    <row r="8326" spans="1:6" x14ac:dyDescent="0.3">
      <c r="A8326" t="s">
        <v>9110</v>
      </c>
      <c r="B8326">
        <v>2443450</v>
      </c>
      <c r="C8326">
        <v>2388160</v>
      </c>
      <c r="D8326">
        <v>4007070</v>
      </c>
      <c r="E8326">
        <v>1508780</v>
      </c>
      <c r="F8326" s="4">
        <f t="shared" si="130"/>
        <v>2634670</v>
      </c>
    </row>
    <row r="8327" spans="1:6" x14ac:dyDescent="0.3">
      <c r="A8327" t="s">
        <v>9111</v>
      </c>
      <c r="B8327">
        <v>1082200</v>
      </c>
      <c r="C8327">
        <v>2405340</v>
      </c>
      <c r="D8327">
        <v>0</v>
      </c>
      <c r="E8327">
        <v>2125600</v>
      </c>
      <c r="F8327" s="4">
        <f t="shared" si="130"/>
        <v>1510313.3333333333</v>
      </c>
    </row>
    <row r="8328" spans="1:6" x14ac:dyDescent="0.3">
      <c r="A8328" t="s">
        <v>9112</v>
      </c>
      <c r="B8328">
        <v>700000</v>
      </c>
      <c r="C8328">
        <v>0</v>
      </c>
      <c r="D8328">
        <v>0</v>
      </c>
      <c r="E8328">
        <v>0</v>
      </c>
      <c r="F8328" s="4">
        <f t="shared" si="130"/>
        <v>0</v>
      </c>
    </row>
    <row r="8329" spans="1:6" x14ac:dyDescent="0.3">
      <c r="A8329" t="s">
        <v>9113</v>
      </c>
      <c r="B8329">
        <v>1559030</v>
      </c>
      <c r="C8329">
        <v>1225760</v>
      </c>
      <c r="D8329">
        <v>317590</v>
      </c>
      <c r="E8329">
        <v>836000</v>
      </c>
      <c r="F8329" s="4">
        <f t="shared" si="130"/>
        <v>793116.66666666663</v>
      </c>
    </row>
    <row r="8330" spans="1:6" x14ac:dyDescent="0.3">
      <c r="A8330" t="s">
        <v>605</v>
      </c>
      <c r="B8330">
        <v>397800</v>
      </c>
      <c r="C8330">
        <v>0</v>
      </c>
      <c r="D8330">
        <v>770320</v>
      </c>
      <c r="E8330">
        <v>0</v>
      </c>
      <c r="F8330" s="4">
        <f t="shared" si="130"/>
        <v>256773.33333333334</v>
      </c>
    </row>
    <row r="8331" spans="1:6" x14ac:dyDescent="0.3">
      <c r="A8331" t="s">
        <v>9114</v>
      </c>
      <c r="B8331">
        <v>3855200</v>
      </c>
      <c r="C8331">
        <v>0</v>
      </c>
      <c r="D8331">
        <v>2227680</v>
      </c>
      <c r="E8331">
        <v>0</v>
      </c>
      <c r="F8331" s="4">
        <f t="shared" si="130"/>
        <v>742560</v>
      </c>
    </row>
    <row r="8332" spans="1:6" x14ac:dyDescent="0.3">
      <c r="A8332" t="s">
        <v>9115</v>
      </c>
      <c r="B8332">
        <v>2202200</v>
      </c>
      <c r="C8332">
        <v>6077890</v>
      </c>
      <c r="D8332">
        <v>6083220</v>
      </c>
      <c r="E8332">
        <v>6479510</v>
      </c>
      <c r="F8332" s="4">
        <f t="shared" si="130"/>
        <v>6213540</v>
      </c>
    </row>
    <row r="8333" spans="1:6" x14ac:dyDescent="0.3">
      <c r="A8333" t="s">
        <v>9116</v>
      </c>
      <c r="B8333">
        <v>370000</v>
      </c>
      <c r="C8333">
        <v>1333270</v>
      </c>
      <c r="D8333">
        <v>1147940</v>
      </c>
      <c r="E8333">
        <v>787150</v>
      </c>
      <c r="F8333" s="4">
        <f t="shared" si="130"/>
        <v>1089453.3333333333</v>
      </c>
    </row>
    <row r="8334" spans="1:6" x14ac:dyDescent="0.3">
      <c r="A8334" t="s">
        <v>9117</v>
      </c>
      <c r="B8334">
        <v>1523080</v>
      </c>
      <c r="C8334">
        <v>0</v>
      </c>
      <c r="D8334">
        <v>5338060</v>
      </c>
      <c r="E8334">
        <v>8604480</v>
      </c>
      <c r="F8334" s="4">
        <f t="shared" si="130"/>
        <v>4647513.333333333</v>
      </c>
    </row>
    <row r="8335" spans="1:6" x14ac:dyDescent="0.3">
      <c r="A8335" t="s">
        <v>9118</v>
      </c>
      <c r="B8335">
        <v>0</v>
      </c>
      <c r="C8335">
        <v>823200</v>
      </c>
      <c r="D8335">
        <v>370000</v>
      </c>
      <c r="E8335">
        <v>0</v>
      </c>
      <c r="F8335" s="4">
        <f t="shared" si="130"/>
        <v>397733.33333333331</v>
      </c>
    </row>
    <row r="8336" spans="1:6" x14ac:dyDescent="0.3">
      <c r="A8336" t="s">
        <v>9119</v>
      </c>
      <c r="B8336">
        <v>0</v>
      </c>
      <c r="C8336">
        <v>3716440</v>
      </c>
      <c r="D8336">
        <v>3265080</v>
      </c>
      <c r="E8336">
        <v>2637180</v>
      </c>
      <c r="F8336" s="4">
        <f t="shared" si="130"/>
        <v>3206233.3333333335</v>
      </c>
    </row>
    <row r="8337" spans="1:6" x14ac:dyDescent="0.3">
      <c r="A8337" t="s">
        <v>9120</v>
      </c>
      <c r="B8337">
        <v>631920</v>
      </c>
      <c r="C8337">
        <v>230000</v>
      </c>
      <c r="D8337">
        <v>958230</v>
      </c>
      <c r="E8337">
        <v>0</v>
      </c>
      <c r="F8337" s="4">
        <f t="shared" si="130"/>
        <v>396076.66666666669</v>
      </c>
    </row>
    <row r="8338" spans="1:6" x14ac:dyDescent="0.3">
      <c r="A8338" t="s">
        <v>9121</v>
      </c>
      <c r="B8338">
        <v>937300</v>
      </c>
      <c r="C8338">
        <v>0</v>
      </c>
      <c r="D8338">
        <v>18870150</v>
      </c>
      <c r="E8338">
        <v>4402900</v>
      </c>
      <c r="F8338" s="4">
        <f t="shared" si="130"/>
        <v>7757683.333333333</v>
      </c>
    </row>
    <row r="8339" spans="1:6" x14ac:dyDescent="0.3">
      <c r="A8339" t="s">
        <v>9122</v>
      </c>
      <c r="B8339">
        <v>0</v>
      </c>
      <c r="C8339">
        <v>0</v>
      </c>
      <c r="D8339">
        <v>576030</v>
      </c>
      <c r="E8339">
        <v>0</v>
      </c>
      <c r="F8339" s="4">
        <f t="shared" si="130"/>
        <v>192010</v>
      </c>
    </row>
    <row r="8340" spans="1:6" x14ac:dyDescent="0.3">
      <c r="A8340" t="s">
        <v>9123</v>
      </c>
      <c r="B8340">
        <v>370000</v>
      </c>
      <c r="C8340">
        <v>790560</v>
      </c>
      <c r="D8340">
        <v>540540</v>
      </c>
      <c r="E8340">
        <v>489400</v>
      </c>
      <c r="F8340" s="4">
        <f t="shared" si="130"/>
        <v>606833.33333333337</v>
      </c>
    </row>
    <row r="8341" spans="1:6" x14ac:dyDescent="0.3">
      <c r="A8341" t="s">
        <v>9124</v>
      </c>
      <c r="B8341">
        <v>0</v>
      </c>
      <c r="C8341">
        <v>1061150</v>
      </c>
      <c r="D8341">
        <v>4028600</v>
      </c>
      <c r="E8341">
        <v>1306850</v>
      </c>
      <c r="F8341" s="4">
        <f t="shared" si="130"/>
        <v>2132200</v>
      </c>
    </row>
    <row r="8342" spans="1:6" x14ac:dyDescent="0.3">
      <c r="A8342" t="s">
        <v>9125</v>
      </c>
      <c r="B8342">
        <v>0</v>
      </c>
      <c r="C8342">
        <v>934340</v>
      </c>
      <c r="D8342">
        <v>382200</v>
      </c>
      <c r="E8342">
        <v>700860</v>
      </c>
      <c r="F8342" s="4">
        <f t="shared" si="130"/>
        <v>672466.66666666663</v>
      </c>
    </row>
    <row r="8343" spans="1:6" x14ac:dyDescent="0.3">
      <c r="A8343" t="s">
        <v>9126</v>
      </c>
      <c r="B8343">
        <v>0</v>
      </c>
      <c r="C8343">
        <v>0</v>
      </c>
      <c r="D8343">
        <v>1345080</v>
      </c>
      <c r="E8343">
        <v>2508560</v>
      </c>
      <c r="F8343" s="4">
        <f t="shared" si="130"/>
        <v>1284546.6666666667</v>
      </c>
    </row>
    <row r="8344" spans="1:6" x14ac:dyDescent="0.3">
      <c r="A8344" t="s">
        <v>9127</v>
      </c>
      <c r="B8344">
        <v>11681850</v>
      </c>
      <c r="C8344">
        <v>3704500</v>
      </c>
      <c r="D8344">
        <v>5655650</v>
      </c>
      <c r="E8344">
        <v>7841800</v>
      </c>
      <c r="F8344" s="4">
        <f t="shared" si="130"/>
        <v>5733983.333333333</v>
      </c>
    </row>
    <row r="8345" spans="1:6" x14ac:dyDescent="0.3">
      <c r="A8345" t="s">
        <v>9128</v>
      </c>
      <c r="B8345">
        <v>6146220</v>
      </c>
      <c r="C8345">
        <v>2246660</v>
      </c>
      <c r="D8345">
        <v>7293070</v>
      </c>
      <c r="E8345">
        <v>4418600</v>
      </c>
      <c r="F8345" s="4">
        <f t="shared" si="130"/>
        <v>4652776.666666667</v>
      </c>
    </row>
    <row r="8346" spans="1:6" x14ac:dyDescent="0.3">
      <c r="A8346" t="s">
        <v>9129</v>
      </c>
      <c r="B8346">
        <v>971510</v>
      </c>
      <c r="C8346">
        <v>0</v>
      </c>
      <c r="D8346">
        <v>1528590</v>
      </c>
      <c r="E8346">
        <v>733160</v>
      </c>
      <c r="F8346" s="4">
        <f t="shared" si="130"/>
        <v>753916.66666666663</v>
      </c>
    </row>
    <row r="8347" spans="1:6" x14ac:dyDescent="0.3">
      <c r="A8347" t="s">
        <v>9130</v>
      </c>
      <c r="B8347">
        <v>0</v>
      </c>
      <c r="C8347">
        <v>770540</v>
      </c>
      <c r="D8347">
        <v>0</v>
      </c>
      <c r="E8347">
        <v>2484370</v>
      </c>
      <c r="F8347" s="4">
        <f t="shared" si="130"/>
        <v>1084970</v>
      </c>
    </row>
    <row r="8348" spans="1:6" x14ac:dyDescent="0.3">
      <c r="A8348" t="s">
        <v>9131</v>
      </c>
      <c r="B8348">
        <v>0</v>
      </c>
      <c r="C8348">
        <v>0</v>
      </c>
      <c r="D8348">
        <v>349000</v>
      </c>
      <c r="E8348">
        <v>0</v>
      </c>
      <c r="F8348" s="4">
        <f t="shared" si="130"/>
        <v>116333.33333333333</v>
      </c>
    </row>
    <row r="8349" spans="1:6" x14ac:dyDescent="0.3">
      <c r="A8349" t="s">
        <v>9132</v>
      </c>
      <c r="B8349">
        <v>2047500</v>
      </c>
      <c r="C8349">
        <v>0</v>
      </c>
      <c r="D8349">
        <v>2047500</v>
      </c>
      <c r="E8349">
        <v>0</v>
      </c>
      <c r="F8349" s="4">
        <f t="shared" si="130"/>
        <v>682500</v>
      </c>
    </row>
    <row r="8350" spans="1:6" x14ac:dyDescent="0.3">
      <c r="A8350" t="s">
        <v>9133</v>
      </c>
      <c r="B8350">
        <v>7930090</v>
      </c>
      <c r="C8350">
        <v>2141960</v>
      </c>
      <c r="D8350">
        <v>776160</v>
      </c>
      <c r="E8350">
        <v>2999320</v>
      </c>
      <c r="F8350" s="4">
        <f t="shared" si="130"/>
        <v>1972480</v>
      </c>
    </row>
    <row r="8351" spans="1:6" x14ac:dyDescent="0.3">
      <c r="A8351" t="s">
        <v>9134</v>
      </c>
      <c r="B8351">
        <v>628810</v>
      </c>
      <c r="C8351">
        <v>1593410</v>
      </c>
      <c r="D8351">
        <v>1845480</v>
      </c>
      <c r="E8351">
        <v>2214500</v>
      </c>
      <c r="F8351" s="4">
        <f t="shared" si="130"/>
        <v>1884463.3333333333</v>
      </c>
    </row>
    <row r="8352" spans="1:6" x14ac:dyDescent="0.3">
      <c r="A8352" t="s">
        <v>9135</v>
      </c>
      <c r="B8352">
        <v>2002630</v>
      </c>
      <c r="C8352">
        <v>4343180</v>
      </c>
      <c r="D8352">
        <v>2191200</v>
      </c>
      <c r="E8352">
        <v>453280</v>
      </c>
      <c r="F8352" s="4">
        <f t="shared" si="130"/>
        <v>2329220</v>
      </c>
    </row>
    <row r="8353" spans="1:6" x14ac:dyDescent="0.3">
      <c r="A8353" t="s">
        <v>9136</v>
      </c>
      <c r="B8353">
        <v>2088880</v>
      </c>
      <c r="C8353">
        <v>2637150</v>
      </c>
      <c r="D8353">
        <v>2415360</v>
      </c>
      <c r="E8353">
        <v>413500</v>
      </c>
      <c r="F8353" s="4">
        <f t="shared" si="130"/>
        <v>1822003.3333333333</v>
      </c>
    </row>
    <row r="8354" spans="1:6" x14ac:dyDescent="0.3">
      <c r="A8354" t="s">
        <v>9137</v>
      </c>
      <c r="B8354">
        <v>0</v>
      </c>
      <c r="C8354">
        <v>1361400</v>
      </c>
      <c r="D8354">
        <v>0</v>
      </c>
      <c r="E8354">
        <v>2862850</v>
      </c>
      <c r="F8354" s="4">
        <f t="shared" si="130"/>
        <v>1408083.3333333333</v>
      </c>
    </row>
    <row r="8355" spans="1:6" x14ac:dyDescent="0.3">
      <c r="A8355" t="s">
        <v>9138</v>
      </c>
      <c r="B8355">
        <v>2122800</v>
      </c>
      <c r="C8355">
        <v>3700000</v>
      </c>
      <c r="D8355">
        <v>2220000</v>
      </c>
      <c r="E8355">
        <v>3946580</v>
      </c>
      <c r="F8355" s="4">
        <f t="shared" si="130"/>
        <v>3288860</v>
      </c>
    </row>
    <row r="8356" spans="1:6" x14ac:dyDescent="0.3">
      <c r="A8356" t="s">
        <v>9139</v>
      </c>
      <c r="B8356">
        <v>938500</v>
      </c>
      <c r="C8356">
        <v>4708710</v>
      </c>
      <c r="D8356">
        <v>0</v>
      </c>
      <c r="E8356">
        <v>1520700</v>
      </c>
      <c r="F8356" s="4">
        <f t="shared" si="130"/>
        <v>2076470</v>
      </c>
    </row>
    <row r="8357" spans="1:6" x14ac:dyDescent="0.3">
      <c r="A8357" t="s">
        <v>9140</v>
      </c>
      <c r="B8357">
        <v>2187700</v>
      </c>
      <c r="C8357">
        <v>3274180</v>
      </c>
      <c r="D8357">
        <v>5634860</v>
      </c>
      <c r="E8357">
        <v>2539410</v>
      </c>
      <c r="F8357" s="4">
        <f t="shared" si="130"/>
        <v>3816150</v>
      </c>
    </row>
    <row r="8358" spans="1:6" x14ac:dyDescent="0.3">
      <c r="A8358" t="s">
        <v>9141</v>
      </c>
      <c r="B8358">
        <v>0</v>
      </c>
      <c r="C8358">
        <v>645340</v>
      </c>
      <c r="D8358">
        <v>0</v>
      </c>
      <c r="E8358">
        <v>0</v>
      </c>
      <c r="F8358" s="4">
        <f t="shared" si="130"/>
        <v>215113.33333333334</v>
      </c>
    </row>
    <row r="8359" spans="1:6" x14ac:dyDescent="0.3">
      <c r="A8359" t="s">
        <v>9142</v>
      </c>
      <c r="B8359">
        <v>634000</v>
      </c>
      <c r="C8359">
        <v>2082600</v>
      </c>
      <c r="D8359">
        <v>370000</v>
      </c>
      <c r="E8359">
        <v>463500</v>
      </c>
      <c r="F8359" s="4">
        <f t="shared" si="130"/>
        <v>972033.33333333337</v>
      </c>
    </row>
    <row r="8360" spans="1:6" x14ac:dyDescent="0.3">
      <c r="A8360" t="s">
        <v>9143</v>
      </c>
      <c r="B8360">
        <v>382200</v>
      </c>
      <c r="C8360">
        <v>712160</v>
      </c>
      <c r="D8360">
        <v>425700</v>
      </c>
      <c r="E8360">
        <v>577100</v>
      </c>
      <c r="F8360" s="4">
        <f t="shared" si="130"/>
        <v>571653.33333333337</v>
      </c>
    </row>
    <row r="8361" spans="1:6" x14ac:dyDescent="0.3">
      <c r="A8361" t="s">
        <v>9144</v>
      </c>
      <c r="B8361">
        <v>2056320</v>
      </c>
      <c r="C8361">
        <v>5519500</v>
      </c>
      <c r="D8361">
        <v>36156219</v>
      </c>
      <c r="E8361">
        <v>3245100</v>
      </c>
      <c r="F8361" s="4">
        <f t="shared" si="130"/>
        <v>14973606.333333334</v>
      </c>
    </row>
    <row r="8362" spans="1:6" x14ac:dyDescent="0.3">
      <c r="A8362" t="s">
        <v>9145</v>
      </c>
      <c r="B8362">
        <v>1882900</v>
      </c>
      <c r="C8362">
        <v>1135020</v>
      </c>
      <c r="D8362">
        <v>1270020</v>
      </c>
      <c r="E8362">
        <v>2253300</v>
      </c>
      <c r="F8362" s="4">
        <f t="shared" si="130"/>
        <v>1552780</v>
      </c>
    </row>
    <row r="8363" spans="1:6" x14ac:dyDescent="0.3">
      <c r="A8363" t="s">
        <v>9146</v>
      </c>
      <c r="B8363">
        <v>1137500</v>
      </c>
      <c r="C8363">
        <v>1046500</v>
      </c>
      <c r="D8363">
        <v>1112020</v>
      </c>
      <c r="E8363">
        <v>1210300</v>
      </c>
      <c r="F8363" s="4">
        <f t="shared" si="130"/>
        <v>1122940</v>
      </c>
    </row>
    <row r="8364" spans="1:6" x14ac:dyDescent="0.3">
      <c r="A8364" t="s">
        <v>9147</v>
      </c>
      <c r="B8364">
        <v>663450</v>
      </c>
      <c r="C8364">
        <v>0</v>
      </c>
      <c r="D8364">
        <v>410220</v>
      </c>
      <c r="E8364">
        <v>386000</v>
      </c>
      <c r="F8364" s="4">
        <f t="shared" si="130"/>
        <v>265406.66666666669</v>
      </c>
    </row>
    <row r="8365" spans="1:6" x14ac:dyDescent="0.3">
      <c r="A8365" t="s">
        <v>9148</v>
      </c>
      <c r="B8365">
        <v>7372920</v>
      </c>
      <c r="C8365">
        <v>0</v>
      </c>
      <c r="D8365">
        <v>1477780</v>
      </c>
      <c r="E8365">
        <v>1939240</v>
      </c>
      <c r="F8365" s="4">
        <f t="shared" si="130"/>
        <v>1139006.6666666667</v>
      </c>
    </row>
    <row r="8366" spans="1:6" x14ac:dyDescent="0.3">
      <c r="A8366" t="s">
        <v>9149</v>
      </c>
      <c r="B8366">
        <v>797700</v>
      </c>
      <c r="C8366">
        <v>0</v>
      </c>
      <c r="D8366">
        <v>720720</v>
      </c>
      <c r="E8366">
        <v>0</v>
      </c>
      <c r="F8366" s="4">
        <f t="shared" si="130"/>
        <v>240240</v>
      </c>
    </row>
    <row r="8367" spans="1:6" x14ac:dyDescent="0.3">
      <c r="A8367" t="s">
        <v>9150</v>
      </c>
      <c r="B8367">
        <v>2568160</v>
      </c>
      <c r="C8367">
        <v>370000</v>
      </c>
      <c r="D8367">
        <v>304000</v>
      </c>
      <c r="E8367">
        <v>810000</v>
      </c>
      <c r="F8367" s="4">
        <f t="shared" si="130"/>
        <v>494666.66666666669</v>
      </c>
    </row>
    <row r="8368" spans="1:6" x14ac:dyDescent="0.3">
      <c r="A8368" t="s">
        <v>9151</v>
      </c>
      <c r="B8368">
        <v>2505300</v>
      </c>
      <c r="C8368">
        <v>1392100</v>
      </c>
      <c r="D8368">
        <v>1389700</v>
      </c>
      <c r="E8368">
        <v>2311920</v>
      </c>
      <c r="F8368" s="4">
        <f t="shared" si="130"/>
        <v>1697906.6666666667</v>
      </c>
    </row>
    <row r="8369" spans="1:6" x14ac:dyDescent="0.3">
      <c r="A8369" t="s">
        <v>9152</v>
      </c>
      <c r="B8369">
        <v>0</v>
      </c>
      <c r="C8369">
        <v>1026000</v>
      </c>
      <c r="D8369">
        <v>0</v>
      </c>
      <c r="E8369">
        <v>714000</v>
      </c>
      <c r="F8369" s="4">
        <f t="shared" si="130"/>
        <v>580000</v>
      </c>
    </row>
    <row r="8370" spans="1:6" x14ac:dyDescent="0.3">
      <c r="A8370" t="s">
        <v>9153</v>
      </c>
      <c r="B8370">
        <v>2582260</v>
      </c>
      <c r="C8370">
        <v>7971190</v>
      </c>
      <c r="D8370">
        <v>2935820</v>
      </c>
      <c r="E8370">
        <v>2312620</v>
      </c>
      <c r="F8370" s="4">
        <f t="shared" si="130"/>
        <v>4406543.333333333</v>
      </c>
    </row>
    <row r="8371" spans="1:6" x14ac:dyDescent="0.3">
      <c r="A8371" t="s">
        <v>9154</v>
      </c>
      <c r="B8371">
        <v>0</v>
      </c>
      <c r="C8371">
        <v>4496400</v>
      </c>
      <c r="D8371">
        <v>0</v>
      </c>
      <c r="E8371">
        <v>386000</v>
      </c>
      <c r="F8371" s="4">
        <f t="shared" si="130"/>
        <v>1627466.6666666667</v>
      </c>
    </row>
    <row r="8372" spans="1:6" x14ac:dyDescent="0.3">
      <c r="A8372" t="s">
        <v>9155</v>
      </c>
      <c r="B8372">
        <v>1584310</v>
      </c>
      <c r="C8372">
        <v>2351620</v>
      </c>
      <c r="D8372">
        <v>1174700</v>
      </c>
      <c r="E8372">
        <v>0</v>
      </c>
      <c r="F8372" s="4">
        <f t="shared" si="130"/>
        <v>1175440</v>
      </c>
    </row>
    <row r="8373" spans="1:6" x14ac:dyDescent="0.3">
      <c r="A8373" t="s">
        <v>9156</v>
      </c>
      <c r="B8373">
        <v>687960</v>
      </c>
      <c r="C8373">
        <v>955500</v>
      </c>
      <c r="D8373">
        <v>2875270</v>
      </c>
      <c r="E8373">
        <v>1319500</v>
      </c>
      <c r="F8373" s="4">
        <f t="shared" si="130"/>
        <v>1716756.6666666667</v>
      </c>
    </row>
    <row r="8374" spans="1:6" x14ac:dyDescent="0.3">
      <c r="A8374" t="s">
        <v>9157</v>
      </c>
      <c r="B8374">
        <v>0</v>
      </c>
      <c r="C8374">
        <v>0</v>
      </c>
      <c r="D8374">
        <v>1053600</v>
      </c>
      <c r="E8374">
        <v>0</v>
      </c>
      <c r="F8374" s="4">
        <f t="shared" si="130"/>
        <v>351200</v>
      </c>
    </row>
    <row r="8375" spans="1:6" x14ac:dyDescent="0.3">
      <c r="A8375" t="s">
        <v>9158</v>
      </c>
      <c r="B8375">
        <v>1092480</v>
      </c>
      <c r="C8375">
        <v>0</v>
      </c>
      <c r="D8375">
        <v>191100</v>
      </c>
      <c r="E8375">
        <v>0</v>
      </c>
      <c r="F8375" s="4">
        <f t="shared" si="130"/>
        <v>63700</v>
      </c>
    </row>
    <row r="8376" spans="1:6" x14ac:dyDescent="0.3">
      <c r="A8376" t="s">
        <v>9159</v>
      </c>
      <c r="B8376">
        <v>1001020</v>
      </c>
      <c r="C8376">
        <v>1439670</v>
      </c>
      <c r="D8376">
        <v>965400</v>
      </c>
      <c r="E8376">
        <v>956150</v>
      </c>
      <c r="F8376" s="4">
        <f t="shared" si="130"/>
        <v>1120406.6666666667</v>
      </c>
    </row>
    <row r="8377" spans="1:6" x14ac:dyDescent="0.3">
      <c r="A8377" t="s">
        <v>9160</v>
      </c>
      <c r="B8377">
        <v>427700</v>
      </c>
      <c r="C8377">
        <v>511190</v>
      </c>
      <c r="D8377">
        <v>0</v>
      </c>
      <c r="E8377">
        <v>0</v>
      </c>
      <c r="F8377" s="4">
        <f t="shared" si="130"/>
        <v>170396.66666666666</v>
      </c>
    </row>
    <row r="8378" spans="1:6" x14ac:dyDescent="0.3">
      <c r="A8378" t="s">
        <v>9161</v>
      </c>
      <c r="B8378">
        <v>622440</v>
      </c>
      <c r="C8378">
        <v>522340</v>
      </c>
      <c r="D8378">
        <v>1017850</v>
      </c>
      <c r="E8378">
        <v>0</v>
      </c>
      <c r="F8378" s="4">
        <f t="shared" si="130"/>
        <v>513396.66666666669</v>
      </c>
    </row>
    <row r="8379" spans="1:6" x14ac:dyDescent="0.3">
      <c r="A8379" t="s">
        <v>9162</v>
      </c>
      <c r="B8379">
        <v>232800</v>
      </c>
      <c r="C8379">
        <v>716800</v>
      </c>
      <c r="D8379">
        <v>313950</v>
      </c>
      <c r="E8379">
        <v>764510</v>
      </c>
      <c r="F8379" s="4">
        <f t="shared" si="130"/>
        <v>598420</v>
      </c>
    </row>
    <row r="8380" spans="1:6" x14ac:dyDescent="0.3">
      <c r="A8380" t="s">
        <v>9163</v>
      </c>
      <c r="B8380">
        <v>3738620</v>
      </c>
      <c r="C8380">
        <v>4143770</v>
      </c>
      <c r="D8380">
        <v>1443660</v>
      </c>
      <c r="E8380">
        <v>8149350</v>
      </c>
      <c r="F8380" s="4">
        <f t="shared" si="130"/>
        <v>4578926.666666667</v>
      </c>
    </row>
    <row r="8381" spans="1:6" x14ac:dyDescent="0.3">
      <c r="A8381" t="s">
        <v>9164</v>
      </c>
      <c r="B8381">
        <v>675950</v>
      </c>
      <c r="C8381">
        <v>2627500</v>
      </c>
      <c r="D8381">
        <v>0</v>
      </c>
      <c r="E8381">
        <v>0</v>
      </c>
      <c r="F8381" s="4">
        <f t="shared" si="130"/>
        <v>875833.33333333337</v>
      </c>
    </row>
    <row r="8382" spans="1:6" x14ac:dyDescent="0.3">
      <c r="A8382" t="s">
        <v>9165</v>
      </c>
      <c r="B8382">
        <v>0</v>
      </c>
      <c r="C8382">
        <v>0</v>
      </c>
      <c r="D8382">
        <v>4957400</v>
      </c>
      <c r="E8382">
        <v>2594500</v>
      </c>
      <c r="F8382" s="4">
        <f t="shared" si="130"/>
        <v>2517300</v>
      </c>
    </row>
    <row r="8383" spans="1:6" x14ac:dyDescent="0.3">
      <c r="A8383" t="s">
        <v>9166</v>
      </c>
      <c r="B8383">
        <v>995360</v>
      </c>
      <c r="C8383">
        <v>1480000</v>
      </c>
      <c r="D8383">
        <v>2299000</v>
      </c>
      <c r="E8383">
        <v>2143960</v>
      </c>
      <c r="F8383" s="4">
        <f t="shared" si="130"/>
        <v>1974320</v>
      </c>
    </row>
    <row r="8384" spans="1:6" x14ac:dyDescent="0.3">
      <c r="A8384" t="s">
        <v>9167</v>
      </c>
      <c r="B8384">
        <v>277000</v>
      </c>
      <c r="C8384">
        <v>0</v>
      </c>
      <c r="D8384">
        <v>3028590</v>
      </c>
      <c r="E8384">
        <v>334880</v>
      </c>
      <c r="F8384" s="4">
        <f t="shared" si="130"/>
        <v>1121156.6666666667</v>
      </c>
    </row>
    <row r="8385" spans="1:6" x14ac:dyDescent="0.3">
      <c r="A8385" t="s">
        <v>9168</v>
      </c>
      <c r="B8385">
        <v>4745960</v>
      </c>
      <c r="C8385">
        <v>6967340</v>
      </c>
      <c r="D8385">
        <v>4406070</v>
      </c>
      <c r="E8385">
        <v>4044570</v>
      </c>
      <c r="F8385" s="4">
        <f t="shared" si="130"/>
        <v>5139326.666666667</v>
      </c>
    </row>
    <row r="8386" spans="1:6" x14ac:dyDescent="0.3">
      <c r="A8386" t="s">
        <v>9169</v>
      </c>
      <c r="B8386">
        <v>5093240</v>
      </c>
      <c r="C8386">
        <v>2050380</v>
      </c>
      <c r="D8386">
        <v>3031360</v>
      </c>
      <c r="E8386">
        <v>2462040</v>
      </c>
      <c r="F8386" s="4">
        <f t="shared" si="130"/>
        <v>2514593.3333333335</v>
      </c>
    </row>
    <row r="8387" spans="1:6" x14ac:dyDescent="0.3">
      <c r="A8387" t="s">
        <v>9170</v>
      </c>
      <c r="B8387">
        <v>0</v>
      </c>
      <c r="C8387">
        <v>1715420</v>
      </c>
      <c r="D8387">
        <v>925600</v>
      </c>
      <c r="E8387">
        <v>984180</v>
      </c>
      <c r="F8387" s="4">
        <f t="shared" ref="F8387:F8450" si="131">SUM(C8387:E8387)/3</f>
        <v>1208400</v>
      </c>
    </row>
    <row r="8388" spans="1:6" x14ac:dyDescent="0.3">
      <c r="A8388" t="s">
        <v>9171</v>
      </c>
      <c r="B8388">
        <v>604240</v>
      </c>
      <c r="C8388">
        <v>0</v>
      </c>
      <c r="D8388">
        <v>1403980</v>
      </c>
      <c r="E8388">
        <v>386000</v>
      </c>
      <c r="F8388" s="4">
        <f t="shared" si="131"/>
        <v>596660</v>
      </c>
    </row>
    <row r="8389" spans="1:6" x14ac:dyDescent="0.3">
      <c r="A8389" t="s">
        <v>9172</v>
      </c>
      <c r="B8389">
        <v>2310840</v>
      </c>
      <c r="C8389">
        <v>2025660</v>
      </c>
      <c r="D8389">
        <v>2410930</v>
      </c>
      <c r="E8389">
        <v>2659620</v>
      </c>
      <c r="F8389" s="4">
        <f t="shared" si="131"/>
        <v>2365403.3333333335</v>
      </c>
    </row>
    <row r="8390" spans="1:6" x14ac:dyDescent="0.3">
      <c r="A8390" t="s">
        <v>9173</v>
      </c>
      <c r="B8390">
        <v>0</v>
      </c>
      <c r="C8390">
        <v>1860040</v>
      </c>
      <c r="D8390">
        <v>427700</v>
      </c>
      <c r="E8390">
        <v>0</v>
      </c>
      <c r="F8390" s="4">
        <f t="shared" si="131"/>
        <v>762580</v>
      </c>
    </row>
    <row r="8391" spans="1:6" x14ac:dyDescent="0.3">
      <c r="A8391" t="s">
        <v>9174</v>
      </c>
      <c r="B8391">
        <v>2367560</v>
      </c>
      <c r="C8391">
        <v>5462320</v>
      </c>
      <c r="D8391">
        <v>593780</v>
      </c>
      <c r="E8391">
        <v>0</v>
      </c>
      <c r="F8391" s="4">
        <f t="shared" si="131"/>
        <v>2018700</v>
      </c>
    </row>
    <row r="8392" spans="1:6" x14ac:dyDescent="0.3">
      <c r="A8392" t="s">
        <v>9175</v>
      </c>
      <c r="B8392">
        <v>1815450</v>
      </c>
      <c r="C8392">
        <v>0</v>
      </c>
      <c r="D8392">
        <v>1433250</v>
      </c>
      <c r="E8392">
        <v>1934700</v>
      </c>
      <c r="F8392" s="4">
        <f t="shared" si="131"/>
        <v>1122650</v>
      </c>
    </row>
    <row r="8393" spans="1:6" x14ac:dyDescent="0.3">
      <c r="A8393" t="s">
        <v>9176</v>
      </c>
      <c r="B8393">
        <v>1492200</v>
      </c>
      <c r="C8393">
        <v>1512200</v>
      </c>
      <c r="D8393">
        <v>1409590</v>
      </c>
      <c r="E8393">
        <v>622200</v>
      </c>
      <c r="F8393" s="4">
        <f t="shared" si="131"/>
        <v>1181330</v>
      </c>
    </row>
    <row r="8394" spans="1:6" x14ac:dyDescent="0.3">
      <c r="A8394" t="s">
        <v>9177</v>
      </c>
      <c r="B8394">
        <v>6011400</v>
      </c>
      <c r="C8394">
        <v>2307760</v>
      </c>
      <c r="D8394">
        <v>2208900</v>
      </c>
      <c r="E8394">
        <v>2272000</v>
      </c>
      <c r="F8394" s="4">
        <f t="shared" si="131"/>
        <v>2262886.6666666665</v>
      </c>
    </row>
    <row r="8395" spans="1:6" x14ac:dyDescent="0.3">
      <c r="A8395" t="s">
        <v>9178</v>
      </c>
      <c r="B8395">
        <v>1588000</v>
      </c>
      <c r="C8395">
        <v>9318400</v>
      </c>
      <c r="D8395">
        <v>8530919</v>
      </c>
      <c r="E8395">
        <v>2771640</v>
      </c>
      <c r="F8395" s="4">
        <f t="shared" si="131"/>
        <v>6873653</v>
      </c>
    </row>
    <row r="8396" spans="1:6" x14ac:dyDescent="0.3">
      <c r="A8396" t="s">
        <v>9179</v>
      </c>
      <c r="B8396">
        <v>755300</v>
      </c>
      <c r="C8396">
        <v>1792470</v>
      </c>
      <c r="D8396">
        <v>7923600</v>
      </c>
      <c r="E8396">
        <v>1226460</v>
      </c>
      <c r="F8396" s="4">
        <f t="shared" si="131"/>
        <v>3647510</v>
      </c>
    </row>
    <row r="8397" spans="1:6" x14ac:dyDescent="0.3">
      <c r="A8397" t="s">
        <v>9180</v>
      </c>
      <c r="B8397">
        <v>2985840</v>
      </c>
      <c r="C8397">
        <v>2893700</v>
      </c>
      <c r="D8397">
        <v>1916940</v>
      </c>
      <c r="E8397">
        <v>2107200</v>
      </c>
      <c r="F8397" s="4">
        <f t="shared" si="131"/>
        <v>2305946.6666666665</v>
      </c>
    </row>
    <row r="8398" spans="1:6" x14ac:dyDescent="0.3">
      <c r="A8398" t="s">
        <v>9181</v>
      </c>
      <c r="B8398">
        <v>498680</v>
      </c>
      <c r="C8398">
        <v>740000</v>
      </c>
      <c r="D8398">
        <v>311100</v>
      </c>
      <c r="E8398">
        <v>0</v>
      </c>
      <c r="F8398" s="4">
        <f t="shared" si="131"/>
        <v>350366.66666666669</v>
      </c>
    </row>
    <row r="8399" spans="1:6" x14ac:dyDescent="0.3">
      <c r="A8399" t="s">
        <v>9182</v>
      </c>
      <c r="B8399">
        <v>2086400</v>
      </c>
      <c r="C8399">
        <v>4800880</v>
      </c>
      <c r="D8399">
        <v>10822500</v>
      </c>
      <c r="E8399">
        <v>2151620</v>
      </c>
      <c r="F8399" s="4">
        <f t="shared" si="131"/>
        <v>5925000</v>
      </c>
    </row>
    <row r="8400" spans="1:6" x14ac:dyDescent="0.3">
      <c r="A8400" t="s">
        <v>9183</v>
      </c>
      <c r="B8400">
        <v>0</v>
      </c>
      <c r="C8400">
        <v>7221700</v>
      </c>
      <c r="D8400">
        <v>1283100</v>
      </c>
      <c r="E8400">
        <v>955500</v>
      </c>
      <c r="F8400" s="4">
        <f t="shared" si="131"/>
        <v>3153433.3333333335</v>
      </c>
    </row>
    <row r="8401" spans="1:6" x14ac:dyDescent="0.3">
      <c r="A8401" t="s">
        <v>9184</v>
      </c>
      <c r="B8401">
        <v>2054110</v>
      </c>
      <c r="C8401">
        <v>228000</v>
      </c>
      <c r="D8401">
        <v>2257810</v>
      </c>
      <c r="E8401">
        <v>820000</v>
      </c>
      <c r="F8401" s="4">
        <f t="shared" si="131"/>
        <v>1101936.6666666667</v>
      </c>
    </row>
    <row r="8402" spans="1:6" x14ac:dyDescent="0.3">
      <c r="A8402" t="s">
        <v>9185</v>
      </c>
      <c r="B8402">
        <v>1964650</v>
      </c>
      <c r="C8402">
        <v>5844800</v>
      </c>
      <c r="D8402">
        <v>438240</v>
      </c>
      <c r="E8402">
        <v>3023400</v>
      </c>
      <c r="F8402" s="4">
        <f t="shared" si="131"/>
        <v>3102146.6666666665</v>
      </c>
    </row>
    <row r="8403" spans="1:6" x14ac:dyDescent="0.3">
      <c r="A8403" t="s">
        <v>9186</v>
      </c>
      <c r="B8403">
        <v>937300</v>
      </c>
      <c r="C8403">
        <v>4281400</v>
      </c>
      <c r="D8403">
        <v>4138240</v>
      </c>
      <c r="E8403">
        <v>9359460</v>
      </c>
      <c r="F8403" s="4">
        <f t="shared" si="131"/>
        <v>5926366.666666667</v>
      </c>
    </row>
    <row r="8404" spans="1:6" x14ac:dyDescent="0.3">
      <c r="A8404" t="s">
        <v>9187</v>
      </c>
      <c r="B8404">
        <v>2006180</v>
      </c>
      <c r="C8404">
        <v>1122110</v>
      </c>
      <c r="D8404">
        <v>0</v>
      </c>
      <c r="E8404">
        <v>2229660</v>
      </c>
      <c r="F8404" s="4">
        <f t="shared" si="131"/>
        <v>1117256.6666666667</v>
      </c>
    </row>
    <row r="8405" spans="1:6" x14ac:dyDescent="0.3">
      <c r="A8405" t="s">
        <v>9188</v>
      </c>
      <c r="B8405">
        <v>1170260</v>
      </c>
      <c r="C8405">
        <v>214760</v>
      </c>
      <c r="D8405">
        <v>214760</v>
      </c>
      <c r="E8405">
        <v>0</v>
      </c>
      <c r="F8405" s="4">
        <f t="shared" si="131"/>
        <v>143173.33333333334</v>
      </c>
    </row>
    <row r="8406" spans="1:6" x14ac:dyDescent="0.3">
      <c r="A8406" t="s">
        <v>9189</v>
      </c>
      <c r="B8406">
        <v>5705660</v>
      </c>
      <c r="C8406">
        <v>6012750</v>
      </c>
      <c r="D8406">
        <v>1374100</v>
      </c>
      <c r="E8406">
        <v>6580350</v>
      </c>
      <c r="F8406" s="4">
        <f t="shared" si="131"/>
        <v>4655733.333333333</v>
      </c>
    </row>
    <row r="8407" spans="1:6" x14ac:dyDescent="0.3">
      <c r="A8407" t="s">
        <v>9190</v>
      </c>
      <c r="B8407">
        <v>561000</v>
      </c>
      <c r="C8407">
        <v>4549660</v>
      </c>
      <c r="D8407">
        <v>2235160</v>
      </c>
      <c r="E8407">
        <v>4883820</v>
      </c>
      <c r="F8407" s="4">
        <f t="shared" si="131"/>
        <v>3889546.6666666665</v>
      </c>
    </row>
    <row r="8408" spans="1:6" x14ac:dyDescent="0.3">
      <c r="A8408" t="s">
        <v>9191</v>
      </c>
      <c r="B8408">
        <v>0</v>
      </c>
      <c r="C8408">
        <v>2799530</v>
      </c>
      <c r="D8408">
        <v>2173990</v>
      </c>
      <c r="E8408">
        <v>4025400</v>
      </c>
      <c r="F8408" s="4">
        <f t="shared" si="131"/>
        <v>2999640</v>
      </c>
    </row>
    <row r="8409" spans="1:6" x14ac:dyDescent="0.3">
      <c r="A8409" t="s">
        <v>9192</v>
      </c>
      <c r="B8409">
        <v>2033090</v>
      </c>
      <c r="C8409">
        <v>2561000</v>
      </c>
      <c r="D8409">
        <v>2596000</v>
      </c>
      <c r="E8409">
        <v>1710800</v>
      </c>
      <c r="F8409" s="4">
        <f t="shared" si="131"/>
        <v>2289266.6666666665</v>
      </c>
    </row>
    <row r="8410" spans="1:6" x14ac:dyDescent="0.3">
      <c r="A8410" t="s">
        <v>9193</v>
      </c>
      <c r="B8410">
        <v>1558050</v>
      </c>
      <c r="C8410">
        <v>382200</v>
      </c>
      <c r="D8410">
        <v>2178900</v>
      </c>
      <c r="E8410">
        <v>1794780</v>
      </c>
      <c r="F8410" s="4">
        <f t="shared" si="131"/>
        <v>1451960</v>
      </c>
    </row>
    <row r="8411" spans="1:6" x14ac:dyDescent="0.3">
      <c r="A8411" t="s">
        <v>9194</v>
      </c>
      <c r="B8411">
        <v>370000</v>
      </c>
      <c r="C8411">
        <v>1480000</v>
      </c>
      <c r="D8411">
        <v>0</v>
      </c>
      <c r="E8411">
        <v>0</v>
      </c>
      <c r="F8411" s="4">
        <f t="shared" si="131"/>
        <v>493333.33333333331</v>
      </c>
    </row>
    <row r="8412" spans="1:6" x14ac:dyDescent="0.3">
      <c r="A8412" t="s">
        <v>9195</v>
      </c>
      <c r="B8412">
        <v>0</v>
      </c>
      <c r="C8412">
        <v>445900</v>
      </c>
      <c r="D8412">
        <v>1272180</v>
      </c>
      <c r="E8412">
        <v>0</v>
      </c>
      <c r="F8412" s="4">
        <f t="shared" si="131"/>
        <v>572693.33333333337</v>
      </c>
    </row>
    <row r="8413" spans="1:6" x14ac:dyDescent="0.3">
      <c r="A8413" t="s">
        <v>9196</v>
      </c>
      <c r="B8413">
        <v>0</v>
      </c>
      <c r="C8413">
        <v>2139280</v>
      </c>
      <c r="D8413">
        <v>0</v>
      </c>
      <c r="E8413">
        <v>3242620</v>
      </c>
      <c r="F8413" s="4">
        <f t="shared" si="131"/>
        <v>1793966.6666666667</v>
      </c>
    </row>
    <row r="8414" spans="1:6" x14ac:dyDescent="0.3">
      <c r="A8414" t="s">
        <v>9197</v>
      </c>
      <c r="B8414">
        <v>0</v>
      </c>
      <c r="C8414">
        <v>1144000</v>
      </c>
      <c r="D8414">
        <v>0</v>
      </c>
      <c r="E8414">
        <v>1073280</v>
      </c>
      <c r="F8414" s="4">
        <f t="shared" si="131"/>
        <v>739093.33333333337</v>
      </c>
    </row>
    <row r="8415" spans="1:6" x14ac:dyDescent="0.3">
      <c r="A8415" t="s">
        <v>9198</v>
      </c>
      <c r="B8415">
        <v>2063600</v>
      </c>
      <c r="C8415">
        <v>4055950</v>
      </c>
      <c r="D8415">
        <v>4336219</v>
      </c>
      <c r="E8415">
        <v>4045818</v>
      </c>
      <c r="F8415" s="4">
        <f t="shared" si="131"/>
        <v>4145995.6666666665</v>
      </c>
    </row>
    <row r="8416" spans="1:6" x14ac:dyDescent="0.3">
      <c r="A8416" t="s">
        <v>9199</v>
      </c>
      <c r="B8416">
        <v>0</v>
      </c>
      <c r="C8416">
        <v>0</v>
      </c>
      <c r="D8416">
        <v>339430</v>
      </c>
      <c r="E8416">
        <v>0</v>
      </c>
      <c r="F8416" s="4">
        <f t="shared" si="131"/>
        <v>113143.33333333333</v>
      </c>
    </row>
    <row r="8417" spans="1:6" x14ac:dyDescent="0.3">
      <c r="A8417" t="s">
        <v>9200</v>
      </c>
      <c r="B8417">
        <v>2350220</v>
      </c>
      <c r="C8417">
        <v>2827240</v>
      </c>
      <c r="D8417">
        <v>635700</v>
      </c>
      <c r="E8417">
        <v>3675740</v>
      </c>
      <c r="F8417" s="4">
        <f t="shared" si="131"/>
        <v>2379560</v>
      </c>
    </row>
    <row r="8418" spans="1:6" x14ac:dyDescent="0.3">
      <c r="A8418" t="s">
        <v>9201</v>
      </c>
      <c r="B8418">
        <v>2260250</v>
      </c>
      <c r="C8418">
        <v>4336550</v>
      </c>
      <c r="D8418">
        <v>6102700</v>
      </c>
      <c r="E8418">
        <v>7010800</v>
      </c>
      <c r="F8418" s="4">
        <f t="shared" si="131"/>
        <v>5816683.333333333</v>
      </c>
    </row>
    <row r="8419" spans="1:6" x14ac:dyDescent="0.3">
      <c r="A8419" t="s">
        <v>9202</v>
      </c>
      <c r="B8419">
        <v>499320</v>
      </c>
      <c r="C8419">
        <v>7671280</v>
      </c>
      <c r="D8419">
        <v>2200530</v>
      </c>
      <c r="E8419">
        <v>4529480</v>
      </c>
      <c r="F8419" s="4">
        <f t="shared" si="131"/>
        <v>4800430</v>
      </c>
    </row>
    <row r="8420" spans="1:6" x14ac:dyDescent="0.3">
      <c r="A8420" t="s">
        <v>9203</v>
      </c>
      <c r="B8420">
        <v>1650080</v>
      </c>
      <c r="C8420">
        <v>927000</v>
      </c>
      <c r="D8420">
        <v>804000</v>
      </c>
      <c r="E8420">
        <v>1373980</v>
      </c>
      <c r="F8420" s="4">
        <f t="shared" si="131"/>
        <v>1034993.3333333334</v>
      </c>
    </row>
    <row r="8421" spans="1:6" x14ac:dyDescent="0.3">
      <c r="A8421" t="s">
        <v>9204</v>
      </c>
      <c r="B8421">
        <v>2170140</v>
      </c>
      <c r="C8421">
        <v>2368600</v>
      </c>
      <c r="D8421">
        <v>2686490</v>
      </c>
      <c r="E8421">
        <v>937300</v>
      </c>
      <c r="F8421" s="4">
        <f t="shared" si="131"/>
        <v>1997463.3333333333</v>
      </c>
    </row>
    <row r="8422" spans="1:6" x14ac:dyDescent="0.3">
      <c r="A8422" t="s">
        <v>9205</v>
      </c>
      <c r="B8422">
        <v>740000</v>
      </c>
      <c r="C8422">
        <v>370000</v>
      </c>
      <c r="D8422">
        <v>917680</v>
      </c>
      <c r="E8422">
        <v>820000</v>
      </c>
      <c r="F8422" s="4">
        <f t="shared" si="131"/>
        <v>702560</v>
      </c>
    </row>
    <row r="8423" spans="1:6" x14ac:dyDescent="0.3">
      <c r="A8423" t="s">
        <v>9206</v>
      </c>
      <c r="B8423">
        <v>240000</v>
      </c>
      <c r="C8423">
        <v>2395700</v>
      </c>
      <c r="D8423">
        <v>2331760</v>
      </c>
      <c r="E8423">
        <v>2186040</v>
      </c>
      <c r="F8423" s="4">
        <f t="shared" si="131"/>
        <v>2304500</v>
      </c>
    </row>
    <row r="8424" spans="1:6" x14ac:dyDescent="0.3">
      <c r="A8424" t="s">
        <v>9207</v>
      </c>
      <c r="B8424">
        <v>2071850</v>
      </c>
      <c r="C8424">
        <v>2504240</v>
      </c>
      <c r="D8424">
        <v>2420270</v>
      </c>
      <c r="E8424">
        <v>2747430</v>
      </c>
      <c r="F8424" s="4">
        <f t="shared" si="131"/>
        <v>2557313.3333333335</v>
      </c>
    </row>
    <row r="8425" spans="1:6" x14ac:dyDescent="0.3">
      <c r="A8425" t="s">
        <v>9208</v>
      </c>
      <c r="B8425">
        <v>0</v>
      </c>
      <c r="C8425">
        <v>0</v>
      </c>
      <c r="D8425">
        <v>859040</v>
      </c>
      <c r="E8425">
        <v>0</v>
      </c>
      <c r="F8425" s="4">
        <f t="shared" si="131"/>
        <v>286346.66666666669</v>
      </c>
    </row>
    <row r="8426" spans="1:6" x14ac:dyDescent="0.3">
      <c r="A8426" t="s">
        <v>9209</v>
      </c>
      <c r="B8426">
        <v>2003960</v>
      </c>
      <c r="C8426">
        <v>2454140</v>
      </c>
      <c r="D8426">
        <v>2164290</v>
      </c>
      <c r="E8426">
        <v>2234540</v>
      </c>
      <c r="F8426" s="4">
        <f t="shared" si="131"/>
        <v>2284323.3333333335</v>
      </c>
    </row>
    <row r="8427" spans="1:6" x14ac:dyDescent="0.3">
      <c r="A8427" t="s">
        <v>9210</v>
      </c>
      <c r="B8427">
        <v>731640</v>
      </c>
      <c r="C8427">
        <v>919290</v>
      </c>
      <c r="D8427">
        <v>0</v>
      </c>
      <c r="E8427">
        <v>1509540</v>
      </c>
      <c r="F8427" s="4">
        <f t="shared" si="131"/>
        <v>809610</v>
      </c>
    </row>
    <row r="8428" spans="1:6" x14ac:dyDescent="0.3">
      <c r="A8428" t="s">
        <v>9211</v>
      </c>
      <c r="B8428">
        <v>160000</v>
      </c>
      <c r="C8428">
        <v>2011440</v>
      </c>
      <c r="D8428">
        <v>2375179</v>
      </c>
      <c r="E8428">
        <v>500500</v>
      </c>
      <c r="F8428" s="4">
        <f t="shared" si="131"/>
        <v>1629039.6666666667</v>
      </c>
    </row>
    <row r="8429" spans="1:6" x14ac:dyDescent="0.3">
      <c r="A8429" t="s">
        <v>9212</v>
      </c>
      <c r="B8429">
        <v>1028020</v>
      </c>
      <c r="C8429">
        <v>0</v>
      </c>
      <c r="D8429">
        <v>1316980</v>
      </c>
      <c r="E8429">
        <v>660500</v>
      </c>
      <c r="F8429" s="4">
        <f t="shared" si="131"/>
        <v>659160</v>
      </c>
    </row>
    <row r="8430" spans="1:6" x14ac:dyDescent="0.3">
      <c r="A8430" t="s">
        <v>9213</v>
      </c>
      <c r="B8430">
        <v>686680</v>
      </c>
      <c r="C8430">
        <v>500000</v>
      </c>
      <c r="D8430">
        <v>484500</v>
      </c>
      <c r="E8430">
        <v>855400</v>
      </c>
      <c r="F8430" s="4">
        <f t="shared" si="131"/>
        <v>613300</v>
      </c>
    </row>
    <row r="8431" spans="1:6" x14ac:dyDescent="0.3">
      <c r="A8431" t="s">
        <v>9214</v>
      </c>
      <c r="B8431">
        <v>2468200</v>
      </c>
      <c r="C8431">
        <v>957600</v>
      </c>
      <c r="D8431">
        <v>3514000</v>
      </c>
      <c r="E8431">
        <v>1183200</v>
      </c>
      <c r="F8431" s="4">
        <f t="shared" si="131"/>
        <v>1884933.3333333333</v>
      </c>
    </row>
    <row r="8432" spans="1:6" x14ac:dyDescent="0.3">
      <c r="A8432" t="s">
        <v>9215</v>
      </c>
      <c r="B8432">
        <v>2052960</v>
      </c>
      <c r="C8432">
        <v>2009840</v>
      </c>
      <c r="D8432">
        <v>2489760</v>
      </c>
      <c r="E8432">
        <v>2175610</v>
      </c>
      <c r="F8432" s="4">
        <f t="shared" si="131"/>
        <v>2225070</v>
      </c>
    </row>
    <row r="8433" spans="1:6" x14ac:dyDescent="0.3">
      <c r="A8433" t="s">
        <v>9216</v>
      </c>
      <c r="B8433">
        <v>0</v>
      </c>
      <c r="C8433">
        <v>0</v>
      </c>
      <c r="D8433">
        <v>1853600</v>
      </c>
      <c r="E8433">
        <v>0</v>
      </c>
      <c r="F8433" s="4">
        <f t="shared" si="131"/>
        <v>617866.66666666663</v>
      </c>
    </row>
    <row r="8434" spans="1:6" x14ac:dyDescent="0.3">
      <c r="A8434" t="s">
        <v>9217</v>
      </c>
      <c r="B8434">
        <v>256000</v>
      </c>
      <c r="C8434">
        <v>0</v>
      </c>
      <c r="D8434">
        <v>1480000</v>
      </c>
      <c r="E8434">
        <v>0</v>
      </c>
      <c r="F8434" s="4">
        <f t="shared" si="131"/>
        <v>493333.33333333331</v>
      </c>
    </row>
    <row r="8435" spans="1:6" x14ac:dyDescent="0.3">
      <c r="A8435" t="s">
        <v>9218</v>
      </c>
      <c r="B8435">
        <v>210000</v>
      </c>
      <c r="C8435">
        <v>2082680</v>
      </c>
      <c r="D8435">
        <v>180180</v>
      </c>
      <c r="E8435">
        <v>956500</v>
      </c>
      <c r="F8435" s="4">
        <f t="shared" si="131"/>
        <v>1073120</v>
      </c>
    </row>
    <row r="8436" spans="1:6" x14ac:dyDescent="0.3">
      <c r="A8436" t="s">
        <v>9219</v>
      </c>
      <c r="B8436">
        <v>0</v>
      </c>
      <c r="C8436">
        <v>830400</v>
      </c>
      <c r="D8436">
        <v>0</v>
      </c>
      <c r="E8436">
        <v>1639260</v>
      </c>
      <c r="F8436" s="4">
        <f t="shared" si="131"/>
        <v>823220</v>
      </c>
    </row>
    <row r="8437" spans="1:6" x14ac:dyDescent="0.3">
      <c r="A8437" t="s">
        <v>9220</v>
      </c>
      <c r="B8437">
        <v>0</v>
      </c>
      <c r="C8437">
        <v>0</v>
      </c>
      <c r="D8437">
        <v>1034490</v>
      </c>
      <c r="E8437">
        <v>1620490</v>
      </c>
      <c r="F8437" s="4">
        <f t="shared" si="131"/>
        <v>884993.33333333337</v>
      </c>
    </row>
    <row r="8438" spans="1:6" x14ac:dyDescent="0.3">
      <c r="A8438" t="s">
        <v>9221</v>
      </c>
      <c r="B8438">
        <v>1379980</v>
      </c>
      <c r="C8438">
        <v>1050140</v>
      </c>
      <c r="D8438">
        <v>1089440</v>
      </c>
      <c r="E8438">
        <v>1106430</v>
      </c>
      <c r="F8438" s="4">
        <f t="shared" si="131"/>
        <v>1082003.3333333333</v>
      </c>
    </row>
    <row r="8439" spans="1:6" x14ac:dyDescent="0.3">
      <c r="A8439" t="s">
        <v>9222</v>
      </c>
      <c r="B8439">
        <v>3316840</v>
      </c>
      <c r="C8439">
        <v>4483200</v>
      </c>
      <c r="D8439">
        <v>4102460</v>
      </c>
      <c r="E8439">
        <v>5350650</v>
      </c>
      <c r="F8439" s="4">
        <f t="shared" si="131"/>
        <v>4645436.666666667</v>
      </c>
    </row>
    <row r="8440" spans="1:6" x14ac:dyDescent="0.3">
      <c r="A8440" t="s">
        <v>9223</v>
      </c>
      <c r="B8440">
        <v>0</v>
      </c>
      <c r="C8440">
        <v>0</v>
      </c>
      <c r="D8440">
        <v>441200</v>
      </c>
      <c r="E8440">
        <v>0</v>
      </c>
      <c r="F8440" s="4">
        <f t="shared" si="131"/>
        <v>147066.66666666666</v>
      </c>
    </row>
    <row r="8441" spans="1:6" x14ac:dyDescent="0.3">
      <c r="A8441" t="s">
        <v>9224</v>
      </c>
      <c r="B8441">
        <v>0</v>
      </c>
      <c r="C8441">
        <v>1848050</v>
      </c>
      <c r="D8441">
        <v>545700</v>
      </c>
      <c r="E8441">
        <v>2709312</v>
      </c>
      <c r="F8441" s="4">
        <f t="shared" si="131"/>
        <v>1701020.6666666667</v>
      </c>
    </row>
    <row r="8442" spans="1:6" x14ac:dyDescent="0.3">
      <c r="A8442" t="s">
        <v>9225</v>
      </c>
      <c r="B8442">
        <v>2759520</v>
      </c>
      <c r="C8442">
        <v>2604000</v>
      </c>
      <c r="D8442">
        <v>2228660</v>
      </c>
      <c r="E8442">
        <v>3822780</v>
      </c>
      <c r="F8442" s="4">
        <f t="shared" si="131"/>
        <v>2885146.6666666665</v>
      </c>
    </row>
    <row r="8443" spans="1:6" x14ac:dyDescent="0.3">
      <c r="A8443" t="s">
        <v>9226</v>
      </c>
      <c r="B8443">
        <v>754230</v>
      </c>
      <c r="C8443">
        <v>2540030</v>
      </c>
      <c r="D8443">
        <v>645400</v>
      </c>
      <c r="E8443">
        <v>2001800</v>
      </c>
      <c r="F8443" s="4">
        <f t="shared" si="131"/>
        <v>1729076.6666666667</v>
      </c>
    </row>
    <row r="8444" spans="1:6" x14ac:dyDescent="0.3">
      <c r="A8444" t="s">
        <v>9227</v>
      </c>
      <c r="B8444">
        <v>0</v>
      </c>
      <c r="C8444">
        <v>0</v>
      </c>
      <c r="D8444">
        <v>366000</v>
      </c>
      <c r="E8444">
        <v>275400</v>
      </c>
      <c r="F8444" s="4">
        <f t="shared" si="131"/>
        <v>213800</v>
      </c>
    </row>
    <row r="8445" spans="1:6" x14ac:dyDescent="0.3">
      <c r="A8445" t="s">
        <v>9228</v>
      </c>
      <c r="B8445">
        <v>0</v>
      </c>
      <c r="C8445">
        <v>11170120</v>
      </c>
      <c r="D8445">
        <v>6471120</v>
      </c>
      <c r="E8445">
        <v>5424650</v>
      </c>
      <c r="F8445" s="4">
        <f t="shared" si="131"/>
        <v>7688630</v>
      </c>
    </row>
    <row r="8446" spans="1:6" x14ac:dyDescent="0.3">
      <c r="A8446" t="s">
        <v>9229</v>
      </c>
      <c r="B8446">
        <v>849600</v>
      </c>
      <c r="C8446">
        <v>0</v>
      </c>
      <c r="D8446">
        <v>480000</v>
      </c>
      <c r="E8446">
        <v>2133280</v>
      </c>
      <c r="F8446" s="4">
        <f t="shared" si="131"/>
        <v>871093.33333333337</v>
      </c>
    </row>
    <row r="8447" spans="1:6" x14ac:dyDescent="0.3">
      <c r="A8447" t="s">
        <v>9230</v>
      </c>
      <c r="B8447">
        <v>0</v>
      </c>
      <c r="C8447">
        <v>0</v>
      </c>
      <c r="D8447">
        <v>370000</v>
      </c>
      <c r="E8447">
        <v>0</v>
      </c>
      <c r="F8447" s="4">
        <f t="shared" si="131"/>
        <v>123333.33333333333</v>
      </c>
    </row>
    <row r="8448" spans="1:6" x14ac:dyDescent="0.3">
      <c r="A8448" t="s">
        <v>9231</v>
      </c>
      <c r="B8448">
        <v>3273950</v>
      </c>
      <c r="C8448">
        <v>4667200</v>
      </c>
      <c r="D8448">
        <v>2555580</v>
      </c>
      <c r="E8448">
        <v>5646430</v>
      </c>
      <c r="F8448" s="4">
        <f t="shared" si="131"/>
        <v>4289736.666666667</v>
      </c>
    </row>
    <row r="8449" spans="1:6" x14ac:dyDescent="0.3">
      <c r="A8449" t="s">
        <v>9232</v>
      </c>
      <c r="B8449">
        <v>1051960</v>
      </c>
      <c r="C8449">
        <v>748020</v>
      </c>
      <c r="D8449">
        <v>748020</v>
      </c>
      <c r="E8449">
        <v>0</v>
      </c>
      <c r="F8449" s="4">
        <f t="shared" si="131"/>
        <v>498680</v>
      </c>
    </row>
    <row r="8450" spans="1:6" x14ac:dyDescent="0.3">
      <c r="A8450" t="s">
        <v>9233</v>
      </c>
      <c r="B8450">
        <v>0</v>
      </c>
      <c r="C8450">
        <v>763220</v>
      </c>
      <c r="D8450">
        <v>0</v>
      </c>
      <c r="E8450">
        <v>1489760</v>
      </c>
      <c r="F8450" s="4">
        <f t="shared" si="131"/>
        <v>750993.33333333337</v>
      </c>
    </row>
    <row r="8451" spans="1:6" x14ac:dyDescent="0.3">
      <c r="A8451" t="s">
        <v>9234</v>
      </c>
      <c r="B8451">
        <v>0</v>
      </c>
      <c r="C8451">
        <v>1252080</v>
      </c>
      <c r="D8451">
        <v>565920</v>
      </c>
      <c r="E8451">
        <v>273000</v>
      </c>
      <c r="F8451" s="4">
        <f t="shared" ref="F8451:F8514" si="132">SUM(C8451:E8451)/3</f>
        <v>697000</v>
      </c>
    </row>
    <row r="8452" spans="1:6" x14ac:dyDescent="0.3">
      <c r="A8452" t="s">
        <v>9235</v>
      </c>
      <c r="B8452">
        <v>3313280</v>
      </c>
      <c r="C8452">
        <v>2519400</v>
      </c>
      <c r="D8452">
        <v>2186300</v>
      </c>
      <c r="E8452">
        <v>4962700</v>
      </c>
      <c r="F8452" s="4">
        <f t="shared" si="132"/>
        <v>3222800</v>
      </c>
    </row>
    <row r="8453" spans="1:6" x14ac:dyDescent="0.3">
      <c r="A8453" t="s">
        <v>9236</v>
      </c>
      <c r="B8453">
        <v>0</v>
      </c>
      <c r="C8453">
        <v>3700000</v>
      </c>
      <c r="D8453">
        <v>816090</v>
      </c>
      <c r="E8453">
        <v>0</v>
      </c>
      <c r="F8453" s="4">
        <f t="shared" si="132"/>
        <v>1505363.3333333333</v>
      </c>
    </row>
    <row r="8454" spans="1:6" x14ac:dyDescent="0.3">
      <c r="A8454" t="s">
        <v>9237</v>
      </c>
      <c r="B8454">
        <v>938100</v>
      </c>
      <c r="C8454">
        <v>1067220</v>
      </c>
      <c r="D8454">
        <v>751160</v>
      </c>
      <c r="E8454">
        <v>1577060</v>
      </c>
      <c r="F8454" s="4">
        <f t="shared" si="132"/>
        <v>1131813.3333333333</v>
      </c>
    </row>
    <row r="8455" spans="1:6" x14ac:dyDescent="0.3">
      <c r="A8455" t="s">
        <v>9238</v>
      </c>
      <c r="B8455">
        <v>0</v>
      </c>
      <c r="C8455">
        <v>535760</v>
      </c>
      <c r="D8455">
        <v>0</v>
      </c>
      <c r="E8455">
        <v>3141100</v>
      </c>
      <c r="F8455" s="4">
        <f t="shared" si="132"/>
        <v>1225620</v>
      </c>
    </row>
    <row r="8456" spans="1:6" x14ac:dyDescent="0.3">
      <c r="A8456" t="s">
        <v>9239</v>
      </c>
      <c r="B8456">
        <v>10218200</v>
      </c>
      <c r="C8456">
        <v>5045700</v>
      </c>
      <c r="D8456">
        <v>2264000</v>
      </c>
      <c r="E8456">
        <v>3115620</v>
      </c>
      <c r="F8456" s="4">
        <f t="shared" si="132"/>
        <v>3475106.6666666665</v>
      </c>
    </row>
    <row r="8457" spans="1:6" x14ac:dyDescent="0.3">
      <c r="A8457" t="s">
        <v>9240</v>
      </c>
      <c r="B8457">
        <v>999440</v>
      </c>
      <c r="C8457">
        <v>5945199</v>
      </c>
      <c r="D8457">
        <v>3019499</v>
      </c>
      <c r="E8457">
        <v>5843130</v>
      </c>
      <c r="F8457" s="4">
        <f t="shared" si="132"/>
        <v>4935942.666666667</v>
      </c>
    </row>
    <row r="8458" spans="1:6" x14ac:dyDescent="0.3">
      <c r="A8458" t="s">
        <v>9241</v>
      </c>
      <c r="B8458">
        <v>487000</v>
      </c>
      <c r="C8458">
        <v>0</v>
      </c>
      <c r="D8458">
        <v>0</v>
      </c>
      <c r="E8458">
        <v>0</v>
      </c>
      <c r="F8458" s="4">
        <f t="shared" si="132"/>
        <v>0</v>
      </c>
    </row>
    <row r="8459" spans="1:6" x14ac:dyDescent="0.3">
      <c r="A8459" t="s">
        <v>9242</v>
      </c>
      <c r="B8459">
        <v>0</v>
      </c>
      <c r="C8459">
        <v>670300</v>
      </c>
      <c r="D8459">
        <v>370000</v>
      </c>
      <c r="E8459">
        <v>0</v>
      </c>
      <c r="F8459" s="4">
        <f t="shared" si="132"/>
        <v>346766.66666666669</v>
      </c>
    </row>
    <row r="8460" spans="1:6" x14ac:dyDescent="0.3">
      <c r="A8460" t="s">
        <v>9243</v>
      </c>
      <c r="B8460">
        <v>4169620</v>
      </c>
      <c r="C8460">
        <v>7423720</v>
      </c>
      <c r="D8460">
        <v>6406400</v>
      </c>
      <c r="E8460">
        <v>6550290</v>
      </c>
      <c r="F8460" s="4">
        <f t="shared" si="132"/>
        <v>6793470</v>
      </c>
    </row>
    <row r="8461" spans="1:6" x14ac:dyDescent="0.3">
      <c r="A8461" t="s">
        <v>9244</v>
      </c>
      <c r="B8461">
        <v>791700</v>
      </c>
      <c r="C8461">
        <v>4084210</v>
      </c>
      <c r="D8461">
        <v>2335060</v>
      </c>
      <c r="E8461">
        <v>0</v>
      </c>
      <c r="F8461" s="4">
        <f t="shared" si="132"/>
        <v>2139756.6666666665</v>
      </c>
    </row>
    <row r="8462" spans="1:6" x14ac:dyDescent="0.3">
      <c r="A8462" t="s">
        <v>9245</v>
      </c>
      <c r="B8462">
        <v>520000</v>
      </c>
      <c r="C8462">
        <v>2389000</v>
      </c>
      <c r="D8462">
        <v>0</v>
      </c>
      <c r="E8462">
        <v>512000</v>
      </c>
      <c r="F8462" s="4">
        <f t="shared" si="132"/>
        <v>967000</v>
      </c>
    </row>
    <row r="8463" spans="1:6" x14ac:dyDescent="0.3">
      <c r="A8463" t="s">
        <v>9246</v>
      </c>
      <c r="B8463">
        <v>1033110</v>
      </c>
      <c r="C8463">
        <v>0</v>
      </c>
      <c r="D8463">
        <v>0</v>
      </c>
      <c r="E8463">
        <v>0</v>
      </c>
      <c r="F8463" s="4">
        <f t="shared" si="132"/>
        <v>0</v>
      </c>
    </row>
    <row r="8464" spans="1:6" x14ac:dyDescent="0.3">
      <c r="A8464" t="s">
        <v>9247</v>
      </c>
      <c r="B8464">
        <v>0</v>
      </c>
      <c r="C8464">
        <v>0</v>
      </c>
      <c r="D8464">
        <v>370000</v>
      </c>
      <c r="E8464">
        <v>0</v>
      </c>
      <c r="F8464" s="4">
        <f t="shared" si="132"/>
        <v>123333.33333333333</v>
      </c>
    </row>
    <row r="8465" spans="1:6" x14ac:dyDescent="0.3">
      <c r="A8465" t="s">
        <v>9248</v>
      </c>
      <c r="B8465">
        <v>3105060</v>
      </c>
      <c r="C8465">
        <v>2749960</v>
      </c>
      <c r="D8465">
        <v>1217580</v>
      </c>
      <c r="E8465">
        <v>4543540</v>
      </c>
      <c r="F8465" s="4">
        <f t="shared" si="132"/>
        <v>2837026.6666666665</v>
      </c>
    </row>
    <row r="8466" spans="1:6" x14ac:dyDescent="0.3">
      <c r="A8466" t="s">
        <v>9249</v>
      </c>
      <c r="B8466">
        <v>1155700</v>
      </c>
      <c r="C8466">
        <v>1156000</v>
      </c>
      <c r="D8466">
        <v>840000</v>
      </c>
      <c r="E8466">
        <v>5666000</v>
      </c>
      <c r="F8466" s="4">
        <f t="shared" si="132"/>
        <v>2554000</v>
      </c>
    </row>
    <row r="8467" spans="1:6" x14ac:dyDescent="0.3">
      <c r="A8467" t="s">
        <v>9250</v>
      </c>
      <c r="B8467">
        <v>0</v>
      </c>
      <c r="C8467">
        <v>1065200</v>
      </c>
      <c r="D8467">
        <v>651190</v>
      </c>
      <c r="E8467">
        <v>0</v>
      </c>
      <c r="F8467" s="4">
        <f t="shared" si="132"/>
        <v>572130</v>
      </c>
    </row>
    <row r="8468" spans="1:6" x14ac:dyDescent="0.3">
      <c r="A8468" t="s">
        <v>9251</v>
      </c>
      <c r="B8468">
        <v>4774240</v>
      </c>
      <c r="C8468">
        <v>14800000</v>
      </c>
      <c r="D8468">
        <v>0</v>
      </c>
      <c r="E8468">
        <v>2542000</v>
      </c>
      <c r="F8468" s="4">
        <f t="shared" si="132"/>
        <v>5780666.666666667</v>
      </c>
    </row>
    <row r="8469" spans="1:6" x14ac:dyDescent="0.3">
      <c r="A8469" t="s">
        <v>9252</v>
      </c>
      <c r="B8469">
        <v>0</v>
      </c>
      <c r="C8469">
        <v>0</v>
      </c>
      <c r="D8469">
        <v>219120</v>
      </c>
      <c r="E8469">
        <v>0</v>
      </c>
      <c r="F8469" s="4">
        <f t="shared" si="132"/>
        <v>73040</v>
      </c>
    </row>
    <row r="8470" spans="1:6" x14ac:dyDescent="0.3">
      <c r="A8470" t="s">
        <v>9253</v>
      </c>
      <c r="B8470">
        <v>4653940</v>
      </c>
      <c r="C8470">
        <v>752200</v>
      </c>
      <c r="D8470">
        <v>2684260</v>
      </c>
      <c r="E8470">
        <v>4452290</v>
      </c>
      <c r="F8470" s="4">
        <f t="shared" si="132"/>
        <v>2629583.3333333335</v>
      </c>
    </row>
    <row r="8471" spans="1:6" x14ac:dyDescent="0.3">
      <c r="A8471" t="s">
        <v>9254</v>
      </c>
      <c r="B8471">
        <v>2098350</v>
      </c>
      <c r="C8471">
        <v>2831350</v>
      </c>
      <c r="D8471">
        <v>4067650</v>
      </c>
      <c r="E8471">
        <v>2066700</v>
      </c>
      <c r="F8471" s="4">
        <f t="shared" si="132"/>
        <v>2988566.6666666665</v>
      </c>
    </row>
    <row r="8472" spans="1:6" x14ac:dyDescent="0.3">
      <c r="A8472" t="s">
        <v>9255</v>
      </c>
      <c r="B8472">
        <v>6440980</v>
      </c>
      <c r="C8472">
        <v>5124040</v>
      </c>
      <c r="D8472">
        <v>2115070</v>
      </c>
      <c r="E8472">
        <v>5456020</v>
      </c>
      <c r="F8472" s="4">
        <f t="shared" si="132"/>
        <v>4231710</v>
      </c>
    </row>
    <row r="8473" spans="1:6" x14ac:dyDescent="0.3">
      <c r="A8473" t="s">
        <v>9256</v>
      </c>
      <c r="B8473">
        <v>160000</v>
      </c>
      <c r="C8473">
        <v>0</v>
      </c>
      <c r="D8473">
        <v>370000</v>
      </c>
      <c r="E8473">
        <v>0</v>
      </c>
      <c r="F8473" s="4">
        <f t="shared" si="132"/>
        <v>123333.33333333333</v>
      </c>
    </row>
    <row r="8474" spans="1:6" x14ac:dyDescent="0.3">
      <c r="A8474" t="s">
        <v>9257</v>
      </c>
      <c r="B8474">
        <v>0</v>
      </c>
      <c r="C8474">
        <v>0</v>
      </c>
      <c r="D8474">
        <v>245700</v>
      </c>
      <c r="E8474">
        <v>386000</v>
      </c>
      <c r="F8474" s="4">
        <f t="shared" si="132"/>
        <v>210566.66666666666</v>
      </c>
    </row>
    <row r="8475" spans="1:6" x14ac:dyDescent="0.3">
      <c r="A8475" t="s">
        <v>9258</v>
      </c>
      <c r="B8475">
        <v>2888340</v>
      </c>
      <c r="C8475">
        <v>10514220</v>
      </c>
      <c r="D8475">
        <v>5674760</v>
      </c>
      <c r="E8475">
        <v>5360800</v>
      </c>
      <c r="F8475" s="4">
        <f t="shared" si="132"/>
        <v>7183260</v>
      </c>
    </row>
    <row r="8476" spans="1:6" x14ac:dyDescent="0.3">
      <c r="A8476" t="s">
        <v>9259</v>
      </c>
      <c r="B8476">
        <v>414960</v>
      </c>
      <c r="C8476">
        <v>567840</v>
      </c>
      <c r="D8476">
        <v>1199380</v>
      </c>
      <c r="E8476">
        <v>458640</v>
      </c>
      <c r="F8476" s="4">
        <f t="shared" si="132"/>
        <v>741953.33333333337</v>
      </c>
    </row>
    <row r="8477" spans="1:6" x14ac:dyDescent="0.3">
      <c r="A8477" t="s">
        <v>9260</v>
      </c>
      <c r="B8477">
        <v>0</v>
      </c>
      <c r="C8477">
        <v>0</v>
      </c>
      <c r="D8477">
        <v>704340</v>
      </c>
      <c r="E8477">
        <v>1037400</v>
      </c>
      <c r="F8477" s="4">
        <f t="shared" si="132"/>
        <v>580580</v>
      </c>
    </row>
    <row r="8478" spans="1:6" x14ac:dyDescent="0.3">
      <c r="A8478" t="s">
        <v>9261</v>
      </c>
      <c r="B8478">
        <v>0</v>
      </c>
      <c r="C8478">
        <v>772320</v>
      </c>
      <c r="D8478">
        <v>782100</v>
      </c>
      <c r="E8478">
        <v>0</v>
      </c>
      <c r="F8478" s="4">
        <f t="shared" si="132"/>
        <v>518140</v>
      </c>
    </row>
    <row r="8479" spans="1:6" x14ac:dyDescent="0.3">
      <c r="A8479" t="s">
        <v>9262</v>
      </c>
      <c r="B8479">
        <v>2048900</v>
      </c>
      <c r="C8479">
        <v>2268030</v>
      </c>
      <c r="D8479">
        <v>2077167</v>
      </c>
      <c r="E8479">
        <v>2048320</v>
      </c>
      <c r="F8479" s="4">
        <f t="shared" si="132"/>
        <v>2131172.3333333335</v>
      </c>
    </row>
    <row r="8480" spans="1:6" x14ac:dyDescent="0.3">
      <c r="A8480" t="s">
        <v>9263</v>
      </c>
      <c r="B8480">
        <v>0</v>
      </c>
      <c r="C8480">
        <v>906900</v>
      </c>
      <c r="D8480">
        <v>363820</v>
      </c>
      <c r="E8480">
        <v>545700</v>
      </c>
      <c r="F8480" s="4">
        <f t="shared" si="132"/>
        <v>605473.33333333337</v>
      </c>
    </row>
    <row r="8481" spans="1:6" x14ac:dyDescent="0.3">
      <c r="A8481" t="s">
        <v>9264</v>
      </c>
      <c r="B8481">
        <v>72993530</v>
      </c>
      <c r="C8481">
        <v>39243190</v>
      </c>
      <c r="D8481">
        <v>89644010</v>
      </c>
      <c r="E8481">
        <v>67130900</v>
      </c>
      <c r="F8481" s="4">
        <f t="shared" si="132"/>
        <v>65339366.666666664</v>
      </c>
    </row>
    <row r="8482" spans="1:6" x14ac:dyDescent="0.3">
      <c r="A8482" t="s">
        <v>9265</v>
      </c>
      <c r="B8482">
        <v>444990</v>
      </c>
      <c r="C8482">
        <v>423150</v>
      </c>
      <c r="D8482">
        <v>382200</v>
      </c>
      <c r="E8482">
        <v>0</v>
      </c>
      <c r="F8482" s="4">
        <f t="shared" si="132"/>
        <v>268450</v>
      </c>
    </row>
    <row r="8483" spans="1:6" x14ac:dyDescent="0.3">
      <c r="A8483" t="s">
        <v>427</v>
      </c>
      <c r="B8483">
        <v>4397120</v>
      </c>
      <c r="C8483">
        <v>2344160</v>
      </c>
      <c r="D8483">
        <v>2329800</v>
      </c>
      <c r="E8483">
        <v>5896450</v>
      </c>
      <c r="F8483" s="4">
        <f t="shared" si="132"/>
        <v>3523470</v>
      </c>
    </row>
    <row r="8484" spans="1:6" x14ac:dyDescent="0.3">
      <c r="A8484" t="s">
        <v>9266</v>
      </c>
      <c r="B8484">
        <v>0</v>
      </c>
      <c r="C8484">
        <v>647680</v>
      </c>
      <c r="D8484">
        <v>806760</v>
      </c>
      <c r="E8484">
        <v>0</v>
      </c>
      <c r="F8484" s="4">
        <f t="shared" si="132"/>
        <v>484813.33333333331</v>
      </c>
    </row>
    <row r="8485" spans="1:6" x14ac:dyDescent="0.3">
      <c r="A8485" t="s">
        <v>9267</v>
      </c>
      <c r="B8485">
        <v>2090750</v>
      </c>
      <c r="C8485">
        <v>2195200</v>
      </c>
      <c r="D8485">
        <v>3173220</v>
      </c>
      <c r="E8485">
        <v>3909950</v>
      </c>
      <c r="F8485" s="4">
        <f t="shared" si="132"/>
        <v>3092790</v>
      </c>
    </row>
    <row r="8486" spans="1:6" x14ac:dyDescent="0.3">
      <c r="A8486" t="s">
        <v>9268</v>
      </c>
      <c r="B8486">
        <v>4344340</v>
      </c>
      <c r="C8486">
        <v>7251200</v>
      </c>
      <c r="D8486">
        <v>2912000</v>
      </c>
      <c r="E8486">
        <v>1616180</v>
      </c>
      <c r="F8486" s="4">
        <f t="shared" si="132"/>
        <v>3926460</v>
      </c>
    </row>
    <row r="8487" spans="1:6" x14ac:dyDescent="0.3">
      <c r="A8487" t="s">
        <v>9269</v>
      </c>
      <c r="B8487">
        <v>2180710</v>
      </c>
      <c r="C8487">
        <v>0</v>
      </c>
      <c r="D8487">
        <v>2107470</v>
      </c>
      <c r="E8487">
        <v>2393770</v>
      </c>
      <c r="F8487" s="4">
        <f t="shared" si="132"/>
        <v>1500413.3333333333</v>
      </c>
    </row>
    <row r="8488" spans="1:6" x14ac:dyDescent="0.3">
      <c r="A8488" t="s">
        <v>9270</v>
      </c>
      <c r="B8488">
        <v>0</v>
      </c>
      <c r="C8488">
        <v>1480000</v>
      </c>
      <c r="D8488">
        <v>0</v>
      </c>
      <c r="E8488">
        <v>993150</v>
      </c>
      <c r="F8488" s="4">
        <f t="shared" si="132"/>
        <v>824383.33333333337</v>
      </c>
    </row>
    <row r="8489" spans="1:6" x14ac:dyDescent="0.3">
      <c r="A8489" t="s">
        <v>9271</v>
      </c>
      <c r="B8489">
        <v>626000</v>
      </c>
      <c r="C8489">
        <v>1921670</v>
      </c>
      <c r="D8489">
        <v>839440</v>
      </c>
      <c r="E8489">
        <v>1850610</v>
      </c>
      <c r="F8489" s="4">
        <f t="shared" si="132"/>
        <v>1537240</v>
      </c>
    </row>
    <row r="8490" spans="1:6" x14ac:dyDescent="0.3">
      <c r="A8490" t="s">
        <v>9272</v>
      </c>
      <c r="B8490">
        <v>0</v>
      </c>
      <c r="C8490">
        <v>2659300</v>
      </c>
      <c r="D8490">
        <v>2673100</v>
      </c>
      <c r="E8490">
        <v>2427540</v>
      </c>
      <c r="F8490" s="4">
        <f t="shared" si="132"/>
        <v>2586646.6666666665</v>
      </c>
    </row>
    <row r="8491" spans="1:6" x14ac:dyDescent="0.3">
      <c r="A8491" t="s">
        <v>9273</v>
      </c>
      <c r="B8491">
        <v>2083900</v>
      </c>
      <c r="C8491">
        <v>2561650</v>
      </c>
      <c r="D8491">
        <v>2032940</v>
      </c>
      <c r="E8491">
        <v>1470940</v>
      </c>
      <c r="F8491" s="4">
        <f t="shared" si="132"/>
        <v>2021843.3333333333</v>
      </c>
    </row>
    <row r="8492" spans="1:6" x14ac:dyDescent="0.3">
      <c r="A8492" t="s">
        <v>9274</v>
      </c>
      <c r="B8492">
        <v>0</v>
      </c>
      <c r="C8492">
        <v>955500</v>
      </c>
      <c r="D8492">
        <v>515060</v>
      </c>
      <c r="E8492">
        <v>1371460</v>
      </c>
      <c r="F8492" s="4">
        <f t="shared" si="132"/>
        <v>947340</v>
      </c>
    </row>
    <row r="8493" spans="1:6" x14ac:dyDescent="0.3">
      <c r="A8493" t="s">
        <v>9275</v>
      </c>
      <c r="B8493">
        <v>6303860</v>
      </c>
      <c r="C8493">
        <v>4527570</v>
      </c>
      <c r="D8493">
        <v>6792580</v>
      </c>
      <c r="E8493">
        <v>6109460</v>
      </c>
      <c r="F8493" s="4">
        <f t="shared" si="132"/>
        <v>5809870</v>
      </c>
    </row>
    <row r="8494" spans="1:6" x14ac:dyDescent="0.3">
      <c r="A8494" t="s">
        <v>9276</v>
      </c>
      <c r="B8494">
        <v>5991770</v>
      </c>
      <c r="C8494">
        <v>3017560</v>
      </c>
      <c r="D8494">
        <v>2287740</v>
      </c>
      <c r="E8494">
        <v>344160</v>
      </c>
      <c r="F8494" s="4">
        <f t="shared" si="132"/>
        <v>1883153.3333333333</v>
      </c>
    </row>
    <row r="8495" spans="1:6" x14ac:dyDescent="0.3">
      <c r="A8495" t="s">
        <v>9277</v>
      </c>
      <c r="B8495">
        <v>0</v>
      </c>
      <c r="C8495">
        <v>1308900</v>
      </c>
      <c r="D8495">
        <v>0</v>
      </c>
      <c r="E8495">
        <v>1641920</v>
      </c>
      <c r="F8495" s="4">
        <f t="shared" si="132"/>
        <v>983606.66666666663</v>
      </c>
    </row>
    <row r="8496" spans="1:6" x14ac:dyDescent="0.3">
      <c r="A8496" t="s">
        <v>9278</v>
      </c>
      <c r="B8496">
        <v>781320</v>
      </c>
      <c r="C8496">
        <v>0</v>
      </c>
      <c r="D8496">
        <v>0</v>
      </c>
      <c r="E8496">
        <v>1540360</v>
      </c>
      <c r="F8496" s="4">
        <f t="shared" si="132"/>
        <v>513453.33333333331</v>
      </c>
    </row>
    <row r="8497" spans="1:6" x14ac:dyDescent="0.3">
      <c r="A8497" t="s">
        <v>9279</v>
      </c>
      <c r="B8497">
        <v>0</v>
      </c>
      <c r="C8497">
        <v>0</v>
      </c>
      <c r="D8497">
        <v>2340150</v>
      </c>
      <c r="E8497">
        <v>296660</v>
      </c>
      <c r="F8497" s="4">
        <f t="shared" si="132"/>
        <v>878936.66666666663</v>
      </c>
    </row>
    <row r="8498" spans="1:6" x14ac:dyDescent="0.3">
      <c r="A8498" t="s">
        <v>9280</v>
      </c>
      <c r="B8498">
        <v>0</v>
      </c>
      <c r="C8498">
        <v>0</v>
      </c>
      <c r="D8498">
        <v>455000</v>
      </c>
      <c r="E8498">
        <v>1756300</v>
      </c>
      <c r="F8498" s="4">
        <f t="shared" si="132"/>
        <v>737100</v>
      </c>
    </row>
    <row r="8499" spans="1:6" x14ac:dyDescent="0.3">
      <c r="A8499" t="s">
        <v>9281</v>
      </c>
      <c r="B8499">
        <v>0</v>
      </c>
      <c r="C8499">
        <v>467740</v>
      </c>
      <c r="D8499">
        <v>0</v>
      </c>
      <c r="E8499">
        <v>0</v>
      </c>
      <c r="F8499" s="4">
        <f t="shared" si="132"/>
        <v>155913.33333333334</v>
      </c>
    </row>
    <row r="8500" spans="1:6" x14ac:dyDescent="0.3">
      <c r="A8500" t="s">
        <v>9282</v>
      </c>
      <c r="B8500">
        <v>4149600</v>
      </c>
      <c r="C8500">
        <v>0</v>
      </c>
      <c r="D8500">
        <v>2784600</v>
      </c>
      <c r="E8500">
        <v>1328600</v>
      </c>
      <c r="F8500" s="4">
        <f t="shared" si="132"/>
        <v>1371066.6666666667</v>
      </c>
    </row>
    <row r="8501" spans="1:6" x14ac:dyDescent="0.3">
      <c r="A8501" t="s">
        <v>9283</v>
      </c>
      <c r="B8501">
        <v>2236500</v>
      </c>
      <c r="C8501">
        <v>0</v>
      </c>
      <c r="D8501">
        <v>1016470</v>
      </c>
      <c r="E8501">
        <v>1002580</v>
      </c>
      <c r="F8501" s="4">
        <f t="shared" si="132"/>
        <v>673016.66666666663</v>
      </c>
    </row>
    <row r="8502" spans="1:6" x14ac:dyDescent="0.3">
      <c r="A8502" t="s">
        <v>9284</v>
      </c>
      <c r="B8502">
        <v>751500</v>
      </c>
      <c r="C8502">
        <v>260000</v>
      </c>
      <c r="D8502">
        <v>746300</v>
      </c>
      <c r="E8502">
        <v>904650</v>
      </c>
      <c r="F8502" s="4">
        <f t="shared" si="132"/>
        <v>636983.33333333337</v>
      </c>
    </row>
    <row r="8503" spans="1:6" x14ac:dyDescent="0.3">
      <c r="A8503" t="s">
        <v>9285</v>
      </c>
      <c r="B8503">
        <v>2052960</v>
      </c>
      <c r="C8503">
        <v>2792560</v>
      </c>
      <c r="D8503">
        <v>2076070</v>
      </c>
      <c r="E8503">
        <v>2287300</v>
      </c>
      <c r="F8503" s="4">
        <f t="shared" si="132"/>
        <v>2385310</v>
      </c>
    </row>
    <row r="8504" spans="1:6" x14ac:dyDescent="0.3">
      <c r="A8504" t="s">
        <v>9286</v>
      </c>
      <c r="B8504">
        <v>6682130</v>
      </c>
      <c r="C8504">
        <v>11213910</v>
      </c>
      <c r="D8504">
        <v>12827810</v>
      </c>
      <c r="E8504">
        <v>14984440</v>
      </c>
      <c r="F8504" s="4">
        <f t="shared" si="132"/>
        <v>13008720</v>
      </c>
    </row>
    <row r="8505" spans="1:6" x14ac:dyDescent="0.3">
      <c r="A8505" t="s">
        <v>9287</v>
      </c>
      <c r="B8505">
        <v>7482250</v>
      </c>
      <c r="C8505">
        <v>7805180</v>
      </c>
      <c r="D8505">
        <v>11961510</v>
      </c>
      <c r="E8505">
        <v>8974290</v>
      </c>
      <c r="F8505" s="4">
        <f t="shared" si="132"/>
        <v>9580326.666666666</v>
      </c>
    </row>
    <row r="8506" spans="1:6" x14ac:dyDescent="0.3">
      <c r="A8506" t="s">
        <v>9288</v>
      </c>
      <c r="B8506">
        <v>4026130</v>
      </c>
      <c r="C8506">
        <v>5754930</v>
      </c>
      <c r="D8506">
        <v>6906070</v>
      </c>
      <c r="E8506">
        <v>4141900</v>
      </c>
      <c r="F8506" s="4">
        <f t="shared" si="132"/>
        <v>5600966.666666667</v>
      </c>
    </row>
    <row r="8507" spans="1:6" x14ac:dyDescent="0.3">
      <c r="A8507" t="s">
        <v>9289</v>
      </c>
      <c r="B8507">
        <v>646100</v>
      </c>
      <c r="C8507">
        <v>3216550</v>
      </c>
      <c r="D8507">
        <v>3213590</v>
      </c>
      <c r="E8507">
        <v>2072010</v>
      </c>
      <c r="F8507" s="4">
        <f t="shared" si="132"/>
        <v>2834050</v>
      </c>
    </row>
    <row r="8508" spans="1:6" x14ac:dyDescent="0.3">
      <c r="A8508" t="s">
        <v>9290</v>
      </c>
      <c r="B8508">
        <v>0</v>
      </c>
      <c r="C8508">
        <v>0</v>
      </c>
      <c r="D8508">
        <v>2266000</v>
      </c>
      <c r="E8508">
        <v>1105200</v>
      </c>
      <c r="F8508" s="4">
        <f t="shared" si="132"/>
        <v>1123733.3333333333</v>
      </c>
    </row>
    <row r="8509" spans="1:6" x14ac:dyDescent="0.3">
      <c r="A8509" t="s">
        <v>9291</v>
      </c>
      <c r="B8509">
        <v>0</v>
      </c>
      <c r="C8509">
        <v>768000</v>
      </c>
      <c r="D8509">
        <v>0</v>
      </c>
      <c r="E8509">
        <v>0</v>
      </c>
      <c r="F8509" s="4">
        <f t="shared" si="132"/>
        <v>256000</v>
      </c>
    </row>
    <row r="8510" spans="1:6" x14ac:dyDescent="0.3">
      <c r="A8510" t="s">
        <v>9292</v>
      </c>
      <c r="B8510">
        <v>6604000</v>
      </c>
      <c r="C8510">
        <v>0</v>
      </c>
      <c r="D8510">
        <v>6699680</v>
      </c>
      <c r="E8510">
        <v>6487600</v>
      </c>
      <c r="F8510" s="4">
        <f t="shared" si="132"/>
        <v>4395760</v>
      </c>
    </row>
    <row r="8511" spans="1:6" x14ac:dyDescent="0.3">
      <c r="A8511" t="s">
        <v>9293</v>
      </c>
      <c r="B8511">
        <v>0</v>
      </c>
      <c r="C8511">
        <v>469560</v>
      </c>
      <c r="D8511">
        <v>742900</v>
      </c>
      <c r="E8511">
        <v>473040</v>
      </c>
      <c r="F8511" s="4">
        <f t="shared" si="132"/>
        <v>561833.33333333337</v>
      </c>
    </row>
    <row r="8512" spans="1:6" x14ac:dyDescent="0.3">
      <c r="A8512" t="s">
        <v>9294</v>
      </c>
      <c r="B8512">
        <v>7698600</v>
      </c>
      <c r="C8512">
        <v>4349600</v>
      </c>
      <c r="D8512">
        <v>0</v>
      </c>
      <c r="E8512">
        <v>5698240</v>
      </c>
      <c r="F8512" s="4">
        <f t="shared" si="132"/>
        <v>3349280</v>
      </c>
    </row>
    <row r="8513" spans="1:6" x14ac:dyDescent="0.3">
      <c r="A8513" t="s">
        <v>9295</v>
      </c>
      <c r="B8513">
        <v>0</v>
      </c>
      <c r="C8513">
        <v>286650</v>
      </c>
      <c r="D8513">
        <v>0</v>
      </c>
      <c r="E8513">
        <v>0</v>
      </c>
      <c r="F8513" s="4">
        <f t="shared" si="132"/>
        <v>95550</v>
      </c>
    </row>
    <row r="8514" spans="1:6" x14ac:dyDescent="0.3">
      <c r="A8514" t="s">
        <v>9296</v>
      </c>
      <c r="B8514">
        <v>535100</v>
      </c>
      <c r="C8514">
        <v>1010730</v>
      </c>
      <c r="D8514">
        <v>0</v>
      </c>
      <c r="E8514">
        <v>1210300</v>
      </c>
      <c r="F8514" s="4">
        <f t="shared" si="132"/>
        <v>740343.33333333337</v>
      </c>
    </row>
    <row r="8515" spans="1:6" x14ac:dyDescent="0.3">
      <c r="A8515" t="s">
        <v>9297</v>
      </c>
      <c r="B8515">
        <v>4951250</v>
      </c>
      <c r="C8515">
        <v>9453020</v>
      </c>
      <c r="D8515">
        <v>3224680</v>
      </c>
      <c r="E8515">
        <v>5600320</v>
      </c>
      <c r="F8515" s="4">
        <f t="shared" ref="F8515:F8578" si="133">SUM(C8515:E8515)/3</f>
        <v>6092673.333333333</v>
      </c>
    </row>
    <row r="8516" spans="1:6" x14ac:dyDescent="0.3">
      <c r="A8516" t="s">
        <v>9298</v>
      </c>
      <c r="B8516">
        <v>0</v>
      </c>
      <c r="C8516">
        <v>761440</v>
      </c>
      <c r="D8516">
        <v>0</v>
      </c>
      <c r="E8516">
        <v>0</v>
      </c>
      <c r="F8516" s="4">
        <f t="shared" si="133"/>
        <v>253813.33333333334</v>
      </c>
    </row>
    <row r="8517" spans="1:6" x14ac:dyDescent="0.3">
      <c r="A8517" t="s">
        <v>9299</v>
      </c>
      <c r="B8517">
        <v>0</v>
      </c>
      <c r="C8517">
        <v>0</v>
      </c>
      <c r="D8517">
        <v>391000</v>
      </c>
      <c r="E8517">
        <v>837200</v>
      </c>
      <c r="F8517" s="4">
        <f t="shared" si="133"/>
        <v>409400</v>
      </c>
    </row>
    <row r="8518" spans="1:6" x14ac:dyDescent="0.3">
      <c r="A8518" t="s">
        <v>9300</v>
      </c>
      <c r="B8518">
        <v>160000</v>
      </c>
      <c r="C8518">
        <v>0</v>
      </c>
      <c r="D8518">
        <v>550550</v>
      </c>
      <c r="E8518">
        <v>0</v>
      </c>
      <c r="F8518" s="4">
        <f t="shared" si="133"/>
        <v>183516.66666666666</v>
      </c>
    </row>
    <row r="8519" spans="1:6" x14ac:dyDescent="0.3">
      <c r="A8519" t="s">
        <v>9301</v>
      </c>
      <c r="B8519">
        <v>6735820</v>
      </c>
      <c r="C8519">
        <v>3157700</v>
      </c>
      <c r="D8519">
        <v>3953580</v>
      </c>
      <c r="E8519">
        <v>5353900</v>
      </c>
      <c r="F8519" s="4">
        <f t="shared" si="133"/>
        <v>4155060</v>
      </c>
    </row>
    <row r="8520" spans="1:6" x14ac:dyDescent="0.3">
      <c r="A8520" t="s">
        <v>9302</v>
      </c>
      <c r="B8520">
        <v>4613860</v>
      </c>
      <c r="C8520">
        <v>2267650</v>
      </c>
      <c r="D8520">
        <v>2108860</v>
      </c>
      <c r="E8520">
        <v>4131180</v>
      </c>
      <c r="F8520" s="4">
        <f t="shared" si="133"/>
        <v>2835896.6666666665</v>
      </c>
    </row>
    <row r="8521" spans="1:6" x14ac:dyDescent="0.3">
      <c r="A8521" t="s">
        <v>9303</v>
      </c>
      <c r="B8521">
        <v>520000</v>
      </c>
      <c r="C8521">
        <v>0</v>
      </c>
      <c r="D8521">
        <v>0</v>
      </c>
      <c r="E8521">
        <v>3558380</v>
      </c>
      <c r="F8521" s="4">
        <f t="shared" si="133"/>
        <v>1186126.6666666667</v>
      </c>
    </row>
    <row r="8522" spans="1:6" x14ac:dyDescent="0.3">
      <c r="A8522" t="s">
        <v>9304</v>
      </c>
      <c r="B8522">
        <v>703000</v>
      </c>
      <c r="C8522">
        <v>0</v>
      </c>
      <c r="D8522">
        <v>0</v>
      </c>
      <c r="E8522">
        <v>234600</v>
      </c>
      <c r="F8522" s="4">
        <f t="shared" si="133"/>
        <v>78200</v>
      </c>
    </row>
    <row r="8523" spans="1:6" x14ac:dyDescent="0.3">
      <c r="A8523" t="s">
        <v>9305</v>
      </c>
      <c r="B8523">
        <v>11776250</v>
      </c>
      <c r="C8523">
        <v>22867150</v>
      </c>
      <c r="D8523">
        <v>14879980</v>
      </c>
      <c r="E8523">
        <v>6986600</v>
      </c>
      <c r="F8523" s="4">
        <f t="shared" si="133"/>
        <v>14911243.333333334</v>
      </c>
    </row>
    <row r="8524" spans="1:6" x14ac:dyDescent="0.3">
      <c r="A8524" t="s">
        <v>9306</v>
      </c>
      <c r="B8524">
        <v>881780</v>
      </c>
      <c r="C8524">
        <v>459160</v>
      </c>
      <c r="D8524">
        <v>1283220</v>
      </c>
      <c r="E8524">
        <v>0</v>
      </c>
      <c r="F8524" s="4">
        <f t="shared" si="133"/>
        <v>580793.33333333337</v>
      </c>
    </row>
    <row r="8525" spans="1:6" x14ac:dyDescent="0.3">
      <c r="A8525" t="s">
        <v>753</v>
      </c>
      <c r="B8525">
        <v>1016200</v>
      </c>
      <c r="C8525">
        <v>1983020</v>
      </c>
      <c r="D8525">
        <v>1043860</v>
      </c>
      <c r="E8525">
        <v>2493400</v>
      </c>
      <c r="F8525" s="4">
        <f t="shared" si="133"/>
        <v>1840093.3333333333</v>
      </c>
    </row>
    <row r="8526" spans="1:6" x14ac:dyDescent="0.3">
      <c r="A8526" t="s">
        <v>9307</v>
      </c>
      <c r="B8526">
        <v>645190</v>
      </c>
      <c r="C8526">
        <v>3744540</v>
      </c>
      <c r="D8526">
        <v>4493630</v>
      </c>
      <c r="E8526">
        <v>4114550</v>
      </c>
      <c r="F8526" s="4">
        <f t="shared" si="133"/>
        <v>4117573.3333333335</v>
      </c>
    </row>
    <row r="8527" spans="1:6" x14ac:dyDescent="0.3">
      <c r="A8527" t="s">
        <v>9308</v>
      </c>
      <c r="B8527">
        <v>600000</v>
      </c>
      <c r="C8527">
        <v>0</v>
      </c>
      <c r="D8527">
        <v>570000</v>
      </c>
      <c r="E8527">
        <v>0</v>
      </c>
      <c r="F8527" s="4">
        <f t="shared" si="133"/>
        <v>190000</v>
      </c>
    </row>
    <row r="8528" spans="1:6" x14ac:dyDescent="0.3">
      <c r="A8528" t="s">
        <v>9309</v>
      </c>
      <c r="B8528">
        <v>1423950</v>
      </c>
      <c r="C8528">
        <v>3700000</v>
      </c>
      <c r="D8528">
        <v>3700000</v>
      </c>
      <c r="E8528">
        <v>469200</v>
      </c>
      <c r="F8528" s="4">
        <f t="shared" si="133"/>
        <v>2623066.6666666665</v>
      </c>
    </row>
    <row r="8529" spans="1:6" x14ac:dyDescent="0.3">
      <c r="A8529" t="s">
        <v>9310</v>
      </c>
      <c r="B8529">
        <v>0</v>
      </c>
      <c r="C8529">
        <v>0</v>
      </c>
      <c r="D8529">
        <v>469200</v>
      </c>
      <c r="E8529">
        <v>634430</v>
      </c>
      <c r="F8529" s="4">
        <f t="shared" si="133"/>
        <v>367876.66666666669</v>
      </c>
    </row>
    <row r="8530" spans="1:6" x14ac:dyDescent="0.3">
      <c r="A8530" t="s">
        <v>9311</v>
      </c>
      <c r="B8530">
        <v>0</v>
      </c>
      <c r="C8530">
        <v>954750</v>
      </c>
      <c r="D8530">
        <v>0</v>
      </c>
      <c r="E8530">
        <v>0</v>
      </c>
      <c r="F8530" s="4">
        <f t="shared" si="133"/>
        <v>318250</v>
      </c>
    </row>
    <row r="8531" spans="1:6" x14ac:dyDescent="0.3">
      <c r="A8531" t="s">
        <v>9312</v>
      </c>
      <c r="B8531">
        <v>3137940</v>
      </c>
      <c r="C8531">
        <v>5377260</v>
      </c>
      <c r="D8531">
        <v>4048420</v>
      </c>
      <c r="E8531">
        <v>5532520</v>
      </c>
      <c r="F8531" s="4">
        <f t="shared" si="133"/>
        <v>4986066.666666667</v>
      </c>
    </row>
    <row r="8532" spans="1:6" x14ac:dyDescent="0.3">
      <c r="A8532" t="s">
        <v>9313</v>
      </c>
      <c r="B8532">
        <v>0</v>
      </c>
      <c r="C8532">
        <v>634000</v>
      </c>
      <c r="D8532">
        <v>0</v>
      </c>
      <c r="E8532">
        <v>0</v>
      </c>
      <c r="F8532" s="4">
        <f t="shared" si="133"/>
        <v>211333.33333333334</v>
      </c>
    </row>
    <row r="8533" spans="1:6" x14ac:dyDescent="0.3">
      <c r="A8533" t="s">
        <v>9314</v>
      </c>
      <c r="B8533">
        <v>0</v>
      </c>
      <c r="C8533">
        <v>449540</v>
      </c>
      <c r="D8533">
        <v>0</v>
      </c>
      <c r="E8533">
        <v>386000</v>
      </c>
      <c r="F8533" s="4">
        <f t="shared" si="133"/>
        <v>278513.33333333331</v>
      </c>
    </row>
    <row r="8534" spans="1:6" x14ac:dyDescent="0.3">
      <c r="A8534" t="s">
        <v>9315</v>
      </c>
      <c r="B8534">
        <v>0</v>
      </c>
      <c r="C8534">
        <v>592970</v>
      </c>
      <c r="D8534">
        <v>546000</v>
      </c>
      <c r="E8534">
        <v>469200</v>
      </c>
      <c r="F8534" s="4">
        <f t="shared" si="133"/>
        <v>536056.66666666663</v>
      </c>
    </row>
    <row r="8535" spans="1:6" x14ac:dyDescent="0.3">
      <c r="A8535" t="s">
        <v>9316</v>
      </c>
      <c r="B8535">
        <v>436800</v>
      </c>
      <c r="C8535">
        <v>4961250</v>
      </c>
      <c r="D8535">
        <v>1988350</v>
      </c>
      <c r="E8535">
        <v>698880</v>
      </c>
      <c r="F8535" s="4">
        <f t="shared" si="133"/>
        <v>2549493.3333333335</v>
      </c>
    </row>
    <row r="8536" spans="1:6" x14ac:dyDescent="0.3">
      <c r="A8536" t="s">
        <v>9317</v>
      </c>
      <c r="B8536">
        <v>2093630</v>
      </c>
      <c r="C8536">
        <v>4125660</v>
      </c>
      <c r="D8536">
        <v>2061150</v>
      </c>
      <c r="E8536">
        <v>4121250</v>
      </c>
      <c r="F8536" s="4">
        <f t="shared" si="133"/>
        <v>3436020</v>
      </c>
    </row>
    <row r="8537" spans="1:6" x14ac:dyDescent="0.3">
      <c r="A8537" t="s">
        <v>9318</v>
      </c>
      <c r="B8537">
        <v>453200</v>
      </c>
      <c r="C8537">
        <v>475020</v>
      </c>
      <c r="D8537">
        <v>987960</v>
      </c>
      <c r="E8537">
        <v>1135500</v>
      </c>
      <c r="F8537" s="4">
        <f t="shared" si="133"/>
        <v>866160</v>
      </c>
    </row>
    <row r="8538" spans="1:6" x14ac:dyDescent="0.3">
      <c r="A8538" t="s">
        <v>9319</v>
      </c>
      <c r="B8538">
        <v>2244610</v>
      </c>
      <c r="C8538">
        <v>2235420</v>
      </c>
      <c r="D8538">
        <v>2010190</v>
      </c>
      <c r="E8538">
        <v>2454180</v>
      </c>
      <c r="F8538" s="4">
        <f t="shared" si="133"/>
        <v>2233263.3333333335</v>
      </c>
    </row>
    <row r="8539" spans="1:6" x14ac:dyDescent="0.3">
      <c r="A8539" t="s">
        <v>9320</v>
      </c>
      <c r="B8539">
        <v>4436420</v>
      </c>
      <c r="C8539">
        <v>7829410</v>
      </c>
      <c r="D8539">
        <v>12199330</v>
      </c>
      <c r="E8539">
        <v>10815170</v>
      </c>
      <c r="F8539" s="4">
        <f t="shared" si="133"/>
        <v>10281303.333333334</v>
      </c>
    </row>
    <row r="8540" spans="1:6" x14ac:dyDescent="0.3">
      <c r="A8540" t="s">
        <v>9321</v>
      </c>
      <c r="B8540">
        <v>0</v>
      </c>
      <c r="C8540">
        <v>1659560</v>
      </c>
      <c r="D8540">
        <v>545700</v>
      </c>
      <c r="E8540">
        <v>0</v>
      </c>
      <c r="F8540" s="4">
        <f t="shared" si="133"/>
        <v>735086.66666666663</v>
      </c>
    </row>
    <row r="8541" spans="1:6" x14ac:dyDescent="0.3">
      <c r="A8541" t="s">
        <v>9322</v>
      </c>
      <c r="B8541">
        <v>1301610</v>
      </c>
      <c r="C8541">
        <v>3700000</v>
      </c>
      <c r="D8541">
        <v>2432820</v>
      </c>
      <c r="E8541">
        <v>4551350</v>
      </c>
      <c r="F8541" s="4">
        <f t="shared" si="133"/>
        <v>3561390</v>
      </c>
    </row>
    <row r="8542" spans="1:6" x14ac:dyDescent="0.3">
      <c r="A8542" t="s">
        <v>9323</v>
      </c>
      <c r="B8542">
        <v>513730</v>
      </c>
      <c r="C8542">
        <v>1955020</v>
      </c>
      <c r="D8542">
        <v>0</v>
      </c>
      <c r="E8542">
        <v>768000</v>
      </c>
      <c r="F8542" s="4">
        <f t="shared" si="133"/>
        <v>907673.33333333337</v>
      </c>
    </row>
    <row r="8543" spans="1:6" x14ac:dyDescent="0.3">
      <c r="A8543" t="s">
        <v>9324</v>
      </c>
      <c r="B8543">
        <v>198900</v>
      </c>
      <c r="C8543">
        <v>370000</v>
      </c>
      <c r="D8543">
        <v>229500</v>
      </c>
      <c r="E8543">
        <v>783800</v>
      </c>
      <c r="F8543" s="4">
        <f t="shared" si="133"/>
        <v>461100</v>
      </c>
    </row>
    <row r="8544" spans="1:6" x14ac:dyDescent="0.3">
      <c r="A8544" t="s">
        <v>9325</v>
      </c>
      <c r="B8544">
        <v>794150</v>
      </c>
      <c r="C8544">
        <v>1588570</v>
      </c>
      <c r="D8544">
        <v>804000</v>
      </c>
      <c r="E8544">
        <v>1141520</v>
      </c>
      <c r="F8544" s="4">
        <f t="shared" si="133"/>
        <v>1178030</v>
      </c>
    </row>
    <row r="8545" spans="1:6" x14ac:dyDescent="0.3">
      <c r="A8545" t="s">
        <v>9326</v>
      </c>
      <c r="B8545">
        <v>1285550</v>
      </c>
      <c r="C8545">
        <v>0</v>
      </c>
      <c r="D8545">
        <v>6042400</v>
      </c>
      <c r="E8545">
        <v>4983100</v>
      </c>
      <c r="F8545" s="4">
        <f t="shared" si="133"/>
        <v>3675166.6666666665</v>
      </c>
    </row>
    <row r="8546" spans="1:6" x14ac:dyDescent="0.3">
      <c r="A8546" t="s">
        <v>9327</v>
      </c>
      <c r="B8546">
        <v>897100</v>
      </c>
      <c r="C8546">
        <v>4276860</v>
      </c>
      <c r="D8546">
        <v>2016980</v>
      </c>
      <c r="E8546">
        <v>2009160</v>
      </c>
      <c r="F8546" s="4">
        <f t="shared" si="133"/>
        <v>2767666.6666666665</v>
      </c>
    </row>
    <row r="8547" spans="1:6" x14ac:dyDescent="0.3">
      <c r="A8547" t="s">
        <v>9328</v>
      </c>
      <c r="B8547">
        <v>1149750</v>
      </c>
      <c r="C8547">
        <v>1129480</v>
      </c>
      <c r="D8547">
        <v>876920</v>
      </c>
      <c r="E8547">
        <v>433360</v>
      </c>
      <c r="F8547" s="4">
        <f t="shared" si="133"/>
        <v>813253.33333333337</v>
      </c>
    </row>
    <row r="8548" spans="1:6" x14ac:dyDescent="0.3">
      <c r="A8548" t="s">
        <v>9329</v>
      </c>
      <c r="B8548">
        <v>286650</v>
      </c>
      <c r="C8548">
        <v>2062320</v>
      </c>
      <c r="D8548">
        <v>0</v>
      </c>
      <c r="E8548">
        <v>2110200</v>
      </c>
      <c r="F8548" s="4">
        <f t="shared" si="133"/>
        <v>1390840</v>
      </c>
    </row>
    <row r="8549" spans="1:6" x14ac:dyDescent="0.3">
      <c r="A8549" t="s">
        <v>9330</v>
      </c>
      <c r="B8549">
        <v>10135180</v>
      </c>
      <c r="C8549">
        <v>9510480</v>
      </c>
      <c r="D8549">
        <v>11428720</v>
      </c>
      <c r="E8549">
        <v>6911840</v>
      </c>
      <c r="F8549" s="4">
        <f t="shared" si="133"/>
        <v>9283680</v>
      </c>
    </row>
    <row r="8550" spans="1:6" x14ac:dyDescent="0.3">
      <c r="A8550" t="s">
        <v>9331</v>
      </c>
      <c r="B8550">
        <v>1107000</v>
      </c>
      <c r="C8550">
        <v>4026000</v>
      </c>
      <c r="D8550">
        <v>3676400</v>
      </c>
      <c r="E8550">
        <v>4067500</v>
      </c>
      <c r="F8550" s="4">
        <f t="shared" si="133"/>
        <v>3923300</v>
      </c>
    </row>
    <row r="8551" spans="1:6" x14ac:dyDescent="0.3">
      <c r="A8551" t="s">
        <v>9332</v>
      </c>
      <c r="B8551">
        <v>2949110</v>
      </c>
      <c r="C8551">
        <v>3103280</v>
      </c>
      <c r="D8551">
        <v>1137500</v>
      </c>
      <c r="E8551">
        <v>6161300</v>
      </c>
      <c r="F8551" s="4">
        <f t="shared" si="133"/>
        <v>3467360</v>
      </c>
    </row>
    <row r="8552" spans="1:6" x14ac:dyDescent="0.3">
      <c r="A8552" t="s">
        <v>9333</v>
      </c>
      <c r="B8552">
        <v>2013360</v>
      </c>
      <c r="C8552">
        <v>2180840</v>
      </c>
      <c r="D8552">
        <v>0</v>
      </c>
      <c r="E8552">
        <v>2299500</v>
      </c>
      <c r="F8552" s="4">
        <f t="shared" si="133"/>
        <v>1493446.6666666667</v>
      </c>
    </row>
    <row r="8553" spans="1:6" x14ac:dyDescent="0.3">
      <c r="A8553" t="s">
        <v>9334</v>
      </c>
      <c r="B8553">
        <v>0</v>
      </c>
      <c r="C8553">
        <v>1562240</v>
      </c>
      <c r="D8553">
        <v>906400</v>
      </c>
      <c r="E8553">
        <v>957870</v>
      </c>
      <c r="F8553" s="4">
        <f t="shared" si="133"/>
        <v>1142170</v>
      </c>
    </row>
    <row r="8554" spans="1:6" x14ac:dyDescent="0.3">
      <c r="A8554" t="s">
        <v>9335</v>
      </c>
      <c r="B8554">
        <v>0</v>
      </c>
      <c r="C8554">
        <v>0</v>
      </c>
      <c r="D8554">
        <v>641920</v>
      </c>
      <c r="E8554">
        <v>0</v>
      </c>
      <c r="F8554" s="4">
        <f t="shared" si="133"/>
        <v>213973.33333333334</v>
      </c>
    </row>
    <row r="8555" spans="1:6" x14ac:dyDescent="0.3">
      <c r="A8555" t="s">
        <v>9336</v>
      </c>
      <c r="B8555">
        <v>2748110</v>
      </c>
      <c r="C8555">
        <v>5488360</v>
      </c>
      <c r="D8555">
        <v>3860450</v>
      </c>
      <c r="E8555">
        <v>5884030</v>
      </c>
      <c r="F8555" s="4">
        <f t="shared" si="133"/>
        <v>5077613.333333333</v>
      </c>
    </row>
    <row r="8556" spans="1:6" x14ac:dyDescent="0.3">
      <c r="A8556" t="s">
        <v>9337</v>
      </c>
      <c r="B8556">
        <v>1896320</v>
      </c>
      <c r="C8556">
        <v>2813100</v>
      </c>
      <c r="D8556">
        <v>3305320</v>
      </c>
      <c r="E8556">
        <v>0</v>
      </c>
      <c r="F8556" s="4">
        <f t="shared" si="133"/>
        <v>2039473.3333333333</v>
      </c>
    </row>
    <row r="8557" spans="1:6" x14ac:dyDescent="0.3">
      <c r="A8557" t="s">
        <v>9338</v>
      </c>
      <c r="B8557">
        <v>0</v>
      </c>
      <c r="C8557">
        <v>0</v>
      </c>
      <c r="D8557">
        <v>1417600</v>
      </c>
      <c r="E8557">
        <v>1392440</v>
      </c>
      <c r="F8557" s="4">
        <f t="shared" si="133"/>
        <v>936680</v>
      </c>
    </row>
    <row r="8558" spans="1:6" x14ac:dyDescent="0.3">
      <c r="A8558" t="s">
        <v>9339</v>
      </c>
      <c r="B8558">
        <v>0</v>
      </c>
      <c r="C8558">
        <v>1114200</v>
      </c>
      <c r="D8558">
        <v>0</v>
      </c>
      <c r="E8558">
        <v>937300</v>
      </c>
      <c r="F8558" s="4">
        <f t="shared" si="133"/>
        <v>683833.33333333337</v>
      </c>
    </row>
    <row r="8559" spans="1:6" x14ac:dyDescent="0.3">
      <c r="A8559" t="s">
        <v>9340</v>
      </c>
      <c r="B8559">
        <v>11545670</v>
      </c>
      <c r="C8559">
        <v>13330130</v>
      </c>
      <c r="D8559">
        <v>11308440</v>
      </c>
      <c r="E8559">
        <v>19840170</v>
      </c>
      <c r="F8559" s="4">
        <f t="shared" si="133"/>
        <v>14826246.666666666</v>
      </c>
    </row>
    <row r="8560" spans="1:6" x14ac:dyDescent="0.3">
      <c r="A8560" t="s">
        <v>9341</v>
      </c>
      <c r="B8560">
        <v>3016380</v>
      </c>
      <c r="C8560">
        <v>2580880</v>
      </c>
      <c r="D8560">
        <v>3500240</v>
      </c>
      <c r="E8560">
        <v>2816900</v>
      </c>
      <c r="F8560" s="4">
        <f t="shared" si="133"/>
        <v>2966006.6666666665</v>
      </c>
    </row>
    <row r="8561" spans="1:6" x14ac:dyDescent="0.3">
      <c r="A8561" t="s">
        <v>9342</v>
      </c>
      <c r="B8561">
        <v>7318280</v>
      </c>
      <c r="C8561">
        <v>6501140</v>
      </c>
      <c r="D8561">
        <v>4154350</v>
      </c>
      <c r="E8561">
        <v>1699290</v>
      </c>
      <c r="F8561" s="4">
        <f t="shared" si="133"/>
        <v>4118260</v>
      </c>
    </row>
    <row r="8562" spans="1:6" x14ac:dyDescent="0.3">
      <c r="A8562" t="s">
        <v>9343</v>
      </c>
      <c r="B8562">
        <v>0</v>
      </c>
      <c r="C8562">
        <v>1660000</v>
      </c>
      <c r="D8562">
        <v>234600</v>
      </c>
      <c r="E8562">
        <v>788000</v>
      </c>
      <c r="F8562" s="4">
        <f t="shared" si="133"/>
        <v>894200</v>
      </c>
    </row>
    <row r="8563" spans="1:6" x14ac:dyDescent="0.3">
      <c r="A8563" t="s">
        <v>521</v>
      </c>
      <c r="B8563">
        <v>0</v>
      </c>
      <c r="C8563">
        <v>1860900</v>
      </c>
      <c r="D8563">
        <v>730000</v>
      </c>
      <c r="E8563">
        <v>529200</v>
      </c>
      <c r="F8563" s="4">
        <f t="shared" si="133"/>
        <v>1040033.3333333334</v>
      </c>
    </row>
    <row r="8564" spans="1:6" x14ac:dyDescent="0.3">
      <c r="A8564" t="s">
        <v>9344</v>
      </c>
      <c r="B8564">
        <v>526520</v>
      </c>
      <c r="C8564">
        <v>0</v>
      </c>
      <c r="D8564">
        <v>0</v>
      </c>
      <c r="E8564">
        <v>0</v>
      </c>
      <c r="F8564" s="4">
        <f t="shared" si="133"/>
        <v>0</v>
      </c>
    </row>
    <row r="8565" spans="1:6" x14ac:dyDescent="0.3">
      <c r="A8565" t="s">
        <v>9345</v>
      </c>
      <c r="B8565">
        <v>3140020</v>
      </c>
      <c r="C8565">
        <v>3774440</v>
      </c>
      <c r="D8565">
        <v>919390</v>
      </c>
      <c r="E8565">
        <v>4532430</v>
      </c>
      <c r="F8565" s="4">
        <f t="shared" si="133"/>
        <v>3075420</v>
      </c>
    </row>
    <row r="8566" spans="1:6" x14ac:dyDescent="0.3">
      <c r="A8566" t="s">
        <v>9346</v>
      </c>
      <c r="B8566">
        <v>561100</v>
      </c>
      <c r="C8566">
        <v>1372290</v>
      </c>
      <c r="D8566">
        <v>1173900</v>
      </c>
      <c r="E8566">
        <v>1212120</v>
      </c>
      <c r="F8566" s="4">
        <f t="shared" si="133"/>
        <v>1252770</v>
      </c>
    </row>
    <row r="8567" spans="1:6" x14ac:dyDescent="0.3">
      <c r="A8567" t="s">
        <v>9347</v>
      </c>
      <c r="B8567">
        <v>744600</v>
      </c>
      <c r="C8567">
        <v>370000</v>
      </c>
      <c r="D8567">
        <v>1480000</v>
      </c>
      <c r="E8567">
        <v>0</v>
      </c>
      <c r="F8567" s="4">
        <f t="shared" si="133"/>
        <v>616666.66666666663</v>
      </c>
    </row>
    <row r="8568" spans="1:6" x14ac:dyDescent="0.3">
      <c r="A8568" t="s">
        <v>9348</v>
      </c>
      <c r="B8568">
        <v>2108400</v>
      </c>
      <c r="C8568">
        <v>182000</v>
      </c>
      <c r="D8568">
        <v>234600</v>
      </c>
      <c r="E8568">
        <v>2033440</v>
      </c>
      <c r="F8568" s="4">
        <f t="shared" si="133"/>
        <v>816680</v>
      </c>
    </row>
    <row r="8569" spans="1:6" x14ac:dyDescent="0.3">
      <c r="A8569" t="s">
        <v>9349</v>
      </c>
      <c r="B8569">
        <v>3238120</v>
      </c>
      <c r="C8569">
        <v>9490730</v>
      </c>
      <c r="D8569">
        <v>7679470</v>
      </c>
      <c r="E8569">
        <v>9763600</v>
      </c>
      <c r="F8569" s="4">
        <f t="shared" si="133"/>
        <v>8977933.333333334</v>
      </c>
    </row>
    <row r="8570" spans="1:6" x14ac:dyDescent="0.3">
      <c r="A8570" t="s">
        <v>9350</v>
      </c>
      <c r="B8570">
        <v>0</v>
      </c>
      <c r="C8570">
        <v>671020</v>
      </c>
      <c r="D8570">
        <v>251920</v>
      </c>
      <c r="E8570">
        <v>621120</v>
      </c>
      <c r="F8570" s="4">
        <f t="shared" si="133"/>
        <v>514686.66666666669</v>
      </c>
    </row>
    <row r="8571" spans="1:6" x14ac:dyDescent="0.3">
      <c r="A8571" t="s">
        <v>9351</v>
      </c>
      <c r="B8571">
        <v>24978970</v>
      </c>
      <c r="C8571">
        <v>75273020</v>
      </c>
      <c r="D8571">
        <v>128620480</v>
      </c>
      <c r="E8571">
        <v>48171200</v>
      </c>
      <c r="F8571" s="4">
        <f t="shared" si="133"/>
        <v>84021566.666666672</v>
      </c>
    </row>
    <row r="8572" spans="1:6" x14ac:dyDescent="0.3">
      <c r="A8572" t="s">
        <v>9352</v>
      </c>
      <c r="B8572">
        <v>300300</v>
      </c>
      <c r="C8572">
        <v>3700000</v>
      </c>
      <c r="D8572">
        <v>0</v>
      </c>
      <c r="E8572">
        <v>2542700</v>
      </c>
      <c r="F8572" s="4">
        <f t="shared" si="133"/>
        <v>2080900</v>
      </c>
    </row>
    <row r="8573" spans="1:6" x14ac:dyDescent="0.3">
      <c r="A8573" t="s">
        <v>9353</v>
      </c>
      <c r="B8573">
        <v>0</v>
      </c>
      <c r="C8573">
        <v>1129700</v>
      </c>
      <c r="D8573">
        <v>256000</v>
      </c>
      <c r="E8573">
        <v>396960</v>
      </c>
      <c r="F8573" s="4">
        <f t="shared" si="133"/>
        <v>594220</v>
      </c>
    </row>
    <row r="8574" spans="1:6" x14ac:dyDescent="0.3">
      <c r="A8574" t="s">
        <v>9354</v>
      </c>
      <c r="B8574">
        <v>286000</v>
      </c>
      <c r="C8574">
        <v>2683590</v>
      </c>
      <c r="D8574">
        <v>2470650</v>
      </c>
      <c r="E8574">
        <v>2281340</v>
      </c>
      <c r="F8574" s="4">
        <f t="shared" si="133"/>
        <v>2478526.6666666665</v>
      </c>
    </row>
    <row r="8575" spans="1:6" x14ac:dyDescent="0.3">
      <c r="A8575" t="s">
        <v>9355</v>
      </c>
      <c r="B8575">
        <v>468960</v>
      </c>
      <c r="C8575">
        <v>764720</v>
      </c>
      <c r="D8575">
        <v>343950</v>
      </c>
      <c r="E8575">
        <v>279860</v>
      </c>
      <c r="F8575" s="4">
        <f t="shared" si="133"/>
        <v>462843.33333333331</v>
      </c>
    </row>
    <row r="8576" spans="1:6" x14ac:dyDescent="0.3">
      <c r="A8576" t="s">
        <v>9356</v>
      </c>
      <c r="B8576">
        <v>1164600</v>
      </c>
      <c r="C8576">
        <v>256000</v>
      </c>
      <c r="D8576">
        <v>2193520</v>
      </c>
      <c r="E8576">
        <v>0</v>
      </c>
      <c r="F8576" s="4">
        <f t="shared" si="133"/>
        <v>816506.66666666663</v>
      </c>
    </row>
    <row r="8577" spans="1:6" x14ac:dyDescent="0.3">
      <c r="A8577" t="s">
        <v>9357</v>
      </c>
      <c r="B8577">
        <v>6894000</v>
      </c>
      <c r="C8577">
        <v>8934800</v>
      </c>
      <c r="D8577">
        <v>5640850</v>
      </c>
      <c r="E8577">
        <v>2121600</v>
      </c>
      <c r="F8577" s="4">
        <f t="shared" si="133"/>
        <v>5565750</v>
      </c>
    </row>
    <row r="8578" spans="1:6" x14ac:dyDescent="0.3">
      <c r="A8578" t="s">
        <v>9358</v>
      </c>
      <c r="B8578">
        <v>1280900</v>
      </c>
      <c r="C8578">
        <v>6060850</v>
      </c>
      <c r="D8578">
        <v>1049160</v>
      </c>
      <c r="E8578">
        <v>2576920</v>
      </c>
      <c r="F8578" s="4">
        <f t="shared" si="133"/>
        <v>3228976.6666666665</v>
      </c>
    </row>
    <row r="8579" spans="1:6" x14ac:dyDescent="0.3">
      <c r="A8579" t="s">
        <v>9359</v>
      </c>
      <c r="B8579">
        <v>160000</v>
      </c>
      <c r="C8579">
        <v>228000</v>
      </c>
      <c r="D8579">
        <v>0</v>
      </c>
      <c r="E8579">
        <v>386000</v>
      </c>
      <c r="F8579" s="4">
        <f t="shared" ref="F8579:F8642" si="134">SUM(C8579:E8579)/3</f>
        <v>204666.66666666666</v>
      </c>
    </row>
    <row r="8580" spans="1:6" x14ac:dyDescent="0.3">
      <c r="A8580" t="s">
        <v>425</v>
      </c>
      <c r="B8580">
        <v>0</v>
      </c>
      <c r="C8580">
        <v>992740</v>
      </c>
      <c r="D8580">
        <v>0</v>
      </c>
      <c r="E8580">
        <v>625900</v>
      </c>
      <c r="F8580" s="4">
        <f t="shared" si="134"/>
        <v>539546.66666666663</v>
      </c>
    </row>
    <row r="8581" spans="1:6" x14ac:dyDescent="0.3">
      <c r="A8581" t="s">
        <v>9360</v>
      </c>
      <c r="B8581">
        <v>667950</v>
      </c>
      <c r="C8581">
        <v>0</v>
      </c>
      <c r="D8581">
        <v>540540</v>
      </c>
      <c r="E8581">
        <v>1218360</v>
      </c>
      <c r="F8581" s="4">
        <f t="shared" si="134"/>
        <v>586300</v>
      </c>
    </row>
    <row r="8582" spans="1:6" x14ac:dyDescent="0.3">
      <c r="A8582" t="s">
        <v>9361</v>
      </c>
      <c r="B8582">
        <v>480480</v>
      </c>
      <c r="C8582">
        <v>2366540</v>
      </c>
      <c r="D8582">
        <v>1503320</v>
      </c>
      <c r="E8582">
        <v>1813790</v>
      </c>
      <c r="F8582" s="4">
        <f t="shared" si="134"/>
        <v>1894550</v>
      </c>
    </row>
    <row r="8583" spans="1:6" x14ac:dyDescent="0.3">
      <c r="A8583" t="s">
        <v>9362</v>
      </c>
      <c r="B8583">
        <v>0</v>
      </c>
      <c r="C8583">
        <v>2433240</v>
      </c>
      <c r="D8583">
        <v>3311050</v>
      </c>
      <c r="E8583">
        <v>4117300</v>
      </c>
      <c r="F8583" s="4">
        <f t="shared" si="134"/>
        <v>3287196.6666666665</v>
      </c>
    </row>
    <row r="8584" spans="1:6" x14ac:dyDescent="0.3">
      <c r="A8584" t="s">
        <v>9363</v>
      </c>
      <c r="B8584">
        <v>0</v>
      </c>
      <c r="C8584">
        <v>2000670</v>
      </c>
      <c r="D8584">
        <v>1850000</v>
      </c>
      <c r="E8584">
        <v>3323030</v>
      </c>
      <c r="F8584" s="4">
        <f t="shared" si="134"/>
        <v>2391233.3333333335</v>
      </c>
    </row>
    <row r="8585" spans="1:6" x14ac:dyDescent="0.3">
      <c r="A8585" t="s">
        <v>639</v>
      </c>
      <c r="B8585">
        <v>2573220</v>
      </c>
      <c r="C8585">
        <v>4013400</v>
      </c>
      <c r="D8585">
        <v>2068000</v>
      </c>
      <c r="E8585">
        <v>357000</v>
      </c>
      <c r="F8585" s="4">
        <f t="shared" si="134"/>
        <v>2146133.3333333335</v>
      </c>
    </row>
    <row r="8586" spans="1:6" x14ac:dyDescent="0.3">
      <c r="A8586" t="s">
        <v>9364</v>
      </c>
      <c r="B8586">
        <v>1036210</v>
      </c>
      <c r="C8586">
        <v>604240</v>
      </c>
      <c r="D8586">
        <v>742560</v>
      </c>
      <c r="E8586">
        <v>820000</v>
      </c>
      <c r="F8586" s="4">
        <f t="shared" si="134"/>
        <v>722266.66666666663</v>
      </c>
    </row>
    <row r="8587" spans="1:6" x14ac:dyDescent="0.3">
      <c r="A8587" t="s">
        <v>366</v>
      </c>
      <c r="B8587">
        <v>0</v>
      </c>
      <c r="C8587">
        <v>0</v>
      </c>
      <c r="D8587">
        <v>349000</v>
      </c>
      <c r="E8587">
        <v>829700</v>
      </c>
      <c r="F8587" s="4">
        <f t="shared" si="134"/>
        <v>392900</v>
      </c>
    </row>
    <row r="8588" spans="1:6" x14ac:dyDescent="0.3">
      <c r="A8588" t="s">
        <v>9365</v>
      </c>
      <c r="B8588">
        <v>382200</v>
      </c>
      <c r="C8588">
        <v>518700</v>
      </c>
      <c r="D8588">
        <v>1043770</v>
      </c>
      <c r="E8588">
        <v>305760</v>
      </c>
      <c r="F8588" s="4">
        <f t="shared" si="134"/>
        <v>622743.33333333337</v>
      </c>
    </row>
    <row r="8589" spans="1:6" x14ac:dyDescent="0.3">
      <c r="A8589" t="s">
        <v>9366</v>
      </c>
      <c r="B8589">
        <v>1452360</v>
      </c>
      <c r="C8589">
        <v>5647660</v>
      </c>
      <c r="D8589">
        <v>7092540</v>
      </c>
      <c r="E8589">
        <v>8494220</v>
      </c>
      <c r="F8589" s="4">
        <f t="shared" si="134"/>
        <v>7078140</v>
      </c>
    </row>
    <row r="8590" spans="1:6" x14ac:dyDescent="0.3">
      <c r="A8590" t="s">
        <v>9367</v>
      </c>
      <c r="B8590">
        <v>2395500</v>
      </c>
      <c r="C8590">
        <v>2168830</v>
      </c>
      <c r="D8590">
        <v>300300</v>
      </c>
      <c r="E8590">
        <v>2095040</v>
      </c>
      <c r="F8590" s="4">
        <f t="shared" si="134"/>
        <v>1521390</v>
      </c>
    </row>
    <row r="8591" spans="1:6" x14ac:dyDescent="0.3">
      <c r="A8591" t="s">
        <v>9368</v>
      </c>
      <c r="B8591">
        <v>848760</v>
      </c>
      <c r="C8591">
        <v>2032730</v>
      </c>
      <c r="D8591">
        <v>739200</v>
      </c>
      <c r="E8591">
        <v>273000</v>
      </c>
      <c r="F8591" s="4">
        <f t="shared" si="134"/>
        <v>1014976.6666666666</v>
      </c>
    </row>
    <row r="8592" spans="1:6" x14ac:dyDescent="0.3">
      <c r="A8592" t="s">
        <v>9369</v>
      </c>
      <c r="B8592">
        <v>646200</v>
      </c>
      <c r="C8592">
        <v>2232380</v>
      </c>
      <c r="D8592">
        <v>2044200</v>
      </c>
      <c r="E8592">
        <v>0</v>
      </c>
      <c r="F8592" s="4">
        <f t="shared" si="134"/>
        <v>1425526.6666666667</v>
      </c>
    </row>
    <row r="8593" spans="1:6" x14ac:dyDescent="0.3">
      <c r="A8593" t="s">
        <v>9370</v>
      </c>
      <c r="B8593">
        <v>11684400</v>
      </c>
      <c r="C8593">
        <v>7107100</v>
      </c>
      <c r="D8593">
        <v>86340740</v>
      </c>
      <c r="E8593">
        <v>72965600</v>
      </c>
      <c r="F8593" s="4">
        <f t="shared" si="134"/>
        <v>55471146.666666664</v>
      </c>
    </row>
    <row r="8594" spans="1:6" x14ac:dyDescent="0.3">
      <c r="A8594" t="s">
        <v>9371</v>
      </c>
      <c r="B8594">
        <v>0</v>
      </c>
      <c r="C8594">
        <v>2982070</v>
      </c>
      <c r="D8594">
        <v>5463300</v>
      </c>
      <c r="E8594">
        <v>0</v>
      </c>
      <c r="F8594" s="4">
        <f t="shared" si="134"/>
        <v>2815123.3333333335</v>
      </c>
    </row>
    <row r="8595" spans="1:6" x14ac:dyDescent="0.3">
      <c r="A8595" t="s">
        <v>9372</v>
      </c>
      <c r="B8595">
        <v>0</v>
      </c>
      <c r="C8595">
        <v>612000</v>
      </c>
      <c r="D8595">
        <v>0</v>
      </c>
      <c r="E8595">
        <v>381040</v>
      </c>
      <c r="F8595" s="4">
        <f t="shared" si="134"/>
        <v>331013.33333333331</v>
      </c>
    </row>
    <row r="8596" spans="1:6" x14ac:dyDescent="0.3">
      <c r="A8596" t="s">
        <v>9373</v>
      </c>
      <c r="B8596">
        <v>3557780</v>
      </c>
      <c r="C8596">
        <v>4610200</v>
      </c>
      <c r="D8596">
        <v>2457540</v>
      </c>
      <c r="E8596">
        <v>6149160</v>
      </c>
      <c r="F8596" s="4">
        <f t="shared" si="134"/>
        <v>4405633.333333333</v>
      </c>
    </row>
    <row r="8597" spans="1:6" x14ac:dyDescent="0.3">
      <c r="A8597" t="s">
        <v>472</v>
      </c>
      <c r="B8597">
        <v>698980</v>
      </c>
      <c r="C8597">
        <v>0</v>
      </c>
      <c r="D8597">
        <v>0</v>
      </c>
      <c r="E8597">
        <v>1148600</v>
      </c>
      <c r="F8597" s="4">
        <f t="shared" si="134"/>
        <v>382866.66666666669</v>
      </c>
    </row>
    <row r="8598" spans="1:6" x14ac:dyDescent="0.3">
      <c r="A8598" t="s">
        <v>9374</v>
      </c>
      <c r="B8598">
        <v>2280340</v>
      </c>
      <c r="C8598">
        <v>2432000</v>
      </c>
      <c r="D8598">
        <v>4299190</v>
      </c>
      <c r="E8598">
        <v>5185280</v>
      </c>
      <c r="F8598" s="4">
        <f t="shared" si="134"/>
        <v>3972156.6666666665</v>
      </c>
    </row>
    <row r="8599" spans="1:6" x14ac:dyDescent="0.3">
      <c r="A8599" t="s">
        <v>9375</v>
      </c>
      <c r="B8599">
        <v>0</v>
      </c>
      <c r="C8599">
        <v>6416830</v>
      </c>
      <c r="D8599">
        <v>38592000</v>
      </c>
      <c r="E8599">
        <v>9558210</v>
      </c>
      <c r="F8599" s="4">
        <f t="shared" si="134"/>
        <v>18189013.333333332</v>
      </c>
    </row>
    <row r="8600" spans="1:6" x14ac:dyDescent="0.3">
      <c r="A8600" t="s">
        <v>9376</v>
      </c>
      <c r="B8600">
        <v>3613540</v>
      </c>
      <c r="C8600">
        <v>3153140</v>
      </c>
      <c r="D8600">
        <v>3644800</v>
      </c>
      <c r="E8600">
        <v>5660250</v>
      </c>
      <c r="F8600" s="4">
        <f t="shared" si="134"/>
        <v>4152730</v>
      </c>
    </row>
    <row r="8601" spans="1:6" x14ac:dyDescent="0.3">
      <c r="A8601" t="s">
        <v>9377</v>
      </c>
      <c r="B8601">
        <v>0</v>
      </c>
      <c r="C8601">
        <v>1950190</v>
      </c>
      <c r="D8601">
        <v>1115300</v>
      </c>
      <c r="E8601">
        <v>1145670</v>
      </c>
      <c r="F8601" s="4">
        <f t="shared" si="134"/>
        <v>1403720</v>
      </c>
    </row>
    <row r="8602" spans="1:6" x14ac:dyDescent="0.3">
      <c r="A8602" t="s">
        <v>9378</v>
      </c>
      <c r="B8602">
        <v>700000</v>
      </c>
      <c r="C8602">
        <v>499590</v>
      </c>
      <c r="D8602">
        <v>2276340</v>
      </c>
      <c r="E8602">
        <v>1034000</v>
      </c>
      <c r="F8602" s="4">
        <f t="shared" si="134"/>
        <v>1269976.6666666667</v>
      </c>
    </row>
    <row r="8603" spans="1:6" x14ac:dyDescent="0.3">
      <c r="A8603" t="s">
        <v>9379</v>
      </c>
      <c r="B8603">
        <v>661700</v>
      </c>
      <c r="C8603">
        <v>0</v>
      </c>
      <c r="D8603">
        <v>963690</v>
      </c>
      <c r="E8603">
        <v>1131100</v>
      </c>
      <c r="F8603" s="4">
        <f t="shared" si="134"/>
        <v>698263.33333333337</v>
      </c>
    </row>
    <row r="8604" spans="1:6" x14ac:dyDescent="0.3">
      <c r="A8604" t="s">
        <v>9380</v>
      </c>
      <c r="B8604">
        <v>0</v>
      </c>
      <c r="C8604">
        <v>746880</v>
      </c>
      <c r="D8604">
        <v>0</v>
      </c>
      <c r="E8604">
        <v>0</v>
      </c>
      <c r="F8604" s="4">
        <f t="shared" si="134"/>
        <v>248960</v>
      </c>
    </row>
    <row r="8605" spans="1:6" x14ac:dyDescent="0.3">
      <c r="A8605" t="s">
        <v>9381</v>
      </c>
      <c r="B8605">
        <v>1073800</v>
      </c>
      <c r="C8605">
        <v>2049300</v>
      </c>
      <c r="D8605">
        <v>2220560</v>
      </c>
      <c r="E8605">
        <v>300000</v>
      </c>
      <c r="F8605" s="4">
        <f t="shared" si="134"/>
        <v>1523286.6666666667</v>
      </c>
    </row>
    <row r="8606" spans="1:6" x14ac:dyDescent="0.3">
      <c r="A8606" t="s">
        <v>9382</v>
      </c>
      <c r="B8606">
        <v>1168440</v>
      </c>
      <c r="C8606">
        <v>4130720</v>
      </c>
      <c r="D8606">
        <v>2798219</v>
      </c>
      <c r="E8606">
        <v>862680</v>
      </c>
      <c r="F8606" s="4">
        <f t="shared" si="134"/>
        <v>2597206.3333333335</v>
      </c>
    </row>
    <row r="8607" spans="1:6" x14ac:dyDescent="0.3">
      <c r="A8607" t="s">
        <v>9383</v>
      </c>
      <c r="B8607">
        <v>740000</v>
      </c>
      <c r="C8607">
        <v>1608930</v>
      </c>
      <c r="D8607">
        <v>195500</v>
      </c>
      <c r="E8607">
        <v>2162700</v>
      </c>
      <c r="F8607" s="4">
        <f t="shared" si="134"/>
        <v>1322376.6666666667</v>
      </c>
    </row>
    <row r="8608" spans="1:6" x14ac:dyDescent="0.3">
      <c r="A8608" t="s">
        <v>9384</v>
      </c>
      <c r="B8608">
        <v>313950</v>
      </c>
      <c r="C8608">
        <v>0</v>
      </c>
      <c r="D8608">
        <v>300300</v>
      </c>
      <c r="E8608">
        <v>0</v>
      </c>
      <c r="F8608" s="4">
        <f t="shared" si="134"/>
        <v>100100</v>
      </c>
    </row>
    <row r="8609" spans="1:6" x14ac:dyDescent="0.3">
      <c r="A8609" t="s">
        <v>9385</v>
      </c>
      <c r="B8609">
        <v>0</v>
      </c>
      <c r="C8609">
        <v>0</v>
      </c>
      <c r="D8609">
        <v>5147040</v>
      </c>
      <c r="E8609">
        <v>0</v>
      </c>
      <c r="F8609" s="4">
        <f t="shared" si="134"/>
        <v>1715680</v>
      </c>
    </row>
    <row r="8610" spans="1:6" x14ac:dyDescent="0.3">
      <c r="A8610" t="s">
        <v>9386</v>
      </c>
      <c r="B8610">
        <v>687960</v>
      </c>
      <c r="C8610">
        <v>0</v>
      </c>
      <c r="D8610">
        <v>429520</v>
      </c>
      <c r="E8610">
        <v>1884700</v>
      </c>
      <c r="F8610" s="4">
        <f t="shared" si="134"/>
        <v>771406.66666666663</v>
      </c>
    </row>
    <row r="8611" spans="1:6" x14ac:dyDescent="0.3">
      <c r="A8611" t="s">
        <v>9387</v>
      </c>
      <c r="B8611">
        <v>678220</v>
      </c>
      <c r="C8611">
        <v>0</v>
      </c>
      <c r="D8611">
        <v>1438640</v>
      </c>
      <c r="E8611">
        <v>258440</v>
      </c>
      <c r="F8611" s="4">
        <f t="shared" si="134"/>
        <v>565693.33333333337</v>
      </c>
    </row>
    <row r="8612" spans="1:6" x14ac:dyDescent="0.3">
      <c r="A8612" t="s">
        <v>9388</v>
      </c>
      <c r="B8612">
        <v>721350</v>
      </c>
      <c r="C8612">
        <v>3725220</v>
      </c>
      <c r="D8612">
        <v>0</v>
      </c>
      <c r="E8612">
        <v>6977380</v>
      </c>
      <c r="F8612" s="4">
        <f t="shared" si="134"/>
        <v>3567533.3333333335</v>
      </c>
    </row>
    <row r="8613" spans="1:6" x14ac:dyDescent="0.3">
      <c r="A8613" t="s">
        <v>9389</v>
      </c>
      <c r="B8613">
        <v>0</v>
      </c>
      <c r="C8613">
        <v>0</v>
      </c>
      <c r="D8613">
        <v>1215760</v>
      </c>
      <c r="E8613">
        <v>0</v>
      </c>
      <c r="F8613" s="4">
        <f t="shared" si="134"/>
        <v>405253.33333333331</v>
      </c>
    </row>
    <row r="8614" spans="1:6" x14ac:dyDescent="0.3">
      <c r="A8614" t="s">
        <v>9390</v>
      </c>
      <c r="B8614">
        <v>3255980</v>
      </c>
      <c r="C8614">
        <v>2795100</v>
      </c>
      <c r="D8614">
        <v>2126980</v>
      </c>
      <c r="E8614">
        <v>2112200</v>
      </c>
      <c r="F8614" s="4">
        <f t="shared" si="134"/>
        <v>2344760</v>
      </c>
    </row>
    <row r="8615" spans="1:6" x14ac:dyDescent="0.3">
      <c r="A8615" t="s">
        <v>9391</v>
      </c>
      <c r="B8615">
        <v>3176220</v>
      </c>
      <c r="C8615">
        <v>3898440</v>
      </c>
      <c r="D8615">
        <v>4561300</v>
      </c>
      <c r="E8615">
        <v>10728080</v>
      </c>
      <c r="F8615" s="4">
        <f t="shared" si="134"/>
        <v>6395940</v>
      </c>
    </row>
    <row r="8616" spans="1:6" x14ac:dyDescent="0.3">
      <c r="A8616" t="s">
        <v>9392</v>
      </c>
      <c r="B8616">
        <v>180180</v>
      </c>
      <c r="C8616">
        <v>0</v>
      </c>
      <c r="D8616">
        <v>3259720</v>
      </c>
      <c r="E8616">
        <v>2287680</v>
      </c>
      <c r="F8616" s="4">
        <f t="shared" si="134"/>
        <v>1849133.3333333333</v>
      </c>
    </row>
    <row r="8617" spans="1:6" x14ac:dyDescent="0.3">
      <c r="A8617" t="s">
        <v>9393</v>
      </c>
      <c r="B8617">
        <v>4105000</v>
      </c>
      <c r="C8617">
        <v>6205030</v>
      </c>
      <c r="D8617">
        <v>6152510</v>
      </c>
      <c r="E8617">
        <v>6225360</v>
      </c>
      <c r="F8617" s="4">
        <f t="shared" si="134"/>
        <v>6194300</v>
      </c>
    </row>
    <row r="8618" spans="1:6" x14ac:dyDescent="0.3">
      <c r="A8618" t="s">
        <v>9394</v>
      </c>
      <c r="B8618">
        <v>2151600</v>
      </c>
      <c r="C8618">
        <v>2791610</v>
      </c>
      <c r="D8618">
        <v>2229600</v>
      </c>
      <c r="E8618">
        <v>5653370</v>
      </c>
      <c r="F8618" s="4">
        <f t="shared" si="134"/>
        <v>3558193.3333333335</v>
      </c>
    </row>
    <row r="8619" spans="1:6" x14ac:dyDescent="0.3">
      <c r="A8619" t="s">
        <v>9395</v>
      </c>
      <c r="B8619">
        <v>0</v>
      </c>
      <c r="C8619">
        <v>2709310</v>
      </c>
      <c r="D8619">
        <v>2002800</v>
      </c>
      <c r="E8619">
        <v>4756920</v>
      </c>
      <c r="F8619" s="4">
        <f t="shared" si="134"/>
        <v>3156343.3333333335</v>
      </c>
    </row>
    <row r="8620" spans="1:6" x14ac:dyDescent="0.3">
      <c r="A8620" t="s">
        <v>9396</v>
      </c>
      <c r="B8620">
        <v>516000</v>
      </c>
      <c r="C8620">
        <v>612000</v>
      </c>
      <c r="D8620">
        <v>0</v>
      </c>
      <c r="E8620">
        <v>468600</v>
      </c>
      <c r="F8620" s="4">
        <f t="shared" si="134"/>
        <v>360200</v>
      </c>
    </row>
    <row r="8621" spans="1:6" x14ac:dyDescent="0.3">
      <c r="A8621" t="s">
        <v>9397</v>
      </c>
      <c r="B8621">
        <v>307580</v>
      </c>
      <c r="C8621">
        <v>0</v>
      </c>
      <c r="D8621">
        <v>0</v>
      </c>
      <c r="E8621">
        <v>0</v>
      </c>
      <c r="F8621" s="4">
        <f t="shared" si="134"/>
        <v>0</v>
      </c>
    </row>
    <row r="8622" spans="1:6" x14ac:dyDescent="0.3">
      <c r="A8622" t="s">
        <v>9398</v>
      </c>
      <c r="B8622">
        <v>0</v>
      </c>
      <c r="C8622">
        <v>0</v>
      </c>
      <c r="D8622">
        <v>492310</v>
      </c>
      <c r="E8622">
        <v>282100</v>
      </c>
      <c r="F8622" s="4">
        <f t="shared" si="134"/>
        <v>258136.66666666666</v>
      </c>
    </row>
    <row r="8623" spans="1:6" x14ac:dyDescent="0.3">
      <c r="A8623" t="s">
        <v>9399</v>
      </c>
      <c r="B8623">
        <v>240000</v>
      </c>
      <c r="C8623">
        <v>1042240</v>
      </c>
      <c r="D8623">
        <v>636219</v>
      </c>
      <c r="E8623">
        <v>839280</v>
      </c>
      <c r="F8623" s="4">
        <f t="shared" si="134"/>
        <v>839246.33333333337</v>
      </c>
    </row>
    <row r="8624" spans="1:6" x14ac:dyDescent="0.3">
      <c r="A8624" t="s">
        <v>9400</v>
      </c>
      <c r="B8624">
        <v>0</v>
      </c>
      <c r="C8624">
        <v>3274370</v>
      </c>
      <c r="D8624">
        <v>995170</v>
      </c>
      <c r="E8624">
        <v>1174000</v>
      </c>
      <c r="F8624" s="4">
        <f t="shared" si="134"/>
        <v>1814513.3333333333</v>
      </c>
    </row>
    <row r="8625" spans="1:6" x14ac:dyDescent="0.3">
      <c r="A8625" t="s">
        <v>9401</v>
      </c>
      <c r="B8625">
        <v>600000</v>
      </c>
      <c r="C8625">
        <v>1730500</v>
      </c>
      <c r="D8625">
        <v>0</v>
      </c>
      <c r="E8625">
        <v>1234360</v>
      </c>
      <c r="F8625" s="4">
        <f t="shared" si="134"/>
        <v>988286.66666666663</v>
      </c>
    </row>
    <row r="8626" spans="1:6" x14ac:dyDescent="0.3">
      <c r="A8626" t="s">
        <v>9402</v>
      </c>
      <c r="B8626">
        <v>516880</v>
      </c>
      <c r="C8626">
        <v>0</v>
      </c>
      <c r="D8626">
        <v>1212160</v>
      </c>
      <c r="E8626">
        <v>0</v>
      </c>
      <c r="F8626" s="4">
        <f t="shared" si="134"/>
        <v>404053.33333333331</v>
      </c>
    </row>
    <row r="8627" spans="1:6" x14ac:dyDescent="0.3">
      <c r="A8627" t="s">
        <v>9403</v>
      </c>
      <c r="B8627">
        <v>273000</v>
      </c>
      <c r="C8627">
        <v>3700000</v>
      </c>
      <c r="D8627">
        <v>2270630</v>
      </c>
      <c r="E8627">
        <v>2282250</v>
      </c>
      <c r="F8627" s="4">
        <f t="shared" si="134"/>
        <v>2750960</v>
      </c>
    </row>
    <row r="8628" spans="1:6" x14ac:dyDescent="0.3">
      <c r="A8628" t="s">
        <v>9404</v>
      </c>
      <c r="B8628">
        <v>1757000</v>
      </c>
      <c r="C8628">
        <v>700000</v>
      </c>
      <c r="D8628">
        <v>7780750</v>
      </c>
      <c r="E8628">
        <v>7146750</v>
      </c>
      <c r="F8628" s="4">
        <f t="shared" si="134"/>
        <v>5209166.666666667</v>
      </c>
    </row>
    <row r="8629" spans="1:6" x14ac:dyDescent="0.3">
      <c r="A8629" t="s">
        <v>9405</v>
      </c>
      <c r="B8629">
        <v>0</v>
      </c>
      <c r="C8629">
        <v>3104920</v>
      </c>
      <c r="D8629">
        <v>1252630</v>
      </c>
      <c r="E8629">
        <v>0</v>
      </c>
      <c r="F8629" s="4">
        <f t="shared" si="134"/>
        <v>1452516.6666666667</v>
      </c>
    </row>
    <row r="8630" spans="1:6" x14ac:dyDescent="0.3">
      <c r="A8630" t="s">
        <v>274</v>
      </c>
      <c r="B8630">
        <v>0</v>
      </c>
      <c r="C8630">
        <v>0</v>
      </c>
      <c r="D8630">
        <v>744900</v>
      </c>
      <c r="E8630">
        <v>397800</v>
      </c>
      <c r="F8630" s="4">
        <f t="shared" si="134"/>
        <v>380900</v>
      </c>
    </row>
    <row r="8631" spans="1:6" x14ac:dyDescent="0.3">
      <c r="A8631" t="s">
        <v>9406</v>
      </c>
      <c r="B8631">
        <v>4449520</v>
      </c>
      <c r="C8631">
        <v>4602490</v>
      </c>
      <c r="D8631">
        <v>5556950</v>
      </c>
      <c r="E8631">
        <v>4235400</v>
      </c>
      <c r="F8631" s="4">
        <f t="shared" si="134"/>
        <v>4798280</v>
      </c>
    </row>
    <row r="8632" spans="1:6" x14ac:dyDescent="0.3">
      <c r="A8632" t="s">
        <v>9407</v>
      </c>
      <c r="B8632">
        <v>1297660</v>
      </c>
      <c r="C8632">
        <v>2366150</v>
      </c>
      <c r="D8632">
        <v>2464160</v>
      </c>
      <c r="E8632">
        <v>2308920</v>
      </c>
      <c r="F8632" s="4">
        <f t="shared" si="134"/>
        <v>2379743.3333333335</v>
      </c>
    </row>
    <row r="8633" spans="1:6" x14ac:dyDescent="0.3">
      <c r="A8633" t="s">
        <v>9408</v>
      </c>
      <c r="B8633">
        <v>1413470</v>
      </c>
      <c r="C8633">
        <v>5916760</v>
      </c>
      <c r="D8633">
        <v>1087520</v>
      </c>
      <c r="E8633">
        <v>2787380</v>
      </c>
      <c r="F8633" s="4">
        <f t="shared" si="134"/>
        <v>3263886.6666666665</v>
      </c>
    </row>
    <row r="8634" spans="1:6" x14ac:dyDescent="0.3">
      <c r="A8634" t="s">
        <v>9409</v>
      </c>
      <c r="B8634">
        <v>5976270</v>
      </c>
      <c r="C8634">
        <v>4471680</v>
      </c>
      <c r="D8634">
        <v>2346890</v>
      </c>
      <c r="E8634">
        <v>6026670</v>
      </c>
      <c r="F8634" s="4">
        <f t="shared" si="134"/>
        <v>4281746.666666667</v>
      </c>
    </row>
    <row r="8635" spans="1:6" x14ac:dyDescent="0.3">
      <c r="A8635" t="s">
        <v>9410</v>
      </c>
      <c r="B8635">
        <v>2175440</v>
      </c>
      <c r="C8635">
        <v>6838390</v>
      </c>
      <c r="D8635">
        <v>9393700</v>
      </c>
      <c r="E8635">
        <v>4987560</v>
      </c>
      <c r="F8635" s="4">
        <f t="shared" si="134"/>
        <v>7073216.666666667</v>
      </c>
    </row>
    <row r="8636" spans="1:6" x14ac:dyDescent="0.3">
      <c r="A8636" t="s">
        <v>9411</v>
      </c>
      <c r="B8636">
        <v>5143060</v>
      </c>
      <c r="C8636">
        <v>9113120</v>
      </c>
      <c r="D8636">
        <v>21178690</v>
      </c>
      <c r="E8636">
        <v>12457800</v>
      </c>
      <c r="F8636" s="4">
        <f t="shared" si="134"/>
        <v>14249870</v>
      </c>
    </row>
    <row r="8637" spans="1:6" x14ac:dyDescent="0.3">
      <c r="A8637" t="s">
        <v>9412</v>
      </c>
      <c r="B8637">
        <v>243880</v>
      </c>
      <c r="C8637">
        <v>3031840</v>
      </c>
      <c r="D8637">
        <v>2357810</v>
      </c>
      <c r="E8637">
        <v>2260440</v>
      </c>
      <c r="F8637" s="4">
        <f t="shared" si="134"/>
        <v>2550030</v>
      </c>
    </row>
    <row r="8638" spans="1:6" x14ac:dyDescent="0.3">
      <c r="A8638" t="s">
        <v>9413</v>
      </c>
      <c r="B8638">
        <v>11219510</v>
      </c>
      <c r="C8638">
        <v>10020630</v>
      </c>
      <c r="D8638">
        <v>16420740</v>
      </c>
      <c r="E8638">
        <v>10003180</v>
      </c>
      <c r="F8638" s="4">
        <f t="shared" si="134"/>
        <v>12148183.333333334</v>
      </c>
    </row>
    <row r="8639" spans="1:6" x14ac:dyDescent="0.3">
      <c r="A8639" t="s">
        <v>9414</v>
      </c>
      <c r="B8639">
        <v>0</v>
      </c>
      <c r="C8639">
        <v>0</v>
      </c>
      <c r="D8639">
        <v>1176630</v>
      </c>
      <c r="E8639">
        <v>0</v>
      </c>
      <c r="F8639" s="4">
        <f t="shared" si="134"/>
        <v>392210</v>
      </c>
    </row>
    <row r="8640" spans="1:6" x14ac:dyDescent="0.3">
      <c r="A8640" t="s">
        <v>9415</v>
      </c>
      <c r="B8640">
        <v>0</v>
      </c>
      <c r="C8640">
        <v>595140</v>
      </c>
      <c r="D8640">
        <v>0</v>
      </c>
      <c r="E8640">
        <v>1193150</v>
      </c>
      <c r="F8640" s="4">
        <f t="shared" si="134"/>
        <v>596096.66666666663</v>
      </c>
    </row>
    <row r="8641" spans="1:6" x14ac:dyDescent="0.3">
      <c r="A8641" t="s">
        <v>9416</v>
      </c>
      <c r="B8641">
        <v>0</v>
      </c>
      <c r="C8641">
        <v>740000</v>
      </c>
      <c r="D8641">
        <v>1152060</v>
      </c>
      <c r="E8641">
        <v>0</v>
      </c>
      <c r="F8641" s="4">
        <f t="shared" si="134"/>
        <v>630686.66666666663</v>
      </c>
    </row>
    <row r="8642" spans="1:6" x14ac:dyDescent="0.3">
      <c r="A8642" t="s">
        <v>9417</v>
      </c>
      <c r="B8642">
        <v>1277190</v>
      </c>
      <c r="C8642">
        <v>228000</v>
      </c>
      <c r="D8642">
        <v>556300</v>
      </c>
      <c r="E8642">
        <v>669000</v>
      </c>
      <c r="F8642" s="4">
        <f t="shared" si="134"/>
        <v>484433.33333333331</v>
      </c>
    </row>
    <row r="8643" spans="1:6" x14ac:dyDescent="0.3">
      <c r="A8643" t="s">
        <v>9418</v>
      </c>
      <c r="B8643">
        <v>1907510</v>
      </c>
      <c r="C8643">
        <v>475020</v>
      </c>
      <c r="D8643">
        <v>2021250</v>
      </c>
      <c r="E8643">
        <v>386000</v>
      </c>
      <c r="F8643" s="4">
        <f t="shared" ref="F8643:F8706" si="135">SUM(C8643:E8643)/3</f>
        <v>960756.66666666663</v>
      </c>
    </row>
    <row r="8644" spans="1:6" x14ac:dyDescent="0.3">
      <c r="A8644" t="s">
        <v>9419</v>
      </c>
      <c r="B8644">
        <v>675950</v>
      </c>
      <c r="C8644">
        <v>1852760</v>
      </c>
      <c r="D8644">
        <v>555100</v>
      </c>
      <c r="E8644">
        <v>1695410</v>
      </c>
      <c r="F8644" s="4">
        <f t="shared" si="135"/>
        <v>1367756.6666666667</v>
      </c>
    </row>
    <row r="8645" spans="1:6" x14ac:dyDescent="0.3">
      <c r="A8645" t="s">
        <v>9420</v>
      </c>
      <c r="B8645">
        <v>387660</v>
      </c>
      <c r="C8645">
        <v>532350</v>
      </c>
      <c r="D8645">
        <v>258440</v>
      </c>
      <c r="E8645">
        <v>0</v>
      </c>
      <c r="F8645" s="4">
        <f t="shared" si="135"/>
        <v>263596.66666666669</v>
      </c>
    </row>
    <row r="8646" spans="1:6" x14ac:dyDescent="0.3">
      <c r="A8646" t="s">
        <v>9421</v>
      </c>
      <c r="B8646">
        <v>2056890</v>
      </c>
      <c r="C8646">
        <v>2819640</v>
      </c>
      <c r="D8646">
        <v>2088600</v>
      </c>
      <c r="E8646">
        <v>2403280</v>
      </c>
      <c r="F8646" s="4">
        <f t="shared" si="135"/>
        <v>2437173.3333333335</v>
      </c>
    </row>
    <row r="8647" spans="1:6" x14ac:dyDescent="0.3">
      <c r="A8647" t="s">
        <v>9422</v>
      </c>
      <c r="B8647">
        <v>686680</v>
      </c>
      <c r="C8647">
        <v>191100</v>
      </c>
      <c r="D8647">
        <v>1026480</v>
      </c>
      <c r="E8647">
        <v>613280</v>
      </c>
      <c r="F8647" s="4">
        <f t="shared" si="135"/>
        <v>610286.66666666663</v>
      </c>
    </row>
    <row r="8648" spans="1:6" x14ac:dyDescent="0.3">
      <c r="A8648" t="s">
        <v>9423</v>
      </c>
      <c r="B8648">
        <v>502950</v>
      </c>
      <c r="C8648">
        <v>0</v>
      </c>
      <c r="D8648">
        <v>0</v>
      </c>
      <c r="E8648">
        <v>820000</v>
      </c>
      <c r="F8648" s="4">
        <f t="shared" si="135"/>
        <v>273333.33333333331</v>
      </c>
    </row>
    <row r="8649" spans="1:6" x14ac:dyDescent="0.3">
      <c r="A8649" t="s">
        <v>9424</v>
      </c>
      <c r="B8649">
        <v>0</v>
      </c>
      <c r="C8649">
        <v>596960</v>
      </c>
      <c r="D8649">
        <v>359450</v>
      </c>
      <c r="E8649">
        <v>234600</v>
      </c>
      <c r="F8649" s="4">
        <f t="shared" si="135"/>
        <v>397003.33333333331</v>
      </c>
    </row>
    <row r="8650" spans="1:6" x14ac:dyDescent="0.3">
      <c r="A8650" t="s">
        <v>9425</v>
      </c>
      <c r="B8650">
        <v>514440</v>
      </c>
      <c r="C8650">
        <v>1126350</v>
      </c>
      <c r="D8650">
        <v>387660</v>
      </c>
      <c r="E8650">
        <v>234600</v>
      </c>
      <c r="F8650" s="4">
        <f t="shared" si="135"/>
        <v>582870</v>
      </c>
    </row>
    <row r="8651" spans="1:6" x14ac:dyDescent="0.3">
      <c r="A8651" t="s">
        <v>9426</v>
      </c>
      <c r="B8651">
        <v>0</v>
      </c>
      <c r="C8651">
        <v>1259210</v>
      </c>
      <c r="D8651">
        <v>565920</v>
      </c>
      <c r="E8651">
        <v>820000</v>
      </c>
      <c r="F8651" s="4">
        <f t="shared" si="135"/>
        <v>881710</v>
      </c>
    </row>
    <row r="8652" spans="1:6" x14ac:dyDescent="0.3">
      <c r="A8652" t="s">
        <v>9427</v>
      </c>
      <c r="B8652">
        <v>0</v>
      </c>
      <c r="C8652">
        <v>2918540</v>
      </c>
      <c r="D8652">
        <v>258440</v>
      </c>
      <c r="E8652">
        <v>837200</v>
      </c>
      <c r="F8652" s="4">
        <f t="shared" si="135"/>
        <v>1338060</v>
      </c>
    </row>
    <row r="8653" spans="1:6" x14ac:dyDescent="0.3">
      <c r="A8653" t="s">
        <v>9428</v>
      </c>
      <c r="B8653">
        <v>0</v>
      </c>
      <c r="C8653">
        <v>244950</v>
      </c>
      <c r="D8653">
        <v>1005550</v>
      </c>
      <c r="E8653">
        <v>0</v>
      </c>
      <c r="F8653" s="4">
        <f t="shared" si="135"/>
        <v>416833.33333333331</v>
      </c>
    </row>
    <row r="8654" spans="1:6" x14ac:dyDescent="0.3">
      <c r="A8654" t="s">
        <v>9429</v>
      </c>
      <c r="B8654">
        <v>890600</v>
      </c>
      <c r="C8654">
        <v>2632540</v>
      </c>
      <c r="D8654">
        <v>2433880</v>
      </c>
      <c r="E8654">
        <v>2830420</v>
      </c>
      <c r="F8654" s="4">
        <f t="shared" si="135"/>
        <v>2632280</v>
      </c>
    </row>
    <row r="8655" spans="1:6" x14ac:dyDescent="0.3">
      <c r="A8655" t="s">
        <v>9430</v>
      </c>
      <c r="B8655">
        <v>453200</v>
      </c>
      <c r="C8655">
        <v>0</v>
      </c>
      <c r="D8655">
        <v>776160</v>
      </c>
      <c r="E8655">
        <v>2305540</v>
      </c>
      <c r="F8655" s="4">
        <f t="shared" si="135"/>
        <v>1027233.3333333334</v>
      </c>
    </row>
    <row r="8656" spans="1:6" x14ac:dyDescent="0.3">
      <c r="A8656" t="s">
        <v>9431</v>
      </c>
      <c r="B8656">
        <v>0</v>
      </c>
      <c r="C8656">
        <v>702520</v>
      </c>
      <c r="D8656">
        <v>0</v>
      </c>
      <c r="E8656">
        <v>0</v>
      </c>
      <c r="F8656" s="4">
        <f t="shared" si="135"/>
        <v>234173.33333333334</v>
      </c>
    </row>
    <row r="8657" spans="1:6" x14ac:dyDescent="0.3">
      <c r="A8657" t="s">
        <v>9432</v>
      </c>
      <c r="B8657">
        <v>2165800</v>
      </c>
      <c r="C8657">
        <v>4487650</v>
      </c>
      <c r="D8657">
        <v>2352250</v>
      </c>
      <c r="E8657">
        <v>2277950</v>
      </c>
      <c r="F8657" s="4">
        <f t="shared" si="135"/>
        <v>3039283.3333333335</v>
      </c>
    </row>
    <row r="8658" spans="1:6" x14ac:dyDescent="0.3">
      <c r="A8658" t="s">
        <v>9433</v>
      </c>
      <c r="B8658">
        <v>0</v>
      </c>
      <c r="C8658">
        <v>1797250</v>
      </c>
      <c r="D8658">
        <v>1235780</v>
      </c>
      <c r="E8658">
        <v>1683500</v>
      </c>
      <c r="F8658" s="4">
        <f t="shared" si="135"/>
        <v>1572176.6666666667</v>
      </c>
    </row>
    <row r="8659" spans="1:6" x14ac:dyDescent="0.3">
      <c r="A8659" t="s">
        <v>9434</v>
      </c>
      <c r="B8659">
        <v>508030</v>
      </c>
      <c r="C8659">
        <v>1291490</v>
      </c>
      <c r="D8659">
        <v>572390</v>
      </c>
      <c r="E8659">
        <v>0</v>
      </c>
      <c r="F8659" s="4">
        <f t="shared" si="135"/>
        <v>621293.33333333337</v>
      </c>
    </row>
    <row r="8660" spans="1:6" x14ac:dyDescent="0.3">
      <c r="A8660" t="s">
        <v>9435</v>
      </c>
      <c r="B8660">
        <v>0</v>
      </c>
      <c r="C8660">
        <v>1390900</v>
      </c>
      <c r="D8660">
        <v>964600</v>
      </c>
      <c r="E8660">
        <v>3177950</v>
      </c>
      <c r="F8660" s="4">
        <f t="shared" si="135"/>
        <v>1844483.3333333333</v>
      </c>
    </row>
    <row r="8661" spans="1:6" x14ac:dyDescent="0.3">
      <c r="A8661" t="s">
        <v>9436</v>
      </c>
      <c r="B8661">
        <v>0</v>
      </c>
      <c r="C8661">
        <v>599690</v>
      </c>
      <c r="D8661">
        <v>370000</v>
      </c>
      <c r="E8661">
        <v>0</v>
      </c>
      <c r="F8661" s="4">
        <f t="shared" si="135"/>
        <v>323230</v>
      </c>
    </row>
    <row r="8662" spans="1:6" x14ac:dyDescent="0.3">
      <c r="A8662" t="s">
        <v>9437</v>
      </c>
      <c r="B8662">
        <v>2820090</v>
      </c>
      <c r="C8662">
        <v>2821000</v>
      </c>
      <c r="D8662">
        <v>4289460</v>
      </c>
      <c r="E8662">
        <v>6393540</v>
      </c>
      <c r="F8662" s="4">
        <f t="shared" si="135"/>
        <v>4501333.333333333</v>
      </c>
    </row>
    <row r="8663" spans="1:6" x14ac:dyDescent="0.3">
      <c r="A8663" t="s">
        <v>9438</v>
      </c>
      <c r="B8663">
        <v>2069140</v>
      </c>
      <c r="C8663">
        <v>2167960</v>
      </c>
      <c r="D8663">
        <v>2187800</v>
      </c>
      <c r="E8663">
        <v>2166760</v>
      </c>
      <c r="F8663" s="4">
        <f t="shared" si="135"/>
        <v>2174173.3333333335</v>
      </c>
    </row>
    <row r="8664" spans="1:6" x14ac:dyDescent="0.3">
      <c r="A8664" t="s">
        <v>761</v>
      </c>
      <c r="B8664">
        <v>955500</v>
      </c>
      <c r="C8664">
        <v>5795500</v>
      </c>
      <c r="D8664">
        <v>9275950</v>
      </c>
      <c r="E8664">
        <v>11920130</v>
      </c>
      <c r="F8664" s="4">
        <f t="shared" si="135"/>
        <v>8997193.333333334</v>
      </c>
    </row>
    <row r="8665" spans="1:6" x14ac:dyDescent="0.3">
      <c r="A8665" t="s">
        <v>9439</v>
      </c>
      <c r="B8665">
        <v>0</v>
      </c>
      <c r="C8665">
        <v>3589460</v>
      </c>
      <c r="D8665">
        <v>610930</v>
      </c>
      <c r="E8665">
        <v>1011100</v>
      </c>
      <c r="F8665" s="4">
        <f t="shared" si="135"/>
        <v>1737163.3333333333</v>
      </c>
    </row>
    <row r="8666" spans="1:6" x14ac:dyDescent="0.3">
      <c r="A8666" t="s">
        <v>9440</v>
      </c>
      <c r="B8666">
        <v>370000</v>
      </c>
      <c r="C8666">
        <v>2048900</v>
      </c>
      <c r="D8666">
        <v>565920</v>
      </c>
      <c r="E8666">
        <v>2942379</v>
      </c>
      <c r="F8666" s="4">
        <f t="shared" si="135"/>
        <v>1852399.6666666667</v>
      </c>
    </row>
    <row r="8667" spans="1:6" x14ac:dyDescent="0.3">
      <c r="A8667" t="s">
        <v>426</v>
      </c>
      <c r="B8667">
        <v>2637860</v>
      </c>
      <c r="C8667">
        <v>3622480</v>
      </c>
      <c r="D8667">
        <v>3007280</v>
      </c>
      <c r="E8667">
        <v>7276240</v>
      </c>
      <c r="F8667" s="4">
        <f t="shared" si="135"/>
        <v>4635333.333333333</v>
      </c>
    </row>
    <row r="8668" spans="1:6" x14ac:dyDescent="0.3">
      <c r="A8668" t="s">
        <v>9441</v>
      </c>
      <c r="B8668">
        <v>160000</v>
      </c>
      <c r="C8668">
        <v>453200</v>
      </c>
      <c r="D8668">
        <v>2047460</v>
      </c>
      <c r="E8668">
        <v>2134580</v>
      </c>
      <c r="F8668" s="4">
        <f t="shared" si="135"/>
        <v>1545080</v>
      </c>
    </row>
    <row r="8669" spans="1:6" x14ac:dyDescent="0.3">
      <c r="A8669" t="s">
        <v>9442</v>
      </c>
      <c r="B8669">
        <v>909050</v>
      </c>
      <c r="C8669">
        <v>944500</v>
      </c>
      <c r="D8669">
        <v>2901090</v>
      </c>
      <c r="E8669">
        <v>655020</v>
      </c>
      <c r="F8669" s="4">
        <f t="shared" si="135"/>
        <v>1500203.3333333333</v>
      </c>
    </row>
    <row r="8670" spans="1:6" x14ac:dyDescent="0.3">
      <c r="A8670" t="s">
        <v>9443</v>
      </c>
      <c r="B8670">
        <v>2068155</v>
      </c>
      <c r="C8670">
        <v>2190900</v>
      </c>
      <c r="D8670">
        <v>248000</v>
      </c>
      <c r="E8670">
        <v>2611958</v>
      </c>
      <c r="F8670" s="4">
        <f t="shared" si="135"/>
        <v>1683619.3333333333</v>
      </c>
    </row>
    <row r="8671" spans="1:6" x14ac:dyDescent="0.3">
      <c r="A8671" t="s">
        <v>9444</v>
      </c>
      <c r="B8671">
        <v>382200</v>
      </c>
      <c r="C8671">
        <v>230000</v>
      </c>
      <c r="D8671">
        <v>0</v>
      </c>
      <c r="E8671">
        <v>699950</v>
      </c>
      <c r="F8671" s="4">
        <f t="shared" si="135"/>
        <v>309983.33333333331</v>
      </c>
    </row>
    <row r="8672" spans="1:6" x14ac:dyDescent="0.3">
      <c r="A8672" t="s">
        <v>809</v>
      </c>
      <c r="B8672">
        <v>0</v>
      </c>
      <c r="C8672">
        <v>5624990</v>
      </c>
      <c r="D8672">
        <v>4007640</v>
      </c>
      <c r="E8672">
        <v>6075760</v>
      </c>
      <c r="F8672" s="4">
        <f t="shared" si="135"/>
        <v>5236130</v>
      </c>
    </row>
    <row r="8673" spans="1:6" x14ac:dyDescent="0.3">
      <c r="A8673" t="s">
        <v>9445</v>
      </c>
      <c r="B8673">
        <v>5930640</v>
      </c>
      <c r="C8673">
        <v>1942480</v>
      </c>
      <c r="D8673">
        <v>1794940</v>
      </c>
      <c r="E8673">
        <v>4280690</v>
      </c>
      <c r="F8673" s="4">
        <f t="shared" si="135"/>
        <v>2672703.3333333335</v>
      </c>
    </row>
    <row r="8674" spans="1:6" x14ac:dyDescent="0.3">
      <c r="A8674" t="s">
        <v>456</v>
      </c>
      <c r="B8674">
        <v>28518400</v>
      </c>
      <c r="C8674">
        <v>16789600</v>
      </c>
      <c r="D8674">
        <v>25616500</v>
      </c>
      <c r="E8674">
        <v>18454500</v>
      </c>
      <c r="F8674" s="4">
        <f t="shared" si="135"/>
        <v>20286866.666666668</v>
      </c>
    </row>
    <row r="8675" spans="1:6" x14ac:dyDescent="0.3">
      <c r="A8675" t="s">
        <v>9446</v>
      </c>
      <c r="B8675">
        <v>634000</v>
      </c>
      <c r="C8675">
        <v>0</v>
      </c>
      <c r="D8675">
        <v>0</v>
      </c>
      <c r="E8675">
        <v>0</v>
      </c>
      <c r="F8675" s="4">
        <f t="shared" si="135"/>
        <v>0</v>
      </c>
    </row>
    <row r="8676" spans="1:6" x14ac:dyDescent="0.3">
      <c r="A8676" t="s">
        <v>9447</v>
      </c>
      <c r="B8676">
        <v>745550</v>
      </c>
      <c r="C8676">
        <v>2481700</v>
      </c>
      <c r="D8676">
        <v>2051440</v>
      </c>
      <c r="E8676">
        <v>2460200</v>
      </c>
      <c r="F8676" s="4">
        <f t="shared" si="135"/>
        <v>2331113.3333333335</v>
      </c>
    </row>
    <row r="8677" spans="1:6" x14ac:dyDescent="0.3">
      <c r="A8677" t="s">
        <v>9448</v>
      </c>
      <c r="B8677">
        <v>1090700</v>
      </c>
      <c r="C8677">
        <v>2496040</v>
      </c>
      <c r="D8677">
        <v>1458660</v>
      </c>
      <c r="E8677">
        <v>2151500</v>
      </c>
      <c r="F8677" s="4">
        <f t="shared" si="135"/>
        <v>2035400</v>
      </c>
    </row>
    <row r="8678" spans="1:6" x14ac:dyDescent="0.3">
      <c r="A8678" t="s">
        <v>9449</v>
      </c>
      <c r="B8678">
        <v>248000</v>
      </c>
      <c r="C8678">
        <v>458800</v>
      </c>
      <c r="D8678">
        <v>618600</v>
      </c>
      <c r="E8678">
        <v>715320</v>
      </c>
      <c r="F8678" s="4">
        <f t="shared" si="135"/>
        <v>597573.33333333337</v>
      </c>
    </row>
    <row r="8679" spans="1:6" x14ac:dyDescent="0.3">
      <c r="A8679" t="s">
        <v>9450</v>
      </c>
      <c r="B8679">
        <v>4277390</v>
      </c>
      <c r="C8679">
        <v>4365000</v>
      </c>
      <c r="D8679">
        <v>0</v>
      </c>
      <c r="E8679">
        <v>2327840</v>
      </c>
      <c r="F8679" s="4">
        <f t="shared" si="135"/>
        <v>2230946.6666666665</v>
      </c>
    </row>
    <row r="8680" spans="1:6" x14ac:dyDescent="0.3">
      <c r="A8680" t="s">
        <v>9451</v>
      </c>
      <c r="B8680">
        <v>3516060</v>
      </c>
      <c r="C8680">
        <v>6609180</v>
      </c>
      <c r="D8680">
        <v>14015920</v>
      </c>
      <c r="E8680">
        <v>13935390</v>
      </c>
      <c r="F8680" s="4">
        <f t="shared" si="135"/>
        <v>11520163.333333334</v>
      </c>
    </row>
    <row r="8681" spans="1:6" x14ac:dyDescent="0.3">
      <c r="A8681" t="s">
        <v>9452</v>
      </c>
      <c r="B8681">
        <v>702520</v>
      </c>
      <c r="C8681">
        <v>1680770</v>
      </c>
      <c r="D8681">
        <v>575120</v>
      </c>
      <c r="E8681">
        <v>1802530</v>
      </c>
      <c r="F8681" s="4">
        <f t="shared" si="135"/>
        <v>1352806.6666666667</v>
      </c>
    </row>
    <row r="8682" spans="1:6" x14ac:dyDescent="0.3">
      <c r="A8682" t="s">
        <v>9453</v>
      </c>
      <c r="B8682">
        <v>565400</v>
      </c>
      <c r="C8682">
        <v>309400</v>
      </c>
      <c r="D8682">
        <v>693300</v>
      </c>
      <c r="E8682">
        <v>382200</v>
      </c>
      <c r="F8682" s="4">
        <f t="shared" si="135"/>
        <v>461633.33333333331</v>
      </c>
    </row>
    <row r="8683" spans="1:6" x14ac:dyDescent="0.3">
      <c r="A8683" t="s">
        <v>9454</v>
      </c>
      <c r="B8683">
        <v>4081920</v>
      </c>
      <c r="C8683">
        <v>3238770</v>
      </c>
      <c r="D8683">
        <v>2121480</v>
      </c>
      <c r="E8683">
        <v>5856200</v>
      </c>
      <c r="F8683" s="4">
        <f t="shared" si="135"/>
        <v>3738816.6666666665</v>
      </c>
    </row>
    <row r="8684" spans="1:6" x14ac:dyDescent="0.3">
      <c r="A8684" t="s">
        <v>9455</v>
      </c>
      <c r="B8684">
        <v>0</v>
      </c>
      <c r="C8684">
        <v>889070</v>
      </c>
      <c r="D8684">
        <v>963690</v>
      </c>
      <c r="E8684">
        <v>478660</v>
      </c>
      <c r="F8684" s="4">
        <f t="shared" si="135"/>
        <v>777140</v>
      </c>
    </row>
    <row r="8685" spans="1:6" x14ac:dyDescent="0.3">
      <c r="A8685" t="s">
        <v>9456</v>
      </c>
      <c r="B8685">
        <v>2153060</v>
      </c>
      <c r="C8685">
        <v>2099330</v>
      </c>
      <c r="D8685">
        <v>2039880</v>
      </c>
      <c r="E8685">
        <v>2437780</v>
      </c>
      <c r="F8685" s="4">
        <f t="shared" si="135"/>
        <v>2192330</v>
      </c>
    </row>
    <row r="8686" spans="1:6" x14ac:dyDescent="0.3">
      <c r="A8686" t="s">
        <v>9457</v>
      </c>
      <c r="B8686">
        <v>1065900</v>
      </c>
      <c r="C8686">
        <v>0</v>
      </c>
      <c r="D8686">
        <v>191100</v>
      </c>
      <c r="E8686">
        <v>473200</v>
      </c>
      <c r="F8686" s="4">
        <f t="shared" si="135"/>
        <v>221433.33333333334</v>
      </c>
    </row>
    <row r="8687" spans="1:6" x14ac:dyDescent="0.3">
      <c r="A8687" t="s">
        <v>9458</v>
      </c>
      <c r="B8687">
        <v>0</v>
      </c>
      <c r="C8687">
        <v>1065200</v>
      </c>
      <c r="D8687">
        <v>0</v>
      </c>
      <c r="E8687">
        <v>873000</v>
      </c>
      <c r="F8687" s="4">
        <f t="shared" si="135"/>
        <v>646066.66666666663</v>
      </c>
    </row>
    <row r="8688" spans="1:6" x14ac:dyDescent="0.3">
      <c r="A8688" t="s">
        <v>9459</v>
      </c>
      <c r="B8688">
        <v>0</v>
      </c>
      <c r="C8688">
        <v>0</v>
      </c>
      <c r="D8688">
        <v>955500</v>
      </c>
      <c r="E8688">
        <v>1694400</v>
      </c>
      <c r="F8688" s="4">
        <f t="shared" si="135"/>
        <v>883300</v>
      </c>
    </row>
    <row r="8689" spans="1:6" x14ac:dyDescent="0.3">
      <c r="A8689" t="s">
        <v>9460</v>
      </c>
      <c r="B8689">
        <v>0</v>
      </c>
      <c r="C8689">
        <v>1043400</v>
      </c>
      <c r="D8689">
        <v>745290</v>
      </c>
      <c r="E8689">
        <v>450560</v>
      </c>
      <c r="F8689" s="4">
        <f t="shared" si="135"/>
        <v>746416.66666666663</v>
      </c>
    </row>
    <row r="8690" spans="1:6" x14ac:dyDescent="0.3">
      <c r="A8690" t="s">
        <v>9461</v>
      </c>
      <c r="B8690">
        <v>602960</v>
      </c>
      <c r="C8690">
        <v>0</v>
      </c>
      <c r="D8690">
        <v>0</v>
      </c>
      <c r="E8690">
        <v>0</v>
      </c>
      <c r="F8690" s="4">
        <f t="shared" si="135"/>
        <v>0</v>
      </c>
    </row>
    <row r="8691" spans="1:6" x14ac:dyDescent="0.3">
      <c r="A8691" t="s">
        <v>9462</v>
      </c>
      <c r="B8691">
        <v>248000</v>
      </c>
      <c r="C8691">
        <v>1139090</v>
      </c>
      <c r="D8691">
        <v>423150</v>
      </c>
      <c r="E8691">
        <v>352000</v>
      </c>
      <c r="F8691" s="4">
        <f t="shared" si="135"/>
        <v>638080</v>
      </c>
    </row>
    <row r="8692" spans="1:6" x14ac:dyDescent="0.3">
      <c r="A8692" t="s">
        <v>9463</v>
      </c>
      <c r="B8692">
        <v>2613240</v>
      </c>
      <c r="C8692">
        <v>382200</v>
      </c>
      <c r="D8692">
        <v>1084000</v>
      </c>
      <c r="E8692">
        <v>1116390</v>
      </c>
      <c r="F8692" s="4">
        <f t="shared" si="135"/>
        <v>860863.33333333337</v>
      </c>
    </row>
    <row r="8693" spans="1:6" x14ac:dyDescent="0.3">
      <c r="A8693" t="s">
        <v>9464</v>
      </c>
      <c r="B8693">
        <v>0</v>
      </c>
      <c r="C8693">
        <v>705250</v>
      </c>
      <c r="D8693">
        <v>403750</v>
      </c>
      <c r="E8693">
        <v>0</v>
      </c>
      <c r="F8693" s="4">
        <f t="shared" si="135"/>
        <v>369666.66666666669</v>
      </c>
    </row>
    <row r="8694" spans="1:6" x14ac:dyDescent="0.3">
      <c r="A8694" t="s">
        <v>9465</v>
      </c>
      <c r="B8694">
        <v>1111110</v>
      </c>
      <c r="C8694">
        <v>2768950</v>
      </c>
      <c r="D8694">
        <v>1960950</v>
      </c>
      <c r="E8694">
        <v>3229260</v>
      </c>
      <c r="F8694" s="4">
        <f t="shared" si="135"/>
        <v>2653053.3333333335</v>
      </c>
    </row>
    <row r="8695" spans="1:6" x14ac:dyDescent="0.3">
      <c r="A8695" t="s">
        <v>9466</v>
      </c>
      <c r="B8695">
        <v>2194940</v>
      </c>
      <c r="C8695">
        <v>2834650</v>
      </c>
      <c r="D8695">
        <v>5835740</v>
      </c>
      <c r="E8695">
        <v>3203200</v>
      </c>
      <c r="F8695" s="4">
        <f t="shared" si="135"/>
        <v>3957863.3333333335</v>
      </c>
    </row>
    <row r="8696" spans="1:6" x14ac:dyDescent="0.3">
      <c r="A8696" t="s">
        <v>9467</v>
      </c>
      <c r="B8696">
        <v>3393220</v>
      </c>
      <c r="C8696">
        <v>1359600</v>
      </c>
      <c r="D8696">
        <v>3989200</v>
      </c>
      <c r="E8696">
        <v>2052900</v>
      </c>
      <c r="F8696" s="4">
        <f t="shared" si="135"/>
        <v>2467233.3333333335</v>
      </c>
    </row>
    <row r="8697" spans="1:6" x14ac:dyDescent="0.3">
      <c r="A8697" t="s">
        <v>9468</v>
      </c>
      <c r="B8697">
        <v>2091000</v>
      </c>
      <c r="C8697">
        <v>6663020</v>
      </c>
      <c r="D8697">
        <v>6120660</v>
      </c>
      <c r="E8697">
        <v>2931190</v>
      </c>
      <c r="F8697" s="4">
        <f t="shared" si="135"/>
        <v>5238290</v>
      </c>
    </row>
    <row r="8698" spans="1:6" x14ac:dyDescent="0.3">
      <c r="A8698" t="s">
        <v>9469</v>
      </c>
      <c r="B8698">
        <v>1058050</v>
      </c>
      <c r="C8698">
        <v>575120</v>
      </c>
      <c r="D8698">
        <v>1520610</v>
      </c>
      <c r="E8698">
        <v>2169440</v>
      </c>
      <c r="F8698" s="4">
        <f t="shared" si="135"/>
        <v>1421723.3333333333</v>
      </c>
    </row>
    <row r="8699" spans="1:6" x14ac:dyDescent="0.3">
      <c r="A8699" t="s">
        <v>9470</v>
      </c>
      <c r="B8699">
        <v>2191280</v>
      </c>
      <c r="C8699">
        <v>1425740</v>
      </c>
      <c r="D8699">
        <v>1107930</v>
      </c>
      <c r="E8699">
        <v>348000</v>
      </c>
      <c r="F8699" s="4">
        <f t="shared" si="135"/>
        <v>960556.66666666663</v>
      </c>
    </row>
    <row r="8700" spans="1:6" x14ac:dyDescent="0.3">
      <c r="A8700" t="s">
        <v>9471</v>
      </c>
      <c r="B8700">
        <v>9054800</v>
      </c>
      <c r="C8700">
        <v>4926530</v>
      </c>
      <c r="D8700">
        <v>5780850</v>
      </c>
      <c r="E8700">
        <v>6815280</v>
      </c>
      <c r="F8700" s="4">
        <f t="shared" si="135"/>
        <v>5840886.666666667</v>
      </c>
    </row>
    <row r="8701" spans="1:6" x14ac:dyDescent="0.3">
      <c r="A8701" t="s">
        <v>9472</v>
      </c>
      <c r="B8701">
        <v>256000</v>
      </c>
      <c r="C8701">
        <v>658000</v>
      </c>
      <c r="D8701">
        <v>910000</v>
      </c>
      <c r="E8701">
        <v>1465280</v>
      </c>
      <c r="F8701" s="4">
        <f t="shared" si="135"/>
        <v>1011093.3333333334</v>
      </c>
    </row>
    <row r="8702" spans="1:6" x14ac:dyDescent="0.3">
      <c r="A8702" t="s">
        <v>9473</v>
      </c>
      <c r="B8702">
        <v>2340520</v>
      </c>
      <c r="C8702">
        <v>5099800</v>
      </c>
      <c r="D8702">
        <v>5278000</v>
      </c>
      <c r="E8702">
        <v>4288030</v>
      </c>
      <c r="F8702" s="4">
        <f t="shared" si="135"/>
        <v>4888610</v>
      </c>
    </row>
    <row r="8703" spans="1:6" x14ac:dyDescent="0.3">
      <c r="A8703" t="s">
        <v>9474</v>
      </c>
      <c r="B8703">
        <v>270000</v>
      </c>
      <c r="C8703">
        <v>711460</v>
      </c>
      <c r="D8703">
        <v>0</v>
      </c>
      <c r="E8703">
        <v>2128600</v>
      </c>
      <c r="F8703" s="4">
        <f t="shared" si="135"/>
        <v>946686.66666666663</v>
      </c>
    </row>
    <row r="8704" spans="1:6" x14ac:dyDescent="0.3">
      <c r="A8704" t="s">
        <v>9475</v>
      </c>
      <c r="B8704">
        <v>1002000</v>
      </c>
      <c r="C8704">
        <v>689800</v>
      </c>
      <c r="D8704">
        <v>1040450</v>
      </c>
      <c r="E8704">
        <v>1191480</v>
      </c>
      <c r="F8704" s="4">
        <f t="shared" si="135"/>
        <v>973910</v>
      </c>
    </row>
    <row r="8705" spans="1:6" x14ac:dyDescent="0.3">
      <c r="A8705" t="s">
        <v>9476</v>
      </c>
      <c r="B8705">
        <v>409500</v>
      </c>
      <c r="C8705">
        <v>0</v>
      </c>
      <c r="D8705">
        <v>282100</v>
      </c>
      <c r="E8705">
        <v>394000</v>
      </c>
      <c r="F8705" s="4">
        <f t="shared" si="135"/>
        <v>225366.66666666666</v>
      </c>
    </row>
    <row r="8706" spans="1:6" x14ac:dyDescent="0.3">
      <c r="A8706" t="s">
        <v>9477</v>
      </c>
      <c r="B8706">
        <v>0</v>
      </c>
      <c r="C8706">
        <v>218400</v>
      </c>
      <c r="D8706">
        <v>632190</v>
      </c>
      <c r="E8706">
        <v>0</v>
      </c>
      <c r="F8706" s="4">
        <f t="shared" si="135"/>
        <v>283530</v>
      </c>
    </row>
    <row r="8707" spans="1:6" x14ac:dyDescent="0.3">
      <c r="A8707" t="s">
        <v>9478</v>
      </c>
      <c r="B8707">
        <v>0</v>
      </c>
      <c r="C8707">
        <v>956410</v>
      </c>
      <c r="D8707">
        <v>1365000</v>
      </c>
      <c r="E8707">
        <v>0</v>
      </c>
      <c r="F8707" s="4">
        <f t="shared" ref="F8707:F8770" si="136">SUM(C8707:E8707)/3</f>
        <v>773803.33333333337</v>
      </c>
    </row>
    <row r="8708" spans="1:6" x14ac:dyDescent="0.3">
      <c r="A8708" t="s">
        <v>9479</v>
      </c>
      <c r="B8708">
        <v>1741740</v>
      </c>
      <c r="C8708">
        <v>2084440</v>
      </c>
      <c r="D8708">
        <v>1283420</v>
      </c>
      <c r="E8708">
        <v>935480</v>
      </c>
      <c r="F8708" s="4">
        <f t="shared" si="136"/>
        <v>1434446.6666666667</v>
      </c>
    </row>
    <row r="8709" spans="1:6" x14ac:dyDescent="0.3">
      <c r="A8709" t="s">
        <v>9480</v>
      </c>
      <c r="B8709">
        <v>1458450</v>
      </c>
      <c r="C8709">
        <v>1099280</v>
      </c>
      <c r="D8709">
        <v>1292200</v>
      </c>
      <c r="E8709">
        <v>5136960</v>
      </c>
      <c r="F8709" s="4">
        <f t="shared" si="136"/>
        <v>2509480</v>
      </c>
    </row>
    <row r="8710" spans="1:6" x14ac:dyDescent="0.3">
      <c r="A8710" t="s">
        <v>9481</v>
      </c>
      <c r="B8710">
        <v>0</v>
      </c>
      <c r="C8710">
        <v>0</v>
      </c>
      <c r="D8710">
        <v>149400</v>
      </c>
      <c r="E8710">
        <v>0</v>
      </c>
      <c r="F8710" s="4">
        <f t="shared" si="136"/>
        <v>49800</v>
      </c>
    </row>
    <row r="8711" spans="1:6" x14ac:dyDescent="0.3">
      <c r="A8711" t="s">
        <v>9482</v>
      </c>
      <c r="B8711">
        <v>160000</v>
      </c>
      <c r="C8711">
        <v>160000</v>
      </c>
      <c r="D8711">
        <v>0</v>
      </c>
      <c r="E8711">
        <v>256000</v>
      </c>
      <c r="F8711" s="4">
        <f t="shared" si="136"/>
        <v>138666.66666666666</v>
      </c>
    </row>
    <row r="8712" spans="1:6" x14ac:dyDescent="0.3">
      <c r="A8712" t="s">
        <v>9483</v>
      </c>
      <c r="B8712">
        <v>3614750</v>
      </c>
      <c r="C8712">
        <v>1243060</v>
      </c>
      <c r="D8712">
        <v>2511600</v>
      </c>
      <c r="E8712">
        <v>4175200</v>
      </c>
      <c r="F8712" s="4">
        <f t="shared" si="136"/>
        <v>2643286.6666666665</v>
      </c>
    </row>
    <row r="8713" spans="1:6" x14ac:dyDescent="0.3">
      <c r="A8713" t="s">
        <v>9484</v>
      </c>
      <c r="B8713">
        <v>1940000</v>
      </c>
      <c r="C8713">
        <v>941850</v>
      </c>
      <c r="D8713">
        <v>2418740</v>
      </c>
      <c r="E8713">
        <v>2209040</v>
      </c>
      <c r="F8713" s="4">
        <f t="shared" si="136"/>
        <v>1856543.3333333333</v>
      </c>
    </row>
    <row r="8714" spans="1:6" x14ac:dyDescent="0.3">
      <c r="A8714" t="s">
        <v>9485</v>
      </c>
      <c r="B8714">
        <v>256000</v>
      </c>
      <c r="C8714">
        <v>281190</v>
      </c>
      <c r="D8714">
        <v>2550420</v>
      </c>
      <c r="E8714">
        <v>2366780</v>
      </c>
      <c r="F8714" s="4">
        <f t="shared" si="136"/>
        <v>1732796.6666666667</v>
      </c>
    </row>
    <row r="8715" spans="1:6" x14ac:dyDescent="0.3">
      <c r="A8715" t="s">
        <v>9486</v>
      </c>
      <c r="B8715">
        <v>2056050</v>
      </c>
      <c r="C8715">
        <v>2209170</v>
      </c>
      <c r="D8715">
        <v>2108000</v>
      </c>
      <c r="E8715">
        <v>3391280</v>
      </c>
      <c r="F8715" s="4">
        <f t="shared" si="136"/>
        <v>2569483.3333333335</v>
      </c>
    </row>
    <row r="8716" spans="1:6" x14ac:dyDescent="0.3">
      <c r="A8716" t="s">
        <v>9487</v>
      </c>
      <c r="B8716">
        <v>0</v>
      </c>
      <c r="C8716">
        <v>0</v>
      </c>
      <c r="D8716">
        <v>892640</v>
      </c>
      <c r="E8716">
        <v>548100</v>
      </c>
      <c r="F8716" s="4">
        <f t="shared" si="136"/>
        <v>480246.66666666669</v>
      </c>
    </row>
    <row r="8717" spans="1:6" x14ac:dyDescent="0.3">
      <c r="A8717" t="s">
        <v>9488</v>
      </c>
      <c r="B8717">
        <v>0</v>
      </c>
      <c r="C8717">
        <v>0</v>
      </c>
      <c r="D8717">
        <v>2337580</v>
      </c>
      <c r="E8717">
        <v>0</v>
      </c>
      <c r="F8717" s="4">
        <f t="shared" si="136"/>
        <v>779193.33333333337</v>
      </c>
    </row>
    <row r="8718" spans="1:6" x14ac:dyDescent="0.3">
      <c r="A8718" t="s">
        <v>9489</v>
      </c>
      <c r="B8718">
        <v>832320</v>
      </c>
      <c r="C8718">
        <v>0</v>
      </c>
      <c r="D8718">
        <v>1018290</v>
      </c>
      <c r="E8718">
        <v>2140980</v>
      </c>
      <c r="F8718" s="4">
        <f t="shared" si="136"/>
        <v>1053090</v>
      </c>
    </row>
    <row r="8719" spans="1:6" x14ac:dyDescent="0.3">
      <c r="A8719" t="s">
        <v>9490</v>
      </c>
      <c r="B8719">
        <v>0</v>
      </c>
      <c r="C8719">
        <v>820000</v>
      </c>
      <c r="D8719">
        <v>3533710</v>
      </c>
      <c r="E8719">
        <v>370000</v>
      </c>
      <c r="F8719" s="4">
        <f t="shared" si="136"/>
        <v>1574570</v>
      </c>
    </row>
    <row r="8720" spans="1:6" x14ac:dyDescent="0.3">
      <c r="A8720" t="s">
        <v>9491</v>
      </c>
      <c r="B8720">
        <v>0</v>
      </c>
      <c r="C8720">
        <v>740000</v>
      </c>
      <c r="D8720">
        <v>545700</v>
      </c>
      <c r="E8720">
        <v>820000</v>
      </c>
      <c r="F8720" s="4">
        <f t="shared" si="136"/>
        <v>701900</v>
      </c>
    </row>
    <row r="8721" spans="1:6" x14ac:dyDescent="0.3">
      <c r="A8721" t="s">
        <v>9492</v>
      </c>
      <c r="B8721">
        <v>370000</v>
      </c>
      <c r="C8721">
        <v>2160680</v>
      </c>
      <c r="D8721">
        <v>2028190</v>
      </c>
      <c r="E8721">
        <v>2349870</v>
      </c>
      <c r="F8721" s="4">
        <f t="shared" si="136"/>
        <v>2179580</v>
      </c>
    </row>
    <row r="8722" spans="1:6" x14ac:dyDescent="0.3">
      <c r="A8722" t="s">
        <v>9493</v>
      </c>
      <c r="B8722">
        <v>0</v>
      </c>
      <c r="C8722">
        <v>17778740</v>
      </c>
      <c r="D8722">
        <v>24269980</v>
      </c>
      <c r="E8722">
        <v>16751400</v>
      </c>
      <c r="F8722" s="4">
        <f t="shared" si="136"/>
        <v>19600040</v>
      </c>
    </row>
    <row r="8723" spans="1:6" x14ac:dyDescent="0.3">
      <c r="A8723" t="s">
        <v>9494</v>
      </c>
      <c r="B8723">
        <v>959140</v>
      </c>
      <c r="C8723">
        <v>693150</v>
      </c>
      <c r="D8723">
        <v>2116090</v>
      </c>
      <c r="E8723">
        <v>776920</v>
      </c>
      <c r="F8723" s="4">
        <f t="shared" si="136"/>
        <v>1195386.6666666667</v>
      </c>
    </row>
    <row r="8724" spans="1:6" x14ac:dyDescent="0.3">
      <c r="A8724" t="s">
        <v>9495</v>
      </c>
      <c r="B8724">
        <v>481000</v>
      </c>
      <c r="C8724">
        <v>4070000</v>
      </c>
      <c r="D8724">
        <v>38227000</v>
      </c>
      <c r="E8724">
        <v>0</v>
      </c>
      <c r="F8724" s="4">
        <f t="shared" si="136"/>
        <v>14099000</v>
      </c>
    </row>
    <row r="8725" spans="1:6" x14ac:dyDescent="0.3">
      <c r="A8725" t="s">
        <v>9496</v>
      </c>
      <c r="B8725">
        <v>2502300</v>
      </c>
      <c r="C8725">
        <v>2836640</v>
      </c>
      <c r="D8725">
        <v>2812240</v>
      </c>
      <c r="E8725">
        <v>3223920</v>
      </c>
      <c r="F8725" s="4">
        <f t="shared" si="136"/>
        <v>2957600</v>
      </c>
    </row>
    <row r="8726" spans="1:6" x14ac:dyDescent="0.3">
      <c r="A8726" t="s">
        <v>9497</v>
      </c>
      <c r="B8726">
        <v>627670</v>
      </c>
      <c r="C8726">
        <v>414960</v>
      </c>
      <c r="D8726">
        <v>0</v>
      </c>
      <c r="E8726">
        <v>1421130</v>
      </c>
      <c r="F8726" s="4">
        <f t="shared" si="136"/>
        <v>612030</v>
      </c>
    </row>
    <row r="8727" spans="1:6" x14ac:dyDescent="0.3">
      <c r="A8727" t="s">
        <v>9498</v>
      </c>
      <c r="B8727">
        <v>719950</v>
      </c>
      <c r="C8727">
        <v>276000</v>
      </c>
      <c r="D8727">
        <v>0</v>
      </c>
      <c r="E8727">
        <v>0</v>
      </c>
      <c r="F8727" s="4">
        <f t="shared" si="136"/>
        <v>92000</v>
      </c>
    </row>
    <row r="8728" spans="1:6" x14ac:dyDescent="0.3">
      <c r="A8728" t="s">
        <v>9499</v>
      </c>
      <c r="B8728">
        <v>0</v>
      </c>
      <c r="C8728">
        <v>1030280</v>
      </c>
      <c r="D8728">
        <v>1153580</v>
      </c>
      <c r="E8728">
        <v>0</v>
      </c>
      <c r="F8728" s="4">
        <f t="shared" si="136"/>
        <v>727953.33333333337</v>
      </c>
    </row>
    <row r="8729" spans="1:6" x14ac:dyDescent="0.3">
      <c r="A8729" t="s">
        <v>9500</v>
      </c>
      <c r="B8729">
        <v>236600</v>
      </c>
      <c r="C8729">
        <v>281190</v>
      </c>
      <c r="D8729">
        <v>0</v>
      </c>
      <c r="E8729">
        <v>0</v>
      </c>
      <c r="F8729" s="4">
        <f t="shared" si="136"/>
        <v>93730</v>
      </c>
    </row>
    <row r="8730" spans="1:6" x14ac:dyDescent="0.3">
      <c r="A8730" t="s">
        <v>9501</v>
      </c>
      <c r="B8730">
        <v>3742760</v>
      </c>
      <c r="C8730">
        <v>3917910</v>
      </c>
      <c r="D8730">
        <v>2372940</v>
      </c>
      <c r="E8730">
        <v>4012320</v>
      </c>
      <c r="F8730" s="4">
        <f t="shared" si="136"/>
        <v>3434390</v>
      </c>
    </row>
    <row r="8731" spans="1:6" x14ac:dyDescent="0.3">
      <c r="A8731" t="s">
        <v>9502</v>
      </c>
      <c r="B8731">
        <v>0</v>
      </c>
      <c r="C8731">
        <v>2044400</v>
      </c>
      <c r="D8731">
        <v>10822500</v>
      </c>
      <c r="E8731">
        <v>0</v>
      </c>
      <c r="F8731" s="4">
        <f t="shared" si="136"/>
        <v>4288966.666666667</v>
      </c>
    </row>
    <row r="8732" spans="1:6" x14ac:dyDescent="0.3">
      <c r="A8732" t="s">
        <v>9503</v>
      </c>
      <c r="B8732">
        <v>0</v>
      </c>
      <c r="C8732">
        <v>358900</v>
      </c>
      <c r="D8732">
        <v>0</v>
      </c>
      <c r="E8732">
        <v>1217800</v>
      </c>
      <c r="F8732" s="4">
        <f t="shared" si="136"/>
        <v>525566.66666666663</v>
      </c>
    </row>
    <row r="8733" spans="1:6" x14ac:dyDescent="0.3">
      <c r="A8733" t="s">
        <v>9504</v>
      </c>
      <c r="B8733">
        <v>0</v>
      </c>
      <c r="C8733">
        <v>581490</v>
      </c>
      <c r="D8733">
        <v>618650</v>
      </c>
      <c r="E8733">
        <v>386000</v>
      </c>
      <c r="F8733" s="4">
        <f t="shared" si="136"/>
        <v>528713.33333333337</v>
      </c>
    </row>
    <row r="8734" spans="1:6" x14ac:dyDescent="0.3">
      <c r="A8734" t="s">
        <v>9505</v>
      </c>
      <c r="B8734">
        <v>968720</v>
      </c>
      <c r="C8734">
        <v>501320</v>
      </c>
      <c r="D8734">
        <v>546000</v>
      </c>
      <c r="E8734">
        <v>546000</v>
      </c>
      <c r="F8734" s="4">
        <f t="shared" si="136"/>
        <v>531106.66666666663</v>
      </c>
    </row>
    <row r="8735" spans="1:6" x14ac:dyDescent="0.3">
      <c r="A8735" t="s">
        <v>9506</v>
      </c>
      <c r="B8735">
        <v>0</v>
      </c>
      <c r="C8735">
        <v>0</v>
      </c>
      <c r="D8735">
        <v>731640</v>
      </c>
      <c r="E8735">
        <v>0</v>
      </c>
      <c r="F8735" s="4">
        <f t="shared" si="136"/>
        <v>243880</v>
      </c>
    </row>
    <row r="8736" spans="1:6" x14ac:dyDescent="0.3">
      <c r="A8736" t="s">
        <v>9507</v>
      </c>
      <c r="B8736">
        <v>1139600</v>
      </c>
      <c r="C8736">
        <v>1578130</v>
      </c>
      <c r="D8736">
        <v>273000</v>
      </c>
      <c r="E8736">
        <v>1757560</v>
      </c>
      <c r="F8736" s="4">
        <f t="shared" si="136"/>
        <v>1202896.6666666667</v>
      </c>
    </row>
    <row r="8737" spans="1:6" x14ac:dyDescent="0.3">
      <c r="A8737" t="s">
        <v>9508</v>
      </c>
      <c r="B8737">
        <v>4137490</v>
      </c>
      <c r="C8737">
        <v>6101890</v>
      </c>
      <c r="D8737">
        <v>4078720</v>
      </c>
      <c r="E8737">
        <v>8115670</v>
      </c>
      <c r="F8737" s="4">
        <f t="shared" si="136"/>
        <v>6098760</v>
      </c>
    </row>
    <row r="8738" spans="1:6" x14ac:dyDescent="0.3">
      <c r="A8738" t="s">
        <v>9509</v>
      </c>
      <c r="B8738">
        <v>0</v>
      </c>
      <c r="C8738">
        <v>540540</v>
      </c>
      <c r="D8738">
        <v>807900</v>
      </c>
      <c r="E8738">
        <v>450000</v>
      </c>
      <c r="F8738" s="4">
        <f t="shared" si="136"/>
        <v>599480</v>
      </c>
    </row>
    <row r="8739" spans="1:6" x14ac:dyDescent="0.3">
      <c r="A8739" t="s">
        <v>9510</v>
      </c>
      <c r="B8739">
        <v>234000</v>
      </c>
      <c r="C8739">
        <v>748700</v>
      </c>
      <c r="D8739">
        <v>0</v>
      </c>
      <c r="E8739">
        <v>386000</v>
      </c>
      <c r="F8739" s="4">
        <f t="shared" si="136"/>
        <v>378233.33333333331</v>
      </c>
    </row>
    <row r="8740" spans="1:6" x14ac:dyDescent="0.3">
      <c r="A8740" t="s">
        <v>9511</v>
      </c>
      <c r="B8740">
        <v>403130</v>
      </c>
      <c r="C8740">
        <v>464100</v>
      </c>
      <c r="D8740">
        <v>376740</v>
      </c>
      <c r="E8740">
        <v>184730</v>
      </c>
      <c r="F8740" s="4">
        <f t="shared" si="136"/>
        <v>341856.66666666669</v>
      </c>
    </row>
    <row r="8741" spans="1:6" x14ac:dyDescent="0.3">
      <c r="A8741" t="s">
        <v>9512</v>
      </c>
      <c r="B8741">
        <v>618800</v>
      </c>
      <c r="C8741">
        <v>1129200</v>
      </c>
      <c r="D8741">
        <v>1518000</v>
      </c>
      <c r="E8741">
        <v>1052800</v>
      </c>
      <c r="F8741" s="4">
        <f t="shared" si="136"/>
        <v>1233333.3333333333</v>
      </c>
    </row>
    <row r="8742" spans="1:6" x14ac:dyDescent="0.3">
      <c r="A8742" t="s">
        <v>9513</v>
      </c>
      <c r="B8742">
        <v>370000</v>
      </c>
      <c r="C8742">
        <v>2086100</v>
      </c>
      <c r="D8742">
        <v>2065810</v>
      </c>
      <c r="E8742">
        <v>2088280</v>
      </c>
      <c r="F8742" s="4">
        <f t="shared" si="136"/>
        <v>2080063.3333333333</v>
      </c>
    </row>
    <row r="8743" spans="1:6" x14ac:dyDescent="0.3">
      <c r="A8743" t="s">
        <v>9514</v>
      </c>
      <c r="B8743">
        <v>813000</v>
      </c>
      <c r="C8743">
        <v>198900</v>
      </c>
      <c r="D8743">
        <v>964806</v>
      </c>
      <c r="E8743">
        <v>1705850</v>
      </c>
      <c r="F8743" s="4">
        <f t="shared" si="136"/>
        <v>956518.66666666663</v>
      </c>
    </row>
    <row r="8744" spans="1:6" x14ac:dyDescent="0.3">
      <c r="A8744" t="s">
        <v>9515</v>
      </c>
      <c r="B8744">
        <v>2438800</v>
      </c>
      <c r="C8744">
        <v>4160000</v>
      </c>
      <c r="D8744">
        <v>3953040</v>
      </c>
      <c r="E8744">
        <v>2952950</v>
      </c>
      <c r="F8744" s="4">
        <f t="shared" si="136"/>
        <v>3688663.3333333335</v>
      </c>
    </row>
    <row r="8745" spans="1:6" x14ac:dyDescent="0.3">
      <c r="A8745" t="s">
        <v>9516</v>
      </c>
      <c r="B8745">
        <v>0</v>
      </c>
      <c r="C8745">
        <v>639880</v>
      </c>
      <c r="D8745">
        <v>2046430</v>
      </c>
      <c r="E8745">
        <v>376740</v>
      </c>
      <c r="F8745" s="4">
        <f t="shared" si="136"/>
        <v>1021016.6666666666</v>
      </c>
    </row>
    <row r="8746" spans="1:6" x14ac:dyDescent="0.3">
      <c r="A8746" t="s">
        <v>9517</v>
      </c>
      <c r="B8746">
        <v>0</v>
      </c>
      <c r="C8746">
        <v>0</v>
      </c>
      <c r="D8746">
        <v>952740</v>
      </c>
      <c r="E8746">
        <v>0</v>
      </c>
      <c r="F8746" s="4">
        <f t="shared" si="136"/>
        <v>317580</v>
      </c>
    </row>
    <row r="8747" spans="1:6" x14ac:dyDescent="0.3">
      <c r="A8747" t="s">
        <v>9518</v>
      </c>
      <c r="B8747">
        <v>644960</v>
      </c>
      <c r="C8747">
        <v>939920</v>
      </c>
      <c r="D8747">
        <v>1236510</v>
      </c>
      <c r="E8747">
        <v>649560</v>
      </c>
      <c r="F8747" s="4">
        <f t="shared" si="136"/>
        <v>941996.66666666663</v>
      </c>
    </row>
    <row r="8748" spans="1:6" x14ac:dyDescent="0.3">
      <c r="A8748" t="s">
        <v>9519</v>
      </c>
      <c r="B8748">
        <v>0</v>
      </c>
      <c r="C8748">
        <v>223860</v>
      </c>
      <c r="D8748">
        <v>370000</v>
      </c>
      <c r="E8748">
        <v>337920</v>
      </c>
      <c r="F8748" s="4">
        <f t="shared" si="136"/>
        <v>310593.33333333331</v>
      </c>
    </row>
    <row r="8749" spans="1:6" x14ac:dyDescent="0.3">
      <c r="A8749" t="s">
        <v>9520</v>
      </c>
      <c r="B8749">
        <v>1021340</v>
      </c>
      <c r="C8749">
        <v>2915900</v>
      </c>
      <c r="D8749">
        <v>2196380</v>
      </c>
      <c r="E8749">
        <v>2080420</v>
      </c>
      <c r="F8749" s="4">
        <f t="shared" si="136"/>
        <v>2397566.6666666665</v>
      </c>
    </row>
    <row r="8750" spans="1:6" x14ac:dyDescent="0.3">
      <c r="A8750" t="s">
        <v>9521</v>
      </c>
      <c r="B8750">
        <v>0</v>
      </c>
      <c r="C8750">
        <v>149400</v>
      </c>
      <c r="D8750">
        <v>0</v>
      </c>
      <c r="E8750">
        <v>0</v>
      </c>
      <c r="F8750" s="4">
        <f t="shared" si="136"/>
        <v>49800</v>
      </c>
    </row>
    <row r="8751" spans="1:6" x14ac:dyDescent="0.3">
      <c r="A8751" t="s">
        <v>9522</v>
      </c>
      <c r="B8751">
        <v>0</v>
      </c>
      <c r="C8751">
        <v>996000</v>
      </c>
      <c r="D8751">
        <v>0</v>
      </c>
      <c r="E8751">
        <v>649460</v>
      </c>
      <c r="F8751" s="4">
        <f t="shared" si="136"/>
        <v>548486.66666666663</v>
      </c>
    </row>
    <row r="8752" spans="1:6" x14ac:dyDescent="0.3">
      <c r="A8752" t="s">
        <v>9523</v>
      </c>
      <c r="B8752">
        <v>2270220</v>
      </c>
      <c r="C8752">
        <v>3512090</v>
      </c>
      <c r="D8752">
        <v>3884840</v>
      </c>
      <c r="E8752">
        <v>2168560</v>
      </c>
      <c r="F8752" s="4">
        <f t="shared" si="136"/>
        <v>3188496.6666666665</v>
      </c>
    </row>
    <row r="8753" spans="1:6" x14ac:dyDescent="0.3">
      <c r="A8753" t="s">
        <v>9524</v>
      </c>
      <c r="B8753">
        <v>536900</v>
      </c>
      <c r="C8753">
        <v>0</v>
      </c>
      <c r="D8753">
        <v>380380</v>
      </c>
      <c r="E8753">
        <v>0</v>
      </c>
      <c r="F8753" s="4">
        <f t="shared" si="136"/>
        <v>126793.33333333333</v>
      </c>
    </row>
    <row r="8754" spans="1:6" x14ac:dyDescent="0.3">
      <c r="A8754" t="s">
        <v>9525</v>
      </c>
      <c r="B8754">
        <v>411320</v>
      </c>
      <c r="C8754">
        <v>803300</v>
      </c>
      <c r="D8754">
        <v>234600</v>
      </c>
      <c r="E8754">
        <v>386000</v>
      </c>
      <c r="F8754" s="4">
        <f t="shared" si="136"/>
        <v>474633.33333333331</v>
      </c>
    </row>
    <row r="8755" spans="1:6" x14ac:dyDescent="0.3">
      <c r="A8755" t="s">
        <v>9526</v>
      </c>
      <c r="B8755">
        <v>256000</v>
      </c>
      <c r="C8755">
        <v>11489660</v>
      </c>
      <c r="D8755">
        <v>6697060</v>
      </c>
      <c r="E8755">
        <v>6104650</v>
      </c>
      <c r="F8755" s="4">
        <f t="shared" si="136"/>
        <v>8097123.333333333</v>
      </c>
    </row>
    <row r="8756" spans="1:6" x14ac:dyDescent="0.3">
      <c r="A8756" t="s">
        <v>9527</v>
      </c>
      <c r="B8756">
        <v>0</v>
      </c>
      <c r="C8756">
        <v>0</v>
      </c>
      <c r="D8756">
        <v>915360</v>
      </c>
      <c r="E8756">
        <v>402000</v>
      </c>
      <c r="F8756" s="4">
        <f t="shared" si="136"/>
        <v>439120</v>
      </c>
    </row>
    <row r="8757" spans="1:6" x14ac:dyDescent="0.3">
      <c r="A8757" t="s">
        <v>9528</v>
      </c>
      <c r="B8757">
        <v>323960</v>
      </c>
      <c r="C8757">
        <v>0</v>
      </c>
      <c r="D8757">
        <v>309400</v>
      </c>
      <c r="E8757">
        <v>653380</v>
      </c>
      <c r="F8757" s="4">
        <f t="shared" si="136"/>
        <v>320926.66666666669</v>
      </c>
    </row>
    <row r="8758" spans="1:6" x14ac:dyDescent="0.3">
      <c r="A8758" t="s">
        <v>9529</v>
      </c>
      <c r="B8758">
        <v>11100000</v>
      </c>
      <c r="C8758">
        <v>1877200</v>
      </c>
      <c r="D8758">
        <v>0</v>
      </c>
      <c r="E8758">
        <v>0</v>
      </c>
      <c r="F8758" s="4">
        <f t="shared" si="136"/>
        <v>625733.33333333337</v>
      </c>
    </row>
    <row r="8759" spans="1:6" x14ac:dyDescent="0.3">
      <c r="A8759" t="s">
        <v>9530</v>
      </c>
      <c r="B8759">
        <v>1665670</v>
      </c>
      <c r="C8759">
        <v>2696780</v>
      </c>
      <c r="D8759">
        <v>7008180</v>
      </c>
      <c r="E8759">
        <v>5574260</v>
      </c>
      <c r="F8759" s="4">
        <f t="shared" si="136"/>
        <v>5093073.333333333</v>
      </c>
    </row>
    <row r="8760" spans="1:6" x14ac:dyDescent="0.3">
      <c r="A8760" t="s">
        <v>9531</v>
      </c>
      <c r="B8760">
        <v>0</v>
      </c>
      <c r="C8760">
        <v>678860</v>
      </c>
      <c r="D8760">
        <v>0</v>
      </c>
      <c r="E8760">
        <v>0</v>
      </c>
      <c r="F8760" s="4">
        <f t="shared" si="136"/>
        <v>226286.66666666666</v>
      </c>
    </row>
    <row r="8761" spans="1:6" x14ac:dyDescent="0.3">
      <c r="A8761" t="s">
        <v>9532</v>
      </c>
      <c r="B8761">
        <v>997360</v>
      </c>
      <c r="C8761">
        <v>0</v>
      </c>
      <c r="D8761">
        <v>0</v>
      </c>
      <c r="E8761">
        <v>0</v>
      </c>
      <c r="F8761" s="4">
        <f t="shared" si="136"/>
        <v>0</v>
      </c>
    </row>
    <row r="8762" spans="1:6" x14ac:dyDescent="0.3">
      <c r="A8762" t="s">
        <v>9533</v>
      </c>
      <c r="B8762">
        <v>256000</v>
      </c>
      <c r="C8762">
        <v>0</v>
      </c>
      <c r="D8762">
        <v>630250</v>
      </c>
      <c r="E8762">
        <v>1393760</v>
      </c>
      <c r="F8762" s="4">
        <f t="shared" si="136"/>
        <v>674670</v>
      </c>
    </row>
    <row r="8763" spans="1:6" x14ac:dyDescent="0.3">
      <c r="A8763" t="s">
        <v>9534</v>
      </c>
      <c r="B8763">
        <v>0</v>
      </c>
      <c r="C8763">
        <v>0</v>
      </c>
      <c r="D8763">
        <v>1452700</v>
      </c>
      <c r="E8763">
        <v>294840</v>
      </c>
      <c r="F8763" s="4">
        <f t="shared" si="136"/>
        <v>582513.33333333337</v>
      </c>
    </row>
    <row r="8764" spans="1:6" x14ac:dyDescent="0.3">
      <c r="A8764" t="s">
        <v>9535</v>
      </c>
      <c r="B8764">
        <v>1110000</v>
      </c>
      <c r="C8764">
        <v>1785000</v>
      </c>
      <c r="D8764">
        <v>1139320</v>
      </c>
      <c r="E8764">
        <v>166530</v>
      </c>
      <c r="F8764" s="4">
        <f t="shared" si="136"/>
        <v>1030283.3333333334</v>
      </c>
    </row>
    <row r="8765" spans="1:6" x14ac:dyDescent="0.3">
      <c r="A8765" t="s">
        <v>9536</v>
      </c>
      <c r="B8765">
        <v>2080000</v>
      </c>
      <c r="C8765">
        <v>4054880</v>
      </c>
      <c r="D8765">
        <v>4395100</v>
      </c>
      <c r="E8765">
        <v>4949700</v>
      </c>
      <c r="F8765" s="4">
        <f t="shared" si="136"/>
        <v>4466560</v>
      </c>
    </row>
    <row r="8766" spans="1:6" x14ac:dyDescent="0.3">
      <c r="A8766" t="s">
        <v>9537</v>
      </c>
      <c r="B8766">
        <v>264000</v>
      </c>
      <c r="C8766">
        <v>705250</v>
      </c>
      <c r="D8766">
        <v>403750</v>
      </c>
      <c r="E8766">
        <v>0</v>
      </c>
      <c r="F8766" s="4">
        <f t="shared" si="136"/>
        <v>369666.66666666669</v>
      </c>
    </row>
    <row r="8767" spans="1:6" x14ac:dyDescent="0.3">
      <c r="A8767" t="s">
        <v>9538</v>
      </c>
      <c r="B8767">
        <v>3229800</v>
      </c>
      <c r="C8767">
        <v>2856300</v>
      </c>
      <c r="D8767">
        <v>2039190</v>
      </c>
      <c r="E8767">
        <v>2692100</v>
      </c>
      <c r="F8767" s="4">
        <f t="shared" si="136"/>
        <v>2529196.6666666665</v>
      </c>
    </row>
    <row r="8768" spans="1:6" x14ac:dyDescent="0.3">
      <c r="A8768" t="s">
        <v>9539</v>
      </c>
      <c r="B8768">
        <v>1125180</v>
      </c>
      <c r="C8768">
        <v>2543140</v>
      </c>
      <c r="D8768">
        <v>2095380</v>
      </c>
      <c r="E8768">
        <v>2270920</v>
      </c>
      <c r="F8768" s="4">
        <f t="shared" si="136"/>
        <v>2303146.6666666665</v>
      </c>
    </row>
    <row r="8769" spans="1:6" x14ac:dyDescent="0.3">
      <c r="A8769" t="s">
        <v>9540</v>
      </c>
      <c r="B8769">
        <v>0</v>
      </c>
      <c r="C8769">
        <v>8010500</v>
      </c>
      <c r="D8769">
        <v>14152920</v>
      </c>
      <c r="E8769">
        <v>3047410</v>
      </c>
      <c r="F8769" s="4">
        <f t="shared" si="136"/>
        <v>8403610</v>
      </c>
    </row>
    <row r="8770" spans="1:6" x14ac:dyDescent="0.3">
      <c r="A8770" t="s">
        <v>9541</v>
      </c>
      <c r="B8770">
        <v>2555540</v>
      </c>
      <c r="C8770">
        <v>669760</v>
      </c>
      <c r="D8770">
        <v>2529620</v>
      </c>
      <c r="E8770">
        <v>2401960</v>
      </c>
      <c r="F8770" s="4">
        <f t="shared" si="136"/>
        <v>1867113.3333333333</v>
      </c>
    </row>
    <row r="8771" spans="1:6" x14ac:dyDescent="0.3">
      <c r="A8771" t="s">
        <v>9542</v>
      </c>
      <c r="B8771">
        <v>2496400</v>
      </c>
      <c r="C8771">
        <v>753480</v>
      </c>
      <c r="D8771">
        <v>2151240</v>
      </c>
      <c r="E8771">
        <v>3716000</v>
      </c>
      <c r="F8771" s="4">
        <f t="shared" ref="F8771:F8834" si="137">SUM(C8771:E8771)/3</f>
        <v>2206906.6666666665</v>
      </c>
    </row>
    <row r="8772" spans="1:6" x14ac:dyDescent="0.3">
      <c r="A8772" t="s">
        <v>9543</v>
      </c>
      <c r="B8772">
        <v>2472200</v>
      </c>
      <c r="C8772">
        <v>4050000</v>
      </c>
      <c r="D8772">
        <v>4048930</v>
      </c>
      <c r="E8772">
        <v>4316720</v>
      </c>
      <c r="F8772" s="4">
        <f t="shared" si="137"/>
        <v>4138550</v>
      </c>
    </row>
    <row r="8773" spans="1:6" x14ac:dyDescent="0.3">
      <c r="A8773" t="s">
        <v>9544</v>
      </c>
      <c r="B8773">
        <v>667950</v>
      </c>
      <c r="C8773">
        <v>3700000</v>
      </c>
      <c r="D8773">
        <v>0</v>
      </c>
      <c r="E8773">
        <v>756000</v>
      </c>
      <c r="F8773" s="4">
        <f t="shared" si="137"/>
        <v>1485333.3333333333</v>
      </c>
    </row>
    <row r="8774" spans="1:6" x14ac:dyDescent="0.3">
      <c r="A8774" t="s">
        <v>9545</v>
      </c>
      <c r="B8774">
        <v>0</v>
      </c>
      <c r="C8774">
        <v>0</v>
      </c>
      <c r="D8774">
        <v>2496480</v>
      </c>
      <c r="E8774">
        <v>0</v>
      </c>
      <c r="F8774" s="4">
        <f t="shared" si="137"/>
        <v>832160</v>
      </c>
    </row>
    <row r="8775" spans="1:6" x14ac:dyDescent="0.3">
      <c r="A8775" t="s">
        <v>9546</v>
      </c>
      <c r="B8775">
        <v>13278560</v>
      </c>
      <c r="C8775">
        <v>5600240</v>
      </c>
      <c r="D8775">
        <v>0</v>
      </c>
      <c r="E8775">
        <v>0</v>
      </c>
      <c r="F8775" s="4">
        <f t="shared" si="137"/>
        <v>1866746.6666666667</v>
      </c>
    </row>
    <row r="8776" spans="1:6" x14ac:dyDescent="0.3">
      <c r="A8776" t="s">
        <v>9547</v>
      </c>
      <c r="B8776">
        <v>6146240</v>
      </c>
      <c r="C8776">
        <v>4446500</v>
      </c>
      <c r="D8776">
        <v>5275120</v>
      </c>
      <c r="E8776">
        <v>3581920</v>
      </c>
      <c r="F8776" s="4">
        <f t="shared" si="137"/>
        <v>4434513.333333333</v>
      </c>
    </row>
    <row r="8777" spans="1:6" x14ac:dyDescent="0.3">
      <c r="A8777" t="s">
        <v>9548</v>
      </c>
      <c r="B8777">
        <v>773200</v>
      </c>
      <c r="C8777">
        <v>560720</v>
      </c>
      <c r="D8777">
        <v>0</v>
      </c>
      <c r="E8777">
        <v>1368800</v>
      </c>
      <c r="F8777" s="4">
        <f t="shared" si="137"/>
        <v>643173.33333333337</v>
      </c>
    </row>
    <row r="8778" spans="1:6" x14ac:dyDescent="0.3">
      <c r="A8778" t="s">
        <v>9549</v>
      </c>
      <c r="B8778">
        <v>764400</v>
      </c>
      <c r="C8778">
        <v>2002100</v>
      </c>
      <c r="D8778">
        <v>4496650</v>
      </c>
      <c r="E8778">
        <v>3131950</v>
      </c>
      <c r="F8778" s="4">
        <f t="shared" si="137"/>
        <v>3210233.3333333335</v>
      </c>
    </row>
    <row r="8779" spans="1:6" x14ac:dyDescent="0.3">
      <c r="A8779" t="s">
        <v>9550</v>
      </c>
      <c r="B8779">
        <v>264600</v>
      </c>
      <c r="C8779">
        <v>2037600</v>
      </c>
      <c r="D8779">
        <v>2019780</v>
      </c>
      <c r="E8779">
        <v>2092500</v>
      </c>
      <c r="F8779" s="4">
        <f t="shared" si="137"/>
        <v>2049960</v>
      </c>
    </row>
    <row r="8780" spans="1:6" x14ac:dyDescent="0.3">
      <c r="A8780" t="s">
        <v>9551</v>
      </c>
      <c r="B8780">
        <v>382200</v>
      </c>
      <c r="C8780">
        <v>291200</v>
      </c>
      <c r="D8780">
        <v>291200</v>
      </c>
      <c r="E8780">
        <v>386000</v>
      </c>
      <c r="F8780" s="4">
        <f t="shared" si="137"/>
        <v>322800</v>
      </c>
    </row>
    <row r="8781" spans="1:6" x14ac:dyDescent="0.3">
      <c r="A8781" t="s">
        <v>9552</v>
      </c>
      <c r="B8781">
        <v>214760</v>
      </c>
      <c r="C8781">
        <v>763300</v>
      </c>
      <c r="D8781">
        <v>400560</v>
      </c>
      <c r="E8781">
        <v>0</v>
      </c>
      <c r="F8781" s="4">
        <f t="shared" si="137"/>
        <v>387953.33333333331</v>
      </c>
    </row>
    <row r="8782" spans="1:6" x14ac:dyDescent="0.3">
      <c r="A8782" t="s">
        <v>9553</v>
      </c>
      <c r="B8782">
        <v>734000</v>
      </c>
      <c r="C8782">
        <v>856000</v>
      </c>
      <c r="D8782">
        <v>808140</v>
      </c>
      <c r="E8782">
        <v>646100</v>
      </c>
      <c r="F8782" s="4">
        <f t="shared" si="137"/>
        <v>770080</v>
      </c>
    </row>
    <row r="8783" spans="1:6" x14ac:dyDescent="0.3">
      <c r="A8783" t="s">
        <v>9554</v>
      </c>
      <c r="B8783">
        <v>882000</v>
      </c>
      <c r="C8783">
        <v>0</v>
      </c>
      <c r="D8783">
        <v>768000</v>
      </c>
      <c r="E8783">
        <v>0</v>
      </c>
      <c r="F8783" s="4">
        <f t="shared" si="137"/>
        <v>256000</v>
      </c>
    </row>
    <row r="8784" spans="1:6" x14ac:dyDescent="0.3">
      <c r="A8784" t="s">
        <v>9555</v>
      </c>
      <c r="B8784">
        <v>2752450</v>
      </c>
      <c r="C8784">
        <v>1225000</v>
      </c>
      <c r="D8784">
        <v>1281920</v>
      </c>
      <c r="E8784">
        <v>2321850</v>
      </c>
      <c r="F8784" s="4">
        <f t="shared" si="137"/>
        <v>1609590</v>
      </c>
    </row>
    <row r="8785" spans="1:6" x14ac:dyDescent="0.3">
      <c r="A8785" t="s">
        <v>9556</v>
      </c>
      <c r="B8785">
        <v>0</v>
      </c>
      <c r="C8785">
        <v>1845200</v>
      </c>
      <c r="D8785">
        <v>0</v>
      </c>
      <c r="E8785">
        <v>2995700</v>
      </c>
      <c r="F8785" s="4">
        <f t="shared" si="137"/>
        <v>1613633.3333333333</v>
      </c>
    </row>
    <row r="8786" spans="1:6" x14ac:dyDescent="0.3">
      <c r="A8786" t="s">
        <v>9557</v>
      </c>
      <c r="B8786">
        <v>643000</v>
      </c>
      <c r="C8786">
        <v>581490</v>
      </c>
      <c r="D8786">
        <v>0</v>
      </c>
      <c r="E8786">
        <v>1289200</v>
      </c>
      <c r="F8786" s="4">
        <f t="shared" si="137"/>
        <v>623563.33333333337</v>
      </c>
    </row>
    <row r="8787" spans="1:6" x14ac:dyDescent="0.3">
      <c r="A8787" t="s">
        <v>9558</v>
      </c>
      <c r="B8787">
        <v>1653120</v>
      </c>
      <c r="C8787">
        <v>728290</v>
      </c>
      <c r="D8787">
        <v>2166040</v>
      </c>
      <c r="E8787">
        <v>1637820</v>
      </c>
      <c r="F8787" s="4">
        <f t="shared" si="137"/>
        <v>1510716.6666666667</v>
      </c>
    </row>
    <row r="8788" spans="1:6" x14ac:dyDescent="0.3">
      <c r="A8788" t="s">
        <v>9559</v>
      </c>
      <c r="B8788">
        <v>305000</v>
      </c>
      <c r="C8788">
        <v>1014820</v>
      </c>
      <c r="D8788">
        <v>0</v>
      </c>
      <c r="E8788">
        <v>0</v>
      </c>
      <c r="F8788" s="4">
        <f t="shared" si="137"/>
        <v>338273.33333333331</v>
      </c>
    </row>
    <row r="8789" spans="1:6" x14ac:dyDescent="0.3">
      <c r="A8789" t="s">
        <v>9560</v>
      </c>
      <c r="B8789">
        <v>1344980</v>
      </c>
      <c r="C8789">
        <v>0</v>
      </c>
      <c r="D8789">
        <v>2229500</v>
      </c>
      <c r="E8789">
        <v>618800</v>
      </c>
      <c r="F8789" s="4">
        <f t="shared" si="137"/>
        <v>949433.33333333337</v>
      </c>
    </row>
    <row r="8790" spans="1:6" x14ac:dyDescent="0.3">
      <c r="A8790" t="s">
        <v>9561</v>
      </c>
      <c r="B8790">
        <v>0</v>
      </c>
      <c r="C8790">
        <v>0</v>
      </c>
      <c r="D8790">
        <v>2151810</v>
      </c>
      <c r="E8790">
        <v>458640</v>
      </c>
      <c r="F8790" s="4">
        <f t="shared" si="137"/>
        <v>870150</v>
      </c>
    </row>
    <row r="8791" spans="1:6" x14ac:dyDescent="0.3">
      <c r="A8791" t="s">
        <v>9562</v>
      </c>
      <c r="B8791">
        <v>858900</v>
      </c>
      <c r="C8791">
        <v>0</v>
      </c>
      <c r="D8791">
        <v>579800</v>
      </c>
      <c r="E8791">
        <v>1073880</v>
      </c>
      <c r="F8791" s="4">
        <f t="shared" si="137"/>
        <v>551226.66666666663</v>
      </c>
    </row>
    <row r="8792" spans="1:6" x14ac:dyDescent="0.3">
      <c r="A8792" t="s">
        <v>688</v>
      </c>
      <c r="B8792">
        <v>11609170</v>
      </c>
      <c r="C8792">
        <v>2668180</v>
      </c>
      <c r="D8792">
        <v>4861600</v>
      </c>
      <c r="E8792">
        <v>3479840</v>
      </c>
      <c r="F8792" s="4">
        <f t="shared" si="137"/>
        <v>3669873.3333333335</v>
      </c>
    </row>
    <row r="8793" spans="1:6" x14ac:dyDescent="0.3">
      <c r="A8793" t="s">
        <v>9563</v>
      </c>
      <c r="B8793">
        <v>326000</v>
      </c>
      <c r="C8793">
        <v>0</v>
      </c>
      <c r="D8793">
        <v>0</v>
      </c>
      <c r="E8793">
        <v>0</v>
      </c>
      <c r="F8793" s="4">
        <f t="shared" si="137"/>
        <v>0</v>
      </c>
    </row>
    <row r="8794" spans="1:6" x14ac:dyDescent="0.3">
      <c r="A8794" t="s">
        <v>9564</v>
      </c>
      <c r="B8794">
        <v>294840</v>
      </c>
      <c r="C8794">
        <v>0</v>
      </c>
      <c r="D8794">
        <v>897540</v>
      </c>
      <c r="E8794">
        <v>0</v>
      </c>
      <c r="F8794" s="4">
        <f t="shared" si="137"/>
        <v>299180</v>
      </c>
    </row>
    <row r="8795" spans="1:6" x14ac:dyDescent="0.3">
      <c r="A8795" t="s">
        <v>9565</v>
      </c>
      <c r="B8795">
        <v>2566100</v>
      </c>
      <c r="C8795">
        <v>4890730</v>
      </c>
      <c r="D8795">
        <v>4795700</v>
      </c>
      <c r="E8795">
        <v>6548160</v>
      </c>
      <c r="F8795" s="4">
        <f t="shared" si="137"/>
        <v>5411530</v>
      </c>
    </row>
    <row r="8796" spans="1:6" x14ac:dyDescent="0.3">
      <c r="A8796" t="s">
        <v>9566</v>
      </c>
      <c r="B8796">
        <v>273000</v>
      </c>
      <c r="C8796">
        <v>1072300</v>
      </c>
      <c r="D8796">
        <v>0</v>
      </c>
      <c r="E8796">
        <v>0</v>
      </c>
      <c r="F8796" s="4">
        <f t="shared" si="137"/>
        <v>357433.33333333331</v>
      </c>
    </row>
    <row r="8797" spans="1:6" x14ac:dyDescent="0.3">
      <c r="A8797" t="s">
        <v>9567</v>
      </c>
      <c r="B8797">
        <v>256000</v>
      </c>
      <c r="C8797">
        <v>1480000</v>
      </c>
      <c r="D8797">
        <v>300300</v>
      </c>
      <c r="E8797">
        <v>2189260</v>
      </c>
      <c r="F8797" s="4">
        <f t="shared" si="137"/>
        <v>1323186.6666666667</v>
      </c>
    </row>
    <row r="8798" spans="1:6" x14ac:dyDescent="0.3">
      <c r="A8798" t="s">
        <v>9568</v>
      </c>
      <c r="B8798">
        <v>1578650</v>
      </c>
      <c r="C8798">
        <v>0</v>
      </c>
      <c r="D8798">
        <v>717990</v>
      </c>
      <c r="E8798">
        <v>0</v>
      </c>
      <c r="F8798" s="4">
        <f t="shared" si="137"/>
        <v>239330</v>
      </c>
    </row>
    <row r="8799" spans="1:6" x14ac:dyDescent="0.3">
      <c r="A8799" t="s">
        <v>9569</v>
      </c>
      <c r="B8799">
        <v>7305700</v>
      </c>
      <c r="C8799">
        <v>4466280</v>
      </c>
      <c r="D8799">
        <v>4464400</v>
      </c>
      <c r="E8799">
        <v>6726600</v>
      </c>
      <c r="F8799" s="4">
        <f t="shared" si="137"/>
        <v>5219093.333333333</v>
      </c>
    </row>
    <row r="8800" spans="1:6" x14ac:dyDescent="0.3">
      <c r="A8800" t="s">
        <v>9570</v>
      </c>
      <c r="B8800">
        <v>990340</v>
      </c>
      <c r="C8800">
        <v>2007750</v>
      </c>
      <c r="D8800">
        <v>2480760</v>
      </c>
      <c r="E8800">
        <v>1378100</v>
      </c>
      <c r="F8800" s="4">
        <f t="shared" si="137"/>
        <v>1955536.6666666667</v>
      </c>
    </row>
    <row r="8801" spans="1:6" x14ac:dyDescent="0.3">
      <c r="A8801" t="s">
        <v>9571</v>
      </c>
      <c r="B8801">
        <v>0</v>
      </c>
      <c r="C8801">
        <v>1645020</v>
      </c>
      <c r="D8801">
        <v>228000</v>
      </c>
      <c r="E8801">
        <v>0</v>
      </c>
      <c r="F8801" s="4">
        <f t="shared" si="137"/>
        <v>624340</v>
      </c>
    </row>
    <row r="8802" spans="1:6" x14ac:dyDescent="0.3">
      <c r="A8802" t="s">
        <v>9572</v>
      </c>
      <c r="B8802">
        <v>191100</v>
      </c>
      <c r="C8802">
        <v>669760</v>
      </c>
      <c r="D8802">
        <v>500500</v>
      </c>
      <c r="E8802">
        <v>333000</v>
      </c>
      <c r="F8802" s="4">
        <f t="shared" si="137"/>
        <v>501086.66666666669</v>
      </c>
    </row>
    <row r="8803" spans="1:6" x14ac:dyDescent="0.3">
      <c r="A8803" t="s">
        <v>9573</v>
      </c>
      <c r="B8803">
        <v>568240</v>
      </c>
      <c r="C8803">
        <v>0</v>
      </c>
      <c r="D8803">
        <v>1643620</v>
      </c>
      <c r="E8803">
        <v>0</v>
      </c>
      <c r="F8803" s="4">
        <f t="shared" si="137"/>
        <v>547873.33333333337</v>
      </c>
    </row>
    <row r="8804" spans="1:6" x14ac:dyDescent="0.3">
      <c r="A8804" t="s">
        <v>9574</v>
      </c>
      <c r="B8804">
        <v>0</v>
      </c>
      <c r="C8804">
        <v>903140</v>
      </c>
      <c r="D8804">
        <v>0</v>
      </c>
      <c r="E8804">
        <v>1256500</v>
      </c>
      <c r="F8804" s="4">
        <f t="shared" si="137"/>
        <v>719880</v>
      </c>
    </row>
    <row r="8805" spans="1:6" x14ac:dyDescent="0.3">
      <c r="A8805" t="s">
        <v>9575</v>
      </c>
      <c r="B8805">
        <v>370000</v>
      </c>
      <c r="C8805">
        <v>583470</v>
      </c>
      <c r="D8805">
        <v>0</v>
      </c>
      <c r="E8805">
        <v>305760</v>
      </c>
      <c r="F8805" s="4">
        <f t="shared" si="137"/>
        <v>296410</v>
      </c>
    </row>
    <row r="8806" spans="1:6" x14ac:dyDescent="0.3">
      <c r="A8806" t="s">
        <v>9576</v>
      </c>
      <c r="B8806">
        <v>0</v>
      </c>
      <c r="C8806">
        <v>2168250</v>
      </c>
      <c r="D8806">
        <v>1396480</v>
      </c>
      <c r="E8806">
        <v>1623000</v>
      </c>
      <c r="F8806" s="4">
        <f t="shared" si="137"/>
        <v>1729243.3333333333</v>
      </c>
    </row>
    <row r="8807" spans="1:6" x14ac:dyDescent="0.3">
      <c r="A8807" t="s">
        <v>9577</v>
      </c>
      <c r="B8807">
        <v>2200380</v>
      </c>
      <c r="C8807">
        <v>2262390</v>
      </c>
      <c r="D8807">
        <v>423150</v>
      </c>
      <c r="E8807">
        <v>2216870</v>
      </c>
      <c r="F8807" s="4">
        <f t="shared" si="137"/>
        <v>1634136.6666666667</v>
      </c>
    </row>
    <row r="8808" spans="1:6" x14ac:dyDescent="0.3">
      <c r="A8808" t="s">
        <v>9578</v>
      </c>
      <c r="B8808">
        <v>796800</v>
      </c>
      <c r="C8808">
        <v>2308640</v>
      </c>
      <c r="D8808">
        <v>0</v>
      </c>
      <c r="E8808">
        <v>3875200</v>
      </c>
      <c r="F8808" s="4">
        <f t="shared" si="137"/>
        <v>2061280</v>
      </c>
    </row>
    <row r="8809" spans="1:6" x14ac:dyDescent="0.3">
      <c r="A8809" t="s">
        <v>9579</v>
      </c>
      <c r="B8809">
        <v>508850</v>
      </c>
      <c r="C8809">
        <v>3412650</v>
      </c>
      <c r="D8809">
        <v>3945100</v>
      </c>
      <c r="E8809">
        <v>2064330</v>
      </c>
      <c r="F8809" s="4">
        <f t="shared" si="137"/>
        <v>3140693.3333333335</v>
      </c>
    </row>
    <row r="8810" spans="1:6" x14ac:dyDescent="0.3">
      <c r="A8810" t="s">
        <v>9580</v>
      </c>
      <c r="B8810">
        <v>0</v>
      </c>
      <c r="C8810">
        <v>2557350</v>
      </c>
      <c r="D8810">
        <v>2044760</v>
      </c>
      <c r="E8810">
        <v>3150620</v>
      </c>
      <c r="F8810" s="4">
        <f t="shared" si="137"/>
        <v>2584243.3333333335</v>
      </c>
    </row>
    <row r="8811" spans="1:6" x14ac:dyDescent="0.3">
      <c r="A8811" t="s">
        <v>9581</v>
      </c>
      <c r="B8811">
        <v>804540</v>
      </c>
      <c r="C8811">
        <v>2075450</v>
      </c>
      <c r="D8811">
        <v>614950</v>
      </c>
      <c r="E8811">
        <v>2630380</v>
      </c>
      <c r="F8811" s="4">
        <f t="shared" si="137"/>
        <v>1773593.3333333333</v>
      </c>
    </row>
    <row r="8812" spans="1:6" x14ac:dyDescent="0.3">
      <c r="A8812" t="s">
        <v>9582</v>
      </c>
      <c r="B8812">
        <v>370000</v>
      </c>
      <c r="C8812">
        <v>2016340</v>
      </c>
      <c r="D8812">
        <v>2128200</v>
      </c>
      <c r="E8812">
        <v>2098930</v>
      </c>
      <c r="F8812" s="4">
        <f t="shared" si="137"/>
        <v>2081156.6666666667</v>
      </c>
    </row>
    <row r="8813" spans="1:6" x14ac:dyDescent="0.3">
      <c r="A8813" t="s">
        <v>9583</v>
      </c>
      <c r="B8813">
        <v>690200</v>
      </c>
      <c r="C8813">
        <v>573300</v>
      </c>
      <c r="D8813">
        <v>1297660</v>
      </c>
      <c r="E8813">
        <v>322140</v>
      </c>
      <c r="F8813" s="4">
        <f t="shared" si="137"/>
        <v>731033.33333333337</v>
      </c>
    </row>
    <row r="8814" spans="1:6" x14ac:dyDescent="0.3">
      <c r="A8814" t="s">
        <v>9584</v>
      </c>
      <c r="B8814">
        <v>0</v>
      </c>
      <c r="C8814">
        <v>0</v>
      </c>
      <c r="D8814">
        <v>882700</v>
      </c>
      <c r="E8814">
        <v>644600</v>
      </c>
      <c r="F8814" s="4">
        <f t="shared" si="137"/>
        <v>509100</v>
      </c>
    </row>
    <row r="8815" spans="1:6" x14ac:dyDescent="0.3">
      <c r="A8815" t="s">
        <v>9585</v>
      </c>
      <c r="B8815">
        <v>4188520</v>
      </c>
      <c r="C8815">
        <v>2489950</v>
      </c>
      <c r="D8815">
        <v>5662950</v>
      </c>
      <c r="E8815">
        <v>8077440</v>
      </c>
      <c r="F8815" s="4">
        <f t="shared" si="137"/>
        <v>5410113.333333333</v>
      </c>
    </row>
    <row r="8816" spans="1:6" x14ac:dyDescent="0.3">
      <c r="A8816" t="s">
        <v>9586</v>
      </c>
      <c r="B8816">
        <v>693600</v>
      </c>
      <c r="C8816">
        <v>595140</v>
      </c>
      <c r="D8816">
        <v>977340</v>
      </c>
      <c r="E8816">
        <v>820000</v>
      </c>
      <c r="F8816" s="4">
        <f t="shared" si="137"/>
        <v>797493.33333333337</v>
      </c>
    </row>
    <row r="8817" spans="1:6" x14ac:dyDescent="0.3">
      <c r="A8817" t="s">
        <v>9587</v>
      </c>
      <c r="B8817">
        <v>839650</v>
      </c>
      <c r="C8817">
        <v>1517130</v>
      </c>
      <c r="D8817">
        <v>648990</v>
      </c>
      <c r="E8817">
        <v>2554280</v>
      </c>
      <c r="F8817" s="4">
        <f t="shared" si="137"/>
        <v>1573466.6666666667</v>
      </c>
    </row>
    <row r="8818" spans="1:6" x14ac:dyDescent="0.3">
      <c r="A8818" t="s">
        <v>9588</v>
      </c>
      <c r="B8818">
        <v>686680</v>
      </c>
      <c r="C8818">
        <v>406500</v>
      </c>
      <c r="D8818">
        <v>501000</v>
      </c>
      <c r="E8818">
        <v>650240</v>
      </c>
      <c r="F8818" s="4">
        <f t="shared" si="137"/>
        <v>519246.66666666669</v>
      </c>
    </row>
    <row r="8819" spans="1:6" x14ac:dyDescent="0.3">
      <c r="A8819" t="s">
        <v>616</v>
      </c>
      <c r="B8819">
        <v>2011430</v>
      </c>
      <c r="C8819">
        <v>2022730</v>
      </c>
      <c r="D8819">
        <v>892990</v>
      </c>
      <c r="E8819">
        <v>2435460</v>
      </c>
      <c r="F8819" s="4">
        <f t="shared" si="137"/>
        <v>1783726.6666666667</v>
      </c>
    </row>
    <row r="8820" spans="1:6" x14ac:dyDescent="0.3">
      <c r="A8820" t="s">
        <v>9589</v>
      </c>
      <c r="B8820">
        <v>3503640</v>
      </c>
      <c r="C8820">
        <v>6222720</v>
      </c>
      <c r="D8820">
        <v>4166260</v>
      </c>
      <c r="E8820">
        <v>10337510</v>
      </c>
      <c r="F8820" s="4">
        <f t="shared" si="137"/>
        <v>6908830</v>
      </c>
    </row>
    <row r="8821" spans="1:6" x14ac:dyDescent="0.3">
      <c r="A8821" t="s">
        <v>9590</v>
      </c>
      <c r="B8821">
        <v>2498760</v>
      </c>
      <c r="C8821">
        <v>3103080</v>
      </c>
      <c r="D8821">
        <v>2979670</v>
      </c>
      <c r="E8821">
        <v>3526500</v>
      </c>
      <c r="F8821" s="4">
        <f t="shared" si="137"/>
        <v>3203083.3333333335</v>
      </c>
    </row>
    <row r="8822" spans="1:6" x14ac:dyDescent="0.3">
      <c r="A8822" t="s">
        <v>9591</v>
      </c>
      <c r="B8822">
        <v>1420000</v>
      </c>
      <c r="C8822">
        <v>3042040</v>
      </c>
      <c r="D8822">
        <v>391000</v>
      </c>
      <c r="E8822">
        <v>772000</v>
      </c>
      <c r="F8822" s="4">
        <f t="shared" si="137"/>
        <v>1401680</v>
      </c>
    </row>
    <row r="8823" spans="1:6" x14ac:dyDescent="0.3">
      <c r="A8823" t="s">
        <v>9592</v>
      </c>
      <c r="B8823">
        <v>2011270</v>
      </c>
      <c r="C8823">
        <v>970000</v>
      </c>
      <c r="D8823">
        <v>740000</v>
      </c>
      <c r="E8823">
        <v>659570</v>
      </c>
      <c r="F8823" s="4">
        <f t="shared" si="137"/>
        <v>789856.66666666663</v>
      </c>
    </row>
    <row r="8824" spans="1:6" x14ac:dyDescent="0.3">
      <c r="A8824" t="s">
        <v>9593</v>
      </c>
      <c r="B8824">
        <v>2982640</v>
      </c>
      <c r="C8824">
        <v>0</v>
      </c>
      <c r="D8824">
        <v>1912500</v>
      </c>
      <c r="E8824">
        <v>2552200</v>
      </c>
      <c r="F8824" s="4">
        <f t="shared" si="137"/>
        <v>1488233.3333333333</v>
      </c>
    </row>
    <row r="8825" spans="1:6" x14ac:dyDescent="0.3">
      <c r="A8825" t="s">
        <v>9594</v>
      </c>
      <c r="B8825">
        <v>2189300</v>
      </c>
      <c r="C8825">
        <v>2284020</v>
      </c>
      <c r="D8825">
        <v>2154640</v>
      </c>
      <c r="E8825">
        <v>2188609</v>
      </c>
      <c r="F8825" s="4">
        <f t="shared" si="137"/>
        <v>2209089.6666666665</v>
      </c>
    </row>
    <row r="8826" spans="1:6" x14ac:dyDescent="0.3">
      <c r="A8826" t="s">
        <v>9595</v>
      </c>
      <c r="B8826">
        <v>1436610</v>
      </c>
      <c r="C8826">
        <v>0</v>
      </c>
      <c r="D8826">
        <v>532350</v>
      </c>
      <c r="E8826">
        <v>902500</v>
      </c>
      <c r="F8826" s="4">
        <f t="shared" si="137"/>
        <v>478283.33333333331</v>
      </c>
    </row>
    <row r="8827" spans="1:6" x14ac:dyDescent="0.3">
      <c r="A8827" t="s">
        <v>9596</v>
      </c>
      <c r="B8827">
        <v>11070800</v>
      </c>
      <c r="C8827">
        <v>7066500</v>
      </c>
      <c r="D8827">
        <v>9016140</v>
      </c>
      <c r="E8827">
        <v>5621960</v>
      </c>
      <c r="F8827" s="4">
        <f t="shared" si="137"/>
        <v>7234866.666666667</v>
      </c>
    </row>
    <row r="8828" spans="1:6" x14ac:dyDescent="0.3">
      <c r="A8828" t="s">
        <v>204</v>
      </c>
      <c r="B8828">
        <v>0</v>
      </c>
      <c r="C8828">
        <v>654360</v>
      </c>
      <c r="D8828">
        <v>698000</v>
      </c>
      <c r="E8828">
        <v>769860</v>
      </c>
      <c r="F8828" s="4">
        <f t="shared" si="137"/>
        <v>707406.66666666663</v>
      </c>
    </row>
    <row r="8829" spans="1:6" x14ac:dyDescent="0.3">
      <c r="A8829" t="s">
        <v>9597</v>
      </c>
      <c r="B8829">
        <v>4240600</v>
      </c>
      <c r="C8829">
        <v>1178900</v>
      </c>
      <c r="D8829">
        <v>4236050</v>
      </c>
      <c r="E8829">
        <v>2134500</v>
      </c>
      <c r="F8829" s="4">
        <f t="shared" si="137"/>
        <v>2516483.3333333335</v>
      </c>
    </row>
    <row r="8830" spans="1:6" x14ac:dyDescent="0.3">
      <c r="A8830" t="s">
        <v>9598</v>
      </c>
      <c r="B8830">
        <v>2054780</v>
      </c>
      <c r="C8830">
        <v>3286920</v>
      </c>
      <c r="D8830">
        <v>4273300</v>
      </c>
      <c r="E8830">
        <v>4207020</v>
      </c>
      <c r="F8830" s="4">
        <f t="shared" si="137"/>
        <v>3922413.3333333335</v>
      </c>
    </row>
    <row r="8831" spans="1:6" x14ac:dyDescent="0.3">
      <c r="A8831" t="s">
        <v>9599</v>
      </c>
      <c r="B8831">
        <v>0</v>
      </c>
      <c r="C8831">
        <v>790660</v>
      </c>
      <c r="D8831">
        <v>382200</v>
      </c>
      <c r="E8831">
        <v>2202280</v>
      </c>
      <c r="F8831" s="4">
        <f t="shared" si="137"/>
        <v>1125046.6666666667</v>
      </c>
    </row>
    <row r="8832" spans="1:6" x14ac:dyDescent="0.3">
      <c r="A8832" t="s">
        <v>9600</v>
      </c>
      <c r="B8832">
        <v>0</v>
      </c>
      <c r="C8832">
        <v>2214030</v>
      </c>
      <c r="D8832">
        <v>149400</v>
      </c>
      <c r="E8832">
        <v>386000</v>
      </c>
      <c r="F8832" s="4">
        <f t="shared" si="137"/>
        <v>916476.66666666663</v>
      </c>
    </row>
    <row r="8833" spans="1:6" x14ac:dyDescent="0.3">
      <c r="A8833" t="s">
        <v>9601</v>
      </c>
      <c r="B8833">
        <v>2017640</v>
      </c>
      <c r="C8833">
        <v>1051300</v>
      </c>
      <c r="D8833">
        <v>1089090</v>
      </c>
      <c r="E8833">
        <v>1321500</v>
      </c>
      <c r="F8833" s="4">
        <f t="shared" si="137"/>
        <v>1153963.3333333333</v>
      </c>
    </row>
    <row r="8834" spans="1:6" x14ac:dyDescent="0.3">
      <c r="A8834" t="s">
        <v>9602</v>
      </c>
      <c r="B8834">
        <v>955500</v>
      </c>
      <c r="C8834">
        <v>334880</v>
      </c>
      <c r="D8834">
        <v>2514760</v>
      </c>
      <c r="E8834">
        <v>2986580</v>
      </c>
      <c r="F8834" s="4">
        <f t="shared" si="137"/>
        <v>1945406.6666666667</v>
      </c>
    </row>
    <row r="8835" spans="1:6" x14ac:dyDescent="0.3">
      <c r="A8835" t="s">
        <v>9603</v>
      </c>
      <c r="B8835">
        <v>3700000</v>
      </c>
      <c r="C8835">
        <v>2848480</v>
      </c>
      <c r="D8835">
        <v>4107710</v>
      </c>
      <c r="E8835">
        <v>2927260</v>
      </c>
      <c r="F8835" s="4">
        <f t="shared" ref="F8835:F8898" si="138">SUM(C8835:E8835)/3</f>
        <v>3294483.3333333335</v>
      </c>
    </row>
    <row r="8836" spans="1:6" x14ac:dyDescent="0.3">
      <c r="A8836" t="s">
        <v>9604</v>
      </c>
      <c r="B8836">
        <v>308000</v>
      </c>
      <c r="C8836">
        <v>736190</v>
      </c>
      <c r="D8836">
        <v>1443140</v>
      </c>
      <c r="E8836">
        <v>336700</v>
      </c>
      <c r="F8836" s="4">
        <f t="shared" si="138"/>
        <v>838676.66666666663</v>
      </c>
    </row>
    <row r="8837" spans="1:6" x14ac:dyDescent="0.3">
      <c r="A8837" t="s">
        <v>9605</v>
      </c>
      <c r="B8837">
        <v>2067600</v>
      </c>
      <c r="C8837">
        <v>2103120</v>
      </c>
      <c r="D8837">
        <v>2045720</v>
      </c>
      <c r="E8837">
        <v>2192530</v>
      </c>
      <c r="F8837" s="4">
        <f t="shared" si="138"/>
        <v>2113790</v>
      </c>
    </row>
    <row r="8838" spans="1:6" x14ac:dyDescent="0.3">
      <c r="A8838" t="s">
        <v>1018</v>
      </c>
      <c r="B8838">
        <v>160000</v>
      </c>
      <c r="C8838">
        <v>1165720</v>
      </c>
      <c r="D8838">
        <v>834000</v>
      </c>
      <c r="E8838">
        <v>884500</v>
      </c>
      <c r="F8838" s="4">
        <f t="shared" si="138"/>
        <v>961406.66666666663</v>
      </c>
    </row>
    <row r="8839" spans="1:6" x14ac:dyDescent="0.3">
      <c r="A8839" t="s">
        <v>9606</v>
      </c>
      <c r="B8839">
        <v>1095620</v>
      </c>
      <c r="C8839">
        <v>432000</v>
      </c>
      <c r="D8839">
        <v>2063380</v>
      </c>
      <c r="E8839">
        <v>2491200</v>
      </c>
      <c r="F8839" s="4">
        <f t="shared" si="138"/>
        <v>1662193.3333333333</v>
      </c>
    </row>
    <row r="8840" spans="1:6" x14ac:dyDescent="0.3">
      <c r="A8840" t="s">
        <v>9607</v>
      </c>
      <c r="B8840">
        <v>4278080</v>
      </c>
      <c r="C8840">
        <v>4136290</v>
      </c>
      <c r="D8840">
        <v>4230240</v>
      </c>
      <c r="E8840">
        <v>4346190</v>
      </c>
      <c r="F8840" s="4">
        <f t="shared" si="138"/>
        <v>4237573.333333333</v>
      </c>
    </row>
    <row r="8841" spans="1:6" x14ac:dyDescent="0.3">
      <c r="A8841" t="s">
        <v>9608</v>
      </c>
      <c r="B8841">
        <v>622180</v>
      </c>
      <c r="C8841">
        <v>353080</v>
      </c>
      <c r="D8841">
        <v>682620</v>
      </c>
      <c r="E8841">
        <v>1938880</v>
      </c>
      <c r="F8841" s="4">
        <f t="shared" si="138"/>
        <v>991526.66666666663</v>
      </c>
    </row>
    <row r="8842" spans="1:6" x14ac:dyDescent="0.3">
      <c r="A8842" t="s">
        <v>9609</v>
      </c>
      <c r="B8842">
        <v>1021020</v>
      </c>
      <c r="C8842">
        <v>0</v>
      </c>
      <c r="D8842">
        <v>0</v>
      </c>
      <c r="E8842">
        <v>0</v>
      </c>
      <c r="F8842" s="4">
        <f t="shared" si="138"/>
        <v>0</v>
      </c>
    </row>
    <row r="8843" spans="1:6" x14ac:dyDescent="0.3">
      <c r="A8843" t="s">
        <v>9610</v>
      </c>
      <c r="B8843">
        <v>561000</v>
      </c>
      <c r="C8843">
        <v>612000</v>
      </c>
      <c r="D8843">
        <v>300300</v>
      </c>
      <c r="E8843">
        <v>1429900</v>
      </c>
      <c r="F8843" s="4">
        <f t="shared" si="138"/>
        <v>780733.33333333337</v>
      </c>
    </row>
    <row r="8844" spans="1:6" x14ac:dyDescent="0.3">
      <c r="A8844" t="s">
        <v>9611</v>
      </c>
      <c r="B8844">
        <v>0</v>
      </c>
      <c r="C8844">
        <v>754270</v>
      </c>
      <c r="D8844">
        <v>0</v>
      </c>
      <c r="E8844">
        <v>1425100</v>
      </c>
      <c r="F8844" s="4">
        <f t="shared" si="138"/>
        <v>726456.66666666663</v>
      </c>
    </row>
    <row r="8845" spans="1:6" x14ac:dyDescent="0.3">
      <c r="A8845" t="s">
        <v>9612</v>
      </c>
      <c r="B8845">
        <v>8494510</v>
      </c>
      <c r="C8845">
        <v>2136220</v>
      </c>
      <c r="D8845">
        <v>15460500</v>
      </c>
      <c r="E8845">
        <v>3898850</v>
      </c>
      <c r="F8845" s="4">
        <f t="shared" si="138"/>
        <v>7165190</v>
      </c>
    </row>
    <row r="8846" spans="1:6" x14ac:dyDescent="0.3">
      <c r="A8846" t="s">
        <v>9613</v>
      </c>
      <c r="B8846">
        <v>0</v>
      </c>
      <c r="C8846">
        <v>230000</v>
      </c>
      <c r="D8846">
        <v>0</v>
      </c>
      <c r="E8846">
        <v>536900</v>
      </c>
      <c r="F8846" s="4">
        <f t="shared" si="138"/>
        <v>255633.33333333334</v>
      </c>
    </row>
    <row r="8847" spans="1:6" x14ac:dyDescent="0.3">
      <c r="A8847" t="s">
        <v>9614</v>
      </c>
      <c r="B8847">
        <v>0</v>
      </c>
      <c r="C8847">
        <v>4985840</v>
      </c>
      <c r="D8847">
        <v>3094880</v>
      </c>
      <c r="E8847">
        <v>6401700</v>
      </c>
      <c r="F8847" s="4">
        <f t="shared" si="138"/>
        <v>4827473.333333333</v>
      </c>
    </row>
    <row r="8848" spans="1:6" x14ac:dyDescent="0.3">
      <c r="A8848" t="s">
        <v>9615</v>
      </c>
      <c r="B8848">
        <v>7449550</v>
      </c>
      <c r="C8848">
        <v>7491000</v>
      </c>
      <c r="D8848">
        <v>4584580</v>
      </c>
      <c r="E8848">
        <v>8146320</v>
      </c>
      <c r="F8848" s="4">
        <f t="shared" si="138"/>
        <v>6740633.333333333</v>
      </c>
    </row>
    <row r="8849" spans="1:6" x14ac:dyDescent="0.3">
      <c r="A8849" t="s">
        <v>9616</v>
      </c>
      <c r="B8849">
        <v>3850740</v>
      </c>
      <c r="C8849">
        <v>2890930</v>
      </c>
      <c r="D8849">
        <v>2024390</v>
      </c>
      <c r="E8849">
        <v>2157610</v>
      </c>
      <c r="F8849" s="4">
        <f t="shared" si="138"/>
        <v>2357643.3333333335</v>
      </c>
    </row>
    <row r="8850" spans="1:6" x14ac:dyDescent="0.3">
      <c r="A8850" t="s">
        <v>9617</v>
      </c>
      <c r="B8850">
        <v>1758120</v>
      </c>
      <c r="C8850">
        <v>0</v>
      </c>
      <c r="D8850">
        <v>0</v>
      </c>
      <c r="E8850">
        <v>0</v>
      </c>
      <c r="F8850" s="4">
        <f t="shared" si="138"/>
        <v>0</v>
      </c>
    </row>
    <row r="8851" spans="1:6" x14ac:dyDescent="0.3">
      <c r="A8851" t="s">
        <v>9618</v>
      </c>
      <c r="B8851">
        <v>0</v>
      </c>
      <c r="C8851">
        <v>0</v>
      </c>
      <c r="D8851">
        <v>486100</v>
      </c>
      <c r="E8851">
        <v>669010</v>
      </c>
      <c r="F8851" s="4">
        <f t="shared" si="138"/>
        <v>385036.66666666669</v>
      </c>
    </row>
    <row r="8852" spans="1:6" x14ac:dyDescent="0.3">
      <c r="A8852" t="s">
        <v>9619</v>
      </c>
      <c r="B8852">
        <v>305000</v>
      </c>
      <c r="C8852">
        <v>0</v>
      </c>
      <c r="D8852">
        <v>625170</v>
      </c>
      <c r="E8852">
        <v>0</v>
      </c>
      <c r="F8852" s="4">
        <f t="shared" si="138"/>
        <v>208390</v>
      </c>
    </row>
    <row r="8853" spans="1:6" x14ac:dyDescent="0.3">
      <c r="A8853" t="s">
        <v>9620</v>
      </c>
      <c r="B8853">
        <v>305000</v>
      </c>
      <c r="C8853">
        <v>3891100</v>
      </c>
      <c r="D8853">
        <v>10822500</v>
      </c>
      <c r="E8853">
        <v>2140930</v>
      </c>
      <c r="F8853" s="4">
        <f t="shared" si="138"/>
        <v>5618176.666666667</v>
      </c>
    </row>
    <row r="8854" spans="1:6" x14ac:dyDescent="0.3">
      <c r="A8854" t="s">
        <v>9621</v>
      </c>
      <c r="B8854">
        <v>0</v>
      </c>
      <c r="C8854">
        <v>2466480</v>
      </c>
      <c r="D8854">
        <v>568900</v>
      </c>
      <c r="E8854">
        <v>2056060</v>
      </c>
      <c r="F8854" s="4">
        <f t="shared" si="138"/>
        <v>1697146.6666666667</v>
      </c>
    </row>
    <row r="8855" spans="1:6" x14ac:dyDescent="0.3">
      <c r="A8855" t="s">
        <v>9622</v>
      </c>
      <c r="B8855">
        <v>1110000</v>
      </c>
      <c r="C8855">
        <v>0</v>
      </c>
      <c r="D8855">
        <v>682500</v>
      </c>
      <c r="E8855">
        <v>0</v>
      </c>
      <c r="F8855" s="4">
        <f t="shared" si="138"/>
        <v>227500</v>
      </c>
    </row>
    <row r="8856" spans="1:6" x14ac:dyDescent="0.3">
      <c r="A8856" t="s">
        <v>9623</v>
      </c>
      <c r="B8856">
        <v>729200</v>
      </c>
      <c r="C8856">
        <v>7527900</v>
      </c>
      <c r="D8856">
        <v>3201700</v>
      </c>
      <c r="E8856">
        <v>6069330</v>
      </c>
      <c r="F8856" s="4">
        <f t="shared" si="138"/>
        <v>5599643.333333333</v>
      </c>
    </row>
    <row r="8857" spans="1:6" x14ac:dyDescent="0.3">
      <c r="A8857" t="s">
        <v>9624</v>
      </c>
      <c r="B8857">
        <v>1600640</v>
      </c>
      <c r="C8857">
        <v>1809500</v>
      </c>
      <c r="D8857">
        <v>833200</v>
      </c>
      <c r="E8857">
        <v>1480500</v>
      </c>
      <c r="F8857" s="4">
        <f t="shared" si="138"/>
        <v>1374400</v>
      </c>
    </row>
    <row r="8858" spans="1:6" x14ac:dyDescent="0.3">
      <c r="A8858" t="s">
        <v>9625</v>
      </c>
      <c r="B8858">
        <v>0</v>
      </c>
      <c r="C8858">
        <v>273000</v>
      </c>
      <c r="D8858">
        <v>456000</v>
      </c>
      <c r="E8858">
        <v>0</v>
      </c>
      <c r="F8858" s="4">
        <f t="shared" si="138"/>
        <v>243000</v>
      </c>
    </row>
    <row r="8859" spans="1:6" x14ac:dyDescent="0.3">
      <c r="A8859" t="s">
        <v>9626</v>
      </c>
      <c r="B8859">
        <v>1326040</v>
      </c>
      <c r="C8859">
        <v>230000</v>
      </c>
      <c r="D8859">
        <v>0</v>
      </c>
      <c r="E8859">
        <v>0</v>
      </c>
      <c r="F8859" s="4">
        <f t="shared" si="138"/>
        <v>76666.666666666672</v>
      </c>
    </row>
    <row r="8860" spans="1:6" x14ac:dyDescent="0.3">
      <c r="A8860" t="s">
        <v>9627</v>
      </c>
      <c r="B8860">
        <v>1133470</v>
      </c>
      <c r="C8860">
        <v>1554580</v>
      </c>
      <c r="D8860">
        <v>599690</v>
      </c>
      <c r="E8860">
        <v>1010100</v>
      </c>
      <c r="F8860" s="4">
        <f t="shared" si="138"/>
        <v>1054790</v>
      </c>
    </row>
    <row r="8861" spans="1:6" x14ac:dyDescent="0.3">
      <c r="A8861" t="s">
        <v>9628</v>
      </c>
      <c r="B8861">
        <v>2763180</v>
      </c>
      <c r="C8861">
        <v>2467920</v>
      </c>
      <c r="D8861">
        <v>5023500</v>
      </c>
      <c r="E8861">
        <v>4895460</v>
      </c>
      <c r="F8861" s="4">
        <f t="shared" si="138"/>
        <v>4128960</v>
      </c>
    </row>
    <row r="8862" spans="1:6" x14ac:dyDescent="0.3">
      <c r="A8862" t="s">
        <v>9629</v>
      </c>
      <c r="B8862">
        <v>2227880</v>
      </c>
      <c r="C8862">
        <v>1319500</v>
      </c>
      <c r="D8862">
        <v>0</v>
      </c>
      <c r="E8862">
        <v>2311040</v>
      </c>
      <c r="F8862" s="4">
        <f t="shared" si="138"/>
        <v>1210180</v>
      </c>
    </row>
    <row r="8863" spans="1:6" x14ac:dyDescent="0.3">
      <c r="A8863" t="s">
        <v>9630</v>
      </c>
      <c r="B8863">
        <v>691000</v>
      </c>
      <c r="C8863">
        <v>0</v>
      </c>
      <c r="D8863">
        <v>801710</v>
      </c>
      <c r="E8863">
        <v>0</v>
      </c>
      <c r="F8863" s="4">
        <f t="shared" si="138"/>
        <v>267236.66666666669</v>
      </c>
    </row>
    <row r="8864" spans="1:6" x14ac:dyDescent="0.3">
      <c r="A8864" t="s">
        <v>936</v>
      </c>
      <c r="B8864">
        <v>0</v>
      </c>
      <c r="C8864">
        <v>160000</v>
      </c>
      <c r="D8864">
        <v>763600</v>
      </c>
      <c r="E8864">
        <v>988780</v>
      </c>
      <c r="F8864" s="4">
        <f t="shared" si="138"/>
        <v>637460</v>
      </c>
    </row>
    <row r="8865" spans="1:6" x14ac:dyDescent="0.3">
      <c r="A8865" t="s">
        <v>9631</v>
      </c>
      <c r="B8865">
        <v>653380</v>
      </c>
      <c r="C8865">
        <v>258440</v>
      </c>
      <c r="D8865">
        <v>425880</v>
      </c>
      <c r="E8865">
        <v>0</v>
      </c>
      <c r="F8865" s="4">
        <f t="shared" si="138"/>
        <v>228106.66666666666</v>
      </c>
    </row>
    <row r="8866" spans="1:6" x14ac:dyDescent="0.3">
      <c r="A8866" t="s">
        <v>9632</v>
      </c>
      <c r="B8866">
        <v>3012000</v>
      </c>
      <c r="C8866">
        <v>2029300</v>
      </c>
      <c r="D8866">
        <v>3390370</v>
      </c>
      <c r="E8866">
        <v>2350700</v>
      </c>
      <c r="F8866" s="4">
        <f t="shared" si="138"/>
        <v>2590123.3333333335</v>
      </c>
    </row>
    <row r="8867" spans="1:6" x14ac:dyDescent="0.3">
      <c r="A8867" t="s">
        <v>9633</v>
      </c>
      <c r="B8867">
        <v>0</v>
      </c>
      <c r="C8867">
        <v>0</v>
      </c>
      <c r="D8867">
        <v>838780</v>
      </c>
      <c r="E8867">
        <v>0</v>
      </c>
      <c r="F8867" s="4">
        <f t="shared" si="138"/>
        <v>279593.33333333331</v>
      </c>
    </row>
    <row r="8868" spans="1:6" x14ac:dyDescent="0.3">
      <c r="A8868" t="s">
        <v>9634</v>
      </c>
      <c r="B8868">
        <v>740000</v>
      </c>
      <c r="C8868">
        <v>859950</v>
      </c>
      <c r="D8868">
        <v>0</v>
      </c>
      <c r="E8868">
        <v>0</v>
      </c>
      <c r="F8868" s="4">
        <f t="shared" si="138"/>
        <v>286650</v>
      </c>
    </row>
    <row r="8869" spans="1:6" x14ac:dyDescent="0.3">
      <c r="A8869" t="s">
        <v>9635</v>
      </c>
      <c r="B8869">
        <v>2430480</v>
      </c>
      <c r="C8869">
        <v>2472240</v>
      </c>
      <c r="D8869">
        <v>2286289</v>
      </c>
      <c r="E8869">
        <v>2081730</v>
      </c>
      <c r="F8869" s="4">
        <f t="shared" si="138"/>
        <v>2280086.3333333335</v>
      </c>
    </row>
    <row r="8870" spans="1:6" x14ac:dyDescent="0.3">
      <c r="A8870" t="s">
        <v>356</v>
      </c>
      <c r="B8870">
        <v>453200</v>
      </c>
      <c r="C8870">
        <v>0</v>
      </c>
      <c r="D8870">
        <v>1549050</v>
      </c>
      <c r="E8870">
        <v>0</v>
      </c>
      <c r="F8870" s="4">
        <f t="shared" si="138"/>
        <v>516350</v>
      </c>
    </row>
    <row r="8871" spans="1:6" x14ac:dyDescent="0.3">
      <c r="A8871" t="s">
        <v>9636</v>
      </c>
      <c r="B8871">
        <v>820000</v>
      </c>
      <c r="C8871">
        <v>0</v>
      </c>
      <c r="D8871">
        <v>0</v>
      </c>
      <c r="E8871">
        <v>453280</v>
      </c>
      <c r="F8871" s="4">
        <f t="shared" si="138"/>
        <v>151093.33333333334</v>
      </c>
    </row>
    <row r="8872" spans="1:6" x14ac:dyDescent="0.3">
      <c r="A8872" t="s">
        <v>9637</v>
      </c>
      <c r="B8872">
        <v>240240</v>
      </c>
      <c r="C8872">
        <v>291200</v>
      </c>
      <c r="D8872">
        <v>245700</v>
      </c>
      <c r="E8872">
        <v>0</v>
      </c>
      <c r="F8872" s="4">
        <f t="shared" si="138"/>
        <v>178966.66666666666</v>
      </c>
    </row>
    <row r="8873" spans="1:6" x14ac:dyDescent="0.3">
      <c r="A8873" t="s">
        <v>9638</v>
      </c>
      <c r="B8873">
        <v>4579760</v>
      </c>
      <c r="C8873">
        <v>1251850</v>
      </c>
      <c r="D8873">
        <v>300300</v>
      </c>
      <c r="E8873">
        <v>686300</v>
      </c>
      <c r="F8873" s="4">
        <f t="shared" si="138"/>
        <v>746150</v>
      </c>
    </row>
    <row r="8874" spans="1:6" x14ac:dyDescent="0.3">
      <c r="A8874" t="s">
        <v>9639</v>
      </c>
      <c r="B8874">
        <v>1883700</v>
      </c>
      <c r="C8874">
        <v>322140</v>
      </c>
      <c r="D8874">
        <v>0</v>
      </c>
      <c r="E8874">
        <v>0</v>
      </c>
      <c r="F8874" s="4">
        <f t="shared" si="138"/>
        <v>107380</v>
      </c>
    </row>
    <row r="8875" spans="1:6" x14ac:dyDescent="0.3">
      <c r="A8875" t="s">
        <v>9640</v>
      </c>
      <c r="B8875">
        <v>2094900</v>
      </c>
      <c r="C8875">
        <v>1339520</v>
      </c>
      <c r="D8875">
        <v>4118820</v>
      </c>
      <c r="E8875">
        <v>2280020</v>
      </c>
      <c r="F8875" s="4">
        <f t="shared" si="138"/>
        <v>2579453.3333333335</v>
      </c>
    </row>
    <row r="8876" spans="1:6" x14ac:dyDescent="0.3">
      <c r="A8876" t="s">
        <v>9641</v>
      </c>
      <c r="B8876">
        <v>0</v>
      </c>
      <c r="C8876">
        <v>564200</v>
      </c>
      <c r="D8876">
        <v>843570</v>
      </c>
      <c r="E8876">
        <v>394000</v>
      </c>
      <c r="F8876" s="4">
        <f t="shared" si="138"/>
        <v>600590</v>
      </c>
    </row>
    <row r="8877" spans="1:6" x14ac:dyDescent="0.3">
      <c r="A8877" t="s">
        <v>9642</v>
      </c>
      <c r="B8877">
        <v>0</v>
      </c>
      <c r="C8877">
        <v>3210800</v>
      </c>
      <c r="D8877">
        <v>0</v>
      </c>
      <c r="E8877">
        <v>1788240</v>
      </c>
      <c r="F8877" s="4">
        <f t="shared" si="138"/>
        <v>1666346.6666666667</v>
      </c>
    </row>
    <row r="8878" spans="1:6" x14ac:dyDescent="0.3">
      <c r="A8878" t="s">
        <v>9643</v>
      </c>
      <c r="B8878">
        <v>360000</v>
      </c>
      <c r="C8878">
        <v>1604470</v>
      </c>
      <c r="D8878">
        <v>0</v>
      </c>
      <c r="E8878">
        <v>714000</v>
      </c>
      <c r="F8878" s="4">
        <f t="shared" si="138"/>
        <v>772823.33333333337</v>
      </c>
    </row>
    <row r="8879" spans="1:6" x14ac:dyDescent="0.3">
      <c r="A8879" t="s">
        <v>9644</v>
      </c>
      <c r="B8879">
        <v>4998380</v>
      </c>
      <c r="C8879">
        <v>7002150</v>
      </c>
      <c r="D8879">
        <v>4224590</v>
      </c>
      <c r="E8879">
        <v>4868530</v>
      </c>
      <c r="F8879" s="4">
        <f t="shared" si="138"/>
        <v>5365090</v>
      </c>
    </row>
    <row r="8880" spans="1:6" x14ac:dyDescent="0.3">
      <c r="A8880" t="s">
        <v>9645</v>
      </c>
      <c r="B8880">
        <v>2012600</v>
      </c>
      <c r="C8880">
        <v>3094150</v>
      </c>
      <c r="D8880">
        <v>1199419</v>
      </c>
      <c r="E8880">
        <v>0</v>
      </c>
      <c r="F8880" s="4">
        <f t="shared" si="138"/>
        <v>1431189.6666666667</v>
      </c>
    </row>
    <row r="8881" spans="1:6" x14ac:dyDescent="0.3">
      <c r="A8881" t="s">
        <v>9646</v>
      </c>
      <c r="B8881">
        <v>1001000</v>
      </c>
      <c r="C8881">
        <v>565110</v>
      </c>
      <c r="D8881">
        <v>673150</v>
      </c>
      <c r="E8881">
        <v>1006600</v>
      </c>
      <c r="F8881" s="4">
        <f t="shared" si="138"/>
        <v>748286.66666666663</v>
      </c>
    </row>
    <row r="8882" spans="1:6" x14ac:dyDescent="0.3">
      <c r="A8882" t="s">
        <v>9647</v>
      </c>
      <c r="B8882">
        <v>1851770</v>
      </c>
      <c r="C8882">
        <v>2237690</v>
      </c>
      <c r="D8882">
        <v>1020900</v>
      </c>
      <c r="E8882">
        <v>2135930</v>
      </c>
      <c r="F8882" s="4">
        <f t="shared" si="138"/>
        <v>1798173.3333333333</v>
      </c>
    </row>
    <row r="8883" spans="1:6" x14ac:dyDescent="0.3">
      <c r="A8883" t="s">
        <v>9648</v>
      </c>
      <c r="B8883">
        <v>0</v>
      </c>
      <c r="C8883">
        <v>436800</v>
      </c>
      <c r="D8883">
        <v>0</v>
      </c>
      <c r="E8883">
        <v>522880</v>
      </c>
      <c r="F8883" s="4">
        <f t="shared" si="138"/>
        <v>319893.33333333331</v>
      </c>
    </row>
    <row r="8884" spans="1:6" x14ac:dyDescent="0.3">
      <c r="A8884" t="s">
        <v>9649</v>
      </c>
      <c r="B8884">
        <v>4706900</v>
      </c>
      <c r="C8884">
        <v>5540000</v>
      </c>
      <c r="D8884">
        <v>11087100</v>
      </c>
      <c r="E8884">
        <v>6768760</v>
      </c>
      <c r="F8884" s="4">
        <f t="shared" si="138"/>
        <v>7798620</v>
      </c>
    </row>
    <row r="8885" spans="1:6" x14ac:dyDescent="0.3">
      <c r="A8885" t="s">
        <v>9650</v>
      </c>
      <c r="B8885">
        <v>209300</v>
      </c>
      <c r="C8885">
        <v>714000</v>
      </c>
      <c r="D8885">
        <v>3640820</v>
      </c>
      <c r="E8885">
        <v>2385520</v>
      </c>
      <c r="F8885" s="4">
        <f t="shared" si="138"/>
        <v>2246780</v>
      </c>
    </row>
    <row r="8886" spans="1:6" x14ac:dyDescent="0.3">
      <c r="A8886" t="s">
        <v>9651</v>
      </c>
      <c r="B8886">
        <v>4777500</v>
      </c>
      <c r="C8886">
        <v>9200000</v>
      </c>
      <c r="D8886">
        <v>42870800</v>
      </c>
      <c r="E8886">
        <v>15483600</v>
      </c>
      <c r="F8886" s="4">
        <f t="shared" si="138"/>
        <v>22518133.333333332</v>
      </c>
    </row>
    <row r="8887" spans="1:6" x14ac:dyDescent="0.3">
      <c r="A8887" t="s">
        <v>9652</v>
      </c>
      <c r="B8887">
        <v>411950</v>
      </c>
      <c r="C8887">
        <v>370000</v>
      </c>
      <c r="D8887">
        <v>953440</v>
      </c>
      <c r="E8887">
        <v>2194000</v>
      </c>
      <c r="F8887" s="4">
        <f t="shared" si="138"/>
        <v>1172480</v>
      </c>
    </row>
    <row r="8888" spans="1:6" x14ac:dyDescent="0.3">
      <c r="A8888" t="s">
        <v>9653</v>
      </c>
      <c r="B8888">
        <v>0</v>
      </c>
      <c r="C8888">
        <v>2149900</v>
      </c>
      <c r="D8888">
        <v>0</v>
      </c>
      <c r="E8888">
        <v>333000</v>
      </c>
      <c r="F8888" s="4">
        <f t="shared" si="138"/>
        <v>827633.33333333337</v>
      </c>
    </row>
    <row r="8889" spans="1:6" x14ac:dyDescent="0.3">
      <c r="A8889" t="s">
        <v>9654</v>
      </c>
      <c r="B8889">
        <v>0</v>
      </c>
      <c r="C8889">
        <v>900000</v>
      </c>
      <c r="D8889">
        <v>0</v>
      </c>
      <c r="E8889">
        <v>402000</v>
      </c>
      <c r="F8889" s="4">
        <f t="shared" si="138"/>
        <v>434000</v>
      </c>
    </row>
    <row r="8890" spans="1:6" x14ac:dyDescent="0.3">
      <c r="A8890" t="s">
        <v>9655</v>
      </c>
      <c r="B8890">
        <v>624100</v>
      </c>
      <c r="C8890">
        <v>3982600</v>
      </c>
      <c r="D8890">
        <v>2199600</v>
      </c>
      <c r="E8890">
        <v>3679700</v>
      </c>
      <c r="F8890" s="4">
        <f t="shared" si="138"/>
        <v>3287300</v>
      </c>
    </row>
    <row r="8891" spans="1:6" x14ac:dyDescent="0.3">
      <c r="A8891" t="s">
        <v>9656</v>
      </c>
      <c r="B8891">
        <v>256000</v>
      </c>
      <c r="C8891">
        <v>1393950</v>
      </c>
      <c r="D8891">
        <v>1088420</v>
      </c>
      <c r="E8891">
        <v>0</v>
      </c>
      <c r="F8891" s="4">
        <f t="shared" si="138"/>
        <v>827456.66666666663</v>
      </c>
    </row>
    <row r="8892" spans="1:6" x14ac:dyDescent="0.3">
      <c r="A8892" t="s">
        <v>9657</v>
      </c>
      <c r="B8892">
        <v>2109540</v>
      </c>
      <c r="C8892">
        <v>2112710</v>
      </c>
      <c r="D8892">
        <v>2030140</v>
      </c>
      <c r="E8892">
        <v>2205000</v>
      </c>
      <c r="F8892" s="4">
        <f t="shared" si="138"/>
        <v>2115950</v>
      </c>
    </row>
    <row r="8893" spans="1:6" x14ac:dyDescent="0.3">
      <c r="A8893" t="s">
        <v>9658</v>
      </c>
      <c r="B8893">
        <v>535620</v>
      </c>
      <c r="C8893">
        <v>2859319</v>
      </c>
      <c r="D8893">
        <v>2132220</v>
      </c>
      <c r="E8893">
        <v>2147620</v>
      </c>
      <c r="F8893" s="4">
        <f t="shared" si="138"/>
        <v>2379719.6666666665</v>
      </c>
    </row>
    <row r="8894" spans="1:6" x14ac:dyDescent="0.3">
      <c r="A8894" t="s">
        <v>9659</v>
      </c>
      <c r="B8894">
        <v>819000</v>
      </c>
      <c r="C8894">
        <v>230000</v>
      </c>
      <c r="D8894">
        <v>0</v>
      </c>
      <c r="E8894">
        <v>0</v>
      </c>
      <c r="F8894" s="4">
        <f t="shared" si="138"/>
        <v>76666.666666666672</v>
      </c>
    </row>
    <row r="8895" spans="1:6" x14ac:dyDescent="0.3">
      <c r="A8895" t="s">
        <v>9660</v>
      </c>
      <c r="B8895">
        <v>0</v>
      </c>
      <c r="C8895">
        <v>1292200</v>
      </c>
      <c r="D8895">
        <v>1010100</v>
      </c>
      <c r="E8895">
        <v>0</v>
      </c>
      <c r="F8895" s="4">
        <f t="shared" si="138"/>
        <v>767433.33333333337</v>
      </c>
    </row>
    <row r="8896" spans="1:6" x14ac:dyDescent="0.3">
      <c r="A8896" t="s">
        <v>9661</v>
      </c>
      <c r="B8896">
        <v>248000</v>
      </c>
      <c r="C8896">
        <v>923650</v>
      </c>
      <c r="D8896">
        <v>837200</v>
      </c>
      <c r="E8896">
        <v>402000</v>
      </c>
      <c r="F8896" s="4">
        <f t="shared" si="138"/>
        <v>720950</v>
      </c>
    </row>
    <row r="8897" spans="1:6" x14ac:dyDescent="0.3">
      <c r="A8897" t="s">
        <v>9662</v>
      </c>
      <c r="B8897">
        <v>2132120</v>
      </c>
      <c r="C8897">
        <v>8666010</v>
      </c>
      <c r="D8897">
        <v>10260250</v>
      </c>
      <c r="E8897">
        <v>17872650</v>
      </c>
      <c r="F8897" s="4">
        <f t="shared" si="138"/>
        <v>12266303.333333334</v>
      </c>
    </row>
    <row r="8898" spans="1:6" x14ac:dyDescent="0.3">
      <c r="A8898" t="s">
        <v>9663</v>
      </c>
      <c r="B8898">
        <v>0</v>
      </c>
      <c r="C8898">
        <v>2080520</v>
      </c>
      <c r="D8898">
        <v>2070630</v>
      </c>
      <c r="E8898">
        <v>2762910</v>
      </c>
      <c r="F8898" s="4">
        <f t="shared" si="138"/>
        <v>2304686.6666666665</v>
      </c>
    </row>
    <row r="8899" spans="1:6" x14ac:dyDescent="0.3">
      <c r="A8899" t="s">
        <v>9664</v>
      </c>
      <c r="B8899">
        <v>1076150</v>
      </c>
      <c r="C8899">
        <v>2614430</v>
      </c>
      <c r="D8899">
        <v>673400</v>
      </c>
      <c r="E8899">
        <v>3577500</v>
      </c>
      <c r="F8899" s="4">
        <f t="shared" ref="F8899:F8962" si="139">SUM(C8899:E8899)/3</f>
        <v>2288443.3333333335</v>
      </c>
    </row>
    <row r="8900" spans="1:6" x14ac:dyDescent="0.3">
      <c r="A8900" t="s">
        <v>9665</v>
      </c>
      <c r="B8900">
        <v>0</v>
      </c>
      <c r="C8900">
        <v>388000</v>
      </c>
      <c r="D8900">
        <v>0</v>
      </c>
      <c r="E8900">
        <v>453280</v>
      </c>
      <c r="F8900" s="4">
        <f t="shared" si="139"/>
        <v>280426.66666666669</v>
      </c>
    </row>
    <row r="8901" spans="1:6" x14ac:dyDescent="0.3">
      <c r="A8901" t="s">
        <v>9666</v>
      </c>
      <c r="B8901">
        <v>860640</v>
      </c>
      <c r="C8901">
        <v>1166540</v>
      </c>
      <c r="D8901">
        <v>0</v>
      </c>
      <c r="E8901">
        <v>1273780</v>
      </c>
      <c r="F8901" s="4">
        <f t="shared" si="139"/>
        <v>813440</v>
      </c>
    </row>
    <row r="8902" spans="1:6" x14ac:dyDescent="0.3">
      <c r="A8902" t="s">
        <v>9667</v>
      </c>
      <c r="B8902">
        <v>1449700</v>
      </c>
      <c r="C8902">
        <v>2267560</v>
      </c>
      <c r="D8902">
        <v>858800</v>
      </c>
      <c r="E8902">
        <v>2561119</v>
      </c>
      <c r="F8902" s="4">
        <f t="shared" si="139"/>
        <v>1895826.3333333333</v>
      </c>
    </row>
    <row r="8903" spans="1:6" x14ac:dyDescent="0.3">
      <c r="A8903" t="s">
        <v>9668</v>
      </c>
      <c r="B8903">
        <v>0</v>
      </c>
      <c r="C8903">
        <v>504460</v>
      </c>
      <c r="D8903">
        <v>1065210</v>
      </c>
      <c r="E8903">
        <v>1137500</v>
      </c>
      <c r="F8903" s="4">
        <f t="shared" si="139"/>
        <v>902390</v>
      </c>
    </row>
    <row r="8904" spans="1:6" x14ac:dyDescent="0.3">
      <c r="A8904" t="s">
        <v>9669</v>
      </c>
      <c r="B8904">
        <v>2328530</v>
      </c>
      <c r="C8904">
        <v>4351190</v>
      </c>
      <c r="D8904">
        <v>0</v>
      </c>
      <c r="E8904">
        <v>2541120</v>
      </c>
      <c r="F8904" s="4">
        <f t="shared" si="139"/>
        <v>2297436.6666666665</v>
      </c>
    </row>
    <row r="8905" spans="1:6" x14ac:dyDescent="0.3">
      <c r="A8905" t="s">
        <v>9670</v>
      </c>
      <c r="B8905">
        <v>0</v>
      </c>
      <c r="C8905">
        <v>740000</v>
      </c>
      <c r="D8905">
        <v>0</v>
      </c>
      <c r="E8905">
        <v>264600</v>
      </c>
      <c r="F8905" s="4">
        <f t="shared" si="139"/>
        <v>334866.66666666669</v>
      </c>
    </row>
    <row r="8906" spans="1:6" x14ac:dyDescent="0.3">
      <c r="A8906" t="s">
        <v>9671</v>
      </c>
      <c r="B8906">
        <v>364000</v>
      </c>
      <c r="C8906">
        <v>2149760</v>
      </c>
      <c r="D8906">
        <v>2033850</v>
      </c>
      <c r="E8906">
        <v>855200</v>
      </c>
      <c r="F8906" s="4">
        <f t="shared" si="139"/>
        <v>1679603.3333333333</v>
      </c>
    </row>
    <row r="8907" spans="1:6" x14ac:dyDescent="0.3">
      <c r="A8907" t="s">
        <v>9672</v>
      </c>
      <c r="B8907">
        <v>1429240</v>
      </c>
      <c r="C8907">
        <v>3769840</v>
      </c>
      <c r="D8907">
        <v>6195220</v>
      </c>
      <c r="E8907">
        <v>7124920</v>
      </c>
      <c r="F8907" s="4">
        <f t="shared" si="139"/>
        <v>5696660</v>
      </c>
    </row>
    <row r="8908" spans="1:6" x14ac:dyDescent="0.3">
      <c r="A8908" t="s">
        <v>9673</v>
      </c>
      <c r="B8908">
        <v>0</v>
      </c>
      <c r="C8908">
        <v>0</v>
      </c>
      <c r="D8908">
        <v>784200</v>
      </c>
      <c r="E8908">
        <v>107360</v>
      </c>
      <c r="F8908" s="4">
        <f t="shared" si="139"/>
        <v>297186.66666666669</v>
      </c>
    </row>
    <row r="8909" spans="1:6" x14ac:dyDescent="0.3">
      <c r="A8909" t="s">
        <v>9674</v>
      </c>
      <c r="B8909">
        <v>2729090</v>
      </c>
      <c r="C8909">
        <v>4833610</v>
      </c>
      <c r="D8909">
        <v>2455180</v>
      </c>
      <c r="E8909">
        <v>2295020</v>
      </c>
      <c r="F8909" s="4">
        <f t="shared" si="139"/>
        <v>3194603.3333333335</v>
      </c>
    </row>
    <row r="8910" spans="1:6" x14ac:dyDescent="0.3">
      <c r="A8910" t="s">
        <v>9675</v>
      </c>
      <c r="B8910">
        <v>3090100</v>
      </c>
      <c r="C8910">
        <v>3198650</v>
      </c>
      <c r="D8910">
        <v>2911090</v>
      </c>
      <c r="E8910">
        <v>2110290</v>
      </c>
      <c r="F8910" s="4">
        <f t="shared" si="139"/>
        <v>2740010</v>
      </c>
    </row>
    <row r="8911" spans="1:6" x14ac:dyDescent="0.3">
      <c r="A8911" t="s">
        <v>9676</v>
      </c>
      <c r="B8911">
        <v>2100280</v>
      </c>
      <c r="C8911">
        <v>955500</v>
      </c>
      <c r="D8911">
        <v>1350800</v>
      </c>
      <c r="E8911">
        <v>1829100</v>
      </c>
      <c r="F8911" s="4">
        <f t="shared" si="139"/>
        <v>1378466.6666666667</v>
      </c>
    </row>
    <row r="8912" spans="1:6" x14ac:dyDescent="0.3">
      <c r="A8912" t="s">
        <v>9677</v>
      </c>
      <c r="B8912">
        <v>0</v>
      </c>
      <c r="C8912">
        <v>600000</v>
      </c>
      <c r="D8912">
        <v>875420</v>
      </c>
      <c r="E8912">
        <v>386000</v>
      </c>
      <c r="F8912" s="4">
        <f t="shared" si="139"/>
        <v>620473.33333333337</v>
      </c>
    </row>
    <row r="8913" spans="1:6" x14ac:dyDescent="0.3">
      <c r="A8913" t="s">
        <v>9678</v>
      </c>
      <c r="B8913">
        <v>385840</v>
      </c>
      <c r="C8913">
        <v>1175490</v>
      </c>
      <c r="D8913">
        <v>0</v>
      </c>
      <c r="E8913">
        <v>937460</v>
      </c>
      <c r="F8913" s="4">
        <f t="shared" si="139"/>
        <v>704316.66666666663</v>
      </c>
    </row>
    <row r="8914" spans="1:6" x14ac:dyDescent="0.3">
      <c r="A8914" t="s">
        <v>9679</v>
      </c>
      <c r="B8914">
        <v>2122990</v>
      </c>
      <c r="C8914">
        <v>1225770</v>
      </c>
      <c r="D8914">
        <v>2042580</v>
      </c>
      <c r="E8914">
        <v>2625420</v>
      </c>
      <c r="F8914" s="4">
        <f t="shared" si="139"/>
        <v>1964590</v>
      </c>
    </row>
    <row r="8915" spans="1:6" x14ac:dyDescent="0.3">
      <c r="A8915" t="s">
        <v>9680</v>
      </c>
      <c r="B8915">
        <v>0</v>
      </c>
      <c r="C8915">
        <v>543950</v>
      </c>
      <c r="D8915">
        <v>2107900</v>
      </c>
      <c r="E8915">
        <v>1634450</v>
      </c>
      <c r="F8915" s="4">
        <f t="shared" si="139"/>
        <v>1428766.6666666667</v>
      </c>
    </row>
    <row r="8916" spans="1:6" x14ac:dyDescent="0.3">
      <c r="A8916" t="s">
        <v>9681</v>
      </c>
      <c r="B8916">
        <v>1856400</v>
      </c>
      <c r="C8916">
        <v>234000</v>
      </c>
      <c r="D8916">
        <v>955500</v>
      </c>
      <c r="E8916">
        <v>1092000</v>
      </c>
      <c r="F8916" s="4">
        <f t="shared" si="139"/>
        <v>760500</v>
      </c>
    </row>
    <row r="8917" spans="1:6" x14ac:dyDescent="0.3">
      <c r="A8917" t="s">
        <v>9682</v>
      </c>
      <c r="B8917">
        <v>4883600</v>
      </c>
      <c r="C8917">
        <v>2283240</v>
      </c>
      <c r="D8917">
        <v>2363440</v>
      </c>
      <c r="E8917">
        <v>3236500</v>
      </c>
      <c r="F8917" s="4">
        <f t="shared" si="139"/>
        <v>2627726.6666666665</v>
      </c>
    </row>
    <row r="8918" spans="1:6" x14ac:dyDescent="0.3">
      <c r="A8918" t="s">
        <v>9683</v>
      </c>
      <c r="B8918">
        <v>3433400</v>
      </c>
      <c r="C8918">
        <v>4281600</v>
      </c>
      <c r="D8918">
        <v>8159770</v>
      </c>
      <c r="E8918">
        <v>3848900</v>
      </c>
      <c r="F8918" s="4">
        <f t="shared" si="139"/>
        <v>5430090</v>
      </c>
    </row>
    <row r="8919" spans="1:6" x14ac:dyDescent="0.3">
      <c r="A8919" t="s">
        <v>9684</v>
      </c>
      <c r="B8919">
        <v>0</v>
      </c>
      <c r="C8919">
        <v>564680</v>
      </c>
      <c r="D8919">
        <v>258440</v>
      </c>
      <c r="E8919">
        <v>264000</v>
      </c>
      <c r="F8919" s="4">
        <f t="shared" si="139"/>
        <v>362373.33333333331</v>
      </c>
    </row>
    <row r="8920" spans="1:6" x14ac:dyDescent="0.3">
      <c r="A8920" t="s">
        <v>9685</v>
      </c>
      <c r="B8920">
        <v>0</v>
      </c>
      <c r="C8920">
        <v>200200</v>
      </c>
      <c r="D8920">
        <v>761490</v>
      </c>
      <c r="E8920">
        <v>0</v>
      </c>
      <c r="F8920" s="4">
        <f t="shared" si="139"/>
        <v>320563.33333333331</v>
      </c>
    </row>
    <row r="8921" spans="1:6" x14ac:dyDescent="0.3">
      <c r="A8921" t="s">
        <v>9686</v>
      </c>
      <c r="B8921">
        <v>0</v>
      </c>
      <c r="C8921">
        <v>281190</v>
      </c>
      <c r="D8921">
        <v>641550</v>
      </c>
      <c r="E8921">
        <v>0</v>
      </c>
      <c r="F8921" s="4">
        <f t="shared" si="139"/>
        <v>307580</v>
      </c>
    </row>
    <row r="8922" spans="1:6" x14ac:dyDescent="0.3">
      <c r="A8922" t="s">
        <v>9687</v>
      </c>
      <c r="B8922">
        <v>736900</v>
      </c>
      <c r="C8922">
        <v>852440</v>
      </c>
      <c r="D8922">
        <v>668850</v>
      </c>
      <c r="E8922">
        <v>0</v>
      </c>
      <c r="F8922" s="4">
        <f t="shared" si="139"/>
        <v>507096.66666666669</v>
      </c>
    </row>
    <row r="8923" spans="1:6" x14ac:dyDescent="0.3">
      <c r="A8923" t="s">
        <v>9688</v>
      </c>
      <c r="B8923">
        <v>207480</v>
      </c>
      <c r="C8923">
        <v>0</v>
      </c>
      <c r="D8923">
        <v>1385200</v>
      </c>
      <c r="E8923">
        <v>849540</v>
      </c>
      <c r="F8923" s="4">
        <f t="shared" si="139"/>
        <v>744913.33333333337</v>
      </c>
    </row>
    <row r="8924" spans="1:6" x14ac:dyDescent="0.3">
      <c r="A8924" t="s">
        <v>9689</v>
      </c>
      <c r="B8924">
        <v>2130000</v>
      </c>
      <c r="C8924">
        <v>0</v>
      </c>
      <c r="D8924">
        <v>2090600</v>
      </c>
      <c r="E8924">
        <v>2373280</v>
      </c>
      <c r="F8924" s="4">
        <f t="shared" si="139"/>
        <v>1487960</v>
      </c>
    </row>
    <row r="8925" spans="1:6" x14ac:dyDescent="0.3">
      <c r="A8925" t="s">
        <v>9690</v>
      </c>
      <c r="B8925">
        <v>1182100</v>
      </c>
      <c r="C8925">
        <v>2986050</v>
      </c>
      <c r="D8925">
        <v>1370880</v>
      </c>
      <c r="E8925">
        <v>2051300</v>
      </c>
      <c r="F8925" s="4">
        <f t="shared" si="139"/>
        <v>2136076.6666666665</v>
      </c>
    </row>
    <row r="8926" spans="1:6" x14ac:dyDescent="0.3">
      <c r="A8926" t="s">
        <v>9691</v>
      </c>
      <c r="B8926">
        <v>2356340</v>
      </c>
      <c r="C8926">
        <v>2196830</v>
      </c>
      <c r="D8926">
        <v>298480</v>
      </c>
      <c r="E8926">
        <v>4497100</v>
      </c>
      <c r="F8926" s="4">
        <f t="shared" si="139"/>
        <v>2330803.3333333335</v>
      </c>
    </row>
    <row r="8927" spans="1:6" x14ac:dyDescent="0.3">
      <c r="A8927" t="s">
        <v>9692</v>
      </c>
      <c r="B8927">
        <v>2013090</v>
      </c>
      <c r="C8927">
        <v>2302300</v>
      </c>
      <c r="D8927">
        <v>2609400</v>
      </c>
      <c r="E8927">
        <v>2070340</v>
      </c>
      <c r="F8927" s="4">
        <f t="shared" si="139"/>
        <v>2327346.6666666665</v>
      </c>
    </row>
    <row r="8928" spans="1:6" x14ac:dyDescent="0.3">
      <c r="A8928" t="s">
        <v>9693</v>
      </c>
      <c r="B8928">
        <v>8108200</v>
      </c>
      <c r="C8928">
        <v>12802200</v>
      </c>
      <c r="D8928">
        <v>39270600</v>
      </c>
      <c r="E8928">
        <v>11713800</v>
      </c>
      <c r="F8928" s="4">
        <f t="shared" si="139"/>
        <v>21262200</v>
      </c>
    </row>
    <row r="8929" spans="1:6" x14ac:dyDescent="0.3">
      <c r="A8929" t="s">
        <v>9694</v>
      </c>
      <c r="B8929">
        <v>4702600</v>
      </c>
      <c r="C8929">
        <v>7265380</v>
      </c>
      <c r="D8929">
        <v>3876600</v>
      </c>
      <c r="E8929">
        <v>22829360</v>
      </c>
      <c r="F8929" s="4">
        <f t="shared" si="139"/>
        <v>11323780</v>
      </c>
    </row>
    <row r="8930" spans="1:6" x14ac:dyDescent="0.3">
      <c r="A8930" t="s">
        <v>9695</v>
      </c>
      <c r="B8930">
        <v>969690</v>
      </c>
      <c r="C8930">
        <v>0</v>
      </c>
      <c r="D8930">
        <v>546700</v>
      </c>
      <c r="E8930">
        <v>570600</v>
      </c>
      <c r="F8930" s="4">
        <f t="shared" si="139"/>
        <v>372433.33333333331</v>
      </c>
    </row>
    <row r="8931" spans="1:6" x14ac:dyDescent="0.3">
      <c r="A8931" t="s">
        <v>984</v>
      </c>
      <c r="B8931">
        <v>1066640</v>
      </c>
      <c r="C8931">
        <v>1589060</v>
      </c>
      <c r="D8931">
        <v>1184780</v>
      </c>
      <c r="E8931">
        <v>1821880</v>
      </c>
      <c r="F8931" s="4">
        <f t="shared" si="139"/>
        <v>1531906.6666666667</v>
      </c>
    </row>
    <row r="8932" spans="1:6" x14ac:dyDescent="0.3">
      <c r="A8932" t="s">
        <v>9696</v>
      </c>
      <c r="B8932">
        <v>0</v>
      </c>
      <c r="C8932">
        <v>0</v>
      </c>
      <c r="D8932">
        <v>485760</v>
      </c>
      <c r="E8932">
        <v>4408040</v>
      </c>
      <c r="F8932" s="4">
        <f t="shared" si="139"/>
        <v>1631266.6666666667</v>
      </c>
    </row>
    <row r="8933" spans="1:6" x14ac:dyDescent="0.3">
      <c r="A8933" t="s">
        <v>9697</v>
      </c>
      <c r="B8933">
        <v>530000</v>
      </c>
      <c r="C8933">
        <v>0</v>
      </c>
      <c r="D8933">
        <v>764380</v>
      </c>
      <c r="E8933">
        <v>402000</v>
      </c>
      <c r="F8933" s="4">
        <f t="shared" si="139"/>
        <v>388793.33333333331</v>
      </c>
    </row>
    <row r="8934" spans="1:6" x14ac:dyDescent="0.3">
      <c r="A8934" t="s">
        <v>9698</v>
      </c>
      <c r="B8934">
        <v>0</v>
      </c>
      <c r="C8934">
        <v>1106560</v>
      </c>
      <c r="D8934">
        <v>0</v>
      </c>
      <c r="E8934">
        <v>0</v>
      </c>
      <c r="F8934" s="4">
        <f t="shared" si="139"/>
        <v>368853.33333333331</v>
      </c>
    </row>
    <row r="8935" spans="1:6" x14ac:dyDescent="0.3">
      <c r="A8935" t="s">
        <v>9699</v>
      </c>
      <c r="B8935">
        <v>0</v>
      </c>
      <c r="C8935">
        <v>1907660</v>
      </c>
      <c r="D8935">
        <v>591400</v>
      </c>
      <c r="E8935">
        <v>1740060</v>
      </c>
      <c r="F8935" s="4">
        <f t="shared" si="139"/>
        <v>1413040</v>
      </c>
    </row>
    <row r="8936" spans="1:6" x14ac:dyDescent="0.3">
      <c r="A8936" t="s">
        <v>9700</v>
      </c>
      <c r="B8936">
        <v>0</v>
      </c>
      <c r="C8936">
        <v>703340</v>
      </c>
      <c r="D8936">
        <v>423150</v>
      </c>
      <c r="E8936">
        <v>0</v>
      </c>
      <c r="F8936" s="4">
        <f t="shared" si="139"/>
        <v>375496.66666666669</v>
      </c>
    </row>
    <row r="8937" spans="1:6" x14ac:dyDescent="0.3">
      <c r="A8937" t="s">
        <v>9701</v>
      </c>
      <c r="B8937">
        <v>3530800</v>
      </c>
      <c r="C8937">
        <v>7445050</v>
      </c>
      <c r="D8937">
        <v>9525050</v>
      </c>
      <c r="E8937">
        <v>12565550</v>
      </c>
      <c r="F8937" s="4">
        <f t="shared" si="139"/>
        <v>9845216.666666666</v>
      </c>
    </row>
    <row r="8938" spans="1:6" x14ac:dyDescent="0.3">
      <c r="A8938" t="s">
        <v>9702</v>
      </c>
      <c r="B8938">
        <v>265720</v>
      </c>
      <c r="C8938">
        <v>230000</v>
      </c>
      <c r="D8938">
        <v>2033340</v>
      </c>
      <c r="E8938">
        <v>0</v>
      </c>
      <c r="F8938" s="4">
        <f t="shared" si="139"/>
        <v>754446.66666666663</v>
      </c>
    </row>
    <row r="8939" spans="1:6" x14ac:dyDescent="0.3">
      <c r="A8939" t="s">
        <v>9703</v>
      </c>
      <c r="B8939">
        <v>1242150</v>
      </c>
      <c r="C8939">
        <v>0</v>
      </c>
      <c r="D8939">
        <v>734250</v>
      </c>
      <c r="E8939">
        <v>0</v>
      </c>
      <c r="F8939" s="4">
        <f t="shared" si="139"/>
        <v>244750</v>
      </c>
    </row>
    <row r="8940" spans="1:6" x14ac:dyDescent="0.3">
      <c r="A8940" t="s">
        <v>9704</v>
      </c>
      <c r="B8940">
        <v>0</v>
      </c>
      <c r="C8940">
        <v>0</v>
      </c>
      <c r="D8940">
        <v>1030360</v>
      </c>
      <c r="E8940">
        <v>0</v>
      </c>
      <c r="F8940" s="4">
        <f t="shared" si="139"/>
        <v>343453.33333333331</v>
      </c>
    </row>
    <row r="8941" spans="1:6" x14ac:dyDescent="0.3">
      <c r="A8941" t="s">
        <v>9705</v>
      </c>
      <c r="B8941">
        <v>0</v>
      </c>
      <c r="C8941">
        <v>0</v>
      </c>
      <c r="D8941">
        <v>1306640</v>
      </c>
      <c r="E8941">
        <v>0</v>
      </c>
      <c r="F8941" s="4">
        <f t="shared" si="139"/>
        <v>435546.66666666669</v>
      </c>
    </row>
    <row r="8942" spans="1:6" x14ac:dyDescent="0.3">
      <c r="A8942" t="s">
        <v>9706</v>
      </c>
      <c r="B8942">
        <v>0</v>
      </c>
      <c r="C8942">
        <v>932750</v>
      </c>
      <c r="D8942">
        <v>0</v>
      </c>
      <c r="E8942">
        <v>0</v>
      </c>
      <c r="F8942" s="4">
        <f t="shared" si="139"/>
        <v>310916.66666666669</v>
      </c>
    </row>
    <row r="8943" spans="1:6" x14ac:dyDescent="0.3">
      <c r="A8943" t="s">
        <v>9707</v>
      </c>
      <c r="B8943">
        <v>618800</v>
      </c>
      <c r="C8943">
        <v>245700</v>
      </c>
      <c r="D8943">
        <v>0</v>
      </c>
      <c r="E8943">
        <v>1034940</v>
      </c>
      <c r="F8943" s="4">
        <f t="shared" si="139"/>
        <v>426880</v>
      </c>
    </row>
    <row r="8944" spans="1:6" x14ac:dyDescent="0.3">
      <c r="A8944" t="s">
        <v>9708</v>
      </c>
      <c r="B8944">
        <v>1800300</v>
      </c>
      <c r="C8944">
        <v>1252160</v>
      </c>
      <c r="D8944">
        <v>0</v>
      </c>
      <c r="E8944">
        <v>3785600</v>
      </c>
      <c r="F8944" s="4">
        <f t="shared" si="139"/>
        <v>1679253.3333333333</v>
      </c>
    </row>
    <row r="8945" spans="1:6" x14ac:dyDescent="0.3">
      <c r="A8945" t="s">
        <v>9709</v>
      </c>
      <c r="B8945">
        <v>680680</v>
      </c>
      <c r="C8945">
        <v>451360</v>
      </c>
      <c r="D8945">
        <v>0</v>
      </c>
      <c r="E8945">
        <v>0</v>
      </c>
      <c r="F8945" s="4">
        <f t="shared" si="139"/>
        <v>150453.33333333334</v>
      </c>
    </row>
    <row r="8946" spans="1:6" x14ac:dyDescent="0.3">
      <c r="A8946" t="s">
        <v>9710</v>
      </c>
      <c r="B8946">
        <v>478660</v>
      </c>
      <c r="C8946">
        <v>893620</v>
      </c>
      <c r="D8946">
        <v>493040</v>
      </c>
      <c r="E8946">
        <v>0</v>
      </c>
      <c r="F8946" s="4">
        <f t="shared" si="139"/>
        <v>462220</v>
      </c>
    </row>
    <row r="8947" spans="1:6" x14ac:dyDescent="0.3">
      <c r="A8947" t="s">
        <v>9711</v>
      </c>
      <c r="B8947">
        <v>2097950</v>
      </c>
      <c r="C8947">
        <v>3057560</v>
      </c>
      <c r="D8947">
        <v>2143440</v>
      </c>
      <c r="E8947">
        <v>2224960</v>
      </c>
      <c r="F8947" s="4">
        <f t="shared" si="139"/>
        <v>2475320</v>
      </c>
    </row>
    <row r="8948" spans="1:6" x14ac:dyDescent="0.3">
      <c r="A8948" t="s">
        <v>528</v>
      </c>
      <c r="B8948">
        <v>2969000</v>
      </c>
      <c r="C8948">
        <v>6036780</v>
      </c>
      <c r="D8948">
        <v>2141360</v>
      </c>
      <c r="E8948">
        <v>8085530</v>
      </c>
      <c r="F8948" s="4">
        <f t="shared" si="139"/>
        <v>5421223.333333333</v>
      </c>
    </row>
    <row r="8949" spans="1:6" x14ac:dyDescent="0.3">
      <c r="A8949" t="s">
        <v>9712</v>
      </c>
      <c r="B8949">
        <v>7116090</v>
      </c>
      <c r="C8949">
        <v>5839450</v>
      </c>
      <c r="D8949">
        <v>7629940</v>
      </c>
      <c r="E8949">
        <v>4375150</v>
      </c>
      <c r="F8949" s="4">
        <f t="shared" si="139"/>
        <v>5948180</v>
      </c>
    </row>
    <row r="8950" spans="1:6" x14ac:dyDescent="0.3">
      <c r="A8950" t="s">
        <v>9713</v>
      </c>
      <c r="B8950">
        <v>1150780</v>
      </c>
      <c r="C8950">
        <v>2123940</v>
      </c>
      <c r="D8950">
        <v>1766310</v>
      </c>
      <c r="E8950">
        <v>0</v>
      </c>
      <c r="F8950" s="4">
        <f t="shared" si="139"/>
        <v>1296750</v>
      </c>
    </row>
    <row r="8951" spans="1:6" x14ac:dyDescent="0.3">
      <c r="A8951" t="s">
        <v>9714</v>
      </c>
      <c r="B8951">
        <v>943320</v>
      </c>
      <c r="C8951">
        <v>602420</v>
      </c>
      <c r="D8951">
        <v>0</v>
      </c>
      <c r="E8951">
        <v>714000</v>
      </c>
      <c r="F8951" s="4">
        <f t="shared" si="139"/>
        <v>438806.66666666669</v>
      </c>
    </row>
    <row r="8952" spans="1:6" x14ac:dyDescent="0.3">
      <c r="A8952" t="s">
        <v>9715</v>
      </c>
      <c r="B8952">
        <v>6480720</v>
      </c>
      <c r="C8952">
        <v>6521240</v>
      </c>
      <c r="D8952">
        <v>6277690</v>
      </c>
      <c r="E8952">
        <v>6145670</v>
      </c>
      <c r="F8952" s="4">
        <f t="shared" si="139"/>
        <v>6314866.666666667</v>
      </c>
    </row>
    <row r="8953" spans="1:6" x14ac:dyDescent="0.3">
      <c r="A8953" t="s">
        <v>9716</v>
      </c>
      <c r="B8953">
        <v>583850</v>
      </c>
      <c r="C8953">
        <v>829920</v>
      </c>
      <c r="D8953">
        <v>1557620</v>
      </c>
      <c r="E8953">
        <v>1334970</v>
      </c>
      <c r="F8953" s="4">
        <f t="shared" si="139"/>
        <v>1240836.6666666667</v>
      </c>
    </row>
    <row r="8954" spans="1:6" x14ac:dyDescent="0.3">
      <c r="A8954" t="s">
        <v>9717</v>
      </c>
      <c r="B8954">
        <v>3867010</v>
      </c>
      <c r="C8954">
        <v>6180150</v>
      </c>
      <c r="D8954">
        <v>6249650</v>
      </c>
      <c r="E8954">
        <v>6774450</v>
      </c>
      <c r="F8954" s="4">
        <f t="shared" si="139"/>
        <v>6401416.666666667</v>
      </c>
    </row>
    <row r="8955" spans="1:6" x14ac:dyDescent="0.3">
      <c r="A8955" t="s">
        <v>9718</v>
      </c>
      <c r="B8955">
        <v>0</v>
      </c>
      <c r="C8955">
        <v>2111740</v>
      </c>
      <c r="D8955">
        <v>152880</v>
      </c>
      <c r="E8955">
        <v>0</v>
      </c>
      <c r="F8955" s="4">
        <f t="shared" si="139"/>
        <v>754873.33333333337</v>
      </c>
    </row>
    <row r="8956" spans="1:6" x14ac:dyDescent="0.3">
      <c r="A8956" t="s">
        <v>9719</v>
      </c>
      <c r="B8956">
        <v>3997000</v>
      </c>
      <c r="C8956">
        <v>3930000</v>
      </c>
      <c r="D8956">
        <v>3749180</v>
      </c>
      <c r="E8956">
        <v>2232700</v>
      </c>
      <c r="F8956" s="4">
        <f t="shared" si="139"/>
        <v>3303960</v>
      </c>
    </row>
    <row r="8957" spans="1:6" x14ac:dyDescent="0.3">
      <c r="A8957" t="s">
        <v>9720</v>
      </c>
      <c r="B8957">
        <v>0</v>
      </c>
      <c r="C8957">
        <v>903260</v>
      </c>
      <c r="D8957">
        <v>0</v>
      </c>
      <c r="E8957">
        <v>1656160</v>
      </c>
      <c r="F8957" s="4">
        <f t="shared" si="139"/>
        <v>853140</v>
      </c>
    </row>
    <row r="8958" spans="1:6" x14ac:dyDescent="0.3">
      <c r="A8958" t="s">
        <v>9721</v>
      </c>
      <c r="B8958">
        <v>866320</v>
      </c>
      <c r="C8958">
        <v>1850000</v>
      </c>
      <c r="D8958">
        <v>0</v>
      </c>
      <c r="E8958">
        <v>469200</v>
      </c>
      <c r="F8958" s="4">
        <f t="shared" si="139"/>
        <v>773066.66666666663</v>
      </c>
    </row>
    <row r="8959" spans="1:6" x14ac:dyDescent="0.3">
      <c r="A8959" t="s">
        <v>9722</v>
      </c>
      <c r="B8959">
        <v>2516150</v>
      </c>
      <c r="C8959">
        <v>2588500</v>
      </c>
      <c r="D8959">
        <v>3619100</v>
      </c>
      <c r="E8959">
        <v>2388750</v>
      </c>
      <c r="F8959" s="4">
        <f t="shared" si="139"/>
        <v>2865450</v>
      </c>
    </row>
    <row r="8960" spans="1:6" x14ac:dyDescent="0.3">
      <c r="A8960" t="s">
        <v>9723</v>
      </c>
      <c r="B8960">
        <v>296000</v>
      </c>
      <c r="C8960">
        <v>1640000</v>
      </c>
      <c r="D8960">
        <v>0</v>
      </c>
      <c r="E8960">
        <v>1030000</v>
      </c>
      <c r="F8960" s="4">
        <f t="shared" si="139"/>
        <v>890000</v>
      </c>
    </row>
    <row r="8961" spans="1:6" x14ac:dyDescent="0.3">
      <c r="A8961" t="s">
        <v>9724</v>
      </c>
      <c r="B8961">
        <v>532460</v>
      </c>
      <c r="C8961">
        <v>0</v>
      </c>
      <c r="D8961">
        <v>0</v>
      </c>
      <c r="E8961">
        <v>1429580</v>
      </c>
      <c r="F8961" s="4">
        <f t="shared" si="139"/>
        <v>476526.66666666669</v>
      </c>
    </row>
    <row r="8962" spans="1:6" x14ac:dyDescent="0.3">
      <c r="A8962" t="s">
        <v>9725</v>
      </c>
      <c r="B8962">
        <v>1365000</v>
      </c>
      <c r="C8962">
        <v>2629900</v>
      </c>
      <c r="D8962">
        <v>1365000</v>
      </c>
      <c r="E8962">
        <v>0</v>
      </c>
      <c r="F8962" s="4">
        <f t="shared" si="139"/>
        <v>1331633.3333333333</v>
      </c>
    </row>
    <row r="8963" spans="1:6" x14ac:dyDescent="0.3">
      <c r="A8963" t="s">
        <v>9726</v>
      </c>
      <c r="B8963">
        <v>4311870</v>
      </c>
      <c r="C8963">
        <v>5708440</v>
      </c>
      <c r="D8963">
        <v>8788700</v>
      </c>
      <c r="E8963">
        <v>5042280</v>
      </c>
      <c r="F8963" s="4">
        <f t="shared" ref="F8963:F9026" si="140">SUM(C8963:E8963)/3</f>
        <v>6513140</v>
      </c>
    </row>
    <row r="8964" spans="1:6" x14ac:dyDescent="0.3">
      <c r="A8964" t="s">
        <v>9727</v>
      </c>
      <c r="B8964">
        <v>1132680</v>
      </c>
      <c r="C8964">
        <v>269360</v>
      </c>
      <c r="D8964">
        <v>0</v>
      </c>
      <c r="E8964">
        <v>386000</v>
      </c>
      <c r="F8964" s="4">
        <f t="shared" si="140"/>
        <v>218453.33333333334</v>
      </c>
    </row>
    <row r="8965" spans="1:6" x14ac:dyDescent="0.3">
      <c r="A8965" t="s">
        <v>9728</v>
      </c>
      <c r="B8965">
        <v>1108320</v>
      </c>
      <c r="C8965">
        <v>370000</v>
      </c>
      <c r="D8965">
        <v>2458330</v>
      </c>
      <c r="E8965">
        <v>789880</v>
      </c>
      <c r="F8965" s="4">
        <f t="shared" si="140"/>
        <v>1206070</v>
      </c>
    </row>
    <row r="8966" spans="1:6" x14ac:dyDescent="0.3">
      <c r="A8966" t="s">
        <v>9729</v>
      </c>
      <c r="B8966">
        <v>740000</v>
      </c>
      <c r="C8966">
        <v>0</v>
      </c>
      <c r="D8966">
        <v>0</v>
      </c>
      <c r="E8966">
        <v>0</v>
      </c>
      <c r="F8966" s="4">
        <f t="shared" si="140"/>
        <v>0</v>
      </c>
    </row>
    <row r="8967" spans="1:6" x14ac:dyDescent="0.3">
      <c r="A8967" t="s">
        <v>9730</v>
      </c>
      <c r="B8967">
        <v>0</v>
      </c>
      <c r="C8967">
        <v>0</v>
      </c>
      <c r="D8967">
        <v>894350</v>
      </c>
      <c r="E8967">
        <v>1002980</v>
      </c>
      <c r="F8967" s="4">
        <f t="shared" si="140"/>
        <v>632443.33333333337</v>
      </c>
    </row>
    <row r="8968" spans="1:6" x14ac:dyDescent="0.3">
      <c r="A8968" t="s">
        <v>9731</v>
      </c>
      <c r="B8968">
        <v>1017200</v>
      </c>
      <c r="C8968">
        <v>6909120</v>
      </c>
      <c r="D8968">
        <v>10822500</v>
      </c>
      <c r="E8968">
        <v>2023920</v>
      </c>
      <c r="F8968" s="4">
        <f t="shared" si="140"/>
        <v>6585180</v>
      </c>
    </row>
    <row r="8969" spans="1:6" x14ac:dyDescent="0.3">
      <c r="A8969" t="s">
        <v>9732</v>
      </c>
      <c r="B8969">
        <v>0</v>
      </c>
      <c r="C8969">
        <v>675000</v>
      </c>
      <c r="D8969">
        <v>0</v>
      </c>
      <c r="E8969">
        <v>0</v>
      </c>
      <c r="F8969" s="4">
        <f t="shared" si="140"/>
        <v>225000</v>
      </c>
    </row>
    <row r="8970" spans="1:6" x14ac:dyDescent="0.3">
      <c r="A8970" t="s">
        <v>9733</v>
      </c>
      <c r="B8970">
        <v>2378600</v>
      </c>
      <c r="C8970">
        <v>528300</v>
      </c>
      <c r="D8970">
        <v>0</v>
      </c>
      <c r="E8970">
        <v>510140</v>
      </c>
      <c r="F8970" s="4">
        <f t="shared" si="140"/>
        <v>346146.66666666669</v>
      </c>
    </row>
    <row r="8971" spans="1:6" x14ac:dyDescent="0.3">
      <c r="A8971" t="s">
        <v>9734</v>
      </c>
      <c r="B8971">
        <v>2397160</v>
      </c>
      <c r="C8971">
        <v>4301120</v>
      </c>
      <c r="D8971">
        <v>4036760</v>
      </c>
      <c r="E8971">
        <v>4783730</v>
      </c>
      <c r="F8971" s="4">
        <f t="shared" si="140"/>
        <v>4373870</v>
      </c>
    </row>
    <row r="8972" spans="1:6" x14ac:dyDescent="0.3">
      <c r="A8972" t="s">
        <v>9735</v>
      </c>
      <c r="B8972">
        <v>2058420</v>
      </c>
      <c r="C8972">
        <v>6091920</v>
      </c>
      <c r="D8972">
        <v>1433250</v>
      </c>
      <c r="E8972">
        <v>919100</v>
      </c>
      <c r="F8972" s="4">
        <f t="shared" si="140"/>
        <v>2814756.6666666665</v>
      </c>
    </row>
    <row r="8973" spans="1:6" x14ac:dyDescent="0.3">
      <c r="A8973" t="s">
        <v>9736</v>
      </c>
      <c r="B8973">
        <v>5179620</v>
      </c>
      <c r="C8973">
        <v>2079500</v>
      </c>
      <c r="D8973">
        <v>0</v>
      </c>
      <c r="E8973">
        <v>0</v>
      </c>
      <c r="F8973" s="4">
        <f t="shared" si="140"/>
        <v>693166.66666666663</v>
      </c>
    </row>
    <row r="8974" spans="1:6" x14ac:dyDescent="0.3">
      <c r="A8974" t="s">
        <v>9737</v>
      </c>
      <c r="B8974">
        <v>2549250</v>
      </c>
      <c r="C8974">
        <v>418600</v>
      </c>
      <c r="D8974">
        <v>2161130</v>
      </c>
      <c r="E8974">
        <v>3620750</v>
      </c>
      <c r="F8974" s="4">
        <f t="shared" si="140"/>
        <v>2066826.6666666667</v>
      </c>
    </row>
    <row r="8975" spans="1:6" x14ac:dyDescent="0.3">
      <c r="A8975" t="s">
        <v>9738</v>
      </c>
      <c r="B8975">
        <v>2060500</v>
      </c>
      <c r="C8975">
        <v>2299360</v>
      </c>
      <c r="D8975">
        <v>480000</v>
      </c>
      <c r="E8975">
        <v>4029200</v>
      </c>
      <c r="F8975" s="4">
        <f t="shared" si="140"/>
        <v>2269520</v>
      </c>
    </row>
    <row r="8976" spans="1:6" x14ac:dyDescent="0.3">
      <c r="A8976" t="s">
        <v>9739</v>
      </c>
      <c r="B8976">
        <v>0</v>
      </c>
      <c r="C8976">
        <v>0</v>
      </c>
      <c r="D8976">
        <v>674600</v>
      </c>
      <c r="E8976">
        <v>0</v>
      </c>
      <c r="F8976" s="4">
        <f t="shared" si="140"/>
        <v>224866.66666666666</v>
      </c>
    </row>
    <row r="8977" spans="1:6" x14ac:dyDescent="0.3">
      <c r="A8977" t="s">
        <v>9740</v>
      </c>
      <c r="B8977">
        <v>473550</v>
      </c>
      <c r="C8977">
        <v>191100</v>
      </c>
      <c r="D8977">
        <v>476130</v>
      </c>
      <c r="E8977">
        <v>448630</v>
      </c>
      <c r="F8977" s="4">
        <f t="shared" si="140"/>
        <v>371953.33333333331</v>
      </c>
    </row>
    <row r="8978" spans="1:6" x14ac:dyDescent="0.3">
      <c r="A8978" t="s">
        <v>9741</v>
      </c>
      <c r="B8978">
        <v>2143050</v>
      </c>
      <c r="C8978">
        <v>4280000</v>
      </c>
      <c r="D8978">
        <v>628350</v>
      </c>
      <c r="E8978">
        <v>709800</v>
      </c>
      <c r="F8978" s="4">
        <f t="shared" si="140"/>
        <v>1872716.6666666667</v>
      </c>
    </row>
    <row r="8979" spans="1:6" x14ac:dyDescent="0.3">
      <c r="A8979" t="s">
        <v>9742</v>
      </c>
      <c r="B8979">
        <v>0</v>
      </c>
      <c r="C8979">
        <v>1332000</v>
      </c>
      <c r="D8979">
        <v>0</v>
      </c>
      <c r="E8979">
        <v>0</v>
      </c>
      <c r="F8979" s="4">
        <f t="shared" si="140"/>
        <v>444000</v>
      </c>
    </row>
    <row r="8980" spans="1:6" x14ac:dyDescent="0.3">
      <c r="A8980" t="s">
        <v>9743</v>
      </c>
      <c r="B8980">
        <v>0</v>
      </c>
      <c r="C8980">
        <v>1412360</v>
      </c>
      <c r="D8980">
        <v>1174880</v>
      </c>
      <c r="E8980">
        <v>1615480</v>
      </c>
      <c r="F8980" s="4">
        <f t="shared" si="140"/>
        <v>1400906.6666666667</v>
      </c>
    </row>
    <row r="8981" spans="1:6" x14ac:dyDescent="0.3">
      <c r="A8981" t="s">
        <v>9744</v>
      </c>
      <c r="B8981">
        <v>628040</v>
      </c>
      <c r="C8981">
        <v>224770</v>
      </c>
      <c r="D8981">
        <v>966400</v>
      </c>
      <c r="E8981">
        <v>896000</v>
      </c>
      <c r="F8981" s="4">
        <f t="shared" si="140"/>
        <v>695723.33333333337</v>
      </c>
    </row>
    <row r="8982" spans="1:6" x14ac:dyDescent="0.3">
      <c r="A8982" t="s">
        <v>9745</v>
      </c>
      <c r="B8982">
        <v>8581810</v>
      </c>
      <c r="C8982">
        <v>10742900</v>
      </c>
      <c r="D8982">
        <v>2119519</v>
      </c>
      <c r="E8982">
        <v>679880</v>
      </c>
      <c r="F8982" s="4">
        <f t="shared" si="140"/>
        <v>4514099.666666667</v>
      </c>
    </row>
    <row r="8983" spans="1:6" x14ac:dyDescent="0.3">
      <c r="A8983" t="s">
        <v>9746</v>
      </c>
      <c r="B8983">
        <v>1244220</v>
      </c>
      <c r="C8983">
        <v>940000</v>
      </c>
      <c r="D8983">
        <v>2319200</v>
      </c>
      <c r="E8983">
        <v>2226110</v>
      </c>
      <c r="F8983" s="4">
        <f t="shared" si="140"/>
        <v>1828436.6666666667</v>
      </c>
    </row>
    <row r="8984" spans="1:6" x14ac:dyDescent="0.3">
      <c r="A8984" t="s">
        <v>9747</v>
      </c>
      <c r="B8984">
        <v>4345000</v>
      </c>
      <c r="C8984">
        <v>2329220</v>
      </c>
      <c r="D8984">
        <v>9359920</v>
      </c>
      <c r="E8984">
        <v>6929960</v>
      </c>
      <c r="F8984" s="4">
        <f t="shared" si="140"/>
        <v>6206366.666666667</v>
      </c>
    </row>
    <row r="8985" spans="1:6" x14ac:dyDescent="0.3">
      <c r="A8985" t="s">
        <v>9748</v>
      </c>
      <c r="B8985">
        <v>2899260</v>
      </c>
      <c r="C8985">
        <v>2375100</v>
      </c>
      <c r="D8985">
        <v>5142590</v>
      </c>
      <c r="E8985">
        <v>6194130</v>
      </c>
      <c r="F8985" s="4">
        <f t="shared" si="140"/>
        <v>4570606.666666667</v>
      </c>
    </row>
    <row r="8986" spans="1:6" x14ac:dyDescent="0.3">
      <c r="A8986" t="s">
        <v>9749</v>
      </c>
      <c r="B8986">
        <v>3414200</v>
      </c>
      <c r="C8986">
        <v>0</v>
      </c>
      <c r="D8986">
        <v>523250</v>
      </c>
      <c r="E8986">
        <v>2731000</v>
      </c>
      <c r="F8986" s="4">
        <f t="shared" si="140"/>
        <v>1084750</v>
      </c>
    </row>
    <row r="8987" spans="1:6" x14ac:dyDescent="0.3">
      <c r="A8987" t="s">
        <v>9750</v>
      </c>
      <c r="B8987">
        <v>820000</v>
      </c>
      <c r="C8987">
        <v>0</v>
      </c>
      <c r="D8987">
        <v>535000</v>
      </c>
      <c r="E8987">
        <v>410000</v>
      </c>
      <c r="F8987" s="4">
        <f t="shared" si="140"/>
        <v>315000</v>
      </c>
    </row>
    <row r="8988" spans="1:6" x14ac:dyDescent="0.3">
      <c r="A8988" t="s">
        <v>9751</v>
      </c>
      <c r="B8988">
        <v>1974700</v>
      </c>
      <c r="C8988">
        <v>3887150</v>
      </c>
      <c r="D8988">
        <v>1346800</v>
      </c>
      <c r="E8988">
        <v>2678270</v>
      </c>
      <c r="F8988" s="4">
        <f t="shared" si="140"/>
        <v>2637406.6666666665</v>
      </c>
    </row>
    <row r="8989" spans="1:6" x14ac:dyDescent="0.3">
      <c r="A8989" t="s">
        <v>9752</v>
      </c>
      <c r="B8989">
        <v>1008920</v>
      </c>
      <c r="C8989">
        <v>960960</v>
      </c>
      <c r="D8989">
        <v>1702240</v>
      </c>
      <c r="E8989">
        <v>0</v>
      </c>
      <c r="F8989" s="4">
        <f t="shared" si="140"/>
        <v>887733.33333333337</v>
      </c>
    </row>
    <row r="8990" spans="1:6" x14ac:dyDescent="0.3">
      <c r="A8990" t="s">
        <v>9753</v>
      </c>
      <c r="B8990">
        <v>2100280</v>
      </c>
      <c r="C8990">
        <v>2008140</v>
      </c>
      <c r="D8990">
        <v>6378450</v>
      </c>
      <c r="E8990">
        <v>4755920</v>
      </c>
      <c r="F8990" s="4">
        <f t="shared" si="140"/>
        <v>4380836.666666667</v>
      </c>
    </row>
    <row r="8991" spans="1:6" x14ac:dyDescent="0.3">
      <c r="A8991" t="s">
        <v>9754</v>
      </c>
      <c r="B8991">
        <v>2089170</v>
      </c>
      <c r="C8991">
        <v>2476000</v>
      </c>
      <c r="D8991">
        <v>6476800</v>
      </c>
      <c r="E8991">
        <v>4070200</v>
      </c>
      <c r="F8991" s="4">
        <f t="shared" si="140"/>
        <v>4341000</v>
      </c>
    </row>
    <row r="8992" spans="1:6" x14ac:dyDescent="0.3">
      <c r="A8992" t="s">
        <v>9755</v>
      </c>
      <c r="B8992">
        <v>272090</v>
      </c>
      <c r="C8992">
        <v>1022840</v>
      </c>
      <c r="D8992">
        <v>0</v>
      </c>
      <c r="E8992">
        <v>804000</v>
      </c>
      <c r="F8992" s="4">
        <f t="shared" si="140"/>
        <v>608946.66666666663</v>
      </c>
    </row>
    <row r="8993" spans="1:6" x14ac:dyDescent="0.3">
      <c r="A8993" t="s">
        <v>9756</v>
      </c>
      <c r="B8993">
        <v>0</v>
      </c>
      <c r="C8993">
        <v>515970</v>
      </c>
      <c r="D8993">
        <v>0</v>
      </c>
      <c r="E8993">
        <v>0</v>
      </c>
      <c r="F8993" s="4">
        <f t="shared" si="140"/>
        <v>171990</v>
      </c>
    </row>
    <row r="8994" spans="1:6" x14ac:dyDescent="0.3">
      <c r="A8994" t="s">
        <v>9757</v>
      </c>
      <c r="B8994">
        <v>3326050</v>
      </c>
      <c r="C8994">
        <v>15813240</v>
      </c>
      <c r="D8994">
        <v>25922330</v>
      </c>
      <c r="E8994">
        <v>16675750</v>
      </c>
      <c r="F8994" s="4">
        <f t="shared" si="140"/>
        <v>19470440</v>
      </c>
    </row>
    <row r="8995" spans="1:6" x14ac:dyDescent="0.3">
      <c r="A8995" t="s">
        <v>9758</v>
      </c>
      <c r="B8995">
        <v>2146600</v>
      </c>
      <c r="C8995">
        <v>2714000</v>
      </c>
      <c r="D8995">
        <v>2178820</v>
      </c>
      <c r="E8995">
        <v>4176560</v>
      </c>
      <c r="F8995" s="4">
        <f t="shared" si="140"/>
        <v>3023126.6666666665</v>
      </c>
    </row>
    <row r="8996" spans="1:6" x14ac:dyDescent="0.3">
      <c r="A8996" t="s">
        <v>9759</v>
      </c>
      <c r="B8996">
        <v>629720</v>
      </c>
      <c r="C8996">
        <v>788060</v>
      </c>
      <c r="D8996">
        <v>727600</v>
      </c>
      <c r="E8996">
        <v>418000</v>
      </c>
      <c r="F8996" s="4">
        <f t="shared" si="140"/>
        <v>644553.33333333337</v>
      </c>
    </row>
    <row r="8997" spans="1:6" x14ac:dyDescent="0.3">
      <c r="A8997" t="s">
        <v>9760</v>
      </c>
      <c r="B8997">
        <v>626000</v>
      </c>
      <c r="C8997">
        <v>0</v>
      </c>
      <c r="D8997">
        <v>486440</v>
      </c>
      <c r="E8997">
        <v>2016220</v>
      </c>
      <c r="F8997" s="4">
        <f t="shared" si="140"/>
        <v>834220</v>
      </c>
    </row>
    <row r="8998" spans="1:6" x14ac:dyDescent="0.3">
      <c r="A8998" t="s">
        <v>9761</v>
      </c>
      <c r="B8998">
        <v>691600</v>
      </c>
      <c r="C8998">
        <v>830000</v>
      </c>
      <c r="D8998">
        <v>378560</v>
      </c>
      <c r="E8998">
        <v>959300</v>
      </c>
      <c r="F8998" s="4">
        <f t="shared" si="140"/>
        <v>722620</v>
      </c>
    </row>
    <row r="8999" spans="1:6" x14ac:dyDescent="0.3">
      <c r="A8999" t="s">
        <v>9762</v>
      </c>
      <c r="B8999">
        <v>1117480</v>
      </c>
      <c r="C8999">
        <v>0</v>
      </c>
      <c r="D8999">
        <v>540540</v>
      </c>
      <c r="E8999">
        <v>1640000</v>
      </c>
      <c r="F8999" s="4">
        <f t="shared" si="140"/>
        <v>726846.66666666663</v>
      </c>
    </row>
    <row r="9000" spans="1:6" x14ac:dyDescent="0.3">
      <c r="A9000" t="s">
        <v>9763</v>
      </c>
      <c r="B9000">
        <v>9007220</v>
      </c>
      <c r="C9000">
        <v>540000</v>
      </c>
      <c r="D9000">
        <v>0</v>
      </c>
      <c r="E9000">
        <v>1217680</v>
      </c>
      <c r="F9000" s="4">
        <f t="shared" si="140"/>
        <v>585893.33333333337</v>
      </c>
    </row>
    <row r="9001" spans="1:6" x14ac:dyDescent="0.3">
      <c r="A9001" t="s">
        <v>9764</v>
      </c>
      <c r="B9001">
        <v>0</v>
      </c>
      <c r="C9001">
        <v>0</v>
      </c>
      <c r="D9001">
        <v>918190</v>
      </c>
      <c r="E9001">
        <v>0</v>
      </c>
      <c r="F9001" s="4">
        <f t="shared" si="140"/>
        <v>306063.33333333331</v>
      </c>
    </row>
    <row r="9002" spans="1:6" x14ac:dyDescent="0.3">
      <c r="A9002" t="s">
        <v>9765</v>
      </c>
      <c r="B9002">
        <v>0</v>
      </c>
      <c r="C9002">
        <v>1612100</v>
      </c>
      <c r="D9002">
        <v>0</v>
      </c>
      <c r="E9002">
        <v>1619140</v>
      </c>
      <c r="F9002" s="4">
        <f t="shared" si="140"/>
        <v>1077080</v>
      </c>
    </row>
    <row r="9003" spans="1:6" x14ac:dyDescent="0.3">
      <c r="A9003" t="s">
        <v>9766</v>
      </c>
      <c r="B9003">
        <v>2223130</v>
      </c>
      <c r="C9003">
        <v>2279840</v>
      </c>
      <c r="D9003">
        <v>2688060</v>
      </c>
      <c r="E9003">
        <v>2074800</v>
      </c>
      <c r="F9003" s="4">
        <f t="shared" si="140"/>
        <v>2347566.6666666665</v>
      </c>
    </row>
    <row r="9004" spans="1:6" x14ac:dyDescent="0.3">
      <c r="A9004" t="s">
        <v>9767</v>
      </c>
      <c r="B9004">
        <v>485760</v>
      </c>
      <c r="C9004">
        <v>740000</v>
      </c>
      <c r="D9004">
        <v>0</v>
      </c>
      <c r="E9004">
        <v>234600</v>
      </c>
      <c r="F9004" s="4">
        <f t="shared" si="140"/>
        <v>324866.66666666669</v>
      </c>
    </row>
    <row r="9005" spans="1:6" x14ac:dyDescent="0.3">
      <c r="A9005" t="s">
        <v>9768</v>
      </c>
      <c r="B9005">
        <v>14681480</v>
      </c>
      <c r="C9005">
        <v>27286300</v>
      </c>
      <c r="D9005">
        <v>19000670</v>
      </c>
      <c r="E9005">
        <v>12688170</v>
      </c>
      <c r="F9005" s="4">
        <f t="shared" si="140"/>
        <v>19658380</v>
      </c>
    </row>
    <row r="9006" spans="1:6" x14ac:dyDescent="0.3">
      <c r="A9006" t="s">
        <v>9769</v>
      </c>
      <c r="B9006">
        <v>0</v>
      </c>
      <c r="C9006">
        <v>1046500</v>
      </c>
      <c r="D9006">
        <v>581490</v>
      </c>
      <c r="E9006">
        <v>386000</v>
      </c>
      <c r="F9006" s="4">
        <f t="shared" si="140"/>
        <v>671330</v>
      </c>
    </row>
    <row r="9007" spans="1:6" x14ac:dyDescent="0.3">
      <c r="A9007" t="s">
        <v>9770</v>
      </c>
      <c r="B9007">
        <v>0</v>
      </c>
      <c r="C9007">
        <v>4077710</v>
      </c>
      <c r="D9007">
        <v>2342340</v>
      </c>
      <c r="E9007">
        <v>0</v>
      </c>
      <c r="F9007" s="4">
        <f t="shared" si="140"/>
        <v>2140016.6666666665</v>
      </c>
    </row>
    <row r="9008" spans="1:6" x14ac:dyDescent="0.3">
      <c r="A9008" t="s">
        <v>9771</v>
      </c>
      <c r="B9008">
        <v>808550</v>
      </c>
      <c r="C9008">
        <v>845180</v>
      </c>
      <c r="D9008">
        <v>946740</v>
      </c>
      <c r="E9008">
        <v>4655270</v>
      </c>
      <c r="F9008" s="4">
        <f t="shared" si="140"/>
        <v>2149063.3333333335</v>
      </c>
    </row>
    <row r="9009" spans="1:6" x14ac:dyDescent="0.3">
      <c r="A9009" t="s">
        <v>9772</v>
      </c>
      <c r="B9009">
        <v>2566650</v>
      </c>
      <c r="C9009">
        <v>673400</v>
      </c>
      <c r="D9009">
        <v>499590</v>
      </c>
      <c r="E9009">
        <v>0</v>
      </c>
      <c r="F9009" s="4">
        <f t="shared" si="140"/>
        <v>390996.66666666669</v>
      </c>
    </row>
    <row r="9010" spans="1:6" x14ac:dyDescent="0.3">
      <c r="A9010" t="s">
        <v>9773</v>
      </c>
      <c r="B9010">
        <v>3605960</v>
      </c>
      <c r="C9010">
        <v>4105000</v>
      </c>
      <c r="D9010">
        <v>4138240</v>
      </c>
      <c r="E9010">
        <v>0</v>
      </c>
      <c r="F9010" s="4">
        <f t="shared" si="140"/>
        <v>2747746.6666666665</v>
      </c>
    </row>
    <row r="9011" spans="1:6" x14ac:dyDescent="0.3">
      <c r="A9011" t="s">
        <v>9774</v>
      </c>
      <c r="B9011">
        <v>0</v>
      </c>
      <c r="C9011">
        <v>711920</v>
      </c>
      <c r="D9011">
        <v>0</v>
      </c>
      <c r="E9011">
        <v>666600</v>
      </c>
      <c r="F9011" s="4">
        <f t="shared" si="140"/>
        <v>459506.66666666669</v>
      </c>
    </row>
    <row r="9012" spans="1:6" x14ac:dyDescent="0.3">
      <c r="A9012" t="s">
        <v>9775</v>
      </c>
      <c r="B9012">
        <v>1690400</v>
      </c>
      <c r="C9012">
        <v>2994200</v>
      </c>
      <c r="D9012">
        <v>1418350</v>
      </c>
      <c r="E9012">
        <v>2090240</v>
      </c>
      <c r="F9012" s="4">
        <f t="shared" si="140"/>
        <v>2167596.6666666665</v>
      </c>
    </row>
    <row r="9013" spans="1:6" x14ac:dyDescent="0.3">
      <c r="A9013" t="s">
        <v>9776</v>
      </c>
      <c r="B9013">
        <v>0</v>
      </c>
      <c r="C9013">
        <v>1456000</v>
      </c>
      <c r="D9013">
        <v>0</v>
      </c>
      <c r="E9013">
        <v>0</v>
      </c>
      <c r="F9013" s="4">
        <f t="shared" si="140"/>
        <v>485333.33333333331</v>
      </c>
    </row>
    <row r="9014" spans="1:6" x14ac:dyDescent="0.3">
      <c r="A9014" t="s">
        <v>9777</v>
      </c>
      <c r="B9014">
        <v>256000</v>
      </c>
      <c r="C9014">
        <v>0</v>
      </c>
      <c r="D9014">
        <v>2064880</v>
      </c>
      <c r="E9014">
        <v>256000</v>
      </c>
      <c r="F9014" s="4">
        <f t="shared" si="140"/>
        <v>773626.66666666663</v>
      </c>
    </row>
    <row r="9015" spans="1:6" x14ac:dyDescent="0.3">
      <c r="A9015" t="s">
        <v>9778</v>
      </c>
      <c r="B9015">
        <v>1277100</v>
      </c>
      <c r="C9015">
        <v>1692040</v>
      </c>
      <c r="D9015">
        <v>1480000</v>
      </c>
      <c r="E9015">
        <v>1225600</v>
      </c>
      <c r="F9015" s="4">
        <f t="shared" si="140"/>
        <v>1465880</v>
      </c>
    </row>
    <row r="9016" spans="1:6" x14ac:dyDescent="0.3">
      <c r="A9016" t="s">
        <v>9779</v>
      </c>
      <c r="B9016">
        <v>608440</v>
      </c>
      <c r="C9016">
        <v>0</v>
      </c>
      <c r="D9016">
        <v>651540</v>
      </c>
      <c r="E9016">
        <v>0</v>
      </c>
      <c r="F9016" s="4">
        <f t="shared" si="140"/>
        <v>217180</v>
      </c>
    </row>
    <row r="9017" spans="1:6" x14ac:dyDescent="0.3">
      <c r="A9017" t="s">
        <v>9780</v>
      </c>
      <c r="B9017">
        <v>952250</v>
      </c>
      <c r="C9017">
        <v>541950</v>
      </c>
      <c r="D9017">
        <v>795340</v>
      </c>
      <c r="E9017">
        <v>2560320</v>
      </c>
      <c r="F9017" s="4">
        <f t="shared" si="140"/>
        <v>1299203.3333333333</v>
      </c>
    </row>
    <row r="9018" spans="1:6" x14ac:dyDescent="0.3">
      <c r="A9018" t="s">
        <v>291</v>
      </c>
      <c r="B9018">
        <v>2101950</v>
      </c>
      <c r="C9018">
        <v>256000</v>
      </c>
      <c r="D9018">
        <v>2056220</v>
      </c>
      <c r="E9018">
        <v>2167760</v>
      </c>
      <c r="F9018" s="4">
        <f t="shared" si="140"/>
        <v>1493326.6666666667</v>
      </c>
    </row>
    <row r="9019" spans="1:6" x14ac:dyDescent="0.3">
      <c r="A9019" t="s">
        <v>9781</v>
      </c>
      <c r="B9019">
        <v>0</v>
      </c>
      <c r="C9019">
        <v>256000</v>
      </c>
      <c r="D9019">
        <v>0</v>
      </c>
      <c r="E9019">
        <v>0</v>
      </c>
      <c r="F9019" s="4">
        <f t="shared" si="140"/>
        <v>85333.333333333328</v>
      </c>
    </row>
    <row r="9020" spans="1:6" x14ac:dyDescent="0.3">
      <c r="A9020" t="s">
        <v>9782</v>
      </c>
      <c r="B9020">
        <v>634600</v>
      </c>
      <c r="C9020">
        <v>740000</v>
      </c>
      <c r="D9020">
        <v>1242900</v>
      </c>
      <c r="E9020">
        <v>0</v>
      </c>
      <c r="F9020" s="4">
        <f t="shared" si="140"/>
        <v>660966.66666666663</v>
      </c>
    </row>
    <row r="9021" spans="1:6" x14ac:dyDescent="0.3">
      <c r="A9021" t="s">
        <v>9783</v>
      </c>
      <c r="B9021">
        <v>0</v>
      </c>
      <c r="C9021">
        <v>0</v>
      </c>
      <c r="D9021">
        <v>4442960</v>
      </c>
      <c r="E9021">
        <v>7169500</v>
      </c>
      <c r="F9021" s="4">
        <f t="shared" si="140"/>
        <v>3870820</v>
      </c>
    </row>
    <row r="9022" spans="1:6" x14ac:dyDescent="0.3">
      <c r="A9022" t="s">
        <v>9784</v>
      </c>
      <c r="B9022">
        <v>0</v>
      </c>
      <c r="C9022">
        <v>1061740</v>
      </c>
      <c r="D9022">
        <v>0</v>
      </c>
      <c r="E9022">
        <v>820000</v>
      </c>
      <c r="F9022" s="4">
        <f t="shared" si="140"/>
        <v>627246.66666666663</v>
      </c>
    </row>
    <row r="9023" spans="1:6" x14ac:dyDescent="0.3">
      <c r="A9023" t="s">
        <v>9785</v>
      </c>
      <c r="B9023">
        <v>0</v>
      </c>
      <c r="C9023">
        <v>4271540</v>
      </c>
      <c r="D9023">
        <v>3273270</v>
      </c>
      <c r="E9023">
        <v>0</v>
      </c>
      <c r="F9023" s="4">
        <f t="shared" si="140"/>
        <v>2514936.6666666665</v>
      </c>
    </row>
    <row r="9024" spans="1:6" x14ac:dyDescent="0.3">
      <c r="A9024" t="s">
        <v>9786</v>
      </c>
      <c r="B9024">
        <v>1247120</v>
      </c>
      <c r="C9024">
        <v>1480000</v>
      </c>
      <c r="D9024">
        <v>675640</v>
      </c>
      <c r="E9024">
        <v>820000</v>
      </c>
      <c r="F9024" s="4">
        <f t="shared" si="140"/>
        <v>991880</v>
      </c>
    </row>
    <row r="9025" spans="1:6" x14ac:dyDescent="0.3">
      <c r="A9025" t="s">
        <v>9787</v>
      </c>
      <c r="B9025">
        <v>1327320</v>
      </c>
      <c r="C9025">
        <v>2447000</v>
      </c>
      <c r="D9025">
        <v>4851380</v>
      </c>
      <c r="E9025">
        <v>1717020</v>
      </c>
      <c r="F9025" s="4">
        <f t="shared" si="140"/>
        <v>3005133.3333333335</v>
      </c>
    </row>
    <row r="9026" spans="1:6" x14ac:dyDescent="0.3">
      <c r="A9026" t="s">
        <v>9788</v>
      </c>
      <c r="B9026">
        <v>2171260</v>
      </c>
      <c r="C9026">
        <v>5876010</v>
      </c>
      <c r="D9026">
        <v>2362930</v>
      </c>
      <c r="E9026">
        <v>2580670</v>
      </c>
      <c r="F9026" s="4">
        <f t="shared" si="140"/>
        <v>3606536.6666666665</v>
      </c>
    </row>
    <row r="9027" spans="1:6" x14ac:dyDescent="0.3">
      <c r="A9027" t="s">
        <v>399</v>
      </c>
      <c r="B9027">
        <v>4678590</v>
      </c>
      <c r="C9027">
        <v>5063200</v>
      </c>
      <c r="D9027">
        <v>7507350</v>
      </c>
      <c r="E9027">
        <v>5378980</v>
      </c>
      <c r="F9027" s="4">
        <f t="shared" ref="F9027:F9090" si="141">SUM(C9027:E9027)/3</f>
        <v>5983176.666666667</v>
      </c>
    </row>
    <row r="9028" spans="1:6" x14ac:dyDescent="0.3">
      <c r="A9028" t="s">
        <v>9789</v>
      </c>
      <c r="B9028">
        <v>919100</v>
      </c>
      <c r="C9028">
        <v>1211520</v>
      </c>
      <c r="D9028">
        <v>218400</v>
      </c>
      <c r="E9028">
        <v>2469040</v>
      </c>
      <c r="F9028" s="4">
        <f t="shared" si="141"/>
        <v>1299653.3333333333</v>
      </c>
    </row>
    <row r="9029" spans="1:6" x14ac:dyDescent="0.3">
      <c r="A9029" t="s">
        <v>9790</v>
      </c>
      <c r="B9029">
        <v>2173970</v>
      </c>
      <c r="C9029">
        <v>4346020</v>
      </c>
      <c r="D9029">
        <v>4438980</v>
      </c>
      <c r="E9029">
        <v>4576300</v>
      </c>
      <c r="F9029" s="4">
        <f t="shared" si="141"/>
        <v>4453766.666666667</v>
      </c>
    </row>
    <row r="9030" spans="1:6" x14ac:dyDescent="0.3">
      <c r="A9030" t="s">
        <v>9791</v>
      </c>
      <c r="B9030">
        <v>0</v>
      </c>
      <c r="C9030">
        <v>740000</v>
      </c>
      <c r="D9030">
        <v>0</v>
      </c>
      <c r="E9030">
        <v>0</v>
      </c>
      <c r="F9030" s="4">
        <f t="shared" si="141"/>
        <v>246666.66666666666</v>
      </c>
    </row>
    <row r="9031" spans="1:6" x14ac:dyDescent="0.3">
      <c r="A9031" t="s">
        <v>9792</v>
      </c>
      <c r="B9031">
        <v>0</v>
      </c>
      <c r="C9031">
        <v>2291800</v>
      </c>
      <c r="D9031">
        <v>3304340</v>
      </c>
      <c r="E9031">
        <v>377400</v>
      </c>
      <c r="F9031" s="4">
        <f t="shared" si="141"/>
        <v>1991180</v>
      </c>
    </row>
    <row r="9032" spans="1:6" x14ac:dyDescent="0.3">
      <c r="A9032" t="s">
        <v>9793</v>
      </c>
      <c r="B9032">
        <v>0</v>
      </c>
      <c r="C9032">
        <v>0</v>
      </c>
      <c r="D9032">
        <v>1268540</v>
      </c>
      <c r="E9032">
        <v>0</v>
      </c>
      <c r="F9032" s="4">
        <f t="shared" si="141"/>
        <v>422846.66666666669</v>
      </c>
    </row>
    <row r="9033" spans="1:6" x14ac:dyDescent="0.3">
      <c r="A9033" t="s">
        <v>9794</v>
      </c>
      <c r="B9033">
        <v>9848150</v>
      </c>
      <c r="C9033">
        <v>8597350</v>
      </c>
      <c r="D9033">
        <v>35520000</v>
      </c>
      <c r="E9033">
        <v>2976740</v>
      </c>
      <c r="F9033" s="4">
        <f t="shared" si="141"/>
        <v>15698030</v>
      </c>
    </row>
    <row r="9034" spans="1:6" x14ac:dyDescent="0.3">
      <c r="A9034" t="s">
        <v>9795</v>
      </c>
      <c r="B9034">
        <v>667940</v>
      </c>
      <c r="C9034">
        <v>402220</v>
      </c>
      <c r="D9034">
        <v>669760</v>
      </c>
      <c r="E9034">
        <v>1867000</v>
      </c>
      <c r="F9034" s="4">
        <f t="shared" si="141"/>
        <v>979660</v>
      </c>
    </row>
    <row r="9035" spans="1:6" x14ac:dyDescent="0.3">
      <c r="A9035" t="s">
        <v>9796</v>
      </c>
      <c r="B9035">
        <v>2281540</v>
      </c>
      <c r="C9035">
        <v>2944190</v>
      </c>
      <c r="D9035">
        <v>2459730</v>
      </c>
      <c r="E9035">
        <v>2367910</v>
      </c>
      <c r="F9035" s="4">
        <f t="shared" si="141"/>
        <v>2590610</v>
      </c>
    </row>
    <row r="9036" spans="1:6" x14ac:dyDescent="0.3">
      <c r="A9036" t="s">
        <v>9797</v>
      </c>
      <c r="B9036">
        <v>704670</v>
      </c>
      <c r="C9036">
        <v>1776530</v>
      </c>
      <c r="D9036">
        <v>1908610</v>
      </c>
      <c r="E9036">
        <v>1344160</v>
      </c>
      <c r="F9036" s="4">
        <f t="shared" si="141"/>
        <v>1676433.3333333333</v>
      </c>
    </row>
    <row r="9037" spans="1:6" x14ac:dyDescent="0.3">
      <c r="A9037" t="s">
        <v>9798</v>
      </c>
      <c r="B9037">
        <v>2174900</v>
      </c>
      <c r="C9037">
        <v>2347900</v>
      </c>
      <c r="D9037">
        <v>2402160</v>
      </c>
      <c r="E9037">
        <v>3111480</v>
      </c>
      <c r="F9037" s="4">
        <f t="shared" si="141"/>
        <v>2620513.3333333335</v>
      </c>
    </row>
    <row r="9038" spans="1:6" x14ac:dyDescent="0.3">
      <c r="A9038" t="s">
        <v>9799</v>
      </c>
      <c r="B9038">
        <v>3421670</v>
      </c>
      <c r="C9038">
        <v>8655890</v>
      </c>
      <c r="D9038">
        <v>4330770</v>
      </c>
      <c r="E9038">
        <v>3821290</v>
      </c>
      <c r="F9038" s="4">
        <f t="shared" si="141"/>
        <v>5602650</v>
      </c>
    </row>
    <row r="9039" spans="1:6" x14ac:dyDescent="0.3">
      <c r="A9039" t="s">
        <v>9800</v>
      </c>
      <c r="B9039">
        <v>663950</v>
      </c>
      <c r="C9039">
        <v>2312180</v>
      </c>
      <c r="D9039">
        <v>2035340</v>
      </c>
      <c r="E9039">
        <v>2032320</v>
      </c>
      <c r="F9039" s="4">
        <f t="shared" si="141"/>
        <v>2126613.3333333335</v>
      </c>
    </row>
    <row r="9040" spans="1:6" x14ac:dyDescent="0.3">
      <c r="A9040" t="s">
        <v>9801</v>
      </c>
      <c r="B9040">
        <v>2186300</v>
      </c>
      <c r="C9040">
        <v>3845060</v>
      </c>
      <c r="D9040">
        <v>2132600</v>
      </c>
      <c r="E9040">
        <v>2185820</v>
      </c>
      <c r="F9040" s="4">
        <f t="shared" si="141"/>
        <v>2721160</v>
      </c>
    </row>
    <row r="9041" spans="1:6" x14ac:dyDescent="0.3">
      <c r="A9041" t="s">
        <v>9802</v>
      </c>
      <c r="B9041">
        <v>430540</v>
      </c>
      <c r="C9041">
        <v>760000</v>
      </c>
      <c r="D9041">
        <v>0</v>
      </c>
      <c r="E9041">
        <v>749230</v>
      </c>
      <c r="F9041" s="4">
        <f t="shared" si="141"/>
        <v>503076.66666666669</v>
      </c>
    </row>
    <row r="9042" spans="1:6" x14ac:dyDescent="0.3">
      <c r="A9042" t="s">
        <v>9803</v>
      </c>
      <c r="B9042">
        <v>0</v>
      </c>
      <c r="C9042">
        <v>3227160</v>
      </c>
      <c r="D9042">
        <v>0</v>
      </c>
      <c r="E9042">
        <v>0</v>
      </c>
      <c r="F9042" s="4">
        <f t="shared" si="141"/>
        <v>1075720</v>
      </c>
    </row>
    <row r="9043" spans="1:6" x14ac:dyDescent="0.3">
      <c r="A9043" t="s">
        <v>9804</v>
      </c>
      <c r="B9043">
        <v>6422780</v>
      </c>
      <c r="C9043">
        <v>6363600</v>
      </c>
      <c r="D9043">
        <v>7876390</v>
      </c>
      <c r="E9043">
        <v>9497140</v>
      </c>
      <c r="F9043" s="4">
        <f t="shared" si="141"/>
        <v>7912376.666666667</v>
      </c>
    </row>
    <row r="9044" spans="1:6" x14ac:dyDescent="0.3">
      <c r="A9044" t="s">
        <v>9805</v>
      </c>
      <c r="B9044">
        <v>850230</v>
      </c>
      <c r="C9044">
        <v>2590350</v>
      </c>
      <c r="D9044">
        <v>765310</v>
      </c>
      <c r="E9044">
        <v>1799160</v>
      </c>
      <c r="F9044" s="4">
        <f t="shared" si="141"/>
        <v>1718273.3333333333</v>
      </c>
    </row>
    <row r="9045" spans="1:6" x14ac:dyDescent="0.3">
      <c r="A9045" t="s">
        <v>9806</v>
      </c>
      <c r="B9045">
        <v>491440</v>
      </c>
      <c r="C9045">
        <v>0</v>
      </c>
      <c r="D9045">
        <v>0</v>
      </c>
      <c r="E9045">
        <v>0</v>
      </c>
      <c r="F9045" s="4">
        <f t="shared" si="141"/>
        <v>0</v>
      </c>
    </row>
    <row r="9046" spans="1:6" x14ac:dyDescent="0.3">
      <c r="A9046" t="s">
        <v>9807</v>
      </c>
      <c r="B9046">
        <v>901200</v>
      </c>
      <c r="C9046">
        <v>1249680</v>
      </c>
      <c r="D9046">
        <v>2054950</v>
      </c>
      <c r="E9046">
        <v>1761350</v>
      </c>
      <c r="F9046" s="4">
        <f t="shared" si="141"/>
        <v>1688660</v>
      </c>
    </row>
    <row r="9047" spans="1:6" x14ac:dyDescent="0.3">
      <c r="A9047" t="s">
        <v>9808</v>
      </c>
      <c r="B9047">
        <v>370000</v>
      </c>
      <c r="C9047">
        <v>0</v>
      </c>
      <c r="D9047">
        <v>0</v>
      </c>
      <c r="E9047">
        <v>0</v>
      </c>
      <c r="F9047" s="4">
        <f t="shared" si="141"/>
        <v>0</v>
      </c>
    </row>
    <row r="9048" spans="1:6" x14ac:dyDescent="0.3">
      <c r="A9048" t="s">
        <v>9809</v>
      </c>
      <c r="B9048">
        <v>0</v>
      </c>
      <c r="C9048">
        <v>0</v>
      </c>
      <c r="D9048">
        <v>1302110</v>
      </c>
      <c r="E9048">
        <v>999280</v>
      </c>
      <c r="F9048" s="4">
        <f t="shared" si="141"/>
        <v>767130</v>
      </c>
    </row>
    <row r="9049" spans="1:6" x14ac:dyDescent="0.3">
      <c r="A9049" t="s">
        <v>9810</v>
      </c>
      <c r="B9049">
        <v>13845720</v>
      </c>
      <c r="C9049">
        <v>0</v>
      </c>
      <c r="D9049">
        <v>0</v>
      </c>
      <c r="E9049">
        <v>3382800</v>
      </c>
      <c r="F9049" s="4">
        <f t="shared" si="141"/>
        <v>1127600</v>
      </c>
    </row>
    <row r="9050" spans="1:6" x14ac:dyDescent="0.3">
      <c r="A9050" t="s">
        <v>9811</v>
      </c>
      <c r="B9050">
        <v>0</v>
      </c>
      <c r="C9050">
        <v>0</v>
      </c>
      <c r="D9050">
        <v>228000</v>
      </c>
      <c r="E9050">
        <v>0</v>
      </c>
      <c r="F9050" s="4">
        <f t="shared" si="141"/>
        <v>76000</v>
      </c>
    </row>
    <row r="9051" spans="1:6" x14ac:dyDescent="0.3">
      <c r="A9051" t="s">
        <v>9812</v>
      </c>
      <c r="B9051">
        <v>1401270</v>
      </c>
      <c r="C9051">
        <v>0</v>
      </c>
      <c r="D9051">
        <v>0</v>
      </c>
      <c r="E9051">
        <v>0</v>
      </c>
      <c r="F9051" s="4">
        <f t="shared" si="141"/>
        <v>0</v>
      </c>
    </row>
    <row r="9052" spans="1:6" x14ac:dyDescent="0.3">
      <c r="A9052" t="s">
        <v>9813</v>
      </c>
      <c r="B9052">
        <v>1134400</v>
      </c>
      <c r="C9052">
        <v>0</v>
      </c>
      <c r="D9052">
        <v>382200</v>
      </c>
      <c r="E9052">
        <v>382200</v>
      </c>
      <c r="F9052" s="4">
        <f t="shared" si="141"/>
        <v>254800</v>
      </c>
    </row>
    <row r="9053" spans="1:6" x14ac:dyDescent="0.3">
      <c r="A9053" t="s">
        <v>9814</v>
      </c>
      <c r="B9053">
        <v>2512140</v>
      </c>
      <c r="C9053">
        <v>4892920</v>
      </c>
      <c r="D9053">
        <v>2189460</v>
      </c>
      <c r="E9053">
        <v>3754800</v>
      </c>
      <c r="F9053" s="4">
        <f t="shared" si="141"/>
        <v>3612393.3333333335</v>
      </c>
    </row>
    <row r="9054" spans="1:6" x14ac:dyDescent="0.3">
      <c r="A9054" t="s">
        <v>9815</v>
      </c>
      <c r="B9054">
        <v>2217280</v>
      </c>
      <c r="C9054">
        <v>979160</v>
      </c>
      <c r="D9054">
        <v>3548370</v>
      </c>
      <c r="E9054">
        <v>2617510</v>
      </c>
      <c r="F9054" s="4">
        <f t="shared" si="141"/>
        <v>2381680</v>
      </c>
    </row>
    <row r="9055" spans="1:6" x14ac:dyDescent="0.3">
      <c r="A9055" t="s">
        <v>9816</v>
      </c>
      <c r="B9055">
        <v>0</v>
      </c>
      <c r="C9055">
        <v>0</v>
      </c>
      <c r="D9055">
        <v>1157340</v>
      </c>
      <c r="E9055">
        <v>0</v>
      </c>
      <c r="F9055" s="4">
        <f t="shared" si="141"/>
        <v>385780</v>
      </c>
    </row>
    <row r="9056" spans="1:6" x14ac:dyDescent="0.3">
      <c r="A9056" t="s">
        <v>9817</v>
      </c>
      <c r="B9056">
        <v>0</v>
      </c>
      <c r="C9056">
        <v>0</v>
      </c>
      <c r="D9056">
        <v>2129250</v>
      </c>
      <c r="E9056">
        <v>0</v>
      </c>
      <c r="F9056" s="4">
        <f t="shared" si="141"/>
        <v>709750</v>
      </c>
    </row>
    <row r="9057" spans="1:6" x14ac:dyDescent="0.3">
      <c r="A9057" t="s">
        <v>9818</v>
      </c>
      <c r="B9057">
        <v>1370460</v>
      </c>
      <c r="C9057">
        <v>1432340</v>
      </c>
      <c r="D9057">
        <v>1381380</v>
      </c>
      <c r="E9057">
        <v>990080</v>
      </c>
      <c r="F9057" s="4">
        <f t="shared" si="141"/>
        <v>1267933.3333333333</v>
      </c>
    </row>
    <row r="9058" spans="1:6" x14ac:dyDescent="0.3">
      <c r="A9058" t="s">
        <v>9819</v>
      </c>
      <c r="B9058">
        <v>0</v>
      </c>
      <c r="C9058">
        <v>0</v>
      </c>
      <c r="D9058">
        <v>839200</v>
      </c>
      <c r="E9058">
        <v>394000</v>
      </c>
      <c r="F9058" s="4">
        <f t="shared" si="141"/>
        <v>411066.66666666669</v>
      </c>
    </row>
    <row r="9059" spans="1:6" x14ac:dyDescent="0.3">
      <c r="A9059" t="s">
        <v>9820</v>
      </c>
      <c r="B9059">
        <v>2704430</v>
      </c>
      <c r="C9059">
        <v>0</v>
      </c>
      <c r="D9059">
        <v>2585440</v>
      </c>
      <c r="E9059">
        <v>0</v>
      </c>
      <c r="F9059" s="4">
        <f t="shared" si="141"/>
        <v>861813.33333333337</v>
      </c>
    </row>
    <row r="9060" spans="1:6" x14ac:dyDescent="0.3">
      <c r="A9060" t="s">
        <v>9821</v>
      </c>
      <c r="B9060">
        <v>149400</v>
      </c>
      <c r="C9060">
        <v>149400</v>
      </c>
      <c r="D9060">
        <v>218400</v>
      </c>
      <c r="E9060">
        <v>643000</v>
      </c>
      <c r="F9060" s="4">
        <f t="shared" si="141"/>
        <v>336933.33333333331</v>
      </c>
    </row>
    <row r="9061" spans="1:6" x14ac:dyDescent="0.3">
      <c r="A9061" t="s">
        <v>9822</v>
      </c>
      <c r="B9061">
        <v>5206920</v>
      </c>
      <c r="C9061">
        <v>10794480</v>
      </c>
      <c r="D9061">
        <v>7234440</v>
      </c>
      <c r="E9061">
        <v>9722580</v>
      </c>
      <c r="F9061" s="4">
        <f t="shared" si="141"/>
        <v>9250500</v>
      </c>
    </row>
    <row r="9062" spans="1:6" x14ac:dyDescent="0.3">
      <c r="A9062" t="s">
        <v>9823</v>
      </c>
      <c r="B9062">
        <v>2575260</v>
      </c>
      <c r="C9062">
        <v>2362980</v>
      </c>
      <c r="D9062">
        <v>2127640</v>
      </c>
      <c r="E9062">
        <v>5020240</v>
      </c>
      <c r="F9062" s="4">
        <f t="shared" si="141"/>
        <v>3170286.6666666665</v>
      </c>
    </row>
    <row r="9063" spans="1:6" x14ac:dyDescent="0.3">
      <c r="A9063" t="s">
        <v>9824</v>
      </c>
      <c r="B9063">
        <v>2143800</v>
      </c>
      <c r="C9063">
        <v>1472219</v>
      </c>
      <c r="D9063">
        <v>2124600</v>
      </c>
      <c r="E9063">
        <v>2008100</v>
      </c>
      <c r="F9063" s="4">
        <f t="shared" si="141"/>
        <v>1868306.3333333333</v>
      </c>
    </row>
    <row r="9064" spans="1:6" x14ac:dyDescent="0.3">
      <c r="A9064" t="s">
        <v>9825</v>
      </c>
      <c r="B9064">
        <v>0</v>
      </c>
      <c r="C9064">
        <v>2309580</v>
      </c>
      <c r="D9064">
        <v>1244880</v>
      </c>
      <c r="E9064">
        <v>2609880</v>
      </c>
      <c r="F9064" s="4">
        <f t="shared" si="141"/>
        <v>2054780</v>
      </c>
    </row>
    <row r="9065" spans="1:6" x14ac:dyDescent="0.3">
      <c r="A9065" t="s">
        <v>9826</v>
      </c>
      <c r="B9065">
        <v>1247900</v>
      </c>
      <c r="C9065">
        <v>893190</v>
      </c>
      <c r="D9065">
        <v>1132950</v>
      </c>
      <c r="E9065">
        <v>1209980</v>
      </c>
      <c r="F9065" s="4">
        <f t="shared" si="141"/>
        <v>1078706.6666666667</v>
      </c>
    </row>
    <row r="9066" spans="1:6" x14ac:dyDescent="0.3">
      <c r="A9066" t="s">
        <v>9827</v>
      </c>
      <c r="B9066">
        <v>409500</v>
      </c>
      <c r="C9066">
        <v>0</v>
      </c>
      <c r="D9066">
        <v>4794560</v>
      </c>
      <c r="E9066">
        <v>2992360</v>
      </c>
      <c r="F9066" s="4">
        <f t="shared" si="141"/>
        <v>2595640</v>
      </c>
    </row>
    <row r="9067" spans="1:6" x14ac:dyDescent="0.3">
      <c r="A9067" t="s">
        <v>9828</v>
      </c>
      <c r="B9067">
        <v>0</v>
      </c>
      <c r="C9067">
        <v>0</v>
      </c>
      <c r="D9067">
        <v>568600</v>
      </c>
      <c r="E9067">
        <v>529280</v>
      </c>
      <c r="F9067" s="4">
        <f t="shared" si="141"/>
        <v>365960</v>
      </c>
    </row>
    <row r="9068" spans="1:6" x14ac:dyDescent="0.3">
      <c r="A9068" t="s">
        <v>9829</v>
      </c>
      <c r="B9068">
        <v>411950</v>
      </c>
      <c r="C9068">
        <v>0</v>
      </c>
      <c r="D9068">
        <v>1140230</v>
      </c>
      <c r="E9068">
        <v>0</v>
      </c>
      <c r="F9068" s="4">
        <f t="shared" si="141"/>
        <v>380076.66666666669</v>
      </c>
    </row>
    <row r="9069" spans="1:6" x14ac:dyDescent="0.3">
      <c r="A9069" t="s">
        <v>9830</v>
      </c>
      <c r="B9069">
        <v>2550940</v>
      </c>
      <c r="C9069">
        <v>2118100</v>
      </c>
      <c r="D9069">
        <v>2188130</v>
      </c>
      <c r="E9069">
        <v>1245700</v>
      </c>
      <c r="F9069" s="4">
        <f t="shared" si="141"/>
        <v>1850643.3333333333</v>
      </c>
    </row>
    <row r="9070" spans="1:6" x14ac:dyDescent="0.3">
      <c r="A9070" t="s">
        <v>9831</v>
      </c>
      <c r="B9070">
        <v>1884480</v>
      </c>
      <c r="C9070">
        <v>600000</v>
      </c>
      <c r="D9070">
        <v>0</v>
      </c>
      <c r="E9070">
        <v>0</v>
      </c>
      <c r="F9070" s="4">
        <f t="shared" si="141"/>
        <v>200000</v>
      </c>
    </row>
    <row r="9071" spans="1:6" x14ac:dyDescent="0.3">
      <c r="A9071" t="s">
        <v>9832</v>
      </c>
      <c r="B9071">
        <v>350000</v>
      </c>
      <c r="C9071">
        <v>0</v>
      </c>
      <c r="D9071">
        <v>2695660</v>
      </c>
      <c r="E9071">
        <v>469200</v>
      </c>
      <c r="F9071" s="4">
        <f t="shared" si="141"/>
        <v>1054953.3333333333</v>
      </c>
    </row>
    <row r="9072" spans="1:6" x14ac:dyDescent="0.3">
      <c r="A9072" t="s">
        <v>9833</v>
      </c>
      <c r="B9072">
        <v>3084900</v>
      </c>
      <c r="C9072">
        <v>817600</v>
      </c>
      <c r="D9072">
        <v>1264900</v>
      </c>
      <c r="E9072">
        <v>764400</v>
      </c>
      <c r="F9072" s="4">
        <f t="shared" si="141"/>
        <v>948966.66666666663</v>
      </c>
    </row>
    <row r="9073" spans="1:6" x14ac:dyDescent="0.3">
      <c r="A9073" t="s">
        <v>9834</v>
      </c>
      <c r="B9073">
        <v>726000</v>
      </c>
      <c r="C9073">
        <v>7634900</v>
      </c>
      <c r="D9073">
        <v>0</v>
      </c>
      <c r="E9073">
        <v>2047500</v>
      </c>
      <c r="F9073" s="4">
        <f t="shared" si="141"/>
        <v>3227466.6666666665</v>
      </c>
    </row>
    <row r="9074" spans="1:6" x14ac:dyDescent="0.3">
      <c r="A9074" t="s">
        <v>9835</v>
      </c>
      <c r="B9074">
        <v>503230</v>
      </c>
      <c r="C9074">
        <v>0</v>
      </c>
      <c r="D9074">
        <v>0</v>
      </c>
      <c r="E9074">
        <v>0</v>
      </c>
      <c r="F9074" s="4">
        <f t="shared" si="141"/>
        <v>0</v>
      </c>
    </row>
    <row r="9075" spans="1:6" x14ac:dyDescent="0.3">
      <c r="A9075" t="s">
        <v>489</v>
      </c>
      <c r="B9075">
        <v>740000</v>
      </c>
      <c r="C9075">
        <v>0</v>
      </c>
      <c r="D9075">
        <v>1122200</v>
      </c>
      <c r="E9075">
        <v>1113500</v>
      </c>
      <c r="F9075" s="4">
        <f t="shared" si="141"/>
        <v>745233.33333333337</v>
      </c>
    </row>
    <row r="9076" spans="1:6" x14ac:dyDescent="0.3">
      <c r="A9076" t="s">
        <v>9836</v>
      </c>
      <c r="B9076">
        <v>477750</v>
      </c>
      <c r="C9076">
        <v>0</v>
      </c>
      <c r="D9076">
        <v>1480000</v>
      </c>
      <c r="E9076">
        <v>1195380</v>
      </c>
      <c r="F9076" s="4">
        <f t="shared" si="141"/>
        <v>891793.33333333337</v>
      </c>
    </row>
    <row r="9077" spans="1:6" x14ac:dyDescent="0.3">
      <c r="A9077" t="s">
        <v>566</v>
      </c>
      <c r="B9077">
        <v>0</v>
      </c>
      <c r="C9077">
        <v>0</v>
      </c>
      <c r="D9077">
        <v>2540000</v>
      </c>
      <c r="E9077">
        <v>872330</v>
      </c>
      <c r="F9077" s="4">
        <f t="shared" si="141"/>
        <v>1137443.3333333333</v>
      </c>
    </row>
    <row r="9078" spans="1:6" x14ac:dyDescent="0.3">
      <c r="A9078" t="s">
        <v>9837</v>
      </c>
      <c r="B9078">
        <v>740000</v>
      </c>
      <c r="C9078">
        <v>230000</v>
      </c>
      <c r="D9078">
        <v>0</v>
      </c>
      <c r="E9078">
        <v>0</v>
      </c>
      <c r="F9078" s="4">
        <f t="shared" si="141"/>
        <v>76666.666666666672</v>
      </c>
    </row>
    <row r="9079" spans="1:6" x14ac:dyDescent="0.3">
      <c r="A9079" t="s">
        <v>9838</v>
      </c>
      <c r="B9079">
        <v>655200</v>
      </c>
      <c r="C9079">
        <v>0</v>
      </c>
      <c r="D9079">
        <v>0</v>
      </c>
      <c r="E9079">
        <v>0</v>
      </c>
      <c r="F9079" s="4">
        <f t="shared" si="141"/>
        <v>0</v>
      </c>
    </row>
    <row r="9080" spans="1:6" x14ac:dyDescent="0.3">
      <c r="A9080" t="s">
        <v>9839</v>
      </c>
      <c r="B9080">
        <v>191100</v>
      </c>
      <c r="C9080">
        <v>0</v>
      </c>
      <c r="D9080">
        <v>0</v>
      </c>
      <c r="E9080">
        <v>0</v>
      </c>
      <c r="F9080" s="4">
        <f t="shared" si="141"/>
        <v>0</v>
      </c>
    </row>
    <row r="9081" spans="1:6" x14ac:dyDescent="0.3">
      <c r="A9081" t="s">
        <v>9840</v>
      </c>
      <c r="B9081">
        <v>2004030</v>
      </c>
      <c r="C9081">
        <v>0</v>
      </c>
      <c r="D9081">
        <v>15721160</v>
      </c>
      <c r="E9081">
        <v>6516350</v>
      </c>
      <c r="F9081" s="4">
        <f t="shared" si="141"/>
        <v>7412503.333333333</v>
      </c>
    </row>
    <row r="9082" spans="1:6" x14ac:dyDescent="0.3">
      <c r="A9082" t="s">
        <v>9841</v>
      </c>
      <c r="B9082">
        <v>4026860</v>
      </c>
      <c r="C9082">
        <v>4359400</v>
      </c>
      <c r="D9082">
        <v>311100</v>
      </c>
      <c r="E9082">
        <v>0</v>
      </c>
      <c r="F9082" s="4">
        <f t="shared" si="141"/>
        <v>1556833.3333333333</v>
      </c>
    </row>
    <row r="9083" spans="1:6" x14ac:dyDescent="0.3">
      <c r="A9083" t="s">
        <v>9842</v>
      </c>
      <c r="B9083">
        <v>0</v>
      </c>
      <c r="C9083">
        <v>0</v>
      </c>
      <c r="D9083">
        <v>264600</v>
      </c>
      <c r="E9083">
        <v>463500</v>
      </c>
      <c r="F9083" s="4">
        <f t="shared" si="141"/>
        <v>242700</v>
      </c>
    </row>
    <row r="9084" spans="1:6" x14ac:dyDescent="0.3">
      <c r="A9084" t="s">
        <v>9843</v>
      </c>
      <c r="B9084">
        <v>0</v>
      </c>
      <c r="C9084">
        <v>2427310</v>
      </c>
      <c r="D9084">
        <v>0</v>
      </c>
      <c r="E9084">
        <v>0</v>
      </c>
      <c r="F9084" s="4">
        <f t="shared" si="141"/>
        <v>809103.33333333337</v>
      </c>
    </row>
    <row r="9085" spans="1:6" x14ac:dyDescent="0.3">
      <c r="A9085" t="s">
        <v>9844</v>
      </c>
      <c r="B9085">
        <v>256000</v>
      </c>
      <c r="C9085">
        <v>379470</v>
      </c>
      <c r="D9085">
        <v>256000</v>
      </c>
      <c r="E9085">
        <v>0</v>
      </c>
      <c r="F9085" s="4">
        <f t="shared" si="141"/>
        <v>211823.33333333334</v>
      </c>
    </row>
    <row r="9086" spans="1:6" x14ac:dyDescent="0.3">
      <c r="A9086" t="s">
        <v>9845</v>
      </c>
      <c r="B9086">
        <v>0</v>
      </c>
      <c r="C9086">
        <v>970000</v>
      </c>
      <c r="D9086">
        <v>561100</v>
      </c>
      <c r="E9086">
        <v>425700</v>
      </c>
      <c r="F9086" s="4">
        <f t="shared" si="141"/>
        <v>652266.66666666663</v>
      </c>
    </row>
    <row r="9087" spans="1:6" x14ac:dyDescent="0.3">
      <c r="A9087" t="s">
        <v>9846</v>
      </c>
      <c r="B9087">
        <v>1325500</v>
      </c>
      <c r="C9087">
        <v>1261260</v>
      </c>
      <c r="D9087">
        <v>2333250</v>
      </c>
      <c r="E9087">
        <v>2780520</v>
      </c>
      <c r="F9087" s="4">
        <f t="shared" si="141"/>
        <v>2125010</v>
      </c>
    </row>
    <row r="9088" spans="1:6" x14ac:dyDescent="0.3">
      <c r="A9088" t="s">
        <v>9847</v>
      </c>
      <c r="B9088">
        <v>0</v>
      </c>
      <c r="C9088">
        <v>198900</v>
      </c>
      <c r="D9088">
        <v>2048900</v>
      </c>
      <c r="E9088">
        <v>2010430</v>
      </c>
      <c r="F9088" s="4">
        <f t="shared" si="141"/>
        <v>1419410</v>
      </c>
    </row>
    <row r="9089" spans="1:6" x14ac:dyDescent="0.3">
      <c r="A9089" t="s">
        <v>9848</v>
      </c>
      <c r="B9089">
        <v>881790</v>
      </c>
      <c r="C9089">
        <v>2864680</v>
      </c>
      <c r="D9089">
        <v>4448240</v>
      </c>
      <c r="E9089">
        <v>2406040</v>
      </c>
      <c r="F9089" s="4">
        <f t="shared" si="141"/>
        <v>3239653.3333333335</v>
      </c>
    </row>
    <row r="9090" spans="1:6" x14ac:dyDescent="0.3">
      <c r="A9090" t="s">
        <v>9849</v>
      </c>
      <c r="B9090">
        <v>0</v>
      </c>
      <c r="C9090">
        <v>2265830</v>
      </c>
      <c r="D9090">
        <v>228000</v>
      </c>
      <c r="E9090">
        <v>2240800</v>
      </c>
      <c r="F9090" s="4">
        <f t="shared" si="141"/>
        <v>1578210</v>
      </c>
    </row>
    <row r="9091" spans="1:6" x14ac:dyDescent="0.3">
      <c r="A9091" t="s">
        <v>9850</v>
      </c>
      <c r="B9091">
        <v>515060</v>
      </c>
      <c r="C9091">
        <v>1163620</v>
      </c>
      <c r="D9091">
        <v>1626080</v>
      </c>
      <c r="E9091">
        <v>1783250</v>
      </c>
      <c r="F9091" s="4">
        <f t="shared" ref="F9091:F9154" si="142">SUM(C9091:E9091)/3</f>
        <v>1524316.6666666667</v>
      </c>
    </row>
    <row r="9092" spans="1:6" x14ac:dyDescent="0.3">
      <c r="A9092" t="s">
        <v>9851</v>
      </c>
      <c r="B9092">
        <v>0</v>
      </c>
      <c r="C9092">
        <v>0</v>
      </c>
      <c r="D9092">
        <v>1863400</v>
      </c>
      <c r="E9092">
        <v>1335580</v>
      </c>
      <c r="F9092" s="4">
        <f t="shared" si="142"/>
        <v>1066326.6666666667</v>
      </c>
    </row>
    <row r="9093" spans="1:6" x14ac:dyDescent="0.3">
      <c r="A9093" t="s">
        <v>9852</v>
      </c>
      <c r="B9093">
        <v>1013840</v>
      </c>
      <c r="C9093">
        <v>0</v>
      </c>
      <c r="D9093">
        <v>802000</v>
      </c>
      <c r="E9093">
        <v>0</v>
      </c>
      <c r="F9093" s="4">
        <f t="shared" si="142"/>
        <v>267333.33333333331</v>
      </c>
    </row>
    <row r="9094" spans="1:6" x14ac:dyDescent="0.3">
      <c r="A9094" t="s">
        <v>9853</v>
      </c>
      <c r="B9094">
        <v>2210160</v>
      </c>
      <c r="C9094">
        <v>2078000</v>
      </c>
      <c r="D9094">
        <v>2227600</v>
      </c>
      <c r="E9094">
        <v>1807860</v>
      </c>
      <c r="F9094" s="4">
        <f t="shared" si="142"/>
        <v>2037820</v>
      </c>
    </row>
    <row r="9095" spans="1:6" x14ac:dyDescent="0.3">
      <c r="A9095" t="s">
        <v>9854</v>
      </c>
      <c r="B9095">
        <v>1233560</v>
      </c>
      <c r="C9095">
        <v>3240140</v>
      </c>
      <c r="D9095">
        <v>2103010</v>
      </c>
      <c r="E9095">
        <v>2355990</v>
      </c>
      <c r="F9095" s="4">
        <f t="shared" si="142"/>
        <v>2566380</v>
      </c>
    </row>
    <row r="9096" spans="1:6" x14ac:dyDescent="0.3">
      <c r="A9096" t="s">
        <v>9855</v>
      </c>
      <c r="B9096">
        <v>0</v>
      </c>
      <c r="C9096">
        <v>1015560</v>
      </c>
      <c r="D9096">
        <v>160000</v>
      </c>
      <c r="E9096">
        <v>256000</v>
      </c>
      <c r="F9096" s="4">
        <f t="shared" si="142"/>
        <v>477186.66666666669</v>
      </c>
    </row>
    <row r="9097" spans="1:6" x14ac:dyDescent="0.3">
      <c r="A9097" t="s">
        <v>9856</v>
      </c>
      <c r="B9097">
        <v>278000</v>
      </c>
      <c r="C9097">
        <v>230000</v>
      </c>
      <c r="D9097">
        <v>0</v>
      </c>
      <c r="E9097">
        <v>896900</v>
      </c>
      <c r="F9097" s="4">
        <f t="shared" si="142"/>
        <v>375633.33333333331</v>
      </c>
    </row>
    <row r="9098" spans="1:6" x14ac:dyDescent="0.3">
      <c r="A9098" t="s">
        <v>9857</v>
      </c>
      <c r="B9098">
        <v>0</v>
      </c>
      <c r="C9098">
        <v>2167420</v>
      </c>
      <c r="D9098">
        <v>2219320</v>
      </c>
      <c r="E9098">
        <v>2153160</v>
      </c>
      <c r="F9098" s="4">
        <f t="shared" si="142"/>
        <v>2179966.6666666665</v>
      </c>
    </row>
    <row r="9099" spans="1:6" x14ac:dyDescent="0.3">
      <c r="A9099" t="s">
        <v>9858</v>
      </c>
      <c r="B9099">
        <v>536900</v>
      </c>
      <c r="C9099">
        <v>2158680</v>
      </c>
      <c r="D9099">
        <v>2910140</v>
      </c>
      <c r="E9099">
        <v>2319400</v>
      </c>
      <c r="F9099" s="4">
        <f t="shared" si="142"/>
        <v>2462740</v>
      </c>
    </row>
    <row r="9100" spans="1:6" x14ac:dyDescent="0.3">
      <c r="A9100" t="s">
        <v>9859</v>
      </c>
      <c r="B9100">
        <v>305000</v>
      </c>
      <c r="C9100">
        <v>1226000</v>
      </c>
      <c r="D9100">
        <v>0</v>
      </c>
      <c r="E9100">
        <v>0</v>
      </c>
      <c r="F9100" s="4">
        <f t="shared" si="142"/>
        <v>408666.66666666669</v>
      </c>
    </row>
    <row r="9101" spans="1:6" x14ac:dyDescent="0.3">
      <c r="A9101" t="s">
        <v>9860</v>
      </c>
      <c r="B9101">
        <v>288000</v>
      </c>
      <c r="C9101">
        <v>0</v>
      </c>
      <c r="D9101">
        <v>0</v>
      </c>
      <c r="E9101">
        <v>0</v>
      </c>
      <c r="F9101" s="4">
        <f t="shared" si="142"/>
        <v>0</v>
      </c>
    </row>
    <row r="9102" spans="1:6" x14ac:dyDescent="0.3">
      <c r="A9102" t="s">
        <v>9861</v>
      </c>
      <c r="B9102">
        <v>460000</v>
      </c>
      <c r="C9102">
        <v>0</v>
      </c>
      <c r="D9102">
        <v>0</v>
      </c>
      <c r="E9102">
        <v>0</v>
      </c>
      <c r="F9102" s="4">
        <f t="shared" si="142"/>
        <v>0</v>
      </c>
    </row>
    <row r="9103" spans="1:6" x14ac:dyDescent="0.3">
      <c r="A9103" t="s">
        <v>9862</v>
      </c>
      <c r="B9103">
        <v>0</v>
      </c>
      <c r="C9103">
        <v>740000</v>
      </c>
      <c r="D9103">
        <v>2104830</v>
      </c>
      <c r="E9103">
        <v>357000</v>
      </c>
      <c r="F9103" s="4">
        <f t="shared" si="142"/>
        <v>1067276.6666666667</v>
      </c>
    </row>
    <row r="9104" spans="1:6" x14ac:dyDescent="0.3">
      <c r="A9104" t="s">
        <v>9863</v>
      </c>
      <c r="B9104">
        <v>531440</v>
      </c>
      <c r="C9104">
        <v>2397150</v>
      </c>
      <c r="D9104">
        <v>3510340</v>
      </c>
      <c r="E9104">
        <v>890140</v>
      </c>
      <c r="F9104" s="4">
        <f t="shared" si="142"/>
        <v>2265876.6666666665</v>
      </c>
    </row>
    <row r="9105" spans="1:6" x14ac:dyDescent="0.3">
      <c r="A9105" t="s">
        <v>9864</v>
      </c>
      <c r="B9105">
        <v>4773000</v>
      </c>
      <c r="C9105">
        <v>7435200</v>
      </c>
      <c r="D9105">
        <v>2105600</v>
      </c>
      <c r="E9105">
        <v>11275650</v>
      </c>
      <c r="F9105" s="4">
        <f t="shared" si="142"/>
        <v>6938816.666666667</v>
      </c>
    </row>
    <row r="9106" spans="1:6" x14ac:dyDescent="0.3">
      <c r="A9106" t="s">
        <v>9865</v>
      </c>
      <c r="B9106">
        <v>0</v>
      </c>
      <c r="C9106">
        <v>296660</v>
      </c>
      <c r="D9106">
        <v>315770</v>
      </c>
      <c r="E9106">
        <v>0</v>
      </c>
      <c r="F9106" s="4">
        <f t="shared" si="142"/>
        <v>204143.33333333334</v>
      </c>
    </row>
    <row r="9107" spans="1:6" x14ac:dyDescent="0.3">
      <c r="A9107" t="s">
        <v>9866</v>
      </c>
      <c r="B9107">
        <v>0</v>
      </c>
      <c r="C9107">
        <v>683200</v>
      </c>
      <c r="D9107">
        <v>0</v>
      </c>
      <c r="E9107">
        <v>0</v>
      </c>
      <c r="F9107" s="4">
        <f t="shared" si="142"/>
        <v>227733.33333333334</v>
      </c>
    </row>
    <row r="9108" spans="1:6" x14ac:dyDescent="0.3">
      <c r="A9108" t="s">
        <v>9867</v>
      </c>
      <c r="B9108">
        <v>646200</v>
      </c>
      <c r="C9108">
        <v>0</v>
      </c>
      <c r="D9108">
        <v>251160</v>
      </c>
      <c r="E9108">
        <v>570600</v>
      </c>
      <c r="F9108" s="4">
        <f t="shared" si="142"/>
        <v>273920</v>
      </c>
    </row>
    <row r="9109" spans="1:6" x14ac:dyDescent="0.3">
      <c r="A9109" t="s">
        <v>9868</v>
      </c>
      <c r="B9109">
        <v>1465100</v>
      </c>
      <c r="C9109">
        <v>370000</v>
      </c>
      <c r="D9109">
        <v>1097000</v>
      </c>
      <c r="E9109">
        <v>1056670</v>
      </c>
      <c r="F9109" s="4">
        <f t="shared" si="142"/>
        <v>841223.33333333337</v>
      </c>
    </row>
    <row r="9110" spans="1:6" x14ac:dyDescent="0.3">
      <c r="A9110" t="s">
        <v>9869</v>
      </c>
      <c r="B9110">
        <v>0</v>
      </c>
      <c r="C9110">
        <v>1077140</v>
      </c>
      <c r="D9110">
        <v>1596520</v>
      </c>
      <c r="E9110">
        <v>3322400</v>
      </c>
      <c r="F9110" s="4">
        <f t="shared" si="142"/>
        <v>1998686.6666666667</v>
      </c>
    </row>
    <row r="9111" spans="1:6" x14ac:dyDescent="0.3">
      <c r="A9111" t="s">
        <v>9870</v>
      </c>
      <c r="B9111">
        <v>382200</v>
      </c>
      <c r="C9111">
        <v>6616000</v>
      </c>
      <c r="D9111">
        <v>15066219</v>
      </c>
      <c r="E9111">
        <v>11904980</v>
      </c>
      <c r="F9111" s="4">
        <f t="shared" si="142"/>
        <v>11195733</v>
      </c>
    </row>
    <row r="9112" spans="1:6" x14ac:dyDescent="0.3">
      <c r="A9112" t="s">
        <v>9871</v>
      </c>
      <c r="B9112">
        <v>2640540</v>
      </c>
      <c r="C9112">
        <v>3773200</v>
      </c>
      <c r="D9112">
        <v>5352780</v>
      </c>
      <c r="E9112">
        <v>7810190</v>
      </c>
      <c r="F9112" s="4">
        <f t="shared" si="142"/>
        <v>5645390</v>
      </c>
    </row>
    <row r="9113" spans="1:6" x14ac:dyDescent="0.3">
      <c r="A9113" t="s">
        <v>9872</v>
      </c>
      <c r="B9113">
        <v>0</v>
      </c>
      <c r="C9113">
        <v>301210</v>
      </c>
      <c r="D9113">
        <v>431340</v>
      </c>
      <c r="E9113">
        <v>382200</v>
      </c>
      <c r="F9113" s="4">
        <f t="shared" si="142"/>
        <v>371583.33333333331</v>
      </c>
    </row>
    <row r="9114" spans="1:6" x14ac:dyDescent="0.3">
      <c r="A9114" t="s">
        <v>9873</v>
      </c>
      <c r="B9114">
        <v>1637630</v>
      </c>
      <c r="C9114">
        <v>0</v>
      </c>
      <c r="D9114">
        <v>0</v>
      </c>
      <c r="E9114">
        <v>0</v>
      </c>
      <c r="F9114" s="4">
        <f t="shared" si="142"/>
        <v>0</v>
      </c>
    </row>
    <row r="9115" spans="1:6" x14ac:dyDescent="0.3">
      <c r="A9115" t="s">
        <v>9874</v>
      </c>
      <c r="B9115">
        <v>0</v>
      </c>
      <c r="C9115">
        <v>0</v>
      </c>
      <c r="D9115">
        <v>889350</v>
      </c>
      <c r="E9115">
        <v>0</v>
      </c>
      <c r="F9115" s="4">
        <f t="shared" si="142"/>
        <v>296450</v>
      </c>
    </row>
    <row r="9116" spans="1:6" x14ac:dyDescent="0.3">
      <c r="A9116" t="s">
        <v>9875</v>
      </c>
      <c r="B9116">
        <v>0</v>
      </c>
      <c r="C9116">
        <v>2203680</v>
      </c>
      <c r="D9116">
        <v>1635940</v>
      </c>
      <c r="E9116">
        <v>0</v>
      </c>
      <c r="F9116" s="4">
        <f t="shared" si="142"/>
        <v>1279873.3333333333</v>
      </c>
    </row>
    <row r="9117" spans="1:6" x14ac:dyDescent="0.3">
      <c r="A9117" t="s">
        <v>9876</v>
      </c>
      <c r="B9117">
        <v>1796360</v>
      </c>
      <c r="C9117">
        <v>3112740</v>
      </c>
      <c r="D9117">
        <v>1683500</v>
      </c>
      <c r="E9117">
        <v>2370620</v>
      </c>
      <c r="F9117" s="4">
        <f t="shared" si="142"/>
        <v>2388953.3333333335</v>
      </c>
    </row>
    <row r="9118" spans="1:6" x14ac:dyDescent="0.3">
      <c r="A9118" t="s">
        <v>9877</v>
      </c>
      <c r="B9118">
        <v>2368360</v>
      </c>
      <c r="C9118">
        <v>4464400</v>
      </c>
      <c r="D9118">
        <v>3530800</v>
      </c>
      <c r="E9118">
        <v>4576000</v>
      </c>
      <c r="F9118" s="4">
        <f t="shared" si="142"/>
        <v>4190400</v>
      </c>
    </row>
    <row r="9119" spans="1:6" x14ac:dyDescent="0.3">
      <c r="A9119" t="s">
        <v>9878</v>
      </c>
      <c r="B9119">
        <v>3633920</v>
      </c>
      <c r="C9119">
        <v>5008480</v>
      </c>
      <c r="D9119">
        <v>4715520</v>
      </c>
      <c r="E9119">
        <v>4122410</v>
      </c>
      <c r="F9119" s="4">
        <f t="shared" si="142"/>
        <v>4615470</v>
      </c>
    </row>
    <row r="9120" spans="1:6" x14ac:dyDescent="0.3">
      <c r="A9120" t="s">
        <v>9879</v>
      </c>
      <c r="B9120">
        <v>461370</v>
      </c>
      <c r="C9120">
        <v>1947880</v>
      </c>
      <c r="D9120">
        <v>977540</v>
      </c>
      <c r="E9120">
        <v>2004460</v>
      </c>
      <c r="F9120" s="4">
        <f t="shared" si="142"/>
        <v>1643293.3333333333</v>
      </c>
    </row>
    <row r="9121" spans="1:6" x14ac:dyDescent="0.3">
      <c r="A9121" t="s">
        <v>9880</v>
      </c>
      <c r="B9121">
        <v>0</v>
      </c>
      <c r="C9121">
        <v>219120</v>
      </c>
      <c r="D9121">
        <v>0</v>
      </c>
      <c r="E9121">
        <v>0</v>
      </c>
      <c r="F9121" s="4">
        <f t="shared" si="142"/>
        <v>73040</v>
      </c>
    </row>
    <row r="9122" spans="1:6" x14ac:dyDescent="0.3">
      <c r="A9122" t="s">
        <v>9881</v>
      </c>
      <c r="B9122">
        <v>0</v>
      </c>
      <c r="C9122">
        <v>1272660</v>
      </c>
      <c r="D9122">
        <v>0</v>
      </c>
      <c r="E9122">
        <v>0</v>
      </c>
      <c r="F9122" s="4">
        <f t="shared" si="142"/>
        <v>424220</v>
      </c>
    </row>
    <row r="9123" spans="1:6" x14ac:dyDescent="0.3">
      <c r="A9123" t="s">
        <v>9882</v>
      </c>
      <c r="B9123">
        <v>307580</v>
      </c>
      <c r="C9123">
        <v>191100</v>
      </c>
      <c r="D9123">
        <v>458490</v>
      </c>
      <c r="E9123">
        <v>581460</v>
      </c>
      <c r="F9123" s="4">
        <f t="shared" si="142"/>
        <v>410350</v>
      </c>
    </row>
    <row r="9124" spans="1:6" x14ac:dyDescent="0.3">
      <c r="A9124" t="s">
        <v>9883</v>
      </c>
      <c r="B9124">
        <v>0</v>
      </c>
      <c r="C9124">
        <v>0</v>
      </c>
      <c r="D9124">
        <v>311100</v>
      </c>
      <c r="E9124">
        <v>820000</v>
      </c>
      <c r="F9124" s="4">
        <f t="shared" si="142"/>
        <v>377033.33333333331</v>
      </c>
    </row>
    <row r="9125" spans="1:6" x14ac:dyDescent="0.3">
      <c r="A9125" t="s">
        <v>9884</v>
      </c>
      <c r="B9125">
        <v>8102570</v>
      </c>
      <c r="C9125">
        <v>24034850</v>
      </c>
      <c r="D9125">
        <v>19015430</v>
      </c>
      <c r="E9125">
        <v>18398660</v>
      </c>
      <c r="F9125" s="4">
        <f t="shared" si="142"/>
        <v>20482980</v>
      </c>
    </row>
    <row r="9126" spans="1:6" x14ac:dyDescent="0.3">
      <c r="A9126" t="s">
        <v>9885</v>
      </c>
      <c r="B9126">
        <v>411950</v>
      </c>
      <c r="C9126">
        <v>2101320</v>
      </c>
      <c r="D9126">
        <v>2021110</v>
      </c>
      <c r="E9126">
        <v>2044020</v>
      </c>
      <c r="F9126" s="4">
        <f t="shared" si="142"/>
        <v>2055483.3333333333</v>
      </c>
    </row>
    <row r="9127" spans="1:6" x14ac:dyDescent="0.3">
      <c r="A9127" t="s">
        <v>9886</v>
      </c>
      <c r="B9127">
        <v>256000</v>
      </c>
      <c r="C9127">
        <v>385840</v>
      </c>
      <c r="D9127">
        <v>555900</v>
      </c>
      <c r="E9127">
        <v>1493080</v>
      </c>
      <c r="F9127" s="4">
        <f t="shared" si="142"/>
        <v>811606.66666666663</v>
      </c>
    </row>
    <row r="9128" spans="1:6" x14ac:dyDescent="0.3">
      <c r="A9128" t="s">
        <v>9887</v>
      </c>
      <c r="B9128">
        <v>256000</v>
      </c>
      <c r="C9128">
        <v>567006</v>
      </c>
      <c r="D9128">
        <v>0</v>
      </c>
      <c r="E9128">
        <v>0</v>
      </c>
      <c r="F9128" s="4">
        <f t="shared" si="142"/>
        <v>189002</v>
      </c>
    </row>
    <row r="9129" spans="1:6" x14ac:dyDescent="0.3">
      <c r="A9129" t="s">
        <v>9888</v>
      </c>
      <c r="B9129">
        <v>0</v>
      </c>
      <c r="C9129">
        <v>300300</v>
      </c>
      <c r="D9129">
        <v>444080</v>
      </c>
      <c r="E9129">
        <v>386000</v>
      </c>
      <c r="F9129" s="4">
        <f t="shared" si="142"/>
        <v>376793.33333333331</v>
      </c>
    </row>
    <row r="9130" spans="1:6" x14ac:dyDescent="0.3">
      <c r="A9130" t="s">
        <v>9889</v>
      </c>
      <c r="B9130">
        <v>571950</v>
      </c>
      <c r="C9130">
        <v>2050620</v>
      </c>
      <c r="D9130">
        <v>2223960</v>
      </c>
      <c r="E9130">
        <v>2098940</v>
      </c>
      <c r="F9130" s="4">
        <f t="shared" si="142"/>
        <v>2124506.6666666665</v>
      </c>
    </row>
    <row r="9131" spans="1:6" x14ac:dyDescent="0.3">
      <c r="A9131" t="s">
        <v>9890</v>
      </c>
      <c r="B9131">
        <v>0</v>
      </c>
      <c r="C9131">
        <v>1450060</v>
      </c>
      <c r="D9131">
        <v>260100</v>
      </c>
      <c r="E9131">
        <v>386000</v>
      </c>
      <c r="F9131" s="4">
        <f t="shared" si="142"/>
        <v>698720</v>
      </c>
    </row>
    <row r="9132" spans="1:6" x14ac:dyDescent="0.3">
      <c r="A9132" t="s">
        <v>9891</v>
      </c>
      <c r="B9132">
        <v>1020140</v>
      </c>
      <c r="C9132">
        <v>1707500</v>
      </c>
      <c r="D9132">
        <v>533680</v>
      </c>
      <c r="E9132">
        <v>702980</v>
      </c>
      <c r="F9132" s="4">
        <f t="shared" si="142"/>
        <v>981386.66666666663</v>
      </c>
    </row>
    <row r="9133" spans="1:6" x14ac:dyDescent="0.3">
      <c r="A9133" t="s">
        <v>9892</v>
      </c>
      <c r="B9133">
        <v>0</v>
      </c>
      <c r="C9133">
        <v>752570</v>
      </c>
      <c r="D9133">
        <v>2234050</v>
      </c>
      <c r="E9133">
        <v>7701690</v>
      </c>
      <c r="F9133" s="4">
        <f t="shared" si="142"/>
        <v>3562770</v>
      </c>
    </row>
    <row r="9134" spans="1:6" x14ac:dyDescent="0.3">
      <c r="A9134" t="s">
        <v>9893</v>
      </c>
      <c r="B9134">
        <v>2082438</v>
      </c>
      <c r="C9134">
        <v>3430000</v>
      </c>
      <c r="D9134">
        <v>528000</v>
      </c>
      <c r="E9134">
        <v>0</v>
      </c>
      <c r="F9134" s="4">
        <f t="shared" si="142"/>
        <v>1319333.3333333333</v>
      </c>
    </row>
    <row r="9135" spans="1:6" x14ac:dyDescent="0.3">
      <c r="A9135" t="s">
        <v>9894</v>
      </c>
      <c r="B9135">
        <v>3328080</v>
      </c>
      <c r="C9135">
        <v>3845657</v>
      </c>
      <c r="D9135">
        <v>260000</v>
      </c>
      <c r="E9135">
        <v>1036000</v>
      </c>
      <c r="F9135" s="4">
        <f t="shared" si="142"/>
        <v>1713885.6666666667</v>
      </c>
    </row>
    <row r="9136" spans="1:6" x14ac:dyDescent="0.3">
      <c r="A9136" t="s">
        <v>9895</v>
      </c>
      <c r="B9136">
        <v>0</v>
      </c>
      <c r="C9136">
        <v>1021700</v>
      </c>
      <c r="D9136">
        <v>632450</v>
      </c>
      <c r="E9136">
        <v>1467960</v>
      </c>
      <c r="F9136" s="4">
        <f t="shared" si="142"/>
        <v>1040703.3333333334</v>
      </c>
    </row>
    <row r="9137" spans="1:6" x14ac:dyDescent="0.3">
      <c r="A9137" t="s">
        <v>9896</v>
      </c>
      <c r="B9137">
        <v>683200</v>
      </c>
      <c r="C9137">
        <v>683200</v>
      </c>
      <c r="D9137">
        <v>0</v>
      </c>
      <c r="E9137">
        <v>0</v>
      </c>
      <c r="F9137" s="4">
        <f t="shared" si="142"/>
        <v>227733.33333333334</v>
      </c>
    </row>
    <row r="9138" spans="1:6" x14ac:dyDescent="0.3">
      <c r="A9138" t="s">
        <v>9897</v>
      </c>
      <c r="B9138">
        <v>1848380</v>
      </c>
      <c r="C9138">
        <v>819000</v>
      </c>
      <c r="D9138">
        <v>0</v>
      </c>
      <c r="E9138">
        <v>2198600</v>
      </c>
      <c r="F9138" s="4">
        <f t="shared" si="142"/>
        <v>1005866.6666666666</v>
      </c>
    </row>
    <row r="9139" spans="1:6" x14ac:dyDescent="0.3">
      <c r="A9139" t="s">
        <v>9898</v>
      </c>
      <c r="B9139">
        <v>455000</v>
      </c>
      <c r="C9139">
        <v>2073620</v>
      </c>
      <c r="D9139">
        <v>2324120</v>
      </c>
      <c r="E9139">
        <v>3235160</v>
      </c>
      <c r="F9139" s="4">
        <f t="shared" si="142"/>
        <v>2544300</v>
      </c>
    </row>
    <row r="9140" spans="1:6" x14ac:dyDescent="0.3">
      <c r="A9140" t="s">
        <v>9899</v>
      </c>
      <c r="B9140">
        <v>0</v>
      </c>
      <c r="C9140">
        <v>30632890</v>
      </c>
      <c r="D9140">
        <v>35146220</v>
      </c>
      <c r="E9140">
        <v>29632160</v>
      </c>
      <c r="F9140" s="4">
        <f t="shared" si="142"/>
        <v>31803756.666666668</v>
      </c>
    </row>
    <row r="9141" spans="1:6" x14ac:dyDescent="0.3">
      <c r="A9141" t="s">
        <v>9900</v>
      </c>
      <c r="B9141">
        <v>0</v>
      </c>
      <c r="C9141">
        <v>1053030</v>
      </c>
      <c r="D9141">
        <v>1778800</v>
      </c>
      <c r="E9141">
        <v>0</v>
      </c>
      <c r="F9141" s="4">
        <f t="shared" si="142"/>
        <v>943943.33333333337</v>
      </c>
    </row>
    <row r="9142" spans="1:6" x14ac:dyDescent="0.3">
      <c r="A9142" t="s">
        <v>9901</v>
      </c>
      <c r="B9142">
        <v>839680</v>
      </c>
      <c r="C9142">
        <v>2069590</v>
      </c>
      <c r="D9142">
        <v>2146690</v>
      </c>
      <c r="E9142">
        <v>2041020</v>
      </c>
      <c r="F9142" s="4">
        <f t="shared" si="142"/>
        <v>2085766.6666666667</v>
      </c>
    </row>
    <row r="9143" spans="1:6" x14ac:dyDescent="0.3">
      <c r="A9143" t="s">
        <v>9902</v>
      </c>
      <c r="B9143">
        <v>0</v>
      </c>
      <c r="C9143">
        <v>721460</v>
      </c>
      <c r="D9143">
        <v>0</v>
      </c>
      <c r="E9143">
        <v>908180</v>
      </c>
      <c r="F9143" s="4">
        <f t="shared" si="142"/>
        <v>543213.33333333337</v>
      </c>
    </row>
    <row r="9144" spans="1:6" x14ac:dyDescent="0.3">
      <c r="A9144" t="s">
        <v>9903</v>
      </c>
      <c r="B9144">
        <v>0</v>
      </c>
      <c r="C9144">
        <v>460460</v>
      </c>
      <c r="D9144">
        <v>0</v>
      </c>
      <c r="E9144">
        <v>0</v>
      </c>
      <c r="F9144" s="4">
        <f t="shared" si="142"/>
        <v>153486.66666666666</v>
      </c>
    </row>
    <row r="9145" spans="1:6" x14ac:dyDescent="0.3">
      <c r="A9145" t="s">
        <v>9904</v>
      </c>
      <c r="B9145">
        <v>2326870</v>
      </c>
      <c r="C9145">
        <v>370000</v>
      </c>
      <c r="D9145">
        <v>2422460</v>
      </c>
      <c r="E9145">
        <v>0</v>
      </c>
      <c r="F9145" s="4">
        <f t="shared" si="142"/>
        <v>930820</v>
      </c>
    </row>
    <row r="9146" spans="1:6" x14ac:dyDescent="0.3">
      <c r="A9146" t="s">
        <v>9905</v>
      </c>
      <c r="B9146">
        <v>3647100</v>
      </c>
      <c r="C9146">
        <v>4650040</v>
      </c>
      <c r="D9146">
        <v>3254330</v>
      </c>
      <c r="E9146">
        <v>2485920</v>
      </c>
      <c r="F9146" s="4">
        <f t="shared" si="142"/>
        <v>3463430</v>
      </c>
    </row>
    <row r="9147" spans="1:6" x14ac:dyDescent="0.3">
      <c r="A9147" t="s">
        <v>9906</v>
      </c>
      <c r="B9147">
        <v>6228480</v>
      </c>
      <c r="C9147">
        <v>7405600</v>
      </c>
      <c r="D9147">
        <v>8794860</v>
      </c>
      <c r="E9147">
        <v>7493910</v>
      </c>
      <c r="F9147" s="4">
        <f t="shared" si="142"/>
        <v>7898123.333333333</v>
      </c>
    </row>
    <row r="9148" spans="1:6" x14ac:dyDescent="0.3">
      <c r="A9148" t="s">
        <v>9907</v>
      </c>
      <c r="B9148">
        <v>160000</v>
      </c>
      <c r="C9148">
        <v>0</v>
      </c>
      <c r="D9148">
        <v>256000</v>
      </c>
      <c r="E9148">
        <v>1285860</v>
      </c>
      <c r="F9148" s="4">
        <f t="shared" si="142"/>
        <v>513953.33333333331</v>
      </c>
    </row>
    <row r="9149" spans="1:6" x14ac:dyDescent="0.3">
      <c r="A9149" t="s">
        <v>9908</v>
      </c>
      <c r="B9149">
        <v>3262860</v>
      </c>
      <c r="C9149">
        <v>2075250</v>
      </c>
      <c r="D9149">
        <v>2033280</v>
      </c>
      <c r="E9149">
        <v>2149970</v>
      </c>
      <c r="F9149" s="4">
        <f t="shared" si="142"/>
        <v>2086166.6666666667</v>
      </c>
    </row>
    <row r="9150" spans="1:6" x14ac:dyDescent="0.3">
      <c r="A9150" t="s">
        <v>720</v>
      </c>
      <c r="B9150">
        <v>2034400</v>
      </c>
      <c r="C9150">
        <v>4670960</v>
      </c>
      <c r="D9150">
        <v>3333530</v>
      </c>
      <c r="E9150">
        <v>4578470</v>
      </c>
      <c r="F9150" s="4">
        <f t="shared" si="142"/>
        <v>4194320</v>
      </c>
    </row>
    <row r="9151" spans="1:6" x14ac:dyDescent="0.3">
      <c r="A9151" t="s">
        <v>9909</v>
      </c>
      <c r="B9151">
        <v>744750</v>
      </c>
      <c r="C9151">
        <v>0</v>
      </c>
      <c r="D9151">
        <v>0</v>
      </c>
      <c r="E9151">
        <v>0</v>
      </c>
      <c r="F9151" s="4">
        <f t="shared" si="142"/>
        <v>0</v>
      </c>
    </row>
    <row r="9152" spans="1:6" x14ac:dyDescent="0.3">
      <c r="A9152" t="s">
        <v>9910</v>
      </c>
      <c r="B9152">
        <v>0</v>
      </c>
      <c r="C9152">
        <v>1356000</v>
      </c>
      <c r="D9152">
        <v>668100</v>
      </c>
      <c r="E9152">
        <v>402000</v>
      </c>
      <c r="F9152" s="4">
        <f t="shared" si="142"/>
        <v>808700</v>
      </c>
    </row>
    <row r="9153" spans="1:6" x14ac:dyDescent="0.3">
      <c r="A9153" t="s">
        <v>9911</v>
      </c>
      <c r="B9153">
        <v>0</v>
      </c>
      <c r="C9153">
        <v>228000</v>
      </c>
      <c r="D9153">
        <v>0</v>
      </c>
      <c r="E9153">
        <v>0</v>
      </c>
      <c r="F9153" s="4">
        <f t="shared" si="142"/>
        <v>76000</v>
      </c>
    </row>
    <row r="9154" spans="1:6" x14ac:dyDescent="0.3">
      <c r="A9154" t="s">
        <v>9912</v>
      </c>
      <c r="B9154">
        <v>764400</v>
      </c>
      <c r="C9154">
        <v>2581680</v>
      </c>
      <c r="D9154">
        <v>13795170</v>
      </c>
      <c r="E9154">
        <v>15814620</v>
      </c>
      <c r="F9154" s="4">
        <f t="shared" si="142"/>
        <v>10730490</v>
      </c>
    </row>
    <row r="9155" spans="1:6" x14ac:dyDescent="0.3">
      <c r="A9155" t="s">
        <v>9913</v>
      </c>
      <c r="B9155">
        <v>0</v>
      </c>
      <c r="C9155">
        <v>256000</v>
      </c>
      <c r="D9155">
        <v>1210880</v>
      </c>
      <c r="E9155">
        <v>453280</v>
      </c>
      <c r="F9155" s="4">
        <f t="shared" ref="F9155:F9218" si="143">SUM(C9155:E9155)/3</f>
        <v>640053.33333333337</v>
      </c>
    </row>
    <row r="9156" spans="1:6" x14ac:dyDescent="0.3">
      <c r="A9156" t="s">
        <v>9914</v>
      </c>
      <c r="B9156">
        <v>6956210</v>
      </c>
      <c r="C9156">
        <v>11750830</v>
      </c>
      <c r="D9156">
        <v>4240600</v>
      </c>
      <c r="E9156">
        <v>10803600</v>
      </c>
      <c r="F9156" s="4">
        <f t="shared" si="143"/>
        <v>8931676.666666666</v>
      </c>
    </row>
    <row r="9157" spans="1:6" x14ac:dyDescent="0.3">
      <c r="A9157" t="s">
        <v>9915</v>
      </c>
      <c r="B9157">
        <v>0</v>
      </c>
      <c r="C9157">
        <v>3263400</v>
      </c>
      <c r="D9157">
        <v>0</v>
      </c>
      <c r="E9157">
        <v>2443320</v>
      </c>
      <c r="F9157" s="4">
        <f t="shared" si="143"/>
        <v>1902240</v>
      </c>
    </row>
    <row r="9158" spans="1:6" x14ac:dyDescent="0.3">
      <c r="A9158" t="s">
        <v>9916</v>
      </c>
      <c r="B9158">
        <v>2553630</v>
      </c>
      <c r="C9158">
        <v>1031940</v>
      </c>
      <c r="D9158">
        <v>2035180</v>
      </c>
      <c r="E9158">
        <v>0</v>
      </c>
      <c r="F9158" s="4">
        <f t="shared" si="143"/>
        <v>1022373.3333333334</v>
      </c>
    </row>
    <row r="9159" spans="1:6" x14ac:dyDescent="0.3">
      <c r="A9159" t="s">
        <v>9917</v>
      </c>
      <c r="B9159">
        <v>0</v>
      </c>
      <c r="C9159">
        <v>0</v>
      </c>
      <c r="D9159">
        <v>647680</v>
      </c>
      <c r="E9159">
        <v>0</v>
      </c>
      <c r="F9159" s="4">
        <f t="shared" si="143"/>
        <v>215893.33333333334</v>
      </c>
    </row>
    <row r="9160" spans="1:6" x14ac:dyDescent="0.3">
      <c r="A9160" t="s">
        <v>9918</v>
      </c>
      <c r="B9160">
        <v>4959790</v>
      </c>
      <c r="C9160">
        <v>0</v>
      </c>
      <c r="D9160">
        <v>3611790</v>
      </c>
      <c r="E9160">
        <v>0</v>
      </c>
      <c r="F9160" s="4">
        <f t="shared" si="143"/>
        <v>1203930</v>
      </c>
    </row>
    <row r="9161" spans="1:6" x14ac:dyDescent="0.3">
      <c r="A9161" t="s">
        <v>9919</v>
      </c>
      <c r="B9161">
        <v>706000</v>
      </c>
      <c r="C9161">
        <v>191100</v>
      </c>
      <c r="D9161">
        <v>0</v>
      </c>
      <c r="E9161">
        <v>1065390</v>
      </c>
      <c r="F9161" s="4">
        <f t="shared" si="143"/>
        <v>418830</v>
      </c>
    </row>
    <row r="9162" spans="1:6" x14ac:dyDescent="0.3">
      <c r="A9162" t="s">
        <v>9920</v>
      </c>
      <c r="B9162">
        <v>0</v>
      </c>
      <c r="C9162">
        <v>1433250</v>
      </c>
      <c r="D9162">
        <v>0</v>
      </c>
      <c r="E9162">
        <v>955500</v>
      </c>
      <c r="F9162" s="4">
        <f t="shared" si="143"/>
        <v>796250</v>
      </c>
    </row>
    <row r="9163" spans="1:6" x14ac:dyDescent="0.3">
      <c r="A9163" t="s">
        <v>9921</v>
      </c>
      <c r="B9163">
        <v>0</v>
      </c>
      <c r="C9163">
        <v>230000</v>
      </c>
      <c r="D9163">
        <v>34655700</v>
      </c>
      <c r="E9163">
        <v>382200</v>
      </c>
      <c r="F9163" s="4">
        <f t="shared" si="143"/>
        <v>11755966.666666666</v>
      </c>
    </row>
    <row r="9164" spans="1:6" x14ac:dyDescent="0.3">
      <c r="A9164" t="s">
        <v>9922</v>
      </c>
      <c r="B9164">
        <v>1748110</v>
      </c>
      <c r="C9164">
        <v>1146600</v>
      </c>
      <c r="D9164">
        <v>382200</v>
      </c>
      <c r="E9164">
        <v>0</v>
      </c>
      <c r="F9164" s="4">
        <f t="shared" si="143"/>
        <v>509600</v>
      </c>
    </row>
    <row r="9165" spans="1:6" x14ac:dyDescent="0.3">
      <c r="A9165" t="s">
        <v>9923</v>
      </c>
      <c r="B9165">
        <v>1512050</v>
      </c>
      <c r="C9165">
        <v>12412230</v>
      </c>
      <c r="D9165">
        <v>14637400</v>
      </c>
      <c r="E9165">
        <v>26355550</v>
      </c>
      <c r="F9165" s="4">
        <f t="shared" si="143"/>
        <v>17801726.666666668</v>
      </c>
    </row>
    <row r="9166" spans="1:6" x14ac:dyDescent="0.3">
      <c r="A9166" t="s">
        <v>9924</v>
      </c>
      <c r="B9166">
        <v>0</v>
      </c>
      <c r="C9166">
        <v>682500</v>
      </c>
      <c r="D9166">
        <v>195500</v>
      </c>
      <c r="E9166">
        <v>0</v>
      </c>
      <c r="F9166" s="4">
        <f t="shared" si="143"/>
        <v>292666.66666666669</v>
      </c>
    </row>
    <row r="9167" spans="1:6" x14ac:dyDescent="0.3">
      <c r="A9167" t="s">
        <v>9925</v>
      </c>
      <c r="B9167">
        <v>813540</v>
      </c>
      <c r="C9167">
        <v>612000</v>
      </c>
      <c r="D9167">
        <v>4025229</v>
      </c>
      <c r="E9167">
        <v>2209500</v>
      </c>
      <c r="F9167" s="4">
        <f t="shared" si="143"/>
        <v>2282243</v>
      </c>
    </row>
    <row r="9168" spans="1:6" x14ac:dyDescent="0.3">
      <c r="A9168" t="s">
        <v>9926</v>
      </c>
      <c r="B9168">
        <v>0</v>
      </c>
      <c r="C9168">
        <v>1072460</v>
      </c>
      <c r="D9168">
        <v>560560</v>
      </c>
      <c r="E9168">
        <v>671900</v>
      </c>
      <c r="F9168" s="4">
        <f t="shared" si="143"/>
        <v>768306.66666666663</v>
      </c>
    </row>
    <row r="9169" spans="1:6" x14ac:dyDescent="0.3">
      <c r="A9169" t="s">
        <v>9927</v>
      </c>
      <c r="B9169">
        <v>370000</v>
      </c>
      <c r="C9169">
        <v>798200</v>
      </c>
      <c r="D9169">
        <v>418600</v>
      </c>
      <c r="E9169">
        <v>1402400</v>
      </c>
      <c r="F9169" s="4">
        <f t="shared" si="143"/>
        <v>873066.66666666663</v>
      </c>
    </row>
    <row r="9170" spans="1:6" x14ac:dyDescent="0.3">
      <c r="A9170" t="s">
        <v>9928</v>
      </c>
      <c r="B9170">
        <v>2115480</v>
      </c>
      <c r="C9170">
        <v>0</v>
      </c>
      <c r="D9170">
        <v>2396700</v>
      </c>
      <c r="E9170">
        <v>1741410</v>
      </c>
      <c r="F9170" s="4">
        <f t="shared" si="143"/>
        <v>1379370</v>
      </c>
    </row>
    <row r="9171" spans="1:6" x14ac:dyDescent="0.3">
      <c r="A9171" t="s">
        <v>9929</v>
      </c>
      <c r="B9171">
        <v>935200</v>
      </c>
      <c r="C9171">
        <v>1609960</v>
      </c>
      <c r="D9171">
        <v>1708000</v>
      </c>
      <c r="E9171">
        <v>2225700</v>
      </c>
      <c r="F9171" s="4">
        <f t="shared" si="143"/>
        <v>1847886.6666666667</v>
      </c>
    </row>
    <row r="9172" spans="1:6" x14ac:dyDescent="0.3">
      <c r="A9172" t="s">
        <v>9930</v>
      </c>
      <c r="B9172">
        <v>740000</v>
      </c>
      <c r="C9172">
        <v>264600</v>
      </c>
      <c r="D9172">
        <v>198900</v>
      </c>
      <c r="E9172">
        <v>1283500</v>
      </c>
      <c r="F9172" s="4">
        <f t="shared" si="143"/>
        <v>582333.33333333337</v>
      </c>
    </row>
    <row r="9173" spans="1:6" x14ac:dyDescent="0.3">
      <c r="A9173" t="s">
        <v>9931</v>
      </c>
      <c r="B9173">
        <v>0</v>
      </c>
      <c r="C9173">
        <v>0</v>
      </c>
      <c r="D9173">
        <v>852750</v>
      </c>
      <c r="E9173">
        <v>0</v>
      </c>
      <c r="F9173" s="4">
        <f t="shared" si="143"/>
        <v>284250</v>
      </c>
    </row>
    <row r="9174" spans="1:6" x14ac:dyDescent="0.3">
      <c r="A9174" t="s">
        <v>9932</v>
      </c>
      <c r="B9174">
        <v>1374100</v>
      </c>
      <c r="C9174">
        <v>0</v>
      </c>
      <c r="D9174">
        <v>0</v>
      </c>
      <c r="E9174">
        <v>820000</v>
      </c>
      <c r="F9174" s="4">
        <f t="shared" si="143"/>
        <v>273333.33333333331</v>
      </c>
    </row>
    <row r="9175" spans="1:6" x14ac:dyDescent="0.3">
      <c r="A9175" t="s">
        <v>9933</v>
      </c>
      <c r="B9175">
        <v>4908500</v>
      </c>
      <c r="C9175">
        <v>59713900</v>
      </c>
      <c r="D9175">
        <v>61257319</v>
      </c>
      <c r="E9175">
        <v>19246500</v>
      </c>
      <c r="F9175" s="4">
        <f t="shared" si="143"/>
        <v>46739239.666666664</v>
      </c>
    </row>
    <row r="9176" spans="1:6" x14ac:dyDescent="0.3">
      <c r="A9176" t="s">
        <v>9934</v>
      </c>
      <c r="B9176">
        <v>0</v>
      </c>
      <c r="C9176">
        <v>370000</v>
      </c>
      <c r="D9176">
        <v>778960</v>
      </c>
      <c r="E9176">
        <v>0</v>
      </c>
      <c r="F9176" s="4">
        <f t="shared" si="143"/>
        <v>382986.66666666669</v>
      </c>
    </row>
    <row r="9177" spans="1:6" x14ac:dyDescent="0.3">
      <c r="A9177" t="s">
        <v>9935</v>
      </c>
      <c r="B9177">
        <v>836000</v>
      </c>
      <c r="C9177">
        <v>0</v>
      </c>
      <c r="D9177">
        <v>268920</v>
      </c>
      <c r="E9177">
        <v>407680</v>
      </c>
      <c r="F9177" s="4">
        <f t="shared" si="143"/>
        <v>225533.33333333334</v>
      </c>
    </row>
    <row r="9178" spans="1:6" x14ac:dyDescent="0.3">
      <c r="A9178" t="s">
        <v>9936</v>
      </c>
      <c r="B9178">
        <v>1176800</v>
      </c>
      <c r="C9178">
        <v>0</v>
      </c>
      <c r="D9178">
        <v>0</v>
      </c>
      <c r="E9178">
        <v>0</v>
      </c>
      <c r="F9178" s="4">
        <f t="shared" si="143"/>
        <v>0</v>
      </c>
    </row>
    <row r="9179" spans="1:6" x14ac:dyDescent="0.3">
      <c r="A9179" t="s">
        <v>9937</v>
      </c>
      <c r="B9179">
        <v>411950</v>
      </c>
      <c r="C9179">
        <v>1064850</v>
      </c>
      <c r="D9179">
        <v>568900</v>
      </c>
      <c r="E9179">
        <v>1398820</v>
      </c>
      <c r="F9179" s="4">
        <f t="shared" si="143"/>
        <v>1010856.6666666666</v>
      </c>
    </row>
    <row r="9180" spans="1:6" x14ac:dyDescent="0.3">
      <c r="A9180" t="s">
        <v>9938</v>
      </c>
      <c r="B9180">
        <v>4153200</v>
      </c>
      <c r="C9180">
        <v>5408060</v>
      </c>
      <c r="D9180">
        <v>4192130</v>
      </c>
      <c r="E9180">
        <v>4265300</v>
      </c>
      <c r="F9180" s="4">
        <f t="shared" si="143"/>
        <v>4621830</v>
      </c>
    </row>
    <row r="9181" spans="1:6" x14ac:dyDescent="0.3">
      <c r="A9181" t="s">
        <v>9939</v>
      </c>
      <c r="B9181">
        <v>264000</v>
      </c>
      <c r="C9181">
        <v>777700</v>
      </c>
      <c r="D9181">
        <v>0</v>
      </c>
      <c r="E9181">
        <v>0</v>
      </c>
      <c r="F9181" s="4">
        <f t="shared" si="143"/>
        <v>259233.33333333334</v>
      </c>
    </row>
    <row r="9182" spans="1:6" x14ac:dyDescent="0.3">
      <c r="A9182" t="s">
        <v>9940</v>
      </c>
      <c r="B9182">
        <v>0</v>
      </c>
      <c r="C9182">
        <v>1269760</v>
      </c>
      <c r="D9182">
        <v>1315680</v>
      </c>
      <c r="E9182">
        <v>0</v>
      </c>
      <c r="F9182" s="4">
        <f t="shared" si="143"/>
        <v>861813.33333333337</v>
      </c>
    </row>
    <row r="9183" spans="1:6" x14ac:dyDescent="0.3">
      <c r="A9183" t="s">
        <v>9941</v>
      </c>
      <c r="B9183">
        <v>1454600</v>
      </c>
      <c r="C9183">
        <v>491400</v>
      </c>
      <c r="D9183">
        <v>678990</v>
      </c>
      <c r="E9183">
        <v>1089300</v>
      </c>
      <c r="F9183" s="4">
        <f t="shared" si="143"/>
        <v>753230</v>
      </c>
    </row>
    <row r="9184" spans="1:6" x14ac:dyDescent="0.3">
      <c r="A9184" t="s">
        <v>9942</v>
      </c>
      <c r="B9184">
        <v>363000</v>
      </c>
      <c r="C9184">
        <v>3700000</v>
      </c>
      <c r="D9184">
        <v>11706900</v>
      </c>
      <c r="E9184">
        <v>10749920</v>
      </c>
      <c r="F9184" s="4">
        <f t="shared" si="143"/>
        <v>8718940</v>
      </c>
    </row>
    <row r="9185" spans="1:6" x14ac:dyDescent="0.3">
      <c r="A9185" t="s">
        <v>9943</v>
      </c>
      <c r="B9185">
        <v>256000</v>
      </c>
      <c r="C9185">
        <v>0</v>
      </c>
      <c r="D9185">
        <v>228000</v>
      </c>
      <c r="E9185">
        <v>386000</v>
      </c>
      <c r="F9185" s="4">
        <f t="shared" si="143"/>
        <v>204666.66666666666</v>
      </c>
    </row>
    <row r="9186" spans="1:6" x14ac:dyDescent="0.3">
      <c r="A9186" t="s">
        <v>9944</v>
      </c>
      <c r="B9186">
        <v>0</v>
      </c>
      <c r="C9186">
        <v>615700</v>
      </c>
      <c r="D9186">
        <v>191100</v>
      </c>
      <c r="E9186">
        <v>0</v>
      </c>
      <c r="F9186" s="4">
        <f t="shared" si="143"/>
        <v>268933.33333333331</v>
      </c>
    </row>
    <row r="9187" spans="1:6" x14ac:dyDescent="0.3">
      <c r="A9187" t="s">
        <v>9945</v>
      </c>
      <c r="B9187">
        <v>1825460</v>
      </c>
      <c r="C9187">
        <v>0</v>
      </c>
      <c r="D9187">
        <v>1288560</v>
      </c>
      <c r="E9187">
        <v>0</v>
      </c>
      <c r="F9187" s="4">
        <f t="shared" si="143"/>
        <v>429520</v>
      </c>
    </row>
    <row r="9188" spans="1:6" x14ac:dyDescent="0.3">
      <c r="A9188" t="s">
        <v>9946</v>
      </c>
      <c r="B9188">
        <v>0</v>
      </c>
      <c r="C9188">
        <v>985250</v>
      </c>
      <c r="D9188">
        <v>590590</v>
      </c>
      <c r="E9188">
        <v>0</v>
      </c>
      <c r="F9188" s="4">
        <f t="shared" si="143"/>
        <v>525280</v>
      </c>
    </row>
    <row r="9189" spans="1:6" x14ac:dyDescent="0.3">
      <c r="A9189" t="s">
        <v>9947</v>
      </c>
      <c r="B9189">
        <v>2001840</v>
      </c>
      <c r="C9189">
        <v>467740</v>
      </c>
      <c r="D9189">
        <v>6046720</v>
      </c>
      <c r="E9189">
        <v>2032140</v>
      </c>
      <c r="F9189" s="4">
        <f t="shared" si="143"/>
        <v>2848866.6666666665</v>
      </c>
    </row>
    <row r="9190" spans="1:6" x14ac:dyDescent="0.3">
      <c r="A9190" t="s">
        <v>651</v>
      </c>
      <c r="B9190">
        <v>2005890</v>
      </c>
      <c r="C9190">
        <v>3871440</v>
      </c>
      <c r="D9190">
        <v>2076510</v>
      </c>
      <c r="E9190">
        <v>2284500</v>
      </c>
      <c r="F9190" s="4">
        <f t="shared" si="143"/>
        <v>2744150</v>
      </c>
    </row>
    <row r="9191" spans="1:6" x14ac:dyDescent="0.3">
      <c r="A9191" t="s">
        <v>9948</v>
      </c>
      <c r="B9191">
        <v>200200</v>
      </c>
      <c r="C9191">
        <v>2794380</v>
      </c>
      <c r="D9191">
        <v>9309160</v>
      </c>
      <c r="E9191">
        <v>7581000</v>
      </c>
      <c r="F9191" s="4">
        <f t="shared" si="143"/>
        <v>6561513.333333333</v>
      </c>
    </row>
    <row r="9192" spans="1:6" x14ac:dyDescent="0.3">
      <c r="A9192" t="s">
        <v>9949</v>
      </c>
      <c r="B9192">
        <v>256000</v>
      </c>
      <c r="C9192">
        <v>0</v>
      </c>
      <c r="D9192">
        <v>0</v>
      </c>
      <c r="E9192">
        <v>0</v>
      </c>
      <c r="F9192" s="4">
        <f t="shared" si="143"/>
        <v>0</v>
      </c>
    </row>
    <row r="9193" spans="1:6" x14ac:dyDescent="0.3">
      <c r="A9193" t="s">
        <v>9950</v>
      </c>
      <c r="B9193">
        <v>7178020</v>
      </c>
      <c r="C9193">
        <v>17160240</v>
      </c>
      <c r="D9193">
        <v>1004640</v>
      </c>
      <c r="E9193">
        <v>8985990</v>
      </c>
      <c r="F9193" s="4">
        <f t="shared" si="143"/>
        <v>9050290</v>
      </c>
    </row>
    <row r="9194" spans="1:6" x14ac:dyDescent="0.3">
      <c r="A9194" t="s">
        <v>9951</v>
      </c>
      <c r="B9194">
        <v>0</v>
      </c>
      <c r="C9194">
        <v>1437930</v>
      </c>
      <c r="D9194">
        <v>949130</v>
      </c>
      <c r="E9194">
        <v>1463100</v>
      </c>
      <c r="F9194" s="4">
        <f t="shared" si="143"/>
        <v>1283386.6666666667</v>
      </c>
    </row>
    <row r="9195" spans="1:6" x14ac:dyDescent="0.3">
      <c r="A9195" t="s">
        <v>9952</v>
      </c>
      <c r="B9195">
        <v>322080</v>
      </c>
      <c r="C9195">
        <v>0</v>
      </c>
      <c r="D9195">
        <v>0</v>
      </c>
      <c r="E9195">
        <v>772000</v>
      </c>
      <c r="F9195" s="4">
        <f t="shared" si="143"/>
        <v>257333.33333333334</v>
      </c>
    </row>
    <row r="9196" spans="1:6" x14ac:dyDescent="0.3">
      <c r="A9196" t="s">
        <v>9953</v>
      </c>
      <c r="B9196">
        <v>0</v>
      </c>
      <c r="C9196">
        <v>990530</v>
      </c>
      <c r="D9196">
        <v>557830</v>
      </c>
      <c r="E9196">
        <v>966580</v>
      </c>
      <c r="F9196" s="4">
        <f t="shared" si="143"/>
        <v>838313.33333333337</v>
      </c>
    </row>
    <row r="9197" spans="1:6" x14ac:dyDescent="0.3">
      <c r="A9197" t="s">
        <v>9954</v>
      </c>
      <c r="B9197">
        <v>834750</v>
      </c>
      <c r="C9197">
        <v>0</v>
      </c>
      <c r="D9197">
        <v>0</v>
      </c>
      <c r="E9197">
        <v>1208420</v>
      </c>
      <c r="F9197" s="4">
        <f t="shared" si="143"/>
        <v>402806.66666666669</v>
      </c>
    </row>
    <row r="9198" spans="1:6" x14ac:dyDescent="0.3">
      <c r="A9198" t="s">
        <v>9955</v>
      </c>
      <c r="B9198">
        <v>1746800</v>
      </c>
      <c r="C9198">
        <v>8482320</v>
      </c>
      <c r="D9198">
        <v>740000</v>
      </c>
      <c r="E9198">
        <v>219120</v>
      </c>
      <c r="F9198" s="4">
        <f t="shared" si="143"/>
        <v>3147146.6666666665</v>
      </c>
    </row>
    <row r="9199" spans="1:6" x14ac:dyDescent="0.3">
      <c r="A9199" t="s">
        <v>9956</v>
      </c>
      <c r="B9199">
        <v>0</v>
      </c>
      <c r="C9199">
        <v>0</v>
      </c>
      <c r="D9199">
        <v>615700</v>
      </c>
      <c r="E9199">
        <v>0</v>
      </c>
      <c r="F9199" s="4">
        <f t="shared" si="143"/>
        <v>205233.33333333334</v>
      </c>
    </row>
    <row r="9200" spans="1:6" x14ac:dyDescent="0.3">
      <c r="A9200" t="s">
        <v>9957</v>
      </c>
      <c r="B9200">
        <v>230000</v>
      </c>
      <c r="C9200">
        <v>1160730</v>
      </c>
      <c r="D9200">
        <v>2129020</v>
      </c>
      <c r="E9200">
        <v>2027210</v>
      </c>
      <c r="F9200" s="4">
        <f t="shared" si="143"/>
        <v>1772320</v>
      </c>
    </row>
    <row r="9201" spans="1:6" x14ac:dyDescent="0.3">
      <c r="A9201" t="s">
        <v>9958</v>
      </c>
      <c r="B9201">
        <v>308000</v>
      </c>
      <c r="C9201">
        <v>0</v>
      </c>
      <c r="D9201">
        <v>1062700</v>
      </c>
      <c r="E9201">
        <v>0</v>
      </c>
      <c r="F9201" s="4">
        <f t="shared" si="143"/>
        <v>354233.33333333331</v>
      </c>
    </row>
    <row r="9202" spans="1:6" x14ac:dyDescent="0.3">
      <c r="A9202" t="s">
        <v>9959</v>
      </c>
      <c r="B9202">
        <v>2009740</v>
      </c>
      <c r="C9202">
        <v>191100</v>
      </c>
      <c r="D9202">
        <v>2129950</v>
      </c>
      <c r="E9202">
        <v>0</v>
      </c>
      <c r="F9202" s="4">
        <f t="shared" si="143"/>
        <v>773683.33333333337</v>
      </c>
    </row>
    <row r="9203" spans="1:6" x14ac:dyDescent="0.3">
      <c r="A9203" t="s">
        <v>9960</v>
      </c>
      <c r="B9203">
        <v>0</v>
      </c>
      <c r="C9203">
        <v>614250</v>
      </c>
      <c r="D9203">
        <v>357000</v>
      </c>
      <c r="E9203">
        <v>0</v>
      </c>
      <c r="F9203" s="4">
        <f t="shared" si="143"/>
        <v>323750</v>
      </c>
    </row>
    <row r="9204" spans="1:6" x14ac:dyDescent="0.3">
      <c r="A9204" t="s">
        <v>9961</v>
      </c>
      <c r="B9204">
        <v>1344120</v>
      </c>
      <c r="C9204">
        <v>685000</v>
      </c>
      <c r="D9204">
        <v>726180</v>
      </c>
      <c r="E9204">
        <v>1179190</v>
      </c>
      <c r="F9204" s="4">
        <f t="shared" si="143"/>
        <v>863456.66666666663</v>
      </c>
    </row>
    <row r="9205" spans="1:6" x14ac:dyDescent="0.3">
      <c r="A9205" t="s">
        <v>9962</v>
      </c>
      <c r="B9205">
        <v>0</v>
      </c>
      <c r="C9205">
        <v>450000</v>
      </c>
      <c r="D9205">
        <v>450000</v>
      </c>
      <c r="E9205">
        <v>402000</v>
      </c>
      <c r="F9205" s="4">
        <f t="shared" si="143"/>
        <v>434000</v>
      </c>
    </row>
    <row r="9206" spans="1:6" x14ac:dyDescent="0.3">
      <c r="A9206" t="s">
        <v>9963</v>
      </c>
      <c r="B9206">
        <v>0</v>
      </c>
      <c r="C9206">
        <v>370000</v>
      </c>
      <c r="D9206">
        <v>591600</v>
      </c>
      <c r="E9206">
        <v>743100</v>
      </c>
      <c r="F9206" s="4">
        <f t="shared" si="143"/>
        <v>568233.33333333337</v>
      </c>
    </row>
    <row r="9207" spans="1:6" x14ac:dyDescent="0.3">
      <c r="A9207" t="s">
        <v>920</v>
      </c>
      <c r="B9207">
        <v>0</v>
      </c>
      <c r="C9207">
        <v>1351920</v>
      </c>
      <c r="D9207">
        <v>3035360</v>
      </c>
      <c r="E9207">
        <v>10730250</v>
      </c>
      <c r="F9207" s="4">
        <f t="shared" si="143"/>
        <v>5039176.666666667</v>
      </c>
    </row>
    <row r="9208" spans="1:6" x14ac:dyDescent="0.3">
      <c r="A9208" t="s">
        <v>9964</v>
      </c>
      <c r="B9208">
        <v>1851500</v>
      </c>
      <c r="C9208">
        <v>1305420</v>
      </c>
      <c r="D9208">
        <v>249000</v>
      </c>
      <c r="E9208">
        <v>1865890</v>
      </c>
      <c r="F9208" s="4">
        <f t="shared" si="143"/>
        <v>1140103.3333333333</v>
      </c>
    </row>
    <row r="9209" spans="1:6" x14ac:dyDescent="0.3">
      <c r="A9209" t="s">
        <v>9965</v>
      </c>
      <c r="B9209">
        <v>4112130</v>
      </c>
      <c r="C9209">
        <v>3109630</v>
      </c>
      <c r="D9209">
        <v>2065700</v>
      </c>
      <c r="E9209">
        <v>3654000</v>
      </c>
      <c r="F9209" s="4">
        <f t="shared" si="143"/>
        <v>2943110</v>
      </c>
    </row>
    <row r="9210" spans="1:6" x14ac:dyDescent="0.3">
      <c r="A9210" t="s">
        <v>9966</v>
      </c>
      <c r="B9210">
        <v>0</v>
      </c>
      <c r="C9210">
        <v>751660</v>
      </c>
      <c r="D9210">
        <v>1055700</v>
      </c>
      <c r="E9210">
        <v>364000</v>
      </c>
      <c r="F9210" s="4">
        <f t="shared" si="143"/>
        <v>723786.66666666663</v>
      </c>
    </row>
    <row r="9211" spans="1:6" x14ac:dyDescent="0.3">
      <c r="A9211" t="s">
        <v>9967</v>
      </c>
      <c r="B9211">
        <v>2485150</v>
      </c>
      <c r="C9211">
        <v>30151700</v>
      </c>
      <c r="D9211">
        <v>24091700</v>
      </c>
      <c r="E9211">
        <v>32106900</v>
      </c>
      <c r="F9211" s="4">
        <f t="shared" si="143"/>
        <v>28783433.333333332</v>
      </c>
    </row>
    <row r="9212" spans="1:6" x14ac:dyDescent="0.3">
      <c r="A9212" t="s">
        <v>9968</v>
      </c>
      <c r="B9212">
        <v>740000</v>
      </c>
      <c r="C9212">
        <v>1490340</v>
      </c>
      <c r="D9212">
        <v>234600</v>
      </c>
      <c r="E9212">
        <v>612520</v>
      </c>
      <c r="F9212" s="4">
        <f t="shared" si="143"/>
        <v>779153.33333333337</v>
      </c>
    </row>
    <row r="9213" spans="1:6" x14ac:dyDescent="0.3">
      <c r="A9213" t="s">
        <v>9969</v>
      </c>
      <c r="B9213">
        <v>0</v>
      </c>
      <c r="C9213">
        <v>1110000</v>
      </c>
      <c r="D9213">
        <v>711920</v>
      </c>
      <c r="E9213">
        <v>584900</v>
      </c>
      <c r="F9213" s="4">
        <f t="shared" si="143"/>
        <v>802273.33333333337</v>
      </c>
    </row>
    <row r="9214" spans="1:6" x14ac:dyDescent="0.3">
      <c r="A9214" t="s">
        <v>9970</v>
      </c>
      <c r="B9214">
        <v>436800</v>
      </c>
      <c r="C9214">
        <v>370000</v>
      </c>
      <c r="D9214">
        <v>450000</v>
      </c>
      <c r="E9214">
        <v>553280</v>
      </c>
      <c r="F9214" s="4">
        <f t="shared" si="143"/>
        <v>457760</v>
      </c>
    </row>
    <row r="9215" spans="1:6" x14ac:dyDescent="0.3">
      <c r="A9215" t="s">
        <v>9971</v>
      </c>
      <c r="B9215">
        <v>3558970</v>
      </c>
      <c r="C9215">
        <v>982040</v>
      </c>
      <c r="D9215">
        <v>1824080</v>
      </c>
      <c r="E9215">
        <v>1105490</v>
      </c>
      <c r="F9215" s="4">
        <f t="shared" si="143"/>
        <v>1303870</v>
      </c>
    </row>
    <row r="9216" spans="1:6" x14ac:dyDescent="0.3">
      <c r="A9216" t="s">
        <v>9972</v>
      </c>
      <c r="B9216">
        <v>700700</v>
      </c>
      <c r="C9216">
        <v>1264620</v>
      </c>
      <c r="D9216">
        <v>1600690</v>
      </c>
      <c r="E9216">
        <v>386000</v>
      </c>
      <c r="F9216" s="4">
        <f t="shared" si="143"/>
        <v>1083770</v>
      </c>
    </row>
    <row r="9217" spans="1:6" x14ac:dyDescent="0.3">
      <c r="A9217" t="s">
        <v>9973</v>
      </c>
      <c r="B9217">
        <v>3836780</v>
      </c>
      <c r="C9217">
        <v>4127080</v>
      </c>
      <c r="D9217">
        <v>4363460</v>
      </c>
      <c r="E9217">
        <v>7554820</v>
      </c>
      <c r="F9217" s="4">
        <f t="shared" si="143"/>
        <v>5348453.333333333</v>
      </c>
    </row>
    <row r="9218" spans="1:6" x14ac:dyDescent="0.3">
      <c r="A9218" t="s">
        <v>9974</v>
      </c>
      <c r="B9218">
        <v>1037400</v>
      </c>
      <c r="C9218">
        <v>2236950</v>
      </c>
      <c r="D9218">
        <v>370000</v>
      </c>
      <c r="E9218">
        <v>1774500</v>
      </c>
      <c r="F9218" s="4">
        <f t="shared" si="143"/>
        <v>1460483.3333333333</v>
      </c>
    </row>
    <row r="9219" spans="1:6" x14ac:dyDescent="0.3">
      <c r="A9219" t="s">
        <v>9975</v>
      </c>
      <c r="B9219">
        <v>8516340</v>
      </c>
      <c r="C9219">
        <v>2417480</v>
      </c>
      <c r="D9219">
        <v>0</v>
      </c>
      <c r="E9219">
        <v>4552330</v>
      </c>
      <c r="F9219" s="4">
        <f t="shared" ref="F9219:F9282" si="144">SUM(C9219:E9219)/3</f>
        <v>2323270</v>
      </c>
    </row>
    <row r="9220" spans="1:6" x14ac:dyDescent="0.3">
      <c r="A9220" t="s">
        <v>9976</v>
      </c>
      <c r="B9220">
        <v>1912230</v>
      </c>
      <c r="C9220">
        <v>710730</v>
      </c>
      <c r="D9220">
        <v>583440</v>
      </c>
      <c r="E9220">
        <v>584900</v>
      </c>
      <c r="F9220" s="4">
        <f t="shared" si="144"/>
        <v>626356.66666666663</v>
      </c>
    </row>
    <row r="9221" spans="1:6" x14ac:dyDescent="0.3">
      <c r="A9221" t="s">
        <v>9977</v>
      </c>
      <c r="B9221">
        <v>0</v>
      </c>
      <c r="C9221">
        <v>2018636</v>
      </c>
      <c r="D9221">
        <v>2064170</v>
      </c>
      <c r="E9221">
        <v>2229220</v>
      </c>
      <c r="F9221" s="4">
        <f t="shared" si="144"/>
        <v>2104008.6666666665</v>
      </c>
    </row>
    <row r="9222" spans="1:6" x14ac:dyDescent="0.3">
      <c r="A9222" t="s">
        <v>419</v>
      </c>
      <c r="B9222">
        <v>2502820</v>
      </c>
      <c r="C9222">
        <v>8178130</v>
      </c>
      <c r="D9222">
        <v>4303320</v>
      </c>
      <c r="E9222">
        <v>4451370</v>
      </c>
      <c r="F9222" s="4">
        <f t="shared" si="144"/>
        <v>5644273.333333333</v>
      </c>
    </row>
    <row r="9223" spans="1:6" x14ac:dyDescent="0.3">
      <c r="A9223" t="s">
        <v>9978</v>
      </c>
      <c r="B9223">
        <v>0</v>
      </c>
      <c r="C9223">
        <v>3048840</v>
      </c>
      <c r="D9223">
        <v>149400</v>
      </c>
      <c r="E9223">
        <v>2013420</v>
      </c>
      <c r="F9223" s="4">
        <f t="shared" si="144"/>
        <v>1737220</v>
      </c>
    </row>
    <row r="9224" spans="1:6" x14ac:dyDescent="0.3">
      <c r="A9224" t="s">
        <v>9979</v>
      </c>
      <c r="B9224">
        <v>4375150</v>
      </c>
      <c r="C9224">
        <v>3140450</v>
      </c>
      <c r="D9224">
        <v>6028600</v>
      </c>
      <c r="E9224">
        <v>3638200</v>
      </c>
      <c r="F9224" s="4">
        <f t="shared" si="144"/>
        <v>4269083.333333333</v>
      </c>
    </row>
    <row r="9225" spans="1:6" x14ac:dyDescent="0.3">
      <c r="A9225" t="s">
        <v>9980</v>
      </c>
      <c r="B9225">
        <v>1570660</v>
      </c>
      <c r="C9225">
        <v>1101100</v>
      </c>
      <c r="D9225">
        <v>644280</v>
      </c>
      <c r="E9225">
        <v>1088520</v>
      </c>
      <c r="F9225" s="4">
        <f t="shared" si="144"/>
        <v>944633.33333333337</v>
      </c>
    </row>
    <row r="9226" spans="1:6" x14ac:dyDescent="0.3">
      <c r="A9226" t="s">
        <v>9981</v>
      </c>
      <c r="B9226">
        <v>3383250</v>
      </c>
      <c r="C9226">
        <v>2473680</v>
      </c>
      <c r="D9226">
        <v>2562900</v>
      </c>
      <c r="E9226">
        <v>4221600</v>
      </c>
      <c r="F9226" s="4">
        <f t="shared" si="144"/>
        <v>3086060</v>
      </c>
    </row>
    <row r="9227" spans="1:6" x14ac:dyDescent="0.3">
      <c r="A9227" t="s">
        <v>9982</v>
      </c>
      <c r="B9227">
        <v>2009660</v>
      </c>
      <c r="C9227">
        <v>2055000</v>
      </c>
      <c r="D9227">
        <v>2111370</v>
      </c>
      <c r="E9227">
        <v>2066160</v>
      </c>
      <c r="F9227" s="4">
        <f t="shared" si="144"/>
        <v>2077510</v>
      </c>
    </row>
    <row r="9228" spans="1:6" x14ac:dyDescent="0.3">
      <c r="A9228" t="s">
        <v>9983</v>
      </c>
      <c r="B9228">
        <v>626000</v>
      </c>
      <c r="C9228">
        <v>1884720</v>
      </c>
      <c r="D9228">
        <v>0</v>
      </c>
      <c r="E9228">
        <v>248000</v>
      </c>
      <c r="F9228" s="4">
        <f t="shared" si="144"/>
        <v>710906.66666666663</v>
      </c>
    </row>
    <row r="9229" spans="1:6" x14ac:dyDescent="0.3">
      <c r="A9229" t="s">
        <v>9984</v>
      </c>
      <c r="B9229">
        <v>382200</v>
      </c>
      <c r="C9229">
        <v>779870</v>
      </c>
      <c r="D9229">
        <v>2074800</v>
      </c>
      <c r="E9229">
        <v>363800</v>
      </c>
      <c r="F9229" s="4">
        <f t="shared" si="144"/>
        <v>1072823.3333333333</v>
      </c>
    </row>
    <row r="9230" spans="1:6" x14ac:dyDescent="0.3">
      <c r="A9230" t="s">
        <v>9985</v>
      </c>
      <c r="B9230">
        <v>6678800</v>
      </c>
      <c r="C9230">
        <v>6529950</v>
      </c>
      <c r="D9230">
        <v>5216500</v>
      </c>
      <c r="E9230">
        <v>10261420</v>
      </c>
      <c r="F9230" s="4">
        <f t="shared" si="144"/>
        <v>7335956.666666667</v>
      </c>
    </row>
    <row r="9231" spans="1:6" x14ac:dyDescent="0.3">
      <c r="A9231" t="s">
        <v>9986</v>
      </c>
      <c r="B9231">
        <v>2493710</v>
      </c>
      <c r="C9231">
        <v>1232880</v>
      </c>
      <c r="D9231">
        <v>425650</v>
      </c>
      <c r="E9231">
        <v>2576640</v>
      </c>
      <c r="F9231" s="4">
        <f t="shared" si="144"/>
        <v>1411723.3333333333</v>
      </c>
    </row>
    <row r="9232" spans="1:6" x14ac:dyDescent="0.3">
      <c r="A9232" t="s">
        <v>9987</v>
      </c>
      <c r="B9232">
        <v>573300</v>
      </c>
      <c r="C9232">
        <v>586950</v>
      </c>
      <c r="D9232">
        <v>444080</v>
      </c>
      <c r="E9232">
        <v>600600</v>
      </c>
      <c r="F9232" s="4">
        <f t="shared" si="144"/>
        <v>543876.66666666663</v>
      </c>
    </row>
    <row r="9233" spans="1:6" x14ac:dyDescent="0.3">
      <c r="A9233" t="s">
        <v>9988</v>
      </c>
      <c r="B9233">
        <v>45244300</v>
      </c>
      <c r="C9233">
        <v>17481100</v>
      </c>
      <c r="D9233">
        <v>25398100</v>
      </c>
      <c r="E9233">
        <v>13067600</v>
      </c>
      <c r="F9233" s="4">
        <f t="shared" si="144"/>
        <v>18648933.333333332</v>
      </c>
    </row>
    <row r="9234" spans="1:6" x14ac:dyDescent="0.3">
      <c r="A9234" t="s">
        <v>9989</v>
      </c>
      <c r="B9234">
        <v>1377310</v>
      </c>
      <c r="C9234">
        <v>350000</v>
      </c>
      <c r="D9234">
        <v>2023840</v>
      </c>
      <c r="E9234">
        <v>260260</v>
      </c>
      <c r="F9234" s="4">
        <f t="shared" si="144"/>
        <v>878033.33333333337</v>
      </c>
    </row>
    <row r="9235" spans="1:6" x14ac:dyDescent="0.3">
      <c r="A9235" t="s">
        <v>9990</v>
      </c>
      <c r="B9235">
        <v>0</v>
      </c>
      <c r="C9235">
        <v>8836310</v>
      </c>
      <c r="D9235">
        <v>16155840</v>
      </c>
      <c r="E9235">
        <v>4406220</v>
      </c>
      <c r="F9235" s="4">
        <f t="shared" si="144"/>
        <v>9799456.666666666</v>
      </c>
    </row>
    <row r="9236" spans="1:6" x14ac:dyDescent="0.3">
      <c r="A9236" t="s">
        <v>9991</v>
      </c>
      <c r="B9236">
        <v>0</v>
      </c>
      <c r="C9236">
        <v>0</v>
      </c>
      <c r="D9236">
        <v>1480000</v>
      </c>
      <c r="E9236">
        <v>0</v>
      </c>
      <c r="F9236" s="4">
        <f t="shared" si="144"/>
        <v>493333.33333333331</v>
      </c>
    </row>
    <row r="9237" spans="1:6" x14ac:dyDescent="0.3">
      <c r="A9237" t="s">
        <v>9992</v>
      </c>
      <c r="B9237">
        <v>0</v>
      </c>
      <c r="C9237">
        <v>4519000</v>
      </c>
      <c r="D9237">
        <v>423150</v>
      </c>
      <c r="E9237">
        <v>2175900</v>
      </c>
      <c r="F9237" s="4">
        <f t="shared" si="144"/>
        <v>2372683.3333333335</v>
      </c>
    </row>
    <row r="9238" spans="1:6" x14ac:dyDescent="0.3">
      <c r="A9238" t="s">
        <v>9993</v>
      </c>
      <c r="B9238">
        <v>248000</v>
      </c>
      <c r="C9238">
        <v>970000</v>
      </c>
      <c r="D9238">
        <v>366000</v>
      </c>
      <c r="E9238">
        <v>382200</v>
      </c>
      <c r="F9238" s="4">
        <f t="shared" si="144"/>
        <v>572733.33333333337</v>
      </c>
    </row>
    <row r="9239" spans="1:6" x14ac:dyDescent="0.3">
      <c r="A9239" t="s">
        <v>9994</v>
      </c>
      <c r="B9239">
        <v>0</v>
      </c>
      <c r="C9239">
        <v>381290</v>
      </c>
      <c r="D9239">
        <v>867230</v>
      </c>
      <c r="E9239">
        <v>256000</v>
      </c>
      <c r="F9239" s="4">
        <f t="shared" si="144"/>
        <v>501506.66666666669</v>
      </c>
    </row>
    <row r="9240" spans="1:6" x14ac:dyDescent="0.3">
      <c r="A9240" t="s">
        <v>9995</v>
      </c>
      <c r="B9240">
        <v>2985440</v>
      </c>
      <c r="C9240">
        <v>6913470</v>
      </c>
      <c r="D9240">
        <v>4042580</v>
      </c>
      <c r="E9240">
        <v>4989620</v>
      </c>
      <c r="F9240" s="4">
        <f t="shared" si="144"/>
        <v>5315223.333333333</v>
      </c>
    </row>
    <row r="9241" spans="1:6" x14ac:dyDescent="0.3">
      <c r="A9241" t="s">
        <v>9996</v>
      </c>
      <c r="B9241">
        <v>3601620</v>
      </c>
      <c r="C9241">
        <v>8611750</v>
      </c>
      <c r="D9241">
        <v>8264500</v>
      </c>
      <c r="E9241">
        <v>4143000</v>
      </c>
      <c r="F9241" s="4">
        <f t="shared" si="144"/>
        <v>7006416.666666667</v>
      </c>
    </row>
    <row r="9242" spans="1:6" x14ac:dyDescent="0.3">
      <c r="A9242" t="s">
        <v>287</v>
      </c>
      <c r="B9242">
        <v>1193200</v>
      </c>
      <c r="C9242">
        <v>2013260</v>
      </c>
      <c r="D9242">
        <v>228000</v>
      </c>
      <c r="E9242">
        <v>1884680</v>
      </c>
      <c r="F9242" s="4">
        <f t="shared" si="144"/>
        <v>1375313.3333333333</v>
      </c>
    </row>
    <row r="9243" spans="1:6" x14ac:dyDescent="0.3">
      <c r="A9243" t="s">
        <v>9997</v>
      </c>
      <c r="B9243">
        <v>3909860</v>
      </c>
      <c r="C9243">
        <v>4539530</v>
      </c>
      <c r="D9243">
        <v>2899260</v>
      </c>
      <c r="E9243">
        <v>6150000</v>
      </c>
      <c r="F9243" s="4">
        <f t="shared" si="144"/>
        <v>4529596.666666667</v>
      </c>
    </row>
    <row r="9244" spans="1:6" x14ac:dyDescent="0.3">
      <c r="A9244" t="s">
        <v>9998</v>
      </c>
      <c r="B9244">
        <v>3624300</v>
      </c>
      <c r="C9244">
        <v>2411600</v>
      </c>
      <c r="D9244">
        <v>3433080</v>
      </c>
      <c r="E9244">
        <v>3715560</v>
      </c>
      <c r="F9244" s="4">
        <f t="shared" si="144"/>
        <v>3186746.6666666665</v>
      </c>
    </row>
    <row r="9245" spans="1:6" x14ac:dyDescent="0.3">
      <c r="A9245" t="s">
        <v>9999</v>
      </c>
      <c r="B9245">
        <v>2375750</v>
      </c>
      <c r="C9245">
        <v>10112820</v>
      </c>
      <c r="D9245">
        <v>0</v>
      </c>
      <c r="E9245">
        <v>3966580</v>
      </c>
      <c r="F9245" s="4">
        <f t="shared" si="144"/>
        <v>4693133.333333333</v>
      </c>
    </row>
    <row r="9246" spans="1:6" x14ac:dyDescent="0.3">
      <c r="A9246" t="s">
        <v>10000</v>
      </c>
      <c r="B9246">
        <v>0</v>
      </c>
      <c r="C9246">
        <v>1203360</v>
      </c>
      <c r="D9246">
        <v>0</v>
      </c>
      <c r="E9246">
        <v>0</v>
      </c>
      <c r="F9246" s="4">
        <f t="shared" si="144"/>
        <v>401120</v>
      </c>
    </row>
    <row r="9247" spans="1:6" x14ac:dyDescent="0.3">
      <c r="A9247" t="s">
        <v>10001</v>
      </c>
      <c r="B9247">
        <v>582460</v>
      </c>
      <c r="C9247">
        <v>745092</v>
      </c>
      <c r="D9247">
        <v>0</v>
      </c>
      <c r="E9247">
        <v>645040</v>
      </c>
      <c r="F9247" s="4">
        <f t="shared" si="144"/>
        <v>463377.33333333331</v>
      </c>
    </row>
    <row r="9248" spans="1:6" x14ac:dyDescent="0.3">
      <c r="A9248" t="s">
        <v>10002</v>
      </c>
      <c r="B9248">
        <v>1197380</v>
      </c>
      <c r="C9248">
        <v>1134540</v>
      </c>
      <c r="D9248">
        <v>696000</v>
      </c>
      <c r="E9248">
        <v>700680</v>
      </c>
      <c r="F9248" s="4">
        <f t="shared" si="144"/>
        <v>843740</v>
      </c>
    </row>
    <row r="9249" spans="1:6" x14ac:dyDescent="0.3">
      <c r="A9249" t="s">
        <v>10003</v>
      </c>
      <c r="B9249">
        <v>0</v>
      </c>
      <c r="C9249">
        <v>0</v>
      </c>
      <c r="D9249">
        <v>409500</v>
      </c>
      <c r="E9249">
        <v>0</v>
      </c>
      <c r="F9249" s="4">
        <f t="shared" si="144"/>
        <v>136500</v>
      </c>
    </row>
    <row r="9250" spans="1:6" x14ac:dyDescent="0.3">
      <c r="A9250" t="s">
        <v>10004</v>
      </c>
      <c r="B9250">
        <v>860000</v>
      </c>
      <c r="C9250">
        <v>1731760</v>
      </c>
      <c r="D9250">
        <v>796900</v>
      </c>
      <c r="E9250">
        <v>0</v>
      </c>
      <c r="F9250" s="4">
        <f t="shared" si="144"/>
        <v>842886.66666666663</v>
      </c>
    </row>
    <row r="9251" spans="1:6" x14ac:dyDescent="0.3">
      <c r="A9251" t="s">
        <v>10005</v>
      </c>
      <c r="B9251">
        <v>2566340</v>
      </c>
      <c r="C9251">
        <v>2107560</v>
      </c>
      <c r="D9251">
        <v>2006550</v>
      </c>
      <c r="E9251">
        <v>2040380</v>
      </c>
      <c r="F9251" s="4">
        <f t="shared" si="144"/>
        <v>2051496.6666666667</v>
      </c>
    </row>
    <row r="9252" spans="1:6" x14ac:dyDescent="0.3">
      <c r="A9252" t="s">
        <v>10006</v>
      </c>
      <c r="B9252">
        <v>1607570</v>
      </c>
      <c r="C9252">
        <v>2533250</v>
      </c>
      <c r="D9252">
        <v>1972880</v>
      </c>
      <c r="E9252">
        <v>1304500</v>
      </c>
      <c r="F9252" s="4">
        <f t="shared" si="144"/>
        <v>1936876.6666666667</v>
      </c>
    </row>
    <row r="9253" spans="1:6" x14ac:dyDescent="0.3">
      <c r="A9253" t="s">
        <v>205</v>
      </c>
      <c r="B9253">
        <v>730160</v>
      </c>
      <c r="C9253">
        <v>0</v>
      </c>
      <c r="D9253">
        <v>1445460</v>
      </c>
      <c r="E9253">
        <v>852560</v>
      </c>
      <c r="F9253" s="4">
        <f t="shared" si="144"/>
        <v>766006.66666666663</v>
      </c>
    </row>
    <row r="9254" spans="1:6" x14ac:dyDescent="0.3">
      <c r="A9254" t="s">
        <v>10007</v>
      </c>
      <c r="B9254">
        <v>24129920</v>
      </c>
      <c r="C9254">
        <v>16701160</v>
      </c>
      <c r="D9254">
        <v>22223880</v>
      </c>
      <c r="E9254">
        <v>15642760</v>
      </c>
      <c r="F9254" s="4">
        <f t="shared" si="144"/>
        <v>18189266.666666668</v>
      </c>
    </row>
    <row r="9255" spans="1:6" x14ac:dyDescent="0.3">
      <c r="A9255" t="s">
        <v>10008</v>
      </c>
      <c r="B9255">
        <v>3160300</v>
      </c>
      <c r="C9255">
        <v>2150000</v>
      </c>
      <c r="D9255">
        <v>2164020</v>
      </c>
      <c r="E9255">
        <v>2126540</v>
      </c>
      <c r="F9255" s="4">
        <f t="shared" si="144"/>
        <v>2146853.3333333335</v>
      </c>
    </row>
    <row r="9256" spans="1:6" x14ac:dyDescent="0.3">
      <c r="A9256" t="s">
        <v>10009</v>
      </c>
      <c r="B9256">
        <v>764400</v>
      </c>
      <c r="C9256">
        <v>100100</v>
      </c>
      <c r="D9256">
        <v>0</v>
      </c>
      <c r="E9256">
        <v>0</v>
      </c>
      <c r="F9256" s="4">
        <f t="shared" si="144"/>
        <v>33366.666666666664</v>
      </c>
    </row>
    <row r="9257" spans="1:6" x14ac:dyDescent="0.3">
      <c r="A9257" t="s">
        <v>10010</v>
      </c>
      <c r="B9257">
        <v>3630900</v>
      </c>
      <c r="C9257">
        <v>47985400</v>
      </c>
      <c r="D9257">
        <v>77676300</v>
      </c>
      <c r="E9257">
        <v>7459000</v>
      </c>
      <c r="F9257" s="4">
        <f t="shared" si="144"/>
        <v>44373566.666666664</v>
      </c>
    </row>
    <row r="9258" spans="1:6" x14ac:dyDescent="0.3">
      <c r="A9258" t="s">
        <v>10011</v>
      </c>
      <c r="B9258">
        <v>496240</v>
      </c>
      <c r="C9258">
        <v>230000</v>
      </c>
      <c r="D9258">
        <v>0</v>
      </c>
      <c r="E9258">
        <v>1364000</v>
      </c>
      <c r="F9258" s="4">
        <f t="shared" si="144"/>
        <v>531333.33333333337</v>
      </c>
    </row>
    <row r="9259" spans="1:6" x14ac:dyDescent="0.3">
      <c r="A9259" t="s">
        <v>10012</v>
      </c>
      <c r="B9259">
        <v>532070</v>
      </c>
      <c r="C9259">
        <v>0</v>
      </c>
      <c r="D9259">
        <v>0</v>
      </c>
      <c r="E9259">
        <v>0</v>
      </c>
      <c r="F9259" s="4">
        <f t="shared" si="144"/>
        <v>0</v>
      </c>
    </row>
    <row r="9260" spans="1:6" x14ac:dyDescent="0.3">
      <c r="A9260" t="s">
        <v>10013</v>
      </c>
      <c r="B9260">
        <v>512000</v>
      </c>
      <c r="C9260">
        <v>847860</v>
      </c>
      <c r="D9260">
        <v>677454</v>
      </c>
      <c r="E9260">
        <v>1270560</v>
      </c>
      <c r="F9260" s="4">
        <f t="shared" si="144"/>
        <v>931958</v>
      </c>
    </row>
    <row r="9261" spans="1:6" x14ac:dyDescent="0.3">
      <c r="A9261" t="s">
        <v>10014</v>
      </c>
      <c r="B9261">
        <v>2384200</v>
      </c>
      <c r="C9261">
        <v>2342340</v>
      </c>
      <c r="D9261">
        <v>4121280</v>
      </c>
      <c r="E9261">
        <v>4289080</v>
      </c>
      <c r="F9261" s="4">
        <f t="shared" si="144"/>
        <v>3584233.3333333335</v>
      </c>
    </row>
    <row r="9262" spans="1:6" x14ac:dyDescent="0.3">
      <c r="A9262" t="s">
        <v>10015</v>
      </c>
      <c r="B9262">
        <v>4471740</v>
      </c>
      <c r="C9262">
        <v>423150</v>
      </c>
      <c r="D9262">
        <v>2890500</v>
      </c>
      <c r="E9262">
        <v>0</v>
      </c>
      <c r="F9262" s="4">
        <f t="shared" si="144"/>
        <v>1104550</v>
      </c>
    </row>
    <row r="9263" spans="1:6" x14ac:dyDescent="0.3">
      <c r="A9263" t="s">
        <v>10016</v>
      </c>
      <c r="B9263">
        <v>3091900</v>
      </c>
      <c r="C9263">
        <v>409500</v>
      </c>
      <c r="D9263">
        <v>2382200</v>
      </c>
      <c r="E9263">
        <v>1898080</v>
      </c>
      <c r="F9263" s="4">
        <f t="shared" si="144"/>
        <v>1563260</v>
      </c>
    </row>
    <row r="9264" spans="1:6" x14ac:dyDescent="0.3">
      <c r="A9264" t="s">
        <v>10017</v>
      </c>
      <c r="B9264">
        <v>2246920</v>
      </c>
      <c r="C9264">
        <v>2310320</v>
      </c>
      <c r="D9264">
        <v>2049480</v>
      </c>
      <c r="E9264">
        <v>2072260</v>
      </c>
      <c r="F9264" s="4">
        <f t="shared" si="144"/>
        <v>2144020</v>
      </c>
    </row>
    <row r="9265" spans="1:6" x14ac:dyDescent="0.3">
      <c r="A9265" t="s">
        <v>10018</v>
      </c>
      <c r="B9265">
        <v>1428700</v>
      </c>
      <c r="C9265">
        <v>934340</v>
      </c>
      <c r="D9265">
        <v>0</v>
      </c>
      <c r="E9265">
        <v>1595920</v>
      </c>
      <c r="F9265" s="4">
        <f t="shared" si="144"/>
        <v>843420</v>
      </c>
    </row>
    <row r="9266" spans="1:6" x14ac:dyDescent="0.3">
      <c r="A9266" t="s">
        <v>10019</v>
      </c>
      <c r="B9266">
        <v>7349160</v>
      </c>
      <c r="C9266">
        <v>5057600</v>
      </c>
      <c r="D9266">
        <v>4947220</v>
      </c>
      <c r="E9266">
        <v>4567380</v>
      </c>
      <c r="F9266" s="4">
        <f t="shared" si="144"/>
        <v>4857400</v>
      </c>
    </row>
    <row r="9267" spans="1:6" x14ac:dyDescent="0.3">
      <c r="A9267" t="s">
        <v>10020</v>
      </c>
      <c r="B9267">
        <v>0</v>
      </c>
      <c r="C9267">
        <v>2255700</v>
      </c>
      <c r="D9267">
        <v>0</v>
      </c>
      <c r="E9267">
        <v>0</v>
      </c>
      <c r="F9267" s="4">
        <f t="shared" si="144"/>
        <v>751900</v>
      </c>
    </row>
    <row r="9268" spans="1:6" x14ac:dyDescent="0.3">
      <c r="A9268" t="s">
        <v>10021</v>
      </c>
      <c r="B9268">
        <v>256000</v>
      </c>
      <c r="C9268">
        <v>612000</v>
      </c>
      <c r="D9268">
        <v>1011190</v>
      </c>
      <c r="E9268">
        <v>0</v>
      </c>
      <c r="F9268" s="4">
        <f t="shared" si="144"/>
        <v>541063.33333333337</v>
      </c>
    </row>
    <row r="9269" spans="1:6" x14ac:dyDescent="0.3">
      <c r="A9269" t="s">
        <v>728</v>
      </c>
      <c r="B9269">
        <v>2304940</v>
      </c>
      <c r="C9269">
        <v>2216320</v>
      </c>
      <c r="D9269">
        <v>3360000</v>
      </c>
      <c r="E9269">
        <v>3102630</v>
      </c>
      <c r="F9269" s="4">
        <f t="shared" si="144"/>
        <v>2892983.3333333335</v>
      </c>
    </row>
    <row r="9270" spans="1:6" x14ac:dyDescent="0.3">
      <c r="A9270" t="s">
        <v>10022</v>
      </c>
      <c r="B9270">
        <v>1175440</v>
      </c>
      <c r="C9270">
        <v>1111650</v>
      </c>
      <c r="D9270">
        <v>740000</v>
      </c>
      <c r="E9270">
        <v>2597460</v>
      </c>
      <c r="F9270" s="4">
        <f t="shared" si="144"/>
        <v>1483036.6666666667</v>
      </c>
    </row>
    <row r="9271" spans="1:6" x14ac:dyDescent="0.3">
      <c r="A9271" t="s">
        <v>10023</v>
      </c>
      <c r="B9271">
        <v>713440</v>
      </c>
      <c r="C9271">
        <v>1465640</v>
      </c>
      <c r="D9271">
        <v>1837830</v>
      </c>
      <c r="E9271">
        <v>2248770</v>
      </c>
      <c r="F9271" s="4">
        <f t="shared" si="144"/>
        <v>1850746.6666666667</v>
      </c>
    </row>
    <row r="9272" spans="1:6" x14ac:dyDescent="0.3">
      <c r="A9272" t="s">
        <v>10024</v>
      </c>
      <c r="B9272">
        <v>25221520</v>
      </c>
      <c r="C9272">
        <v>25348840</v>
      </c>
      <c r="D9272">
        <v>22236760</v>
      </c>
      <c r="E9272">
        <v>20286450</v>
      </c>
      <c r="F9272" s="4">
        <f t="shared" si="144"/>
        <v>22624016.666666668</v>
      </c>
    </row>
    <row r="9273" spans="1:6" x14ac:dyDescent="0.3">
      <c r="A9273" t="s">
        <v>574</v>
      </c>
      <c r="B9273">
        <v>0</v>
      </c>
      <c r="C9273">
        <v>612000</v>
      </c>
      <c r="D9273">
        <v>730000</v>
      </c>
      <c r="E9273">
        <v>4511550</v>
      </c>
      <c r="F9273" s="4">
        <f t="shared" si="144"/>
        <v>1951183.3333333333</v>
      </c>
    </row>
    <row r="9274" spans="1:6" x14ac:dyDescent="0.3">
      <c r="A9274" t="s">
        <v>10025</v>
      </c>
      <c r="B9274">
        <v>666000</v>
      </c>
      <c r="C9274">
        <v>0</v>
      </c>
      <c r="D9274">
        <v>0</v>
      </c>
      <c r="E9274">
        <v>1940240</v>
      </c>
      <c r="F9274" s="4">
        <f t="shared" si="144"/>
        <v>646746.66666666663</v>
      </c>
    </row>
    <row r="9275" spans="1:6" x14ac:dyDescent="0.3">
      <c r="A9275" t="s">
        <v>10026</v>
      </c>
      <c r="B9275">
        <v>0</v>
      </c>
      <c r="C9275">
        <v>0</v>
      </c>
      <c r="D9275">
        <v>309400</v>
      </c>
      <c r="E9275">
        <v>0</v>
      </c>
      <c r="F9275" s="4">
        <f t="shared" si="144"/>
        <v>103133.33333333333</v>
      </c>
    </row>
    <row r="9276" spans="1:6" x14ac:dyDescent="0.3">
      <c r="A9276" t="s">
        <v>10027</v>
      </c>
      <c r="B9276">
        <v>411950</v>
      </c>
      <c r="C9276">
        <v>0</v>
      </c>
      <c r="D9276">
        <v>595140</v>
      </c>
      <c r="E9276">
        <v>1433280</v>
      </c>
      <c r="F9276" s="4">
        <f t="shared" si="144"/>
        <v>676140</v>
      </c>
    </row>
    <row r="9277" spans="1:6" x14ac:dyDescent="0.3">
      <c r="A9277" t="s">
        <v>10028</v>
      </c>
      <c r="B9277">
        <v>160000</v>
      </c>
      <c r="C9277">
        <v>1167000</v>
      </c>
      <c r="D9277">
        <v>0</v>
      </c>
      <c r="E9277">
        <v>2088000</v>
      </c>
      <c r="F9277" s="4">
        <f t="shared" si="144"/>
        <v>1085000</v>
      </c>
    </row>
    <row r="9278" spans="1:6" x14ac:dyDescent="0.3">
      <c r="A9278" t="s">
        <v>10029</v>
      </c>
      <c r="B9278">
        <v>5542350</v>
      </c>
      <c r="C9278">
        <v>3931510</v>
      </c>
      <c r="D9278">
        <v>2675400</v>
      </c>
      <c r="E9278">
        <v>4424800</v>
      </c>
      <c r="F9278" s="4">
        <f t="shared" si="144"/>
        <v>3677236.6666666665</v>
      </c>
    </row>
    <row r="9279" spans="1:6" x14ac:dyDescent="0.3">
      <c r="A9279" t="s">
        <v>10030</v>
      </c>
      <c r="B9279">
        <v>256000</v>
      </c>
      <c r="C9279">
        <v>0</v>
      </c>
      <c r="D9279">
        <v>0</v>
      </c>
      <c r="E9279">
        <v>0</v>
      </c>
      <c r="F9279" s="4">
        <f t="shared" si="144"/>
        <v>0</v>
      </c>
    </row>
    <row r="9280" spans="1:6" x14ac:dyDescent="0.3">
      <c r="A9280" t="s">
        <v>10031</v>
      </c>
      <c r="B9280">
        <v>0</v>
      </c>
      <c r="C9280">
        <v>511190</v>
      </c>
      <c r="D9280">
        <v>586950</v>
      </c>
      <c r="E9280">
        <v>402000</v>
      </c>
      <c r="F9280" s="4">
        <f t="shared" si="144"/>
        <v>500046.66666666669</v>
      </c>
    </row>
    <row r="9281" spans="1:6" x14ac:dyDescent="0.3">
      <c r="A9281" t="s">
        <v>10032</v>
      </c>
      <c r="B9281">
        <v>160000</v>
      </c>
      <c r="C9281">
        <v>0</v>
      </c>
      <c r="D9281">
        <v>1704660</v>
      </c>
      <c r="E9281">
        <v>1982480</v>
      </c>
      <c r="F9281" s="4">
        <f t="shared" si="144"/>
        <v>1229046.6666666667</v>
      </c>
    </row>
    <row r="9282" spans="1:6" x14ac:dyDescent="0.3">
      <c r="A9282" t="s">
        <v>10033</v>
      </c>
      <c r="B9282">
        <v>370000</v>
      </c>
      <c r="C9282">
        <v>0</v>
      </c>
      <c r="D9282">
        <v>425700</v>
      </c>
      <c r="E9282">
        <v>0</v>
      </c>
      <c r="F9282" s="4">
        <f t="shared" si="144"/>
        <v>141900</v>
      </c>
    </row>
    <row r="9283" spans="1:6" x14ac:dyDescent="0.3">
      <c r="A9283" t="s">
        <v>10034</v>
      </c>
      <c r="B9283">
        <v>0</v>
      </c>
      <c r="C9283">
        <v>1321420</v>
      </c>
      <c r="D9283">
        <v>499590</v>
      </c>
      <c r="E9283">
        <v>1470460</v>
      </c>
      <c r="F9283" s="4">
        <f t="shared" ref="F9283:F9346" si="145">SUM(C9283:E9283)/3</f>
        <v>1097156.6666666667</v>
      </c>
    </row>
    <row r="9284" spans="1:6" x14ac:dyDescent="0.3">
      <c r="A9284" t="s">
        <v>10035</v>
      </c>
      <c r="B9284">
        <v>1148040</v>
      </c>
      <c r="C9284">
        <v>0</v>
      </c>
      <c r="D9284">
        <v>5218860</v>
      </c>
      <c r="E9284">
        <v>2684580</v>
      </c>
      <c r="F9284" s="4">
        <f t="shared" si="145"/>
        <v>2634480</v>
      </c>
    </row>
    <row r="9285" spans="1:6" x14ac:dyDescent="0.3">
      <c r="A9285" t="s">
        <v>10036</v>
      </c>
      <c r="B9285">
        <v>2377850</v>
      </c>
      <c r="C9285">
        <v>6401060</v>
      </c>
      <c r="D9285">
        <v>859950</v>
      </c>
      <c r="E9285">
        <v>2295540</v>
      </c>
      <c r="F9285" s="4">
        <f t="shared" si="145"/>
        <v>3185516.6666666665</v>
      </c>
    </row>
    <row r="9286" spans="1:6" x14ac:dyDescent="0.3">
      <c r="A9286" t="s">
        <v>10037</v>
      </c>
      <c r="B9286">
        <v>11234000</v>
      </c>
      <c r="C9286">
        <v>9247300</v>
      </c>
      <c r="D9286">
        <v>8560000</v>
      </c>
      <c r="E9286">
        <v>6172170</v>
      </c>
      <c r="F9286" s="4">
        <f t="shared" si="145"/>
        <v>7993156.666666667</v>
      </c>
    </row>
    <row r="9287" spans="1:6" x14ac:dyDescent="0.3">
      <c r="A9287" t="s">
        <v>10038</v>
      </c>
      <c r="B9287">
        <v>2179900</v>
      </c>
      <c r="C9287">
        <v>2039310</v>
      </c>
      <c r="D9287">
        <v>5135310</v>
      </c>
      <c r="E9287">
        <v>4068100</v>
      </c>
      <c r="F9287" s="4">
        <f t="shared" si="145"/>
        <v>3747573.3333333335</v>
      </c>
    </row>
    <row r="9288" spans="1:6" x14ac:dyDescent="0.3">
      <c r="A9288" t="s">
        <v>10039</v>
      </c>
      <c r="B9288">
        <v>236600</v>
      </c>
      <c r="C9288">
        <v>734370</v>
      </c>
      <c r="D9288">
        <v>1327650</v>
      </c>
      <c r="E9288">
        <v>0</v>
      </c>
      <c r="F9288" s="4">
        <f t="shared" si="145"/>
        <v>687340</v>
      </c>
    </row>
    <row r="9289" spans="1:6" x14ac:dyDescent="0.3">
      <c r="A9289" t="s">
        <v>10040</v>
      </c>
      <c r="B9289">
        <v>2253000</v>
      </c>
      <c r="C9289">
        <v>7338780</v>
      </c>
      <c r="D9289">
        <v>16588120</v>
      </c>
      <c r="E9289">
        <v>13307390</v>
      </c>
      <c r="F9289" s="4">
        <f t="shared" si="145"/>
        <v>12411430</v>
      </c>
    </row>
    <row r="9290" spans="1:6" x14ac:dyDescent="0.3">
      <c r="A9290" t="s">
        <v>10041</v>
      </c>
      <c r="B9290">
        <v>8766120</v>
      </c>
      <c r="C9290">
        <v>3045790</v>
      </c>
      <c r="D9290">
        <v>1621000</v>
      </c>
      <c r="E9290">
        <v>2073109</v>
      </c>
      <c r="F9290" s="4">
        <f t="shared" si="145"/>
        <v>2246633</v>
      </c>
    </row>
    <row r="9291" spans="1:6" x14ac:dyDescent="0.3">
      <c r="A9291" t="s">
        <v>10042</v>
      </c>
      <c r="B9291">
        <v>835000</v>
      </c>
      <c r="C9291">
        <v>0</v>
      </c>
      <c r="D9291">
        <v>0</v>
      </c>
      <c r="E9291">
        <v>453280</v>
      </c>
      <c r="F9291" s="4">
        <f t="shared" si="145"/>
        <v>151093.33333333334</v>
      </c>
    </row>
    <row r="9292" spans="1:6" x14ac:dyDescent="0.3">
      <c r="A9292" t="s">
        <v>10043</v>
      </c>
      <c r="B9292">
        <v>2531290</v>
      </c>
      <c r="C9292">
        <v>3220290</v>
      </c>
      <c r="D9292">
        <v>2097070</v>
      </c>
      <c r="E9292">
        <v>3425280</v>
      </c>
      <c r="F9292" s="4">
        <f t="shared" si="145"/>
        <v>2914213.3333333335</v>
      </c>
    </row>
    <row r="9293" spans="1:6" x14ac:dyDescent="0.3">
      <c r="A9293" t="s">
        <v>10044</v>
      </c>
      <c r="B9293">
        <v>740000</v>
      </c>
      <c r="C9293">
        <v>0</v>
      </c>
      <c r="D9293">
        <v>0</v>
      </c>
      <c r="E9293">
        <v>450560</v>
      </c>
      <c r="F9293" s="4">
        <f t="shared" si="145"/>
        <v>150186.66666666666</v>
      </c>
    </row>
    <row r="9294" spans="1:6" x14ac:dyDescent="0.3">
      <c r="A9294" t="s">
        <v>10045</v>
      </c>
      <c r="B9294">
        <v>300300</v>
      </c>
      <c r="C9294">
        <v>593950</v>
      </c>
      <c r="D9294">
        <v>370000</v>
      </c>
      <c r="E9294">
        <v>650000</v>
      </c>
      <c r="F9294" s="4">
        <f t="shared" si="145"/>
        <v>537983.33333333337</v>
      </c>
    </row>
    <row r="9295" spans="1:6" x14ac:dyDescent="0.3">
      <c r="A9295" t="s">
        <v>10046</v>
      </c>
      <c r="B9295">
        <v>1611700</v>
      </c>
      <c r="C9295">
        <v>6420020</v>
      </c>
      <c r="D9295">
        <v>7094300</v>
      </c>
      <c r="E9295">
        <v>3258620</v>
      </c>
      <c r="F9295" s="4">
        <f t="shared" si="145"/>
        <v>5590980</v>
      </c>
    </row>
    <row r="9296" spans="1:6" x14ac:dyDescent="0.3">
      <c r="A9296" t="s">
        <v>10047</v>
      </c>
      <c r="B9296">
        <v>626710</v>
      </c>
      <c r="C9296">
        <v>2259100</v>
      </c>
      <c r="D9296">
        <v>4026750</v>
      </c>
      <c r="E9296">
        <v>7050160</v>
      </c>
      <c r="F9296" s="4">
        <f t="shared" si="145"/>
        <v>4445336.666666667</v>
      </c>
    </row>
    <row r="9297" spans="1:6" x14ac:dyDescent="0.3">
      <c r="A9297" t="s">
        <v>10048</v>
      </c>
      <c r="B9297">
        <v>58419200</v>
      </c>
      <c r="C9297">
        <v>51551540</v>
      </c>
      <c r="D9297">
        <v>69616400</v>
      </c>
      <c r="E9297">
        <v>64825320</v>
      </c>
      <c r="F9297" s="4">
        <f t="shared" si="145"/>
        <v>61997753.333333336</v>
      </c>
    </row>
    <row r="9298" spans="1:6" x14ac:dyDescent="0.3">
      <c r="A9298" t="s">
        <v>10049</v>
      </c>
      <c r="B9298">
        <v>448000</v>
      </c>
      <c r="C9298">
        <v>370000</v>
      </c>
      <c r="D9298">
        <v>463500</v>
      </c>
      <c r="E9298">
        <v>1605560</v>
      </c>
      <c r="F9298" s="4">
        <f t="shared" si="145"/>
        <v>813020</v>
      </c>
    </row>
    <row r="9299" spans="1:6" x14ac:dyDescent="0.3">
      <c r="A9299" t="s">
        <v>10050</v>
      </c>
      <c r="B9299">
        <v>9264780</v>
      </c>
      <c r="C9299">
        <v>9245110</v>
      </c>
      <c r="D9299">
        <v>11273910</v>
      </c>
      <c r="E9299">
        <v>9293470</v>
      </c>
      <c r="F9299" s="4">
        <f t="shared" si="145"/>
        <v>9937496.666666666</v>
      </c>
    </row>
    <row r="9300" spans="1:6" x14ac:dyDescent="0.3">
      <c r="A9300" t="s">
        <v>10051</v>
      </c>
      <c r="B9300">
        <v>7200860</v>
      </c>
      <c r="C9300">
        <v>2580600</v>
      </c>
      <c r="D9300">
        <v>11730600</v>
      </c>
      <c r="E9300">
        <v>658600</v>
      </c>
      <c r="F9300" s="4">
        <f t="shared" si="145"/>
        <v>4989933.333333333</v>
      </c>
    </row>
    <row r="9301" spans="1:6" x14ac:dyDescent="0.3">
      <c r="A9301" t="s">
        <v>10052</v>
      </c>
      <c r="B9301">
        <v>4265200</v>
      </c>
      <c r="C9301">
        <v>6150640</v>
      </c>
      <c r="D9301">
        <v>2212210</v>
      </c>
      <c r="E9301">
        <v>5098680</v>
      </c>
      <c r="F9301" s="4">
        <f t="shared" si="145"/>
        <v>4487176.666666667</v>
      </c>
    </row>
    <row r="9302" spans="1:6" x14ac:dyDescent="0.3">
      <c r="A9302" t="s">
        <v>10053</v>
      </c>
      <c r="B9302">
        <v>0</v>
      </c>
      <c r="C9302">
        <v>692700</v>
      </c>
      <c r="D9302">
        <v>343980</v>
      </c>
      <c r="E9302">
        <v>191100</v>
      </c>
      <c r="F9302" s="4">
        <f t="shared" si="145"/>
        <v>409260</v>
      </c>
    </row>
    <row r="9303" spans="1:6" x14ac:dyDescent="0.3">
      <c r="A9303" t="s">
        <v>10054</v>
      </c>
      <c r="B9303">
        <v>411950</v>
      </c>
      <c r="C9303">
        <v>570600</v>
      </c>
      <c r="D9303">
        <v>264000</v>
      </c>
      <c r="E9303">
        <v>1270560</v>
      </c>
      <c r="F9303" s="4">
        <f t="shared" si="145"/>
        <v>701720</v>
      </c>
    </row>
    <row r="9304" spans="1:6" x14ac:dyDescent="0.3">
      <c r="A9304" t="s">
        <v>10055</v>
      </c>
      <c r="B9304">
        <v>0</v>
      </c>
      <c r="C9304">
        <v>0</v>
      </c>
      <c r="D9304">
        <v>938490</v>
      </c>
      <c r="E9304">
        <v>553280</v>
      </c>
      <c r="F9304" s="4">
        <f t="shared" si="145"/>
        <v>497256.66666666669</v>
      </c>
    </row>
    <row r="9305" spans="1:6" x14ac:dyDescent="0.3">
      <c r="A9305" t="s">
        <v>10056</v>
      </c>
      <c r="B9305">
        <v>692140</v>
      </c>
      <c r="C9305">
        <v>1234100</v>
      </c>
      <c r="D9305">
        <v>723450</v>
      </c>
      <c r="E9305">
        <v>1411920</v>
      </c>
      <c r="F9305" s="4">
        <f t="shared" si="145"/>
        <v>1123156.6666666667</v>
      </c>
    </row>
    <row r="9306" spans="1:6" x14ac:dyDescent="0.3">
      <c r="A9306" t="s">
        <v>10057</v>
      </c>
      <c r="B9306">
        <v>0</v>
      </c>
      <c r="C9306">
        <v>1366000</v>
      </c>
      <c r="D9306">
        <v>0</v>
      </c>
      <c r="E9306">
        <v>0</v>
      </c>
      <c r="F9306" s="4">
        <f t="shared" si="145"/>
        <v>455333.33333333331</v>
      </c>
    </row>
    <row r="9307" spans="1:6" x14ac:dyDescent="0.3">
      <c r="A9307" t="s">
        <v>10058</v>
      </c>
      <c r="B9307">
        <v>411950</v>
      </c>
      <c r="C9307">
        <v>2909620</v>
      </c>
      <c r="D9307">
        <v>322140</v>
      </c>
      <c r="E9307">
        <v>1947470</v>
      </c>
      <c r="F9307" s="4">
        <f t="shared" si="145"/>
        <v>1726410</v>
      </c>
    </row>
    <row r="9308" spans="1:6" x14ac:dyDescent="0.3">
      <c r="A9308" t="s">
        <v>10059</v>
      </c>
      <c r="B9308">
        <v>922120</v>
      </c>
      <c r="C9308">
        <v>5095080</v>
      </c>
      <c r="D9308">
        <v>6030740</v>
      </c>
      <c r="E9308">
        <v>3837260</v>
      </c>
      <c r="F9308" s="4">
        <f t="shared" si="145"/>
        <v>4987693.333333333</v>
      </c>
    </row>
    <row r="9309" spans="1:6" x14ac:dyDescent="0.3">
      <c r="A9309" t="s">
        <v>10060</v>
      </c>
      <c r="B9309">
        <v>0</v>
      </c>
      <c r="C9309">
        <v>0</v>
      </c>
      <c r="D9309">
        <v>2896870</v>
      </c>
      <c r="E9309">
        <v>1292200</v>
      </c>
      <c r="F9309" s="4">
        <f t="shared" si="145"/>
        <v>1396356.6666666667</v>
      </c>
    </row>
    <row r="9310" spans="1:6" x14ac:dyDescent="0.3">
      <c r="A9310" t="s">
        <v>10061</v>
      </c>
      <c r="B9310">
        <v>570000</v>
      </c>
      <c r="C9310">
        <v>0</v>
      </c>
      <c r="D9310">
        <v>1041950</v>
      </c>
      <c r="E9310">
        <v>0</v>
      </c>
      <c r="F9310" s="4">
        <f t="shared" si="145"/>
        <v>347316.66666666669</v>
      </c>
    </row>
    <row r="9311" spans="1:6" x14ac:dyDescent="0.3">
      <c r="A9311" t="s">
        <v>10062</v>
      </c>
      <c r="B9311">
        <v>1358800</v>
      </c>
      <c r="C9311">
        <v>110000</v>
      </c>
      <c r="D9311">
        <v>0</v>
      </c>
      <c r="E9311">
        <v>236600</v>
      </c>
      <c r="F9311" s="4">
        <f t="shared" si="145"/>
        <v>115533.33333333333</v>
      </c>
    </row>
    <row r="9312" spans="1:6" x14ac:dyDescent="0.3">
      <c r="A9312" t="s">
        <v>10063</v>
      </c>
      <c r="B9312">
        <v>0</v>
      </c>
      <c r="C9312">
        <v>788060</v>
      </c>
      <c r="D9312">
        <v>234600</v>
      </c>
      <c r="E9312">
        <v>1305100</v>
      </c>
      <c r="F9312" s="4">
        <f t="shared" si="145"/>
        <v>775920</v>
      </c>
    </row>
    <row r="9313" spans="1:6" x14ac:dyDescent="0.3">
      <c r="A9313" t="s">
        <v>10064</v>
      </c>
      <c r="B9313">
        <v>160000</v>
      </c>
      <c r="C9313">
        <v>0</v>
      </c>
      <c r="D9313">
        <v>416000</v>
      </c>
      <c r="E9313">
        <v>0</v>
      </c>
      <c r="F9313" s="4">
        <f t="shared" si="145"/>
        <v>138666.66666666666</v>
      </c>
    </row>
    <row r="9314" spans="1:6" x14ac:dyDescent="0.3">
      <c r="A9314" t="s">
        <v>10065</v>
      </c>
      <c r="B9314">
        <v>502320</v>
      </c>
      <c r="C9314">
        <v>370000</v>
      </c>
      <c r="D9314">
        <v>614250</v>
      </c>
      <c r="E9314">
        <v>515060</v>
      </c>
      <c r="F9314" s="4">
        <f t="shared" si="145"/>
        <v>499770</v>
      </c>
    </row>
    <row r="9315" spans="1:6" x14ac:dyDescent="0.3">
      <c r="A9315" t="s">
        <v>10066</v>
      </c>
      <c r="B9315">
        <v>885270</v>
      </c>
      <c r="C9315">
        <v>11917000</v>
      </c>
      <c r="D9315">
        <v>2183020</v>
      </c>
      <c r="E9315">
        <v>2021280</v>
      </c>
      <c r="F9315" s="4">
        <f t="shared" si="145"/>
        <v>5373766.666666667</v>
      </c>
    </row>
    <row r="9316" spans="1:6" x14ac:dyDescent="0.3">
      <c r="A9316" t="s">
        <v>10067</v>
      </c>
      <c r="B9316">
        <v>2133000</v>
      </c>
      <c r="C9316">
        <v>4483480</v>
      </c>
      <c r="D9316">
        <v>1001000</v>
      </c>
      <c r="E9316">
        <v>1740200</v>
      </c>
      <c r="F9316" s="4">
        <f t="shared" si="145"/>
        <v>2408226.6666666665</v>
      </c>
    </row>
    <row r="9317" spans="1:6" x14ac:dyDescent="0.3">
      <c r="A9317" t="s">
        <v>10068</v>
      </c>
      <c r="B9317">
        <v>0</v>
      </c>
      <c r="C9317">
        <v>1016200</v>
      </c>
      <c r="D9317">
        <v>0</v>
      </c>
      <c r="E9317">
        <v>1121760</v>
      </c>
      <c r="F9317" s="4">
        <f t="shared" si="145"/>
        <v>712653.33333333337</v>
      </c>
    </row>
    <row r="9318" spans="1:6" x14ac:dyDescent="0.3">
      <c r="A9318" t="s">
        <v>10069</v>
      </c>
      <c r="B9318">
        <v>790350</v>
      </c>
      <c r="C9318">
        <v>0</v>
      </c>
      <c r="D9318">
        <v>423150</v>
      </c>
      <c r="E9318">
        <v>0</v>
      </c>
      <c r="F9318" s="4">
        <f t="shared" si="145"/>
        <v>141050</v>
      </c>
    </row>
    <row r="9319" spans="1:6" x14ac:dyDescent="0.3">
      <c r="A9319" t="s">
        <v>10070</v>
      </c>
      <c r="B9319">
        <v>2192300</v>
      </c>
      <c r="C9319">
        <v>2125600</v>
      </c>
      <c r="D9319">
        <v>228000</v>
      </c>
      <c r="E9319">
        <v>2195300</v>
      </c>
      <c r="F9319" s="4">
        <f t="shared" si="145"/>
        <v>1516300</v>
      </c>
    </row>
    <row r="9320" spans="1:6" x14ac:dyDescent="0.3">
      <c r="A9320" t="s">
        <v>10071</v>
      </c>
      <c r="B9320">
        <v>1321010</v>
      </c>
      <c r="C9320">
        <v>1256220</v>
      </c>
      <c r="D9320">
        <v>1164800</v>
      </c>
      <c r="E9320">
        <v>1518880</v>
      </c>
      <c r="F9320" s="4">
        <f t="shared" si="145"/>
        <v>1313300</v>
      </c>
    </row>
    <row r="9321" spans="1:6" x14ac:dyDescent="0.3">
      <c r="A9321" t="s">
        <v>10072</v>
      </c>
      <c r="B9321">
        <v>0</v>
      </c>
      <c r="C9321">
        <v>331400</v>
      </c>
      <c r="D9321">
        <v>0</v>
      </c>
      <c r="E9321">
        <v>0</v>
      </c>
      <c r="F9321" s="4">
        <f t="shared" si="145"/>
        <v>110466.66666666667</v>
      </c>
    </row>
    <row r="9322" spans="1:6" x14ac:dyDescent="0.3">
      <c r="A9322" t="s">
        <v>10073</v>
      </c>
      <c r="B9322">
        <v>1011550</v>
      </c>
      <c r="C9322">
        <v>564200</v>
      </c>
      <c r="D9322">
        <v>842540</v>
      </c>
      <c r="E9322">
        <v>0</v>
      </c>
      <c r="F9322" s="4">
        <f t="shared" si="145"/>
        <v>468913.33333333331</v>
      </c>
    </row>
    <row r="9323" spans="1:6" x14ac:dyDescent="0.3">
      <c r="A9323" t="s">
        <v>10074</v>
      </c>
      <c r="B9323">
        <v>0</v>
      </c>
      <c r="C9323">
        <v>0</v>
      </c>
      <c r="D9323">
        <v>2675400</v>
      </c>
      <c r="E9323">
        <v>2667230</v>
      </c>
      <c r="F9323" s="4">
        <f t="shared" si="145"/>
        <v>1780876.6666666667</v>
      </c>
    </row>
    <row r="9324" spans="1:6" x14ac:dyDescent="0.3">
      <c r="A9324" t="s">
        <v>10075</v>
      </c>
      <c r="B9324">
        <v>2467920</v>
      </c>
      <c r="C9324">
        <v>3332420</v>
      </c>
      <c r="D9324">
        <v>2509780</v>
      </c>
      <c r="E9324">
        <v>3363360</v>
      </c>
      <c r="F9324" s="4">
        <f t="shared" si="145"/>
        <v>3068520</v>
      </c>
    </row>
    <row r="9325" spans="1:6" x14ac:dyDescent="0.3">
      <c r="A9325" t="s">
        <v>10076</v>
      </c>
      <c r="B9325">
        <v>2346000</v>
      </c>
      <c r="C9325">
        <v>5995760</v>
      </c>
      <c r="D9325">
        <v>2683410</v>
      </c>
      <c r="E9325">
        <v>3680160</v>
      </c>
      <c r="F9325" s="4">
        <f t="shared" si="145"/>
        <v>4119776.6666666665</v>
      </c>
    </row>
    <row r="9326" spans="1:6" x14ac:dyDescent="0.3">
      <c r="A9326" t="s">
        <v>10077</v>
      </c>
      <c r="B9326">
        <v>1471400</v>
      </c>
      <c r="C9326">
        <v>3351289</v>
      </c>
      <c r="D9326">
        <v>496400</v>
      </c>
      <c r="E9326">
        <v>2005900</v>
      </c>
      <c r="F9326" s="4">
        <f t="shared" si="145"/>
        <v>1951196.3333333333</v>
      </c>
    </row>
    <row r="9327" spans="1:6" x14ac:dyDescent="0.3">
      <c r="A9327" t="s">
        <v>10078</v>
      </c>
      <c r="B9327">
        <v>424000</v>
      </c>
      <c r="C9327">
        <v>32125920</v>
      </c>
      <c r="D9327">
        <v>35520000</v>
      </c>
      <c r="E9327">
        <v>8856219</v>
      </c>
      <c r="F9327" s="4">
        <f t="shared" si="145"/>
        <v>25500713</v>
      </c>
    </row>
    <row r="9328" spans="1:6" x14ac:dyDescent="0.3">
      <c r="A9328" t="s">
        <v>10079</v>
      </c>
      <c r="B9328">
        <v>1098660</v>
      </c>
      <c r="C9328">
        <v>1890680</v>
      </c>
      <c r="D9328">
        <v>1210880</v>
      </c>
      <c r="E9328">
        <v>1486160</v>
      </c>
      <c r="F9328" s="4">
        <f t="shared" si="145"/>
        <v>1529240</v>
      </c>
    </row>
    <row r="9329" spans="1:6" x14ac:dyDescent="0.3">
      <c r="A9329" t="s">
        <v>10080</v>
      </c>
      <c r="B9329">
        <v>2389920</v>
      </c>
      <c r="C9329">
        <v>4059450</v>
      </c>
      <c r="D9329">
        <v>4365020</v>
      </c>
      <c r="E9329">
        <v>4034820</v>
      </c>
      <c r="F9329" s="4">
        <f t="shared" si="145"/>
        <v>4153096.6666666665</v>
      </c>
    </row>
    <row r="9330" spans="1:6" x14ac:dyDescent="0.3">
      <c r="A9330" t="s">
        <v>10081</v>
      </c>
      <c r="B9330">
        <v>0</v>
      </c>
      <c r="C9330">
        <v>0</v>
      </c>
      <c r="D9330">
        <v>1367800</v>
      </c>
      <c r="E9330">
        <v>0</v>
      </c>
      <c r="F9330" s="4">
        <f t="shared" si="145"/>
        <v>455933.33333333331</v>
      </c>
    </row>
    <row r="9331" spans="1:6" x14ac:dyDescent="0.3">
      <c r="A9331" t="s">
        <v>10082</v>
      </c>
      <c r="B9331">
        <v>3880800</v>
      </c>
      <c r="C9331">
        <v>5940450</v>
      </c>
      <c r="D9331">
        <v>7063120</v>
      </c>
      <c r="E9331">
        <v>7733130</v>
      </c>
      <c r="F9331" s="4">
        <f t="shared" si="145"/>
        <v>6912233.333333333</v>
      </c>
    </row>
    <row r="9332" spans="1:6" x14ac:dyDescent="0.3">
      <c r="A9332" t="s">
        <v>10083</v>
      </c>
      <c r="B9332">
        <v>1746960</v>
      </c>
      <c r="C9332">
        <v>160000</v>
      </c>
      <c r="D9332">
        <v>1864600</v>
      </c>
      <c r="E9332">
        <v>2579590</v>
      </c>
      <c r="F9332" s="4">
        <f t="shared" si="145"/>
        <v>1534730</v>
      </c>
    </row>
    <row r="9333" spans="1:6" x14ac:dyDescent="0.3">
      <c r="A9333" t="s">
        <v>10084</v>
      </c>
      <c r="B9333">
        <v>480000</v>
      </c>
      <c r="C9333">
        <v>370000</v>
      </c>
      <c r="D9333">
        <v>346300</v>
      </c>
      <c r="E9333">
        <v>1066020</v>
      </c>
      <c r="F9333" s="4">
        <f t="shared" si="145"/>
        <v>594106.66666666663</v>
      </c>
    </row>
    <row r="9334" spans="1:6" x14ac:dyDescent="0.3">
      <c r="A9334" t="s">
        <v>10085</v>
      </c>
      <c r="B9334">
        <v>1480000</v>
      </c>
      <c r="C9334">
        <v>2030150</v>
      </c>
      <c r="D9334">
        <v>0</v>
      </c>
      <c r="E9334">
        <v>402000</v>
      </c>
      <c r="F9334" s="4">
        <f t="shared" si="145"/>
        <v>810716.66666666663</v>
      </c>
    </row>
    <row r="9335" spans="1:6" x14ac:dyDescent="0.3">
      <c r="A9335" t="s">
        <v>10086</v>
      </c>
      <c r="B9335">
        <v>0</v>
      </c>
      <c r="C9335">
        <v>0</v>
      </c>
      <c r="D9335">
        <v>300300</v>
      </c>
      <c r="E9335">
        <v>0</v>
      </c>
      <c r="F9335" s="4">
        <f t="shared" si="145"/>
        <v>100100</v>
      </c>
    </row>
    <row r="9336" spans="1:6" x14ac:dyDescent="0.3">
      <c r="A9336" t="s">
        <v>10087</v>
      </c>
      <c r="B9336">
        <v>2212730</v>
      </c>
      <c r="C9336">
        <v>2153970</v>
      </c>
      <c r="D9336">
        <v>2249140</v>
      </c>
      <c r="E9336">
        <v>682500</v>
      </c>
      <c r="F9336" s="4">
        <f t="shared" si="145"/>
        <v>1695203.3333333333</v>
      </c>
    </row>
    <row r="9337" spans="1:6" x14ac:dyDescent="0.3">
      <c r="A9337" t="s">
        <v>10088</v>
      </c>
      <c r="B9337">
        <v>1603420</v>
      </c>
      <c r="C9337">
        <v>2253800</v>
      </c>
      <c r="D9337">
        <v>2105700</v>
      </c>
      <c r="E9337">
        <v>2120300</v>
      </c>
      <c r="F9337" s="4">
        <f t="shared" si="145"/>
        <v>2159933.3333333335</v>
      </c>
    </row>
    <row r="9338" spans="1:6" x14ac:dyDescent="0.3">
      <c r="A9338" t="s">
        <v>10089</v>
      </c>
      <c r="B9338">
        <v>224100</v>
      </c>
      <c r="C9338">
        <v>1064700</v>
      </c>
      <c r="D9338">
        <v>591500</v>
      </c>
      <c r="E9338">
        <v>1289200</v>
      </c>
      <c r="F9338" s="4">
        <f t="shared" si="145"/>
        <v>981800</v>
      </c>
    </row>
    <row r="9339" spans="1:6" x14ac:dyDescent="0.3">
      <c r="A9339" t="s">
        <v>10090</v>
      </c>
      <c r="B9339">
        <v>2026580</v>
      </c>
      <c r="C9339">
        <v>3700000</v>
      </c>
      <c r="D9339">
        <v>2069340</v>
      </c>
      <c r="E9339">
        <v>2028060</v>
      </c>
      <c r="F9339" s="4">
        <f t="shared" si="145"/>
        <v>2599133.3333333335</v>
      </c>
    </row>
    <row r="9340" spans="1:6" x14ac:dyDescent="0.3">
      <c r="A9340" t="s">
        <v>10091</v>
      </c>
      <c r="B9340">
        <v>1200000</v>
      </c>
      <c r="C9340">
        <v>3293290</v>
      </c>
      <c r="D9340">
        <v>2138100</v>
      </c>
      <c r="E9340">
        <v>608000</v>
      </c>
      <c r="F9340" s="4">
        <f t="shared" si="145"/>
        <v>2013130</v>
      </c>
    </row>
    <row r="9341" spans="1:6" x14ac:dyDescent="0.3">
      <c r="A9341" t="s">
        <v>10092</v>
      </c>
      <c r="B9341">
        <v>0</v>
      </c>
      <c r="C9341">
        <v>740000</v>
      </c>
      <c r="D9341">
        <v>1550640</v>
      </c>
      <c r="E9341">
        <v>1292700</v>
      </c>
      <c r="F9341" s="4">
        <f t="shared" si="145"/>
        <v>1194446.6666666667</v>
      </c>
    </row>
    <row r="9342" spans="1:6" x14ac:dyDescent="0.3">
      <c r="A9342" t="s">
        <v>10093</v>
      </c>
      <c r="B9342">
        <v>411950</v>
      </c>
      <c r="C9342">
        <v>0</v>
      </c>
      <c r="D9342">
        <v>1720810</v>
      </c>
      <c r="E9342">
        <v>0</v>
      </c>
      <c r="F9342" s="4">
        <f t="shared" si="145"/>
        <v>573603.33333333337</v>
      </c>
    </row>
    <row r="9343" spans="1:6" x14ac:dyDescent="0.3">
      <c r="A9343" t="s">
        <v>808</v>
      </c>
      <c r="B9343">
        <v>328510</v>
      </c>
      <c r="C9343">
        <v>0</v>
      </c>
      <c r="D9343">
        <v>3784510</v>
      </c>
      <c r="E9343">
        <v>0</v>
      </c>
      <c r="F9343" s="4">
        <f t="shared" si="145"/>
        <v>1261503.3333333333</v>
      </c>
    </row>
    <row r="9344" spans="1:6" x14ac:dyDescent="0.3">
      <c r="A9344" t="s">
        <v>10094</v>
      </c>
      <c r="B9344">
        <v>418000</v>
      </c>
      <c r="C9344">
        <v>2076540</v>
      </c>
      <c r="D9344">
        <v>577950</v>
      </c>
      <c r="E9344">
        <v>0</v>
      </c>
      <c r="F9344" s="4">
        <f t="shared" si="145"/>
        <v>884830</v>
      </c>
    </row>
    <row r="9345" spans="1:6" x14ac:dyDescent="0.3">
      <c r="A9345" t="s">
        <v>10095</v>
      </c>
      <c r="B9345">
        <v>0</v>
      </c>
      <c r="C9345">
        <v>1665300</v>
      </c>
      <c r="D9345">
        <v>2538900</v>
      </c>
      <c r="E9345">
        <v>0</v>
      </c>
      <c r="F9345" s="4">
        <f t="shared" si="145"/>
        <v>1401400</v>
      </c>
    </row>
    <row r="9346" spans="1:6" x14ac:dyDescent="0.3">
      <c r="A9346" t="s">
        <v>10096</v>
      </c>
      <c r="B9346">
        <v>2125430</v>
      </c>
      <c r="C9346">
        <v>2449720</v>
      </c>
      <c r="D9346">
        <v>382200</v>
      </c>
      <c r="E9346">
        <v>0</v>
      </c>
      <c r="F9346" s="4">
        <f t="shared" si="145"/>
        <v>943973.33333333337</v>
      </c>
    </row>
    <row r="9347" spans="1:6" x14ac:dyDescent="0.3">
      <c r="A9347" t="s">
        <v>10097</v>
      </c>
      <c r="B9347">
        <v>5061120</v>
      </c>
      <c r="C9347">
        <v>6401850</v>
      </c>
      <c r="D9347">
        <v>7212120</v>
      </c>
      <c r="E9347">
        <v>6112560</v>
      </c>
      <c r="F9347" s="4">
        <f t="shared" ref="F9347:F9410" si="146">SUM(C9347:E9347)/3</f>
        <v>6575510</v>
      </c>
    </row>
    <row r="9348" spans="1:6" x14ac:dyDescent="0.3">
      <c r="A9348" t="s">
        <v>10098</v>
      </c>
      <c r="B9348">
        <v>2358700</v>
      </c>
      <c r="C9348">
        <v>2631250</v>
      </c>
      <c r="D9348">
        <v>2943620</v>
      </c>
      <c r="E9348">
        <v>2028650</v>
      </c>
      <c r="F9348" s="4">
        <f t="shared" si="146"/>
        <v>2534506.6666666665</v>
      </c>
    </row>
    <row r="9349" spans="1:6" x14ac:dyDescent="0.3">
      <c r="A9349" t="s">
        <v>10099</v>
      </c>
      <c r="B9349">
        <v>4376970</v>
      </c>
      <c r="C9349">
        <v>2930540</v>
      </c>
      <c r="D9349">
        <v>3740560</v>
      </c>
      <c r="E9349">
        <v>4894140</v>
      </c>
      <c r="F9349" s="4">
        <f t="shared" si="146"/>
        <v>3855080</v>
      </c>
    </row>
    <row r="9350" spans="1:6" x14ac:dyDescent="0.3">
      <c r="A9350" t="s">
        <v>10100</v>
      </c>
      <c r="B9350">
        <v>0</v>
      </c>
      <c r="C9350">
        <v>0</v>
      </c>
      <c r="D9350">
        <v>273000</v>
      </c>
      <c r="E9350">
        <v>273000</v>
      </c>
      <c r="F9350" s="4">
        <f t="shared" si="146"/>
        <v>182000</v>
      </c>
    </row>
    <row r="9351" spans="1:6" x14ac:dyDescent="0.3">
      <c r="A9351" t="s">
        <v>10101</v>
      </c>
      <c r="B9351">
        <v>455000</v>
      </c>
      <c r="C9351">
        <v>523250</v>
      </c>
      <c r="D9351">
        <v>304000</v>
      </c>
      <c r="E9351">
        <v>365200</v>
      </c>
      <c r="F9351" s="4">
        <f t="shared" si="146"/>
        <v>397483.33333333331</v>
      </c>
    </row>
    <row r="9352" spans="1:6" x14ac:dyDescent="0.3">
      <c r="A9352" t="s">
        <v>10102</v>
      </c>
      <c r="B9352">
        <v>0</v>
      </c>
      <c r="C9352">
        <v>1180750</v>
      </c>
      <c r="D9352">
        <v>468650</v>
      </c>
      <c r="E9352">
        <v>1365700</v>
      </c>
      <c r="F9352" s="4">
        <f t="shared" si="146"/>
        <v>1005033.3333333334</v>
      </c>
    </row>
    <row r="9353" spans="1:6" x14ac:dyDescent="0.3">
      <c r="A9353" t="s">
        <v>10103</v>
      </c>
      <c r="B9353">
        <v>256000</v>
      </c>
      <c r="C9353">
        <v>0</v>
      </c>
      <c r="D9353">
        <v>234600</v>
      </c>
      <c r="E9353">
        <v>0</v>
      </c>
      <c r="F9353" s="4">
        <f t="shared" si="146"/>
        <v>78200</v>
      </c>
    </row>
    <row r="9354" spans="1:6" x14ac:dyDescent="0.3">
      <c r="A9354" t="s">
        <v>10104</v>
      </c>
      <c r="B9354">
        <v>2604080</v>
      </c>
      <c r="C9354">
        <v>2293400</v>
      </c>
      <c r="D9354">
        <v>2146180</v>
      </c>
      <c r="E9354">
        <v>798960</v>
      </c>
      <c r="F9354" s="4">
        <f t="shared" si="146"/>
        <v>1746180</v>
      </c>
    </row>
    <row r="9355" spans="1:6" x14ac:dyDescent="0.3">
      <c r="A9355" t="s">
        <v>10105</v>
      </c>
      <c r="B9355">
        <v>2676600</v>
      </c>
      <c r="C9355">
        <v>2430200</v>
      </c>
      <c r="D9355">
        <v>2080260</v>
      </c>
      <c r="E9355">
        <v>3102660</v>
      </c>
      <c r="F9355" s="4">
        <f t="shared" si="146"/>
        <v>2537706.6666666665</v>
      </c>
    </row>
    <row r="9356" spans="1:6" x14ac:dyDescent="0.3">
      <c r="A9356" t="s">
        <v>10106</v>
      </c>
      <c r="B9356">
        <v>3098350</v>
      </c>
      <c r="C9356">
        <v>0</v>
      </c>
      <c r="D9356">
        <v>0</v>
      </c>
      <c r="E9356">
        <v>0</v>
      </c>
      <c r="F9356" s="4">
        <f t="shared" si="146"/>
        <v>0</v>
      </c>
    </row>
    <row r="9357" spans="1:6" x14ac:dyDescent="0.3">
      <c r="A9357" t="s">
        <v>10107</v>
      </c>
      <c r="B9357">
        <v>4727270</v>
      </c>
      <c r="C9357">
        <v>1776020</v>
      </c>
      <c r="D9357">
        <v>1753000</v>
      </c>
      <c r="E9357">
        <v>4465310</v>
      </c>
      <c r="F9357" s="4">
        <f t="shared" si="146"/>
        <v>2664776.6666666665</v>
      </c>
    </row>
    <row r="9358" spans="1:6" x14ac:dyDescent="0.3">
      <c r="A9358" t="s">
        <v>10108</v>
      </c>
      <c r="B9358">
        <v>2068000</v>
      </c>
      <c r="C9358">
        <v>3207750</v>
      </c>
      <c r="D9358">
        <v>7128940</v>
      </c>
      <c r="E9358">
        <v>3431800</v>
      </c>
      <c r="F9358" s="4">
        <f t="shared" si="146"/>
        <v>4589496.666666667</v>
      </c>
    </row>
    <row r="9359" spans="1:6" x14ac:dyDescent="0.3">
      <c r="A9359" t="s">
        <v>10109</v>
      </c>
      <c r="B9359">
        <v>6381300</v>
      </c>
      <c r="C9359">
        <v>6012660</v>
      </c>
      <c r="D9359">
        <v>3263930</v>
      </c>
      <c r="E9359">
        <v>2542240</v>
      </c>
      <c r="F9359" s="4">
        <f t="shared" si="146"/>
        <v>3939610</v>
      </c>
    </row>
    <row r="9360" spans="1:6" x14ac:dyDescent="0.3">
      <c r="A9360" t="s">
        <v>10110</v>
      </c>
      <c r="B9360">
        <v>7037940</v>
      </c>
      <c r="C9360">
        <v>3599490</v>
      </c>
      <c r="D9360">
        <v>6836750</v>
      </c>
      <c r="E9360">
        <v>6502880</v>
      </c>
      <c r="F9360" s="4">
        <f t="shared" si="146"/>
        <v>5646373.333333333</v>
      </c>
    </row>
    <row r="9361" spans="1:6" x14ac:dyDescent="0.3">
      <c r="A9361" t="s">
        <v>10111</v>
      </c>
      <c r="B9361">
        <v>6403000</v>
      </c>
      <c r="C9361">
        <v>4603550</v>
      </c>
      <c r="D9361">
        <v>2776900</v>
      </c>
      <c r="E9361">
        <v>9252650</v>
      </c>
      <c r="F9361" s="4">
        <f t="shared" si="146"/>
        <v>5544366.666666667</v>
      </c>
    </row>
    <row r="9362" spans="1:6" x14ac:dyDescent="0.3">
      <c r="A9362" t="s">
        <v>10112</v>
      </c>
      <c r="B9362">
        <v>875560</v>
      </c>
      <c r="C9362">
        <v>370000</v>
      </c>
      <c r="D9362">
        <v>1011740</v>
      </c>
      <c r="E9362">
        <v>386000</v>
      </c>
      <c r="F9362" s="4">
        <f t="shared" si="146"/>
        <v>589246.66666666663</v>
      </c>
    </row>
    <row r="9363" spans="1:6" x14ac:dyDescent="0.3">
      <c r="A9363" t="s">
        <v>10113</v>
      </c>
      <c r="B9363">
        <v>0</v>
      </c>
      <c r="C9363">
        <v>2022680</v>
      </c>
      <c r="D9363">
        <v>0</v>
      </c>
      <c r="E9363">
        <v>2061860</v>
      </c>
      <c r="F9363" s="4">
        <f t="shared" si="146"/>
        <v>1361513.3333333333</v>
      </c>
    </row>
    <row r="9364" spans="1:6" x14ac:dyDescent="0.3">
      <c r="A9364" t="s">
        <v>10114</v>
      </c>
      <c r="B9364">
        <v>0</v>
      </c>
      <c r="C9364">
        <v>868000</v>
      </c>
      <c r="D9364">
        <v>512000</v>
      </c>
      <c r="E9364">
        <v>1411620</v>
      </c>
      <c r="F9364" s="4">
        <f t="shared" si="146"/>
        <v>930540</v>
      </c>
    </row>
    <row r="9365" spans="1:6" x14ac:dyDescent="0.3">
      <c r="A9365" t="s">
        <v>10115</v>
      </c>
      <c r="B9365">
        <v>10163650</v>
      </c>
      <c r="C9365">
        <v>14033750</v>
      </c>
      <c r="D9365">
        <v>8041050</v>
      </c>
      <c r="E9365">
        <v>8365300</v>
      </c>
      <c r="F9365" s="4">
        <f t="shared" si="146"/>
        <v>10146700</v>
      </c>
    </row>
    <row r="9366" spans="1:6" x14ac:dyDescent="0.3">
      <c r="A9366" t="s">
        <v>10116</v>
      </c>
      <c r="B9366">
        <v>1411300</v>
      </c>
      <c r="C9366">
        <v>0</v>
      </c>
      <c r="D9366">
        <v>1255970</v>
      </c>
      <c r="E9366">
        <v>873760</v>
      </c>
      <c r="F9366" s="4">
        <f t="shared" si="146"/>
        <v>709910</v>
      </c>
    </row>
    <row r="9367" spans="1:6" x14ac:dyDescent="0.3">
      <c r="A9367" t="s">
        <v>10117</v>
      </c>
      <c r="B9367">
        <v>2298000</v>
      </c>
      <c r="C9367">
        <v>2026000</v>
      </c>
      <c r="D9367">
        <v>11709700</v>
      </c>
      <c r="E9367">
        <v>234600</v>
      </c>
      <c r="F9367" s="4">
        <f t="shared" si="146"/>
        <v>4656766.666666667</v>
      </c>
    </row>
    <row r="9368" spans="1:6" x14ac:dyDescent="0.3">
      <c r="A9368" t="s">
        <v>10118</v>
      </c>
      <c r="B9368">
        <v>0</v>
      </c>
      <c r="C9368">
        <v>0</v>
      </c>
      <c r="D9368">
        <v>1017680</v>
      </c>
      <c r="E9368">
        <v>0</v>
      </c>
      <c r="F9368" s="4">
        <f t="shared" si="146"/>
        <v>339226.66666666669</v>
      </c>
    </row>
    <row r="9369" spans="1:6" x14ac:dyDescent="0.3">
      <c r="A9369" t="s">
        <v>10119</v>
      </c>
      <c r="B9369">
        <v>411950</v>
      </c>
      <c r="C9369">
        <v>691490</v>
      </c>
      <c r="D9369">
        <v>643000</v>
      </c>
      <c r="E9369">
        <v>0</v>
      </c>
      <c r="F9369" s="4">
        <f t="shared" si="146"/>
        <v>444830</v>
      </c>
    </row>
    <row r="9370" spans="1:6" x14ac:dyDescent="0.3">
      <c r="A9370" t="s">
        <v>10120</v>
      </c>
      <c r="B9370">
        <v>2641560</v>
      </c>
      <c r="C9370">
        <v>3609710</v>
      </c>
      <c r="D9370">
        <v>2157920</v>
      </c>
      <c r="E9370">
        <v>6488480</v>
      </c>
      <c r="F9370" s="4">
        <f t="shared" si="146"/>
        <v>4085370</v>
      </c>
    </row>
    <row r="9371" spans="1:6" x14ac:dyDescent="0.3">
      <c r="A9371" t="s">
        <v>10121</v>
      </c>
      <c r="B9371">
        <v>0</v>
      </c>
      <c r="C9371">
        <v>478660</v>
      </c>
      <c r="D9371">
        <v>2083330</v>
      </c>
      <c r="E9371">
        <v>453280</v>
      </c>
      <c r="F9371" s="4">
        <f t="shared" si="146"/>
        <v>1005090</v>
      </c>
    </row>
    <row r="9372" spans="1:6" x14ac:dyDescent="0.3">
      <c r="A9372" t="s">
        <v>10122</v>
      </c>
      <c r="B9372">
        <v>2027740</v>
      </c>
      <c r="C9372">
        <v>2008000</v>
      </c>
      <c r="D9372">
        <v>1617040</v>
      </c>
      <c r="E9372">
        <v>2434000</v>
      </c>
      <c r="F9372" s="4">
        <f t="shared" si="146"/>
        <v>2019680</v>
      </c>
    </row>
    <row r="9373" spans="1:6" x14ac:dyDescent="0.3">
      <c r="A9373" t="s">
        <v>10123</v>
      </c>
      <c r="B9373">
        <v>0</v>
      </c>
      <c r="C9373">
        <v>2189700</v>
      </c>
      <c r="D9373">
        <v>264000</v>
      </c>
      <c r="E9373">
        <v>0</v>
      </c>
      <c r="F9373" s="4">
        <f t="shared" si="146"/>
        <v>817900</v>
      </c>
    </row>
    <row r="9374" spans="1:6" x14ac:dyDescent="0.3">
      <c r="A9374" t="s">
        <v>10124</v>
      </c>
      <c r="B9374">
        <v>5139670</v>
      </c>
      <c r="C9374">
        <v>2329600</v>
      </c>
      <c r="D9374">
        <v>5056380</v>
      </c>
      <c r="E9374">
        <v>4397460</v>
      </c>
      <c r="F9374" s="4">
        <f t="shared" si="146"/>
        <v>3927813.3333333335</v>
      </c>
    </row>
    <row r="9375" spans="1:6" x14ac:dyDescent="0.3">
      <c r="A9375" t="s">
        <v>10125</v>
      </c>
      <c r="B9375">
        <v>1367800</v>
      </c>
      <c r="C9375">
        <v>264000</v>
      </c>
      <c r="D9375">
        <v>234600</v>
      </c>
      <c r="E9375">
        <v>1225600</v>
      </c>
      <c r="F9375" s="4">
        <f t="shared" si="146"/>
        <v>574733.33333333337</v>
      </c>
    </row>
    <row r="9376" spans="1:6" x14ac:dyDescent="0.3">
      <c r="A9376" t="s">
        <v>10126</v>
      </c>
      <c r="B9376">
        <v>611520</v>
      </c>
      <c r="C9376">
        <v>0</v>
      </c>
      <c r="D9376">
        <v>311100</v>
      </c>
      <c r="E9376">
        <v>1257150</v>
      </c>
      <c r="F9376" s="4">
        <f t="shared" si="146"/>
        <v>522750</v>
      </c>
    </row>
    <row r="9377" spans="1:6" x14ac:dyDescent="0.3">
      <c r="A9377" t="s">
        <v>10127</v>
      </c>
      <c r="B9377">
        <v>436800</v>
      </c>
      <c r="C9377">
        <v>2886070</v>
      </c>
      <c r="D9377">
        <v>6534240</v>
      </c>
      <c r="E9377">
        <v>1970880</v>
      </c>
      <c r="F9377" s="4">
        <f t="shared" si="146"/>
        <v>3797063.3333333335</v>
      </c>
    </row>
    <row r="9378" spans="1:6" x14ac:dyDescent="0.3">
      <c r="A9378" t="s">
        <v>10128</v>
      </c>
      <c r="B9378">
        <v>0</v>
      </c>
      <c r="C9378">
        <v>0</v>
      </c>
      <c r="D9378">
        <v>1348440</v>
      </c>
      <c r="E9378">
        <v>800800</v>
      </c>
      <c r="F9378" s="4">
        <f t="shared" si="146"/>
        <v>716413.33333333337</v>
      </c>
    </row>
    <row r="9379" spans="1:6" x14ac:dyDescent="0.3">
      <c r="A9379" t="s">
        <v>10129</v>
      </c>
      <c r="B9379">
        <v>1695500</v>
      </c>
      <c r="C9379">
        <v>955500</v>
      </c>
      <c r="D9379">
        <v>0</v>
      </c>
      <c r="E9379">
        <v>3142000</v>
      </c>
      <c r="F9379" s="4">
        <f t="shared" si="146"/>
        <v>1365833.3333333333</v>
      </c>
    </row>
    <row r="9380" spans="1:6" x14ac:dyDescent="0.3">
      <c r="A9380" t="s">
        <v>10130</v>
      </c>
      <c r="B9380">
        <v>2583600</v>
      </c>
      <c r="C9380">
        <v>438240</v>
      </c>
      <c r="D9380">
        <v>2361919</v>
      </c>
      <c r="E9380">
        <v>2431240</v>
      </c>
      <c r="F9380" s="4">
        <f t="shared" si="146"/>
        <v>1743799.6666666667</v>
      </c>
    </row>
    <row r="9381" spans="1:6" x14ac:dyDescent="0.3">
      <c r="A9381" t="s">
        <v>10131</v>
      </c>
      <c r="B9381">
        <v>7322870</v>
      </c>
      <c r="C9381">
        <v>1251000</v>
      </c>
      <c r="D9381">
        <v>3589940</v>
      </c>
      <c r="E9381">
        <v>0</v>
      </c>
      <c r="F9381" s="4">
        <f t="shared" si="146"/>
        <v>1613646.6666666667</v>
      </c>
    </row>
    <row r="9382" spans="1:6" x14ac:dyDescent="0.3">
      <c r="A9382" t="s">
        <v>10132</v>
      </c>
      <c r="B9382">
        <v>568750</v>
      </c>
      <c r="C9382">
        <v>422760</v>
      </c>
      <c r="D9382">
        <v>1549900</v>
      </c>
      <c r="E9382">
        <v>0</v>
      </c>
      <c r="F9382" s="4">
        <f t="shared" si="146"/>
        <v>657553.33333333337</v>
      </c>
    </row>
    <row r="9383" spans="1:6" x14ac:dyDescent="0.3">
      <c r="A9383" t="s">
        <v>10133</v>
      </c>
      <c r="B9383">
        <v>3874720</v>
      </c>
      <c r="C9383">
        <v>6093300</v>
      </c>
      <c r="D9383">
        <v>1459980</v>
      </c>
      <c r="E9383">
        <v>0</v>
      </c>
      <c r="F9383" s="4">
        <f t="shared" si="146"/>
        <v>2517760</v>
      </c>
    </row>
    <row r="9384" spans="1:6" x14ac:dyDescent="0.3">
      <c r="A9384" t="s">
        <v>10134</v>
      </c>
      <c r="B9384">
        <v>0</v>
      </c>
      <c r="C9384">
        <v>256000</v>
      </c>
      <c r="D9384">
        <v>370000</v>
      </c>
      <c r="E9384">
        <v>0</v>
      </c>
      <c r="F9384" s="4">
        <f t="shared" si="146"/>
        <v>208666.66666666666</v>
      </c>
    </row>
    <row r="9385" spans="1:6" x14ac:dyDescent="0.3">
      <c r="A9385" t="s">
        <v>10135</v>
      </c>
      <c r="B9385">
        <v>0</v>
      </c>
      <c r="C9385">
        <v>691600</v>
      </c>
      <c r="D9385">
        <v>0</v>
      </c>
      <c r="E9385">
        <v>811880</v>
      </c>
      <c r="F9385" s="4">
        <f t="shared" si="146"/>
        <v>501160</v>
      </c>
    </row>
    <row r="9386" spans="1:6" x14ac:dyDescent="0.3">
      <c r="A9386" t="s">
        <v>10136</v>
      </c>
      <c r="B9386">
        <v>752200</v>
      </c>
      <c r="C9386">
        <v>3945560</v>
      </c>
      <c r="D9386">
        <v>2106930</v>
      </c>
      <c r="E9386">
        <v>546000</v>
      </c>
      <c r="F9386" s="4">
        <f t="shared" si="146"/>
        <v>2199496.6666666665</v>
      </c>
    </row>
    <row r="9387" spans="1:6" x14ac:dyDescent="0.3">
      <c r="A9387" t="s">
        <v>10137</v>
      </c>
      <c r="B9387">
        <v>0</v>
      </c>
      <c r="C9387">
        <v>0</v>
      </c>
      <c r="D9387">
        <v>919640</v>
      </c>
      <c r="E9387">
        <v>0</v>
      </c>
      <c r="F9387" s="4">
        <f t="shared" si="146"/>
        <v>306546.66666666669</v>
      </c>
    </row>
    <row r="9388" spans="1:6" x14ac:dyDescent="0.3">
      <c r="A9388" t="s">
        <v>10138</v>
      </c>
      <c r="B9388">
        <v>411950</v>
      </c>
      <c r="C9388">
        <v>5005850</v>
      </c>
      <c r="D9388">
        <v>12260700</v>
      </c>
      <c r="E9388">
        <v>2269490</v>
      </c>
      <c r="F9388" s="4">
        <f t="shared" si="146"/>
        <v>6512013.333333333</v>
      </c>
    </row>
    <row r="9389" spans="1:6" x14ac:dyDescent="0.3">
      <c r="A9389" t="s">
        <v>10139</v>
      </c>
      <c r="B9389">
        <v>12756300</v>
      </c>
      <c r="C9389">
        <v>15559280</v>
      </c>
      <c r="D9389">
        <v>17613730</v>
      </c>
      <c r="E9389">
        <v>12211430</v>
      </c>
      <c r="F9389" s="4">
        <f t="shared" si="146"/>
        <v>15128146.666666666</v>
      </c>
    </row>
    <row r="9390" spans="1:6" x14ac:dyDescent="0.3">
      <c r="A9390" t="s">
        <v>10140</v>
      </c>
      <c r="B9390">
        <v>453600</v>
      </c>
      <c r="C9390">
        <v>370000</v>
      </c>
      <c r="D9390">
        <v>228000</v>
      </c>
      <c r="E9390">
        <v>0</v>
      </c>
      <c r="F9390" s="4">
        <f t="shared" si="146"/>
        <v>199333.33333333334</v>
      </c>
    </row>
    <row r="9391" spans="1:6" x14ac:dyDescent="0.3">
      <c r="A9391" t="s">
        <v>10141</v>
      </c>
      <c r="B9391">
        <v>0</v>
      </c>
      <c r="C9391">
        <v>1668030</v>
      </c>
      <c r="D9391">
        <v>0</v>
      </c>
      <c r="E9391">
        <v>207480</v>
      </c>
      <c r="F9391" s="4">
        <f t="shared" si="146"/>
        <v>625170</v>
      </c>
    </row>
    <row r="9392" spans="1:6" x14ac:dyDescent="0.3">
      <c r="A9392" t="s">
        <v>10142</v>
      </c>
      <c r="B9392">
        <v>296660</v>
      </c>
      <c r="C9392">
        <v>1311080</v>
      </c>
      <c r="D9392">
        <v>0</v>
      </c>
      <c r="E9392">
        <v>386000</v>
      </c>
      <c r="F9392" s="4">
        <f t="shared" si="146"/>
        <v>565693.33333333337</v>
      </c>
    </row>
    <row r="9393" spans="1:6" x14ac:dyDescent="0.3">
      <c r="A9393" t="s">
        <v>10143</v>
      </c>
      <c r="B9393">
        <v>3263010</v>
      </c>
      <c r="C9393">
        <v>2746380</v>
      </c>
      <c r="D9393">
        <v>11018000</v>
      </c>
      <c r="E9393">
        <v>535080</v>
      </c>
      <c r="F9393" s="4">
        <f t="shared" si="146"/>
        <v>4766486.666666667</v>
      </c>
    </row>
    <row r="9394" spans="1:6" x14ac:dyDescent="0.3">
      <c r="A9394" t="s">
        <v>10144</v>
      </c>
      <c r="B9394">
        <v>0</v>
      </c>
      <c r="C9394">
        <v>799000</v>
      </c>
      <c r="D9394">
        <v>583440</v>
      </c>
      <c r="E9394">
        <v>1859780</v>
      </c>
      <c r="F9394" s="4">
        <f t="shared" si="146"/>
        <v>1080740</v>
      </c>
    </row>
    <row r="9395" spans="1:6" x14ac:dyDescent="0.3">
      <c r="A9395" t="s">
        <v>10145</v>
      </c>
      <c r="B9395">
        <v>2079350</v>
      </c>
      <c r="C9395">
        <v>1625000</v>
      </c>
      <c r="D9395">
        <v>1480000</v>
      </c>
      <c r="E9395">
        <v>1407200</v>
      </c>
      <c r="F9395" s="4">
        <f t="shared" si="146"/>
        <v>1504066.6666666667</v>
      </c>
    </row>
    <row r="9396" spans="1:6" x14ac:dyDescent="0.3">
      <c r="A9396" t="s">
        <v>10146</v>
      </c>
      <c r="B9396">
        <v>9567270</v>
      </c>
      <c r="C9396">
        <v>7759350</v>
      </c>
      <c r="D9396">
        <v>10825920</v>
      </c>
      <c r="E9396">
        <v>6028750</v>
      </c>
      <c r="F9396" s="4">
        <f t="shared" si="146"/>
        <v>8204673.333333333</v>
      </c>
    </row>
    <row r="9397" spans="1:6" x14ac:dyDescent="0.3">
      <c r="A9397" t="s">
        <v>10147</v>
      </c>
      <c r="B9397">
        <v>2661180</v>
      </c>
      <c r="C9397">
        <v>2528120</v>
      </c>
      <c r="D9397">
        <v>1483300</v>
      </c>
      <c r="E9397">
        <v>3658860</v>
      </c>
      <c r="F9397" s="4">
        <f t="shared" si="146"/>
        <v>2556760</v>
      </c>
    </row>
    <row r="9398" spans="1:6" x14ac:dyDescent="0.3">
      <c r="A9398" t="s">
        <v>10148</v>
      </c>
      <c r="B9398">
        <v>9370200</v>
      </c>
      <c r="C9398">
        <v>8391160</v>
      </c>
      <c r="D9398">
        <v>12793300</v>
      </c>
      <c r="E9398">
        <v>22165190</v>
      </c>
      <c r="F9398" s="4">
        <f t="shared" si="146"/>
        <v>14449883.333333334</v>
      </c>
    </row>
    <row r="9399" spans="1:6" x14ac:dyDescent="0.3">
      <c r="A9399" t="s">
        <v>10149</v>
      </c>
      <c r="B9399">
        <v>1294020</v>
      </c>
      <c r="C9399">
        <v>270000</v>
      </c>
      <c r="D9399">
        <v>1460110</v>
      </c>
      <c r="E9399">
        <v>0</v>
      </c>
      <c r="F9399" s="4">
        <f t="shared" si="146"/>
        <v>576703.33333333337</v>
      </c>
    </row>
    <row r="9400" spans="1:6" x14ac:dyDescent="0.3">
      <c r="A9400" t="s">
        <v>10150</v>
      </c>
      <c r="B9400">
        <v>3433560</v>
      </c>
      <c r="C9400">
        <v>10141660</v>
      </c>
      <c r="D9400">
        <v>7828200</v>
      </c>
      <c r="E9400">
        <v>8531840</v>
      </c>
      <c r="F9400" s="4">
        <f t="shared" si="146"/>
        <v>8833900</v>
      </c>
    </row>
    <row r="9401" spans="1:6" x14ac:dyDescent="0.3">
      <c r="A9401" t="s">
        <v>10151</v>
      </c>
      <c r="B9401">
        <v>553280</v>
      </c>
      <c r="C9401">
        <v>0</v>
      </c>
      <c r="D9401">
        <v>1126430</v>
      </c>
      <c r="E9401">
        <v>1905540</v>
      </c>
      <c r="F9401" s="4">
        <f t="shared" si="146"/>
        <v>1010656.6666666666</v>
      </c>
    </row>
    <row r="9402" spans="1:6" x14ac:dyDescent="0.3">
      <c r="A9402" t="s">
        <v>10152</v>
      </c>
      <c r="B9402">
        <v>2024920</v>
      </c>
      <c r="C9402">
        <v>3599130</v>
      </c>
      <c r="D9402">
        <v>1607220</v>
      </c>
      <c r="E9402">
        <v>831900</v>
      </c>
      <c r="F9402" s="4">
        <f t="shared" si="146"/>
        <v>2012750</v>
      </c>
    </row>
    <row r="9403" spans="1:6" x14ac:dyDescent="0.3">
      <c r="A9403" t="s">
        <v>10153</v>
      </c>
      <c r="B9403">
        <v>705250</v>
      </c>
      <c r="C9403">
        <v>6774890</v>
      </c>
      <c r="D9403">
        <v>0</v>
      </c>
      <c r="E9403">
        <v>0</v>
      </c>
      <c r="F9403" s="4">
        <f t="shared" si="146"/>
        <v>2258296.6666666665</v>
      </c>
    </row>
    <row r="9404" spans="1:6" x14ac:dyDescent="0.3">
      <c r="A9404" t="s">
        <v>385</v>
      </c>
      <c r="B9404">
        <v>1574070</v>
      </c>
      <c r="C9404">
        <v>1440530</v>
      </c>
      <c r="D9404">
        <v>697060</v>
      </c>
      <c r="E9404">
        <v>2548820</v>
      </c>
      <c r="F9404" s="4">
        <f t="shared" si="146"/>
        <v>1562136.6666666667</v>
      </c>
    </row>
    <row r="9405" spans="1:6" x14ac:dyDescent="0.3">
      <c r="A9405" t="s">
        <v>10154</v>
      </c>
      <c r="B9405">
        <v>0</v>
      </c>
      <c r="C9405">
        <v>1068880</v>
      </c>
      <c r="D9405">
        <v>1819820</v>
      </c>
      <c r="E9405">
        <v>591500</v>
      </c>
      <c r="F9405" s="4">
        <f t="shared" si="146"/>
        <v>1160066.6666666667</v>
      </c>
    </row>
    <row r="9406" spans="1:6" x14ac:dyDescent="0.3">
      <c r="A9406" t="s">
        <v>10155</v>
      </c>
      <c r="B9406">
        <v>14824850</v>
      </c>
      <c r="C9406">
        <v>13871530</v>
      </c>
      <c r="D9406">
        <v>9669700</v>
      </c>
      <c r="E9406">
        <v>18531200</v>
      </c>
      <c r="F9406" s="4">
        <f t="shared" si="146"/>
        <v>14024143.333333334</v>
      </c>
    </row>
    <row r="9407" spans="1:6" x14ac:dyDescent="0.3">
      <c r="A9407" t="s">
        <v>10156</v>
      </c>
      <c r="B9407">
        <v>0</v>
      </c>
      <c r="C9407">
        <v>4832040</v>
      </c>
      <c r="D9407">
        <v>575120</v>
      </c>
      <c r="E9407">
        <v>2107720</v>
      </c>
      <c r="F9407" s="4">
        <f t="shared" si="146"/>
        <v>2504960</v>
      </c>
    </row>
    <row r="9408" spans="1:6" x14ac:dyDescent="0.3">
      <c r="A9408" t="s">
        <v>10157</v>
      </c>
      <c r="B9408">
        <v>667950</v>
      </c>
      <c r="C9408">
        <v>1336980</v>
      </c>
      <c r="D9408">
        <v>1476250</v>
      </c>
      <c r="E9408">
        <v>1396180</v>
      </c>
      <c r="F9408" s="4">
        <f t="shared" si="146"/>
        <v>1403136.6666666667</v>
      </c>
    </row>
    <row r="9409" spans="1:6" x14ac:dyDescent="0.3">
      <c r="A9409" t="s">
        <v>10158</v>
      </c>
      <c r="B9409">
        <v>2072350</v>
      </c>
      <c r="C9409">
        <v>2159920</v>
      </c>
      <c r="D9409">
        <v>2436930</v>
      </c>
      <c r="E9409">
        <v>2254330</v>
      </c>
      <c r="F9409" s="4">
        <f t="shared" si="146"/>
        <v>2283726.6666666665</v>
      </c>
    </row>
    <row r="9410" spans="1:6" x14ac:dyDescent="0.3">
      <c r="A9410" t="s">
        <v>10159</v>
      </c>
      <c r="B9410">
        <v>0</v>
      </c>
      <c r="C9410">
        <v>0</v>
      </c>
      <c r="D9410">
        <v>2069680</v>
      </c>
      <c r="E9410">
        <v>0</v>
      </c>
      <c r="F9410" s="4">
        <f t="shared" si="146"/>
        <v>689893.33333333337</v>
      </c>
    </row>
    <row r="9411" spans="1:6" x14ac:dyDescent="0.3">
      <c r="A9411" t="s">
        <v>10160</v>
      </c>
      <c r="B9411">
        <v>1476190</v>
      </c>
      <c r="C9411">
        <v>160000</v>
      </c>
      <c r="D9411">
        <v>645190</v>
      </c>
      <c r="E9411">
        <v>0</v>
      </c>
      <c r="F9411" s="4">
        <f t="shared" ref="F9411:F9474" si="147">SUM(C9411:E9411)/3</f>
        <v>268396.66666666669</v>
      </c>
    </row>
    <row r="9412" spans="1:6" x14ac:dyDescent="0.3">
      <c r="A9412" t="s">
        <v>10161</v>
      </c>
      <c r="B9412">
        <v>0</v>
      </c>
      <c r="C9412">
        <v>0</v>
      </c>
      <c r="D9412">
        <v>1480000</v>
      </c>
      <c r="E9412">
        <v>0</v>
      </c>
      <c r="F9412" s="4">
        <f t="shared" si="147"/>
        <v>493333.33333333331</v>
      </c>
    </row>
    <row r="9413" spans="1:6" x14ac:dyDescent="0.3">
      <c r="A9413" t="s">
        <v>10162</v>
      </c>
      <c r="B9413">
        <v>2128550</v>
      </c>
      <c r="C9413">
        <v>4179260</v>
      </c>
      <c r="D9413">
        <v>2263340</v>
      </c>
      <c r="E9413">
        <v>5220170</v>
      </c>
      <c r="F9413" s="4">
        <f t="shared" si="147"/>
        <v>3887590</v>
      </c>
    </row>
    <row r="9414" spans="1:6" x14ac:dyDescent="0.3">
      <c r="A9414" t="s">
        <v>10163</v>
      </c>
      <c r="B9414">
        <v>4563650</v>
      </c>
      <c r="C9414">
        <v>6899330</v>
      </c>
      <c r="D9414">
        <v>6264440</v>
      </c>
      <c r="E9414">
        <v>6110450</v>
      </c>
      <c r="F9414" s="4">
        <f t="shared" si="147"/>
        <v>6424740</v>
      </c>
    </row>
    <row r="9415" spans="1:6" x14ac:dyDescent="0.3">
      <c r="A9415" t="s">
        <v>10164</v>
      </c>
      <c r="B9415">
        <v>0</v>
      </c>
      <c r="C9415">
        <v>370000</v>
      </c>
      <c r="D9415">
        <v>641840</v>
      </c>
      <c r="E9415">
        <v>0</v>
      </c>
      <c r="F9415" s="4">
        <f t="shared" si="147"/>
        <v>337280</v>
      </c>
    </row>
    <row r="9416" spans="1:6" x14ac:dyDescent="0.3">
      <c r="A9416" t="s">
        <v>10165</v>
      </c>
      <c r="B9416">
        <v>586040</v>
      </c>
      <c r="C9416">
        <v>0</v>
      </c>
      <c r="D9416">
        <v>740000</v>
      </c>
      <c r="E9416">
        <v>1051600</v>
      </c>
      <c r="F9416" s="4">
        <f t="shared" si="147"/>
        <v>597200</v>
      </c>
    </row>
    <row r="9417" spans="1:6" x14ac:dyDescent="0.3">
      <c r="A9417" t="s">
        <v>10166</v>
      </c>
      <c r="B9417">
        <v>802620</v>
      </c>
      <c r="C9417">
        <v>411950</v>
      </c>
      <c r="D9417">
        <v>218400</v>
      </c>
      <c r="E9417">
        <v>0</v>
      </c>
      <c r="F9417" s="4">
        <f t="shared" si="147"/>
        <v>210116.66666666666</v>
      </c>
    </row>
    <row r="9418" spans="1:6" x14ac:dyDescent="0.3">
      <c r="A9418" t="s">
        <v>10167</v>
      </c>
      <c r="B9418">
        <v>0</v>
      </c>
      <c r="C9418">
        <v>229320</v>
      </c>
      <c r="D9418">
        <v>229320</v>
      </c>
      <c r="E9418">
        <v>229320</v>
      </c>
      <c r="F9418" s="4">
        <f t="shared" si="147"/>
        <v>229320</v>
      </c>
    </row>
    <row r="9419" spans="1:6" x14ac:dyDescent="0.3">
      <c r="A9419" t="s">
        <v>10168</v>
      </c>
      <c r="B9419">
        <v>0</v>
      </c>
      <c r="C9419">
        <v>0</v>
      </c>
      <c r="D9419">
        <v>1607540</v>
      </c>
      <c r="E9419">
        <v>0</v>
      </c>
      <c r="F9419" s="4">
        <f t="shared" si="147"/>
        <v>535846.66666666663</v>
      </c>
    </row>
    <row r="9420" spans="1:6" x14ac:dyDescent="0.3">
      <c r="A9420" t="s">
        <v>10169</v>
      </c>
      <c r="B9420">
        <v>218400</v>
      </c>
      <c r="C9420">
        <v>1314000</v>
      </c>
      <c r="D9420">
        <v>0</v>
      </c>
      <c r="E9420">
        <v>1709290</v>
      </c>
      <c r="F9420" s="4">
        <f t="shared" si="147"/>
        <v>1007763.3333333334</v>
      </c>
    </row>
    <row r="9421" spans="1:6" x14ac:dyDescent="0.3">
      <c r="A9421" t="s">
        <v>10170</v>
      </c>
      <c r="B9421">
        <v>755950</v>
      </c>
      <c r="C9421">
        <v>0</v>
      </c>
      <c r="D9421">
        <v>21645000</v>
      </c>
      <c r="E9421">
        <v>0</v>
      </c>
      <c r="F9421" s="4">
        <f t="shared" si="147"/>
        <v>7215000</v>
      </c>
    </row>
    <row r="9422" spans="1:6" x14ac:dyDescent="0.3">
      <c r="A9422" t="s">
        <v>10171</v>
      </c>
      <c r="B9422">
        <v>0</v>
      </c>
      <c r="C9422">
        <v>0</v>
      </c>
      <c r="D9422">
        <v>3785660</v>
      </c>
      <c r="E9422">
        <v>337920</v>
      </c>
      <c r="F9422" s="4">
        <f t="shared" si="147"/>
        <v>1374526.6666666667</v>
      </c>
    </row>
    <row r="9423" spans="1:6" x14ac:dyDescent="0.3">
      <c r="A9423" t="s">
        <v>10172</v>
      </c>
      <c r="B9423">
        <v>950040</v>
      </c>
      <c r="C9423">
        <v>230000</v>
      </c>
      <c r="D9423">
        <v>0</v>
      </c>
      <c r="E9423">
        <v>0</v>
      </c>
      <c r="F9423" s="4">
        <f t="shared" si="147"/>
        <v>76666.666666666672</v>
      </c>
    </row>
    <row r="9424" spans="1:6" x14ac:dyDescent="0.3">
      <c r="A9424" t="s">
        <v>10173</v>
      </c>
      <c r="B9424">
        <v>0</v>
      </c>
      <c r="C9424">
        <v>2057790</v>
      </c>
      <c r="D9424">
        <v>1707890</v>
      </c>
      <c r="E9424">
        <v>1015720</v>
      </c>
      <c r="F9424" s="4">
        <f t="shared" si="147"/>
        <v>1593800</v>
      </c>
    </row>
    <row r="9425" spans="1:6" x14ac:dyDescent="0.3">
      <c r="A9425" t="s">
        <v>10174</v>
      </c>
      <c r="B9425">
        <v>1297060</v>
      </c>
      <c r="C9425">
        <v>1755020</v>
      </c>
      <c r="D9425">
        <v>3104000</v>
      </c>
      <c r="E9425">
        <v>1623480</v>
      </c>
      <c r="F9425" s="4">
        <f t="shared" si="147"/>
        <v>2160833.3333333335</v>
      </c>
    </row>
    <row r="9426" spans="1:6" x14ac:dyDescent="0.3">
      <c r="A9426" t="s">
        <v>10175</v>
      </c>
      <c r="B9426">
        <v>0</v>
      </c>
      <c r="C9426">
        <v>0</v>
      </c>
      <c r="D9426">
        <v>397800</v>
      </c>
      <c r="E9426">
        <v>0</v>
      </c>
      <c r="F9426" s="4">
        <f t="shared" si="147"/>
        <v>132600</v>
      </c>
    </row>
    <row r="9427" spans="1:6" x14ac:dyDescent="0.3">
      <c r="A9427" t="s">
        <v>10176</v>
      </c>
      <c r="B9427">
        <v>0</v>
      </c>
      <c r="C9427">
        <v>1100190</v>
      </c>
      <c r="D9427">
        <v>0</v>
      </c>
      <c r="E9427">
        <v>0</v>
      </c>
      <c r="F9427" s="4">
        <f t="shared" si="147"/>
        <v>366730</v>
      </c>
    </row>
    <row r="9428" spans="1:6" x14ac:dyDescent="0.3">
      <c r="A9428" t="s">
        <v>10177</v>
      </c>
      <c r="B9428">
        <v>38988040</v>
      </c>
      <c r="C9428">
        <v>85695900</v>
      </c>
      <c r="D9428">
        <v>122122000</v>
      </c>
      <c r="E9428">
        <v>75102300</v>
      </c>
      <c r="F9428" s="4">
        <f t="shared" si="147"/>
        <v>94306733.333333328</v>
      </c>
    </row>
    <row r="9429" spans="1:6" x14ac:dyDescent="0.3">
      <c r="A9429" t="s">
        <v>10178</v>
      </c>
      <c r="B9429">
        <v>2400800</v>
      </c>
      <c r="C9429">
        <v>8882200</v>
      </c>
      <c r="D9429">
        <v>3552000</v>
      </c>
      <c r="E9429">
        <v>5161700</v>
      </c>
      <c r="F9429" s="4">
        <f t="shared" si="147"/>
        <v>5865300</v>
      </c>
    </row>
    <row r="9430" spans="1:6" x14ac:dyDescent="0.3">
      <c r="A9430" t="s">
        <v>10179</v>
      </c>
      <c r="B9430">
        <v>599320</v>
      </c>
      <c r="C9430">
        <v>0</v>
      </c>
      <c r="D9430">
        <v>509190</v>
      </c>
      <c r="E9430">
        <v>0</v>
      </c>
      <c r="F9430" s="4">
        <f t="shared" si="147"/>
        <v>169730</v>
      </c>
    </row>
    <row r="9431" spans="1:6" x14ac:dyDescent="0.3">
      <c r="A9431" t="s">
        <v>10180</v>
      </c>
      <c r="B9431">
        <v>884380</v>
      </c>
      <c r="C9431">
        <v>0</v>
      </c>
      <c r="D9431">
        <v>0</v>
      </c>
      <c r="E9431">
        <v>160000</v>
      </c>
      <c r="F9431" s="4">
        <f t="shared" si="147"/>
        <v>53333.333333333336</v>
      </c>
    </row>
    <row r="9432" spans="1:6" x14ac:dyDescent="0.3">
      <c r="A9432" t="s">
        <v>10181</v>
      </c>
      <c r="B9432">
        <v>2085060</v>
      </c>
      <c r="C9432">
        <v>2325200</v>
      </c>
      <c r="D9432">
        <v>1370940</v>
      </c>
      <c r="E9432">
        <v>2635280</v>
      </c>
      <c r="F9432" s="4">
        <f t="shared" si="147"/>
        <v>2110473.3333333335</v>
      </c>
    </row>
    <row r="9433" spans="1:6" x14ac:dyDescent="0.3">
      <c r="A9433" t="s">
        <v>10182</v>
      </c>
      <c r="B9433">
        <v>0</v>
      </c>
      <c r="C9433">
        <v>0</v>
      </c>
      <c r="D9433">
        <v>258440</v>
      </c>
      <c r="E9433">
        <v>1273600</v>
      </c>
      <c r="F9433" s="4">
        <f t="shared" si="147"/>
        <v>510680</v>
      </c>
    </row>
    <row r="9434" spans="1:6" x14ac:dyDescent="0.3">
      <c r="A9434" t="s">
        <v>10183</v>
      </c>
      <c r="B9434">
        <v>2317020</v>
      </c>
      <c r="C9434">
        <v>641700</v>
      </c>
      <c r="D9434">
        <v>613340</v>
      </c>
      <c r="E9434">
        <v>2101370</v>
      </c>
      <c r="F9434" s="4">
        <f t="shared" si="147"/>
        <v>1118803.3333333333</v>
      </c>
    </row>
    <row r="9435" spans="1:6" x14ac:dyDescent="0.3">
      <c r="A9435" t="s">
        <v>10184</v>
      </c>
      <c r="B9435">
        <v>0</v>
      </c>
      <c r="C9435">
        <v>740000</v>
      </c>
      <c r="D9435">
        <v>0</v>
      </c>
      <c r="E9435">
        <v>198900</v>
      </c>
      <c r="F9435" s="4">
        <f t="shared" si="147"/>
        <v>312966.66666666669</v>
      </c>
    </row>
    <row r="9436" spans="1:6" x14ac:dyDescent="0.3">
      <c r="A9436" t="s">
        <v>10185</v>
      </c>
      <c r="B9436">
        <v>0</v>
      </c>
      <c r="C9436">
        <v>1938120</v>
      </c>
      <c r="D9436">
        <v>4579630</v>
      </c>
      <c r="E9436">
        <v>10132770</v>
      </c>
      <c r="F9436" s="4">
        <f t="shared" si="147"/>
        <v>5550173.333333333</v>
      </c>
    </row>
    <row r="9437" spans="1:6" x14ac:dyDescent="0.3">
      <c r="A9437" t="s">
        <v>10186</v>
      </c>
      <c r="B9437">
        <v>2932390</v>
      </c>
      <c r="C9437">
        <v>2276380</v>
      </c>
      <c r="D9437">
        <v>3444130</v>
      </c>
      <c r="E9437">
        <v>4813330</v>
      </c>
      <c r="F9437" s="4">
        <f t="shared" si="147"/>
        <v>3511280</v>
      </c>
    </row>
    <row r="9438" spans="1:6" x14ac:dyDescent="0.3">
      <c r="A9438" t="s">
        <v>10187</v>
      </c>
      <c r="B9438">
        <v>370000</v>
      </c>
      <c r="C9438">
        <v>370000</v>
      </c>
      <c r="D9438">
        <v>711920</v>
      </c>
      <c r="E9438">
        <v>678860</v>
      </c>
      <c r="F9438" s="4">
        <f t="shared" si="147"/>
        <v>586926.66666666663</v>
      </c>
    </row>
    <row r="9439" spans="1:6" x14ac:dyDescent="0.3">
      <c r="A9439" t="s">
        <v>10188</v>
      </c>
      <c r="B9439">
        <v>2396020</v>
      </c>
      <c r="C9439">
        <v>2228410</v>
      </c>
      <c r="D9439">
        <v>1207570</v>
      </c>
      <c r="E9439">
        <v>2027480</v>
      </c>
      <c r="F9439" s="4">
        <f t="shared" si="147"/>
        <v>1821153.3333333333</v>
      </c>
    </row>
    <row r="9440" spans="1:6" x14ac:dyDescent="0.3">
      <c r="A9440" t="s">
        <v>10189</v>
      </c>
      <c r="B9440">
        <v>0</v>
      </c>
      <c r="C9440">
        <v>6337720</v>
      </c>
      <c r="D9440">
        <v>7686140</v>
      </c>
      <c r="E9440">
        <v>9153550</v>
      </c>
      <c r="F9440" s="4">
        <f t="shared" si="147"/>
        <v>7725803.333333333</v>
      </c>
    </row>
    <row r="9441" spans="1:6" x14ac:dyDescent="0.3">
      <c r="A9441" t="s">
        <v>10190</v>
      </c>
      <c r="B9441">
        <v>0</v>
      </c>
      <c r="C9441">
        <v>1819060</v>
      </c>
      <c r="D9441">
        <v>149400</v>
      </c>
      <c r="E9441">
        <v>529620</v>
      </c>
      <c r="F9441" s="4">
        <f t="shared" si="147"/>
        <v>832693.33333333337</v>
      </c>
    </row>
    <row r="9442" spans="1:6" x14ac:dyDescent="0.3">
      <c r="A9442" t="s">
        <v>10191</v>
      </c>
      <c r="B9442">
        <v>3930290</v>
      </c>
      <c r="C9442">
        <v>6025960</v>
      </c>
      <c r="D9442">
        <v>6120280</v>
      </c>
      <c r="E9442">
        <v>1320500</v>
      </c>
      <c r="F9442" s="4">
        <f t="shared" si="147"/>
        <v>4488913.333333333</v>
      </c>
    </row>
    <row r="9443" spans="1:6" x14ac:dyDescent="0.3">
      <c r="A9443" t="s">
        <v>10192</v>
      </c>
      <c r="B9443">
        <v>1804400</v>
      </c>
      <c r="C9443">
        <v>1815450</v>
      </c>
      <c r="D9443">
        <v>3253140</v>
      </c>
      <c r="E9443">
        <v>1603300</v>
      </c>
      <c r="F9443" s="4">
        <f t="shared" si="147"/>
        <v>2223963.3333333335</v>
      </c>
    </row>
    <row r="9444" spans="1:6" x14ac:dyDescent="0.3">
      <c r="A9444" t="s">
        <v>10193</v>
      </c>
      <c r="B9444">
        <v>643000</v>
      </c>
      <c r="C9444">
        <v>134460</v>
      </c>
      <c r="D9444">
        <v>1004600</v>
      </c>
      <c r="E9444">
        <v>0</v>
      </c>
      <c r="F9444" s="4">
        <f t="shared" si="147"/>
        <v>379686.66666666669</v>
      </c>
    </row>
    <row r="9445" spans="1:6" x14ac:dyDescent="0.3">
      <c r="A9445" t="s">
        <v>10194</v>
      </c>
      <c r="B9445">
        <v>683200</v>
      </c>
      <c r="C9445">
        <v>551460</v>
      </c>
      <c r="D9445">
        <v>0</v>
      </c>
      <c r="E9445">
        <v>0</v>
      </c>
      <c r="F9445" s="4">
        <f t="shared" si="147"/>
        <v>183820</v>
      </c>
    </row>
    <row r="9446" spans="1:6" x14ac:dyDescent="0.3">
      <c r="A9446" t="s">
        <v>10195</v>
      </c>
      <c r="B9446">
        <v>5063450</v>
      </c>
      <c r="C9446">
        <v>3700000</v>
      </c>
      <c r="D9446">
        <v>10822500</v>
      </c>
      <c r="E9446">
        <v>2152900</v>
      </c>
      <c r="F9446" s="4">
        <f t="shared" si="147"/>
        <v>5558466.666666667</v>
      </c>
    </row>
    <row r="9447" spans="1:6" x14ac:dyDescent="0.3">
      <c r="A9447" t="s">
        <v>10196</v>
      </c>
      <c r="B9447">
        <v>0</v>
      </c>
      <c r="C9447">
        <v>0</v>
      </c>
      <c r="D9447">
        <v>234600</v>
      </c>
      <c r="E9447">
        <v>0</v>
      </c>
      <c r="F9447" s="4">
        <f t="shared" si="147"/>
        <v>78200</v>
      </c>
    </row>
    <row r="9448" spans="1:6" x14ac:dyDescent="0.3">
      <c r="A9448" t="s">
        <v>10197</v>
      </c>
      <c r="B9448">
        <v>1026650</v>
      </c>
      <c r="C9448">
        <v>230000</v>
      </c>
      <c r="D9448">
        <v>19005880</v>
      </c>
      <c r="E9448">
        <v>229320</v>
      </c>
      <c r="F9448" s="4">
        <f t="shared" si="147"/>
        <v>6488400</v>
      </c>
    </row>
    <row r="9449" spans="1:6" x14ac:dyDescent="0.3">
      <c r="A9449" t="s">
        <v>10198</v>
      </c>
      <c r="B9449">
        <v>1335020</v>
      </c>
      <c r="C9449">
        <v>1518540</v>
      </c>
      <c r="D9449">
        <v>1806350</v>
      </c>
      <c r="E9449">
        <v>1547000</v>
      </c>
      <c r="F9449" s="4">
        <f t="shared" si="147"/>
        <v>1623963.3333333333</v>
      </c>
    </row>
    <row r="9450" spans="1:6" x14ac:dyDescent="0.3">
      <c r="A9450" t="s">
        <v>10199</v>
      </c>
      <c r="B9450">
        <v>0</v>
      </c>
      <c r="C9450">
        <v>2229360</v>
      </c>
      <c r="D9450">
        <v>300300</v>
      </c>
      <c r="E9450">
        <v>2496360</v>
      </c>
      <c r="F9450" s="4">
        <f t="shared" si="147"/>
        <v>1675340</v>
      </c>
    </row>
    <row r="9451" spans="1:6" x14ac:dyDescent="0.3">
      <c r="A9451" t="s">
        <v>10200</v>
      </c>
      <c r="B9451">
        <v>0</v>
      </c>
      <c r="C9451">
        <v>4267006</v>
      </c>
      <c r="D9451">
        <v>2082200</v>
      </c>
      <c r="E9451">
        <v>2178000</v>
      </c>
      <c r="F9451" s="4">
        <f t="shared" si="147"/>
        <v>2842402</v>
      </c>
    </row>
    <row r="9452" spans="1:6" x14ac:dyDescent="0.3">
      <c r="A9452" t="s">
        <v>10201</v>
      </c>
      <c r="B9452">
        <v>2671900</v>
      </c>
      <c r="C9452">
        <v>18794960</v>
      </c>
      <c r="D9452">
        <v>21297510</v>
      </c>
      <c r="E9452">
        <v>7948670</v>
      </c>
      <c r="F9452" s="4">
        <f t="shared" si="147"/>
        <v>16013713.333333334</v>
      </c>
    </row>
    <row r="9453" spans="1:6" x14ac:dyDescent="0.3">
      <c r="A9453" t="s">
        <v>10202</v>
      </c>
      <c r="B9453">
        <v>3006850</v>
      </c>
      <c r="C9453">
        <v>8228720</v>
      </c>
      <c r="D9453">
        <v>9067140</v>
      </c>
      <c r="E9453">
        <v>9786630</v>
      </c>
      <c r="F9453" s="4">
        <f t="shared" si="147"/>
        <v>9027496.666666666</v>
      </c>
    </row>
    <row r="9454" spans="1:6" x14ac:dyDescent="0.3">
      <c r="A9454" t="s">
        <v>10203</v>
      </c>
      <c r="B9454">
        <v>5654960</v>
      </c>
      <c r="C9454">
        <v>4514450</v>
      </c>
      <c r="D9454">
        <v>10822500</v>
      </c>
      <c r="E9454">
        <v>2799350</v>
      </c>
      <c r="F9454" s="4">
        <f t="shared" si="147"/>
        <v>6045433.333333333</v>
      </c>
    </row>
    <row r="9455" spans="1:6" x14ac:dyDescent="0.3">
      <c r="A9455" t="s">
        <v>10204</v>
      </c>
      <c r="B9455">
        <v>264000</v>
      </c>
      <c r="C9455">
        <v>316680</v>
      </c>
      <c r="D9455">
        <v>485760</v>
      </c>
      <c r="E9455">
        <v>742560</v>
      </c>
      <c r="F9455" s="4">
        <f t="shared" si="147"/>
        <v>515000</v>
      </c>
    </row>
    <row r="9456" spans="1:6" x14ac:dyDescent="0.3">
      <c r="A9456" t="s">
        <v>10205</v>
      </c>
      <c r="B9456">
        <v>0</v>
      </c>
      <c r="C9456">
        <v>1010100</v>
      </c>
      <c r="D9456">
        <v>1803800</v>
      </c>
      <c r="E9456">
        <v>3297360</v>
      </c>
      <c r="F9456" s="4">
        <f t="shared" si="147"/>
        <v>2037086.6666666667</v>
      </c>
    </row>
    <row r="9457" spans="1:6" x14ac:dyDescent="0.3">
      <c r="A9457" t="s">
        <v>10206</v>
      </c>
      <c r="B9457">
        <v>1094500</v>
      </c>
      <c r="C9457">
        <v>0</v>
      </c>
      <c r="D9457">
        <v>2035670</v>
      </c>
      <c r="E9457">
        <v>2111850</v>
      </c>
      <c r="F9457" s="4">
        <f t="shared" si="147"/>
        <v>1382506.6666666667</v>
      </c>
    </row>
    <row r="9458" spans="1:6" x14ac:dyDescent="0.3">
      <c r="A9458" t="s">
        <v>10207</v>
      </c>
      <c r="B9458">
        <v>3656550</v>
      </c>
      <c r="C9458">
        <v>2608000</v>
      </c>
      <c r="D9458">
        <v>3977950</v>
      </c>
      <c r="E9458">
        <v>4156020</v>
      </c>
      <c r="F9458" s="4">
        <f t="shared" si="147"/>
        <v>3580656.6666666665</v>
      </c>
    </row>
    <row r="9459" spans="1:6" x14ac:dyDescent="0.3">
      <c r="A9459" t="s">
        <v>10208</v>
      </c>
      <c r="B9459">
        <v>1267000</v>
      </c>
      <c r="C9459">
        <v>2515150</v>
      </c>
      <c r="D9459">
        <v>2367120</v>
      </c>
      <c r="E9459">
        <v>2755200</v>
      </c>
      <c r="F9459" s="4">
        <f t="shared" si="147"/>
        <v>2545823.3333333335</v>
      </c>
    </row>
    <row r="9460" spans="1:6" x14ac:dyDescent="0.3">
      <c r="A9460" t="s">
        <v>10209</v>
      </c>
      <c r="B9460">
        <v>160000</v>
      </c>
      <c r="C9460">
        <v>1940000</v>
      </c>
      <c r="D9460">
        <v>1814540</v>
      </c>
      <c r="E9460">
        <v>0</v>
      </c>
      <c r="F9460" s="4">
        <f t="shared" si="147"/>
        <v>1251513.3333333333</v>
      </c>
    </row>
    <row r="9461" spans="1:6" x14ac:dyDescent="0.3">
      <c r="A9461" t="s">
        <v>10210</v>
      </c>
      <c r="B9461">
        <v>0</v>
      </c>
      <c r="C9461">
        <v>0</v>
      </c>
      <c r="D9461">
        <v>730400</v>
      </c>
      <c r="E9461">
        <v>630000</v>
      </c>
      <c r="F9461" s="4">
        <f t="shared" si="147"/>
        <v>453466.66666666669</v>
      </c>
    </row>
    <row r="9462" spans="1:6" x14ac:dyDescent="0.3">
      <c r="A9462" t="s">
        <v>10211</v>
      </c>
      <c r="B9462">
        <v>1465480</v>
      </c>
      <c r="C9462">
        <v>1446010</v>
      </c>
      <c r="D9462">
        <v>1481480</v>
      </c>
      <c r="E9462">
        <v>1123680</v>
      </c>
      <c r="F9462" s="4">
        <f t="shared" si="147"/>
        <v>1350390</v>
      </c>
    </row>
    <row r="9463" spans="1:6" x14ac:dyDescent="0.3">
      <c r="A9463" t="s">
        <v>10212</v>
      </c>
      <c r="B9463">
        <v>845000</v>
      </c>
      <c r="C9463">
        <v>1110500</v>
      </c>
      <c r="D9463">
        <v>911680</v>
      </c>
      <c r="E9463">
        <v>0</v>
      </c>
      <c r="F9463" s="4">
        <f t="shared" si="147"/>
        <v>674060</v>
      </c>
    </row>
    <row r="9464" spans="1:6" x14ac:dyDescent="0.3">
      <c r="A9464" t="s">
        <v>10213</v>
      </c>
      <c r="B9464">
        <v>542000</v>
      </c>
      <c r="C9464">
        <v>2346860</v>
      </c>
      <c r="D9464">
        <v>0</v>
      </c>
      <c r="E9464">
        <v>2187800</v>
      </c>
      <c r="F9464" s="4">
        <f t="shared" si="147"/>
        <v>1511553.3333333333</v>
      </c>
    </row>
    <row r="9465" spans="1:6" x14ac:dyDescent="0.3">
      <c r="A9465" t="s">
        <v>10214</v>
      </c>
      <c r="B9465">
        <v>1135020</v>
      </c>
      <c r="C9465">
        <v>2973940</v>
      </c>
      <c r="D9465">
        <v>609460</v>
      </c>
      <c r="E9465">
        <v>2514090</v>
      </c>
      <c r="F9465" s="4">
        <f t="shared" si="147"/>
        <v>2032496.6666666667</v>
      </c>
    </row>
    <row r="9466" spans="1:6" x14ac:dyDescent="0.3">
      <c r="A9466" t="s">
        <v>10215</v>
      </c>
      <c r="B9466">
        <v>4051160</v>
      </c>
      <c r="C9466">
        <v>6178160</v>
      </c>
      <c r="D9466">
        <v>6535620</v>
      </c>
      <c r="E9466">
        <v>6420490</v>
      </c>
      <c r="F9466" s="4">
        <f t="shared" si="147"/>
        <v>6378090</v>
      </c>
    </row>
    <row r="9467" spans="1:6" x14ac:dyDescent="0.3">
      <c r="A9467" t="s">
        <v>10216</v>
      </c>
      <c r="B9467">
        <v>0</v>
      </c>
      <c r="C9467">
        <v>2171200</v>
      </c>
      <c r="D9467">
        <v>2053646</v>
      </c>
      <c r="E9467">
        <v>2123020</v>
      </c>
      <c r="F9467" s="4">
        <f t="shared" si="147"/>
        <v>2115955.3333333335</v>
      </c>
    </row>
    <row r="9468" spans="1:6" x14ac:dyDescent="0.3">
      <c r="A9468" t="s">
        <v>10217</v>
      </c>
      <c r="B9468">
        <v>1008280</v>
      </c>
      <c r="C9468">
        <v>990990</v>
      </c>
      <c r="D9468">
        <v>0</v>
      </c>
      <c r="E9468">
        <v>0</v>
      </c>
      <c r="F9468" s="4">
        <f t="shared" si="147"/>
        <v>330330</v>
      </c>
    </row>
    <row r="9469" spans="1:6" x14ac:dyDescent="0.3">
      <c r="A9469" t="s">
        <v>10218</v>
      </c>
      <c r="B9469">
        <v>6465060</v>
      </c>
      <c r="C9469">
        <v>1209000</v>
      </c>
      <c r="D9469">
        <v>0</v>
      </c>
      <c r="E9469">
        <v>351000</v>
      </c>
      <c r="F9469" s="4">
        <f t="shared" si="147"/>
        <v>520000</v>
      </c>
    </row>
    <row r="9470" spans="1:6" x14ac:dyDescent="0.3">
      <c r="A9470" t="s">
        <v>10219</v>
      </c>
      <c r="B9470">
        <v>1185000</v>
      </c>
      <c r="C9470">
        <v>737730</v>
      </c>
      <c r="D9470">
        <v>1014640</v>
      </c>
      <c r="E9470">
        <v>2277830</v>
      </c>
      <c r="F9470" s="4">
        <f t="shared" si="147"/>
        <v>1343400</v>
      </c>
    </row>
    <row r="9471" spans="1:6" x14ac:dyDescent="0.3">
      <c r="A9471" t="s">
        <v>10220</v>
      </c>
      <c r="B9471">
        <v>0</v>
      </c>
      <c r="C9471">
        <v>0</v>
      </c>
      <c r="D9471">
        <v>988990</v>
      </c>
      <c r="E9471">
        <v>0</v>
      </c>
      <c r="F9471" s="4">
        <f t="shared" si="147"/>
        <v>329663.33333333331</v>
      </c>
    </row>
    <row r="9472" spans="1:6" x14ac:dyDescent="0.3">
      <c r="A9472" t="s">
        <v>10221</v>
      </c>
      <c r="B9472">
        <v>740000</v>
      </c>
      <c r="C9472">
        <v>700540</v>
      </c>
      <c r="D9472">
        <v>0</v>
      </c>
      <c r="E9472">
        <v>0</v>
      </c>
      <c r="F9472" s="4">
        <f t="shared" si="147"/>
        <v>233513.33333333334</v>
      </c>
    </row>
    <row r="9473" spans="1:6" x14ac:dyDescent="0.3">
      <c r="A9473" t="s">
        <v>10222</v>
      </c>
      <c r="B9473">
        <v>1170360</v>
      </c>
      <c r="C9473">
        <v>2084810</v>
      </c>
      <c r="D9473">
        <v>2176080</v>
      </c>
      <c r="E9473">
        <v>2060650</v>
      </c>
      <c r="F9473" s="4">
        <f t="shared" si="147"/>
        <v>2107180</v>
      </c>
    </row>
    <row r="9474" spans="1:6" x14ac:dyDescent="0.3">
      <c r="A9474" t="s">
        <v>10223</v>
      </c>
      <c r="B9474">
        <v>2424580</v>
      </c>
      <c r="C9474">
        <v>4754140</v>
      </c>
      <c r="D9474">
        <v>4672920</v>
      </c>
      <c r="E9474">
        <v>1914520</v>
      </c>
      <c r="F9474" s="4">
        <f t="shared" si="147"/>
        <v>3780526.6666666665</v>
      </c>
    </row>
    <row r="9475" spans="1:6" x14ac:dyDescent="0.3">
      <c r="A9475" t="s">
        <v>10224</v>
      </c>
      <c r="B9475">
        <v>680870</v>
      </c>
      <c r="C9475">
        <v>1510540</v>
      </c>
      <c r="D9475">
        <v>0</v>
      </c>
      <c r="E9475">
        <v>0</v>
      </c>
      <c r="F9475" s="4">
        <f t="shared" ref="F9475:F9538" si="148">SUM(C9475:E9475)/3</f>
        <v>503513.33333333331</v>
      </c>
    </row>
    <row r="9476" spans="1:6" x14ac:dyDescent="0.3">
      <c r="A9476" t="s">
        <v>10225</v>
      </c>
      <c r="B9476">
        <v>230000</v>
      </c>
      <c r="C9476">
        <v>544180</v>
      </c>
      <c r="D9476">
        <v>544180</v>
      </c>
      <c r="E9476">
        <v>736920</v>
      </c>
      <c r="F9476" s="4">
        <f t="shared" si="148"/>
        <v>608426.66666666663</v>
      </c>
    </row>
    <row r="9477" spans="1:6" x14ac:dyDescent="0.3">
      <c r="A9477" t="s">
        <v>10226</v>
      </c>
      <c r="B9477">
        <v>2517060</v>
      </c>
      <c r="C9477">
        <v>0</v>
      </c>
      <c r="D9477">
        <v>5568630</v>
      </c>
      <c r="E9477">
        <v>0</v>
      </c>
      <c r="F9477" s="4">
        <f t="shared" si="148"/>
        <v>1856210</v>
      </c>
    </row>
    <row r="9478" spans="1:6" x14ac:dyDescent="0.3">
      <c r="A9478" t="s">
        <v>10227</v>
      </c>
      <c r="B9478">
        <v>0</v>
      </c>
      <c r="C9478">
        <v>370000</v>
      </c>
      <c r="D9478">
        <v>740000</v>
      </c>
      <c r="E9478">
        <v>396960</v>
      </c>
      <c r="F9478" s="4">
        <f t="shared" si="148"/>
        <v>502320</v>
      </c>
    </row>
    <row r="9479" spans="1:6" x14ac:dyDescent="0.3">
      <c r="A9479" t="s">
        <v>10228</v>
      </c>
      <c r="B9479">
        <v>2341530</v>
      </c>
      <c r="C9479">
        <v>0</v>
      </c>
      <c r="D9479">
        <v>723450</v>
      </c>
      <c r="E9479">
        <v>2849970</v>
      </c>
      <c r="F9479" s="4">
        <f t="shared" si="148"/>
        <v>1191140</v>
      </c>
    </row>
    <row r="9480" spans="1:6" x14ac:dyDescent="0.3">
      <c r="A9480" t="s">
        <v>10229</v>
      </c>
      <c r="B9480">
        <v>465200</v>
      </c>
      <c r="C9480">
        <v>2564500</v>
      </c>
      <c r="D9480">
        <v>2836000</v>
      </c>
      <c r="E9480">
        <v>2260400</v>
      </c>
      <c r="F9480" s="4">
        <f t="shared" si="148"/>
        <v>2553633.3333333335</v>
      </c>
    </row>
    <row r="9481" spans="1:6" x14ac:dyDescent="0.3">
      <c r="A9481" t="s">
        <v>428</v>
      </c>
      <c r="B9481">
        <v>884150</v>
      </c>
      <c r="C9481">
        <v>872690</v>
      </c>
      <c r="D9481">
        <v>1822730</v>
      </c>
      <c r="E9481">
        <v>1401400</v>
      </c>
      <c r="F9481" s="4">
        <f t="shared" si="148"/>
        <v>1365606.6666666667</v>
      </c>
    </row>
    <row r="9482" spans="1:6" x14ac:dyDescent="0.3">
      <c r="A9482" t="s">
        <v>10230</v>
      </c>
      <c r="B9482">
        <v>1864280</v>
      </c>
      <c r="C9482">
        <v>0</v>
      </c>
      <c r="D9482">
        <v>149400</v>
      </c>
      <c r="E9482">
        <v>1105020</v>
      </c>
      <c r="F9482" s="4">
        <f t="shared" si="148"/>
        <v>418140</v>
      </c>
    </row>
    <row r="9483" spans="1:6" x14ac:dyDescent="0.3">
      <c r="A9483" t="s">
        <v>10231</v>
      </c>
      <c r="B9483">
        <v>0</v>
      </c>
      <c r="C9483">
        <v>1596400</v>
      </c>
      <c r="D9483">
        <v>219120</v>
      </c>
      <c r="E9483">
        <v>848360</v>
      </c>
      <c r="F9483" s="4">
        <f t="shared" si="148"/>
        <v>887960</v>
      </c>
    </row>
    <row r="9484" spans="1:6" x14ac:dyDescent="0.3">
      <c r="A9484" t="s">
        <v>10232</v>
      </c>
      <c r="B9484">
        <v>2589860</v>
      </c>
      <c r="C9484">
        <v>2172500</v>
      </c>
      <c r="D9484">
        <v>2292290</v>
      </c>
      <c r="E9484">
        <v>0</v>
      </c>
      <c r="F9484" s="4">
        <f t="shared" si="148"/>
        <v>1488263.3333333333</v>
      </c>
    </row>
    <row r="9485" spans="1:6" x14ac:dyDescent="0.3">
      <c r="A9485" t="s">
        <v>10233</v>
      </c>
      <c r="B9485">
        <v>0</v>
      </c>
      <c r="C9485">
        <v>0</v>
      </c>
      <c r="D9485">
        <v>491400</v>
      </c>
      <c r="E9485">
        <v>0</v>
      </c>
      <c r="F9485" s="4">
        <f t="shared" si="148"/>
        <v>163800</v>
      </c>
    </row>
    <row r="9486" spans="1:6" x14ac:dyDescent="0.3">
      <c r="A9486" t="s">
        <v>10234</v>
      </c>
      <c r="B9486">
        <v>0</v>
      </c>
      <c r="C9486">
        <v>513240</v>
      </c>
      <c r="D9486">
        <v>228000</v>
      </c>
      <c r="E9486">
        <v>0</v>
      </c>
      <c r="F9486" s="4">
        <f t="shared" si="148"/>
        <v>247080</v>
      </c>
    </row>
    <row r="9487" spans="1:6" x14ac:dyDescent="0.3">
      <c r="A9487" t="s">
        <v>10235</v>
      </c>
      <c r="B9487">
        <v>4168850</v>
      </c>
      <c r="C9487">
        <v>264000</v>
      </c>
      <c r="D9487">
        <v>2814150</v>
      </c>
      <c r="E9487">
        <v>4788100</v>
      </c>
      <c r="F9487" s="4">
        <f t="shared" si="148"/>
        <v>2622083.3333333335</v>
      </c>
    </row>
    <row r="9488" spans="1:6" x14ac:dyDescent="0.3">
      <c r="A9488" t="s">
        <v>10236</v>
      </c>
      <c r="B9488">
        <v>0</v>
      </c>
      <c r="C9488">
        <v>0</v>
      </c>
      <c r="D9488">
        <v>360360</v>
      </c>
      <c r="E9488">
        <v>234600</v>
      </c>
      <c r="F9488" s="4">
        <f t="shared" si="148"/>
        <v>198320</v>
      </c>
    </row>
    <row r="9489" spans="1:6" x14ac:dyDescent="0.3">
      <c r="A9489" t="s">
        <v>10237</v>
      </c>
      <c r="B9489">
        <v>1310960</v>
      </c>
      <c r="C9489">
        <v>374760</v>
      </c>
      <c r="D9489">
        <v>1405770</v>
      </c>
      <c r="E9489">
        <v>644640</v>
      </c>
      <c r="F9489" s="4">
        <f t="shared" si="148"/>
        <v>808390</v>
      </c>
    </row>
    <row r="9490" spans="1:6" x14ac:dyDescent="0.3">
      <c r="A9490" t="s">
        <v>10238</v>
      </c>
      <c r="B9490">
        <v>160000</v>
      </c>
      <c r="C9490">
        <v>2044540</v>
      </c>
      <c r="D9490">
        <v>2014920</v>
      </c>
      <c r="E9490">
        <v>0</v>
      </c>
      <c r="F9490" s="4">
        <f t="shared" si="148"/>
        <v>1353153.3333333333</v>
      </c>
    </row>
    <row r="9491" spans="1:6" x14ac:dyDescent="0.3">
      <c r="A9491" t="s">
        <v>10239</v>
      </c>
      <c r="B9491">
        <v>561000</v>
      </c>
      <c r="C9491">
        <v>740000</v>
      </c>
      <c r="D9491">
        <v>1139820</v>
      </c>
      <c r="E9491">
        <v>453280</v>
      </c>
      <c r="F9491" s="4">
        <f t="shared" si="148"/>
        <v>777700</v>
      </c>
    </row>
    <row r="9492" spans="1:6" x14ac:dyDescent="0.3">
      <c r="A9492" t="s">
        <v>10240</v>
      </c>
      <c r="B9492">
        <v>2123200</v>
      </c>
      <c r="C9492">
        <v>2024590</v>
      </c>
      <c r="D9492">
        <v>5017310</v>
      </c>
      <c r="E9492">
        <v>2269350</v>
      </c>
      <c r="F9492" s="4">
        <f t="shared" si="148"/>
        <v>3103750</v>
      </c>
    </row>
    <row r="9493" spans="1:6" x14ac:dyDescent="0.3">
      <c r="A9493" t="s">
        <v>10241</v>
      </c>
      <c r="B9493">
        <v>740000</v>
      </c>
      <c r="C9493">
        <v>0</v>
      </c>
      <c r="D9493">
        <v>0</v>
      </c>
      <c r="E9493">
        <v>386000</v>
      </c>
      <c r="F9493" s="4">
        <f t="shared" si="148"/>
        <v>128666.66666666667</v>
      </c>
    </row>
    <row r="9494" spans="1:6" x14ac:dyDescent="0.3">
      <c r="A9494" t="s">
        <v>10242</v>
      </c>
      <c r="B9494">
        <v>2018920</v>
      </c>
      <c r="C9494">
        <v>4916400</v>
      </c>
      <c r="D9494">
        <v>2032770</v>
      </c>
      <c r="E9494">
        <v>11579020</v>
      </c>
      <c r="F9494" s="4">
        <f t="shared" si="148"/>
        <v>6176063.333333333</v>
      </c>
    </row>
    <row r="9495" spans="1:6" x14ac:dyDescent="0.3">
      <c r="A9495" t="s">
        <v>10243</v>
      </c>
      <c r="B9495">
        <v>1840390</v>
      </c>
      <c r="C9495">
        <v>160000</v>
      </c>
      <c r="D9495">
        <v>568750</v>
      </c>
      <c r="E9495">
        <v>708500</v>
      </c>
      <c r="F9495" s="4">
        <f t="shared" si="148"/>
        <v>479083.33333333331</v>
      </c>
    </row>
    <row r="9496" spans="1:6" x14ac:dyDescent="0.3">
      <c r="A9496" t="s">
        <v>10244</v>
      </c>
      <c r="B9496">
        <v>1458000</v>
      </c>
      <c r="C9496">
        <v>4835740</v>
      </c>
      <c r="D9496">
        <v>1805380</v>
      </c>
      <c r="E9496">
        <v>1037000</v>
      </c>
      <c r="F9496" s="4">
        <f t="shared" si="148"/>
        <v>2559373.3333333335</v>
      </c>
    </row>
    <row r="9497" spans="1:6" x14ac:dyDescent="0.3">
      <c r="A9497" t="s">
        <v>10245</v>
      </c>
      <c r="B9497">
        <v>256000</v>
      </c>
      <c r="C9497">
        <v>0</v>
      </c>
      <c r="D9497">
        <v>711920</v>
      </c>
      <c r="E9497">
        <v>820000</v>
      </c>
      <c r="F9497" s="4">
        <f t="shared" si="148"/>
        <v>510640</v>
      </c>
    </row>
    <row r="9498" spans="1:6" x14ac:dyDescent="0.3">
      <c r="A9498" t="s">
        <v>10246</v>
      </c>
      <c r="B9498">
        <v>1118390</v>
      </c>
      <c r="C9498">
        <v>1260000</v>
      </c>
      <c r="D9498">
        <v>0</v>
      </c>
      <c r="E9498">
        <v>963850</v>
      </c>
      <c r="F9498" s="4">
        <f t="shared" si="148"/>
        <v>741283.33333333337</v>
      </c>
    </row>
    <row r="9499" spans="1:6" x14ac:dyDescent="0.3">
      <c r="A9499" t="s">
        <v>10247</v>
      </c>
      <c r="B9499">
        <v>2463230</v>
      </c>
      <c r="C9499">
        <v>2721940</v>
      </c>
      <c r="D9499">
        <v>2157190</v>
      </c>
      <c r="E9499">
        <v>2042900</v>
      </c>
      <c r="F9499" s="4">
        <f t="shared" si="148"/>
        <v>2307343.3333333335</v>
      </c>
    </row>
    <row r="9500" spans="1:6" x14ac:dyDescent="0.3">
      <c r="A9500" t="s">
        <v>10248</v>
      </c>
      <c r="B9500">
        <v>0</v>
      </c>
      <c r="C9500">
        <v>588400</v>
      </c>
      <c r="D9500">
        <v>0</v>
      </c>
      <c r="E9500">
        <v>0</v>
      </c>
      <c r="F9500" s="4">
        <f t="shared" si="148"/>
        <v>196133.33333333334</v>
      </c>
    </row>
    <row r="9501" spans="1:6" x14ac:dyDescent="0.3">
      <c r="A9501" t="s">
        <v>10249</v>
      </c>
      <c r="B9501">
        <v>0</v>
      </c>
      <c r="C9501">
        <v>606060</v>
      </c>
      <c r="D9501">
        <v>945780</v>
      </c>
      <c r="E9501">
        <v>382200</v>
      </c>
      <c r="F9501" s="4">
        <f t="shared" si="148"/>
        <v>644680</v>
      </c>
    </row>
    <row r="9502" spans="1:6" x14ac:dyDescent="0.3">
      <c r="A9502" t="s">
        <v>10250</v>
      </c>
      <c r="B9502">
        <v>0</v>
      </c>
      <c r="C9502">
        <v>512000</v>
      </c>
      <c r="D9502">
        <v>0</v>
      </c>
      <c r="E9502">
        <v>0</v>
      </c>
      <c r="F9502" s="4">
        <f t="shared" si="148"/>
        <v>170666.66666666666</v>
      </c>
    </row>
    <row r="9503" spans="1:6" x14ac:dyDescent="0.3">
      <c r="A9503" t="s">
        <v>10251</v>
      </c>
      <c r="B9503">
        <v>604990</v>
      </c>
      <c r="C9503">
        <v>0</v>
      </c>
      <c r="D9503">
        <v>0</v>
      </c>
      <c r="E9503">
        <v>1294720</v>
      </c>
      <c r="F9503" s="4">
        <f t="shared" si="148"/>
        <v>431573.33333333331</v>
      </c>
    </row>
    <row r="9504" spans="1:6" x14ac:dyDescent="0.3">
      <c r="A9504" t="s">
        <v>10252</v>
      </c>
      <c r="B9504">
        <v>557800</v>
      </c>
      <c r="C9504">
        <v>2772639</v>
      </c>
      <c r="D9504">
        <v>2112520</v>
      </c>
      <c r="E9504">
        <v>654900</v>
      </c>
      <c r="F9504" s="4">
        <f t="shared" si="148"/>
        <v>1846686.3333333333</v>
      </c>
    </row>
    <row r="9505" spans="1:6" x14ac:dyDescent="0.3">
      <c r="A9505" t="s">
        <v>10253</v>
      </c>
      <c r="B9505">
        <v>0</v>
      </c>
      <c r="C9505">
        <v>1084190</v>
      </c>
      <c r="D9505">
        <v>218400</v>
      </c>
      <c r="E9505">
        <v>469200</v>
      </c>
      <c r="F9505" s="4">
        <f t="shared" si="148"/>
        <v>590596.66666666663</v>
      </c>
    </row>
    <row r="9506" spans="1:6" x14ac:dyDescent="0.3">
      <c r="A9506" t="s">
        <v>10254</v>
      </c>
      <c r="B9506">
        <v>0</v>
      </c>
      <c r="C9506">
        <v>2652650</v>
      </c>
      <c r="D9506">
        <v>3594500</v>
      </c>
      <c r="E9506">
        <v>2687540</v>
      </c>
      <c r="F9506" s="4">
        <f t="shared" si="148"/>
        <v>2978230</v>
      </c>
    </row>
    <row r="9507" spans="1:6" x14ac:dyDescent="0.3">
      <c r="A9507" t="s">
        <v>10255</v>
      </c>
      <c r="B9507">
        <v>842160</v>
      </c>
      <c r="C9507">
        <v>0</v>
      </c>
      <c r="D9507">
        <v>583440</v>
      </c>
      <c r="E9507">
        <v>394240</v>
      </c>
      <c r="F9507" s="4">
        <f t="shared" si="148"/>
        <v>325893.33333333331</v>
      </c>
    </row>
    <row r="9508" spans="1:6" x14ac:dyDescent="0.3">
      <c r="A9508" t="s">
        <v>10256</v>
      </c>
      <c r="B9508">
        <v>2352350</v>
      </c>
      <c r="C9508">
        <v>2202200</v>
      </c>
      <c r="D9508">
        <v>2057520</v>
      </c>
      <c r="E9508">
        <v>2119940</v>
      </c>
      <c r="F9508" s="4">
        <f t="shared" si="148"/>
        <v>2126553.3333333335</v>
      </c>
    </row>
    <row r="9509" spans="1:6" x14ac:dyDescent="0.3">
      <c r="A9509" t="s">
        <v>10257</v>
      </c>
      <c r="B9509">
        <v>1352000</v>
      </c>
      <c r="C9509">
        <v>264000</v>
      </c>
      <c r="D9509">
        <v>1134140</v>
      </c>
      <c r="E9509">
        <v>0</v>
      </c>
      <c r="F9509" s="4">
        <f t="shared" si="148"/>
        <v>466046.66666666669</v>
      </c>
    </row>
    <row r="9510" spans="1:6" x14ac:dyDescent="0.3">
      <c r="A9510" t="s">
        <v>10258</v>
      </c>
      <c r="B9510">
        <v>2042168</v>
      </c>
      <c r="C9510">
        <v>2107130</v>
      </c>
      <c r="D9510">
        <v>2003030</v>
      </c>
      <c r="E9510">
        <v>2688799</v>
      </c>
      <c r="F9510" s="4">
        <f t="shared" si="148"/>
        <v>2266319.6666666665</v>
      </c>
    </row>
    <row r="9511" spans="1:6" x14ac:dyDescent="0.3">
      <c r="A9511" t="s">
        <v>10259</v>
      </c>
      <c r="B9511">
        <v>1244880</v>
      </c>
      <c r="C9511">
        <v>19095970</v>
      </c>
      <c r="D9511">
        <v>31281900</v>
      </c>
      <c r="E9511">
        <v>12793750</v>
      </c>
      <c r="F9511" s="4">
        <f t="shared" si="148"/>
        <v>21057206.666666668</v>
      </c>
    </row>
    <row r="9512" spans="1:6" x14ac:dyDescent="0.3">
      <c r="A9512" t="s">
        <v>10260</v>
      </c>
      <c r="B9512">
        <v>618800</v>
      </c>
      <c r="C9512">
        <v>1223040</v>
      </c>
      <c r="D9512">
        <v>858130</v>
      </c>
      <c r="E9512">
        <v>862680</v>
      </c>
      <c r="F9512" s="4">
        <f t="shared" si="148"/>
        <v>981283.33333333337</v>
      </c>
    </row>
    <row r="9513" spans="1:6" x14ac:dyDescent="0.3">
      <c r="A9513" t="s">
        <v>10261</v>
      </c>
      <c r="B9513">
        <v>0</v>
      </c>
      <c r="C9513">
        <v>1608800</v>
      </c>
      <c r="D9513">
        <v>0</v>
      </c>
      <c r="E9513">
        <v>0</v>
      </c>
      <c r="F9513" s="4">
        <f t="shared" si="148"/>
        <v>536266.66666666663</v>
      </c>
    </row>
    <row r="9514" spans="1:6" x14ac:dyDescent="0.3">
      <c r="A9514" t="s">
        <v>10262</v>
      </c>
      <c r="B9514">
        <v>14515910</v>
      </c>
      <c r="C9514">
        <v>26020100</v>
      </c>
      <c r="D9514">
        <v>7276600</v>
      </c>
      <c r="E9514">
        <v>2054030</v>
      </c>
      <c r="F9514" s="4">
        <f t="shared" si="148"/>
        <v>11783576.666666666</v>
      </c>
    </row>
    <row r="9515" spans="1:6" x14ac:dyDescent="0.3">
      <c r="A9515" t="s">
        <v>10263</v>
      </c>
      <c r="B9515">
        <v>996000</v>
      </c>
      <c r="C9515">
        <v>0</v>
      </c>
      <c r="D9515">
        <v>0</v>
      </c>
      <c r="E9515">
        <v>0</v>
      </c>
      <c r="F9515" s="4">
        <f t="shared" si="148"/>
        <v>0</v>
      </c>
    </row>
    <row r="9516" spans="1:6" x14ac:dyDescent="0.3">
      <c r="A9516" t="s">
        <v>10264</v>
      </c>
      <c r="B9516">
        <v>2396540</v>
      </c>
      <c r="C9516">
        <v>2660880</v>
      </c>
      <c r="D9516">
        <v>3152620</v>
      </c>
      <c r="E9516">
        <v>6784060</v>
      </c>
      <c r="F9516" s="4">
        <f t="shared" si="148"/>
        <v>4199186.666666667</v>
      </c>
    </row>
    <row r="9517" spans="1:6" x14ac:dyDescent="0.3">
      <c r="A9517" t="s">
        <v>10265</v>
      </c>
      <c r="B9517">
        <v>931950</v>
      </c>
      <c r="C9517">
        <v>0</v>
      </c>
      <c r="D9517">
        <v>1750840</v>
      </c>
      <c r="E9517">
        <v>386000</v>
      </c>
      <c r="F9517" s="4">
        <f t="shared" si="148"/>
        <v>712280</v>
      </c>
    </row>
    <row r="9518" spans="1:6" x14ac:dyDescent="0.3">
      <c r="A9518" t="s">
        <v>10266</v>
      </c>
      <c r="B9518">
        <v>0</v>
      </c>
      <c r="C9518">
        <v>0</v>
      </c>
      <c r="D9518">
        <v>1399500</v>
      </c>
      <c r="E9518">
        <v>0</v>
      </c>
      <c r="F9518" s="4">
        <f t="shared" si="148"/>
        <v>466500</v>
      </c>
    </row>
    <row r="9519" spans="1:6" x14ac:dyDescent="0.3">
      <c r="A9519" t="s">
        <v>10267</v>
      </c>
      <c r="B9519">
        <v>482300</v>
      </c>
      <c r="C9519">
        <v>911820</v>
      </c>
      <c r="D9519">
        <v>866860</v>
      </c>
      <c r="E9519">
        <v>1534260</v>
      </c>
      <c r="F9519" s="4">
        <f t="shared" si="148"/>
        <v>1104313.3333333333</v>
      </c>
    </row>
    <row r="9520" spans="1:6" x14ac:dyDescent="0.3">
      <c r="A9520" t="s">
        <v>10268</v>
      </c>
      <c r="B9520">
        <v>1056680</v>
      </c>
      <c r="C9520">
        <v>264000</v>
      </c>
      <c r="D9520">
        <v>300300</v>
      </c>
      <c r="E9520">
        <v>569540</v>
      </c>
      <c r="F9520" s="4">
        <f t="shared" si="148"/>
        <v>377946.66666666669</v>
      </c>
    </row>
    <row r="9521" spans="1:6" x14ac:dyDescent="0.3">
      <c r="A9521" t="s">
        <v>209</v>
      </c>
      <c r="B9521">
        <v>2084280</v>
      </c>
      <c r="C9521">
        <v>2049840</v>
      </c>
      <c r="D9521">
        <v>2052920</v>
      </c>
      <c r="E9521">
        <v>3100130</v>
      </c>
      <c r="F9521" s="4">
        <f t="shared" si="148"/>
        <v>2400963.3333333335</v>
      </c>
    </row>
    <row r="9522" spans="1:6" x14ac:dyDescent="0.3">
      <c r="A9522" t="s">
        <v>10269</v>
      </c>
      <c r="B9522">
        <v>0</v>
      </c>
      <c r="C9522">
        <v>597280</v>
      </c>
      <c r="D9522">
        <v>0</v>
      </c>
      <c r="E9522">
        <v>149400</v>
      </c>
      <c r="F9522" s="4">
        <f t="shared" si="148"/>
        <v>248893.33333333334</v>
      </c>
    </row>
    <row r="9523" spans="1:6" x14ac:dyDescent="0.3">
      <c r="A9523" t="s">
        <v>10270</v>
      </c>
      <c r="B9523">
        <v>9205180</v>
      </c>
      <c r="C9523">
        <v>9013060</v>
      </c>
      <c r="D9523">
        <v>10822500</v>
      </c>
      <c r="E9523">
        <v>0</v>
      </c>
      <c r="F9523" s="4">
        <f t="shared" si="148"/>
        <v>6611853.333333333</v>
      </c>
    </row>
    <row r="9524" spans="1:6" x14ac:dyDescent="0.3">
      <c r="A9524" t="s">
        <v>10271</v>
      </c>
      <c r="B9524">
        <v>0</v>
      </c>
      <c r="C9524">
        <v>0</v>
      </c>
      <c r="D9524">
        <v>933300</v>
      </c>
      <c r="E9524">
        <v>0</v>
      </c>
      <c r="F9524" s="4">
        <f t="shared" si="148"/>
        <v>311100</v>
      </c>
    </row>
    <row r="9525" spans="1:6" x14ac:dyDescent="0.3">
      <c r="A9525" t="s">
        <v>10272</v>
      </c>
      <c r="B9525">
        <v>8609500</v>
      </c>
      <c r="C9525">
        <v>12541640</v>
      </c>
      <c r="D9525">
        <v>11902950</v>
      </c>
      <c r="E9525">
        <v>11802360</v>
      </c>
      <c r="F9525" s="4">
        <f t="shared" si="148"/>
        <v>12082316.666666666</v>
      </c>
    </row>
    <row r="9526" spans="1:6" x14ac:dyDescent="0.3">
      <c r="A9526" t="s">
        <v>10273</v>
      </c>
      <c r="B9526">
        <v>6098090</v>
      </c>
      <c r="C9526">
        <v>7545270</v>
      </c>
      <c r="D9526">
        <v>2727540</v>
      </c>
      <c r="E9526">
        <v>7268030</v>
      </c>
      <c r="F9526" s="4">
        <f t="shared" si="148"/>
        <v>5846946.666666667</v>
      </c>
    </row>
    <row r="9527" spans="1:6" x14ac:dyDescent="0.3">
      <c r="A9527" t="s">
        <v>990</v>
      </c>
      <c r="B9527">
        <v>879500</v>
      </c>
      <c r="C9527">
        <v>2034890</v>
      </c>
      <c r="D9527">
        <v>0</v>
      </c>
      <c r="E9527">
        <v>1897510</v>
      </c>
      <c r="F9527" s="4">
        <f t="shared" si="148"/>
        <v>1310800</v>
      </c>
    </row>
    <row r="9528" spans="1:6" x14ac:dyDescent="0.3">
      <c r="A9528" t="s">
        <v>10274</v>
      </c>
      <c r="B9528">
        <v>450000</v>
      </c>
      <c r="C9528">
        <v>450000</v>
      </c>
      <c r="D9528">
        <v>234600</v>
      </c>
      <c r="E9528">
        <v>386000</v>
      </c>
      <c r="F9528" s="4">
        <f t="shared" si="148"/>
        <v>356866.66666666669</v>
      </c>
    </row>
    <row r="9529" spans="1:6" x14ac:dyDescent="0.3">
      <c r="A9529" t="s">
        <v>10275</v>
      </c>
      <c r="B9529">
        <v>0</v>
      </c>
      <c r="C9529">
        <v>1170650</v>
      </c>
      <c r="D9529">
        <v>1489290</v>
      </c>
      <c r="E9529">
        <v>843570</v>
      </c>
      <c r="F9529" s="4">
        <f t="shared" si="148"/>
        <v>1167836.6666666667</v>
      </c>
    </row>
    <row r="9530" spans="1:6" x14ac:dyDescent="0.3">
      <c r="A9530" t="s">
        <v>10276</v>
      </c>
      <c r="B9530">
        <v>1620190</v>
      </c>
      <c r="C9530">
        <v>3488940</v>
      </c>
      <c r="D9530">
        <v>2325960</v>
      </c>
      <c r="E9530">
        <v>2746700</v>
      </c>
      <c r="F9530" s="4">
        <f t="shared" si="148"/>
        <v>2853866.6666666665</v>
      </c>
    </row>
    <row r="9531" spans="1:6" x14ac:dyDescent="0.3">
      <c r="A9531" t="s">
        <v>10277</v>
      </c>
      <c r="B9531">
        <v>546000</v>
      </c>
      <c r="C9531">
        <v>3700000</v>
      </c>
      <c r="D9531">
        <v>3700000</v>
      </c>
      <c r="E9531">
        <v>5518550</v>
      </c>
      <c r="F9531" s="4">
        <f t="shared" si="148"/>
        <v>4306183.333333333</v>
      </c>
    </row>
    <row r="9532" spans="1:6" x14ac:dyDescent="0.3">
      <c r="A9532" t="s">
        <v>10278</v>
      </c>
      <c r="B9532">
        <v>2388750</v>
      </c>
      <c r="C9532">
        <v>2068430</v>
      </c>
      <c r="D9532">
        <v>2185250</v>
      </c>
      <c r="E9532">
        <v>6171320</v>
      </c>
      <c r="F9532" s="4">
        <f t="shared" si="148"/>
        <v>3475000</v>
      </c>
    </row>
    <row r="9533" spans="1:6" x14ac:dyDescent="0.3">
      <c r="A9533" t="s">
        <v>10279</v>
      </c>
      <c r="B9533">
        <v>627900</v>
      </c>
      <c r="C9533">
        <v>717990</v>
      </c>
      <c r="D9533">
        <v>500500</v>
      </c>
      <c r="E9533">
        <v>5201650</v>
      </c>
      <c r="F9533" s="4">
        <f t="shared" si="148"/>
        <v>2140046.6666666665</v>
      </c>
    </row>
    <row r="9534" spans="1:6" x14ac:dyDescent="0.3">
      <c r="A9534" t="s">
        <v>10280</v>
      </c>
      <c r="B9534">
        <v>0</v>
      </c>
      <c r="C9534">
        <v>1141830</v>
      </c>
      <c r="D9534">
        <v>371280</v>
      </c>
      <c r="E9534">
        <v>567600</v>
      </c>
      <c r="F9534" s="4">
        <f t="shared" si="148"/>
        <v>693570</v>
      </c>
    </row>
    <row r="9535" spans="1:6" x14ac:dyDescent="0.3">
      <c r="A9535" t="s">
        <v>10281</v>
      </c>
      <c r="B9535">
        <v>118300</v>
      </c>
      <c r="C9535">
        <v>330100</v>
      </c>
      <c r="D9535">
        <v>2570380</v>
      </c>
      <c r="E9535">
        <v>616800</v>
      </c>
      <c r="F9535" s="4">
        <f t="shared" si="148"/>
        <v>1172426.6666666667</v>
      </c>
    </row>
    <row r="9536" spans="1:6" x14ac:dyDescent="0.3">
      <c r="A9536" t="s">
        <v>10282</v>
      </c>
      <c r="B9536">
        <v>473200</v>
      </c>
      <c r="C9536">
        <v>475700</v>
      </c>
      <c r="D9536">
        <v>2633390</v>
      </c>
      <c r="E9536">
        <v>933400</v>
      </c>
      <c r="F9536" s="4">
        <f t="shared" si="148"/>
        <v>1347496.6666666667</v>
      </c>
    </row>
    <row r="9537" spans="1:6" x14ac:dyDescent="0.3">
      <c r="A9537" t="s">
        <v>10283</v>
      </c>
      <c r="B9537">
        <v>0</v>
      </c>
      <c r="C9537">
        <v>1222130</v>
      </c>
      <c r="D9537">
        <v>491400</v>
      </c>
      <c r="E9537">
        <v>0</v>
      </c>
      <c r="F9537" s="4">
        <f t="shared" si="148"/>
        <v>571176.66666666663</v>
      </c>
    </row>
    <row r="9538" spans="1:6" x14ac:dyDescent="0.3">
      <c r="A9538" t="s">
        <v>10284</v>
      </c>
      <c r="B9538">
        <v>6743250</v>
      </c>
      <c r="C9538">
        <v>3283250</v>
      </c>
      <c r="D9538">
        <v>7450740</v>
      </c>
      <c r="E9538">
        <v>6531200</v>
      </c>
      <c r="F9538" s="4">
        <f t="shared" si="148"/>
        <v>5755063.333333333</v>
      </c>
    </row>
    <row r="9539" spans="1:6" x14ac:dyDescent="0.3">
      <c r="A9539" t="s">
        <v>637</v>
      </c>
      <c r="B9539">
        <v>5381080</v>
      </c>
      <c r="C9539">
        <v>3394740</v>
      </c>
      <c r="D9539">
        <v>4055010</v>
      </c>
      <c r="E9539">
        <v>3388730</v>
      </c>
      <c r="F9539" s="4">
        <f t="shared" ref="F9539:F9602" si="149">SUM(C9539:E9539)/3</f>
        <v>3612826.6666666665</v>
      </c>
    </row>
    <row r="9540" spans="1:6" x14ac:dyDescent="0.3">
      <c r="A9540" t="s">
        <v>10285</v>
      </c>
      <c r="B9540">
        <v>0</v>
      </c>
      <c r="C9540">
        <v>0</v>
      </c>
      <c r="D9540">
        <v>658660</v>
      </c>
      <c r="E9540">
        <v>0</v>
      </c>
      <c r="F9540" s="4">
        <f t="shared" si="149"/>
        <v>219553.33333333334</v>
      </c>
    </row>
    <row r="9541" spans="1:6" x14ac:dyDescent="0.3">
      <c r="A9541" t="s">
        <v>10286</v>
      </c>
      <c r="B9541">
        <v>322140</v>
      </c>
      <c r="C9541">
        <v>0</v>
      </c>
      <c r="D9541">
        <v>0</v>
      </c>
      <c r="E9541">
        <v>0</v>
      </c>
      <c r="F9541" s="4">
        <f t="shared" si="149"/>
        <v>0</v>
      </c>
    </row>
    <row r="9542" spans="1:6" x14ac:dyDescent="0.3">
      <c r="A9542" t="s">
        <v>10287</v>
      </c>
      <c r="B9542">
        <v>2150660</v>
      </c>
      <c r="C9542">
        <v>2154150</v>
      </c>
      <c r="D9542">
        <v>2096700</v>
      </c>
      <c r="E9542">
        <v>2075800</v>
      </c>
      <c r="F9542" s="4">
        <f t="shared" si="149"/>
        <v>2108883.3333333335</v>
      </c>
    </row>
    <row r="9543" spans="1:6" x14ac:dyDescent="0.3">
      <c r="A9543" t="s">
        <v>10288</v>
      </c>
      <c r="B9543">
        <v>309400</v>
      </c>
      <c r="C9543">
        <v>1402000</v>
      </c>
      <c r="D9543">
        <v>0</v>
      </c>
      <c r="E9543">
        <v>309400</v>
      </c>
      <c r="F9543" s="4">
        <f t="shared" si="149"/>
        <v>570466.66666666663</v>
      </c>
    </row>
    <row r="9544" spans="1:6" x14ac:dyDescent="0.3">
      <c r="A9544" t="s">
        <v>10289</v>
      </c>
      <c r="B9544">
        <v>4009800</v>
      </c>
      <c r="C9544">
        <v>2359400</v>
      </c>
      <c r="D9544">
        <v>2179240</v>
      </c>
      <c r="E9544">
        <v>2250430</v>
      </c>
      <c r="F9544" s="4">
        <f t="shared" si="149"/>
        <v>2263023.3333333335</v>
      </c>
    </row>
    <row r="9545" spans="1:6" x14ac:dyDescent="0.3">
      <c r="A9545" t="s">
        <v>10290</v>
      </c>
      <c r="B9545">
        <v>847660</v>
      </c>
      <c r="C9545">
        <v>0</v>
      </c>
      <c r="D9545">
        <v>473200</v>
      </c>
      <c r="E9545">
        <v>709800</v>
      </c>
      <c r="F9545" s="4">
        <f t="shared" si="149"/>
        <v>394333.33333333331</v>
      </c>
    </row>
    <row r="9546" spans="1:6" x14ac:dyDescent="0.3">
      <c r="A9546" t="s">
        <v>484</v>
      </c>
      <c r="B9546">
        <v>2141930</v>
      </c>
      <c r="C9546">
        <v>2186840</v>
      </c>
      <c r="D9546">
        <v>2070020</v>
      </c>
      <c r="E9546">
        <v>148900</v>
      </c>
      <c r="F9546" s="4">
        <f t="shared" si="149"/>
        <v>1468586.6666666667</v>
      </c>
    </row>
    <row r="9547" spans="1:6" x14ac:dyDescent="0.3">
      <c r="A9547" t="s">
        <v>10291</v>
      </c>
      <c r="B9547">
        <v>0</v>
      </c>
      <c r="C9547">
        <v>2046060</v>
      </c>
      <c r="D9547">
        <v>2109390</v>
      </c>
      <c r="E9547">
        <v>2065440</v>
      </c>
      <c r="F9547" s="4">
        <f t="shared" si="149"/>
        <v>2073630</v>
      </c>
    </row>
    <row r="9548" spans="1:6" x14ac:dyDescent="0.3">
      <c r="A9548" t="s">
        <v>10292</v>
      </c>
      <c r="B9548">
        <v>2140790</v>
      </c>
      <c r="C9548">
        <v>965410</v>
      </c>
      <c r="D9548">
        <v>501700</v>
      </c>
      <c r="E9548">
        <v>2400140</v>
      </c>
      <c r="F9548" s="4">
        <f t="shared" si="149"/>
        <v>1289083.3333333333</v>
      </c>
    </row>
    <row r="9549" spans="1:6" x14ac:dyDescent="0.3">
      <c r="A9549" t="s">
        <v>10293</v>
      </c>
      <c r="B9549">
        <v>903680</v>
      </c>
      <c r="C9549">
        <v>1676000</v>
      </c>
      <c r="D9549">
        <v>2205200</v>
      </c>
      <c r="E9549">
        <v>1164520</v>
      </c>
      <c r="F9549" s="4">
        <f t="shared" si="149"/>
        <v>1681906.6666666667</v>
      </c>
    </row>
    <row r="9550" spans="1:6" x14ac:dyDescent="0.3">
      <c r="A9550" t="s">
        <v>10294</v>
      </c>
      <c r="B9550">
        <v>1067430</v>
      </c>
      <c r="C9550">
        <v>3092100</v>
      </c>
      <c r="D9550">
        <v>2066610</v>
      </c>
      <c r="E9550">
        <v>4036760</v>
      </c>
      <c r="F9550" s="4">
        <f t="shared" si="149"/>
        <v>3065156.6666666665</v>
      </c>
    </row>
    <row r="9551" spans="1:6" x14ac:dyDescent="0.3">
      <c r="A9551" t="s">
        <v>10295</v>
      </c>
      <c r="B9551">
        <v>4256000</v>
      </c>
      <c r="C9551">
        <v>6017810</v>
      </c>
      <c r="D9551">
        <v>4179879</v>
      </c>
      <c r="E9551">
        <v>6086930</v>
      </c>
      <c r="F9551" s="4">
        <f t="shared" si="149"/>
        <v>5428206.333333333</v>
      </c>
    </row>
    <row r="9552" spans="1:6" x14ac:dyDescent="0.3">
      <c r="A9552" t="s">
        <v>10296</v>
      </c>
      <c r="B9552">
        <v>886200</v>
      </c>
      <c r="C9552">
        <v>1736000</v>
      </c>
      <c r="D9552">
        <v>0</v>
      </c>
      <c r="E9552">
        <v>4509800</v>
      </c>
      <c r="F9552" s="4">
        <f t="shared" si="149"/>
        <v>2081933.3333333333</v>
      </c>
    </row>
    <row r="9553" spans="1:6" x14ac:dyDescent="0.3">
      <c r="A9553" t="s">
        <v>10297</v>
      </c>
      <c r="B9553">
        <v>2330900</v>
      </c>
      <c r="C9553">
        <v>3128940</v>
      </c>
      <c r="D9553">
        <v>3962060</v>
      </c>
      <c r="E9553">
        <v>6999750</v>
      </c>
      <c r="F9553" s="4">
        <f t="shared" si="149"/>
        <v>4696916.666666667</v>
      </c>
    </row>
    <row r="9554" spans="1:6" x14ac:dyDescent="0.3">
      <c r="A9554" t="s">
        <v>10298</v>
      </c>
      <c r="B9554">
        <v>0</v>
      </c>
      <c r="C9554">
        <v>556300</v>
      </c>
      <c r="D9554">
        <v>1156000</v>
      </c>
      <c r="E9554">
        <v>1035740</v>
      </c>
      <c r="F9554" s="4">
        <f t="shared" si="149"/>
        <v>916013.33333333337</v>
      </c>
    </row>
    <row r="9555" spans="1:6" x14ac:dyDescent="0.3">
      <c r="A9555" t="s">
        <v>10299</v>
      </c>
      <c r="B9555">
        <v>0</v>
      </c>
      <c r="C9555">
        <v>0</v>
      </c>
      <c r="D9555">
        <v>722420</v>
      </c>
      <c r="E9555">
        <v>0</v>
      </c>
      <c r="F9555" s="4">
        <f t="shared" si="149"/>
        <v>240806.66666666666</v>
      </c>
    </row>
    <row r="9556" spans="1:6" x14ac:dyDescent="0.3">
      <c r="A9556" t="s">
        <v>10300</v>
      </c>
      <c r="B9556">
        <v>802620</v>
      </c>
      <c r="C9556">
        <v>1941280</v>
      </c>
      <c r="D9556">
        <v>0</v>
      </c>
      <c r="E9556">
        <v>0</v>
      </c>
      <c r="F9556" s="4">
        <f t="shared" si="149"/>
        <v>647093.33333333337</v>
      </c>
    </row>
    <row r="9557" spans="1:6" x14ac:dyDescent="0.3">
      <c r="A9557" t="s">
        <v>10301</v>
      </c>
      <c r="B9557">
        <v>0</v>
      </c>
      <c r="C9557">
        <v>3978000</v>
      </c>
      <c r="D9557">
        <v>0</v>
      </c>
      <c r="E9557">
        <v>0</v>
      </c>
      <c r="F9557" s="4">
        <f t="shared" si="149"/>
        <v>1326000</v>
      </c>
    </row>
    <row r="9558" spans="1:6" x14ac:dyDescent="0.3">
      <c r="A9558" t="s">
        <v>10302</v>
      </c>
      <c r="B9558">
        <v>2084600</v>
      </c>
      <c r="C9558">
        <v>2109930</v>
      </c>
      <c r="D9558">
        <v>2376550</v>
      </c>
      <c r="E9558">
        <v>3232180</v>
      </c>
      <c r="F9558" s="4">
        <f t="shared" si="149"/>
        <v>2572886.6666666665</v>
      </c>
    </row>
    <row r="9559" spans="1:6" x14ac:dyDescent="0.3">
      <c r="A9559" t="s">
        <v>10303</v>
      </c>
      <c r="B9559">
        <v>628650</v>
      </c>
      <c r="C9559">
        <v>2162836</v>
      </c>
      <c r="D9559">
        <v>3389938</v>
      </c>
      <c r="E9559">
        <v>2246820</v>
      </c>
      <c r="F9559" s="4">
        <f t="shared" si="149"/>
        <v>2599864.6666666665</v>
      </c>
    </row>
    <row r="9560" spans="1:6" x14ac:dyDescent="0.3">
      <c r="A9560" t="s">
        <v>10304</v>
      </c>
      <c r="B9560">
        <v>0</v>
      </c>
      <c r="C9560">
        <v>18974260</v>
      </c>
      <c r="D9560">
        <v>21256660</v>
      </c>
      <c r="E9560">
        <v>11982800</v>
      </c>
      <c r="F9560" s="4">
        <f t="shared" si="149"/>
        <v>17404573.333333332</v>
      </c>
    </row>
    <row r="9561" spans="1:6" x14ac:dyDescent="0.3">
      <c r="A9561" t="s">
        <v>10305</v>
      </c>
      <c r="B9561">
        <v>0</v>
      </c>
      <c r="C9561">
        <v>707070</v>
      </c>
      <c r="D9561">
        <v>2007670</v>
      </c>
      <c r="E9561">
        <v>478660</v>
      </c>
      <c r="F9561" s="4">
        <f t="shared" si="149"/>
        <v>1064466.6666666667</v>
      </c>
    </row>
    <row r="9562" spans="1:6" x14ac:dyDescent="0.3">
      <c r="A9562" t="s">
        <v>10306</v>
      </c>
      <c r="B9562">
        <v>2104500</v>
      </c>
      <c r="C9562">
        <v>2125760</v>
      </c>
      <c r="D9562">
        <v>2822820</v>
      </c>
      <c r="E9562">
        <v>3428970</v>
      </c>
      <c r="F9562" s="4">
        <f t="shared" si="149"/>
        <v>2792516.6666666665</v>
      </c>
    </row>
    <row r="9563" spans="1:6" x14ac:dyDescent="0.3">
      <c r="A9563" t="s">
        <v>10307</v>
      </c>
      <c r="B9563">
        <v>0</v>
      </c>
      <c r="C9563">
        <v>3348800</v>
      </c>
      <c r="D9563">
        <v>4760150</v>
      </c>
      <c r="E9563">
        <v>6785650</v>
      </c>
      <c r="F9563" s="4">
        <f t="shared" si="149"/>
        <v>4964866.666666667</v>
      </c>
    </row>
    <row r="9564" spans="1:6" x14ac:dyDescent="0.3">
      <c r="A9564" t="s">
        <v>10308</v>
      </c>
      <c r="B9564">
        <v>370000</v>
      </c>
      <c r="C9564">
        <v>0</v>
      </c>
      <c r="D9564">
        <v>0</v>
      </c>
      <c r="E9564">
        <v>571300</v>
      </c>
      <c r="F9564" s="4">
        <f t="shared" si="149"/>
        <v>190433.33333333334</v>
      </c>
    </row>
    <row r="9565" spans="1:6" x14ac:dyDescent="0.3">
      <c r="A9565" t="s">
        <v>10309</v>
      </c>
      <c r="B9565">
        <v>316680</v>
      </c>
      <c r="C9565">
        <v>0</v>
      </c>
      <c r="D9565">
        <v>0</v>
      </c>
      <c r="E9565">
        <v>0</v>
      </c>
      <c r="F9565" s="4">
        <f t="shared" si="149"/>
        <v>0</v>
      </c>
    </row>
    <row r="9566" spans="1:6" x14ac:dyDescent="0.3">
      <c r="A9566" t="s">
        <v>10310</v>
      </c>
      <c r="B9566">
        <v>4758000</v>
      </c>
      <c r="C9566">
        <v>7402460</v>
      </c>
      <c r="D9566">
        <v>3428460</v>
      </c>
      <c r="E9566">
        <v>6047530</v>
      </c>
      <c r="F9566" s="4">
        <f t="shared" si="149"/>
        <v>5626150</v>
      </c>
    </row>
    <row r="9567" spans="1:6" x14ac:dyDescent="0.3">
      <c r="A9567" t="s">
        <v>10311</v>
      </c>
      <c r="B9567">
        <v>915460</v>
      </c>
      <c r="C9567">
        <v>2022020</v>
      </c>
      <c r="D9567">
        <v>654600</v>
      </c>
      <c r="E9567">
        <v>4124860</v>
      </c>
      <c r="F9567" s="4">
        <f t="shared" si="149"/>
        <v>2267160</v>
      </c>
    </row>
    <row r="9568" spans="1:6" x14ac:dyDescent="0.3">
      <c r="A9568" t="s">
        <v>10312</v>
      </c>
      <c r="B9568">
        <v>1046100</v>
      </c>
      <c r="C9568">
        <v>397800</v>
      </c>
      <c r="D9568">
        <v>0</v>
      </c>
      <c r="E9568">
        <v>0</v>
      </c>
      <c r="F9568" s="4">
        <f t="shared" si="149"/>
        <v>132600</v>
      </c>
    </row>
    <row r="9569" spans="1:6" x14ac:dyDescent="0.3">
      <c r="A9569" t="s">
        <v>10313</v>
      </c>
      <c r="B9569">
        <v>8076700</v>
      </c>
      <c r="C9569">
        <v>10006300</v>
      </c>
      <c r="D9569">
        <v>14188720</v>
      </c>
      <c r="E9569">
        <v>14831670</v>
      </c>
      <c r="F9569" s="4">
        <f t="shared" si="149"/>
        <v>13008896.666666666</v>
      </c>
    </row>
    <row r="9570" spans="1:6" x14ac:dyDescent="0.3">
      <c r="A9570" t="s">
        <v>10314</v>
      </c>
      <c r="B9570">
        <v>950060</v>
      </c>
      <c r="C9570">
        <v>1631440</v>
      </c>
      <c r="D9570">
        <v>1084510</v>
      </c>
      <c r="E9570">
        <v>3019740</v>
      </c>
      <c r="F9570" s="4">
        <f t="shared" si="149"/>
        <v>1911896.6666666667</v>
      </c>
    </row>
    <row r="9571" spans="1:6" x14ac:dyDescent="0.3">
      <c r="A9571" t="s">
        <v>10315</v>
      </c>
      <c r="B9571">
        <v>382200</v>
      </c>
      <c r="C9571">
        <v>709800</v>
      </c>
      <c r="D9571">
        <v>234600</v>
      </c>
      <c r="E9571">
        <v>704340</v>
      </c>
      <c r="F9571" s="4">
        <f t="shared" si="149"/>
        <v>549580</v>
      </c>
    </row>
    <row r="9572" spans="1:6" x14ac:dyDescent="0.3">
      <c r="A9572" t="s">
        <v>10316</v>
      </c>
      <c r="B9572">
        <v>1102010</v>
      </c>
      <c r="C9572">
        <v>810810</v>
      </c>
      <c r="D9572">
        <v>1198470</v>
      </c>
      <c r="E9572">
        <v>996450</v>
      </c>
      <c r="F9572" s="4">
        <f t="shared" si="149"/>
        <v>1001910</v>
      </c>
    </row>
    <row r="9573" spans="1:6" x14ac:dyDescent="0.3">
      <c r="A9573" t="s">
        <v>10317</v>
      </c>
      <c r="B9573">
        <v>256000</v>
      </c>
      <c r="C9573">
        <v>2606240</v>
      </c>
      <c r="D9573">
        <v>2079580</v>
      </c>
      <c r="E9573">
        <v>2283400</v>
      </c>
      <c r="F9573" s="4">
        <f t="shared" si="149"/>
        <v>2323073.3333333335</v>
      </c>
    </row>
    <row r="9574" spans="1:6" x14ac:dyDescent="0.3">
      <c r="A9574" t="s">
        <v>10318</v>
      </c>
      <c r="B9574">
        <v>3426040</v>
      </c>
      <c r="C9574">
        <v>438240</v>
      </c>
      <c r="D9574">
        <v>2559700</v>
      </c>
      <c r="E9574">
        <v>3102000</v>
      </c>
      <c r="F9574" s="4">
        <f t="shared" si="149"/>
        <v>2033313.3333333333</v>
      </c>
    </row>
    <row r="9575" spans="1:6" x14ac:dyDescent="0.3">
      <c r="A9575" t="s">
        <v>10319</v>
      </c>
      <c r="B9575">
        <v>689880</v>
      </c>
      <c r="C9575">
        <v>795110</v>
      </c>
      <c r="D9575">
        <v>922740</v>
      </c>
      <c r="E9575">
        <v>0</v>
      </c>
      <c r="F9575" s="4">
        <f t="shared" si="149"/>
        <v>572616.66666666663</v>
      </c>
    </row>
    <row r="9576" spans="1:6" x14ac:dyDescent="0.3">
      <c r="A9576" t="s">
        <v>10320</v>
      </c>
      <c r="B9576">
        <v>870400</v>
      </c>
      <c r="C9576">
        <v>2326300</v>
      </c>
      <c r="D9576">
        <v>0</v>
      </c>
      <c r="E9576">
        <v>2321300</v>
      </c>
      <c r="F9576" s="4">
        <f t="shared" si="149"/>
        <v>1549200</v>
      </c>
    </row>
    <row r="9577" spans="1:6" x14ac:dyDescent="0.3">
      <c r="A9577" t="s">
        <v>10321</v>
      </c>
      <c r="B9577">
        <v>256000</v>
      </c>
      <c r="C9577">
        <v>2517600</v>
      </c>
      <c r="D9577">
        <v>0</v>
      </c>
      <c r="E9577">
        <v>3134950</v>
      </c>
      <c r="F9577" s="4">
        <f t="shared" si="149"/>
        <v>1884183.3333333333</v>
      </c>
    </row>
    <row r="9578" spans="1:6" x14ac:dyDescent="0.3">
      <c r="A9578" t="s">
        <v>10322</v>
      </c>
      <c r="B9578">
        <v>2003820</v>
      </c>
      <c r="C9578">
        <v>3402960</v>
      </c>
      <c r="D9578">
        <v>1386840</v>
      </c>
      <c r="E9578">
        <v>1324960</v>
      </c>
      <c r="F9578" s="4">
        <f t="shared" si="149"/>
        <v>2038253.3333333333</v>
      </c>
    </row>
    <row r="9579" spans="1:6" x14ac:dyDescent="0.3">
      <c r="A9579" t="s">
        <v>10323</v>
      </c>
      <c r="B9579">
        <v>902900</v>
      </c>
      <c r="C9579">
        <v>612000</v>
      </c>
      <c r="D9579">
        <v>583440</v>
      </c>
      <c r="E9579">
        <v>949200</v>
      </c>
      <c r="F9579" s="4">
        <f t="shared" si="149"/>
        <v>714880</v>
      </c>
    </row>
    <row r="9580" spans="1:6" x14ac:dyDescent="0.3">
      <c r="A9580" t="s">
        <v>10324</v>
      </c>
      <c r="B9580">
        <v>0</v>
      </c>
      <c r="C9580">
        <v>783510</v>
      </c>
      <c r="D9580">
        <v>455000</v>
      </c>
      <c r="E9580">
        <v>738920</v>
      </c>
      <c r="F9580" s="4">
        <f t="shared" si="149"/>
        <v>659143.33333333337</v>
      </c>
    </row>
    <row r="9581" spans="1:6" x14ac:dyDescent="0.3">
      <c r="A9581" t="s">
        <v>10325</v>
      </c>
      <c r="B9581">
        <v>256000</v>
      </c>
      <c r="C9581">
        <v>963880</v>
      </c>
      <c r="D9581">
        <v>714900</v>
      </c>
      <c r="E9581">
        <v>1359280</v>
      </c>
      <c r="F9581" s="4">
        <f t="shared" si="149"/>
        <v>1012686.6666666666</v>
      </c>
    </row>
    <row r="9582" spans="1:6" x14ac:dyDescent="0.3">
      <c r="A9582" t="s">
        <v>10326</v>
      </c>
      <c r="B9582">
        <v>0</v>
      </c>
      <c r="C9582">
        <v>3359860</v>
      </c>
      <c r="D9582">
        <v>4018350</v>
      </c>
      <c r="E9582">
        <v>4423560</v>
      </c>
      <c r="F9582" s="4">
        <f t="shared" si="149"/>
        <v>3933923.3333333335</v>
      </c>
    </row>
    <row r="9583" spans="1:6" x14ac:dyDescent="0.3">
      <c r="A9583" t="s">
        <v>10327</v>
      </c>
      <c r="B9583">
        <v>160000</v>
      </c>
      <c r="C9583">
        <v>460000</v>
      </c>
      <c r="D9583">
        <v>1238120</v>
      </c>
      <c r="E9583">
        <v>1320560</v>
      </c>
      <c r="F9583" s="4">
        <f t="shared" si="149"/>
        <v>1006226.6666666666</v>
      </c>
    </row>
    <row r="9584" spans="1:6" x14ac:dyDescent="0.3">
      <c r="A9584" t="s">
        <v>869</v>
      </c>
      <c r="B9584">
        <v>2481600</v>
      </c>
      <c r="C9584">
        <v>4201600</v>
      </c>
      <c r="D9584">
        <v>4367980</v>
      </c>
      <c r="E9584">
        <v>9820810</v>
      </c>
      <c r="F9584" s="4">
        <f t="shared" si="149"/>
        <v>6130130</v>
      </c>
    </row>
    <row r="9585" spans="1:6" x14ac:dyDescent="0.3">
      <c r="A9585" t="s">
        <v>10328</v>
      </c>
      <c r="B9585">
        <v>524160</v>
      </c>
      <c r="C9585">
        <v>823200</v>
      </c>
      <c r="D9585">
        <v>1044850</v>
      </c>
      <c r="E9585">
        <v>0</v>
      </c>
      <c r="F9585" s="4">
        <f t="shared" si="149"/>
        <v>622683.33333333337</v>
      </c>
    </row>
    <row r="9586" spans="1:6" x14ac:dyDescent="0.3">
      <c r="A9586" t="s">
        <v>10329</v>
      </c>
      <c r="B9586">
        <v>733000</v>
      </c>
      <c r="C9586">
        <v>2099860</v>
      </c>
      <c r="D9586">
        <v>2016980</v>
      </c>
      <c r="E9586">
        <v>2148020</v>
      </c>
      <c r="F9586" s="4">
        <f t="shared" si="149"/>
        <v>2088286.6666666667</v>
      </c>
    </row>
    <row r="9587" spans="1:6" x14ac:dyDescent="0.3">
      <c r="A9587" t="s">
        <v>10330</v>
      </c>
      <c r="B9587">
        <v>0</v>
      </c>
      <c r="C9587">
        <v>0</v>
      </c>
      <c r="D9587">
        <v>667500</v>
      </c>
      <c r="E9587">
        <v>3051680</v>
      </c>
      <c r="F9587" s="4">
        <f t="shared" si="149"/>
        <v>1239726.6666666667</v>
      </c>
    </row>
    <row r="9588" spans="1:6" x14ac:dyDescent="0.3">
      <c r="A9588" t="s">
        <v>10331</v>
      </c>
      <c r="B9588">
        <v>1481480</v>
      </c>
      <c r="C9588">
        <v>1547000</v>
      </c>
      <c r="D9588">
        <v>1128400</v>
      </c>
      <c r="E9588">
        <v>886500</v>
      </c>
      <c r="F9588" s="4">
        <f t="shared" si="149"/>
        <v>1187300</v>
      </c>
    </row>
    <row r="9589" spans="1:6" x14ac:dyDescent="0.3">
      <c r="A9589" t="s">
        <v>10332</v>
      </c>
      <c r="B9589">
        <v>2178020</v>
      </c>
      <c r="C9589">
        <v>2116400</v>
      </c>
      <c r="D9589">
        <v>2394210</v>
      </c>
      <c r="E9589">
        <v>6102350</v>
      </c>
      <c r="F9589" s="4">
        <f t="shared" si="149"/>
        <v>3537653.3333333335</v>
      </c>
    </row>
    <row r="9590" spans="1:6" x14ac:dyDescent="0.3">
      <c r="A9590" t="s">
        <v>10333</v>
      </c>
      <c r="B9590">
        <v>711920</v>
      </c>
      <c r="C9590">
        <v>604300</v>
      </c>
      <c r="D9590">
        <v>647680</v>
      </c>
      <c r="E9590">
        <v>0</v>
      </c>
      <c r="F9590" s="4">
        <f t="shared" si="149"/>
        <v>417326.66666666669</v>
      </c>
    </row>
    <row r="9591" spans="1:6" x14ac:dyDescent="0.3">
      <c r="A9591" t="s">
        <v>10334</v>
      </c>
      <c r="B9591">
        <v>0</v>
      </c>
      <c r="C9591">
        <v>2472120</v>
      </c>
      <c r="D9591">
        <v>740000</v>
      </c>
      <c r="E9591">
        <v>2050060</v>
      </c>
      <c r="F9591" s="4">
        <f t="shared" si="149"/>
        <v>1754060</v>
      </c>
    </row>
    <row r="9592" spans="1:6" x14ac:dyDescent="0.3">
      <c r="A9592" t="s">
        <v>10335</v>
      </c>
      <c r="B9592">
        <v>2266830</v>
      </c>
      <c r="C9592">
        <v>2992780</v>
      </c>
      <c r="D9592">
        <v>2289620</v>
      </c>
      <c r="E9592">
        <v>2249980</v>
      </c>
      <c r="F9592" s="4">
        <f t="shared" si="149"/>
        <v>2510793.3333333335</v>
      </c>
    </row>
    <row r="9593" spans="1:6" x14ac:dyDescent="0.3">
      <c r="A9593" t="s">
        <v>10336</v>
      </c>
      <c r="B9593">
        <v>1435760</v>
      </c>
      <c r="C9593">
        <v>2437150</v>
      </c>
      <c r="D9593">
        <v>1102430</v>
      </c>
      <c r="E9593">
        <v>450560</v>
      </c>
      <c r="F9593" s="4">
        <f t="shared" si="149"/>
        <v>1330046.6666666667</v>
      </c>
    </row>
    <row r="9594" spans="1:6" x14ac:dyDescent="0.3">
      <c r="A9594" t="s">
        <v>10337</v>
      </c>
      <c r="B9594">
        <v>0</v>
      </c>
      <c r="C9594">
        <v>657660</v>
      </c>
      <c r="D9594">
        <v>926500</v>
      </c>
      <c r="E9594">
        <v>1273200</v>
      </c>
      <c r="F9594" s="4">
        <f t="shared" si="149"/>
        <v>952453.33333333337</v>
      </c>
    </row>
    <row r="9595" spans="1:6" x14ac:dyDescent="0.3">
      <c r="A9595" t="s">
        <v>10338</v>
      </c>
      <c r="B9595">
        <v>256000</v>
      </c>
      <c r="C9595">
        <v>580320</v>
      </c>
      <c r="D9595">
        <v>0</v>
      </c>
      <c r="E9595">
        <v>1304500</v>
      </c>
      <c r="F9595" s="4">
        <f t="shared" si="149"/>
        <v>628273.33333333337</v>
      </c>
    </row>
    <row r="9596" spans="1:6" x14ac:dyDescent="0.3">
      <c r="A9596" t="s">
        <v>10339</v>
      </c>
      <c r="B9596">
        <v>5786840</v>
      </c>
      <c r="C9596">
        <v>17229710</v>
      </c>
      <c r="D9596">
        <v>30291310</v>
      </c>
      <c r="E9596">
        <v>26115070</v>
      </c>
      <c r="F9596" s="4">
        <f t="shared" si="149"/>
        <v>24545363.333333332</v>
      </c>
    </row>
    <row r="9597" spans="1:6" x14ac:dyDescent="0.3">
      <c r="A9597" t="s">
        <v>10340</v>
      </c>
      <c r="B9597">
        <v>4544460</v>
      </c>
      <c r="C9597">
        <v>2808570</v>
      </c>
      <c r="D9597">
        <v>2786300</v>
      </c>
      <c r="E9597">
        <v>3029170</v>
      </c>
      <c r="F9597" s="4">
        <f t="shared" si="149"/>
        <v>2874680</v>
      </c>
    </row>
    <row r="9598" spans="1:6" x14ac:dyDescent="0.3">
      <c r="A9598" t="s">
        <v>10341</v>
      </c>
      <c r="B9598">
        <v>0</v>
      </c>
      <c r="C9598">
        <v>939120</v>
      </c>
      <c r="D9598">
        <v>0</v>
      </c>
      <c r="E9598">
        <v>0</v>
      </c>
      <c r="F9598" s="4">
        <f t="shared" si="149"/>
        <v>313040</v>
      </c>
    </row>
    <row r="9599" spans="1:6" x14ac:dyDescent="0.3">
      <c r="A9599" t="s">
        <v>10342</v>
      </c>
      <c r="B9599">
        <v>2711010</v>
      </c>
      <c r="C9599">
        <v>888200</v>
      </c>
      <c r="D9599">
        <v>837200</v>
      </c>
      <c r="E9599">
        <v>2955280</v>
      </c>
      <c r="F9599" s="4">
        <f t="shared" si="149"/>
        <v>1560226.6666666667</v>
      </c>
    </row>
    <row r="9600" spans="1:6" x14ac:dyDescent="0.3">
      <c r="A9600" t="s">
        <v>10343</v>
      </c>
      <c r="B9600">
        <v>310000</v>
      </c>
      <c r="C9600">
        <v>2088220</v>
      </c>
      <c r="D9600">
        <v>1692600</v>
      </c>
      <c r="E9600">
        <v>1041040</v>
      </c>
      <c r="F9600" s="4">
        <f t="shared" si="149"/>
        <v>1607286.6666666667</v>
      </c>
    </row>
    <row r="9601" spans="1:6" x14ac:dyDescent="0.3">
      <c r="A9601" t="s">
        <v>10344</v>
      </c>
      <c r="B9601">
        <v>0</v>
      </c>
      <c r="C9601">
        <v>10326560</v>
      </c>
      <c r="D9601">
        <v>4122300</v>
      </c>
      <c r="E9601">
        <v>3652850</v>
      </c>
      <c r="F9601" s="4">
        <f t="shared" si="149"/>
        <v>6033903.333333333</v>
      </c>
    </row>
    <row r="9602" spans="1:6" x14ac:dyDescent="0.3">
      <c r="A9602" t="s">
        <v>10345</v>
      </c>
      <c r="B9602">
        <v>0</v>
      </c>
      <c r="C9602">
        <v>1110000</v>
      </c>
      <c r="D9602">
        <v>980060</v>
      </c>
      <c r="E9602">
        <v>0</v>
      </c>
      <c r="F9602" s="4">
        <f t="shared" si="149"/>
        <v>696686.66666666663</v>
      </c>
    </row>
    <row r="9603" spans="1:6" x14ac:dyDescent="0.3">
      <c r="A9603" t="s">
        <v>10346</v>
      </c>
      <c r="B9603">
        <v>1357890</v>
      </c>
      <c r="C9603">
        <v>267000</v>
      </c>
      <c r="D9603">
        <v>845390</v>
      </c>
      <c r="E9603">
        <v>1012000</v>
      </c>
      <c r="F9603" s="4">
        <f t="shared" ref="F9603:F9666" si="150">SUM(C9603:E9603)/3</f>
        <v>708130</v>
      </c>
    </row>
    <row r="9604" spans="1:6" x14ac:dyDescent="0.3">
      <c r="A9604" t="s">
        <v>10347</v>
      </c>
      <c r="B9604">
        <v>627740</v>
      </c>
      <c r="C9604">
        <v>663230</v>
      </c>
      <c r="D9604">
        <v>340040</v>
      </c>
      <c r="E9604">
        <v>0</v>
      </c>
      <c r="F9604" s="4">
        <f t="shared" si="150"/>
        <v>334423.33333333331</v>
      </c>
    </row>
    <row r="9605" spans="1:6" x14ac:dyDescent="0.3">
      <c r="A9605" t="s">
        <v>10348</v>
      </c>
      <c r="B9605">
        <v>661570</v>
      </c>
      <c r="C9605">
        <v>230000</v>
      </c>
      <c r="D9605">
        <v>2124850</v>
      </c>
      <c r="E9605">
        <v>4449150</v>
      </c>
      <c r="F9605" s="4">
        <f t="shared" si="150"/>
        <v>2268000</v>
      </c>
    </row>
    <row r="9606" spans="1:6" x14ac:dyDescent="0.3">
      <c r="A9606" t="s">
        <v>10349</v>
      </c>
      <c r="B9606">
        <v>0</v>
      </c>
      <c r="C9606">
        <v>322140</v>
      </c>
      <c r="D9606">
        <v>229320</v>
      </c>
      <c r="E9606">
        <v>746360</v>
      </c>
      <c r="F9606" s="4">
        <f t="shared" si="150"/>
        <v>432606.66666666669</v>
      </c>
    </row>
    <row r="9607" spans="1:6" x14ac:dyDescent="0.3">
      <c r="A9607" t="s">
        <v>10350</v>
      </c>
      <c r="B9607">
        <v>0</v>
      </c>
      <c r="C9607">
        <v>3290900</v>
      </c>
      <c r="D9607">
        <v>2336700</v>
      </c>
      <c r="E9607">
        <v>1428000</v>
      </c>
      <c r="F9607" s="4">
        <f t="shared" si="150"/>
        <v>2351866.6666666665</v>
      </c>
    </row>
    <row r="9608" spans="1:6" x14ac:dyDescent="0.3">
      <c r="A9608" t="s">
        <v>10351</v>
      </c>
      <c r="B9608">
        <v>852390</v>
      </c>
      <c r="C9608">
        <v>0</v>
      </c>
      <c r="D9608">
        <v>0</v>
      </c>
      <c r="E9608">
        <v>1174000</v>
      </c>
      <c r="F9608" s="4">
        <f t="shared" si="150"/>
        <v>391333.33333333331</v>
      </c>
    </row>
    <row r="9609" spans="1:6" x14ac:dyDescent="0.3">
      <c r="A9609" t="s">
        <v>830</v>
      </c>
      <c r="B9609">
        <v>745290</v>
      </c>
      <c r="C9609">
        <v>1657390</v>
      </c>
      <c r="D9609">
        <v>0</v>
      </c>
      <c r="E9609">
        <v>0</v>
      </c>
      <c r="F9609" s="4">
        <f t="shared" si="150"/>
        <v>552463.33333333337</v>
      </c>
    </row>
    <row r="9610" spans="1:6" x14ac:dyDescent="0.3">
      <c r="A9610" t="s">
        <v>10352</v>
      </c>
      <c r="B9610">
        <v>3012240</v>
      </c>
      <c r="C9610">
        <v>3111760</v>
      </c>
      <c r="D9610">
        <v>3037860</v>
      </c>
      <c r="E9610">
        <v>4050560</v>
      </c>
      <c r="F9610" s="4">
        <f t="shared" si="150"/>
        <v>3400060</v>
      </c>
    </row>
    <row r="9611" spans="1:6" x14ac:dyDescent="0.3">
      <c r="A9611" t="s">
        <v>10353</v>
      </c>
      <c r="B9611">
        <v>370000</v>
      </c>
      <c r="C9611">
        <v>465150</v>
      </c>
      <c r="D9611">
        <v>0</v>
      </c>
      <c r="E9611">
        <v>0</v>
      </c>
      <c r="F9611" s="4">
        <f t="shared" si="150"/>
        <v>155050</v>
      </c>
    </row>
    <row r="9612" spans="1:6" x14ac:dyDescent="0.3">
      <c r="A9612" t="s">
        <v>10354</v>
      </c>
      <c r="B9612">
        <v>1724280</v>
      </c>
      <c r="C9612">
        <v>2168000</v>
      </c>
      <c r="D9612">
        <v>1275120</v>
      </c>
      <c r="E9612">
        <v>1159900</v>
      </c>
      <c r="F9612" s="4">
        <f t="shared" si="150"/>
        <v>1534340</v>
      </c>
    </row>
    <row r="9613" spans="1:6" x14ac:dyDescent="0.3">
      <c r="A9613" t="s">
        <v>10355</v>
      </c>
      <c r="B9613">
        <v>19265300</v>
      </c>
      <c r="C9613">
        <v>10328510</v>
      </c>
      <c r="D9613">
        <v>14776080</v>
      </c>
      <c r="E9613">
        <v>12363520</v>
      </c>
      <c r="F9613" s="4">
        <f t="shared" si="150"/>
        <v>12489370</v>
      </c>
    </row>
    <row r="9614" spans="1:6" x14ac:dyDescent="0.3">
      <c r="A9614" t="s">
        <v>10356</v>
      </c>
      <c r="B9614">
        <v>2162310</v>
      </c>
      <c r="C9614">
        <v>8419640</v>
      </c>
      <c r="D9614">
        <v>11187860</v>
      </c>
      <c r="E9614">
        <v>7690620</v>
      </c>
      <c r="F9614" s="4">
        <f t="shared" si="150"/>
        <v>9099373.333333334</v>
      </c>
    </row>
    <row r="9615" spans="1:6" x14ac:dyDescent="0.3">
      <c r="A9615" t="s">
        <v>10357</v>
      </c>
      <c r="B9615">
        <v>1045950</v>
      </c>
      <c r="C9615">
        <v>285740</v>
      </c>
      <c r="D9615">
        <v>0</v>
      </c>
      <c r="E9615">
        <v>0</v>
      </c>
      <c r="F9615" s="4">
        <f t="shared" si="150"/>
        <v>95246.666666666672</v>
      </c>
    </row>
    <row r="9616" spans="1:6" x14ac:dyDescent="0.3">
      <c r="A9616" t="s">
        <v>10358</v>
      </c>
      <c r="B9616">
        <v>1247000</v>
      </c>
      <c r="C9616">
        <v>1323920</v>
      </c>
      <c r="D9616">
        <v>975060</v>
      </c>
      <c r="E9616">
        <v>3670180</v>
      </c>
      <c r="F9616" s="4">
        <f t="shared" si="150"/>
        <v>1989720</v>
      </c>
    </row>
    <row r="9617" spans="1:6" x14ac:dyDescent="0.3">
      <c r="A9617" t="s">
        <v>10359</v>
      </c>
      <c r="B9617">
        <v>1274000</v>
      </c>
      <c r="C9617">
        <v>1002590</v>
      </c>
      <c r="D9617">
        <v>1051050</v>
      </c>
      <c r="E9617">
        <v>0</v>
      </c>
      <c r="F9617" s="4">
        <f t="shared" si="150"/>
        <v>684546.66666666663</v>
      </c>
    </row>
    <row r="9618" spans="1:6" x14ac:dyDescent="0.3">
      <c r="A9618" t="s">
        <v>10360</v>
      </c>
      <c r="B9618">
        <v>6366360</v>
      </c>
      <c r="C9618">
        <v>6236250</v>
      </c>
      <c r="D9618">
        <v>7751320</v>
      </c>
      <c r="E9618">
        <v>16174360</v>
      </c>
      <c r="F9618" s="4">
        <f t="shared" si="150"/>
        <v>10053976.666666666</v>
      </c>
    </row>
    <row r="9619" spans="1:6" x14ac:dyDescent="0.3">
      <c r="A9619" t="s">
        <v>10361</v>
      </c>
      <c r="B9619">
        <v>2068500</v>
      </c>
      <c r="C9619">
        <v>1114450</v>
      </c>
      <c r="D9619">
        <v>2829250</v>
      </c>
      <c r="E9619">
        <v>3779850</v>
      </c>
      <c r="F9619" s="4">
        <f t="shared" si="150"/>
        <v>2574516.6666666665</v>
      </c>
    </row>
    <row r="9620" spans="1:6" x14ac:dyDescent="0.3">
      <c r="A9620" t="s">
        <v>10362</v>
      </c>
      <c r="B9620">
        <v>0</v>
      </c>
      <c r="C9620">
        <v>1138900</v>
      </c>
      <c r="D9620">
        <v>2020070</v>
      </c>
      <c r="E9620">
        <v>0</v>
      </c>
      <c r="F9620" s="4">
        <f t="shared" si="150"/>
        <v>1052990</v>
      </c>
    </row>
    <row r="9621" spans="1:6" x14ac:dyDescent="0.3">
      <c r="A9621" t="s">
        <v>10363</v>
      </c>
      <c r="B9621">
        <v>3700980</v>
      </c>
      <c r="C9621">
        <v>475260</v>
      </c>
      <c r="D9621">
        <v>0</v>
      </c>
      <c r="E9621">
        <v>0</v>
      </c>
      <c r="F9621" s="4">
        <f t="shared" si="150"/>
        <v>158420</v>
      </c>
    </row>
    <row r="9622" spans="1:6" x14ac:dyDescent="0.3">
      <c r="A9622" t="s">
        <v>10364</v>
      </c>
      <c r="B9622">
        <v>919800</v>
      </c>
      <c r="C9622">
        <v>966960</v>
      </c>
      <c r="D9622">
        <v>559650</v>
      </c>
      <c r="E9622">
        <v>570880</v>
      </c>
      <c r="F9622" s="4">
        <f t="shared" si="150"/>
        <v>699163.33333333337</v>
      </c>
    </row>
    <row r="9623" spans="1:6" x14ac:dyDescent="0.3">
      <c r="A9623" t="s">
        <v>10365</v>
      </c>
      <c r="B9623">
        <v>842160</v>
      </c>
      <c r="C9623">
        <v>0</v>
      </c>
      <c r="D9623">
        <v>0</v>
      </c>
      <c r="E9623">
        <v>596700</v>
      </c>
      <c r="F9623" s="4">
        <f t="shared" si="150"/>
        <v>198900</v>
      </c>
    </row>
    <row r="9624" spans="1:6" x14ac:dyDescent="0.3">
      <c r="A9624" t="s">
        <v>10366</v>
      </c>
      <c r="B9624">
        <v>264600</v>
      </c>
      <c r="C9624">
        <v>1517900</v>
      </c>
      <c r="D9624">
        <v>2090000</v>
      </c>
      <c r="E9624">
        <v>2382500</v>
      </c>
      <c r="F9624" s="4">
        <f t="shared" si="150"/>
        <v>1996800</v>
      </c>
    </row>
    <row r="9625" spans="1:6" x14ac:dyDescent="0.3">
      <c r="A9625" t="s">
        <v>10367</v>
      </c>
      <c r="B9625">
        <v>2010940</v>
      </c>
      <c r="C9625">
        <v>2244870</v>
      </c>
      <c r="D9625">
        <v>2113650</v>
      </c>
      <c r="E9625">
        <v>2548550</v>
      </c>
      <c r="F9625" s="4">
        <f t="shared" si="150"/>
        <v>2302356.6666666665</v>
      </c>
    </row>
    <row r="9626" spans="1:6" x14ac:dyDescent="0.3">
      <c r="A9626" t="s">
        <v>10368</v>
      </c>
      <c r="B9626">
        <v>0</v>
      </c>
      <c r="C9626">
        <v>598000</v>
      </c>
      <c r="D9626">
        <v>0</v>
      </c>
      <c r="E9626">
        <v>0</v>
      </c>
      <c r="F9626" s="4">
        <f t="shared" si="150"/>
        <v>199333.33333333334</v>
      </c>
    </row>
    <row r="9627" spans="1:6" x14ac:dyDescent="0.3">
      <c r="A9627" t="s">
        <v>439</v>
      </c>
      <c r="B9627">
        <v>2461180</v>
      </c>
      <c r="C9627">
        <v>2350670</v>
      </c>
      <c r="D9627">
        <v>2200720</v>
      </c>
      <c r="E9627">
        <v>3444480</v>
      </c>
      <c r="F9627" s="4">
        <f t="shared" si="150"/>
        <v>2665290</v>
      </c>
    </row>
    <row r="9628" spans="1:6" x14ac:dyDescent="0.3">
      <c r="A9628" t="s">
        <v>10369</v>
      </c>
      <c r="B9628">
        <v>370000</v>
      </c>
      <c r="C9628">
        <v>370000</v>
      </c>
      <c r="D9628">
        <v>0</v>
      </c>
      <c r="E9628">
        <v>767240</v>
      </c>
      <c r="F9628" s="4">
        <f t="shared" si="150"/>
        <v>379080</v>
      </c>
    </row>
    <row r="9629" spans="1:6" x14ac:dyDescent="0.3">
      <c r="A9629" t="s">
        <v>10370</v>
      </c>
      <c r="B9629">
        <v>3700000</v>
      </c>
      <c r="C9629">
        <v>798560</v>
      </c>
      <c r="D9629">
        <v>1842600</v>
      </c>
      <c r="E9629">
        <v>4163160</v>
      </c>
      <c r="F9629" s="4">
        <f t="shared" si="150"/>
        <v>2268106.6666666665</v>
      </c>
    </row>
    <row r="9630" spans="1:6" x14ac:dyDescent="0.3">
      <c r="A9630" t="s">
        <v>10371</v>
      </c>
      <c r="B9630">
        <v>1312900</v>
      </c>
      <c r="C9630">
        <v>573300</v>
      </c>
      <c r="D9630">
        <v>0</v>
      </c>
      <c r="E9630">
        <v>664300</v>
      </c>
      <c r="F9630" s="4">
        <f t="shared" si="150"/>
        <v>412533.33333333331</v>
      </c>
    </row>
    <row r="9631" spans="1:6" x14ac:dyDescent="0.3">
      <c r="A9631" t="s">
        <v>10372</v>
      </c>
      <c r="B9631">
        <v>8873140</v>
      </c>
      <c r="C9631">
        <v>5573360</v>
      </c>
      <c r="D9631">
        <v>4972180</v>
      </c>
      <c r="E9631">
        <v>6311960</v>
      </c>
      <c r="F9631" s="4">
        <f t="shared" si="150"/>
        <v>5619166.666666667</v>
      </c>
    </row>
    <row r="9632" spans="1:6" x14ac:dyDescent="0.3">
      <c r="A9632" t="s">
        <v>10373</v>
      </c>
      <c r="B9632">
        <v>10515390</v>
      </c>
      <c r="C9632">
        <v>4486550</v>
      </c>
      <c r="D9632">
        <v>8430100</v>
      </c>
      <c r="E9632">
        <v>8869300</v>
      </c>
      <c r="F9632" s="4">
        <f t="shared" si="150"/>
        <v>7261983.333333333</v>
      </c>
    </row>
    <row r="9633" spans="1:6" x14ac:dyDescent="0.3">
      <c r="A9633" t="s">
        <v>10374</v>
      </c>
      <c r="B9633">
        <v>525980</v>
      </c>
      <c r="C9633">
        <v>0</v>
      </c>
      <c r="D9633">
        <v>704880</v>
      </c>
      <c r="E9633">
        <v>0</v>
      </c>
      <c r="F9633" s="4">
        <f t="shared" si="150"/>
        <v>234960</v>
      </c>
    </row>
    <row r="9634" spans="1:6" x14ac:dyDescent="0.3">
      <c r="A9634" t="s">
        <v>10375</v>
      </c>
      <c r="B9634">
        <v>0</v>
      </c>
      <c r="C9634">
        <v>1735090</v>
      </c>
      <c r="D9634">
        <v>1249430</v>
      </c>
      <c r="E9634">
        <v>728000</v>
      </c>
      <c r="F9634" s="4">
        <f t="shared" si="150"/>
        <v>1237506.6666666667</v>
      </c>
    </row>
    <row r="9635" spans="1:6" x14ac:dyDescent="0.3">
      <c r="A9635" t="s">
        <v>10376</v>
      </c>
      <c r="B9635">
        <v>773500</v>
      </c>
      <c r="C9635">
        <v>2241670</v>
      </c>
      <c r="D9635">
        <v>2062970</v>
      </c>
      <c r="E9635">
        <v>3551660</v>
      </c>
      <c r="F9635" s="4">
        <f t="shared" si="150"/>
        <v>2618766.6666666665</v>
      </c>
    </row>
    <row r="9636" spans="1:6" x14ac:dyDescent="0.3">
      <c r="A9636" t="s">
        <v>10377</v>
      </c>
      <c r="B9636">
        <v>2135770</v>
      </c>
      <c r="C9636">
        <v>5399900</v>
      </c>
      <c r="D9636">
        <v>6075690</v>
      </c>
      <c r="E9636">
        <v>5066100</v>
      </c>
      <c r="F9636" s="4">
        <f t="shared" si="150"/>
        <v>5513896.666666667</v>
      </c>
    </row>
    <row r="9637" spans="1:6" x14ac:dyDescent="0.3">
      <c r="A9637" t="s">
        <v>10378</v>
      </c>
      <c r="B9637">
        <v>0</v>
      </c>
      <c r="C9637">
        <v>370000</v>
      </c>
      <c r="D9637">
        <v>0</v>
      </c>
      <c r="E9637">
        <v>0</v>
      </c>
      <c r="F9637" s="4">
        <f t="shared" si="150"/>
        <v>123333.33333333333</v>
      </c>
    </row>
    <row r="9638" spans="1:6" x14ac:dyDescent="0.3">
      <c r="A9638" t="s">
        <v>10379</v>
      </c>
      <c r="B9638">
        <v>0</v>
      </c>
      <c r="C9638">
        <v>1240670</v>
      </c>
      <c r="D9638">
        <v>1160420</v>
      </c>
      <c r="E9638">
        <v>0</v>
      </c>
      <c r="F9638" s="4">
        <f t="shared" si="150"/>
        <v>800363.33333333337</v>
      </c>
    </row>
    <row r="9639" spans="1:6" x14ac:dyDescent="0.3">
      <c r="A9639" t="s">
        <v>10380</v>
      </c>
      <c r="B9639">
        <v>1365000</v>
      </c>
      <c r="C9639">
        <v>0</v>
      </c>
      <c r="D9639">
        <v>191100</v>
      </c>
      <c r="E9639">
        <v>500500</v>
      </c>
      <c r="F9639" s="4">
        <f t="shared" si="150"/>
        <v>230533.33333333334</v>
      </c>
    </row>
    <row r="9640" spans="1:6" x14ac:dyDescent="0.3">
      <c r="A9640" t="s">
        <v>10381</v>
      </c>
      <c r="B9640">
        <v>0</v>
      </c>
      <c r="C9640">
        <v>756890</v>
      </c>
      <c r="D9640">
        <v>0</v>
      </c>
      <c r="E9640">
        <v>586200</v>
      </c>
      <c r="F9640" s="4">
        <f t="shared" si="150"/>
        <v>447696.66666666669</v>
      </c>
    </row>
    <row r="9641" spans="1:6" x14ac:dyDescent="0.3">
      <c r="A9641" t="s">
        <v>10382</v>
      </c>
      <c r="B9641">
        <v>4004000</v>
      </c>
      <c r="C9641">
        <v>5517810</v>
      </c>
      <c r="D9641">
        <v>10236600</v>
      </c>
      <c r="E9641">
        <v>12579220</v>
      </c>
      <c r="F9641" s="4">
        <f t="shared" si="150"/>
        <v>9444543.333333334</v>
      </c>
    </row>
    <row r="9642" spans="1:6" x14ac:dyDescent="0.3">
      <c r="A9642" t="s">
        <v>10383</v>
      </c>
      <c r="B9642">
        <v>1944700</v>
      </c>
      <c r="C9642">
        <v>256000</v>
      </c>
      <c r="D9642">
        <v>370000</v>
      </c>
      <c r="E9642">
        <v>1427220</v>
      </c>
      <c r="F9642" s="4">
        <f t="shared" si="150"/>
        <v>684406.66666666663</v>
      </c>
    </row>
    <row r="9643" spans="1:6" x14ac:dyDescent="0.3">
      <c r="A9643" t="s">
        <v>10384</v>
      </c>
      <c r="B9643">
        <v>937300</v>
      </c>
      <c r="C9643">
        <v>2511600</v>
      </c>
      <c r="D9643">
        <v>848000</v>
      </c>
      <c r="E9643">
        <v>1259440</v>
      </c>
      <c r="F9643" s="4">
        <f t="shared" si="150"/>
        <v>1539680</v>
      </c>
    </row>
    <row r="9644" spans="1:6" x14ac:dyDescent="0.3">
      <c r="A9644" t="s">
        <v>10385</v>
      </c>
      <c r="B9644">
        <v>2220120</v>
      </c>
      <c r="C9644">
        <v>2453460</v>
      </c>
      <c r="D9644">
        <v>2043000</v>
      </c>
      <c r="E9644">
        <v>6191450</v>
      </c>
      <c r="F9644" s="4">
        <f t="shared" si="150"/>
        <v>3562636.6666666665</v>
      </c>
    </row>
    <row r="9645" spans="1:6" x14ac:dyDescent="0.3">
      <c r="A9645" t="s">
        <v>10386</v>
      </c>
      <c r="B9645">
        <v>370000</v>
      </c>
      <c r="C9645">
        <v>4879660</v>
      </c>
      <c r="D9645">
        <v>3321500</v>
      </c>
      <c r="E9645">
        <v>3636050</v>
      </c>
      <c r="F9645" s="4">
        <f t="shared" si="150"/>
        <v>3945736.6666666665</v>
      </c>
    </row>
    <row r="9646" spans="1:6" x14ac:dyDescent="0.3">
      <c r="A9646" t="s">
        <v>10387</v>
      </c>
      <c r="B9646">
        <v>764400</v>
      </c>
      <c r="C9646">
        <v>0</v>
      </c>
      <c r="D9646">
        <v>473200</v>
      </c>
      <c r="E9646">
        <v>682500</v>
      </c>
      <c r="F9646" s="4">
        <f t="shared" si="150"/>
        <v>385233.33333333331</v>
      </c>
    </row>
    <row r="9647" spans="1:6" x14ac:dyDescent="0.3">
      <c r="A9647" t="s">
        <v>10388</v>
      </c>
      <c r="B9647">
        <v>264600</v>
      </c>
      <c r="C9647">
        <v>0</v>
      </c>
      <c r="D9647">
        <v>2848040</v>
      </c>
      <c r="E9647">
        <v>2470480</v>
      </c>
      <c r="F9647" s="4">
        <f t="shared" si="150"/>
        <v>1772840</v>
      </c>
    </row>
    <row r="9648" spans="1:6" x14ac:dyDescent="0.3">
      <c r="A9648" t="s">
        <v>10389</v>
      </c>
      <c r="B9648">
        <v>0</v>
      </c>
      <c r="C9648">
        <v>457880</v>
      </c>
      <c r="D9648">
        <v>2236780</v>
      </c>
      <c r="E9648">
        <v>0</v>
      </c>
      <c r="F9648" s="4">
        <f t="shared" si="150"/>
        <v>898220</v>
      </c>
    </row>
    <row r="9649" spans="1:6" x14ac:dyDescent="0.3">
      <c r="A9649" t="s">
        <v>10390</v>
      </c>
      <c r="B9649">
        <v>1640480</v>
      </c>
      <c r="C9649">
        <v>1861860</v>
      </c>
      <c r="D9649">
        <v>0</v>
      </c>
      <c r="E9649">
        <v>1316300</v>
      </c>
      <c r="F9649" s="4">
        <f t="shared" si="150"/>
        <v>1059386.6666666667</v>
      </c>
    </row>
    <row r="9650" spans="1:6" x14ac:dyDescent="0.3">
      <c r="A9650" t="s">
        <v>10391</v>
      </c>
      <c r="B9650">
        <v>3295110</v>
      </c>
      <c r="C9650">
        <v>3253750</v>
      </c>
      <c r="D9650">
        <v>2862000</v>
      </c>
      <c r="E9650">
        <v>5339360</v>
      </c>
      <c r="F9650" s="4">
        <f t="shared" si="150"/>
        <v>3818370</v>
      </c>
    </row>
    <row r="9651" spans="1:6" x14ac:dyDescent="0.3">
      <c r="A9651" t="s">
        <v>10392</v>
      </c>
      <c r="B9651">
        <v>3726080</v>
      </c>
      <c r="C9651">
        <v>4034100</v>
      </c>
      <c r="D9651">
        <v>3876530</v>
      </c>
      <c r="E9651">
        <v>3237600</v>
      </c>
      <c r="F9651" s="4">
        <f t="shared" si="150"/>
        <v>3716076.6666666665</v>
      </c>
    </row>
    <row r="9652" spans="1:6" x14ac:dyDescent="0.3">
      <c r="A9652" t="s">
        <v>10393</v>
      </c>
      <c r="B9652">
        <v>411950</v>
      </c>
      <c r="C9652">
        <v>641550</v>
      </c>
      <c r="D9652">
        <v>0</v>
      </c>
      <c r="E9652">
        <v>855200</v>
      </c>
      <c r="F9652" s="4">
        <f t="shared" si="150"/>
        <v>498916.66666666669</v>
      </c>
    </row>
    <row r="9653" spans="1:6" x14ac:dyDescent="0.3">
      <c r="A9653" t="s">
        <v>10394</v>
      </c>
      <c r="B9653">
        <v>2025520</v>
      </c>
      <c r="C9653">
        <v>2220000</v>
      </c>
      <c r="D9653">
        <v>0</v>
      </c>
      <c r="E9653">
        <v>3235180</v>
      </c>
      <c r="F9653" s="4">
        <f t="shared" si="150"/>
        <v>1818393.3333333333</v>
      </c>
    </row>
    <row r="9654" spans="1:6" x14ac:dyDescent="0.3">
      <c r="A9654" t="s">
        <v>10395</v>
      </c>
      <c r="B9654">
        <v>191100</v>
      </c>
      <c r="C9654">
        <v>464100</v>
      </c>
      <c r="D9654">
        <v>0</v>
      </c>
      <c r="E9654">
        <v>0</v>
      </c>
      <c r="F9654" s="4">
        <f t="shared" si="150"/>
        <v>154700</v>
      </c>
    </row>
    <row r="9655" spans="1:6" x14ac:dyDescent="0.3">
      <c r="A9655" t="s">
        <v>10396</v>
      </c>
      <c r="B9655">
        <v>411950</v>
      </c>
      <c r="C9655">
        <v>7553480</v>
      </c>
      <c r="D9655">
        <v>458640</v>
      </c>
      <c r="E9655">
        <v>820000</v>
      </c>
      <c r="F9655" s="4">
        <f t="shared" si="150"/>
        <v>2944040</v>
      </c>
    </row>
    <row r="9656" spans="1:6" x14ac:dyDescent="0.3">
      <c r="A9656" t="s">
        <v>10397</v>
      </c>
      <c r="B9656">
        <v>488390</v>
      </c>
      <c r="C9656">
        <v>0</v>
      </c>
      <c r="D9656">
        <v>0</v>
      </c>
      <c r="E9656">
        <v>402000</v>
      </c>
      <c r="F9656" s="4">
        <f t="shared" si="150"/>
        <v>134000</v>
      </c>
    </row>
    <row r="9657" spans="1:6" x14ac:dyDescent="0.3">
      <c r="A9657" t="s">
        <v>10398</v>
      </c>
      <c r="B9657">
        <v>2131460</v>
      </c>
      <c r="C9657">
        <v>3630080</v>
      </c>
      <c r="D9657">
        <v>3173360</v>
      </c>
      <c r="E9657">
        <v>4045150</v>
      </c>
      <c r="F9657" s="4">
        <f t="shared" si="150"/>
        <v>3616196.6666666665</v>
      </c>
    </row>
    <row r="9658" spans="1:6" x14ac:dyDescent="0.3">
      <c r="A9658" t="s">
        <v>10399</v>
      </c>
      <c r="B9658">
        <v>2092100</v>
      </c>
      <c r="C9658">
        <v>773500</v>
      </c>
      <c r="D9658">
        <v>2113860</v>
      </c>
      <c r="E9658">
        <v>3359520</v>
      </c>
      <c r="F9658" s="4">
        <f t="shared" si="150"/>
        <v>2082293.3333333333</v>
      </c>
    </row>
    <row r="9659" spans="1:6" x14ac:dyDescent="0.3">
      <c r="A9659" t="s">
        <v>10400</v>
      </c>
      <c r="B9659">
        <v>7672580</v>
      </c>
      <c r="C9659">
        <v>9646180</v>
      </c>
      <c r="D9659">
        <v>887250</v>
      </c>
      <c r="E9659">
        <v>20881760</v>
      </c>
      <c r="F9659" s="4">
        <f t="shared" si="150"/>
        <v>10471730</v>
      </c>
    </row>
    <row r="9660" spans="1:6" x14ac:dyDescent="0.3">
      <c r="A9660" t="s">
        <v>10401</v>
      </c>
      <c r="B9660">
        <v>4917810</v>
      </c>
      <c r="C9660">
        <v>3760270</v>
      </c>
      <c r="D9660">
        <v>2356940</v>
      </c>
      <c r="E9660">
        <v>4987420</v>
      </c>
      <c r="F9660" s="4">
        <f t="shared" si="150"/>
        <v>3701543.3333333335</v>
      </c>
    </row>
    <row r="9661" spans="1:6" x14ac:dyDescent="0.3">
      <c r="A9661" t="s">
        <v>10402</v>
      </c>
      <c r="B9661">
        <v>8980160</v>
      </c>
      <c r="C9661">
        <v>16879880</v>
      </c>
      <c r="D9661">
        <v>11604500</v>
      </c>
      <c r="E9661">
        <v>16194940</v>
      </c>
      <c r="F9661" s="4">
        <f t="shared" si="150"/>
        <v>14893106.666666666</v>
      </c>
    </row>
    <row r="9662" spans="1:6" x14ac:dyDescent="0.3">
      <c r="A9662" t="s">
        <v>10403</v>
      </c>
      <c r="B9662">
        <v>1058960</v>
      </c>
      <c r="C9662">
        <v>0</v>
      </c>
      <c r="D9662">
        <v>245700</v>
      </c>
      <c r="E9662">
        <v>0</v>
      </c>
      <c r="F9662" s="4">
        <f t="shared" si="150"/>
        <v>81900</v>
      </c>
    </row>
    <row r="9663" spans="1:6" x14ac:dyDescent="0.3">
      <c r="A9663" t="s">
        <v>10404</v>
      </c>
      <c r="B9663">
        <v>0</v>
      </c>
      <c r="C9663">
        <v>431340</v>
      </c>
      <c r="D9663">
        <v>0</v>
      </c>
      <c r="E9663">
        <v>322140</v>
      </c>
      <c r="F9663" s="4">
        <f t="shared" si="150"/>
        <v>251160</v>
      </c>
    </row>
    <row r="9664" spans="1:6" x14ac:dyDescent="0.3">
      <c r="A9664" t="s">
        <v>10405</v>
      </c>
      <c r="B9664">
        <v>2387600</v>
      </c>
      <c r="C9664">
        <v>0</v>
      </c>
      <c r="D9664">
        <v>1166700</v>
      </c>
      <c r="E9664">
        <v>2177000</v>
      </c>
      <c r="F9664" s="4">
        <f t="shared" si="150"/>
        <v>1114566.6666666667</v>
      </c>
    </row>
    <row r="9665" spans="1:6" x14ac:dyDescent="0.3">
      <c r="A9665" t="s">
        <v>10406</v>
      </c>
      <c r="B9665">
        <v>556920</v>
      </c>
      <c r="C9665">
        <v>0</v>
      </c>
      <c r="D9665">
        <v>0</v>
      </c>
      <c r="E9665">
        <v>0</v>
      </c>
      <c r="F9665" s="4">
        <f t="shared" si="150"/>
        <v>0</v>
      </c>
    </row>
    <row r="9666" spans="1:6" x14ac:dyDescent="0.3">
      <c r="A9666" t="s">
        <v>10407</v>
      </c>
      <c r="B9666">
        <v>1423240</v>
      </c>
      <c r="C9666">
        <v>4386540</v>
      </c>
      <c r="D9666">
        <v>9438520</v>
      </c>
      <c r="E9666">
        <v>950040</v>
      </c>
      <c r="F9666" s="4">
        <f t="shared" si="150"/>
        <v>4925033.333333333</v>
      </c>
    </row>
    <row r="9667" spans="1:6" x14ac:dyDescent="0.3">
      <c r="A9667" t="s">
        <v>10408</v>
      </c>
      <c r="B9667">
        <v>2801150</v>
      </c>
      <c r="C9667">
        <v>370000</v>
      </c>
      <c r="D9667">
        <v>3406130</v>
      </c>
      <c r="E9667">
        <v>3366780</v>
      </c>
      <c r="F9667" s="4">
        <f t="shared" ref="F9667:F9730" si="151">SUM(C9667:E9667)/3</f>
        <v>2380970</v>
      </c>
    </row>
    <row r="9668" spans="1:6" x14ac:dyDescent="0.3">
      <c r="A9668" t="s">
        <v>10409</v>
      </c>
      <c r="B9668">
        <v>370000</v>
      </c>
      <c r="C9668">
        <v>230000</v>
      </c>
      <c r="D9668">
        <v>229320</v>
      </c>
      <c r="E9668">
        <v>648200</v>
      </c>
      <c r="F9668" s="4">
        <f t="shared" si="151"/>
        <v>369173.33333333331</v>
      </c>
    </row>
    <row r="9669" spans="1:6" x14ac:dyDescent="0.3">
      <c r="A9669" t="s">
        <v>10410</v>
      </c>
      <c r="B9669">
        <v>603000</v>
      </c>
      <c r="C9669">
        <v>804860</v>
      </c>
      <c r="D9669">
        <v>930180</v>
      </c>
      <c r="E9669">
        <v>2256280</v>
      </c>
      <c r="F9669" s="4">
        <f t="shared" si="151"/>
        <v>1330440</v>
      </c>
    </row>
    <row r="9670" spans="1:6" x14ac:dyDescent="0.3">
      <c r="A9670" t="s">
        <v>10411</v>
      </c>
      <c r="B9670">
        <v>0</v>
      </c>
      <c r="C9670">
        <v>0</v>
      </c>
      <c r="D9670">
        <v>945720</v>
      </c>
      <c r="E9670">
        <v>0</v>
      </c>
      <c r="F9670" s="4">
        <f t="shared" si="151"/>
        <v>315240</v>
      </c>
    </row>
    <row r="9671" spans="1:6" x14ac:dyDescent="0.3">
      <c r="A9671" t="s">
        <v>10412</v>
      </c>
      <c r="B9671">
        <v>3157980</v>
      </c>
      <c r="C9671">
        <v>2499400</v>
      </c>
      <c r="D9671">
        <v>8414360</v>
      </c>
      <c r="E9671">
        <v>4951140</v>
      </c>
      <c r="F9671" s="4">
        <f t="shared" si="151"/>
        <v>5288300</v>
      </c>
    </row>
    <row r="9672" spans="1:6" x14ac:dyDescent="0.3">
      <c r="A9672" t="s">
        <v>10413</v>
      </c>
      <c r="B9672">
        <v>0</v>
      </c>
      <c r="C9672">
        <v>218400</v>
      </c>
      <c r="D9672">
        <v>866200</v>
      </c>
      <c r="E9672">
        <v>0</v>
      </c>
      <c r="F9672" s="4">
        <f t="shared" si="151"/>
        <v>361533.33333333331</v>
      </c>
    </row>
    <row r="9673" spans="1:6" x14ac:dyDescent="0.3">
      <c r="A9673" t="s">
        <v>10414</v>
      </c>
      <c r="B9673">
        <v>551460</v>
      </c>
      <c r="C9673">
        <v>1280540</v>
      </c>
      <c r="D9673">
        <v>0</v>
      </c>
      <c r="E9673">
        <v>1266720</v>
      </c>
      <c r="F9673" s="4">
        <f t="shared" si="151"/>
        <v>849086.66666666663</v>
      </c>
    </row>
    <row r="9674" spans="1:6" x14ac:dyDescent="0.3">
      <c r="A9674" t="s">
        <v>10415</v>
      </c>
      <c r="B9674">
        <v>1609810</v>
      </c>
      <c r="C9674">
        <v>2138130</v>
      </c>
      <c r="D9674">
        <v>3928000</v>
      </c>
      <c r="E9674">
        <v>2521260</v>
      </c>
      <c r="F9674" s="4">
        <f t="shared" si="151"/>
        <v>2862463.3333333335</v>
      </c>
    </row>
    <row r="9675" spans="1:6" x14ac:dyDescent="0.3">
      <c r="A9675" t="s">
        <v>10416</v>
      </c>
      <c r="B9675">
        <v>1144780</v>
      </c>
      <c r="C9675">
        <v>1058240</v>
      </c>
      <c r="D9675">
        <v>2284100</v>
      </c>
      <c r="E9675">
        <v>724140</v>
      </c>
      <c r="F9675" s="4">
        <f t="shared" si="151"/>
        <v>1355493.3333333333</v>
      </c>
    </row>
    <row r="9676" spans="1:6" x14ac:dyDescent="0.3">
      <c r="A9676" t="s">
        <v>10417</v>
      </c>
      <c r="B9676">
        <v>2009200</v>
      </c>
      <c r="C9676">
        <v>0</v>
      </c>
      <c r="D9676">
        <v>777920</v>
      </c>
      <c r="E9676">
        <v>949200</v>
      </c>
      <c r="F9676" s="4">
        <f t="shared" si="151"/>
        <v>575706.66666666663</v>
      </c>
    </row>
    <row r="9677" spans="1:6" x14ac:dyDescent="0.3">
      <c r="A9677" t="s">
        <v>10418</v>
      </c>
      <c r="B9677">
        <v>0</v>
      </c>
      <c r="C9677">
        <v>0</v>
      </c>
      <c r="D9677">
        <v>755400</v>
      </c>
      <c r="E9677">
        <v>0</v>
      </c>
      <c r="F9677" s="4">
        <f t="shared" si="151"/>
        <v>251800</v>
      </c>
    </row>
    <row r="9678" spans="1:6" x14ac:dyDescent="0.3">
      <c r="A9678" t="s">
        <v>10419</v>
      </c>
      <c r="B9678">
        <v>2561920</v>
      </c>
      <c r="C9678">
        <v>8506860</v>
      </c>
      <c r="D9678">
        <v>883730</v>
      </c>
      <c r="E9678">
        <v>2144800</v>
      </c>
      <c r="F9678" s="4">
        <f t="shared" si="151"/>
        <v>3845130</v>
      </c>
    </row>
    <row r="9679" spans="1:6" x14ac:dyDescent="0.3">
      <c r="A9679" t="s">
        <v>10420</v>
      </c>
      <c r="B9679">
        <v>1053970</v>
      </c>
      <c r="C9679">
        <v>997360</v>
      </c>
      <c r="D9679">
        <v>0</v>
      </c>
      <c r="E9679">
        <v>0</v>
      </c>
      <c r="F9679" s="4">
        <f t="shared" si="151"/>
        <v>332453.33333333331</v>
      </c>
    </row>
    <row r="9680" spans="1:6" x14ac:dyDescent="0.3">
      <c r="A9680" t="s">
        <v>10421</v>
      </c>
      <c r="B9680">
        <v>1390430</v>
      </c>
      <c r="C9680">
        <v>0</v>
      </c>
      <c r="D9680">
        <v>473200</v>
      </c>
      <c r="E9680">
        <v>0</v>
      </c>
      <c r="F9680" s="4">
        <f t="shared" si="151"/>
        <v>157733.33333333334</v>
      </c>
    </row>
    <row r="9681" spans="1:6" x14ac:dyDescent="0.3">
      <c r="A9681" t="s">
        <v>10422</v>
      </c>
      <c r="B9681">
        <v>888160</v>
      </c>
      <c r="C9681">
        <v>230000</v>
      </c>
      <c r="D9681">
        <v>0</v>
      </c>
      <c r="E9681">
        <v>1341500</v>
      </c>
      <c r="F9681" s="4">
        <f t="shared" si="151"/>
        <v>523833.33333333331</v>
      </c>
    </row>
    <row r="9682" spans="1:6" x14ac:dyDescent="0.3">
      <c r="A9682" t="s">
        <v>10423</v>
      </c>
      <c r="B9682">
        <v>264000</v>
      </c>
      <c r="C9682">
        <v>2753000</v>
      </c>
      <c r="D9682">
        <v>2012430</v>
      </c>
      <c r="E9682">
        <v>2207520</v>
      </c>
      <c r="F9682" s="4">
        <f t="shared" si="151"/>
        <v>2324316.6666666665</v>
      </c>
    </row>
    <row r="9683" spans="1:6" x14ac:dyDescent="0.3">
      <c r="A9683" t="s">
        <v>10424</v>
      </c>
      <c r="B9683">
        <v>0</v>
      </c>
      <c r="C9683">
        <v>0</v>
      </c>
      <c r="D9683">
        <v>425700</v>
      </c>
      <c r="E9683">
        <v>386000</v>
      </c>
      <c r="F9683" s="4">
        <f t="shared" si="151"/>
        <v>270566.66666666669</v>
      </c>
    </row>
    <row r="9684" spans="1:6" x14ac:dyDescent="0.3">
      <c r="A9684" t="s">
        <v>10425</v>
      </c>
      <c r="B9684">
        <v>0</v>
      </c>
      <c r="C9684">
        <v>0</v>
      </c>
      <c r="D9684">
        <v>357000</v>
      </c>
      <c r="E9684">
        <v>0</v>
      </c>
      <c r="F9684" s="4">
        <f t="shared" si="151"/>
        <v>119000</v>
      </c>
    </row>
    <row r="9685" spans="1:6" x14ac:dyDescent="0.3">
      <c r="A9685" t="s">
        <v>10426</v>
      </c>
      <c r="B9685">
        <v>3677310</v>
      </c>
      <c r="C9685">
        <v>2517350</v>
      </c>
      <c r="D9685">
        <v>6451330</v>
      </c>
      <c r="E9685">
        <v>5263830</v>
      </c>
      <c r="F9685" s="4">
        <f t="shared" si="151"/>
        <v>4744170</v>
      </c>
    </row>
    <row r="9686" spans="1:6" x14ac:dyDescent="0.3">
      <c r="A9686" t="s">
        <v>10427</v>
      </c>
      <c r="B9686">
        <v>370000</v>
      </c>
      <c r="C9686">
        <v>765000</v>
      </c>
      <c r="D9686">
        <v>0</v>
      </c>
      <c r="E9686">
        <v>763100</v>
      </c>
      <c r="F9686" s="4">
        <f t="shared" si="151"/>
        <v>509366.66666666669</v>
      </c>
    </row>
    <row r="9687" spans="1:6" x14ac:dyDescent="0.3">
      <c r="A9687" t="s">
        <v>543</v>
      </c>
      <c r="B9687">
        <v>0</v>
      </c>
      <c r="C9687">
        <v>635180</v>
      </c>
      <c r="D9687">
        <v>0</v>
      </c>
      <c r="E9687">
        <v>956040</v>
      </c>
      <c r="F9687" s="4">
        <f t="shared" si="151"/>
        <v>530406.66666666663</v>
      </c>
    </row>
    <row r="9688" spans="1:6" x14ac:dyDescent="0.3">
      <c r="A9688" t="s">
        <v>10428</v>
      </c>
      <c r="B9688">
        <v>2573630</v>
      </c>
      <c r="C9688">
        <v>4293080</v>
      </c>
      <c r="D9688">
        <v>4034240</v>
      </c>
      <c r="E9688">
        <v>4138960</v>
      </c>
      <c r="F9688" s="4">
        <f t="shared" si="151"/>
        <v>4155426.6666666665</v>
      </c>
    </row>
    <row r="9689" spans="1:6" x14ac:dyDescent="0.3">
      <c r="A9689" t="s">
        <v>10429</v>
      </c>
      <c r="B9689">
        <v>1226480</v>
      </c>
      <c r="C9689">
        <v>725260</v>
      </c>
      <c r="D9689">
        <v>754200</v>
      </c>
      <c r="E9689">
        <v>2028040</v>
      </c>
      <c r="F9689" s="4">
        <f t="shared" si="151"/>
        <v>1169166.6666666667</v>
      </c>
    </row>
    <row r="9690" spans="1:6" x14ac:dyDescent="0.3">
      <c r="A9690" t="s">
        <v>10430</v>
      </c>
      <c r="B9690">
        <v>6173500</v>
      </c>
      <c r="C9690">
        <v>6436900</v>
      </c>
      <c r="D9690">
        <v>7514600</v>
      </c>
      <c r="E9690">
        <v>7269750</v>
      </c>
      <c r="F9690" s="4">
        <f t="shared" si="151"/>
        <v>7073750</v>
      </c>
    </row>
    <row r="9691" spans="1:6" x14ac:dyDescent="0.3">
      <c r="A9691" t="s">
        <v>10431</v>
      </c>
      <c r="B9691">
        <v>2055080</v>
      </c>
      <c r="C9691">
        <v>4869700</v>
      </c>
      <c r="D9691">
        <v>2063800</v>
      </c>
      <c r="E9691">
        <v>4478190</v>
      </c>
      <c r="F9691" s="4">
        <f t="shared" si="151"/>
        <v>3803896.6666666665</v>
      </c>
    </row>
    <row r="9692" spans="1:6" x14ac:dyDescent="0.3">
      <c r="A9692" t="s">
        <v>10432</v>
      </c>
      <c r="B9692">
        <v>0</v>
      </c>
      <c r="C9692">
        <v>546000</v>
      </c>
      <c r="D9692">
        <v>2472080</v>
      </c>
      <c r="E9692">
        <v>1864600</v>
      </c>
      <c r="F9692" s="4">
        <f t="shared" si="151"/>
        <v>1627560</v>
      </c>
    </row>
    <row r="9693" spans="1:6" x14ac:dyDescent="0.3">
      <c r="A9693" t="s">
        <v>10433</v>
      </c>
      <c r="B9693">
        <v>703060</v>
      </c>
      <c r="C9693">
        <v>4211480</v>
      </c>
      <c r="D9693">
        <v>3283620</v>
      </c>
      <c r="E9693">
        <v>1207660</v>
      </c>
      <c r="F9693" s="4">
        <f t="shared" si="151"/>
        <v>2900920</v>
      </c>
    </row>
    <row r="9694" spans="1:6" x14ac:dyDescent="0.3">
      <c r="A9694" t="s">
        <v>10434</v>
      </c>
      <c r="B9694">
        <v>808680</v>
      </c>
      <c r="C9694">
        <v>1406800</v>
      </c>
      <c r="D9694">
        <v>3333290</v>
      </c>
      <c r="E9694">
        <v>2604080</v>
      </c>
      <c r="F9694" s="4">
        <f t="shared" si="151"/>
        <v>2448056.6666666665</v>
      </c>
    </row>
    <row r="9695" spans="1:6" x14ac:dyDescent="0.3">
      <c r="A9695" t="s">
        <v>10435</v>
      </c>
      <c r="B9695">
        <v>601640</v>
      </c>
      <c r="C9695">
        <v>907200</v>
      </c>
      <c r="D9695">
        <v>0</v>
      </c>
      <c r="E9695">
        <v>650000</v>
      </c>
      <c r="F9695" s="4">
        <f t="shared" si="151"/>
        <v>519066.66666666669</v>
      </c>
    </row>
    <row r="9696" spans="1:6" x14ac:dyDescent="0.3">
      <c r="A9696" t="s">
        <v>10436</v>
      </c>
      <c r="B9696">
        <v>620000</v>
      </c>
      <c r="C9696">
        <v>0</v>
      </c>
      <c r="D9696">
        <v>0</v>
      </c>
      <c r="E9696">
        <v>1842640</v>
      </c>
      <c r="F9696" s="4">
        <f t="shared" si="151"/>
        <v>614213.33333333337</v>
      </c>
    </row>
    <row r="9697" spans="1:6" x14ac:dyDescent="0.3">
      <c r="A9697" t="s">
        <v>10437</v>
      </c>
      <c r="B9697">
        <v>2512800</v>
      </c>
      <c r="C9697">
        <v>2196000</v>
      </c>
      <c r="D9697">
        <v>2770140</v>
      </c>
      <c r="E9697">
        <v>4270120</v>
      </c>
      <c r="F9697" s="4">
        <f t="shared" si="151"/>
        <v>3078753.3333333335</v>
      </c>
    </row>
    <row r="9698" spans="1:6" x14ac:dyDescent="0.3">
      <c r="A9698" t="s">
        <v>408</v>
      </c>
      <c r="B9698">
        <v>305000</v>
      </c>
      <c r="C9698">
        <v>2238230</v>
      </c>
      <c r="D9698">
        <v>968240</v>
      </c>
      <c r="E9698">
        <v>3856330</v>
      </c>
      <c r="F9698" s="4">
        <f t="shared" si="151"/>
        <v>2354266.6666666665</v>
      </c>
    </row>
    <row r="9699" spans="1:6" x14ac:dyDescent="0.3">
      <c r="A9699" t="s">
        <v>10438</v>
      </c>
      <c r="B9699">
        <v>260000</v>
      </c>
      <c r="C9699">
        <v>2229060</v>
      </c>
      <c r="D9699">
        <v>2123500</v>
      </c>
      <c r="E9699">
        <v>4102960</v>
      </c>
      <c r="F9699" s="4">
        <f t="shared" si="151"/>
        <v>2818506.6666666665</v>
      </c>
    </row>
    <row r="9700" spans="1:6" x14ac:dyDescent="0.3">
      <c r="A9700" t="s">
        <v>362</v>
      </c>
      <c r="B9700">
        <v>2501100</v>
      </c>
      <c r="C9700">
        <v>3146790</v>
      </c>
      <c r="D9700">
        <v>3521700</v>
      </c>
      <c r="E9700">
        <v>2021120</v>
      </c>
      <c r="F9700" s="4">
        <f t="shared" si="151"/>
        <v>2896536.6666666665</v>
      </c>
    </row>
    <row r="9701" spans="1:6" x14ac:dyDescent="0.3">
      <c r="A9701" t="s">
        <v>10439</v>
      </c>
      <c r="B9701">
        <v>0</v>
      </c>
      <c r="C9701">
        <v>0</v>
      </c>
      <c r="D9701">
        <v>622440</v>
      </c>
      <c r="E9701">
        <v>0</v>
      </c>
      <c r="F9701" s="4">
        <f t="shared" si="151"/>
        <v>207480</v>
      </c>
    </row>
    <row r="9702" spans="1:6" x14ac:dyDescent="0.3">
      <c r="A9702" t="s">
        <v>979</v>
      </c>
      <c r="B9702">
        <v>0</v>
      </c>
      <c r="C9702">
        <v>542800</v>
      </c>
      <c r="D9702">
        <v>595140</v>
      </c>
      <c r="E9702">
        <v>0</v>
      </c>
      <c r="F9702" s="4">
        <f t="shared" si="151"/>
        <v>379313.33333333331</v>
      </c>
    </row>
    <row r="9703" spans="1:6" x14ac:dyDescent="0.3">
      <c r="A9703" t="s">
        <v>10440</v>
      </c>
      <c r="B9703">
        <v>257730</v>
      </c>
      <c r="C9703">
        <v>2856400</v>
      </c>
      <c r="D9703">
        <v>0</v>
      </c>
      <c r="E9703">
        <v>0</v>
      </c>
      <c r="F9703" s="4">
        <f t="shared" si="151"/>
        <v>952133.33333333337</v>
      </c>
    </row>
    <row r="9704" spans="1:6" x14ac:dyDescent="0.3">
      <c r="A9704" t="s">
        <v>10441</v>
      </c>
      <c r="B9704">
        <v>2209200</v>
      </c>
      <c r="C9704">
        <v>3115840</v>
      </c>
      <c r="D9704">
        <v>4094090</v>
      </c>
      <c r="E9704">
        <v>6236900</v>
      </c>
      <c r="F9704" s="4">
        <f t="shared" si="151"/>
        <v>4482276.666666667</v>
      </c>
    </row>
    <row r="9705" spans="1:6" x14ac:dyDescent="0.3">
      <c r="A9705" t="s">
        <v>10442</v>
      </c>
      <c r="B9705">
        <v>1134400</v>
      </c>
      <c r="C9705">
        <v>3008550</v>
      </c>
      <c r="D9705">
        <v>7200950</v>
      </c>
      <c r="E9705">
        <v>2705380</v>
      </c>
      <c r="F9705" s="4">
        <f t="shared" si="151"/>
        <v>4304960</v>
      </c>
    </row>
    <row r="9706" spans="1:6" x14ac:dyDescent="0.3">
      <c r="A9706" t="s">
        <v>10443</v>
      </c>
      <c r="B9706">
        <v>2193450</v>
      </c>
      <c r="C9706">
        <v>4628200</v>
      </c>
      <c r="D9706">
        <v>2222900</v>
      </c>
      <c r="E9706">
        <v>4195300</v>
      </c>
      <c r="F9706" s="4">
        <f t="shared" si="151"/>
        <v>3682133.3333333335</v>
      </c>
    </row>
    <row r="9707" spans="1:6" x14ac:dyDescent="0.3">
      <c r="A9707" t="s">
        <v>10444</v>
      </c>
      <c r="B9707">
        <v>0</v>
      </c>
      <c r="C9707">
        <v>16262950</v>
      </c>
      <c r="D9707">
        <v>51904550</v>
      </c>
      <c r="E9707">
        <v>0</v>
      </c>
      <c r="F9707" s="4">
        <f t="shared" si="151"/>
        <v>22722500</v>
      </c>
    </row>
    <row r="9708" spans="1:6" x14ac:dyDescent="0.3">
      <c r="A9708" t="s">
        <v>10445</v>
      </c>
      <c r="B9708">
        <v>0</v>
      </c>
      <c r="C9708">
        <v>419100</v>
      </c>
      <c r="D9708">
        <v>1189070</v>
      </c>
      <c r="E9708">
        <v>980000</v>
      </c>
      <c r="F9708" s="4">
        <f t="shared" si="151"/>
        <v>862723.33333333337</v>
      </c>
    </row>
    <row r="9709" spans="1:6" x14ac:dyDescent="0.3">
      <c r="A9709" t="s">
        <v>10446</v>
      </c>
      <c r="B9709">
        <v>2221850</v>
      </c>
      <c r="C9709">
        <v>2163220</v>
      </c>
      <c r="D9709">
        <v>373620</v>
      </c>
      <c r="E9709">
        <v>2125680</v>
      </c>
      <c r="F9709" s="4">
        <f t="shared" si="151"/>
        <v>1554173.3333333333</v>
      </c>
    </row>
    <row r="9710" spans="1:6" x14ac:dyDescent="0.3">
      <c r="A9710" t="s">
        <v>10447</v>
      </c>
      <c r="B9710">
        <v>795340</v>
      </c>
      <c r="C9710">
        <v>740000</v>
      </c>
      <c r="D9710">
        <v>0</v>
      </c>
      <c r="E9710">
        <v>0</v>
      </c>
      <c r="F9710" s="4">
        <f t="shared" si="151"/>
        <v>246666.66666666666</v>
      </c>
    </row>
    <row r="9711" spans="1:6" x14ac:dyDescent="0.3">
      <c r="A9711" t="s">
        <v>10448</v>
      </c>
      <c r="B9711">
        <v>697060</v>
      </c>
      <c r="C9711">
        <v>473200</v>
      </c>
      <c r="D9711">
        <v>804600</v>
      </c>
      <c r="E9711">
        <v>404040</v>
      </c>
      <c r="F9711" s="4">
        <f t="shared" si="151"/>
        <v>560613.33333333337</v>
      </c>
    </row>
    <row r="9712" spans="1:6" x14ac:dyDescent="0.3">
      <c r="A9712" t="s">
        <v>10449</v>
      </c>
      <c r="B9712">
        <v>691000</v>
      </c>
      <c r="C9712">
        <v>636219</v>
      </c>
      <c r="D9712">
        <v>0</v>
      </c>
      <c r="E9712">
        <v>1273280</v>
      </c>
      <c r="F9712" s="4">
        <f t="shared" si="151"/>
        <v>636499.66666666663</v>
      </c>
    </row>
    <row r="9713" spans="1:6" x14ac:dyDescent="0.3">
      <c r="A9713" t="s">
        <v>10450</v>
      </c>
      <c r="B9713">
        <v>730000</v>
      </c>
      <c r="C9713">
        <v>1012880</v>
      </c>
      <c r="D9713">
        <v>2510180</v>
      </c>
      <c r="E9713">
        <v>1404800</v>
      </c>
      <c r="F9713" s="4">
        <f t="shared" si="151"/>
        <v>1642620</v>
      </c>
    </row>
    <row r="9714" spans="1:6" x14ac:dyDescent="0.3">
      <c r="A9714" t="s">
        <v>10451</v>
      </c>
      <c r="B9714">
        <v>0</v>
      </c>
      <c r="C9714">
        <v>281190</v>
      </c>
      <c r="D9714">
        <v>0</v>
      </c>
      <c r="E9714">
        <v>569660</v>
      </c>
      <c r="F9714" s="4">
        <f t="shared" si="151"/>
        <v>283616.66666666669</v>
      </c>
    </row>
    <row r="9715" spans="1:6" x14ac:dyDescent="0.3">
      <c r="A9715" t="s">
        <v>10452</v>
      </c>
      <c r="B9715">
        <v>2184910</v>
      </c>
      <c r="C9715">
        <v>7548450</v>
      </c>
      <c r="D9715">
        <v>12346880</v>
      </c>
      <c r="E9715">
        <v>11959300</v>
      </c>
      <c r="F9715" s="4">
        <f t="shared" si="151"/>
        <v>10618210</v>
      </c>
    </row>
    <row r="9716" spans="1:6" x14ac:dyDescent="0.3">
      <c r="A9716" t="s">
        <v>10453</v>
      </c>
      <c r="B9716">
        <v>740000</v>
      </c>
      <c r="C9716">
        <v>0</v>
      </c>
      <c r="D9716">
        <v>1448520</v>
      </c>
      <c r="E9716">
        <v>2130060</v>
      </c>
      <c r="F9716" s="4">
        <f t="shared" si="151"/>
        <v>1192860</v>
      </c>
    </row>
    <row r="9717" spans="1:6" x14ac:dyDescent="0.3">
      <c r="A9717" t="s">
        <v>10454</v>
      </c>
      <c r="B9717">
        <v>0</v>
      </c>
      <c r="C9717">
        <v>717990</v>
      </c>
      <c r="D9717">
        <v>349000</v>
      </c>
      <c r="E9717">
        <v>0</v>
      </c>
      <c r="F9717" s="4">
        <f t="shared" si="151"/>
        <v>355663.33333333331</v>
      </c>
    </row>
    <row r="9718" spans="1:6" x14ac:dyDescent="0.3">
      <c r="A9718" t="s">
        <v>10455</v>
      </c>
      <c r="B9718">
        <v>1563200</v>
      </c>
      <c r="C9718">
        <v>313950</v>
      </c>
      <c r="D9718">
        <v>0</v>
      </c>
      <c r="E9718">
        <v>1065320</v>
      </c>
      <c r="F9718" s="4">
        <f t="shared" si="151"/>
        <v>459756.66666666669</v>
      </c>
    </row>
    <row r="9719" spans="1:6" x14ac:dyDescent="0.3">
      <c r="A9719" t="s">
        <v>10456</v>
      </c>
      <c r="B9719">
        <v>1610000</v>
      </c>
      <c r="C9719">
        <v>2942940</v>
      </c>
      <c r="D9719">
        <v>2568020</v>
      </c>
      <c r="E9719">
        <v>2348320</v>
      </c>
      <c r="F9719" s="4">
        <f t="shared" si="151"/>
        <v>2619760</v>
      </c>
    </row>
    <row r="9720" spans="1:6" x14ac:dyDescent="0.3">
      <c r="A9720" t="s">
        <v>10457</v>
      </c>
      <c r="B9720">
        <v>0</v>
      </c>
      <c r="C9720">
        <v>482300</v>
      </c>
      <c r="D9720">
        <v>391000</v>
      </c>
      <c r="E9720">
        <v>0</v>
      </c>
      <c r="F9720" s="4">
        <f t="shared" si="151"/>
        <v>291100</v>
      </c>
    </row>
    <row r="9721" spans="1:6" x14ac:dyDescent="0.3">
      <c r="A9721" t="s">
        <v>752</v>
      </c>
      <c r="B9721">
        <v>3022160</v>
      </c>
      <c r="C9721">
        <v>2018440</v>
      </c>
      <c r="D9721">
        <v>2113020</v>
      </c>
      <c r="E9721">
        <v>2019360</v>
      </c>
      <c r="F9721" s="4">
        <f t="shared" si="151"/>
        <v>2050273.3333333333</v>
      </c>
    </row>
    <row r="9722" spans="1:6" x14ac:dyDescent="0.3">
      <c r="A9722" t="s">
        <v>10458</v>
      </c>
      <c r="B9722">
        <v>0</v>
      </c>
      <c r="C9722">
        <v>5926420</v>
      </c>
      <c r="D9722">
        <v>2700400</v>
      </c>
      <c r="E9722">
        <v>2540720</v>
      </c>
      <c r="F9722" s="4">
        <f t="shared" si="151"/>
        <v>3722513.3333333335</v>
      </c>
    </row>
    <row r="9723" spans="1:6" x14ac:dyDescent="0.3">
      <c r="A9723" t="s">
        <v>10459</v>
      </c>
      <c r="B9723">
        <v>494400</v>
      </c>
      <c r="C9723">
        <v>370000</v>
      </c>
      <c r="D9723">
        <v>816400</v>
      </c>
      <c r="E9723">
        <v>2033030</v>
      </c>
      <c r="F9723" s="4">
        <f t="shared" si="151"/>
        <v>1073143.3333333333</v>
      </c>
    </row>
    <row r="9724" spans="1:6" x14ac:dyDescent="0.3">
      <c r="A9724" t="s">
        <v>10460</v>
      </c>
      <c r="B9724">
        <v>0</v>
      </c>
      <c r="C9724">
        <v>1028900</v>
      </c>
      <c r="D9724">
        <v>0</v>
      </c>
      <c r="E9724">
        <v>469200</v>
      </c>
      <c r="F9724" s="4">
        <f t="shared" si="151"/>
        <v>499366.66666666669</v>
      </c>
    </row>
    <row r="9725" spans="1:6" x14ac:dyDescent="0.3">
      <c r="A9725" t="s">
        <v>10461</v>
      </c>
      <c r="B9725">
        <v>370000</v>
      </c>
      <c r="C9725">
        <v>230000</v>
      </c>
      <c r="D9725">
        <v>0</v>
      </c>
      <c r="E9725">
        <v>0</v>
      </c>
      <c r="F9725" s="4">
        <f t="shared" si="151"/>
        <v>76666.666666666672</v>
      </c>
    </row>
    <row r="9726" spans="1:6" x14ac:dyDescent="0.3">
      <c r="A9726" t="s">
        <v>10462</v>
      </c>
      <c r="B9726">
        <v>1627800</v>
      </c>
      <c r="C9726">
        <v>2425490</v>
      </c>
      <c r="D9726">
        <v>1115630</v>
      </c>
      <c r="E9726">
        <v>1312770</v>
      </c>
      <c r="F9726" s="4">
        <f t="shared" si="151"/>
        <v>1617963.3333333333</v>
      </c>
    </row>
    <row r="9727" spans="1:6" x14ac:dyDescent="0.3">
      <c r="A9727" t="s">
        <v>10463</v>
      </c>
      <c r="B9727">
        <v>3034950</v>
      </c>
      <c r="C9727">
        <v>7880160</v>
      </c>
      <c r="D9727">
        <v>7459400</v>
      </c>
      <c r="E9727">
        <v>6741920</v>
      </c>
      <c r="F9727" s="4">
        <f t="shared" si="151"/>
        <v>7360493.333333333</v>
      </c>
    </row>
    <row r="9728" spans="1:6" x14ac:dyDescent="0.3">
      <c r="A9728" t="s">
        <v>10464</v>
      </c>
      <c r="B9728">
        <v>508500</v>
      </c>
      <c r="C9728">
        <v>0</v>
      </c>
      <c r="D9728">
        <v>0</v>
      </c>
      <c r="E9728">
        <v>0</v>
      </c>
      <c r="F9728" s="4">
        <f t="shared" si="151"/>
        <v>0</v>
      </c>
    </row>
    <row r="9729" spans="1:6" x14ac:dyDescent="0.3">
      <c r="A9729" t="s">
        <v>10465</v>
      </c>
      <c r="B9729">
        <v>780000</v>
      </c>
      <c r="C9729">
        <v>0</v>
      </c>
      <c r="D9729">
        <v>1032000</v>
      </c>
      <c r="E9729">
        <v>709280</v>
      </c>
      <c r="F9729" s="4">
        <f t="shared" si="151"/>
        <v>580426.66666666663</v>
      </c>
    </row>
    <row r="9730" spans="1:6" x14ac:dyDescent="0.3">
      <c r="A9730" t="s">
        <v>10466</v>
      </c>
      <c r="B9730">
        <v>1181780</v>
      </c>
      <c r="C9730">
        <v>705250</v>
      </c>
      <c r="D9730">
        <v>0</v>
      </c>
      <c r="E9730">
        <v>1717600</v>
      </c>
      <c r="F9730" s="4">
        <f t="shared" si="151"/>
        <v>807616.66666666663</v>
      </c>
    </row>
    <row r="9731" spans="1:6" x14ac:dyDescent="0.3">
      <c r="A9731" t="s">
        <v>10467</v>
      </c>
      <c r="B9731">
        <v>3074400</v>
      </c>
      <c r="C9731">
        <v>7044900</v>
      </c>
      <c r="D9731">
        <v>5875300</v>
      </c>
      <c r="E9731">
        <v>5282170</v>
      </c>
      <c r="F9731" s="4">
        <f t="shared" ref="F9731:F9794" si="152">SUM(C9731:E9731)/3</f>
        <v>6067456.666666667</v>
      </c>
    </row>
    <row r="9732" spans="1:6" x14ac:dyDescent="0.3">
      <c r="A9732" t="s">
        <v>10468</v>
      </c>
      <c r="B9732">
        <v>0</v>
      </c>
      <c r="C9732">
        <v>0</v>
      </c>
      <c r="D9732">
        <v>234600</v>
      </c>
      <c r="E9732">
        <v>0</v>
      </c>
      <c r="F9732" s="4">
        <f t="shared" si="152"/>
        <v>78200</v>
      </c>
    </row>
    <row r="9733" spans="1:6" x14ac:dyDescent="0.3">
      <c r="A9733" t="s">
        <v>503</v>
      </c>
      <c r="B9733">
        <v>350000</v>
      </c>
      <c r="C9733">
        <v>2209749</v>
      </c>
      <c r="D9733">
        <v>2103680</v>
      </c>
      <c r="E9733">
        <v>450560</v>
      </c>
      <c r="F9733" s="4">
        <f t="shared" si="152"/>
        <v>1587996.3333333333</v>
      </c>
    </row>
    <row r="9734" spans="1:6" x14ac:dyDescent="0.3">
      <c r="A9734" t="s">
        <v>10469</v>
      </c>
      <c r="B9734">
        <v>1347880</v>
      </c>
      <c r="C9734">
        <v>2194640</v>
      </c>
      <c r="D9734">
        <v>2114470</v>
      </c>
      <c r="E9734">
        <v>1981980</v>
      </c>
      <c r="F9734" s="4">
        <f t="shared" si="152"/>
        <v>2097030</v>
      </c>
    </row>
    <row r="9735" spans="1:6" x14ac:dyDescent="0.3">
      <c r="A9735" t="s">
        <v>10470</v>
      </c>
      <c r="B9735">
        <v>2051950</v>
      </c>
      <c r="C9735">
        <v>2204710</v>
      </c>
      <c r="D9735">
        <v>2157620</v>
      </c>
      <c r="E9735">
        <v>2273150</v>
      </c>
      <c r="F9735" s="4">
        <f t="shared" si="152"/>
        <v>2211826.6666666665</v>
      </c>
    </row>
    <row r="9736" spans="1:6" x14ac:dyDescent="0.3">
      <c r="A9736" t="s">
        <v>10471</v>
      </c>
      <c r="B9736">
        <v>2079450</v>
      </c>
      <c r="C9736">
        <v>2069260</v>
      </c>
      <c r="D9736">
        <v>0</v>
      </c>
      <c r="E9736">
        <v>2571460</v>
      </c>
      <c r="F9736" s="4">
        <f t="shared" si="152"/>
        <v>1546906.6666666667</v>
      </c>
    </row>
    <row r="9737" spans="1:6" x14ac:dyDescent="0.3">
      <c r="A9737" t="s">
        <v>10472</v>
      </c>
      <c r="B9737">
        <v>370000</v>
      </c>
      <c r="C9737">
        <v>0</v>
      </c>
      <c r="D9737">
        <v>0</v>
      </c>
      <c r="E9737">
        <v>0</v>
      </c>
      <c r="F9737" s="4">
        <f t="shared" si="152"/>
        <v>0</v>
      </c>
    </row>
    <row r="9738" spans="1:6" x14ac:dyDescent="0.3">
      <c r="A9738" t="s">
        <v>10473</v>
      </c>
      <c r="B9738">
        <v>1681600</v>
      </c>
      <c r="C9738">
        <v>1067430</v>
      </c>
      <c r="D9738">
        <v>2387400</v>
      </c>
      <c r="E9738">
        <v>3532980</v>
      </c>
      <c r="F9738" s="4">
        <f t="shared" si="152"/>
        <v>2329270</v>
      </c>
    </row>
    <row r="9739" spans="1:6" x14ac:dyDescent="0.3">
      <c r="A9739" t="s">
        <v>10474</v>
      </c>
      <c r="B9739">
        <v>845160</v>
      </c>
      <c r="C9739">
        <v>1115060</v>
      </c>
      <c r="D9739">
        <v>815360</v>
      </c>
      <c r="E9739">
        <v>749660</v>
      </c>
      <c r="F9739" s="4">
        <f t="shared" si="152"/>
        <v>893360</v>
      </c>
    </row>
    <row r="9740" spans="1:6" x14ac:dyDescent="0.3">
      <c r="A9740" t="s">
        <v>10475</v>
      </c>
      <c r="B9740">
        <v>1052500</v>
      </c>
      <c r="C9740">
        <v>740350</v>
      </c>
      <c r="D9740">
        <v>1251380</v>
      </c>
      <c r="E9740">
        <v>745450</v>
      </c>
      <c r="F9740" s="4">
        <f t="shared" si="152"/>
        <v>912393.33333333337</v>
      </c>
    </row>
    <row r="9741" spans="1:6" x14ac:dyDescent="0.3">
      <c r="A9741" t="s">
        <v>10476</v>
      </c>
      <c r="B9741">
        <v>1981490</v>
      </c>
      <c r="C9741">
        <v>745290</v>
      </c>
      <c r="D9741">
        <v>618800</v>
      </c>
      <c r="E9741">
        <v>635000</v>
      </c>
      <c r="F9741" s="4">
        <f t="shared" si="152"/>
        <v>666363.33333333337</v>
      </c>
    </row>
    <row r="9742" spans="1:6" x14ac:dyDescent="0.3">
      <c r="A9742" t="s">
        <v>10477</v>
      </c>
      <c r="B9742">
        <v>0</v>
      </c>
      <c r="C9742">
        <v>230000</v>
      </c>
      <c r="D9742">
        <v>479570</v>
      </c>
      <c r="E9742">
        <v>0</v>
      </c>
      <c r="F9742" s="4">
        <f t="shared" si="152"/>
        <v>236523.33333333334</v>
      </c>
    </row>
    <row r="9743" spans="1:6" x14ac:dyDescent="0.3">
      <c r="A9743" t="s">
        <v>10478</v>
      </c>
      <c r="B9743">
        <v>1335150</v>
      </c>
      <c r="C9743">
        <v>655200</v>
      </c>
      <c r="D9743">
        <v>416780</v>
      </c>
      <c r="E9743">
        <v>0</v>
      </c>
      <c r="F9743" s="4">
        <f t="shared" si="152"/>
        <v>357326.66666666669</v>
      </c>
    </row>
    <row r="9744" spans="1:6" x14ac:dyDescent="0.3">
      <c r="A9744" t="s">
        <v>10479</v>
      </c>
      <c r="B9744">
        <v>256000</v>
      </c>
      <c r="C9744">
        <v>1453840</v>
      </c>
      <c r="D9744">
        <v>366000</v>
      </c>
      <c r="E9744">
        <v>0</v>
      </c>
      <c r="F9744" s="4">
        <f t="shared" si="152"/>
        <v>606613.33333333337</v>
      </c>
    </row>
    <row r="9745" spans="1:6" x14ac:dyDescent="0.3">
      <c r="A9745" t="s">
        <v>10480</v>
      </c>
      <c r="B9745">
        <v>0</v>
      </c>
      <c r="C9745">
        <v>2140040</v>
      </c>
      <c r="D9745">
        <v>195500</v>
      </c>
      <c r="E9745">
        <v>411320</v>
      </c>
      <c r="F9745" s="4">
        <f t="shared" si="152"/>
        <v>915620</v>
      </c>
    </row>
    <row r="9746" spans="1:6" x14ac:dyDescent="0.3">
      <c r="A9746" t="s">
        <v>10481</v>
      </c>
      <c r="B9746">
        <v>0</v>
      </c>
      <c r="C9746">
        <v>983710</v>
      </c>
      <c r="D9746">
        <v>0</v>
      </c>
      <c r="E9746">
        <v>0</v>
      </c>
      <c r="F9746" s="4">
        <f t="shared" si="152"/>
        <v>327903.33333333331</v>
      </c>
    </row>
    <row r="9747" spans="1:6" x14ac:dyDescent="0.3">
      <c r="A9747" t="s">
        <v>10482</v>
      </c>
      <c r="B9747">
        <v>1111110</v>
      </c>
      <c r="C9747">
        <v>382200</v>
      </c>
      <c r="D9747">
        <v>591100</v>
      </c>
      <c r="E9747">
        <v>414960</v>
      </c>
      <c r="F9747" s="4">
        <f t="shared" si="152"/>
        <v>462753.33333333331</v>
      </c>
    </row>
    <row r="9748" spans="1:6" x14ac:dyDescent="0.3">
      <c r="A9748" t="s">
        <v>10483</v>
      </c>
      <c r="B9748">
        <v>1102010</v>
      </c>
      <c r="C9748">
        <v>2850760</v>
      </c>
      <c r="D9748">
        <v>2693020</v>
      </c>
      <c r="E9748">
        <v>3821980</v>
      </c>
      <c r="F9748" s="4">
        <f t="shared" si="152"/>
        <v>3121920</v>
      </c>
    </row>
    <row r="9749" spans="1:6" x14ac:dyDescent="0.3">
      <c r="A9749" t="s">
        <v>10484</v>
      </c>
      <c r="B9749">
        <v>1208480</v>
      </c>
      <c r="C9749">
        <v>0</v>
      </c>
      <c r="D9749">
        <v>1277660</v>
      </c>
      <c r="E9749">
        <v>3110720</v>
      </c>
      <c r="F9749" s="4">
        <f t="shared" si="152"/>
        <v>1462793.3333333333</v>
      </c>
    </row>
    <row r="9750" spans="1:6" x14ac:dyDescent="0.3">
      <c r="A9750" t="s">
        <v>10485</v>
      </c>
      <c r="B9750">
        <v>0</v>
      </c>
      <c r="C9750">
        <v>740000</v>
      </c>
      <c r="D9750">
        <v>0</v>
      </c>
      <c r="E9750">
        <v>1766500</v>
      </c>
      <c r="F9750" s="4">
        <f t="shared" si="152"/>
        <v>835500</v>
      </c>
    </row>
    <row r="9751" spans="1:6" x14ac:dyDescent="0.3">
      <c r="A9751" t="s">
        <v>612</v>
      </c>
      <c r="B9751">
        <v>0</v>
      </c>
      <c r="C9751">
        <v>1495500</v>
      </c>
      <c r="D9751">
        <v>580000</v>
      </c>
      <c r="E9751">
        <v>1317900</v>
      </c>
      <c r="F9751" s="4">
        <f t="shared" si="152"/>
        <v>1131133.3333333333</v>
      </c>
    </row>
    <row r="9752" spans="1:6" x14ac:dyDescent="0.3">
      <c r="A9752" t="s">
        <v>10486</v>
      </c>
      <c r="B9752">
        <v>291200</v>
      </c>
      <c r="C9752">
        <v>2013270</v>
      </c>
      <c r="D9752">
        <v>686460</v>
      </c>
      <c r="E9752">
        <v>774000</v>
      </c>
      <c r="F9752" s="4">
        <f t="shared" si="152"/>
        <v>1157910</v>
      </c>
    </row>
    <row r="9753" spans="1:6" x14ac:dyDescent="0.3">
      <c r="A9753" t="s">
        <v>10487</v>
      </c>
      <c r="B9753">
        <v>3291900</v>
      </c>
      <c r="C9753">
        <v>2274150</v>
      </c>
      <c r="D9753">
        <v>218400</v>
      </c>
      <c r="E9753">
        <v>0</v>
      </c>
      <c r="F9753" s="4">
        <f t="shared" si="152"/>
        <v>830850</v>
      </c>
    </row>
    <row r="9754" spans="1:6" x14ac:dyDescent="0.3">
      <c r="A9754" t="s">
        <v>10488</v>
      </c>
      <c r="B9754">
        <v>740000</v>
      </c>
      <c r="C9754">
        <v>1231400</v>
      </c>
      <c r="D9754">
        <v>0</v>
      </c>
      <c r="E9754">
        <v>0</v>
      </c>
      <c r="F9754" s="4">
        <f t="shared" si="152"/>
        <v>410466.66666666669</v>
      </c>
    </row>
    <row r="9755" spans="1:6" x14ac:dyDescent="0.3">
      <c r="A9755" t="s">
        <v>10489</v>
      </c>
      <c r="B9755">
        <v>0</v>
      </c>
      <c r="C9755">
        <v>0</v>
      </c>
      <c r="D9755">
        <v>583440</v>
      </c>
      <c r="E9755">
        <v>820000</v>
      </c>
      <c r="F9755" s="4">
        <f t="shared" si="152"/>
        <v>467813.33333333331</v>
      </c>
    </row>
    <row r="9756" spans="1:6" x14ac:dyDescent="0.3">
      <c r="A9756" t="s">
        <v>10490</v>
      </c>
      <c r="B9756">
        <v>0</v>
      </c>
      <c r="C9756">
        <v>0</v>
      </c>
      <c r="D9756">
        <v>583440</v>
      </c>
      <c r="E9756">
        <v>453280</v>
      </c>
      <c r="F9756" s="4">
        <f t="shared" si="152"/>
        <v>345573.33333333331</v>
      </c>
    </row>
    <row r="9757" spans="1:6" x14ac:dyDescent="0.3">
      <c r="A9757" t="s">
        <v>10491</v>
      </c>
      <c r="B9757">
        <v>288000</v>
      </c>
      <c r="C9757">
        <v>0</v>
      </c>
      <c r="D9757">
        <v>0</v>
      </c>
      <c r="E9757">
        <v>568000</v>
      </c>
      <c r="F9757" s="4">
        <f t="shared" si="152"/>
        <v>189333.33333333334</v>
      </c>
    </row>
    <row r="9758" spans="1:6" x14ac:dyDescent="0.3">
      <c r="A9758" t="s">
        <v>10492</v>
      </c>
      <c r="B9758">
        <v>454900</v>
      </c>
      <c r="C9758">
        <v>2037600</v>
      </c>
      <c r="D9758">
        <v>2286000</v>
      </c>
      <c r="E9758">
        <v>2062800</v>
      </c>
      <c r="F9758" s="4">
        <f t="shared" si="152"/>
        <v>2128800</v>
      </c>
    </row>
    <row r="9759" spans="1:6" x14ac:dyDescent="0.3">
      <c r="A9759" t="s">
        <v>10493</v>
      </c>
      <c r="B9759">
        <v>2370180</v>
      </c>
      <c r="C9759">
        <v>6529610</v>
      </c>
      <c r="D9759">
        <v>6763670</v>
      </c>
      <c r="E9759">
        <v>6765390</v>
      </c>
      <c r="F9759" s="4">
        <f t="shared" si="152"/>
        <v>6686223.333333333</v>
      </c>
    </row>
    <row r="9760" spans="1:6" x14ac:dyDescent="0.3">
      <c r="A9760" t="s">
        <v>10494</v>
      </c>
      <c r="B9760">
        <v>256000</v>
      </c>
      <c r="C9760">
        <v>453180</v>
      </c>
      <c r="D9760">
        <v>234600</v>
      </c>
      <c r="E9760">
        <v>382200</v>
      </c>
      <c r="F9760" s="4">
        <f t="shared" si="152"/>
        <v>356660</v>
      </c>
    </row>
    <row r="9761" spans="1:6" x14ac:dyDescent="0.3">
      <c r="A9761" t="s">
        <v>10495</v>
      </c>
      <c r="B9761">
        <v>0</v>
      </c>
      <c r="C9761">
        <v>2109590</v>
      </c>
      <c r="D9761">
        <v>2783719</v>
      </c>
      <c r="E9761">
        <v>2015760</v>
      </c>
      <c r="F9761" s="4">
        <f t="shared" si="152"/>
        <v>2303023</v>
      </c>
    </row>
    <row r="9762" spans="1:6" x14ac:dyDescent="0.3">
      <c r="A9762" t="s">
        <v>10496</v>
      </c>
      <c r="B9762">
        <v>0</v>
      </c>
      <c r="C9762">
        <v>2314560</v>
      </c>
      <c r="D9762">
        <v>2663270</v>
      </c>
      <c r="E9762">
        <v>3652550</v>
      </c>
      <c r="F9762" s="4">
        <f t="shared" si="152"/>
        <v>2876793.3333333335</v>
      </c>
    </row>
    <row r="9763" spans="1:6" x14ac:dyDescent="0.3">
      <c r="A9763" t="s">
        <v>255</v>
      </c>
      <c r="B9763">
        <v>2053500</v>
      </c>
      <c r="C9763">
        <v>3724000</v>
      </c>
      <c r="D9763">
        <v>6097130</v>
      </c>
      <c r="E9763">
        <v>2089280</v>
      </c>
      <c r="F9763" s="4">
        <f t="shared" si="152"/>
        <v>3970136.6666666665</v>
      </c>
    </row>
    <row r="9764" spans="1:6" x14ac:dyDescent="0.3">
      <c r="A9764" t="s">
        <v>10497</v>
      </c>
      <c r="B9764">
        <v>0</v>
      </c>
      <c r="C9764">
        <v>870300</v>
      </c>
      <c r="D9764">
        <v>0</v>
      </c>
      <c r="E9764">
        <v>538880</v>
      </c>
      <c r="F9764" s="4">
        <f t="shared" si="152"/>
        <v>469726.66666666669</v>
      </c>
    </row>
    <row r="9765" spans="1:6" x14ac:dyDescent="0.3">
      <c r="A9765" t="s">
        <v>10498</v>
      </c>
      <c r="B9765">
        <v>7038100</v>
      </c>
      <c r="C9765">
        <v>6966070</v>
      </c>
      <c r="D9765">
        <v>12671240</v>
      </c>
      <c r="E9765">
        <v>7005030</v>
      </c>
      <c r="F9765" s="4">
        <f t="shared" si="152"/>
        <v>8880780</v>
      </c>
    </row>
    <row r="9766" spans="1:6" x14ac:dyDescent="0.3">
      <c r="A9766" t="s">
        <v>10499</v>
      </c>
      <c r="B9766">
        <v>286650</v>
      </c>
      <c r="C9766">
        <v>0</v>
      </c>
      <c r="D9766">
        <v>0</v>
      </c>
      <c r="E9766">
        <v>236600</v>
      </c>
      <c r="F9766" s="4">
        <f t="shared" si="152"/>
        <v>78866.666666666672</v>
      </c>
    </row>
    <row r="9767" spans="1:6" x14ac:dyDescent="0.3">
      <c r="A9767" t="s">
        <v>10500</v>
      </c>
      <c r="B9767">
        <v>502160</v>
      </c>
      <c r="C9767">
        <v>610240</v>
      </c>
      <c r="D9767">
        <v>309400</v>
      </c>
      <c r="E9767">
        <v>967430</v>
      </c>
      <c r="F9767" s="4">
        <f t="shared" si="152"/>
        <v>629023.33333333337</v>
      </c>
    </row>
    <row r="9768" spans="1:6" x14ac:dyDescent="0.3">
      <c r="A9768" t="s">
        <v>10501</v>
      </c>
      <c r="B9768">
        <v>475020</v>
      </c>
      <c r="C9768">
        <v>884520</v>
      </c>
      <c r="D9768">
        <v>1219400</v>
      </c>
      <c r="E9768">
        <v>2124100</v>
      </c>
      <c r="F9768" s="4">
        <f t="shared" si="152"/>
        <v>1409340</v>
      </c>
    </row>
    <row r="9769" spans="1:6" x14ac:dyDescent="0.3">
      <c r="A9769" t="s">
        <v>10502</v>
      </c>
      <c r="B9769">
        <v>1388830</v>
      </c>
      <c r="C9769">
        <v>0</v>
      </c>
      <c r="D9769">
        <v>0</v>
      </c>
      <c r="E9769">
        <v>648830</v>
      </c>
      <c r="F9769" s="4">
        <f t="shared" si="152"/>
        <v>216276.66666666666</v>
      </c>
    </row>
    <row r="9770" spans="1:6" x14ac:dyDescent="0.3">
      <c r="A9770" t="s">
        <v>10503</v>
      </c>
      <c r="B9770">
        <v>0</v>
      </c>
      <c r="C9770">
        <v>0</v>
      </c>
      <c r="D9770">
        <v>799890</v>
      </c>
      <c r="E9770">
        <v>0</v>
      </c>
      <c r="F9770" s="4">
        <f t="shared" si="152"/>
        <v>266630</v>
      </c>
    </row>
    <row r="9771" spans="1:6" x14ac:dyDescent="0.3">
      <c r="A9771" t="s">
        <v>10504</v>
      </c>
      <c r="B9771">
        <v>246610</v>
      </c>
      <c r="C9771">
        <v>230000</v>
      </c>
      <c r="D9771">
        <v>0</v>
      </c>
      <c r="E9771">
        <v>6169800</v>
      </c>
      <c r="F9771" s="4">
        <f t="shared" si="152"/>
        <v>2133266.6666666665</v>
      </c>
    </row>
    <row r="9772" spans="1:6" x14ac:dyDescent="0.3">
      <c r="A9772" t="s">
        <v>10505</v>
      </c>
      <c r="B9772">
        <v>740000</v>
      </c>
      <c r="C9772">
        <v>0</v>
      </c>
      <c r="D9772">
        <v>0</v>
      </c>
      <c r="E9772">
        <v>0</v>
      </c>
      <c r="F9772" s="4">
        <f t="shared" si="152"/>
        <v>0</v>
      </c>
    </row>
    <row r="9773" spans="1:6" x14ac:dyDescent="0.3">
      <c r="A9773" t="s">
        <v>10506</v>
      </c>
      <c r="B9773">
        <v>0</v>
      </c>
      <c r="C9773">
        <v>0</v>
      </c>
      <c r="D9773">
        <v>1510600</v>
      </c>
      <c r="E9773">
        <v>740740</v>
      </c>
      <c r="F9773" s="4">
        <f t="shared" si="152"/>
        <v>750446.66666666663</v>
      </c>
    </row>
    <row r="9774" spans="1:6" x14ac:dyDescent="0.3">
      <c r="A9774" t="s">
        <v>10507</v>
      </c>
      <c r="B9774">
        <v>4276090</v>
      </c>
      <c r="C9774">
        <v>2302300</v>
      </c>
      <c r="D9774">
        <v>5546700</v>
      </c>
      <c r="E9774">
        <v>7576250</v>
      </c>
      <c r="F9774" s="4">
        <f t="shared" si="152"/>
        <v>5141750</v>
      </c>
    </row>
    <row r="9775" spans="1:6" x14ac:dyDescent="0.3">
      <c r="A9775" t="s">
        <v>10508</v>
      </c>
      <c r="B9775">
        <v>667950</v>
      </c>
      <c r="C9775">
        <v>0</v>
      </c>
      <c r="D9775">
        <v>1230320</v>
      </c>
      <c r="E9775">
        <v>825250</v>
      </c>
      <c r="F9775" s="4">
        <f t="shared" si="152"/>
        <v>685190</v>
      </c>
    </row>
    <row r="9776" spans="1:6" x14ac:dyDescent="0.3">
      <c r="A9776" t="s">
        <v>10509</v>
      </c>
      <c r="B9776">
        <v>0</v>
      </c>
      <c r="C9776">
        <v>397800</v>
      </c>
      <c r="D9776">
        <v>434070</v>
      </c>
      <c r="E9776">
        <v>836560</v>
      </c>
      <c r="F9776" s="4">
        <f t="shared" si="152"/>
        <v>556143.33333333337</v>
      </c>
    </row>
    <row r="9777" spans="1:6" x14ac:dyDescent="0.3">
      <c r="A9777" t="s">
        <v>10510</v>
      </c>
      <c r="B9777">
        <v>0</v>
      </c>
      <c r="C9777">
        <v>0</v>
      </c>
      <c r="D9777">
        <v>469200</v>
      </c>
      <c r="E9777">
        <v>1303400</v>
      </c>
      <c r="F9777" s="4">
        <f t="shared" si="152"/>
        <v>590866.66666666663</v>
      </c>
    </row>
    <row r="9778" spans="1:6" x14ac:dyDescent="0.3">
      <c r="A9778" t="s">
        <v>10511</v>
      </c>
      <c r="B9778">
        <v>160000</v>
      </c>
      <c r="C9778">
        <v>370000</v>
      </c>
      <c r="D9778">
        <v>516000</v>
      </c>
      <c r="E9778">
        <v>1177200</v>
      </c>
      <c r="F9778" s="4">
        <f t="shared" si="152"/>
        <v>687733.33333333337</v>
      </c>
    </row>
    <row r="9779" spans="1:6" x14ac:dyDescent="0.3">
      <c r="A9779" t="s">
        <v>10512</v>
      </c>
      <c r="B9779">
        <v>15853900</v>
      </c>
      <c r="C9779">
        <v>27888600</v>
      </c>
      <c r="D9779">
        <v>40839800</v>
      </c>
      <c r="E9779">
        <v>42832600</v>
      </c>
      <c r="F9779" s="4">
        <f t="shared" si="152"/>
        <v>37187000</v>
      </c>
    </row>
    <row r="9780" spans="1:6" x14ac:dyDescent="0.3">
      <c r="A9780" t="s">
        <v>10513</v>
      </c>
      <c r="B9780">
        <v>2195280</v>
      </c>
      <c r="C9780">
        <v>2261800</v>
      </c>
      <c r="D9780">
        <v>2071080</v>
      </c>
      <c r="E9780">
        <v>2119160</v>
      </c>
      <c r="F9780" s="4">
        <f t="shared" si="152"/>
        <v>2150680</v>
      </c>
    </row>
    <row r="9781" spans="1:6" x14ac:dyDescent="0.3">
      <c r="A9781" t="s">
        <v>10514</v>
      </c>
      <c r="B9781">
        <v>0</v>
      </c>
      <c r="C9781">
        <v>0</v>
      </c>
      <c r="D9781">
        <v>589120</v>
      </c>
      <c r="E9781">
        <v>0</v>
      </c>
      <c r="F9781" s="4">
        <f t="shared" si="152"/>
        <v>196373.33333333334</v>
      </c>
    </row>
    <row r="9782" spans="1:6" x14ac:dyDescent="0.3">
      <c r="A9782" t="s">
        <v>10515</v>
      </c>
      <c r="B9782">
        <v>2239360</v>
      </c>
      <c r="C9782">
        <v>0</v>
      </c>
      <c r="D9782">
        <v>4503830</v>
      </c>
      <c r="E9782">
        <v>2809430</v>
      </c>
      <c r="F9782" s="4">
        <f t="shared" si="152"/>
        <v>2437753.3333333335</v>
      </c>
    </row>
    <row r="9783" spans="1:6" x14ac:dyDescent="0.3">
      <c r="A9783" t="s">
        <v>10516</v>
      </c>
      <c r="B9783">
        <v>160000</v>
      </c>
      <c r="C9783">
        <v>228000</v>
      </c>
      <c r="D9783">
        <v>871700</v>
      </c>
      <c r="E9783">
        <v>453280</v>
      </c>
      <c r="F9783" s="4">
        <f t="shared" si="152"/>
        <v>517660</v>
      </c>
    </row>
    <row r="9784" spans="1:6" x14ac:dyDescent="0.3">
      <c r="A9784" t="s">
        <v>10517</v>
      </c>
      <c r="B9784">
        <v>1122200</v>
      </c>
      <c r="C9784">
        <v>2128970</v>
      </c>
      <c r="D9784">
        <v>0</v>
      </c>
      <c r="E9784">
        <v>2687330</v>
      </c>
      <c r="F9784" s="4">
        <f t="shared" si="152"/>
        <v>1605433.3333333333</v>
      </c>
    </row>
    <row r="9785" spans="1:6" x14ac:dyDescent="0.3">
      <c r="A9785" t="s">
        <v>10518</v>
      </c>
      <c r="B9785">
        <v>4105300</v>
      </c>
      <c r="C9785">
        <v>4137550</v>
      </c>
      <c r="D9785">
        <v>5874900</v>
      </c>
      <c r="E9785">
        <v>5395720</v>
      </c>
      <c r="F9785" s="4">
        <f t="shared" si="152"/>
        <v>5136056.666666667</v>
      </c>
    </row>
    <row r="9786" spans="1:6" x14ac:dyDescent="0.3">
      <c r="A9786" t="s">
        <v>10519</v>
      </c>
      <c r="B9786">
        <v>0</v>
      </c>
      <c r="C9786">
        <v>535000</v>
      </c>
      <c r="D9786">
        <v>0</v>
      </c>
      <c r="E9786">
        <v>2256800</v>
      </c>
      <c r="F9786" s="4">
        <f t="shared" si="152"/>
        <v>930600</v>
      </c>
    </row>
    <row r="9787" spans="1:6" x14ac:dyDescent="0.3">
      <c r="A9787" t="s">
        <v>10520</v>
      </c>
      <c r="B9787">
        <v>2288650</v>
      </c>
      <c r="C9787">
        <v>7105250</v>
      </c>
      <c r="D9787">
        <v>646100</v>
      </c>
      <c r="E9787">
        <v>0</v>
      </c>
      <c r="F9787" s="4">
        <f t="shared" si="152"/>
        <v>2583783.3333333335</v>
      </c>
    </row>
    <row r="9788" spans="1:6" x14ac:dyDescent="0.3">
      <c r="A9788" t="s">
        <v>10521</v>
      </c>
      <c r="B9788">
        <v>0</v>
      </c>
      <c r="C9788">
        <v>0</v>
      </c>
      <c r="D9788">
        <v>748020</v>
      </c>
      <c r="E9788">
        <v>0</v>
      </c>
      <c r="F9788" s="4">
        <f t="shared" si="152"/>
        <v>249340</v>
      </c>
    </row>
    <row r="9789" spans="1:6" x14ac:dyDescent="0.3">
      <c r="A9789" t="s">
        <v>10522</v>
      </c>
      <c r="B9789">
        <v>3630900</v>
      </c>
      <c r="C9789">
        <v>3442530</v>
      </c>
      <c r="D9789">
        <v>3338950</v>
      </c>
      <c r="E9789">
        <v>2038500</v>
      </c>
      <c r="F9789" s="4">
        <f t="shared" si="152"/>
        <v>2939993.3333333335</v>
      </c>
    </row>
    <row r="9790" spans="1:6" x14ac:dyDescent="0.3">
      <c r="A9790" t="s">
        <v>10523</v>
      </c>
      <c r="B9790">
        <v>1266940</v>
      </c>
      <c r="C9790">
        <v>0</v>
      </c>
      <c r="D9790">
        <v>821730</v>
      </c>
      <c r="E9790">
        <v>386000</v>
      </c>
      <c r="F9790" s="4">
        <f t="shared" si="152"/>
        <v>402576.66666666669</v>
      </c>
    </row>
    <row r="9791" spans="1:6" x14ac:dyDescent="0.3">
      <c r="A9791" t="s">
        <v>10524</v>
      </c>
      <c r="B9791">
        <v>2322860</v>
      </c>
      <c r="C9791">
        <v>2134750</v>
      </c>
      <c r="D9791">
        <v>960960</v>
      </c>
      <c r="E9791">
        <v>1137150</v>
      </c>
      <c r="F9791" s="4">
        <f t="shared" si="152"/>
        <v>1410953.3333333333</v>
      </c>
    </row>
    <row r="9792" spans="1:6" x14ac:dyDescent="0.3">
      <c r="A9792" t="s">
        <v>10525</v>
      </c>
      <c r="B9792">
        <v>506940</v>
      </c>
      <c r="C9792">
        <v>640640</v>
      </c>
      <c r="D9792">
        <v>0</v>
      </c>
      <c r="E9792">
        <v>0</v>
      </c>
      <c r="F9792" s="4">
        <f t="shared" si="152"/>
        <v>213546.66666666666</v>
      </c>
    </row>
    <row r="9793" spans="1:6" x14ac:dyDescent="0.3">
      <c r="A9793" t="s">
        <v>10526</v>
      </c>
      <c r="B9793">
        <v>268400</v>
      </c>
      <c r="C9793">
        <v>1070160</v>
      </c>
      <c r="D9793">
        <v>0</v>
      </c>
      <c r="E9793">
        <v>729820</v>
      </c>
      <c r="F9793" s="4">
        <f t="shared" si="152"/>
        <v>599993.33333333337</v>
      </c>
    </row>
    <row r="9794" spans="1:6" x14ac:dyDescent="0.3">
      <c r="A9794" t="s">
        <v>10527</v>
      </c>
      <c r="B9794">
        <v>1412780</v>
      </c>
      <c r="C9794">
        <v>4994500</v>
      </c>
      <c r="D9794">
        <v>6815080</v>
      </c>
      <c r="E9794">
        <v>3221870</v>
      </c>
      <c r="F9794" s="4">
        <f t="shared" si="152"/>
        <v>5010483.333333333</v>
      </c>
    </row>
    <row r="9795" spans="1:6" x14ac:dyDescent="0.3">
      <c r="A9795" t="s">
        <v>10528</v>
      </c>
      <c r="B9795">
        <v>886630</v>
      </c>
      <c r="C9795">
        <v>334880</v>
      </c>
      <c r="D9795">
        <v>467740</v>
      </c>
      <c r="E9795">
        <v>2133080</v>
      </c>
      <c r="F9795" s="4">
        <f t="shared" ref="F9795:F9858" si="153">SUM(C9795:E9795)/3</f>
        <v>978566.66666666663</v>
      </c>
    </row>
    <row r="9796" spans="1:6" x14ac:dyDescent="0.3">
      <c r="A9796" t="s">
        <v>10529</v>
      </c>
      <c r="B9796">
        <v>2119270</v>
      </c>
      <c r="C9796">
        <v>2162390</v>
      </c>
      <c r="D9796">
        <v>7028585</v>
      </c>
      <c r="E9796">
        <v>2070380</v>
      </c>
      <c r="F9796" s="4">
        <f t="shared" si="153"/>
        <v>3753785</v>
      </c>
    </row>
    <row r="9797" spans="1:6" x14ac:dyDescent="0.3">
      <c r="A9797" t="s">
        <v>10530</v>
      </c>
      <c r="B9797">
        <v>0</v>
      </c>
      <c r="C9797">
        <v>0</v>
      </c>
      <c r="D9797">
        <v>1230620</v>
      </c>
      <c r="E9797">
        <v>386000</v>
      </c>
      <c r="F9797" s="4">
        <f t="shared" si="153"/>
        <v>538873.33333333337</v>
      </c>
    </row>
    <row r="9798" spans="1:6" x14ac:dyDescent="0.3">
      <c r="A9798" t="s">
        <v>10531</v>
      </c>
      <c r="B9798">
        <v>1021020</v>
      </c>
      <c r="C9798">
        <v>6432200</v>
      </c>
      <c r="D9798">
        <v>3184550</v>
      </c>
      <c r="E9798">
        <v>2493400</v>
      </c>
      <c r="F9798" s="4">
        <f t="shared" si="153"/>
        <v>4036716.6666666665</v>
      </c>
    </row>
    <row r="9799" spans="1:6" x14ac:dyDescent="0.3">
      <c r="A9799" t="s">
        <v>10532</v>
      </c>
      <c r="B9799">
        <v>240240</v>
      </c>
      <c r="C9799">
        <v>0</v>
      </c>
      <c r="D9799">
        <v>411320</v>
      </c>
      <c r="E9799">
        <v>357000</v>
      </c>
      <c r="F9799" s="4">
        <f t="shared" si="153"/>
        <v>256106.66666666666</v>
      </c>
    </row>
    <row r="9800" spans="1:6" x14ac:dyDescent="0.3">
      <c r="A9800" t="s">
        <v>10533</v>
      </c>
      <c r="B9800">
        <v>600600</v>
      </c>
      <c r="C9800">
        <v>0</v>
      </c>
      <c r="D9800">
        <v>1979390</v>
      </c>
      <c r="E9800">
        <v>748020</v>
      </c>
      <c r="F9800" s="4">
        <f t="shared" si="153"/>
        <v>909136.66666666663</v>
      </c>
    </row>
    <row r="9801" spans="1:6" x14ac:dyDescent="0.3">
      <c r="A9801" t="s">
        <v>10534</v>
      </c>
      <c r="B9801">
        <v>390000</v>
      </c>
      <c r="C9801">
        <v>1051050</v>
      </c>
      <c r="D9801">
        <v>1109290</v>
      </c>
      <c r="E9801">
        <v>1262640</v>
      </c>
      <c r="F9801" s="4">
        <f t="shared" si="153"/>
        <v>1140993.3333333333</v>
      </c>
    </row>
    <row r="9802" spans="1:6" x14ac:dyDescent="0.3">
      <c r="A9802" t="s">
        <v>10535</v>
      </c>
      <c r="B9802">
        <v>740000</v>
      </c>
      <c r="C9802">
        <v>0</v>
      </c>
      <c r="D9802">
        <v>662260</v>
      </c>
      <c r="E9802">
        <v>1125900</v>
      </c>
      <c r="F9802" s="4">
        <f t="shared" si="153"/>
        <v>596053.33333333337</v>
      </c>
    </row>
    <row r="9803" spans="1:6" x14ac:dyDescent="0.3">
      <c r="A9803" t="s">
        <v>10536</v>
      </c>
      <c r="B9803">
        <v>0</v>
      </c>
      <c r="C9803">
        <v>2083620</v>
      </c>
      <c r="D9803">
        <v>1480000</v>
      </c>
      <c r="E9803">
        <v>2168860</v>
      </c>
      <c r="F9803" s="4">
        <f t="shared" si="153"/>
        <v>1910826.6666666667</v>
      </c>
    </row>
    <row r="9804" spans="1:6" x14ac:dyDescent="0.3">
      <c r="A9804" t="s">
        <v>10537</v>
      </c>
      <c r="B9804">
        <v>1116050</v>
      </c>
      <c r="C9804">
        <v>614250</v>
      </c>
      <c r="D9804">
        <v>357000</v>
      </c>
      <c r="E9804">
        <v>0</v>
      </c>
      <c r="F9804" s="4">
        <f t="shared" si="153"/>
        <v>323750</v>
      </c>
    </row>
    <row r="9805" spans="1:6" x14ac:dyDescent="0.3">
      <c r="A9805" t="s">
        <v>10538</v>
      </c>
      <c r="B9805">
        <v>6940420</v>
      </c>
      <c r="C9805">
        <v>6385590</v>
      </c>
      <c r="D9805">
        <v>8259440</v>
      </c>
      <c r="E9805">
        <v>7007410</v>
      </c>
      <c r="F9805" s="4">
        <f t="shared" si="153"/>
        <v>7217480</v>
      </c>
    </row>
    <row r="9806" spans="1:6" x14ac:dyDescent="0.3">
      <c r="A9806" t="s">
        <v>10539</v>
      </c>
      <c r="B9806">
        <v>505680</v>
      </c>
      <c r="C9806">
        <v>681200</v>
      </c>
      <c r="D9806">
        <v>647680</v>
      </c>
      <c r="E9806">
        <v>0</v>
      </c>
      <c r="F9806" s="4">
        <f t="shared" si="153"/>
        <v>442960</v>
      </c>
    </row>
    <row r="9807" spans="1:6" x14ac:dyDescent="0.3">
      <c r="A9807" t="s">
        <v>10540</v>
      </c>
      <c r="B9807">
        <v>2253590</v>
      </c>
      <c r="C9807">
        <v>3068000</v>
      </c>
      <c r="D9807">
        <v>3230799</v>
      </c>
      <c r="E9807">
        <v>2011760</v>
      </c>
      <c r="F9807" s="4">
        <f t="shared" si="153"/>
        <v>2770186.3333333335</v>
      </c>
    </row>
    <row r="9808" spans="1:6" x14ac:dyDescent="0.3">
      <c r="A9808" t="s">
        <v>10541</v>
      </c>
      <c r="B9808">
        <v>2050590</v>
      </c>
      <c r="C9808">
        <v>191100</v>
      </c>
      <c r="D9808">
        <v>15988190</v>
      </c>
      <c r="E9808">
        <v>5950660</v>
      </c>
      <c r="F9808" s="4">
        <f t="shared" si="153"/>
        <v>7376650</v>
      </c>
    </row>
    <row r="9809" spans="1:6" x14ac:dyDescent="0.3">
      <c r="A9809" t="s">
        <v>10542</v>
      </c>
      <c r="B9809">
        <v>4060310</v>
      </c>
      <c r="C9809">
        <v>2846590</v>
      </c>
      <c r="D9809">
        <v>3391200</v>
      </c>
      <c r="E9809">
        <v>1394120</v>
      </c>
      <c r="F9809" s="4">
        <f t="shared" si="153"/>
        <v>2543970</v>
      </c>
    </row>
    <row r="9810" spans="1:6" x14ac:dyDescent="0.3">
      <c r="A9810" t="s">
        <v>10543</v>
      </c>
      <c r="B9810">
        <v>0</v>
      </c>
      <c r="C9810">
        <v>601620</v>
      </c>
      <c r="D9810">
        <v>0</v>
      </c>
      <c r="E9810">
        <v>392730</v>
      </c>
      <c r="F9810" s="4">
        <f t="shared" si="153"/>
        <v>331450</v>
      </c>
    </row>
    <row r="9811" spans="1:6" x14ac:dyDescent="0.3">
      <c r="A9811" t="s">
        <v>10544</v>
      </c>
      <c r="B9811">
        <v>0</v>
      </c>
      <c r="C9811">
        <v>0</v>
      </c>
      <c r="D9811">
        <v>630180</v>
      </c>
      <c r="E9811">
        <v>1279740</v>
      </c>
      <c r="F9811" s="4">
        <f t="shared" si="153"/>
        <v>636640</v>
      </c>
    </row>
    <row r="9812" spans="1:6" x14ac:dyDescent="0.3">
      <c r="A9812" t="s">
        <v>10545</v>
      </c>
      <c r="B9812">
        <v>0</v>
      </c>
      <c r="C9812">
        <v>614250</v>
      </c>
      <c r="D9812">
        <v>0</v>
      </c>
      <c r="E9812">
        <v>0</v>
      </c>
      <c r="F9812" s="4">
        <f t="shared" si="153"/>
        <v>204750</v>
      </c>
    </row>
    <row r="9813" spans="1:6" x14ac:dyDescent="0.3">
      <c r="A9813" t="s">
        <v>10546</v>
      </c>
      <c r="B9813">
        <v>0</v>
      </c>
      <c r="C9813">
        <v>0</v>
      </c>
      <c r="D9813">
        <v>1038600</v>
      </c>
      <c r="E9813">
        <v>0</v>
      </c>
      <c r="F9813" s="4">
        <f t="shared" si="153"/>
        <v>346200</v>
      </c>
    </row>
    <row r="9814" spans="1:6" x14ac:dyDescent="0.3">
      <c r="A9814" t="s">
        <v>10547</v>
      </c>
      <c r="B9814">
        <v>631540</v>
      </c>
      <c r="C9814">
        <v>322140</v>
      </c>
      <c r="D9814">
        <v>214760</v>
      </c>
      <c r="E9814">
        <v>322140</v>
      </c>
      <c r="F9814" s="4">
        <f t="shared" si="153"/>
        <v>286346.66666666669</v>
      </c>
    </row>
    <row r="9815" spans="1:6" x14ac:dyDescent="0.3">
      <c r="A9815" t="s">
        <v>10548</v>
      </c>
      <c r="B9815">
        <v>0</v>
      </c>
      <c r="C9815">
        <v>0</v>
      </c>
      <c r="D9815">
        <v>1242130</v>
      </c>
      <c r="E9815">
        <v>0</v>
      </c>
      <c r="F9815" s="4">
        <f t="shared" si="153"/>
        <v>414043.33333333331</v>
      </c>
    </row>
    <row r="9816" spans="1:6" x14ac:dyDescent="0.3">
      <c r="A9816" t="s">
        <v>10549</v>
      </c>
      <c r="B9816">
        <v>3700000</v>
      </c>
      <c r="C9816">
        <v>930000</v>
      </c>
      <c r="D9816">
        <v>0</v>
      </c>
      <c r="E9816">
        <v>7165800</v>
      </c>
      <c r="F9816" s="4">
        <f t="shared" si="153"/>
        <v>2698600</v>
      </c>
    </row>
    <row r="9817" spans="1:6" x14ac:dyDescent="0.3">
      <c r="A9817" t="s">
        <v>10550</v>
      </c>
      <c r="B9817">
        <v>951860</v>
      </c>
      <c r="C9817">
        <v>2226200</v>
      </c>
      <c r="D9817">
        <v>0</v>
      </c>
      <c r="E9817">
        <v>719000</v>
      </c>
      <c r="F9817" s="4">
        <f t="shared" si="153"/>
        <v>981733.33333333337</v>
      </c>
    </row>
    <row r="9818" spans="1:6" x14ac:dyDescent="0.3">
      <c r="A9818" t="s">
        <v>10551</v>
      </c>
      <c r="B9818">
        <v>1259280</v>
      </c>
      <c r="C9818">
        <v>8274140</v>
      </c>
      <c r="D9818">
        <v>11727040</v>
      </c>
      <c r="E9818">
        <v>9030560</v>
      </c>
      <c r="F9818" s="4">
        <f t="shared" si="153"/>
        <v>9677246.666666666</v>
      </c>
    </row>
    <row r="9819" spans="1:6" x14ac:dyDescent="0.3">
      <c r="A9819" t="s">
        <v>10552</v>
      </c>
      <c r="B9819">
        <v>0</v>
      </c>
      <c r="C9819">
        <v>535000</v>
      </c>
      <c r="D9819">
        <v>0</v>
      </c>
      <c r="E9819">
        <v>0</v>
      </c>
      <c r="F9819" s="4">
        <f t="shared" si="153"/>
        <v>178333.33333333334</v>
      </c>
    </row>
    <row r="9820" spans="1:6" x14ac:dyDescent="0.3">
      <c r="A9820" t="s">
        <v>10553</v>
      </c>
      <c r="B9820">
        <v>0</v>
      </c>
      <c r="C9820">
        <v>875980</v>
      </c>
      <c r="D9820">
        <v>2049360</v>
      </c>
      <c r="E9820">
        <v>2244000</v>
      </c>
      <c r="F9820" s="4">
        <f t="shared" si="153"/>
        <v>1723113.3333333333</v>
      </c>
    </row>
    <row r="9821" spans="1:6" x14ac:dyDescent="0.3">
      <c r="A9821" t="s">
        <v>10554</v>
      </c>
      <c r="B9821">
        <v>14820200</v>
      </c>
      <c r="C9821">
        <v>11338600</v>
      </c>
      <c r="D9821">
        <v>9560400</v>
      </c>
      <c r="E9821">
        <v>15473650</v>
      </c>
      <c r="F9821" s="4">
        <f t="shared" si="153"/>
        <v>12124216.666666666</v>
      </c>
    </row>
    <row r="9822" spans="1:6" x14ac:dyDescent="0.3">
      <c r="A9822" t="s">
        <v>10555</v>
      </c>
      <c r="B9822">
        <v>361560</v>
      </c>
      <c r="C9822">
        <v>2414100</v>
      </c>
      <c r="D9822">
        <v>935260</v>
      </c>
      <c r="E9822">
        <v>2304310</v>
      </c>
      <c r="F9822" s="4">
        <f t="shared" si="153"/>
        <v>1884556.6666666667</v>
      </c>
    </row>
    <row r="9823" spans="1:6" x14ac:dyDescent="0.3">
      <c r="A9823" t="s">
        <v>10556</v>
      </c>
      <c r="B9823">
        <v>771400</v>
      </c>
      <c r="C9823">
        <v>581490</v>
      </c>
      <c r="D9823">
        <v>1480000</v>
      </c>
      <c r="E9823">
        <v>1320500</v>
      </c>
      <c r="F9823" s="4">
        <f t="shared" si="153"/>
        <v>1127330</v>
      </c>
    </row>
    <row r="9824" spans="1:6" x14ac:dyDescent="0.3">
      <c r="A9824" t="s">
        <v>10557</v>
      </c>
      <c r="B9824">
        <v>257730</v>
      </c>
      <c r="C9824">
        <v>0</v>
      </c>
      <c r="D9824">
        <v>386000</v>
      </c>
      <c r="E9824">
        <v>257730</v>
      </c>
      <c r="F9824" s="4">
        <f t="shared" si="153"/>
        <v>214576.66666666666</v>
      </c>
    </row>
    <row r="9825" spans="1:6" x14ac:dyDescent="0.3">
      <c r="A9825" t="s">
        <v>10558</v>
      </c>
      <c r="B9825">
        <v>4046500</v>
      </c>
      <c r="C9825">
        <v>2393300</v>
      </c>
      <c r="D9825">
        <v>2866500</v>
      </c>
      <c r="E9825">
        <v>4635100</v>
      </c>
      <c r="F9825" s="4">
        <f t="shared" si="153"/>
        <v>3298300</v>
      </c>
    </row>
    <row r="9826" spans="1:6" x14ac:dyDescent="0.3">
      <c r="A9826" t="s">
        <v>10559</v>
      </c>
      <c r="B9826">
        <v>5363680</v>
      </c>
      <c r="C9826">
        <v>4246600</v>
      </c>
      <c r="D9826">
        <v>3388380</v>
      </c>
      <c r="E9826">
        <v>2088920</v>
      </c>
      <c r="F9826" s="4">
        <f t="shared" si="153"/>
        <v>3241300</v>
      </c>
    </row>
    <row r="9827" spans="1:6" x14ac:dyDescent="0.3">
      <c r="A9827" t="s">
        <v>10560</v>
      </c>
      <c r="B9827">
        <v>2194930</v>
      </c>
      <c r="C9827">
        <v>2018290</v>
      </c>
      <c r="D9827">
        <v>2127920</v>
      </c>
      <c r="E9827">
        <v>2140580</v>
      </c>
      <c r="F9827" s="4">
        <f t="shared" si="153"/>
        <v>2095596.6666666667</v>
      </c>
    </row>
    <row r="9828" spans="1:6" x14ac:dyDescent="0.3">
      <c r="A9828" t="s">
        <v>10561</v>
      </c>
      <c r="B9828">
        <v>822800</v>
      </c>
      <c r="C9828">
        <v>370000</v>
      </c>
      <c r="D9828">
        <v>1017680</v>
      </c>
      <c r="E9828">
        <v>1164360</v>
      </c>
      <c r="F9828" s="4">
        <f t="shared" si="153"/>
        <v>850680</v>
      </c>
    </row>
    <row r="9829" spans="1:6" x14ac:dyDescent="0.3">
      <c r="A9829" t="s">
        <v>10562</v>
      </c>
      <c r="B9829">
        <v>0</v>
      </c>
      <c r="C9829">
        <v>0</v>
      </c>
      <c r="D9829">
        <v>0</v>
      </c>
      <c r="E9829">
        <v>0</v>
      </c>
      <c r="F9829" s="4">
        <f t="shared" si="153"/>
        <v>0</v>
      </c>
    </row>
    <row r="9830" spans="1:6" x14ac:dyDescent="0.3">
      <c r="A9830" t="s">
        <v>10563</v>
      </c>
      <c r="B9830">
        <v>0</v>
      </c>
      <c r="C9830">
        <v>0</v>
      </c>
      <c r="D9830">
        <v>1537900</v>
      </c>
      <c r="E9830">
        <v>0</v>
      </c>
      <c r="F9830" s="4">
        <f t="shared" si="153"/>
        <v>512633.33333333331</v>
      </c>
    </row>
    <row r="9831" spans="1:6" x14ac:dyDescent="0.3">
      <c r="A9831" t="s">
        <v>10564</v>
      </c>
      <c r="B9831">
        <v>370000</v>
      </c>
      <c r="C9831">
        <v>2152740</v>
      </c>
      <c r="D9831">
        <v>2961480</v>
      </c>
      <c r="E9831">
        <v>2727240</v>
      </c>
      <c r="F9831" s="4">
        <f t="shared" si="153"/>
        <v>2613820</v>
      </c>
    </row>
    <row r="9832" spans="1:6" x14ac:dyDescent="0.3">
      <c r="A9832" t="s">
        <v>10565</v>
      </c>
      <c r="B9832">
        <v>1217630</v>
      </c>
      <c r="C9832">
        <v>536900</v>
      </c>
      <c r="D9832">
        <v>1398670</v>
      </c>
      <c r="E9832">
        <v>0</v>
      </c>
      <c r="F9832" s="4">
        <f t="shared" si="153"/>
        <v>645190</v>
      </c>
    </row>
    <row r="9833" spans="1:6" x14ac:dyDescent="0.3">
      <c r="A9833" t="s">
        <v>10566</v>
      </c>
      <c r="B9833">
        <v>3281500</v>
      </c>
      <c r="C9833">
        <v>4898840</v>
      </c>
      <c r="D9833">
        <v>4917900</v>
      </c>
      <c r="E9833">
        <v>6570720</v>
      </c>
      <c r="F9833" s="4">
        <f t="shared" si="153"/>
        <v>5462486.666666667</v>
      </c>
    </row>
    <row r="9834" spans="1:6" x14ac:dyDescent="0.3">
      <c r="A9834" t="s">
        <v>10567</v>
      </c>
      <c r="B9834">
        <v>0</v>
      </c>
      <c r="C9834">
        <v>2190000</v>
      </c>
      <c r="D9834">
        <v>2299180</v>
      </c>
      <c r="E9834">
        <v>2297640</v>
      </c>
      <c r="F9834" s="4">
        <f t="shared" si="153"/>
        <v>2262273.3333333335</v>
      </c>
    </row>
    <row r="9835" spans="1:6" x14ac:dyDescent="0.3">
      <c r="A9835" t="s">
        <v>10568</v>
      </c>
      <c r="B9835">
        <v>0</v>
      </c>
      <c r="C9835">
        <v>256000</v>
      </c>
      <c r="D9835">
        <v>0</v>
      </c>
      <c r="E9835">
        <v>0</v>
      </c>
      <c r="F9835" s="4">
        <f t="shared" si="153"/>
        <v>85333.333333333328</v>
      </c>
    </row>
    <row r="9836" spans="1:6" x14ac:dyDescent="0.3">
      <c r="A9836" t="s">
        <v>10569</v>
      </c>
      <c r="B9836">
        <v>2648560</v>
      </c>
      <c r="C9836">
        <v>7848400</v>
      </c>
      <c r="D9836">
        <v>12438660</v>
      </c>
      <c r="E9836">
        <v>6029100</v>
      </c>
      <c r="F9836" s="4">
        <f t="shared" si="153"/>
        <v>8772053.333333334</v>
      </c>
    </row>
    <row r="9837" spans="1:6" x14ac:dyDescent="0.3">
      <c r="A9837" t="s">
        <v>10570</v>
      </c>
      <c r="B9837">
        <v>28192840</v>
      </c>
      <c r="C9837">
        <v>34574240</v>
      </c>
      <c r="D9837">
        <v>41606460</v>
      </c>
      <c r="E9837">
        <v>32652900</v>
      </c>
      <c r="F9837" s="4">
        <f t="shared" si="153"/>
        <v>36277866.666666664</v>
      </c>
    </row>
    <row r="9838" spans="1:6" x14ac:dyDescent="0.3">
      <c r="A9838" t="s">
        <v>10571</v>
      </c>
      <c r="B9838">
        <v>740000</v>
      </c>
      <c r="C9838">
        <v>2039310</v>
      </c>
      <c r="D9838">
        <v>3904240</v>
      </c>
      <c r="E9838">
        <v>6473090</v>
      </c>
      <c r="F9838" s="4">
        <f t="shared" si="153"/>
        <v>4138880</v>
      </c>
    </row>
    <row r="9839" spans="1:6" x14ac:dyDescent="0.3">
      <c r="A9839" t="s">
        <v>10572</v>
      </c>
      <c r="B9839">
        <v>2132770</v>
      </c>
      <c r="C9839">
        <v>2436400</v>
      </c>
      <c r="D9839">
        <v>2050620</v>
      </c>
      <c r="E9839">
        <v>2721000</v>
      </c>
      <c r="F9839" s="4">
        <f t="shared" si="153"/>
        <v>2402673.3333333335</v>
      </c>
    </row>
    <row r="9840" spans="1:6" x14ac:dyDescent="0.3">
      <c r="A9840" t="s">
        <v>10573</v>
      </c>
      <c r="B9840">
        <v>862970</v>
      </c>
      <c r="C9840">
        <v>650720</v>
      </c>
      <c r="D9840">
        <v>837200</v>
      </c>
      <c r="E9840">
        <v>1521520</v>
      </c>
      <c r="F9840" s="4">
        <f t="shared" si="153"/>
        <v>1003146.6666666666</v>
      </c>
    </row>
    <row r="9841" spans="1:6" x14ac:dyDescent="0.3">
      <c r="A9841" t="s">
        <v>10574</v>
      </c>
      <c r="B9841">
        <v>4330240</v>
      </c>
      <c r="C9841">
        <v>0</v>
      </c>
      <c r="D9841">
        <v>510400</v>
      </c>
      <c r="E9841">
        <v>0</v>
      </c>
      <c r="F9841" s="4">
        <f t="shared" si="153"/>
        <v>170133.33333333334</v>
      </c>
    </row>
    <row r="9842" spans="1:6" x14ac:dyDescent="0.3">
      <c r="A9842" t="s">
        <v>10575</v>
      </c>
      <c r="B9842">
        <v>1151950</v>
      </c>
      <c r="C9842">
        <v>2517400</v>
      </c>
      <c r="D9842">
        <v>1060150</v>
      </c>
      <c r="E9842">
        <v>1525160</v>
      </c>
      <c r="F9842" s="4">
        <f t="shared" si="153"/>
        <v>1700903.3333333333</v>
      </c>
    </row>
    <row r="9843" spans="1:6" x14ac:dyDescent="0.3">
      <c r="A9843" t="s">
        <v>412</v>
      </c>
      <c r="B9843">
        <v>7138720</v>
      </c>
      <c r="C9843">
        <v>4358940</v>
      </c>
      <c r="D9843">
        <v>5998270</v>
      </c>
      <c r="E9843">
        <v>6084700</v>
      </c>
      <c r="F9843" s="4">
        <f t="shared" si="153"/>
        <v>5480636.666666667</v>
      </c>
    </row>
    <row r="9844" spans="1:6" x14ac:dyDescent="0.3">
      <c r="A9844" t="s">
        <v>10576</v>
      </c>
      <c r="B9844">
        <v>535710</v>
      </c>
      <c r="C9844">
        <v>622440</v>
      </c>
      <c r="D9844">
        <v>719400</v>
      </c>
      <c r="E9844">
        <v>0</v>
      </c>
      <c r="F9844" s="4">
        <f t="shared" si="153"/>
        <v>447280</v>
      </c>
    </row>
    <row r="9845" spans="1:6" x14ac:dyDescent="0.3">
      <c r="A9845" t="s">
        <v>10577</v>
      </c>
      <c r="B9845">
        <v>0</v>
      </c>
      <c r="C9845">
        <v>12962250</v>
      </c>
      <c r="D9845">
        <v>9887780</v>
      </c>
      <c r="E9845">
        <v>13834940</v>
      </c>
      <c r="F9845" s="4">
        <f t="shared" si="153"/>
        <v>12228323.333333334</v>
      </c>
    </row>
    <row r="9846" spans="1:6" x14ac:dyDescent="0.3">
      <c r="A9846" t="s">
        <v>10578</v>
      </c>
      <c r="B9846">
        <v>2473380</v>
      </c>
      <c r="C9846">
        <v>4330210</v>
      </c>
      <c r="D9846">
        <v>4057690</v>
      </c>
      <c r="E9846">
        <v>4186440</v>
      </c>
      <c r="F9846" s="4">
        <f t="shared" si="153"/>
        <v>4191446.6666666665</v>
      </c>
    </row>
    <row r="9847" spans="1:6" x14ac:dyDescent="0.3">
      <c r="A9847" t="s">
        <v>10579</v>
      </c>
      <c r="B9847">
        <v>4045940</v>
      </c>
      <c r="C9847">
        <v>4703510</v>
      </c>
      <c r="D9847">
        <v>2413750</v>
      </c>
      <c r="E9847">
        <v>4695810</v>
      </c>
      <c r="F9847" s="4">
        <f t="shared" si="153"/>
        <v>3937690</v>
      </c>
    </row>
    <row r="9848" spans="1:6" x14ac:dyDescent="0.3">
      <c r="A9848" t="s">
        <v>10580</v>
      </c>
      <c r="B9848">
        <v>888160</v>
      </c>
      <c r="C9848">
        <v>281190</v>
      </c>
      <c r="D9848">
        <v>218400</v>
      </c>
      <c r="E9848">
        <v>886500</v>
      </c>
      <c r="F9848" s="4">
        <f t="shared" si="153"/>
        <v>462030</v>
      </c>
    </row>
    <row r="9849" spans="1:6" x14ac:dyDescent="0.3">
      <c r="A9849" t="s">
        <v>10581</v>
      </c>
      <c r="B9849">
        <v>0</v>
      </c>
      <c r="C9849">
        <v>688000</v>
      </c>
      <c r="D9849">
        <v>0</v>
      </c>
      <c r="E9849">
        <v>1972100</v>
      </c>
      <c r="F9849" s="4">
        <f t="shared" si="153"/>
        <v>886700</v>
      </c>
    </row>
    <row r="9850" spans="1:6" x14ac:dyDescent="0.3">
      <c r="A9850" t="s">
        <v>10582</v>
      </c>
      <c r="B9850">
        <v>0</v>
      </c>
      <c r="C9850">
        <v>1318310</v>
      </c>
      <c r="D9850">
        <v>0</v>
      </c>
      <c r="E9850">
        <v>386000</v>
      </c>
      <c r="F9850" s="4">
        <f t="shared" si="153"/>
        <v>568103.33333333337</v>
      </c>
    </row>
    <row r="9851" spans="1:6" x14ac:dyDescent="0.3">
      <c r="A9851" t="s">
        <v>10583</v>
      </c>
      <c r="B9851">
        <v>10680250</v>
      </c>
      <c r="C9851">
        <v>22750340</v>
      </c>
      <c r="D9851">
        <v>13585040</v>
      </c>
      <c r="E9851">
        <v>16181350</v>
      </c>
      <c r="F9851" s="4">
        <f t="shared" si="153"/>
        <v>17505576.666666668</v>
      </c>
    </row>
    <row r="9852" spans="1:6" x14ac:dyDescent="0.3">
      <c r="A9852" t="s">
        <v>10584</v>
      </c>
      <c r="B9852">
        <v>1072400</v>
      </c>
      <c r="C9852">
        <v>1043540</v>
      </c>
      <c r="D9852">
        <v>0</v>
      </c>
      <c r="E9852">
        <v>859200</v>
      </c>
      <c r="F9852" s="4">
        <f t="shared" si="153"/>
        <v>634246.66666666663</v>
      </c>
    </row>
    <row r="9853" spans="1:6" x14ac:dyDescent="0.3">
      <c r="A9853" t="s">
        <v>10585</v>
      </c>
      <c r="B9853">
        <v>7836000</v>
      </c>
      <c r="C9853">
        <v>4070000</v>
      </c>
      <c r="D9853">
        <v>13162500</v>
      </c>
      <c r="E9853">
        <v>7129960</v>
      </c>
      <c r="F9853" s="4">
        <f t="shared" si="153"/>
        <v>8120820</v>
      </c>
    </row>
    <row r="9854" spans="1:6" x14ac:dyDescent="0.3">
      <c r="A9854" t="s">
        <v>10586</v>
      </c>
      <c r="B9854">
        <v>597500</v>
      </c>
      <c r="C9854">
        <v>291200</v>
      </c>
      <c r="D9854">
        <v>0</v>
      </c>
      <c r="E9854">
        <v>386000</v>
      </c>
      <c r="F9854" s="4">
        <f t="shared" si="153"/>
        <v>225733.33333333334</v>
      </c>
    </row>
    <row r="9855" spans="1:6" x14ac:dyDescent="0.3">
      <c r="A9855" t="s">
        <v>10587</v>
      </c>
      <c r="B9855">
        <v>961000</v>
      </c>
      <c r="C9855">
        <v>973850</v>
      </c>
      <c r="D9855">
        <v>453750</v>
      </c>
      <c r="E9855">
        <v>0</v>
      </c>
      <c r="F9855" s="4">
        <f t="shared" si="153"/>
        <v>475866.66666666669</v>
      </c>
    </row>
    <row r="9856" spans="1:6" x14ac:dyDescent="0.3">
      <c r="A9856" t="s">
        <v>10588</v>
      </c>
      <c r="B9856">
        <v>540540</v>
      </c>
      <c r="C9856">
        <v>0</v>
      </c>
      <c r="D9856">
        <v>840840</v>
      </c>
      <c r="E9856">
        <v>1164960</v>
      </c>
      <c r="F9856" s="4">
        <f t="shared" si="153"/>
        <v>668600</v>
      </c>
    </row>
    <row r="9857" spans="1:6" x14ac:dyDescent="0.3">
      <c r="A9857" t="s">
        <v>10589</v>
      </c>
      <c r="B9857">
        <v>2042280</v>
      </c>
      <c r="C9857">
        <v>2128540</v>
      </c>
      <c r="D9857">
        <v>2076200</v>
      </c>
      <c r="E9857">
        <v>4375760</v>
      </c>
      <c r="F9857" s="4">
        <f t="shared" si="153"/>
        <v>2860166.6666666665</v>
      </c>
    </row>
    <row r="9858" spans="1:6" x14ac:dyDescent="0.3">
      <c r="A9858" t="s">
        <v>10590</v>
      </c>
      <c r="B9858">
        <v>10579140</v>
      </c>
      <c r="C9858">
        <v>5367760</v>
      </c>
      <c r="D9858">
        <v>3255140</v>
      </c>
      <c r="E9858">
        <v>5192910</v>
      </c>
      <c r="F9858" s="4">
        <f t="shared" si="153"/>
        <v>4605270</v>
      </c>
    </row>
    <row r="9859" spans="1:6" x14ac:dyDescent="0.3">
      <c r="A9859" t="s">
        <v>10591</v>
      </c>
      <c r="B9859">
        <v>947700</v>
      </c>
      <c r="C9859">
        <v>1113280</v>
      </c>
      <c r="D9859">
        <v>1106560</v>
      </c>
      <c r="E9859">
        <v>1307610</v>
      </c>
      <c r="F9859" s="4">
        <f t="shared" ref="F9859:F9922" si="154">SUM(C9859:E9859)/3</f>
        <v>1175816.6666666667</v>
      </c>
    </row>
    <row r="9860" spans="1:6" x14ac:dyDescent="0.3">
      <c r="A9860" t="s">
        <v>10592</v>
      </c>
      <c r="B9860">
        <v>1685050</v>
      </c>
      <c r="C9860">
        <v>0</v>
      </c>
      <c r="D9860">
        <v>351000</v>
      </c>
      <c r="E9860">
        <v>2081330</v>
      </c>
      <c r="F9860" s="4">
        <f t="shared" si="154"/>
        <v>810776.66666666663</v>
      </c>
    </row>
    <row r="9861" spans="1:6" x14ac:dyDescent="0.3">
      <c r="A9861" t="s">
        <v>10593</v>
      </c>
      <c r="B9861">
        <v>473950</v>
      </c>
      <c r="C9861">
        <v>160000</v>
      </c>
      <c r="D9861">
        <v>556680</v>
      </c>
      <c r="E9861">
        <v>2019640</v>
      </c>
      <c r="F9861" s="4">
        <f t="shared" si="154"/>
        <v>912106.66666666663</v>
      </c>
    </row>
    <row r="9862" spans="1:6" x14ac:dyDescent="0.3">
      <c r="A9862" t="s">
        <v>10594</v>
      </c>
      <c r="B9862">
        <v>2374370</v>
      </c>
      <c r="C9862">
        <v>3859360</v>
      </c>
      <c r="D9862">
        <v>5623150</v>
      </c>
      <c r="E9862">
        <v>3462740</v>
      </c>
      <c r="F9862" s="4">
        <f t="shared" si="154"/>
        <v>4315083.333333333</v>
      </c>
    </row>
    <row r="9863" spans="1:6" x14ac:dyDescent="0.3">
      <c r="A9863" t="s">
        <v>620</v>
      </c>
      <c r="B9863">
        <v>0</v>
      </c>
      <c r="C9863">
        <v>0</v>
      </c>
      <c r="D9863">
        <v>1726420</v>
      </c>
      <c r="E9863">
        <v>386000</v>
      </c>
      <c r="F9863" s="4">
        <f t="shared" si="154"/>
        <v>704140</v>
      </c>
    </row>
    <row r="9864" spans="1:6" x14ac:dyDescent="0.3">
      <c r="A9864" t="s">
        <v>10595</v>
      </c>
      <c r="B9864">
        <v>0</v>
      </c>
      <c r="C9864">
        <v>2167400</v>
      </c>
      <c r="D9864">
        <v>2012100</v>
      </c>
      <c r="E9864">
        <v>1222000</v>
      </c>
      <c r="F9864" s="4">
        <f t="shared" si="154"/>
        <v>1800500</v>
      </c>
    </row>
    <row r="9865" spans="1:6" x14ac:dyDescent="0.3">
      <c r="A9865" t="s">
        <v>10596</v>
      </c>
      <c r="B9865">
        <v>1663270</v>
      </c>
      <c r="C9865">
        <v>2816330</v>
      </c>
      <c r="D9865">
        <v>2199580</v>
      </c>
      <c r="E9865">
        <v>4897220</v>
      </c>
      <c r="F9865" s="4">
        <f t="shared" si="154"/>
        <v>3304376.6666666665</v>
      </c>
    </row>
    <row r="9866" spans="1:6" x14ac:dyDescent="0.3">
      <c r="A9866" t="s">
        <v>10597</v>
      </c>
      <c r="B9866">
        <v>1420400</v>
      </c>
      <c r="C9866">
        <v>2014920</v>
      </c>
      <c r="D9866">
        <v>2448800</v>
      </c>
      <c r="E9866">
        <v>2756600</v>
      </c>
      <c r="F9866" s="4">
        <f t="shared" si="154"/>
        <v>2406773.3333333335</v>
      </c>
    </row>
    <row r="9867" spans="1:6" x14ac:dyDescent="0.3">
      <c r="A9867" t="s">
        <v>10598</v>
      </c>
      <c r="B9867">
        <v>392880</v>
      </c>
      <c r="C9867">
        <v>918000</v>
      </c>
      <c r="D9867">
        <v>792520</v>
      </c>
      <c r="E9867">
        <v>1739000</v>
      </c>
      <c r="F9867" s="4">
        <f t="shared" si="154"/>
        <v>1149840</v>
      </c>
    </row>
    <row r="9868" spans="1:6" x14ac:dyDescent="0.3">
      <c r="A9868" t="s">
        <v>10599</v>
      </c>
      <c r="B9868">
        <v>0</v>
      </c>
      <c r="C9868">
        <v>856000</v>
      </c>
      <c r="D9868">
        <v>1221180</v>
      </c>
      <c r="E9868">
        <v>1718270</v>
      </c>
      <c r="F9868" s="4">
        <f t="shared" si="154"/>
        <v>1265150</v>
      </c>
    </row>
    <row r="9869" spans="1:6" x14ac:dyDescent="0.3">
      <c r="A9869" t="s">
        <v>10600</v>
      </c>
      <c r="B9869">
        <v>2201380</v>
      </c>
      <c r="C9869">
        <v>2216760</v>
      </c>
      <c r="D9869">
        <v>1880700</v>
      </c>
      <c r="E9869">
        <v>2518970</v>
      </c>
      <c r="F9869" s="4">
        <f t="shared" si="154"/>
        <v>2205476.6666666665</v>
      </c>
    </row>
    <row r="9870" spans="1:6" x14ac:dyDescent="0.3">
      <c r="A9870" t="s">
        <v>10601</v>
      </c>
      <c r="B9870">
        <v>5070060</v>
      </c>
      <c r="C9870">
        <v>5896140</v>
      </c>
      <c r="D9870">
        <v>12866520</v>
      </c>
      <c r="E9870">
        <v>2873040</v>
      </c>
      <c r="F9870" s="4">
        <f t="shared" si="154"/>
        <v>7211900</v>
      </c>
    </row>
    <row r="9871" spans="1:6" x14ac:dyDescent="0.3">
      <c r="A9871" t="s">
        <v>10602</v>
      </c>
      <c r="B9871">
        <v>685230</v>
      </c>
      <c r="C9871">
        <v>3768620</v>
      </c>
      <c r="D9871">
        <v>2050230</v>
      </c>
      <c r="E9871">
        <v>4076780</v>
      </c>
      <c r="F9871" s="4">
        <f t="shared" si="154"/>
        <v>3298543.3333333335</v>
      </c>
    </row>
    <row r="9872" spans="1:6" x14ac:dyDescent="0.3">
      <c r="A9872" t="s">
        <v>10603</v>
      </c>
      <c r="B9872">
        <v>1059080</v>
      </c>
      <c r="C9872">
        <v>1859420</v>
      </c>
      <c r="D9872">
        <v>903680</v>
      </c>
      <c r="E9872">
        <v>917280</v>
      </c>
      <c r="F9872" s="4">
        <f t="shared" si="154"/>
        <v>1226793.3333333333</v>
      </c>
    </row>
    <row r="9873" spans="1:6" x14ac:dyDescent="0.3">
      <c r="A9873" t="s">
        <v>10604</v>
      </c>
      <c r="B9873">
        <v>0</v>
      </c>
      <c r="C9873">
        <v>844950</v>
      </c>
      <c r="D9873">
        <v>1282000</v>
      </c>
      <c r="E9873">
        <v>3306940</v>
      </c>
      <c r="F9873" s="4">
        <f t="shared" si="154"/>
        <v>1811296.6666666667</v>
      </c>
    </row>
    <row r="9874" spans="1:6" x14ac:dyDescent="0.3">
      <c r="A9874" t="s">
        <v>10605</v>
      </c>
      <c r="B9874">
        <v>726240</v>
      </c>
      <c r="C9874">
        <v>2019060</v>
      </c>
      <c r="D9874">
        <v>2179810</v>
      </c>
      <c r="E9874">
        <v>2040560</v>
      </c>
      <c r="F9874" s="4">
        <f t="shared" si="154"/>
        <v>2079810</v>
      </c>
    </row>
    <row r="9875" spans="1:6" x14ac:dyDescent="0.3">
      <c r="A9875" t="s">
        <v>10606</v>
      </c>
      <c r="B9875">
        <v>720460</v>
      </c>
      <c r="C9875">
        <v>713980</v>
      </c>
      <c r="D9875">
        <v>953440</v>
      </c>
      <c r="E9875">
        <v>1685800</v>
      </c>
      <c r="F9875" s="4">
        <f t="shared" si="154"/>
        <v>1117740</v>
      </c>
    </row>
    <row r="9876" spans="1:6" x14ac:dyDescent="0.3">
      <c r="A9876" t="s">
        <v>10607</v>
      </c>
      <c r="B9876">
        <v>191100</v>
      </c>
      <c r="C9876">
        <v>0</v>
      </c>
      <c r="D9876">
        <v>264000</v>
      </c>
      <c r="E9876">
        <v>0</v>
      </c>
      <c r="F9876" s="4">
        <f t="shared" si="154"/>
        <v>88000</v>
      </c>
    </row>
    <row r="9877" spans="1:6" x14ac:dyDescent="0.3">
      <c r="A9877" t="s">
        <v>10608</v>
      </c>
      <c r="B9877">
        <v>0</v>
      </c>
      <c r="C9877">
        <v>387660</v>
      </c>
      <c r="D9877">
        <v>449360</v>
      </c>
      <c r="E9877">
        <v>1623200</v>
      </c>
      <c r="F9877" s="4">
        <f t="shared" si="154"/>
        <v>820073.33333333337</v>
      </c>
    </row>
    <row r="9878" spans="1:6" x14ac:dyDescent="0.3">
      <c r="A9878" t="s">
        <v>10609</v>
      </c>
      <c r="B9878">
        <v>2541260</v>
      </c>
      <c r="C9878">
        <v>7645780</v>
      </c>
      <c r="D9878">
        <v>8269050</v>
      </c>
      <c r="E9878">
        <v>8746759</v>
      </c>
      <c r="F9878" s="4">
        <f t="shared" si="154"/>
        <v>8220529.666666667</v>
      </c>
    </row>
    <row r="9879" spans="1:6" x14ac:dyDescent="0.3">
      <c r="A9879" t="s">
        <v>10610</v>
      </c>
      <c r="B9879">
        <v>198900</v>
      </c>
      <c r="C9879">
        <v>1698400</v>
      </c>
      <c r="D9879">
        <v>0</v>
      </c>
      <c r="E9879">
        <v>1758480</v>
      </c>
      <c r="F9879" s="4">
        <f t="shared" si="154"/>
        <v>1152293.3333333333</v>
      </c>
    </row>
    <row r="9880" spans="1:6" x14ac:dyDescent="0.3">
      <c r="A9880" t="s">
        <v>10611</v>
      </c>
      <c r="B9880">
        <v>10722560</v>
      </c>
      <c r="C9880">
        <v>14484410</v>
      </c>
      <c r="D9880">
        <v>13515910</v>
      </c>
      <c r="E9880">
        <v>13020630</v>
      </c>
      <c r="F9880" s="4">
        <f t="shared" si="154"/>
        <v>13673650</v>
      </c>
    </row>
    <row r="9881" spans="1:6" x14ac:dyDescent="0.3">
      <c r="A9881" t="s">
        <v>10612</v>
      </c>
      <c r="B9881">
        <v>626000</v>
      </c>
      <c r="C9881">
        <v>528000</v>
      </c>
      <c r="D9881">
        <v>0</v>
      </c>
      <c r="E9881">
        <v>804000</v>
      </c>
      <c r="F9881" s="4">
        <f t="shared" si="154"/>
        <v>444000</v>
      </c>
    </row>
    <row r="9882" spans="1:6" x14ac:dyDescent="0.3">
      <c r="A9882" t="s">
        <v>10613</v>
      </c>
      <c r="B9882">
        <v>0</v>
      </c>
      <c r="C9882">
        <v>1729000</v>
      </c>
      <c r="D9882">
        <v>0</v>
      </c>
      <c r="E9882">
        <v>0</v>
      </c>
      <c r="F9882" s="4">
        <f t="shared" si="154"/>
        <v>576333.33333333337</v>
      </c>
    </row>
    <row r="9883" spans="1:6" x14ac:dyDescent="0.3">
      <c r="A9883" t="s">
        <v>10614</v>
      </c>
      <c r="B9883">
        <v>2329980</v>
      </c>
      <c r="C9883">
        <v>198900</v>
      </c>
      <c r="D9883">
        <v>2152840</v>
      </c>
      <c r="E9883">
        <v>2265720</v>
      </c>
      <c r="F9883" s="4">
        <f t="shared" si="154"/>
        <v>1539153.3333333333</v>
      </c>
    </row>
    <row r="9884" spans="1:6" x14ac:dyDescent="0.3">
      <c r="A9884" t="s">
        <v>10615</v>
      </c>
      <c r="B9884">
        <v>1938300</v>
      </c>
      <c r="C9884">
        <v>0</v>
      </c>
      <c r="D9884">
        <v>0</v>
      </c>
      <c r="E9884">
        <v>0</v>
      </c>
      <c r="F9884" s="4">
        <f t="shared" si="154"/>
        <v>0</v>
      </c>
    </row>
    <row r="9885" spans="1:6" x14ac:dyDescent="0.3">
      <c r="A9885" t="s">
        <v>10616</v>
      </c>
      <c r="B9885">
        <v>2186740</v>
      </c>
      <c r="C9885">
        <v>0</v>
      </c>
      <c r="D9885">
        <v>2103500</v>
      </c>
      <c r="E9885">
        <v>2017630</v>
      </c>
      <c r="F9885" s="4">
        <f t="shared" si="154"/>
        <v>1373710</v>
      </c>
    </row>
    <row r="9886" spans="1:6" x14ac:dyDescent="0.3">
      <c r="A9886" t="s">
        <v>10617</v>
      </c>
      <c r="B9886">
        <v>1122200</v>
      </c>
      <c r="C9886">
        <v>1047410</v>
      </c>
      <c r="D9886">
        <v>1878480</v>
      </c>
      <c r="E9886">
        <v>857220</v>
      </c>
      <c r="F9886" s="4">
        <f t="shared" si="154"/>
        <v>1261036.6666666667</v>
      </c>
    </row>
    <row r="9887" spans="1:6" x14ac:dyDescent="0.3">
      <c r="A9887" t="s">
        <v>10618</v>
      </c>
      <c r="B9887">
        <v>0</v>
      </c>
      <c r="C9887">
        <v>0</v>
      </c>
      <c r="D9887">
        <v>364160</v>
      </c>
      <c r="E9887">
        <v>998560</v>
      </c>
      <c r="F9887" s="4">
        <f t="shared" si="154"/>
        <v>454240</v>
      </c>
    </row>
    <row r="9888" spans="1:6" x14ac:dyDescent="0.3">
      <c r="A9888" t="s">
        <v>10619</v>
      </c>
      <c r="B9888">
        <v>1124760</v>
      </c>
      <c r="C9888">
        <v>2462240</v>
      </c>
      <c r="D9888">
        <v>2193030</v>
      </c>
      <c r="E9888">
        <v>2167620</v>
      </c>
      <c r="F9888" s="4">
        <f t="shared" si="154"/>
        <v>2274296.6666666665</v>
      </c>
    </row>
    <row r="9889" spans="1:6" x14ac:dyDescent="0.3">
      <c r="A9889" t="s">
        <v>10620</v>
      </c>
      <c r="B9889">
        <v>0</v>
      </c>
      <c r="C9889">
        <v>2147600</v>
      </c>
      <c r="D9889">
        <v>10822500</v>
      </c>
      <c r="E9889">
        <v>2013400</v>
      </c>
      <c r="F9889" s="4">
        <f t="shared" si="154"/>
        <v>4994500</v>
      </c>
    </row>
    <row r="9890" spans="1:6" x14ac:dyDescent="0.3">
      <c r="A9890" t="s">
        <v>10621</v>
      </c>
      <c r="B9890">
        <v>1270000</v>
      </c>
      <c r="C9890">
        <v>2045400</v>
      </c>
      <c r="D9890">
        <v>0</v>
      </c>
      <c r="E9890">
        <v>725200</v>
      </c>
      <c r="F9890" s="4">
        <f t="shared" si="154"/>
        <v>923533.33333333337</v>
      </c>
    </row>
    <row r="9891" spans="1:6" x14ac:dyDescent="0.3">
      <c r="A9891" t="s">
        <v>10622</v>
      </c>
      <c r="B9891">
        <v>1150500</v>
      </c>
      <c r="C9891">
        <v>951860</v>
      </c>
      <c r="D9891">
        <v>769860</v>
      </c>
      <c r="E9891">
        <v>904360</v>
      </c>
      <c r="F9891" s="4">
        <f t="shared" si="154"/>
        <v>875360</v>
      </c>
    </row>
    <row r="9892" spans="1:6" x14ac:dyDescent="0.3">
      <c r="A9892" t="s">
        <v>10623</v>
      </c>
      <c r="B9892">
        <v>1437950</v>
      </c>
      <c r="C9892">
        <v>0</v>
      </c>
      <c r="D9892">
        <v>2732550</v>
      </c>
      <c r="E9892">
        <v>0</v>
      </c>
      <c r="F9892" s="4">
        <f t="shared" si="154"/>
        <v>910850</v>
      </c>
    </row>
    <row r="9893" spans="1:6" x14ac:dyDescent="0.3">
      <c r="A9893" t="s">
        <v>10624</v>
      </c>
      <c r="B9893">
        <v>17326520</v>
      </c>
      <c r="C9893">
        <v>21921770</v>
      </c>
      <c r="D9893">
        <v>16127380</v>
      </c>
      <c r="E9893">
        <v>10710200</v>
      </c>
      <c r="F9893" s="4">
        <f t="shared" si="154"/>
        <v>16253116.666666666</v>
      </c>
    </row>
    <row r="9894" spans="1:6" x14ac:dyDescent="0.3">
      <c r="A9894" t="s">
        <v>10625</v>
      </c>
      <c r="B9894">
        <v>0</v>
      </c>
      <c r="C9894">
        <v>570000</v>
      </c>
      <c r="D9894">
        <v>463500</v>
      </c>
      <c r="E9894">
        <v>0</v>
      </c>
      <c r="F9894" s="4">
        <f t="shared" si="154"/>
        <v>344500</v>
      </c>
    </row>
    <row r="9895" spans="1:6" x14ac:dyDescent="0.3">
      <c r="A9895" t="s">
        <v>10626</v>
      </c>
      <c r="B9895">
        <v>1927380</v>
      </c>
      <c r="C9895">
        <v>3655470</v>
      </c>
      <c r="D9895">
        <v>2817360</v>
      </c>
      <c r="E9895">
        <v>5529890</v>
      </c>
      <c r="F9895" s="4">
        <f t="shared" si="154"/>
        <v>4000906.6666666665</v>
      </c>
    </row>
    <row r="9896" spans="1:6" x14ac:dyDescent="0.3">
      <c r="A9896" t="s">
        <v>10627</v>
      </c>
      <c r="B9896">
        <v>236600</v>
      </c>
      <c r="C9896">
        <v>821100</v>
      </c>
      <c r="D9896">
        <v>0</v>
      </c>
      <c r="E9896">
        <v>1841080</v>
      </c>
      <c r="F9896" s="4">
        <f t="shared" si="154"/>
        <v>887393.33333333337</v>
      </c>
    </row>
    <row r="9897" spans="1:6" x14ac:dyDescent="0.3">
      <c r="A9897" t="s">
        <v>10628</v>
      </c>
      <c r="B9897">
        <v>1734650</v>
      </c>
      <c r="C9897">
        <v>0</v>
      </c>
      <c r="D9897">
        <v>0</v>
      </c>
      <c r="E9897">
        <v>0</v>
      </c>
      <c r="F9897" s="4">
        <f t="shared" si="154"/>
        <v>0</v>
      </c>
    </row>
    <row r="9898" spans="1:6" x14ac:dyDescent="0.3">
      <c r="A9898" t="s">
        <v>10629</v>
      </c>
      <c r="B9898">
        <v>0</v>
      </c>
      <c r="C9898">
        <v>0</v>
      </c>
      <c r="D9898">
        <v>1133860</v>
      </c>
      <c r="E9898">
        <v>0</v>
      </c>
      <c r="F9898" s="4">
        <f t="shared" si="154"/>
        <v>377953.33333333331</v>
      </c>
    </row>
    <row r="9899" spans="1:6" x14ac:dyDescent="0.3">
      <c r="A9899" t="s">
        <v>10630</v>
      </c>
      <c r="B9899">
        <v>910910</v>
      </c>
      <c r="C9899">
        <v>0</v>
      </c>
      <c r="D9899">
        <v>0</v>
      </c>
      <c r="E9899">
        <v>0</v>
      </c>
      <c r="F9899" s="4">
        <f t="shared" si="154"/>
        <v>0</v>
      </c>
    </row>
    <row r="9900" spans="1:6" x14ac:dyDescent="0.3">
      <c r="A9900" t="s">
        <v>10631</v>
      </c>
      <c r="B9900">
        <v>0</v>
      </c>
      <c r="C9900">
        <v>160000</v>
      </c>
      <c r="D9900">
        <v>0</v>
      </c>
      <c r="E9900">
        <v>0</v>
      </c>
      <c r="F9900" s="4">
        <f t="shared" si="154"/>
        <v>53333.333333333336</v>
      </c>
    </row>
    <row r="9901" spans="1:6" x14ac:dyDescent="0.3">
      <c r="A9901" t="s">
        <v>10632</v>
      </c>
      <c r="B9901">
        <v>1739760</v>
      </c>
      <c r="C9901">
        <v>1720650</v>
      </c>
      <c r="D9901">
        <v>1323200</v>
      </c>
      <c r="E9901">
        <v>1922438</v>
      </c>
      <c r="F9901" s="4">
        <f t="shared" si="154"/>
        <v>1655429.3333333333</v>
      </c>
    </row>
    <row r="9902" spans="1:6" x14ac:dyDescent="0.3">
      <c r="A9902" t="s">
        <v>10633</v>
      </c>
      <c r="B9902">
        <v>1433250</v>
      </c>
      <c r="C9902">
        <v>4209660</v>
      </c>
      <c r="D9902">
        <v>6032660</v>
      </c>
      <c r="E9902">
        <v>3944940</v>
      </c>
      <c r="F9902" s="4">
        <f t="shared" si="154"/>
        <v>4729086.666666667</v>
      </c>
    </row>
    <row r="9903" spans="1:6" x14ac:dyDescent="0.3">
      <c r="A9903" t="s">
        <v>10634</v>
      </c>
      <c r="B9903">
        <v>18269080</v>
      </c>
      <c r="C9903">
        <v>17756200</v>
      </c>
      <c r="D9903">
        <v>9309300</v>
      </c>
      <c r="E9903">
        <v>11328000</v>
      </c>
      <c r="F9903" s="4">
        <f t="shared" si="154"/>
        <v>12797833.333333334</v>
      </c>
    </row>
    <row r="9904" spans="1:6" x14ac:dyDescent="0.3">
      <c r="A9904" t="s">
        <v>10635</v>
      </c>
      <c r="B9904">
        <v>968180</v>
      </c>
      <c r="C9904">
        <v>300300</v>
      </c>
      <c r="D9904">
        <v>313950</v>
      </c>
      <c r="E9904">
        <v>1447840</v>
      </c>
      <c r="F9904" s="4">
        <f t="shared" si="154"/>
        <v>687363.33333333337</v>
      </c>
    </row>
    <row r="9905" spans="1:6" x14ac:dyDescent="0.3">
      <c r="A9905" t="s">
        <v>10636</v>
      </c>
      <c r="B9905">
        <v>618800</v>
      </c>
      <c r="C9905">
        <v>0</v>
      </c>
      <c r="D9905">
        <v>477750</v>
      </c>
      <c r="E9905">
        <v>738800</v>
      </c>
      <c r="F9905" s="4">
        <f t="shared" si="154"/>
        <v>405516.66666666669</v>
      </c>
    </row>
    <row r="9906" spans="1:6" x14ac:dyDescent="0.3">
      <c r="A9906" t="s">
        <v>10637</v>
      </c>
      <c r="B9906">
        <v>684320</v>
      </c>
      <c r="C9906">
        <v>0</v>
      </c>
      <c r="D9906">
        <v>0</v>
      </c>
      <c r="E9906">
        <v>0</v>
      </c>
      <c r="F9906" s="4">
        <f t="shared" si="154"/>
        <v>0</v>
      </c>
    </row>
    <row r="9907" spans="1:6" x14ac:dyDescent="0.3">
      <c r="A9907" t="s">
        <v>10638</v>
      </c>
      <c r="B9907">
        <v>0</v>
      </c>
      <c r="C9907">
        <v>0</v>
      </c>
      <c r="D9907">
        <v>502600</v>
      </c>
      <c r="E9907">
        <v>591000</v>
      </c>
      <c r="F9907" s="4">
        <f t="shared" si="154"/>
        <v>364533.33333333331</v>
      </c>
    </row>
    <row r="9908" spans="1:6" x14ac:dyDescent="0.3">
      <c r="A9908" t="s">
        <v>10639</v>
      </c>
      <c r="B9908">
        <v>160000</v>
      </c>
      <c r="C9908">
        <v>1149500</v>
      </c>
      <c r="D9908">
        <v>1354080</v>
      </c>
      <c r="E9908">
        <v>0</v>
      </c>
      <c r="F9908" s="4">
        <f t="shared" si="154"/>
        <v>834526.66666666663</v>
      </c>
    </row>
    <row r="9909" spans="1:6" x14ac:dyDescent="0.3">
      <c r="A9909" t="s">
        <v>10640</v>
      </c>
      <c r="B9909">
        <v>482300</v>
      </c>
      <c r="C9909">
        <v>1440530</v>
      </c>
      <c r="D9909">
        <v>857950</v>
      </c>
      <c r="E9909">
        <v>755300</v>
      </c>
      <c r="F9909" s="4">
        <f t="shared" si="154"/>
        <v>1017926.6666666666</v>
      </c>
    </row>
    <row r="9910" spans="1:6" x14ac:dyDescent="0.3">
      <c r="A9910" t="s">
        <v>10641</v>
      </c>
      <c r="B9910">
        <v>2963300</v>
      </c>
      <c r="C9910">
        <v>3428850</v>
      </c>
      <c r="D9910">
        <v>2316860</v>
      </c>
      <c r="E9910">
        <v>4449080</v>
      </c>
      <c r="F9910" s="4">
        <f t="shared" si="154"/>
        <v>3398263.3333333335</v>
      </c>
    </row>
    <row r="9911" spans="1:6" x14ac:dyDescent="0.3">
      <c r="A9911" t="s">
        <v>10642</v>
      </c>
      <c r="B9911">
        <v>3840200</v>
      </c>
      <c r="C9911">
        <v>732200</v>
      </c>
      <c r="D9911">
        <v>0</v>
      </c>
      <c r="E9911">
        <v>386000</v>
      </c>
      <c r="F9911" s="4">
        <f t="shared" si="154"/>
        <v>372733.33333333331</v>
      </c>
    </row>
    <row r="9912" spans="1:6" x14ac:dyDescent="0.3">
      <c r="A9912" t="s">
        <v>684</v>
      </c>
      <c r="B9912">
        <v>387660</v>
      </c>
      <c r="C9912">
        <v>459550</v>
      </c>
      <c r="D9912">
        <v>2210000</v>
      </c>
      <c r="E9912">
        <v>2463100</v>
      </c>
      <c r="F9912" s="4">
        <f t="shared" si="154"/>
        <v>1710883.3333333333</v>
      </c>
    </row>
    <row r="9913" spans="1:6" x14ac:dyDescent="0.3">
      <c r="A9913" t="s">
        <v>10643</v>
      </c>
      <c r="B9913">
        <v>0</v>
      </c>
      <c r="C9913">
        <v>552600</v>
      </c>
      <c r="D9913">
        <v>0</v>
      </c>
      <c r="E9913">
        <v>0</v>
      </c>
      <c r="F9913" s="4">
        <f t="shared" si="154"/>
        <v>184200</v>
      </c>
    </row>
    <row r="9914" spans="1:6" x14ac:dyDescent="0.3">
      <c r="A9914" t="s">
        <v>10644</v>
      </c>
      <c r="B9914">
        <v>906400</v>
      </c>
      <c r="C9914">
        <v>1099950</v>
      </c>
      <c r="D9914">
        <v>565920</v>
      </c>
      <c r="E9914">
        <v>1088460</v>
      </c>
      <c r="F9914" s="4">
        <f t="shared" si="154"/>
        <v>918110</v>
      </c>
    </row>
    <row r="9915" spans="1:6" x14ac:dyDescent="0.3">
      <c r="A9915" t="s">
        <v>10645</v>
      </c>
      <c r="B9915">
        <v>0</v>
      </c>
      <c r="C9915">
        <v>983480</v>
      </c>
      <c r="D9915">
        <v>0</v>
      </c>
      <c r="E9915">
        <v>0</v>
      </c>
      <c r="F9915" s="4">
        <f t="shared" si="154"/>
        <v>327826.66666666669</v>
      </c>
    </row>
    <row r="9916" spans="1:6" x14ac:dyDescent="0.3">
      <c r="A9916" t="s">
        <v>10646</v>
      </c>
      <c r="B9916">
        <v>1736800</v>
      </c>
      <c r="C9916">
        <v>5695010</v>
      </c>
      <c r="D9916">
        <v>7627680</v>
      </c>
      <c r="E9916">
        <v>4547360</v>
      </c>
      <c r="F9916" s="4">
        <f t="shared" si="154"/>
        <v>5956683.333333333</v>
      </c>
    </row>
    <row r="9917" spans="1:6" x14ac:dyDescent="0.3">
      <c r="A9917" t="s">
        <v>10647</v>
      </c>
      <c r="B9917">
        <v>316000</v>
      </c>
      <c r="C9917">
        <v>791700</v>
      </c>
      <c r="D9917">
        <v>0</v>
      </c>
      <c r="E9917">
        <v>489600</v>
      </c>
      <c r="F9917" s="4">
        <f t="shared" si="154"/>
        <v>427100</v>
      </c>
    </row>
    <row r="9918" spans="1:6" x14ac:dyDescent="0.3">
      <c r="A9918" t="s">
        <v>289</v>
      </c>
      <c r="B9918">
        <v>0</v>
      </c>
      <c r="C9918">
        <v>4318000</v>
      </c>
      <c r="D9918">
        <v>637910</v>
      </c>
      <c r="E9918">
        <v>1756580</v>
      </c>
      <c r="F9918" s="4">
        <f t="shared" si="154"/>
        <v>2237496.6666666665</v>
      </c>
    </row>
    <row r="9919" spans="1:6" x14ac:dyDescent="0.3">
      <c r="A9919" t="s">
        <v>10648</v>
      </c>
      <c r="B9919">
        <v>5414840</v>
      </c>
      <c r="C9919">
        <v>11410000</v>
      </c>
      <c r="D9919">
        <v>11890900</v>
      </c>
      <c r="E9919">
        <v>11708900</v>
      </c>
      <c r="F9919" s="4">
        <f t="shared" si="154"/>
        <v>11669933.333333334</v>
      </c>
    </row>
    <row r="9920" spans="1:6" x14ac:dyDescent="0.3">
      <c r="A9920" t="s">
        <v>10649</v>
      </c>
      <c r="B9920">
        <v>2189460</v>
      </c>
      <c r="C9920">
        <v>2338860</v>
      </c>
      <c r="D9920">
        <v>2322080</v>
      </c>
      <c r="E9920">
        <v>2302000</v>
      </c>
      <c r="F9920" s="4">
        <f t="shared" si="154"/>
        <v>2320980</v>
      </c>
    </row>
    <row r="9921" spans="1:6" x14ac:dyDescent="0.3">
      <c r="A9921" t="s">
        <v>10650</v>
      </c>
      <c r="B9921">
        <v>2948680</v>
      </c>
      <c r="C9921">
        <v>697600</v>
      </c>
      <c r="D9921">
        <v>0</v>
      </c>
      <c r="E9921">
        <v>3644010</v>
      </c>
      <c r="F9921" s="4">
        <f t="shared" si="154"/>
        <v>1447203.3333333333</v>
      </c>
    </row>
    <row r="9922" spans="1:6" x14ac:dyDescent="0.3">
      <c r="A9922" t="s">
        <v>10651</v>
      </c>
      <c r="B9922">
        <v>2403000</v>
      </c>
      <c r="C9922">
        <v>2349890</v>
      </c>
      <c r="D9922">
        <v>0</v>
      </c>
      <c r="E9922">
        <v>2368300</v>
      </c>
      <c r="F9922" s="4">
        <f t="shared" si="154"/>
        <v>1572730</v>
      </c>
    </row>
    <row r="9923" spans="1:6" x14ac:dyDescent="0.3">
      <c r="A9923" t="s">
        <v>10652</v>
      </c>
      <c r="B9923">
        <v>0</v>
      </c>
      <c r="C9923">
        <v>1594400</v>
      </c>
      <c r="D9923">
        <v>0</v>
      </c>
      <c r="E9923">
        <v>0</v>
      </c>
      <c r="F9923" s="4">
        <f t="shared" ref="F9923:F9986" si="155">SUM(C9923:E9923)/3</f>
        <v>531466.66666666663</v>
      </c>
    </row>
    <row r="9924" spans="1:6" x14ac:dyDescent="0.3">
      <c r="A9924" t="s">
        <v>10653</v>
      </c>
      <c r="B9924">
        <v>0</v>
      </c>
      <c r="C9924">
        <v>2094000</v>
      </c>
      <c r="D9924">
        <v>2045700</v>
      </c>
      <c r="E9924">
        <v>2124800</v>
      </c>
      <c r="F9924" s="4">
        <f t="shared" si="155"/>
        <v>2088166.6666666667</v>
      </c>
    </row>
    <row r="9925" spans="1:6" x14ac:dyDescent="0.3">
      <c r="A9925" t="s">
        <v>10654</v>
      </c>
      <c r="B9925">
        <v>1740400</v>
      </c>
      <c r="C9925">
        <v>595140</v>
      </c>
      <c r="D9925">
        <v>0</v>
      </c>
      <c r="E9925">
        <v>2987900</v>
      </c>
      <c r="F9925" s="4">
        <f t="shared" si="155"/>
        <v>1194346.6666666667</v>
      </c>
    </row>
    <row r="9926" spans="1:6" x14ac:dyDescent="0.3">
      <c r="A9926" t="s">
        <v>10655</v>
      </c>
      <c r="B9926">
        <v>7613000</v>
      </c>
      <c r="C9926">
        <v>9657200</v>
      </c>
      <c r="D9926">
        <v>11123690</v>
      </c>
      <c r="E9926">
        <v>6120660</v>
      </c>
      <c r="F9926" s="4">
        <f t="shared" si="155"/>
        <v>8967183.333333334</v>
      </c>
    </row>
    <row r="9927" spans="1:6" x14ac:dyDescent="0.3">
      <c r="A9927" t="s">
        <v>10656</v>
      </c>
      <c r="B9927">
        <v>0</v>
      </c>
      <c r="C9927">
        <v>0</v>
      </c>
      <c r="D9927">
        <v>2480800</v>
      </c>
      <c r="E9927">
        <v>0</v>
      </c>
      <c r="F9927" s="4">
        <f t="shared" si="155"/>
        <v>826933.33333333337</v>
      </c>
    </row>
    <row r="9928" spans="1:6" x14ac:dyDescent="0.3">
      <c r="A9928" t="s">
        <v>10657</v>
      </c>
      <c r="B9928">
        <v>1873690</v>
      </c>
      <c r="C9928">
        <v>1874370</v>
      </c>
      <c r="D9928">
        <v>3945760</v>
      </c>
      <c r="E9928">
        <v>2148460</v>
      </c>
      <c r="F9928" s="4">
        <f t="shared" si="155"/>
        <v>2656196.6666666665</v>
      </c>
    </row>
    <row r="9929" spans="1:6" x14ac:dyDescent="0.3">
      <c r="A9929" t="s">
        <v>10658</v>
      </c>
      <c r="B9929">
        <v>4372350</v>
      </c>
      <c r="C9929">
        <v>5909880</v>
      </c>
      <c r="D9929">
        <v>4518850</v>
      </c>
      <c r="E9929">
        <v>8518000</v>
      </c>
      <c r="F9929" s="4">
        <f t="shared" si="155"/>
        <v>6315576.666666667</v>
      </c>
    </row>
    <row r="9930" spans="1:6" x14ac:dyDescent="0.3">
      <c r="A9930" t="s">
        <v>10659</v>
      </c>
      <c r="B9930">
        <v>0</v>
      </c>
      <c r="C9930">
        <v>1377800</v>
      </c>
      <c r="D9930">
        <v>4131590</v>
      </c>
      <c r="E9930">
        <v>2964640</v>
      </c>
      <c r="F9930" s="4">
        <f t="shared" si="155"/>
        <v>2824676.6666666665</v>
      </c>
    </row>
    <row r="9931" spans="1:6" x14ac:dyDescent="0.3">
      <c r="A9931" t="s">
        <v>10660</v>
      </c>
      <c r="B9931">
        <v>2490940</v>
      </c>
      <c r="C9931">
        <v>3757360</v>
      </c>
      <c r="D9931">
        <v>4085330</v>
      </c>
      <c r="E9931">
        <v>5088200</v>
      </c>
      <c r="F9931" s="4">
        <f t="shared" si="155"/>
        <v>4310296.666666667</v>
      </c>
    </row>
    <row r="9932" spans="1:6" x14ac:dyDescent="0.3">
      <c r="A9932" t="s">
        <v>10661</v>
      </c>
      <c r="B9932">
        <v>0</v>
      </c>
      <c r="C9932">
        <v>382200</v>
      </c>
      <c r="D9932">
        <v>0</v>
      </c>
      <c r="E9932">
        <v>0</v>
      </c>
      <c r="F9932" s="4">
        <f t="shared" si="155"/>
        <v>127400</v>
      </c>
    </row>
    <row r="9933" spans="1:6" x14ac:dyDescent="0.3">
      <c r="A9933" t="s">
        <v>10662</v>
      </c>
      <c r="B9933">
        <v>0</v>
      </c>
      <c r="C9933">
        <v>0</v>
      </c>
      <c r="D9933">
        <v>1340600</v>
      </c>
      <c r="E9933">
        <v>938460</v>
      </c>
      <c r="F9933" s="4">
        <f t="shared" si="155"/>
        <v>759686.66666666663</v>
      </c>
    </row>
    <row r="9934" spans="1:6" x14ac:dyDescent="0.3">
      <c r="A9934" t="s">
        <v>10663</v>
      </c>
      <c r="B9934">
        <v>932950</v>
      </c>
      <c r="C9934">
        <v>2839440</v>
      </c>
      <c r="D9934">
        <v>1160000</v>
      </c>
      <c r="E9934">
        <v>0</v>
      </c>
      <c r="F9934" s="4">
        <f t="shared" si="155"/>
        <v>1333146.6666666667</v>
      </c>
    </row>
    <row r="9935" spans="1:6" x14ac:dyDescent="0.3">
      <c r="A9935" t="s">
        <v>903</v>
      </c>
      <c r="B9935">
        <v>353460</v>
      </c>
      <c r="C9935">
        <v>0</v>
      </c>
      <c r="D9935">
        <v>621220</v>
      </c>
      <c r="E9935">
        <v>0</v>
      </c>
      <c r="F9935" s="4">
        <f t="shared" si="155"/>
        <v>207073.33333333334</v>
      </c>
    </row>
    <row r="9936" spans="1:6" x14ac:dyDescent="0.3">
      <c r="A9936" t="s">
        <v>10664</v>
      </c>
      <c r="B9936">
        <v>2243920</v>
      </c>
      <c r="C9936">
        <v>2227000</v>
      </c>
      <c r="D9936">
        <v>3147060</v>
      </c>
      <c r="E9936">
        <v>3776730</v>
      </c>
      <c r="F9936" s="4">
        <f t="shared" si="155"/>
        <v>3050263.3333333335</v>
      </c>
    </row>
    <row r="9937" spans="1:6" x14ac:dyDescent="0.3">
      <c r="A9937" t="s">
        <v>10665</v>
      </c>
      <c r="B9937">
        <v>2192650</v>
      </c>
      <c r="C9937">
        <v>2830810</v>
      </c>
      <c r="D9937">
        <v>2369980</v>
      </c>
      <c r="E9937">
        <v>5531716</v>
      </c>
      <c r="F9937" s="4">
        <f t="shared" si="155"/>
        <v>3577502</v>
      </c>
    </row>
    <row r="9938" spans="1:6" x14ac:dyDescent="0.3">
      <c r="A9938" t="s">
        <v>10666</v>
      </c>
      <c r="B9938">
        <v>0</v>
      </c>
      <c r="C9938">
        <v>3194990</v>
      </c>
      <c r="D9938">
        <v>455000</v>
      </c>
      <c r="E9938">
        <v>0</v>
      </c>
      <c r="F9938" s="4">
        <f t="shared" si="155"/>
        <v>1216663.3333333333</v>
      </c>
    </row>
    <row r="9939" spans="1:6" x14ac:dyDescent="0.3">
      <c r="A9939" t="s">
        <v>10667</v>
      </c>
      <c r="B9939">
        <v>0</v>
      </c>
      <c r="C9939">
        <v>228000</v>
      </c>
      <c r="D9939">
        <v>0</v>
      </c>
      <c r="E9939">
        <v>160000</v>
      </c>
      <c r="F9939" s="4">
        <f t="shared" si="155"/>
        <v>129333.33333333333</v>
      </c>
    </row>
    <row r="9940" spans="1:6" x14ac:dyDescent="0.3">
      <c r="A9940" t="s">
        <v>10668</v>
      </c>
      <c r="B9940">
        <v>1178000</v>
      </c>
      <c r="C9940">
        <v>0</v>
      </c>
      <c r="D9940">
        <v>397800</v>
      </c>
      <c r="E9940">
        <v>0</v>
      </c>
      <c r="F9940" s="4">
        <f t="shared" si="155"/>
        <v>132600</v>
      </c>
    </row>
    <row r="9941" spans="1:6" x14ac:dyDescent="0.3">
      <c r="A9941" t="s">
        <v>10669</v>
      </c>
      <c r="B9941">
        <v>370000</v>
      </c>
      <c r="C9941">
        <v>0</v>
      </c>
      <c r="D9941">
        <v>0</v>
      </c>
      <c r="E9941">
        <v>0</v>
      </c>
      <c r="F9941" s="4">
        <f t="shared" si="155"/>
        <v>0</v>
      </c>
    </row>
    <row r="9942" spans="1:6" x14ac:dyDescent="0.3">
      <c r="A9942" t="s">
        <v>10670</v>
      </c>
      <c r="B9942">
        <v>4731240</v>
      </c>
      <c r="C9942">
        <v>2872680</v>
      </c>
      <c r="D9942">
        <v>3117000</v>
      </c>
      <c r="E9942">
        <v>4207220</v>
      </c>
      <c r="F9942" s="4">
        <f t="shared" si="155"/>
        <v>3398966.6666666665</v>
      </c>
    </row>
    <row r="9943" spans="1:6" x14ac:dyDescent="0.3">
      <c r="A9943" t="s">
        <v>508</v>
      </c>
      <c r="B9943">
        <v>198900</v>
      </c>
      <c r="C9943">
        <v>2398110</v>
      </c>
      <c r="D9943">
        <v>993100</v>
      </c>
      <c r="E9943">
        <v>2378760</v>
      </c>
      <c r="F9943" s="4">
        <f t="shared" si="155"/>
        <v>1923323.3333333333</v>
      </c>
    </row>
    <row r="9944" spans="1:6" x14ac:dyDescent="0.3">
      <c r="A9944" t="s">
        <v>10671</v>
      </c>
      <c r="B9944">
        <v>0</v>
      </c>
      <c r="C9944">
        <v>1053980</v>
      </c>
      <c r="D9944">
        <v>0</v>
      </c>
      <c r="E9944">
        <v>0</v>
      </c>
      <c r="F9944" s="4">
        <f t="shared" si="155"/>
        <v>351326.66666666669</v>
      </c>
    </row>
    <row r="9945" spans="1:6" x14ac:dyDescent="0.3">
      <c r="A9945" t="s">
        <v>10672</v>
      </c>
      <c r="B9945">
        <v>557400</v>
      </c>
      <c r="C9945">
        <v>206800</v>
      </c>
      <c r="D9945">
        <v>300300</v>
      </c>
      <c r="E9945">
        <v>0</v>
      </c>
      <c r="F9945" s="4">
        <f t="shared" si="155"/>
        <v>169033.33333333334</v>
      </c>
    </row>
    <row r="9946" spans="1:6" x14ac:dyDescent="0.3">
      <c r="A9946" t="s">
        <v>10673</v>
      </c>
      <c r="B9946">
        <v>0</v>
      </c>
      <c r="C9946">
        <v>960050</v>
      </c>
      <c r="D9946">
        <v>413900</v>
      </c>
      <c r="E9946">
        <v>0</v>
      </c>
      <c r="F9946" s="4">
        <f t="shared" si="155"/>
        <v>457983.33333333331</v>
      </c>
    </row>
    <row r="9947" spans="1:6" x14ac:dyDescent="0.3">
      <c r="A9947" t="s">
        <v>10674</v>
      </c>
      <c r="B9947">
        <v>370000</v>
      </c>
      <c r="C9947">
        <v>680780</v>
      </c>
      <c r="D9947">
        <v>1236140</v>
      </c>
      <c r="E9947">
        <v>1260670</v>
      </c>
      <c r="F9947" s="4">
        <f t="shared" si="155"/>
        <v>1059196.6666666667</v>
      </c>
    </row>
    <row r="9948" spans="1:6" x14ac:dyDescent="0.3">
      <c r="A9948" t="s">
        <v>10675</v>
      </c>
      <c r="B9948">
        <v>872320</v>
      </c>
      <c r="C9948">
        <v>2202800</v>
      </c>
      <c r="D9948">
        <v>432000</v>
      </c>
      <c r="E9948">
        <v>1660150</v>
      </c>
      <c r="F9948" s="4">
        <f t="shared" si="155"/>
        <v>1431650</v>
      </c>
    </row>
    <row r="9949" spans="1:6" x14ac:dyDescent="0.3">
      <c r="A9949" t="s">
        <v>10676</v>
      </c>
      <c r="B9949">
        <v>2030050</v>
      </c>
      <c r="C9949">
        <v>0</v>
      </c>
      <c r="D9949">
        <v>563200</v>
      </c>
      <c r="E9949">
        <v>827500</v>
      </c>
      <c r="F9949" s="4">
        <f t="shared" si="155"/>
        <v>463566.66666666669</v>
      </c>
    </row>
    <row r="9950" spans="1:6" x14ac:dyDescent="0.3">
      <c r="A9950" t="s">
        <v>10677</v>
      </c>
      <c r="B9950">
        <v>0</v>
      </c>
      <c r="C9950">
        <v>1440260</v>
      </c>
      <c r="D9950">
        <v>2044590</v>
      </c>
      <c r="E9950">
        <v>2052160</v>
      </c>
      <c r="F9950" s="4">
        <f t="shared" si="155"/>
        <v>1845670</v>
      </c>
    </row>
    <row r="9951" spans="1:6" x14ac:dyDescent="0.3">
      <c r="A9951" t="s">
        <v>10678</v>
      </c>
      <c r="B9951">
        <v>1237600</v>
      </c>
      <c r="C9951">
        <v>0</v>
      </c>
      <c r="D9951">
        <v>678000</v>
      </c>
      <c r="E9951">
        <v>0</v>
      </c>
      <c r="F9951" s="4">
        <f t="shared" si="155"/>
        <v>226000</v>
      </c>
    </row>
    <row r="9952" spans="1:6" x14ac:dyDescent="0.3">
      <c r="A9952" t="s">
        <v>10679</v>
      </c>
      <c r="B9952">
        <v>230000</v>
      </c>
      <c r="C9952">
        <v>764400</v>
      </c>
      <c r="D9952">
        <v>219120</v>
      </c>
      <c r="E9952">
        <v>219120</v>
      </c>
      <c r="F9952" s="4">
        <f t="shared" si="155"/>
        <v>400880</v>
      </c>
    </row>
    <row r="9953" spans="1:6" x14ac:dyDescent="0.3">
      <c r="A9953" t="s">
        <v>10680</v>
      </c>
      <c r="B9953">
        <v>647680</v>
      </c>
      <c r="C9953">
        <v>647680</v>
      </c>
      <c r="D9953">
        <v>243880</v>
      </c>
      <c r="E9953">
        <v>723920</v>
      </c>
      <c r="F9953" s="4">
        <f t="shared" si="155"/>
        <v>538493.33333333337</v>
      </c>
    </row>
    <row r="9954" spans="1:6" x14ac:dyDescent="0.3">
      <c r="A9954" t="s">
        <v>10681</v>
      </c>
      <c r="B9954">
        <v>684320</v>
      </c>
      <c r="C9954">
        <v>487000</v>
      </c>
      <c r="D9954">
        <v>191100</v>
      </c>
      <c r="E9954">
        <v>2022020</v>
      </c>
      <c r="F9954" s="4">
        <f t="shared" si="155"/>
        <v>900040</v>
      </c>
    </row>
    <row r="9955" spans="1:6" x14ac:dyDescent="0.3">
      <c r="A9955" t="s">
        <v>10682</v>
      </c>
      <c r="B9955">
        <v>2588750</v>
      </c>
      <c r="C9955">
        <v>4541950</v>
      </c>
      <c r="D9955">
        <v>2259950</v>
      </c>
      <c r="E9955">
        <v>3411150</v>
      </c>
      <c r="F9955" s="4">
        <f t="shared" si="155"/>
        <v>3404350</v>
      </c>
    </row>
    <row r="9956" spans="1:6" x14ac:dyDescent="0.3">
      <c r="A9956" t="s">
        <v>10683</v>
      </c>
      <c r="B9956">
        <v>1273680</v>
      </c>
      <c r="C9956">
        <v>600000</v>
      </c>
      <c r="D9956">
        <v>0</v>
      </c>
      <c r="E9956">
        <v>386000</v>
      </c>
      <c r="F9956" s="4">
        <f t="shared" si="155"/>
        <v>328666.66666666669</v>
      </c>
    </row>
    <row r="9957" spans="1:6" x14ac:dyDescent="0.3">
      <c r="A9957" t="s">
        <v>10684</v>
      </c>
      <c r="B9957">
        <v>2072350</v>
      </c>
      <c r="C9957">
        <v>6334450</v>
      </c>
      <c r="D9957">
        <v>6910480</v>
      </c>
      <c r="E9957">
        <v>4080600</v>
      </c>
      <c r="F9957" s="4">
        <f t="shared" si="155"/>
        <v>5775176.666666667</v>
      </c>
    </row>
    <row r="9958" spans="1:6" x14ac:dyDescent="0.3">
      <c r="A9958" t="s">
        <v>10685</v>
      </c>
      <c r="B9958">
        <v>354900</v>
      </c>
      <c r="C9958">
        <v>4417140</v>
      </c>
      <c r="D9958">
        <v>2825110</v>
      </c>
      <c r="E9958">
        <v>4336150</v>
      </c>
      <c r="F9958" s="4">
        <f t="shared" si="155"/>
        <v>3859466.6666666665</v>
      </c>
    </row>
    <row r="9959" spans="1:6" x14ac:dyDescent="0.3">
      <c r="A9959" t="s">
        <v>10686</v>
      </c>
      <c r="B9959">
        <v>690000</v>
      </c>
      <c r="C9959">
        <v>1480000</v>
      </c>
      <c r="D9959">
        <v>1123850</v>
      </c>
      <c r="E9959">
        <v>0</v>
      </c>
      <c r="F9959" s="4">
        <f t="shared" si="155"/>
        <v>867950</v>
      </c>
    </row>
    <row r="9960" spans="1:6" x14ac:dyDescent="0.3">
      <c r="A9960" t="s">
        <v>10687</v>
      </c>
      <c r="B9960">
        <v>256000</v>
      </c>
      <c r="C9960">
        <v>7737270</v>
      </c>
      <c r="D9960">
        <v>4852620</v>
      </c>
      <c r="E9960">
        <v>5814020</v>
      </c>
      <c r="F9960" s="4">
        <f t="shared" si="155"/>
        <v>6134636.666666667</v>
      </c>
    </row>
    <row r="9961" spans="1:6" x14ac:dyDescent="0.3">
      <c r="A9961" t="s">
        <v>10688</v>
      </c>
      <c r="B9961">
        <v>0</v>
      </c>
      <c r="C9961">
        <v>718300</v>
      </c>
      <c r="D9961">
        <v>0</v>
      </c>
      <c r="E9961">
        <v>386000</v>
      </c>
      <c r="F9961" s="4">
        <f t="shared" si="155"/>
        <v>368100</v>
      </c>
    </row>
    <row r="9962" spans="1:6" x14ac:dyDescent="0.3">
      <c r="A9962" t="s">
        <v>10689</v>
      </c>
      <c r="B9962">
        <v>1214540</v>
      </c>
      <c r="C9962">
        <v>566930</v>
      </c>
      <c r="D9962">
        <v>0</v>
      </c>
      <c r="E9962">
        <v>0</v>
      </c>
      <c r="F9962" s="4">
        <f t="shared" si="155"/>
        <v>188976.66666666666</v>
      </c>
    </row>
    <row r="9963" spans="1:6" x14ac:dyDescent="0.3">
      <c r="A9963" t="s">
        <v>10690</v>
      </c>
      <c r="B9963">
        <v>418000</v>
      </c>
      <c r="C9963">
        <v>0</v>
      </c>
      <c r="D9963">
        <v>1714600</v>
      </c>
      <c r="E9963">
        <v>863200</v>
      </c>
      <c r="F9963" s="4">
        <f t="shared" si="155"/>
        <v>859266.66666666663</v>
      </c>
    </row>
    <row r="9964" spans="1:6" x14ac:dyDescent="0.3">
      <c r="A9964" t="s">
        <v>10691</v>
      </c>
      <c r="B9964">
        <v>1457900</v>
      </c>
      <c r="C9964">
        <v>0</v>
      </c>
      <c r="D9964">
        <v>4580030</v>
      </c>
      <c r="E9964">
        <v>0</v>
      </c>
      <c r="F9964" s="4">
        <f t="shared" si="155"/>
        <v>1526676.6666666667</v>
      </c>
    </row>
    <row r="9965" spans="1:6" x14ac:dyDescent="0.3">
      <c r="A9965" t="s">
        <v>10692</v>
      </c>
      <c r="B9965">
        <v>0</v>
      </c>
      <c r="C9965">
        <v>0</v>
      </c>
      <c r="D9965">
        <v>1321960</v>
      </c>
      <c r="E9965">
        <v>641920</v>
      </c>
      <c r="F9965" s="4">
        <f t="shared" si="155"/>
        <v>654626.66666666663</v>
      </c>
    </row>
    <row r="9966" spans="1:6" x14ac:dyDescent="0.3">
      <c r="A9966" t="s">
        <v>10693</v>
      </c>
      <c r="B9966">
        <v>2989350</v>
      </c>
      <c r="C9966">
        <v>2989350</v>
      </c>
      <c r="D9966">
        <v>3361540</v>
      </c>
      <c r="E9966">
        <v>6343610</v>
      </c>
      <c r="F9966" s="4">
        <f t="shared" si="155"/>
        <v>4231500</v>
      </c>
    </row>
    <row r="9967" spans="1:6" x14ac:dyDescent="0.3">
      <c r="A9967" t="s">
        <v>10694</v>
      </c>
      <c r="B9967">
        <v>1107600</v>
      </c>
      <c r="C9967">
        <v>2128900</v>
      </c>
      <c r="D9967">
        <v>3700000</v>
      </c>
      <c r="E9967">
        <v>2982190</v>
      </c>
      <c r="F9967" s="4">
        <f t="shared" si="155"/>
        <v>2937030</v>
      </c>
    </row>
    <row r="9968" spans="1:6" x14ac:dyDescent="0.3">
      <c r="A9968" t="s">
        <v>10695</v>
      </c>
      <c r="B9968">
        <v>2233440</v>
      </c>
      <c r="C9968">
        <v>2084940</v>
      </c>
      <c r="D9968">
        <v>2358310</v>
      </c>
      <c r="E9968">
        <v>2415430</v>
      </c>
      <c r="F9968" s="4">
        <f t="shared" si="155"/>
        <v>2286226.6666666665</v>
      </c>
    </row>
    <row r="9969" spans="1:6" x14ac:dyDescent="0.3">
      <c r="A9969" t="s">
        <v>10696</v>
      </c>
      <c r="B9969">
        <v>1983290</v>
      </c>
      <c r="C9969">
        <v>160000</v>
      </c>
      <c r="D9969">
        <v>2915260</v>
      </c>
      <c r="E9969">
        <v>2168670</v>
      </c>
      <c r="F9969" s="4">
        <f t="shared" si="155"/>
        <v>1747976.6666666667</v>
      </c>
    </row>
    <row r="9970" spans="1:6" x14ac:dyDescent="0.3">
      <c r="A9970" t="s">
        <v>10697</v>
      </c>
      <c r="B9970">
        <v>0</v>
      </c>
      <c r="C9970">
        <v>0</v>
      </c>
      <c r="D9970">
        <v>409500</v>
      </c>
      <c r="E9970">
        <v>0</v>
      </c>
      <c r="F9970" s="4">
        <f t="shared" si="155"/>
        <v>136500</v>
      </c>
    </row>
    <row r="9971" spans="1:6" x14ac:dyDescent="0.3">
      <c r="A9971" t="s">
        <v>10698</v>
      </c>
      <c r="B9971">
        <v>628650</v>
      </c>
      <c r="C9971">
        <v>0</v>
      </c>
      <c r="D9971">
        <v>593000</v>
      </c>
      <c r="E9971">
        <v>837200</v>
      </c>
      <c r="F9971" s="4">
        <f t="shared" si="155"/>
        <v>476733.33333333331</v>
      </c>
    </row>
    <row r="9972" spans="1:6" x14ac:dyDescent="0.3">
      <c r="A9972" t="s">
        <v>10699</v>
      </c>
      <c r="B9972">
        <v>996000</v>
      </c>
      <c r="C9972">
        <v>382200</v>
      </c>
      <c r="D9972">
        <v>1110000</v>
      </c>
      <c r="E9972">
        <v>0</v>
      </c>
      <c r="F9972" s="4">
        <f t="shared" si="155"/>
        <v>497400</v>
      </c>
    </row>
    <row r="9973" spans="1:6" x14ac:dyDescent="0.3">
      <c r="A9973" t="s">
        <v>10700</v>
      </c>
      <c r="B9973">
        <v>267540</v>
      </c>
      <c r="C9973">
        <v>439530</v>
      </c>
      <c r="D9973">
        <v>176540</v>
      </c>
      <c r="E9973">
        <v>742720</v>
      </c>
      <c r="F9973" s="4">
        <f t="shared" si="155"/>
        <v>452930</v>
      </c>
    </row>
    <row r="9974" spans="1:6" x14ac:dyDescent="0.3">
      <c r="A9974" t="s">
        <v>10701</v>
      </c>
      <c r="B9974">
        <v>256000</v>
      </c>
      <c r="C9974">
        <v>570000</v>
      </c>
      <c r="D9974">
        <v>0</v>
      </c>
      <c r="E9974">
        <v>1437800</v>
      </c>
      <c r="F9974" s="4">
        <f t="shared" si="155"/>
        <v>669266.66666666663</v>
      </c>
    </row>
    <row r="9975" spans="1:6" x14ac:dyDescent="0.3">
      <c r="A9975" t="s">
        <v>10702</v>
      </c>
      <c r="B9975">
        <v>0</v>
      </c>
      <c r="C9975">
        <v>0</v>
      </c>
      <c r="D9975">
        <v>1480000</v>
      </c>
      <c r="E9975">
        <v>0</v>
      </c>
      <c r="F9975" s="4">
        <f t="shared" si="155"/>
        <v>493333.33333333331</v>
      </c>
    </row>
    <row r="9976" spans="1:6" x14ac:dyDescent="0.3">
      <c r="A9976" t="s">
        <v>10703</v>
      </c>
      <c r="B9976">
        <v>952680</v>
      </c>
      <c r="C9976">
        <v>600600</v>
      </c>
      <c r="D9976">
        <v>647680</v>
      </c>
      <c r="E9976">
        <v>605120</v>
      </c>
      <c r="F9976" s="4">
        <f t="shared" si="155"/>
        <v>617800</v>
      </c>
    </row>
    <row r="9977" spans="1:6" x14ac:dyDescent="0.3">
      <c r="A9977" t="s">
        <v>10704</v>
      </c>
      <c r="B9977">
        <v>611000</v>
      </c>
      <c r="C9977">
        <v>1031390</v>
      </c>
      <c r="D9977">
        <v>370000</v>
      </c>
      <c r="E9977">
        <v>1527200</v>
      </c>
      <c r="F9977" s="4">
        <f t="shared" si="155"/>
        <v>976196.66666666663</v>
      </c>
    </row>
    <row r="9978" spans="1:6" x14ac:dyDescent="0.3">
      <c r="A9978" t="s">
        <v>10705</v>
      </c>
      <c r="B9978">
        <v>0</v>
      </c>
      <c r="C9978">
        <v>2230410</v>
      </c>
      <c r="D9978">
        <v>2257570</v>
      </c>
      <c r="E9978">
        <v>1216250</v>
      </c>
      <c r="F9978" s="4">
        <f t="shared" si="155"/>
        <v>1901410</v>
      </c>
    </row>
    <row r="9979" spans="1:6" x14ac:dyDescent="0.3">
      <c r="A9979" t="s">
        <v>10706</v>
      </c>
      <c r="B9979">
        <v>988260</v>
      </c>
      <c r="C9979">
        <v>3463800</v>
      </c>
      <c r="D9979">
        <v>1367730</v>
      </c>
      <c r="E9979">
        <v>2292170</v>
      </c>
      <c r="F9979" s="4">
        <f t="shared" si="155"/>
        <v>2374566.6666666665</v>
      </c>
    </row>
    <row r="9980" spans="1:6" x14ac:dyDescent="0.3">
      <c r="A9980" t="s">
        <v>10707</v>
      </c>
      <c r="B9980">
        <v>0</v>
      </c>
      <c r="C9980">
        <v>870640</v>
      </c>
      <c r="D9980">
        <v>1067060</v>
      </c>
      <c r="E9980">
        <v>0</v>
      </c>
      <c r="F9980" s="4">
        <f t="shared" si="155"/>
        <v>645900</v>
      </c>
    </row>
    <row r="9981" spans="1:6" x14ac:dyDescent="0.3">
      <c r="A9981" t="s">
        <v>10708</v>
      </c>
      <c r="B9981">
        <v>248000</v>
      </c>
      <c r="C9981">
        <v>572550</v>
      </c>
      <c r="D9981">
        <v>3494600</v>
      </c>
      <c r="E9981">
        <v>0</v>
      </c>
      <c r="F9981" s="4">
        <f t="shared" si="155"/>
        <v>1355716.6666666667</v>
      </c>
    </row>
    <row r="9982" spans="1:6" x14ac:dyDescent="0.3">
      <c r="A9982" t="s">
        <v>10709</v>
      </c>
      <c r="B9982">
        <v>3001950</v>
      </c>
      <c r="C9982">
        <v>4318800</v>
      </c>
      <c r="D9982">
        <v>5107600</v>
      </c>
      <c r="E9982">
        <v>2092250</v>
      </c>
      <c r="F9982" s="4">
        <f t="shared" si="155"/>
        <v>3839550</v>
      </c>
    </row>
    <row r="9983" spans="1:6" x14ac:dyDescent="0.3">
      <c r="A9983" t="s">
        <v>10710</v>
      </c>
      <c r="B9983">
        <v>5579900</v>
      </c>
      <c r="C9983">
        <v>3008800</v>
      </c>
      <c r="D9983">
        <v>5338500</v>
      </c>
      <c r="E9983">
        <v>0</v>
      </c>
      <c r="F9983" s="4">
        <f t="shared" si="155"/>
        <v>2782433.3333333335</v>
      </c>
    </row>
    <row r="9984" spans="1:6" x14ac:dyDescent="0.3">
      <c r="A9984" t="s">
        <v>10711</v>
      </c>
      <c r="B9984">
        <v>256000</v>
      </c>
      <c r="C9984">
        <v>530000</v>
      </c>
      <c r="D9984">
        <v>0</v>
      </c>
      <c r="E9984">
        <v>820000</v>
      </c>
      <c r="F9984" s="4">
        <f t="shared" si="155"/>
        <v>450000</v>
      </c>
    </row>
    <row r="9985" spans="1:6" x14ac:dyDescent="0.3">
      <c r="A9985" t="s">
        <v>10712</v>
      </c>
      <c r="B9985">
        <v>315000</v>
      </c>
      <c r="C9985">
        <v>224100</v>
      </c>
      <c r="D9985">
        <v>0</v>
      </c>
      <c r="E9985">
        <v>520600</v>
      </c>
      <c r="F9985" s="4">
        <f t="shared" si="155"/>
        <v>248233.33333333334</v>
      </c>
    </row>
    <row r="9986" spans="1:6" x14ac:dyDescent="0.3">
      <c r="A9986" t="s">
        <v>10713</v>
      </c>
      <c r="B9986">
        <v>1021020</v>
      </c>
      <c r="C9986">
        <v>11007600</v>
      </c>
      <c r="D9986">
        <v>3840200</v>
      </c>
      <c r="E9986">
        <v>14155900</v>
      </c>
      <c r="F9986" s="4">
        <f t="shared" si="155"/>
        <v>9667900</v>
      </c>
    </row>
    <row r="9987" spans="1:6" x14ac:dyDescent="0.3">
      <c r="A9987" t="s">
        <v>10714</v>
      </c>
      <c r="B9987">
        <v>0</v>
      </c>
      <c r="C9987">
        <v>0</v>
      </c>
      <c r="D9987">
        <v>997360</v>
      </c>
      <c r="E9987">
        <v>0</v>
      </c>
      <c r="F9987" s="4">
        <f t="shared" ref="F9987:F10050" si="156">SUM(C9987:E9987)/3</f>
        <v>332453.33333333331</v>
      </c>
    </row>
    <row r="9988" spans="1:6" x14ac:dyDescent="0.3">
      <c r="A9988" t="s">
        <v>10715</v>
      </c>
      <c r="B9988">
        <v>4115360</v>
      </c>
      <c r="C9988">
        <v>740000</v>
      </c>
      <c r="D9988">
        <v>2167000</v>
      </c>
      <c r="E9988">
        <v>2464520</v>
      </c>
      <c r="F9988" s="4">
        <f t="shared" si="156"/>
        <v>1790506.6666666667</v>
      </c>
    </row>
    <row r="9989" spans="1:6" x14ac:dyDescent="0.3">
      <c r="A9989" t="s">
        <v>10716</v>
      </c>
      <c r="B9989">
        <v>256500</v>
      </c>
      <c r="C9989">
        <v>0</v>
      </c>
      <c r="D9989">
        <v>0</v>
      </c>
      <c r="E9989">
        <v>0</v>
      </c>
      <c r="F9989" s="4">
        <f t="shared" si="156"/>
        <v>0</v>
      </c>
    </row>
    <row r="9990" spans="1:6" x14ac:dyDescent="0.3">
      <c r="A9990" t="s">
        <v>10717</v>
      </c>
      <c r="B9990">
        <v>1445400</v>
      </c>
      <c r="C9990">
        <v>595140</v>
      </c>
      <c r="D9990">
        <v>2538150</v>
      </c>
      <c r="E9990">
        <v>2822960</v>
      </c>
      <c r="F9990" s="4">
        <f t="shared" si="156"/>
        <v>1985416.6666666667</v>
      </c>
    </row>
    <row r="9991" spans="1:6" x14ac:dyDescent="0.3">
      <c r="A9991" t="s">
        <v>10718</v>
      </c>
      <c r="B9991">
        <v>0</v>
      </c>
      <c r="C9991">
        <v>3646000</v>
      </c>
      <c r="D9991">
        <v>4122300</v>
      </c>
      <c r="E9991">
        <v>0</v>
      </c>
      <c r="F9991" s="4">
        <f t="shared" si="156"/>
        <v>2589433.3333333335</v>
      </c>
    </row>
    <row r="9992" spans="1:6" x14ac:dyDescent="0.3">
      <c r="A9992" t="s">
        <v>10719</v>
      </c>
      <c r="B9992">
        <v>2032030</v>
      </c>
      <c r="C9992">
        <v>5453000</v>
      </c>
      <c r="D9992">
        <v>3338130</v>
      </c>
      <c r="E9992">
        <v>2013080</v>
      </c>
      <c r="F9992" s="4">
        <f t="shared" si="156"/>
        <v>3601403.3333333335</v>
      </c>
    </row>
    <row r="9993" spans="1:6" x14ac:dyDescent="0.3">
      <c r="A9993" t="s">
        <v>10720</v>
      </c>
      <c r="B9993">
        <v>849920</v>
      </c>
      <c r="C9993">
        <v>0</v>
      </c>
      <c r="D9993">
        <v>370000</v>
      </c>
      <c r="E9993">
        <v>577040</v>
      </c>
      <c r="F9993" s="4">
        <f t="shared" si="156"/>
        <v>315680</v>
      </c>
    </row>
    <row r="9994" spans="1:6" x14ac:dyDescent="0.3">
      <c r="A9994" t="s">
        <v>497</v>
      </c>
      <c r="B9994">
        <v>1659950</v>
      </c>
      <c r="C9994">
        <v>467740</v>
      </c>
      <c r="D9994">
        <v>682000</v>
      </c>
      <c r="E9994">
        <v>741650</v>
      </c>
      <c r="F9994" s="4">
        <f t="shared" si="156"/>
        <v>630463.33333333337</v>
      </c>
    </row>
    <row r="9995" spans="1:6" x14ac:dyDescent="0.3">
      <c r="A9995" t="s">
        <v>10721</v>
      </c>
      <c r="B9995">
        <v>647670</v>
      </c>
      <c r="C9995">
        <v>1121450</v>
      </c>
      <c r="D9995">
        <v>2151170</v>
      </c>
      <c r="E9995">
        <v>1097400</v>
      </c>
      <c r="F9995" s="4">
        <f t="shared" si="156"/>
        <v>1456673.3333333333</v>
      </c>
    </row>
    <row r="9996" spans="1:6" x14ac:dyDescent="0.3">
      <c r="A9996" t="s">
        <v>10722</v>
      </c>
      <c r="B9996">
        <v>1551950</v>
      </c>
      <c r="C9996">
        <v>3700000</v>
      </c>
      <c r="D9996">
        <v>696900</v>
      </c>
      <c r="E9996">
        <v>2951080</v>
      </c>
      <c r="F9996" s="4">
        <f t="shared" si="156"/>
        <v>2449326.6666666665</v>
      </c>
    </row>
    <row r="9997" spans="1:6" x14ac:dyDescent="0.3">
      <c r="A9997" t="s">
        <v>10723</v>
      </c>
      <c r="B9997">
        <v>850080</v>
      </c>
      <c r="C9997">
        <v>2716610</v>
      </c>
      <c r="D9997">
        <v>2270190</v>
      </c>
      <c r="E9997">
        <v>2032150</v>
      </c>
      <c r="F9997" s="4">
        <f t="shared" si="156"/>
        <v>2339650</v>
      </c>
    </row>
    <row r="9998" spans="1:6" x14ac:dyDescent="0.3">
      <c r="A9998" t="s">
        <v>10724</v>
      </c>
      <c r="B9998">
        <v>306670</v>
      </c>
      <c r="C9998">
        <v>0</v>
      </c>
      <c r="D9998">
        <v>280280</v>
      </c>
      <c r="E9998">
        <v>0</v>
      </c>
      <c r="F9998" s="4">
        <f t="shared" si="156"/>
        <v>93426.666666666672</v>
      </c>
    </row>
    <row r="9999" spans="1:6" x14ac:dyDescent="0.3">
      <c r="A9999" t="s">
        <v>10725</v>
      </c>
      <c r="B9999">
        <v>675950</v>
      </c>
      <c r="C9999">
        <v>0</v>
      </c>
      <c r="D9999">
        <v>0</v>
      </c>
      <c r="E9999">
        <v>0</v>
      </c>
      <c r="F9999" s="4">
        <f t="shared" si="156"/>
        <v>0</v>
      </c>
    </row>
    <row r="10000" spans="1:6" x14ac:dyDescent="0.3">
      <c r="A10000" t="s">
        <v>10726</v>
      </c>
      <c r="B10000">
        <v>0</v>
      </c>
      <c r="C10000">
        <v>95550</v>
      </c>
      <c r="D10000">
        <v>490100</v>
      </c>
      <c r="E10000">
        <v>1642020</v>
      </c>
      <c r="F10000" s="4">
        <f t="shared" si="156"/>
        <v>742556.66666666663</v>
      </c>
    </row>
    <row r="10001" spans="1:6" x14ac:dyDescent="0.3">
      <c r="A10001" t="s">
        <v>10727</v>
      </c>
      <c r="B10001">
        <v>1275730</v>
      </c>
      <c r="C10001">
        <v>230000</v>
      </c>
      <c r="D10001">
        <v>1547000</v>
      </c>
      <c r="E10001">
        <v>274290</v>
      </c>
      <c r="F10001" s="4">
        <f t="shared" si="156"/>
        <v>683763.33333333337</v>
      </c>
    </row>
    <row r="10002" spans="1:6" x14ac:dyDescent="0.3">
      <c r="A10002" t="s">
        <v>10728</v>
      </c>
      <c r="B10002">
        <v>402220</v>
      </c>
      <c r="C10002">
        <v>0</v>
      </c>
      <c r="D10002">
        <v>286650</v>
      </c>
      <c r="E10002">
        <v>411320</v>
      </c>
      <c r="F10002" s="4">
        <f t="shared" si="156"/>
        <v>232656.66666666666</v>
      </c>
    </row>
    <row r="10003" spans="1:6" x14ac:dyDescent="0.3">
      <c r="A10003" t="s">
        <v>10729</v>
      </c>
      <c r="B10003">
        <v>281000</v>
      </c>
      <c r="C10003">
        <v>481000</v>
      </c>
      <c r="D10003">
        <v>2269660</v>
      </c>
      <c r="E10003">
        <v>2202900</v>
      </c>
      <c r="F10003" s="4">
        <f t="shared" si="156"/>
        <v>1651186.6666666667</v>
      </c>
    </row>
    <row r="10004" spans="1:6" x14ac:dyDescent="0.3">
      <c r="A10004" t="s">
        <v>10730</v>
      </c>
      <c r="B10004">
        <v>512330</v>
      </c>
      <c r="C10004">
        <v>476840</v>
      </c>
      <c r="D10004">
        <v>817720</v>
      </c>
      <c r="E10004">
        <v>1948280</v>
      </c>
      <c r="F10004" s="4">
        <f t="shared" si="156"/>
        <v>1080946.6666666667</v>
      </c>
    </row>
    <row r="10005" spans="1:6" x14ac:dyDescent="0.3">
      <c r="A10005" t="s">
        <v>10731</v>
      </c>
      <c r="B10005">
        <v>0</v>
      </c>
      <c r="C10005">
        <v>1312980</v>
      </c>
      <c r="D10005">
        <v>697060</v>
      </c>
      <c r="E10005">
        <v>0</v>
      </c>
      <c r="F10005" s="4">
        <f t="shared" si="156"/>
        <v>670013.33333333337</v>
      </c>
    </row>
    <row r="10006" spans="1:6" x14ac:dyDescent="0.3">
      <c r="A10006" t="s">
        <v>10732</v>
      </c>
      <c r="B10006">
        <v>571950</v>
      </c>
      <c r="C10006">
        <v>0</v>
      </c>
      <c r="D10006">
        <v>1049400</v>
      </c>
      <c r="E10006">
        <v>0</v>
      </c>
      <c r="F10006" s="4">
        <f t="shared" si="156"/>
        <v>349800</v>
      </c>
    </row>
    <row r="10007" spans="1:6" x14ac:dyDescent="0.3">
      <c r="A10007" t="s">
        <v>10733</v>
      </c>
      <c r="B10007">
        <v>0</v>
      </c>
      <c r="C10007">
        <v>982000</v>
      </c>
      <c r="D10007">
        <v>0</v>
      </c>
      <c r="E10007">
        <v>0</v>
      </c>
      <c r="F10007" s="4">
        <f t="shared" si="156"/>
        <v>327333.33333333331</v>
      </c>
    </row>
    <row r="10008" spans="1:6" x14ac:dyDescent="0.3">
      <c r="A10008" t="s">
        <v>10734</v>
      </c>
      <c r="B10008">
        <v>6105400</v>
      </c>
      <c r="C10008">
        <v>4078730</v>
      </c>
      <c r="D10008">
        <v>2759325</v>
      </c>
      <c r="E10008">
        <v>3358310</v>
      </c>
      <c r="F10008" s="4">
        <f t="shared" si="156"/>
        <v>3398788.3333333335</v>
      </c>
    </row>
    <row r="10009" spans="1:6" x14ac:dyDescent="0.3">
      <c r="A10009" t="s">
        <v>10735</v>
      </c>
      <c r="B10009">
        <v>32537050</v>
      </c>
      <c r="C10009">
        <v>33642700</v>
      </c>
      <c r="D10009">
        <v>39388440</v>
      </c>
      <c r="E10009">
        <v>14605500</v>
      </c>
      <c r="F10009" s="4">
        <f t="shared" si="156"/>
        <v>29212213.333333332</v>
      </c>
    </row>
    <row r="10010" spans="1:6" x14ac:dyDescent="0.3">
      <c r="A10010" t="s">
        <v>10736</v>
      </c>
      <c r="B10010">
        <v>2020080</v>
      </c>
      <c r="C10010">
        <v>0</v>
      </c>
      <c r="D10010">
        <v>438240</v>
      </c>
      <c r="E10010">
        <v>820000</v>
      </c>
      <c r="F10010" s="4">
        <f t="shared" si="156"/>
        <v>419413.33333333331</v>
      </c>
    </row>
    <row r="10011" spans="1:6" x14ac:dyDescent="0.3">
      <c r="A10011" t="s">
        <v>10737</v>
      </c>
      <c r="B10011">
        <v>256000</v>
      </c>
      <c r="C10011">
        <v>531440</v>
      </c>
      <c r="D10011">
        <v>1501320</v>
      </c>
      <c r="E10011">
        <v>1516060</v>
      </c>
      <c r="F10011" s="4">
        <f t="shared" si="156"/>
        <v>1182940</v>
      </c>
    </row>
    <row r="10012" spans="1:6" x14ac:dyDescent="0.3">
      <c r="A10012" t="s">
        <v>10738</v>
      </c>
      <c r="B10012">
        <v>2062880</v>
      </c>
      <c r="C10012">
        <v>0</v>
      </c>
      <c r="D10012">
        <v>1181600</v>
      </c>
      <c r="E10012">
        <v>1896180</v>
      </c>
      <c r="F10012" s="4">
        <f t="shared" si="156"/>
        <v>1025926.6666666666</v>
      </c>
    </row>
    <row r="10013" spans="1:6" x14ac:dyDescent="0.3">
      <c r="A10013" t="s">
        <v>10739</v>
      </c>
      <c r="B10013">
        <v>1465200</v>
      </c>
      <c r="C10013">
        <v>1147270</v>
      </c>
      <c r="D10013">
        <v>6446110</v>
      </c>
      <c r="E10013">
        <v>4606500</v>
      </c>
      <c r="F10013" s="4">
        <f t="shared" si="156"/>
        <v>4066626.6666666665</v>
      </c>
    </row>
    <row r="10014" spans="1:6" x14ac:dyDescent="0.3">
      <c r="A10014" t="s">
        <v>10740</v>
      </c>
      <c r="B10014">
        <v>450450</v>
      </c>
      <c r="C10014">
        <v>513780</v>
      </c>
      <c r="D10014">
        <v>1078350</v>
      </c>
      <c r="E10014">
        <v>500500</v>
      </c>
      <c r="F10014" s="4">
        <f t="shared" si="156"/>
        <v>697543.33333333337</v>
      </c>
    </row>
    <row r="10015" spans="1:6" x14ac:dyDescent="0.3">
      <c r="A10015" t="s">
        <v>10741</v>
      </c>
      <c r="B10015">
        <v>0</v>
      </c>
      <c r="C10015">
        <v>8259930</v>
      </c>
      <c r="D10015">
        <v>0</v>
      </c>
      <c r="E10015">
        <v>9161410</v>
      </c>
      <c r="F10015" s="4">
        <f t="shared" si="156"/>
        <v>5807113.333333333</v>
      </c>
    </row>
    <row r="10016" spans="1:6" x14ac:dyDescent="0.3">
      <c r="A10016" t="s">
        <v>10742</v>
      </c>
      <c r="B10016">
        <v>1379500</v>
      </c>
      <c r="C10016">
        <v>740000</v>
      </c>
      <c r="D10016">
        <v>2234600</v>
      </c>
      <c r="E10016">
        <v>6168100</v>
      </c>
      <c r="F10016" s="4">
        <f t="shared" si="156"/>
        <v>3047566.6666666665</v>
      </c>
    </row>
    <row r="10017" spans="1:6" x14ac:dyDescent="0.3">
      <c r="A10017" t="s">
        <v>10743</v>
      </c>
      <c r="B10017">
        <v>5430000</v>
      </c>
      <c r="C10017">
        <v>8085640</v>
      </c>
      <c r="D10017">
        <v>4845750</v>
      </c>
      <c r="E10017">
        <v>0</v>
      </c>
      <c r="F10017" s="4">
        <f t="shared" si="156"/>
        <v>4310463.333333333</v>
      </c>
    </row>
    <row r="10018" spans="1:6" x14ac:dyDescent="0.3">
      <c r="A10018" t="s">
        <v>10744</v>
      </c>
      <c r="B10018">
        <v>4009400</v>
      </c>
      <c r="C10018">
        <v>4064720</v>
      </c>
      <c r="D10018">
        <v>4255620</v>
      </c>
      <c r="E10018">
        <v>4014000</v>
      </c>
      <c r="F10018" s="4">
        <f t="shared" si="156"/>
        <v>4111446.6666666665</v>
      </c>
    </row>
    <row r="10019" spans="1:6" x14ac:dyDescent="0.3">
      <c r="A10019" t="s">
        <v>10745</v>
      </c>
      <c r="B10019">
        <v>0</v>
      </c>
      <c r="C10019">
        <v>1480000</v>
      </c>
      <c r="D10019">
        <v>242880</v>
      </c>
      <c r="E10019">
        <v>0</v>
      </c>
      <c r="F10019" s="4">
        <f t="shared" si="156"/>
        <v>574293.33333333337</v>
      </c>
    </row>
    <row r="10020" spans="1:6" x14ac:dyDescent="0.3">
      <c r="A10020" t="s">
        <v>10746</v>
      </c>
      <c r="B10020">
        <v>758960</v>
      </c>
      <c r="C10020">
        <v>0</v>
      </c>
      <c r="D10020">
        <v>1643460</v>
      </c>
      <c r="E10020">
        <v>804600</v>
      </c>
      <c r="F10020" s="4">
        <f t="shared" si="156"/>
        <v>816020</v>
      </c>
    </row>
    <row r="10021" spans="1:6" x14ac:dyDescent="0.3">
      <c r="A10021" t="s">
        <v>10747</v>
      </c>
      <c r="B10021">
        <v>0</v>
      </c>
      <c r="C10021">
        <v>0</v>
      </c>
      <c r="D10021">
        <v>677040</v>
      </c>
      <c r="E10021">
        <v>0</v>
      </c>
      <c r="F10021" s="4">
        <f t="shared" si="156"/>
        <v>225680</v>
      </c>
    </row>
    <row r="10022" spans="1:6" x14ac:dyDescent="0.3">
      <c r="A10022" t="s">
        <v>10748</v>
      </c>
      <c r="B10022">
        <v>562380</v>
      </c>
      <c r="C10022">
        <v>772000</v>
      </c>
      <c r="D10022">
        <v>0</v>
      </c>
      <c r="E10022">
        <v>652180</v>
      </c>
      <c r="F10022" s="4">
        <f t="shared" si="156"/>
        <v>474726.66666666669</v>
      </c>
    </row>
    <row r="10023" spans="1:6" x14ac:dyDescent="0.3">
      <c r="A10023" t="s">
        <v>10749</v>
      </c>
      <c r="B10023">
        <v>2633100</v>
      </c>
      <c r="C10023">
        <v>2777380</v>
      </c>
      <c r="D10023">
        <v>2056710</v>
      </c>
      <c r="E10023">
        <v>3663510</v>
      </c>
      <c r="F10023" s="4">
        <f t="shared" si="156"/>
        <v>2832533.3333333335</v>
      </c>
    </row>
    <row r="10024" spans="1:6" x14ac:dyDescent="0.3">
      <c r="A10024" t="s">
        <v>10750</v>
      </c>
      <c r="B10024">
        <v>2094790</v>
      </c>
      <c r="C10024">
        <v>4429120</v>
      </c>
      <c r="D10024">
        <v>2111020</v>
      </c>
      <c r="E10024">
        <v>3280310</v>
      </c>
      <c r="F10024" s="4">
        <f t="shared" si="156"/>
        <v>3273483.3333333335</v>
      </c>
    </row>
    <row r="10025" spans="1:6" x14ac:dyDescent="0.3">
      <c r="A10025" t="s">
        <v>10751</v>
      </c>
      <c r="B10025">
        <v>1525000</v>
      </c>
      <c r="C10025">
        <v>0</v>
      </c>
      <c r="D10025">
        <v>1723460</v>
      </c>
      <c r="E10025">
        <v>1367200</v>
      </c>
      <c r="F10025" s="4">
        <f t="shared" si="156"/>
        <v>1030220</v>
      </c>
    </row>
    <row r="10026" spans="1:6" x14ac:dyDescent="0.3">
      <c r="A10026" t="s">
        <v>10752</v>
      </c>
      <c r="B10026">
        <v>2012850</v>
      </c>
      <c r="C10026">
        <v>2057080</v>
      </c>
      <c r="D10026">
        <v>1335000</v>
      </c>
      <c r="E10026">
        <v>3115680</v>
      </c>
      <c r="F10026" s="4">
        <f t="shared" si="156"/>
        <v>2169253.3333333335</v>
      </c>
    </row>
    <row r="10027" spans="1:6" x14ac:dyDescent="0.3">
      <c r="A10027" t="s">
        <v>10753</v>
      </c>
      <c r="B10027">
        <v>3700000</v>
      </c>
      <c r="C10027">
        <v>2029300</v>
      </c>
      <c r="D10027">
        <v>2298650</v>
      </c>
      <c r="E10027">
        <v>820000</v>
      </c>
      <c r="F10027" s="4">
        <f t="shared" si="156"/>
        <v>1715983.3333333333</v>
      </c>
    </row>
    <row r="10028" spans="1:6" x14ac:dyDescent="0.3">
      <c r="A10028" t="s">
        <v>10754</v>
      </c>
      <c r="B10028">
        <v>1639320</v>
      </c>
      <c r="C10028">
        <v>0</v>
      </c>
      <c r="D10028">
        <v>831380</v>
      </c>
      <c r="E10028">
        <v>990600</v>
      </c>
      <c r="F10028" s="4">
        <f t="shared" si="156"/>
        <v>607326.66666666663</v>
      </c>
    </row>
    <row r="10029" spans="1:6" x14ac:dyDescent="0.3">
      <c r="A10029" t="s">
        <v>10755</v>
      </c>
      <c r="B10029">
        <v>1662200</v>
      </c>
      <c r="C10029">
        <v>0</v>
      </c>
      <c r="D10029">
        <v>496500</v>
      </c>
      <c r="E10029">
        <v>0</v>
      </c>
      <c r="F10029" s="4">
        <f t="shared" si="156"/>
        <v>165500</v>
      </c>
    </row>
    <row r="10030" spans="1:6" x14ac:dyDescent="0.3">
      <c r="A10030" t="s">
        <v>10756</v>
      </c>
      <c r="B10030">
        <v>806800</v>
      </c>
      <c r="C10030">
        <v>0</v>
      </c>
      <c r="D10030">
        <v>3700000</v>
      </c>
      <c r="E10030">
        <v>2224860</v>
      </c>
      <c r="F10030" s="4">
        <f t="shared" si="156"/>
        <v>1974953.3333333333</v>
      </c>
    </row>
    <row r="10031" spans="1:6" x14ac:dyDescent="0.3">
      <c r="A10031" t="s">
        <v>911</v>
      </c>
      <c r="B10031">
        <v>0</v>
      </c>
      <c r="C10031">
        <v>0</v>
      </c>
      <c r="D10031">
        <v>1424040</v>
      </c>
      <c r="E10031">
        <v>0</v>
      </c>
      <c r="F10031" s="4">
        <f t="shared" si="156"/>
        <v>474680</v>
      </c>
    </row>
    <row r="10032" spans="1:6" x14ac:dyDescent="0.3">
      <c r="A10032" t="s">
        <v>10757</v>
      </c>
      <c r="B10032">
        <v>2262490</v>
      </c>
      <c r="C10032">
        <v>2149520</v>
      </c>
      <c r="D10032">
        <v>2019760</v>
      </c>
      <c r="E10032">
        <v>2079080</v>
      </c>
      <c r="F10032" s="4">
        <f t="shared" si="156"/>
        <v>2082786.6666666667</v>
      </c>
    </row>
    <row r="10033" spans="1:6" x14ac:dyDescent="0.3">
      <c r="A10033" t="s">
        <v>10758</v>
      </c>
      <c r="B10033">
        <v>510400</v>
      </c>
      <c r="C10033">
        <v>2153200</v>
      </c>
      <c r="D10033">
        <v>2281100</v>
      </c>
      <c r="E10033">
        <v>2079660</v>
      </c>
      <c r="F10033" s="4">
        <f t="shared" si="156"/>
        <v>2171320</v>
      </c>
    </row>
    <row r="10034" spans="1:6" x14ac:dyDescent="0.3">
      <c r="A10034" t="s">
        <v>10759</v>
      </c>
      <c r="B10034">
        <v>923120</v>
      </c>
      <c r="C10034">
        <v>0</v>
      </c>
      <c r="D10034">
        <v>0</v>
      </c>
      <c r="E10034">
        <v>0</v>
      </c>
      <c r="F10034" s="4">
        <f t="shared" si="156"/>
        <v>0</v>
      </c>
    </row>
    <row r="10035" spans="1:6" x14ac:dyDescent="0.3">
      <c r="A10035" t="s">
        <v>10760</v>
      </c>
      <c r="B10035">
        <v>411950</v>
      </c>
      <c r="C10035">
        <v>1560000</v>
      </c>
      <c r="D10035">
        <v>358540</v>
      </c>
      <c r="E10035">
        <v>501500</v>
      </c>
      <c r="F10035" s="4">
        <f t="shared" si="156"/>
        <v>806680</v>
      </c>
    </row>
    <row r="10036" spans="1:6" x14ac:dyDescent="0.3">
      <c r="A10036" t="s">
        <v>10761</v>
      </c>
      <c r="B10036">
        <v>404330</v>
      </c>
      <c r="C10036">
        <v>2092000</v>
      </c>
      <c r="D10036">
        <v>1154790</v>
      </c>
      <c r="E10036">
        <v>0</v>
      </c>
      <c r="F10036" s="4">
        <f t="shared" si="156"/>
        <v>1082263.3333333333</v>
      </c>
    </row>
    <row r="10037" spans="1:6" x14ac:dyDescent="0.3">
      <c r="A10037" t="s">
        <v>173</v>
      </c>
      <c r="B10037">
        <v>3047630</v>
      </c>
      <c r="C10037">
        <v>4743760</v>
      </c>
      <c r="D10037">
        <v>3408470</v>
      </c>
      <c r="E10037">
        <v>5238420</v>
      </c>
      <c r="F10037" s="4">
        <f t="shared" si="156"/>
        <v>4463550</v>
      </c>
    </row>
    <row r="10038" spans="1:6" x14ac:dyDescent="0.3">
      <c r="A10038" t="s">
        <v>10762</v>
      </c>
      <c r="B10038">
        <v>3068600</v>
      </c>
      <c r="C10038">
        <v>3013920</v>
      </c>
      <c r="D10038">
        <v>6358470</v>
      </c>
      <c r="E10038">
        <v>3283700</v>
      </c>
      <c r="F10038" s="4">
        <f t="shared" si="156"/>
        <v>4218696.666666667</v>
      </c>
    </row>
    <row r="10039" spans="1:6" x14ac:dyDescent="0.3">
      <c r="A10039" t="s">
        <v>10763</v>
      </c>
      <c r="B10039">
        <v>2272630</v>
      </c>
      <c r="C10039">
        <v>4375220</v>
      </c>
      <c r="D10039">
        <v>215670</v>
      </c>
      <c r="E10039">
        <v>2169600</v>
      </c>
      <c r="F10039" s="4">
        <f t="shared" si="156"/>
        <v>2253496.6666666665</v>
      </c>
    </row>
    <row r="10040" spans="1:6" x14ac:dyDescent="0.3">
      <c r="A10040" t="s">
        <v>10764</v>
      </c>
      <c r="B10040">
        <v>0</v>
      </c>
      <c r="C10040">
        <v>2754660</v>
      </c>
      <c r="D10040">
        <v>0</v>
      </c>
      <c r="E10040">
        <v>2525960</v>
      </c>
      <c r="F10040" s="4">
        <f t="shared" si="156"/>
        <v>1760206.6666666667</v>
      </c>
    </row>
    <row r="10041" spans="1:6" x14ac:dyDescent="0.3">
      <c r="A10041" t="s">
        <v>10765</v>
      </c>
      <c r="B10041">
        <v>256000</v>
      </c>
      <c r="C10041">
        <v>3479100</v>
      </c>
      <c r="D10041">
        <v>8565520</v>
      </c>
      <c r="E10041">
        <v>6706860</v>
      </c>
      <c r="F10041" s="4">
        <f t="shared" si="156"/>
        <v>6250493.333333333</v>
      </c>
    </row>
    <row r="10042" spans="1:6" x14ac:dyDescent="0.3">
      <c r="A10042" t="s">
        <v>10766</v>
      </c>
      <c r="B10042">
        <v>414960</v>
      </c>
      <c r="C10042">
        <v>0</v>
      </c>
      <c r="D10042">
        <v>718530</v>
      </c>
      <c r="E10042">
        <v>604970</v>
      </c>
      <c r="F10042" s="4">
        <f t="shared" si="156"/>
        <v>441166.66666666669</v>
      </c>
    </row>
    <row r="10043" spans="1:6" x14ac:dyDescent="0.3">
      <c r="A10043" t="s">
        <v>10767</v>
      </c>
      <c r="B10043">
        <v>4304740</v>
      </c>
      <c r="C10043">
        <v>6771130</v>
      </c>
      <c r="D10043">
        <v>6674280</v>
      </c>
      <c r="E10043">
        <v>5630920</v>
      </c>
      <c r="F10043" s="4">
        <f t="shared" si="156"/>
        <v>6358776.666666667</v>
      </c>
    </row>
    <row r="10044" spans="1:6" x14ac:dyDescent="0.3">
      <c r="A10044" t="s">
        <v>290</v>
      </c>
      <c r="B10044">
        <v>0</v>
      </c>
      <c r="C10044">
        <v>1044310</v>
      </c>
      <c r="D10044">
        <v>2031700</v>
      </c>
      <c r="E10044">
        <v>856620</v>
      </c>
      <c r="F10044" s="4">
        <f t="shared" si="156"/>
        <v>1310876.6666666667</v>
      </c>
    </row>
    <row r="10045" spans="1:6" x14ac:dyDescent="0.3">
      <c r="A10045" t="s">
        <v>10768</v>
      </c>
      <c r="B10045">
        <v>2470800</v>
      </c>
      <c r="C10045">
        <v>3643120</v>
      </c>
      <c r="D10045">
        <v>2045050</v>
      </c>
      <c r="E10045">
        <v>4502440</v>
      </c>
      <c r="F10045" s="4">
        <f t="shared" si="156"/>
        <v>3396870</v>
      </c>
    </row>
    <row r="10046" spans="1:6" x14ac:dyDescent="0.3">
      <c r="A10046" t="s">
        <v>10769</v>
      </c>
      <c r="B10046">
        <v>2132800</v>
      </c>
      <c r="C10046">
        <v>578570</v>
      </c>
      <c r="D10046">
        <v>2037180</v>
      </c>
      <c r="E10046">
        <v>3053130</v>
      </c>
      <c r="F10046" s="4">
        <f t="shared" si="156"/>
        <v>1889626.6666666667</v>
      </c>
    </row>
    <row r="10047" spans="1:6" x14ac:dyDescent="0.3">
      <c r="A10047" t="s">
        <v>10770</v>
      </c>
      <c r="B10047">
        <v>4224400</v>
      </c>
      <c r="C10047">
        <v>4114060</v>
      </c>
      <c r="D10047">
        <v>6593400</v>
      </c>
      <c r="E10047">
        <v>6559300</v>
      </c>
      <c r="F10047" s="4">
        <f t="shared" si="156"/>
        <v>5755586.666666667</v>
      </c>
    </row>
    <row r="10048" spans="1:6" x14ac:dyDescent="0.3">
      <c r="A10048" t="s">
        <v>10771</v>
      </c>
      <c r="B10048">
        <v>618360</v>
      </c>
      <c r="C10048">
        <v>993300</v>
      </c>
      <c r="D10048">
        <v>1928040</v>
      </c>
      <c r="E10048">
        <v>941420</v>
      </c>
      <c r="F10048" s="4">
        <f t="shared" si="156"/>
        <v>1287586.6666666667</v>
      </c>
    </row>
    <row r="10049" spans="1:6" x14ac:dyDescent="0.3">
      <c r="A10049" t="s">
        <v>10772</v>
      </c>
      <c r="B10049">
        <v>3303300</v>
      </c>
      <c r="C10049">
        <v>15423420</v>
      </c>
      <c r="D10049">
        <v>2736000</v>
      </c>
      <c r="E10049">
        <v>9208660</v>
      </c>
      <c r="F10049" s="4">
        <f t="shared" si="156"/>
        <v>9122693.333333334</v>
      </c>
    </row>
    <row r="10050" spans="1:6" x14ac:dyDescent="0.3">
      <c r="A10050" t="s">
        <v>10773</v>
      </c>
      <c r="B10050">
        <v>0</v>
      </c>
      <c r="C10050">
        <v>256000</v>
      </c>
      <c r="D10050">
        <v>2791650</v>
      </c>
      <c r="E10050">
        <v>1254560</v>
      </c>
      <c r="F10050" s="4">
        <f t="shared" si="156"/>
        <v>1434070</v>
      </c>
    </row>
    <row r="10051" spans="1:6" x14ac:dyDescent="0.3">
      <c r="A10051" t="s">
        <v>10774</v>
      </c>
      <c r="B10051">
        <v>0</v>
      </c>
      <c r="C10051">
        <v>0</v>
      </c>
      <c r="D10051">
        <v>1480000</v>
      </c>
      <c r="E10051">
        <v>820000</v>
      </c>
      <c r="F10051" s="4">
        <f t="shared" ref="F10051:F10114" si="157">SUM(C10051:E10051)/3</f>
        <v>766666.66666666663</v>
      </c>
    </row>
    <row r="10052" spans="1:6" x14ac:dyDescent="0.3">
      <c r="A10052" t="s">
        <v>10775</v>
      </c>
      <c r="B10052">
        <v>245700</v>
      </c>
      <c r="C10052">
        <v>0</v>
      </c>
      <c r="D10052">
        <v>600420</v>
      </c>
      <c r="E10052">
        <v>0</v>
      </c>
      <c r="F10052" s="4">
        <f t="shared" si="157"/>
        <v>200140</v>
      </c>
    </row>
    <row r="10053" spans="1:6" x14ac:dyDescent="0.3">
      <c r="A10053" t="s">
        <v>10776</v>
      </c>
      <c r="B10053">
        <v>2193900</v>
      </c>
      <c r="C10053">
        <v>2340200</v>
      </c>
      <c r="D10053">
        <v>2203400</v>
      </c>
      <c r="E10053">
        <v>2203400</v>
      </c>
      <c r="F10053" s="4">
        <f t="shared" si="157"/>
        <v>2249000</v>
      </c>
    </row>
    <row r="10054" spans="1:6" x14ac:dyDescent="0.3">
      <c r="A10054" t="s">
        <v>10777</v>
      </c>
      <c r="B10054">
        <v>1099280</v>
      </c>
      <c r="C10054">
        <v>1169350</v>
      </c>
      <c r="D10054">
        <v>1433250</v>
      </c>
      <c r="E10054">
        <v>1081080</v>
      </c>
      <c r="F10054" s="4">
        <f t="shared" si="157"/>
        <v>1227893.3333333333</v>
      </c>
    </row>
    <row r="10055" spans="1:6" x14ac:dyDescent="0.3">
      <c r="A10055" t="s">
        <v>10778</v>
      </c>
      <c r="B10055">
        <v>0</v>
      </c>
      <c r="C10055">
        <v>1029890</v>
      </c>
      <c r="D10055">
        <v>3081600</v>
      </c>
      <c r="E10055">
        <v>887700</v>
      </c>
      <c r="F10055" s="4">
        <f t="shared" si="157"/>
        <v>1666396.6666666667</v>
      </c>
    </row>
    <row r="10056" spans="1:6" x14ac:dyDescent="0.3">
      <c r="A10056" t="s">
        <v>10779</v>
      </c>
      <c r="B10056">
        <v>346480</v>
      </c>
      <c r="C10056">
        <v>191100</v>
      </c>
      <c r="D10056">
        <v>391300</v>
      </c>
      <c r="E10056">
        <v>357000</v>
      </c>
      <c r="F10056" s="4">
        <f t="shared" si="157"/>
        <v>313133.33333333331</v>
      </c>
    </row>
    <row r="10057" spans="1:6" x14ac:dyDescent="0.3">
      <c r="A10057" t="s">
        <v>10780</v>
      </c>
      <c r="B10057">
        <v>20082080</v>
      </c>
      <c r="C10057">
        <v>13543500</v>
      </c>
      <c r="D10057">
        <v>52307460</v>
      </c>
      <c r="E10057">
        <v>34233400</v>
      </c>
      <c r="F10057" s="4">
        <f t="shared" si="157"/>
        <v>33361453.333333332</v>
      </c>
    </row>
    <row r="10058" spans="1:6" x14ac:dyDescent="0.3">
      <c r="A10058" t="s">
        <v>10781</v>
      </c>
      <c r="B10058">
        <v>572680</v>
      </c>
      <c r="C10058">
        <v>0</v>
      </c>
      <c r="D10058">
        <v>0</v>
      </c>
      <c r="E10058">
        <v>0</v>
      </c>
      <c r="F10058" s="4">
        <f t="shared" si="157"/>
        <v>0</v>
      </c>
    </row>
    <row r="10059" spans="1:6" x14ac:dyDescent="0.3">
      <c r="A10059" t="s">
        <v>10782</v>
      </c>
      <c r="B10059">
        <v>0</v>
      </c>
      <c r="C10059">
        <v>0</v>
      </c>
      <c r="D10059">
        <v>734440</v>
      </c>
      <c r="E10059">
        <v>820000</v>
      </c>
      <c r="F10059" s="4">
        <f t="shared" si="157"/>
        <v>518146.66666666669</v>
      </c>
    </row>
    <row r="10060" spans="1:6" x14ac:dyDescent="0.3">
      <c r="A10060" t="s">
        <v>10783</v>
      </c>
      <c r="B10060">
        <v>855320</v>
      </c>
      <c r="C10060">
        <v>1565310</v>
      </c>
      <c r="D10060">
        <v>2098280</v>
      </c>
      <c r="E10060">
        <v>2191200</v>
      </c>
      <c r="F10060" s="4">
        <f t="shared" si="157"/>
        <v>1951596.6666666667</v>
      </c>
    </row>
    <row r="10061" spans="1:6" x14ac:dyDescent="0.3">
      <c r="A10061" t="s">
        <v>10784</v>
      </c>
      <c r="B10061">
        <v>2439730</v>
      </c>
      <c r="C10061">
        <v>6320480</v>
      </c>
      <c r="D10061">
        <v>2197680</v>
      </c>
      <c r="E10061">
        <v>4048987</v>
      </c>
      <c r="F10061" s="4">
        <f t="shared" si="157"/>
        <v>4189049</v>
      </c>
    </row>
    <row r="10062" spans="1:6" x14ac:dyDescent="0.3">
      <c r="A10062" t="s">
        <v>10785</v>
      </c>
      <c r="B10062">
        <v>2425260</v>
      </c>
      <c r="C10062">
        <v>2322480</v>
      </c>
      <c r="D10062">
        <v>1084000</v>
      </c>
      <c r="E10062">
        <v>2832360</v>
      </c>
      <c r="F10062" s="4">
        <f t="shared" si="157"/>
        <v>2079613.3333333333</v>
      </c>
    </row>
    <row r="10063" spans="1:6" x14ac:dyDescent="0.3">
      <c r="A10063" t="s">
        <v>10786</v>
      </c>
      <c r="B10063">
        <v>0</v>
      </c>
      <c r="C10063">
        <v>3426420</v>
      </c>
      <c r="D10063">
        <v>2283800</v>
      </c>
      <c r="E10063">
        <v>2116800</v>
      </c>
      <c r="F10063" s="4">
        <f t="shared" si="157"/>
        <v>2609006.6666666665</v>
      </c>
    </row>
    <row r="10064" spans="1:6" x14ac:dyDescent="0.3">
      <c r="A10064" t="s">
        <v>10787</v>
      </c>
      <c r="B10064">
        <v>2255890</v>
      </c>
      <c r="C10064">
        <v>8950450</v>
      </c>
      <c r="D10064">
        <v>2184000</v>
      </c>
      <c r="E10064">
        <v>5011840</v>
      </c>
      <c r="F10064" s="4">
        <f t="shared" si="157"/>
        <v>5382096.666666667</v>
      </c>
    </row>
    <row r="10065" spans="1:6" x14ac:dyDescent="0.3">
      <c r="A10065" t="s">
        <v>10788</v>
      </c>
      <c r="B10065">
        <v>264000</v>
      </c>
      <c r="C10065">
        <v>0</v>
      </c>
      <c r="D10065">
        <v>670840</v>
      </c>
      <c r="E10065">
        <v>234600</v>
      </c>
      <c r="F10065" s="4">
        <f t="shared" si="157"/>
        <v>301813.33333333331</v>
      </c>
    </row>
    <row r="10066" spans="1:6" x14ac:dyDescent="0.3">
      <c r="A10066" t="s">
        <v>10789</v>
      </c>
      <c r="B10066">
        <v>1654950</v>
      </c>
      <c r="C10066">
        <v>2315210</v>
      </c>
      <c r="D10066">
        <v>2574730</v>
      </c>
      <c r="E10066">
        <v>595140</v>
      </c>
      <c r="F10066" s="4">
        <f t="shared" si="157"/>
        <v>1828360</v>
      </c>
    </row>
    <row r="10067" spans="1:6" x14ac:dyDescent="0.3">
      <c r="A10067" t="s">
        <v>10790</v>
      </c>
      <c r="B10067">
        <v>308000</v>
      </c>
      <c r="C10067">
        <v>562380</v>
      </c>
      <c r="D10067">
        <v>297500</v>
      </c>
      <c r="E10067">
        <v>0</v>
      </c>
      <c r="F10067" s="4">
        <f t="shared" si="157"/>
        <v>286626.66666666669</v>
      </c>
    </row>
    <row r="10068" spans="1:6" x14ac:dyDescent="0.3">
      <c r="A10068" t="s">
        <v>10791</v>
      </c>
      <c r="B10068">
        <v>0</v>
      </c>
      <c r="C10068">
        <v>411950</v>
      </c>
      <c r="D10068">
        <v>0</v>
      </c>
      <c r="E10068">
        <v>0</v>
      </c>
      <c r="F10068" s="4">
        <f t="shared" si="157"/>
        <v>137316.66666666666</v>
      </c>
    </row>
    <row r="10069" spans="1:6" x14ac:dyDescent="0.3">
      <c r="A10069" t="s">
        <v>10792</v>
      </c>
      <c r="B10069">
        <v>2244200</v>
      </c>
      <c r="C10069">
        <v>5331540</v>
      </c>
      <c r="D10069">
        <v>2118400</v>
      </c>
      <c r="E10069">
        <v>14357400</v>
      </c>
      <c r="F10069" s="4">
        <f t="shared" si="157"/>
        <v>7269113.333333333</v>
      </c>
    </row>
    <row r="10070" spans="1:6" x14ac:dyDescent="0.3">
      <c r="A10070" t="s">
        <v>10793</v>
      </c>
      <c r="B10070">
        <v>0</v>
      </c>
      <c r="C10070">
        <v>1245890</v>
      </c>
      <c r="D10070">
        <v>1459620</v>
      </c>
      <c r="E10070">
        <v>0</v>
      </c>
      <c r="F10070" s="4">
        <f t="shared" si="157"/>
        <v>901836.66666666663</v>
      </c>
    </row>
    <row r="10071" spans="1:6" x14ac:dyDescent="0.3">
      <c r="A10071" t="s">
        <v>10794</v>
      </c>
      <c r="B10071">
        <v>3982700</v>
      </c>
      <c r="C10071">
        <v>11043200</v>
      </c>
      <c r="D10071">
        <v>15849600</v>
      </c>
      <c r="E10071">
        <v>10854800</v>
      </c>
      <c r="F10071" s="4">
        <f t="shared" si="157"/>
        <v>12582533.333333334</v>
      </c>
    </row>
    <row r="10072" spans="1:6" x14ac:dyDescent="0.3">
      <c r="A10072" t="s">
        <v>10795</v>
      </c>
      <c r="B10072">
        <v>3096800</v>
      </c>
      <c r="C10072">
        <v>6253400</v>
      </c>
      <c r="D10072">
        <v>4542990</v>
      </c>
      <c r="E10072">
        <v>4638540</v>
      </c>
      <c r="F10072" s="4">
        <f t="shared" si="157"/>
        <v>5144976.666666667</v>
      </c>
    </row>
    <row r="10073" spans="1:6" x14ac:dyDescent="0.3">
      <c r="A10073" t="s">
        <v>10796</v>
      </c>
      <c r="B10073">
        <v>0</v>
      </c>
      <c r="C10073">
        <v>1174810</v>
      </c>
      <c r="D10073">
        <v>682500</v>
      </c>
      <c r="E10073">
        <v>772000</v>
      </c>
      <c r="F10073" s="4">
        <f t="shared" si="157"/>
        <v>876436.66666666663</v>
      </c>
    </row>
    <row r="10074" spans="1:6" x14ac:dyDescent="0.3">
      <c r="A10074" t="s">
        <v>10797</v>
      </c>
      <c r="B10074">
        <v>1428050</v>
      </c>
      <c r="C10074">
        <v>0</v>
      </c>
      <c r="D10074">
        <v>3765140</v>
      </c>
      <c r="E10074">
        <v>587860</v>
      </c>
      <c r="F10074" s="4">
        <f t="shared" si="157"/>
        <v>1451000</v>
      </c>
    </row>
    <row r="10075" spans="1:6" x14ac:dyDescent="0.3">
      <c r="A10075" t="s">
        <v>10798</v>
      </c>
      <c r="B10075">
        <v>382200</v>
      </c>
      <c r="C10075">
        <v>4331600</v>
      </c>
      <c r="D10075">
        <v>2011100</v>
      </c>
      <c r="E10075">
        <v>4413500</v>
      </c>
      <c r="F10075" s="4">
        <f t="shared" si="157"/>
        <v>3585400</v>
      </c>
    </row>
    <row r="10076" spans="1:6" x14ac:dyDescent="0.3">
      <c r="A10076" t="s">
        <v>10799</v>
      </c>
      <c r="B10076">
        <v>2441640</v>
      </c>
      <c r="C10076">
        <v>0</v>
      </c>
      <c r="D10076">
        <v>4020300</v>
      </c>
      <c r="E10076">
        <v>0</v>
      </c>
      <c r="F10076" s="4">
        <f t="shared" si="157"/>
        <v>1340100</v>
      </c>
    </row>
    <row r="10077" spans="1:6" x14ac:dyDescent="0.3">
      <c r="A10077" t="s">
        <v>10800</v>
      </c>
      <c r="B10077">
        <v>5400230</v>
      </c>
      <c r="C10077">
        <v>1506050</v>
      </c>
      <c r="D10077">
        <v>955700</v>
      </c>
      <c r="E10077">
        <v>500500</v>
      </c>
      <c r="F10077" s="4">
        <f t="shared" si="157"/>
        <v>987416.66666666663</v>
      </c>
    </row>
    <row r="10078" spans="1:6" x14ac:dyDescent="0.3">
      <c r="A10078" t="s">
        <v>10801</v>
      </c>
      <c r="B10078">
        <v>0</v>
      </c>
      <c r="C10078">
        <v>6005090</v>
      </c>
      <c r="D10078">
        <v>11323000</v>
      </c>
      <c r="E10078">
        <v>3195030</v>
      </c>
      <c r="F10078" s="4">
        <f t="shared" si="157"/>
        <v>6841040</v>
      </c>
    </row>
    <row r="10079" spans="1:6" x14ac:dyDescent="0.3">
      <c r="A10079" t="s">
        <v>10802</v>
      </c>
      <c r="B10079">
        <v>2073280</v>
      </c>
      <c r="C10079">
        <v>2389810</v>
      </c>
      <c r="D10079">
        <v>2077870</v>
      </c>
      <c r="E10079">
        <v>2082830</v>
      </c>
      <c r="F10079" s="4">
        <f t="shared" si="157"/>
        <v>2183503.3333333335</v>
      </c>
    </row>
    <row r="10080" spans="1:6" x14ac:dyDescent="0.3">
      <c r="A10080" t="s">
        <v>10803</v>
      </c>
      <c r="B10080">
        <v>0</v>
      </c>
      <c r="C10080">
        <v>230000</v>
      </c>
      <c r="D10080">
        <v>833920</v>
      </c>
      <c r="E10080">
        <v>0</v>
      </c>
      <c r="F10080" s="4">
        <f t="shared" si="157"/>
        <v>354640</v>
      </c>
    </row>
    <row r="10081" spans="1:6" x14ac:dyDescent="0.3">
      <c r="A10081" t="s">
        <v>10804</v>
      </c>
      <c r="B10081">
        <v>1152060</v>
      </c>
      <c r="C10081">
        <v>0</v>
      </c>
      <c r="D10081">
        <v>0</v>
      </c>
      <c r="E10081">
        <v>0</v>
      </c>
      <c r="F10081" s="4">
        <f t="shared" si="157"/>
        <v>0</v>
      </c>
    </row>
    <row r="10082" spans="1:6" x14ac:dyDescent="0.3">
      <c r="A10082" t="s">
        <v>10805</v>
      </c>
      <c r="B10082">
        <v>0</v>
      </c>
      <c r="C10082">
        <v>0</v>
      </c>
      <c r="D10082">
        <v>423000</v>
      </c>
      <c r="E10082">
        <v>1056400</v>
      </c>
      <c r="F10082" s="4">
        <f t="shared" si="157"/>
        <v>493133.33333333331</v>
      </c>
    </row>
    <row r="10083" spans="1:6" x14ac:dyDescent="0.3">
      <c r="A10083" t="s">
        <v>10806</v>
      </c>
      <c r="B10083">
        <v>2063570</v>
      </c>
      <c r="C10083">
        <v>2170690</v>
      </c>
      <c r="D10083">
        <v>1576400</v>
      </c>
      <c r="E10083">
        <v>3021200</v>
      </c>
      <c r="F10083" s="4">
        <f t="shared" si="157"/>
        <v>2256096.6666666665</v>
      </c>
    </row>
    <row r="10084" spans="1:6" x14ac:dyDescent="0.3">
      <c r="A10084" t="s">
        <v>10807</v>
      </c>
      <c r="B10084">
        <v>1098900</v>
      </c>
      <c r="C10084">
        <v>1041950</v>
      </c>
      <c r="D10084">
        <v>0</v>
      </c>
      <c r="E10084">
        <v>0</v>
      </c>
      <c r="F10084" s="4">
        <f t="shared" si="157"/>
        <v>347316.66666666669</v>
      </c>
    </row>
    <row r="10085" spans="1:6" x14ac:dyDescent="0.3">
      <c r="A10085" t="s">
        <v>10808</v>
      </c>
      <c r="B10085">
        <v>1167700</v>
      </c>
      <c r="C10085">
        <v>0</v>
      </c>
      <c r="D10085">
        <v>311100</v>
      </c>
      <c r="E10085">
        <v>0</v>
      </c>
      <c r="F10085" s="4">
        <f t="shared" si="157"/>
        <v>103700</v>
      </c>
    </row>
    <row r="10086" spans="1:6" x14ac:dyDescent="0.3">
      <c r="A10086" t="s">
        <v>10809</v>
      </c>
      <c r="B10086">
        <v>1512310</v>
      </c>
      <c r="C10086">
        <v>230000</v>
      </c>
      <c r="D10086">
        <v>0</v>
      </c>
      <c r="E10086">
        <v>0</v>
      </c>
      <c r="F10086" s="4">
        <f t="shared" si="157"/>
        <v>76666.666666666672</v>
      </c>
    </row>
    <row r="10087" spans="1:6" x14ac:dyDescent="0.3">
      <c r="A10087" t="s">
        <v>10810</v>
      </c>
      <c r="B10087">
        <v>1017680</v>
      </c>
      <c r="C10087">
        <v>0</v>
      </c>
      <c r="D10087">
        <v>1329050</v>
      </c>
      <c r="E10087">
        <v>0</v>
      </c>
      <c r="F10087" s="4">
        <f t="shared" si="157"/>
        <v>443016.66666666669</v>
      </c>
    </row>
    <row r="10088" spans="1:6" x14ac:dyDescent="0.3">
      <c r="A10088" t="s">
        <v>10811</v>
      </c>
      <c r="B10088">
        <v>0</v>
      </c>
      <c r="C10088">
        <v>1402400</v>
      </c>
      <c r="D10088">
        <v>583440</v>
      </c>
      <c r="E10088">
        <v>839280</v>
      </c>
      <c r="F10088" s="4">
        <f t="shared" si="157"/>
        <v>941706.66666666663</v>
      </c>
    </row>
    <row r="10089" spans="1:6" x14ac:dyDescent="0.3">
      <c r="A10089" t="s">
        <v>10812</v>
      </c>
      <c r="B10089">
        <v>1402680</v>
      </c>
      <c r="C10089">
        <v>1098100</v>
      </c>
      <c r="D10089">
        <v>2853880</v>
      </c>
      <c r="E10089">
        <v>2047440</v>
      </c>
      <c r="F10089" s="4">
        <f t="shared" si="157"/>
        <v>1999806.6666666667</v>
      </c>
    </row>
    <row r="10090" spans="1:6" x14ac:dyDescent="0.3">
      <c r="A10090" t="s">
        <v>364</v>
      </c>
      <c r="B10090">
        <v>606480</v>
      </c>
      <c r="C10090">
        <v>1151080</v>
      </c>
      <c r="D10090">
        <v>732550</v>
      </c>
      <c r="E10090">
        <v>470470</v>
      </c>
      <c r="F10090" s="4">
        <f t="shared" si="157"/>
        <v>784700</v>
      </c>
    </row>
    <row r="10091" spans="1:6" x14ac:dyDescent="0.3">
      <c r="A10091" t="s">
        <v>10813</v>
      </c>
      <c r="B10091">
        <v>1113840</v>
      </c>
      <c r="C10091">
        <v>0</v>
      </c>
      <c r="D10091">
        <v>0</v>
      </c>
      <c r="E10091">
        <v>0</v>
      </c>
      <c r="F10091" s="4">
        <f t="shared" si="157"/>
        <v>0</v>
      </c>
    </row>
    <row r="10092" spans="1:6" x14ac:dyDescent="0.3">
      <c r="A10092" t="s">
        <v>10814</v>
      </c>
      <c r="B10092">
        <v>5342610</v>
      </c>
      <c r="C10092">
        <v>2743650</v>
      </c>
      <c r="D10092">
        <v>0</v>
      </c>
      <c r="E10092">
        <v>2230500</v>
      </c>
      <c r="F10092" s="4">
        <f t="shared" si="157"/>
        <v>1658050</v>
      </c>
    </row>
    <row r="10093" spans="1:6" x14ac:dyDescent="0.3">
      <c r="A10093" t="s">
        <v>10815</v>
      </c>
      <c r="B10093">
        <v>2251340</v>
      </c>
      <c r="C10093">
        <v>0</v>
      </c>
      <c r="D10093">
        <v>574210</v>
      </c>
      <c r="E10093">
        <v>2016560</v>
      </c>
      <c r="F10093" s="4">
        <f t="shared" si="157"/>
        <v>863590</v>
      </c>
    </row>
    <row r="10094" spans="1:6" x14ac:dyDescent="0.3">
      <c r="A10094" t="s">
        <v>10816</v>
      </c>
      <c r="B10094">
        <v>1855000</v>
      </c>
      <c r="C10094">
        <v>3700000</v>
      </c>
      <c r="D10094">
        <v>0</v>
      </c>
      <c r="E10094">
        <v>5368280</v>
      </c>
      <c r="F10094" s="4">
        <f t="shared" si="157"/>
        <v>3022760</v>
      </c>
    </row>
    <row r="10095" spans="1:6" x14ac:dyDescent="0.3">
      <c r="A10095" t="s">
        <v>10817</v>
      </c>
      <c r="B10095">
        <v>300300</v>
      </c>
      <c r="C10095">
        <v>1116600</v>
      </c>
      <c r="D10095">
        <v>2731250</v>
      </c>
      <c r="E10095">
        <v>798980</v>
      </c>
      <c r="F10095" s="4">
        <f t="shared" si="157"/>
        <v>1548943.3333333333</v>
      </c>
    </row>
    <row r="10096" spans="1:6" x14ac:dyDescent="0.3">
      <c r="A10096" t="s">
        <v>10818</v>
      </c>
      <c r="B10096">
        <v>929400</v>
      </c>
      <c r="C10096">
        <v>3191140</v>
      </c>
      <c r="D10096">
        <v>0</v>
      </c>
      <c r="E10096">
        <v>2041640</v>
      </c>
      <c r="F10096" s="4">
        <f t="shared" si="157"/>
        <v>1744260</v>
      </c>
    </row>
    <row r="10097" spans="1:6" x14ac:dyDescent="0.3">
      <c r="A10097" t="s">
        <v>10819</v>
      </c>
      <c r="B10097">
        <v>2145200</v>
      </c>
      <c r="C10097">
        <v>2147600</v>
      </c>
      <c r="D10097">
        <v>883900</v>
      </c>
      <c r="E10097">
        <v>3210480</v>
      </c>
      <c r="F10097" s="4">
        <f t="shared" si="157"/>
        <v>2080660</v>
      </c>
    </row>
    <row r="10098" spans="1:6" x14ac:dyDescent="0.3">
      <c r="A10098" t="s">
        <v>10820</v>
      </c>
      <c r="B10098">
        <v>837200</v>
      </c>
      <c r="C10098">
        <v>0</v>
      </c>
      <c r="D10098">
        <v>2662090</v>
      </c>
      <c r="E10098">
        <v>409500</v>
      </c>
      <c r="F10098" s="4">
        <f t="shared" si="157"/>
        <v>1023863.3333333334</v>
      </c>
    </row>
    <row r="10099" spans="1:6" x14ac:dyDescent="0.3">
      <c r="A10099" t="s">
        <v>10821</v>
      </c>
      <c r="B10099">
        <v>714000</v>
      </c>
      <c r="C10099">
        <v>0</v>
      </c>
      <c r="D10099">
        <v>0</v>
      </c>
      <c r="E10099">
        <v>0</v>
      </c>
      <c r="F10099" s="4">
        <f t="shared" si="157"/>
        <v>0</v>
      </c>
    </row>
    <row r="10100" spans="1:6" x14ac:dyDescent="0.3">
      <c r="A10100" t="s">
        <v>10822</v>
      </c>
      <c r="B10100">
        <v>493200</v>
      </c>
      <c r="C10100">
        <v>768000</v>
      </c>
      <c r="D10100">
        <v>370000</v>
      </c>
      <c r="E10100">
        <v>4167900</v>
      </c>
      <c r="F10100" s="4">
        <f t="shared" si="157"/>
        <v>1768633.3333333333</v>
      </c>
    </row>
    <row r="10101" spans="1:6" x14ac:dyDescent="0.3">
      <c r="A10101" t="s">
        <v>10823</v>
      </c>
      <c r="B10101">
        <v>2453006</v>
      </c>
      <c r="C10101">
        <v>3200370</v>
      </c>
      <c r="D10101">
        <v>2737400</v>
      </c>
      <c r="E10101">
        <v>2546706</v>
      </c>
      <c r="F10101" s="4">
        <f t="shared" si="157"/>
        <v>2828158.6666666665</v>
      </c>
    </row>
    <row r="10102" spans="1:6" x14ac:dyDescent="0.3">
      <c r="A10102" t="s">
        <v>10824</v>
      </c>
      <c r="B10102">
        <v>0</v>
      </c>
      <c r="C10102">
        <v>1277640</v>
      </c>
      <c r="D10102">
        <v>0</v>
      </c>
      <c r="E10102">
        <v>0</v>
      </c>
      <c r="F10102" s="4">
        <f t="shared" si="157"/>
        <v>425880</v>
      </c>
    </row>
    <row r="10103" spans="1:6" x14ac:dyDescent="0.3">
      <c r="A10103" t="s">
        <v>10825</v>
      </c>
      <c r="B10103">
        <v>611520</v>
      </c>
      <c r="C10103">
        <v>740000</v>
      </c>
      <c r="D10103">
        <v>575400</v>
      </c>
      <c r="E10103">
        <v>0</v>
      </c>
      <c r="F10103" s="4">
        <f t="shared" si="157"/>
        <v>438466.66666666669</v>
      </c>
    </row>
    <row r="10104" spans="1:6" x14ac:dyDescent="0.3">
      <c r="A10104" t="s">
        <v>10826</v>
      </c>
      <c r="B10104">
        <v>0</v>
      </c>
      <c r="C10104">
        <v>754000</v>
      </c>
      <c r="D10104">
        <v>740000</v>
      </c>
      <c r="E10104">
        <v>0</v>
      </c>
      <c r="F10104" s="4">
        <f t="shared" si="157"/>
        <v>498000</v>
      </c>
    </row>
    <row r="10105" spans="1:6" x14ac:dyDescent="0.3">
      <c r="A10105" t="s">
        <v>10827</v>
      </c>
      <c r="B10105">
        <v>2417870</v>
      </c>
      <c r="C10105">
        <v>4363390</v>
      </c>
      <c r="D10105">
        <v>6405490</v>
      </c>
      <c r="E10105">
        <v>6388930</v>
      </c>
      <c r="F10105" s="4">
        <f t="shared" si="157"/>
        <v>5719270</v>
      </c>
    </row>
    <row r="10106" spans="1:6" x14ac:dyDescent="0.3">
      <c r="A10106" t="s">
        <v>10828</v>
      </c>
      <c r="B10106">
        <v>2234050</v>
      </c>
      <c r="C10106">
        <v>2558010</v>
      </c>
      <c r="D10106">
        <v>2106570</v>
      </c>
      <c r="E10106">
        <v>2004940</v>
      </c>
      <c r="F10106" s="4">
        <f t="shared" si="157"/>
        <v>2223173.3333333335</v>
      </c>
    </row>
    <row r="10107" spans="1:6" x14ac:dyDescent="0.3">
      <c r="A10107" t="s">
        <v>10829</v>
      </c>
      <c r="B10107">
        <v>0</v>
      </c>
      <c r="C10107">
        <v>264600</v>
      </c>
      <c r="D10107">
        <v>0</v>
      </c>
      <c r="E10107">
        <v>0</v>
      </c>
      <c r="F10107" s="4">
        <f t="shared" si="157"/>
        <v>88200</v>
      </c>
    </row>
    <row r="10108" spans="1:6" x14ac:dyDescent="0.3">
      <c r="A10108" t="s">
        <v>10830</v>
      </c>
      <c r="B10108">
        <v>2425300</v>
      </c>
      <c r="C10108">
        <v>1480000</v>
      </c>
      <c r="D10108">
        <v>1280560</v>
      </c>
      <c r="E10108">
        <v>1867260</v>
      </c>
      <c r="F10108" s="4">
        <f t="shared" si="157"/>
        <v>1542606.6666666667</v>
      </c>
    </row>
    <row r="10109" spans="1:6" x14ac:dyDescent="0.3">
      <c r="A10109" t="s">
        <v>10831</v>
      </c>
      <c r="B10109">
        <v>610220</v>
      </c>
      <c r="C10109">
        <v>1823500</v>
      </c>
      <c r="D10109">
        <v>0</v>
      </c>
      <c r="E10109">
        <v>1146240</v>
      </c>
      <c r="F10109" s="4">
        <f t="shared" si="157"/>
        <v>989913.33333333337</v>
      </c>
    </row>
    <row r="10110" spans="1:6" x14ac:dyDescent="0.3">
      <c r="A10110" t="s">
        <v>10832</v>
      </c>
      <c r="B10110">
        <v>411950</v>
      </c>
      <c r="C10110">
        <v>750470</v>
      </c>
      <c r="D10110">
        <v>281190</v>
      </c>
      <c r="E10110">
        <v>322140</v>
      </c>
      <c r="F10110" s="4">
        <f t="shared" si="157"/>
        <v>451266.66666666669</v>
      </c>
    </row>
    <row r="10111" spans="1:6" x14ac:dyDescent="0.3">
      <c r="A10111" t="s">
        <v>10833</v>
      </c>
      <c r="B10111">
        <v>0</v>
      </c>
      <c r="C10111">
        <v>2360880</v>
      </c>
      <c r="D10111">
        <v>920740</v>
      </c>
      <c r="E10111">
        <v>0</v>
      </c>
      <c r="F10111" s="4">
        <f t="shared" si="157"/>
        <v>1093873.3333333333</v>
      </c>
    </row>
    <row r="10112" spans="1:6" x14ac:dyDescent="0.3">
      <c r="A10112" t="s">
        <v>10834</v>
      </c>
      <c r="B10112">
        <v>212030</v>
      </c>
      <c r="C10112">
        <v>2935219</v>
      </c>
      <c r="D10112">
        <v>0</v>
      </c>
      <c r="E10112">
        <v>650000</v>
      </c>
      <c r="F10112" s="4">
        <f t="shared" si="157"/>
        <v>1195073</v>
      </c>
    </row>
    <row r="10113" spans="1:6" x14ac:dyDescent="0.3">
      <c r="A10113" t="s">
        <v>10835</v>
      </c>
      <c r="B10113">
        <v>2949100</v>
      </c>
      <c r="C10113">
        <v>0</v>
      </c>
      <c r="D10113">
        <v>61880</v>
      </c>
      <c r="E10113">
        <v>0</v>
      </c>
      <c r="F10113" s="4">
        <f t="shared" si="157"/>
        <v>20626.666666666668</v>
      </c>
    </row>
    <row r="10114" spans="1:6" x14ac:dyDescent="0.3">
      <c r="A10114" t="s">
        <v>10836</v>
      </c>
      <c r="B10114">
        <v>1799980</v>
      </c>
      <c r="C10114">
        <v>1523340</v>
      </c>
      <c r="D10114">
        <v>1411410</v>
      </c>
      <c r="E10114">
        <v>902500</v>
      </c>
      <c r="F10114" s="4">
        <f t="shared" si="157"/>
        <v>1279083.3333333333</v>
      </c>
    </row>
    <row r="10115" spans="1:6" x14ac:dyDescent="0.3">
      <c r="A10115" t="s">
        <v>10837</v>
      </c>
      <c r="B10115">
        <v>0</v>
      </c>
      <c r="C10115">
        <v>0</v>
      </c>
      <c r="D10115">
        <v>240240</v>
      </c>
      <c r="E10115">
        <v>713260</v>
      </c>
      <c r="F10115" s="4">
        <f t="shared" ref="F10115:F10178" si="158">SUM(C10115:E10115)/3</f>
        <v>317833.33333333331</v>
      </c>
    </row>
    <row r="10116" spans="1:6" x14ac:dyDescent="0.3">
      <c r="A10116" t="s">
        <v>10838</v>
      </c>
      <c r="B10116">
        <v>809000</v>
      </c>
      <c r="C10116">
        <v>0</v>
      </c>
      <c r="D10116">
        <v>0</v>
      </c>
      <c r="E10116">
        <v>386000</v>
      </c>
      <c r="F10116" s="4">
        <f t="shared" si="158"/>
        <v>128666.66666666667</v>
      </c>
    </row>
    <row r="10117" spans="1:6" x14ac:dyDescent="0.3">
      <c r="A10117" t="s">
        <v>10839</v>
      </c>
      <c r="B10117">
        <v>0</v>
      </c>
      <c r="C10117">
        <v>843700</v>
      </c>
      <c r="D10117">
        <v>0</v>
      </c>
      <c r="E10117">
        <v>0</v>
      </c>
      <c r="F10117" s="4">
        <f t="shared" si="158"/>
        <v>281233.33333333331</v>
      </c>
    </row>
    <row r="10118" spans="1:6" x14ac:dyDescent="0.3">
      <c r="A10118" t="s">
        <v>10840</v>
      </c>
      <c r="B10118">
        <v>0</v>
      </c>
      <c r="C10118">
        <v>370000</v>
      </c>
      <c r="D10118">
        <v>740000</v>
      </c>
      <c r="E10118">
        <v>2292760</v>
      </c>
      <c r="F10118" s="4">
        <f t="shared" si="158"/>
        <v>1134253.3333333333</v>
      </c>
    </row>
    <row r="10119" spans="1:6" x14ac:dyDescent="0.3">
      <c r="A10119" t="s">
        <v>10841</v>
      </c>
      <c r="B10119">
        <v>2261050</v>
      </c>
      <c r="C10119">
        <v>2202800</v>
      </c>
      <c r="D10119">
        <v>2182180</v>
      </c>
      <c r="E10119">
        <v>2050130</v>
      </c>
      <c r="F10119" s="4">
        <f t="shared" si="158"/>
        <v>2145036.6666666665</v>
      </c>
    </row>
    <row r="10120" spans="1:6" x14ac:dyDescent="0.3">
      <c r="A10120" t="s">
        <v>10842</v>
      </c>
      <c r="B10120">
        <v>4476000</v>
      </c>
      <c r="C10120">
        <v>5875980</v>
      </c>
      <c r="D10120">
        <v>6803100</v>
      </c>
      <c r="E10120">
        <v>5095040</v>
      </c>
      <c r="F10120" s="4">
        <f t="shared" si="158"/>
        <v>5924706.666666667</v>
      </c>
    </row>
    <row r="10121" spans="1:6" x14ac:dyDescent="0.3">
      <c r="A10121" t="s">
        <v>10843</v>
      </c>
      <c r="B10121">
        <v>0</v>
      </c>
      <c r="C10121">
        <v>0</v>
      </c>
      <c r="D10121">
        <v>616980</v>
      </c>
      <c r="E10121">
        <v>402000</v>
      </c>
      <c r="F10121" s="4">
        <f t="shared" si="158"/>
        <v>339660</v>
      </c>
    </row>
    <row r="10122" spans="1:6" x14ac:dyDescent="0.3">
      <c r="A10122" t="s">
        <v>10844</v>
      </c>
      <c r="B10122">
        <v>270000</v>
      </c>
      <c r="C10122">
        <v>2225490</v>
      </c>
      <c r="D10122">
        <v>632400</v>
      </c>
      <c r="E10122">
        <v>2228750</v>
      </c>
      <c r="F10122" s="4">
        <f t="shared" si="158"/>
        <v>1695546.6666666667</v>
      </c>
    </row>
    <row r="10123" spans="1:6" x14ac:dyDescent="0.3">
      <c r="A10123" t="s">
        <v>10845</v>
      </c>
      <c r="B10123">
        <v>0</v>
      </c>
      <c r="C10123">
        <v>936390</v>
      </c>
      <c r="D10123">
        <v>0</v>
      </c>
      <c r="E10123">
        <v>0</v>
      </c>
      <c r="F10123" s="4">
        <f t="shared" si="158"/>
        <v>312130</v>
      </c>
    </row>
    <row r="10124" spans="1:6" x14ac:dyDescent="0.3">
      <c r="A10124" t="s">
        <v>10846</v>
      </c>
      <c r="B10124">
        <v>829970</v>
      </c>
      <c r="C10124">
        <v>1277520</v>
      </c>
      <c r="D10124">
        <v>1284920</v>
      </c>
      <c r="E10124">
        <v>646100</v>
      </c>
      <c r="F10124" s="4">
        <f t="shared" si="158"/>
        <v>1069513.3333333333</v>
      </c>
    </row>
    <row r="10125" spans="1:6" x14ac:dyDescent="0.3">
      <c r="A10125" t="s">
        <v>10847</v>
      </c>
      <c r="B10125">
        <v>3594300</v>
      </c>
      <c r="C10125">
        <v>2030860</v>
      </c>
      <c r="D10125">
        <v>2135520</v>
      </c>
      <c r="E10125">
        <v>2915320</v>
      </c>
      <c r="F10125" s="4">
        <f t="shared" si="158"/>
        <v>2360566.6666666665</v>
      </c>
    </row>
    <row r="10126" spans="1:6" x14ac:dyDescent="0.3">
      <c r="A10126" t="s">
        <v>10848</v>
      </c>
      <c r="B10126">
        <v>0</v>
      </c>
      <c r="C10126">
        <v>612000</v>
      </c>
      <c r="D10126">
        <v>0</v>
      </c>
      <c r="E10126">
        <v>0</v>
      </c>
      <c r="F10126" s="4">
        <f t="shared" si="158"/>
        <v>204000</v>
      </c>
    </row>
    <row r="10127" spans="1:6" x14ac:dyDescent="0.3">
      <c r="A10127" t="s">
        <v>215</v>
      </c>
      <c r="B10127">
        <v>560980</v>
      </c>
      <c r="C10127">
        <v>2817700</v>
      </c>
      <c r="D10127">
        <v>2093080</v>
      </c>
      <c r="E10127">
        <v>2628180</v>
      </c>
      <c r="F10127" s="4">
        <f t="shared" si="158"/>
        <v>2512986.6666666665</v>
      </c>
    </row>
    <row r="10128" spans="1:6" x14ac:dyDescent="0.3">
      <c r="A10128" t="s">
        <v>10849</v>
      </c>
      <c r="B10128">
        <v>450000</v>
      </c>
      <c r="C10128">
        <v>230000</v>
      </c>
      <c r="D10128">
        <v>218400</v>
      </c>
      <c r="E10128">
        <v>1158000</v>
      </c>
      <c r="F10128" s="4">
        <f t="shared" si="158"/>
        <v>535466.66666666663</v>
      </c>
    </row>
    <row r="10129" spans="1:6" x14ac:dyDescent="0.3">
      <c r="A10129" t="s">
        <v>10850</v>
      </c>
      <c r="B10129">
        <v>2773050</v>
      </c>
      <c r="C10129">
        <v>6261849</v>
      </c>
      <c r="D10129">
        <v>6742850</v>
      </c>
      <c r="E10129">
        <v>6396389</v>
      </c>
      <c r="F10129" s="4">
        <f t="shared" si="158"/>
        <v>6467029.333333333</v>
      </c>
    </row>
    <row r="10130" spans="1:6" x14ac:dyDescent="0.3">
      <c r="A10130" t="s">
        <v>10851</v>
      </c>
      <c r="B10130">
        <v>440280</v>
      </c>
      <c r="C10130">
        <v>2162900</v>
      </c>
      <c r="D10130">
        <v>0</v>
      </c>
      <c r="E10130">
        <v>2126020</v>
      </c>
      <c r="F10130" s="4">
        <f t="shared" si="158"/>
        <v>1429640</v>
      </c>
    </row>
    <row r="10131" spans="1:6" x14ac:dyDescent="0.3">
      <c r="A10131" t="s">
        <v>10852</v>
      </c>
      <c r="B10131">
        <v>0</v>
      </c>
      <c r="C10131">
        <v>803980</v>
      </c>
      <c r="D10131">
        <v>571300</v>
      </c>
      <c r="E10131">
        <v>1184820</v>
      </c>
      <c r="F10131" s="4">
        <f t="shared" si="158"/>
        <v>853366.66666666663</v>
      </c>
    </row>
    <row r="10132" spans="1:6" x14ac:dyDescent="0.3">
      <c r="A10132" t="s">
        <v>10853</v>
      </c>
      <c r="B10132">
        <v>0</v>
      </c>
      <c r="C10132">
        <v>288000</v>
      </c>
      <c r="D10132">
        <v>2693600</v>
      </c>
      <c r="E10132">
        <v>160000</v>
      </c>
      <c r="F10132" s="4">
        <f t="shared" si="158"/>
        <v>1047200</v>
      </c>
    </row>
    <row r="10133" spans="1:6" x14ac:dyDescent="0.3">
      <c r="A10133" t="s">
        <v>10854</v>
      </c>
      <c r="B10133">
        <v>0</v>
      </c>
      <c r="C10133">
        <v>300300</v>
      </c>
      <c r="D10133">
        <v>981119</v>
      </c>
      <c r="E10133">
        <v>1909499</v>
      </c>
      <c r="F10133" s="4">
        <f t="shared" si="158"/>
        <v>1063639.3333333333</v>
      </c>
    </row>
    <row r="10134" spans="1:6" x14ac:dyDescent="0.3">
      <c r="A10134" t="s">
        <v>10855</v>
      </c>
      <c r="B10134">
        <v>333060</v>
      </c>
      <c r="C10134">
        <v>717990</v>
      </c>
      <c r="D10134">
        <v>260000</v>
      </c>
      <c r="E10134">
        <v>1414900</v>
      </c>
      <c r="F10134" s="4">
        <f t="shared" si="158"/>
        <v>797630</v>
      </c>
    </row>
    <row r="10135" spans="1:6" x14ac:dyDescent="0.3">
      <c r="A10135" t="s">
        <v>10856</v>
      </c>
      <c r="B10135">
        <v>619000</v>
      </c>
      <c r="C10135">
        <v>772000</v>
      </c>
      <c r="D10135">
        <v>0</v>
      </c>
      <c r="E10135">
        <v>4649000</v>
      </c>
      <c r="F10135" s="4">
        <f t="shared" si="158"/>
        <v>1807000</v>
      </c>
    </row>
    <row r="10136" spans="1:6" x14ac:dyDescent="0.3">
      <c r="A10136" t="s">
        <v>10857</v>
      </c>
      <c r="B10136">
        <v>0</v>
      </c>
      <c r="C10136">
        <v>1253750</v>
      </c>
      <c r="D10136">
        <v>0</v>
      </c>
      <c r="E10136">
        <v>0</v>
      </c>
      <c r="F10136" s="4">
        <f t="shared" si="158"/>
        <v>417916.66666666669</v>
      </c>
    </row>
    <row r="10137" spans="1:6" x14ac:dyDescent="0.3">
      <c r="A10137" t="s">
        <v>10858</v>
      </c>
      <c r="B10137">
        <v>2135490</v>
      </c>
      <c r="C10137">
        <v>8330080</v>
      </c>
      <c r="D10137">
        <v>6603870</v>
      </c>
      <c r="E10137">
        <v>7556730</v>
      </c>
      <c r="F10137" s="4">
        <f t="shared" si="158"/>
        <v>7496893.333333333</v>
      </c>
    </row>
    <row r="10138" spans="1:6" x14ac:dyDescent="0.3">
      <c r="A10138" t="s">
        <v>10859</v>
      </c>
      <c r="B10138">
        <v>740000</v>
      </c>
      <c r="C10138">
        <v>2917800</v>
      </c>
      <c r="D10138">
        <v>2227180</v>
      </c>
      <c r="E10138">
        <v>1150240</v>
      </c>
      <c r="F10138" s="4">
        <f t="shared" si="158"/>
        <v>2098406.6666666665</v>
      </c>
    </row>
    <row r="10139" spans="1:6" x14ac:dyDescent="0.3">
      <c r="A10139" t="s">
        <v>314</v>
      </c>
      <c r="B10139">
        <v>2046480</v>
      </c>
      <c r="C10139">
        <v>3432400</v>
      </c>
      <c r="D10139">
        <v>2826600</v>
      </c>
      <c r="E10139">
        <v>2003300</v>
      </c>
      <c r="F10139" s="4">
        <f t="shared" si="158"/>
        <v>2754100</v>
      </c>
    </row>
    <row r="10140" spans="1:6" x14ac:dyDescent="0.3">
      <c r="A10140" t="s">
        <v>10860</v>
      </c>
      <c r="B10140">
        <v>2028950</v>
      </c>
      <c r="C10140">
        <v>2149760</v>
      </c>
      <c r="D10140">
        <v>382200</v>
      </c>
      <c r="E10140">
        <v>1828360</v>
      </c>
      <c r="F10140" s="4">
        <f t="shared" si="158"/>
        <v>1453440</v>
      </c>
    </row>
    <row r="10141" spans="1:6" x14ac:dyDescent="0.3">
      <c r="A10141" t="s">
        <v>10861</v>
      </c>
      <c r="B10141">
        <v>160000</v>
      </c>
      <c r="C10141">
        <v>0</v>
      </c>
      <c r="D10141">
        <v>0</v>
      </c>
      <c r="E10141">
        <v>820000</v>
      </c>
      <c r="F10141" s="4">
        <f t="shared" si="158"/>
        <v>273333.33333333331</v>
      </c>
    </row>
    <row r="10142" spans="1:6" x14ac:dyDescent="0.3">
      <c r="A10142" t="s">
        <v>10862</v>
      </c>
      <c r="B10142">
        <v>1289260</v>
      </c>
      <c r="C10142">
        <v>1053200</v>
      </c>
      <c r="D10142">
        <v>0</v>
      </c>
      <c r="E10142">
        <v>0</v>
      </c>
      <c r="F10142" s="4">
        <f t="shared" si="158"/>
        <v>351066.66666666669</v>
      </c>
    </row>
    <row r="10143" spans="1:6" x14ac:dyDescent="0.3">
      <c r="A10143" t="s">
        <v>10863</v>
      </c>
      <c r="B10143">
        <v>0</v>
      </c>
      <c r="C10143">
        <v>637000</v>
      </c>
      <c r="D10143">
        <v>0</v>
      </c>
      <c r="E10143">
        <v>728100</v>
      </c>
      <c r="F10143" s="4">
        <f t="shared" si="158"/>
        <v>455033.33333333331</v>
      </c>
    </row>
    <row r="10144" spans="1:6" x14ac:dyDescent="0.3">
      <c r="A10144" t="s">
        <v>10864</v>
      </c>
      <c r="B10144">
        <v>1276400</v>
      </c>
      <c r="C10144">
        <v>1809250</v>
      </c>
      <c r="D10144">
        <v>0</v>
      </c>
      <c r="E10144">
        <v>770000</v>
      </c>
      <c r="F10144" s="4">
        <f t="shared" si="158"/>
        <v>859750</v>
      </c>
    </row>
    <row r="10145" spans="1:6" x14ac:dyDescent="0.3">
      <c r="A10145" t="s">
        <v>10865</v>
      </c>
      <c r="B10145">
        <v>356720</v>
      </c>
      <c r="C10145">
        <v>0</v>
      </c>
      <c r="D10145">
        <v>477750</v>
      </c>
      <c r="E10145">
        <v>264000</v>
      </c>
      <c r="F10145" s="4">
        <f t="shared" si="158"/>
        <v>247250</v>
      </c>
    </row>
    <row r="10146" spans="1:6" x14ac:dyDescent="0.3">
      <c r="A10146" t="s">
        <v>10866</v>
      </c>
      <c r="B10146">
        <v>2490420</v>
      </c>
      <c r="C10146">
        <v>2030040</v>
      </c>
      <c r="D10146">
        <v>2937540</v>
      </c>
      <c r="E10146">
        <v>2375040</v>
      </c>
      <c r="F10146" s="4">
        <f t="shared" si="158"/>
        <v>2447540</v>
      </c>
    </row>
    <row r="10147" spans="1:6" x14ac:dyDescent="0.3">
      <c r="A10147" t="s">
        <v>10867</v>
      </c>
      <c r="B10147">
        <v>17002860</v>
      </c>
      <c r="C10147">
        <v>16215400</v>
      </c>
      <c r="D10147">
        <v>14197590</v>
      </c>
      <c r="E10147">
        <v>15736200</v>
      </c>
      <c r="F10147" s="4">
        <f t="shared" si="158"/>
        <v>15383063.333333334</v>
      </c>
    </row>
    <row r="10148" spans="1:6" x14ac:dyDescent="0.3">
      <c r="A10148" t="s">
        <v>10868</v>
      </c>
      <c r="B10148">
        <v>1731810</v>
      </c>
      <c r="C10148">
        <v>0</v>
      </c>
      <c r="D10148">
        <v>680440</v>
      </c>
      <c r="E10148">
        <v>1141920</v>
      </c>
      <c r="F10148" s="4">
        <f t="shared" si="158"/>
        <v>607453.33333333337</v>
      </c>
    </row>
    <row r="10149" spans="1:6" x14ac:dyDescent="0.3">
      <c r="A10149" t="s">
        <v>10869</v>
      </c>
      <c r="B10149">
        <v>0</v>
      </c>
      <c r="C10149">
        <v>934720</v>
      </c>
      <c r="D10149">
        <v>0</v>
      </c>
      <c r="E10149">
        <v>453280</v>
      </c>
      <c r="F10149" s="4">
        <f t="shared" si="158"/>
        <v>462666.66666666669</v>
      </c>
    </row>
    <row r="10150" spans="1:6" x14ac:dyDescent="0.3">
      <c r="A10150" t="s">
        <v>10870</v>
      </c>
      <c r="B10150">
        <v>0</v>
      </c>
      <c r="C10150">
        <v>0</v>
      </c>
      <c r="D10150">
        <v>707920</v>
      </c>
      <c r="E10150">
        <v>1190000</v>
      </c>
      <c r="F10150" s="4">
        <f t="shared" si="158"/>
        <v>632640</v>
      </c>
    </row>
    <row r="10151" spans="1:6" x14ac:dyDescent="0.3">
      <c r="A10151" t="s">
        <v>10871</v>
      </c>
      <c r="B10151">
        <v>1588050</v>
      </c>
      <c r="C10151">
        <v>2067860</v>
      </c>
      <c r="D10151">
        <v>1102010</v>
      </c>
      <c r="E10151">
        <v>2012150</v>
      </c>
      <c r="F10151" s="4">
        <f t="shared" si="158"/>
        <v>1727340</v>
      </c>
    </row>
    <row r="10152" spans="1:6" x14ac:dyDescent="0.3">
      <c r="A10152" t="s">
        <v>10872</v>
      </c>
      <c r="B10152">
        <v>160000</v>
      </c>
      <c r="C10152">
        <v>1301590</v>
      </c>
      <c r="D10152">
        <v>1053950</v>
      </c>
      <c r="E10152">
        <v>1873880</v>
      </c>
      <c r="F10152" s="4">
        <f t="shared" si="158"/>
        <v>1409806.6666666667</v>
      </c>
    </row>
    <row r="10153" spans="1:6" x14ac:dyDescent="0.3">
      <c r="A10153" t="s">
        <v>10873</v>
      </c>
      <c r="B10153">
        <v>0</v>
      </c>
      <c r="C10153">
        <v>905120</v>
      </c>
      <c r="D10153">
        <v>1330700</v>
      </c>
      <c r="E10153">
        <v>410000</v>
      </c>
      <c r="F10153" s="4">
        <f t="shared" si="158"/>
        <v>881940</v>
      </c>
    </row>
    <row r="10154" spans="1:6" x14ac:dyDescent="0.3">
      <c r="A10154" t="s">
        <v>10874</v>
      </c>
      <c r="B10154">
        <v>343980</v>
      </c>
      <c r="C10154">
        <v>971160</v>
      </c>
      <c r="D10154">
        <v>349000</v>
      </c>
      <c r="E10154">
        <v>0</v>
      </c>
      <c r="F10154" s="4">
        <f t="shared" si="158"/>
        <v>440053.33333333331</v>
      </c>
    </row>
    <row r="10155" spans="1:6" x14ac:dyDescent="0.3">
      <c r="A10155" t="s">
        <v>10875</v>
      </c>
      <c r="B10155">
        <v>0</v>
      </c>
      <c r="C10155">
        <v>620620</v>
      </c>
      <c r="D10155">
        <v>0</v>
      </c>
      <c r="E10155">
        <v>0</v>
      </c>
      <c r="F10155" s="4">
        <f t="shared" si="158"/>
        <v>206873.33333333334</v>
      </c>
    </row>
    <row r="10156" spans="1:6" x14ac:dyDescent="0.3">
      <c r="A10156" t="s">
        <v>10876</v>
      </c>
      <c r="B10156">
        <v>0</v>
      </c>
      <c r="C10156">
        <v>1480000</v>
      </c>
      <c r="D10156">
        <v>1702240</v>
      </c>
      <c r="E10156">
        <v>0</v>
      </c>
      <c r="F10156" s="4">
        <f t="shared" si="158"/>
        <v>1060746.6666666667</v>
      </c>
    </row>
    <row r="10157" spans="1:6" x14ac:dyDescent="0.3">
      <c r="A10157" t="s">
        <v>10877</v>
      </c>
      <c r="B10157">
        <v>373100</v>
      </c>
      <c r="C10157">
        <v>444990</v>
      </c>
      <c r="D10157">
        <v>581490</v>
      </c>
      <c r="E10157">
        <v>443080</v>
      </c>
      <c r="F10157" s="4">
        <f t="shared" si="158"/>
        <v>489853.33333333331</v>
      </c>
    </row>
    <row r="10158" spans="1:6" x14ac:dyDescent="0.3">
      <c r="A10158" t="s">
        <v>10878</v>
      </c>
      <c r="B10158">
        <v>4406000</v>
      </c>
      <c r="C10158">
        <v>4749250</v>
      </c>
      <c r="D10158">
        <v>3615750</v>
      </c>
      <c r="E10158">
        <v>9854510</v>
      </c>
      <c r="F10158" s="4">
        <f t="shared" si="158"/>
        <v>6073170</v>
      </c>
    </row>
    <row r="10159" spans="1:6" x14ac:dyDescent="0.3">
      <c r="A10159" t="s">
        <v>10879</v>
      </c>
      <c r="B10159">
        <v>370000</v>
      </c>
      <c r="C10159">
        <v>0</v>
      </c>
      <c r="D10159">
        <v>887010</v>
      </c>
      <c r="E10159">
        <v>0</v>
      </c>
      <c r="F10159" s="4">
        <f t="shared" si="158"/>
        <v>295670</v>
      </c>
    </row>
    <row r="10160" spans="1:6" x14ac:dyDescent="0.3">
      <c r="A10160" t="s">
        <v>10880</v>
      </c>
      <c r="B10160">
        <v>0</v>
      </c>
      <c r="C10160">
        <v>867230</v>
      </c>
      <c r="D10160">
        <v>1283340</v>
      </c>
      <c r="E10160">
        <v>1563080</v>
      </c>
      <c r="F10160" s="4">
        <f t="shared" si="158"/>
        <v>1237883.3333333333</v>
      </c>
    </row>
    <row r="10161" spans="1:6" x14ac:dyDescent="0.3">
      <c r="A10161" t="s">
        <v>10881</v>
      </c>
      <c r="B10161">
        <v>0</v>
      </c>
      <c r="C10161">
        <v>1509690</v>
      </c>
      <c r="D10161">
        <v>529500</v>
      </c>
      <c r="E10161">
        <v>386000</v>
      </c>
      <c r="F10161" s="4">
        <f t="shared" si="158"/>
        <v>808396.66666666663</v>
      </c>
    </row>
    <row r="10162" spans="1:6" x14ac:dyDescent="0.3">
      <c r="A10162" t="s">
        <v>10882</v>
      </c>
      <c r="B10162">
        <v>0</v>
      </c>
      <c r="C10162">
        <v>0</v>
      </c>
      <c r="D10162">
        <v>1012830</v>
      </c>
      <c r="E10162">
        <v>583310</v>
      </c>
      <c r="F10162" s="4">
        <f t="shared" si="158"/>
        <v>532046.66666666663</v>
      </c>
    </row>
    <row r="10163" spans="1:6" x14ac:dyDescent="0.3">
      <c r="A10163" t="s">
        <v>10883</v>
      </c>
      <c r="B10163">
        <v>0</v>
      </c>
      <c r="C10163">
        <v>0</v>
      </c>
      <c r="D10163">
        <v>686680</v>
      </c>
      <c r="E10163">
        <v>0</v>
      </c>
      <c r="F10163" s="4">
        <f t="shared" si="158"/>
        <v>228893.33333333334</v>
      </c>
    </row>
    <row r="10164" spans="1:6" x14ac:dyDescent="0.3">
      <c r="A10164" t="s">
        <v>10884</v>
      </c>
      <c r="B10164">
        <v>0</v>
      </c>
      <c r="C10164">
        <v>1276500</v>
      </c>
      <c r="D10164">
        <v>0</v>
      </c>
      <c r="E10164">
        <v>386000</v>
      </c>
      <c r="F10164" s="4">
        <f t="shared" si="158"/>
        <v>554166.66666666663</v>
      </c>
    </row>
    <row r="10165" spans="1:6" x14ac:dyDescent="0.3">
      <c r="A10165" t="s">
        <v>10885</v>
      </c>
      <c r="B10165">
        <v>256000</v>
      </c>
      <c r="C10165">
        <v>454900</v>
      </c>
      <c r="D10165">
        <v>2067950</v>
      </c>
      <c r="E10165">
        <v>2047600</v>
      </c>
      <c r="F10165" s="4">
        <f t="shared" si="158"/>
        <v>1523483.3333333333</v>
      </c>
    </row>
    <row r="10166" spans="1:6" x14ac:dyDescent="0.3">
      <c r="A10166" t="s">
        <v>10886</v>
      </c>
      <c r="B10166">
        <v>1640760</v>
      </c>
      <c r="C10166">
        <v>3225950</v>
      </c>
      <c r="D10166">
        <v>382200</v>
      </c>
      <c r="E10166">
        <v>1623600</v>
      </c>
      <c r="F10166" s="4">
        <f t="shared" si="158"/>
        <v>1743916.6666666667</v>
      </c>
    </row>
    <row r="10167" spans="1:6" x14ac:dyDescent="0.3">
      <c r="A10167" t="s">
        <v>10887</v>
      </c>
      <c r="B10167">
        <v>959680</v>
      </c>
      <c r="C10167">
        <v>681200</v>
      </c>
      <c r="D10167">
        <v>1688180</v>
      </c>
      <c r="E10167">
        <v>0</v>
      </c>
      <c r="F10167" s="4">
        <f t="shared" si="158"/>
        <v>789793.33333333337</v>
      </c>
    </row>
    <row r="10168" spans="1:6" x14ac:dyDescent="0.3">
      <c r="A10168" t="s">
        <v>10888</v>
      </c>
      <c r="B10168">
        <v>308000</v>
      </c>
      <c r="C10168">
        <v>3392480</v>
      </c>
      <c r="D10168">
        <v>12129500</v>
      </c>
      <c r="E10168">
        <v>5789500</v>
      </c>
      <c r="F10168" s="4">
        <f t="shared" si="158"/>
        <v>7103826.666666667</v>
      </c>
    </row>
    <row r="10169" spans="1:6" x14ac:dyDescent="0.3">
      <c r="A10169" t="s">
        <v>10889</v>
      </c>
      <c r="B10169">
        <v>0</v>
      </c>
      <c r="C10169">
        <v>0</v>
      </c>
      <c r="D10169">
        <v>391000</v>
      </c>
      <c r="E10169">
        <v>0</v>
      </c>
      <c r="F10169" s="4">
        <f t="shared" si="158"/>
        <v>130333.33333333333</v>
      </c>
    </row>
    <row r="10170" spans="1:6" x14ac:dyDescent="0.3">
      <c r="A10170" t="s">
        <v>10890</v>
      </c>
      <c r="B10170">
        <v>0</v>
      </c>
      <c r="C10170">
        <v>690000</v>
      </c>
      <c r="D10170">
        <v>0</v>
      </c>
      <c r="E10170">
        <v>0</v>
      </c>
      <c r="F10170" s="4">
        <f t="shared" si="158"/>
        <v>230000</v>
      </c>
    </row>
    <row r="10171" spans="1:6" x14ac:dyDescent="0.3">
      <c r="A10171" t="s">
        <v>10891</v>
      </c>
      <c r="B10171">
        <v>278000</v>
      </c>
      <c r="C10171">
        <v>0</v>
      </c>
      <c r="D10171">
        <v>1433250</v>
      </c>
      <c r="E10171">
        <v>0</v>
      </c>
      <c r="F10171" s="4">
        <f t="shared" si="158"/>
        <v>477750</v>
      </c>
    </row>
    <row r="10172" spans="1:6" x14ac:dyDescent="0.3">
      <c r="A10172" t="s">
        <v>10892</v>
      </c>
      <c r="B10172">
        <v>448000</v>
      </c>
      <c r="C10172">
        <v>0</v>
      </c>
      <c r="D10172">
        <v>517920</v>
      </c>
      <c r="E10172">
        <v>2022499</v>
      </c>
      <c r="F10172" s="4">
        <f t="shared" si="158"/>
        <v>846806.33333333337</v>
      </c>
    </row>
    <row r="10173" spans="1:6" x14ac:dyDescent="0.3">
      <c r="A10173" t="s">
        <v>10893</v>
      </c>
      <c r="B10173">
        <v>160000</v>
      </c>
      <c r="C10173">
        <v>256000</v>
      </c>
      <c r="D10173">
        <v>0</v>
      </c>
      <c r="E10173">
        <v>1377800</v>
      </c>
      <c r="F10173" s="4">
        <f t="shared" si="158"/>
        <v>544600</v>
      </c>
    </row>
    <row r="10174" spans="1:6" x14ac:dyDescent="0.3">
      <c r="A10174" t="s">
        <v>10894</v>
      </c>
      <c r="B10174">
        <v>9929080</v>
      </c>
      <c r="C10174">
        <v>7183000</v>
      </c>
      <c r="D10174">
        <v>387660</v>
      </c>
      <c r="E10174">
        <v>2369180</v>
      </c>
      <c r="F10174" s="4">
        <f t="shared" si="158"/>
        <v>3313280</v>
      </c>
    </row>
    <row r="10175" spans="1:6" x14ac:dyDescent="0.3">
      <c r="A10175" t="s">
        <v>10895</v>
      </c>
      <c r="B10175">
        <v>555780</v>
      </c>
      <c r="C10175">
        <v>1314020</v>
      </c>
      <c r="D10175">
        <v>2609680</v>
      </c>
      <c r="E10175">
        <v>1936570</v>
      </c>
      <c r="F10175" s="4">
        <f t="shared" si="158"/>
        <v>1953423.3333333333</v>
      </c>
    </row>
    <row r="10176" spans="1:6" x14ac:dyDescent="0.3">
      <c r="A10176" t="s">
        <v>10896</v>
      </c>
      <c r="B10176">
        <v>0</v>
      </c>
      <c r="C10176">
        <v>230000</v>
      </c>
      <c r="D10176">
        <v>0</v>
      </c>
      <c r="E10176">
        <v>0</v>
      </c>
      <c r="F10176" s="4">
        <f t="shared" si="158"/>
        <v>76666.666666666672</v>
      </c>
    </row>
    <row r="10177" spans="1:6" x14ac:dyDescent="0.3">
      <c r="A10177" t="s">
        <v>10897</v>
      </c>
      <c r="B10177">
        <v>256000</v>
      </c>
      <c r="C10177">
        <v>1294600</v>
      </c>
      <c r="D10177">
        <v>0</v>
      </c>
      <c r="E10177">
        <v>0</v>
      </c>
      <c r="F10177" s="4">
        <f t="shared" si="158"/>
        <v>431533.33333333331</v>
      </c>
    </row>
    <row r="10178" spans="1:6" x14ac:dyDescent="0.3">
      <c r="A10178" t="s">
        <v>10898</v>
      </c>
      <c r="B10178">
        <v>11170350</v>
      </c>
      <c r="C10178">
        <v>19515960</v>
      </c>
      <c r="D10178">
        <v>13665190</v>
      </c>
      <c r="E10178">
        <v>12720750</v>
      </c>
      <c r="F10178" s="4">
        <f t="shared" si="158"/>
        <v>15300633.333333334</v>
      </c>
    </row>
    <row r="10179" spans="1:6" x14ac:dyDescent="0.3">
      <c r="A10179" t="s">
        <v>10899</v>
      </c>
      <c r="B10179">
        <v>0</v>
      </c>
      <c r="C10179">
        <v>0</v>
      </c>
      <c r="D10179">
        <v>3544330</v>
      </c>
      <c r="E10179">
        <v>902500</v>
      </c>
      <c r="F10179" s="4">
        <f t="shared" ref="F10179:F10242" si="159">SUM(C10179:E10179)/3</f>
        <v>1482276.6666666667</v>
      </c>
    </row>
    <row r="10180" spans="1:6" x14ac:dyDescent="0.3">
      <c r="A10180" t="s">
        <v>10900</v>
      </c>
      <c r="B10180">
        <v>0</v>
      </c>
      <c r="C10180">
        <v>515970</v>
      </c>
      <c r="D10180">
        <v>264600</v>
      </c>
      <c r="E10180">
        <v>0</v>
      </c>
      <c r="F10180" s="4">
        <f t="shared" si="159"/>
        <v>260190</v>
      </c>
    </row>
    <row r="10181" spans="1:6" x14ac:dyDescent="0.3">
      <c r="A10181" t="s">
        <v>10901</v>
      </c>
      <c r="B10181">
        <v>376740</v>
      </c>
      <c r="C10181">
        <v>365820</v>
      </c>
      <c r="D10181">
        <v>604600</v>
      </c>
      <c r="E10181">
        <v>887200</v>
      </c>
      <c r="F10181" s="4">
        <f t="shared" si="159"/>
        <v>619206.66666666663</v>
      </c>
    </row>
    <row r="10182" spans="1:6" x14ac:dyDescent="0.3">
      <c r="A10182" t="s">
        <v>10902</v>
      </c>
      <c r="B10182">
        <v>0</v>
      </c>
      <c r="C10182">
        <v>0</v>
      </c>
      <c r="D10182">
        <v>1206580</v>
      </c>
      <c r="E10182">
        <v>0</v>
      </c>
      <c r="F10182" s="4">
        <f t="shared" si="159"/>
        <v>402193.33333333331</v>
      </c>
    </row>
    <row r="10183" spans="1:6" x14ac:dyDescent="0.3">
      <c r="A10183" t="s">
        <v>10903</v>
      </c>
      <c r="B10183">
        <v>2201410</v>
      </c>
      <c r="C10183">
        <v>2105360</v>
      </c>
      <c r="D10183">
        <v>2070420</v>
      </c>
      <c r="E10183">
        <v>2209050</v>
      </c>
      <c r="F10183" s="4">
        <f t="shared" si="159"/>
        <v>2128276.6666666665</v>
      </c>
    </row>
    <row r="10184" spans="1:6" x14ac:dyDescent="0.3">
      <c r="A10184" t="s">
        <v>10904</v>
      </c>
      <c r="B10184">
        <v>2016900</v>
      </c>
      <c r="C10184">
        <v>0</v>
      </c>
      <c r="D10184">
        <v>423150</v>
      </c>
      <c r="E10184">
        <v>0</v>
      </c>
      <c r="F10184" s="4">
        <f t="shared" si="159"/>
        <v>141050</v>
      </c>
    </row>
    <row r="10185" spans="1:6" x14ac:dyDescent="0.3">
      <c r="A10185" t="s">
        <v>10905</v>
      </c>
      <c r="B10185">
        <v>0</v>
      </c>
      <c r="C10185">
        <v>0</v>
      </c>
      <c r="D10185">
        <v>234600</v>
      </c>
      <c r="E10185">
        <v>386000</v>
      </c>
      <c r="F10185" s="4">
        <f t="shared" si="159"/>
        <v>206866.66666666666</v>
      </c>
    </row>
    <row r="10186" spans="1:6" x14ac:dyDescent="0.3">
      <c r="A10186" t="s">
        <v>10906</v>
      </c>
      <c r="B10186">
        <v>2081900</v>
      </c>
      <c r="C10186">
        <v>3120000</v>
      </c>
      <c r="D10186">
        <v>6026960</v>
      </c>
      <c r="E10186">
        <v>4203810</v>
      </c>
      <c r="F10186" s="4">
        <f t="shared" si="159"/>
        <v>4450256.666666667</v>
      </c>
    </row>
    <row r="10187" spans="1:6" x14ac:dyDescent="0.3">
      <c r="A10187" t="s">
        <v>10907</v>
      </c>
      <c r="B10187">
        <v>6017080</v>
      </c>
      <c r="C10187">
        <v>6277110</v>
      </c>
      <c r="D10187">
        <v>2557100</v>
      </c>
      <c r="E10187">
        <v>6016500</v>
      </c>
      <c r="F10187" s="4">
        <f t="shared" si="159"/>
        <v>4950236.666666667</v>
      </c>
    </row>
    <row r="10188" spans="1:6" x14ac:dyDescent="0.3">
      <c r="A10188" t="s">
        <v>10908</v>
      </c>
      <c r="B10188">
        <v>8454540</v>
      </c>
      <c r="C10188">
        <v>8380670</v>
      </c>
      <c r="D10188">
        <v>12771910</v>
      </c>
      <c r="E10188">
        <v>9066340</v>
      </c>
      <c r="F10188" s="4">
        <f t="shared" si="159"/>
        <v>10072973.333333334</v>
      </c>
    </row>
    <row r="10189" spans="1:6" x14ac:dyDescent="0.3">
      <c r="A10189" t="s">
        <v>10909</v>
      </c>
      <c r="B10189">
        <v>0</v>
      </c>
      <c r="C10189">
        <v>616980</v>
      </c>
      <c r="D10189">
        <v>1245840</v>
      </c>
      <c r="E10189">
        <v>804000</v>
      </c>
      <c r="F10189" s="4">
        <f t="shared" si="159"/>
        <v>888940</v>
      </c>
    </row>
    <row r="10190" spans="1:6" x14ac:dyDescent="0.3">
      <c r="A10190" t="s">
        <v>10910</v>
      </c>
      <c r="B10190">
        <v>0</v>
      </c>
      <c r="C10190">
        <v>1435070</v>
      </c>
      <c r="D10190">
        <v>1061060</v>
      </c>
      <c r="E10190">
        <v>1297440</v>
      </c>
      <c r="F10190" s="4">
        <f t="shared" si="159"/>
        <v>1264523.3333333333</v>
      </c>
    </row>
    <row r="10191" spans="1:6" x14ac:dyDescent="0.3">
      <c r="A10191" t="s">
        <v>10911</v>
      </c>
      <c r="B10191">
        <v>1982360</v>
      </c>
      <c r="C10191">
        <v>2406380</v>
      </c>
      <c r="D10191">
        <v>2143050</v>
      </c>
      <c r="E10191">
        <v>2660570</v>
      </c>
      <c r="F10191" s="4">
        <f t="shared" si="159"/>
        <v>2403333.3333333335</v>
      </c>
    </row>
    <row r="10192" spans="1:6" x14ac:dyDescent="0.3">
      <c r="A10192" t="s">
        <v>10912</v>
      </c>
      <c r="B10192">
        <v>740000</v>
      </c>
      <c r="C10192">
        <v>0</v>
      </c>
      <c r="D10192">
        <v>191100</v>
      </c>
      <c r="E10192">
        <v>405000</v>
      </c>
      <c r="F10192" s="4">
        <f t="shared" si="159"/>
        <v>198700</v>
      </c>
    </row>
    <row r="10193" spans="1:6" x14ac:dyDescent="0.3">
      <c r="A10193" t="s">
        <v>10913</v>
      </c>
      <c r="B10193">
        <v>9140890</v>
      </c>
      <c r="C10193">
        <v>13789930</v>
      </c>
      <c r="D10193">
        <v>12717700</v>
      </c>
      <c r="E10193">
        <v>14325680</v>
      </c>
      <c r="F10193" s="4">
        <f t="shared" si="159"/>
        <v>13611103.333333334</v>
      </c>
    </row>
    <row r="10194" spans="1:6" x14ac:dyDescent="0.3">
      <c r="A10194" t="s">
        <v>10914</v>
      </c>
      <c r="B10194">
        <v>2200430</v>
      </c>
      <c r="C10194">
        <v>2528169</v>
      </c>
      <c r="D10194">
        <v>2122860</v>
      </c>
      <c r="E10194">
        <v>2300300</v>
      </c>
      <c r="F10194" s="4">
        <f t="shared" si="159"/>
        <v>2317109.6666666665</v>
      </c>
    </row>
    <row r="10195" spans="1:6" x14ac:dyDescent="0.3">
      <c r="A10195" t="s">
        <v>10915</v>
      </c>
      <c r="B10195">
        <v>0</v>
      </c>
      <c r="C10195">
        <v>230000</v>
      </c>
      <c r="D10195">
        <v>385840</v>
      </c>
      <c r="E10195">
        <v>0</v>
      </c>
      <c r="F10195" s="4">
        <f t="shared" si="159"/>
        <v>205280</v>
      </c>
    </row>
    <row r="10196" spans="1:6" x14ac:dyDescent="0.3">
      <c r="A10196" t="s">
        <v>10916</v>
      </c>
      <c r="B10196">
        <v>370000</v>
      </c>
      <c r="C10196">
        <v>2466920</v>
      </c>
      <c r="D10196">
        <v>4134780</v>
      </c>
      <c r="E10196">
        <v>3053760</v>
      </c>
      <c r="F10196" s="4">
        <f t="shared" si="159"/>
        <v>3218486.6666666665</v>
      </c>
    </row>
    <row r="10197" spans="1:6" x14ac:dyDescent="0.3">
      <c r="A10197" t="s">
        <v>10917</v>
      </c>
      <c r="B10197">
        <v>0</v>
      </c>
      <c r="C10197">
        <v>1159440</v>
      </c>
      <c r="D10197">
        <v>708710</v>
      </c>
      <c r="E10197">
        <v>0</v>
      </c>
      <c r="F10197" s="4">
        <f t="shared" si="159"/>
        <v>622716.66666666663</v>
      </c>
    </row>
    <row r="10198" spans="1:6" x14ac:dyDescent="0.3">
      <c r="A10198" t="s">
        <v>10918</v>
      </c>
      <c r="B10198">
        <v>2561740</v>
      </c>
      <c r="C10198">
        <v>2741940</v>
      </c>
      <c r="D10198">
        <v>2675400</v>
      </c>
      <c r="E10198">
        <v>3222820</v>
      </c>
      <c r="F10198" s="4">
        <f t="shared" si="159"/>
        <v>2880053.3333333335</v>
      </c>
    </row>
    <row r="10199" spans="1:6" x14ac:dyDescent="0.3">
      <c r="A10199" t="s">
        <v>10919</v>
      </c>
      <c r="B10199">
        <v>1238200</v>
      </c>
      <c r="C10199">
        <v>0</v>
      </c>
      <c r="D10199">
        <v>0</v>
      </c>
      <c r="E10199">
        <v>0</v>
      </c>
      <c r="F10199" s="4">
        <f t="shared" si="159"/>
        <v>0</v>
      </c>
    </row>
    <row r="10200" spans="1:6" x14ac:dyDescent="0.3">
      <c r="A10200" t="s">
        <v>10920</v>
      </c>
      <c r="B10200">
        <v>1702520</v>
      </c>
      <c r="C10200">
        <v>228000</v>
      </c>
      <c r="D10200">
        <v>1134170</v>
      </c>
      <c r="E10200">
        <v>386000</v>
      </c>
      <c r="F10200" s="4">
        <f t="shared" si="159"/>
        <v>582723.33333333337</v>
      </c>
    </row>
    <row r="10201" spans="1:6" x14ac:dyDescent="0.3">
      <c r="A10201" t="s">
        <v>10921</v>
      </c>
      <c r="B10201">
        <v>2112210</v>
      </c>
      <c r="C10201">
        <v>2911879</v>
      </c>
      <c r="D10201">
        <v>2042270</v>
      </c>
      <c r="E10201">
        <v>2130450</v>
      </c>
      <c r="F10201" s="4">
        <f t="shared" si="159"/>
        <v>2361533</v>
      </c>
    </row>
    <row r="10202" spans="1:6" x14ac:dyDescent="0.3">
      <c r="A10202" t="s">
        <v>10922</v>
      </c>
      <c r="B10202">
        <v>819000</v>
      </c>
      <c r="C10202">
        <v>5127330</v>
      </c>
      <c r="D10202">
        <v>4798430</v>
      </c>
      <c r="E10202">
        <v>3804710</v>
      </c>
      <c r="F10202" s="4">
        <f t="shared" si="159"/>
        <v>4576823.333333333</v>
      </c>
    </row>
    <row r="10203" spans="1:6" x14ac:dyDescent="0.3">
      <c r="A10203" t="s">
        <v>10923</v>
      </c>
      <c r="B10203">
        <v>1117740</v>
      </c>
      <c r="C10203">
        <v>709800</v>
      </c>
      <c r="D10203">
        <v>322140</v>
      </c>
      <c r="E10203">
        <v>386000</v>
      </c>
      <c r="F10203" s="4">
        <f t="shared" si="159"/>
        <v>472646.66666666669</v>
      </c>
    </row>
    <row r="10204" spans="1:6" x14ac:dyDescent="0.3">
      <c r="A10204" t="s">
        <v>10924</v>
      </c>
      <c r="B10204">
        <v>896160</v>
      </c>
      <c r="C10204">
        <v>2652040</v>
      </c>
      <c r="D10204">
        <v>824090</v>
      </c>
      <c r="E10204">
        <v>740740</v>
      </c>
      <c r="F10204" s="4">
        <f t="shared" si="159"/>
        <v>1405623.3333333333</v>
      </c>
    </row>
    <row r="10205" spans="1:6" x14ac:dyDescent="0.3">
      <c r="A10205" t="s">
        <v>10925</v>
      </c>
      <c r="B10205">
        <v>2859590</v>
      </c>
      <c r="C10205">
        <v>1777230</v>
      </c>
      <c r="D10205">
        <v>2786420</v>
      </c>
      <c r="E10205">
        <v>2554260</v>
      </c>
      <c r="F10205" s="4">
        <f t="shared" si="159"/>
        <v>2372636.6666666665</v>
      </c>
    </row>
    <row r="10206" spans="1:6" x14ac:dyDescent="0.3">
      <c r="A10206" t="s">
        <v>786</v>
      </c>
      <c r="B10206">
        <v>0</v>
      </c>
      <c r="C10206">
        <v>450000</v>
      </c>
      <c r="D10206">
        <v>986700</v>
      </c>
      <c r="E10206">
        <v>0</v>
      </c>
      <c r="F10206" s="4">
        <f t="shared" si="159"/>
        <v>478900</v>
      </c>
    </row>
    <row r="10207" spans="1:6" x14ac:dyDescent="0.3">
      <c r="A10207" t="s">
        <v>10926</v>
      </c>
      <c r="B10207">
        <v>191100</v>
      </c>
      <c r="C10207">
        <v>300300</v>
      </c>
      <c r="D10207">
        <v>236600</v>
      </c>
      <c r="E10207">
        <v>502200</v>
      </c>
      <c r="F10207" s="4">
        <f t="shared" si="159"/>
        <v>346366.66666666669</v>
      </c>
    </row>
    <row r="10208" spans="1:6" x14ac:dyDescent="0.3">
      <c r="A10208" t="s">
        <v>10927</v>
      </c>
      <c r="B10208">
        <v>1129520</v>
      </c>
      <c r="C10208">
        <v>0</v>
      </c>
      <c r="D10208">
        <v>0</v>
      </c>
      <c r="E10208">
        <v>0</v>
      </c>
      <c r="F10208" s="4">
        <f t="shared" si="159"/>
        <v>0</v>
      </c>
    </row>
    <row r="10209" spans="1:6" x14ac:dyDescent="0.3">
      <c r="A10209" t="s">
        <v>10928</v>
      </c>
      <c r="B10209">
        <v>1225930</v>
      </c>
      <c r="C10209">
        <v>979860</v>
      </c>
      <c r="D10209">
        <v>0</v>
      </c>
      <c r="E10209">
        <v>871280</v>
      </c>
      <c r="F10209" s="4">
        <f t="shared" si="159"/>
        <v>617046.66666666663</v>
      </c>
    </row>
    <row r="10210" spans="1:6" x14ac:dyDescent="0.3">
      <c r="A10210" t="s">
        <v>10929</v>
      </c>
      <c r="B10210">
        <v>0</v>
      </c>
      <c r="C10210">
        <v>0</v>
      </c>
      <c r="D10210">
        <v>1491430</v>
      </c>
      <c r="E10210">
        <v>1328080</v>
      </c>
      <c r="F10210" s="4">
        <f t="shared" si="159"/>
        <v>939836.66666666663</v>
      </c>
    </row>
    <row r="10211" spans="1:6" x14ac:dyDescent="0.3">
      <c r="A10211" t="s">
        <v>10930</v>
      </c>
      <c r="B10211">
        <v>10680360</v>
      </c>
      <c r="C10211">
        <v>20038310</v>
      </c>
      <c r="D10211">
        <v>19984390</v>
      </c>
      <c r="E10211">
        <v>20602580</v>
      </c>
      <c r="F10211" s="4">
        <f t="shared" si="159"/>
        <v>20208426.666666668</v>
      </c>
    </row>
    <row r="10212" spans="1:6" x14ac:dyDescent="0.3">
      <c r="A10212" t="s">
        <v>10931</v>
      </c>
      <c r="B10212">
        <v>0</v>
      </c>
      <c r="C10212">
        <v>2005320</v>
      </c>
      <c r="D10212">
        <v>1114360</v>
      </c>
      <c r="E10212">
        <v>397800</v>
      </c>
      <c r="F10212" s="4">
        <f t="shared" si="159"/>
        <v>1172493.3333333333</v>
      </c>
    </row>
    <row r="10213" spans="1:6" x14ac:dyDescent="0.3">
      <c r="A10213" t="s">
        <v>10932</v>
      </c>
      <c r="B10213">
        <v>1874220</v>
      </c>
      <c r="C10213">
        <v>245700</v>
      </c>
      <c r="D10213">
        <v>228000</v>
      </c>
      <c r="E10213">
        <v>2852580</v>
      </c>
      <c r="F10213" s="4">
        <f t="shared" si="159"/>
        <v>1108760</v>
      </c>
    </row>
    <row r="10214" spans="1:6" x14ac:dyDescent="0.3">
      <c r="A10214" t="s">
        <v>10933</v>
      </c>
      <c r="B10214">
        <v>370000</v>
      </c>
      <c r="C10214">
        <v>0</v>
      </c>
      <c r="D10214">
        <v>2651840</v>
      </c>
      <c r="E10214">
        <v>0</v>
      </c>
      <c r="F10214" s="4">
        <f t="shared" si="159"/>
        <v>883946.66666666663</v>
      </c>
    </row>
    <row r="10215" spans="1:6" x14ac:dyDescent="0.3">
      <c r="A10215" t="s">
        <v>10934</v>
      </c>
      <c r="B10215">
        <v>9401430</v>
      </c>
      <c r="C10215">
        <v>14115690</v>
      </c>
      <c r="D10215">
        <v>6679720</v>
      </c>
      <c r="E10215">
        <v>11100780</v>
      </c>
      <c r="F10215" s="4">
        <f t="shared" si="159"/>
        <v>10632063.333333334</v>
      </c>
    </row>
    <row r="10216" spans="1:6" x14ac:dyDescent="0.3">
      <c r="A10216" t="s">
        <v>10935</v>
      </c>
      <c r="B10216">
        <v>411950</v>
      </c>
      <c r="C10216">
        <v>1062070</v>
      </c>
      <c r="D10216">
        <v>2959680</v>
      </c>
      <c r="E10216">
        <v>935640</v>
      </c>
      <c r="F10216" s="4">
        <f t="shared" si="159"/>
        <v>1652463.3333333333</v>
      </c>
    </row>
    <row r="10217" spans="1:6" x14ac:dyDescent="0.3">
      <c r="A10217" t="s">
        <v>10936</v>
      </c>
      <c r="B10217">
        <v>1055700</v>
      </c>
      <c r="C10217">
        <v>825000</v>
      </c>
      <c r="D10217">
        <v>2047980</v>
      </c>
      <c r="E10217">
        <v>0</v>
      </c>
      <c r="F10217" s="4">
        <f t="shared" si="159"/>
        <v>957660</v>
      </c>
    </row>
    <row r="10218" spans="1:6" x14ac:dyDescent="0.3">
      <c r="A10218" t="s">
        <v>10937</v>
      </c>
      <c r="B10218">
        <v>742210</v>
      </c>
      <c r="C10218">
        <v>1572280</v>
      </c>
      <c r="D10218">
        <v>2150390</v>
      </c>
      <c r="E10218">
        <v>2601000</v>
      </c>
      <c r="F10218" s="4">
        <f t="shared" si="159"/>
        <v>2107890</v>
      </c>
    </row>
    <row r="10219" spans="1:6" x14ac:dyDescent="0.3">
      <c r="A10219" t="s">
        <v>10938</v>
      </c>
      <c r="B10219">
        <v>0</v>
      </c>
      <c r="C10219">
        <v>2727440</v>
      </c>
      <c r="D10219">
        <v>2071200</v>
      </c>
      <c r="E10219">
        <v>804000</v>
      </c>
      <c r="F10219" s="4">
        <f t="shared" si="159"/>
        <v>1867546.6666666667</v>
      </c>
    </row>
    <row r="10220" spans="1:6" x14ac:dyDescent="0.3">
      <c r="A10220" t="s">
        <v>10939</v>
      </c>
      <c r="B10220">
        <v>1790250</v>
      </c>
      <c r="C10220">
        <v>2749110</v>
      </c>
      <c r="D10220">
        <v>10277770</v>
      </c>
      <c r="E10220">
        <v>3759850</v>
      </c>
      <c r="F10220" s="4">
        <f t="shared" si="159"/>
        <v>5595576.666666667</v>
      </c>
    </row>
    <row r="10221" spans="1:6" x14ac:dyDescent="0.3">
      <c r="A10221" t="s">
        <v>10940</v>
      </c>
      <c r="B10221">
        <v>939750</v>
      </c>
      <c r="C10221">
        <v>0</v>
      </c>
      <c r="D10221">
        <v>740000</v>
      </c>
      <c r="E10221">
        <v>917800</v>
      </c>
      <c r="F10221" s="4">
        <f t="shared" si="159"/>
        <v>552600</v>
      </c>
    </row>
    <row r="10222" spans="1:6" x14ac:dyDescent="0.3">
      <c r="A10222" t="s">
        <v>10941</v>
      </c>
      <c r="B10222">
        <v>8009400</v>
      </c>
      <c r="C10222">
        <v>8040980</v>
      </c>
      <c r="D10222">
        <v>0</v>
      </c>
      <c r="E10222">
        <v>2001900</v>
      </c>
      <c r="F10222" s="4">
        <f t="shared" si="159"/>
        <v>3347626.6666666665</v>
      </c>
    </row>
    <row r="10223" spans="1:6" x14ac:dyDescent="0.3">
      <c r="A10223" t="s">
        <v>831</v>
      </c>
      <c r="B10223">
        <v>0</v>
      </c>
      <c r="C10223">
        <v>300300</v>
      </c>
      <c r="D10223">
        <v>1233050</v>
      </c>
      <c r="E10223">
        <v>3623790</v>
      </c>
      <c r="F10223" s="4">
        <f t="shared" si="159"/>
        <v>1719046.6666666667</v>
      </c>
    </row>
    <row r="10224" spans="1:6" x14ac:dyDescent="0.3">
      <c r="A10224" t="s">
        <v>10942</v>
      </c>
      <c r="B10224">
        <v>251000</v>
      </c>
      <c r="C10224">
        <v>4074920</v>
      </c>
      <c r="D10224">
        <v>3094000</v>
      </c>
      <c r="E10224">
        <v>2254560</v>
      </c>
      <c r="F10224" s="4">
        <f t="shared" si="159"/>
        <v>3141160</v>
      </c>
    </row>
    <row r="10225" spans="1:6" x14ac:dyDescent="0.3">
      <c r="A10225" t="s">
        <v>10943</v>
      </c>
      <c r="B10225">
        <v>382200</v>
      </c>
      <c r="C10225">
        <v>0</v>
      </c>
      <c r="D10225">
        <v>0</v>
      </c>
      <c r="E10225">
        <v>0</v>
      </c>
      <c r="F10225" s="4">
        <f t="shared" si="159"/>
        <v>0</v>
      </c>
    </row>
    <row r="10226" spans="1:6" x14ac:dyDescent="0.3">
      <c r="A10226" t="s">
        <v>10944</v>
      </c>
      <c r="B10226">
        <v>0</v>
      </c>
      <c r="C10226">
        <v>0</v>
      </c>
      <c r="D10226">
        <v>873320</v>
      </c>
      <c r="E10226">
        <v>570850</v>
      </c>
      <c r="F10226" s="4">
        <f t="shared" si="159"/>
        <v>481390</v>
      </c>
    </row>
    <row r="10227" spans="1:6" x14ac:dyDescent="0.3">
      <c r="A10227" t="s">
        <v>10945</v>
      </c>
      <c r="B10227">
        <v>0</v>
      </c>
      <c r="C10227">
        <v>8727700</v>
      </c>
      <c r="D10227">
        <v>3229720</v>
      </c>
      <c r="E10227">
        <v>8276720</v>
      </c>
      <c r="F10227" s="4">
        <f t="shared" si="159"/>
        <v>6744713.333333333</v>
      </c>
    </row>
    <row r="10228" spans="1:6" x14ac:dyDescent="0.3">
      <c r="A10228" t="s">
        <v>10946</v>
      </c>
      <c r="B10228">
        <v>0</v>
      </c>
      <c r="C10228">
        <v>2712160</v>
      </c>
      <c r="D10228">
        <v>1595740</v>
      </c>
      <c r="E10228">
        <v>2300660</v>
      </c>
      <c r="F10228" s="4">
        <f t="shared" si="159"/>
        <v>2202853.3333333335</v>
      </c>
    </row>
    <row r="10229" spans="1:6" x14ac:dyDescent="0.3">
      <c r="A10229" t="s">
        <v>10947</v>
      </c>
      <c r="B10229">
        <v>740000</v>
      </c>
      <c r="C10229">
        <v>1785000</v>
      </c>
      <c r="D10229">
        <v>0</v>
      </c>
      <c r="E10229">
        <v>840720</v>
      </c>
      <c r="F10229" s="4">
        <f t="shared" si="159"/>
        <v>875240</v>
      </c>
    </row>
    <row r="10230" spans="1:6" x14ac:dyDescent="0.3">
      <c r="A10230" t="s">
        <v>10948</v>
      </c>
      <c r="B10230">
        <v>1151950</v>
      </c>
      <c r="C10230">
        <v>1314950</v>
      </c>
      <c r="D10230">
        <v>382200</v>
      </c>
      <c r="E10230">
        <v>955500</v>
      </c>
      <c r="F10230" s="4">
        <f t="shared" si="159"/>
        <v>884216.66666666663</v>
      </c>
    </row>
    <row r="10231" spans="1:6" x14ac:dyDescent="0.3">
      <c r="A10231" t="s">
        <v>10949</v>
      </c>
      <c r="B10231">
        <v>0</v>
      </c>
      <c r="C10231">
        <v>553280</v>
      </c>
      <c r="D10231">
        <v>0</v>
      </c>
      <c r="E10231">
        <v>0</v>
      </c>
      <c r="F10231" s="4">
        <f t="shared" si="159"/>
        <v>184426.66666666666</v>
      </c>
    </row>
    <row r="10232" spans="1:6" x14ac:dyDescent="0.3">
      <c r="A10232" t="s">
        <v>363</v>
      </c>
      <c r="B10232">
        <v>970060</v>
      </c>
      <c r="C10232">
        <v>532350</v>
      </c>
      <c r="D10232">
        <v>1197850</v>
      </c>
      <c r="E10232">
        <v>966700</v>
      </c>
      <c r="F10232" s="4">
        <f t="shared" si="159"/>
        <v>898966.66666666663</v>
      </c>
    </row>
    <row r="10233" spans="1:6" x14ac:dyDescent="0.3">
      <c r="A10233" t="s">
        <v>10950</v>
      </c>
      <c r="B10233">
        <v>0</v>
      </c>
      <c r="C10233">
        <v>0</v>
      </c>
      <c r="D10233">
        <v>963860</v>
      </c>
      <c r="E10233">
        <v>450560</v>
      </c>
      <c r="F10233" s="4">
        <f t="shared" si="159"/>
        <v>471473.33333333331</v>
      </c>
    </row>
    <row r="10234" spans="1:6" x14ac:dyDescent="0.3">
      <c r="A10234" t="s">
        <v>10951</v>
      </c>
      <c r="B10234">
        <v>3379780</v>
      </c>
      <c r="C10234">
        <v>2042920</v>
      </c>
      <c r="D10234">
        <v>4243300</v>
      </c>
      <c r="E10234">
        <v>3444640</v>
      </c>
      <c r="F10234" s="4">
        <f t="shared" si="159"/>
        <v>3243620</v>
      </c>
    </row>
    <row r="10235" spans="1:6" x14ac:dyDescent="0.3">
      <c r="A10235" t="s">
        <v>10952</v>
      </c>
      <c r="B10235">
        <v>256000</v>
      </c>
      <c r="C10235">
        <v>0</v>
      </c>
      <c r="D10235">
        <v>1850000</v>
      </c>
      <c r="E10235">
        <v>336000</v>
      </c>
      <c r="F10235" s="4">
        <f t="shared" si="159"/>
        <v>728666.66666666663</v>
      </c>
    </row>
    <row r="10236" spans="1:6" x14ac:dyDescent="0.3">
      <c r="A10236" t="s">
        <v>10953</v>
      </c>
      <c r="B10236">
        <v>0</v>
      </c>
      <c r="C10236">
        <v>0</v>
      </c>
      <c r="D10236">
        <v>245700</v>
      </c>
      <c r="E10236">
        <v>0</v>
      </c>
      <c r="F10236" s="4">
        <f t="shared" si="159"/>
        <v>81900</v>
      </c>
    </row>
    <row r="10237" spans="1:6" x14ac:dyDescent="0.3">
      <c r="A10237" t="s">
        <v>10954</v>
      </c>
      <c r="B10237">
        <v>0</v>
      </c>
      <c r="C10237">
        <v>612000</v>
      </c>
      <c r="D10237">
        <v>0</v>
      </c>
      <c r="E10237">
        <v>0</v>
      </c>
      <c r="F10237" s="4">
        <f t="shared" si="159"/>
        <v>204000</v>
      </c>
    </row>
    <row r="10238" spans="1:6" x14ac:dyDescent="0.3">
      <c r="A10238" t="s">
        <v>10955</v>
      </c>
      <c r="B10238">
        <v>0</v>
      </c>
      <c r="C10238">
        <v>415380</v>
      </c>
      <c r="D10238">
        <v>423150</v>
      </c>
      <c r="E10238">
        <v>0</v>
      </c>
      <c r="F10238" s="4">
        <f t="shared" si="159"/>
        <v>279510</v>
      </c>
    </row>
    <row r="10239" spans="1:6" x14ac:dyDescent="0.3">
      <c r="A10239" t="s">
        <v>10956</v>
      </c>
      <c r="B10239">
        <v>2551680</v>
      </c>
      <c r="C10239">
        <v>2109800</v>
      </c>
      <c r="D10239">
        <v>2575840</v>
      </c>
      <c r="E10239">
        <v>1928290</v>
      </c>
      <c r="F10239" s="4">
        <f t="shared" si="159"/>
        <v>2204643.3333333335</v>
      </c>
    </row>
    <row r="10240" spans="1:6" x14ac:dyDescent="0.3">
      <c r="A10240" t="s">
        <v>10957</v>
      </c>
      <c r="B10240">
        <v>1586190</v>
      </c>
      <c r="C10240">
        <v>0</v>
      </c>
      <c r="D10240">
        <v>0</v>
      </c>
      <c r="E10240">
        <v>0</v>
      </c>
      <c r="F10240" s="4">
        <f t="shared" si="159"/>
        <v>0</v>
      </c>
    </row>
    <row r="10241" spans="1:6" x14ac:dyDescent="0.3">
      <c r="A10241" t="s">
        <v>10958</v>
      </c>
      <c r="B10241">
        <v>2741600</v>
      </c>
      <c r="C10241">
        <v>2065700</v>
      </c>
      <c r="D10241">
        <v>2165900</v>
      </c>
      <c r="E10241">
        <v>2220400</v>
      </c>
      <c r="F10241" s="4">
        <f t="shared" si="159"/>
        <v>2150666.6666666665</v>
      </c>
    </row>
    <row r="10242" spans="1:6" x14ac:dyDescent="0.3">
      <c r="A10242" t="s">
        <v>10959</v>
      </c>
      <c r="B10242">
        <v>0</v>
      </c>
      <c r="C10242">
        <v>740000</v>
      </c>
      <c r="D10242">
        <v>0</v>
      </c>
      <c r="E10242">
        <v>0</v>
      </c>
      <c r="F10242" s="4">
        <f t="shared" si="159"/>
        <v>246666.66666666666</v>
      </c>
    </row>
    <row r="10243" spans="1:6" x14ac:dyDescent="0.3">
      <c r="A10243" t="s">
        <v>10960</v>
      </c>
      <c r="B10243">
        <v>544720</v>
      </c>
      <c r="C10243">
        <v>0</v>
      </c>
      <c r="D10243">
        <v>370000</v>
      </c>
      <c r="E10243">
        <v>820000</v>
      </c>
      <c r="F10243" s="4">
        <f t="shared" ref="F10243:F10306" si="160">SUM(C10243:E10243)/3</f>
        <v>396666.66666666669</v>
      </c>
    </row>
    <row r="10244" spans="1:6" x14ac:dyDescent="0.3">
      <c r="A10244" t="s">
        <v>10961</v>
      </c>
      <c r="B10244">
        <v>2760100</v>
      </c>
      <c r="C10244">
        <v>4105500</v>
      </c>
      <c r="D10244">
        <v>2273920</v>
      </c>
      <c r="E10244">
        <v>4301080</v>
      </c>
      <c r="F10244" s="4">
        <f t="shared" si="160"/>
        <v>3560166.6666666665</v>
      </c>
    </row>
    <row r="10245" spans="1:6" x14ac:dyDescent="0.3">
      <c r="A10245" t="s">
        <v>10962</v>
      </c>
      <c r="B10245">
        <v>423150</v>
      </c>
      <c r="C10245">
        <v>1120210</v>
      </c>
      <c r="D10245">
        <v>749840</v>
      </c>
      <c r="E10245">
        <v>1360540</v>
      </c>
      <c r="F10245" s="4">
        <f t="shared" si="160"/>
        <v>1076863.3333333333</v>
      </c>
    </row>
    <row r="10246" spans="1:6" x14ac:dyDescent="0.3">
      <c r="A10246" t="s">
        <v>10963</v>
      </c>
      <c r="B10246">
        <v>1128400</v>
      </c>
      <c r="C10246">
        <v>780780</v>
      </c>
      <c r="D10246">
        <v>3909350</v>
      </c>
      <c r="E10246">
        <v>370000</v>
      </c>
      <c r="F10246" s="4">
        <f t="shared" si="160"/>
        <v>1686710</v>
      </c>
    </row>
    <row r="10247" spans="1:6" x14ac:dyDescent="0.3">
      <c r="A10247" t="s">
        <v>10964</v>
      </c>
      <c r="B10247">
        <v>821950</v>
      </c>
      <c r="C10247">
        <v>2076700</v>
      </c>
      <c r="D10247">
        <v>783920</v>
      </c>
      <c r="E10247">
        <v>1646680</v>
      </c>
      <c r="F10247" s="4">
        <f t="shared" si="160"/>
        <v>1502433.3333333333</v>
      </c>
    </row>
    <row r="10248" spans="1:6" x14ac:dyDescent="0.3">
      <c r="A10248" t="s">
        <v>10965</v>
      </c>
      <c r="B10248">
        <v>2544700</v>
      </c>
      <c r="C10248">
        <v>5138900</v>
      </c>
      <c r="D10248">
        <v>2036070</v>
      </c>
      <c r="E10248">
        <v>5795880</v>
      </c>
      <c r="F10248" s="4">
        <f t="shared" si="160"/>
        <v>4323616.666666667</v>
      </c>
    </row>
    <row r="10249" spans="1:6" x14ac:dyDescent="0.3">
      <c r="A10249" t="s">
        <v>10966</v>
      </c>
      <c r="B10249">
        <v>15288000</v>
      </c>
      <c r="C10249">
        <v>47237660</v>
      </c>
      <c r="D10249">
        <v>77219300</v>
      </c>
      <c r="E10249">
        <v>11677700</v>
      </c>
      <c r="F10249" s="4">
        <f t="shared" si="160"/>
        <v>45378220</v>
      </c>
    </row>
    <row r="10250" spans="1:6" x14ac:dyDescent="0.3">
      <c r="A10250" t="s">
        <v>10967</v>
      </c>
      <c r="B10250">
        <v>256000</v>
      </c>
      <c r="C10250">
        <v>2335000</v>
      </c>
      <c r="D10250">
        <v>0</v>
      </c>
      <c r="E10250">
        <v>2009300</v>
      </c>
      <c r="F10250" s="4">
        <f t="shared" si="160"/>
        <v>1448100</v>
      </c>
    </row>
    <row r="10251" spans="1:6" x14ac:dyDescent="0.3">
      <c r="A10251" t="s">
        <v>10968</v>
      </c>
      <c r="B10251">
        <v>0</v>
      </c>
      <c r="C10251">
        <v>1226000</v>
      </c>
      <c r="D10251">
        <v>0</v>
      </c>
      <c r="E10251">
        <v>0</v>
      </c>
      <c r="F10251" s="4">
        <f t="shared" si="160"/>
        <v>408666.66666666669</v>
      </c>
    </row>
    <row r="10252" spans="1:6" x14ac:dyDescent="0.3">
      <c r="A10252" t="s">
        <v>10969</v>
      </c>
      <c r="B10252">
        <v>772800</v>
      </c>
      <c r="C10252">
        <v>0</v>
      </c>
      <c r="D10252">
        <v>0</v>
      </c>
      <c r="E10252">
        <v>433500</v>
      </c>
      <c r="F10252" s="4">
        <f t="shared" si="160"/>
        <v>144500</v>
      </c>
    </row>
    <row r="10253" spans="1:6" x14ac:dyDescent="0.3">
      <c r="A10253" t="s">
        <v>10970</v>
      </c>
      <c r="B10253">
        <v>5615160</v>
      </c>
      <c r="C10253">
        <v>4688060</v>
      </c>
      <c r="D10253">
        <v>6126380</v>
      </c>
      <c r="E10253">
        <v>3129260</v>
      </c>
      <c r="F10253" s="4">
        <f t="shared" si="160"/>
        <v>4647900</v>
      </c>
    </row>
    <row r="10254" spans="1:6" x14ac:dyDescent="0.3">
      <c r="A10254" t="s">
        <v>10971</v>
      </c>
      <c r="B10254">
        <v>2148140</v>
      </c>
      <c r="C10254">
        <v>4202380</v>
      </c>
      <c r="D10254">
        <v>2772770</v>
      </c>
      <c r="E10254">
        <v>2852610</v>
      </c>
      <c r="F10254" s="4">
        <f t="shared" si="160"/>
        <v>3275920</v>
      </c>
    </row>
    <row r="10255" spans="1:6" x14ac:dyDescent="0.3">
      <c r="A10255" t="s">
        <v>10972</v>
      </c>
      <c r="B10255">
        <v>16945930</v>
      </c>
      <c r="C10255">
        <v>12546680</v>
      </c>
      <c r="D10255">
        <v>7910800</v>
      </c>
      <c r="E10255">
        <v>1270560</v>
      </c>
      <c r="F10255" s="4">
        <f t="shared" si="160"/>
        <v>7242680</v>
      </c>
    </row>
    <row r="10256" spans="1:6" x14ac:dyDescent="0.3">
      <c r="A10256" t="s">
        <v>10973</v>
      </c>
      <c r="B10256">
        <v>411950</v>
      </c>
      <c r="C10256">
        <v>495950</v>
      </c>
      <c r="D10256">
        <v>969800</v>
      </c>
      <c r="E10256">
        <v>682000</v>
      </c>
      <c r="F10256" s="4">
        <f t="shared" si="160"/>
        <v>715916.66666666663</v>
      </c>
    </row>
    <row r="10257" spans="1:6" x14ac:dyDescent="0.3">
      <c r="A10257" t="s">
        <v>10974</v>
      </c>
      <c r="B10257">
        <v>0</v>
      </c>
      <c r="C10257">
        <v>647680</v>
      </c>
      <c r="D10257">
        <v>568900</v>
      </c>
      <c r="E10257">
        <v>783800</v>
      </c>
      <c r="F10257" s="4">
        <f t="shared" si="160"/>
        <v>666793.33333333337</v>
      </c>
    </row>
    <row r="10258" spans="1:6" x14ac:dyDescent="0.3">
      <c r="A10258" t="s">
        <v>10975</v>
      </c>
      <c r="B10258">
        <v>0</v>
      </c>
      <c r="C10258">
        <v>1582680</v>
      </c>
      <c r="D10258">
        <v>2322160</v>
      </c>
      <c r="E10258">
        <v>4390560</v>
      </c>
      <c r="F10258" s="4">
        <f t="shared" si="160"/>
        <v>2765133.3333333335</v>
      </c>
    </row>
    <row r="10259" spans="1:6" x14ac:dyDescent="0.3">
      <c r="A10259" t="s">
        <v>10976</v>
      </c>
      <c r="B10259">
        <v>677600</v>
      </c>
      <c r="C10259">
        <v>0</v>
      </c>
      <c r="D10259">
        <v>0</v>
      </c>
      <c r="E10259">
        <v>1079700</v>
      </c>
      <c r="F10259" s="4">
        <f t="shared" si="160"/>
        <v>359900</v>
      </c>
    </row>
    <row r="10260" spans="1:6" x14ac:dyDescent="0.3">
      <c r="A10260" t="s">
        <v>10977</v>
      </c>
      <c r="B10260">
        <v>2286460</v>
      </c>
      <c r="C10260">
        <v>3966840</v>
      </c>
      <c r="D10260">
        <v>2249590</v>
      </c>
      <c r="E10260">
        <v>4792160</v>
      </c>
      <c r="F10260" s="4">
        <f t="shared" si="160"/>
        <v>3669530</v>
      </c>
    </row>
    <row r="10261" spans="1:6" x14ac:dyDescent="0.3">
      <c r="A10261" t="s">
        <v>10978</v>
      </c>
      <c r="B10261">
        <v>536900</v>
      </c>
      <c r="C10261">
        <v>0</v>
      </c>
      <c r="D10261">
        <v>0</v>
      </c>
      <c r="E10261">
        <v>450000</v>
      </c>
      <c r="F10261" s="4">
        <f t="shared" si="160"/>
        <v>150000</v>
      </c>
    </row>
    <row r="10262" spans="1:6" x14ac:dyDescent="0.3">
      <c r="A10262" t="s">
        <v>10979</v>
      </c>
      <c r="B10262">
        <v>2783100</v>
      </c>
      <c r="C10262">
        <v>820000</v>
      </c>
      <c r="D10262">
        <v>0</v>
      </c>
      <c r="E10262">
        <v>756000</v>
      </c>
      <c r="F10262" s="4">
        <f t="shared" si="160"/>
        <v>525333.33333333337</v>
      </c>
    </row>
    <row r="10263" spans="1:6" x14ac:dyDescent="0.3">
      <c r="A10263" t="s">
        <v>10980</v>
      </c>
      <c r="B10263">
        <v>2034040</v>
      </c>
      <c r="C10263">
        <v>0</v>
      </c>
      <c r="D10263">
        <v>0</v>
      </c>
      <c r="E10263">
        <v>0</v>
      </c>
      <c r="F10263" s="4">
        <f t="shared" si="160"/>
        <v>0</v>
      </c>
    </row>
    <row r="10264" spans="1:6" x14ac:dyDescent="0.3">
      <c r="A10264" t="s">
        <v>10981</v>
      </c>
      <c r="B10264">
        <v>3735550</v>
      </c>
      <c r="C10264">
        <v>649000</v>
      </c>
      <c r="D10264">
        <v>2083900</v>
      </c>
      <c r="E10264">
        <v>2290250</v>
      </c>
      <c r="F10264" s="4">
        <f t="shared" si="160"/>
        <v>1674383.3333333333</v>
      </c>
    </row>
    <row r="10265" spans="1:6" x14ac:dyDescent="0.3">
      <c r="A10265" t="s">
        <v>10982</v>
      </c>
      <c r="B10265">
        <v>10480620</v>
      </c>
      <c r="C10265">
        <v>4303800</v>
      </c>
      <c r="D10265">
        <v>1930590</v>
      </c>
      <c r="E10265">
        <v>3508060</v>
      </c>
      <c r="F10265" s="4">
        <f t="shared" si="160"/>
        <v>3247483.3333333335</v>
      </c>
    </row>
    <row r="10266" spans="1:6" x14ac:dyDescent="0.3">
      <c r="A10266" t="s">
        <v>10983</v>
      </c>
      <c r="B10266">
        <v>1504340</v>
      </c>
      <c r="C10266">
        <v>1190580</v>
      </c>
      <c r="D10266">
        <v>843100</v>
      </c>
      <c r="E10266">
        <v>3038200</v>
      </c>
      <c r="F10266" s="4">
        <f t="shared" si="160"/>
        <v>1690626.6666666667</v>
      </c>
    </row>
    <row r="10267" spans="1:6" x14ac:dyDescent="0.3">
      <c r="A10267" t="s">
        <v>10984</v>
      </c>
      <c r="B10267">
        <v>0</v>
      </c>
      <c r="C10267">
        <v>1083680</v>
      </c>
      <c r="D10267">
        <v>0</v>
      </c>
      <c r="E10267">
        <v>0</v>
      </c>
      <c r="F10267" s="4">
        <f t="shared" si="160"/>
        <v>361226.66666666669</v>
      </c>
    </row>
    <row r="10268" spans="1:6" x14ac:dyDescent="0.3">
      <c r="A10268" t="s">
        <v>10985</v>
      </c>
      <c r="B10268">
        <v>0</v>
      </c>
      <c r="C10268">
        <v>1348340</v>
      </c>
      <c r="D10268">
        <v>0</v>
      </c>
      <c r="E10268">
        <v>782600</v>
      </c>
      <c r="F10268" s="4">
        <f t="shared" si="160"/>
        <v>710313.33333333337</v>
      </c>
    </row>
    <row r="10269" spans="1:6" x14ac:dyDescent="0.3">
      <c r="A10269" t="s">
        <v>10986</v>
      </c>
      <c r="B10269">
        <v>1110200</v>
      </c>
      <c r="C10269">
        <v>1805640</v>
      </c>
      <c r="D10269">
        <v>0</v>
      </c>
      <c r="E10269">
        <v>2263910</v>
      </c>
      <c r="F10269" s="4">
        <f t="shared" si="160"/>
        <v>1356516.6666666667</v>
      </c>
    </row>
    <row r="10270" spans="1:6" x14ac:dyDescent="0.3">
      <c r="A10270" t="s">
        <v>10987</v>
      </c>
      <c r="B10270">
        <v>540540</v>
      </c>
      <c r="C10270">
        <v>0</v>
      </c>
      <c r="D10270">
        <v>234600</v>
      </c>
      <c r="E10270">
        <v>0</v>
      </c>
      <c r="F10270" s="4">
        <f t="shared" si="160"/>
        <v>78200</v>
      </c>
    </row>
    <row r="10271" spans="1:6" x14ac:dyDescent="0.3">
      <c r="A10271" t="s">
        <v>10988</v>
      </c>
      <c r="B10271">
        <v>382200</v>
      </c>
      <c r="C10271">
        <v>573300</v>
      </c>
      <c r="D10271">
        <v>0</v>
      </c>
      <c r="E10271">
        <v>0</v>
      </c>
      <c r="F10271" s="4">
        <f t="shared" si="160"/>
        <v>191100</v>
      </c>
    </row>
    <row r="10272" spans="1:6" x14ac:dyDescent="0.3">
      <c r="A10272" t="s">
        <v>10989</v>
      </c>
      <c r="B10272">
        <v>0</v>
      </c>
      <c r="C10272">
        <v>453200</v>
      </c>
      <c r="D10272">
        <v>1045470</v>
      </c>
      <c r="E10272">
        <v>820000</v>
      </c>
      <c r="F10272" s="4">
        <f t="shared" si="160"/>
        <v>772890</v>
      </c>
    </row>
    <row r="10273" spans="1:6" x14ac:dyDescent="0.3">
      <c r="A10273" t="s">
        <v>10990</v>
      </c>
      <c r="B10273">
        <v>0</v>
      </c>
      <c r="C10273">
        <v>997360</v>
      </c>
      <c r="D10273">
        <v>1150970</v>
      </c>
      <c r="E10273">
        <v>1712240</v>
      </c>
      <c r="F10273" s="4">
        <f t="shared" si="160"/>
        <v>1286856.6666666667</v>
      </c>
    </row>
    <row r="10274" spans="1:6" x14ac:dyDescent="0.3">
      <c r="A10274" t="s">
        <v>718</v>
      </c>
      <c r="B10274">
        <v>2084430</v>
      </c>
      <c r="C10274">
        <v>2115260</v>
      </c>
      <c r="D10274">
        <v>2362920</v>
      </c>
      <c r="E10274">
        <v>1774150</v>
      </c>
      <c r="F10274" s="4">
        <f t="shared" si="160"/>
        <v>2084110</v>
      </c>
    </row>
    <row r="10275" spans="1:6" x14ac:dyDescent="0.3">
      <c r="A10275" t="s">
        <v>10991</v>
      </c>
      <c r="B10275">
        <v>4093280</v>
      </c>
      <c r="C10275">
        <v>2072800</v>
      </c>
      <c r="D10275">
        <v>2014040</v>
      </c>
      <c r="E10275">
        <v>386000</v>
      </c>
      <c r="F10275" s="4">
        <f t="shared" si="160"/>
        <v>1490946.6666666667</v>
      </c>
    </row>
    <row r="10276" spans="1:6" x14ac:dyDescent="0.3">
      <c r="A10276" t="s">
        <v>10992</v>
      </c>
      <c r="B10276">
        <v>5681280</v>
      </c>
      <c r="C10276">
        <v>5649210</v>
      </c>
      <c r="D10276">
        <v>14317450</v>
      </c>
      <c r="E10276">
        <v>9666670</v>
      </c>
      <c r="F10276" s="4">
        <f t="shared" si="160"/>
        <v>9877776.666666666</v>
      </c>
    </row>
    <row r="10277" spans="1:6" x14ac:dyDescent="0.3">
      <c r="A10277" t="s">
        <v>10993</v>
      </c>
      <c r="B10277">
        <v>0</v>
      </c>
      <c r="C10277">
        <v>0</v>
      </c>
      <c r="D10277">
        <v>1409290</v>
      </c>
      <c r="E10277">
        <v>386000</v>
      </c>
      <c r="F10277" s="4">
        <f t="shared" si="160"/>
        <v>598430</v>
      </c>
    </row>
    <row r="10278" spans="1:6" x14ac:dyDescent="0.3">
      <c r="A10278" t="s">
        <v>10994</v>
      </c>
      <c r="B10278">
        <v>0</v>
      </c>
      <c r="C10278">
        <v>0</v>
      </c>
      <c r="D10278">
        <v>810810</v>
      </c>
      <c r="E10278">
        <v>872850</v>
      </c>
      <c r="F10278" s="4">
        <f t="shared" si="160"/>
        <v>561220</v>
      </c>
    </row>
    <row r="10279" spans="1:6" x14ac:dyDescent="0.3">
      <c r="A10279" t="s">
        <v>10995</v>
      </c>
      <c r="B10279">
        <v>0</v>
      </c>
      <c r="C10279">
        <v>1094730</v>
      </c>
      <c r="D10279">
        <v>3700000</v>
      </c>
      <c r="E10279">
        <v>3950060</v>
      </c>
      <c r="F10279" s="4">
        <f t="shared" si="160"/>
        <v>2914930</v>
      </c>
    </row>
    <row r="10280" spans="1:6" x14ac:dyDescent="0.3">
      <c r="A10280" t="s">
        <v>10996</v>
      </c>
      <c r="B10280">
        <v>0</v>
      </c>
      <c r="C10280">
        <v>0</v>
      </c>
      <c r="D10280">
        <v>1045410</v>
      </c>
      <c r="E10280">
        <v>0</v>
      </c>
      <c r="F10280" s="4">
        <f t="shared" si="160"/>
        <v>348470</v>
      </c>
    </row>
    <row r="10281" spans="1:6" x14ac:dyDescent="0.3">
      <c r="A10281" t="s">
        <v>10997</v>
      </c>
      <c r="B10281">
        <v>460000</v>
      </c>
      <c r="C10281">
        <v>2520880</v>
      </c>
      <c r="D10281">
        <v>740000</v>
      </c>
      <c r="E10281">
        <v>2337000</v>
      </c>
      <c r="F10281" s="4">
        <f t="shared" si="160"/>
        <v>1865960</v>
      </c>
    </row>
    <row r="10282" spans="1:6" x14ac:dyDescent="0.3">
      <c r="A10282" t="s">
        <v>10998</v>
      </c>
      <c r="B10282">
        <v>0</v>
      </c>
      <c r="C10282">
        <v>0</v>
      </c>
      <c r="D10282">
        <v>919100</v>
      </c>
      <c r="E10282">
        <v>620600</v>
      </c>
      <c r="F10282" s="4">
        <f t="shared" si="160"/>
        <v>513233.33333333331</v>
      </c>
    </row>
    <row r="10283" spans="1:6" x14ac:dyDescent="0.3">
      <c r="A10283" t="s">
        <v>10999</v>
      </c>
      <c r="B10283">
        <v>0</v>
      </c>
      <c r="C10283">
        <v>2826460</v>
      </c>
      <c r="D10283">
        <v>1483300</v>
      </c>
      <c r="E10283">
        <v>0</v>
      </c>
      <c r="F10283" s="4">
        <f t="shared" si="160"/>
        <v>1436586.6666666667</v>
      </c>
    </row>
    <row r="10284" spans="1:6" x14ac:dyDescent="0.3">
      <c r="A10284" t="s">
        <v>11000</v>
      </c>
      <c r="B10284">
        <v>1058100</v>
      </c>
      <c r="C10284">
        <v>820820</v>
      </c>
      <c r="D10284">
        <v>1775960</v>
      </c>
      <c r="E10284">
        <v>301210</v>
      </c>
      <c r="F10284" s="4">
        <f t="shared" si="160"/>
        <v>965996.66666666663</v>
      </c>
    </row>
    <row r="10285" spans="1:6" x14ac:dyDescent="0.3">
      <c r="A10285" t="s">
        <v>11001</v>
      </c>
      <c r="B10285">
        <v>9774770</v>
      </c>
      <c r="C10285">
        <v>8848260</v>
      </c>
      <c r="D10285">
        <v>6436000</v>
      </c>
      <c r="E10285">
        <v>2389940</v>
      </c>
      <c r="F10285" s="4">
        <f t="shared" si="160"/>
        <v>5891400</v>
      </c>
    </row>
    <row r="10286" spans="1:6" x14ac:dyDescent="0.3">
      <c r="A10286" t="s">
        <v>11002</v>
      </c>
      <c r="B10286">
        <v>7697550</v>
      </c>
      <c r="C10286">
        <v>11956850</v>
      </c>
      <c r="D10286">
        <v>3467100</v>
      </c>
      <c r="E10286">
        <v>6857140</v>
      </c>
      <c r="F10286" s="4">
        <f t="shared" si="160"/>
        <v>7427030</v>
      </c>
    </row>
    <row r="10287" spans="1:6" x14ac:dyDescent="0.3">
      <c r="A10287" t="s">
        <v>527</v>
      </c>
      <c r="B10287">
        <v>10454060</v>
      </c>
      <c r="C10287">
        <v>3336160</v>
      </c>
      <c r="D10287">
        <v>2991620</v>
      </c>
      <c r="E10287">
        <v>8341860</v>
      </c>
      <c r="F10287" s="4">
        <f t="shared" si="160"/>
        <v>4889880</v>
      </c>
    </row>
    <row r="10288" spans="1:6" x14ac:dyDescent="0.3">
      <c r="A10288" t="s">
        <v>11003</v>
      </c>
      <c r="B10288">
        <v>2314300</v>
      </c>
      <c r="C10288">
        <v>1468360</v>
      </c>
      <c r="D10288">
        <v>1599960</v>
      </c>
      <c r="E10288">
        <v>2513600</v>
      </c>
      <c r="F10288" s="4">
        <f t="shared" si="160"/>
        <v>1860640</v>
      </c>
    </row>
    <row r="10289" spans="1:6" x14ac:dyDescent="0.3">
      <c r="A10289" t="s">
        <v>11004</v>
      </c>
      <c r="B10289">
        <v>3726450</v>
      </c>
      <c r="C10289">
        <v>5809900</v>
      </c>
      <c r="D10289">
        <v>3116750</v>
      </c>
      <c r="E10289">
        <v>9364690</v>
      </c>
      <c r="F10289" s="4">
        <f t="shared" si="160"/>
        <v>6097113.333333333</v>
      </c>
    </row>
    <row r="10290" spans="1:6" x14ac:dyDescent="0.3">
      <c r="A10290" t="s">
        <v>11005</v>
      </c>
      <c r="B10290">
        <v>1117480</v>
      </c>
      <c r="C10290">
        <v>1285830</v>
      </c>
      <c r="D10290">
        <v>229500</v>
      </c>
      <c r="E10290">
        <v>750750</v>
      </c>
      <c r="F10290" s="4">
        <f t="shared" si="160"/>
        <v>755360</v>
      </c>
    </row>
    <row r="10291" spans="1:6" x14ac:dyDescent="0.3">
      <c r="A10291" t="s">
        <v>11006</v>
      </c>
      <c r="B10291">
        <v>316680</v>
      </c>
      <c r="C10291">
        <v>0</v>
      </c>
      <c r="D10291">
        <v>0</v>
      </c>
      <c r="E10291">
        <v>0</v>
      </c>
      <c r="F10291" s="4">
        <f t="shared" si="160"/>
        <v>0</v>
      </c>
    </row>
    <row r="10292" spans="1:6" x14ac:dyDescent="0.3">
      <c r="A10292" t="s">
        <v>11007</v>
      </c>
      <c r="B10292">
        <v>0</v>
      </c>
      <c r="C10292">
        <v>2387580</v>
      </c>
      <c r="D10292">
        <v>653000</v>
      </c>
      <c r="E10292">
        <v>2488900</v>
      </c>
      <c r="F10292" s="4">
        <f t="shared" si="160"/>
        <v>1843160</v>
      </c>
    </row>
    <row r="10293" spans="1:6" x14ac:dyDescent="0.3">
      <c r="A10293" t="s">
        <v>11008</v>
      </c>
      <c r="B10293">
        <v>1457820</v>
      </c>
      <c r="C10293">
        <v>1230320</v>
      </c>
      <c r="D10293">
        <v>1034460</v>
      </c>
      <c r="E10293">
        <v>954200</v>
      </c>
      <c r="F10293" s="4">
        <f t="shared" si="160"/>
        <v>1072993.3333333333</v>
      </c>
    </row>
    <row r="10294" spans="1:6" x14ac:dyDescent="0.3">
      <c r="A10294" t="s">
        <v>11009</v>
      </c>
      <c r="B10294">
        <v>0</v>
      </c>
      <c r="C10294">
        <v>1705340</v>
      </c>
      <c r="D10294">
        <v>4215820</v>
      </c>
      <c r="E10294">
        <v>453280</v>
      </c>
      <c r="F10294" s="4">
        <f t="shared" si="160"/>
        <v>2124813.3333333335</v>
      </c>
    </row>
    <row r="10295" spans="1:6" x14ac:dyDescent="0.3">
      <c r="A10295" t="s">
        <v>11010</v>
      </c>
      <c r="B10295">
        <v>404330</v>
      </c>
      <c r="C10295">
        <v>0</v>
      </c>
      <c r="D10295">
        <v>0</v>
      </c>
      <c r="E10295">
        <v>0</v>
      </c>
      <c r="F10295" s="4">
        <f t="shared" si="160"/>
        <v>0</v>
      </c>
    </row>
    <row r="10296" spans="1:6" x14ac:dyDescent="0.3">
      <c r="A10296" t="s">
        <v>11011</v>
      </c>
      <c r="B10296">
        <v>645340</v>
      </c>
      <c r="C10296">
        <v>815600</v>
      </c>
      <c r="D10296">
        <v>176540</v>
      </c>
      <c r="E10296">
        <v>1001110</v>
      </c>
      <c r="F10296" s="4">
        <f t="shared" si="160"/>
        <v>664416.66666666663</v>
      </c>
    </row>
    <row r="10297" spans="1:6" x14ac:dyDescent="0.3">
      <c r="A10297" t="s">
        <v>11012</v>
      </c>
      <c r="B10297">
        <v>2260440</v>
      </c>
      <c r="C10297">
        <v>2676650</v>
      </c>
      <c r="D10297">
        <v>3181360</v>
      </c>
      <c r="E10297">
        <v>4382560</v>
      </c>
      <c r="F10297" s="4">
        <f t="shared" si="160"/>
        <v>3413523.3333333335</v>
      </c>
    </row>
    <row r="10298" spans="1:6" x14ac:dyDescent="0.3">
      <c r="A10298" t="s">
        <v>11013</v>
      </c>
      <c r="B10298">
        <v>10008550</v>
      </c>
      <c r="C10298">
        <v>11667450</v>
      </c>
      <c r="D10298">
        <v>12844790</v>
      </c>
      <c r="E10298">
        <v>13352250</v>
      </c>
      <c r="F10298" s="4">
        <f t="shared" si="160"/>
        <v>12621496.666666666</v>
      </c>
    </row>
    <row r="10299" spans="1:6" x14ac:dyDescent="0.3">
      <c r="A10299" t="s">
        <v>11014</v>
      </c>
      <c r="B10299">
        <v>979160</v>
      </c>
      <c r="C10299">
        <v>792260</v>
      </c>
      <c r="D10299">
        <v>611520</v>
      </c>
      <c r="E10299">
        <v>681590</v>
      </c>
      <c r="F10299" s="4">
        <f t="shared" si="160"/>
        <v>695123.33333333337</v>
      </c>
    </row>
    <row r="10300" spans="1:6" x14ac:dyDescent="0.3">
      <c r="A10300" t="s">
        <v>11015</v>
      </c>
      <c r="B10300">
        <v>1309490</v>
      </c>
      <c r="C10300">
        <v>612200</v>
      </c>
      <c r="D10300">
        <v>0</v>
      </c>
      <c r="E10300">
        <v>564200</v>
      </c>
      <c r="F10300" s="4">
        <f t="shared" si="160"/>
        <v>392133.33333333331</v>
      </c>
    </row>
    <row r="10301" spans="1:6" x14ac:dyDescent="0.3">
      <c r="A10301" t="s">
        <v>11016</v>
      </c>
      <c r="B10301">
        <v>1326750</v>
      </c>
      <c r="C10301">
        <v>1102160</v>
      </c>
      <c r="D10301">
        <v>1096550</v>
      </c>
      <c r="E10301">
        <v>1108540</v>
      </c>
      <c r="F10301" s="4">
        <f t="shared" si="160"/>
        <v>1102416.6666666667</v>
      </c>
    </row>
    <row r="10302" spans="1:6" x14ac:dyDescent="0.3">
      <c r="A10302" t="s">
        <v>11017</v>
      </c>
      <c r="B10302">
        <v>0</v>
      </c>
      <c r="C10302">
        <v>3932360</v>
      </c>
      <c r="D10302">
        <v>0</v>
      </c>
      <c r="E10302">
        <v>902500</v>
      </c>
      <c r="F10302" s="4">
        <f t="shared" si="160"/>
        <v>1611620</v>
      </c>
    </row>
    <row r="10303" spans="1:6" x14ac:dyDescent="0.3">
      <c r="A10303" t="s">
        <v>11018</v>
      </c>
      <c r="B10303">
        <v>3312400</v>
      </c>
      <c r="C10303">
        <v>5306680</v>
      </c>
      <c r="D10303">
        <v>3574600</v>
      </c>
      <c r="E10303">
        <v>6042290</v>
      </c>
      <c r="F10303" s="4">
        <f t="shared" si="160"/>
        <v>4974523.333333333</v>
      </c>
    </row>
    <row r="10304" spans="1:6" x14ac:dyDescent="0.3">
      <c r="A10304" t="s">
        <v>11019</v>
      </c>
      <c r="B10304">
        <v>556300</v>
      </c>
      <c r="C10304">
        <v>0</v>
      </c>
      <c r="D10304">
        <v>400400</v>
      </c>
      <c r="E10304">
        <v>0</v>
      </c>
      <c r="F10304" s="4">
        <f t="shared" si="160"/>
        <v>133466.66666666666</v>
      </c>
    </row>
    <row r="10305" spans="1:6" x14ac:dyDescent="0.3">
      <c r="A10305" t="s">
        <v>11020</v>
      </c>
      <c r="B10305">
        <v>0</v>
      </c>
      <c r="C10305">
        <v>1306770</v>
      </c>
      <c r="D10305">
        <v>0</v>
      </c>
      <c r="E10305">
        <v>1158920</v>
      </c>
      <c r="F10305" s="4">
        <f t="shared" si="160"/>
        <v>821896.66666666663</v>
      </c>
    </row>
    <row r="10306" spans="1:6" x14ac:dyDescent="0.3">
      <c r="A10306" t="s">
        <v>11021</v>
      </c>
      <c r="B10306">
        <v>986440</v>
      </c>
      <c r="C10306">
        <v>931840</v>
      </c>
      <c r="D10306">
        <v>830200</v>
      </c>
      <c r="E10306">
        <v>1027490</v>
      </c>
      <c r="F10306" s="4">
        <f t="shared" si="160"/>
        <v>929843.33333333337</v>
      </c>
    </row>
    <row r="10307" spans="1:6" x14ac:dyDescent="0.3">
      <c r="A10307" t="s">
        <v>11022</v>
      </c>
      <c r="B10307">
        <v>1227340</v>
      </c>
      <c r="C10307">
        <v>406900</v>
      </c>
      <c r="D10307">
        <v>440100</v>
      </c>
      <c r="E10307">
        <v>0</v>
      </c>
      <c r="F10307" s="4">
        <f t="shared" ref="F10307:F10370" si="161">SUM(C10307:E10307)/3</f>
        <v>282333.33333333331</v>
      </c>
    </row>
    <row r="10308" spans="1:6" x14ac:dyDescent="0.3">
      <c r="A10308" t="s">
        <v>11023</v>
      </c>
      <c r="B10308">
        <v>2030460</v>
      </c>
      <c r="C10308">
        <v>2570400</v>
      </c>
      <c r="D10308">
        <v>2402000</v>
      </c>
      <c r="E10308">
        <v>2206100</v>
      </c>
      <c r="F10308" s="4">
        <f t="shared" si="161"/>
        <v>2392833.3333333335</v>
      </c>
    </row>
    <row r="10309" spans="1:6" x14ac:dyDescent="0.3">
      <c r="A10309" t="s">
        <v>11024</v>
      </c>
      <c r="B10309">
        <v>854000</v>
      </c>
      <c r="C10309">
        <v>6232120</v>
      </c>
      <c r="D10309">
        <v>2251040</v>
      </c>
      <c r="E10309">
        <v>3218480</v>
      </c>
      <c r="F10309" s="4">
        <f t="shared" si="161"/>
        <v>3900546.6666666665</v>
      </c>
    </row>
    <row r="10310" spans="1:6" x14ac:dyDescent="0.3">
      <c r="A10310" t="s">
        <v>11025</v>
      </c>
      <c r="B10310">
        <v>2236760</v>
      </c>
      <c r="C10310">
        <v>3991370</v>
      </c>
      <c r="D10310">
        <v>2868710</v>
      </c>
      <c r="E10310">
        <v>3663180</v>
      </c>
      <c r="F10310" s="4">
        <f t="shared" si="161"/>
        <v>3507753.3333333335</v>
      </c>
    </row>
    <row r="10311" spans="1:6" x14ac:dyDescent="0.3">
      <c r="A10311" t="s">
        <v>11026</v>
      </c>
      <c r="B10311">
        <v>2115200</v>
      </c>
      <c r="C10311">
        <v>2229190</v>
      </c>
      <c r="D10311">
        <v>4368020</v>
      </c>
      <c r="E10311">
        <v>3370400</v>
      </c>
      <c r="F10311" s="4">
        <f t="shared" si="161"/>
        <v>3322536.6666666665</v>
      </c>
    </row>
    <row r="10312" spans="1:6" x14ac:dyDescent="0.3">
      <c r="A10312" t="s">
        <v>11027</v>
      </c>
      <c r="B10312">
        <v>0</v>
      </c>
      <c r="C10312">
        <v>1225770</v>
      </c>
      <c r="D10312">
        <v>432000</v>
      </c>
      <c r="E10312">
        <v>0</v>
      </c>
      <c r="F10312" s="4">
        <f t="shared" si="161"/>
        <v>552590</v>
      </c>
    </row>
    <row r="10313" spans="1:6" x14ac:dyDescent="0.3">
      <c r="A10313" t="s">
        <v>1000</v>
      </c>
      <c r="B10313">
        <v>781950</v>
      </c>
      <c r="C10313">
        <v>160000</v>
      </c>
      <c r="D10313">
        <v>910000</v>
      </c>
      <c r="E10313">
        <v>889070</v>
      </c>
      <c r="F10313" s="4">
        <f t="shared" si="161"/>
        <v>653023.33333333337</v>
      </c>
    </row>
    <row r="10314" spans="1:6" x14ac:dyDescent="0.3">
      <c r="A10314" t="s">
        <v>11028</v>
      </c>
      <c r="B10314">
        <v>1654380</v>
      </c>
      <c r="C10314">
        <v>223860</v>
      </c>
      <c r="D10314">
        <v>1388660</v>
      </c>
      <c r="E10314">
        <v>0</v>
      </c>
      <c r="F10314" s="4">
        <f t="shared" si="161"/>
        <v>537506.66666666663</v>
      </c>
    </row>
    <row r="10315" spans="1:6" x14ac:dyDescent="0.3">
      <c r="A10315" t="s">
        <v>11029</v>
      </c>
      <c r="B10315">
        <v>316680</v>
      </c>
      <c r="C10315">
        <v>921600</v>
      </c>
      <c r="D10315">
        <v>0</v>
      </c>
      <c r="E10315">
        <v>1183200</v>
      </c>
      <c r="F10315" s="4">
        <f t="shared" si="161"/>
        <v>701600</v>
      </c>
    </row>
    <row r="10316" spans="1:6" x14ac:dyDescent="0.3">
      <c r="A10316" t="s">
        <v>11030</v>
      </c>
      <c r="B10316">
        <v>0</v>
      </c>
      <c r="C10316">
        <v>1227360</v>
      </c>
      <c r="D10316">
        <v>783510</v>
      </c>
      <c r="E10316">
        <v>191100</v>
      </c>
      <c r="F10316" s="4">
        <f t="shared" si="161"/>
        <v>733990</v>
      </c>
    </row>
    <row r="10317" spans="1:6" x14ac:dyDescent="0.3">
      <c r="A10317" t="s">
        <v>11031</v>
      </c>
      <c r="B10317">
        <v>411950</v>
      </c>
      <c r="C10317">
        <v>760860</v>
      </c>
      <c r="D10317">
        <v>0</v>
      </c>
      <c r="E10317">
        <v>448200</v>
      </c>
      <c r="F10317" s="4">
        <f t="shared" si="161"/>
        <v>403020</v>
      </c>
    </row>
    <row r="10318" spans="1:6" x14ac:dyDescent="0.3">
      <c r="A10318" t="s">
        <v>11032</v>
      </c>
      <c r="B10318">
        <v>360200</v>
      </c>
      <c r="C10318">
        <v>567840</v>
      </c>
      <c r="D10318">
        <v>567840</v>
      </c>
      <c r="E10318">
        <v>409500</v>
      </c>
      <c r="F10318" s="4">
        <f t="shared" si="161"/>
        <v>515060</v>
      </c>
    </row>
    <row r="10319" spans="1:6" x14ac:dyDescent="0.3">
      <c r="A10319" t="s">
        <v>11033</v>
      </c>
      <c r="B10319">
        <v>969410</v>
      </c>
      <c r="C10319">
        <v>0</v>
      </c>
      <c r="D10319">
        <v>509190</v>
      </c>
      <c r="E10319">
        <v>820000</v>
      </c>
      <c r="F10319" s="4">
        <f t="shared" si="161"/>
        <v>443063.33333333331</v>
      </c>
    </row>
    <row r="10320" spans="1:6" x14ac:dyDescent="0.3">
      <c r="A10320" t="s">
        <v>11034</v>
      </c>
      <c r="B10320">
        <v>1513330</v>
      </c>
      <c r="C10320">
        <v>0</v>
      </c>
      <c r="D10320">
        <v>1248840</v>
      </c>
      <c r="E10320">
        <v>715000</v>
      </c>
      <c r="F10320" s="4">
        <f t="shared" si="161"/>
        <v>654613.33333333337</v>
      </c>
    </row>
    <row r="10321" spans="1:6" x14ac:dyDescent="0.3">
      <c r="A10321" t="s">
        <v>11035</v>
      </c>
      <c r="B10321">
        <v>820000</v>
      </c>
      <c r="C10321">
        <v>0</v>
      </c>
      <c r="D10321">
        <v>839020</v>
      </c>
      <c r="E10321">
        <v>0</v>
      </c>
      <c r="F10321" s="4">
        <f t="shared" si="161"/>
        <v>279673.33333333331</v>
      </c>
    </row>
    <row r="10322" spans="1:6" x14ac:dyDescent="0.3">
      <c r="A10322" t="s">
        <v>11036</v>
      </c>
      <c r="B10322">
        <v>0</v>
      </c>
      <c r="C10322">
        <v>711920</v>
      </c>
      <c r="D10322">
        <v>0</v>
      </c>
      <c r="E10322">
        <v>0</v>
      </c>
      <c r="F10322" s="4">
        <f t="shared" si="161"/>
        <v>237306.66666666666</v>
      </c>
    </row>
    <row r="10323" spans="1:6" x14ac:dyDescent="0.3">
      <c r="A10323" t="s">
        <v>11037</v>
      </c>
      <c r="B10323">
        <v>0</v>
      </c>
      <c r="C10323">
        <v>1075620</v>
      </c>
      <c r="D10323">
        <v>4714650</v>
      </c>
      <c r="E10323">
        <v>1023750</v>
      </c>
      <c r="F10323" s="4">
        <f t="shared" si="161"/>
        <v>2271340</v>
      </c>
    </row>
    <row r="10324" spans="1:6" x14ac:dyDescent="0.3">
      <c r="A10324" t="s">
        <v>11038</v>
      </c>
      <c r="B10324">
        <v>709800</v>
      </c>
      <c r="C10324">
        <v>799890</v>
      </c>
      <c r="D10324">
        <v>1045590</v>
      </c>
      <c r="E10324">
        <v>764400</v>
      </c>
      <c r="F10324" s="4">
        <f t="shared" si="161"/>
        <v>869960</v>
      </c>
    </row>
    <row r="10325" spans="1:6" x14ac:dyDescent="0.3">
      <c r="A10325" t="s">
        <v>11039</v>
      </c>
      <c r="B10325">
        <v>0</v>
      </c>
      <c r="C10325">
        <v>0</v>
      </c>
      <c r="D10325">
        <v>1016230</v>
      </c>
      <c r="E10325">
        <v>0</v>
      </c>
      <c r="F10325" s="4">
        <f t="shared" si="161"/>
        <v>338743.33333333331</v>
      </c>
    </row>
    <row r="10326" spans="1:6" x14ac:dyDescent="0.3">
      <c r="A10326" t="s">
        <v>695</v>
      </c>
      <c r="B10326">
        <v>4020380</v>
      </c>
      <c r="C10326">
        <v>4806060</v>
      </c>
      <c r="D10326">
        <v>4595500</v>
      </c>
      <c r="E10326">
        <v>3703210</v>
      </c>
      <c r="F10326" s="4">
        <f t="shared" si="161"/>
        <v>4368256.666666667</v>
      </c>
    </row>
    <row r="10327" spans="1:6" x14ac:dyDescent="0.3">
      <c r="A10327" t="s">
        <v>11040</v>
      </c>
      <c r="B10327">
        <v>970600</v>
      </c>
      <c r="C10327">
        <v>0</v>
      </c>
      <c r="D10327">
        <v>765470</v>
      </c>
      <c r="E10327">
        <v>386000</v>
      </c>
      <c r="F10327" s="4">
        <f t="shared" si="161"/>
        <v>383823.33333333331</v>
      </c>
    </row>
    <row r="10328" spans="1:6" x14ac:dyDescent="0.3">
      <c r="A10328" t="s">
        <v>11041</v>
      </c>
      <c r="B10328">
        <v>8465100</v>
      </c>
      <c r="C10328">
        <v>12179800</v>
      </c>
      <c r="D10328">
        <v>13735030</v>
      </c>
      <c r="E10328">
        <v>16932580</v>
      </c>
      <c r="F10328" s="4">
        <f t="shared" si="161"/>
        <v>14282470</v>
      </c>
    </row>
    <row r="10329" spans="1:6" x14ac:dyDescent="0.3">
      <c r="A10329" t="s">
        <v>11042</v>
      </c>
      <c r="B10329">
        <v>1203500</v>
      </c>
      <c r="C10329">
        <v>0</v>
      </c>
      <c r="D10329">
        <v>0</v>
      </c>
      <c r="E10329">
        <v>0</v>
      </c>
      <c r="F10329" s="4">
        <f t="shared" si="161"/>
        <v>0</v>
      </c>
    </row>
    <row r="10330" spans="1:6" x14ac:dyDescent="0.3">
      <c r="A10330" t="s">
        <v>11043</v>
      </c>
      <c r="B10330">
        <v>382200</v>
      </c>
      <c r="C10330">
        <v>842200</v>
      </c>
      <c r="D10330">
        <v>1786870</v>
      </c>
      <c r="E10330">
        <v>1881060</v>
      </c>
      <c r="F10330" s="4">
        <f t="shared" si="161"/>
        <v>1503376.6666666667</v>
      </c>
    </row>
    <row r="10331" spans="1:6" x14ac:dyDescent="0.3">
      <c r="A10331" t="s">
        <v>11044</v>
      </c>
      <c r="B10331">
        <v>4607470</v>
      </c>
      <c r="C10331">
        <v>7400000</v>
      </c>
      <c r="D10331">
        <v>2030860</v>
      </c>
      <c r="E10331">
        <v>370000</v>
      </c>
      <c r="F10331" s="4">
        <f t="shared" si="161"/>
        <v>3266953.3333333335</v>
      </c>
    </row>
    <row r="10332" spans="1:6" x14ac:dyDescent="0.3">
      <c r="A10332" t="s">
        <v>11045</v>
      </c>
      <c r="B10332">
        <v>0</v>
      </c>
      <c r="C10332">
        <v>589120</v>
      </c>
      <c r="D10332">
        <v>0</v>
      </c>
      <c r="E10332">
        <v>0</v>
      </c>
      <c r="F10332" s="4">
        <f t="shared" si="161"/>
        <v>196373.33333333334</v>
      </c>
    </row>
    <row r="10333" spans="1:6" x14ac:dyDescent="0.3">
      <c r="A10333" t="s">
        <v>11046</v>
      </c>
      <c r="B10333">
        <v>334880</v>
      </c>
      <c r="C10333">
        <v>300300</v>
      </c>
      <c r="D10333">
        <v>606790</v>
      </c>
      <c r="E10333">
        <v>402000</v>
      </c>
      <c r="F10333" s="4">
        <f t="shared" si="161"/>
        <v>436363.33333333331</v>
      </c>
    </row>
    <row r="10334" spans="1:6" x14ac:dyDescent="0.3">
      <c r="A10334" t="s">
        <v>11047</v>
      </c>
      <c r="B10334">
        <v>3124940</v>
      </c>
      <c r="C10334">
        <v>9003140</v>
      </c>
      <c r="D10334">
        <v>6328830</v>
      </c>
      <c r="E10334">
        <v>8637400</v>
      </c>
      <c r="F10334" s="4">
        <f t="shared" si="161"/>
        <v>7989790</v>
      </c>
    </row>
    <row r="10335" spans="1:6" x14ac:dyDescent="0.3">
      <c r="A10335" t="s">
        <v>11048</v>
      </c>
      <c r="B10335">
        <v>2051180</v>
      </c>
      <c r="C10335">
        <v>4116140</v>
      </c>
      <c r="D10335">
        <v>4521400</v>
      </c>
      <c r="E10335">
        <v>3526640</v>
      </c>
      <c r="F10335" s="4">
        <f t="shared" si="161"/>
        <v>4054726.6666666665</v>
      </c>
    </row>
    <row r="10336" spans="1:6" x14ac:dyDescent="0.3">
      <c r="A10336" t="s">
        <v>11049</v>
      </c>
      <c r="B10336">
        <v>2390100</v>
      </c>
      <c r="C10336">
        <v>2047400</v>
      </c>
      <c r="D10336">
        <v>2131299</v>
      </c>
      <c r="E10336">
        <v>2085760</v>
      </c>
      <c r="F10336" s="4">
        <f t="shared" si="161"/>
        <v>2088153</v>
      </c>
    </row>
    <row r="10337" spans="1:6" x14ac:dyDescent="0.3">
      <c r="A10337" t="s">
        <v>11050</v>
      </c>
      <c r="B10337">
        <v>645950</v>
      </c>
      <c r="C10337">
        <v>756500</v>
      </c>
      <c r="D10337">
        <v>463190</v>
      </c>
      <c r="E10337">
        <v>2476780</v>
      </c>
      <c r="F10337" s="4">
        <f t="shared" si="161"/>
        <v>1232156.6666666667</v>
      </c>
    </row>
    <row r="10338" spans="1:6" x14ac:dyDescent="0.3">
      <c r="A10338" t="s">
        <v>11051</v>
      </c>
      <c r="B10338">
        <v>691600</v>
      </c>
      <c r="C10338">
        <v>3282710</v>
      </c>
      <c r="D10338">
        <v>4537870</v>
      </c>
      <c r="E10338">
        <v>4549440</v>
      </c>
      <c r="F10338" s="4">
        <f t="shared" si="161"/>
        <v>4123340</v>
      </c>
    </row>
    <row r="10339" spans="1:6" x14ac:dyDescent="0.3">
      <c r="A10339" t="s">
        <v>11052</v>
      </c>
      <c r="B10339">
        <v>0</v>
      </c>
      <c r="C10339">
        <v>600600</v>
      </c>
      <c r="D10339">
        <v>474840</v>
      </c>
      <c r="E10339">
        <v>386000</v>
      </c>
      <c r="F10339" s="4">
        <f t="shared" si="161"/>
        <v>487146.66666666669</v>
      </c>
    </row>
    <row r="10340" spans="1:6" x14ac:dyDescent="0.3">
      <c r="A10340" t="s">
        <v>11053</v>
      </c>
      <c r="B10340">
        <v>0</v>
      </c>
      <c r="C10340">
        <v>2604000</v>
      </c>
      <c r="D10340">
        <v>0</v>
      </c>
      <c r="E10340">
        <v>0</v>
      </c>
      <c r="F10340" s="4">
        <f t="shared" si="161"/>
        <v>868000</v>
      </c>
    </row>
    <row r="10341" spans="1:6" x14ac:dyDescent="0.3">
      <c r="A10341" t="s">
        <v>11054</v>
      </c>
      <c r="B10341">
        <v>708610</v>
      </c>
      <c r="C10341">
        <v>0</v>
      </c>
      <c r="D10341">
        <v>0</v>
      </c>
      <c r="E10341">
        <v>0</v>
      </c>
      <c r="F10341" s="4">
        <f t="shared" si="161"/>
        <v>0</v>
      </c>
    </row>
    <row r="10342" spans="1:6" x14ac:dyDescent="0.3">
      <c r="A10342" t="s">
        <v>11055</v>
      </c>
      <c r="B10342">
        <v>692140</v>
      </c>
      <c r="C10342">
        <v>0</v>
      </c>
      <c r="D10342">
        <v>665680</v>
      </c>
      <c r="E10342">
        <v>995540</v>
      </c>
      <c r="F10342" s="4">
        <f t="shared" si="161"/>
        <v>553740</v>
      </c>
    </row>
    <row r="10343" spans="1:6" x14ac:dyDescent="0.3">
      <c r="A10343" t="s">
        <v>11056</v>
      </c>
      <c r="B10343">
        <v>0</v>
      </c>
      <c r="C10343">
        <v>0</v>
      </c>
      <c r="D10343">
        <v>2618700</v>
      </c>
      <c r="E10343">
        <v>968400</v>
      </c>
      <c r="F10343" s="4">
        <f t="shared" si="161"/>
        <v>1195700</v>
      </c>
    </row>
    <row r="10344" spans="1:6" x14ac:dyDescent="0.3">
      <c r="A10344" t="s">
        <v>11057</v>
      </c>
      <c r="B10344">
        <v>2341190</v>
      </c>
      <c r="C10344">
        <v>2796939</v>
      </c>
      <c r="D10344">
        <v>4327780</v>
      </c>
      <c r="E10344">
        <v>3671870</v>
      </c>
      <c r="F10344" s="4">
        <f t="shared" si="161"/>
        <v>3598863</v>
      </c>
    </row>
    <row r="10345" spans="1:6" x14ac:dyDescent="0.3">
      <c r="A10345" t="s">
        <v>11058</v>
      </c>
      <c r="B10345">
        <v>0</v>
      </c>
      <c r="C10345">
        <v>687960</v>
      </c>
      <c r="D10345">
        <v>825790</v>
      </c>
      <c r="E10345">
        <v>450560</v>
      </c>
      <c r="F10345" s="4">
        <f t="shared" si="161"/>
        <v>654770</v>
      </c>
    </row>
    <row r="10346" spans="1:6" x14ac:dyDescent="0.3">
      <c r="A10346" t="s">
        <v>11059</v>
      </c>
      <c r="B10346">
        <v>0</v>
      </c>
      <c r="C10346">
        <v>305000</v>
      </c>
      <c r="D10346">
        <v>0</v>
      </c>
      <c r="E10346">
        <v>460000</v>
      </c>
      <c r="F10346" s="4">
        <f t="shared" si="161"/>
        <v>255000</v>
      </c>
    </row>
    <row r="10347" spans="1:6" x14ac:dyDescent="0.3">
      <c r="A10347" t="s">
        <v>11060</v>
      </c>
      <c r="B10347">
        <v>1512100</v>
      </c>
      <c r="C10347">
        <v>0</v>
      </c>
      <c r="D10347">
        <v>3399460</v>
      </c>
      <c r="E10347">
        <v>484000</v>
      </c>
      <c r="F10347" s="4">
        <f t="shared" si="161"/>
        <v>1294486.6666666667</v>
      </c>
    </row>
    <row r="10348" spans="1:6" x14ac:dyDescent="0.3">
      <c r="A10348" t="s">
        <v>11061</v>
      </c>
      <c r="B10348">
        <v>687960</v>
      </c>
      <c r="C10348">
        <v>0</v>
      </c>
      <c r="D10348">
        <v>1359540</v>
      </c>
      <c r="E10348">
        <v>1744560</v>
      </c>
      <c r="F10348" s="4">
        <f t="shared" si="161"/>
        <v>1034700</v>
      </c>
    </row>
    <row r="10349" spans="1:6" x14ac:dyDescent="0.3">
      <c r="A10349" t="s">
        <v>11062</v>
      </c>
      <c r="B10349">
        <v>308000</v>
      </c>
      <c r="C10349">
        <v>1101920</v>
      </c>
      <c r="D10349">
        <v>349000</v>
      </c>
      <c r="E10349">
        <v>1297660</v>
      </c>
      <c r="F10349" s="4">
        <f t="shared" si="161"/>
        <v>916193.33333333337</v>
      </c>
    </row>
    <row r="10350" spans="1:6" x14ac:dyDescent="0.3">
      <c r="A10350" t="s">
        <v>11063</v>
      </c>
      <c r="B10350">
        <v>570880</v>
      </c>
      <c r="C10350">
        <v>4528760</v>
      </c>
      <c r="D10350">
        <v>0</v>
      </c>
      <c r="E10350">
        <v>1028500</v>
      </c>
      <c r="F10350" s="4">
        <f t="shared" si="161"/>
        <v>1852420</v>
      </c>
    </row>
    <row r="10351" spans="1:6" x14ac:dyDescent="0.3">
      <c r="A10351" t="s">
        <v>11064</v>
      </c>
      <c r="B10351">
        <v>18101680</v>
      </c>
      <c r="C10351">
        <v>10878000</v>
      </c>
      <c r="D10351">
        <v>34410000</v>
      </c>
      <c r="E10351">
        <v>0</v>
      </c>
      <c r="F10351" s="4">
        <f t="shared" si="161"/>
        <v>15096000</v>
      </c>
    </row>
    <row r="10352" spans="1:6" x14ac:dyDescent="0.3">
      <c r="A10352" t="s">
        <v>11065</v>
      </c>
      <c r="B10352">
        <v>1197950</v>
      </c>
      <c r="C10352">
        <v>2331710</v>
      </c>
      <c r="D10352">
        <v>6916410</v>
      </c>
      <c r="E10352">
        <v>2004620</v>
      </c>
      <c r="F10352" s="4">
        <f t="shared" si="161"/>
        <v>3750913.3333333335</v>
      </c>
    </row>
    <row r="10353" spans="1:6" x14ac:dyDescent="0.3">
      <c r="A10353" t="s">
        <v>11066</v>
      </c>
      <c r="B10353">
        <v>1131200</v>
      </c>
      <c r="C10353">
        <v>647200</v>
      </c>
      <c r="D10353">
        <v>0</v>
      </c>
      <c r="E10353">
        <v>1133200</v>
      </c>
      <c r="F10353" s="4">
        <f t="shared" si="161"/>
        <v>593466.66666666663</v>
      </c>
    </row>
    <row r="10354" spans="1:6" x14ac:dyDescent="0.3">
      <c r="A10354" t="s">
        <v>11067</v>
      </c>
      <c r="B10354">
        <v>3271080</v>
      </c>
      <c r="C10354">
        <v>4860620</v>
      </c>
      <c r="D10354">
        <v>6559820</v>
      </c>
      <c r="E10354">
        <v>2503080</v>
      </c>
      <c r="F10354" s="4">
        <f t="shared" si="161"/>
        <v>4641173.333333333</v>
      </c>
    </row>
    <row r="10355" spans="1:6" x14ac:dyDescent="0.3">
      <c r="A10355" t="s">
        <v>11068</v>
      </c>
      <c r="B10355">
        <v>427700</v>
      </c>
      <c r="C10355">
        <v>427700</v>
      </c>
      <c r="D10355">
        <v>1157520</v>
      </c>
      <c r="E10355">
        <v>0</v>
      </c>
      <c r="F10355" s="4">
        <f t="shared" si="161"/>
        <v>528406.66666666663</v>
      </c>
    </row>
    <row r="10356" spans="1:6" x14ac:dyDescent="0.3">
      <c r="A10356" t="s">
        <v>11069</v>
      </c>
      <c r="B10356">
        <v>0</v>
      </c>
      <c r="C10356">
        <v>1193570</v>
      </c>
      <c r="D10356">
        <v>593320</v>
      </c>
      <c r="E10356">
        <v>955500</v>
      </c>
      <c r="F10356" s="4">
        <f t="shared" si="161"/>
        <v>914130</v>
      </c>
    </row>
    <row r="10357" spans="1:6" x14ac:dyDescent="0.3">
      <c r="A10357" t="s">
        <v>11070</v>
      </c>
      <c r="B10357">
        <v>300000</v>
      </c>
      <c r="C10357">
        <v>1565200</v>
      </c>
      <c r="D10357">
        <v>0</v>
      </c>
      <c r="E10357">
        <v>0</v>
      </c>
      <c r="F10357" s="4">
        <f t="shared" si="161"/>
        <v>521733.33333333331</v>
      </c>
    </row>
    <row r="10358" spans="1:6" x14ac:dyDescent="0.3">
      <c r="A10358" t="s">
        <v>11071</v>
      </c>
      <c r="B10358">
        <v>955360</v>
      </c>
      <c r="C10358">
        <v>573300</v>
      </c>
      <c r="D10358">
        <v>0</v>
      </c>
      <c r="E10358">
        <v>1664960</v>
      </c>
      <c r="F10358" s="4">
        <f t="shared" si="161"/>
        <v>746086.66666666663</v>
      </c>
    </row>
    <row r="10359" spans="1:6" x14ac:dyDescent="0.3">
      <c r="A10359" t="s">
        <v>11072</v>
      </c>
      <c r="B10359">
        <v>2041600</v>
      </c>
      <c r="C10359">
        <v>0</v>
      </c>
      <c r="D10359">
        <v>711920</v>
      </c>
      <c r="E10359">
        <v>2188960</v>
      </c>
      <c r="F10359" s="4">
        <f t="shared" si="161"/>
        <v>966960</v>
      </c>
    </row>
    <row r="10360" spans="1:6" x14ac:dyDescent="0.3">
      <c r="A10360" t="s">
        <v>11073</v>
      </c>
      <c r="B10360">
        <v>11735300</v>
      </c>
      <c r="C10360">
        <v>2495220</v>
      </c>
      <c r="D10360">
        <v>10918140</v>
      </c>
      <c r="E10360">
        <v>11600000</v>
      </c>
      <c r="F10360" s="4">
        <f t="shared" si="161"/>
        <v>8337786.666666667</v>
      </c>
    </row>
    <row r="10361" spans="1:6" x14ac:dyDescent="0.3">
      <c r="A10361" t="s">
        <v>11074</v>
      </c>
      <c r="B10361">
        <v>2062410</v>
      </c>
      <c r="C10361">
        <v>6089270</v>
      </c>
      <c r="D10361">
        <v>3703700</v>
      </c>
      <c r="E10361">
        <v>4152810</v>
      </c>
      <c r="F10361" s="4">
        <f t="shared" si="161"/>
        <v>4648593.333333333</v>
      </c>
    </row>
    <row r="10362" spans="1:6" x14ac:dyDescent="0.3">
      <c r="A10362" t="s">
        <v>331</v>
      </c>
      <c r="B10362">
        <v>2043840</v>
      </c>
      <c r="C10362">
        <v>2024380</v>
      </c>
      <c r="D10362">
        <v>2060830</v>
      </c>
      <c r="E10362">
        <v>2030290</v>
      </c>
      <c r="F10362" s="4">
        <f t="shared" si="161"/>
        <v>2038500</v>
      </c>
    </row>
    <row r="10363" spans="1:6" x14ac:dyDescent="0.3">
      <c r="A10363" t="s">
        <v>11075</v>
      </c>
      <c r="B10363">
        <v>1219400</v>
      </c>
      <c r="C10363">
        <v>3035300</v>
      </c>
      <c r="D10363">
        <v>1152970</v>
      </c>
      <c r="E10363">
        <v>2318100</v>
      </c>
      <c r="F10363" s="4">
        <f t="shared" si="161"/>
        <v>2168790</v>
      </c>
    </row>
    <row r="10364" spans="1:6" x14ac:dyDescent="0.3">
      <c r="A10364" t="s">
        <v>11076</v>
      </c>
      <c r="B10364">
        <v>2166710</v>
      </c>
      <c r="C10364">
        <v>0</v>
      </c>
      <c r="D10364">
        <v>6205770</v>
      </c>
      <c r="E10364">
        <v>6372370</v>
      </c>
      <c r="F10364" s="4">
        <f t="shared" si="161"/>
        <v>4192713.3333333335</v>
      </c>
    </row>
    <row r="10365" spans="1:6" x14ac:dyDescent="0.3">
      <c r="A10365" t="s">
        <v>11077</v>
      </c>
      <c r="B10365">
        <v>0</v>
      </c>
      <c r="C10365">
        <v>1674400</v>
      </c>
      <c r="D10365">
        <v>581490</v>
      </c>
      <c r="E10365">
        <v>0</v>
      </c>
      <c r="F10365" s="4">
        <f t="shared" si="161"/>
        <v>751963.33333333337</v>
      </c>
    </row>
    <row r="10366" spans="1:6" x14ac:dyDescent="0.3">
      <c r="A10366" t="s">
        <v>11078</v>
      </c>
      <c r="B10366">
        <v>370000</v>
      </c>
      <c r="C10366">
        <v>0</v>
      </c>
      <c r="D10366">
        <v>0</v>
      </c>
      <c r="E10366">
        <v>0</v>
      </c>
      <c r="F10366" s="4">
        <f t="shared" si="161"/>
        <v>0</v>
      </c>
    </row>
    <row r="10367" spans="1:6" x14ac:dyDescent="0.3">
      <c r="A10367" t="s">
        <v>717</v>
      </c>
      <c r="B10367">
        <v>2458280</v>
      </c>
      <c r="C10367">
        <v>2716870</v>
      </c>
      <c r="D10367">
        <v>2076620</v>
      </c>
      <c r="E10367">
        <v>4103850</v>
      </c>
      <c r="F10367" s="4">
        <f t="shared" si="161"/>
        <v>2965780</v>
      </c>
    </row>
    <row r="10368" spans="1:6" x14ac:dyDescent="0.3">
      <c r="A10368" t="s">
        <v>11079</v>
      </c>
      <c r="B10368">
        <v>865920</v>
      </c>
      <c r="C10368">
        <v>2442130</v>
      </c>
      <c r="D10368">
        <v>2370760</v>
      </c>
      <c r="E10368">
        <v>1748080</v>
      </c>
      <c r="F10368" s="4">
        <f t="shared" si="161"/>
        <v>2186990</v>
      </c>
    </row>
    <row r="10369" spans="1:6" x14ac:dyDescent="0.3">
      <c r="A10369" t="s">
        <v>11080</v>
      </c>
      <c r="B10369">
        <v>0</v>
      </c>
      <c r="C10369">
        <v>0</v>
      </c>
      <c r="D10369">
        <v>409500</v>
      </c>
      <c r="E10369">
        <v>386000</v>
      </c>
      <c r="F10369" s="4">
        <f t="shared" si="161"/>
        <v>265166.66666666669</v>
      </c>
    </row>
    <row r="10370" spans="1:6" x14ac:dyDescent="0.3">
      <c r="A10370" t="s">
        <v>11081</v>
      </c>
      <c r="B10370">
        <v>1131600</v>
      </c>
      <c r="C10370">
        <v>2569270</v>
      </c>
      <c r="D10370">
        <v>1103800</v>
      </c>
      <c r="E10370">
        <v>1001000</v>
      </c>
      <c r="F10370" s="4">
        <f t="shared" si="161"/>
        <v>1558023.3333333333</v>
      </c>
    </row>
    <row r="10371" spans="1:6" x14ac:dyDescent="0.3">
      <c r="A10371" t="s">
        <v>11082</v>
      </c>
      <c r="B10371">
        <v>2093800</v>
      </c>
      <c r="C10371">
        <v>2322160</v>
      </c>
      <c r="D10371">
        <v>4038100</v>
      </c>
      <c r="E10371">
        <v>3340500</v>
      </c>
      <c r="F10371" s="4">
        <f t="shared" ref="F10371:F10434" si="162">SUM(C10371:E10371)/3</f>
        <v>3233586.6666666665</v>
      </c>
    </row>
    <row r="10372" spans="1:6" x14ac:dyDescent="0.3">
      <c r="A10372" t="s">
        <v>11083</v>
      </c>
      <c r="B10372">
        <v>678000</v>
      </c>
      <c r="C10372">
        <v>0</v>
      </c>
      <c r="D10372">
        <v>0</v>
      </c>
      <c r="E10372">
        <v>0</v>
      </c>
      <c r="F10372" s="4">
        <f t="shared" si="162"/>
        <v>0</v>
      </c>
    </row>
    <row r="10373" spans="1:6" x14ac:dyDescent="0.3">
      <c r="A10373" t="s">
        <v>11084</v>
      </c>
      <c r="B10373">
        <v>370000</v>
      </c>
      <c r="C10373">
        <v>1169890</v>
      </c>
      <c r="D10373">
        <v>234600</v>
      </c>
      <c r="E10373">
        <v>234600</v>
      </c>
      <c r="F10373" s="4">
        <f t="shared" si="162"/>
        <v>546363.33333333337</v>
      </c>
    </row>
    <row r="10374" spans="1:6" x14ac:dyDescent="0.3">
      <c r="A10374" t="s">
        <v>11085</v>
      </c>
      <c r="B10374">
        <v>1506900</v>
      </c>
      <c r="C10374">
        <v>1551200</v>
      </c>
      <c r="D10374">
        <v>1057420</v>
      </c>
      <c r="E10374">
        <v>0</v>
      </c>
      <c r="F10374" s="4">
        <f t="shared" si="162"/>
        <v>869540</v>
      </c>
    </row>
    <row r="10375" spans="1:6" x14ac:dyDescent="0.3">
      <c r="A10375" t="s">
        <v>11086</v>
      </c>
      <c r="B10375">
        <v>2732340</v>
      </c>
      <c r="C10375">
        <v>2922110</v>
      </c>
      <c r="D10375">
        <v>4592410</v>
      </c>
      <c r="E10375">
        <v>4592020</v>
      </c>
      <c r="F10375" s="4">
        <f t="shared" si="162"/>
        <v>4035513.3333333335</v>
      </c>
    </row>
    <row r="10376" spans="1:6" x14ac:dyDescent="0.3">
      <c r="A10376" t="s">
        <v>11087</v>
      </c>
      <c r="B10376">
        <v>1480000</v>
      </c>
      <c r="C10376">
        <v>4087800</v>
      </c>
      <c r="D10376">
        <v>2578940</v>
      </c>
      <c r="E10376">
        <v>2309210</v>
      </c>
      <c r="F10376" s="4">
        <f t="shared" si="162"/>
        <v>2991983.3333333335</v>
      </c>
    </row>
    <row r="10377" spans="1:6" x14ac:dyDescent="0.3">
      <c r="A10377" t="s">
        <v>11088</v>
      </c>
      <c r="B10377">
        <v>2035580</v>
      </c>
      <c r="C10377">
        <v>2006550</v>
      </c>
      <c r="D10377">
        <v>2153000</v>
      </c>
      <c r="E10377">
        <v>3212540</v>
      </c>
      <c r="F10377" s="4">
        <f t="shared" si="162"/>
        <v>2457363.3333333335</v>
      </c>
    </row>
    <row r="10378" spans="1:6" x14ac:dyDescent="0.3">
      <c r="A10378" t="s">
        <v>11089</v>
      </c>
      <c r="B10378">
        <v>1168900</v>
      </c>
      <c r="C10378">
        <v>2161250</v>
      </c>
      <c r="D10378">
        <v>0</v>
      </c>
      <c r="E10378">
        <v>914060</v>
      </c>
      <c r="F10378" s="4">
        <f t="shared" si="162"/>
        <v>1025103.3333333334</v>
      </c>
    </row>
    <row r="10379" spans="1:6" x14ac:dyDescent="0.3">
      <c r="A10379" t="s">
        <v>11090</v>
      </c>
      <c r="B10379">
        <v>922740</v>
      </c>
      <c r="C10379">
        <v>0</v>
      </c>
      <c r="D10379">
        <v>0</v>
      </c>
      <c r="E10379">
        <v>0</v>
      </c>
      <c r="F10379" s="4">
        <f t="shared" si="162"/>
        <v>0</v>
      </c>
    </row>
    <row r="10380" spans="1:6" x14ac:dyDescent="0.3">
      <c r="A10380" t="s">
        <v>11091</v>
      </c>
      <c r="B10380">
        <v>1541320</v>
      </c>
      <c r="C10380">
        <v>4806910</v>
      </c>
      <c r="D10380">
        <v>861040</v>
      </c>
      <c r="E10380">
        <v>0</v>
      </c>
      <c r="F10380" s="4">
        <f t="shared" si="162"/>
        <v>1889316.6666666667</v>
      </c>
    </row>
    <row r="10381" spans="1:6" x14ac:dyDescent="0.3">
      <c r="A10381" t="s">
        <v>11092</v>
      </c>
      <c r="B10381">
        <v>0</v>
      </c>
      <c r="C10381">
        <v>0</v>
      </c>
      <c r="D10381">
        <v>1338640</v>
      </c>
      <c r="E10381">
        <v>0</v>
      </c>
      <c r="F10381" s="4">
        <f t="shared" si="162"/>
        <v>446213.33333333331</v>
      </c>
    </row>
    <row r="10382" spans="1:6" x14ac:dyDescent="0.3">
      <c r="A10382" t="s">
        <v>11093</v>
      </c>
      <c r="B10382">
        <v>729000</v>
      </c>
      <c r="C10382">
        <v>647200</v>
      </c>
      <c r="D10382">
        <v>693580</v>
      </c>
      <c r="E10382">
        <v>0</v>
      </c>
      <c r="F10382" s="4">
        <f t="shared" si="162"/>
        <v>446926.66666666669</v>
      </c>
    </row>
    <row r="10383" spans="1:6" x14ac:dyDescent="0.3">
      <c r="A10383" t="s">
        <v>11094</v>
      </c>
      <c r="B10383">
        <v>6477320</v>
      </c>
      <c r="C10383">
        <v>7759040</v>
      </c>
      <c r="D10383">
        <v>5590980</v>
      </c>
      <c r="E10383">
        <v>7201200</v>
      </c>
      <c r="F10383" s="4">
        <f t="shared" si="162"/>
        <v>6850406.666666667</v>
      </c>
    </row>
    <row r="10384" spans="1:6" x14ac:dyDescent="0.3">
      <c r="A10384" t="s">
        <v>11095</v>
      </c>
      <c r="B10384">
        <v>7400000</v>
      </c>
      <c r="C10384">
        <v>6195580</v>
      </c>
      <c r="D10384">
        <v>7484760</v>
      </c>
      <c r="E10384">
        <v>6707040</v>
      </c>
      <c r="F10384" s="4">
        <f t="shared" si="162"/>
        <v>6795793.333333333</v>
      </c>
    </row>
    <row r="10385" spans="1:6" x14ac:dyDescent="0.3">
      <c r="A10385" t="s">
        <v>11096</v>
      </c>
      <c r="B10385">
        <v>648000</v>
      </c>
      <c r="C10385">
        <v>2026340</v>
      </c>
      <c r="D10385">
        <v>2025870</v>
      </c>
      <c r="E10385">
        <v>1260000</v>
      </c>
      <c r="F10385" s="4">
        <f t="shared" si="162"/>
        <v>1770736.6666666667</v>
      </c>
    </row>
    <row r="10386" spans="1:6" x14ac:dyDescent="0.3">
      <c r="A10386" t="s">
        <v>11097</v>
      </c>
      <c r="B10386">
        <v>1062110</v>
      </c>
      <c r="C10386">
        <v>0</v>
      </c>
      <c r="D10386">
        <v>2270160</v>
      </c>
      <c r="E10386">
        <v>0</v>
      </c>
      <c r="F10386" s="4">
        <f t="shared" si="162"/>
        <v>756720</v>
      </c>
    </row>
    <row r="10387" spans="1:6" x14ac:dyDescent="0.3">
      <c r="A10387" t="s">
        <v>11098</v>
      </c>
      <c r="B10387">
        <v>2377490</v>
      </c>
      <c r="C10387">
        <v>4248220</v>
      </c>
      <c r="D10387">
        <v>3445110</v>
      </c>
      <c r="E10387">
        <v>3023750</v>
      </c>
      <c r="F10387" s="4">
        <f t="shared" si="162"/>
        <v>3572360</v>
      </c>
    </row>
    <row r="10388" spans="1:6" x14ac:dyDescent="0.3">
      <c r="A10388" t="s">
        <v>11099</v>
      </c>
      <c r="B10388">
        <v>667950</v>
      </c>
      <c r="C10388">
        <v>581490</v>
      </c>
      <c r="D10388">
        <v>1587006</v>
      </c>
      <c r="E10388">
        <v>2783919</v>
      </c>
      <c r="F10388" s="4">
        <f t="shared" si="162"/>
        <v>1650805</v>
      </c>
    </row>
    <row r="10389" spans="1:6" x14ac:dyDescent="0.3">
      <c r="A10389" t="s">
        <v>11100</v>
      </c>
      <c r="B10389">
        <v>621000</v>
      </c>
      <c r="C10389">
        <v>300300</v>
      </c>
      <c r="D10389">
        <v>0</v>
      </c>
      <c r="E10389">
        <v>1663200</v>
      </c>
      <c r="F10389" s="4">
        <f t="shared" si="162"/>
        <v>654500</v>
      </c>
    </row>
    <row r="10390" spans="1:6" x14ac:dyDescent="0.3">
      <c r="A10390" t="s">
        <v>11101</v>
      </c>
      <c r="B10390">
        <v>598780</v>
      </c>
      <c r="C10390">
        <v>4880000</v>
      </c>
      <c r="D10390">
        <v>499590</v>
      </c>
      <c r="E10390">
        <v>2763830</v>
      </c>
      <c r="F10390" s="4">
        <f t="shared" si="162"/>
        <v>2714473.3333333335</v>
      </c>
    </row>
    <row r="10391" spans="1:6" x14ac:dyDescent="0.3">
      <c r="A10391" t="s">
        <v>11102</v>
      </c>
      <c r="B10391">
        <v>1480000</v>
      </c>
      <c r="C10391">
        <v>13172000</v>
      </c>
      <c r="D10391">
        <v>46342500</v>
      </c>
      <c r="E10391">
        <v>9220000</v>
      </c>
      <c r="F10391" s="4">
        <f t="shared" si="162"/>
        <v>22911500</v>
      </c>
    </row>
    <row r="10392" spans="1:6" x14ac:dyDescent="0.3">
      <c r="A10392" t="s">
        <v>11103</v>
      </c>
      <c r="B10392">
        <v>990710</v>
      </c>
      <c r="C10392">
        <v>0</v>
      </c>
      <c r="D10392">
        <v>0</v>
      </c>
      <c r="E10392">
        <v>0</v>
      </c>
      <c r="F10392" s="4">
        <f t="shared" si="162"/>
        <v>0</v>
      </c>
    </row>
    <row r="10393" spans="1:6" x14ac:dyDescent="0.3">
      <c r="A10393" t="s">
        <v>11104</v>
      </c>
      <c r="B10393">
        <v>256000</v>
      </c>
      <c r="C10393">
        <v>218400</v>
      </c>
      <c r="D10393">
        <v>300300</v>
      </c>
      <c r="E10393">
        <v>815520</v>
      </c>
      <c r="F10393" s="4">
        <f t="shared" si="162"/>
        <v>444740</v>
      </c>
    </row>
    <row r="10394" spans="1:6" x14ac:dyDescent="0.3">
      <c r="A10394" t="s">
        <v>11105</v>
      </c>
      <c r="B10394">
        <v>2215850</v>
      </c>
      <c r="C10394">
        <v>2348340</v>
      </c>
      <c r="D10394">
        <v>2126670</v>
      </c>
      <c r="E10394">
        <v>2278200</v>
      </c>
      <c r="F10394" s="4">
        <f t="shared" si="162"/>
        <v>2251070</v>
      </c>
    </row>
    <row r="10395" spans="1:6" x14ac:dyDescent="0.3">
      <c r="A10395" t="s">
        <v>11106</v>
      </c>
      <c r="B10395">
        <v>0</v>
      </c>
      <c r="C10395">
        <v>11767000</v>
      </c>
      <c r="D10395">
        <v>11934580</v>
      </c>
      <c r="E10395">
        <v>11899980</v>
      </c>
      <c r="F10395" s="4">
        <f t="shared" si="162"/>
        <v>11867186.666666666</v>
      </c>
    </row>
    <row r="10396" spans="1:6" x14ac:dyDescent="0.3">
      <c r="A10396" t="s">
        <v>11107</v>
      </c>
      <c r="B10396">
        <v>1912820</v>
      </c>
      <c r="C10396">
        <v>1285110</v>
      </c>
      <c r="D10396">
        <v>4568200</v>
      </c>
      <c r="E10396">
        <v>3664000</v>
      </c>
      <c r="F10396" s="4">
        <f t="shared" si="162"/>
        <v>3172436.6666666665</v>
      </c>
    </row>
    <row r="10397" spans="1:6" x14ac:dyDescent="0.3">
      <c r="A10397" t="s">
        <v>11108</v>
      </c>
      <c r="B10397">
        <v>6311000</v>
      </c>
      <c r="C10397">
        <v>0</v>
      </c>
      <c r="D10397">
        <v>234000</v>
      </c>
      <c r="E10397">
        <v>337920</v>
      </c>
      <c r="F10397" s="4">
        <f t="shared" si="162"/>
        <v>190640</v>
      </c>
    </row>
    <row r="10398" spans="1:6" x14ac:dyDescent="0.3">
      <c r="A10398" t="s">
        <v>11109</v>
      </c>
      <c r="B10398">
        <v>2816700</v>
      </c>
      <c r="C10398">
        <v>0</v>
      </c>
      <c r="D10398">
        <v>2433440</v>
      </c>
      <c r="E10398">
        <v>2059060</v>
      </c>
      <c r="F10398" s="4">
        <f t="shared" si="162"/>
        <v>1497500</v>
      </c>
    </row>
    <row r="10399" spans="1:6" x14ac:dyDescent="0.3">
      <c r="A10399" t="s">
        <v>11110</v>
      </c>
      <c r="B10399">
        <v>1056720</v>
      </c>
      <c r="C10399">
        <v>830600</v>
      </c>
      <c r="D10399">
        <v>919620</v>
      </c>
      <c r="E10399">
        <v>450560</v>
      </c>
      <c r="F10399" s="4">
        <f t="shared" si="162"/>
        <v>733593.33333333337</v>
      </c>
    </row>
    <row r="10400" spans="1:6" x14ac:dyDescent="0.3">
      <c r="A10400" t="s">
        <v>11111</v>
      </c>
      <c r="B10400">
        <v>0</v>
      </c>
      <c r="C10400">
        <v>739600</v>
      </c>
      <c r="D10400">
        <v>357000</v>
      </c>
      <c r="E10400">
        <v>0</v>
      </c>
      <c r="F10400" s="4">
        <f t="shared" si="162"/>
        <v>365533.33333333331</v>
      </c>
    </row>
    <row r="10401" spans="1:6" x14ac:dyDescent="0.3">
      <c r="A10401" t="s">
        <v>11112</v>
      </c>
      <c r="B10401">
        <v>0</v>
      </c>
      <c r="C10401">
        <v>0</v>
      </c>
      <c r="D10401">
        <v>913640</v>
      </c>
      <c r="E10401">
        <v>0</v>
      </c>
      <c r="F10401" s="4">
        <f t="shared" si="162"/>
        <v>304546.66666666669</v>
      </c>
    </row>
    <row r="10402" spans="1:6" x14ac:dyDescent="0.3">
      <c r="A10402" t="s">
        <v>11113</v>
      </c>
      <c r="B10402">
        <v>465000</v>
      </c>
      <c r="C10402">
        <v>1317560</v>
      </c>
      <c r="D10402">
        <v>670650</v>
      </c>
      <c r="E10402">
        <v>2273620</v>
      </c>
      <c r="F10402" s="4">
        <f t="shared" si="162"/>
        <v>1420610</v>
      </c>
    </row>
    <row r="10403" spans="1:6" x14ac:dyDescent="0.3">
      <c r="A10403" t="s">
        <v>11114</v>
      </c>
      <c r="B10403">
        <v>1251190</v>
      </c>
      <c r="C10403">
        <v>1969580</v>
      </c>
      <c r="D10403">
        <v>740740</v>
      </c>
      <c r="E10403">
        <v>1181180</v>
      </c>
      <c r="F10403" s="4">
        <f t="shared" si="162"/>
        <v>1297166.6666666667</v>
      </c>
    </row>
    <row r="10404" spans="1:6" x14ac:dyDescent="0.3">
      <c r="A10404" t="s">
        <v>11115</v>
      </c>
      <c r="B10404">
        <v>1577180</v>
      </c>
      <c r="C10404">
        <v>1496950</v>
      </c>
      <c r="D10404">
        <v>4698800</v>
      </c>
      <c r="E10404">
        <v>1073800</v>
      </c>
      <c r="F10404" s="4">
        <f t="shared" si="162"/>
        <v>2423183.3333333335</v>
      </c>
    </row>
    <row r="10405" spans="1:6" x14ac:dyDescent="0.3">
      <c r="A10405" t="s">
        <v>11116</v>
      </c>
      <c r="B10405">
        <v>640000</v>
      </c>
      <c r="C10405">
        <v>2813080</v>
      </c>
      <c r="D10405">
        <v>382200</v>
      </c>
      <c r="E10405">
        <v>1218940</v>
      </c>
      <c r="F10405" s="4">
        <f t="shared" si="162"/>
        <v>1471406.6666666667</v>
      </c>
    </row>
    <row r="10406" spans="1:6" x14ac:dyDescent="0.3">
      <c r="A10406" t="s">
        <v>11117</v>
      </c>
      <c r="B10406">
        <v>2725390</v>
      </c>
      <c r="C10406">
        <v>6310000</v>
      </c>
      <c r="D10406">
        <v>2485120</v>
      </c>
      <c r="E10406">
        <v>6301690</v>
      </c>
      <c r="F10406" s="4">
        <f t="shared" si="162"/>
        <v>5032270</v>
      </c>
    </row>
    <row r="10407" spans="1:6" x14ac:dyDescent="0.3">
      <c r="A10407" t="s">
        <v>11118</v>
      </c>
      <c r="B10407">
        <v>0</v>
      </c>
      <c r="C10407">
        <v>0</v>
      </c>
      <c r="D10407">
        <v>894350</v>
      </c>
      <c r="E10407">
        <v>0</v>
      </c>
      <c r="F10407" s="4">
        <f t="shared" si="162"/>
        <v>298116.66666666669</v>
      </c>
    </row>
    <row r="10408" spans="1:6" x14ac:dyDescent="0.3">
      <c r="A10408" t="s">
        <v>11119</v>
      </c>
      <c r="B10408">
        <v>0</v>
      </c>
      <c r="C10408">
        <v>0</v>
      </c>
      <c r="D10408">
        <v>281190</v>
      </c>
      <c r="E10408">
        <v>1238000</v>
      </c>
      <c r="F10408" s="4">
        <f t="shared" si="162"/>
        <v>506396.66666666669</v>
      </c>
    </row>
    <row r="10409" spans="1:6" x14ac:dyDescent="0.3">
      <c r="A10409" t="s">
        <v>11120</v>
      </c>
      <c r="B10409">
        <v>892500</v>
      </c>
      <c r="C10409">
        <v>2257680</v>
      </c>
      <c r="D10409">
        <v>2702380</v>
      </c>
      <c r="E10409">
        <v>2456780</v>
      </c>
      <c r="F10409" s="4">
        <f t="shared" si="162"/>
        <v>2472280</v>
      </c>
    </row>
    <row r="10410" spans="1:6" x14ac:dyDescent="0.3">
      <c r="A10410" t="s">
        <v>11121</v>
      </c>
      <c r="B10410">
        <v>0</v>
      </c>
      <c r="C10410">
        <v>529620</v>
      </c>
      <c r="D10410">
        <v>0</v>
      </c>
      <c r="E10410">
        <v>0</v>
      </c>
      <c r="F10410" s="4">
        <f t="shared" si="162"/>
        <v>176540</v>
      </c>
    </row>
    <row r="10411" spans="1:6" x14ac:dyDescent="0.3">
      <c r="A10411" t="s">
        <v>11122</v>
      </c>
      <c r="B10411">
        <v>2132090</v>
      </c>
      <c r="C10411">
        <v>2723120</v>
      </c>
      <c r="D10411">
        <v>2670860</v>
      </c>
      <c r="E10411">
        <v>2713420</v>
      </c>
      <c r="F10411" s="4">
        <f t="shared" si="162"/>
        <v>2702466.6666666665</v>
      </c>
    </row>
    <row r="10412" spans="1:6" x14ac:dyDescent="0.3">
      <c r="A10412" t="s">
        <v>11123</v>
      </c>
      <c r="B10412">
        <v>6036710</v>
      </c>
      <c r="C10412">
        <v>4392120</v>
      </c>
      <c r="D10412">
        <v>4057670</v>
      </c>
      <c r="E10412">
        <v>0</v>
      </c>
      <c r="F10412" s="4">
        <f t="shared" si="162"/>
        <v>2816596.6666666665</v>
      </c>
    </row>
    <row r="10413" spans="1:6" x14ac:dyDescent="0.3">
      <c r="A10413" t="s">
        <v>11124</v>
      </c>
      <c r="B10413">
        <v>567200</v>
      </c>
      <c r="C10413">
        <v>2800000</v>
      </c>
      <c r="D10413">
        <v>4010500</v>
      </c>
      <c r="E10413">
        <v>4856320</v>
      </c>
      <c r="F10413" s="4">
        <f t="shared" si="162"/>
        <v>3888940</v>
      </c>
    </row>
    <row r="10414" spans="1:6" x14ac:dyDescent="0.3">
      <c r="A10414" t="s">
        <v>11125</v>
      </c>
      <c r="B10414">
        <v>822640</v>
      </c>
      <c r="C10414">
        <v>1177640</v>
      </c>
      <c r="D10414">
        <v>475020</v>
      </c>
      <c r="E10414">
        <v>740000</v>
      </c>
      <c r="F10414" s="4">
        <f t="shared" si="162"/>
        <v>797553.33333333337</v>
      </c>
    </row>
    <row r="10415" spans="1:6" x14ac:dyDescent="0.3">
      <c r="A10415" t="s">
        <v>11126</v>
      </c>
      <c r="B10415">
        <v>3083790</v>
      </c>
      <c r="C10415">
        <v>2354340</v>
      </c>
      <c r="D10415">
        <v>4606690</v>
      </c>
      <c r="E10415">
        <v>2476480</v>
      </c>
      <c r="F10415" s="4">
        <f t="shared" si="162"/>
        <v>3145836.6666666665</v>
      </c>
    </row>
    <row r="10416" spans="1:6" x14ac:dyDescent="0.3">
      <c r="A10416" t="s">
        <v>11127</v>
      </c>
      <c r="B10416">
        <v>0</v>
      </c>
      <c r="C10416">
        <v>1080340</v>
      </c>
      <c r="D10416">
        <v>0</v>
      </c>
      <c r="E10416">
        <v>1832460</v>
      </c>
      <c r="F10416" s="4">
        <f t="shared" si="162"/>
        <v>970933.33333333337</v>
      </c>
    </row>
    <row r="10417" spans="1:6" x14ac:dyDescent="0.3">
      <c r="A10417" t="s">
        <v>11128</v>
      </c>
      <c r="B10417">
        <v>256000</v>
      </c>
      <c r="C10417">
        <v>0</v>
      </c>
      <c r="D10417">
        <v>218400</v>
      </c>
      <c r="E10417">
        <v>0</v>
      </c>
      <c r="F10417" s="4">
        <f t="shared" si="162"/>
        <v>72800</v>
      </c>
    </row>
    <row r="10418" spans="1:6" x14ac:dyDescent="0.3">
      <c r="A10418" t="s">
        <v>11129</v>
      </c>
      <c r="B10418">
        <v>740000</v>
      </c>
      <c r="C10418">
        <v>1177540</v>
      </c>
      <c r="D10418">
        <v>1545180</v>
      </c>
      <c r="E10418">
        <v>698880</v>
      </c>
      <c r="F10418" s="4">
        <f t="shared" si="162"/>
        <v>1140533.3333333333</v>
      </c>
    </row>
    <row r="10419" spans="1:6" x14ac:dyDescent="0.3">
      <c r="A10419" t="s">
        <v>11130</v>
      </c>
      <c r="B10419">
        <v>0</v>
      </c>
      <c r="C10419">
        <v>499590</v>
      </c>
      <c r="D10419">
        <v>0</v>
      </c>
      <c r="E10419">
        <v>264000</v>
      </c>
      <c r="F10419" s="4">
        <f t="shared" si="162"/>
        <v>254530</v>
      </c>
    </row>
    <row r="10420" spans="1:6" x14ac:dyDescent="0.3">
      <c r="A10420" t="s">
        <v>11131</v>
      </c>
      <c r="B10420">
        <v>1053720</v>
      </c>
      <c r="C10420">
        <v>1215020</v>
      </c>
      <c r="D10420">
        <v>3667450</v>
      </c>
      <c r="E10420">
        <v>1867260</v>
      </c>
      <c r="F10420" s="4">
        <f t="shared" si="162"/>
        <v>2249910</v>
      </c>
    </row>
    <row r="10421" spans="1:6" x14ac:dyDescent="0.3">
      <c r="A10421" t="s">
        <v>11132</v>
      </c>
      <c r="B10421">
        <v>478860</v>
      </c>
      <c r="C10421">
        <v>458000</v>
      </c>
      <c r="D10421">
        <v>0</v>
      </c>
      <c r="E10421">
        <v>0</v>
      </c>
      <c r="F10421" s="4">
        <f t="shared" si="162"/>
        <v>152666.66666666666</v>
      </c>
    </row>
    <row r="10422" spans="1:6" x14ac:dyDescent="0.3">
      <c r="A10422" t="s">
        <v>11133</v>
      </c>
      <c r="B10422">
        <v>0</v>
      </c>
      <c r="C10422">
        <v>2750930</v>
      </c>
      <c r="D10422">
        <v>4399260</v>
      </c>
      <c r="E10422">
        <v>1451450</v>
      </c>
      <c r="F10422" s="4">
        <f t="shared" si="162"/>
        <v>2867213.3333333335</v>
      </c>
    </row>
    <row r="10423" spans="1:6" x14ac:dyDescent="0.3">
      <c r="A10423" t="s">
        <v>11134</v>
      </c>
      <c r="B10423">
        <v>2718460</v>
      </c>
      <c r="C10423">
        <v>3241190</v>
      </c>
      <c r="D10423">
        <v>2283330</v>
      </c>
      <c r="E10423">
        <v>5064060</v>
      </c>
      <c r="F10423" s="4">
        <f t="shared" si="162"/>
        <v>3529526.6666666665</v>
      </c>
    </row>
    <row r="10424" spans="1:6" x14ac:dyDescent="0.3">
      <c r="A10424" t="s">
        <v>11135</v>
      </c>
      <c r="B10424">
        <v>370000</v>
      </c>
      <c r="C10424">
        <v>1480000</v>
      </c>
      <c r="D10424">
        <v>469200</v>
      </c>
      <c r="E10424">
        <v>0</v>
      </c>
      <c r="F10424" s="4">
        <f t="shared" si="162"/>
        <v>649733.33333333337</v>
      </c>
    </row>
    <row r="10425" spans="1:6" x14ac:dyDescent="0.3">
      <c r="A10425" t="s">
        <v>11136</v>
      </c>
      <c r="B10425">
        <v>0</v>
      </c>
      <c r="C10425">
        <v>1171080</v>
      </c>
      <c r="D10425">
        <v>2603650</v>
      </c>
      <c r="E10425">
        <v>917380</v>
      </c>
      <c r="F10425" s="4">
        <f t="shared" si="162"/>
        <v>1564036.6666666667</v>
      </c>
    </row>
    <row r="10426" spans="1:6" x14ac:dyDescent="0.3">
      <c r="A10426" t="s">
        <v>11137</v>
      </c>
      <c r="B10426">
        <v>0</v>
      </c>
      <c r="C10426">
        <v>0</v>
      </c>
      <c r="D10426">
        <v>488420</v>
      </c>
      <c r="E10426">
        <v>0</v>
      </c>
      <c r="F10426" s="4">
        <f t="shared" si="162"/>
        <v>162806.66666666666</v>
      </c>
    </row>
    <row r="10427" spans="1:6" x14ac:dyDescent="0.3">
      <c r="A10427" t="s">
        <v>11138</v>
      </c>
      <c r="B10427">
        <v>1188220</v>
      </c>
      <c r="C10427">
        <v>1259200</v>
      </c>
      <c r="D10427">
        <v>1262140</v>
      </c>
      <c r="E10427">
        <v>1883880</v>
      </c>
      <c r="F10427" s="4">
        <f t="shared" si="162"/>
        <v>1468406.6666666667</v>
      </c>
    </row>
    <row r="10428" spans="1:6" x14ac:dyDescent="0.3">
      <c r="A10428" t="s">
        <v>11139</v>
      </c>
      <c r="B10428">
        <v>690000</v>
      </c>
      <c r="C10428">
        <v>0</v>
      </c>
      <c r="D10428">
        <v>359450</v>
      </c>
      <c r="E10428">
        <v>0</v>
      </c>
      <c r="F10428" s="4">
        <f t="shared" si="162"/>
        <v>119816.66666666667</v>
      </c>
    </row>
    <row r="10429" spans="1:6" x14ac:dyDescent="0.3">
      <c r="A10429" t="s">
        <v>11140</v>
      </c>
      <c r="B10429">
        <v>0</v>
      </c>
      <c r="C10429">
        <v>740000</v>
      </c>
      <c r="D10429">
        <v>0</v>
      </c>
      <c r="E10429">
        <v>0</v>
      </c>
      <c r="F10429" s="4">
        <f t="shared" si="162"/>
        <v>246666.66666666666</v>
      </c>
    </row>
    <row r="10430" spans="1:6" x14ac:dyDescent="0.3">
      <c r="A10430" t="s">
        <v>11141</v>
      </c>
      <c r="B10430">
        <v>0</v>
      </c>
      <c r="C10430">
        <v>687200</v>
      </c>
      <c r="D10430">
        <v>500500</v>
      </c>
      <c r="E10430">
        <v>386000</v>
      </c>
      <c r="F10430" s="4">
        <f t="shared" si="162"/>
        <v>524566.66666666663</v>
      </c>
    </row>
    <row r="10431" spans="1:6" x14ac:dyDescent="0.3">
      <c r="A10431" t="s">
        <v>11142</v>
      </c>
      <c r="B10431">
        <v>0</v>
      </c>
      <c r="C10431">
        <v>991530</v>
      </c>
      <c r="D10431">
        <v>1441600</v>
      </c>
      <c r="E10431">
        <v>1382380</v>
      </c>
      <c r="F10431" s="4">
        <f t="shared" si="162"/>
        <v>1271836.6666666667</v>
      </c>
    </row>
    <row r="10432" spans="1:6" x14ac:dyDescent="0.3">
      <c r="A10432" t="s">
        <v>11143</v>
      </c>
      <c r="B10432">
        <v>638140</v>
      </c>
      <c r="C10432">
        <v>230000</v>
      </c>
      <c r="D10432">
        <v>0</v>
      </c>
      <c r="E10432">
        <v>409500</v>
      </c>
      <c r="F10432" s="4">
        <f t="shared" si="162"/>
        <v>213166.66666666666</v>
      </c>
    </row>
    <row r="10433" spans="1:6" x14ac:dyDescent="0.3">
      <c r="A10433" t="s">
        <v>11144</v>
      </c>
      <c r="B10433">
        <v>2103100</v>
      </c>
      <c r="C10433">
        <v>604300</v>
      </c>
      <c r="D10433">
        <v>0</v>
      </c>
      <c r="E10433">
        <v>1713000</v>
      </c>
      <c r="F10433" s="4">
        <f t="shared" si="162"/>
        <v>772433.33333333337</v>
      </c>
    </row>
    <row r="10434" spans="1:6" x14ac:dyDescent="0.3">
      <c r="A10434" t="s">
        <v>11145</v>
      </c>
      <c r="B10434">
        <v>0</v>
      </c>
      <c r="C10434">
        <v>2643020</v>
      </c>
      <c r="D10434">
        <v>720720</v>
      </c>
      <c r="E10434">
        <v>2481760</v>
      </c>
      <c r="F10434" s="4">
        <f t="shared" si="162"/>
        <v>1948500</v>
      </c>
    </row>
    <row r="10435" spans="1:6" x14ac:dyDescent="0.3">
      <c r="A10435" t="s">
        <v>11146</v>
      </c>
      <c r="B10435">
        <v>6292070</v>
      </c>
      <c r="C10435">
        <v>9270990</v>
      </c>
      <c r="D10435">
        <v>14120890</v>
      </c>
      <c r="E10435">
        <v>6629260</v>
      </c>
      <c r="F10435" s="4">
        <f t="shared" ref="F10435:F10498" si="163">SUM(C10435:E10435)/3</f>
        <v>10007046.666666666</v>
      </c>
    </row>
    <row r="10436" spans="1:6" x14ac:dyDescent="0.3">
      <c r="A10436" t="s">
        <v>11147</v>
      </c>
      <c r="B10436">
        <v>0</v>
      </c>
      <c r="C10436">
        <v>1996000</v>
      </c>
      <c r="D10436">
        <v>2448610</v>
      </c>
      <c r="E10436">
        <v>4403120</v>
      </c>
      <c r="F10436" s="4">
        <f t="shared" si="163"/>
        <v>2949243.3333333335</v>
      </c>
    </row>
    <row r="10437" spans="1:6" x14ac:dyDescent="0.3">
      <c r="A10437" t="s">
        <v>11148</v>
      </c>
      <c r="B10437">
        <v>0</v>
      </c>
      <c r="C10437">
        <v>690000</v>
      </c>
      <c r="D10437">
        <v>666120</v>
      </c>
      <c r="E10437">
        <v>0</v>
      </c>
      <c r="F10437" s="4">
        <f t="shared" si="163"/>
        <v>452040</v>
      </c>
    </row>
    <row r="10438" spans="1:6" x14ac:dyDescent="0.3">
      <c r="A10438" t="s">
        <v>11149</v>
      </c>
      <c r="B10438">
        <v>1958660</v>
      </c>
      <c r="C10438">
        <v>3942880</v>
      </c>
      <c r="D10438">
        <v>313950</v>
      </c>
      <c r="E10438">
        <v>386000</v>
      </c>
      <c r="F10438" s="4">
        <f t="shared" si="163"/>
        <v>1547610</v>
      </c>
    </row>
    <row r="10439" spans="1:6" x14ac:dyDescent="0.3">
      <c r="A10439" t="s">
        <v>11150</v>
      </c>
      <c r="B10439">
        <v>2606550</v>
      </c>
      <c r="C10439">
        <v>2053300</v>
      </c>
      <c r="D10439">
        <v>2828610</v>
      </c>
      <c r="E10439">
        <v>4936390</v>
      </c>
      <c r="F10439" s="4">
        <f t="shared" si="163"/>
        <v>3272766.6666666665</v>
      </c>
    </row>
    <row r="10440" spans="1:6" x14ac:dyDescent="0.3">
      <c r="A10440" t="s">
        <v>11151</v>
      </c>
      <c r="B10440">
        <v>2122700</v>
      </c>
      <c r="C10440">
        <v>2054600</v>
      </c>
      <c r="D10440">
        <v>2191920</v>
      </c>
      <c r="E10440">
        <v>2246220</v>
      </c>
      <c r="F10440" s="4">
        <f t="shared" si="163"/>
        <v>2164246.6666666665</v>
      </c>
    </row>
    <row r="10441" spans="1:6" x14ac:dyDescent="0.3">
      <c r="A10441" t="s">
        <v>11152</v>
      </c>
      <c r="B10441">
        <v>1412320</v>
      </c>
      <c r="C10441">
        <v>0</v>
      </c>
      <c r="D10441">
        <v>1480000</v>
      </c>
      <c r="E10441">
        <v>0</v>
      </c>
      <c r="F10441" s="4">
        <f t="shared" si="163"/>
        <v>493333.33333333331</v>
      </c>
    </row>
    <row r="10442" spans="1:6" x14ac:dyDescent="0.3">
      <c r="A10442" t="s">
        <v>11153</v>
      </c>
      <c r="B10442">
        <v>0</v>
      </c>
      <c r="C10442">
        <v>0</v>
      </c>
      <c r="D10442">
        <v>22874080</v>
      </c>
      <c r="E10442">
        <v>391000</v>
      </c>
      <c r="F10442" s="4">
        <f t="shared" si="163"/>
        <v>7755026.666666667</v>
      </c>
    </row>
    <row r="10443" spans="1:6" x14ac:dyDescent="0.3">
      <c r="A10443" t="s">
        <v>11154</v>
      </c>
      <c r="B10443">
        <v>1433250</v>
      </c>
      <c r="C10443">
        <v>3435250</v>
      </c>
      <c r="D10443">
        <v>6874300</v>
      </c>
      <c r="E10443">
        <v>3646800</v>
      </c>
      <c r="F10443" s="4">
        <f t="shared" si="163"/>
        <v>4652116.666666667</v>
      </c>
    </row>
    <row r="10444" spans="1:6" x14ac:dyDescent="0.3">
      <c r="A10444" t="s">
        <v>11155</v>
      </c>
      <c r="B10444">
        <v>1883330</v>
      </c>
      <c r="C10444">
        <v>149400</v>
      </c>
      <c r="D10444">
        <v>1787040</v>
      </c>
      <c r="E10444">
        <v>535080</v>
      </c>
      <c r="F10444" s="4">
        <f t="shared" si="163"/>
        <v>823840</v>
      </c>
    </row>
    <row r="10445" spans="1:6" x14ac:dyDescent="0.3">
      <c r="A10445" t="s">
        <v>11156</v>
      </c>
      <c r="B10445">
        <v>2883500</v>
      </c>
      <c r="C10445">
        <v>1332120</v>
      </c>
      <c r="D10445">
        <v>467740</v>
      </c>
      <c r="E10445">
        <v>2510860</v>
      </c>
      <c r="F10445" s="4">
        <f t="shared" si="163"/>
        <v>1436906.6666666667</v>
      </c>
    </row>
    <row r="10446" spans="1:6" x14ac:dyDescent="0.3">
      <c r="A10446" t="s">
        <v>11157</v>
      </c>
      <c r="B10446">
        <v>1132500</v>
      </c>
      <c r="C10446">
        <v>14098450</v>
      </c>
      <c r="D10446">
        <v>6417080</v>
      </c>
      <c r="E10446">
        <v>2238400</v>
      </c>
      <c r="F10446" s="4">
        <f t="shared" si="163"/>
        <v>7584643.333333333</v>
      </c>
    </row>
    <row r="10447" spans="1:6" x14ac:dyDescent="0.3">
      <c r="A10447" t="s">
        <v>11158</v>
      </c>
      <c r="B10447">
        <v>0</v>
      </c>
      <c r="C10447">
        <v>1359080</v>
      </c>
      <c r="D10447">
        <v>270300</v>
      </c>
      <c r="E10447">
        <v>0</v>
      </c>
      <c r="F10447" s="4">
        <f t="shared" si="163"/>
        <v>543126.66666666663</v>
      </c>
    </row>
    <row r="10448" spans="1:6" x14ac:dyDescent="0.3">
      <c r="A10448" t="s">
        <v>11159</v>
      </c>
      <c r="B10448">
        <v>448000</v>
      </c>
      <c r="C10448">
        <v>568520</v>
      </c>
      <c r="D10448">
        <v>620920</v>
      </c>
      <c r="E10448">
        <v>1123390</v>
      </c>
      <c r="F10448" s="4">
        <f t="shared" si="163"/>
        <v>770943.33333333337</v>
      </c>
    </row>
    <row r="10449" spans="1:6" x14ac:dyDescent="0.3">
      <c r="A10449" t="s">
        <v>11160</v>
      </c>
      <c r="B10449">
        <v>0</v>
      </c>
      <c r="C10449">
        <v>0</v>
      </c>
      <c r="D10449">
        <v>2364910</v>
      </c>
      <c r="E10449">
        <v>1561300</v>
      </c>
      <c r="F10449" s="4">
        <f t="shared" si="163"/>
        <v>1308736.6666666667</v>
      </c>
    </row>
    <row r="10450" spans="1:6" x14ac:dyDescent="0.3">
      <c r="A10450" t="s">
        <v>11161</v>
      </c>
      <c r="B10450">
        <v>645190</v>
      </c>
      <c r="C10450">
        <v>282000</v>
      </c>
      <c r="D10450">
        <v>234600</v>
      </c>
      <c r="E10450">
        <v>554000</v>
      </c>
      <c r="F10450" s="4">
        <f t="shared" si="163"/>
        <v>356866.66666666669</v>
      </c>
    </row>
    <row r="10451" spans="1:6" x14ac:dyDescent="0.3">
      <c r="A10451" t="s">
        <v>11162</v>
      </c>
      <c r="B10451">
        <v>0</v>
      </c>
      <c r="C10451">
        <v>655200</v>
      </c>
      <c r="D10451">
        <v>281190</v>
      </c>
      <c r="E10451">
        <v>478660</v>
      </c>
      <c r="F10451" s="4">
        <f t="shared" si="163"/>
        <v>471683.33333333331</v>
      </c>
    </row>
    <row r="10452" spans="1:6" x14ac:dyDescent="0.3">
      <c r="A10452" t="s">
        <v>257</v>
      </c>
      <c r="B10452">
        <v>4409960</v>
      </c>
      <c r="C10452">
        <v>1373880</v>
      </c>
      <c r="D10452">
        <v>1731440</v>
      </c>
      <c r="E10452">
        <v>4437820</v>
      </c>
      <c r="F10452" s="4">
        <f t="shared" si="163"/>
        <v>2514380</v>
      </c>
    </row>
    <row r="10453" spans="1:6" x14ac:dyDescent="0.3">
      <c r="A10453" t="s">
        <v>11163</v>
      </c>
      <c r="B10453">
        <v>1090180</v>
      </c>
      <c r="C10453">
        <v>2145500</v>
      </c>
      <c r="D10453">
        <v>975140</v>
      </c>
      <c r="E10453">
        <v>3024620</v>
      </c>
      <c r="F10453" s="4">
        <f t="shared" si="163"/>
        <v>2048420</v>
      </c>
    </row>
    <row r="10454" spans="1:6" x14ac:dyDescent="0.3">
      <c r="A10454" t="s">
        <v>11164</v>
      </c>
      <c r="B10454">
        <v>512050</v>
      </c>
      <c r="C10454">
        <v>540540</v>
      </c>
      <c r="D10454">
        <v>0</v>
      </c>
      <c r="E10454">
        <v>0</v>
      </c>
      <c r="F10454" s="4">
        <f t="shared" si="163"/>
        <v>180180</v>
      </c>
    </row>
    <row r="10455" spans="1:6" x14ac:dyDescent="0.3">
      <c r="A10455" t="s">
        <v>11165</v>
      </c>
      <c r="B10455">
        <v>0</v>
      </c>
      <c r="C10455">
        <v>0</v>
      </c>
      <c r="D10455">
        <v>149400</v>
      </c>
      <c r="E10455">
        <v>0</v>
      </c>
      <c r="F10455" s="4">
        <f t="shared" si="163"/>
        <v>49800</v>
      </c>
    </row>
    <row r="10456" spans="1:6" x14ac:dyDescent="0.3">
      <c r="A10456" t="s">
        <v>11166</v>
      </c>
      <c r="B10456">
        <v>305000</v>
      </c>
      <c r="C10456">
        <v>543270</v>
      </c>
      <c r="D10456">
        <v>191100</v>
      </c>
      <c r="E10456">
        <v>0</v>
      </c>
      <c r="F10456" s="4">
        <f t="shared" si="163"/>
        <v>244790</v>
      </c>
    </row>
    <row r="10457" spans="1:6" x14ac:dyDescent="0.3">
      <c r="A10457" t="s">
        <v>11167</v>
      </c>
      <c r="B10457">
        <v>764400</v>
      </c>
      <c r="C10457">
        <v>2200380</v>
      </c>
      <c r="D10457">
        <v>3992170</v>
      </c>
      <c r="E10457">
        <v>5368010</v>
      </c>
      <c r="F10457" s="4">
        <f t="shared" si="163"/>
        <v>3853520</v>
      </c>
    </row>
    <row r="10458" spans="1:6" x14ac:dyDescent="0.3">
      <c r="A10458" t="s">
        <v>11168</v>
      </c>
      <c r="B10458">
        <v>2201700</v>
      </c>
      <c r="C10458">
        <v>2523600</v>
      </c>
      <c r="D10458">
        <v>2548200</v>
      </c>
      <c r="E10458">
        <v>3192040</v>
      </c>
      <c r="F10458" s="4">
        <f t="shared" si="163"/>
        <v>2754613.3333333335</v>
      </c>
    </row>
    <row r="10459" spans="1:6" x14ac:dyDescent="0.3">
      <c r="A10459" t="s">
        <v>11169</v>
      </c>
      <c r="B10459">
        <v>0</v>
      </c>
      <c r="C10459">
        <v>218400</v>
      </c>
      <c r="D10459">
        <v>594520</v>
      </c>
      <c r="E10459">
        <v>1257360</v>
      </c>
      <c r="F10459" s="4">
        <f t="shared" si="163"/>
        <v>690093.33333333337</v>
      </c>
    </row>
    <row r="10460" spans="1:6" x14ac:dyDescent="0.3">
      <c r="A10460" t="s">
        <v>11170</v>
      </c>
      <c r="B10460">
        <v>741800</v>
      </c>
      <c r="C10460">
        <v>0</v>
      </c>
      <c r="D10460">
        <v>4238780</v>
      </c>
      <c r="E10460">
        <v>2710990</v>
      </c>
      <c r="F10460" s="4">
        <f t="shared" si="163"/>
        <v>2316590</v>
      </c>
    </row>
    <row r="10461" spans="1:6" x14ac:dyDescent="0.3">
      <c r="A10461" t="s">
        <v>11171</v>
      </c>
      <c r="B10461">
        <v>3107650</v>
      </c>
      <c r="C10461">
        <v>2075500</v>
      </c>
      <c r="D10461">
        <v>1772900</v>
      </c>
      <c r="E10461">
        <v>6607600</v>
      </c>
      <c r="F10461" s="4">
        <f t="shared" si="163"/>
        <v>3485333.3333333335</v>
      </c>
    </row>
    <row r="10462" spans="1:6" x14ac:dyDescent="0.3">
      <c r="A10462" t="s">
        <v>11172</v>
      </c>
      <c r="B10462">
        <v>468650</v>
      </c>
      <c r="C10462">
        <v>4246950</v>
      </c>
      <c r="D10462">
        <v>0</v>
      </c>
      <c r="E10462">
        <v>2673650</v>
      </c>
      <c r="F10462" s="4">
        <f t="shared" si="163"/>
        <v>2306866.6666666665</v>
      </c>
    </row>
    <row r="10463" spans="1:6" x14ac:dyDescent="0.3">
      <c r="A10463" t="s">
        <v>11173</v>
      </c>
      <c r="B10463">
        <v>2866500</v>
      </c>
      <c r="C10463">
        <v>44549400</v>
      </c>
      <c r="D10463">
        <v>1480000</v>
      </c>
      <c r="E10463">
        <v>13336230</v>
      </c>
      <c r="F10463" s="4">
        <f t="shared" si="163"/>
        <v>19788543.333333332</v>
      </c>
    </row>
    <row r="10464" spans="1:6" x14ac:dyDescent="0.3">
      <c r="A10464" t="s">
        <v>11174</v>
      </c>
      <c r="B10464">
        <v>0</v>
      </c>
      <c r="C10464">
        <v>0</v>
      </c>
      <c r="D10464">
        <v>234600</v>
      </c>
      <c r="E10464">
        <v>0</v>
      </c>
      <c r="F10464" s="4">
        <f t="shared" si="163"/>
        <v>78200</v>
      </c>
    </row>
    <row r="10465" spans="1:6" x14ac:dyDescent="0.3">
      <c r="A10465" t="s">
        <v>11175</v>
      </c>
      <c r="B10465">
        <v>616610</v>
      </c>
      <c r="C10465">
        <v>700000</v>
      </c>
      <c r="D10465">
        <v>675220</v>
      </c>
      <c r="E10465">
        <v>1294290</v>
      </c>
      <c r="F10465" s="4">
        <f t="shared" si="163"/>
        <v>889836.66666666663</v>
      </c>
    </row>
    <row r="10466" spans="1:6" x14ac:dyDescent="0.3">
      <c r="A10466" t="s">
        <v>11176</v>
      </c>
      <c r="B10466">
        <v>0</v>
      </c>
      <c r="C10466">
        <v>2674110</v>
      </c>
      <c r="D10466">
        <v>1090180</v>
      </c>
      <c r="E10466">
        <v>3478920</v>
      </c>
      <c r="F10466" s="4">
        <f t="shared" si="163"/>
        <v>2414403.3333333335</v>
      </c>
    </row>
    <row r="10467" spans="1:6" x14ac:dyDescent="0.3">
      <c r="A10467" t="s">
        <v>11177</v>
      </c>
      <c r="B10467">
        <v>0</v>
      </c>
      <c r="C10467">
        <v>334880</v>
      </c>
      <c r="D10467">
        <v>152880</v>
      </c>
      <c r="E10467">
        <v>756000</v>
      </c>
      <c r="F10467" s="4">
        <f t="shared" si="163"/>
        <v>414586.66666666669</v>
      </c>
    </row>
    <row r="10468" spans="1:6" x14ac:dyDescent="0.3">
      <c r="A10468" t="s">
        <v>11178</v>
      </c>
      <c r="B10468">
        <v>0</v>
      </c>
      <c r="C10468">
        <v>820440</v>
      </c>
      <c r="D10468">
        <v>946400</v>
      </c>
      <c r="E10468">
        <v>0</v>
      </c>
      <c r="F10468" s="4">
        <f t="shared" si="163"/>
        <v>588946.66666666663</v>
      </c>
    </row>
    <row r="10469" spans="1:6" x14ac:dyDescent="0.3">
      <c r="A10469" t="s">
        <v>11179</v>
      </c>
      <c r="B10469">
        <v>2086180</v>
      </c>
      <c r="C10469">
        <v>2256780</v>
      </c>
      <c r="D10469">
        <v>2043610</v>
      </c>
      <c r="E10469">
        <v>2159240</v>
      </c>
      <c r="F10469" s="4">
        <f t="shared" si="163"/>
        <v>2153210</v>
      </c>
    </row>
    <row r="10470" spans="1:6" x14ac:dyDescent="0.3">
      <c r="A10470" t="s">
        <v>11180</v>
      </c>
      <c r="B10470">
        <v>308000</v>
      </c>
      <c r="C10470">
        <v>631100</v>
      </c>
      <c r="D10470">
        <v>0</v>
      </c>
      <c r="E10470">
        <v>311100</v>
      </c>
      <c r="F10470" s="4">
        <f t="shared" si="163"/>
        <v>314066.66666666669</v>
      </c>
    </row>
    <row r="10471" spans="1:6" x14ac:dyDescent="0.3">
      <c r="A10471" t="s">
        <v>11181</v>
      </c>
      <c r="B10471">
        <v>3570840</v>
      </c>
      <c r="C10471">
        <v>2305030</v>
      </c>
      <c r="D10471">
        <v>2463030</v>
      </c>
      <c r="E10471">
        <v>2375100</v>
      </c>
      <c r="F10471" s="4">
        <f t="shared" si="163"/>
        <v>2381053.3333333335</v>
      </c>
    </row>
    <row r="10472" spans="1:6" x14ac:dyDescent="0.3">
      <c r="A10472" t="s">
        <v>11182</v>
      </c>
      <c r="B10472">
        <v>0</v>
      </c>
      <c r="C10472">
        <v>540540</v>
      </c>
      <c r="D10472">
        <v>0</v>
      </c>
      <c r="E10472">
        <v>0</v>
      </c>
      <c r="F10472" s="4">
        <f t="shared" si="163"/>
        <v>180180</v>
      </c>
    </row>
    <row r="10473" spans="1:6" x14ac:dyDescent="0.3">
      <c r="A10473" t="s">
        <v>11183</v>
      </c>
      <c r="B10473">
        <v>1714880</v>
      </c>
      <c r="C10473">
        <v>1135600</v>
      </c>
      <c r="D10473">
        <v>691640</v>
      </c>
      <c r="E10473">
        <v>1911960</v>
      </c>
      <c r="F10473" s="4">
        <f t="shared" si="163"/>
        <v>1246400</v>
      </c>
    </row>
    <row r="10474" spans="1:6" x14ac:dyDescent="0.3">
      <c r="A10474" t="s">
        <v>11184</v>
      </c>
      <c r="B10474">
        <v>644280</v>
      </c>
      <c r="C10474">
        <v>286650</v>
      </c>
      <c r="D10474">
        <v>848000</v>
      </c>
      <c r="E10474">
        <v>0</v>
      </c>
      <c r="F10474" s="4">
        <f t="shared" si="163"/>
        <v>378216.66666666669</v>
      </c>
    </row>
    <row r="10475" spans="1:6" x14ac:dyDescent="0.3">
      <c r="A10475" t="s">
        <v>11185</v>
      </c>
      <c r="B10475">
        <v>0</v>
      </c>
      <c r="C10475">
        <v>2910870</v>
      </c>
      <c r="D10475">
        <v>6266900</v>
      </c>
      <c r="E10475">
        <v>4841200</v>
      </c>
      <c r="F10475" s="4">
        <f t="shared" si="163"/>
        <v>4672990</v>
      </c>
    </row>
    <row r="10476" spans="1:6" x14ac:dyDescent="0.3">
      <c r="A10476" t="s">
        <v>11186</v>
      </c>
      <c r="B10476">
        <v>1385700</v>
      </c>
      <c r="C10476">
        <v>4197350</v>
      </c>
      <c r="D10476">
        <v>4488670</v>
      </c>
      <c r="E10476">
        <v>5780928</v>
      </c>
      <c r="F10476" s="4">
        <f t="shared" si="163"/>
        <v>4822316</v>
      </c>
    </row>
    <row r="10477" spans="1:6" x14ac:dyDescent="0.3">
      <c r="A10477" t="s">
        <v>11187</v>
      </c>
      <c r="B10477">
        <v>675000</v>
      </c>
      <c r="C10477">
        <v>1089960</v>
      </c>
      <c r="D10477">
        <v>0</v>
      </c>
      <c r="E10477">
        <v>0</v>
      </c>
      <c r="F10477" s="4">
        <f t="shared" si="163"/>
        <v>363320</v>
      </c>
    </row>
    <row r="10478" spans="1:6" x14ac:dyDescent="0.3">
      <c r="A10478" t="s">
        <v>11188</v>
      </c>
      <c r="B10478">
        <v>0</v>
      </c>
      <c r="C10478">
        <v>0</v>
      </c>
      <c r="D10478">
        <v>1551440</v>
      </c>
      <c r="E10478">
        <v>5531770</v>
      </c>
      <c r="F10478" s="4">
        <f t="shared" si="163"/>
        <v>2361070</v>
      </c>
    </row>
    <row r="10479" spans="1:6" x14ac:dyDescent="0.3">
      <c r="A10479" t="s">
        <v>11189</v>
      </c>
      <c r="B10479">
        <v>230000</v>
      </c>
      <c r="C10479">
        <v>230000</v>
      </c>
      <c r="D10479">
        <v>0</v>
      </c>
      <c r="E10479">
        <v>386000</v>
      </c>
      <c r="F10479" s="4">
        <f t="shared" si="163"/>
        <v>205333.33333333334</v>
      </c>
    </row>
    <row r="10480" spans="1:6" x14ac:dyDescent="0.3">
      <c r="A10480" t="s">
        <v>11190</v>
      </c>
      <c r="B10480">
        <v>0</v>
      </c>
      <c r="C10480">
        <v>4206700</v>
      </c>
      <c r="D10480">
        <v>6087900</v>
      </c>
      <c r="E10480">
        <v>3393300</v>
      </c>
      <c r="F10480" s="4">
        <f t="shared" si="163"/>
        <v>4562633.333333333</v>
      </c>
    </row>
    <row r="10481" spans="1:6" x14ac:dyDescent="0.3">
      <c r="A10481" t="s">
        <v>11191</v>
      </c>
      <c r="B10481">
        <v>0</v>
      </c>
      <c r="C10481">
        <v>5060330</v>
      </c>
      <c r="D10481">
        <v>4311500</v>
      </c>
      <c r="E10481">
        <v>3572500</v>
      </c>
      <c r="F10481" s="4">
        <f t="shared" si="163"/>
        <v>4314776.666666667</v>
      </c>
    </row>
    <row r="10482" spans="1:6" x14ac:dyDescent="0.3">
      <c r="A10482" t="s">
        <v>11192</v>
      </c>
      <c r="B10482">
        <v>4456260</v>
      </c>
      <c r="C10482">
        <v>2418240</v>
      </c>
      <c r="D10482">
        <v>2489280</v>
      </c>
      <c r="E10482">
        <v>5365740</v>
      </c>
      <c r="F10482" s="4">
        <f t="shared" si="163"/>
        <v>3424420</v>
      </c>
    </row>
    <row r="10483" spans="1:6" x14ac:dyDescent="0.3">
      <c r="A10483" t="s">
        <v>11193</v>
      </c>
      <c r="B10483">
        <v>591500</v>
      </c>
      <c r="C10483">
        <v>888240</v>
      </c>
      <c r="D10483">
        <v>455000</v>
      </c>
      <c r="E10483">
        <v>450560</v>
      </c>
      <c r="F10483" s="4">
        <f t="shared" si="163"/>
        <v>597933.33333333337</v>
      </c>
    </row>
    <row r="10484" spans="1:6" x14ac:dyDescent="0.3">
      <c r="A10484" t="s">
        <v>11194</v>
      </c>
      <c r="B10484">
        <v>666120</v>
      </c>
      <c r="C10484">
        <v>2162500</v>
      </c>
      <c r="D10484">
        <v>2117700</v>
      </c>
      <c r="E10484">
        <v>919760</v>
      </c>
      <c r="F10484" s="4">
        <f t="shared" si="163"/>
        <v>1733320</v>
      </c>
    </row>
    <row r="10485" spans="1:6" x14ac:dyDescent="0.3">
      <c r="A10485" t="s">
        <v>11195</v>
      </c>
      <c r="B10485">
        <v>0</v>
      </c>
      <c r="C10485">
        <v>152880</v>
      </c>
      <c r="D10485">
        <v>1050600</v>
      </c>
      <c r="E10485">
        <v>0</v>
      </c>
      <c r="F10485" s="4">
        <f t="shared" si="163"/>
        <v>401160</v>
      </c>
    </row>
    <row r="10486" spans="1:6" x14ac:dyDescent="0.3">
      <c r="A10486" t="s">
        <v>11196</v>
      </c>
      <c r="B10486">
        <v>230000</v>
      </c>
      <c r="C10486">
        <v>600600</v>
      </c>
      <c r="D10486">
        <v>0</v>
      </c>
      <c r="E10486">
        <v>0</v>
      </c>
      <c r="F10486" s="4">
        <f t="shared" si="163"/>
        <v>200200</v>
      </c>
    </row>
    <row r="10487" spans="1:6" x14ac:dyDescent="0.3">
      <c r="A10487" t="s">
        <v>11197</v>
      </c>
      <c r="B10487">
        <v>995920</v>
      </c>
      <c r="C10487">
        <v>228000</v>
      </c>
      <c r="D10487">
        <v>0</v>
      </c>
      <c r="E10487">
        <v>1113500</v>
      </c>
      <c r="F10487" s="4">
        <f t="shared" si="163"/>
        <v>447166.66666666669</v>
      </c>
    </row>
    <row r="10488" spans="1:6" x14ac:dyDescent="0.3">
      <c r="A10488" t="s">
        <v>11198</v>
      </c>
      <c r="B10488">
        <v>5528250</v>
      </c>
      <c r="C10488">
        <v>7516940</v>
      </c>
      <c r="D10488">
        <v>9758050</v>
      </c>
      <c r="E10488">
        <v>8480610</v>
      </c>
      <c r="F10488" s="4">
        <f t="shared" si="163"/>
        <v>8585200</v>
      </c>
    </row>
    <row r="10489" spans="1:6" x14ac:dyDescent="0.3">
      <c r="A10489" t="s">
        <v>11199</v>
      </c>
      <c r="B10489">
        <v>370000</v>
      </c>
      <c r="C10489">
        <v>671750</v>
      </c>
      <c r="D10489">
        <v>532350</v>
      </c>
      <c r="E10489">
        <v>1108200</v>
      </c>
      <c r="F10489" s="4">
        <f t="shared" si="163"/>
        <v>770766.66666666663</v>
      </c>
    </row>
    <row r="10490" spans="1:6" x14ac:dyDescent="0.3">
      <c r="A10490" t="s">
        <v>11200</v>
      </c>
      <c r="B10490">
        <v>3628880</v>
      </c>
      <c r="C10490">
        <v>31264810</v>
      </c>
      <c r="D10490">
        <v>238916250</v>
      </c>
      <c r="E10490">
        <v>0</v>
      </c>
      <c r="F10490" s="4">
        <f t="shared" si="163"/>
        <v>90060353.333333328</v>
      </c>
    </row>
    <row r="10491" spans="1:6" x14ac:dyDescent="0.3">
      <c r="A10491" t="s">
        <v>11201</v>
      </c>
      <c r="B10491">
        <v>5788110</v>
      </c>
      <c r="C10491">
        <v>4068380</v>
      </c>
      <c r="D10491">
        <v>3334810</v>
      </c>
      <c r="E10491">
        <v>7166250</v>
      </c>
      <c r="F10491" s="4">
        <f t="shared" si="163"/>
        <v>4856480</v>
      </c>
    </row>
    <row r="10492" spans="1:6" x14ac:dyDescent="0.3">
      <c r="A10492" t="s">
        <v>11202</v>
      </c>
      <c r="B10492">
        <v>2220000</v>
      </c>
      <c r="C10492">
        <v>2124650</v>
      </c>
      <c r="D10492">
        <v>2097760</v>
      </c>
      <c r="E10492">
        <v>2297860</v>
      </c>
      <c r="F10492" s="4">
        <f t="shared" si="163"/>
        <v>2173423.3333333335</v>
      </c>
    </row>
    <row r="10493" spans="1:6" x14ac:dyDescent="0.3">
      <c r="A10493" t="s">
        <v>11203</v>
      </c>
      <c r="B10493">
        <v>10870140</v>
      </c>
      <c r="C10493">
        <v>21037380</v>
      </c>
      <c r="D10493">
        <v>12043880</v>
      </c>
      <c r="E10493">
        <v>37347740</v>
      </c>
      <c r="F10493" s="4">
        <f t="shared" si="163"/>
        <v>23476333.333333332</v>
      </c>
    </row>
    <row r="10494" spans="1:6" x14ac:dyDescent="0.3">
      <c r="A10494" t="s">
        <v>11204</v>
      </c>
      <c r="B10494">
        <v>1183000</v>
      </c>
      <c r="C10494">
        <v>357630</v>
      </c>
      <c r="D10494">
        <v>2707250</v>
      </c>
      <c r="E10494">
        <v>2925650</v>
      </c>
      <c r="F10494" s="4">
        <f t="shared" si="163"/>
        <v>1996843.3333333333</v>
      </c>
    </row>
    <row r="10495" spans="1:6" x14ac:dyDescent="0.3">
      <c r="A10495" t="s">
        <v>11205</v>
      </c>
      <c r="B10495">
        <v>3367910</v>
      </c>
      <c r="C10495">
        <v>2266970</v>
      </c>
      <c r="D10495">
        <v>2147600</v>
      </c>
      <c r="E10495">
        <v>2186820</v>
      </c>
      <c r="F10495" s="4">
        <f t="shared" si="163"/>
        <v>2200463.3333333335</v>
      </c>
    </row>
    <row r="10496" spans="1:6" x14ac:dyDescent="0.3">
      <c r="A10496" t="s">
        <v>11206</v>
      </c>
      <c r="B10496">
        <v>0</v>
      </c>
      <c r="C10496">
        <v>2148550</v>
      </c>
      <c r="D10496">
        <v>1480000</v>
      </c>
      <c r="E10496">
        <v>0</v>
      </c>
      <c r="F10496" s="4">
        <f t="shared" si="163"/>
        <v>1209516.6666666667</v>
      </c>
    </row>
    <row r="10497" spans="1:6" x14ac:dyDescent="0.3">
      <c r="A10497" t="s">
        <v>11207</v>
      </c>
      <c r="B10497">
        <v>3759760</v>
      </c>
      <c r="C10497">
        <v>5820390</v>
      </c>
      <c r="D10497">
        <v>4722900</v>
      </c>
      <c r="E10497">
        <v>1699440</v>
      </c>
      <c r="F10497" s="4">
        <f t="shared" si="163"/>
        <v>4080910</v>
      </c>
    </row>
    <row r="10498" spans="1:6" x14ac:dyDescent="0.3">
      <c r="A10498" t="s">
        <v>11208</v>
      </c>
      <c r="B10498">
        <v>0</v>
      </c>
      <c r="C10498">
        <v>0</v>
      </c>
      <c r="D10498">
        <v>236600</v>
      </c>
      <c r="E10498">
        <v>0</v>
      </c>
      <c r="F10498" s="4">
        <f t="shared" si="163"/>
        <v>78866.666666666672</v>
      </c>
    </row>
    <row r="10499" spans="1:6" x14ac:dyDescent="0.3">
      <c r="A10499" t="s">
        <v>11209</v>
      </c>
      <c r="B10499">
        <v>740000</v>
      </c>
      <c r="C10499">
        <v>763240</v>
      </c>
      <c r="D10499">
        <v>2243200</v>
      </c>
      <c r="E10499">
        <v>405000</v>
      </c>
      <c r="F10499" s="4">
        <f t="shared" ref="F10499:F10562" si="164">SUM(C10499:E10499)/3</f>
        <v>1137146.6666666667</v>
      </c>
    </row>
    <row r="10500" spans="1:6" x14ac:dyDescent="0.3">
      <c r="A10500" t="s">
        <v>11210</v>
      </c>
      <c r="B10500">
        <v>2818870</v>
      </c>
      <c r="C10500">
        <v>3222260</v>
      </c>
      <c r="D10500">
        <v>0</v>
      </c>
      <c r="E10500">
        <v>2027200</v>
      </c>
      <c r="F10500" s="4">
        <f t="shared" si="164"/>
        <v>1749820</v>
      </c>
    </row>
    <row r="10501" spans="1:6" x14ac:dyDescent="0.3">
      <c r="A10501" t="s">
        <v>11211</v>
      </c>
      <c r="B10501">
        <v>2394580</v>
      </c>
      <c r="C10501">
        <v>18419300</v>
      </c>
      <c r="D10501">
        <v>30215750</v>
      </c>
      <c r="E10501">
        <v>14438900</v>
      </c>
      <c r="F10501" s="4">
        <f t="shared" si="164"/>
        <v>21024650</v>
      </c>
    </row>
    <row r="10502" spans="1:6" x14ac:dyDescent="0.3">
      <c r="A10502" t="s">
        <v>11212</v>
      </c>
      <c r="B10502">
        <v>2550930</v>
      </c>
      <c r="C10502">
        <v>2046000</v>
      </c>
      <c r="D10502">
        <v>2023260</v>
      </c>
      <c r="E10502">
        <v>2156200</v>
      </c>
      <c r="F10502" s="4">
        <f t="shared" si="164"/>
        <v>2075153.3333333333</v>
      </c>
    </row>
    <row r="10503" spans="1:6" x14ac:dyDescent="0.3">
      <c r="A10503" t="s">
        <v>11213</v>
      </c>
      <c r="B10503">
        <v>4975880</v>
      </c>
      <c r="C10503">
        <v>6280820</v>
      </c>
      <c r="D10503">
        <v>5429970</v>
      </c>
      <c r="E10503">
        <v>6663640</v>
      </c>
      <c r="F10503" s="4">
        <f t="shared" si="164"/>
        <v>6124810</v>
      </c>
    </row>
    <row r="10504" spans="1:6" x14ac:dyDescent="0.3">
      <c r="A10504" t="s">
        <v>11214</v>
      </c>
      <c r="B10504">
        <v>20512670</v>
      </c>
      <c r="C10504">
        <v>19304980</v>
      </c>
      <c r="D10504">
        <v>19755130</v>
      </c>
      <c r="E10504">
        <v>22085160</v>
      </c>
      <c r="F10504" s="4">
        <f t="shared" si="164"/>
        <v>20381756.666666668</v>
      </c>
    </row>
    <row r="10505" spans="1:6" x14ac:dyDescent="0.3">
      <c r="A10505" t="s">
        <v>11215</v>
      </c>
      <c r="B10505">
        <v>238420</v>
      </c>
      <c r="C10505">
        <v>0</v>
      </c>
      <c r="D10505">
        <v>276440</v>
      </c>
      <c r="E10505">
        <v>163800</v>
      </c>
      <c r="F10505" s="4">
        <f t="shared" si="164"/>
        <v>146746.66666666666</v>
      </c>
    </row>
    <row r="10506" spans="1:6" x14ac:dyDescent="0.3">
      <c r="A10506" t="s">
        <v>11216</v>
      </c>
      <c r="B10506">
        <v>230000</v>
      </c>
      <c r="C10506">
        <v>0</v>
      </c>
      <c r="D10506">
        <v>0</v>
      </c>
      <c r="E10506">
        <v>0</v>
      </c>
      <c r="F10506" s="4">
        <f t="shared" si="164"/>
        <v>0</v>
      </c>
    </row>
    <row r="10507" spans="1:6" x14ac:dyDescent="0.3">
      <c r="A10507" t="s">
        <v>11217</v>
      </c>
      <c r="B10507">
        <v>0</v>
      </c>
      <c r="C10507">
        <v>0</v>
      </c>
      <c r="D10507">
        <v>15572700</v>
      </c>
      <c r="E10507">
        <v>0</v>
      </c>
      <c r="F10507" s="4">
        <f t="shared" si="164"/>
        <v>5190900</v>
      </c>
    </row>
    <row r="10508" spans="1:6" x14ac:dyDescent="0.3">
      <c r="A10508" t="s">
        <v>11218</v>
      </c>
      <c r="B10508">
        <v>2258000</v>
      </c>
      <c r="C10508">
        <v>897420</v>
      </c>
      <c r="D10508">
        <v>2148500</v>
      </c>
      <c r="E10508">
        <v>2534460</v>
      </c>
      <c r="F10508" s="4">
        <f t="shared" si="164"/>
        <v>1860126.6666666667</v>
      </c>
    </row>
    <row r="10509" spans="1:6" x14ac:dyDescent="0.3">
      <c r="A10509" t="s">
        <v>11219</v>
      </c>
      <c r="B10509">
        <v>6579120</v>
      </c>
      <c r="C10509">
        <v>6289000</v>
      </c>
      <c r="D10509">
        <v>3436250</v>
      </c>
      <c r="E10509">
        <v>4745900</v>
      </c>
      <c r="F10509" s="4">
        <f t="shared" si="164"/>
        <v>4823716.666666667</v>
      </c>
    </row>
    <row r="10510" spans="1:6" x14ac:dyDescent="0.3">
      <c r="A10510" t="s">
        <v>11220</v>
      </c>
      <c r="B10510">
        <v>587240</v>
      </c>
      <c r="C10510">
        <v>592020</v>
      </c>
      <c r="D10510">
        <v>1048000</v>
      </c>
      <c r="E10510">
        <v>1289880</v>
      </c>
      <c r="F10510" s="4">
        <f t="shared" si="164"/>
        <v>976633.33333333337</v>
      </c>
    </row>
    <row r="10511" spans="1:6" x14ac:dyDescent="0.3">
      <c r="A10511" t="s">
        <v>11221</v>
      </c>
      <c r="B10511">
        <v>2454000</v>
      </c>
      <c r="C10511">
        <v>4182860</v>
      </c>
      <c r="D10511">
        <v>14667530</v>
      </c>
      <c r="E10511">
        <v>5118390</v>
      </c>
      <c r="F10511" s="4">
        <f t="shared" si="164"/>
        <v>7989593.333333333</v>
      </c>
    </row>
    <row r="10512" spans="1:6" x14ac:dyDescent="0.3">
      <c r="A10512" t="s">
        <v>11222</v>
      </c>
      <c r="B10512">
        <v>1807200</v>
      </c>
      <c r="C10512">
        <v>1509970</v>
      </c>
      <c r="D10512">
        <v>947700</v>
      </c>
      <c r="E10512">
        <v>1453360</v>
      </c>
      <c r="F10512" s="4">
        <f t="shared" si="164"/>
        <v>1303676.6666666667</v>
      </c>
    </row>
    <row r="10513" spans="1:6" x14ac:dyDescent="0.3">
      <c r="A10513" t="s">
        <v>11223</v>
      </c>
      <c r="B10513">
        <v>1233900</v>
      </c>
      <c r="C10513">
        <v>2253560</v>
      </c>
      <c r="D10513">
        <v>583440</v>
      </c>
      <c r="E10513">
        <v>596700</v>
      </c>
      <c r="F10513" s="4">
        <f t="shared" si="164"/>
        <v>1144566.6666666667</v>
      </c>
    </row>
    <row r="10514" spans="1:6" x14ac:dyDescent="0.3">
      <c r="A10514" t="s">
        <v>11224</v>
      </c>
      <c r="B10514">
        <v>0</v>
      </c>
      <c r="C10514">
        <v>0</v>
      </c>
      <c r="D10514">
        <v>480000</v>
      </c>
      <c r="E10514">
        <v>0</v>
      </c>
      <c r="F10514" s="4">
        <f t="shared" si="164"/>
        <v>160000</v>
      </c>
    </row>
    <row r="10515" spans="1:6" x14ac:dyDescent="0.3">
      <c r="A10515" t="s">
        <v>11225</v>
      </c>
      <c r="B10515">
        <v>0</v>
      </c>
      <c r="C10515">
        <v>2061200</v>
      </c>
      <c r="D10515">
        <v>0</v>
      </c>
      <c r="E10515">
        <v>0</v>
      </c>
      <c r="F10515" s="4">
        <f t="shared" si="164"/>
        <v>687066.66666666663</v>
      </c>
    </row>
    <row r="10516" spans="1:6" x14ac:dyDescent="0.3">
      <c r="A10516" t="s">
        <v>11226</v>
      </c>
      <c r="B10516">
        <v>2432000</v>
      </c>
      <c r="C10516">
        <v>0</v>
      </c>
      <c r="D10516">
        <v>706620</v>
      </c>
      <c r="E10516">
        <v>1949120</v>
      </c>
      <c r="F10516" s="4">
        <f t="shared" si="164"/>
        <v>885246.66666666663</v>
      </c>
    </row>
    <row r="10517" spans="1:6" x14ac:dyDescent="0.3">
      <c r="A10517" t="s">
        <v>11227</v>
      </c>
      <c r="B10517">
        <v>1652480</v>
      </c>
      <c r="C10517">
        <v>729820</v>
      </c>
      <c r="D10517">
        <v>545700</v>
      </c>
      <c r="E10517">
        <v>822640</v>
      </c>
      <c r="F10517" s="4">
        <f t="shared" si="164"/>
        <v>699386.66666666663</v>
      </c>
    </row>
    <row r="10518" spans="1:6" x14ac:dyDescent="0.3">
      <c r="A10518" t="s">
        <v>11228</v>
      </c>
      <c r="B10518">
        <v>1184500</v>
      </c>
      <c r="C10518">
        <v>1891310</v>
      </c>
      <c r="D10518">
        <v>0</v>
      </c>
      <c r="E10518">
        <v>2336880</v>
      </c>
      <c r="F10518" s="4">
        <f t="shared" si="164"/>
        <v>1409396.6666666667</v>
      </c>
    </row>
    <row r="10519" spans="1:6" x14ac:dyDescent="0.3">
      <c r="A10519" t="s">
        <v>11229</v>
      </c>
      <c r="B10519">
        <v>1320600</v>
      </c>
      <c r="C10519">
        <v>898170</v>
      </c>
      <c r="D10519">
        <v>1882920</v>
      </c>
      <c r="E10519">
        <v>1408860</v>
      </c>
      <c r="F10519" s="4">
        <f t="shared" si="164"/>
        <v>1396650</v>
      </c>
    </row>
    <row r="10520" spans="1:6" x14ac:dyDescent="0.3">
      <c r="A10520" t="s">
        <v>11230</v>
      </c>
      <c r="B10520">
        <v>2859270</v>
      </c>
      <c r="C10520">
        <v>0</v>
      </c>
      <c r="D10520">
        <v>897990</v>
      </c>
      <c r="E10520">
        <v>2394260</v>
      </c>
      <c r="F10520" s="4">
        <f t="shared" si="164"/>
        <v>1097416.6666666667</v>
      </c>
    </row>
    <row r="10521" spans="1:6" x14ac:dyDescent="0.3">
      <c r="A10521" t="s">
        <v>11231</v>
      </c>
      <c r="B10521">
        <v>2159430</v>
      </c>
      <c r="C10521">
        <v>4027880</v>
      </c>
      <c r="D10521">
        <v>4949060</v>
      </c>
      <c r="E10521">
        <v>5003550</v>
      </c>
      <c r="F10521" s="4">
        <f t="shared" si="164"/>
        <v>4660163.333333333</v>
      </c>
    </row>
    <row r="10522" spans="1:6" x14ac:dyDescent="0.3">
      <c r="A10522" t="s">
        <v>11232</v>
      </c>
      <c r="B10522">
        <v>0</v>
      </c>
      <c r="C10522">
        <v>4994720</v>
      </c>
      <c r="D10522">
        <v>2571720</v>
      </c>
      <c r="E10522">
        <v>793800</v>
      </c>
      <c r="F10522" s="4">
        <f t="shared" si="164"/>
        <v>2786746.6666666665</v>
      </c>
    </row>
    <row r="10523" spans="1:6" x14ac:dyDescent="0.3">
      <c r="A10523" t="s">
        <v>935</v>
      </c>
      <c r="B10523">
        <v>447520</v>
      </c>
      <c r="C10523">
        <v>343980</v>
      </c>
      <c r="D10523">
        <v>0</v>
      </c>
      <c r="E10523">
        <v>258440</v>
      </c>
      <c r="F10523" s="4">
        <f t="shared" si="164"/>
        <v>200806.66666666666</v>
      </c>
    </row>
    <row r="10524" spans="1:6" x14ac:dyDescent="0.3">
      <c r="A10524" t="s">
        <v>11233</v>
      </c>
      <c r="B10524">
        <v>2631660</v>
      </c>
      <c r="C10524">
        <v>2117000</v>
      </c>
      <c r="D10524">
        <v>2565350</v>
      </c>
      <c r="E10524">
        <v>2134860</v>
      </c>
      <c r="F10524" s="4">
        <f t="shared" si="164"/>
        <v>2272403.3333333335</v>
      </c>
    </row>
    <row r="10525" spans="1:6" x14ac:dyDescent="0.3">
      <c r="A10525" t="s">
        <v>11234</v>
      </c>
      <c r="B10525">
        <v>2233700</v>
      </c>
      <c r="C10525">
        <v>5487700</v>
      </c>
      <c r="D10525">
        <v>4951520</v>
      </c>
      <c r="E10525">
        <v>5186200</v>
      </c>
      <c r="F10525" s="4">
        <f t="shared" si="164"/>
        <v>5208473.333333333</v>
      </c>
    </row>
    <row r="10526" spans="1:6" x14ac:dyDescent="0.3">
      <c r="A10526" t="s">
        <v>11235</v>
      </c>
      <c r="B10526">
        <v>669760</v>
      </c>
      <c r="C10526">
        <v>370000</v>
      </c>
      <c r="D10526">
        <v>218400</v>
      </c>
      <c r="E10526">
        <v>0</v>
      </c>
      <c r="F10526" s="4">
        <f t="shared" si="164"/>
        <v>196133.33333333334</v>
      </c>
    </row>
    <row r="10527" spans="1:6" x14ac:dyDescent="0.3">
      <c r="A10527" t="s">
        <v>11236</v>
      </c>
      <c r="B10527">
        <v>2128120</v>
      </c>
      <c r="C10527">
        <v>2345170</v>
      </c>
      <c r="D10527">
        <v>2923830</v>
      </c>
      <c r="E10527">
        <v>2304940</v>
      </c>
      <c r="F10527" s="4">
        <f t="shared" si="164"/>
        <v>2524646.6666666665</v>
      </c>
    </row>
    <row r="10528" spans="1:6" x14ac:dyDescent="0.3">
      <c r="A10528" t="s">
        <v>11237</v>
      </c>
      <c r="B10528">
        <v>0</v>
      </c>
      <c r="C10528">
        <v>0</v>
      </c>
      <c r="D10528">
        <v>941240</v>
      </c>
      <c r="E10528">
        <v>0</v>
      </c>
      <c r="F10528" s="4">
        <f t="shared" si="164"/>
        <v>313746.66666666669</v>
      </c>
    </row>
    <row r="10529" spans="1:6" x14ac:dyDescent="0.3">
      <c r="A10529" t="s">
        <v>11238</v>
      </c>
      <c r="B10529">
        <v>0</v>
      </c>
      <c r="C10529">
        <v>494000</v>
      </c>
      <c r="D10529">
        <v>370000</v>
      </c>
      <c r="E10529">
        <v>0</v>
      </c>
      <c r="F10529" s="4">
        <f t="shared" si="164"/>
        <v>288000</v>
      </c>
    </row>
    <row r="10530" spans="1:6" x14ac:dyDescent="0.3">
      <c r="A10530" t="s">
        <v>11239</v>
      </c>
      <c r="B10530">
        <v>1921920</v>
      </c>
      <c r="C10530">
        <v>1098000</v>
      </c>
      <c r="D10530">
        <v>2309400</v>
      </c>
      <c r="E10530">
        <v>1129520</v>
      </c>
      <c r="F10530" s="4">
        <f t="shared" si="164"/>
        <v>1512306.6666666667</v>
      </c>
    </row>
    <row r="10531" spans="1:6" x14ac:dyDescent="0.3">
      <c r="A10531" t="s">
        <v>11240</v>
      </c>
      <c r="B10531">
        <v>2112650</v>
      </c>
      <c r="C10531">
        <v>2041200</v>
      </c>
      <c r="D10531">
        <v>2077230</v>
      </c>
      <c r="E10531">
        <v>2052590</v>
      </c>
      <c r="F10531" s="4">
        <f t="shared" si="164"/>
        <v>2057006.6666666667</v>
      </c>
    </row>
    <row r="10532" spans="1:6" x14ac:dyDescent="0.3">
      <c r="A10532" t="s">
        <v>11241</v>
      </c>
      <c r="B10532">
        <v>0</v>
      </c>
      <c r="C10532">
        <v>4023700</v>
      </c>
      <c r="D10532">
        <v>2057510</v>
      </c>
      <c r="E10532">
        <v>5276000</v>
      </c>
      <c r="F10532" s="4">
        <f t="shared" si="164"/>
        <v>3785736.6666666665</v>
      </c>
    </row>
    <row r="10533" spans="1:6" x14ac:dyDescent="0.3">
      <c r="A10533" t="s">
        <v>11242</v>
      </c>
      <c r="B10533">
        <v>0</v>
      </c>
      <c r="C10533">
        <v>191100</v>
      </c>
      <c r="D10533">
        <v>0</v>
      </c>
      <c r="E10533">
        <v>0</v>
      </c>
      <c r="F10533" s="4">
        <f t="shared" si="164"/>
        <v>63700</v>
      </c>
    </row>
    <row r="10534" spans="1:6" x14ac:dyDescent="0.3">
      <c r="A10534" t="s">
        <v>11243</v>
      </c>
      <c r="B10534">
        <v>585200</v>
      </c>
      <c r="C10534">
        <v>647680</v>
      </c>
      <c r="D10534">
        <v>0</v>
      </c>
      <c r="E10534">
        <v>0</v>
      </c>
      <c r="F10534" s="4">
        <f t="shared" si="164"/>
        <v>215893.33333333334</v>
      </c>
    </row>
    <row r="10535" spans="1:6" x14ac:dyDescent="0.3">
      <c r="A10535" t="s">
        <v>11244</v>
      </c>
      <c r="B10535">
        <v>0</v>
      </c>
      <c r="C10535">
        <v>993150</v>
      </c>
      <c r="D10535">
        <v>0</v>
      </c>
      <c r="E10535">
        <v>649460</v>
      </c>
      <c r="F10535" s="4">
        <f t="shared" si="164"/>
        <v>547536.66666666663</v>
      </c>
    </row>
    <row r="10536" spans="1:6" x14ac:dyDescent="0.3">
      <c r="A10536" t="s">
        <v>11245</v>
      </c>
      <c r="B10536">
        <v>308000</v>
      </c>
      <c r="C10536">
        <v>215670</v>
      </c>
      <c r="D10536">
        <v>1279220</v>
      </c>
      <c r="E10536">
        <v>558280</v>
      </c>
      <c r="F10536" s="4">
        <f t="shared" si="164"/>
        <v>684390</v>
      </c>
    </row>
    <row r="10537" spans="1:6" x14ac:dyDescent="0.3">
      <c r="A10537" t="s">
        <v>11246</v>
      </c>
      <c r="B10537">
        <v>2246160</v>
      </c>
      <c r="C10537">
        <v>2578580</v>
      </c>
      <c r="D10537">
        <v>2024500</v>
      </c>
      <c r="E10537">
        <v>2384260</v>
      </c>
      <c r="F10537" s="4">
        <f t="shared" si="164"/>
        <v>2329113.3333333335</v>
      </c>
    </row>
    <row r="10538" spans="1:6" x14ac:dyDescent="0.3">
      <c r="A10538" t="s">
        <v>11247</v>
      </c>
      <c r="B10538">
        <v>7133570</v>
      </c>
      <c r="C10538">
        <v>11407700</v>
      </c>
      <c r="D10538">
        <v>9755140</v>
      </c>
      <c r="E10538">
        <v>0</v>
      </c>
      <c r="F10538" s="4">
        <f t="shared" si="164"/>
        <v>7054280</v>
      </c>
    </row>
    <row r="10539" spans="1:6" x14ac:dyDescent="0.3">
      <c r="A10539" t="s">
        <v>806</v>
      </c>
      <c r="B10539">
        <v>0</v>
      </c>
      <c r="C10539">
        <v>1381380</v>
      </c>
      <c r="D10539">
        <v>1095640</v>
      </c>
      <c r="E10539">
        <v>1261950</v>
      </c>
      <c r="F10539" s="4">
        <f t="shared" si="164"/>
        <v>1246323.3333333333</v>
      </c>
    </row>
    <row r="10540" spans="1:6" x14ac:dyDescent="0.3">
      <c r="A10540" t="s">
        <v>11248</v>
      </c>
      <c r="B10540">
        <v>2101250</v>
      </c>
      <c r="C10540">
        <v>2220000</v>
      </c>
      <c r="D10540">
        <v>4070000</v>
      </c>
      <c r="E10540">
        <v>4138000</v>
      </c>
      <c r="F10540" s="4">
        <f t="shared" si="164"/>
        <v>3476000</v>
      </c>
    </row>
    <row r="10541" spans="1:6" x14ac:dyDescent="0.3">
      <c r="A10541" t="s">
        <v>11249</v>
      </c>
      <c r="B10541">
        <v>1081840</v>
      </c>
      <c r="C10541">
        <v>560700</v>
      </c>
      <c r="D10541">
        <v>0</v>
      </c>
      <c r="E10541">
        <v>946950</v>
      </c>
      <c r="F10541" s="4">
        <f t="shared" si="164"/>
        <v>502550</v>
      </c>
    </row>
    <row r="10542" spans="1:6" x14ac:dyDescent="0.3">
      <c r="A10542" t="s">
        <v>11250</v>
      </c>
      <c r="B10542">
        <v>0</v>
      </c>
      <c r="C10542">
        <v>595140</v>
      </c>
      <c r="D10542">
        <v>0</v>
      </c>
      <c r="E10542">
        <v>1503000</v>
      </c>
      <c r="F10542" s="4">
        <f t="shared" si="164"/>
        <v>699380</v>
      </c>
    </row>
    <row r="10543" spans="1:6" x14ac:dyDescent="0.3">
      <c r="A10543" t="s">
        <v>11251</v>
      </c>
      <c r="B10543">
        <v>0</v>
      </c>
      <c r="C10543">
        <v>355810</v>
      </c>
      <c r="D10543">
        <v>1791340</v>
      </c>
      <c r="E10543">
        <v>1211310</v>
      </c>
      <c r="F10543" s="4">
        <f t="shared" si="164"/>
        <v>1119486.6666666667</v>
      </c>
    </row>
    <row r="10544" spans="1:6" x14ac:dyDescent="0.3">
      <c r="A10544" t="s">
        <v>622</v>
      </c>
      <c r="B10544">
        <v>370000</v>
      </c>
      <c r="C10544">
        <v>192000</v>
      </c>
      <c r="D10544">
        <v>2073780</v>
      </c>
      <c r="E10544">
        <v>2065700</v>
      </c>
      <c r="F10544" s="4">
        <f t="shared" si="164"/>
        <v>1443826.6666666667</v>
      </c>
    </row>
    <row r="10545" spans="1:6" x14ac:dyDescent="0.3">
      <c r="A10545" t="s">
        <v>11252</v>
      </c>
      <c r="B10545">
        <v>0</v>
      </c>
      <c r="C10545">
        <v>772000</v>
      </c>
      <c r="D10545">
        <v>0</v>
      </c>
      <c r="E10545">
        <v>450000</v>
      </c>
      <c r="F10545" s="4">
        <f t="shared" si="164"/>
        <v>407333.33333333331</v>
      </c>
    </row>
    <row r="10546" spans="1:6" x14ac:dyDescent="0.3">
      <c r="A10546" t="s">
        <v>11253</v>
      </c>
      <c r="B10546">
        <v>1355900</v>
      </c>
      <c r="C10546">
        <v>8653250</v>
      </c>
      <c r="D10546">
        <v>13819650</v>
      </c>
      <c r="E10546">
        <v>18304380</v>
      </c>
      <c r="F10546" s="4">
        <f t="shared" si="164"/>
        <v>13592426.666666666</v>
      </c>
    </row>
    <row r="10547" spans="1:6" x14ac:dyDescent="0.3">
      <c r="A10547" t="s">
        <v>11254</v>
      </c>
      <c r="B10547">
        <v>458640</v>
      </c>
      <c r="C10547">
        <v>305000</v>
      </c>
      <c r="D10547">
        <v>0</v>
      </c>
      <c r="E10547">
        <v>722640</v>
      </c>
      <c r="F10547" s="4">
        <f t="shared" si="164"/>
        <v>342546.66666666669</v>
      </c>
    </row>
    <row r="10548" spans="1:6" x14ac:dyDescent="0.3">
      <c r="A10548" t="s">
        <v>11255</v>
      </c>
      <c r="B10548">
        <v>1802290</v>
      </c>
      <c r="C10548">
        <v>586100</v>
      </c>
      <c r="D10548">
        <v>647680</v>
      </c>
      <c r="E10548">
        <v>0</v>
      </c>
      <c r="F10548" s="4">
        <f t="shared" si="164"/>
        <v>411260</v>
      </c>
    </row>
    <row r="10549" spans="1:6" x14ac:dyDescent="0.3">
      <c r="A10549" t="s">
        <v>11256</v>
      </c>
      <c r="B10549">
        <v>2162000</v>
      </c>
      <c r="C10549">
        <v>0</v>
      </c>
      <c r="D10549">
        <v>2250000</v>
      </c>
      <c r="E10549">
        <v>0</v>
      </c>
      <c r="F10549" s="4">
        <f t="shared" si="164"/>
        <v>750000</v>
      </c>
    </row>
    <row r="10550" spans="1:6" x14ac:dyDescent="0.3">
      <c r="A10550" t="s">
        <v>11257</v>
      </c>
      <c r="B10550">
        <v>2196040</v>
      </c>
      <c r="C10550">
        <v>2763700</v>
      </c>
      <c r="D10550">
        <v>0</v>
      </c>
      <c r="E10550">
        <v>3700780</v>
      </c>
      <c r="F10550" s="4">
        <f t="shared" si="164"/>
        <v>2154826.6666666665</v>
      </c>
    </row>
    <row r="10551" spans="1:6" x14ac:dyDescent="0.3">
      <c r="A10551" t="s">
        <v>11258</v>
      </c>
      <c r="B10551">
        <v>370000</v>
      </c>
      <c r="C10551">
        <v>370000</v>
      </c>
      <c r="D10551">
        <v>657300</v>
      </c>
      <c r="E10551">
        <v>772000</v>
      </c>
      <c r="F10551" s="4">
        <f t="shared" si="164"/>
        <v>599766.66666666663</v>
      </c>
    </row>
    <row r="10552" spans="1:6" x14ac:dyDescent="0.3">
      <c r="A10552" t="s">
        <v>11259</v>
      </c>
      <c r="B10552">
        <v>582400</v>
      </c>
      <c r="C10552">
        <v>0</v>
      </c>
      <c r="D10552">
        <v>555640</v>
      </c>
      <c r="E10552">
        <v>1844060</v>
      </c>
      <c r="F10552" s="4">
        <f t="shared" si="164"/>
        <v>799900</v>
      </c>
    </row>
    <row r="10553" spans="1:6" x14ac:dyDescent="0.3">
      <c r="A10553" t="s">
        <v>11260</v>
      </c>
      <c r="B10553">
        <v>2539860</v>
      </c>
      <c r="C10553">
        <v>2749280</v>
      </c>
      <c r="D10553">
        <v>4476630</v>
      </c>
      <c r="E10553">
        <v>3048280</v>
      </c>
      <c r="F10553" s="4">
        <f t="shared" si="164"/>
        <v>3424730</v>
      </c>
    </row>
    <row r="10554" spans="1:6" x14ac:dyDescent="0.3">
      <c r="A10554" t="s">
        <v>11261</v>
      </c>
      <c r="B10554">
        <v>913640</v>
      </c>
      <c r="C10554">
        <v>731150</v>
      </c>
      <c r="D10554">
        <v>1001160</v>
      </c>
      <c r="E10554">
        <v>705250</v>
      </c>
      <c r="F10554" s="4">
        <f t="shared" si="164"/>
        <v>812520</v>
      </c>
    </row>
    <row r="10555" spans="1:6" x14ac:dyDescent="0.3">
      <c r="A10555" t="s">
        <v>11262</v>
      </c>
      <c r="B10555">
        <v>2023280</v>
      </c>
      <c r="C10555">
        <v>1119300</v>
      </c>
      <c r="D10555">
        <v>2264420</v>
      </c>
      <c r="E10555">
        <v>1275640</v>
      </c>
      <c r="F10555" s="4">
        <f t="shared" si="164"/>
        <v>1553120</v>
      </c>
    </row>
    <row r="10556" spans="1:6" x14ac:dyDescent="0.3">
      <c r="A10556" t="s">
        <v>11263</v>
      </c>
      <c r="B10556">
        <v>694060</v>
      </c>
      <c r="C10556">
        <v>0</v>
      </c>
      <c r="D10556">
        <v>604240</v>
      </c>
      <c r="E10556">
        <v>0</v>
      </c>
      <c r="F10556" s="4">
        <f t="shared" si="164"/>
        <v>201413.33333333334</v>
      </c>
    </row>
    <row r="10557" spans="1:6" x14ac:dyDescent="0.3">
      <c r="A10557" t="s">
        <v>11264</v>
      </c>
      <c r="B10557">
        <v>2808270</v>
      </c>
      <c r="C10557">
        <v>11741600</v>
      </c>
      <c r="D10557">
        <v>3954800</v>
      </c>
      <c r="E10557">
        <v>6818200</v>
      </c>
      <c r="F10557" s="4">
        <f t="shared" si="164"/>
        <v>7504866.666666667</v>
      </c>
    </row>
    <row r="10558" spans="1:6" x14ac:dyDescent="0.3">
      <c r="A10558" t="s">
        <v>11265</v>
      </c>
      <c r="B10558">
        <v>4508070</v>
      </c>
      <c r="C10558">
        <v>3067210</v>
      </c>
      <c r="D10558">
        <v>3276380</v>
      </c>
      <c r="E10558">
        <v>3390360</v>
      </c>
      <c r="F10558" s="4">
        <f t="shared" si="164"/>
        <v>3244650</v>
      </c>
    </row>
    <row r="10559" spans="1:6" x14ac:dyDescent="0.3">
      <c r="A10559" t="s">
        <v>11266</v>
      </c>
      <c r="B10559">
        <v>1100870</v>
      </c>
      <c r="C10559">
        <v>0</v>
      </c>
      <c r="D10559">
        <v>2980940</v>
      </c>
      <c r="E10559">
        <v>3504840</v>
      </c>
      <c r="F10559" s="4">
        <f t="shared" si="164"/>
        <v>2161926.6666666665</v>
      </c>
    </row>
    <row r="10560" spans="1:6" x14ac:dyDescent="0.3">
      <c r="A10560" t="s">
        <v>11267</v>
      </c>
      <c r="B10560">
        <v>370000</v>
      </c>
      <c r="C10560">
        <v>230000</v>
      </c>
      <c r="D10560">
        <v>234600</v>
      </c>
      <c r="E10560">
        <v>0</v>
      </c>
      <c r="F10560" s="4">
        <f t="shared" si="164"/>
        <v>154866.66666666666</v>
      </c>
    </row>
    <row r="10561" spans="1:6" x14ac:dyDescent="0.3">
      <c r="A10561" t="s">
        <v>11268</v>
      </c>
      <c r="B10561">
        <v>2298210</v>
      </c>
      <c r="C10561">
        <v>1618120</v>
      </c>
      <c r="D10561">
        <v>1904630</v>
      </c>
      <c r="E10561">
        <v>4824260</v>
      </c>
      <c r="F10561" s="4">
        <f t="shared" si="164"/>
        <v>2782336.6666666665</v>
      </c>
    </row>
    <row r="10562" spans="1:6" x14ac:dyDescent="0.3">
      <c r="A10562" t="s">
        <v>11269</v>
      </c>
      <c r="B10562">
        <v>2189460</v>
      </c>
      <c r="C10562">
        <v>2406460</v>
      </c>
      <c r="D10562">
        <v>2219480</v>
      </c>
      <c r="E10562">
        <v>3098560</v>
      </c>
      <c r="F10562" s="4">
        <f t="shared" si="164"/>
        <v>2574833.3333333335</v>
      </c>
    </row>
    <row r="10563" spans="1:6" x14ac:dyDescent="0.3">
      <c r="A10563" t="s">
        <v>11270</v>
      </c>
      <c r="B10563">
        <v>1496950</v>
      </c>
      <c r="C10563">
        <v>0</v>
      </c>
      <c r="D10563">
        <v>1123850</v>
      </c>
      <c r="E10563">
        <v>1146600</v>
      </c>
      <c r="F10563" s="4">
        <f t="shared" ref="F10563:F10626" si="165">SUM(C10563:E10563)/3</f>
        <v>756816.66666666663</v>
      </c>
    </row>
    <row r="10564" spans="1:6" x14ac:dyDescent="0.3">
      <c r="A10564" t="s">
        <v>11271</v>
      </c>
      <c r="B10564">
        <v>1125500</v>
      </c>
      <c r="C10564">
        <v>3336220</v>
      </c>
      <c r="D10564">
        <v>2935360</v>
      </c>
      <c r="E10564">
        <v>2012850</v>
      </c>
      <c r="F10564" s="4">
        <f t="shared" si="165"/>
        <v>2761476.6666666665</v>
      </c>
    </row>
    <row r="10565" spans="1:6" x14ac:dyDescent="0.3">
      <c r="A10565" t="s">
        <v>11272</v>
      </c>
      <c r="B10565">
        <v>1281700</v>
      </c>
      <c r="C10565">
        <v>0</v>
      </c>
      <c r="D10565">
        <v>0</v>
      </c>
      <c r="E10565">
        <v>0</v>
      </c>
      <c r="F10565" s="4">
        <f t="shared" si="165"/>
        <v>0</v>
      </c>
    </row>
    <row r="10566" spans="1:6" x14ac:dyDescent="0.3">
      <c r="A10566" t="s">
        <v>11273</v>
      </c>
      <c r="B10566">
        <v>1115500</v>
      </c>
      <c r="C10566">
        <v>7952100</v>
      </c>
      <c r="D10566">
        <v>3681460</v>
      </c>
      <c r="E10566">
        <v>4164670</v>
      </c>
      <c r="F10566" s="4">
        <f t="shared" si="165"/>
        <v>5266076.666666667</v>
      </c>
    </row>
    <row r="10567" spans="1:6" x14ac:dyDescent="0.3">
      <c r="A10567" t="s">
        <v>176</v>
      </c>
      <c r="B10567">
        <v>0</v>
      </c>
      <c r="C10567">
        <v>840840</v>
      </c>
      <c r="D10567">
        <v>523250</v>
      </c>
      <c r="E10567">
        <v>314820</v>
      </c>
      <c r="F10567" s="4">
        <f t="shared" si="165"/>
        <v>559636.66666666663</v>
      </c>
    </row>
    <row r="10568" spans="1:6" x14ac:dyDescent="0.3">
      <c r="A10568" t="s">
        <v>11274</v>
      </c>
      <c r="B10568">
        <v>1308900</v>
      </c>
      <c r="C10568">
        <v>740000</v>
      </c>
      <c r="D10568">
        <v>1110000</v>
      </c>
      <c r="E10568">
        <v>970900</v>
      </c>
      <c r="F10568" s="4">
        <f t="shared" si="165"/>
        <v>940300</v>
      </c>
    </row>
    <row r="10569" spans="1:6" x14ac:dyDescent="0.3">
      <c r="A10569" t="s">
        <v>11275</v>
      </c>
      <c r="B10569">
        <v>573300</v>
      </c>
      <c r="C10569">
        <v>2438800</v>
      </c>
      <c r="D10569">
        <v>2777580</v>
      </c>
      <c r="E10569">
        <v>2170900</v>
      </c>
      <c r="F10569" s="4">
        <f t="shared" si="165"/>
        <v>2462426.6666666665</v>
      </c>
    </row>
    <row r="10570" spans="1:6" x14ac:dyDescent="0.3">
      <c r="A10570" t="s">
        <v>782</v>
      </c>
      <c r="B10570">
        <v>866320</v>
      </c>
      <c r="C10570">
        <v>2731190</v>
      </c>
      <c r="D10570">
        <v>0</v>
      </c>
      <c r="E10570">
        <v>2113160</v>
      </c>
      <c r="F10570" s="4">
        <f t="shared" si="165"/>
        <v>1614783.3333333333</v>
      </c>
    </row>
    <row r="10571" spans="1:6" x14ac:dyDescent="0.3">
      <c r="A10571" t="s">
        <v>11276</v>
      </c>
      <c r="B10571">
        <v>1173740</v>
      </c>
      <c r="C10571">
        <v>4829600</v>
      </c>
      <c r="D10571">
        <v>2318400</v>
      </c>
      <c r="E10571">
        <v>2872300</v>
      </c>
      <c r="F10571" s="4">
        <f t="shared" si="165"/>
        <v>3340100</v>
      </c>
    </row>
    <row r="10572" spans="1:6" x14ac:dyDescent="0.3">
      <c r="A10572" t="s">
        <v>11277</v>
      </c>
      <c r="B10572">
        <v>0</v>
      </c>
      <c r="C10572">
        <v>1198900</v>
      </c>
      <c r="D10572">
        <v>637500</v>
      </c>
      <c r="E10572">
        <v>1254560</v>
      </c>
      <c r="F10572" s="4">
        <f t="shared" si="165"/>
        <v>1030320</v>
      </c>
    </row>
    <row r="10573" spans="1:6" x14ac:dyDescent="0.3">
      <c r="A10573" t="s">
        <v>11278</v>
      </c>
      <c r="B10573">
        <v>2063880</v>
      </c>
      <c r="C10573">
        <v>0</v>
      </c>
      <c r="D10573">
        <v>1289290</v>
      </c>
      <c r="E10573">
        <v>370000</v>
      </c>
      <c r="F10573" s="4">
        <f t="shared" si="165"/>
        <v>553096.66666666663</v>
      </c>
    </row>
    <row r="10574" spans="1:6" x14ac:dyDescent="0.3">
      <c r="A10574" t="s">
        <v>11279</v>
      </c>
      <c r="B10574">
        <v>2204850</v>
      </c>
      <c r="C10574">
        <v>2170970</v>
      </c>
      <c r="D10574">
        <v>2716870</v>
      </c>
      <c r="E10574">
        <v>0</v>
      </c>
      <c r="F10574" s="4">
        <f t="shared" si="165"/>
        <v>1629280</v>
      </c>
    </row>
    <row r="10575" spans="1:6" x14ac:dyDescent="0.3">
      <c r="A10575" t="s">
        <v>11280</v>
      </c>
      <c r="B10575">
        <v>868480</v>
      </c>
      <c r="C10575">
        <v>487760</v>
      </c>
      <c r="D10575">
        <v>298480</v>
      </c>
      <c r="E10575">
        <v>695520</v>
      </c>
      <c r="F10575" s="4">
        <f t="shared" si="165"/>
        <v>493920</v>
      </c>
    </row>
    <row r="10576" spans="1:6" x14ac:dyDescent="0.3">
      <c r="A10576" t="s">
        <v>11281</v>
      </c>
      <c r="B10576">
        <v>1650740</v>
      </c>
      <c r="C10576">
        <v>675220</v>
      </c>
      <c r="D10576">
        <v>1253980</v>
      </c>
      <c r="E10576">
        <v>2539970</v>
      </c>
      <c r="F10576" s="4">
        <f t="shared" si="165"/>
        <v>1489723.3333333333</v>
      </c>
    </row>
    <row r="10577" spans="1:6" x14ac:dyDescent="0.3">
      <c r="A10577" t="s">
        <v>11282</v>
      </c>
      <c r="B10577">
        <v>1837150</v>
      </c>
      <c r="C10577">
        <v>4692040</v>
      </c>
      <c r="D10577">
        <v>1019200</v>
      </c>
      <c r="E10577">
        <v>564200</v>
      </c>
      <c r="F10577" s="4">
        <f t="shared" si="165"/>
        <v>2091813.3333333333</v>
      </c>
    </row>
    <row r="10578" spans="1:6" x14ac:dyDescent="0.3">
      <c r="A10578" t="s">
        <v>11283</v>
      </c>
      <c r="B10578">
        <v>2648160</v>
      </c>
      <c r="C10578">
        <v>0</v>
      </c>
      <c r="D10578">
        <v>0</v>
      </c>
      <c r="E10578">
        <v>0</v>
      </c>
      <c r="F10578" s="4">
        <f t="shared" si="165"/>
        <v>0</v>
      </c>
    </row>
    <row r="10579" spans="1:6" x14ac:dyDescent="0.3">
      <c r="A10579" t="s">
        <v>11284</v>
      </c>
      <c r="B10579">
        <v>0</v>
      </c>
      <c r="C10579">
        <v>494000</v>
      </c>
      <c r="D10579">
        <v>0</v>
      </c>
      <c r="E10579">
        <v>573400</v>
      </c>
      <c r="F10579" s="4">
        <f t="shared" si="165"/>
        <v>355800</v>
      </c>
    </row>
    <row r="10580" spans="1:6" x14ac:dyDescent="0.3">
      <c r="A10580" t="s">
        <v>11285</v>
      </c>
      <c r="B10580">
        <v>0</v>
      </c>
      <c r="C10580">
        <v>0</v>
      </c>
      <c r="D10580">
        <v>236600</v>
      </c>
      <c r="E10580">
        <v>0</v>
      </c>
      <c r="F10580" s="4">
        <f t="shared" si="165"/>
        <v>78866.666666666672</v>
      </c>
    </row>
    <row r="10581" spans="1:6" x14ac:dyDescent="0.3">
      <c r="A10581" t="s">
        <v>11286</v>
      </c>
      <c r="B10581">
        <v>4078300</v>
      </c>
      <c r="C10581">
        <v>2287680</v>
      </c>
      <c r="D10581">
        <v>2993520</v>
      </c>
      <c r="E10581">
        <v>2178500</v>
      </c>
      <c r="F10581" s="4">
        <f t="shared" si="165"/>
        <v>2486566.6666666665</v>
      </c>
    </row>
    <row r="10582" spans="1:6" x14ac:dyDescent="0.3">
      <c r="A10582" t="s">
        <v>11287</v>
      </c>
      <c r="B10582">
        <v>7317310</v>
      </c>
      <c r="C10582">
        <v>6354970</v>
      </c>
      <c r="D10582">
        <v>6234240</v>
      </c>
      <c r="E10582">
        <v>6036030</v>
      </c>
      <c r="F10582" s="4">
        <f t="shared" si="165"/>
        <v>6208413.333333333</v>
      </c>
    </row>
    <row r="10583" spans="1:6" x14ac:dyDescent="0.3">
      <c r="A10583" t="s">
        <v>11288</v>
      </c>
      <c r="B10583">
        <v>4229000</v>
      </c>
      <c r="C10583">
        <v>2715350</v>
      </c>
      <c r="D10583">
        <v>2582250</v>
      </c>
      <c r="E10583">
        <v>357000</v>
      </c>
      <c r="F10583" s="4">
        <f t="shared" si="165"/>
        <v>1884866.6666666667</v>
      </c>
    </row>
    <row r="10584" spans="1:6" x14ac:dyDescent="0.3">
      <c r="A10584" t="s">
        <v>671</v>
      </c>
      <c r="B10584">
        <v>0</v>
      </c>
      <c r="C10584">
        <v>1327660</v>
      </c>
      <c r="D10584">
        <v>1107940</v>
      </c>
      <c r="E10584">
        <v>0</v>
      </c>
      <c r="F10584" s="4">
        <f t="shared" si="165"/>
        <v>811866.66666666663</v>
      </c>
    </row>
    <row r="10585" spans="1:6" x14ac:dyDescent="0.3">
      <c r="A10585" t="s">
        <v>11289</v>
      </c>
      <c r="B10585">
        <v>1142300</v>
      </c>
      <c r="C10585">
        <v>1001910</v>
      </c>
      <c r="D10585">
        <v>700800</v>
      </c>
      <c r="E10585">
        <v>0</v>
      </c>
      <c r="F10585" s="4">
        <f t="shared" si="165"/>
        <v>567570</v>
      </c>
    </row>
    <row r="10586" spans="1:6" x14ac:dyDescent="0.3">
      <c r="A10586" t="s">
        <v>11290</v>
      </c>
      <c r="B10586">
        <v>740000</v>
      </c>
      <c r="C10586">
        <v>3360360</v>
      </c>
      <c r="D10586">
        <v>778340</v>
      </c>
      <c r="E10586">
        <v>1849420</v>
      </c>
      <c r="F10586" s="4">
        <f t="shared" si="165"/>
        <v>1996040</v>
      </c>
    </row>
    <row r="10587" spans="1:6" x14ac:dyDescent="0.3">
      <c r="A10587" t="s">
        <v>11291</v>
      </c>
      <c r="B10587">
        <v>573300</v>
      </c>
      <c r="C10587">
        <v>770540</v>
      </c>
      <c r="D10587">
        <v>546000</v>
      </c>
      <c r="E10587">
        <v>1038600</v>
      </c>
      <c r="F10587" s="4">
        <f t="shared" si="165"/>
        <v>785046.66666666663</v>
      </c>
    </row>
    <row r="10588" spans="1:6" x14ac:dyDescent="0.3">
      <c r="A10588" t="s">
        <v>11292</v>
      </c>
      <c r="B10588">
        <v>1023470</v>
      </c>
      <c r="C10588">
        <v>4310200</v>
      </c>
      <c r="D10588">
        <v>0</v>
      </c>
      <c r="E10588">
        <v>450560</v>
      </c>
      <c r="F10588" s="4">
        <f t="shared" si="165"/>
        <v>1586920</v>
      </c>
    </row>
    <row r="10589" spans="1:6" x14ac:dyDescent="0.3">
      <c r="A10589" t="s">
        <v>11293</v>
      </c>
      <c r="B10589">
        <v>5711280</v>
      </c>
      <c r="C10589">
        <v>6797440</v>
      </c>
      <c r="D10589">
        <v>4858130</v>
      </c>
      <c r="E10589">
        <v>8577160</v>
      </c>
      <c r="F10589" s="4">
        <f t="shared" si="165"/>
        <v>6744243.333333333</v>
      </c>
    </row>
    <row r="10590" spans="1:6" x14ac:dyDescent="0.3">
      <c r="A10590" t="s">
        <v>11294</v>
      </c>
      <c r="B10590">
        <v>4710700</v>
      </c>
      <c r="C10590">
        <v>1949220</v>
      </c>
      <c r="D10590">
        <v>3080920</v>
      </c>
      <c r="E10590">
        <v>2859600</v>
      </c>
      <c r="F10590" s="4">
        <f t="shared" si="165"/>
        <v>2629913.3333333335</v>
      </c>
    </row>
    <row r="10591" spans="1:6" x14ac:dyDescent="0.3">
      <c r="A10591" t="s">
        <v>11295</v>
      </c>
      <c r="B10591">
        <v>0</v>
      </c>
      <c r="C10591">
        <v>846300</v>
      </c>
      <c r="D10591">
        <v>661570</v>
      </c>
      <c r="E10591">
        <v>1293200</v>
      </c>
      <c r="F10591" s="4">
        <f t="shared" si="165"/>
        <v>933690</v>
      </c>
    </row>
    <row r="10592" spans="1:6" x14ac:dyDescent="0.3">
      <c r="A10592" t="s">
        <v>11296</v>
      </c>
      <c r="B10592">
        <v>0</v>
      </c>
      <c r="C10592">
        <v>0</v>
      </c>
      <c r="D10592">
        <v>583440</v>
      </c>
      <c r="E10592">
        <v>0</v>
      </c>
      <c r="F10592" s="4">
        <f t="shared" si="165"/>
        <v>194480</v>
      </c>
    </row>
    <row r="10593" spans="1:6" x14ac:dyDescent="0.3">
      <c r="A10593" t="s">
        <v>11297</v>
      </c>
      <c r="B10593">
        <v>3469630</v>
      </c>
      <c r="C10593">
        <v>1319190</v>
      </c>
      <c r="D10593">
        <v>1472500</v>
      </c>
      <c r="E10593">
        <v>4633220</v>
      </c>
      <c r="F10593" s="4">
        <f t="shared" si="165"/>
        <v>2474970</v>
      </c>
    </row>
    <row r="10594" spans="1:6" x14ac:dyDescent="0.3">
      <c r="A10594" t="s">
        <v>1017</v>
      </c>
      <c r="B10594">
        <v>0</v>
      </c>
      <c r="C10594">
        <v>0</v>
      </c>
      <c r="D10594">
        <v>1149740</v>
      </c>
      <c r="E10594">
        <v>0</v>
      </c>
      <c r="F10594" s="4">
        <f t="shared" si="165"/>
        <v>383246.66666666669</v>
      </c>
    </row>
    <row r="10595" spans="1:6" x14ac:dyDescent="0.3">
      <c r="A10595" t="s">
        <v>11298</v>
      </c>
      <c r="B10595">
        <v>0</v>
      </c>
      <c r="C10595">
        <v>6020880</v>
      </c>
      <c r="D10595">
        <v>2821000</v>
      </c>
      <c r="E10595">
        <v>2276890</v>
      </c>
      <c r="F10595" s="4">
        <f t="shared" si="165"/>
        <v>3706256.6666666665</v>
      </c>
    </row>
    <row r="10596" spans="1:6" x14ac:dyDescent="0.3">
      <c r="A10596" t="s">
        <v>11299</v>
      </c>
      <c r="B10596">
        <v>0</v>
      </c>
      <c r="C10596">
        <v>2441200</v>
      </c>
      <c r="D10596">
        <v>2133100</v>
      </c>
      <c r="E10596">
        <v>2209660</v>
      </c>
      <c r="F10596" s="4">
        <f t="shared" si="165"/>
        <v>2261320</v>
      </c>
    </row>
    <row r="10597" spans="1:6" x14ac:dyDescent="0.3">
      <c r="A10597" t="s">
        <v>11300</v>
      </c>
      <c r="B10597">
        <v>370000</v>
      </c>
      <c r="C10597">
        <v>2110290</v>
      </c>
      <c r="D10597">
        <v>2033850</v>
      </c>
      <c r="E10597">
        <v>2090500</v>
      </c>
      <c r="F10597" s="4">
        <f t="shared" si="165"/>
        <v>2078213.3333333333</v>
      </c>
    </row>
    <row r="10598" spans="1:6" x14ac:dyDescent="0.3">
      <c r="A10598" t="s">
        <v>11301</v>
      </c>
      <c r="B10598">
        <v>7393450</v>
      </c>
      <c r="C10598">
        <v>11566400</v>
      </c>
      <c r="D10598">
        <v>3255210</v>
      </c>
      <c r="E10598">
        <v>0</v>
      </c>
      <c r="F10598" s="4">
        <f t="shared" si="165"/>
        <v>4940536.666666667</v>
      </c>
    </row>
    <row r="10599" spans="1:6" x14ac:dyDescent="0.3">
      <c r="A10599" t="s">
        <v>772</v>
      </c>
      <c r="B10599">
        <v>6364010</v>
      </c>
      <c r="C10599">
        <v>7955350</v>
      </c>
      <c r="D10599">
        <v>3420690</v>
      </c>
      <c r="E10599">
        <v>2402760</v>
      </c>
      <c r="F10599" s="4">
        <f t="shared" si="165"/>
        <v>4592933.333333333</v>
      </c>
    </row>
    <row r="10600" spans="1:6" x14ac:dyDescent="0.3">
      <c r="A10600" t="s">
        <v>11302</v>
      </c>
      <c r="B10600">
        <v>160000</v>
      </c>
      <c r="C10600">
        <v>0</v>
      </c>
      <c r="D10600">
        <v>0</v>
      </c>
      <c r="E10600">
        <v>0</v>
      </c>
      <c r="F10600" s="4">
        <f t="shared" si="165"/>
        <v>0</v>
      </c>
    </row>
    <row r="10601" spans="1:6" x14ac:dyDescent="0.3">
      <c r="A10601" t="s">
        <v>11303</v>
      </c>
      <c r="B10601">
        <v>4815490</v>
      </c>
      <c r="C10601">
        <v>7496210</v>
      </c>
      <c r="D10601">
        <v>3294950</v>
      </c>
      <c r="E10601">
        <v>0</v>
      </c>
      <c r="F10601" s="4">
        <f t="shared" si="165"/>
        <v>3597053.3333333335</v>
      </c>
    </row>
    <row r="10602" spans="1:6" x14ac:dyDescent="0.3">
      <c r="A10602" t="s">
        <v>11304</v>
      </c>
      <c r="B10602">
        <v>3409160</v>
      </c>
      <c r="C10602">
        <v>2366000</v>
      </c>
      <c r="D10602">
        <v>1859130</v>
      </c>
      <c r="E10602">
        <v>1292200</v>
      </c>
      <c r="F10602" s="4">
        <f t="shared" si="165"/>
        <v>1839110</v>
      </c>
    </row>
    <row r="10603" spans="1:6" x14ac:dyDescent="0.3">
      <c r="A10603" t="s">
        <v>11305</v>
      </c>
      <c r="B10603">
        <v>626000</v>
      </c>
      <c r="C10603">
        <v>0</v>
      </c>
      <c r="D10603">
        <v>0</v>
      </c>
      <c r="E10603">
        <v>0</v>
      </c>
      <c r="F10603" s="4">
        <f t="shared" si="165"/>
        <v>0</v>
      </c>
    </row>
    <row r="10604" spans="1:6" x14ac:dyDescent="0.3">
      <c r="A10604" t="s">
        <v>11306</v>
      </c>
      <c r="B10604">
        <v>2717830</v>
      </c>
      <c r="C10604">
        <v>2668800</v>
      </c>
      <c r="D10604">
        <v>2332410</v>
      </c>
      <c r="E10604">
        <v>2158000</v>
      </c>
      <c r="F10604" s="4">
        <f t="shared" si="165"/>
        <v>2386403.3333333335</v>
      </c>
    </row>
    <row r="10605" spans="1:6" x14ac:dyDescent="0.3">
      <c r="A10605" t="s">
        <v>11307</v>
      </c>
      <c r="B10605">
        <v>0</v>
      </c>
      <c r="C10605">
        <v>535080</v>
      </c>
      <c r="D10605">
        <v>1190220</v>
      </c>
      <c r="E10605">
        <v>740000</v>
      </c>
      <c r="F10605" s="4">
        <f t="shared" si="165"/>
        <v>821766.66666666663</v>
      </c>
    </row>
    <row r="10606" spans="1:6" x14ac:dyDescent="0.3">
      <c r="A10606" t="s">
        <v>11308</v>
      </c>
      <c r="B10606">
        <v>0</v>
      </c>
      <c r="C10606">
        <v>0</v>
      </c>
      <c r="D10606">
        <v>895440</v>
      </c>
      <c r="E10606">
        <v>0</v>
      </c>
      <c r="F10606" s="4">
        <f t="shared" si="165"/>
        <v>298480</v>
      </c>
    </row>
    <row r="10607" spans="1:6" x14ac:dyDescent="0.3">
      <c r="A10607" t="s">
        <v>11309</v>
      </c>
      <c r="B10607">
        <v>0</v>
      </c>
      <c r="C10607">
        <v>561100</v>
      </c>
      <c r="D10607">
        <v>371280</v>
      </c>
      <c r="E10607">
        <v>0</v>
      </c>
      <c r="F10607" s="4">
        <f t="shared" si="165"/>
        <v>310793.33333333331</v>
      </c>
    </row>
    <row r="10608" spans="1:6" x14ac:dyDescent="0.3">
      <c r="A10608" t="s">
        <v>11310</v>
      </c>
      <c r="B10608">
        <v>0</v>
      </c>
      <c r="C10608">
        <v>0</v>
      </c>
      <c r="D10608">
        <v>1661660</v>
      </c>
      <c r="E10608">
        <v>0</v>
      </c>
      <c r="F10608" s="4">
        <f t="shared" si="165"/>
        <v>553886.66666666663</v>
      </c>
    </row>
    <row r="10609" spans="1:6" x14ac:dyDescent="0.3">
      <c r="A10609" t="s">
        <v>11311</v>
      </c>
      <c r="B10609">
        <v>1150240</v>
      </c>
      <c r="C10609">
        <v>994200</v>
      </c>
      <c r="D10609">
        <v>1287650</v>
      </c>
      <c r="E10609">
        <v>1177800</v>
      </c>
      <c r="F10609" s="4">
        <f t="shared" si="165"/>
        <v>1153216.6666666667</v>
      </c>
    </row>
    <row r="10610" spans="1:6" x14ac:dyDescent="0.3">
      <c r="A10610" t="s">
        <v>11312</v>
      </c>
      <c r="B10610">
        <v>2152930</v>
      </c>
      <c r="C10610">
        <v>2297030</v>
      </c>
      <c r="D10610">
        <v>3273070</v>
      </c>
      <c r="E10610">
        <v>3919060</v>
      </c>
      <c r="F10610" s="4">
        <f t="shared" si="165"/>
        <v>3163053.3333333335</v>
      </c>
    </row>
    <row r="10611" spans="1:6" x14ac:dyDescent="0.3">
      <c r="A10611" t="s">
        <v>11313</v>
      </c>
      <c r="B10611">
        <v>742580</v>
      </c>
      <c r="C10611">
        <v>493860</v>
      </c>
      <c r="D10611">
        <v>0</v>
      </c>
      <c r="E10611">
        <v>1839740</v>
      </c>
      <c r="F10611" s="4">
        <f t="shared" si="165"/>
        <v>777866.66666666663</v>
      </c>
    </row>
    <row r="10612" spans="1:6" x14ac:dyDescent="0.3">
      <c r="A10612" t="s">
        <v>11314</v>
      </c>
      <c r="B10612">
        <v>1302210</v>
      </c>
      <c r="C10612">
        <v>518700</v>
      </c>
      <c r="D10612">
        <v>1228830</v>
      </c>
      <c r="E10612">
        <v>0</v>
      </c>
      <c r="F10612" s="4">
        <f t="shared" si="165"/>
        <v>582510</v>
      </c>
    </row>
    <row r="10613" spans="1:6" x14ac:dyDescent="0.3">
      <c r="A10613" t="s">
        <v>11315</v>
      </c>
      <c r="B10613">
        <v>0</v>
      </c>
      <c r="C10613">
        <v>994350</v>
      </c>
      <c r="D10613">
        <v>542360</v>
      </c>
      <c r="E10613">
        <v>3071250</v>
      </c>
      <c r="F10613" s="4">
        <f t="shared" si="165"/>
        <v>1535986.6666666667</v>
      </c>
    </row>
    <row r="10614" spans="1:6" x14ac:dyDescent="0.3">
      <c r="A10614" t="s">
        <v>11316</v>
      </c>
      <c r="B10614">
        <v>2000650</v>
      </c>
      <c r="C10614">
        <v>2060500</v>
      </c>
      <c r="D10614">
        <v>2234340</v>
      </c>
      <c r="E10614">
        <v>2422000</v>
      </c>
      <c r="F10614" s="4">
        <f t="shared" si="165"/>
        <v>2238946.6666666665</v>
      </c>
    </row>
    <row r="10615" spans="1:6" x14ac:dyDescent="0.3">
      <c r="A10615" t="s">
        <v>11317</v>
      </c>
      <c r="B10615">
        <v>7510570</v>
      </c>
      <c r="C10615">
        <v>420420</v>
      </c>
      <c r="D10615">
        <v>7146160</v>
      </c>
      <c r="E10615">
        <v>2090600</v>
      </c>
      <c r="F10615" s="4">
        <f t="shared" si="165"/>
        <v>3219060</v>
      </c>
    </row>
    <row r="10616" spans="1:6" x14ac:dyDescent="0.3">
      <c r="A10616" t="s">
        <v>11318</v>
      </c>
      <c r="B10616">
        <v>3004900</v>
      </c>
      <c r="C10616">
        <v>6712240</v>
      </c>
      <c r="D10616">
        <v>8808360</v>
      </c>
      <c r="E10616">
        <v>6866420</v>
      </c>
      <c r="F10616" s="4">
        <f t="shared" si="165"/>
        <v>7462340</v>
      </c>
    </row>
    <row r="10617" spans="1:6" x14ac:dyDescent="0.3">
      <c r="A10617" t="s">
        <v>11319</v>
      </c>
      <c r="B10617">
        <v>370000</v>
      </c>
      <c r="C10617">
        <v>724360</v>
      </c>
      <c r="D10617">
        <v>0</v>
      </c>
      <c r="E10617">
        <v>309400</v>
      </c>
      <c r="F10617" s="4">
        <f t="shared" si="165"/>
        <v>344586.66666666669</v>
      </c>
    </row>
    <row r="10618" spans="1:6" x14ac:dyDescent="0.3">
      <c r="A10618" t="s">
        <v>11320</v>
      </c>
      <c r="B10618">
        <v>580000</v>
      </c>
      <c r="C10618">
        <v>6238900</v>
      </c>
      <c r="D10618">
        <v>6417700</v>
      </c>
      <c r="E10618">
        <v>8648600</v>
      </c>
      <c r="F10618" s="4">
        <f t="shared" si="165"/>
        <v>7101733.333333333</v>
      </c>
    </row>
    <row r="10619" spans="1:6" x14ac:dyDescent="0.3">
      <c r="A10619" t="s">
        <v>11321</v>
      </c>
      <c r="B10619">
        <v>1449350</v>
      </c>
      <c r="C10619">
        <v>0</v>
      </c>
      <c r="D10619">
        <v>837200</v>
      </c>
      <c r="E10619">
        <v>804000</v>
      </c>
      <c r="F10619" s="4">
        <f t="shared" si="165"/>
        <v>547066.66666666663</v>
      </c>
    </row>
    <row r="10620" spans="1:6" x14ac:dyDescent="0.3">
      <c r="A10620" t="s">
        <v>11322</v>
      </c>
      <c r="B10620">
        <v>9122520</v>
      </c>
      <c r="C10620">
        <v>2405360</v>
      </c>
      <c r="D10620">
        <v>1890000</v>
      </c>
      <c r="E10620">
        <v>0</v>
      </c>
      <c r="F10620" s="4">
        <f t="shared" si="165"/>
        <v>1431786.6666666667</v>
      </c>
    </row>
    <row r="10621" spans="1:6" x14ac:dyDescent="0.3">
      <c r="A10621" t="s">
        <v>11323</v>
      </c>
      <c r="B10621">
        <v>6048770</v>
      </c>
      <c r="C10621">
        <v>500500</v>
      </c>
      <c r="D10621">
        <v>6087060</v>
      </c>
      <c r="E10621">
        <v>11634040</v>
      </c>
      <c r="F10621" s="4">
        <f t="shared" si="165"/>
        <v>6073866.666666667</v>
      </c>
    </row>
    <row r="10622" spans="1:6" x14ac:dyDescent="0.3">
      <c r="A10622" t="s">
        <v>11324</v>
      </c>
      <c r="B10622">
        <v>600600</v>
      </c>
      <c r="C10622">
        <v>3025700</v>
      </c>
      <c r="D10622">
        <v>1069800</v>
      </c>
      <c r="E10622">
        <v>1863900</v>
      </c>
      <c r="F10622" s="4">
        <f t="shared" si="165"/>
        <v>1986466.6666666667</v>
      </c>
    </row>
    <row r="10623" spans="1:6" x14ac:dyDescent="0.3">
      <c r="A10623" t="s">
        <v>11325</v>
      </c>
      <c r="B10623">
        <v>2282450</v>
      </c>
      <c r="C10623">
        <v>3738080</v>
      </c>
      <c r="D10623">
        <v>12492240</v>
      </c>
      <c r="E10623">
        <v>1117480</v>
      </c>
      <c r="F10623" s="4">
        <f t="shared" si="165"/>
        <v>5782600</v>
      </c>
    </row>
    <row r="10624" spans="1:6" x14ac:dyDescent="0.3">
      <c r="A10624" t="s">
        <v>11326</v>
      </c>
      <c r="B10624">
        <v>1714960</v>
      </c>
      <c r="C10624">
        <v>0</v>
      </c>
      <c r="D10624">
        <v>0</v>
      </c>
      <c r="E10624">
        <v>0</v>
      </c>
      <c r="F10624" s="4">
        <f t="shared" si="165"/>
        <v>0</v>
      </c>
    </row>
    <row r="10625" spans="1:6" x14ac:dyDescent="0.3">
      <c r="A10625" t="s">
        <v>11327</v>
      </c>
      <c r="B10625">
        <v>1081200</v>
      </c>
      <c r="C10625">
        <v>1050240</v>
      </c>
      <c r="D10625">
        <v>297500</v>
      </c>
      <c r="E10625">
        <v>866000</v>
      </c>
      <c r="F10625" s="4">
        <f t="shared" si="165"/>
        <v>737913.33333333337</v>
      </c>
    </row>
    <row r="10626" spans="1:6" x14ac:dyDescent="0.3">
      <c r="A10626" t="s">
        <v>11328</v>
      </c>
      <c r="B10626">
        <v>0</v>
      </c>
      <c r="C10626">
        <v>0</v>
      </c>
      <c r="D10626">
        <v>218400</v>
      </c>
      <c r="E10626">
        <v>0</v>
      </c>
      <c r="F10626" s="4">
        <f t="shared" si="165"/>
        <v>72800</v>
      </c>
    </row>
    <row r="10627" spans="1:6" x14ac:dyDescent="0.3">
      <c r="A10627" t="s">
        <v>11329</v>
      </c>
      <c r="B10627">
        <v>0</v>
      </c>
      <c r="C10627">
        <v>0</v>
      </c>
      <c r="D10627">
        <v>1133080</v>
      </c>
      <c r="E10627">
        <v>2458100</v>
      </c>
      <c r="F10627" s="4">
        <f t="shared" ref="F10627:F10690" si="166">SUM(C10627:E10627)/3</f>
        <v>1197060</v>
      </c>
    </row>
    <row r="10628" spans="1:6" x14ac:dyDescent="0.3">
      <c r="A10628" t="s">
        <v>11330</v>
      </c>
      <c r="B10628">
        <v>450000</v>
      </c>
      <c r="C10628">
        <v>823200</v>
      </c>
      <c r="D10628">
        <v>1730000</v>
      </c>
      <c r="E10628">
        <v>897260</v>
      </c>
      <c r="F10628" s="4">
        <f t="shared" si="166"/>
        <v>1150153.3333333333</v>
      </c>
    </row>
    <row r="10629" spans="1:6" x14ac:dyDescent="0.3">
      <c r="A10629" t="s">
        <v>11331</v>
      </c>
      <c r="B10629">
        <v>0</v>
      </c>
      <c r="C10629">
        <v>452000</v>
      </c>
      <c r="D10629">
        <v>0</v>
      </c>
      <c r="E10629">
        <v>740000</v>
      </c>
      <c r="F10629" s="4">
        <f t="shared" si="166"/>
        <v>397333.33333333331</v>
      </c>
    </row>
    <row r="10630" spans="1:6" x14ac:dyDescent="0.3">
      <c r="A10630" t="s">
        <v>11332</v>
      </c>
      <c r="B10630">
        <v>0</v>
      </c>
      <c r="C10630">
        <v>2360420</v>
      </c>
      <c r="D10630">
        <v>2154820</v>
      </c>
      <c r="E10630">
        <v>2084560</v>
      </c>
      <c r="F10630" s="4">
        <f t="shared" si="166"/>
        <v>2199933.3333333335</v>
      </c>
    </row>
    <row r="10631" spans="1:6" x14ac:dyDescent="0.3">
      <c r="A10631" t="s">
        <v>11333</v>
      </c>
      <c r="B10631">
        <v>0</v>
      </c>
      <c r="C10631">
        <v>0</v>
      </c>
      <c r="D10631">
        <v>922740</v>
      </c>
      <c r="E10631">
        <v>0</v>
      </c>
      <c r="F10631" s="4">
        <f t="shared" si="166"/>
        <v>307580</v>
      </c>
    </row>
    <row r="10632" spans="1:6" x14ac:dyDescent="0.3">
      <c r="A10632" t="s">
        <v>11334</v>
      </c>
      <c r="B10632">
        <v>0</v>
      </c>
      <c r="C10632">
        <v>701240</v>
      </c>
      <c r="D10632">
        <v>2152200</v>
      </c>
      <c r="E10632">
        <v>2236800</v>
      </c>
      <c r="F10632" s="4">
        <f t="shared" si="166"/>
        <v>1696746.6666666667</v>
      </c>
    </row>
    <row r="10633" spans="1:6" x14ac:dyDescent="0.3">
      <c r="A10633" t="s">
        <v>11335</v>
      </c>
      <c r="B10633">
        <v>6633500</v>
      </c>
      <c r="C10633">
        <v>5765530</v>
      </c>
      <c r="D10633">
        <v>7166800</v>
      </c>
      <c r="E10633">
        <v>4610210</v>
      </c>
      <c r="F10633" s="4">
        <f t="shared" si="166"/>
        <v>5847513.333333333</v>
      </c>
    </row>
    <row r="10634" spans="1:6" x14ac:dyDescent="0.3">
      <c r="A10634" t="s">
        <v>11336</v>
      </c>
      <c r="B10634">
        <v>765000</v>
      </c>
      <c r="C10634">
        <v>0</v>
      </c>
      <c r="D10634">
        <v>0</v>
      </c>
      <c r="E10634">
        <v>548100</v>
      </c>
      <c r="F10634" s="4">
        <f t="shared" si="166"/>
        <v>182700</v>
      </c>
    </row>
    <row r="10635" spans="1:6" x14ac:dyDescent="0.3">
      <c r="A10635" t="s">
        <v>11337</v>
      </c>
      <c r="B10635">
        <v>0</v>
      </c>
      <c r="C10635">
        <v>2477160</v>
      </c>
      <c r="D10635">
        <v>4357400</v>
      </c>
      <c r="E10635">
        <v>2937000</v>
      </c>
      <c r="F10635" s="4">
        <f t="shared" si="166"/>
        <v>3257186.6666666665</v>
      </c>
    </row>
    <row r="10636" spans="1:6" x14ac:dyDescent="0.3">
      <c r="A10636" t="s">
        <v>11338</v>
      </c>
      <c r="B10636">
        <v>256000</v>
      </c>
      <c r="C10636">
        <v>257730</v>
      </c>
      <c r="D10636">
        <v>2209690</v>
      </c>
      <c r="E10636">
        <v>256000</v>
      </c>
      <c r="F10636" s="4">
        <f t="shared" si="166"/>
        <v>907806.66666666663</v>
      </c>
    </row>
    <row r="10637" spans="1:6" x14ac:dyDescent="0.3">
      <c r="A10637" t="s">
        <v>11339</v>
      </c>
      <c r="B10637">
        <v>1431210</v>
      </c>
      <c r="C10637">
        <v>1080930</v>
      </c>
      <c r="D10637">
        <v>1477180</v>
      </c>
      <c r="E10637">
        <v>2206080</v>
      </c>
      <c r="F10637" s="4">
        <f t="shared" si="166"/>
        <v>1588063.3333333333</v>
      </c>
    </row>
    <row r="10638" spans="1:6" x14ac:dyDescent="0.3">
      <c r="A10638" t="s">
        <v>11340</v>
      </c>
      <c r="B10638">
        <v>2059740</v>
      </c>
      <c r="C10638">
        <v>0</v>
      </c>
      <c r="D10638">
        <v>2180250</v>
      </c>
      <c r="E10638">
        <v>1117020</v>
      </c>
      <c r="F10638" s="4">
        <f t="shared" si="166"/>
        <v>1099090</v>
      </c>
    </row>
    <row r="10639" spans="1:6" x14ac:dyDescent="0.3">
      <c r="A10639" t="s">
        <v>11341</v>
      </c>
      <c r="B10639">
        <v>0</v>
      </c>
      <c r="C10639">
        <v>1901940</v>
      </c>
      <c r="D10639">
        <v>1392300</v>
      </c>
      <c r="E10639">
        <v>0</v>
      </c>
      <c r="F10639" s="4">
        <f t="shared" si="166"/>
        <v>1098080</v>
      </c>
    </row>
    <row r="10640" spans="1:6" x14ac:dyDescent="0.3">
      <c r="A10640" t="s">
        <v>11342</v>
      </c>
      <c r="B10640">
        <v>0</v>
      </c>
      <c r="C10640">
        <v>532350</v>
      </c>
      <c r="D10640">
        <v>0</v>
      </c>
      <c r="E10640">
        <v>999280</v>
      </c>
      <c r="F10640" s="4">
        <f t="shared" si="166"/>
        <v>510543.33333333331</v>
      </c>
    </row>
    <row r="10641" spans="1:6" x14ac:dyDescent="0.3">
      <c r="A10641" t="s">
        <v>11343</v>
      </c>
      <c r="B10641">
        <v>2800970</v>
      </c>
      <c r="C10641">
        <v>0</v>
      </c>
      <c r="D10641">
        <v>228000</v>
      </c>
      <c r="E10641">
        <v>1970500</v>
      </c>
      <c r="F10641" s="4">
        <f t="shared" si="166"/>
        <v>732833.33333333337</v>
      </c>
    </row>
    <row r="10642" spans="1:6" x14ac:dyDescent="0.3">
      <c r="A10642" t="s">
        <v>11344</v>
      </c>
      <c r="B10642">
        <v>6947740</v>
      </c>
      <c r="C10642">
        <v>15201600</v>
      </c>
      <c r="D10642">
        <v>13674200</v>
      </c>
      <c r="E10642">
        <v>2829300</v>
      </c>
      <c r="F10642" s="4">
        <f t="shared" si="166"/>
        <v>10568366.666666666</v>
      </c>
    </row>
    <row r="10643" spans="1:6" x14ac:dyDescent="0.3">
      <c r="A10643" t="s">
        <v>11345</v>
      </c>
      <c r="B10643">
        <v>2037480</v>
      </c>
      <c r="C10643">
        <v>10405050</v>
      </c>
      <c r="D10643">
        <v>17558850</v>
      </c>
      <c r="E10643">
        <v>5551600</v>
      </c>
      <c r="F10643" s="4">
        <f t="shared" si="166"/>
        <v>11171833.333333334</v>
      </c>
    </row>
    <row r="10644" spans="1:6" x14ac:dyDescent="0.3">
      <c r="A10644" t="s">
        <v>11346</v>
      </c>
      <c r="B10644">
        <v>1332080</v>
      </c>
      <c r="C10644">
        <v>1616790</v>
      </c>
      <c r="D10644">
        <v>908680</v>
      </c>
      <c r="E10644">
        <v>2041150</v>
      </c>
      <c r="F10644" s="4">
        <f t="shared" si="166"/>
        <v>1522206.6666666667</v>
      </c>
    </row>
    <row r="10645" spans="1:6" x14ac:dyDescent="0.3">
      <c r="A10645" t="s">
        <v>11347</v>
      </c>
      <c r="B10645">
        <v>0</v>
      </c>
      <c r="C10645">
        <v>423150</v>
      </c>
      <c r="D10645">
        <v>0</v>
      </c>
      <c r="E10645">
        <v>0</v>
      </c>
      <c r="F10645" s="4">
        <f t="shared" si="166"/>
        <v>141050</v>
      </c>
    </row>
    <row r="10646" spans="1:6" x14ac:dyDescent="0.3">
      <c r="A10646" t="s">
        <v>11348</v>
      </c>
      <c r="B10646">
        <v>2287740</v>
      </c>
      <c r="C10646">
        <v>3024070</v>
      </c>
      <c r="D10646">
        <v>4634050</v>
      </c>
      <c r="E10646">
        <v>4327020</v>
      </c>
      <c r="F10646" s="4">
        <f t="shared" si="166"/>
        <v>3995046.6666666665</v>
      </c>
    </row>
    <row r="10647" spans="1:6" x14ac:dyDescent="0.3">
      <c r="A10647" t="s">
        <v>11349</v>
      </c>
      <c r="B10647">
        <v>2308490</v>
      </c>
      <c r="C10647">
        <v>0</v>
      </c>
      <c r="D10647">
        <v>2281650</v>
      </c>
      <c r="E10647">
        <v>2164980</v>
      </c>
      <c r="F10647" s="4">
        <f t="shared" si="166"/>
        <v>1482210</v>
      </c>
    </row>
    <row r="10648" spans="1:6" x14ac:dyDescent="0.3">
      <c r="A10648" t="s">
        <v>11350</v>
      </c>
      <c r="B10648">
        <v>547820</v>
      </c>
      <c r="C10648">
        <v>731020</v>
      </c>
      <c r="D10648">
        <v>3469780</v>
      </c>
      <c r="E10648">
        <v>1125900</v>
      </c>
      <c r="F10648" s="4">
        <f t="shared" si="166"/>
        <v>1775566.6666666667</v>
      </c>
    </row>
    <row r="10649" spans="1:6" x14ac:dyDescent="0.3">
      <c r="A10649" t="s">
        <v>11351</v>
      </c>
      <c r="B10649">
        <v>2591000</v>
      </c>
      <c r="C10649">
        <v>4882240</v>
      </c>
      <c r="D10649">
        <v>4864180</v>
      </c>
      <c r="E10649">
        <v>2533600</v>
      </c>
      <c r="F10649" s="4">
        <f t="shared" si="166"/>
        <v>4093340</v>
      </c>
    </row>
    <row r="10650" spans="1:6" x14ac:dyDescent="0.3">
      <c r="A10650" t="s">
        <v>11352</v>
      </c>
      <c r="B10650">
        <v>0</v>
      </c>
      <c r="C10650">
        <v>0</v>
      </c>
      <c r="D10650">
        <v>1796960</v>
      </c>
      <c r="E10650">
        <v>0</v>
      </c>
      <c r="F10650" s="4">
        <f t="shared" si="166"/>
        <v>598986.66666666663</v>
      </c>
    </row>
    <row r="10651" spans="1:6" x14ac:dyDescent="0.3">
      <c r="A10651" t="s">
        <v>11353</v>
      </c>
      <c r="B10651">
        <v>2121380</v>
      </c>
      <c r="C10651">
        <v>2351890</v>
      </c>
      <c r="D10651">
        <v>4626180</v>
      </c>
      <c r="E10651">
        <v>5031270</v>
      </c>
      <c r="F10651" s="4">
        <f t="shared" si="166"/>
        <v>4003113.3333333335</v>
      </c>
    </row>
    <row r="10652" spans="1:6" x14ac:dyDescent="0.3">
      <c r="A10652" t="s">
        <v>11354</v>
      </c>
      <c r="B10652">
        <v>5235400</v>
      </c>
      <c r="C10652">
        <v>10372600</v>
      </c>
      <c r="D10652">
        <v>12206150</v>
      </c>
      <c r="E10652">
        <v>12180430</v>
      </c>
      <c r="F10652" s="4">
        <f t="shared" si="166"/>
        <v>11586393.333333334</v>
      </c>
    </row>
    <row r="10653" spans="1:6" x14ac:dyDescent="0.3">
      <c r="A10653" t="s">
        <v>11355</v>
      </c>
      <c r="B10653">
        <v>370000</v>
      </c>
      <c r="C10653">
        <v>0</v>
      </c>
      <c r="D10653">
        <v>0</v>
      </c>
      <c r="E10653">
        <v>0</v>
      </c>
      <c r="F10653" s="4">
        <f t="shared" si="166"/>
        <v>0</v>
      </c>
    </row>
    <row r="10654" spans="1:6" x14ac:dyDescent="0.3">
      <c r="A10654" t="s">
        <v>11356</v>
      </c>
      <c r="B10654">
        <v>0</v>
      </c>
      <c r="C10654">
        <v>0</v>
      </c>
      <c r="D10654">
        <v>18500000</v>
      </c>
      <c r="E10654">
        <v>0</v>
      </c>
      <c r="F10654" s="4">
        <f t="shared" si="166"/>
        <v>6166666.666666667</v>
      </c>
    </row>
    <row r="10655" spans="1:6" x14ac:dyDescent="0.3">
      <c r="A10655" t="s">
        <v>11357</v>
      </c>
      <c r="B10655">
        <v>1325590</v>
      </c>
      <c r="C10655">
        <v>662480</v>
      </c>
      <c r="D10655">
        <v>610200</v>
      </c>
      <c r="E10655">
        <v>0</v>
      </c>
      <c r="F10655" s="4">
        <f t="shared" si="166"/>
        <v>424226.66666666669</v>
      </c>
    </row>
    <row r="10656" spans="1:6" x14ac:dyDescent="0.3">
      <c r="A10656" t="s">
        <v>742</v>
      </c>
      <c r="B10656">
        <v>0</v>
      </c>
      <c r="C10656">
        <v>2768220</v>
      </c>
      <c r="D10656">
        <v>6701520</v>
      </c>
      <c r="E10656">
        <v>11881630</v>
      </c>
      <c r="F10656" s="4">
        <f t="shared" si="166"/>
        <v>7117123.333333333</v>
      </c>
    </row>
    <row r="10657" spans="1:6" x14ac:dyDescent="0.3">
      <c r="A10657" t="s">
        <v>11358</v>
      </c>
      <c r="B10657">
        <v>1646470</v>
      </c>
      <c r="C10657">
        <v>4608240</v>
      </c>
      <c r="D10657">
        <v>2230580</v>
      </c>
      <c r="E10657">
        <v>3621360</v>
      </c>
      <c r="F10657" s="4">
        <f t="shared" si="166"/>
        <v>3486726.6666666665</v>
      </c>
    </row>
    <row r="10658" spans="1:6" x14ac:dyDescent="0.3">
      <c r="A10658" t="s">
        <v>11359</v>
      </c>
      <c r="B10658">
        <v>0</v>
      </c>
      <c r="C10658">
        <v>1694560</v>
      </c>
      <c r="D10658">
        <v>0</v>
      </c>
      <c r="E10658">
        <v>0</v>
      </c>
      <c r="F10658" s="4">
        <f t="shared" si="166"/>
        <v>564853.33333333337</v>
      </c>
    </row>
    <row r="10659" spans="1:6" x14ac:dyDescent="0.3">
      <c r="A10659" t="s">
        <v>11360</v>
      </c>
      <c r="B10659">
        <v>3571900</v>
      </c>
      <c r="C10659">
        <v>5711780</v>
      </c>
      <c r="D10659">
        <v>5824850</v>
      </c>
      <c r="E10659">
        <v>4275840</v>
      </c>
      <c r="F10659" s="4">
        <f t="shared" si="166"/>
        <v>5270823.333333333</v>
      </c>
    </row>
    <row r="10660" spans="1:6" x14ac:dyDescent="0.3">
      <c r="A10660" t="s">
        <v>11361</v>
      </c>
      <c r="B10660">
        <v>2394400</v>
      </c>
      <c r="C10660">
        <v>2365630</v>
      </c>
      <c r="D10660">
        <v>2268690</v>
      </c>
      <c r="E10660">
        <v>2330480</v>
      </c>
      <c r="F10660" s="4">
        <f t="shared" si="166"/>
        <v>2321600</v>
      </c>
    </row>
    <row r="10661" spans="1:6" x14ac:dyDescent="0.3">
      <c r="A10661" t="s">
        <v>11362</v>
      </c>
      <c r="B10661">
        <v>6191640</v>
      </c>
      <c r="C10661">
        <v>7009370</v>
      </c>
      <c r="D10661">
        <v>6038640</v>
      </c>
      <c r="E10661">
        <v>6388200</v>
      </c>
      <c r="F10661" s="4">
        <f t="shared" si="166"/>
        <v>6478736.666666667</v>
      </c>
    </row>
    <row r="10662" spans="1:6" x14ac:dyDescent="0.3">
      <c r="A10662" t="s">
        <v>11363</v>
      </c>
      <c r="B10662">
        <v>0</v>
      </c>
      <c r="C10662">
        <v>0</v>
      </c>
      <c r="D10662">
        <v>884400</v>
      </c>
      <c r="E10662">
        <v>0</v>
      </c>
      <c r="F10662" s="4">
        <f t="shared" si="166"/>
        <v>294800</v>
      </c>
    </row>
    <row r="10663" spans="1:6" x14ac:dyDescent="0.3">
      <c r="A10663" t="s">
        <v>11364</v>
      </c>
      <c r="B10663">
        <v>0</v>
      </c>
      <c r="C10663">
        <v>944580</v>
      </c>
      <c r="D10663">
        <v>764400</v>
      </c>
      <c r="E10663">
        <v>405000</v>
      </c>
      <c r="F10663" s="4">
        <f t="shared" si="166"/>
        <v>704660</v>
      </c>
    </row>
    <row r="10664" spans="1:6" x14ac:dyDescent="0.3">
      <c r="A10664" t="s">
        <v>11365</v>
      </c>
      <c r="B10664">
        <v>6359970</v>
      </c>
      <c r="C10664">
        <v>6640710</v>
      </c>
      <c r="D10664">
        <v>6514620</v>
      </c>
      <c r="E10664">
        <v>10495590</v>
      </c>
      <c r="F10664" s="4">
        <f t="shared" si="166"/>
        <v>7883640</v>
      </c>
    </row>
    <row r="10665" spans="1:6" x14ac:dyDescent="0.3">
      <c r="A10665" t="s">
        <v>11366</v>
      </c>
      <c r="B10665">
        <v>526000</v>
      </c>
      <c r="C10665">
        <v>4690170</v>
      </c>
      <c r="D10665">
        <v>2244680</v>
      </c>
      <c r="E10665">
        <v>2062640</v>
      </c>
      <c r="F10665" s="4">
        <f t="shared" si="166"/>
        <v>2999163.3333333335</v>
      </c>
    </row>
    <row r="10666" spans="1:6" x14ac:dyDescent="0.3">
      <c r="A10666" t="s">
        <v>11367</v>
      </c>
      <c r="B10666">
        <v>0</v>
      </c>
      <c r="C10666">
        <v>3700000</v>
      </c>
      <c r="D10666">
        <v>359450</v>
      </c>
      <c r="E10666">
        <v>0</v>
      </c>
      <c r="F10666" s="4">
        <f t="shared" si="166"/>
        <v>1353150</v>
      </c>
    </row>
    <row r="10667" spans="1:6" x14ac:dyDescent="0.3">
      <c r="A10667" t="s">
        <v>11368</v>
      </c>
      <c r="B10667">
        <v>871780</v>
      </c>
      <c r="C10667">
        <v>610200</v>
      </c>
      <c r="D10667">
        <v>0</v>
      </c>
      <c r="E10667">
        <v>993320</v>
      </c>
      <c r="F10667" s="4">
        <f t="shared" si="166"/>
        <v>534506.66666666663</v>
      </c>
    </row>
    <row r="10668" spans="1:6" x14ac:dyDescent="0.3">
      <c r="A10668" t="s">
        <v>11369</v>
      </c>
      <c r="B10668">
        <v>2782920</v>
      </c>
      <c r="C10668">
        <v>2635520</v>
      </c>
      <c r="D10668">
        <v>2411980</v>
      </c>
      <c r="E10668">
        <v>3128500</v>
      </c>
      <c r="F10668" s="4">
        <f t="shared" si="166"/>
        <v>2725333.3333333335</v>
      </c>
    </row>
    <row r="10669" spans="1:6" x14ac:dyDescent="0.3">
      <c r="A10669" t="s">
        <v>11370</v>
      </c>
      <c r="B10669">
        <v>0</v>
      </c>
      <c r="C10669">
        <v>0</v>
      </c>
      <c r="D10669">
        <v>296660</v>
      </c>
      <c r="E10669">
        <v>386000</v>
      </c>
      <c r="F10669" s="4">
        <f t="shared" si="166"/>
        <v>227553.33333333334</v>
      </c>
    </row>
    <row r="10670" spans="1:6" x14ac:dyDescent="0.3">
      <c r="A10670" t="s">
        <v>11371</v>
      </c>
      <c r="B10670">
        <v>16621550</v>
      </c>
      <c r="C10670">
        <v>18255290</v>
      </c>
      <c r="D10670">
        <v>17827210</v>
      </c>
      <c r="E10670">
        <v>19702510</v>
      </c>
      <c r="F10670" s="4">
        <f t="shared" si="166"/>
        <v>18595003.333333332</v>
      </c>
    </row>
    <row r="10671" spans="1:6" x14ac:dyDescent="0.3">
      <c r="A10671" t="s">
        <v>11372</v>
      </c>
      <c r="B10671">
        <v>637600</v>
      </c>
      <c r="C10671">
        <v>841930</v>
      </c>
      <c r="D10671">
        <v>992600</v>
      </c>
      <c r="E10671">
        <v>427700</v>
      </c>
      <c r="F10671" s="4">
        <f t="shared" si="166"/>
        <v>754076.66666666663</v>
      </c>
    </row>
    <row r="10672" spans="1:6" x14ac:dyDescent="0.3">
      <c r="A10672" t="s">
        <v>11373</v>
      </c>
      <c r="B10672">
        <v>1850000</v>
      </c>
      <c r="C10672">
        <v>0</v>
      </c>
      <c r="D10672">
        <v>0</v>
      </c>
      <c r="E10672">
        <v>0</v>
      </c>
      <c r="F10672" s="4">
        <f t="shared" si="166"/>
        <v>0</v>
      </c>
    </row>
    <row r="10673" spans="1:6" x14ac:dyDescent="0.3">
      <c r="A10673" t="s">
        <v>406</v>
      </c>
      <c r="B10673">
        <v>5099640</v>
      </c>
      <c r="C10673">
        <v>17688980</v>
      </c>
      <c r="D10673">
        <v>7688630</v>
      </c>
      <c r="E10673">
        <v>10242140</v>
      </c>
      <c r="F10673" s="4">
        <f t="shared" si="166"/>
        <v>11873250</v>
      </c>
    </row>
    <row r="10674" spans="1:6" x14ac:dyDescent="0.3">
      <c r="A10674" t="s">
        <v>11374</v>
      </c>
      <c r="B10674">
        <v>411950</v>
      </c>
      <c r="C10674">
        <v>641550</v>
      </c>
      <c r="D10674">
        <v>0</v>
      </c>
      <c r="E10674">
        <v>0</v>
      </c>
      <c r="F10674" s="4">
        <f t="shared" si="166"/>
        <v>213850</v>
      </c>
    </row>
    <row r="10675" spans="1:6" x14ac:dyDescent="0.3">
      <c r="A10675" t="s">
        <v>11375</v>
      </c>
      <c r="B10675">
        <v>3134840</v>
      </c>
      <c r="C10675">
        <v>2932360</v>
      </c>
      <c r="D10675">
        <v>3228680</v>
      </c>
      <c r="E10675">
        <v>2362180</v>
      </c>
      <c r="F10675" s="4">
        <f t="shared" si="166"/>
        <v>2841073.3333333335</v>
      </c>
    </row>
    <row r="10676" spans="1:6" x14ac:dyDescent="0.3">
      <c r="A10676" t="s">
        <v>11376</v>
      </c>
      <c r="B10676">
        <v>411950</v>
      </c>
      <c r="C10676">
        <v>573300</v>
      </c>
      <c r="D10676">
        <v>1026480</v>
      </c>
      <c r="E10676">
        <v>580400</v>
      </c>
      <c r="F10676" s="4">
        <f t="shared" si="166"/>
        <v>726726.66666666663</v>
      </c>
    </row>
    <row r="10677" spans="1:6" x14ac:dyDescent="0.3">
      <c r="A10677" t="s">
        <v>11377</v>
      </c>
      <c r="B10677">
        <v>256000</v>
      </c>
      <c r="C10677">
        <v>512000</v>
      </c>
      <c r="D10677">
        <v>512000</v>
      </c>
      <c r="E10677">
        <v>1332000</v>
      </c>
      <c r="F10677" s="4">
        <f t="shared" si="166"/>
        <v>785333.33333333337</v>
      </c>
    </row>
    <row r="10678" spans="1:6" x14ac:dyDescent="0.3">
      <c r="A10678" t="s">
        <v>11378</v>
      </c>
      <c r="B10678">
        <v>0</v>
      </c>
      <c r="C10678">
        <v>1212160</v>
      </c>
      <c r="D10678">
        <v>800500</v>
      </c>
      <c r="E10678">
        <v>1270560</v>
      </c>
      <c r="F10678" s="4">
        <f t="shared" si="166"/>
        <v>1094406.6666666667</v>
      </c>
    </row>
    <row r="10679" spans="1:6" x14ac:dyDescent="0.3">
      <c r="A10679" t="s">
        <v>11379</v>
      </c>
      <c r="B10679">
        <v>1393400</v>
      </c>
      <c r="C10679">
        <v>248000</v>
      </c>
      <c r="D10679">
        <v>1523020</v>
      </c>
      <c r="E10679">
        <v>1092480</v>
      </c>
      <c r="F10679" s="4">
        <f t="shared" si="166"/>
        <v>954500</v>
      </c>
    </row>
    <row r="10680" spans="1:6" x14ac:dyDescent="0.3">
      <c r="A10680" t="s">
        <v>174</v>
      </c>
      <c r="B10680">
        <v>1506060</v>
      </c>
      <c r="C10680">
        <v>0</v>
      </c>
      <c r="D10680">
        <v>0</v>
      </c>
      <c r="E10680">
        <v>1100560</v>
      </c>
      <c r="F10680" s="4">
        <f t="shared" si="166"/>
        <v>366853.33333333331</v>
      </c>
    </row>
    <row r="10681" spans="1:6" x14ac:dyDescent="0.3">
      <c r="A10681" t="s">
        <v>302</v>
      </c>
      <c r="B10681">
        <v>447720</v>
      </c>
      <c r="C10681">
        <v>0</v>
      </c>
      <c r="D10681">
        <v>1288860</v>
      </c>
      <c r="E10681">
        <v>597960</v>
      </c>
      <c r="F10681" s="4">
        <f t="shared" si="166"/>
        <v>628940</v>
      </c>
    </row>
    <row r="10682" spans="1:6" x14ac:dyDescent="0.3">
      <c r="A10682" t="s">
        <v>11380</v>
      </c>
      <c r="B10682">
        <v>618800</v>
      </c>
      <c r="C10682">
        <v>448400</v>
      </c>
      <c r="D10682">
        <v>0</v>
      </c>
      <c r="E10682">
        <v>386000</v>
      </c>
      <c r="F10682" s="4">
        <f t="shared" si="166"/>
        <v>278133.33333333331</v>
      </c>
    </row>
    <row r="10683" spans="1:6" x14ac:dyDescent="0.3">
      <c r="A10683" t="s">
        <v>11381</v>
      </c>
      <c r="B10683">
        <v>2415600</v>
      </c>
      <c r="C10683">
        <v>3875000</v>
      </c>
      <c r="D10683">
        <v>1297200</v>
      </c>
      <c r="E10683">
        <v>3940440</v>
      </c>
      <c r="F10683" s="4">
        <f t="shared" si="166"/>
        <v>3037546.6666666665</v>
      </c>
    </row>
    <row r="10684" spans="1:6" x14ac:dyDescent="0.3">
      <c r="A10684" t="s">
        <v>11382</v>
      </c>
      <c r="B10684">
        <v>387660</v>
      </c>
      <c r="C10684">
        <v>1603190</v>
      </c>
      <c r="D10684">
        <v>424060</v>
      </c>
      <c r="E10684">
        <v>1409870</v>
      </c>
      <c r="F10684" s="4">
        <f t="shared" si="166"/>
        <v>1145706.6666666667</v>
      </c>
    </row>
    <row r="10685" spans="1:6" x14ac:dyDescent="0.3">
      <c r="A10685" t="s">
        <v>11383</v>
      </c>
      <c r="B10685">
        <v>2475620</v>
      </c>
      <c r="C10685">
        <v>3175250</v>
      </c>
      <c r="D10685">
        <v>0</v>
      </c>
      <c r="E10685">
        <v>2164300</v>
      </c>
      <c r="F10685" s="4">
        <f t="shared" si="166"/>
        <v>1779850</v>
      </c>
    </row>
    <row r="10686" spans="1:6" x14ac:dyDescent="0.3">
      <c r="A10686" t="s">
        <v>11384</v>
      </c>
      <c r="B10686">
        <v>0</v>
      </c>
      <c r="C10686">
        <v>2092090</v>
      </c>
      <c r="D10686">
        <v>2165940</v>
      </c>
      <c r="E10686">
        <v>2076400</v>
      </c>
      <c r="F10686" s="4">
        <f t="shared" si="166"/>
        <v>2111476.6666666665</v>
      </c>
    </row>
    <row r="10687" spans="1:6" x14ac:dyDescent="0.3">
      <c r="A10687" t="s">
        <v>11385</v>
      </c>
      <c r="B10687">
        <v>1073800</v>
      </c>
      <c r="C10687">
        <v>705250</v>
      </c>
      <c r="D10687">
        <v>705250</v>
      </c>
      <c r="E10687">
        <v>832650</v>
      </c>
      <c r="F10687" s="4">
        <f t="shared" si="166"/>
        <v>747716.66666666663</v>
      </c>
    </row>
    <row r="10688" spans="1:6" x14ac:dyDescent="0.3">
      <c r="A10688" t="s">
        <v>11386</v>
      </c>
      <c r="B10688">
        <v>580420</v>
      </c>
      <c r="C10688">
        <v>2544070</v>
      </c>
      <c r="D10688">
        <v>500500</v>
      </c>
      <c r="E10688">
        <v>1199100</v>
      </c>
      <c r="F10688" s="4">
        <f t="shared" si="166"/>
        <v>1414556.6666666667</v>
      </c>
    </row>
    <row r="10689" spans="1:6" x14ac:dyDescent="0.3">
      <c r="A10689" t="s">
        <v>11387</v>
      </c>
      <c r="B10689">
        <v>230000</v>
      </c>
      <c r="C10689">
        <v>864500</v>
      </c>
      <c r="D10689">
        <v>382200</v>
      </c>
      <c r="E10689">
        <v>1186200</v>
      </c>
      <c r="F10689" s="4">
        <f t="shared" si="166"/>
        <v>810966.66666666663</v>
      </c>
    </row>
    <row r="10690" spans="1:6" x14ac:dyDescent="0.3">
      <c r="A10690" t="s">
        <v>11388</v>
      </c>
      <c r="B10690">
        <v>1697900</v>
      </c>
      <c r="C10690">
        <v>4465000</v>
      </c>
      <c r="D10690">
        <v>2273430</v>
      </c>
      <c r="E10690">
        <v>0</v>
      </c>
      <c r="F10690" s="4">
        <f t="shared" si="166"/>
        <v>2246143.3333333335</v>
      </c>
    </row>
    <row r="10691" spans="1:6" x14ac:dyDescent="0.3">
      <c r="A10691" t="s">
        <v>11389</v>
      </c>
      <c r="B10691">
        <v>0</v>
      </c>
      <c r="C10691">
        <v>0</v>
      </c>
      <c r="D10691">
        <v>454750</v>
      </c>
      <c r="E10691">
        <v>0</v>
      </c>
      <c r="F10691" s="4">
        <f t="shared" ref="F10691:F10754" si="167">SUM(C10691:E10691)/3</f>
        <v>151583.33333333334</v>
      </c>
    </row>
    <row r="10692" spans="1:6" x14ac:dyDescent="0.3">
      <c r="A10692" t="s">
        <v>11390</v>
      </c>
      <c r="B10692">
        <v>0</v>
      </c>
      <c r="C10692">
        <v>249000</v>
      </c>
      <c r="D10692">
        <v>1157520</v>
      </c>
      <c r="E10692">
        <v>2298660</v>
      </c>
      <c r="F10692" s="4">
        <f t="shared" si="167"/>
        <v>1235060</v>
      </c>
    </row>
    <row r="10693" spans="1:6" x14ac:dyDescent="0.3">
      <c r="A10693" t="s">
        <v>11391</v>
      </c>
      <c r="B10693">
        <v>0</v>
      </c>
      <c r="C10693">
        <v>0</v>
      </c>
      <c r="D10693">
        <v>920920</v>
      </c>
      <c r="E10693">
        <v>4422000</v>
      </c>
      <c r="F10693" s="4">
        <f t="shared" si="167"/>
        <v>1780973.3333333333</v>
      </c>
    </row>
    <row r="10694" spans="1:6" x14ac:dyDescent="0.3">
      <c r="A10694" t="s">
        <v>11392</v>
      </c>
      <c r="B10694">
        <v>890600</v>
      </c>
      <c r="C10694">
        <v>370000</v>
      </c>
      <c r="D10694">
        <v>370000</v>
      </c>
      <c r="E10694">
        <v>865500</v>
      </c>
      <c r="F10694" s="4">
        <f t="shared" si="167"/>
        <v>535166.66666666663</v>
      </c>
    </row>
    <row r="10695" spans="1:6" x14ac:dyDescent="0.3">
      <c r="A10695" t="s">
        <v>11393</v>
      </c>
      <c r="B10695">
        <v>230000</v>
      </c>
      <c r="C10695">
        <v>0</v>
      </c>
      <c r="D10695">
        <v>191100</v>
      </c>
      <c r="E10695">
        <v>309400</v>
      </c>
      <c r="F10695" s="4">
        <f t="shared" si="167"/>
        <v>166833.33333333334</v>
      </c>
    </row>
    <row r="10696" spans="1:6" x14ac:dyDescent="0.3">
      <c r="A10696" t="s">
        <v>11394</v>
      </c>
      <c r="B10696">
        <v>809750</v>
      </c>
      <c r="C10696">
        <v>3128380</v>
      </c>
      <c r="D10696">
        <v>2513960</v>
      </c>
      <c r="E10696">
        <v>2625380</v>
      </c>
      <c r="F10696" s="4">
        <f t="shared" si="167"/>
        <v>2755906.6666666665</v>
      </c>
    </row>
    <row r="10697" spans="1:6" x14ac:dyDescent="0.3">
      <c r="A10697" t="s">
        <v>11395</v>
      </c>
      <c r="B10697">
        <v>624000</v>
      </c>
      <c r="C10697">
        <v>0</v>
      </c>
      <c r="D10697">
        <v>570000</v>
      </c>
      <c r="E10697">
        <v>450560</v>
      </c>
      <c r="F10697" s="4">
        <f t="shared" si="167"/>
        <v>340186.66666666669</v>
      </c>
    </row>
    <row r="10698" spans="1:6" x14ac:dyDescent="0.3">
      <c r="A10698" t="s">
        <v>11396</v>
      </c>
      <c r="B10698">
        <v>6387730</v>
      </c>
      <c r="C10698">
        <v>4652580</v>
      </c>
      <c r="D10698">
        <v>4446680</v>
      </c>
      <c r="E10698">
        <v>2568400</v>
      </c>
      <c r="F10698" s="4">
        <f t="shared" si="167"/>
        <v>3889220</v>
      </c>
    </row>
    <row r="10699" spans="1:6" x14ac:dyDescent="0.3">
      <c r="A10699" t="s">
        <v>11397</v>
      </c>
      <c r="B10699">
        <v>0</v>
      </c>
      <c r="C10699">
        <v>0</v>
      </c>
      <c r="D10699">
        <v>424060</v>
      </c>
      <c r="E10699">
        <v>586950</v>
      </c>
      <c r="F10699" s="4">
        <f t="shared" si="167"/>
        <v>337003.33333333331</v>
      </c>
    </row>
    <row r="10700" spans="1:6" x14ac:dyDescent="0.3">
      <c r="A10700" t="s">
        <v>11398</v>
      </c>
      <c r="B10700">
        <v>641200</v>
      </c>
      <c r="C10700">
        <v>647680</v>
      </c>
      <c r="D10700">
        <v>0</v>
      </c>
      <c r="E10700">
        <v>0</v>
      </c>
      <c r="F10700" s="4">
        <f t="shared" si="167"/>
        <v>215893.33333333334</v>
      </c>
    </row>
    <row r="10701" spans="1:6" x14ac:dyDescent="0.3">
      <c r="A10701" t="s">
        <v>11399</v>
      </c>
      <c r="B10701">
        <v>530000</v>
      </c>
      <c r="C10701">
        <v>803100</v>
      </c>
      <c r="D10701">
        <v>0</v>
      </c>
      <c r="E10701">
        <v>450560</v>
      </c>
      <c r="F10701" s="4">
        <f t="shared" si="167"/>
        <v>417886.66666666669</v>
      </c>
    </row>
    <row r="10702" spans="1:6" x14ac:dyDescent="0.3">
      <c r="A10702" t="s">
        <v>11400</v>
      </c>
      <c r="B10702">
        <v>2691680</v>
      </c>
      <c r="C10702">
        <v>4188600</v>
      </c>
      <c r="D10702">
        <v>2805480</v>
      </c>
      <c r="E10702">
        <v>4346640</v>
      </c>
      <c r="F10702" s="4">
        <f t="shared" si="167"/>
        <v>3780240</v>
      </c>
    </row>
    <row r="10703" spans="1:6" x14ac:dyDescent="0.3">
      <c r="A10703" t="s">
        <v>11401</v>
      </c>
      <c r="B10703">
        <v>7482280</v>
      </c>
      <c r="C10703">
        <v>12077150</v>
      </c>
      <c r="D10703">
        <v>13365660</v>
      </c>
      <c r="E10703">
        <v>7007090</v>
      </c>
      <c r="F10703" s="4">
        <f t="shared" si="167"/>
        <v>10816633.333333334</v>
      </c>
    </row>
    <row r="10704" spans="1:6" x14ac:dyDescent="0.3">
      <c r="A10704" t="s">
        <v>11402</v>
      </c>
      <c r="B10704">
        <v>0</v>
      </c>
      <c r="C10704">
        <v>675000</v>
      </c>
      <c r="D10704">
        <v>0</v>
      </c>
      <c r="E10704">
        <v>0</v>
      </c>
      <c r="F10704" s="4">
        <f t="shared" si="167"/>
        <v>225000</v>
      </c>
    </row>
    <row r="10705" spans="1:6" x14ac:dyDescent="0.3">
      <c r="A10705" t="s">
        <v>11403</v>
      </c>
      <c r="B10705">
        <v>0</v>
      </c>
      <c r="C10705">
        <v>748020</v>
      </c>
      <c r="D10705">
        <v>668800</v>
      </c>
      <c r="E10705">
        <v>6221770</v>
      </c>
      <c r="F10705" s="4">
        <f t="shared" si="167"/>
        <v>2546196.6666666665</v>
      </c>
    </row>
    <row r="10706" spans="1:6" x14ac:dyDescent="0.3">
      <c r="A10706" t="s">
        <v>11404</v>
      </c>
      <c r="B10706">
        <v>12989440</v>
      </c>
      <c r="C10706">
        <v>10457520</v>
      </c>
      <c r="D10706">
        <v>3347990</v>
      </c>
      <c r="E10706">
        <v>2087540</v>
      </c>
      <c r="F10706" s="4">
        <f t="shared" si="167"/>
        <v>5297683.333333333</v>
      </c>
    </row>
    <row r="10707" spans="1:6" x14ac:dyDescent="0.3">
      <c r="A10707" t="s">
        <v>11405</v>
      </c>
      <c r="B10707">
        <v>2311940</v>
      </c>
      <c r="C10707">
        <v>974610</v>
      </c>
      <c r="D10707">
        <v>791700</v>
      </c>
      <c r="E10707">
        <v>2022020</v>
      </c>
      <c r="F10707" s="4">
        <f t="shared" si="167"/>
        <v>1262776.6666666667</v>
      </c>
    </row>
    <row r="10708" spans="1:6" x14ac:dyDescent="0.3">
      <c r="A10708" t="s">
        <v>11406</v>
      </c>
      <c r="B10708">
        <v>461370</v>
      </c>
      <c r="C10708">
        <v>367640</v>
      </c>
      <c r="D10708">
        <v>1100660</v>
      </c>
      <c r="E10708">
        <v>677040</v>
      </c>
      <c r="F10708" s="4">
        <f t="shared" si="167"/>
        <v>715113.33333333337</v>
      </c>
    </row>
    <row r="10709" spans="1:6" x14ac:dyDescent="0.3">
      <c r="A10709" t="s">
        <v>11407</v>
      </c>
      <c r="B10709">
        <v>0</v>
      </c>
      <c r="C10709">
        <v>1883700</v>
      </c>
      <c r="D10709">
        <v>1640000</v>
      </c>
      <c r="E10709">
        <v>402000</v>
      </c>
      <c r="F10709" s="4">
        <f t="shared" si="167"/>
        <v>1308566.6666666667</v>
      </c>
    </row>
    <row r="10710" spans="1:6" x14ac:dyDescent="0.3">
      <c r="A10710" t="s">
        <v>11408</v>
      </c>
      <c r="B10710">
        <v>0</v>
      </c>
      <c r="C10710">
        <v>481390</v>
      </c>
      <c r="D10710">
        <v>297500</v>
      </c>
      <c r="E10710">
        <v>0</v>
      </c>
      <c r="F10710" s="4">
        <f t="shared" si="167"/>
        <v>259630</v>
      </c>
    </row>
    <row r="10711" spans="1:6" x14ac:dyDescent="0.3">
      <c r="A10711" t="s">
        <v>11409</v>
      </c>
      <c r="B10711">
        <v>594650</v>
      </c>
      <c r="C10711">
        <v>1281420</v>
      </c>
      <c r="D10711">
        <v>0</v>
      </c>
      <c r="E10711">
        <v>0</v>
      </c>
      <c r="F10711" s="4">
        <f t="shared" si="167"/>
        <v>427140</v>
      </c>
    </row>
    <row r="10712" spans="1:6" x14ac:dyDescent="0.3">
      <c r="A10712" t="s">
        <v>11410</v>
      </c>
      <c r="B10712">
        <v>2250700</v>
      </c>
      <c r="C10712">
        <v>3332050</v>
      </c>
      <c r="D10712">
        <v>2392020</v>
      </c>
      <c r="E10712">
        <v>3026310</v>
      </c>
      <c r="F10712" s="4">
        <f t="shared" si="167"/>
        <v>2916793.3333333335</v>
      </c>
    </row>
    <row r="10713" spans="1:6" x14ac:dyDescent="0.3">
      <c r="A10713" t="s">
        <v>11411</v>
      </c>
      <c r="B10713">
        <v>740740</v>
      </c>
      <c r="C10713">
        <v>273000</v>
      </c>
      <c r="D10713">
        <v>0</v>
      </c>
      <c r="E10713">
        <v>0</v>
      </c>
      <c r="F10713" s="4">
        <f t="shared" si="167"/>
        <v>91000</v>
      </c>
    </row>
    <row r="10714" spans="1:6" x14ac:dyDescent="0.3">
      <c r="A10714" t="s">
        <v>11412</v>
      </c>
      <c r="B10714">
        <v>2942940</v>
      </c>
      <c r="C10714">
        <v>1182650</v>
      </c>
      <c r="D10714">
        <v>6398000</v>
      </c>
      <c r="E10714">
        <v>8633950</v>
      </c>
      <c r="F10714" s="4">
        <f t="shared" si="167"/>
        <v>5404866.666666667</v>
      </c>
    </row>
    <row r="10715" spans="1:6" x14ac:dyDescent="0.3">
      <c r="A10715" t="s">
        <v>11413</v>
      </c>
      <c r="B10715">
        <v>1148520</v>
      </c>
      <c r="C10715">
        <v>0</v>
      </c>
      <c r="D10715">
        <v>3234140</v>
      </c>
      <c r="E10715">
        <v>3274720</v>
      </c>
      <c r="F10715" s="4">
        <f t="shared" si="167"/>
        <v>2169620</v>
      </c>
    </row>
    <row r="10716" spans="1:6" x14ac:dyDescent="0.3">
      <c r="A10716" t="s">
        <v>11414</v>
      </c>
      <c r="B10716">
        <v>2071160</v>
      </c>
      <c r="C10716">
        <v>2114470</v>
      </c>
      <c r="D10716">
        <v>2031000</v>
      </c>
      <c r="E10716">
        <v>2061060</v>
      </c>
      <c r="F10716" s="4">
        <f t="shared" si="167"/>
        <v>2068843.3333333333</v>
      </c>
    </row>
    <row r="10717" spans="1:6" x14ac:dyDescent="0.3">
      <c r="A10717" t="s">
        <v>11415</v>
      </c>
      <c r="B10717">
        <v>5019700</v>
      </c>
      <c r="C10717">
        <v>9159940</v>
      </c>
      <c r="D10717">
        <v>37262650</v>
      </c>
      <c r="E10717">
        <v>10328690</v>
      </c>
      <c r="F10717" s="4">
        <f t="shared" si="167"/>
        <v>18917093.333333332</v>
      </c>
    </row>
    <row r="10718" spans="1:6" x14ac:dyDescent="0.3">
      <c r="A10718" t="s">
        <v>11416</v>
      </c>
      <c r="B10718">
        <v>2879660</v>
      </c>
      <c r="C10718">
        <v>6746080</v>
      </c>
      <c r="D10718">
        <v>5754940</v>
      </c>
      <c r="E10718">
        <v>884400</v>
      </c>
      <c r="F10718" s="4">
        <f t="shared" si="167"/>
        <v>4461806.666666667</v>
      </c>
    </row>
    <row r="10719" spans="1:6" x14ac:dyDescent="0.3">
      <c r="A10719" t="s">
        <v>11417</v>
      </c>
      <c r="B10719">
        <v>18140160</v>
      </c>
      <c r="C10719">
        <v>16512910</v>
      </c>
      <c r="D10719">
        <v>41635200</v>
      </c>
      <c r="E10719">
        <v>26612500</v>
      </c>
      <c r="F10719" s="4">
        <f t="shared" si="167"/>
        <v>28253536.666666668</v>
      </c>
    </row>
    <row r="10720" spans="1:6" x14ac:dyDescent="0.3">
      <c r="A10720" t="s">
        <v>11418</v>
      </c>
      <c r="B10720">
        <v>0</v>
      </c>
      <c r="C10720">
        <v>0</v>
      </c>
      <c r="D10720">
        <v>645350</v>
      </c>
      <c r="E10720">
        <v>0</v>
      </c>
      <c r="F10720" s="4">
        <f t="shared" si="167"/>
        <v>215116.66666666666</v>
      </c>
    </row>
    <row r="10721" spans="1:6" x14ac:dyDescent="0.3">
      <c r="A10721" t="s">
        <v>11419</v>
      </c>
      <c r="B10721">
        <v>420420</v>
      </c>
      <c r="C10721">
        <v>2458820</v>
      </c>
      <c r="D10721">
        <v>2025700</v>
      </c>
      <c r="E10721">
        <v>2038820</v>
      </c>
      <c r="F10721" s="4">
        <f t="shared" si="167"/>
        <v>2174446.6666666665</v>
      </c>
    </row>
    <row r="10722" spans="1:6" x14ac:dyDescent="0.3">
      <c r="A10722" t="s">
        <v>11420</v>
      </c>
      <c r="B10722">
        <v>2358780</v>
      </c>
      <c r="C10722">
        <v>5124300</v>
      </c>
      <c r="D10722">
        <v>2254100</v>
      </c>
      <c r="E10722">
        <v>2298940</v>
      </c>
      <c r="F10722" s="4">
        <f t="shared" si="167"/>
        <v>3225780</v>
      </c>
    </row>
    <row r="10723" spans="1:6" x14ac:dyDescent="0.3">
      <c r="A10723" t="s">
        <v>11421</v>
      </c>
      <c r="B10723">
        <v>0</v>
      </c>
      <c r="C10723">
        <v>2542350</v>
      </c>
      <c r="D10723">
        <v>0</v>
      </c>
      <c r="E10723">
        <v>0</v>
      </c>
      <c r="F10723" s="4">
        <f t="shared" si="167"/>
        <v>847450</v>
      </c>
    </row>
    <row r="10724" spans="1:6" x14ac:dyDescent="0.3">
      <c r="A10724" t="s">
        <v>11422</v>
      </c>
      <c r="B10724">
        <v>2220000</v>
      </c>
      <c r="C10724">
        <v>1850000</v>
      </c>
      <c r="D10724">
        <v>788790</v>
      </c>
      <c r="E10724">
        <v>0</v>
      </c>
      <c r="F10724" s="4">
        <f t="shared" si="167"/>
        <v>879596.66666666663</v>
      </c>
    </row>
    <row r="10725" spans="1:6" x14ac:dyDescent="0.3">
      <c r="A10725" t="s">
        <v>11423</v>
      </c>
      <c r="B10725">
        <v>3056690</v>
      </c>
      <c r="C10725">
        <v>0</v>
      </c>
      <c r="D10725">
        <v>2001090</v>
      </c>
      <c r="E10725">
        <v>1258440</v>
      </c>
      <c r="F10725" s="4">
        <f t="shared" si="167"/>
        <v>1086510</v>
      </c>
    </row>
    <row r="10726" spans="1:6" x14ac:dyDescent="0.3">
      <c r="A10726" t="s">
        <v>11424</v>
      </c>
      <c r="B10726">
        <v>2479390</v>
      </c>
      <c r="C10726">
        <v>6164610</v>
      </c>
      <c r="D10726">
        <v>6857538</v>
      </c>
      <c r="E10726">
        <v>5703199</v>
      </c>
      <c r="F10726" s="4">
        <f t="shared" si="167"/>
        <v>6241782.333333333</v>
      </c>
    </row>
    <row r="10727" spans="1:6" x14ac:dyDescent="0.3">
      <c r="A10727" t="s">
        <v>11425</v>
      </c>
      <c r="B10727">
        <v>1105650</v>
      </c>
      <c r="C10727">
        <v>768900</v>
      </c>
      <c r="D10727">
        <v>0</v>
      </c>
      <c r="E10727">
        <v>0</v>
      </c>
      <c r="F10727" s="4">
        <f t="shared" si="167"/>
        <v>256300</v>
      </c>
    </row>
    <row r="10728" spans="1:6" x14ac:dyDescent="0.3">
      <c r="A10728" t="s">
        <v>11426</v>
      </c>
      <c r="B10728">
        <v>2027190</v>
      </c>
      <c r="C10728">
        <v>1658850</v>
      </c>
      <c r="D10728">
        <v>3214190</v>
      </c>
      <c r="E10728">
        <v>3601810</v>
      </c>
      <c r="F10728" s="4">
        <f t="shared" si="167"/>
        <v>2824950</v>
      </c>
    </row>
    <row r="10729" spans="1:6" x14ac:dyDescent="0.3">
      <c r="A10729" t="s">
        <v>11427</v>
      </c>
      <c r="B10729">
        <v>559010</v>
      </c>
      <c r="C10729">
        <v>0</v>
      </c>
      <c r="D10729">
        <v>2515060</v>
      </c>
      <c r="E10729">
        <v>0</v>
      </c>
      <c r="F10729" s="4">
        <f t="shared" si="167"/>
        <v>838353.33333333337</v>
      </c>
    </row>
    <row r="10730" spans="1:6" x14ac:dyDescent="0.3">
      <c r="A10730" t="s">
        <v>11428</v>
      </c>
      <c r="B10730">
        <v>686000</v>
      </c>
      <c r="C10730">
        <v>305000</v>
      </c>
      <c r="D10730">
        <v>582400</v>
      </c>
      <c r="E10730">
        <v>0</v>
      </c>
      <c r="F10730" s="4">
        <f t="shared" si="167"/>
        <v>295800</v>
      </c>
    </row>
    <row r="10731" spans="1:6" x14ac:dyDescent="0.3">
      <c r="A10731" t="s">
        <v>11429</v>
      </c>
      <c r="B10731">
        <v>3329690</v>
      </c>
      <c r="C10731">
        <v>1479200</v>
      </c>
      <c r="D10731">
        <v>8565830</v>
      </c>
      <c r="E10731">
        <v>0</v>
      </c>
      <c r="F10731" s="4">
        <f t="shared" si="167"/>
        <v>3348343.3333333335</v>
      </c>
    </row>
    <row r="10732" spans="1:6" x14ac:dyDescent="0.3">
      <c r="A10732" t="s">
        <v>11430</v>
      </c>
      <c r="B10732">
        <v>2261520</v>
      </c>
      <c r="C10732">
        <v>0</v>
      </c>
      <c r="D10732">
        <v>549640</v>
      </c>
      <c r="E10732">
        <v>1691060</v>
      </c>
      <c r="F10732" s="4">
        <f t="shared" si="167"/>
        <v>746900</v>
      </c>
    </row>
    <row r="10733" spans="1:6" x14ac:dyDescent="0.3">
      <c r="A10733" t="s">
        <v>11431</v>
      </c>
      <c r="B10733">
        <v>1588260</v>
      </c>
      <c r="C10733">
        <v>1526550</v>
      </c>
      <c r="D10733">
        <v>0</v>
      </c>
      <c r="E10733">
        <v>1907220</v>
      </c>
      <c r="F10733" s="4">
        <f t="shared" si="167"/>
        <v>1144590</v>
      </c>
    </row>
    <row r="10734" spans="1:6" x14ac:dyDescent="0.3">
      <c r="A10734" t="s">
        <v>11432</v>
      </c>
      <c r="B10734">
        <v>1796350</v>
      </c>
      <c r="C10734">
        <v>683200</v>
      </c>
      <c r="D10734">
        <v>776160</v>
      </c>
      <c r="E10734">
        <v>0</v>
      </c>
      <c r="F10734" s="4">
        <f t="shared" si="167"/>
        <v>486453.33333333331</v>
      </c>
    </row>
    <row r="10735" spans="1:6" x14ac:dyDescent="0.3">
      <c r="A10735" t="s">
        <v>11433</v>
      </c>
      <c r="B10735">
        <v>13100780</v>
      </c>
      <c r="C10735">
        <v>24196740</v>
      </c>
      <c r="D10735">
        <v>39120620</v>
      </c>
      <c r="E10735">
        <v>20505570</v>
      </c>
      <c r="F10735" s="4">
        <f t="shared" si="167"/>
        <v>27940976.666666668</v>
      </c>
    </row>
    <row r="10736" spans="1:6" x14ac:dyDescent="0.3">
      <c r="A10736" t="s">
        <v>11434</v>
      </c>
      <c r="B10736">
        <v>0</v>
      </c>
      <c r="C10736">
        <v>1877120</v>
      </c>
      <c r="D10736">
        <v>1152670</v>
      </c>
      <c r="E10736">
        <v>2975230</v>
      </c>
      <c r="F10736" s="4">
        <f t="shared" si="167"/>
        <v>2001673.3333333333</v>
      </c>
    </row>
    <row r="10737" spans="1:6" x14ac:dyDescent="0.3">
      <c r="A10737" t="s">
        <v>11435</v>
      </c>
      <c r="B10737">
        <v>0</v>
      </c>
      <c r="C10737">
        <v>0</v>
      </c>
      <c r="D10737">
        <v>3244240</v>
      </c>
      <c r="E10737">
        <v>1583400</v>
      </c>
      <c r="F10737" s="4">
        <f t="shared" si="167"/>
        <v>1609213.3333333333</v>
      </c>
    </row>
    <row r="10738" spans="1:6" x14ac:dyDescent="0.3">
      <c r="A10738" t="s">
        <v>11436</v>
      </c>
      <c r="B10738">
        <v>652760</v>
      </c>
      <c r="C10738">
        <v>1670000</v>
      </c>
      <c r="D10738">
        <v>1210400</v>
      </c>
      <c r="E10738">
        <v>1384480</v>
      </c>
      <c r="F10738" s="4">
        <f t="shared" si="167"/>
        <v>1421626.6666666667</v>
      </c>
    </row>
    <row r="10739" spans="1:6" x14ac:dyDescent="0.3">
      <c r="A10739" t="s">
        <v>11437</v>
      </c>
      <c r="B10739">
        <v>1375010</v>
      </c>
      <c r="C10739">
        <v>2326090</v>
      </c>
      <c r="D10739">
        <v>2692320</v>
      </c>
      <c r="E10739">
        <v>3275490</v>
      </c>
      <c r="F10739" s="4">
        <f t="shared" si="167"/>
        <v>2764633.3333333335</v>
      </c>
    </row>
    <row r="10740" spans="1:6" x14ac:dyDescent="0.3">
      <c r="A10740" t="s">
        <v>11438</v>
      </c>
      <c r="B10740">
        <v>1041620</v>
      </c>
      <c r="C10740">
        <v>967330</v>
      </c>
      <c r="D10740">
        <v>300300</v>
      </c>
      <c r="E10740">
        <v>777140</v>
      </c>
      <c r="F10740" s="4">
        <f t="shared" si="167"/>
        <v>681590</v>
      </c>
    </row>
    <row r="10741" spans="1:6" x14ac:dyDescent="0.3">
      <c r="A10741" t="s">
        <v>11439</v>
      </c>
      <c r="B10741">
        <v>160000</v>
      </c>
      <c r="C10741">
        <v>2699860</v>
      </c>
      <c r="D10741">
        <v>215670</v>
      </c>
      <c r="E10741">
        <v>2573560</v>
      </c>
      <c r="F10741" s="4">
        <f t="shared" si="167"/>
        <v>1829696.6666666667</v>
      </c>
    </row>
    <row r="10742" spans="1:6" x14ac:dyDescent="0.3">
      <c r="A10742" t="s">
        <v>11440</v>
      </c>
      <c r="B10742">
        <v>1255410</v>
      </c>
      <c r="C10742">
        <v>467740</v>
      </c>
      <c r="D10742">
        <v>2117540</v>
      </c>
      <c r="E10742">
        <v>1397960</v>
      </c>
      <c r="F10742" s="4">
        <f t="shared" si="167"/>
        <v>1327746.6666666667</v>
      </c>
    </row>
    <row r="10743" spans="1:6" x14ac:dyDescent="0.3">
      <c r="A10743" t="s">
        <v>11441</v>
      </c>
      <c r="B10743">
        <v>0</v>
      </c>
      <c r="C10743">
        <v>0</v>
      </c>
      <c r="D10743">
        <v>2309060</v>
      </c>
      <c r="E10743">
        <v>2129800</v>
      </c>
      <c r="F10743" s="4">
        <f t="shared" si="167"/>
        <v>1479620</v>
      </c>
    </row>
    <row r="10744" spans="1:6" x14ac:dyDescent="0.3">
      <c r="A10744" t="s">
        <v>11442</v>
      </c>
      <c r="B10744">
        <v>0</v>
      </c>
      <c r="C10744">
        <v>0</v>
      </c>
      <c r="D10744">
        <v>865640</v>
      </c>
      <c r="E10744">
        <v>0</v>
      </c>
      <c r="F10744" s="4">
        <f t="shared" si="167"/>
        <v>288546.66666666669</v>
      </c>
    </row>
    <row r="10745" spans="1:6" x14ac:dyDescent="0.3">
      <c r="A10745" t="s">
        <v>11443</v>
      </c>
      <c r="B10745">
        <v>0</v>
      </c>
      <c r="C10745">
        <v>2146010</v>
      </c>
      <c r="D10745">
        <v>1208740</v>
      </c>
      <c r="E10745">
        <v>2570570</v>
      </c>
      <c r="F10745" s="4">
        <f t="shared" si="167"/>
        <v>1975106.6666666667</v>
      </c>
    </row>
    <row r="10746" spans="1:6" x14ac:dyDescent="0.3">
      <c r="A10746" t="s">
        <v>11444</v>
      </c>
      <c r="B10746">
        <v>15726580</v>
      </c>
      <c r="C10746">
        <v>4151740</v>
      </c>
      <c r="D10746">
        <v>22885150</v>
      </c>
      <c r="E10746">
        <v>29056620</v>
      </c>
      <c r="F10746" s="4">
        <f t="shared" si="167"/>
        <v>18697836.666666668</v>
      </c>
    </row>
    <row r="10747" spans="1:6" x14ac:dyDescent="0.3">
      <c r="A10747" t="s">
        <v>11445</v>
      </c>
      <c r="B10747">
        <v>4577840</v>
      </c>
      <c r="C10747">
        <v>14873890</v>
      </c>
      <c r="D10747">
        <v>14517230</v>
      </c>
      <c r="E10747">
        <v>17259100</v>
      </c>
      <c r="F10747" s="4">
        <f t="shared" si="167"/>
        <v>15550073.333333334</v>
      </c>
    </row>
    <row r="10748" spans="1:6" x14ac:dyDescent="0.3">
      <c r="A10748" t="s">
        <v>11446</v>
      </c>
      <c r="B10748">
        <v>0</v>
      </c>
      <c r="C10748">
        <v>2139500</v>
      </c>
      <c r="D10748">
        <v>2042950</v>
      </c>
      <c r="E10748">
        <v>5078200</v>
      </c>
      <c r="F10748" s="4">
        <f t="shared" si="167"/>
        <v>3086883.3333333335</v>
      </c>
    </row>
    <row r="10749" spans="1:6" x14ac:dyDescent="0.3">
      <c r="A10749" t="s">
        <v>11447</v>
      </c>
      <c r="B10749">
        <v>11710240</v>
      </c>
      <c r="C10749">
        <v>5379520</v>
      </c>
      <c r="D10749">
        <v>13441080</v>
      </c>
      <c r="E10749">
        <v>9171740</v>
      </c>
      <c r="F10749" s="4">
        <f t="shared" si="167"/>
        <v>9330780</v>
      </c>
    </row>
    <row r="10750" spans="1:6" x14ac:dyDescent="0.3">
      <c r="A10750" t="s">
        <v>11448</v>
      </c>
      <c r="B10750">
        <v>1501500</v>
      </c>
      <c r="C10750">
        <v>0</v>
      </c>
      <c r="D10750">
        <v>0</v>
      </c>
      <c r="E10750">
        <v>582400</v>
      </c>
      <c r="F10750" s="4">
        <f t="shared" si="167"/>
        <v>194133.33333333334</v>
      </c>
    </row>
    <row r="10751" spans="1:6" x14ac:dyDescent="0.3">
      <c r="A10751" t="s">
        <v>11449</v>
      </c>
      <c r="B10751">
        <v>0</v>
      </c>
      <c r="C10751">
        <v>0</v>
      </c>
      <c r="D10751">
        <v>3905440</v>
      </c>
      <c r="E10751">
        <v>7219200</v>
      </c>
      <c r="F10751" s="4">
        <f t="shared" si="167"/>
        <v>3708213.3333333335</v>
      </c>
    </row>
    <row r="10752" spans="1:6" x14ac:dyDescent="0.3">
      <c r="A10752" t="s">
        <v>11450</v>
      </c>
      <c r="B10752">
        <v>503930</v>
      </c>
      <c r="C10752">
        <v>1150000</v>
      </c>
      <c r="D10752">
        <v>838650</v>
      </c>
      <c r="E10752">
        <v>2155240</v>
      </c>
      <c r="F10752" s="4">
        <f t="shared" si="167"/>
        <v>1381296.6666666667</v>
      </c>
    </row>
    <row r="10753" spans="1:6" x14ac:dyDescent="0.3">
      <c r="A10753" t="s">
        <v>11451</v>
      </c>
      <c r="B10753">
        <v>0</v>
      </c>
      <c r="C10753">
        <v>4163250</v>
      </c>
      <c r="D10753">
        <v>0</v>
      </c>
      <c r="E10753">
        <v>4491550</v>
      </c>
      <c r="F10753" s="4">
        <f t="shared" si="167"/>
        <v>2884933.3333333335</v>
      </c>
    </row>
    <row r="10754" spans="1:6" x14ac:dyDescent="0.3">
      <c r="A10754" t="s">
        <v>11452</v>
      </c>
      <c r="B10754">
        <v>1042860</v>
      </c>
      <c r="C10754">
        <v>2075800</v>
      </c>
      <c r="D10754">
        <v>1258040</v>
      </c>
      <c r="E10754">
        <v>0</v>
      </c>
      <c r="F10754" s="4">
        <f t="shared" si="167"/>
        <v>1111280</v>
      </c>
    </row>
    <row r="10755" spans="1:6" x14ac:dyDescent="0.3">
      <c r="A10755" t="s">
        <v>11453</v>
      </c>
      <c r="B10755">
        <v>544500</v>
      </c>
      <c r="C10755">
        <v>460000</v>
      </c>
      <c r="D10755">
        <v>720720</v>
      </c>
      <c r="E10755">
        <v>2482480</v>
      </c>
      <c r="F10755" s="4">
        <f t="shared" ref="F10755:F10818" si="168">SUM(C10755:E10755)/3</f>
        <v>1221066.6666666667</v>
      </c>
    </row>
    <row r="10756" spans="1:6" x14ac:dyDescent="0.3">
      <c r="A10756" t="s">
        <v>11454</v>
      </c>
      <c r="B10756">
        <v>2306410</v>
      </c>
      <c r="C10756">
        <v>3700000</v>
      </c>
      <c r="D10756">
        <v>0</v>
      </c>
      <c r="E10756">
        <v>386000</v>
      </c>
      <c r="F10756" s="4">
        <f t="shared" si="168"/>
        <v>1362000</v>
      </c>
    </row>
    <row r="10757" spans="1:6" x14ac:dyDescent="0.3">
      <c r="A10757" t="s">
        <v>11455</v>
      </c>
      <c r="B10757">
        <v>1008000</v>
      </c>
      <c r="C10757">
        <v>900000</v>
      </c>
      <c r="D10757">
        <v>0</v>
      </c>
      <c r="E10757">
        <v>0</v>
      </c>
      <c r="F10757" s="4">
        <f t="shared" si="168"/>
        <v>300000</v>
      </c>
    </row>
    <row r="10758" spans="1:6" x14ac:dyDescent="0.3">
      <c r="A10758" t="s">
        <v>11456</v>
      </c>
      <c r="B10758">
        <v>0</v>
      </c>
      <c r="C10758">
        <v>469560</v>
      </c>
      <c r="D10758">
        <v>1302750</v>
      </c>
      <c r="E10758">
        <v>0</v>
      </c>
      <c r="F10758" s="4">
        <f t="shared" si="168"/>
        <v>590770</v>
      </c>
    </row>
    <row r="10759" spans="1:6" x14ac:dyDescent="0.3">
      <c r="A10759" t="s">
        <v>11457</v>
      </c>
      <c r="B10759">
        <v>914950</v>
      </c>
      <c r="C10759">
        <v>720720</v>
      </c>
      <c r="D10759">
        <v>644280</v>
      </c>
      <c r="E10759">
        <v>620600</v>
      </c>
      <c r="F10759" s="4">
        <f t="shared" si="168"/>
        <v>661866.66666666663</v>
      </c>
    </row>
    <row r="10760" spans="1:6" x14ac:dyDescent="0.3">
      <c r="A10760" t="s">
        <v>11458</v>
      </c>
      <c r="B10760">
        <v>0</v>
      </c>
      <c r="C10760">
        <v>576000</v>
      </c>
      <c r="D10760">
        <v>1310000</v>
      </c>
      <c r="E10760">
        <v>890000</v>
      </c>
      <c r="F10760" s="4">
        <f t="shared" si="168"/>
        <v>925333.33333333337</v>
      </c>
    </row>
    <row r="10761" spans="1:6" x14ac:dyDescent="0.3">
      <c r="A10761" t="s">
        <v>11459</v>
      </c>
      <c r="B10761">
        <v>0</v>
      </c>
      <c r="C10761">
        <v>0</v>
      </c>
      <c r="D10761">
        <v>1235600</v>
      </c>
      <c r="E10761">
        <v>0</v>
      </c>
      <c r="F10761" s="4">
        <f t="shared" si="168"/>
        <v>411866.66666666669</v>
      </c>
    </row>
    <row r="10762" spans="1:6" x14ac:dyDescent="0.3">
      <c r="A10762" t="s">
        <v>11460</v>
      </c>
      <c r="B10762">
        <v>0</v>
      </c>
      <c r="C10762">
        <v>370000</v>
      </c>
      <c r="D10762">
        <v>1187550</v>
      </c>
      <c r="E10762">
        <v>0</v>
      </c>
      <c r="F10762" s="4">
        <f t="shared" si="168"/>
        <v>519183.33333333331</v>
      </c>
    </row>
    <row r="10763" spans="1:6" x14ac:dyDescent="0.3">
      <c r="A10763" t="s">
        <v>11461</v>
      </c>
      <c r="B10763">
        <v>3256080</v>
      </c>
      <c r="C10763">
        <v>4817120</v>
      </c>
      <c r="D10763">
        <v>2338080</v>
      </c>
      <c r="E10763">
        <v>2465760</v>
      </c>
      <c r="F10763" s="4">
        <f t="shared" si="168"/>
        <v>3206986.6666666665</v>
      </c>
    </row>
    <row r="10764" spans="1:6" x14ac:dyDescent="0.3">
      <c r="A10764" t="s">
        <v>11462</v>
      </c>
      <c r="B10764">
        <v>0</v>
      </c>
      <c r="C10764">
        <v>0</v>
      </c>
      <c r="D10764">
        <v>1494220</v>
      </c>
      <c r="E10764">
        <v>386000</v>
      </c>
      <c r="F10764" s="4">
        <f t="shared" si="168"/>
        <v>626740</v>
      </c>
    </row>
    <row r="10765" spans="1:6" x14ac:dyDescent="0.3">
      <c r="A10765" t="s">
        <v>11463</v>
      </c>
      <c r="B10765">
        <v>0</v>
      </c>
      <c r="C10765">
        <v>1395940</v>
      </c>
      <c r="D10765">
        <v>364000</v>
      </c>
      <c r="E10765">
        <v>622440</v>
      </c>
      <c r="F10765" s="4">
        <f t="shared" si="168"/>
        <v>794126.66666666663</v>
      </c>
    </row>
    <row r="10766" spans="1:6" x14ac:dyDescent="0.3">
      <c r="A10766" t="s">
        <v>11464</v>
      </c>
      <c r="B10766">
        <v>0</v>
      </c>
      <c r="C10766">
        <v>689320</v>
      </c>
      <c r="D10766">
        <v>0</v>
      </c>
      <c r="E10766">
        <v>0</v>
      </c>
      <c r="F10766" s="4">
        <f t="shared" si="168"/>
        <v>229773.33333333334</v>
      </c>
    </row>
    <row r="10767" spans="1:6" x14ac:dyDescent="0.3">
      <c r="A10767" t="s">
        <v>755</v>
      </c>
      <c r="B10767">
        <v>0</v>
      </c>
      <c r="C10767">
        <v>1679120</v>
      </c>
      <c r="D10767">
        <v>668850</v>
      </c>
      <c r="E10767">
        <v>2006830</v>
      </c>
      <c r="F10767" s="4">
        <f t="shared" si="168"/>
        <v>1451600</v>
      </c>
    </row>
    <row r="10768" spans="1:6" x14ac:dyDescent="0.3">
      <c r="A10768" t="s">
        <v>11465</v>
      </c>
      <c r="B10768">
        <v>0</v>
      </c>
      <c r="C10768">
        <v>0</v>
      </c>
      <c r="D10768">
        <v>706700</v>
      </c>
      <c r="E10768">
        <v>0</v>
      </c>
      <c r="F10768" s="4">
        <f t="shared" si="168"/>
        <v>235566.66666666666</v>
      </c>
    </row>
    <row r="10769" spans="1:6" x14ac:dyDescent="0.3">
      <c r="A10769" t="s">
        <v>11466</v>
      </c>
      <c r="B10769">
        <v>0</v>
      </c>
      <c r="C10769">
        <v>1723850</v>
      </c>
      <c r="D10769">
        <v>535990</v>
      </c>
      <c r="E10769">
        <v>1291760</v>
      </c>
      <c r="F10769" s="4">
        <f t="shared" si="168"/>
        <v>1183866.6666666667</v>
      </c>
    </row>
    <row r="10770" spans="1:6" x14ac:dyDescent="0.3">
      <c r="A10770" t="s">
        <v>11467</v>
      </c>
      <c r="B10770">
        <v>0</v>
      </c>
      <c r="C10770">
        <v>600000</v>
      </c>
      <c r="D10770">
        <v>491400</v>
      </c>
      <c r="E10770">
        <v>0</v>
      </c>
      <c r="F10770" s="4">
        <f t="shared" si="168"/>
        <v>363800</v>
      </c>
    </row>
    <row r="10771" spans="1:6" x14ac:dyDescent="0.3">
      <c r="A10771" t="s">
        <v>11468</v>
      </c>
      <c r="B10771">
        <v>0</v>
      </c>
      <c r="C10771">
        <v>149400</v>
      </c>
      <c r="D10771">
        <v>234600</v>
      </c>
      <c r="E10771">
        <v>0</v>
      </c>
      <c r="F10771" s="4">
        <f t="shared" si="168"/>
        <v>128000</v>
      </c>
    </row>
    <row r="10772" spans="1:6" x14ac:dyDescent="0.3">
      <c r="A10772" t="s">
        <v>11469</v>
      </c>
      <c r="B10772">
        <v>2427440</v>
      </c>
      <c r="C10772">
        <v>2829790</v>
      </c>
      <c r="D10772">
        <v>2254980</v>
      </c>
      <c r="E10772">
        <v>2426900</v>
      </c>
      <c r="F10772" s="4">
        <f t="shared" si="168"/>
        <v>2503890</v>
      </c>
    </row>
    <row r="10773" spans="1:6" x14ac:dyDescent="0.3">
      <c r="A10773" t="s">
        <v>11470</v>
      </c>
      <c r="B10773">
        <v>1270900</v>
      </c>
      <c r="C10773">
        <v>0</v>
      </c>
      <c r="D10773">
        <v>149400</v>
      </c>
      <c r="E10773">
        <v>1309880</v>
      </c>
      <c r="F10773" s="4">
        <f t="shared" si="168"/>
        <v>486426.66666666669</v>
      </c>
    </row>
    <row r="10774" spans="1:6" x14ac:dyDescent="0.3">
      <c r="A10774" t="s">
        <v>11471</v>
      </c>
      <c r="B10774">
        <v>3230500</v>
      </c>
      <c r="C10774">
        <v>411950</v>
      </c>
      <c r="D10774">
        <v>2429700</v>
      </c>
      <c r="E10774">
        <v>258440</v>
      </c>
      <c r="F10774" s="4">
        <f t="shared" si="168"/>
        <v>1033363.3333333334</v>
      </c>
    </row>
    <row r="10775" spans="1:6" x14ac:dyDescent="0.3">
      <c r="A10775" t="s">
        <v>11472</v>
      </c>
      <c r="B10775">
        <v>1085450</v>
      </c>
      <c r="C10775">
        <v>644280</v>
      </c>
      <c r="D10775">
        <v>1064700</v>
      </c>
      <c r="E10775">
        <v>1241240</v>
      </c>
      <c r="F10775" s="4">
        <f t="shared" si="168"/>
        <v>983406.66666666663</v>
      </c>
    </row>
    <row r="10776" spans="1:6" x14ac:dyDescent="0.3">
      <c r="A10776" t="s">
        <v>11473</v>
      </c>
      <c r="B10776">
        <v>2773680</v>
      </c>
      <c r="C10776">
        <v>4225000</v>
      </c>
      <c r="D10776">
        <v>12539140</v>
      </c>
      <c r="E10776">
        <v>820000</v>
      </c>
      <c r="F10776" s="4">
        <f t="shared" si="168"/>
        <v>5861380</v>
      </c>
    </row>
    <row r="10777" spans="1:6" x14ac:dyDescent="0.3">
      <c r="A10777" t="s">
        <v>11474</v>
      </c>
      <c r="B10777">
        <v>534650</v>
      </c>
      <c r="C10777">
        <v>1325500</v>
      </c>
      <c r="D10777">
        <v>442260</v>
      </c>
      <c r="E10777">
        <v>0</v>
      </c>
      <c r="F10777" s="4">
        <f t="shared" si="168"/>
        <v>589253.33333333337</v>
      </c>
    </row>
    <row r="10778" spans="1:6" x14ac:dyDescent="0.3">
      <c r="A10778" t="s">
        <v>11475</v>
      </c>
      <c r="B10778">
        <v>2298660</v>
      </c>
      <c r="C10778">
        <v>2840550</v>
      </c>
      <c r="D10778">
        <v>3030640</v>
      </c>
      <c r="E10778">
        <v>3022190</v>
      </c>
      <c r="F10778" s="4">
        <f t="shared" si="168"/>
        <v>2964460</v>
      </c>
    </row>
    <row r="10779" spans="1:6" x14ac:dyDescent="0.3">
      <c r="A10779" t="s">
        <v>11476</v>
      </c>
      <c r="B10779">
        <v>0</v>
      </c>
      <c r="C10779">
        <v>0</v>
      </c>
      <c r="D10779">
        <v>966420</v>
      </c>
      <c r="E10779">
        <v>584040</v>
      </c>
      <c r="F10779" s="4">
        <f t="shared" si="168"/>
        <v>516820</v>
      </c>
    </row>
    <row r="10780" spans="1:6" x14ac:dyDescent="0.3">
      <c r="A10780" t="s">
        <v>11477</v>
      </c>
      <c r="B10780">
        <v>573300</v>
      </c>
      <c r="C10780">
        <v>1813630</v>
      </c>
      <c r="D10780">
        <v>2022930</v>
      </c>
      <c r="E10780">
        <v>3464650</v>
      </c>
      <c r="F10780" s="4">
        <f t="shared" si="168"/>
        <v>2433736.6666666665</v>
      </c>
    </row>
    <row r="10781" spans="1:6" x14ac:dyDescent="0.3">
      <c r="A10781" t="s">
        <v>11478</v>
      </c>
      <c r="B10781">
        <v>2093820</v>
      </c>
      <c r="C10781">
        <v>2077120</v>
      </c>
      <c r="D10781">
        <v>2063440</v>
      </c>
      <c r="E10781">
        <v>2296060</v>
      </c>
      <c r="F10781" s="4">
        <f t="shared" si="168"/>
        <v>2145540</v>
      </c>
    </row>
    <row r="10782" spans="1:6" x14ac:dyDescent="0.3">
      <c r="A10782" t="s">
        <v>11479</v>
      </c>
      <c r="B10782">
        <v>455000</v>
      </c>
      <c r="C10782">
        <v>5324350</v>
      </c>
      <c r="D10782">
        <v>938400</v>
      </c>
      <c r="E10782">
        <v>555000</v>
      </c>
      <c r="F10782" s="4">
        <f t="shared" si="168"/>
        <v>2272583.3333333335</v>
      </c>
    </row>
    <row r="10783" spans="1:6" x14ac:dyDescent="0.3">
      <c r="A10783" t="s">
        <v>11480</v>
      </c>
      <c r="B10783">
        <v>2012500</v>
      </c>
      <c r="C10783">
        <v>2525460</v>
      </c>
      <c r="D10783">
        <v>2817220</v>
      </c>
      <c r="E10783">
        <v>2889840</v>
      </c>
      <c r="F10783" s="4">
        <f t="shared" si="168"/>
        <v>2744173.3333333335</v>
      </c>
    </row>
    <row r="10784" spans="1:6" x14ac:dyDescent="0.3">
      <c r="A10784" t="s">
        <v>11481</v>
      </c>
      <c r="B10784">
        <v>9768240</v>
      </c>
      <c r="C10784">
        <v>23352230</v>
      </c>
      <c r="D10784">
        <v>46837000</v>
      </c>
      <c r="E10784">
        <v>11920520</v>
      </c>
      <c r="F10784" s="4">
        <f t="shared" si="168"/>
        <v>27369916.666666668</v>
      </c>
    </row>
    <row r="10785" spans="1:6" x14ac:dyDescent="0.3">
      <c r="A10785" t="s">
        <v>11482</v>
      </c>
      <c r="B10785">
        <v>0</v>
      </c>
      <c r="C10785">
        <v>0</v>
      </c>
      <c r="D10785">
        <v>2085540</v>
      </c>
      <c r="E10785">
        <v>0</v>
      </c>
      <c r="F10785" s="4">
        <f t="shared" si="168"/>
        <v>695180</v>
      </c>
    </row>
    <row r="10786" spans="1:6" x14ac:dyDescent="0.3">
      <c r="A10786" t="s">
        <v>11483</v>
      </c>
      <c r="B10786">
        <v>3601320</v>
      </c>
      <c r="C10786">
        <v>4386200</v>
      </c>
      <c r="D10786">
        <v>7223010</v>
      </c>
      <c r="E10786">
        <v>5871690</v>
      </c>
      <c r="F10786" s="4">
        <f t="shared" si="168"/>
        <v>5826966.666666667</v>
      </c>
    </row>
    <row r="10787" spans="1:6" x14ac:dyDescent="0.3">
      <c r="A10787" t="s">
        <v>11484</v>
      </c>
      <c r="B10787">
        <v>0</v>
      </c>
      <c r="C10787">
        <v>1043400</v>
      </c>
      <c r="D10787">
        <v>563860</v>
      </c>
      <c r="E10787">
        <v>0</v>
      </c>
      <c r="F10787" s="4">
        <f t="shared" si="168"/>
        <v>535753.33333333337</v>
      </c>
    </row>
    <row r="10788" spans="1:6" x14ac:dyDescent="0.3">
      <c r="A10788" t="s">
        <v>11485</v>
      </c>
      <c r="B10788">
        <v>2282200</v>
      </c>
      <c r="C10788">
        <v>1034800</v>
      </c>
      <c r="D10788">
        <v>2467240</v>
      </c>
      <c r="E10788">
        <v>820000</v>
      </c>
      <c r="F10788" s="4">
        <f t="shared" si="168"/>
        <v>1440680</v>
      </c>
    </row>
    <row r="10789" spans="1:6" x14ac:dyDescent="0.3">
      <c r="A10789" t="s">
        <v>11486</v>
      </c>
      <c r="B10789">
        <v>1260960</v>
      </c>
      <c r="C10789">
        <v>2975100</v>
      </c>
      <c r="D10789">
        <v>3882410</v>
      </c>
      <c r="E10789">
        <v>2934930</v>
      </c>
      <c r="F10789" s="4">
        <f t="shared" si="168"/>
        <v>3264146.6666666665</v>
      </c>
    </row>
    <row r="10790" spans="1:6" x14ac:dyDescent="0.3">
      <c r="A10790" t="s">
        <v>710</v>
      </c>
      <c r="B10790">
        <v>10231940</v>
      </c>
      <c r="C10790">
        <v>18774670</v>
      </c>
      <c r="D10790">
        <v>9720740</v>
      </c>
      <c r="E10790">
        <v>12564320</v>
      </c>
      <c r="F10790" s="4">
        <f t="shared" si="168"/>
        <v>13686576.666666666</v>
      </c>
    </row>
    <row r="10791" spans="1:6" x14ac:dyDescent="0.3">
      <c r="A10791" t="s">
        <v>11487</v>
      </c>
      <c r="B10791">
        <v>0</v>
      </c>
      <c r="C10791">
        <v>2023840</v>
      </c>
      <c r="D10791">
        <v>2295550</v>
      </c>
      <c r="E10791">
        <v>637000</v>
      </c>
      <c r="F10791" s="4">
        <f t="shared" si="168"/>
        <v>1652130</v>
      </c>
    </row>
    <row r="10792" spans="1:6" x14ac:dyDescent="0.3">
      <c r="A10792" t="s">
        <v>11488</v>
      </c>
      <c r="B10792">
        <v>0</v>
      </c>
      <c r="C10792">
        <v>514150</v>
      </c>
      <c r="D10792">
        <v>273000</v>
      </c>
      <c r="E10792">
        <v>273000</v>
      </c>
      <c r="F10792" s="4">
        <f t="shared" si="168"/>
        <v>353383.33333333331</v>
      </c>
    </row>
    <row r="10793" spans="1:6" x14ac:dyDescent="0.3">
      <c r="A10793" t="s">
        <v>11489</v>
      </c>
      <c r="B10793">
        <v>256000</v>
      </c>
      <c r="C10793">
        <v>0</v>
      </c>
      <c r="D10793">
        <v>4341920</v>
      </c>
      <c r="E10793">
        <v>1075200</v>
      </c>
      <c r="F10793" s="4">
        <f t="shared" si="168"/>
        <v>1805706.6666666667</v>
      </c>
    </row>
    <row r="10794" spans="1:6" x14ac:dyDescent="0.3">
      <c r="A10794" t="s">
        <v>11490</v>
      </c>
      <c r="B10794">
        <v>872300</v>
      </c>
      <c r="C10794">
        <v>5880610</v>
      </c>
      <c r="D10794">
        <v>2106850</v>
      </c>
      <c r="E10794">
        <v>1366490</v>
      </c>
      <c r="F10794" s="4">
        <f t="shared" si="168"/>
        <v>3117983.3333333335</v>
      </c>
    </row>
    <row r="10795" spans="1:6" x14ac:dyDescent="0.3">
      <c r="A10795" t="s">
        <v>11491</v>
      </c>
      <c r="B10795">
        <v>666270</v>
      </c>
      <c r="C10795">
        <v>2491920</v>
      </c>
      <c r="D10795">
        <v>1386360</v>
      </c>
      <c r="E10795">
        <v>1596140</v>
      </c>
      <c r="F10795" s="4">
        <f t="shared" si="168"/>
        <v>1824806.6666666667</v>
      </c>
    </row>
    <row r="10796" spans="1:6" x14ac:dyDescent="0.3">
      <c r="A10796" t="s">
        <v>11492</v>
      </c>
      <c r="B10796">
        <v>1023260</v>
      </c>
      <c r="C10796">
        <v>985900</v>
      </c>
      <c r="D10796">
        <v>1540260</v>
      </c>
      <c r="E10796">
        <v>1588010</v>
      </c>
      <c r="F10796" s="4">
        <f t="shared" si="168"/>
        <v>1371390</v>
      </c>
    </row>
    <row r="10797" spans="1:6" x14ac:dyDescent="0.3">
      <c r="A10797" t="s">
        <v>11493</v>
      </c>
      <c r="B10797">
        <v>785760</v>
      </c>
      <c r="C10797">
        <v>0</v>
      </c>
      <c r="D10797">
        <v>1031760</v>
      </c>
      <c r="E10797">
        <v>804000</v>
      </c>
      <c r="F10797" s="4">
        <f t="shared" si="168"/>
        <v>611920</v>
      </c>
    </row>
    <row r="10798" spans="1:6" x14ac:dyDescent="0.3">
      <c r="A10798" t="s">
        <v>11494</v>
      </c>
      <c r="B10798">
        <v>0</v>
      </c>
      <c r="C10798">
        <v>1059240</v>
      </c>
      <c r="D10798">
        <v>499590</v>
      </c>
      <c r="E10798">
        <v>722000</v>
      </c>
      <c r="F10798" s="4">
        <f t="shared" si="168"/>
        <v>760276.66666666663</v>
      </c>
    </row>
    <row r="10799" spans="1:6" x14ac:dyDescent="0.3">
      <c r="A10799" t="s">
        <v>11495</v>
      </c>
      <c r="B10799">
        <v>0</v>
      </c>
      <c r="C10799">
        <v>0</v>
      </c>
      <c r="D10799">
        <v>1240330</v>
      </c>
      <c r="E10799">
        <v>710600</v>
      </c>
      <c r="F10799" s="4">
        <f t="shared" si="168"/>
        <v>650310</v>
      </c>
    </row>
    <row r="10800" spans="1:6" x14ac:dyDescent="0.3">
      <c r="A10800" t="s">
        <v>11496</v>
      </c>
      <c r="B10800">
        <v>928200</v>
      </c>
      <c r="C10800">
        <v>2049300</v>
      </c>
      <c r="D10800">
        <v>2489750</v>
      </c>
      <c r="E10800">
        <v>540540</v>
      </c>
      <c r="F10800" s="4">
        <f t="shared" si="168"/>
        <v>1693196.6666666667</v>
      </c>
    </row>
    <row r="10801" spans="1:6" x14ac:dyDescent="0.3">
      <c r="A10801" t="s">
        <v>11497</v>
      </c>
      <c r="B10801">
        <v>0</v>
      </c>
      <c r="C10801">
        <v>569760</v>
      </c>
      <c r="D10801">
        <v>0</v>
      </c>
      <c r="E10801">
        <v>0</v>
      </c>
      <c r="F10801" s="4">
        <f t="shared" si="168"/>
        <v>189920</v>
      </c>
    </row>
    <row r="10802" spans="1:6" x14ac:dyDescent="0.3">
      <c r="A10802" t="s">
        <v>11498</v>
      </c>
      <c r="B10802">
        <v>0</v>
      </c>
      <c r="C10802">
        <v>688000</v>
      </c>
      <c r="D10802">
        <v>711920</v>
      </c>
      <c r="E10802">
        <v>386000</v>
      </c>
      <c r="F10802" s="4">
        <f t="shared" si="168"/>
        <v>595306.66666666663</v>
      </c>
    </row>
    <row r="10803" spans="1:6" x14ac:dyDescent="0.3">
      <c r="A10803" t="s">
        <v>11499</v>
      </c>
      <c r="B10803">
        <v>0</v>
      </c>
      <c r="C10803">
        <v>0</v>
      </c>
      <c r="D10803">
        <v>281190</v>
      </c>
      <c r="E10803">
        <v>0</v>
      </c>
      <c r="F10803" s="4">
        <f t="shared" si="168"/>
        <v>93730</v>
      </c>
    </row>
    <row r="10804" spans="1:6" x14ac:dyDescent="0.3">
      <c r="A10804" t="s">
        <v>11500</v>
      </c>
      <c r="B10804">
        <v>2206000</v>
      </c>
      <c r="C10804">
        <v>2587100</v>
      </c>
      <c r="D10804">
        <v>2266000</v>
      </c>
      <c r="E10804">
        <v>2091120</v>
      </c>
      <c r="F10804" s="4">
        <f t="shared" si="168"/>
        <v>2314740</v>
      </c>
    </row>
    <row r="10805" spans="1:6" x14ac:dyDescent="0.3">
      <c r="A10805" t="s">
        <v>11501</v>
      </c>
      <c r="B10805">
        <v>397800</v>
      </c>
      <c r="C10805">
        <v>0</v>
      </c>
      <c r="D10805">
        <v>0</v>
      </c>
      <c r="E10805">
        <v>0</v>
      </c>
      <c r="F10805" s="4">
        <f t="shared" si="168"/>
        <v>0</v>
      </c>
    </row>
    <row r="10806" spans="1:6" x14ac:dyDescent="0.3">
      <c r="A10806" t="s">
        <v>11502</v>
      </c>
      <c r="B10806">
        <v>6356290</v>
      </c>
      <c r="C10806">
        <v>5305700</v>
      </c>
      <c r="D10806">
        <v>17213690</v>
      </c>
      <c r="E10806">
        <v>2432760</v>
      </c>
      <c r="F10806" s="4">
        <f t="shared" si="168"/>
        <v>8317383.333333333</v>
      </c>
    </row>
    <row r="10807" spans="1:6" x14ac:dyDescent="0.3">
      <c r="A10807" t="s">
        <v>11503</v>
      </c>
      <c r="B10807">
        <v>709200</v>
      </c>
      <c r="C10807">
        <v>640100</v>
      </c>
      <c r="D10807">
        <v>0</v>
      </c>
      <c r="E10807">
        <v>0</v>
      </c>
      <c r="F10807" s="4">
        <f t="shared" si="168"/>
        <v>213366.66666666666</v>
      </c>
    </row>
    <row r="10808" spans="1:6" x14ac:dyDescent="0.3">
      <c r="A10808" t="s">
        <v>11504</v>
      </c>
      <c r="B10808">
        <v>8576000</v>
      </c>
      <c r="C10808">
        <v>7077870</v>
      </c>
      <c r="D10808">
        <v>9353890</v>
      </c>
      <c r="E10808">
        <v>5028850</v>
      </c>
      <c r="F10808" s="4">
        <f t="shared" si="168"/>
        <v>7153536.666666667</v>
      </c>
    </row>
    <row r="10809" spans="1:6" x14ac:dyDescent="0.3">
      <c r="A10809" t="s">
        <v>11505</v>
      </c>
      <c r="B10809">
        <v>972000</v>
      </c>
      <c r="C10809">
        <v>772650</v>
      </c>
      <c r="D10809">
        <v>1861610</v>
      </c>
      <c r="E10809">
        <v>3275400</v>
      </c>
      <c r="F10809" s="4">
        <f t="shared" si="168"/>
        <v>1969886.6666666667</v>
      </c>
    </row>
    <row r="10810" spans="1:6" x14ac:dyDescent="0.3">
      <c r="A10810" t="s">
        <v>11506</v>
      </c>
      <c r="B10810">
        <v>0</v>
      </c>
      <c r="C10810">
        <v>0</v>
      </c>
      <c r="D10810">
        <v>940030</v>
      </c>
      <c r="E10810">
        <v>0</v>
      </c>
      <c r="F10810" s="4">
        <f t="shared" si="168"/>
        <v>313343.33333333331</v>
      </c>
    </row>
    <row r="10811" spans="1:6" x14ac:dyDescent="0.3">
      <c r="A10811" t="s">
        <v>11507</v>
      </c>
      <c r="B10811">
        <v>571000</v>
      </c>
      <c r="C10811">
        <v>325780</v>
      </c>
      <c r="D10811">
        <v>567280</v>
      </c>
      <c r="E10811">
        <v>1783520</v>
      </c>
      <c r="F10811" s="4">
        <f t="shared" si="168"/>
        <v>892193.33333333337</v>
      </c>
    </row>
    <row r="10812" spans="1:6" x14ac:dyDescent="0.3">
      <c r="A10812" t="s">
        <v>11508</v>
      </c>
      <c r="B10812">
        <v>18061380</v>
      </c>
      <c r="C10812">
        <v>13272000</v>
      </c>
      <c r="D10812">
        <v>20114890</v>
      </c>
      <c r="E10812">
        <v>21226480</v>
      </c>
      <c r="F10812" s="4">
        <f t="shared" si="168"/>
        <v>18204456.666666668</v>
      </c>
    </row>
    <row r="10813" spans="1:6" x14ac:dyDescent="0.3">
      <c r="A10813" t="s">
        <v>11509</v>
      </c>
      <c r="B10813">
        <v>0</v>
      </c>
      <c r="C10813">
        <v>1830840</v>
      </c>
      <c r="D10813">
        <v>1196280</v>
      </c>
      <c r="E10813">
        <v>0</v>
      </c>
      <c r="F10813" s="4">
        <f t="shared" si="168"/>
        <v>1009040</v>
      </c>
    </row>
    <row r="10814" spans="1:6" x14ac:dyDescent="0.3">
      <c r="A10814" t="s">
        <v>11510</v>
      </c>
      <c r="B10814">
        <v>0</v>
      </c>
      <c r="C10814">
        <v>846300</v>
      </c>
      <c r="D10814">
        <v>846300</v>
      </c>
      <c r="E10814">
        <v>846300</v>
      </c>
      <c r="F10814" s="4">
        <f t="shared" si="168"/>
        <v>846300</v>
      </c>
    </row>
    <row r="10815" spans="1:6" x14ac:dyDescent="0.3">
      <c r="A10815" t="s">
        <v>11511</v>
      </c>
      <c r="B10815">
        <v>2947260</v>
      </c>
      <c r="C10815">
        <v>4461170</v>
      </c>
      <c r="D10815">
        <v>4942460</v>
      </c>
      <c r="E10815">
        <v>5103310</v>
      </c>
      <c r="F10815" s="4">
        <f t="shared" si="168"/>
        <v>4835646.666666667</v>
      </c>
    </row>
    <row r="10816" spans="1:6" x14ac:dyDescent="0.3">
      <c r="A10816" t="s">
        <v>11512</v>
      </c>
      <c r="B10816">
        <v>0</v>
      </c>
      <c r="C10816">
        <v>281190</v>
      </c>
      <c r="D10816">
        <v>367800</v>
      </c>
      <c r="E10816">
        <v>0</v>
      </c>
      <c r="F10816" s="4">
        <f t="shared" si="168"/>
        <v>216330</v>
      </c>
    </row>
    <row r="10817" spans="1:6" x14ac:dyDescent="0.3">
      <c r="A10817" t="s">
        <v>11513</v>
      </c>
      <c r="B10817">
        <v>460000</v>
      </c>
      <c r="C10817">
        <v>0</v>
      </c>
      <c r="D10817">
        <v>581490</v>
      </c>
      <c r="E10817">
        <v>0</v>
      </c>
      <c r="F10817" s="4">
        <f t="shared" si="168"/>
        <v>193830</v>
      </c>
    </row>
    <row r="10818" spans="1:6" x14ac:dyDescent="0.3">
      <c r="A10818" t="s">
        <v>11514</v>
      </c>
      <c r="B10818">
        <v>0</v>
      </c>
      <c r="C10818">
        <v>0</v>
      </c>
      <c r="D10818">
        <v>2007460</v>
      </c>
      <c r="E10818">
        <v>450560</v>
      </c>
      <c r="F10818" s="4">
        <f t="shared" si="168"/>
        <v>819340</v>
      </c>
    </row>
    <row r="10819" spans="1:6" x14ac:dyDescent="0.3">
      <c r="A10819" t="s">
        <v>11515</v>
      </c>
      <c r="B10819">
        <v>528000</v>
      </c>
      <c r="C10819">
        <v>0</v>
      </c>
      <c r="D10819">
        <v>228000</v>
      </c>
      <c r="E10819">
        <v>613280</v>
      </c>
      <c r="F10819" s="4">
        <f t="shared" ref="F10819:F10882" si="169">SUM(C10819:E10819)/3</f>
        <v>280426.66666666669</v>
      </c>
    </row>
    <row r="10820" spans="1:6" x14ac:dyDescent="0.3">
      <c r="A10820" t="s">
        <v>11516</v>
      </c>
      <c r="B10820">
        <v>1324950</v>
      </c>
      <c r="C10820">
        <v>6036200</v>
      </c>
      <c r="D10820">
        <v>35520000</v>
      </c>
      <c r="E10820">
        <v>8981960</v>
      </c>
      <c r="F10820" s="4">
        <f t="shared" si="169"/>
        <v>16846053.333333332</v>
      </c>
    </row>
    <row r="10821" spans="1:6" x14ac:dyDescent="0.3">
      <c r="A10821" t="s">
        <v>11517</v>
      </c>
      <c r="B10821">
        <v>264600</v>
      </c>
      <c r="C10821">
        <v>604500</v>
      </c>
      <c r="D10821">
        <v>0</v>
      </c>
      <c r="E10821">
        <v>386000</v>
      </c>
      <c r="F10821" s="4">
        <f t="shared" si="169"/>
        <v>330166.66666666669</v>
      </c>
    </row>
    <row r="10822" spans="1:6" x14ac:dyDescent="0.3">
      <c r="A10822" t="s">
        <v>11518</v>
      </c>
      <c r="B10822">
        <v>2000640</v>
      </c>
      <c r="C10822">
        <v>3362530</v>
      </c>
      <c r="D10822">
        <v>6617520</v>
      </c>
      <c r="E10822">
        <v>6481710</v>
      </c>
      <c r="F10822" s="4">
        <f t="shared" si="169"/>
        <v>5487253.333333333</v>
      </c>
    </row>
    <row r="10823" spans="1:6" x14ac:dyDescent="0.3">
      <c r="A10823" t="s">
        <v>11519</v>
      </c>
      <c r="B10823">
        <v>271000</v>
      </c>
      <c r="C10823">
        <v>586040</v>
      </c>
      <c r="D10823">
        <v>477750</v>
      </c>
      <c r="E10823">
        <v>1106650</v>
      </c>
      <c r="F10823" s="4">
        <f t="shared" si="169"/>
        <v>723480</v>
      </c>
    </row>
    <row r="10824" spans="1:6" x14ac:dyDescent="0.3">
      <c r="A10824" t="s">
        <v>11520</v>
      </c>
      <c r="B10824">
        <v>2736060</v>
      </c>
      <c r="C10824">
        <v>3055480</v>
      </c>
      <c r="D10824">
        <v>4103680</v>
      </c>
      <c r="E10824">
        <v>3301550</v>
      </c>
      <c r="F10824" s="4">
        <f t="shared" si="169"/>
        <v>3486903.3333333335</v>
      </c>
    </row>
    <row r="10825" spans="1:6" x14ac:dyDescent="0.3">
      <c r="A10825" t="s">
        <v>11521</v>
      </c>
      <c r="B10825">
        <v>2041780</v>
      </c>
      <c r="C10825">
        <v>6725500</v>
      </c>
      <c r="D10825">
        <v>3203020</v>
      </c>
      <c r="E10825">
        <v>2884440</v>
      </c>
      <c r="F10825" s="4">
        <f t="shared" si="169"/>
        <v>4270986.666666667</v>
      </c>
    </row>
    <row r="10826" spans="1:6" x14ac:dyDescent="0.3">
      <c r="A10826" t="s">
        <v>11522</v>
      </c>
      <c r="B10826">
        <v>0</v>
      </c>
      <c r="C10826">
        <v>9222580</v>
      </c>
      <c r="D10826">
        <v>287560</v>
      </c>
      <c r="E10826">
        <v>6412000</v>
      </c>
      <c r="F10826" s="4">
        <f t="shared" si="169"/>
        <v>5307380</v>
      </c>
    </row>
    <row r="10827" spans="1:6" x14ac:dyDescent="0.3">
      <c r="A10827" t="s">
        <v>11523</v>
      </c>
      <c r="B10827">
        <v>2491140</v>
      </c>
      <c r="C10827">
        <v>0</v>
      </c>
      <c r="D10827">
        <v>3318200</v>
      </c>
      <c r="E10827">
        <v>0</v>
      </c>
      <c r="F10827" s="4">
        <f t="shared" si="169"/>
        <v>1106066.6666666667</v>
      </c>
    </row>
    <row r="10828" spans="1:6" x14ac:dyDescent="0.3">
      <c r="A10828" t="s">
        <v>11524</v>
      </c>
      <c r="B10828">
        <v>0</v>
      </c>
      <c r="C10828">
        <v>2093910</v>
      </c>
      <c r="D10828">
        <v>0</v>
      </c>
      <c r="E10828">
        <v>2065790</v>
      </c>
      <c r="F10828" s="4">
        <f t="shared" si="169"/>
        <v>1386566.6666666667</v>
      </c>
    </row>
    <row r="10829" spans="1:6" x14ac:dyDescent="0.3">
      <c r="A10829" t="s">
        <v>11525</v>
      </c>
      <c r="B10829">
        <v>256000</v>
      </c>
      <c r="C10829">
        <v>600000</v>
      </c>
      <c r="D10829">
        <v>807460</v>
      </c>
      <c r="E10829">
        <v>450560</v>
      </c>
      <c r="F10829" s="4">
        <f t="shared" si="169"/>
        <v>619340</v>
      </c>
    </row>
    <row r="10830" spans="1:6" x14ac:dyDescent="0.3">
      <c r="A10830" t="s">
        <v>11526</v>
      </c>
      <c r="B10830">
        <v>2016520</v>
      </c>
      <c r="C10830">
        <v>520000</v>
      </c>
      <c r="D10830">
        <v>990000</v>
      </c>
      <c r="E10830">
        <v>2544220</v>
      </c>
      <c r="F10830" s="4">
        <f t="shared" si="169"/>
        <v>1351406.6666666667</v>
      </c>
    </row>
    <row r="10831" spans="1:6" x14ac:dyDescent="0.3">
      <c r="A10831" t="s">
        <v>11527</v>
      </c>
      <c r="B10831">
        <v>0</v>
      </c>
      <c r="C10831">
        <v>1203930</v>
      </c>
      <c r="D10831">
        <v>1283100</v>
      </c>
      <c r="E10831">
        <v>0</v>
      </c>
      <c r="F10831" s="4">
        <f t="shared" si="169"/>
        <v>829010</v>
      </c>
    </row>
    <row r="10832" spans="1:6" x14ac:dyDescent="0.3">
      <c r="A10832" t="s">
        <v>11528</v>
      </c>
      <c r="B10832">
        <v>1607600</v>
      </c>
      <c r="C10832">
        <v>0</v>
      </c>
      <c r="D10832">
        <v>1026360</v>
      </c>
      <c r="E10832">
        <v>1438250</v>
      </c>
      <c r="F10832" s="4">
        <f t="shared" si="169"/>
        <v>821536.66666666663</v>
      </c>
    </row>
    <row r="10833" spans="1:6" x14ac:dyDescent="0.3">
      <c r="A10833" t="s">
        <v>11529</v>
      </c>
      <c r="B10833">
        <v>5908640</v>
      </c>
      <c r="C10833">
        <v>0</v>
      </c>
      <c r="D10833">
        <v>185640</v>
      </c>
      <c r="E10833">
        <v>2237250</v>
      </c>
      <c r="F10833" s="4">
        <f t="shared" si="169"/>
        <v>807630</v>
      </c>
    </row>
    <row r="10834" spans="1:6" x14ac:dyDescent="0.3">
      <c r="A10834" t="s">
        <v>11530</v>
      </c>
      <c r="B10834">
        <v>4654030</v>
      </c>
      <c r="C10834">
        <v>5783900</v>
      </c>
      <c r="D10834">
        <v>5400850</v>
      </c>
      <c r="E10834">
        <v>5630410</v>
      </c>
      <c r="F10834" s="4">
        <f t="shared" si="169"/>
        <v>5605053.333333333</v>
      </c>
    </row>
    <row r="10835" spans="1:6" x14ac:dyDescent="0.3">
      <c r="A10835" t="s">
        <v>11531</v>
      </c>
      <c r="B10835">
        <v>160000</v>
      </c>
      <c r="C10835">
        <v>0</v>
      </c>
      <c r="D10835">
        <v>462900</v>
      </c>
      <c r="E10835">
        <v>0</v>
      </c>
      <c r="F10835" s="4">
        <f t="shared" si="169"/>
        <v>154300</v>
      </c>
    </row>
    <row r="10836" spans="1:6" x14ac:dyDescent="0.3">
      <c r="A10836" t="s">
        <v>11532</v>
      </c>
      <c r="B10836">
        <v>1625000</v>
      </c>
      <c r="C10836">
        <v>1195000</v>
      </c>
      <c r="D10836">
        <v>2108900</v>
      </c>
      <c r="E10836">
        <v>0</v>
      </c>
      <c r="F10836" s="4">
        <f t="shared" si="169"/>
        <v>1101300</v>
      </c>
    </row>
    <row r="10837" spans="1:6" x14ac:dyDescent="0.3">
      <c r="A10837" t="s">
        <v>11533</v>
      </c>
      <c r="B10837">
        <v>1004640</v>
      </c>
      <c r="C10837">
        <v>0</v>
      </c>
      <c r="D10837">
        <v>1030580</v>
      </c>
      <c r="E10837">
        <v>402000</v>
      </c>
      <c r="F10837" s="4">
        <f t="shared" si="169"/>
        <v>477526.66666666669</v>
      </c>
    </row>
    <row r="10838" spans="1:6" x14ac:dyDescent="0.3">
      <c r="A10838" t="s">
        <v>11534</v>
      </c>
      <c r="B10838">
        <v>1333690</v>
      </c>
      <c r="C10838">
        <v>1572250</v>
      </c>
      <c r="D10838">
        <v>642460</v>
      </c>
      <c r="E10838">
        <v>804000</v>
      </c>
      <c r="F10838" s="4">
        <f t="shared" si="169"/>
        <v>1006236.6666666666</v>
      </c>
    </row>
    <row r="10839" spans="1:6" x14ac:dyDescent="0.3">
      <c r="A10839" t="s">
        <v>11535</v>
      </c>
      <c r="B10839">
        <v>0</v>
      </c>
      <c r="C10839">
        <v>0</v>
      </c>
      <c r="D10839">
        <v>2163700</v>
      </c>
      <c r="E10839">
        <v>0</v>
      </c>
      <c r="F10839" s="4">
        <f t="shared" si="169"/>
        <v>721233.33333333337</v>
      </c>
    </row>
    <row r="10840" spans="1:6" x14ac:dyDescent="0.3">
      <c r="A10840" t="s">
        <v>11536</v>
      </c>
      <c r="B10840">
        <v>0</v>
      </c>
      <c r="C10840">
        <v>466600</v>
      </c>
      <c r="D10840">
        <v>0</v>
      </c>
      <c r="E10840">
        <v>1444050</v>
      </c>
      <c r="F10840" s="4">
        <f t="shared" si="169"/>
        <v>636883.33333333337</v>
      </c>
    </row>
    <row r="10841" spans="1:6" x14ac:dyDescent="0.3">
      <c r="A10841" t="s">
        <v>11537</v>
      </c>
      <c r="B10841">
        <v>667950</v>
      </c>
      <c r="C10841">
        <v>426900</v>
      </c>
      <c r="D10841">
        <v>0</v>
      </c>
      <c r="E10841">
        <v>1668360</v>
      </c>
      <c r="F10841" s="4">
        <f t="shared" si="169"/>
        <v>698420</v>
      </c>
    </row>
    <row r="10842" spans="1:6" x14ac:dyDescent="0.3">
      <c r="A10842" t="s">
        <v>11538</v>
      </c>
      <c r="B10842">
        <v>0</v>
      </c>
      <c r="C10842">
        <v>0</v>
      </c>
      <c r="D10842">
        <v>914190</v>
      </c>
      <c r="E10842">
        <v>0</v>
      </c>
      <c r="F10842" s="4">
        <f t="shared" si="169"/>
        <v>304730</v>
      </c>
    </row>
    <row r="10843" spans="1:6" x14ac:dyDescent="0.3">
      <c r="A10843" t="s">
        <v>11539</v>
      </c>
      <c r="B10843">
        <v>2202650</v>
      </c>
      <c r="C10843">
        <v>2265900</v>
      </c>
      <c r="D10843">
        <v>1089270</v>
      </c>
      <c r="E10843">
        <v>1115820</v>
      </c>
      <c r="F10843" s="4">
        <f t="shared" si="169"/>
        <v>1490330</v>
      </c>
    </row>
    <row r="10844" spans="1:6" x14ac:dyDescent="0.3">
      <c r="A10844" t="s">
        <v>11540</v>
      </c>
      <c r="B10844">
        <v>0</v>
      </c>
      <c r="C10844">
        <v>1886430</v>
      </c>
      <c r="D10844">
        <v>641550</v>
      </c>
      <c r="E10844">
        <v>0</v>
      </c>
      <c r="F10844" s="4">
        <f t="shared" si="169"/>
        <v>842660</v>
      </c>
    </row>
    <row r="10845" spans="1:6" x14ac:dyDescent="0.3">
      <c r="A10845" t="s">
        <v>11541</v>
      </c>
      <c r="B10845">
        <v>0</v>
      </c>
      <c r="C10845">
        <v>0</v>
      </c>
      <c r="D10845">
        <v>1241000</v>
      </c>
      <c r="E10845">
        <v>2794200</v>
      </c>
      <c r="F10845" s="4">
        <f t="shared" si="169"/>
        <v>1345066.6666666667</v>
      </c>
    </row>
    <row r="10846" spans="1:6" x14ac:dyDescent="0.3">
      <c r="A10846" t="s">
        <v>11542</v>
      </c>
      <c r="B10846">
        <v>1192000</v>
      </c>
      <c r="C10846">
        <v>1044870</v>
      </c>
      <c r="D10846">
        <v>0</v>
      </c>
      <c r="E10846">
        <v>859250</v>
      </c>
      <c r="F10846" s="4">
        <f t="shared" si="169"/>
        <v>634706.66666666663</v>
      </c>
    </row>
    <row r="10847" spans="1:6" x14ac:dyDescent="0.3">
      <c r="A10847" t="s">
        <v>11543</v>
      </c>
      <c r="B10847">
        <v>946000</v>
      </c>
      <c r="C10847">
        <v>1637060</v>
      </c>
      <c r="D10847">
        <v>972400</v>
      </c>
      <c r="E10847">
        <v>3862000</v>
      </c>
      <c r="F10847" s="4">
        <f t="shared" si="169"/>
        <v>2157153.3333333335</v>
      </c>
    </row>
    <row r="10848" spans="1:6" x14ac:dyDescent="0.3">
      <c r="A10848" t="s">
        <v>11544</v>
      </c>
      <c r="B10848">
        <v>1855660</v>
      </c>
      <c r="C10848">
        <v>3287550</v>
      </c>
      <c r="D10848">
        <v>8586400</v>
      </c>
      <c r="E10848">
        <v>5415460</v>
      </c>
      <c r="F10848" s="4">
        <f t="shared" si="169"/>
        <v>5763136.666666667</v>
      </c>
    </row>
    <row r="10849" spans="1:6" x14ac:dyDescent="0.3">
      <c r="A10849" t="s">
        <v>11545</v>
      </c>
      <c r="B10849">
        <v>0</v>
      </c>
      <c r="C10849">
        <v>1329510</v>
      </c>
      <c r="D10849">
        <v>546000</v>
      </c>
      <c r="E10849">
        <v>0</v>
      </c>
      <c r="F10849" s="4">
        <f t="shared" si="169"/>
        <v>625170</v>
      </c>
    </row>
    <row r="10850" spans="1:6" x14ac:dyDescent="0.3">
      <c r="A10850" t="s">
        <v>11546</v>
      </c>
      <c r="B10850">
        <v>160000</v>
      </c>
      <c r="C10850">
        <v>960300</v>
      </c>
      <c r="D10850">
        <v>1113320</v>
      </c>
      <c r="E10850">
        <v>967920</v>
      </c>
      <c r="F10850" s="4">
        <f t="shared" si="169"/>
        <v>1013846.6666666666</v>
      </c>
    </row>
    <row r="10851" spans="1:6" x14ac:dyDescent="0.3">
      <c r="A10851" t="s">
        <v>11547</v>
      </c>
      <c r="B10851">
        <v>710000</v>
      </c>
      <c r="C10851">
        <v>0</v>
      </c>
      <c r="D10851">
        <v>2510410</v>
      </c>
      <c r="E10851">
        <v>2019160</v>
      </c>
      <c r="F10851" s="4">
        <f t="shared" si="169"/>
        <v>1509856.6666666667</v>
      </c>
    </row>
    <row r="10852" spans="1:6" x14ac:dyDescent="0.3">
      <c r="A10852" t="s">
        <v>11548</v>
      </c>
      <c r="B10852">
        <v>2082930</v>
      </c>
      <c r="C10852">
        <v>2022020</v>
      </c>
      <c r="D10852">
        <v>2115580</v>
      </c>
      <c r="E10852">
        <v>4305700</v>
      </c>
      <c r="F10852" s="4">
        <f t="shared" si="169"/>
        <v>2814433.3333333335</v>
      </c>
    </row>
    <row r="10853" spans="1:6" x14ac:dyDescent="0.3">
      <c r="A10853" t="s">
        <v>11549</v>
      </c>
      <c r="B10853">
        <v>0</v>
      </c>
      <c r="C10853">
        <v>0</v>
      </c>
      <c r="D10853">
        <v>491400</v>
      </c>
      <c r="E10853">
        <v>0</v>
      </c>
      <c r="F10853" s="4">
        <f t="shared" si="169"/>
        <v>163800</v>
      </c>
    </row>
    <row r="10854" spans="1:6" x14ac:dyDescent="0.3">
      <c r="A10854" t="s">
        <v>11550</v>
      </c>
      <c r="B10854">
        <v>370000</v>
      </c>
      <c r="C10854">
        <v>1332300</v>
      </c>
      <c r="D10854">
        <v>768240</v>
      </c>
      <c r="E10854">
        <v>386000</v>
      </c>
      <c r="F10854" s="4">
        <f t="shared" si="169"/>
        <v>828846.66666666663</v>
      </c>
    </row>
    <row r="10855" spans="1:6" x14ac:dyDescent="0.3">
      <c r="A10855" t="s">
        <v>11551</v>
      </c>
      <c r="B10855">
        <v>1010380</v>
      </c>
      <c r="C10855">
        <v>767680</v>
      </c>
      <c r="D10855">
        <v>245700</v>
      </c>
      <c r="E10855">
        <v>1507080</v>
      </c>
      <c r="F10855" s="4">
        <f t="shared" si="169"/>
        <v>840153.33333333337</v>
      </c>
    </row>
    <row r="10856" spans="1:6" x14ac:dyDescent="0.3">
      <c r="A10856" t="s">
        <v>11552</v>
      </c>
      <c r="B10856">
        <v>667950</v>
      </c>
      <c r="C10856">
        <v>230000</v>
      </c>
      <c r="D10856">
        <v>256000</v>
      </c>
      <c r="E10856">
        <v>384000</v>
      </c>
      <c r="F10856" s="4">
        <f t="shared" si="169"/>
        <v>290000</v>
      </c>
    </row>
    <row r="10857" spans="1:6" x14ac:dyDescent="0.3">
      <c r="A10857" t="s">
        <v>11553</v>
      </c>
      <c r="B10857">
        <v>617500</v>
      </c>
      <c r="C10857">
        <v>480480</v>
      </c>
      <c r="D10857">
        <v>3710320</v>
      </c>
      <c r="E10857">
        <v>2685580</v>
      </c>
      <c r="F10857" s="4">
        <f t="shared" si="169"/>
        <v>2292126.6666666665</v>
      </c>
    </row>
    <row r="10858" spans="1:6" x14ac:dyDescent="0.3">
      <c r="A10858" t="s">
        <v>11554</v>
      </c>
      <c r="B10858">
        <v>0</v>
      </c>
      <c r="C10858">
        <v>8140000</v>
      </c>
      <c r="D10858">
        <v>13893700</v>
      </c>
      <c r="E10858">
        <v>6859500</v>
      </c>
      <c r="F10858" s="4">
        <f t="shared" si="169"/>
        <v>9631066.666666666</v>
      </c>
    </row>
    <row r="10859" spans="1:6" x14ac:dyDescent="0.3">
      <c r="A10859" t="s">
        <v>11555</v>
      </c>
      <c r="B10859">
        <v>507500</v>
      </c>
      <c r="C10859">
        <v>922740</v>
      </c>
      <c r="D10859">
        <v>0</v>
      </c>
      <c r="E10859">
        <v>0</v>
      </c>
      <c r="F10859" s="4">
        <f t="shared" si="169"/>
        <v>307580</v>
      </c>
    </row>
    <row r="10860" spans="1:6" x14ac:dyDescent="0.3">
      <c r="A10860" t="s">
        <v>11556</v>
      </c>
      <c r="B10860">
        <v>2764320</v>
      </c>
      <c r="C10860">
        <v>6226380</v>
      </c>
      <c r="D10860">
        <v>6182880</v>
      </c>
      <c r="E10860">
        <v>6280610</v>
      </c>
      <c r="F10860" s="4">
        <f t="shared" si="169"/>
        <v>6229956.666666667</v>
      </c>
    </row>
    <row r="10861" spans="1:6" x14ac:dyDescent="0.3">
      <c r="A10861" t="s">
        <v>11557</v>
      </c>
      <c r="B10861">
        <v>4716700</v>
      </c>
      <c r="C10861">
        <v>2100000</v>
      </c>
      <c r="D10861">
        <v>727590</v>
      </c>
      <c r="E10861">
        <v>2115120</v>
      </c>
      <c r="F10861" s="4">
        <f t="shared" si="169"/>
        <v>1647570</v>
      </c>
    </row>
    <row r="10862" spans="1:6" x14ac:dyDescent="0.3">
      <c r="A10862" t="s">
        <v>11558</v>
      </c>
      <c r="B10862">
        <v>1422500</v>
      </c>
      <c r="C10862">
        <v>0</v>
      </c>
      <c r="D10862">
        <v>1193920</v>
      </c>
      <c r="E10862">
        <v>2018080</v>
      </c>
      <c r="F10862" s="4">
        <f t="shared" si="169"/>
        <v>1070666.6666666667</v>
      </c>
    </row>
    <row r="10863" spans="1:6" x14ac:dyDescent="0.3">
      <c r="A10863" t="s">
        <v>11559</v>
      </c>
      <c r="B10863">
        <v>0</v>
      </c>
      <c r="C10863">
        <v>2185250</v>
      </c>
      <c r="D10863">
        <v>1833640</v>
      </c>
      <c r="E10863">
        <v>0</v>
      </c>
      <c r="F10863" s="4">
        <f t="shared" si="169"/>
        <v>1339630</v>
      </c>
    </row>
    <row r="10864" spans="1:6" x14ac:dyDescent="0.3">
      <c r="A10864" t="s">
        <v>11560</v>
      </c>
      <c r="B10864">
        <v>2844650</v>
      </c>
      <c r="C10864">
        <v>5968520</v>
      </c>
      <c r="D10864">
        <v>8985250</v>
      </c>
      <c r="E10864">
        <v>3142000</v>
      </c>
      <c r="F10864" s="4">
        <f t="shared" si="169"/>
        <v>6031923.333333333</v>
      </c>
    </row>
    <row r="10865" spans="1:6" x14ac:dyDescent="0.3">
      <c r="A10865" t="s">
        <v>11561</v>
      </c>
      <c r="B10865">
        <v>720720</v>
      </c>
      <c r="C10865">
        <v>3438580</v>
      </c>
      <c r="D10865">
        <v>0</v>
      </c>
      <c r="E10865">
        <v>1992640</v>
      </c>
      <c r="F10865" s="4">
        <f t="shared" si="169"/>
        <v>1810406.6666666667</v>
      </c>
    </row>
    <row r="10866" spans="1:6" x14ac:dyDescent="0.3">
      <c r="A10866" t="s">
        <v>11562</v>
      </c>
      <c r="B10866">
        <v>598800</v>
      </c>
      <c r="C10866">
        <v>0</v>
      </c>
      <c r="D10866">
        <v>370000</v>
      </c>
      <c r="E10866">
        <v>820000</v>
      </c>
      <c r="F10866" s="4">
        <f t="shared" si="169"/>
        <v>396666.66666666669</v>
      </c>
    </row>
    <row r="10867" spans="1:6" x14ac:dyDescent="0.3">
      <c r="A10867" t="s">
        <v>11563</v>
      </c>
      <c r="B10867">
        <v>0</v>
      </c>
      <c r="C10867">
        <v>802620</v>
      </c>
      <c r="D10867">
        <v>806990</v>
      </c>
      <c r="E10867">
        <v>1113840</v>
      </c>
      <c r="F10867" s="4">
        <f t="shared" si="169"/>
        <v>907816.66666666663</v>
      </c>
    </row>
    <row r="10868" spans="1:6" x14ac:dyDescent="0.3">
      <c r="A10868" t="s">
        <v>511</v>
      </c>
      <c r="B10868">
        <v>2153000</v>
      </c>
      <c r="C10868">
        <v>2590200</v>
      </c>
      <c r="D10868">
        <v>2232160</v>
      </c>
      <c r="E10868">
        <v>2021000</v>
      </c>
      <c r="F10868" s="4">
        <f t="shared" si="169"/>
        <v>2281120</v>
      </c>
    </row>
    <row r="10869" spans="1:6" x14ac:dyDescent="0.3">
      <c r="A10869" t="s">
        <v>11564</v>
      </c>
      <c r="B10869">
        <v>2449510</v>
      </c>
      <c r="C10869">
        <v>2064480</v>
      </c>
      <c r="D10869">
        <v>0</v>
      </c>
      <c r="E10869">
        <v>2044330</v>
      </c>
      <c r="F10869" s="4">
        <f t="shared" si="169"/>
        <v>1369603.3333333333</v>
      </c>
    </row>
    <row r="10870" spans="1:6" x14ac:dyDescent="0.3">
      <c r="A10870" t="s">
        <v>11565</v>
      </c>
      <c r="B10870">
        <v>0</v>
      </c>
      <c r="C10870">
        <v>1486710</v>
      </c>
      <c r="D10870">
        <v>291200</v>
      </c>
      <c r="E10870">
        <v>653340</v>
      </c>
      <c r="F10870" s="4">
        <f t="shared" si="169"/>
        <v>810416.66666666663</v>
      </c>
    </row>
    <row r="10871" spans="1:6" x14ac:dyDescent="0.3">
      <c r="A10871" t="s">
        <v>11566</v>
      </c>
      <c r="B10871">
        <v>0</v>
      </c>
      <c r="C10871">
        <v>493400</v>
      </c>
      <c r="D10871">
        <v>0</v>
      </c>
      <c r="E10871">
        <v>0</v>
      </c>
      <c r="F10871" s="4">
        <f t="shared" si="169"/>
        <v>164466.66666666666</v>
      </c>
    </row>
    <row r="10872" spans="1:6" x14ac:dyDescent="0.3">
      <c r="A10872" t="s">
        <v>11567</v>
      </c>
      <c r="B10872">
        <v>2670600</v>
      </c>
      <c r="C10872">
        <v>857000</v>
      </c>
      <c r="D10872">
        <v>2140320</v>
      </c>
      <c r="E10872">
        <v>2055830</v>
      </c>
      <c r="F10872" s="4">
        <f t="shared" si="169"/>
        <v>1684383.3333333333</v>
      </c>
    </row>
    <row r="10873" spans="1:6" x14ac:dyDescent="0.3">
      <c r="A10873" t="s">
        <v>11568</v>
      </c>
      <c r="B10873">
        <v>748480</v>
      </c>
      <c r="C10873">
        <v>0</v>
      </c>
      <c r="D10873">
        <v>515790</v>
      </c>
      <c r="E10873">
        <v>343980</v>
      </c>
      <c r="F10873" s="4">
        <f t="shared" si="169"/>
        <v>286590</v>
      </c>
    </row>
    <row r="10874" spans="1:6" x14ac:dyDescent="0.3">
      <c r="A10874" t="s">
        <v>11569</v>
      </c>
      <c r="B10874">
        <v>1124860</v>
      </c>
      <c r="C10874">
        <v>0</v>
      </c>
      <c r="D10874">
        <v>586950</v>
      </c>
      <c r="E10874">
        <v>0</v>
      </c>
      <c r="F10874" s="4">
        <f t="shared" si="169"/>
        <v>195650</v>
      </c>
    </row>
    <row r="10875" spans="1:6" x14ac:dyDescent="0.3">
      <c r="A10875" t="s">
        <v>11570</v>
      </c>
      <c r="B10875">
        <v>2262520</v>
      </c>
      <c r="C10875">
        <v>0</v>
      </c>
      <c r="D10875">
        <v>1777960</v>
      </c>
      <c r="E10875">
        <v>3320960</v>
      </c>
      <c r="F10875" s="4">
        <f t="shared" si="169"/>
        <v>1699640</v>
      </c>
    </row>
    <row r="10876" spans="1:6" x14ac:dyDescent="0.3">
      <c r="A10876" t="s">
        <v>11571</v>
      </c>
      <c r="B10876">
        <v>385840</v>
      </c>
      <c r="C10876">
        <v>621160</v>
      </c>
      <c r="D10876">
        <v>0</v>
      </c>
      <c r="E10876">
        <v>386000</v>
      </c>
      <c r="F10876" s="4">
        <f t="shared" si="169"/>
        <v>335720</v>
      </c>
    </row>
    <row r="10877" spans="1:6" x14ac:dyDescent="0.3">
      <c r="A10877" t="s">
        <v>11572</v>
      </c>
      <c r="B10877">
        <v>1676220</v>
      </c>
      <c r="C10877">
        <v>2592590</v>
      </c>
      <c r="D10877">
        <v>2075340</v>
      </c>
      <c r="E10877">
        <v>3265900</v>
      </c>
      <c r="F10877" s="4">
        <f t="shared" si="169"/>
        <v>2644610</v>
      </c>
    </row>
    <row r="10878" spans="1:6" x14ac:dyDescent="0.3">
      <c r="A10878" t="s">
        <v>11573</v>
      </c>
      <c r="B10878">
        <v>3746800</v>
      </c>
      <c r="C10878">
        <v>4758040</v>
      </c>
      <c r="D10878">
        <v>3614200</v>
      </c>
      <c r="E10878">
        <v>3397900</v>
      </c>
      <c r="F10878" s="4">
        <f t="shared" si="169"/>
        <v>3923380</v>
      </c>
    </row>
    <row r="10879" spans="1:6" x14ac:dyDescent="0.3">
      <c r="A10879" t="s">
        <v>613</v>
      </c>
      <c r="B10879">
        <v>3031859</v>
      </c>
      <c r="C10879">
        <v>2062240</v>
      </c>
      <c r="D10879">
        <v>2249840</v>
      </c>
      <c r="E10879">
        <v>2448740</v>
      </c>
      <c r="F10879" s="4">
        <f t="shared" si="169"/>
        <v>2253606.6666666665</v>
      </c>
    </row>
    <row r="10880" spans="1:6" x14ac:dyDescent="0.3">
      <c r="A10880" t="s">
        <v>633</v>
      </c>
      <c r="B10880">
        <v>444500</v>
      </c>
      <c r="C10880">
        <v>722380</v>
      </c>
      <c r="D10880">
        <v>1262030</v>
      </c>
      <c r="E10880">
        <v>222040</v>
      </c>
      <c r="F10880" s="4">
        <f t="shared" si="169"/>
        <v>735483.33333333337</v>
      </c>
    </row>
    <row r="10881" spans="1:6" x14ac:dyDescent="0.3">
      <c r="A10881" t="s">
        <v>180</v>
      </c>
      <c r="B10881">
        <v>1480000</v>
      </c>
      <c r="C10881">
        <v>2738230</v>
      </c>
      <c r="D10881">
        <v>6117920</v>
      </c>
      <c r="E10881">
        <v>2208980</v>
      </c>
      <c r="F10881" s="4">
        <f t="shared" si="169"/>
        <v>3688376.6666666665</v>
      </c>
    </row>
    <row r="10882" spans="1:6" x14ac:dyDescent="0.3">
      <c r="A10882" t="s">
        <v>11574</v>
      </c>
      <c r="B10882">
        <v>2226660</v>
      </c>
      <c r="C10882">
        <v>2826560</v>
      </c>
      <c r="D10882">
        <v>907190</v>
      </c>
      <c r="E10882">
        <v>1012000</v>
      </c>
      <c r="F10882" s="4">
        <f t="shared" si="169"/>
        <v>1581916.6666666667</v>
      </c>
    </row>
    <row r="10883" spans="1:6" x14ac:dyDescent="0.3">
      <c r="A10883" t="s">
        <v>11575</v>
      </c>
      <c r="B10883">
        <v>270000</v>
      </c>
      <c r="C10883">
        <v>612560</v>
      </c>
      <c r="D10883">
        <v>651000</v>
      </c>
      <c r="E10883">
        <v>337920</v>
      </c>
      <c r="F10883" s="4">
        <f t="shared" ref="F10883:F10946" si="170">SUM(C10883:E10883)/3</f>
        <v>533826.66666666663</v>
      </c>
    </row>
    <row r="10884" spans="1:6" x14ac:dyDescent="0.3">
      <c r="A10884" t="s">
        <v>11576</v>
      </c>
      <c r="B10884">
        <v>36019840</v>
      </c>
      <c r="C10884">
        <v>20661780</v>
      </c>
      <c r="D10884">
        <v>22186460</v>
      </c>
      <c r="E10884">
        <v>36640840</v>
      </c>
      <c r="F10884" s="4">
        <f t="shared" si="170"/>
        <v>26496360</v>
      </c>
    </row>
    <row r="10885" spans="1:6" x14ac:dyDescent="0.3">
      <c r="A10885" t="s">
        <v>11577</v>
      </c>
      <c r="B10885">
        <v>855400</v>
      </c>
      <c r="C10885">
        <v>382200</v>
      </c>
      <c r="D10885">
        <v>533260</v>
      </c>
      <c r="E10885">
        <v>309400</v>
      </c>
      <c r="F10885" s="4">
        <f t="shared" si="170"/>
        <v>408286.66666666669</v>
      </c>
    </row>
    <row r="10886" spans="1:6" x14ac:dyDescent="0.3">
      <c r="A10886" t="s">
        <v>11578</v>
      </c>
      <c r="B10886">
        <v>740000</v>
      </c>
      <c r="C10886">
        <v>1747540</v>
      </c>
      <c r="D10886">
        <v>469200</v>
      </c>
      <c r="E10886">
        <v>0</v>
      </c>
      <c r="F10886" s="4">
        <f t="shared" si="170"/>
        <v>738913.33333333337</v>
      </c>
    </row>
    <row r="10887" spans="1:6" x14ac:dyDescent="0.3">
      <c r="A10887" t="s">
        <v>11579</v>
      </c>
      <c r="B10887">
        <v>8110830</v>
      </c>
      <c r="C10887">
        <v>7700420</v>
      </c>
      <c r="D10887">
        <v>7605780</v>
      </c>
      <c r="E10887">
        <v>824460</v>
      </c>
      <c r="F10887" s="4">
        <f t="shared" si="170"/>
        <v>5376886.666666667</v>
      </c>
    </row>
    <row r="10888" spans="1:6" x14ac:dyDescent="0.3">
      <c r="A10888" t="s">
        <v>11580</v>
      </c>
      <c r="B10888">
        <v>2471300</v>
      </c>
      <c r="C10888">
        <v>2461600</v>
      </c>
      <c r="D10888">
        <v>3845440</v>
      </c>
      <c r="E10888">
        <v>2181520</v>
      </c>
      <c r="F10888" s="4">
        <f t="shared" si="170"/>
        <v>2829520</v>
      </c>
    </row>
    <row r="10889" spans="1:6" x14ac:dyDescent="0.3">
      <c r="A10889" t="s">
        <v>11581</v>
      </c>
      <c r="B10889">
        <v>2031400</v>
      </c>
      <c r="C10889">
        <v>0</v>
      </c>
      <c r="D10889">
        <v>423150</v>
      </c>
      <c r="E10889">
        <v>2445580</v>
      </c>
      <c r="F10889" s="4">
        <f t="shared" si="170"/>
        <v>956243.33333333337</v>
      </c>
    </row>
    <row r="10890" spans="1:6" x14ac:dyDescent="0.3">
      <c r="A10890" t="s">
        <v>11582</v>
      </c>
      <c r="B10890">
        <v>0</v>
      </c>
      <c r="C10890">
        <v>0</v>
      </c>
      <c r="D10890">
        <v>1480000</v>
      </c>
      <c r="E10890">
        <v>0</v>
      </c>
      <c r="F10890" s="4">
        <f t="shared" si="170"/>
        <v>493333.33333333331</v>
      </c>
    </row>
    <row r="10891" spans="1:6" x14ac:dyDescent="0.3">
      <c r="A10891" t="s">
        <v>11583</v>
      </c>
      <c r="B10891">
        <v>0</v>
      </c>
      <c r="C10891">
        <v>1912160</v>
      </c>
      <c r="D10891">
        <v>0</v>
      </c>
      <c r="E10891">
        <v>1142000</v>
      </c>
      <c r="F10891" s="4">
        <f t="shared" si="170"/>
        <v>1018053.3333333334</v>
      </c>
    </row>
    <row r="10892" spans="1:6" x14ac:dyDescent="0.3">
      <c r="A10892" t="s">
        <v>11584</v>
      </c>
      <c r="B10892">
        <v>198900</v>
      </c>
      <c r="C10892">
        <v>545790</v>
      </c>
      <c r="D10892">
        <v>349000</v>
      </c>
      <c r="E10892">
        <v>2736620</v>
      </c>
      <c r="F10892" s="4">
        <f t="shared" si="170"/>
        <v>1210470</v>
      </c>
    </row>
    <row r="10893" spans="1:6" x14ac:dyDescent="0.3">
      <c r="A10893" t="s">
        <v>11585</v>
      </c>
      <c r="B10893">
        <v>740000</v>
      </c>
      <c r="C10893">
        <v>0</v>
      </c>
      <c r="D10893">
        <v>1629400</v>
      </c>
      <c r="E10893">
        <v>1123100</v>
      </c>
      <c r="F10893" s="4">
        <f t="shared" si="170"/>
        <v>917500</v>
      </c>
    </row>
    <row r="10894" spans="1:6" x14ac:dyDescent="0.3">
      <c r="A10894" t="s">
        <v>11586</v>
      </c>
      <c r="B10894">
        <v>502320</v>
      </c>
      <c r="C10894">
        <v>2663950</v>
      </c>
      <c r="D10894">
        <v>4735580</v>
      </c>
      <c r="E10894">
        <v>2199500</v>
      </c>
      <c r="F10894" s="4">
        <f t="shared" si="170"/>
        <v>3199676.6666666665</v>
      </c>
    </row>
    <row r="10895" spans="1:6" x14ac:dyDescent="0.3">
      <c r="A10895" t="s">
        <v>11587</v>
      </c>
      <c r="B10895">
        <v>3177520</v>
      </c>
      <c r="C10895">
        <v>4285270</v>
      </c>
      <c r="D10895">
        <v>3997046</v>
      </c>
      <c r="E10895">
        <v>6967990</v>
      </c>
      <c r="F10895" s="4">
        <f t="shared" si="170"/>
        <v>5083435.333333333</v>
      </c>
    </row>
    <row r="10896" spans="1:6" x14ac:dyDescent="0.3">
      <c r="A10896" t="s">
        <v>11588</v>
      </c>
      <c r="B10896">
        <v>286000</v>
      </c>
      <c r="C10896">
        <v>0</v>
      </c>
      <c r="D10896">
        <v>298800</v>
      </c>
      <c r="E10896">
        <v>0</v>
      </c>
      <c r="F10896" s="4">
        <f t="shared" si="170"/>
        <v>99600</v>
      </c>
    </row>
    <row r="10897" spans="1:6" x14ac:dyDescent="0.3">
      <c r="A10897" t="s">
        <v>11589</v>
      </c>
      <c r="B10897">
        <v>0</v>
      </c>
      <c r="C10897">
        <v>3059170</v>
      </c>
      <c r="D10897">
        <v>0</v>
      </c>
      <c r="E10897">
        <v>1076000</v>
      </c>
      <c r="F10897" s="4">
        <f t="shared" si="170"/>
        <v>1378390</v>
      </c>
    </row>
    <row r="10898" spans="1:6" x14ac:dyDescent="0.3">
      <c r="A10898" t="s">
        <v>11590</v>
      </c>
      <c r="B10898">
        <v>2065270</v>
      </c>
      <c r="C10898">
        <v>2259450</v>
      </c>
      <c r="D10898">
        <v>0</v>
      </c>
      <c r="E10898">
        <v>2758030</v>
      </c>
      <c r="F10898" s="4">
        <f t="shared" si="170"/>
        <v>1672493.3333333333</v>
      </c>
    </row>
    <row r="10899" spans="1:6" x14ac:dyDescent="0.3">
      <c r="A10899" t="s">
        <v>11591</v>
      </c>
      <c r="B10899">
        <v>0</v>
      </c>
      <c r="C10899">
        <v>2050230</v>
      </c>
      <c r="D10899">
        <v>268920</v>
      </c>
      <c r="E10899">
        <v>0</v>
      </c>
      <c r="F10899" s="4">
        <f t="shared" si="170"/>
        <v>773050</v>
      </c>
    </row>
    <row r="10900" spans="1:6" x14ac:dyDescent="0.3">
      <c r="A10900" t="s">
        <v>11592</v>
      </c>
      <c r="B10900">
        <v>17585320</v>
      </c>
      <c r="C10900">
        <v>24751150</v>
      </c>
      <c r="D10900">
        <v>22283950</v>
      </c>
      <c r="E10900">
        <v>23957380</v>
      </c>
      <c r="F10900" s="4">
        <f t="shared" si="170"/>
        <v>23664160</v>
      </c>
    </row>
    <row r="10901" spans="1:6" x14ac:dyDescent="0.3">
      <c r="A10901" t="s">
        <v>11593</v>
      </c>
      <c r="B10901">
        <v>1717590</v>
      </c>
      <c r="C10901">
        <v>3907210</v>
      </c>
      <c r="D10901">
        <v>1033760</v>
      </c>
      <c r="E10901">
        <v>3798710</v>
      </c>
      <c r="F10901" s="4">
        <f t="shared" si="170"/>
        <v>2913226.6666666665</v>
      </c>
    </row>
    <row r="10902" spans="1:6" x14ac:dyDescent="0.3">
      <c r="A10902" t="s">
        <v>11594</v>
      </c>
      <c r="B10902">
        <v>2079070</v>
      </c>
      <c r="C10902">
        <v>2167620</v>
      </c>
      <c r="D10902">
        <v>2308670</v>
      </c>
      <c r="E10902">
        <v>2315040</v>
      </c>
      <c r="F10902" s="4">
        <f t="shared" si="170"/>
        <v>2263776.6666666665</v>
      </c>
    </row>
    <row r="10903" spans="1:6" x14ac:dyDescent="0.3">
      <c r="A10903" t="s">
        <v>11595</v>
      </c>
      <c r="B10903">
        <v>256000</v>
      </c>
      <c r="C10903">
        <v>2044350</v>
      </c>
      <c r="D10903">
        <v>8090560</v>
      </c>
      <c r="E10903">
        <v>4057340</v>
      </c>
      <c r="F10903" s="4">
        <f t="shared" si="170"/>
        <v>4730750</v>
      </c>
    </row>
    <row r="10904" spans="1:6" x14ac:dyDescent="0.3">
      <c r="A10904" t="s">
        <v>11596</v>
      </c>
      <c r="B10904">
        <v>981400</v>
      </c>
      <c r="C10904">
        <v>549410</v>
      </c>
      <c r="D10904">
        <v>0</v>
      </c>
      <c r="E10904">
        <v>0</v>
      </c>
      <c r="F10904" s="4">
        <f t="shared" si="170"/>
        <v>183136.66666666666</v>
      </c>
    </row>
    <row r="10905" spans="1:6" x14ac:dyDescent="0.3">
      <c r="A10905" t="s">
        <v>11597</v>
      </c>
      <c r="B10905">
        <v>0</v>
      </c>
      <c r="C10905">
        <v>496860</v>
      </c>
      <c r="D10905">
        <v>0</v>
      </c>
      <c r="E10905">
        <v>1956320</v>
      </c>
      <c r="F10905" s="4">
        <f t="shared" si="170"/>
        <v>817726.66666666663</v>
      </c>
    </row>
    <row r="10906" spans="1:6" x14ac:dyDescent="0.3">
      <c r="A10906" t="s">
        <v>11598</v>
      </c>
      <c r="B10906">
        <v>0</v>
      </c>
      <c r="C10906">
        <v>0</v>
      </c>
      <c r="D10906">
        <v>436800</v>
      </c>
      <c r="E10906">
        <v>0</v>
      </c>
      <c r="F10906" s="4">
        <f t="shared" si="170"/>
        <v>145600</v>
      </c>
    </row>
    <row r="10907" spans="1:6" x14ac:dyDescent="0.3">
      <c r="A10907" t="s">
        <v>11599</v>
      </c>
      <c r="B10907">
        <v>0</v>
      </c>
      <c r="C10907">
        <v>2477700</v>
      </c>
      <c r="D10907">
        <v>1701000</v>
      </c>
      <c r="E10907">
        <v>400400</v>
      </c>
      <c r="F10907" s="4">
        <f t="shared" si="170"/>
        <v>1526366.6666666667</v>
      </c>
    </row>
    <row r="10908" spans="1:6" x14ac:dyDescent="0.3">
      <c r="A10908" t="s">
        <v>11600</v>
      </c>
      <c r="B10908">
        <v>549780</v>
      </c>
      <c r="C10908">
        <v>2695360</v>
      </c>
      <c r="D10908">
        <v>4387800</v>
      </c>
      <c r="E10908">
        <v>0</v>
      </c>
      <c r="F10908" s="4">
        <f t="shared" si="170"/>
        <v>2361053.3333333335</v>
      </c>
    </row>
    <row r="10909" spans="1:6" x14ac:dyDescent="0.3">
      <c r="A10909" t="s">
        <v>11601</v>
      </c>
      <c r="B10909">
        <v>460000</v>
      </c>
      <c r="C10909">
        <v>1338610</v>
      </c>
      <c r="D10909">
        <v>2159240</v>
      </c>
      <c r="E10909">
        <v>3751820</v>
      </c>
      <c r="F10909" s="4">
        <f t="shared" si="170"/>
        <v>2416556.6666666665</v>
      </c>
    </row>
    <row r="10910" spans="1:6" x14ac:dyDescent="0.3">
      <c r="A10910" t="s">
        <v>11602</v>
      </c>
      <c r="B10910">
        <v>160000</v>
      </c>
      <c r="C10910">
        <v>160000</v>
      </c>
      <c r="D10910">
        <v>245700</v>
      </c>
      <c r="E10910">
        <v>256000</v>
      </c>
      <c r="F10910" s="4">
        <f t="shared" si="170"/>
        <v>220566.66666666666</v>
      </c>
    </row>
    <row r="10911" spans="1:6" x14ac:dyDescent="0.3">
      <c r="A10911" t="s">
        <v>11603</v>
      </c>
      <c r="B10911">
        <v>791700</v>
      </c>
      <c r="C10911">
        <v>0</v>
      </c>
      <c r="D10911">
        <v>1498880</v>
      </c>
      <c r="E10911">
        <v>0</v>
      </c>
      <c r="F10911" s="4">
        <f t="shared" si="170"/>
        <v>499626.66666666669</v>
      </c>
    </row>
    <row r="10912" spans="1:6" x14ac:dyDescent="0.3">
      <c r="A10912" t="s">
        <v>11604</v>
      </c>
      <c r="B10912">
        <v>421100</v>
      </c>
      <c r="C10912">
        <v>830000</v>
      </c>
      <c r="D10912">
        <v>483720</v>
      </c>
      <c r="E10912">
        <v>1270560</v>
      </c>
      <c r="F10912" s="4">
        <f t="shared" si="170"/>
        <v>861426.66666666663</v>
      </c>
    </row>
    <row r="10913" spans="1:6" x14ac:dyDescent="0.3">
      <c r="A10913" t="s">
        <v>11605</v>
      </c>
      <c r="B10913">
        <v>6188910</v>
      </c>
      <c r="C10913">
        <v>6503200</v>
      </c>
      <c r="D10913">
        <v>7016520</v>
      </c>
      <c r="E10913">
        <v>8038280</v>
      </c>
      <c r="F10913" s="4">
        <f t="shared" si="170"/>
        <v>7186000</v>
      </c>
    </row>
    <row r="10914" spans="1:6" x14ac:dyDescent="0.3">
      <c r="A10914" t="s">
        <v>11606</v>
      </c>
      <c r="B10914">
        <v>1164430</v>
      </c>
      <c r="C10914">
        <v>530660</v>
      </c>
      <c r="D10914">
        <v>496860</v>
      </c>
      <c r="E10914">
        <v>0</v>
      </c>
      <c r="F10914" s="4">
        <f t="shared" si="170"/>
        <v>342506.66666666669</v>
      </c>
    </row>
    <row r="10915" spans="1:6" x14ac:dyDescent="0.3">
      <c r="A10915" t="s">
        <v>11607</v>
      </c>
      <c r="B10915">
        <v>0</v>
      </c>
      <c r="C10915">
        <v>930000</v>
      </c>
      <c r="D10915">
        <v>881680</v>
      </c>
      <c r="E10915">
        <v>820000</v>
      </c>
      <c r="F10915" s="4">
        <f t="shared" si="170"/>
        <v>877226.66666666663</v>
      </c>
    </row>
    <row r="10916" spans="1:6" x14ac:dyDescent="0.3">
      <c r="A10916" t="s">
        <v>11608</v>
      </c>
      <c r="B10916">
        <v>0</v>
      </c>
      <c r="C10916">
        <v>978600</v>
      </c>
      <c r="D10916">
        <v>734470</v>
      </c>
      <c r="E10916">
        <v>592900</v>
      </c>
      <c r="F10916" s="4">
        <f t="shared" si="170"/>
        <v>768656.66666666663</v>
      </c>
    </row>
    <row r="10917" spans="1:6" x14ac:dyDescent="0.3">
      <c r="A10917" t="s">
        <v>11609</v>
      </c>
      <c r="B10917">
        <v>1743060</v>
      </c>
      <c r="C10917">
        <v>1356900</v>
      </c>
      <c r="D10917">
        <v>0</v>
      </c>
      <c r="E10917">
        <v>450560</v>
      </c>
      <c r="F10917" s="4">
        <f t="shared" si="170"/>
        <v>602486.66666666663</v>
      </c>
    </row>
    <row r="10918" spans="1:6" x14ac:dyDescent="0.3">
      <c r="A10918" t="s">
        <v>11610</v>
      </c>
      <c r="B10918">
        <v>3416060</v>
      </c>
      <c r="C10918">
        <v>4131530</v>
      </c>
      <c r="D10918">
        <v>1776270</v>
      </c>
      <c r="E10918">
        <v>4049830</v>
      </c>
      <c r="F10918" s="4">
        <f t="shared" si="170"/>
        <v>3319210</v>
      </c>
    </row>
    <row r="10919" spans="1:6" x14ac:dyDescent="0.3">
      <c r="A10919" t="s">
        <v>11611</v>
      </c>
      <c r="B10919">
        <v>0</v>
      </c>
      <c r="C10919">
        <v>382200</v>
      </c>
      <c r="D10919">
        <v>1121880</v>
      </c>
      <c r="E10919">
        <v>813700</v>
      </c>
      <c r="F10919" s="4">
        <f t="shared" si="170"/>
        <v>772593.33333333337</v>
      </c>
    </row>
    <row r="10920" spans="1:6" x14ac:dyDescent="0.3">
      <c r="A10920" t="s">
        <v>11612</v>
      </c>
      <c r="B10920">
        <v>0</v>
      </c>
      <c r="C10920">
        <v>518700</v>
      </c>
      <c r="D10920">
        <v>0</v>
      </c>
      <c r="E10920">
        <v>0</v>
      </c>
      <c r="F10920" s="4">
        <f t="shared" si="170"/>
        <v>172900</v>
      </c>
    </row>
    <row r="10921" spans="1:6" x14ac:dyDescent="0.3">
      <c r="A10921" t="s">
        <v>11613</v>
      </c>
      <c r="B10921">
        <v>2496910</v>
      </c>
      <c r="C10921">
        <v>2070590</v>
      </c>
      <c r="D10921">
        <v>2191280</v>
      </c>
      <c r="E10921">
        <v>1998530</v>
      </c>
      <c r="F10921" s="4">
        <f t="shared" si="170"/>
        <v>2086800</v>
      </c>
    </row>
    <row r="10922" spans="1:6" x14ac:dyDescent="0.3">
      <c r="A10922" t="s">
        <v>11614</v>
      </c>
      <c r="B10922">
        <v>17471200</v>
      </c>
      <c r="C10922">
        <v>5729210</v>
      </c>
      <c r="D10922">
        <v>1945800</v>
      </c>
      <c r="E10922">
        <v>0</v>
      </c>
      <c r="F10922" s="4">
        <f t="shared" si="170"/>
        <v>2558336.6666666665</v>
      </c>
    </row>
    <row r="10923" spans="1:6" x14ac:dyDescent="0.3">
      <c r="A10923" t="s">
        <v>11615</v>
      </c>
      <c r="B10923">
        <v>6444360</v>
      </c>
      <c r="C10923">
        <v>8827240</v>
      </c>
      <c r="D10923">
        <v>10822500</v>
      </c>
      <c r="E10923">
        <v>0</v>
      </c>
      <c r="F10923" s="4">
        <f t="shared" si="170"/>
        <v>6549913.333333333</v>
      </c>
    </row>
    <row r="10924" spans="1:6" x14ac:dyDescent="0.3">
      <c r="A10924" t="s">
        <v>11616</v>
      </c>
      <c r="B10924">
        <v>0</v>
      </c>
      <c r="C10924">
        <v>2264560</v>
      </c>
      <c r="D10924">
        <v>480000</v>
      </c>
      <c r="E10924">
        <v>1209120</v>
      </c>
      <c r="F10924" s="4">
        <f t="shared" si="170"/>
        <v>1317893.3333333333</v>
      </c>
    </row>
    <row r="10925" spans="1:6" x14ac:dyDescent="0.3">
      <c r="A10925" t="s">
        <v>11617</v>
      </c>
      <c r="B10925">
        <v>411950</v>
      </c>
      <c r="C10925">
        <v>0</v>
      </c>
      <c r="D10925">
        <v>0</v>
      </c>
      <c r="E10925">
        <v>234600</v>
      </c>
      <c r="F10925" s="4">
        <f t="shared" si="170"/>
        <v>78200</v>
      </c>
    </row>
    <row r="10926" spans="1:6" x14ac:dyDescent="0.3">
      <c r="A10926" t="s">
        <v>11618</v>
      </c>
      <c r="B10926">
        <v>4162210</v>
      </c>
      <c r="C10926">
        <v>7359870</v>
      </c>
      <c r="D10926">
        <v>14302340</v>
      </c>
      <c r="E10926">
        <v>5874610</v>
      </c>
      <c r="F10926" s="4">
        <f t="shared" si="170"/>
        <v>9178940</v>
      </c>
    </row>
    <row r="10927" spans="1:6" x14ac:dyDescent="0.3">
      <c r="A10927" t="s">
        <v>11619</v>
      </c>
      <c r="B10927">
        <v>191100</v>
      </c>
      <c r="C10927">
        <v>1090100</v>
      </c>
      <c r="D10927">
        <v>1769950</v>
      </c>
      <c r="E10927">
        <v>1659660</v>
      </c>
      <c r="F10927" s="4">
        <f t="shared" si="170"/>
        <v>1506570</v>
      </c>
    </row>
    <row r="10928" spans="1:6" x14ac:dyDescent="0.3">
      <c r="A10928" t="s">
        <v>11620</v>
      </c>
      <c r="B10928">
        <v>0</v>
      </c>
      <c r="C10928">
        <v>1480000</v>
      </c>
      <c r="D10928">
        <v>0</v>
      </c>
      <c r="E10928">
        <v>1048320</v>
      </c>
      <c r="F10928" s="4">
        <f t="shared" si="170"/>
        <v>842773.33333333337</v>
      </c>
    </row>
    <row r="10929" spans="1:6" x14ac:dyDescent="0.3">
      <c r="A10929" t="s">
        <v>11621</v>
      </c>
      <c r="B10929">
        <v>160000</v>
      </c>
      <c r="C10929">
        <v>4191400</v>
      </c>
      <c r="D10929">
        <v>2486000</v>
      </c>
      <c r="E10929">
        <v>6241800</v>
      </c>
      <c r="F10929" s="4">
        <f t="shared" si="170"/>
        <v>4306400</v>
      </c>
    </row>
    <row r="10930" spans="1:6" x14ac:dyDescent="0.3">
      <c r="A10930" t="s">
        <v>11622</v>
      </c>
      <c r="B10930">
        <v>0</v>
      </c>
      <c r="C10930">
        <v>0</v>
      </c>
      <c r="D10930">
        <v>498500</v>
      </c>
      <c r="E10930">
        <v>0</v>
      </c>
      <c r="F10930" s="4">
        <f t="shared" si="170"/>
        <v>166166.66666666666</v>
      </c>
    </row>
    <row r="10931" spans="1:6" x14ac:dyDescent="0.3">
      <c r="A10931" t="s">
        <v>11623</v>
      </c>
      <c r="B10931">
        <v>0</v>
      </c>
      <c r="C10931">
        <v>826380</v>
      </c>
      <c r="D10931">
        <v>0</v>
      </c>
      <c r="E10931">
        <v>0</v>
      </c>
      <c r="F10931" s="4">
        <f t="shared" si="170"/>
        <v>275460</v>
      </c>
    </row>
    <row r="10932" spans="1:6" x14ac:dyDescent="0.3">
      <c r="A10932" t="s">
        <v>11624</v>
      </c>
      <c r="B10932">
        <v>450000</v>
      </c>
      <c r="C10932">
        <v>2239640</v>
      </c>
      <c r="D10932">
        <v>2382480</v>
      </c>
      <c r="E10932">
        <v>2509000</v>
      </c>
      <c r="F10932" s="4">
        <f t="shared" si="170"/>
        <v>2377040</v>
      </c>
    </row>
    <row r="10933" spans="1:6" x14ac:dyDescent="0.3">
      <c r="A10933" t="s">
        <v>11625</v>
      </c>
      <c r="B10933">
        <v>645190</v>
      </c>
      <c r="C10933">
        <v>1073040</v>
      </c>
      <c r="D10933">
        <v>0</v>
      </c>
      <c r="E10933">
        <v>353080</v>
      </c>
      <c r="F10933" s="4">
        <f t="shared" si="170"/>
        <v>475373.33333333331</v>
      </c>
    </row>
    <row r="10934" spans="1:6" x14ac:dyDescent="0.3">
      <c r="A10934" t="s">
        <v>11626</v>
      </c>
      <c r="B10934">
        <v>0</v>
      </c>
      <c r="C10934">
        <v>1026480</v>
      </c>
      <c r="D10934">
        <v>1480000</v>
      </c>
      <c r="E10934">
        <v>1418690</v>
      </c>
      <c r="F10934" s="4">
        <f t="shared" si="170"/>
        <v>1308390</v>
      </c>
    </row>
    <row r="10935" spans="1:6" x14ac:dyDescent="0.3">
      <c r="A10935" t="s">
        <v>11627</v>
      </c>
      <c r="B10935">
        <v>817120</v>
      </c>
      <c r="C10935">
        <v>2127680</v>
      </c>
      <c r="D10935">
        <v>2077606</v>
      </c>
      <c r="E10935">
        <v>2125180</v>
      </c>
      <c r="F10935" s="4">
        <f t="shared" si="170"/>
        <v>2110155.3333333335</v>
      </c>
    </row>
    <row r="10936" spans="1:6" x14ac:dyDescent="0.3">
      <c r="A10936" t="s">
        <v>11628</v>
      </c>
      <c r="B10936">
        <v>0</v>
      </c>
      <c r="C10936">
        <v>448200</v>
      </c>
      <c r="D10936">
        <v>300300</v>
      </c>
      <c r="E10936">
        <v>0</v>
      </c>
      <c r="F10936" s="4">
        <f t="shared" si="170"/>
        <v>249500</v>
      </c>
    </row>
    <row r="10937" spans="1:6" x14ac:dyDescent="0.3">
      <c r="A10937" t="s">
        <v>11629</v>
      </c>
      <c r="B10937">
        <v>6061720</v>
      </c>
      <c r="C10937">
        <v>4477200</v>
      </c>
      <c r="D10937">
        <v>2407840</v>
      </c>
      <c r="E10937">
        <v>3647400</v>
      </c>
      <c r="F10937" s="4">
        <f t="shared" si="170"/>
        <v>3510813.3333333335</v>
      </c>
    </row>
    <row r="10938" spans="1:6" x14ac:dyDescent="0.3">
      <c r="A10938" t="s">
        <v>11630</v>
      </c>
      <c r="B10938">
        <v>2413540</v>
      </c>
      <c r="C10938">
        <v>5732940</v>
      </c>
      <c r="D10938">
        <v>2105080</v>
      </c>
      <c r="E10938">
        <v>2202560</v>
      </c>
      <c r="F10938" s="4">
        <f t="shared" si="170"/>
        <v>3346860</v>
      </c>
    </row>
    <row r="10939" spans="1:6" x14ac:dyDescent="0.3">
      <c r="A10939" t="s">
        <v>11631</v>
      </c>
      <c r="B10939">
        <v>2264790</v>
      </c>
      <c r="C10939">
        <v>2130350</v>
      </c>
      <c r="D10939">
        <v>333060</v>
      </c>
      <c r="E10939">
        <v>1959740</v>
      </c>
      <c r="F10939" s="4">
        <f t="shared" si="170"/>
        <v>1474383.3333333333</v>
      </c>
    </row>
    <row r="10940" spans="1:6" x14ac:dyDescent="0.3">
      <c r="A10940" t="s">
        <v>11632</v>
      </c>
      <c r="B10940">
        <v>1516600</v>
      </c>
      <c r="C10940">
        <v>260000</v>
      </c>
      <c r="D10940">
        <v>573300</v>
      </c>
      <c r="E10940">
        <v>260000</v>
      </c>
      <c r="F10940" s="4">
        <f t="shared" si="170"/>
        <v>364433.33333333331</v>
      </c>
    </row>
    <row r="10941" spans="1:6" x14ac:dyDescent="0.3">
      <c r="A10941" t="s">
        <v>11633</v>
      </c>
      <c r="B10941">
        <v>961500</v>
      </c>
      <c r="C10941">
        <v>0</v>
      </c>
      <c r="D10941">
        <v>1135240</v>
      </c>
      <c r="E10941">
        <v>2030000</v>
      </c>
      <c r="F10941" s="4">
        <f t="shared" si="170"/>
        <v>1055080</v>
      </c>
    </row>
    <row r="10942" spans="1:6" x14ac:dyDescent="0.3">
      <c r="A10942" t="s">
        <v>11634</v>
      </c>
      <c r="B10942">
        <v>2430440</v>
      </c>
      <c r="C10942">
        <v>2691400</v>
      </c>
      <c r="D10942">
        <v>2111240</v>
      </c>
      <c r="E10942">
        <v>2023800</v>
      </c>
      <c r="F10942" s="4">
        <f t="shared" si="170"/>
        <v>2275480</v>
      </c>
    </row>
    <row r="10943" spans="1:6" x14ac:dyDescent="0.3">
      <c r="A10943" t="s">
        <v>11635</v>
      </c>
      <c r="B10943">
        <v>2434870</v>
      </c>
      <c r="C10943">
        <v>3489200</v>
      </c>
      <c r="D10943">
        <v>2082110</v>
      </c>
      <c r="E10943">
        <v>402000</v>
      </c>
      <c r="F10943" s="4">
        <f t="shared" si="170"/>
        <v>1991103.3333333333</v>
      </c>
    </row>
    <row r="10944" spans="1:6" x14ac:dyDescent="0.3">
      <c r="A10944" t="s">
        <v>11636</v>
      </c>
      <c r="B10944">
        <v>0</v>
      </c>
      <c r="C10944">
        <v>0</v>
      </c>
      <c r="D10944">
        <v>534900</v>
      </c>
      <c r="E10944">
        <v>0</v>
      </c>
      <c r="F10944" s="4">
        <f t="shared" si="170"/>
        <v>178300</v>
      </c>
    </row>
    <row r="10945" spans="1:6" x14ac:dyDescent="0.3">
      <c r="A10945" t="s">
        <v>11637</v>
      </c>
      <c r="B10945">
        <v>7626710</v>
      </c>
      <c r="C10945">
        <v>12144020</v>
      </c>
      <c r="D10945">
        <v>3996720</v>
      </c>
      <c r="E10945">
        <v>4367940</v>
      </c>
      <c r="F10945" s="4">
        <f t="shared" si="170"/>
        <v>6836226.666666667</v>
      </c>
    </row>
    <row r="10946" spans="1:6" x14ac:dyDescent="0.3">
      <c r="A10946" t="s">
        <v>11638</v>
      </c>
      <c r="B10946">
        <v>2054420</v>
      </c>
      <c r="C10946">
        <v>3923860</v>
      </c>
      <c r="D10946">
        <v>4022850</v>
      </c>
      <c r="E10946">
        <v>3662750</v>
      </c>
      <c r="F10946" s="4">
        <f t="shared" si="170"/>
        <v>3869820</v>
      </c>
    </row>
    <row r="10947" spans="1:6" x14ac:dyDescent="0.3">
      <c r="A10947" t="s">
        <v>11639</v>
      </c>
      <c r="B10947">
        <v>5542550</v>
      </c>
      <c r="C10947">
        <v>31372060</v>
      </c>
      <c r="D10947">
        <v>32996430</v>
      </c>
      <c r="E10947">
        <v>37191700</v>
      </c>
      <c r="F10947" s="4">
        <f t="shared" ref="F10947:F11010" si="171">SUM(C10947:E10947)/3</f>
        <v>33853396.666666664</v>
      </c>
    </row>
    <row r="10948" spans="1:6" x14ac:dyDescent="0.3">
      <c r="A10948" t="s">
        <v>11640</v>
      </c>
      <c r="B10948">
        <v>256000</v>
      </c>
      <c r="C10948">
        <v>2530240</v>
      </c>
      <c r="D10948">
        <v>2155420</v>
      </c>
      <c r="E10948">
        <v>2034820</v>
      </c>
      <c r="F10948" s="4">
        <f t="shared" si="171"/>
        <v>2240160</v>
      </c>
    </row>
    <row r="10949" spans="1:6" x14ac:dyDescent="0.3">
      <c r="A10949" t="s">
        <v>11641</v>
      </c>
      <c r="B10949">
        <v>0</v>
      </c>
      <c r="C10949">
        <v>764400</v>
      </c>
      <c r="D10949">
        <v>0</v>
      </c>
      <c r="E10949">
        <v>0</v>
      </c>
      <c r="F10949" s="4">
        <f t="shared" si="171"/>
        <v>254800</v>
      </c>
    </row>
    <row r="10950" spans="1:6" x14ac:dyDescent="0.3">
      <c r="A10950" t="s">
        <v>11642</v>
      </c>
      <c r="B10950">
        <v>402220</v>
      </c>
      <c r="C10950">
        <v>0</v>
      </c>
      <c r="D10950">
        <v>784420</v>
      </c>
      <c r="E10950">
        <v>0</v>
      </c>
      <c r="F10950" s="4">
        <f t="shared" si="171"/>
        <v>261473.33333333334</v>
      </c>
    </row>
    <row r="10951" spans="1:6" x14ac:dyDescent="0.3">
      <c r="A10951" t="s">
        <v>11643</v>
      </c>
      <c r="B10951">
        <v>0</v>
      </c>
      <c r="C10951">
        <v>1999610</v>
      </c>
      <c r="D10951">
        <v>1242150</v>
      </c>
      <c r="E10951">
        <v>1108540</v>
      </c>
      <c r="F10951" s="4">
        <f t="shared" si="171"/>
        <v>1450100</v>
      </c>
    </row>
    <row r="10952" spans="1:6" x14ac:dyDescent="0.3">
      <c r="A10952" t="s">
        <v>11644</v>
      </c>
      <c r="B10952">
        <v>4058260</v>
      </c>
      <c r="C10952">
        <v>2405160</v>
      </c>
      <c r="D10952">
        <v>0</v>
      </c>
      <c r="E10952">
        <v>1472500</v>
      </c>
      <c r="F10952" s="4">
        <f t="shared" si="171"/>
        <v>1292553.3333333333</v>
      </c>
    </row>
    <row r="10953" spans="1:6" x14ac:dyDescent="0.3">
      <c r="A10953" t="s">
        <v>11645</v>
      </c>
      <c r="B10953">
        <v>322140</v>
      </c>
      <c r="C10953">
        <v>626080</v>
      </c>
      <c r="D10953">
        <v>149400</v>
      </c>
      <c r="E10953">
        <v>0</v>
      </c>
      <c r="F10953" s="4">
        <f t="shared" si="171"/>
        <v>258493.33333333334</v>
      </c>
    </row>
    <row r="10954" spans="1:6" x14ac:dyDescent="0.3">
      <c r="A10954" t="s">
        <v>11646</v>
      </c>
      <c r="B10954">
        <v>320320</v>
      </c>
      <c r="C10954">
        <v>370000</v>
      </c>
      <c r="D10954">
        <v>557830</v>
      </c>
      <c r="E10954">
        <v>949220</v>
      </c>
      <c r="F10954" s="4">
        <f t="shared" si="171"/>
        <v>625683.33333333337</v>
      </c>
    </row>
    <row r="10955" spans="1:6" x14ac:dyDescent="0.3">
      <c r="A10955" t="s">
        <v>11647</v>
      </c>
      <c r="B10955">
        <v>1621530</v>
      </c>
      <c r="C10955">
        <v>8555960</v>
      </c>
      <c r="D10955">
        <v>6012710</v>
      </c>
      <c r="E10955">
        <v>8316430</v>
      </c>
      <c r="F10955" s="4">
        <f t="shared" si="171"/>
        <v>7628366.666666667</v>
      </c>
    </row>
    <row r="10956" spans="1:6" x14ac:dyDescent="0.3">
      <c r="A10956" t="s">
        <v>11648</v>
      </c>
      <c r="B10956">
        <v>0</v>
      </c>
      <c r="C10956">
        <v>612000</v>
      </c>
      <c r="D10956">
        <v>0</v>
      </c>
      <c r="E10956">
        <v>0</v>
      </c>
      <c r="F10956" s="4">
        <f t="shared" si="171"/>
        <v>204000</v>
      </c>
    </row>
    <row r="10957" spans="1:6" x14ac:dyDescent="0.3">
      <c r="A10957" t="s">
        <v>11649</v>
      </c>
      <c r="B10957">
        <v>0</v>
      </c>
      <c r="C10957">
        <v>0</v>
      </c>
      <c r="D10957">
        <v>484500</v>
      </c>
      <c r="E10957">
        <v>0</v>
      </c>
      <c r="F10957" s="4">
        <f t="shared" si="171"/>
        <v>161500</v>
      </c>
    </row>
    <row r="10958" spans="1:6" x14ac:dyDescent="0.3">
      <c r="A10958" t="s">
        <v>11650</v>
      </c>
      <c r="B10958">
        <v>160000</v>
      </c>
      <c r="C10958">
        <v>0</v>
      </c>
      <c r="D10958">
        <v>543880</v>
      </c>
      <c r="E10958">
        <v>2179480</v>
      </c>
      <c r="F10958" s="4">
        <f t="shared" si="171"/>
        <v>907786.66666666663</v>
      </c>
    </row>
    <row r="10959" spans="1:6" x14ac:dyDescent="0.3">
      <c r="A10959" t="s">
        <v>11651</v>
      </c>
      <c r="B10959">
        <v>1496670</v>
      </c>
      <c r="C10959">
        <v>1033300</v>
      </c>
      <c r="D10959">
        <v>0</v>
      </c>
      <c r="E10959">
        <v>2902760</v>
      </c>
      <c r="F10959" s="4">
        <f t="shared" si="171"/>
        <v>1312020</v>
      </c>
    </row>
    <row r="10960" spans="1:6" x14ac:dyDescent="0.3">
      <c r="A10960" t="s">
        <v>11652</v>
      </c>
      <c r="B10960">
        <v>0</v>
      </c>
      <c r="C10960">
        <v>2399100</v>
      </c>
      <c r="D10960">
        <v>1355900</v>
      </c>
      <c r="E10960">
        <v>723450</v>
      </c>
      <c r="F10960" s="4">
        <f t="shared" si="171"/>
        <v>1492816.6666666667</v>
      </c>
    </row>
    <row r="10961" spans="1:6" x14ac:dyDescent="0.3">
      <c r="A10961" t="s">
        <v>11653</v>
      </c>
      <c r="B10961">
        <v>4070000</v>
      </c>
      <c r="C10961">
        <v>3700000</v>
      </c>
      <c r="D10961">
        <v>0</v>
      </c>
      <c r="E10961">
        <v>0</v>
      </c>
      <c r="F10961" s="4">
        <f t="shared" si="171"/>
        <v>1233333.3333333333</v>
      </c>
    </row>
    <row r="10962" spans="1:6" x14ac:dyDescent="0.3">
      <c r="A10962" t="s">
        <v>11654</v>
      </c>
      <c r="B10962">
        <v>2046880</v>
      </c>
      <c r="C10962">
        <v>3790800</v>
      </c>
      <c r="D10962">
        <v>2975000</v>
      </c>
      <c r="E10962">
        <v>3165800</v>
      </c>
      <c r="F10962" s="4">
        <f t="shared" si="171"/>
        <v>3310533.3333333335</v>
      </c>
    </row>
    <row r="10963" spans="1:6" x14ac:dyDescent="0.3">
      <c r="A10963" t="s">
        <v>11655</v>
      </c>
      <c r="B10963">
        <v>1713690</v>
      </c>
      <c r="C10963">
        <v>4744910</v>
      </c>
      <c r="D10963">
        <v>2699240</v>
      </c>
      <c r="E10963">
        <v>5539330</v>
      </c>
      <c r="F10963" s="4">
        <f t="shared" si="171"/>
        <v>4327826.666666667</v>
      </c>
    </row>
    <row r="10964" spans="1:6" x14ac:dyDescent="0.3">
      <c r="A10964" t="s">
        <v>191</v>
      </c>
      <c r="B10964">
        <v>2745430</v>
      </c>
      <c r="C10964">
        <v>0</v>
      </c>
      <c r="D10964">
        <v>1339920</v>
      </c>
      <c r="E10964">
        <v>1177800</v>
      </c>
      <c r="F10964" s="4">
        <f t="shared" si="171"/>
        <v>839240</v>
      </c>
    </row>
    <row r="10965" spans="1:6" x14ac:dyDescent="0.3">
      <c r="A10965" t="s">
        <v>11656</v>
      </c>
      <c r="B10965">
        <v>0</v>
      </c>
      <c r="C10965">
        <v>200200</v>
      </c>
      <c r="D10965">
        <v>0</v>
      </c>
      <c r="E10965">
        <v>2046600</v>
      </c>
      <c r="F10965" s="4">
        <f t="shared" si="171"/>
        <v>748933.33333333337</v>
      </c>
    </row>
    <row r="10966" spans="1:6" x14ac:dyDescent="0.3">
      <c r="A10966" t="s">
        <v>11657</v>
      </c>
      <c r="B10966">
        <v>0</v>
      </c>
      <c r="C10966">
        <v>951400</v>
      </c>
      <c r="D10966">
        <v>580580</v>
      </c>
      <c r="E10966">
        <v>740000</v>
      </c>
      <c r="F10966" s="4">
        <f t="shared" si="171"/>
        <v>757326.66666666663</v>
      </c>
    </row>
    <row r="10967" spans="1:6" x14ac:dyDescent="0.3">
      <c r="A10967" t="s">
        <v>11658</v>
      </c>
      <c r="B10967">
        <v>1370000</v>
      </c>
      <c r="C10967">
        <v>0</v>
      </c>
      <c r="D10967">
        <v>1199950</v>
      </c>
      <c r="E10967">
        <v>454900</v>
      </c>
      <c r="F10967" s="4">
        <f t="shared" si="171"/>
        <v>551616.66666666663</v>
      </c>
    </row>
    <row r="10968" spans="1:6" x14ac:dyDescent="0.3">
      <c r="A10968" t="s">
        <v>11659</v>
      </c>
      <c r="B10968">
        <v>424060</v>
      </c>
      <c r="C10968">
        <v>635180</v>
      </c>
      <c r="D10968">
        <v>0</v>
      </c>
      <c r="E10968">
        <v>386000</v>
      </c>
      <c r="F10968" s="4">
        <f t="shared" si="171"/>
        <v>340393.33333333331</v>
      </c>
    </row>
    <row r="10969" spans="1:6" x14ac:dyDescent="0.3">
      <c r="A10969" t="s">
        <v>11660</v>
      </c>
      <c r="B10969">
        <v>3700000</v>
      </c>
      <c r="C10969">
        <v>7931600</v>
      </c>
      <c r="D10969">
        <v>21645000</v>
      </c>
      <c r="E10969">
        <v>0</v>
      </c>
      <c r="F10969" s="4">
        <f t="shared" si="171"/>
        <v>9858866.666666666</v>
      </c>
    </row>
    <row r="10970" spans="1:6" x14ac:dyDescent="0.3">
      <c r="A10970" t="s">
        <v>11661</v>
      </c>
      <c r="B10970">
        <v>382200</v>
      </c>
      <c r="C10970">
        <v>382200</v>
      </c>
      <c r="D10970">
        <v>518700</v>
      </c>
      <c r="E10970">
        <v>1028300</v>
      </c>
      <c r="F10970" s="4">
        <f t="shared" si="171"/>
        <v>643066.66666666663</v>
      </c>
    </row>
    <row r="10971" spans="1:6" x14ac:dyDescent="0.3">
      <c r="A10971" t="s">
        <v>11662</v>
      </c>
      <c r="B10971">
        <v>839350</v>
      </c>
      <c r="C10971">
        <v>599320</v>
      </c>
      <c r="D10971">
        <v>809310</v>
      </c>
      <c r="E10971">
        <v>520000</v>
      </c>
      <c r="F10971" s="4">
        <f t="shared" si="171"/>
        <v>642876.66666666663</v>
      </c>
    </row>
    <row r="10972" spans="1:6" x14ac:dyDescent="0.3">
      <c r="A10972" t="s">
        <v>11663</v>
      </c>
      <c r="B10972">
        <v>0</v>
      </c>
      <c r="C10972">
        <v>1747540</v>
      </c>
      <c r="D10972">
        <v>1040300</v>
      </c>
      <c r="E10972">
        <v>840940</v>
      </c>
      <c r="F10972" s="4">
        <f t="shared" si="171"/>
        <v>1209593.3333333333</v>
      </c>
    </row>
    <row r="10973" spans="1:6" x14ac:dyDescent="0.3">
      <c r="A10973" t="s">
        <v>11664</v>
      </c>
      <c r="B10973">
        <v>1234880</v>
      </c>
      <c r="C10973">
        <v>1168010</v>
      </c>
      <c r="D10973">
        <v>2629780</v>
      </c>
      <c r="E10973">
        <v>0</v>
      </c>
      <c r="F10973" s="4">
        <f t="shared" si="171"/>
        <v>1265930</v>
      </c>
    </row>
    <row r="10974" spans="1:6" x14ac:dyDescent="0.3">
      <c r="A10974" t="s">
        <v>11665</v>
      </c>
      <c r="B10974">
        <v>410000</v>
      </c>
      <c r="C10974">
        <v>364000</v>
      </c>
      <c r="D10974">
        <v>0</v>
      </c>
      <c r="E10974">
        <v>234600</v>
      </c>
      <c r="F10974" s="4">
        <f t="shared" si="171"/>
        <v>199533.33333333334</v>
      </c>
    </row>
    <row r="10975" spans="1:6" x14ac:dyDescent="0.3">
      <c r="A10975" t="s">
        <v>11666</v>
      </c>
      <c r="B10975">
        <v>542200</v>
      </c>
      <c r="C10975">
        <v>447200</v>
      </c>
      <c r="D10975">
        <v>820000</v>
      </c>
      <c r="E10975">
        <v>1023850</v>
      </c>
      <c r="F10975" s="4">
        <f t="shared" si="171"/>
        <v>763683.33333333337</v>
      </c>
    </row>
    <row r="10976" spans="1:6" x14ac:dyDescent="0.3">
      <c r="A10976" t="s">
        <v>11667</v>
      </c>
      <c r="B10976">
        <v>2282330</v>
      </c>
      <c r="C10976">
        <v>1555360</v>
      </c>
      <c r="D10976">
        <v>1719150</v>
      </c>
      <c r="E10976">
        <v>1469250</v>
      </c>
      <c r="F10976" s="4">
        <f t="shared" si="171"/>
        <v>1581253.3333333333</v>
      </c>
    </row>
    <row r="10977" spans="1:6" x14ac:dyDescent="0.3">
      <c r="A10977" t="s">
        <v>11668</v>
      </c>
      <c r="B10977">
        <v>2067600</v>
      </c>
      <c r="C10977">
        <v>4230000</v>
      </c>
      <c r="D10977">
        <v>2627260</v>
      </c>
      <c r="E10977">
        <v>756000</v>
      </c>
      <c r="F10977" s="4">
        <f t="shared" si="171"/>
        <v>2537753.3333333335</v>
      </c>
    </row>
    <row r="10978" spans="1:6" x14ac:dyDescent="0.3">
      <c r="A10978" t="s">
        <v>11669</v>
      </c>
      <c r="B10978">
        <v>2190840</v>
      </c>
      <c r="C10978">
        <v>3820000</v>
      </c>
      <c r="D10978">
        <v>2098800</v>
      </c>
      <c r="E10978">
        <v>2472800</v>
      </c>
      <c r="F10978" s="4">
        <f t="shared" si="171"/>
        <v>2797200</v>
      </c>
    </row>
    <row r="10979" spans="1:6" x14ac:dyDescent="0.3">
      <c r="A10979" t="s">
        <v>11670</v>
      </c>
      <c r="B10979">
        <v>382200</v>
      </c>
      <c r="C10979">
        <v>269360</v>
      </c>
      <c r="D10979">
        <v>0</v>
      </c>
      <c r="E10979">
        <v>234600</v>
      </c>
      <c r="F10979" s="4">
        <f t="shared" si="171"/>
        <v>167986.66666666666</v>
      </c>
    </row>
    <row r="10980" spans="1:6" x14ac:dyDescent="0.3">
      <c r="A10980" t="s">
        <v>11671</v>
      </c>
      <c r="B10980">
        <v>1070160</v>
      </c>
      <c r="C10980">
        <v>0</v>
      </c>
      <c r="D10980">
        <v>455000</v>
      </c>
      <c r="E10980">
        <v>0</v>
      </c>
      <c r="F10980" s="4">
        <f t="shared" si="171"/>
        <v>151666.66666666666</v>
      </c>
    </row>
    <row r="10981" spans="1:6" x14ac:dyDescent="0.3">
      <c r="A10981" t="s">
        <v>11672</v>
      </c>
      <c r="B10981">
        <v>689400</v>
      </c>
      <c r="C10981">
        <v>989700</v>
      </c>
      <c r="D10981">
        <v>1000090</v>
      </c>
      <c r="E10981">
        <v>1000500</v>
      </c>
      <c r="F10981" s="4">
        <f t="shared" si="171"/>
        <v>996763.33333333337</v>
      </c>
    </row>
    <row r="10982" spans="1:6" x14ac:dyDescent="0.3">
      <c r="A10982" t="s">
        <v>11673</v>
      </c>
      <c r="B10982">
        <v>0</v>
      </c>
      <c r="C10982">
        <v>0</v>
      </c>
      <c r="D10982">
        <v>1068340</v>
      </c>
      <c r="E10982">
        <v>191100</v>
      </c>
      <c r="F10982" s="4">
        <f t="shared" si="171"/>
        <v>419813.33333333331</v>
      </c>
    </row>
    <row r="10983" spans="1:6" x14ac:dyDescent="0.3">
      <c r="A10983" t="s">
        <v>11674</v>
      </c>
      <c r="B10983">
        <v>0</v>
      </c>
      <c r="C10983">
        <v>2808000</v>
      </c>
      <c r="D10983">
        <v>1198470</v>
      </c>
      <c r="E10983">
        <v>2060740</v>
      </c>
      <c r="F10983" s="4">
        <f t="shared" si="171"/>
        <v>2022403.3333333333</v>
      </c>
    </row>
    <row r="10984" spans="1:6" x14ac:dyDescent="0.3">
      <c r="A10984" t="s">
        <v>11675</v>
      </c>
      <c r="B10984">
        <v>2727600</v>
      </c>
      <c r="C10984">
        <v>12868250</v>
      </c>
      <c r="D10984">
        <v>17006660</v>
      </c>
      <c r="E10984">
        <v>14956670</v>
      </c>
      <c r="F10984" s="4">
        <f t="shared" si="171"/>
        <v>14943860</v>
      </c>
    </row>
    <row r="10985" spans="1:6" x14ac:dyDescent="0.3">
      <c r="A10985" t="s">
        <v>11676</v>
      </c>
      <c r="B10985">
        <v>0</v>
      </c>
      <c r="C10985">
        <v>682500</v>
      </c>
      <c r="D10985">
        <v>655700</v>
      </c>
      <c r="E10985">
        <v>1938300</v>
      </c>
      <c r="F10985" s="4">
        <f t="shared" si="171"/>
        <v>1092166.6666666667</v>
      </c>
    </row>
    <row r="10986" spans="1:6" x14ac:dyDescent="0.3">
      <c r="A10986" t="s">
        <v>11677</v>
      </c>
      <c r="B10986">
        <v>2689050</v>
      </c>
      <c r="C10986">
        <v>3346600</v>
      </c>
      <c r="D10986">
        <v>234000</v>
      </c>
      <c r="E10986">
        <v>2597960</v>
      </c>
      <c r="F10986" s="4">
        <f t="shared" si="171"/>
        <v>2059520</v>
      </c>
    </row>
    <row r="10987" spans="1:6" x14ac:dyDescent="0.3">
      <c r="A10987" t="s">
        <v>11678</v>
      </c>
      <c r="B10987">
        <v>2263960</v>
      </c>
      <c r="C10987">
        <v>0</v>
      </c>
      <c r="D10987">
        <v>2698760</v>
      </c>
      <c r="E10987">
        <v>2276580</v>
      </c>
      <c r="F10987" s="4">
        <f t="shared" si="171"/>
        <v>1658446.6666666667</v>
      </c>
    </row>
    <row r="10988" spans="1:6" x14ac:dyDescent="0.3">
      <c r="A10988" t="s">
        <v>11679</v>
      </c>
      <c r="B10988">
        <v>453200</v>
      </c>
      <c r="C10988">
        <v>0</v>
      </c>
      <c r="D10988">
        <v>1020600</v>
      </c>
      <c r="E10988">
        <v>415870</v>
      </c>
      <c r="F10988" s="4">
        <f t="shared" si="171"/>
        <v>478823.33333333331</v>
      </c>
    </row>
    <row r="10989" spans="1:6" x14ac:dyDescent="0.3">
      <c r="A10989" t="s">
        <v>11680</v>
      </c>
      <c r="B10989">
        <v>573300</v>
      </c>
      <c r="C10989">
        <v>0</v>
      </c>
      <c r="D10989">
        <v>2127580</v>
      </c>
      <c r="E10989">
        <v>2351000</v>
      </c>
      <c r="F10989" s="4">
        <f t="shared" si="171"/>
        <v>1492860</v>
      </c>
    </row>
    <row r="10990" spans="1:6" x14ac:dyDescent="0.3">
      <c r="A10990" t="s">
        <v>11681</v>
      </c>
      <c r="B10990">
        <v>0</v>
      </c>
      <c r="C10990">
        <v>458640</v>
      </c>
      <c r="D10990">
        <v>729920</v>
      </c>
      <c r="E10990">
        <v>576940</v>
      </c>
      <c r="F10990" s="4">
        <f t="shared" si="171"/>
        <v>588500</v>
      </c>
    </row>
    <row r="10991" spans="1:6" x14ac:dyDescent="0.3">
      <c r="A10991" t="s">
        <v>560</v>
      </c>
      <c r="B10991">
        <v>2187190</v>
      </c>
      <c r="C10991">
        <v>2261800</v>
      </c>
      <c r="D10991">
        <v>5170660</v>
      </c>
      <c r="E10991">
        <v>2027040</v>
      </c>
      <c r="F10991" s="4">
        <f t="shared" si="171"/>
        <v>3153166.6666666665</v>
      </c>
    </row>
    <row r="10992" spans="1:6" x14ac:dyDescent="0.3">
      <c r="A10992" t="s">
        <v>11682</v>
      </c>
      <c r="B10992">
        <v>0</v>
      </c>
      <c r="C10992">
        <v>0</v>
      </c>
      <c r="D10992">
        <v>740000</v>
      </c>
      <c r="E10992">
        <v>0</v>
      </c>
      <c r="F10992" s="4">
        <f t="shared" si="171"/>
        <v>246666.66666666666</v>
      </c>
    </row>
    <row r="10993" spans="1:6" x14ac:dyDescent="0.3">
      <c r="A10993" t="s">
        <v>11683</v>
      </c>
      <c r="B10993">
        <v>0</v>
      </c>
      <c r="C10993">
        <v>1360990</v>
      </c>
      <c r="D10993">
        <v>382200</v>
      </c>
      <c r="E10993">
        <v>601670</v>
      </c>
      <c r="F10993" s="4">
        <f t="shared" si="171"/>
        <v>781620</v>
      </c>
    </row>
    <row r="10994" spans="1:6" x14ac:dyDescent="0.3">
      <c r="A10994" t="s">
        <v>11684</v>
      </c>
      <c r="B10994">
        <v>230000</v>
      </c>
      <c r="C10994">
        <v>0</v>
      </c>
      <c r="D10994">
        <v>0</v>
      </c>
      <c r="E10994">
        <v>0</v>
      </c>
      <c r="F10994" s="4">
        <f t="shared" si="171"/>
        <v>0</v>
      </c>
    </row>
    <row r="10995" spans="1:6" x14ac:dyDescent="0.3">
      <c r="A10995" t="s">
        <v>11685</v>
      </c>
      <c r="B10995">
        <v>2647790</v>
      </c>
      <c r="C10995">
        <v>371250</v>
      </c>
      <c r="D10995">
        <v>2432950</v>
      </c>
      <c r="E10995">
        <v>2324930</v>
      </c>
      <c r="F10995" s="4">
        <f t="shared" si="171"/>
        <v>1709710</v>
      </c>
    </row>
    <row r="10996" spans="1:6" x14ac:dyDescent="0.3">
      <c r="A10996" t="s">
        <v>11686</v>
      </c>
      <c r="B10996">
        <v>3850860</v>
      </c>
      <c r="C10996">
        <v>3452140</v>
      </c>
      <c r="D10996">
        <v>3829820</v>
      </c>
      <c r="E10996">
        <v>4021960</v>
      </c>
      <c r="F10996" s="4">
        <f t="shared" si="171"/>
        <v>3767973.3333333335</v>
      </c>
    </row>
    <row r="10997" spans="1:6" x14ac:dyDescent="0.3">
      <c r="A10997" t="s">
        <v>11687</v>
      </c>
      <c r="B10997">
        <v>2709980</v>
      </c>
      <c r="C10997">
        <v>3723720</v>
      </c>
      <c r="D10997">
        <v>4705370</v>
      </c>
      <c r="E10997">
        <v>4551380</v>
      </c>
      <c r="F10997" s="4">
        <f t="shared" si="171"/>
        <v>4326823.333333333</v>
      </c>
    </row>
    <row r="10998" spans="1:6" x14ac:dyDescent="0.3">
      <c r="A10998" t="s">
        <v>11688</v>
      </c>
      <c r="B10998">
        <v>2023370</v>
      </c>
      <c r="C10998">
        <v>313950</v>
      </c>
      <c r="D10998">
        <v>2168050</v>
      </c>
      <c r="E10998">
        <v>3846860</v>
      </c>
      <c r="F10998" s="4">
        <f t="shared" si="171"/>
        <v>2109620</v>
      </c>
    </row>
    <row r="10999" spans="1:6" x14ac:dyDescent="0.3">
      <c r="A10999" t="s">
        <v>11689</v>
      </c>
      <c r="B10999">
        <v>0</v>
      </c>
      <c r="C10999">
        <v>0</v>
      </c>
      <c r="D10999">
        <v>389000</v>
      </c>
      <c r="E10999">
        <v>709800</v>
      </c>
      <c r="F10999" s="4">
        <f t="shared" si="171"/>
        <v>366266.66666666669</v>
      </c>
    </row>
    <row r="11000" spans="1:6" x14ac:dyDescent="0.3">
      <c r="A11000" t="s">
        <v>11690</v>
      </c>
      <c r="B11000">
        <v>0</v>
      </c>
      <c r="C11000">
        <v>1559900</v>
      </c>
      <c r="D11000">
        <v>1504700</v>
      </c>
      <c r="E11000">
        <v>573300</v>
      </c>
      <c r="F11000" s="4">
        <f t="shared" si="171"/>
        <v>1212633.3333333333</v>
      </c>
    </row>
    <row r="11001" spans="1:6" x14ac:dyDescent="0.3">
      <c r="A11001" t="s">
        <v>11691</v>
      </c>
      <c r="B11001">
        <v>305000</v>
      </c>
      <c r="C11001">
        <v>617660</v>
      </c>
      <c r="D11001">
        <v>0</v>
      </c>
      <c r="E11001">
        <v>418000</v>
      </c>
      <c r="F11001" s="4">
        <f t="shared" si="171"/>
        <v>345220</v>
      </c>
    </row>
    <row r="11002" spans="1:6" x14ac:dyDescent="0.3">
      <c r="A11002" t="s">
        <v>11692</v>
      </c>
      <c r="B11002">
        <v>4403490</v>
      </c>
      <c r="C11002">
        <v>15961560</v>
      </c>
      <c r="D11002">
        <v>11419820</v>
      </c>
      <c r="E11002">
        <v>12829990</v>
      </c>
      <c r="F11002" s="4">
        <f t="shared" si="171"/>
        <v>13403790</v>
      </c>
    </row>
    <row r="11003" spans="1:6" x14ac:dyDescent="0.3">
      <c r="A11003" t="s">
        <v>11693</v>
      </c>
      <c r="B11003">
        <v>0</v>
      </c>
      <c r="C11003">
        <v>2027250</v>
      </c>
      <c r="D11003">
        <v>3656940</v>
      </c>
      <c r="E11003">
        <v>2432520</v>
      </c>
      <c r="F11003" s="4">
        <f t="shared" si="171"/>
        <v>2705570</v>
      </c>
    </row>
    <row r="11004" spans="1:6" x14ac:dyDescent="0.3">
      <c r="A11004" t="s">
        <v>11694</v>
      </c>
      <c r="B11004">
        <v>8274080</v>
      </c>
      <c r="C11004">
        <v>472290</v>
      </c>
      <c r="D11004">
        <v>0</v>
      </c>
      <c r="E11004">
        <v>0</v>
      </c>
      <c r="F11004" s="4">
        <f t="shared" si="171"/>
        <v>157430</v>
      </c>
    </row>
    <row r="11005" spans="1:6" x14ac:dyDescent="0.3">
      <c r="A11005" t="s">
        <v>11695</v>
      </c>
      <c r="B11005">
        <v>1127200</v>
      </c>
      <c r="C11005">
        <v>2050140</v>
      </c>
      <c r="D11005">
        <v>2214200</v>
      </c>
      <c r="E11005">
        <v>2336880</v>
      </c>
      <c r="F11005" s="4">
        <f t="shared" si="171"/>
        <v>2200406.6666666665</v>
      </c>
    </row>
    <row r="11006" spans="1:6" x14ac:dyDescent="0.3">
      <c r="A11006" t="s">
        <v>11696</v>
      </c>
      <c r="B11006">
        <v>0</v>
      </c>
      <c r="C11006">
        <v>499590</v>
      </c>
      <c r="D11006">
        <v>0</v>
      </c>
      <c r="E11006">
        <v>182000</v>
      </c>
      <c r="F11006" s="4">
        <f t="shared" si="171"/>
        <v>227196.66666666666</v>
      </c>
    </row>
    <row r="11007" spans="1:6" x14ac:dyDescent="0.3">
      <c r="A11007" t="s">
        <v>11697</v>
      </c>
      <c r="B11007">
        <v>2130280</v>
      </c>
      <c r="C11007">
        <v>2346410</v>
      </c>
      <c r="D11007">
        <v>573300</v>
      </c>
      <c r="E11007">
        <v>2161800</v>
      </c>
      <c r="F11007" s="4">
        <f t="shared" si="171"/>
        <v>1693836.6666666667</v>
      </c>
    </row>
    <row r="11008" spans="1:6" x14ac:dyDescent="0.3">
      <c r="A11008" t="s">
        <v>11698</v>
      </c>
      <c r="B11008">
        <v>0</v>
      </c>
      <c r="C11008">
        <v>6368480</v>
      </c>
      <c r="D11008">
        <v>11422500</v>
      </c>
      <c r="E11008">
        <v>0</v>
      </c>
      <c r="F11008" s="4">
        <f t="shared" si="171"/>
        <v>5930326.666666667</v>
      </c>
    </row>
    <row r="11009" spans="1:6" x14ac:dyDescent="0.3">
      <c r="A11009" t="s">
        <v>11699</v>
      </c>
      <c r="B11009">
        <v>9523150</v>
      </c>
      <c r="C11009">
        <v>6551500</v>
      </c>
      <c r="D11009">
        <v>12036700</v>
      </c>
      <c r="E11009">
        <v>13920780</v>
      </c>
      <c r="F11009" s="4">
        <f t="shared" si="171"/>
        <v>10836326.666666666</v>
      </c>
    </row>
    <row r="11010" spans="1:6" x14ac:dyDescent="0.3">
      <c r="A11010" t="s">
        <v>11700</v>
      </c>
      <c r="B11010">
        <v>411950</v>
      </c>
      <c r="C11010">
        <v>6662520</v>
      </c>
      <c r="D11010">
        <v>6201400</v>
      </c>
      <c r="E11010">
        <v>2814720</v>
      </c>
      <c r="F11010" s="4">
        <f t="shared" si="171"/>
        <v>5226213.333333333</v>
      </c>
    </row>
    <row r="11011" spans="1:6" x14ac:dyDescent="0.3">
      <c r="A11011" t="s">
        <v>11701</v>
      </c>
      <c r="B11011">
        <v>2836920</v>
      </c>
      <c r="C11011">
        <v>2412000</v>
      </c>
      <c r="D11011">
        <v>5689220</v>
      </c>
      <c r="E11011">
        <v>7556910</v>
      </c>
      <c r="F11011" s="4">
        <f t="shared" ref="F11011:F11074" si="172">SUM(C11011:E11011)/3</f>
        <v>5219376.666666667</v>
      </c>
    </row>
    <row r="11012" spans="1:6" x14ac:dyDescent="0.3">
      <c r="A11012" t="s">
        <v>11702</v>
      </c>
      <c r="B11012">
        <v>0</v>
      </c>
      <c r="C11012">
        <v>2017190</v>
      </c>
      <c r="D11012">
        <v>0</v>
      </c>
      <c r="E11012">
        <v>0</v>
      </c>
      <c r="F11012" s="4">
        <f t="shared" si="172"/>
        <v>672396.66666666663</v>
      </c>
    </row>
    <row r="11013" spans="1:6" x14ac:dyDescent="0.3">
      <c r="A11013" t="s">
        <v>355</v>
      </c>
      <c r="B11013">
        <v>740000</v>
      </c>
      <c r="C11013">
        <v>429520</v>
      </c>
      <c r="D11013">
        <v>1336350</v>
      </c>
      <c r="E11013">
        <v>0</v>
      </c>
      <c r="F11013" s="4">
        <f t="shared" si="172"/>
        <v>588623.33333333337</v>
      </c>
    </row>
    <row r="11014" spans="1:6" x14ac:dyDescent="0.3">
      <c r="A11014" t="s">
        <v>11703</v>
      </c>
      <c r="B11014">
        <v>579440</v>
      </c>
      <c r="C11014">
        <v>590180</v>
      </c>
      <c r="D11014">
        <v>234600</v>
      </c>
      <c r="E11014">
        <v>0</v>
      </c>
      <c r="F11014" s="4">
        <f t="shared" si="172"/>
        <v>274926.66666666669</v>
      </c>
    </row>
    <row r="11015" spans="1:6" x14ac:dyDescent="0.3">
      <c r="A11015" t="s">
        <v>11704</v>
      </c>
      <c r="B11015">
        <v>1392300</v>
      </c>
      <c r="C11015">
        <v>313950</v>
      </c>
      <c r="D11015">
        <v>2126100</v>
      </c>
      <c r="E11015">
        <v>0</v>
      </c>
      <c r="F11015" s="4">
        <f t="shared" si="172"/>
        <v>813350</v>
      </c>
    </row>
    <row r="11016" spans="1:6" x14ac:dyDescent="0.3">
      <c r="A11016" t="s">
        <v>11705</v>
      </c>
      <c r="B11016">
        <v>2661850</v>
      </c>
      <c r="C11016">
        <v>0</v>
      </c>
      <c r="D11016">
        <v>740000</v>
      </c>
      <c r="E11016">
        <v>0</v>
      </c>
      <c r="F11016" s="4">
        <f t="shared" si="172"/>
        <v>246666.66666666666</v>
      </c>
    </row>
    <row r="11017" spans="1:6" x14ac:dyDescent="0.3">
      <c r="A11017" t="s">
        <v>11706</v>
      </c>
      <c r="B11017">
        <v>593320</v>
      </c>
      <c r="C11017">
        <v>0</v>
      </c>
      <c r="D11017">
        <v>0</v>
      </c>
      <c r="E11017">
        <v>653400</v>
      </c>
      <c r="F11017" s="4">
        <f t="shared" si="172"/>
        <v>217800</v>
      </c>
    </row>
    <row r="11018" spans="1:6" x14ac:dyDescent="0.3">
      <c r="A11018" t="s">
        <v>11707</v>
      </c>
      <c r="B11018">
        <v>2067670</v>
      </c>
      <c r="C11018">
        <v>2180520</v>
      </c>
      <c r="D11018">
        <v>2500680</v>
      </c>
      <c r="E11018">
        <v>2134300</v>
      </c>
      <c r="F11018" s="4">
        <f t="shared" si="172"/>
        <v>2271833.3333333335</v>
      </c>
    </row>
    <row r="11019" spans="1:6" x14ac:dyDescent="0.3">
      <c r="A11019" t="s">
        <v>11708</v>
      </c>
      <c r="B11019">
        <v>382200</v>
      </c>
      <c r="C11019">
        <v>472290</v>
      </c>
      <c r="D11019">
        <v>968850</v>
      </c>
      <c r="E11019">
        <v>1318750</v>
      </c>
      <c r="F11019" s="4">
        <f t="shared" si="172"/>
        <v>919963.33333333337</v>
      </c>
    </row>
    <row r="11020" spans="1:6" x14ac:dyDescent="0.3">
      <c r="A11020" t="s">
        <v>11709</v>
      </c>
      <c r="B11020">
        <v>732700</v>
      </c>
      <c r="C11020">
        <v>407680</v>
      </c>
      <c r="D11020">
        <v>0</v>
      </c>
      <c r="E11020">
        <v>945100</v>
      </c>
      <c r="F11020" s="4">
        <f t="shared" si="172"/>
        <v>450926.66666666669</v>
      </c>
    </row>
    <row r="11021" spans="1:6" x14ac:dyDescent="0.3">
      <c r="A11021" t="s">
        <v>11710</v>
      </c>
      <c r="B11021">
        <v>0</v>
      </c>
      <c r="C11021">
        <v>3121300</v>
      </c>
      <c r="D11021">
        <v>4100800</v>
      </c>
      <c r="E11021">
        <v>4697200</v>
      </c>
      <c r="F11021" s="4">
        <f t="shared" si="172"/>
        <v>3973100</v>
      </c>
    </row>
    <row r="11022" spans="1:6" x14ac:dyDescent="0.3">
      <c r="A11022" t="s">
        <v>11711</v>
      </c>
      <c r="B11022">
        <v>0</v>
      </c>
      <c r="C11022">
        <v>2665140</v>
      </c>
      <c r="D11022">
        <v>0</v>
      </c>
      <c r="E11022">
        <v>1788500</v>
      </c>
      <c r="F11022" s="4">
        <f t="shared" si="172"/>
        <v>1484546.6666666667</v>
      </c>
    </row>
    <row r="11023" spans="1:6" x14ac:dyDescent="0.3">
      <c r="A11023" t="s">
        <v>11712</v>
      </c>
      <c r="B11023">
        <v>4216100</v>
      </c>
      <c r="C11023">
        <v>7820310</v>
      </c>
      <c r="D11023">
        <v>6723250</v>
      </c>
      <c r="E11023">
        <v>8472750</v>
      </c>
      <c r="F11023" s="4">
        <f t="shared" si="172"/>
        <v>7672103.333333333</v>
      </c>
    </row>
    <row r="11024" spans="1:6" x14ac:dyDescent="0.3">
      <c r="A11024" t="s">
        <v>11713</v>
      </c>
      <c r="B11024">
        <v>0</v>
      </c>
      <c r="C11024">
        <v>573300</v>
      </c>
      <c r="D11024">
        <v>1271820</v>
      </c>
      <c r="E11024">
        <v>1136760</v>
      </c>
      <c r="F11024" s="4">
        <f t="shared" si="172"/>
        <v>993960</v>
      </c>
    </row>
    <row r="11025" spans="1:6" x14ac:dyDescent="0.3">
      <c r="A11025" t="s">
        <v>11714</v>
      </c>
      <c r="B11025">
        <v>16472760</v>
      </c>
      <c r="C11025">
        <v>13500710</v>
      </c>
      <c r="D11025">
        <v>18826790</v>
      </c>
      <c r="E11025">
        <v>18382730</v>
      </c>
      <c r="F11025" s="4">
        <f t="shared" si="172"/>
        <v>16903410</v>
      </c>
    </row>
    <row r="11026" spans="1:6" x14ac:dyDescent="0.3">
      <c r="A11026" t="s">
        <v>11715</v>
      </c>
      <c r="B11026">
        <v>0</v>
      </c>
      <c r="C11026">
        <v>1428000</v>
      </c>
      <c r="D11026">
        <v>1428000</v>
      </c>
      <c r="E11026">
        <v>914060</v>
      </c>
      <c r="F11026" s="4">
        <f t="shared" si="172"/>
        <v>1256686.6666666667</v>
      </c>
    </row>
    <row r="11027" spans="1:6" x14ac:dyDescent="0.3">
      <c r="A11027" t="s">
        <v>11716</v>
      </c>
      <c r="B11027">
        <v>0</v>
      </c>
      <c r="C11027">
        <v>566440</v>
      </c>
      <c r="D11027">
        <v>0</v>
      </c>
      <c r="E11027">
        <v>0</v>
      </c>
      <c r="F11027" s="4">
        <f t="shared" si="172"/>
        <v>188813.33333333334</v>
      </c>
    </row>
    <row r="11028" spans="1:6" x14ac:dyDescent="0.3">
      <c r="A11028" t="s">
        <v>11717</v>
      </c>
      <c r="B11028">
        <v>3465090</v>
      </c>
      <c r="C11028">
        <v>2238600</v>
      </c>
      <c r="D11028">
        <v>251160</v>
      </c>
      <c r="E11028">
        <v>0</v>
      </c>
      <c r="F11028" s="4">
        <f t="shared" si="172"/>
        <v>829920</v>
      </c>
    </row>
    <row r="11029" spans="1:6" x14ac:dyDescent="0.3">
      <c r="A11029" t="s">
        <v>11718</v>
      </c>
      <c r="B11029">
        <v>1381420</v>
      </c>
      <c r="C11029">
        <v>1099190</v>
      </c>
      <c r="D11029">
        <v>507720</v>
      </c>
      <c r="E11029">
        <v>802620.28</v>
      </c>
      <c r="F11029" s="4">
        <f t="shared" si="172"/>
        <v>803176.76000000013</v>
      </c>
    </row>
    <row r="11030" spans="1:6" x14ac:dyDescent="0.3">
      <c r="A11030" t="s">
        <v>11719</v>
      </c>
      <c r="B11030">
        <v>4311580</v>
      </c>
      <c r="C11030">
        <v>7114700</v>
      </c>
      <c r="D11030">
        <v>2029860</v>
      </c>
      <c r="E11030">
        <v>10122500</v>
      </c>
      <c r="F11030" s="4">
        <f t="shared" si="172"/>
        <v>6422353.333333333</v>
      </c>
    </row>
    <row r="11031" spans="1:6" x14ac:dyDescent="0.3">
      <c r="A11031" t="s">
        <v>11720</v>
      </c>
      <c r="B11031">
        <v>723450</v>
      </c>
      <c r="C11031">
        <v>2830100</v>
      </c>
      <c r="D11031">
        <v>484500</v>
      </c>
      <c r="E11031">
        <v>3297840</v>
      </c>
      <c r="F11031" s="4">
        <f t="shared" si="172"/>
        <v>2204146.6666666665</v>
      </c>
    </row>
    <row r="11032" spans="1:6" x14ac:dyDescent="0.3">
      <c r="A11032" t="s">
        <v>11721</v>
      </c>
      <c r="B11032">
        <v>2266760</v>
      </c>
      <c r="C11032">
        <v>2011970</v>
      </c>
      <c r="D11032">
        <v>848040</v>
      </c>
      <c r="E11032">
        <v>2565560</v>
      </c>
      <c r="F11032" s="4">
        <f t="shared" si="172"/>
        <v>1808523.3333333333</v>
      </c>
    </row>
    <row r="11033" spans="1:6" x14ac:dyDescent="0.3">
      <c r="A11033" t="s">
        <v>11722</v>
      </c>
      <c r="B11033">
        <v>2184370</v>
      </c>
      <c r="C11033">
        <v>3457280</v>
      </c>
      <c r="D11033">
        <v>2725150</v>
      </c>
      <c r="E11033">
        <v>2908590</v>
      </c>
      <c r="F11033" s="4">
        <f t="shared" si="172"/>
        <v>3030340</v>
      </c>
    </row>
    <row r="11034" spans="1:6" x14ac:dyDescent="0.3">
      <c r="A11034" t="s">
        <v>11723</v>
      </c>
      <c r="B11034">
        <v>0</v>
      </c>
      <c r="C11034">
        <v>0</v>
      </c>
      <c r="D11034">
        <v>1049700</v>
      </c>
      <c r="E11034">
        <v>0</v>
      </c>
      <c r="F11034" s="4">
        <f t="shared" si="172"/>
        <v>349900</v>
      </c>
    </row>
    <row r="11035" spans="1:6" x14ac:dyDescent="0.3">
      <c r="A11035" t="s">
        <v>11724</v>
      </c>
      <c r="B11035">
        <v>0</v>
      </c>
      <c r="C11035">
        <v>0</v>
      </c>
      <c r="D11035">
        <v>2001790</v>
      </c>
      <c r="E11035">
        <v>0</v>
      </c>
      <c r="F11035" s="4">
        <f t="shared" si="172"/>
        <v>667263.33333333337</v>
      </c>
    </row>
    <row r="11036" spans="1:6" x14ac:dyDescent="0.3">
      <c r="A11036" t="s">
        <v>11725</v>
      </c>
      <c r="B11036">
        <v>1554820</v>
      </c>
      <c r="C11036">
        <v>961800</v>
      </c>
      <c r="D11036">
        <v>300300</v>
      </c>
      <c r="E11036">
        <v>0</v>
      </c>
      <c r="F11036" s="4">
        <f t="shared" si="172"/>
        <v>420700</v>
      </c>
    </row>
    <row r="11037" spans="1:6" x14ac:dyDescent="0.3">
      <c r="A11037" t="s">
        <v>11726</v>
      </c>
      <c r="B11037">
        <v>1972550</v>
      </c>
      <c r="C11037">
        <v>370000</v>
      </c>
      <c r="D11037">
        <v>734000</v>
      </c>
      <c r="E11037">
        <v>1048600</v>
      </c>
      <c r="F11037" s="4">
        <f t="shared" si="172"/>
        <v>717533.33333333337</v>
      </c>
    </row>
    <row r="11038" spans="1:6" x14ac:dyDescent="0.3">
      <c r="A11038" t="s">
        <v>11727</v>
      </c>
      <c r="B11038">
        <v>848120</v>
      </c>
      <c r="C11038">
        <v>1374100</v>
      </c>
      <c r="D11038">
        <v>0</v>
      </c>
      <c r="E11038">
        <v>1356810</v>
      </c>
      <c r="F11038" s="4">
        <f t="shared" si="172"/>
        <v>910303.33333333337</v>
      </c>
    </row>
    <row r="11039" spans="1:6" x14ac:dyDescent="0.3">
      <c r="A11039" t="s">
        <v>11728</v>
      </c>
      <c r="B11039">
        <v>370000</v>
      </c>
      <c r="C11039">
        <v>589120</v>
      </c>
      <c r="D11039">
        <v>0</v>
      </c>
      <c r="E11039">
        <v>396960</v>
      </c>
      <c r="F11039" s="4">
        <f t="shared" si="172"/>
        <v>328693.33333333331</v>
      </c>
    </row>
    <row r="11040" spans="1:6" x14ac:dyDescent="0.3">
      <c r="A11040" t="s">
        <v>11729</v>
      </c>
      <c r="B11040">
        <v>0</v>
      </c>
      <c r="C11040">
        <v>0</v>
      </c>
      <c r="D11040">
        <v>638820</v>
      </c>
      <c r="E11040">
        <v>1113640</v>
      </c>
      <c r="F11040" s="4">
        <f t="shared" si="172"/>
        <v>584153.33333333337</v>
      </c>
    </row>
    <row r="11041" spans="1:6" x14ac:dyDescent="0.3">
      <c r="A11041" t="s">
        <v>11730</v>
      </c>
      <c r="B11041">
        <v>198900</v>
      </c>
      <c r="C11041">
        <v>0</v>
      </c>
      <c r="D11041">
        <v>0</v>
      </c>
      <c r="E11041">
        <v>402000</v>
      </c>
      <c r="F11041" s="4">
        <f t="shared" si="172"/>
        <v>134000</v>
      </c>
    </row>
    <row r="11042" spans="1:6" x14ac:dyDescent="0.3">
      <c r="A11042" t="s">
        <v>11731</v>
      </c>
      <c r="B11042">
        <v>2498900</v>
      </c>
      <c r="C11042">
        <v>0</v>
      </c>
      <c r="D11042">
        <v>0</v>
      </c>
      <c r="E11042">
        <v>386000</v>
      </c>
      <c r="F11042" s="4">
        <f t="shared" si="172"/>
        <v>128666.66666666667</v>
      </c>
    </row>
    <row r="11043" spans="1:6" x14ac:dyDescent="0.3">
      <c r="A11043" t="s">
        <v>11732</v>
      </c>
      <c r="B11043">
        <v>2011350</v>
      </c>
      <c r="C11043">
        <v>2150430</v>
      </c>
      <c r="D11043">
        <v>2026140</v>
      </c>
      <c r="E11043">
        <v>3041330</v>
      </c>
      <c r="F11043" s="4">
        <f t="shared" si="172"/>
        <v>2405966.6666666665</v>
      </c>
    </row>
    <row r="11044" spans="1:6" x14ac:dyDescent="0.3">
      <c r="A11044" t="s">
        <v>11733</v>
      </c>
      <c r="B11044">
        <v>0</v>
      </c>
      <c r="C11044">
        <v>561100</v>
      </c>
      <c r="D11044">
        <v>780660</v>
      </c>
      <c r="E11044">
        <v>386000</v>
      </c>
      <c r="F11044" s="4">
        <f t="shared" si="172"/>
        <v>575920</v>
      </c>
    </row>
    <row r="11045" spans="1:6" x14ac:dyDescent="0.3">
      <c r="A11045" t="s">
        <v>11734</v>
      </c>
      <c r="B11045">
        <v>2051720</v>
      </c>
      <c r="C11045">
        <v>0</v>
      </c>
      <c r="D11045">
        <v>2023020</v>
      </c>
      <c r="E11045">
        <v>2110260</v>
      </c>
      <c r="F11045" s="4">
        <f t="shared" si="172"/>
        <v>1377760</v>
      </c>
    </row>
    <row r="11046" spans="1:6" x14ac:dyDescent="0.3">
      <c r="A11046" t="s">
        <v>11735</v>
      </c>
      <c r="B11046">
        <v>1018290</v>
      </c>
      <c r="C11046">
        <v>230000</v>
      </c>
      <c r="D11046">
        <v>4869570</v>
      </c>
      <c r="E11046">
        <v>0</v>
      </c>
      <c r="F11046" s="4">
        <f t="shared" si="172"/>
        <v>1699856.6666666667</v>
      </c>
    </row>
    <row r="11047" spans="1:6" x14ac:dyDescent="0.3">
      <c r="A11047" t="s">
        <v>884</v>
      </c>
      <c r="B11047">
        <v>974300</v>
      </c>
      <c r="C11047">
        <v>2055550</v>
      </c>
      <c r="D11047">
        <v>705250</v>
      </c>
      <c r="E11047">
        <v>482300</v>
      </c>
      <c r="F11047" s="4">
        <f t="shared" si="172"/>
        <v>1081033.3333333333</v>
      </c>
    </row>
    <row r="11048" spans="1:6" x14ac:dyDescent="0.3">
      <c r="A11048" t="s">
        <v>11736</v>
      </c>
      <c r="B11048">
        <v>5009720</v>
      </c>
      <c r="C11048">
        <v>6693050</v>
      </c>
      <c r="D11048">
        <v>5100550</v>
      </c>
      <c r="E11048">
        <v>8290100</v>
      </c>
      <c r="F11048" s="4">
        <f t="shared" si="172"/>
        <v>6694566.666666667</v>
      </c>
    </row>
    <row r="11049" spans="1:6" x14ac:dyDescent="0.3">
      <c r="A11049" t="s">
        <v>11737</v>
      </c>
      <c r="B11049">
        <v>0</v>
      </c>
      <c r="C11049">
        <v>1558250</v>
      </c>
      <c r="D11049">
        <v>2179120</v>
      </c>
      <c r="E11049">
        <v>0</v>
      </c>
      <c r="F11049" s="4">
        <f t="shared" si="172"/>
        <v>1245790</v>
      </c>
    </row>
    <row r="11050" spans="1:6" x14ac:dyDescent="0.3">
      <c r="A11050" t="s">
        <v>11738</v>
      </c>
      <c r="B11050">
        <v>0</v>
      </c>
      <c r="C11050">
        <v>0</v>
      </c>
      <c r="D11050">
        <v>1282040</v>
      </c>
      <c r="E11050">
        <v>0</v>
      </c>
      <c r="F11050" s="4">
        <f t="shared" si="172"/>
        <v>427346.66666666669</v>
      </c>
    </row>
    <row r="11051" spans="1:6" x14ac:dyDescent="0.3">
      <c r="A11051" t="s">
        <v>11739</v>
      </c>
      <c r="B11051">
        <v>5807540</v>
      </c>
      <c r="C11051">
        <v>10780460</v>
      </c>
      <c r="D11051">
        <v>2789350</v>
      </c>
      <c r="E11051">
        <v>3744650</v>
      </c>
      <c r="F11051" s="4">
        <f t="shared" si="172"/>
        <v>5771486.666666667</v>
      </c>
    </row>
    <row r="11052" spans="1:6" x14ac:dyDescent="0.3">
      <c r="A11052" t="s">
        <v>11740</v>
      </c>
      <c r="B11052">
        <v>1770490</v>
      </c>
      <c r="C11052">
        <v>693420</v>
      </c>
      <c r="D11052">
        <v>2704290</v>
      </c>
      <c r="E11052">
        <v>1569530</v>
      </c>
      <c r="F11052" s="4">
        <f t="shared" si="172"/>
        <v>1655746.6666666667</v>
      </c>
    </row>
    <row r="11053" spans="1:6" x14ac:dyDescent="0.3">
      <c r="A11053" t="s">
        <v>11741</v>
      </c>
      <c r="B11053">
        <v>12730800</v>
      </c>
      <c r="C11053">
        <v>6304350</v>
      </c>
      <c r="D11053">
        <v>14984340</v>
      </c>
      <c r="E11053">
        <v>2043260</v>
      </c>
      <c r="F11053" s="4">
        <f t="shared" si="172"/>
        <v>7777316.666666667</v>
      </c>
    </row>
    <row r="11054" spans="1:6" x14ac:dyDescent="0.3">
      <c r="A11054" t="s">
        <v>11742</v>
      </c>
      <c r="B11054">
        <v>1494220</v>
      </c>
      <c r="C11054">
        <v>6544800</v>
      </c>
      <c r="D11054">
        <v>16968900</v>
      </c>
      <c r="E11054">
        <v>2375100</v>
      </c>
      <c r="F11054" s="4">
        <f t="shared" si="172"/>
        <v>8629600</v>
      </c>
    </row>
    <row r="11055" spans="1:6" x14ac:dyDescent="0.3">
      <c r="A11055" t="s">
        <v>11743</v>
      </c>
      <c r="B11055">
        <v>451360</v>
      </c>
      <c r="C11055">
        <v>578760</v>
      </c>
      <c r="D11055">
        <v>0</v>
      </c>
      <c r="E11055">
        <v>861400</v>
      </c>
      <c r="F11055" s="4">
        <f t="shared" si="172"/>
        <v>480053.33333333331</v>
      </c>
    </row>
    <row r="11056" spans="1:6" x14ac:dyDescent="0.3">
      <c r="A11056" t="s">
        <v>11744</v>
      </c>
      <c r="B11056">
        <v>740000</v>
      </c>
      <c r="C11056">
        <v>3700000</v>
      </c>
      <c r="D11056">
        <v>3006200</v>
      </c>
      <c r="E11056">
        <v>7574840</v>
      </c>
      <c r="F11056" s="4">
        <f t="shared" si="172"/>
        <v>4760346.666666667</v>
      </c>
    </row>
    <row r="11057" spans="1:6" x14ac:dyDescent="0.3">
      <c r="A11057" t="s">
        <v>11745</v>
      </c>
      <c r="B11057">
        <v>0</v>
      </c>
      <c r="C11057">
        <v>2242940</v>
      </c>
      <c r="D11057">
        <v>0</v>
      </c>
      <c r="E11057">
        <v>0</v>
      </c>
      <c r="F11057" s="4">
        <f t="shared" si="172"/>
        <v>747646.66666666663</v>
      </c>
    </row>
    <row r="11058" spans="1:6" x14ac:dyDescent="0.3">
      <c r="A11058" t="s">
        <v>11746</v>
      </c>
      <c r="B11058">
        <v>4147800</v>
      </c>
      <c r="C11058">
        <v>4538340</v>
      </c>
      <c r="D11058">
        <v>5430880</v>
      </c>
      <c r="E11058">
        <v>804000</v>
      </c>
      <c r="F11058" s="4">
        <f t="shared" si="172"/>
        <v>3591073.3333333335</v>
      </c>
    </row>
    <row r="11059" spans="1:6" x14ac:dyDescent="0.3">
      <c r="A11059" t="s">
        <v>11747</v>
      </c>
      <c r="B11059">
        <v>8712400</v>
      </c>
      <c r="C11059">
        <v>2586190</v>
      </c>
      <c r="D11059">
        <v>7809500</v>
      </c>
      <c r="E11059">
        <v>2654180</v>
      </c>
      <c r="F11059" s="4">
        <f t="shared" si="172"/>
        <v>4349956.666666667</v>
      </c>
    </row>
    <row r="11060" spans="1:6" x14ac:dyDescent="0.3">
      <c r="A11060" t="s">
        <v>11748</v>
      </c>
      <c r="B11060">
        <v>1500760</v>
      </c>
      <c r="C11060">
        <v>1892190</v>
      </c>
      <c r="D11060">
        <v>1371540</v>
      </c>
      <c r="E11060">
        <v>759950</v>
      </c>
      <c r="F11060" s="4">
        <f t="shared" si="172"/>
        <v>1341226.6666666667</v>
      </c>
    </row>
    <row r="11061" spans="1:6" x14ac:dyDescent="0.3">
      <c r="A11061" t="s">
        <v>11749</v>
      </c>
      <c r="B11061">
        <v>987930</v>
      </c>
      <c r="C11061">
        <v>761670</v>
      </c>
      <c r="D11061">
        <v>524160</v>
      </c>
      <c r="E11061">
        <v>538720</v>
      </c>
      <c r="F11061" s="4">
        <f t="shared" si="172"/>
        <v>608183.33333333337</v>
      </c>
    </row>
    <row r="11062" spans="1:6" x14ac:dyDescent="0.3">
      <c r="A11062" t="s">
        <v>11750</v>
      </c>
      <c r="B11062">
        <v>2506140</v>
      </c>
      <c r="C11062">
        <v>3345160</v>
      </c>
      <c r="D11062">
        <v>742560</v>
      </c>
      <c r="E11062">
        <v>2156260</v>
      </c>
      <c r="F11062" s="4">
        <f t="shared" si="172"/>
        <v>2081326.6666666667</v>
      </c>
    </row>
    <row r="11063" spans="1:6" x14ac:dyDescent="0.3">
      <c r="A11063" t="s">
        <v>11751</v>
      </c>
      <c r="B11063">
        <v>411950</v>
      </c>
      <c r="C11063">
        <v>0</v>
      </c>
      <c r="D11063">
        <v>0</v>
      </c>
      <c r="E11063">
        <v>0</v>
      </c>
      <c r="F11063" s="4">
        <f t="shared" si="172"/>
        <v>0</v>
      </c>
    </row>
    <row r="11064" spans="1:6" x14ac:dyDescent="0.3">
      <c r="A11064" t="s">
        <v>11752</v>
      </c>
      <c r="B11064">
        <v>378400</v>
      </c>
      <c r="C11064">
        <v>428200</v>
      </c>
      <c r="D11064">
        <v>6649710</v>
      </c>
      <c r="E11064">
        <v>2512440</v>
      </c>
      <c r="F11064" s="4">
        <f t="shared" si="172"/>
        <v>3196783.3333333335</v>
      </c>
    </row>
    <row r="11065" spans="1:6" x14ac:dyDescent="0.3">
      <c r="A11065" t="s">
        <v>11753</v>
      </c>
      <c r="B11065">
        <v>0</v>
      </c>
      <c r="C11065">
        <v>1767560</v>
      </c>
      <c r="D11065">
        <v>1146490</v>
      </c>
      <c r="E11065">
        <v>708080</v>
      </c>
      <c r="F11065" s="4">
        <f t="shared" si="172"/>
        <v>1207376.6666666667</v>
      </c>
    </row>
    <row r="11066" spans="1:6" x14ac:dyDescent="0.3">
      <c r="A11066" t="s">
        <v>11754</v>
      </c>
      <c r="B11066">
        <v>811720</v>
      </c>
      <c r="C11066">
        <v>2255280</v>
      </c>
      <c r="D11066">
        <v>1695800</v>
      </c>
      <c r="E11066">
        <v>1905540</v>
      </c>
      <c r="F11066" s="4">
        <f t="shared" si="172"/>
        <v>1952206.6666666667</v>
      </c>
    </row>
    <row r="11067" spans="1:6" x14ac:dyDescent="0.3">
      <c r="A11067" t="s">
        <v>11755</v>
      </c>
      <c r="B11067">
        <v>364000</v>
      </c>
      <c r="C11067">
        <v>0</v>
      </c>
      <c r="D11067">
        <v>0</v>
      </c>
      <c r="E11067">
        <v>0</v>
      </c>
      <c r="F11067" s="4">
        <f t="shared" si="172"/>
        <v>0</v>
      </c>
    </row>
    <row r="11068" spans="1:6" x14ac:dyDescent="0.3">
      <c r="A11068" t="s">
        <v>11756</v>
      </c>
      <c r="B11068">
        <v>1511000</v>
      </c>
      <c r="C11068">
        <v>428900</v>
      </c>
      <c r="D11068">
        <v>1053200</v>
      </c>
      <c r="E11068">
        <v>0</v>
      </c>
      <c r="F11068" s="4">
        <f t="shared" si="172"/>
        <v>494033.33333333331</v>
      </c>
    </row>
    <row r="11069" spans="1:6" x14ac:dyDescent="0.3">
      <c r="A11069" t="s">
        <v>11757</v>
      </c>
      <c r="B11069">
        <v>740000</v>
      </c>
      <c r="C11069">
        <v>1555720</v>
      </c>
      <c r="D11069">
        <v>0</v>
      </c>
      <c r="E11069">
        <v>0</v>
      </c>
      <c r="F11069" s="4">
        <f t="shared" si="172"/>
        <v>518573.33333333331</v>
      </c>
    </row>
    <row r="11070" spans="1:6" x14ac:dyDescent="0.3">
      <c r="A11070" t="s">
        <v>11758</v>
      </c>
      <c r="B11070">
        <v>6819540</v>
      </c>
      <c r="C11070">
        <v>3244150</v>
      </c>
      <c r="D11070">
        <v>2203110</v>
      </c>
      <c r="E11070">
        <v>2873780</v>
      </c>
      <c r="F11070" s="4">
        <f t="shared" si="172"/>
        <v>2773680</v>
      </c>
    </row>
    <row r="11071" spans="1:6" x14ac:dyDescent="0.3">
      <c r="A11071" t="s">
        <v>11759</v>
      </c>
      <c r="B11071">
        <v>3075600</v>
      </c>
      <c r="C11071">
        <v>1750100</v>
      </c>
      <c r="D11071">
        <v>2635700</v>
      </c>
      <c r="E11071">
        <v>0</v>
      </c>
      <c r="F11071" s="4">
        <f t="shared" si="172"/>
        <v>1461933.3333333333</v>
      </c>
    </row>
    <row r="11072" spans="1:6" x14ac:dyDescent="0.3">
      <c r="A11072" t="s">
        <v>11760</v>
      </c>
      <c r="B11072">
        <v>3666840</v>
      </c>
      <c r="C11072">
        <v>3783210</v>
      </c>
      <c r="D11072">
        <v>2035770</v>
      </c>
      <c r="E11072">
        <v>642000</v>
      </c>
      <c r="F11072" s="4">
        <f t="shared" si="172"/>
        <v>2153660</v>
      </c>
    </row>
    <row r="11073" spans="1:6" x14ac:dyDescent="0.3">
      <c r="A11073" t="s">
        <v>11761</v>
      </c>
      <c r="B11073">
        <v>2253310</v>
      </c>
      <c r="C11073">
        <v>2099450</v>
      </c>
      <c r="D11073">
        <v>2654360</v>
      </c>
      <c r="E11073">
        <v>4640180</v>
      </c>
      <c r="F11073" s="4">
        <f t="shared" si="172"/>
        <v>3131330</v>
      </c>
    </row>
    <row r="11074" spans="1:6" x14ac:dyDescent="0.3">
      <c r="A11074" t="s">
        <v>11762</v>
      </c>
      <c r="B11074">
        <v>815640</v>
      </c>
      <c r="C11074">
        <v>0</v>
      </c>
      <c r="D11074">
        <v>2334490</v>
      </c>
      <c r="E11074">
        <v>851760</v>
      </c>
      <c r="F11074" s="4">
        <f t="shared" si="172"/>
        <v>1062083.3333333333</v>
      </c>
    </row>
    <row r="11075" spans="1:6" x14ac:dyDescent="0.3">
      <c r="A11075" t="s">
        <v>11763</v>
      </c>
      <c r="B11075">
        <v>271180</v>
      </c>
      <c r="C11075">
        <v>1043770</v>
      </c>
      <c r="D11075">
        <v>311100</v>
      </c>
      <c r="E11075">
        <v>0</v>
      </c>
      <c r="F11075" s="4">
        <f t="shared" ref="F11075:F11138" si="173">SUM(C11075:E11075)/3</f>
        <v>451623.33333333331</v>
      </c>
    </row>
    <row r="11076" spans="1:6" x14ac:dyDescent="0.3">
      <c r="A11076" t="s">
        <v>11764</v>
      </c>
      <c r="B11076">
        <v>1157520</v>
      </c>
      <c r="C11076">
        <v>1328110</v>
      </c>
      <c r="D11076">
        <v>0</v>
      </c>
      <c r="E11076">
        <v>2486180</v>
      </c>
      <c r="F11076" s="4">
        <f t="shared" si="173"/>
        <v>1271430</v>
      </c>
    </row>
    <row r="11077" spans="1:6" x14ac:dyDescent="0.3">
      <c r="A11077" t="s">
        <v>11765</v>
      </c>
      <c r="B11077">
        <v>655200</v>
      </c>
      <c r="C11077">
        <v>905000</v>
      </c>
      <c r="D11077">
        <v>0</v>
      </c>
      <c r="E11077">
        <v>0</v>
      </c>
      <c r="F11077" s="4">
        <f t="shared" si="173"/>
        <v>301666.66666666669</v>
      </c>
    </row>
    <row r="11078" spans="1:6" x14ac:dyDescent="0.3">
      <c r="A11078" t="s">
        <v>11766</v>
      </c>
      <c r="B11078">
        <v>0</v>
      </c>
      <c r="C11078">
        <v>630630</v>
      </c>
      <c r="D11078">
        <v>641550</v>
      </c>
      <c r="E11078">
        <v>386000</v>
      </c>
      <c r="F11078" s="4">
        <f t="shared" si="173"/>
        <v>552726.66666666663</v>
      </c>
    </row>
    <row r="11079" spans="1:6" x14ac:dyDescent="0.3">
      <c r="A11079" t="s">
        <v>11767</v>
      </c>
      <c r="B11079">
        <v>160000</v>
      </c>
      <c r="C11079">
        <v>160000</v>
      </c>
      <c r="D11079">
        <v>0</v>
      </c>
      <c r="E11079">
        <v>0</v>
      </c>
      <c r="F11079" s="4">
        <f t="shared" si="173"/>
        <v>53333.333333333336</v>
      </c>
    </row>
    <row r="11080" spans="1:6" x14ac:dyDescent="0.3">
      <c r="A11080" t="s">
        <v>11768</v>
      </c>
      <c r="B11080">
        <v>0</v>
      </c>
      <c r="C11080">
        <v>1832740</v>
      </c>
      <c r="D11080">
        <v>1810900</v>
      </c>
      <c r="E11080">
        <v>0</v>
      </c>
      <c r="F11080" s="4">
        <f t="shared" si="173"/>
        <v>1214546.6666666667</v>
      </c>
    </row>
    <row r="11081" spans="1:6" x14ac:dyDescent="0.3">
      <c r="A11081" t="s">
        <v>11769</v>
      </c>
      <c r="B11081">
        <v>360200</v>
      </c>
      <c r="C11081">
        <v>308000</v>
      </c>
      <c r="D11081">
        <v>0</v>
      </c>
      <c r="E11081">
        <v>0</v>
      </c>
      <c r="F11081" s="4">
        <f t="shared" si="173"/>
        <v>102666.66666666667</v>
      </c>
    </row>
    <row r="11082" spans="1:6" x14ac:dyDescent="0.3">
      <c r="A11082" t="s">
        <v>11770</v>
      </c>
      <c r="B11082">
        <v>2051510</v>
      </c>
      <c r="C11082">
        <v>2180360</v>
      </c>
      <c r="D11082">
        <v>2110220</v>
      </c>
      <c r="E11082">
        <v>2582580</v>
      </c>
      <c r="F11082" s="4">
        <f t="shared" si="173"/>
        <v>2291053.3333333335</v>
      </c>
    </row>
    <row r="11083" spans="1:6" x14ac:dyDescent="0.3">
      <c r="A11083" t="s">
        <v>11771</v>
      </c>
      <c r="B11083">
        <v>3038140</v>
      </c>
      <c r="C11083">
        <v>6485870</v>
      </c>
      <c r="D11083">
        <v>6075160</v>
      </c>
      <c r="E11083">
        <v>3863550</v>
      </c>
      <c r="F11083" s="4">
        <f t="shared" si="173"/>
        <v>5474860</v>
      </c>
    </row>
    <row r="11084" spans="1:6" x14ac:dyDescent="0.3">
      <c r="A11084" t="s">
        <v>11772</v>
      </c>
      <c r="B11084">
        <v>0</v>
      </c>
      <c r="C11084">
        <v>529620</v>
      </c>
      <c r="D11084">
        <v>0</v>
      </c>
      <c r="E11084">
        <v>761670</v>
      </c>
      <c r="F11084" s="4">
        <f t="shared" si="173"/>
        <v>430430</v>
      </c>
    </row>
    <row r="11085" spans="1:6" x14ac:dyDescent="0.3">
      <c r="A11085" t="s">
        <v>11773</v>
      </c>
      <c r="B11085">
        <v>719640</v>
      </c>
      <c r="C11085">
        <v>3048390</v>
      </c>
      <c r="D11085">
        <v>2069720</v>
      </c>
      <c r="E11085">
        <v>2233560</v>
      </c>
      <c r="F11085" s="4">
        <f t="shared" si="173"/>
        <v>2450556.6666666665</v>
      </c>
    </row>
    <row r="11086" spans="1:6" x14ac:dyDescent="0.3">
      <c r="A11086" t="s">
        <v>11774</v>
      </c>
      <c r="B11086">
        <v>382200</v>
      </c>
      <c r="C11086">
        <v>678860</v>
      </c>
      <c r="D11086">
        <v>0</v>
      </c>
      <c r="E11086">
        <v>1495820</v>
      </c>
      <c r="F11086" s="4">
        <f t="shared" si="173"/>
        <v>724893.33333333337</v>
      </c>
    </row>
    <row r="11087" spans="1:6" x14ac:dyDescent="0.3">
      <c r="A11087" t="s">
        <v>11775</v>
      </c>
      <c r="B11087">
        <v>2912400</v>
      </c>
      <c r="C11087">
        <v>0</v>
      </c>
      <c r="D11087">
        <v>0</v>
      </c>
      <c r="E11087">
        <v>2186100</v>
      </c>
      <c r="F11087" s="4">
        <f t="shared" si="173"/>
        <v>728700</v>
      </c>
    </row>
    <row r="11088" spans="1:6" x14ac:dyDescent="0.3">
      <c r="A11088" t="s">
        <v>11776</v>
      </c>
      <c r="B11088">
        <v>2051320</v>
      </c>
      <c r="C11088">
        <v>2238140</v>
      </c>
      <c r="D11088">
        <v>0</v>
      </c>
      <c r="E11088">
        <v>2062660</v>
      </c>
      <c r="F11088" s="4">
        <f t="shared" si="173"/>
        <v>1433600</v>
      </c>
    </row>
    <row r="11089" spans="1:6" x14ac:dyDescent="0.3">
      <c r="A11089" t="s">
        <v>11777</v>
      </c>
      <c r="B11089">
        <v>11510110</v>
      </c>
      <c r="C11089">
        <v>15272890</v>
      </c>
      <c r="D11089">
        <v>45462540</v>
      </c>
      <c r="E11089">
        <v>19527400</v>
      </c>
      <c r="F11089" s="4">
        <f t="shared" si="173"/>
        <v>26754276.666666668</v>
      </c>
    </row>
    <row r="11090" spans="1:6" x14ac:dyDescent="0.3">
      <c r="A11090" t="s">
        <v>11778</v>
      </c>
      <c r="B11090">
        <v>2509450</v>
      </c>
      <c r="C11090">
        <v>3669580</v>
      </c>
      <c r="D11090">
        <v>2448420</v>
      </c>
      <c r="E11090">
        <v>3930620</v>
      </c>
      <c r="F11090" s="4">
        <f t="shared" si="173"/>
        <v>3349540</v>
      </c>
    </row>
    <row r="11091" spans="1:6" x14ac:dyDescent="0.3">
      <c r="A11091" t="s">
        <v>11779</v>
      </c>
      <c r="B11091">
        <v>0</v>
      </c>
      <c r="C11091">
        <v>900000</v>
      </c>
      <c r="D11091">
        <v>0</v>
      </c>
      <c r="E11091">
        <v>0</v>
      </c>
      <c r="F11091" s="4">
        <f t="shared" si="173"/>
        <v>300000</v>
      </c>
    </row>
    <row r="11092" spans="1:6" x14ac:dyDescent="0.3">
      <c r="A11092" t="s">
        <v>11780</v>
      </c>
      <c r="B11092">
        <v>2125650</v>
      </c>
      <c r="C11092">
        <v>2075140</v>
      </c>
      <c r="D11092">
        <v>2010640</v>
      </c>
      <c r="E11092">
        <v>463500</v>
      </c>
      <c r="F11092" s="4">
        <f t="shared" si="173"/>
        <v>1516426.6666666667</v>
      </c>
    </row>
    <row r="11093" spans="1:6" x14ac:dyDescent="0.3">
      <c r="A11093" t="s">
        <v>11781</v>
      </c>
      <c r="B11093">
        <v>4062490</v>
      </c>
      <c r="C11093">
        <v>6101550</v>
      </c>
      <c r="D11093">
        <v>2038400</v>
      </c>
      <c r="E11093">
        <v>9735500</v>
      </c>
      <c r="F11093" s="4">
        <f t="shared" si="173"/>
        <v>5958483.333333333</v>
      </c>
    </row>
    <row r="11094" spans="1:6" x14ac:dyDescent="0.3">
      <c r="A11094" t="s">
        <v>11782</v>
      </c>
      <c r="B11094">
        <v>1243600</v>
      </c>
      <c r="C11094">
        <v>160000</v>
      </c>
      <c r="D11094">
        <v>0</v>
      </c>
      <c r="E11094">
        <v>0</v>
      </c>
      <c r="F11094" s="4">
        <f t="shared" si="173"/>
        <v>53333.333333333336</v>
      </c>
    </row>
    <row r="11095" spans="1:6" x14ac:dyDescent="0.3">
      <c r="A11095" t="s">
        <v>11783</v>
      </c>
      <c r="B11095">
        <v>0</v>
      </c>
      <c r="C11095">
        <v>0</v>
      </c>
      <c r="D11095">
        <v>1028750</v>
      </c>
      <c r="E11095">
        <v>0</v>
      </c>
      <c r="F11095" s="4">
        <f t="shared" si="173"/>
        <v>342916.66666666669</v>
      </c>
    </row>
    <row r="11096" spans="1:6" x14ac:dyDescent="0.3">
      <c r="A11096" t="s">
        <v>11784</v>
      </c>
      <c r="B11096">
        <v>664400</v>
      </c>
      <c r="C11096">
        <v>2242850</v>
      </c>
      <c r="D11096">
        <v>0</v>
      </c>
      <c r="E11096">
        <v>4456880</v>
      </c>
      <c r="F11096" s="4">
        <f t="shared" si="173"/>
        <v>2233243.3333333335</v>
      </c>
    </row>
    <row r="11097" spans="1:6" x14ac:dyDescent="0.3">
      <c r="A11097" t="s">
        <v>11785</v>
      </c>
      <c r="B11097">
        <v>5091580</v>
      </c>
      <c r="C11097">
        <v>7693200</v>
      </c>
      <c r="D11097">
        <v>11979240</v>
      </c>
      <c r="E11097">
        <v>2937520</v>
      </c>
      <c r="F11097" s="4">
        <f t="shared" si="173"/>
        <v>7536653.333333333</v>
      </c>
    </row>
    <row r="11098" spans="1:6" x14ac:dyDescent="0.3">
      <c r="A11098" t="s">
        <v>11786</v>
      </c>
      <c r="B11098">
        <v>2037330</v>
      </c>
      <c r="C11098">
        <v>707070</v>
      </c>
      <c r="D11098">
        <v>2259530</v>
      </c>
      <c r="E11098">
        <v>2761110</v>
      </c>
      <c r="F11098" s="4">
        <f t="shared" si="173"/>
        <v>1909236.6666666667</v>
      </c>
    </row>
    <row r="11099" spans="1:6" x14ac:dyDescent="0.3">
      <c r="A11099" t="s">
        <v>11787</v>
      </c>
      <c r="B11099">
        <v>1320130</v>
      </c>
      <c r="C11099">
        <v>1372630</v>
      </c>
      <c r="D11099">
        <v>1073800</v>
      </c>
      <c r="E11099">
        <v>0</v>
      </c>
      <c r="F11099" s="4">
        <f t="shared" si="173"/>
        <v>815476.66666666663</v>
      </c>
    </row>
    <row r="11100" spans="1:6" x14ac:dyDescent="0.3">
      <c r="A11100" t="s">
        <v>11788</v>
      </c>
      <c r="B11100">
        <v>0</v>
      </c>
      <c r="C11100">
        <v>604240</v>
      </c>
      <c r="D11100">
        <v>0</v>
      </c>
      <c r="E11100">
        <v>890710</v>
      </c>
      <c r="F11100" s="4">
        <f t="shared" si="173"/>
        <v>498316.66666666669</v>
      </c>
    </row>
    <row r="11101" spans="1:6" x14ac:dyDescent="0.3">
      <c r="A11101" t="s">
        <v>975</v>
      </c>
      <c r="B11101">
        <v>0</v>
      </c>
      <c r="C11101">
        <v>1248150</v>
      </c>
      <c r="D11101">
        <v>0</v>
      </c>
      <c r="E11101">
        <v>717080</v>
      </c>
      <c r="F11101" s="4">
        <f t="shared" si="173"/>
        <v>655076.66666666663</v>
      </c>
    </row>
    <row r="11102" spans="1:6" x14ac:dyDescent="0.3">
      <c r="A11102" t="s">
        <v>11789</v>
      </c>
      <c r="B11102">
        <v>370000</v>
      </c>
      <c r="C11102">
        <v>0</v>
      </c>
      <c r="D11102">
        <v>0</v>
      </c>
      <c r="E11102">
        <v>0</v>
      </c>
      <c r="F11102" s="4">
        <f t="shared" si="173"/>
        <v>0</v>
      </c>
    </row>
    <row r="11103" spans="1:6" x14ac:dyDescent="0.3">
      <c r="A11103" t="s">
        <v>11790</v>
      </c>
      <c r="B11103">
        <v>3428770</v>
      </c>
      <c r="C11103">
        <v>2599500</v>
      </c>
      <c r="D11103">
        <v>1996880</v>
      </c>
      <c r="E11103">
        <v>2111740</v>
      </c>
      <c r="F11103" s="4">
        <f t="shared" si="173"/>
        <v>2236040</v>
      </c>
    </row>
    <row r="11104" spans="1:6" x14ac:dyDescent="0.3">
      <c r="A11104" t="s">
        <v>11791</v>
      </c>
      <c r="B11104">
        <v>1151950</v>
      </c>
      <c r="C11104">
        <v>2020519</v>
      </c>
      <c r="D11104">
        <v>0</v>
      </c>
      <c r="E11104">
        <v>2310560</v>
      </c>
      <c r="F11104" s="4">
        <f t="shared" si="173"/>
        <v>1443693</v>
      </c>
    </row>
    <row r="11105" spans="1:6" x14ac:dyDescent="0.3">
      <c r="A11105" t="s">
        <v>11792</v>
      </c>
      <c r="B11105">
        <v>3239280</v>
      </c>
      <c r="C11105">
        <v>2075710</v>
      </c>
      <c r="D11105">
        <v>2965170</v>
      </c>
      <c r="E11105">
        <v>2615510</v>
      </c>
      <c r="F11105" s="4">
        <f t="shared" si="173"/>
        <v>2552130</v>
      </c>
    </row>
    <row r="11106" spans="1:6" x14ac:dyDescent="0.3">
      <c r="A11106" t="s">
        <v>11793</v>
      </c>
      <c r="B11106">
        <v>370000</v>
      </c>
      <c r="C11106">
        <v>475020</v>
      </c>
      <c r="D11106">
        <v>0</v>
      </c>
      <c r="E11106">
        <v>820000</v>
      </c>
      <c r="F11106" s="4">
        <f t="shared" si="173"/>
        <v>431673.33333333331</v>
      </c>
    </row>
    <row r="11107" spans="1:6" x14ac:dyDescent="0.3">
      <c r="A11107" t="s">
        <v>11794</v>
      </c>
      <c r="B11107">
        <v>4765100</v>
      </c>
      <c r="C11107">
        <v>12497970</v>
      </c>
      <c r="D11107">
        <v>8050880</v>
      </c>
      <c r="E11107">
        <v>10391900</v>
      </c>
      <c r="F11107" s="4">
        <f t="shared" si="173"/>
        <v>10313583.333333334</v>
      </c>
    </row>
    <row r="11108" spans="1:6" x14ac:dyDescent="0.3">
      <c r="A11108" t="s">
        <v>501</v>
      </c>
      <c r="B11108">
        <v>5449800</v>
      </c>
      <c r="C11108">
        <v>0</v>
      </c>
      <c r="D11108">
        <v>2533920</v>
      </c>
      <c r="E11108">
        <v>4847260</v>
      </c>
      <c r="F11108" s="4">
        <f t="shared" si="173"/>
        <v>2460393.3333333335</v>
      </c>
    </row>
    <row r="11109" spans="1:6" x14ac:dyDescent="0.3">
      <c r="A11109" t="s">
        <v>11795</v>
      </c>
      <c r="B11109">
        <v>4812720</v>
      </c>
      <c r="C11109">
        <v>771000</v>
      </c>
      <c r="D11109">
        <v>218400</v>
      </c>
      <c r="E11109">
        <v>2346720</v>
      </c>
      <c r="F11109" s="4">
        <f t="shared" si="173"/>
        <v>1112040</v>
      </c>
    </row>
    <row r="11110" spans="1:6" x14ac:dyDescent="0.3">
      <c r="A11110" t="s">
        <v>11796</v>
      </c>
      <c r="B11110">
        <v>0</v>
      </c>
      <c r="C11110">
        <v>869100</v>
      </c>
      <c r="D11110">
        <v>560720</v>
      </c>
      <c r="E11110">
        <v>0</v>
      </c>
      <c r="F11110" s="4">
        <f t="shared" si="173"/>
        <v>476606.66666666669</v>
      </c>
    </row>
    <row r="11111" spans="1:6" x14ac:dyDescent="0.3">
      <c r="A11111" t="s">
        <v>11797</v>
      </c>
      <c r="B11111">
        <v>774950</v>
      </c>
      <c r="C11111">
        <v>0</v>
      </c>
      <c r="D11111">
        <v>0</v>
      </c>
      <c r="E11111">
        <v>24044120</v>
      </c>
      <c r="F11111" s="4">
        <f t="shared" si="173"/>
        <v>8014706.666666667</v>
      </c>
    </row>
    <row r="11112" spans="1:6" x14ac:dyDescent="0.3">
      <c r="A11112" t="s">
        <v>11798</v>
      </c>
      <c r="B11112">
        <v>6062880</v>
      </c>
      <c r="C11112">
        <v>6023290</v>
      </c>
      <c r="D11112">
        <v>6633520</v>
      </c>
      <c r="E11112">
        <v>0</v>
      </c>
      <c r="F11112" s="4">
        <f t="shared" si="173"/>
        <v>4218936.666666667</v>
      </c>
    </row>
    <row r="11113" spans="1:6" x14ac:dyDescent="0.3">
      <c r="A11113" t="s">
        <v>11799</v>
      </c>
      <c r="B11113">
        <v>160000</v>
      </c>
      <c r="C11113">
        <v>1780060</v>
      </c>
      <c r="D11113">
        <v>778050</v>
      </c>
      <c r="E11113">
        <v>0</v>
      </c>
      <c r="F11113" s="4">
        <f t="shared" si="173"/>
        <v>852703.33333333337</v>
      </c>
    </row>
    <row r="11114" spans="1:6" x14ac:dyDescent="0.3">
      <c r="A11114" t="s">
        <v>11800</v>
      </c>
      <c r="B11114">
        <v>0</v>
      </c>
      <c r="C11114">
        <v>2182380</v>
      </c>
      <c r="D11114">
        <v>2160340</v>
      </c>
      <c r="E11114">
        <v>0</v>
      </c>
      <c r="F11114" s="4">
        <f t="shared" si="173"/>
        <v>1447573.3333333333</v>
      </c>
    </row>
    <row r="11115" spans="1:6" x14ac:dyDescent="0.3">
      <c r="A11115" t="s">
        <v>11801</v>
      </c>
      <c r="B11115">
        <v>3949400</v>
      </c>
      <c r="C11115">
        <v>955500</v>
      </c>
      <c r="D11115">
        <v>2131950</v>
      </c>
      <c r="E11115">
        <v>3653650</v>
      </c>
      <c r="F11115" s="4">
        <f t="shared" si="173"/>
        <v>2247033.3333333335</v>
      </c>
    </row>
    <row r="11116" spans="1:6" x14ac:dyDescent="0.3">
      <c r="A11116" t="s">
        <v>11802</v>
      </c>
      <c r="B11116">
        <v>370000</v>
      </c>
      <c r="C11116">
        <v>688000</v>
      </c>
      <c r="D11116">
        <v>643000</v>
      </c>
      <c r="E11116">
        <v>1958630</v>
      </c>
      <c r="F11116" s="4">
        <f t="shared" si="173"/>
        <v>1096543.3333333333</v>
      </c>
    </row>
    <row r="11117" spans="1:6" x14ac:dyDescent="0.3">
      <c r="A11117" t="s">
        <v>11803</v>
      </c>
      <c r="B11117">
        <v>2057560</v>
      </c>
      <c r="C11117">
        <v>0</v>
      </c>
      <c r="D11117">
        <v>2256400</v>
      </c>
      <c r="E11117">
        <v>0</v>
      </c>
      <c r="F11117" s="4">
        <f t="shared" si="173"/>
        <v>752133.33333333337</v>
      </c>
    </row>
    <row r="11118" spans="1:6" x14ac:dyDescent="0.3">
      <c r="A11118" t="s">
        <v>11804</v>
      </c>
      <c r="B11118">
        <v>0</v>
      </c>
      <c r="C11118">
        <v>0</v>
      </c>
      <c r="D11118">
        <v>542200</v>
      </c>
      <c r="E11118">
        <v>497380</v>
      </c>
      <c r="F11118" s="4">
        <f t="shared" si="173"/>
        <v>346526.66666666669</v>
      </c>
    </row>
    <row r="11119" spans="1:6" x14ac:dyDescent="0.3">
      <c r="A11119" t="s">
        <v>11805</v>
      </c>
      <c r="B11119">
        <v>438240</v>
      </c>
      <c r="C11119">
        <v>2130480</v>
      </c>
      <c r="D11119">
        <v>2168970</v>
      </c>
      <c r="E11119">
        <v>2845260</v>
      </c>
      <c r="F11119" s="4">
        <f t="shared" si="173"/>
        <v>2381570</v>
      </c>
    </row>
    <row r="11120" spans="1:6" x14ac:dyDescent="0.3">
      <c r="A11120" t="s">
        <v>11806</v>
      </c>
      <c r="B11120">
        <v>5974230</v>
      </c>
      <c r="C11120">
        <v>3841760</v>
      </c>
      <c r="D11120">
        <v>7114690</v>
      </c>
      <c r="E11120">
        <v>9321960</v>
      </c>
      <c r="F11120" s="4">
        <f t="shared" si="173"/>
        <v>6759470</v>
      </c>
    </row>
    <row r="11121" spans="1:6" x14ac:dyDescent="0.3">
      <c r="A11121" t="s">
        <v>11807</v>
      </c>
      <c r="B11121">
        <v>397800</v>
      </c>
      <c r="C11121">
        <v>0</v>
      </c>
      <c r="D11121">
        <v>0</v>
      </c>
      <c r="E11121">
        <v>0</v>
      </c>
      <c r="F11121" s="4">
        <f t="shared" si="173"/>
        <v>0</v>
      </c>
    </row>
    <row r="11122" spans="1:6" x14ac:dyDescent="0.3">
      <c r="A11122" t="s">
        <v>11808</v>
      </c>
      <c r="B11122">
        <v>5709120</v>
      </c>
      <c r="C11122">
        <v>166530</v>
      </c>
      <c r="D11122">
        <v>2062060</v>
      </c>
      <c r="E11122">
        <v>1186640</v>
      </c>
      <c r="F11122" s="4">
        <f t="shared" si="173"/>
        <v>1138410</v>
      </c>
    </row>
    <row r="11123" spans="1:6" x14ac:dyDescent="0.3">
      <c r="A11123" t="s">
        <v>11809</v>
      </c>
      <c r="B11123">
        <v>2065800</v>
      </c>
      <c r="C11123">
        <v>784000</v>
      </c>
      <c r="D11123">
        <v>2120960</v>
      </c>
      <c r="E11123">
        <v>2133300</v>
      </c>
      <c r="F11123" s="4">
        <f t="shared" si="173"/>
        <v>1679420</v>
      </c>
    </row>
    <row r="11124" spans="1:6" x14ac:dyDescent="0.3">
      <c r="A11124" t="s">
        <v>11810</v>
      </c>
      <c r="B11124">
        <v>2101450</v>
      </c>
      <c r="C11124">
        <v>655200</v>
      </c>
      <c r="D11124">
        <v>1152860</v>
      </c>
      <c r="E11124">
        <v>500500</v>
      </c>
      <c r="F11124" s="4">
        <f t="shared" si="173"/>
        <v>769520</v>
      </c>
    </row>
    <row r="11125" spans="1:6" x14ac:dyDescent="0.3">
      <c r="A11125" t="s">
        <v>11811</v>
      </c>
      <c r="B11125">
        <v>456000</v>
      </c>
      <c r="C11125">
        <v>1154790</v>
      </c>
      <c r="D11125">
        <v>967800</v>
      </c>
      <c r="E11125">
        <v>857500</v>
      </c>
      <c r="F11125" s="4">
        <f t="shared" si="173"/>
        <v>993363.33333333337</v>
      </c>
    </row>
    <row r="11126" spans="1:6" x14ac:dyDescent="0.3">
      <c r="A11126" t="s">
        <v>11812</v>
      </c>
      <c r="B11126">
        <v>0</v>
      </c>
      <c r="C11126">
        <v>0</v>
      </c>
      <c r="D11126">
        <v>1079390</v>
      </c>
      <c r="E11126">
        <v>0</v>
      </c>
      <c r="F11126" s="4">
        <f t="shared" si="173"/>
        <v>359796.66666666669</v>
      </c>
    </row>
    <row r="11127" spans="1:6" x14ac:dyDescent="0.3">
      <c r="A11127" t="s">
        <v>11813</v>
      </c>
      <c r="B11127">
        <v>732700</v>
      </c>
      <c r="C11127">
        <v>868780</v>
      </c>
      <c r="D11127">
        <v>870800</v>
      </c>
      <c r="E11127">
        <v>2305000</v>
      </c>
      <c r="F11127" s="4">
        <f t="shared" si="173"/>
        <v>1348193.3333333333</v>
      </c>
    </row>
    <row r="11128" spans="1:6" x14ac:dyDescent="0.3">
      <c r="A11128" t="s">
        <v>11814</v>
      </c>
      <c r="B11128">
        <v>1365020</v>
      </c>
      <c r="C11128">
        <v>2383350</v>
      </c>
      <c r="D11128">
        <v>1847300</v>
      </c>
      <c r="E11128">
        <v>1069700</v>
      </c>
      <c r="F11128" s="4">
        <f t="shared" si="173"/>
        <v>1766783.3333333333</v>
      </c>
    </row>
    <row r="11129" spans="1:6" x14ac:dyDescent="0.3">
      <c r="A11129" t="s">
        <v>11815</v>
      </c>
      <c r="B11129">
        <v>740000</v>
      </c>
      <c r="C11129">
        <v>740000</v>
      </c>
      <c r="D11129">
        <v>0</v>
      </c>
      <c r="E11129">
        <v>756000</v>
      </c>
      <c r="F11129" s="4">
        <f t="shared" si="173"/>
        <v>498666.66666666669</v>
      </c>
    </row>
    <row r="11130" spans="1:6" x14ac:dyDescent="0.3">
      <c r="A11130" t="s">
        <v>11816</v>
      </c>
      <c r="B11130">
        <v>0</v>
      </c>
      <c r="C11130">
        <v>0</v>
      </c>
      <c r="D11130">
        <v>871920</v>
      </c>
      <c r="E11130">
        <v>0</v>
      </c>
      <c r="F11130" s="4">
        <f t="shared" si="173"/>
        <v>290640</v>
      </c>
    </row>
    <row r="11131" spans="1:6" x14ac:dyDescent="0.3">
      <c r="A11131" t="s">
        <v>11817</v>
      </c>
      <c r="B11131">
        <v>411950</v>
      </c>
      <c r="C11131">
        <v>1122200</v>
      </c>
      <c r="D11131">
        <v>0</v>
      </c>
      <c r="E11131">
        <v>1484100</v>
      </c>
      <c r="F11131" s="4">
        <f t="shared" si="173"/>
        <v>868766.66666666663</v>
      </c>
    </row>
    <row r="11132" spans="1:6" x14ac:dyDescent="0.3">
      <c r="A11132" t="s">
        <v>11818</v>
      </c>
      <c r="B11132">
        <v>0</v>
      </c>
      <c r="C11132">
        <v>0</v>
      </c>
      <c r="D11132">
        <v>964600</v>
      </c>
      <c r="E11132">
        <v>660480</v>
      </c>
      <c r="F11132" s="4">
        <f t="shared" si="173"/>
        <v>541693.33333333337</v>
      </c>
    </row>
    <row r="11133" spans="1:6" x14ac:dyDescent="0.3">
      <c r="A11133" t="s">
        <v>11819</v>
      </c>
      <c r="B11133">
        <v>806260</v>
      </c>
      <c r="C11133">
        <v>478660</v>
      </c>
      <c r="D11133">
        <v>432000</v>
      </c>
      <c r="E11133">
        <v>3056780</v>
      </c>
      <c r="F11133" s="4">
        <f t="shared" si="173"/>
        <v>1322480</v>
      </c>
    </row>
    <row r="11134" spans="1:6" x14ac:dyDescent="0.3">
      <c r="A11134" t="s">
        <v>11820</v>
      </c>
      <c r="B11134">
        <v>547820</v>
      </c>
      <c r="C11134">
        <v>0</v>
      </c>
      <c r="D11134">
        <v>469200</v>
      </c>
      <c r="E11134">
        <v>1687920</v>
      </c>
      <c r="F11134" s="4">
        <f t="shared" si="173"/>
        <v>719040</v>
      </c>
    </row>
    <row r="11135" spans="1:6" x14ac:dyDescent="0.3">
      <c r="A11135" t="s">
        <v>11821</v>
      </c>
      <c r="B11135">
        <v>2080640</v>
      </c>
      <c r="C11135">
        <v>2248000</v>
      </c>
      <c r="D11135">
        <v>1127420</v>
      </c>
      <c r="E11135">
        <v>2050960</v>
      </c>
      <c r="F11135" s="4">
        <f t="shared" si="173"/>
        <v>1808793.3333333333</v>
      </c>
    </row>
    <row r="11136" spans="1:6" x14ac:dyDescent="0.3">
      <c r="A11136" t="s">
        <v>11822</v>
      </c>
      <c r="B11136">
        <v>0</v>
      </c>
      <c r="C11136">
        <v>1246250</v>
      </c>
      <c r="D11136">
        <v>0</v>
      </c>
      <c r="E11136">
        <v>0</v>
      </c>
      <c r="F11136" s="4">
        <f t="shared" si="173"/>
        <v>415416.66666666669</v>
      </c>
    </row>
    <row r="11137" spans="1:6" x14ac:dyDescent="0.3">
      <c r="A11137" t="s">
        <v>11823</v>
      </c>
      <c r="B11137">
        <v>2044650</v>
      </c>
      <c r="C11137">
        <v>2038530</v>
      </c>
      <c r="D11137">
        <v>2077920</v>
      </c>
      <c r="E11137">
        <v>6016800</v>
      </c>
      <c r="F11137" s="4">
        <f t="shared" si="173"/>
        <v>3377750</v>
      </c>
    </row>
    <row r="11138" spans="1:6" x14ac:dyDescent="0.3">
      <c r="A11138" t="s">
        <v>11824</v>
      </c>
      <c r="B11138">
        <v>0</v>
      </c>
      <c r="C11138">
        <v>1069560</v>
      </c>
      <c r="D11138">
        <v>1277280</v>
      </c>
      <c r="E11138">
        <v>1424520</v>
      </c>
      <c r="F11138" s="4">
        <f t="shared" si="173"/>
        <v>1257120</v>
      </c>
    </row>
    <row r="11139" spans="1:6" x14ac:dyDescent="0.3">
      <c r="A11139" t="s">
        <v>11825</v>
      </c>
      <c r="B11139">
        <v>724780</v>
      </c>
      <c r="C11139">
        <v>2079260</v>
      </c>
      <c r="D11139">
        <v>1829800</v>
      </c>
      <c r="E11139">
        <v>1127650</v>
      </c>
      <c r="F11139" s="4">
        <f t="shared" ref="F11139:F11202" si="174">SUM(C11139:E11139)/3</f>
        <v>1678903.3333333333</v>
      </c>
    </row>
    <row r="11140" spans="1:6" x14ac:dyDescent="0.3">
      <c r="A11140" t="s">
        <v>11826</v>
      </c>
      <c r="B11140">
        <v>0</v>
      </c>
      <c r="C11140">
        <v>463500</v>
      </c>
      <c r="D11140">
        <v>0</v>
      </c>
      <c r="E11140">
        <v>0</v>
      </c>
      <c r="F11140" s="4">
        <f t="shared" si="174"/>
        <v>154500</v>
      </c>
    </row>
    <row r="11141" spans="1:6" x14ac:dyDescent="0.3">
      <c r="A11141" t="s">
        <v>11827</v>
      </c>
      <c r="B11141">
        <v>627600</v>
      </c>
      <c r="C11141">
        <v>740000</v>
      </c>
      <c r="D11141">
        <v>380200</v>
      </c>
      <c r="E11141">
        <v>0</v>
      </c>
      <c r="F11141" s="4">
        <f t="shared" si="174"/>
        <v>373400</v>
      </c>
    </row>
    <row r="11142" spans="1:6" x14ac:dyDescent="0.3">
      <c r="A11142" t="s">
        <v>11828</v>
      </c>
      <c r="B11142">
        <v>516600</v>
      </c>
      <c r="C11142">
        <v>264000</v>
      </c>
      <c r="D11142">
        <v>2245800</v>
      </c>
      <c r="E11142">
        <v>1075500</v>
      </c>
      <c r="F11142" s="4">
        <f t="shared" si="174"/>
        <v>1195100</v>
      </c>
    </row>
    <row r="11143" spans="1:6" x14ac:dyDescent="0.3">
      <c r="A11143" t="s">
        <v>11829</v>
      </c>
      <c r="B11143">
        <v>499590</v>
      </c>
      <c r="C11143">
        <v>646100</v>
      </c>
      <c r="D11143">
        <v>1318940</v>
      </c>
      <c r="E11143">
        <v>668100</v>
      </c>
      <c r="F11143" s="4">
        <f t="shared" si="174"/>
        <v>877713.33333333337</v>
      </c>
    </row>
    <row r="11144" spans="1:6" x14ac:dyDescent="0.3">
      <c r="A11144" t="s">
        <v>11830</v>
      </c>
      <c r="B11144">
        <v>899200</v>
      </c>
      <c r="C11144">
        <v>0</v>
      </c>
      <c r="D11144">
        <v>0</v>
      </c>
      <c r="E11144">
        <v>2052600</v>
      </c>
      <c r="F11144" s="4">
        <f t="shared" si="174"/>
        <v>684200</v>
      </c>
    </row>
    <row r="11145" spans="1:6" x14ac:dyDescent="0.3">
      <c r="A11145" t="s">
        <v>11831</v>
      </c>
      <c r="B11145">
        <v>1091550</v>
      </c>
      <c r="C11145">
        <v>472350</v>
      </c>
      <c r="D11145">
        <v>0</v>
      </c>
      <c r="E11145">
        <v>514650</v>
      </c>
      <c r="F11145" s="4">
        <f t="shared" si="174"/>
        <v>329000</v>
      </c>
    </row>
    <row r="11146" spans="1:6" x14ac:dyDescent="0.3">
      <c r="A11146" t="s">
        <v>11832</v>
      </c>
      <c r="B11146">
        <v>2566440</v>
      </c>
      <c r="C11146">
        <v>3047020</v>
      </c>
      <c r="D11146">
        <v>1828010</v>
      </c>
      <c r="E11146">
        <v>1149880</v>
      </c>
      <c r="F11146" s="4">
        <f t="shared" si="174"/>
        <v>2008303.3333333333</v>
      </c>
    </row>
    <row r="11147" spans="1:6" x14ac:dyDescent="0.3">
      <c r="A11147" t="s">
        <v>11833</v>
      </c>
      <c r="B11147">
        <v>0</v>
      </c>
      <c r="C11147">
        <v>12839550</v>
      </c>
      <c r="D11147">
        <v>0</v>
      </c>
      <c r="E11147">
        <v>0</v>
      </c>
      <c r="F11147" s="4">
        <f t="shared" si="174"/>
        <v>4279850</v>
      </c>
    </row>
    <row r="11148" spans="1:6" x14ac:dyDescent="0.3">
      <c r="A11148" t="s">
        <v>11834</v>
      </c>
      <c r="B11148">
        <v>2208360</v>
      </c>
      <c r="C11148">
        <v>2203380</v>
      </c>
      <c r="D11148">
        <v>0</v>
      </c>
      <c r="E11148">
        <v>2026880</v>
      </c>
      <c r="F11148" s="4">
        <f t="shared" si="174"/>
        <v>1410086.6666666667</v>
      </c>
    </row>
    <row r="11149" spans="1:6" x14ac:dyDescent="0.3">
      <c r="A11149" t="s">
        <v>431</v>
      </c>
      <c r="B11149">
        <v>3425250</v>
      </c>
      <c r="C11149">
        <v>4135740</v>
      </c>
      <c r="D11149">
        <v>4124890</v>
      </c>
      <c r="E11149">
        <v>2543570</v>
      </c>
      <c r="F11149" s="4">
        <f t="shared" si="174"/>
        <v>3601400</v>
      </c>
    </row>
    <row r="11150" spans="1:6" x14ac:dyDescent="0.3">
      <c r="A11150" t="s">
        <v>11835</v>
      </c>
      <c r="B11150">
        <v>484750</v>
      </c>
      <c r="C11150">
        <v>1959570</v>
      </c>
      <c r="D11150">
        <v>0</v>
      </c>
      <c r="E11150">
        <v>1736780</v>
      </c>
      <c r="F11150" s="4">
        <f t="shared" si="174"/>
        <v>1232116.6666666667</v>
      </c>
    </row>
    <row r="11151" spans="1:6" x14ac:dyDescent="0.3">
      <c r="A11151" t="s">
        <v>11836</v>
      </c>
      <c r="B11151">
        <v>0</v>
      </c>
      <c r="C11151">
        <v>960100</v>
      </c>
      <c r="D11151">
        <v>0</v>
      </c>
      <c r="E11151">
        <v>0</v>
      </c>
      <c r="F11151" s="4">
        <f t="shared" si="174"/>
        <v>320033.33333333331</v>
      </c>
    </row>
    <row r="11152" spans="1:6" x14ac:dyDescent="0.3">
      <c r="A11152" t="s">
        <v>11837</v>
      </c>
      <c r="B11152">
        <v>908200</v>
      </c>
      <c r="C11152">
        <v>895440</v>
      </c>
      <c r="D11152">
        <v>0</v>
      </c>
      <c r="E11152">
        <v>992000</v>
      </c>
      <c r="F11152" s="4">
        <f t="shared" si="174"/>
        <v>629146.66666666663</v>
      </c>
    </row>
    <row r="11153" spans="1:6" x14ac:dyDescent="0.3">
      <c r="A11153" t="s">
        <v>11838</v>
      </c>
      <c r="B11153">
        <v>2301470</v>
      </c>
      <c r="C11153">
        <v>7399120</v>
      </c>
      <c r="D11153">
        <v>3314340</v>
      </c>
      <c r="E11153">
        <v>3050410</v>
      </c>
      <c r="F11153" s="4">
        <f t="shared" si="174"/>
        <v>4587956.666666667</v>
      </c>
    </row>
    <row r="11154" spans="1:6" x14ac:dyDescent="0.3">
      <c r="A11154" t="s">
        <v>11839</v>
      </c>
      <c r="B11154">
        <v>0</v>
      </c>
      <c r="C11154">
        <v>0</v>
      </c>
      <c r="D11154">
        <v>1445880</v>
      </c>
      <c r="E11154">
        <v>650000</v>
      </c>
      <c r="F11154" s="4">
        <f t="shared" si="174"/>
        <v>698626.66666666663</v>
      </c>
    </row>
    <row r="11155" spans="1:6" x14ac:dyDescent="0.3">
      <c r="A11155" t="s">
        <v>11840</v>
      </c>
      <c r="B11155">
        <v>13313460</v>
      </c>
      <c r="C11155">
        <v>31152060</v>
      </c>
      <c r="D11155">
        <v>34263580</v>
      </c>
      <c r="E11155">
        <v>34163980</v>
      </c>
      <c r="F11155" s="4">
        <f t="shared" si="174"/>
        <v>33193206.666666668</v>
      </c>
    </row>
    <row r="11156" spans="1:6" x14ac:dyDescent="0.3">
      <c r="A11156" t="s">
        <v>11841</v>
      </c>
      <c r="B11156">
        <v>0</v>
      </c>
      <c r="C11156">
        <v>1096550</v>
      </c>
      <c r="D11156">
        <v>1022100</v>
      </c>
      <c r="E11156">
        <v>1309040</v>
      </c>
      <c r="F11156" s="4">
        <f t="shared" si="174"/>
        <v>1142563.3333333333</v>
      </c>
    </row>
    <row r="11157" spans="1:6" x14ac:dyDescent="0.3">
      <c r="A11157" t="s">
        <v>11842</v>
      </c>
      <c r="B11157">
        <v>4655500</v>
      </c>
      <c r="C11157">
        <v>17044240</v>
      </c>
      <c r="D11157">
        <v>11408670</v>
      </c>
      <c r="E11157">
        <v>12508990</v>
      </c>
      <c r="F11157" s="4">
        <f t="shared" si="174"/>
        <v>13653966.666666666</v>
      </c>
    </row>
    <row r="11158" spans="1:6" x14ac:dyDescent="0.3">
      <c r="A11158" t="s">
        <v>11843</v>
      </c>
      <c r="B11158">
        <v>2706450</v>
      </c>
      <c r="C11158">
        <v>2676650</v>
      </c>
      <c r="D11158">
        <v>2714450</v>
      </c>
      <c r="E11158">
        <v>0</v>
      </c>
      <c r="F11158" s="4">
        <f t="shared" si="174"/>
        <v>1797033.3333333333</v>
      </c>
    </row>
    <row r="11159" spans="1:6" x14ac:dyDescent="0.3">
      <c r="A11159" t="s">
        <v>11844</v>
      </c>
      <c r="B11159">
        <v>0</v>
      </c>
      <c r="C11159">
        <v>6930500</v>
      </c>
      <c r="D11159">
        <v>1483300</v>
      </c>
      <c r="E11159">
        <v>8574600</v>
      </c>
      <c r="F11159" s="4">
        <f t="shared" si="174"/>
        <v>5662800</v>
      </c>
    </row>
    <row r="11160" spans="1:6" x14ac:dyDescent="0.3">
      <c r="A11160" t="s">
        <v>11845</v>
      </c>
      <c r="B11160">
        <v>2355500</v>
      </c>
      <c r="C11160">
        <v>0</v>
      </c>
      <c r="D11160">
        <v>2310040</v>
      </c>
      <c r="E11160">
        <v>2055690</v>
      </c>
      <c r="F11160" s="4">
        <f t="shared" si="174"/>
        <v>1455243.3333333333</v>
      </c>
    </row>
    <row r="11161" spans="1:6" x14ac:dyDescent="0.3">
      <c r="A11161" t="s">
        <v>11846</v>
      </c>
      <c r="B11161">
        <v>2055540</v>
      </c>
      <c r="C11161">
        <v>2116110</v>
      </c>
      <c r="D11161">
        <v>2174730</v>
      </c>
      <c r="E11161">
        <v>3325390</v>
      </c>
      <c r="F11161" s="4">
        <f t="shared" si="174"/>
        <v>2538743.3333333335</v>
      </c>
    </row>
    <row r="11162" spans="1:6" x14ac:dyDescent="0.3">
      <c r="A11162" t="s">
        <v>11847</v>
      </c>
      <c r="B11162">
        <v>0</v>
      </c>
      <c r="C11162">
        <v>568750</v>
      </c>
      <c r="D11162">
        <v>1340070</v>
      </c>
      <c r="E11162">
        <v>402000</v>
      </c>
      <c r="F11162" s="4">
        <f t="shared" si="174"/>
        <v>770273.33333333337</v>
      </c>
    </row>
    <row r="11163" spans="1:6" x14ac:dyDescent="0.3">
      <c r="A11163" t="s">
        <v>11848</v>
      </c>
      <c r="B11163">
        <v>811090</v>
      </c>
      <c r="C11163">
        <v>0</v>
      </c>
      <c r="D11163">
        <v>908180</v>
      </c>
      <c r="E11163">
        <v>0</v>
      </c>
      <c r="F11163" s="4">
        <f t="shared" si="174"/>
        <v>302726.66666666669</v>
      </c>
    </row>
    <row r="11164" spans="1:6" x14ac:dyDescent="0.3">
      <c r="A11164" t="s">
        <v>11849</v>
      </c>
      <c r="B11164">
        <v>1299280</v>
      </c>
      <c r="C11164">
        <v>0</v>
      </c>
      <c r="D11164">
        <v>1477950</v>
      </c>
      <c r="E11164">
        <v>1420560</v>
      </c>
      <c r="F11164" s="4">
        <f t="shared" si="174"/>
        <v>966170</v>
      </c>
    </row>
    <row r="11165" spans="1:6" x14ac:dyDescent="0.3">
      <c r="A11165" t="s">
        <v>11850</v>
      </c>
      <c r="B11165">
        <v>454900</v>
      </c>
      <c r="C11165">
        <v>612000</v>
      </c>
      <c r="D11165">
        <v>2355140</v>
      </c>
      <c r="E11165">
        <v>0</v>
      </c>
      <c r="F11165" s="4">
        <f t="shared" si="174"/>
        <v>989046.66666666663</v>
      </c>
    </row>
    <row r="11166" spans="1:6" x14ac:dyDescent="0.3">
      <c r="A11166" t="s">
        <v>11851</v>
      </c>
      <c r="B11166">
        <v>370000</v>
      </c>
      <c r="C11166">
        <v>1324950</v>
      </c>
      <c r="D11166">
        <v>586500</v>
      </c>
      <c r="E11166">
        <v>0</v>
      </c>
      <c r="F11166" s="4">
        <f t="shared" si="174"/>
        <v>637150</v>
      </c>
    </row>
    <row r="11167" spans="1:6" x14ac:dyDescent="0.3">
      <c r="A11167" t="s">
        <v>11852</v>
      </c>
      <c r="B11167">
        <v>781950</v>
      </c>
      <c r="C11167">
        <v>2069300</v>
      </c>
      <c r="D11167">
        <v>2500800</v>
      </c>
      <c r="E11167">
        <v>5267210</v>
      </c>
      <c r="F11167" s="4">
        <f t="shared" si="174"/>
        <v>3279103.3333333335</v>
      </c>
    </row>
    <row r="11168" spans="1:6" x14ac:dyDescent="0.3">
      <c r="A11168" t="s">
        <v>11853</v>
      </c>
      <c r="B11168">
        <v>8351700</v>
      </c>
      <c r="C11168">
        <v>16375020</v>
      </c>
      <c r="D11168">
        <v>12363780</v>
      </c>
      <c r="E11168">
        <v>15301100</v>
      </c>
      <c r="F11168" s="4">
        <f t="shared" si="174"/>
        <v>14679966.666666666</v>
      </c>
    </row>
    <row r="11169" spans="1:6" x14ac:dyDescent="0.3">
      <c r="A11169" t="s">
        <v>11854</v>
      </c>
      <c r="B11169">
        <v>0</v>
      </c>
      <c r="C11169">
        <v>759200</v>
      </c>
      <c r="D11169">
        <v>0</v>
      </c>
      <c r="E11169">
        <v>0</v>
      </c>
      <c r="F11169" s="4">
        <f t="shared" si="174"/>
        <v>253066.66666666666</v>
      </c>
    </row>
    <row r="11170" spans="1:6" x14ac:dyDescent="0.3">
      <c r="A11170" t="s">
        <v>11855</v>
      </c>
      <c r="B11170">
        <v>2549200</v>
      </c>
      <c r="C11170">
        <v>0</v>
      </c>
      <c r="D11170">
        <v>0</v>
      </c>
      <c r="E11170">
        <v>15206800</v>
      </c>
      <c r="F11170" s="4">
        <f t="shared" si="174"/>
        <v>5068933.333333333</v>
      </c>
    </row>
    <row r="11171" spans="1:6" x14ac:dyDescent="0.3">
      <c r="A11171" t="s">
        <v>11856</v>
      </c>
      <c r="B11171">
        <v>672490</v>
      </c>
      <c r="C11171">
        <v>1155470</v>
      </c>
      <c r="D11171">
        <v>1301300</v>
      </c>
      <c r="E11171">
        <v>1294020</v>
      </c>
      <c r="F11171" s="4">
        <f t="shared" si="174"/>
        <v>1250263.3333333333</v>
      </c>
    </row>
    <row r="11172" spans="1:6" x14ac:dyDescent="0.3">
      <c r="A11172" t="s">
        <v>11857</v>
      </c>
      <c r="B11172">
        <v>382200</v>
      </c>
      <c r="C11172">
        <v>845160</v>
      </c>
      <c r="D11172">
        <v>0</v>
      </c>
      <c r="E11172">
        <v>0</v>
      </c>
      <c r="F11172" s="4">
        <f t="shared" si="174"/>
        <v>281720</v>
      </c>
    </row>
    <row r="11173" spans="1:6" x14ac:dyDescent="0.3">
      <c r="A11173" t="s">
        <v>11858</v>
      </c>
      <c r="B11173">
        <v>2072150</v>
      </c>
      <c r="C11173">
        <v>2670280</v>
      </c>
      <c r="D11173">
        <v>2107340</v>
      </c>
      <c r="E11173">
        <v>2077620</v>
      </c>
      <c r="F11173" s="4">
        <f t="shared" si="174"/>
        <v>2285080</v>
      </c>
    </row>
    <row r="11174" spans="1:6" x14ac:dyDescent="0.3">
      <c r="A11174" t="s">
        <v>11859</v>
      </c>
      <c r="B11174">
        <v>0</v>
      </c>
      <c r="C11174">
        <v>0</v>
      </c>
      <c r="D11174">
        <v>1192830</v>
      </c>
      <c r="E11174">
        <v>646100</v>
      </c>
      <c r="F11174" s="4">
        <f t="shared" si="174"/>
        <v>612976.66666666663</v>
      </c>
    </row>
    <row r="11175" spans="1:6" x14ac:dyDescent="0.3">
      <c r="A11175" t="s">
        <v>11860</v>
      </c>
      <c r="B11175">
        <v>686140</v>
      </c>
      <c r="C11175">
        <v>0</v>
      </c>
      <c r="D11175">
        <v>269360</v>
      </c>
      <c r="E11175">
        <v>473200</v>
      </c>
      <c r="F11175" s="4">
        <f t="shared" si="174"/>
        <v>247520</v>
      </c>
    </row>
    <row r="11176" spans="1:6" x14ac:dyDescent="0.3">
      <c r="A11176" t="s">
        <v>11861</v>
      </c>
      <c r="B11176">
        <v>2055330</v>
      </c>
      <c r="C11176">
        <v>228000</v>
      </c>
      <c r="D11176">
        <v>2355950</v>
      </c>
      <c r="E11176">
        <v>2199160</v>
      </c>
      <c r="F11176" s="4">
        <f t="shared" si="174"/>
        <v>1594370</v>
      </c>
    </row>
    <row r="11177" spans="1:6" x14ac:dyDescent="0.3">
      <c r="A11177" t="s">
        <v>11862</v>
      </c>
      <c r="B11177">
        <v>163800</v>
      </c>
      <c r="C11177">
        <v>8008000</v>
      </c>
      <c r="D11177">
        <v>0</v>
      </c>
      <c r="E11177">
        <v>0</v>
      </c>
      <c r="F11177" s="4">
        <f t="shared" si="174"/>
        <v>2669333.3333333335</v>
      </c>
    </row>
    <row r="11178" spans="1:6" x14ac:dyDescent="0.3">
      <c r="A11178" t="s">
        <v>11863</v>
      </c>
      <c r="B11178">
        <v>0</v>
      </c>
      <c r="C11178">
        <v>0</v>
      </c>
      <c r="D11178">
        <v>1758120</v>
      </c>
      <c r="E11178">
        <v>1747200</v>
      </c>
      <c r="F11178" s="4">
        <f t="shared" si="174"/>
        <v>1168440</v>
      </c>
    </row>
    <row r="11179" spans="1:6" x14ac:dyDescent="0.3">
      <c r="A11179" t="s">
        <v>11864</v>
      </c>
      <c r="B11179">
        <v>0</v>
      </c>
      <c r="C11179">
        <v>0</v>
      </c>
      <c r="D11179">
        <v>1917190</v>
      </c>
      <c r="E11179">
        <v>3594260</v>
      </c>
      <c r="F11179" s="4">
        <f t="shared" si="174"/>
        <v>1837150</v>
      </c>
    </row>
    <row r="11180" spans="1:6" x14ac:dyDescent="0.3">
      <c r="A11180" t="s">
        <v>11865</v>
      </c>
      <c r="B11180">
        <v>6997900</v>
      </c>
      <c r="C11180">
        <v>4162250</v>
      </c>
      <c r="D11180">
        <v>2410950</v>
      </c>
      <c r="E11180">
        <v>4986200</v>
      </c>
      <c r="F11180" s="4">
        <f t="shared" si="174"/>
        <v>3853133.3333333335</v>
      </c>
    </row>
    <row r="11181" spans="1:6" x14ac:dyDescent="0.3">
      <c r="A11181" t="s">
        <v>11866</v>
      </c>
      <c r="B11181">
        <v>740000</v>
      </c>
      <c r="C11181">
        <v>586950</v>
      </c>
      <c r="D11181">
        <v>405000</v>
      </c>
      <c r="E11181">
        <v>681100</v>
      </c>
      <c r="F11181" s="4">
        <f t="shared" si="174"/>
        <v>557683.33333333337</v>
      </c>
    </row>
    <row r="11182" spans="1:6" x14ac:dyDescent="0.3">
      <c r="A11182" t="s">
        <v>11867</v>
      </c>
      <c r="B11182">
        <v>0</v>
      </c>
      <c r="C11182">
        <v>0</v>
      </c>
      <c r="D11182">
        <v>992440</v>
      </c>
      <c r="E11182">
        <v>450560</v>
      </c>
      <c r="F11182" s="4">
        <f t="shared" si="174"/>
        <v>481000</v>
      </c>
    </row>
    <row r="11183" spans="1:6" x14ac:dyDescent="0.3">
      <c r="A11183" t="s">
        <v>11868</v>
      </c>
      <c r="B11183">
        <v>0</v>
      </c>
      <c r="C11183">
        <v>0</v>
      </c>
      <c r="D11183">
        <v>1029580</v>
      </c>
      <c r="E11183">
        <v>969400</v>
      </c>
      <c r="F11183" s="4">
        <f t="shared" si="174"/>
        <v>666326.66666666663</v>
      </c>
    </row>
    <row r="11184" spans="1:6" x14ac:dyDescent="0.3">
      <c r="A11184" t="s">
        <v>11869</v>
      </c>
      <c r="B11184">
        <v>2118640</v>
      </c>
      <c r="C11184">
        <v>2604090</v>
      </c>
      <c r="D11184">
        <v>2271940</v>
      </c>
      <c r="E11184">
        <v>2421600</v>
      </c>
      <c r="F11184" s="4">
        <f t="shared" si="174"/>
        <v>2432543.3333333335</v>
      </c>
    </row>
    <row r="11185" spans="1:6" x14ac:dyDescent="0.3">
      <c r="A11185" t="s">
        <v>11870</v>
      </c>
      <c r="B11185">
        <v>0</v>
      </c>
      <c r="C11185">
        <v>900000</v>
      </c>
      <c r="D11185">
        <v>880880</v>
      </c>
      <c r="E11185">
        <v>0</v>
      </c>
      <c r="F11185" s="4">
        <f t="shared" si="174"/>
        <v>593626.66666666663</v>
      </c>
    </row>
    <row r="11186" spans="1:6" x14ac:dyDescent="0.3">
      <c r="A11186" t="s">
        <v>11871</v>
      </c>
      <c r="B11186">
        <v>1428470</v>
      </c>
      <c r="C11186">
        <v>0</v>
      </c>
      <c r="D11186">
        <v>626080</v>
      </c>
      <c r="E11186">
        <v>1957320</v>
      </c>
      <c r="F11186" s="4">
        <f t="shared" si="174"/>
        <v>861133.33333333337</v>
      </c>
    </row>
    <row r="11187" spans="1:6" x14ac:dyDescent="0.3">
      <c r="A11187" t="s">
        <v>11872</v>
      </c>
      <c r="B11187">
        <v>0</v>
      </c>
      <c r="C11187">
        <v>0</v>
      </c>
      <c r="D11187">
        <v>740000</v>
      </c>
      <c r="E11187">
        <v>0</v>
      </c>
      <c r="F11187" s="4">
        <f t="shared" si="174"/>
        <v>246666.66666666666</v>
      </c>
    </row>
    <row r="11188" spans="1:6" x14ac:dyDescent="0.3">
      <c r="A11188" t="s">
        <v>11873</v>
      </c>
      <c r="B11188">
        <v>0</v>
      </c>
      <c r="C11188">
        <v>0</v>
      </c>
      <c r="D11188">
        <v>360360</v>
      </c>
      <c r="E11188">
        <v>0</v>
      </c>
      <c r="F11188" s="4">
        <f t="shared" si="174"/>
        <v>120120</v>
      </c>
    </row>
    <row r="11189" spans="1:6" x14ac:dyDescent="0.3">
      <c r="A11189" t="s">
        <v>11874</v>
      </c>
      <c r="B11189">
        <v>1104740</v>
      </c>
      <c r="C11189">
        <v>2361790</v>
      </c>
      <c r="D11189">
        <v>1947680</v>
      </c>
      <c r="E11189">
        <v>2353780</v>
      </c>
      <c r="F11189" s="4">
        <f t="shared" si="174"/>
        <v>2221083.3333333335</v>
      </c>
    </row>
    <row r="11190" spans="1:6" x14ac:dyDescent="0.3">
      <c r="A11190" t="s">
        <v>11875</v>
      </c>
      <c r="B11190">
        <v>0</v>
      </c>
      <c r="C11190">
        <v>615700</v>
      </c>
      <c r="D11190">
        <v>752920</v>
      </c>
      <c r="E11190">
        <v>1071600</v>
      </c>
      <c r="F11190" s="4">
        <f t="shared" si="174"/>
        <v>813406.66666666663</v>
      </c>
    </row>
    <row r="11191" spans="1:6" x14ac:dyDescent="0.3">
      <c r="A11191" t="s">
        <v>11876</v>
      </c>
      <c r="B11191">
        <v>0</v>
      </c>
      <c r="C11191">
        <v>1188460</v>
      </c>
      <c r="D11191">
        <v>0</v>
      </c>
      <c r="E11191">
        <v>0</v>
      </c>
      <c r="F11191" s="4">
        <f t="shared" si="174"/>
        <v>396153.33333333331</v>
      </c>
    </row>
    <row r="11192" spans="1:6" x14ac:dyDescent="0.3">
      <c r="A11192" t="s">
        <v>11877</v>
      </c>
      <c r="B11192">
        <v>0</v>
      </c>
      <c r="C11192">
        <v>2337930</v>
      </c>
      <c r="D11192">
        <v>1209200</v>
      </c>
      <c r="E11192">
        <v>2224750</v>
      </c>
      <c r="F11192" s="4">
        <f t="shared" si="174"/>
        <v>1923960</v>
      </c>
    </row>
    <row r="11193" spans="1:6" x14ac:dyDescent="0.3">
      <c r="A11193" t="s">
        <v>11878</v>
      </c>
      <c r="B11193">
        <v>0</v>
      </c>
      <c r="C11193">
        <v>2509450</v>
      </c>
      <c r="D11193">
        <v>0</v>
      </c>
      <c r="E11193">
        <v>2107320</v>
      </c>
      <c r="F11193" s="4">
        <f t="shared" si="174"/>
        <v>1538923.3333333333</v>
      </c>
    </row>
    <row r="11194" spans="1:6" x14ac:dyDescent="0.3">
      <c r="A11194" t="s">
        <v>11879</v>
      </c>
      <c r="B11194">
        <v>2111120</v>
      </c>
      <c r="C11194">
        <v>0</v>
      </c>
      <c r="D11194">
        <v>2258040</v>
      </c>
      <c r="E11194">
        <v>4852870</v>
      </c>
      <c r="F11194" s="4">
        <f t="shared" si="174"/>
        <v>2370303.3333333335</v>
      </c>
    </row>
    <row r="11195" spans="1:6" x14ac:dyDescent="0.3">
      <c r="A11195" t="s">
        <v>11880</v>
      </c>
      <c r="B11195">
        <v>0</v>
      </c>
      <c r="C11195">
        <v>1081920</v>
      </c>
      <c r="D11195">
        <v>370000</v>
      </c>
      <c r="E11195">
        <v>0</v>
      </c>
      <c r="F11195" s="4">
        <f t="shared" si="174"/>
        <v>483973.33333333331</v>
      </c>
    </row>
    <row r="11196" spans="1:6" x14ac:dyDescent="0.3">
      <c r="A11196" t="s">
        <v>11881</v>
      </c>
      <c r="B11196">
        <v>2742250</v>
      </c>
      <c r="C11196">
        <v>1359310</v>
      </c>
      <c r="D11196">
        <v>826280</v>
      </c>
      <c r="E11196">
        <v>3278340</v>
      </c>
      <c r="F11196" s="4">
        <f t="shared" si="174"/>
        <v>1821310</v>
      </c>
    </row>
    <row r="11197" spans="1:6" x14ac:dyDescent="0.3">
      <c r="A11197" t="s">
        <v>11882</v>
      </c>
      <c r="B11197">
        <v>1590500</v>
      </c>
      <c r="C11197">
        <v>0</v>
      </c>
      <c r="D11197">
        <v>3630890</v>
      </c>
      <c r="E11197">
        <v>2450700</v>
      </c>
      <c r="F11197" s="4">
        <f t="shared" si="174"/>
        <v>2027196.6666666667</v>
      </c>
    </row>
    <row r="11198" spans="1:6" x14ac:dyDescent="0.3">
      <c r="A11198" t="s">
        <v>11883</v>
      </c>
      <c r="B11198">
        <v>0</v>
      </c>
      <c r="C11198">
        <v>1196280</v>
      </c>
      <c r="D11198">
        <v>973700</v>
      </c>
      <c r="E11198">
        <v>933660</v>
      </c>
      <c r="F11198" s="4">
        <f t="shared" si="174"/>
        <v>1034546.6666666666</v>
      </c>
    </row>
    <row r="11199" spans="1:6" x14ac:dyDescent="0.3">
      <c r="A11199" t="s">
        <v>11884</v>
      </c>
      <c r="B11199">
        <v>0</v>
      </c>
      <c r="C11199">
        <v>0</v>
      </c>
      <c r="D11199">
        <v>687750</v>
      </c>
      <c r="E11199">
        <v>0</v>
      </c>
      <c r="F11199" s="4">
        <f t="shared" si="174"/>
        <v>229250</v>
      </c>
    </row>
    <row r="11200" spans="1:6" x14ac:dyDescent="0.3">
      <c r="A11200" t="s">
        <v>11885</v>
      </c>
      <c r="B11200">
        <v>0</v>
      </c>
      <c r="C11200">
        <v>382200</v>
      </c>
      <c r="D11200">
        <v>1699120</v>
      </c>
      <c r="E11200">
        <v>0</v>
      </c>
      <c r="F11200" s="4">
        <f t="shared" si="174"/>
        <v>693773.33333333337</v>
      </c>
    </row>
    <row r="11201" spans="1:6" x14ac:dyDescent="0.3">
      <c r="A11201" t="s">
        <v>11886</v>
      </c>
      <c r="B11201">
        <v>2050680</v>
      </c>
      <c r="C11201">
        <v>0</v>
      </c>
      <c r="D11201">
        <v>4703440</v>
      </c>
      <c r="E11201">
        <v>2077560</v>
      </c>
      <c r="F11201" s="4">
        <f t="shared" si="174"/>
        <v>2260333.3333333335</v>
      </c>
    </row>
    <row r="11202" spans="1:6" x14ac:dyDescent="0.3">
      <c r="A11202" t="s">
        <v>11887</v>
      </c>
      <c r="B11202">
        <v>2191030</v>
      </c>
      <c r="C11202">
        <v>3691900</v>
      </c>
      <c r="D11202">
        <v>2181380</v>
      </c>
      <c r="E11202">
        <v>2707450</v>
      </c>
      <c r="F11202" s="4">
        <f t="shared" si="174"/>
        <v>2860243.3333333335</v>
      </c>
    </row>
    <row r="11203" spans="1:6" x14ac:dyDescent="0.3">
      <c r="A11203" t="s">
        <v>11888</v>
      </c>
      <c r="B11203">
        <v>2083900</v>
      </c>
      <c r="C11203">
        <v>4708280</v>
      </c>
      <c r="D11203">
        <v>0</v>
      </c>
      <c r="E11203">
        <v>6643260</v>
      </c>
      <c r="F11203" s="4">
        <f t="shared" ref="F11203:F11266" si="175">SUM(C11203:E11203)/3</f>
        <v>3783846.6666666665</v>
      </c>
    </row>
    <row r="11204" spans="1:6" x14ac:dyDescent="0.3">
      <c r="A11204" t="s">
        <v>11889</v>
      </c>
      <c r="B11204">
        <v>2067150</v>
      </c>
      <c r="C11204">
        <v>5041800</v>
      </c>
      <c r="D11204">
        <v>2024150</v>
      </c>
      <c r="E11204">
        <v>2579850</v>
      </c>
      <c r="F11204" s="4">
        <f t="shared" si="175"/>
        <v>3215266.6666666665</v>
      </c>
    </row>
    <row r="11205" spans="1:6" x14ac:dyDescent="0.3">
      <c r="A11205" t="s">
        <v>11890</v>
      </c>
      <c r="B11205">
        <v>473200</v>
      </c>
      <c r="C11205">
        <v>868700</v>
      </c>
      <c r="D11205">
        <v>0</v>
      </c>
      <c r="E11205">
        <v>709800</v>
      </c>
      <c r="F11205" s="4">
        <f t="shared" si="175"/>
        <v>526166.66666666663</v>
      </c>
    </row>
    <row r="11206" spans="1:6" x14ac:dyDescent="0.3">
      <c r="A11206" t="s">
        <v>11891</v>
      </c>
      <c r="B11206">
        <v>667950</v>
      </c>
      <c r="C11206">
        <v>0</v>
      </c>
      <c r="D11206">
        <v>2294050</v>
      </c>
      <c r="E11206">
        <v>256000</v>
      </c>
      <c r="F11206" s="4">
        <f t="shared" si="175"/>
        <v>850016.66666666663</v>
      </c>
    </row>
    <row r="11207" spans="1:6" x14ac:dyDescent="0.3">
      <c r="A11207" t="s">
        <v>11892</v>
      </c>
      <c r="B11207">
        <v>0</v>
      </c>
      <c r="C11207">
        <v>0</v>
      </c>
      <c r="D11207">
        <v>463190</v>
      </c>
      <c r="E11207">
        <v>422240</v>
      </c>
      <c r="F11207" s="4">
        <f t="shared" si="175"/>
        <v>295143.33333333331</v>
      </c>
    </row>
    <row r="11208" spans="1:6" x14ac:dyDescent="0.3">
      <c r="A11208" t="s">
        <v>11893</v>
      </c>
      <c r="B11208">
        <v>468650</v>
      </c>
      <c r="C11208">
        <v>286650</v>
      </c>
      <c r="D11208">
        <v>0</v>
      </c>
      <c r="E11208">
        <v>760000</v>
      </c>
      <c r="F11208" s="4">
        <f t="shared" si="175"/>
        <v>348883.33333333331</v>
      </c>
    </row>
    <row r="11209" spans="1:6" x14ac:dyDescent="0.3">
      <c r="A11209" t="s">
        <v>11894</v>
      </c>
      <c r="B11209">
        <v>652500</v>
      </c>
      <c r="C11209">
        <v>0</v>
      </c>
      <c r="D11209">
        <v>0</v>
      </c>
      <c r="E11209">
        <v>0</v>
      </c>
      <c r="F11209" s="4">
        <f t="shared" si="175"/>
        <v>0</v>
      </c>
    </row>
    <row r="11210" spans="1:6" x14ac:dyDescent="0.3">
      <c r="A11210" t="s">
        <v>11895</v>
      </c>
      <c r="B11210">
        <v>2547440</v>
      </c>
      <c r="C11210">
        <v>6019260</v>
      </c>
      <c r="D11210">
        <v>3037960</v>
      </c>
      <c r="E11210">
        <v>3506186</v>
      </c>
      <c r="F11210" s="4">
        <f t="shared" si="175"/>
        <v>4187802</v>
      </c>
    </row>
    <row r="11211" spans="1:6" x14ac:dyDescent="0.3">
      <c r="A11211" t="s">
        <v>11896</v>
      </c>
      <c r="B11211">
        <v>0</v>
      </c>
      <c r="C11211">
        <v>0</v>
      </c>
      <c r="D11211">
        <v>647680</v>
      </c>
      <c r="E11211">
        <v>0</v>
      </c>
      <c r="F11211" s="4">
        <f t="shared" si="175"/>
        <v>215893.33333333334</v>
      </c>
    </row>
    <row r="11212" spans="1:6" x14ac:dyDescent="0.3">
      <c r="A11212" t="s">
        <v>11897</v>
      </c>
      <c r="B11212">
        <v>456630</v>
      </c>
      <c r="C11212">
        <v>370000</v>
      </c>
      <c r="D11212">
        <v>0</v>
      </c>
      <c r="E11212">
        <v>0</v>
      </c>
      <c r="F11212" s="4">
        <f t="shared" si="175"/>
        <v>123333.33333333333</v>
      </c>
    </row>
    <row r="11213" spans="1:6" x14ac:dyDescent="0.3">
      <c r="A11213" t="s">
        <v>11898</v>
      </c>
      <c r="B11213">
        <v>0</v>
      </c>
      <c r="C11213">
        <v>1097360</v>
      </c>
      <c r="D11213">
        <v>1443440</v>
      </c>
      <c r="E11213">
        <v>596700</v>
      </c>
      <c r="F11213" s="4">
        <f t="shared" si="175"/>
        <v>1045833.3333333334</v>
      </c>
    </row>
    <row r="11214" spans="1:6" x14ac:dyDescent="0.3">
      <c r="A11214" t="s">
        <v>11899</v>
      </c>
      <c r="B11214">
        <v>0</v>
      </c>
      <c r="C11214">
        <v>906400</v>
      </c>
      <c r="D11214">
        <v>0</v>
      </c>
      <c r="E11214">
        <v>4883000</v>
      </c>
      <c r="F11214" s="4">
        <f t="shared" si="175"/>
        <v>1929800</v>
      </c>
    </row>
    <row r="11215" spans="1:6" x14ac:dyDescent="0.3">
      <c r="A11215" t="s">
        <v>11900</v>
      </c>
      <c r="B11215">
        <v>0</v>
      </c>
      <c r="C11215">
        <v>907440</v>
      </c>
      <c r="D11215">
        <v>0</v>
      </c>
      <c r="E11215">
        <v>1076100</v>
      </c>
      <c r="F11215" s="4">
        <f t="shared" si="175"/>
        <v>661180</v>
      </c>
    </row>
    <row r="11216" spans="1:6" x14ac:dyDescent="0.3">
      <c r="A11216" t="s">
        <v>11901</v>
      </c>
      <c r="B11216">
        <v>2318900</v>
      </c>
      <c r="C11216">
        <v>4103880</v>
      </c>
      <c r="D11216">
        <v>2425020</v>
      </c>
      <c r="E11216">
        <v>4070140</v>
      </c>
      <c r="F11216" s="4">
        <f t="shared" si="175"/>
        <v>3533013.3333333335</v>
      </c>
    </row>
    <row r="11217" spans="1:6" x14ac:dyDescent="0.3">
      <c r="A11217" t="s">
        <v>11902</v>
      </c>
      <c r="B11217">
        <v>1219400</v>
      </c>
      <c r="C11217">
        <v>2237690</v>
      </c>
      <c r="D11217">
        <v>2910120</v>
      </c>
      <c r="E11217">
        <v>2418780</v>
      </c>
      <c r="F11217" s="4">
        <f t="shared" si="175"/>
        <v>2522196.6666666665</v>
      </c>
    </row>
    <row r="11218" spans="1:6" x14ac:dyDescent="0.3">
      <c r="A11218" t="s">
        <v>11903</v>
      </c>
      <c r="B11218">
        <v>0</v>
      </c>
      <c r="C11218">
        <v>2033200</v>
      </c>
      <c r="D11218">
        <v>758870</v>
      </c>
      <c r="E11218">
        <v>2063600</v>
      </c>
      <c r="F11218" s="4">
        <f t="shared" si="175"/>
        <v>1618556.6666666667</v>
      </c>
    </row>
    <row r="11219" spans="1:6" x14ac:dyDescent="0.3">
      <c r="A11219" t="s">
        <v>11904</v>
      </c>
      <c r="B11219">
        <v>2795520</v>
      </c>
      <c r="C11219">
        <v>11104700</v>
      </c>
      <c r="D11219">
        <v>11207950</v>
      </c>
      <c r="E11219">
        <v>8941260</v>
      </c>
      <c r="F11219" s="4">
        <f t="shared" si="175"/>
        <v>10417970</v>
      </c>
    </row>
    <row r="11220" spans="1:6" x14ac:dyDescent="0.3">
      <c r="A11220" t="s">
        <v>11905</v>
      </c>
      <c r="B11220">
        <v>0</v>
      </c>
      <c r="C11220">
        <v>906400</v>
      </c>
      <c r="D11220">
        <v>1084920</v>
      </c>
      <c r="E11220">
        <v>1970820</v>
      </c>
      <c r="F11220" s="4">
        <f t="shared" si="175"/>
        <v>1320713.3333333333</v>
      </c>
    </row>
    <row r="11221" spans="1:6" x14ac:dyDescent="0.3">
      <c r="A11221" t="s">
        <v>11906</v>
      </c>
      <c r="B11221">
        <v>1856400</v>
      </c>
      <c r="C11221">
        <v>570480</v>
      </c>
      <c r="D11221">
        <v>473200</v>
      </c>
      <c r="E11221">
        <v>707800</v>
      </c>
      <c r="F11221" s="4">
        <f t="shared" si="175"/>
        <v>583826.66666666663</v>
      </c>
    </row>
    <row r="11222" spans="1:6" x14ac:dyDescent="0.3">
      <c r="A11222" t="s">
        <v>11907</v>
      </c>
      <c r="B11222">
        <v>933660</v>
      </c>
      <c r="C11222">
        <v>0</v>
      </c>
      <c r="D11222">
        <v>0</v>
      </c>
      <c r="E11222">
        <v>0</v>
      </c>
      <c r="F11222" s="4">
        <f t="shared" si="175"/>
        <v>0</v>
      </c>
    </row>
    <row r="11223" spans="1:6" x14ac:dyDescent="0.3">
      <c r="A11223" t="s">
        <v>11908</v>
      </c>
      <c r="B11223">
        <v>411950</v>
      </c>
      <c r="C11223">
        <v>2855500</v>
      </c>
      <c r="D11223">
        <v>4709250</v>
      </c>
      <c r="E11223">
        <v>6729650</v>
      </c>
      <c r="F11223" s="4">
        <f t="shared" si="175"/>
        <v>4764800</v>
      </c>
    </row>
    <row r="11224" spans="1:6" x14ac:dyDescent="0.3">
      <c r="A11224" t="s">
        <v>11909</v>
      </c>
      <c r="B11224">
        <v>334880</v>
      </c>
      <c r="C11224">
        <v>160000</v>
      </c>
      <c r="D11224">
        <v>0</v>
      </c>
      <c r="E11224">
        <v>0</v>
      </c>
      <c r="F11224" s="4">
        <f t="shared" si="175"/>
        <v>53333.333333333336</v>
      </c>
    </row>
    <row r="11225" spans="1:6" x14ac:dyDescent="0.3">
      <c r="A11225" t="s">
        <v>11910</v>
      </c>
      <c r="B11225">
        <v>7197190</v>
      </c>
      <c r="C11225">
        <v>4510970</v>
      </c>
      <c r="D11225">
        <v>444080</v>
      </c>
      <c r="E11225">
        <v>5085380</v>
      </c>
      <c r="F11225" s="4">
        <f t="shared" si="175"/>
        <v>3346810</v>
      </c>
    </row>
    <row r="11226" spans="1:6" x14ac:dyDescent="0.3">
      <c r="A11226" t="s">
        <v>11911</v>
      </c>
      <c r="B11226">
        <v>2005100</v>
      </c>
      <c r="C11226">
        <v>4304560</v>
      </c>
      <c r="D11226">
        <v>4409860</v>
      </c>
      <c r="E11226">
        <v>4449780</v>
      </c>
      <c r="F11226" s="4">
        <f t="shared" si="175"/>
        <v>4388066.666666667</v>
      </c>
    </row>
    <row r="11227" spans="1:6" x14ac:dyDescent="0.3">
      <c r="A11227" t="s">
        <v>11912</v>
      </c>
      <c r="B11227">
        <v>564680</v>
      </c>
      <c r="C11227">
        <v>316680</v>
      </c>
      <c r="D11227">
        <v>316680</v>
      </c>
      <c r="E11227">
        <v>560340</v>
      </c>
      <c r="F11227" s="4">
        <f t="shared" si="175"/>
        <v>397900</v>
      </c>
    </row>
    <row r="11228" spans="1:6" x14ac:dyDescent="0.3">
      <c r="A11228" t="s">
        <v>11913</v>
      </c>
      <c r="B11228">
        <v>0</v>
      </c>
      <c r="C11228">
        <v>12051200</v>
      </c>
      <c r="D11228">
        <v>0</v>
      </c>
      <c r="E11228">
        <v>11078800</v>
      </c>
      <c r="F11228" s="4">
        <f t="shared" si="175"/>
        <v>7710000</v>
      </c>
    </row>
    <row r="11229" spans="1:6" x14ac:dyDescent="0.3">
      <c r="A11229" t="s">
        <v>11914</v>
      </c>
      <c r="B11229">
        <v>160000</v>
      </c>
      <c r="C11229">
        <v>230000</v>
      </c>
      <c r="D11229">
        <v>0</v>
      </c>
      <c r="E11229">
        <v>0</v>
      </c>
      <c r="F11229" s="4">
        <f t="shared" si="175"/>
        <v>76666.666666666672</v>
      </c>
    </row>
    <row r="11230" spans="1:6" x14ac:dyDescent="0.3">
      <c r="A11230" t="s">
        <v>11915</v>
      </c>
      <c r="B11230">
        <v>512050</v>
      </c>
      <c r="C11230">
        <v>0</v>
      </c>
      <c r="D11230">
        <v>529200</v>
      </c>
      <c r="E11230">
        <v>394000</v>
      </c>
      <c r="F11230" s="4">
        <f t="shared" si="175"/>
        <v>307733.33333333331</v>
      </c>
    </row>
    <row r="11231" spans="1:6" x14ac:dyDescent="0.3">
      <c r="A11231" t="s">
        <v>11916</v>
      </c>
      <c r="B11231">
        <v>832000</v>
      </c>
      <c r="C11231">
        <v>1480440</v>
      </c>
      <c r="D11231">
        <v>0</v>
      </c>
      <c r="E11231">
        <v>681850</v>
      </c>
      <c r="F11231" s="4">
        <f t="shared" si="175"/>
        <v>720763.33333333337</v>
      </c>
    </row>
    <row r="11232" spans="1:6" x14ac:dyDescent="0.3">
      <c r="A11232" t="s">
        <v>11917</v>
      </c>
      <c r="B11232">
        <v>0</v>
      </c>
      <c r="C11232">
        <v>540540</v>
      </c>
      <c r="D11232">
        <v>813540</v>
      </c>
      <c r="E11232">
        <v>469200</v>
      </c>
      <c r="F11232" s="4">
        <f t="shared" si="175"/>
        <v>607760</v>
      </c>
    </row>
    <row r="11233" spans="1:6" x14ac:dyDescent="0.3">
      <c r="A11233" t="s">
        <v>11918</v>
      </c>
      <c r="B11233">
        <v>611520</v>
      </c>
      <c r="C11233">
        <v>903630</v>
      </c>
      <c r="D11233">
        <v>0</v>
      </c>
      <c r="E11233">
        <v>1613900</v>
      </c>
      <c r="F11233" s="4">
        <f t="shared" si="175"/>
        <v>839176.66666666663</v>
      </c>
    </row>
    <row r="11234" spans="1:6" x14ac:dyDescent="0.3">
      <c r="A11234" t="s">
        <v>11919</v>
      </c>
      <c r="B11234">
        <v>3149710</v>
      </c>
      <c r="C11234">
        <v>2279550</v>
      </c>
      <c r="D11234">
        <v>3328420</v>
      </c>
      <c r="E11234">
        <v>2473270</v>
      </c>
      <c r="F11234" s="4">
        <f t="shared" si="175"/>
        <v>2693746.6666666665</v>
      </c>
    </row>
    <row r="11235" spans="1:6" x14ac:dyDescent="0.3">
      <c r="A11235" t="s">
        <v>11920</v>
      </c>
      <c r="B11235">
        <v>589120</v>
      </c>
      <c r="C11235">
        <v>0</v>
      </c>
      <c r="D11235">
        <v>0</v>
      </c>
      <c r="E11235">
        <v>0</v>
      </c>
      <c r="F11235" s="4">
        <f t="shared" si="175"/>
        <v>0</v>
      </c>
    </row>
    <row r="11236" spans="1:6" x14ac:dyDescent="0.3">
      <c r="A11236" t="s">
        <v>11921</v>
      </c>
      <c r="B11236">
        <v>0</v>
      </c>
      <c r="C11236">
        <v>0</v>
      </c>
      <c r="D11236">
        <v>779320</v>
      </c>
      <c r="E11236">
        <v>0</v>
      </c>
      <c r="F11236" s="4">
        <f t="shared" si="175"/>
        <v>259773.33333333334</v>
      </c>
    </row>
    <row r="11237" spans="1:6" x14ac:dyDescent="0.3">
      <c r="A11237" t="s">
        <v>11922</v>
      </c>
      <c r="B11237">
        <v>2159120</v>
      </c>
      <c r="C11237">
        <v>2175400</v>
      </c>
      <c r="D11237">
        <v>2061040</v>
      </c>
      <c r="E11237">
        <v>596700</v>
      </c>
      <c r="F11237" s="4">
        <f t="shared" si="175"/>
        <v>1611046.6666666667</v>
      </c>
    </row>
    <row r="11238" spans="1:6" x14ac:dyDescent="0.3">
      <c r="A11238" t="s">
        <v>11923</v>
      </c>
      <c r="B11238">
        <v>2193100</v>
      </c>
      <c r="C11238">
        <v>2047869</v>
      </c>
      <c r="D11238">
        <v>2309440</v>
      </c>
      <c r="E11238">
        <v>2109730</v>
      </c>
      <c r="F11238" s="4">
        <f t="shared" si="175"/>
        <v>2155679.6666666665</v>
      </c>
    </row>
    <row r="11239" spans="1:6" x14ac:dyDescent="0.3">
      <c r="A11239" t="s">
        <v>11924</v>
      </c>
      <c r="B11239">
        <v>2644090</v>
      </c>
      <c r="C11239">
        <v>3758300</v>
      </c>
      <c r="D11239">
        <v>2448260</v>
      </c>
      <c r="E11239">
        <v>1967420</v>
      </c>
      <c r="F11239" s="4">
        <f t="shared" si="175"/>
        <v>2724660</v>
      </c>
    </row>
    <row r="11240" spans="1:6" x14ac:dyDescent="0.3">
      <c r="A11240" t="s">
        <v>11925</v>
      </c>
      <c r="B11240">
        <v>411950</v>
      </c>
      <c r="C11240">
        <v>8646820</v>
      </c>
      <c r="D11240">
        <v>0</v>
      </c>
      <c r="E11240">
        <v>2622460</v>
      </c>
      <c r="F11240" s="4">
        <f t="shared" si="175"/>
        <v>3756426.6666666665</v>
      </c>
    </row>
    <row r="11241" spans="1:6" x14ac:dyDescent="0.3">
      <c r="A11241" t="s">
        <v>11926</v>
      </c>
      <c r="B11241">
        <v>0</v>
      </c>
      <c r="C11241">
        <v>873600</v>
      </c>
      <c r="D11241">
        <v>0</v>
      </c>
      <c r="E11241">
        <v>616980</v>
      </c>
      <c r="F11241" s="4">
        <f t="shared" si="175"/>
        <v>496860</v>
      </c>
    </row>
    <row r="11242" spans="1:6" x14ac:dyDescent="0.3">
      <c r="A11242" t="s">
        <v>11927</v>
      </c>
      <c r="B11242">
        <v>2506300</v>
      </c>
      <c r="C11242">
        <v>1480000</v>
      </c>
      <c r="D11242">
        <v>0</v>
      </c>
      <c r="E11242">
        <v>0</v>
      </c>
      <c r="F11242" s="4">
        <f t="shared" si="175"/>
        <v>493333.33333333331</v>
      </c>
    </row>
    <row r="11243" spans="1:6" x14ac:dyDescent="0.3">
      <c r="A11243" t="s">
        <v>11928</v>
      </c>
      <c r="B11243">
        <v>379400</v>
      </c>
      <c r="C11243">
        <v>0</v>
      </c>
      <c r="D11243">
        <v>0</v>
      </c>
      <c r="E11243">
        <v>1076000</v>
      </c>
      <c r="F11243" s="4">
        <f t="shared" si="175"/>
        <v>358666.66666666669</v>
      </c>
    </row>
    <row r="11244" spans="1:6" x14ac:dyDescent="0.3">
      <c r="A11244" t="s">
        <v>11929</v>
      </c>
      <c r="B11244">
        <v>617080</v>
      </c>
      <c r="C11244">
        <v>2297870</v>
      </c>
      <c r="D11244">
        <v>2303310</v>
      </c>
      <c r="E11244">
        <v>2283510</v>
      </c>
      <c r="F11244" s="4">
        <f t="shared" si="175"/>
        <v>2294896.6666666665</v>
      </c>
    </row>
    <row r="11245" spans="1:6" x14ac:dyDescent="0.3">
      <c r="A11245" t="s">
        <v>11930</v>
      </c>
      <c r="B11245">
        <v>919640</v>
      </c>
      <c r="C11245">
        <v>202400</v>
      </c>
      <c r="D11245">
        <v>414960</v>
      </c>
      <c r="E11245">
        <v>1026800</v>
      </c>
      <c r="F11245" s="4">
        <f t="shared" si="175"/>
        <v>548053.33333333337</v>
      </c>
    </row>
    <row r="11246" spans="1:6" x14ac:dyDescent="0.3">
      <c r="A11246" t="s">
        <v>11931</v>
      </c>
      <c r="B11246">
        <v>282100</v>
      </c>
      <c r="C11246">
        <v>0</v>
      </c>
      <c r="D11246">
        <v>2089200</v>
      </c>
      <c r="E11246">
        <v>2111260</v>
      </c>
      <c r="F11246" s="4">
        <f t="shared" si="175"/>
        <v>1400153.3333333333</v>
      </c>
    </row>
    <row r="11247" spans="1:6" x14ac:dyDescent="0.3">
      <c r="A11247" t="s">
        <v>11932</v>
      </c>
      <c r="B11247">
        <v>0</v>
      </c>
      <c r="C11247">
        <v>645640</v>
      </c>
      <c r="D11247">
        <v>0</v>
      </c>
      <c r="E11247">
        <v>0</v>
      </c>
      <c r="F11247" s="4">
        <f t="shared" si="175"/>
        <v>215213.33333333334</v>
      </c>
    </row>
    <row r="11248" spans="1:6" x14ac:dyDescent="0.3">
      <c r="A11248" t="s">
        <v>11933</v>
      </c>
      <c r="B11248">
        <v>553000</v>
      </c>
      <c r="C11248">
        <v>0</v>
      </c>
      <c r="D11248">
        <v>955500</v>
      </c>
      <c r="E11248">
        <v>0</v>
      </c>
      <c r="F11248" s="4">
        <f t="shared" si="175"/>
        <v>318500</v>
      </c>
    </row>
    <row r="11249" spans="1:6" x14ac:dyDescent="0.3">
      <c r="A11249" t="s">
        <v>11934</v>
      </c>
      <c r="B11249">
        <v>3270260</v>
      </c>
      <c r="C11249">
        <v>2486630</v>
      </c>
      <c r="D11249">
        <v>2642070</v>
      </c>
      <c r="E11249">
        <v>3592380</v>
      </c>
      <c r="F11249" s="4">
        <f t="shared" si="175"/>
        <v>2907026.6666666665</v>
      </c>
    </row>
    <row r="11250" spans="1:6" x14ac:dyDescent="0.3">
      <c r="A11250" t="s">
        <v>11935</v>
      </c>
      <c r="B11250">
        <v>0</v>
      </c>
      <c r="C11250">
        <v>857130</v>
      </c>
      <c r="D11250">
        <v>1423650</v>
      </c>
      <c r="E11250">
        <v>0</v>
      </c>
      <c r="F11250" s="4">
        <f t="shared" si="175"/>
        <v>760260</v>
      </c>
    </row>
    <row r="11251" spans="1:6" x14ac:dyDescent="0.3">
      <c r="A11251" t="s">
        <v>11936</v>
      </c>
      <c r="B11251">
        <v>2015320</v>
      </c>
      <c r="C11251">
        <v>529200</v>
      </c>
      <c r="D11251">
        <v>520000</v>
      </c>
      <c r="E11251">
        <v>556920</v>
      </c>
      <c r="F11251" s="4">
        <f t="shared" si="175"/>
        <v>535373.33333333337</v>
      </c>
    </row>
    <row r="11252" spans="1:6" x14ac:dyDescent="0.3">
      <c r="A11252" t="s">
        <v>11937</v>
      </c>
      <c r="B11252">
        <v>6497400</v>
      </c>
      <c r="C11252">
        <v>7579160</v>
      </c>
      <c r="D11252">
        <v>322140</v>
      </c>
      <c r="E11252">
        <v>10998680</v>
      </c>
      <c r="F11252" s="4">
        <f t="shared" si="175"/>
        <v>6299993.333333333</v>
      </c>
    </row>
    <row r="11253" spans="1:6" x14ac:dyDescent="0.3">
      <c r="A11253" t="s">
        <v>11938</v>
      </c>
      <c r="B11253">
        <v>2155330</v>
      </c>
      <c r="C11253">
        <v>3700000</v>
      </c>
      <c r="D11253">
        <v>3105450</v>
      </c>
      <c r="E11253">
        <v>0</v>
      </c>
      <c r="F11253" s="4">
        <f t="shared" si="175"/>
        <v>2268483.3333333335</v>
      </c>
    </row>
    <row r="11254" spans="1:6" x14ac:dyDescent="0.3">
      <c r="A11254" t="s">
        <v>11939</v>
      </c>
      <c r="B11254">
        <v>0</v>
      </c>
      <c r="C11254">
        <v>3287260</v>
      </c>
      <c r="D11254">
        <v>1308710</v>
      </c>
      <c r="E11254">
        <v>1188120</v>
      </c>
      <c r="F11254" s="4">
        <f t="shared" si="175"/>
        <v>1928030</v>
      </c>
    </row>
    <row r="11255" spans="1:6" x14ac:dyDescent="0.3">
      <c r="A11255" t="s">
        <v>11940</v>
      </c>
      <c r="B11255">
        <v>3985800</v>
      </c>
      <c r="C11255">
        <v>2065700</v>
      </c>
      <c r="D11255">
        <v>2948400</v>
      </c>
      <c r="E11255">
        <v>5404700</v>
      </c>
      <c r="F11255" s="4">
        <f t="shared" si="175"/>
        <v>3472933.3333333335</v>
      </c>
    </row>
    <row r="11256" spans="1:6" x14ac:dyDescent="0.3">
      <c r="A11256" t="s">
        <v>11941</v>
      </c>
      <c r="B11256">
        <v>0</v>
      </c>
      <c r="C11256">
        <v>1323140</v>
      </c>
      <c r="D11256">
        <v>0</v>
      </c>
      <c r="E11256">
        <v>904540</v>
      </c>
      <c r="F11256" s="4">
        <f t="shared" si="175"/>
        <v>742560</v>
      </c>
    </row>
    <row r="11257" spans="1:6" x14ac:dyDescent="0.3">
      <c r="A11257" t="s">
        <v>11942</v>
      </c>
      <c r="B11257">
        <v>382200</v>
      </c>
      <c r="C11257">
        <v>612200</v>
      </c>
      <c r="D11257">
        <v>218400</v>
      </c>
      <c r="E11257">
        <v>234600</v>
      </c>
      <c r="F11257" s="4">
        <f t="shared" si="175"/>
        <v>355066.66666666669</v>
      </c>
    </row>
    <row r="11258" spans="1:6" x14ac:dyDescent="0.3">
      <c r="A11258" t="s">
        <v>11943</v>
      </c>
      <c r="B11258">
        <v>0</v>
      </c>
      <c r="C11258">
        <v>1643200</v>
      </c>
      <c r="D11258">
        <v>0</v>
      </c>
      <c r="E11258">
        <v>0</v>
      </c>
      <c r="F11258" s="4">
        <f t="shared" si="175"/>
        <v>547733.33333333337</v>
      </c>
    </row>
    <row r="11259" spans="1:6" x14ac:dyDescent="0.3">
      <c r="A11259" t="s">
        <v>11944</v>
      </c>
      <c r="B11259">
        <v>0</v>
      </c>
      <c r="C11259">
        <v>2133600</v>
      </c>
      <c r="D11259">
        <v>0</v>
      </c>
      <c r="E11259">
        <v>2024240</v>
      </c>
      <c r="F11259" s="4">
        <f t="shared" si="175"/>
        <v>1385946.6666666667</v>
      </c>
    </row>
    <row r="11260" spans="1:6" x14ac:dyDescent="0.3">
      <c r="A11260" t="s">
        <v>11945</v>
      </c>
      <c r="B11260">
        <v>0</v>
      </c>
      <c r="C11260">
        <v>191100</v>
      </c>
      <c r="D11260">
        <v>0</v>
      </c>
      <c r="E11260">
        <v>0</v>
      </c>
      <c r="F11260" s="4">
        <f t="shared" si="175"/>
        <v>63700</v>
      </c>
    </row>
    <row r="11261" spans="1:6" x14ac:dyDescent="0.3">
      <c r="A11261" t="s">
        <v>11946</v>
      </c>
      <c r="B11261">
        <v>308000</v>
      </c>
      <c r="C11261">
        <v>0</v>
      </c>
      <c r="D11261">
        <v>0</v>
      </c>
      <c r="E11261">
        <v>1102900</v>
      </c>
      <c r="F11261" s="4">
        <f t="shared" si="175"/>
        <v>367633.33333333331</v>
      </c>
    </row>
    <row r="11262" spans="1:6" x14ac:dyDescent="0.3">
      <c r="A11262" t="s">
        <v>11947</v>
      </c>
      <c r="B11262">
        <v>1520810</v>
      </c>
      <c r="C11262">
        <v>379470</v>
      </c>
      <c r="D11262">
        <v>540540</v>
      </c>
      <c r="E11262">
        <v>592080</v>
      </c>
      <c r="F11262" s="4">
        <f t="shared" si="175"/>
        <v>504030</v>
      </c>
    </row>
    <row r="11263" spans="1:6" x14ac:dyDescent="0.3">
      <c r="A11263" t="s">
        <v>11948</v>
      </c>
      <c r="B11263">
        <v>1175790</v>
      </c>
      <c r="C11263">
        <v>772000</v>
      </c>
      <c r="D11263">
        <v>0</v>
      </c>
      <c r="E11263">
        <v>386000</v>
      </c>
      <c r="F11263" s="4">
        <f t="shared" si="175"/>
        <v>386000</v>
      </c>
    </row>
    <row r="11264" spans="1:6" x14ac:dyDescent="0.3">
      <c r="A11264" t="s">
        <v>11949</v>
      </c>
      <c r="B11264">
        <v>2414750</v>
      </c>
      <c r="C11264">
        <v>2119730</v>
      </c>
      <c r="D11264">
        <v>715260</v>
      </c>
      <c r="E11264">
        <v>2085520</v>
      </c>
      <c r="F11264" s="4">
        <f t="shared" si="175"/>
        <v>1640170</v>
      </c>
    </row>
    <row r="11265" spans="1:6" x14ac:dyDescent="0.3">
      <c r="A11265" t="s">
        <v>11950</v>
      </c>
      <c r="B11265">
        <v>2609880</v>
      </c>
      <c r="C11265">
        <v>4558270</v>
      </c>
      <c r="D11265">
        <v>1771770</v>
      </c>
      <c r="E11265">
        <v>10386310</v>
      </c>
      <c r="F11265" s="4">
        <f t="shared" si="175"/>
        <v>5572116.666666667</v>
      </c>
    </row>
    <row r="11266" spans="1:6" x14ac:dyDescent="0.3">
      <c r="A11266" t="s">
        <v>11951</v>
      </c>
      <c r="B11266">
        <v>0</v>
      </c>
      <c r="C11266">
        <v>0</v>
      </c>
      <c r="D11266">
        <v>311100</v>
      </c>
      <c r="E11266">
        <v>234600</v>
      </c>
      <c r="F11266" s="4">
        <f t="shared" si="175"/>
        <v>181900</v>
      </c>
    </row>
    <row r="11267" spans="1:6" x14ac:dyDescent="0.3">
      <c r="A11267" t="s">
        <v>11952</v>
      </c>
      <c r="B11267">
        <v>2393620</v>
      </c>
      <c r="C11267">
        <v>3366640</v>
      </c>
      <c r="D11267">
        <v>930940</v>
      </c>
      <c r="E11267">
        <v>1475560</v>
      </c>
      <c r="F11267" s="4">
        <f t="shared" ref="F11267:F11330" si="176">SUM(C11267:E11267)/3</f>
        <v>1924380</v>
      </c>
    </row>
    <row r="11268" spans="1:6" x14ac:dyDescent="0.3">
      <c r="A11268" t="s">
        <v>11953</v>
      </c>
      <c r="B11268">
        <v>230000</v>
      </c>
      <c r="C11268">
        <v>191100</v>
      </c>
      <c r="D11268">
        <v>318500</v>
      </c>
      <c r="E11268">
        <v>708140</v>
      </c>
      <c r="F11268" s="4">
        <f t="shared" si="176"/>
        <v>405913.33333333331</v>
      </c>
    </row>
    <row r="11269" spans="1:6" x14ac:dyDescent="0.3">
      <c r="A11269" t="s">
        <v>11954</v>
      </c>
      <c r="B11269">
        <v>0</v>
      </c>
      <c r="C11269">
        <v>0</v>
      </c>
      <c r="D11269">
        <v>218400</v>
      </c>
      <c r="E11269">
        <v>0</v>
      </c>
      <c r="F11269" s="4">
        <f t="shared" si="176"/>
        <v>72800</v>
      </c>
    </row>
    <row r="11270" spans="1:6" x14ac:dyDescent="0.3">
      <c r="A11270" t="s">
        <v>11955</v>
      </c>
      <c r="B11270">
        <v>1648500</v>
      </c>
      <c r="C11270">
        <v>1010100</v>
      </c>
      <c r="D11270">
        <v>322140</v>
      </c>
      <c r="E11270">
        <v>1010100</v>
      </c>
      <c r="F11270" s="4">
        <f t="shared" si="176"/>
        <v>780780</v>
      </c>
    </row>
    <row r="11271" spans="1:6" x14ac:dyDescent="0.3">
      <c r="A11271" t="s">
        <v>510</v>
      </c>
      <c r="B11271">
        <v>2108180</v>
      </c>
      <c r="C11271">
        <v>2191620</v>
      </c>
      <c r="D11271">
        <v>3342580</v>
      </c>
      <c r="E11271">
        <v>2139960</v>
      </c>
      <c r="F11271" s="4">
        <f t="shared" si="176"/>
        <v>2558053.3333333335</v>
      </c>
    </row>
    <row r="11272" spans="1:6" x14ac:dyDescent="0.3">
      <c r="A11272" t="s">
        <v>836</v>
      </c>
      <c r="B11272">
        <v>535080</v>
      </c>
      <c r="C11272">
        <v>370000</v>
      </c>
      <c r="D11272">
        <v>714000</v>
      </c>
      <c r="E11272">
        <v>0</v>
      </c>
      <c r="F11272" s="4">
        <f t="shared" si="176"/>
        <v>361333.33333333331</v>
      </c>
    </row>
    <row r="11273" spans="1:6" x14ac:dyDescent="0.3">
      <c r="A11273" t="s">
        <v>11956</v>
      </c>
      <c r="B11273">
        <v>1137500</v>
      </c>
      <c r="C11273">
        <v>0</v>
      </c>
      <c r="D11273">
        <v>2002000</v>
      </c>
      <c r="E11273">
        <v>906900</v>
      </c>
      <c r="F11273" s="4">
        <f t="shared" si="176"/>
        <v>969633.33333333337</v>
      </c>
    </row>
    <row r="11274" spans="1:6" x14ac:dyDescent="0.3">
      <c r="A11274" t="s">
        <v>11957</v>
      </c>
      <c r="B11274">
        <v>0</v>
      </c>
      <c r="C11274">
        <v>1012880</v>
      </c>
      <c r="D11274">
        <v>1704440</v>
      </c>
      <c r="E11274">
        <v>1549450</v>
      </c>
      <c r="F11274" s="4">
        <f t="shared" si="176"/>
        <v>1422256.6666666667</v>
      </c>
    </row>
    <row r="11275" spans="1:6" x14ac:dyDescent="0.3">
      <c r="A11275" t="s">
        <v>11958</v>
      </c>
      <c r="B11275">
        <v>0</v>
      </c>
      <c r="C11275">
        <v>515970</v>
      </c>
      <c r="D11275">
        <v>823140</v>
      </c>
      <c r="E11275">
        <v>0</v>
      </c>
      <c r="F11275" s="4">
        <f t="shared" si="176"/>
        <v>446370</v>
      </c>
    </row>
    <row r="11276" spans="1:6" x14ac:dyDescent="0.3">
      <c r="A11276" t="s">
        <v>11959</v>
      </c>
      <c r="B11276">
        <v>2135220</v>
      </c>
      <c r="C11276">
        <v>636090</v>
      </c>
      <c r="D11276">
        <v>2349980</v>
      </c>
      <c r="E11276">
        <v>2173170</v>
      </c>
      <c r="F11276" s="4">
        <f t="shared" si="176"/>
        <v>1719746.6666666667</v>
      </c>
    </row>
    <row r="11277" spans="1:6" x14ac:dyDescent="0.3">
      <c r="A11277" t="s">
        <v>11960</v>
      </c>
      <c r="B11277">
        <v>8887210</v>
      </c>
      <c r="C11277">
        <v>12027200</v>
      </c>
      <c r="D11277">
        <v>2562000</v>
      </c>
      <c r="E11277">
        <v>0</v>
      </c>
      <c r="F11277" s="4">
        <f t="shared" si="176"/>
        <v>4863066.666666667</v>
      </c>
    </row>
    <row r="11278" spans="1:6" x14ac:dyDescent="0.3">
      <c r="A11278" t="s">
        <v>11961</v>
      </c>
      <c r="B11278">
        <v>0</v>
      </c>
      <c r="C11278">
        <v>2999120</v>
      </c>
      <c r="D11278">
        <v>730000</v>
      </c>
      <c r="E11278">
        <v>0</v>
      </c>
      <c r="F11278" s="4">
        <f t="shared" si="176"/>
        <v>1243040</v>
      </c>
    </row>
    <row r="11279" spans="1:6" x14ac:dyDescent="0.3">
      <c r="A11279" t="s">
        <v>11962</v>
      </c>
      <c r="B11279">
        <v>2198300</v>
      </c>
      <c r="C11279">
        <v>2182180</v>
      </c>
      <c r="D11279">
        <v>2151240</v>
      </c>
      <c r="E11279">
        <v>3668320</v>
      </c>
      <c r="F11279" s="4">
        <f t="shared" si="176"/>
        <v>2667246.6666666665</v>
      </c>
    </row>
    <row r="11280" spans="1:6" x14ac:dyDescent="0.3">
      <c r="A11280" t="s">
        <v>11963</v>
      </c>
      <c r="B11280">
        <v>0</v>
      </c>
      <c r="C11280">
        <v>501600</v>
      </c>
      <c r="D11280">
        <v>0</v>
      </c>
      <c r="E11280">
        <v>386000</v>
      </c>
      <c r="F11280" s="4">
        <f t="shared" si="176"/>
        <v>295866.66666666669</v>
      </c>
    </row>
    <row r="11281" spans="1:6" x14ac:dyDescent="0.3">
      <c r="A11281" t="s">
        <v>11964</v>
      </c>
      <c r="B11281">
        <v>2193200</v>
      </c>
      <c r="C11281">
        <v>2236940</v>
      </c>
      <c r="D11281">
        <v>2112240</v>
      </c>
      <c r="E11281">
        <v>2277400</v>
      </c>
      <c r="F11281" s="4">
        <f t="shared" si="176"/>
        <v>2208860</v>
      </c>
    </row>
    <row r="11282" spans="1:6" x14ac:dyDescent="0.3">
      <c r="A11282" t="s">
        <v>11965</v>
      </c>
      <c r="B11282">
        <v>0</v>
      </c>
      <c r="C11282">
        <v>414960</v>
      </c>
      <c r="D11282">
        <v>414960</v>
      </c>
      <c r="E11282">
        <v>0</v>
      </c>
      <c r="F11282" s="4">
        <f t="shared" si="176"/>
        <v>276640</v>
      </c>
    </row>
    <row r="11283" spans="1:6" x14ac:dyDescent="0.3">
      <c r="A11283" t="s">
        <v>11966</v>
      </c>
      <c r="B11283">
        <v>6019600</v>
      </c>
      <c r="C11283">
        <v>6754210</v>
      </c>
      <c r="D11283">
        <v>8894640</v>
      </c>
      <c r="E11283">
        <v>11334800</v>
      </c>
      <c r="F11283" s="4">
        <f t="shared" si="176"/>
        <v>8994550</v>
      </c>
    </row>
    <row r="11284" spans="1:6" x14ac:dyDescent="0.3">
      <c r="A11284" t="s">
        <v>11967</v>
      </c>
      <c r="B11284">
        <v>370000</v>
      </c>
      <c r="C11284">
        <v>230000</v>
      </c>
      <c r="D11284">
        <v>409500</v>
      </c>
      <c r="E11284">
        <v>0</v>
      </c>
      <c r="F11284" s="4">
        <f t="shared" si="176"/>
        <v>213166.66666666666</v>
      </c>
    </row>
    <row r="11285" spans="1:6" x14ac:dyDescent="0.3">
      <c r="A11285" t="s">
        <v>11968</v>
      </c>
      <c r="B11285">
        <v>322140</v>
      </c>
      <c r="C11285">
        <v>273000</v>
      </c>
      <c r="D11285">
        <v>1593410</v>
      </c>
      <c r="E11285">
        <v>706160</v>
      </c>
      <c r="F11285" s="4">
        <f t="shared" si="176"/>
        <v>857523.33333333337</v>
      </c>
    </row>
    <row r="11286" spans="1:6" x14ac:dyDescent="0.3">
      <c r="A11286" t="s">
        <v>11969</v>
      </c>
      <c r="B11286">
        <v>2043580</v>
      </c>
      <c r="C11286">
        <v>900000</v>
      </c>
      <c r="D11286">
        <v>2016000</v>
      </c>
      <c r="E11286">
        <v>333000</v>
      </c>
      <c r="F11286" s="4">
        <f t="shared" si="176"/>
        <v>1083000</v>
      </c>
    </row>
    <row r="11287" spans="1:6" x14ac:dyDescent="0.3">
      <c r="A11287" t="s">
        <v>11970</v>
      </c>
      <c r="B11287">
        <v>2259280</v>
      </c>
      <c r="C11287">
        <v>2049760</v>
      </c>
      <c r="D11287">
        <v>2166040</v>
      </c>
      <c r="E11287">
        <v>2838880</v>
      </c>
      <c r="F11287" s="4">
        <f t="shared" si="176"/>
        <v>2351560</v>
      </c>
    </row>
    <row r="11288" spans="1:6" x14ac:dyDescent="0.3">
      <c r="A11288" t="s">
        <v>11971</v>
      </c>
      <c r="B11288">
        <v>0</v>
      </c>
      <c r="C11288">
        <v>370000</v>
      </c>
      <c r="D11288">
        <v>384000</v>
      </c>
      <c r="E11288">
        <v>273000</v>
      </c>
      <c r="F11288" s="4">
        <f t="shared" si="176"/>
        <v>342333.33333333331</v>
      </c>
    </row>
    <row r="11289" spans="1:6" x14ac:dyDescent="0.3">
      <c r="A11289" t="s">
        <v>11972</v>
      </c>
      <c r="B11289">
        <v>0</v>
      </c>
      <c r="C11289">
        <v>296660</v>
      </c>
      <c r="D11289">
        <v>0</v>
      </c>
      <c r="E11289">
        <v>0</v>
      </c>
      <c r="F11289" s="4">
        <f t="shared" si="176"/>
        <v>98886.666666666672</v>
      </c>
    </row>
    <row r="11290" spans="1:6" x14ac:dyDescent="0.3">
      <c r="A11290" t="s">
        <v>11973</v>
      </c>
      <c r="B11290">
        <v>0</v>
      </c>
      <c r="C11290">
        <v>711920</v>
      </c>
      <c r="D11290">
        <v>0</v>
      </c>
      <c r="E11290">
        <v>0</v>
      </c>
      <c r="F11290" s="4">
        <f t="shared" si="176"/>
        <v>237306.66666666666</v>
      </c>
    </row>
    <row r="11291" spans="1:6" x14ac:dyDescent="0.3">
      <c r="A11291" t="s">
        <v>11974</v>
      </c>
      <c r="B11291">
        <v>152880</v>
      </c>
      <c r="C11291">
        <v>296660</v>
      </c>
      <c r="D11291">
        <v>0</v>
      </c>
      <c r="E11291">
        <v>642620</v>
      </c>
      <c r="F11291" s="4">
        <f t="shared" si="176"/>
        <v>313093.33333333331</v>
      </c>
    </row>
    <row r="11292" spans="1:6" x14ac:dyDescent="0.3">
      <c r="A11292" t="s">
        <v>11975</v>
      </c>
      <c r="B11292">
        <v>363000</v>
      </c>
      <c r="C11292">
        <v>400400</v>
      </c>
      <c r="D11292">
        <v>0</v>
      </c>
      <c r="E11292">
        <v>0</v>
      </c>
      <c r="F11292" s="4">
        <f t="shared" si="176"/>
        <v>133466.66666666666</v>
      </c>
    </row>
    <row r="11293" spans="1:6" x14ac:dyDescent="0.3">
      <c r="A11293" t="s">
        <v>11976</v>
      </c>
      <c r="B11293">
        <v>4607250</v>
      </c>
      <c r="C11293">
        <v>9587200</v>
      </c>
      <c r="D11293">
        <v>5906820</v>
      </c>
      <c r="E11293">
        <v>6928060</v>
      </c>
      <c r="F11293" s="4">
        <f t="shared" si="176"/>
        <v>7474026.666666667</v>
      </c>
    </row>
    <row r="11294" spans="1:6" x14ac:dyDescent="0.3">
      <c r="A11294" t="s">
        <v>11977</v>
      </c>
      <c r="B11294">
        <v>0</v>
      </c>
      <c r="C11294">
        <v>0</v>
      </c>
      <c r="D11294">
        <v>3211410</v>
      </c>
      <c r="E11294">
        <v>3169900</v>
      </c>
      <c r="F11294" s="4">
        <f t="shared" si="176"/>
        <v>2127103.3333333335</v>
      </c>
    </row>
    <row r="11295" spans="1:6" x14ac:dyDescent="0.3">
      <c r="A11295" t="s">
        <v>11978</v>
      </c>
      <c r="B11295">
        <v>634530</v>
      </c>
      <c r="C11295">
        <v>0</v>
      </c>
      <c r="D11295">
        <v>899900</v>
      </c>
      <c r="E11295">
        <v>1547510</v>
      </c>
      <c r="F11295" s="4">
        <f t="shared" si="176"/>
        <v>815803.33333333337</v>
      </c>
    </row>
    <row r="11296" spans="1:6" x14ac:dyDescent="0.3">
      <c r="A11296" t="s">
        <v>11979</v>
      </c>
      <c r="B11296">
        <v>0</v>
      </c>
      <c r="C11296">
        <v>0</v>
      </c>
      <c r="D11296">
        <v>1023570</v>
      </c>
      <c r="E11296">
        <v>0</v>
      </c>
      <c r="F11296" s="4">
        <f t="shared" si="176"/>
        <v>341190</v>
      </c>
    </row>
    <row r="11297" spans="1:6" x14ac:dyDescent="0.3">
      <c r="A11297" t="s">
        <v>281</v>
      </c>
      <c r="B11297">
        <v>0</v>
      </c>
      <c r="C11297">
        <v>529620</v>
      </c>
      <c r="D11297">
        <v>2531600</v>
      </c>
      <c r="E11297">
        <v>450560</v>
      </c>
      <c r="F11297" s="4">
        <f t="shared" si="176"/>
        <v>1170593.3333333333</v>
      </c>
    </row>
    <row r="11298" spans="1:6" x14ac:dyDescent="0.3">
      <c r="A11298" t="s">
        <v>11980</v>
      </c>
      <c r="B11298">
        <v>3537040</v>
      </c>
      <c r="C11298">
        <v>2093910</v>
      </c>
      <c r="D11298">
        <v>2060880</v>
      </c>
      <c r="E11298">
        <v>2253020</v>
      </c>
      <c r="F11298" s="4">
        <f t="shared" si="176"/>
        <v>2135936.6666666665</v>
      </c>
    </row>
    <row r="11299" spans="1:6" x14ac:dyDescent="0.3">
      <c r="A11299" t="s">
        <v>11981</v>
      </c>
      <c r="B11299">
        <v>814450</v>
      </c>
      <c r="C11299">
        <v>1719900</v>
      </c>
      <c r="D11299">
        <v>0</v>
      </c>
      <c r="E11299">
        <v>386000</v>
      </c>
      <c r="F11299" s="4">
        <f t="shared" si="176"/>
        <v>701966.66666666663</v>
      </c>
    </row>
    <row r="11300" spans="1:6" x14ac:dyDescent="0.3">
      <c r="A11300" t="s">
        <v>11982</v>
      </c>
      <c r="B11300">
        <v>0</v>
      </c>
      <c r="C11300">
        <v>1986730</v>
      </c>
      <c r="D11300">
        <v>450000</v>
      </c>
      <c r="E11300">
        <v>363000</v>
      </c>
      <c r="F11300" s="4">
        <f t="shared" si="176"/>
        <v>933243.33333333337</v>
      </c>
    </row>
    <row r="11301" spans="1:6" x14ac:dyDescent="0.3">
      <c r="A11301" t="s">
        <v>11983</v>
      </c>
      <c r="B11301">
        <v>0</v>
      </c>
      <c r="C11301">
        <v>0</v>
      </c>
      <c r="D11301">
        <v>1490580</v>
      </c>
      <c r="E11301">
        <v>1133200</v>
      </c>
      <c r="F11301" s="4">
        <f t="shared" si="176"/>
        <v>874593.33333333337</v>
      </c>
    </row>
    <row r="11302" spans="1:6" x14ac:dyDescent="0.3">
      <c r="A11302" t="s">
        <v>11984</v>
      </c>
      <c r="B11302">
        <v>0</v>
      </c>
      <c r="C11302">
        <v>1204000</v>
      </c>
      <c r="D11302">
        <v>532000</v>
      </c>
      <c r="E11302">
        <v>0</v>
      </c>
      <c r="F11302" s="4">
        <f t="shared" si="176"/>
        <v>578666.66666666663</v>
      </c>
    </row>
    <row r="11303" spans="1:6" x14ac:dyDescent="0.3">
      <c r="A11303" t="s">
        <v>11985</v>
      </c>
      <c r="B11303">
        <v>2147700</v>
      </c>
      <c r="C11303">
        <v>0</v>
      </c>
      <c r="D11303">
        <v>2123650</v>
      </c>
      <c r="E11303">
        <v>2534410</v>
      </c>
      <c r="F11303" s="4">
        <f t="shared" si="176"/>
        <v>1552686.6666666667</v>
      </c>
    </row>
    <row r="11304" spans="1:6" x14ac:dyDescent="0.3">
      <c r="A11304" t="s">
        <v>11986</v>
      </c>
      <c r="B11304">
        <v>0</v>
      </c>
      <c r="C11304">
        <v>2351920</v>
      </c>
      <c r="D11304">
        <v>2072900</v>
      </c>
      <c r="E11304">
        <v>2186580</v>
      </c>
      <c r="F11304" s="4">
        <f t="shared" si="176"/>
        <v>2203800</v>
      </c>
    </row>
    <row r="11305" spans="1:6" x14ac:dyDescent="0.3">
      <c r="A11305" t="s">
        <v>11987</v>
      </c>
      <c r="B11305">
        <v>1059240</v>
      </c>
      <c r="C11305">
        <v>1036490</v>
      </c>
      <c r="D11305">
        <v>631700</v>
      </c>
      <c r="E11305">
        <v>429520</v>
      </c>
      <c r="F11305" s="4">
        <f t="shared" si="176"/>
        <v>699236.66666666663</v>
      </c>
    </row>
    <row r="11306" spans="1:6" x14ac:dyDescent="0.3">
      <c r="A11306" t="s">
        <v>11988</v>
      </c>
      <c r="B11306">
        <v>657120</v>
      </c>
      <c r="C11306">
        <v>617660</v>
      </c>
      <c r="D11306">
        <v>0</v>
      </c>
      <c r="E11306">
        <v>0</v>
      </c>
      <c r="F11306" s="4">
        <f t="shared" si="176"/>
        <v>205886.66666666666</v>
      </c>
    </row>
    <row r="11307" spans="1:6" x14ac:dyDescent="0.3">
      <c r="A11307" t="s">
        <v>11989</v>
      </c>
      <c r="B11307">
        <v>1459950</v>
      </c>
      <c r="C11307">
        <v>1357160</v>
      </c>
      <c r="D11307">
        <v>655200</v>
      </c>
      <c r="E11307">
        <v>0</v>
      </c>
      <c r="F11307" s="4">
        <f t="shared" si="176"/>
        <v>670786.66666666663</v>
      </c>
    </row>
    <row r="11308" spans="1:6" x14ac:dyDescent="0.3">
      <c r="A11308" t="s">
        <v>11990</v>
      </c>
      <c r="B11308">
        <v>703150</v>
      </c>
      <c r="C11308">
        <v>0</v>
      </c>
      <c r="D11308">
        <v>3569680</v>
      </c>
      <c r="E11308">
        <v>678560</v>
      </c>
      <c r="F11308" s="4">
        <f t="shared" si="176"/>
        <v>1416080</v>
      </c>
    </row>
    <row r="11309" spans="1:6" x14ac:dyDescent="0.3">
      <c r="A11309" t="s">
        <v>11991</v>
      </c>
      <c r="B11309">
        <v>0</v>
      </c>
      <c r="C11309">
        <v>938900</v>
      </c>
      <c r="D11309">
        <v>0</v>
      </c>
      <c r="E11309">
        <v>0</v>
      </c>
      <c r="F11309" s="4">
        <f t="shared" si="176"/>
        <v>312966.66666666669</v>
      </c>
    </row>
    <row r="11310" spans="1:6" x14ac:dyDescent="0.3">
      <c r="A11310" t="s">
        <v>11992</v>
      </c>
      <c r="B11310">
        <v>0</v>
      </c>
      <c r="C11310">
        <v>2206710</v>
      </c>
      <c r="D11310">
        <v>386000</v>
      </c>
      <c r="E11310">
        <v>453280</v>
      </c>
      <c r="F11310" s="4">
        <f t="shared" si="176"/>
        <v>1015330</v>
      </c>
    </row>
    <row r="11311" spans="1:6" x14ac:dyDescent="0.3">
      <c r="A11311" t="s">
        <v>11993</v>
      </c>
      <c r="B11311">
        <v>535000</v>
      </c>
      <c r="C11311">
        <v>942760</v>
      </c>
      <c r="D11311">
        <v>563760</v>
      </c>
      <c r="E11311">
        <v>327600</v>
      </c>
      <c r="F11311" s="4">
        <f t="shared" si="176"/>
        <v>611373.33333333337</v>
      </c>
    </row>
    <row r="11312" spans="1:6" x14ac:dyDescent="0.3">
      <c r="A11312" t="s">
        <v>11994</v>
      </c>
      <c r="B11312">
        <v>0</v>
      </c>
      <c r="C11312">
        <v>333060</v>
      </c>
      <c r="D11312">
        <v>0</v>
      </c>
      <c r="E11312">
        <v>333060</v>
      </c>
      <c r="F11312" s="4">
        <f t="shared" si="176"/>
        <v>222040</v>
      </c>
    </row>
    <row r="11313" spans="1:6" x14ac:dyDescent="0.3">
      <c r="A11313" t="s">
        <v>11995</v>
      </c>
      <c r="B11313">
        <v>566300</v>
      </c>
      <c r="C11313">
        <v>2090200</v>
      </c>
      <c r="D11313">
        <v>2056500</v>
      </c>
      <c r="E11313">
        <v>2503460</v>
      </c>
      <c r="F11313" s="4">
        <f t="shared" si="176"/>
        <v>2216720</v>
      </c>
    </row>
    <row r="11314" spans="1:6" x14ac:dyDescent="0.3">
      <c r="A11314" t="s">
        <v>11996</v>
      </c>
      <c r="B11314">
        <v>709800</v>
      </c>
      <c r="C11314">
        <v>0</v>
      </c>
      <c r="D11314">
        <v>0</v>
      </c>
      <c r="E11314">
        <v>0</v>
      </c>
      <c r="F11314" s="4">
        <f t="shared" si="176"/>
        <v>0</v>
      </c>
    </row>
    <row r="11315" spans="1:6" x14ac:dyDescent="0.3">
      <c r="A11315" t="s">
        <v>11997</v>
      </c>
      <c r="B11315">
        <v>0</v>
      </c>
      <c r="C11315">
        <v>0</v>
      </c>
      <c r="D11315">
        <v>273700</v>
      </c>
      <c r="E11315">
        <v>386000</v>
      </c>
      <c r="F11315" s="4">
        <f t="shared" si="176"/>
        <v>219900</v>
      </c>
    </row>
    <row r="11316" spans="1:6" x14ac:dyDescent="0.3">
      <c r="A11316" t="s">
        <v>11998</v>
      </c>
      <c r="B11316">
        <v>1731180</v>
      </c>
      <c r="C11316">
        <v>965420</v>
      </c>
      <c r="D11316">
        <v>1663480</v>
      </c>
      <c r="E11316">
        <v>1053780</v>
      </c>
      <c r="F11316" s="4">
        <f t="shared" si="176"/>
        <v>1227560</v>
      </c>
    </row>
    <row r="11317" spans="1:6" x14ac:dyDescent="0.3">
      <c r="A11317" t="s">
        <v>11999</v>
      </c>
      <c r="B11317">
        <v>2076720</v>
      </c>
      <c r="C11317">
        <v>1201330</v>
      </c>
      <c r="D11317">
        <v>1998090</v>
      </c>
      <c r="E11317">
        <v>0</v>
      </c>
      <c r="F11317" s="4">
        <f t="shared" si="176"/>
        <v>1066473.3333333333</v>
      </c>
    </row>
    <row r="11318" spans="1:6" x14ac:dyDescent="0.3">
      <c r="A11318" t="s">
        <v>12000</v>
      </c>
      <c r="B11318">
        <v>1348000</v>
      </c>
      <c r="C11318">
        <v>1397760</v>
      </c>
      <c r="D11318">
        <v>594050</v>
      </c>
      <c r="E11318">
        <v>0</v>
      </c>
      <c r="F11318" s="4">
        <f t="shared" si="176"/>
        <v>663936.66666666663</v>
      </c>
    </row>
    <row r="11319" spans="1:6" x14ac:dyDescent="0.3">
      <c r="A11319" t="s">
        <v>12001</v>
      </c>
      <c r="B11319">
        <v>1157400</v>
      </c>
      <c r="C11319">
        <v>468650</v>
      </c>
      <c r="D11319">
        <v>2581860</v>
      </c>
      <c r="E11319">
        <v>3878800</v>
      </c>
      <c r="F11319" s="4">
        <f t="shared" si="176"/>
        <v>2309770</v>
      </c>
    </row>
    <row r="11320" spans="1:6" x14ac:dyDescent="0.3">
      <c r="A11320" t="s">
        <v>12002</v>
      </c>
      <c r="B11320">
        <v>2042920</v>
      </c>
      <c r="C11320">
        <v>2038820</v>
      </c>
      <c r="D11320">
        <v>2000320</v>
      </c>
      <c r="E11320">
        <v>3548350</v>
      </c>
      <c r="F11320" s="4">
        <f t="shared" si="176"/>
        <v>2529163.3333333335</v>
      </c>
    </row>
    <row r="11321" spans="1:6" x14ac:dyDescent="0.3">
      <c r="A11321" t="s">
        <v>12003</v>
      </c>
      <c r="B11321">
        <v>596560</v>
      </c>
      <c r="C11321">
        <v>1685200</v>
      </c>
      <c r="D11321">
        <v>839560</v>
      </c>
      <c r="E11321">
        <v>1246060</v>
      </c>
      <c r="F11321" s="4">
        <f t="shared" si="176"/>
        <v>1256940</v>
      </c>
    </row>
    <row r="11322" spans="1:6" x14ac:dyDescent="0.3">
      <c r="A11322" t="s">
        <v>12004</v>
      </c>
      <c r="B11322">
        <v>0</v>
      </c>
      <c r="C11322">
        <v>2297560</v>
      </c>
      <c r="D11322">
        <v>2277600</v>
      </c>
      <c r="E11322">
        <v>3049800</v>
      </c>
      <c r="F11322" s="4">
        <f t="shared" si="176"/>
        <v>2541653.3333333335</v>
      </c>
    </row>
    <row r="11323" spans="1:6" x14ac:dyDescent="0.3">
      <c r="A11323" t="s">
        <v>12005</v>
      </c>
      <c r="B11323">
        <v>0</v>
      </c>
      <c r="C11323">
        <v>865990</v>
      </c>
      <c r="D11323">
        <v>583440</v>
      </c>
      <c r="E11323">
        <v>804000</v>
      </c>
      <c r="F11323" s="4">
        <f t="shared" si="176"/>
        <v>751143.33333333337</v>
      </c>
    </row>
    <row r="11324" spans="1:6" x14ac:dyDescent="0.3">
      <c r="A11324" t="s">
        <v>12006</v>
      </c>
      <c r="B11324">
        <v>2246700</v>
      </c>
      <c r="C11324">
        <v>3459820</v>
      </c>
      <c r="D11324">
        <v>2953500</v>
      </c>
      <c r="E11324">
        <v>3367000</v>
      </c>
      <c r="F11324" s="4">
        <f t="shared" si="176"/>
        <v>3260106.6666666665</v>
      </c>
    </row>
    <row r="11325" spans="1:6" x14ac:dyDescent="0.3">
      <c r="A11325" t="s">
        <v>12007</v>
      </c>
      <c r="B11325">
        <v>2206060</v>
      </c>
      <c r="C11325">
        <v>0</v>
      </c>
      <c r="D11325">
        <v>2124640</v>
      </c>
      <c r="E11325">
        <v>2550660</v>
      </c>
      <c r="F11325" s="4">
        <f t="shared" si="176"/>
        <v>1558433.3333333333</v>
      </c>
    </row>
    <row r="11326" spans="1:6" x14ac:dyDescent="0.3">
      <c r="A11326" t="s">
        <v>12008</v>
      </c>
      <c r="B11326">
        <v>2020200</v>
      </c>
      <c r="C11326">
        <v>2480950</v>
      </c>
      <c r="D11326">
        <v>4147120</v>
      </c>
      <c r="E11326">
        <v>2272530</v>
      </c>
      <c r="F11326" s="4">
        <f t="shared" si="176"/>
        <v>2966866.6666666665</v>
      </c>
    </row>
    <row r="11327" spans="1:6" x14ac:dyDescent="0.3">
      <c r="A11327" t="s">
        <v>12009</v>
      </c>
      <c r="B11327">
        <v>2464200</v>
      </c>
      <c r="C11327">
        <v>1933000</v>
      </c>
      <c r="D11327">
        <v>3268090</v>
      </c>
      <c r="E11327">
        <v>0</v>
      </c>
      <c r="F11327" s="4">
        <f t="shared" si="176"/>
        <v>1733696.6666666667</v>
      </c>
    </row>
    <row r="11328" spans="1:6" x14ac:dyDescent="0.3">
      <c r="A11328" t="s">
        <v>12010</v>
      </c>
      <c r="B11328">
        <v>2210880</v>
      </c>
      <c r="C11328">
        <v>4000300</v>
      </c>
      <c r="D11328">
        <v>2073300</v>
      </c>
      <c r="E11328">
        <v>2457260</v>
      </c>
      <c r="F11328" s="4">
        <f t="shared" si="176"/>
        <v>2843620</v>
      </c>
    </row>
    <row r="11329" spans="1:6" x14ac:dyDescent="0.3">
      <c r="A11329" t="s">
        <v>12011</v>
      </c>
      <c r="B11329">
        <v>696600</v>
      </c>
      <c r="C11329">
        <v>2849320</v>
      </c>
      <c r="D11329">
        <v>0</v>
      </c>
      <c r="E11329">
        <v>2578400</v>
      </c>
      <c r="F11329" s="4">
        <f t="shared" si="176"/>
        <v>1809240</v>
      </c>
    </row>
    <row r="11330" spans="1:6" x14ac:dyDescent="0.3">
      <c r="A11330" t="s">
        <v>12012</v>
      </c>
      <c r="B11330">
        <v>0</v>
      </c>
      <c r="C11330">
        <v>1169720</v>
      </c>
      <c r="D11330">
        <v>1470700</v>
      </c>
      <c r="E11330">
        <v>1130160</v>
      </c>
      <c r="F11330" s="4">
        <f t="shared" si="176"/>
        <v>1256860</v>
      </c>
    </row>
    <row r="11331" spans="1:6" x14ac:dyDescent="0.3">
      <c r="A11331" t="s">
        <v>12013</v>
      </c>
      <c r="B11331">
        <v>256000</v>
      </c>
      <c r="C11331">
        <v>8144500</v>
      </c>
      <c r="D11331">
        <v>3700680</v>
      </c>
      <c r="E11331">
        <v>2208000</v>
      </c>
      <c r="F11331" s="4">
        <f t="shared" ref="F11331:F11394" si="177">SUM(C11331:E11331)/3</f>
        <v>4684393.333333333</v>
      </c>
    </row>
    <row r="11332" spans="1:6" x14ac:dyDescent="0.3">
      <c r="A11332" t="s">
        <v>12014</v>
      </c>
      <c r="B11332">
        <v>636400</v>
      </c>
      <c r="C11332">
        <v>2542170</v>
      </c>
      <c r="D11332">
        <v>2471810</v>
      </c>
      <c r="E11332">
        <v>4180800</v>
      </c>
      <c r="F11332" s="4">
        <f t="shared" si="177"/>
        <v>3064926.6666666665</v>
      </c>
    </row>
    <row r="11333" spans="1:6" x14ac:dyDescent="0.3">
      <c r="A11333" t="s">
        <v>12015</v>
      </c>
      <c r="B11333">
        <v>0</v>
      </c>
      <c r="C11333">
        <v>641080</v>
      </c>
      <c r="D11333">
        <v>0</v>
      </c>
      <c r="E11333">
        <v>0</v>
      </c>
      <c r="F11333" s="4">
        <f t="shared" si="177"/>
        <v>213693.33333333334</v>
      </c>
    </row>
    <row r="11334" spans="1:6" x14ac:dyDescent="0.3">
      <c r="A11334" t="s">
        <v>12016</v>
      </c>
      <c r="B11334">
        <v>0</v>
      </c>
      <c r="C11334">
        <v>1054690</v>
      </c>
      <c r="D11334">
        <v>0</v>
      </c>
      <c r="E11334">
        <v>0</v>
      </c>
      <c r="F11334" s="4">
        <f t="shared" si="177"/>
        <v>351563.33333333331</v>
      </c>
    </row>
    <row r="11335" spans="1:6" x14ac:dyDescent="0.3">
      <c r="A11335" t="s">
        <v>12017</v>
      </c>
      <c r="B11335">
        <v>411950</v>
      </c>
      <c r="C11335">
        <v>0</v>
      </c>
      <c r="D11335">
        <v>575120</v>
      </c>
      <c r="E11335">
        <v>471200</v>
      </c>
      <c r="F11335" s="4">
        <f t="shared" si="177"/>
        <v>348773.33333333331</v>
      </c>
    </row>
    <row r="11336" spans="1:6" x14ac:dyDescent="0.3">
      <c r="A11336" t="s">
        <v>12018</v>
      </c>
      <c r="B11336">
        <v>370000</v>
      </c>
      <c r="C11336">
        <v>682500</v>
      </c>
      <c r="D11336">
        <v>357000</v>
      </c>
      <c r="E11336">
        <v>0</v>
      </c>
      <c r="F11336" s="4">
        <f t="shared" si="177"/>
        <v>346500</v>
      </c>
    </row>
    <row r="11337" spans="1:6" x14ac:dyDescent="0.3">
      <c r="A11337" t="s">
        <v>12019</v>
      </c>
      <c r="B11337">
        <v>2537360</v>
      </c>
      <c r="C11337">
        <v>6002440</v>
      </c>
      <c r="D11337">
        <v>6019440</v>
      </c>
      <c r="E11337">
        <v>6223700</v>
      </c>
      <c r="F11337" s="4">
        <f t="shared" si="177"/>
        <v>6081860</v>
      </c>
    </row>
    <row r="11338" spans="1:6" x14ac:dyDescent="0.3">
      <c r="A11338" t="s">
        <v>12020</v>
      </c>
      <c r="B11338">
        <v>3855020</v>
      </c>
      <c r="C11338">
        <v>4692200</v>
      </c>
      <c r="D11338">
        <v>2474860</v>
      </c>
      <c r="E11338">
        <v>4142080</v>
      </c>
      <c r="F11338" s="4">
        <f t="shared" si="177"/>
        <v>3769713.3333333335</v>
      </c>
    </row>
    <row r="11339" spans="1:6" x14ac:dyDescent="0.3">
      <c r="A11339" t="s">
        <v>12021</v>
      </c>
      <c r="B11339">
        <v>4903910</v>
      </c>
      <c r="C11339">
        <v>6254580</v>
      </c>
      <c r="D11339">
        <v>7271020</v>
      </c>
      <c r="E11339">
        <v>7693670</v>
      </c>
      <c r="F11339" s="4">
        <f t="shared" si="177"/>
        <v>7073090</v>
      </c>
    </row>
    <row r="11340" spans="1:6" x14ac:dyDescent="0.3">
      <c r="A11340" t="s">
        <v>12022</v>
      </c>
      <c r="B11340">
        <v>1407600</v>
      </c>
      <c r="C11340">
        <v>0</v>
      </c>
      <c r="D11340">
        <v>4590350</v>
      </c>
      <c r="E11340">
        <v>0</v>
      </c>
      <c r="F11340" s="4">
        <f t="shared" si="177"/>
        <v>1530116.6666666667</v>
      </c>
    </row>
    <row r="11341" spans="1:6" x14ac:dyDescent="0.3">
      <c r="A11341" t="s">
        <v>12023</v>
      </c>
      <c r="B11341">
        <v>0</v>
      </c>
      <c r="C11341">
        <v>258440</v>
      </c>
      <c r="D11341">
        <v>1785440</v>
      </c>
      <c r="E11341">
        <v>1059400</v>
      </c>
      <c r="F11341" s="4">
        <f t="shared" si="177"/>
        <v>1034426.6666666666</v>
      </c>
    </row>
    <row r="11342" spans="1:6" x14ac:dyDescent="0.3">
      <c r="A11342" t="s">
        <v>12024</v>
      </c>
      <c r="B11342">
        <v>0</v>
      </c>
      <c r="C11342">
        <v>0</v>
      </c>
      <c r="D11342">
        <v>1217680</v>
      </c>
      <c r="E11342">
        <v>0</v>
      </c>
      <c r="F11342" s="4">
        <f t="shared" si="177"/>
        <v>405893.33333333331</v>
      </c>
    </row>
    <row r="11343" spans="1:6" x14ac:dyDescent="0.3">
      <c r="A11343" t="s">
        <v>12025</v>
      </c>
      <c r="B11343">
        <v>0</v>
      </c>
      <c r="C11343">
        <v>0</v>
      </c>
      <c r="D11343">
        <v>5751220</v>
      </c>
      <c r="E11343">
        <v>1190000</v>
      </c>
      <c r="F11343" s="4">
        <f t="shared" si="177"/>
        <v>2313740</v>
      </c>
    </row>
    <row r="11344" spans="1:6" x14ac:dyDescent="0.3">
      <c r="A11344" t="s">
        <v>12026</v>
      </c>
      <c r="B11344">
        <v>2129406</v>
      </c>
      <c r="C11344">
        <v>2022260</v>
      </c>
      <c r="D11344">
        <v>2072930</v>
      </c>
      <c r="E11344">
        <v>2183080</v>
      </c>
      <c r="F11344" s="4">
        <f t="shared" si="177"/>
        <v>2092756.6666666667</v>
      </c>
    </row>
    <row r="11345" spans="1:6" x14ac:dyDescent="0.3">
      <c r="A11345" t="s">
        <v>12027</v>
      </c>
      <c r="B11345">
        <v>1603150</v>
      </c>
      <c r="C11345">
        <v>3439380</v>
      </c>
      <c r="D11345">
        <v>1957610</v>
      </c>
      <c r="E11345">
        <v>927000</v>
      </c>
      <c r="F11345" s="4">
        <f t="shared" si="177"/>
        <v>2107996.6666666665</v>
      </c>
    </row>
    <row r="11346" spans="1:6" x14ac:dyDescent="0.3">
      <c r="A11346" t="s">
        <v>12028</v>
      </c>
      <c r="B11346">
        <v>907000</v>
      </c>
      <c r="C11346">
        <v>2281540</v>
      </c>
      <c r="D11346">
        <v>10822500</v>
      </c>
      <c r="E11346">
        <v>3590780</v>
      </c>
      <c r="F11346" s="4">
        <f t="shared" si="177"/>
        <v>5564940</v>
      </c>
    </row>
    <row r="11347" spans="1:6" x14ac:dyDescent="0.3">
      <c r="A11347" t="s">
        <v>12029</v>
      </c>
      <c r="B11347">
        <v>940030</v>
      </c>
      <c r="C11347">
        <v>0</v>
      </c>
      <c r="D11347">
        <v>500780</v>
      </c>
      <c r="E11347">
        <v>1802340</v>
      </c>
      <c r="F11347" s="4">
        <f t="shared" si="177"/>
        <v>767706.66666666663</v>
      </c>
    </row>
    <row r="11348" spans="1:6" x14ac:dyDescent="0.3">
      <c r="A11348" t="s">
        <v>12030</v>
      </c>
      <c r="B11348">
        <v>370000</v>
      </c>
      <c r="C11348">
        <v>0</v>
      </c>
      <c r="D11348">
        <v>990600</v>
      </c>
      <c r="E11348">
        <v>0</v>
      </c>
      <c r="F11348" s="4">
        <f t="shared" si="177"/>
        <v>330200</v>
      </c>
    </row>
    <row r="11349" spans="1:6" x14ac:dyDescent="0.3">
      <c r="A11349" t="s">
        <v>12031</v>
      </c>
      <c r="B11349">
        <v>0</v>
      </c>
      <c r="C11349">
        <v>1567500</v>
      </c>
      <c r="D11349">
        <v>2373490</v>
      </c>
      <c r="E11349">
        <v>3178880</v>
      </c>
      <c r="F11349" s="4">
        <f t="shared" si="177"/>
        <v>2373290</v>
      </c>
    </row>
    <row r="11350" spans="1:6" x14ac:dyDescent="0.3">
      <c r="A11350" t="s">
        <v>924</v>
      </c>
      <c r="B11350">
        <v>0</v>
      </c>
      <c r="C11350">
        <v>0</v>
      </c>
      <c r="D11350">
        <v>995540</v>
      </c>
      <c r="E11350">
        <v>0</v>
      </c>
      <c r="F11350" s="4">
        <f t="shared" si="177"/>
        <v>331846.66666666669</v>
      </c>
    </row>
    <row r="11351" spans="1:6" x14ac:dyDescent="0.3">
      <c r="A11351" t="s">
        <v>12032</v>
      </c>
      <c r="B11351">
        <v>675950</v>
      </c>
      <c r="C11351">
        <v>2420150</v>
      </c>
      <c r="D11351">
        <v>2753100</v>
      </c>
      <c r="E11351">
        <v>3101020</v>
      </c>
      <c r="F11351" s="4">
        <f t="shared" si="177"/>
        <v>2758090</v>
      </c>
    </row>
    <row r="11352" spans="1:6" x14ac:dyDescent="0.3">
      <c r="A11352" t="s">
        <v>12033</v>
      </c>
      <c r="B11352">
        <v>752200</v>
      </c>
      <c r="C11352">
        <v>1024660</v>
      </c>
      <c r="D11352">
        <v>0</v>
      </c>
      <c r="E11352">
        <v>0</v>
      </c>
      <c r="F11352" s="4">
        <f t="shared" si="177"/>
        <v>341553.33333333331</v>
      </c>
    </row>
    <row r="11353" spans="1:6" x14ac:dyDescent="0.3">
      <c r="A11353" t="s">
        <v>12034</v>
      </c>
      <c r="B11353">
        <v>2170280</v>
      </c>
      <c r="C11353">
        <v>2362800</v>
      </c>
      <c r="D11353">
        <v>2591640</v>
      </c>
      <c r="E11353">
        <v>4037630</v>
      </c>
      <c r="F11353" s="4">
        <f t="shared" si="177"/>
        <v>2997356.6666666665</v>
      </c>
    </row>
    <row r="11354" spans="1:6" x14ac:dyDescent="0.3">
      <c r="A11354" t="s">
        <v>12035</v>
      </c>
      <c r="B11354">
        <v>1809780</v>
      </c>
      <c r="C11354">
        <v>1715350</v>
      </c>
      <c r="D11354">
        <v>6946400</v>
      </c>
      <c r="E11354">
        <v>4971150</v>
      </c>
      <c r="F11354" s="4">
        <f t="shared" si="177"/>
        <v>4544300</v>
      </c>
    </row>
    <row r="11355" spans="1:6" x14ac:dyDescent="0.3">
      <c r="A11355" t="s">
        <v>12036</v>
      </c>
      <c r="B11355">
        <v>382200</v>
      </c>
      <c r="C11355">
        <v>1033500</v>
      </c>
      <c r="D11355">
        <v>1070550</v>
      </c>
      <c r="E11355">
        <v>1084880</v>
      </c>
      <c r="F11355" s="4">
        <f t="shared" si="177"/>
        <v>1062976.6666666667</v>
      </c>
    </row>
    <row r="11356" spans="1:6" x14ac:dyDescent="0.3">
      <c r="A11356" t="s">
        <v>643</v>
      </c>
      <c r="B11356">
        <v>0</v>
      </c>
      <c r="C11356">
        <v>2902280</v>
      </c>
      <c r="D11356">
        <v>980000</v>
      </c>
      <c r="E11356">
        <v>3903420</v>
      </c>
      <c r="F11356" s="4">
        <f t="shared" si="177"/>
        <v>2595233.3333333335</v>
      </c>
    </row>
    <row r="11357" spans="1:6" x14ac:dyDescent="0.3">
      <c r="A11357" t="s">
        <v>12037</v>
      </c>
      <c r="B11357">
        <v>0</v>
      </c>
      <c r="C11357">
        <v>218010</v>
      </c>
      <c r="D11357">
        <v>0</v>
      </c>
      <c r="E11357">
        <v>0</v>
      </c>
      <c r="F11357" s="4">
        <f t="shared" si="177"/>
        <v>72670</v>
      </c>
    </row>
    <row r="11358" spans="1:6" x14ac:dyDescent="0.3">
      <c r="A11358" t="s">
        <v>12038</v>
      </c>
      <c r="B11358">
        <v>530000</v>
      </c>
      <c r="C11358">
        <v>1614460</v>
      </c>
      <c r="D11358">
        <v>2541560</v>
      </c>
      <c r="E11358">
        <v>2029780</v>
      </c>
      <c r="F11358" s="4">
        <f t="shared" si="177"/>
        <v>2061933.3333333333</v>
      </c>
    </row>
    <row r="11359" spans="1:6" x14ac:dyDescent="0.3">
      <c r="A11359" t="s">
        <v>12039</v>
      </c>
      <c r="B11359">
        <v>626000</v>
      </c>
      <c r="C11359">
        <v>581490</v>
      </c>
      <c r="D11359">
        <v>1338690</v>
      </c>
      <c r="E11359">
        <v>678560</v>
      </c>
      <c r="F11359" s="4">
        <f t="shared" si="177"/>
        <v>866246.66666666663</v>
      </c>
    </row>
    <row r="11360" spans="1:6" x14ac:dyDescent="0.3">
      <c r="A11360" t="s">
        <v>12040</v>
      </c>
      <c r="B11360">
        <v>160000</v>
      </c>
      <c r="C11360">
        <v>0</v>
      </c>
      <c r="D11360">
        <v>889700</v>
      </c>
      <c r="E11360">
        <v>1963840</v>
      </c>
      <c r="F11360" s="4">
        <f t="shared" si="177"/>
        <v>951180</v>
      </c>
    </row>
    <row r="11361" spans="1:6" x14ac:dyDescent="0.3">
      <c r="A11361" t="s">
        <v>12041</v>
      </c>
      <c r="B11361">
        <v>4022200</v>
      </c>
      <c r="C11361">
        <v>2881400</v>
      </c>
      <c r="D11361">
        <v>13426620</v>
      </c>
      <c r="E11361">
        <v>5652900</v>
      </c>
      <c r="F11361" s="4">
        <f t="shared" si="177"/>
        <v>7320306.666666667</v>
      </c>
    </row>
    <row r="11362" spans="1:6" x14ac:dyDescent="0.3">
      <c r="A11362" t="s">
        <v>12042</v>
      </c>
      <c r="B11362">
        <v>678860</v>
      </c>
      <c r="C11362">
        <v>1972020</v>
      </c>
      <c r="D11362">
        <v>0</v>
      </c>
      <c r="E11362">
        <v>2080700</v>
      </c>
      <c r="F11362" s="4">
        <f t="shared" si="177"/>
        <v>1350906.6666666667</v>
      </c>
    </row>
    <row r="11363" spans="1:6" x14ac:dyDescent="0.3">
      <c r="A11363" t="s">
        <v>12043</v>
      </c>
      <c r="B11363">
        <v>1314720</v>
      </c>
      <c r="C11363">
        <v>6136980</v>
      </c>
      <c r="D11363">
        <v>6341300</v>
      </c>
      <c r="E11363">
        <v>6160020</v>
      </c>
      <c r="F11363" s="4">
        <f t="shared" si="177"/>
        <v>6212766.666666667</v>
      </c>
    </row>
    <row r="11364" spans="1:6" x14ac:dyDescent="0.3">
      <c r="A11364" t="s">
        <v>12044</v>
      </c>
      <c r="B11364">
        <v>382200</v>
      </c>
      <c r="C11364">
        <v>740000</v>
      </c>
      <c r="D11364">
        <v>370000</v>
      </c>
      <c r="E11364">
        <v>1384600</v>
      </c>
      <c r="F11364" s="4">
        <f t="shared" si="177"/>
        <v>831533.33333333337</v>
      </c>
    </row>
    <row r="11365" spans="1:6" x14ac:dyDescent="0.3">
      <c r="A11365" t="s">
        <v>12045</v>
      </c>
      <c r="B11365">
        <v>1197780</v>
      </c>
      <c r="C11365">
        <v>889920</v>
      </c>
      <c r="D11365">
        <v>2493560</v>
      </c>
      <c r="E11365">
        <v>3769840</v>
      </c>
      <c r="F11365" s="4">
        <f t="shared" si="177"/>
        <v>2384440</v>
      </c>
    </row>
    <row r="11366" spans="1:6" x14ac:dyDescent="0.3">
      <c r="A11366" t="s">
        <v>12046</v>
      </c>
      <c r="B11366">
        <v>618800</v>
      </c>
      <c r="C11366">
        <v>1365000</v>
      </c>
      <c r="D11366">
        <v>0</v>
      </c>
      <c r="E11366">
        <v>778000</v>
      </c>
      <c r="F11366" s="4">
        <f t="shared" si="177"/>
        <v>714333.33333333337</v>
      </c>
    </row>
    <row r="11367" spans="1:6" x14ac:dyDescent="0.3">
      <c r="A11367" t="s">
        <v>12047</v>
      </c>
      <c r="B11367">
        <v>0</v>
      </c>
      <c r="C11367">
        <v>793800</v>
      </c>
      <c r="D11367">
        <v>0</v>
      </c>
      <c r="E11367">
        <v>2365900</v>
      </c>
      <c r="F11367" s="4">
        <f t="shared" si="177"/>
        <v>1053233.3333333333</v>
      </c>
    </row>
    <row r="11368" spans="1:6" x14ac:dyDescent="0.3">
      <c r="A11368" t="s">
        <v>12048</v>
      </c>
      <c r="B11368">
        <v>0</v>
      </c>
      <c r="C11368">
        <v>585130</v>
      </c>
      <c r="D11368">
        <v>711920</v>
      </c>
      <c r="E11368">
        <v>386000</v>
      </c>
      <c r="F11368" s="4">
        <f t="shared" si="177"/>
        <v>561016.66666666663</v>
      </c>
    </row>
    <row r="11369" spans="1:6" x14ac:dyDescent="0.3">
      <c r="A11369" t="s">
        <v>12049</v>
      </c>
      <c r="B11369">
        <v>0</v>
      </c>
      <c r="C11369">
        <v>2297040</v>
      </c>
      <c r="D11369">
        <v>0</v>
      </c>
      <c r="E11369">
        <v>450560</v>
      </c>
      <c r="F11369" s="4">
        <f t="shared" si="177"/>
        <v>915866.66666666663</v>
      </c>
    </row>
    <row r="11370" spans="1:6" x14ac:dyDescent="0.3">
      <c r="A11370" t="s">
        <v>12050</v>
      </c>
      <c r="B11370">
        <v>622440</v>
      </c>
      <c r="C11370">
        <v>0</v>
      </c>
      <c r="D11370">
        <v>686900</v>
      </c>
      <c r="E11370">
        <v>0</v>
      </c>
      <c r="F11370" s="4">
        <f t="shared" si="177"/>
        <v>228966.66666666666</v>
      </c>
    </row>
    <row r="11371" spans="1:6" x14ac:dyDescent="0.3">
      <c r="A11371" t="s">
        <v>12051</v>
      </c>
      <c r="B11371">
        <v>285120</v>
      </c>
      <c r="C11371">
        <v>0</v>
      </c>
      <c r="D11371">
        <v>0</v>
      </c>
      <c r="E11371">
        <v>522880</v>
      </c>
      <c r="F11371" s="4">
        <f t="shared" si="177"/>
        <v>174293.33333333334</v>
      </c>
    </row>
    <row r="11372" spans="1:6" x14ac:dyDescent="0.3">
      <c r="A11372" t="s">
        <v>12052</v>
      </c>
      <c r="B11372">
        <v>8853330</v>
      </c>
      <c r="C11372">
        <v>7400000</v>
      </c>
      <c r="D11372">
        <v>6266260</v>
      </c>
      <c r="E11372">
        <v>11767980</v>
      </c>
      <c r="F11372" s="4">
        <f t="shared" si="177"/>
        <v>8478080</v>
      </c>
    </row>
    <row r="11373" spans="1:6" x14ac:dyDescent="0.3">
      <c r="A11373" t="s">
        <v>12053</v>
      </c>
      <c r="B11373">
        <v>2210600</v>
      </c>
      <c r="C11373">
        <v>2167960</v>
      </c>
      <c r="D11373">
        <v>4029000</v>
      </c>
      <c r="E11373">
        <v>565920</v>
      </c>
      <c r="F11373" s="4">
        <f t="shared" si="177"/>
        <v>2254293.3333333335</v>
      </c>
    </row>
    <row r="11374" spans="1:6" x14ac:dyDescent="0.3">
      <c r="A11374" t="s">
        <v>12054</v>
      </c>
      <c r="B11374">
        <v>1891940</v>
      </c>
      <c r="C11374">
        <v>4187810</v>
      </c>
      <c r="D11374">
        <v>311100</v>
      </c>
      <c r="E11374">
        <v>490600</v>
      </c>
      <c r="F11374" s="4">
        <f t="shared" si="177"/>
        <v>1663170</v>
      </c>
    </row>
    <row r="11375" spans="1:6" x14ac:dyDescent="0.3">
      <c r="A11375" t="s">
        <v>12055</v>
      </c>
      <c r="B11375">
        <v>458640</v>
      </c>
      <c r="C11375">
        <v>699560</v>
      </c>
      <c r="D11375">
        <v>644280</v>
      </c>
      <c r="E11375">
        <v>700800</v>
      </c>
      <c r="F11375" s="4">
        <f t="shared" si="177"/>
        <v>681546.66666666663</v>
      </c>
    </row>
    <row r="11376" spans="1:6" x14ac:dyDescent="0.3">
      <c r="A11376" t="s">
        <v>12056</v>
      </c>
      <c r="B11376">
        <v>2054990</v>
      </c>
      <c r="C11376">
        <v>2050750</v>
      </c>
      <c r="D11376">
        <v>789300</v>
      </c>
      <c r="E11376">
        <v>3357800</v>
      </c>
      <c r="F11376" s="4">
        <f t="shared" si="177"/>
        <v>2065950</v>
      </c>
    </row>
    <row r="11377" spans="1:6" x14ac:dyDescent="0.3">
      <c r="A11377" t="s">
        <v>12057</v>
      </c>
      <c r="B11377">
        <v>191100</v>
      </c>
      <c r="C11377">
        <v>1648920</v>
      </c>
      <c r="D11377">
        <v>717990</v>
      </c>
      <c r="E11377">
        <v>382200</v>
      </c>
      <c r="F11377" s="4">
        <f t="shared" si="177"/>
        <v>916370</v>
      </c>
    </row>
    <row r="11378" spans="1:6" x14ac:dyDescent="0.3">
      <c r="A11378" t="s">
        <v>12058</v>
      </c>
      <c r="B11378">
        <v>2012560</v>
      </c>
      <c r="C11378">
        <v>8666100</v>
      </c>
      <c r="D11378">
        <v>2010600</v>
      </c>
      <c r="E11378">
        <v>2058460</v>
      </c>
      <c r="F11378" s="4">
        <f t="shared" si="177"/>
        <v>4245053.333333333</v>
      </c>
    </row>
    <row r="11379" spans="1:6" x14ac:dyDescent="0.3">
      <c r="A11379" t="s">
        <v>12059</v>
      </c>
      <c r="B11379">
        <v>8388070</v>
      </c>
      <c r="C11379">
        <v>9640500</v>
      </c>
      <c r="D11379">
        <v>10822500</v>
      </c>
      <c r="E11379">
        <v>4827550</v>
      </c>
      <c r="F11379" s="4">
        <f t="shared" si="177"/>
        <v>8430183.333333334</v>
      </c>
    </row>
    <row r="11380" spans="1:6" x14ac:dyDescent="0.3">
      <c r="A11380" t="s">
        <v>12060</v>
      </c>
      <c r="B11380">
        <v>1166400</v>
      </c>
      <c r="C11380">
        <v>0</v>
      </c>
      <c r="D11380">
        <v>0</v>
      </c>
      <c r="E11380">
        <v>454750</v>
      </c>
      <c r="F11380" s="4">
        <f t="shared" si="177"/>
        <v>151583.33333333334</v>
      </c>
    </row>
    <row r="11381" spans="1:6" x14ac:dyDescent="0.3">
      <c r="A11381" t="s">
        <v>12061</v>
      </c>
      <c r="B11381">
        <v>1196300</v>
      </c>
      <c r="C11381">
        <v>3346740</v>
      </c>
      <c r="D11381">
        <v>2216630</v>
      </c>
      <c r="E11381">
        <v>4250100</v>
      </c>
      <c r="F11381" s="4">
        <f t="shared" si="177"/>
        <v>3271156.6666666665</v>
      </c>
    </row>
    <row r="11382" spans="1:6" x14ac:dyDescent="0.3">
      <c r="A11382" t="s">
        <v>12062</v>
      </c>
      <c r="B11382">
        <v>6813800</v>
      </c>
      <c r="C11382">
        <v>4760210</v>
      </c>
      <c r="D11382">
        <v>18427610</v>
      </c>
      <c r="E11382">
        <v>4085900</v>
      </c>
      <c r="F11382" s="4">
        <f t="shared" si="177"/>
        <v>9091240</v>
      </c>
    </row>
    <row r="11383" spans="1:6" x14ac:dyDescent="0.3">
      <c r="A11383" t="s">
        <v>12063</v>
      </c>
      <c r="B11383">
        <v>728000</v>
      </c>
      <c r="C11383">
        <v>1580100</v>
      </c>
      <c r="D11383">
        <v>1358800</v>
      </c>
      <c r="E11383">
        <v>1114000</v>
      </c>
      <c r="F11383" s="4">
        <f t="shared" si="177"/>
        <v>1350966.6666666667</v>
      </c>
    </row>
    <row r="11384" spans="1:6" x14ac:dyDescent="0.3">
      <c r="A11384" t="s">
        <v>12064</v>
      </c>
      <c r="B11384">
        <v>6028010</v>
      </c>
      <c r="C11384">
        <v>7178220</v>
      </c>
      <c r="D11384">
        <v>9912150</v>
      </c>
      <c r="E11384">
        <v>8113130</v>
      </c>
      <c r="F11384" s="4">
        <f t="shared" si="177"/>
        <v>8401166.666666666</v>
      </c>
    </row>
    <row r="11385" spans="1:6" x14ac:dyDescent="0.3">
      <c r="A11385" t="s">
        <v>12065</v>
      </c>
      <c r="B11385">
        <v>213850</v>
      </c>
      <c r="C11385">
        <v>278300</v>
      </c>
      <c r="D11385">
        <v>0</v>
      </c>
      <c r="E11385">
        <v>0</v>
      </c>
      <c r="F11385" s="4">
        <f t="shared" si="177"/>
        <v>92766.666666666672</v>
      </c>
    </row>
    <row r="11386" spans="1:6" x14ac:dyDescent="0.3">
      <c r="A11386" t="s">
        <v>12066</v>
      </c>
      <c r="B11386">
        <v>6601670</v>
      </c>
      <c r="C11386">
        <v>6984250</v>
      </c>
      <c r="D11386">
        <v>8619150</v>
      </c>
      <c r="E11386">
        <v>7041130</v>
      </c>
      <c r="F11386" s="4">
        <f t="shared" si="177"/>
        <v>7548176.666666667</v>
      </c>
    </row>
    <row r="11387" spans="1:6" x14ac:dyDescent="0.3">
      <c r="A11387" t="s">
        <v>12067</v>
      </c>
      <c r="B11387">
        <v>3364650</v>
      </c>
      <c r="C11387">
        <v>4833350</v>
      </c>
      <c r="D11387">
        <v>1893350</v>
      </c>
      <c r="E11387">
        <v>3570940</v>
      </c>
      <c r="F11387" s="4">
        <f t="shared" si="177"/>
        <v>3432546.6666666665</v>
      </c>
    </row>
    <row r="11388" spans="1:6" x14ac:dyDescent="0.3">
      <c r="A11388" t="s">
        <v>12068</v>
      </c>
      <c r="B11388">
        <v>781950</v>
      </c>
      <c r="C11388">
        <v>0</v>
      </c>
      <c r="D11388">
        <v>423150</v>
      </c>
      <c r="E11388">
        <v>0</v>
      </c>
      <c r="F11388" s="4">
        <f t="shared" si="177"/>
        <v>141050</v>
      </c>
    </row>
    <row r="11389" spans="1:6" x14ac:dyDescent="0.3">
      <c r="A11389" t="s">
        <v>12069</v>
      </c>
      <c r="B11389">
        <v>740000</v>
      </c>
      <c r="C11389">
        <v>2960000</v>
      </c>
      <c r="D11389">
        <v>228000</v>
      </c>
      <c r="E11389">
        <v>3605760</v>
      </c>
      <c r="F11389" s="4">
        <f t="shared" si="177"/>
        <v>2264586.6666666665</v>
      </c>
    </row>
    <row r="11390" spans="1:6" x14ac:dyDescent="0.3">
      <c r="A11390" t="s">
        <v>12070</v>
      </c>
      <c r="B11390">
        <v>360360</v>
      </c>
      <c r="C11390">
        <v>370000</v>
      </c>
      <c r="D11390">
        <v>357000</v>
      </c>
      <c r="E11390">
        <v>0</v>
      </c>
      <c r="F11390" s="4">
        <f t="shared" si="177"/>
        <v>242333.33333333334</v>
      </c>
    </row>
    <row r="11391" spans="1:6" x14ac:dyDescent="0.3">
      <c r="A11391" t="s">
        <v>12071</v>
      </c>
      <c r="B11391">
        <v>1008700</v>
      </c>
      <c r="C11391">
        <v>740000</v>
      </c>
      <c r="D11391">
        <v>961870</v>
      </c>
      <c r="E11391">
        <v>0</v>
      </c>
      <c r="F11391" s="4">
        <f t="shared" si="177"/>
        <v>567290</v>
      </c>
    </row>
    <row r="11392" spans="1:6" x14ac:dyDescent="0.3">
      <c r="A11392" t="s">
        <v>12072</v>
      </c>
      <c r="B11392">
        <v>667950</v>
      </c>
      <c r="C11392">
        <v>5941000</v>
      </c>
      <c r="D11392">
        <v>2290320</v>
      </c>
      <c r="E11392">
        <v>2415960</v>
      </c>
      <c r="F11392" s="4">
        <f t="shared" si="177"/>
        <v>3549093.3333333335</v>
      </c>
    </row>
    <row r="11393" spans="1:6" x14ac:dyDescent="0.3">
      <c r="A11393" t="s">
        <v>12073</v>
      </c>
      <c r="B11393">
        <v>1096550</v>
      </c>
      <c r="C11393">
        <v>0</v>
      </c>
      <c r="D11393">
        <v>229320</v>
      </c>
      <c r="E11393">
        <v>1670200</v>
      </c>
      <c r="F11393" s="4">
        <f t="shared" si="177"/>
        <v>633173.33333333337</v>
      </c>
    </row>
    <row r="11394" spans="1:6" x14ac:dyDescent="0.3">
      <c r="A11394" t="s">
        <v>12074</v>
      </c>
      <c r="B11394">
        <v>2896700</v>
      </c>
      <c r="C11394">
        <v>5685650</v>
      </c>
      <c r="D11394">
        <v>2529430</v>
      </c>
      <c r="E11394">
        <v>4168800</v>
      </c>
      <c r="F11394" s="4">
        <f t="shared" si="177"/>
        <v>4127960</v>
      </c>
    </row>
    <row r="11395" spans="1:6" x14ac:dyDescent="0.3">
      <c r="A11395" t="s">
        <v>12075</v>
      </c>
      <c r="B11395">
        <v>3700000</v>
      </c>
      <c r="C11395">
        <v>6976000</v>
      </c>
      <c r="D11395">
        <v>2482480</v>
      </c>
      <c r="E11395">
        <v>3013600</v>
      </c>
      <c r="F11395" s="4">
        <f t="shared" ref="F11395:F11458" si="178">SUM(C11395:E11395)/3</f>
        <v>4157360</v>
      </c>
    </row>
    <row r="11396" spans="1:6" x14ac:dyDescent="0.3">
      <c r="A11396" t="s">
        <v>12076</v>
      </c>
      <c r="B11396">
        <v>1656200</v>
      </c>
      <c r="C11396">
        <v>3559400</v>
      </c>
      <c r="D11396">
        <v>4584920</v>
      </c>
      <c r="E11396">
        <v>1340250</v>
      </c>
      <c r="F11396" s="4">
        <f t="shared" si="178"/>
        <v>3161523.3333333335</v>
      </c>
    </row>
    <row r="11397" spans="1:6" x14ac:dyDescent="0.3">
      <c r="A11397" t="s">
        <v>12077</v>
      </c>
      <c r="B11397">
        <v>5816720</v>
      </c>
      <c r="C11397">
        <v>1773360</v>
      </c>
      <c r="D11397">
        <v>2478470</v>
      </c>
      <c r="E11397">
        <v>3581740</v>
      </c>
      <c r="F11397" s="4">
        <f t="shared" si="178"/>
        <v>2611190</v>
      </c>
    </row>
    <row r="11398" spans="1:6" x14ac:dyDescent="0.3">
      <c r="A11398" t="s">
        <v>12078</v>
      </c>
      <c r="B11398">
        <v>6902960</v>
      </c>
      <c r="C11398">
        <v>4397000</v>
      </c>
      <c r="D11398">
        <v>6215820</v>
      </c>
      <c r="E11398">
        <v>5517950</v>
      </c>
      <c r="F11398" s="4">
        <f t="shared" si="178"/>
        <v>5376923.333333333</v>
      </c>
    </row>
    <row r="11399" spans="1:6" x14ac:dyDescent="0.3">
      <c r="A11399" t="s">
        <v>12079</v>
      </c>
      <c r="B11399">
        <v>3805600</v>
      </c>
      <c r="C11399">
        <v>6771600</v>
      </c>
      <c r="D11399">
        <v>4151430</v>
      </c>
      <c r="E11399">
        <v>2089200</v>
      </c>
      <c r="F11399" s="4">
        <f t="shared" si="178"/>
        <v>4337410</v>
      </c>
    </row>
    <row r="11400" spans="1:6" x14ac:dyDescent="0.3">
      <c r="A11400" t="s">
        <v>12080</v>
      </c>
      <c r="B11400">
        <v>2286340</v>
      </c>
      <c r="C11400">
        <v>2150420</v>
      </c>
      <c r="D11400">
        <v>3929320</v>
      </c>
      <c r="E11400">
        <v>5468740</v>
      </c>
      <c r="F11400" s="4">
        <f t="shared" si="178"/>
        <v>3849493.3333333335</v>
      </c>
    </row>
    <row r="11401" spans="1:6" x14ac:dyDescent="0.3">
      <c r="A11401" t="s">
        <v>12081</v>
      </c>
      <c r="B11401">
        <v>2086610</v>
      </c>
      <c r="C11401">
        <v>2045680</v>
      </c>
      <c r="D11401">
        <v>2110290</v>
      </c>
      <c r="E11401">
        <v>2059880</v>
      </c>
      <c r="F11401" s="4">
        <f t="shared" si="178"/>
        <v>2071950</v>
      </c>
    </row>
    <row r="11402" spans="1:6" x14ac:dyDescent="0.3">
      <c r="A11402" t="s">
        <v>12082</v>
      </c>
      <c r="B11402">
        <v>735280</v>
      </c>
      <c r="C11402">
        <v>810880</v>
      </c>
      <c r="D11402">
        <v>589680</v>
      </c>
      <c r="E11402">
        <v>0</v>
      </c>
      <c r="F11402" s="4">
        <f t="shared" si="178"/>
        <v>466853.33333333331</v>
      </c>
    </row>
    <row r="11403" spans="1:6" x14ac:dyDescent="0.3">
      <c r="A11403" t="s">
        <v>12083</v>
      </c>
      <c r="B11403">
        <v>625760</v>
      </c>
      <c r="C11403">
        <v>758200</v>
      </c>
      <c r="D11403">
        <v>0</v>
      </c>
      <c r="E11403">
        <v>1186520</v>
      </c>
      <c r="F11403" s="4">
        <f t="shared" si="178"/>
        <v>648240</v>
      </c>
    </row>
    <row r="11404" spans="1:6" x14ac:dyDescent="0.3">
      <c r="A11404" t="s">
        <v>12084</v>
      </c>
      <c r="B11404">
        <v>0</v>
      </c>
      <c r="C11404">
        <v>799660</v>
      </c>
      <c r="D11404">
        <v>0</v>
      </c>
      <c r="E11404">
        <v>0</v>
      </c>
      <c r="F11404" s="4">
        <f t="shared" si="178"/>
        <v>266553.33333333331</v>
      </c>
    </row>
    <row r="11405" spans="1:6" x14ac:dyDescent="0.3">
      <c r="A11405" t="s">
        <v>12085</v>
      </c>
      <c r="B11405">
        <v>477750</v>
      </c>
      <c r="C11405">
        <v>473200</v>
      </c>
      <c r="D11405">
        <v>236600</v>
      </c>
      <c r="E11405">
        <v>382200</v>
      </c>
      <c r="F11405" s="4">
        <f t="shared" si="178"/>
        <v>364000</v>
      </c>
    </row>
    <row r="11406" spans="1:6" x14ac:dyDescent="0.3">
      <c r="A11406" t="s">
        <v>12086</v>
      </c>
      <c r="B11406">
        <v>1569400</v>
      </c>
      <c r="C11406">
        <v>2279890</v>
      </c>
      <c r="D11406">
        <v>536900</v>
      </c>
      <c r="E11406">
        <v>1004640</v>
      </c>
      <c r="F11406" s="4">
        <f t="shared" si="178"/>
        <v>1273810</v>
      </c>
    </row>
    <row r="11407" spans="1:6" x14ac:dyDescent="0.3">
      <c r="A11407" t="s">
        <v>12087</v>
      </c>
      <c r="B11407">
        <v>0</v>
      </c>
      <c r="C11407">
        <v>411950</v>
      </c>
      <c r="D11407">
        <v>234000</v>
      </c>
      <c r="E11407">
        <v>501000</v>
      </c>
      <c r="F11407" s="4">
        <f t="shared" si="178"/>
        <v>382316.66666666669</v>
      </c>
    </row>
    <row r="11408" spans="1:6" x14ac:dyDescent="0.3">
      <c r="A11408" t="s">
        <v>12088</v>
      </c>
      <c r="B11408">
        <v>794430</v>
      </c>
      <c r="C11408">
        <v>0</v>
      </c>
      <c r="D11408">
        <v>656000</v>
      </c>
      <c r="E11408">
        <v>794540</v>
      </c>
      <c r="F11408" s="4">
        <f t="shared" si="178"/>
        <v>483513.33333333331</v>
      </c>
    </row>
    <row r="11409" spans="1:6" x14ac:dyDescent="0.3">
      <c r="A11409" t="s">
        <v>12089</v>
      </c>
      <c r="B11409">
        <v>2495400</v>
      </c>
      <c r="C11409">
        <v>2084840</v>
      </c>
      <c r="D11409">
        <v>2786920</v>
      </c>
      <c r="E11409">
        <v>2163020</v>
      </c>
      <c r="F11409" s="4">
        <f t="shared" si="178"/>
        <v>2344926.6666666665</v>
      </c>
    </row>
    <row r="11410" spans="1:6" x14ac:dyDescent="0.3">
      <c r="A11410" t="s">
        <v>12090</v>
      </c>
      <c r="B11410">
        <v>948660</v>
      </c>
      <c r="C11410">
        <v>1848800</v>
      </c>
      <c r="D11410">
        <v>0</v>
      </c>
      <c r="E11410">
        <v>1874030</v>
      </c>
      <c r="F11410" s="4">
        <f t="shared" si="178"/>
        <v>1240943.3333333333</v>
      </c>
    </row>
    <row r="11411" spans="1:6" x14ac:dyDescent="0.3">
      <c r="A11411" t="s">
        <v>12091</v>
      </c>
      <c r="B11411">
        <v>1270900</v>
      </c>
      <c r="C11411">
        <v>4440000</v>
      </c>
      <c r="D11411">
        <v>4199960</v>
      </c>
      <c r="E11411">
        <v>2451480</v>
      </c>
      <c r="F11411" s="4">
        <f t="shared" si="178"/>
        <v>3697146.6666666665</v>
      </c>
    </row>
    <row r="11412" spans="1:6" x14ac:dyDescent="0.3">
      <c r="A11412" t="s">
        <v>12092</v>
      </c>
      <c r="B11412">
        <v>817000</v>
      </c>
      <c r="C11412">
        <v>647200</v>
      </c>
      <c r="D11412">
        <v>256000</v>
      </c>
      <c r="E11412">
        <v>1594900</v>
      </c>
      <c r="F11412" s="4">
        <f t="shared" si="178"/>
        <v>832700</v>
      </c>
    </row>
    <row r="11413" spans="1:6" x14ac:dyDescent="0.3">
      <c r="A11413" t="s">
        <v>12093</v>
      </c>
      <c r="B11413">
        <v>0</v>
      </c>
      <c r="C11413">
        <v>0</v>
      </c>
      <c r="D11413">
        <v>637910</v>
      </c>
      <c r="E11413">
        <v>0</v>
      </c>
      <c r="F11413" s="4">
        <f t="shared" si="178"/>
        <v>212636.66666666666</v>
      </c>
    </row>
    <row r="11414" spans="1:6" x14ac:dyDescent="0.3">
      <c r="A11414" t="s">
        <v>12094</v>
      </c>
      <c r="B11414">
        <v>0</v>
      </c>
      <c r="C11414">
        <v>2103060</v>
      </c>
      <c r="D11414">
        <v>0</v>
      </c>
      <c r="E11414">
        <v>0</v>
      </c>
      <c r="F11414" s="4">
        <f t="shared" si="178"/>
        <v>701020</v>
      </c>
    </row>
    <row r="11415" spans="1:6" x14ac:dyDescent="0.3">
      <c r="A11415" t="s">
        <v>12095</v>
      </c>
      <c r="B11415">
        <v>2218800</v>
      </c>
      <c r="C11415">
        <v>3700000</v>
      </c>
      <c r="D11415">
        <v>1259700</v>
      </c>
      <c r="E11415">
        <v>2086630</v>
      </c>
      <c r="F11415" s="4">
        <f t="shared" si="178"/>
        <v>2348776.6666666665</v>
      </c>
    </row>
    <row r="11416" spans="1:6" x14ac:dyDescent="0.3">
      <c r="A11416" t="s">
        <v>12096</v>
      </c>
      <c r="B11416">
        <v>0</v>
      </c>
      <c r="C11416">
        <v>0</v>
      </c>
      <c r="D11416">
        <v>258440</v>
      </c>
      <c r="E11416">
        <v>0</v>
      </c>
      <c r="F11416" s="4">
        <f t="shared" si="178"/>
        <v>86146.666666666672</v>
      </c>
    </row>
    <row r="11417" spans="1:6" x14ac:dyDescent="0.3">
      <c r="A11417" t="s">
        <v>12097</v>
      </c>
      <c r="B11417">
        <v>745780</v>
      </c>
      <c r="C11417">
        <v>228000</v>
      </c>
      <c r="D11417">
        <v>0</v>
      </c>
      <c r="E11417">
        <v>0</v>
      </c>
      <c r="F11417" s="4">
        <f t="shared" si="178"/>
        <v>76000</v>
      </c>
    </row>
    <row r="11418" spans="1:6" x14ac:dyDescent="0.3">
      <c r="A11418" t="s">
        <v>12098</v>
      </c>
      <c r="B11418">
        <v>453200</v>
      </c>
      <c r="C11418">
        <v>397800</v>
      </c>
      <c r="D11418">
        <v>528300</v>
      </c>
      <c r="E11418">
        <v>849500</v>
      </c>
      <c r="F11418" s="4">
        <f t="shared" si="178"/>
        <v>591866.66666666663</v>
      </c>
    </row>
    <row r="11419" spans="1:6" x14ac:dyDescent="0.3">
      <c r="A11419" t="s">
        <v>12099</v>
      </c>
      <c r="B11419">
        <v>2155006</v>
      </c>
      <c r="C11419">
        <v>2092820</v>
      </c>
      <c r="D11419">
        <v>2245440</v>
      </c>
      <c r="E11419">
        <v>2047320</v>
      </c>
      <c r="F11419" s="4">
        <f t="shared" si="178"/>
        <v>2128526.6666666665</v>
      </c>
    </row>
    <row r="11420" spans="1:6" x14ac:dyDescent="0.3">
      <c r="A11420" t="s">
        <v>12100</v>
      </c>
      <c r="B11420">
        <v>616980</v>
      </c>
      <c r="C11420">
        <v>230000</v>
      </c>
      <c r="D11420">
        <v>1217580</v>
      </c>
      <c r="E11420">
        <v>1621780</v>
      </c>
      <c r="F11420" s="4">
        <f t="shared" si="178"/>
        <v>1023120</v>
      </c>
    </row>
    <row r="11421" spans="1:6" x14ac:dyDescent="0.3">
      <c r="A11421" t="s">
        <v>12101</v>
      </c>
      <c r="B11421">
        <v>2110290</v>
      </c>
      <c r="C11421">
        <v>4347920</v>
      </c>
      <c r="D11421">
        <v>596960</v>
      </c>
      <c r="E11421">
        <v>0</v>
      </c>
      <c r="F11421" s="4">
        <f t="shared" si="178"/>
        <v>1648293.3333333333</v>
      </c>
    </row>
    <row r="11422" spans="1:6" x14ac:dyDescent="0.3">
      <c r="A11422" t="s">
        <v>12102</v>
      </c>
      <c r="B11422">
        <v>2626210</v>
      </c>
      <c r="C11422">
        <v>4165460</v>
      </c>
      <c r="D11422">
        <v>2125850</v>
      </c>
      <c r="E11422">
        <v>5931130</v>
      </c>
      <c r="F11422" s="4">
        <f t="shared" si="178"/>
        <v>4074146.6666666665</v>
      </c>
    </row>
    <row r="11423" spans="1:6" x14ac:dyDescent="0.3">
      <c r="A11423" t="s">
        <v>12103</v>
      </c>
      <c r="B11423">
        <v>2501590</v>
      </c>
      <c r="C11423">
        <v>2822110</v>
      </c>
      <c r="D11423">
        <v>4077080</v>
      </c>
      <c r="E11423">
        <v>2955730</v>
      </c>
      <c r="F11423" s="4">
        <f t="shared" si="178"/>
        <v>3284973.3333333335</v>
      </c>
    </row>
    <row r="11424" spans="1:6" x14ac:dyDescent="0.3">
      <c r="A11424" t="s">
        <v>12104</v>
      </c>
      <c r="B11424">
        <v>0</v>
      </c>
      <c r="C11424">
        <v>0</v>
      </c>
      <c r="D11424">
        <v>556800</v>
      </c>
      <c r="E11424">
        <v>0</v>
      </c>
      <c r="F11424" s="4">
        <f t="shared" si="178"/>
        <v>185600</v>
      </c>
    </row>
    <row r="11425" spans="1:6" x14ac:dyDescent="0.3">
      <c r="A11425" t="s">
        <v>12105</v>
      </c>
      <c r="B11425">
        <v>0</v>
      </c>
      <c r="C11425">
        <v>1606450</v>
      </c>
      <c r="D11425">
        <v>1901000</v>
      </c>
      <c r="E11425">
        <v>1275000</v>
      </c>
      <c r="F11425" s="4">
        <f t="shared" si="178"/>
        <v>1594150</v>
      </c>
    </row>
    <row r="11426" spans="1:6" x14ac:dyDescent="0.3">
      <c r="A11426" t="s">
        <v>12106</v>
      </c>
      <c r="B11426">
        <v>0</v>
      </c>
      <c r="C11426">
        <v>4870000</v>
      </c>
      <c r="D11426">
        <v>2015980</v>
      </c>
      <c r="E11426">
        <v>352000</v>
      </c>
      <c r="F11426" s="4">
        <f t="shared" si="178"/>
        <v>2412660</v>
      </c>
    </row>
    <row r="11427" spans="1:6" x14ac:dyDescent="0.3">
      <c r="A11427" t="s">
        <v>12107</v>
      </c>
      <c r="B11427">
        <v>1526800</v>
      </c>
      <c r="C11427">
        <v>0</v>
      </c>
      <c r="D11427">
        <v>2243700</v>
      </c>
      <c r="E11427">
        <v>3084580</v>
      </c>
      <c r="F11427" s="4">
        <f t="shared" si="178"/>
        <v>1776093.3333333333</v>
      </c>
    </row>
    <row r="11428" spans="1:6" x14ac:dyDescent="0.3">
      <c r="A11428" t="s">
        <v>12108</v>
      </c>
      <c r="B11428">
        <v>0</v>
      </c>
      <c r="C11428">
        <v>0</v>
      </c>
      <c r="D11428">
        <v>738920</v>
      </c>
      <c r="E11428">
        <v>0</v>
      </c>
      <c r="F11428" s="4">
        <f t="shared" si="178"/>
        <v>246306.66666666666</v>
      </c>
    </row>
    <row r="11429" spans="1:6" x14ac:dyDescent="0.3">
      <c r="A11429" t="s">
        <v>12109</v>
      </c>
      <c r="B11429">
        <v>0</v>
      </c>
      <c r="C11429">
        <v>904460</v>
      </c>
      <c r="D11429">
        <v>0</v>
      </c>
      <c r="E11429">
        <v>0</v>
      </c>
      <c r="F11429" s="4">
        <f t="shared" si="178"/>
        <v>301486.66666666669</v>
      </c>
    </row>
    <row r="11430" spans="1:6" x14ac:dyDescent="0.3">
      <c r="A11430" t="s">
        <v>12110</v>
      </c>
      <c r="B11430">
        <v>1280290</v>
      </c>
      <c r="C11430">
        <v>2704610</v>
      </c>
      <c r="D11430">
        <v>1169350</v>
      </c>
      <c r="E11430">
        <v>2160070</v>
      </c>
      <c r="F11430" s="4">
        <f t="shared" si="178"/>
        <v>2011343.3333333333</v>
      </c>
    </row>
    <row r="11431" spans="1:6" x14ac:dyDescent="0.3">
      <c r="A11431" t="s">
        <v>12111</v>
      </c>
      <c r="B11431">
        <v>2086920</v>
      </c>
      <c r="C11431">
        <v>2020000</v>
      </c>
      <c r="D11431">
        <v>0</v>
      </c>
      <c r="E11431">
        <v>2052980</v>
      </c>
      <c r="F11431" s="4">
        <f t="shared" si="178"/>
        <v>1357660</v>
      </c>
    </row>
    <row r="11432" spans="1:6" x14ac:dyDescent="0.3">
      <c r="A11432" t="s">
        <v>12112</v>
      </c>
      <c r="B11432">
        <v>932550</v>
      </c>
      <c r="C11432">
        <v>0</v>
      </c>
      <c r="D11432">
        <v>228000</v>
      </c>
      <c r="E11432">
        <v>0</v>
      </c>
      <c r="F11432" s="4">
        <f t="shared" si="178"/>
        <v>76000</v>
      </c>
    </row>
    <row r="11433" spans="1:6" x14ac:dyDescent="0.3">
      <c r="A11433" t="s">
        <v>12113</v>
      </c>
      <c r="B11433">
        <v>6351520</v>
      </c>
      <c r="C11433">
        <v>6158800</v>
      </c>
      <c r="D11433">
        <v>0</v>
      </c>
      <c r="E11433">
        <v>3147200</v>
      </c>
      <c r="F11433" s="4">
        <f t="shared" si="178"/>
        <v>3102000</v>
      </c>
    </row>
    <row r="11434" spans="1:6" x14ac:dyDescent="0.3">
      <c r="A11434" t="s">
        <v>12114</v>
      </c>
      <c r="B11434">
        <v>1451080</v>
      </c>
      <c r="C11434">
        <v>0</v>
      </c>
      <c r="D11434">
        <v>931220</v>
      </c>
      <c r="E11434">
        <v>777050</v>
      </c>
      <c r="F11434" s="4">
        <f t="shared" si="178"/>
        <v>569423.33333333337</v>
      </c>
    </row>
    <row r="11435" spans="1:6" x14ac:dyDescent="0.3">
      <c r="A11435" t="s">
        <v>12115</v>
      </c>
      <c r="B11435">
        <v>3020510</v>
      </c>
      <c r="C11435">
        <v>2386510</v>
      </c>
      <c r="D11435">
        <v>3798370</v>
      </c>
      <c r="E11435">
        <v>2080560</v>
      </c>
      <c r="F11435" s="4">
        <f t="shared" si="178"/>
        <v>2755146.6666666665</v>
      </c>
    </row>
    <row r="11436" spans="1:6" x14ac:dyDescent="0.3">
      <c r="A11436" t="s">
        <v>12116</v>
      </c>
      <c r="B11436">
        <v>555100</v>
      </c>
      <c r="C11436">
        <v>1231400</v>
      </c>
      <c r="D11436">
        <v>425880</v>
      </c>
      <c r="E11436">
        <v>673400</v>
      </c>
      <c r="F11436" s="4">
        <f t="shared" si="178"/>
        <v>776893.33333333337</v>
      </c>
    </row>
    <row r="11437" spans="1:6" x14ac:dyDescent="0.3">
      <c r="A11437" t="s">
        <v>12117</v>
      </c>
      <c r="B11437">
        <v>1465800</v>
      </c>
      <c r="C11437">
        <v>1710800</v>
      </c>
      <c r="D11437">
        <v>5932100</v>
      </c>
      <c r="E11437">
        <v>0</v>
      </c>
      <c r="F11437" s="4">
        <f t="shared" si="178"/>
        <v>2547633.3333333335</v>
      </c>
    </row>
    <row r="11438" spans="1:6" x14ac:dyDescent="0.3">
      <c r="A11438" t="s">
        <v>746</v>
      </c>
      <c r="B11438">
        <v>309400</v>
      </c>
      <c r="C11438">
        <v>1042860</v>
      </c>
      <c r="D11438">
        <v>730000</v>
      </c>
      <c r="E11438">
        <v>0</v>
      </c>
      <c r="F11438" s="4">
        <f t="shared" si="178"/>
        <v>590953.33333333337</v>
      </c>
    </row>
    <row r="11439" spans="1:6" x14ac:dyDescent="0.3">
      <c r="A11439" t="s">
        <v>12118</v>
      </c>
      <c r="B11439">
        <v>1641570</v>
      </c>
      <c r="C11439">
        <v>1367390</v>
      </c>
      <c r="D11439">
        <v>707200</v>
      </c>
      <c r="E11439">
        <v>584900</v>
      </c>
      <c r="F11439" s="4">
        <f t="shared" si="178"/>
        <v>886496.66666666663</v>
      </c>
    </row>
    <row r="11440" spans="1:6" x14ac:dyDescent="0.3">
      <c r="A11440" t="s">
        <v>12119</v>
      </c>
      <c r="B11440">
        <v>1104740</v>
      </c>
      <c r="C11440">
        <v>3179540</v>
      </c>
      <c r="D11440">
        <v>6214480</v>
      </c>
      <c r="E11440">
        <v>2966870</v>
      </c>
      <c r="F11440" s="4">
        <f t="shared" si="178"/>
        <v>4120296.6666666665</v>
      </c>
    </row>
    <row r="11441" spans="1:6" x14ac:dyDescent="0.3">
      <c r="A11441" t="s">
        <v>12120</v>
      </c>
      <c r="B11441">
        <v>506900</v>
      </c>
      <c r="C11441">
        <v>2148530</v>
      </c>
      <c r="D11441">
        <v>2288710</v>
      </c>
      <c r="E11441">
        <v>2148150</v>
      </c>
      <c r="F11441" s="4">
        <f t="shared" si="178"/>
        <v>2195130</v>
      </c>
    </row>
    <row r="11442" spans="1:6" x14ac:dyDescent="0.3">
      <c r="A11442" t="s">
        <v>12121</v>
      </c>
      <c r="B11442">
        <v>370000</v>
      </c>
      <c r="C11442">
        <v>0</v>
      </c>
      <c r="D11442">
        <v>0</v>
      </c>
      <c r="E11442">
        <v>0</v>
      </c>
      <c r="F11442" s="4">
        <f t="shared" si="178"/>
        <v>0</v>
      </c>
    </row>
    <row r="11443" spans="1:6" x14ac:dyDescent="0.3">
      <c r="A11443" t="s">
        <v>12122</v>
      </c>
      <c r="B11443">
        <v>0</v>
      </c>
      <c r="C11443">
        <v>1414180</v>
      </c>
      <c r="D11443">
        <v>2021380</v>
      </c>
      <c r="E11443">
        <v>4024000</v>
      </c>
      <c r="F11443" s="4">
        <f t="shared" si="178"/>
        <v>2486520</v>
      </c>
    </row>
    <row r="11444" spans="1:6" x14ac:dyDescent="0.3">
      <c r="A11444" t="s">
        <v>12123</v>
      </c>
      <c r="B11444">
        <v>0</v>
      </c>
      <c r="C11444">
        <v>453200</v>
      </c>
      <c r="D11444">
        <v>418600</v>
      </c>
      <c r="E11444">
        <v>0</v>
      </c>
      <c r="F11444" s="4">
        <f t="shared" si="178"/>
        <v>290600</v>
      </c>
    </row>
    <row r="11445" spans="1:6" x14ac:dyDescent="0.3">
      <c r="A11445" t="s">
        <v>12124</v>
      </c>
      <c r="B11445">
        <v>2295700</v>
      </c>
      <c r="C11445">
        <v>5611820</v>
      </c>
      <c r="D11445">
        <v>4696340</v>
      </c>
      <c r="E11445">
        <v>4222220</v>
      </c>
      <c r="F11445" s="4">
        <f t="shared" si="178"/>
        <v>4843460</v>
      </c>
    </row>
    <row r="11446" spans="1:6" x14ac:dyDescent="0.3">
      <c r="A11446" t="s">
        <v>12125</v>
      </c>
      <c r="B11446">
        <v>1423100</v>
      </c>
      <c r="C11446">
        <v>4039440</v>
      </c>
      <c r="D11446">
        <v>703800</v>
      </c>
      <c r="E11446">
        <v>8794640</v>
      </c>
      <c r="F11446" s="4">
        <f t="shared" si="178"/>
        <v>4512626.666666667</v>
      </c>
    </row>
    <row r="11447" spans="1:6" x14ac:dyDescent="0.3">
      <c r="A11447" t="s">
        <v>12126</v>
      </c>
      <c r="B11447">
        <v>0</v>
      </c>
      <c r="C11447">
        <v>544000</v>
      </c>
      <c r="D11447">
        <v>0</v>
      </c>
      <c r="E11447">
        <v>0</v>
      </c>
      <c r="F11447" s="4">
        <f t="shared" si="178"/>
        <v>181333.33333333334</v>
      </c>
    </row>
    <row r="11448" spans="1:6" x14ac:dyDescent="0.3">
      <c r="A11448" t="s">
        <v>12127</v>
      </c>
      <c r="B11448">
        <v>18374200</v>
      </c>
      <c r="C11448">
        <v>17524720</v>
      </c>
      <c r="D11448">
        <v>25263660</v>
      </c>
      <c r="E11448">
        <v>27092150</v>
      </c>
      <c r="F11448" s="4">
        <f t="shared" si="178"/>
        <v>23293510</v>
      </c>
    </row>
    <row r="11449" spans="1:6" x14ac:dyDescent="0.3">
      <c r="A11449" t="s">
        <v>12128</v>
      </c>
      <c r="B11449">
        <v>0</v>
      </c>
      <c r="C11449">
        <v>797160</v>
      </c>
      <c r="D11449">
        <v>2927460</v>
      </c>
      <c r="E11449">
        <v>2673720</v>
      </c>
      <c r="F11449" s="4">
        <f t="shared" si="178"/>
        <v>2132780</v>
      </c>
    </row>
    <row r="11450" spans="1:6" x14ac:dyDescent="0.3">
      <c r="A11450" t="s">
        <v>12129</v>
      </c>
      <c r="B11450">
        <v>809900</v>
      </c>
      <c r="C11450">
        <v>2238600</v>
      </c>
      <c r="D11450">
        <v>2378360</v>
      </c>
      <c r="E11450">
        <v>2638780</v>
      </c>
      <c r="F11450" s="4">
        <f t="shared" si="178"/>
        <v>2418580</v>
      </c>
    </row>
    <row r="11451" spans="1:6" x14ac:dyDescent="0.3">
      <c r="A11451" t="s">
        <v>12130</v>
      </c>
      <c r="B11451">
        <v>1497000</v>
      </c>
      <c r="C11451">
        <v>0</v>
      </c>
      <c r="D11451">
        <v>0</v>
      </c>
      <c r="E11451">
        <v>0</v>
      </c>
      <c r="F11451" s="4">
        <f t="shared" si="178"/>
        <v>0</v>
      </c>
    </row>
    <row r="11452" spans="1:6" x14ac:dyDescent="0.3">
      <c r="A11452" t="s">
        <v>12131</v>
      </c>
      <c r="B11452">
        <v>2079520</v>
      </c>
      <c r="C11452">
        <v>3745900</v>
      </c>
      <c r="D11452">
        <v>2044020</v>
      </c>
      <c r="E11452">
        <v>3131920</v>
      </c>
      <c r="F11452" s="4">
        <f t="shared" si="178"/>
        <v>2973946.6666666665</v>
      </c>
    </row>
    <row r="11453" spans="1:6" x14ac:dyDescent="0.3">
      <c r="A11453" t="s">
        <v>12132</v>
      </c>
      <c r="B11453">
        <v>1544270</v>
      </c>
      <c r="C11453">
        <v>305000</v>
      </c>
      <c r="D11453">
        <v>1294930</v>
      </c>
      <c r="E11453">
        <v>0</v>
      </c>
      <c r="F11453" s="4">
        <f t="shared" si="178"/>
        <v>533310</v>
      </c>
    </row>
    <row r="11454" spans="1:6" x14ac:dyDescent="0.3">
      <c r="A11454" t="s">
        <v>12133</v>
      </c>
      <c r="B11454">
        <v>675000</v>
      </c>
      <c r="C11454">
        <v>0</v>
      </c>
      <c r="D11454">
        <v>434940</v>
      </c>
      <c r="E11454">
        <v>0</v>
      </c>
      <c r="F11454" s="4">
        <f t="shared" si="178"/>
        <v>144980</v>
      </c>
    </row>
    <row r="11455" spans="1:6" x14ac:dyDescent="0.3">
      <c r="A11455" t="s">
        <v>12134</v>
      </c>
      <c r="B11455">
        <v>345800</v>
      </c>
      <c r="C11455">
        <v>323960</v>
      </c>
      <c r="D11455">
        <v>0</v>
      </c>
      <c r="E11455">
        <v>620600</v>
      </c>
      <c r="F11455" s="4">
        <f t="shared" si="178"/>
        <v>314853.33333333331</v>
      </c>
    </row>
    <row r="11456" spans="1:6" x14ac:dyDescent="0.3">
      <c r="A11456" t="s">
        <v>12135</v>
      </c>
      <c r="B11456">
        <v>6113332</v>
      </c>
      <c r="C11456">
        <v>8242160</v>
      </c>
      <c r="D11456">
        <v>7675500</v>
      </c>
      <c r="E11456">
        <v>6177300</v>
      </c>
      <c r="F11456" s="4">
        <f t="shared" si="178"/>
        <v>7364986.666666667</v>
      </c>
    </row>
    <row r="11457" spans="1:6" x14ac:dyDescent="0.3">
      <c r="A11457" t="s">
        <v>12136</v>
      </c>
      <c r="B11457">
        <v>0</v>
      </c>
      <c r="C11457">
        <v>0</v>
      </c>
      <c r="D11457">
        <v>736040</v>
      </c>
      <c r="E11457">
        <v>421000</v>
      </c>
      <c r="F11457" s="4">
        <f t="shared" si="178"/>
        <v>385680</v>
      </c>
    </row>
    <row r="11458" spans="1:6" x14ac:dyDescent="0.3">
      <c r="A11458" t="s">
        <v>12137</v>
      </c>
      <c r="B11458">
        <v>2816620</v>
      </c>
      <c r="C11458">
        <v>3448670</v>
      </c>
      <c r="D11458">
        <v>2042040</v>
      </c>
      <c r="E11458">
        <v>2103700</v>
      </c>
      <c r="F11458" s="4">
        <f t="shared" si="178"/>
        <v>2531470</v>
      </c>
    </row>
    <row r="11459" spans="1:6" x14ac:dyDescent="0.3">
      <c r="A11459" t="s">
        <v>12138</v>
      </c>
      <c r="B11459">
        <v>9950200</v>
      </c>
      <c r="C11459">
        <v>3700000</v>
      </c>
      <c r="D11459">
        <v>8558760</v>
      </c>
      <c r="E11459">
        <v>6470400</v>
      </c>
      <c r="F11459" s="4">
        <f t="shared" ref="F11459:F11522" si="179">SUM(C11459:E11459)/3</f>
        <v>6243053.333333333</v>
      </c>
    </row>
    <row r="11460" spans="1:6" x14ac:dyDescent="0.3">
      <c r="A11460" t="s">
        <v>12139</v>
      </c>
      <c r="B11460">
        <v>1261720</v>
      </c>
      <c r="C11460">
        <v>1601230</v>
      </c>
      <c r="D11460">
        <v>2826460</v>
      </c>
      <c r="E11460">
        <v>2185640</v>
      </c>
      <c r="F11460" s="4">
        <f t="shared" si="179"/>
        <v>2204443.3333333335</v>
      </c>
    </row>
    <row r="11461" spans="1:6" x14ac:dyDescent="0.3">
      <c r="A11461" t="s">
        <v>12140</v>
      </c>
      <c r="B11461">
        <v>0</v>
      </c>
      <c r="C11461">
        <v>537000</v>
      </c>
      <c r="D11461">
        <v>311100</v>
      </c>
      <c r="E11461">
        <v>500500</v>
      </c>
      <c r="F11461" s="4">
        <f t="shared" si="179"/>
        <v>449533.33333333331</v>
      </c>
    </row>
    <row r="11462" spans="1:6" x14ac:dyDescent="0.3">
      <c r="A11462" t="s">
        <v>12141</v>
      </c>
      <c r="B11462">
        <v>740000</v>
      </c>
      <c r="C11462">
        <v>4148400</v>
      </c>
      <c r="D11462">
        <v>2316050</v>
      </c>
      <c r="E11462">
        <v>3315080</v>
      </c>
      <c r="F11462" s="4">
        <f t="shared" si="179"/>
        <v>3259843.3333333335</v>
      </c>
    </row>
    <row r="11463" spans="1:6" x14ac:dyDescent="0.3">
      <c r="A11463" t="s">
        <v>12142</v>
      </c>
      <c r="B11463">
        <v>264000</v>
      </c>
      <c r="C11463">
        <v>2524330</v>
      </c>
      <c r="D11463">
        <v>4130499</v>
      </c>
      <c r="E11463">
        <v>2838800</v>
      </c>
      <c r="F11463" s="4">
        <f t="shared" si="179"/>
        <v>3164543</v>
      </c>
    </row>
    <row r="11464" spans="1:6" x14ac:dyDescent="0.3">
      <c r="A11464" t="s">
        <v>12143</v>
      </c>
      <c r="B11464">
        <v>0</v>
      </c>
      <c r="C11464">
        <v>191100</v>
      </c>
      <c r="D11464">
        <v>0</v>
      </c>
      <c r="E11464">
        <v>0</v>
      </c>
      <c r="F11464" s="4">
        <f t="shared" si="179"/>
        <v>63700</v>
      </c>
    </row>
    <row r="11465" spans="1:6" x14ac:dyDescent="0.3">
      <c r="A11465" t="s">
        <v>12144</v>
      </c>
      <c r="B11465">
        <v>477750</v>
      </c>
      <c r="C11465">
        <v>3700000</v>
      </c>
      <c r="D11465">
        <v>2163070</v>
      </c>
      <c r="E11465">
        <v>311100</v>
      </c>
      <c r="F11465" s="4">
        <f t="shared" si="179"/>
        <v>2058056.6666666667</v>
      </c>
    </row>
    <row r="11466" spans="1:6" x14ac:dyDescent="0.3">
      <c r="A11466" t="s">
        <v>12145</v>
      </c>
      <c r="B11466">
        <v>9394890</v>
      </c>
      <c r="C11466">
        <v>6580470</v>
      </c>
      <c r="D11466">
        <v>7185560</v>
      </c>
      <c r="E11466">
        <v>6159890</v>
      </c>
      <c r="F11466" s="4">
        <f t="shared" si="179"/>
        <v>6641973.333333333</v>
      </c>
    </row>
    <row r="11467" spans="1:6" x14ac:dyDescent="0.3">
      <c r="A11467" t="s">
        <v>12146</v>
      </c>
      <c r="B11467">
        <v>2483740</v>
      </c>
      <c r="C11467">
        <v>2058570</v>
      </c>
      <c r="D11467">
        <v>895440</v>
      </c>
      <c r="E11467">
        <v>539000</v>
      </c>
      <c r="F11467" s="4">
        <f t="shared" si="179"/>
        <v>1164336.6666666667</v>
      </c>
    </row>
    <row r="11468" spans="1:6" x14ac:dyDescent="0.3">
      <c r="A11468" t="s">
        <v>12147</v>
      </c>
      <c r="B11468">
        <v>2222140</v>
      </c>
      <c r="C11468">
        <v>6039230</v>
      </c>
      <c r="D11468">
        <v>12876000</v>
      </c>
      <c r="E11468">
        <v>4067890</v>
      </c>
      <c r="F11468" s="4">
        <f t="shared" si="179"/>
        <v>7661040</v>
      </c>
    </row>
    <row r="11469" spans="1:6" x14ac:dyDescent="0.3">
      <c r="A11469" t="s">
        <v>12148</v>
      </c>
      <c r="B11469">
        <v>2260330</v>
      </c>
      <c r="C11469">
        <v>468650</v>
      </c>
      <c r="D11469">
        <v>1199380</v>
      </c>
      <c r="E11469">
        <v>1096550</v>
      </c>
      <c r="F11469" s="4">
        <f t="shared" si="179"/>
        <v>921526.66666666663</v>
      </c>
    </row>
    <row r="11470" spans="1:6" x14ac:dyDescent="0.3">
      <c r="A11470" t="s">
        <v>12149</v>
      </c>
      <c r="B11470">
        <v>2076810</v>
      </c>
      <c r="C11470">
        <v>318500</v>
      </c>
      <c r="D11470">
        <v>313950</v>
      </c>
      <c r="E11470">
        <v>0</v>
      </c>
      <c r="F11470" s="4">
        <f t="shared" si="179"/>
        <v>210816.66666666666</v>
      </c>
    </row>
    <row r="11471" spans="1:6" x14ac:dyDescent="0.3">
      <c r="A11471" t="s">
        <v>12150</v>
      </c>
      <c r="B11471">
        <v>1631490</v>
      </c>
      <c r="C11471">
        <v>1105650</v>
      </c>
      <c r="D11471">
        <v>0</v>
      </c>
      <c r="E11471">
        <v>952550</v>
      </c>
      <c r="F11471" s="4">
        <f t="shared" si="179"/>
        <v>686066.66666666663</v>
      </c>
    </row>
    <row r="11472" spans="1:6" x14ac:dyDescent="0.3">
      <c r="A11472" t="s">
        <v>12151</v>
      </c>
      <c r="B11472">
        <v>2932200</v>
      </c>
      <c r="C11472">
        <v>2244630</v>
      </c>
      <c r="D11472">
        <v>2090360</v>
      </c>
      <c r="E11472">
        <v>965000</v>
      </c>
      <c r="F11472" s="4">
        <f t="shared" si="179"/>
        <v>1766663.3333333333</v>
      </c>
    </row>
    <row r="11473" spans="1:6" x14ac:dyDescent="0.3">
      <c r="A11473" t="s">
        <v>12152</v>
      </c>
      <c r="B11473">
        <v>0</v>
      </c>
      <c r="C11473">
        <v>0</v>
      </c>
      <c r="D11473">
        <v>1328960</v>
      </c>
      <c r="E11473">
        <v>0</v>
      </c>
      <c r="F11473" s="4">
        <f t="shared" si="179"/>
        <v>442986.66666666669</v>
      </c>
    </row>
    <row r="11474" spans="1:6" x14ac:dyDescent="0.3">
      <c r="A11474" t="s">
        <v>12153</v>
      </c>
      <c r="B11474">
        <v>900000</v>
      </c>
      <c r="C11474">
        <v>228000</v>
      </c>
      <c r="D11474">
        <v>0</v>
      </c>
      <c r="E11474">
        <v>1193400</v>
      </c>
      <c r="F11474" s="4">
        <f t="shared" si="179"/>
        <v>473800</v>
      </c>
    </row>
    <row r="11475" spans="1:6" x14ac:dyDescent="0.3">
      <c r="A11475" t="s">
        <v>12154</v>
      </c>
      <c r="B11475">
        <v>0</v>
      </c>
      <c r="C11475">
        <v>832650</v>
      </c>
      <c r="D11475">
        <v>1144960</v>
      </c>
      <c r="E11475">
        <v>0</v>
      </c>
      <c r="F11475" s="4">
        <f t="shared" si="179"/>
        <v>659203.33333333337</v>
      </c>
    </row>
    <row r="11476" spans="1:6" x14ac:dyDescent="0.3">
      <c r="A11476" t="s">
        <v>12155</v>
      </c>
      <c r="B11476">
        <v>1007320</v>
      </c>
      <c r="C11476">
        <v>0</v>
      </c>
      <c r="D11476">
        <v>2004730</v>
      </c>
      <c r="E11476">
        <v>2022100</v>
      </c>
      <c r="F11476" s="4">
        <f t="shared" si="179"/>
        <v>1342276.6666666667</v>
      </c>
    </row>
    <row r="11477" spans="1:6" x14ac:dyDescent="0.3">
      <c r="A11477" t="s">
        <v>12156</v>
      </c>
      <c r="B11477">
        <v>0</v>
      </c>
      <c r="C11477">
        <v>1515400</v>
      </c>
      <c r="D11477">
        <v>1701700</v>
      </c>
      <c r="E11477">
        <v>782600</v>
      </c>
      <c r="F11477" s="4">
        <f t="shared" si="179"/>
        <v>1333233.3333333333</v>
      </c>
    </row>
    <row r="11478" spans="1:6" x14ac:dyDescent="0.3">
      <c r="A11478" t="s">
        <v>12157</v>
      </c>
      <c r="B11478">
        <v>900560</v>
      </c>
      <c r="C11478">
        <v>643160</v>
      </c>
      <c r="D11478">
        <v>677580</v>
      </c>
      <c r="E11478">
        <v>1554150</v>
      </c>
      <c r="F11478" s="4">
        <f t="shared" si="179"/>
        <v>958296.66666666663</v>
      </c>
    </row>
    <row r="11479" spans="1:6" x14ac:dyDescent="0.3">
      <c r="A11479" t="s">
        <v>12158</v>
      </c>
      <c r="B11479">
        <v>2204960</v>
      </c>
      <c r="C11479">
        <v>0</v>
      </c>
      <c r="D11479">
        <v>2083800</v>
      </c>
      <c r="E11479">
        <v>906000</v>
      </c>
      <c r="F11479" s="4">
        <f t="shared" si="179"/>
        <v>996600</v>
      </c>
    </row>
    <row r="11480" spans="1:6" x14ac:dyDescent="0.3">
      <c r="A11480" t="s">
        <v>12159</v>
      </c>
      <c r="B11480">
        <v>8901600</v>
      </c>
      <c r="C11480">
        <v>9127150</v>
      </c>
      <c r="D11480">
        <v>7641579</v>
      </c>
      <c r="E11480">
        <v>4993000</v>
      </c>
      <c r="F11480" s="4">
        <f t="shared" si="179"/>
        <v>7253909.666666667</v>
      </c>
    </row>
    <row r="11481" spans="1:6" x14ac:dyDescent="0.3">
      <c r="A11481" t="s">
        <v>12160</v>
      </c>
      <c r="B11481">
        <v>1678580</v>
      </c>
      <c r="C11481">
        <v>913200</v>
      </c>
      <c r="D11481">
        <v>1128400</v>
      </c>
      <c r="E11481">
        <v>968760</v>
      </c>
      <c r="F11481" s="4">
        <f t="shared" si="179"/>
        <v>1003453.3333333334</v>
      </c>
    </row>
    <row r="11482" spans="1:6" x14ac:dyDescent="0.3">
      <c r="A11482" t="s">
        <v>12161</v>
      </c>
      <c r="B11482">
        <v>2772800</v>
      </c>
      <c r="C11482">
        <v>4077980</v>
      </c>
      <c r="D11482">
        <v>4325400</v>
      </c>
      <c r="E11482">
        <v>7063420</v>
      </c>
      <c r="F11482" s="4">
        <f t="shared" si="179"/>
        <v>5155600</v>
      </c>
    </row>
    <row r="11483" spans="1:6" x14ac:dyDescent="0.3">
      <c r="A11483" t="s">
        <v>12162</v>
      </c>
      <c r="B11483">
        <v>0</v>
      </c>
      <c r="C11483">
        <v>815700</v>
      </c>
      <c r="D11483">
        <v>1008170</v>
      </c>
      <c r="E11483">
        <v>402000</v>
      </c>
      <c r="F11483" s="4">
        <f t="shared" si="179"/>
        <v>741956.66666666663</v>
      </c>
    </row>
    <row r="11484" spans="1:6" x14ac:dyDescent="0.3">
      <c r="A11484" t="s">
        <v>12163</v>
      </c>
      <c r="B11484">
        <v>1468400</v>
      </c>
      <c r="C11484">
        <v>376740</v>
      </c>
      <c r="D11484">
        <v>465920</v>
      </c>
      <c r="E11484">
        <v>191100</v>
      </c>
      <c r="F11484" s="4">
        <f t="shared" si="179"/>
        <v>344586.66666666669</v>
      </c>
    </row>
    <row r="11485" spans="1:6" x14ac:dyDescent="0.3">
      <c r="A11485" t="s">
        <v>12164</v>
      </c>
      <c r="B11485">
        <v>342000</v>
      </c>
      <c r="C11485">
        <v>1419260</v>
      </c>
      <c r="D11485">
        <v>522340</v>
      </c>
      <c r="E11485">
        <v>1640610</v>
      </c>
      <c r="F11485" s="4">
        <f t="shared" si="179"/>
        <v>1194070</v>
      </c>
    </row>
    <row r="11486" spans="1:6" x14ac:dyDescent="0.3">
      <c r="A11486" t="s">
        <v>12165</v>
      </c>
      <c r="B11486">
        <v>1431670</v>
      </c>
      <c r="C11486">
        <v>0</v>
      </c>
      <c r="D11486">
        <v>0</v>
      </c>
      <c r="E11486">
        <v>0</v>
      </c>
      <c r="F11486" s="4">
        <f t="shared" si="179"/>
        <v>0</v>
      </c>
    </row>
    <row r="11487" spans="1:6" x14ac:dyDescent="0.3">
      <c r="A11487" t="s">
        <v>12166</v>
      </c>
      <c r="B11487">
        <v>2878500</v>
      </c>
      <c r="C11487">
        <v>7218140</v>
      </c>
      <c r="D11487">
        <v>8441500</v>
      </c>
      <c r="E11487">
        <v>3454000</v>
      </c>
      <c r="F11487" s="4">
        <f t="shared" si="179"/>
        <v>6371213.333333333</v>
      </c>
    </row>
    <row r="11488" spans="1:6" x14ac:dyDescent="0.3">
      <c r="A11488" t="s">
        <v>12167</v>
      </c>
      <c r="B11488">
        <v>4089890</v>
      </c>
      <c r="C11488">
        <v>3915670</v>
      </c>
      <c r="D11488">
        <v>5689030</v>
      </c>
      <c r="E11488">
        <v>2768790</v>
      </c>
      <c r="F11488" s="4">
        <f t="shared" si="179"/>
        <v>4124496.6666666665</v>
      </c>
    </row>
    <row r="11489" spans="1:6" x14ac:dyDescent="0.3">
      <c r="A11489" t="s">
        <v>12168</v>
      </c>
      <c r="B11489">
        <v>1164670</v>
      </c>
      <c r="C11489">
        <v>837200</v>
      </c>
      <c r="D11489">
        <v>0</v>
      </c>
      <c r="E11489">
        <v>0</v>
      </c>
      <c r="F11489" s="4">
        <f t="shared" si="179"/>
        <v>279066.66666666669</v>
      </c>
    </row>
    <row r="11490" spans="1:6" x14ac:dyDescent="0.3">
      <c r="A11490" t="s">
        <v>12169</v>
      </c>
      <c r="B11490">
        <v>248000</v>
      </c>
      <c r="C11490">
        <v>2385850</v>
      </c>
      <c r="D11490">
        <v>2131760</v>
      </c>
      <c r="E11490">
        <v>0</v>
      </c>
      <c r="F11490" s="4">
        <f t="shared" si="179"/>
        <v>1505870</v>
      </c>
    </row>
    <row r="11491" spans="1:6" x14ac:dyDescent="0.3">
      <c r="A11491" t="s">
        <v>12170</v>
      </c>
      <c r="B11491">
        <v>4445190</v>
      </c>
      <c r="C11491">
        <v>13283380</v>
      </c>
      <c r="D11491">
        <v>4428060</v>
      </c>
      <c r="E11491">
        <v>9122830</v>
      </c>
      <c r="F11491" s="4">
        <f t="shared" si="179"/>
        <v>8944756.666666666</v>
      </c>
    </row>
    <row r="11492" spans="1:6" x14ac:dyDescent="0.3">
      <c r="A11492" t="s">
        <v>12171</v>
      </c>
      <c r="B11492">
        <v>746700</v>
      </c>
      <c r="C11492">
        <v>9206400</v>
      </c>
      <c r="D11492">
        <v>6092450</v>
      </c>
      <c r="E11492">
        <v>4093940</v>
      </c>
      <c r="F11492" s="4">
        <f t="shared" si="179"/>
        <v>6464263.333333333</v>
      </c>
    </row>
    <row r="11493" spans="1:6" x14ac:dyDescent="0.3">
      <c r="A11493" t="s">
        <v>12172</v>
      </c>
      <c r="B11493">
        <v>1030750</v>
      </c>
      <c r="C11493">
        <v>1024950</v>
      </c>
      <c r="D11493">
        <v>0</v>
      </c>
      <c r="E11493">
        <v>0</v>
      </c>
      <c r="F11493" s="4">
        <f t="shared" si="179"/>
        <v>341650</v>
      </c>
    </row>
    <row r="11494" spans="1:6" x14ac:dyDescent="0.3">
      <c r="A11494" t="s">
        <v>12173</v>
      </c>
      <c r="B11494">
        <v>0</v>
      </c>
      <c r="C11494">
        <v>0</v>
      </c>
      <c r="D11494">
        <v>365000</v>
      </c>
      <c r="E11494">
        <v>198900</v>
      </c>
      <c r="F11494" s="4">
        <f t="shared" si="179"/>
        <v>187966.66666666666</v>
      </c>
    </row>
    <row r="11495" spans="1:6" x14ac:dyDescent="0.3">
      <c r="A11495" t="s">
        <v>12174</v>
      </c>
      <c r="B11495">
        <v>1398550</v>
      </c>
      <c r="C11495">
        <v>647200</v>
      </c>
      <c r="D11495">
        <v>0</v>
      </c>
      <c r="E11495">
        <v>1257280</v>
      </c>
      <c r="F11495" s="4">
        <f t="shared" si="179"/>
        <v>634826.66666666663</v>
      </c>
    </row>
    <row r="11496" spans="1:6" x14ac:dyDescent="0.3">
      <c r="A11496" t="s">
        <v>12175</v>
      </c>
      <c r="B11496">
        <v>537400</v>
      </c>
      <c r="C11496">
        <v>0</v>
      </c>
      <c r="D11496">
        <v>228000</v>
      </c>
      <c r="E11496">
        <v>0</v>
      </c>
      <c r="F11496" s="4">
        <f t="shared" si="179"/>
        <v>76000</v>
      </c>
    </row>
    <row r="11497" spans="1:6" x14ac:dyDescent="0.3">
      <c r="A11497" t="s">
        <v>12176</v>
      </c>
      <c r="B11497">
        <v>741650</v>
      </c>
      <c r="C11497">
        <v>370000</v>
      </c>
      <c r="D11497">
        <v>0</v>
      </c>
      <c r="E11497">
        <v>370000</v>
      </c>
      <c r="F11497" s="4">
        <f t="shared" si="179"/>
        <v>246666.66666666666</v>
      </c>
    </row>
    <row r="11498" spans="1:6" x14ac:dyDescent="0.3">
      <c r="A11498" t="s">
        <v>352</v>
      </c>
      <c r="B11498">
        <v>0</v>
      </c>
      <c r="C11498">
        <v>809360</v>
      </c>
      <c r="D11498">
        <v>1065300</v>
      </c>
      <c r="E11498">
        <v>0</v>
      </c>
      <c r="F11498" s="4">
        <f t="shared" si="179"/>
        <v>624886.66666666663</v>
      </c>
    </row>
    <row r="11499" spans="1:6" x14ac:dyDescent="0.3">
      <c r="A11499" t="s">
        <v>12177</v>
      </c>
      <c r="B11499">
        <v>1520920</v>
      </c>
      <c r="C11499">
        <v>0</v>
      </c>
      <c r="D11499">
        <v>0</v>
      </c>
      <c r="E11499">
        <v>0</v>
      </c>
      <c r="F11499" s="4">
        <f t="shared" si="179"/>
        <v>0</v>
      </c>
    </row>
    <row r="11500" spans="1:6" x14ac:dyDescent="0.3">
      <c r="A11500" t="s">
        <v>12178</v>
      </c>
      <c r="B11500">
        <v>1017680</v>
      </c>
      <c r="C11500">
        <v>0</v>
      </c>
      <c r="D11500">
        <v>0</v>
      </c>
      <c r="E11500">
        <v>604600</v>
      </c>
      <c r="F11500" s="4">
        <f t="shared" si="179"/>
        <v>201533.33333333334</v>
      </c>
    </row>
    <row r="11501" spans="1:6" x14ac:dyDescent="0.3">
      <c r="A11501" t="s">
        <v>12179</v>
      </c>
      <c r="B11501">
        <v>0</v>
      </c>
      <c r="C11501">
        <v>2026570</v>
      </c>
      <c r="D11501">
        <v>900900</v>
      </c>
      <c r="E11501">
        <v>2321230</v>
      </c>
      <c r="F11501" s="4">
        <f t="shared" si="179"/>
        <v>1749566.6666666667</v>
      </c>
    </row>
    <row r="11502" spans="1:6" x14ac:dyDescent="0.3">
      <c r="A11502" t="s">
        <v>12180</v>
      </c>
      <c r="B11502">
        <v>740000</v>
      </c>
      <c r="C11502">
        <v>305000</v>
      </c>
      <c r="D11502">
        <v>0</v>
      </c>
      <c r="E11502">
        <v>780000</v>
      </c>
      <c r="F11502" s="4">
        <f t="shared" si="179"/>
        <v>361666.66666666669</v>
      </c>
    </row>
    <row r="11503" spans="1:6" x14ac:dyDescent="0.3">
      <c r="A11503" t="s">
        <v>12181</v>
      </c>
      <c r="B11503">
        <v>0</v>
      </c>
      <c r="C11503">
        <v>0</v>
      </c>
      <c r="D11503">
        <v>730000</v>
      </c>
      <c r="E11503">
        <v>0</v>
      </c>
      <c r="F11503" s="4">
        <f t="shared" si="179"/>
        <v>243333.33333333334</v>
      </c>
    </row>
    <row r="11504" spans="1:6" x14ac:dyDescent="0.3">
      <c r="A11504" t="s">
        <v>12182</v>
      </c>
      <c r="B11504">
        <v>618800</v>
      </c>
      <c r="C11504">
        <v>427700</v>
      </c>
      <c r="D11504">
        <v>236600</v>
      </c>
      <c r="E11504">
        <v>2361060</v>
      </c>
      <c r="F11504" s="4">
        <f t="shared" si="179"/>
        <v>1008453.3333333334</v>
      </c>
    </row>
    <row r="11505" spans="1:6" x14ac:dyDescent="0.3">
      <c r="A11505" t="s">
        <v>12183</v>
      </c>
      <c r="B11505">
        <v>2952240</v>
      </c>
      <c r="C11505">
        <v>3562040</v>
      </c>
      <c r="D11505">
        <v>2317620</v>
      </c>
      <c r="E11505">
        <v>4202310</v>
      </c>
      <c r="F11505" s="4">
        <f t="shared" si="179"/>
        <v>3360656.6666666665</v>
      </c>
    </row>
    <row r="11506" spans="1:6" x14ac:dyDescent="0.3">
      <c r="A11506" t="s">
        <v>12184</v>
      </c>
      <c r="B11506">
        <v>1994000</v>
      </c>
      <c r="C11506">
        <v>2916680</v>
      </c>
      <c r="D11506">
        <v>5329390</v>
      </c>
      <c r="E11506">
        <v>2194100</v>
      </c>
      <c r="F11506" s="4">
        <f t="shared" si="179"/>
        <v>3480056.6666666665</v>
      </c>
    </row>
    <row r="11507" spans="1:6" x14ac:dyDescent="0.3">
      <c r="A11507" t="s">
        <v>12185</v>
      </c>
      <c r="B11507">
        <v>0</v>
      </c>
      <c r="C11507">
        <v>982000</v>
      </c>
      <c r="D11507">
        <v>1462000</v>
      </c>
      <c r="E11507">
        <v>0</v>
      </c>
      <c r="F11507" s="4">
        <f t="shared" si="179"/>
        <v>814666.66666666663</v>
      </c>
    </row>
    <row r="11508" spans="1:6" x14ac:dyDescent="0.3">
      <c r="A11508" t="s">
        <v>875</v>
      </c>
      <c r="B11508">
        <v>0</v>
      </c>
      <c r="C11508">
        <v>370000</v>
      </c>
      <c r="D11508">
        <v>0</v>
      </c>
      <c r="E11508">
        <v>0</v>
      </c>
      <c r="F11508" s="4">
        <f t="shared" si="179"/>
        <v>123333.33333333333</v>
      </c>
    </row>
    <row r="11509" spans="1:6" x14ac:dyDescent="0.3">
      <c r="A11509" t="s">
        <v>12186</v>
      </c>
      <c r="B11509">
        <v>1344760</v>
      </c>
      <c r="C11509">
        <v>1397160</v>
      </c>
      <c r="D11509">
        <v>1629810</v>
      </c>
      <c r="E11509">
        <v>2361000</v>
      </c>
      <c r="F11509" s="4">
        <f t="shared" si="179"/>
        <v>1795990</v>
      </c>
    </row>
    <row r="11510" spans="1:6" x14ac:dyDescent="0.3">
      <c r="A11510" t="s">
        <v>12187</v>
      </c>
      <c r="B11510">
        <v>3313600</v>
      </c>
      <c r="C11510">
        <v>4842020</v>
      </c>
      <c r="D11510">
        <v>3047040</v>
      </c>
      <c r="E11510">
        <v>5368230</v>
      </c>
      <c r="F11510" s="4">
        <f t="shared" si="179"/>
        <v>4419096.666666667</v>
      </c>
    </row>
    <row r="11511" spans="1:6" x14ac:dyDescent="0.3">
      <c r="A11511" t="s">
        <v>12188</v>
      </c>
      <c r="B11511">
        <v>1472700</v>
      </c>
      <c r="C11511">
        <v>561100</v>
      </c>
      <c r="D11511">
        <v>0</v>
      </c>
      <c r="E11511">
        <v>199200</v>
      </c>
      <c r="F11511" s="4">
        <f t="shared" si="179"/>
        <v>253433.33333333334</v>
      </c>
    </row>
    <row r="11512" spans="1:6" x14ac:dyDescent="0.3">
      <c r="A11512" t="s">
        <v>12189</v>
      </c>
      <c r="B11512">
        <v>0</v>
      </c>
      <c r="C11512">
        <v>0</v>
      </c>
      <c r="D11512">
        <v>2251660</v>
      </c>
      <c r="E11512">
        <v>1048400</v>
      </c>
      <c r="F11512" s="4">
        <f t="shared" si="179"/>
        <v>1100020</v>
      </c>
    </row>
    <row r="11513" spans="1:6" x14ac:dyDescent="0.3">
      <c r="A11513" t="s">
        <v>12190</v>
      </c>
      <c r="B11513">
        <v>0</v>
      </c>
      <c r="C11513">
        <v>3700000</v>
      </c>
      <c r="D11513">
        <v>5600320</v>
      </c>
      <c r="E11513">
        <v>7589400</v>
      </c>
      <c r="F11513" s="4">
        <f t="shared" si="179"/>
        <v>5629906.666666667</v>
      </c>
    </row>
    <row r="11514" spans="1:6" x14ac:dyDescent="0.3">
      <c r="A11514" t="s">
        <v>12191</v>
      </c>
      <c r="B11514">
        <v>4314500</v>
      </c>
      <c r="C11514">
        <v>6903200</v>
      </c>
      <c r="D11514">
        <v>5315500</v>
      </c>
      <c r="E11514">
        <v>6461000</v>
      </c>
      <c r="F11514" s="4">
        <f t="shared" si="179"/>
        <v>6226566.666666667</v>
      </c>
    </row>
    <row r="11515" spans="1:6" x14ac:dyDescent="0.3">
      <c r="A11515" t="s">
        <v>12192</v>
      </c>
      <c r="B11515">
        <v>704000</v>
      </c>
      <c r="C11515">
        <v>647200</v>
      </c>
      <c r="D11515">
        <v>1480000</v>
      </c>
      <c r="E11515">
        <v>0</v>
      </c>
      <c r="F11515" s="4">
        <f t="shared" si="179"/>
        <v>709066.66666666663</v>
      </c>
    </row>
    <row r="11516" spans="1:6" x14ac:dyDescent="0.3">
      <c r="A11516" t="s">
        <v>12193</v>
      </c>
      <c r="B11516">
        <v>2196740</v>
      </c>
      <c r="C11516">
        <v>4123150</v>
      </c>
      <c r="D11516">
        <v>6579300</v>
      </c>
      <c r="E11516">
        <v>429520</v>
      </c>
      <c r="F11516" s="4">
        <f t="shared" si="179"/>
        <v>3710656.6666666665</v>
      </c>
    </row>
    <row r="11517" spans="1:6" x14ac:dyDescent="0.3">
      <c r="A11517" t="s">
        <v>12194</v>
      </c>
      <c r="B11517">
        <v>2329080</v>
      </c>
      <c r="C11517">
        <v>6982000</v>
      </c>
      <c r="D11517">
        <v>3985650</v>
      </c>
      <c r="E11517">
        <v>469200</v>
      </c>
      <c r="F11517" s="4">
        <f t="shared" si="179"/>
        <v>3812283.3333333335</v>
      </c>
    </row>
    <row r="11518" spans="1:6" x14ac:dyDescent="0.3">
      <c r="A11518" t="s">
        <v>12195</v>
      </c>
      <c r="B11518">
        <v>0</v>
      </c>
      <c r="C11518">
        <v>0</v>
      </c>
      <c r="D11518">
        <v>740000</v>
      </c>
      <c r="E11518">
        <v>820000</v>
      </c>
      <c r="F11518" s="4">
        <f t="shared" si="179"/>
        <v>520000</v>
      </c>
    </row>
    <row r="11519" spans="1:6" x14ac:dyDescent="0.3">
      <c r="A11519" t="s">
        <v>12196</v>
      </c>
      <c r="B11519">
        <v>0</v>
      </c>
      <c r="C11519">
        <v>2101840</v>
      </c>
      <c r="D11519">
        <v>2598040</v>
      </c>
      <c r="E11519">
        <v>2184280</v>
      </c>
      <c r="F11519" s="4">
        <f t="shared" si="179"/>
        <v>2294720</v>
      </c>
    </row>
    <row r="11520" spans="1:6" x14ac:dyDescent="0.3">
      <c r="A11520" t="s">
        <v>12197</v>
      </c>
      <c r="B11520">
        <v>582400</v>
      </c>
      <c r="C11520">
        <v>2229840</v>
      </c>
      <c r="D11520">
        <v>0</v>
      </c>
      <c r="E11520">
        <v>0</v>
      </c>
      <c r="F11520" s="4">
        <f t="shared" si="179"/>
        <v>743280</v>
      </c>
    </row>
    <row r="11521" spans="1:6" x14ac:dyDescent="0.3">
      <c r="A11521" t="s">
        <v>12198</v>
      </c>
      <c r="B11521">
        <v>1933980</v>
      </c>
      <c r="C11521">
        <v>1758580</v>
      </c>
      <c r="D11521">
        <v>1181180</v>
      </c>
      <c r="E11521">
        <v>3305020</v>
      </c>
      <c r="F11521" s="4">
        <f t="shared" si="179"/>
        <v>2081593.3333333333</v>
      </c>
    </row>
    <row r="11522" spans="1:6" x14ac:dyDescent="0.3">
      <c r="A11522" t="s">
        <v>12199</v>
      </c>
      <c r="B11522">
        <v>293900</v>
      </c>
      <c r="C11522">
        <v>0</v>
      </c>
      <c r="D11522">
        <v>333060</v>
      </c>
      <c r="E11522">
        <v>0</v>
      </c>
      <c r="F11522" s="4">
        <f t="shared" si="179"/>
        <v>111020</v>
      </c>
    </row>
    <row r="11523" spans="1:6" x14ac:dyDescent="0.3">
      <c r="A11523" t="s">
        <v>383</v>
      </c>
      <c r="B11523">
        <v>3136470</v>
      </c>
      <c r="C11523">
        <v>7859060</v>
      </c>
      <c r="D11523">
        <v>3047410</v>
      </c>
      <c r="E11523">
        <v>4245410</v>
      </c>
      <c r="F11523" s="4">
        <f t="shared" ref="F11523:F11586" si="180">SUM(C11523:E11523)/3</f>
        <v>5050626.666666667</v>
      </c>
    </row>
    <row r="11524" spans="1:6" x14ac:dyDescent="0.3">
      <c r="A11524" t="s">
        <v>12200</v>
      </c>
      <c r="B11524">
        <v>1756930</v>
      </c>
      <c r="C11524">
        <v>9499460</v>
      </c>
      <c r="D11524">
        <v>7501320</v>
      </c>
      <c r="E11524">
        <v>6481300</v>
      </c>
      <c r="F11524" s="4">
        <f t="shared" si="180"/>
        <v>7827360</v>
      </c>
    </row>
    <row r="11525" spans="1:6" x14ac:dyDescent="0.3">
      <c r="A11525" t="s">
        <v>12201</v>
      </c>
      <c r="B11525">
        <v>2255770</v>
      </c>
      <c r="C11525">
        <v>3527140</v>
      </c>
      <c r="D11525">
        <v>2824640</v>
      </c>
      <c r="E11525">
        <v>2603530</v>
      </c>
      <c r="F11525" s="4">
        <f t="shared" si="180"/>
        <v>2985103.3333333335</v>
      </c>
    </row>
    <row r="11526" spans="1:6" x14ac:dyDescent="0.3">
      <c r="A11526" t="s">
        <v>12202</v>
      </c>
      <c r="B11526">
        <v>4835160</v>
      </c>
      <c r="C11526">
        <v>4012880</v>
      </c>
      <c r="D11526">
        <v>2003750</v>
      </c>
      <c r="E11526">
        <v>4166130</v>
      </c>
      <c r="F11526" s="4">
        <f t="shared" si="180"/>
        <v>3394253.3333333335</v>
      </c>
    </row>
    <row r="11527" spans="1:6" x14ac:dyDescent="0.3">
      <c r="A11527" t="s">
        <v>12203</v>
      </c>
      <c r="B11527">
        <v>370000</v>
      </c>
      <c r="C11527">
        <v>411950</v>
      </c>
      <c r="D11527">
        <v>0</v>
      </c>
      <c r="E11527">
        <v>0</v>
      </c>
      <c r="F11527" s="4">
        <f t="shared" si="180"/>
        <v>137316.66666666666</v>
      </c>
    </row>
    <row r="11528" spans="1:6" x14ac:dyDescent="0.3">
      <c r="A11528" t="s">
        <v>12204</v>
      </c>
      <c r="B11528">
        <v>2528240</v>
      </c>
      <c r="C11528">
        <v>2094000</v>
      </c>
      <c r="D11528">
        <v>2140420</v>
      </c>
      <c r="E11528">
        <v>2323700</v>
      </c>
      <c r="F11528" s="4">
        <f t="shared" si="180"/>
        <v>2186040</v>
      </c>
    </row>
    <row r="11529" spans="1:6" x14ac:dyDescent="0.3">
      <c r="A11529" t="s">
        <v>12205</v>
      </c>
      <c r="B11529">
        <v>1911910</v>
      </c>
      <c r="C11529">
        <v>1323140</v>
      </c>
      <c r="D11529">
        <v>722540</v>
      </c>
      <c r="E11529">
        <v>2754540</v>
      </c>
      <c r="F11529" s="4">
        <f t="shared" si="180"/>
        <v>1600073.3333333333</v>
      </c>
    </row>
    <row r="11530" spans="1:6" x14ac:dyDescent="0.3">
      <c r="A11530" t="s">
        <v>12206</v>
      </c>
      <c r="B11530">
        <v>0</v>
      </c>
      <c r="C11530">
        <v>0</v>
      </c>
      <c r="D11530">
        <v>1186640</v>
      </c>
      <c r="E11530">
        <v>903840</v>
      </c>
      <c r="F11530" s="4">
        <f t="shared" si="180"/>
        <v>696826.66666666663</v>
      </c>
    </row>
    <row r="11531" spans="1:6" x14ac:dyDescent="0.3">
      <c r="A11531" t="s">
        <v>12207</v>
      </c>
      <c r="B11531">
        <v>3131600</v>
      </c>
      <c r="C11531">
        <v>2281370</v>
      </c>
      <c r="D11531">
        <v>2853130</v>
      </c>
      <c r="E11531">
        <v>2335040</v>
      </c>
      <c r="F11531" s="4">
        <f t="shared" si="180"/>
        <v>2489846.6666666665</v>
      </c>
    </row>
    <row r="11532" spans="1:6" x14ac:dyDescent="0.3">
      <c r="A11532" t="s">
        <v>12208</v>
      </c>
      <c r="B11532">
        <v>578760</v>
      </c>
      <c r="C11532">
        <v>1480000</v>
      </c>
      <c r="D11532">
        <v>0</v>
      </c>
      <c r="E11532">
        <v>529200</v>
      </c>
      <c r="F11532" s="4">
        <f t="shared" si="180"/>
        <v>669733.33333333337</v>
      </c>
    </row>
    <row r="11533" spans="1:6" x14ac:dyDescent="0.3">
      <c r="A11533" t="s">
        <v>12209</v>
      </c>
      <c r="B11533">
        <v>1577430</v>
      </c>
      <c r="C11533">
        <v>819000</v>
      </c>
      <c r="D11533">
        <v>1898440</v>
      </c>
      <c r="E11533">
        <v>1762680</v>
      </c>
      <c r="F11533" s="4">
        <f t="shared" si="180"/>
        <v>1493373.3333333333</v>
      </c>
    </row>
    <row r="11534" spans="1:6" x14ac:dyDescent="0.3">
      <c r="A11534" t="s">
        <v>12210</v>
      </c>
      <c r="B11534">
        <v>706000</v>
      </c>
      <c r="C11534">
        <v>626000</v>
      </c>
      <c r="D11534">
        <v>300000</v>
      </c>
      <c r="E11534">
        <v>0</v>
      </c>
      <c r="F11534" s="4">
        <f t="shared" si="180"/>
        <v>308666.66666666669</v>
      </c>
    </row>
    <row r="11535" spans="1:6" x14ac:dyDescent="0.3">
      <c r="A11535" t="s">
        <v>12211</v>
      </c>
      <c r="B11535">
        <v>450000</v>
      </c>
      <c r="C11535">
        <v>0</v>
      </c>
      <c r="D11535">
        <v>0</v>
      </c>
      <c r="E11535">
        <v>410000</v>
      </c>
      <c r="F11535" s="4">
        <f t="shared" si="180"/>
        <v>136666.66666666666</v>
      </c>
    </row>
    <row r="11536" spans="1:6" x14ac:dyDescent="0.3">
      <c r="A11536" t="s">
        <v>585</v>
      </c>
      <c r="B11536">
        <v>1188510</v>
      </c>
      <c r="C11536">
        <v>2290900</v>
      </c>
      <c r="D11536">
        <v>1173000</v>
      </c>
      <c r="E11536">
        <v>835480</v>
      </c>
      <c r="F11536" s="4">
        <f t="shared" si="180"/>
        <v>1433126.6666666667</v>
      </c>
    </row>
    <row r="11537" spans="1:6" x14ac:dyDescent="0.3">
      <c r="A11537" t="s">
        <v>12212</v>
      </c>
      <c r="B11537">
        <v>256000</v>
      </c>
      <c r="C11537">
        <v>0</v>
      </c>
      <c r="D11537">
        <v>573820</v>
      </c>
      <c r="E11537">
        <v>0</v>
      </c>
      <c r="F11537" s="4">
        <f t="shared" si="180"/>
        <v>191273.33333333334</v>
      </c>
    </row>
    <row r="11538" spans="1:6" x14ac:dyDescent="0.3">
      <c r="A11538" t="s">
        <v>12213</v>
      </c>
      <c r="B11538">
        <v>0</v>
      </c>
      <c r="C11538">
        <v>643530</v>
      </c>
      <c r="D11538">
        <v>0</v>
      </c>
      <c r="E11538">
        <v>722700</v>
      </c>
      <c r="F11538" s="4">
        <f t="shared" si="180"/>
        <v>455410</v>
      </c>
    </row>
    <row r="11539" spans="1:6" x14ac:dyDescent="0.3">
      <c r="A11539" t="s">
        <v>12214</v>
      </c>
      <c r="B11539">
        <v>644280</v>
      </c>
      <c r="C11539">
        <v>0</v>
      </c>
      <c r="D11539">
        <v>0</v>
      </c>
      <c r="E11539">
        <v>0</v>
      </c>
      <c r="F11539" s="4">
        <f t="shared" si="180"/>
        <v>0</v>
      </c>
    </row>
    <row r="11540" spans="1:6" x14ac:dyDescent="0.3">
      <c r="A11540" t="s">
        <v>12215</v>
      </c>
      <c r="B11540">
        <v>0</v>
      </c>
      <c r="C11540">
        <v>1370460</v>
      </c>
      <c r="D11540">
        <v>676860</v>
      </c>
      <c r="E11540">
        <v>0</v>
      </c>
      <c r="F11540" s="4">
        <f t="shared" si="180"/>
        <v>682440</v>
      </c>
    </row>
    <row r="11541" spans="1:6" x14ac:dyDescent="0.3">
      <c r="A11541" t="s">
        <v>12216</v>
      </c>
      <c r="B11541">
        <v>586040</v>
      </c>
      <c r="C11541">
        <v>2100280</v>
      </c>
      <c r="D11541">
        <v>370000</v>
      </c>
      <c r="E11541">
        <v>2166000</v>
      </c>
      <c r="F11541" s="4">
        <f t="shared" si="180"/>
        <v>1545426.6666666667</v>
      </c>
    </row>
    <row r="11542" spans="1:6" x14ac:dyDescent="0.3">
      <c r="A11542" t="s">
        <v>12217</v>
      </c>
      <c r="B11542">
        <v>1530960</v>
      </c>
      <c r="C11542">
        <v>644280</v>
      </c>
      <c r="D11542">
        <v>1320140</v>
      </c>
      <c r="E11542">
        <v>1304580</v>
      </c>
      <c r="F11542" s="4">
        <f t="shared" si="180"/>
        <v>1089666.6666666667</v>
      </c>
    </row>
    <row r="11543" spans="1:6" x14ac:dyDescent="0.3">
      <c r="A11543" t="s">
        <v>12218</v>
      </c>
      <c r="B11543">
        <v>2130150</v>
      </c>
      <c r="C11543">
        <v>1875440</v>
      </c>
      <c r="D11543">
        <v>729040</v>
      </c>
      <c r="E11543">
        <v>0</v>
      </c>
      <c r="F11543" s="4">
        <f t="shared" si="180"/>
        <v>868160</v>
      </c>
    </row>
    <row r="11544" spans="1:6" x14ac:dyDescent="0.3">
      <c r="A11544" t="s">
        <v>12219</v>
      </c>
      <c r="B11544">
        <v>0</v>
      </c>
      <c r="C11544">
        <v>2499160</v>
      </c>
      <c r="D11544">
        <v>1150200</v>
      </c>
      <c r="E11544">
        <v>1508000</v>
      </c>
      <c r="F11544" s="4">
        <f t="shared" si="180"/>
        <v>1719120</v>
      </c>
    </row>
    <row r="11545" spans="1:6" x14ac:dyDescent="0.3">
      <c r="A11545" t="s">
        <v>12220</v>
      </c>
      <c r="B11545">
        <v>0</v>
      </c>
      <c r="C11545">
        <v>0</v>
      </c>
      <c r="D11545">
        <v>1134700</v>
      </c>
      <c r="E11545">
        <v>638820</v>
      </c>
      <c r="F11545" s="4">
        <f t="shared" si="180"/>
        <v>591173.33333333337</v>
      </c>
    </row>
    <row r="11546" spans="1:6" x14ac:dyDescent="0.3">
      <c r="A11546" t="s">
        <v>12221</v>
      </c>
      <c r="B11546">
        <v>0</v>
      </c>
      <c r="C11546">
        <v>0</v>
      </c>
      <c r="D11546">
        <v>2193200</v>
      </c>
      <c r="E11546">
        <v>0</v>
      </c>
      <c r="F11546" s="4">
        <f t="shared" si="180"/>
        <v>731066.66666666663</v>
      </c>
    </row>
    <row r="11547" spans="1:6" x14ac:dyDescent="0.3">
      <c r="A11547" t="s">
        <v>12222</v>
      </c>
      <c r="B11547">
        <v>256000</v>
      </c>
      <c r="C11547">
        <v>919100</v>
      </c>
      <c r="D11547">
        <v>264000</v>
      </c>
      <c r="E11547">
        <v>796000</v>
      </c>
      <c r="F11547" s="4">
        <f t="shared" si="180"/>
        <v>659700</v>
      </c>
    </row>
    <row r="11548" spans="1:6" x14ac:dyDescent="0.3">
      <c r="A11548" t="s">
        <v>12223</v>
      </c>
      <c r="B11548">
        <v>1483300</v>
      </c>
      <c r="C11548">
        <v>3763100</v>
      </c>
      <c r="D11548">
        <v>0</v>
      </c>
      <c r="E11548">
        <v>5660040</v>
      </c>
      <c r="F11548" s="4">
        <f t="shared" si="180"/>
        <v>3141046.6666666665</v>
      </c>
    </row>
    <row r="11549" spans="1:6" x14ac:dyDescent="0.3">
      <c r="A11549" t="s">
        <v>12224</v>
      </c>
      <c r="B11549">
        <v>14263490</v>
      </c>
      <c r="C11549">
        <v>19461800</v>
      </c>
      <c r="D11549">
        <v>24444600</v>
      </c>
      <c r="E11549">
        <v>21791200</v>
      </c>
      <c r="F11549" s="4">
        <f t="shared" si="180"/>
        <v>21899200</v>
      </c>
    </row>
    <row r="11550" spans="1:6" x14ac:dyDescent="0.3">
      <c r="A11550" t="s">
        <v>12225</v>
      </c>
      <c r="B11550">
        <v>706150</v>
      </c>
      <c r="C11550">
        <v>0</v>
      </c>
      <c r="D11550">
        <v>1377370</v>
      </c>
      <c r="E11550">
        <v>1849420</v>
      </c>
      <c r="F11550" s="4">
        <f t="shared" si="180"/>
        <v>1075596.6666666667</v>
      </c>
    </row>
    <row r="11551" spans="1:6" x14ac:dyDescent="0.3">
      <c r="A11551" t="s">
        <v>12226</v>
      </c>
      <c r="B11551">
        <v>1031940</v>
      </c>
      <c r="C11551">
        <v>1063790</v>
      </c>
      <c r="D11551">
        <v>2212270</v>
      </c>
      <c r="E11551">
        <v>2054980</v>
      </c>
      <c r="F11551" s="4">
        <f t="shared" si="180"/>
        <v>1777013.3333333333</v>
      </c>
    </row>
    <row r="11552" spans="1:6" x14ac:dyDescent="0.3">
      <c r="A11552" t="s">
        <v>12227</v>
      </c>
      <c r="B11552">
        <v>0</v>
      </c>
      <c r="C11552">
        <v>0</v>
      </c>
      <c r="D11552">
        <v>1100720</v>
      </c>
      <c r="E11552">
        <v>0</v>
      </c>
      <c r="F11552" s="4">
        <f t="shared" si="180"/>
        <v>366906.66666666669</v>
      </c>
    </row>
    <row r="11553" spans="1:6" x14ac:dyDescent="0.3">
      <c r="A11553" t="s">
        <v>12228</v>
      </c>
      <c r="B11553">
        <v>2713470</v>
      </c>
      <c r="C11553">
        <v>2995080</v>
      </c>
      <c r="D11553">
        <v>2100100</v>
      </c>
      <c r="E11553">
        <v>5221650</v>
      </c>
      <c r="F11553" s="4">
        <f t="shared" si="180"/>
        <v>3438943.3333333335</v>
      </c>
    </row>
    <row r="11554" spans="1:6" x14ac:dyDescent="0.3">
      <c r="A11554" t="s">
        <v>12229</v>
      </c>
      <c r="B11554">
        <v>711000</v>
      </c>
      <c r="C11554">
        <v>460000</v>
      </c>
      <c r="D11554">
        <v>0</v>
      </c>
      <c r="E11554">
        <v>0</v>
      </c>
      <c r="F11554" s="4">
        <f t="shared" si="180"/>
        <v>153333.33333333334</v>
      </c>
    </row>
    <row r="11555" spans="1:6" x14ac:dyDescent="0.3">
      <c r="A11555" t="s">
        <v>12230</v>
      </c>
      <c r="B11555">
        <v>0</v>
      </c>
      <c r="C11555">
        <v>903400</v>
      </c>
      <c r="D11555">
        <v>0</v>
      </c>
      <c r="E11555">
        <v>0</v>
      </c>
      <c r="F11555" s="4">
        <f t="shared" si="180"/>
        <v>301133.33333333331</v>
      </c>
    </row>
    <row r="11556" spans="1:6" x14ac:dyDescent="0.3">
      <c r="A11556" t="s">
        <v>12231</v>
      </c>
      <c r="B11556">
        <v>0</v>
      </c>
      <c r="C11556">
        <v>1028870</v>
      </c>
      <c r="D11556">
        <v>647680</v>
      </c>
      <c r="E11556">
        <v>710840</v>
      </c>
      <c r="F11556" s="4">
        <f t="shared" si="180"/>
        <v>795796.66666666663</v>
      </c>
    </row>
    <row r="11557" spans="1:6" x14ac:dyDescent="0.3">
      <c r="A11557" t="s">
        <v>12232</v>
      </c>
      <c r="B11557">
        <v>855400</v>
      </c>
      <c r="C11557">
        <v>2072980</v>
      </c>
      <c r="D11557">
        <v>4182360</v>
      </c>
      <c r="E11557">
        <v>2117860</v>
      </c>
      <c r="F11557" s="4">
        <f t="shared" si="180"/>
        <v>2791066.6666666665</v>
      </c>
    </row>
    <row r="11558" spans="1:6" x14ac:dyDescent="0.3">
      <c r="A11558" t="s">
        <v>12233</v>
      </c>
      <c r="B11558">
        <v>3700000</v>
      </c>
      <c r="C11558">
        <v>4307880</v>
      </c>
      <c r="D11558">
        <v>23453510</v>
      </c>
      <c r="E11558">
        <v>2776930</v>
      </c>
      <c r="F11558" s="4">
        <f t="shared" si="180"/>
        <v>10179440</v>
      </c>
    </row>
    <row r="11559" spans="1:6" x14ac:dyDescent="0.3">
      <c r="A11559" t="s">
        <v>487</v>
      </c>
      <c r="B11559">
        <v>2140840</v>
      </c>
      <c r="C11559">
        <v>3414450</v>
      </c>
      <c r="D11559">
        <v>2405619</v>
      </c>
      <c r="E11559">
        <v>3613949</v>
      </c>
      <c r="F11559" s="4">
        <f t="shared" si="180"/>
        <v>3144672.6666666665</v>
      </c>
    </row>
    <row r="11560" spans="1:6" x14ac:dyDescent="0.3">
      <c r="A11560" t="s">
        <v>12234</v>
      </c>
      <c r="B11560">
        <v>1082670</v>
      </c>
      <c r="C11560">
        <v>3801010</v>
      </c>
      <c r="D11560">
        <v>2162160</v>
      </c>
      <c r="E11560">
        <v>2515970</v>
      </c>
      <c r="F11560" s="4">
        <f t="shared" si="180"/>
        <v>2826380</v>
      </c>
    </row>
    <row r="11561" spans="1:6" x14ac:dyDescent="0.3">
      <c r="A11561" t="s">
        <v>12235</v>
      </c>
      <c r="B11561">
        <v>1154000</v>
      </c>
      <c r="C11561">
        <v>555100</v>
      </c>
      <c r="D11561">
        <v>0</v>
      </c>
      <c r="E11561">
        <v>3442780</v>
      </c>
      <c r="F11561" s="4">
        <f t="shared" si="180"/>
        <v>1332626.6666666667</v>
      </c>
    </row>
    <row r="11562" spans="1:6" x14ac:dyDescent="0.3">
      <c r="A11562" t="s">
        <v>12236</v>
      </c>
      <c r="B11562">
        <v>0</v>
      </c>
      <c r="C11562">
        <v>127400</v>
      </c>
      <c r="D11562">
        <v>3171350</v>
      </c>
      <c r="E11562">
        <v>2507960</v>
      </c>
      <c r="F11562" s="4">
        <f t="shared" si="180"/>
        <v>1935570</v>
      </c>
    </row>
    <row r="11563" spans="1:6" x14ac:dyDescent="0.3">
      <c r="A11563" t="s">
        <v>12237</v>
      </c>
      <c r="B11563">
        <v>1098370</v>
      </c>
      <c r="C11563">
        <v>1096550</v>
      </c>
      <c r="D11563">
        <v>1018110</v>
      </c>
      <c r="E11563">
        <v>1103830</v>
      </c>
      <c r="F11563" s="4">
        <f t="shared" si="180"/>
        <v>1072830</v>
      </c>
    </row>
    <row r="11564" spans="1:6" x14ac:dyDescent="0.3">
      <c r="A11564" t="s">
        <v>12238</v>
      </c>
      <c r="B11564">
        <v>0</v>
      </c>
      <c r="C11564">
        <v>0</v>
      </c>
      <c r="D11564">
        <v>198900</v>
      </c>
      <c r="E11564">
        <v>109560</v>
      </c>
      <c r="F11564" s="4">
        <f t="shared" si="180"/>
        <v>102820</v>
      </c>
    </row>
    <row r="11565" spans="1:6" x14ac:dyDescent="0.3">
      <c r="A11565" t="s">
        <v>12239</v>
      </c>
      <c r="B11565">
        <v>11032050</v>
      </c>
      <c r="C11565">
        <v>6713880</v>
      </c>
      <c r="D11565">
        <v>9389480</v>
      </c>
      <c r="E11565">
        <v>6040850</v>
      </c>
      <c r="F11565" s="4">
        <f t="shared" si="180"/>
        <v>7381403.333333333</v>
      </c>
    </row>
    <row r="11566" spans="1:6" x14ac:dyDescent="0.3">
      <c r="A11566" t="s">
        <v>12240</v>
      </c>
      <c r="B11566">
        <v>0</v>
      </c>
      <c r="C11566">
        <v>982820</v>
      </c>
      <c r="D11566">
        <v>583440</v>
      </c>
      <c r="E11566">
        <v>0</v>
      </c>
      <c r="F11566" s="4">
        <f t="shared" si="180"/>
        <v>522086.66666666669</v>
      </c>
    </row>
    <row r="11567" spans="1:6" x14ac:dyDescent="0.3">
      <c r="A11567" t="s">
        <v>12241</v>
      </c>
      <c r="B11567">
        <v>3104010</v>
      </c>
      <c r="C11567">
        <v>21494810</v>
      </c>
      <c r="D11567">
        <v>100100</v>
      </c>
      <c r="E11567">
        <v>0</v>
      </c>
      <c r="F11567" s="4">
        <f t="shared" si="180"/>
        <v>7198303.333333333</v>
      </c>
    </row>
    <row r="11568" spans="1:6" x14ac:dyDescent="0.3">
      <c r="A11568" t="s">
        <v>12242</v>
      </c>
      <c r="B11568">
        <v>0</v>
      </c>
      <c r="C11568">
        <v>1467830</v>
      </c>
      <c r="D11568">
        <v>726000</v>
      </c>
      <c r="E11568">
        <v>1394100</v>
      </c>
      <c r="F11568" s="4">
        <f t="shared" si="180"/>
        <v>1195976.6666666667</v>
      </c>
    </row>
    <row r="11569" spans="1:6" x14ac:dyDescent="0.3">
      <c r="A11569" t="s">
        <v>12243</v>
      </c>
      <c r="B11569">
        <v>5246120</v>
      </c>
      <c r="C11569">
        <v>10237620</v>
      </c>
      <c r="D11569">
        <v>0</v>
      </c>
      <c r="E11569">
        <v>9750360</v>
      </c>
      <c r="F11569" s="4">
        <f t="shared" si="180"/>
        <v>6662660</v>
      </c>
    </row>
    <row r="11570" spans="1:6" x14ac:dyDescent="0.3">
      <c r="A11570" t="s">
        <v>12244</v>
      </c>
      <c r="B11570">
        <v>0</v>
      </c>
      <c r="C11570">
        <v>0</v>
      </c>
      <c r="D11570">
        <v>229320</v>
      </c>
      <c r="E11570">
        <v>414960</v>
      </c>
      <c r="F11570" s="4">
        <f t="shared" si="180"/>
        <v>214760</v>
      </c>
    </row>
    <row r="11571" spans="1:6" x14ac:dyDescent="0.3">
      <c r="A11571" t="s">
        <v>12245</v>
      </c>
      <c r="B11571">
        <v>189240</v>
      </c>
      <c r="C11571">
        <v>3446047</v>
      </c>
      <c r="D11571">
        <v>2142890</v>
      </c>
      <c r="E11571">
        <v>3293680</v>
      </c>
      <c r="F11571" s="4">
        <f t="shared" si="180"/>
        <v>2960872.3333333335</v>
      </c>
    </row>
    <row r="11572" spans="1:6" x14ac:dyDescent="0.3">
      <c r="A11572" t="s">
        <v>12246</v>
      </c>
      <c r="B11572">
        <v>0</v>
      </c>
      <c r="C11572">
        <v>0</v>
      </c>
      <c r="D11572">
        <v>1904940</v>
      </c>
      <c r="E11572">
        <v>450560</v>
      </c>
      <c r="F11572" s="4">
        <f t="shared" si="180"/>
        <v>785166.66666666663</v>
      </c>
    </row>
    <row r="11573" spans="1:6" x14ac:dyDescent="0.3">
      <c r="A11573" t="s">
        <v>12247</v>
      </c>
      <c r="B11573">
        <v>6123910</v>
      </c>
      <c r="C11573">
        <v>8479760</v>
      </c>
      <c r="D11573">
        <v>5272520</v>
      </c>
      <c r="E11573">
        <v>6928950</v>
      </c>
      <c r="F11573" s="4">
        <f t="shared" si="180"/>
        <v>6893743.333333333</v>
      </c>
    </row>
    <row r="11574" spans="1:6" x14ac:dyDescent="0.3">
      <c r="A11574" t="s">
        <v>12248</v>
      </c>
      <c r="B11574">
        <v>849400</v>
      </c>
      <c r="C11574">
        <v>584220</v>
      </c>
      <c r="D11574">
        <v>382200</v>
      </c>
      <c r="E11574">
        <v>402000</v>
      </c>
      <c r="F11574" s="4">
        <f t="shared" si="180"/>
        <v>456140</v>
      </c>
    </row>
    <row r="11575" spans="1:6" x14ac:dyDescent="0.3">
      <c r="A11575" t="s">
        <v>12249</v>
      </c>
      <c r="B11575">
        <v>256000</v>
      </c>
      <c r="C11575">
        <v>0</v>
      </c>
      <c r="D11575">
        <v>0</v>
      </c>
      <c r="E11575">
        <v>613280</v>
      </c>
      <c r="F11575" s="4">
        <f t="shared" si="180"/>
        <v>204426.66666666666</v>
      </c>
    </row>
    <row r="11576" spans="1:6" x14ac:dyDescent="0.3">
      <c r="A11576" t="s">
        <v>12250</v>
      </c>
      <c r="B11576">
        <v>2035510</v>
      </c>
      <c r="C11576">
        <v>3516490</v>
      </c>
      <c r="D11576">
        <v>2310520</v>
      </c>
      <c r="E11576">
        <v>2140580</v>
      </c>
      <c r="F11576" s="4">
        <f t="shared" si="180"/>
        <v>2655863.3333333335</v>
      </c>
    </row>
    <row r="11577" spans="1:6" x14ac:dyDescent="0.3">
      <c r="A11577" t="s">
        <v>12251</v>
      </c>
      <c r="B11577">
        <v>0</v>
      </c>
      <c r="C11577">
        <v>2296290</v>
      </c>
      <c r="D11577">
        <v>3555140</v>
      </c>
      <c r="E11577">
        <v>842660</v>
      </c>
      <c r="F11577" s="4">
        <f t="shared" si="180"/>
        <v>2231363.3333333335</v>
      </c>
    </row>
    <row r="11578" spans="1:6" x14ac:dyDescent="0.3">
      <c r="A11578" t="s">
        <v>12252</v>
      </c>
      <c r="B11578">
        <v>0</v>
      </c>
      <c r="C11578">
        <v>2286450</v>
      </c>
      <c r="D11578">
        <v>2247430</v>
      </c>
      <c r="E11578">
        <v>315000</v>
      </c>
      <c r="F11578" s="4">
        <f t="shared" si="180"/>
        <v>1616293.3333333333</v>
      </c>
    </row>
    <row r="11579" spans="1:6" x14ac:dyDescent="0.3">
      <c r="A11579" t="s">
        <v>12253</v>
      </c>
      <c r="B11579">
        <v>256000</v>
      </c>
      <c r="C11579">
        <v>0</v>
      </c>
      <c r="D11579">
        <v>0</v>
      </c>
      <c r="E11579">
        <v>0</v>
      </c>
      <c r="F11579" s="4">
        <f t="shared" si="180"/>
        <v>0</v>
      </c>
    </row>
    <row r="11580" spans="1:6" x14ac:dyDescent="0.3">
      <c r="A11580" t="s">
        <v>12254</v>
      </c>
      <c r="B11580">
        <v>3387190</v>
      </c>
      <c r="C11580">
        <v>2134050</v>
      </c>
      <c r="D11580">
        <v>1284920</v>
      </c>
      <c r="E11580">
        <v>3376470</v>
      </c>
      <c r="F11580" s="4">
        <f t="shared" si="180"/>
        <v>2265146.6666666665</v>
      </c>
    </row>
    <row r="11581" spans="1:6" x14ac:dyDescent="0.3">
      <c r="A11581" t="s">
        <v>12255</v>
      </c>
      <c r="B11581">
        <v>229320</v>
      </c>
      <c r="C11581">
        <v>612000</v>
      </c>
      <c r="D11581">
        <v>641920</v>
      </c>
      <c r="E11581">
        <v>804000</v>
      </c>
      <c r="F11581" s="4">
        <f t="shared" si="180"/>
        <v>685973.33333333337</v>
      </c>
    </row>
    <row r="11582" spans="1:6" x14ac:dyDescent="0.3">
      <c r="A11582" t="s">
        <v>12256</v>
      </c>
      <c r="B11582">
        <v>1236860</v>
      </c>
      <c r="C11582">
        <v>1093820</v>
      </c>
      <c r="D11582">
        <v>0</v>
      </c>
      <c r="E11582">
        <v>0</v>
      </c>
      <c r="F11582" s="4">
        <f t="shared" si="180"/>
        <v>364606.66666666669</v>
      </c>
    </row>
    <row r="11583" spans="1:6" x14ac:dyDescent="0.3">
      <c r="A11583" t="s">
        <v>12257</v>
      </c>
      <c r="B11583">
        <v>794150</v>
      </c>
      <c r="C11583">
        <v>0</v>
      </c>
      <c r="D11583">
        <v>0</v>
      </c>
      <c r="E11583">
        <v>0</v>
      </c>
      <c r="F11583" s="4">
        <f t="shared" si="180"/>
        <v>0</v>
      </c>
    </row>
    <row r="11584" spans="1:6" x14ac:dyDescent="0.3">
      <c r="A11584" t="s">
        <v>12258</v>
      </c>
      <c r="B11584">
        <v>1946490</v>
      </c>
      <c r="C11584">
        <v>970000</v>
      </c>
      <c r="D11584">
        <v>1520610</v>
      </c>
      <c r="E11584">
        <v>644880</v>
      </c>
      <c r="F11584" s="4">
        <f t="shared" si="180"/>
        <v>1045163.3333333334</v>
      </c>
    </row>
    <row r="11585" spans="1:6" x14ac:dyDescent="0.3">
      <c r="A11585" t="s">
        <v>12259</v>
      </c>
      <c r="B11585">
        <v>430430</v>
      </c>
      <c r="C11585">
        <v>540000</v>
      </c>
      <c r="D11585">
        <v>870430</v>
      </c>
      <c r="E11585">
        <v>0</v>
      </c>
      <c r="F11585" s="4">
        <f t="shared" si="180"/>
        <v>470143.33333333331</v>
      </c>
    </row>
    <row r="11586" spans="1:6" x14ac:dyDescent="0.3">
      <c r="A11586" t="s">
        <v>12260</v>
      </c>
      <c r="B11586">
        <v>0</v>
      </c>
      <c r="C11586">
        <v>0</v>
      </c>
      <c r="D11586">
        <v>391000</v>
      </c>
      <c r="E11586">
        <v>0</v>
      </c>
      <c r="F11586" s="4">
        <f t="shared" si="180"/>
        <v>130333.33333333333</v>
      </c>
    </row>
    <row r="11587" spans="1:6" x14ac:dyDescent="0.3">
      <c r="A11587" t="s">
        <v>12261</v>
      </c>
      <c r="B11587">
        <v>4041850</v>
      </c>
      <c r="C11587">
        <v>2271900</v>
      </c>
      <c r="D11587">
        <v>2041670</v>
      </c>
      <c r="E11587">
        <v>2021110</v>
      </c>
      <c r="F11587" s="4">
        <f t="shared" ref="F11587:F11650" si="181">SUM(C11587:E11587)/3</f>
        <v>2111560</v>
      </c>
    </row>
    <row r="11588" spans="1:6" x14ac:dyDescent="0.3">
      <c r="A11588" t="s">
        <v>12262</v>
      </c>
      <c r="B11588">
        <v>5265260</v>
      </c>
      <c r="C11588">
        <v>4213270</v>
      </c>
      <c r="D11588">
        <v>3927560</v>
      </c>
      <c r="E11588">
        <v>6972420</v>
      </c>
      <c r="F11588" s="4">
        <f t="shared" si="181"/>
        <v>5037750</v>
      </c>
    </row>
    <row r="11589" spans="1:6" x14ac:dyDescent="0.3">
      <c r="A11589" t="s">
        <v>12263</v>
      </c>
      <c r="B11589">
        <v>0</v>
      </c>
      <c r="C11589">
        <v>313950</v>
      </c>
      <c r="D11589">
        <v>195500</v>
      </c>
      <c r="E11589">
        <v>0</v>
      </c>
      <c r="F11589" s="4">
        <f t="shared" si="181"/>
        <v>169816.66666666666</v>
      </c>
    </row>
    <row r="11590" spans="1:6" x14ac:dyDescent="0.3">
      <c r="A11590" t="s">
        <v>12264</v>
      </c>
      <c r="B11590">
        <v>2285010</v>
      </c>
      <c r="C11590">
        <v>0</v>
      </c>
      <c r="D11590">
        <v>1744000</v>
      </c>
      <c r="E11590">
        <v>0</v>
      </c>
      <c r="F11590" s="4">
        <f t="shared" si="181"/>
        <v>581333.33333333337</v>
      </c>
    </row>
    <row r="11591" spans="1:6" x14ac:dyDescent="0.3">
      <c r="A11591" t="s">
        <v>12265</v>
      </c>
      <c r="B11591">
        <v>9280170</v>
      </c>
      <c r="C11591">
        <v>26396630</v>
      </c>
      <c r="D11591">
        <v>20412450</v>
      </c>
      <c r="E11591">
        <v>8364300</v>
      </c>
      <c r="F11591" s="4">
        <f t="shared" si="181"/>
        <v>18391126.666666668</v>
      </c>
    </row>
    <row r="11592" spans="1:6" x14ac:dyDescent="0.3">
      <c r="A11592" t="s">
        <v>12266</v>
      </c>
      <c r="B11592">
        <v>0</v>
      </c>
      <c r="C11592">
        <v>1500900</v>
      </c>
      <c r="D11592">
        <v>0</v>
      </c>
      <c r="E11592">
        <v>756000</v>
      </c>
      <c r="F11592" s="4">
        <f t="shared" si="181"/>
        <v>752300</v>
      </c>
    </row>
    <row r="11593" spans="1:6" x14ac:dyDescent="0.3">
      <c r="A11593" t="s">
        <v>12267</v>
      </c>
      <c r="B11593">
        <v>17797390</v>
      </c>
      <c r="C11593">
        <v>11538180</v>
      </c>
      <c r="D11593">
        <v>18460200</v>
      </c>
      <c r="E11593">
        <v>11656960</v>
      </c>
      <c r="F11593" s="4">
        <f t="shared" si="181"/>
        <v>13885113.333333334</v>
      </c>
    </row>
    <row r="11594" spans="1:6" x14ac:dyDescent="0.3">
      <c r="A11594" t="s">
        <v>12268</v>
      </c>
      <c r="B11594">
        <v>0</v>
      </c>
      <c r="C11594">
        <v>1230200</v>
      </c>
      <c r="D11594">
        <v>730000</v>
      </c>
      <c r="E11594">
        <v>450560</v>
      </c>
      <c r="F11594" s="4">
        <f t="shared" si="181"/>
        <v>803586.66666666663</v>
      </c>
    </row>
    <row r="11595" spans="1:6" x14ac:dyDescent="0.3">
      <c r="A11595" t="s">
        <v>12269</v>
      </c>
      <c r="B11595">
        <v>6543040</v>
      </c>
      <c r="C11595">
        <v>14811960</v>
      </c>
      <c r="D11595">
        <v>18999350</v>
      </c>
      <c r="E11595">
        <v>16955450</v>
      </c>
      <c r="F11595" s="4">
        <f t="shared" si="181"/>
        <v>16922253.333333332</v>
      </c>
    </row>
    <row r="11596" spans="1:6" x14ac:dyDescent="0.3">
      <c r="A11596" t="s">
        <v>12270</v>
      </c>
      <c r="B11596">
        <v>0</v>
      </c>
      <c r="C11596">
        <v>304000</v>
      </c>
      <c r="D11596">
        <v>0</v>
      </c>
      <c r="E11596">
        <v>1274100</v>
      </c>
      <c r="F11596" s="4">
        <f t="shared" si="181"/>
        <v>526033.33333333337</v>
      </c>
    </row>
    <row r="11597" spans="1:6" x14ac:dyDescent="0.3">
      <c r="A11597" t="s">
        <v>12271</v>
      </c>
      <c r="B11597">
        <v>960860</v>
      </c>
      <c r="C11597">
        <v>1976100</v>
      </c>
      <c r="D11597">
        <v>0</v>
      </c>
      <c r="E11597">
        <v>1206000</v>
      </c>
      <c r="F11597" s="4">
        <f t="shared" si="181"/>
        <v>1060700</v>
      </c>
    </row>
    <row r="11598" spans="1:6" x14ac:dyDescent="0.3">
      <c r="A11598" t="s">
        <v>12272</v>
      </c>
      <c r="B11598">
        <v>1112110</v>
      </c>
      <c r="C11598">
        <v>191100</v>
      </c>
      <c r="D11598">
        <v>1021930</v>
      </c>
      <c r="E11598">
        <v>0</v>
      </c>
      <c r="F11598" s="4">
        <f t="shared" si="181"/>
        <v>404343.33333333331</v>
      </c>
    </row>
    <row r="11599" spans="1:6" x14ac:dyDescent="0.3">
      <c r="A11599" t="s">
        <v>12273</v>
      </c>
      <c r="B11599">
        <v>578760</v>
      </c>
      <c r="C11599">
        <v>0</v>
      </c>
      <c r="D11599">
        <v>963690</v>
      </c>
      <c r="E11599">
        <v>0</v>
      </c>
      <c r="F11599" s="4">
        <f t="shared" si="181"/>
        <v>321230</v>
      </c>
    </row>
    <row r="11600" spans="1:6" x14ac:dyDescent="0.3">
      <c r="A11600" t="s">
        <v>12274</v>
      </c>
      <c r="B11600">
        <v>160000</v>
      </c>
      <c r="C11600">
        <v>364000</v>
      </c>
      <c r="D11600">
        <v>13586050</v>
      </c>
      <c r="E11600">
        <v>486850</v>
      </c>
      <c r="F11600" s="4">
        <f t="shared" si="181"/>
        <v>4812300</v>
      </c>
    </row>
    <row r="11601" spans="1:6" x14ac:dyDescent="0.3">
      <c r="A11601" t="s">
        <v>12275</v>
      </c>
      <c r="B11601">
        <v>448000</v>
      </c>
      <c r="C11601">
        <v>370000</v>
      </c>
      <c r="D11601">
        <v>1289900</v>
      </c>
      <c r="E11601">
        <v>1486620</v>
      </c>
      <c r="F11601" s="4">
        <f t="shared" si="181"/>
        <v>1048840</v>
      </c>
    </row>
    <row r="11602" spans="1:6" x14ac:dyDescent="0.3">
      <c r="A11602" t="s">
        <v>12276</v>
      </c>
      <c r="B11602">
        <v>4729340</v>
      </c>
      <c r="C11602">
        <v>8228620</v>
      </c>
      <c r="D11602">
        <v>5092790</v>
      </c>
      <c r="E11602">
        <v>7865350</v>
      </c>
      <c r="F11602" s="4">
        <f t="shared" si="181"/>
        <v>7062253.333333333</v>
      </c>
    </row>
    <row r="11603" spans="1:6" x14ac:dyDescent="0.3">
      <c r="A11603" t="s">
        <v>12277</v>
      </c>
      <c r="B11603">
        <v>788060</v>
      </c>
      <c r="C11603">
        <v>866860</v>
      </c>
      <c r="D11603">
        <v>709800</v>
      </c>
      <c r="E11603">
        <v>1520880</v>
      </c>
      <c r="F11603" s="4">
        <f t="shared" si="181"/>
        <v>1032513.3333333334</v>
      </c>
    </row>
    <row r="11604" spans="1:6" x14ac:dyDescent="0.3">
      <c r="A11604" t="s">
        <v>12278</v>
      </c>
      <c r="B11604">
        <v>0</v>
      </c>
      <c r="C11604">
        <v>0</v>
      </c>
      <c r="D11604">
        <v>149400</v>
      </c>
      <c r="E11604">
        <v>0</v>
      </c>
      <c r="F11604" s="4">
        <f t="shared" si="181"/>
        <v>49800</v>
      </c>
    </row>
    <row r="11605" spans="1:6" x14ac:dyDescent="0.3">
      <c r="A11605" t="s">
        <v>12279</v>
      </c>
      <c r="B11605">
        <v>10701450</v>
      </c>
      <c r="C11605">
        <v>7681050</v>
      </c>
      <c r="D11605">
        <v>12237300</v>
      </c>
      <c r="E11605">
        <v>10333220</v>
      </c>
      <c r="F11605" s="4">
        <f t="shared" si="181"/>
        <v>10083856.666666666</v>
      </c>
    </row>
    <row r="11606" spans="1:6" x14ac:dyDescent="0.3">
      <c r="A11606" t="s">
        <v>12280</v>
      </c>
      <c r="B11606">
        <v>458640</v>
      </c>
      <c r="C11606">
        <v>600600</v>
      </c>
      <c r="D11606">
        <v>906300</v>
      </c>
      <c r="E11606">
        <v>1761350</v>
      </c>
      <c r="F11606" s="4">
        <f t="shared" si="181"/>
        <v>1089416.6666666667</v>
      </c>
    </row>
    <row r="11607" spans="1:6" x14ac:dyDescent="0.3">
      <c r="A11607" t="s">
        <v>12281</v>
      </c>
      <c r="B11607">
        <v>4416230</v>
      </c>
      <c r="C11607">
        <v>4841540</v>
      </c>
      <c r="D11607">
        <v>5738460</v>
      </c>
      <c r="E11607">
        <v>8270420</v>
      </c>
      <c r="F11607" s="4">
        <f t="shared" si="181"/>
        <v>6283473.333333333</v>
      </c>
    </row>
    <row r="11608" spans="1:6" x14ac:dyDescent="0.3">
      <c r="A11608" t="s">
        <v>12282</v>
      </c>
      <c r="B11608">
        <v>435600</v>
      </c>
      <c r="C11608">
        <v>610000</v>
      </c>
      <c r="D11608">
        <v>2465440</v>
      </c>
      <c r="E11608">
        <v>2222150</v>
      </c>
      <c r="F11608" s="4">
        <f t="shared" si="181"/>
        <v>1765863.3333333333</v>
      </c>
    </row>
    <row r="11609" spans="1:6" x14ac:dyDescent="0.3">
      <c r="A11609" t="s">
        <v>12283</v>
      </c>
      <c r="B11609">
        <v>0</v>
      </c>
      <c r="C11609">
        <v>0</v>
      </c>
      <c r="D11609">
        <v>1061790</v>
      </c>
      <c r="E11609">
        <v>0</v>
      </c>
      <c r="F11609" s="4">
        <f t="shared" si="181"/>
        <v>353930</v>
      </c>
    </row>
    <row r="11610" spans="1:6" x14ac:dyDescent="0.3">
      <c r="A11610" t="s">
        <v>12284</v>
      </c>
      <c r="B11610">
        <v>360360</v>
      </c>
      <c r="C11610">
        <v>453180</v>
      </c>
      <c r="D11610">
        <v>866860</v>
      </c>
      <c r="E11610">
        <v>496860</v>
      </c>
      <c r="F11610" s="4">
        <f t="shared" si="181"/>
        <v>605633.33333333337</v>
      </c>
    </row>
    <row r="11611" spans="1:6" x14ac:dyDescent="0.3">
      <c r="A11611" t="s">
        <v>12285</v>
      </c>
      <c r="B11611">
        <v>2170000</v>
      </c>
      <c r="C11611">
        <v>0</v>
      </c>
      <c r="D11611">
        <v>0</v>
      </c>
      <c r="E11611">
        <v>0</v>
      </c>
      <c r="F11611" s="4">
        <f t="shared" si="181"/>
        <v>0</v>
      </c>
    </row>
    <row r="11612" spans="1:6" x14ac:dyDescent="0.3">
      <c r="A11612" t="s">
        <v>12286</v>
      </c>
      <c r="B11612">
        <v>0</v>
      </c>
      <c r="C11612">
        <v>350000</v>
      </c>
      <c r="D11612">
        <v>0</v>
      </c>
      <c r="E11612">
        <v>960770</v>
      </c>
      <c r="F11612" s="4">
        <f t="shared" si="181"/>
        <v>436923.33333333331</v>
      </c>
    </row>
    <row r="11613" spans="1:6" x14ac:dyDescent="0.3">
      <c r="A11613" t="s">
        <v>12287</v>
      </c>
      <c r="B11613">
        <v>1657150</v>
      </c>
      <c r="C11613">
        <v>3500550</v>
      </c>
      <c r="D11613">
        <v>1086540</v>
      </c>
      <c r="E11613">
        <v>1056670</v>
      </c>
      <c r="F11613" s="4">
        <f t="shared" si="181"/>
        <v>1881253.3333333333</v>
      </c>
    </row>
    <row r="11614" spans="1:6" x14ac:dyDescent="0.3">
      <c r="A11614" t="s">
        <v>12288</v>
      </c>
      <c r="B11614">
        <v>0</v>
      </c>
      <c r="C11614">
        <v>464000</v>
      </c>
      <c r="D11614">
        <v>936260</v>
      </c>
      <c r="E11614">
        <v>613130</v>
      </c>
      <c r="F11614" s="4">
        <f t="shared" si="181"/>
        <v>671130</v>
      </c>
    </row>
    <row r="11615" spans="1:6" x14ac:dyDescent="0.3">
      <c r="A11615" t="s">
        <v>12289</v>
      </c>
      <c r="B11615">
        <v>253890</v>
      </c>
      <c r="C11615">
        <v>499590</v>
      </c>
      <c r="D11615">
        <v>752200</v>
      </c>
      <c r="E11615">
        <v>9794230</v>
      </c>
      <c r="F11615" s="4">
        <f t="shared" si="181"/>
        <v>3682006.6666666665</v>
      </c>
    </row>
    <row r="11616" spans="1:6" x14ac:dyDescent="0.3">
      <c r="A11616" t="s">
        <v>12290</v>
      </c>
      <c r="B11616">
        <v>3236310</v>
      </c>
      <c r="C11616">
        <v>4548100</v>
      </c>
      <c r="D11616">
        <v>3107140</v>
      </c>
      <c r="E11616">
        <v>3375780</v>
      </c>
      <c r="F11616" s="4">
        <f t="shared" si="181"/>
        <v>3677006.6666666665</v>
      </c>
    </row>
    <row r="11617" spans="1:6" x14ac:dyDescent="0.3">
      <c r="A11617" t="s">
        <v>12291</v>
      </c>
      <c r="B11617">
        <v>2199400</v>
      </c>
      <c r="C11617">
        <v>3178630</v>
      </c>
      <c r="D11617">
        <v>3561300</v>
      </c>
      <c r="E11617">
        <v>4016390</v>
      </c>
      <c r="F11617" s="4">
        <f t="shared" si="181"/>
        <v>3585440</v>
      </c>
    </row>
    <row r="11618" spans="1:6" x14ac:dyDescent="0.3">
      <c r="A11618" t="s">
        <v>12292</v>
      </c>
      <c r="B11618">
        <v>2145950</v>
      </c>
      <c r="C11618">
        <v>2316800</v>
      </c>
      <c r="D11618">
        <v>10822500</v>
      </c>
      <c r="E11618">
        <v>3614820</v>
      </c>
      <c r="F11618" s="4">
        <f t="shared" si="181"/>
        <v>5584706.666666667</v>
      </c>
    </row>
    <row r="11619" spans="1:6" x14ac:dyDescent="0.3">
      <c r="A11619" t="s">
        <v>12293</v>
      </c>
      <c r="B11619">
        <v>2114180</v>
      </c>
      <c r="C11619">
        <v>0</v>
      </c>
      <c r="D11619">
        <v>2710810</v>
      </c>
      <c r="E11619">
        <v>2171520</v>
      </c>
      <c r="F11619" s="4">
        <f t="shared" si="181"/>
        <v>1627443.3333333333</v>
      </c>
    </row>
    <row r="11620" spans="1:6" x14ac:dyDescent="0.3">
      <c r="A11620" t="s">
        <v>12294</v>
      </c>
      <c r="B11620">
        <v>3485300</v>
      </c>
      <c r="C11620">
        <v>3658730</v>
      </c>
      <c r="D11620">
        <v>5998270</v>
      </c>
      <c r="E11620">
        <v>4351710</v>
      </c>
      <c r="F11620" s="4">
        <f t="shared" si="181"/>
        <v>4669570</v>
      </c>
    </row>
    <row r="11621" spans="1:6" x14ac:dyDescent="0.3">
      <c r="A11621" t="s">
        <v>12295</v>
      </c>
      <c r="B11621">
        <v>8747940</v>
      </c>
      <c r="C11621">
        <v>0</v>
      </c>
      <c r="D11621">
        <v>22207930</v>
      </c>
      <c r="E11621">
        <v>0</v>
      </c>
      <c r="F11621" s="4">
        <f t="shared" si="181"/>
        <v>7402643.333333333</v>
      </c>
    </row>
    <row r="11622" spans="1:6" x14ac:dyDescent="0.3">
      <c r="A11622" t="s">
        <v>12296</v>
      </c>
      <c r="B11622">
        <v>1119300</v>
      </c>
      <c r="C11622">
        <v>895440</v>
      </c>
      <c r="D11622">
        <v>3456350</v>
      </c>
      <c r="E11622">
        <v>2014980</v>
      </c>
      <c r="F11622" s="4">
        <f t="shared" si="181"/>
        <v>2122256.6666666665</v>
      </c>
    </row>
    <row r="11623" spans="1:6" x14ac:dyDescent="0.3">
      <c r="A11623" t="s">
        <v>12297</v>
      </c>
      <c r="B11623">
        <v>160000</v>
      </c>
      <c r="C11623">
        <v>223860</v>
      </c>
      <c r="D11623">
        <v>4764700</v>
      </c>
      <c r="E11623">
        <v>906000</v>
      </c>
      <c r="F11623" s="4">
        <f t="shared" si="181"/>
        <v>1964853.3333333333</v>
      </c>
    </row>
    <row r="11624" spans="1:6" x14ac:dyDescent="0.3">
      <c r="A11624" t="s">
        <v>12298</v>
      </c>
      <c r="B11624">
        <v>1244640</v>
      </c>
      <c r="C11624">
        <v>7400000</v>
      </c>
      <c r="D11624">
        <v>756000</v>
      </c>
      <c r="E11624">
        <v>0</v>
      </c>
      <c r="F11624" s="4">
        <f t="shared" si="181"/>
        <v>2718666.6666666665</v>
      </c>
    </row>
    <row r="11625" spans="1:6" x14ac:dyDescent="0.3">
      <c r="A11625" t="s">
        <v>12299</v>
      </c>
      <c r="B11625">
        <v>0</v>
      </c>
      <c r="C11625">
        <v>0</v>
      </c>
      <c r="D11625">
        <v>932600</v>
      </c>
      <c r="E11625">
        <v>0</v>
      </c>
      <c r="F11625" s="4">
        <f t="shared" si="181"/>
        <v>310866.66666666669</v>
      </c>
    </row>
    <row r="11626" spans="1:6" x14ac:dyDescent="0.3">
      <c r="A11626" t="s">
        <v>12300</v>
      </c>
      <c r="B11626">
        <v>2440180</v>
      </c>
      <c r="C11626">
        <v>2134000</v>
      </c>
      <c r="D11626">
        <v>2046660</v>
      </c>
      <c r="E11626">
        <v>2773260</v>
      </c>
      <c r="F11626" s="4">
        <f t="shared" si="181"/>
        <v>2317973.3333333335</v>
      </c>
    </row>
    <row r="11627" spans="1:6" x14ac:dyDescent="0.3">
      <c r="A11627" t="s">
        <v>12301</v>
      </c>
      <c r="B11627">
        <v>2460000</v>
      </c>
      <c r="C11627">
        <v>0</v>
      </c>
      <c r="D11627">
        <v>256000</v>
      </c>
      <c r="E11627">
        <v>3611240</v>
      </c>
      <c r="F11627" s="4">
        <f t="shared" si="181"/>
        <v>1289080</v>
      </c>
    </row>
    <row r="11628" spans="1:6" x14ac:dyDescent="0.3">
      <c r="A11628" t="s">
        <v>12302</v>
      </c>
      <c r="B11628">
        <v>2133060</v>
      </c>
      <c r="C11628">
        <v>2173040</v>
      </c>
      <c r="D11628">
        <v>3096780</v>
      </c>
      <c r="E11628">
        <v>2614600</v>
      </c>
      <c r="F11628" s="4">
        <f t="shared" si="181"/>
        <v>2628140</v>
      </c>
    </row>
    <row r="11629" spans="1:6" x14ac:dyDescent="0.3">
      <c r="A11629" t="s">
        <v>12303</v>
      </c>
      <c r="B11629">
        <v>0</v>
      </c>
      <c r="C11629">
        <v>224770</v>
      </c>
      <c r="D11629">
        <v>0</v>
      </c>
      <c r="E11629">
        <v>0</v>
      </c>
      <c r="F11629" s="4">
        <f t="shared" si="181"/>
        <v>74923.333333333328</v>
      </c>
    </row>
    <row r="11630" spans="1:6" x14ac:dyDescent="0.3">
      <c r="A11630" t="s">
        <v>12304</v>
      </c>
      <c r="B11630">
        <v>0</v>
      </c>
      <c r="C11630">
        <v>453200</v>
      </c>
      <c r="D11630">
        <v>0</v>
      </c>
      <c r="E11630">
        <v>0</v>
      </c>
      <c r="F11630" s="4">
        <f t="shared" si="181"/>
        <v>151066.66666666666</v>
      </c>
    </row>
    <row r="11631" spans="1:6" x14ac:dyDescent="0.3">
      <c r="A11631" t="s">
        <v>12305</v>
      </c>
      <c r="B11631">
        <v>600600</v>
      </c>
      <c r="C11631">
        <v>5438170</v>
      </c>
      <c r="D11631">
        <v>7236970</v>
      </c>
      <c r="E11631">
        <v>2130840</v>
      </c>
      <c r="F11631" s="4">
        <f t="shared" si="181"/>
        <v>4935326.666666667</v>
      </c>
    </row>
    <row r="11632" spans="1:6" x14ac:dyDescent="0.3">
      <c r="A11632" t="s">
        <v>12306</v>
      </c>
      <c r="B11632">
        <v>0</v>
      </c>
      <c r="C11632">
        <v>928580</v>
      </c>
      <c r="D11632">
        <v>273000</v>
      </c>
      <c r="E11632">
        <v>386000</v>
      </c>
      <c r="F11632" s="4">
        <f t="shared" si="181"/>
        <v>529193.33333333337</v>
      </c>
    </row>
    <row r="11633" spans="1:6" x14ac:dyDescent="0.3">
      <c r="A11633" t="s">
        <v>12307</v>
      </c>
      <c r="B11633">
        <v>9955200</v>
      </c>
      <c r="C11633">
        <v>9039120</v>
      </c>
      <c r="D11633">
        <v>12709840</v>
      </c>
      <c r="E11633">
        <v>14833250</v>
      </c>
      <c r="F11633" s="4">
        <f t="shared" si="181"/>
        <v>12194070</v>
      </c>
    </row>
    <row r="11634" spans="1:6" x14ac:dyDescent="0.3">
      <c r="A11634" t="s">
        <v>12308</v>
      </c>
      <c r="B11634">
        <v>1453950</v>
      </c>
      <c r="C11634">
        <v>1304000</v>
      </c>
      <c r="D11634">
        <v>1145300</v>
      </c>
      <c r="E11634">
        <v>820000</v>
      </c>
      <c r="F11634" s="4">
        <f t="shared" si="181"/>
        <v>1089766.6666666667</v>
      </c>
    </row>
    <row r="11635" spans="1:6" x14ac:dyDescent="0.3">
      <c r="A11635" t="s">
        <v>12309</v>
      </c>
      <c r="B11635">
        <v>601890</v>
      </c>
      <c r="C11635">
        <v>2034760</v>
      </c>
      <c r="D11635">
        <v>2056960</v>
      </c>
      <c r="E11635">
        <v>1107400</v>
      </c>
      <c r="F11635" s="4">
        <f t="shared" si="181"/>
        <v>1733040</v>
      </c>
    </row>
    <row r="11636" spans="1:6" x14ac:dyDescent="0.3">
      <c r="A11636" t="s">
        <v>12310</v>
      </c>
      <c r="B11636">
        <v>0</v>
      </c>
      <c r="C11636">
        <v>0</v>
      </c>
      <c r="D11636">
        <v>906400</v>
      </c>
      <c r="E11636">
        <v>1834920</v>
      </c>
      <c r="F11636" s="4">
        <f t="shared" si="181"/>
        <v>913773.33333333337</v>
      </c>
    </row>
    <row r="11637" spans="1:6" x14ac:dyDescent="0.3">
      <c r="A11637" t="s">
        <v>12311</v>
      </c>
      <c r="B11637">
        <v>720000</v>
      </c>
      <c r="C11637">
        <v>0</v>
      </c>
      <c r="D11637">
        <v>523250</v>
      </c>
      <c r="E11637">
        <v>2269540</v>
      </c>
      <c r="F11637" s="4">
        <f t="shared" si="181"/>
        <v>930930</v>
      </c>
    </row>
    <row r="11638" spans="1:6" x14ac:dyDescent="0.3">
      <c r="A11638" t="s">
        <v>12312</v>
      </c>
      <c r="B11638">
        <v>7915180</v>
      </c>
      <c r="C11638">
        <v>7446160</v>
      </c>
      <c r="D11638">
        <v>6595680</v>
      </c>
      <c r="E11638">
        <v>3806850</v>
      </c>
      <c r="F11638" s="4">
        <f t="shared" si="181"/>
        <v>5949563.333333333</v>
      </c>
    </row>
    <row r="11639" spans="1:6" x14ac:dyDescent="0.3">
      <c r="A11639" t="s">
        <v>12313</v>
      </c>
      <c r="B11639">
        <v>0</v>
      </c>
      <c r="C11639">
        <v>2113930</v>
      </c>
      <c r="D11639">
        <v>2484640</v>
      </c>
      <c r="E11639">
        <v>2455180</v>
      </c>
      <c r="F11639" s="4">
        <f t="shared" si="181"/>
        <v>2351250</v>
      </c>
    </row>
    <row r="11640" spans="1:6" x14ac:dyDescent="0.3">
      <c r="A11640" t="s">
        <v>12314</v>
      </c>
      <c r="B11640">
        <v>0</v>
      </c>
      <c r="C11640">
        <v>781950</v>
      </c>
      <c r="D11640">
        <v>0</v>
      </c>
      <c r="E11640">
        <v>0</v>
      </c>
      <c r="F11640" s="4">
        <f t="shared" si="181"/>
        <v>260650</v>
      </c>
    </row>
    <row r="11641" spans="1:6" x14ac:dyDescent="0.3">
      <c r="A11641" t="s">
        <v>12315</v>
      </c>
      <c r="B11641">
        <v>0</v>
      </c>
      <c r="C11641">
        <v>2062730</v>
      </c>
      <c r="D11641">
        <v>2017530</v>
      </c>
      <c r="E11641">
        <v>1127220</v>
      </c>
      <c r="F11641" s="4">
        <f t="shared" si="181"/>
        <v>1735826.6666666667</v>
      </c>
    </row>
    <row r="11642" spans="1:6" x14ac:dyDescent="0.3">
      <c r="A11642" t="s">
        <v>12316</v>
      </c>
      <c r="B11642">
        <v>5642170</v>
      </c>
      <c r="C11642">
        <v>4710320</v>
      </c>
      <c r="D11642">
        <v>6578390</v>
      </c>
      <c r="E11642">
        <v>9270840</v>
      </c>
      <c r="F11642" s="4">
        <f t="shared" si="181"/>
        <v>6853183.333333333</v>
      </c>
    </row>
    <row r="11643" spans="1:6" x14ac:dyDescent="0.3">
      <c r="A11643" t="s">
        <v>12317</v>
      </c>
      <c r="B11643">
        <v>1474740</v>
      </c>
      <c r="C11643">
        <v>4620070</v>
      </c>
      <c r="D11643">
        <v>2064970</v>
      </c>
      <c r="E11643">
        <v>2099280</v>
      </c>
      <c r="F11643" s="4">
        <f t="shared" si="181"/>
        <v>2928106.6666666665</v>
      </c>
    </row>
    <row r="11644" spans="1:6" x14ac:dyDescent="0.3">
      <c r="A11644" t="s">
        <v>12318</v>
      </c>
      <c r="B11644">
        <v>411950</v>
      </c>
      <c r="C11644">
        <v>1113840</v>
      </c>
      <c r="D11644">
        <v>0</v>
      </c>
      <c r="E11644">
        <v>755300</v>
      </c>
      <c r="F11644" s="4">
        <f t="shared" si="181"/>
        <v>623046.66666666663</v>
      </c>
    </row>
    <row r="11645" spans="1:6" x14ac:dyDescent="0.3">
      <c r="A11645" t="s">
        <v>12319</v>
      </c>
      <c r="B11645">
        <v>370000</v>
      </c>
      <c r="C11645">
        <v>854490</v>
      </c>
      <c r="D11645">
        <v>0</v>
      </c>
      <c r="E11645">
        <v>996610</v>
      </c>
      <c r="F11645" s="4">
        <f t="shared" si="181"/>
        <v>617033.33333333337</v>
      </c>
    </row>
    <row r="11646" spans="1:6" x14ac:dyDescent="0.3">
      <c r="A11646" t="s">
        <v>12320</v>
      </c>
      <c r="B11646">
        <v>0</v>
      </c>
      <c r="C11646">
        <v>612000</v>
      </c>
      <c r="D11646">
        <v>0</v>
      </c>
      <c r="E11646">
        <v>1080660</v>
      </c>
      <c r="F11646" s="4">
        <f t="shared" si="181"/>
        <v>564220</v>
      </c>
    </row>
    <row r="11647" spans="1:6" x14ac:dyDescent="0.3">
      <c r="A11647" t="s">
        <v>12321</v>
      </c>
      <c r="B11647">
        <v>370000</v>
      </c>
      <c r="C11647">
        <v>618000</v>
      </c>
      <c r="D11647">
        <v>0</v>
      </c>
      <c r="E11647">
        <v>0</v>
      </c>
      <c r="F11647" s="4">
        <f t="shared" si="181"/>
        <v>206000</v>
      </c>
    </row>
    <row r="11648" spans="1:6" x14ac:dyDescent="0.3">
      <c r="A11648" t="s">
        <v>12322</v>
      </c>
      <c r="B11648">
        <v>191100</v>
      </c>
      <c r="C11648">
        <v>0</v>
      </c>
      <c r="D11648">
        <v>0</v>
      </c>
      <c r="E11648">
        <v>0</v>
      </c>
      <c r="F11648" s="4">
        <f t="shared" si="181"/>
        <v>0</v>
      </c>
    </row>
    <row r="11649" spans="1:6" x14ac:dyDescent="0.3">
      <c r="A11649" t="s">
        <v>12323</v>
      </c>
      <c r="B11649">
        <v>256000</v>
      </c>
      <c r="C11649">
        <v>218400</v>
      </c>
      <c r="D11649">
        <v>0</v>
      </c>
      <c r="E11649">
        <v>0</v>
      </c>
      <c r="F11649" s="4">
        <f t="shared" si="181"/>
        <v>72800</v>
      </c>
    </row>
    <row r="11650" spans="1:6" x14ac:dyDescent="0.3">
      <c r="A11650" t="s">
        <v>12324</v>
      </c>
      <c r="B11650">
        <v>370000</v>
      </c>
      <c r="C11650">
        <v>0</v>
      </c>
      <c r="D11650">
        <v>0</v>
      </c>
      <c r="E11650">
        <v>0</v>
      </c>
      <c r="F11650" s="4">
        <f t="shared" si="181"/>
        <v>0</v>
      </c>
    </row>
    <row r="11651" spans="1:6" x14ac:dyDescent="0.3">
      <c r="A11651" t="s">
        <v>12325</v>
      </c>
      <c r="B11651">
        <v>3700000</v>
      </c>
      <c r="C11651">
        <v>3700000</v>
      </c>
      <c r="D11651">
        <v>200200</v>
      </c>
      <c r="E11651">
        <v>0</v>
      </c>
      <c r="F11651" s="4">
        <f t="shared" ref="F11651:F11714" si="182">SUM(C11651:E11651)/3</f>
        <v>1300066.6666666667</v>
      </c>
    </row>
    <row r="11652" spans="1:6" x14ac:dyDescent="0.3">
      <c r="A11652" t="s">
        <v>12326</v>
      </c>
      <c r="B11652">
        <v>1266720</v>
      </c>
      <c r="C11652">
        <v>605300</v>
      </c>
      <c r="D11652">
        <v>1263990</v>
      </c>
      <c r="E11652">
        <v>0</v>
      </c>
      <c r="F11652" s="4">
        <f t="shared" si="182"/>
        <v>623096.66666666663</v>
      </c>
    </row>
    <row r="11653" spans="1:6" x14ac:dyDescent="0.3">
      <c r="A11653" t="s">
        <v>12327</v>
      </c>
      <c r="B11653">
        <v>0</v>
      </c>
      <c r="C11653">
        <v>781950</v>
      </c>
      <c r="D11653">
        <v>1280280</v>
      </c>
      <c r="E11653">
        <v>0</v>
      </c>
      <c r="F11653" s="4">
        <f t="shared" si="182"/>
        <v>687410</v>
      </c>
    </row>
    <row r="11654" spans="1:6" x14ac:dyDescent="0.3">
      <c r="A11654" t="s">
        <v>12328</v>
      </c>
      <c r="B11654">
        <v>0</v>
      </c>
      <c r="C11654">
        <v>561350</v>
      </c>
      <c r="D11654">
        <v>1030120</v>
      </c>
      <c r="E11654">
        <v>0</v>
      </c>
      <c r="F11654" s="4">
        <f t="shared" si="182"/>
        <v>530490</v>
      </c>
    </row>
    <row r="11655" spans="1:6" x14ac:dyDescent="0.3">
      <c r="A11655" t="s">
        <v>12329</v>
      </c>
      <c r="B11655">
        <v>2513750</v>
      </c>
      <c r="C11655">
        <v>2750960</v>
      </c>
      <c r="D11655">
        <v>2642270</v>
      </c>
      <c r="E11655">
        <v>2528500</v>
      </c>
      <c r="F11655" s="4">
        <f t="shared" si="182"/>
        <v>2640576.6666666665</v>
      </c>
    </row>
    <row r="11656" spans="1:6" x14ac:dyDescent="0.3">
      <c r="A11656" t="s">
        <v>12330</v>
      </c>
      <c r="B11656">
        <v>2200380</v>
      </c>
      <c r="C11656">
        <v>2114490</v>
      </c>
      <c r="D11656">
        <v>3052140</v>
      </c>
      <c r="E11656">
        <v>2100910</v>
      </c>
      <c r="F11656" s="4">
        <f t="shared" si="182"/>
        <v>2422513.3333333335</v>
      </c>
    </row>
    <row r="11657" spans="1:6" x14ac:dyDescent="0.3">
      <c r="A11657" t="s">
        <v>12331</v>
      </c>
      <c r="B11657">
        <v>2120400</v>
      </c>
      <c r="C11657">
        <v>4298840</v>
      </c>
      <c r="D11657">
        <v>10417300</v>
      </c>
      <c r="E11657">
        <v>3352100</v>
      </c>
      <c r="F11657" s="4">
        <f t="shared" si="182"/>
        <v>6022746.666666667</v>
      </c>
    </row>
    <row r="11658" spans="1:6" x14ac:dyDescent="0.3">
      <c r="A11658" t="s">
        <v>12332</v>
      </c>
      <c r="B11658">
        <v>740000</v>
      </c>
      <c r="C11658">
        <v>2150820</v>
      </c>
      <c r="D11658">
        <v>0</v>
      </c>
      <c r="E11658">
        <v>3301680</v>
      </c>
      <c r="F11658" s="4">
        <f t="shared" si="182"/>
        <v>1817500</v>
      </c>
    </row>
    <row r="11659" spans="1:6" x14ac:dyDescent="0.3">
      <c r="A11659" t="s">
        <v>12333</v>
      </c>
      <c r="B11659">
        <v>626000</v>
      </c>
      <c r="C11659">
        <v>2391800</v>
      </c>
      <c r="D11659">
        <v>0</v>
      </c>
      <c r="E11659">
        <v>0</v>
      </c>
      <c r="F11659" s="4">
        <f t="shared" si="182"/>
        <v>797266.66666666663</v>
      </c>
    </row>
    <row r="11660" spans="1:6" x14ac:dyDescent="0.3">
      <c r="A11660" t="s">
        <v>12334</v>
      </c>
      <c r="B11660">
        <v>903630</v>
      </c>
      <c r="C11660">
        <v>673400</v>
      </c>
      <c r="D11660">
        <v>604600</v>
      </c>
      <c r="E11660">
        <v>1275000</v>
      </c>
      <c r="F11660" s="4">
        <f t="shared" si="182"/>
        <v>851000</v>
      </c>
    </row>
    <row r="11661" spans="1:6" x14ac:dyDescent="0.3">
      <c r="A11661" t="s">
        <v>12335</v>
      </c>
      <c r="B11661">
        <v>2253400</v>
      </c>
      <c r="C11661">
        <v>3222920</v>
      </c>
      <c r="D11661">
        <v>2016400</v>
      </c>
      <c r="E11661">
        <v>2026910</v>
      </c>
      <c r="F11661" s="4">
        <f t="shared" si="182"/>
        <v>2422076.6666666665</v>
      </c>
    </row>
    <row r="11662" spans="1:6" x14ac:dyDescent="0.3">
      <c r="A11662" t="s">
        <v>12336</v>
      </c>
      <c r="B11662">
        <v>2350160</v>
      </c>
      <c r="C11662">
        <v>2113560</v>
      </c>
      <c r="D11662">
        <v>0</v>
      </c>
      <c r="E11662">
        <v>2412960</v>
      </c>
      <c r="F11662" s="4">
        <f t="shared" si="182"/>
        <v>1508840</v>
      </c>
    </row>
    <row r="11663" spans="1:6" x14ac:dyDescent="0.3">
      <c r="A11663" t="s">
        <v>12337</v>
      </c>
      <c r="B11663">
        <v>997360</v>
      </c>
      <c r="C11663">
        <v>1036060</v>
      </c>
      <c r="D11663">
        <v>234600</v>
      </c>
      <c r="E11663">
        <v>1617900</v>
      </c>
      <c r="F11663" s="4">
        <f t="shared" si="182"/>
        <v>962853.33333333337</v>
      </c>
    </row>
    <row r="11664" spans="1:6" x14ac:dyDescent="0.3">
      <c r="A11664" t="s">
        <v>12338</v>
      </c>
      <c r="B11664">
        <v>298800</v>
      </c>
      <c r="C11664">
        <v>8054150</v>
      </c>
      <c r="D11664">
        <v>8102370</v>
      </c>
      <c r="E11664">
        <v>9111350</v>
      </c>
      <c r="F11664" s="4">
        <f t="shared" si="182"/>
        <v>8422623.333333334</v>
      </c>
    </row>
    <row r="11665" spans="1:6" x14ac:dyDescent="0.3">
      <c r="A11665" t="s">
        <v>12339</v>
      </c>
      <c r="B11665">
        <v>9200680</v>
      </c>
      <c r="C11665">
        <v>7161740</v>
      </c>
      <c r="D11665">
        <v>8347800</v>
      </c>
      <c r="E11665">
        <v>6078070</v>
      </c>
      <c r="F11665" s="4">
        <f t="shared" si="182"/>
        <v>7195870</v>
      </c>
    </row>
    <row r="11666" spans="1:6" x14ac:dyDescent="0.3">
      <c r="A11666" t="s">
        <v>12340</v>
      </c>
      <c r="B11666">
        <v>215670</v>
      </c>
      <c r="C11666">
        <v>993440</v>
      </c>
      <c r="D11666">
        <v>200200</v>
      </c>
      <c r="E11666">
        <v>0</v>
      </c>
      <c r="F11666" s="4">
        <f t="shared" si="182"/>
        <v>397880</v>
      </c>
    </row>
    <row r="11667" spans="1:6" x14ac:dyDescent="0.3">
      <c r="A11667" t="s">
        <v>370</v>
      </c>
      <c r="B11667">
        <v>4905730</v>
      </c>
      <c r="C11667">
        <v>1914640</v>
      </c>
      <c r="D11667">
        <v>1140760</v>
      </c>
      <c r="E11667">
        <v>3788330</v>
      </c>
      <c r="F11667" s="4">
        <f t="shared" si="182"/>
        <v>2281243.3333333335</v>
      </c>
    </row>
    <row r="11668" spans="1:6" x14ac:dyDescent="0.3">
      <c r="A11668" t="s">
        <v>12341</v>
      </c>
      <c r="B11668">
        <v>6564520</v>
      </c>
      <c r="C11668">
        <v>2600010</v>
      </c>
      <c r="D11668">
        <v>1659000</v>
      </c>
      <c r="E11668">
        <v>0</v>
      </c>
      <c r="F11668" s="4">
        <f t="shared" si="182"/>
        <v>1419670</v>
      </c>
    </row>
    <row r="11669" spans="1:6" x14ac:dyDescent="0.3">
      <c r="A11669" t="s">
        <v>12342</v>
      </c>
      <c r="B11669">
        <v>0</v>
      </c>
      <c r="C11669">
        <v>0</v>
      </c>
      <c r="D11669">
        <v>360360</v>
      </c>
      <c r="E11669">
        <v>309400</v>
      </c>
      <c r="F11669" s="4">
        <f t="shared" si="182"/>
        <v>223253.33333333334</v>
      </c>
    </row>
    <row r="11670" spans="1:6" x14ac:dyDescent="0.3">
      <c r="A11670" t="s">
        <v>12343</v>
      </c>
      <c r="B11670">
        <v>614040</v>
      </c>
      <c r="C11670">
        <v>0</v>
      </c>
      <c r="D11670">
        <v>739620</v>
      </c>
      <c r="E11670">
        <v>1059460</v>
      </c>
      <c r="F11670" s="4">
        <f t="shared" si="182"/>
        <v>599693.33333333337</v>
      </c>
    </row>
    <row r="11671" spans="1:6" x14ac:dyDescent="0.3">
      <c r="A11671" t="s">
        <v>12344</v>
      </c>
      <c r="B11671">
        <v>370000</v>
      </c>
      <c r="C11671">
        <v>530300</v>
      </c>
      <c r="D11671">
        <v>453000</v>
      </c>
      <c r="E11671">
        <v>191100</v>
      </c>
      <c r="F11671" s="4">
        <f t="shared" si="182"/>
        <v>391466.66666666669</v>
      </c>
    </row>
    <row r="11672" spans="1:6" x14ac:dyDescent="0.3">
      <c r="A11672" t="s">
        <v>12345</v>
      </c>
      <c r="B11672">
        <v>0</v>
      </c>
      <c r="C11672">
        <v>2116050</v>
      </c>
      <c r="D11672">
        <v>2083840</v>
      </c>
      <c r="E11672">
        <v>2144180</v>
      </c>
      <c r="F11672" s="4">
        <f t="shared" si="182"/>
        <v>2114690</v>
      </c>
    </row>
    <row r="11673" spans="1:6" x14ac:dyDescent="0.3">
      <c r="A11673" t="s">
        <v>12346</v>
      </c>
      <c r="B11673">
        <v>350000</v>
      </c>
      <c r="C11673">
        <v>166530</v>
      </c>
      <c r="D11673">
        <v>0</v>
      </c>
      <c r="E11673">
        <v>0</v>
      </c>
      <c r="F11673" s="4">
        <f t="shared" si="182"/>
        <v>55510</v>
      </c>
    </row>
    <row r="11674" spans="1:6" x14ac:dyDescent="0.3">
      <c r="A11674" t="s">
        <v>12347</v>
      </c>
      <c r="B11674">
        <v>3700000</v>
      </c>
      <c r="C11674">
        <v>540540</v>
      </c>
      <c r="D11674">
        <v>0</v>
      </c>
      <c r="E11674">
        <v>469200</v>
      </c>
      <c r="F11674" s="4">
        <f t="shared" si="182"/>
        <v>336580</v>
      </c>
    </row>
    <row r="11675" spans="1:6" x14ac:dyDescent="0.3">
      <c r="A11675" t="s">
        <v>12348</v>
      </c>
      <c r="B11675">
        <v>0</v>
      </c>
      <c r="C11675">
        <v>2248490</v>
      </c>
      <c r="D11675">
        <v>0</v>
      </c>
      <c r="E11675">
        <v>854490</v>
      </c>
      <c r="F11675" s="4">
        <f t="shared" si="182"/>
        <v>1034326.6666666666</v>
      </c>
    </row>
    <row r="11676" spans="1:6" x14ac:dyDescent="0.3">
      <c r="A11676" t="s">
        <v>12349</v>
      </c>
      <c r="B11676">
        <v>2254980</v>
      </c>
      <c r="C11676">
        <v>4127170</v>
      </c>
      <c r="D11676">
        <v>4067630</v>
      </c>
      <c r="E11676">
        <v>5469310</v>
      </c>
      <c r="F11676" s="4">
        <f t="shared" si="182"/>
        <v>4554703.333333333</v>
      </c>
    </row>
    <row r="11677" spans="1:6" x14ac:dyDescent="0.3">
      <c r="A11677" t="s">
        <v>12350</v>
      </c>
      <c r="B11677">
        <v>370000</v>
      </c>
      <c r="C11677">
        <v>0</v>
      </c>
      <c r="D11677">
        <v>0</v>
      </c>
      <c r="E11677">
        <v>1087000</v>
      </c>
      <c r="F11677" s="4">
        <f t="shared" si="182"/>
        <v>362333.33333333331</v>
      </c>
    </row>
    <row r="11678" spans="1:6" x14ac:dyDescent="0.3">
      <c r="A11678" t="s">
        <v>12351</v>
      </c>
      <c r="B11678">
        <v>2805700</v>
      </c>
      <c r="C11678">
        <v>4066000</v>
      </c>
      <c r="D11678">
        <v>5509810</v>
      </c>
      <c r="E11678">
        <v>5207020</v>
      </c>
      <c r="F11678" s="4">
        <f t="shared" si="182"/>
        <v>4927610</v>
      </c>
    </row>
    <row r="11679" spans="1:6" x14ac:dyDescent="0.3">
      <c r="A11679" t="s">
        <v>12352</v>
      </c>
      <c r="B11679">
        <v>739070</v>
      </c>
      <c r="C11679">
        <v>370000</v>
      </c>
      <c r="D11679">
        <v>0</v>
      </c>
      <c r="E11679">
        <v>0</v>
      </c>
      <c r="F11679" s="4">
        <f t="shared" si="182"/>
        <v>123333.33333333333</v>
      </c>
    </row>
    <row r="11680" spans="1:6" x14ac:dyDescent="0.3">
      <c r="A11680" t="s">
        <v>634</v>
      </c>
      <c r="B11680">
        <v>2019100</v>
      </c>
      <c r="C11680">
        <v>3086000</v>
      </c>
      <c r="D11680">
        <v>954000</v>
      </c>
      <c r="E11680">
        <v>2020680</v>
      </c>
      <c r="F11680" s="4">
        <f t="shared" si="182"/>
        <v>2020226.6666666667</v>
      </c>
    </row>
    <row r="11681" spans="1:6" x14ac:dyDescent="0.3">
      <c r="A11681" t="s">
        <v>12353</v>
      </c>
      <c r="B11681">
        <v>0</v>
      </c>
      <c r="C11681">
        <v>688000</v>
      </c>
      <c r="D11681">
        <v>424600</v>
      </c>
      <c r="E11681">
        <v>0</v>
      </c>
      <c r="F11681" s="4">
        <f t="shared" si="182"/>
        <v>370866.66666666669</v>
      </c>
    </row>
    <row r="11682" spans="1:6" x14ac:dyDescent="0.3">
      <c r="A11682" t="s">
        <v>12354</v>
      </c>
      <c r="B11682">
        <v>10578500</v>
      </c>
      <c r="C11682">
        <v>0</v>
      </c>
      <c r="D11682">
        <v>2180040</v>
      </c>
      <c r="E11682">
        <v>1651740</v>
      </c>
      <c r="F11682" s="4">
        <f t="shared" si="182"/>
        <v>1277260</v>
      </c>
    </row>
    <row r="11683" spans="1:6" x14ac:dyDescent="0.3">
      <c r="A11683" t="s">
        <v>12355</v>
      </c>
      <c r="B11683">
        <v>0</v>
      </c>
      <c r="C11683">
        <v>2311840</v>
      </c>
      <c r="D11683">
        <v>1430440</v>
      </c>
      <c r="E11683">
        <v>2093200</v>
      </c>
      <c r="F11683" s="4">
        <f t="shared" si="182"/>
        <v>1945160</v>
      </c>
    </row>
    <row r="11684" spans="1:6" x14ac:dyDescent="0.3">
      <c r="A11684" t="s">
        <v>12356</v>
      </c>
      <c r="B11684">
        <v>264000</v>
      </c>
      <c r="C11684">
        <v>2219300</v>
      </c>
      <c r="D11684">
        <v>873000</v>
      </c>
      <c r="E11684">
        <v>0</v>
      </c>
      <c r="F11684" s="4">
        <f t="shared" si="182"/>
        <v>1030766.6666666666</v>
      </c>
    </row>
    <row r="11685" spans="1:6" x14ac:dyDescent="0.3">
      <c r="A11685" t="s">
        <v>12357</v>
      </c>
      <c r="B11685">
        <v>1055600</v>
      </c>
      <c r="C11685">
        <v>1167250</v>
      </c>
      <c r="D11685">
        <v>4193710</v>
      </c>
      <c r="E11685">
        <v>1344070</v>
      </c>
      <c r="F11685" s="4">
        <f t="shared" si="182"/>
        <v>2235010</v>
      </c>
    </row>
    <row r="11686" spans="1:6" x14ac:dyDescent="0.3">
      <c r="A11686" t="s">
        <v>12358</v>
      </c>
      <c r="B11686">
        <v>0</v>
      </c>
      <c r="C11686">
        <v>0</v>
      </c>
      <c r="D11686">
        <v>1341810</v>
      </c>
      <c r="E11686">
        <v>1073000</v>
      </c>
      <c r="F11686" s="4">
        <f t="shared" si="182"/>
        <v>804936.66666666663</v>
      </c>
    </row>
    <row r="11687" spans="1:6" x14ac:dyDescent="0.3">
      <c r="A11687" t="s">
        <v>12359</v>
      </c>
      <c r="B11687">
        <v>0</v>
      </c>
      <c r="C11687">
        <v>614250</v>
      </c>
      <c r="D11687">
        <v>1480000</v>
      </c>
      <c r="E11687">
        <v>478660</v>
      </c>
      <c r="F11687" s="4">
        <f t="shared" si="182"/>
        <v>857636.66666666663</v>
      </c>
    </row>
    <row r="11688" spans="1:6" x14ac:dyDescent="0.3">
      <c r="A11688" t="s">
        <v>614</v>
      </c>
      <c r="B11688">
        <v>3781050</v>
      </c>
      <c r="C11688">
        <v>2085139</v>
      </c>
      <c r="D11688">
        <v>2504038</v>
      </c>
      <c r="E11688">
        <v>2362899</v>
      </c>
      <c r="F11688" s="4">
        <f t="shared" si="182"/>
        <v>2317358.6666666665</v>
      </c>
    </row>
    <row r="11689" spans="1:6" x14ac:dyDescent="0.3">
      <c r="A11689" t="s">
        <v>12360</v>
      </c>
      <c r="B11689">
        <v>685800</v>
      </c>
      <c r="C11689">
        <v>1259680</v>
      </c>
      <c r="D11689">
        <v>0</v>
      </c>
      <c r="E11689">
        <v>1159080</v>
      </c>
      <c r="F11689" s="4">
        <f t="shared" si="182"/>
        <v>806253.33333333337</v>
      </c>
    </row>
    <row r="11690" spans="1:6" x14ac:dyDescent="0.3">
      <c r="A11690" t="s">
        <v>12361</v>
      </c>
      <c r="B11690">
        <v>1110000</v>
      </c>
      <c r="C11690">
        <v>1881450</v>
      </c>
      <c r="D11690">
        <v>1850000</v>
      </c>
      <c r="E11690">
        <v>0</v>
      </c>
      <c r="F11690" s="4">
        <f t="shared" si="182"/>
        <v>1243816.6666666667</v>
      </c>
    </row>
    <row r="11691" spans="1:6" x14ac:dyDescent="0.3">
      <c r="A11691" t="s">
        <v>12362</v>
      </c>
      <c r="B11691">
        <v>0</v>
      </c>
      <c r="C11691">
        <v>0</v>
      </c>
      <c r="D11691">
        <v>583440</v>
      </c>
      <c r="E11691">
        <v>0</v>
      </c>
      <c r="F11691" s="4">
        <f t="shared" si="182"/>
        <v>194480</v>
      </c>
    </row>
    <row r="11692" spans="1:6" x14ac:dyDescent="0.3">
      <c r="A11692" t="s">
        <v>559</v>
      </c>
      <c r="B11692">
        <v>666000</v>
      </c>
      <c r="C11692">
        <v>823200</v>
      </c>
      <c r="D11692">
        <v>0</v>
      </c>
      <c r="E11692">
        <v>1584380</v>
      </c>
      <c r="F11692" s="4">
        <f t="shared" si="182"/>
        <v>802526.66666666663</v>
      </c>
    </row>
    <row r="11693" spans="1:6" x14ac:dyDescent="0.3">
      <c r="A11693" t="s">
        <v>12363</v>
      </c>
      <c r="B11693">
        <v>3221440</v>
      </c>
      <c r="C11693">
        <v>2810580</v>
      </c>
      <c r="D11693">
        <v>5351960</v>
      </c>
      <c r="E11693">
        <v>2555150</v>
      </c>
      <c r="F11693" s="4">
        <f t="shared" si="182"/>
        <v>3572563.3333333335</v>
      </c>
    </row>
    <row r="11694" spans="1:6" x14ac:dyDescent="0.3">
      <c r="A11694" t="s">
        <v>12364</v>
      </c>
      <c r="B11694">
        <v>0</v>
      </c>
      <c r="C11694">
        <v>0</v>
      </c>
      <c r="D11694">
        <v>370000</v>
      </c>
      <c r="E11694">
        <v>0</v>
      </c>
      <c r="F11694" s="4">
        <f t="shared" si="182"/>
        <v>123333.33333333333</v>
      </c>
    </row>
    <row r="11695" spans="1:6" x14ac:dyDescent="0.3">
      <c r="A11695" t="s">
        <v>12365</v>
      </c>
      <c r="B11695">
        <v>0</v>
      </c>
      <c r="C11695">
        <v>469560</v>
      </c>
      <c r="D11695">
        <v>697560</v>
      </c>
      <c r="E11695">
        <v>386000</v>
      </c>
      <c r="F11695" s="4">
        <f t="shared" si="182"/>
        <v>517706.66666666669</v>
      </c>
    </row>
    <row r="11696" spans="1:6" x14ac:dyDescent="0.3">
      <c r="A11696" t="s">
        <v>12366</v>
      </c>
      <c r="B11696">
        <v>0</v>
      </c>
      <c r="C11696">
        <v>822240</v>
      </c>
      <c r="D11696">
        <v>337920</v>
      </c>
      <c r="E11696">
        <v>450560</v>
      </c>
      <c r="F11696" s="4">
        <f t="shared" si="182"/>
        <v>536906.66666666663</v>
      </c>
    </row>
    <row r="11697" spans="1:6" x14ac:dyDescent="0.3">
      <c r="A11697" t="s">
        <v>12367</v>
      </c>
      <c r="B11697">
        <v>827760</v>
      </c>
      <c r="C11697">
        <v>741650</v>
      </c>
      <c r="D11697">
        <v>0</v>
      </c>
      <c r="E11697">
        <v>0</v>
      </c>
      <c r="F11697" s="4">
        <f t="shared" si="182"/>
        <v>247216.66666666666</v>
      </c>
    </row>
    <row r="11698" spans="1:6" x14ac:dyDescent="0.3">
      <c r="A11698" t="s">
        <v>12368</v>
      </c>
      <c r="B11698">
        <v>2029300</v>
      </c>
      <c r="C11698">
        <v>2026000</v>
      </c>
      <c r="D11698">
        <v>2047500</v>
      </c>
      <c r="E11698">
        <v>2257650</v>
      </c>
      <c r="F11698" s="4">
        <f t="shared" si="182"/>
        <v>2110383.3333333335</v>
      </c>
    </row>
    <row r="11699" spans="1:6" x14ac:dyDescent="0.3">
      <c r="A11699" t="s">
        <v>12369</v>
      </c>
      <c r="B11699">
        <v>978300</v>
      </c>
      <c r="C11699">
        <v>490650</v>
      </c>
      <c r="D11699">
        <v>322140</v>
      </c>
      <c r="E11699">
        <v>1395940</v>
      </c>
      <c r="F11699" s="4">
        <f t="shared" si="182"/>
        <v>736243.33333333337</v>
      </c>
    </row>
    <row r="11700" spans="1:6" x14ac:dyDescent="0.3">
      <c r="A11700" t="s">
        <v>12370</v>
      </c>
      <c r="B11700">
        <v>416000</v>
      </c>
      <c r="C11700">
        <v>2424450</v>
      </c>
      <c r="D11700">
        <v>256000</v>
      </c>
      <c r="E11700">
        <v>2283700</v>
      </c>
      <c r="F11700" s="4">
        <f t="shared" si="182"/>
        <v>1654716.6666666667</v>
      </c>
    </row>
    <row r="11701" spans="1:6" x14ac:dyDescent="0.3">
      <c r="A11701" t="s">
        <v>12371</v>
      </c>
      <c r="B11701">
        <v>740000</v>
      </c>
      <c r="C11701">
        <v>1098000</v>
      </c>
      <c r="D11701">
        <v>1183540</v>
      </c>
      <c r="E11701">
        <v>1118800</v>
      </c>
      <c r="F11701" s="4">
        <f t="shared" si="182"/>
        <v>1133446.6666666667</v>
      </c>
    </row>
    <row r="11702" spans="1:6" x14ac:dyDescent="0.3">
      <c r="A11702" t="s">
        <v>12372</v>
      </c>
      <c r="B11702">
        <v>1005000</v>
      </c>
      <c r="C11702">
        <v>955500</v>
      </c>
      <c r="D11702">
        <v>1962840</v>
      </c>
      <c r="E11702">
        <v>0</v>
      </c>
      <c r="F11702" s="4">
        <f t="shared" si="182"/>
        <v>972780</v>
      </c>
    </row>
    <row r="11703" spans="1:6" x14ac:dyDescent="0.3">
      <c r="A11703" t="s">
        <v>12373</v>
      </c>
      <c r="B11703">
        <v>2451430</v>
      </c>
      <c r="C11703">
        <v>3430100</v>
      </c>
      <c r="D11703">
        <v>2192120</v>
      </c>
      <c r="E11703">
        <v>2266960</v>
      </c>
      <c r="F11703" s="4">
        <f t="shared" si="182"/>
        <v>2629726.6666666665</v>
      </c>
    </row>
    <row r="11704" spans="1:6" x14ac:dyDescent="0.3">
      <c r="A11704" t="s">
        <v>12374</v>
      </c>
      <c r="B11704">
        <v>635180</v>
      </c>
      <c r="C11704">
        <v>0</v>
      </c>
      <c r="D11704">
        <v>979100</v>
      </c>
      <c r="E11704">
        <v>589680</v>
      </c>
      <c r="F11704" s="4">
        <f t="shared" si="182"/>
        <v>522926.66666666669</v>
      </c>
    </row>
    <row r="11705" spans="1:6" x14ac:dyDescent="0.3">
      <c r="A11705" t="s">
        <v>12375</v>
      </c>
      <c r="B11705">
        <v>2113020</v>
      </c>
      <c r="C11705">
        <v>1237600</v>
      </c>
      <c r="D11705">
        <v>1883700</v>
      </c>
      <c r="E11705">
        <v>581400</v>
      </c>
      <c r="F11705" s="4">
        <f t="shared" si="182"/>
        <v>1234233.3333333333</v>
      </c>
    </row>
    <row r="11706" spans="1:6" x14ac:dyDescent="0.3">
      <c r="A11706" t="s">
        <v>12376</v>
      </c>
      <c r="B11706">
        <v>564650</v>
      </c>
      <c r="C11706">
        <v>0</v>
      </c>
      <c r="D11706">
        <v>0</v>
      </c>
      <c r="E11706">
        <v>0</v>
      </c>
      <c r="F11706" s="4">
        <f t="shared" si="182"/>
        <v>0</v>
      </c>
    </row>
    <row r="11707" spans="1:6" x14ac:dyDescent="0.3">
      <c r="A11707" t="s">
        <v>12377</v>
      </c>
      <c r="B11707">
        <v>2378370</v>
      </c>
      <c r="C11707">
        <v>2343730</v>
      </c>
      <c r="D11707">
        <v>1325410</v>
      </c>
      <c r="E11707">
        <v>2119480</v>
      </c>
      <c r="F11707" s="4">
        <f t="shared" si="182"/>
        <v>1929540</v>
      </c>
    </row>
    <row r="11708" spans="1:6" x14ac:dyDescent="0.3">
      <c r="A11708" t="s">
        <v>12378</v>
      </c>
      <c r="B11708">
        <v>0</v>
      </c>
      <c r="C11708">
        <v>2500110</v>
      </c>
      <c r="D11708">
        <v>583440</v>
      </c>
      <c r="E11708">
        <v>0</v>
      </c>
      <c r="F11708" s="4">
        <f t="shared" si="182"/>
        <v>1027850</v>
      </c>
    </row>
    <row r="11709" spans="1:6" x14ac:dyDescent="0.3">
      <c r="A11709" t="s">
        <v>12379</v>
      </c>
      <c r="B11709">
        <v>248000</v>
      </c>
      <c r="C11709">
        <v>2203520</v>
      </c>
      <c r="D11709">
        <v>2417070</v>
      </c>
      <c r="E11709">
        <v>2130080</v>
      </c>
      <c r="F11709" s="4">
        <f t="shared" si="182"/>
        <v>2250223.3333333335</v>
      </c>
    </row>
    <row r="11710" spans="1:6" x14ac:dyDescent="0.3">
      <c r="A11710" t="s">
        <v>12380</v>
      </c>
      <c r="B11710">
        <v>270270</v>
      </c>
      <c r="C11710">
        <v>1102160</v>
      </c>
      <c r="D11710">
        <v>791700</v>
      </c>
      <c r="E11710">
        <v>0</v>
      </c>
      <c r="F11710" s="4">
        <f t="shared" si="182"/>
        <v>631286.66666666663</v>
      </c>
    </row>
    <row r="11711" spans="1:6" x14ac:dyDescent="0.3">
      <c r="A11711" t="s">
        <v>12381</v>
      </c>
      <c r="B11711">
        <v>2028940</v>
      </c>
      <c r="C11711">
        <v>711620</v>
      </c>
      <c r="D11711">
        <v>545370</v>
      </c>
      <c r="E11711">
        <v>491250</v>
      </c>
      <c r="F11711" s="4">
        <f t="shared" si="182"/>
        <v>582746.66666666663</v>
      </c>
    </row>
    <row r="11712" spans="1:6" x14ac:dyDescent="0.3">
      <c r="A11712" t="s">
        <v>12382</v>
      </c>
      <c r="B11712">
        <v>0</v>
      </c>
      <c r="C11712">
        <v>3348800</v>
      </c>
      <c r="D11712">
        <v>2770040</v>
      </c>
      <c r="E11712">
        <v>0</v>
      </c>
      <c r="F11712" s="4">
        <f t="shared" si="182"/>
        <v>2039613.3333333333</v>
      </c>
    </row>
    <row r="11713" spans="1:6" x14ac:dyDescent="0.3">
      <c r="A11713" t="s">
        <v>12383</v>
      </c>
      <c r="B11713">
        <v>955500</v>
      </c>
      <c r="C11713">
        <v>5976620</v>
      </c>
      <c r="D11713">
        <v>1977900</v>
      </c>
      <c r="E11713">
        <v>3179600</v>
      </c>
      <c r="F11713" s="4">
        <f t="shared" si="182"/>
        <v>3711373.3333333335</v>
      </c>
    </row>
    <row r="11714" spans="1:6" x14ac:dyDescent="0.3">
      <c r="A11714" t="s">
        <v>12384</v>
      </c>
      <c r="B11714">
        <v>8190160</v>
      </c>
      <c r="C11714">
        <v>19528100</v>
      </c>
      <c r="D11714">
        <v>18870100</v>
      </c>
      <c r="E11714">
        <v>8037600</v>
      </c>
      <c r="F11714" s="4">
        <f t="shared" si="182"/>
        <v>15478600</v>
      </c>
    </row>
    <row r="11715" spans="1:6" x14ac:dyDescent="0.3">
      <c r="A11715" t="s">
        <v>12385</v>
      </c>
      <c r="B11715">
        <v>0</v>
      </c>
      <c r="C11715">
        <v>977490</v>
      </c>
      <c r="D11715">
        <v>1288360</v>
      </c>
      <c r="E11715">
        <v>726340</v>
      </c>
      <c r="F11715" s="4">
        <f t="shared" ref="F11715:F11778" si="183">SUM(C11715:E11715)/3</f>
        <v>997396.66666666663</v>
      </c>
    </row>
    <row r="11716" spans="1:6" x14ac:dyDescent="0.3">
      <c r="A11716" t="s">
        <v>12386</v>
      </c>
      <c r="B11716">
        <v>6790050</v>
      </c>
      <c r="C11716">
        <v>6066000</v>
      </c>
      <c r="D11716">
        <v>1483300</v>
      </c>
      <c r="E11716">
        <v>3332990</v>
      </c>
      <c r="F11716" s="4">
        <f t="shared" si="183"/>
        <v>3627430</v>
      </c>
    </row>
    <row r="11717" spans="1:6" x14ac:dyDescent="0.3">
      <c r="A11717" t="s">
        <v>12387</v>
      </c>
      <c r="B11717">
        <v>3664090</v>
      </c>
      <c r="C11717">
        <v>2675810</v>
      </c>
      <c r="D11717">
        <v>529200</v>
      </c>
      <c r="E11717">
        <v>5597980</v>
      </c>
      <c r="F11717" s="4">
        <f t="shared" si="183"/>
        <v>2934330</v>
      </c>
    </row>
    <row r="11718" spans="1:6" x14ac:dyDescent="0.3">
      <c r="A11718" t="s">
        <v>12388</v>
      </c>
      <c r="B11718">
        <v>0</v>
      </c>
      <c r="C11718">
        <v>0</v>
      </c>
      <c r="D11718">
        <v>2241330</v>
      </c>
      <c r="E11718">
        <v>1837290</v>
      </c>
      <c r="F11718" s="4">
        <f t="shared" si="183"/>
        <v>1359540</v>
      </c>
    </row>
    <row r="11719" spans="1:6" x14ac:dyDescent="0.3">
      <c r="A11719" t="s">
        <v>12389</v>
      </c>
      <c r="B11719">
        <v>2095680</v>
      </c>
      <c r="C11719">
        <v>3272670</v>
      </c>
      <c r="D11719">
        <v>5121300</v>
      </c>
      <c r="E11719">
        <v>2234760</v>
      </c>
      <c r="F11719" s="4">
        <f t="shared" si="183"/>
        <v>3542910</v>
      </c>
    </row>
    <row r="11720" spans="1:6" x14ac:dyDescent="0.3">
      <c r="A11720" t="s">
        <v>12390</v>
      </c>
      <c r="B11720">
        <v>1340360</v>
      </c>
      <c r="C11720">
        <v>1043590</v>
      </c>
      <c r="D11720">
        <v>683810</v>
      </c>
      <c r="E11720">
        <v>1037160</v>
      </c>
      <c r="F11720" s="4">
        <f t="shared" si="183"/>
        <v>921520</v>
      </c>
    </row>
    <row r="11721" spans="1:6" x14ac:dyDescent="0.3">
      <c r="A11721" t="s">
        <v>12391</v>
      </c>
      <c r="B11721">
        <v>4205530</v>
      </c>
      <c r="C11721">
        <v>4711290</v>
      </c>
      <c r="D11721">
        <v>906400</v>
      </c>
      <c r="E11721">
        <v>0</v>
      </c>
      <c r="F11721" s="4">
        <f t="shared" si="183"/>
        <v>1872563.3333333333</v>
      </c>
    </row>
    <row r="11722" spans="1:6" x14ac:dyDescent="0.3">
      <c r="A11722" t="s">
        <v>12392</v>
      </c>
      <c r="B11722">
        <v>370000</v>
      </c>
      <c r="C11722">
        <v>893510</v>
      </c>
      <c r="D11722">
        <v>234600</v>
      </c>
      <c r="E11722">
        <v>678260</v>
      </c>
      <c r="F11722" s="4">
        <f t="shared" si="183"/>
        <v>602123.33333333337</v>
      </c>
    </row>
    <row r="11723" spans="1:6" x14ac:dyDescent="0.3">
      <c r="A11723" t="s">
        <v>12393</v>
      </c>
      <c r="B11723">
        <v>455100</v>
      </c>
      <c r="C11723">
        <v>818770</v>
      </c>
      <c r="D11723">
        <v>315770</v>
      </c>
      <c r="E11723">
        <v>0</v>
      </c>
      <c r="F11723" s="4">
        <f t="shared" si="183"/>
        <v>378180</v>
      </c>
    </row>
    <row r="11724" spans="1:6" x14ac:dyDescent="0.3">
      <c r="A11724" t="s">
        <v>12394</v>
      </c>
      <c r="B11724">
        <v>605440</v>
      </c>
      <c r="C11724">
        <v>446400</v>
      </c>
      <c r="D11724">
        <v>1353840</v>
      </c>
      <c r="E11724">
        <v>642000</v>
      </c>
      <c r="F11724" s="4">
        <f t="shared" si="183"/>
        <v>814080</v>
      </c>
    </row>
    <row r="11725" spans="1:6" x14ac:dyDescent="0.3">
      <c r="A11725" t="s">
        <v>12395</v>
      </c>
      <c r="B11725">
        <v>2279200</v>
      </c>
      <c r="C11725">
        <v>2262530</v>
      </c>
      <c r="D11725">
        <v>2308150</v>
      </c>
      <c r="E11725">
        <v>2055000</v>
      </c>
      <c r="F11725" s="4">
        <f t="shared" si="183"/>
        <v>2208560</v>
      </c>
    </row>
    <row r="11726" spans="1:6" x14ac:dyDescent="0.3">
      <c r="A11726" t="s">
        <v>12396</v>
      </c>
      <c r="B11726">
        <v>4444100</v>
      </c>
      <c r="C11726">
        <v>317880</v>
      </c>
      <c r="D11726">
        <v>228000</v>
      </c>
      <c r="E11726">
        <v>453280</v>
      </c>
      <c r="F11726" s="4">
        <f t="shared" si="183"/>
        <v>333053.33333333331</v>
      </c>
    </row>
    <row r="11727" spans="1:6" x14ac:dyDescent="0.3">
      <c r="A11727" t="s">
        <v>12397</v>
      </c>
      <c r="B11727">
        <v>2442790</v>
      </c>
      <c r="C11727">
        <v>2228020</v>
      </c>
      <c r="D11727">
        <v>2384200</v>
      </c>
      <c r="E11727">
        <v>2892400</v>
      </c>
      <c r="F11727" s="4">
        <f t="shared" si="183"/>
        <v>2501540</v>
      </c>
    </row>
    <row r="11728" spans="1:6" x14ac:dyDescent="0.3">
      <c r="A11728" t="s">
        <v>12398</v>
      </c>
      <c r="B11728">
        <v>1708800</v>
      </c>
      <c r="C11728">
        <v>3204450</v>
      </c>
      <c r="D11728">
        <v>2179550</v>
      </c>
      <c r="E11728">
        <v>4064850</v>
      </c>
      <c r="F11728" s="4">
        <f t="shared" si="183"/>
        <v>3149616.6666666665</v>
      </c>
    </row>
    <row r="11729" spans="1:6" x14ac:dyDescent="0.3">
      <c r="A11729" t="s">
        <v>12399</v>
      </c>
      <c r="B11729">
        <v>2274440</v>
      </c>
      <c r="C11729">
        <v>2540830</v>
      </c>
      <c r="D11729">
        <v>2584180</v>
      </c>
      <c r="E11729">
        <v>2614520</v>
      </c>
      <c r="F11729" s="4">
        <f t="shared" si="183"/>
        <v>2579843.3333333335</v>
      </c>
    </row>
    <row r="11730" spans="1:6" x14ac:dyDescent="0.3">
      <c r="A11730" t="s">
        <v>12400</v>
      </c>
      <c r="B11730">
        <v>740000</v>
      </c>
      <c r="C11730">
        <v>2078640</v>
      </c>
      <c r="D11730">
        <v>234600</v>
      </c>
      <c r="E11730">
        <v>0</v>
      </c>
      <c r="F11730" s="4">
        <f t="shared" si="183"/>
        <v>771080</v>
      </c>
    </row>
    <row r="11731" spans="1:6" x14ac:dyDescent="0.3">
      <c r="A11731" t="s">
        <v>12401</v>
      </c>
      <c r="B11731">
        <v>411950</v>
      </c>
      <c r="C11731">
        <v>960960</v>
      </c>
      <c r="D11731">
        <v>583310</v>
      </c>
      <c r="E11731">
        <v>804000</v>
      </c>
      <c r="F11731" s="4">
        <f t="shared" si="183"/>
        <v>782756.66666666663</v>
      </c>
    </row>
    <row r="11732" spans="1:6" x14ac:dyDescent="0.3">
      <c r="A11732" t="s">
        <v>12402</v>
      </c>
      <c r="B11732">
        <v>0</v>
      </c>
      <c r="C11732">
        <v>0</v>
      </c>
      <c r="D11732">
        <v>6156200</v>
      </c>
      <c r="E11732">
        <v>0</v>
      </c>
      <c r="F11732" s="4">
        <f t="shared" si="183"/>
        <v>2052066.6666666667</v>
      </c>
    </row>
    <row r="11733" spans="1:6" x14ac:dyDescent="0.3">
      <c r="A11733" t="s">
        <v>12403</v>
      </c>
      <c r="B11733">
        <v>1676220</v>
      </c>
      <c r="C11733">
        <v>8327650</v>
      </c>
      <c r="D11733">
        <v>4082200</v>
      </c>
      <c r="E11733">
        <v>0</v>
      </c>
      <c r="F11733" s="4">
        <f t="shared" si="183"/>
        <v>4136616.6666666665</v>
      </c>
    </row>
    <row r="11734" spans="1:6" x14ac:dyDescent="0.3">
      <c r="A11734" t="s">
        <v>12404</v>
      </c>
      <c r="B11734">
        <v>2058100</v>
      </c>
      <c r="C11734">
        <v>2241100</v>
      </c>
      <c r="D11734">
        <v>2055620</v>
      </c>
      <c r="E11734">
        <v>4027660</v>
      </c>
      <c r="F11734" s="4">
        <f t="shared" si="183"/>
        <v>2774793.3333333335</v>
      </c>
    </row>
    <row r="11735" spans="1:6" x14ac:dyDescent="0.3">
      <c r="A11735" t="s">
        <v>12405</v>
      </c>
      <c r="B11735">
        <v>1317950</v>
      </c>
      <c r="C11735">
        <v>1137800</v>
      </c>
      <c r="D11735">
        <v>1287000</v>
      </c>
      <c r="E11735">
        <v>520600</v>
      </c>
      <c r="F11735" s="4">
        <f t="shared" si="183"/>
        <v>981800</v>
      </c>
    </row>
    <row r="11736" spans="1:6" x14ac:dyDescent="0.3">
      <c r="A11736" t="s">
        <v>12406</v>
      </c>
      <c r="B11736">
        <v>2889540</v>
      </c>
      <c r="C11736">
        <v>0</v>
      </c>
      <c r="D11736">
        <v>2165800</v>
      </c>
      <c r="E11736">
        <v>256000</v>
      </c>
      <c r="F11736" s="4">
        <f t="shared" si="183"/>
        <v>807266.66666666663</v>
      </c>
    </row>
    <row r="11737" spans="1:6" x14ac:dyDescent="0.3">
      <c r="A11737" t="s">
        <v>12407</v>
      </c>
      <c r="B11737">
        <v>2099390</v>
      </c>
      <c r="C11737">
        <v>4105700</v>
      </c>
      <c r="D11737">
        <v>2812960</v>
      </c>
      <c r="E11737">
        <v>4019440</v>
      </c>
      <c r="F11737" s="4">
        <f t="shared" si="183"/>
        <v>3646033.3333333335</v>
      </c>
    </row>
    <row r="11738" spans="1:6" x14ac:dyDescent="0.3">
      <c r="A11738" t="s">
        <v>12408</v>
      </c>
      <c r="B11738">
        <v>740000</v>
      </c>
      <c r="C11738">
        <v>647200</v>
      </c>
      <c r="D11738">
        <v>0</v>
      </c>
      <c r="E11738">
        <v>0</v>
      </c>
      <c r="F11738" s="4">
        <f t="shared" si="183"/>
        <v>215733.33333333334</v>
      </c>
    </row>
    <row r="11739" spans="1:6" x14ac:dyDescent="0.3">
      <c r="A11739" t="s">
        <v>12409</v>
      </c>
      <c r="B11739">
        <v>944580</v>
      </c>
      <c r="C11739">
        <v>0</v>
      </c>
      <c r="D11739">
        <v>0</v>
      </c>
      <c r="E11739">
        <v>273000</v>
      </c>
      <c r="F11739" s="4">
        <f t="shared" si="183"/>
        <v>91000</v>
      </c>
    </row>
    <row r="11740" spans="1:6" x14ac:dyDescent="0.3">
      <c r="A11740" t="s">
        <v>12410</v>
      </c>
      <c r="B11740">
        <v>2485230</v>
      </c>
      <c r="C11740">
        <v>4024240</v>
      </c>
      <c r="D11740">
        <v>4168900</v>
      </c>
      <c r="E11740">
        <v>4084850</v>
      </c>
      <c r="F11740" s="4">
        <f t="shared" si="183"/>
        <v>4092663.3333333335</v>
      </c>
    </row>
    <row r="11741" spans="1:6" x14ac:dyDescent="0.3">
      <c r="A11741" t="s">
        <v>12411</v>
      </c>
      <c r="B11741">
        <v>382200</v>
      </c>
      <c r="C11741">
        <v>0</v>
      </c>
      <c r="D11741">
        <v>565500</v>
      </c>
      <c r="E11741">
        <v>386000</v>
      </c>
      <c r="F11741" s="4">
        <f t="shared" si="183"/>
        <v>317166.66666666669</v>
      </c>
    </row>
    <row r="11742" spans="1:6" x14ac:dyDescent="0.3">
      <c r="A11742" t="s">
        <v>12412</v>
      </c>
      <c r="B11742">
        <v>433160</v>
      </c>
      <c r="C11742">
        <v>0</v>
      </c>
      <c r="D11742">
        <v>0</v>
      </c>
      <c r="E11742">
        <v>0</v>
      </c>
      <c r="F11742" s="4">
        <f t="shared" si="183"/>
        <v>0</v>
      </c>
    </row>
    <row r="11743" spans="1:6" x14ac:dyDescent="0.3">
      <c r="A11743" t="s">
        <v>12413</v>
      </c>
      <c r="B11743">
        <v>578140</v>
      </c>
      <c r="C11743">
        <v>1514760</v>
      </c>
      <c r="D11743">
        <v>0</v>
      </c>
      <c r="E11743">
        <v>386000</v>
      </c>
      <c r="F11743" s="4">
        <f t="shared" si="183"/>
        <v>633586.66666666663</v>
      </c>
    </row>
    <row r="11744" spans="1:6" x14ac:dyDescent="0.3">
      <c r="A11744" t="s">
        <v>12414</v>
      </c>
      <c r="B11744">
        <v>1018130</v>
      </c>
      <c r="C11744">
        <v>2604180</v>
      </c>
      <c r="D11744">
        <v>567006</v>
      </c>
      <c r="E11744">
        <v>1076000</v>
      </c>
      <c r="F11744" s="4">
        <f t="shared" si="183"/>
        <v>1415728.6666666667</v>
      </c>
    </row>
    <row r="11745" spans="1:6" x14ac:dyDescent="0.3">
      <c r="A11745" t="s">
        <v>12415</v>
      </c>
      <c r="B11745">
        <v>2027320</v>
      </c>
      <c r="C11745">
        <v>709020</v>
      </c>
      <c r="D11745">
        <v>507780</v>
      </c>
      <c r="E11745">
        <v>1420900</v>
      </c>
      <c r="F11745" s="4">
        <f t="shared" si="183"/>
        <v>879233.33333333337</v>
      </c>
    </row>
    <row r="11746" spans="1:6" x14ac:dyDescent="0.3">
      <c r="A11746" t="s">
        <v>12416</v>
      </c>
      <c r="B11746">
        <v>370000</v>
      </c>
      <c r="C11746">
        <v>0</v>
      </c>
      <c r="D11746">
        <v>1307550</v>
      </c>
      <c r="E11746">
        <v>0</v>
      </c>
      <c r="F11746" s="4">
        <f t="shared" si="183"/>
        <v>435850</v>
      </c>
    </row>
    <row r="11747" spans="1:6" x14ac:dyDescent="0.3">
      <c r="A11747" t="s">
        <v>12417</v>
      </c>
      <c r="B11747">
        <v>11227840</v>
      </c>
      <c r="C11747">
        <v>15816160</v>
      </c>
      <c r="D11747">
        <v>14013520</v>
      </c>
      <c r="E11747">
        <v>13353880</v>
      </c>
      <c r="F11747" s="4">
        <f t="shared" si="183"/>
        <v>14394520</v>
      </c>
    </row>
    <row r="11748" spans="1:6" x14ac:dyDescent="0.3">
      <c r="A11748" t="s">
        <v>12418</v>
      </c>
      <c r="B11748">
        <v>0</v>
      </c>
      <c r="C11748">
        <v>349440</v>
      </c>
      <c r="D11748">
        <v>370000</v>
      </c>
      <c r="E11748">
        <v>309400</v>
      </c>
      <c r="F11748" s="4">
        <f t="shared" si="183"/>
        <v>342946.66666666669</v>
      </c>
    </row>
    <row r="11749" spans="1:6" x14ac:dyDescent="0.3">
      <c r="A11749" t="s">
        <v>12419</v>
      </c>
      <c r="B11749">
        <v>1128520</v>
      </c>
      <c r="C11749">
        <v>0</v>
      </c>
      <c r="D11749">
        <v>0</v>
      </c>
      <c r="E11749">
        <v>0</v>
      </c>
      <c r="F11749" s="4">
        <f t="shared" si="183"/>
        <v>0</v>
      </c>
    </row>
    <row r="11750" spans="1:6" x14ac:dyDescent="0.3">
      <c r="A11750" t="s">
        <v>12420</v>
      </c>
      <c r="B11750">
        <v>0</v>
      </c>
      <c r="C11750">
        <v>740000</v>
      </c>
      <c r="D11750">
        <v>3700000</v>
      </c>
      <c r="E11750">
        <v>269360</v>
      </c>
      <c r="F11750" s="4">
        <f t="shared" si="183"/>
        <v>1569786.6666666667</v>
      </c>
    </row>
    <row r="11751" spans="1:6" x14ac:dyDescent="0.3">
      <c r="A11751" t="s">
        <v>12421</v>
      </c>
      <c r="B11751">
        <v>2111670</v>
      </c>
      <c r="C11751">
        <v>618800</v>
      </c>
      <c r="D11751">
        <v>545700</v>
      </c>
      <c r="E11751">
        <v>1388440</v>
      </c>
      <c r="F11751" s="4">
        <f t="shared" si="183"/>
        <v>850980</v>
      </c>
    </row>
    <row r="11752" spans="1:6" x14ac:dyDescent="0.3">
      <c r="A11752" t="s">
        <v>12422</v>
      </c>
      <c r="B11752">
        <v>1506210</v>
      </c>
      <c r="C11752">
        <v>465900</v>
      </c>
      <c r="D11752">
        <v>851600</v>
      </c>
      <c r="E11752">
        <v>1550000</v>
      </c>
      <c r="F11752" s="4">
        <f t="shared" si="183"/>
        <v>955833.33333333337</v>
      </c>
    </row>
    <row r="11753" spans="1:6" x14ac:dyDescent="0.3">
      <c r="A11753" t="s">
        <v>12423</v>
      </c>
      <c r="B11753">
        <v>411950</v>
      </c>
      <c r="C11753">
        <v>251160</v>
      </c>
      <c r="D11753">
        <v>0</v>
      </c>
      <c r="E11753">
        <v>0</v>
      </c>
      <c r="F11753" s="4">
        <f t="shared" si="183"/>
        <v>83720</v>
      </c>
    </row>
    <row r="11754" spans="1:6" x14ac:dyDescent="0.3">
      <c r="A11754" t="s">
        <v>12424</v>
      </c>
      <c r="B11754">
        <v>658000</v>
      </c>
      <c r="C11754">
        <v>2065800</v>
      </c>
      <c r="D11754">
        <v>0</v>
      </c>
      <c r="E11754">
        <v>2124250</v>
      </c>
      <c r="F11754" s="4">
        <f t="shared" si="183"/>
        <v>1396683.3333333333</v>
      </c>
    </row>
    <row r="11755" spans="1:6" x14ac:dyDescent="0.3">
      <c r="A11755" t="s">
        <v>12425</v>
      </c>
      <c r="B11755">
        <v>291200</v>
      </c>
      <c r="C11755">
        <v>3346980</v>
      </c>
      <c r="D11755">
        <v>2601690</v>
      </c>
      <c r="E11755">
        <v>2382260</v>
      </c>
      <c r="F11755" s="4">
        <f t="shared" si="183"/>
        <v>2776976.6666666665</v>
      </c>
    </row>
    <row r="11756" spans="1:6" x14ac:dyDescent="0.3">
      <c r="A11756" t="s">
        <v>12426</v>
      </c>
      <c r="B11756">
        <v>1054500</v>
      </c>
      <c r="C11756">
        <v>0</v>
      </c>
      <c r="D11756">
        <v>3096870</v>
      </c>
      <c r="E11756">
        <v>1702610</v>
      </c>
      <c r="F11756" s="4">
        <f t="shared" si="183"/>
        <v>1599826.6666666667</v>
      </c>
    </row>
    <row r="11757" spans="1:6" x14ac:dyDescent="0.3">
      <c r="A11757" t="s">
        <v>12427</v>
      </c>
      <c r="B11757">
        <v>2017120</v>
      </c>
      <c r="C11757">
        <v>2073780</v>
      </c>
      <c r="D11757">
        <v>0</v>
      </c>
      <c r="E11757">
        <v>2279170</v>
      </c>
      <c r="F11757" s="4">
        <f t="shared" si="183"/>
        <v>1450983.3333333333</v>
      </c>
    </row>
    <row r="11758" spans="1:6" x14ac:dyDescent="0.3">
      <c r="A11758" t="s">
        <v>12428</v>
      </c>
      <c r="B11758">
        <v>0</v>
      </c>
      <c r="C11758">
        <v>230000</v>
      </c>
      <c r="D11758">
        <v>968580</v>
      </c>
      <c r="E11758">
        <v>0</v>
      </c>
      <c r="F11758" s="4">
        <f t="shared" si="183"/>
        <v>399526.66666666669</v>
      </c>
    </row>
    <row r="11759" spans="1:6" x14ac:dyDescent="0.3">
      <c r="A11759" t="s">
        <v>12429</v>
      </c>
      <c r="B11759">
        <v>0</v>
      </c>
      <c r="C11759">
        <v>1413920</v>
      </c>
      <c r="D11759">
        <v>0</v>
      </c>
      <c r="E11759">
        <v>0</v>
      </c>
      <c r="F11759" s="4">
        <f t="shared" si="183"/>
        <v>471306.66666666669</v>
      </c>
    </row>
    <row r="11760" spans="1:6" x14ac:dyDescent="0.3">
      <c r="A11760" t="s">
        <v>12430</v>
      </c>
      <c r="B11760">
        <v>591500</v>
      </c>
      <c r="C11760">
        <v>491400</v>
      </c>
      <c r="D11760">
        <v>641100</v>
      </c>
      <c r="E11760">
        <v>622440</v>
      </c>
      <c r="F11760" s="4">
        <f t="shared" si="183"/>
        <v>584980</v>
      </c>
    </row>
    <row r="11761" spans="1:6" x14ac:dyDescent="0.3">
      <c r="A11761" t="s">
        <v>12431</v>
      </c>
      <c r="B11761">
        <v>5770240</v>
      </c>
      <c r="C11761">
        <v>5031880</v>
      </c>
      <c r="D11761">
        <v>2684800</v>
      </c>
      <c r="E11761">
        <v>2715600</v>
      </c>
      <c r="F11761" s="4">
        <f t="shared" si="183"/>
        <v>3477426.6666666665</v>
      </c>
    </row>
    <row r="11762" spans="1:6" x14ac:dyDescent="0.3">
      <c r="A11762" t="s">
        <v>12432</v>
      </c>
      <c r="B11762">
        <v>3700000</v>
      </c>
      <c r="C11762">
        <v>8433820</v>
      </c>
      <c r="D11762">
        <v>3166440</v>
      </c>
      <c r="E11762">
        <v>6223400</v>
      </c>
      <c r="F11762" s="4">
        <f t="shared" si="183"/>
        <v>5941220</v>
      </c>
    </row>
    <row r="11763" spans="1:6" x14ac:dyDescent="0.3">
      <c r="A11763" t="s">
        <v>12433</v>
      </c>
      <c r="B11763">
        <v>529200</v>
      </c>
      <c r="C11763">
        <v>0</v>
      </c>
      <c r="D11763">
        <v>229320</v>
      </c>
      <c r="E11763">
        <v>417480</v>
      </c>
      <c r="F11763" s="4">
        <f t="shared" si="183"/>
        <v>215600</v>
      </c>
    </row>
    <row r="11764" spans="1:6" x14ac:dyDescent="0.3">
      <c r="A11764" t="s">
        <v>12434</v>
      </c>
      <c r="B11764">
        <v>0</v>
      </c>
      <c r="C11764">
        <v>2511680</v>
      </c>
      <c r="D11764">
        <v>2070860</v>
      </c>
      <c r="E11764">
        <v>2577520</v>
      </c>
      <c r="F11764" s="4">
        <f t="shared" si="183"/>
        <v>2386686.6666666665</v>
      </c>
    </row>
    <row r="11765" spans="1:6" x14ac:dyDescent="0.3">
      <c r="A11765" t="s">
        <v>12435</v>
      </c>
      <c r="B11765">
        <v>2251550</v>
      </c>
      <c r="C11765">
        <v>6109340</v>
      </c>
      <c r="D11765">
        <v>5878290</v>
      </c>
      <c r="E11765">
        <v>6809840</v>
      </c>
      <c r="F11765" s="4">
        <f t="shared" si="183"/>
        <v>6265823.333333333</v>
      </c>
    </row>
    <row r="11766" spans="1:6" x14ac:dyDescent="0.3">
      <c r="A11766" t="s">
        <v>12436</v>
      </c>
      <c r="B11766">
        <v>622440</v>
      </c>
      <c r="C11766">
        <v>0</v>
      </c>
      <c r="D11766">
        <v>0</v>
      </c>
      <c r="E11766">
        <v>0</v>
      </c>
      <c r="F11766" s="4">
        <f t="shared" si="183"/>
        <v>0</v>
      </c>
    </row>
    <row r="11767" spans="1:6" x14ac:dyDescent="0.3">
      <c r="A11767" t="s">
        <v>12437</v>
      </c>
      <c r="B11767">
        <v>160000</v>
      </c>
      <c r="C11767">
        <v>0</v>
      </c>
      <c r="D11767">
        <v>0</v>
      </c>
      <c r="E11767">
        <v>1024900</v>
      </c>
      <c r="F11767" s="4">
        <f t="shared" si="183"/>
        <v>341633.33333333331</v>
      </c>
    </row>
    <row r="11768" spans="1:6" x14ac:dyDescent="0.3">
      <c r="A11768" t="s">
        <v>12438</v>
      </c>
      <c r="B11768">
        <v>3586380</v>
      </c>
      <c r="C11768">
        <v>0</v>
      </c>
      <c r="D11768">
        <v>6312870</v>
      </c>
      <c r="E11768">
        <v>0</v>
      </c>
      <c r="F11768" s="4">
        <f t="shared" si="183"/>
        <v>2104290</v>
      </c>
    </row>
    <row r="11769" spans="1:6" x14ac:dyDescent="0.3">
      <c r="A11769" t="s">
        <v>12439</v>
      </c>
      <c r="B11769">
        <v>1068400</v>
      </c>
      <c r="C11769">
        <v>0</v>
      </c>
      <c r="D11769">
        <v>3929900</v>
      </c>
      <c r="E11769">
        <v>0</v>
      </c>
      <c r="F11769" s="4">
        <f t="shared" si="183"/>
        <v>1309966.6666666667</v>
      </c>
    </row>
    <row r="11770" spans="1:6" x14ac:dyDescent="0.3">
      <c r="A11770" t="s">
        <v>12440</v>
      </c>
      <c r="B11770">
        <v>3013660</v>
      </c>
      <c r="C11770">
        <v>5180170</v>
      </c>
      <c r="D11770">
        <v>7112450</v>
      </c>
      <c r="E11770">
        <v>7457240</v>
      </c>
      <c r="F11770" s="4">
        <f t="shared" si="183"/>
        <v>6583286.666666667</v>
      </c>
    </row>
    <row r="11771" spans="1:6" x14ac:dyDescent="0.3">
      <c r="A11771" t="s">
        <v>496</v>
      </c>
      <c r="B11771">
        <v>2153060</v>
      </c>
      <c r="C11771">
        <v>2184340</v>
      </c>
      <c r="D11771">
        <v>2005140</v>
      </c>
      <c r="E11771">
        <v>357000</v>
      </c>
      <c r="F11771" s="4">
        <f t="shared" si="183"/>
        <v>1515493.3333333333</v>
      </c>
    </row>
    <row r="11772" spans="1:6" x14ac:dyDescent="0.3">
      <c r="A11772" t="s">
        <v>12441</v>
      </c>
      <c r="B11772">
        <v>0</v>
      </c>
      <c r="C11772">
        <v>1338800</v>
      </c>
      <c r="D11772">
        <v>659750</v>
      </c>
      <c r="E11772">
        <v>688600</v>
      </c>
      <c r="F11772" s="4">
        <f t="shared" si="183"/>
        <v>895716.66666666663</v>
      </c>
    </row>
    <row r="11773" spans="1:6" x14ac:dyDescent="0.3">
      <c r="A11773" t="s">
        <v>12442</v>
      </c>
      <c r="B11773">
        <v>0</v>
      </c>
      <c r="C11773">
        <v>0</v>
      </c>
      <c r="D11773">
        <v>1299000</v>
      </c>
      <c r="E11773">
        <v>1247700</v>
      </c>
      <c r="F11773" s="4">
        <f t="shared" si="183"/>
        <v>848900</v>
      </c>
    </row>
    <row r="11774" spans="1:6" x14ac:dyDescent="0.3">
      <c r="A11774" t="s">
        <v>12443</v>
      </c>
      <c r="B11774">
        <v>2207200</v>
      </c>
      <c r="C11774">
        <v>2143840</v>
      </c>
      <c r="D11774">
        <v>2314340</v>
      </c>
      <c r="E11774">
        <v>2080160</v>
      </c>
      <c r="F11774" s="4">
        <f t="shared" si="183"/>
        <v>2179446.6666666665</v>
      </c>
    </row>
    <row r="11775" spans="1:6" x14ac:dyDescent="0.3">
      <c r="A11775" t="s">
        <v>818</v>
      </c>
      <c r="B11775">
        <v>2655520</v>
      </c>
      <c r="C11775">
        <v>1064700</v>
      </c>
      <c r="D11775">
        <v>1889160</v>
      </c>
      <c r="E11775">
        <v>2445080</v>
      </c>
      <c r="F11775" s="4">
        <f t="shared" si="183"/>
        <v>1799646.6666666667</v>
      </c>
    </row>
    <row r="11776" spans="1:6" x14ac:dyDescent="0.3">
      <c r="A11776" t="s">
        <v>12444</v>
      </c>
      <c r="B11776">
        <v>0</v>
      </c>
      <c r="C11776">
        <v>4695730</v>
      </c>
      <c r="D11776">
        <v>304000</v>
      </c>
      <c r="E11776">
        <v>722840</v>
      </c>
      <c r="F11776" s="4">
        <f t="shared" si="183"/>
        <v>1907523.3333333333</v>
      </c>
    </row>
    <row r="11777" spans="1:6" x14ac:dyDescent="0.3">
      <c r="A11777" t="s">
        <v>12445</v>
      </c>
      <c r="B11777">
        <v>2747680</v>
      </c>
      <c r="C11777">
        <v>1075620</v>
      </c>
      <c r="D11777">
        <v>609700</v>
      </c>
      <c r="E11777">
        <v>959140</v>
      </c>
      <c r="F11777" s="4">
        <f t="shared" si="183"/>
        <v>881486.66666666663</v>
      </c>
    </row>
    <row r="11778" spans="1:6" x14ac:dyDescent="0.3">
      <c r="A11778" t="s">
        <v>12446</v>
      </c>
      <c r="B11778">
        <v>2185070</v>
      </c>
      <c r="C11778">
        <v>2138630</v>
      </c>
      <c r="D11778">
        <v>2005980</v>
      </c>
      <c r="E11778">
        <v>3337250</v>
      </c>
      <c r="F11778" s="4">
        <f t="shared" si="183"/>
        <v>2493953.3333333335</v>
      </c>
    </row>
    <row r="11779" spans="1:6" x14ac:dyDescent="0.3">
      <c r="A11779" t="s">
        <v>12447</v>
      </c>
      <c r="B11779">
        <v>2067660</v>
      </c>
      <c r="C11779">
        <v>0</v>
      </c>
      <c r="D11779">
        <v>2747770</v>
      </c>
      <c r="E11779">
        <v>2388260</v>
      </c>
      <c r="F11779" s="4">
        <f t="shared" ref="F11779:F11842" si="184">SUM(C11779:E11779)/3</f>
        <v>1712010</v>
      </c>
    </row>
    <row r="11780" spans="1:6" x14ac:dyDescent="0.3">
      <c r="A11780" t="s">
        <v>12448</v>
      </c>
      <c r="B11780">
        <v>1123570</v>
      </c>
      <c r="C11780">
        <v>813540</v>
      </c>
      <c r="D11780">
        <v>0</v>
      </c>
      <c r="E11780">
        <v>2026200</v>
      </c>
      <c r="F11780" s="4">
        <f t="shared" si="184"/>
        <v>946580</v>
      </c>
    </row>
    <row r="11781" spans="1:6" x14ac:dyDescent="0.3">
      <c r="A11781" t="s">
        <v>12449</v>
      </c>
      <c r="B11781">
        <v>0</v>
      </c>
      <c r="C11781">
        <v>0</v>
      </c>
      <c r="D11781">
        <v>1013900</v>
      </c>
      <c r="E11781">
        <v>916280</v>
      </c>
      <c r="F11781" s="4">
        <f t="shared" si="184"/>
        <v>643393.33333333337</v>
      </c>
    </row>
    <row r="11782" spans="1:6" x14ac:dyDescent="0.3">
      <c r="A11782" t="s">
        <v>12450</v>
      </c>
      <c r="B11782">
        <v>0</v>
      </c>
      <c r="C11782">
        <v>0</v>
      </c>
      <c r="D11782">
        <v>218400</v>
      </c>
      <c r="E11782">
        <v>0</v>
      </c>
      <c r="F11782" s="4">
        <f t="shared" si="184"/>
        <v>72800</v>
      </c>
    </row>
    <row r="11783" spans="1:6" x14ac:dyDescent="0.3">
      <c r="A11783" t="s">
        <v>12451</v>
      </c>
      <c r="B11783">
        <v>981180</v>
      </c>
      <c r="C11783">
        <v>1056420</v>
      </c>
      <c r="D11783">
        <v>962780</v>
      </c>
      <c r="E11783">
        <v>1817820</v>
      </c>
      <c r="F11783" s="4">
        <f t="shared" si="184"/>
        <v>1279006.6666666667</v>
      </c>
    </row>
    <row r="11784" spans="1:6" x14ac:dyDescent="0.3">
      <c r="A11784" t="s">
        <v>12452</v>
      </c>
      <c r="B11784">
        <v>562380</v>
      </c>
      <c r="C11784">
        <v>382200</v>
      </c>
      <c r="D11784">
        <v>0</v>
      </c>
      <c r="E11784">
        <v>709800</v>
      </c>
      <c r="F11784" s="4">
        <f t="shared" si="184"/>
        <v>364000</v>
      </c>
    </row>
    <row r="11785" spans="1:6" x14ac:dyDescent="0.3">
      <c r="A11785" t="s">
        <v>12453</v>
      </c>
      <c r="B11785">
        <v>0</v>
      </c>
      <c r="C11785">
        <v>0</v>
      </c>
      <c r="D11785">
        <v>905880</v>
      </c>
      <c r="E11785">
        <v>0</v>
      </c>
      <c r="F11785" s="4">
        <f t="shared" si="184"/>
        <v>301960</v>
      </c>
    </row>
    <row r="11786" spans="1:6" x14ac:dyDescent="0.3">
      <c r="A11786" t="s">
        <v>12454</v>
      </c>
      <c r="B11786">
        <v>0</v>
      </c>
      <c r="C11786">
        <v>1190280</v>
      </c>
      <c r="D11786">
        <v>370000</v>
      </c>
      <c r="E11786">
        <v>1382080</v>
      </c>
      <c r="F11786" s="4">
        <f t="shared" si="184"/>
        <v>980786.66666666663</v>
      </c>
    </row>
    <row r="11787" spans="1:6" x14ac:dyDescent="0.3">
      <c r="A11787" t="s">
        <v>12455</v>
      </c>
      <c r="B11787">
        <v>4034100</v>
      </c>
      <c r="C11787">
        <v>0</v>
      </c>
      <c r="D11787">
        <v>2378650</v>
      </c>
      <c r="E11787">
        <v>5097980</v>
      </c>
      <c r="F11787" s="4">
        <f t="shared" si="184"/>
        <v>2492210</v>
      </c>
    </row>
    <row r="11788" spans="1:6" x14ac:dyDescent="0.3">
      <c r="A11788" t="s">
        <v>12456</v>
      </c>
      <c r="B11788">
        <v>0</v>
      </c>
      <c r="C11788">
        <v>4691900</v>
      </c>
      <c r="D11788">
        <v>0</v>
      </c>
      <c r="E11788">
        <v>2379020</v>
      </c>
      <c r="F11788" s="4">
        <f t="shared" si="184"/>
        <v>2356973.3333333335</v>
      </c>
    </row>
    <row r="11789" spans="1:6" x14ac:dyDescent="0.3">
      <c r="A11789" t="s">
        <v>12457</v>
      </c>
      <c r="B11789">
        <v>3334020</v>
      </c>
      <c r="C11789">
        <v>1954040</v>
      </c>
      <c r="D11789">
        <v>4474000</v>
      </c>
      <c r="E11789">
        <v>2261960</v>
      </c>
      <c r="F11789" s="4">
        <f t="shared" si="184"/>
        <v>2896666.6666666665</v>
      </c>
    </row>
    <row r="11790" spans="1:6" x14ac:dyDescent="0.3">
      <c r="A11790" t="s">
        <v>12458</v>
      </c>
      <c r="B11790">
        <v>2262520</v>
      </c>
      <c r="C11790">
        <v>4167480</v>
      </c>
      <c r="D11790">
        <v>3178400</v>
      </c>
      <c r="E11790">
        <v>2673040</v>
      </c>
      <c r="F11790" s="4">
        <f t="shared" si="184"/>
        <v>3339640</v>
      </c>
    </row>
    <row r="11791" spans="1:6" x14ac:dyDescent="0.3">
      <c r="A11791" t="s">
        <v>12459</v>
      </c>
      <c r="B11791">
        <v>2154630</v>
      </c>
      <c r="C11791">
        <v>2295320</v>
      </c>
      <c r="D11791">
        <v>2084610</v>
      </c>
      <c r="E11791">
        <v>2050160</v>
      </c>
      <c r="F11791" s="4">
        <f t="shared" si="184"/>
        <v>2143363.3333333335</v>
      </c>
    </row>
    <row r="11792" spans="1:6" x14ac:dyDescent="0.3">
      <c r="A11792" t="s">
        <v>12460</v>
      </c>
      <c r="B11792">
        <v>0</v>
      </c>
      <c r="C11792">
        <v>5075980</v>
      </c>
      <c r="D11792">
        <v>646100</v>
      </c>
      <c r="E11792">
        <v>0</v>
      </c>
      <c r="F11792" s="4">
        <f t="shared" si="184"/>
        <v>1907360</v>
      </c>
    </row>
    <row r="11793" spans="1:6" x14ac:dyDescent="0.3">
      <c r="A11793" t="s">
        <v>12461</v>
      </c>
      <c r="B11793">
        <v>7875550</v>
      </c>
      <c r="C11793">
        <v>7713100</v>
      </c>
      <c r="D11793">
        <v>4813170</v>
      </c>
      <c r="E11793">
        <v>12953810</v>
      </c>
      <c r="F11793" s="4">
        <f t="shared" si="184"/>
        <v>8493360</v>
      </c>
    </row>
    <row r="11794" spans="1:6" x14ac:dyDescent="0.3">
      <c r="A11794" t="s">
        <v>12462</v>
      </c>
      <c r="B11794">
        <v>998880</v>
      </c>
      <c r="C11794">
        <v>393120</v>
      </c>
      <c r="D11794">
        <v>555640</v>
      </c>
      <c r="E11794">
        <v>1489760</v>
      </c>
      <c r="F11794" s="4">
        <f t="shared" si="184"/>
        <v>812840</v>
      </c>
    </row>
    <row r="11795" spans="1:6" x14ac:dyDescent="0.3">
      <c r="A11795" t="s">
        <v>12463</v>
      </c>
      <c r="B11795">
        <v>230000</v>
      </c>
      <c r="C11795">
        <v>281190</v>
      </c>
      <c r="D11795">
        <v>709800</v>
      </c>
      <c r="E11795">
        <v>724140</v>
      </c>
      <c r="F11795" s="4">
        <f t="shared" si="184"/>
        <v>571710</v>
      </c>
    </row>
    <row r="11796" spans="1:6" x14ac:dyDescent="0.3">
      <c r="A11796" t="s">
        <v>12464</v>
      </c>
      <c r="B11796">
        <v>0</v>
      </c>
      <c r="C11796">
        <v>2279160</v>
      </c>
      <c r="D11796">
        <v>2508430</v>
      </c>
      <c r="E11796">
        <v>820440</v>
      </c>
      <c r="F11796" s="4">
        <f t="shared" si="184"/>
        <v>1869343.3333333333</v>
      </c>
    </row>
    <row r="11797" spans="1:6" x14ac:dyDescent="0.3">
      <c r="A11797" t="s">
        <v>12465</v>
      </c>
      <c r="B11797">
        <v>1539820</v>
      </c>
      <c r="C11797">
        <v>1038360</v>
      </c>
      <c r="D11797">
        <v>2327780</v>
      </c>
      <c r="E11797">
        <v>931700</v>
      </c>
      <c r="F11797" s="4">
        <f t="shared" si="184"/>
        <v>1432613.3333333333</v>
      </c>
    </row>
    <row r="11798" spans="1:6" x14ac:dyDescent="0.3">
      <c r="A11798" t="s">
        <v>12466</v>
      </c>
      <c r="B11798">
        <v>580000</v>
      </c>
      <c r="C11798">
        <v>0</v>
      </c>
      <c r="D11798">
        <v>1312320</v>
      </c>
      <c r="E11798">
        <v>0</v>
      </c>
      <c r="F11798" s="4">
        <f t="shared" si="184"/>
        <v>437440</v>
      </c>
    </row>
    <row r="11799" spans="1:6" x14ac:dyDescent="0.3">
      <c r="A11799" t="s">
        <v>12467</v>
      </c>
      <c r="B11799">
        <v>263000</v>
      </c>
      <c r="C11799">
        <v>302120</v>
      </c>
      <c r="D11799">
        <v>1277460</v>
      </c>
      <c r="E11799">
        <v>505600</v>
      </c>
      <c r="F11799" s="4">
        <f t="shared" si="184"/>
        <v>695060</v>
      </c>
    </row>
    <row r="11800" spans="1:6" x14ac:dyDescent="0.3">
      <c r="A11800" t="s">
        <v>12468</v>
      </c>
      <c r="B11800">
        <v>2610930</v>
      </c>
      <c r="C11800">
        <v>6066620</v>
      </c>
      <c r="D11800">
        <v>3992010</v>
      </c>
      <c r="E11800">
        <v>4943890</v>
      </c>
      <c r="F11800" s="4">
        <f t="shared" si="184"/>
        <v>5000840</v>
      </c>
    </row>
    <row r="11801" spans="1:6" x14ac:dyDescent="0.3">
      <c r="A11801" t="s">
        <v>12469</v>
      </c>
      <c r="B11801">
        <v>0</v>
      </c>
      <c r="C11801">
        <v>1034300</v>
      </c>
      <c r="D11801">
        <v>0</v>
      </c>
      <c r="E11801">
        <v>0</v>
      </c>
      <c r="F11801" s="4">
        <f t="shared" si="184"/>
        <v>344766.66666666669</v>
      </c>
    </row>
    <row r="11802" spans="1:6" x14ac:dyDescent="0.3">
      <c r="A11802" t="s">
        <v>12470</v>
      </c>
      <c r="B11802">
        <v>0</v>
      </c>
      <c r="C11802">
        <v>0</v>
      </c>
      <c r="D11802">
        <v>1663300</v>
      </c>
      <c r="E11802">
        <v>0</v>
      </c>
      <c r="F11802" s="4">
        <f t="shared" si="184"/>
        <v>554433.33333333337</v>
      </c>
    </row>
    <row r="11803" spans="1:6" x14ac:dyDescent="0.3">
      <c r="A11803" t="s">
        <v>12471</v>
      </c>
      <c r="B11803">
        <v>1071350</v>
      </c>
      <c r="C11803">
        <v>1035150</v>
      </c>
      <c r="D11803">
        <v>1371300</v>
      </c>
      <c r="E11803">
        <v>1591000</v>
      </c>
      <c r="F11803" s="4">
        <f t="shared" si="184"/>
        <v>1332483.3333333333</v>
      </c>
    </row>
    <row r="11804" spans="1:6" x14ac:dyDescent="0.3">
      <c r="A11804" t="s">
        <v>12472</v>
      </c>
      <c r="B11804">
        <v>2610310</v>
      </c>
      <c r="C11804">
        <v>430590</v>
      </c>
      <c r="D11804">
        <v>1201200</v>
      </c>
      <c r="E11804">
        <v>1121100</v>
      </c>
      <c r="F11804" s="4">
        <f t="shared" si="184"/>
        <v>917630</v>
      </c>
    </row>
    <row r="11805" spans="1:6" x14ac:dyDescent="0.3">
      <c r="A11805" t="s">
        <v>12473</v>
      </c>
      <c r="B11805">
        <v>4533620</v>
      </c>
      <c r="C11805">
        <v>0</v>
      </c>
      <c r="D11805">
        <v>3876000</v>
      </c>
      <c r="E11805">
        <v>1560000</v>
      </c>
      <c r="F11805" s="4">
        <f t="shared" si="184"/>
        <v>1812000</v>
      </c>
    </row>
    <row r="11806" spans="1:6" x14ac:dyDescent="0.3">
      <c r="A11806" t="s">
        <v>12474</v>
      </c>
      <c r="B11806">
        <v>1546540</v>
      </c>
      <c r="C11806">
        <v>785500</v>
      </c>
      <c r="D11806">
        <v>517490</v>
      </c>
      <c r="E11806">
        <v>1093380</v>
      </c>
      <c r="F11806" s="4">
        <f t="shared" si="184"/>
        <v>798790</v>
      </c>
    </row>
    <row r="11807" spans="1:6" x14ac:dyDescent="0.3">
      <c r="A11807" t="s">
        <v>12475</v>
      </c>
      <c r="B11807">
        <v>739600</v>
      </c>
      <c r="C11807">
        <v>2021100</v>
      </c>
      <c r="D11807">
        <v>647700</v>
      </c>
      <c r="E11807">
        <v>2246620</v>
      </c>
      <c r="F11807" s="4">
        <f t="shared" si="184"/>
        <v>1638473.3333333333</v>
      </c>
    </row>
    <row r="11808" spans="1:6" x14ac:dyDescent="0.3">
      <c r="A11808" t="s">
        <v>12476</v>
      </c>
      <c r="B11808">
        <v>2036580</v>
      </c>
      <c r="C11808">
        <v>5514540</v>
      </c>
      <c r="D11808">
        <v>3931200</v>
      </c>
      <c r="E11808">
        <v>1496040</v>
      </c>
      <c r="F11808" s="4">
        <f t="shared" si="184"/>
        <v>3647260</v>
      </c>
    </row>
    <row r="11809" spans="1:6" x14ac:dyDescent="0.3">
      <c r="A11809" t="s">
        <v>12477</v>
      </c>
      <c r="B11809">
        <v>411950</v>
      </c>
      <c r="C11809">
        <v>2528000</v>
      </c>
      <c r="D11809">
        <v>2210060</v>
      </c>
      <c r="E11809">
        <v>2239040</v>
      </c>
      <c r="F11809" s="4">
        <f t="shared" si="184"/>
        <v>2325700</v>
      </c>
    </row>
    <row r="11810" spans="1:6" x14ac:dyDescent="0.3">
      <c r="A11810" t="s">
        <v>12478</v>
      </c>
      <c r="B11810">
        <v>0</v>
      </c>
      <c r="C11810">
        <v>611520</v>
      </c>
      <c r="D11810">
        <v>0</v>
      </c>
      <c r="E11810">
        <v>0</v>
      </c>
      <c r="F11810" s="4">
        <f t="shared" si="184"/>
        <v>203840</v>
      </c>
    </row>
    <row r="11811" spans="1:6" x14ac:dyDescent="0.3">
      <c r="A11811" t="s">
        <v>12479</v>
      </c>
      <c r="B11811">
        <v>5876660</v>
      </c>
      <c r="C11811">
        <v>4396570</v>
      </c>
      <c r="D11811">
        <v>4577900</v>
      </c>
      <c r="E11811">
        <v>5175220</v>
      </c>
      <c r="F11811" s="4">
        <f t="shared" si="184"/>
        <v>4716563.333333333</v>
      </c>
    </row>
    <row r="11812" spans="1:6" x14ac:dyDescent="0.3">
      <c r="A11812" t="s">
        <v>12480</v>
      </c>
      <c r="B11812">
        <v>570000</v>
      </c>
      <c r="C11812">
        <v>2068080</v>
      </c>
      <c r="D11812">
        <v>2163210</v>
      </c>
      <c r="E11812">
        <v>2367420</v>
      </c>
      <c r="F11812" s="4">
        <f t="shared" si="184"/>
        <v>2199570</v>
      </c>
    </row>
    <row r="11813" spans="1:6" x14ac:dyDescent="0.3">
      <c r="A11813" t="s">
        <v>12481</v>
      </c>
      <c r="B11813">
        <v>1116640</v>
      </c>
      <c r="C11813">
        <v>0</v>
      </c>
      <c r="D11813">
        <v>986800</v>
      </c>
      <c r="E11813">
        <v>382200</v>
      </c>
      <c r="F11813" s="4">
        <f t="shared" si="184"/>
        <v>456333.33333333331</v>
      </c>
    </row>
    <row r="11814" spans="1:6" x14ac:dyDescent="0.3">
      <c r="A11814" t="s">
        <v>12482</v>
      </c>
      <c r="B11814">
        <v>256000</v>
      </c>
      <c r="C11814">
        <v>281190</v>
      </c>
      <c r="D11814">
        <v>0</v>
      </c>
      <c r="E11814">
        <v>397800</v>
      </c>
      <c r="F11814" s="4">
        <f t="shared" si="184"/>
        <v>226330</v>
      </c>
    </row>
    <row r="11815" spans="1:6" x14ac:dyDescent="0.3">
      <c r="A11815" t="s">
        <v>12483</v>
      </c>
      <c r="B11815">
        <v>1971790</v>
      </c>
      <c r="C11815">
        <v>0</v>
      </c>
      <c r="D11815">
        <v>0</v>
      </c>
      <c r="E11815">
        <v>1926560</v>
      </c>
      <c r="F11815" s="4">
        <f t="shared" si="184"/>
        <v>642186.66666666663</v>
      </c>
    </row>
    <row r="11816" spans="1:6" x14ac:dyDescent="0.3">
      <c r="A11816" t="s">
        <v>12484</v>
      </c>
      <c r="B11816">
        <v>0</v>
      </c>
      <c r="C11816">
        <v>1238000</v>
      </c>
      <c r="D11816">
        <v>281190</v>
      </c>
      <c r="E11816">
        <v>0</v>
      </c>
      <c r="F11816" s="4">
        <f t="shared" si="184"/>
        <v>506396.66666666669</v>
      </c>
    </row>
    <row r="11817" spans="1:6" x14ac:dyDescent="0.3">
      <c r="A11817" t="s">
        <v>12485</v>
      </c>
      <c r="B11817">
        <v>740000</v>
      </c>
      <c r="C11817">
        <v>2582580</v>
      </c>
      <c r="D11817">
        <v>39669600</v>
      </c>
      <c r="E11817">
        <v>0</v>
      </c>
      <c r="F11817" s="4">
        <f t="shared" si="184"/>
        <v>14084060</v>
      </c>
    </row>
    <row r="11818" spans="1:6" x14ac:dyDescent="0.3">
      <c r="A11818" t="s">
        <v>12486</v>
      </c>
      <c r="B11818">
        <v>0</v>
      </c>
      <c r="C11818">
        <v>0</v>
      </c>
      <c r="D11818">
        <v>3938410</v>
      </c>
      <c r="E11818">
        <v>903100</v>
      </c>
      <c r="F11818" s="4">
        <f t="shared" si="184"/>
        <v>1613836.6666666667</v>
      </c>
    </row>
    <row r="11819" spans="1:6" x14ac:dyDescent="0.3">
      <c r="A11819" t="s">
        <v>12487</v>
      </c>
      <c r="B11819">
        <v>370000</v>
      </c>
      <c r="C11819">
        <v>276000</v>
      </c>
      <c r="D11819">
        <v>0</v>
      </c>
      <c r="E11819">
        <v>382200</v>
      </c>
      <c r="F11819" s="4">
        <f t="shared" si="184"/>
        <v>219400</v>
      </c>
    </row>
    <row r="11820" spans="1:6" x14ac:dyDescent="0.3">
      <c r="A11820" t="s">
        <v>12488</v>
      </c>
      <c r="B11820">
        <v>809900</v>
      </c>
      <c r="C11820">
        <v>0</v>
      </c>
      <c r="D11820">
        <v>1281100</v>
      </c>
      <c r="E11820">
        <v>286650</v>
      </c>
      <c r="F11820" s="4">
        <f t="shared" si="184"/>
        <v>522583.33333333331</v>
      </c>
    </row>
    <row r="11821" spans="1:6" x14ac:dyDescent="0.3">
      <c r="A11821" t="s">
        <v>12489</v>
      </c>
      <c r="B11821">
        <v>838420</v>
      </c>
      <c r="C11821">
        <v>2113150</v>
      </c>
      <c r="D11821">
        <v>387660</v>
      </c>
      <c r="E11821">
        <v>0</v>
      </c>
      <c r="F11821" s="4">
        <f t="shared" si="184"/>
        <v>833603.33333333337</v>
      </c>
    </row>
    <row r="11822" spans="1:6" x14ac:dyDescent="0.3">
      <c r="A11822" t="s">
        <v>12490</v>
      </c>
      <c r="B11822">
        <v>2912630</v>
      </c>
      <c r="C11822">
        <v>2056600</v>
      </c>
      <c r="D11822">
        <v>2140240</v>
      </c>
      <c r="E11822">
        <v>5608190</v>
      </c>
      <c r="F11822" s="4">
        <f t="shared" si="184"/>
        <v>3268343.3333333335</v>
      </c>
    </row>
    <row r="11823" spans="1:6" x14ac:dyDescent="0.3">
      <c r="A11823" t="s">
        <v>12491</v>
      </c>
      <c r="B11823">
        <v>256000</v>
      </c>
      <c r="C11823">
        <v>2084420</v>
      </c>
      <c r="D11823">
        <v>2001520</v>
      </c>
      <c r="E11823">
        <v>2171630</v>
      </c>
      <c r="F11823" s="4">
        <f t="shared" si="184"/>
        <v>2085856.6666666667</v>
      </c>
    </row>
    <row r="11824" spans="1:6" x14ac:dyDescent="0.3">
      <c r="A11824" t="s">
        <v>12492</v>
      </c>
      <c r="B11824">
        <v>0</v>
      </c>
      <c r="C11824">
        <v>0</v>
      </c>
      <c r="D11824">
        <v>704160</v>
      </c>
      <c r="E11824">
        <v>0</v>
      </c>
      <c r="F11824" s="4">
        <f t="shared" si="184"/>
        <v>234720</v>
      </c>
    </row>
    <row r="11825" spans="1:6" x14ac:dyDescent="0.3">
      <c r="A11825" t="s">
        <v>12493</v>
      </c>
      <c r="B11825">
        <v>0</v>
      </c>
      <c r="C11825">
        <v>0</v>
      </c>
      <c r="D11825">
        <v>1087650</v>
      </c>
      <c r="E11825">
        <v>709280</v>
      </c>
      <c r="F11825" s="4">
        <f t="shared" si="184"/>
        <v>598976.66666666663</v>
      </c>
    </row>
    <row r="11826" spans="1:6" x14ac:dyDescent="0.3">
      <c r="A11826" t="s">
        <v>12494</v>
      </c>
      <c r="B11826">
        <v>5013950</v>
      </c>
      <c r="C11826">
        <v>5659600</v>
      </c>
      <c r="D11826">
        <v>3994200</v>
      </c>
      <c r="E11826">
        <v>3341700</v>
      </c>
      <c r="F11826" s="4">
        <f t="shared" si="184"/>
        <v>4331833.333333333</v>
      </c>
    </row>
    <row r="11827" spans="1:6" x14ac:dyDescent="0.3">
      <c r="A11827" t="s">
        <v>12495</v>
      </c>
      <c r="B11827">
        <v>1002400</v>
      </c>
      <c r="C11827">
        <v>0</v>
      </c>
      <c r="D11827">
        <v>0</v>
      </c>
      <c r="E11827">
        <v>642000</v>
      </c>
      <c r="F11827" s="4">
        <f t="shared" si="184"/>
        <v>214000</v>
      </c>
    </row>
    <row r="11828" spans="1:6" x14ac:dyDescent="0.3">
      <c r="A11828" t="s">
        <v>12496</v>
      </c>
      <c r="B11828">
        <v>0</v>
      </c>
      <c r="C11828">
        <v>1595250</v>
      </c>
      <c r="D11828">
        <v>271000</v>
      </c>
      <c r="E11828">
        <v>764500</v>
      </c>
      <c r="F11828" s="4">
        <f t="shared" si="184"/>
        <v>876916.66666666663</v>
      </c>
    </row>
    <row r="11829" spans="1:6" x14ac:dyDescent="0.3">
      <c r="A11829" t="s">
        <v>12497</v>
      </c>
      <c r="B11829">
        <v>709800</v>
      </c>
      <c r="C11829">
        <v>0</v>
      </c>
      <c r="D11829">
        <v>0</v>
      </c>
      <c r="E11829">
        <v>234600</v>
      </c>
      <c r="F11829" s="4">
        <f t="shared" si="184"/>
        <v>78200</v>
      </c>
    </row>
    <row r="11830" spans="1:6" x14ac:dyDescent="0.3">
      <c r="A11830" t="s">
        <v>12498</v>
      </c>
      <c r="B11830">
        <v>0</v>
      </c>
      <c r="C11830">
        <v>1755050</v>
      </c>
      <c r="D11830">
        <v>575120</v>
      </c>
      <c r="E11830">
        <v>427700</v>
      </c>
      <c r="F11830" s="4">
        <f t="shared" si="184"/>
        <v>919290</v>
      </c>
    </row>
    <row r="11831" spans="1:6" x14ac:dyDescent="0.3">
      <c r="A11831" t="s">
        <v>12499</v>
      </c>
      <c r="B11831">
        <v>0</v>
      </c>
      <c r="C11831">
        <v>372190</v>
      </c>
      <c r="D11831">
        <v>234600</v>
      </c>
      <c r="E11831">
        <v>0</v>
      </c>
      <c r="F11831" s="4">
        <f t="shared" si="184"/>
        <v>202263.33333333334</v>
      </c>
    </row>
    <row r="11832" spans="1:6" x14ac:dyDescent="0.3">
      <c r="A11832" t="s">
        <v>12500</v>
      </c>
      <c r="B11832">
        <v>2944390</v>
      </c>
      <c r="C11832">
        <v>10490130</v>
      </c>
      <c r="D11832">
        <v>10912060</v>
      </c>
      <c r="E11832">
        <v>12699340</v>
      </c>
      <c r="F11832" s="4">
        <f t="shared" si="184"/>
        <v>11367176.666666666</v>
      </c>
    </row>
    <row r="11833" spans="1:6" x14ac:dyDescent="0.3">
      <c r="A11833" t="s">
        <v>12501</v>
      </c>
      <c r="B11833">
        <v>687960</v>
      </c>
      <c r="C11833">
        <v>0</v>
      </c>
      <c r="D11833">
        <v>0</v>
      </c>
      <c r="E11833">
        <v>0</v>
      </c>
      <c r="F11833" s="4">
        <f t="shared" si="184"/>
        <v>0</v>
      </c>
    </row>
    <row r="11834" spans="1:6" x14ac:dyDescent="0.3">
      <c r="A11834" t="s">
        <v>12502</v>
      </c>
      <c r="B11834">
        <v>308000</v>
      </c>
      <c r="C11834">
        <v>191100</v>
      </c>
      <c r="D11834">
        <v>0</v>
      </c>
      <c r="E11834">
        <v>149400</v>
      </c>
      <c r="F11834" s="4">
        <f t="shared" si="184"/>
        <v>113500</v>
      </c>
    </row>
    <row r="11835" spans="1:6" x14ac:dyDescent="0.3">
      <c r="A11835" t="s">
        <v>12503</v>
      </c>
      <c r="B11835">
        <v>334880</v>
      </c>
      <c r="C11835">
        <v>382200</v>
      </c>
      <c r="D11835">
        <v>1159340</v>
      </c>
      <c r="E11835">
        <v>1063040</v>
      </c>
      <c r="F11835" s="4">
        <f t="shared" si="184"/>
        <v>868193.33333333337</v>
      </c>
    </row>
    <row r="11836" spans="1:6" x14ac:dyDescent="0.3">
      <c r="A11836" t="s">
        <v>12504</v>
      </c>
      <c r="B11836">
        <v>1563200</v>
      </c>
      <c r="C11836">
        <v>797160</v>
      </c>
      <c r="D11836">
        <v>0</v>
      </c>
      <c r="E11836">
        <v>2768200</v>
      </c>
      <c r="F11836" s="4">
        <f t="shared" si="184"/>
        <v>1188453.3333333333</v>
      </c>
    </row>
    <row r="11837" spans="1:6" x14ac:dyDescent="0.3">
      <c r="A11837" t="s">
        <v>12505</v>
      </c>
      <c r="B11837">
        <v>823900</v>
      </c>
      <c r="C11837">
        <v>0</v>
      </c>
      <c r="D11837">
        <v>0</v>
      </c>
      <c r="E11837">
        <v>0</v>
      </c>
      <c r="F11837" s="4">
        <f t="shared" si="184"/>
        <v>0</v>
      </c>
    </row>
    <row r="11838" spans="1:6" x14ac:dyDescent="0.3">
      <c r="A11838" t="s">
        <v>12506</v>
      </c>
      <c r="B11838">
        <v>230000</v>
      </c>
      <c r="C11838">
        <v>1431430</v>
      </c>
      <c r="D11838">
        <v>741650</v>
      </c>
      <c r="E11838">
        <v>928200</v>
      </c>
      <c r="F11838" s="4">
        <f t="shared" si="184"/>
        <v>1033760</v>
      </c>
    </row>
    <row r="11839" spans="1:6" x14ac:dyDescent="0.3">
      <c r="A11839" t="s">
        <v>12507</v>
      </c>
      <c r="B11839">
        <v>264000</v>
      </c>
      <c r="C11839">
        <v>11482700</v>
      </c>
      <c r="D11839">
        <v>0</v>
      </c>
      <c r="E11839">
        <v>0</v>
      </c>
      <c r="F11839" s="4">
        <f t="shared" si="184"/>
        <v>3827566.6666666665</v>
      </c>
    </row>
    <row r="11840" spans="1:6" x14ac:dyDescent="0.3">
      <c r="A11840" t="s">
        <v>12508</v>
      </c>
      <c r="B11840">
        <v>3606720</v>
      </c>
      <c r="C11840">
        <v>0</v>
      </c>
      <c r="D11840">
        <v>5904050</v>
      </c>
      <c r="E11840">
        <v>3181750</v>
      </c>
      <c r="F11840" s="4">
        <f t="shared" si="184"/>
        <v>3028600</v>
      </c>
    </row>
    <row r="11841" spans="1:6" x14ac:dyDescent="0.3">
      <c r="A11841" t="s">
        <v>12509</v>
      </c>
      <c r="B11841">
        <v>0</v>
      </c>
      <c r="C11841">
        <v>1124000</v>
      </c>
      <c r="D11841">
        <v>3367140</v>
      </c>
      <c r="E11841">
        <v>666000</v>
      </c>
      <c r="F11841" s="4">
        <f t="shared" si="184"/>
        <v>1719046.6666666667</v>
      </c>
    </row>
    <row r="11842" spans="1:6" x14ac:dyDescent="0.3">
      <c r="A11842" t="s">
        <v>12510</v>
      </c>
      <c r="B11842">
        <v>3262350</v>
      </c>
      <c r="C11842">
        <v>1123850</v>
      </c>
      <c r="D11842">
        <v>1203750</v>
      </c>
      <c r="E11842">
        <v>1057200</v>
      </c>
      <c r="F11842" s="4">
        <f t="shared" si="184"/>
        <v>1128266.6666666667</v>
      </c>
    </row>
    <row r="11843" spans="1:6" x14ac:dyDescent="0.3">
      <c r="A11843" t="s">
        <v>12511</v>
      </c>
      <c r="B11843">
        <v>0</v>
      </c>
      <c r="C11843">
        <v>1325050</v>
      </c>
      <c r="D11843">
        <v>749840</v>
      </c>
      <c r="E11843">
        <v>0</v>
      </c>
      <c r="F11843" s="4">
        <f t="shared" ref="F11843:F11906" si="185">SUM(C11843:E11843)/3</f>
        <v>691630</v>
      </c>
    </row>
    <row r="11844" spans="1:6" x14ac:dyDescent="0.3">
      <c r="A11844" t="s">
        <v>12512</v>
      </c>
      <c r="B11844">
        <v>2134860</v>
      </c>
      <c r="C11844">
        <v>3011900</v>
      </c>
      <c r="D11844">
        <v>2148140</v>
      </c>
      <c r="E11844">
        <v>2524500</v>
      </c>
      <c r="F11844" s="4">
        <f t="shared" si="185"/>
        <v>2561513.3333333335</v>
      </c>
    </row>
    <row r="11845" spans="1:6" x14ac:dyDescent="0.3">
      <c r="A11845" t="s">
        <v>12513</v>
      </c>
      <c r="B11845">
        <v>0</v>
      </c>
      <c r="C11845">
        <v>1254890</v>
      </c>
      <c r="D11845">
        <v>0</v>
      </c>
      <c r="E11845">
        <v>1578020</v>
      </c>
      <c r="F11845" s="4">
        <f t="shared" si="185"/>
        <v>944303.33333333337</v>
      </c>
    </row>
    <row r="11846" spans="1:6" x14ac:dyDescent="0.3">
      <c r="A11846" t="s">
        <v>12514</v>
      </c>
      <c r="B11846">
        <v>848120</v>
      </c>
      <c r="C11846">
        <v>0</v>
      </c>
      <c r="D11846">
        <v>0</v>
      </c>
      <c r="E11846">
        <v>741000</v>
      </c>
      <c r="F11846" s="4">
        <f t="shared" si="185"/>
        <v>247000</v>
      </c>
    </row>
    <row r="11847" spans="1:6" x14ac:dyDescent="0.3">
      <c r="A11847" t="s">
        <v>12515</v>
      </c>
      <c r="B11847">
        <v>0</v>
      </c>
      <c r="C11847">
        <v>0</v>
      </c>
      <c r="D11847">
        <v>898550</v>
      </c>
      <c r="E11847">
        <v>0</v>
      </c>
      <c r="F11847" s="4">
        <f t="shared" si="185"/>
        <v>299516.66666666669</v>
      </c>
    </row>
    <row r="11848" spans="1:6" x14ac:dyDescent="0.3">
      <c r="A11848" t="s">
        <v>12516</v>
      </c>
      <c r="B11848">
        <v>1642700</v>
      </c>
      <c r="C11848">
        <v>801710</v>
      </c>
      <c r="D11848">
        <v>1101100</v>
      </c>
      <c r="E11848">
        <v>751820</v>
      </c>
      <c r="F11848" s="4">
        <f t="shared" si="185"/>
        <v>884876.66666666663</v>
      </c>
    </row>
    <row r="11849" spans="1:6" x14ac:dyDescent="0.3">
      <c r="A11849" t="s">
        <v>12517</v>
      </c>
      <c r="B11849">
        <v>16538500</v>
      </c>
      <c r="C11849">
        <v>43184300</v>
      </c>
      <c r="D11849">
        <v>36059630</v>
      </c>
      <c r="E11849">
        <v>7380100</v>
      </c>
      <c r="F11849" s="4">
        <f t="shared" si="185"/>
        <v>28874676.666666668</v>
      </c>
    </row>
    <row r="11850" spans="1:6" x14ac:dyDescent="0.3">
      <c r="A11850" t="s">
        <v>12518</v>
      </c>
      <c r="B11850">
        <v>207480</v>
      </c>
      <c r="C11850">
        <v>303940</v>
      </c>
      <c r="D11850">
        <v>649900</v>
      </c>
      <c r="E11850">
        <v>364000</v>
      </c>
      <c r="F11850" s="4">
        <f t="shared" si="185"/>
        <v>439280</v>
      </c>
    </row>
    <row r="11851" spans="1:6" x14ac:dyDescent="0.3">
      <c r="A11851" t="s">
        <v>12519</v>
      </c>
      <c r="B11851">
        <v>678000</v>
      </c>
      <c r="C11851">
        <v>963690</v>
      </c>
      <c r="D11851">
        <v>2301210</v>
      </c>
      <c r="E11851">
        <v>1901060</v>
      </c>
      <c r="F11851" s="4">
        <f t="shared" si="185"/>
        <v>1721986.6666666667</v>
      </c>
    </row>
    <row r="11852" spans="1:6" x14ac:dyDescent="0.3">
      <c r="A11852" t="s">
        <v>12520</v>
      </c>
      <c r="B11852">
        <v>463500</v>
      </c>
      <c r="C11852">
        <v>0</v>
      </c>
      <c r="D11852">
        <v>0</v>
      </c>
      <c r="E11852">
        <v>0</v>
      </c>
      <c r="F11852" s="4">
        <f t="shared" si="185"/>
        <v>0</v>
      </c>
    </row>
    <row r="11853" spans="1:6" x14ac:dyDescent="0.3">
      <c r="A11853" t="s">
        <v>12521</v>
      </c>
      <c r="B11853">
        <v>0</v>
      </c>
      <c r="C11853">
        <v>100100</v>
      </c>
      <c r="D11853">
        <v>264600</v>
      </c>
      <c r="E11853">
        <v>2054410</v>
      </c>
      <c r="F11853" s="4">
        <f t="shared" si="185"/>
        <v>806370</v>
      </c>
    </row>
    <row r="11854" spans="1:6" x14ac:dyDescent="0.3">
      <c r="A11854" t="s">
        <v>12522</v>
      </c>
      <c r="B11854">
        <v>637800</v>
      </c>
      <c r="C11854">
        <v>0</v>
      </c>
      <c r="D11854">
        <v>2008640</v>
      </c>
      <c r="E11854">
        <v>1254560</v>
      </c>
      <c r="F11854" s="4">
        <f t="shared" si="185"/>
        <v>1087733.3333333333</v>
      </c>
    </row>
    <row r="11855" spans="1:6" x14ac:dyDescent="0.3">
      <c r="A11855" t="s">
        <v>12523</v>
      </c>
      <c r="B11855">
        <v>236600</v>
      </c>
      <c r="C11855">
        <v>149400</v>
      </c>
      <c r="D11855">
        <v>0</v>
      </c>
      <c r="E11855">
        <v>0</v>
      </c>
      <c r="F11855" s="4">
        <f t="shared" si="185"/>
        <v>49800</v>
      </c>
    </row>
    <row r="11856" spans="1:6" x14ac:dyDescent="0.3">
      <c r="A11856" t="s">
        <v>12524</v>
      </c>
      <c r="B11856">
        <v>0</v>
      </c>
      <c r="C11856">
        <v>475020</v>
      </c>
      <c r="D11856">
        <v>234600</v>
      </c>
      <c r="E11856">
        <v>0</v>
      </c>
      <c r="F11856" s="4">
        <f t="shared" si="185"/>
        <v>236540</v>
      </c>
    </row>
    <row r="11857" spans="1:6" x14ac:dyDescent="0.3">
      <c r="A11857" t="s">
        <v>12525</v>
      </c>
      <c r="B11857">
        <v>4214750</v>
      </c>
      <c r="C11857">
        <v>3612640</v>
      </c>
      <c r="D11857">
        <v>6434230</v>
      </c>
      <c r="E11857">
        <v>6480200</v>
      </c>
      <c r="F11857" s="4">
        <f t="shared" si="185"/>
        <v>5509023.333333333</v>
      </c>
    </row>
    <row r="11858" spans="1:6" x14ac:dyDescent="0.3">
      <c r="A11858" t="s">
        <v>12526</v>
      </c>
      <c r="B11858">
        <v>2495600</v>
      </c>
      <c r="C11858">
        <v>2302800</v>
      </c>
      <c r="D11858">
        <v>2221410</v>
      </c>
      <c r="E11858">
        <v>2300840</v>
      </c>
      <c r="F11858" s="4">
        <f t="shared" si="185"/>
        <v>2275016.6666666665</v>
      </c>
    </row>
    <row r="11859" spans="1:6" x14ac:dyDescent="0.3">
      <c r="A11859" t="s">
        <v>12527</v>
      </c>
      <c r="B11859">
        <v>2510900</v>
      </c>
      <c r="C11859">
        <v>0</v>
      </c>
      <c r="D11859">
        <v>11610560</v>
      </c>
      <c r="E11859">
        <v>25831040</v>
      </c>
      <c r="F11859" s="4">
        <f t="shared" si="185"/>
        <v>12480533.333333334</v>
      </c>
    </row>
    <row r="11860" spans="1:6" x14ac:dyDescent="0.3">
      <c r="A11860" t="s">
        <v>12528</v>
      </c>
      <c r="B11860">
        <v>160000</v>
      </c>
      <c r="C11860">
        <v>382200</v>
      </c>
      <c r="D11860">
        <v>9994240</v>
      </c>
      <c r="E11860">
        <v>463500</v>
      </c>
      <c r="F11860" s="4">
        <f t="shared" si="185"/>
        <v>3613313.3333333335</v>
      </c>
    </row>
    <row r="11861" spans="1:6" x14ac:dyDescent="0.3">
      <c r="A11861" t="s">
        <v>12529</v>
      </c>
      <c r="B11861">
        <v>160000</v>
      </c>
      <c r="C11861">
        <v>0</v>
      </c>
      <c r="D11861">
        <v>1120219</v>
      </c>
      <c r="E11861">
        <v>256000</v>
      </c>
      <c r="F11861" s="4">
        <f t="shared" si="185"/>
        <v>458739.66666666669</v>
      </c>
    </row>
    <row r="11862" spans="1:6" x14ac:dyDescent="0.3">
      <c r="A11862" t="s">
        <v>12530</v>
      </c>
      <c r="B11862">
        <v>296000</v>
      </c>
      <c r="C11862">
        <v>1112500</v>
      </c>
      <c r="D11862">
        <v>0</v>
      </c>
      <c r="E11862">
        <v>0</v>
      </c>
      <c r="F11862" s="4">
        <f t="shared" si="185"/>
        <v>370833.33333333331</v>
      </c>
    </row>
    <row r="11863" spans="1:6" x14ac:dyDescent="0.3">
      <c r="A11863" t="s">
        <v>12531</v>
      </c>
      <c r="B11863">
        <v>499200</v>
      </c>
      <c r="C11863">
        <v>0</v>
      </c>
      <c r="D11863">
        <v>0</v>
      </c>
      <c r="E11863">
        <v>0</v>
      </c>
      <c r="F11863" s="4">
        <f t="shared" si="185"/>
        <v>0</v>
      </c>
    </row>
    <row r="11864" spans="1:6" x14ac:dyDescent="0.3">
      <c r="A11864" t="s">
        <v>12532</v>
      </c>
      <c r="B11864">
        <v>570300</v>
      </c>
      <c r="C11864">
        <v>0</v>
      </c>
      <c r="D11864">
        <v>13543460</v>
      </c>
      <c r="E11864">
        <v>0</v>
      </c>
      <c r="F11864" s="4">
        <f t="shared" si="185"/>
        <v>4514486.666666667</v>
      </c>
    </row>
    <row r="11865" spans="1:6" x14ac:dyDescent="0.3">
      <c r="A11865" t="s">
        <v>12533</v>
      </c>
      <c r="B11865">
        <v>0</v>
      </c>
      <c r="C11865">
        <v>1250900</v>
      </c>
      <c r="D11865">
        <v>491400</v>
      </c>
      <c r="E11865">
        <v>764400</v>
      </c>
      <c r="F11865" s="4">
        <f t="shared" si="185"/>
        <v>835566.66666666663</v>
      </c>
    </row>
    <row r="11866" spans="1:6" x14ac:dyDescent="0.3">
      <c r="A11866" t="s">
        <v>12534</v>
      </c>
      <c r="B11866">
        <v>950040</v>
      </c>
      <c r="C11866">
        <v>1119300</v>
      </c>
      <c r="D11866">
        <v>311100</v>
      </c>
      <c r="E11866">
        <v>950040</v>
      </c>
      <c r="F11866" s="4">
        <f t="shared" si="185"/>
        <v>793480</v>
      </c>
    </row>
    <row r="11867" spans="1:6" x14ac:dyDescent="0.3">
      <c r="A11867" t="s">
        <v>12535</v>
      </c>
      <c r="B11867">
        <v>921550</v>
      </c>
      <c r="C11867">
        <v>1978340</v>
      </c>
      <c r="D11867">
        <v>1048320</v>
      </c>
      <c r="E11867">
        <v>1164500</v>
      </c>
      <c r="F11867" s="4">
        <f t="shared" si="185"/>
        <v>1397053.3333333333</v>
      </c>
    </row>
    <row r="11868" spans="1:6" x14ac:dyDescent="0.3">
      <c r="A11868" t="s">
        <v>12536</v>
      </c>
      <c r="B11868">
        <v>818000</v>
      </c>
      <c r="C11868">
        <v>1332280</v>
      </c>
      <c r="D11868">
        <v>349000</v>
      </c>
      <c r="E11868">
        <v>2876600</v>
      </c>
      <c r="F11868" s="4">
        <f t="shared" si="185"/>
        <v>1519293.3333333333</v>
      </c>
    </row>
    <row r="11869" spans="1:6" x14ac:dyDescent="0.3">
      <c r="A11869" t="s">
        <v>12537</v>
      </c>
      <c r="B11869">
        <v>682500</v>
      </c>
      <c r="C11869">
        <v>1797020</v>
      </c>
      <c r="D11869">
        <v>1222200</v>
      </c>
      <c r="E11869">
        <v>1446720</v>
      </c>
      <c r="F11869" s="4">
        <f t="shared" si="185"/>
        <v>1488646.6666666667</v>
      </c>
    </row>
    <row r="11870" spans="1:6" x14ac:dyDescent="0.3">
      <c r="A11870" t="s">
        <v>12538</v>
      </c>
      <c r="B11870">
        <v>2135400</v>
      </c>
      <c r="C11870">
        <v>1340580</v>
      </c>
      <c r="D11870">
        <v>584760</v>
      </c>
      <c r="E11870">
        <v>820000</v>
      </c>
      <c r="F11870" s="4">
        <f t="shared" si="185"/>
        <v>915113.33333333337</v>
      </c>
    </row>
    <row r="11871" spans="1:6" x14ac:dyDescent="0.3">
      <c r="A11871" t="s">
        <v>12539</v>
      </c>
      <c r="B11871">
        <v>0</v>
      </c>
      <c r="C11871">
        <v>769100</v>
      </c>
      <c r="D11871">
        <v>758940</v>
      </c>
      <c r="E11871">
        <v>376740</v>
      </c>
      <c r="F11871" s="4">
        <f t="shared" si="185"/>
        <v>634926.66666666663</v>
      </c>
    </row>
    <row r="11872" spans="1:6" x14ac:dyDescent="0.3">
      <c r="A11872" t="s">
        <v>12540</v>
      </c>
      <c r="B11872">
        <v>7100870</v>
      </c>
      <c r="C11872">
        <v>6283490</v>
      </c>
      <c r="D11872">
        <v>38990350</v>
      </c>
      <c r="E11872">
        <v>20841120</v>
      </c>
      <c r="F11872" s="4">
        <f t="shared" si="185"/>
        <v>22038320</v>
      </c>
    </row>
    <row r="11873" spans="1:6" x14ac:dyDescent="0.3">
      <c r="A11873" t="s">
        <v>12541</v>
      </c>
      <c r="B11873">
        <v>0</v>
      </c>
      <c r="C11873">
        <v>720720</v>
      </c>
      <c r="D11873">
        <v>0</v>
      </c>
      <c r="E11873">
        <v>0</v>
      </c>
      <c r="F11873" s="4">
        <f t="shared" si="185"/>
        <v>240240</v>
      </c>
    </row>
    <row r="11874" spans="1:6" x14ac:dyDescent="0.3">
      <c r="A11874" t="s">
        <v>12542</v>
      </c>
      <c r="B11874">
        <v>2232300</v>
      </c>
      <c r="C11874">
        <v>2173420</v>
      </c>
      <c r="D11874">
        <v>2150400</v>
      </c>
      <c r="E11874">
        <v>2594670</v>
      </c>
      <c r="F11874" s="4">
        <f t="shared" si="185"/>
        <v>2306163.3333333335</v>
      </c>
    </row>
    <row r="11875" spans="1:6" x14ac:dyDescent="0.3">
      <c r="A11875" t="s">
        <v>12543</v>
      </c>
      <c r="B11875">
        <v>0</v>
      </c>
      <c r="C11875">
        <v>2516380</v>
      </c>
      <c r="D11875">
        <v>3160430</v>
      </c>
      <c r="E11875">
        <v>3581960</v>
      </c>
      <c r="F11875" s="4">
        <f t="shared" si="185"/>
        <v>3086256.6666666665</v>
      </c>
    </row>
    <row r="11876" spans="1:6" x14ac:dyDescent="0.3">
      <c r="A11876" t="s">
        <v>12544</v>
      </c>
      <c r="B11876">
        <v>0</v>
      </c>
      <c r="C11876">
        <v>423150</v>
      </c>
      <c r="D11876">
        <v>403750</v>
      </c>
      <c r="E11876">
        <v>0</v>
      </c>
      <c r="F11876" s="4">
        <f t="shared" si="185"/>
        <v>275633.33333333331</v>
      </c>
    </row>
    <row r="11877" spans="1:6" x14ac:dyDescent="0.3">
      <c r="A11877" t="s">
        <v>12545</v>
      </c>
      <c r="B11877">
        <v>2322210</v>
      </c>
      <c r="C11877">
        <v>5360000</v>
      </c>
      <c r="D11877">
        <v>5194030</v>
      </c>
      <c r="E11877">
        <v>2082660</v>
      </c>
      <c r="F11877" s="4">
        <f t="shared" si="185"/>
        <v>4212230</v>
      </c>
    </row>
    <row r="11878" spans="1:6" x14ac:dyDescent="0.3">
      <c r="A11878" t="s">
        <v>12546</v>
      </c>
      <c r="B11878">
        <v>273000</v>
      </c>
      <c r="C11878">
        <v>305000</v>
      </c>
      <c r="D11878">
        <v>1009190</v>
      </c>
      <c r="E11878">
        <v>386000</v>
      </c>
      <c r="F11878" s="4">
        <f t="shared" si="185"/>
        <v>566730</v>
      </c>
    </row>
    <row r="11879" spans="1:6" x14ac:dyDescent="0.3">
      <c r="A11879" t="s">
        <v>12547</v>
      </c>
      <c r="B11879">
        <v>2306850</v>
      </c>
      <c r="C11879">
        <v>1339940</v>
      </c>
      <c r="D11879">
        <v>1266720</v>
      </c>
      <c r="E11879">
        <v>1241520</v>
      </c>
      <c r="F11879" s="4">
        <f t="shared" si="185"/>
        <v>1282726.6666666667</v>
      </c>
    </row>
    <row r="11880" spans="1:6" x14ac:dyDescent="0.3">
      <c r="A11880" t="s">
        <v>12548</v>
      </c>
      <c r="B11880">
        <v>6407010</v>
      </c>
      <c r="C11880">
        <v>13737100</v>
      </c>
      <c r="D11880">
        <v>9306540</v>
      </c>
      <c r="E11880">
        <v>9296730</v>
      </c>
      <c r="F11880" s="4">
        <f t="shared" si="185"/>
        <v>10780123.333333334</v>
      </c>
    </row>
    <row r="11881" spans="1:6" x14ac:dyDescent="0.3">
      <c r="A11881" t="s">
        <v>12549</v>
      </c>
      <c r="B11881">
        <v>491400</v>
      </c>
      <c r="C11881">
        <v>0</v>
      </c>
      <c r="D11881">
        <v>528300</v>
      </c>
      <c r="E11881">
        <v>820000</v>
      </c>
      <c r="F11881" s="4">
        <f t="shared" si="185"/>
        <v>449433.33333333331</v>
      </c>
    </row>
    <row r="11882" spans="1:6" x14ac:dyDescent="0.3">
      <c r="A11882" t="s">
        <v>12550</v>
      </c>
      <c r="B11882">
        <v>6617600</v>
      </c>
      <c r="C11882">
        <v>6022240</v>
      </c>
      <c r="D11882">
        <v>6209520</v>
      </c>
      <c r="E11882">
        <v>6038760</v>
      </c>
      <c r="F11882" s="4">
        <f t="shared" si="185"/>
        <v>6090173.333333333</v>
      </c>
    </row>
    <row r="11883" spans="1:6" x14ac:dyDescent="0.3">
      <c r="A11883" t="s">
        <v>12551</v>
      </c>
      <c r="B11883">
        <v>653800</v>
      </c>
      <c r="C11883">
        <v>0</v>
      </c>
      <c r="D11883">
        <v>304000</v>
      </c>
      <c r="E11883">
        <v>0</v>
      </c>
      <c r="F11883" s="4">
        <f t="shared" si="185"/>
        <v>101333.33333333333</v>
      </c>
    </row>
    <row r="11884" spans="1:6" x14ac:dyDescent="0.3">
      <c r="A11884" t="s">
        <v>12552</v>
      </c>
      <c r="B11884">
        <v>1532620</v>
      </c>
      <c r="C11884">
        <v>0</v>
      </c>
      <c r="D11884">
        <v>307300</v>
      </c>
      <c r="E11884">
        <v>593480</v>
      </c>
      <c r="F11884" s="4">
        <f t="shared" si="185"/>
        <v>300260</v>
      </c>
    </row>
    <row r="11885" spans="1:6" x14ac:dyDescent="0.3">
      <c r="A11885" t="s">
        <v>12553</v>
      </c>
      <c r="B11885">
        <v>590880</v>
      </c>
      <c r="C11885">
        <v>9417420</v>
      </c>
      <c r="D11885">
        <v>740000</v>
      </c>
      <c r="E11885">
        <v>0</v>
      </c>
      <c r="F11885" s="4">
        <f t="shared" si="185"/>
        <v>3385806.6666666665</v>
      </c>
    </row>
    <row r="11886" spans="1:6" x14ac:dyDescent="0.3">
      <c r="A11886" t="s">
        <v>12554</v>
      </c>
      <c r="B11886">
        <v>2554370</v>
      </c>
      <c r="C11886">
        <v>2728350</v>
      </c>
      <c r="D11886">
        <v>3691620</v>
      </c>
      <c r="E11886">
        <v>2281670</v>
      </c>
      <c r="F11886" s="4">
        <f t="shared" si="185"/>
        <v>2900546.6666666665</v>
      </c>
    </row>
    <row r="11887" spans="1:6" x14ac:dyDescent="0.3">
      <c r="A11887" t="s">
        <v>12555</v>
      </c>
      <c r="B11887">
        <v>1615120</v>
      </c>
      <c r="C11887">
        <v>4117820</v>
      </c>
      <c r="D11887">
        <v>1350340</v>
      </c>
      <c r="E11887">
        <v>4450280</v>
      </c>
      <c r="F11887" s="4">
        <f t="shared" si="185"/>
        <v>3306146.6666666665</v>
      </c>
    </row>
    <row r="11888" spans="1:6" x14ac:dyDescent="0.3">
      <c r="A11888" t="s">
        <v>12556</v>
      </c>
      <c r="B11888">
        <v>2858310</v>
      </c>
      <c r="C11888">
        <v>6006000</v>
      </c>
      <c r="D11888">
        <v>6351800</v>
      </c>
      <c r="E11888">
        <v>2411500</v>
      </c>
      <c r="F11888" s="4">
        <f t="shared" si="185"/>
        <v>4923100</v>
      </c>
    </row>
    <row r="11889" spans="1:6" x14ac:dyDescent="0.3">
      <c r="A11889" t="s">
        <v>12557</v>
      </c>
      <c r="B11889">
        <v>1566100</v>
      </c>
      <c r="C11889">
        <v>3098550</v>
      </c>
      <c r="D11889">
        <v>0</v>
      </c>
      <c r="E11889">
        <v>880700</v>
      </c>
      <c r="F11889" s="4">
        <f t="shared" si="185"/>
        <v>1326416.6666666667</v>
      </c>
    </row>
    <row r="11890" spans="1:6" x14ac:dyDescent="0.3">
      <c r="A11890" t="s">
        <v>12558</v>
      </c>
      <c r="B11890">
        <v>2104090</v>
      </c>
      <c r="C11890">
        <v>2014740</v>
      </c>
      <c r="D11890">
        <v>1480000</v>
      </c>
      <c r="E11890">
        <v>2081920</v>
      </c>
      <c r="F11890" s="4">
        <f t="shared" si="185"/>
        <v>1858886.6666666667</v>
      </c>
    </row>
    <row r="11891" spans="1:6" x14ac:dyDescent="0.3">
      <c r="A11891" t="s">
        <v>12559</v>
      </c>
      <c r="B11891">
        <v>0</v>
      </c>
      <c r="C11891">
        <v>0</v>
      </c>
      <c r="D11891">
        <v>705250</v>
      </c>
      <c r="E11891">
        <v>357000</v>
      </c>
      <c r="F11891" s="4">
        <f t="shared" si="185"/>
        <v>354083.33333333331</v>
      </c>
    </row>
    <row r="11892" spans="1:6" x14ac:dyDescent="0.3">
      <c r="A11892" t="s">
        <v>12560</v>
      </c>
      <c r="B11892">
        <v>2145700</v>
      </c>
      <c r="C11892">
        <v>3144280</v>
      </c>
      <c r="D11892">
        <v>2291440</v>
      </c>
      <c r="E11892">
        <v>2072260</v>
      </c>
      <c r="F11892" s="4">
        <f t="shared" si="185"/>
        <v>2502660</v>
      </c>
    </row>
    <row r="11893" spans="1:6" x14ac:dyDescent="0.3">
      <c r="A11893" t="s">
        <v>12561</v>
      </c>
      <c r="B11893">
        <v>370000</v>
      </c>
      <c r="C11893">
        <v>2076700</v>
      </c>
      <c r="D11893">
        <v>2170200</v>
      </c>
      <c r="E11893">
        <v>2084600</v>
      </c>
      <c r="F11893" s="4">
        <f t="shared" si="185"/>
        <v>2110500</v>
      </c>
    </row>
    <row r="11894" spans="1:6" x14ac:dyDescent="0.3">
      <c r="A11894" t="s">
        <v>12562</v>
      </c>
      <c r="B11894">
        <v>370000</v>
      </c>
      <c r="C11894">
        <v>2234760</v>
      </c>
      <c r="D11894">
        <v>0</v>
      </c>
      <c r="E11894">
        <v>2471340</v>
      </c>
      <c r="F11894" s="4">
        <f t="shared" si="185"/>
        <v>1568700</v>
      </c>
    </row>
    <row r="11895" spans="1:6" x14ac:dyDescent="0.3">
      <c r="A11895" t="s">
        <v>12563</v>
      </c>
      <c r="B11895">
        <v>382200</v>
      </c>
      <c r="C11895">
        <v>1261260</v>
      </c>
      <c r="D11895">
        <v>0</v>
      </c>
      <c r="E11895">
        <v>1732440</v>
      </c>
      <c r="F11895" s="4">
        <f t="shared" si="185"/>
        <v>997900</v>
      </c>
    </row>
    <row r="11896" spans="1:6" x14ac:dyDescent="0.3">
      <c r="A11896" t="s">
        <v>12564</v>
      </c>
      <c r="B11896">
        <v>598780</v>
      </c>
      <c r="C11896">
        <v>0</v>
      </c>
      <c r="D11896">
        <v>1100730</v>
      </c>
      <c r="E11896">
        <v>766100</v>
      </c>
      <c r="F11896" s="4">
        <f t="shared" si="185"/>
        <v>622276.66666666663</v>
      </c>
    </row>
    <row r="11897" spans="1:6" x14ac:dyDescent="0.3">
      <c r="A11897" t="s">
        <v>12565</v>
      </c>
      <c r="B11897">
        <v>2289170</v>
      </c>
      <c r="C11897">
        <v>7901810</v>
      </c>
      <c r="D11897">
        <v>6849250</v>
      </c>
      <c r="E11897">
        <v>6863020</v>
      </c>
      <c r="F11897" s="4">
        <f t="shared" si="185"/>
        <v>7204693.333333333</v>
      </c>
    </row>
    <row r="11898" spans="1:6" x14ac:dyDescent="0.3">
      <c r="A11898" t="s">
        <v>12566</v>
      </c>
      <c r="B11898">
        <v>2380320</v>
      </c>
      <c r="C11898">
        <v>4281400</v>
      </c>
      <c r="D11898">
        <v>7486000</v>
      </c>
      <c r="E11898">
        <v>4320790</v>
      </c>
      <c r="F11898" s="4">
        <f t="shared" si="185"/>
        <v>5362730</v>
      </c>
    </row>
    <row r="11899" spans="1:6" x14ac:dyDescent="0.3">
      <c r="A11899" t="s">
        <v>12567</v>
      </c>
      <c r="B11899">
        <v>873230</v>
      </c>
      <c r="C11899">
        <v>316680</v>
      </c>
      <c r="D11899">
        <v>1020030</v>
      </c>
      <c r="E11899">
        <v>3819760</v>
      </c>
      <c r="F11899" s="4">
        <f t="shared" si="185"/>
        <v>1718823.3333333333</v>
      </c>
    </row>
    <row r="11900" spans="1:6" x14ac:dyDescent="0.3">
      <c r="A11900" t="s">
        <v>12568</v>
      </c>
      <c r="B11900">
        <v>0</v>
      </c>
      <c r="C11900">
        <v>830400</v>
      </c>
      <c r="D11900">
        <v>402000</v>
      </c>
      <c r="E11900">
        <v>1257280</v>
      </c>
      <c r="F11900" s="4">
        <f t="shared" si="185"/>
        <v>829893.33333333337</v>
      </c>
    </row>
    <row r="11901" spans="1:6" x14ac:dyDescent="0.3">
      <c r="A11901" t="s">
        <v>12569</v>
      </c>
      <c r="B11901">
        <v>411950</v>
      </c>
      <c r="C11901">
        <v>862680</v>
      </c>
      <c r="D11901">
        <v>0</v>
      </c>
      <c r="E11901">
        <v>1065610</v>
      </c>
      <c r="F11901" s="4">
        <f t="shared" si="185"/>
        <v>642763.33333333337</v>
      </c>
    </row>
    <row r="11902" spans="1:6" x14ac:dyDescent="0.3">
      <c r="A11902" t="s">
        <v>12570</v>
      </c>
      <c r="B11902">
        <v>0</v>
      </c>
      <c r="C11902">
        <v>0</v>
      </c>
      <c r="D11902">
        <v>1348640</v>
      </c>
      <c r="E11902">
        <v>833100</v>
      </c>
      <c r="F11902" s="4">
        <f t="shared" si="185"/>
        <v>727246.66666666663</v>
      </c>
    </row>
    <row r="11903" spans="1:6" x14ac:dyDescent="0.3">
      <c r="A11903" t="s">
        <v>12571</v>
      </c>
      <c r="B11903">
        <v>1930750</v>
      </c>
      <c r="C11903">
        <v>0</v>
      </c>
      <c r="D11903">
        <v>1895150</v>
      </c>
      <c r="E11903">
        <v>916780</v>
      </c>
      <c r="F11903" s="4">
        <f t="shared" si="185"/>
        <v>937310</v>
      </c>
    </row>
    <row r="11904" spans="1:6" x14ac:dyDescent="0.3">
      <c r="A11904" t="s">
        <v>12572</v>
      </c>
      <c r="B11904">
        <v>0</v>
      </c>
      <c r="C11904">
        <v>1582000</v>
      </c>
      <c r="D11904">
        <v>797700</v>
      </c>
      <c r="E11904">
        <v>1495600</v>
      </c>
      <c r="F11904" s="4">
        <f t="shared" si="185"/>
        <v>1291766.6666666667</v>
      </c>
    </row>
    <row r="11905" spans="1:6" x14ac:dyDescent="0.3">
      <c r="A11905" t="s">
        <v>12573</v>
      </c>
      <c r="B11905">
        <v>2910070</v>
      </c>
      <c r="C11905">
        <v>7119920</v>
      </c>
      <c r="D11905">
        <v>7371810</v>
      </c>
      <c r="E11905">
        <v>9026150</v>
      </c>
      <c r="F11905" s="4">
        <f t="shared" si="185"/>
        <v>7839293.333333333</v>
      </c>
    </row>
    <row r="11906" spans="1:6" x14ac:dyDescent="0.3">
      <c r="A11906" t="s">
        <v>12574</v>
      </c>
      <c r="B11906">
        <v>1110880</v>
      </c>
      <c r="C11906">
        <v>1260350</v>
      </c>
      <c r="D11906">
        <v>0</v>
      </c>
      <c r="E11906">
        <v>351000</v>
      </c>
      <c r="F11906" s="4">
        <f t="shared" si="185"/>
        <v>537116.66666666663</v>
      </c>
    </row>
    <row r="11907" spans="1:6" x14ac:dyDescent="0.3">
      <c r="A11907" t="s">
        <v>12575</v>
      </c>
      <c r="B11907">
        <v>2254990</v>
      </c>
      <c r="C11907">
        <v>4231100</v>
      </c>
      <c r="D11907">
        <v>926200</v>
      </c>
      <c r="E11907">
        <v>3235600</v>
      </c>
      <c r="F11907" s="4">
        <f t="shared" ref="F11907:F11970" si="186">SUM(C11907:E11907)/3</f>
        <v>2797633.3333333335</v>
      </c>
    </row>
    <row r="11908" spans="1:6" x14ac:dyDescent="0.3">
      <c r="A11908" t="s">
        <v>12576</v>
      </c>
      <c r="B11908">
        <v>1060000</v>
      </c>
      <c r="C11908">
        <v>0</v>
      </c>
      <c r="D11908">
        <v>0</v>
      </c>
      <c r="E11908">
        <v>0</v>
      </c>
      <c r="F11908" s="4">
        <f t="shared" si="186"/>
        <v>0</v>
      </c>
    </row>
    <row r="11909" spans="1:6" x14ac:dyDescent="0.3">
      <c r="A11909" t="s">
        <v>12577</v>
      </c>
      <c r="B11909">
        <v>854700</v>
      </c>
      <c r="C11909">
        <v>1082200</v>
      </c>
      <c r="D11909">
        <v>1310400</v>
      </c>
      <c r="E11909">
        <v>0</v>
      </c>
      <c r="F11909" s="4">
        <f t="shared" si="186"/>
        <v>797533.33333333337</v>
      </c>
    </row>
    <row r="11910" spans="1:6" x14ac:dyDescent="0.3">
      <c r="A11910" t="s">
        <v>12578</v>
      </c>
      <c r="B11910">
        <v>487760</v>
      </c>
      <c r="C11910">
        <v>0</v>
      </c>
      <c r="D11910">
        <v>1096550</v>
      </c>
      <c r="E11910">
        <v>1040600</v>
      </c>
      <c r="F11910" s="4">
        <f t="shared" si="186"/>
        <v>712383.33333333337</v>
      </c>
    </row>
    <row r="11911" spans="1:6" x14ac:dyDescent="0.3">
      <c r="A11911" t="s">
        <v>12579</v>
      </c>
      <c r="B11911">
        <v>2138500</v>
      </c>
      <c r="C11911">
        <v>5320130</v>
      </c>
      <c r="D11911">
        <v>5308270</v>
      </c>
      <c r="E11911">
        <v>4617720</v>
      </c>
      <c r="F11911" s="4">
        <f t="shared" si="186"/>
        <v>5082040</v>
      </c>
    </row>
    <row r="11912" spans="1:6" x14ac:dyDescent="0.3">
      <c r="A11912" t="s">
        <v>12580</v>
      </c>
      <c r="B11912">
        <v>0</v>
      </c>
      <c r="C11912">
        <v>0</v>
      </c>
      <c r="D11912">
        <v>854900</v>
      </c>
      <c r="E11912">
        <v>0</v>
      </c>
      <c r="F11912" s="4">
        <f t="shared" si="186"/>
        <v>284966.66666666669</v>
      </c>
    </row>
    <row r="11913" spans="1:6" x14ac:dyDescent="0.3">
      <c r="A11913" t="s">
        <v>12581</v>
      </c>
      <c r="B11913">
        <v>305000</v>
      </c>
      <c r="C11913">
        <v>0</v>
      </c>
      <c r="D11913">
        <v>614250</v>
      </c>
      <c r="E11913">
        <v>402000</v>
      </c>
      <c r="F11913" s="4">
        <f t="shared" si="186"/>
        <v>338750</v>
      </c>
    </row>
    <row r="11914" spans="1:6" x14ac:dyDescent="0.3">
      <c r="A11914" t="s">
        <v>12582</v>
      </c>
      <c r="B11914">
        <v>646100</v>
      </c>
      <c r="C11914">
        <v>960050</v>
      </c>
      <c r="D11914">
        <v>734190</v>
      </c>
      <c r="E11914">
        <v>1132950</v>
      </c>
      <c r="F11914" s="4">
        <f t="shared" si="186"/>
        <v>942396.66666666663</v>
      </c>
    </row>
    <row r="11915" spans="1:6" x14ac:dyDescent="0.3">
      <c r="A11915" t="s">
        <v>12583</v>
      </c>
      <c r="B11915">
        <v>0</v>
      </c>
      <c r="C11915">
        <v>1014000</v>
      </c>
      <c r="D11915">
        <v>0</v>
      </c>
      <c r="E11915">
        <v>1780120</v>
      </c>
      <c r="F11915" s="4">
        <f t="shared" si="186"/>
        <v>931373.33333333337</v>
      </c>
    </row>
    <row r="11916" spans="1:6" x14ac:dyDescent="0.3">
      <c r="A11916" t="s">
        <v>12584</v>
      </c>
      <c r="B11916">
        <v>1975610</v>
      </c>
      <c r="C11916">
        <v>955500</v>
      </c>
      <c r="D11916">
        <v>0</v>
      </c>
      <c r="E11916">
        <v>1224860</v>
      </c>
      <c r="F11916" s="4">
        <f t="shared" si="186"/>
        <v>726786.66666666663</v>
      </c>
    </row>
    <row r="11917" spans="1:6" x14ac:dyDescent="0.3">
      <c r="A11917" t="s">
        <v>12585</v>
      </c>
      <c r="B11917">
        <v>360360</v>
      </c>
      <c r="C11917">
        <v>1129320</v>
      </c>
      <c r="D11917">
        <v>0</v>
      </c>
      <c r="E11917">
        <v>986440</v>
      </c>
      <c r="F11917" s="4">
        <f t="shared" si="186"/>
        <v>705253.33333333337</v>
      </c>
    </row>
    <row r="11918" spans="1:6" x14ac:dyDescent="0.3">
      <c r="A11918" t="s">
        <v>12586</v>
      </c>
      <c r="B11918">
        <v>0</v>
      </c>
      <c r="C11918">
        <v>436800</v>
      </c>
      <c r="D11918">
        <v>313040</v>
      </c>
      <c r="E11918">
        <v>357000</v>
      </c>
      <c r="F11918" s="4">
        <f t="shared" si="186"/>
        <v>368946.66666666669</v>
      </c>
    </row>
    <row r="11919" spans="1:6" x14ac:dyDescent="0.3">
      <c r="A11919" t="s">
        <v>12587</v>
      </c>
      <c r="B11919">
        <v>1205400</v>
      </c>
      <c r="C11919">
        <v>1073800</v>
      </c>
      <c r="D11919">
        <v>7600360</v>
      </c>
      <c r="E11919">
        <v>5348000</v>
      </c>
      <c r="F11919" s="4">
        <f t="shared" si="186"/>
        <v>4674053.333333333</v>
      </c>
    </row>
    <row r="11920" spans="1:6" x14ac:dyDescent="0.3">
      <c r="A11920" t="s">
        <v>12588</v>
      </c>
      <c r="B11920">
        <v>0</v>
      </c>
      <c r="C11920">
        <v>2789640</v>
      </c>
      <c r="D11920">
        <v>0</v>
      </c>
      <c r="E11920">
        <v>1304020</v>
      </c>
      <c r="F11920" s="4">
        <f t="shared" si="186"/>
        <v>1364553.3333333333</v>
      </c>
    </row>
    <row r="11921" spans="1:6" x14ac:dyDescent="0.3">
      <c r="A11921" t="s">
        <v>12589</v>
      </c>
      <c r="B11921">
        <v>0</v>
      </c>
      <c r="C11921">
        <v>2063020</v>
      </c>
      <c r="D11921">
        <v>0</v>
      </c>
      <c r="E11921">
        <v>2351800</v>
      </c>
      <c r="F11921" s="4">
        <f t="shared" si="186"/>
        <v>1471606.6666666667</v>
      </c>
    </row>
    <row r="11922" spans="1:6" x14ac:dyDescent="0.3">
      <c r="A11922" t="s">
        <v>12590</v>
      </c>
      <c r="B11922">
        <v>955500</v>
      </c>
      <c r="C11922">
        <v>5772130</v>
      </c>
      <c r="D11922">
        <v>8550300</v>
      </c>
      <c r="E11922">
        <v>3632880</v>
      </c>
      <c r="F11922" s="4">
        <f t="shared" si="186"/>
        <v>5985103.333333333</v>
      </c>
    </row>
    <row r="11923" spans="1:6" x14ac:dyDescent="0.3">
      <c r="A11923" t="s">
        <v>12591</v>
      </c>
      <c r="B11923">
        <v>309400</v>
      </c>
      <c r="C11923">
        <v>0</v>
      </c>
      <c r="D11923">
        <v>534900</v>
      </c>
      <c r="E11923">
        <v>469200</v>
      </c>
      <c r="F11923" s="4">
        <f t="shared" si="186"/>
        <v>334700</v>
      </c>
    </row>
    <row r="11924" spans="1:6" x14ac:dyDescent="0.3">
      <c r="A11924" t="s">
        <v>12592</v>
      </c>
      <c r="B11924">
        <v>641950</v>
      </c>
      <c r="C11924">
        <v>0</v>
      </c>
      <c r="D11924">
        <v>2117880</v>
      </c>
      <c r="E11924">
        <v>820000</v>
      </c>
      <c r="F11924" s="4">
        <f t="shared" si="186"/>
        <v>979293.33333333337</v>
      </c>
    </row>
    <row r="11925" spans="1:6" x14ac:dyDescent="0.3">
      <c r="A11925" t="s">
        <v>12593</v>
      </c>
      <c r="B11925">
        <v>3403400</v>
      </c>
      <c r="C11925">
        <v>717990</v>
      </c>
      <c r="D11925">
        <v>2460850</v>
      </c>
      <c r="E11925">
        <v>4570060</v>
      </c>
      <c r="F11925" s="4">
        <f t="shared" si="186"/>
        <v>2582966.6666666665</v>
      </c>
    </row>
    <row r="11926" spans="1:6" x14ac:dyDescent="0.3">
      <c r="A11926" t="s">
        <v>12594</v>
      </c>
      <c r="B11926">
        <v>2170760</v>
      </c>
      <c r="C11926">
        <v>2398700</v>
      </c>
      <c r="D11926">
        <v>2087700</v>
      </c>
      <c r="E11926">
        <v>539240</v>
      </c>
      <c r="F11926" s="4">
        <f t="shared" si="186"/>
        <v>1675213.3333333333</v>
      </c>
    </row>
    <row r="11927" spans="1:6" x14ac:dyDescent="0.3">
      <c r="A11927" t="s">
        <v>12595</v>
      </c>
      <c r="B11927">
        <v>2033400</v>
      </c>
      <c r="C11927">
        <v>2047520</v>
      </c>
      <c r="D11927">
        <v>2082730</v>
      </c>
      <c r="E11927">
        <v>0</v>
      </c>
      <c r="F11927" s="4">
        <f t="shared" si="186"/>
        <v>1376750</v>
      </c>
    </row>
    <row r="11928" spans="1:6" x14ac:dyDescent="0.3">
      <c r="A11928" t="s">
        <v>12596</v>
      </c>
      <c r="B11928">
        <v>370000</v>
      </c>
      <c r="C11928">
        <v>1069560</v>
      </c>
      <c r="D11928">
        <v>0</v>
      </c>
      <c r="E11928">
        <v>0</v>
      </c>
      <c r="F11928" s="4">
        <f t="shared" si="186"/>
        <v>356520</v>
      </c>
    </row>
    <row r="11929" spans="1:6" x14ac:dyDescent="0.3">
      <c r="A11929" t="s">
        <v>12597</v>
      </c>
      <c r="B11929">
        <v>1616000</v>
      </c>
      <c r="C11929">
        <v>1164800</v>
      </c>
      <c r="D11929">
        <v>1512600</v>
      </c>
      <c r="E11929">
        <v>728000</v>
      </c>
      <c r="F11929" s="4">
        <f t="shared" si="186"/>
        <v>1135133.3333333333</v>
      </c>
    </row>
    <row r="11930" spans="1:6" x14ac:dyDescent="0.3">
      <c r="A11930" t="s">
        <v>12598</v>
      </c>
      <c r="B11930">
        <v>453750</v>
      </c>
      <c r="C11930">
        <v>1077440</v>
      </c>
      <c r="D11930">
        <v>767060</v>
      </c>
      <c r="E11930">
        <v>0</v>
      </c>
      <c r="F11930" s="4">
        <f t="shared" si="186"/>
        <v>614833.33333333337</v>
      </c>
    </row>
    <row r="11931" spans="1:6" x14ac:dyDescent="0.3">
      <c r="A11931" t="s">
        <v>12599</v>
      </c>
      <c r="B11931">
        <v>0</v>
      </c>
      <c r="C11931">
        <v>453860</v>
      </c>
      <c r="D11931">
        <v>0</v>
      </c>
      <c r="E11931">
        <v>234600</v>
      </c>
      <c r="F11931" s="4">
        <f t="shared" si="186"/>
        <v>229486.66666666666</v>
      </c>
    </row>
    <row r="11932" spans="1:6" x14ac:dyDescent="0.3">
      <c r="A11932" t="s">
        <v>12600</v>
      </c>
      <c r="B11932">
        <v>6464150</v>
      </c>
      <c r="C11932">
        <v>2440320</v>
      </c>
      <c r="D11932">
        <v>5016250</v>
      </c>
      <c r="E11932">
        <v>2489960</v>
      </c>
      <c r="F11932" s="4">
        <f t="shared" si="186"/>
        <v>3315510</v>
      </c>
    </row>
    <row r="11933" spans="1:6" x14ac:dyDescent="0.3">
      <c r="A11933" t="s">
        <v>12601</v>
      </c>
      <c r="B11933">
        <v>0</v>
      </c>
      <c r="C11933">
        <v>2009280</v>
      </c>
      <c r="D11933">
        <v>2318680</v>
      </c>
      <c r="E11933">
        <v>2206920</v>
      </c>
      <c r="F11933" s="4">
        <f t="shared" si="186"/>
        <v>2178293.3333333335</v>
      </c>
    </row>
    <row r="11934" spans="1:6" x14ac:dyDescent="0.3">
      <c r="A11934" t="s">
        <v>12602</v>
      </c>
      <c r="B11934">
        <v>191100</v>
      </c>
      <c r="C11934">
        <v>0</v>
      </c>
      <c r="D11934">
        <v>449360</v>
      </c>
      <c r="E11934">
        <v>357000</v>
      </c>
      <c r="F11934" s="4">
        <f t="shared" si="186"/>
        <v>268786.66666666669</v>
      </c>
    </row>
    <row r="11935" spans="1:6" x14ac:dyDescent="0.3">
      <c r="A11935" t="s">
        <v>12603</v>
      </c>
      <c r="B11935">
        <v>3278500</v>
      </c>
      <c r="C11935">
        <v>5091450</v>
      </c>
      <c r="D11935">
        <v>4696780</v>
      </c>
      <c r="E11935">
        <v>4646910</v>
      </c>
      <c r="F11935" s="4">
        <f t="shared" si="186"/>
        <v>4811713.333333333</v>
      </c>
    </row>
    <row r="11936" spans="1:6" x14ac:dyDescent="0.3">
      <c r="A11936" t="s">
        <v>12604</v>
      </c>
      <c r="B11936">
        <v>0</v>
      </c>
      <c r="C11936">
        <v>762190</v>
      </c>
      <c r="D11936">
        <v>0</v>
      </c>
      <c r="E11936">
        <v>0</v>
      </c>
      <c r="F11936" s="4">
        <f t="shared" si="186"/>
        <v>254063.33333333334</v>
      </c>
    </row>
    <row r="11937" spans="1:6" x14ac:dyDescent="0.3">
      <c r="A11937" t="s">
        <v>12605</v>
      </c>
      <c r="B11937">
        <v>2344900</v>
      </c>
      <c r="C11937">
        <v>736260</v>
      </c>
      <c r="D11937">
        <v>357000</v>
      </c>
      <c r="E11937">
        <v>2042130</v>
      </c>
      <c r="F11937" s="4">
        <f t="shared" si="186"/>
        <v>1045130</v>
      </c>
    </row>
    <row r="11938" spans="1:6" x14ac:dyDescent="0.3">
      <c r="A11938" t="s">
        <v>12606</v>
      </c>
      <c r="B11938">
        <v>996000</v>
      </c>
      <c r="C11938">
        <v>0</v>
      </c>
      <c r="D11938">
        <v>842160</v>
      </c>
      <c r="E11938">
        <v>740000</v>
      </c>
      <c r="F11938" s="4">
        <f t="shared" si="186"/>
        <v>527386.66666666663</v>
      </c>
    </row>
    <row r="11939" spans="1:6" x14ac:dyDescent="0.3">
      <c r="A11939" t="s">
        <v>12607</v>
      </c>
      <c r="B11939">
        <v>2514210</v>
      </c>
      <c r="C11939">
        <v>2598240</v>
      </c>
      <c r="D11939">
        <v>2366000</v>
      </c>
      <c r="E11939">
        <v>2969830</v>
      </c>
      <c r="F11939" s="4">
        <f t="shared" si="186"/>
        <v>2644690</v>
      </c>
    </row>
    <row r="11940" spans="1:6" x14ac:dyDescent="0.3">
      <c r="A11940" t="s">
        <v>12608</v>
      </c>
      <c r="B11940">
        <v>753500</v>
      </c>
      <c r="C11940">
        <v>745290</v>
      </c>
      <c r="D11940">
        <v>1347300</v>
      </c>
      <c r="E11940">
        <v>463500</v>
      </c>
      <c r="F11940" s="4">
        <f t="shared" si="186"/>
        <v>852030</v>
      </c>
    </row>
    <row r="11941" spans="1:6" x14ac:dyDescent="0.3">
      <c r="A11941" t="s">
        <v>12609</v>
      </c>
      <c r="B11941">
        <v>740000</v>
      </c>
      <c r="C11941">
        <v>1820000</v>
      </c>
      <c r="D11941">
        <v>1327510</v>
      </c>
      <c r="E11941">
        <v>0</v>
      </c>
      <c r="F11941" s="4">
        <f t="shared" si="186"/>
        <v>1049170</v>
      </c>
    </row>
    <row r="11942" spans="1:6" x14ac:dyDescent="0.3">
      <c r="A11942" t="s">
        <v>12610</v>
      </c>
      <c r="B11942">
        <v>646100</v>
      </c>
      <c r="C11942">
        <v>1690780</v>
      </c>
      <c r="D11942">
        <v>1533350</v>
      </c>
      <c r="E11942">
        <v>744380</v>
      </c>
      <c r="F11942" s="4">
        <f t="shared" si="186"/>
        <v>1322836.6666666667</v>
      </c>
    </row>
    <row r="11943" spans="1:6" x14ac:dyDescent="0.3">
      <c r="A11943" t="s">
        <v>12611</v>
      </c>
      <c r="B11943">
        <v>282100</v>
      </c>
      <c r="C11943">
        <v>0</v>
      </c>
      <c r="D11943">
        <v>0</v>
      </c>
      <c r="E11943">
        <v>0</v>
      </c>
      <c r="F11943" s="4">
        <f t="shared" si="186"/>
        <v>0</v>
      </c>
    </row>
    <row r="11944" spans="1:6" x14ac:dyDescent="0.3">
      <c r="A11944" t="s">
        <v>12612</v>
      </c>
      <c r="B11944">
        <v>2216600</v>
      </c>
      <c r="C11944">
        <v>4773940</v>
      </c>
      <c r="D11944">
        <v>0</v>
      </c>
      <c r="E11944">
        <v>0</v>
      </c>
      <c r="F11944" s="4">
        <f t="shared" si="186"/>
        <v>1591313.3333333333</v>
      </c>
    </row>
    <row r="11945" spans="1:6" x14ac:dyDescent="0.3">
      <c r="A11945" t="s">
        <v>12613</v>
      </c>
      <c r="B11945">
        <v>0</v>
      </c>
      <c r="C11945">
        <v>1480000</v>
      </c>
      <c r="D11945">
        <v>1811940</v>
      </c>
      <c r="E11945">
        <v>0</v>
      </c>
      <c r="F11945" s="4">
        <f t="shared" si="186"/>
        <v>1097313.3333333333</v>
      </c>
    </row>
    <row r="11946" spans="1:6" x14ac:dyDescent="0.3">
      <c r="A11946" t="s">
        <v>12614</v>
      </c>
      <c r="B11946">
        <v>0</v>
      </c>
      <c r="C11946">
        <v>647680</v>
      </c>
      <c r="D11946">
        <v>0</v>
      </c>
      <c r="E11946">
        <v>662400</v>
      </c>
      <c r="F11946" s="4">
        <f t="shared" si="186"/>
        <v>436693.33333333331</v>
      </c>
    </row>
    <row r="11947" spans="1:6" x14ac:dyDescent="0.3">
      <c r="A11947" t="s">
        <v>12615</v>
      </c>
      <c r="B11947">
        <v>2251430</v>
      </c>
      <c r="C11947">
        <v>2238160</v>
      </c>
      <c r="D11947">
        <v>2624310</v>
      </c>
      <c r="E11947">
        <v>2587320</v>
      </c>
      <c r="F11947" s="4">
        <f t="shared" si="186"/>
        <v>2483263.3333333335</v>
      </c>
    </row>
    <row r="11948" spans="1:6" x14ac:dyDescent="0.3">
      <c r="A11948" t="s">
        <v>12616</v>
      </c>
      <c r="B11948">
        <v>27380000</v>
      </c>
      <c r="C11948">
        <v>1210280</v>
      </c>
      <c r="D11948">
        <v>423150</v>
      </c>
      <c r="E11948">
        <v>234600</v>
      </c>
      <c r="F11948" s="4">
        <f t="shared" si="186"/>
        <v>622676.66666666663</v>
      </c>
    </row>
    <row r="11949" spans="1:6" x14ac:dyDescent="0.3">
      <c r="A11949" t="s">
        <v>12617</v>
      </c>
      <c r="B11949">
        <v>3907380</v>
      </c>
      <c r="C11949">
        <v>4054757</v>
      </c>
      <c r="D11949">
        <v>2239820</v>
      </c>
      <c r="E11949">
        <v>3374017</v>
      </c>
      <c r="F11949" s="4">
        <f t="shared" si="186"/>
        <v>3222864.6666666665</v>
      </c>
    </row>
    <row r="11950" spans="1:6" x14ac:dyDescent="0.3">
      <c r="A11950" t="s">
        <v>12618</v>
      </c>
      <c r="B11950">
        <v>0</v>
      </c>
      <c r="C11950">
        <v>1838680</v>
      </c>
      <c r="D11950">
        <v>191100</v>
      </c>
      <c r="E11950">
        <v>1267500</v>
      </c>
      <c r="F11950" s="4">
        <f t="shared" si="186"/>
        <v>1099093.3333333333</v>
      </c>
    </row>
    <row r="11951" spans="1:6" x14ac:dyDescent="0.3">
      <c r="A11951" t="s">
        <v>12619</v>
      </c>
      <c r="B11951">
        <v>2216570</v>
      </c>
      <c r="C11951">
        <v>479860</v>
      </c>
      <c r="D11951">
        <v>829300</v>
      </c>
      <c r="E11951">
        <v>733980</v>
      </c>
      <c r="F11951" s="4">
        <f t="shared" si="186"/>
        <v>681046.66666666663</v>
      </c>
    </row>
    <row r="11952" spans="1:6" x14ac:dyDescent="0.3">
      <c r="A11952" t="s">
        <v>12620</v>
      </c>
      <c r="B11952">
        <v>952800</v>
      </c>
      <c r="C11952">
        <v>2528149</v>
      </c>
      <c r="D11952">
        <v>1289869</v>
      </c>
      <c r="E11952">
        <v>1183500</v>
      </c>
      <c r="F11952" s="4">
        <f t="shared" si="186"/>
        <v>1667172.6666666667</v>
      </c>
    </row>
    <row r="11953" spans="1:6" x14ac:dyDescent="0.3">
      <c r="A11953" t="s">
        <v>12621</v>
      </c>
      <c r="B11953">
        <v>318340</v>
      </c>
      <c r="C11953">
        <v>1842220</v>
      </c>
      <c r="D11953">
        <v>626000</v>
      </c>
      <c r="E11953">
        <v>1933899</v>
      </c>
      <c r="F11953" s="4">
        <f t="shared" si="186"/>
        <v>1467373</v>
      </c>
    </row>
    <row r="11954" spans="1:6" x14ac:dyDescent="0.3">
      <c r="A11954" t="s">
        <v>12622</v>
      </c>
      <c r="B11954">
        <v>0</v>
      </c>
      <c r="C11954">
        <v>0</v>
      </c>
      <c r="D11954">
        <v>2303267</v>
      </c>
      <c r="E11954">
        <v>2584899</v>
      </c>
      <c r="F11954" s="4">
        <f t="shared" si="186"/>
        <v>1629388.6666666667</v>
      </c>
    </row>
    <row r="11955" spans="1:6" x14ac:dyDescent="0.3">
      <c r="A11955" t="s">
        <v>12623</v>
      </c>
      <c r="B11955">
        <v>1439900</v>
      </c>
      <c r="C11955">
        <v>2193950</v>
      </c>
      <c r="D11955">
        <v>3216500</v>
      </c>
      <c r="E11955">
        <v>2934600</v>
      </c>
      <c r="F11955" s="4">
        <f t="shared" si="186"/>
        <v>2781683.3333333335</v>
      </c>
    </row>
    <row r="11956" spans="1:6" x14ac:dyDescent="0.3">
      <c r="A11956" t="s">
        <v>12624</v>
      </c>
      <c r="B11956">
        <v>2356840</v>
      </c>
      <c r="C11956">
        <v>2516640</v>
      </c>
      <c r="D11956">
        <v>2047060</v>
      </c>
      <c r="E11956">
        <v>2393100</v>
      </c>
      <c r="F11956" s="4">
        <f t="shared" si="186"/>
        <v>2318933.3333333335</v>
      </c>
    </row>
    <row r="11957" spans="1:6" x14ac:dyDescent="0.3">
      <c r="A11957" t="s">
        <v>12625</v>
      </c>
      <c r="B11957">
        <v>11889760</v>
      </c>
      <c r="C11957">
        <v>31710400</v>
      </c>
      <c r="D11957">
        <v>36514900</v>
      </c>
      <c r="E11957">
        <v>0</v>
      </c>
      <c r="F11957" s="4">
        <f t="shared" si="186"/>
        <v>22741766.666666668</v>
      </c>
    </row>
    <row r="11958" spans="1:6" x14ac:dyDescent="0.3">
      <c r="A11958" t="s">
        <v>12626</v>
      </c>
      <c r="B11958">
        <v>1025570</v>
      </c>
      <c r="C11958">
        <v>1103830</v>
      </c>
      <c r="D11958">
        <v>1183200</v>
      </c>
      <c r="E11958">
        <v>336700</v>
      </c>
      <c r="F11958" s="4">
        <f t="shared" si="186"/>
        <v>874576.66666666663</v>
      </c>
    </row>
    <row r="11959" spans="1:6" x14ac:dyDescent="0.3">
      <c r="A11959" t="s">
        <v>12627</v>
      </c>
      <c r="B11959">
        <v>0</v>
      </c>
      <c r="C11959">
        <v>411950</v>
      </c>
      <c r="D11959">
        <v>0</v>
      </c>
      <c r="E11959">
        <v>0</v>
      </c>
      <c r="F11959" s="4">
        <f t="shared" si="186"/>
        <v>137316.66666666666</v>
      </c>
    </row>
    <row r="11960" spans="1:6" x14ac:dyDescent="0.3">
      <c r="A11960" t="s">
        <v>12628</v>
      </c>
      <c r="B11960">
        <v>1883760</v>
      </c>
      <c r="C11960">
        <v>647680</v>
      </c>
      <c r="D11960">
        <v>583440</v>
      </c>
      <c r="E11960">
        <v>596700</v>
      </c>
      <c r="F11960" s="4">
        <f t="shared" si="186"/>
        <v>609273.33333333337</v>
      </c>
    </row>
    <row r="11961" spans="1:6" x14ac:dyDescent="0.3">
      <c r="A11961" t="s">
        <v>12629</v>
      </c>
      <c r="B11961">
        <v>1070950</v>
      </c>
      <c r="C11961">
        <v>549640</v>
      </c>
      <c r="D11961">
        <v>645190</v>
      </c>
      <c r="E11961">
        <v>1940090</v>
      </c>
      <c r="F11961" s="4">
        <f t="shared" si="186"/>
        <v>1044973.3333333334</v>
      </c>
    </row>
    <row r="11962" spans="1:6" x14ac:dyDescent="0.3">
      <c r="A11962" t="s">
        <v>12630</v>
      </c>
      <c r="B11962">
        <v>2262950</v>
      </c>
      <c r="C11962">
        <v>2352150</v>
      </c>
      <c r="D11962">
        <v>2530240</v>
      </c>
      <c r="E11962">
        <v>2576200</v>
      </c>
      <c r="F11962" s="4">
        <f t="shared" si="186"/>
        <v>2486196.6666666665</v>
      </c>
    </row>
    <row r="11963" spans="1:6" x14ac:dyDescent="0.3">
      <c r="A11963" t="s">
        <v>12631</v>
      </c>
      <c r="B11963">
        <v>633250</v>
      </c>
      <c r="C11963">
        <v>581490</v>
      </c>
      <c r="D11963">
        <v>363000</v>
      </c>
      <c r="E11963">
        <v>766200</v>
      </c>
      <c r="F11963" s="4">
        <f t="shared" si="186"/>
        <v>570230</v>
      </c>
    </row>
    <row r="11964" spans="1:6" x14ac:dyDescent="0.3">
      <c r="A11964" t="s">
        <v>851</v>
      </c>
      <c r="B11964">
        <v>0</v>
      </c>
      <c r="C11964">
        <v>981150</v>
      </c>
      <c r="D11964">
        <v>2004430</v>
      </c>
      <c r="E11964">
        <v>2163690</v>
      </c>
      <c r="F11964" s="4">
        <f t="shared" si="186"/>
        <v>1716423.3333333333</v>
      </c>
    </row>
    <row r="11965" spans="1:6" x14ac:dyDescent="0.3">
      <c r="A11965" t="s">
        <v>12632</v>
      </c>
      <c r="B11965">
        <v>3882180</v>
      </c>
      <c r="C11965">
        <v>6912680</v>
      </c>
      <c r="D11965">
        <v>4024840</v>
      </c>
      <c r="E11965">
        <v>4771140</v>
      </c>
      <c r="F11965" s="4">
        <f t="shared" si="186"/>
        <v>5236220</v>
      </c>
    </row>
    <row r="11966" spans="1:6" x14ac:dyDescent="0.3">
      <c r="A11966" t="s">
        <v>12633</v>
      </c>
      <c r="B11966">
        <v>0</v>
      </c>
      <c r="C11966">
        <v>230000</v>
      </c>
      <c r="D11966">
        <v>423150</v>
      </c>
      <c r="E11966">
        <v>0</v>
      </c>
      <c r="F11966" s="4">
        <f t="shared" si="186"/>
        <v>217716.66666666666</v>
      </c>
    </row>
    <row r="11967" spans="1:6" x14ac:dyDescent="0.3">
      <c r="A11967" t="s">
        <v>12634</v>
      </c>
      <c r="B11967">
        <v>0</v>
      </c>
      <c r="C11967">
        <v>0</v>
      </c>
      <c r="D11967">
        <v>218400</v>
      </c>
      <c r="E11967">
        <v>0</v>
      </c>
      <c r="F11967" s="4">
        <f t="shared" si="186"/>
        <v>72800</v>
      </c>
    </row>
    <row r="11968" spans="1:6" x14ac:dyDescent="0.3">
      <c r="A11968" t="s">
        <v>12635</v>
      </c>
      <c r="B11968">
        <v>450000</v>
      </c>
      <c r="C11968">
        <v>530300</v>
      </c>
      <c r="D11968">
        <v>191100</v>
      </c>
      <c r="E11968">
        <v>513780</v>
      </c>
      <c r="F11968" s="4">
        <f t="shared" si="186"/>
        <v>411726.66666666669</v>
      </c>
    </row>
    <row r="11969" spans="1:6" x14ac:dyDescent="0.3">
      <c r="A11969" t="s">
        <v>12636</v>
      </c>
      <c r="B11969">
        <v>484000</v>
      </c>
      <c r="C11969">
        <v>370000</v>
      </c>
      <c r="D11969">
        <v>883100</v>
      </c>
      <c r="E11969">
        <v>1927130</v>
      </c>
      <c r="F11969" s="4">
        <f t="shared" si="186"/>
        <v>1060076.6666666667</v>
      </c>
    </row>
    <row r="11970" spans="1:6" x14ac:dyDescent="0.3">
      <c r="A11970" t="s">
        <v>12637</v>
      </c>
      <c r="B11970">
        <v>7244450</v>
      </c>
      <c r="C11970">
        <v>8937690</v>
      </c>
      <c r="D11970">
        <v>9890770</v>
      </c>
      <c r="E11970">
        <v>8669200</v>
      </c>
      <c r="F11970" s="4">
        <f t="shared" si="186"/>
        <v>9165886.666666666</v>
      </c>
    </row>
    <row r="11971" spans="1:6" x14ac:dyDescent="0.3">
      <c r="A11971" t="s">
        <v>12638</v>
      </c>
      <c r="B11971">
        <v>16775600</v>
      </c>
      <c r="C11971">
        <v>13685000</v>
      </c>
      <c r="D11971">
        <v>9380831</v>
      </c>
      <c r="E11971">
        <v>19142600</v>
      </c>
      <c r="F11971" s="4">
        <f t="shared" ref="F11971:F12034" si="187">SUM(C11971:E11971)/3</f>
        <v>14069477</v>
      </c>
    </row>
    <row r="11972" spans="1:6" x14ac:dyDescent="0.3">
      <c r="A11972" t="s">
        <v>12639</v>
      </c>
      <c r="B11972">
        <v>370000</v>
      </c>
      <c r="C11972">
        <v>370000</v>
      </c>
      <c r="D11972">
        <v>0</v>
      </c>
      <c r="E11972">
        <v>0</v>
      </c>
      <c r="F11972" s="4">
        <f t="shared" si="187"/>
        <v>123333.33333333333</v>
      </c>
    </row>
    <row r="11973" spans="1:6" x14ac:dyDescent="0.3">
      <c r="A11973" t="s">
        <v>12640</v>
      </c>
      <c r="B11973">
        <v>411950</v>
      </c>
      <c r="C11973">
        <v>420420</v>
      </c>
      <c r="D11973">
        <v>0</v>
      </c>
      <c r="E11973">
        <v>455000</v>
      </c>
      <c r="F11973" s="4">
        <f t="shared" si="187"/>
        <v>291806.66666666669</v>
      </c>
    </row>
    <row r="11974" spans="1:6" x14ac:dyDescent="0.3">
      <c r="A11974" t="s">
        <v>12641</v>
      </c>
      <c r="B11974">
        <v>676000</v>
      </c>
      <c r="C11974">
        <v>898360</v>
      </c>
      <c r="D11974">
        <v>1480000</v>
      </c>
      <c r="E11974">
        <v>0</v>
      </c>
      <c r="F11974" s="4">
        <f t="shared" si="187"/>
        <v>792786.66666666663</v>
      </c>
    </row>
    <row r="11975" spans="1:6" x14ac:dyDescent="0.3">
      <c r="A11975" t="s">
        <v>12642</v>
      </c>
      <c r="B11975">
        <v>1901470</v>
      </c>
      <c r="C11975">
        <v>0</v>
      </c>
      <c r="D11975">
        <v>3022580</v>
      </c>
      <c r="E11975">
        <v>0</v>
      </c>
      <c r="F11975" s="4">
        <f t="shared" si="187"/>
        <v>1007526.6666666666</v>
      </c>
    </row>
    <row r="11976" spans="1:6" x14ac:dyDescent="0.3">
      <c r="A11976" t="s">
        <v>12643</v>
      </c>
      <c r="B11976">
        <v>605600</v>
      </c>
      <c r="C11976">
        <v>884660</v>
      </c>
      <c r="D11976">
        <v>0</v>
      </c>
      <c r="E11976">
        <v>636600</v>
      </c>
      <c r="F11976" s="4">
        <f t="shared" si="187"/>
        <v>507086.66666666669</v>
      </c>
    </row>
    <row r="11977" spans="1:6" x14ac:dyDescent="0.3">
      <c r="A11977" t="s">
        <v>12644</v>
      </c>
      <c r="B11977">
        <v>0</v>
      </c>
      <c r="C11977">
        <v>1708000</v>
      </c>
      <c r="D11977">
        <v>0</v>
      </c>
      <c r="E11977">
        <v>0</v>
      </c>
      <c r="F11977" s="4">
        <f t="shared" si="187"/>
        <v>569333.33333333337</v>
      </c>
    </row>
    <row r="11978" spans="1:6" x14ac:dyDescent="0.3">
      <c r="A11978" t="s">
        <v>12645</v>
      </c>
      <c r="B11978">
        <v>0</v>
      </c>
      <c r="C11978">
        <v>515060</v>
      </c>
      <c r="D11978">
        <v>909500</v>
      </c>
      <c r="E11978">
        <v>386000</v>
      </c>
      <c r="F11978" s="4">
        <f t="shared" si="187"/>
        <v>603520</v>
      </c>
    </row>
    <row r="11979" spans="1:6" x14ac:dyDescent="0.3">
      <c r="A11979" t="s">
        <v>12646</v>
      </c>
      <c r="B11979">
        <v>0</v>
      </c>
      <c r="C11979">
        <v>0</v>
      </c>
      <c r="D11979">
        <v>300300</v>
      </c>
      <c r="E11979">
        <v>0</v>
      </c>
      <c r="F11979" s="4">
        <f t="shared" si="187"/>
        <v>100100</v>
      </c>
    </row>
    <row r="11980" spans="1:6" x14ac:dyDescent="0.3">
      <c r="A11980" t="s">
        <v>12647</v>
      </c>
      <c r="B11980">
        <v>2145750</v>
      </c>
      <c r="C11980">
        <v>7690770</v>
      </c>
      <c r="D11980">
        <v>6682600</v>
      </c>
      <c r="E11980">
        <v>6579990</v>
      </c>
      <c r="F11980" s="4">
        <f t="shared" si="187"/>
        <v>6984453.333333333</v>
      </c>
    </row>
    <row r="11981" spans="1:6" x14ac:dyDescent="0.3">
      <c r="A11981" t="s">
        <v>12648</v>
      </c>
      <c r="B11981">
        <v>1077920</v>
      </c>
      <c r="C11981">
        <v>0</v>
      </c>
      <c r="D11981">
        <v>1065180</v>
      </c>
      <c r="E11981">
        <v>0</v>
      </c>
      <c r="F11981" s="4">
        <f t="shared" si="187"/>
        <v>355060</v>
      </c>
    </row>
    <row r="11982" spans="1:6" x14ac:dyDescent="0.3">
      <c r="A11982" t="s">
        <v>12649</v>
      </c>
      <c r="B11982">
        <v>1117020</v>
      </c>
      <c r="C11982">
        <v>682500</v>
      </c>
      <c r="D11982">
        <v>1050300</v>
      </c>
      <c r="E11982">
        <v>3631780</v>
      </c>
      <c r="F11982" s="4">
        <f t="shared" si="187"/>
        <v>1788193.3333333333</v>
      </c>
    </row>
    <row r="11983" spans="1:6" x14ac:dyDescent="0.3">
      <c r="A11983" t="s">
        <v>12650</v>
      </c>
      <c r="B11983">
        <v>0</v>
      </c>
      <c r="C11983">
        <v>0</v>
      </c>
      <c r="D11983">
        <v>1122200</v>
      </c>
      <c r="E11983">
        <v>1860200</v>
      </c>
      <c r="F11983" s="4">
        <f t="shared" si="187"/>
        <v>994133.33333333337</v>
      </c>
    </row>
    <row r="11984" spans="1:6" x14ac:dyDescent="0.3">
      <c r="A11984" t="s">
        <v>12651</v>
      </c>
      <c r="B11984">
        <v>876480</v>
      </c>
      <c r="C11984">
        <v>612000</v>
      </c>
      <c r="D11984">
        <v>571480</v>
      </c>
      <c r="E11984">
        <v>584900</v>
      </c>
      <c r="F11984" s="4">
        <f t="shared" si="187"/>
        <v>589460</v>
      </c>
    </row>
    <row r="11985" spans="1:6" x14ac:dyDescent="0.3">
      <c r="A11985" t="s">
        <v>12652</v>
      </c>
      <c r="B11985">
        <v>2624450</v>
      </c>
      <c r="C11985">
        <v>2066040</v>
      </c>
      <c r="D11985">
        <v>2186920</v>
      </c>
      <c r="E11985">
        <v>2172320</v>
      </c>
      <c r="F11985" s="4">
        <f t="shared" si="187"/>
        <v>2141760</v>
      </c>
    </row>
    <row r="11986" spans="1:6" x14ac:dyDescent="0.3">
      <c r="A11986" t="s">
        <v>12653</v>
      </c>
      <c r="B11986">
        <v>472500</v>
      </c>
      <c r="C11986">
        <v>2070790</v>
      </c>
      <c r="D11986">
        <v>0</v>
      </c>
      <c r="E11986">
        <v>666000</v>
      </c>
      <c r="F11986" s="4">
        <f t="shared" si="187"/>
        <v>912263.33333333337</v>
      </c>
    </row>
    <row r="11987" spans="1:6" x14ac:dyDescent="0.3">
      <c r="A11987" t="s">
        <v>12654</v>
      </c>
      <c r="B11987">
        <v>198900</v>
      </c>
      <c r="C11987">
        <v>2092000</v>
      </c>
      <c r="D11987">
        <v>0</v>
      </c>
      <c r="E11987">
        <v>450560</v>
      </c>
      <c r="F11987" s="4">
        <f t="shared" si="187"/>
        <v>847520</v>
      </c>
    </row>
    <row r="11988" spans="1:6" x14ac:dyDescent="0.3">
      <c r="A11988" t="s">
        <v>12655</v>
      </c>
      <c r="B11988">
        <v>2074800</v>
      </c>
      <c r="C11988">
        <v>2044860</v>
      </c>
      <c r="D11988">
        <v>2173400</v>
      </c>
      <c r="E11988">
        <v>2326840</v>
      </c>
      <c r="F11988" s="4">
        <f t="shared" si="187"/>
        <v>2181700</v>
      </c>
    </row>
    <row r="11989" spans="1:6" x14ac:dyDescent="0.3">
      <c r="A11989" t="s">
        <v>12656</v>
      </c>
      <c r="B11989">
        <v>1674230</v>
      </c>
      <c r="C11989">
        <v>1062310</v>
      </c>
      <c r="D11989">
        <v>1090120</v>
      </c>
      <c r="E11989">
        <v>1212960</v>
      </c>
      <c r="F11989" s="4">
        <f t="shared" si="187"/>
        <v>1121796.6666666667</v>
      </c>
    </row>
    <row r="11990" spans="1:6" x14ac:dyDescent="0.3">
      <c r="A11990" t="s">
        <v>12657</v>
      </c>
      <c r="B11990">
        <v>0</v>
      </c>
      <c r="C11990">
        <v>1051050</v>
      </c>
      <c r="D11990">
        <v>755000</v>
      </c>
      <c r="E11990">
        <v>0</v>
      </c>
      <c r="F11990" s="4">
        <f t="shared" si="187"/>
        <v>602016.66666666663</v>
      </c>
    </row>
    <row r="11991" spans="1:6" x14ac:dyDescent="0.3">
      <c r="A11991" t="s">
        <v>12658</v>
      </c>
      <c r="B11991">
        <v>3960000</v>
      </c>
      <c r="C11991">
        <v>6066000</v>
      </c>
      <c r="D11991">
        <v>14250300</v>
      </c>
      <c r="E11991">
        <v>8578560</v>
      </c>
      <c r="F11991" s="4">
        <f t="shared" si="187"/>
        <v>9631620</v>
      </c>
    </row>
    <row r="11992" spans="1:6" x14ac:dyDescent="0.3">
      <c r="A11992" t="s">
        <v>12659</v>
      </c>
      <c r="B11992">
        <v>0</v>
      </c>
      <c r="C11992">
        <v>522630</v>
      </c>
      <c r="D11992">
        <v>0</v>
      </c>
      <c r="E11992">
        <v>1933540</v>
      </c>
      <c r="F11992" s="4">
        <f t="shared" si="187"/>
        <v>818723.33333333337</v>
      </c>
    </row>
    <row r="11993" spans="1:6" x14ac:dyDescent="0.3">
      <c r="A11993" t="s">
        <v>12660</v>
      </c>
      <c r="B11993">
        <v>1679860</v>
      </c>
      <c r="C11993">
        <v>5739480</v>
      </c>
      <c r="D11993">
        <v>3210000</v>
      </c>
      <c r="E11993">
        <v>2682680</v>
      </c>
      <c r="F11993" s="4">
        <f t="shared" si="187"/>
        <v>3877386.6666666665</v>
      </c>
    </row>
    <row r="11994" spans="1:6" x14ac:dyDescent="0.3">
      <c r="A11994" t="s">
        <v>12661</v>
      </c>
      <c r="B11994">
        <v>540540</v>
      </c>
      <c r="C11994">
        <v>12276000</v>
      </c>
      <c r="D11994">
        <v>7598500</v>
      </c>
      <c r="E11994">
        <v>5708510</v>
      </c>
      <c r="F11994" s="4">
        <f t="shared" si="187"/>
        <v>8527670</v>
      </c>
    </row>
    <row r="11995" spans="1:6" x14ac:dyDescent="0.3">
      <c r="A11995" t="s">
        <v>12662</v>
      </c>
      <c r="B11995">
        <v>0</v>
      </c>
      <c r="C11995">
        <v>234000</v>
      </c>
      <c r="D11995">
        <v>264600</v>
      </c>
      <c r="E11995">
        <v>620000</v>
      </c>
      <c r="F11995" s="4">
        <f t="shared" si="187"/>
        <v>372866.66666666669</v>
      </c>
    </row>
    <row r="11996" spans="1:6" x14ac:dyDescent="0.3">
      <c r="A11996" t="s">
        <v>12663</v>
      </c>
      <c r="B11996">
        <v>0</v>
      </c>
      <c r="C11996">
        <v>1626650</v>
      </c>
      <c r="D11996">
        <v>1111650</v>
      </c>
      <c r="E11996">
        <v>1734060</v>
      </c>
      <c r="F11996" s="4">
        <f t="shared" si="187"/>
        <v>1490786.6666666667</v>
      </c>
    </row>
    <row r="11997" spans="1:6" x14ac:dyDescent="0.3">
      <c r="A11997" t="s">
        <v>12664</v>
      </c>
      <c r="B11997">
        <v>1547000</v>
      </c>
      <c r="C11997">
        <v>1050680</v>
      </c>
      <c r="D11997">
        <v>1334060</v>
      </c>
      <c r="E11997">
        <v>2443610</v>
      </c>
      <c r="F11997" s="4">
        <f t="shared" si="187"/>
        <v>1609450</v>
      </c>
    </row>
    <row r="11998" spans="1:6" x14ac:dyDescent="0.3">
      <c r="A11998" t="s">
        <v>12665</v>
      </c>
      <c r="B11998">
        <v>0</v>
      </c>
      <c r="C11998">
        <v>160000</v>
      </c>
      <c r="D11998">
        <v>1728219</v>
      </c>
      <c r="E11998">
        <v>2179280</v>
      </c>
      <c r="F11998" s="4">
        <f t="shared" si="187"/>
        <v>1355833</v>
      </c>
    </row>
    <row r="11999" spans="1:6" x14ac:dyDescent="0.3">
      <c r="A11999" t="s">
        <v>12666</v>
      </c>
      <c r="B11999">
        <v>740000</v>
      </c>
      <c r="C11999">
        <v>612000</v>
      </c>
      <c r="D11999">
        <v>776160</v>
      </c>
      <c r="E11999">
        <v>0</v>
      </c>
      <c r="F11999" s="4">
        <f t="shared" si="187"/>
        <v>462720</v>
      </c>
    </row>
    <row r="12000" spans="1:6" x14ac:dyDescent="0.3">
      <c r="A12000" t="s">
        <v>12667</v>
      </c>
      <c r="B12000">
        <v>2096410</v>
      </c>
      <c r="C12000">
        <v>0</v>
      </c>
      <c r="D12000">
        <v>553280</v>
      </c>
      <c r="E12000">
        <v>0</v>
      </c>
      <c r="F12000" s="4">
        <f t="shared" si="187"/>
        <v>184426.66666666666</v>
      </c>
    </row>
    <row r="12001" spans="1:6" x14ac:dyDescent="0.3">
      <c r="A12001" t="s">
        <v>12668</v>
      </c>
      <c r="B12001">
        <v>1019200</v>
      </c>
      <c r="C12001">
        <v>1062880</v>
      </c>
      <c r="D12001">
        <v>2752750</v>
      </c>
      <c r="E12001">
        <v>1035580</v>
      </c>
      <c r="F12001" s="4">
        <f t="shared" si="187"/>
        <v>1617070</v>
      </c>
    </row>
    <row r="12002" spans="1:6" x14ac:dyDescent="0.3">
      <c r="A12002" t="s">
        <v>12669</v>
      </c>
      <c r="B12002">
        <v>2443520</v>
      </c>
      <c r="C12002">
        <v>2198560</v>
      </c>
      <c r="D12002">
        <v>1397760</v>
      </c>
      <c r="E12002">
        <v>1271460</v>
      </c>
      <c r="F12002" s="4">
        <f t="shared" si="187"/>
        <v>1622593.3333333333</v>
      </c>
    </row>
    <row r="12003" spans="1:6" x14ac:dyDescent="0.3">
      <c r="A12003" t="s">
        <v>12670</v>
      </c>
      <c r="B12003">
        <v>0</v>
      </c>
      <c r="C12003">
        <v>1364500</v>
      </c>
      <c r="D12003">
        <v>0</v>
      </c>
      <c r="E12003">
        <v>453280</v>
      </c>
      <c r="F12003" s="4">
        <f t="shared" si="187"/>
        <v>605926.66666666663</v>
      </c>
    </row>
    <row r="12004" spans="1:6" x14ac:dyDescent="0.3">
      <c r="A12004" t="s">
        <v>12671</v>
      </c>
      <c r="B12004">
        <v>634600</v>
      </c>
      <c r="C12004">
        <v>1480000</v>
      </c>
      <c r="D12004">
        <v>2100200</v>
      </c>
      <c r="E12004">
        <v>584200</v>
      </c>
      <c r="F12004" s="4">
        <f t="shared" si="187"/>
        <v>1388133.3333333333</v>
      </c>
    </row>
    <row r="12005" spans="1:6" x14ac:dyDescent="0.3">
      <c r="A12005" t="s">
        <v>12672</v>
      </c>
      <c r="B12005">
        <v>652760</v>
      </c>
      <c r="C12005">
        <v>3810600</v>
      </c>
      <c r="D12005">
        <v>4386690</v>
      </c>
      <c r="E12005">
        <v>3738090</v>
      </c>
      <c r="F12005" s="4">
        <f t="shared" si="187"/>
        <v>3978460</v>
      </c>
    </row>
    <row r="12006" spans="1:6" x14ac:dyDescent="0.3">
      <c r="A12006" t="s">
        <v>12673</v>
      </c>
      <c r="B12006">
        <v>513780</v>
      </c>
      <c r="C12006">
        <v>633360</v>
      </c>
      <c r="D12006">
        <v>0</v>
      </c>
      <c r="E12006">
        <v>198900</v>
      </c>
      <c r="F12006" s="4">
        <f t="shared" si="187"/>
        <v>277420</v>
      </c>
    </row>
    <row r="12007" spans="1:6" x14ac:dyDescent="0.3">
      <c r="A12007" t="s">
        <v>12674</v>
      </c>
      <c r="B12007">
        <v>2259600</v>
      </c>
      <c r="C12007">
        <v>2042950</v>
      </c>
      <c r="D12007">
        <v>2213400</v>
      </c>
      <c r="E12007">
        <v>4718790</v>
      </c>
      <c r="F12007" s="4">
        <f t="shared" si="187"/>
        <v>2991713.3333333335</v>
      </c>
    </row>
    <row r="12008" spans="1:6" x14ac:dyDescent="0.3">
      <c r="A12008" t="s">
        <v>12675</v>
      </c>
      <c r="B12008">
        <v>2106000</v>
      </c>
      <c r="C12008">
        <v>0</v>
      </c>
      <c r="D12008">
        <v>0</v>
      </c>
      <c r="E12008">
        <v>3211560</v>
      </c>
      <c r="F12008" s="4">
        <f t="shared" si="187"/>
        <v>1070520</v>
      </c>
    </row>
    <row r="12009" spans="1:6" x14ac:dyDescent="0.3">
      <c r="A12009" t="s">
        <v>12676</v>
      </c>
      <c r="B12009">
        <v>0</v>
      </c>
      <c r="C12009">
        <v>0</v>
      </c>
      <c r="D12009">
        <v>1591600</v>
      </c>
      <c r="E12009">
        <v>0</v>
      </c>
      <c r="F12009" s="4">
        <f t="shared" si="187"/>
        <v>530533.33333333337</v>
      </c>
    </row>
    <row r="12010" spans="1:6" x14ac:dyDescent="0.3">
      <c r="A12010" t="s">
        <v>12677</v>
      </c>
      <c r="B12010">
        <v>1744670</v>
      </c>
      <c r="C12010">
        <v>511050</v>
      </c>
      <c r="D12010">
        <v>952590</v>
      </c>
      <c r="E12010">
        <v>1161600</v>
      </c>
      <c r="F12010" s="4">
        <f t="shared" si="187"/>
        <v>875080</v>
      </c>
    </row>
    <row r="12011" spans="1:6" x14ac:dyDescent="0.3">
      <c r="A12011" t="s">
        <v>12678</v>
      </c>
      <c r="B12011">
        <v>256000</v>
      </c>
      <c r="C12011">
        <v>0</v>
      </c>
      <c r="D12011">
        <v>391000</v>
      </c>
      <c r="E12011">
        <v>1054600</v>
      </c>
      <c r="F12011" s="4">
        <f t="shared" si="187"/>
        <v>481866.66666666669</v>
      </c>
    </row>
    <row r="12012" spans="1:6" x14ac:dyDescent="0.3">
      <c r="A12012" t="s">
        <v>12679</v>
      </c>
      <c r="B12012">
        <v>0</v>
      </c>
      <c r="C12012">
        <v>0</v>
      </c>
      <c r="D12012">
        <v>234600</v>
      </c>
      <c r="E12012">
        <v>0</v>
      </c>
      <c r="F12012" s="4">
        <f t="shared" si="187"/>
        <v>78200</v>
      </c>
    </row>
    <row r="12013" spans="1:6" x14ac:dyDescent="0.3">
      <c r="A12013" t="s">
        <v>12680</v>
      </c>
      <c r="B12013">
        <v>0</v>
      </c>
      <c r="C12013">
        <v>573300</v>
      </c>
      <c r="D12013">
        <v>391000</v>
      </c>
      <c r="E12013">
        <v>0</v>
      </c>
      <c r="F12013" s="4">
        <f t="shared" si="187"/>
        <v>321433.33333333331</v>
      </c>
    </row>
    <row r="12014" spans="1:6" x14ac:dyDescent="0.3">
      <c r="A12014" t="s">
        <v>12681</v>
      </c>
      <c r="B12014">
        <v>564200</v>
      </c>
      <c r="C12014">
        <v>4528810</v>
      </c>
      <c r="D12014">
        <v>2660460</v>
      </c>
      <c r="E12014">
        <v>8087440</v>
      </c>
      <c r="F12014" s="4">
        <f t="shared" si="187"/>
        <v>5092236.666666667</v>
      </c>
    </row>
    <row r="12015" spans="1:6" x14ac:dyDescent="0.3">
      <c r="A12015" t="s">
        <v>12682</v>
      </c>
      <c r="B12015">
        <v>0</v>
      </c>
      <c r="C12015">
        <v>2080600</v>
      </c>
      <c r="D12015">
        <v>2317770</v>
      </c>
      <c r="E12015">
        <v>551280</v>
      </c>
      <c r="F12015" s="4">
        <f t="shared" si="187"/>
        <v>1649883.3333333333</v>
      </c>
    </row>
    <row r="12016" spans="1:6" x14ac:dyDescent="0.3">
      <c r="A12016" t="s">
        <v>12683</v>
      </c>
      <c r="B12016">
        <v>4070000</v>
      </c>
      <c r="C12016">
        <v>2649950</v>
      </c>
      <c r="D12016">
        <v>3156960</v>
      </c>
      <c r="E12016">
        <v>8089300</v>
      </c>
      <c r="F12016" s="4">
        <f t="shared" si="187"/>
        <v>4632070</v>
      </c>
    </row>
    <row r="12017" spans="1:6" x14ac:dyDescent="0.3">
      <c r="A12017" t="s">
        <v>12684</v>
      </c>
      <c r="B12017">
        <v>0</v>
      </c>
      <c r="C12017">
        <v>1196000</v>
      </c>
      <c r="D12017">
        <v>0</v>
      </c>
      <c r="E12017">
        <v>1018900</v>
      </c>
      <c r="F12017" s="4">
        <f t="shared" si="187"/>
        <v>738300</v>
      </c>
    </row>
    <row r="12018" spans="1:6" x14ac:dyDescent="0.3">
      <c r="A12018" t="s">
        <v>12685</v>
      </c>
      <c r="B12018">
        <v>8708600</v>
      </c>
      <c r="C12018">
        <v>2616250</v>
      </c>
      <c r="D12018">
        <v>11037400</v>
      </c>
      <c r="E12018">
        <v>2347800</v>
      </c>
      <c r="F12018" s="4">
        <f t="shared" si="187"/>
        <v>5333816.666666667</v>
      </c>
    </row>
    <row r="12019" spans="1:6" x14ac:dyDescent="0.3">
      <c r="A12019" t="s">
        <v>12686</v>
      </c>
      <c r="B12019">
        <v>8190780</v>
      </c>
      <c r="C12019">
        <v>3700000</v>
      </c>
      <c r="D12019">
        <v>12870000</v>
      </c>
      <c r="E12019">
        <v>15317090</v>
      </c>
      <c r="F12019" s="4">
        <f t="shared" si="187"/>
        <v>10629030</v>
      </c>
    </row>
    <row r="12020" spans="1:6" x14ac:dyDescent="0.3">
      <c r="A12020" t="s">
        <v>12687</v>
      </c>
      <c r="B12020">
        <v>0</v>
      </c>
      <c r="C12020">
        <v>0</v>
      </c>
      <c r="D12020">
        <v>1035580</v>
      </c>
      <c r="E12020">
        <v>384000</v>
      </c>
      <c r="F12020" s="4">
        <f t="shared" si="187"/>
        <v>473193.33333333331</v>
      </c>
    </row>
    <row r="12021" spans="1:6" x14ac:dyDescent="0.3">
      <c r="A12021" t="s">
        <v>12688</v>
      </c>
      <c r="B12021">
        <v>2219600</v>
      </c>
      <c r="C12021">
        <v>230000</v>
      </c>
      <c r="D12021">
        <v>2960000</v>
      </c>
      <c r="E12021">
        <v>0</v>
      </c>
      <c r="F12021" s="4">
        <f t="shared" si="187"/>
        <v>1063333.3333333333</v>
      </c>
    </row>
    <row r="12022" spans="1:6" x14ac:dyDescent="0.3">
      <c r="A12022" t="s">
        <v>12689</v>
      </c>
      <c r="B12022">
        <v>1325500</v>
      </c>
      <c r="C12022">
        <v>2783690</v>
      </c>
      <c r="D12022">
        <v>0</v>
      </c>
      <c r="E12022">
        <v>0</v>
      </c>
      <c r="F12022" s="4">
        <f t="shared" si="187"/>
        <v>927896.66666666663</v>
      </c>
    </row>
    <row r="12023" spans="1:6" x14ac:dyDescent="0.3">
      <c r="A12023" t="s">
        <v>12690</v>
      </c>
      <c r="B12023">
        <v>427700</v>
      </c>
      <c r="C12023">
        <v>0</v>
      </c>
      <c r="D12023">
        <v>382200</v>
      </c>
      <c r="E12023">
        <v>2809320</v>
      </c>
      <c r="F12023" s="4">
        <f t="shared" si="187"/>
        <v>1063840</v>
      </c>
    </row>
    <row r="12024" spans="1:6" x14ac:dyDescent="0.3">
      <c r="A12024" t="s">
        <v>12691</v>
      </c>
      <c r="B12024">
        <v>1347600</v>
      </c>
      <c r="C12024">
        <v>2113840</v>
      </c>
      <c r="D12024">
        <v>1605900</v>
      </c>
      <c r="E12024">
        <v>3284540</v>
      </c>
      <c r="F12024" s="4">
        <f t="shared" si="187"/>
        <v>2334760</v>
      </c>
    </row>
    <row r="12025" spans="1:6" x14ac:dyDescent="0.3">
      <c r="A12025" t="s">
        <v>12692</v>
      </c>
      <c r="B12025">
        <v>870590</v>
      </c>
      <c r="C12025">
        <v>604660</v>
      </c>
      <c r="D12025">
        <v>1480000</v>
      </c>
      <c r="E12025">
        <v>0</v>
      </c>
      <c r="F12025" s="4">
        <f t="shared" si="187"/>
        <v>694886.66666666663</v>
      </c>
    </row>
    <row r="12026" spans="1:6" x14ac:dyDescent="0.3">
      <c r="A12026" t="s">
        <v>12693</v>
      </c>
      <c r="B12026">
        <v>535000</v>
      </c>
      <c r="C12026">
        <v>5659850</v>
      </c>
      <c r="D12026">
        <v>791700</v>
      </c>
      <c r="E12026">
        <v>2692690</v>
      </c>
      <c r="F12026" s="4">
        <f t="shared" si="187"/>
        <v>3048080</v>
      </c>
    </row>
    <row r="12027" spans="1:6" x14ac:dyDescent="0.3">
      <c r="A12027" t="s">
        <v>12694</v>
      </c>
      <c r="B12027">
        <v>1264900</v>
      </c>
      <c r="C12027">
        <v>433160</v>
      </c>
      <c r="D12027">
        <v>0</v>
      </c>
      <c r="E12027">
        <v>2198060</v>
      </c>
      <c r="F12027" s="4">
        <f t="shared" si="187"/>
        <v>877073.33333333337</v>
      </c>
    </row>
    <row r="12028" spans="1:6" x14ac:dyDescent="0.3">
      <c r="A12028" t="s">
        <v>12695</v>
      </c>
      <c r="B12028">
        <v>626000</v>
      </c>
      <c r="C12028">
        <v>825140</v>
      </c>
      <c r="D12028">
        <v>0</v>
      </c>
      <c r="E12028">
        <v>767820</v>
      </c>
      <c r="F12028" s="4">
        <f t="shared" si="187"/>
        <v>530986.66666666663</v>
      </c>
    </row>
    <row r="12029" spans="1:6" x14ac:dyDescent="0.3">
      <c r="A12029" t="s">
        <v>12696</v>
      </c>
      <c r="B12029">
        <v>2221200</v>
      </c>
      <c r="C12029">
        <v>1032480</v>
      </c>
      <c r="D12029">
        <v>2034760</v>
      </c>
      <c r="E12029">
        <v>2058600</v>
      </c>
      <c r="F12029" s="4">
        <f t="shared" si="187"/>
        <v>1708613.3333333333</v>
      </c>
    </row>
    <row r="12030" spans="1:6" x14ac:dyDescent="0.3">
      <c r="A12030" t="s">
        <v>12697</v>
      </c>
      <c r="B12030">
        <v>2286880</v>
      </c>
      <c r="C12030">
        <v>2866600</v>
      </c>
      <c r="D12030">
        <v>311100</v>
      </c>
      <c r="E12030">
        <v>6051160</v>
      </c>
      <c r="F12030" s="4">
        <f t="shared" si="187"/>
        <v>3076286.6666666665</v>
      </c>
    </row>
    <row r="12031" spans="1:6" x14ac:dyDescent="0.3">
      <c r="A12031" t="s">
        <v>12698</v>
      </c>
      <c r="B12031">
        <v>600600</v>
      </c>
      <c r="C12031">
        <v>370000</v>
      </c>
      <c r="D12031">
        <v>744540</v>
      </c>
      <c r="E12031">
        <v>0</v>
      </c>
      <c r="F12031" s="4">
        <f t="shared" si="187"/>
        <v>371513.33333333331</v>
      </c>
    </row>
    <row r="12032" spans="1:6" x14ac:dyDescent="0.3">
      <c r="A12032" t="s">
        <v>12699</v>
      </c>
      <c r="B12032">
        <v>0</v>
      </c>
      <c r="C12032">
        <v>1998820</v>
      </c>
      <c r="D12032">
        <v>1070340</v>
      </c>
      <c r="E12032">
        <v>587240</v>
      </c>
      <c r="F12032" s="4">
        <f t="shared" si="187"/>
        <v>1218800</v>
      </c>
    </row>
    <row r="12033" spans="1:6" x14ac:dyDescent="0.3">
      <c r="A12033" t="s">
        <v>12700</v>
      </c>
      <c r="B12033">
        <v>512000</v>
      </c>
      <c r="C12033">
        <v>1221160</v>
      </c>
      <c r="D12033">
        <v>0</v>
      </c>
      <c r="E12033">
        <v>256000</v>
      </c>
      <c r="F12033" s="4">
        <f t="shared" si="187"/>
        <v>492386.66666666669</v>
      </c>
    </row>
    <row r="12034" spans="1:6" x14ac:dyDescent="0.3">
      <c r="A12034" t="s">
        <v>12701</v>
      </c>
      <c r="B12034">
        <v>10409000</v>
      </c>
      <c r="C12034">
        <v>25671880</v>
      </c>
      <c r="D12034">
        <v>52160200</v>
      </c>
      <c r="E12034">
        <v>69282750</v>
      </c>
      <c r="F12034" s="4">
        <f t="shared" si="187"/>
        <v>49038276.666666664</v>
      </c>
    </row>
    <row r="12035" spans="1:6" x14ac:dyDescent="0.3">
      <c r="A12035" t="s">
        <v>12702</v>
      </c>
      <c r="B12035">
        <v>569760</v>
      </c>
      <c r="C12035">
        <v>769550</v>
      </c>
      <c r="D12035">
        <v>0</v>
      </c>
      <c r="E12035">
        <v>1407740</v>
      </c>
      <c r="F12035" s="4">
        <f t="shared" ref="F12035:F12098" si="188">SUM(C12035:E12035)/3</f>
        <v>725763.33333333337</v>
      </c>
    </row>
    <row r="12036" spans="1:6" x14ac:dyDescent="0.3">
      <c r="A12036" t="s">
        <v>12703</v>
      </c>
      <c r="B12036">
        <v>294840</v>
      </c>
      <c r="C12036">
        <v>256000</v>
      </c>
      <c r="D12036">
        <v>0</v>
      </c>
      <c r="E12036">
        <v>463500</v>
      </c>
      <c r="F12036" s="4">
        <f t="shared" si="188"/>
        <v>239833.33333333334</v>
      </c>
    </row>
    <row r="12037" spans="1:6" x14ac:dyDescent="0.3">
      <c r="A12037" t="s">
        <v>12704</v>
      </c>
      <c r="B12037">
        <v>5525660</v>
      </c>
      <c r="C12037">
        <v>9192590</v>
      </c>
      <c r="D12037">
        <v>6728850</v>
      </c>
      <c r="E12037">
        <v>9161400</v>
      </c>
      <c r="F12037" s="4">
        <f t="shared" si="188"/>
        <v>8360946.666666667</v>
      </c>
    </row>
    <row r="12038" spans="1:6" x14ac:dyDescent="0.3">
      <c r="A12038" t="s">
        <v>12705</v>
      </c>
      <c r="B12038">
        <v>305000</v>
      </c>
      <c r="C12038">
        <v>300300</v>
      </c>
      <c r="D12038">
        <v>2531080</v>
      </c>
      <c r="E12038">
        <v>0</v>
      </c>
      <c r="F12038" s="4">
        <f t="shared" si="188"/>
        <v>943793.33333333337</v>
      </c>
    </row>
    <row r="12039" spans="1:6" x14ac:dyDescent="0.3">
      <c r="A12039" t="s">
        <v>12706</v>
      </c>
      <c r="B12039">
        <v>2765250</v>
      </c>
      <c r="C12039">
        <v>3493520</v>
      </c>
      <c r="D12039">
        <v>12850329</v>
      </c>
      <c r="E12039">
        <v>4171000</v>
      </c>
      <c r="F12039" s="4">
        <f t="shared" si="188"/>
        <v>6838283</v>
      </c>
    </row>
    <row r="12040" spans="1:6" x14ac:dyDescent="0.3">
      <c r="A12040" t="s">
        <v>12707</v>
      </c>
      <c r="B12040">
        <v>3442720</v>
      </c>
      <c r="C12040">
        <v>3697130</v>
      </c>
      <c r="D12040">
        <v>2242000</v>
      </c>
      <c r="E12040">
        <v>2051480</v>
      </c>
      <c r="F12040" s="4">
        <f t="shared" si="188"/>
        <v>2663536.6666666665</v>
      </c>
    </row>
    <row r="12041" spans="1:6" x14ac:dyDescent="0.3">
      <c r="A12041" t="s">
        <v>12708</v>
      </c>
      <c r="B12041">
        <v>2200470</v>
      </c>
      <c r="C12041">
        <v>2799160</v>
      </c>
      <c r="D12041">
        <v>4990310</v>
      </c>
      <c r="E12041">
        <v>8718770</v>
      </c>
      <c r="F12041" s="4">
        <f t="shared" si="188"/>
        <v>5502746.666666667</v>
      </c>
    </row>
    <row r="12042" spans="1:6" x14ac:dyDescent="0.3">
      <c r="A12042" t="s">
        <v>12709</v>
      </c>
      <c r="B12042">
        <v>2241440</v>
      </c>
      <c r="C12042">
        <v>2263000</v>
      </c>
      <c r="D12042">
        <v>2104380</v>
      </c>
      <c r="E12042">
        <v>3173240</v>
      </c>
      <c r="F12042" s="4">
        <f t="shared" si="188"/>
        <v>2513540</v>
      </c>
    </row>
    <row r="12043" spans="1:6" x14ac:dyDescent="0.3">
      <c r="A12043" t="s">
        <v>12710</v>
      </c>
      <c r="B12043">
        <v>0</v>
      </c>
      <c r="C12043">
        <v>2238400</v>
      </c>
      <c r="D12043">
        <v>2806400</v>
      </c>
      <c r="E12043">
        <v>820000</v>
      </c>
      <c r="F12043" s="4">
        <f t="shared" si="188"/>
        <v>1954933.3333333333</v>
      </c>
    </row>
    <row r="12044" spans="1:6" x14ac:dyDescent="0.3">
      <c r="A12044" t="s">
        <v>12711</v>
      </c>
      <c r="B12044">
        <v>3397390</v>
      </c>
      <c r="C12044">
        <v>3058510</v>
      </c>
      <c r="D12044">
        <v>2213860</v>
      </c>
      <c r="E12044">
        <v>5908700</v>
      </c>
      <c r="F12044" s="4">
        <f t="shared" si="188"/>
        <v>3727023.3333333335</v>
      </c>
    </row>
    <row r="12045" spans="1:6" x14ac:dyDescent="0.3">
      <c r="A12045" t="s">
        <v>12712</v>
      </c>
      <c r="B12045">
        <v>4070000</v>
      </c>
      <c r="C12045">
        <v>4298000</v>
      </c>
      <c r="D12045">
        <v>2648510</v>
      </c>
      <c r="E12045">
        <v>2193400</v>
      </c>
      <c r="F12045" s="4">
        <f t="shared" si="188"/>
        <v>3046636.6666666665</v>
      </c>
    </row>
    <row r="12046" spans="1:6" x14ac:dyDescent="0.3">
      <c r="A12046" t="s">
        <v>12713</v>
      </c>
      <c r="B12046">
        <v>0</v>
      </c>
      <c r="C12046">
        <v>0</v>
      </c>
      <c r="D12046">
        <v>423150</v>
      </c>
      <c r="E12046">
        <v>0</v>
      </c>
      <c r="F12046" s="4">
        <f t="shared" si="188"/>
        <v>141050</v>
      </c>
    </row>
    <row r="12047" spans="1:6" x14ac:dyDescent="0.3">
      <c r="A12047" t="s">
        <v>12714</v>
      </c>
      <c r="B12047">
        <v>2204320</v>
      </c>
      <c r="C12047">
        <v>2359030</v>
      </c>
      <c r="D12047">
        <v>2348560</v>
      </c>
      <c r="E12047">
        <v>2217840</v>
      </c>
      <c r="F12047" s="4">
        <f t="shared" si="188"/>
        <v>2308476.6666666665</v>
      </c>
    </row>
    <row r="12048" spans="1:6" x14ac:dyDescent="0.3">
      <c r="A12048" t="s">
        <v>12715</v>
      </c>
      <c r="B12048">
        <v>2780670</v>
      </c>
      <c r="C12048">
        <v>1627000</v>
      </c>
      <c r="D12048">
        <v>4170300</v>
      </c>
      <c r="E12048">
        <v>2747810</v>
      </c>
      <c r="F12048" s="4">
        <f t="shared" si="188"/>
        <v>2848370</v>
      </c>
    </row>
    <row r="12049" spans="1:6" x14ac:dyDescent="0.3">
      <c r="A12049" t="s">
        <v>12716</v>
      </c>
      <c r="B12049">
        <v>0</v>
      </c>
      <c r="C12049">
        <v>721400</v>
      </c>
      <c r="D12049">
        <v>258440</v>
      </c>
      <c r="E12049">
        <v>0</v>
      </c>
      <c r="F12049" s="4">
        <f t="shared" si="188"/>
        <v>326613.33333333331</v>
      </c>
    </row>
    <row r="12050" spans="1:6" x14ac:dyDescent="0.3">
      <c r="A12050" t="s">
        <v>12717</v>
      </c>
      <c r="B12050">
        <v>1425500</v>
      </c>
      <c r="C12050">
        <v>0</v>
      </c>
      <c r="D12050">
        <v>1207700</v>
      </c>
      <c r="E12050">
        <v>0</v>
      </c>
      <c r="F12050" s="4">
        <f t="shared" si="188"/>
        <v>402566.66666666669</v>
      </c>
    </row>
    <row r="12051" spans="1:6" x14ac:dyDescent="0.3">
      <c r="A12051" t="s">
        <v>12718</v>
      </c>
      <c r="B12051">
        <v>0</v>
      </c>
      <c r="C12051">
        <v>2294390</v>
      </c>
      <c r="D12051">
        <v>0</v>
      </c>
      <c r="E12051">
        <v>0</v>
      </c>
      <c r="F12051" s="4">
        <f t="shared" si="188"/>
        <v>764796.66666666663</v>
      </c>
    </row>
    <row r="12052" spans="1:6" x14ac:dyDescent="0.3">
      <c r="A12052" t="s">
        <v>12719</v>
      </c>
      <c r="B12052">
        <v>755300</v>
      </c>
      <c r="C12052">
        <v>6286890</v>
      </c>
      <c r="D12052">
        <v>6359080</v>
      </c>
      <c r="E12052">
        <v>7117480</v>
      </c>
      <c r="F12052" s="4">
        <f t="shared" si="188"/>
        <v>6587816.666666667</v>
      </c>
    </row>
    <row r="12053" spans="1:6" x14ac:dyDescent="0.3">
      <c r="A12053" t="s">
        <v>12720</v>
      </c>
      <c r="B12053">
        <v>2399950</v>
      </c>
      <c r="C12053">
        <v>0</v>
      </c>
      <c r="D12053">
        <v>2256640</v>
      </c>
      <c r="E12053">
        <v>450560</v>
      </c>
      <c r="F12053" s="4">
        <f t="shared" si="188"/>
        <v>902400</v>
      </c>
    </row>
    <row r="12054" spans="1:6" x14ac:dyDescent="0.3">
      <c r="A12054" t="s">
        <v>12721</v>
      </c>
      <c r="B12054">
        <v>0</v>
      </c>
      <c r="C12054">
        <v>0</v>
      </c>
      <c r="D12054">
        <v>453180</v>
      </c>
      <c r="E12054">
        <v>0</v>
      </c>
      <c r="F12054" s="4">
        <f t="shared" si="188"/>
        <v>151060</v>
      </c>
    </row>
    <row r="12055" spans="1:6" x14ac:dyDescent="0.3">
      <c r="A12055" t="s">
        <v>12722</v>
      </c>
      <c r="B12055">
        <v>0</v>
      </c>
      <c r="C12055">
        <v>1258200</v>
      </c>
      <c r="D12055">
        <v>1806080</v>
      </c>
      <c r="E12055">
        <v>2198270</v>
      </c>
      <c r="F12055" s="4">
        <f t="shared" si="188"/>
        <v>1754183.3333333333</v>
      </c>
    </row>
    <row r="12056" spans="1:6" x14ac:dyDescent="0.3">
      <c r="A12056" t="s">
        <v>12723</v>
      </c>
      <c r="B12056">
        <v>0</v>
      </c>
      <c r="C12056">
        <v>0</v>
      </c>
      <c r="D12056">
        <v>2174090</v>
      </c>
      <c r="E12056">
        <v>0</v>
      </c>
      <c r="F12056" s="4">
        <f t="shared" si="188"/>
        <v>724696.66666666663</v>
      </c>
    </row>
    <row r="12057" spans="1:6" x14ac:dyDescent="0.3">
      <c r="A12057" t="s">
        <v>12724</v>
      </c>
      <c r="B12057">
        <v>0</v>
      </c>
      <c r="C12057">
        <v>0</v>
      </c>
      <c r="D12057">
        <v>2391220</v>
      </c>
      <c r="E12057">
        <v>2121560</v>
      </c>
      <c r="F12057" s="4">
        <f t="shared" si="188"/>
        <v>1504260</v>
      </c>
    </row>
    <row r="12058" spans="1:6" x14ac:dyDescent="0.3">
      <c r="A12058" t="s">
        <v>12725</v>
      </c>
      <c r="B12058">
        <v>455000</v>
      </c>
      <c r="C12058">
        <v>2053300</v>
      </c>
      <c r="D12058">
        <v>0</v>
      </c>
      <c r="E12058">
        <v>2512940</v>
      </c>
      <c r="F12058" s="4">
        <f t="shared" si="188"/>
        <v>1522080</v>
      </c>
    </row>
    <row r="12059" spans="1:6" x14ac:dyDescent="0.3">
      <c r="A12059" t="s">
        <v>12726</v>
      </c>
      <c r="B12059">
        <v>618430</v>
      </c>
      <c r="C12059">
        <v>678000</v>
      </c>
      <c r="D12059">
        <v>2380560</v>
      </c>
      <c r="E12059">
        <v>248430</v>
      </c>
      <c r="F12059" s="4">
        <f t="shared" si="188"/>
        <v>1102330</v>
      </c>
    </row>
    <row r="12060" spans="1:6" x14ac:dyDescent="0.3">
      <c r="A12060" t="s">
        <v>12727</v>
      </c>
      <c r="B12060">
        <v>1067430</v>
      </c>
      <c r="C12060">
        <v>1499500</v>
      </c>
      <c r="D12060">
        <v>1166620</v>
      </c>
      <c r="E12060">
        <v>0</v>
      </c>
      <c r="F12060" s="4">
        <f t="shared" si="188"/>
        <v>888706.66666666663</v>
      </c>
    </row>
    <row r="12061" spans="1:6" x14ac:dyDescent="0.3">
      <c r="A12061" t="s">
        <v>12728</v>
      </c>
      <c r="B12061">
        <v>256000</v>
      </c>
      <c r="C12061">
        <v>453200</v>
      </c>
      <c r="D12061">
        <v>1045040</v>
      </c>
      <c r="E12061">
        <v>1652300</v>
      </c>
      <c r="F12061" s="4">
        <f t="shared" si="188"/>
        <v>1050180</v>
      </c>
    </row>
    <row r="12062" spans="1:6" x14ac:dyDescent="0.3">
      <c r="A12062" t="s">
        <v>12729</v>
      </c>
      <c r="B12062">
        <v>9350190</v>
      </c>
      <c r="C12062">
        <v>2875600</v>
      </c>
      <c r="D12062">
        <v>2049320</v>
      </c>
      <c r="E12062">
        <v>2767500</v>
      </c>
      <c r="F12062" s="4">
        <f t="shared" si="188"/>
        <v>2564140</v>
      </c>
    </row>
    <row r="12063" spans="1:6" x14ac:dyDescent="0.3">
      <c r="A12063" t="s">
        <v>12730</v>
      </c>
      <c r="B12063">
        <v>0</v>
      </c>
      <c r="C12063">
        <v>0</v>
      </c>
      <c r="D12063">
        <v>540440</v>
      </c>
      <c r="E12063">
        <v>1006600</v>
      </c>
      <c r="F12063" s="4">
        <f t="shared" si="188"/>
        <v>515680</v>
      </c>
    </row>
    <row r="12064" spans="1:6" x14ac:dyDescent="0.3">
      <c r="A12064" t="s">
        <v>12731</v>
      </c>
      <c r="B12064">
        <v>1284930</v>
      </c>
      <c r="C12064">
        <v>160000</v>
      </c>
      <c r="D12064">
        <v>341250</v>
      </c>
      <c r="E12064">
        <v>0</v>
      </c>
      <c r="F12064" s="4">
        <f t="shared" si="188"/>
        <v>167083.33333333334</v>
      </c>
    </row>
    <row r="12065" spans="1:6" x14ac:dyDescent="0.3">
      <c r="A12065" t="s">
        <v>12732</v>
      </c>
      <c r="B12065">
        <v>382200</v>
      </c>
      <c r="C12065">
        <v>1230950</v>
      </c>
      <c r="D12065">
        <v>698880</v>
      </c>
      <c r="E12065">
        <v>0</v>
      </c>
      <c r="F12065" s="4">
        <f t="shared" si="188"/>
        <v>643276.66666666663</v>
      </c>
    </row>
    <row r="12066" spans="1:6" x14ac:dyDescent="0.3">
      <c r="A12066" t="s">
        <v>12733</v>
      </c>
      <c r="B12066">
        <v>0</v>
      </c>
      <c r="C12066">
        <v>1257590</v>
      </c>
      <c r="D12066">
        <v>758940</v>
      </c>
      <c r="E12066">
        <v>0</v>
      </c>
      <c r="F12066" s="4">
        <f t="shared" si="188"/>
        <v>672176.66666666663</v>
      </c>
    </row>
    <row r="12067" spans="1:6" x14ac:dyDescent="0.3">
      <c r="A12067" t="s">
        <v>12734</v>
      </c>
      <c r="B12067">
        <v>0</v>
      </c>
      <c r="C12067">
        <v>823200</v>
      </c>
      <c r="D12067">
        <v>0</v>
      </c>
      <c r="E12067">
        <v>463500</v>
      </c>
      <c r="F12067" s="4">
        <f t="shared" si="188"/>
        <v>428900</v>
      </c>
    </row>
    <row r="12068" spans="1:6" x14ac:dyDescent="0.3">
      <c r="A12068" t="s">
        <v>12735</v>
      </c>
      <c r="B12068">
        <v>0</v>
      </c>
      <c r="C12068">
        <v>0</v>
      </c>
      <c r="D12068">
        <v>1050900</v>
      </c>
      <c r="E12068">
        <v>0</v>
      </c>
      <c r="F12068" s="4">
        <f t="shared" si="188"/>
        <v>350300</v>
      </c>
    </row>
    <row r="12069" spans="1:6" x14ac:dyDescent="0.3">
      <c r="A12069" t="s">
        <v>12736</v>
      </c>
      <c r="B12069">
        <v>0</v>
      </c>
      <c r="C12069">
        <v>2368110</v>
      </c>
      <c r="D12069">
        <v>2377080</v>
      </c>
      <c r="E12069">
        <v>2233740</v>
      </c>
      <c r="F12069" s="4">
        <f t="shared" si="188"/>
        <v>2326310</v>
      </c>
    </row>
    <row r="12070" spans="1:6" x14ac:dyDescent="0.3">
      <c r="A12070" t="s">
        <v>12737</v>
      </c>
      <c r="B12070">
        <v>1118000</v>
      </c>
      <c r="C12070">
        <v>839470</v>
      </c>
      <c r="D12070">
        <v>2044020</v>
      </c>
      <c r="E12070">
        <v>893100</v>
      </c>
      <c r="F12070" s="4">
        <f t="shared" si="188"/>
        <v>1258863.3333333333</v>
      </c>
    </row>
    <row r="12071" spans="1:6" x14ac:dyDescent="0.3">
      <c r="A12071" t="s">
        <v>12738</v>
      </c>
      <c r="B12071">
        <v>2916520</v>
      </c>
      <c r="C12071">
        <v>2241160</v>
      </c>
      <c r="D12071">
        <v>3198638</v>
      </c>
      <c r="E12071">
        <v>2949959</v>
      </c>
      <c r="F12071" s="4">
        <f t="shared" si="188"/>
        <v>2796585.6666666665</v>
      </c>
    </row>
    <row r="12072" spans="1:6" x14ac:dyDescent="0.3">
      <c r="A12072" t="s">
        <v>12739</v>
      </c>
      <c r="B12072">
        <v>0</v>
      </c>
      <c r="C12072">
        <v>0</v>
      </c>
      <c r="D12072">
        <v>990080</v>
      </c>
      <c r="E12072">
        <v>0</v>
      </c>
      <c r="F12072" s="4">
        <f t="shared" si="188"/>
        <v>330026.66666666669</v>
      </c>
    </row>
    <row r="12073" spans="1:6" x14ac:dyDescent="0.3">
      <c r="A12073" t="s">
        <v>12740</v>
      </c>
      <c r="B12073">
        <v>0</v>
      </c>
      <c r="C12073">
        <v>866860</v>
      </c>
      <c r="D12073">
        <v>1269500</v>
      </c>
      <c r="E12073">
        <v>0</v>
      </c>
      <c r="F12073" s="4">
        <f t="shared" si="188"/>
        <v>712120</v>
      </c>
    </row>
    <row r="12074" spans="1:6" x14ac:dyDescent="0.3">
      <c r="A12074" t="s">
        <v>12741</v>
      </c>
      <c r="B12074">
        <v>0</v>
      </c>
      <c r="C12074">
        <v>0</v>
      </c>
      <c r="D12074">
        <v>1651810</v>
      </c>
      <c r="E12074">
        <v>370370</v>
      </c>
      <c r="F12074" s="4">
        <f t="shared" si="188"/>
        <v>674060</v>
      </c>
    </row>
    <row r="12075" spans="1:6" x14ac:dyDescent="0.3">
      <c r="A12075" t="s">
        <v>12742</v>
      </c>
      <c r="B12075">
        <v>0</v>
      </c>
      <c r="C12075">
        <v>672490</v>
      </c>
      <c r="D12075">
        <v>318500</v>
      </c>
      <c r="E12075">
        <v>0</v>
      </c>
      <c r="F12075" s="4">
        <f t="shared" si="188"/>
        <v>330330</v>
      </c>
    </row>
    <row r="12076" spans="1:6" x14ac:dyDescent="0.3">
      <c r="A12076" t="s">
        <v>12743</v>
      </c>
      <c r="B12076">
        <v>0</v>
      </c>
      <c r="C12076">
        <v>693420</v>
      </c>
      <c r="D12076">
        <v>4252030</v>
      </c>
      <c r="E12076">
        <v>986840</v>
      </c>
      <c r="F12076" s="4">
        <f t="shared" si="188"/>
        <v>1977430</v>
      </c>
    </row>
    <row r="12077" spans="1:6" x14ac:dyDescent="0.3">
      <c r="A12077" t="s">
        <v>12744</v>
      </c>
      <c r="B12077">
        <v>8764477</v>
      </c>
      <c r="C12077">
        <v>5125150</v>
      </c>
      <c r="D12077">
        <v>4682640</v>
      </c>
      <c r="E12077">
        <v>5671510</v>
      </c>
      <c r="F12077" s="4">
        <f t="shared" si="188"/>
        <v>5159766.666666667</v>
      </c>
    </row>
    <row r="12078" spans="1:6" x14ac:dyDescent="0.3">
      <c r="A12078" t="s">
        <v>12745</v>
      </c>
      <c r="B12078">
        <v>1059160</v>
      </c>
      <c r="C12078">
        <v>2403380</v>
      </c>
      <c r="D12078">
        <v>2275160</v>
      </c>
      <c r="E12078">
        <v>1932960</v>
      </c>
      <c r="F12078" s="4">
        <f t="shared" si="188"/>
        <v>2203833.3333333335</v>
      </c>
    </row>
    <row r="12079" spans="1:6" x14ac:dyDescent="0.3">
      <c r="A12079" t="s">
        <v>12746</v>
      </c>
      <c r="B12079">
        <v>2110200</v>
      </c>
      <c r="C12079">
        <v>2317340</v>
      </c>
      <c r="D12079">
        <v>228000</v>
      </c>
      <c r="E12079">
        <v>2068720</v>
      </c>
      <c r="F12079" s="4">
        <f t="shared" si="188"/>
        <v>1538020</v>
      </c>
    </row>
    <row r="12080" spans="1:6" x14ac:dyDescent="0.3">
      <c r="A12080" t="s">
        <v>12747</v>
      </c>
      <c r="B12080">
        <v>4943380</v>
      </c>
      <c r="C12080">
        <v>612000</v>
      </c>
      <c r="D12080">
        <v>1100880</v>
      </c>
      <c r="E12080">
        <v>0</v>
      </c>
      <c r="F12080" s="4">
        <f t="shared" si="188"/>
        <v>570960</v>
      </c>
    </row>
    <row r="12081" spans="1:6" x14ac:dyDescent="0.3">
      <c r="A12081" t="s">
        <v>12748</v>
      </c>
      <c r="B12081">
        <v>0</v>
      </c>
      <c r="C12081">
        <v>918900</v>
      </c>
      <c r="D12081">
        <v>591600</v>
      </c>
      <c r="E12081">
        <v>0</v>
      </c>
      <c r="F12081" s="4">
        <f t="shared" si="188"/>
        <v>503500</v>
      </c>
    </row>
    <row r="12082" spans="1:6" x14ac:dyDescent="0.3">
      <c r="A12082" t="s">
        <v>12749</v>
      </c>
      <c r="B12082">
        <v>4607120</v>
      </c>
      <c r="C12082">
        <v>1078160</v>
      </c>
      <c r="D12082">
        <v>4132350</v>
      </c>
      <c r="E12082">
        <v>0</v>
      </c>
      <c r="F12082" s="4">
        <f t="shared" si="188"/>
        <v>1736836.6666666667</v>
      </c>
    </row>
    <row r="12083" spans="1:6" x14ac:dyDescent="0.3">
      <c r="A12083" t="s">
        <v>12750</v>
      </c>
      <c r="B12083">
        <v>0</v>
      </c>
      <c r="C12083">
        <v>0</v>
      </c>
      <c r="D12083">
        <v>1199920</v>
      </c>
      <c r="E12083">
        <v>616800</v>
      </c>
      <c r="F12083" s="4">
        <f t="shared" si="188"/>
        <v>605573.33333333337</v>
      </c>
    </row>
    <row r="12084" spans="1:6" x14ac:dyDescent="0.3">
      <c r="A12084" t="s">
        <v>12751</v>
      </c>
      <c r="B12084">
        <v>2058320</v>
      </c>
      <c r="C12084">
        <v>457400</v>
      </c>
      <c r="D12084">
        <v>21858850</v>
      </c>
      <c r="E12084">
        <v>3862960</v>
      </c>
      <c r="F12084" s="4">
        <f t="shared" si="188"/>
        <v>8726403.333333334</v>
      </c>
    </row>
    <row r="12085" spans="1:6" x14ac:dyDescent="0.3">
      <c r="A12085" t="s">
        <v>12752</v>
      </c>
      <c r="B12085">
        <v>2139700</v>
      </c>
      <c r="C12085">
        <v>0</v>
      </c>
      <c r="D12085">
        <v>311100</v>
      </c>
      <c r="E12085">
        <v>601330</v>
      </c>
      <c r="F12085" s="4">
        <f t="shared" si="188"/>
        <v>304143.33333333331</v>
      </c>
    </row>
    <row r="12086" spans="1:6" x14ac:dyDescent="0.3">
      <c r="A12086" t="s">
        <v>12753</v>
      </c>
      <c r="B12086">
        <v>2194520</v>
      </c>
      <c r="C12086">
        <v>2859400</v>
      </c>
      <c r="D12086">
        <v>2413110</v>
      </c>
      <c r="E12086">
        <v>2697500</v>
      </c>
      <c r="F12086" s="4">
        <f t="shared" si="188"/>
        <v>2656670</v>
      </c>
    </row>
    <row r="12087" spans="1:6" x14ac:dyDescent="0.3">
      <c r="A12087" t="s">
        <v>12754</v>
      </c>
      <c r="B12087">
        <v>2546600</v>
      </c>
      <c r="C12087">
        <v>2544700</v>
      </c>
      <c r="D12087">
        <v>0</v>
      </c>
      <c r="E12087">
        <v>0</v>
      </c>
      <c r="F12087" s="4">
        <f t="shared" si="188"/>
        <v>848233.33333333337</v>
      </c>
    </row>
    <row r="12088" spans="1:6" x14ac:dyDescent="0.3">
      <c r="A12088" t="s">
        <v>12755</v>
      </c>
      <c r="B12088">
        <v>752340</v>
      </c>
      <c r="C12088">
        <v>875050</v>
      </c>
      <c r="D12088">
        <v>631540</v>
      </c>
      <c r="E12088">
        <v>830830</v>
      </c>
      <c r="F12088" s="4">
        <f t="shared" si="188"/>
        <v>779140</v>
      </c>
    </row>
    <row r="12089" spans="1:6" x14ac:dyDescent="0.3">
      <c r="A12089" t="s">
        <v>12756</v>
      </c>
      <c r="B12089">
        <v>6325270</v>
      </c>
      <c r="C12089">
        <v>17087540</v>
      </c>
      <c r="D12089">
        <v>26533710</v>
      </c>
      <c r="E12089">
        <v>27319950</v>
      </c>
      <c r="F12089" s="4">
        <f t="shared" si="188"/>
        <v>23647066.666666668</v>
      </c>
    </row>
    <row r="12090" spans="1:6" x14ac:dyDescent="0.3">
      <c r="A12090" t="s">
        <v>12757</v>
      </c>
      <c r="B12090">
        <v>0</v>
      </c>
      <c r="C12090">
        <v>4525360</v>
      </c>
      <c r="D12090">
        <v>910000</v>
      </c>
      <c r="E12090">
        <v>2086720</v>
      </c>
      <c r="F12090" s="4">
        <f t="shared" si="188"/>
        <v>2507360</v>
      </c>
    </row>
    <row r="12091" spans="1:6" x14ac:dyDescent="0.3">
      <c r="A12091" t="s">
        <v>12758</v>
      </c>
      <c r="B12091">
        <v>597870</v>
      </c>
      <c r="C12091">
        <v>4782440</v>
      </c>
      <c r="D12091">
        <v>0</v>
      </c>
      <c r="E12091">
        <v>856860</v>
      </c>
      <c r="F12091" s="4">
        <f t="shared" si="188"/>
        <v>1879766.6666666667</v>
      </c>
    </row>
    <row r="12092" spans="1:6" x14ac:dyDescent="0.3">
      <c r="A12092" t="s">
        <v>12759</v>
      </c>
      <c r="B12092">
        <v>568900</v>
      </c>
      <c r="C12092">
        <v>0</v>
      </c>
      <c r="D12092">
        <v>0</v>
      </c>
      <c r="E12092">
        <v>0</v>
      </c>
      <c r="F12092" s="4">
        <f t="shared" si="188"/>
        <v>0</v>
      </c>
    </row>
    <row r="12093" spans="1:6" x14ac:dyDescent="0.3">
      <c r="A12093" t="s">
        <v>12760</v>
      </c>
      <c r="B12093">
        <v>0</v>
      </c>
      <c r="C12093">
        <v>6137100</v>
      </c>
      <c r="D12093">
        <v>234600</v>
      </c>
      <c r="E12093">
        <v>0</v>
      </c>
      <c r="F12093" s="4">
        <f t="shared" si="188"/>
        <v>2123900</v>
      </c>
    </row>
    <row r="12094" spans="1:6" x14ac:dyDescent="0.3">
      <c r="A12094" t="s">
        <v>12761</v>
      </c>
      <c r="B12094">
        <v>4172890</v>
      </c>
      <c r="C12094">
        <v>0</v>
      </c>
      <c r="D12094">
        <v>484500</v>
      </c>
      <c r="E12094">
        <v>1119300</v>
      </c>
      <c r="F12094" s="4">
        <f t="shared" si="188"/>
        <v>534600</v>
      </c>
    </row>
    <row r="12095" spans="1:6" x14ac:dyDescent="0.3">
      <c r="A12095" t="s">
        <v>12762</v>
      </c>
      <c r="B12095">
        <v>314860</v>
      </c>
      <c r="C12095">
        <v>546000</v>
      </c>
      <c r="D12095">
        <v>0</v>
      </c>
      <c r="E12095">
        <v>386000</v>
      </c>
      <c r="F12095" s="4">
        <f t="shared" si="188"/>
        <v>310666.66666666669</v>
      </c>
    </row>
    <row r="12096" spans="1:6" x14ac:dyDescent="0.3">
      <c r="A12096" t="s">
        <v>12763</v>
      </c>
      <c r="B12096">
        <v>0</v>
      </c>
      <c r="C12096">
        <v>1001540</v>
      </c>
      <c r="D12096">
        <v>476690</v>
      </c>
      <c r="E12096">
        <v>756000</v>
      </c>
      <c r="F12096" s="4">
        <f t="shared" si="188"/>
        <v>744743.33333333337</v>
      </c>
    </row>
    <row r="12097" spans="1:6" x14ac:dyDescent="0.3">
      <c r="A12097" t="s">
        <v>12764</v>
      </c>
      <c r="B12097">
        <v>695530</v>
      </c>
      <c r="C12097">
        <v>0</v>
      </c>
      <c r="D12097">
        <v>767260</v>
      </c>
      <c r="E12097">
        <v>923000</v>
      </c>
      <c r="F12097" s="4">
        <f t="shared" si="188"/>
        <v>563420</v>
      </c>
    </row>
    <row r="12098" spans="1:6" x14ac:dyDescent="0.3">
      <c r="A12098" t="s">
        <v>12765</v>
      </c>
      <c r="B12098">
        <v>2064380</v>
      </c>
      <c r="C12098">
        <v>1961050</v>
      </c>
      <c r="D12098">
        <v>2143050</v>
      </c>
      <c r="E12098">
        <v>1888530</v>
      </c>
      <c r="F12098" s="4">
        <f t="shared" si="188"/>
        <v>1997543.3333333333</v>
      </c>
    </row>
    <row r="12099" spans="1:6" x14ac:dyDescent="0.3">
      <c r="A12099" t="s">
        <v>12766</v>
      </c>
      <c r="B12099">
        <v>1512490</v>
      </c>
      <c r="C12099">
        <v>668870</v>
      </c>
      <c r="D12099">
        <v>778050</v>
      </c>
      <c r="E12099">
        <v>709840</v>
      </c>
      <c r="F12099" s="4">
        <f t="shared" ref="F12099:F12162" si="189">SUM(C12099:E12099)/3</f>
        <v>718920</v>
      </c>
    </row>
    <row r="12100" spans="1:6" x14ac:dyDescent="0.3">
      <c r="A12100" t="s">
        <v>12767</v>
      </c>
      <c r="B12100">
        <v>640640</v>
      </c>
      <c r="C12100">
        <v>947080</v>
      </c>
      <c r="D12100">
        <v>0</v>
      </c>
      <c r="E12100">
        <v>152880</v>
      </c>
      <c r="F12100" s="4">
        <f t="shared" si="189"/>
        <v>366653.33333333331</v>
      </c>
    </row>
    <row r="12101" spans="1:6" x14ac:dyDescent="0.3">
      <c r="A12101" t="s">
        <v>12768</v>
      </c>
      <c r="B12101">
        <v>15651450</v>
      </c>
      <c r="C12101">
        <v>27482560</v>
      </c>
      <c r="D12101">
        <v>17450750</v>
      </c>
      <c r="E12101">
        <v>11938180</v>
      </c>
      <c r="F12101" s="4">
        <f t="shared" si="189"/>
        <v>18957163.333333332</v>
      </c>
    </row>
    <row r="12102" spans="1:6" x14ac:dyDescent="0.3">
      <c r="A12102" t="s">
        <v>12769</v>
      </c>
      <c r="B12102">
        <v>4624660</v>
      </c>
      <c r="C12102">
        <v>5282400</v>
      </c>
      <c r="D12102">
        <v>4501200</v>
      </c>
      <c r="E12102">
        <v>3041300</v>
      </c>
      <c r="F12102" s="4">
        <f t="shared" si="189"/>
        <v>4274966.666666667</v>
      </c>
    </row>
    <row r="12103" spans="1:6" x14ac:dyDescent="0.3">
      <c r="A12103" t="s">
        <v>12770</v>
      </c>
      <c r="B12103">
        <v>544500</v>
      </c>
      <c r="C12103">
        <v>29374000</v>
      </c>
      <c r="D12103">
        <v>37723860</v>
      </c>
      <c r="E12103">
        <v>28668880</v>
      </c>
      <c r="F12103" s="4">
        <f t="shared" si="189"/>
        <v>31922246.666666668</v>
      </c>
    </row>
    <row r="12104" spans="1:6" x14ac:dyDescent="0.3">
      <c r="A12104" t="s">
        <v>12771</v>
      </c>
      <c r="B12104">
        <v>1232330</v>
      </c>
      <c r="C12104">
        <v>2131130</v>
      </c>
      <c r="D12104">
        <v>1252280</v>
      </c>
      <c r="E12104">
        <v>2392060</v>
      </c>
      <c r="F12104" s="4">
        <f t="shared" si="189"/>
        <v>1925156.6666666667</v>
      </c>
    </row>
    <row r="12105" spans="1:6" x14ac:dyDescent="0.3">
      <c r="A12105" t="s">
        <v>12772</v>
      </c>
      <c r="B12105">
        <v>0</v>
      </c>
      <c r="C12105">
        <v>0</v>
      </c>
      <c r="D12105">
        <v>625800</v>
      </c>
      <c r="E12105">
        <v>480500</v>
      </c>
      <c r="F12105" s="4">
        <f t="shared" si="189"/>
        <v>368766.66666666669</v>
      </c>
    </row>
    <row r="12106" spans="1:6" x14ac:dyDescent="0.3">
      <c r="A12106" t="s">
        <v>12773</v>
      </c>
      <c r="B12106">
        <v>0</v>
      </c>
      <c r="C12106">
        <v>482300</v>
      </c>
      <c r="D12106">
        <v>149400</v>
      </c>
      <c r="E12106">
        <v>791700</v>
      </c>
      <c r="F12106" s="4">
        <f t="shared" si="189"/>
        <v>474466.66666666669</v>
      </c>
    </row>
    <row r="12107" spans="1:6" x14ac:dyDescent="0.3">
      <c r="A12107" t="s">
        <v>12774</v>
      </c>
      <c r="B12107">
        <v>843850</v>
      </c>
      <c r="C12107">
        <v>0</v>
      </c>
      <c r="D12107">
        <v>3700000</v>
      </c>
      <c r="E12107">
        <v>0</v>
      </c>
      <c r="F12107" s="4">
        <f t="shared" si="189"/>
        <v>1233333.3333333333</v>
      </c>
    </row>
    <row r="12108" spans="1:6" x14ac:dyDescent="0.3">
      <c r="A12108" t="s">
        <v>635</v>
      </c>
      <c r="B12108">
        <v>2033600</v>
      </c>
      <c r="C12108">
        <v>2056800</v>
      </c>
      <c r="D12108">
        <v>2065520</v>
      </c>
      <c r="E12108">
        <v>2169200</v>
      </c>
      <c r="F12108" s="4">
        <f t="shared" si="189"/>
        <v>2097173.3333333335</v>
      </c>
    </row>
    <row r="12109" spans="1:6" x14ac:dyDescent="0.3">
      <c r="A12109" t="s">
        <v>12775</v>
      </c>
      <c r="B12109">
        <v>686140</v>
      </c>
      <c r="C12109">
        <v>2216040</v>
      </c>
      <c r="D12109">
        <v>776160</v>
      </c>
      <c r="E12109">
        <v>2776740</v>
      </c>
      <c r="F12109" s="4">
        <f t="shared" si="189"/>
        <v>1922980</v>
      </c>
    </row>
    <row r="12110" spans="1:6" x14ac:dyDescent="0.3">
      <c r="A12110" t="s">
        <v>12776</v>
      </c>
      <c r="B12110">
        <v>1645740</v>
      </c>
      <c r="C12110">
        <v>3880850</v>
      </c>
      <c r="D12110">
        <v>2686130</v>
      </c>
      <c r="E12110">
        <v>4026560</v>
      </c>
      <c r="F12110" s="4">
        <f t="shared" si="189"/>
        <v>3531180</v>
      </c>
    </row>
    <row r="12111" spans="1:6" x14ac:dyDescent="0.3">
      <c r="A12111" t="s">
        <v>12777</v>
      </c>
      <c r="B12111">
        <v>2830360</v>
      </c>
      <c r="C12111">
        <v>13006040</v>
      </c>
      <c r="D12111">
        <v>16173100</v>
      </c>
      <c r="E12111">
        <v>15727280</v>
      </c>
      <c r="F12111" s="4">
        <f t="shared" si="189"/>
        <v>14968806.666666666</v>
      </c>
    </row>
    <row r="12112" spans="1:6" x14ac:dyDescent="0.3">
      <c r="A12112" t="s">
        <v>12778</v>
      </c>
      <c r="B12112">
        <v>0</v>
      </c>
      <c r="C12112">
        <v>530300</v>
      </c>
      <c r="D12112">
        <v>900000</v>
      </c>
      <c r="E12112">
        <v>0</v>
      </c>
      <c r="F12112" s="4">
        <f t="shared" si="189"/>
        <v>476766.66666666669</v>
      </c>
    </row>
    <row r="12113" spans="1:6" x14ac:dyDescent="0.3">
      <c r="A12113" t="s">
        <v>12779</v>
      </c>
      <c r="B12113">
        <v>0</v>
      </c>
      <c r="C12113">
        <v>1298110</v>
      </c>
      <c r="D12113">
        <v>0</v>
      </c>
      <c r="E12113">
        <v>0</v>
      </c>
      <c r="F12113" s="4">
        <f t="shared" si="189"/>
        <v>432703.33333333331</v>
      </c>
    </row>
    <row r="12114" spans="1:6" x14ac:dyDescent="0.3">
      <c r="A12114" t="s">
        <v>12780</v>
      </c>
      <c r="B12114">
        <v>382200</v>
      </c>
      <c r="C12114">
        <v>2149300</v>
      </c>
      <c r="D12114">
        <v>2048050</v>
      </c>
      <c r="E12114">
        <v>2121480</v>
      </c>
      <c r="F12114" s="4">
        <f t="shared" si="189"/>
        <v>2106276.6666666665</v>
      </c>
    </row>
    <row r="12115" spans="1:6" x14ac:dyDescent="0.3">
      <c r="A12115" t="s">
        <v>12781</v>
      </c>
      <c r="B12115">
        <v>8797910</v>
      </c>
      <c r="C12115">
        <v>6706200</v>
      </c>
      <c r="D12115">
        <v>10291110</v>
      </c>
      <c r="E12115">
        <v>10181070</v>
      </c>
      <c r="F12115" s="4">
        <f t="shared" si="189"/>
        <v>9059460</v>
      </c>
    </row>
    <row r="12116" spans="1:6" x14ac:dyDescent="0.3">
      <c r="A12116" t="s">
        <v>967</v>
      </c>
      <c r="B12116">
        <v>1046650</v>
      </c>
      <c r="C12116">
        <v>741650</v>
      </c>
      <c r="D12116">
        <v>850850</v>
      </c>
      <c r="E12116">
        <v>187460</v>
      </c>
      <c r="F12116" s="4">
        <f t="shared" si="189"/>
        <v>593320</v>
      </c>
    </row>
    <row r="12117" spans="1:6" x14ac:dyDescent="0.3">
      <c r="A12117" t="s">
        <v>12782</v>
      </c>
      <c r="B12117">
        <v>660660</v>
      </c>
      <c r="C12117">
        <v>1213030</v>
      </c>
      <c r="D12117">
        <v>2377100</v>
      </c>
      <c r="E12117">
        <v>1643620</v>
      </c>
      <c r="F12117" s="4">
        <f t="shared" si="189"/>
        <v>1744583.3333333333</v>
      </c>
    </row>
    <row r="12118" spans="1:6" x14ac:dyDescent="0.3">
      <c r="A12118" t="s">
        <v>12783</v>
      </c>
      <c r="B12118">
        <v>4037940</v>
      </c>
      <c r="C12118">
        <v>0</v>
      </c>
      <c r="D12118">
        <v>304000</v>
      </c>
      <c r="E12118">
        <v>852560</v>
      </c>
      <c r="F12118" s="4">
        <f t="shared" si="189"/>
        <v>385520</v>
      </c>
    </row>
    <row r="12119" spans="1:6" x14ac:dyDescent="0.3">
      <c r="A12119" t="s">
        <v>12784</v>
      </c>
      <c r="B12119">
        <v>545000</v>
      </c>
      <c r="C12119">
        <v>2964080</v>
      </c>
      <c r="D12119">
        <v>2367930</v>
      </c>
      <c r="E12119">
        <v>2403980</v>
      </c>
      <c r="F12119" s="4">
        <f t="shared" si="189"/>
        <v>2578663.3333333335</v>
      </c>
    </row>
    <row r="12120" spans="1:6" x14ac:dyDescent="0.3">
      <c r="A12120" t="s">
        <v>12785</v>
      </c>
      <c r="B12120">
        <v>1073800</v>
      </c>
      <c r="C12120">
        <v>2936710</v>
      </c>
      <c r="D12120">
        <v>2123030</v>
      </c>
      <c r="E12120">
        <v>2817730</v>
      </c>
      <c r="F12120" s="4">
        <f t="shared" si="189"/>
        <v>2625823.3333333335</v>
      </c>
    </row>
    <row r="12121" spans="1:6" x14ac:dyDescent="0.3">
      <c r="A12121" t="s">
        <v>12786</v>
      </c>
      <c r="B12121">
        <v>0</v>
      </c>
      <c r="C12121">
        <v>616070</v>
      </c>
      <c r="D12121">
        <v>604600</v>
      </c>
      <c r="E12121">
        <v>800620</v>
      </c>
      <c r="F12121" s="4">
        <f t="shared" si="189"/>
        <v>673763.33333333337</v>
      </c>
    </row>
    <row r="12122" spans="1:6" x14ac:dyDescent="0.3">
      <c r="A12122" t="s">
        <v>12787</v>
      </c>
      <c r="B12122">
        <v>612200</v>
      </c>
      <c r="C12122">
        <v>0</v>
      </c>
      <c r="D12122">
        <v>922740</v>
      </c>
      <c r="E12122">
        <v>470100</v>
      </c>
      <c r="F12122" s="4">
        <f t="shared" si="189"/>
        <v>464280</v>
      </c>
    </row>
    <row r="12123" spans="1:6" x14ac:dyDescent="0.3">
      <c r="A12123" t="s">
        <v>12788</v>
      </c>
      <c r="B12123">
        <v>1519700</v>
      </c>
      <c r="C12123">
        <v>7400000</v>
      </c>
      <c r="D12123">
        <v>3040400</v>
      </c>
      <c r="E12123">
        <v>4658560</v>
      </c>
      <c r="F12123" s="4">
        <f t="shared" si="189"/>
        <v>5032986.666666667</v>
      </c>
    </row>
    <row r="12124" spans="1:6" x14ac:dyDescent="0.3">
      <c r="A12124" t="s">
        <v>12789</v>
      </c>
      <c r="B12124">
        <v>845020</v>
      </c>
      <c r="C12124">
        <v>0</v>
      </c>
      <c r="D12124">
        <v>0</v>
      </c>
      <c r="E12124">
        <v>0</v>
      </c>
      <c r="F12124" s="4">
        <f t="shared" si="189"/>
        <v>0</v>
      </c>
    </row>
    <row r="12125" spans="1:6" x14ac:dyDescent="0.3">
      <c r="A12125" t="s">
        <v>12790</v>
      </c>
      <c r="B12125">
        <v>2110460</v>
      </c>
      <c r="C12125">
        <v>9241270</v>
      </c>
      <c r="D12125">
        <v>3422860</v>
      </c>
      <c r="E12125">
        <v>6628090</v>
      </c>
      <c r="F12125" s="4">
        <f t="shared" si="189"/>
        <v>6430740</v>
      </c>
    </row>
    <row r="12126" spans="1:6" x14ac:dyDescent="0.3">
      <c r="A12126" t="s">
        <v>12791</v>
      </c>
      <c r="B12126">
        <v>322140</v>
      </c>
      <c r="C12126">
        <v>3776050</v>
      </c>
      <c r="D12126">
        <v>3080350</v>
      </c>
      <c r="E12126">
        <v>2005760</v>
      </c>
      <c r="F12126" s="4">
        <f t="shared" si="189"/>
        <v>2954053.3333333335</v>
      </c>
    </row>
    <row r="12127" spans="1:6" x14ac:dyDescent="0.3">
      <c r="A12127" t="s">
        <v>12792</v>
      </c>
      <c r="B12127">
        <v>2829190</v>
      </c>
      <c r="C12127">
        <v>3520790</v>
      </c>
      <c r="D12127">
        <v>2506850</v>
      </c>
      <c r="E12127">
        <v>3536950</v>
      </c>
      <c r="F12127" s="4">
        <f t="shared" si="189"/>
        <v>3188196.6666666665</v>
      </c>
    </row>
    <row r="12128" spans="1:6" x14ac:dyDescent="0.3">
      <c r="A12128" t="s">
        <v>12793</v>
      </c>
      <c r="B12128">
        <v>1100900</v>
      </c>
      <c r="C12128">
        <v>740000</v>
      </c>
      <c r="D12128">
        <v>1098000</v>
      </c>
      <c r="E12128">
        <v>0</v>
      </c>
      <c r="F12128" s="4">
        <f t="shared" si="189"/>
        <v>612666.66666666663</v>
      </c>
    </row>
    <row r="12129" spans="1:6" x14ac:dyDescent="0.3">
      <c r="A12129" t="s">
        <v>12794</v>
      </c>
      <c r="B12129">
        <v>4137000</v>
      </c>
      <c r="C12129">
        <v>4716490</v>
      </c>
      <c r="D12129">
        <v>2452450</v>
      </c>
      <c r="E12129">
        <v>5763760</v>
      </c>
      <c r="F12129" s="4">
        <f t="shared" si="189"/>
        <v>4310900</v>
      </c>
    </row>
    <row r="12130" spans="1:6" x14ac:dyDescent="0.3">
      <c r="A12130" t="s">
        <v>12795</v>
      </c>
      <c r="B12130">
        <v>675800</v>
      </c>
      <c r="C12130">
        <v>2031020</v>
      </c>
      <c r="D12130">
        <v>556000</v>
      </c>
      <c r="E12130">
        <v>1355280</v>
      </c>
      <c r="F12130" s="4">
        <f t="shared" si="189"/>
        <v>1314100</v>
      </c>
    </row>
    <row r="12131" spans="1:6" x14ac:dyDescent="0.3">
      <c r="A12131" t="s">
        <v>12796</v>
      </c>
      <c r="B12131">
        <v>4823260</v>
      </c>
      <c r="C12131">
        <v>6682760</v>
      </c>
      <c r="D12131">
        <v>8711190</v>
      </c>
      <c r="E12131">
        <v>6703150</v>
      </c>
      <c r="F12131" s="4">
        <f t="shared" si="189"/>
        <v>7365700</v>
      </c>
    </row>
    <row r="12132" spans="1:6" x14ac:dyDescent="0.3">
      <c r="A12132" t="s">
        <v>12797</v>
      </c>
      <c r="B12132">
        <v>258440</v>
      </c>
      <c r="C12132">
        <v>1316000</v>
      </c>
      <c r="D12132">
        <v>1010640</v>
      </c>
      <c r="E12132">
        <v>1049320</v>
      </c>
      <c r="F12132" s="4">
        <f t="shared" si="189"/>
        <v>1125320</v>
      </c>
    </row>
    <row r="12133" spans="1:6" x14ac:dyDescent="0.3">
      <c r="A12133" t="s">
        <v>12798</v>
      </c>
      <c r="B12133">
        <v>702800</v>
      </c>
      <c r="C12133">
        <v>0</v>
      </c>
      <c r="D12133">
        <v>1033500</v>
      </c>
      <c r="E12133">
        <v>820000</v>
      </c>
      <c r="F12133" s="4">
        <f t="shared" si="189"/>
        <v>617833.33333333337</v>
      </c>
    </row>
    <row r="12134" spans="1:6" x14ac:dyDescent="0.3">
      <c r="A12134" t="s">
        <v>12799</v>
      </c>
      <c r="B12134">
        <v>2301020</v>
      </c>
      <c r="C12134">
        <v>4678590</v>
      </c>
      <c r="D12134">
        <v>3950720</v>
      </c>
      <c r="E12134">
        <v>6060060</v>
      </c>
      <c r="F12134" s="4">
        <f t="shared" si="189"/>
        <v>4896456.666666667</v>
      </c>
    </row>
    <row r="12135" spans="1:6" x14ac:dyDescent="0.3">
      <c r="A12135" t="s">
        <v>12800</v>
      </c>
      <c r="B12135">
        <v>0</v>
      </c>
      <c r="C12135">
        <v>802670</v>
      </c>
      <c r="D12135">
        <v>311100</v>
      </c>
      <c r="E12135">
        <v>1935220</v>
      </c>
      <c r="F12135" s="4">
        <f t="shared" si="189"/>
        <v>1016330</v>
      </c>
    </row>
    <row r="12136" spans="1:6" x14ac:dyDescent="0.3">
      <c r="A12136" t="s">
        <v>12801</v>
      </c>
      <c r="B12136">
        <v>2340860</v>
      </c>
      <c r="C12136">
        <v>540540</v>
      </c>
      <c r="D12136">
        <v>2297180</v>
      </c>
      <c r="E12136">
        <v>3573980</v>
      </c>
      <c r="F12136" s="4">
        <f t="shared" si="189"/>
        <v>2137233.3333333335</v>
      </c>
    </row>
    <row r="12137" spans="1:6" x14ac:dyDescent="0.3">
      <c r="A12137" t="s">
        <v>12802</v>
      </c>
      <c r="B12137">
        <v>675950</v>
      </c>
      <c r="C12137">
        <v>496860</v>
      </c>
      <c r="D12137">
        <v>595140</v>
      </c>
      <c r="E12137">
        <v>1255800</v>
      </c>
      <c r="F12137" s="4">
        <f t="shared" si="189"/>
        <v>782600</v>
      </c>
    </row>
    <row r="12138" spans="1:6" x14ac:dyDescent="0.3">
      <c r="A12138" t="s">
        <v>12803</v>
      </c>
      <c r="B12138">
        <v>713680</v>
      </c>
      <c r="C12138">
        <v>0</v>
      </c>
      <c r="D12138">
        <v>0</v>
      </c>
      <c r="E12138">
        <v>0</v>
      </c>
      <c r="F12138" s="4">
        <f t="shared" si="189"/>
        <v>0</v>
      </c>
    </row>
    <row r="12139" spans="1:6" x14ac:dyDescent="0.3">
      <c r="A12139" t="s">
        <v>12804</v>
      </c>
      <c r="B12139">
        <v>0</v>
      </c>
      <c r="C12139">
        <v>1231120</v>
      </c>
      <c r="D12139">
        <v>0</v>
      </c>
      <c r="E12139">
        <v>2167200</v>
      </c>
      <c r="F12139" s="4">
        <f t="shared" si="189"/>
        <v>1132773.3333333333</v>
      </c>
    </row>
    <row r="12140" spans="1:6" x14ac:dyDescent="0.3">
      <c r="A12140" t="s">
        <v>801</v>
      </c>
      <c r="B12140">
        <v>742560</v>
      </c>
      <c r="C12140">
        <v>1801800</v>
      </c>
      <c r="D12140">
        <v>1260820</v>
      </c>
      <c r="E12140">
        <v>1635960</v>
      </c>
      <c r="F12140" s="4">
        <f t="shared" si="189"/>
        <v>1566193.3333333333</v>
      </c>
    </row>
    <row r="12141" spans="1:6" x14ac:dyDescent="0.3">
      <c r="A12141" t="s">
        <v>12805</v>
      </c>
      <c r="B12141">
        <v>0</v>
      </c>
      <c r="C12141">
        <v>0</v>
      </c>
      <c r="D12141">
        <v>1025570</v>
      </c>
      <c r="E12141">
        <v>0</v>
      </c>
      <c r="F12141" s="4">
        <f t="shared" si="189"/>
        <v>341856.66666666669</v>
      </c>
    </row>
    <row r="12142" spans="1:6" x14ac:dyDescent="0.3">
      <c r="A12142" t="s">
        <v>12806</v>
      </c>
      <c r="B12142">
        <v>600000</v>
      </c>
      <c r="C12142">
        <v>0</v>
      </c>
      <c r="D12142">
        <v>1088320</v>
      </c>
      <c r="E12142">
        <v>0</v>
      </c>
      <c r="F12142" s="4">
        <f t="shared" si="189"/>
        <v>362773.33333333331</v>
      </c>
    </row>
    <row r="12143" spans="1:6" x14ac:dyDescent="0.3">
      <c r="A12143" t="s">
        <v>12807</v>
      </c>
      <c r="B12143">
        <v>638200</v>
      </c>
      <c r="C12143">
        <v>682500</v>
      </c>
      <c r="D12143">
        <v>1980700</v>
      </c>
      <c r="E12143">
        <v>2613990</v>
      </c>
      <c r="F12143" s="4">
        <f t="shared" si="189"/>
        <v>1759063.3333333333</v>
      </c>
    </row>
    <row r="12144" spans="1:6" x14ac:dyDescent="0.3">
      <c r="A12144" t="s">
        <v>12808</v>
      </c>
      <c r="B12144">
        <v>160000</v>
      </c>
      <c r="C12144">
        <v>2211400</v>
      </c>
      <c r="D12144">
        <v>256000</v>
      </c>
      <c r="E12144">
        <v>2094900</v>
      </c>
      <c r="F12144" s="4">
        <f t="shared" si="189"/>
        <v>1520766.6666666667</v>
      </c>
    </row>
    <row r="12145" spans="1:6" x14ac:dyDescent="0.3">
      <c r="A12145" t="s">
        <v>12809</v>
      </c>
      <c r="B12145">
        <v>414000</v>
      </c>
      <c r="C12145">
        <v>4070000</v>
      </c>
      <c r="D12145">
        <v>0</v>
      </c>
      <c r="E12145">
        <v>4850500</v>
      </c>
      <c r="F12145" s="4">
        <f t="shared" si="189"/>
        <v>2973500</v>
      </c>
    </row>
    <row r="12146" spans="1:6" x14ac:dyDescent="0.3">
      <c r="A12146" t="s">
        <v>12810</v>
      </c>
      <c r="B12146">
        <v>725000</v>
      </c>
      <c r="C12146">
        <v>542360</v>
      </c>
      <c r="D12146">
        <v>857220</v>
      </c>
      <c r="E12146">
        <v>600600</v>
      </c>
      <c r="F12146" s="4">
        <f t="shared" si="189"/>
        <v>666726.66666666663</v>
      </c>
    </row>
    <row r="12147" spans="1:6" x14ac:dyDescent="0.3">
      <c r="A12147" t="s">
        <v>12811</v>
      </c>
      <c r="B12147">
        <v>264000</v>
      </c>
      <c r="C12147">
        <v>0</v>
      </c>
      <c r="D12147">
        <v>0</v>
      </c>
      <c r="E12147">
        <v>0</v>
      </c>
      <c r="F12147" s="4">
        <f t="shared" si="189"/>
        <v>0</v>
      </c>
    </row>
    <row r="12148" spans="1:6" x14ac:dyDescent="0.3">
      <c r="A12148" t="s">
        <v>12812</v>
      </c>
      <c r="B12148">
        <v>2003000</v>
      </c>
      <c r="C12148">
        <v>8144500</v>
      </c>
      <c r="D12148">
        <v>50098000</v>
      </c>
      <c r="E12148">
        <v>1591200</v>
      </c>
      <c r="F12148" s="4">
        <f t="shared" si="189"/>
        <v>19944566.666666668</v>
      </c>
    </row>
    <row r="12149" spans="1:6" x14ac:dyDescent="0.3">
      <c r="A12149" t="s">
        <v>12813</v>
      </c>
      <c r="B12149">
        <v>2205000</v>
      </c>
      <c r="C12149">
        <v>4119080</v>
      </c>
      <c r="D12149">
        <v>2229620</v>
      </c>
      <c r="E12149">
        <v>2090960</v>
      </c>
      <c r="F12149" s="4">
        <f t="shared" si="189"/>
        <v>2813220</v>
      </c>
    </row>
    <row r="12150" spans="1:6" x14ac:dyDescent="0.3">
      <c r="A12150" t="s">
        <v>12814</v>
      </c>
      <c r="B12150">
        <v>1073800</v>
      </c>
      <c r="C12150">
        <v>0</v>
      </c>
      <c r="D12150">
        <v>249000</v>
      </c>
      <c r="E12150">
        <v>0</v>
      </c>
      <c r="F12150" s="4">
        <f t="shared" si="189"/>
        <v>83000</v>
      </c>
    </row>
    <row r="12151" spans="1:6" x14ac:dyDescent="0.3">
      <c r="A12151" t="s">
        <v>12815</v>
      </c>
      <c r="B12151">
        <v>5491950</v>
      </c>
      <c r="C12151">
        <v>2240000</v>
      </c>
      <c r="D12151">
        <v>6070950</v>
      </c>
      <c r="E12151">
        <v>5507300</v>
      </c>
      <c r="F12151" s="4">
        <f t="shared" si="189"/>
        <v>4606083.333333333</v>
      </c>
    </row>
    <row r="12152" spans="1:6" x14ac:dyDescent="0.3">
      <c r="A12152" t="s">
        <v>12816</v>
      </c>
      <c r="B12152">
        <v>1825750</v>
      </c>
      <c r="C12152">
        <v>2540650</v>
      </c>
      <c r="D12152">
        <v>11379940</v>
      </c>
      <c r="E12152">
        <v>2048320</v>
      </c>
      <c r="F12152" s="4">
        <f t="shared" si="189"/>
        <v>5322970</v>
      </c>
    </row>
    <row r="12153" spans="1:6" x14ac:dyDescent="0.3">
      <c r="A12153" t="s">
        <v>12817</v>
      </c>
      <c r="B12153">
        <v>2027260</v>
      </c>
      <c r="C12153">
        <v>628440</v>
      </c>
      <c r="D12153">
        <v>1434160</v>
      </c>
      <c r="E12153">
        <v>764400</v>
      </c>
      <c r="F12153" s="4">
        <f t="shared" si="189"/>
        <v>942333.33333333337</v>
      </c>
    </row>
    <row r="12154" spans="1:6" x14ac:dyDescent="0.3">
      <c r="A12154" t="s">
        <v>12818</v>
      </c>
      <c r="B12154">
        <v>2034080</v>
      </c>
      <c r="C12154">
        <v>2291200</v>
      </c>
      <c r="D12154">
        <v>491400</v>
      </c>
      <c r="E12154">
        <v>2644530</v>
      </c>
      <c r="F12154" s="4">
        <f t="shared" si="189"/>
        <v>1809043.3333333333</v>
      </c>
    </row>
    <row r="12155" spans="1:6" x14ac:dyDescent="0.3">
      <c r="A12155" t="s">
        <v>12819</v>
      </c>
      <c r="B12155">
        <v>0</v>
      </c>
      <c r="C12155">
        <v>2274630</v>
      </c>
      <c r="D12155">
        <v>0</v>
      </c>
      <c r="E12155">
        <v>2549750</v>
      </c>
      <c r="F12155" s="4">
        <f t="shared" si="189"/>
        <v>1608126.6666666667</v>
      </c>
    </row>
    <row r="12156" spans="1:6" x14ac:dyDescent="0.3">
      <c r="A12156" t="s">
        <v>12820</v>
      </c>
      <c r="B12156">
        <v>0</v>
      </c>
      <c r="C12156">
        <v>1939300</v>
      </c>
      <c r="D12156">
        <v>988080</v>
      </c>
      <c r="E12156">
        <v>0</v>
      </c>
      <c r="F12156" s="4">
        <f t="shared" si="189"/>
        <v>975793.33333333337</v>
      </c>
    </row>
    <row r="12157" spans="1:6" x14ac:dyDescent="0.3">
      <c r="A12157" t="s">
        <v>12821</v>
      </c>
      <c r="B12157">
        <v>0</v>
      </c>
      <c r="C12157">
        <v>1797250</v>
      </c>
      <c r="D12157">
        <v>311100</v>
      </c>
      <c r="E12157">
        <v>2366360</v>
      </c>
      <c r="F12157" s="4">
        <f t="shared" si="189"/>
        <v>1491570</v>
      </c>
    </row>
    <row r="12158" spans="1:6" x14ac:dyDescent="0.3">
      <c r="A12158" t="s">
        <v>12822</v>
      </c>
      <c r="B12158">
        <v>2229500</v>
      </c>
      <c r="C12158">
        <v>2204410</v>
      </c>
      <c r="D12158">
        <v>0</v>
      </c>
      <c r="E12158">
        <v>2299720</v>
      </c>
      <c r="F12158" s="4">
        <f t="shared" si="189"/>
        <v>1501376.6666666667</v>
      </c>
    </row>
    <row r="12159" spans="1:6" x14ac:dyDescent="0.3">
      <c r="A12159" t="s">
        <v>12823</v>
      </c>
      <c r="B12159">
        <v>1659220</v>
      </c>
      <c r="C12159">
        <v>2202740</v>
      </c>
      <c r="D12159">
        <v>2315040</v>
      </c>
      <c r="E12159">
        <v>2244220</v>
      </c>
      <c r="F12159" s="4">
        <f t="shared" si="189"/>
        <v>2254000</v>
      </c>
    </row>
    <row r="12160" spans="1:6" x14ac:dyDescent="0.3">
      <c r="A12160" t="s">
        <v>12824</v>
      </c>
      <c r="B12160">
        <v>2406830</v>
      </c>
      <c r="C12160">
        <v>0</v>
      </c>
      <c r="D12160">
        <v>11972500</v>
      </c>
      <c r="E12160">
        <v>14279550</v>
      </c>
      <c r="F12160" s="4">
        <f t="shared" si="189"/>
        <v>8750683.333333334</v>
      </c>
    </row>
    <row r="12161" spans="1:6" x14ac:dyDescent="0.3">
      <c r="A12161" t="s">
        <v>12825</v>
      </c>
      <c r="B12161">
        <v>2209580</v>
      </c>
      <c r="C12161">
        <v>2703040</v>
      </c>
      <c r="D12161">
        <v>2404160</v>
      </c>
      <c r="E12161">
        <v>2355680</v>
      </c>
      <c r="F12161" s="4">
        <f t="shared" si="189"/>
        <v>2487626.6666666665</v>
      </c>
    </row>
    <row r="12162" spans="1:6" x14ac:dyDescent="0.3">
      <c r="A12162" t="s">
        <v>12826</v>
      </c>
      <c r="B12162">
        <v>501600</v>
      </c>
      <c r="C12162">
        <v>5448140</v>
      </c>
      <c r="D12162">
        <v>2352150</v>
      </c>
      <c r="E12162">
        <v>2172020</v>
      </c>
      <c r="F12162" s="4">
        <f t="shared" si="189"/>
        <v>3324103.3333333335</v>
      </c>
    </row>
    <row r="12163" spans="1:6" x14ac:dyDescent="0.3">
      <c r="A12163" t="s">
        <v>12827</v>
      </c>
      <c r="B12163">
        <v>256000</v>
      </c>
      <c r="C12163">
        <v>0</v>
      </c>
      <c r="D12163">
        <v>0</v>
      </c>
      <c r="E12163">
        <v>0</v>
      </c>
      <c r="F12163" s="4">
        <f t="shared" ref="F12163:F12226" si="190">SUM(C12163:E12163)/3</f>
        <v>0</v>
      </c>
    </row>
    <row r="12164" spans="1:6" x14ac:dyDescent="0.3">
      <c r="A12164" t="s">
        <v>395</v>
      </c>
      <c r="B12164">
        <v>6817050</v>
      </c>
      <c r="C12164">
        <v>5067930</v>
      </c>
      <c r="D12164">
        <v>5220670</v>
      </c>
      <c r="E12164">
        <v>6666340</v>
      </c>
      <c r="F12164" s="4">
        <f t="shared" si="190"/>
        <v>5651646.666666667</v>
      </c>
    </row>
    <row r="12165" spans="1:6" x14ac:dyDescent="0.3">
      <c r="A12165" t="s">
        <v>12828</v>
      </c>
      <c r="B12165">
        <v>0</v>
      </c>
      <c r="C12165">
        <v>640000</v>
      </c>
      <c r="D12165">
        <v>1323440</v>
      </c>
      <c r="E12165">
        <v>820000</v>
      </c>
      <c r="F12165" s="4">
        <f t="shared" si="190"/>
        <v>927813.33333333337</v>
      </c>
    </row>
    <row r="12166" spans="1:6" x14ac:dyDescent="0.3">
      <c r="A12166" t="s">
        <v>12829</v>
      </c>
      <c r="B12166">
        <v>1108380</v>
      </c>
      <c r="C12166">
        <v>857700</v>
      </c>
      <c r="D12166">
        <v>0</v>
      </c>
      <c r="E12166">
        <v>0</v>
      </c>
      <c r="F12166" s="4">
        <f t="shared" si="190"/>
        <v>285900</v>
      </c>
    </row>
    <row r="12167" spans="1:6" x14ac:dyDescent="0.3">
      <c r="A12167" t="s">
        <v>12830</v>
      </c>
      <c r="B12167">
        <v>0</v>
      </c>
      <c r="C12167">
        <v>973700</v>
      </c>
      <c r="D12167">
        <v>0</v>
      </c>
      <c r="E12167">
        <v>3054870</v>
      </c>
      <c r="F12167" s="4">
        <f t="shared" si="190"/>
        <v>1342856.6666666667</v>
      </c>
    </row>
    <row r="12168" spans="1:6" x14ac:dyDescent="0.3">
      <c r="A12168" t="s">
        <v>12831</v>
      </c>
      <c r="B12168">
        <v>60202900</v>
      </c>
      <c r="C12168">
        <v>53480400</v>
      </c>
      <c r="D12168">
        <v>88800000</v>
      </c>
      <c r="E12168">
        <v>36391530</v>
      </c>
      <c r="F12168" s="4">
        <f t="shared" si="190"/>
        <v>59557310</v>
      </c>
    </row>
    <row r="12169" spans="1:6" x14ac:dyDescent="0.3">
      <c r="A12169" t="s">
        <v>12832</v>
      </c>
      <c r="B12169">
        <v>668850</v>
      </c>
      <c r="C12169">
        <v>1508780</v>
      </c>
      <c r="D12169">
        <v>2227680</v>
      </c>
      <c r="E12169">
        <v>969150</v>
      </c>
      <c r="F12169" s="4">
        <f t="shared" si="190"/>
        <v>1568536.6666666667</v>
      </c>
    </row>
    <row r="12170" spans="1:6" x14ac:dyDescent="0.3">
      <c r="A12170" t="s">
        <v>12833</v>
      </c>
      <c r="B12170">
        <v>1123280</v>
      </c>
      <c r="C12170">
        <v>454900</v>
      </c>
      <c r="D12170">
        <v>1594540</v>
      </c>
      <c r="E12170">
        <v>689000</v>
      </c>
      <c r="F12170" s="4">
        <f t="shared" si="190"/>
        <v>912813.33333333337</v>
      </c>
    </row>
    <row r="12171" spans="1:6" x14ac:dyDescent="0.3">
      <c r="A12171" t="s">
        <v>12834</v>
      </c>
      <c r="B12171">
        <v>11977090</v>
      </c>
      <c r="C12171">
        <v>14579920</v>
      </c>
      <c r="D12171">
        <v>16404790</v>
      </c>
      <c r="E12171">
        <v>11983520</v>
      </c>
      <c r="F12171" s="4">
        <f t="shared" si="190"/>
        <v>14322743.333333334</v>
      </c>
    </row>
    <row r="12172" spans="1:6" x14ac:dyDescent="0.3">
      <c r="A12172" t="s">
        <v>12835</v>
      </c>
      <c r="B12172">
        <v>908000</v>
      </c>
      <c r="C12172">
        <v>0</v>
      </c>
      <c r="D12172">
        <v>1216980</v>
      </c>
      <c r="E12172">
        <v>1292800</v>
      </c>
      <c r="F12172" s="4">
        <f t="shared" si="190"/>
        <v>836593.33333333337</v>
      </c>
    </row>
    <row r="12173" spans="1:6" x14ac:dyDescent="0.3">
      <c r="A12173" t="s">
        <v>12836</v>
      </c>
      <c r="B12173">
        <v>569000</v>
      </c>
      <c r="C12173">
        <v>0</v>
      </c>
      <c r="D12173">
        <v>0</v>
      </c>
      <c r="E12173">
        <v>234600</v>
      </c>
      <c r="F12173" s="4">
        <f t="shared" si="190"/>
        <v>78200</v>
      </c>
    </row>
    <row r="12174" spans="1:6" x14ac:dyDescent="0.3">
      <c r="A12174" t="s">
        <v>12837</v>
      </c>
      <c r="B12174">
        <v>1070610</v>
      </c>
      <c r="C12174">
        <v>598080</v>
      </c>
      <c r="D12174">
        <v>798000</v>
      </c>
      <c r="E12174">
        <v>751730</v>
      </c>
      <c r="F12174" s="4">
        <f t="shared" si="190"/>
        <v>715936.66666666663</v>
      </c>
    </row>
    <row r="12175" spans="1:6" x14ac:dyDescent="0.3">
      <c r="A12175" t="s">
        <v>12838</v>
      </c>
      <c r="B12175">
        <v>542800</v>
      </c>
      <c r="C12175">
        <v>568900</v>
      </c>
      <c r="D12175">
        <v>630100</v>
      </c>
      <c r="E12175">
        <v>450560</v>
      </c>
      <c r="F12175" s="4">
        <f t="shared" si="190"/>
        <v>549853.33333333337</v>
      </c>
    </row>
    <row r="12176" spans="1:6" x14ac:dyDescent="0.3">
      <c r="A12176" t="s">
        <v>12839</v>
      </c>
      <c r="B12176">
        <v>2013790</v>
      </c>
      <c r="C12176">
        <v>2001420</v>
      </c>
      <c r="D12176">
        <v>2082660</v>
      </c>
      <c r="E12176">
        <v>2048860</v>
      </c>
      <c r="F12176" s="4">
        <f t="shared" si="190"/>
        <v>2044313.3333333333</v>
      </c>
    </row>
    <row r="12177" spans="1:6" x14ac:dyDescent="0.3">
      <c r="A12177" t="s">
        <v>12840</v>
      </c>
      <c r="B12177">
        <v>0</v>
      </c>
      <c r="C12177">
        <v>2053300</v>
      </c>
      <c r="D12177">
        <v>364000</v>
      </c>
      <c r="E12177">
        <v>0</v>
      </c>
      <c r="F12177" s="4">
        <f t="shared" si="190"/>
        <v>805766.66666666663</v>
      </c>
    </row>
    <row r="12178" spans="1:6" x14ac:dyDescent="0.3">
      <c r="A12178" t="s">
        <v>12841</v>
      </c>
      <c r="B12178">
        <v>2288940</v>
      </c>
      <c r="C12178">
        <v>1771770</v>
      </c>
      <c r="D12178">
        <v>2508840</v>
      </c>
      <c r="E12178">
        <v>617890</v>
      </c>
      <c r="F12178" s="4">
        <f t="shared" si="190"/>
        <v>1632833.3333333333</v>
      </c>
    </row>
    <row r="12179" spans="1:6" x14ac:dyDescent="0.3">
      <c r="A12179" t="s">
        <v>12842</v>
      </c>
      <c r="B12179">
        <v>649580</v>
      </c>
      <c r="C12179">
        <v>0</v>
      </c>
      <c r="D12179">
        <v>0</v>
      </c>
      <c r="E12179">
        <v>1874500</v>
      </c>
      <c r="F12179" s="4">
        <f t="shared" si="190"/>
        <v>624833.33333333337</v>
      </c>
    </row>
    <row r="12180" spans="1:6" x14ac:dyDescent="0.3">
      <c r="A12180" t="s">
        <v>12843</v>
      </c>
      <c r="B12180">
        <v>2716370</v>
      </c>
      <c r="C12180">
        <v>1262120</v>
      </c>
      <c r="D12180">
        <v>1736520</v>
      </c>
      <c r="E12180">
        <v>3753420</v>
      </c>
      <c r="F12180" s="4">
        <f t="shared" si="190"/>
        <v>2250686.6666666665</v>
      </c>
    </row>
    <row r="12181" spans="1:6" x14ac:dyDescent="0.3">
      <c r="A12181" t="s">
        <v>12844</v>
      </c>
      <c r="B12181">
        <v>296660</v>
      </c>
      <c r="C12181">
        <v>270000</v>
      </c>
      <c r="D12181">
        <v>359450</v>
      </c>
      <c r="E12181">
        <v>0</v>
      </c>
      <c r="F12181" s="4">
        <f t="shared" si="190"/>
        <v>209816.66666666666</v>
      </c>
    </row>
    <row r="12182" spans="1:6" x14ac:dyDescent="0.3">
      <c r="A12182" t="s">
        <v>12845</v>
      </c>
      <c r="B12182">
        <v>220220</v>
      </c>
      <c r="C12182">
        <v>4461300</v>
      </c>
      <c r="D12182">
        <v>4293170</v>
      </c>
      <c r="E12182">
        <v>6496680</v>
      </c>
      <c r="F12182" s="4">
        <f t="shared" si="190"/>
        <v>5083716.666666667</v>
      </c>
    </row>
    <row r="12183" spans="1:6" x14ac:dyDescent="0.3">
      <c r="A12183" t="s">
        <v>12846</v>
      </c>
      <c r="B12183">
        <v>11256090</v>
      </c>
      <c r="C12183">
        <v>4077650</v>
      </c>
      <c r="D12183">
        <v>12204240</v>
      </c>
      <c r="E12183">
        <v>2555470</v>
      </c>
      <c r="F12183" s="4">
        <f t="shared" si="190"/>
        <v>6279120</v>
      </c>
    </row>
    <row r="12184" spans="1:6" x14ac:dyDescent="0.3">
      <c r="A12184" t="s">
        <v>12847</v>
      </c>
      <c r="B12184">
        <v>4457320</v>
      </c>
      <c r="C12184">
        <v>0</v>
      </c>
      <c r="D12184">
        <v>0</v>
      </c>
      <c r="E12184">
        <v>0</v>
      </c>
      <c r="F12184" s="4">
        <f t="shared" si="190"/>
        <v>0</v>
      </c>
    </row>
    <row r="12185" spans="1:6" x14ac:dyDescent="0.3">
      <c r="A12185" t="s">
        <v>12848</v>
      </c>
      <c r="B12185">
        <v>535990</v>
      </c>
      <c r="C12185">
        <v>343980</v>
      </c>
      <c r="D12185">
        <v>3143630</v>
      </c>
      <c r="E12185">
        <v>2251330</v>
      </c>
      <c r="F12185" s="4">
        <f t="shared" si="190"/>
        <v>1912980</v>
      </c>
    </row>
    <row r="12186" spans="1:6" x14ac:dyDescent="0.3">
      <c r="A12186" t="s">
        <v>12849</v>
      </c>
      <c r="B12186">
        <v>11065600</v>
      </c>
      <c r="C12186">
        <v>36952740</v>
      </c>
      <c r="D12186">
        <v>40282450</v>
      </c>
      <c r="E12186">
        <v>15251600</v>
      </c>
      <c r="F12186" s="4">
        <f t="shared" si="190"/>
        <v>30828930</v>
      </c>
    </row>
    <row r="12187" spans="1:6" x14ac:dyDescent="0.3">
      <c r="A12187" t="s">
        <v>12850</v>
      </c>
      <c r="B12187">
        <v>808080</v>
      </c>
      <c r="C12187">
        <v>1505820</v>
      </c>
      <c r="D12187">
        <v>964600</v>
      </c>
      <c r="E12187">
        <v>1614500</v>
      </c>
      <c r="F12187" s="4">
        <f t="shared" si="190"/>
        <v>1361640</v>
      </c>
    </row>
    <row r="12188" spans="1:6" x14ac:dyDescent="0.3">
      <c r="A12188" t="s">
        <v>12851</v>
      </c>
      <c r="B12188">
        <v>837740</v>
      </c>
      <c r="C12188">
        <v>2104720</v>
      </c>
      <c r="D12188">
        <v>1024140</v>
      </c>
      <c r="E12188">
        <v>1477020</v>
      </c>
      <c r="F12188" s="4">
        <f t="shared" si="190"/>
        <v>1535293.3333333333</v>
      </c>
    </row>
    <row r="12189" spans="1:6" x14ac:dyDescent="0.3">
      <c r="A12189" t="s">
        <v>12852</v>
      </c>
      <c r="B12189">
        <v>0</v>
      </c>
      <c r="C12189">
        <v>723450</v>
      </c>
      <c r="D12189">
        <v>1911700</v>
      </c>
      <c r="E12189">
        <v>2044500</v>
      </c>
      <c r="F12189" s="4">
        <f t="shared" si="190"/>
        <v>1559883.3333333333</v>
      </c>
    </row>
    <row r="12190" spans="1:6" x14ac:dyDescent="0.3">
      <c r="A12190" t="s">
        <v>12853</v>
      </c>
      <c r="B12190">
        <v>741650</v>
      </c>
      <c r="C12190">
        <v>1122200</v>
      </c>
      <c r="D12190">
        <v>2502840</v>
      </c>
      <c r="E12190">
        <v>1553510</v>
      </c>
      <c r="F12190" s="4">
        <f t="shared" si="190"/>
        <v>1726183.3333333333</v>
      </c>
    </row>
    <row r="12191" spans="1:6" x14ac:dyDescent="0.3">
      <c r="A12191" t="s">
        <v>12854</v>
      </c>
      <c r="B12191">
        <v>2388750</v>
      </c>
      <c r="C12191">
        <v>2883050</v>
      </c>
      <c r="D12191">
        <v>2005160</v>
      </c>
      <c r="E12191">
        <v>2699850</v>
      </c>
      <c r="F12191" s="4">
        <f t="shared" si="190"/>
        <v>2529353.3333333335</v>
      </c>
    </row>
    <row r="12192" spans="1:6" x14ac:dyDescent="0.3">
      <c r="A12192" t="s">
        <v>12855</v>
      </c>
      <c r="B12192">
        <v>307740</v>
      </c>
      <c r="C12192">
        <v>869960</v>
      </c>
      <c r="D12192">
        <v>696000</v>
      </c>
      <c r="E12192">
        <v>804000</v>
      </c>
      <c r="F12192" s="4">
        <f t="shared" si="190"/>
        <v>789986.66666666663</v>
      </c>
    </row>
    <row r="12193" spans="1:6" x14ac:dyDescent="0.3">
      <c r="A12193" t="s">
        <v>12856</v>
      </c>
      <c r="B12193">
        <v>160000</v>
      </c>
      <c r="C12193">
        <v>2029970</v>
      </c>
      <c r="D12193">
        <v>2035120</v>
      </c>
      <c r="E12193">
        <v>2039680</v>
      </c>
      <c r="F12193" s="4">
        <f t="shared" si="190"/>
        <v>2034923.3333333333</v>
      </c>
    </row>
    <row r="12194" spans="1:6" x14ac:dyDescent="0.3">
      <c r="A12194" t="s">
        <v>12857</v>
      </c>
      <c r="B12194">
        <v>0</v>
      </c>
      <c r="C12194">
        <v>0</v>
      </c>
      <c r="D12194">
        <v>4732450</v>
      </c>
      <c r="E12194">
        <v>0</v>
      </c>
      <c r="F12194" s="4">
        <f t="shared" si="190"/>
        <v>1577483.3333333333</v>
      </c>
    </row>
    <row r="12195" spans="1:6" x14ac:dyDescent="0.3">
      <c r="A12195" t="s">
        <v>12858</v>
      </c>
      <c r="B12195">
        <v>1749020</v>
      </c>
      <c r="C12195">
        <v>717990</v>
      </c>
      <c r="D12195">
        <v>549640</v>
      </c>
      <c r="E12195">
        <v>546000</v>
      </c>
      <c r="F12195" s="4">
        <f t="shared" si="190"/>
        <v>604543.33333333337</v>
      </c>
    </row>
    <row r="12196" spans="1:6" x14ac:dyDescent="0.3">
      <c r="A12196" t="s">
        <v>12859</v>
      </c>
      <c r="B12196">
        <v>0</v>
      </c>
      <c r="C12196">
        <v>230000</v>
      </c>
      <c r="D12196">
        <v>218400</v>
      </c>
      <c r="E12196">
        <v>162890</v>
      </c>
      <c r="F12196" s="4">
        <f t="shared" si="190"/>
        <v>203763.33333333334</v>
      </c>
    </row>
    <row r="12197" spans="1:6" x14ac:dyDescent="0.3">
      <c r="A12197" t="s">
        <v>12860</v>
      </c>
      <c r="B12197">
        <v>207480</v>
      </c>
      <c r="C12197">
        <v>242880</v>
      </c>
      <c r="D12197">
        <v>0</v>
      </c>
      <c r="E12197">
        <v>462440</v>
      </c>
      <c r="F12197" s="4">
        <f t="shared" si="190"/>
        <v>235106.66666666666</v>
      </c>
    </row>
    <row r="12198" spans="1:6" x14ac:dyDescent="0.3">
      <c r="A12198" t="s">
        <v>12861</v>
      </c>
      <c r="B12198">
        <v>4057060</v>
      </c>
      <c r="C12198">
        <v>5484510</v>
      </c>
      <c r="D12198">
        <v>4701100</v>
      </c>
      <c r="E12198">
        <v>11837790</v>
      </c>
      <c r="F12198" s="4">
        <f t="shared" si="190"/>
        <v>7341133.333333333</v>
      </c>
    </row>
    <row r="12199" spans="1:6" x14ac:dyDescent="0.3">
      <c r="A12199" t="s">
        <v>12862</v>
      </c>
      <c r="B12199">
        <v>4400680</v>
      </c>
      <c r="C12199">
        <v>2367250</v>
      </c>
      <c r="D12199">
        <v>1665300</v>
      </c>
      <c r="E12199">
        <v>0</v>
      </c>
      <c r="F12199" s="4">
        <f t="shared" si="190"/>
        <v>1344183.3333333333</v>
      </c>
    </row>
    <row r="12200" spans="1:6" x14ac:dyDescent="0.3">
      <c r="A12200" t="s">
        <v>12863</v>
      </c>
      <c r="B12200">
        <v>409500</v>
      </c>
      <c r="C12200">
        <v>0</v>
      </c>
      <c r="D12200">
        <v>2498860</v>
      </c>
      <c r="E12200">
        <v>641550</v>
      </c>
      <c r="F12200" s="4">
        <f t="shared" si="190"/>
        <v>1046803.3333333334</v>
      </c>
    </row>
    <row r="12201" spans="1:6" x14ac:dyDescent="0.3">
      <c r="A12201" t="s">
        <v>12864</v>
      </c>
      <c r="B12201">
        <v>3001700</v>
      </c>
      <c r="C12201">
        <v>6976000</v>
      </c>
      <c r="D12201">
        <v>8713000</v>
      </c>
      <c r="E12201">
        <v>7561020</v>
      </c>
      <c r="F12201" s="4">
        <f t="shared" si="190"/>
        <v>7750006.666666667</v>
      </c>
    </row>
    <row r="12202" spans="1:6" x14ac:dyDescent="0.3">
      <c r="A12202" t="s">
        <v>12865</v>
      </c>
      <c r="B12202">
        <v>382200</v>
      </c>
      <c r="C12202">
        <v>682500</v>
      </c>
      <c r="D12202">
        <v>622440</v>
      </c>
      <c r="E12202">
        <v>0</v>
      </c>
      <c r="F12202" s="4">
        <f t="shared" si="190"/>
        <v>434980</v>
      </c>
    </row>
    <row r="12203" spans="1:6" x14ac:dyDescent="0.3">
      <c r="A12203" t="s">
        <v>12866</v>
      </c>
      <c r="B12203">
        <v>529200</v>
      </c>
      <c r="C12203">
        <v>0</v>
      </c>
      <c r="D12203">
        <v>730000</v>
      </c>
      <c r="E12203">
        <v>0</v>
      </c>
      <c r="F12203" s="4">
        <f t="shared" si="190"/>
        <v>243333.33333333334</v>
      </c>
    </row>
    <row r="12204" spans="1:6" x14ac:dyDescent="0.3">
      <c r="A12204" t="s">
        <v>12867</v>
      </c>
      <c r="B12204">
        <v>9708480</v>
      </c>
      <c r="C12204">
        <v>8040190</v>
      </c>
      <c r="D12204">
        <v>13544820</v>
      </c>
      <c r="E12204">
        <v>8269110</v>
      </c>
      <c r="F12204" s="4">
        <f t="shared" si="190"/>
        <v>9951373.333333334</v>
      </c>
    </row>
    <row r="12205" spans="1:6" x14ac:dyDescent="0.3">
      <c r="A12205" t="s">
        <v>12868</v>
      </c>
      <c r="B12205">
        <v>4082200</v>
      </c>
      <c r="C12205">
        <v>4064000</v>
      </c>
      <c r="D12205">
        <v>2713200</v>
      </c>
      <c r="E12205">
        <v>7996800</v>
      </c>
      <c r="F12205" s="4">
        <f t="shared" si="190"/>
        <v>4924666.666666667</v>
      </c>
    </row>
    <row r="12206" spans="1:6" x14ac:dyDescent="0.3">
      <c r="A12206" t="s">
        <v>12869</v>
      </c>
      <c r="B12206">
        <v>382200</v>
      </c>
      <c r="C12206">
        <v>2144870</v>
      </c>
      <c r="D12206">
        <v>1646360</v>
      </c>
      <c r="E12206">
        <v>788060</v>
      </c>
      <c r="F12206" s="4">
        <f t="shared" si="190"/>
        <v>1526430</v>
      </c>
    </row>
    <row r="12207" spans="1:6" x14ac:dyDescent="0.3">
      <c r="A12207" t="s">
        <v>12870</v>
      </c>
      <c r="B12207">
        <v>2360850</v>
      </c>
      <c r="C12207">
        <v>676670</v>
      </c>
      <c r="D12207">
        <v>2063670</v>
      </c>
      <c r="E12207">
        <v>2097330</v>
      </c>
      <c r="F12207" s="4">
        <f t="shared" si="190"/>
        <v>1612556.6666666667</v>
      </c>
    </row>
    <row r="12208" spans="1:6" x14ac:dyDescent="0.3">
      <c r="A12208" t="s">
        <v>12871</v>
      </c>
      <c r="B12208">
        <v>15294080</v>
      </c>
      <c r="C12208">
        <v>14503010</v>
      </c>
      <c r="D12208">
        <v>7249060</v>
      </c>
      <c r="E12208">
        <v>7501000</v>
      </c>
      <c r="F12208" s="4">
        <f t="shared" si="190"/>
        <v>9751023.333333334</v>
      </c>
    </row>
    <row r="12209" spans="1:6" x14ac:dyDescent="0.3">
      <c r="A12209" t="s">
        <v>12872</v>
      </c>
      <c r="B12209">
        <v>598330</v>
      </c>
      <c r="C12209">
        <v>0</v>
      </c>
      <c r="D12209">
        <v>740000</v>
      </c>
      <c r="E12209">
        <v>1399440</v>
      </c>
      <c r="F12209" s="4">
        <f t="shared" si="190"/>
        <v>713146.66666666663</v>
      </c>
    </row>
    <row r="12210" spans="1:6" x14ac:dyDescent="0.3">
      <c r="A12210" t="s">
        <v>12873</v>
      </c>
      <c r="B12210">
        <v>10844153</v>
      </c>
      <c r="C12210">
        <v>7619631</v>
      </c>
      <c r="D12210">
        <v>11296366</v>
      </c>
      <c r="E12210">
        <v>11423566</v>
      </c>
      <c r="F12210" s="4">
        <f t="shared" si="190"/>
        <v>10113187.666666666</v>
      </c>
    </row>
    <row r="12211" spans="1:6" x14ac:dyDescent="0.3">
      <c r="A12211" t="s">
        <v>12874</v>
      </c>
      <c r="B12211">
        <v>2687230</v>
      </c>
      <c r="C12211">
        <v>2856430</v>
      </c>
      <c r="D12211">
        <v>3805050</v>
      </c>
      <c r="E12211">
        <v>2393140</v>
      </c>
      <c r="F12211" s="4">
        <f t="shared" si="190"/>
        <v>3018206.6666666665</v>
      </c>
    </row>
    <row r="12212" spans="1:6" x14ac:dyDescent="0.3">
      <c r="A12212" t="s">
        <v>12875</v>
      </c>
      <c r="B12212">
        <v>1342110</v>
      </c>
      <c r="C12212">
        <v>626000</v>
      </c>
      <c r="D12212">
        <v>2413080</v>
      </c>
      <c r="E12212">
        <v>1169460</v>
      </c>
      <c r="F12212" s="4">
        <f t="shared" si="190"/>
        <v>1402846.6666666667</v>
      </c>
    </row>
    <row r="12213" spans="1:6" x14ac:dyDescent="0.3">
      <c r="A12213" t="s">
        <v>12876</v>
      </c>
      <c r="B12213">
        <v>740000</v>
      </c>
      <c r="C12213">
        <v>1075890</v>
      </c>
      <c r="D12213">
        <v>0</v>
      </c>
      <c r="E12213">
        <v>0</v>
      </c>
      <c r="F12213" s="4">
        <f t="shared" si="190"/>
        <v>358630</v>
      </c>
    </row>
    <row r="12214" spans="1:6" x14ac:dyDescent="0.3">
      <c r="A12214" t="s">
        <v>12877</v>
      </c>
      <c r="B12214">
        <v>10754980</v>
      </c>
      <c r="C12214">
        <v>11499650</v>
      </c>
      <c r="D12214">
        <v>13096480</v>
      </c>
      <c r="E12214">
        <v>8021310</v>
      </c>
      <c r="F12214" s="4">
        <f t="shared" si="190"/>
        <v>10872480</v>
      </c>
    </row>
    <row r="12215" spans="1:6" x14ac:dyDescent="0.3">
      <c r="A12215" t="s">
        <v>12878</v>
      </c>
      <c r="B12215">
        <v>680880</v>
      </c>
      <c r="C12215">
        <v>1200150</v>
      </c>
      <c r="D12215">
        <v>0</v>
      </c>
      <c r="E12215">
        <v>963160</v>
      </c>
      <c r="F12215" s="4">
        <f t="shared" si="190"/>
        <v>721103.33333333337</v>
      </c>
    </row>
    <row r="12216" spans="1:6" x14ac:dyDescent="0.3">
      <c r="A12216" t="s">
        <v>12879</v>
      </c>
      <c r="B12216">
        <v>1747370</v>
      </c>
      <c r="C12216">
        <v>3700000</v>
      </c>
      <c r="D12216">
        <v>5253040</v>
      </c>
      <c r="E12216">
        <v>2060400</v>
      </c>
      <c r="F12216" s="4">
        <f t="shared" si="190"/>
        <v>3671146.6666666665</v>
      </c>
    </row>
    <row r="12217" spans="1:6" x14ac:dyDescent="0.3">
      <c r="A12217" t="s">
        <v>12880</v>
      </c>
      <c r="B12217">
        <v>248000</v>
      </c>
      <c r="C12217">
        <v>910000</v>
      </c>
      <c r="D12217">
        <v>1046500</v>
      </c>
      <c r="E12217">
        <v>2167280</v>
      </c>
      <c r="F12217" s="4">
        <f t="shared" si="190"/>
        <v>1374593.3333333333</v>
      </c>
    </row>
    <row r="12218" spans="1:6" x14ac:dyDescent="0.3">
      <c r="A12218" t="s">
        <v>12881</v>
      </c>
      <c r="B12218">
        <v>6347900</v>
      </c>
      <c r="C12218">
        <v>16022900</v>
      </c>
      <c r="D12218">
        <v>21137160</v>
      </c>
      <c r="E12218">
        <v>7645160</v>
      </c>
      <c r="F12218" s="4">
        <f t="shared" si="190"/>
        <v>14935073.333333334</v>
      </c>
    </row>
    <row r="12219" spans="1:6" x14ac:dyDescent="0.3">
      <c r="A12219" t="s">
        <v>12882</v>
      </c>
      <c r="B12219">
        <v>0</v>
      </c>
      <c r="C12219">
        <v>0</v>
      </c>
      <c r="D12219">
        <v>616070</v>
      </c>
      <c r="E12219">
        <v>0</v>
      </c>
      <c r="F12219" s="4">
        <f t="shared" si="190"/>
        <v>205356.66666666666</v>
      </c>
    </row>
    <row r="12220" spans="1:6" x14ac:dyDescent="0.3">
      <c r="A12220" t="s">
        <v>12883</v>
      </c>
      <c r="B12220">
        <v>2629900</v>
      </c>
      <c r="C12220">
        <v>3068520</v>
      </c>
      <c r="D12220">
        <v>2159430</v>
      </c>
      <c r="E12220">
        <v>4132400</v>
      </c>
      <c r="F12220" s="4">
        <f t="shared" si="190"/>
        <v>3120116.6666666665</v>
      </c>
    </row>
    <row r="12221" spans="1:6" x14ac:dyDescent="0.3">
      <c r="A12221" t="s">
        <v>12884</v>
      </c>
      <c r="B12221">
        <v>0</v>
      </c>
      <c r="C12221">
        <v>612000</v>
      </c>
      <c r="D12221">
        <v>2061150</v>
      </c>
      <c r="E12221">
        <v>2449880</v>
      </c>
      <c r="F12221" s="4">
        <f t="shared" si="190"/>
        <v>1707676.6666666667</v>
      </c>
    </row>
    <row r="12222" spans="1:6" x14ac:dyDescent="0.3">
      <c r="A12222" t="s">
        <v>12885</v>
      </c>
      <c r="B12222">
        <v>1021720</v>
      </c>
      <c r="C12222">
        <v>0</v>
      </c>
      <c r="D12222">
        <v>309400</v>
      </c>
      <c r="E12222">
        <v>386000</v>
      </c>
      <c r="F12222" s="4">
        <f t="shared" si="190"/>
        <v>231800</v>
      </c>
    </row>
    <row r="12223" spans="1:6" x14ac:dyDescent="0.3">
      <c r="A12223" t="s">
        <v>12886</v>
      </c>
      <c r="B12223">
        <v>2298000</v>
      </c>
      <c r="C12223">
        <v>2375840</v>
      </c>
      <c r="D12223">
        <v>2334160</v>
      </c>
      <c r="E12223">
        <v>3147380</v>
      </c>
      <c r="F12223" s="4">
        <f t="shared" si="190"/>
        <v>2619126.6666666665</v>
      </c>
    </row>
    <row r="12224" spans="1:6" x14ac:dyDescent="0.3">
      <c r="A12224" t="s">
        <v>12887</v>
      </c>
      <c r="B12224">
        <v>0</v>
      </c>
      <c r="C12224">
        <v>0</v>
      </c>
      <c r="D12224">
        <v>1776680</v>
      </c>
      <c r="E12224">
        <v>1886400</v>
      </c>
      <c r="F12224" s="4">
        <f t="shared" si="190"/>
        <v>1221026.6666666667</v>
      </c>
    </row>
    <row r="12225" spans="1:6" x14ac:dyDescent="0.3">
      <c r="A12225" t="s">
        <v>12888</v>
      </c>
      <c r="B12225">
        <v>2552240</v>
      </c>
      <c r="C12225">
        <v>5588170</v>
      </c>
      <c r="D12225">
        <v>8010660</v>
      </c>
      <c r="E12225">
        <v>5137380</v>
      </c>
      <c r="F12225" s="4">
        <f t="shared" si="190"/>
        <v>6245403.333333333</v>
      </c>
    </row>
    <row r="12226" spans="1:6" x14ac:dyDescent="0.3">
      <c r="A12226" t="s">
        <v>12889</v>
      </c>
      <c r="B12226">
        <v>134460</v>
      </c>
      <c r="C12226">
        <v>315000</v>
      </c>
      <c r="D12226">
        <v>2568020</v>
      </c>
      <c r="E12226">
        <v>0</v>
      </c>
      <c r="F12226" s="4">
        <f t="shared" si="190"/>
        <v>961006.66666666663</v>
      </c>
    </row>
    <row r="12227" spans="1:6" x14ac:dyDescent="0.3">
      <c r="A12227" t="s">
        <v>12890</v>
      </c>
      <c r="B12227">
        <v>563920</v>
      </c>
      <c r="C12227">
        <v>547080</v>
      </c>
      <c r="D12227">
        <v>0</v>
      </c>
      <c r="E12227">
        <v>386000</v>
      </c>
      <c r="F12227" s="4">
        <f t="shared" ref="F12227:F12290" si="191">SUM(C12227:E12227)/3</f>
        <v>311026.66666666669</v>
      </c>
    </row>
    <row r="12228" spans="1:6" x14ac:dyDescent="0.3">
      <c r="A12228" t="s">
        <v>12891</v>
      </c>
      <c r="B12228">
        <v>1110000</v>
      </c>
      <c r="C12228">
        <v>1208700</v>
      </c>
      <c r="D12228">
        <v>3727520</v>
      </c>
      <c r="E12228">
        <v>1358800</v>
      </c>
      <c r="F12228" s="4">
        <f t="shared" si="191"/>
        <v>2098340</v>
      </c>
    </row>
    <row r="12229" spans="1:6" x14ac:dyDescent="0.3">
      <c r="A12229" t="s">
        <v>12892</v>
      </c>
      <c r="B12229">
        <v>593500</v>
      </c>
      <c r="C12229">
        <v>0</v>
      </c>
      <c r="D12229">
        <v>1616500</v>
      </c>
      <c r="E12229">
        <v>681880</v>
      </c>
      <c r="F12229" s="4">
        <f t="shared" si="191"/>
        <v>766126.66666666663</v>
      </c>
    </row>
    <row r="12230" spans="1:6" x14ac:dyDescent="0.3">
      <c r="A12230" t="s">
        <v>12893</v>
      </c>
      <c r="B12230">
        <v>568380</v>
      </c>
      <c r="C12230">
        <v>990380</v>
      </c>
      <c r="D12230">
        <v>0</v>
      </c>
      <c r="E12230">
        <v>863590</v>
      </c>
      <c r="F12230" s="4">
        <f t="shared" si="191"/>
        <v>617990</v>
      </c>
    </row>
    <row r="12231" spans="1:6" x14ac:dyDescent="0.3">
      <c r="A12231" t="s">
        <v>12894</v>
      </c>
      <c r="B12231">
        <v>0</v>
      </c>
      <c r="C12231">
        <v>224100</v>
      </c>
      <c r="D12231">
        <v>546000</v>
      </c>
      <c r="E12231">
        <v>546890</v>
      </c>
      <c r="F12231" s="4">
        <f t="shared" si="191"/>
        <v>438996.66666666669</v>
      </c>
    </row>
    <row r="12232" spans="1:6" x14ac:dyDescent="0.3">
      <c r="A12232" t="s">
        <v>12895</v>
      </c>
      <c r="B12232">
        <v>595000</v>
      </c>
      <c r="C12232">
        <v>0</v>
      </c>
      <c r="D12232">
        <v>1478119</v>
      </c>
      <c r="E12232">
        <v>1062360</v>
      </c>
      <c r="F12232" s="4">
        <f t="shared" si="191"/>
        <v>846826.33333333337</v>
      </c>
    </row>
    <row r="12233" spans="1:6" x14ac:dyDescent="0.3">
      <c r="A12233" t="s">
        <v>12896</v>
      </c>
      <c r="B12233">
        <v>27141160</v>
      </c>
      <c r="C12233">
        <v>72173240</v>
      </c>
      <c r="D12233">
        <v>10600500</v>
      </c>
      <c r="E12233">
        <v>80625428.999999985</v>
      </c>
      <c r="F12233" s="4">
        <f t="shared" si="191"/>
        <v>54466389.666666664</v>
      </c>
    </row>
    <row r="12234" spans="1:6" x14ac:dyDescent="0.3">
      <c r="A12234" t="s">
        <v>12897</v>
      </c>
      <c r="B12234">
        <v>2140750</v>
      </c>
      <c r="C12234">
        <v>13126690</v>
      </c>
      <c r="D12234">
        <v>36115000</v>
      </c>
      <c r="E12234">
        <v>8448000</v>
      </c>
      <c r="F12234" s="4">
        <f t="shared" si="191"/>
        <v>19229896.666666668</v>
      </c>
    </row>
    <row r="12235" spans="1:6" x14ac:dyDescent="0.3">
      <c r="A12235" t="s">
        <v>443</v>
      </c>
      <c r="B12235">
        <v>0</v>
      </c>
      <c r="C12235">
        <v>1131270</v>
      </c>
      <c r="D12235">
        <v>920010</v>
      </c>
      <c r="E12235">
        <v>0</v>
      </c>
      <c r="F12235" s="4">
        <f t="shared" si="191"/>
        <v>683760</v>
      </c>
    </row>
    <row r="12236" spans="1:6" x14ac:dyDescent="0.3">
      <c r="A12236" t="s">
        <v>12898</v>
      </c>
      <c r="B12236">
        <v>798610</v>
      </c>
      <c r="C12236">
        <v>1070840</v>
      </c>
      <c r="D12236">
        <v>300300</v>
      </c>
      <c r="E12236">
        <v>660950</v>
      </c>
      <c r="F12236" s="4">
        <f t="shared" si="191"/>
        <v>677363.33333333337</v>
      </c>
    </row>
    <row r="12237" spans="1:6" x14ac:dyDescent="0.3">
      <c r="A12237" t="s">
        <v>12899</v>
      </c>
      <c r="B12237">
        <v>0</v>
      </c>
      <c r="C12237">
        <v>612000</v>
      </c>
      <c r="D12237">
        <v>2536470</v>
      </c>
      <c r="E12237">
        <v>662400</v>
      </c>
      <c r="F12237" s="4">
        <f t="shared" si="191"/>
        <v>1270290</v>
      </c>
    </row>
    <row r="12238" spans="1:6" x14ac:dyDescent="0.3">
      <c r="A12238" t="s">
        <v>12900</v>
      </c>
      <c r="B12238">
        <v>673400</v>
      </c>
      <c r="C12238">
        <v>686680</v>
      </c>
      <c r="D12238">
        <v>622600</v>
      </c>
      <c r="E12238">
        <v>458640</v>
      </c>
      <c r="F12238" s="4">
        <f t="shared" si="191"/>
        <v>589306.66666666663</v>
      </c>
    </row>
    <row r="12239" spans="1:6" x14ac:dyDescent="0.3">
      <c r="A12239" t="s">
        <v>12901</v>
      </c>
      <c r="B12239">
        <v>1351910</v>
      </c>
      <c r="C12239">
        <v>4677240</v>
      </c>
      <c r="D12239">
        <v>1233360</v>
      </c>
      <c r="E12239">
        <v>5323500</v>
      </c>
      <c r="F12239" s="4">
        <f t="shared" si="191"/>
        <v>3744700</v>
      </c>
    </row>
    <row r="12240" spans="1:6" x14ac:dyDescent="0.3">
      <c r="A12240" t="s">
        <v>12902</v>
      </c>
      <c r="B12240">
        <v>46563430</v>
      </c>
      <c r="C12240">
        <v>34872420</v>
      </c>
      <c r="D12240">
        <v>2866500</v>
      </c>
      <c r="E12240">
        <v>0</v>
      </c>
      <c r="F12240" s="4">
        <f t="shared" si="191"/>
        <v>12579640</v>
      </c>
    </row>
    <row r="12241" spans="1:6" x14ac:dyDescent="0.3">
      <c r="A12241" t="s">
        <v>12903</v>
      </c>
      <c r="B12241">
        <v>4490560</v>
      </c>
      <c r="C12241">
        <v>2691780</v>
      </c>
      <c r="D12241">
        <v>8354710</v>
      </c>
      <c r="E12241">
        <v>409500</v>
      </c>
      <c r="F12241" s="4">
        <f t="shared" si="191"/>
        <v>3818663.3333333335</v>
      </c>
    </row>
    <row r="12242" spans="1:6" x14ac:dyDescent="0.3">
      <c r="A12242" t="s">
        <v>12904</v>
      </c>
      <c r="B12242">
        <v>0</v>
      </c>
      <c r="C12242">
        <v>7265080</v>
      </c>
      <c r="D12242">
        <v>7158160</v>
      </c>
      <c r="E12242">
        <v>0</v>
      </c>
      <c r="F12242" s="4">
        <f t="shared" si="191"/>
        <v>4807746.666666667</v>
      </c>
    </row>
    <row r="12243" spans="1:6" x14ac:dyDescent="0.3">
      <c r="A12243" t="s">
        <v>12905</v>
      </c>
      <c r="B12243">
        <v>0</v>
      </c>
      <c r="C12243">
        <v>0</v>
      </c>
      <c r="D12243">
        <v>968090</v>
      </c>
      <c r="E12243">
        <v>0</v>
      </c>
      <c r="F12243" s="4">
        <f t="shared" si="191"/>
        <v>322696.66666666669</v>
      </c>
    </row>
    <row r="12244" spans="1:6" x14ac:dyDescent="0.3">
      <c r="A12244" t="s">
        <v>12906</v>
      </c>
      <c r="B12244">
        <v>0</v>
      </c>
      <c r="C12244">
        <v>23804150</v>
      </c>
      <c r="D12244">
        <v>26745910</v>
      </c>
      <c r="E12244">
        <v>10352530</v>
      </c>
      <c r="F12244" s="4">
        <f t="shared" si="191"/>
        <v>20300863.333333332</v>
      </c>
    </row>
    <row r="12245" spans="1:6" x14ac:dyDescent="0.3">
      <c r="A12245" t="s">
        <v>12907</v>
      </c>
      <c r="B12245">
        <v>600600</v>
      </c>
      <c r="C12245">
        <v>2235400</v>
      </c>
      <c r="D12245">
        <v>2165800</v>
      </c>
      <c r="E12245">
        <v>6054230</v>
      </c>
      <c r="F12245" s="4">
        <f t="shared" si="191"/>
        <v>3485143.3333333335</v>
      </c>
    </row>
    <row r="12246" spans="1:6" x14ac:dyDescent="0.3">
      <c r="A12246" t="s">
        <v>12908</v>
      </c>
      <c r="B12246">
        <v>0</v>
      </c>
      <c r="C12246">
        <v>1149500</v>
      </c>
      <c r="D12246">
        <v>234600</v>
      </c>
      <c r="E12246">
        <v>0</v>
      </c>
      <c r="F12246" s="4">
        <f t="shared" si="191"/>
        <v>461366.66666666669</v>
      </c>
    </row>
    <row r="12247" spans="1:6" x14ac:dyDescent="0.3">
      <c r="A12247" t="s">
        <v>12909</v>
      </c>
      <c r="B12247">
        <v>448000</v>
      </c>
      <c r="C12247">
        <v>2286200</v>
      </c>
      <c r="D12247">
        <v>2164360</v>
      </c>
      <c r="E12247">
        <v>1571480</v>
      </c>
      <c r="F12247" s="4">
        <f t="shared" si="191"/>
        <v>2007346.6666666667</v>
      </c>
    </row>
    <row r="12248" spans="1:6" x14ac:dyDescent="0.3">
      <c r="A12248" t="s">
        <v>12910</v>
      </c>
      <c r="B12248">
        <v>2930700</v>
      </c>
      <c r="C12248">
        <v>1876560</v>
      </c>
      <c r="D12248">
        <v>4488670</v>
      </c>
      <c r="E12248">
        <v>4413150</v>
      </c>
      <c r="F12248" s="4">
        <f t="shared" si="191"/>
        <v>3592793.3333333335</v>
      </c>
    </row>
    <row r="12249" spans="1:6" x14ac:dyDescent="0.3">
      <c r="A12249" t="s">
        <v>12911</v>
      </c>
      <c r="B12249">
        <v>823900</v>
      </c>
      <c r="C12249">
        <v>2247700</v>
      </c>
      <c r="D12249">
        <v>741650</v>
      </c>
      <c r="E12249">
        <v>256000</v>
      </c>
      <c r="F12249" s="4">
        <f t="shared" si="191"/>
        <v>1081783.3333333333</v>
      </c>
    </row>
    <row r="12250" spans="1:6" x14ac:dyDescent="0.3">
      <c r="A12250" t="s">
        <v>12912</v>
      </c>
      <c r="B12250">
        <v>3293460</v>
      </c>
      <c r="C12250">
        <v>2288000</v>
      </c>
      <c r="D12250">
        <v>2052960</v>
      </c>
      <c r="E12250">
        <v>3249380</v>
      </c>
      <c r="F12250" s="4">
        <f t="shared" si="191"/>
        <v>2530113.3333333335</v>
      </c>
    </row>
    <row r="12251" spans="1:6" x14ac:dyDescent="0.3">
      <c r="A12251" t="s">
        <v>12913</v>
      </c>
      <c r="B12251">
        <v>4126130</v>
      </c>
      <c r="C12251">
        <v>3267400</v>
      </c>
      <c r="D12251">
        <v>4517860</v>
      </c>
      <c r="E12251">
        <v>2932250</v>
      </c>
      <c r="F12251" s="4">
        <f t="shared" si="191"/>
        <v>3572503.3333333335</v>
      </c>
    </row>
    <row r="12252" spans="1:6" x14ac:dyDescent="0.3">
      <c r="A12252" t="s">
        <v>12914</v>
      </c>
      <c r="B12252">
        <v>1396480</v>
      </c>
      <c r="C12252">
        <v>1748240</v>
      </c>
      <c r="D12252">
        <v>0</v>
      </c>
      <c r="E12252">
        <v>1442800</v>
      </c>
      <c r="F12252" s="4">
        <f t="shared" si="191"/>
        <v>1063680</v>
      </c>
    </row>
    <row r="12253" spans="1:6" x14ac:dyDescent="0.3">
      <c r="A12253" t="s">
        <v>12915</v>
      </c>
      <c r="B12253">
        <v>0</v>
      </c>
      <c r="C12253">
        <v>1914640</v>
      </c>
      <c r="D12253">
        <v>0</v>
      </c>
      <c r="E12253">
        <v>0</v>
      </c>
      <c r="F12253" s="4">
        <f t="shared" si="191"/>
        <v>638213.33333333337</v>
      </c>
    </row>
    <row r="12254" spans="1:6" x14ac:dyDescent="0.3">
      <c r="A12254" t="s">
        <v>12916</v>
      </c>
      <c r="B12254">
        <v>0</v>
      </c>
      <c r="C12254">
        <v>3244740</v>
      </c>
      <c r="D12254">
        <v>740000</v>
      </c>
      <c r="E12254">
        <v>1822960</v>
      </c>
      <c r="F12254" s="4">
        <f t="shared" si="191"/>
        <v>1935900</v>
      </c>
    </row>
    <row r="12255" spans="1:6" x14ac:dyDescent="0.3">
      <c r="A12255" t="s">
        <v>12917</v>
      </c>
      <c r="B12255">
        <v>0</v>
      </c>
      <c r="C12255">
        <v>1606800</v>
      </c>
      <c r="D12255">
        <v>0</v>
      </c>
      <c r="E12255">
        <v>756000</v>
      </c>
      <c r="F12255" s="4">
        <f t="shared" si="191"/>
        <v>787600</v>
      </c>
    </row>
    <row r="12256" spans="1:6" x14ac:dyDescent="0.3">
      <c r="A12256" t="s">
        <v>12918</v>
      </c>
      <c r="B12256">
        <v>2389850</v>
      </c>
      <c r="C12256">
        <v>6295900</v>
      </c>
      <c r="D12256">
        <v>3145750</v>
      </c>
      <c r="E12256">
        <v>5818190</v>
      </c>
      <c r="F12256" s="4">
        <f t="shared" si="191"/>
        <v>5086613.333333333</v>
      </c>
    </row>
    <row r="12257" spans="1:6" x14ac:dyDescent="0.3">
      <c r="A12257" t="s">
        <v>12919</v>
      </c>
      <c r="B12257">
        <v>2202740</v>
      </c>
      <c r="C12257">
        <v>2444400</v>
      </c>
      <c r="D12257">
        <v>2048410</v>
      </c>
      <c r="E12257">
        <v>2276640</v>
      </c>
      <c r="F12257" s="4">
        <f t="shared" si="191"/>
        <v>2256483.3333333335</v>
      </c>
    </row>
    <row r="12258" spans="1:6" x14ac:dyDescent="0.3">
      <c r="A12258" t="s">
        <v>12920</v>
      </c>
      <c r="B12258">
        <v>0</v>
      </c>
      <c r="C12258">
        <v>0</v>
      </c>
      <c r="D12258">
        <v>674000</v>
      </c>
      <c r="E12258">
        <v>0</v>
      </c>
      <c r="F12258" s="4">
        <f t="shared" si="191"/>
        <v>224666.66666666666</v>
      </c>
    </row>
    <row r="12259" spans="1:6" x14ac:dyDescent="0.3">
      <c r="A12259" t="s">
        <v>12921</v>
      </c>
      <c r="B12259">
        <v>0</v>
      </c>
      <c r="C12259">
        <v>0</v>
      </c>
      <c r="D12259">
        <v>510510</v>
      </c>
      <c r="E12259">
        <v>397800</v>
      </c>
      <c r="F12259" s="4">
        <f t="shared" si="191"/>
        <v>302770</v>
      </c>
    </row>
    <row r="12260" spans="1:6" x14ac:dyDescent="0.3">
      <c r="A12260" t="s">
        <v>12922</v>
      </c>
      <c r="B12260">
        <v>2480000</v>
      </c>
      <c r="C12260">
        <v>4002870</v>
      </c>
      <c r="D12260">
        <v>2283000</v>
      </c>
      <c r="E12260">
        <v>2062500</v>
      </c>
      <c r="F12260" s="4">
        <f t="shared" si="191"/>
        <v>2782790</v>
      </c>
    </row>
    <row r="12261" spans="1:6" x14ac:dyDescent="0.3">
      <c r="A12261" t="s">
        <v>12923</v>
      </c>
      <c r="B12261">
        <v>0</v>
      </c>
      <c r="C12261">
        <v>370000</v>
      </c>
      <c r="D12261">
        <v>289380</v>
      </c>
      <c r="E12261">
        <v>620600</v>
      </c>
      <c r="F12261" s="4">
        <f t="shared" si="191"/>
        <v>426660</v>
      </c>
    </row>
    <row r="12262" spans="1:6" x14ac:dyDescent="0.3">
      <c r="A12262" t="s">
        <v>12924</v>
      </c>
      <c r="B12262">
        <v>901640</v>
      </c>
      <c r="C12262">
        <v>594000</v>
      </c>
      <c r="D12262">
        <v>612220</v>
      </c>
      <c r="E12262">
        <v>765820</v>
      </c>
      <c r="F12262" s="4">
        <f t="shared" si="191"/>
        <v>657346.66666666663</v>
      </c>
    </row>
    <row r="12263" spans="1:6" x14ac:dyDescent="0.3">
      <c r="A12263" t="s">
        <v>12925</v>
      </c>
      <c r="B12263">
        <v>3419800</v>
      </c>
      <c r="C12263">
        <v>7158800</v>
      </c>
      <c r="D12263">
        <v>3078200</v>
      </c>
      <c r="E12263">
        <v>5267300</v>
      </c>
      <c r="F12263" s="4">
        <f t="shared" si="191"/>
        <v>5168100</v>
      </c>
    </row>
    <row r="12264" spans="1:6" x14ac:dyDescent="0.3">
      <c r="A12264" t="s">
        <v>12926</v>
      </c>
      <c r="B12264">
        <v>2089550</v>
      </c>
      <c r="C12264">
        <v>2477200</v>
      </c>
      <c r="D12264">
        <v>2129400</v>
      </c>
      <c r="E12264">
        <v>1515150</v>
      </c>
      <c r="F12264" s="4">
        <f t="shared" si="191"/>
        <v>2040583.3333333333</v>
      </c>
    </row>
    <row r="12265" spans="1:6" x14ac:dyDescent="0.3">
      <c r="A12265" t="s">
        <v>12927</v>
      </c>
      <c r="B12265">
        <v>2958410</v>
      </c>
      <c r="C12265">
        <v>4721660</v>
      </c>
      <c r="D12265">
        <v>2241570</v>
      </c>
      <c r="E12265">
        <v>5999830</v>
      </c>
      <c r="F12265" s="4">
        <f t="shared" si="191"/>
        <v>4321020</v>
      </c>
    </row>
    <row r="12266" spans="1:6" x14ac:dyDescent="0.3">
      <c r="A12266" t="s">
        <v>12928</v>
      </c>
      <c r="B12266">
        <v>573300</v>
      </c>
      <c r="C12266">
        <v>282100</v>
      </c>
      <c r="D12266">
        <v>1027210</v>
      </c>
      <c r="E12266">
        <v>562380</v>
      </c>
      <c r="F12266" s="4">
        <f t="shared" si="191"/>
        <v>623896.66666666663</v>
      </c>
    </row>
    <row r="12267" spans="1:6" x14ac:dyDescent="0.3">
      <c r="A12267" t="s">
        <v>12929</v>
      </c>
      <c r="B12267">
        <v>4025240</v>
      </c>
      <c r="C12267">
        <v>6117200</v>
      </c>
      <c r="D12267">
        <v>6298010</v>
      </c>
      <c r="E12267">
        <v>6595900</v>
      </c>
      <c r="F12267" s="4">
        <f t="shared" si="191"/>
        <v>6337036.666666667</v>
      </c>
    </row>
    <row r="12268" spans="1:6" x14ac:dyDescent="0.3">
      <c r="A12268" t="s">
        <v>12930</v>
      </c>
      <c r="B12268">
        <v>1872780</v>
      </c>
      <c r="C12268">
        <v>2155990</v>
      </c>
      <c r="D12268">
        <v>719000</v>
      </c>
      <c r="E12268">
        <v>1703620</v>
      </c>
      <c r="F12268" s="4">
        <f t="shared" si="191"/>
        <v>1526203.3333333333</v>
      </c>
    </row>
    <row r="12269" spans="1:6" x14ac:dyDescent="0.3">
      <c r="A12269" t="s">
        <v>12931</v>
      </c>
      <c r="B12269">
        <v>0</v>
      </c>
      <c r="C12269">
        <v>570570</v>
      </c>
      <c r="D12269">
        <v>0</v>
      </c>
      <c r="E12269">
        <v>391300</v>
      </c>
      <c r="F12269" s="4">
        <f t="shared" si="191"/>
        <v>320623.33333333331</v>
      </c>
    </row>
    <row r="12270" spans="1:6" x14ac:dyDescent="0.3">
      <c r="A12270" t="s">
        <v>12932</v>
      </c>
      <c r="B12270">
        <v>2315700</v>
      </c>
      <c r="C12270">
        <v>2425150</v>
      </c>
      <c r="D12270">
        <v>2148850</v>
      </c>
      <c r="E12270">
        <v>4129740</v>
      </c>
      <c r="F12270" s="4">
        <f t="shared" si="191"/>
        <v>2901246.6666666665</v>
      </c>
    </row>
    <row r="12271" spans="1:6" x14ac:dyDescent="0.3">
      <c r="A12271" t="s">
        <v>12933</v>
      </c>
      <c r="B12271">
        <v>2624550</v>
      </c>
      <c r="C12271">
        <v>5559910</v>
      </c>
      <c r="D12271">
        <v>6208300</v>
      </c>
      <c r="E12271">
        <v>8112929</v>
      </c>
      <c r="F12271" s="4">
        <f t="shared" si="191"/>
        <v>6627046.333333333</v>
      </c>
    </row>
    <row r="12272" spans="1:6" x14ac:dyDescent="0.3">
      <c r="A12272" t="s">
        <v>12934</v>
      </c>
      <c r="B12272">
        <v>1163680</v>
      </c>
      <c r="C12272">
        <v>0</v>
      </c>
      <c r="D12272">
        <v>1131440</v>
      </c>
      <c r="E12272">
        <v>1223280</v>
      </c>
      <c r="F12272" s="4">
        <f t="shared" si="191"/>
        <v>784906.66666666663</v>
      </c>
    </row>
    <row r="12273" spans="1:6" x14ac:dyDescent="0.3">
      <c r="A12273" t="s">
        <v>12935</v>
      </c>
      <c r="B12273">
        <v>0</v>
      </c>
      <c r="C12273">
        <v>1676000</v>
      </c>
      <c r="D12273">
        <v>0</v>
      </c>
      <c r="E12273">
        <v>1962500</v>
      </c>
      <c r="F12273" s="4">
        <f t="shared" si="191"/>
        <v>1212833.3333333333</v>
      </c>
    </row>
    <row r="12274" spans="1:6" x14ac:dyDescent="0.3">
      <c r="A12274" t="s">
        <v>12936</v>
      </c>
      <c r="B12274">
        <v>637720</v>
      </c>
      <c r="C12274">
        <v>2215600</v>
      </c>
      <c r="D12274">
        <v>545700</v>
      </c>
      <c r="E12274">
        <v>0</v>
      </c>
      <c r="F12274" s="4">
        <f t="shared" si="191"/>
        <v>920433.33333333337</v>
      </c>
    </row>
    <row r="12275" spans="1:6" x14ac:dyDescent="0.3">
      <c r="A12275" t="s">
        <v>12937</v>
      </c>
      <c r="B12275">
        <v>0</v>
      </c>
      <c r="C12275">
        <v>0</v>
      </c>
      <c r="D12275">
        <v>1251180</v>
      </c>
      <c r="E12275">
        <v>546000</v>
      </c>
      <c r="F12275" s="4">
        <f t="shared" si="191"/>
        <v>599060</v>
      </c>
    </row>
    <row r="12276" spans="1:6" x14ac:dyDescent="0.3">
      <c r="A12276" t="s">
        <v>12938</v>
      </c>
      <c r="B12276">
        <v>789220</v>
      </c>
      <c r="C12276">
        <v>698000</v>
      </c>
      <c r="D12276">
        <v>980070</v>
      </c>
      <c r="E12276">
        <v>273000</v>
      </c>
      <c r="F12276" s="4">
        <f t="shared" si="191"/>
        <v>650356.66666666663</v>
      </c>
    </row>
    <row r="12277" spans="1:6" x14ac:dyDescent="0.3">
      <c r="A12277" t="s">
        <v>12939</v>
      </c>
      <c r="B12277">
        <v>879950</v>
      </c>
      <c r="C12277">
        <v>1113840</v>
      </c>
      <c r="D12277">
        <v>0</v>
      </c>
      <c r="E12277">
        <v>649900</v>
      </c>
      <c r="F12277" s="4">
        <f t="shared" si="191"/>
        <v>587913.33333333337</v>
      </c>
    </row>
    <row r="12278" spans="1:6" x14ac:dyDescent="0.3">
      <c r="A12278" t="s">
        <v>12940</v>
      </c>
      <c r="B12278">
        <v>808030</v>
      </c>
      <c r="C12278">
        <v>273000</v>
      </c>
      <c r="D12278">
        <v>2470320</v>
      </c>
      <c r="E12278">
        <v>2187880</v>
      </c>
      <c r="F12278" s="4">
        <f t="shared" si="191"/>
        <v>1643733.3333333333</v>
      </c>
    </row>
    <row r="12279" spans="1:6" x14ac:dyDescent="0.3">
      <c r="A12279" t="s">
        <v>12941</v>
      </c>
      <c r="B12279">
        <v>0</v>
      </c>
      <c r="C12279">
        <v>0</v>
      </c>
      <c r="D12279">
        <v>2281030</v>
      </c>
      <c r="E12279">
        <v>0</v>
      </c>
      <c r="F12279" s="4">
        <f t="shared" si="191"/>
        <v>760343.33333333337</v>
      </c>
    </row>
    <row r="12280" spans="1:6" x14ac:dyDescent="0.3">
      <c r="A12280" t="s">
        <v>12942</v>
      </c>
      <c r="B12280">
        <v>0</v>
      </c>
      <c r="C12280">
        <v>0</v>
      </c>
      <c r="D12280">
        <v>1908810</v>
      </c>
      <c r="E12280">
        <v>2084900</v>
      </c>
      <c r="F12280" s="4">
        <f t="shared" si="191"/>
        <v>1331236.6666666667</v>
      </c>
    </row>
    <row r="12281" spans="1:6" x14ac:dyDescent="0.3">
      <c r="A12281" t="s">
        <v>12943</v>
      </c>
      <c r="B12281">
        <v>727120</v>
      </c>
      <c r="C12281">
        <v>469560</v>
      </c>
      <c r="D12281">
        <v>844360</v>
      </c>
      <c r="E12281">
        <v>1045280</v>
      </c>
      <c r="F12281" s="4">
        <f t="shared" si="191"/>
        <v>786400</v>
      </c>
    </row>
    <row r="12282" spans="1:6" x14ac:dyDescent="0.3">
      <c r="A12282" t="s">
        <v>12944</v>
      </c>
      <c r="B12282">
        <v>646200</v>
      </c>
      <c r="C12282">
        <v>1011550</v>
      </c>
      <c r="D12282">
        <v>0</v>
      </c>
      <c r="E12282">
        <v>1605860</v>
      </c>
      <c r="F12282" s="4">
        <f t="shared" si="191"/>
        <v>872470</v>
      </c>
    </row>
    <row r="12283" spans="1:6" x14ac:dyDescent="0.3">
      <c r="A12283" t="s">
        <v>12945</v>
      </c>
      <c r="B12283">
        <v>618800</v>
      </c>
      <c r="C12283">
        <v>1037400</v>
      </c>
      <c r="D12283">
        <v>0</v>
      </c>
      <c r="E12283">
        <v>1386870</v>
      </c>
      <c r="F12283" s="4">
        <f t="shared" si="191"/>
        <v>808090</v>
      </c>
    </row>
    <row r="12284" spans="1:6" x14ac:dyDescent="0.3">
      <c r="A12284" t="s">
        <v>12946</v>
      </c>
      <c r="B12284">
        <v>3262350</v>
      </c>
      <c r="C12284">
        <v>3039320</v>
      </c>
      <c r="D12284">
        <v>3864650</v>
      </c>
      <c r="E12284">
        <v>2788850</v>
      </c>
      <c r="F12284" s="4">
        <f t="shared" si="191"/>
        <v>3230940</v>
      </c>
    </row>
    <row r="12285" spans="1:6" x14ac:dyDescent="0.3">
      <c r="A12285" t="s">
        <v>390</v>
      </c>
      <c r="B12285">
        <v>4542510</v>
      </c>
      <c r="C12285">
        <v>4115940</v>
      </c>
      <c r="D12285">
        <v>7757160</v>
      </c>
      <c r="E12285">
        <v>2657760</v>
      </c>
      <c r="F12285" s="4">
        <f t="shared" si="191"/>
        <v>4843620</v>
      </c>
    </row>
    <row r="12286" spans="1:6" x14ac:dyDescent="0.3">
      <c r="A12286" t="s">
        <v>12947</v>
      </c>
      <c r="B12286">
        <v>2211800</v>
      </c>
      <c r="C12286">
        <v>2106000</v>
      </c>
      <c r="D12286">
        <v>479860</v>
      </c>
      <c r="E12286">
        <v>2386760</v>
      </c>
      <c r="F12286" s="4">
        <f t="shared" si="191"/>
        <v>1657540</v>
      </c>
    </row>
    <row r="12287" spans="1:6" x14ac:dyDescent="0.3">
      <c r="A12287" t="s">
        <v>12948</v>
      </c>
      <c r="B12287">
        <v>1050140</v>
      </c>
      <c r="C12287">
        <v>819000</v>
      </c>
      <c r="D12287">
        <v>2517940</v>
      </c>
      <c r="E12287">
        <v>3171520</v>
      </c>
      <c r="F12287" s="4">
        <f t="shared" si="191"/>
        <v>2169486.6666666665</v>
      </c>
    </row>
    <row r="12288" spans="1:6" x14ac:dyDescent="0.3">
      <c r="A12288" t="s">
        <v>12949</v>
      </c>
      <c r="B12288">
        <v>857220</v>
      </c>
      <c r="C12288">
        <v>4473840</v>
      </c>
      <c r="D12288">
        <v>4102800</v>
      </c>
      <c r="E12288">
        <v>3950740</v>
      </c>
      <c r="F12288" s="4">
        <f t="shared" si="191"/>
        <v>4175793.3333333335</v>
      </c>
    </row>
    <row r="12289" spans="1:6" x14ac:dyDescent="0.3">
      <c r="A12289" t="s">
        <v>12950</v>
      </c>
      <c r="B12289">
        <v>1688720</v>
      </c>
      <c r="C12289">
        <v>708140</v>
      </c>
      <c r="D12289">
        <v>951460</v>
      </c>
      <c r="E12289">
        <v>4156660</v>
      </c>
      <c r="F12289" s="4">
        <f t="shared" si="191"/>
        <v>1938753.3333333333</v>
      </c>
    </row>
    <row r="12290" spans="1:6" x14ac:dyDescent="0.3">
      <c r="A12290" t="s">
        <v>12951</v>
      </c>
      <c r="B12290">
        <v>2248610</v>
      </c>
      <c r="C12290">
        <v>2369640</v>
      </c>
      <c r="D12290">
        <v>2535260</v>
      </c>
      <c r="E12290">
        <v>6094260</v>
      </c>
      <c r="F12290" s="4">
        <f t="shared" si="191"/>
        <v>3666386.6666666665</v>
      </c>
    </row>
    <row r="12291" spans="1:6" x14ac:dyDescent="0.3">
      <c r="A12291" t="s">
        <v>12952</v>
      </c>
      <c r="B12291">
        <v>286650</v>
      </c>
      <c r="C12291">
        <v>0</v>
      </c>
      <c r="D12291">
        <v>0</v>
      </c>
      <c r="E12291">
        <v>754000</v>
      </c>
      <c r="F12291" s="4">
        <f t="shared" ref="F12291:F12354" si="192">SUM(C12291:E12291)/3</f>
        <v>251333.33333333334</v>
      </c>
    </row>
    <row r="12292" spans="1:6" x14ac:dyDescent="0.3">
      <c r="A12292" t="s">
        <v>12953</v>
      </c>
      <c r="B12292">
        <v>678950</v>
      </c>
      <c r="C12292">
        <v>0</v>
      </c>
      <c r="D12292">
        <v>0</v>
      </c>
      <c r="E12292">
        <v>0</v>
      </c>
      <c r="F12292" s="4">
        <f t="shared" si="192"/>
        <v>0</v>
      </c>
    </row>
    <row r="12293" spans="1:6" x14ac:dyDescent="0.3">
      <c r="A12293" t="s">
        <v>12954</v>
      </c>
      <c r="B12293">
        <v>2947880</v>
      </c>
      <c r="C12293">
        <v>3311920</v>
      </c>
      <c r="D12293">
        <v>3413950</v>
      </c>
      <c r="E12293">
        <v>4436380</v>
      </c>
      <c r="F12293" s="4">
        <f t="shared" si="192"/>
        <v>3720750</v>
      </c>
    </row>
    <row r="12294" spans="1:6" x14ac:dyDescent="0.3">
      <c r="A12294" t="s">
        <v>12955</v>
      </c>
      <c r="B12294">
        <v>2929300</v>
      </c>
      <c r="C12294">
        <v>5990300</v>
      </c>
      <c r="D12294">
        <v>3421800</v>
      </c>
      <c r="E12294">
        <v>3126850</v>
      </c>
      <c r="F12294" s="4">
        <f t="shared" si="192"/>
        <v>4179650</v>
      </c>
    </row>
    <row r="12295" spans="1:6" x14ac:dyDescent="0.3">
      <c r="A12295" t="s">
        <v>12956</v>
      </c>
      <c r="B12295">
        <v>2037990</v>
      </c>
      <c r="C12295">
        <v>6112020</v>
      </c>
      <c r="D12295">
        <v>2539700</v>
      </c>
      <c r="E12295">
        <v>6262740</v>
      </c>
      <c r="F12295" s="4">
        <f t="shared" si="192"/>
        <v>4971486.666666667</v>
      </c>
    </row>
    <row r="12296" spans="1:6" x14ac:dyDescent="0.3">
      <c r="A12296" t="s">
        <v>12957</v>
      </c>
      <c r="B12296">
        <v>370000</v>
      </c>
      <c r="C12296">
        <v>0</v>
      </c>
      <c r="D12296">
        <v>273700</v>
      </c>
      <c r="E12296">
        <v>0</v>
      </c>
      <c r="F12296" s="4">
        <f t="shared" si="192"/>
        <v>91233.333333333328</v>
      </c>
    </row>
    <row r="12297" spans="1:6" x14ac:dyDescent="0.3">
      <c r="A12297" t="s">
        <v>12958</v>
      </c>
      <c r="B12297">
        <v>5476600</v>
      </c>
      <c r="C12297">
        <v>6777600</v>
      </c>
      <c r="D12297">
        <v>7417670</v>
      </c>
      <c r="E12297">
        <v>9645920</v>
      </c>
      <c r="F12297" s="4">
        <f t="shared" si="192"/>
        <v>7947063.333333333</v>
      </c>
    </row>
    <row r="12298" spans="1:6" x14ac:dyDescent="0.3">
      <c r="A12298" t="s">
        <v>12959</v>
      </c>
      <c r="B12298">
        <v>2638180</v>
      </c>
      <c r="C12298">
        <v>2332800</v>
      </c>
      <c r="D12298">
        <v>1146640</v>
      </c>
      <c r="E12298">
        <v>3400420</v>
      </c>
      <c r="F12298" s="4">
        <f t="shared" si="192"/>
        <v>2293286.6666666665</v>
      </c>
    </row>
    <row r="12299" spans="1:6" x14ac:dyDescent="0.3">
      <c r="A12299" t="s">
        <v>12960</v>
      </c>
      <c r="B12299">
        <v>0</v>
      </c>
      <c r="C12299">
        <v>2215800</v>
      </c>
      <c r="D12299">
        <v>2992010</v>
      </c>
      <c r="E12299">
        <v>0</v>
      </c>
      <c r="F12299" s="4">
        <f t="shared" si="192"/>
        <v>1735936.6666666667</v>
      </c>
    </row>
    <row r="12300" spans="1:6" x14ac:dyDescent="0.3">
      <c r="A12300" t="s">
        <v>12961</v>
      </c>
      <c r="B12300">
        <v>1501500</v>
      </c>
      <c r="C12300">
        <v>1125300</v>
      </c>
      <c r="D12300">
        <v>2406580</v>
      </c>
      <c r="E12300">
        <v>1588450</v>
      </c>
      <c r="F12300" s="4">
        <f t="shared" si="192"/>
        <v>1706776.6666666667</v>
      </c>
    </row>
    <row r="12301" spans="1:6" x14ac:dyDescent="0.3">
      <c r="A12301" t="s">
        <v>12962</v>
      </c>
      <c r="B12301">
        <v>214760</v>
      </c>
      <c r="C12301">
        <v>2101190</v>
      </c>
      <c r="D12301">
        <v>481440</v>
      </c>
      <c r="E12301">
        <v>2079180</v>
      </c>
      <c r="F12301" s="4">
        <f t="shared" si="192"/>
        <v>1553936.6666666667</v>
      </c>
    </row>
    <row r="12302" spans="1:6" x14ac:dyDescent="0.3">
      <c r="A12302" t="s">
        <v>12963</v>
      </c>
      <c r="B12302">
        <v>0</v>
      </c>
      <c r="C12302">
        <v>1435070</v>
      </c>
      <c r="D12302">
        <v>357000</v>
      </c>
      <c r="E12302">
        <v>966420</v>
      </c>
      <c r="F12302" s="4">
        <f t="shared" si="192"/>
        <v>919496.66666666663</v>
      </c>
    </row>
    <row r="12303" spans="1:6" x14ac:dyDescent="0.3">
      <c r="A12303" t="s">
        <v>12964</v>
      </c>
      <c r="B12303">
        <v>2986830</v>
      </c>
      <c r="C12303">
        <v>5279980</v>
      </c>
      <c r="D12303">
        <v>5387780</v>
      </c>
      <c r="E12303">
        <v>6213180</v>
      </c>
      <c r="F12303" s="4">
        <f t="shared" si="192"/>
        <v>5626980</v>
      </c>
    </row>
    <row r="12304" spans="1:6" x14ac:dyDescent="0.3">
      <c r="A12304" t="s">
        <v>12965</v>
      </c>
      <c r="B12304">
        <v>9067240</v>
      </c>
      <c r="C12304">
        <v>6039950</v>
      </c>
      <c r="D12304">
        <v>8757100</v>
      </c>
      <c r="E12304">
        <v>7363250</v>
      </c>
      <c r="F12304" s="4">
        <f t="shared" si="192"/>
        <v>7386766.666666667</v>
      </c>
    </row>
    <row r="12305" spans="1:6" x14ac:dyDescent="0.3">
      <c r="A12305" t="s">
        <v>12966</v>
      </c>
      <c r="B12305">
        <v>10404460</v>
      </c>
      <c r="C12305">
        <v>7259730</v>
      </c>
      <c r="D12305">
        <v>10337330</v>
      </c>
      <c r="E12305">
        <v>14037050</v>
      </c>
      <c r="F12305" s="4">
        <f t="shared" si="192"/>
        <v>10544703.333333334</v>
      </c>
    </row>
    <row r="12306" spans="1:6" x14ac:dyDescent="0.3">
      <c r="A12306" t="s">
        <v>12967</v>
      </c>
      <c r="B12306">
        <v>0</v>
      </c>
      <c r="C12306">
        <v>496860</v>
      </c>
      <c r="D12306">
        <v>1379700</v>
      </c>
      <c r="E12306">
        <v>911200</v>
      </c>
      <c r="F12306" s="4">
        <f t="shared" si="192"/>
        <v>929253.33333333337</v>
      </c>
    </row>
    <row r="12307" spans="1:6" x14ac:dyDescent="0.3">
      <c r="A12307" t="s">
        <v>12968</v>
      </c>
      <c r="B12307">
        <v>1560880</v>
      </c>
      <c r="C12307">
        <v>2679670</v>
      </c>
      <c r="D12307">
        <v>3754919</v>
      </c>
      <c r="E12307">
        <v>3020760</v>
      </c>
      <c r="F12307" s="4">
        <f t="shared" si="192"/>
        <v>3151783</v>
      </c>
    </row>
    <row r="12308" spans="1:6" x14ac:dyDescent="0.3">
      <c r="A12308" t="s">
        <v>12969</v>
      </c>
      <c r="B12308">
        <v>1763800</v>
      </c>
      <c r="C12308">
        <v>898360</v>
      </c>
      <c r="D12308">
        <v>0</v>
      </c>
      <c r="E12308">
        <v>0</v>
      </c>
      <c r="F12308" s="4">
        <f t="shared" si="192"/>
        <v>299453.33333333331</v>
      </c>
    </row>
    <row r="12309" spans="1:6" x14ac:dyDescent="0.3">
      <c r="A12309" t="s">
        <v>12970</v>
      </c>
      <c r="B12309">
        <v>4599080</v>
      </c>
      <c r="C12309">
        <v>7509540</v>
      </c>
      <c r="D12309">
        <v>13349560</v>
      </c>
      <c r="E12309">
        <v>8322300</v>
      </c>
      <c r="F12309" s="4">
        <f t="shared" si="192"/>
        <v>9727133.333333334</v>
      </c>
    </row>
    <row r="12310" spans="1:6" x14ac:dyDescent="0.3">
      <c r="A12310" t="s">
        <v>12971</v>
      </c>
      <c r="B12310">
        <v>264000</v>
      </c>
      <c r="C12310">
        <v>2083100</v>
      </c>
      <c r="D12310">
        <v>388470</v>
      </c>
      <c r="E12310">
        <v>1214200</v>
      </c>
      <c r="F12310" s="4">
        <f t="shared" si="192"/>
        <v>1228590</v>
      </c>
    </row>
    <row r="12311" spans="1:6" x14ac:dyDescent="0.3">
      <c r="A12311" t="s">
        <v>12972</v>
      </c>
      <c r="B12311">
        <v>0</v>
      </c>
      <c r="C12311">
        <v>1670320</v>
      </c>
      <c r="D12311">
        <v>1020280</v>
      </c>
      <c r="E12311">
        <v>1469960</v>
      </c>
      <c r="F12311" s="4">
        <f t="shared" si="192"/>
        <v>1386853.3333333333</v>
      </c>
    </row>
    <row r="12312" spans="1:6" x14ac:dyDescent="0.3">
      <c r="A12312" t="s">
        <v>12973</v>
      </c>
      <c r="B12312">
        <v>693950</v>
      </c>
      <c r="C12312">
        <v>0</v>
      </c>
      <c r="D12312">
        <v>309400</v>
      </c>
      <c r="E12312">
        <v>309400</v>
      </c>
      <c r="F12312" s="4">
        <f t="shared" si="192"/>
        <v>206266.66666666666</v>
      </c>
    </row>
    <row r="12313" spans="1:6" x14ac:dyDescent="0.3">
      <c r="A12313" t="s">
        <v>12974</v>
      </c>
      <c r="B12313">
        <v>2091180</v>
      </c>
      <c r="C12313">
        <v>4742810</v>
      </c>
      <c r="D12313">
        <v>4746500</v>
      </c>
      <c r="E12313">
        <v>4202040</v>
      </c>
      <c r="F12313" s="4">
        <f t="shared" si="192"/>
        <v>4563783.333333333</v>
      </c>
    </row>
    <row r="12314" spans="1:6" x14ac:dyDescent="0.3">
      <c r="A12314" t="s">
        <v>12975</v>
      </c>
      <c r="B12314">
        <v>198900</v>
      </c>
      <c r="C12314">
        <v>218400</v>
      </c>
      <c r="D12314">
        <v>2165900</v>
      </c>
      <c r="E12314">
        <v>2042300</v>
      </c>
      <c r="F12314" s="4">
        <f t="shared" si="192"/>
        <v>1475533.3333333333</v>
      </c>
    </row>
    <row r="12315" spans="1:6" x14ac:dyDescent="0.3">
      <c r="A12315" t="s">
        <v>12976</v>
      </c>
      <c r="B12315">
        <v>1479200</v>
      </c>
      <c r="C12315">
        <v>0</v>
      </c>
      <c r="D12315">
        <v>0</v>
      </c>
      <c r="E12315">
        <v>0</v>
      </c>
      <c r="F12315" s="4">
        <f t="shared" si="192"/>
        <v>0</v>
      </c>
    </row>
    <row r="12316" spans="1:6" x14ac:dyDescent="0.3">
      <c r="A12316" t="s">
        <v>12977</v>
      </c>
      <c r="B12316">
        <v>38152400</v>
      </c>
      <c r="C12316">
        <v>9524000</v>
      </c>
      <c r="D12316">
        <v>86317360</v>
      </c>
      <c r="E12316">
        <v>41740500</v>
      </c>
      <c r="F12316" s="4">
        <f t="shared" si="192"/>
        <v>45860620</v>
      </c>
    </row>
    <row r="12317" spans="1:6" x14ac:dyDescent="0.3">
      <c r="A12317" t="s">
        <v>12978</v>
      </c>
      <c r="B12317">
        <v>268400</v>
      </c>
      <c r="C12317">
        <v>0</v>
      </c>
      <c r="D12317">
        <v>152880</v>
      </c>
      <c r="E12317">
        <v>469200</v>
      </c>
      <c r="F12317" s="4">
        <f t="shared" si="192"/>
        <v>207360</v>
      </c>
    </row>
    <row r="12318" spans="1:6" x14ac:dyDescent="0.3">
      <c r="A12318" t="s">
        <v>12979</v>
      </c>
      <c r="B12318">
        <v>0</v>
      </c>
      <c r="C12318">
        <v>1218640</v>
      </c>
      <c r="D12318">
        <v>1207320</v>
      </c>
      <c r="E12318">
        <v>565920</v>
      </c>
      <c r="F12318" s="4">
        <f t="shared" si="192"/>
        <v>997293.33333333337</v>
      </c>
    </row>
    <row r="12319" spans="1:6" x14ac:dyDescent="0.3">
      <c r="A12319" t="s">
        <v>12980</v>
      </c>
      <c r="B12319">
        <v>2316980</v>
      </c>
      <c r="C12319">
        <v>2032970</v>
      </c>
      <c r="D12319">
        <v>2711440</v>
      </c>
      <c r="E12319">
        <v>4775740</v>
      </c>
      <c r="F12319" s="4">
        <f t="shared" si="192"/>
        <v>3173383.3333333335</v>
      </c>
    </row>
    <row r="12320" spans="1:6" x14ac:dyDescent="0.3">
      <c r="A12320" t="s">
        <v>12981</v>
      </c>
      <c r="B12320">
        <v>322140</v>
      </c>
      <c r="C12320">
        <v>1014120</v>
      </c>
      <c r="D12320">
        <v>682500</v>
      </c>
      <c r="E12320">
        <v>273000</v>
      </c>
      <c r="F12320" s="4">
        <f t="shared" si="192"/>
        <v>656540</v>
      </c>
    </row>
    <row r="12321" spans="1:6" x14ac:dyDescent="0.3">
      <c r="A12321" t="s">
        <v>12982</v>
      </c>
      <c r="B12321">
        <v>529620</v>
      </c>
      <c r="C12321">
        <v>230000</v>
      </c>
      <c r="D12321">
        <v>0</v>
      </c>
      <c r="E12321">
        <v>1173900</v>
      </c>
      <c r="F12321" s="4">
        <f t="shared" si="192"/>
        <v>467966.66666666669</v>
      </c>
    </row>
    <row r="12322" spans="1:6" x14ac:dyDescent="0.3">
      <c r="A12322" t="s">
        <v>12983</v>
      </c>
      <c r="B12322">
        <v>779100</v>
      </c>
      <c r="C12322">
        <v>1426300</v>
      </c>
      <c r="D12322">
        <v>475020</v>
      </c>
      <c r="E12322">
        <v>804000</v>
      </c>
      <c r="F12322" s="4">
        <f t="shared" si="192"/>
        <v>901773.33333333337</v>
      </c>
    </row>
    <row r="12323" spans="1:6" x14ac:dyDescent="0.3">
      <c r="A12323" t="s">
        <v>12984</v>
      </c>
      <c r="B12323">
        <v>0</v>
      </c>
      <c r="C12323">
        <v>160000</v>
      </c>
      <c r="D12323">
        <v>0</v>
      </c>
      <c r="E12323">
        <v>256000</v>
      </c>
      <c r="F12323" s="4">
        <f t="shared" si="192"/>
        <v>138666.66666666666</v>
      </c>
    </row>
    <row r="12324" spans="1:6" x14ac:dyDescent="0.3">
      <c r="A12324" t="s">
        <v>12985</v>
      </c>
      <c r="B12324">
        <v>1847360</v>
      </c>
      <c r="C12324">
        <v>2042350</v>
      </c>
      <c r="D12324">
        <v>1168260</v>
      </c>
      <c r="E12324">
        <v>1605900</v>
      </c>
      <c r="F12324" s="4">
        <f t="shared" si="192"/>
        <v>1605503.3333333333</v>
      </c>
    </row>
    <row r="12325" spans="1:6" x14ac:dyDescent="0.3">
      <c r="A12325" t="s">
        <v>12986</v>
      </c>
      <c r="B12325">
        <v>866320</v>
      </c>
      <c r="C12325">
        <v>0</v>
      </c>
      <c r="D12325">
        <v>2554250</v>
      </c>
      <c r="E12325">
        <v>1298660</v>
      </c>
      <c r="F12325" s="4">
        <f t="shared" si="192"/>
        <v>1284303.3333333333</v>
      </c>
    </row>
    <row r="12326" spans="1:6" x14ac:dyDescent="0.3">
      <c r="A12326" t="s">
        <v>12987</v>
      </c>
      <c r="B12326">
        <v>0</v>
      </c>
      <c r="C12326">
        <v>1018790</v>
      </c>
      <c r="D12326">
        <v>0</v>
      </c>
      <c r="E12326">
        <v>0</v>
      </c>
      <c r="F12326" s="4">
        <f t="shared" si="192"/>
        <v>339596.66666666669</v>
      </c>
    </row>
    <row r="12327" spans="1:6" x14ac:dyDescent="0.3">
      <c r="A12327" t="s">
        <v>12988</v>
      </c>
      <c r="B12327">
        <v>0</v>
      </c>
      <c r="C12327">
        <v>820000</v>
      </c>
      <c r="D12327">
        <v>450000</v>
      </c>
      <c r="E12327">
        <v>0</v>
      </c>
      <c r="F12327" s="4">
        <f t="shared" si="192"/>
        <v>423333.33333333331</v>
      </c>
    </row>
    <row r="12328" spans="1:6" x14ac:dyDescent="0.3">
      <c r="A12328" t="s">
        <v>12989</v>
      </c>
      <c r="B12328">
        <v>651280</v>
      </c>
      <c r="C12328">
        <v>612000</v>
      </c>
      <c r="D12328">
        <v>1767100</v>
      </c>
      <c r="E12328">
        <v>0</v>
      </c>
      <c r="F12328" s="4">
        <f t="shared" si="192"/>
        <v>793033.33333333337</v>
      </c>
    </row>
    <row r="12329" spans="1:6" x14ac:dyDescent="0.3">
      <c r="A12329" t="s">
        <v>12990</v>
      </c>
      <c r="B12329">
        <v>1974790</v>
      </c>
      <c r="C12329">
        <v>2772200</v>
      </c>
      <c r="D12329">
        <v>0</v>
      </c>
      <c r="E12329">
        <v>149400</v>
      </c>
      <c r="F12329" s="4">
        <f t="shared" si="192"/>
        <v>973866.66666666663</v>
      </c>
    </row>
    <row r="12330" spans="1:6" x14ac:dyDescent="0.3">
      <c r="A12330" t="s">
        <v>12991</v>
      </c>
      <c r="B12330">
        <v>2792360</v>
      </c>
      <c r="C12330">
        <v>2239160</v>
      </c>
      <c r="D12330">
        <v>0</v>
      </c>
      <c r="E12330">
        <v>4407320</v>
      </c>
      <c r="F12330" s="4">
        <f t="shared" si="192"/>
        <v>2215493.3333333335</v>
      </c>
    </row>
    <row r="12331" spans="1:6" x14ac:dyDescent="0.3">
      <c r="A12331" t="s">
        <v>12992</v>
      </c>
      <c r="B12331">
        <v>969150</v>
      </c>
      <c r="C12331">
        <v>370000</v>
      </c>
      <c r="D12331">
        <v>1111100</v>
      </c>
      <c r="E12331">
        <v>0</v>
      </c>
      <c r="F12331" s="4">
        <f t="shared" si="192"/>
        <v>493700</v>
      </c>
    </row>
    <row r="12332" spans="1:6" x14ac:dyDescent="0.3">
      <c r="A12332" t="s">
        <v>12993</v>
      </c>
      <c r="B12332">
        <v>0</v>
      </c>
      <c r="C12332">
        <v>0</v>
      </c>
      <c r="D12332">
        <v>1389980</v>
      </c>
      <c r="E12332">
        <v>0</v>
      </c>
      <c r="F12332" s="4">
        <f t="shared" si="192"/>
        <v>463326.66666666669</v>
      </c>
    </row>
    <row r="12333" spans="1:6" x14ac:dyDescent="0.3">
      <c r="A12333" t="s">
        <v>12994</v>
      </c>
      <c r="B12333">
        <v>558740</v>
      </c>
      <c r="C12333">
        <v>409500</v>
      </c>
      <c r="D12333">
        <v>469560</v>
      </c>
      <c r="E12333">
        <v>675100</v>
      </c>
      <c r="F12333" s="4">
        <f t="shared" si="192"/>
        <v>518053.33333333331</v>
      </c>
    </row>
    <row r="12334" spans="1:6" x14ac:dyDescent="0.3">
      <c r="A12334" t="s">
        <v>12995</v>
      </c>
      <c r="B12334">
        <v>0</v>
      </c>
      <c r="C12334">
        <v>635680</v>
      </c>
      <c r="D12334">
        <v>564200</v>
      </c>
      <c r="E12334">
        <v>256000</v>
      </c>
      <c r="F12334" s="4">
        <f t="shared" si="192"/>
        <v>485293.33333333331</v>
      </c>
    </row>
    <row r="12335" spans="1:6" x14ac:dyDescent="0.3">
      <c r="A12335" t="s">
        <v>12996</v>
      </c>
      <c r="B12335">
        <v>6606600</v>
      </c>
      <c r="C12335">
        <v>6132120</v>
      </c>
      <c r="D12335">
        <v>2318020</v>
      </c>
      <c r="E12335">
        <v>8264740</v>
      </c>
      <c r="F12335" s="4">
        <f t="shared" si="192"/>
        <v>5571626.666666667</v>
      </c>
    </row>
    <row r="12336" spans="1:6" x14ac:dyDescent="0.3">
      <c r="A12336" t="s">
        <v>12997</v>
      </c>
      <c r="B12336">
        <v>0</v>
      </c>
      <c r="C12336">
        <v>298800</v>
      </c>
      <c r="D12336">
        <v>1406860</v>
      </c>
      <c r="E12336">
        <v>2124500</v>
      </c>
      <c r="F12336" s="4">
        <f t="shared" si="192"/>
        <v>1276720</v>
      </c>
    </row>
    <row r="12337" spans="1:6" x14ac:dyDescent="0.3">
      <c r="A12337" t="s">
        <v>12998</v>
      </c>
      <c r="B12337">
        <v>23270400</v>
      </c>
      <c r="C12337">
        <v>8598300</v>
      </c>
      <c r="D12337">
        <v>13660790</v>
      </c>
      <c r="E12337">
        <v>7160530</v>
      </c>
      <c r="F12337" s="4">
        <f t="shared" si="192"/>
        <v>9806540</v>
      </c>
    </row>
    <row r="12338" spans="1:6" x14ac:dyDescent="0.3">
      <c r="A12338" t="s">
        <v>12999</v>
      </c>
      <c r="B12338">
        <v>731640</v>
      </c>
      <c r="C12338">
        <v>699330</v>
      </c>
      <c r="D12338">
        <v>0</v>
      </c>
      <c r="E12338">
        <v>234600</v>
      </c>
      <c r="F12338" s="4">
        <f t="shared" si="192"/>
        <v>311310</v>
      </c>
    </row>
    <row r="12339" spans="1:6" x14ac:dyDescent="0.3">
      <c r="A12339" t="s">
        <v>13000</v>
      </c>
      <c r="B12339">
        <v>990880</v>
      </c>
      <c r="C12339">
        <v>0</v>
      </c>
      <c r="D12339">
        <v>256000</v>
      </c>
      <c r="E12339">
        <v>1245830</v>
      </c>
      <c r="F12339" s="4">
        <f t="shared" si="192"/>
        <v>500610</v>
      </c>
    </row>
    <row r="12340" spans="1:6" x14ac:dyDescent="0.3">
      <c r="A12340" t="s">
        <v>13001</v>
      </c>
      <c r="B12340">
        <v>1866410</v>
      </c>
      <c r="C12340">
        <v>1110200</v>
      </c>
      <c r="D12340">
        <v>0</v>
      </c>
      <c r="E12340">
        <v>3325380</v>
      </c>
      <c r="F12340" s="4">
        <f t="shared" si="192"/>
        <v>1478526.6666666667</v>
      </c>
    </row>
    <row r="12341" spans="1:6" x14ac:dyDescent="0.3">
      <c r="A12341" t="s">
        <v>13002</v>
      </c>
      <c r="B12341">
        <v>869520</v>
      </c>
      <c r="C12341">
        <v>1915860</v>
      </c>
      <c r="D12341">
        <v>971800</v>
      </c>
      <c r="E12341">
        <v>0</v>
      </c>
      <c r="F12341" s="4">
        <f t="shared" si="192"/>
        <v>962553.33333333337</v>
      </c>
    </row>
    <row r="12342" spans="1:6" x14ac:dyDescent="0.3">
      <c r="A12342" t="s">
        <v>13003</v>
      </c>
      <c r="B12342">
        <v>1182720</v>
      </c>
      <c r="C12342">
        <v>2288760</v>
      </c>
      <c r="D12342">
        <v>2603190</v>
      </c>
      <c r="E12342">
        <v>4138880</v>
      </c>
      <c r="F12342" s="4">
        <f t="shared" si="192"/>
        <v>3010276.6666666665</v>
      </c>
    </row>
    <row r="12343" spans="1:6" x14ac:dyDescent="0.3">
      <c r="A12343" t="s">
        <v>13004</v>
      </c>
      <c r="B12343">
        <v>0</v>
      </c>
      <c r="C12343">
        <v>566020</v>
      </c>
      <c r="D12343">
        <v>752200</v>
      </c>
      <c r="E12343">
        <v>0</v>
      </c>
      <c r="F12343" s="4">
        <f t="shared" si="192"/>
        <v>439406.66666666669</v>
      </c>
    </row>
    <row r="12344" spans="1:6" x14ac:dyDescent="0.3">
      <c r="A12344" t="s">
        <v>13005</v>
      </c>
      <c r="B12344">
        <v>0</v>
      </c>
      <c r="C12344">
        <v>598000</v>
      </c>
      <c r="D12344">
        <v>0</v>
      </c>
      <c r="E12344">
        <v>0</v>
      </c>
      <c r="F12344" s="4">
        <f t="shared" si="192"/>
        <v>199333.33333333334</v>
      </c>
    </row>
    <row r="12345" spans="1:6" x14ac:dyDescent="0.3">
      <c r="A12345" t="s">
        <v>13006</v>
      </c>
      <c r="B12345">
        <v>655000</v>
      </c>
      <c r="C12345">
        <v>1516700</v>
      </c>
      <c r="D12345">
        <v>0</v>
      </c>
      <c r="E12345">
        <v>1367200</v>
      </c>
      <c r="F12345" s="4">
        <f t="shared" si="192"/>
        <v>961300</v>
      </c>
    </row>
    <row r="12346" spans="1:6" x14ac:dyDescent="0.3">
      <c r="A12346" t="s">
        <v>432</v>
      </c>
      <c r="B12346">
        <v>264000</v>
      </c>
      <c r="C12346">
        <v>0</v>
      </c>
      <c r="D12346">
        <v>0</v>
      </c>
      <c r="E12346">
        <v>735060</v>
      </c>
      <c r="F12346" s="4">
        <f t="shared" si="192"/>
        <v>245020</v>
      </c>
    </row>
    <row r="12347" spans="1:6" x14ac:dyDescent="0.3">
      <c r="A12347" t="s">
        <v>13007</v>
      </c>
      <c r="B12347">
        <v>1734480</v>
      </c>
      <c r="C12347">
        <v>270000</v>
      </c>
      <c r="D12347">
        <v>3083610</v>
      </c>
      <c r="E12347">
        <v>3047260</v>
      </c>
      <c r="F12347" s="4">
        <f t="shared" si="192"/>
        <v>2133623.3333333335</v>
      </c>
    </row>
    <row r="12348" spans="1:6" x14ac:dyDescent="0.3">
      <c r="A12348" t="s">
        <v>13008</v>
      </c>
      <c r="B12348">
        <v>2133920</v>
      </c>
      <c r="C12348">
        <v>4093550</v>
      </c>
      <c r="D12348">
        <v>2014740</v>
      </c>
      <c r="E12348">
        <v>4305210</v>
      </c>
      <c r="F12348" s="4">
        <f t="shared" si="192"/>
        <v>3471166.6666666665</v>
      </c>
    </row>
    <row r="12349" spans="1:6" x14ac:dyDescent="0.3">
      <c r="A12349" t="s">
        <v>13009</v>
      </c>
      <c r="B12349">
        <v>1465500</v>
      </c>
      <c r="C12349">
        <v>591500</v>
      </c>
      <c r="D12349">
        <v>0</v>
      </c>
      <c r="E12349">
        <v>3173620</v>
      </c>
      <c r="F12349" s="4">
        <f t="shared" si="192"/>
        <v>1255040</v>
      </c>
    </row>
    <row r="12350" spans="1:6" x14ac:dyDescent="0.3">
      <c r="A12350" t="s">
        <v>13010</v>
      </c>
      <c r="B12350">
        <v>1182400</v>
      </c>
      <c r="C12350">
        <v>2490820</v>
      </c>
      <c r="D12350">
        <v>0</v>
      </c>
      <c r="E12350">
        <v>7654260</v>
      </c>
      <c r="F12350" s="4">
        <f t="shared" si="192"/>
        <v>3381693.3333333335</v>
      </c>
    </row>
    <row r="12351" spans="1:6" x14ac:dyDescent="0.3">
      <c r="A12351" t="s">
        <v>13011</v>
      </c>
      <c r="B12351">
        <v>1296770</v>
      </c>
      <c r="C12351">
        <v>1642390</v>
      </c>
      <c r="D12351">
        <v>5235610</v>
      </c>
      <c r="E12351">
        <v>6258110</v>
      </c>
      <c r="F12351" s="4">
        <f t="shared" si="192"/>
        <v>4378703.333333333</v>
      </c>
    </row>
    <row r="12352" spans="1:6" x14ac:dyDescent="0.3">
      <c r="A12352" t="s">
        <v>13012</v>
      </c>
      <c r="B12352">
        <v>841090</v>
      </c>
      <c r="C12352">
        <v>3885960</v>
      </c>
      <c r="D12352">
        <v>517640</v>
      </c>
      <c r="E12352">
        <v>718000</v>
      </c>
      <c r="F12352" s="4">
        <f t="shared" si="192"/>
        <v>1707200</v>
      </c>
    </row>
    <row r="12353" spans="1:6" x14ac:dyDescent="0.3">
      <c r="A12353" t="s">
        <v>13013</v>
      </c>
      <c r="B12353">
        <v>0</v>
      </c>
      <c r="C12353">
        <v>525380</v>
      </c>
      <c r="D12353">
        <v>0</v>
      </c>
      <c r="E12353">
        <v>0</v>
      </c>
      <c r="F12353" s="4">
        <f t="shared" si="192"/>
        <v>175126.66666666666</v>
      </c>
    </row>
    <row r="12354" spans="1:6" x14ac:dyDescent="0.3">
      <c r="A12354" t="s">
        <v>13014</v>
      </c>
      <c r="B12354">
        <v>7519410</v>
      </c>
      <c r="C12354">
        <v>0</v>
      </c>
      <c r="D12354">
        <v>5211160</v>
      </c>
      <c r="E12354">
        <v>11209550</v>
      </c>
      <c r="F12354" s="4">
        <f t="shared" si="192"/>
        <v>5473570</v>
      </c>
    </row>
    <row r="12355" spans="1:6" x14ac:dyDescent="0.3">
      <c r="A12355" t="s">
        <v>13015</v>
      </c>
      <c r="B12355">
        <v>2770040</v>
      </c>
      <c r="C12355">
        <v>6237730</v>
      </c>
      <c r="D12355">
        <v>2890350</v>
      </c>
      <c r="E12355">
        <v>2295930</v>
      </c>
      <c r="F12355" s="4">
        <f t="shared" ref="F12355:F12418" si="193">SUM(C12355:E12355)/3</f>
        <v>3808003.3333333335</v>
      </c>
    </row>
    <row r="12356" spans="1:6" x14ac:dyDescent="0.3">
      <c r="A12356" t="s">
        <v>13016</v>
      </c>
      <c r="B12356">
        <v>1472380</v>
      </c>
      <c r="C12356">
        <v>1655870</v>
      </c>
      <c r="D12356">
        <v>2195830</v>
      </c>
      <c r="E12356">
        <v>2813720</v>
      </c>
      <c r="F12356" s="4">
        <f t="shared" si="193"/>
        <v>2221806.6666666665</v>
      </c>
    </row>
    <row r="12357" spans="1:6" x14ac:dyDescent="0.3">
      <c r="A12357" t="s">
        <v>13017</v>
      </c>
      <c r="B12357">
        <v>0</v>
      </c>
      <c r="C12357">
        <v>0</v>
      </c>
      <c r="D12357">
        <v>229320</v>
      </c>
      <c r="E12357">
        <v>0</v>
      </c>
      <c r="F12357" s="4">
        <f t="shared" si="193"/>
        <v>76440</v>
      </c>
    </row>
    <row r="12358" spans="1:6" x14ac:dyDescent="0.3">
      <c r="A12358" t="s">
        <v>13018</v>
      </c>
      <c r="B12358">
        <v>2784600</v>
      </c>
      <c r="C12358">
        <v>4118600</v>
      </c>
      <c r="D12358">
        <v>4171440</v>
      </c>
      <c r="E12358">
        <v>4236700</v>
      </c>
      <c r="F12358" s="4">
        <f t="shared" si="193"/>
        <v>4175580</v>
      </c>
    </row>
    <row r="12359" spans="1:6" x14ac:dyDescent="0.3">
      <c r="A12359" t="s">
        <v>13019</v>
      </c>
      <c r="B12359">
        <v>2209770</v>
      </c>
      <c r="C12359">
        <v>1427790</v>
      </c>
      <c r="D12359">
        <v>300000</v>
      </c>
      <c r="E12359">
        <v>1382000</v>
      </c>
      <c r="F12359" s="4">
        <f t="shared" si="193"/>
        <v>1036596.6666666666</v>
      </c>
    </row>
    <row r="12360" spans="1:6" x14ac:dyDescent="0.3">
      <c r="A12360" t="s">
        <v>13020</v>
      </c>
      <c r="B12360">
        <v>662400</v>
      </c>
      <c r="C12360">
        <v>2675490</v>
      </c>
      <c r="D12360">
        <v>3224459</v>
      </c>
      <c r="E12360">
        <v>4721220</v>
      </c>
      <c r="F12360" s="4">
        <f t="shared" si="193"/>
        <v>3540389.6666666665</v>
      </c>
    </row>
    <row r="12361" spans="1:6" x14ac:dyDescent="0.3">
      <c r="A12361" t="s">
        <v>13021</v>
      </c>
      <c r="B12361">
        <v>620000</v>
      </c>
      <c r="C12361">
        <v>590380</v>
      </c>
      <c r="D12361">
        <v>598000</v>
      </c>
      <c r="E12361">
        <v>1355220</v>
      </c>
      <c r="F12361" s="4">
        <f t="shared" si="193"/>
        <v>847866.66666666663</v>
      </c>
    </row>
    <row r="12362" spans="1:6" x14ac:dyDescent="0.3">
      <c r="A12362" t="s">
        <v>13022</v>
      </c>
      <c r="B12362">
        <v>3619950</v>
      </c>
      <c r="C12362">
        <v>2816950</v>
      </c>
      <c r="D12362">
        <v>2351500</v>
      </c>
      <c r="E12362">
        <v>1677800</v>
      </c>
      <c r="F12362" s="4">
        <f t="shared" si="193"/>
        <v>2282083.3333333335</v>
      </c>
    </row>
    <row r="12363" spans="1:6" x14ac:dyDescent="0.3">
      <c r="A12363" t="s">
        <v>13023</v>
      </c>
      <c r="B12363">
        <v>745290</v>
      </c>
      <c r="C12363">
        <v>939120</v>
      </c>
      <c r="D12363">
        <v>0</v>
      </c>
      <c r="E12363">
        <v>479670</v>
      </c>
      <c r="F12363" s="4">
        <f t="shared" si="193"/>
        <v>472930</v>
      </c>
    </row>
    <row r="12364" spans="1:6" x14ac:dyDescent="0.3">
      <c r="A12364" t="s">
        <v>579</v>
      </c>
      <c r="B12364">
        <v>2423170</v>
      </c>
      <c r="C12364">
        <v>0</v>
      </c>
      <c r="D12364">
        <v>2406550</v>
      </c>
      <c r="E12364">
        <v>2133750</v>
      </c>
      <c r="F12364" s="4">
        <f t="shared" si="193"/>
        <v>1513433.3333333333</v>
      </c>
    </row>
    <row r="12365" spans="1:6" x14ac:dyDescent="0.3">
      <c r="A12365" t="s">
        <v>13024</v>
      </c>
      <c r="B12365">
        <v>913640</v>
      </c>
      <c r="C12365">
        <v>0</v>
      </c>
      <c r="D12365">
        <v>625020</v>
      </c>
      <c r="E12365">
        <v>0</v>
      </c>
      <c r="F12365" s="4">
        <f t="shared" si="193"/>
        <v>208340</v>
      </c>
    </row>
    <row r="12366" spans="1:6" x14ac:dyDescent="0.3">
      <c r="A12366" t="s">
        <v>13025</v>
      </c>
      <c r="B12366">
        <v>4590020</v>
      </c>
      <c r="C12366">
        <v>5074620</v>
      </c>
      <c r="D12366">
        <v>7094410</v>
      </c>
      <c r="E12366">
        <v>8056900</v>
      </c>
      <c r="F12366" s="4">
        <f t="shared" si="193"/>
        <v>6741976.666666667</v>
      </c>
    </row>
    <row r="12367" spans="1:6" x14ac:dyDescent="0.3">
      <c r="A12367" t="s">
        <v>13026</v>
      </c>
      <c r="B12367">
        <v>1283100</v>
      </c>
      <c r="C12367">
        <v>0</v>
      </c>
      <c r="D12367">
        <v>218400</v>
      </c>
      <c r="E12367">
        <v>0</v>
      </c>
      <c r="F12367" s="4">
        <f t="shared" si="193"/>
        <v>72800</v>
      </c>
    </row>
    <row r="12368" spans="1:6" x14ac:dyDescent="0.3">
      <c r="A12368" t="s">
        <v>13027</v>
      </c>
      <c r="B12368">
        <v>929120</v>
      </c>
      <c r="C12368">
        <v>2853760</v>
      </c>
      <c r="D12368">
        <v>4617800</v>
      </c>
      <c r="E12368">
        <v>2383910</v>
      </c>
      <c r="F12368" s="4">
        <f t="shared" si="193"/>
        <v>3285156.6666666665</v>
      </c>
    </row>
    <row r="12369" spans="1:6" x14ac:dyDescent="0.3">
      <c r="A12369" t="s">
        <v>13028</v>
      </c>
      <c r="B12369">
        <v>6270880</v>
      </c>
      <c r="C12369">
        <v>6611820</v>
      </c>
      <c r="D12369">
        <v>2397940</v>
      </c>
      <c r="E12369">
        <v>2341820</v>
      </c>
      <c r="F12369" s="4">
        <f t="shared" si="193"/>
        <v>3783860</v>
      </c>
    </row>
    <row r="12370" spans="1:6" x14ac:dyDescent="0.3">
      <c r="A12370" t="s">
        <v>13029</v>
      </c>
      <c r="B12370">
        <v>0</v>
      </c>
      <c r="C12370">
        <v>1017380</v>
      </c>
      <c r="D12370">
        <v>1832560</v>
      </c>
      <c r="E12370">
        <v>0</v>
      </c>
      <c r="F12370" s="4">
        <f t="shared" si="193"/>
        <v>949980</v>
      </c>
    </row>
    <row r="12371" spans="1:6" x14ac:dyDescent="0.3">
      <c r="A12371" t="s">
        <v>13030</v>
      </c>
      <c r="B12371">
        <v>1850000</v>
      </c>
      <c r="C12371">
        <v>0</v>
      </c>
      <c r="D12371">
        <v>2339950</v>
      </c>
      <c r="E12371">
        <v>3081900</v>
      </c>
      <c r="F12371" s="4">
        <f t="shared" si="193"/>
        <v>1807283.3333333333</v>
      </c>
    </row>
    <row r="12372" spans="1:6" x14ac:dyDescent="0.3">
      <c r="A12372" t="s">
        <v>13031</v>
      </c>
      <c r="B12372">
        <v>2033940</v>
      </c>
      <c r="C12372">
        <v>2091350</v>
      </c>
      <c r="D12372">
        <v>2021900</v>
      </c>
      <c r="E12372">
        <v>2044390</v>
      </c>
      <c r="F12372" s="4">
        <f t="shared" si="193"/>
        <v>2052546.6666666667</v>
      </c>
    </row>
    <row r="12373" spans="1:6" x14ac:dyDescent="0.3">
      <c r="A12373" t="s">
        <v>13032</v>
      </c>
      <c r="B12373">
        <v>382200</v>
      </c>
      <c r="C12373">
        <v>1077440</v>
      </c>
      <c r="D12373">
        <v>0</v>
      </c>
      <c r="E12373">
        <v>0</v>
      </c>
      <c r="F12373" s="4">
        <f t="shared" si="193"/>
        <v>359146.66666666669</v>
      </c>
    </row>
    <row r="12374" spans="1:6" x14ac:dyDescent="0.3">
      <c r="A12374" t="s">
        <v>13033</v>
      </c>
      <c r="B12374">
        <v>8250370</v>
      </c>
      <c r="C12374">
        <v>11938590</v>
      </c>
      <c r="D12374">
        <v>16678380</v>
      </c>
      <c r="E12374">
        <v>10660170</v>
      </c>
      <c r="F12374" s="4">
        <f t="shared" si="193"/>
        <v>13092380</v>
      </c>
    </row>
    <row r="12375" spans="1:6" x14ac:dyDescent="0.3">
      <c r="A12375" t="s">
        <v>913</v>
      </c>
      <c r="B12375">
        <v>0</v>
      </c>
      <c r="C12375">
        <v>723000</v>
      </c>
      <c r="D12375">
        <v>788970</v>
      </c>
      <c r="E12375">
        <v>0</v>
      </c>
      <c r="F12375" s="4">
        <f t="shared" si="193"/>
        <v>503990</v>
      </c>
    </row>
    <row r="12376" spans="1:6" x14ac:dyDescent="0.3">
      <c r="A12376" t="s">
        <v>13034</v>
      </c>
      <c r="B12376">
        <v>755300</v>
      </c>
      <c r="C12376">
        <v>579300</v>
      </c>
      <c r="D12376">
        <v>427700</v>
      </c>
      <c r="E12376">
        <v>632610</v>
      </c>
      <c r="F12376" s="4">
        <f t="shared" si="193"/>
        <v>546536.66666666663</v>
      </c>
    </row>
    <row r="12377" spans="1:6" x14ac:dyDescent="0.3">
      <c r="A12377" t="s">
        <v>13035</v>
      </c>
      <c r="B12377">
        <v>1346960</v>
      </c>
      <c r="C12377">
        <v>2215450</v>
      </c>
      <c r="D12377">
        <v>2286850</v>
      </c>
      <c r="E12377">
        <v>2278460</v>
      </c>
      <c r="F12377" s="4">
        <f t="shared" si="193"/>
        <v>2260253.3333333335</v>
      </c>
    </row>
    <row r="12378" spans="1:6" x14ac:dyDescent="0.3">
      <c r="A12378" t="s">
        <v>13036</v>
      </c>
      <c r="B12378">
        <v>740000</v>
      </c>
      <c r="C12378">
        <v>2009200</v>
      </c>
      <c r="D12378">
        <v>583440</v>
      </c>
      <c r="E12378">
        <v>0</v>
      </c>
      <c r="F12378" s="4">
        <f t="shared" si="193"/>
        <v>864213.33333333337</v>
      </c>
    </row>
    <row r="12379" spans="1:6" x14ac:dyDescent="0.3">
      <c r="A12379" t="s">
        <v>13037</v>
      </c>
      <c r="B12379">
        <v>0</v>
      </c>
      <c r="C12379">
        <v>349440</v>
      </c>
      <c r="D12379">
        <v>234600</v>
      </c>
      <c r="E12379">
        <v>600600</v>
      </c>
      <c r="F12379" s="4">
        <f t="shared" si="193"/>
        <v>394880</v>
      </c>
    </row>
    <row r="12380" spans="1:6" x14ac:dyDescent="0.3">
      <c r="A12380" t="s">
        <v>13038</v>
      </c>
      <c r="B12380">
        <v>2447860</v>
      </c>
      <c r="C12380">
        <v>2033850</v>
      </c>
      <c r="D12380">
        <v>13725600</v>
      </c>
      <c r="E12380">
        <v>1979140</v>
      </c>
      <c r="F12380" s="4">
        <f t="shared" si="193"/>
        <v>5912863.333333333</v>
      </c>
    </row>
    <row r="12381" spans="1:6" x14ac:dyDescent="0.3">
      <c r="A12381" t="s">
        <v>13039</v>
      </c>
      <c r="B12381">
        <v>1976150</v>
      </c>
      <c r="C12381">
        <v>0</v>
      </c>
      <c r="D12381">
        <v>705250</v>
      </c>
      <c r="E12381">
        <v>810810</v>
      </c>
      <c r="F12381" s="4">
        <f t="shared" si="193"/>
        <v>505353.33333333331</v>
      </c>
    </row>
    <row r="12382" spans="1:6" x14ac:dyDescent="0.3">
      <c r="A12382" t="s">
        <v>13040</v>
      </c>
      <c r="B12382">
        <v>484750</v>
      </c>
      <c r="C12382">
        <v>961870</v>
      </c>
      <c r="D12382">
        <v>0</v>
      </c>
      <c r="E12382">
        <v>429520</v>
      </c>
      <c r="F12382" s="4">
        <f t="shared" si="193"/>
        <v>463796.66666666669</v>
      </c>
    </row>
    <row r="12383" spans="1:6" x14ac:dyDescent="0.3">
      <c r="A12383" t="s">
        <v>13041</v>
      </c>
      <c r="B12383">
        <v>2709600</v>
      </c>
      <c r="C12383">
        <v>2156260</v>
      </c>
      <c r="D12383">
        <v>3150310</v>
      </c>
      <c r="E12383">
        <v>2964300</v>
      </c>
      <c r="F12383" s="4">
        <f t="shared" si="193"/>
        <v>2756956.6666666665</v>
      </c>
    </row>
    <row r="12384" spans="1:6" x14ac:dyDescent="0.3">
      <c r="A12384" t="s">
        <v>13042</v>
      </c>
      <c r="B12384">
        <v>1454200</v>
      </c>
      <c r="C12384">
        <v>0</v>
      </c>
      <c r="D12384">
        <v>0</v>
      </c>
      <c r="E12384">
        <v>914000</v>
      </c>
      <c r="F12384" s="4">
        <f t="shared" si="193"/>
        <v>304666.66666666669</v>
      </c>
    </row>
    <row r="12385" spans="1:6" x14ac:dyDescent="0.3">
      <c r="A12385" t="s">
        <v>13043</v>
      </c>
      <c r="B12385">
        <v>880980</v>
      </c>
      <c r="C12385">
        <v>4017650</v>
      </c>
      <c r="D12385">
        <v>3498300</v>
      </c>
      <c r="E12385">
        <v>5814900</v>
      </c>
      <c r="F12385" s="4">
        <f t="shared" si="193"/>
        <v>4443616.666666667</v>
      </c>
    </row>
    <row r="12386" spans="1:6" x14ac:dyDescent="0.3">
      <c r="A12386" t="s">
        <v>13044</v>
      </c>
      <c r="B12386">
        <v>414960</v>
      </c>
      <c r="C12386">
        <v>817980</v>
      </c>
      <c r="D12386">
        <v>1446550</v>
      </c>
      <c r="E12386">
        <v>983710</v>
      </c>
      <c r="F12386" s="4">
        <f t="shared" si="193"/>
        <v>1082746.6666666667</v>
      </c>
    </row>
    <row r="12387" spans="1:6" x14ac:dyDescent="0.3">
      <c r="A12387" t="s">
        <v>13045</v>
      </c>
      <c r="B12387">
        <v>2902400</v>
      </c>
      <c r="C12387">
        <v>897320</v>
      </c>
      <c r="D12387">
        <v>2473740</v>
      </c>
      <c r="E12387">
        <v>2369220</v>
      </c>
      <c r="F12387" s="4">
        <f t="shared" si="193"/>
        <v>1913426.6666666667</v>
      </c>
    </row>
    <row r="12388" spans="1:6" x14ac:dyDescent="0.3">
      <c r="A12388" t="s">
        <v>13046</v>
      </c>
      <c r="B12388">
        <v>52087750</v>
      </c>
      <c r="C12388">
        <v>38762090</v>
      </c>
      <c r="D12388">
        <v>45774520</v>
      </c>
      <c r="E12388">
        <v>48869980</v>
      </c>
      <c r="F12388" s="4">
        <f t="shared" si="193"/>
        <v>44468863.333333336</v>
      </c>
    </row>
    <row r="12389" spans="1:6" x14ac:dyDescent="0.3">
      <c r="A12389" t="s">
        <v>13047</v>
      </c>
      <c r="B12389">
        <v>819910</v>
      </c>
      <c r="C12389">
        <v>0</v>
      </c>
      <c r="D12389">
        <v>0</v>
      </c>
      <c r="E12389">
        <v>0</v>
      </c>
      <c r="F12389" s="4">
        <f t="shared" si="193"/>
        <v>0</v>
      </c>
    </row>
    <row r="12390" spans="1:6" x14ac:dyDescent="0.3">
      <c r="A12390" t="s">
        <v>13048</v>
      </c>
      <c r="B12390">
        <v>2460560</v>
      </c>
      <c r="C12390">
        <v>6609960</v>
      </c>
      <c r="D12390">
        <v>2086910</v>
      </c>
      <c r="E12390">
        <v>3446980</v>
      </c>
      <c r="F12390" s="4">
        <f t="shared" si="193"/>
        <v>4047950</v>
      </c>
    </row>
    <row r="12391" spans="1:6" x14ac:dyDescent="0.3">
      <c r="A12391" t="s">
        <v>13049</v>
      </c>
      <c r="B12391">
        <v>1217580</v>
      </c>
      <c r="C12391">
        <v>4133220</v>
      </c>
      <c r="D12391">
        <v>4964260</v>
      </c>
      <c r="E12391">
        <v>4129580</v>
      </c>
      <c r="F12391" s="4">
        <f t="shared" si="193"/>
        <v>4409020</v>
      </c>
    </row>
    <row r="12392" spans="1:6" x14ac:dyDescent="0.3">
      <c r="A12392" t="s">
        <v>13050</v>
      </c>
      <c r="B12392">
        <v>2248300</v>
      </c>
      <c r="C12392">
        <v>2391860</v>
      </c>
      <c r="D12392">
        <v>4593150</v>
      </c>
      <c r="E12392">
        <v>4749270</v>
      </c>
      <c r="F12392" s="4">
        <f t="shared" si="193"/>
        <v>3911426.6666666665</v>
      </c>
    </row>
    <row r="12393" spans="1:6" x14ac:dyDescent="0.3">
      <c r="A12393" t="s">
        <v>13051</v>
      </c>
      <c r="B12393">
        <v>0</v>
      </c>
      <c r="C12393">
        <v>600000</v>
      </c>
      <c r="D12393">
        <v>0</v>
      </c>
      <c r="E12393">
        <v>0</v>
      </c>
      <c r="F12393" s="4">
        <f t="shared" si="193"/>
        <v>200000</v>
      </c>
    </row>
    <row r="12394" spans="1:6" x14ac:dyDescent="0.3">
      <c r="A12394" t="s">
        <v>699</v>
      </c>
      <c r="B12394">
        <v>0</v>
      </c>
      <c r="C12394">
        <v>5084220</v>
      </c>
      <c r="D12394">
        <v>749840</v>
      </c>
      <c r="E12394">
        <v>2748620</v>
      </c>
      <c r="F12394" s="4">
        <f t="shared" si="193"/>
        <v>2860893.3333333335</v>
      </c>
    </row>
    <row r="12395" spans="1:6" x14ac:dyDescent="0.3">
      <c r="A12395" t="s">
        <v>13052</v>
      </c>
      <c r="B12395">
        <v>1161960</v>
      </c>
      <c r="C12395">
        <v>1037940</v>
      </c>
      <c r="D12395">
        <v>997100</v>
      </c>
      <c r="E12395">
        <v>0</v>
      </c>
      <c r="F12395" s="4">
        <f t="shared" si="193"/>
        <v>678346.66666666663</v>
      </c>
    </row>
    <row r="12396" spans="1:6" x14ac:dyDescent="0.3">
      <c r="A12396" t="s">
        <v>13053</v>
      </c>
      <c r="B12396">
        <v>0</v>
      </c>
      <c r="C12396">
        <v>2164640</v>
      </c>
      <c r="D12396">
        <v>3700000</v>
      </c>
      <c r="E12396">
        <v>678560</v>
      </c>
      <c r="F12396" s="4">
        <f t="shared" si="193"/>
        <v>2181066.6666666665</v>
      </c>
    </row>
    <row r="12397" spans="1:6" x14ac:dyDescent="0.3">
      <c r="A12397" t="s">
        <v>13054</v>
      </c>
      <c r="B12397">
        <v>0</v>
      </c>
      <c r="C12397">
        <v>436800</v>
      </c>
      <c r="D12397">
        <v>0</v>
      </c>
      <c r="E12397">
        <v>480760</v>
      </c>
      <c r="F12397" s="4">
        <f t="shared" si="193"/>
        <v>305853.33333333331</v>
      </c>
    </row>
    <row r="12398" spans="1:6" x14ac:dyDescent="0.3">
      <c r="A12398" t="s">
        <v>13055</v>
      </c>
      <c r="B12398">
        <v>0</v>
      </c>
      <c r="C12398">
        <v>2023270</v>
      </c>
      <c r="D12398">
        <v>993540</v>
      </c>
      <c r="E12398">
        <v>522500</v>
      </c>
      <c r="F12398" s="4">
        <f t="shared" si="193"/>
        <v>1179770</v>
      </c>
    </row>
    <row r="12399" spans="1:6" x14ac:dyDescent="0.3">
      <c r="A12399" t="s">
        <v>13056</v>
      </c>
      <c r="B12399">
        <v>0</v>
      </c>
      <c r="C12399">
        <v>525380</v>
      </c>
      <c r="D12399">
        <v>423150</v>
      </c>
      <c r="E12399">
        <v>0</v>
      </c>
      <c r="F12399" s="4">
        <f t="shared" si="193"/>
        <v>316176.66666666669</v>
      </c>
    </row>
    <row r="12400" spans="1:6" x14ac:dyDescent="0.3">
      <c r="A12400" t="s">
        <v>13057</v>
      </c>
      <c r="B12400">
        <v>0</v>
      </c>
      <c r="C12400">
        <v>1006800</v>
      </c>
      <c r="D12400">
        <v>0</v>
      </c>
      <c r="E12400">
        <v>1504240</v>
      </c>
      <c r="F12400" s="4">
        <f t="shared" si="193"/>
        <v>837013.33333333337</v>
      </c>
    </row>
    <row r="12401" spans="1:6" x14ac:dyDescent="0.3">
      <c r="A12401" t="s">
        <v>13058</v>
      </c>
      <c r="B12401">
        <v>2029300</v>
      </c>
      <c r="C12401">
        <v>546000</v>
      </c>
      <c r="D12401">
        <v>0</v>
      </c>
      <c r="E12401">
        <v>2122600</v>
      </c>
      <c r="F12401" s="4">
        <f t="shared" si="193"/>
        <v>889533.33333333337</v>
      </c>
    </row>
    <row r="12402" spans="1:6" x14ac:dyDescent="0.3">
      <c r="A12402" t="s">
        <v>13059</v>
      </c>
      <c r="B12402">
        <v>626000</v>
      </c>
      <c r="C12402">
        <v>573300</v>
      </c>
      <c r="D12402">
        <v>398580</v>
      </c>
      <c r="E12402">
        <v>531440</v>
      </c>
      <c r="F12402" s="4">
        <f t="shared" si="193"/>
        <v>501106.66666666669</v>
      </c>
    </row>
    <row r="12403" spans="1:6" x14ac:dyDescent="0.3">
      <c r="A12403" t="s">
        <v>13060</v>
      </c>
      <c r="B12403">
        <v>2126100</v>
      </c>
      <c r="C12403">
        <v>2252240</v>
      </c>
      <c r="D12403">
        <v>2201600</v>
      </c>
      <c r="E12403">
        <v>2442440</v>
      </c>
      <c r="F12403" s="4">
        <f t="shared" si="193"/>
        <v>2298760</v>
      </c>
    </row>
    <row r="12404" spans="1:6" x14ac:dyDescent="0.3">
      <c r="A12404" t="s">
        <v>13061</v>
      </c>
      <c r="B12404">
        <v>0</v>
      </c>
      <c r="C12404">
        <v>1619380</v>
      </c>
      <c r="D12404">
        <v>0</v>
      </c>
      <c r="E12404">
        <v>0</v>
      </c>
      <c r="F12404" s="4">
        <f t="shared" si="193"/>
        <v>539793.33333333337</v>
      </c>
    </row>
    <row r="12405" spans="1:6" x14ac:dyDescent="0.3">
      <c r="A12405" t="s">
        <v>13062</v>
      </c>
      <c r="B12405">
        <v>1153880</v>
      </c>
      <c r="C12405">
        <v>1433250</v>
      </c>
      <c r="D12405">
        <v>3499680</v>
      </c>
      <c r="E12405">
        <v>1279480</v>
      </c>
      <c r="F12405" s="4">
        <f t="shared" si="193"/>
        <v>2070803.3333333333</v>
      </c>
    </row>
    <row r="12406" spans="1:6" x14ac:dyDescent="0.3">
      <c r="A12406" t="s">
        <v>13063</v>
      </c>
      <c r="B12406">
        <v>160000</v>
      </c>
      <c r="C12406">
        <v>610000</v>
      </c>
      <c r="D12406">
        <v>228000</v>
      </c>
      <c r="E12406">
        <v>386000</v>
      </c>
      <c r="F12406" s="4">
        <f t="shared" si="193"/>
        <v>408000</v>
      </c>
    </row>
    <row r="12407" spans="1:6" x14ac:dyDescent="0.3">
      <c r="A12407" t="s">
        <v>13064</v>
      </c>
      <c r="B12407">
        <v>0</v>
      </c>
      <c r="C12407">
        <v>705250</v>
      </c>
      <c r="D12407">
        <v>0</v>
      </c>
      <c r="E12407">
        <v>595300</v>
      </c>
      <c r="F12407" s="4">
        <f t="shared" si="193"/>
        <v>433516.66666666669</v>
      </c>
    </row>
    <row r="12408" spans="1:6" x14ac:dyDescent="0.3">
      <c r="A12408" t="s">
        <v>13065</v>
      </c>
      <c r="B12408">
        <v>2041200</v>
      </c>
      <c r="C12408">
        <v>951160</v>
      </c>
      <c r="D12408">
        <v>1085790</v>
      </c>
      <c r="E12408">
        <v>2231200</v>
      </c>
      <c r="F12408" s="4">
        <f t="shared" si="193"/>
        <v>1422716.6666666667</v>
      </c>
    </row>
    <row r="12409" spans="1:6" x14ac:dyDescent="0.3">
      <c r="A12409" t="s">
        <v>13066</v>
      </c>
      <c r="B12409">
        <v>0</v>
      </c>
      <c r="C12409">
        <v>16683710</v>
      </c>
      <c r="D12409">
        <v>13464700</v>
      </c>
      <c r="E12409">
        <v>913800</v>
      </c>
      <c r="F12409" s="4">
        <f t="shared" si="193"/>
        <v>10354070</v>
      </c>
    </row>
    <row r="12410" spans="1:6" x14ac:dyDescent="0.3">
      <c r="A12410" t="s">
        <v>13067</v>
      </c>
      <c r="B12410">
        <v>2340560</v>
      </c>
      <c r="C12410">
        <v>2008840</v>
      </c>
      <c r="D12410">
        <v>3700000</v>
      </c>
      <c r="E12410">
        <v>2215920</v>
      </c>
      <c r="F12410" s="4">
        <f t="shared" si="193"/>
        <v>2641586.6666666665</v>
      </c>
    </row>
    <row r="12411" spans="1:6" x14ac:dyDescent="0.3">
      <c r="A12411" t="s">
        <v>13068</v>
      </c>
      <c r="B12411">
        <v>1110000</v>
      </c>
      <c r="C12411">
        <v>7158820</v>
      </c>
      <c r="D12411">
        <v>13792740</v>
      </c>
      <c r="E12411">
        <v>15948160</v>
      </c>
      <c r="F12411" s="4">
        <f t="shared" si="193"/>
        <v>12299906.666666666</v>
      </c>
    </row>
    <row r="12412" spans="1:6" x14ac:dyDescent="0.3">
      <c r="A12412" t="s">
        <v>13069</v>
      </c>
      <c r="B12412">
        <v>0</v>
      </c>
      <c r="C12412">
        <v>0</v>
      </c>
      <c r="D12412">
        <v>567660</v>
      </c>
      <c r="E12412">
        <v>0</v>
      </c>
      <c r="F12412" s="4">
        <f t="shared" si="193"/>
        <v>189220</v>
      </c>
    </row>
    <row r="12413" spans="1:6" x14ac:dyDescent="0.3">
      <c r="A12413" t="s">
        <v>13070</v>
      </c>
      <c r="B12413">
        <v>1200500</v>
      </c>
      <c r="C12413">
        <v>0</v>
      </c>
      <c r="D12413">
        <v>0</v>
      </c>
      <c r="E12413">
        <v>0</v>
      </c>
      <c r="F12413" s="4">
        <f t="shared" si="193"/>
        <v>0</v>
      </c>
    </row>
    <row r="12414" spans="1:6" x14ac:dyDescent="0.3">
      <c r="A12414" t="s">
        <v>13071</v>
      </c>
      <c r="B12414">
        <v>1993500</v>
      </c>
      <c r="C12414">
        <v>612000</v>
      </c>
      <c r="D12414">
        <v>1057500</v>
      </c>
      <c r="E12414">
        <v>772000</v>
      </c>
      <c r="F12414" s="4">
        <f t="shared" si="193"/>
        <v>813833.33333333337</v>
      </c>
    </row>
    <row r="12415" spans="1:6" x14ac:dyDescent="0.3">
      <c r="A12415" t="s">
        <v>13072</v>
      </c>
      <c r="B12415">
        <v>568900</v>
      </c>
      <c r="C12415">
        <v>4753200</v>
      </c>
      <c r="D12415">
        <v>0</v>
      </c>
      <c r="E12415">
        <v>450560</v>
      </c>
      <c r="F12415" s="4">
        <f t="shared" si="193"/>
        <v>1734586.6666666667</v>
      </c>
    </row>
    <row r="12416" spans="1:6" x14ac:dyDescent="0.3">
      <c r="A12416" t="s">
        <v>13073</v>
      </c>
      <c r="B12416">
        <v>0</v>
      </c>
      <c r="C12416">
        <v>4824820</v>
      </c>
      <c r="D12416">
        <v>2691780</v>
      </c>
      <c r="E12416">
        <v>546000</v>
      </c>
      <c r="F12416" s="4">
        <f t="shared" si="193"/>
        <v>2687533.3333333335</v>
      </c>
    </row>
    <row r="12417" spans="1:6" x14ac:dyDescent="0.3">
      <c r="A12417" t="s">
        <v>13074</v>
      </c>
      <c r="B12417">
        <v>0</v>
      </c>
      <c r="C12417">
        <v>251160</v>
      </c>
      <c r="D12417">
        <v>1141140</v>
      </c>
      <c r="E12417">
        <v>1452360</v>
      </c>
      <c r="F12417" s="4">
        <f t="shared" si="193"/>
        <v>948220</v>
      </c>
    </row>
    <row r="12418" spans="1:6" x14ac:dyDescent="0.3">
      <c r="A12418" t="s">
        <v>13075</v>
      </c>
      <c r="B12418">
        <v>248430</v>
      </c>
      <c r="C12418">
        <v>2210180</v>
      </c>
      <c r="D12418">
        <v>4966860</v>
      </c>
      <c r="E12418">
        <v>5313430</v>
      </c>
      <c r="F12418" s="4">
        <f t="shared" si="193"/>
        <v>4163490</v>
      </c>
    </row>
    <row r="12419" spans="1:6" x14ac:dyDescent="0.3">
      <c r="A12419" t="s">
        <v>13076</v>
      </c>
      <c r="B12419">
        <v>5310000</v>
      </c>
      <c r="C12419">
        <v>5875500</v>
      </c>
      <c r="D12419">
        <v>15028100</v>
      </c>
      <c r="E12419">
        <v>1869440</v>
      </c>
      <c r="F12419" s="4">
        <f t="shared" ref="F12419:F12482" si="194">SUM(C12419:E12419)/3</f>
        <v>7591013.333333333</v>
      </c>
    </row>
    <row r="12420" spans="1:6" x14ac:dyDescent="0.3">
      <c r="A12420" t="s">
        <v>13077</v>
      </c>
      <c r="B12420">
        <v>2772330</v>
      </c>
      <c r="C12420">
        <v>2343600</v>
      </c>
      <c r="D12420">
        <v>644640</v>
      </c>
      <c r="E12420">
        <v>1836920</v>
      </c>
      <c r="F12420" s="4">
        <f t="shared" si="194"/>
        <v>1608386.6666666667</v>
      </c>
    </row>
    <row r="12421" spans="1:6" x14ac:dyDescent="0.3">
      <c r="A12421" t="s">
        <v>13078</v>
      </c>
      <c r="B12421">
        <v>0</v>
      </c>
      <c r="C12421">
        <v>1141820</v>
      </c>
      <c r="D12421">
        <v>0</v>
      </c>
      <c r="E12421">
        <v>243880</v>
      </c>
      <c r="F12421" s="4">
        <f t="shared" si="194"/>
        <v>461900</v>
      </c>
    </row>
    <row r="12422" spans="1:6" x14ac:dyDescent="0.3">
      <c r="A12422" t="s">
        <v>13079</v>
      </c>
      <c r="B12422">
        <v>4687400</v>
      </c>
      <c r="C12422">
        <v>6903600</v>
      </c>
      <c r="D12422">
        <v>7958080</v>
      </c>
      <c r="E12422">
        <v>9020120</v>
      </c>
      <c r="F12422" s="4">
        <f t="shared" si="194"/>
        <v>7960600</v>
      </c>
    </row>
    <row r="12423" spans="1:6" x14ac:dyDescent="0.3">
      <c r="A12423" t="s">
        <v>13080</v>
      </c>
      <c r="B12423">
        <v>0</v>
      </c>
      <c r="C12423">
        <v>234000</v>
      </c>
      <c r="D12423">
        <v>3114990</v>
      </c>
      <c r="E12423">
        <v>2005060</v>
      </c>
      <c r="F12423" s="4">
        <f t="shared" si="194"/>
        <v>1784683.3333333333</v>
      </c>
    </row>
    <row r="12424" spans="1:6" x14ac:dyDescent="0.3">
      <c r="A12424" t="s">
        <v>13081</v>
      </c>
      <c r="B12424">
        <v>1729910</v>
      </c>
      <c r="C12424">
        <v>0</v>
      </c>
      <c r="D12424">
        <v>2733070</v>
      </c>
      <c r="E12424">
        <v>2119670</v>
      </c>
      <c r="F12424" s="4">
        <f t="shared" si="194"/>
        <v>1617580</v>
      </c>
    </row>
    <row r="12425" spans="1:6" x14ac:dyDescent="0.3">
      <c r="A12425" t="s">
        <v>13082</v>
      </c>
      <c r="B12425">
        <v>0</v>
      </c>
      <c r="C12425">
        <v>1088520</v>
      </c>
      <c r="D12425">
        <v>195500</v>
      </c>
      <c r="E12425">
        <v>0</v>
      </c>
      <c r="F12425" s="4">
        <f t="shared" si="194"/>
        <v>428006.66666666669</v>
      </c>
    </row>
    <row r="12426" spans="1:6" x14ac:dyDescent="0.3">
      <c r="A12426" t="s">
        <v>13083</v>
      </c>
      <c r="B12426">
        <v>0</v>
      </c>
      <c r="C12426">
        <v>0</v>
      </c>
      <c r="D12426">
        <v>905710</v>
      </c>
      <c r="E12426">
        <v>0</v>
      </c>
      <c r="F12426" s="4">
        <f t="shared" si="194"/>
        <v>301903.33333333331</v>
      </c>
    </row>
    <row r="12427" spans="1:6" x14ac:dyDescent="0.3">
      <c r="A12427" t="s">
        <v>13084</v>
      </c>
      <c r="B12427">
        <v>0</v>
      </c>
      <c r="C12427">
        <v>2851170</v>
      </c>
      <c r="D12427">
        <v>0</v>
      </c>
      <c r="E12427">
        <v>835480</v>
      </c>
      <c r="F12427" s="4">
        <f t="shared" si="194"/>
        <v>1228883.3333333333</v>
      </c>
    </row>
    <row r="12428" spans="1:6" x14ac:dyDescent="0.3">
      <c r="A12428" t="s">
        <v>13085</v>
      </c>
      <c r="B12428">
        <v>0</v>
      </c>
      <c r="C12428">
        <v>2306000</v>
      </c>
      <c r="D12428">
        <v>2121000</v>
      </c>
      <c r="E12428">
        <v>729000</v>
      </c>
      <c r="F12428" s="4">
        <f t="shared" si="194"/>
        <v>1718666.6666666667</v>
      </c>
    </row>
    <row r="12429" spans="1:6" x14ac:dyDescent="0.3">
      <c r="A12429" t="s">
        <v>13086</v>
      </c>
      <c r="B12429">
        <v>618800</v>
      </c>
      <c r="C12429">
        <v>230000</v>
      </c>
      <c r="D12429">
        <v>0</v>
      </c>
      <c r="E12429">
        <v>370000</v>
      </c>
      <c r="F12429" s="4">
        <f t="shared" si="194"/>
        <v>200000</v>
      </c>
    </row>
    <row r="12430" spans="1:6" x14ac:dyDescent="0.3">
      <c r="A12430" t="s">
        <v>13087</v>
      </c>
      <c r="B12430">
        <v>509600</v>
      </c>
      <c r="C12430">
        <v>536900</v>
      </c>
      <c r="D12430">
        <v>0</v>
      </c>
      <c r="E12430">
        <v>740740</v>
      </c>
      <c r="F12430" s="4">
        <f t="shared" si="194"/>
        <v>425880</v>
      </c>
    </row>
    <row r="12431" spans="1:6" x14ac:dyDescent="0.3">
      <c r="A12431" t="s">
        <v>13088</v>
      </c>
      <c r="B12431">
        <v>1516000</v>
      </c>
      <c r="C12431">
        <v>0</v>
      </c>
      <c r="D12431">
        <v>0</v>
      </c>
      <c r="E12431">
        <v>2702660</v>
      </c>
      <c r="F12431" s="4">
        <f t="shared" si="194"/>
        <v>900886.66666666663</v>
      </c>
    </row>
    <row r="12432" spans="1:6" x14ac:dyDescent="0.3">
      <c r="A12432" t="s">
        <v>13089</v>
      </c>
      <c r="B12432">
        <v>740000</v>
      </c>
      <c r="C12432">
        <v>0</v>
      </c>
      <c r="D12432">
        <v>0</v>
      </c>
      <c r="E12432">
        <v>0</v>
      </c>
      <c r="F12432" s="4">
        <f t="shared" si="194"/>
        <v>0</v>
      </c>
    </row>
    <row r="12433" spans="1:6" x14ac:dyDescent="0.3">
      <c r="A12433" t="s">
        <v>13090</v>
      </c>
      <c r="B12433">
        <v>1872780</v>
      </c>
      <c r="C12433">
        <v>0</v>
      </c>
      <c r="D12433">
        <v>1665300</v>
      </c>
      <c r="E12433">
        <v>0</v>
      </c>
      <c r="F12433" s="4">
        <f t="shared" si="194"/>
        <v>555100</v>
      </c>
    </row>
    <row r="12434" spans="1:6" x14ac:dyDescent="0.3">
      <c r="A12434" t="s">
        <v>13091</v>
      </c>
      <c r="B12434">
        <v>0</v>
      </c>
      <c r="C12434">
        <v>0</v>
      </c>
      <c r="D12434">
        <v>1704806</v>
      </c>
      <c r="E12434">
        <v>450560</v>
      </c>
      <c r="F12434" s="4">
        <f t="shared" si="194"/>
        <v>718455.33333333337</v>
      </c>
    </row>
    <row r="12435" spans="1:6" x14ac:dyDescent="0.3">
      <c r="A12435" t="s">
        <v>13092</v>
      </c>
      <c r="B12435">
        <v>0</v>
      </c>
      <c r="C12435">
        <v>566700</v>
      </c>
      <c r="D12435">
        <v>536600</v>
      </c>
      <c r="E12435">
        <v>386000</v>
      </c>
      <c r="F12435" s="4">
        <f t="shared" si="194"/>
        <v>496433.33333333331</v>
      </c>
    </row>
    <row r="12436" spans="1:6" x14ac:dyDescent="0.3">
      <c r="A12436" t="s">
        <v>13093</v>
      </c>
      <c r="B12436">
        <v>2292830</v>
      </c>
      <c r="C12436">
        <v>4429100</v>
      </c>
      <c r="D12436">
        <v>4327960</v>
      </c>
      <c r="E12436">
        <v>4346460</v>
      </c>
      <c r="F12436" s="4">
        <f t="shared" si="194"/>
        <v>4367840</v>
      </c>
    </row>
    <row r="12437" spans="1:6" x14ac:dyDescent="0.3">
      <c r="A12437" t="s">
        <v>13094</v>
      </c>
      <c r="B12437">
        <v>8603580</v>
      </c>
      <c r="C12437">
        <v>0</v>
      </c>
      <c r="D12437">
        <v>8981700</v>
      </c>
      <c r="E12437">
        <v>1407600</v>
      </c>
      <c r="F12437" s="4">
        <f t="shared" si="194"/>
        <v>3463100</v>
      </c>
    </row>
    <row r="12438" spans="1:6" x14ac:dyDescent="0.3">
      <c r="A12438" t="s">
        <v>13095</v>
      </c>
      <c r="B12438">
        <v>242880</v>
      </c>
      <c r="C12438">
        <v>904290</v>
      </c>
      <c r="D12438">
        <v>0</v>
      </c>
      <c r="E12438">
        <v>0</v>
      </c>
      <c r="F12438" s="4">
        <f t="shared" si="194"/>
        <v>301430</v>
      </c>
    </row>
    <row r="12439" spans="1:6" x14ac:dyDescent="0.3">
      <c r="A12439" t="s">
        <v>13096</v>
      </c>
      <c r="B12439">
        <v>8131740</v>
      </c>
      <c r="C12439">
        <v>12652100</v>
      </c>
      <c r="D12439">
        <v>26872000</v>
      </c>
      <c r="E12439">
        <v>12633530</v>
      </c>
      <c r="F12439" s="4">
        <f t="shared" si="194"/>
        <v>17385876.666666668</v>
      </c>
    </row>
    <row r="12440" spans="1:6" x14ac:dyDescent="0.3">
      <c r="A12440" t="s">
        <v>13097</v>
      </c>
      <c r="B12440">
        <v>0</v>
      </c>
      <c r="C12440">
        <v>0</v>
      </c>
      <c r="D12440">
        <v>2190460</v>
      </c>
      <c r="E12440">
        <v>374920</v>
      </c>
      <c r="F12440" s="4">
        <f t="shared" si="194"/>
        <v>855126.66666666663</v>
      </c>
    </row>
    <row r="12441" spans="1:6" x14ac:dyDescent="0.3">
      <c r="A12441" t="s">
        <v>13098</v>
      </c>
      <c r="B12441">
        <v>0</v>
      </c>
      <c r="C12441">
        <v>0</v>
      </c>
      <c r="D12441">
        <v>162890</v>
      </c>
      <c r="E12441">
        <v>630630</v>
      </c>
      <c r="F12441" s="4">
        <f t="shared" si="194"/>
        <v>264506.66666666669</v>
      </c>
    </row>
    <row r="12442" spans="1:6" x14ac:dyDescent="0.3">
      <c r="A12442" t="s">
        <v>13099</v>
      </c>
      <c r="B12442">
        <v>633000</v>
      </c>
      <c r="C12442">
        <v>0</v>
      </c>
      <c r="D12442">
        <v>0</v>
      </c>
      <c r="E12442">
        <v>0</v>
      </c>
      <c r="F12442" s="4">
        <f t="shared" si="194"/>
        <v>0</v>
      </c>
    </row>
    <row r="12443" spans="1:6" x14ac:dyDescent="0.3">
      <c r="A12443" t="s">
        <v>13100</v>
      </c>
      <c r="B12443">
        <v>0</v>
      </c>
      <c r="C12443">
        <v>0</v>
      </c>
      <c r="D12443">
        <v>2912850</v>
      </c>
      <c r="E12443">
        <v>1710800</v>
      </c>
      <c r="F12443" s="4">
        <f t="shared" si="194"/>
        <v>1541216.6666666667</v>
      </c>
    </row>
    <row r="12444" spans="1:6" x14ac:dyDescent="0.3">
      <c r="A12444" t="s">
        <v>13101</v>
      </c>
      <c r="B12444">
        <v>7045660</v>
      </c>
      <c r="C12444">
        <v>2009200</v>
      </c>
      <c r="D12444">
        <v>2038400</v>
      </c>
      <c r="E12444">
        <v>3268640</v>
      </c>
      <c r="F12444" s="4">
        <f t="shared" si="194"/>
        <v>2438746.6666666665</v>
      </c>
    </row>
    <row r="12445" spans="1:6" x14ac:dyDescent="0.3">
      <c r="A12445" t="s">
        <v>13102</v>
      </c>
      <c r="B12445">
        <v>370000</v>
      </c>
      <c r="C12445">
        <v>0</v>
      </c>
      <c r="D12445">
        <v>297500</v>
      </c>
      <c r="E12445">
        <v>0</v>
      </c>
      <c r="F12445" s="4">
        <f t="shared" si="194"/>
        <v>99166.666666666672</v>
      </c>
    </row>
    <row r="12446" spans="1:6" x14ac:dyDescent="0.3">
      <c r="A12446" t="s">
        <v>13103</v>
      </c>
      <c r="B12446">
        <v>945490</v>
      </c>
      <c r="C12446">
        <v>0</v>
      </c>
      <c r="D12446">
        <v>2128310</v>
      </c>
      <c r="E12446">
        <v>0</v>
      </c>
      <c r="F12446" s="4">
        <f t="shared" si="194"/>
        <v>709436.66666666663</v>
      </c>
    </row>
    <row r="12447" spans="1:6" x14ac:dyDescent="0.3">
      <c r="A12447" t="s">
        <v>13104</v>
      </c>
      <c r="B12447">
        <v>0</v>
      </c>
      <c r="C12447">
        <v>0</v>
      </c>
      <c r="D12447">
        <v>2408600</v>
      </c>
      <c r="E12447">
        <v>0</v>
      </c>
      <c r="F12447" s="4">
        <f t="shared" si="194"/>
        <v>802866.66666666663</v>
      </c>
    </row>
    <row r="12448" spans="1:6" x14ac:dyDescent="0.3">
      <c r="A12448" t="s">
        <v>13105</v>
      </c>
      <c r="B12448">
        <v>2038320</v>
      </c>
      <c r="C12448">
        <v>0</v>
      </c>
      <c r="D12448">
        <v>0</v>
      </c>
      <c r="E12448">
        <v>2411340</v>
      </c>
      <c r="F12448" s="4">
        <f t="shared" si="194"/>
        <v>803780</v>
      </c>
    </row>
    <row r="12449" spans="1:6" x14ac:dyDescent="0.3">
      <c r="A12449" t="s">
        <v>13106</v>
      </c>
      <c r="B12449">
        <v>2082600</v>
      </c>
      <c r="C12449">
        <v>3075070</v>
      </c>
      <c r="D12449">
        <v>3215700</v>
      </c>
      <c r="E12449">
        <v>2309180</v>
      </c>
      <c r="F12449" s="4">
        <f t="shared" si="194"/>
        <v>2866650</v>
      </c>
    </row>
    <row r="12450" spans="1:6" x14ac:dyDescent="0.3">
      <c r="A12450" t="s">
        <v>13107</v>
      </c>
      <c r="B12450">
        <v>0</v>
      </c>
      <c r="C12450">
        <v>1363200</v>
      </c>
      <c r="D12450">
        <v>833200</v>
      </c>
      <c r="E12450">
        <v>1102000</v>
      </c>
      <c r="F12450" s="4">
        <f t="shared" si="194"/>
        <v>1099466.6666666667</v>
      </c>
    </row>
    <row r="12451" spans="1:6" x14ac:dyDescent="0.3">
      <c r="A12451" t="s">
        <v>13108</v>
      </c>
      <c r="B12451">
        <v>0</v>
      </c>
      <c r="C12451">
        <v>593320</v>
      </c>
      <c r="D12451">
        <v>228000</v>
      </c>
      <c r="E12451">
        <v>716170</v>
      </c>
      <c r="F12451" s="4">
        <f t="shared" si="194"/>
        <v>512496.66666666669</v>
      </c>
    </row>
    <row r="12452" spans="1:6" x14ac:dyDescent="0.3">
      <c r="A12452" t="s">
        <v>13109</v>
      </c>
      <c r="B12452">
        <v>1869010</v>
      </c>
      <c r="C12452">
        <v>3908760</v>
      </c>
      <c r="D12452">
        <v>0</v>
      </c>
      <c r="E12452">
        <v>0</v>
      </c>
      <c r="F12452" s="4">
        <f t="shared" si="194"/>
        <v>1302920</v>
      </c>
    </row>
    <row r="12453" spans="1:6" x14ac:dyDescent="0.3">
      <c r="A12453" t="s">
        <v>13110</v>
      </c>
      <c r="B12453">
        <v>305000</v>
      </c>
      <c r="C12453">
        <v>0</v>
      </c>
      <c r="D12453">
        <v>0</v>
      </c>
      <c r="E12453">
        <v>1319660</v>
      </c>
      <c r="F12453" s="4">
        <f t="shared" si="194"/>
        <v>439886.66666666669</v>
      </c>
    </row>
    <row r="12454" spans="1:6" x14ac:dyDescent="0.3">
      <c r="A12454" t="s">
        <v>13111</v>
      </c>
      <c r="B12454">
        <v>910000</v>
      </c>
      <c r="C12454">
        <v>481160</v>
      </c>
      <c r="D12454">
        <v>792970</v>
      </c>
      <c r="E12454">
        <v>3432470</v>
      </c>
      <c r="F12454" s="4">
        <f t="shared" si="194"/>
        <v>1568866.6666666667</v>
      </c>
    </row>
    <row r="12455" spans="1:6" x14ac:dyDescent="0.3">
      <c r="A12455" t="s">
        <v>13112</v>
      </c>
      <c r="B12455">
        <v>0</v>
      </c>
      <c r="C12455">
        <v>2329740</v>
      </c>
      <c r="D12455">
        <v>1099280</v>
      </c>
      <c r="E12455">
        <v>1157840</v>
      </c>
      <c r="F12455" s="4">
        <f t="shared" si="194"/>
        <v>1528953.3333333333</v>
      </c>
    </row>
    <row r="12456" spans="1:6" x14ac:dyDescent="0.3">
      <c r="A12456" t="s">
        <v>13113</v>
      </c>
      <c r="B12456">
        <v>0</v>
      </c>
      <c r="C12456">
        <v>1287560</v>
      </c>
      <c r="D12456">
        <v>402000</v>
      </c>
      <c r="E12456">
        <v>2221860</v>
      </c>
      <c r="F12456" s="4">
        <f t="shared" si="194"/>
        <v>1303806.6666666667</v>
      </c>
    </row>
    <row r="12457" spans="1:6" x14ac:dyDescent="0.3">
      <c r="A12457" t="s">
        <v>13114</v>
      </c>
      <c r="B12457">
        <v>0</v>
      </c>
      <c r="C12457">
        <v>0</v>
      </c>
      <c r="D12457">
        <v>1090720</v>
      </c>
      <c r="E12457">
        <v>386000</v>
      </c>
      <c r="F12457" s="4">
        <f t="shared" si="194"/>
        <v>492240</v>
      </c>
    </row>
    <row r="12458" spans="1:6" x14ac:dyDescent="0.3">
      <c r="A12458" t="s">
        <v>13115</v>
      </c>
      <c r="B12458">
        <v>0</v>
      </c>
      <c r="C12458">
        <v>370000</v>
      </c>
      <c r="D12458">
        <v>565920</v>
      </c>
      <c r="E12458">
        <v>0</v>
      </c>
      <c r="F12458" s="4">
        <f t="shared" si="194"/>
        <v>311973.33333333331</v>
      </c>
    </row>
    <row r="12459" spans="1:6" x14ac:dyDescent="0.3">
      <c r="A12459" t="s">
        <v>13116</v>
      </c>
      <c r="B12459">
        <v>0</v>
      </c>
      <c r="C12459">
        <v>704340</v>
      </c>
      <c r="D12459">
        <v>511300</v>
      </c>
      <c r="E12459">
        <v>463920</v>
      </c>
      <c r="F12459" s="4">
        <f t="shared" si="194"/>
        <v>559853.33333333337</v>
      </c>
    </row>
    <row r="12460" spans="1:6" x14ac:dyDescent="0.3">
      <c r="A12460" t="s">
        <v>13117</v>
      </c>
      <c r="B12460">
        <v>1161100</v>
      </c>
      <c r="C12460">
        <v>1085630</v>
      </c>
      <c r="D12460">
        <v>387660</v>
      </c>
      <c r="E12460">
        <v>322140</v>
      </c>
      <c r="F12460" s="4">
        <f t="shared" si="194"/>
        <v>598476.66666666663</v>
      </c>
    </row>
    <row r="12461" spans="1:6" x14ac:dyDescent="0.3">
      <c r="A12461" t="s">
        <v>13118</v>
      </c>
      <c r="B12461">
        <v>0</v>
      </c>
      <c r="C12461">
        <v>0</v>
      </c>
      <c r="D12461">
        <v>1130040</v>
      </c>
      <c r="E12461">
        <v>0</v>
      </c>
      <c r="F12461" s="4">
        <f t="shared" si="194"/>
        <v>376680</v>
      </c>
    </row>
    <row r="12462" spans="1:6" x14ac:dyDescent="0.3">
      <c r="A12462" t="s">
        <v>13119</v>
      </c>
      <c r="B12462">
        <v>0</v>
      </c>
      <c r="C12462">
        <v>0</v>
      </c>
      <c r="D12462">
        <v>391000</v>
      </c>
      <c r="E12462">
        <v>0</v>
      </c>
      <c r="F12462" s="4">
        <f t="shared" si="194"/>
        <v>130333.33333333333</v>
      </c>
    </row>
    <row r="12463" spans="1:6" x14ac:dyDescent="0.3">
      <c r="A12463" t="s">
        <v>13120</v>
      </c>
      <c r="B12463">
        <v>0</v>
      </c>
      <c r="C12463">
        <v>229320</v>
      </c>
      <c r="D12463">
        <v>0</v>
      </c>
      <c r="E12463">
        <v>0</v>
      </c>
      <c r="F12463" s="4">
        <f t="shared" si="194"/>
        <v>76440</v>
      </c>
    </row>
    <row r="12464" spans="1:6" x14ac:dyDescent="0.3">
      <c r="A12464" t="s">
        <v>13121</v>
      </c>
      <c r="B12464">
        <v>634000</v>
      </c>
      <c r="C12464">
        <v>370000</v>
      </c>
      <c r="D12464">
        <v>515160</v>
      </c>
      <c r="E12464">
        <v>0</v>
      </c>
      <c r="F12464" s="4">
        <f t="shared" si="194"/>
        <v>295053.33333333331</v>
      </c>
    </row>
    <row r="12465" spans="1:6" x14ac:dyDescent="0.3">
      <c r="A12465" t="s">
        <v>13122</v>
      </c>
      <c r="B12465">
        <v>0</v>
      </c>
      <c r="C12465">
        <v>3700000</v>
      </c>
      <c r="D12465">
        <v>0</v>
      </c>
      <c r="E12465">
        <v>2608800</v>
      </c>
      <c r="F12465" s="4">
        <f t="shared" si="194"/>
        <v>2102933.3333333335</v>
      </c>
    </row>
    <row r="12466" spans="1:6" x14ac:dyDescent="0.3">
      <c r="A12466" t="s">
        <v>13123</v>
      </c>
      <c r="B12466">
        <v>0</v>
      </c>
      <c r="C12466">
        <v>0</v>
      </c>
      <c r="D12466">
        <v>556740</v>
      </c>
      <c r="E12466">
        <v>0</v>
      </c>
      <c r="F12466" s="4">
        <f t="shared" si="194"/>
        <v>185580</v>
      </c>
    </row>
    <row r="12467" spans="1:6" x14ac:dyDescent="0.3">
      <c r="A12467" t="s">
        <v>13124</v>
      </c>
      <c r="B12467">
        <v>370000</v>
      </c>
      <c r="C12467">
        <v>569000</v>
      </c>
      <c r="D12467">
        <v>1238460</v>
      </c>
      <c r="E12467">
        <v>1344560</v>
      </c>
      <c r="F12467" s="4">
        <f t="shared" si="194"/>
        <v>1050673.3333333333</v>
      </c>
    </row>
    <row r="12468" spans="1:6" x14ac:dyDescent="0.3">
      <c r="A12468" t="s">
        <v>13125</v>
      </c>
      <c r="B12468">
        <v>2072240</v>
      </c>
      <c r="C12468">
        <v>2794240</v>
      </c>
      <c r="D12468">
        <v>2008380</v>
      </c>
      <c r="E12468">
        <v>2082500</v>
      </c>
      <c r="F12468" s="4">
        <f t="shared" si="194"/>
        <v>2295040</v>
      </c>
    </row>
    <row r="12469" spans="1:6" x14ac:dyDescent="0.3">
      <c r="A12469" t="s">
        <v>13126</v>
      </c>
      <c r="B12469">
        <v>772030</v>
      </c>
      <c r="C12469">
        <v>0</v>
      </c>
      <c r="D12469">
        <v>1096180</v>
      </c>
      <c r="E12469">
        <v>0</v>
      </c>
      <c r="F12469" s="4">
        <f t="shared" si="194"/>
        <v>365393.33333333331</v>
      </c>
    </row>
    <row r="12470" spans="1:6" x14ac:dyDescent="0.3">
      <c r="A12470" t="s">
        <v>13127</v>
      </c>
      <c r="B12470">
        <v>1457620</v>
      </c>
      <c r="C12470">
        <v>0</v>
      </c>
      <c r="D12470">
        <v>0</v>
      </c>
      <c r="E12470">
        <v>0</v>
      </c>
      <c r="F12470" s="4">
        <f t="shared" si="194"/>
        <v>0</v>
      </c>
    </row>
    <row r="12471" spans="1:6" x14ac:dyDescent="0.3">
      <c r="A12471" t="s">
        <v>13128</v>
      </c>
      <c r="B12471">
        <v>0</v>
      </c>
      <c r="C12471">
        <v>2178180</v>
      </c>
      <c r="D12471">
        <v>1464180</v>
      </c>
      <c r="E12471">
        <v>3825200</v>
      </c>
      <c r="F12471" s="4">
        <f t="shared" si="194"/>
        <v>2489186.6666666665</v>
      </c>
    </row>
    <row r="12472" spans="1:6" x14ac:dyDescent="0.3">
      <c r="A12472" t="s">
        <v>13129</v>
      </c>
      <c r="B12472">
        <v>2077660</v>
      </c>
      <c r="C12472">
        <v>2013200</v>
      </c>
      <c r="D12472">
        <v>2076400</v>
      </c>
      <c r="E12472">
        <v>1316320</v>
      </c>
      <c r="F12472" s="4">
        <f t="shared" si="194"/>
        <v>1801973.3333333333</v>
      </c>
    </row>
    <row r="12473" spans="1:6" x14ac:dyDescent="0.3">
      <c r="A12473" t="s">
        <v>13130</v>
      </c>
      <c r="B12473">
        <v>1310500</v>
      </c>
      <c r="C12473">
        <v>1326780</v>
      </c>
      <c r="D12473">
        <v>382200</v>
      </c>
      <c r="E12473">
        <v>618800</v>
      </c>
      <c r="F12473" s="4">
        <f t="shared" si="194"/>
        <v>775926.66666666663</v>
      </c>
    </row>
    <row r="12474" spans="1:6" x14ac:dyDescent="0.3">
      <c r="A12474" t="s">
        <v>13131</v>
      </c>
      <c r="B12474">
        <v>0</v>
      </c>
      <c r="C12474">
        <v>1727720</v>
      </c>
      <c r="D12474">
        <v>1570660</v>
      </c>
      <c r="E12474">
        <v>956500</v>
      </c>
      <c r="F12474" s="4">
        <f t="shared" si="194"/>
        <v>1418293.3333333333</v>
      </c>
    </row>
    <row r="12475" spans="1:6" x14ac:dyDescent="0.3">
      <c r="A12475" t="s">
        <v>13132</v>
      </c>
      <c r="B12475">
        <v>1865250</v>
      </c>
      <c r="C12475">
        <v>4236900</v>
      </c>
      <c r="D12475">
        <v>705250</v>
      </c>
      <c r="E12475">
        <v>0</v>
      </c>
      <c r="F12475" s="4">
        <f t="shared" si="194"/>
        <v>1647383.3333333333</v>
      </c>
    </row>
    <row r="12476" spans="1:6" x14ac:dyDescent="0.3">
      <c r="A12476" t="s">
        <v>13133</v>
      </c>
      <c r="B12476">
        <v>2890160</v>
      </c>
      <c r="C12476">
        <v>2167280</v>
      </c>
      <c r="D12476">
        <v>2138700</v>
      </c>
      <c r="E12476">
        <v>1076000</v>
      </c>
      <c r="F12476" s="4">
        <f t="shared" si="194"/>
        <v>1793993.3333333333</v>
      </c>
    </row>
    <row r="12477" spans="1:6" x14ac:dyDescent="0.3">
      <c r="A12477" t="s">
        <v>13134</v>
      </c>
      <c r="B12477">
        <v>0</v>
      </c>
      <c r="C12477">
        <v>288000</v>
      </c>
      <c r="D12477">
        <v>0</v>
      </c>
      <c r="E12477">
        <v>394000</v>
      </c>
      <c r="F12477" s="4">
        <f t="shared" si="194"/>
        <v>227333.33333333334</v>
      </c>
    </row>
    <row r="12478" spans="1:6" x14ac:dyDescent="0.3">
      <c r="A12478" t="s">
        <v>13135</v>
      </c>
      <c r="B12478">
        <v>958230</v>
      </c>
      <c r="C12478">
        <v>565110</v>
      </c>
      <c r="D12478">
        <v>291200</v>
      </c>
      <c r="E12478">
        <v>567840</v>
      </c>
      <c r="F12478" s="4">
        <f t="shared" si="194"/>
        <v>474716.66666666669</v>
      </c>
    </row>
    <row r="12479" spans="1:6" x14ac:dyDescent="0.3">
      <c r="A12479" t="s">
        <v>13136</v>
      </c>
      <c r="B12479">
        <v>0</v>
      </c>
      <c r="C12479">
        <v>0</v>
      </c>
      <c r="D12479">
        <v>9758710</v>
      </c>
      <c r="E12479">
        <v>13515690</v>
      </c>
      <c r="F12479" s="4">
        <f t="shared" si="194"/>
        <v>7758133.333333333</v>
      </c>
    </row>
    <row r="12480" spans="1:6" x14ac:dyDescent="0.3">
      <c r="A12480" t="s">
        <v>13137</v>
      </c>
      <c r="B12480">
        <v>0</v>
      </c>
      <c r="C12480">
        <v>720720</v>
      </c>
      <c r="D12480">
        <v>622260</v>
      </c>
      <c r="E12480">
        <v>1605930</v>
      </c>
      <c r="F12480" s="4">
        <f t="shared" si="194"/>
        <v>982970</v>
      </c>
    </row>
    <row r="12481" spans="1:6" x14ac:dyDescent="0.3">
      <c r="A12481" t="s">
        <v>13138</v>
      </c>
      <c r="B12481">
        <v>2307760</v>
      </c>
      <c r="C12481">
        <v>970920</v>
      </c>
      <c r="D12481">
        <v>0</v>
      </c>
      <c r="E12481">
        <v>427700</v>
      </c>
      <c r="F12481" s="4">
        <f t="shared" si="194"/>
        <v>466206.66666666669</v>
      </c>
    </row>
    <row r="12482" spans="1:6" x14ac:dyDescent="0.3">
      <c r="A12482" t="s">
        <v>13139</v>
      </c>
      <c r="B12482">
        <v>575120</v>
      </c>
      <c r="C12482">
        <v>794150</v>
      </c>
      <c r="D12482">
        <v>0</v>
      </c>
      <c r="E12482">
        <v>855400</v>
      </c>
      <c r="F12482" s="4">
        <f t="shared" si="194"/>
        <v>549850</v>
      </c>
    </row>
    <row r="12483" spans="1:6" x14ac:dyDescent="0.3">
      <c r="A12483" t="s">
        <v>13140</v>
      </c>
      <c r="B12483">
        <v>568400</v>
      </c>
      <c r="C12483">
        <v>0</v>
      </c>
      <c r="D12483">
        <v>1579900</v>
      </c>
      <c r="E12483">
        <v>0</v>
      </c>
      <c r="F12483" s="4">
        <f t="shared" ref="F12483:F12546" si="195">SUM(C12483:E12483)/3</f>
        <v>526633.33333333337</v>
      </c>
    </row>
    <row r="12484" spans="1:6" x14ac:dyDescent="0.3">
      <c r="A12484" t="s">
        <v>13141</v>
      </c>
      <c r="B12484">
        <v>0</v>
      </c>
      <c r="C12484">
        <v>1132680</v>
      </c>
      <c r="D12484">
        <v>1340640</v>
      </c>
      <c r="E12484">
        <v>2085918</v>
      </c>
      <c r="F12484" s="4">
        <f t="shared" si="195"/>
        <v>1519746</v>
      </c>
    </row>
    <row r="12485" spans="1:6" x14ac:dyDescent="0.3">
      <c r="A12485" t="s">
        <v>13142</v>
      </c>
      <c r="B12485">
        <v>270270</v>
      </c>
      <c r="C12485">
        <v>0</v>
      </c>
      <c r="D12485">
        <v>3117830</v>
      </c>
      <c r="E12485">
        <v>2102790</v>
      </c>
      <c r="F12485" s="4">
        <f t="shared" si="195"/>
        <v>1740206.6666666667</v>
      </c>
    </row>
    <row r="12486" spans="1:6" x14ac:dyDescent="0.3">
      <c r="A12486" t="s">
        <v>13143</v>
      </c>
      <c r="B12486">
        <v>2147600</v>
      </c>
      <c r="C12486">
        <v>3700000</v>
      </c>
      <c r="D12486">
        <v>4384320</v>
      </c>
      <c r="E12486">
        <v>2541000</v>
      </c>
      <c r="F12486" s="4">
        <f t="shared" si="195"/>
        <v>3541773.3333333335</v>
      </c>
    </row>
    <row r="12487" spans="1:6" x14ac:dyDescent="0.3">
      <c r="A12487" t="s">
        <v>13144</v>
      </c>
      <c r="B12487">
        <v>1290220</v>
      </c>
      <c r="C12487">
        <v>855400</v>
      </c>
      <c r="D12487">
        <v>1295360</v>
      </c>
      <c r="E12487">
        <v>3510880</v>
      </c>
      <c r="F12487" s="4">
        <f t="shared" si="195"/>
        <v>1887213.3333333333</v>
      </c>
    </row>
    <row r="12488" spans="1:6" x14ac:dyDescent="0.3">
      <c r="A12488" t="s">
        <v>13145</v>
      </c>
      <c r="B12488">
        <v>2714000</v>
      </c>
      <c r="C12488">
        <v>849120</v>
      </c>
      <c r="D12488">
        <v>0</v>
      </c>
      <c r="E12488">
        <v>1472440</v>
      </c>
      <c r="F12488" s="4">
        <f t="shared" si="195"/>
        <v>773853.33333333337</v>
      </c>
    </row>
    <row r="12489" spans="1:6" x14ac:dyDescent="0.3">
      <c r="A12489" t="s">
        <v>13146</v>
      </c>
      <c r="B12489">
        <v>699790</v>
      </c>
      <c r="C12489">
        <v>405860</v>
      </c>
      <c r="D12489">
        <v>0</v>
      </c>
      <c r="E12489">
        <v>1395030</v>
      </c>
      <c r="F12489" s="4">
        <f t="shared" si="195"/>
        <v>600296.66666666663</v>
      </c>
    </row>
    <row r="12490" spans="1:6" x14ac:dyDescent="0.3">
      <c r="A12490" t="s">
        <v>591</v>
      </c>
      <c r="B12490">
        <v>605440</v>
      </c>
      <c r="C12490">
        <v>2342330</v>
      </c>
      <c r="D12490">
        <v>2060140</v>
      </c>
      <c r="E12490">
        <v>2189960</v>
      </c>
      <c r="F12490" s="4">
        <f t="shared" si="195"/>
        <v>2197476.6666666665</v>
      </c>
    </row>
    <row r="12491" spans="1:6" x14ac:dyDescent="0.3">
      <c r="A12491" t="s">
        <v>586</v>
      </c>
      <c r="B12491">
        <v>2184000</v>
      </c>
      <c r="C12491">
        <v>2054000</v>
      </c>
      <c r="D12491">
        <v>0</v>
      </c>
      <c r="E12491">
        <v>2100650</v>
      </c>
      <c r="F12491" s="4">
        <f t="shared" si="195"/>
        <v>1384883.3333333333</v>
      </c>
    </row>
    <row r="12492" spans="1:6" x14ac:dyDescent="0.3">
      <c r="A12492" t="s">
        <v>13147</v>
      </c>
      <c r="B12492">
        <v>0</v>
      </c>
      <c r="C12492">
        <v>0</v>
      </c>
      <c r="D12492">
        <v>1465280</v>
      </c>
      <c r="E12492">
        <v>2283580</v>
      </c>
      <c r="F12492" s="4">
        <f t="shared" si="195"/>
        <v>1249620</v>
      </c>
    </row>
    <row r="12493" spans="1:6" x14ac:dyDescent="0.3">
      <c r="A12493" t="s">
        <v>13148</v>
      </c>
      <c r="B12493">
        <v>1492660</v>
      </c>
      <c r="C12493">
        <v>611900</v>
      </c>
      <c r="D12493">
        <v>0</v>
      </c>
      <c r="E12493">
        <v>782420</v>
      </c>
      <c r="F12493" s="4">
        <f t="shared" si="195"/>
        <v>464773.33333333331</v>
      </c>
    </row>
    <row r="12494" spans="1:6" x14ac:dyDescent="0.3">
      <c r="A12494" t="s">
        <v>13149</v>
      </c>
      <c r="B12494">
        <v>2506600</v>
      </c>
      <c r="C12494">
        <v>4014440</v>
      </c>
      <c r="D12494">
        <v>4049180</v>
      </c>
      <c r="E12494">
        <v>4027680</v>
      </c>
      <c r="F12494" s="4">
        <f t="shared" si="195"/>
        <v>4030433.3333333335</v>
      </c>
    </row>
    <row r="12495" spans="1:6" x14ac:dyDescent="0.3">
      <c r="A12495" t="s">
        <v>13150</v>
      </c>
      <c r="B12495">
        <v>740000</v>
      </c>
      <c r="C12495">
        <v>0</v>
      </c>
      <c r="D12495">
        <v>0</v>
      </c>
      <c r="E12495">
        <v>0</v>
      </c>
      <c r="F12495" s="4">
        <f t="shared" si="195"/>
        <v>0</v>
      </c>
    </row>
    <row r="12496" spans="1:6" x14ac:dyDescent="0.3">
      <c r="A12496" t="s">
        <v>13151</v>
      </c>
      <c r="B12496">
        <v>0</v>
      </c>
      <c r="C12496">
        <v>0</v>
      </c>
      <c r="D12496">
        <v>1780320</v>
      </c>
      <c r="E12496">
        <v>0</v>
      </c>
      <c r="F12496" s="4">
        <f t="shared" si="195"/>
        <v>593440</v>
      </c>
    </row>
    <row r="12497" spans="1:6" x14ac:dyDescent="0.3">
      <c r="A12497" t="s">
        <v>13152</v>
      </c>
      <c r="B12497">
        <v>0</v>
      </c>
      <c r="C12497">
        <v>0</v>
      </c>
      <c r="D12497">
        <v>1239510</v>
      </c>
      <c r="E12497">
        <v>0</v>
      </c>
      <c r="F12497" s="4">
        <f t="shared" si="195"/>
        <v>413170</v>
      </c>
    </row>
    <row r="12498" spans="1:6" x14ac:dyDescent="0.3">
      <c r="A12498" t="s">
        <v>13153</v>
      </c>
      <c r="B12498">
        <v>2152440</v>
      </c>
      <c r="C12498">
        <v>2179530</v>
      </c>
      <c r="D12498">
        <v>2143280</v>
      </c>
      <c r="E12498">
        <v>2175200</v>
      </c>
      <c r="F12498" s="4">
        <f t="shared" si="195"/>
        <v>2166003.3333333335</v>
      </c>
    </row>
    <row r="12499" spans="1:6" x14ac:dyDescent="0.3">
      <c r="A12499" t="s">
        <v>13154</v>
      </c>
      <c r="B12499">
        <v>0</v>
      </c>
      <c r="C12499">
        <v>1681680</v>
      </c>
      <c r="D12499">
        <v>4210510</v>
      </c>
      <c r="E12499">
        <v>1266540</v>
      </c>
      <c r="F12499" s="4">
        <f t="shared" si="195"/>
        <v>2386243.3333333335</v>
      </c>
    </row>
    <row r="12500" spans="1:6" x14ac:dyDescent="0.3">
      <c r="A12500" t="s">
        <v>13155</v>
      </c>
      <c r="B12500">
        <v>0</v>
      </c>
      <c r="C12500">
        <v>929110</v>
      </c>
      <c r="D12500">
        <v>6323400</v>
      </c>
      <c r="E12500">
        <v>6243600</v>
      </c>
      <c r="F12500" s="4">
        <f t="shared" si="195"/>
        <v>4498703.333333333</v>
      </c>
    </row>
    <row r="12501" spans="1:6" x14ac:dyDescent="0.3">
      <c r="A12501" t="s">
        <v>13156</v>
      </c>
      <c r="B12501">
        <v>1739300</v>
      </c>
      <c r="C12501">
        <v>1056650</v>
      </c>
      <c r="D12501">
        <v>0</v>
      </c>
      <c r="E12501">
        <v>1705000</v>
      </c>
      <c r="F12501" s="4">
        <f t="shared" si="195"/>
        <v>920550</v>
      </c>
    </row>
    <row r="12502" spans="1:6" x14ac:dyDescent="0.3">
      <c r="A12502" t="s">
        <v>13157</v>
      </c>
      <c r="B12502">
        <v>2114470</v>
      </c>
      <c r="C12502">
        <v>2160680</v>
      </c>
      <c r="D12502">
        <v>2140100</v>
      </c>
      <c r="E12502">
        <v>1161000</v>
      </c>
      <c r="F12502" s="4">
        <f t="shared" si="195"/>
        <v>1820593.3333333333</v>
      </c>
    </row>
    <row r="12503" spans="1:6" x14ac:dyDescent="0.3">
      <c r="A12503" t="s">
        <v>13158</v>
      </c>
      <c r="B12503">
        <v>884520</v>
      </c>
      <c r="C12503">
        <v>0</v>
      </c>
      <c r="D12503">
        <v>546000</v>
      </c>
      <c r="E12503">
        <v>0</v>
      </c>
      <c r="F12503" s="4">
        <f t="shared" si="195"/>
        <v>182000</v>
      </c>
    </row>
    <row r="12504" spans="1:6" x14ac:dyDescent="0.3">
      <c r="A12504" t="s">
        <v>13159</v>
      </c>
      <c r="B12504">
        <v>0</v>
      </c>
      <c r="C12504">
        <v>0</v>
      </c>
      <c r="D12504">
        <v>509190</v>
      </c>
      <c r="E12504">
        <v>228000</v>
      </c>
      <c r="F12504" s="4">
        <f t="shared" si="195"/>
        <v>245730</v>
      </c>
    </row>
    <row r="12505" spans="1:6" x14ac:dyDescent="0.3">
      <c r="A12505" t="s">
        <v>13160</v>
      </c>
      <c r="B12505">
        <v>7751290</v>
      </c>
      <c r="C12505">
        <v>3700000</v>
      </c>
      <c r="D12505">
        <v>3242670</v>
      </c>
      <c r="E12505">
        <v>1178450</v>
      </c>
      <c r="F12505" s="4">
        <f t="shared" si="195"/>
        <v>2707040</v>
      </c>
    </row>
    <row r="12506" spans="1:6" x14ac:dyDescent="0.3">
      <c r="A12506" t="s">
        <v>13161</v>
      </c>
      <c r="B12506">
        <v>5476800</v>
      </c>
      <c r="C12506">
        <v>11929810</v>
      </c>
      <c r="D12506">
        <v>3505720</v>
      </c>
      <c r="E12506">
        <v>15525420</v>
      </c>
      <c r="F12506" s="4">
        <f t="shared" si="195"/>
        <v>10320316.666666666</v>
      </c>
    </row>
    <row r="12507" spans="1:6" x14ac:dyDescent="0.3">
      <c r="A12507" t="s">
        <v>13162</v>
      </c>
      <c r="B12507">
        <v>0</v>
      </c>
      <c r="C12507">
        <v>419100</v>
      </c>
      <c r="D12507">
        <v>195500</v>
      </c>
      <c r="E12507">
        <v>532000</v>
      </c>
      <c r="F12507" s="4">
        <f t="shared" si="195"/>
        <v>382200</v>
      </c>
    </row>
    <row r="12508" spans="1:6" x14ac:dyDescent="0.3">
      <c r="A12508" t="s">
        <v>13163</v>
      </c>
      <c r="B12508">
        <v>2097120</v>
      </c>
      <c r="C12508">
        <v>8892200</v>
      </c>
      <c r="D12508">
        <v>0</v>
      </c>
      <c r="E12508">
        <v>4636990</v>
      </c>
      <c r="F12508" s="4">
        <f t="shared" si="195"/>
        <v>4509730</v>
      </c>
    </row>
    <row r="12509" spans="1:6" x14ac:dyDescent="0.3">
      <c r="A12509" t="s">
        <v>13164</v>
      </c>
      <c r="B12509">
        <v>0</v>
      </c>
      <c r="C12509">
        <v>0</v>
      </c>
      <c r="D12509">
        <v>529700</v>
      </c>
      <c r="E12509">
        <v>1617380</v>
      </c>
      <c r="F12509" s="4">
        <f t="shared" si="195"/>
        <v>715693.33333333337</v>
      </c>
    </row>
    <row r="12510" spans="1:6" x14ac:dyDescent="0.3">
      <c r="A12510" t="s">
        <v>13165</v>
      </c>
      <c r="B12510">
        <v>0</v>
      </c>
      <c r="C12510">
        <v>1526980</v>
      </c>
      <c r="D12510">
        <v>2395480</v>
      </c>
      <c r="E12510">
        <v>935200</v>
      </c>
      <c r="F12510" s="4">
        <f t="shared" si="195"/>
        <v>1619220</v>
      </c>
    </row>
    <row r="12511" spans="1:6" x14ac:dyDescent="0.3">
      <c r="A12511" t="s">
        <v>13166</v>
      </c>
      <c r="B12511">
        <v>0</v>
      </c>
      <c r="C12511">
        <v>1583400</v>
      </c>
      <c r="D12511">
        <v>0</v>
      </c>
      <c r="E12511">
        <v>500500</v>
      </c>
      <c r="F12511" s="4">
        <f t="shared" si="195"/>
        <v>694633.33333333337</v>
      </c>
    </row>
    <row r="12512" spans="1:6" x14ac:dyDescent="0.3">
      <c r="A12512" t="s">
        <v>13167</v>
      </c>
      <c r="B12512">
        <v>370000</v>
      </c>
      <c r="C12512">
        <v>1166620</v>
      </c>
      <c r="D12512">
        <v>1142620</v>
      </c>
      <c r="E12512">
        <v>386000</v>
      </c>
      <c r="F12512" s="4">
        <f t="shared" si="195"/>
        <v>898413.33333333337</v>
      </c>
    </row>
    <row r="12513" spans="1:6" x14ac:dyDescent="0.3">
      <c r="A12513" t="s">
        <v>669</v>
      </c>
      <c r="B12513">
        <v>1072840</v>
      </c>
      <c r="C12513">
        <v>2380460</v>
      </c>
      <c r="D12513">
        <v>3023790</v>
      </c>
      <c r="E12513">
        <v>2120130</v>
      </c>
      <c r="F12513" s="4">
        <f t="shared" si="195"/>
        <v>2508126.6666666665</v>
      </c>
    </row>
    <row r="12514" spans="1:6" x14ac:dyDescent="0.3">
      <c r="A12514" t="s">
        <v>13168</v>
      </c>
      <c r="B12514">
        <v>709800</v>
      </c>
      <c r="C12514">
        <v>230000</v>
      </c>
      <c r="D12514">
        <v>1031940</v>
      </c>
      <c r="E12514">
        <v>402000</v>
      </c>
      <c r="F12514" s="4">
        <f t="shared" si="195"/>
        <v>554646.66666666663</v>
      </c>
    </row>
    <row r="12515" spans="1:6" x14ac:dyDescent="0.3">
      <c r="A12515" t="s">
        <v>13169</v>
      </c>
      <c r="B12515">
        <v>673550</v>
      </c>
      <c r="C12515">
        <v>0</v>
      </c>
      <c r="D12515">
        <v>475020</v>
      </c>
      <c r="E12515">
        <v>386000</v>
      </c>
      <c r="F12515" s="4">
        <f t="shared" si="195"/>
        <v>287006.66666666669</v>
      </c>
    </row>
    <row r="12516" spans="1:6" x14ac:dyDescent="0.3">
      <c r="A12516" t="s">
        <v>13170</v>
      </c>
      <c r="B12516">
        <v>3806000</v>
      </c>
      <c r="C12516">
        <v>0</v>
      </c>
      <c r="D12516">
        <v>5863980</v>
      </c>
      <c r="E12516">
        <v>4197470</v>
      </c>
      <c r="F12516" s="4">
        <f t="shared" si="195"/>
        <v>3353816.6666666665</v>
      </c>
    </row>
    <row r="12517" spans="1:6" x14ac:dyDescent="0.3">
      <c r="A12517" t="s">
        <v>13171</v>
      </c>
      <c r="B12517">
        <v>1085740</v>
      </c>
      <c r="C12517">
        <v>913200</v>
      </c>
      <c r="D12517">
        <v>1269280</v>
      </c>
      <c r="E12517">
        <v>2801720</v>
      </c>
      <c r="F12517" s="4">
        <f t="shared" si="195"/>
        <v>1661400</v>
      </c>
    </row>
    <row r="12518" spans="1:6" x14ac:dyDescent="0.3">
      <c r="A12518" t="s">
        <v>13172</v>
      </c>
      <c r="B12518">
        <v>0</v>
      </c>
      <c r="C12518">
        <v>964000</v>
      </c>
      <c r="D12518">
        <v>974950</v>
      </c>
      <c r="E12518">
        <v>1038600</v>
      </c>
      <c r="F12518" s="4">
        <f t="shared" si="195"/>
        <v>992516.66666666663</v>
      </c>
    </row>
    <row r="12519" spans="1:6" x14ac:dyDescent="0.3">
      <c r="A12519" t="s">
        <v>13173</v>
      </c>
      <c r="B12519">
        <v>901200</v>
      </c>
      <c r="C12519">
        <v>711920</v>
      </c>
      <c r="D12519">
        <v>0</v>
      </c>
      <c r="E12519">
        <v>0</v>
      </c>
      <c r="F12519" s="4">
        <f t="shared" si="195"/>
        <v>237306.66666666666</v>
      </c>
    </row>
    <row r="12520" spans="1:6" x14ac:dyDescent="0.3">
      <c r="A12520" t="s">
        <v>13174</v>
      </c>
      <c r="B12520">
        <v>4704000</v>
      </c>
      <c r="C12520">
        <v>0</v>
      </c>
      <c r="D12520">
        <v>10822500</v>
      </c>
      <c r="E12520">
        <v>3199840</v>
      </c>
      <c r="F12520" s="4">
        <f t="shared" si="195"/>
        <v>4674113.333333333</v>
      </c>
    </row>
    <row r="12521" spans="1:6" x14ac:dyDescent="0.3">
      <c r="A12521" t="s">
        <v>13175</v>
      </c>
      <c r="B12521">
        <v>0</v>
      </c>
      <c r="C12521">
        <v>1001190</v>
      </c>
      <c r="D12521">
        <v>0</v>
      </c>
      <c r="E12521">
        <v>0</v>
      </c>
      <c r="F12521" s="4">
        <f t="shared" si="195"/>
        <v>333730</v>
      </c>
    </row>
    <row r="12522" spans="1:6" x14ac:dyDescent="0.3">
      <c r="A12522" t="s">
        <v>13176</v>
      </c>
      <c r="B12522">
        <v>1041350</v>
      </c>
      <c r="C12522">
        <v>0</v>
      </c>
      <c r="D12522">
        <v>0</v>
      </c>
      <c r="E12522">
        <v>0</v>
      </c>
      <c r="F12522" s="4">
        <f t="shared" si="195"/>
        <v>0</v>
      </c>
    </row>
    <row r="12523" spans="1:6" x14ac:dyDescent="0.3">
      <c r="A12523" t="s">
        <v>13177</v>
      </c>
      <c r="B12523">
        <v>11100000</v>
      </c>
      <c r="C12523">
        <v>9704000</v>
      </c>
      <c r="D12523">
        <v>35846400</v>
      </c>
      <c r="E12523">
        <v>10096800</v>
      </c>
      <c r="F12523" s="4">
        <f t="shared" si="195"/>
        <v>18549066.666666668</v>
      </c>
    </row>
    <row r="12524" spans="1:6" x14ac:dyDescent="0.3">
      <c r="A12524" t="s">
        <v>13178</v>
      </c>
      <c r="B12524">
        <v>2226380</v>
      </c>
      <c r="C12524">
        <v>3221400</v>
      </c>
      <c r="D12524">
        <v>2372650</v>
      </c>
      <c r="E12524">
        <v>2629990</v>
      </c>
      <c r="F12524" s="4">
        <f t="shared" si="195"/>
        <v>2741346.6666666665</v>
      </c>
    </row>
    <row r="12525" spans="1:6" x14ac:dyDescent="0.3">
      <c r="A12525" t="s">
        <v>13179</v>
      </c>
      <c r="B12525">
        <v>256000</v>
      </c>
      <c r="C12525">
        <v>473700</v>
      </c>
      <c r="D12525">
        <v>2063440</v>
      </c>
      <c r="E12525">
        <v>256000</v>
      </c>
      <c r="F12525" s="4">
        <f t="shared" si="195"/>
        <v>931046.66666666663</v>
      </c>
    </row>
    <row r="12526" spans="1:6" x14ac:dyDescent="0.3">
      <c r="A12526" t="s">
        <v>13180</v>
      </c>
      <c r="B12526">
        <v>1025720</v>
      </c>
      <c r="C12526">
        <v>427700</v>
      </c>
      <c r="D12526">
        <v>602420</v>
      </c>
      <c r="E12526">
        <v>2503450</v>
      </c>
      <c r="F12526" s="4">
        <f t="shared" si="195"/>
        <v>1177856.6666666667</v>
      </c>
    </row>
    <row r="12527" spans="1:6" x14ac:dyDescent="0.3">
      <c r="A12527" t="s">
        <v>13181</v>
      </c>
      <c r="B12527">
        <v>4100300</v>
      </c>
      <c r="C12527">
        <v>6142500</v>
      </c>
      <c r="D12527">
        <v>12607500</v>
      </c>
      <c r="E12527">
        <v>11080980</v>
      </c>
      <c r="F12527" s="4">
        <f t="shared" si="195"/>
        <v>9943660</v>
      </c>
    </row>
    <row r="12528" spans="1:6" x14ac:dyDescent="0.3">
      <c r="A12528" t="s">
        <v>13182</v>
      </c>
      <c r="B12528">
        <v>1433250</v>
      </c>
      <c r="C12528">
        <v>2757500</v>
      </c>
      <c r="D12528">
        <v>4109490</v>
      </c>
      <c r="E12528">
        <v>4764300</v>
      </c>
      <c r="F12528" s="4">
        <f t="shared" si="195"/>
        <v>3877096.6666666665</v>
      </c>
    </row>
    <row r="12529" spans="1:6" x14ac:dyDescent="0.3">
      <c r="A12529" t="s">
        <v>13183</v>
      </c>
      <c r="B12529">
        <v>573300</v>
      </c>
      <c r="C12529">
        <v>804440</v>
      </c>
      <c r="D12529">
        <v>0</v>
      </c>
      <c r="E12529">
        <v>2049100</v>
      </c>
      <c r="F12529" s="4">
        <f t="shared" si="195"/>
        <v>951180</v>
      </c>
    </row>
    <row r="12530" spans="1:6" x14ac:dyDescent="0.3">
      <c r="A12530" t="s">
        <v>13184</v>
      </c>
      <c r="B12530">
        <v>2034500</v>
      </c>
      <c r="C12530">
        <v>2610950</v>
      </c>
      <c r="D12530">
        <v>473200</v>
      </c>
      <c r="E12530">
        <v>1624350</v>
      </c>
      <c r="F12530" s="4">
        <f t="shared" si="195"/>
        <v>1569500</v>
      </c>
    </row>
    <row r="12531" spans="1:6" x14ac:dyDescent="0.3">
      <c r="A12531" t="s">
        <v>13185</v>
      </c>
      <c r="B12531">
        <v>1010100</v>
      </c>
      <c r="C12531">
        <v>1550640</v>
      </c>
      <c r="D12531">
        <v>0</v>
      </c>
      <c r="E12531">
        <v>682500</v>
      </c>
      <c r="F12531" s="4">
        <f t="shared" si="195"/>
        <v>744380</v>
      </c>
    </row>
    <row r="12532" spans="1:6" x14ac:dyDescent="0.3">
      <c r="A12532" t="s">
        <v>13186</v>
      </c>
      <c r="B12532">
        <v>0</v>
      </c>
      <c r="C12532">
        <v>913640</v>
      </c>
      <c r="D12532">
        <v>1621090</v>
      </c>
      <c r="E12532">
        <v>840090</v>
      </c>
      <c r="F12532" s="4">
        <f t="shared" si="195"/>
        <v>1124940</v>
      </c>
    </row>
    <row r="12533" spans="1:6" x14ac:dyDescent="0.3">
      <c r="A12533" t="s">
        <v>13187</v>
      </c>
      <c r="B12533">
        <v>1007000</v>
      </c>
      <c r="C12533">
        <v>2546680</v>
      </c>
      <c r="D12533">
        <v>2595320</v>
      </c>
      <c r="E12533">
        <v>3745240</v>
      </c>
      <c r="F12533" s="4">
        <f t="shared" si="195"/>
        <v>2962413.3333333335</v>
      </c>
    </row>
    <row r="12534" spans="1:6" x14ac:dyDescent="0.3">
      <c r="A12534" t="s">
        <v>13188</v>
      </c>
      <c r="B12534">
        <v>0</v>
      </c>
      <c r="C12534">
        <v>728000</v>
      </c>
      <c r="D12534">
        <v>783440</v>
      </c>
      <c r="E12534">
        <v>0</v>
      </c>
      <c r="F12534" s="4">
        <f t="shared" si="195"/>
        <v>503813.33333333331</v>
      </c>
    </row>
    <row r="12535" spans="1:6" x14ac:dyDescent="0.3">
      <c r="A12535" t="s">
        <v>13189</v>
      </c>
      <c r="B12535">
        <v>316680</v>
      </c>
      <c r="C12535">
        <v>681060</v>
      </c>
      <c r="D12535">
        <v>2120300</v>
      </c>
      <c r="E12535">
        <v>1170420</v>
      </c>
      <c r="F12535" s="4">
        <f t="shared" si="195"/>
        <v>1323926.6666666667</v>
      </c>
    </row>
    <row r="12536" spans="1:6" x14ac:dyDescent="0.3">
      <c r="A12536" t="s">
        <v>13190</v>
      </c>
      <c r="B12536">
        <v>1066090</v>
      </c>
      <c r="C12536">
        <v>2448810</v>
      </c>
      <c r="D12536">
        <v>2365280</v>
      </c>
      <c r="E12536">
        <v>2398680</v>
      </c>
      <c r="F12536" s="4">
        <f t="shared" si="195"/>
        <v>2404256.6666666665</v>
      </c>
    </row>
    <row r="12537" spans="1:6" x14ac:dyDescent="0.3">
      <c r="A12537" t="s">
        <v>13191</v>
      </c>
      <c r="B12537">
        <v>794150</v>
      </c>
      <c r="C12537">
        <v>1122200</v>
      </c>
      <c r="D12537">
        <v>0</v>
      </c>
      <c r="E12537">
        <v>0</v>
      </c>
      <c r="F12537" s="4">
        <f t="shared" si="195"/>
        <v>374066.66666666669</v>
      </c>
    </row>
    <row r="12538" spans="1:6" x14ac:dyDescent="0.3">
      <c r="A12538" t="s">
        <v>13192</v>
      </c>
      <c r="B12538">
        <v>444990</v>
      </c>
      <c r="C12538">
        <v>149400</v>
      </c>
      <c r="D12538">
        <v>927290</v>
      </c>
      <c r="E12538">
        <v>726000</v>
      </c>
      <c r="F12538" s="4">
        <f t="shared" si="195"/>
        <v>600896.66666666663</v>
      </c>
    </row>
    <row r="12539" spans="1:6" x14ac:dyDescent="0.3">
      <c r="A12539" t="s">
        <v>13193</v>
      </c>
      <c r="B12539">
        <v>0</v>
      </c>
      <c r="C12539">
        <v>0</v>
      </c>
      <c r="D12539">
        <v>949130</v>
      </c>
      <c r="E12539">
        <v>386000</v>
      </c>
      <c r="F12539" s="4">
        <f t="shared" si="195"/>
        <v>445043.33333333331</v>
      </c>
    </row>
    <row r="12540" spans="1:6" x14ac:dyDescent="0.3">
      <c r="A12540" t="s">
        <v>13194</v>
      </c>
      <c r="B12540">
        <v>1433700</v>
      </c>
      <c r="C12540">
        <v>2807500</v>
      </c>
      <c r="D12540">
        <v>0</v>
      </c>
      <c r="E12540">
        <v>820000</v>
      </c>
      <c r="F12540" s="4">
        <f t="shared" si="195"/>
        <v>1209166.6666666667</v>
      </c>
    </row>
    <row r="12541" spans="1:6" x14ac:dyDescent="0.3">
      <c r="A12541" t="s">
        <v>13195</v>
      </c>
      <c r="B12541">
        <v>764400</v>
      </c>
      <c r="C12541">
        <v>2123360</v>
      </c>
      <c r="D12541">
        <v>3024420</v>
      </c>
      <c r="E12541">
        <v>3113200</v>
      </c>
      <c r="F12541" s="4">
        <f t="shared" si="195"/>
        <v>2753660</v>
      </c>
    </row>
    <row r="12542" spans="1:6" x14ac:dyDescent="0.3">
      <c r="A12542" t="s">
        <v>13196</v>
      </c>
      <c r="B12542">
        <v>302000</v>
      </c>
      <c r="C12542">
        <v>621530</v>
      </c>
      <c r="D12542">
        <v>218400</v>
      </c>
      <c r="E12542">
        <v>837360</v>
      </c>
      <c r="F12542" s="4">
        <f t="shared" si="195"/>
        <v>559096.66666666663</v>
      </c>
    </row>
    <row r="12543" spans="1:6" x14ac:dyDescent="0.3">
      <c r="A12543" t="s">
        <v>13197</v>
      </c>
      <c r="B12543">
        <v>1076250</v>
      </c>
      <c r="C12543">
        <v>4246400</v>
      </c>
      <c r="D12543">
        <v>5478660</v>
      </c>
      <c r="E12543">
        <v>5172250</v>
      </c>
      <c r="F12543" s="4">
        <f t="shared" si="195"/>
        <v>4965770</v>
      </c>
    </row>
    <row r="12544" spans="1:6" x14ac:dyDescent="0.3">
      <c r="A12544" t="s">
        <v>13198</v>
      </c>
      <c r="B12544">
        <v>2069220</v>
      </c>
      <c r="C12544">
        <v>2641650</v>
      </c>
      <c r="D12544">
        <v>2406370</v>
      </c>
      <c r="E12544">
        <v>2145680</v>
      </c>
      <c r="F12544" s="4">
        <f t="shared" si="195"/>
        <v>2397900</v>
      </c>
    </row>
    <row r="12545" spans="1:6" x14ac:dyDescent="0.3">
      <c r="A12545" t="s">
        <v>13199</v>
      </c>
      <c r="B12545">
        <v>2411420</v>
      </c>
      <c r="C12545">
        <v>2538160</v>
      </c>
      <c r="D12545">
        <v>3077780</v>
      </c>
      <c r="E12545">
        <v>3166580</v>
      </c>
      <c r="F12545" s="4">
        <f t="shared" si="195"/>
        <v>2927506.6666666665</v>
      </c>
    </row>
    <row r="12546" spans="1:6" x14ac:dyDescent="0.3">
      <c r="A12546" t="s">
        <v>13200</v>
      </c>
      <c r="B12546">
        <v>256000</v>
      </c>
      <c r="C12546">
        <v>859950</v>
      </c>
      <c r="D12546">
        <v>644640</v>
      </c>
      <c r="E12546">
        <v>0</v>
      </c>
      <c r="F12546" s="4">
        <f t="shared" si="195"/>
        <v>501530</v>
      </c>
    </row>
    <row r="12547" spans="1:6" x14ac:dyDescent="0.3">
      <c r="A12547" t="s">
        <v>13201</v>
      </c>
      <c r="B12547">
        <v>0</v>
      </c>
      <c r="C12547">
        <v>0</v>
      </c>
      <c r="D12547">
        <v>370000</v>
      </c>
      <c r="E12547">
        <v>0</v>
      </c>
      <c r="F12547" s="4">
        <f t="shared" ref="F12547:F12610" si="196">SUM(C12547:E12547)/3</f>
        <v>123333.33333333333</v>
      </c>
    </row>
    <row r="12548" spans="1:6" x14ac:dyDescent="0.3">
      <c r="A12548" t="s">
        <v>13202</v>
      </c>
      <c r="B12548">
        <v>1245420</v>
      </c>
      <c r="C12548">
        <v>0</v>
      </c>
      <c r="D12548">
        <v>945120</v>
      </c>
      <c r="E12548">
        <v>1261420</v>
      </c>
      <c r="F12548" s="4">
        <f t="shared" si="196"/>
        <v>735513.33333333337</v>
      </c>
    </row>
    <row r="12549" spans="1:6" x14ac:dyDescent="0.3">
      <c r="A12549" t="s">
        <v>13203</v>
      </c>
      <c r="B12549">
        <v>836600</v>
      </c>
      <c r="C12549">
        <v>3940000</v>
      </c>
      <c r="D12549">
        <v>3191420</v>
      </c>
      <c r="E12549">
        <v>2848300</v>
      </c>
      <c r="F12549" s="4">
        <f t="shared" si="196"/>
        <v>3326573.3333333335</v>
      </c>
    </row>
    <row r="12550" spans="1:6" x14ac:dyDescent="0.3">
      <c r="A12550" t="s">
        <v>13204</v>
      </c>
      <c r="B12550">
        <v>0</v>
      </c>
      <c r="C12550">
        <v>1132200</v>
      </c>
      <c r="D12550">
        <v>679380</v>
      </c>
      <c r="E12550">
        <v>1476100</v>
      </c>
      <c r="F12550" s="4">
        <f t="shared" si="196"/>
        <v>1095893.3333333333</v>
      </c>
    </row>
    <row r="12551" spans="1:6" x14ac:dyDescent="0.3">
      <c r="A12551" t="s">
        <v>13205</v>
      </c>
      <c r="B12551">
        <v>495040</v>
      </c>
      <c r="C12551">
        <v>1428700</v>
      </c>
      <c r="D12551">
        <v>2461260</v>
      </c>
      <c r="E12551">
        <v>2760140</v>
      </c>
      <c r="F12551" s="4">
        <f t="shared" si="196"/>
        <v>2216700</v>
      </c>
    </row>
    <row r="12552" spans="1:6" x14ac:dyDescent="0.3">
      <c r="A12552" t="s">
        <v>13206</v>
      </c>
      <c r="B12552">
        <v>8443890</v>
      </c>
      <c r="C12552">
        <v>18007700</v>
      </c>
      <c r="D12552">
        <v>4885790</v>
      </c>
      <c r="E12552">
        <v>4979150</v>
      </c>
      <c r="F12552" s="4">
        <f t="shared" si="196"/>
        <v>9290880</v>
      </c>
    </row>
    <row r="12553" spans="1:6" x14ac:dyDescent="0.3">
      <c r="A12553" t="s">
        <v>13207</v>
      </c>
      <c r="B12553">
        <v>2422050</v>
      </c>
      <c r="C12553">
        <v>1498540</v>
      </c>
      <c r="D12553">
        <v>5623720</v>
      </c>
      <c r="E12553">
        <v>2185910</v>
      </c>
      <c r="F12553" s="4">
        <f t="shared" si="196"/>
        <v>3102723.3333333335</v>
      </c>
    </row>
    <row r="12554" spans="1:6" x14ac:dyDescent="0.3">
      <c r="A12554" t="s">
        <v>13208</v>
      </c>
      <c r="B12554">
        <v>0</v>
      </c>
      <c r="C12554">
        <v>518700</v>
      </c>
      <c r="D12554">
        <v>907640</v>
      </c>
      <c r="E12554">
        <v>0</v>
      </c>
      <c r="F12554" s="4">
        <f t="shared" si="196"/>
        <v>475446.66666666669</v>
      </c>
    </row>
    <row r="12555" spans="1:6" x14ac:dyDescent="0.3">
      <c r="A12555" t="s">
        <v>516</v>
      </c>
      <c r="B12555">
        <v>0</v>
      </c>
      <c r="C12555">
        <v>4184580</v>
      </c>
      <c r="D12555">
        <v>0</v>
      </c>
      <c r="E12555">
        <v>1248350</v>
      </c>
      <c r="F12555" s="4">
        <f t="shared" si="196"/>
        <v>1810976.6666666667</v>
      </c>
    </row>
    <row r="12556" spans="1:6" x14ac:dyDescent="0.3">
      <c r="A12556" t="s">
        <v>13209</v>
      </c>
      <c r="B12556">
        <v>308000</v>
      </c>
      <c r="C12556">
        <v>720720</v>
      </c>
      <c r="D12556">
        <v>610240</v>
      </c>
      <c r="E12556">
        <v>977600</v>
      </c>
      <c r="F12556" s="4">
        <f t="shared" si="196"/>
        <v>769520</v>
      </c>
    </row>
    <row r="12557" spans="1:6" x14ac:dyDescent="0.3">
      <c r="A12557" t="s">
        <v>13210</v>
      </c>
      <c r="B12557">
        <v>0</v>
      </c>
      <c r="C12557">
        <v>0</v>
      </c>
      <c r="D12557">
        <v>542880</v>
      </c>
      <c r="E12557">
        <v>800520</v>
      </c>
      <c r="F12557" s="4">
        <f t="shared" si="196"/>
        <v>447800</v>
      </c>
    </row>
    <row r="12558" spans="1:6" x14ac:dyDescent="0.3">
      <c r="A12558" t="s">
        <v>13211</v>
      </c>
      <c r="B12558">
        <v>1092540</v>
      </c>
      <c r="C12558">
        <v>1812720</v>
      </c>
      <c r="D12558">
        <v>2358650</v>
      </c>
      <c r="E12558">
        <v>2581700</v>
      </c>
      <c r="F12558" s="4">
        <f t="shared" si="196"/>
        <v>2251023.3333333335</v>
      </c>
    </row>
    <row r="12559" spans="1:6" x14ac:dyDescent="0.3">
      <c r="A12559" t="s">
        <v>13212</v>
      </c>
      <c r="B12559">
        <v>382200</v>
      </c>
      <c r="C12559">
        <v>0</v>
      </c>
      <c r="D12559">
        <v>0</v>
      </c>
      <c r="E12559">
        <v>0</v>
      </c>
      <c r="F12559" s="4">
        <f t="shared" si="196"/>
        <v>0</v>
      </c>
    </row>
    <row r="12560" spans="1:6" x14ac:dyDescent="0.3">
      <c r="A12560" t="s">
        <v>13213</v>
      </c>
      <c r="B12560">
        <v>0</v>
      </c>
      <c r="C12560">
        <v>2474060</v>
      </c>
      <c r="D12560">
        <v>768040</v>
      </c>
      <c r="E12560">
        <v>423150</v>
      </c>
      <c r="F12560" s="4">
        <f t="shared" si="196"/>
        <v>1221750</v>
      </c>
    </row>
    <row r="12561" spans="1:6" x14ac:dyDescent="0.3">
      <c r="A12561" t="s">
        <v>13214</v>
      </c>
      <c r="B12561">
        <v>3336360</v>
      </c>
      <c r="C12561">
        <v>11631200</v>
      </c>
      <c r="D12561">
        <v>10178380</v>
      </c>
      <c r="E12561">
        <v>12920470</v>
      </c>
      <c r="F12561" s="4">
        <f t="shared" si="196"/>
        <v>11576683.333333334</v>
      </c>
    </row>
    <row r="12562" spans="1:6" x14ac:dyDescent="0.3">
      <c r="A12562" t="s">
        <v>13215</v>
      </c>
      <c r="B12562">
        <v>1129600</v>
      </c>
      <c r="C12562">
        <v>2496200</v>
      </c>
      <c r="D12562">
        <v>0</v>
      </c>
      <c r="E12562">
        <v>3875260</v>
      </c>
      <c r="F12562" s="4">
        <f t="shared" si="196"/>
        <v>2123820</v>
      </c>
    </row>
    <row r="12563" spans="1:6" x14ac:dyDescent="0.3">
      <c r="A12563" t="s">
        <v>13216</v>
      </c>
      <c r="B12563">
        <v>0</v>
      </c>
      <c r="C12563">
        <v>0</v>
      </c>
      <c r="D12563">
        <v>357000</v>
      </c>
      <c r="E12563">
        <v>620600</v>
      </c>
      <c r="F12563" s="4">
        <f t="shared" si="196"/>
        <v>325866.66666666669</v>
      </c>
    </row>
    <row r="12564" spans="1:6" x14ac:dyDescent="0.3">
      <c r="A12564" t="s">
        <v>13217</v>
      </c>
      <c r="B12564">
        <v>724000</v>
      </c>
      <c r="C12564">
        <v>1180050</v>
      </c>
      <c r="D12564">
        <v>0</v>
      </c>
      <c r="E12564">
        <v>2981580</v>
      </c>
      <c r="F12564" s="4">
        <f t="shared" si="196"/>
        <v>1387210</v>
      </c>
    </row>
    <row r="12565" spans="1:6" x14ac:dyDescent="0.3">
      <c r="A12565" t="s">
        <v>13218</v>
      </c>
      <c r="B12565">
        <v>136500</v>
      </c>
      <c r="C12565">
        <v>420420</v>
      </c>
      <c r="D12565">
        <v>0</v>
      </c>
      <c r="E12565">
        <v>0</v>
      </c>
      <c r="F12565" s="4">
        <f t="shared" si="196"/>
        <v>140140</v>
      </c>
    </row>
    <row r="12566" spans="1:6" x14ac:dyDescent="0.3">
      <c r="A12566" t="s">
        <v>13219</v>
      </c>
      <c r="B12566">
        <v>1583400</v>
      </c>
      <c r="C12566">
        <v>0</v>
      </c>
      <c r="D12566">
        <v>3706740</v>
      </c>
      <c r="E12566">
        <v>2578980</v>
      </c>
      <c r="F12566" s="4">
        <f t="shared" si="196"/>
        <v>2095240</v>
      </c>
    </row>
    <row r="12567" spans="1:6" x14ac:dyDescent="0.3">
      <c r="A12567" t="s">
        <v>663</v>
      </c>
      <c r="B12567">
        <v>160000</v>
      </c>
      <c r="C12567">
        <v>0</v>
      </c>
      <c r="D12567">
        <v>0</v>
      </c>
      <c r="E12567">
        <v>352000</v>
      </c>
      <c r="F12567" s="4">
        <f t="shared" si="196"/>
        <v>117333.33333333333</v>
      </c>
    </row>
    <row r="12568" spans="1:6" x14ac:dyDescent="0.3">
      <c r="A12568" t="s">
        <v>13220</v>
      </c>
      <c r="B12568">
        <v>0</v>
      </c>
      <c r="C12568">
        <v>473200</v>
      </c>
      <c r="D12568">
        <v>311100</v>
      </c>
      <c r="E12568">
        <v>0</v>
      </c>
      <c r="F12568" s="4">
        <f t="shared" si="196"/>
        <v>261433.33333333334</v>
      </c>
    </row>
    <row r="12569" spans="1:6" x14ac:dyDescent="0.3">
      <c r="A12569" t="s">
        <v>13221</v>
      </c>
      <c r="B12569">
        <v>10662680</v>
      </c>
      <c r="C12569">
        <v>37193560</v>
      </c>
      <c r="D12569">
        <v>28463600</v>
      </c>
      <c r="E12569">
        <v>29027940</v>
      </c>
      <c r="F12569" s="4">
        <f t="shared" si="196"/>
        <v>31561700</v>
      </c>
    </row>
    <row r="12570" spans="1:6" x14ac:dyDescent="0.3">
      <c r="A12570" t="s">
        <v>13222</v>
      </c>
      <c r="B12570">
        <v>0</v>
      </c>
      <c r="C12570">
        <v>612200</v>
      </c>
      <c r="D12570">
        <v>382200</v>
      </c>
      <c r="E12570">
        <v>0</v>
      </c>
      <c r="F12570" s="4">
        <f t="shared" si="196"/>
        <v>331466.66666666669</v>
      </c>
    </row>
    <row r="12571" spans="1:6" x14ac:dyDescent="0.3">
      <c r="A12571" t="s">
        <v>13223</v>
      </c>
      <c r="B12571">
        <v>0</v>
      </c>
      <c r="C12571">
        <v>218400</v>
      </c>
      <c r="D12571">
        <v>1282250</v>
      </c>
      <c r="E12571">
        <v>337920</v>
      </c>
      <c r="F12571" s="4">
        <f t="shared" si="196"/>
        <v>612856.66666666663</v>
      </c>
    </row>
    <row r="12572" spans="1:6" x14ac:dyDescent="0.3">
      <c r="A12572" t="s">
        <v>13224</v>
      </c>
      <c r="B12572">
        <v>2048030</v>
      </c>
      <c r="C12572">
        <v>2699560</v>
      </c>
      <c r="D12572">
        <v>1075620</v>
      </c>
      <c r="E12572">
        <v>1493240</v>
      </c>
      <c r="F12572" s="4">
        <f t="shared" si="196"/>
        <v>1756140</v>
      </c>
    </row>
    <row r="12573" spans="1:6" x14ac:dyDescent="0.3">
      <c r="A12573" t="s">
        <v>13225</v>
      </c>
      <c r="B12573">
        <v>0</v>
      </c>
      <c r="C12573">
        <v>612000</v>
      </c>
      <c r="D12573">
        <v>0</v>
      </c>
      <c r="E12573">
        <v>402000</v>
      </c>
      <c r="F12573" s="4">
        <f t="shared" si="196"/>
        <v>338000</v>
      </c>
    </row>
    <row r="12574" spans="1:6" x14ac:dyDescent="0.3">
      <c r="A12574" t="s">
        <v>316</v>
      </c>
      <c r="B12574">
        <v>2223300</v>
      </c>
      <c r="C12574">
        <v>2260000</v>
      </c>
      <c r="D12574">
        <v>2565970</v>
      </c>
      <c r="E12574">
        <v>4515050</v>
      </c>
      <c r="F12574" s="4">
        <f t="shared" si="196"/>
        <v>3113673.3333333335</v>
      </c>
    </row>
    <row r="12575" spans="1:6" x14ac:dyDescent="0.3">
      <c r="A12575" t="s">
        <v>13226</v>
      </c>
      <c r="B12575">
        <v>2148950</v>
      </c>
      <c r="C12575">
        <v>2169880</v>
      </c>
      <c r="D12575">
        <v>2321380</v>
      </c>
      <c r="E12575">
        <v>2435400</v>
      </c>
      <c r="F12575" s="4">
        <f t="shared" si="196"/>
        <v>2308886.6666666665</v>
      </c>
    </row>
    <row r="12576" spans="1:6" x14ac:dyDescent="0.3">
      <c r="A12576" t="s">
        <v>13227</v>
      </c>
      <c r="B12576">
        <v>4616890</v>
      </c>
      <c r="C12576">
        <v>4575690</v>
      </c>
      <c r="D12576">
        <v>4465140</v>
      </c>
      <c r="E12576">
        <v>3881076</v>
      </c>
      <c r="F12576" s="4">
        <f t="shared" si="196"/>
        <v>4307302</v>
      </c>
    </row>
    <row r="12577" spans="1:6" x14ac:dyDescent="0.3">
      <c r="A12577" t="s">
        <v>13228</v>
      </c>
      <c r="B12577">
        <v>969600</v>
      </c>
      <c r="C12577">
        <v>491400</v>
      </c>
      <c r="D12577">
        <v>0</v>
      </c>
      <c r="E12577">
        <v>1041320</v>
      </c>
      <c r="F12577" s="4">
        <f t="shared" si="196"/>
        <v>510906.66666666669</v>
      </c>
    </row>
    <row r="12578" spans="1:6" x14ac:dyDescent="0.3">
      <c r="A12578" t="s">
        <v>13229</v>
      </c>
      <c r="B12578">
        <v>2267990</v>
      </c>
      <c r="C12578">
        <v>2283340</v>
      </c>
      <c r="D12578">
        <v>3346070</v>
      </c>
      <c r="E12578">
        <v>2288850</v>
      </c>
      <c r="F12578" s="4">
        <f t="shared" si="196"/>
        <v>2639420</v>
      </c>
    </row>
    <row r="12579" spans="1:6" x14ac:dyDescent="0.3">
      <c r="A12579" t="s">
        <v>13230</v>
      </c>
      <c r="B12579">
        <v>528430</v>
      </c>
      <c r="C12579">
        <v>0</v>
      </c>
      <c r="D12579">
        <v>351000</v>
      </c>
      <c r="E12579">
        <v>0</v>
      </c>
      <c r="F12579" s="4">
        <f t="shared" si="196"/>
        <v>117000</v>
      </c>
    </row>
    <row r="12580" spans="1:6" x14ac:dyDescent="0.3">
      <c r="A12580" t="s">
        <v>13231</v>
      </c>
      <c r="B12580">
        <v>0</v>
      </c>
      <c r="C12580">
        <v>0</v>
      </c>
      <c r="D12580">
        <v>1266720</v>
      </c>
      <c r="E12580">
        <v>444080</v>
      </c>
      <c r="F12580" s="4">
        <f t="shared" si="196"/>
        <v>570266.66666666663</v>
      </c>
    </row>
    <row r="12581" spans="1:6" x14ac:dyDescent="0.3">
      <c r="A12581" t="s">
        <v>13232</v>
      </c>
      <c r="B12581">
        <v>640000</v>
      </c>
      <c r="C12581">
        <v>3226720</v>
      </c>
      <c r="D12581">
        <v>228000</v>
      </c>
      <c r="E12581">
        <v>2095260</v>
      </c>
      <c r="F12581" s="4">
        <f t="shared" si="196"/>
        <v>1849993.3333333333</v>
      </c>
    </row>
    <row r="12582" spans="1:6" x14ac:dyDescent="0.3">
      <c r="A12582" t="s">
        <v>13233</v>
      </c>
      <c r="B12582">
        <v>0</v>
      </c>
      <c r="C12582">
        <v>2018300</v>
      </c>
      <c r="D12582">
        <v>521340</v>
      </c>
      <c r="E12582">
        <v>0</v>
      </c>
      <c r="F12582" s="4">
        <f t="shared" si="196"/>
        <v>846546.66666666663</v>
      </c>
    </row>
    <row r="12583" spans="1:6" x14ac:dyDescent="0.3">
      <c r="A12583" t="s">
        <v>13234</v>
      </c>
      <c r="B12583">
        <v>1199200</v>
      </c>
      <c r="C12583">
        <v>1430520</v>
      </c>
      <c r="D12583">
        <v>0</v>
      </c>
      <c r="E12583">
        <v>4896910</v>
      </c>
      <c r="F12583" s="4">
        <f t="shared" si="196"/>
        <v>2109143.3333333335</v>
      </c>
    </row>
    <row r="12584" spans="1:6" x14ac:dyDescent="0.3">
      <c r="A12584" t="s">
        <v>13235</v>
      </c>
      <c r="B12584">
        <v>0</v>
      </c>
      <c r="C12584">
        <v>0</v>
      </c>
      <c r="D12584">
        <v>982800</v>
      </c>
      <c r="E12584">
        <v>0</v>
      </c>
      <c r="F12584" s="4">
        <f t="shared" si="196"/>
        <v>327600</v>
      </c>
    </row>
    <row r="12585" spans="1:6" x14ac:dyDescent="0.3">
      <c r="A12585" t="s">
        <v>13236</v>
      </c>
      <c r="B12585">
        <v>6268600</v>
      </c>
      <c r="C12585">
        <v>2534080</v>
      </c>
      <c r="D12585">
        <v>11561700</v>
      </c>
      <c r="E12585">
        <v>2197010</v>
      </c>
      <c r="F12585" s="4">
        <f t="shared" si="196"/>
        <v>5430930</v>
      </c>
    </row>
    <row r="12586" spans="1:6" x14ac:dyDescent="0.3">
      <c r="A12586" t="s">
        <v>13237</v>
      </c>
      <c r="B12586">
        <v>3700000</v>
      </c>
      <c r="C12586">
        <v>4276000</v>
      </c>
      <c r="D12586">
        <v>6190160</v>
      </c>
      <c r="E12586">
        <v>4179000</v>
      </c>
      <c r="F12586" s="4">
        <f t="shared" si="196"/>
        <v>4881720</v>
      </c>
    </row>
    <row r="12587" spans="1:6" x14ac:dyDescent="0.3">
      <c r="A12587" t="s">
        <v>13238</v>
      </c>
      <c r="B12587">
        <v>256000</v>
      </c>
      <c r="C12587">
        <v>2031460</v>
      </c>
      <c r="D12587">
        <v>2232320</v>
      </c>
      <c r="E12587">
        <v>0</v>
      </c>
      <c r="F12587" s="4">
        <f t="shared" si="196"/>
        <v>1421260</v>
      </c>
    </row>
    <row r="12588" spans="1:6" x14ac:dyDescent="0.3">
      <c r="A12588" t="s">
        <v>13239</v>
      </c>
      <c r="B12588">
        <v>8348810</v>
      </c>
      <c r="C12588">
        <v>16828810</v>
      </c>
      <c r="D12588">
        <v>44709940</v>
      </c>
      <c r="E12588">
        <v>14001000</v>
      </c>
      <c r="F12588" s="4">
        <f t="shared" si="196"/>
        <v>25179916.666666668</v>
      </c>
    </row>
    <row r="12589" spans="1:6" x14ac:dyDescent="0.3">
      <c r="A12589" t="s">
        <v>13240</v>
      </c>
      <c r="B12589">
        <v>0</v>
      </c>
      <c r="C12589">
        <v>1460720</v>
      </c>
      <c r="D12589">
        <v>234600</v>
      </c>
      <c r="E12589">
        <v>386000</v>
      </c>
      <c r="F12589" s="4">
        <f t="shared" si="196"/>
        <v>693773.33333333337</v>
      </c>
    </row>
    <row r="12590" spans="1:6" x14ac:dyDescent="0.3">
      <c r="A12590" t="s">
        <v>13241</v>
      </c>
      <c r="B12590">
        <v>976430</v>
      </c>
      <c r="C12590">
        <v>2162750</v>
      </c>
      <c r="D12590">
        <v>2438270</v>
      </c>
      <c r="E12590">
        <v>2243760</v>
      </c>
      <c r="F12590" s="4">
        <f t="shared" si="196"/>
        <v>2281593.3333333335</v>
      </c>
    </row>
    <row r="12591" spans="1:6" x14ac:dyDescent="0.3">
      <c r="A12591" t="s">
        <v>13242</v>
      </c>
      <c r="B12591">
        <v>491400</v>
      </c>
      <c r="C12591">
        <v>758030</v>
      </c>
      <c r="D12591">
        <v>534900</v>
      </c>
      <c r="E12591">
        <v>469200</v>
      </c>
      <c r="F12591" s="4">
        <f t="shared" si="196"/>
        <v>587376.66666666663</v>
      </c>
    </row>
    <row r="12592" spans="1:6" x14ac:dyDescent="0.3">
      <c r="A12592" t="s">
        <v>13243</v>
      </c>
      <c r="B12592">
        <v>701240</v>
      </c>
      <c r="C12592">
        <v>796480</v>
      </c>
      <c r="D12592">
        <v>709800</v>
      </c>
      <c r="E12592">
        <v>556010</v>
      </c>
      <c r="F12592" s="4">
        <f t="shared" si="196"/>
        <v>687430</v>
      </c>
    </row>
    <row r="12593" spans="1:6" x14ac:dyDescent="0.3">
      <c r="A12593" t="s">
        <v>13244</v>
      </c>
      <c r="B12593">
        <v>0</v>
      </c>
      <c r="C12593">
        <v>300300</v>
      </c>
      <c r="D12593">
        <v>974600</v>
      </c>
      <c r="E12593">
        <v>158340</v>
      </c>
      <c r="F12593" s="4">
        <f t="shared" si="196"/>
        <v>477746.66666666669</v>
      </c>
    </row>
    <row r="12594" spans="1:6" x14ac:dyDescent="0.3">
      <c r="A12594" t="s">
        <v>13245</v>
      </c>
      <c r="B12594">
        <v>892340</v>
      </c>
      <c r="C12594">
        <v>1318760</v>
      </c>
      <c r="D12594">
        <v>1230140</v>
      </c>
      <c r="E12594">
        <v>0</v>
      </c>
      <c r="F12594" s="4">
        <f t="shared" si="196"/>
        <v>849633.33333333337</v>
      </c>
    </row>
    <row r="12595" spans="1:6" x14ac:dyDescent="0.3">
      <c r="A12595" t="s">
        <v>13246</v>
      </c>
      <c r="B12595">
        <v>2510100</v>
      </c>
      <c r="C12595">
        <v>2678640</v>
      </c>
      <c r="D12595">
        <v>2429700</v>
      </c>
      <c r="E12595">
        <v>3641820</v>
      </c>
      <c r="F12595" s="4">
        <f t="shared" si="196"/>
        <v>2916720</v>
      </c>
    </row>
    <row r="12596" spans="1:6" x14ac:dyDescent="0.3">
      <c r="A12596" t="s">
        <v>13247</v>
      </c>
      <c r="B12596">
        <v>1383280</v>
      </c>
      <c r="C12596">
        <v>1032400</v>
      </c>
      <c r="D12596">
        <v>2065400</v>
      </c>
      <c r="E12596">
        <v>2164100</v>
      </c>
      <c r="F12596" s="4">
        <f t="shared" si="196"/>
        <v>1753966.6666666667</v>
      </c>
    </row>
    <row r="12597" spans="1:6" x14ac:dyDescent="0.3">
      <c r="A12597" t="s">
        <v>13248</v>
      </c>
      <c r="B12597">
        <v>1026000</v>
      </c>
      <c r="C12597">
        <v>820820</v>
      </c>
      <c r="D12597">
        <v>0</v>
      </c>
      <c r="E12597">
        <v>748020</v>
      </c>
      <c r="F12597" s="4">
        <f t="shared" si="196"/>
        <v>522946.66666666669</v>
      </c>
    </row>
    <row r="12598" spans="1:6" x14ac:dyDescent="0.3">
      <c r="A12598" t="s">
        <v>13249</v>
      </c>
      <c r="B12598">
        <v>4075600</v>
      </c>
      <c r="C12598">
        <v>4106720</v>
      </c>
      <c r="D12598">
        <v>4031690</v>
      </c>
      <c r="E12598">
        <v>4004710</v>
      </c>
      <c r="F12598" s="4">
        <f t="shared" si="196"/>
        <v>4047706.6666666665</v>
      </c>
    </row>
    <row r="12599" spans="1:6" x14ac:dyDescent="0.3">
      <c r="A12599" t="s">
        <v>13250</v>
      </c>
      <c r="B12599">
        <v>780780</v>
      </c>
      <c r="C12599">
        <v>1333150</v>
      </c>
      <c r="D12599">
        <v>757660</v>
      </c>
      <c r="E12599">
        <v>594990</v>
      </c>
      <c r="F12599" s="4">
        <f t="shared" si="196"/>
        <v>895266.66666666663</v>
      </c>
    </row>
    <row r="12600" spans="1:6" x14ac:dyDescent="0.3">
      <c r="A12600" t="s">
        <v>13251</v>
      </c>
      <c r="B12600">
        <v>695280</v>
      </c>
      <c r="C12600">
        <v>0</v>
      </c>
      <c r="D12600">
        <v>0</v>
      </c>
      <c r="E12600">
        <v>362180</v>
      </c>
      <c r="F12600" s="4">
        <f t="shared" si="196"/>
        <v>120726.66666666667</v>
      </c>
    </row>
    <row r="12601" spans="1:6" x14ac:dyDescent="0.3">
      <c r="A12601" t="s">
        <v>13252</v>
      </c>
      <c r="B12601">
        <v>1396480</v>
      </c>
      <c r="C12601">
        <v>4063150</v>
      </c>
      <c r="D12601">
        <v>2511690</v>
      </c>
      <c r="E12601">
        <v>7590420</v>
      </c>
      <c r="F12601" s="4">
        <f t="shared" si="196"/>
        <v>4721753.333333333</v>
      </c>
    </row>
    <row r="12602" spans="1:6" x14ac:dyDescent="0.3">
      <c r="A12602" t="s">
        <v>13253</v>
      </c>
      <c r="B12602">
        <v>0</v>
      </c>
      <c r="C12602">
        <v>1752960</v>
      </c>
      <c r="D12602">
        <v>7740800</v>
      </c>
      <c r="E12602">
        <v>4586400</v>
      </c>
      <c r="F12602" s="4">
        <f t="shared" si="196"/>
        <v>4693386.666666667</v>
      </c>
    </row>
    <row r="12603" spans="1:6" x14ac:dyDescent="0.3">
      <c r="A12603" t="s">
        <v>13254</v>
      </c>
      <c r="B12603">
        <v>0</v>
      </c>
      <c r="C12603">
        <v>803300</v>
      </c>
      <c r="D12603">
        <v>955500</v>
      </c>
      <c r="E12603">
        <v>536900</v>
      </c>
      <c r="F12603" s="4">
        <f t="shared" si="196"/>
        <v>765233.33333333337</v>
      </c>
    </row>
    <row r="12604" spans="1:6" x14ac:dyDescent="0.3">
      <c r="A12604" t="s">
        <v>13255</v>
      </c>
      <c r="B12604">
        <v>2158760</v>
      </c>
      <c r="C12604">
        <v>2142760</v>
      </c>
      <c r="D12604">
        <v>3024140</v>
      </c>
      <c r="E12604">
        <v>4212140</v>
      </c>
      <c r="F12604" s="4">
        <f t="shared" si="196"/>
        <v>3126346.6666666665</v>
      </c>
    </row>
    <row r="12605" spans="1:6" x14ac:dyDescent="0.3">
      <c r="A12605" t="s">
        <v>13256</v>
      </c>
      <c r="B12605">
        <v>6102140</v>
      </c>
      <c r="C12605">
        <v>6151450</v>
      </c>
      <c r="D12605">
        <v>5237330</v>
      </c>
      <c r="E12605">
        <v>4720360</v>
      </c>
      <c r="F12605" s="4">
        <f t="shared" si="196"/>
        <v>5369713.333333333</v>
      </c>
    </row>
    <row r="12606" spans="1:6" x14ac:dyDescent="0.3">
      <c r="A12606" t="s">
        <v>13257</v>
      </c>
      <c r="B12606">
        <v>0</v>
      </c>
      <c r="C12606">
        <v>679150</v>
      </c>
      <c r="D12606">
        <v>606450</v>
      </c>
      <c r="E12606">
        <v>0</v>
      </c>
      <c r="F12606" s="4">
        <f t="shared" si="196"/>
        <v>428533.33333333331</v>
      </c>
    </row>
    <row r="12607" spans="1:6" x14ac:dyDescent="0.3">
      <c r="A12607" t="s">
        <v>13258</v>
      </c>
      <c r="B12607">
        <v>2222100</v>
      </c>
      <c r="C12607">
        <v>191100</v>
      </c>
      <c r="D12607">
        <v>2619638</v>
      </c>
      <c r="E12607">
        <v>2552438</v>
      </c>
      <c r="F12607" s="4">
        <f t="shared" si="196"/>
        <v>1787725.3333333333</v>
      </c>
    </row>
    <row r="12608" spans="1:6" x14ac:dyDescent="0.3">
      <c r="A12608" t="s">
        <v>13259</v>
      </c>
      <c r="B12608">
        <v>1725560</v>
      </c>
      <c r="C12608">
        <v>0</v>
      </c>
      <c r="D12608">
        <v>8190000</v>
      </c>
      <c r="E12608">
        <v>7068100</v>
      </c>
      <c r="F12608" s="4">
        <f t="shared" si="196"/>
        <v>5086033.333333333</v>
      </c>
    </row>
    <row r="12609" spans="1:6" x14ac:dyDescent="0.3">
      <c r="A12609" t="s">
        <v>13260</v>
      </c>
      <c r="B12609">
        <v>4246720</v>
      </c>
      <c r="C12609">
        <v>11406150</v>
      </c>
      <c r="D12609">
        <v>7578420</v>
      </c>
      <c r="E12609">
        <v>7578670</v>
      </c>
      <c r="F12609" s="4">
        <f t="shared" si="196"/>
        <v>8854413.333333334</v>
      </c>
    </row>
    <row r="12610" spans="1:6" x14ac:dyDescent="0.3">
      <c r="A12610" t="s">
        <v>13261</v>
      </c>
      <c r="B12610">
        <v>0</v>
      </c>
      <c r="C12610">
        <v>0</v>
      </c>
      <c r="D12610">
        <v>1539490</v>
      </c>
      <c r="E12610">
        <v>541560</v>
      </c>
      <c r="F12610" s="4">
        <f t="shared" si="196"/>
        <v>693683.33333333337</v>
      </c>
    </row>
    <row r="12611" spans="1:6" x14ac:dyDescent="0.3">
      <c r="A12611" t="s">
        <v>13262</v>
      </c>
      <c r="B12611">
        <v>248000</v>
      </c>
      <c r="C12611">
        <v>0</v>
      </c>
      <c r="D12611">
        <v>849760</v>
      </c>
      <c r="E12611">
        <v>1433250</v>
      </c>
      <c r="F12611" s="4">
        <f t="shared" ref="F12611:F12674" si="197">SUM(C12611:E12611)/3</f>
        <v>761003.33333333337</v>
      </c>
    </row>
    <row r="12612" spans="1:6" x14ac:dyDescent="0.3">
      <c r="A12612" t="s">
        <v>13263</v>
      </c>
      <c r="B12612">
        <v>0</v>
      </c>
      <c r="C12612">
        <v>486850</v>
      </c>
      <c r="D12612">
        <v>234600</v>
      </c>
      <c r="E12612">
        <v>500500</v>
      </c>
      <c r="F12612" s="4">
        <f t="shared" si="197"/>
        <v>407316.66666666669</v>
      </c>
    </row>
    <row r="12613" spans="1:6" x14ac:dyDescent="0.3">
      <c r="A12613" t="s">
        <v>13264</v>
      </c>
      <c r="B12613">
        <v>470760</v>
      </c>
      <c r="C12613">
        <v>0</v>
      </c>
      <c r="D12613">
        <v>656840</v>
      </c>
      <c r="E12613">
        <v>0</v>
      </c>
      <c r="F12613" s="4">
        <f t="shared" si="197"/>
        <v>218946.66666666666</v>
      </c>
    </row>
    <row r="12614" spans="1:6" x14ac:dyDescent="0.3">
      <c r="A12614" t="s">
        <v>13265</v>
      </c>
      <c r="B12614">
        <v>6243890</v>
      </c>
      <c r="C12614">
        <v>1761150</v>
      </c>
      <c r="D12614">
        <v>2554140</v>
      </c>
      <c r="E12614">
        <v>4379080</v>
      </c>
      <c r="F12614" s="4">
        <f t="shared" si="197"/>
        <v>2898123.3333333335</v>
      </c>
    </row>
    <row r="12615" spans="1:6" x14ac:dyDescent="0.3">
      <c r="A12615" t="s">
        <v>13266</v>
      </c>
      <c r="B12615">
        <v>4859400</v>
      </c>
      <c r="C12615">
        <v>4182360</v>
      </c>
      <c r="D12615">
        <v>18488620</v>
      </c>
      <c r="E12615">
        <v>7168490</v>
      </c>
      <c r="F12615" s="4">
        <f t="shared" si="197"/>
        <v>9946490</v>
      </c>
    </row>
    <row r="12616" spans="1:6" x14ac:dyDescent="0.3">
      <c r="A12616" t="s">
        <v>13267</v>
      </c>
      <c r="B12616">
        <v>0</v>
      </c>
      <c r="C12616">
        <v>149400</v>
      </c>
      <c r="D12616">
        <v>1324050</v>
      </c>
      <c r="E12616">
        <v>0</v>
      </c>
      <c r="F12616" s="4">
        <f t="shared" si="197"/>
        <v>491150</v>
      </c>
    </row>
    <row r="12617" spans="1:6" x14ac:dyDescent="0.3">
      <c r="A12617" t="s">
        <v>13268</v>
      </c>
      <c r="B12617">
        <v>3333500</v>
      </c>
      <c r="C12617">
        <v>2726930</v>
      </c>
      <c r="D12617">
        <v>1547280</v>
      </c>
      <c r="E12617">
        <v>2437300</v>
      </c>
      <c r="F12617" s="4">
        <f t="shared" si="197"/>
        <v>2237170</v>
      </c>
    </row>
    <row r="12618" spans="1:6" x14ac:dyDescent="0.3">
      <c r="A12618" t="s">
        <v>13269</v>
      </c>
      <c r="B12618">
        <v>0</v>
      </c>
      <c r="C12618">
        <v>1544950</v>
      </c>
      <c r="D12618">
        <v>0</v>
      </c>
      <c r="E12618">
        <v>832650</v>
      </c>
      <c r="F12618" s="4">
        <f t="shared" si="197"/>
        <v>792533.33333333337</v>
      </c>
    </row>
    <row r="12619" spans="1:6" x14ac:dyDescent="0.3">
      <c r="A12619" t="s">
        <v>13270</v>
      </c>
      <c r="B12619">
        <v>0</v>
      </c>
      <c r="C12619">
        <v>0</v>
      </c>
      <c r="D12619">
        <v>1971060</v>
      </c>
      <c r="E12619">
        <v>636600</v>
      </c>
      <c r="F12619" s="4">
        <f t="shared" si="197"/>
        <v>869220</v>
      </c>
    </row>
    <row r="12620" spans="1:6" x14ac:dyDescent="0.3">
      <c r="A12620" t="s">
        <v>13271</v>
      </c>
      <c r="B12620">
        <v>2550450</v>
      </c>
      <c r="C12620">
        <v>4828990</v>
      </c>
      <c r="D12620">
        <v>2252250</v>
      </c>
      <c r="E12620">
        <v>2069500</v>
      </c>
      <c r="F12620" s="4">
        <f t="shared" si="197"/>
        <v>3050246.6666666665</v>
      </c>
    </row>
    <row r="12621" spans="1:6" x14ac:dyDescent="0.3">
      <c r="A12621" t="s">
        <v>13272</v>
      </c>
      <c r="B12621">
        <v>273000</v>
      </c>
      <c r="C12621">
        <v>0</v>
      </c>
      <c r="D12621">
        <v>0</v>
      </c>
      <c r="E12621">
        <v>0</v>
      </c>
      <c r="F12621" s="4">
        <f t="shared" si="197"/>
        <v>0</v>
      </c>
    </row>
    <row r="12622" spans="1:6" x14ac:dyDescent="0.3">
      <c r="A12622" t="s">
        <v>13273</v>
      </c>
      <c r="B12622">
        <v>0</v>
      </c>
      <c r="C12622">
        <v>3131720</v>
      </c>
      <c r="D12622">
        <v>6652440</v>
      </c>
      <c r="E12622">
        <v>2081200</v>
      </c>
      <c r="F12622" s="4">
        <f t="shared" si="197"/>
        <v>3955120</v>
      </c>
    </row>
    <row r="12623" spans="1:6" x14ac:dyDescent="0.3">
      <c r="A12623" t="s">
        <v>739</v>
      </c>
      <c r="B12623">
        <v>4158900</v>
      </c>
      <c r="C12623">
        <v>4896770</v>
      </c>
      <c r="D12623">
        <v>2678600</v>
      </c>
      <c r="E12623">
        <v>2572220</v>
      </c>
      <c r="F12623" s="4">
        <f t="shared" si="197"/>
        <v>3382530</v>
      </c>
    </row>
    <row r="12624" spans="1:6" x14ac:dyDescent="0.3">
      <c r="A12624" t="s">
        <v>13274</v>
      </c>
      <c r="B12624">
        <v>1216700</v>
      </c>
      <c r="C12624">
        <v>1947490</v>
      </c>
      <c r="D12624">
        <v>3326170</v>
      </c>
      <c r="E12624">
        <v>0</v>
      </c>
      <c r="F12624" s="4">
        <f t="shared" si="197"/>
        <v>1757886.6666666667</v>
      </c>
    </row>
    <row r="12625" spans="1:6" x14ac:dyDescent="0.3">
      <c r="A12625" t="s">
        <v>13275</v>
      </c>
      <c r="B12625">
        <v>2104830</v>
      </c>
      <c r="C12625">
        <v>2200010</v>
      </c>
      <c r="D12625">
        <v>2060960</v>
      </c>
      <c r="E12625">
        <v>2198110</v>
      </c>
      <c r="F12625" s="4">
        <f t="shared" si="197"/>
        <v>2153026.6666666665</v>
      </c>
    </row>
    <row r="12626" spans="1:6" x14ac:dyDescent="0.3">
      <c r="A12626" t="s">
        <v>13276</v>
      </c>
      <c r="B12626">
        <v>2960230</v>
      </c>
      <c r="C12626">
        <v>2096990</v>
      </c>
      <c r="D12626">
        <v>2315940</v>
      </c>
      <c r="E12626">
        <v>2963420</v>
      </c>
      <c r="F12626" s="4">
        <f t="shared" si="197"/>
        <v>2458783.3333333335</v>
      </c>
    </row>
    <row r="12627" spans="1:6" x14ac:dyDescent="0.3">
      <c r="A12627" t="s">
        <v>13277</v>
      </c>
      <c r="B12627">
        <v>2459360</v>
      </c>
      <c r="C12627">
        <v>3251920</v>
      </c>
      <c r="D12627">
        <v>3658380</v>
      </c>
      <c r="E12627">
        <v>3828100</v>
      </c>
      <c r="F12627" s="4">
        <f t="shared" si="197"/>
        <v>3579466.6666666665</v>
      </c>
    </row>
    <row r="12628" spans="1:6" x14ac:dyDescent="0.3">
      <c r="A12628" t="s">
        <v>13278</v>
      </c>
      <c r="B12628">
        <v>3700000</v>
      </c>
      <c r="C12628">
        <v>9583350</v>
      </c>
      <c r="D12628">
        <v>7040000</v>
      </c>
      <c r="E12628">
        <v>0</v>
      </c>
      <c r="F12628" s="4">
        <f t="shared" si="197"/>
        <v>5541116.666666667</v>
      </c>
    </row>
    <row r="12629" spans="1:6" x14ac:dyDescent="0.3">
      <c r="A12629" t="s">
        <v>13279</v>
      </c>
      <c r="B12629">
        <v>614200</v>
      </c>
      <c r="C12629">
        <v>1134700</v>
      </c>
      <c r="D12629">
        <v>868960</v>
      </c>
      <c r="E12629">
        <v>2018100</v>
      </c>
      <c r="F12629" s="4">
        <f t="shared" si="197"/>
        <v>1340586.6666666667</v>
      </c>
    </row>
    <row r="12630" spans="1:6" x14ac:dyDescent="0.3">
      <c r="A12630" t="s">
        <v>13280</v>
      </c>
      <c r="B12630">
        <v>557400</v>
      </c>
      <c r="C12630">
        <v>569660</v>
      </c>
      <c r="D12630">
        <v>714200</v>
      </c>
      <c r="E12630">
        <v>592410</v>
      </c>
      <c r="F12630" s="4">
        <f t="shared" si="197"/>
        <v>625423.33333333337</v>
      </c>
    </row>
    <row r="12631" spans="1:6" x14ac:dyDescent="0.3">
      <c r="A12631" t="s">
        <v>13281</v>
      </c>
      <c r="B12631">
        <v>3425870</v>
      </c>
      <c r="C12631">
        <v>7482240</v>
      </c>
      <c r="D12631">
        <v>6260380</v>
      </c>
      <c r="E12631">
        <v>3309560</v>
      </c>
      <c r="F12631" s="4">
        <f t="shared" si="197"/>
        <v>5684060</v>
      </c>
    </row>
    <row r="12632" spans="1:6" x14ac:dyDescent="0.3">
      <c r="A12632" t="s">
        <v>13282</v>
      </c>
      <c r="B12632">
        <v>1637440</v>
      </c>
      <c r="C12632">
        <v>1074710</v>
      </c>
      <c r="D12632">
        <v>1638700</v>
      </c>
      <c r="E12632">
        <v>571480</v>
      </c>
      <c r="F12632" s="4">
        <f t="shared" si="197"/>
        <v>1094963.3333333333</v>
      </c>
    </row>
    <row r="12633" spans="1:6" x14ac:dyDescent="0.3">
      <c r="A12633" t="s">
        <v>13283</v>
      </c>
      <c r="B12633">
        <v>160000</v>
      </c>
      <c r="C12633">
        <v>0</v>
      </c>
      <c r="D12633">
        <v>0</v>
      </c>
      <c r="E12633">
        <v>636600</v>
      </c>
      <c r="F12633" s="4">
        <f t="shared" si="197"/>
        <v>212200</v>
      </c>
    </row>
    <row r="12634" spans="1:6" x14ac:dyDescent="0.3">
      <c r="A12634" t="s">
        <v>13284</v>
      </c>
      <c r="B12634">
        <v>4111950</v>
      </c>
      <c r="C12634">
        <v>4003940</v>
      </c>
      <c r="D12634">
        <v>12938250</v>
      </c>
      <c r="E12634">
        <v>6096400</v>
      </c>
      <c r="F12634" s="4">
        <f t="shared" si="197"/>
        <v>7679530</v>
      </c>
    </row>
    <row r="12635" spans="1:6" x14ac:dyDescent="0.3">
      <c r="A12635" t="s">
        <v>13285</v>
      </c>
      <c r="B12635">
        <v>2475280</v>
      </c>
      <c r="C12635">
        <v>7084790</v>
      </c>
      <c r="D12635">
        <v>2565620</v>
      </c>
      <c r="E12635">
        <v>2102100</v>
      </c>
      <c r="F12635" s="4">
        <f t="shared" si="197"/>
        <v>3917503.3333333335</v>
      </c>
    </row>
    <row r="12636" spans="1:6" x14ac:dyDescent="0.3">
      <c r="A12636" t="s">
        <v>13286</v>
      </c>
      <c r="B12636">
        <v>0</v>
      </c>
      <c r="C12636">
        <v>1108480</v>
      </c>
      <c r="D12636">
        <v>382200</v>
      </c>
      <c r="E12636">
        <v>1038600</v>
      </c>
      <c r="F12636" s="4">
        <f t="shared" si="197"/>
        <v>843093.33333333337</v>
      </c>
    </row>
    <row r="12637" spans="1:6" x14ac:dyDescent="0.3">
      <c r="A12637" t="s">
        <v>13287</v>
      </c>
      <c r="B12637">
        <v>918190</v>
      </c>
      <c r="C12637">
        <v>95550</v>
      </c>
      <c r="D12637">
        <v>0</v>
      </c>
      <c r="E12637">
        <v>1783760</v>
      </c>
      <c r="F12637" s="4">
        <f t="shared" si="197"/>
        <v>626436.66666666663</v>
      </c>
    </row>
    <row r="12638" spans="1:6" x14ac:dyDescent="0.3">
      <c r="A12638" t="s">
        <v>13288</v>
      </c>
      <c r="B12638">
        <v>0</v>
      </c>
      <c r="C12638">
        <v>1159440</v>
      </c>
      <c r="D12638">
        <v>1115480</v>
      </c>
      <c r="E12638">
        <v>2226340</v>
      </c>
      <c r="F12638" s="4">
        <f t="shared" si="197"/>
        <v>1500420</v>
      </c>
    </row>
    <row r="12639" spans="1:6" x14ac:dyDescent="0.3">
      <c r="A12639" t="s">
        <v>13289</v>
      </c>
      <c r="B12639">
        <v>1198470</v>
      </c>
      <c r="C12639">
        <v>1397000</v>
      </c>
      <c r="D12639">
        <v>1245700</v>
      </c>
      <c r="E12639">
        <v>1230100</v>
      </c>
      <c r="F12639" s="4">
        <f t="shared" si="197"/>
        <v>1290933.3333333333</v>
      </c>
    </row>
    <row r="12640" spans="1:6" x14ac:dyDescent="0.3">
      <c r="A12640" t="s">
        <v>13290</v>
      </c>
      <c r="B12640">
        <v>0</v>
      </c>
      <c r="C12640">
        <v>763650</v>
      </c>
      <c r="D12640">
        <v>1433250</v>
      </c>
      <c r="E12640">
        <v>386000</v>
      </c>
      <c r="F12640" s="4">
        <f t="shared" si="197"/>
        <v>860966.66666666663</v>
      </c>
    </row>
    <row r="12641" spans="1:6" x14ac:dyDescent="0.3">
      <c r="A12641" t="s">
        <v>13291</v>
      </c>
      <c r="B12641">
        <v>1174360</v>
      </c>
      <c r="C12641">
        <v>2262830</v>
      </c>
      <c r="D12641">
        <v>855400</v>
      </c>
      <c r="E12641">
        <v>2355620</v>
      </c>
      <c r="F12641" s="4">
        <f t="shared" si="197"/>
        <v>1824616.6666666667</v>
      </c>
    </row>
    <row r="12642" spans="1:6" x14ac:dyDescent="0.3">
      <c r="A12642" t="s">
        <v>13292</v>
      </c>
      <c r="B12642">
        <v>0</v>
      </c>
      <c r="C12642">
        <v>835000</v>
      </c>
      <c r="D12642">
        <v>0</v>
      </c>
      <c r="E12642">
        <v>1585290</v>
      </c>
      <c r="F12642" s="4">
        <f t="shared" si="197"/>
        <v>806763.33333333337</v>
      </c>
    </row>
    <row r="12643" spans="1:6" x14ac:dyDescent="0.3">
      <c r="A12643" t="s">
        <v>13293</v>
      </c>
      <c r="B12643">
        <v>2444800</v>
      </c>
      <c r="C12643">
        <v>2086320</v>
      </c>
      <c r="D12643">
        <v>2136160</v>
      </c>
      <c r="E12643">
        <v>2023200</v>
      </c>
      <c r="F12643" s="4">
        <f t="shared" si="197"/>
        <v>2081893.3333333333</v>
      </c>
    </row>
    <row r="12644" spans="1:6" x14ac:dyDescent="0.3">
      <c r="A12644" t="s">
        <v>13294</v>
      </c>
      <c r="B12644">
        <v>0</v>
      </c>
      <c r="C12644">
        <v>0</v>
      </c>
      <c r="D12644">
        <v>5375500</v>
      </c>
      <c r="E12644">
        <v>678560</v>
      </c>
      <c r="F12644" s="4">
        <f t="shared" si="197"/>
        <v>2018020</v>
      </c>
    </row>
    <row r="12645" spans="1:6" x14ac:dyDescent="0.3">
      <c r="A12645" t="s">
        <v>13295</v>
      </c>
      <c r="B12645">
        <v>336700</v>
      </c>
      <c r="C12645">
        <v>740000</v>
      </c>
      <c r="D12645">
        <v>234600</v>
      </c>
      <c r="E12645">
        <v>0</v>
      </c>
      <c r="F12645" s="4">
        <f t="shared" si="197"/>
        <v>324866.66666666669</v>
      </c>
    </row>
    <row r="12646" spans="1:6" x14ac:dyDescent="0.3">
      <c r="A12646" t="s">
        <v>13296</v>
      </c>
      <c r="B12646">
        <v>0</v>
      </c>
      <c r="C12646">
        <v>1152740</v>
      </c>
      <c r="D12646">
        <v>0</v>
      </c>
      <c r="E12646">
        <v>0</v>
      </c>
      <c r="F12646" s="4">
        <f t="shared" si="197"/>
        <v>384246.66666666669</v>
      </c>
    </row>
    <row r="12647" spans="1:6" x14ac:dyDescent="0.3">
      <c r="A12647" t="s">
        <v>13297</v>
      </c>
      <c r="B12647">
        <v>0</v>
      </c>
      <c r="C12647">
        <v>0</v>
      </c>
      <c r="D12647">
        <v>519610</v>
      </c>
      <c r="E12647">
        <v>0</v>
      </c>
      <c r="F12647" s="4">
        <f t="shared" si="197"/>
        <v>173203.33333333334</v>
      </c>
    </row>
    <row r="12648" spans="1:6" x14ac:dyDescent="0.3">
      <c r="A12648" t="s">
        <v>13298</v>
      </c>
      <c r="B12648">
        <v>0</v>
      </c>
      <c r="C12648">
        <v>1464000</v>
      </c>
      <c r="D12648">
        <v>2181980</v>
      </c>
      <c r="E12648">
        <v>1065900</v>
      </c>
      <c r="F12648" s="4">
        <f t="shared" si="197"/>
        <v>1570626.6666666667</v>
      </c>
    </row>
    <row r="12649" spans="1:6" x14ac:dyDescent="0.3">
      <c r="A12649" t="s">
        <v>13299</v>
      </c>
      <c r="B12649">
        <v>219120</v>
      </c>
      <c r="C12649">
        <v>984020</v>
      </c>
      <c r="D12649">
        <v>676460</v>
      </c>
      <c r="E12649">
        <v>1638970</v>
      </c>
      <c r="F12649" s="4">
        <f t="shared" si="197"/>
        <v>1099816.6666666667</v>
      </c>
    </row>
    <row r="12650" spans="1:6" x14ac:dyDescent="0.3">
      <c r="A12650" t="s">
        <v>13300</v>
      </c>
      <c r="B12650">
        <v>745290</v>
      </c>
      <c r="C12650">
        <v>0</v>
      </c>
      <c r="D12650">
        <v>0</v>
      </c>
      <c r="E12650">
        <v>0</v>
      </c>
      <c r="F12650" s="4">
        <f t="shared" si="197"/>
        <v>0</v>
      </c>
    </row>
    <row r="12651" spans="1:6" x14ac:dyDescent="0.3">
      <c r="A12651" t="s">
        <v>13301</v>
      </c>
      <c r="B12651">
        <v>897890</v>
      </c>
      <c r="C12651">
        <v>0</v>
      </c>
      <c r="D12651">
        <v>560560</v>
      </c>
      <c r="E12651">
        <v>527440</v>
      </c>
      <c r="F12651" s="4">
        <f t="shared" si="197"/>
        <v>362666.66666666669</v>
      </c>
    </row>
    <row r="12652" spans="1:6" x14ac:dyDescent="0.3">
      <c r="A12652" t="s">
        <v>13302</v>
      </c>
      <c r="B12652">
        <v>861000</v>
      </c>
      <c r="C12652">
        <v>2395460</v>
      </c>
      <c r="D12652">
        <v>749500</v>
      </c>
      <c r="E12652">
        <v>4596070</v>
      </c>
      <c r="F12652" s="4">
        <f t="shared" si="197"/>
        <v>2580343.3333333335</v>
      </c>
    </row>
    <row r="12653" spans="1:6" x14ac:dyDescent="0.3">
      <c r="A12653" t="s">
        <v>13303</v>
      </c>
      <c r="B12653">
        <v>2183090</v>
      </c>
      <c r="C12653">
        <v>2223540</v>
      </c>
      <c r="D12653">
        <v>2276820</v>
      </c>
      <c r="E12653">
        <v>0</v>
      </c>
      <c r="F12653" s="4">
        <f t="shared" si="197"/>
        <v>1500120</v>
      </c>
    </row>
    <row r="12654" spans="1:6" x14ac:dyDescent="0.3">
      <c r="A12654" t="s">
        <v>13304</v>
      </c>
      <c r="B12654">
        <v>2662540</v>
      </c>
      <c r="C12654">
        <v>0</v>
      </c>
      <c r="D12654">
        <v>2024640</v>
      </c>
      <c r="E12654">
        <v>4014250</v>
      </c>
      <c r="F12654" s="4">
        <f t="shared" si="197"/>
        <v>2012963.3333333333</v>
      </c>
    </row>
    <row r="12655" spans="1:6" x14ac:dyDescent="0.3">
      <c r="A12655" t="s">
        <v>13305</v>
      </c>
      <c r="B12655">
        <v>3068760</v>
      </c>
      <c r="C12655">
        <v>6926740</v>
      </c>
      <c r="D12655">
        <v>3559359</v>
      </c>
      <c r="E12655">
        <v>3692710</v>
      </c>
      <c r="F12655" s="4">
        <f t="shared" si="197"/>
        <v>4726269.666666667</v>
      </c>
    </row>
    <row r="12656" spans="1:6" x14ac:dyDescent="0.3">
      <c r="A12656" t="s">
        <v>13306</v>
      </c>
      <c r="B12656">
        <v>0</v>
      </c>
      <c r="C12656">
        <v>0</v>
      </c>
      <c r="D12656">
        <v>1465100</v>
      </c>
      <c r="E12656">
        <v>0</v>
      </c>
      <c r="F12656" s="4">
        <f t="shared" si="197"/>
        <v>488366.66666666669</v>
      </c>
    </row>
    <row r="12657" spans="1:6" x14ac:dyDescent="0.3">
      <c r="A12657" t="s">
        <v>13307</v>
      </c>
      <c r="B12657">
        <v>2153020</v>
      </c>
      <c r="C12657">
        <v>2095840</v>
      </c>
      <c r="D12657">
        <v>2150510</v>
      </c>
      <c r="E12657">
        <v>2058110</v>
      </c>
      <c r="F12657" s="4">
        <f t="shared" si="197"/>
        <v>2101486.6666666665</v>
      </c>
    </row>
    <row r="12658" spans="1:6" x14ac:dyDescent="0.3">
      <c r="A12658" t="s">
        <v>13308</v>
      </c>
      <c r="B12658">
        <v>423150</v>
      </c>
      <c r="C12658">
        <v>1121360</v>
      </c>
      <c r="D12658">
        <v>1315860</v>
      </c>
      <c r="E12658">
        <v>473200</v>
      </c>
      <c r="F12658" s="4">
        <f t="shared" si="197"/>
        <v>970140</v>
      </c>
    </row>
    <row r="12659" spans="1:6" x14ac:dyDescent="0.3">
      <c r="A12659" t="s">
        <v>13309</v>
      </c>
      <c r="B12659">
        <v>3970000</v>
      </c>
      <c r="C12659">
        <v>2299560</v>
      </c>
      <c r="D12659">
        <v>2075000</v>
      </c>
      <c r="E12659">
        <v>2112400</v>
      </c>
      <c r="F12659" s="4">
        <f t="shared" si="197"/>
        <v>2162320</v>
      </c>
    </row>
    <row r="12660" spans="1:6" x14ac:dyDescent="0.3">
      <c r="A12660" t="s">
        <v>13310</v>
      </c>
      <c r="B12660">
        <v>254800</v>
      </c>
      <c r="C12660">
        <v>4690320</v>
      </c>
      <c r="D12660">
        <v>1935060</v>
      </c>
      <c r="E12660">
        <v>2441020</v>
      </c>
      <c r="F12660" s="4">
        <f t="shared" si="197"/>
        <v>3022133.3333333335</v>
      </c>
    </row>
    <row r="12661" spans="1:6" x14ac:dyDescent="0.3">
      <c r="A12661" t="s">
        <v>13311</v>
      </c>
      <c r="B12661">
        <v>9633060</v>
      </c>
      <c r="C12661">
        <v>23562200</v>
      </c>
      <c r="D12661">
        <v>7098000</v>
      </c>
      <c r="E12661">
        <v>3221400</v>
      </c>
      <c r="F12661" s="4">
        <f t="shared" si="197"/>
        <v>11293866.666666666</v>
      </c>
    </row>
    <row r="12662" spans="1:6" x14ac:dyDescent="0.3">
      <c r="A12662" t="s">
        <v>13312</v>
      </c>
      <c r="B12662">
        <v>2156700</v>
      </c>
      <c r="C12662">
        <v>2142800</v>
      </c>
      <c r="D12662">
        <v>2820090</v>
      </c>
      <c r="E12662">
        <v>4769130</v>
      </c>
      <c r="F12662" s="4">
        <f t="shared" si="197"/>
        <v>3244006.6666666665</v>
      </c>
    </row>
    <row r="12663" spans="1:6" x14ac:dyDescent="0.3">
      <c r="A12663" t="s">
        <v>13313</v>
      </c>
      <c r="B12663">
        <v>8857280</v>
      </c>
      <c r="C12663">
        <v>21901600</v>
      </c>
      <c r="D12663">
        <v>26267800</v>
      </c>
      <c r="E12663">
        <v>50195840</v>
      </c>
      <c r="F12663" s="4">
        <f t="shared" si="197"/>
        <v>32788413.333333332</v>
      </c>
    </row>
    <row r="12664" spans="1:6" x14ac:dyDescent="0.3">
      <c r="A12664" t="s">
        <v>13314</v>
      </c>
      <c r="B12664">
        <v>667950</v>
      </c>
      <c r="C12664">
        <v>1467020</v>
      </c>
      <c r="D12664">
        <v>0</v>
      </c>
      <c r="E12664">
        <v>820000</v>
      </c>
      <c r="F12664" s="4">
        <f t="shared" si="197"/>
        <v>762340</v>
      </c>
    </row>
    <row r="12665" spans="1:6" x14ac:dyDescent="0.3">
      <c r="A12665" t="s">
        <v>13315</v>
      </c>
      <c r="B12665">
        <v>1457540</v>
      </c>
      <c r="C12665">
        <v>322140</v>
      </c>
      <c r="D12665">
        <v>944760</v>
      </c>
      <c r="E12665">
        <v>1137500</v>
      </c>
      <c r="F12665" s="4">
        <f t="shared" si="197"/>
        <v>801466.66666666663</v>
      </c>
    </row>
    <row r="12666" spans="1:6" x14ac:dyDescent="0.3">
      <c r="A12666" t="s">
        <v>13316</v>
      </c>
      <c r="B12666">
        <v>2483810</v>
      </c>
      <c r="C12666">
        <v>2664540</v>
      </c>
      <c r="D12666">
        <v>1310580</v>
      </c>
      <c r="E12666">
        <v>771500</v>
      </c>
      <c r="F12666" s="4">
        <f t="shared" si="197"/>
        <v>1582206.6666666667</v>
      </c>
    </row>
    <row r="12667" spans="1:6" x14ac:dyDescent="0.3">
      <c r="A12667" t="s">
        <v>13317</v>
      </c>
      <c r="B12667">
        <v>1875160</v>
      </c>
      <c r="C12667">
        <v>2703000</v>
      </c>
      <c r="D12667">
        <v>5687550</v>
      </c>
      <c r="E12667">
        <v>2181270</v>
      </c>
      <c r="F12667" s="4">
        <f t="shared" si="197"/>
        <v>3523940</v>
      </c>
    </row>
    <row r="12668" spans="1:6" x14ac:dyDescent="0.3">
      <c r="A12668" t="s">
        <v>13318</v>
      </c>
      <c r="B12668">
        <v>667950</v>
      </c>
      <c r="C12668">
        <v>2621200</v>
      </c>
      <c r="D12668">
        <v>0</v>
      </c>
      <c r="E12668">
        <v>927000</v>
      </c>
      <c r="F12668" s="4">
        <f t="shared" si="197"/>
        <v>1182733.3333333333</v>
      </c>
    </row>
    <row r="12669" spans="1:6" x14ac:dyDescent="0.3">
      <c r="A12669" t="s">
        <v>13319</v>
      </c>
      <c r="B12669">
        <v>0</v>
      </c>
      <c r="C12669">
        <v>2737560</v>
      </c>
      <c r="D12669">
        <v>884520</v>
      </c>
      <c r="E12669">
        <v>1422520</v>
      </c>
      <c r="F12669" s="4">
        <f t="shared" si="197"/>
        <v>1681533.3333333333</v>
      </c>
    </row>
    <row r="12670" spans="1:6" x14ac:dyDescent="0.3">
      <c r="A12670" t="s">
        <v>13320</v>
      </c>
      <c r="B12670">
        <v>411950</v>
      </c>
      <c r="C12670">
        <v>230000</v>
      </c>
      <c r="D12670">
        <v>700290</v>
      </c>
      <c r="E12670">
        <v>386000</v>
      </c>
      <c r="F12670" s="4">
        <f t="shared" si="197"/>
        <v>438763.33333333331</v>
      </c>
    </row>
    <row r="12671" spans="1:6" x14ac:dyDescent="0.3">
      <c r="A12671" t="s">
        <v>13321</v>
      </c>
      <c r="B12671">
        <v>2668560</v>
      </c>
      <c r="C12671">
        <v>2390069</v>
      </c>
      <c r="D12671">
        <v>2086930</v>
      </c>
      <c r="E12671">
        <v>2725780</v>
      </c>
      <c r="F12671" s="4">
        <f t="shared" si="197"/>
        <v>2400926.3333333335</v>
      </c>
    </row>
    <row r="12672" spans="1:6" x14ac:dyDescent="0.3">
      <c r="A12672" t="s">
        <v>13322</v>
      </c>
      <c r="B12672">
        <v>0</v>
      </c>
      <c r="C12672">
        <v>1045590</v>
      </c>
      <c r="D12672">
        <v>357000</v>
      </c>
      <c r="E12672">
        <v>773660</v>
      </c>
      <c r="F12672" s="4">
        <f t="shared" si="197"/>
        <v>725416.66666666663</v>
      </c>
    </row>
    <row r="12673" spans="1:6" x14ac:dyDescent="0.3">
      <c r="A12673" t="s">
        <v>13323</v>
      </c>
      <c r="B12673">
        <v>2387390</v>
      </c>
      <c r="C12673">
        <v>6066060</v>
      </c>
      <c r="D12673">
        <v>6234310</v>
      </c>
      <c r="E12673">
        <v>8746790</v>
      </c>
      <c r="F12673" s="4">
        <f t="shared" si="197"/>
        <v>7015720</v>
      </c>
    </row>
    <row r="12674" spans="1:6" x14ac:dyDescent="0.3">
      <c r="A12674" t="s">
        <v>13324</v>
      </c>
      <c r="B12674">
        <v>370000</v>
      </c>
      <c r="C12674">
        <v>370000</v>
      </c>
      <c r="D12674">
        <v>604600</v>
      </c>
      <c r="E12674">
        <v>1060240</v>
      </c>
      <c r="F12674" s="4">
        <f t="shared" si="197"/>
        <v>678280</v>
      </c>
    </row>
    <row r="12675" spans="1:6" x14ac:dyDescent="0.3">
      <c r="A12675" t="s">
        <v>13325</v>
      </c>
      <c r="B12675">
        <v>411950</v>
      </c>
      <c r="C12675">
        <v>540540</v>
      </c>
      <c r="D12675">
        <v>229320</v>
      </c>
      <c r="E12675">
        <v>386000</v>
      </c>
      <c r="F12675" s="4">
        <f t="shared" ref="F12675:F12738" si="198">SUM(C12675:E12675)/3</f>
        <v>385286.66666666669</v>
      </c>
    </row>
    <row r="12676" spans="1:6" x14ac:dyDescent="0.3">
      <c r="A12676" t="s">
        <v>13326</v>
      </c>
      <c r="B12676">
        <v>482300</v>
      </c>
      <c r="C12676">
        <v>273000</v>
      </c>
      <c r="D12676">
        <v>378480</v>
      </c>
      <c r="E12676">
        <v>0</v>
      </c>
      <c r="F12676" s="4">
        <f t="shared" si="198"/>
        <v>217160</v>
      </c>
    </row>
    <row r="12677" spans="1:6" x14ac:dyDescent="0.3">
      <c r="A12677" t="s">
        <v>13327</v>
      </c>
      <c r="B12677">
        <v>3385910</v>
      </c>
      <c r="C12677">
        <v>0</v>
      </c>
      <c r="D12677">
        <v>1233960</v>
      </c>
      <c r="E12677">
        <v>1128400</v>
      </c>
      <c r="F12677" s="4">
        <f t="shared" si="198"/>
        <v>787453.33333333337</v>
      </c>
    </row>
    <row r="12678" spans="1:6" x14ac:dyDescent="0.3">
      <c r="A12678" t="s">
        <v>13328</v>
      </c>
      <c r="B12678">
        <v>0</v>
      </c>
      <c r="C12678">
        <v>0</v>
      </c>
      <c r="D12678">
        <v>236600</v>
      </c>
      <c r="E12678">
        <v>545780</v>
      </c>
      <c r="F12678" s="4">
        <f t="shared" si="198"/>
        <v>260793.33333333334</v>
      </c>
    </row>
    <row r="12679" spans="1:6" x14ac:dyDescent="0.3">
      <c r="A12679" t="s">
        <v>13329</v>
      </c>
      <c r="B12679">
        <v>3417770</v>
      </c>
      <c r="C12679">
        <v>2570030</v>
      </c>
      <c r="D12679">
        <v>5527469</v>
      </c>
      <c r="E12679">
        <v>2040520</v>
      </c>
      <c r="F12679" s="4">
        <f t="shared" si="198"/>
        <v>3379339.6666666665</v>
      </c>
    </row>
    <row r="12680" spans="1:6" x14ac:dyDescent="0.3">
      <c r="A12680" t="s">
        <v>13330</v>
      </c>
      <c r="B12680">
        <v>744200</v>
      </c>
      <c r="C12680">
        <v>0</v>
      </c>
      <c r="D12680">
        <v>0</v>
      </c>
      <c r="E12680">
        <v>0</v>
      </c>
      <c r="F12680" s="4">
        <f t="shared" si="198"/>
        <v>0</v>
      </c>
    </row>
    <row r="12681" spans="1:6" x14ac:dyDescent="0.3">
      <c r="A12681" t="s">
        <v>13331</v>
      </c>
      <c r="B12681">
        <v>0</v>
      </c>
      <c r="C12681">
        <v>1844000</v>
      </c>
      <c r="D12681">
        <v>1880970</v>
      </c>
      <c r="E12681">
        <v>573300</v>
      </c>
      <c r="F12681" s="4">
        <f t="shared" si="198"/>
        <v>1432756.6666666667</v>
      </c>
    </row>
    <row r="12682" spans="1:6" x14ac:dyDescent="0.3">
      <c r="A12682" t="s">
        <v>13332</v>
      </c>
      <c r="B12682">
        <v>0</v>
      </c>
      <c r="C12682">
        <v>0</v>
      </c>
      <c r="D12682">
        <v>451860</v>
      </c>
      <c r="E12682">
        <v>847280</v>
      </c>
      <c r="F12682" s="4">
        <f t="shared" si="198"/>
        <v>433046.66666666669</v>
      </c>
    </row>
    <row r="12683" spans="1:6" x14ac:dyDescent="0.3">
      <c r="A12683" t="s">
        <v>13333</v>
      </c>
      <c r="B12683">
        <v>0</v>
      </c>
      <c r="C12683">
        <v>1113840</v>
      </c>
      <c r="D12683">
        <v>0</v>
      </c>
      <c r="E12683">
        <v>311100</v>
      </c>
      <c r="F12683" s="4">
        <f t="shared" si="198"/>
        <v>474980</v>
      </c>
    </row>
    <row r="12684" spans="1:6" x14ac:dyDescent="0.3">
      <c r="A12684" t="s">
        <v>13334</v>
      </c>
      <c r="B12684">
        <v>256000</v>
      </c>
      <c r="C12684">
        <v>2978580</v>
      </c>
      <c r="D12684">
        <v>1084500</v>
      </c>
      <c r="E12684">
        <v>2513600</v>
      </c>
      <c r="F12684" s="4">
        <f t="shared" si="198"/>
        <v>2192226.6666666665</v>
      </c>
    </row>
    <row r="12685" spans="1:6" x14ac:dyDescent="0.3">
      <c r="A12685" t="s">
        <v>13335</v>
      </c>
      <c r="B12685">
        <v>1215000</v>
      </c>
      <c r="C12685">
        <v>532350</v>
      </c>
      <c r="D12685">
        <v>2082440</v>
      </c>
      <c r="E12685">
        <v>2001280</v>
      </c>
      <c r="F12685" s="4">
        <f t="shared" si="198"/>
        <v>1538690</v>
      </c>
    </row>
    <row r="12686" spans="1:6" x14ac:dyDescent="0.3">
      <c r="A12686" t="s">
        <v>13336</v>
      </c>
      <c r="B12686">
        <v>370000</v>
      </c>
      <c r="C12686">
        <v>4201700</v>
      </c>
      <c r="D12686">
        <v>349000</v>
      </c>
      <c r="E12686">
        <v>0</v>
      </c>
      <c r="F12686" s="4">
        <f t="shared" si="198"/>
        <v>1516900</v>
      </c>
    </row>
    <row r="12687" spans="1:6" x14ac:dyDescent="0.3">
      <c r="A12687" t="s">
        <v>13337</v>
      </c>
      <c r="B12687">
        <v>5663400</v>
      </c>
      <c r="C12687">
        <v>518700</v>
      </c>
      <c r="D12687">
        <v>5122390</v>
      </c>
      <c r="E12687">
        <v>5746060</v>
      </c>
      <c r="F12687" s="4">
        <f t="shared" si="198"/>
        <v>3795716.6666666665</v>
      </c>
    </row>
    <row r="12688" spans="1:6" x14ac:dyDescent="0.3">
      <c r="A12688" t="s">
        <v>13338</v>
      </c>
      <c r="B12688">
        <v>1982610</v>
      </c>
      <c r="C12688">
        <v>5151450</v>
      </c>
      <c r="D12688">
        <v>5433790</v>
      </c>
      <c r="E12688">
        <v>3624350</v>
      </c>
      <c r="F12688" s="4">
        <f t="shared" si="198"/>
        <v>4736530</v>
      </c>
    </row>
    <row r="12689" spans="1:6" x14ac:dyDescent="0.3">
      <c r="A12689" t="s">
        <v>13339</v>
      </c>
      <c r="B12689">
        <v>1353800</v>
      </c>
      <c r="C12689">
        <v>1243970</v>
      </c>
      <c r="D12689">
        <v>0</v>
      </c>
      <c r="E12689">
        <v>1640000</v>
      </c>
      <c r="F12689" s="4">
        <f t="shared" si="198"/>
        <v>961323.33333333337</v>
      </c>
    </row>
    <row r="12690" spans="1:6" x14ac:dyDescent="0.3">
      <c r="A12690" t="s">
        <v>13340</v>
      </c>
      <c r="B12690">
        <v>3169800</v>
      </c>
      <c r="C12690">
        <v>5723410</v>
      </c>
      <c r="D12690">
        <v>4064420</v>
      </c>
      <c r="E12690">
        <v>3541300</v>
      </c>
      <c r="F12690" s="4">
        <f t="shared" si="198"/>
        <v>4443043.333333333</v>
      </c>
    </row>
    <row r="12691" spans="1:6" x14ac:dyDescent="0.3">
      <c r="A12691" t="s">
        <v>13341</v>
      </c>
      <c r="B12691">
        <v>2183800</v>
      </c>
      <c r="C12691">
        <v>3961910</v>
      </c>
      <c r="D12691">
        <v>2590140</v>
      </c>
      <c r="E12691">
        <v>3321220</v>
      </c>
      <c r="F12691" s="4">
        <f t="shared" si="198"/>
        <v>3291090</v>
      </c>
    </row>
    <row r="12692" spans="1:6" x14ac:dyDescent="0.3">
      <c r="A12692" t="s">
        <v>13342</v>
      </c>
      <c r="B12692">
        <v>0</v>
      </c>
      <c r="C12692">
        <v>2027840</v>
      </c>
      <c r="D12692">
        <v>2137520</v>
      </c>
      <c r="E12692">
        <v>2365420</v>
      </c>
      <c r="F12692" s="4">
        <f t="shared" si="198"/>
        <v>2176926.6666666665</v>
      </c>
    </row>
    <row r="12693" spans="1:6" x14ac:dyDescent="0.3">
      <c r="A12693" t="s">
        <v>13343</v>
      </c>
      <c r="B12693">
        <v>3700000</v>
      </c>
      <c r="C12693">
        <v>0</v>
      </c>
      <c r="D12693">
        <v>2142000</v>
      </c>
      <c r="E12693">
        <v>5023200</v>
      </c>
      <c r="F12693" s="4">
        <f t="shared" si="198"/>
        <v>2388400</v>
      </c>
    </row>
    <row r="12694" spans="1:6" x14ac:dyDescent="0.3">
      <c r="A12694" t="s">
        <v>13344</v>
      </c>
      <c r="B12694">
        <v>2963880</v>
      </c>
      <c r="C12694">
        <v>6743870</v>
      </c>
      <c r="D12694">
        <v>2988420</v>
      </c>
      <c r="E12694">
        <v>2593770</v>
      </c>
      <c r="F12694" s="4">
        <f t="shared" si="198"/>
        <v>4108686.6666666665</v>
      </c>
    </row>
    <row r="12695" spans="1:6" x14ac:dyDescent="0.3">
      <c r="A12695" t="s">
        <v>13345</v>
      </c>
      <c r="B12695">
        <v>530000</v>
      </c>
      <c r="C12695">
        <v>0</v>
      </c>
      <c r="D12695">
        <v>2155780</v>
      </c>
      <c r="E12695">
        <v>2806390</v>
      </c>
      <c r="F12695" s="4">
        <f t="shared" si="198"/>
        <v>1654056.6666666667</v>
      </c>
    </row>
    <row r="12696" spans="1:6" x14ac:dyDescent="0.3">
      <c r="A12696" t="s">
        <v>13346</v>
      </c>
      <c r="B12696">
        <v>0</v>
      </c>
      <c r="C12696">
        <v>2405760</v>
      </c>
      <c r="D12696">
        <v>2195850</v>
      </c>
      <c r="E12696">
        <v>0</v>
      </c>
      <c r="F12696" s="4">
        <f t="shared" si="198"/>
        <v>1533870</v>
      </c>
    </row>
    <row r="12697" spans="1:6" x14ac:dyDescent="0.3">
      <c r="A12697" t="s">
        <v>13347</v>
      </c>
      <c r="B12697">
        <v>308000</v>
      </c>
      <c r="C12697">
        <v>0</v>
      </c>
      <c r="D12697">
        <v>300300</v>
      </c>
      <c r="E12697">
        <v>652180</v>
      </c>
      <c r="F12697" s="4">
        <f t="shared" si="198"/>
        <v>317493.33333333331</v>
      </c>
    </row>
    <row r="12698" spans="1:6" x14ac:dyDescent="0.3">
      <c r="A12698" t="s">
        <v>13348</v>
      </c>
      <c r="B12698">
        <v>6326590</v>
      </c>
      <c r="C12698">
        <v>0</v>
      </c>
      <c r="D12698">
        <v>642000</v>
      </c>
      <c r="E12698">
        <v>0</v>
      </c>
      <c r="F12698" s="4">
        <f t="shared" si="198"/>
        <v>214000</v>
      </c>
    </row>
    <row r="12699" spans="1:6" x14ac:dyDescent="0.3">
      <c r="A12699" t="s">
        <v>13349</v>
      </c>
      <c r="B12699">
        <v>2236000</v>
      </c>
      <c r="C12699">
        <v>0</v>
      </c>
      <c r="D12699">
        <v>281600</v>
      </c>
      <c r="E12699">
        <v>957200</v>
      </c>
      <c r="F12699" s="4">
        <f t="shared" si="198"/>
        <v>412933.33333333331</v>
      </c>
    </row>
    <row r="12700" spans="1:6" x14ac:dyDescent="0.3">
      <c r="A12700" t="s">
        <v>13350</v>
      </c>
      <c r="B12700">
        <v>2347870</v>
      </c>
      <c r="C12700">
        <v>2225860</v>
      </c>
      <c r="D12700">
        <v>1561380</v>
      </c>
      <c r="E12700">
        <v>2517150</v>
      </c>
      <c r="F12700" s="4">
        <f t="shared" si="198"/>
        <v>2101463.3333333335</v>
      </c>
    </row>
    <row r="12701" spans="1:6" x14ac:dyDescent="0.3">
      <c r="A12701" t="s">
        <v>13351</v>
      </c>
      <c r="B12701">
        <v>256000</v>
      </c>
      <c r="C12701">
        <v>370000</v>
      </c>
      <c r="D12701">
        <v>1110000</v>
      </c>
      <c r="E12701">
        <v>0</v>
      </c>
      <c r="F12701" s="4">
        <f t="shared" si="198"/>
        <v>493333.33333333331</v>
      </c>
    </row>
    <row r="12702" spans="1:6" x14ac:dyDescent="0.3">
      <c r="A12702" t="s">
        <v>13352</v>
      </c>
      <c r="B12702">
        <v>1534360</v>
      </c>
      <c r="C12702">
        <v>877600</v>
      </c>
      <c r="D12702">
        <v>5141500</v>
      </c>
      <c r="E12702">
        <v>4478500</v>
      </c>
      <c r="F12702" s="4">
        <f t="shared" si="198"/>
        <v>3499200</v>
      </c>
    </row>
    <row r="12703" spans="1:6" x14ac:dyDescent="0.3">
      <c r="A12703" t="s">
        <v>13353</v>
      </c>
      <c r="B12703">
        <v>4333800</v>
      </c>
      <c r="C12703">
        <v>3006280</v>
      </c>
      <c r="D12703">
        <v>4917220</v>
      </c>
      <c r="E12703">
        <v>2542360</v>
      </c>
      <c r="F12703" s="4">
        <f t="shared" si="198"/>
        <v>3488620</v>
      </c>
    </row>
    <row r="12704" spans="1:6" x14ac:dyDescent="0.3">
      <c r="A12704" t="s">
        <v>13354</v>
      </c>
      <c r="B12704">
        <v>453200</v>
      </c>
      <c r="C12704">
        <v>0</v>
      </c>
      <c r="D12704">
        <v>438240</v>
      </c>
      <c r="E12704">
        <v>820000</v>
      </c>
      <c r="F12704" s="4">
        <f t="shared" si="198"/>
        <v>419413.33333333331</v>
      </c>
    </row>
    <row r="12705" spans="1:6" x14ac:dyDescent="0.3">
      <c r="A12705" t="s">
        <v>13355</v>
      </c>
      <c r="B12705">
        <v>6152200</v>
      </c>
      <c r="C12705">
        <v>1087450</v>
      </c>
      <c r="D12705">
        <v>6592950</v>
      </c>
      <c r="E12705">
        <v>2187140</v>
      </c>
      <c r="F12705" s="4">
        <f t="shared" si="198"/>
        <v>3289180</v>
      </c>
    </row>
    <row r="12706" spans="1:6" x14ac:dyDescent="0.3">
      <c r="A12706" t="s">
        <v>13356</v>
      </c>
      <c r="B12706">
        <v>7386480</v>
      </c>
      <c r="C12706">
        <v>19654980</v>
      </c>
      <c r="D12706">
        <v>20697960</v>
      </c>
      <c r="E12706">
        <v>12499220</v>
      </c>
      <c r="F12706" s="4">
        <f t="shared" si="198"/>
        <v>17617386.666666668</v>
      </c>
    </row>
    <row r="12707" spans="1:6" x14ac:dyDescent="0.3">
      <c r="A12707" t="s">
        <v>13357</v>
      </c>
      <c r="B12707">
        <v>0</v>
      </c>
      <c r="C12707">
        <v>149400</v>
      </c>
      <c r="D12707">
        <v>245700</v>
      </c>
      <c r="E12707">
        <v>258000</v>
      </c>
      <c r="F12707" s="4">
        <f t="shared" si="198"/>
        <v>217700</v>
      </c>
    </row>
    <row r="12708" spans="1:6" x14ac:dyDescent="0.3">
      <c r="A12708" t="s">
        <v>13358</v>
      </c>
      <c r="B12708">
        <v>2250360</v>
      </c>
      <c r="C12708">
        <v>2125920</v>
      </c>
      <c r="D12708">
        <v>2124960</v>
      </c>
      <c r="E12708">
        <v>2081000</v>
      </c>
      <c r="F12708" s="4">
        <f t="shared" si="198"/>
        <v>2110626.6666666665</v>
      </c>
    </row>
    <row r="12709" spans="1:6" x14ac:dyDescent="0.3">
      <c r="A12709" t="s">
        <v>13359</v>
      </c>
      <c r="B12709">
        <v>608000</v>
      </c>
      <c r="C12709">
        <v>453200</v>
      </c>
      <c r="D12709">
        <v>370000</v>
      </c>
      <c r="E12709">
        <v>982560</v>
      </c>
      <c r="F12709" s="4">
        <f t="shared" si="198"/>
        <v>601920</v>
      </c>
    </row>
    <row r="12710" spans="1:6" x14ac:dyDescent="0.3">
      <c r="A12710" t="s">
        <v>570</v>
      </c>
      <c r="B12710">
        <v>305760</v>
      </c>
      <c r="C12710">
        <v>2553400</v>
      </c>
      <c r="D12710">
        <v>2734920</v>
      </c>
      <c r="E12710">
        <v>2085580</v>
      </c>
      <c r="F12710" s="4">
        <f t="shared" si="198"/>
        <v>2457966.6666666665</v>
      </c>
    </row>
    <row r="12711" spans="1:6" x14ac:dyDescent="0.3">
      <c r="A12711" t="s">
        <v>13360</v>
      </c>
      <c r="B12711">
        <v>3923280</v>
      </c>
      <c r="C12711">
        <v>0</v>
      </c>
      <c r="D12711">
        <v>0</v>
      </c>
      <c r="E12711">
        <v>473200</v>
      </c>
      <c r="F12711" s="4">
        <f t="shared" si="198"/>
        <v>157733.33333333334</v>
      </c>
    </row>
    <row r="12712" spans="1:6" x14ac:dyDescent="0.3">
      <c r="A12712" t="s">
        <v>13361</v>
      </c>
      <c r="B12712">
        <v>1898206</v>
      </c>
      <c r="C12712">
        <v>2602006</v>
      </c>
      <c r="D12712">
        <v>2716080</v>
      </c>
      <c r="E12712">
        <v>2609920</v>
      </c>
      <c r="F12712" s="4">
        <f t="shared" si="198"/>
        <v>2642668.6666666665</v>
      </c>
    </row>
    <row r="12713" spans="1:6" x14ac:dyDescent="0.3">
      <c r="A12713" t="s">
        <v>13362</v>
      </c>
      <c r="B12713">
        <v>1137570</v>
      </c>
      <c r="C12713">
        <v>0</v>
      </c>
      <c r="D12713">
        <v>491400</v>
      </c>
      <c r="E12713">
        <v>1792600</v>
      </c>
      <c r="F12713" s="4">
        <f t="shared" si="198"/>
        <v>761333.33333333337</v>
      </c>
    </row>
    <row r="12714" spans="1:6" x14ac:dyDescent="0.3">
      <c r="A12714" t="s">
        <v>13363</v>
      </c>
      <c r="B12714">
        <v>3119470</v>
      </c>
      <c r="C12714">
        <v>3261320</v>
      </c>
      <c r="D12714">
        <v>2605500</v>
      </c>
      <c r="E12714">
        <v>2673090</v>
      </c>
      <c r="F12714" s="4">
        <f t="shared" si="198"/>
        <v>2846636.6666666665</v>
      </c>
    </row>
    <row r="12715" spans="1:6" x14ac:dyDescent="0.3">
      <c r="A12715" t="s">
        <v>13364</v>
      </c>
      <c r="B12715">
        <v>2093260</v>
      </c>
      <c r="C12715">
        <v>1108380</v>
      </c>
      <c r="D12715">
        <v>1341160</v>
      </c>
      <c r="E12715">
        <v>494000</v>
      </c>
      <c r="F12715" s="4">
        <f t="shared" si="198"/>
        <v>981180</v>
      </c>
    </row>
    <row r="12716" spans="1:6" x14ac:dyDescent="0.3">
      <c r="A12716" t="s">
        <v>13365</v>
      </c>
      <c r="B12716">
        <v>382200</v>
      </c>
      <c r="C12716">
        <v>0</v>
      </c>
      <c r="D12716">
        <v>0</v>
      </c>
      <c r="E12716">
        <v>0</v>
      </c>
      <c r="F12716" s="4">
        <f t="shared" si="198"/>
        <v>0</v>
      </c>
    </row>
    <row r="12717" spans="1:6" x14ac:dyDescent="0.3">
      <c r="A12717" t="s">
        <v>13366</v>
      </c>
      <c r="B12717">
        <v>1217000</v>
      </c>
      <c r="C12717">
        <v>1605000</v>
      </c>
      <c r="D12717">
        <v>0</v>
      </c>
      <c r="E12717">
        <v>534000</v>
      </c>
      <c r="F12717" s="4">
        <f t="shared" si="198"/>
        <v>713000</v>
      </c>
    </row>
    <row r="12718" spans="1:6" x14ac:dyDescent="0.3">
      <c r="A12718" t="s">
        <v>13367</v>
      </c>
      <c r="B12718">
        <v>7819300</v>
      </c>
      <c r="C12718">
        <v>5952000</v>
      </c>
      <c r="D12718">
        <v>5474690</v>
      </c>
      <c r="E12718">
        <v>9896210</v>
      </c>
      <c r="F12718" s="4">
        <f t="shared" si="198"/>
        <v>7107633.333333333</v>
      </c>
    </row>
    <row r="12719" spans="1:6" x14ac:dyDescent="0.3">
      <c r="A12719" t="s">
        <v>13368</v>
      </c>
      <c r="B12719">
        <v>2358720</v>
      </c>
      <c r="C12719">
        <v>1010100</v>
      </c>
      <c r="D12719">
        <v>0</v>
      </c>
      <c r="E12719">
        <v>4974060</v>
      </c>
      <c r="F12719" s="4">
        <f t="shared" si="198"/>
        <v>1994720</v>
      </c>
    </row>
    <row r="12720" spans="1:6" x14ac:dyDescent="0.3">
      <c r="A12720" t="s">
        <v>13369</v>
      </c>
      <c r="B12720">
        <v>0</v>
      </c>
      <c r="C12720">
        <v>305000</v>
      </c>
      <c r="D12720">
        <v>313950</v>
      </c>
      <c r="E12720">
        <v>311100</v>
      </c>
      <c r="F12720" s="4">
        <f t="shared" si="198"/>
        <v>310016.66666666669</v>
      </c>
    </row>
    <row r="12721" spans="1:6" x14ac:dyDescent="0.3">
      <c r="A12721" t="s">
        <v>13370</v>
      </c>
      <c r="B12721">
        <v>1521500</v>
      </c>
      <c r="C12721">
        <v>898360</v>
      </c>
      <c r="D12721">
        <v>450000</v>
      </c>
      <c r="E12721">
        <v>2946000</v>
      </c>
      <c r="F12721" s="4">
        <f t="shared" si="198"/>
        <v>1431453.3333333333</v>
      </c>
    </row>
    <row r="12722" spans="1:6" x14ac:dyDescent="0.3">
      <c r="A12722" t="s">
        <v>13371</v>
      </c>
      <c r="B12722">
        <v>0</v>
      </c>
      <c r="C12722">
        <v>515060</v>
      </c>
      <c r="D12722">
        <v>0</v>
      </c>
      <c r="E12722">
        <v>0</v>
      </c>
      <c r="F12722" s="4">
        <f t="shared" si="198"/>
        <v>171686.66666666666</v>
      </c>
    </row>
    <row r="12723" spans="1:6" x14ac:dyDescent="0.3">
      <c r="A12723" t="s">
        <v>13372</v>
      </c>
      <c r="B12723">
        <v>2730170</v>
      </c>
      <c r="C12723">
        <v>0</v>
      </c>
      <c r="D12723">
        <v>887250</v>
      </c>
      <c r="E12723">
        <v>709800</v>
      </c>
      <c r="F12723" s="4">
        <f t="shared" si="198"/>
        <v>532350</v>
      </c>
    </row>
    <row r="12724" spans="1:6" x14ac:dyDescent="0.3">
      <c r="A12724" t="s">
        <v>13373</v>
      </c>
      <c r="B12724">
        <v>2044770</v>
      </c>
      <c r="C12724">
        <v>0</v>
      </c>
      <c r="D12724">
        <v>523250</v>
      </c>
      <c r="E12724">
        <v>886500</v>
      </c>
      <c r="F12724" s="4">
        <f t="shared" si="198"/>
        <v>469916.66666666669</v>
      </c>
    </row>
    <row r="12725" spans="1:6" x14ac:dyDescent="0.3">
      <c r="A12725" t="s">
        <v>13374</v>
      </c>
      <c r="B12725">
        <v>552000</v>
      </c>
      <c r="C12725">
        <v>604240</v>
      </c>
      <c r="D12725">
        <v>1876120</v>
      </c>
      <c r="E12725">
        <v>1147980</v>
      </c>
      <c r="F12725" s="4">
        <f t="shared" si="198"/>
        <v>1209446.6666666667</v>
      </c>
    </row>
    <row r="12726" spans="1:6" x14ac:dyDescent="0.3">
      <c r="A12726" t="s">
        <v>13375</v>
      </c>
      <c r="B12726">
        <v>900900</v>
      </c>
      <c r="C12726">
        <v>5259700</v>
      </c>
      <c r="D12726">
        <v>2709200</v>
      </c>
      <c r="E12726">
        <v>2096640</v>
      </c>
      <c r="F12726" s="4">
        <f t="shared" si="198"/>
        <v>3355180</v>
      </c>
    </row>
    <row r="12727" spans="1:6" x14ac:dyDescent="0.3">
      <c r="A12727" t="s">
        <v>13376</v>
      </c>
      <c r="B12727">
        <v>160000</v>
      </c>
      <c r="C12727">
        <v>264000</v>
      </c>
      <c r="D12727">
        <v>1956186</v>
      </c>
      <c r="E12727">
        <v>596700</v>
      </c>
      <c r="F12727" s="4">
        <f t="shared" si="198"/>
        <v>938962</v>
      </c>
    </row>
    <row r="12728" spans="1:6" x14ac:dyDescent="0.3">
      <c r="A12728" t="s">
        <v>13377</v>
      </c>
      <c r="B12728">
        <v>313950</v>
      </c>
      <c r="C12728">
        <v>868140</v>
      </c>
      <c r="D12728">
        <v>1127120</v>
      </c>
      <c r="E12728">
        <v>1113850</v>
      </c>
      <c r="F12728" s="4">
        <f t="shared" si="198"/>
        <v>1036370</v>
      </c>
    </row>
    <row r="12729" spans="1:6" x14ac:dyDescent="0.3">
      <c r="A12729" t="s">
        <v>13378</v>
      </c>
      <c r="B12729">
        <v>0</v>
      </c>
      <c r="C12729">
        <v>1480000</v>
      </c>
      <c r="D12729">
        <v>0</v>
      </c>
      <c r="E12729">
        <v>450560</v>
      </c>
      <c r="F12729" s="4">
        <f t="shared" si="198"/>
        <v>643520</v>
      </c>
    </row>
    <row r="12730" spans="1:6" x14ac:dyDescent="0.3">
      <c r="A12730" t="s">
        <v>13379</v>
      </c>
      <c r="B12730">
        <v>0</v>
      </c>
      <c r="C12730">
        <v>0</v>
      </c>
      <c r="D12730">
        <v>1412450</v>
      </c>
      <c r="E12730">
        <v>545640</v>
      </c>
      <c r="F12730" s="4">
        <f t="shared" si="198"/>
        <v>652696.66666666663</v>
      </c>
    </row>
    <row r="12731" spans="1:6" x14ac:dyDescent="0.3">
      <c r="A12731" t="s">
        <v>13380</v>
      </c>
      <c r="B12731">
        <v>451500</v>
      </c>
      <c r="C12731">
        <v>230000</v>
      </c>
      <c r="D12731">
        <v>743470</v>
      </c>
      <c r="E12731">
        <v>0</v>
      </c>
      <c r="F12731" s="4">
        <f t="shared" si="198"/>
        <v>324490</v>
      </c>
    </row>
    <row r="12732" spans="1:6" x14ac:dyDescent="0.3">
      <c r="A12732" t="s">
        <v>13381</v>
      </c>
      <c r="B12732">
        <v>0</v>
      </c>
      <c r="C12732">
        <v>1234060</v>
      </c>
      <c r="D12732">
        <v>0</v>
      </c>
      <c r="E12732">
        <v>2331640</v>
      </c>
      <c r="F12732" s="4">
        <f t="shared" si="198"/>
        <v>1188566.6666666667</v>
      </c>
    </row>
    <row r="12733" spans="1:6" x14ac:dyDescent="0.3">
      <c r="A12733" t="s">
        <v>13382</v>
      </c>
      <c r="B12733">
        <v>2295500</v>
      </c>
      <c r="C12733">
        <v>2560250</v>
      </c>
      <c r="D12733">
        <v>2063920</v>
      </c>
      <c r="E12733">
        <v>2201930</v>
      </c>
      <c r="F12733" s="4">
        <f t="shared" si="198"/>
        <v>2275366.6666666665</v>
      </c>
    </row>
    <row r="12734" spans="1:6" x14ac:dyDescent="0.3">
      <c r="A12734" t="s">
        <v>13383</v>
      </c>
      <c r="B12734">
        <v>2513960</v>
      </c>
      <c r="C12734">
        <v>2758640</v>
      </c>
      <c r="D12734">
        <v>3824920</v>
      </c>
      <c r="E12734">
        <v>3181660</v>
      </c>
      <c r="F12734" s="4">
        <f t="shared" si="198"/>
        <v>3255073.3333333335</v>
      </c>
    </row>
    <row r="12735" spans="1:6" x14ac:dyDescent="0.3">
      <c r="A12735" t="s">
        <v>13384</v>
      </c>
      <c r="B12735">
        <v>4381620</v>
      </c>
      <c r="C12735">
        <v>10963500</v>
      </c>
      <c r="D12735">
        <v>6436750</v>
      </c>
      <c r="E12735">
        <v>4913400</v>
      </c>
      <c r="F12735" s="4">
        <f t="shared" si="198"/>
        <v>7437883.333333333</v>
      </c>
    </row>
    <row r="12736" spans="1:6" x14ac:dyDescent="0.3">
      <c r="A12736" t="s">
        <v>13385</v>
      </c>
      <c r="B12736">
        <v>2323230</v>
      </c>
      <c r="C12736">
        <v>3700000</v>
      </c>
      <c r="D12736">
        <v>2165800</v>
      </c>
      <c r="E12736">
        <v>1196740</v>
      </c>
      <c r="F12736" s="4">
        <f t="shared" si="198"/>
        <v>2354180</v>
      </c>
    </row>
    <row r="12737" spans="1:6" x14ac:dyDescent="0.3">
      <c r="A12737" t="s">
        <v>13386</v>
      </c>
      <c r="B12737">
        <v>1061060</v>
      </c>
      <c r="C12737">
        <v>1380100</v>
      </c>
      <c r="D12737">
        <v>1589320</v>
      </c>
      <c r="E12737">
        <v>322140</v>
      </c>
      <c r="F12737" s="4">
        <f t="shared" si="198"/>
        <v>1097186.6666666667</v>
      </c>
    </row>
    <row r="12738" spans="1:6" x14ac:dyDescent="0.3">
      <c r="A12738" t="s">
        <v>13387</v>
      </c>
      <c r="B12738">
        <v>0</v>
      </c>
      <c r="C12738">
        <v>0</v>
      </c>
      <c r="D12738">
        <v>573300</v>
      </c>
      <c r="E12738">
        <v>0</v>
      </c>
      <c r="F12738" s="4">
        <f t="shared" si="198"/>
        <v>191100</v>
      </c>
    </row>
    <row r="12739" spans="1:6" x14ac:dyDescent="0.3">
      <c r="A12739" t="s">
        <v>13388</v>
      </c>
      <c r="B12739">
        <v>2943850</v>
      </c>
      <c r="C12739">
        <v>3423760</v>
      </c>
      <c r="D12739">
        <v>2663570</v>
      </c>
      <c r="E12739">
        <v>2649100</v>
      </c>
      <c r="F12739" s="4">
        <f t="shared" ref="F12739:F12802" si="199">SUM(C12739:E12739)/3</f>
        <v>2912143.3333333335</v>
      </c>
    </row>
    <row r="12740" spans="1:6" x14ac:dyDescent="0.3">
      <c r="A12740" t="s">
        <v>13389</v>
      </c>
      <c r="B12740">
        <v>2034010</v>
      </c>
      <c r="C12740">
        <v>4517180</v>
      </c>
      <c r="D12740">
        <v>4200450</v>
      </c>
      <c r="E12740">
        <v>4536440</v>
      </c>
      <c r="F12740" s="4">
        <f t="shared" si="199"/>
        <v>4418023.333333333</v>
      </c>
    </row>
    <row r="12741" spans="1:6" x14ac:dyDescent="0.3">
      <c r="A12741" t="s">
        <v>13390</v>
      </c>
      <c r="B12741">
        <v>653670</v>
      </c>
      <c r="C12741">
        <v>684000</v>
      </c>
      <c r="D12741">
        <v>275400</v>
      </c>
      <c r="E12741">
        <v>984780</v>
      </c>
      <c r="F12741" s="4">
        <f t="shared" si="199"/>
        <v>648060</v>
      </c>
    </row>
    <row r="12742" spans="1:6" x14ac:dyDescent="0.3">
      <c r="A12742" t="s">
        <v>13391</v>
      </c>
      <c r="B12742">
        <v>0</v>
      </c>
      <c r="C12742">
        <v>256000</v>
      </c>
      <c r="D12742">
        <v>0</v>
      </c>
      <c r="E12742">
        <v>0</v>
      </c>
      <c r="F12742" s="4">
        <f t="shared" si="199"/>
        <v>85333.333333333328</v>
      </c>
    </row>
    <row r="12743" spans="1:6" x14ac:dyDescent="0.3">
      <c r="A12743" t="s">
        <v>13392</v>
      </c>
      <c r="B12743">
        <v>0</v>
      </c>
      <c r="C12743">
        <v>1309950</v>
      </c>
      <c r="D12743">
        <v>0</v>
      </c>
      <c r="E12743">
        <v>0</v>
      </c>
      <c r="F12743" s="4">
        <f t="shared" si="199"/>
        <v>436650</v>
      </c>
    </row>
    <row r="12744" spans="1:6" x14ac:dyDescent="0.3">
      <c r="A12744" t="s">
        <v>13393</v>
      </c>
      <c r="B12744">
        <v>2762000</v>
      </c>
      <c r="C12744">
        <v>2409680</v>
      </c>
      <c r="D12744">
        <v>1530620</v>
      </c>
      <c r="E12744">
        <v>796000</v>
      </c>
      <c r="F12744" s="4">
        <f t="shared" si="199"/>
        <v>1578766.6666666667</v>
      </c>
    </row>
    <row r="12745" spans="1:6" x14ac:dyDescent="0.3">
      <c r="A12745" t="s">
        <v>13394</v>
      </c>
      <c r="B12745">
        <v>609700</v>
      </c>
      <c r="C12745">
        <v>230000</v>
      </c>
      <c r="D12745">
        <v>491400</v>
      </c>
      <c r="E12745">
        <v>818250</v>
      </c>
      <c r="F12745" s="4">
        <f t="shared" si="199"/>
        <v>513216.66666666669</v>
      </c>
    </row>
    <row r="12746" spans="1:6" x14ac:dyDescent="0.3">
      <c r="A12746" t="s">
        <v>13395</v>
      </c>
      <c r="B12746">
        <v>1116570</v>
      </c>
      <c r="C12746">
        <v>1629400</v>
      </c>
      <c r="D12746">
        <v>0</v>
      </c>
      <c r="E12746">
        <v>0</v>
      </c>
      <c r="F12746" s="4">
        <f t="shared" si="199"/>
        <v>543133.33333333337</v>
      </c>
    </row>
    <row r="12747" spans="1:6" x14ac:dyDescent="0.3">
      <c r="A12747" t="s">
        <v>13396</v>
      </c>
      <c r="B12747">
        <v>389320</v>
      </c>
      <c r="C12747">
        <v>1480000</v>
      </c>
      <c r="D12747">
        <v>776160</v>
      </c>
      <c r="E12747">
        <v>450560</v>
      </c>
      <c r="F12747" s="4">
        <f t="shared" si="199"/>
        <v>902240</v>
      </c>
    </row>
    <row r="12748" spans="1:6" x14ac:dyDescent="0.3">
      <c r="A12748" t="s">
        <v>13397</v>
      </c>
      <c r="B12748">
        <v>571950</v>
      </c>
      <c r="C12748">
        <v>607880</v>
      </c>
      <c r="D12748">
        <v>528300</v>
      </c>
      <c r="E12748">
        <v>1456180</v>
      </c>
      <c r="F12748" s="4">
        <f t="shared" si="199"/>
        <v>864120</v>
      </c>
    </row>
    <row r="12749" spans="1:6" x14ac:dyDescent="0.3">
      <c r="A12749" t="s">
        <v>13398</v>
      </c>
      <c r="B12749">
        <v>0</v>
      </c>
      <c r="C12749">
        <v>0</v>
      </c>
      <c r="D12749">
        <v>1206480</v>
      </c>
      <c r="E12749">
        <v>714000</v>
      </c>
      <c r="F12749" s="4">
        <f t="shared" si="199"/>
        <v>640160</v>
      </c>
    </row>
    <row r="12750" spans="1:6" x14ac:dyDescent="0.3">
      <c r="A12750" t="s">
        <v>13399</v>
      </c>
      <c r="B12750">
        <v>0</v>
      </c>
      <c r="C12750">
        <v>0</v>
      </c>
      <c r="D12750">
        <v>1433250</v>
      </c>
      <c r="E12750">
        <v>0</v>
      </c>
      <c r="F12750" s="4">
        <f t="shared" si="199"/>
        <v>477750</v>
      </c>
    </row>
    <row r="12751" spans="1:6" x14ac:dyDescent="0.3">
      <c r="A12751" t="s">
        <v>13400</v>
      </c>
      <c r="B12751">
        <v>0</v>
      </c>
      <c r="C12751">
        <v>945460</v>
      </c>
      <c r="D12751">
        <v>0</v>
      </c>
      <c r="E12751">
        <v>0</v>
      </c>
      <c r="F12751" s="4">
        <f t="shared" si="199"/>
        <v>315153.33333333331</v>
      </c>
    </row>
    <row r="12752" spans="1:6" x14ac:dyDescent="0.3">
      <c r="A12752" t="s">
        <v>13401</v>
      </c>
      <c r="B12752">
        <v>890500</v>
      </c>
      <c r="C12752">
        <v>0</v>
      </c>
      <c r="D12752">
        <v>2058200</v>
      </c>
      <c r="E12752">
        <v>2027800</v>
      </c>
      <c r="F12752" s="4">
        <f t="shared" si="199"/>
        <v>1362000</v>
      </c>
    </row>
    <row r="12753" spans="1:6" x14ac:dyDescent="0.3">
      <c r="A12753" t="s">
        <v>13402</v>
      </c>
      <c r="B12753">
        <v>14378450</v>
      </c>
      <c r="C12753">
        <v>8353600</v>
      </c>
      <c r="D12753">
        <v>12264810</v>
      </c>
      <c r="E12753">
        <v>12626890</v>
      </c>
      <c r="F12753" s="4">
        <f t="shared" si="199"/>
        <v>11081766.666666666</v>
      </c>
    </row>
    <row r="12754" spans="1:6" x14ac:dyDescent="0.3">
      <c r="A12754" t="s">
        <v>13403</v>
      </c>
      <c r="B12754">
        <v>0</v>
      </c>
      <c r="C12754">
        <v>1480000</v>
      </c>
      <c r="D12754">
        <v>529200</v>
      </c>
      <c r="E12754">
        <v>0</v>
      </c>
      <c r="F12754" s="4">
        <f t="shared" si="199"/>
        <v>669733.33333333337</v>
      </c>
    </row>
    <row r="12755" spans="1:6" x14ac:dyDescent="0.3">
      <c r="A12755" t="s">
        <v>13404</v>
      </c>
      <c r="B12755">
        <v>973990</v>
      </c>
      <c r="C12755">
        <v>1077540</v>
      </c>
      <c r="D12755">
        <v>2157454</v>
      </c>
      <c r="E12755">
        <v>1115100</v>
      </c>
      <c r="F12755" s="4">
        <f t="shared" si="199"/>
        <v>1450031.3333333333</v>
      </c>
    </row>
    <row r="12756" spans="1:6" x14ac:dyDescent="0.3">
      <c r="A12756" t="s">
        <v>13405</v>
      </c>
      <c r="B12756">
        <v>0</v>
      </c>
      <c r="C12756">
        <v>0</v>
      </c>
      <c r="D12756">
        <v>1064700</v>
      </c>
      <c r="E12756">
        <v>386000</v>
      </c>
      <c r="F12756" s="4">
        <f t="shared" si="199"/>
        <v>483566.66666666669</v>
      </c>
    </row>
    <row r="12757" spans="1:6" x14ac:dyDescent="0.3">
      <c r="A12757" t="s">
        <v>13406</v>
      </c>
      <c r="B12757">
        <v>3525620</v>
      </c>
      <c r="C12757">
        <v>2142680</v>
      </c>
      <c r="D12757">
        <v>1198470</v>
      </c>
      <c r="E12757">
        <v>2343340</v>
      </c>
      <c r="F12757" s="4">
        <f t="shared" si="199"/>
        <v>1894830</v>
      </c>
    </row>
    <row r="12758" spans="1:6" x14ac:dyDescent="0.3">
      <c r="A12758" t="s">
        <v>13407</v>
      </c>
      <c r="B12758">
        <v>0</v>
      </c>
      <c r="C12758">
        <v>1296750</v>
      </c>
      <c r="D12758">
        <v>0</v>
      </c>
      <c r="E12758">
        <v>0</v>
      </c>
      <c r="F12758" s="4">
        <f t="shared" si="199"/>
        <v>432250</v>
      </c>
    </row>
    <row r="12759" spans="1:6" x14ac:dyDescent="0.3">
      <c r="A12759" t="s">
        <v>13408</v>
      </c>
      <c r="B12759">
        <v>1955800</v>
      </c>
      <c r="C12759">
        <v>0</v>
      </c>
      <c r="D12759">
        <v>1100880</v>
      </c>
      <c r="E12759">
        <v>3363080</v>
      </c>
      <c r="F12759" s="4">
        <f t="shared" si="199"/>
        <v>1487986.6666666667</v>
      </c>
    </row>
    <row r="12760" spans="1:6" x14ac:dyDescent="0.3">
      <c r="A12760" t="s">
        <v>13409</v>
      </c>
      <c r="B12760">
        <v>0</v>
      </c>
      <c r="C12760">
        <v>752200</v>
      </c>
      <c r="D12760">
        <v>868140</v>
      </c>
      <c r="E12760">
        <v>940940</v>
      </c>
      <c r="F12760" s="4">
        <f t="shared" si="199"/>
        <v>853760</v>
      </c>
    </row>
    <row r="12761" spans="1:6" x14ac:dyDescent="0.3">
      <c r="A12761" t="s">
        <v>13410</v>
      </c>
      <c r="B12761">
        <v>229320</v>
      </c>
      <c r="C12761">
        <v>530300</v>
      </c>
      <c r="D12761">
        <v>405860</v>
      </c>
      <c r="E12761">
        <v>382200</v>
      </c>
      <c r="F12761" s="4">
        <f t="shared" si="199"/>
        <v>439453.33333333331</v>
      </c>
    </row>
    <row r="12762" spans="1:6" x14ac:dyDescent="0.3">
      <c r="A12762" t="s">
        <v>13411</v>
      </c>
      <c r="B12762">
        <v>0</v>
      </c>
      <c r="C12762">
        <v>397800</v>
      </c>
      <c r="D12762">
        <v>565920</v>
      </c>
      <c r="E12762">
        <v>410000</v>
      </c>
      <c r="F12762" s="4">
        <f t="shared" si="199"/>
        <v>457906.66666666669</v>
      </c>
    </row>
    <row r="12763" spans="1:6" x14ac:dyDescent="0.3">
      <c r="A12763" t="s">
        <v>13412</v>
      </c>
      <c r="B12763">
        <v>2125420</v>
      </c>
      <c r="C12763">
        <v>4116270</v>
      </c>
      <c r="D12763">
        <v>4746610</v>
      </c>
      <c r="E12763">
        <v>2012480</v>
      </c>
      <c r="F12763" s="4">
        <f t="shared" si="199"/>
        <v>3625120</v>
      </c>
    </row>
    <row r="12764" spans="1:6" x14ac:dyDescent="0.3">
      <c r="A12764" t="s">
        <v>13413</v>
      </c>
      <c r="B12764">
        <v>842160</v>
      </c>
      <c r="C12764">
        <v>0</v>
      </c>
      <c r="D12764">
        <v>998540</v>
      </c>
      <c r="E12764">
        <v>1302160</v>
      </c>
      <c r="F12764" s="4">
        <f t="shared" si="199"/>
        <v>766900</v>
      </c>
    </row>
    <row r="12765" spans="1:6" x14ac:dyDescent="0.3">
      <c r="A12765" t="s">
        <v>13414</v>
      </c>
      <c r="B12765">
        <v>0</v>
      </c>
      <c r="C12765">
        <v>370000</v>
      </c>
      <c r="D12765">
        <v>515600</v>
      </c>
      <c r="E12765">
        <v>360820</v>
      </c>
      <c r="F12765" s="4">
        <f t="shared" si="199"/>
        <v>415473.33333333331</v>
      </c>
    </row>
    <row r="12766" spans="1:6" x14ac:dyDescent="0.3">
      <c r="A12766" t="s">
        <v>13415</v>
      </c>
      <c r="B12766">
        <v>4440000</v>
      </c>
      <c r="C12766">
        <v>8099000</v>
      </c>
      <c r="D12766">
        <v>11577800</v>
      </c>
      <c r="E12766">
        <v>2367280</v>
      </c>
      <c r="F12766" s="4">
        <f t="shared" si="199"/>
        <v>7348026.666666667</v>
      </c>
    </row>
    <row r="12767" spans="1:6" x14ac:dyDescent="0.3">
      <c r="A12767" t="s">
        <v>13416</v>
      </c>
      <c r="B12767">
        <v>0</v>
      </c>
      <c r="C12767">
        <v>870050</v>
      </c>
      <c r="D12767">
        <v>0</v>
      </c>
      <c r="E12767">
        <v>418000</v>
      </c>
      <c r="F12767" s="4">
        <f t="shared" si="199"/>
        <v>429350</v>
      </c>
    </row>
    <row r="12768" spans="1:6" x14ac:dyDescent="0.3">
      <c r="A12768" t="s">
        <v>232</v>
      </c>
      <c r="B12768">
        <v>1556680</v>
      </c>
      <c r="C12768">
        <v>4455370</v>
      </c>
      <c r="D12768">
        <v>2824490</v>
      </c>
      <c r="E12768">
        <v>4366146</v>
      </c>
      <c r="F12768" s="4">
        <f t="shared" si="199"/>
        <v>3882002</v>
      </c>
    </row>
    <row r="12769" spans="1:6" x14ac:dyDescent="0.3">
      <c r="A12769" t="s">
        <v>13417</v>
      </c>
      <c r="B12769">
        <v>2363040</v>
      </c>
      <c r="C12769">
        <v>2208340</v>
      </c>
      <c r="D12769">
        <v>409500</v>
      </c>
      <c r="E12769">
        <v>714000</v>
      </c>
      <c r="F12769" s="4">
        <f t="shared" si="199"/>
        <v>1110613.3333333333</v>
      </c>
    </row>
    <row r="12770" spans="1:6" x14ac:dyDescent="0.3">
      <c r="A12770" t="s">
        <v>13418</v>
      </c>
      <c r="B12770">
        <v>0</v>
      </c>
      <c r="C12770">
        <v>3700000</v>
      </c>
      <c r="D12770">
        <v>0</v>
      </c>
      <c r="E12770">
        <v>198900</v>
      </c>
      <c r="F12770" s="4">
        <f t="shared" si="199"/>
        <v>1299633.3333333333</v>
      </c>
    </row>
    <row r="12771" spans="1:6" x14ac:dyDescent="0.3">
      <c r="A12771" t="s">
        <v>13419</v>
      </c>
      <c r="B12771">
        <v>0</v>
      </c>
      <c r="C12771">
        <v>1075620</v>
      </c>
      <c r="D12771">
        <v>8116120</v>
      </c>
      <c r="E12771">
        <v>234600</v>
      </c>
      <c r="F12771" s="4">
        <f t="shared" si="199"/>
        <v>3142113.3333333335</v>
      </c>
    </row>
    <row r="12772" spans="1:6" x14ac:dyDescent="0.3">
      <c r="A12772" t="s">
        <v>13420</v>
      </c>
      <c r="B12772">
        <v>2569500</v>
      </c>
      <c r="C12772">
        <v>3577380</v>
      </c>
      <c r="D12772">
        <v>3057100</v>
      </c>
      <c r="E12772">
        <v>4861350</v>
      </c>
      <c r="F12772" s="4">
        <f t="shared" si="199"/>
        <v>3831943.3333333335</v>
      </c>
    </row>
    <row r="12773" spans="1:6" x14ac:dyDescent="0.3">
      <c r="A12773" t="s">
        <v>13421</v>
      </c>
      <c r="B12773">
        <v>4077200</v>
      </c>
      <c r="C12773">
        <v>6660000</v>
      </c>
      <c r="D12773">
        <v>5591040</v>
      </c>
      <c r="E12773">
        <v>0</v>
      </c>
      <c r="F12773" s="4">
        <f t="shared" si="199"/>
        <v>4083680</v>
      </c>
    </row>
    <row r="12774" spans="1:6" x14ac:dyDescent="0.3">
      <c r="A12774" t="s">
        <v>13422</v>
      </c>
      <c r="B12774">
        <v>4455080</v>
      </c>
      <c r="C12774">
        <v>8181690</v>
      </c>
      <c r="D12774">
        <v>9587779</v>
      </c>
      <c r="E12774">
        <v>11890700</v>
      </c>
      <c r="F12774" s="4">
        <f t="shared" si="199"/>
        <v>9886723</v>
      </c>
    </row>
    <row r="12775" spans="1:6" x14ac:dyDescent="0.3">
      <c r="A12775" t="s">
        <v>13423</v>
      </c>
      <c r="B12775">
        <v>3084390</v>
      </c>
      <c r="C12775">
        <v>2072070</v>
      </c>
      <c r="D12775">
        <v>2092090</v>
      </c>
      <c r="E12775">
        <v>2382450</v>
      </c>
      <c r="F12775" s="4">
        <f t="shared" si="199"/>
        <v>2182203.3333333335</v>
      </c>
    </row>
    <row r="12776" spans="1:6" x14ac:dyDescent="0.3">
      <c r="A12776" t="s">
        <v>13424</v>
      </c>
      <c r="B12776">
        <v>764400</v>
      </c>
      <c r="C12776">
        <v>970000</v>
      </c>
      <c r="D12776">
        <v>3139500</v>
      </c>
      <c r="E12776">
        <v>1424700</v>
      </c>
      <c r="F12776" s="4">
        <f t="shared" si="199"/>
        <v>1844733.3333333333</v>
      </c>
    </row>
    <row r="12777" spans="1:6" x14ac:dyDescent="0.3">
      <c r="A12777" t="s">
        <v>13425</v>
      </c>
      <c r="B12777">
        <v>842160</v>
      </c>
      <c r="C12777">
        <v>2392300</v>
      </c>
      <c r="D12777">
        <v>2058420</v>
      </c>
      <c r="E12777">
        <v>2048360</v>
      </c>
      <c r="F12777" s="4">
        <f t="shared" si="199"/>
        <v>2166360</v>
      </c>
    </row>
    <row r="12778" spans="1:6" x14ac:dyDescent="0.3">
      <c r="A12778" t="s">
        <v>13426</v>
      </c>
      <c r="B12778">
        <v>609400</v>
      </c>
      <c r="C12778">
        <v>1404500</v>
      </c>
      <c r="D12778">
        <v>1480000</v>
      </c>
      <c r="E12778">
        <v>760520</v>
      </c>
      <c r="F12778" s="4">
        <f t="shared" si="199"/>
        <v>1215006.6666666667</v>
      </c>
    </row>
    <row r="12779" spans="1:6" x14ac:dyDescent="0.3">
      <c r="A12779" t="s">
        <v>13427</v>
      </c>
      <c r="B12779">
        <v>0</v>
      </c>
      <c r="C12779">
        <v>2330260</v>
      </c>
      <c r="D12779">
        <v>322140</v>
      </c>
      <c r="E12779">
        <v>2105940</v>
      </c>
      <c r="F12779" s="4">
        <f t="shared" si="199"/>
        <v>1586113.3333333333</v>
      </c>
    </row>
    <row r="12780" spans="1:6" x14ac:dyDescent="0.3">
      <c r="A12780" t="s">
        <v>13428</v>
      </c>
      <c r="B12780">
        <v>411950</v>
      </c>
      <c r="C12780">
        <v>0</v>
      </c>
      <c r="D12780">
        <v>941850</v>
      </c>
      <c r="E12780">
        <v>301100</v>
      </c>
      <c r="F12780" s="4">
        <f t="shared" si="199"/>
        <v>414316.66666666669</v>
      </c>
    </row>
    <row r="12781" spans="1:6" x14ac:dyDescent="0.3">
      <c r="A12781" t="s">
        <v>13429</v>
      </c>
      <c r="B12781">
        <v>2275460</v>
      </c>
      <c r="C12781">
        <v>667950</v>
      </c>
      <c r="D12781">
        <v>0</v>
      </c>
      <c r="E12781">
        <v>2029800</v>
      </c>
      <c r="F12781" s="4">
        <f t="shared" si="199"/>
        <v>899250</v>
      </c>
    </row>
    <row r="12782" spans="1:6" x14ac:dyDescent="0.3">
      <c r="A12782" t="s">
        <v>13430</v>
      </c>
      <c r="B12782">
        <v>656000</v>
      </c>
      <c r="C12782">
        <v>0</v>
      </c>
      <c r="D12782">
        <v>0</v>
      </c>
      <c r="E12782">
        <v>804000</v>
      </c>
      <c r="F12782" s="4">
        <f t="shared" si="199"/>
        <v>268000</v>
      </c>
    </row>
    <row r="12783" spans="1:6" x14ac:dyDescent="0.3">
      <c r="A12783" t="s">
        <v>13431</v>
      </c>
      <c r="B12783">
        <v>421100</v>
      </c>
      <c r="C12783">
        <v>370000</v>
      </c>
      <c r="D12783">
        <v>0</v>
      </c>
      <c r="E12783">
        <v>386000</v>
      </c>
      <c r="F12783" s="4">
        <f t="shared" si="199"/>
        <v>252000</v>
      </c>
    </row>
    <row r="12784" spans="1:6" x14ac:dyDescent="0.3">
      <c r="A12784" t="s">
        <v>13432</v>
      </c>
      <c r="B12784">
        <v>1998360</v>
      </c>
      <c r="C12784">
        <v>4304100</v>
      </c>
      <c r="D12784">
        <v>10342640</v>
      </c>
      <c r="E12784">
        <v>0</v>
      </c>
      <c r="F12784" s="4">
        <f t="shared" si="199"/>
        <v>4882246.666666667</v>
      </c>
    </row>
    <row r="12785" spans="1:6" x14ac:dyDescent="0.3">
      <c r="A12785" t="s">
        <v>13433</v>
      </c>
      <c r="B12785">
        <v>370000</v>
      </c>
      <c r="C12785">
        <v>0</v>
      </c>
      <c r="D12785">
        <v>0</v>
      </c>
      <c r="E12785">
        <v>0</v>
      </c>
      <c r="F12785" s="4">
        <f t="shared" si="199"/>
        <v>0</v>
      </c>
    </row>
    <row r="12786" spans="1:6" x14ac:dyDescent="0.3">
      <c r="A12786" t="s">
        <v>13434</v>
      </c>
      <c r="B12786">
        <v>1172700</v>
      </c>
      <c r="C12786">
        <v>370000</v>
      </c>
      <c r="D12786">
        <v>875680</v>
      </c>
      <c r="E12786">
        <v>386000</v>
      </c>
      <c r="F12786" s="4">
        <f t="shared" si="199"/>
        <v>543893.33333333337</v>
      </c>
    </row>
    <row r="12787" spans="1:6" x14ac:dyDescent="0.3">
      <c r="A12787" t="s">
        <v>13435</v>
      </c>
      <c r="B12787">
        <v>1090180</v>
      </c>
      <c r="C12787">
        <v>568900</v>
      </c>
      <c r="D12787">
        <v>1353060</v>
      </c>
      <c r="E12787">
        <v>836560</v>
      </c>
      <c r="F12787" s="4">
        <f t="shared" si="199"/>
        <v>919506.66666666663</v>
      </c>
    </row>
    <row r="12788" spans="1:6" x14ac:dyDescent="0.3">
      <c r="A12788" t="s">
        <v>13436</v>
      </c>
      <c r="B12788">
        <v>1199400</v>
      </c>
      <c r="C12788">
        <v>0</v>
      </c>
      <c r="D12788">
        <v>2110450</v>
      </c>
      <c r="E12788">
        <v>2141890</v>
      </c>
      <c r="F12788" s="4">
        <f t="shared" si="199"/>
        <v>1417446.6666666667</v>
      </c>
    </row>
    <row r="12789" spans="1:6" x14ac:dyDescent="0.3">
      <c r="A12789" t="s">
        <v>13437</v>
      </c>
      <c r="B12789">
        <v>2243150</v>
      </c>
      <c r="C12789">
        <v>2510050</v>
      </c>
      <c r="D12789">
        <v>4159390</v>
      </c>
      <c r="E12789">
        <v>4121270</v>
      </c>
      <c r="F12789" s="4">
        <f t="shared" si="199"/>
        <v>3596903.3333333335</v>
      </c>
    </row>
    <row r="12790" spans="1:6" x14ac:dyDescent="0.3">
      <c r="A12790" t="s">
        <v>13438</v>
      </c>
      <c r="B12790">
        <v>2050230</v>
      </c>
      <c r="C12790">
        <v>6727630</v>
      </c>
      <c r="D12790">
        <v>5099440</v>
      </c>
      <c r="E12790">
        <v>5408350</v>
      </c>
      <c r="F12790" s="4">
        <f t="shared" si="199"/>
        <v>5745140</v>
      </c>
    </row>
    <row r="12791" spans="1:6" x14ac:dyDescent="0.3">
      <c r="A12791" t="s">
        <v>13439</v>
      </c>
      <c r="B12791">
        <v>214760</v>
      </c>
      <c r="C12791">
        <v>516000</v>
      </c>
      <c r="D12791">
        <v>489580</v>
      </c>
      <c r="E12791">
        <v>842000</v>
      </c>
      <c r="F12791" s="4">
        <f t="shared" si="199"/>
        <v>615860</v>
      </c>
    </row>
    <row r="12792" spans="1:6" x14ac:dyDescent="0.3">
      <c r="A12792" t="s">
        <v>13440</v>
      </c>
      <c r="B12792">
        <v>273000</v>
      </c>
      <c r="C12792">
        <v>650300</v>
      </c>
      <c r="D12792">
        <v>218400</v>
      </c>
      <c r="E12792">
        <v>0</v>
      </c>
      <c r="F12792" s="4">
        <f t="shared" si="199"/>
        <v>289566.66666666669</v>
      </c>
    </row>
    <row r="12793" spans="1:6" x14ac:dyDescent="0.3">
      <c r="A12793" t="s">
        <v>13441</v>
      </c>
      <c r="B12793">
        <v>2321700</v>
      </c>
      <c r="C12793">
        <v>6264960</v>
      </c>
      <c r="D12793">
        <v>1437140</v>
      </c>
      <c r="E12793">
        <v>386000</v>
      </c>
      <c r="F12793" s="4">
        <f t="shared" si="199"/>
        <v>2696033.3333333335</v>
      </c>
    </row>
    <row r="12794" spans="1:6" x14ac:dyDescent="0.3">
      <c r="A12794" t="s">
        <v>13442</v>
      </c>
      <c r="B12794">
        <v>2960000</v>
      </c>
      <c r="C12794">
        <v>3595410</v>
      </c>
      <c r="D12794">
        <v>8174530</v>
      </c>
      <c r="E12794">
        <v>5674760</v>
      </c>
      <c r="F12794" s="4">
        <f t="shared" si="199"/>
        <v>5814900</v>
      </c>
    </row>
    <row r="12795" spans="1:6" x14ac:dyDescent="0.3">
      <c r="A12795" t="s">
        <v>13443</v>
      </c>
      <c r="B12795">
        <v>7710780</v>
      </c>
      <c r="C12795">
        <v>15249940</v>
      </c>
      <c r="D12795">
        <v>20857180</v>
      </c>
      <c r="E12795">
        <v>20546000</v>
      </c>
      <c r="F12795" s="4">
        <f t="shared" si="199"/>
        <v>18884373.333333332</v>
      </c>
    </row>
    <row r="12796" spans="1:6" x14ac:dyDescent="0.3">
      <c r="A12796" t="s">
        <v>13444</v>
      </c>
      <c r="B12796">
        <v>2351120</v>
      </c>
      <c r="C12796">
        <v>2852540</v>
      </c>
      <c r="D12796">
        <v>4413470</v>
      </c>
      <c r="E12796">
        <v>3093820</v>
      </c>
      <c r="F12796" s="4">
        <f t="shared" si="199"/>
        <v>3453276.6666666665</v>
      </c>
    </row>
    <row r="12797" spans="1:6" x14ac:dyDescent="0.3">
      <c r="A12797" t="s">
        <v>13445</v>
      </c>
      <c r="B12797">
        <v>397800</v>
      </c>
      <c r="C12797">
        <v>740000</v>
      </c>
      <c r="D12797">
        <v>397800</v>
      </c>
      <c r="E12797">
        <v>0</v>
      </c>
      <c r="F12797" s="4">
        <f t="shared" si="199"/>
        <v>379266.66666666669</v>
      </c>
    </row>
    <row r="12798" spans="1:6" x14ac:dyDescent="0.3">
      <c r="A12798" t="s">
        <v>13446</v>
      </c>
      <c r="B12798">
        <v>0</v>
      </c>
      <c r="C12798">
        <v>0</v>
      </c>
      <c r="D12798">
        <v>349000</v>
      </c>
      <c r="E12798">
        <v>0</v>
      </c>
      <c r="F12798" s="4">
        <f t="shared" si="199"/>
        <v>116333.33333333333</v>
      </c>
    </row>
    <row r="12799" spans="1:6" x14ac:dyDescent="0.3">
      <c r="A12799" t="s">
        <v>13447</v>
      </c>
      <c r="B12799">
        <v>3222080</v>
      </c>
      <c r="C12799">
        <v>3182090</v>
      </c>
      <c r="D12799">
        <v>2413200</v>
      </c>
      <c r="E12799">
        <v>4469830</v>
      </c>
      <c r="F12799" s="4">
        <f t="shared" si="199"/>
        <v>3355040</v>
      </c>
    </row>
    <row r="12800" spans="1:6" x14ac:dyDescent="0.3">
      <c r="A12800" t="s">
        <v>13448</v>
      </c>
      <c r="B12800">
        <v>160000</v>
      </c>
      <c r="C12800">
        <v>370000</v>
      </c>
      <c r="D12800">
        <v>0</v>
      </c>
      <c r="E12800">
        <v>402000</v>
      </c>
      <c r="F12800" s="4">
        <f t="shared" si="199"/>
        <v>257333.33333333334</v>
      </c>
    </row>
    <row r="12801" spans="1:6" x14ac:dyDescent="0.3">
      <c r="A12801" t="s">
        <v>13449</v>
      </c>
      <c r="B12801">
        <v>0</v>
      </c>
      <c r="C12801">
        <v>541100</v>
      </c>
      <c r="D12801">
        <v>0</v>
      </c>
      <c r="E12801">
        <v>840240</v>
      </c>
      <c r="F12801" s="4">
        <f t="shared" si="199"/>
        <v>460446.66666666669</v>
      </c>
    </row>
    <row r="12802" spans="1:6" x14ac:dyDescent="0.3">
      <c r="A12802" t="s">
        <v>13450</v>
      </c>
      <c r="B12802">
        <v>15658100</v>
      </c>
      <c r="C12802">
        <v>15987780</v>
      </c>
      <c r="D12802">
        <v>13828230</v>
      </c>
      <c r="E12802">
        <v>22517500</v>
      </c>
      <c r="F12802" s="4">
        <f t="shared" si="199"/>
        <v>17444503.333333332</v>
      </c>
    </row>
    <row r="12803" spans="1:6" x14ac:dyDescent="0.3">
      <c r="A12803" t="s">
        <v>13451</v>
      </c>
      <c r="B12803">
        <v>2030050</v>
      </c>
      <c r="C12803">
        <v>0</v>
      </c>
      <c r="D12803">
        <v>563200</v>
      </c>
      <c r="E12803">
        <v>1861000</v>
      </c>
      <c r="F12803" s="4">
        <f t="shared" ref="F12803:F12866" si="200">SUM(C12803:E12803)/3</f>
        <v>808066.66666666663</v>
      </c>
    </row>
    <row r="12804" spans="1:6" x14ac:dyDescent="0.3">
      <c r="A12804" t="s">
        <v>13452</v>
      </c>
      <c r="B12804">
        <v>3218180</v>
      </c>
      <c r="C12804">
        <v>4030010</v>
      </c>
      <c r="D12804">
        <v>18208260</v>
      </c>
      <c r="E12804">
        <v>7743960</v>
      </c>
      <c r="F12804" s="4">
        <f t="shared" si="200"/>
        <v>9994076.666666666</v>
      </c>
    </row>
    <row r="12805" spans="1:6" x14ac:dyDescent="0.3">
      <c r="A12805" t="s">
        <v>13453</v>
      </c>
      <c r="B12805">
        <v>3934380</v>
      </c>
      <c r="C12805">
        <v>4710100</v>
      </c>
      <c r="D12805">
        <v>0</v>
      </c>
      <c r="E12805">
        <v>804000</v>
      </c>
      <c r="F12805" s="4">
        <f t="shared" si="200"/>
        <v>1838033.3333333333</v>
      </c>
    </row>
    <row r="12806" spans="1:6" x14ac:dyDescent="0.3">
      <c r="A12806" t="s">
        <v>13454</v>
      </c>
      <c r="B12806">
        <v>0</v>
      </c>
      <c r="C12806">
        <v>889240</v>
      </c>
      <c r="D12806">
        <v>2002500</v>
      </c>
      <c r="E12806">
        <v>927000</v>
      </c>
      <c r="F12806" s="4">
        <f t="shared" si="200"/>
        <v>1272913.3333333333</v>
      </c>
    </row>
    <row r="12807" spans="1:6" x14ac:dyDescent="0.3">
      <c r="A12807" t="s">
        <v>13455</v>
      </c>
      <c r="B12807">
        <v>1391160</v>
      </c>
      <c r="C12807">
        <v>2080600</v>
      </c>
      <c r="D12807">
        <v>4547940</v>
      </c>
      <c r="E12807">
        <v>2287740</v>
      </c>
      <c r="F12807" s="4">
        <f t="shared" si="200"/>
        <v>2972093.3333333335</v>
      </c>
    </row>
    <row r="12808" spans="1:6" x14ac:dyDescent="0.3">
      <c r="A12808" t="s">
        <v>13456</v>
      </c>
      <c r="B12808">
        <v>248000</v>
      </c>
      <c r="C12808">
        <v>2584170</v>
      </c>
      <c r="D12808">
        <v>2167620</v>
      </c>
      <c r="E12808">
        <v>0</v>
      </c>
      <c r="F12808" s="4">
        <f t="shared" si="200"/>
        <v>1583930</v>
      </c>
    </row>
    <row r="12809" spans="1:6" x14ac:dyDescent="0.3">
      <c r="A12809" t="s">
        <v>13457</v>
      </c>
      <c r="B12809">
        <v>573300</v>
      </c>
      <c r="C12809">
        <v>523250</v>
      </c>
      <c r="D12809">
        <v>561100</v>
      </c>
      <c r="E12809">
        <v>1434980</v>
      </c>
      <c r="F12809" s="4">
        <f t="shared" si="200"/>
        <v>839776.66666666663</v>
      </c>
    </row>
    <row r="12810" spans="1:6" x14ac:dyDescent="0.3">
      <c r="A12810" t="s">
        <v>13458</v>
      </c>
      <c r="B12810">
        <v>256000</v>
      </c>
      <c r="C12810">
        <v>909400</v>
      </c>
      <c r="D12810">
        <v>2143050</v>
      </c>
      <c r="E12810">
        <v>2105080</v>
      </c>
      <c r="F12810" s="4">
        <f t="shared" si="200"/>
        <v>1719176.6666666667</v>
      </c>
    </row>
    <row r="12811" spans="1:6" x14ac:dyDescent="0.3">
      <c r="A12811" t="s">
        <v>13459</v>
      </c>
      <c r="B12811">
        <v>2494040</v>
      </c>
      <c r="C12811">
        <v>2185020</v>
      </c>
      <c r="D12811">
        <v>2182180</v>
      </c>
      <c r="E12811">
        <v>2317770</v>
      </c>
      <c r="F12811" s="4">
        <f t="shared" si="200"/>
        <v>2228323.3333333335</v>
      </c>
    </row>
    <row r="12812" spans="1:6" x14ac:dyDescent="0.3">
      <c r="A12812" t="s">
        <v>13460</v>
      </c>
      <c r="B12812">
        <v>406770</v>
      </c>
      <c r="C12812">
        <v>1837280</v>
      </c>
      <c r="D12812">
        <v>0</v>
      </c>
      <c r="E12812">
        <v>234600</v>
      </c>
      <c r="F12812" s="4">
        <f t="shared" si="200"/>
        <v>690626.66666666663</v>
      </c>
    </row>
    <row r="12813" spans="1:6" x14ac:dyDescent="0.3">
      <c r="A12813" t="s">
        <v>13461</v>
      </c>
      <c r="B12813">
        <v>1048060</v>
      </c>
      <c r="C12813">
        <v>0</v>
      </c>
      <c r="D12813">
        <v>686900</v>
      </c>
      <c r="E12813">
        <v>0</v>
      </c>
      <c r="F12813" s="4">
        <f t="shared" si="200"/>
        <v>228966.66666666666</v>
      </c>
    </row>
    <row r="12814" spans="1:6" x14ac:dyDescent="0.3">
      <c r="A12814" t="s">
        <v>13462</v>
      </c>
      <c r="B12814">
        <v>8632680</v>
      </c>
      <c r="C12814">
        <v>12073580</v>
      </c>
      <c r="D12814">
        <v>13536020</v>
      </c>
      <c r="E12814">
        <v>12560700</v>
      </c>
      <c r="F12814" s="4">
        <f t="shared" si="200"/>
        <v>12723433.333333334</v>
      </c>
    </row>
    <row r="12815" spans="1:6" x14ac:dyDescent="0.3">
      <c r="A12815" t="s">
        <v>13463</v>
      </c>
      <c r="B12815">
        <v>1268240</v>
      </c>
      <c r="C12815">
        <v>0</v>
      </c>
      <c r="D12815">
        <v>741650</v>
      </c>
      <c r="E12815">
        <v>0</v>
      </c>
      <c r="F12815" s="4">
        <f t="shared" si="200"/>
        <v>247216.66666666666</v>
      </c>
    </row>
    <row r="12816" spans="1:6" x14ac:dyDescent="0.3">
      <c r="A12816" t="s">
        <v>13464</v>
      </c>
      <c r="B12816">
        <v>2133560</v>
      </c>
      <c r="C12816">
        <v>12392200</v>
      </c>
      <c r="D12816">
        <v>6560640</v>
      </c>
      <c r="E12816">
        <v>5297000</v>
      </c>
      <c r="F12816" s="4">
        <f t="shared" si="200"/>
        <v>8083280</v>
      </c>
    </row>
    <row r="12817" spans="1:6" x14ac:dyDescent="0.3">
      <c r="A12817" t="s">
        <v>13465</v>
      </c>
      <c r="B12817">
        <v>2124850</v>
      </c>
      <c r="C12817">
        <v>6280820</v>
      </c>
      <c r="D12817">
        <v>7132580</v>
      </c>
      <c r="E12817">
        <v>2627960</v>
      </c>
      <c r="F12817" s="4">
        <f t="shared" si="200"/>
        <v>5347120</v>
      </c>
    </row>
    <row r="12818" spans="1:6" x14ac:dyDescent="0.3">
      <c r="A12818" t="s">
        <v>13466</v>
      </c>
      <c r="B12818">
        <v>8039850</v>
      </c>
      <c r="C12818">
        <v>0</v>
      </c>
      <c r="D12818">
        <v>3444350</v>
      </c>
      <c r="E12818">
        <v>9110340</v>
      </c>
      <c r="F12818" s="4">
        <f t="shared" si="200"/>
        <v>4184896.6666666665</v>
      </c>
    </row>
    <row r="12819" spans="1:6" x14ac:dyDescent="0.3">
      <c r="A12819" t="s">
        <v>13467</v>
      </c>
      <c r="B12819">
        <v>2144250</v>
      </c>
      <c r="C12819">
        <v>0</v>
      </c>
      <c r="D12819">
        <v>2005840</v>
      </c>
      <c r="E12819">
        <v>0</v>
      </c>
      <c r="F12819" s="4">
        <f t="shared" si="200"/>
        <v>668613.33333333337</v>
      </c>
    </row>
    <row r="12820" spans="1:6" x14ac:dyDescent="0.3">
      <c r="A12820" t="s">
        <v>13468</v>
      </c>
      <c r="B12820">
        <v>0</v>
      </c>
      <c r="C12820">
        <v>854950</v>
      </c>
      <c r="D12820">
        <v>602420</v>
      </c>
      <c r="E12820">
        <v>455000</v>
      </c>
      <c r="F12820" s="4">
        <f t="shared" si="200"/>
        <v>637456.66666666663</v>
      </c>
    </row>
    <row r="12821" spans="1:6" x14ac:dyDescent="0.3">
      <c r="A12821" t="s">
        <v>13469</v>
      </c>
      <c r="B12821">
        <v>256000</v>
      </c>
      <c r="C12821">
        <v>4120420</v>
      </c>
      <c r="D12821">
        <v>294840</v>
      </c>
      <c r="E12821">
        <v>450560</v>
      </c>
      <c r="F12821" s="4">
        <f t="shared" si="200"/>
        <v>1621940</v>
      </c>
    </row>
    <row r="12822" spans="1:6" x14ac:dyDescent="0.3">
      <c r="A12822" t="s">
        <v>13470</v>
      </c>
      <c r="B12822">
        <v>1942850</v>
      </c>
      <c r="C12822">
        <v>7606840</v>
      </c>
      <c r="D12822">
        <v>1262170</v>
      </c>
      <c r="E12822">
        <v>2720080</v>
      </c>
      <c r="F12822" s="4">
        <f t="shared" si="200"/>
        <v>3863030</v>
      </c>
    </row>
    <row r="12823" spans="1:6" x14ac:dyDescent="0.3">
      <c r="A12823" t="s">
        <v>13471</v>
      </c>
      <c r="B12823">
        <v>27092110</v>
      </c>
      <c r="C12823">
        <v>19646430</v>
      </c>
      <c r="D12823">
        <v>19066760</v>
      </c>
      <c r="E12823">
        <v>41445402</v>
      </c>
      <c r="F12823" s="4">
        <f t="shared" si="200"/>
        <v>26719530.666666668</v>
      </c>
    </row>
    <row r="12824" spans="1:6" x14ac:dyDescent="0.3">
      <c r="A12824" t="s">
        <v>13472</v>
      </c>
      <c r="B12824">
        <v>261000</v>
      </c>
      <c r="C12824">
        <v>242880</v>
      </c>
      <c r="D12824">
        <v>0</v>
      </c>
      <c r="E12824">
        <v>0</v>
      </c>
      <c r="F12824" s="4">
        <f t="shared" si="200"/>
        <v>80960</v>
      </c>
    </row>
    <row r="12825" spans="1:6" x14ac:dyDescent="0.3">
      <c r="A12825" t="s">
        <v>13473</v>
      </c>
      <c r="B12825">
        <v>2689040</v>
      </c>
      <c r="C12825">
        <v>2050840</v>
      </c>
      <c r="D12825">
        <v>2497600</v>
      </c>
      <c r="E12825">
        <v>2051300</v>
      </c>
      <c r="F12825" s="4">
        <f t="shared" si="200"/>
        <v>2199913.3333333335</v>
      </c>
    </row>
    <row r="12826" spans="1:6" x14ac:dyDescent="0.3">
      <c r="A12826" t="s">
        <v>13474</v>
      </c>
      <c r="B12826">
        <v>2494300</v>
      </c>
      <c r="C12826">
        <v>2507960</v>
      </c>
      <c r="D12826">
        <v>2242780</v>
      </c>
      <c r="E12826">
        <v>2224330</v>
      </c>
      <c r="F12826" s="4">
        <f t="shared" si="200"/>
        <v>2325023.3333333335</v>
      </c>
    </row>
    <row r="12827" spans="1:6" x14ac:dyDescent="0.3">
      <c r="A12827" t="s">
        <v>13475</v>
      </c>
      <c r="B12827">
        <v>2521510</v>
      </c>
      <c r="C12827">
        <v>2534750</v>
      </c>
      <c r="D12827">
        <v>2111490</v>
      </c>
      <c r="E12827">
        <v>1076360</v>
      </c>
      <c r="F12827" s="4">
        <f t="shared" si="200"/>
        <v>1907533.3333333333</v>
      </c>
    </row>
    <row r="12828" spans="1:6" x14ac:dyDescent="0.3">
      <c r="A12828" t="s">
        <v>13476</v>
      </c>
      <c r="B12828">
        <v>0</v>
      </c>
      <c r="C12828">
        <v>2471250</v>
      </c>
      <c r="D12828">
        <v>982000</v>
      </c>
      <c r="E12828">
        <v>0</v>
      </c>
      <c r="F12828" s="4">
        <f t="shared" si="200"/>
        <v>1151083.3333333333</v>
      </c>
    </row>
    <row r="12829" spans="1:6" x14ac:dyDescent="0.3">
      <c r="A12829" t="s">
        <v>13477</v>
      </c>
      <c r="B12829">
        <v>2062900</v>
      </c>
      <c r="C12829">
        <v>0</v>
      </c>
      <c r="D12829">
        <v>2056580</v>
      </c>
      <c r="E12829">
        <v>2041400</v>
      </c>
      <c r="F12829" s="4">
        <f t="shared" si="200"/>
        <v>1365993.3333333333</v>
      </c>
    </row>
    <row r="12830" spans="1:6" x14ac:dyDescent="0.3">
      <c r="A12830" t="s">
        <v>13478</v>
      </c>
      <c r="B12830">
        <v>805100</v>
      </c>
      <c r="C12830">
        <v>300300</v>
      </c>
      <c r="D12830">
        <v>5467740</v>
      </c>
      <c r="E12830">
        <v>1433760</v>
      </c>
      <c r="F12830" s="4">
        <f t="shared" si="200"/>
        <v>2400600</v>
      </c>
    </row>
    <row r="12831" spans="1:6" x14ac:dyDescent="0.3">
      <c r="A12831" t="s">
        <v>899</v>
      </c>
      <c r="B12831">
        <v>0</v>
      </c>
      <c r="C12831">
        <v>2376200</v>
      </c>
      <c r="D12831">
        <v>382200</v>
      </c>
      <c r="E12831">
        <v>1224860</v>
      </c>
      <c r="F12831" s="4">
        <f t="shared" si="200"/>
        <v>1327753.3333333333</v>
      </c>
    </row>
    <row r="12832" spans="1:6" x14ac:dyDescent="0.3">
      <c r="A12832" t="s">
        <v>13479</v>
      </c>
      <c r="B12832">
        <v>634000</v>
      </c>
      <c r="C12832">
        <v>2073400</v>
      </c>
      <c r="D12832">
        <v>2721740</v>
      </c>
      <c r="E12832">
        <v>3123280</v>
      </c>
      <c r="F12832" s="4">
        <f t="shared" si="200"/>
        <v>2639473.3333333335</v>
      </c>
    </row>
    <row r="12833" spans="1:6" x14ac:dyDescent="0.3">
      <c r="A12833" t="s">
        <v>13480</v>
      </c>
      <c r="B12833">
        <v>458400</v>
      </c>
      <c r="C12833">
        <v>3700000</v>
      </c>
      <c r="D12833">
        <v>1987250</v>
      </c>
      <c r="E12833">
        <v>2808840</v>
      </c>
      <c r="F12833" s="4">
        <f t="shared" si="200"/>
        <v>2832030</v>
      </c>
    </row>
    <row r="12834" spans="1:6" x14ac:dyDescent="0.3">
      <c r="A12834" t="s">
        <v>13481</v>
      </c>
      <c r="B12834">
        <v>218400</v>
      </c>
      <c r="C12834">
        <v>4545700</v>
      </c>
      <c r="D12834">
        <v>2131270</v>
      </c>
      <c r="E12834">
        <v>2090100</v>
      </c>
      <c r="F12834" s="4">
        <f t="shared" si="200"/>
        <v>2922356.6666666665</v>
      </c>
    </row>
    <row r="12835" spans="1:6" x14ac:dyDescent="0.3">
      <c r="A12835" t="s">
        <v>13482</v>
      </c>
      <c r="B12835">
        <v>2368320</v>
      </c>
      <c r="C12835">
        <v>6104410</v>
      </c>
      <c r="D12835">
        <v>11100000</v>
      </c>
      <c r="E12835">
        <v>2339100</v>
      </c>
      <c r="F12835" s="4">
        <f t="shared" si="200"/>
        <v>6514503.333333333</v>
      </c>
    </row>
    <row r="12836" spans="1:6" x14ac:dyDescent="0.3">
      <c r="A12836" t="s">
        <v>13483</v>
      </c>
      <c r="B12836">
        <v>3263250</v>
      </c>
      <c r="C12836">
        <v>0</v>
      </c>
      <c r="D12836">
        <v>2966600</v>
      </c>
      <c r="E12836">
        <v>2220400</v>
      </c>
      <c r="F12836" s="4">
        <f t="shared" si="200"/>
        <v>1729000</v>
      </c>
    </row>
    <row r="12837" spans="1:6" x14ac:dyDescent="0.3">
      <c r="A12837" t="s">
        <v>13484</v>
      </c>
      <c r="B12837">
        <v>0</v>
      </c>
      <c r="C12837">
        <v>0</v>
      </c>
      <c r="D12837">
        <v>751660</v>
      </c>
      <c r="E12837">
        <v>910100</v>
      </c>
      <c r="F12837" s="4">
        <f t="shared" si="200"/>
        <v>553920</v>
      </c>
    </row>
    <row r="12838" spans="1:6" x14ac:dyDescent="0.3">
      <c r="A12838" t="s">
        <v>13485</v>
      </c>
      <c r="B12838">
        <v>256000</v>
      </c>
      <c r="C12838">
        <v>1480000</v>
      </c>
      <c r="D12838">
        <v>973500</v>
      </c>
      <c r="E12838">
        <v>1332000</v>
      </c>
      <c r="F12838" s="4">
        <f t="shared" si="200"/>
        <v>1261833.3333333333</v>
      </c>
    </row>
    <row r="12839" spans="1:6" x14ac:dyDescent="0.3">
      <c r="A12839" t="s">
        <v>13486</v>
      </c>
      <c r="B12839">
        <v>720000</v>
      </c>
      <c r="C12839">
        <v>160000</v>
      </c>
      <c r="D12839">
        <v>799890</v>
      </c>
      <c r="E12839">
        <v>1196280</v>
      </c>
      <c r="F12839" s="4">
        <f t="shared" si="200"/>
        <v>718723.33333333337</v>
      </c>
    </row>
    <row r="12840" spans="1:6" x14ac:dyDescent="0.3">
      <c r="A12840" t="s">
        <v>13487</v>
      </c>
      <c r="B12840">
        <v>2212800</v>
      </c>
      <c r="C12840">
        <v>4797829</v>
      </c>
      <c r="D12840">
        <v>2032200</v>
      </c>
      <c r="E12840">
        <v>2540410</v>
      </c>
      <c r="F12840" s="4">
        <f t="shared" si="200"/>
        <v>3123479.6666666665</v>
      </c>
    </row>
    <row r="12841" spans="1:6" x14ac:dyDescent="0.3">
      <c r="A12841" t="s">
        <v>13488</v>
      </c>
      <c r="B12841">
        <v>296500</v>
      </c>
      <c r="C12841">
        <v>2920660</v>
      </c>
      <c r="D12841">
        <v>2384900</v>
      </c>
      <c r="E12841">
        <v>3288000</v>
      </c>
      <c r="F12841" s="4">
        <f t="shared" si="200"/>
        <v>2864520</v>
      </c>
    </row>
    <row r="12842" spans="1:6" x14ac:dyDescent="0.3">
      <c r="A12842" t="s">
        <v>13489</v>
      </c>
      <c r="B12842">
        <v>328900</v>
      </c>
      <c r="C12842">
        <v>0</v>
      </c>
      <c r="D12842">
        <v>370000</v>
      </c>
      <c r="E12842">
        <v>652180</v>
      </c>
      <c r="F12842" s="4">
        <f t="shared" si="200"/>
        <v>340726.66666666669</v>
      </c>
    </row>
    <row r="12843" spans="1:6" x14ac:dyDescent="0.3">
      <c r="A12843" t="s">
        <v>13490</v>
      </c>
      <c r="B12843">
        <v>0</v>
      </c>
      <c r="C12843">
        <v>376740</v>
      </c>
      <c r="D12843">
        <v>0</v>
      </c>
      <c r="E12843">
        <v>767000</v>
      </c>
      <c r="F12843" s="4">
        <f t="shared" si="200"/>
        <v>381246.66666666669</v>
      </c>
    </row>
    <row r="12844" spans="1:6" x14ac:dyDescent="0.3">
      <c r="A12844" t="s">
        <v>13491</v>
      </c>
      <c r="B12844">
        <v>0</v>
      </c>
      <c r="C12844">
        <v>0</v>
      </c>
      <c r="D12844">
        <v>2589860</v>
      </c>
      <c r="E12844">
        <v>0</v>
      </c>
      <c r="F12844" s="4">
        <f t="shared" si="200"/>
        <v>863286.66666666663</v>
      </c>
    </row>
    <row r="12845" spans="1:6" x14ac:dyDescent="0.3">
      <c r="A12845" t="s">
        <v>13492</v>
      </c>
      <c r="B12845">
        <v>1036000</v>
      </c>
      <c r="C12845">
        <v>1046000</v>
      </c>
      <c r="D12845">
        <v>959120</v>
      </c>
      <c r="E12845">
        <v>1482400</v>
      </c>
      <c r="F12845" s="4">
        <f t="shared" si="200"/>
        <v>1162506.6666666667</v>
      </c>
    </row>
    <row r="12846" spans="1:6" x14ac:dyDescent="0.3">
      <c r="A12846" t="s">
        <v>13493</v>
      </c>
      <c r="B12846">
        <v>851760</v>
      </c>
      <c r="C12846">
        <v>1112500</v>
      </c>
      <c r="D12846">
        <v>2766620</v>
      </c>
      <c r="E12846">
        <v>0</v>
      </c>
      <c r="F12846" s="4">
        <f t="shared" si="200"/>
        <v>1293040</v>
      </c>
    </row>
    <row r="12847" spans="1:6" x14ac:dyDescent="0.3">
      <c r="A12847" t="s">
        <v>13494</v>
      </c>
      <c r="B12847">
        <v>256000</v>
      </c>
      <c r="C12847">
        <v>2078860</v>
      </c>
      <c r="D12847">
        <v>2238550</v>
      </c>
      <c r="E12847">
        <v>2579299</v>
      </c>
      <c r="F12847" s="4">
        <f t="shared" si="200"/>
        <v>2298903</v>
      </c>
    </row>
    <row r="12848" spans="1:6" x14ac:dyDescent="0.3">
      <c r="A12848" t="s">
        <v>13495</v>
      </c>
      <c r="B12848">
        <v>3322160</v>
      </c>
      <c r="C12848">
        <v>2582950</v>
      </c>
      <c r="D12848">
        <v>2757840</v>
      </c>
      <c r="E12848">
        <v>3411030</v>
      </c>
      <c r="F12848" s="4">
        <f t="shared" si="200"/>
        <v>2917273.3333333335</v>
      </c>
    </row>
    <row r="12849" spans="1:6" x14ac:dyDescent="0.3">
      <c r="A12849" t="s">
        <v>13496</v>
      </c>
      <c r="B12849">
        <v>1744300</v>
      </c>
      <c r="C12849">
        <v>1697860</v>
      </c>
      <c r="D12849">
        <v>2192000</v>
      </c>
      <c r="E12849">
        <v>2139880</v>
      </c>
      <c r="F12849" s="4">
        <f t="shared" si="200"/>
        <v>2009913.3333333333</v>
      </c>
    </row>
    <row r="12850" spans="1:6" x14ac:dyDescent="0.3">
      <c r="A12850" t="s">
        <v>13497</v>
      </c>
      <c r="B12850">
        <v>2483740</v>
      </c>
      <c r="C12850">
        <v>2911340</v>
      </c>
      <c r="D12850">
        <v>3900400</v>
      </c>
      <c r="E12850">
        <v>2584140</v>
      </c>
      <c r="F12850" s="4">
        <f t="shared" si="200"/>
        <v>3131960</v>
      </c>
    </row>
    <row r="12851" spans="1:6" x14ac:dyDescent="0.3">
      <c r="A12851" t="s">
        <v>13498</v>
      </c>
      <c r="B12851">
        <v>0</v>
      </c>
      <c r="C12851">
        <v>986440</v>
      </c>
      <c r="D12851">
        <v>3329690</v>
      </c>
      <c r="E12851">
        <v>0</v>
      </c>
      <c r="F12851" s="4">
        <f t="shared" si="200"/>
        <v>1438710</v>
      </c>
    </row>
    <row r="12852" spans="1:6" x14ac:dyDescent="0.3">
      <c r="A12852" t="s">
        <v>13499</v>
      </c>
      <c r="B12852">
        <v>0</v>
      </c>
      <c r="C12852">
        <v>281190</v>
      </c>
      <c r="D12852">
        <v>959900</v>
      </c>
      <c r="E12852">
        <v>804000</v>
      </c>
      <c r="F12852" s="4">
        <f t="shared" si="200"/>
        <v>681696.66666666663</v>
      </c>
    </row>
    <row r="12853" spans="1:6" x14ac:dyDescent="0.3">
      <c r="A12853" t="s">
        <v>13500</v>
      </c>
      <c r="B12853">
        <v>304000</v>
      </c>
      <c r="C12853">
        <v>3449920</v>
      </c>
      <c r="D12853">
        <v>1377740</v>
      </c>
      <c r="E12853">
        <v>722540</v>
      </c>
      <c r="F12853" s="4">
        <f t="shared" si="200"/>
        <v>1850066.6666666667</v>
      </c>
    </row>
    <row r="12854" spans="1:6" x14ac:dyDescent="0.3">
      <c r="A12854" t="s">
        <v>13501</v>
      </c>
      <c r="B12854">
        <v>898460</v>
      </c>
      <c r="C12854">
        <v>4570020</v>
      </c>
      <c r="D12854">
        <v>2034140</v>
      </c>
      <c r="E12854">
        <v>2266920</v>
      </c>
      <c r="F12854" s="4">
        <f t="shared" si="200"/>
        <v>2957026.6666666665</v>
      </c>
    </row>
    <row r="12855" spans="1:6" x14ac:dyDescent="0.3">
      <c r="A12855" t="s">
        <v>13502</v>
      </c>
      <c r="B12855">
        <v>0</v>
      </c>
      <c r="C12855">
        <v>3536600</v>
      </c>
      <c r="D12855">
        <v>1042500</v>
      </c>
      <c r="E12855">
        <v>1092000</v>
      </c>
      <c r="F12855" s="4">
        <f t="shared" si="200"/>
        <v>1890366.6666666667</v>
      </c>
    </row>
    <row r="12856" spans="1:6" x14ac:dyDescent="0.3">
      <c r="A12856" t="s">
        <v>785</v>
      </c>
      <c r="B12856">
        <v>1317290</v>
      </c>
      <c r="C12856">
        <v>1246700</v>
      </c>
      <c r="D12856">
        <v>1434800</v>
      </c>
      <c r="E12856">
        <v>1332340</v>
      </c>
      <c r="F12856" s="4">
        <f t="shared" si="200"/>
        <v>1337946.6666666667</v>
      </c>
    </row>
    <row r="12857" spans="1:6" x14ac:dyDescent="0.3">
      <c r="A12857" t="s">
        <v>13503</v>
      </c>
      <c r="B12857">
        <v>370000</v>
      </c>
      <c r="C12857">
        <v>1332240</v>
      </c>
      <c r="D12857">
        <v>0</v>
      </c>
      <c r="E12857">
        <v>418000</v>
      </c>
      <c r="F12857" s="4">
        <f t="shared" si="200"/>
        <v>583413.33333333337</v>
      </c>
    </row>
    <row r="12858" spans="1:6" x14ac:dyDescent="0.3">
      <c r="A12858" t="s">
        <v>13504</v>
      </c>
      <c r="B12858">
        <v>600600</v>
      </c>
      <c r="C12858">
        <v>317600</v>
      </c>
      <c r="D12858">
        <v>0</v>
      </c>
      <c r="E12858">
        <v>642000</v>
      </c>
      <c r="F12858" s="4">
        <f t="shared" si="200"/>
        <v>319866.66666666669</v>
      </c>
    </row>
    <row r="12859" spans="1:6" x14ac:dyDescent="0.3">
      <c r="A12859" t="s">
        <v>13505</v>
      </c>
      <c r="B12859">
        <v>256000</v>
      </c>
      <c r="C12859">
        <v>675400</v>
      </c>
      <c r="D12859">
        <v>454900</v>
      </c>
      <c r="E12859">
        <v>669760</v>
      </c>
      <c r="F12859" s="4">
        <f t="shared" si="200"/>
        <v>600020</v>
      </c>
    </row>
    <row r="12860" spans="1:6" x14ac:dyDescent="0.3">
      <c r="A12860" t="s">
        <v>13506</v>
      </c>
      <c r="B12860">
        <v>924950</v>
      </c>
      <c r="C12860">
        <v>218400</v>
      </c>
      <c r="D12860">
        <v>0</v>
      </c>
      <c r="E12860">
        <v>1008780</v>
      </c>
      <c r="F12860" s="4">
        <f t="shared" si="200"/>
        <v>409060</v>
      </c>
    </row>
    <row r="12861" spans="1:6" x14ac:dyDescent="0.3">
      <c r="A12861" t="s">
        <v>13507</v>
      </c>
      <c r="B12861">
        <v>2125320</v>
      </c>
      <c r="C12861">
        <v>0</v>
      </c>
      <c r="D12861">
        <v>2094840</v>
      </c>
      <c r="E12861">
        <v>2041280</v>
      </c>
      <c r="F12861" s="4">
        <f t="shared" si="200"/>
        <v>1378706.6666666667</v>
      </c>
    </row>
    <row r="12862" spans="1:6" x14ac:dyDescent="0.3">
      <c r="A12862" t="s">
        <v>13508</v>
      </c>
      <c r="B12862">
        <v>256000</v>
      </c>
      <c r="C12862">
        <v>228000</v>
      </c>
      <c r="D12862">
        <v>0</v>
      </c>
      <c r="E12862">
        <v>820000</v>
      </c>
      <c r="F12862" s="4">
        <f t="shared" si="200"/>
        <v>349333.33333333331</v>
      </c>
    </row>
    <row r="12863" spans="1:6" x14ac:dyDescent="0.3">
      <c r="A12863" t="s">
        <v>13509</v>
      </c>
      <c r="B12863">
        <v>0</v>
      </c>
      <c r="C12863">
        <v>0</v>
      </c>
      <c r="D12863">
        <v>568900</v>
      </c>
      <c r="E12863">
        <v>0</v>
      </c>
      <c r="F12863" s="4">
        <f t="shared" si="200"/>
        <v>189633.33333333334</v>
      </c>
    </row>
    <row r="12864" spans="1:6" x14ac:dyDescent="0.3">
      <c r="A12864" t="s">
        <v>13510</v>
      </c>
      <c r="B12864">
        <v>3673750</v>
      </c>
      <c r="C12864">
        <v>7769110</v>
      </c>
      <c r="D12864">
        <v>8939690</v>
      </c>
      <c r="E12864">
        <v>6698240</v>
      </c>
      <c r="F12864" s="4">
        <f t="shared" si="200"/>
        <v>7802346.666666667</v>
      </c>
    </row>
    <row r="12865" spans="1:6" x14ac:dyDescent="0.3">
      <c r="A12865" t="s">
        <v>13511</v>
      </c>
      <c r="B12865">
        <v>1210600</v>
      </c>
      <c r="C12865">
        <v>3133500</v>
      </c>
      <c r="D12865">
        <v>2459150</v>
      </c>
      <c r="E12865">
        <v>3164260</v>
      </c>
      <c r="F12865" s="4">
        <f t="shared" si="200"/>
        <v>2918970</v>
      </c>
    </row>
    <row r="12866" spans="1:6" x14ac:dyDescent="0.3">
      <c r="A12866" t="s">
        <v>13512</v>
      </c>
      <c r="B12866">
        <v>3780000</v>
      </c>
      <c r="C12866">
        <v>10376560</v>
      </c>
      <c r="D12866">
        <v>4752020</v>
      </c>
      <c r="E12866">
        <v>7601200</v>
      </c>
      <c r="F12866" s="4">
        <f t="shared" si="200"/>
        <v>7576593.333333333</v>
      </c>
    </row>
    <row r="12867" spans="1:6" x14ac:dyDescent="0.3">
      <c r="A12867" t="s">
        <v>13513</v>
      </c>
      <c r="B12867">
        <v>411950</v>
      </c>
      <c r="C12867">
        <v>234000</v>
      </c>
      <c r="D12867">
        <v>1480000</v>
      </c>
      <c r="E12867">
        <v>820000</v>
      </c>
      <c r="F12867" s="4">
        <f t="shared" ref="F12867:F12930" si="201">SUM(C12867:E12867)/3</f>
        <v>844666.66666666663</v>
      </c>
    </row>
    <row r="12868" spans="1:6" x14ac:dyDescent="0.3">
      <c r="A12868" t="s">
        <v>13514</v>
      </c>
      <c r="B12868">
        <v>6672600</v>
      </c>
      <c r="C12868">
        <v>2486900</v>
      </c>
      <c r="D12868">
        <v>6034060</v>
      </c>
      <c r="E12868">
        <v>5874050</v>
      </c>
      <c r="F12868" s="4">
        <f t="shared" si="201"/>
        <v>4798336.666666667</v>
      </c>
    </row>
    <row r="12869" spans="1:6" x14ac:dyDescent="0.3">
      <c r="A12869" t="s">
        <v>13515</v>
      </c>
      <c r="B12869">
        <v>1565000</v>
      </c>
      <c r="C12869">
        <v>3805050</v>
      </c>
      <c r="D12869">
        <v>7079900</v>
      </c>
      <c r="E12869">
        <v>2275000</v>
      </c>
      <c r="F12869" s="4">
        <f t="shared" si="201"/>
        <v>4386650</v>
      </c>
    </row>
    <row r="12870" spans="1:6" x14ac:dyDescent="0.3">
      <c r="A12870" t="s">
        <v>13516</v>
      </c>
      <c r="B12870">
        <v>0</v>
      </c>
      <c r="C12870">
        <v>0</v>
      </c>
      <c r="D12870">
        <v>635180</v>
      </c>
      <c r="E12870">
        <v>0</v>
      </c>
      <c r="F12870" s="4">
        <f t="shared" si="201"/>
        <v>211726.66666666666</v>
      </c>
    </row>
    <row r="12871" spans="1:6" x14ac:dyDescent="0.3">
      <c r="A12871" t="s">
        <v>13517</v>
      </c>
      <c r="B12871">
        <v>1090400</v>
      </c>
      <c r="C12871">
        <v>423150</v>
      </c>
      <c r="D12871">
        <v>1446900</v>
      </c>
      <c r="E12871">
        <v>1457820</v>
      </c>
      <c r="F12871" s="4">
        <f t="shared" si="201"/>
        <v>1109290</v>
      </c>
    </row>
    <row r="12872" spans="1:6" x14ac:dyDescent="0.3">
      <c r="A12872" t="s">
        <v>13518</v>
      </c>
      <c r="B12872">
        <v>855400</v>
      </c>
      <c r="C12872">
        <v>2788520</v>
      </c>
      <c r="D12872">
        <v>2283260</v>
      </c>
      <c r="E12872">
        <v>2368400</v>
      </c>
      <c r="F12872" s="4">
        <f t="shared" si="201"/>
        <v>2480060</v>
      </c>
    </row>
    <row r="12873" spans="1:6" x14ac:dyDescent="0.3">
      <c r="A12873" t="s">
        <v>13519</v>
      </c>
      <c r="B12873">
        <v>308000</v>
      </c>
      <c r="C12873">
        <v>787400</v>
      </c>
      <c r="D12873">
        <v>595140</v>
      </c>
      <c r="E12873">
        <v>575100</v>
      </c>
      <c r="F12873" s="4">
        <f t="shared" si="201"/>
        <v>652546.66666666663</v>
      </c>
    </row>
    <row r="12874" spans="1:6" x14ac:dyDescent="0.3">
      <c r="A12874" t="s">
        <v>13520</v>
      </c>
      <c r="B12874">
        <v>766700</v>
      </c>
      <c r="C12874">
        <v>1046650</v>
      </c>
      <c r="D12874">
        <v>1028900</v>
      </c>
      <c r="E12874">
        <v>463500</v>
      </c>
      <c r="F12874" s="4">
        <f t="shared" si="201"/>
        <v>846350</v>
      </c>
    </row>
    <row r="12875" spans="1:6" x14ac:dyDescent="0.3">
      <c r="A12875" t="s">
        <v>13521</v>
      </c>
      <c r="B12875">
        <v>741650</v>
      </c>
      <c r="C12875">
        <v>1544590</v>
      </c>
      <c r="D12875">
        <v>349000</v>
      </c>
      <c r="E12875">
        <v>742560</v>
      </c>
      <c r="F12875" s="4">
        <f t="shared" si="201"/>
        <v>878716.66666666663</v>
      </c>
    </row>
    <row r="12876" spans="1:6" x14ac:dyDescent="0.3">
      <c r="A12876" t="s">
        <v>13522</v>
      </c>
      <c r="B12876">
        <v>4361340</v>
      </c>
      <c r="C12876">
        <v>2426570</v>
      </c>
      <c r="D12876">
        <v>8077750</v>
      </c>
      <c r="E12876">
        <v>2705100</v>
      </c>
      <c r="F12876" s="4">
        <f t="shared" si="201"/>
        <v>4403140</v>
      </c>
    </row>
    <row r="12877" spans="1:6" x14ac:dyDescent="0.3">
      <c r="A12877" t="s">
        <v>13523</v>
      </c>
      <c r="B12877">
        <v>628600</v>
      </c>
      <c r="C12877">
        <v>938020</v>
      </c>
      <c r="D12877">
        <v>1132280</v>
      </c>
      <c r="E12877">
        <v>2581350</v>
      </c>
      <c r="F12877" s="4">
        <f t="shared" si="201"/>
        <v>1550550</v>
      </c>
    </row>
    <row r="12878" spans="1:6" x14ac:dyDescent="0.3">
      <c r="A12878" t="s">
        <v>13524</v>
      </c>
      <c r="B12878">
        <v>5725100</v>
      </c>
      <c r="C12878">
        <v>5920000</v>
      </c>
      <c r="D12878">
        <v>2587200</v>
      </c>
      <c r="E12878">
        <v>6253100</v>
      </c>
      <c r="F12878" s="4">
        <f t="shared" si="201"/>
        <v>4920100</v>
      </c>
    </row>
    <row r="12879" spans="1:6" x14ac:dyDescent="0.3">
      <c r="A12879" t="s">
        <v>13525</v>
      </c>
      <c r="B12879">
        <v>556600</v>
      </c>
      <c r="C12879">
        <v>1015800</v>
      </c>
      <c r="D12879">
        <v>0</v>
      </c>
      <c r="E12879">
        <v>1043500</v>
      </c>
      <c r="F12879" s="4">
        <f t="shared" si="201"/>
        <v>686433.33333333337</v>
      </c>
    </row>
    <row r="12880" spans="1:6" x14ac:dyDescent="0.3">
      <c r="A12880" t="s">
        <v>13526</v>
      </c>
      <c r="B12880">
        <v>0</v>
      </c>
      <c r="C12880">
        <v>2138050</v>
      </c>
      <c r="D12880">
        <v>3583750</v>
      </c>
      <c r="E12880">
        <v>4498560</v>
      </c>
      <c r="F12880" s="4">
        <f t="shared" si="201"/>
        <v>3406786.6666666665</v>
      </c>
    </row>
    <row r="12881" spans="1:6" x14ac:dyDescent="0.3">
      <c r="A12881" t="s">
        <v>13527</v>
      </c>
      <c r="B12881">
        <v>3967390</v>
      </c>
      <c r="C12881">
        <v>6627610</v>
      </c>
      <c r="D12881">
        <v>6832290</v>
      </c>
      <c r="E12881">
        <v>9740280</v>
      </c>
      <c r="F12881" s="4">
        <f t="shared" si="201"/>
        <v>7733393.333333333</v>
      </c>
    </row>
    <row r="12882" spans="1:6" x14ac:dyDescent="0.3">
      <c r="A12882" t="s">
        <v>13528</v>
      </c>
      <c r="B12882">
        <v>1007120</v>
      </c>
      <c r="C12882">
        <v>223860</v>
      </c>
      <c r="D12882">
        <v>2860080</v>
      </c>
      <c r="E12882">
        <v>650000</v>
      </c>
      <c r="F12882" s="4">
        <f t="shared" si="201"/>
        <v>1244646.6666666667</v>
      </c>
    </row>
    <row r="12883" spans="1:6" x14ac:dyDescent="0.3">
      <c r="A12883" t="s">
        <v>13529</v>
      </c>
      <c r="B12883">
        <v>703100</v>
      </c>
      <c r="C12883">
        <v>0</v>
      </c>
      <c r="D12883">
        <v>0</v>
      </c>
      <c r="E12883">
        <v>0</v>
      </c>
      <c r="F12883" s="4">
        <f t="shared" si="201"/>
        <v>0</v>
      </c>
    </row>
    <row r="12884" spans="1:6" x14ac:dyDescent="0.3">
      <c r="A12884" t="s">
        <v>13530</v>
      </c>
      <c r="B12884">
        <v>3882000</v>
      </c>
      <c r="C12884">
        <v>5666510</v>
      </c>
      <c r="D12884">
        <v>4174170</v>
      </c>
      <c r="E12884">
        <v>3062310</v>
      </c>
      <c r="F12884" s="4">
        <f t="shared" si="201"/>
        <v>4300996.666666667</v>
      </c>
    </row>
    <row r="12885" spans="1:6" x14ac:dyDescent="0.3">
      <c r="A12885" t="s">
        <v>13531</v>
      </c>
      <c r="B12885">
        <v>0</v>
      </c>
      <c r="C12885">
        <v>3887520</v>
      </c>
      <c r="D12885">
        <v>0</v>
      </c>
      <c r="E12885">
        <v>2689050</v>
      </c>
      <c r="F12885" s="4">
        <f t="shared" si="201"/>
        <v>2192190</v>
      </c>
    </row>
    <row r="12886" spans="1:6" x14ac:dyDescent="0.3">
      <c r="A12886" t="s">
        <v>13532</v>
      </c>
      <c r="B12886">
        <v>2243580</v>
      </c>
      <c r="C12886">
        <v>2473160</v>
      </c>
      <c r="D12886">
        <v>3152200</v>
      </c>
      <c r="E12886">
        <v>3762450</v>
      </c>
      <c r="F12886" s="4">
        <f t="shared" si="201"/>
        <v>3129270</v>
      </c>
    </row>
    <row r="12887" spans="1:6" x14ac:dyDescent="0.3">
      <c r="A12887" t="s">
        <v>13533</v>
      </c>
      <c r="B12887">
        <v>573300</v>
      </c>
      <c r="C12887">
        <v>2484300</v>
      </c>
      <c r="D12887">
        <v>234600</v>
      </c>
      <c r="E12887">
        <v>2779950</v>
      </c>
      <c r="F12887" s="4">
        <f t="shared" si="201"/>
        <v>1832950</v>
      </c>
    </row>
    <row r="12888" spans="1:6" x14ac:dyDescent="0.3">
      <c r="A12888" t="s">
        <v>13534</v>
      </c>
      <c r="B12888">
        <v>2252290</v>
      </c>
      <c r="C12888">
        <v>2047070</v>
      </c>
      <c r="D12888">
        <v>2047600</v>
      </c>
      <c r="E12888">
        <v>2104060</v>
      </c>
      <c r="F12888" s="4">
        <f t="shared" si="201"/>
        <v>2066243.3333333333</v>
      </c>
    </row>
    <row r="12889" spans="1:6" x14ac:dyDescent="0.3">
      <c r="A12889" t="s">
        <v>625</v>
      </c>
      <c r="B12889">
        <v>5375960</v>
      </c>
      <c r="C12889">
        <v>6262530</v>
      </c>
      <c r="D12889">
        <v>2124380</v>
      </c>
      <c r="E12889">
        <v>2149200</v>
      </c>
      <c r="F12889" s="4">
        <f t="shared" si="201"/>
        <v>3512036.6666666665</v>
      </c>
    </row>
    <row r="12890" spans="1:6" x14ac:dyDescent="0.3">
      <c r="A12890" t="s">
        <v>13535</v>
      </c>
      <c r="B12890">
        <v>0</v>
      </c>
      <c r="C12890">
        <v>1789400</v>
      </c>
      <c r="D12890">
        <v>3520790</v>
      </c>
      <c r="E12890">
        <v>386000</v>
      </c>
      <c r="F12890" s="4">
        <f t="shared" si="201"/>
        <v>1898730</v>
      </c>
    </row>
    <row r="12891" spans="1:6" x14ac:dyDescent="0.3">
      <c r="A12891" t="s">
        <v>13536</v>
      </c>
      <c r="B12891">
        <v>0</v>
      </c>
      <c r="C12891">
        <v>2257140</v>
      </c>
      <c r="D12891">
        <v>2324280</v>
      </c>
      <c r="E12891">
        <v>410000</v>
      </c>
      <c r="F12891" s="4">
        <f t="shared" si="201"/>
        <v>1663806.6666666667</v>
      </c>
    </row>
    <row r="12892" spans="1:6" x14ac:dyDescent="0.3">
      <c r="A12892" t="s">
        <v>13537</v>
      </c>
      <c r="B12892">
        <v>0</v>
      </c>
      <c r="C12892">
        <v>0</v>
      </c>
      <c r="D12892">
        <v>2129220</v>
      </c>
      <c r="E12892">
        <v>841000</v>
      </c>
      <c r="F12892" s="4">
        <f t="shared" si="201"/>
        <v>990073.33333333337</v>
      </c>
    </row>
    <row r="12893" spans="1:6" x14ac:dyDescent="0.3">
      <c r="A12893" t="s">
        <v>13538</v>
      </c>
      <c r="B12893">
        <v>0</v>
      </c>
      <c r="C12893">
        <v>0</v>
      </c>
      <c r="D12893">
        <v>2115750</v>
      </c>
      <c r="E12893">
        <v>0</v>
      </c>
      <c r="F12893" s="4">
        <f t="shared" si="201"/>
        <v>705250</v>
      </c>
    </row>
    <row r="12894" spans="1:6" x14ac:dyDescent="0.3">
      <c r="A12894" t="s">
        <v>13539</v>
      </c>
      <c r="B12894">
        <v>0</v>
      </c>
      <c r="C12894">
        <v>256000</v>
      </c>
      <c r="D12894">
        <v>0</v>
      </c>
      <c r="E12894">
        <v>0</v>
      </c>
      <c r="F12894" s="4">
        <f t="shared" si="201"/>
        <v>85333.333333333328</v>
      </c>
    </row>
    <row r="12895" spans="1:6" x14ac:dyDescent="0.3">
      <c r="A12895" t="s">
        <v>13540</v>
      </c>
      <c r="B12895">
        <v>0</v>
      </c>
      <c r="C12895">
        <v>3270750</v>
      </c>
      <c r="D12895">
        <v>5475740</v>
      </c>
      <c r="E12895">
        <v>2408300</v>
      </c>
      <c r="F12895" s="4">
        <f t="shared" si="201"/>
        <v>3718263.3333333335</v>
      </c>
    </row>
    <row r="12896" spans="1:6" x14ac:dyDescent="0.3">
      <c r="A12896" t="s">
        <v>13541</v>
      </c>
      <c r="B12896">
        <v>3576790</v>
      </c>
      <c r="C12896">
        <v>2065600</v>
      </c>
      <c r="D12896">
        <v>2691160</v>
      </c>
      <c r="E12896">
        <v>4457960</v>
      </c>
      <c r="F12896" s="4">
        <f t="shared" si="201"/>
        <v>3071573.3333333335</v>
      </c>
    </row>
    <row r="12897" spans="1:6" x14ac:dyDescent="0.3">
      <c r="A12897" t="s">
        <v>13542</v>
      </c>
      <c r="B12897">
        <v>535000</v>
      </c>
      <c r="C12897">
        <v>881760</v>
      </c>
      <c r="D12897">
        <v>0</v>
      </c>
      <c r="E12897">
        <v>1457640</v>
      </c>
      <c r="F12897" s="4">
        <f t="shared" si="201"/>
        <v>779800</v>
      </c>
    </row>
    <row r="12898" spans="1:6" x14ac:dyDescent="0.3">
      <c r="A12898" t="s">
        <v>13543</v>
      </c>
      <c r="B12898">
        <v>370000</v>
      </c>
      <c r="C12898">
        <v>0</v>
      </c>
      <c r="D12898">
        <v>741650</v>
      </c>
      <c r="E12898">
        <v>2149400</v>
      </c>
      <c r="F12898" s="4">
        <f t="shared" si="201"/>
        <v>963683.33333333337</v>
      </c>
    </row>
    <row r="12899" spans="1:6" x14ac:dyDescent="0.3">
      <c r="A12899" t="s">
        <v>13544</v>
      </c>
      <c r="B12899">
        <v>1199380</v>
      </c>
      <c r="C12899">
        <v>1061700</v>
      </c>
      <c r="D12899">
        <v>667910</v>
      </c>
      <c r="E12899">
        <v>364160</v>
      </c>
      <c r="F12899" s="4">
        <f t="shared" si="201"/>
        <v>697923.33333333337</v>
      </c>
    </row>
    <row r="12900" spans="1:6" x14ac:dyDescent="0.3">
      <c r="A12900" t="s">
        <v>13545</v>
      </c>
      <c r="B12900">
        <v>696000</v>
      </c>
      <c r="C12900">
        <v>1982890</v>
      </c>
      <c r="D12900">
        <v>919100</v>
      </c>
      <c r="E12900">
        <v>1414050</v>
      </c>
      <c r="F12900" s="4">
        <f t="shared" si="201"/>
        <v>1438680</v>
      </c>
    </row>
    <row r="12901" spans="1:6" x14ac:dyDescent="0.3">
      <c r="A12901" t="s">
        <v>13546</v>
      </c>
      <c r="B12901">
        <v>2609760</v>
      </c>
      <c r="C12901">
        <v>1380100</v>
      </c>
      <c r="D12901">
        <v>2848030</v>
      </c>
      <c r="E12901">
        <v>6059900</v>
      </c>
      <c r="F12901" s="4">
        <f t="shared" si="201"/>
        <v>3429343.3333333335</v>
      </c>
    </row>
    <row r="12902" spans="1:6" x14ac:dyDescent="0.3">
      <c r="A12902" t="s">
        <v>13547</v>
      </c>
      <c r="B12902">
        <v>0</v>
      </c>
      <c r="C12902">
        <v>4383920</v>
      </c>
      <c r="D12902">
        <v>4470560</v>
      </c>
      <c r="E12902">
        <v>2903380</v>
      </c>
      <c r="F12902" s="4">
        <f t="shared" si="201"/>
        <v>3919286.6666666665</v>
      </c>
    </row>
    <row r="12903" spans="1:6" x14ac:dyDescent="0.3">
      <c r="A12903" t="s">
        <v>13548</v>
      </c>
      <c r="B12903">
        <v>0</v>
      </c>
      <c r="C12903">
        <v>955500</v>
      </c>
      <c r="D12903">
        <v>1954680</v>
      </c>
      <c r="E12903">
        <v>573300</v>
      </c>
      <c r="F12903" s="4">
        <f t="shared" si="201"/>
        <v>1161160</v>
      </c>
    </row>
    <row r="12904" spans="1:6" x14ac:dyDescent="0.3">
      <c r="A12904" t="s">
        <v>13549</v>
      </c>
      <c r="B12904">
        <v>2808690</v>
      </c>
      <c r="C12904">
        <v>5180000</v>
      </c>
      <c r="D12904">
        <v>3757330</v>
      </c>
      <c r="E12904">
        <v>95550</v>
      </c>
      <c r="F12904" s="4">
        <f t="shared" si="201"/>
        <v>3010960</v>
      </c>
    </row>
    <row r="12905" spans="1:6" x14ac:dyDescent="0.3">
      <c r="A12905" t="s">
        <v>13550</v>
      </c>
      <c r="B12905">
        <v>256000</v>
      </c>
      <c r="C12905">
        <v>1480000</v>
      </c>
      <c r="D12905">
        <v>565920</v>
      </c>
      <c r="E12905">
        <v>0</v>
      </c>
      <c r="F12905" s="4">
        <f t="shared" si="201"/>
        <v>681973.33333333337</v>
      </c>
    </row>
    <row r="12906" spans="1:6" x14ac:dyDescent="0.3">
      <c r="A12906" t="s">
        <v>13551</v>
      </c>
      <c r="B12906">
        <v>596700</v>
      </c>
      <c r="C12906">
        <v>2237620</v>
      </c>
      <c r="D12906">
        <v>2129620</v>
      </c>
      <c r="E12906">
        <v>0</v>
      </c>
      <c r="F12906" s="4">
        <f t="shared" si="201"/>
        <v>1455746.6666666667</v>
      </c>
    </row>
    <row r="12907" spans="1:6" x14ac:dyDescent="0.3">
      <c r="A12907" t="s">
        <v>13552</v>
      </c>
      <c r="B12907">
        <v>3388380</v>
      </c>
      <c r="C12907">
        <v>5546010</v>
      </c>
      <c r="D12907">
        <v>3283900</v>
      </c>
      <c r="E12907">
        <v>4985360</v>
      </c>
      <c r="F12907" s="4">
        <f t="shared" si="201"/>
        <v>4605090</v>
      </c>
    </row>
    <row r="12908" spans="1:6" x14ac:dyDescent="0.3">
      <c r="A12908" t="s">
        <v>13553</v>
      </c>
      <c r="B12908">
        <v>0</v>
      </c>
      <c r="C12908">
        <v>0</v>
      </c>
      <c r="D12908">
        <v>1056690</v>
      </c>
      <c r="E12908">
        <v>546000</v>
      </c>
      <c r="F12908" s="4">
        <f t="shared" si="201"/>
        <v>534230</v>
      </c>
    </row>
    <row r="12909" spans="1:6" x14ac:dyDescent="0.3">
      <c r="A12909" t="s">
        <v>13554</v>
      </c>
      <c r="B12909">
        <v>622900</v>
      </c>
      <c r="C12909">
        <v>2654240</v>
      </c>
      <c r="D12909">
        <v>2412160</v>
      </c>
      <c r="E12909">
        <v>2360800</v>
      </c>
      <c r="F12909" s="4">
        <f t="shared" si="201"/>
        <v>2475733.3333333335</v>
      </c>
    </row>
    <row r="12910" spans="1:6" x14ac:dyDescent="0.3">
      <c r="A12910" t="s">
        <v>13555</v>
      </c>
      <c r="B12910">
        <v>1236790</v>
      </c>
      <c r="C12910">
        <v>625550</v>
      </c>
      <c r="D12910">
        <v>750750</v>
      </c>
      <c r="E12910">
        <v>935300</v>
      </c>
      <c r="F12910" s="4">
        <f t="shared" si="201"/>
        <v>770533.33333333337</v>
      </c>
    </row>
    <row r="12911" spans="1:6" x14ac:dyDescent="0.3">
      <c r="A12911" t="s">
        <v>13556</v>
      </c>
      <c r="B12911">
        <v>0</v>
      </c>
      <c r="C12911">
        <v>3564360</v>
      </c>
      <c r="D12911">
        <v>1424700</v>
      </c>
      <c r="E12911">
        <v>4089810</v>
      </c>
      <c r="F12911" s="4">
        <f t="shared" si="201"/>
        <v>3026290</v>
      </c>
    </row>
    <row r="12912" spans="1:6" x14ac:dyDescent="0.3">
      <c r="A12912" t="s">
        <v>13557</v>
      </c>
      <c r="B12912">
        <v>308000</v>
      </c>
      <c r="C12912">
        <v>845020</v>
      </c>
      <c r="D12912">
        <v>0</v>
      </c>
      <c r="E12912">
        <v>644600</v>
      </c>
      <c r="F12912" s="4">
        <f t="shared" si="201"/>
        <v>496540</v>
      </c>
    </row>
    <row r="12913" spans="1:6" x14ac:dyDescent="0.3">
      <c r="A12913" t="s">
        <v>13558</v>
      </c>
      <c r="B12913">
        <v>1135680</v>
      </c>
      <c r="C12913">
        <v>265720</v>
      </c>
      <c r="D12913">
        <v>2048440</v>
      </c>
      <c r="E12913">
        <v>2024750</v>
      </c>
      <c r="F12913" s="4">
        <f t="shared" si="201"/>
        <v>1446303.3333333333</v>
      </c>
    </row>
    <row r="12914" spans="1:6" x14ac:dyDescent="0.3">
      <c r="A12914" t="s">
        <v>13559</v>
      </c>
      <c r="B12914">
        <v>0</v>
      </c>
      <c r="C12914">
        <v>0</v>
      </c>
      <c r="D12914">
        <v>1280370</v>
      </c>
      <c r="E12914">
        <v>0</v>
      </c>
      <c r="F12914" s="4">
        <f t="shared" si="201"/>
        <v>426790</v>
      </c>
    </row>
    <row r="12915" spans="1:6" x14ac:dyDescent="0.3">
      <c r="A12915" t="s">
        <v>13560</v>
      </c>
      <c r="B12915">
        <v>857300</v>
      </c>
      <c r="C12915">
        <v>4409860</v>
      </c>
      <c r="D12915">
        <v>960050</v>
      </c>
      <c r="E12915">
        <v>2770820</v>
      </c>
      <c r="F12915" s="4">
        <f t="shared" si="201"/>
        <v>2713576.6666666665</v>
      </c>
    </row>
    <row r="12916" spans="1:6" x14ac:dyDescent="0.3">
      <c r="A12916" t="s">
        <v>13561</v>
      </c>
      <c r="B12916">
        <v>1004000</v>
      </c>
      <c r="C12916">
        <v>704340</v>
      </c>
      <c r="D12916">
        <v>5492790</v>
      </c>
      <c r="E12916">
        <v>1433720</v>
      </c>
      <c r="F12916" s="4">
        <f t="shared" si="201"/>
        <v>2543616.6666666665</v>
      </c>
    </row>
    <row r="12917" spans="1:6" x14ac:dyDescent="0.3">
      <c r="A12917" t="s">
        <v>13562</v>
      </c>
      <c r="B12917">
        <v>0</v>
      </c>
      <c r="C12917">
        <v>803100</v>
      </c>
      <c r="D12917">
        <v>0</v>
      </c>
      <c r="E12917">
        <v>2001380</v>
      </c>
      <c r="F12917" s="4">
        <f t="shared" si="201"/>
        <v>934826.66666666663</v>
      </c>
    </row>
    <row r="12918" spans="1:6" x14ac:dyDescent="0.3">
      <c r="A12918" t="s">
        <v>13563</v>
      </c>
      <c r="B12918">
        <v>1461000</v>
      </c>
      <c r="C12918">
        <v>0</v>
      </c>
      <c r="D12918">
        <v>703800</v>
      </c>
      <c r="E12918">
        <v>2288370</v>
      </c>
      <c r="F12918" s="4">
        <f t="shared" si="201"/>
        <v>997390</v>
      </c>
    </row>
    <row r="12919" spans="1:6" x14ac:dyDescent="0.3">
      <c r="A12919" t="s">
        <v>13564</v>
      </c>
      <c r="B12919">
        <v>1268540</v>
      </c>
      <c r="C12919">
        <v>2844030</v>
      </c>
      <c r="D12919">
        <v>2184000</v>
      </c>
      <c r="E12919">
        <v>1481180</v>
      </c>
      <c r="F12919" s="4">
        <f t="shared" si="201"/>
        <v>2169736.6666666665</v>
      </c>
    </row>
    <row r="12920" spans="1:6" x14ac:dyDescent="0.3">
      <c r="A12920" t="s">
        <v>13565</v>
      </c>
      <c r="B12920">
        <v>581490</v>
      </c>
      <c r="C12920">
        <v>600000</v>
      </c>
      <c r="D12920">
        <v>463500</v>
      </c>
      <c r="E12920">
        <v>1400970</v>
      </c>
      <c r="F12920" s="4">
        <f t="shared" si="201"/>
        <v>821490</v>
      </c>
    </row>
    <row r="12921" spans="1:6" x14ac:dyDescent="0.3">
      <c r="A12921" t="s">
        <v>13566</v>
      </c>
      <c r="B12921">
        <v>160000</v>
      </c>
      <c r="C12921">
        <v>0</v>
      </c>
      <c r="D12921">
        <v>684600</v>
      </c>
      <c r="E12921">
        <v>386000</v>
      </c>
      <c r="F12921" s="4">
        <f t="shared" si="201"/>
        <v>356866.66666666669</v>
      </c>
    </row>
    <row r="12922" spans="1:6" x14ac:dyDescent="0.3">
      <c r="A12922" t="s">
        <v>13567</v>
      </c>
      <c r="B12922">
        <v>833500</v>
      </c>
      <c r="C12922">
        <v>0</v>
      </c>
      <c r="D12922">
        <v>1330960</v>
      </c>
      <c r="E12922">
        <v>3260200</v>
      </c>
      <c r="F12922" s="4">
        <f t="shared" si="201"/>
        <v>1530386.6666666667</v>
      </c>
    </row>
    <row r="12923" spans="1:6" x14ac:dyDescent="0.3">
      <c r="A12923" t="s">
        <v>13568</v>
      </c>
      <c r="B12923">
        <v>2039330</v>
      </c>
      <c r="C12923">
        <v>2141800</v>
      </c>
      <c r="D12923">
        <v>2252040</v>
      </c>
      <c r="E12923">
        <v>2946300</v>
      </c>
      <c r="F12923" s="4">
        <f t="shared" si="201"/>
        <v>2446713.3333333335</v>
      </c>
    </row>
    <row r="12924" spans="1:6" x14ac:dyDescent="0.3">
      <c r="A12924" t="s">
        <v>13569</v>
      </c>
      <c r="B12924">
        <v>264000</v>
      </c>
      <c r="C12924">
        <v>149400</v>
      </c>
      <c r="D12924">
        <v>260000</v>
      </c>
      <c r="E12924">
        <v>0</v>
      </c>
      <c r="F12924" s="4">
        <f t="shared" si="201"/>
        <v>136466.66666666666</v>
      </c>
    </row>
    <row r="12925" spans="1:6" x14ac:dyDescent="0.3">
      <c r="A12925" t="s">
        <v>13570</v>
      </c>
      <c r="B12925">
        <v>0</v>
      </c>
      <c r="C12925">
        <v>3097230</v>
      </c>
      <c r="D12925">
        <v>7407600</v>
      </c>
      <c r="E12925">
        <v>0</v>
      </c>
      <c r="F12925" s="4">
        <f t="shared" si="201"/>
        <v>3501610</v>
      </c>
    </row>
    <row r="12926" spans="1:6" x14ac:dyDescent="0.3">
      <c r="A12926" t="s">
        <v>13571</v>
      </c>
      <c r="B12926">
        <v>0</v>
      </c>
      <c r="C12926">
        <v>2476420</v>
      </c>
      <c r="D12926">
        <v>1071980</v>
      </c>
      <c r="E12926">
        <v>3075800</v>
      </c>
      <c r="F12926" s="4">
        <f t="shared" si="201"/>
        <v>2208066.6666666665</v>
      </c>
    </row>
    <row r="12927" spans="1:6" x14ac:dyDescent="0.3">
      <c r="A12927" t="s">
        <v>13572</v>
      </c>
      <c r="B12927">
        <v>1446500</v>
      </c>
      <c r="C12927">
        <v>612000</v>
      </c>
      <c r="D12927">
        <v>0</v>
      </c>
      <c r="E12927">
        <v>0</v>
      </c>
      <c r="F12927" s="4">
        <f t="shared" si="201"/>
        <v>204000</v>
      </c>
    </row>
    <row r="12928" spans="1:6" x14ac:dyDescent="0.3">
      <c r="A12928" t="s">
        <v>13573</v>
      </c>
      <c r="B12928">
        <v>0</v>
      </c>
      <c r="C12928">
        <v>2507050</v>
      </c>
      <c r="D12928">
        <v>832600</v>
      </c>
      <c r="E12928">
        <v>0</v>
      </c>
      <c r="F12928" s="4">
        <f t="shared" si="201"/>
        <v>1113216.6666666667</v>
      </c>
    </row>
    <row r="12929" spans="1:6" x14ac:dyDescent="0.3">
      <c r="A12929" t="s">
        <v>13574</v>
      </c>
      <c r="B12929">
        <v>742400</v>
      </c>
      <c r="C12929">
        <v>0</v>
      </c>
      <c r="D12929">
        <v>370000</v>
      </c>
      <c r="E12929">
        <v>1038600</v>
      </c>
      <c r="F12929" s="4">
        <f t="shared" si="201"/>
        <v>469533.33333333331</v>
      </c>
    </row>
    <row r="12930" spans="1:6" x14ac:dyDescent="0.3">
      <c r="A12930" t="s">
        <v>13575</v>
      </c>
      <c r="B12930">
        <v>0</v>
      </c>
      <c r="C12930">
        <v>2451500</v>
      </c>
      <c r="D12930">
        <v>3683720</v>
      </c>
      <c r="E12930">
        <v>2209520</v>
      </c>
      <c r="F12930" s="4">
        <f t="shared" si="201"/>
        <v>2781580</v>
      </c>
    </row>
    <row r="12931" spans="1:6" x14ac:dyDescent="0.3">
      <c r="A12931" t="s">
        <v>13576</v>
      </c>
      <c r="B12931">
        <v>3087800</v>
      </c>
      <c r="C12931">
        <v>4100600</v>
      </c>
      <c r="D12931">
        <v>6081640</v>
      </c>
      <c r="E12931">
        <v>9881790</v>
      </c>
      <c r="F12931" s="4">
        <f t="shared" ref="F12931:F12994" si="202">SUM(C12931:E12931)/3</f>
        <v>6688010</v>
      </c>
    </row>
    <row r="12932" spans="1:6" x14ac:dyDescent="0.3">
      <c r="A12932" t="s">
        <v>13577</v>
      </c>
      <c r="B12932">
        <v>0</v>
      </c>
      <c r="C12932">
        <v>755400</v>
      </c>
      <c r="D12932">
        <v>1135680</v>
      </c>
      <c r="E12932">
        <v>264000</v>
      </c>
      <c r="F12932" s="4">
        <f t="shared" si="202"/>
        <v>718360</v>
      </c>
    </row>
    <row r="12933" spans="1:6" x14ac:dyDescent="0.3">
      <c r="A12933" t="s">
        <v>13578</v>
      </c>
      <c r="B12933">
        <v>364440</v>
      </c>
      <c r="C12933">
        <v>0</v>
      </c>
      <c r="D12933">
        <v>0</v>
      </c>
      <c r="E12933">
        <v>0</v>
      </c>
      <c r="F12933" s="4">
        <f t="shared" si="202"/>
        <v>0</v>
      </c>
    </row>
    <row r="12934" spans="1:6" x14ac:dyDescent="0.3">
      <c r="A12934" t="s">
        <v>13579</v>
      </c>
      <c r="B12934">
        <v>764940</v>
      </c>
      <c r="C12934">
        <v>370000</v>
      </c>
      <c r="D12934">
        <v>0</v>
      </c>
      <c r="E12934">
        <v>0</v>
      </c>
      <c r="F12934" s="4">
        <f t="shared" si="202"/>
        <v>123333.33333333333</v>
      </c>
    </row>
    <row r="12935" spans="1:6" x14ac:dyDescent="0.3">
      <c r="A12935" t="s">
        <v>13580</v>
      </c>
      <c r="B12935">
        <v>917200</v>
      </c>
      <c r="C12935">
        <v>893620</v>
      </c>
      <c r="D12935">
        <v>0</v>
      </c>
      <c r="E12935">
        <v>1155160</v>
      </c>
      <c r="F12935" s="4">
        <f t="shared" si="202"/>
        <v>682926.66666666663</v>
      </c>
    </row>
    <row r="12936" spans="1:6" x14ac:dyDescent="0.3">
      <c r="A12936" t="s">
        <v>13581</v>
      </c>
      <c r="B12936">
        <v>0</v>
      </c>
      <c r="C12936">
        <v>9366700</v>
      </c>
      <c r="D12936">
        <v>7844500</v>
      </c>
      <c r="E12936">
        <v>10038200</v>
      </c>
      <c r="F12936" s="4">
        <f t="shared" si="202"/>
        <v>9083133.333333334</v>
      </c>
    </row>
    <row r="12937" spans="1:6" x14ac:dyDescent="0.3">
      <c r="A12937" t="s">
        <v>13582</v>
      </c>
      <c r="B12937">
        <v>0</v>
      </c>
      <c r="C12937">
        <v>370000</v>
      </c>
      <c r="D12937">
        <v>313950</v>
      </c>
      <c r="E12937">
        <v>0</v>
      </c>
      <c r="F12937" s="4">
        <f t="shared" si="202"/>
        <v>227983.33333333334</v>
      </c>
    </row>
    <row r="12938" spans="1:6" x14ac:dyDescent="0.3">
      <c r="A12938" t="s">
        <v>13583</v>
      </c>
      <c r="B12938">
        <v>0</v>
      </c>
      <c r="C12938">
        <v>0</v>
      </c>
      <c r="D12938">
        <v>692460</v>
      </c>
      <c r="E12938">
        <v>0</v>
      </c>
      <c r="F12938" s="4">
        <f t="shared" si="202"/>
        <v>230820</v>
      </c>
    </row>
    <row r="12939" spans="1:6" x14ac:dyDescent="0.3">
      <c r="A12939" t="s">
        <v>13584</v>
      </c>
      <c r="B12939">
        <v>0</v>
      </c>
      <c r="C12939">
        <v>460000</v>
      </c>
      <c r="D12939">
        <v>2038400</v>
      </c>
      <c r="E12939">
        <v>0</v>
      </c>
      <c r="F12939" s="4">
        <f t="shared" si="202"/>
        <v>832800</v>
      </c>
    </row>
    <row r="12940" spans="1:6" x14ac:dyDescent="0.3">
      <c r="A12940" t="s">
        <v>13585</v>
      </c>
      <c r="B12940">
        <v>0</v>
      </c>
      <c r="C12940">
        <v>453860</v>
      </c>
      <c r="D12940">
        <v>0</v>
      </c>
      <c r="E12940">
        <v>937340</v>
      </c>
      <c r="F12940" s="4">
        <f t="shared" si="202"/>
        <v>463733.33333333331</v>
      </c>
    </row>
    <row r="12941" spans="1:6" x14ac:dyDescent="0.3">
      <c r="A12941" t="s">
        <v>13586</v>
      </c>
      <c r="B12941">
        <v>0</v>
      </c>
      <c r="C12941">
        <v>498820</v>
      </c>
      <c r="D12941">
        <v>1739440</v>
      </c>
      <c r="E12941">
        <v>2319600</v>
      </c>
      <c r="F12941" s="4">
        <f t="shared" si="202"/>
        <v>1519286.6666666667</v>
      </c>
    </row>
    <row r="12942" spans="1:6" x14ac:dyDescent="0.3">
      <c r="A12942" t="s">
        <v>13587</v>
      </c>
      <c r="B12942">
        <v>0</v>
      </c>
      <c r="C12942">
        <v>570000</v>
      </c>
      <c r="D12942">
        <v>0</v>
      </c>
      <c r="E12942">
        <v>0</v>
      </c>
      <c r="F12942" s="4">
        <f t="shared" si="202"/>
        <v>190000</v>
      </c>
    </row>
    <row r="12943" spans="1:6" x14ac:dyDescent="0.3">
      <c r="A12943" t="s">
        <v>13588</v>
      </c>
      <c r="B12943">
        <v>2024170</v>
      </c>
      <c r="C12943">
        <v>4671360</v>
      </c>
      <c r="D12943">
        <v>438240</v>
      </c>
      <c r="E12943">
        <v>2071340</v>
      </c>
      <c r="F12943" s="4">
        <f t="shared" si="202"/>
        <v>2393646.6666666665</v>
      </c>
    </row>
    <row r="12944" spans="1:6" x14ac:dyDescent="0.3">
      <c r="A12944" t="s">
        <v>13589</v>
      </c>
      <c r="B12944">
        <v>0</v>
      </c>
      <c r="C12944">
        <v>3024890</v>
      </c>
      <c r="D12944">
        <v>573300</v>
      </c>
      <c r="E12944">
        <v>3152730</v>
      </c>
      <c r="F12944" s="4">
        <f t="shared" si="202"/>
        <v>2250306.6666666665</v>
      </c>
    </row>
    <row r="12945" spans="1:6" x14ac:dyDescent="0.3">
      <c r="A12945" t="s">
        <v>213</v>
      </c>
      <c r="B12945">
        <v>370000</v>
      </c>
      <c r="C12945">
        <v>596960</v>
      </c>
      <c r="D12945">
        <v>0</v>
      </c>
      <c r="E12945">
        <v>502320</v>
      </c>
      <c r="F12945" s="4">
        <f t="shared" si="202"/>
        <v>366426.66666666669</v>
      </c>
    </row>
    <row r="12946" spans="1:6" x14ac:dyDescent="0.3">
      <c r="A12946" t="s">
        <v>13590</v>
      </c>
      <c r="B12946">
        <v>2064250</v>
      </c>
      <c r="C12946">
        <v>2165700</v>
      </c>
      <c r="D12946">
        <v>3287600</v>
      </c>
      <c r="E12946">
        <v>3100300</v>
      </c>
      <c r="F12946" s="4">
        <f t="shared" si="202"/>
        <v>2851200</v>
      </c>
    </row>
    <row r="12947" spans="1:6" x14ac:dyDescent="0.3">
      <c r="A12947" t="s">
        <v>13591</v>
      </c>
      <c r="B12947">
        <v>0</v>
      </c>
      <c r="C12947">
        <v>259400</v>
      </c>
      <c r="D12947">
        <v>291200</v>
      </c>
      <c r="E12947">
        <v>386000</v>
      </c>
      <c r="F12947" s="4">
        <f t="shared" si="202"/>
        <v>312200</v>
      </c>
    </row>
    <row r="12948" spans="1:6" x14ac:dyDescent="0.3">
      <c r="A12948" t="s">
        <v>13592</v>
      </c>
      <c r="B12948">
        <v>0</v>
      </c>
      <c r="C12948">
        <v>0</v>
      </c>
      <c r="D12948">
        <v>528550</v>
      </c>
      <c r="E12948">
        <v>0</v>
      </c>
      <c r="F12948" s="4">
        <f t="shared" si="202"/>
        <v>176183.33333333334</v>
      </c>
    </row>
    <row r="12949" spans="1:6" x14ac:dyDescent="0.3">
      <c r="A12949" t="s">
        <v>13593</v>
      </c>
      <c r="B12949">
        <v>256000</v>
      </c>
      <c r="C12949">
        <v>0</v>
      </c>
      <c r="D12949">
        <v>1224200</v>
      </c>
      <c r="E12949">
        <v>2123700</v>
      </c>
      <c r="F12949" s="4">
        <f t="shared" si="202"/>
        <v>1115966.6666666667</v>
      </c>
    </row>
    <row r="12950" spans="1:6" x14ac:dyDescent="0.3">
      <c r="A12950" t="s">
        <v>13594</v>
      </c>
      <c r="B12950">
        <v>0</v>
      </c>
      <c r="C12950">
        <v>903680</v>
      </c>
      <c r="D12950">
        <v>370000</v>
      </c>
      <c r="E12950">
        <v>1456260</v>
      </c>
      <c r="F12950" s="4">
        <f t="shared" si="202"/>
        <v>909980</v>
      </c>
    </row>
    <row r="12951" spans="1:6" x14ac:dyDescent="0.3">
      <c r="A12951" t="s">
        <v>13595</v>
      </c>
      <c r="B12951">
        <v>3430640</v>
      </c>
      <c r="C12951">
        <v>6266600</v>
      </c>
      <c r="D12951">
        <v>6537780</v>
      </c>
      <c r="E12951">
        <v>7065800</v>
      </c>
      <c r="F12951" s="4">
        <f t="shared" si="202"/>
        <v>6623393.333333333</v>
      </c>
    </row>
    <row r="12952" spans="1:6" x14ac:dyDescent="0.3">
      <c r="A12952" t="s">
        <v>13596</v>
      </c>
      <c r="B12952">
        <v>0</v>
      </c>
      <c r="C12952">
        <v>833560</v>
      </c>
      <c r="D12952">
        <v>767800</v>
      </c>
      <c r="E12952">
        <v>0</v>
      </c>
      <c r="F12952" s="4">
        <f t="shared" si="202"/>
        <v>533786.66666666663</v>
      </c>
    </row>
    <row r="12953" spans="1:6" x14ac:dyDescent="0.3">
      <c r="A12953" t="s">
        <v>13597</v>
      </c>
      <c r="B12953">
        <v>0</v>
      </c>
      <c r="C12953">
        <v>535000</v>
      </c>
      <c r="D12953">
        <v>719060</v>
      </c>
      <c r="E12953">
        <v>2107440</v>
      </c>
      <c r="F12953" s="4">
        <f t="shared" si="202"/>
        <v>1120500</v>
      </c>
    </row>
    <row r="12954" spans="1:6" x14ac:dyDescent="0.3">
      <c r="A12954" t="s">
        <v>13598</v>
      </c>
      <c r="B12954">
        <v>0</v>
      </c>
      <c r="C12954">
        <v>0</v>
      </c>
      <c r="D12954">
        <v>370000</v>
      </c>
      <c r="E12954">
        <v>0</v>
      </c>
      <c r="F12954" s="4">
        <f t="shared" si="202"/>
        <v>123333.33333333333</v>
      </c>
    </row>
    <row r="12955" spans="1:6" x14ac:dyDescent="0.3">
      <c r="A12955" t="s">
        <v>13599</v>
      </c>
      <c r="B12955">
        <v>2449350</v>
      </c>
      <c r="C12955">
        <v>3937430</v>
      </c>
      <c r="D12955">
        <v>1801800</v>
      </c>
      <c r="E12955">
        <v>0</v>
      </c>
      <c r="F12955" s="4">
        <f t="shared" si="202"/>
        <v>1913076.6666666667</v>
      </c>
    </row>
    <row r="12956" spans="1:6" x14ac:dyDescent="0.3">
      <c r="A12956" t="s">
        <v>13600</v>
      </c>
      <c r="B12956">
        <v>0</v>
      </c>
      <c r="C12956">
        <v>0</v>
      </c>
      <c r="D12956">
        <v>1726800</v>
      </c>
      <c r="E12956">
        <v>0</v>
      </c>
      <c r="F12956" s="4">
        <f t="shared" si="202"/>
        <v>575600</v>
      </c>
    </row>
    <row r="12957" spans="1:6" x14ac:dyDescent="0.3">
      <c r="A12957" t="s">
        <v>13601</v>
      </c>
      <c r="B12957">
        <v>0</v>
      </c>
      <c r="C12957">
        <v>0</v>
      </c>
      <c r="D12957">
        <v>1412900</v>
      </c>
      <c r="E12957">
        <v>553440</v>
      </c>
      <c r="F12957" s="4">
        <f t="shared" si="202"/>
        <v>655446.66666666663</v>
      </c>
    </row>
    <row r="12958" spans="1:6" x14ac:dyDescent="0.3">
      <c r="A12958" t="s">
        <v>13602</v>
      </c>
      <c r="B12958">
        <v>1929540</v>
      </c>
      <c r="C12958">
        <v>2078150</v>
      </c>
      <c r="D12958">
        <v>2308640</v>
      </c>
      <c r="E12958">
        <v>633360</v>
      </c>
      <c r="F12958" s="4">
        <f t="shared" si="202"/>
        <v>1673383.3333333333</v>
      </c>
    </row>
    <row r="12959" spans="1:6" x14ac:dyDescent="0.3">
      <c r="A12959" t="s">
        <v>13603</v>
      </c>
      <c r="B12959">
        <v>691780</v>
      </c>
      <c r="C12959">
        <v>791700</v>
      </c>
      <c r="D12959">
        <v>1335630</v>
      </c>
      <c r="E12959">
        <v>0</v>
      </c>
      <c r="F12959" s="4">
        <f t="shared" si="202"/>
        <v>709110</v>
      </c>
    </row>
    <row r="12960" spans="1:6" x14ac:dyDescent="0.3">
      <c r="A12960" t="s">
        <v>13604</v>
      </c>
      <c r="B12960">
        <v>1059080</v>
      </c>
      <c r="C12960">
        <v>2089020</v>
      </c>
      <c r="D12960">
        <v>0</v>
      </c>
      <c r="E12960">
        <v>2089530</v>
      </c>
      <c r="F12960" s="4">
        <f t="shared" si="202"/>
        <v>1392850</v>
      </c>
    </row>
    <row r="12961" spans="1:6" x14ac:dyDescent="0.3">
      <c r="A12961" t="s">
        <v>13605</v>
      </c>
      <c r="B12961">
        <v>0</v>
      </c>
      <c r="C12961">
        <v>2143330</v>
      </c>
      <c r="D12961">
        <v>4568900</v>
      </c>
      <c r="E12961">
        <v>2946000</v>
      </c>
      <c r="F12961" s="4">
        <f t="shared" si="202"/>
        <v>3219410</v>
      </c>
    </row>
    <row r="12962" spans="1:6" x14ac:dyDescent="0.3">
      <c r="A12962" t="s">
        <v>13606</v>
      </c>
      <c r="B12962">
        <v>340180</v>
      </c>
      <c r="C12962">
        <v>0</v>
      </c>
      <c r="D12962">
        <v>0</v>
      </c>
      <c r="E12962">
        <v>0</v>
      </c>
      <c r="F12962" s="4">
        <f t="shared" si="202"/>
        <v>0</v>
      </c>
    </row>
    <row r="12963" spans="1:6" x14ac:dyDescent="0.3">
      <c r="A12963" t="s">
        <v>13607</v>
      </c>
      <c r="B12963">
        <v>528500</v>
      </c>
      <c r="C12963">
        <v>0</v>
      </c>
      <c r="D12963">
        <v>0</v>
      </c>
      <c r="E12963">
        <v>0</v>
      </c>
      <c r="F12963" s="4">
        <f t="shared" si="202"/>
        <v>0</v>
      </c>
    </row>
    <row r="12964" spans="1:6" x14ac:dyDescent="0.3">
      <c r="A12964" t="s">
        <v>13608</v>
      </c>
      <c r="B12964">
        <v>0</v>
      </c>
      <c r="C12964">
        <v>0</v>
      </c>
      <c r="D12964">
        <v>357000</v>
      </c>
      <c r="E12964">
        <v>0</v>
      </c>
      <c r="F12964" s="4">
        <f t="shared" si="202"/>
        <v>119000</v>
      </c>
    </row>
    <row r="12965" spans="1:6" x14ac:dyDescent="0.3">
      <c r="A12965" t="s">
        <v>13609</v>
      </c>
      <c r="B12965">
        <v>1676780</v>
      </c>
      <c r="C12965">
        <v>4088000</v>
      </c>
      <c r="D12965">
        <v>2102980</v>
      </c>
      <c r="E12965">
        <v>1596560</v>
      </c>
      <c r="F12965" s="4">
        <f t="shared" si="202"/>
        <v>2595846.6666666665</v>
      </c>
    </row>
    <row r="12966" spans="1:6" x14ac:dyDescent="0.3">
      <c r="A12966" t="s">
        <v>13610</v>
      </c>
      <c r="B12966">
        <v>0</v>
      </c>
      <c r="C12966">
        <v>0</v>
      </c>
      <c r="D12966">
        <v>544660</v>
      </c>
      <c r="E12966">
        <v>0</v>
      </c>
      <c r="F12966" s="4">
        <f t="shared" si="202"/>
        <v>181553.33333333334</v>
      </c>
    </row>
    <row r="12967" spans="1:6" x14ac:dyDescent="0.3">
      <c r="A12967" t="s">
        <v>13611</v>
      </c>
      <c r="B12967">
        <v>0</v>
      </c>
      <c r="C12967">
        <v>1329400</v>
      </c>
      <c r="D12967">
        <v>0</v>
      </c>
      <c r="E12967">
        <v>2660000</v>
      </c>
      <c r="F12967" s="4">
        <f t="shared" si="202"/>
        <v>1329800</v>
      </c>
    </row>
    <row r="12968" spans="1:6" x14ac:dyDescent="0.3">
      <c r="A12968" t="s">
        <v>13612</v>
      </c>
      <c r="B12968">
        <v>305000</v>
      </c>
      <c r="C12968">
        <v>475020</v>
      </c>
      <c r="D12968">
        <v>0</v>
      </c>
      <c r="E12968">
        <v>1947400</v>
      </c>
      <c r="F12968" s="4">
        <f t="shared" si="202"/>
        <v>807473.33333333337</v>
      </c>
    </row>
    <row r="12969" spans="1:6" x14ac:dyDescent="0.3">
      <c r="A12969" t="s">
        <v>13613</v>
      </c>
      <c r="B12969">
        <v>734190</v>
      </c>
      <c r="C12969">
        <v>1287200</v>
      </c>
      <c r="D12969">
        <v>0</v>
      </c>
      <c r="E12969">
        <v>878200</v>
      </c>
      <c r="F12969" s="4">
        <f t="shared" si="202"/>
        <v>721800</v>
      </c>
    </row>
    <row r="12970" spans="1:6" x14ac:dyDescent="0.3">
      <c r="A12970" t="s">
        <v>13614</v>
      </c>
      <c r="B12970">
        <v>2089050</v>
      </c>
      <c r="C12970">
        <v>6268020</v>
      </c>
      <c r="D12970">
        <v>2269100</v>
      </c>
      <c r="E12970">
        <v>1257620</v>
      </c>
      <c r="F12970" s="4">
        <f t="shared" si="202"/>
        <v>3264913.3333333335</v>
      </c>
    </row>
    <row r="12971" spans="1:6" x14ac:dyDescent="0.3">
      <c r="A12971" t="s">
        <v>13615</v>
      </c>
      <c r="B12971">
        <v>908000</v>
      </c>
      <c r="C12971">
        <v>0</v>
      </c>
      <c r="D12971">
        <v>0</v>
      </c>
      <c r="E12971">
        <v>0</v>
      </c>
      <c r="F12971" s="4">
        <f t="shared" si="202"/>
        <v>0</v>
      </c>
    </row>
    <row r="12972" spans="1:6" x14ac:dyDescent="0.3">
      <c r="A12972" t="s">
        <v>13616</v>
      </c>
      <c r="B12972">
        <v>6951710</v>
      </c>
      <c r="C12972">
        <v>6828550</v>
      </c>
      <c r="D12972">
        <v>1267500</v>
      </c>
      <c r="E12972">
        <v>3215200</v>
      </c>
      <c r="F12972" s="4">
        <f t="shared" si="202"/>
        <v>3770416.6666666665</v>
      </c>
    </row>
    <row r="12973" spans="1:6" x14ac:dyDescent="0.3">
      <c r="A12973" t="s">
        <v>13617</v>
      </c>
      <c r="B12973">
        <v>438240</v>
      </c>
      <c r="C12973">
        <v>0</v>
      </c>
      <c r="D12973">
        <v>515790</v>
      </c>
      <c r="E12973">
        <v>693160</v>
      </c>
      <c r="F12973" s="4">
        <f t="shared" si="202"/>
        <v>402983.33333333331</v>
      </c>
    </row>
    <row r="12974" spans="1:6" x14ac:dyDescent="0.3">
      <c r="A12974" t="s">
        <v>13618</v>
      </c>
      <c r="B12974">
        <v>1915700</v>
      </c>
      <c r="C12974">
        <v>1017380</v>
      </c>
      <c r="D12974">
        <v>0</v>
      </c>
      <c r="E12974">
        <v>866320</v>
      </c>
      <c r="F12974" s="4">
        <f t="shared" si="202"/>
        <v>627900</v>
      </c>
    </row>
    <row r="12975" spans="1:6" x14ac:dyDescent="0.3">
      <c r="A12975" t="s">
        <v>13619</v>
      </c>
      <c r="B12975">
        <v>1980000</v>
      </c>
      <c r="C12975">
        <v>5509140</v>
      </c>
      <c r="D12975">
        <v>37109860</v>
      </c>
      <c r="E12975">
        <v>5854710</v>
      </c>
      <c r="F12975" s="4">
        <f t="shared" si="202"/>
        <v>16157903.333333334</v>
      </c>
    </row>
    <row r="12976" spans="1:6" x14ac:dyDescent="0.3">
      <c r="A12976" t="s">
        <v>13620</v>
      </c>
      <c r="B12976">
        <v>382200</v>
      </c>
      <c r="C12976">
        <v>725690</v>
      </c>
      <c r="D12976">
        <v>1213940</v>
      </c>
      <c r="E12976">
        <v>2058740</v>
      </c>
      <c r="F12976" s="4">
        <f t="shared" si="202"/>
        <v>1332790</v>
      </c>
    </row>
    <row r="12977" spans="1:6" x14ac:dyDescent="0.3">
      <c r="A12977" t="s">
        <v>13621</v>
      </c>
      <c r="B12977">
        <v>2190000</v>
      </c>
      <c r="C12977">
        <v>0</v>
      </c>
      <c r="D12977">
        <v>2630970</v>
      </c>
      <c r="E12977">
        <v>450560</v>
      </c>
      <c r="F12977" s="4">
        <f t="shared" si="202"/>
        <v>1027176.6666666666</v>
      </c>
    </row>
    <row r="12978" spans="1:6" x14ac:dyDescent="0.3">
      <c r="A12978" t="s">
        <v>13622</v>
      </c>
      <c r="B12978">
        <v>0</v>
      </c>
      <c r="C12978">
        <v>1484020</v>
      </c>
      <c r="D12978">
        <v>291200</v>
      </c>
      <c r="E12978">
        <v>697100</v>
      </c>
      <c r="F12978" s="4">
        <f t="shared" si="202"/>
        <v>824106.66666666663</v>
      </c>
    </row>
    <row r="12979" spans="1:6" x14ac:dyDescent="0.3">
      <c r="A12979" t="s">
        <v>13623</v>
      </c>
      <c r="B12979">
        <v>0</v>
      </c>
      <c r="C12979">
        <v>3109250</v>
      </c>
      <c r="D12979">
        <v>740000</v>
      </c>
      <c r="E12979">
        <v>987860</v>
      </c>
      <c r="F12979" s="4">
        <f t="shared" si="202"/>
        <v>1612370</v>
      </c>
    </row>
    <row r="12980" spans="1:6" x14ac:dyDescent="0.3">
      <c r="A12980" t="s">
        <v>13624</v>
      </c>
      <c r="B12980">
        <v>3897250</v>
      </c>
      <c r="C12980">
        <v>2866050</v>
      </c>
      <c r="D12980">
        <v>4350100</v>
      </c>
      <c r="E12980">
        <v>5623520</v>
      </c>
      <c r="F12980" s="4">
        <f t="shared" si="202"/>
        <v>4279890</v>
      </c>
    </row>
    <row r="12981" spans="1:6" x14ac:dyDescent="0.3">
      <c r="A12981" t="s">
        <v>13625</v>
      </c>
      <c r="B12981">
        <v>962780</v>
      </c>
      <c r="C12981">
        <v>0</v>
      </c>
      <c r="D12981">
        <v>2228150</v>
      </c>
      <c r="E12981">
        <v>0</v>
      </c>
      <c r="F12981" s="4">
        <f t="shared" si="202"/>
        <v>742716.66666666663</v>
      </c>
    </row>
    <row r="12982" spans="1:6" x14ac:dyDescent="0.3">
      <c r="A12982" t="s">
        <v>13626</v>
      </c>
      <c r="B12982">
        <v>0</v>
      </c>
      <c r="C12982">
        <v>1635950</v>
      </c>
      <c r="D12982">
        <v>1292360</v>
      </c>
      <c r="E12982">
        <v>202400</v>
      </c>
      <c r="F12982" s="4">
        <f t="shared" si="202"/>
        <v>1043570</v>
      </c>
    </row>
    <row r="12983" spans="1:6" x14ac:dyDescent="0.3">
      <c r="A12983" t="s">
        <v>13627</v>
      </c>
      <c r="B12983">
        <v>0</v>
      </c>
      <c r="C12983">
        <v>0</v>
      </c>
      <c r="D12983">
        <v>414960</v>
      </c>
      <c r="E12983">
        <v>0</v>
      </c>
      <c r="F12983" s="4">
        <f t="shared" si="202"/>
        <v>138320</v>
      </c>
    </row>
    <row r="12984" spans="1:6" x14ac:dyDescent="0.3">
      <c r="A12984" t="s">
        <v>13628</v>
      </c>
      <c r="B12984">
        <v>2934750</v>
      </c>
      <c r="C12984">
        <v>1808620</v>
      </c>
      <c r="D12984">
        <v>631540</v>
      </c>
      <c r="E12984">
        <v>573300</v>
      </c>
      <c r="F12984" s="4">
        <f t="shared" si="202"/>
        <v>1004486.6666666666</v>
      </c>
    </row>
    <row r="12985" spans="1:6" x14ac:dyDescent="0.3">
      <c r="A12985" t="s">
        <v>13629</v>
      </c>
      <c r="B12985">
        <v>599320</v>
      </c>
      <c r="C12985">
        <v>591500</v>
      </c>
      <c r="D12985">
        <v>0</v>
      </c>
      <c r="E12985">
        <v>865500</v>
      </c>
      <c r="F12985" s="4">
        <f t="shared" si="202"/>
        <v>485666.66666666669</v>
      </c>
    </row>
    <row r="12986" spans="1:6" x14ac:dyDescent="0.3">
      <c r="A12986" t="s">
        <v>13630</v>
      </c>
      <c r="B12986">
        <v>634000</v>
      </c>
      <c r="C12986">
        <v>1094020</v>
      </c>
      <c r="D12986">
        <v>517000</v>
      </c>
      <c r="E12986">
        <v>1000940</v>
      </c>
      <c r="F12986" s="4">
        <f t="shared" si="202"/>
        <v>870653.33333333337</v>
      </c>
    </row>
    <row r="12987" spans="1:6" x14ac:dyDescent="0.3">
      <c r="A12987" t="s">
        <v>13631</v>
      </c>
      <c r="B12987">
        <v>0</v>
      </c>
      <c r="C12987">
        <v>230000</v>
      </c>
      <c r="D12987">
        <v>382200</v>
      </c>
      <c r="E12987">
        <v>0</v>
      </c>
      <c r="F12987" s="4">
        <f t="shared" si="202"/>
        <v>204066.66666666666</v>
      </c>
    </row>
    <row r="12988" spans="1:6" x14ac:dyDescent="0.3">
      <c r="A12988" t="s">
        <v>13632</v>
      </c>
      <c r="B12988">
        <v>0</v>
      </c>
      <c r="C12988">
        <v>0</v>
      </c>
      <c r="D12988">
        <v>773620</v>
      </c>
      <c r="E12988">
        <v>1693450</v>
      </c>
      <c r="F12988" s="4">
        <f t="shared" si="202"/>
        <v>822356.66666666663</v>
      </c>
    </row>
    <row r="12989" spans="1:6" x14ac:dyDescent="0.3">
      <c r="A12989" t="s">
        <v>13633</v>
      </c>
      <c r="B12989">
        <v>719950</v>
      </c>
      <c r="C12989">
        <v>496860</v>
      </c>
      <c r="D12989">
        <v>313950</v>
      </c>
      <c r="E12989">
        <v>536900</v>
      </c>
      <c r="F12989" s="4">
        <f t="shared" si="202"/>
        <v>449236.66666666669</v>
      </c>
    </row>
    <row r="12990" spans="1:6" x14ac:dyDescent="0.3">
      <c r="A12990" t="s">
        <v>13634</v>
      </c>
      <c r="B12990">
        <v>0</v>
      </c>
      <c r="C12990">
        <v>1203700</v>
      </c>
      <c r="D12990">
        <v>1312950</v>
      </c>
      <c r="E12990">
        <v>433160</v>
      </c>
      <c r="F12990" s="4">
        <f t="shared" si="202"/>
        <v>983270</v>
      </c>
    </row>
    <row r="12991" spans="1:6" x14ac:dyDescent="0.3">
      <c r="A12991" t="s">
        <v>13635</v>
      </c>
      <c r="B12991">
        <v>256000</v>
      </c>
      <c r="C12991">
        <v>612000</v>
      </c>
      <c r="D12991">
        <v>500500</v>
      </c>
      <c r="E12991">
        <v>650000</v>
      </c>
      <c r="F12991" s="4">
        <f t="shared" si="202"/>
        <v>587500</v>
      </c>
    </row>
    <row r="12992" spans="1:6" x14ac:dyDescent="0.3">
      <c r="A12992" t="s">
        <v>13636</v>
      </c>
      <c r="B12992">
        <v>825100</v>
      </c>
      <c r="C12992">
        <v>1480000</v>
      </c>
      <c r="D12992">
        <v>0</v>
      </c>
      <c r="E12992">
        <v>234600</v>
      </c>
      <c r="F12992" s="4">
        <f t="shared" si="202"/>
        <v>571533.33333333337</v>
      </c>
    </row>
    <row r="12993" spans="1:6" x14ac:dyDescent="0.3">
      <c r="A12993" t="s">
        <v>13637</v>
      </c>
      <c r="B12993">
        <v>667550</v>
      </c>
      <c r="C12993">
        <v>0</v>
      </c>
      <c r="D12993">
        <v>777920</v>
      </c>
      <c r="E12993">
        <v>2236700</v>
      </c>
      <c r="F12993" s="4">
        <f t="shared" si="202"/>
        <v>1004873.3333333334</v>
      </c>
    </row>
    <row r="12994" spans="1:6" x14ac:dyDescent="0.3">
      <c r="A12994" t="s">
        <v>13638</v>
      </c>
      <c r="B12994">
        <v>0</v>
      </c>
      <c r="C12994">
        <v>540540</v>
      </c>
      <c r="D12994">
        <v>349000</v>
      </c>
      <c r="E12994">
        <v>0</v>
      </c>
      <c r="F12994" s="4">
        <f t="shared" si="202"/>
        <v>296513.33333333331</v>
      </c>
    </row>
    <row r="12995" spans="1:6" x14ac:dyDescent="0.3">
      <c r="A12995" t="s">
        <v>13639</v>
      </c>
      <c r="B12995">
        <v>0</v>
      </c>
      <c r="C12995">
        <v>4878190</v>
      </c>
      <c r="D12995">
        <v>357000</v>
      </c>
      <c r="E12995">
        <v>6377900</v>
      </c>
      <c r="F12995" s="4">
        <f t="shared" ref="F12995:F13058" si="203">SUM(C12995:E12995)/3</f>
        <v>3871030</v>
      </c>
    </row>
    <row r="12996" spans="1:6" x14ac:dyDescent="0.3">
      <c r="A12996" t="s">
        <v>13640</v>
      </c>
      <c r="B12996">
        <v>248000</v>
      </c>
      <c r="C12996">
        <v>1137500</v>
      </c>
      <c r="D12996">
        <v>810060</v>
      </c>
      <c r="E12996">
        <v>1436890</v>
      </c>
      <c r="F12996" s="4">
        <f t="shared" si="203"/>
        <v>1128150</v>
      </c>
    </row>
    <row r="12997" spans="1:6" x14ac:dyDescent="0.3">
      <c r="A12997" t="s">
        <v>13641</v>
      </c>
      <c r="B12997">
        <v>1143870</v>
      </c>
      <c r="C12997">
        <v>1071070</v>
      </c>
      <c r="D12997">
        <v>1042860</v>
      </c>
      <c r="E12997">
        <v>1012650</v>
      </c>
      <c r="F12997" s="4">
        <f t="shared" si="203"/>
        <v>1042193.3333333334</v>
      </c>
    </row>
    <row r="12998" spans="1:6" x14ac:dyDescent="0.3">
      <c r="A12998" t="s">
        <v>13642</v>
      </c>
      <c r="B12998">
        <v>256000</v>
      </c>
      <c r="C12998">
        <v>0</v>
      </c>
      <c r="D12998">
        <v>462900</v>
      </c>
      <c r="E12998">
        <v>2344600</v>
      </c>
      <c r="F12998" s="4">
        <f t="shared" si="203"/>
        <v>935833.33333333337</v>
      </c>
    </row>
    <row r="12999" spans="1:6" x14ac:dyDescent="0.3">
      <c r="A12999" t="s">
        <v>13643</v>
      </c>
      <c r="B12999">
        <v>0</v>
      </c>
      <c r="C12999">
        <v>0</v>
      </c>
      <c r="D12999">
        <v>380880</v>
      </c>
      <c r="E12999">
        <v>538880</v>
      </c>
      <c r="F12999" s="4">
        <f t="shared" si="203"/>
        <v>306586.66666666669</v>
      </c>
    </row>
    <row r="13000" spans="1:6" x14ac:dyDescent="0.3">
      <c r="A13000" t="s">
        <v>13644</v>
      </c>
      <c r="B13000">
        <v>0</v>
      </c>
      <c r="C13000">
        <v>4856660</v>
      </c>
      <c r="D13000">
        <v>2108150</v>
      </c>
      <c r="E13000">
        <v>2772320</v>
      </c>
      <c r="F13000" s="4">
        <f t="shared" si="203"/>
        <v>3245710</v>
      </c>
    </row>
    <row r="13001" spans="1:6" x14ac:dyDescent="0.3">
      <c r="A13001" t="s">
        <v>13645</v>
      </c>
      <c r="B13001">
        <v>2124200</v>
      </c>
      <c r="C13001">
        <v>5611300</v>
      </c>
      <c r="D13001">
        <v>2063440</v>
      </c>
      <c r="E13001">
        <v>3702520</v>
      </c>
      <c r="F13001" s="4">
        <f t="shared" si="203"/>
        <v>3792420</v>
      </c>
    </row>
    <row r="13002" spans="1:6" x14ac:dyDescent="0.3">
      <c r="A13002" t="s">
        <v>13646</v>
      </c>
      <c r="B13002">
        <v>3239600</v>
      </c>
      <c r="C13002">
        <v>5228800</v>
      </c>
      <c r="D13002">
        <v>2192500</v>
      </c>
      <c r="E13002">
        <v>4384620</v>
      </c>
      <c r="F13002" s="4">
        <f t="shared" si="203"/>
        <v>3935306.6666666665</v>
      </c>
    </row>
    <row r="13003" spans="1:6" x14ac:dyDescent="0.3">
      <c r="A13003" t="s">
        <v>13647</v>
      </c>
      <c r="B13003">
        <v>2479720</v>
      </c>
      <c r="C13003">
        <v>3531100</v>
      </c>
      <c r="D13003">
        <v>3052440</v>
      </c>
      <c r="E13003">
        <v>7455580</v>
      </c>
      <c r="F13003" s="4">
        <f t="shared" si="203"/>
        <v>4679706.666666667</v>
      </c>
    </row>
    <row r="13004" spans="1:6" x14ac:dyDescent="0.3">
      <c r="A13004" t="s">
        <v>13648</v>
      </c>
      <c r="B13004">
        <v>650900</v>
      </c>
      <c r="C13004">
        <v>903200</v>
      </c>
      <c r="D13004">
        <v>0</v>
      </c>
      <c r="E13004">
        <v>1352060</v>
      </c>
      <c r="F13004" s="4">
        <f t="shared" si="203"/>
        <v>751753.33333333337</v>
      </c>
    </row>
    <row r="13005" spans="1:6" x14ac:dyDescent="0.3">
      <c r="A13005" t="s">
        <v>13649</v>
      </c>
      <c r="B13005">
        <v>4139700</v>
      </c>
      <c r="C13005">
        <v>2311740</v>
      </c>
      <c r="D13005">
        <v>3068050</v>
      </c>
      <c r="E13005">
        <v>2614250</v>
      </c>
      <c r="F13005" s="4">
        <f t="shared" si="203"/>
        <v>2664680</v>
      </c>
    </row>
    <row r="13006" spans="1:6" x14ac:dyDescent="0.3">
      <c r="A13006" t="s">
        <v>13650</v>
      </c>
      <c r="B13006">
        <v>0</v>
      </c>
      <c r="C13006">
        <v>994500</v>
      </c>
      <c r="D13006">
        <v>0</v>
      </c>
      <c r="E13006">
        <v>0</v>
      </c>
      <c r="F13006" s="4">
        <f t="shared" si="203"/>
        <v>331500</v>
      </c>
    </row>
    <row r="13007" spans="1:6" x14ac:dyDescent="0.3">
      <c r="A13007" t="s">
        <v>13651</v>
      </c>
      <c r="B13007">
        <v>1193900</v>
      </c>
      <c r="C13007">
        <v>432900</v>
      </c>
      <c r="D13007">
        <v>228000</v>
      </c>
      <c r="E13007">
        <v>836560</v>
      </c>
      <c r="F13007" s="4">
        <f t="shared" si="203"/>
        <v>499153.33333333331</v>
      </c>
    </row>
    <row r="13008" spans="1:6" x14ac:dyDescent="0.3">
      <c r="A13008" t="s">
        <v>13652</v>
      </c>
      <c r="B13008">
        <v>0</v>
      </c>
      <c r="C13008">
        <v>0</v>
      </c>
      <c r="D13008">
        <v>2137850</v>
      </c>
      <c r="E13008">
        <v>2137970</v>
      </c>
      <c r="F13008" s="4">
        <f t="shared" si="203"/>
        <v>1425273.3333333333</v>
      </c>
    </row>
    <row r="13009" spans="1:6" x14ac:dyDescent="0.3">
      <c r="A13009" t="s">
        <v>13653</v>
      </c>
      <c r="B13009">
        <v>2130620</v>
      </c>
      <c r="C13009">
        <v>931100</v>
      </c>
      <c r="D13009">
        <v>0</v>
      </c>
      <c r="E13009">
        <v>469200</v>
      </c>
      <c r="F13009" s="4">
        <f t="shared" si="203"/>
        <v>466766.66666666669</v>
      </c>
    </row>
    <row r="13010" spans="1:6" x14ac:dyDescent="0.3">
      <c r="A13010" t="s">
        <v>13654</v>
      </c>
      <c r="B13010">
        <v>2051460</v>
      </c>
      <c r="C13010">
        <v>237600</v>
      </c>
      <c r="D13010">
        <v>3193830</v>
      </c>
      <c r="E13010">
        <v>2498700</v>
      </c>
      <c r="F13010" s="4">
        <f t="shared" si="203"/>
        <v>1976710</v>
      </c>
    </row>
    <row r="13011" spans="1:6" x14ac:dyDescent="0.3">
      <c r="A13011" t="s">
        <v>13655</v>
      </c>
      <c r="B13011">
        <v>0</v>
      </c>
      <c r="C13011">
        <v>0</v>
      </c>
      <c r="D13011">
        <v>820000</v>
      </c>
      <c r="E13011">
        <v>0</v>
      </c>
      <c r="F13011" s="4">
        <f t="shared" si="203"/>
        <v>273333.33333333331</v>
      </c>
    </row>
    <row r="13012" spans="1:6" x14ac:dyDescent="0.3">
      <c r="A13012" t="s">
        <v>13656</v>
      </c>
      <c r="B13012">
        <v>370000</v>
      </c>
      <c r="C13012">
        <v>655200</v>
      </c>
      <c r="D13012">
        <v>0</v>
      </c>
      <c r="E13012">
        <v>657180</v>
      </c>
      <c r="F13012" s="4">
        <f t="shared" si="203"/>
        <v>437460</v>
      </c>
    </row>
    <row r="13013" spans="1:6" x14ac:dyDescent="0.3">
      <c r="A13013" t="s">
        <v>13657</v>
      </c>
      <c r="B13013">
        <v>483890</v>
      </c>
      <c r="C13013">
        <v>0</v>
      </c>
      <c r="D13013">
        <v>0</v>
      </c>
      <c r="E13013">
        <v>0</v>
      </c>
      <c r="F13013" s="4">
        <f t="shared" si="203"/>
        <v>0</v>
      </c>
    </row>
    <row r="13014" spans="1:6" x14ac:dyDescent="0.3">
      <c r="A13014" t="s">
        <v>13658</v>
      </c>
      <c r="B13014">
        <v>1067150</v>
      </c>
      <c r="C13014">
        <v>576940</v>
      </c>
      <c r="D13014">
        <v>948760</v>
      </c>
      <c r="E13014">
        <v>1605200</v>
      </c>
      <c r="F13014" s="4">
        <f t="shared" si="203"/>
        <v>1043633.3333333334</v>
      </c>
    </row>
    <row r="13015" spans="1:6" x14ac:dyDescent="0.3">
      <c r="A13015" t="s">
        <v>13659</v>
      </c>
      <c r="B13015">
        <v>2197650</v>
      </c>
      <c r="C13015">
        <v>1237600</v>
      </c>
      <c r="D13015">
        <v>2625350</v>
      </c>
      <c r="E13015">
        <v>2217900</v>
      </c>
      <c r="F13015" s="4">
        <f t="shared" si="203"/>
        <v>2026950</v>
      </c>
    </row>
    <row r="13016" spans="1:6" x14ac:dyDescent="0.3">
      <c r="A13016" t="s">
        <v>13660</v>
      </c>
      <c r="B13016">
        <v>3293200</v>
      </c>
      <c r="C13016">
        <v>2625690</v>
      </c>
      <c r="D13016">
        <v>7863310</v>
      </c>
      <c r="E13016">
        <v>546000</v>
      </c>
      <c r="F13016" s="4">
        <f t="shared" si="203"/>
        <v>3678333.3333333335</v>
      </c>
    </row>
    <row r="13017" spans="1:6" x14ac:dyDescent="0.3">
      <c r="A13017" t="s">
        <v>13661</v>
      </c>
      <c r="B13017">
        <v>0</v>
      </c>
      <c r="C13017">
        <v>1205380</v>
      </c>
      <c r="D13017">
        <v>576940</v>
      </c>
      <c r="E13017">
        <v>866320</v>
      </c>
      <c r="F13017" s="4">
        <f t="shared" si="203"/>
        <v>882880</v>
      </c>
    </row>
    <row r="13018" spans="1:6" x14ac:dyDescent="0.3">
      <c r="A13018" t="s">
        <v>13662</v>
      </c>
      <c r="B13018">
        <v>2220000</v>
      </c>
      <c r="C13018">
        <v>2037800</v>
      </c>
      <c r="D13018">
        <v>0</v>
      </c>
      <c r="E13018">
        <v>2096960</v>
      </c>
      <c r="F13018" s="4">
        <f t="shared" si="203"/>
        <v>1378253.3333333333</v>
      </c>
    </row>
    <row r="13019" spans="1:6" x14ac:dyDescent="0.3">
      <c r="A13019" t="s">
        <v>13663</v>
      </c>
      <c r="B13019">
        <v>3236130</v>
      </c>
      <c r="C13019">
        <v>2192730</v>
      </c>
      <c r="D13019">
        <v>5272970</v>
      </c>
      <c r="E13019">
        <v>5037580</v>
      </c>
      <c r="F13019" s="4">
        <f t="shared" si="203"/>
        <v>4167760</v>
      </c>
    </row>
    <row r="13020" spans="1:6" x14ac:dyDescent="0.3">
      <c r="A13020" t="s">
        <v>13664</v>
      </c>
      <c r="B13020">
        <v>4231500</v>
      </c>
      <c r="C13020">
        <v>4776790</v>
      </c>
      <c r="D13020">
        <v>409500</v>
      </c>
      <c r="E13020">
        <v>6154490</v>
      </c>
      <c r="F13020" s="4">
        <f t="shared" si="203"/>
        <v>3780260</v>
      </c>
    </row>
    <row r="13021" spans="1:6" x14ac:dyDescent="0.3">
      <c r="A13021" t="s">
        <v>13665</v>
      </c>
      <c r="B13021">
        <v>764400</v>
      </c>
      <c r="C13021">
        <v>871600</v>
      </c>
      <c r="D13021">
        <v>922740</v>
      </c>
      <c r="E13021">
        <v>487760</v>
      </c>
      <c r="F13021" s="4">
        <f t="shared" si="203"/>
        <v>760700</v>
      </c>
    </row>
    <row r="13022" spans="1:6" x14ac:dyDescent="0.3">
      <c r="A13022" t="s">
        <v>13666</v>
      </c>
      <c r="B13022">
        <v>160000</v>
      </c>
      <c r="C13022">
        <v>469560</v>
      </c>
      <c r="D13022">
        <v>304000</v>
      </c>
      <c r="E13022">
        <v>160000</v>
      </c>
      <c r="F13022" s="4">
        <f t="shared" si="203"/>
        <v>311186.66666666669</v>
      </c>
    </row>
    <row r="13023" spans="1:6" x14ac:dyDescent="0.3">
      <c r="A13023" t="s">
        <v>13667</v>
      </c>
      <c r="B13023">
        <v>1531080</v>
      </c>
      <c r="C13023">
        <v>1017700</v>
      </c>
      <c r="D13023">
        <v>864500</v>
      </c>
      <c r="E13023">
        <v>897300</v>
      </c>
      <c r="F13023" s="4">
        <f t="shared" si="203"/>
        <v>926500</v>
      </c>
    </row>
    <row r="13024" spans="1:6" x14ac:dyDescent="0.3">
      <c r="A13024" t="s">
        <v>13668</v>
      </c>
      <c r="B13024">
        <v>1069560</v>
      </c>
      <c r="C13024">
        <v>4090600</v>
      </c>
      <c r="D13024">
        <v>2185450</v>
      </c>
      <c r="E13024">
        <v>3007980</v>
      </c>
      <c r="F13024" s="4">
        <f t="shared" si="203"/>
        <v>3094676.6666666665</v>
      </c>
    </row>
    <row r="13025" spans="1:6" x14ac:dyDescent="0.3">
      <c r="A13025" t="s">
        <v>13669</v>
      </c>
      <c r="B13025">
        <v>465000</v>
      </c>
      <c r="C13025">
        <v>0</v>
      </c>
      <c r="D13025">
        <v>0</v>
      </c>
      <c r="E13025">
        <v>0</v>
      </c>
      <c r="F13025" s="4">
        <f t="shared" si="203"/>
        <v>0</v>
      </c>
    </row>
    <row r="13026" spans="1:6" x14ac:dyDescent="0.3">
      <c r="A13026" t="s">
        <v>13670</v>
      </c>
      <c r="B13026">
        <v>0</v>
      </c>
      <c r="C13026">
        <v>1377370</v>
      </c>
      <c r="D13026">
        <v>367800</v>
      </c>
      <c r="E13026">
        <v>835200</v>
      </c>
      <c r="F13026" s="4">
        <f t="shared" si="203"/>
        <v>860123.33333333337</v>
      </c>
    </row>
    <row r="13027" spans="1:6" x14ac:dyDescent="0.3">
      <c r="A13027" t="s">
        <v>13671</v>
      </c>
      <c r="B13027">
        <v>1189000</v>
      </c>
      <c r="C13027">
        <v>1170000</v>
      </c>
      <c r="D13027">
        <v>1267500</v>
      </c>
      <c r="E13027">
        <v>1062380</v>
      </c>
      <c r="F13027" s="4">
        <f t="shared" si="203"/>
        <v>1166626.6666666667</v>
      </c>
    </row>
    <row r="13028" spans="1:6" x14ac:dyDescent="0.3">
      <c r="A13028" t="s">
        <v>13672</v>
      </c>
      <c r="B13028">
        <v>264000</v>
      </c>
      <c r="C13028">
        <v>0</v>
      </c>
      <c r="D13028">
        <v>528000</v>
      </c>
      <c r="E13028">
        <v>0</v>
      </c>
      <c r="F13028" s="4">
        <f t="shared" si="203"/>
        <v>176000</v>
      </c>
    </row>
    <row r="13029" spans="1:6" x14ac:dyDescent="0.3">
      <c r="A13029" t="s">
        <v>13673</v>
      </c>
      <c r="B13029">
        <v>1351350</v>
      </c>
      <c r="C13029">
        <v>2039540</v>
      </c>
      <c r="D13029">
        <v>200200</v>
      </c>
      <c r="E13029">
        <v>2544600</v>
      </c>
      <c r="F13029" s="4">
        <f t="shared" si="203"/>
        <v>1594780</v>
      </c>
    </row>
    <row r="13030" spans="1:6" x14ac:dyDescent="0.3">
      <c r="A13030" t="s">
        <v>13674</v>
      </c>
      <c r="B13030">
        <v>4849530</v>
      </c>
      <c r="C13030">
        <v>4002520</v>
      </c>
      <c r="D13030">
        <v>4128440</v>
      </c>
      <c r="E13030">
        <v>4502630</v>
      </c>
      <c r="F13030" s="4">
        <f t="shared" si="203"/>
        <v>4211196.666666667</v>
      </c>
    </row>
    <row r="13031" spans="1:6" x14ac:dyDescent="0.3">
      <c r="A13031" t="s">
        <v>13675</v>
      </c>
      <c r="B13031">
        <v>2209300</v>
      </c>
      <c r="C13031">
        <v>3025280</v>
      </c>
      <c r="D13031">
        <v>2272680</v>
      </c>
      <c r="E13031">
        <v>273000</v>
      </c>
      <c r="F13031" s="4">
        <f t="shared" si="203"/>
        <v>1856986.6666666667</v>
      </c>
    </row>
    <row r="13032" spans="1:6" x14ac:dyDescent="0.3">
      <c r="A13032" t="s">
        <v>13676</v>
      </c>
      <c r="B13032">
        <v>4500800</v>
      </c>
      <c r="C13032">
        <v>4757020</v>
      </c>
      <c r="D13032">
        <v>0</v>
      </c>
      <c r="E13032">
        <v>0</v>
      </c>
      <c r="F13032" s="4">
        <f t="shared" si="203"/>
        <v>1585673.3333333333</v>
      </c>
    </row>
    <row r="13033" spans="1:6" x14ac:dyDescent="0.3">
      <c r="A13033" t="s">
        <v>13677</v>
      </c>
      <c r="B13033">
        <v>614250</v>
      </c>
      <c r="C13033">
        <v>492990</v>
      </c>
      <c r="D13033">
        <v>569660</v>
      </c>
      <c r="E13033">
        <v>334880</v>
      </c>
      <c r="F13033" s="4">
        <f t="shared" si="203"/>
        <v>465843.33333333331</v>
      </c>
    </row>
    <row r="13034" spans="1:6" x14ac:dyDescent="0.3">
      <c r="A13034" t="s">
        <v>13678</v>
      </c>
      <c r="B13034">
        <v>0</v>
      </c>
      <c r="C13034">
        <v>0</v>
      </c>
      <c r="D13034">
        <v>469560</v>
      </c>
      <c r="E13034">
        <v>402000</v>
      </c>
      <c r="F13034" s="4">
        <f t="shared" si="203"/>
        <v>290520</v>
      </c>
    </row>
    <row r="13035" spans="1:6" x14ac:dyDescent="0.3">
      <c r="A13035" t="s">
        <v>13679</v>
      </c>
      <c r="B13035">
        <v>1110000</v>
      </c>
      <c r="C13035">
        <v>1141920</v>
      </c>
      <c r="D13035">
        <v>1069680</v>
      </c>
      <c r="E13035">
        <v>1668580</v>
      </c>
      <c r="F13035" s="4">
        <f t="shared" si="203"/>
        <v>1293393.3333333333</v>
      </c>
    </row>
    <row r="13036" spans="1:6" x14ac:dyDescent="0.3">
      <c r="A13036" t="s">
        <v>13680</v>
      </c>
      <c r="B13036">
        <v>2240360</v>
      </c>
      <c r="C13036">
        <v>7240990</v>
      </c>
      <c r="D13036">
        <v>3389520</v>
      </c>
      <c r="E13036">
        <v>3464510</v>
      </c>
      <c r="F13036" s="4">
        <f t="shared" si="203"/>
        <v>4698340</v>
      </c>
    </row>
    <row r="13037" spans="1:6" x14ac:dyDescent="0.3">
      <c r="A13037" t="s">
        <v>13681</v>
      </c>
      <c r="B13037">
        <v>3197067</v>
      </c>
      <c r="C13037">
        <v>4517870</v>
      </c>
      <c r="D13037">
        <v>4215720</v>
      </c>
      <c r="E13037">
        <v>5551360</v>
      </c>
      <c r="F13037" s="4">
        <f t="shared" si="203"/>
        <v>4761650</v>
      </c>
    </row>
    <row r="13038" spans="1:6" x14ac:dyDescent="0.3">
      <c r="A13038" t="s">
        <v>13682</v>
      </c>
      <c r="B13038">
        <v>256000</v>
      </c>
      <c r="C13038">
        <v>2321680</v>
      </c>
      <c r="D13038">
        <v>1480000</v>
      </c>
      <c r="E13038">
        <v>719500</v>
      </c>
      <c r="F13038" s="4">
        <f t="shared" si="203"/>
        <v>1507060</v>
      </c>
    </row>
    <row r="13039" spans="1:6" x14ac:dyDescent="0.3">
      <c r="A13039" t="s">
        <v>13683</v>
      </c>
      <c r="B13039">
        <v>160000</v>
      </c>
      <c r="C13039">
        <v>0</v>
      </c>
      <c r="D13039">
        <v>0</v>
      </c>
      <c r="E13039">
        <v>0</v>
      </c>
      <c r="F13039" s="4">
        <f t="shared" si="203"/>
        <v>0</v>
      </c>
    </row>
    <row r="13040" spans="1:6" x14ac:dyDescent="0.3">
      <c r="A13040" t="s">
        <v>13684</v>
      </c>
      <c r="B13040">
        <v>370000</v>
      </c>
      <c r="C13040">
        <v>0</v>
      </c>
      <c r="D13040">
        <v>2205150</v>
      </c>
      <c r="E13040">
        <v>2138760</v>
      </c>
      <c r="F13040" s="4">
        <f t="shared" si="203"/>
        <v>1447970</v>
      </c>
    </row>
    <row r="13041" spans="1:6" x14ac:dyDescent="0.3">
      <c r="A13041" t="s">
        <v>13685</v>
      </c>
      <c r="B13041">
        <v>322140</v>
      </c>
      <c r="C13041">
        <v>3700000</v>
      </c>
      <c r="D13041">
        <v>2120800</v>
      </c>
      <c r="E13041">
        <v>234600</v>
      </c>
      <c r="F13041" s="4">
        <f t="shared" si="203"/>
        <v>2018466.6666666667</v>
      </c>
    </row>
    <row r="13042" spans="1:6" x14ac:dyDescent="0.3">
      <c r="A13042" t="s">
        <v>13686</v>
      </c>
      <c r="B13042">
        <v>836290</v>
      </c>
      <c r="C13042">
        <v>0</v>
      </c>
      <c r="D13042">
        <v>0</v>
      </c>
      <c r="E13042">
        <v>1060240</v>
      </c>
      <c r="F13042" s="4">
        <f t="shared" si="203"/>
        <v>353413.33333333331</v>
      </c>
    </row>
    <row r="13043" spans="1:6" x14ac:dyDescent="0.3">
      <c r="A13043" t="s">
        <v>13687</v>
      </c>
      <c r="B13043">
        <v>530000</v>
      </c>
      <c r="C13043">
        <v>2159400</v>
      </c>
      <c r="D13043">
        <v>2103920</v>
      </c>
      <c r="E13043">
        <v>5016710</v>
      </c>
      <c r="F13043" s="4">
        <f t="shared" si="203"/>
        <v>3093343.3333333335</v>
      </c>
    </row>
    <row r="13044" spans="1:6" x14ac:dyDescent="0.3">
      <c r="A13044" t="s">
        <v>13688</v>
      </c>
      <c r="B13044">
        <v>535000</v>
      </c>
      <c r="C13044">
        <v>0</v>
      </c>
      <c r="D13044">
        <v>0</v>
      </c>
      <c r="E13044">
        <v>0</v>
      </c>
      <c r="F13044" s="4">
        <f t="shared" si="203"/>
        <v>0</v>
      </c>
    </row>
    <row r="13045" spans="1:6" x14ac:dyDescent="0.3">
      <c r="A13045" t="s">
        <v>13689</v>
      </c>
      <c r="B13045">
        <v>681690</v>
      </c>
      <c r="C13045">
        <v>300300</v>
      </c>
      <c r="D13045">
        <v>815520</v>
      </c>
      <c r="E13045">
        <v>1137980</v>
      </c>
      <c r="F13045" s="4">
        <f t="shared" si="203"/>
        <v>751266.66666666663</v>
      </c>
    </row>
    <row r="13046" spans="1:6" x14ac:dyDescent="0.3">
      <c r="A13046" t="s">
        <v>13690</v>
      </c>
      <c r="B13046">
        <v>2393920</v>
      </c>
      <c r="C13046">
        <v>2719260</v>
      </c>
      <c r="D13046">
        <v>3304560</v>
      </c>
      <c r="E13046">
        <v>2089480</v>
      </c>
      <c r="F13046" s="4">
        <f t="shared" si="203"/>
        <v>2704433.3333333335</v>
      </c>
    </row>
    <row r="13047" spans="1:6" x14ac:dyDescent="0.3">
      <c r="A13047" t="s">
        <v>13691</v>
      </c>
      <c r="B13047">
        <v>2200760</v>
      </c>
      <c r="C13047">
        <v>2606600</v>
      </c>
      <c r="D13047">
        <v>2250040</v>
      </c>
      <c r="E13047">
        <v>3134720</v>
      </c>
      <c r="F13047" s="4">
        <f t="shared" si="203"/>
        <v>2663786.6666666665</v>
      </c>
    </row>
    <row r="13048" spans="1:6" x14ac:dyDescent="0.3">
      <c r="A13048" t="s">
        <v>13692</v>
      </c>
      <c r="B13048">
        <v>1130000</v>
      </c>
      <c r="C13048">
        <v>2247800</v>
      </c>
      <c r="D13048">
        <v>2745810</v>
      </c>
      <c r="E13048">
        <v>3325100</v>
      </c>
      <c r="F13048" s="4">
        <f t="shared" si="203"/>
        <v>2772903.3333333335</v>
      </c>
    </row>
    <row r="13049" spans="1:6" x14ac:dyDescent="0.3">
      <c r="A13049" t="s">
        <v>13693</v>
      </c>
      <c r="B13049">
        <v>840680</v>
      </c>
      <c r="C13049">
        <v>2493980</v>
      </c>
      <c r="D13049">
        <v>160000</v>
      </c>
      <c r="E13049">
        <v>2165000</v>
      </c>
      <c r="F13049" s="4">
        <f t="shared" si="203"/>
        <v>1606326.6666666667</v>
      </c>
    </row>
    <row r="13050" spans="1:6" x14ac:dyDescent="0.3">
      <c r="A13050" t="s">
        <v>13694</v>
      </c>
      <c r="B13050">
        <v>397800</v>
      </c>
      <c r="C13050">
        <v>276640</v>
      </c>
      <c r="D13050">
        <v>740000</v>
      </c>
      <c r="E13050">
        <v>863380</v>
      </c>
      <c r="F13050" s="4">
        <f t="shared" si="203"/>
        <v>626673.33333333337</v>
      </c>
    </row>
    <row r="13051" spans="1:6" x14ac:dyDescent="0.3">
      <c r="A13051" t="s">
        <v>13695</v>
      </c>
      <c r="B13051">
        <v>1274280</v>
      </c>
      <c r="C13051">
        <v>3700000</v>
      </c>
      <c r="D13051">
        <v>71040000</v>
      </c>
      <c r="E13051">
        <v>7132630</v>
      </c>
      <c r="F13051" s="4">
        <f t="shared" si="203"/>
        <v>27290876.666666668</v>
      </c>
    </row>
    <row r="13052" spans="1:6" x14ac:dyDescent="0.3">
      <c r="A13052" t="s">
        <v>13696</v>
      </c>
      <c r="B13052">
        <v>1048660</v>
      </c>
      <c r="C13052">
        <v>1218320</v>
      </c>
      <c r="D13052">
        <v>1108080</v>
      </c>
      <c r="E13052">
        <v>1090920</v>
      </c>
      <c r="F13052" s="4">
        <f t="shared" si="203"/>
        <v>1139106.6666666667</v>
      </c>
    </row>
    <row r="13053" spans="1:6" x14ac:dyDescent="0.3">
      <c r="A13053" t="s">
        <v>13697</v>
      </c>
      <c r="B13053">
        <v>799000</v>
      </c>
      <c r="C13053">
        <v>0</v>
      </c>
      <c r="D13053">
        <v>473930</v>
      </c>
      <c r="E13053">
        <v>598880</v>
      </c>
      <c r="F13053" s="4">
        <f t="shared" si="203"/>
        <v>357603.33333333331</v>
      </c>
    </row>
    <row r="13054" spans="1:6" x14ac:dyDescent="0.3">
      <c r="A13054" t="s">
        <v>13698</v>
      </c>
      <c r="B13054">
        <v>1565640</v>
      </c>
      <c r="C13054">
        <v>0</v>
      </c>
      <c r="D13054">
        <v>0</v>
      </c>
      <c r="E13054">
        <v>1477160</v>
      </c>
      <c r="F13054" s="4">
        <f t="shared" si="203"/>
        <v>492386.66666666669</v>
      </c>
    </row>
    <row r="13055" spans="1:6" x14ac:dyDescent="0.3">
      <c r="A13055" t="s">
        <v>13699</v>
      </c>
      <c r="B13055">
        <v>609520</v>
      </c>
      <c r="C13055">
        <v>3787220</v>
      </c>
      <c r="D13055">
        <v>1071000</v>
      </c>
      <c r="E13055">
        <v>2394800</v>
      </c>
      <c r="F13055" s="4">
        <f t="shared" si="203"/>
        <v>2417673.3333333335</v>
      </c>
    </row>
    <row r="13056" spans="1:6" x14ac:dyDescent="0.3">
      <c r="A13056" t="s">
        <v>13700</v>
      </c>
      <c r="B13056">
        <v>2238430</v>
      </c>
      <c r="C13056">
        <v>0</v>
      </c>
      <c r="D13056">
        <v>768950</v>
      </c>
      <c r="E13056">
        <v>1169960</v>
      </c>
      <c r="F13056" s="4">
        <f t="shared" si="203"/>
        <v>646303.33333333337</v>
      </c>
    </row>
    <row r="13057" spans="1:6" x14ac:dyDescent="0.3">
      <c r="A13057" t="s">
        <v>13701</v>
      </c>
      <c r="B13057">
        <v>667800</v>
      </c>
      <c r="C13057">
        <v>0</v>
      </c>
      <c r="D13057">
        <v>1102500</v>
      </c>
      <c r="E13057">
        <v>0</v>
      </c>
      <c r="F13057" s="4">
        <f t="shared" si="203"/>
        <v>367500</v>
      </c>
    </row>
    <row r="13058" spans="1:6" x14ac:dyDescent="0.3">
      <c r="A13058" t="s">
        <v>13702</v>
      </c>
      <c r="B13058">
        <v>0</v>
      </c>
      <c r="C13058">
        <v>582400</v>
      </c>
      <c r="D13058">
        <v>740000</v>
      </c>
      <c r="E13058">
        <v>0</v>
      </c>
      <c r="F13058" s="4">
        <f t="shared" si="203"/>
        <v>440800</v>
      </c>
    </row>
    <row r="13059" spans="1:6" x14ac:dyDescent="0.3">
      <c r="A13059" t="s">
        <v>13703</v>
      </c>
      <c r="B13059">
        <v>5077600</v>
      </c>
      <c r="C13059">
        <v>5341640</v>
      </c>
      <c r="D13059">
        <v>5054500</v>
      </c>
      <c r="E13059">
        <v>3092250</v>
      </c>
      <c r="F13059" s="4">
        <f t="shared" ref="F13059:F13122" si="204">SUM(C13059:E13059)/3</f>
        <v>4496130</v>
      </c>
    </row>
    <row r="13060" spans="1:6" x14ac:dyDescent="0.3">
      <c r="A13060" t="s">
        <v>414</v>
      </c>
      <c r="B13060">
        <v>5289460</v>
      </c>
      <c r="C13060">
        <v>3579270</v>
      </c>
      <c r="D13060">
        <v>2333420</v>
      </c>
      <c r="E13060">
        <v>5478990</v>
      </c>
      <c r="F13060" s="4">
        <f t="shared" si="204"/>
        <v>3797226.6666666665</v>
      </c>
    </row>
    <row r="13061" spans="1:6" x14ac:dyDescent="0.3">
      <c r="A13061" t="s">
        <v>13704</v>
      </c>
      <c r="B13061">
        <v>2278190</v>
      </c>
      <c r="C13061">
        <v>2120280</v>
      </c>
      <c r="D13061">
        <v>2210520</v>
      </c>
      <c r="E13061">
        <v>3095220</v>
      </c>
      <c r="F13061" s="4">
        <f t="shared" si="204"/>
        <v>2475340</v>
      </c>
    </row>
    <row r="13062" spans="1:6" x14ac:dyDescent="0.3">
      <c r="A13062" t="s">
        <v>13705</v>
      </c>
      <c r="B13062">
        <v>1110000</v>
      </c>
      <c r="C13062">
        <v>0</v>
      </c>
      <c r="D13062">
        <v>0</v>
      </c>
      <c r="E13062">
        <v>0</v>
      </c>
      <c r="F13062" s="4">
        <f t="shared" si="204"/>
        <v>0</v>
      </c>
    </row>
    <row r="13063" spans="1:6" x14ac:dyDescent="0.3">
      <c r="A13063" t="s">
        <v>13706</v>
      </c>
      <c r="B13063">
        <v>0</v>
      </c>
      <c r="C13063">
        <v>1563000</v>
      </c>
      <c r="D13063">
        <v>0</v>
      </c>
      <c r="E13063">
        <v>1166500</v>
      </c>
      <c r="F13063" s="4">
        <f t="shared" si="204"/>
        <v>909833.33333333337</v>
      </c>
    </row>
    <row r="13064" spans="1:6" x14ac:dyDescent="0.3">
      <c r="A13064" t="s">
        <v>13707</v>
      </c>
      <c r="B13064">
        <v>679400</v>
      </c>
      <c r="C13064">
        <v>1480000</v>
      </c>
      <c r="D13064">
        <v>0</v>
      </c>
      <c r="E13064">
        <v>450560</v>
      </c>
      <c r="F13064" s="4">
        <f t="shared" si="204"/>
        <v>643520</v>
      </c>
    </row>
    <row r="13065" spans="1:6" x14ac:dyDescent="0.3">
      <c r="A13065" t="s">
        <v>13708</v>
      </c>
      <c r="B13065">
        <v>0</v>
      </c>
      <c r="C13065">
        <v>1053950</v>
      </c>
      <c r="D13065">
        <v>0</v>
      </c>
      <c r="E13065">
        <v>1255500</v>
      </c>
      <c r="F13065" s="4">
        <f t="shared" si="204"/>
        <v>769816.66666666663</v>
      </c>
    </row>
    <row r="13066" spans="1:6" x14ac:dyDescent="0.3">
      <c r="A13066" t="s">
        <v>13709</v>
      </c>
      <c r="B13066">
        <v>957000</v>
      </c>
      <c r="C13066">
        <v>0</v>
      </c>
      <c r="D13066">
        <v>532350</v>
      </c>
      <c r="E13066">
        <v>0</v>
      </c>
      <c r="F13066" s="4">
        <f t="shared" si="204"/>
        <v>177450</v>
      </c>
    </row>
    <row r="13067" spans="1:6" x14ac:dyDescent="0.3">
      <c r="A13067" t="s">
        <v>13710</v>
      </c>
      <c r="B13067">
        <v>530000</v>
      </c>
      <c r="C13067">
        <v>4424860</v>
      </c>
      <c r="D13067">
        <v>4365660</v>
      </c>
      <c r="E13067">
        <v>5005000</v>
      </c>
      <c r="F13067" s="4">
        <f t="shared" si="204"/>
        <v>4598506.666666667</v>
      </c>
    </row>
    <row r="13068" spans="1:6" x14ac:dyDescent="0.3">
      <c r="A13068" t="s">
        <v>13711</v>
      </c>
      <c r="B13068">
        <v>0</v>
      </c>
      <c r="C13068">
        <v>1233980</v>
      </c>
      <c r="D13068">
        <v>0</v>
      </c>
      <c r="E13068">
        <v>0</v>
      </c>
      <c r="F13068" s="4">
        <f t="shared" si="204"/>
        <v>411326.66666666669</v>
      </c>
    </row>
    <row r="13069" spans="1:6" x14ac:dyDescent="0.3">
      <c r="A13069" t="s">
        <v>13712</v>
      </c>
      <c r="B13069">
        <v>0</v>
      </c>
      <c r="C13069">
        <v>0</v>
      </c>
      <c r="D13069">
        <v>1014750</v>
      </c>
      <c r="E13069">
        <v>0</v>
      </c>
      <c r="F13069" s="4">
        <f t="shared" si="204"/>
        <v>338250</v>
      </c>
    </row>
    <row r="13070" spans="1:6" x14ac:dyDescent="0.3">
      <c r="A13070" t="s">
        <v>13713</v>
      </c>
      <c r="B13070">
        <v>326530</v>
      </c>
      <c r="C13070">
        <v>2895790</v>
      </c>
      <c r="D13070">
        <v>388000</v>
      </c>
      <c r="E13070">
        <v>2084010</v>
      </c>
      <c r="F13070" s="4">
        <f t="shared" si="204"/>
        <v>1789266.6666666667</v>
      </c>
    </row>
    <row r="13071" spans="1:6" x14ac:dyDescent="0.3">
      <c r="A13071" t="s">
        <v>13714</v>
      </c>
      <c r="B13071">
        <v>0</v>
      </c>
      <c r="C13071">
        <v>382200</v>
      </c>
      <c r="D13071">
        <v>1850000</v>
      </c>
      <c r="E13071">
        <v>704000</v>
      </c>
      <c r="F13071" s="4">
        <f t="shared" si="204"/>
        <v>978733.33333333337</v>
      </c>
    </row>
    <row r="13072" spans="1:6" x14ac:dyDescent="0.3">
      <c r="A13072" t="s">
        <v>13715</v>
      </c>
      <c r="B13072">
        <v>593320</v>
      </c>
      <c r="C13072">
        <v>1976100</v>
      </c>
      <c r="D13072">
        <v>1904630</v>
      </c>
      <c r="E13072">
        <v>2386270</v>
      </c>
      <c r="F13072" s="4">
        <f t="shared" si="204"/>
        <v>2089000</v>
      </c>
    </row>
    <row r="13073" spans="1:6" x14ac:dyDescent="0.3">
      <c r="A13073" t="s">
        <v>13716</v>
      </c>
      <c r="B13073">
        <v>0</v>
      </c>
      <c r="C13073">
        <v>0</v>
      </c>
      <c r="D13073">
        <v>1309920</v>
      </c>
      <c r="E13073">
        <v>2355620</v>
      </c>
      <c r="F13073" s="4">
        <f t="shared" si="204"/>
        <v>1221846.6666666667</v>
      </c>
    </row>
    <row r="13074" spans="1:6" x14ac:dyDescent="0.3">
      <c r="A13074" t="s">
        <v>13717</v>
      </c>
      <c r="B13074">
        <v>1541100</v>
      </c>
      <c r="C13074">
        <v>0</v>
      </c>
      <c r="D13074">
        <v>1739580</v>
      </c>
      <c r="E13074">
        <v>6278660</v>
      </c>
      <c r="F13074" s="4">
        <f t="shared" si="204"/>
        <v>2672746.6666666665</v>
      </c>
    </row>
    <row r="13075" spans="1:6" x14ac:dyDescent="0.3">
      <c r="A13075" t="s">
        <v>13718</v>
      </c>
      <c r="B13075">
        <v>0</v>
      </c>
      <c r="C13075">
        <v>380380</v>
      </c>
      <c r="D13075">
        <v>0</v>
      </c>
      <c r="E13075">
        <v>0</v>
      </c>
      <c r="F13075" s="4">
        <f t="shared" si="204"/>
        <v>126793.33333333333</v>
      </c>
    </row>
    <row r="13076" spans="1:6" x14ac:dyDescent="0.3">
      <c r="A13076" t="s">
        <v>13719</v>
      </c>
      <c r="B13076">
        <v>0</v>
      </c>
      <c r="C13076">
        <v>1092000</v>
      </c>
      <c r="D13076">
        <v>149400</v>
      </c>
      <c r="E13076">
        <v>1150400</v>
      </c>
      <c r="F13076" s="4">
        <f t="shared" si="204"/>
        <v>797266.66666666663</v>
      </c>
    </row>
    <row r="13077" spans="1:6" x14ac:dyDescent="0.3">
      <c r="A13077" t="s">
        <v>13720</v>
      </c>
      <c r="B13077">
        <v>692660</v>
      </c>
      <c r="C13077">
        <v>0</v>
      </c>
      <c r="D13077">
        <v>622440</v>
      </c>
      <c r="E13077">
        <v>1000200</v>
      </c>
      <c r="F13077" s="4">
        <f t="shared" si="204"/>
        <v>540880</v>
      </c>
    </row>
    <row r="13078" spans="1:6" x14ac:dyDescent="0.3">
      <c r="A13078" t="s">
        <v>13721</v>
      </c>
      <c r="B13078">
        <v>0</v>
      </c>
      <c r="C13078">
        <v>2646150</v>
      </c>
      <c r="D13078">
        <v>3826420</v>
      </c>
      <c r="E13078">
        <v>3407950</v>
      </c>
      <c r="F13078" s="4">
        <f t="shared" si="204"/>
        <v>3293506.6666666665</v>
      </c>
    </row>
    <row r="13079" spans="1:6" x14ac:dyDescent="0.3">
      <c r="A13079" t="s">
        <v>13722</v>
      </c>
      <c r="B13079">
        <v>1433250</v>
      </c>
      <c r="C13079">
        <v>4461160</v>
      </c>
      <c r="D13079">
        <v>4456940</v>
      </c>
      <c r="E13079">
        <v>4318620</v>
      </c>
      <c r="F13079" s="4">
        <f t="shared" si="204"/>
        <v>4412240</v>
      </c>
    </row>
    <row r="13080" spans="1:6" x14ac:dyDescent="0.3">
      <c r="A13080" t="s">
        <v>13723</v>
      </c>
      <c r="B13080">
        <v>0</v>
      </c>
      <c r="C13080">
        <v>0</v>
      </c>
      <c r="D13080">
        <v>2633150</v>
      </c>
      <c r="E13080">
        <v>0</v>
      </c>
      <c r="F13080" s="4">
        <f t="shared" si="204"/>
        <v>877716.66666666663</v>
      </c>
    </row>
    <row r="13081" spans="1:6" x14ac:dyDescent="0.3">
      <c r="A13081" t="s">
        <v>13724</v>
      </c>
      <c r="B13081">
        <v>2227680</v>
      </c>
      <c r="C13081">
        <v>2137750</v>
      </c>
      <c r="D13081">
        <v>2132130</v>
      </c>
      <c r="E13081">
        <v>2034540</v>
      </c>
      <c r="F13081" s="4">
        <f t="shared" si="204"/>
        <v>2101473.3333333335</v>
      </c>
    </row>
    <row r="13082" spans="1:6" x14ac:dyDescent="0.3">
      <c r="A13082" t="s">
        <v>13725</v>
      </c>
      <c r="B13082">
        <v>1266720</v>
      </c>
      <c r="C13082">
        <v>6153420</v>
      </c>
      <c r="D13082">
        <v>2537990</v>
      </c>
      <c r="E13082">
        <v>4320890</v>
      </c>
      <c r="F13082" s="4">
        <f t="shared" si="204"/>
        <v>4337433.333333333</v>
      </c>
    </row>
    <row r="13083" spans="1:6" x14ac:dyDescent="0.3">
      <c r="A13083" t="s">
        <v>13726</v>
      </c>
      <c r="B13083">
        <v>0</v>
      </c>
      <c r="C13083">
        <v>0</v>
      </c>
      <c r="D13083">
        <v>870120</v>
      </c>
      <c r="E13083">
        <v>469200</v>
      </c>
      <c r="F13083" s="4">
        <f t="shared" si="204"/>
        <v>446440</v>
      </c>
    </row>
    <row r="13084" spans="1:6" x14ac:dyDescent="0.3">
      <c r="A13084" t="s">
        <v>13727</v>
      </c>
      <c r="B13084">
        <v>0</v>
      </c>
      <c r="C13084">
        <v>547820</v>
      </c>
      <c r="D13084">
        <v>0</v>
      </c>
      <c r="E13084">
        <v>0</v>
      </c>
      <c r="F13084" s="4">
        <f t="shared" si="204"/>
        <v>182606.66666666666</v>
      </c>
    </row>
    <row r="13085" spans="1:6" x14ac:dyDescent="0.3">
      <c r="A13085" t="s">
        <v>13728</v>
      </c>
      <c r="B13085">
        <v>473200</v>
      </c>
      <c r="C13085">
        <v>0</v>
      </c>
      <c r="D13085">
        <v>0</v>
      </c>
      <c r="E13085">
        <v>0</v>
      </c>
      <c r="F13085" s="4">
        <f t="shared" si="204"/>
        <v>0</v>
      </c>
    </row>
    <row r="13086" spans="1:6" x14ac:dyDescent="0.3">
      <c r="A13086" t="s">
        <v>13729</v>
      </c>
      <c r="B13086">
        <v>3265570</v>
      </c>
      <c r="C13086">
        <v>3264659</v>
      </c>
      <c r="D13086">
        <v>3767358</v>
      </c>
      <c r="E13086">
        <v>4156800</v>
      </c>
      <c r="F13086" s="4">
        <f t="shared" si="204"/>
        <v>3729605.6666666665</v>
      </c>
    </row>
    <row r="13087" spans="1:6" x14ac:dyDescent="0.3">
      <c r="A13087" t="s">
        <v>13730</v>
      </c>
      <c r="B13087">
        <v>0</v>
      </c>
      <c r="C13087">
        <v>578660</v>
      </c>
      <c r="D13087">
        <v>1302210</v>
      </c>
      <c r="E13087">
        <v>391300</v>
      </c>
      <c r="F13087" s="4">
        <f t="shared" si="204"/>
        <v>757390</v>
      </c>
    </row>
    <row r="13088" spans="1:6" x14ac:dyDescent="0.3">
      <c r="A13088" t="s">
        <v>13731</v>
      </c>
      <c r="B13088">
        <v>1456000</v>
      </c>
      <c r="C13088">
        <v>2075780</v>
      </c>
      <c r="D13088">
        <v>4026280</v>
      </c>
      <c r="E13088">
        <v>4595250</v>
      </c>
      <c r="F13088" s="4">
        <f t="shared" si="204"/>
        <v>3565770</v>
      </c>
    </row>
    <row r="13089" spans="1:6" x14ac:dyDescent="0.3">
      <c r="A13089" t="s">
        <v>13732</v>
      </c>
      <c r="B13089">
        <v>0</v>
      </c>
      <c r="C13089">
        <v>977250</v>
      </c>
      <c r="D13089">
        <v>0</v>
      </c>
      <c r="E13089">
        <v>955500</v>
      </c>
      <c r="F13089" s="4">
        <f t="shared" si="204"/>
        <v>644250</v>
      </c>
    </row>
    <row r="13090" spans="1:6" x14ac:dyDescent="0.3">
      <c r="A13090" t="s">
        <v>13733</v>
      </c>
      <c r="B13090">
        <v>6510140</v>
      </c>
      <c r="C13090">
        <v>8257520</v>
      </c>
      <c r="D13090">
        <v>9953140</v>
      </c>
      <c r="E13090">
        <v>7719590</v>
      </c>
      <c r="F13090" s="4">
        <f t="shared" si="204"/>
        <v>8643416.666666666</v>
      </c>
    </row>
    <row r="13091" spans="1:6" x14ac:dyDescent="0.3">
      <c r="A13091" t="s">
        <v>13734</v>
      </c>
      <c r="B13091">
        <v>855400</v>
      </c>
      <c r="C13091">
        <v>573300</v>
      </c>
      <c r="D13091">
        <v>382200</v>
      </c>
      <c r="E13091">
        <v>573300</v>
      </c>
      <c r="F13091" s="4">
        <f t="shared" si="204"/>
        <v>509600</v>
      </c>
    </row>
    <row r="13092" spans="1:6" x14ac:dyDescent="0.3">
      <c r="A13092" t="s">
        <v>13735</v>
      </c>
      <c r="B13092">
        <v>1552700</v>
      </c>
      <c r="C13092">
        <v>1322580</v>
      </c>
      <c r="D13092">
        <v>2910540</v>
      </c>
      <c r="E13092">
        <v>1532680</v>
      </c>
      <c r="F13092" s="4">
        <f t="shared" si="204"/>
        <v>1921933.3333333333</v>
      </c>
    </row>
    <row r="13093" spans="1:6" x14ac:dyDescent="0.3">
      <c r="A13093" t="s">
        <v>13736</v>
      </c>
      <c r="B13093">
        <v>5723130</v>
      </c>
      <c r="C13093">
        <v>7799520</v>
      </c>
      <c r="D13093">
        <v>11046680</v>
      </c>
      <c r="E13093">
        <v>7447170</v>
      </c>
      <c r="F13093" s="4">
        <f t="shared" si="204"/>
        <v>8764456.666666666</v>
      </c>
    </row>
    <row r="13094" spans="1:6" x14ac:dyDescent="0.3">
      <c r="A13094" t="s">
        <v>13737</v>
      </c>
      <c r="B13094">
        <v>376740</v>
      </c>
      <c r="C13094">
        <v>0</v>
      </c>
      <c r="D13094">
        <v>0</v>
      </c>
      <c r="E13094">
        <v>308000</v>
      </c>
      <c r="F13094" s="4">
        <f t="shared" si="204"/>
        <v>102666.66666666667</v>
      </c>
    </row>
    <row r="13095" spans="1:6" x14ac:dyDescent="0.3">
      <c r="A13095" t="s">
        <v>13738</v>
      </c>
      <c r="B13095">
        <v>0</v>
      </c>
      <c r="C13095">
        <v>2968080</v>
      </c>
      <c r="D13095">
        <v>0</v>
      </c>
      <c r="E13095">
        <v>772000</v>
      </c>
      <c r="F13095" s="4">
        <f t="shared" si="204"/>
        <v>1246693.3333333333</v>
      </c>
    </row>
    <row r="13096" spans="1:6" x14ac:dyDescent="0.3">
      <c r="A13096" t="s">
        <v>13739</v>
      </c>
      <c r="B13096">
        <v>256000</v>
      </c>
      <c r="C13096">
        <v>3166069</v>
      </c>
      <c r="D13096">
        <v>636219</v>
      </c>
      <c r="E13096">
        <v>394000</v>
      </c>
      <c r="F13096" s="4">
        <f t="shared" si="204"/>
        <v>1398762.6666666667</v>
      </c>
    </row>
    <row r="13097" spans="1:6" x14ac:dyDescent="0.3">
      <c r="A13097" t="s">
        <v>13740</v>
      </c>
      <c r="B13097">
        <v>1753570</v>
      </c>
      <c r="C13097">
        <v>429520</v>
      </c>
      <c r="D13097">
        <v>1559560</v>
      </c>
      <c r="E13097">
        <v>741580</v>
      </c>
      <c r="F13097" s="4">
        <f t="shared" si="204"/>
        <v>910220</v>
      </c>
    </row>
    <row r="13098" spans="1:6" x14ac:dyDescent="0.3">
      <c r="A13098" t="s">
        <v>13741</v>
      </c>
      <c r="B13098">
        <v>0</v>
      </c>
      <c r="C13098">
        <v>653380</v>
      </c>
      <c r="D13098">
        <v>0</v>
      </c>
      <c r="E13098">
        <v>1219500</v>
      </c>
      <c r="F13098" s="4">
        <f t="shared" si="204"/>
        <v>624293.33333333337</v>
      </c>
    </row>
    <row r="13099" spans="1:6" x14ac:dyDescent="0.3">
      <c r="A13099" t="s">
        <v>13742</v>
      </c>
      <c r="B13099">
        <v>0</v>
      </c>
      <c r="C13099">
        <v>3381900</v>
      </c>
      <c r="D13099">
        <v>2203670</v>
      </c>
      <c r="E13099">
        <v>4893710</v>
      </c>
      <c r="F13099" s="4">
        <f t="shared" si="204"/>
        <v>3493093.3333333335</v>
      </c>
    </row>
    <row r="13100" spans="1:6" x14ac:dyDescent="0.3">
      <c r="A13100" t="s">
        <v>13743</v>
      </c>
      <c r="B13100">
        <v>0</v>
      </c>
      <c r="C13100">
        <v>0</v>
      </c>
      <c r="D13100">
        <v>1189640</v>
      </c>
      <c r="E13100">
        <v>357000</v>
      </c>
      <c r="F13100" s="4">
        <f t="shared" si="204"/>
        <v>515546.66666666669</v>
      </c>
    </row>
    <row r="13101" spans="1:6" x14ac:dyDescent="0.3">
      <c r="A13101" t="s">
        <v>545</v>
      </c>
      <c r="B13101">
        <v>260000</v>
      </c>
      <c r="C13101">
        <v>0</v>
      </c>
      <c r="D13101">
        <v>0</v>
      </c>
      <c r="E13101">
        <v>0</v>
      </c>
      <c r="F13101" s="4">
        <f t="shared" si="204"/>
        <v>0</v>
      </c>
    </row>
    <row r="13102" spans="1:6" x14ac:dyDescent="0.3">
      <c r="A13102" t="s">
        <v>13744</v>
      </c>
      <c r="B13102">
        <v>1719900</v>
      </c>
      <c r="C13102">
        <v>6941750</v>
      </c>
      <c r="D13102">
        <v>8458390</v>
      </c>
      <c r="E13102">
        <v>5269630</v>
      </c>
      <c r="F13102" s="4">
        <f t="shared" si="204"/>
        <v>6889923.333333333</v>
      </c>
    </row>
    <row r="13103" spans="1:6" x14ac:dyDescent="0.3">
      <c r="A13103" t="s">
        <v>13745</v>
      </c>
      <c r="B13103">
        <v>0</v>
      </c>
      <c r="C13103">
        <v>798550</v>
      </c>
      <c r="D13103">
        <v>1764300</v>
      </c>
      <c r="E13103">
        <v>3263320</v>
      </c>
      <c r="F13103" s="4">
        <f t="shared" si="204"/>
        <v>1942056.6666666667</v>
      </c>
    </row>
    <row r="13104" spans="1:6" x14ac:dyDescent="0.3">
      <c r="A13104" t="s">
        <v>13746</v>
      </c>
      <c r="B13104">
        <v>870750</v>
      </c>
      <c r="C13104">
        <v>213850</v>
      </c>
      <c r="D13104">
        <v>1325870</v>
      </c>
      <c r="E13104">
        <v>2943410</v>
      </c>
      <c r="F13104" s="4">
        <f t="shared" si="204"/>
        <v>1494376.6666666667</v>
      </c>
    </row>
    <row r="13105" spans="1:6" x14ac:dyDescent="0.3">
      <c r="A13105" t="s">
        <v>13747</v>
      </c>
      <c r="B13105">
        <v>770550</v>
      </c>
      <c r="C13105">
        <v>0</v>
      </c>
      <c r="D13105">
        <v>768950</v>
      </c>
      <c r="E13105">
        <v>0</v>
      </c>
      <c r="F13105" s="4">
        <f t="shared" si="204"/>
        <v>256316.66666666666</v>
      </c>
    </row>
    <row r="13106" spans="1:6" x14ac:dyDescent="0.3">
      <c r="A13106" t="s">
        <v>13748</v>
      </c>
      <c r="B13106">
        <v>1697150</v>
      </c>
      <c r="C13106">
        <v>0</v>
      </c>
      <c r="D13106">
        <v>2111540</v>
      </c>
      <c r="E13106">
        <v>1258240</v>
      </c>
      <c r="F13106" s="4">
        <f t="shared" si="204"/>
        <v>1123260</v>
      </c>
    </row>
    <row r="13107" spans="1:6" x14ac:dyDescent="0.3">
      <c r="A13107" t="s">
        <v>13749</v>
      </c>
      <c r="B13107">
        <v>0</v>
      </c>
      <c r="C13107">
        <v>0</v>
      </c>
      <c r="D13107">
        <v>1315300</v>
      </c>
      <c r="E13107">
        <v>2206040</v>
      </c>
      <c r="F13107" s="4">
        <f t="shared" si="204"/>
        <v>1173780</v>
      </c>
    </row>
    <row r="13108" spans="1:6" x14ac:dyDescent="0.3">
      <c r="A13108" t="s">
        <v>13750</v>
      </c>
      <c r="B13108">
        <v>430330</v>
      </c>
      <c r="C13108">
        <v>311220</v>
      </c>
      <c r="D13108">
        <v>1098470</v>
      </c>
      <c r="E13108">
        <v>2886060</v>
      </c>
      <c r="F13108" s="4">
        <f t="shared" si="204"/>
        <v>1431916.6666666667</v>
      </c>
    </row>
    <row r="13109" spans="1:6" x14ac:dyDescent="0.3">
      <c r="A13109" t="s">
        <v>13751</v>
      </c>
      <c r="B13109">
        <v>264000</v>
      </c>
      <c r="C13109">
        <v>1910540</v>
      </c>
      <c r="D13109">
        <v>1203930</v>
      </c>
      <c r="E13109">
        <v>1155700</v>
      </c>
      <c r="F13109" s="4">
        <f t="shared" si="204"/>
        <v>1423390</v>
      </c>
    </row>
    <row r="13110" spans="1:6" x14ac:dyDescent="0.3">
      <c r="A13110" t="s">
        <v>13752</v>
      </c>
      <c r="B13110">
        <v>4798650</v>
      </c>
      <c r="C13110">
        <v>6613260</v>
      </c>
      <c r="D13110">
        <v>5539190</v>
      </c>
      <c r="E13110">
        <v>7630230</v>
      </c>
      <c r="F13110" s="4">
        <f t="shared" si="204"/>
        <v>6594226.666666667</v>
      </c>
    </row>
    <row r="13111" spans="1:6" x14ac:dyDescent="0.3">
      <c r="A13111" t="s">
        <v>13753</v>
      </c>
      <c r="B13111">
        <v>0</v>
      </c>
      <c r="C13111">
        <v>1182650</v>
      </c>
      <c r="D13111">
        <v>717990</v>
      </c>
      <c r="E13111">
        <v>857040</v>
      </c>
      <c r="F13111" s="4">
        <f t="shared" si="204"/>
        <v>919226.66666666663</v>
      </c>
    </row>
    <row r="13112" spans="1:6" x14ac:dyDescent="0.3">
      <c r="A13112" t="s">
        <v>13754</v>
      </c>
      <c r="B13112">
        <v>0</v>
      </c>
      <c r="C13112">
        <v>0</v>
      </c>
      <c r="D13112">
        <v>1168440</v>
      </c>
      <c r="E13112">
        <v>0</v>
      </c>
      <c r="F13112" s="4">
        <f t="shared" si="204"/>
        <v>389480</v>
      </c>
    </row>
    <row r="13113" spans="1:6" x14ac:dyDescent="0.3">
      <c r="A13113" t="s">
        <v>13755</v>
      </c>
      <c r="B13113">
        <v>1253400</v>
      </c>
      <c r="C13113">
        <v>0</v>
      </c>
      <c r="D13113">
        <v>2205600</v>
      </c>
      <c r="E13113">
        <v>2032500</v>
      </c>
      <c r="F13113" s="4">
        <f t="shared" si="204"/>
        <v>1412700</v>
      </c>
    </row>
    <row r="13114" spans="1:6" x14ac:dyDescent="0.3">
      <c r="A13114" t="s">
        <v>13756</v>
      </c>
      <c r="B13114">
        <v>2048950</v>
      </c>
      <c r="C13114">
        <v>803160</v>
      </c>
      <c r="D13114">
        <v>964600</v>
      </c>
      <c r="E13114">
        <v>2145760</v>
      </c>
      <c r="F13114" s="4">
        <f t="shared" si="204"/>
        <v>1304506.6666666667</v>
      </c>
    </row>
    <row r="13115" spans="1:6" x14ac:dyDescent="0.3">
      <c r="A13115" t="s">
        <v>13757</v>
      </c>
      <c r="B13115">
        <v>0</v>
      </c>
      <c r="C13115">
        <v>1109200</v>
      </c>
      <c r="D13115">
        <v>740000</v>
      </c>
      <c r="E13115">
        <v>1587000</v>
      </c>
      <c r="F13115" s="4">
        <f t="shared" si="204"/>
        <v>1145400</v>
      </c>
    </row>
    <row r="13116" spans="1:6" x14ac:dyDescent="0.3">
      <c r="A13116" t="s">
        <v>13758</v>
      </c>
      <c r="B13116">
        <v>370000</v>
      </c>
      <c r="C13116">
        <v>0</v>
      </c>
      <c r="D13116">
        <v>0</v>
      </c>
      <c r="E13116">
        <v>0</v>
      </c>
      <c r="F13116" s="4">
        <f t="shared" si="204"/>
        <v>0</v>
      </c>
    </row>
    <row r="13117" spans="1:6" x14ac:dyDescent="0.3">
      <c r="A13117" t="s">
        <v>13759</v>
      </c>
      <c r="B13117">
        <v>2581490</v>
      </c>
      <c r="C13117">
        <v>1673480</v>
      </c>
      <c r="D13117">
        <v>650650</v>
      </c>
      <c r="E13117">
        <v>3449560</v>
      </c>
      <c r="F13117" s="4">
        <f t="shared" si="204"/>
        <v>1924563.3333333333</v>
      </c>
    </row>
    <row r="13118" spans="1:6" x14ac:dyDescent="0.3">
      <c r="A13118" t="s">
        <v>13760</v>
      </c>
      <c r="B13118">
        <v>664300</v>
      </c>
      <c r="C13118">
        <v>475700</v>
      </c>
      <c r="D13118">
        <v>0</v>
      </c>
      <c r="E13118">
        <v>0</v>
      </c>
      <c r="F13118" s="4">
        <f t="shared" si="204"/>
        <v>158566.66666666666</v>
      </c>
    </row>
    <row r="13119" spans="1:6" x14ac:dyDescent="0.3">
      <c r="A13119" t="s">
        <v>13761</v>
      </c>
      <c r="B13119">
        <v>256000</v>
      </c>
      <c r="C13119">
        <v>2178460</v>
      </c>
      <c r="D13119">
        <v>3278366</v>
      </c>
      <c r="E13119">
        <v>3342020</v>
      </c>
      <c r="F13119" s="4">
        <f t="shared" si="204"/>
        <v>2932948.6666666665</v>
      </c>
    </row>
    <row r="13120" spans="1:6" x14ac:dyDescent="0.3">
      <c r="A13120" t="s">
        <v>13762</v>
      </c>
      <c r="B13120">
        <v>1046440</v>
      </c>
      <c r="C13120">
        <v>660000</v>
      </c>
      <c r="D13120">
        <v>593320</v>
      </c>
      <c r="E13120">
        <v>804000</v>
      </c>
      <c r="F13120" s="4">
        <f t="shared" si="204"/>
        <v>685773.33333333337</v>
      </c>
    </row>
    <row r="13121" spans="1:6" x14ac:dyDescent="0.3">
      <c r="A13121" t="s">
        <v>13763</v>
      </c>
      <c r="B13121">
        <v>0</v>
      </c>
      <c r="C13121">
        <v>2004750</v>
      </c>
      <c r="D13121">
        <v>4099990</v>
      </c>
      <c r="E13121">
        <v>4258200</v>
      </c>
      <c r="F13121" s="4">
        <f t="shared" si="204"/>
        <v>3454313.3333333335</v>
      </c>
    </row>
    <row r="13122" spans="1:6" x14ac:dyDescent="0.3">
      <c r="A13122" t="s">
        <v>13764</v>
      </c>
      <c r="B13122">
        <v>2274790</v>
      </c>
      <c r="C13122">
        <v>2096570</v>
      </c>
      <c r="D13122">
        <v>0</v>
      </c>
      <c r="E13122">
        <v>2147000</v>
      </c>
      <c r="F13122" s="4">
        <f t="shared" si="204"/>
        <v>1414523.3333333333</v>
      </c>
    </row>
    <row r="13123" spans="1:6" x14ac:dyDescent="0.3">
      <c r="A13123" t="s">
        <v>13765</v>
      </c>
      <c r="B13123">
        <v>762180</v>
      </c>
      <c r="C13123">
        <v>5325020</v>
      </c>
      <c r="D13123">
        <v>6512480</v>
      </c>
      <c r="E13123">
        <v>4460000</v>
      </c>
      <c r="F13123" s="4">
        <f t="shared" ref="F13123:F13186" si="205">SUM(C13123:E13123)/3</f>
        <v>5432500</v>
      </c>
    </row>
    <row r="13124" spans="1:6" x14ac:dyDescent="0.3">
      <c r="A13124" t="s">
        <v>13766</v>
      </c>
      <c r="B13124">
        <v>0</v>
      </c>
      <c r="C13124">
        <v>0</v>
      </c>
      <c r="D13124">
        <v>1586460</v>
      </c>
      <c r="E13124">
        <v>3586000</v>
      </c>
      <c r="F13124" s="4">
        <f t="shared" si="205"/>
        <v>1724153.3333333333</v>
      </c>
    </row>
    <row r="13125" spans="1:6" x14ac:dyDescent="0.3">
      <c r="A13125" t="s">
        <v>13767</v>
      </c>
      <c r="B13125">
        <v>2569600</v>
      </c>
      <c r="C13125">
        <v>2517400</v>
      </c>
      <c r="D13125">
        <v>3387180</v>
      </c>
      <c r="E13125">
        <v>0</v>
      </c>
      <c r="F13125" s="4">
        <f t="shared" si="205"/>
        <v>1968193.3333333333</v>
      </c>
    </row>
    <row r="13126" spans="1:6" x14ac:dyDescent="0.3">
      <c r="A13126" t="s">
        <v>13768</v>
      </c>
      <c r="B13126">
        <v>0</v>
      </c>
      <c r="C13126">
        <v>149400</v>
      </c>
      <c r="D13126">
        <v>469200</v>
      </c>
      <c r="E13126">
        <v>0</v>
      </c>
      <c r="F13126" s="4">
        <f t="shared" si="205"/>
        <v>206200</v>
      </c>
    </row>
    <row r="13127" spans="1:6" x14ac:dyDescent="0.3">
      <c r="A13127" t="s">
        <v>13769</v>
      </c>
      <c r="B13127">
        <v>1251250</v>
      </c>
      <c r="C13127">
        <v>0</v>
      </c>
      <c r="D13127">
        <v>1232080</v>
      </c>
      <c r="E13127">
        <v>236600</v>
      </c>
      <c r="F13127" s="4">
        <f t="shared" si="205"/>
        <v>489560</v>
      </c>
    </row>
    <row r="13128" spans="1:6" x14ac:dyDescent="0.3">
      <c r="A13128" t="s">
        <v>13770</v>
      </c>
      <c r="B13128">
        <v>2273720</v>
      </c>
      <c r="C13128">
        <v>0</v>
      </c>
      <c r="D13128">
        <v>2171260</v>
      </c>
      <c r="E13128">
        <v>2461780</v>
      </c>
      <c r="F13128" s="4">
        <f t="shared" si="205"/>
        <v>1544346.6666666667</v>
      </c>
    </row>
    <row r="13129" spans="1:6" x14ac:dyDescent="0.3">
      <c r="A13129" t="s">
        <v>13771</v>
      </c>
      <c r="B13129">
        <v>2085300</v>
      </c>
      <c r="C13129">
        <v>2028680</v>
      </c>
      <c r="D13129">
        <v>0</v>
      </c>
      <c r="E13129">
        <v>2271500</v>
      </c>
      <c r="F13129" s="4">
        <f t="shared" si="205"/>
        <v>1433393.3333333333</v>
      </c>
    </row>
    <row r="13130" spans="1:6" x14ac:dyDescent="0.3">
      <c r="A13130" t="s">
        <v>13772</v>
      </c>
      <c r="B13130">
        <v>2768300</v>
      </c>
      <c r="C13130">
        <v>6786640</v>
      </c>
      <c r="D13130">
        <v>7848880</v>
      </c>
      <c r="E13130">
        <v>3540550</v>
      </c>
      <c r="F13130" s="4">
        <f t="shared" si="205"/>
        <v>6058690</v>
      </c>
    </row>
    <row r="13131" spans="1:6" x14ac:dyDescent="0.3">
      <c r="A13131" t="s">
        <v>13773</v>
      </c>
      <c r="B13131">
        <v>2580020</v>
      </c>
      <c r="C13131">
        <v>2929290</v>
      </c>
      <c r="D13131">
        <v>3062100</v>
      </c>
      <c r="E13131">
        <v>4169810</v>
      </c>
      <c r="F13131" s="4">
        <f t="shared" si="205"/>
        <v>3387066.6666666665</v>
      </c>
    </row>
    <row r="13132" spans="1:6" x14ac:dyDescent="0.3">
      <c r="A13132" t="s">
        <v>13774</v>
      </c>
      <c r="B13132">
        <v>982200</v>
      </c>
      <c r="C13132">
        <v>1444720</v>
      </c>
      <c r="D13132">
        <v>469200</v>
      </c>
      <c r="E13132">
        <v>359450</v>
      </c>
      <c r="F13132" s="4">
        <f t="shared" si="205"/>
        <v>757790</v>
      </c>
    </row>
    <row r="13133" spans="1:6" x14ac:dyDescent="0.3">
      <c r="A13133" t="s">
        <v>13775</v>
      </c>
      <c r="B13133">
        <v>1781950</v>
      </c>
      <c r="C13133">
        <v>1510600</v>
      </c>
      <c r="D13133">
        <v>3967480</v>
      </c>
      <c r="E13133">
        <v>2674000</v>
      </c>
      <c r="F13133" s="4">
        <f t="shared" si="205"/>
        <v>2717360</v>
      </c>
    </row>
    <row r="13134" spans="1:6" x14ac:dyDescent="0.3">
      <c r="A13134" t="s">
        <v>13776</v>
      </c>
      <c r="B13134">
        <v>740000</v>
      </c>
      <c r="C13134">
        <v>1331920</v>
      </c>
      <c r="D13134">
        <v>800900</v>
      </c>
      <c r="E13134">
        <v>623550</v>
      </c>
      <c r="F13134" s="4">
        <f t="shared" si="205"/>
        <v>918790</v>
      </c>
    </row>
    <row r="13135" spans="1:6" x14ac:dyDescent="0.3">
      <c r="A13135" t="s">
        <v>13777</v>
      </c>
      <c r="B13135">
        <v>839020</v>
      </c>
      <c r="C13135">
        <v>3700000</v>
      </c>
      <c r="D13135">
        <v>0</v>
      </c>
      <c r="E13135">
        <v>149400</v>
      </c>
      <c r="F13135" s="4">
        <f t="shared" si="205"/>
        <v>1283133.3333333333</v>
      </c>
    </row>
    <row r="13136" spans="1:6" x14ac:dyDescent="0.3">
      <c r="A13136" t="s">
        <v>13778</v>
      </c>
      <c r="B13136">
        <v>2185440</v>
      </c>
      <c r="C13136">
        <v>3178060</v>
      </c>
      <c r="D13136">
        <v>549640</v>
      </c>
      <c r="E13136">
        <v>1363850</v>
      </c>
      <c r="F13136" s="4">
        <f t="shared" si="205"/>
        <v>1697183.3333333333</v>
      </c>
    </row>
    <row r="13137" spans="1:6" x14ac:dyDescent="0.3">
      <c r="A13137" t="s">
        <v>13779</v>
      </c>
      <c r="B13137">
        <v>1003200</v>
      </c>
      <c r="C13137">
        <v>1761820</v>
      </c>
      <c r="D13137">
        <v>852670</v>
      </c>
      <c r="E13137">
        <v>1604000</v>
      </c>
      <c r="F13137" s="4">
        <f t="shared" si="205"/>
        <v>1406163.3333333333</v>
      </c>
    </row>
    <row r="13138" spans="1:6" x14ac:dyDescent="0.3">
      <c r="A13138" t="s">
        <v>13780</v>
      </c>
      <c r="B13138">
        <v>5331320</v>
      </c>
      <c r="C13138">
        <v>6634240</v>
      </c>
      <c r="D13138">
        <v>6446780</v>
      </c>
      <c r="E13138">
        <v>6073210</v>
      </c>
      <c r="F13138" s="4">
        <f t="shared" si="205"/>
        <v>6384743.333333333</v>
      </c>
    </row>
    <row r="13139" spans="1:6" x14ac:dyDescent="0.3">
      <c r="A13139" t="s">
        <v>13781</v>
      </c>
      <c r="B13139">
        <v>0</v>
      </c>
      <c r="C13139">
        <v>596700</v>
      </c>
      <c r="D13139">
        <v>228000</v>
      </c>
      <c r="E13139">
        <v>0</v>
      </c>
      <c r="F13139" s="4">
        <f t="shared" si="205"/>
        <v>274900</v>
      </c>
    </row>
    <row r="13140" spans="1:6" x14ac:dyDescent="0.3">
      <c r="A13140" t="s">
        <v>13782</v>
      </c>
      <c r="B13140">
        <v>4423960</v>
      </c>
      <c r="C13140">
        <v>4981150</v>
      </c>
      <c r="D13140">
        <v>3402400</v>
      </c>
      <c r="E13140">
        <v>2860500</v>
      </c>
      <c r="F13140" s="4">
        <f t="shared" si="205"/>
        <v>3748016.6666666665</v>
      </c>
    </row>
    <row r="13141" spans="1:6" x14ac:dyDescent="0.3">
      <c r="A13141" t="s">
        <v>13783</v>
      </c>
      <c r="B13141">
        <v>160000</v>
      </c>
      <c r="C13141">
        <v>2080280</v>
      </c>
      <c r="D13141">
        <v>825000</v>
      </c>
      <c r="E13141">
        <v>2393470</v>
      </c>
      <c r="F13141" s="4">
        <f t="shared" si="205"/>
        <v>1766250</v>
      </c>
    </row>
    <row r="13142" spans="1:6" x14ac:dyDescent="0.3">
      <c r="A13142" t="s">
        <v>13784</v>
      </c>
      <c r="B13142">
        <v>2134860</v>
      </c>
      <c r="C13142">
        <v>3882600</v>
      </c>
      <c r="D13142">
        <v>3694600</v>
      </c>
      <c r="E13142">
        <v>4030140</v>
      </c>
      <c r="F13142" s="4">
        <f t="shared" si="205"/>
        <v>3869113.3333333335</v>
      </c>
    </row>
    <row r="13143" spans="1:6" x14ac:dyDescent="0.3">
      <c r="A13143" t="s">
        <v>13785</v>
      </c>
      <c r="B13143">
        <v>0</v>
      </c>
      <c r="C13143">
        <v>1087120</v>
      </c>
      <c r="D13143">
        <v>0</v>
      </c>
      <c r="E13143">
        <v>1357000</v>
      </c>
      <c r="F13143" s="4">
        <f t="shared" si="205"/>
        <v>814706.66666666663</v>
      </c>
    </row>
    <row r="13144" spans="1:6" x14ac:dyDescent="0.3">
      <c r="A13144" t="s">
        <v>13786</v>
      </c>
      <c r="B13144">
        <v>2534350</v>
      </c>
      <c r="C13144">
        <v>7408210</v>
      </c>
      <c r="D13144">
        <v>6299360</v>
      </c>
      <c r="E13144">
        <v>7453340</v>
      </c>
      <c r="F13144" s="4">
        <f t="shared" si="205"/>
        <v>7053636.666666667</v>
      </c>
    </row>
    <row r="13145" spans="1:6" x14ac:dyDescent="0.3">
      <c r="A13145" t="s">
        <v>13787</v>
      </c>
      <c r="B13145">
        <v>2975740</v>
      </c>
      <c r="C13145">
        <v>1155700</v>
      </c>
      <c r="D13145">
        <v>2055690</v>
      </c>
      <c r="E13145">
        <v>1223040</v>
      </c>
      <c r="F13145" s="4">
        <f t="shared" si="205"/>
        <v>1478143.3333333333</v>
      </c>
    </row>
    <row r="13146" spans="1:6" x14ac:dyDescent="0.3">
      <c r="A13146" t="s">
        <v>13788</v>
      </c>
      <c r="B13146">
        <v>0</v>
      </c>
      <c r="C13146">
        <v>994290</v>
      </c>
      <c r="D13146">
        <v>647680</v>
      </c>
      <c r="E13146">
        <v>1623700</v>
      </c>
      <c r="F13146" s="4">
        <f t="shared" si="205"/>
        <v>1088556.6666666667</v>
      </c>
    </row>
    <row r="13147" spans="1:6" x14ac:dyDescent="0.3">
      <c r="A13147" t="s">
        <v>13789</v>
      </c>
      <c r="B13147">
        <v>5529100</v>
      </c>
      <c r="C13147">
        <v>4145050</v>
      </c>
      <c r="D13147">
        <v>11012700</v>
      </c>
      <c r="E13147">
        <v>8556350</v>
      </c>
      <c r="F13147" s="4">
        <f t="shared" si="205"/>
        <v>7904700</v>
      </c>
    </row>
    <row r="13148" spans="1:6" x14ac:dyDescent="0.3">
      <c r="A13148" t="s">
        <v>13790</v>
      </c>
      <c r="B13148">
        <v>1073800</v>
      </c>
      <c r="C13148">
        <v>1192020</v>
      </c>
      <c r="D13148">
        <v>0</v>
      </c>
      <c r="E13148">
        <v>771680</v>
      </c>
      <c r="F13148" s="4">
        <f t="shared" si="205"/>
        <v>654566.66666666663</v>
      </c>
    </row>
    <row r="13149" spans="1:6" x14ac:dyDescent="0.3">
      <c r="A13149" t="s">
        <v>13791</v>
      </c>
      <c r="B13149">
        <v>733600</v>
      </c>
      <c r="C13149">
        <v>3293610</v>
      </c>
      <c r="D13149">
        <v>2362520</v>
      </c>
      <c r="E13149">
        <v>2109120</v>
      </c>
      <c r="F13149" s="4">
        <f t="shared" si="205"/>
        <v>2588416.6666666665</v>
      </c>
    </row>
    <row r="13150" spans="1:6" x14ac:dyDescent="0.3">
      <c r="A13150" t="s">
        <v>13792</v>
      </c>
      <c r="B13150">
        <v>7367300</v>
      </c>
      <c r="C13150">
        <v>7886000</v>
      </c>
      <c r="D13150">
        <v>8417500</v>
      </c>
      <c r="E13150">
        <v>9678990</v>
      </c>
      <c r="F13150" s="4">
        <f t="shared" si="205"/>
        <v>8660830</v>
      </c>
    </row>
    <row r="13151" spans="1:6" x14ac:dyDescent="0.3">
      <c r="A13151" t="s">
        <v>13793</v>
      </c>
      <c r="B13151">
        <v>588400</v>
      </c>
      <c r="C13151">
        <v>0</v>
      </c>
      <c r="D13151">
        <v>583440</v>
      </c>
      <c r="E13151">
        <v>804000</v>
      </c>
      <c r="F13151" s="4">
        <f t="shared" si="205"/>
        <v>462480</v>
      </c>
    </row>
    <row r="13152" spans="1:6" x14ac:dyDescent="0.3">
      <c r="A13152" t="s">
        <v>13794</v>
      </c>
      <c r="B13152">
        <v>1469280</v>
      </c>
      <c r="C13152">
        <v>0</v>
      </c>
      <c r="D13152">
        <v>0</v>
      </c>
      <c r="E13152">
        <v>0</v>
      </c>
      <c r="F13152" s="4">
        <f t="shared" si="205"/>
        <v>0</v>
      </c>
    </row>
    <row r="13153" spans="1:6" x14ac:dyDescent="0.3">
      <c r="A13153" t="s">
        <v>13795</v>
      </c>
      <c r="B13153">
        <v>2084890</v>
      </c>
      <c r="C13153">
        <v>0</v>
      </c>
      <c r="D13153">
        <v>2094200</v>
      </c>
      <c r="E13153">
        <v>2046020</v>
      </c>
      <c r="F13153" s="4">
        <f t="shared" si="205"/>
        <v>1380073.3333333333</v>
      </c>
    </row>
    <row r="13154" spans="1:6" x14ac:dyDescent="0.3">
      <c r="A13154" t="s">
        <v>13796</v>
      </c>
      <c r="B13154">
        <v>422340</v>
      </c>
      <c r="C13154">
        <v>467860</v>
      </c>
      <c r="D13154">
        <v>0</v>
      </c>
      <c r="E13154">
        <v>912950</v>
      </c>
      <c r="F13154" s="4">
        <f t="shared" si="205"/>
        <v>460270</v>
      </c>
    </row>
    <row r="13155" spans="1:6" x14ac:dyDescent="0.3">
      <c r="A13155" t="s">
        <v>13797</v>
      </c>
      <c r="B13155">
        <v>1684950</v>
      </c>
      <c r="C13155">
        <v>0</v>
      </c>
      <c r="D13155">
        <v>1142860</v>
      </c>
      <c r="E13155">
        <v>0</v>
      </c>
      <c r="F13155" s="4">
        <f t="shared" si="205"/>
        <v>380953.33333333331</v>
      </c>
    </row>
    <row r="13156" spans="1:6" x14ac:dyDescent="0.3">
      <c r="A13156" t="s">
        <v>13798</v>
      </c>
      <c r="B13156">
        <v>403920</v>
      </c>
      <c r="C13156">
        <v>2411680</v>
      </c>
      <c r="D13156">
        <v>773500</v>
      </c>
      <c r="E13156">
        <v>2094000</v>
      </c>
      <c r="F13156" s="4">
        <f t="shared" si="205"/>
        <v>1759726.6666666667</v>
      </c>
    </row>
    <row r="13157" spans="1:6" x14ac:dyDescent="0.3">
      <c r="A13157" t="s">
        <v>13799</v>
      </c>
      <c r="B13157">
        <v>1049400</v>
      </c>
      <c r="C13157">
        <v>740000</v>
      </c>
      <c r="D13157">
        <v>0</v>
      </c>
      <c r="E13157">
        <v>1217800</v>
      </c>
      <c r="F13157" s="4">
        <f t="shared" si="205"/>
        <v>652600</v>
      </c>
    </row>
    <row r="13158" spans="1:6" x14ac:dyDescent="0.3">
      <c r="A13158" t="s">
        <v>13800</v>
      </c>
      <c r="B13158">
        <v>702000</v>
      </c>
      <c r="C13158">
        <v>595140</v>
      </c>
      <c r="D13158">
        <v>1163770</v>
      </c>
      <c r="E13158">
        <v>411320</v>
      </c>
      <c r="F13158" s="4">
        <f t="shared" si="205"/>
        <v>723410</v>
      </c>
    </row>
    <row r="13159" spans="1:6" x14ac:dyDescent="0.3">
      <c r="A13159" t="s">
        <v>13801</v>
      </c>
      <c r="B13159">
        <v>1707620</v>
      </c>
      <c r="C13159">
        <v>1063800</v>
      </c>
      <c r="D13159">
        <v>0</v>
      </c>
      <c r="E13159">
        <v>0</v>
      </c>
      <c r="F13159" s="4">
        <f t="shared" si="205"/>
        <v>354600</v>
      </c>
    </row>
    <row r="13160" spans="1:6" x14ac:dyDescent="0.3">
      <c r="A13160" t="s">
        <v>13802</v>
      </c>
      <c r="B13160">
        <v>955670</v>
      </c>
      <c r="C13160">
        <v>971650</v>
      </c>
      <c r="D13160">
        <v>622440</v>
      </c>
      <c r="E13160">
        <v>386000</v>
      </c>
      <c r="F13160" s="4">
        <f t="shared" si="205"/>
        <v>660030</v>
      </c>
    </row>
    <row r="13161" spans="1:6" x14ac:dyDescent="0.3">
      <c r="A13161" t="s">
        <v>13803</v>
      </c>
      <c r="B13161">
        <v>844800</v>
      </c>
      <c r="C13161">
        <v>0</v>
      </c>
      <c r="D13161">
        <v>1004640</v>
      </c>
      <c r="E13161">
        <v>382200</v>
      </c>
      <c r="F13161" s="4">
        <f t="shared" si="205"/>
        <v>462280</v>
      </c>
    </row>
    <row r="13162" spans="1:6" x14ac:dyDescent="0.3">
      <c r="A13162" t="s">
        <v>13804</v>
      </c>
      <c r="B13162">
        <v>0</v>
      </c>
      <c r="C13162">
        <v>723000</v>
      </c>
      <c r="D13162">
        <v>2155890</v>
      </c>
      <c r="E13162">
        <v>2597130</v>
      </c>
      <c r="F13162" s="4">
        <f t="shared" si="205"/>
        <v>1825340</v>
      </c>
    </row>
    <row r="13163" spans="1:6" x14ac:dyDescent="0.3">
      <c r="A13163" t="s">
        <v>13805</v>
      </c>
      <c r="B13163">
        <v>3752020</v>
      </c>
      <c r="C13163">
        <v>3545900</v>
      </c>
      <c r="D13163">
        <v>2750880</v>
      </c>
      <c r="E13163">
        <v>384000</v>
      </c>
      <c r="F13163" s="4">
        <f t="shared" si="205"/>
        <v>2226926.6666666665</v>
      </c>
    </row>
    <row r="13164" spans="1:6" x14ac:dyDescent="0.3">
      <c r="A13164" t="s">
        <v>13806</v>
      </c>
      <c r="B13164">
        <v>3272000</v>
      </c>
      <c r="C13164">
        <v>596700</v>
      </c>
      <c r="D13164">
        <v>0</v>
      </c>
      <c r="E13164">
        <v>662400</v>
      </c>
      <c r="F13164" s="4">
        <f t="shared" si="205"/>
        <v>419700</v>
      </c>
    </row>
    <row r="13165" spans="1:6" x14ac:dyDescent="0.3">
      <c r="A13165" t="s">
        <v>13807</v>
      </c>
      <c r="B13165">
        <v>370000</v>
      </c>
      <c r="C13165">
        <v>0</v>
      </c>
      <c r="D13165">
        <v>1162860</v>
      </c>
      <c r="E13165">
        <v>1174000</v>
      </c>
      <c r="F13165" s="4">
        <f t="shared" si="205"/>
        <v>778953.33333333337</v>
      </c>
    </row>
    <row r="13166" spans="1:6" x14ac:dyDescent="0.3">
      <c r="A13166" t="s">
        <v>13808</v>
      </c>
      <c r="B13166">
        <v>1697900</v>
      </c>
      <c r="C13166">
        <v>9527880</v>
      </c>
      <c r="D13166">
        <v>12798580</v>
      </c>
      <c r="E13166">
        <v>12696940</v>
      </c>
      <c r="F13166" s="4">
        <f t="shared" si="205"/>
        <v>11674466.666666666</v>
      </c>
    </row>
    <row r="13167" spans="1:6" x14ac:dyDescent="0.3">
      <c r="A13167" t="s">
        <v>13809</v>
      </c>
      <c r="B13167">
        <v>256000</v>
      </c>
      <c r="C13167">
        <v>0</v>
      </c>
      <c r="D13167">
        <v>1073800</v>
      </c>
      <c r="E13167">
        <v>2420210</v>
      </c>
      <c r="F13167" s="4">
        <f t="shared" si="205"/>
        <v>1164670</v>
      </c>
    </row>
    <row r="13168" spans="1:6" x14ac:dyDescent="0.3">
      <c r="A13168" t="s">
        <v>13810</v>
      </c>
      <c r="B13168">
        <v>752200</v>
      </c>
      <c r="C13168">
        <v>0</v>
      </c>
      <c r="D13168">
        <v>2960000</v>
      </c>
      <c r="E13168">
        <v>0</v>
      </c>
      <c r="F13168" s="4">
        <f t="shared" si="205"/>
        <v>986666.66666666663</v>
      </c>
    </row>
    <row r="13169" spans="1:6" x14ac:dyDescent="0.3">
      <c r="A13169" t="s">
        <v>13811</v>
      </c>
      <c r="B13169">
        <v>5400640</v>
      </c>
      <c r="C13169">
        <v>4729950</v>
      </c>
      <c r="D13169">
        <v>5058570</v>
      </c>
      <c r="E13169">
        <v>3188640</v>
      </c>
      <c r="F13169" s="4">
        <f t="shared" si="205"/>
        <v>4325720</v>
      </c>
    </row>
    <row r="13170" spans="1:6" x14ac:dyDescent="0.3">
      <c r="A13170" t="s">
        <v>13812</v>
      </c>
      <c r="B13170">
        <v>793780</v>
      </c>
      <c r="C13170">
        <v>1004000</v>
      </c>
      <c r="D13170">
        <v>0</v>
      </c>
      <c r="E13170">
        <v>1534260</v>
      </c>
      <c r="F13170" s="4">
        <f t="shared" si="205"/>
        <v>846086.66666666663</v>
      </c>
    </row>
    <row r="13171" spans="1:6" x14ac:dyDescent="0.3">
      <c r="A13171" t="s">
        <v>13813</v>
      </c>
      <c r="B13171">
        <v>160000</v>
      </c>
      <c r="C13171">
        <v>910800</v>
      </c>
      <c r="D13171">
        <v>797840</v>
      </c>
      <c r="E13171">
        <v>0</v>
      </c>
      <c r="F13171" s="4">
        <f t="shared" si="205"/>
        <v>569546.66666666663</v>
      </c>
    </row>
    <row r="13172" spans="1:6" x14ac:dyDescent="0.3">
      <c r="A13172" t="s">
        <v>13814</v>
      </c>
      <c r="B13172">
        <v>0</v>
      </c>
      <c r="C13172">
        <v>0</v>
      </c>
      <c r="D13172">
        <v>604600</v>
      </c>
      <c r="E13172">
        <v>0</v>
      </c>
      <c r="F13172" s="4">
        <f t="shared" si="205"/>
        <v>201533.33333333334</v>
      </c>
    </row>
    <row r="13173" spans="1:6" x14ac:dyDescent="0.3">
      <c r="A13173" t="s">
        <v>13815</v>
      </c>
      <c r="B13173">
        <v>919100</v>
      </c>
      <c r="C13173">
        <v>4274530</v>
      </c>
      <c r="D13173">
        <v>5001910</v>
      </c>
      <c r="E13173">
        <v>2449880</v>
      </c>
      <c r="F13173" s="4">
        <f t="shared" si="205"/>
        <v>3908773.3333333335</v>
      </c>
    </row>
    <row r="13174" spans="1:6" x14ac:dyDescent="0.3">
      <c r="A13174" t="s">
        <v>13816</v>
      </c>
      <c r="B13174">
        <v>907600</v>
      </c>
      <c r="C13174">
        <v>2412850</v>
      </c>
      <c r="D13174">
        <v>6689828</v>
      </c>
      <c r="E13174">
        <v>6272880</v>
      </c>
      <c r="F13174" s="4">
        <f t="shared" si="205"/>
        <v>5125186</v>
      </c>
    </row>
    <row r="13175" spans="1:6" x14ac:dyDescent="0.3">
      <c r="A13175" t="s">
        <v>13817</v>
      </c>
      <c r="B13175">
        <v>429520</v>
      </c>
      <c r="C13175">
        <v>708630</v>
      </c>
      <c r="D13175">
        <v>434070</v>
      </c>
      <c r="E13175">
        <v>1630580</v>
      </c>
      <c r="F13175" s="4">
        <f t="shared" si="205"/>
        <v>924426.66666666663</v>
      </c>
    </row>
    <row r="13176" spans="1:6" x14ac:dyDescent="0.3">
      <c r="A13176" t="s">
        <v>13818</v>
      </c>
      <c r="B13176">
        <v>6219500</v>
      </c>
      <c r="C13176">
        <v>9649850</v>
      </c>
      <c r="D13176">
        <v>9668060</v>
      </c>
      <c r="E13176">
        <v>10365610</v>
      </c>
      <c r="F13176" s="4">
        <f t="shared" si="205"/>
        <v>9894506.666666666</v>
      </c>
    </row>
    <row r="13177" spans="1:6" x14ac:dyDescent="0.3">
      <c r="A13177" t="s">
        <v>13819</v>
      </c>
      <c r="B13177">
        <v>10601500</v>
      </c>
      <c r="C13177">
        <v>15687950</v>
      </c>
      <c r="D13177">
        <v>11774090</v>
      </c>
      <c r="E13177">
        <v>10689770</v>
      </c>
      <c r="F13177" s="4">
        <f t="shared" si="205"/>
        <v>12717270</v>
      </c>
    </row>
    <row r="13178" spans="1:6" x14ac:dyDescent="0.3">
      <c r="A13178" t="s">
        <v>13820</v>
      </c>
      <c r="B13178">
        <v>0</v>
      </c>
      <c r="C13178">
        <v>735700</v>
      </c>
      <c r="D13178">
        <v>644280</v>
      </c>
      <c r="E13178">
        <v>0</v>
      </c>
      <c r="F13178" s="4">
        <f t="shared" si="205"/>
        <v>459993.33333333331</v>
      </c>
    </row>
    <row r="13179" spans="1:6" x14ac:dyDescent="0.3">
      <c r="A13179" t="s">
        <v>13821</v>
      </c>
      <c r="B13179">
        <v>411950</v>
      </c>
      <c r="C13179">
        <v>1246860</v>
      </c>
      <c r="D13179">
        <v>1599780</v>
      </c>
      <c r="E13179">
        <v>820000</v>
      </c>
      <c r="F13179" s="4">
        <f t="shared" si="205"/>
        <v>1222213.3333333333</v>
      </c>
    </row>
    <row r="13180" spans="1:6" x14ac:dyDescent="0.3">
      <c r="A13180" t="s">
        <v>13822</v>
      </c>
      <c r="B13180">
        <v>382200</v>
      </c>
      <c r="C13180">
        <v>550000</v>
      </c>
      <c r="D13180">
        <v>806990</v>
      </c>
      <c r="E13180">
        <v>0</v>
      </c>
      <c r="F13180" s="4">
        <f t="shared" si="205"/>
        <v>452330</v>
      </c>
    </row>
    <row r="13181" spans="1:6" x14ac:dyDescent="0.3">
      <c r="A13181" t="s">
        <v>13823</v>
      </c>
      <c r="B13181">
        <v>409500</v>
      </c>
      <c r="C13181">
        <v>0</v>
      </c>
      <c r="D13181">
        <v>0</v>
      </c>
      <c r="E13181">
        <v>0</v>
      </c>
      <c r="F13181" s="4">
        <f t="shared" si="205"/>
        <v>0</v>
      </c>
    </row>
    <row r="13182" spans="1:6" x14ac:dyDescent="0.3">
      <c r="A13182" t="s">
        <v>13824</v>
      </c>
      <c r="B13182">
        <v>0</v>
      </c>
      <c r="C13182">
        <v>839020</v>
      </c>
      <c r="D13182">
        <v>0</v>
      </c>
      <c r="E13182">
        <v>386750</v>
      </c>
      <c r="F13182" s="4">
        <f t="shared" si="205"/>
        <v>408590</v>
      </c>
    </row>
    <row r="13183" spans="1:6" x14ac:dyDescent="0.3">
      <c r="A13183" t="s">
        <v>13825</v>
      </c>
      <c r="B13183">
        <v>370000</v>
      </c>
      <c r="C13183">
        <v>1055000</v>
      </c>
      <c r="D13183">
        <v>1910090</v>
      </c>
      <c r="E13183">
        <v>4549200</v>
      </c>
      <c r="F13183" s="4">
        <f t="shared" si="205"/>
        <v>2504763.3333333335</v>
      </c>
    </row>
    <row r="13184" spans="1:6" x14ac:dyDescent="0.3">
      <c r="A13184" t="s">
        <v>751</v>
      </c>
      <c r="B13184">
        <v>6757860</v>
      </c>
      <c r="C13184">
        <v>5090870</v>
      </c>
      <c r="D13184">
        <v>0</v>
      </c>
      <c r="E13184">
        <v>500500</v>
      </c>
      <c r="F13184" s="4">
        <f t="shared" si="205"/>
        <v>1863790</v>
      </c>
    </row>
    <row r="13185" spans="1:6" x14ac:dyDescent="0.3">
      <c r="A13185" t="s">
        <v>13826</v>
      </c>
      <c r="B13185">
        <v>2141400</v>
      </c>
      <c r="C13185">
        <v>6133400</v>
      </c>
      <c r="D13185">
        <v>16097190</v>
      </c>
      <c r="E13185">
        <v>0</v>
      </c>
      <c r="F13185" s="4">
        <f t="shared" si="205"/>
        <v>7410196.666666667</v>
      </c>
    </row>
    <row r="13186" spans="1:6" x14ac:dyDescent="0.3">
      <c r="A13186" t="s">
        <v>13827</v>
      </c>
      <c r="B13186">
        <v>450000</v>
      </c>
      <c r="C13186">
        <v>5247000</v>
      </c>
      <c r="D13186">
        <v>0</v>
      </c>
      <c r="E13186">
        <v>402000</v>
      </c>
      <c r="F13186" s="4">
        <f t="shared" si="205"/>
        <v>1883000</v>
      </c>
    </row>
    <row r="13187" spans="1:6" x14ac:dyDescent="0.3">
      <c r="A13187" t="s">
        <v>13828</v>
      </c>
      <c r="B13187">
        <v>0</v>
      </c>
      <c r="C13187">
        <v>0</v>
      </c>
      <c r="D13187">
        <v>472290</v>
      </c>
      <c r="E13187">
        <v>0</v>
      </c>
      <c r="F13187" s="4">
        <f t="shared" ref="F13187:F13250" si="206">SUM(C13187:E13187)/3</f>
        <v>157430</v>
      </c>
    </row>
    <row r="13188" spans="1:6" x14ac:dyDescent="0.3">
      <c r="A13188" t="s">
        <v>13829</v>
      </c>
      <c r="B13188">
        <v>0</v>
      </c>
      <c r="C13188">
        <v>26975460</v>
      </c>
      <c r="D13188">
        <v>5258120</v>
      </c>
      <c r="E13188">
        <v>0</v>
      </c>
      <c r="F13188" s="4">
        <f t="shared" si="206"/>
        <v>10744526.666666666</v>
      </c>
    </row>
    <row r="13189" spans="1:6" x14ac:dyDescent="0.3">
      <c r="A13189" t="s">
        <v>13830</v>
      </c>
      <c r="B13189">
        <v>4214680</v>
      </c>
      <c r="C13189">
        <v>4128880</v>
      </c>
      <c r="D13189">
        <v>2721810</v>
      </c>
      <c r="E13189">
        <v>6766280</v>
      </c>
      <c r="F13189" s="4">
        <f t="shared" si="206"/>
        <v>4538990</v>
      </c>
    </row>
    <row r="13190" spans="1:6" x14ac:dyDescent="0.3">
      <c r="A13190" t="s">
        <v>13831</v>
      </c>
      <c r="B13190">
        <v>1448740</v>
      </c>
      <c r="C13190">
        <v>149400</v>
      </c>
      <c r="D13190">
        <v>500500</v>
      </c>
      <c r="E13190">
        <v>866320</v>
      </c>
      <c r="F13190" s="4">
        <f t="shared" si="206"/>
        <v>505406.66666666669</v>
      </c>
    </row>
    <row r="13191" spans="1:6" x14ac:dyDescent="0.3">
      <c r="A13191" t="s">
        <v>13832</v>
      </c>
      <c r="B13191">
        <v>4670450</v>
      </c>
      <c r="C13191">
        <v>5543230</v>
      </c>
      <c r="D13191">
        <v>5364860</v>
      </c>
      <c r="E13191">
        <v>5922800</v>
      </c>
      <c r="F13191" s="4">
        <f t="shared" si="206"/>
        <v>5610296.666666667</v>
      </c>
    </row>
    <row r="13192" spans="1:6" x14ac:dyDescent="0.3">
      <c r="A13192" t="s">
        <v>13833</v>
      </c>
      <c r="B13192">
        <v>230000</v>
      </c>
      <c r="C13192">
        <v>370000</v>
      </c>
      <c r="D13192">
        <v>0</v>
      </c>
      <c r="E13192">
        <v>0</v>
      </c>
      <c r="F13192" s="4">
        <f t="shared" si="206"/>
        <v>123333.33333333333</v>
      </c>
    </row>
    <row r="13193" spans="1:6" x14ac:dyDescent="0.3">
      <c r="A13193" t="s">
        <v>13834</v>
      </c>
      <c r="B13193">
        <v>0</v>
      </c>
      <c r="C13193">
        <v>1629400</v>
      </c>
      <c r="D13193">
        <v>687960</v>
      </c>
      <c r="E13193">
        <v>620600</v>
      </c>
      <c r="F13193" s="4">
        <f t="shared" si="206"/>
        <v>979320</v>
      </c>
    </row>
    <row r="13194" spans="1:6" x14ac:dyDescent="0.3">
      <c r="A13194" t="s">
        <v>13835</v>
      </c>
      <c r="B13194">
        <v>0</v>
      </c>
      <c r="C13194">
        <v>0</v>
      </c>
      <c r="D13194">
        <v>2878500</v>
      </c>
      <c r="E13194">
        <v>718900</v>
      </c>
      <c r="F13194" s="4">
        <f t="shared" si="206"/>
        <v>1199133.3333333333</v>
      </c>
    </row>
    <row r="13195" spans="1:6" x14ac:dyDescent="0.3">
      <c r="A13195" t="s">
        <v>13836</v>
      </c>
      <c r="B13195">
        <v>478660</v>
      </c>
      <c r="C13195">
        <v>0</v>
      </c>
      <c r="D13195">
        <v>273000</v>
      </c>
      <c r="E13195">
        <v>370000</v>
      </c>
      <c r="F13195" s="4">
        <f t="shared" si="206"/>
        <v>214333.33333333334</v>
      </c>
    </row>
    <row r="13196" spans="1:6" x14ac:dyDescent="0.3">
      <c r="A13196" t="s">
        <v>13837</v>
      </c>
      <c r="B13196">
        <v>0</v>
      </c>
      <c r="C13196">
        <v>0</v>
      </c>
      <c r="D13196">
        <v>1199200</v>
      </c>
      <c r="E13196">
        <v>0</v>
      </c>
      <c r="F13196" s="4">
        <f t="shared" si="206"/>
        <v>399733.33333333331</v>
      </c>
    </row>
    <row r="13197" spans="1:6" x14ac:dyDescent="0.3">
      <c r="A13197" t="s">
        <v>13838</v>
      </c>
      <c r="B13197">
        <v>256000</v>
      </c>
      <c r="C13197">
        <v>0</v>
      </c>
      <c r="D13197">
        <v>0</v>
      </c>
      <c r="E13197">
        <v>0</v>
      </c>
      <c r="F13197" s="4">
        <f t="shared" si="206"/>
        <v>0</v>
      </c>
    </row>
    <row r="13198" spans="1:6" x14ac:dyDescent="0.3">
      <c r="A13198" t="s">
        <v>13839</v>
      </c>
      <c r="B13198">
        <v>556080</v>
      </c>
      <c r="C13198">
        <v>534160</v>
      </c>
      <c r="D13198">
        <v>370000</v>
      </c>
      <c r="E13198">
        <v>386000</v>
      </c>
      <c r="F13198" s="4">
        <f t="shared" si="206"/>
        <v>430053.33333333331</v>
      </c>
    </row>
    <row r="13199" spans="1:6" x14ac:dyDescent="0.3">
      <c r="A13199" t="s">
        <v>13840</v>
      </c>
      <c r="B13199">
        <v>2031290</v>
      </c>
      <c r="C13199">
        <v>0</v>
      </c>
      <c r="D13199">
        <v>1401400</v>
      </c>
      <c r="E13199">
        <v>2170400</v>
      </c>
      <c r="F13199" s="4">
        <f t="shared" si="206"/>
        <v>1190600</v>
      </c>
    </row>
    <row r="13200" spans="1:6" x14ac:dyDescent="0.3">
      <c r="A13200" t="s">
        <v>13841</v>
      </c>
      <c r="B13200">
        <v>1156240</v>
      </c>
      <c r="C13200">
        <v>691600</v>
      </c>
      <c r="D13200">
        <v>846300</v>
      </c>
      <c r="E13200">
        <v>1130920</v>
      </c>
      <c r="F13200" s="4">
        <f t="shared" si="206"/>
        <v>889606.66666666663</v>
      </c>
    </row>
    <row r="13201" spans="1:6" x14ac:dyDescent="0.3">
      <c r="A13201" t="s">
        <v>13842</v>
      </c>
      <c r="B13201">
        <v>2083000</v>
      </c>
      <c r="C13201">
        <v>0</v>
      </c>
      <c r="D13201">
        <v>2450450</v>
      </c>
      <c r="E13201">
        <v>0</v>
      </c>
      <c r="F13201" s="4">
        <f t="shared" si="206"/>
        <v>816816.66666666663</v>
      </c>
    </row>
    <row r="13202" spans="1:6" x14ac:dyDescent="0.3">
      <c r="A13202" t="s">
        <v>13843</v>
      </c>
      <c r="B13202">
        <v>2378670</v>
      </c>
      <c r="C13202">
        <v>596050</v>
      </c>
      <c r="D13202">
        <v>2026870</v>
      </c>
      <c r="E13202">
        <v>2123000</v>
      </c>
      <c r="F13202" s="4">
        <f t="shared" si="206"/>
        <v>1581973.3333333333</v>
      </c>
    </row>
    <row r="13203" spans="1:6" x14ac:dyDescent="0.3">
      <c r="A13203" t="s">
        <v>13844</v>
      </c>
      <c r="B13203">
        <v>4475000</v>
      </c>
      <c r="C13203">
        <v>0</v>
      </c>
      <c r="D13203">
        <v>13901400</v>
      </c>
      <c r="E13203">
        <v>24063550</v>
      </c>
      <c r="F13203" s="4">
        <f t="shared" si="206"/>
        <v>12654983.333333334</v>
      </c>
    </row>
    <row r="13204" spans="1:6" x14ac:dyDescent="0.3">
      <c r="A13204" t="s">
        <v>13845</v>
      </c>
      <c r="B13204">
        <v>0</v>
      </c>
      <c r="C13204">
        <v>0</v>
      </c>
      <c r="D13204">
        <v>936240</v>
      </c>
      <c r="E13204">
        <v>0</v>
      </c>
      <c r="F13204" s="4">
        <f t="shared" si="206"/>
        <v>312080</v>
      </c>
    </row>
    <row r="13205" spans="1:6" x14ac:dyDescent="0.3">
      <c r="A13205" t="s">
        <v>13846</v>
      </c>
      <c r="B13205">
        <v>0</v>
      </c>
      <c r="C13205">
        <v>0</v>
      </c>
      <c r="D13205">
        <v>1183000</v>
      </c>
      <c r="E13205">
        <v>1692600</v>
      </c>
      <c r="F13205" s="4">
        <f t="shared" si="206"/>
        <v>958533.33333333337</v>
      </c>
    </row>
    <row r="13206" spans="1:6" x14ac:dyDescent="0.3">
      <c r="A13206" t="s">
        <v>986</v>
      </c>
      <c r="B13206">
        <v>0</v>
      </c>
      <c r="C13206">
        <v>0</v>
      </c>
      <c r="D13206">
        <v>931940</v>
      </c>
      <c r="E13206">
        <v>0</v>
      </c>
      <c r="F13206" s="4">
        <f t="shared" si="206"/>
        <v>310646.66666666669</v>
      </c>
    </row>
    <row r="13207" spans="1:6" x14ac:dyDescent="0.3">
      <c r="A13207" t="s">
        <v>13847</v>
      </c>
      <c r="B13207">
        <v>1903000</v>
      </c>
      <c r="C13207">
        <v>0</v>
      </c>
      <c r="D13207">
        <v>0</v>
      </c>
      <c r="E13207">
        <v>0</v>
      </c>
      <c r="F13207" s="4">
        <f t="shared" si="206"/>
        <v>0</v>
      </c>
    </row>
    <row r="13208" spans="1:6" x14ac:dyDescent="0.3">
      <c r="A13208" t="s">
        <v>13848</v>
      </c>
      <c r="B13208">
        <v>792240</v>
      </c>
      <c r="C13208">
        <v>1003380</v>
      </c>
      <c r="D13208">
        <v>453000</v>
      </c>
      <c r="E13208">
        <v>386000</v>
      </c>
      <c r="F13208" s="4">
        <f t="shared" si="206"/>
        <v>614126.66666666663</v>
      </c>
    </row>
    <row r="13209" spans="1:6" x14ac:dyDescent="0.3">
      <c r="A13209" t="s">
        <v>13849</v>
      </c>
      <c r="B13209">
        <v>2222260</v>
      </c>
      <c r="C13209">
        <v>2227950</v>
      </c>
      <c r="D13209">
        <v>3430150</v>
      </c>
      <c r="E13209">
        <v>2159260</v>
      </c>
      <c r="F13209" s="4">
        <f t="shared" si="206"/>
        <v>2605786.6666666665</v>
      </c>
    </row>
    <row r="13210" spans="1:6" x14ac:dyDescent="0.3">
      <c r="A13210" t="s">
        <v>13850</v>
      </c>
      <c r="B13210">
        <v>370000</v>
      </c>
      <c r="C13210">
        <v>597600</v>
      </c>
      <c r="D13210">
        <v>0</v>
      </c>
      <c r="E13210">
        <v>0</v>
      </c>
      <c r="F13210" s="4">
        <f t="shared" si="206"/>
        <v>199200</v>
      </c>
    </row>
    <row r="13211" spans="1:6" x14ac:dyDescent="0.3">
      <c r="A13211" t="s">
        <v>13851</v>
      </c>
      <c r="B13211">
        <v>1327900</v>
      </c>
      <c r="C13211">
        <v>1744000</v>
      </c>
      <c r="D13211">
        <v>484500</v>
      </c>
      <c r="E13211">
        <v>1209280</v>
      </c>
      <c r="F13211" s="4">
        <f t="shared" si="206"/>
        <v>1145926.6666666667</v>
      </c>
    </row>
    <row r="13212" spans="1:6" x14ac:dyDescent="0.3">
      <c r="A13212" t="s">
        <v>13852</v>
      </c>
      <c r="B13212">
        <v>0</v>
      </c>
      <c r="C13212">
        <v>644280</v>
      </c>
      <c r="D13212">
        <v>349440</v>
      </c>
      <c r="E13212">
        <v>214760</v>
      </c>
      <c r="F13212" s="4">
        <f t="shared" si="206"/>
        <v>402826.66666666669</v>
      </c>
    </row>
    <row r="13213" spans="1:6" x14ac:dyDescent="0.3">
      <c r="A13213" t="s">
        <v>13853</v>
      </c>
      <c r="B13213">
        <v>360360</v>
      </c>
      <c r="C13213">
        <v>447100</v>
      </c>
      <c r="D13213">
        <v>827680</v>
      </c>
      <c r="E13213">
        <v>242060</v>
      </c>
      <c r="F13213" s="4">
        <f t="shared" si="206"/>
        <v>505613.33333333331</v>
      </c>
    </row>
    <row r="13214" spans="1:6" x14ac:dyDescent="0.3">
      <c r="A13214" t="s">
        <v>13854</v>
      </c>
      <c r="B13214">
        <v>1274910</v>
      </c>
      <c r="C13214">
        <v>262440</v>
      </c>
      <c r="D13214">
        <v>874120</v>
      </c>
      <c r="E13214">
        <v>2798930</v>
      </c>
      <c r="F13214" s="4">
        <f t="shared" si="206"/>
        <v>1311830</v>
      </c>
    </row>
    <row r="13215" spans="1:6" x14ac:dyDescent="0.3">
      <c r="A13215" t="s">
        <v>13855</v>
      </c>
      <c r="B13215">
        <v>3700000</v>
      </c>
      <c r="C13215">
        <v>6860200</v>
      </c>
      <c r="D13215">
        <v>4395300</v>
      </c>
      <c r="E13215">
        <v>8149600</v>
      </c>
      <c r="F13215" s="4">
        <f t="shared" si="206"/>
        <v>6468366.666666667</v>
      </c>
    </row>
    <row r="13216" spans="1:6" x14ac:dyDescent="0.3">
      <c r="A13216" t="s">
        <v>13856</v>
      </c>
      <c r="B13216">
        <v>1337700</v>
      </c>
      <c r="C13216">
        <v>0</v>
      </c>
      <c r="D13216">
        <v>0</v>
      </c>
      <c r="E13216">
        <v>0</v>
      </c>
      <c r="F13216" s="4">
        <f t="shared" si="206"/>
        <v>0</v>
      </c>
    </row>
    <row r="13217" spans="1:6" x14ac:dyDescent="0.3">
      <c r="A13217" t="s">
        <v>13857</v>
      </c>
      <c r="B13217">
        <v>2300480</v>
      </c>
      <c r="C13217">
        <v>3270380</v>
      </c>
      <c r="D13217">
        <v>2851450</v>
      </c>
      <c r="E13217">
        <v>2186100</v>
      </c>
      <c r="F13217" s="4">
        <f t="shared" si="206"/>
        <v>2769310</v>
      </c>
    </row>
    <row r="13218" spans="1:6" x14ac:dyDescent="0.3">
      <c r="A13218" t="s">
        <v>13858</v>
      </c>
      <c r="B13218">
        <v>515060</v>
      </c>
      <c r="C13218">
        <v>2737480</v>
      </c>
      <c r="D13218">
        <v>2055320</v>
      </c>
      <c r="E13218">
        <v>2314070</v>
      </c>
      <c r="F13218" s="4">
        <f t="shared" si="206"/>
        <v>2368956.6666666665</v>
      </c>
    </row>
    <row r="13219" spans="1:6" x14ac:dyDescent="0.3">
      <c r="A13219" t="s">
        <v>13859</v>
      </c>
      <c r="B13219">
        <v>943980</v>
      </c>
      <c r="C13219">
        <v>444760</v>
      </c>
      <c r="D13219">
        <v>673400</v>
      </c>
      <c r="E13219">
        <v>1545760</v>
      </c>
      <c r="F13219" s="4">
        <f t="shared" si="206"/>
        <v>887973.33333333337</v>
      </c>
    </row>
    <row r="13220" spans="1:6" x14ac:dyDescent="0.3">
      <c r="A13220" t="s">
        <v>13860</v>
      </c>
      <c r="B13220">
        <v>1277640</v>
      </c>
      <c r="C13220">
        <v>1573950</v>
      </c>
      <c r="D13220">
        <v>1480000</v>
      </c>
      <c r="E13220">
        <v>0</v>
      </c>
      <c r="F13220" s="4">
        <f t="shared" si="206"/>
        <v>1017983.3333333334</v>
      </c>
    </row>
    <row r="13221" spans="1:6" x14ac:dyDescent="0.3">
      <c r="A13221" t="s">
        <v>13861</v>
      </c>
      <c r="B13221">
        <v>596960</v>
      </c>
      <c r="C13221">
        <v>0</v>
      </c>
      <c r="D13221">
        <v>0</v>
      </c>
      <c r="E13221">
        <v>0</v>
      </c>
      <c r="F13221" s="4">
        <f t="shared" si="206"/>
        <v>0</v>
      </c>
    </row>
    <row r="13222" spans="1:6" x14ac:dyDescent="0.3">
      <c r="A13222" t="s">
        <v>13862</v>
      </c>
      <c r="B13222">
        <v>600000</v>
      </c>
      <c r="C13222">
        <v>678400</v>
      </c>
      <c r="D13222">
        <v>1200380</v>
      </c>
      <c r="E13222">
        <v>0</v>
      </c>
      <c r="F13222" s="4">
        <f t="shared" si="206"/>
        <v>626260</v>
      </c>
    </row>
    <row r="13223" spans="1:6" x14ac:dyDescent="0.3">
      <c r="A13223" t="s">
        <v>13863</v>
      </c>
      <c r="B13223">
        <v>1428700</v>
      </c>
      <c r="C13223">
        <v>809900</v>
      </c>
      <c r="D13223">
        <v>2936570</v>
      </c>
      <c r="E13223">
        <v>3888900</v>
      </c>
      <c r="F13223" s="4">
        <f t="shared" si="206"/>
        <v>2545123.3333333335</v>
      </c>
    </row>
    <row r="13224" spans="1:6" x14ac:dyDescent="0.3">
      <c r="A13224" t="s">
        <v>13864</v>
      </c>
      <c r="B13224">
        <v>2107720</v>
      </c>
      <c r="C13224">
        <v>1564780</v>
      </c>
      <c r="D13224">
        <v>906960</v>
      </c>
      <c r="E13224">
        <v>950200</v>
      </c>
      <c r="F13224" s="4">
        <f t="shared" si="206"/>
        <v>1140646.6666666667</v>
      </c>
    </row>
    <row r="13225" spans="1:6" x14ac:dyDescent="0.3">
      <c r="A13225" t="s">
        <v>13865</v>
      </c>
      <c r="B13225">
        <v>363000</v>
      </c>
      <c r="C13225">
        <v>615160</v>
      </c>
      <c r="D13225">
        <v>424060</v>
      </c>
      <c r="E13225">
        <v>1317320</v>
      </c>
      <c r="F13225" s="4">
        <f t="shared" si="206"/>
        <v>785513.33333333337</v>
      </c>
    </row>
    <row r="13226" spans="1:6" x14ac:dyDescent="0.3">
      <c r="A13226" t="s">
        <v>13866</v>
      </c>
      <c r="B13226">
        <v>529000</v>
      </c>
      <c r="C13226">
        <v>688000</v>
      </c>
      <c r="D13226">
        <v>0</v>
      </c>
      <c r="E13226">
        <v>386000</v>
      </c>
      <c r="F13226" s="4">
        <f t="shared" si="206"/>
        <v>358000</v>
      </c>
    </row>
    <row r="13227" spans="1:6" x14ac:dyDescent="0.3">
      <c r="A13227" t="s">
        <v>13867</v>
      </c>
      <c r="B13227">
        <v>278000</v>
      </c>
      <c r="C13227">
        <v>475020</v>
      </c>
      <c r="D13227">
        <v>0</v>
      </c>
      <c r="E13227">
        <v>0</v>
      </c>
      <c r="F13227" s="4">
        <f t="shared" si="206"/>
        <v>158340</v>
      </c>
    </row>
    <row r="13228" spans="1:6" x14ac:dyDescent="0.3">
      <c r="A13228" t="s">
        <v>13868</v>
      </c>
      <c r="B13228">
        <v>3292120</v>
      </c>
      <c r="C13228">
        <v>3722390</v>
      </c>
      <c r="D13228">
        <v>2035780</v>
      </c>
      <c r="E13228">
        <v>2629460</v>
      </c>
      <c r="F13228" s="4">
        <f t="shared" si="206"/>
        <v>2795876.6666666665</v>
      </c>
    </row>
    <row r="13229" spans="1:6" x14ac:dyDescent="0.3">
      <c r="A13229" t="s">
        <v>13869</v>
      </c>
      <c r="B13229">
        <v>377440</v>
      </c>
      <c r="C13229">
        <v>1282340</v>
      </c>
      <c r="D13229">
        <v>925540</v>
      </c>
      <c r="E13229">
        <v>498880</v>
      </c>
      <c r="F13229" s="4">
        <f t="shared" si="206"/>
        <v>902253.33333333337</v>
      </c>
    </row>
    <row r="13230" spans="1:6" x14ac:dyDescent="0.3">
      <c r="A13230" t="s">
        <v>13870</v>
      </c>
      <c r="B13230">
        <v>536900</v>
      </c>
      <c r="C13230">
        <v>281190</v>
      </c>
      <c r="D13230">
        <v>0</v>
      </c>
      <c r="E13230">
        <v>1600000</v>
      </c>
      <c r="F13230" s="4">
        <f t="shared" si="206"/>
        <v>627063.33333333337</v>
      </c>
    </row>
    <row r="13231" spans="1:6" x14ac:dyDescent="0.3">
      <c r="A13231" t="s">
        <v>13871</v>
      </c>
      <c r="B13231">
        <v>1054840</v>
      </c>
      <c r="C13231">
        <v>0</v>
      </c>
      <c r="D13231">
        <v>1015160</v>
      </c>
      <c r="E13231">
        <v>234600</v>
      </c>
      <c r="F13231" s="4">
        <f t="shared" si="206"/>
        <v>416586.66666666669</v>
      </c>
    </row>
    <row r="13232" spans="1:6" x14ac:dyDescent="0.3">
      <c r="A13232" t="s">
        <v>13872</v>
      </c>
      <c r="B13232">
        <v>0</v>
      </c>
      <c r="C13232">
        <v>0</v>
      </c>
      <c r="D13232">
        <v>2175810</v>
      </c>
      <c r="E13232">
        <v>256000</v>
      </c>
      <c r="F13232" s="4">
        <f t="shared" si="206"/>
        <v>810603.33333333337</v>
      </c>
    </row>
    <row r="13233" spans="1:6" x14ac:dyDescent="0.3">
      <c r="A13233" t="s">
        <v>13873</v>
      </c>
      <c r="B13233">
        <v>0</v>
      </c>
      <c r="C13233">
        <v>1611790</v>
      </c>
      <c r="D13233">
        <v>0</v>
      </c>
      <c r="E13233">
        <v>959300</v>
      </c>
      <c r="F13233" s="4">
        <f t="shared" si="206"/>
        <v>857030</v>
      </c>
    </row>
    <row r="13234" spans="1:6" x14ac:dyDescent="0.3">
      <c r="A13234" t="s">
        <v>13874</v>
      </c>
      <c r="B13234">
        <v>1105650</v>
      </c>
      <c r="C13234">
        <v>758940</v>
      </c>
      <c r="D13234">
        <v>6767600</v>
      </c>
      <c r="E13234">
        <v>42652610</v>
      </c>
      <c r="F13234" s="4">
        <f t="shared" si="206"/>
        <v>16726383.333333334</v>
      </c>
    </row>
    <row r="13235" spans="1:6" x14ac:dyDescent="0.3">
      <c r="A13235" t="s">
        <v>13875</v>
      </c>
      <c r="B13235">
        <v>0</v>
      </c>
      <c r="C13235">
        <v>792380</v>
      </c>
      <c r="D13235">
        <v>0</v>
      </c>
      <c r="E13235">
        <v>0</v>
      </c>
      <c r="F13235" s="4">
        <f t="shared" si="206"/>
        <v>264126.66666666669</v>
      </c>
    </row>
    <row r="13236" spans="1:6" x14ac:dyDescent="0.3">
      <c r="A13236" t="s">
        <v>13876</v>
      </c>
      <c r="B13236">
        <v>0</v>
      </c>
      <c r="C13236">
        <v>0</v>
      </c>
      <c r="D13236">
        <v>997360</v>
      </c>
      <c r="E13236">
        <v>0</v>
      </c>
      <c r="F13236" s="4">
        <f t="shared" si="206"/>
        <v>332453.33333333331</v>
      </c>
    </row>
    <row r="13237" spans="1:6" x14ac:dyDescent="0.3">
      <c r="A13237" t="s">
        <v>13877</v>
      </c>
      <c r="B13237">
        <v>2104460</v>
      </c>
      <c r="C13237">
        <v>748020</v>
      </c>
      <c r="D13237">
        <v>2765630</v>
      </c>
      <c r="E13237">
        <v>3179360</v>
      </c>
      <c r="F13237" s="4">
        <f t="shared" si="206"/>
        <v>2231003.3333333335</v>
      </c>
    </row>
    <row r="13238" spans="1:6" x14ac:dyDescent="0.3">
      <c r="A13238" t="s">
        <v>13878</v>
      </c>
      <c r="B13238">
        <v>671200</v>
      </c>
      <c r="C13238">
        <v>2065230</v>
      </c>
      <c r="D13238">
        <v>2244800</v>
      </c>
      <c r="E13238">
        <v>2309980</v>
      </c>
      <c r="F13238" s="4">
        <f t="shared" si="206"/>
        <v>2206670</v>
      </c>
    </row>
    <row r="13239" spans="1:6" x14ac:dyDescent="0.3">
      <c r="A13239" t="s">
        <v>13879</v>
      </c>
      <c r="B13239">
        <v>0</v>
      </c>
      <c r="C13239">
        <v>0</v>
      </c>
      <c r="D13239">
        <v>499590</v>
      </c>
      <c r="E13239">
        <v>0</v>
      </c>
      <c r="F13239" s="4">
        <f t="shared" si="206"/>
        <v>166530</v>
      </c>
    </row>
    <row r="13240" spans="1:6" x14ac:dyDescent="0.3">
      <c r="A13240" t="s">
        <v>13880</v>
      </c>
      <c r="B13240">
        <v>3531200</v>
      </c>
      <c r="C13240">
        <v>2103000</v>
      </c>
      <c r="D13240">
        <v>2110400</v>
      </c>
      <c r="E13240">
        <v>2015700</v>
      </c>
      <c r="F13240" s="4">
        <f t="shared" si="206"/>
        <v>2076366.6666666667</v>
      </c>
    </row>
    <row r="13241" spans="1:6" x14ac:dyDescent="0.3">
      <c r="A13241" t="s">
        <v>13881</v>
      </c>
      <c r="B13241">
        <v>2943950</v>
      </c>
      <c r="C13241">
        <v>370000</v>
      </c>
      <c r="D13241">
        <v>4270000</v>
      </c>
      <c r="E13241">
        <v>2536200</v>
      </c>
      <c r="F13241" s="4">
        <f t="shared" si="206"/>
        <v>2392066.6666666665</v>
      </c>
    </row>
    <row r="13242" spans="1:6" x14ac:dyDescent="0.3">
      <c r="A13242" t="s">
        <v>13882</v>
      </c>
      <c r="B13242">
        <v>3549000</v>
      </c>
      <c r="C13242">
        <v>10111260</v>
      </c>
      <c r="D13242">
        <v>13628620</v>
      </c>
      <c r="E13242">
        <v>13312190</v>
      </c>
      <c r="F13242" s="4">
        <f t="shared" si="206"/>
        <v>12350690</v>
      </c>
    </row>
    <row r="13243" spans="1:6" x14ac:dyDescent="0.3">
      <c r="A13243" t="s">
        <v>13883</v>
      </c>
      <c r="B13243">
        <v>2038450</v>
      </c>
      <c r="C13243">
        <v>0</v>
      </c>
      <c r="D13243">
        <v>2296840</v>
      </c>
      <c r="E13243">
        <v>2152960</v>
      </c>
      <c r="F13243" s="4">
        <f t="shared" si="206"/>
        <v>1483266.6666666667</v>
      </c>
    </row>
    <row r="13244" spans="1:6" x14ac:dyDescent="0.3">
      <c r="A13244" t="s">
        <v>13884</v>
      </c>
      <c r="B13244">
        <v>0</v>
      </c>
      <c r="C13244">
        <v>2145780</v>
      </c>
      <c r="D13244">
        <v>0</v>
      </c>
      <c r="E13244">
        <v>0</v>
      </c>
      <c r="F13244" s="4">
        <f t="shared" si="206"/>
        <v>715260</v>
      </c>
    </row>
    <row r="13245" spans="1:6" x14ac:dyDescent="0.3">
      <c r="A13245" t="s">
        <v>13885</v>
      </c>
      <c r="B13245">
        <v>0</v>
      </c>
      <c r="C13245">
        <v>33606300</v>
      </c>
      <c r="D13245">
        <v>20666100</v>
      </c>
      <c r="E13245">
        <v>29832740</v>
      </c>
      <c r="F13245" s="4">
        <f t="shared" si="206"/>
        <v>28035046.666666668</v>
      </c>
    </row>
    <row r="13246" spans="1:6" x14ac:dyDescent="0.3">
      <c r="A13246" t="s">
        <v>13886</v>
      </c>
      <c r="B13246">
        <v>4087520</v>
      </c>
      <c r="C13246">
        <v>2062400</v>
      </c>
      <c r="D13246">
        <v>2078440</v>
      </c>
      <c r="E13246">
        <v>2279550</v>
      </c>
      <c r="F13246" s="4">
        <f t="shared" si="206"/>
        <v>2140130</v>
      </c>
    </row>
    <row r="13247" spans="1:6" x14ac:dyDescent="0.3">
      <c r="A13247" t="s">
        <v>13887</v>
      </c>
      <c r="B13247">
        <v>0</v>
      </c>
      <c r="C13247">
        <v>0</v>
      </c>
      <c r="D13247">
        <v>1873830</v>
      </c>
      <c r="E13247">
        <v>0</v>
      </c>
      <c r="F13247" s="4">
        <f t="shared" si="206"/>
        <v>624610</v>
      </c>
    </row>
    <row r="13248" spans="1:6" x14ac:dyDescent="0.3">
      <c r="A13248" t="s">
        <v>13888</v>
      </c>
      <c r="B13248">
        <v>2228440</v>
      </c>
      <c r="C13248">
        <v>4574180</v>
      </c>
      <c r="D13248">
        <v>4600580</v>
      </c>
      <c r="E13248">
        <v>2221750</v>
      </c>
      <c r="F13248" s="4">
        <f t="shared" si="206"/>
        <v>3798836.6666666665</v>
      </c>
    </row>
    <row r="13249" spans="1:6" x14ac:dyDescent="0.3">
      <c r="A13249" t="s">
        <v>13889</v>
      </c>
      <c r="B13249">
        <v>544540</v>
      </c>
      <c r="C13249">
        <v>2224780</v>
      </c>
      <c r="D13249">
        <v>2454890</v>
      </c>
      <c r="E13249">
        <v>2436800</v>
      </c>
      <c r="F13249" s="4">
        <f t="shared" si="206"/>
        <v>2372156.6666666665</v>
      </c>
    </row>
    <row r="13250" spans="1:6" x14ac:dyDescent="0.3">
      <c r="A13250" t="s">
        <v>13890</v>
      </c>
      <c r="B13250">
        <v>0</v>
      </c>
      <c r="C13250">
        <v>0</v>
      </c>
      <c r="D13250">
        <v>272850</v>
      </c>
      <c r="E13250">
        <v>0</v>
      </c>
      <c r="F13250" s="4">
        <f t="shared" si="206"/>
        <v>90950</v>
      </c>
    </row>
    <row r="13251" spans="1:6" x14ac:dyDescent="0.3">
      <c r="A13251" t="s">
        <v>13891</v>
      </c>
      <c r="B13251">
        <v>1213940</v>
      </c>
      <c r="C13251">
        <v>1539490</v>
      </c>
      <c r="D13251">
        <v>714350</v>
      </c>
      <c r="E13251">
        <v>1890160</v>
      </c>
      <c r="F13251" s="4">
        <f t="shared" ref="F13251:F13314" si="207">SUM(C13251:E13251)/3</f>
        <v>1381333.3333333333</v>
      </c>
    </row>
    <row r="13252" spans="1:6" x14ac:dyDescent="0.3">
      <c r="A13252" t="s">
        <v>13892</v>
      </c>
      <c r="B13252">
        <v>2323900</v>
      </c>
      <c r="C13252">
        <v>2080720</v>
      </c>
      <c r="D13252">
        <v>2045270</v>
      </c>
      <c r="E13252">
        <v>2123860</v>
      </c>
      <c r="F13252" s="4">
        <f t="shared" si="207"/>
        <v>2083283.3333333333</v>
      </c>
    </row>
    <row r="13253" spans="1:6" x14ac:dyDescent="0.3">
      <c r="A13253" t="s">
        <v>13893</v>
      </c>
      <c r="B13253">
        <v>643000</v>
      </c>
      <c r="C13253">
        <v>2087690</v>
      </c>
      <c r="D13253">
        <v>2026260</v>
      </c>
      <c r="E13253">
        <v>2504700</v>
      </c>
      <c r="F13253" s="4">
        <f t="shared" si="207"/>
        <v>2206216.6666666665</v>
      </c>
    </row>
    <row r="13254" spans="1:6" x14ac:dyDescent="0.3">
      <c r="A13254" t="s">
        <v>13894</v>
      </c>
      <c r="B13254">
        <v>0</v>
      </c>
      <c r="C13254">
        <v>555100</v>
      </c>
      <c r="D13254">
        <v>234600</v>
      </c>
      <c r="E13254">
        <v>772000</v>
      </c>
      <c r="F13254" s="4">
        <f t="shared" si="207"/>
        <v>520566.66666666669</v>
      </c>
    </row>
    <row r="13255" spans="1:6" x14ac:dyDescent="0.3">
      <c r="A13255" t="s">
        <v>13895</v>
      </c>
      <c r="B13255">
        <v>2346890</v>
      </c>
      <c r="C13255">
        <v>3939450</v>
      </c>
      <c r="D13255">
        <v>6116110</v>
      </c>
      <c r="E13255">
        <v>6452630</v>
      </c>
      <c r="F13255" s="4">
        <f t="shared" si="207"/>
        <v>5502730</v>
      </c>
    </row>
    <row r="13256" spans="1:6" x14ac:dyDescent="0.3">
      <c r="A13256" t="s">
        <v>13896</v>
      </c>
      <c r="B13256">
        <v>1568100</v>
      </c>
      <c r="C13256">
        <v>17836320</v>
      </c>
      <c r="D13256">
        <v>12103359</v>
      </c>
      <c r="E13256">
        <v>4429120</v>
      </c>
      <c r="F13256" s="4">
        <f t="shared" si="207"/>
        <v>11456266.333333334</v>
      </c>
    </row>
    <row r="13257" spans="1:6" x14ac:dyDescent="0.3">
      <c r="A13257" t="s">
        <v>13897</v>
      </c>
      <c r="B13257">
        <v>781550</v>
      </c>
      <c r="C13257">
        <v>0</v>
      </c>
      <c r="D13257">
        <v>0</v>
      </c>
      <c r="E13257">
        <v>0</v>
      </c>
      <c r="F13257" s="4">
        <f t="shared" si="207"/>
        <v>0</v>
      </c>
    </row>
    <row r="13258" spans="1:6" x14ac:dyDescent="0.3">
      <c r="A13258" t="s">
        <v>13898</v>
      </c>
      <c r="B13258">
        <v>3486920</v>
      </c>
      <c r="C13258">
        <v>3119200</v>
      </c>
      <c r="D13258">
        <v>2680150</v>
      </c>
      <c r="E13258">
        <v>3658260</v>
      </c>
      <c r="F13258" s="4">
        <f t="shared" si="207"/>
        <v>3152536.6666666665</v>
      </c>
    </row>
    <row r="13259" spans="1:6" x14ac:dyDescent="0.3">
      <c r="A13259" t="s">
        <v>13899</v>
      </c>
      <c r="B13259">
        <v>0</v>
      </c>
      <c r="C13259">
        <v>1480000</v>
      </c>
      <c r="D13259">
        <v>0</v>
      </c>
      <c r="E13259">
        <v>0</v>
      </c>
      <c r="F13259" s="4">
        <f t="shared" si="207"/>
        <v>493333.33333333331</v>
      </c>
    </row>
    <row r="13260" spans="1:6" x14ac:dyDescent="0.3">
      <c r="A13260" t="s">
        <v>13900</v>
      </c>
      <c r="B13260">
        <v>2102940</v>
      </c>
      <c r="C13260">
        <v>0</v>
      </c>
      <c r="D13260">
        <v>1401680</v>
      </c>
      <c r="E13260">
        <v>706160</v>
      </c>
      <c r="F13260" s="4">
        <f t="shared" si="207"/>
        <v>702613.33333333337</v>
      </c>
    </row>
    <row r="13261" spans="1:6" x14ac:dyDescent="0.3">
      <c r="A13261" t="s">
        <v>13901</v>
      </c>
      <c r="B13261">
        <v>1104200</v>
      </c>
      <c r="C13261">
        <v>2026400</v>
      </c>
      <c r="D13261">
        <v>589680</v>
      </c>
      <c r="E13261">
        <v>2496180</v>
      </c>
      <c r="F13261" s="4">
        <f t="shared" si="207"/>
        <v>1704086.6666666667</v>
      </c>
    </row>
    <row r="13262" spans="1:6" x14ac:dyDescent="0.3">
      <c r="A13262" t="s">
        <v>13902</v>
      </c>
      <c r="B13262">
        <v>9788050</v>
      </c>
      <c r="C13262">
        <v>7172880</v>
      </c>
      <c r="D13262">
        <v>3062290</v>
      </c>
      <c r="E13262">
        <v>6194780</v>
      </c>
      <c r="F13262" s="4">
        <f t="shared" si="207"/>
        <v>5476650</v>
      </c>
    </row>
    <row r="13263" spans="1:6" x14ac:dyDescent="0.3">
      <c r="A13263" t="s">
        <v>13903</v>
      </c>
      <c r="B13263">
        <v>0</v>
      </c>
      <c r="C13263">
        <v>0</v>
      </c>
      <c r="D13263">
        <v>3604040</v>
      </c>
      <c r="E13263">
        <v>0</v>
      </c>
      <c r="F13263" s="4">
        <f t="shared" si="207"/>
        <v>1201346.6666666667</v>
      </c>
    </row>
    <row r="13264" spans="1:6" x14ac:dyDescent="0.3">
      <c r="A13264" t="s">
        <v>829</v>
      </c>
      <c r="B13264">
        <v>0</v>
      </c>
      <c r="C13264">
        <v>1911910</v>
      </c>
      <c r="D13264">
        <v>0</v>
      </c>
      <c r="E13264">
        <v>1542270</v>
      </c>
      <c r="F13264" s="4">
        <f t="shared" si="207"/>
        <v>1151393.3333333333</v>
      </c>
    </row>
    <row r="13265" spans="1:6" x14ac:dyDescent="0.3">
      <c r="A13265" t="s">
        <v>13904</v>
      </c>
      <c r="B13265">
        <v>2103350</v>
      </c>
      <c r="C13265">
        <v>810320</v>
      </c>
      <c r="D13265">
        <v>2491190</v>
      </c>
      <c r="E13265">
        <v>1222000</v>
      </c>
      <c r="F13265" s="4">
        <f t="shared" si="207"/>
        <v>1507836.6666666667</v>
      </c>
    </row>
    <row r="13266" spans="1:6" x14ac:dyDescent="0.3">
      <c r="A13266" t="s">
        <v>13905</v>
      </c>
      <c r="B13266">
        <v>2024520</v>
      </c>
      <c r="C13266">
        <v>0</v>
      </c>
      <c r="D13266">
        <v>2089410</v>
      </c>
      <c r="E13266">
        <v>1276050</v>
      </c>
      <c r="F13266" s="4">
        <f t="shared" si="207"/>
        <v>1121820</v>
      </c>
    </row>
    <row r="13267" spans="1:6" x14ac:dyDescent="0.3">
      <c r="A13267" t="s">
        <v>13906</v>
      </c>
      <c r="B13267">
        <v>1081000</v>
      </c>
      <c r="C13267">
        <v>0</v>
      </c>
      <c r="D13267">
        <v>1084000</v>
      </c>
      <c r="E13267">
        <v>0</v>
      </c>
      <c r="F13267" s="4">
        <f t="shared" si="207"/>
        <v>361333.33333333331</v>
      </c>
    </row>
    <row r="13268" spans="1:6" x14ac:dyDescent="0.3">
      <c r="A13268" t="s">
        <v>13907</v>
      </c>
      <c r="B13268">
        <v>0</v>
      </c>
      <c r="C13268">
        <v>478660</v>
      </c>
      <c r="D13268">
        <v>776160</v>
      </c>
      <c r="E13268">
        <v>479570</v>
      </c>
      <c r="F13268" s="4">
        <f t="shared" si="207"/>
        <v>578130</v>
      </c>
    </row>
    <row r="13269" spans="1:6" x14ac:dyDescent="0.3">
      <c r="A13269" t="s">
        <v>13908</v>
      </c>
      <c r="B13269">
        <v>958520</v>
      </c>
      <c r="C13269">
        <v>0</v>
      </c>
      <c r="D13269">
        <v>0</v>
      </c>
      <c r="E13269">
        <v>0</v>
      </c>
      <c r="F13269" s="4">
        <f t="shared" si="207"/>
        <v>0</v>
      </c>
    </row>
    <row r="13270" spans="1:6" x14ac:dyDescent="0.3">
      <c r="A13270" t="s">
        <v>13909</v>
      </c>
      <c r="B13270">
        <v>4183980</v>
      </c>
      <c r="C13270">
        <v>8717740</v>
      </c>
      <c r="D13270">
        <v>12250000</v>
      </c>
      <c r="E13270">
        <v>10179280</v>
      </c>
      <c r="F13270" s="4">
        <f t="shared" si="207"/>
        <v>10382340</v>
      </c>
    </row>
    <row r="13271" spans="1:6" x14ac:dyDescent="0.3">
      <c r="A13271" t="s">
        <v>13910</v>
      </c>
      <c r="B13271">
        <v>838860</v>
      </c>
      <c r="C13271">
        <v>0</v>
      </c>
      <c r="D13271">
        <v>0</v>
      </c>
      <c r="E13271">
        <v>475020</v>
      </c>
      <c r="F13271" s="4">
        <f t="shared" si="207"/>
        <v>158340</v>
      </c>
    </row>
    <row r="13272" spans="1:6" x14ac:dyDescent="0.3">
      <c r="A13272" t="s">
        <v>13911</v>
      </c>
      <c r="B13272">
        <v>2480270</v>
      </c>
      <c r="C13272">
        <v>1325670</v>
      </c>
      <c r="D13272">
        <v>2067870</v>
      </c>
      <c r="E13272">
        <v>4882000</v>
      </c>
      <c r="F13272" s="4">
        <f t="shared" si="207"/>
        <v>2758513.3333333335</v>
      </c>
    </row>
    <row r="13273" spans="1:6" x14ac:dyDescent="0.3">
      <c r="A13273" t="s">
        <v>13912</v>
      </c>
      <c r="B13273">
        <v>663950</v>
      </c>
      <c r="C13273">
        <v>0</v>
      </c>
      <c r="D13273">
        <v>0</v>
      </c>
      <c r="E13273">
        <v>0</v>
      </c>
      <c r="F13273" s="4">
        <f t="shared" si="207"/>
        <v>0</v>
      </c>
    </row>
    <row r="13274" spans="1:6" x14ac:dyDescent="0.3">
      <c r="A13274" t="s">
        <v>13913</v>
      </c>
      <c r="B13274">
        <v>2452620</v>
      </c>
      <c r="C13274">
        <v>3392900</v>
      </c>
      <c r="D13274">
        <v>2196840</v>
      </c>
      <c r="E13274">
        <v>2018890</v>
      </c>
      <c r="F13274" s="4">
        <f t="shared" si="207"/>
        <v>2536210</v>
      </c>
    </row>
    <row r="13275" spans="1:6" x14ac:dyDescent="0.3">
      <c r="A13275" t="s">
        <v>13914</v>
      </c>
      <c r="B13275">
        <v>1729000</v>
      </c>
      <c r="C13275">
        <v>2181900</v>
      </c>
      <c r="D13275">
        <v>2798400</v>
      </c>
      <c r="E13275">
        <v>1596140</v>
      </c>
      <c r="F13275" s="4">
        <f t="shared" si="207"/>
        <v>2192146.6666666665</v>
      </c>
    </row>
    <row r="13276" spans="1:6" x14ac:dyDescent="0.3">
      <c r="A13276" t="s">
        <v>13915</v>
      </c>
      <c r="B13276">
        <v>1098280</v>
      </c>
      <c r="C13276">
        <v>0</v>
      </c>
      <c r="D13276">
        <v>1661570</v>
      </c>
      <c r="E13276">
        <v>2629700</v>
      </c>
      <c r="F13276" s="4">
        <f t="shared" si="207"/>
        <v>1430423.3333333333</v>
      </c>
    </row>
    <row r="13277" spans="1:6" x14ac:dyDescent="0.3">
      <c r="A13277" t="s">
        <v>13916</v>
      </c>
      <c r="B13277">
        <v>1681310</v>
      </c>
      <c r="C13277">
        <v>1181180</v>
      </c>
      <c r="D13277">
        <v>582400</v>
      </c>
      <c r="E13277">
        <v>889980</v>
      </c>
      <c r="F13277" s="4">
        <f t="shared" si="207"/>
        <v>884520</v>
      </c>
    </row>
    <row r="13278" spans="1:6" x14ac:dyDescent="0.3">
      <c r="A13278" t="s">
        <v>13917</v>
      </c>
      <c r="B13278">
        <v>5591250</v>
      </c>
      <c r="C13278">
        <v>24946500</v>
      </c>
      <c r="D13278">
        <v>23754350</v>
      </c>
      <c r="E13278">
        <v>18250200</v>
      </c>
      <c r="F13278" s="4">
        <f t="shared" si="207"/>
        <v>22317016.666666668</v>
      </c>
    </row>
    <row r="13279" spans="1:6" x14ac:dyDescent="0.3">
      <c r="A13279" t="s">
        <v>13918</v>
      </c>
      <c r="B13279">
        <v>0</v>
      </c>
      <c r="C13279">
        <v>4130910</v>
      </c>
      <c r="D13279">
        <v>0</v>
      </c>
      <c r="E13279">
        <v>2173560</v>
      </c>
      <c r="F13279" s="4">
        <f t="shared" si="207"/>
        <v>2101490</v>
      </c>
    </row>
    <row r="13280" spans="1:6" x14ac:dyDescent="0.3">
      <c r="A13280" t="s">
        <v>13919</v>
      </c>
      <c r="B13280">
        <v>0</v>
      </c>
      <c r="C13280">
        <v>0</v>
      </c>
      <c r="D13280">
        <v>370000</v>
      </c>
      <c r="E13280">
        <v>0</v>
      </c>
      <c r="F13280" s="4">
        <f t="shared" si="207"/>
        <v>123333.33333333333</v>
      </c>
    </row>
    <row r="13281" spans="1:6" x14ac:dyDescent="0.3">
      <c r="A13281" t="s">
        <v>13920</v>
      </c>
      <c r="B13281">
        <v>0</v>
      </c>
      <c r="C13281">
        <v>1168440</v>
      </c>
      <c r="D13281">
        <v>1654720</v>
      </c>
      <c r="E13281">
        <v>2509100</v>
      </c>
      <c r="F13281" s="4">
        <f t="shared" si="207"/>
        <v>1777420</v>
      </c>
    </row>
    <row r="13282" spans="1:6" x14ac:dyDescent="0.3">
      <c r="A13282" t="s">
        <v>13921</v>
      </c>
      <c r="B13282">
        <v>1066520</v>
      </c>
      <c r="C13282">
        <v>334880</v>
      </c>
      <c r="D13282">
        <v>1879510</v>
      </c>
      <c r="E13282">
        <v>602420</v>
      </c>
      <c r="F13282" s="4">
        <f t="shared" si="207"/>
        <v>938936.66666666663</v>
      </c>
    </row>
    <row r="13283" spans="1:6" x14ac:dyDescent="0.3">
      <c r="A13283" t="s">
        <v>13922</v>
      </c>
      <c r="B13283">
        <v>6156520</v>
      </c>
      <c r="C13283">
        <v>5038850</v>
      </c>
      <c r="D13283">
        <v>4133040</v>
      </c>
      <c r="E13283">
        <v>6083160</v>
      </c>
      <c r="F13283" s="4">
        <f t="shared" si="207"/>
        <v>5085016.666666667</v>
      </c>
    </row>
    <row r="13284" spans="1:6" x14ac:dyDescent="0.3">
      <c r="A13284" t="s">
        <v>13923</v>
      </c>
      <c r="B13284">
        <v>0</v>
      </c>
      <c r="C13284">
        <v>2053300</v>
      </c>
      <c r="D13284">
        <v>661390</v>
      </c>
      <c r="E13284">
        <v>0</v>
      </c>
      <c r="F13284" s="4">
        <f t="shared" si="207"/>
        <v>904896.66666666663</v>
      </c>
    </row>
    <row r="13285" spans="1:6" x14ac:dyDescent="0.3">
      <c r="A13285" t="s">
        <v>13924</v>
      </c>
      <c r="B13285">
        <v>1063440</v>
      </c>
      <c r="C13285">
        <v>428240</v>
      </c>
      <c r="D13285">
        <v>1040130</v>
      </c>
      <c r="E13285">
        <v>0</v>
      </c>
      <c r="F13285" s="4">
        <f t="shared" si="207"/>
        <v>489456.66666666669</v>
      </c>
    </row>
    <row r="13286" spans="1:6" x14ac:dyDescent="0.3">
      <c r="A13286" t="s">
        <v>821</v>
      </c>
      <c r="B13286">
        <v>679400</v>
      </c>
      <c r="C13286">
        <v>2016560</v>
      </c>
      <c r="D13286">
        <v>822740</v>
      </c>
      <c r="E13286">
        <v>1217580</v>
      </c>
      <c r="F13286" s="4">
        <f t="shared" si="207"/>
        <v>1352293.3333333333</v>
      </c>
    </row>
    <row r="13287" spans="1:6" x14ac:dyDescent="0.3">
      <c r="A13287" t="s">
        <v>13925</v>
      </c>
      <c r="B13287">
        <v>0</v>
      </c>
      <c r="C13287">
        <v>0</v>
      </c>
      <c r="D13287">
        <v>688870</v>
      </c>
      <c r="E13287">
        <v>660480</v>
      </c>
      <c r="F13287" s="4">
        <f t="shared" si="207"/>
        <v>449783.33333333331</v>
      </c>
    </row>
    <row r="13288" spans="1:6" x14ac:dyDescent="0.3">
      <c r="A13288" t="s">
        <v>13926</v>
      </c>
      <c r="B13288">
        <v>2090740</v>
      </c>
      <c r="C13288">
        <v>234000</v>
      </c>
      <c r="D13288">
        <v>2280750</v>
      </c>
      <c r="E13288">
        <v>2105640</v>
      </c>
      <c r="F13288" s="4">
        <f t="shared" si="207"/>
        <v>1540130</v>
      </c>
    </row>
    <row r="13289" spans="1:6" x14ac:dyDescent="0.3">
      <c r="A13289" t="s">
        <v>13927</v>
      </c>
      <c r="B13289">
        <v>2837720</v>
      </c>
      <c r="C13289">
        <v>2286750</v>
      </c>
      <c r="D13289">
        <v>4267900</v>
      </c>
      <c r="E13289">
        <v>2179450</v>
      </c>
      <c r="F13289" s="4">
        <f t="shared" si="207"/>
        <v>2911366.6666666665</v>
      </c>
    </row>
    <row r="13290" spans="1:6" x14ac:dyDescent="0.3">
      <c r="A13290" t="s">
        <v>13928</v>
      </c>
      <c r="B13290">
        <v>460000</v>
      </c>
      <c r="C13290">
        <v>469560</v>
      </c>
      <c r="D13290">
        <v>0</v>
      </c>
      <c r="E13290">
        <v>2660400</v>
      </c>
      <c r="F13290" s="4">
        <f t="shared" si="207"/>
        <v>1043320</v>
      </c>
    </row>
    <row r="13291" spans="1:6" x14ac:dyDescent="0.3">
      <c r="A13291" t="s">
        <v>13929</v>
      </c>
      <c r="B13291">
        <v>7049920</v>
      </c>
      <c r="C13291">
        <v>10079110</v>
      </c>
      <c r="D13291">
        <v>8438010</v>
      </c>
      <c r="E13291">
        <v>4993850</v>
      </c>
      <c r="F13291" s="4">
        <f t="shared" si="207"/>
        <v>7836990</v>
      </c>
    </row>
    <row r="13292" spans="1:6" x14ac:dyDescent="0.3">
      <c r="A13292" t="s">
        <v>13930</v>
      </c>
      <c r="B13292">
        <v>1392420</v>
      </c>
      <c r="C13292">
        <v>0</v>
      </c>
      <c r="D13292">
        <v>2032880</v>
      </c>
      <c r="E13292">
        <v>2461760</v>
      </c>
      <c r="F13292" s="4">
        <f t="shared" si="207"/>
        <v>1498213.3333333333</v>
      </c>
    </row>
    <row r="13293" spans="1:6" x14ac:dyDescent="0.3">
      <c r="A13293" t="s">
        <v>13931</v>
      </c>
      <c r="B13293">
        <v>1028000</v>
      </c>
      <c r="C13293">
        <v>552000</v>
      </c>
      <c r="D13293">
        <v>0</v>
      </c>
      <c r="E13293">
        <v>357000</v>
      </c>
      <c r="F13293" s="4">
        <f t="shared" si="207"/>
        <v>303000</v>
      </c>
    </row>
    <row r="13294" spans="1:6" x14ac:dyDescent="0.3">
      <c r="A13294" t="s">
        <v>13932</v>
      </c>
      <c r="B13294">
        <v>1014830</v>
      </c>
      <c r="C13294">
        <v>0</v>
      </c>
      <c r="D13294">
        <v>1340390</v>
      </c>
      <c r="E13294">
        <v>1281400</v>
      </c>
      <c r="F13294" s="4">
        <f t="shared" si="207"/>
        <v>873930</v>
      </c>
    </row>
    <row r="13295" spans="1:6" x14ac:dyDescent="0.3">
      <c r="A13295" t="s">
        <v>13933</v>
      </c>
      <c r="B13295">
        <v>264600</v>
      </c>
      <c r="C13295">
        <v>0</v>
      </c>
      <c r="D13295">
        <v>1480000</v>
      </c>
      <c r="E13295">
        <v>422400</v>
      </c>
      <c r="F13295" s="4">
        <f t="shared" si="207"/>
        <v>634133.33333333337</v>
      </c>
    </row>
    <row r="13296" spans="1:6" x14ac:dyDescent="0.3">
      <c r="A13296" t="s">
        <v>13934</v>
      </c>
      <c r="B13296">
        <v>2079560</v>
      </c>
      <c r="C13296">
        <v>2181010</v>
      </c>
      <c r="D13296">
        <v>2061040</v>
      </c>
      <c r="E13296">
        <v>2093900</v>
      </c>
      <c r="F13296" s="4">
        <f t="shared" si="207"/>
        <v>2111983.3333333335</v>
      </c>
    </row>
    <row r="13297" spans="1:6" x14ac:dyDescent="0.3">
      <c r="A13297" t="s">
        <v>13935</v>
      </c>
      <c r="B13297">
        <v>693420</v>
      </c>
      <c r="C13297">
        <v>2068540</v>
      </c>
      <c r="D13297">
        <v>2023840</v>
      </c>
      <c r="E13297">
        <v>2053280</v>
      </c>
      <c r="F13297" s="4">
        <f t="shared" si="207"/>
        <v>2048553.3333333333</v>
      </c>
    </row>
    <row r="13298" spans="1:6" x14ac:dyDescent="0.3">
      <c r="A13298" t="s">
        <v>13936</v>
      </c>
      <c r="B13298">
        <v>473100</v>
      </c>
      <c r="C13298">
        <v>0</v>
      </c>
      <c r="D13298">
        <v>6237840</v>
      </c>
      <c r="E13298">
        <v>2237760</v>
      </c>
      <c r="F13298" s="4">
        <f t="shared" si="207"/>
        <v>2825200</v>
      </c>
    </row>
    <row r="13299" spans="1:6" x14ac:dyDescent="0.3">
      <c r="A13299" t="s">
        <v>13937</v>
      </c>
      <c r="B13299">
        <v>1691240</v>
      </c>
      <c r="C13299">
        <v>2761100</v>
      </c>
      <c r="D13299">
        <v>469200</v>
      </c>
      <c r="E13299">
        <v>1416200</v>
      </c>
      <c r="F13299" s="4">
        <f t="shared" si="207"/>
        <v>1548833.3333333333</v>
      </c>
    </row>
    <row r="13300" spans="1:6" x14ac:dyDescent="0.3">
      <c r="A13300" t="s">
        <v>13938</v>
      </c>
      <c r="B13300">
        <v>1298800</v>
      </c>
      <c r="C13300">
        <v>4100000</v>
      </c>
      <c r="D13300">
        <v>764400</v>
      </c>
      <c r="E13300">
        <v>816270</v>
      </c>
      <c r="F13300" s="4">
        <f t="shared" si="207"/>
        <v>1893556.6666666667</v>
      </c>
    </row>
    <row r="13301" spans="1:6" x14ac:dyDescent="0.3">
      <c r="A13301" t="s">
        <v>13939</v>
      </c>
      <c r="B13301">
        <v>767800</v>
      </c>
      <c r="C13301">
        <v>1127660</v>
      </c>
      <c r="D13301">
        <v>2526020</v>
      </c>
      <c r="E13301">
        <v>0</v>
      </c>
      <c r="F13301" s="4">
        <f t="shared" si="207"/>
        <v>1217893.3333333333</v>
      </c>
    </row>
    <row r="13302" spans="1:6" x14ac:dyDescent="0.3">
      <c r="A13302" t="s">
        <v>13940</v>
      </c>
      <c r="B13302">
        <v>5540870</v>
      </c>
      <c r="C13302">
        <v>8557630</v>
      </c>
      <c r="D13302">
        <v>7775240</v>
      </c>
      <c r="E13302">
        <v>7718500</v>
      </c>
      <c r="F13302" s="4">
        <f t="shared" si="207"/>
        <v>8017123.333333333</v>
      </c>
    </row>
    <row r="13303" spans="1:6" x14ac:dyDescent="0.3">
      <c r="A13303" t="s">
        <v>13941</v>
      </c>
      <c r="B13303">
        <v>675950</v>
      </c>
      <c r="C13303">
        <v>357630</v>
      </c>
      <c r="D13303">
        <v>0</v>
      </c>
      <c r="E13303">
        <v>1529920</v>
      </c>
      <c r="F13303" s="4">
        <f t="shared" si="207"/>
        <v>629183.33333333337</v>
      </c>
    </row>
    <row r="13304" spans="1:6" x14ac:dyDescent="0.3">
      <c r="A13304" t="s">
        <v>13942</v>
      </c>
      <c r="B13304">
        <v>1137500</v>
      </c>
      <c r="C13304">
        <v>5496400</v>
      </c>
      <c r="D13304">
        <v>1292200</v>
      </c>
      <c r="E13304">
        <v>4058600</v>
      </c>
      <c r="F13304" s="4">
        <f t="shared" si="207"/>
        <v>3615733.3333333335</v>
      </c>
    </row>
    <row r="13305" spans="1:6" x14ac:dyDescent="0.3">
      <c r="A13305" t="s">
        <v>13943</v>
      </c>
      <c r="B13305">
        <v>983710</v>
      </c>
      <c r="C13305">
        <v>305000</v>
      </c>
      <c r="D13305">
        <v>0</v>
      </c>
      <c r="E13305">
        <v>1569000</v>
      </c>
      <c r="F13305" s="4">
        <f t="shared" si="207"/>
        <v>624666.66666666663</v>
      </c>
    </row>
    <row r="13306" spans="1:6" x14ac:dyDescent="0.3">
      <c r="A13306" t="s">
        <v>13944</v>
      </c>
      <c r="B13306">
        <v>2160160</v>
      </c>
      <c r="C13306">
        <v>0</v>
      </c>
      <c r="D13306">
        <v>2027480</v>
      </c>
      <c r="E13306">
        <v>2027180</v>
      </c>
      <c r="F13306" s="4">
        <f t="shared" si="207"/>
        <v>1351553.3333333333</v>
      </c>
    </row>
    <row r="13307" spans="1:6" x14ac:dyDescent="0.3">
      <c r="A13307" t="s">
        <v>13945</v>
      </c>
      <c r="B13307">
        <v>789720</v>
      </c>
      <c r="C13307">
        <v>300300</v>
      </c>
      <c r="D13307">
        <v>627730</v>
      </c>
      <c r="E13307">
        <v>1137060</v>
      </c>
      <c r="F13307" s="4">
        <f t="shared" si="207"/>
        <v>688363.33333333337</v>
      </c>
    </row>
    <row r="13308" spans="1:6" x14ac:dyDescent="0.3">
      <c r="A13308" t="s">
        <v>13946</v>
      </c>
      <c r="B13308">
        <v>2229040</v>
      </c>
      <c r="C13308">
        <v>1547000</v>
      </c>
      <c r="D13308">
        <v>1480000</v>
      </c>
      <c r="E13308">
        <v>546000</v>
      </c>
      <c r="F13308" s="4">
        <f t="shared" si="207"/>
        <v>1191000</v>
      </c>
    </row>
    <row r="13309" spans="1:6" x14ac:dyDescent="0.3">
      <c r="A13309" t="s">
        <v>13947</v>
      </c>
      <c r="B13309">
        <v>4480020</v>
      </c>
      <c r="C13309">
        <v>6185610</v>
      </c>
      <c r="D13309">
        <v>8429440</v>
      </c>
      <c r="E13309">
        <v>6350800</v>
      </c>
      <c r="F13309" s="4">
        <f t="shared" si="207"/>
        <v>6988616.666666667</v>
      </c>
    </row>
    <row r="13310" spans="1:6" x14ac:dyDescent="0.3">
      <c r="A13310" t="s">
        <v>13948</v>
      </c>
      <c r="B13310">
        <v>2187810</v>
      </c>
      <c r="C13310">
        <v>2068890</v>
      </c>
      <c r="D13310">
        <v>1070160</v>
      </c>
      <c r="E13310">
        <v>2306260</v>
      </c>
      <c r="F13310" s="4">
        <f t="shared" si="207"/>
        <v>1815103.3333333333</v>
      </c>
    </row>
    <row r="13311" spans="1:6" x14ac:dyDescent="0.3">
      <c r="A13311" t="s">
        <v>13949</v>
      </c>
      <c r="B13311">
        <v>4837040</v>
      </c>
      <c r="C13311">
        <v>6515100</v>
      </c>
      <c r="D13311">
        <v>1119300</v>
      </c>
      <c r="E13311">
        <v>2624220</v>
      </c>
      <c r="F13311" s="4">
        <f t="shared" si="207"/>
        <v>3419540</v>
      </c>
    </row>
    <row r="13312" spans="1:6" x14ac:dyDescent="0.3">
      <c r="A13312" t="s">
        <v>13950</v>
      </c>
      <c r="B13312">
        <v>575120</v>
      </c>
      <c r="C13312">
        <v>1390790</v>
      </c>
      <c r="D13312">
        <v>0</v>
      </c>
      <c r="E13312">
        <v>431340</v>
      </c>
      <c r="F13312" s="4">
        <f t="shared" si="207"/>
        <v>607376.66666666663</v>
      </c>
    </row>
    <row r="13313" spans="1:6" x14ac:dyDescent="0.3">
      <c r="A13313" t="s">
        <v>13951</v>
      </c>
      <c r="B13313">
        <v>0</v>
      </c>
      <c r="C13313">
        <v>134460</v>
      </c>
      <c r="D13313">
        <v>1369200</v>
      </c>
      <c r="E13313">
        <v>0</v>
      </c>
      <c r="F13313" s="4">
        <f t="shared" si="207"/>
        <v>501220</v>
      </c>
    </row>
    <row r="13314" spans="1:6" x14ac:dyDescent="0.3">
      <c r="A13314" t="s">
        <v>13952</v>
      </c>
      <c r="B13314">
        <v>1417590</v>
      </c>
      <c r="C13314">
        <v>920000</v>
      </c>
      <c r="D13314">
        <v>234600</v>
      </c>
      <c r="E13314">
        <v>1339320</v>
      </c>
      <c r="F13314" s="4">
        <f t="shared" si="207"/>
        <v>831306.66666666663</v>
      </c>
    </row>
    <row r="13315" spans="1:6" x14ac:dyDescent="0.3">
      <c r="A13315" t="s">
        <v>1016</v>
      </c>
      <c r="B13315">
        <v>370000</v>
      </c>
      <c r="C13315">
        <v>300300</v>
      </c>
      <c r="D13315">
        <v>349000</v>
      </c>
      <c r="E13315">
        <v>0</v>
      </c>
      <c r="F13315" s="4">
        <f t="shared" ref="F13315:F13378" si="208">SUM(C13315:E13315)/3</f>
        <v>216433.33333333334</v>
      </c>
    </row>
    <row r="13316" spans="1:6" x14ac:dyDescent="0.3">
      <c r="A13316" t="s">
        <v>13953</v>
      </c>
      <c r="B13316">
        <v>1275000</v>
      </c>
      <c r="C13316">
        <v>0</v>
      </c>
      <c r="D13316">
        <v>842160</v>
      </c>
      <c r="E13316">
        <v>0</v>
      </c>
      <c r="F13316" s="4">
        <f t="shared" si="208"/>
        <v>280720</v>
      </c>
    </row>
    <row r="13317" spans="1:6" x14ac:dyDescent="0.3">
      <c r="A13317" t="s">
        <v>13954</v>
      </c>
      <c r="B13317">
        <v>1044520</v>
      </c>
      <c r="C13317">
        <v>616980</v>
      </c>
      <c r="D13317">
        <v>0</v>
      </c>
      <c r="E13317">
        <v>0</v>
      </c>
      <c r="F13317" s="4">
        <f t="shared" si="208"/>
        <v>205660</v>
      </c>
    </row>
    <row r="13318" spans="1:6" x14ac:dyDescent="0.3">
      <c r="A13318" t="s">
        <v>13955</v>
      </c>
      <c r="B13318">
        <v>15799240</v>
      </c>
      <c r="C13318">
        <v>11890980</v>
      </c>
      <c r="D13318">
        <v>2019720</v>
      </c>
      <c r="E13318">
        <v>4653080</v>
      </c>
      <c r="F13318" s="4">
        <f t="shared" si="208"/>
        <v>6187926.666666667</v>
      </c>
    </row>
    <row r="13319" spans="1:6" x14ac:dyDescent="0.3">
      <c r="A13319" t="s">
        <v>13956</v>
      </c>
      <c r="B13319">
        <v>0</v>
      </c>
      <c r="C13319">
        <v>0</v>
      </c>
      <c r="D13319">
        <v>2558550</v>
      </c>
      <c r="E13319">
        <v>688650</v>
      </c>
      <c r="F13319" s="4">
        <f t="shared" si="208"/>
        <v>1082400</v>
      </c>
    </row>
    <row r="13320" spans="1:6" x14ac:dyDescent="0.3">
      <c r="A13320" t="s">
        <v>13957</v>
      </c>
      <c r="B13320">
        <v>1045000</v>
      </c>
      <c r="C13320">
        <v>693420</v>
      </c>
      <c r="D13320">
        <v>1788320</v>
      </c>
      <c r="E13320">
        <v>0</v>
      </c>
      <c r="F13320" s="4">
        <f t="shared" si="208"/>
        <v>827246.66666666663</v>
      </c>
    </row>
    <row r="13321" spans="1:6" x14ac:dyDescent="0.3">
      <c r="A13321" t="s">
        <v>13958</v>
      </c>
      <c r="B13321">
        <v>411950</v>
      </c>
      <c r="C13321">
        <v>0</v>
      </c>
      <c r="D13321">
        <v>983710</v>
      </c>
      <c r="E13321">
        <v>1054600</v>
      </c>
      <c r="F13321" s="4">
        <f t="shared" si="208"/>
        <v>679436.66666666663</v>
      </c>
    </row>
    <row r="13322" spans="1:6" x14ac:dyDescent="0.3">
      <c r="A13322" t="s">
        <v>13959</v>
      </c>
      <c r="B13322">
        <v>988800</v>
      </c>
      <c r="C13322">
        <v>300300</v>
      </c>
      <c r="D13322">
        <v>0</v>
      </c>
      <c r="E13322">
        <v>1445550</v>
      </c>
      <c r="F13322" s="4">
        <f t="shared" si="208"/>
        <v>581950</v>
      </c>
    </row>
    <row r="13323" spans="1:6" x14ac:dyDescent="0.3">
      <c r="A13323" t="s">
        <v>13960</v>
      </c>
      <c r="B13323">
        <v>1820000</v>
      </c>
      <c r="C13323">
        <v>0</v>
      </c>
      <c r="D13323">
        <v>2235840</v>
      </c>
      <c r="E13323">
        <v>0</v>
      </c>
      <c r="F13323" s="4">
        <f t="shared" si="208"/>
        <v>745280</v>
      </c>
    </row>
    <row r="13324" spans="1:6" x14ac:dyDescent="0.3">
      <c r="A13324" t="s">
        <v>13961</v>
      </c>
      <c r="B13324">
        <v>3599960</v>
      </c>
      <c r="C13324">
        <v>0</v>
      </c>
      <c r="D13324">
        <v>544500</v>
      </c>
      <c r="E13324">
        <v>473200</v>
      </c>
      <c r="F13324" s="4">
        <f t="shared" si="208"/>
        <v>339233.33333333331</v>
      </c>
    </row>
    <row r="13325" spans="1:6" x14ac:dyDescent="0.3">
      <c r="A13325" t="s">
        <v>13962</v>
      </c>
      <c r="B13325">
        <v>0</v>
      </c>
      <c r="C13325">
        <v>1649400</v>
      </c>
      <c r="D13325">
        <v>0</v>
      </c>
      <c r="E13325">
        <v>675000</v>
      </c>
      <c r="F13325" s="4">
        <f t="shared" si="208"/>
        <v>774800</v>
      </c>
    </row>
    <row r="13326" spans="1:6" x14ac:dyDescent="0.3">
      <c r="A13326" t="s">
        <v>13963</v>
      </c>
      <c r="B13326">
        <v>984100</v>
      </c>
      <c r="C13326">
        <v>2198300</v>
      </c>
      <c r="D13326">
        <v>3652700</v>
      </c>
      <c r="E13326">
        <v>2867200</v>
      </c>
      <c r="F13326" s="4">
        <f t="shared" si="208"/>
        <v>2906066.6666666665</v>
      </c>
    </row>
    <row r="13327" spans="1:6" x14ac:dyDescent="0.3">
      <c r="A13327" t="s">
        <v>13964</v>
      </c>
      <c r="B13327">
        <v>0</v>
      </c>
      <c r="C13327">
        <v>0</v>
      </c>
      <c r="D13327">
        <v>4543120</v>
      </c>
      <c r="E13327">
        <v>1047260</v>
      </c>
      <c r="F13327" s="4">
        <f t="shared" si="208"/>
        <v>1863460</v>
      </c>
    </row>
    <row r="13328" spans="1:6" x14ac:dyDescent="0.3">
      <c r="A13328" t="s">
        <v>13965</v>
      </c>
      <c r="B13328">
        <v>0</v>
      </c>
      <c r="C13328">
        <v>0</v>
      </c>
      <c r="D13328">
        <v>917940</v>
      </c>
      <c r="E13328">
        <v>567660</v>
      </c>
      <c r="F13328" s="4">
        <f t="shared" si="208"/>
        <v>495200</v>
      </c>
    </row>
    <row r="13329" spans="1:6" x14ac:dyDescent="0.3">
      <c r="A13329" t="s">
        <v>13966</v>
      </c>
      <c r="B13329">
        <v>584760</v>
      </c>
      <c r="C13329">
        <v>852960</v>
      </c>
      <c r="D13329">
        <v>0</v>
      </c>
      <c r="E13329">
        <v>174520</v>
      </c>
      <c r="F13329" s="4">
        <f t="shared" si="208"/>
        <v>342493.33333333331</v>
      </c>
    </row>
    <row r="13330" spans="1:6" x14ac:dyDescent="0.3">
      <c r="A13330" t="s">
        <v>13967</v>
      </c>
      <c r="B13330">
        <v>0</v>
      </c>
      <c r="C13330">
        <v>2475540</v>
      </c>
      <c r="D13330">
        <v>149400</v>
      </c>
      <c r="E13330">
        <v>0</v>
      </c>
      <c r="F13330" s="4">
        <f t="shared" si="208"/>
        <v>874980</v>
      </c>
    </row>
    <row r="13331" spans="1:6" x14ac:dyDescent="0.3">
      <c r="A13331" t="s">
        <v>13968</v>
      </c>
      <c r="B13331">
        <v>0</v>
      </c>
      <c r="C13331">
        <v>1299480</v>
      </c>
      <c r="D13331">
        <v>0</v>
      </c>
      <c r="E13331">
        <v>902500</v>
      </c>
      <c r="F13331" s="4">
        <f t="shared" si="208"/>
        <v>733993.33333333337</v>
      </c>
    </row>
    <row r="13332" spans="1:6" x14ac:dyDescent="0.3">
      <c r="A13332" t="s">
        <v>13969</v>
      </c>
      <c r="B13332">
        <v>2814550</v>
      </c>
      <c r="C13332">
        <v>0</v>
      </c>
      <c r="D13332">
        <v>3808520</v>
      </c>
      <c r="E13332">
        <v>4644640</v>
      </c>
      <c r="F13332" s="4">
        <f t="shared" si="208"/>
        <v>2817720</v>
      </c>
    </row>
    <row r="13333" spans="1:6" x14ac:dyDescent="0.3">
      <c r="A13333" t="s">
        <v>13970</v>
      </c>
      <c r="B13333">
        <v>0</v>
      </c>
      <c r="C13333">
        <v>909000</v>
      </c>
      <c r="D13333">
        <v>0</v>
      </c>
      <c r="E13333">
        <v>0</v>
      </c>
      <c r="F13333" s="4">
        <f t="shared" si="208"/>
        <v>303000</v>
      </c>
    </row>
    <row r="13334" spans="1:6" x14ac:dyDescent="0.3">
      <c r="A13334" t="s">
        <v>13971</v>
      </c>
      <c r="B13334">
        <v>2108050</v>
      </c>
      <c r="C13334">
        <v>577440</v>
      </c>
      <c r="D13334">
        <v>373000</v>
      </c>
      <c r="E13334">
        <v>256000</v>
      </c>
      <c r="F13334" s="4">
        <f t="shared" si="208"/>
        <v>402146.66666666669</v>
      </c>
    </row>
    <row r="13335" spans="1:6" x14ac:dyDescent="0.3">
      <c r="A13335" t="s">
        <v>13972</v>
      </c>
      <c r="B13335">
        <v>27332760</v>
      </c>
      <c r="C13335">
        <v>18141870</v>
      </c>
      <c r="D13335">
        <v>0</v>
      </c>
      <c r="E13335">
        <v>1576000</v>
      </c>
      <c r="F13335" s="4">
        <f t="shared" si="208"/>
        <v>6572623.333333333</v>
      </c>
    </row>
    <row r="13336" spans="1:6" x14ac:dyDescent="0.3">
      <c r="A13336" t="s">
        <v>13973</v>
      </c>
      <c r="B13336">
        <v>0</v>
      </c>
      <c r="C13336">
        <v>1564270</v>
      </c>
      <c r="D13336">
        <v>1695250</v>
      </c>
      <c r="E13336">
        <v>767060</v>
      </c>
      <c r="F13336" s="4">
        <f t="shared" si="208"/>
        <v>1342193.3333333333</v>
      </c>
    </row>
    <row r="13337" spans="1:6" x14ac:dyDescent="0.3">
      <c r="A13337" t="s">
        <v>13974</v>
      </c>
      <c r="B13337">
        <v>6020840</v>
      </c>
      <c r="C13337">
        <v>0</v>
      </c>
      <c r="D13337">
        <v>6122270</v>
      </c>
      <c r="E13337">
        <v>6026960</v>
      </c>
      <c r="F13337" s="4">
        <f t="shared" si="208"/>
        <v>4049743.3333333335</v>
      </c>
    </row>
    <row r="13338" spans="1:6" x14ac:dyDescent="0.3">
      <c r="A13338" t="s">
        <v>13975</v>
      </c>
      <c r="B13338">
        <v>0</v>
      </c>
      <c r="C13338">
        <v>0</v>
      </c>
      <c r="D13338">
        <v>593860</v>
      </c>
      <c r="E13338">
        <v>0</v>
      </c>
      <c r="F13338" s="4">
        <f t="shared" si="208"/>
        <v>197953.33333333334</v>
      </c>
    </row>
    <row r="13339" spans="1:6" x14ac:dyDescent="0.3">
      <c r="A13339" t="s">
        <v>13976</v>
      </c>
      <c r="B13339">
        <v>0</v>
      </c>
      <c r="C13339">
        <v>340340</v>
      </c>
      <c r="D13339">
        <v>583440</v>
      </c>
      <c r="E13339">
        <v>410000</v>
      </c>
      <c r="F13339" s="4">
        <f t="shared" si="208"/>
        <v>444593.33333333331</v>
      </c>
    </row>
    <row r="13340" spans="1:6" x14ac:dyDescent="0.3">
      <c r="A13340" t="s">
        <v>13977</v>
      </c>
      <c r="B13340">
        <v>6403910</v>
      </c>
      <c r="C13340">
        <v>14058100</v>
      </c>
      <c r="D13340">
        <v>12530210</v>
      </c>
      <c r="E13340">
        <v>10605420</v>
      </c>
      <c r="F13340" s="4">
        <f t="shared" si="208"/>
        <v>12397910</v>
      </c>
    </row>
    <row r="13341" spans="1:6" x14ac:dyDescent="0.3">
      <c r="A13341" t="s">
        <v>13978</v>
      </c>
      <c r="B13341">
        <v>0</v>
      </c>
      <c r="C13341">
        <v>3102520</v>
      </c>
      <c r="D13341">
        <v>3830960</v>
      </c>
      <c r="E13341">
        <v>2341520</v>
      </c>
      <c r="F13341" s="4">
        <f t="shared" si="208"/>
        <v>3091666.6666666665</v>
      </c>
    </row>
    <row r="13342" spans="1:6" x14ac:dyDescent="0.3">
      <c r="A13342" t="s">
        <v>13979</v>
      </c>
      <c r="B13342">
        <v>934860</v>
      </c>
      <c r="C13342">
        <v>695970</v>
      </c>
      <c r="D13342">
        <v>604740</v>
      </c>
      <c r="E13342">
        <v>2791812</v>
      </c>
      <c r="F13342" s="4">
        <f t="shared" si="208"/>
        <v>1364174</v>
      </c>
    </row>
    <row r="13343" spans="1:6" x14ac:dyDescent="0.3">
      <c r="A13343" t="s">
        <v>13980</v>
      </c>
      <c r="B13343">
        <v>0</v>
      </c>
      <c r="C13343">
        <v>256000</v>
      </c>
      <c r="D13343">
        <v>2706000</v>
      </c>
      <c r="E13343">
        <v>1622650</v>
      </c>
      <c r="F13343" s="4">
        <f t="shared" si="208"/>
        <v>1528216.6666666667</v>
      </c>
    </row>
    <row r="13344" spans="1:6" x14ac:dyDescent="0.3">
      <c r="A13344" t="s">
        <v>13981</v>
      </c>
      <c r="B13344">
        <v>0</v>
      </c>
      <c r="C13344">
        <v>0</v>
      </c>
      <c r="D13344">
        <v>1541380</v>
      </c>
      <c r="E13344">
        <v>160000</v>
      </c>
      <c r="F13344" s="4">
        <f t="shared" si="208"/>
        <v>567126.66666666663</v>
      </c>
    </row>
    <row r="13345" spans="1:6" x14ac:dyDescent="0.3">
      <c r="A13345" t="s">
        <v>13982</v>
      </c>
      <c r="B13345">
        <v>474900</v>
      </c>
      <c r="C13345">
        <v>0</v>
      </c>
      <c r="D13345">
        <v>0</v>
      </c>
      <c r="E13345">
        <v>0</v>
      </c>
      <c r="F13345" s="4">
        <f t="shared" si="208"/>
        <v>0</v>
      </c>
    </row>
    <row r="13346" spans="1:6" x14ac:dyDescent="0.3">
      <c r="A13346" t="s">
        <v>13983</v>
      </c>
      <c r="B13346">
        <v>1118300</v>
      </c>
      <c r="C13346">
        <v>0</v>
      </c>
      <c r="D13346">
        <v>991900</v>
      </c>
      <c r="E13346">
        <v>1271880</v>
      </c>
      <c r="F13346" s="4">
        <f t="shared" si="208"/>
        <v>754593.33333333337</v>
      </c>
    </row>
    <row r="13347" spans="1:6" x14ac:dyDescent="0.3">
      <c r="A13347" t="s">
        <v>13984</v>
      </c>
      <c r="B13347">
        <v>2847390</v>
      </c>
      <c r="C13347">
        <v>4520650</v>
      </c>
      <c r="D13347">
        <v>6053500</v>
      </c>
      <c r="E13347">
        <v>5046810</v>
      </c>
      <c r="F13347" s="4">
        <f t="shared" si="208"/>
        <v>5206986.666666667</v>
      </c>
    </row>
    <row r="13348" spans="1:6" x14ac:dyDescent="0.3">
      <c r="A13348" t="s">
        <v>13985</v>
      </c>
      <c r="B13348">
        <v>3700000</v>
      </c>
      <c r="C13348">
        <v>32640800</v>
      </c>
      <c r="D13348">
        <v>18037500</v>
      </c>
      <c r="E13348">
        <v>8668780</v>
      </c>
      <c r="F13348" s="4">
        <f t="shared" si="208"/>
        <v>19782360</v>
      </c>
    </row>
    <row r="13349" spans="1:6" x14ac:dyDescent="0.3">
      <c r="A13349" t="s">
        <v>13986</v>
      </c>
      <c r="B13349">
        <v>1062970</v>
      </c>
      <c r="C13349">
        <v>1228540</v>
      </c>
      <c r="D13349">
        <v>0</v>
      </c>
      <c r="E13349">
        <v>1507120</v>
      </c>
      <c r="F13349" s="4">
        <f t="shared" si="208"/>
        <v>911886.66666666663</v>
      </c>
    </row>
    <row r="13350" spans="1:6" x14ac:dyDescent="0.3">
      <c r="A13350" t="s">
        <v>13987</v>
      </c>
      <c r="B13350">
        <v>3793180</v>
      </c>
      <c r="C13350">
        <v>2807050</v>
      </c>
      <c r="D13350">
        <v>5507240</v>
      </c>
      <c r="E13350">
        <v>1301300</v>
      </c>
      <c r="F13350" s="4">
        <f t="shared" si="208"/>
        <v>3205196.6666666665</v>
      </c>
    </row>
    <row r="13351" spans="1:6" x14ac:dyDescent="0.3">
      <c r="A13351" t="s">
        <v>13988</v>
      </c>
      <c r="B13351">
        <v>943390</v>
      </c>
      <c r="C13351">
        <v>740000</v>
      </c>
      <c r="D13351">
        <v>0</v>
      </c>
      <c r="E13351">
        <v>690510</v>
      </c>
      <c r="F13351" s="4">
        <f t="shared" si="208"/>
        <v>476836.66666666669</v>
      </c>
    </row>
    <row r="13352" spans="1:6" x14ac:dyDescent="0.3">
      <c r="A13352" t="s">
        <v>13989</v>
      </c>
      <c r="B13352">
        <v>209300</v>
      </c>
      <c r="C13352">
        <v>0</v>
      </c>
      <c r="D13352">
        <v>0</v>
      </c>
      <c r="E13352">
        <v>275730</v>
      </c>
      <c r="F13352" s="4">
        <f t="shared" si="208"/>
        <v>91910</v>
      </c>
    </row>
    <row r="13353" spans="1:6" x14ac:dyDescent="0.3">
      <c r="A13353" t="s">
        <v>13990</v>
      </c>
      <c r="B13353">
        <v>0</v>
      </c>
      <c r="C13353">
        <v>2285790</v>
      </c>
      <c r="D13353">
        <v>3776740</v>
      </c>
      <c r="E13353">
        <v>3513230</v>
      </c>
      <c r="F13353" s="4">
        <f t="shared" si="208"/>
        <v>3191920</v>
      </c>
    </row>
    <row r="13354" spans="1:6" x14ac:dyDescent="0.3">
      <c r="A13354" t="s">
        <v>13991</v>
      </c>
      <c r="B13354">
        <v>327600</v>
      </c>
      <c r="C13354">
        <v>475700</v>
      </c>
      <c r="D13354">
        <v>0</v>
      </c>
      <c r="E13354">
        <v>612430</v>
      </c>
      <c r="F13354" s="4">
        <f t="shared" si="208"/>
        <v>362710</v>
      </c>
    </row>
    <row r="13355" spans="1:6" x14ac:dyDescent="0.3">
      <c r="A13355" t="s">
        <v>13992</v>
      </c>
      <c r="B13355">
        <v>229320</v>
      </c>
      <c r="C13355">
        <v>0</v>
      </c>
      <c r="D13355">
        <v>670520</v>
      </c>
      <c r="E13355">
        <v>0</v>
      </c>
      <c r="F13355" s="4">
        <f t="shared" si="208"/>
        <v>223506.66666666666</v>
      </c>
    </row>
    <row r="13356" spans="1:6" x14ac:dyDescent="0.3">
      <c r="A13356" t="s">
        <v>13993</v>
      </c>
      <c r="B13356">
        <v>0</v>
      </c>
      <c r="C13356">
        <v>1114750</v>
      </c>
      <c r="D13356">
        <v>540540</v>
      </c>
      <c r="E13356">
        <v>636090</v>
      </c>
      <c r="F13356" s="4">
        <f t="shared" si="208"/>
        <v>763793.33333333337</v>
      </c>
    </row>
    <row r="13357" spans="1:6" x14ac:dyDescent="0.3">
      <c r="A13357" t="s">
        <v>13994</v>
      </c>
      <c r="B13357">
        <v>558200</v>
      </c>
      <c r="C13357">
        <v>4112080</v>
      </c>
      <c r="D13357">
        <v>2220000</v>
      </c>
      <c r="E13357">
        <v>2439560</v>
      </c>
      <c r="F13357" s="4">
        <f t="shared" si="208"/>
        <v>2923880</v>
      </c>
    </row>
    <row r="13358" spans="1:6" x14ac:dyDescent="0.3">
      <c r="A13358" t="s">
        <v>13995</v>
      </c>
      <c r="B13358">
        <v>0</v>
      </c>
      <c r="C13358">
        <v>370000</v>
      </c>
      <c r="D13358">
        <v>0</v>
      </c>
      <c r="E13358">
        <v>0</v>
      </c>
      <c r="F13358" s="4">
        <f t="shared" si="208"/>
        <v>123333.33333333333</v>
      </c>
    </row>
    <row r="13359" spans="1:6" x14ac:dyDescent="0.3">
      <c r="A13359" t="s">
        <v>13996</v>
      </c>
      <c r="B13359">
        <v>0</v>
      </c>
      <c r="C13359">
        <v>444990</v>
      </c>
      <c r="D13359">
        <v>0</v>
      </c>
      <c r="E13359">
        <v>864660</v>
      </c>
      <c r="F13359" s="4">
        <f t="shared" si="208"/>
        <v>436550</v>
      </c>
    </row>
    <row r="13360" spans="1:6" x14ac:dyDescent="0.3">
      <c r="A13360" t="s">
        <v>13997</v>
      </c>
      <c r="B13360">
        <v>2188380</v>
      </c>
      <c r="C13360">
        <v>2153880</v>
      </c>
      <c r="D13360">
        <v>2185700</v>
      </c>
      <c r="E13360">
        <v>2414160</v>
      </c>
      <c r="F13360" s="4">
        <f t="shared" si="208"/>
        <v>2251246.6666666665</v>
      </c>
    </row>
    <row r="13361" spans="1:6" x14ac:dyDescent="0.3">
      <c r="A13361" t="s">
        <v>13998</v>
      </c>
      <c r="B13361">
        <v>2017100</v>
      </c>
      <c r="C13361">
        <v>220220</v>
      </c>
      <c r="D13361">
        <v>2432820</v>
      </c>
      <c r="E13361">
        <v>810920</v>
      </c>
      <c r="F13361" s="4">
        <f t="shared" si="208"/>
        <v>1154653.3333333333</v>
      </c>
    </row>
    <row r="13362" spans="1:6" x14ac:dyDescent="0.3">
      <c r="A13362" t="s">
        <v>13999</v>
      </c>
      <c r="B13362">
        <v>382200</v>
      </c>
      <c r="C13362">
        <v>382200</v>
      </c>
      <c r="D13362">
        <v>382200</v>
      </c>
      <c r="E13362">
        <v>1986600</v>
      </c>
      <c r="F13362" s="4">
        <f t="shared" si="208"/>
        <v>917000</v>
      </c>
    </row>
    <row r="13363" spans="1:6" x14ac:dyDescent="0.3">
      <c r="A13363" t="s">
        <v>14000</v>
      </c>
      <c r="B13363">
        <v>0</v>
      </c>
      <c r="C13363">
        <v>518700</v>
      </c>
      <c r="D13363">
        <v>0</v>
      </c>
      <c r="E13363">
        <v>234600</v>
      </c>
      <c r="F13363" s="4">
        <f t="shared" si="208"/>
        <v>251100</v>
      </c>
    </row>
    <row r="13364" spans="1:6" x14ac:dyDescent="0.3">
      <c r="A13364" t="s">
        <v>14001</v>
      </c>
      <c r="B13364">
        <v>0</v>
      </c>
      <c r="C13364">
        <v>1204470</v>
      </c>
      <c r="D13364">
        <v>1547710</v>
      </c>
      <c r="E13364">
        <v>570000</v>
      </c>
      <c r="F13364" s="4">
        <f t="shared" si="208"/>
        <v>1107393.3333333333</v>
      </c>
    </row>
    <row r="13365" spans="1:6" x14ac:dyDescent="0.3">
      <c r="A13365" t="s">
        <v>14002</v>
      </c>
      <c r="B13365">
        <v>0</v>
      </c>
      <c r="C13365">
        <v>0</v>
      </c>
      <c r="D13365">
        <v>2076250</v>
      </c>
      <c r="E13365">
        <v>0</v>
      </c>
      <c r="F13365" s="4">
        <f t="shared" si="208"/>
        <v>692083.33333333337</v>
      </c>
    </row>
    <row r="13366" spans="1:6" x14ac:dyDescent="0.3">
      <c r="A13366" t="s">
        <v>14003</v>
      </c>
      <c r="B13366">
        <v>1480200</v>
      </c>
      <c r="C13366">
        <v>1479810</v>
      </c>
      <c r="D13366">
        <v>1147390</v>
      </c>
      <c r="E13366">
        <v>1360410</v>
      </c>
      <c r="F13366" s="4">
        <f t="shared" si="208"/>
        <v>1329203.3333333333</v>
      </c>
    </row>
    <row r="13367" spans="1:6" x14ac:dyDescent="0.3">
      <c r="A13367" t="s">
        <v>14004</v>
      </c>
      <c r="B13367">
        <v>694000</v>
      </c>
      <c r="C13367">
        <v>939120</v>
      </c>
      <c r="D13367">
        <v>0</v>
      </c>
      <c r="E13367">
        <v>820000</v>
      </c>
      <c r="F13367" s="4">
        <f t="shared" si="208"/>
        <v>586373.33333333337</v>
      </c>
    </row>
    <row r="13368" spans="1:6" x14ac:dyDescent="0.3">
      <c r="A13368" t="s">
        <v>14005</v>
      </c>
      <c r="B13368">
        <v>0</v>
      </c>
      <c r="C13368">
        <v>0</v>
      </c>
      <c r="D13368">
        <v>11339120</v>
      </c>
      <c r="E13368">
        <v>2375100</v>
      </c>
      <c r="F13368" s="4">
        <f t="shared" si="208"/>
        <v>4571406.666666667</v>
      </c>
    </row>
    <row r="13369" spans="1:6" x14ac:dyDescent="0.3">
      <c r="A13369" t="s">
        <v>14006</v>
      </c>
      <c r="B13369">
        <v>730990</v>
      </c>
      <c r="C13369">
        <v>699790</v>
      </c>
      <c r="D13369">
        <v>784420</v>
      </c>
      <c r="E13369">
        <v>855400</v>
      </c>
      <c r="F13369" s="4">
        <f t="shared" si="208"/>
        <v>779870</v>
      </c>
    </row>
    <row r="13370" spans="1:6" x14ac:dyDescent="0.3">
      <c r="A13370" t="s">
        <v>14007</v>
      </c>
      <c r="B13370">
        <v>427700</v>
      </c>
      <c r="C13370">
        <v>305000</v>
      </c>
      <c r="D13370">
        <v>1259440</v>
      </c>
      <c r="E13370">
        <v>900680</v>
      </c>
      <c r="F13370" s="4">
        <f t="shared" si="208"/>
        <v>821706.66666666663</v>
      </c>
    </row>
    <row r="13371" spans="1:6" x14ac:dyDescent="0.3">
      <c r="A13371" t="s">
        <v>14008</v>
      </c>
      <c r="B13371">
        <v>5050600</v>
      </c>
      <c r="C13371">
        <v>2738350</v>
      </c>
      <c r="D13371">
        <v>2598050</v>
      </c>
      <c r="E13371">
        <v>2445900</v>
      </c>
      <c r="F13371" s="4">
        <f t="shared" si="208"/>
        <v>2594100</v>
      </c>
    </row>
    <row r="13372" spans="1:6" x14ac:dyDescent="0.3">
      <c r="A13372" t="s">
        <v>14009</v>
      </c>
      <c r="B13372">
        <v>1209180</v>
      </c>
      <c r="C13372">
        <v>1506050</v>
      </c>
      <c r="D13372">
        <v>0</v>
      </c>
      <c r="E13372">
        <v>1640000</v>
      </c>
      <c r="F13372" s="4">
        <f t="shared" si="208"/>
        <v>1048683.3333333333</v>
      </c>
    </row>
    <row r="13373" spans="1:6" x14ac:dyDescent="0.3">
      <c r="A13373" t="s">
        <v>14010</v>
      </c>
      <c r="B13373">
        <v>2106700</v>
      </c>
      <c r="C13373">
        <v>7645700</v>
      </c>
      <c r="D13373">
        <v>7757000</v>
      </c>
      <c r="E13373">
        <v>6237400</v>
      </c>
      <c r="F13373" s="4">
        <f t="shared" si="208"/>
        <v>7213366.666666667</v>
      </c>
    </row>
    <row r="13374" spans="1:6" x14ac:dyDescent="0.3">
      <c r="A13374" t="s">
        <v>14011</v>
      </c>
      <c r="B13374">
        <v>1997450</v>
      </c>
      <c r="C13374">
        <v>0</v>
      </c>
      <c r="D13374">
        <v>0</v>
      </c>
      <c r="E13374">
        <v>4355200</v>
      </c>
      <c r="F13374" s="4">
        <f t="shared" si="208"/>
        <v>1451733.3333333333</v>
      </c>
    </row>
    <row r="13375" spans="1:6" x14ac:dyDescent="0.3">
      <c r="A13375" t="s">
        <v>14012</v>
      </c>
      <c r="B13375">
        <v>0</v>
      </c>
      <c r="C13375">
        <v>0</v>
      </c>
      <c r="D13375">
        <v>926380</v>
      </c>
      <c r="E13375">
        <v>0</v>
      </c>
      <c r="F13375" s="4">
        <f t="shared" si="208"/>
        <v>308793.33333333331</v>
      </c>
    </row>
    <row r="13376" spans="1:6" x14ac:dyDescent="0.3">
      <c r="A13376" t="s">
        <v>14013</v>
      </c>
      <c r="B13376">
        <v>729450</v>
      </c>
      <c r="C13376">
        <v>359450</v>
      </c>
      <c r="D13376">
        <v>814450</v>
      </c>
      <c r="E13376">
        <v>1049050</v>
      </c>
      <c r="F13376" s="4">
        <f t="shared" si="208"/>
        <v>740983.33333333337</v>
      </c>
    </row>
    <row r="13377" spans="1:6" x14ac:dyDescent="0.3">
      <c r="A13377" t="s">
        <v>14014</v>
      </c>
      <c r="B13377">
        <v>0</v>
      </c>
      <c r="C13377">
        <v>5956710</v>
      </c>
      <c r="D13377">
        <v>5020790</v>
      </c>
      <c r="E13377">
        <v>0</v>
      </c>
      <c r="F13377" s="4">
        <f t="shared" si="208"/>
        <v>3659166.6666666665</v>
      </c>
    </row>
    <row r="13378" spans="1:6" x14ac:dyDescent="0.3">
      <c r="A13378" t="s">
        <v>14015</v>
      </c>
      <c r="B13378">
        <v>2081560</v>
      </c>
      <c r="C13378">
        <v>2126100</v>
      </c>
      <c r="D13378">
        <v>4426960</v>
      </c>
      <c r="E13378">
        <v>2403790</v>
      </c>
      <c r="F13378" s="4">
        <f t="shared" si="208"/>
        <v>2985616.6666666665</v>
      </c>
    </row>
    <row r="13379" spans="1:6" x14ac:dyDescent="0.3">
      <c r="A13379" t="s">
        <v>14016</v>
      </c>
      <c r="B13379">
        <v>358900</v>
      </c>
      <c r="C13379">
        <v>0</v>
      </c>
      <c r="D13379">
        <v>1181440</v>
      </c>
      <c r="E13379">
        <v>1630000</v>
      </c>
      <c r="F13379" s="4">
        <f t="shared" ref="F13379:F13442" si="209">SUM(C13379:E13379)/3</f>
        <v>937146.66666666663</v>
      </c>
    </row>
    <row r="13380" spans="1:6" x14ac:dyDescent="0.3">
      <c r="A13380" t="s">
        <v>14017</v>
      </c>
      <c r="B13380">
        <v>4135950</v>
      </c>
      <c r="C13380">
        <v>6579900</v>
      </c>
      <c r="D13380">
        <v>5281890</v>
      </c>
      <c r="E13380">
        <v>5965380</v>
      </c>
      <c r="F13380" s="4">
        <f t="shared" si="209"/>
        <v>5942390</v>
      </c>
    </row>
    <row r="13381" spans="1:6" x14ac:dyDescent="0.3">
      <c r="A13381" t="s">
        <v>14018</v>
      </c>
      <c r="B13381">
        <v>390000</v>
      </c>
      <c r="C13381">
        <v>5059280</v>
      </c>
      <c r="D13381">
        <v>4024930</v>
      </c>
      <c r="E13381">
        <v>3010020</v>
      </c>
      <c r="F13381" s="4">
        <f t="shared" si="209"/>
        <v>4031410</v>
      </c>
    </row>
    <row r="13382" spans="1:6" x14ac:dyDescent="0.3">
      <c r="A13382" t="s">
        <v>14019</v>
      </c>
      <c r="B13382">
        <v>552860</v>
      </c>
      <c r="C13382">
        <v>706800</v>
      </c>
      <c r="D13382">
        <v>274320</v>
      </c>
      <c r="E13382">
        <v>1108740</v>
      </c>
      <c r="F13382" s="4">
        <f t="shared" si="209"/>
        <v>696620</v>
      </c>
    </row>
    <row r="13383" spans="1:6" x14ac:dyDescent="0.3">
      <c r="A13383" t="s">
        <v>14020</v>
      </c>
      <c r="B13383">
        <v>1380640</v>
      </c>
      <c r="C13383">
        <v>1121120</v>
      </c>
      <c r="D13383">
        <v>0</v>
      </c>
      <c r="E13383">
        <v>8329460</v>
      </c>
      <c r="F13383" s="4">
        <f t="shared" si="209"/>
        <v>3150193.3333333335</v>
      </c>
    </row>
    <row r="13384" spans="1:6" x14ac:dyDescent="0.3">
      <c r="A13384" t="s">
        <v>14021</v>
      </c>
      <c r="B13384">
        <v>0</v>
      </c>
      <c r="C13384">
        <v>764400</v>
      </c>
      <c r="D13384">
        <v>234600</v>
      </c>
      <c r="E13384">
        <v>733200</v>
      </c>
      <c r="F13384" s="4">
        <f t="shared" si="209"/>
        <v>577400</v>
      </c>
    </row>
    <row r="13385" spans="1:6" x14ac:dyDescent="0.3">
      <c r="A13385" t="s">
        <v>14022</v>
      </c>
      <c r="B13385">
        <v>2048700</v>
      </c>
      <c r="C13385">
        <v>5084210</v>
      </c>
      <c r="D13385">
        <v>8157800</v>
      </c>
      <c r="E13385">
        <v>2726380</v>
      </c>
      <c r="F13385" s="4">
        <f t="shared" si="209"/>
        <v>5322796.666666667</v>
      </c>
    </row>
    <row r="13386" spans="1:6" x14ac:dyDescent="0.3">
      <c r="A13386" t="s">
        <v>14023</v>
      </c>
      <c r="B13386">
        <v>1040280</v>
      </c>
      <c r="C13386">
        <v>0</v>
      </c>
      <c r="D13386">
        <v>1259020</v>
      </c>
      <c r="E13386">
        <v>804000</v>
      </c>
      <c r="F13386" s="4">
        <f t="shared" si="209"/>
        <v>687673.33333333337</v>
      </c>
    </row>
    <row r="13387" spans="1:6" x14ac:dyDescent="0.3">
      <c r="A13387" t="s">
        <v>14024</v>
      </c>
      <c r="B13387">
        <v>0</v>
      </c>
      <c r="C13387">
        <v>0</v>
      </c>
      <c r="D13387">
        <v>618800</v>
      </c>
      <c r="E13387">
        <v>0</v>
      </c>
      <c r="F13387" s="4">
        <f t="shared" si="209"/>
        <v>206266.66666666666</v>
      </c>
    </row>
    <row r="13388" spans="1:6" x14ac:dyDescent="0.3">
      <c r="A13388" t="s">
        <v>14025</v>
      </c>
      <c r="B13388">
        <v>230000</v>
      </c>
      <c r="C13388">
        <v>0</v>
      </c>
      <c r="D13388">
        <v>0</v>
      </c>
      <c r="E13388">
        <v>0</v>
      </c>
      <c r="F13388" s="4">
        <f t="shared" si="209"/>
        <v>0</v>
      </c>
    </row>
    <row r="13389" spans="1:6" x14ac:dyDescent="0.3">
      <c r="A13389" t="s">
        <v>14026</v>
      </c>
      <c r="B13389">
        <v>4440000</v>
      </c>
      <c r="C13389">
        <v>0</v>
      </c>
      <c r="D13389">
        <v>2408360</v>
      </c>
      <c r="E13389">
        <v>2295840</v>
      </c>
      <c r="F13389" s="4">
        <f t="shared" si="209"/>
        <v>1568066.6666666667</v>
      </c>
    </row>
    <row r="13390" spans="1:6" x14ac:dyDescent="0.3">
      <c r="A13390" t="s">
        <v>14027</v>
      </c>
      <c r="B13390">
        <v>353080</v>
      </c>
      <c r="C13390">
        <v>361680</v>
      </c>
      <c r="D13390">
        <v>2092080</v>
      </c>
      <c r="E13390">
        <v>0</v>
      </c>
      <c r="F13390" s="4">
        <f t="shared" si="209"/>
        <v>817920</v>
      </c>
    </row>
    <row r="13391" spans="1:6" x14ac:dyDescent="0.3">
      <c r="A13391" t="s">
        <v>14028</v>
      </c>
      <c r="B13391">
        <v>0</v>
      </c>
      <c r="C13391">
        <v>547040</v>
      </c>
      <c r="D13391">
        <v>0</v>
      </c>
      <c r="E13391">
        <v>0</v>
      </c>
      <c r="F13391" s="4">
        <f t="shared" si="209"/>
        <v>182346.66666666666</v>
      </c>
    </row>
    <row r="13392" spans="1:6" x14ac:dyDescent="0.3">
      <c r="A13392" t="s">
        <v>14029</v>
      </c>
      <c r="B13392">
        <v>0</v>
      </c>
      <c r="C13392">
        <v>4891520</v>
      </c>
      <c r="D13392">
        <v>2333760</v>
      </c>
      <c r="E13392">
        <v>0</v>
      </c>
      <c r="F13392" s="4">
        <f t="shared" si="209"/>
        <v>2408426.6666666665</v>
      </c>
    </row>
    <row r="13393" spans="1:6" x14ac:dyDescent="0.3">
      <c r="A13393" t="s">
        <v>14030</v>
      </c>
      <c r="B13393">
        <v>2045400</v>
      </c>
      <c r="C13393">
        <v>2148850</v>
      </c>
      <c r="D13393">
        <v>286650</v>
      </c>
      <c r="E13393">
        <v>2076750</v>
      </c>
      <c r="F13393" s="4">
        <f t="shared" si="209"/>
        <v>1504083.3333333333</v>
      </c>
    </row>
    <row r="13394" spans="1:6" x14ac:dyDescent="0.3">
      <c r="A13394" t="s">
        <v>14031</v>
      </c>
      <c r="B13394">
        <v>2488700</v>
      </c>
      <c r="C13394">
        <v>2115310</v>
      </c>
      <c r="D13394">
        <v>2101190</v>
      </c>
      <c r="E13394">
        <v>1650900</v>
      </c>
      <c r="F13394" s="4">
        <f t="shared" si="209"/>
        <v>1955800</v>
      </c>
    </row>
    <row r="13395" spans="1:6" x14ac:dyDescent="0.3">
      <c r="A13395" t="s">
        <v>14032</v>
      </c>
      <c r="B13395">
        <v>576960</v>
      </c>
      <c r="C13395">
        <v>0</v>
      </c>
      <c r="D13395">
        <v>0</v>
      </c>
      <c r="E13395">
        <v>0</v>
      </c>
      <c r="F13395" s="4">
        <f t="shared" si="209"/>
        <v>0</v>
      </c>
    </row>
    <row r="13396" spans="1:6" x14ac:dyDescent="0.3">
      <c r="A13396" t="s">
        <v>14033</v>
      </c>
      <c r="B13396">
        <v>424000</v>
      </c>
      <c r="C13396">
        <v>2106700</v>
      </c>
      <c r="D13396">
        <v>711900</v>
      </c>
      <c r="E13396">
        <v>3518960</v>
      </c>
      <c r="F13396" s="4">
        <f t="shared" si="209"/>
        <v>2112520</v>
      </c>
    </row>
    <row r="13397" spans="1:6" x14ac:dyDescent="0.3">
      <c r="A13397" t="s">
        <v>14034</v>
      </c>
      <c r="B13397">
        <v>740000</v>
      </c>
      <c r="C13397">
        <v>0</v>
      </c>
      <c r="D13397">
        <v>0</v>
      </c>
      <c r="E13397">
        <v>0</v>
      </c>
      <c r="F13397" s="4">
        <f t="shared" si="209"/>
        <v>0</v>
      </c>
    </row>
    <row r="13398" spans="1:6" x14ac:dyDescent="0.3">
      <c r="A13398" t="s">
        <v>14035</v>
      </c>
      <c r="B13398">
        <v>0</v>
      </c>
      <c r="C13398">
        <v>455000</v>
      </c>
      <c r="D13398">
        <v>853190</v>
      </c>
      <c r="E13398">
        <v>1567880</v>
      </c>
      <c r="F13398" s="4">
        <f t="shared" si="209"/>
        <v>958690</v>
      </c>
    </row>
    <row r="13399" spans="1:6" x14ac:dyDescent="0.3">
      <c r="A13399" t="s">
        <v>14036</v>
      </c>
      <c r="B13399">
        <v>507500</v>
      </c>
      <c r="C13399">
        <v>0</v>
      </c>
      <c r="D13399">
        <v>0</v>
      </c>
      <c r="E13399">
        <v>2114840</v>
      </c>
      <c r="F13399" s="4">
        <f t="shared" si="209"/>
        <v>704946.66666666663</v>
      </c>
    </row>
    <row r="13400" spans="1:6" x14ac:dyDescent="0.3">
      <c r="A13400" t="s">
        <v>14037</v>
      </c>
      <c r="B13400">
        <v>572700</v>
      </c>
      <c r="C13400">
        <v>1185500</v>
      </c>
      <c r="D13400">
        <v>364000</v>
      </c>
      <c r="E13400">
        <v>0</v>
      </c>
      <c r="F13400" s="4">
        <f t="shared" si="209"/>
        <v>516500</v>
      </c>
    </row>
    <row r="13401" spans="1:6" x14ac:dyDescent="0.3">
      <c r="A13401" t="s">
        <v>14038</v>
      </c>
      <c r="B13401">
        <v>1905540</v>
      </c>
      <c r="C13401">
        <v>2196740</v>
      </c>
      <c r="D13401">
        <v>832020</v>
      </c>
      <c r="E13401">
        <v>311100</v>
      </c>
      <c r="F13401" s="4">
        <f t="shared" si="209"/>
        <v>1113286.6666666667</v>
      </c>
    </row>
    <row r="13402" spans="1:6" x14ac:dyDescent="0.3">
      <c r="A13402" t="s">
        <v>14039</v>
      </c>
      <c r="B13402">
        <v>871200</v>
      </c>
      <c r="C13402">
        <v>1580670</v>
      </c>
      <c r="D13402">
        <v>1610700</v>
      </c>
      <c r="E13402">
        <v>2402400</v>
      </c>
      <c r="F13402" s="4">
        <f t="shared" si="209"/>
        <v>1864590</v>
      </c>
    </row>
    <row r="13403" spans="1:6" x14ac:dyDescent="0.3">
      <c r="A13403" t="s">
        <v>14040</v>
      </c>
      <c r="B13403">
        <v>3702160</v>
      </c>
      <c r="C13403">
        <v>4355740</v>
      </c>
      <c r="D13403">
        <v>0</v>
      </c>
      <c r="E13403">
        <v>6750040</v>
      </c>
      <c r="F13403" s="4">
        <f t="shared" si="209"/>
        <v>3701926.6666666665</v>
      </c>
    </row>
    <row r="13404" spans="1:6" x14ac:dyDescent="0.3">
      <c r="A13404" t="s">
        <v>14041</v>
      </c>
      <c r="B13404">
        <v>296660</v>
      </c>
      <c r="C13404">
        <v>0</v>
      </c>
      <c r="D13404">
        <v>0</v>
      </c>
      <c r="E13404">
        <v>0</v>
      </c>
      <c r="F13404" s="4">
        <f t="shared" si="209"/>
        <v>0</v>
      </c>
    </row>
    <row r="13405" spans="1:6" x14ac:dyDescent="0.3">
      <c r="A13405" t="s">
        <v>14042</v>
      </c>
      <c r="B13405">
        <v>416000</v>
      </c>
      <c r="C13405">
        <v>281190</v>
      </c>
      <c r="D13405">
        <v>0</v>
      </c>
      <c r="E13405">
        <v>339430</v>
      </c>
      <c r="F13405" s="4">
        <f t="shared" si="209"/>
        <v>206873.33333333334</v>
      </c>
    </row>
    <row r="13406" spans="1:6" x14ac:dyDescent="0.3">
      <c r="A13406" t="s">
        <v>14043</v>
      </c>
      <c r="B13406">
        <v>0</v>
      </c>
      <c r="C13406">
        <v>843200</v>
      </c>
      <c r="D13406">
        <v>149400</v>
      </c>
      <c r="E13406">
        <v>473200</v>
      </c>
      <c r="F13406" s="4">
        <f t="shared" si="209"/>
        <v>488600</v>
      </c>
    </row>
    <row r="13407" spans="1:6" x14ac:dyDescent="0.3">
      <c r="A13407" t="s">
        <v>14044</v>
      </c>
      <c r="B13407">
        <v>3860000</v>
      </c>
      <c r="C13407">
        <v>3088900</v>
      </c>
      <c r="D13407">
        <v>2675100</v>
      </c>
      <c r="E13407">
        <v>4730750</v>
      </c>
      <c r="F13407" s="4">
        <f t="shared" si="209"/>
        <v>3498250</v>
      </c>
    </row>
    <row r="13408" spans="1:6" x14ac:dyDescent="0.3">
      <c r="A13408" t="s">
        <v>14045</v>
      </c>
      <c r="B13408">
        <v>2221600</v>
      </c>
      <c r="C13408">
        <v>1975000</v>
      </c>
      <c r="D13408">
        <v>2080200</v>
      </c>
      <c r="E13408">
        <v>0</v>
      </c>
      <c r="F13408" s="4">
        <f t="shared" si="209"/>
        <v>1351733.3333333333</v>
      </c>
    </row>
    <row r="13409" spans="1:6" x14ac:dyDescent="0.3">
      <c r="A13409" t="s">
        <v>14046</v>
      </c>
      <c r="B13409">
        <v>160000</v>
      </c>
      <c r="C13409">
        <v>256000</v>
      </c>
      <c r="D13409">
        <v>0</v>
      </c>
      <c r="E13409">
        <v>658000</v>
      </c>
      <c r="F13409" s="4">
        <f t="shared" si="209"/>
        <v>304666.66666666669</v>
      </c>
    </row>
    <row r="13410" spans="1:6" x14ac:dyDescent="0.3">
      <c r="A13410" t="s">
        <v>14047</v>
      </c>
      <c r="B13410">
        <v>536900</v>
      </c>
      <c r="C13410">
        <v>0</v>
      </c>
      <c r="D13410">
        <v>0</v>
      </c>
      <c r="E13410">
        <v>0</v>
      </c>
      <c r="F13410" s="4">
        <f t="shared" si="209"/>
        <v>0</v>
      </c>
    </row>
    <row r="13411" spans="1:6" x14ac:dyDescent="0.3">
      <c r="A13411" t="s">
        <v>14048</v>
      </c>
      <c r="B13411">
        <v>459550</v>
      </c>
      <c r="C13411">
        <v>445900</v>
      </c>
      <c r="D13411">
        <v>891370</v>
      </c>
      <c r="E13411">
        <v>892870</v>
      </c>
      <c r="F13411" s="4">
        <f t="shared" si="209"/>
        <v>743380</v>
      </c>
    </row>
    <row r="13412" spans="1:6" x14ac:dyDescent="0.3">
      <c r="A13412" t="s">
        <v>14049</v>
      </c>
      <c r="B13412">
        <v>462100</v>
      </c>
      <c r="C13412">
        <v>855400</v>
      </c>
      <c r="D13412">
        <v>3849400</v>
      </c>
      <c r="E13412">
        <v>1548600</v>
      </c>
      <c r="F13412" s="4">
        <f t="shared" si="209"/>
        <v>2084466.6666666667</v>
      </c>
    </row>
    <row r="13413" spans="1:6" x14ac:dyDescent="0.3">
      <c r="A13413" t="s">
        <v>14050</v>
      </c>
      <c r="B13413">
        <v>2136680</v>
      </c>
      <c r="C13413">
        <v>2482900</v>
      </c>
      <c r="D13413">
        <v>2022000</v>
      </c>
      <c r="E13413">
        <v>2387660</v>
      </c>
      <c r="F13413" s="4">
        <f t="shared" si="209"/>
        <v>2297520</v>
      </c>
    </row>
    <row r="13414" spans="1:6" x14ac:dyDescent="0.3">
      <c r="A13414" t="s">
        <v>14051</v>
      </c>
      <c r="B13414">
        <v>7503800</v>
      </c>
      <c r="C13414">
        <v>17649450</v>
      </c>
      <c r="D13414">
        <v>35069020</v>
      </c>
      <c r="E13414">
        <v>21646850</v>
      </c>
      <c r="F13414" s="4">
        <f t="shared" si="209"/>
        <v>24788440</v>
      </c>
    </row>
    <row r="13415" spans="1:6" x14ac:dyDescent="0.3">
      <c r="A13415" t="s">
        <v>14052</v>
      </c>
      <c r="B13415">
        <v>0</v>
      </c>
      <c r="C13415">
        <v>956560</v>
      </c>
      <c r="D13415">
        <v>309400</v>
      </c>
      <c r="E13415">
        <v>691760</v>
      </c>
      <c r="F13415" s="4">
        <f t="shared" si="209"/>
        <v>652573.33333333337</v>
      </c>
    </row>
    <row r="13416" spans="1:6" x14ac:dyDescent="0.3">
      <c r="A13416" t="s">
        <v>14053</v>
      </c>
      <c r="B13416">
        <v>411950</v>
      </c>
      <c r="C13416">
        <v>709800</v>
      </c>
      <c r="D13416">
        <v>0</v>
      </c>
      <c r="E13416">
        <v>386000</v>
      </c>
      <c r="F13416" s="4">
        <f t="shared" si="209"/>
        <v>365266.66666666669</v>
      </c>
    </row>
    <row r="13417" spans="1:6" x14ac:dyDescent="0.3">
      <c r="A13417" t="s">
        <v>14054</v>
      </c>
      <c r="B13417">
        <v>1760850</v>
      </c>
      <c r="C13417">
        <v>1303120</v>
      </c>
      <c r="D13417">
        <v>986900</v>
      </c>
      <c r="E13417">
        <v>359450</v>
      </c>
      <c r="F13417" s="4">
        <f t="shared" si="209"/>
        <v>883156.66666666663</v>
      </c>
    </row>
    <row r="13418" spans="1:6" x14ac:dyDescent="0.3">
      <c r="A13418" t="s">
        <v>14055</v>
      </c>
      <c r="B13418">
        <v>2325680</v>
      </c>
      <c r="C13418">
        <v>1850000</v>
      </c>
      <c r="D13418">
        <v>2127060</v>
      </c>
      <c r="E13418">
        <v>2313910</v>
      </c>
      <c r="F13418" s="4">
        <f t="shared" si="209"/>
        <v>2096990</v>
      </c>
    </row>
    <row r="13419" spans="1:6" x14ac:dyDescent="0.3">
      <c r="A13419" t="s">
        <v>14056</v>
      </c>
      <c r="B13419">
        <v>0</v>
      </c>
      <c r="C13419">
        <v>1492400</v>
      </c>
      <c r="D13419">
        <v>0</v>
      </c>
      <c r="E13419">
        <v>1119300</v>
      </c>
      <c r="F13419" s="4">
        <f t="shared" si="209"/>
        <v>870566.66666666663</v>
      </c>
    </row>
    <row r="13420" spans="1:6" x14ac:dyDescent="0.3">
      <c r="A13420" t="s">
        <v>14057</v>
      </c>
      <c r="B13420">
        <v>2156700</v>
      </c>
      <c r="C13420">
        <v>3046940</v>
      </c>
      <c r="D13420">
        <v>2032030</v>
      </c>
      <c r="E13420">
        <v>500500</v>
      </c>
      <c r="F13420" s="4">
        <f t="shared" si="209"/>
        <v>1859823.3333333333</v>
      </c>
    </row>
    <row r="13421" spans="1:6" x14ac:dyDescent="0.3">
      <c r="A13421" t="s">
        <v>14058</v>
      </c>
      <c r="B13421">
        <v>2023100</v>
      </c>
      <c r="C13421">
        <v>2194500</v>
      </c>
      <c r="D13421">
        <v>6754930</v>
      </c>
      <c r="E13421">
        <v>4947580</v>
      </c>
      <c r="F13421" s="4">
        <f t="shared" si="209"/>
        <v>4632336.666666667</v>
      </c>
    </row>
    <row r="13422" spans="1:6" x14ac:dyDescent="0.3">
      <c r="A13422" t="s">
        <v>14059</v>
      </c>
      <c r="B13422">
        <v>895070</v>
      </c>
      <c r="C13422">
        <v>913800</v>
      </c>
      <c r="D13422">
        <v>490990</v>
      </c>
      <c r="E13422">
        <v>2338400</v>
      </c>
      <c r="F13422" s="4">
        <f t="shared" si="209"/>
        <v>1247730</v>
      </c>
    </row>
    <row r="13423" spans="1:6" x14ac:dyDescent="0.3">
      <c r="A13423" t="s">
        <v>14060</v>
      </c>
      <c r="B13423">
        <v>0</v>
      </c>
      <c r="C13423">
        <v>281190</v>
      </c>
      <c r="D13423">
        <v>300300</v>
      </c>
      <c r="E13423">
        <v>0</v>
      </c>
      <c r="F13423" s="4">
        <f t="shared" si="209"/>
        <v>193830</v>
      </c>
    </row>
    <row r="13424" spans="1:6" x14ac:dyDescent="0.3">
      <c r="A13424" t="s">
        <v>14061</v>
      </c>
      <c r="B13424">
        <v>10647000</v>
      </c>
      <c r="C13424">
        <v>13586300</v>
      </c>
      <c r="D13424">
        <v>14866560</v>
      </c>
      <c r="E13424">
        <v>0</v>
      </c>
      <c r="F13424" s="4">
        <f t="shared" si="209"/>
        <v>9484286.666666666</v>
      </c>
    </row>
    <row r="13425" spans="1:6" x14ac:dyDescent="0.3">
      <c r="A13425" t="s">
        <v>14062</v>
      </c>
      <c r="B13425">
        <v>507780</v>
      </c>
      <c r="C13425">
        <v>0</v>
      </c>
      <c r="D13425">
        <v>0</v>
      </c>
      <c r="E13425">
        <v>2026000</v>
      </c>
      <c r="F13425" s="4">
        <f t="shared" si="209"/>
        <v>675333.33333333337</v>
      </c>
    </row>
    <row r="13426" spans="1:6" x14ac:dyDescent="0.3">
      <c r="A13426" t="s">
        <v>14063</v>
      </c>
      <c r="B13426">
        <v>0</v>
      </c>
      <c r="C13426">
        <v>0</v>
      </c>
      <c r="D13426">
        <v>498600</v>
      </c>
      <c r="E13426">
        <v>386000</v>
      </c>
      <c r="F13426" s="4">
        <f t="shared" si="209"/>
        <v>294866.66666666669</v>
      </c>
    </row>
    <row r="13427" spans="1:6" x14ac:dyDescent="0.3">
      <c r="A13427" t="s">
        <v>14064</v>
      </c>
      <c r="B13427">
        <v>305000</v>
      </c>
      <c r="C13427">
        <v>0</v>
      </c>
      <c r="D13427">
        <v>528000</v>
      </c>
      <c r="E13427">
        <v>2006900</v>
      </c>
      <c r="F13427" s="4">
        <f t="shared" si="209"/>
        <v>844966.66666666663</v>
      </c>
    </row>
    <row r="13428" spans="1:6" x14ac:dyDescent="0.3">
      <c r="A13428" t="s">
        <v>14065</v>
      </c>
      <c r="B13428">
        <v>2165060</v>
      </c>
      <c r="C13428">
        <v>2308580</v>
      </c>
      <c r="D13428">
        <v>0</v>
      </c>
      <c r="E13428">
        <v>475020</v>
      </c>
      <c r="F13428" s="4">
        <f t="shared" si="209"/>
        <v>927866.66666666663</v>
      </c>
    </row>
    <row r="13429" spans="1:6" x14ac:dyDescent="0.3">
      <c r="A13429" t="s">
        <v>14066</v>
      </c>
      <c r="B13429">
        <v>0</v>
      </c>
      <c r="C13429">
        <v>0</v>
      </c>
      <c r="D13429">
        <v>313950</v>
      </c>
      <c r="E13429">
        <v>389320</v>
      </c>
      <c r="F13429" s="4">
        <f t="shared" si="209"/>
        <v>234423.33333333334</v>
      </c>
    </row>
    <row r="13430" spans="1:6" x14ac:dyDescent="0.3">
      <c r="A13430" t="s">
        <v>14067</v>
      </c>
      <c r="B13430">
        <v>2062950</v>
      </c>
      <c r="C13430">
        <v>582130</v>
      </c>
      <c r="D13430">
        <v>2278780</v>
      </c>
      <c r="E13430">
        <v>484330</v>
      </c>
      <c r="F13430" s="4">
        <f t="shared" si="209"/>
        <v>1115080</v>
      </c>
    </row>
    <row r="13431" spans="1:6" x14ac:dyDescent="0.3">
      <c r="A13431" t="s">
        <v>14068</v>
      </c>
      <c r="B13431">
        <v>411950</v>
      </c>
      <c r="C13431">
        <v>0</v>
      </c>
      <c r="D13431">
        <v>0</v>
      </c>
      <c r="E13431">
        <v>0</v>
      </c>
      <c r="F13431" s="4">
        <f t="shared" si="209"/>
        <v>0</v>
      </c>
    </row>
    <row r="13432" spans="1:6" x14ac:dyDescent="0.3">
      <c r="A13432" t="s">
        <v>14069</v>
      </c>
      <c r="B13432">
        <v>160000</v>
      </c>
      <c r="C13432">
        <v>0</v>
      </c>
      <c r="D13432">
        <v>707920</v>
      </c>
      <c r="E13432">
        <v>4915600</v>
      </c>
      <c r="F13432" s="4">
        <f t="shared" si="209"/>
        <v>1874506.6666666667</v>
      </c>
    </row>
    <row r="13433" spans="1:6" x14ac:dyDescent="0.3">
      <c r="A13433" t="s">
        <v>14070</v>
      </c>
      <c r="B13433">
        <v>535080</v>
      </c>
      <c r="C13433">
        <v>0</v>
      </c>
      <c r="D13433">
        <v>0</v>
      </c>
      <c r="E13433">
        <v>0</v>
      </c>
      <c r="F13433" s="4">
        <f t="shared" si="209"/>
        <v>0</v>
      </c>
    </row>
    <row r="13434" spans="1:6" x14ac:dyDescent="0.3">
      <c r="A13434" t="s">
        <v>14071</v>
      </c>
      <c r="B13434">
        <v>554190</v>
      </c>
      <c r="C13434">
        <v>276000</v>
      </c>
      <c r="D13434">
        <v>0</v>
      </c>
      <c r="E13434">
        <v>0</v>
      </c>
      <c r="F13434" s="4">
        <f t="shared" si="209"/>
        <v>92000</v>
      </c>
    </row>
    <row r="13435" spans="1:6" x14ac:dyDescent="0.3">
      <c r="A13435" t="s">
        <v>14072</v>
      </c>
      <c r="B13435">
        <v>4518860</v>
      </c>
      <c r="C13435">
        <v>7511920</v>
      </c>
      <c r="D13435">
        <v>4406860</v>
      </c>
      <c r="E13435">
        <v>5074040</v>
      </c>
      <c r="F13435" s="4">
        <f t="shared" si="209"/>
        <v>5664273.333333333</v>
      </c>
    </row>
    <row r="13436" spans="1:6" x14ac:dyDescent="0.3">
      <c r="A13436" t="s">
        <v>14073</v>
      </c>
      <c r="B13436">
        <v>640000</v>
      </c>
      <c r="C13436">
        <v>2376700</v>
      </c>
      <c r="D13436">
        <v>2424480</v>
      </c>
      <c r="E13436">
        <v>0</v>
      </c>
      <c r="F13436" s="4">
        <f t="shared" si="209"/>
        <v>1600393.3333333333</v>
      </c>
    </row>
    <row r="13437" spans="1:6" x14ac:dyDescent="0.3">
      <c r="A13437" t="s">
        <v>14074</v>
      </c>
      <c r="B13437">
        <v>2429400</v>
      </c>
      <c r="C13437">
        <v>2067750</v>
      </c>
      <c r="D13437">
        <v>6132150</v>
      </c>
      <c r="E13437">
        <v>3155280</v>
      </c>
      <c r="F13437" s="4">
        <f t="shared" si="209"/>
        <v>3785060</v>
      </c>
    </row>
    <row r="13438" spans="1:6" x14ac:dyDescent="0.3">
      <c r="A13438" t="s">
        <v>14075</v>
      </c>
      <c r="B13438">
        <v>3142680</v>
      </c>
      <c r="C13438">
        <v>1137500</v>
      </c>
      <c r="D13438">
        <v>1616160</v>
      </c>
      <c r="E13438">
        <v>1404600</v>
      </c>
      <c r="F13438" s="4">
        <f t="shared" si="209"/>
        <v>1386086.6666666667</v>
      </c>
    </row>
    <row r="13439" spans="1:6" x14ac:dyDescent="0.3">
      <c r="A13439" t="s">
        <v>14076</v>
      </c>
      <c r="B13439">
        <v>2147920</v>
      </c>
      <c r="C13439">
        <v>2041480</v>
      </c>
      <c r="D13439">
        <v>570000</v>
      </c>
      <c r="E13439">
        <v>4585380</v>
      </c>
      <c r="F13439" s="4">
        <f t="shared" si="209"/>
        <v>2398953.3333333335</v>
      </c>
    </row>
    <row r="13440" spans="1:6" x14ac:dyDescent="0.3">
      <c r="A13440" t="s">
        <v>14077</v>
      </c>
      <c r="B13440">
        <v>1640000</v>
      </c>
      <c r="C13440">
        <v>10941080</v>
      </c>
      <c r="D13440">
        <v>13538500</v>
      </c>
      <c r="E13440">
        <v>8734650</v>
      </c>
      <c r="F13440" s="4">
        <f t="shared" si="209"/>
        <v>11071410</v>
      </c>
    </row>
    <row r="13441" spans="1:6" x14ac:dyDescent="0.3">
      <c r="A13441" t="s">
        <v>14078</v>
      </c>
      <c r="B13441">
        <v>0</v>
      </c>
      <c r="C13441">
        <v>314100</v>
      </c>
      <c r="D13441">
        <v>0</v>
      </c>
      <c r="E13441">
        <v>0</v>
      </c>
      <c r="F13441" s="4">
        <f t="shared" si="209"/>
        <v>104700</v>
      </c>
    </row>
    <row r="13442" spans="1:6" x14ac:dyDescent="0.3">
      <c r="A13442" t="s">
        <v>14079</v>
      </c>
      <c r="B13442">
        <v>0</v>
      </c>
      <c r="C13442">
        <v>370000</v>
      </c>
      <c r="D13442">
        <v>1326340</v>
      </c>
      <c r="E13442">
        <v>636090</v>
      </c>
      <c r="F13442" s="4">
        <f t="shared" si="209"/>
        <v>777476.66666666663</v>
      </c>
    </row>
    <row r="13443" spans="1:6" x14ac:dyDescent="0.3">
      <c r="A13443" t="s">
        <v>14080</v>
      </c>
      <c r="B13443">
        <v>0</v>
      </c>
      <c r="C13443">
        <v>547820</v>
      </c>
      <c r="D13443">
        <v>234600</v>
      </c>
      <c r="E13443">
        <v>1061220</v>
      </c>
      <c r="F13443" s="4">
        <f t="shared" ref="F13443:F13506" si="210">SUM(C13443:E13443)/3</f>
        <v>614546.66666666663</v>
      </c>
    </row>
    <row r="13444" spans="1:6" x14ac:dyDescent="0.3">
      <c r="A13444" t="s">
        <v>14081</v>
      </c>
      <c r="B13444">
        <v>0</v>
      </c>
      <c r="C13444">
        <v>943320</v>
      </c>
      <c r="D13444">
        <v>669760</v>
      </c>
      <c r="E13444">
        <v>835200</v>
      </c>
      <c r="F13444" s="4">
        <f t="shared" si="210"/>
        <v>816093.33333333337</v>
      </c>
    </row>
    <row r="13445" spans="1:6" x14ac:dyDescent="0.3">
      <c r="A13445" t="s">
        <v>14082</v>
      </c>
      <c r="B13445">
        <v>0</v>
      </c>
      <c r="C13445">
        <v>1143420</v>
      </c>
      <c r="D13445">
        <v>0</v>
      </c>
      <c r="E13445">
        <v>602420</v>
      </c>
      <c r="F13445" s="4">
        <f t="shared" si="210"/>
        <v>581946.66666666663</v>
      </c>
    </row>
    <row r="13446" spans="1:6" x14ac:dyDescent="0.3">
      <c r="A13446" t="s">
        <v>14083</v>
      </c>
      <c r="B13446">
        <v>0</v>
      </c>
      <c r="C13446">
        <v>1178190</v>
      </c>
      <c r="D13446">
        <v>0</v>
      </c>
      <c r="E13446">
        <v>1405460</v>
      </c>
      <c r="F13446" s="4">
        <f t="shared" si="210"/>
        <v>861216.66666666663</v>
      </c>
    </row>
    <row r="13447" spans="1:6" x14ac:dyDescent="0.3">
      <c r="A13447" t="s">
        <v>14084</v>
      </c>
      <c r="B13447">
        <v>4228170</v>
      </c>
      <c r="C13447">
        <v>4259050</v>
      </c>
      <c r="D13447">
        <v>6740370</v>
      </c>
      <c r="E13447">
        <v>4240760</v>
      </c>
      <c r="F13447" s="4">
        <f t="shared" si="210"/>
        <v>5080060</v>
      </c>
    </row>
    <row r="13448" spans="1:6" x14ac:dyDescent="0.3">
      <c r="A13448" t="s">
        <v>14085</v>
      </c>
      <c r="B13448">
        <v>0</v>
      </c>
      <c r="C13448">
        <v>1366000</v>
      </c>
      <c r="D13448">
        <v>0</v>
      </c>
      <c r="E13448">
        <v>334880</v>
      </c>
      <c r="F13448" s="4">
        <f t="shared" si="210"/>
        <v>566960</v>
      </c>
    </row>
    <row r="13449" spans="1:6" x14ac:dyDescent="0.3">
      <c r="A13449" t="s">
        <v>14086</v>
      </c>
      <c r="B13449">
        <v>0</v>
      </c>
      <c r="C13449">
        <v>0</v>
      </c>
      <c r="D13449">
        <v>1013560</v>
      </c>
      <c r="E13449">
        <v>0</v>
      </c>
      <c r="F13449" s="4">
        <f t="shared" si="210"/>
        <v>337853.33333333331</v>
      </c>
    </row>
    <row r="13450" spans="1:6" x14ac:dyDescent="0.3">
      <c r="A13450" t="s">
        <v>14087</v>
      </c>
      <c r="B13450">
        <v>0</v>
      </c>
      <c r="C13450">
        <v>370000</v>
      </c>
      <c r="D13450">
        <v>0</v>
      </c>
      <c r="E13450">
        <v>0</v>
      </c>
      <c r="F13450" s="4">
        <f t="shared" si="210"/>
        <v>123333.33333333333</v>
      </c>
    </row>
    <row r="13451" spans="1:6" x14ac:dyDescent="0.3">
      <c r="A13451" t="s">
        <v>14088</v>
      </c>
      <c r="B13451">
        <v>0</v>
      </c>
      <c r="C13451">
        <v>2172080</v>
      </c>
      <c r="D13451">
        <v>1714440</v>
      </c>
      <c r="E13451">
        <v>0</v>
      </c>
      <c r="F13451" s="4">
        <f t="shared" si="210"/>
        <v>1295506.6666666667</v>
      </c>
    </row>
    <row r="13452" spans="1:6" x14ac:dyDescent="0.3">
      <c r="A13452" t="s">
        <v>14089</v>
      </c>
      <c r="B13452">
        <v>2042400</v>
      </c>
      <c r="C13452">
        <v>2148850</v>
      </c>
      <c r="D13452">
        <v>3842900</v>
      </c>
      <c r="E13452">
        <v>3008480</v>
      </c>
      <c r="F13452" s="4">
        <f t="shared" si="210"/>
        <v>3000076.6666666665</v>
      </c>
    </row>
    <row r="13453" spans="1:6" x14ac:dyDescent="0.3">
      <c r="A13453" t="s">
        <v>14090</v>
      </c>
      <c r="B13453">
        <v>5293420</v>
      </c>
      <c r="C13453">
        <v>7359320</v>
      </c>
      <c r="D13453">
        <v>1580020</v>
      </c>
      <c r="E13453">
        <v>2794490</v>
      </c>
      <c r="F13453" s="4">
        <f t="shared" si="210"/>
        <v>3911276.6666666665</v>
      </c>
    </row>
    <row r="13454" spans="1:6" x14ac:dyDescent="0.3">
      <c r="A13454" t="s">
        <v>14091</v>
      </c>
      <c r="B13454">
        <v>0</v>
      </c>
      <c r="C13454">
        <v>2753310</v>
      </c>
      <c r="D13454">
        <v>0</v>
      </c>
      <c r="E13454">
        <v>0</v>
      </c>
      <c r="F13454" s="4">
        <f t="shared" si="210"/>
        <v>917770</v>
      </c>
    </row>
    <row r="13455" spans="1:6" x14ac:dyDescent="0.3">
      <c r="A13455" t="s">
        <v>14092</v>
      </c>
      <c r="B13455">
        <v>0</v>
      </c>
      <c r="C13455">
        <v>2523200</v>
      </c>
      <c r="D13455">
        <v>1697690</v>
      </c>
      <c r="E13455">
        <v>434800</v>
      </c>
      <c r="F13455" s="4">
        <f t="shared" si="210"/>
        <v>1551896.6666666667</v>
      </c>
    </row>
    <row r="13456" spans="1:6" x14ac:dyDescent="0.3">
      <c r="A13456" t="s">
        <v>14093</v>
      </c>
      <c r="B13456">
        <v>0</v>
      </c>
      <c r="C13456">
        <v>0</v>
      </c>
      <c r="D13456">
        <v>382200</v>
      </c>
      <c r="E13456">
        <v>0</v>
      </c>
      <c r="F13456" s="4">
        <f t="shared" si="210"/>
        <v>127400</v>
      </c>
    </row>
    <row r="13457" spans="1:6" x14ac:dyDescent="0.3">
      <c r="A13457" t="s">
        <v>14094</v>
      </c>
      <c r="B13457">
        <v>1932700</v>
      </c>
      <c r="C13457">
        <v>510510</v>
      </c>
      <c r="D13457">
        <v>0</v>
      </c>
      <c r="E13457">
        <v>418000</v>
      </c>
      <c r="F13457" s="4">
        <f t="shared" si="210"/>
        <v>309503.33333333331</v>
      </c>
    </row>
    <row r="13458" spans="1:6" x14ac:dyDescent="0.3">
      <c r="A13458" t="s">
        <v>14095</v>
      </c>
      <c r="B13458">
        <v>646200</v>
      </c>
      <c r="C13458">
        <v>0</v>
      </c>
      <c r="D13458">
        <v>1566560</v>
      </c>
      <c r="E13458">
        <v>1106000</v>
      </c>
      <c r="F13458" s="4">
        <f t="shared" si="210"/>
        <v>890853.33333333337</v>
      </c>
    </row>
    <row r="13459" spans="1:6" x14ac:dyDescent="0.3">
      <c r="A13459" t="s">
        <v>14096</v>
      </c>
      <c r="B13459">
        <v>0</v>
      </c>
      <c r="C13459">
        <v>0</v>
      </c>
      <c r="D13459">
        <v>1309340</v>
      </c>
      <c r="E13459">
        <v>804000</v>
      </c>
      <c r="F13459" s="4">
        <f t="shared" si="210"/>
        <v>704446.66666666663</v>
      </c>
    </row>
    <row r="13460" spans="1:6" x14ac:dyDescent="0.3">
      <c r="A13460" t="s">
        <v>14097</v>
      </c>
      <c r="B13460">
        <v>4281920</v>
      </c>
      <c r="C13460">
        <v>1205540</v>
      </c>
      <c r="D13460">
        <v>1492400</v>
      </c>
      <c r="E13460">
        <v>3230780</v>
      </c>
      <c r="F13460" s="4">
        <f t="shared" si="210"/>
        <v>1976240</v>
      </c>
    </row>
    <row r="13461" spans="1:6" x14ac:dyDescent="0.3">
      <c r="A13461" t="s">
        <v>14098</v>
      </c>
      <c r="B13461">
        <v>0</v>
      </c>
      <c r="C13461">
        <v>4795610</v>
      </c>
      <c r="D13461">
        <v>0</v>
      </c>
      <c r="E13461">
        <v>0</v>
      </c>
      <c r="F13461" s="4">
        <f t="shared" si="210"/>
        <v>1598536.6666666667</v>
      </c>
    </row>
    <row r="13462" spans="1:6" x14ac:dyDescent="0.3">
      <c r="A13462" t="s">
        <v>14099</v>
      </c>
      <c r="B13462">
        <v>0</v>
      </c>
      <c r="C13462">
        <v>3332710</v>
      </c>
      <c r="D13462">
        <v>2286230</v>
      </c>
      <c r="E13462">
        <v>0</v>
      </c>
      <c r="F13462" s="4">
        <f t="shared" si="210"/>
        <v>1872980</v>
      </c>
    </row>
    <row r="13463" spans="1:6" x14ac:dyDescent="0.3">
      <c r="A13463" t="s">
        <v>14100</v>
      </c>
      <c r="B13463">
        <v>773800</v>
      </c>
      <c r="C13463">
        <v>1268760</v>
      </c>
      <c r="D13463">
        <v>363000</v>
      </c>
      <c r="E13463">
        <v>1243800</v>
      </c>
      <c r="F13463" s="4">
        <f t="shared" si="210"/>
        <v>958520</v>
      </c>
    </row>
    <row r="13464" spans="1:6" x14ac:dyDescent="0.3">
      <c r="A13464" t="s">
        <v>14101</v>
      </c>
      <c r="B13464">
        <v>580000</v>
      </c>
      <c r="C13464">
        <v>2594917</v>
      </c>
      <c r="D13464">
        <v>2089847</v>
      </c>
      <c r="E13464">
        <v>2290300</v>
      </c>
      <c r="F13464" s="4">
        <f t="shared" si="210"/>
        <v>2325021.3333333335</v>
      </c>
    </row>
    <row r="13465" spans="1:6" x14ac:dyDescent="0.3">
      <c r="A13465" t="s">
        <v>14102</v>
      </c>
      <c r="B13465">
        <v>572400</v>
      </c>
      <c r="C13465">
        <v>1022400</v>
      </c>
      <c r="D13465">
        <v>464100</v>
      </c>
      <c r="E13465">
        <v>0</v>
      </c>
      <c r="F13465" s="4">
        <f t="shared" si="210"/>
        <v>495500</v>
      </c>
    </row>
    <row r="13466" spans="1:6" x14ac:dyDescent="0.3">
      <c r="A13466" t="s">
        <v>14103</v>
      </c>
      <c r="B13466">
        <v>0</v>
      </c>
      <c r="C13466">
        <v>0</v>
      </c>
      <c r="D13466">
        <v>1379560</v>
      </c>
      <c r="E13466">
        <v>830200</v>
      </c>
      <c r="F13466" s="4">
        <f t="shared" si="210"/>
        <v>736586.66666666663</v>
      </c>
    </row>
    <row r="13467" spans="1:6" x14ac:dyDescent="0.3">
      <c r="A13467" t="s">
        <v>14104</v>
      </c>
      <c r="B13467">
        <v>286650</v>
      </c>
      <c r="C13467">
        <v>0</v>
      </c>
      <c r="D13467">
        <v>386000</v>
      </c>
      <c r="E13467">
        <v>0</v>
      </c>
      <c r="F13467" s="4">
        <f t="shared" si="210"/>
        <v>128666.66666666667</v>
      </c>
    </row>
    <row r="13468" spans="1:6" x14ac:dyDescent="0.3">
      <c r="A13468" t="s">
        <v>14105</v>
      </c>
      <c r="B13468">
        <v>2695790</v>
      </c>
      <c r="C13468">
        <v>6811970</v>
      </c>
      <c r="D13468">
        <v>12918570</v>
      </c>
      <c r="E13468">
        <v>3157660</v>
      </c>
      <c r="F13468" s="4">
        <f t="shared" si="210"/>
        <v>7629400</v>
      </c>
    </row>
    <row r="13469" spans="1:6" x14ac:dyDescent="0.3">
      <c r="A13469" t="s">
        <v>847</v>
      </c>
      <c r="B13469">
        <v>540540</v>
      </c>
      <c r="C13469">
        <v>858270</v>
      </c>
      <c r="D13469">
        <v>525980</v>
      </c>
      <c r="E13469">
        <v>0</v>
      </c>
      <c r="F13469" s="4">
        <f t="shared" si="210"/>
        <v>461416.66666666669</v>
      </c>
    </row>
    <row r="13470" spans="1:6" x14ac:dyDescent="0.3">
      <c r="A13470" t="s">
        <v>14106</v>
      </c>
      <c r="B13470">
        <v>6367710</v>
      </c>
      <c r="C13470">
        <v>6755210</v>
      </c>
      <c r="D13470">
        <v>6522310</v>
      </c>
      <c r="E13470">
        <v>6954710</v>
      </c>
      <c r="F13470" s="4">
        <f t="shared" si="210"/>
        <v>6744076.666666667</v>
      </c>
    </row>
    <row r="13471" spans="1:6" x14ac:dyDescent="0.3">
      <c r="A13471" t="s">
        <v>14107</v>
      </c>
      <c r="B13471">
        <v>0</v>
      </c>
      <c r="C13471">
        <v>1024660</v>
      </c>
      <c r="D13471">
        <v>0</v>
      </c>
      <c r="E13471">
        <v>0</v>
      </c>
      <c r="F13471" s="4">
        <f t="shared" si="210"/>
        <v>341553.33333333331</v>
      </c>
    </row>
    <row r="13472" spans="1:6" x14ac:dyDescent="0.3">
      <c r="A13472" t="s">
        <v>14108</v>
      </c>
      <c r="B13472">
        <v>5181640</v>
      </c>
      <c r="C13472">
        <v>1245560</v>
      </c>
      <c r="D13472">
        <v>1176000</v>
      </c>
      <c r="E13472">
        <v>0</v>
      </c>
      <c r="F13472" s="4">
        <f t="shared" si="210"/>
        <v>807186.66666666663</v>
      </c>
    </row>
    <row r="13473" spans="1:6" x14ac:dyDescent="0.3">
      <c r="A13473" t="s">
        <v>14109</v>
      </c>
      <c r="B13473">
        <v>0</v>
      </c>
      <c r="C13473">
        <v>740000</v>
      </c>
      <c r="D13473">
        <v>0</v>
      </c>
      <c r="E13473">
        <v>410000</v>
      </c>
      <c r="F13473" s="4">
        <f t="shared" si="210"/>
        <v>383333.33333333331</v>
      </c>
    </row>
    <row r="13474" spans="1:6" x14ac:dyDescent="0.3">
      <c r="A13474" t="s">
        <v>14110</v>
      </c>
      <c r="B13474">
        <v>0</v>
      </c>
      <c r="C13474">
        <v>652470</v>
      </c>
      <c r="D13474">
        <v>0</v>
      </c>
      <c r="E13474">
        <v>0</v>
      </c>
      <c r="F13474" s="4">
        <f t="shared" si="210"/>
        <v>217490</v>
      </c>
    </row>
    <row r="13475" spans="1:6" x14ac:dyDescent="0.3">
      <c r="A13475" t="s">
        <v>14111</v>
      </c>
      <c r="B13475">
        <v>11681170</v>
      </c>
      <c r="C13475">
        <v>5888610</v>
      </c>
      <c r="D13475">
        <v>13995740</v>
      </c>
      <c r="E13475">
        <v>3971000</v>
      </c>
      <c r="F13475" s="4">
        <f t="shared" si="210"/>
        <v>7951783.333333333</v>
      </c>
    </row>
    <row r="13476" spans="1:6" x14ac:dyDescent="0.3">
      <c r="A13476" t="s">
        <v>14112</v>
      </c>
      <c r="B13476">
        <v>0</v>
      </c>
      <c r="C13476">
        <v>1796140</v>
      </c>
      <c r="D13476">
        <v>0</v>
      </c>
      <c r="E13476">
        <v>0</v>
      </c>
      <c r="F13476" s="4">
        <f t="shared" si="210"/>
        <v>598713.33333333337</v>
      </c>
    </row>
    <row r="13477" spans="1:6" x14ac:dyDescent="0.3">
      <c r="A13477" t="s">
        <v>14113</v>
      </c>
      <c r="B13477">
        <v>0</v>
      </c>
      <c r="C13477">
        <v>2160000</v>
      </c>
      <c r="D13477">
        <v>2075290</v>
      </c>
      <c r="E13477">
        <v>0</v>
      </c>
      <c r="F13477" s="4">
        <f t="shared" si="210"/>
        <v>1411763.3333333333</v>
      </c>
    </row>
    <row r="13478" spans="1:6" x14ac:dyDescent="0.3">
      <c r="A13478" t="s">
        <v>14114</v>
      </c>
      <c r="B13478">
        <v>2041200</v>
      </c>
      <c r="C13478">
        <v>2055750</v>
      </c>
      <c r="D13478">
        <v>0</v>
      </c>
      <c r="E13478">
        <v>2562810</v>
      </c>
      <c r="F13478" s="4">
        <f t="shared" si="210"/>
        <v>1539520</v>
      </c>
    </row>
    <row r="13479" spans="1:6" x14ac:dyDescent="0.3">
      <c r="A13479" t="s">
        <v>14115</v>
      </c>
      <c r="B13479">
        <v>0</v>
      </c>
      <c r="C13479">
        <v>0</v>
      </c>
      <c r="D13479">
        <v>592410</v>
      </c>
      <c r="E13479">
        <v>620600</v>
      </c>
      <c r="F13479" s="4">
        <f t="shared" si="210"/>
        <v>404336.66666666669</v>
      </c>
    </row>
    <row r="13480" spans="1:6" x14ac:dyDescent="0.3">
      <c r="A13480" t="s">
        <v>14116</v>
      </c>
      <c r="B13480">
        <v>1197660</v>
      </c>
      <c r="C13480">
        <v>810810</v>
      </c>
      <c r="D13480">
        <v>2134120</v>
      </c>
      <c r="E13480">
        <v>698880</v>
      </c>
      <c r="F13480" s="4">
        <f t="shared" si="210"/>
        <v>1214603.3333333333</v>
      </c>
    </row>
    <row r="13481" spans="1:6" x14ac:dyDescent="0.3">
      <c r="A13481" t="s">
        <v>14117</v>
      </c>
      <c r="B13481">
        <v>0</v>
      </c>
      <c r="C13481">
        <v>740000</v>
      </c>
      <c r="D13481">
        <v>0</v>
      </c>
      <c r="E13481">
        <v>0</v>
      </c>
      <c r="F13481" s="4">
        <f t="shared" si="210"/>
        <v>246666.66666666666</v>
      </c>
    </row>
    <row r="13482" spans="1:6" x14ac:dyDescent="0.3">
      <c r="A13482" t="s">
        <v>14118</v>
      </c>
      <c r="B13482">
        <v>0</v>
      </c>
      <c r="C13482">
        <v>0</v>
      </c>
      <c r="D13482">
        <v>1352800</v>
      </c>
      <c r="E13482">
        <v>0</v>
      </c>
      <c r="F13482" s="4">
        <f t="shared" si="210"/>
        <v>450933.33333333331</v>
      </c>
    </row>
    <row r="13483" spans="1:6" x14ac:dyDescent="0.3">
      <c r="A13483" t="s">
        <v>14119</v>
      </c>
      <c r="B13483">
        <v>813540</v>
      </c>
      <c r="C13483">
        <v>651560</v>
      </c>
      <c r="D13483">
        <v>622440</v>
      </c>
      <c r="E13483">
        <v>804000</v>
      </c>
      <c r="F13483" s="4">
        <f t="shared" si="210"/>
        <v>692666.66666666663</v>
      </c>
    </row>
    <row r="13484" spans="1:6" x14ac:dyDescent="0.3">
      <c r="A13484" t="s">
        <v>14120</v>
      </c>
      <c r="B13484">
        <v>1134400</v>
      </c>
      <c r="C13484">
        <v>0</v>
      </c>
      <c r="D13484">
        <v>1783600</v>
      </c>
      <c r="E13484">
        <v>0</v>
      </c>
      <c r="F13484" s="4">
        <f t="shared" si="210"/>
        <v>594533.33333333337</v>
      </c>
    </row>
    <row r="13485" spans="1:6" x14ac:dyDescent="0.3">
      <c r="A13485" t="s">
        <v>14121</v>
      </c>
      <c r="B13485">
        <v>0</v>
      </c>
      <c r="C13485">
        <v>1688200</v>
      </c>
      <c r="D13485">
        <v>0</v>
      </c>
      <c r="E13485">
        <v>1116100</v>
      </c>
      <c r="F13485" s="4">
        <f t="shared" si="210"/>
        <v>934766.66666666663</v>
      </c>
    </row>
    <row r="13486" spans="1:6" x14ac:dyDescent="0.3">
      <c r="A13486" t="s">
        <v>14122</v>
      </c>
      <c r="B13486">
        <v>1044400</v>
      </c>
      <c r="C13486">
        <v>565110</v>
      </c>
      <c r="D13486">
        <v>786240</v>
      </c>
      <c r="E13486">
        <v>1039500</v>
      </c>
      <c r="F13486" s="4">
        <f t="shared" si="210"/>
        <v>796950</v>
      </c>
    </row>
    <row r="13487" spans="1:6" x14ac:dyDescent="0.3">
      <c r="A13487" t="s">
        <v>14123</v>
      </c>
      <c r="B13487">
        <v>15418800</v>
      </c>
      <c r="C13487">
        <v>6566500</v>
      </c>
      <c r="D13487">
        <v>107300000</v>
      </c>
      <c r="E13487">
        <v>0</v>
      </c>
      <c r="F13487" s="4">
        <f t="shared" si="210"/>
        <v>37955500</v>
      </c>
    </row>
    <row r="13488" spans="1:6" x14ac:dyDescent="0.3">
      <c r="A13488" t="s">
        <v>14124</v>
      </c>
      <c r="B13488">
        <v>370000</v>
      </c>
      <c r="C13488">
        <v>696150</v>
      </c>
      <c r="D13488">
        <v>234600</v>
      </c>
      <c r="E13488">
        <v>386000</v>
      </c>
      <c r="F13488" s="4">
        <f t="shared" si="210"/>
        <v>438916.66666666669</v>
      </c>
    </row>
    <row r="13489" spans="1:6" x14ac:dyDescent="0.3">
      <c r="A13489" t="s">
        <v>14125</v>
      </c>
      <c r="B13489">
        <v>1001000</v>
      </c>
      <c r="C13489">
        <v>0</v>
      </c>
      <c r="D13489">
        <v>382200</v>
      </c>
      <c r="E13489">
        <v>191100</v>
      </c>
      <c r="F13489" s="4">
        <f t="shared" si="210"/>
        <v>191100</v>
      </c>
    </row>
    <row r="13490" spans="1:6" x14ac:dyDescent="0.3">
      <c r="A13490" t="s">
        <v>14126</v>
      </c>
      <c r="B13490">
        <v>2647920</v>
      </c>
      <c r="C13490">
        <v>1782860</v>
      </c>
      <c r="D13490">
        <v>6430620</v>
      </c>
      <c r="E13490">
        <v>8833150</v>
      </c>
      <c r="F13490" s="4">
        <f t="shared" si="210"/>
        <v>5682210</v>
      </c>
    </row>
    <row r="13491" spans="1:6" x14ac:dyDescent="0.3">
      <c r="A13491" t="s">
        <v>14127</v>
      </c>
      <c r="B13491">
        <v>191100</v>
      </c>
      <c r="C13491">
        <v>0</v>
      </c>
      <c r="D13491">
        <v>0</v>
      </c>
      <c r="E13491">
        <v>191100</v>
      </c>
      <c r="F13491" s="4">
        <f t="shared" si="210"/>
        <v>63700</v>
      </c>
    </row>
    <row r="13492" spans="1:6" x14ac:dyDescent="0.3">
      <c r="A13492" t="s">
        <v>14128</v>
      </c>
      <c r="B13492">
        <v>2162650</v>
      </c>
      <c r="C13492">
        <v>2246050</v>
      </c>
      <c r="D13492">
        <v>2087540</v>
      </c>
      <c r="E13492">
        <v>387660</v>
      </c>
      <c r="F13492" s="4">
        <f t="shared" si="210"/>
        <v>1573750</v>
      </c>
    </row>
    <row r="13493" spans="1:6" x14ac:dyDescent="0.3">
      <c r="A13493" t="s">
        <v>14129</v>
      </c>
      <c r="B13493">
        <v>3614410</v>
      </c>
      <c r="C13493">
        <v>8852990</v>
      </c>
      <c r="D13493">
        <v>19503860</v>
      </c>
      <c r="E13493">
        <v>9375930</v>
      </c>
      <c r="F13493" s="4">
        <f t="shared" si="210"/>
        <v>12577593.333333334</v>
      </c>
    </row>
    <row r="13494" spans="1:6" x14ac:dyDescent="0.3">
      <c r="A13494" t="s">
        <v>14130</v>
      </c>
      <c r="B13494">
        <v>2282290</v>
      </c>
      <c r="C13494">
        <v>3288880</v>
      </c>
      <c r="D13494">
        <v>3520790</v>
      </c>
      <c r="E13494">
        <v>2307560</v>
      </c>
      <c r="F13494" s="4">
        <f t="shared" si="210"/>
        <v>3039076.6666666665</v>
      </c>
    </row>
    <row r="13495" spans="1:6" x14ac:dyDescent="0.3">
      <c r="A13495" t="s">
        <v>14131</v>
      </c>
      <c r="B13495">
        <v>3173710</v>
      </c>
      <c r="C13495">
        <v>2542170</v>
      </c>
      <c r="D13495">
        <v>2021110</v>
      </c>
      <c r="E13495">
        <v>4820360</v>
      </c>
      <c r="F13495" s="4">
        <f t="shared" si="210"/>
        <v>3127880</v>
      </c>
    </row>
    <row r="13496" spans="1:6" x14ac:dyDescent="0.3">
      <c r="A13496" t="s">
        <v>14132</v>
      </c>
      <c r="B13496">
        <v>264000</v>
      </c>
      <c r="C13496">
        <v>0</v>
      </c>
      <c r="D13496">
        <v>704160</v>
      </c>
      <c r="E13496">
        <v>624360</v>
      </c>
      <c r="F13496" s="4">
        <f t="shared" si="210"/>
        <v>442840</v>
      </c>
    </row>
    <row r="13497" spans="1:6" x14ac:dyDescent="0.3">
      <c r="A13497" t="s">
        <v>14133</v>
      </c>
      <c r="B13497">
        <v>2768930</v>
      </c>
      <c r="C13497">
        <v>2282730</v>
      </c>
      <c r="D13497">
        <v>3353406</v>
      </c>
      <c r="E13497">
        <v>2281706</v>
      </c>
      <c r="F13497" s="4">
        <f t="shared" si="210"/>
        <v>2639280.6666666665</v>
      </c>
    </row>
    <row r="13498" spans="1:6" x14ac:dyDescent="0.3">
      <c r="A13498" t="s">
        <v>14134</v>
      </c>
      <c r="B13498">
        <v>483840</v>
      </c>
      <c r="C13498">
        <v>3640540</v>
      </c>
      <c r="D13498">
        <v>5305750</v>
      </c>
      <c r="E13498">
        <v>546000</v>
      </c>
      <c r="F13498" s="4">
        <f t="shared" si="210"/>
        <v>3164096.6666666665</v>
      </c>
    </row>
    <row r="13499" spans="1:6" x14ac:dyDescent="0.3">
      <c r="A13499" t="s">
        <v>14135</v>
      </c>
      <c r="B13499">
        <v>1292000</v>
      </c>
      <c r="C13499">
        <v>2327819</v>
      </c>
      <c r="D13499">
        <v>2921419</v>
      </c>
      <c r="E13499">
        <v>3532200</v>
      </c>
      <c r="F13499" s="4">
        <f t="shared" si="210"/>
        <v>2927146</v>
      </c>
    </row>
    <row r="13500" spans="1:6" x14ac:dyDescent="0.3">
      <c r="A13500" t="s">
        <v>14136</v>
      </c>
      <c r="B13500">
        <v>0</v>
      </c>
      <c r="C13500">
        <v>1142000</v>
      </c>
      <c r="D13500">
        <v>936880</v>
      </c>
      <c r="E13500">
        <v>256000</v>
      </c>
      <c r="F13500" s="4">
        <f t="shared" si="210"/>
        <v>778293.33333333337</v>
      </c>
    </row>
    <row r="13501" spans="1:6" x14ac:dyDescent="0.3">
      <c r="A13501" t="s">
        <v>14137</v>
      </c>
      <c r="B13501">
        <v>1036000</v>
      </c>
      <c r="C13501">
        <v>0</v>
      </c>
      <c r="D13501">
        <v>1447920</v>
      </c>
      <c r="E13501">
        <v>1980000</v>
      </c>
      <c r="F13501" s="4">
        <f t="shared" si="210"/>
        <v>1142640</v>
      </c>
    </row>
    <row r="13502" spans="1:6" x14ac:dyDescent="0.3">
      <c r="A13502" t="s">
        <v>14138</v>
      </c>
      <c r="B13502">
        <v>0</v>
      </c>
      <c r="C13502">
        <v>1532440</v>
      </c>
      <c r="D13502">
        <v>1106360</v>
      </c>
      <c r="E13502">
        <v>2010800</v>
      </c>
      <c r="F13502" s="4">
        <f t="shared" si="210"/>
        <v>1549866.6666666667</v>
      </c>
    </row>
    <row r="13503" spans="1:6" x14ac:dyDescent="0.3">
      <c r="A13503" t="s">
        <v>14139</v>
      </c>
      <c r="B13503">
        <v>4455130</v>
      </c>
      <c r="C13503">
        <v>2366340</v>
      </c>
      <c r="D13503">
        <v>3271740</v>
      </c>
      <c r="E13503">
        <v>2129750</v>
      </c>
      <c r="F13503" s="4">
        <f t="shared" si="210"/>
        <v>2589276.6666666665</v>
      </c>
    </row>
    <row r="13504" spans="1:6" x14ac:dyDescent="0.3">
      <c r="A13504" t="s">
        <v>14140</v>
      </c>
      <c r="B13504">
        <v>1369550</v>
      </c>
      <c r="C13504">
        <v>1589860</v>
      </c>
      <c r="D13504">
        <v>1102920</v>
      </c>
      <c r="E13504">
        <v>3148690</v>
      </c>
      <c r="F13504" s="4">
        <f t="shared" si="210"/>
        <v>1947156.6666666667</v>
      </c>
    </row>
    <row r="13505" spans="1:6" x14ac:dyDescent="0.3">
      <c r="A13505" t="s">
        <v>14141</v>
      </c>
      <c r="B13505">
        <v>305000</v>
      </c>
      <c r="C13505">
        <v>218400</v>
      </c>
      <c r="D13505">
        <v>0</v>
      </c>
      <c r="E13505">
        <v>0</v>
      </c>
      <c r="F13505" s="4">
        <f t="shared" si="210"/>
        <v>72800</v>
      </c>
    </row>
    <row r="13506" spans="1:6" x14ac:dyDescent="0.3">
      <c r="A13506" t="s">
        <v>14142</v>
      </c>
      <c r="B13506">
        <v>560560</v>
      </c>
      <c r="C13506">
        <v>0</v>
      </c>
      <c r="D13506">
        <v>240240</v>
      </c>
      <c r="E13506">
        <v>386000</v>
      </c>
      <c r="F13506" s="4">
        <f t="shared" si="210"/>
        <v>208746.66666666666</v>
      </c>
    </row>
    <row r="13507" spans="1:6" x14ac:dyDescent="0.3">
      <c r="A13507" t="s">
        <v>14143</v>
      </c>
      <c r="B13507">
        <v>3404600</v>
      </c>
      <c r="C13507">
        <v>0</v>
      </c>
      <c r="D13507">
        <v>0</v>
      </c>
      <c r="E13507">
        <v>386000</v>
      </c>
      <c r="F13507" s="4">
        <f t="shared" ref="F13507:F13570" si="211">SUM(C13507:E13507)/3</f>
        <v>128666.66666666667</v>
      </c>
    </row>
    <row r="13508" spans="1:6" x14ac:dyDescent="0.3">
      <c r="A13508" t="s">
        <v>14144</v>
      </c>
      <c r="B13508">
        <v>2587300</v>
      </c>
      <c r="C13508">
        <v>3513490</v>
      </c>
      <c r="D13508">
        <v>2121920</v>
      </c>
      <c r="E13508">
        <v>2858170</v>
      </c>
      <c r="F13508" s="4">
        <f t="shared" si="211"/>
        <v>2831193.3333333335</v>
      </c>
    </row>
    <row r="13509" spans="1:6" x14ac:dyDescent="0.3">
      <c r="A13509" t="s">
        <v>14145</v>
      </c>
      <c r="B13509">
        <v>1139200</v>
      </c>
      <c r="C13509">
        <v>0</v>
      </c>
      <c r="D13509">
        <v>1285700</v>
      </c>
      <c r="E13509">
        <v>905460</v>
      </c>
      <c r="F13509" s="4">
        <f t="shared" si="211"/>
        <v>730386.66666666663</v>
      </c>
    </row>
    <row r="13510" spans="1:6" x14ac:dyDescent="0.3">
      <c r="A13510" t="s">
        <v>14146</v>
      </c>
      <c r="B13510">
        <v>2062280</v>
      </c>
      <c r="C13510">
        <v>215670</v>
      </c>
      <c r="D13510">
        <v>2095580</v>
      </c>
      <c r="E13510">
        <v>2033880</v>
      </c>
      <c r="F13510" s="4">
        <f t="shared" si="211"/>
        <v>1448376.6666666667</v>
      </c>
    </row>
    <row r="13511" spans="1:6" x14ac:dyDescent="0.3">
      <c r="A13511" t="s">
        <v>14147</v>
      </c>
      <c r="B13511">
        <v>382200</v>
      </c>
      <c r="C13511">
        <v>2584000</v>
      </c>
      <c r="D13511">
        <v>152880</v>
      </c>
      <c r="E13511">
        <v>613280</v>
      </c>
      <c r="F13511" s="4">
        <f t="shared" si="211"/>
        <v>1116720</v>
      </c>
    </row>
    <row r="13512" spans="1:6" x14ac:dyDescent="0.3">
      <c r="A13512" t="s">
        <v>14148</v>
      </c>
      <c r="B13512">
        <v>0</v>
      </c>
      <c r="C13512">
        <v>0</v>
      </c>
      <c r="D13512">
        <v>234600</v>
      </c>
      <c r="E13512">
        <v>0</v>
      </c>
      <c r="F13512" s="4">
        <f t="shared" si="211"/>
        <v>78200</v>
      </c>
    </row>
    <row r="13513" spans="1:6" x14ac:dyDescent="0.3">
      <c r="A13513" t="s">
        <v>14149</v>
      </c>
      <c r="B13513">
        <v>589220</v>
      </c>
      <c r="C13513">
        <v>0</v>
      </c>
      <c r="D13513">
        <v>1480000</v>
      </c>
      <c r="E13513">
        <v>0</v>
      </c>
      <c r="F13513" s="4">
        <f t="shared" si="211"/>
        <v>493333.33333333331</v>
      </c>
    </row>
    <row r="13514" spans="1:6" x14ac:dyDescent="0.3">
      <c r="A13514" t="s">
        <v>14150</v>
      </c>
      <c r="B13514">
        <v>711920</v>
      </c>
      <c r="C13514">
        <v>1967360</v>
      </c>
      <c r="D13514">
        <v>840000</v>
      </c>
      <c r="E13514">
        <v>1850100</v>
      </c>
      <c r="F13514" s="4">
        <f t="shared" si="211"/>
        <v>1552486.6666666667</v>
      </c>
    </row>
    <row r="13515" spans="1:6" x14ac:dyDescent="0.3">
      <c r="A13515" t="s">
        <v>14151</v>
      </c>
      <c r="B13515">
        <v>230000</v>
      </c>
      <c r="C13515">
        <v>3139100</v>
      </c>
      <c r="D13515">
        <v>2022540</v>
      </c>
      <c r="E13515">
        <v>2080240</v>
      </c>
      <c r="F13515" s="4">
        <f t="shared" si="211"/>
        <v>2413960</v>
      </c>
    </row>
    <row r="13516" spans="1:6" x14ac:dyDescent="0.3">
      <c r="A13516" t="s">
        <v>14152</v>
      </c>
      <c r="B13516">
        <v>2078440</v>
      </c>
      <c r="C13516">
        <v>4164270</v>
      </c>
      <c r="D13516">
        <v>4124850</v>
      </c>
      <c r="E13516">
        <v>2497950</v>
      </c>
      <c r="F13516" s="4">
        <f t="shared" si="211"/>
        <v>3595690</v>
      </c>
    </row>
    <row r="13517" spans="1:6" x14ac:dyDescent="0.3">
      <c r="A13517" t="s">
        <v>14153</v>
      </c>
      <c r="B13517">
        <v>2036540</v>
      </c>
      <c r="C13517">
        <v>2450640</v>
      </c>
      <c r="D13517">
        <v>397800</v>
      </c>
      <c r="E13517">
        <v>820000</v>
      </c>
      <c r="F13517" s="4">
        <f t="shared" si="211"/>
        <v>1222813.3333333333</v>
      </c>
    </row>
    <row r="13518" spans="1:6" x14ac:dyDescent="0.3">
      <c r="A13518" t="s">
        <v>14154</v>
      </c>
      <c r="B13518">
        <v>370000</v>
      </c>
      <c r="C13518">
        <v>1118670</v>
      </c>
      <c r="D13518">
        <v>300300</v>
      </c>
      <c r="E13518">
        <v>804000</v>
      </c>
      <c r="F13518" s="4">
        <f t="shared" si="211"/>
        <v>740990</v>
      </c>
    </row>
    <row r="13519" spans="1:6" x14ac:dyDescent="0.3">
      <c r="A13519" t="s">
        <v>14155</v>
      </c>
      <c r="B13519">
        <v>411950</v>
      </c>
      <c r="C13519">
        <v>300300</v>
      </c>
      <c r="D13519">
        <v>0</v>
      </c>
      <c r="E13519">
        <v>234600</v>
      </c>
      <c r="F13519" s="4">
        <f t="shared" si="211"/>
        <v>178300</v>
      </c>
    </row>
    <row r="13520" spans="1:6" x14ac:dyDescent="0.3">
      <c r="A13520" t="s">
        <v>14156</v>
      </c>
      <c r="B13520">
        <v>1290770</v>
      </c>
      <c r="C13520">
        <v>0</v>
      </c>
      <c r="D13520">
        <v>0</v>
      </c>
      <c r="E13520">
        <v>0</v>
      </c>
      <c r="F13520" s="4">
        <f t="shared" si="211"/>
        <v>0</v>
      </c>
    </row>
    <row r="13521" spans="1:6" x14ac:dyDescent="0.3">
      <c r="A13521" t="s">
        <v>14157</v>
      </c>
      <c r="B13521">
        <v>1263620</v>
      </c>
      <c r="C13521">
        <v>343620</v>
      </c>
      <c r="D13521">
        <v>789880</v>
      </c>
      <c r="E13521">
        <v>333000</v>
      </c>
      <c r="F13521" s="4">
        <f t="shared" si="211"/>
        <v>488833.33333333331</v>
      </c>
    </row>
    <row r="13522" spans="1:6" x14ac:dyDescent="0.3">
      <c r="A13522" t="s">
        <v>14158</v>
      </c>
      <c r="B13522">
        <v>2285500</v>
      </c>
      <c r="C13522">
        <v>14771300</v>
      </c>
      <c r="D13522">
        <v>17216050</v>
      </c>
      <c r="E13522">
        <v>5366360</v>
      </c>
      <c r="F13522" s="4">
        <f t="shared" si="211"/>
        <v>12451236.666666666</v>
      </c>
    </row>
    <row r="13523" spans="1:6" x14ac:dyDescent="0.3">
      <c r="A13523" t="s">
        <v>14159</v>
      </c>
      <c r="B13523">
        <v>2516960</v>
      </c>
      <c r="C13523">
        <v>2038500</v>
      </c>
      <c r="D13523">
        <v>3179080</v>
      </c>
      <c r="E13523">
        <v>2561250</v>
      </c>
      <c r="F13523" s="4">
        <f t="shared" si="211"/>
        <v>2592943.3333333335</v>
      </c>
    </row>
    <row r="13524" spans="1:6" x14ac:dyDescent="0.3">
      <c r="A13524" t="s">
        <v>14160</v>
      </c>
      <c r="B13524">
        <v>0</v>
      </c>
      <c r="C13524">
        <v>814590</v>
      </c>
      <c r="D13524">
        <v>450000</v>
      </c>
      <c r="E13524">
        <v>405000</v>
      </c>
      <c r="F13524" s="4">
        <f t="shared" si="211"/>
        <v>556530</v>
      </c>
    </row>
    <row r="13525" spans="1:6" x14ac:dyDescent="0.3">
      <c r="A13525" t="s">
        <v>14161</v>
      </c>
      <c r="B13525">
        <v>6165560</v>
      </c>
      <c r="C13525">
        <v>546910</v>
      </c>
      <c r="D13525">
        <v>0</v>
      </c>
      <c r="E13525">
        <v>0</v>
      </c>
      <c r="F13525" s="4">
        <f t="shared" si="211"/>
        <v>182303.33333333334</v>
      </c>
    </row>
    <row r="13526" spans="1:6" x14ac:dyDescent="0.3">
      <c r="A13526" t="s">
        <v>14162</v>
      </c>
      <c r="B13526">
        <v>0</v>
      </c>
      <c r="C13526">
        <v>387660</v>
      </c>
      <c r="D13526">
        <v>322140</v>
      </c>
      <c r="E13526">
        <v>528870</v>
      </c>
      <c r="F13526" s="4">
        <f t="shared" si="211"/>
        <v>412890</v>
      </c>
    </row>
    <row r="13527" spans="1:6" x14ac:dyDescent="0.3">
      <c r="A13527" t="s">
        <v>14163</v>
      </c>
      <c r="B13527">
        <v>0</v>
      </c>
      <c r="C13527">
        <v>0</v>
      </c>
      <c r="D13527">
        <v>984620</v>
      </c>
      <c r="E13527">
        <v>835700</v>
      </c>
      <c r="F13527" s="4">
        <f t="shared" si="211"/>
        <v>606773.33333333337</v>
      </c>
    </row>
    <row r="13528" spans="1:6" x14ac:dyDescent="0.3">
      <c r="A13528" t="s">
        <v>14164</v>
      </c>
      <c r="B13528">
        <v>0</v>
      </c>
      <c r="C13528">
        <v>2064900</v>
      </c>
      <c r="D13528">
        <v>1359800</v>
      </c>
      <c r="E13528">
        <v>0</v>
      </c>
      <c r="F13528" s="4">
        <f t="shared" si="211"/>
        <v>1141566.6666666667</v>
      </c>
    </row>
    <row r="13529" spans="1:6" x14ac:dyDescent="0.3">
      <c r="A13529" t="s">
        <v>14165</v>
      </c>
      <c r="B13529">
        <v>5584000</v>
      </c>
      <c r="C13529">
        <v>5892160</v>
      </c>
      <c r="D13529">
        <v>3345790</v>
      </c>
      <c r="E13529">
        <v>4280800</v>
      </c>
      <c r="F13529" s="4">
        <f t="shared" si="211"/>
        <v>4506250</v>
      </c>
    </row>
    <row r="13530" spans="1:6" x14ac:dyDescent="0.3">
      <c r="A13530" t="s">
        <v>14166</v>
      </c>
      <c r="B13530">
        <v>1642960</v>
      </c>
      <c r="C13530">
        <v>1286640</v>
      </c>
      <c r="D13530">
        <v>720720</v>
      </c>
      <c r="E13530">
        <v>709800</v>
      </c>
      <c r="F13530" s="4">
        <f t="shared" si="211"/>
        <v>905720</v>
      </c>
    </row>
    <row r="13531" spans="1:6" x14ac:dyDescent="0.3">
      <c r="A13531" t="s">
        <v>14167</v>
      </c>
      <c r="B13531">
        <v>3498950</v>
      </c>
      <c r="C13531">
        <v>6359590</v>
      </c>
      <c r="D13531">
        <v>7874590</v>
      </c>
      <c r="E13531">
        <v>8124160</v>
      </c>
      <c r="F13531" s="4">
        <f t="shared" si="211"/>
        <v>7452780</v>
      </c>
    </row>
    <row r="13532" spans="1:6" x14ac:dyDescent="0.3">
      <c r="A13532" t="s">
        <v>14168</v>
      </c>
      <c r="B13532">
        <v>0</v>
      </c>
      <c r="C13532">
        <v>0</v>
      </c>
      <c r="D13532">
        <v>1576120</v>
      </c>
      <c r="E13532">
        <v>1050140</v>
      </c>
      <c r="F13532" s="4">
        <f t="shared" si="211"/>
        <v>875420</v>
      </c>
    </row>
    <row r="13533" spans="1:6" x14ac:dyDescent="0.3">
      <c r="A13533" t="s">
        <v>14169</v>
      </c>
      <c r="B13533">
        <v>1039000</v>
      </c>
      <c r="C13533">
        <v>0</v>
      </c>
      <c r="D13533">
        <v>767060</v>
      </c>
      <c r="E13533">
        <v>901060</v>
      </c>
      <c r="F13533" s="4">
        <f t="shared" si="211"/>
        <v>556040</v>
      </c>
    </row>
    <row r="13534" spans="1:6" x14ac:dyDescent="0.3">
      <c r="A13534" t="s">
        <v>14170</v>
      </c>
      <c r="B13534">
        <v>2004900</v>
      </c>
      <c r="C13534">
        <v>3472140</v>
      </c>
      <c r="D13534">
        <v>1012980</v>
      </c>
      <c r="E13534">
        <v>2250840</v>
      </c>
      <c r="F13534" s="4">
        <f t="shared" si="211"/>
        <v>2245320</v>
      </c>
    </row>
    <row r="13535" spans="1:6" x14ac:dyDescent="0.3">
      <c r="A13535" t="s">
        <v>702</v>
      </c>
      <c r="B13535">
        <v>382200</v>
      </c>
      <c r="C13535">
        <v>0</v>
      </c>
      <c r="D13535">
        <v>1203770</v>
      </c>
      <c r="E13535">
        <v>0</v>
      </c>
      <c r="F13535" s="4">
        <f t="shared" si="211"/>
        <v>401256.66666666669</v>
      </c>
    </row>
    <row r="13536" spans="1:6" x14ac:dyDescent="0.3">
      <c r="A13536" t="s">
        <v>14171</v>
      </c>
      <c r="B13536">
        <v>0</v>
      </c>
      <c r="C13536">
        <v>0</v>
      </c>
      <c r="D13536">
        <v>565920</v>
      </c>
      <c r="E13536">
        <v>804000</v>
      </c>
      <c r="F13536" s="4">
        <f t="shared" si="211"/>
        <v>456640</v>
      </c>
    </row>
    <row r="13537" spans="1:6" x14ac:dyDescent="0.3">
      <c r="A13537" t="s">
        <v>14172</v>
      </c>
      <c r="B13537">
        <v>1250340</v>
      </c>
      <c r="C13537">
        <v>950040</v>
      </c>
      <c r="D13537">
        <v>4843750</v>
      </c>
      <c r="E13537">
        <v>3818240</v>
      </c>
      <c r="F13537" s="4">
        <f t="shared" si="211"/>
        <v>3204010</v>
      </c>
    </row>
    <row r="13538" spans="1:6" x14ac:dyDescent="0.3">
      <c r="A13538" t="s">
        <v>14173</v>
      </c>
      <c r="B13538">
        <v>2449600</v>
      </c>
      <c r="C13538">
        <v>0</v>
      </c>
      <c r="D13538">
        <v>0</v>
      </c>
      <c r="E13538">
        <v>938400</v>
      </c>
      <c r="F13538" s="4">
        <f t="shared" si="211"/>
        <v>312800</v>
      </c>
    </row>
    <row r="13539" spans="1:6" x14ac:dyDescent="0.3">
      <c r="A13539" t="s">
        <v>14174</v>
      </c>
      <c r="B13539">
        <v>583850</v>
      </c>
      <c r="C13539">
        <v>1421420</v>
      </c>
      <c r="D13539">
        <v>507450</v>
      </c>
      <c r="E13539">
        <v>382200</v>
      </c>
      <c r="F13539" s="4">
        <f t="shared" si="211"/>
        <v>770356.66666666663</v>
      </c>
    </row>
    <row r="13540" spans="1:6" x14ac:dyDescent="0.3">
      <c r="A13540" t="s">
        <v>14175</v>
      </c>
      <c r="B13540">
        <v>2155790</v>
      </c>
      <c r="C13540">
        <v>4089880</v>
      </c>
      <c r="D13540">
        <v>2558480</v>
      </c>
      <c r="E13540">
        <v>6321510</v>
      </c>
      <c r="F13540" s="4">
        <f t="shared" si="211"/>
        <v>4323290</v>
      </c>
    </row>
    <row r="13541" spans="1:6" x14ac:dyDescent="0.3">
      <c r="A13541" t="s">
        <v>14176</v>
      </c>
      <c r="B13541">
        <v>2277750</v>
      </c>
      <c r="C13541">
        <v>2032940</v>
      </c>
      <c r="D13541">
        <v>1897150</v>
      </c>
      <c r="E13541">
        <v>2316710</v>
      </c>
      <c r="F13541" s="4">
        <f t="shared" si="211"/>
        <v>2082266.6666666667</v>
      </c>
    </row>
    <row r="13542" spans="1:6" x14ac:dyDescent="0.3">
      <c r="A13542" t="s">
        <v>14177</v>
      </c>
      <c r="B13542">
        <v>630000</v>
      </c>
      <c r="C13542">
        <v>3842700</v>
      </c>
      <c r="D13542">
        <v>3872050</v>
      </c>
      <c r="E13542">
        <v>2223200</v>
      </c>
      <c r="F13542" s="4">
        <f t="shared" si="211"/>
        <v>3312650</v>
      </c>
    </row>
    <row r="13543" spans="1:6" x14ac:dyDescent="0.3">
      <c r="A13543" t="s">
        <v>14178</v>
      </c>
      <c r="B13543">
        <v>0</v>
      </c>
      <c r="C13543">
        <v>0</v>
      </c>
      <c r="D13543">
        <v>1480000</v>
      </c>
      <c r="E13543">
        <v>3108700</v>
      </c>
      <c r="F13543" s="4">
        <f t="shared" si="211"/>
        <v>1529566.6666666667</v>
      </c>
    </row>
    <row r="13544" spans="1:6" x14ac:dyDescent="0.3">
      <c r="A13544" t="s">
        <v>14179</v>
      </c>
      <c r="B13544">
        <v>1192950</v>
      </c>
      <c r="C13544">
        <v>879100</v>
      </c>
      <c r="D13544">
        <v>0</v>
      </c>
      <c r="E13544">
        <v>1067480</v>
      </c>
      <c r="F13544" s="4">
        <f t="shared" si="211"/>
        <v>648860</v>
      </c>
    </row>
    <row r="13545" spans="1:6" x14ac:dyDescent="0.3">
      <c r="A13545" t="s">
        <v>770</v>
      </c>
      <c r="B13545">
        <v>0</v>
      </c>
      <c r="C13545">
        <v>1372960</v>
      </c>
      <c r="D13545">
        <v>0</v>
      </c>
      <c r="E13545">
        <v>0</v>
      </c>
      <c r="F13545" s="4">
        <f t="shared" si="211"/>
        <v>457653.33333333331</v>
      </c>
    </row>
    <row r="13546" spans="1:6" x14ac:dyDescent="0.3">
      <c r="A13546" t="s">
        <v>14180</v>
      </c>
      <c r="B13546">
        <v>720400</v>
      </c>
      <c r="C13546">
        <v>350000</v>
      </c>
      <c r="D13546">
        <v>1716360</v>
      </c>
      <c r="E13546">
        <v>0</v>
      </c>
      <c r="F13546" s="4">
        <f t="shared" si="211"/>
        <v>688786.66666666663</v>
      </c>
    </row>
    <row r="13547" spans="1:6" x14ac:dyDescent="0.3">
      <c r="A13547" t="s">
        <v>14181</v>
      </c>
      <c r="B13547">
        <v>160000</v>
      </c>
      <c r="C13547">
        <v>0</v>
      </c>
      <c r="D13547">
        <v>0</v>
      </c>
      <c r="E13547">
        <v>0</v>
      </c>
      <c r="F13547" s="4">
        <f t="shared" si="211"/>
        <v>0</v>
      </c>
    </row>
    <row r="13548" spans="1:6" x14ac:dyDescent="0.3">
      <c r="A13548" t="s">
        <v>14182</v>
      </c>
      <c r="B13548">
        <v>676000</v>
      </c>
      <c r="C13548">
        <v>0</v>
      </c>
      <c r="D13548">
        <v>463190</v>
      </c>
      <c r="E13548">
        <v>655200</v>
      </c>
      <c r="F13548" s="4">
        <f t="shared" si="211"/>
        <v>372796.66666666669</v>
      </c>
    </row>
    <row r="13549" spans="1:6" x14ac:dyDescent="0.3">
      <c r="A13549" t="s">
        <v>707</v>
      </c>
      <c r="B13549">
        <v>16503880</v>
      </c>
      <c r="C13549">
        <v>4124120</v>
      </c>
      <c r="D13549">
        <v>7849540</v>
      </c>
      <c r="E13549">
        <v>8820440</v>
      </c>
      <c r="F13549" s="4">
        <f t="shared" si="211"/>
        <v>6931366.666666667</v>
      </c>
    </row>
    <row r="13550" spans="1:6" x14ac:dyDescent="0.3">
      <c r="A13550" t="s">
        <v>14183</v>
      </c>
      <c r="B13550">
        <v>0</v>
      </c>
      <c r="C13550">
        <v>0</v>
      </c>
      <c r="D13550">
        <v>1252280</v>
      </c>
      <c r="E13550">
        <v>453280</v>
      </c>
      <c r="F13550" s="4">
        <f t="shared" si="211"/>
        <v>568520</v>
      </c>
    </row>
    <row r="13551" spans="1:6" x14ac:dyDescent="0.3">
      <c r="A13551" t="s">
        <v>14184</v>
      </c>
      <c r="B13551">
        <v>0</v>
      </c>
      <c r="C13551">
        <v>792900</v>
      </c>
      <c r="D13551">
        <v>0</v>
      </c>
      <c r="E13551">
        <v>820000</v>
      </c>
      <c r="F13551" s="4">
        <f t="shared" si="211"/>
        <v>537633.33333333337</v>
      </c>
    </row>
    <row r="13552" spans="1:6" x14ac:dyDescent="0.3">
      <c r="A13552" t="s">
        <v>14185</v>
      </c>
      <c r="B13552">
        <v>2799190</v>
      </c>
      <c r="C13552">
        <v>498680</v>
      </c>
      <c r="D13552">
        <v>0</v>
      </c>
      <c r="E13552">
        <v>2070760</v>
      </c>
      <c r="F13552" s="4">
        <f t="shared" si="211"/>
        <v>856480</v>
      </c>
    </row>
    <row r="13553" spans="1:6" x14ac:dyDescent="0.3">
      <c r="A13553" t="s">
        <v>14186</v>
      </c>
      <c r="B13553">
        <v>5750540</v>
      </c>
      <c r="C13553">
        <v>6523790</v>
      </c>
      <c r="D13553">
        <v>5966870</v>
      </c>
      <c r="E13553">
        <v>10018660</v>
      </c>
      <c r="F13553" s="4">
        <f t="shared" si="211"/>
        <v>7503106.666666667</v>
      </c>
    </row>
    <row r="13554" spans="1:6" x14ac:dyDescent="0.3">
      <c r="A13554" t="s">
        <v>14187</v>
      </c>
      <c r="B13554">
        <v>2242520</v>
      </c>
      <c r="C13554">
        <v>2037440</v>
      </c>
      <c r="D13554">
        <v>2132540</v>
      </c>
      <c r="E13554">
        <v>0</v>
      </c>
      <c r="F13554" s="4">
        <f t="shared" si="211"/>
        <v>1389993.3333333333</v>
      </c>
    </row>
    <row r="13555" spans="1:6" x14ac:dyDescent="0.3">
      <c r="A13555" t="s">
        <v>14188</v>
      </c>
      <c r="B13555">
        <v>370000</v>
      </c>
      <c r="C13555">
        <v>799890</v>
      </c>
      <c r="D13555">
        <v>0</v>
      </c>
      <c r="E13555">
        <v>1282600</v>
      </c>
      <c r="F13555" s="4">
        <f t="shared" si="211"/>
        <v>694163.33333333337</v>
      </c>
    </row>
    <row r="13556" spans="1:6" x14ac:dyDescent="0.3">
      <c r="A13556" t="s">
        <v>14189</v>
      </c>
      <c r="B13556">
        <v>160000</v>
      </c>
      <c r="C13556">
        <v>515600</v>
      </c>
      <c r="D13556">
        <v>742900</v>
      </c>
      <c r="E13556">
        <v>1143440</v>
      </c>
      <c r="F13556" s="4">
        <f t="shared" si="211"/>
        <v>800646.66666666663</v>
      </c>
    </row>
    <row r="13557" spans="1:6" x14ac:dyDescent="0.3">
      <c r="A13557" t="s">
        <v>14190</v>
      </c>
      <c r="B13557">
        <v>0</v>
      </c>
      <c r="C13557">
        <v>0</v>
      </c>
      <c r="D13557">
        <v>2455180</v>
      </c>
      <c r="E13557">
        <v>3537850</v>
      </c>
      <c r="F13557" s="4">
        <f t="shared" si="211"/>
        <v>1997676.6666666667</v>
      </c>
    </row>
    <row r="13558" spans="1:6" x14ac:dyDescent="0.3">
      <c r="A13558" t="s">
        <v>14191</v>
      </c>
      <c r="B13558">
        <v>2069200</v>
      </c>
      <c r="C13558">
        <v>1196650</v>
      </c>
      <c r="D13558">
        <v>264000</v>
      </c>
      <c r="E13558">
        <v>0</v>
      </c>
      <c r="F13558" s="4">
        <f t="shared" si="211"/>
        <v>486883.33333333331</v>
      </c>
    </row>
    <row r="13559" spans="1:6" x14ac:dyDescent="0.3">
      <c r="A13559" t="s">
        <v>14192</v>
      </c>
      <c r="B13559">
        <v>13294190</v>
      </c>
      <c r="C13559">
        <v>705250</v>
      </c>
      <c r="D13559">
        <v>4755010</v>
      </c>
      <c r="E13559">
        <v>6415600</v>
      </c>
      <c r="F13559" s="4">
        <f t="shared" si="211"/>
        <v>3958620</v>
      </c>
    </row>
    <row r="13560" spans="1:6" x14ac:dyDescent="0.3">
      <c r="A13560" t="s">
        <v>14193</v>
      </c>
      <c r="B13560">
        <v>0</v>
      </c>
      <c r="C13560">
        <v>740000</v>
      </c>
      <c r="D13560">
        <v>1529700</v>
      </c>
      <c r="E13560">
        <v>0</v>
      </c>
      <c r="F13560" s="4">
        <f t="shared" si="211"/>
        <v>756566.66666666663</v>
      </c>
    </row>
    <row r="13561" spans="1:6" x14ac:dyDescent="0.3">
      <c r="A13561" t="s">
        <v>14194</v>
      </c>
      <c r="B13561">
        <v>214760</v>
      </c>
      <c r="C13561">
        <v>0</v>
      </c>
      <c r="D13561">
        <v>349000</v>
      </c>
      <c r="E13561">
        <v>700980</v>
      </c>
      <c r="F13561" s="4">
        <f t="shared" si="211"/>
        <v>349993.33333333331</v>
      </c>
    </row>
    <row r="13562" spans="1:6" x14ac:dyDescent="0.3">
      <c r="A13562" t="s">
        <v>14195</v>
      </c>
      <c r="B13562">
        <v>0</v>
      </c>
      <c r="C13562">
        <v>0</v>
      </c>
      <c r="D13562">
        <v>1340140</v>
      </c>
      <c r="E13562">
        <v>1011010</v>
      </c>
      <c r="F13562" s="4">
        <f t="shared" si="211"/>
        <v>783716.66666666663</v>
      </c>
    </row>
    <row r="13563" spans="1:6" x14ac:dyDescent="0.3">
      <c r="A13563" t="s">
        <v>14196</v>
      </c>
      <c r="B13563">
        <v>3016250</v>
      </c>
      <c r="C13563">
        <v>6212820</v>
      </c>
      <c r="D13563">
        <v>4059510</v>
      </c>
      <c r="E13563">
        <v>6466000</v>
      </c>
      <c r="F13563" s="4">
        <f t="shared" si="211"/>
        <v>5579443.333333333</v>
      </c>
    </row>
    <row r="13564" spans="1:6" x14ac:dyDescent="0.3">
      <c r="A13564" t="s">
        <v>14197</v>
      </c>
      <c r="B13564">
        <v>0</v>
      </c>
      <c r="C13564">
        <v>0</v>
      </c>
      <c r="D13564">
        <v>1594350</v>
      </c>
      <c r="E13564">
        <v>930000</v>
      </c>
      <c r="F13564" s="4">
        <f t="shared" si="211"/>
        <v>841450</v>
      </c>
    </row>
    <row r="13565" spans="1:6" x14ac:dyDescent="0.3">
      <c r="A13565" t="s">
        <v>14198</v>
      </c>
      <c r="B13565">
        <v>1786500</v>
      </c>
      <c r="C13565">
        <v>1269000</v>
      </c>
      <c r="D13565">
        <v>773600</v>
      </c>
      <c r="E13565">
        <v>2188320</v>
      </c>
      <c r="F13565" s="4">
        <f t="shared" si="211"/>
        <v>1410306.6666666667</v>
      </c>
    </row>
    <row r="13566" spans="1:6" x14ac:dyDescent="0.3">
      <c r="A13566" t="s">
        <v>14199</v>
      </c>
      <c r="B13566">
        <v>3439800</v>
      </c>
      <c r="C13566">
        <v>8185320</v>
      </c>
      <c r="D13566">
        <v>12885940</v>
      </c>
      <c r="E13566">
        <v>4029590</v>
      </c>
      <c r="F13566" s="4">
        <f t="shared" si="211"/>
        <v>8366950</v>
      </c>
    </row>
    <row r="13567" spans="1:6" x14ac:dyDescent="0.3">
      <c r="A13567" t="s">
        <v>14200</v>
      </c>
      <c r="B13567">
        <v>1095640</v>
      </c>
      <c r="C13567">
        <v>0</v>
      </c>
      <c r="D13567">
        <v>382200</v>
      </c>
      <c r="E13567">
        <v>1253160</v>
      </c>
      <c r="F13567" s="4">
        <f t="shared" si="211"/>
        <v>545120</v>
      </c>
    </row>
    <row r="13568" spans="1:6" x14ac:dyDescent="0.3">
      <c r="A13568" t="s">
        <v>14201</v>
      </c>
      <c r="B13568">
        <v>0</v>
      </c>
      <c r="C13568">
        <v>2142400</v>
      </c>
      <c r="D13568">
        <v>3497200</v>
      </c>
      <c r="E13568">
        <v>2627420</v>
      </c>
      <c r="F13568" s="4">
        <f t="shared" si="211"/>
        <v>2755673.3333333335</v>
      </c>
    </row>
    <row r="13569" spans="1:6" x14ac:dyDescent="0.3">
      <c r="A13569" t="s">
        <v>14202</v>
      </c>
      <c r="B13569">
        <v>0</v>
      </c>
      <c r="C13569">
        <v>3108480</v>
      </c>
      <c r="D13569">
        <v>436800</v>
      </c>
      <c r="E13569">
        <v>0</v>
      </c>
      <c r="F13569" s="4">
        <f t="shared" si="211"/>
        <v>1181760</v>
      </c>
    </row>
    <row r="13570" spans="1:6" x14ac:dyDescent="0.3">
      <c r="A13570" t="s">
        <v>14203</v>
      </c>
      <c r="B13570">
        <v>45008360</v>
      </c>
      <c r="C13570">
        <v>0</v>
      </c>
      <c r="D13570">
        <v>40421200</v>
      </c>
      <c r="E13570">
        <v>0</v>
      </c>
      <c r="F13570" s="4">
        <f t="shared" si="211"/>
        <v>13473733.333333334</v>
      </c>
    </row>
    <row r="13571" spans="1:6" x14ac:dyDescent="0.3">
      <c r="A13571" t="s">
        <v>14204</v>
      </c>
      <c r="B13571">
        <v>782440</v>
      </c>
      <c r="C13571">
        <v>230000</v>
      </c>
      <c r="D13571">
        <v>300300</v>
      </c>
      <c r="E13571">
        <v>0</v>
      </c>
      <c r="F13571" s="4">
        <f t="shared" ref="F13571:F13634" si="212">SUM(C13571:E13571)/3</f>
        <v>176766.66666666666</v>
      </c>
    </row>
    <row r="13572" spans="1:6" x14ac:dyDescent="0.3">
      <c r="A13572" t="s">
        <v>14205</v>
      </c>
      <c r="B13572">
        <v>323960</v>
      </c>
      <c r="C13572">
        <v>360200</v>
      </c>
      <c r="D13572">
        <v>711920</v>
      </c>
      <c r="E13572">
        <v>1337880</v>
      </c>
      <c r="F13572" s="4">
        <f t="shared" si="212"/>
        <v>803333.33333333337</v>
      </c>
    </row>
    <row r="13573" spans="1:6" x14ac:dyDescent="0.3">
      <c r="A13573" t="s">
        <v>14206</v>
      </c>
      <c r="B13573">
        <v>1159520</v>
      </c>
      <c r="C13573">
        <v>837400</v>
      </c>
      <c r="D13573">
        <v>0</v>
      </c>
      <c r="E13573">
        <v>1402150</v>
      </c>
      <c r="F13573" s="4">
        <f t="shared" si="212"/>
        <v>746516.66666666663</v>
      </c>
    </row>
    <row r="13574" spans="1:6" x14ac:dyDescent="0.3">
      <c r="A13574" t="s">
        <v>14207</v>
      </c>
      <c r="B13574">
        <v>2251280</v>
      </c>
      <c r="C13574">
        <v>2780060</v>
      </c>
      <c r="D13574">
        <v>7187947</v>
      </c>
      <c r="E13574">
        <v>5187020</v>
      </c>
      <c r="F13574" s="4">
        <f t="shared" si="212"/>
        <v>5051675.666666667</v>
      </c>
    </row>
    <row r="13575" spans="1:6" x14ac:dyDescent="0.3">
      <c r="A13575" t="s">
        <v>14208</v>
      </c>
      <c r="B13575">
        <v>477380</v>
      </c>
      <c r="C13575">
        <v>336700</v>
      </c>
      <c r="D13575">
        <v>258440</v>
      </c>
      <c r="E13575">
        <v>473200</v>
      </c>
      <c r="F13575" s="4">
        <f t="shared" si="212"/>
        <v>356113.33333333331</v>
      </c>
    </row>
    <row r="13576" spans="1:6" x14ac:dyDescent="0.3">
      <c r="A13576" t="s">
        <v>14209</v>
      </c>
      <c r="B13576">
        <v>1389040</v>
      </c>
      <c r="C13576">
        <v>4503100</v>
      </c>
      <c r="D13576">
        <v>256000</v>
      </c>
      <c r="E13576">
        <v>1515100</v>
      </c>
      <c r="F13576" s="4">
        <f t="shared" si="212"/>
        <v>2091400</v>
      </c>
    </row>
    <row r="13577" spans="1:6" x14ac:dyDescent="0.3">
      <c r="A13577" t="s">
        <v>14210</v>
      </c>
      <c r="B13577">
        <v>598240</v>
      </c>
      <c r="C13577">
        <v>2191920</v>
      </c>
      <c r="D13577">
        <v>3700000</v>
      </c>
      <c r="E13577">
        <v>1152240</v>
      </c>
      <c r="F13577" s="4">
        <f t="shared" si="212"/>
        <v>2348053.3333333335</v>
      </c>
    </row>
    <row r="13578" spans="1:6" x14ac:dyDescent="0.3">
      <c r="A13578" t="s">
        <v>14211</v>
      </c>
      <c r="B13578">
        <v>0</v>
      </c>
      <c r="C13578">
        <v>2322160</v>
      </c>
      <c r="D13578">
        <v>2126520</v>
      </c>
      <c r="E13578">
        <v>756000</v>
      </c>
      <c r="F13578" s="4">
        <f t="shared" si="212"/>
        <v>1734893.3333333333</v>
      </c>
    </row>
    <row r="13579" spans="1:6" x14ac:dyDescent="0.3">
      <c r="A13579" t="s">
        <v>14212</v>
      </c>
      <c r="B13579">
        <v>672700</v>
      </c>
      <c r="C13579">
        <v>4134450</v>
      </c>
      <c r="D13579">
        <v>6737640</v>
      </c>
      <c r="E13579">
        <v>4201090</v>
      </c>
      <c r="F13579" s="4">
        <f t="shared" si="212"/>
        <v>5024393.333333333</v>
      </c>
    </row>
    <row r="13580" spans="1:6" x14ac:dyDescent="0.3">
      <c r="A13580" t="s">
        <v>14213</v>
      </c>
      <c r="B13580">
        <v>0</v>
      </c>
      <c r="C13580">
        <v>0</v>
      </c>
      <c r="D13580">
        <v>950040</v>
      </c>
      <c r="E13580">
        <v>0</v>
      </c>
      <c r="F13580" s="4">
        <f t="shared" si="212"/>
        <v>316680</v>
      </c>
    </row>
    <row r="13581" spans="1:6" x14ac:dyDescent="0.3">
      <c r="A13581" t="s">
        <v>14214</v>
      </c>
      <c r="B13581">
        <v>248000</v>
      </c>
      <c r="C13581">
        <v>3700000</v>
      </c>
      <c r="D13581">
        <v>0</v>
      </c>
      <c r="E13581">
        <v>0</v>
      </c>
      <c r="F13581" s="4">
        <f t="shared" si="212"/>
        <v>1233333.3333333333</v>
      </c>
    </row>
    <row r="13582" spans="1:6" x14ac:dyDescent="0.3">
      <c r="A13582" t="s">
        <v>14215</v>
      </c>
      <c r="B13582">
        <v>420000</v>
      </c>
      <c r="C13582">
        <v>0</v>
      </c>
      <c r="D13582">
        <v>569500</v>
      </c>
      <c r="E13582">
        <v>903840</v>
      </c>
      <c r="F13582" s="4">
        <f t="shared" si="212"/>
        <v>491113.33333333331</v>
      </c>
    </row>
    <row r="13583" spans="1:6" x14ac:dyDescent="0.3">
      <c r="A13583" t="s">
        <v>14216</v>
      </c>
      <c r="B13583">
        <v>960950</v>
      </c>
      <c r="C13583">
        <v>2580760</v>
      </c>
      <c r="D13583">
        <v>3260150</v>
      </c>
      <c r="E13583">
        <v>3269450</v>
      </c>
      <c r="F13583" s="4">
        <f t="shared" si="212"/>
        <v>3036786.6666666665</v>
      </c>
    </row>
    <row r="13584" spans="1:6" x14ac:dyDescent="0.3">
      <c r="A13584" t="s">
        <v>14217</v>
      </c>
      <c r="B13584">
        <v>6937120</v>
      </c>
      <c r="C13584">
        <v>9028460</v>
      </c>
      <c r="D13584">
        <v>10413070</v>
      </c>
      <c r="E13584">
        <v>11319580</v>
      </c>
      <c r="F13584" s="4">
        <f t="shared" si="212"/>
        <v>10253703.333333334</v>
      </c>
    </row>
    <row r="13585" spans="1:6" x14ac:dyDescent="0.3">
      <c r="A13585" t="s">
        <v>14218</v>
      </c>
      <c r="B13585">
        <v>0</v>
      </c>
      <c r="C13585">
        <v>0</v>
      </c>
      <c r="D13585">
        <v>827190</v>
      </c>
      <c r="E13585">
        <v>820000</v>
      </c>
      <c r="F13585" s="4">
        <f t="shared" si="212"/>
        <v>549063.33333333337</v>
      </c>
    </row>
    <row r="13586" spans="1:6" x14ac:dyDescent="0.3">
      <c r="A13586" t="s">
        <v>14219</v>
      </c>
      <c r="B13586">
        <v>0</v>
      </c>
      <c r="C13586">
        <v>0</v>
      </c>
      <c r="D13586">
        <v>349440</v>
      </c>
      <c r="E13586">
        <v>820000</v>
      </c>
      <c r="F13586" s="4">
        <f t="shared" si="212"/>
        <v>389813.33333333331</v>
      </c>
    </row>
    <row r="13587" spans="1:6" x14ac:dyDescent="0.3">
      <c r="A13587" t="s">
        <v>14220</v>
      </c>
      <c r="B13587">
        <v>1112600</v>
      </c>
      <c r="C13587">
        <v>2002520</v>
      </c>
      <c r="D13587">
        <v>402220</v>
      </c>
      <c r="E13587">
        <v>2437700</v>
      </c>
      <c r="F13587" s="4">
        <f t="shared" si="212"/>
        <v>1614146.6666666667</v>
      </c>
    </row>
    <row r="13588" spans="1:6" x14ac:dyDescent="0.3">
      <c r="A13588" t="s">
        <v>14221</v>
      </c>
      <c r="B13588">
        <v>1355320</v>
      </c>
      <c r="C13588">
        <v>3024450</v>
      </c>
      <c r="D13588">
        <v>2044190</v>
      </c>
      <c r="E13588">
        <v>4442440</v>
      </c>
      <c r="F13588" s="4">
        <f t="shared" si="212"/>
        <v>3170360</v>
      </c>
    </row>
    <row r="13589" spans="1:6" x14ac:dyDescent="0.3">
      <c r="A13589" t="s">
        <v>14222</v>
      </c>
      <c r="B13589">
        <v>669920</v>
      </c>
      <c r="C13589">
        <v>553280</v>
      </c>
      <c r="D13589">
        <v>1081080</v>
      </c>
      <c r="E13589">
        <v>1716740</v>
      </c>
      <c r="F13589" s="4">
        <f t="shared" si="212"/>
        <v>1117033.3333333333</v>
      </c>
    </row>
    <row r="13590" spans="1:6" x14ac:dyDescent="0.3">
      <c r="A13590" t="s">
        <v>14223</v>
      </c>
      <c r="B13590">
        <v>0</v>
      </c>
      <c r="C13590">
        <v>753250</v>
      </c>
      <c r="D13590">
        <v>0</v>
      </c>
      <c r="E13590">
        <v>242880</v>
      </c>
      <c r="F13590" s="4">
        <f t="shared" si="212"/>
        <v>332043.33333333331</v>
      </c>
    </row>
    <row r="13591" spans="1:6" x14ac:dyDescent="0.3">
      <c r="A13591" t="s">
        <v>14224</v>
      </c>
      <c r="B13591">
        <v>2479300</v>
      </c>
      <c r="C13591">
        <v>0</v>
      </c>
      <c r="D13591">
        <v>234600</v>
      </c>
      <c r="E13591">
        <v>0</v>
      </c>
      <c r="F13591" s="4">
        <f t="shared" si="212"/>
        <v>78200</v>
      </c>
    </row>
    <row r="13592" spans="1:6" x14ac:dyDescent="0.3">
      <c r="A13592" t="s">
        <v>14225</v>
      </c>
      <c r="B13592">
        <v>788000</v>
      </c>
      <c r="C13592">
        <v>922000</v>
      </c>
      <c r="D13592">
        <v>0</v>
      </c>
      <c r="E13592">
        <v>1002000</v>
      </c>
      <c r="F13592" s="4">
        <f t="shared" si="212"/>
        <v>641333.33333333337</v>
      </c>
    </row>
    <row r="13593" spans="1:6" x14ac:dyDescent="0.3">
      <c r="A13593" t="s">
        <v>14226</v>
      </c>
      <c r="B13593">
        <v>740000</v>
      </c>
      <c r="C13593">
        <v>540540</v>
      </c>
      <c r="D13593">
        <v>0</v>
      </c>
      <c r="E13593">
        <v>0</v>
      </c>
      <c r="F13593" s="4">
        <f t="shared" si="212"/>
        <v>180180</v>
      </c>
    </row>
    <row r="13594" spans="1:6" x14ac:dyDescent="0.3">
      <c r="A13594" t="s">
        <v>14227</v>
      </c>
      <c r="B13594">
        <v>0</v>
      </c>
      <c r="C13594">
        <v>1180040</v>
      </c>
      <c r="D13594">
        <v>0</v>
      </c>
      <c r="E13594">
        <v>888160</v>
      </c>
      <c r="F13594" s="4">
        <f t="shared" si="212"/>
        <v>689400</v>
      </c>
    </row>
    <row r="13595" spans="1:6" x14ac:dyDescent="0.3">
      <c r="A13595" t="s">
        <v>14228</v>
      </c>
      <c r="B13595">
        <v>0</v>
      </c>
      <c r="C13595">
        <v>0</v>
      </c>
      <c r="D13595">
        <v>2140100</v>
      </c>
      <c r="E13595">
        <v>1128460</v>
      </c>
      <c r="F13595" s="4">
        <f t="shared" si="212"/>
        <v>1089520</v>
      </c>
    </row>
    <row r="13596" spans="1:6" x14ac:dyDescent="0.3">
      <c r="A13596" t="s">
        <v>14229</v>
      </c>
      <c r="B13596">
        <v>832650</v>
      </c>
      <c r="C13596">
        <v>2226120</v>
      </c>
      <c r="D13596">
        <v>2054200</v>
      </c>
      <c r="E13596">
        <v>218400</v>
      </c>
      <c r="F13596" s="4">
        <f t="shared" si="212"/>
        <v>1499573.3333333333</v>
      </c>
    </row>
    <row r="13597" spans="1:6" x14ac:dyDescent="0.3">
      <c r="A13597" t="s">
        <v>14230</v>
      </c>
      <c r="B13597">
        <v>0</v>
      </c>
      <c r="C13597">
        <v>581490</v>
      </c>
      <c r="D13597">
        <v>0</v>
      </c>
      <c r="E13597">
        <v>1350320</v>
      </c>
      <c r="F13597" s="4">
        <f t="shared" si="212"/>
        <v>643936.66666666663</v>
      </c>
    </row>
    <row r="13598" spans="1:6" x14ac:dyDescent="0.3">
      <c r="A13598" t="s">
        <v>758</v>
      </c>
      <c r="B13598">
        <v>0</v>
      </c>
      <c r="C13598">
        <v>3377010</v>
      </c>
      <c r="D13598">
        <v>5295570</v>
      </c>
      <c r="E13598">
        <v>1519700</v>
      </c>
      <c r="F13598" s="4">
        <f t="shared" si="212"/>
        <v>3397426.6666666665</v>
      </c>
    </row>
    <row r="13599" spans="1:6" x14ac:dyDescent="0.3">
      <c r="A13599" t="s">
        <v>14231</v>
      </c>
      <c r="B13599">
        <v>2771480</v>
      </c>
      <c r="C13599">
        <v>3210550</v>
      </c>
      <c r="D13599">
        <v>2108840</v>
      </c>
      <c r="E13599">
        <v>2734560</v>
      </c>
      <c r="F13599" s="4">
        <f t="shared" si="212"/>
        <v>2684650</v>
      </c>
    </row>
    <row r="13600" spans="1:6" x14ac:dyDescent="0.3">
      <c r="A13600" t="s">
        <v>14232</v>
      </c>
      <c r="B13600">
        <v>2345730</v>
      </c>
      <c r="C13600">
        <v>2987540</v>
      </c>
      <c r="D13600">
        <v>2135360</v>
      </c>
      <c r="E13600">
        <v>2275200</v>
      </c>
      <c r="F13600" s="4">
        <f t="shared" si="212"/>
        <v>2466033.3333333335</v>
      </c>
    </row>
    <row r="13601" spans="1:6" x14ac:dyDescent="0.3">
      <c r="A13601" t="s">
        <v>14233</v>
      </c>
      <c r="B13601">
        <v>936920</v>
      </c>
      <c r="C13601">
        <v>0</v>
      </c>
      <c r="D13601">
        <v>1440359</v>
      </c>
      <c r="E13601">
        <v>1402080</v>
      </c>
      <c r="F13601" s="4">
        <f t="shared" si="212"/>
        <v>947479.66666666663</v>
      </c>
    </row>
    <row r="13602" spans="1:6" x14ac:dyDescent="0.3">
      <c r="A13602" t="s">
        <v>14234</v>
      </c>
      <c r="B13602">
        <v>0</v>
      </c>
      <c r="C13602">
        <v>469560</v>
      </c>
      <c r="D13602">
        <v>0</v>
      </c>
      <c r="E13602">
        <v>1869980</v>
      </c>
      <c r="F13602" s="4">
        <f t="shared" si="212"/>
        <v>779846.66666666663</v>
      </c>
    </row>
    <row r="13603" spans="1:6" x14ac:dyDescent="0.3">
      <c r="A13603" t="s">
        <v>14235</v>
      </c>
      <c r="B13603">
        <v>3699690</v>
      </c>
      <c r="C13603">
        <v>5420670</v>
      </c>
      <c r="D13603">
        <v>5142590</v>
      </c>
      <c r="E13603">
        <v>1728640</v>
      </c>
      <c r="F13603" s="4">
        <f t="shared" si="212"/>
        <v>4097300</v>
      </c>
    </row>
    <row r="13604" spans="1:6" x14ac:dyDescent="0.3">
      <c r="A13604" t="s">
        <v>513</v>
      </c>
      <c r="B13604">
        <v>0</v>
      </c>
      <c r="C13604">
        <v>191100</v>
      </c>
      <c r="D13604">
        <v>2033500</v>
      </c>
      <c r="E13604">
        <v>0</v>
      </c>
      <c r="F13604" s="4">
        <f t="shared" si="212"/>
        <v>741533.33333333337</v>
      </c>
    </row>
    <row r="13605" spans="1:6" x14ac:dyDescent="0.3">
      <c r="A13605" t="s">
        <v>14236</v>
      </c>
      <c r="B13605">
        <v>593860</v>
      </c>
      <c r="C13605">
        <v>743100</v>
      </c>
      <c r="D13605">
        <v>0</v>
      </c>
      <c r="E13605">
        <v>1500460</v>
      </c>
      <c r="F13605" s="4">
        <f t="shared" si="212"/>
        <v>747853.33333333337</v>
      </c>
    </row>
    <row r="13606" spans="1:6" x14ac:dyDescent="0.3">
      <c r="A13606" t="s">
        <v>14237</v>
      </c>
      <c r="B13606">
        <v>0</v>
      </c>
      <c r="C13606">
        <v>0</v>
      </c>
      <c r="D13606">
        <v>992400</v>
      </c>
      <c r="E13606">
        <v>0</v>
      </c>
      <c r="F13606" s="4">
        <f t="shared" si="212"/>
        <v>330800</v>
      </c>
    </row>
    <row r="13607" spans="1:6" x14ac:dyDescent="0.3">
      <c r="A13607" t="s">
        <v>14238</v>
      </c>
      <c r="B13607">
        <v>0</v>
      </c>
      <c r="C13607">
        <v>649740</v>
      </c>
      <c r="D13607">
        <v>191100</v>
      </c>
      <c r="E13607">
        <v>959600</v>
      </c>
      <c r="F13607" s="4">
        <f t="shared" si="212"/>
        <v>600146.66666666663</v>
      </c>
    </row>
    <row r="13608" spans="1:6" x14ac:dyDescent="0.3">
      <c r="A13608" t="s">
        <v>14239</v>
      </c>
      <c r="B13608">
        <v>0</v>
      </c>
      <c r="C13608">
        <v>0</v>
      </c>
      <c r="D13608">
        <v>581490</v>
      </c>
      <c r="E13608">
        <v>2964000</v>
      </c>
      <c r="F13608" s="4">
        <f t="shared" si="212"/>
        <v>1181830</v>
      </c>
    </row>
    <row r="13609" spans="1:6" x14ac:dyDescent="0.3">
      <c r="A13609" t="s">
        <v>14240</v>
      </c>
      <c r="B13609">
        <v>0</v>
      </c>
      <c r="C13609">
        <v>846840</v>
      </c>
      <c r="D13609">
        <v>0</v>
      </c>
      <c r="E13609">
        <v>1608000</v>
      </c>
      <c r="F13609" s="4">
        <f t="shared" si="212"/>
        <v>818280</v>
      </c>
    </row>
    <row r="13610" spans="1:6" x14ac:dyDescent="0.3">
      <c r="A13610" t="s">
        <v>14241</v>
      </c>
      <c r="B13610">
        <v>0</v>
      </c>
      <c r="C13610">
        <v>1174280</v>
      </c>
      <c r="D13610">
        <v>2014600</v>
      </c>
      <c r="E13610">
        <v>0</v>
      </c>
      <c r="F13610" s="4">
        <f t="shared" si="212"/>
        <v>1062960</v>
      </c>
    </row>
    <row r="13611" spans="1:6" x14ac:dyDescent="0.3">
      <c r="A13611" t="s">
        <v>14242</v>
      </c>
      <c r="B13611">
        <v>739600</v>
      </c>
      <c r="C13611">
        <v>1480000</v>
      </c>
      <c r="D13611">
        <v>687960</v>
      </c>
      <c r="E13611">
        <v>589960</v>
      </c>
      <c r="F13611" s="4">
        <f t="shared" si="212"/>
        <v>919306.66666666663</v>
      </c>
    </row>
    <row r="13612" spans="1:6" x14ac:dyDescent="0.3">
      <c r="A13612" t="s">
        <v>14243</v>
      </c>
      <c r="B13612">
        <v>781950</v>
      </c>
      <c r="C13612">
        <v>985530</v>
      </c>
      <c r="D13612">
        <v>0</v>
      </c>
      <c r="E13612">
        <v>3722200</v>
      </c>
      <c r="F13612" s="4">
        <f t="shared" si="212"/>
        <v>1569243.3333333333</v>
      </c>
    </row>
    <row r="13613" spans="1:6" x14ac:dyDescent="0.3">
      <c r="A13613" t="s">
        <v>14244</v>
      </c>
      <c r="B13613">
        <v>1531370</v>
      </c>
      <c r="C13613">
        <v>256000</v>
      </c>
      <c r="D13613">
        <v>1217880</v>
      </c>
      <c r="E13613">
        <v>2114160</v>
      </c>
      <c r="F13613" s="4">
        <f t="shared" si="212"/>
        <v>1196013.3333333333</v>
      </c>
    </row>
    <row r="13614" spans="1:6" x14ac:dyDescent="0.3">
      <c r="A13614" t="s">
        <v>14245</v>
      </c>
      <c r="B13614">
        <v>0</v>
      </c>
      <c r="C13614">
        <v>582290</v>
      </c>
      <c r="D13614">
        <v>1305950</v>
      </c>
      <c r="E13614">
        <v>1844460</v>
      </c>
      <c r="F13614" s="4">
        <f t="shared" si="212"/>
        <v>1244233.3333333333</v>
      </c>
    </row>
    <row r="13615" spans="1:6" x14ac:dyDescent="0.3">
      <c r="A13615" t="s">
        <v>14246</v>
      </c>
      <c r="B13615">
        <v>1507800</v>
      </c>
      <c r="C13615">
        <v>0</v>
      </c>
      <c r="D13615">
        <v>3281550</v>
      </c>
      <c r="E13615">
        <v>0</v>
      </c>
      <c r="F13615" s="4">
        <f t="shared" si="212"/>
        <v>1093850</v>
      </c>
    </row>
    <row r="13616" spans="1:6" x14ac:dyDescent="0.3">
      <c r="A13616" t="s">
        <v>14247</v>
      </c>
      <c r="B13616">
        <v>2152040</v>
      </c>
      <c r="C13616">
        <v>780780</v>
      </c>
      <c r="D13616">
        <v>1657650</v>
      </c>
      <c r="E13616">
        <v>860860</v>
      </c>
      <c r="F13616" s="4">
        <f t="shared" si="212"/>
        <v>1099763.3333333333</v>
      </c>
    </row>
    <row r="13617" spans="1:6" x14ac:dyDescent="0.3">
      <c r="A13617" t="s">
        <v>14248</v>
      </c>
      <c r="B13617">
        <v>740000</v>
      </c>
      <c r="C13617">
        <v>899450</v>
      </c>
      <c r="D13617">
        <v>2344630</v>
      </c>
      <c r="E13617">
        <v>0</v>
      </c>
      <c r="F13617" s="4">
        <f t="shared" si="212"/>
        <v>1081360</v>
      </c>
    </row>
    <row r="13618" spans="1:6" x14ac:dyDescent="0.3">
      <c r="A13618" t="s">
        <v>14249</v>
      </c>
      <c r="B13618">
        <v>0</v>
      </c>
      <c r="C13618">
        <v>2767200</v>
      </c>
      <c r="D13618">
        <v>2655830</v>
      </c>
      <c r="E13618">
        <v>294840</v>
      </c>
      <c r="F13618" s="4">
        <f t="shared" si="212"/>
        <v>1905956.6666666667</v>
      </c>
    </row>
    <row r="13619" spans="1:6" x14ac:dyDescent="0.3">
      <c r="A13619" t="s">
        <v>14250</v>
      </c>
      <c r="B13619">
        <v>2418020</v>
      </c>
      <c r="C13619">
        <v>3055070</v>
      </c>
      <c r="D13619">
        <v>2293870</v>
      </c>
      <c r="E13619">
        <v>969700</v>
      </c>
      <c r="F13619" s="4">
        <f t="shared" si="212"/>
        <v>2106213.3333333335</v>
      </c>
    </row>
    <row r="13620" spans="1:6" x14ac:dyDescent="0.3">
      <c r="A13620" t="s">
        <v>14251</v>
      </c>
      <c r="B13620">
        <v>22125100</v>
      </c>
      <c r="C13620">
        <v>30204000</v>
      </c>
      <c r="D13620">
        <v>34410000</v>
      </c>
      <c r="E13620">
        <v>20326580</v>
      </c>
      <c r="F13620" s="4">
        <f t="shared" si="212"/>
        <v>28313526.666666668</v>
      </c>
    </row>
    <row r="13621" spans="1:6" x14ac:dyDescent="0.3">
      <c r="A13621" t="s">
        <v>14252</v>
      </c>
      <c r="B13621">
        <v>2621900</v>
      </c>
      <c r="C13621">
        <v>2566200</v>
      </c>
      <c r="D13621">
        <v>8072520</v>
      </c>
      <c r="E13621">
        <v>5881510</v>
      </c>
      <c r="F13621" s="4">
        <f t="shared" si="212"/>
        <v>5506743.333333333</v>
      </c>
    </row>
    <row r="13622" spans="1:6" x14ac:dyDescent="0.3">
      <c r="A13622" t="s">
        <v>14253</v>
      </c>
      <c r="B13622">
        <v>0</v>
      </c>
      <c r="C13622">
        <v>0</v>
      </c>
      <c r="D13622">
        <v>988600</v>
      </c>
      <c r="E13622">
        <v>0</v>
      </c>
      <c r="F13622" s="4">
        <f t="shared" si="212"/>
        <v>329533.33333333331</v>
      </c>
    </row>
    <row r="13623" spans="1:6" x14ac:dyDescent="0.3">
      <c r="A13623" t="s">
        <v>14254</v>
      </c>
      <c r="B13623">
        <v>194740</v>
      </c>
      <c r="C13623">
        <v>0</v>
      </c>
      <c r="D13623">
        <v>228000</v>
      </c>
      <c r="E13623">
        <v>847280</v>
      </c>
      <c r="F13623" s="4">
        <f t="shared" si="212"/>
        <v>358426.66666666669</v>
      </c>
    </row>
    <row r="13624" spans="1:6" x14ac:dyDescent="0.3">
      <c r="A13624" t="s">
        <v>14255</v>
      </c>
      <c r="B13624">
        <v>424060</v>
      </c>
      <c r="C13624">
        <v>2118600</v>
      </c>
      <c r="D13624">
        <v>788400</v>
      </c>
      <c r="E13624">
        <v>2503210</v>
      </c>
      <c r="F13624" s="4">
        <f t="shared" si="212"/>
        <v>1803403.3333333333</v>
      </c>
    </row>
    <row r="13625" spans="1:6" x14ac:dyDescent="0.3">
      <c r="A13625" t="s">
        <v>14256</v>
      </c>
      <c r="B13625">
        <v>2197820</v>
      </c>
      <c r="C13625">
        <v>2867800</v>
      </c>
      <c r="D13625">
        <v>2413140</v>
      </c>
      <c r="E13625">
        <v>3090180</v>
      </c>
      <c r="F13625" s="4">
        <f t="shared" si="212"/>
        <v>2790373.3333333335</v>
      </c>
    </row>
    <row r="13626" spans="1:6" x14ac:dyDescent="0.3">
      <c r="A13626" t="s">
        <v>14257</v>
      </c>
      <c r="B13626">
        <v>990940</v>
      </c>
      <c r="C13626">
        <v>499590</v>
      </c>
      <c r="D13626">
        <v>2754520</v>
      </c>
      <c r="E13626">
        <v>0</v>
      </c>
      <c r="F13626" s="4">
        <f t="shared" si="212"/>
        <v>1084703.3333333333</v>
      </c>
    </row>
    <row r="13627" spans="1:6" x14ac:dyDescent="0.3">
      <c r="A13627" t="s">
        <v>14258</v>
      </c>
      <c r="B13627">
        <v>414050</v>
      </c>
      <c r="C13627">
        <v>1820000</v>
      </c>
      <c r="D13627">
        <v>646100</v>
      </c>
      <c r="E13627">
        <v>2073340</v>
      </c>
      <c r="F13627" s="4">
        <f t="shared" si="212"/>
        <v>1513146.6666666667</v>
      </c>
    </row>
    <row r="13628" spans="1:6" x14ac:dyDescent="0.3">
      <c r="A13628" t="s">
        <v>14259</v>
      </c>
      <c r="B13628">
        <v>0</v>
      </c>
      <c r="C13628">
        <v>1018290</v>
      </c>
      <c r="D13628">
        <v>0</v>
      </c>
      <c r="E13628">
        <v>820000</v>
      </c>
      <c r="F13628" s="4">
        <f t="shared" si="212"/>
        <v>612763.33333333337</v>
      </c>
    </row>
    <row r="13629" spans="1:6" x14ac:dyDescent="0.3">
      <c r="A13629" t="s">
        <v>14260</v>
      </c>
      <c r="B13629">
        <v>0</v>
      </c>
      <c r="C13629">
        <v>0</v>
      </c>
      <c r="D13629">
        <v>152880</v>
      </c>
      <c r="E13629">
        <v>0</v>
      </c>
      <c r="F13629" s="4">
        <f t="shared" si="212"/>
        <v>50960</v>
      </c>
    </row>
    <row r="13630" spans="1:6" x14ac:dyDescent="0.3">
      <c r="A13630" t="s">
        <v>14261</v>
      </c>
      <c r="B13630">
        <v>0</v>
      </c>
      <c r="C13630">
        <v>1210300</v>
      </c>
      <c r="D13630">
        <v>832650</v>
      </c>
      <c r="E13630">
        <v>0</v>
      </c>
      <c r="F13630" s="4">
        <f t="shared" si="212"/>
        <v>680983.33333333337</v>
      </c>
    </row>
    <row r="13631" spans="1:6" x14ac:dyDescent="0.3">
      <c r="A13631" t="s">
        <v>14262</v>
      </c>
      <c r="B13631">
        <v>2575280</v>
      </c>
      <c r="C13631">
        <v>2960000</v>
      </c>
      <c r="D13631">
        <v>2153670</v>
      </c>
      <c r="E13631">
        <v>0</v>
      </c>
      <c r="F13631" s="4">
        <f t="shared" si="212"/>
        <v>1704556.6666666667</v>
      </c>
    </row>
    <row r="13632" spans="1:6" x14ac:dyDescent="0.3">
      <c r="A13632" t="s">
        <v>14263</v>
      </c>
      <c r="B13632">
        <v>4457350</v>
      </c>
      <c r="C13632">
        <v>6746880</v>
      </c>
      <c r="D13632">
        <v>4127030</v>
      </c>
      <c r="E13632">
        <v>4242600</v>
      </c>
      <c r="F13632" s="4">
        <f t="shared" si="212"/>
        <v>5038836.666666667</v>
      </c>
    </row>
    <row r="13633" spans="1:6" x14ac:dyDescent="0.3">
      <c r="A13633" t="s">
        <v>14264</v>
      </c>
      <c r="B13633">
        <v>2590500</v>
      </c>
      <c r="C13633">
        <v>5491670</v>
      </c>
      <c r="D13633">
        <v>5540760</v>
      </c>
      <c r="E13633">
        <v>2604240</v>
      </c>
      <c r="F13633" s="4">
        <f t="shared" si="212"/>
        <v>4545556.666666667</v>
      </c>
    </row>
    <row r="13634" spans="1:6" x14ac:dyDescent="0.3">
      <c r="A13634" t="s">
        <v>14265</v>
      </c>
      <c r="B13634">
        <v>735280</v>
      </c>
      <c r="C13634">
        <v>149400</v>
      </c>
      <c r="D13634">
        <v>756100</v>
      </c>
      <c r="E13634">
        <v>0</v>
      </c>
      <c r="F13634" s="4">
        <f t="shared" si="212"/>
        <v>301833.33333333331</v>
      </c>
    </row>
    <row r="13635" spans="1:6" x14ac:dyDescent="0.3">
      <c r="A13635" t="s">
        <v>14266</v>
      </c>
      <c r="B13635">
        <v>0</v>
      </c>
      <c r="C13635">
        <v>313950</v>
      </c>
      <c r="D13635">
        <v>370000</v>
      </c>
      <c r="E13635">
        <v>2171890</v>
      </c>
      <c r="F13635" s="4">
        <f t="shared" ref="F13635:F13698" si="213">SUM(C13635:E13635)/3</f>
        <v>951946.66666666663</v>
      </c>
    </row>
    <row r="13636" spans="1:6" x14ac:dyDescent="0.3">
      <c r="A13636" t="s">
        <v>14267</v>
      </c>
      <c r="B13636">
        <v>230000</v>
      </c>
      <c r="C13636">
        <v>0</v>
      </c>
      <c r="D13636">
        <v>0</v>
      </c>
      <c r="E13636">
        <v>0</v>
      </c>
      <c r="F13636" s="4">
        <f t="shared" si="213"/>
        <v>0</v>
      </c>
    </row>
    <row r="13637" spans="1:6" x14ac:dyDescent="0.3">
      <c r="A13637" t="s">
        <v>14268</v>
      </c>
      <c r="B13637">
        <v>0</v>
      </c>
      <c r="C13637">
        <v>1355690</v>
      </c>
      <c r="D13637">
        <v>1974000</v>
      </c>
      <c r="E13637">
        <v>750860</v>
      </c>
      <c r="F13637" s="4">
        <f t="shared" si="213"/>
        <v>1360183.3333333333</v>
      </c>
    </row>
    <row r="13638" spans="1:6" x14ac:dyDescent="0.3">
      <c r="A13638" t="s">
        <v>14269</v>
      </c>
      <c r="B13638">
        <v>6519040</v>
      </c>
      <c r="C13638">
        <v>6635150</v>
      </c>
      <c r="D13638">
        <v>3691300</v>
      </c>
      <c r="E13638">
        <v>4145050</v>
      </c>
      <c r="F13638" s="4">
        <f t="shared" si="213"/>
        <v>4823833.333333333</v>
      </c>
    </row>
    <row r="13639" spans="1:6" x14ac:dyDescent="0.3">
      <c r="A13639" t="s">
        <v>14270</v>
      </c>
      <c r="B13639">
        <v>1069400</v>
      </c>
      <c r="C13639">
        <v>405860</v>
      </c>
      <c r="D13639">
        <v>587860</v>
      </c>
      <c r="E13639">
        <v>904900</v>
      </c>
      <c r="F13639" s="4">
        <f t="shared" si="213"/>
        <v>632873.33333333337</v>
      </c>
    </row>
    <row r="13640" spans="1:6" x14ac:dyDescent="0.3">
      <c r="A13640" t="s">
        <v>14271</v>
      </c>
      <c r="B13640">
        <v>576000</v>
      </c>
      <c r="C13640">
        <v>2817760</v>
      </c>
      <c r="D13640">
        <v>370000</v>
      </c>
      <c r="E13640">
        <v>4262300</v>
      </c>
      <c r="F13640" s="4">
        <f t="shared" si="213"/>
        <v>2483353.3333333335</v>
      </c>
    </row>
    <row r="13641" spans="1:6" x14ac:dyDescent="0.3">
      <c r="A13641" t="s">
        <v>14272</v>
      </c>
      <c r="B13641">
        <v>308000</v>
      </c>
      <c r="C13641">
        <v>445900</v>
      </c>
      <c r="D13641">
        <v>693000</v>
      </c>
      <c r="E13641">
        <v>658850</v>
      </c>
      <c r="F13641" s="4">
        <f t="shared" si="213"/>
        <v>599250</v>
      </c>
    </row>
    <row r="13642" spans="1:6" x14ac:dyDescent="0.3">
      <c r="A13642" t="s">
        <v>14273</v>
      </c>
      <c r="B13642">
        <v>269360</v>
      </c>
      <c r="C13642">
        <v>646100</v>
      </c>
      <c r="D13642">
        <v>687960</v>
      </c>
      <c r="E13642">
        <v>0</v>
      </c>
      <c r="F13642" s="4">
        <f t="shared" si="213"/>
        <v>444686.66666666669</v>
      </c>
    </row>
    <row r="13643" spans="1:6" x14ac:dyDescent="0.3">
      <c r="A13643" t="s">
        <v>14274</v>
      </c>
      <c r="B13643">
        <v>2063000</v>
      </c>
      <c r="C13643">
        <v>2844500</v>
      </c>
      <c r="D13643">
        <v>2030800</v>
      </c>
      <c r="E13643">
        <v>2014260</v>
      </c>
      <c r="F13643" s="4">
        <f t="shared" si="213"/>
        <v>2296520</v>
      </c>
    </row>
    <row r="13644" spans="1:6" x14ac:dyDescent="0.3">
      <c r="A13644" t="s">
        <v>14275</v>
      </c>
      <c r="B13644">
        <v>855400</v>
      </c>
      <c r="C13644">
        <v>2184000</v>
      </c>
      <c r="D13644">
        <v>1710800</v>
      </c>
      <c r="E13644">
        <v>813700</v>
      </c>
      <c r="F13644" s="4">
        <f t="shared" si="213"/>
        <v>1569500</v>
      </c>
    </row>
    <row r="13645" spans="1:6" x14ac:dyDescent="0.3">
      <c r="A13645" t="s">
        <v>14276</v>
      </c>
      <c r="B13645">
        <v>309860</v>
      </c>
      <c r="C13645">
        <v>730020</v>
      </c>
      <c r="D13645">
        <v>0</v>
      </c>
      <c r="E13645">
        <v>0</v>
      </c>
      <c r="F13645" s="4">
        <f t="shared" si="213"/>
        <v>243340</v>
      </c>
    </row>
    <row r="13646" spans="1:6" x14ac:dyDescent="0.3">
      <c r="A13646" t="s">
        <v>14277</v>
      </c>
      <c r="B13646">
        <v>2010890</v>
      </c>
      <c r="C13646">
        <v>282100</v>
      </c>
      <c r="D13646">
        <v>631280</v>
      </c>
      <c r="E13646">
        <v>2301820</v>
      </c>
      <c r="F13646" s="4">
        <f t="shared" si="213"/>
        <v>1071733.3333333333</v>
      </c>
    </row>
    <row r="13647" spans="1:6" x14ac:dyDescent="0.3">
      <c r="A13647" t="s">
        <v>14278</v>
      </c>
      <c r="B13647">
        <v>607400</v>
      </c>
      <c r="C13647">
        <v>634600</v>
      </c>
      <c r="D13647">
        <v>673400</v>
      </c>
      <c r="E13647">
        <v>1080760</v>
      </c>
      <c r="F13647" s="4">
        <f t="shared" si="213"/>
        <v>796253.33333333337</v>
      </c>
    </row>
    <row r="13648" spans="1:6" x14ac:dyDescent="0.3">
      <c r="A13648" t="s">
        <v>14279</v>
      </c>
      <c r="B13648">
        <v>0</v>
      </c>
      <c r="C13648">
        <v>0</v>
      </c>
      <c r="D13648">
        <v>835260</v>
      </c>
      <c r="E13648">
        <v>750000</v>
      </c>
      <c r="F13648" s="4">
        <f t="shared" si="213"/>
        <v>528420</v>
      </c>
    </row>
    <row r="13649" spans="1:6" x14ac:dyDescent="0.3">
      <c r="A13649" t="s">
        <v>858</v>
      </c>
      <c r="B13649">
        <v>200200</v>
      </c>
      <c r="C13649">
        <v>0</v>
      </c>
      <c r="D13649">
        <v>1039220</v>
      </c>
      <c r="E13649">
        <v>1784120</v>
      </c>
      <c r="F13649" s="4">
        <f t="shared" si="213"/>
        <v>941113.33333333337</v>
      </c>
    </row>
    <row r="13650" spans="1:6" x14ac:dyDescent="0.3">
      <c r="A13650" t="s">
        <v>14280</v>
      </c>
      <c r="B13650">
        <v>2203360</v>
      </c>
      <c r="C13650">
        <v>2119040</v>
      </c>
      <c r="D13650">
        <v>2022860</v>
      </c>
      <c r="E13650">
        <v>2116900</v>
      </c>
      <c r="F13650" s="4">
        <f t="shared" si="213"/>
        <v>2086266.6666666667</v>
      </c>
    </row>
    <row r="13651" spans="1:6" x14ac:dyDescent="0.3">
      <c r="A13651" t="s">
        <v>14281</v>
      </c>
      <c r="B13651">
        <v>264000</v>
      </c>
      <c r="C13651">
        <v>281190</v>
      </c>
      <c r="D13651">
        <v>234600</v>
      </c>
      <c r="E13651">
        <v>1084000</v>
      </c>
      <c r="F13651" s="4">
        <f t="shared" si="213"/>
        <v>533263.33333333337</v>
      </c>
    </row>
    <row r="13652" spans="1:6" x14ac:dyDescent="0.3">
      <c r="A13652" t="s">
        <v>14282</v>
      </c>
      <c r="B13652">
        <v>0</v>
      </c>
      <c r="C13652">
        <v>603240</v>
      </c>
      <c r="D13652">
        <v>895440</v>
      </c>
      <c r="E13652">
        <v>817180</v>
      </c>
      <c r="F13652" s="4">
        <f t="shared" si="213"/>
        <v>771953.33333333337</v>
      </c>
    </row>
    <row r="13653" spans="1:6" x14ac:dyDescent="0.3">
      <c r="A13653" t="s">
        <v>14283</v>
      </c>
      <c r="B13653">
        <v>160000</v>
      </c>
      <c r="C13653">
        <v>2039680</v>
      </c>
      <c r="D13653">
        <v>2408320</v>
      </c>
      <c r="E13653">
        <v>2368500</v>
      </c>
      <c r="F13653" s="4">
        <f t="shared" si="213"/>
        <v>2272166.6666666665</v>
      </c>
    </row>
    <row r="13654" spans="1:6" x14ac:dyDescent="0.3">
      <c r="A13654" t="s">
        <v>14284</v>
      </c>
      <c r="B13654">
        <v>0</v>
      </c>
      <c r="C13654">
        <v>2291640</v>
      </c>
      <c r="D13654">
        <v>1484120</v>
      </c>
      <c r="E13654">
        <v>3292140</v>
      </c>
      <c r="F13654" s="4">
        <f t="shared" si="213"/>
        <v>2355966.6666666665</v>
      </c>
    </row>
    <row r="13655" spans="1:6" x14ac:dyDescent="0.3">
      <c r="A13655" t="s">
        <v>14285</v>
      </c>
      <c r="B13655">
        <v>1277400</v>
      </c>
      <c r="C13655">
        <v>740000</v>
      </c>
      <c r="D13655">
        <v>1992200</v>
      </c>
      <c r="E13655">
        <v>888800</v>
      </c>
      <c r="F13655" s="4">
        <f t="shared" si="213"/>
        <v>1207000</v>
      </c>
    </row>
    <row r="13656" spans="1:6" x14ac:dyDescent="0.3">
      <c r="A13656" t="s">
        <v>14286</v>
      </c>
      <c r="B13656">
        <v>1578390</v>
      </c>
      <c r="C13656">
        <v>727660</v>
      </c>
      <c r="D13656">
        <v>1496950</v>
      </c>
      <c r="E13656">
        <v>515060</v>
      </c>
      <c r="F13656" s="4">
        <f t="shared" si="213"/>
        <v>913223.33333333337</v>
      </c>
    </row>
    <row r="13657" spans="1:6" x14ac:dyDescent="0.3">
      <c r="A13657" t="s">
        <v>14287</v>
      </c>
      <c r="B13657">
        <v>370000</v>
      </c>
      <c r="C13657">
        <v>2165570</v>
      </c>
      <c r="D13657">
        <v>0</v>
      </c>
      <c r="E13657">
        <v>2135500</v>
      </c>
      <c r="F13657" s="4">
        <f t="shared" si="213"/>
        <v>1433690</v>
      </c>
    </row>
    <row r="13658" spans="1:6" x14ac:dyDescent="0.3">
      <c r="A13658" t="s">
        <v>14288</v>
      </c>
      <c r="B13658">
        <v>676660</v>
      </c>
      <c r="C13658">
        <v>0</v>
      </c>
      <c r="D13658">
        <v>228000</v>
      </c>
      <c r="E13658">
        <v>1217680</v>
      </c>
      <c r="F13658" s="4">
        <f t="shared" si="213"/>
        <v>481893.33333333331</v>
      </c>
    </row>
    <row r="13659" spans="1:6" x14ac:dyDescent="0.3">
      <c r="A13659" t="s">
        <v>14289</v>
      </c>
      <c r="B13659">
        <v>295750</v>
      </c>
      <c r="C13659">
        <v>286650</v>
      </c>
      <c r="D13659">
        <v>402380</v>
      </c>
      <c r="E13659">
        <v>191100</v>
      </c>
      <c r="F13659" s="4">
        <f t="shared" si="213"/>
        <v>293376.66666666669</v>
      </c>
    </row>
    <row r="13660" spans="1:6" x14ac:dyDescent="0.3">
      <c r="A13660" t="s">
        <v>14290</v>
      </c>
      <c r="B13660">
        <v>499950</v>
      </c>
      <c r="C13660">
        <v>723450</v>
      </c>
      <c r="D13660">
        <v>797160</v>
      </c>
      <c r="E13660">
        <v>1523340</v>
      </c>
      <c r="F13660" s="4">
        <f t="shared" si="213"/>
        <v>1014650</v>
      </c>
    </row>
    <row r="13661" spans="1:6" x14ac:dyDescent="0.3">
      <c r="A13661" t="s">
        <v>14291</v>
      </c>
      <c r="B13661">
        <v>478660</v>
      </c>
      <c r="C13661">
        <v>305000</v>
      </c>
      <c r="D13661">
        <v>482400</v>
      </c>
      <c r="E13661">
        <v>386000</v>
      </c>
      <c r="F13661" s="4">
        <f t="shared" si="213"/>
        <v>391133.33333333331</v>
      </c>
    </row>
    <row r="13662" spans="1:6" x14ac:dyDescent="0.3">
      <c r="A13662" t="s">
        <v>14292</v>
      </c>
      <c r="B13662">
        <v>978750</v>
      </c>
      <c r="C13662">
        <v>2146320</v>
      </c>
      <c r="D13662">
        <v>2168110</v>
      </c>
      <c r="E13662">
        <v>2252740</v>
      </c>
      <c r="F13662" s="4">
        <f t="shared" si="213"/>
        <v>2189056.6666666665</v>
      </c>
    </row>
    <row r="13663" spans="1:6" x14ac:dyDescent="0.3">
      <c r="A13663" t="s">
        <v>14293</v>
      </c>
      <c r="B13663">
        <v>334880</v>
      </c>
      <c r="C13663">
        <v>1236690</v>
      </c>
      <c r="D13663">
        <v>444990</v>
      </c>
      <c r="E13663">
        <v>427700</v>
      </c>
      <c r="F13663" s="4">
        <f t="shared" si="213"/>
        <v>703126.66666666663</v>
      </c>
    </row>
    <row r="13664" spans="1:6" x14ac:dyDescent="0.3">
      <c r="A13664" t="s">
        <v>14294</v>
      </c>
      <c r="B13664">
        <v>1700690</v>
      </c>
      <c r="C13664">
        <v>1721630</v>
      </c>
      <c r="D13664">
        <v>1685320</v>
      </c>
      <c r="E13664">
        <v>1328600</v>
      </c>
      <c r="F13664" s="4">
        <f t="shared" si="213"/>
        <v>1578516.6666666667</v>
      </c>
    </row>
    <row r="13665" spans="1:6" x14ac:dyDescent="0.3">
      <c r="A13665" t="s">
        <v>14295</v>
      </c>
      <c r="B13665">
        <v>3838380</v>
      </c>
      <c r="C13665">
        <v>15950000</v>
      </c>
      <c r="D13665">
        <v>14753700</v>
      </c>
      <c r="E13665">
        <v>5856140</v>
      </c>
      <c r="F13665" s="4">
        <f t="shared" si="213"/>
        <v>12186613.333333334</v>
      </c>
    </row>
    <row r="13666" spans="1:6" x14ac:dyDescent="0.3">
      <c r="A13666" t="s">
        <v>14296</v>
      </c>
      <c r="B13666">
        <v>1056500</v>
      </c>
      <c r="C13666">
        <v>0</v>
      </c>
      <c r="D13666">
        <v>0</v>
      </c>
      <c r="E13666">
        <v>1492900</v>
      </c>
      <c r="F13666" s="4">
        <f t="shared" si="213"/>
        <v>497633.33333333331</v>
      </c>
    </row>
    <row r="13667" spans="1:6" x14ac:dyDescent="0.3">
      <c r="A13667" t="s">
        <v>14297</v>
      </c>
      <c r="B13667">
        <v>2673150</v>
      </c>
      <c r="C13667">
        <v>3033940</v>
      </c>
      <c r="D13667">
        <v>3139980</v>
      </c>
      <c r="E13667">
        <v>0</v>
      </c>
      <c r="F13667" s="4">
        <f t="shared" si="213"/>
        <v>2057973.3333333333</v>
      </c>
    </row>
    <row r="13668" spans="1:6" x14ac:dyDescent="0.3">
      <c r="A13668" t="s">
        <v>14298</v>
      </c>
      <c r="B13668">
        <v>2137100</v>
      </c>
      <c r="C13668">
        <v>7357290</v>
      </c>
      <c r="D13668">
        <v>3927760</v>
      </c>
      <c r="E13668">
        <v>2492730</v>
      </c>
      <c r="F13668" s="4">
        <f t="shared" si="213"/>
        <v>4592593.333333333</v>
      </c>
    </row>
    <row r="13669" spans="1:6" x14ac:dyDescent="0.3">
      <c r="A13669" t="s">
        <v>14299</v>
      </c>
      <c r="B13669">
        <v>282000</v>
      </c>
      <c r="C13669">
        <v>0</v>
      </c>
      <c r="D13669">
        <v>0</v>
      </c>
      <c r="E13669">
        <v>368550</v>
      </c>
      <c r="F13669" s="4">
        <f t="shared" si="213"/>
        <v>122850</v>
      </c>
    </row>
    <row r="13670" spans="1:6" x14ac:dyDescent="0.3">
      <c r="A13670" t="s">
        <v>14300</v>
      </c>
      <c r="B13670">
        <v>0</v>
      </c>
      <c r="C13670">
        <v>2050540</v>
      </c>
      <c r="D13670">
        <v>0</v>
      </c>
      <c r="E13670">
        <v>0</v>
      </c>
      <c r="F13670" s="4">
        <f t="shared" si="213"/>
        <v>683513.33333333337</v>
      </c>
    </row>
    <row r="13671" spans="1:6" x14ac:dyDescent="0.3">
      <c r="A13671" t="s">
        <v>14301</v>
      </c>
      <c r="B13671">
        <v>0</v>
      </c>
      <c r="C13671">
        <v>309400</v>
      </c>
      <c r="D13671">
        <v>634600</v>
      </c>
      <c r="E13671">
        <v>0</v>
      </c>
      <c r="F13671" s="4">
        <f t="shared" si="213"/>
        <v>314666.66666666669</v>
      </c>
    </row>
    <row r="13672" spans="1:6" x14ac:dyDescent="0.3">
      <c r="A13672" t="s">
        <v>14302</v>
      </c>
      <c r="B13672">
        <v>3231410</v>
      </c>
      <c r="C13672">
        <v>5867620</v>
      </c>
      <c r="D13672">
        <v>2989920</v>
      </c>
      <c r="E13672">
        <v>4987880</v>
      </c>
      <c r="F13672" s="4">
        <f t="shared" si="213"/>
        <v>4615140</v>
      </c>
    </row>
    <row r="13673" spans="1:6" x14ac:dyDescent="0.3">
      <c r="A13673" t="s">
        <v>14303</v>
      </c>
      <c r="B13673">
        <v>0</v>
      </c>
      <c r="C13673">
        <v>2042040</v>
      </c>
      <c r="D13673">
        <v>3236300</v>
      </c>
      <c r="E13673">
        <v>4105500</v>
      </c>
      <c r="F13673" s="4">
        <f t="shared" si="213"/>
        <v>3127946.6666666665</v>
      </c>
    </row>
    <row r="13674" spans="1:6" x14ac:dyDescent="0.3">
      <c r="A13674" t="s">
        <v>14304</v>
      </c>
      <c r="B13674">
        <v>0</v>
      </c>
      <c r="C13674">
        <v>411950</v>
      </c>
      <c r="D13674">
        <v>0</v>
      </c>
      <c r="E13674">
        <v>0</v>
      </c>
      <c r="F13674" s="4">
        <f t="shared" si="213"/>
        <v>137316.66666666666</v>
      </c>
    </row>
    <row r="13675" spans="1:6" x14ac:dyDescent="0.3">
      <c r="A13675" t="s">
        <v>14305</v>
      </c>
      <c r="B13675">
        <v>1736580</v>
      </c>
      <c r="C13675">
        <v>0</v>
      </c>
      <c r="D13675">
        <v>2062380</v>
      </c>
      <c r="E13675">
        <v>2764800</v>
      </c>
      <c r="F13675" s="4">
        <f t="shared" si="213"/>
        <v>1609060</v>
      </c>
    </row>
    <row r="13676" spans="1:6" x14ac:dyDescent="0.3">
      <c r="A13676" t="s">
        <v>14306</v>
      </c>
      <c r="B13676">
        <v>256000</v>
      </c>
      <c r="C13676">
        <v>3658200</v>
      </c>
      <c r="D13676">
        <v>2031000</v>
      </c>
      <c r="E13676">
        <v>2161880</v>
      </c>
      <c r="F13676" s="4">
        <f t="shared" si="213"/>
        <v>2617026.6666666665</v>
      </c>
    </row>
    <row r="13677" spans="1:6" x14ac:dyDescent="0.3">
      <c r="A13677" t="s">
        <v>14307</v>
      </c>
      <c r="B13677">
        <v>0</v>
      </c>
      <c r="C13677">
        <v>0</v>
      </c>
      <c r="D13677">
        <v>1252280</v>
      </c>
      <c r="E13677">
        <v>0</v>
      </c>
      <c r="F13677" s="4">
        <f t="shared" si="213"/>
        <v>417426.66666666669</v>
      </c>
    </row>
    <row r="13678" spans="1:6" x14ac:dyDescent="0.3">
      <c r="A13678" t="s">
        <v>14308</v>
      </c>
      <c r="B13678">
        <v>10104640</v>
      </c>
      <c r="C13678">
        <v>7163970</v>
      </c>
      <c r="D13678">
        <v>6734000</v>
      </c>
      <c r="E13678">
        <v>7730860</v>
      </c>
      <c r="F13678" s="4">
        <f t="shared" si="213"/>
        <v>7209610</v>
      </c>
    </row>
    <row r="13679" spans="1:6" x14ac:dyDescent="0.3">
      <c r="A13679" t="s">
        <v>14309</v>
      </c>
      <c r="B13679">
        <v>667950</v>
      </c>
      <c r="C13679">
        <v>2053980</v>
      </c>
      <c r="D13679">
        <v>3084859</v>
      </c>
      <c r="E13679">
        <v>2565580</v>
      </c>
      <c r="F13679" s="4">
        <f t="shared" si="213"/>
        <v>2568139.6666666665</v>
      </c>
    </row>
    <row r="13680" spans="1:6" x14ac:dyDescent="0.3">
      <c r="A13680" t="s">
        <v>14310</v>
      </c>
      <c r="B13680">
        <v>2887440</v>
      </c>
      <c r="C13680">
        <v>4754780</v>
      </c>
      <c r="D13680">
        <v>3474240</v>
      </c>
      <c r="E13680">
        <v>3579970</v>
      </c>
      <c r="F13680" s="4">
        <f t="shared" si="213"/>
        <v>3936330</v>
      </c>
    </row>
    <row r="13681" spans="1:6" x14ac:dyDescent="0.3">
      <c r="A13681" t="s">
        <v>14311</v>
      </c>
      <c r="B13681">
        <v>2937220</v>
      </c>
      <c r="C13681">
        <v>6361750</v>
      </c>
      <c r="D13681">
        <v>3336940</v>
      </c>
      <c r="E13681">
        <v>4935750</v>
      </c>
      <c r="F13681" s="4">
        <f t="shared" si="213"/>
        <v>4878146.666666667</v>
      </c>
    </row>
    <row r="13682" spans="1:6" x14ac:dyDescent="0.3">
      <c r="A13682" t="s">
        <v>14312</v>
      </c>
      <c r="B13682">
        <v>2384730</v>
      </c>
      <c r="C13682">
        <v>0</v>
      </c>
      <c r="D13682">
        <v>614180</v>
      </c>
      <c r="E13682">
        <v>1108380</v>
      </c>
      <c r="F13682" s="4">
        <f t="shared" si="213"/>
        <v>574186.66666666663</v>
      </c>
    </row>
    <row r="13683" spans="1:6" x14ac:dyDescent="0.3">
      <c r="A13683" t="s">
        <v>14313</v>
      </c>
      <c r="B13683">
        <v>2395120</v>
      </c>
      <c r="C13683">
        <v>2909980</v>
      </c>
      <c r="D13683">
        <v>5554530</v>
      </c>
      <c r="E13683">
        <v>6536400</v>
      </c>
      <c r="F13683" s="4">
        <f t="shared" si="213"/>
        <v>5000303.333333333</v>
      </c>
    </row>
    <row r="13684" spans="1:6" x14ac:dyDescent="0.3">
      <c r="A13684" t="s">
        <v>14314</v>
      </c>
      <c r="B13684">
        <v>3464560</v>
      </c>
      <c r="C13684">
        <v>3532860</v>
      </c>
      <c r="D13684">
        <v>3446080</v>
      </c>
      <c r="E13684">
        <v>6406090</v>
      </c>
      <c r="F13684" s="4">
        <f t="shared" si="213"/>
        <v>4461676.666666667</v>
      </c>
    </row>
    <row r="13685" spans="1:6" x14ac:dyDescent="0.3">
      <c r="A13685" t="s">
        <v>14315</v>
      </c>
      <c r="B13685">
        <v>862680</v>
      </c>
      <c r="C13685">
        <v>1634090</v>
      </c>
      <c r="D13685">
        <v>424970</v>
      </c>
      <c r="E13685">
        <v>2047140</v>
      </c>
      <c r="F13685" s="4">
        <f t="shared" si="213"/>
        <v>1368733.3333333333</v>
      </c>
    </row>
    <row r="13686" spans="1:6" x14ac:dyDescent="0.3">
      <c r="A13686" t="s">
        <v>14316</v>
      </c>
      <c r="B13686">
        <v>2324620</v>
      </c>
      <c r="C13686">
        <v>1283100</v>
      </c>
      <c r="D13686">
        <v>1081990</v>
      </c>
      <c r="E13686">
        <v>826060</v>
      </c>
      <c r="F13686" s="4">
        <f t="shared" si="213"/>
        <v>1063716.6666666667</v>
      </c>
    </row>
    <row r="13687" spans="1:6" x14ac:dyDescent="0.3">
      <c r="A13687" t="s">
        <v>14317</v>
      </c>
      <c r="B13687">
        <v>2733440</v>
      </c>
      <c r="C13687">
        <v>4017120</v>
      </c>
      <c r="D13687">
        <v>2947400</v>
      </c>
      <c r="E13687">
        <v>2580800</v>
      </c>
      <c r="F13687" s="4">
        <f t="shared" si="213"/>
        <v>3181773.3333333335</v>
      </c>
    </row>
    <row r="13688" spans="1:6" x14ac:dyDescent="0.3">
      <c r="A13688" t="s">
        <v>340</v>
      </c>
      <c r="B13688">
        <v>0</v>
      </c>
      <c r="C13688">
        <v>3437920</v>
      </c>
      <c r="D13688">
        <v>418600</v>
      </c>
      <c r="E13688">
        <v>0</v>
      </c>
      <c r="F13688" s="4">
        <f t="shared" si="213"/>
        <v>1285506.6666666667</v>
      </c>
    </row>
    <row r="13689" spans="1:6" x14ac:dyDescent="0.3">
      <c r="A13689" t="s">
        <v>14318</v>
      </c>
      <c r="B13689">
        <v>0</v>
      </c>
      <c r="C13689">
        <v>2492000</v>
      </c>
      <c r="D13689">
        <v>2796660</v>
      </c>
      <c r="E13689">
        <v>1496640</v>
      </c>
      <c r="F13689" s="4">
        <f t="shared" si="213"/>
        <v>2261766.6666666665</v>
      </c>
    </row>
    <row r="13690" spans="1:6" x14ac:dyDescent="0.3">
      <c r="A13690" t="s">
        <v>14319</v>
      </c>
      <c r="B13690">
        <v>286650</v>
      </c>
      <c r="C13690">
        <v>618800</v>
      </c>
      <c r="D13690">
        <v>0</v>
      </c>
      <c r="E13690">
        <v>0</v>
      </c>
      <c r="F13690" s="4">
        <f t="shared" si="213"/>
        <v>206266.66666666666</v>
      </c>
    </row>
    <row r="13691" spans="1:6" x14ac:dyDescent="0.3">
      <c r="A13691" t="s">
        <v>14320</v>
      </c>
      <c r="B13691">
        <v>790790</v>
      </c>
      <c r="C13691">
        <v>0</v>
      </c>
      <c r="D13691">
        <v>510510</v>
      </c>
      <c r="E13691">
        <v>1320500</v>
      </c>
      <c r="F13691" s="4">
        <f t="shared" si="213"/>
        <v>610336.66666666663</v>
      </c>
    </row>
    <row r="13692" spans="1:6" x14ac:dyDescent="0.3">
      <c r="A13692" t="s">
        <v>14321</v>
      </c>
      <c r="B13692">
        <v>3700000</v>
      </c>
      <c r="C13692">
        <v>6702500</v>
      </c>
      <c r="D13692">
        <v>0</v>
      </c>
      <c r="E13692">
        <v>17506760</v>
      </c>
      <c r="F13692" s="4">
        <f t="shared" si="213"/>
        <v>8069753.333333333</v>
      </c>
    </row>
    <row r="13693" spans="1:6" x14ac:dyDescent="0.3">
      <c r="A13693" t="s">
        <v>14322</v>
      </c>
      <c r="B13693">
        <v>0</v>
      </c>
      <c r="C13693">
        <v>848000</v>
      </c>
      <c r="D13693">
        <v>2000560</v>
      </c>
      <c r="E13693">
        <v>405000</v>
      </c>
      <c r="F13693" s="4">
        <f t="shared" si="213"/>
        <v>1084520</v>
      </c>
    </row>
    <row r="13694" spans="1:6" x14ac:dyDescent="0.3">
      <c r="A13694" t="s">
        <v>14323</v>
      </c>
      <c r="B13694">
        <v>0</v>
      </c>
      <c r="C13694">
        <v>218400</v>
      </c>
      <c r="D13694">
        <v>820000</v>
      </c>
      <c r="E13694">
        <v>1773950</v>
      </c>
      <c r="F13694" s="4">
        <f t="shared" si="213"/>
        <v>937450</v>
      </c>
    </row>
    <row r="13695" spans="1:6" x14ac:dyDescent="0.3">
      <c r="A13695" t="s">
        <v>14324</v>
      </c>
      <c r="B13695">
        <v>2067100</v>
      </c>
      <c r="C13695">
        <v>2087320</v>
      </c>
      <c r="D13695">
        <v>2059160</v>
      </c>
      <c r="E13695">
        <v>0</v>
      </c>
      <c r="F13695" s="4">
        <f t="shared" si="213"/>
        <v>1382160</v>
      </c>
    </row>
    <row r="13696" spans="1:6" x14ac:dyDescent="0.3">
      <c r="A13696" t="s">
        <v>14325</v>
      </c>
      <c r="B13696">
        <v>0</v>
      </c>
      <c r="C13696">
        <v>2548300</v>
      </c>
      <c r="D13696">
        <v>930300</v>
      </c>
      <c r="E13696">
        <v>802620</v>
      </c>
      <c r="F13696" s="4">
        <f t="shared" si="213"/>
        <v>1427073.3333333333</v>
      </c>
    </row>
    <row r="13697" spans="1:6" x14ac:dyDescent="0.3">
      <c r="A13697" t="s">
        <v>14326</v>
      </c>
      <c r="B13697">
        <v>0</v>
      </c>
      <c r="C13697">
        <v>3733700</v>
      </c>
      <c r="D13697">
        <v>0</v>
      </c>
      <c r="E13697">
        <v>5905900</v>
      </c>
      <c r="F13697" s="4">
        <f t="shared" si="213"/>
        <v>3213200</v>
      </c>
    </row>
    <row r="13698" spans="1:6" x14ac:dyDescent="0.3">
      <c r="A13698" t="s">
        <v>14327</v>
      </c>
      <c r="B13698">
        <v>1195400</v>
      </c>
      <c r="C13698">
        <v>1349890</v>
      </c>
      <c r="D13698">
        <v>0</v>
      </c>
      <c r="E13698">
        <v>0</v>
      </c>
      <c r="F13698" s="4">
        <f t="shared" si="213"/>
        <v>449963.33333333331</v>
      </c>
    </row>
    <row r="13699" spans="1:6" x14ac:dyDescent="0.3">
      <c r="A13699" t="s">
        <v>14328</v>
      </c>
      <c r="B13699">
        <v>3186600</v>
      </c>
      <c r="C13699">
        <v>2137590</v>
      </c>
      <c r="D13699">
        <v>4509960</v>
      </c>
      <c r="E13699">
        <v>2711600</v>
      </c>
      <c r="F13699" s="4">
        <f t="shared" ref="F13699:F13762" si="214">SUM(C13699:E13699)/3</f>
        <v>3119716.6666666665</v>
      </c>
    </row>
    <row r="13700" spans="1:6" x14ac:dyDescent="0.3">
      <c r="A13700" t="s">
        <v>14329</v>
      </c>
      <c r="B13700">
        <v>626000</v>
      </c>
      <c r="C13700">
        <v>0</v>
      </c>
      <c r="D13700">
        <v>0</v>
      </c>
      <c r="E13700">
        <v>545700</v>
      </c>
      <c r="F13700" s="4">
        <f t="shared" si="214"/>
        <v>181900</v>
      </c>
    </row>
    <row r="13701" spans="1:6" x14ac:dyDescent="0.3">
      <c r="A13701" t="s">
        <v>14330</v>
      </c>
      <c r="B13701">
        <v>740000</v>
      </c>
      <c r="C13701">
        <v>0</v>
      </c>
      <c r="D13701">
        <v>198900</v>
      </c>
      <c r="E13701">
        <v>0</v>
      </c>
      <c r="F13701" s="4">
        <f t="shared" si="214"/>
        <v>66300</v>
      </c>
    </row>
    <row r="13702" spans="1:6" x14ac:dyDescent="0.3">
      <c r="A13702" t="s">
        <v>14331</v>
      </c>
      <c r="B13702">
        <v>4622800</v>
      </c>
      <c r="C13702">
        <v>6980500</v>
      </c>
      <c r="D13702">
        <v>6079980</v>
      </c>
      <c r="E13702">
        <v>4537260</v>
      </c>
      <c r="F13702" s="4">
        <f t="shared" si="214"/>
        <v>5865913.333333333</v>
      </c>
    </row>
    <row r="13703" spans="1:6" x14ac:dyDescent="0.3">
      <c r="A13703" t="s">
        <v>14332</v>
      </c>
      <c r="B13703">
        <v>0</v>
      </c>
      <c r="C13703">
        <v>1366000</v>
      </c>
      <c r="D13703">
        <v>2071280</v>
      </c>
      <c r="E13703">
        <v>264000</v>
      </c>
      <c r="F13703" s="4">
        <f t="shared" si="214"/>
        <v>1233760</v>
      </c>
    </row>
    <row r="13704" spans="1:6" x14ac:dyDescent="0.3">
      <c r="A13704" t="s">
        <v>14333</v>
      </c>
      <c r="B13704">
        <v>256000</v>
      </c>
      <c r="C13704">
        <v>2169400</v>
      </c>
      <c r="D13704">
        <v>2137510</v>
      </c>
      <c r="E13704">
        <v>2038160</v>
      </c>
      <c r="F13704" s="4">
        <f t="shared" si="214"/>
        <v>2115023.3333333335</v>
      </c>
    </row>
    <row r="13705" spans="1:6" x14ac:dyDescent="0.3">
      <c r="A13705" t="s">
        <v>14334</v>
      </c>
      <c r="B13705">
        <v>0</v>
      </c>
      <c r="C13705">
        <v>2324760</v>
      </c>
      <c r="D13705">
        <v>1265540</v>
      </c>
      <c r="E13705">
        <v>919620</v>
      </c>
      <c r="F13705" s="4">
        <f t="shared" si="214"/>
        <v>1503306.6666666667</v>
      </c>
    </row>
    <row r="13706" spans="1:6" x14ac:dyDescent="0.3">
      <c r="A13706" t="s">
        <v>14335</v>
      </c>
      <c r="B13706">
        <v>9023920</v>
      </c>
      <c r="C13706">
        <v>9887310</v>
      </c>
      <c r="D13706">
        <v>10916400</v>
      </c>
      <c r="E13706">
        <v>9924200</v>
      </c>
      <c r="F13706" s="4">
        <f t="shared" si="214"/>
        <v>10242636.666666666</v>
      </c>
    </row>
    <row r="13707" spans="1:6" x14ac:dyDescent="0.3">
      <c r="A13707" t="s">
        <v>14336</v>
      </c>
      <c r="B13707">
        <v>740000</v>
      </c>
      <c r="C13707">
        <v>776000</v>
      </c>
      <c r="D13707">
        <v>1480000</v>
      </c>
      <c r="E13707">
        <v>3429480</v>
      </c>
      <c r="F13707" s="4">
        <f t="shared" si="214"/>
        <v>1895160</v>
      </c>
    </row>
    <row r="13708" spans="1:6" x14ac:dyDescent="0.3">
      <c r="A13708" t="s">
        <v>14337</v>
      </c>
      <c r="B13708">
        <v>1527520</v>
      </c>
      <c r="C13708">
        <v>681120</v>
      </c>
      <c r="D13708">
        <v>1493470</v>
      </c>
      <c r="E13708">
        <v>1531310</v>
      </c>
      <c r="F13708" s="4">
        <f t="shared" si="214"/>
        <v>1235300</v>
      </c>
    </row>
    <row r="13709" spans="1:6" x14ac:dyDescent="0.3">
      <c r="A13709" t="s">
        <v>14338</v>
      </c>
      <c r="B13709">
        <v>625460</v>
      </c>
      <c r="C13709">
        <v>305000</v>
      </c>
      <c r="D13709">
        <v>0</v>
      </c>
      <c r="E13709">
        <v>825370</v>
      </c>
      <c r="F13709" s="4">
        <f t="shared" si="214"/>
        <v>376790</v>
      </c>
    </row>
    <row r="13710" spans="1:6" x14ac:dyDescent="0.3">
      <c r="A13710" t="s">
        <v>14339</v>
      </c>
      <c r="B13710">
        <v>27492330</v>
      </c>
      <c r="C13710">
        <v>24417990</v>
      </c>
      <c r="D13710">
        <v>19904610</v>
      </c>
      <c r="E13710">
        <v>3868350</v>
      </c>
      <c r="F13710" s="4">
        <f t="shared" si="214"/>
        <v>16063650</v>
      </c>
    </row>
    <row r="13711" spans="1:6" x14ac:dyDescent="0.3">
      <c r="A13711" t="s">
        <v>14340</v>
      </c>
      <c r="B13711">
        <v>2041300</v>
      </c>
      <c r="C13711">
        <v>2221650</v>
      </c>
      <c r="D13711">
        <v>2639250</v>
      </c>
      <c r="E13711">
        <v>2426050</v>
      </c>
      <c r="F13711" s="4">
        <f t="shared" si="214"/>
        <v>2428983.3333333335</v>
      </c>
    </row>
    <row r="13712" spans="1:6" x14ac:dyDescent="0.3">
      <c r="A13712" t="s">
        <v>14341</v>
      </c>
      <c r="B13712">
        <v>1239420</v>
      </c>
      <c r="C13712">
        <v>955500</v>
      </c>
      <c r="D13712">
        <v>0</v>
      </c>
      <c r="E13712">
        <v>0</v>
      </c>
      <c r="F13712" s="4">
        <f t="shared" si="214"/>
        <v>318500</v>
      </c>
    </row>
    <row r="13713" spans="1:6" x14ac:dyDescent="0.3">
      <c r="A13713" t="s">
        <v>14342</v>
      </c>
      <c r="B13713">
        <v>3700000</v>
      </c>
      <c r="C13713">
        <v>3700000</v>
      </c>
      <c r="D13713">
        <v>57330</v>
      </c>
      <c r="E13713">
        <v>2069160</v>
      </c>
      <c r="F13713" s="4">
        <f t="shared" si="214"/>
        <v>1942163.3333333333</v>
      </c>
    </row>
    <row r="13714" spans="1:6" x14ac:dyDescent="0.3">
      <c r="A13714" t="s">
        <v>14343</v>
      </c>
      <c r="B13714">
        <v>429520</v>
      </c>
      <c r="C13714">
        <v>0</v>
      </c>
      <c r="D13714">
        <v>1180810</v>
      </c>
      <c r="E13714">
        <v>2171730</v>
      </c>
      <c r="F13714" s="4">
        <f t="shared" si="214"/>
        <v>1117513.3333333333</v>
      </c>
    </row>
    <row r="13715" spans="1:6" x14ac:dyDescent="0.3">
      <c r="A13715" t="s">
        <v>14344</v>
      </c>
      <c r="B13715">
        <v>8767460</v>
      </c>
      <c r="C13715">
        <v>6510240</v>
      </c>
      <c r="D13715">
        <v>9860070</v>
      </c>
      <c r="E13715">
        <v>7737890</v>
      </c>
      <c r="F13715" s="4">
        <f t="shared" si="214"/>
        <v>8036066.666666667</v>
      </c>
    </row>
    <row r="13716" spans="1:6" x14ac:dyDescent="0.3">
      <c r="A13716" t="s">
        <v>14345</v>
      </c>
      <c r="B13716">
        <v>798400</v>
      </c>
      <c r="C13716">
        <v>1437800</v>
      </c>
      <c r="D13716">
        <v>3261010</v>
      </c>
      <c r="E13716">
        <v>2597240</v>
      </c>
      <c r="F13716" s="4">
        <f t="shared" si="214"/>
        <v>2432016.6666666665</v>
      </c>
    </row>
    <row r="13717" spans="1:6" x14ac:dyDescent="0.3">
      <c r="A13717" t="s">
        <v>14346</v>
      </c>
      <c r="B13717">
        <v>0</v>
      </c>
      <c r="C13717">
        <v>2927290</v>
      </c>
      <c r="D13717">
        <v>0</v>
      </c>
      <c r="E13717">
        <v>0</v>
      </c>
      <c r="F13717" s="4">
        <f t="shared" si="214"/>
        <v>975763.33333333337</v>
      </c>
    </row>
    <row r="13718" spans="1:6" x14ac:dyDescent="0.3">
      <c r="A13718" t="s">
        <v>14347</v>
      </c>
      <c r="B13718">
        <v>647680</v>
      </c>
      <c r="C13718">
        <v>647680</v>
      </c>
      <c r="D13718">
        <v>0</v>
      </c>
      <c r="E13718">
        <v>0</v>
      </c>
      <c r="F13718" s="4">
        <f t="shared" si="214"/>
        <v>215893.33333333334</v>
      </c>
    </row>
    <row r="13719" spans="1:6" x14ac:dyDescent="0.3">
      <c r="A13719" t="s">
        <v>14348</v>
      </c>
      <c r="B13719">
        <v>646100</v>
      </c>
      <c r="C13719">
        <v>614250</v>
      </c>
      <c r="D13719">
        <v>1299300</v>
      </c>
      <c r="E13719">
        <v>779500</v>
      </c>
      <c r="F13719" s="4">
        <f t="shared" si="214"/>
        <v>897683.33333333337</v>
      </c>
    </row>
    <row r="13720" spans="1:6" x14ac:dyDescent="0.3">
      <c r="A13720" t="s">
        <v>14349</v>
      </c>
      <c r="B13720">
        <v>0</v>
      </c>
      <c r="C13720">
        <v>4235480</v>
      </c>
      <c r="D13720">
        <v>0</v>
      </c>
      <c r="E13720">
        <v>546000</v>
      </c>
      <c r="F13720" s="4">
        <f t="shared" si="214"/>
        <v>1593826.6666666667</v>
      </c>
    </row>
    <row r="13721" spans="1:6" x14ac:dyDescent="0.3">
      <c r="A13721" t="s">
        <v>14350</v>
      </c>
      <c r="B13721">
        <v>965140</v>
      </c>
      <c r="C13721">
        <v>2393200</v>
      </c>
      <c r="D13721">
        <v>809900</v>
      </c>
      <c r="E13721">
        <v>1498620</v>
      </c>
      <c r="F13721" s="4">
        <f t="shared" si="214"/>
        <v>1567240</v>
      </c>
    </row>
    <row r="13722" spans="1:6" x14ac:dyDescent="0.3">
      <c r="A13722" t="s">
        <v>14351</v>
      </c>
      <c r="B13722">
        <v>0</v>
      </c>
      <c r="C13722">
        <v>973260</v>
      </c>
      <c r="D13722">
        <v>0</v>
      </c>
      <c r="E13722">
        <v>0</v>
      </c>
      <c r="F13722" s="4">
        <f t="shared" si="214"/>
        <v>324420</v>
      </c>
    </row>
    <row r="13723" spans="1:6" x14ac:dyDescent="0.3">
      <c r="A13723" t="s">
        <v>14352</v>
      </c>
      <c r="B13723">
        <v>0</v>
      </c>
      <c r="C13723">
        <v>0</v>
      </c>
      <c r="D13723">
        <v>1557160</v>
      </c>
      <c r="E13723">
        <v>0</v>
      </c>
      <c r="F13723" s="4">
        <f t="shared" si="214"/>
        <v>519053.33333333331</v>
      </c>
    </row>
    <row r="13724" spans="1:6" x14ac:dyDescent="0.3">
      <c r="A13724" t="s">
        <v>14353</v>
      </c>
      <c r="B13724">
        <v>2637430</v>
      </c>
      <c r="C13724">
        <v>3065000</v>
      </c>
      <c r="D13724">
        <v>8417500</v>
      </c>
      <c r="E13724">
        <v>12451860</v>
      </c>
      <c r="F13724" s="4">
        <f t="shared" si="214"/>
        <v>7978120</v>
      </c>
    </row>
    <row r="13725" spans="1:6" x14ac:dyDescent="0.3">
      <c r="A13725" t="s">
        <v>14354</v>
      </c>
      <c r="B13725">
        <v>582690</v>
      </c>
      <c r="C13725">
        <v>0</v>
      </c>
      <c r="D13725">
        <v>0</v>
      </c>
      <c r="E13725">
        <v>855280</v>
      </c>
      <c r="F13725" s="4">
        <f t="shared" si="214"/>
        <v>285093.33333333331</v>
      </c>
    </row>
    <row r="13726" spans="1:6" x14ac:dyDescent="0.3">
      <c r="A13726" t="s">
        <v>14355</v>
      </c>
      <c r="B13726">
        <v>0</v>
      </c>
      <c r="C13726">
        <v>669760</v>
      </c>
      <c r="D13726">
        <v>258440</v>
      </c>
      <c r="E13726">
        <v>386000</v>
      </c>
      <c r="F13726" s="4">
        <f t="shared" si="214"/>
        <v>438066.66666666669</v>
      </c>
    </row>
    <row r="13727" spans="1:6" x14ac:dyDescent="0.3">
      <c r="A13727" t="s">
        <v>14356</v>
      </c>
      <c r="B13727">
        <v>837200</v>
      </c>
      <c r="C13727">
        <v>0</v>
      </c>
      <c r="D13727">
        <v>0</v>
      </c>
      <c r="E13727">
        <v>673400</v>
      </c>
      <c r="F13727" s="4">
        <f t="shared" si="214"/>
        <v>224466.66666666666</v>
      </c>
    </row>
    <row r="13728" spans="1:6" x14ac:dyDescent="0.3">
      <c r="A13728" t="s">
        <v>14357</v>
      </c>
      <c r="B13728">
        <v>0</v>
      </c>
      <c r="C13728">
        <v>350000</v>
      </c>
      <c r="D13728">
        <v>367640</v>
      </c>
      <c r="E13728">
        <v>784700</v>
      </c>
      <c r="F13728" s="4">
        <f t="shared" si="214"/>
        <v>500780</v>
      </c>
    </row>
    <row r="13729" spans="1:6" x14ac:dyDescent="0.3">
      <c r="A13729" t="s">
        <v>14358</v>
      </c>
      <c r="B13729">
        <v>2866500</v>
      </c>
      <c r="C13729">
        <v>3954750</v>
      </c>
      <c r="D13729">
        <v>4617340</v>
      </c>
      <c r="E13729">
        <v>2236120</v>
      </c>
      <c r="F13729" s="4">
        <f t="shared" si="214"/>
        <v>3602736.6666666665</v>
      </c>
    </row>
    <row r="13730" spans="1:6" x14ac:dyDescent="0.3">
      <c r="A13730" t="s">
        <v>14359</v>
      </c>
      <c r="B13730">
        <v>1752340</v>
      </c>
      <c r="C13730">
        <v>751660</v>
      </c>
      <c r="D13730">
        <v>0</v>
      </c>
      <c r="E13730">
        <v>394000</v>
      </c>
      <c r="F13730" s="4">
        <f t="shared" si="214"/>
        <v>381886.66666666669</v>
      </c>
    </row>
    <row r="13731" spans="1:6" x14ac:dyDescent="0.3">
      <c r="A13731" t="s">
        <v>14360</v>
      </c>
      <c r="B13731">
        <v>687200</v>
      </c>
      <c r="C13731">
        <v>286650</v>
      </c>
      <c r="D13731">
        <v>264000</v>
      </c>
      <c r="E13731">
        <v>0</v>
      </c>
      <c r="F13731" s="4">
        <f t="shared" si="214"/>
        <v>183550</v>
      </c>
    </row>
    <row r="13732" spans="1:6" x14ac:dyDescent="0.3">
      <c r="A13732" t="s">
        <v>14361</v>
      </c>
      <c r="B13732">
        <v>2991330</v>
      </c>
      <c r="C13732">
        <v>4022020</v>
      </c>
      <c r="D13732">
        <v>4788420</v>
      </c>
      <c r="E13732">
        <v>0</v>
      </c>
      <c r="F13732" s="4">
        <f t="shared" si="214"/>
        <v>2936813.3333333335</v>
      </c>
    </row>
    <row r="13733" spans="1:6" x14ac:dyDescent="0.3">
      <c r="A13733" t="s">
        <v>14362</v>
      </c>
      <c r="B13733">
        <v>486100</v>
      </c>
      <c r="C13733">
        <v>2127010</v>
      </c>
      <c r="D13733">
        <v>2268450</v>
      </c>
      <c r="E13733">
        <v>2157860</v>
      </c>
      <c r="F13733" s="4">
        <f t="shared" si="214"/>
        <v>2184440</v>
      </c>
    </row>
    <row r="13734" spans="1:6" x14ac:dyDescent="0.3">
      <c r="A13734" t="s">
        <v>14363</v>
      </c>
      <c r="B13734">
        <v>0</v>
      </c>
      <c r="C13734">
        <v>0</v>
      </c>
      <c r="D13734">
        <v>2158330</v>
      </c>
      <c r="E13734">
        <v>1140000</v>
      </c>
      <c r="F13734" s="4">
        <f t="shared" si="214"/>
        <v>1099443.3333333333</v>
      </c>
    </row>
    <row r="13735" spans="1:6" x14ac:dyDescent="0.3">
      <c r="A13735" t="s">
        <v>14364</v>
      </c>
      <c r="B13735">
        <v>2011800</v>
      </c>
      <c r="C13735">
        <v>2504940</v>
      </c>
      <c r="D13735">
        <v>0</v>
      </c>
      <c r="E13735">
        <v>3184750</v>
      </c>
      <c r="F13735" s="4">
        <f t="shared" si="214"/>
        <v>1896563.3333333333</v>
      </c>
    </row>
    <row r="13736" spans="1:6" x14ac:dyDescent="0.3">
      <c r="A13736" t="s">
        <v>14365</v>
      </c>
      <c r="B13736">
        <v>2009240</v>
      </c>
      <c r="C13736">
        <v>594770</v>
      </c>
      <c r="D13736">
        <v>370000</v>
      </c>
      <c r="E13736">
        <v>866860</v>
      </c>
      <c r="F13736" s="4">
        <f t="shared" si="214"/>
        <v>610543.33333333337</v>
      </c>
    </row>
    <row r="13737" spans="1:6" x14ac:dyDescent="0.3">
      <c r="A13737" t="s">
        <v>14366</v>
      </c>
      <c r="B13737">
        <v>0</v>
      </c>
      <c r="C13737">
        <v>0</v>
      </c>
      <c r="D13737">
        <v>2952500</v>
      </c>
      <c r="E13737">
        <v>1682400</v>
      </c>
      <c r="F13737" s="4">
        <f t="shared" si="214"/>
        <v>1544966.6666666667</v>
      </c>
    </row>
    <row r="13738" spans="1:6" x14ac:dyDescent="0.3">
      <c r="A13738" t="s">
        <v>14367</v>
      </c>
      <c r="B13738">
        <v>6049360</v>
      </c>
      <c r="C13738">
        <v>2584400</v>
      </c>
      <c r="D13738">
        <v>8379800</v>
      </c>
      <c r="E13738">
        <v>3874300</v>
      </c>
      <c r="F13738" s="4">
        <f t="shared" si="214"/>
        <v>4946166.666666667</v>
      </c>
    </row>
    <row r="13739" spans="1:6" x14ac:dyDescent="0.3">
      <c r="A13739" t="s">
        <v>14368</v>
      </c>
      <c r="B13739">
        <v>1555500</v>
      </c>
      <c r="C13739">
        <v>0</v>
      </c>
      <c r="D13739">
        <v>2031120</v>
      </c>
      <c r="E13739">
        <v>3416200</v>
      </c>
      <c r="F13739" s="4">
        <f t="shared" si="214"/>
        <v>1815773.3333333333</v>
      </c>
    </row>
    <row r="13740" spans="1:6" x14ac:dyDescent="0.3">
      <c r="A13740" t="s">
        <v>14369</v>
      </c>
      <c r="B13740">
        <v>740000</v>
      </c>
      <c r="C13740">
        <v>0</v>
      </c>
      <c r="D13740">
        <v>0</v>
      </c>
      <c r="E13740">
        <v>0</v>
      </c>
      <c r="F13740" s="4">
        <f t="shared" si="214"/>
        <v>0</v>
      </c>
    </row>
    <row r="13741" spans="1:6" x14ac:dyDescent="0.3">
      <c r="A13741" t="s">
        <v>14370</v>
      </c>
      <c r="B13741">
        <v>619760</v>
      </c>
      <c r="C13741">
        <v>894300</v>
      </c>
      <c r="D13741">
        <v>0</v>
      </c>
      <c r="E13741">
        <v>673400</v>
      </c>
      <c r="F13741" s="4">
        <f t="shared" si="214"/>
        <v>522566.66666666669</v>
      </c>
    </row>
    <row r="13742" spans="1:6" x14ac:dyDescent="0.3">
      <c r="A13742" t="s">
        <v>14371</v>
      </c>
      <c r="B13742">
        <v>1577940</v>
      </c>
      <c r="C13742">
        <v>741650</v>
      </c>
      <c r="D13742">
        <v>798800</v>
      </c>
      <c r="E13742">
        <v>807900</v>
      </c>
      <c r="F13742" s="4">
        <f t="shared" si="214"/>
        <v>782783.33333333337</v>
      </c>
    </row>
    <row r="13743" spans="1:6" x14ac:dyDescent="0.3">
      <c r="A13743" t="s">
        <v>14372</v>
      </c>
      <c r="B13743">
        <v>0</v>
      </c>
      <c r="C13743">
        <v>2028930</v>
      </c>
      <c r="D13743">
        <v>796250</v>
      </c>
      <c r="E13743">
        <v>2278510</v>
      </c>
      <c r="F13743" s="4">
        <f t="shared" si="214"/>
        <v>1701230</v>
      </c>
    </row>
    <row r="13744" spans="1:6" x14ac:dyDescent="0.3">
      <c r="A13744" t="s">
        <v>14373</v>
      </c>
      <c r="B13744">
        <v>3953530</v>
      </c>
      <c r="C13744">
        <v>2008240</v>
      </c>
      <c r="D13744">
        <v>2013980</v>
      </c>
      <c r="E13744">
        <v>256000</v>
      </c>
      <c r="F13744" s="4">
        <f t="shared" si="214"/>
        <v>1426073.3333333333</v>
      </c>
    </row>
    <row r="13745" spans="1:6" x14ac:dyDescent="0.3">
      <c r="A13745" t="s">
        <v>14374</v>
      </c>
      <c r="B13745">
        <v>4097880</v>
      </c>
      <c r="C13745">
        <v>4935040</v>
      </c>
      <c r="D13745">
        <v>242880</v>
      </c>
      <c r="E13745">
        <v>3155700</v>
      </c>
      <c r="F13745" s="4">
        <f t="shared" si="214"/>
        <v>2777873.3333333335</v>
      </c>
    </row>
    <row r="13746" spans="1:6" x14ac:dyDescent="0.3">
      <c r="A13746" t="s">
        <v>14375</v>
      </c>
      <c r="B13746">
        <v>864360</v>
      </c>
      <c r="C13746">
        <v>1641240</v>
      </c>
      <c r="D13746">
        <v>818610</v>
      </c>
      <c r="E13746">
        <v>2023180</v>
      </c>
      <c r="F13746" s="4">
        <f t="shared" si="214"/>
        <v>1494343.3333333333</v>
      </c>
    </row>
    <row r="13747" spans="1:6" x14ac:dyDescent="0.3">
      <c r="A13747" t="s">
        <v>14376</v>
      </c>
      <c r="B13747">
        <v>2355340</v>
      </c>
      <c r="C13747">
        <v>6205290</v>
      </c>
      <c r="D13747">
        <v>7917000</v>
      </c>
      <c r="E13747">
        <v>6342950</v>
      </c>
      <c r="F13747" s="4">
        <f t="shared" si="214"/>
        <v>6821746.666666667</v>
      </c>
    </row>
    <row r="13748" spans="1:6" x14ac:dyDescent="0.3">
      <c r="A13748" t="s">
        <v>14377</v>
      </c>
      <c r="B13748">
        <v>1099280</v>
      </c>
      <c r="C13748">
        <v>2006180</v>
      </c>
      <c r="D13748">
        <v>802620</v>
      </c>
      <c r="E13748">
        <v>673400</v>
      </c>
      <c r="F13748" s="4">
        <f t="shared" si="214"/>
        <v>1160733.3333333333</v>
      </c>
    </row>
    <row r="13749" spans="1:6" x14ac:dyDescent="0.3">
      <c r="A13749" t="s">
        <v>871</v>
      </c>
      <c r="B13749">
        <v>538000</v>
      </c>
      <c r="C13749">
        <v>4195640</v>
      </c>
      <c r="D13749">
        <v>730000</v>
      </c>
      <c r="E13749">
        <v>4044570</v>
      </c>
      <c r="F13749" s="4">
        <f t="shared" si="214"/>
        <v>2990070</v>
      </c>
    </row>
    <row r="13750" spans="1:6" x14ac:dyDescent="0.3">
      <c r="A13750" t="s">
        <v>14378</v>
      </c>
      <c r="B13750">
        <v>1130000</v>
      </c>
      <c r="C13750">
        <v>740000</v>
      </c>
      <c r="D13750">
        <v>191100</v>
      </c>
      <c r="E13750">
        <v>1182000</v>
      </c>
      <c r="F13750" s="4">
        <f t="shared" si="214"/>
        <v>704366.66666666663</v>
      </c>
    </row>
    <row r="13751" spans="1:6" x14ac:dyDescent="0.3">
      <c r="A13751" t="s">
        <v>14379</v>
      </c>
      <c r="B13751">
        <v>714000</v>
      </c>
      <c r="C13751">
        <v>0</v>
      </c>
      <c r="D13751">
        <v>1019360</v>
      </c>
      <c r="E13751">
        <v>1866190</v>
      </c>
      <c r="F13751" s="4">
        <f t="shared" si="214"/>
        <v>961850</v>
      </c>
    </row>
    <row r="13752" spans="1:6" x14ac:dyDescent="0.3">
      <c r="A13752" t="s">
        <v>14380</v>
      </c>
      <c r="B13752">
        <v>2429700</v>
      </c>
      <c r="C13752">
        <v>750260</v>
      </c>
      <c r="D13752">
        <v>1250340</v>
      </c>
      <c r="E13752">
        <v>622440</v>
      </c>
      <c r="F13752" s="4">
        <f t="shared" si="214"/>
        <v>874346.66666666663</v>
      </c>
    </row>
    <row r="13753" spans="1:6" x14ac:dyDescent="0.3">
      <c r="A13753" t="s">
        <v>14381</v>
      </c>
      <c r="B13753">
        <v>6720000</v>
      </c>
      <c r="C13753">
        <v>7157200</v>
      </c>
      <c r="D13753">
        <v>6209280</v>
      </c>
      <c r="E13753">
        <v>4698200</v>
      </c>
      <c r="F13753" s="4">
        <f t="shared" si="214"/>
        <v>6021560</v>
      </c>
    </row>
    <row r="13754" spans="1:6" x14ac:dyDescent="0.3">
      <c r="A13754" t="s">
        <v>14382</v>
      </c>
      <c r="B13754">
        <v>799000</v>
      </c>
      <c r="C13754">
        <v>830400</v>
      </c>
      <c r="D13754">
        <v>0</v>
      </c>
      <c r="E13754">
        <v>0</v>
      </c>
      <c r="F13754" s="4">
        <f t="shared" si="214"/>
        <v>276800</v>
      </c>
    </row>
    <row r="13755" spans="1:6" x14ac:dyDescent="0.3">
      <c r="A13755" t="s">
        <v>14383</v>
      </c>
      <c r="B13755">
        <v>2238600</v>
      </c>
      <c r="C13755">
        <v>3323830</v>
      </c>
      <c r="D13755">
        <v>2242910</v>
      </c>
      <c r="E13755">
        <v>2748290</v>
      </c>
      <c r="F13755" s="4">
        <f t="shared" si="214"/>
        <v>2771676.6666666665</v>
      </c>
    </row>
    <row r="13756" spans="1:6" x14ac:dyDescent="0.3">
      <c r="A13756" t="s">
        <v>14384</v>
      </c>
      <c r="B13756">
        <v>1248140</v>
      </c>
      <c r="C13756">
        <v>298800</v>
      </c>
      <c r="D13756">
        <v>133770</v>
      </c>
      <c r="E13756">
        <v>215670</v>
      </c>
      <c r="F13756" s="4">
        <f t="shared" si="214"/>
        <v>216080</v>
      </c>
    </row>
    <row r="13757" spans="1:6" x14ac:dyDescent="0.3">
      <c r="A13757" t="s">
        <v>14385</v>
      </c>
      <c r="B13757">
        <v>2060410</v>
      </c>
      <c r="C13757">
        <v>2303910</v>
      </c>
      <c r="D13757">
        <v>3227400</v>
      </c>
      <c r="E13757">
        <v>2865620</v>
      </c>
      <c r="F13757" s="4">
        <f t="shared" si="214"/>
        <v>2798976.6666666665</v>
      </c>
    </row>
    <row r="13758" spans="1:6" x14ac:dyDescent="0.3">
      <c r="A13758" t="s">
        <v>14386</v>
      </c>
      <c r="B13758">
        <v>3816880</v>
      </c>
      <c r="C13758">
        <v>3684200</v>
      </c>
      <c r="D13758">
        <v>2842570</v>
      </c>
      <c r="E13758">
        <v>0</v>
      </c>
      <c r="F13758" s="4">
        <f t="shared" si="214"/>
        <v>2175590</v>
      </c>
    </row>
    <row r="13759" spans="1:6" x14ac:dyDescent="0.3">
      <c r="A13759" t="s">
        <v>14387</v>
      </c>
      <c r="B13759">
        <v>635460</v>
      </c>
      <c r="C13759">
        <v>562380</v>
      </c>
      <c r="D13759">
        <v>447120</v>
      </c>
      <c r="E13759">
        <v>0</v>
      </c>
      <c r="F13759" s="4">
        <f t="shared" si="214"/>
        <v>336500</v>
      </c>
    </row>
    <row r="13760" spans="1:6" x14ac:dyDescent="0.3">
      <c r="A13760" t="s">
        <v>14388</v>
      </c>
      <c r="B13760">
        <v>1027680</v>
      </c>
      <c r="C13760">
        <v>0</v>
      </c>
      <c r="D13760">
        <v>0</v>
      </c>
      <c r="E13760">
        <v>0</v>
      </c>
      <c r="F13760" s="4">
        <f t="shared" si="214"/>
        <v>0</v>
      </c>
    </row>
    <row r="13761" spans="1:6" x14ac:dyDescent="0.3">
      <c r="A13761" t="s">
        <v>14389</v>
      </c>
      <c r="B13761">
        <v>2242400</v>
      </c>
      <c r="C13761">
        <v>2159120</v>
      </c>
      <c r="D13761">
        <v>2043400</v>
      </c>
      <c r="E13761">
        <v>2005500</v>
      </c>
      <c r="F13761" s="4">
        <f t="shared" si="214"/>
        <v>2069340</v>
      </c>
    </row>
    <row r="13762" spans="1:6" x14ac:dyDescent="0.3">
      <c r="A13762" t="s">
        <v>14390</v>
      </c>
      <c r="B13762">
        <v>774800</v>
      </c>
      <c r="C13762">
        <v>0</v>
      </c>
      <c r="D13762">
        <v>604600</v>
      </c>
      <c r="E13762">
        <v>469200</v>
      </c>
      <c r="F13762" s="4">
        <f t="shared" si="214"/>
        <v>357933.33333333331</v>
      </c>
    </row>
    <row r="13763" spans="1:6" x14ac:dyDescent="0.3">
      <c r="A13763" t="s">
        <v>14391</v>
      </c>
      <c r="B13763">
        <v>1208750</v>
      </c>
      <c r="C13763">
        <v>488670</v>
      </c>
      <c r="D13763">
        <v>931040</v>
      </c>
      <c r="E13763">
        <v>2444120</v>
      </c>
      <c r="F13763" s="4">
        <f t="shared" ref="F13763:F13826" si="215">SUM(C13763:E13763)/3</f>
        <v>1287943.3333333333</v>
      </c>
    </row>
    <row r="13764" spans="1:6" x14ac:dyDescent="0.3">
      <c r="A13764" t="s">
        <v>14392</v>
      </c>
      <c r="B13764">
        <v>785800</v>
      </c>
      <c r="C13764">
        <v>0</v>
      </c>
      <c r="D13764">
        <v>2472600</v>
      </c>
      <c r="E13764">
        <v>4756840</v>
      </c>
      <c r="F13764" s="4">
        <f t="shared" si="215"/>
        <v>2409813.3333333335</v>
      </c>
    </row>
    <row r="13765" spans="1:6" x14ac:dyDescent="0.3">
      <c r="A13765" t="s">
        <v>14393</v>
      </c>
      <c r="B13765">
        <v>430000</v>
      </c>
      <c r="C13765">
        <v>521400</v>
      </c>
      <c r="D13765">
        <v>461900</v>
      </c>
      <c r="E13765">
        <v>584900</v>
      </c>
      <c r="F13765" s="4">
        <f t="shared" si="215"/>
        <v>522733.33333333331</v>
      </c>
    </row>
    <row r="13766" spans="1:6" x14ac:dyDescent="0.3">
      <c r="A13766" t="s">
        <v>14394</v>
      </c>
      <c r="B13766">
        <v>0</v>
      </c>
      <c r="C13766">
        <v>458640</v>
      </c>
      <c r="D13766">
        <v>464100</v>
      </c>
      <c r="E13766">
        <v>1400280</v>
      </c>
      <c r="F13766" s="4">
        <f t="shared" si="215"/>
        <v>774340</v>
      </c>
    </row>
    <row r="13767" spans="1:6" x14ac:dyDescent="0.3">
      <c r="A13767" t="s">
        <v>14395</v>
      </c>
      <c r="B13767">
        <v>1186000</v>
      </c>
      <c r="C13767">
        <v>0</v>
      </c>
      <c r="D13767">
        <v>0</v>
      </c>
      <c r="E13767">
        <v>394000</v>
      </c>
      <c r="F13767" s="4">
        <f t="shared" si="215"/>
        <v>131333.33333333334</v>
      </c>
    </row>
    <row r="13768" spans="1:6" x14ac:dyDescent="0.3">
      <c r="A13768" t="s">
        <v>14396</v>
      </c>
      <c r="B13768">
        <v>0</v>
      </c>
      <c r="C13768">
        <v>1044990</v>
      </c>
      <c r="D13768">
        <v>531440</v>
      </c>
      <c r="E13768">
        <v>764400</v>
      </c>
      <c r="F13768" s="4">
        <f t="shared" si="215"/>
        <v>780276.66666666663</v>
      </c>
    </row>
    <row r="13769" spans="1:6" x14ac:dyDescent="0.3">
      <c r="A13769" t="s">
        <v>14397</v>
      </c>
      <c r="B13769">
        <v>810000</v>
      </c>
      <c r="C13769">
        <v>0</v>
      </c>
      <c r="D13769">
        <v>1281800</v>
      </c>
      <c r="E13769">
        <v>2074800</v>
      </c>
      <c r="F13769" s="4">
        <f t="shared" si="215"/>
        <v>1118866.6666666667</v>
      </c>
    </row>
    <row r="13770" spans="1:6" x14ac:dyDescent="0.3">
      <c r="A13770" t="s">
        <v>14398</v>
      </c>
      <c r="B13770">
        <v>370000</v>
      </c>
      <c r="C13770">
        <v>0</v>
      </c>
      <c r="D13770">
        <v>397000</v>
      </c>
      <c r="E13770">
        <v>0</v>
      </c>
      <c r="F13770" s="4">
        <f t="shared" si="215"/>
        <v>132333.33333333334</v>
      </c>
    </row>
    <row r="13771" spans="1:6" x14ac:dyDescent="0.3">
      <c r="A13771" t="s">
        <v>14399</v>
      </c>
      <c r="B13771">
        <v>0</v>
      </c>
      <c r="C13771">
        <v>0</v>
      </c>
      <c r="D13771">
        <v>297500</v>
      </c>
      <c r="E13771">
        <v>0</v>
      </c>
      <c r="F13771" s="4">
        <f t="shared" si="215"/>
        <v>99166.666666666672</v>
      </c>
    </row>
    <row r="13772" spans="1:6" x14ac:dyDescent="0.3">
      <c r="A13772" t="s">
        <v>14400</v>
      </c>
      <c r="B13772">
        <v>3106260</v>
      </c>
      <c r="C13772">
        <v>3945700</v>
      </c>
      <c r="D13772">
        <v>2916340</v>
      </c>
      <c r="E13772">
        <v>2482780</v>
      </c>
      <c r="F13772" s="4">
        <f t="shared" si="215"/>
        <v>3114940</v>
      </c>
    </row>
    <row r="13773" spans="1:6" x14ac:dyDescent="0.3">
      <c r="A13773" t="s">
        <v>14401</v>
      </c>
      <c r="B13773">
        <v>520520</v>
      </c>
      <c r="C13773">
        <v>1154560</v>
      </c>
      <c r="D13773">
        <v>482400</v>
      </c>
      <c r="E13773">
        <v>0</v>
      </c>
      <c r="F13773" s="4">
        <f t="shared" si="215"/>
        <v>545653.33333333337</v>
      </c>
    </row>
    <row r="13774" spans="1:6" x14ac:dyDescent="0.3">
      <c r="A13774" t="s">
        <v>14402</v>
      </c>
      <c r="B13774">
        <v>0</v>
      </c>
      <c r="C13774">
        <v>2769600</v>
      </c>
      <c r="D13774">
        <v>0</v>
      </c>
      <c r="E13774">
        <v>2364400</v>
      </c>
      <c r="F13774" s="4">
        <f t="shared" si="215"/>
        <v>1711333.3333333333</v>
      </c>
    </row>
    <row r="13775" spans="1:6" x14ac:dyDescent="0.3">
      <c r="A13775" t="s">
        <v>14403</v>
      </c>
      <c r="B13775">
        <v>706000</v>
      </c>
      <c r="C13775">
        <v>0</v>
      </c>
      <c r="D13775">
        <v>0</v>
      </c>
      <c r="E13775">
        <v>0</v>
      </c>
      <c r="F13775" s="4">
        <f t="shared" si="215"/>
        <v>0</v>
      </c>
    </row>
    <row r="13776" spans="1:6" x14ac:dyDescent="0.3">
      <c r="A13776" t="s">
        <v>14404</v>
      </c>
      <c r="B13776">
        <v>4622440</v>
      </c>
      <c r="C13776">
        <v>17683990</v>
      </c>
      <c r="D13776">
        <v>31731240</v>
      </c>
      <c r="E13776">
        <v>22624500</v>
      </c>
      <c r="F13776" s="4">
        <f t="shared" si="215"/>
        <v>24013243.333333332</v>
      </c>
    </row>
    <row r="13777" spans="1:6" x14ac:dyDescent="0.3">
      <c r="A13777" t="s">
        <v>14405</v>
      </c>
      <c r="B13777">
        <v>2080800</v>
      </c>
      <c r="C13777">
        <v>2517750</v>
      </c>
      <c r="D13777">
        <v>2234960</v>
      </c>
      <c r="E13777">
        <v>2787790</v>
      </c>
      <c r="F13777" s="4">
        <f t="shared" si="215"/>
        <v>2513500</v>
      </c>
    </row>
    <row r="13778" spans="1:6" x14ac:dyDescent="0.3">
      <c r="A13778" t="s">
        <v>14406</v>
      </c>
      <c r="B13778">
        <v>2917800</v>
      </c>
      <c r="C13778">
        <v>3057600</v>
      </c>
      <c r="D13778">
        <v>3186080</v>
      </c>
      <c r="E13778">
        <v>5247020</v>
      </c>
      <c r="F13778" s="4">
        <f t="shared" si="215"/>
        <v>3830233.3333333335</v>
      </c>
    </row>
    <row r="13779" spans="1:6" x14ac:dyDescent="0.3">
      <c r="A13779" t="s">
        <v>14407</v>
      </c>
      <c r="B13779">
        <v>224100</v>
      </c>
      <c r="C13779">
        <v>2912880</v>
      </c>
      <c r="D13779">
        <v>614250</v>
      </c>
      <c r="E13779">
        <v>2250360</v>
      </c>
      <c r="F13779" s="4">
        <f t="shared" si="215"/>
        <v>1925830</v>
      </c>
    </row>
    <row r="13780" spans="1:6" x14ac:dyDescent="0.3">
      <c r="A13780" t="s">
        <v>14408</v>
      </c>
      <c r="B13780">
        <v>7588550</v>
      </c>
      <c r="C13780">
        <v>6287600</v>
      </c>
      <c r="D13780">
        <v>4835580</v>
      </c>
      <c r="E13780">
        <v>4089800</v>
      </c>
      <c r="F13780" s="4">
        <f t="shared" si="215"/>
        <v>5070993.333333333</v>
      </c>
    </row>
    <row r="13781" spans="1:6" x14ac:dyDescent="0.3">
      <c r="A13781" t="s">
        <v>14409</v>
      </c>
      <c r="B13781">
        <v>626000</v>
      </c>
      <c r="C13781">
        <v>1433410</v>
      </c>
      <c r="D13781">
        <v>735440</v>
      </c>
      <c r="E13781">
        <v>1644620</v>
      </c>
      <c r="F13781" s="4">
        <f t="shared" si="215"/>
        <v>1271156.6666666667</v>
      </c>
    </row>
    <row r="13782" spans="1:6" x14ac:dyDescent="0.3">
      <c r="A13782" t="s">
        <v>14410</v>
      </c>
      <c r="B13782">
        <v>160000</v>
      </c>
      <c r="C13782">
        <v>1375010</v>
      </c>
      <c r="D13782">
        <v>957320</v>
      </c>
      <c r="E13782">
        <v>0</v>
      </c>
      <c r="F13782" s="4">
        <f t="shared" si="215"/>
        <v>777443.33333333337</v>
      </c>
    </row>
    <row r="13783" spans="1:6" x14ac:dyDescent="0.3">
      <c r="A13783" t="s">
        <v>14411</v>
      </c>
      <c r="B13783">
        <v>2677480</v>
      </c>
      <c r="C13783">
        <v>0</v>
      </c>
      <c r="D13783">
        <v>385540</v>
      </c>
      <c r="E13783">
        <v>2736060</v>
      </c>
      <c r="F13783" s="4">
        <f t="shared" si="215"/>
        <v>1040533.3333333334</v>
      </c>
    </row>
    <row r="13784" spans="1:6" x14ac:dyDescent="0.3">
      <c r="A13784" t="s">
        <v>14412</v>
      </c>
      <c r="B13784">
        <v>0</v>
      </c>
      <c r="C13784">
        <v>256000</v>
      </c>
      <c r="D13784">
        <v>0</v>
      </c>
      <c r="E13784">
        <v>2656700</v>
      </c>
      <c r="F13784" s="4">
        <f t="shared" si="215"/>
        <v>970900</v>
      </c>
    </row>
    <row r="13785" spans="1:6" x14ac:dyDescent="0.3">
      <c r="A13785" t="s">
        <v>14413</v>
      </c>
      <c r="B13785">
        <v>0</v>
      </c>
      <c r="C13785">
        <v>2787730</v>
      </c>
      <c r="D13785">
        <v>0</v>
      </c>
      <c r="E13785">
        <v>1868060</v>
      </c>
      <c r="F13785" s="4">
        <f t="shared" si="215"/>
        <v>1551930</v>
      </c>
    </row>
    <row r="13786" spans="1:6" x14ac:dyDescent="0.3">
      <c r="A13786" t="s">
        <v>14414</v>
      </c>
      <c r="B13786">
        <v>286650</v>
      </c>
      <c r="C13786">
        <v>1086540</v>
      </c>
      <c r="D13786">
        <v>0</v>
      </c>
      <c r="E13786">
        <v>753480</v>
      </c>
      <c r="F13786" s="4">
        <f t="shared" si="215"/>
        <v>613340</v>
      </c>
    </row>
    <row r="13787" spans="1:6" x14ac:dyDescent="0.3">
      <c r="A13787" t="s">
        <v>14415</v>
      </c>
      <c r="B13787">
        <v>256000</v>
      </c>
      <c r="C13787">
        <v>581490</v>
      </c>
      <c r="D13787">
        <v>0</v>
      </c>
      <c r="E13787">
        <v>296660</v>
      </c>
      <c r="F13787" s="4">
        <f t="shared" si="215"/>
        <v>292716.66666666669</v>
      </c>
    </row>
    <row r="13788" spans="1:6" x14ac:dyDescent="0.3">
      <c r="A13788" t="s">
        <v>14416</v>
      </c>
      <c r="B13788">
        <v>0</v>
      </c>
      <c r="C13788">
        <v>2129480</v>
      </c>
      <c r="D13788">
        <v>0</v>
      </c>
      <c r="E13788">
        <v>0</v>
      </c>
      <c r="F13788" s="4">
        <f t="shared" si="215"/>
        <v>709826.66666666663</v>
      </c>
    </row>
    <row r="13789" spans="1:6" x14ac:dyDescent="0.3">
      <c r="A13789" t="s">
        <v>833</v>
      </c>
      <c r="B13789">
        <v>2233220</v>
      </c>
      <c r="C13789">
        <v>2429620</v>
      </c>
      <c r="D13789">
        <v>3447260</v>
      </c>
      <c r="E13789">
        <v>4900230</v>
      </c>
      <c r="F13789" s="4">
        <f t="shared" si="215"/>
        <v>3592370</v>
      </c>
    </row>
    <row r="13790" spans="1:6" x14ac:dyDescent="0.3">
      <c r="A13790" t="s">
        <v>14417</v>
      </c>
      <c r="B13790">
        <v>3387110</v>
      </c>
      <c r="C13790">
        <v>925470</v>
      </c>
      <c r="D13790">
        <v>1252420</v>
      </c>
      <c r="E13790">
        <v>2880240</v>
      </c>
      <c r="F13790" s="4">
        <f t="shared" si="215"/>
        <v>1686043.3333333333</v>
      </c>
    </row>
    <row r="13791" spans="1:6" x14ac:dyDescent="0.3">
      <c r="A13791" t="s">
        <v>14418</v>
      </c>
      <c r="B13791">
        <v>535000</v>
      </c>
      <c r="C13791">
        <v>1465440</v>
      </c>
      <c r="D13791">
        <v>1113500</v>
      </c>
      <c r="E13791">
        <v>820000</v>
      </c>
      <c r="F13791" s="4">
        <f t="shared" si="215"/>
        <v>1132980</v>
      </c>
    </row>
    <row r="13792" spans="1:6" x14ac:dyDescent="0.3">
      <c r="A13792" t="s">
        <v>14419</v>
      </c>
      <c r="B13792">
        <v>0</v>
      </c>
      <c r="C13792">
        <v>0</v>
      </c>
      <c r="D13792">
        <v>906400</v>
      </c>
      <c r="E13792">
        <v>1613280</v>
      </c>
      <c r="F13792" s="4">
        <f t="shared" si="215"/>
        <v>839893.33333333337</v>
      </c>
    </row>
    <row r="13793" spans="1:6" x14ac:dyDescent="0.3">
      <c r="A13793" t="s">
        <v>14420</v>
      </c>
      <c r="B13793">
        <v>4228989</v>
      </c>
      <c r="C13793">
        <v>9365750</v>
      </c>
      <c r="D13793">
        <v>8872140</v>
      </c>
      <c r="E13793">
        <v>7929869</v>
      </c>
      <c r="F13793" s="4">
        <f t="shared" si="215"/>
        <v>8722586.333333334</v>
      </c>
    </row>
    <row r="13794" spans="1:6" x14ac:dyDescent="0.3">
      <c r="A13794" t="s">
        <v>14421</v>
      </c>
      <c r="B13794">
        <v>756700</v>
      </c>
      <c r="C13794">
        <v>1035150</v>
      </c>
      <c r="D13794">
        <v>2659740</v>
      </c>
      <c r="E13794">
        <v>2048320</v>
      </c>
      <c r="F13794" s="4">
        <f t="shared" si="215"/>
        <v>1914403.3333333333</v>
      </c>
    </row>
    <row r="13795" spans="1:6" x14ac:dyDescent="0.3">
      <c r="A13795" t="s">
        <v>14422</v>
      </c>
      <c r="B13795">
        <v>370000</v>
      </c>
      <c r="C13795">
        <v>6087100</v>
      </c>
      <c r="D13795">
        <v>0</v>
      </c>
      <c r="E13795">
        <v>2157200</v>
      </c>
      <c r="F13795" s="4">
        <f t="shared" si="215"/>
        <v>2748100</v>
      </c>
    </row>
    <row r="13796" spans="1:6" x14ac:dyDescent="0.3">
      <c r="A13796" t="s">
        <v>14423</v>
      </c>
      <c r="B13796">
        <v>1442350</v>
      </c>
      <c r="C13796">
        <v>3365370</v>
      </c>
      <c r="D13796">
        <v>4241510</v>
      </c>
      <c r="E13796">
        <v>3288680</v>
      </c>
      <c r="F13796" s="4">
        <f t="shared" si="215"/>
        <v>3631853.3333333335</v>
      </c>
    </row>
    <row r="13797" spans="1:6" x14ac:dyDescent="0.3">
      <c r="A13797" t="s">
        <v>14424</v>
      </c>
      <c r="B13797">
        <v>411950</v>
      </c>
      <c r="C13797">
        <v>581490</v>
      </c>
      <c r="D13797">
        <v>351000</v>
      </c>
      <c r="E13797">
        <v>0</v>
      </c>
      <c r="F13797" s="4">
        <f t="shared" si="215"/>
        <v>310830</v>
      </c>
    </row>
    <row r="13798" spans="1:6" x14ac:dyDescent="0.3">
      <c r="A13798" t="s">
        <v>14425</v>
      </c>
      <c r="B13798">
        <v>0</v>
      </c>
      <c r="C13798">
        <v>370000</v>
      </c>
      <c r="D13798">
        <v>423150</v>
      </c>
      <c r="E13798">
        <v>0</v>
      </c>
      <c r="F13798" s="4">
        <f t="shared" si="215"/>
        <v>264383.33333333331</v>
      </c>
    </row>
    <row r="13799" spans="1:6" x14ac:dyDescent="0.3">
      <c r="A13799" t="s">
        <v>14426</v>
      </c>
      <c r="B13799">
        <v>360360</v>
      </c>
      <c r="C13799">
        <v>979700</v>
      </c>
      <c r="D13799">
        <v>1069800</v>
      </c>
      <c r="E13799">
        <v>808240</v>
      </c>
      <c r="F13799" s="4">
        <f t="shared" si="215"/>
        <v>952580</v>
      </c>
    </row>
    <row r="13800" spans="1:6" x14ac:dyDescent="0.3">
      <c r="A13800" t="s">
        <v>14427</v>
      </c>
      <c r="B13800">
        <v>310000</v>
      </c>
      <c r="C13800">
        <v>0</v>
      </c>
      <c r="D13800">
        <v>0</v>
      </c>
      <c r="E13800">
        <v>0</v>
      </c>
      <c r="F13800" s="4">
        <f t="shared" si="215"/>
        <v>0</v>
      </c>
    </row>
    <row r="13801" spans="1:6" x14ac:dyDescent="0.3">
      <c r="A13801" t="s">
        <v>14428</v>
      </c>
      <c r="B13801">
        <v>571950</v>
      </c>
      <c r="C13801">
        <v>0</v>
      </c>
      <c r="D13801">
        <v>0</v>
      </c>
      <c r="E13801">
        <v>1383200</v>
      </c>
      <c r="F13801" s="4">
        <f t="shared" si="215"/>
        <v>461066.66666666669</v>
      </c>
    </row>
    <row r="13802" spans="1:6" x14ac:dyDescent="0.3">
      <c r="A13802" t="s">
        <v>14429</v>
      </c>
      <c r="B13802">
        <v>2136680</v>
      </c>
      <c r="C13802">
        <v>2272270</v>
      </c>
      <c r="D13802">
        <v>2290170</v>
      </c>
      <c r="E13802">
        <v>3951270</v>
      </c>
      <c r="F13802" s="4">
        <f t="shared" si="215"/>
        <v>2837903.3333333335</v>
      </c>
    </row>
    <row r="13803" spans="1:6" x14ac:dyDescent="0.3">
      <c r="A13803" t="s">
        <v>14430</v>
      </c>
      <c r="B13803">
        <v>2154000</v>
      </c>
      <c r="C13803">
        <v>5397000</v>
      </c>
      <c r="D13803">
        <v>4962980</v>
      </c>
      <c r="E13803">
        <v>6132760</v>
      </c>
      <c r="F13803" s="4">
        <f t="shared" si="215"/>
        <v>5497580</v>
      </c>
    </row>
    <row r="13804" spans="1:6" x14ac:dyDescent="0.3">
      <c r="A13804" t="s">
        <v>14431</v>
      </c>
      <c r="B13804">
        <v>0</v>
      </c>
      <c r="C13804">
        <v>740000</v>
      </c>
      <c r="D13804">
        <v>0</v>
      </c>
      <c r="E13804">
        <v>0</v>
      </c>
      <c r="F13804" s="4">
        <f t="shared" si="215"/>
        <v>246666.66666666666</v>
      </c>
    </row>
    <row r="13805" spans="1:6" x14ac:dyDescent="0.3">
      <c r="A13805" t="s">
        <v>14432</v>
      </c>
      <c r="B13805">
        <v>0</v>
      </c>
      <c r="C13805">
        <v>807680</v>
      </c>
      <c r="D13805">
        <v>509190</v>
      </c>
      <c r="E13805">
        <v>0</v>
      </c>
      <c r="F13805" s="4">
        <f t="shared" si="215"/>
        <v>438956.66666666669</v>
      </c>
    </row>
    <row r="13806" spans="1:6" x14ac:dyDescent="0.3">
      <c r="A13806" t="s">
        <v>14433</v>
      </c>
      <c r="B13806">
        <v>10901280</v>
      </c>
      <c r="C13806">
        <v>9126240</v>
      </c>
      <c r="D13806">
        <v>8762180</v>
      </c>
      <c r="E13806">
        <v>0</v>
      </c>
      <c r="F13806" s="4">
        <f t="shared" si="215"/>
        <v>5962806.666666667</v>
      </c>
    </row>
    <row r="13807" spans="1:6" x14ac:dyDescent="0.3">
      <c r="A13807" t="s">
        <v>14434</v>
      </c>
      <c r="B13807">
        <v>935100</v>
      </c>
      <c r="C13807">
        <v>6184300</v>
      </c>
      <c r="D13807">
        <v>12262800</v>
      </c>
      <c r="E13807">
        <v>3370800</v>
      </c>
      <c r="F13807" s="4">
        <f t="shared" si="215"/>
        <v>7272633.333333333</v>
      </c>
    </row>
    <row r="13808" spans="1:6" x14ac:dyDescent="0.3">
      <c r="A13808" t="s">
        <v>14435</v>
      </c>
      <c r="B13808">
        <v>4086470</v>
      </c>
      <c r="C13808">
        <v>4692090</v>
      </c>
      <c r="D13808">
        <v>2123300</v>
      </c>
      <c r="E13808">
        <v>2501060</v>
      </c>
      <c r="F13808" s="4">
        <f t="shared" si="215"/>
        <v>3105483.3333333335</v>
      </c>
    </row>
    <row r="13809" spans="1:6" x14ac:dyDescent="0.3">
      <c r="A13809" t="s">
        <v>14436</v>
      </c>
      <c r="B13809">
        <v>2246070</v>
      </c>
      <c r="C13809">
        <v>2779410</v>
      </c>
      <c r="D13809">
        <v>2397670</v>
      </c>
      <c r="E13809">
        <v>3267340</v>
      </c>
      <c r="F13809" s="4">
        <f t="shared" si="215"/>
        <v>2814806.6666666665</v>
      </c>
    </row>
    <row r="13810" spans="1:6" x14ac:dyDescent="0.3">
      <c r="A13810" t="s">
        <v>14437</v>
      </c>
      <c r="B13810">
        <v>1200330</v>
      </c>
      <c r="C13810">
        <v>0</v>
      </c>
      <c r="D13810">
        <v>943670</v>
      </c>
      <c r="E13810">
        <v>0</v>
      </c>
      <c r="F13810" s="4">
        <f t="shared" si="215"/>
        <v>314556.66666666669</v>
      </c>
    </row>
    <row r="13811" spans="1:6" x14ac:dyDescent="0.3">
      <c r="A13811" t="s">
        <v>14438</v>
      </c>
      <c r="B13811">
        <v>0</v>
      </c>
      <c r="C13811">
        <v>4276500</v>
      </c>
      <c r="D13811">
        <v>5205780</v>
      </c>
      <c r="E13811">
        <v>3839100</v>
      </c>
      <c r="F13811" s="4">
        <f t="shared" si="215"/>
        <v>4440460</v>
      </c>
    </row>
    <row r="13812" spans="1:6" x14ac:dyDescent="0.3">
      <c r="A13812" t="s">
        <v>14439</v>
      </c>
      <c r="B13812">
        <v>5682380</v>
      </c>
      <c r="C13812">
        <v>9702930</v>
      </c>
      <c r="D13812">
        <v>9254950</v>
      </c>
      <c r="E13812">
        <v>3812900</v>
      </c>
      <c r="F13812" s="4">
        <f t="shared" si="215"/>
        <v>7590260</v>
      </c>
    </row>
    <row r="13813" spans="1:6" x14ac:dyDescent="0.3">
      <c r="A13813" t="s">
        <v>14440</v>
      </c>
      <c r="B13813">
        <v>414960</v>
      </c>
      <c r="C13813">
        <v>1366000</v>
      </c>
      <c r="D13813">
        <v>3096170</v>
      </c>
      <c r="E13813">
        <v>2024000</v>
      </c>
      <c r="F13813" s="4">
        <f t="shared" si="215"/>
        <v>2162056.6666666665</v>
      </c>
    </row>
    <row r="13814" spans="1:6" x14ac:dyDescent="0.3">
      <c r="A13814" t="s">
        <v>14441</v>
      </c>
      <c r="B13814">
        <v>2057740</v>
      </c>
      <c r="C13814">
        <v>2170000</v>
      </c>
      <c r="D13814">
        <v>2256940</v>
      </c>
      <c r="E13814">
        <v>2062150</v>
      </c>
      <c r="F13814" s="4">
        <f t="shared" si="215"/>
        <v>2163030</v>
      </c>
    </row>
    <row r="13815" spans="1:6" x14ac:dyDescent="0.3">
      <c r="A13815" t="s">
        <v>14442</v>
      </c>
      <c r="B13815">
        <v>1023380</v>
      </c>
      <c r="C13815">
        <v>954590</v>
      </c>
      <c r="D13815">
        <v>873600</v>
      </c>
      <c r="E13815">
        <v>2318680</v>
      </c>
      <c r="F13815" s="4">
        <f t="shared" si="215"/>
        <v>1382290</v>
      </c>
    </row>
    <row r="13816" spans="1:6" x14ac:dyDescent="0.3">
      <c r="A13816" t="s">
        <v>14443</v>
      </c>
      <c r="B13816">
        <v>2351520</v>
      </c>
      <c r="C13816">
        <v>384930</v>
      </c>
      <c r="D13816">
        <v>2235590</v>
      </c>
      <c r="E13816">
        <v>2044330</v>
      </c>
      <c r="F13816" s="4">
        <f t="shared" si="215"/>
        <v>1554950</v>
      </c>
    </row>
    <row r="13817" spans="1:6" x14ac:dyDescent="0.3">
      <c r="A13817" t="s">
        <v>14444</v>
      </c>
      <c r="B13817">
        <v>752200</v>
      </c>
      <c r="C13817">
        <v>700700</v>
      </c>
      <c r="D13817">
        <v>1022840</v>
      </c>
      <c r="E13817">
        <v>1547280</v>
      </c>
      <c r="F13817" s="4">
        <f t="shared" si="215"/>
        <v>1090273.3333333333</v>
      </c>
    </row>
    <row r="13818" spans="1:6" x14ac:dyDescent="0.3">
      <c r="A13818" t="s">
        <v>14445</v>
      </c>
      <c r="B13818">
        <v>3772350</v>
      </c>
      <c r="C13818">
        <v>0</v>
      </c>
      <c r="D13818">
        <v>3039050</v>
      </c>
      <c r="E13818">
        <v>2014440</v>
      </c>
      <c r="F13818" s="4">
        <f t="shared" si="215"/>
        <v>1684496.6666666667</v>
      </c>
    </row>
    <row r="13819" spans="1:6" x14ac:dyDescent="0.3">
      <c r="A13819" t="s">
        <v>14446</v>
      </c>
      <c r="B13819">
        <v>7866290</v>
      </c>
      <c r="C13819">
        <v>14078040</v>
      </c>
      <c r="D13819">
        <v>11572130</v>
      </c>
      <c r="E13819">
        <v>11428830</v>
      </c>
      <c r="F13819" s="4">
        <f t="shared" si="215"/>
        <v>12359666.666666666</v>
      </c>
    </row>
    <row r="13820" spans="1:6" x14ac:dyDescent="0.3">
      <c r="A13820" t="s">
        <v>14447</v>
      </c>
      <c r="B13820">
        <v>546000</v>
      </c>
      <c r="C13820">
        <v>1053500</v>
      </c>
      <c r="D13820">
        <v>0</v>
      </c>
      <c r="E13820">
        <v>682500</v>
      </c>
      <c r="F13820" s="4">
        <f t="shared" si="215"/>
        <v>578666.66666666663</v>
      </c>
    </row>
    <row r="13821" spans="1:6" x14ac:dyDescent="0.3">
      <c r="A13821" t="s">
        <v>14448</v>
      </c>
      <c r="B13821">
        <v>1133680</v>
      </c>
      <c r="C13821">
        <v>0</v>
      </c>
      <c r="D13821">
        <v>895440</v>
      </c>
      <c r="E13821">
        <v>450560</v>
      </c>
      <c r="F13821" s="4">
        <f t="shared" si="215"/>
        <v>448666.66666666669</v>
      </c>
    </row>
    <row r="13822" spans="1:6" x14ac:dyDescent="0.3">
      <c r="A13822" t="s">
        <v>14449</v>
      </c>
      <c r="B13822">
        <v>2366520</v>
      </c>
      <c r="C13822">
        <v>6339710</v>
      </c>
      <c r="D13822">
        <v>2345120</v>
      </c>
      <c r="E13822">
        <v>7206020</v>
      </c>
      <c r="F13822" s="4">
        <f t="shared" si="215"/>
        <v>5296950</v>
      </c>
    </row>
    <row r="13823" spans="1:6" x14ac:dyDescent="0.3">
      <c r="A13823" t="s">
        <v>14450</v>
      </c>
      <c r="B13823">
        <v>2906520</v>
      </c>
      <c r="C13823">
        <v>2434600</v>
      </c>
      <c r="D13823">
        <v>6612640</v>
      </c>
      <c r="E13823">
        <v>2175250</v>
      </c>
      <c r="F13823" s="4">
        <f t="shared" si="215"/>
        <v>3740830</v>
      </c>
    </row>
    <row r="13824" spans="1:6" x14ac:dyDescent="0.3">
      <c r="A13824" t="s">
        <v>14451</v>
      </c>
      <c r="B13824">
        <v>3814000</v>
      </c>
      <c r="C13824">
        <v>3027200</v>
      </c>
      <c r="D13824">
        <v>1850000</v>
      </c>
      <c r="E13824">
        <v>3161900</v>
      </c>
      <c r="F13824" s="4">
        <f t="shared" si="215"/>
        <v>2679700</v>
      </c>
    </row>
    <row r="13825" spans="1:6" x14ac:dyDescent="0.3">
      <c r="A13825" t="s">
        <v>14452</v>
      </c>
      <c r="B13825">
        <v>970000</v>
      </c>
      <c r="C13825">
        <v>1877800</v>
      </c>
      <c r="D13825">
        <v>234600</v>
      </c>
      <c r="E13825">
        <v>1181600</v>
      </c>
      <c r="F13825" s="4">
        <f t="shared" si="215"/>
        <v>1098000</v>
      </c>
    </row>
    <row r="13826" spans="1:6" x14ac:dyDescent="0.3">
      <c r="A13826" t="s">
        <v>14453</v>
      </c>
      <c r="B13826">
        <v>787240</v>
      </c>
      <c r="C13826">
        <v>0</v>
      </c>
      <c r="D13826">
        <v>0</v>
      </c>
      <c r="E13826">
        <v>0</v>
      </c>
      <c r="F13826" s="4">
        <f t="shared" si="215"/>
        <v>0</v>
      </c>
    </row>
    <row r="13827" spans="1:6" x14ac:dyDescent="0.3">
      <c r="A13827" t="s">
        <v>14454</v>
      </c>
      <c r="B13827">
        <v>0</v>
      </c>
      <c r="C13827">
        <v>2307150</v>
      </c>
      <c r="D13827">
        <v>1151700</v>
      </c>
      <c r="E13827">
        <v>1601600</v>
      </c>
      <c r="F13827" s="4">
        <f t="shared" ref="F13827:F13890" si="216">SUM(C13827:E13827)/3</f>
        <v>1686816.6666666667</v>
      </c>
    </row>
    <row r="13828" spans="1:6" x14ac:dyDescent="0.3">
      <c r="A13828" t="s">
        <v>14455</v>
      </c>
      <c r="B13828">
        <v>604240</v>
      </c>
      <c r="C13828">
        <v>1584310</v>
      </c>
      <c r="D13828">
        <v>0</v>
      </c>
      <c r="E13828">
        <v>2212860</v>
      </c>
      <c r="F13828" s="4">
        <f t="shared" si="216"/>
        <v>1265723.3333333333</v>
      </c>
    </row>
    <row r="13829" spans="1:6" x14ac:dyDescent="0.3">
      <c r="A13829" t="s">
        <v>14456</v>
      </c>
      <c r="B13829">
        <v>1010100</v>
      </c>
      <c r="C13829">
        <v>543180</v>
      </c>
      <c r="D13829">
        <v>664120</v>
      </c>
      <c r="E13829">
        <v>10542500</v>
      </c>
      <c r="F13829" s="4">
        <f t="shared" si="216"/>
        <v>3916600</v>
      </c>
    </row>
    <row r="13830" spans="1:6" x14ac:dyDescent="0.3">
      <c r="A13830" t="s">
        <v>14457</v>
      </c>
      <c r="B13830">
        <v>160000</v>
      </c>
      <c r="C13830">
        <v>2173400</v>
      </c>
      <c r="D13830">
        <v>2018400</v>
      </c>
      <c r="E13830">
        <v>2327300</v>
      </c>
      <c r="F13830" s="4">
        <f t="shared" si="216"/>
        <v>2173033.3333333335</v>
      </c>
    </row>
    <row r="13831" spans="1:6" x14ac:dyDescent="0.3">
      <c r="A13831" t="s">
        <v>14458</v>
      </c>
      <c r="B13831">
        <v>256000</v>
      </c>
      <c r="C13831">
        <v>581490</v>
      </c>
      <c r="D13831">
        <v>711920</v>
      </c>
      <c r="E13831">
        <v>0</v>
      </c>
      <c r="F13831" s="4">
        <f t="shared" si="216"/>
        <v>431136.66666666669</v>
      </c>
    </row>
    <row r="13832" spans="1:6" x14ac:dyDescent="0.3">
      <c r="A13832" t="s">
        <v>14459</v>
      </c>
      <c r="B13832">
        <v>1626090</v>
      </c>
      <c r="C13832">
        <v>2248700</v>
      </c>
      <c r="D13832">
        <v>1186430</v>
      </c>
      <c r="E13832">
        <v>1135500</v>
      </c>
      <c r="F13832" s="4">
        <f t="shared" si="216"/>
        <v>1523543.3333333333</v>
      </c>
    </row>
    <row r="13833" spans="1:6" x14ac:dyDescent="0.3">
      <c r="A13833" t="s">
        <v>350</v>
      </c>
      <c r="B13833">
        <v>2551120</v>
      </c>
      <c r="C13833">
        <v>3443000</v>
      </c>
      <c r="D13833">
        <v>2837520</v>
      </c>
      <c r="E13833">
        <v>2719980</v>
      </c>
      <c r="F13833" s="4">
        <f t="shared" si="216"/>
        <v>3000166.6666666665</v>
      </c>
    </row>
    <row r="13834" spans="1:6" x14ac:dyDescent="0.3">
      <c r="A13834" t="s">
        <v>14460</v>
      </c>
      <c r="B13834">
        <v>256000</v>
      </c>
      <c r="C13834">
        <v>424000</v>
      </c>
      <c r="D13834">
        <v>228000</v>
      </c>
      <c r="E13834">
        <v>660500</v>
      </c>
      <c r="F13834" s="4">
        <f t="shared" si="216"/>
        <v>437500</v>
      </c>
    </row>
    <row r="13835" spans="1:6" x14ac:dyDescent="0.3">
      <c r="A13835" t="s">
        <v>14461</v>
      </c>
      <c r="B13835">
        <v>3800370</v>
      </c>
      <c r="C13835">
        <v>6655990</v>
      </c>
      <c r="D13835">
        <v>6316630</v>
      </c>
      <c r="E13835">
        <v>6146900</v>
      </c>
      <c r="F13835" s="4">
        <f t="shared" si="216"/>
        <v>6373173.333333333</v>
      </c>
    </row>
    <row r="13836" spans="1:6" x14ac:dyDescent="0.3">
      <c r="A13836" t="s">
        <v>14462</v>
      </c>
      <c r="B13836">
        <v>0</v>
      </c>
      <c r="C13836">
        <v>0</v>
      </c>
      <c r="D13836">
        <v>2281060</v>
      </c>
      <c r="E13836">
        <v>555900</v>
      </c>
      <c r="F13836" s="4">
        <f t="shared" si="216"/>
        <v>945653.33333333337</v>
      </c>
    </row>
    <row r="13837" spans="1:6" x14ac:dyDescent="0.3">
      <c r="A13837" t="s">
        <v>14463</v>
      </c>
      <c r="B13837">
        <v>1315120</v>
      </c>
      <c r="C13837">
        <v>4345960</v>
      </c>
      <c r="D13837">
        <v>5608990</v>
      </c>
      <c r="E13837">
        <v>0</v>
      </c>
      <c r="F13837" s="4">
        <f t="shared" si="216"/>
        <v>3318316.6666666665</v>
      </c>
    </row>
    <row r="13838" spans="1:6" x14ac:dyDescent="0.3">
      <c r="A13838" t="s">
        <v>14464</v>
      </c>
      <c r="B13838">
        <v>0</v>
      </c>
      <c r="C13838">
        <v>912200</v>
      </c>
      <c r="D13838">
        <v>0</v>
      </c>
      <c r="E13838">
        <v>0</v>
      </c>
      <c r="F13838" s="4">
        <f t="shared" si="216"/>
        <v>304066.66666666669</v>
      </c>
    </row>
    <row r="13839" spans="1:6" x14ac:dyDescent="0.3">
      <c r="A13839" t="s">
        <v>14465</v>
      </c>
      <c r="B13839">
        <v>0</v>
      </c>
      <c r="C13839">
        <v>0</v>
      </c>
      <c r="D13839">
        <v>1324800</v>
      </c>
      <c r="E13839">
        <v>0</v>
      </c>
      <c r="F13839" s="4">
        <f t="shared" si="216"/>
        <v>441600</v>
      </c>
    </row>
    <row r="13840" spans="1:6" x14ac:dyDescent="0.3">
      <c r="A13840" t="s">
        <v>14466</v>
      </c>
      <c r="B13840">
        <v>0</v>
      </c>
      <c r="C13840">
        <v>740000</v>
      </c>
      <c r="D13840">
        <v>0</v>
      </c>
      <c r="E13840">
        <v>0</v>
      </c>
      <c r="F13840" s="4">
        <f t="shared" si="216"/>
        <v>246666.66666666666</v>
      </c>
    </row>
    <row r="13841" spans="1:6" x14ac:dyDescent="0.3">
      <c r="A13841" t="s">
        <v>14467</v>
      </c>
      <c r="B13841">
        <v>1209880</v>
      </c>
      <c r="C13841">
        <v>1328000</v>
      </c>
      <c r="D13841">
        <v>2083460</v>
      </c>
      <c r="E13841">
        <v>2894120</v>
      </c>
      <c r="F13841" s="4">
        <f t="shared" si="216"/>
        <v>2101860</v>
      </c>
    </row>
    <row r="13842" spans="1:6" x14ac:dyDescent="0.3">
      <c r="A13842" t="s">
        <v>14468</v>
      </c>
      <c r="B13842">
        <v>2649530</v>
      </c>
      <c r="C13842">
        <v>4449600</v>
      </c>
      <c r="D13842">
        <v>3060850</v>
      </c>
      <c r="E13842">
        <v>4756660</v>
      </c>
      <c r="F13842" s="4">
        <f t="shared" si="216"/>
        <v>4089036.6666666665</v>
      </c>
    </row>
    <row r="13843" spans="1:6" x14ac:dyDescent="0.3">
      <c r="A13843" t="s">
        <v>14469</v>
      </c>
      <c r="B13843">
        <v>230000</v>
      </c>
      <c r="C13843">
        <v>0</v>
      </c>
      <c r="D13843">
        <v>2171990</v>
      </c>
      <c r="E13843">
        <v>0</v>
      </c>
      <c r="F13843" s="4">
        <f t="shared" si="216"/>
        <v>723996.66666666663</v>
      </c>
    </row>
    <row r="13844" spans="1:6" x14ac:dyDescent="0.3">
      <c r="A13844" t="s">
        <v>14470</v>
      </c>
      <c r="B13844">
        <v>0</v>
      </c>
      <c r="C13844">
        <v>0</v>
      </c>
      <c r="D13844">
        <v>1860760</v>
      </c>
      <c r="E13844">
        <v>841000</v>
      </c>
      <c r="F13844" s="4">
        <f t="shared" si="216"/>
        <v>900586.66666666663</v>
      </c>
    </row>
    <row r="13845" spans="1:6" x14ac:dyDescent="0.3">
      <c r="A13845" t="s">
        <v>14471</v>
      </c>
      <c r="B13845">
        <v>10228440</v>
      </c>
      <c r="C13845">
        <v>11531150</v>
      </c>
      <c r="D13845">
        <v>7816900</v>
      </c>
      <c r="E13845">
        <v>10199640</v>
      </c>
      <c r="F13845" s="4">
        <f t="shared" si="216"/>
        <v>9849230</v>
      </c>
    </row>
    <row r="13846" spans="1:6" x14ac:dyDescent="0.3">
      <c r="A13846" t="s">
        <v>691</v>
      </c>
      <c r="B13846">
        <v>1933800</v>
      </c>
      <c r="C13846">
        <v>622440</v>
      </c>
      <c r="D13846">
        <v>3762740</v>
      </c>
      <c r="E13846">
        <v>1649200</v>
      </c>
      <c r="F13846" s="4">
        <f t="shared" si="216"/>
        <v>2011460</v>
      </c>
    </row>
    <row r="13847" spans="1:6" x14ac:dyDescent="0.3">
      <c r="A13847" t="s">
        <v>14472</v>
      </c>
      <c r="B13847">
        <v>0</v>
      </c>
      <c r="C13847">
        <v>1368300</v>
      </c>
      <c r="D13847">
        <v>0</v>
      </c>
      <c r="E13847">
        <v>0</v>
      </c>
      <c r="F13847" s="4">
        <f t="shared" si="216"/>
        <v>456100</v>
      </c>
    </row>
    <row r="13848" spans="1:6" x14ac:dyDescent="0.3">
      <c r="A13848" t="s">
        <v>14473</v>
      </c>
      <c r="B13848">
        <v>844400</v>
      </c>
      <c r="C13848">
        <v>0</v>
      </c>
      <c r="D13848">
        <v>0</v>
      </c>
      <c r="E13848">
        <v>1121400</v>
      </c>
      <c r="F13848" s="4">
        <f t="shared" si="216"/>
        <v>373800</v>
      </c>
    </row>
    <row r="13849" spans="1:6" x14ac:dyDescent="0.3">
      <c r="A13849" t="s">
        <v>14474</v>
      </c>
      <c r="B13849">
        <v>2002000</v>
      </c>
      <c r="C13849">
        <v>3951160</v>
      </c>
      <c r="D13849">
        <v>38649770</v>
      </c>
      <c r="E13849">
        <v>3185090</v>
      </c>
      <c r="F13849" s="4">
        <f t="shared" si="216"/>
        <v>15262006.666666666</v>
      </c>
    </row>
    <row r="13850" spans="1:6" x14ac:dyDescent="0.3">
      <c r="A13850" t="s">
        <v>14475</v>
      </c>
      <c r="B13850">
        <v>1568380</v>
      </c>
      <c r="C13850">
        <v>2316900</v>
      </c>
      <c r="D13850">
        <v>2374450</v>
      </c>
      <c r="E13850">
        <v>2172130</v>
      </c>
      <c r="F13850" s="4">
        <f t="shared" si="216"/>
        <v>2287826.6666666665</v>
      </c>
    </row>
    <row r="13851" spans="1:6" x14ac:dyDescent="0.3">
      <c r="A13851" t="s">
        <v>14476</v>
      </c>
      <c r="B13851">
        <v>522340</v>
      </c>
      <c r="C13851">
        <v>1557920</v>
      </c>
      <c r="D13851">
        <v>400400</v>
      </c>
      <c r="E13851">
        <v>1162070</v>
      </c>
      <c r="F13851" s="4">
        <f t="shared" si="216"/>
        <v>1040130</v>
      </c>
    </row>
    <row r="13852" spans="1:6" x14ac:dyDescent="0.3">
      <c r="A13852" t="s">
        <v>14477</v>
      </c>
      <c r="B13852">
        <v>0</v>
      </c>
      <c r="C13852">
        <v>720720</v>
      </c>
      <c r="D13852">
        <v>1428000</v>
      </c>
      <c r="E13852">
        <v>2071160</v>
      </c>
      <c r="F13852" s="4">
        <f t="shared" si="216"/>
        <v>1406626.6666666667</v>
      </c>
    </row>
    <row r="13853" spans="1:6" x14ac:dyDescent="0.3">
      <c r="A13853" t="s">
        <v>14478</v>
      </c>
      <c r="B13853">
        <v>0</v>
      </c>
      <c r="C13853">
        <v>0</v>
      </c>
      <c r="D13853">
        <v>5033430</v>
      </c>
      <c r="E13853">
        <v>0</v>
      </c>
      <c r="F13853" s="4">
        <f t="shared" si="216"/>
        <v>1677810</v>
      </c>
    </row>
    <row r="13854" spans="1:6" x14ac:dyDescent="0.3">
      <c r="A13854" t="s">
        <v>217</v>
      </c>
      <c r="B13854">
        <v>0</v>
      </c>
      <c r="C13854">
        <v>943300</v>
      </c>
      <c r="D13854">
        <v>0</v>
      </c>
      <c r="E13854">
        <v>725550</v>
      </c>
      <c r="F13854" s="4">
        <f t="shared" si="216"/>
        <v>556283.33333333337</v>
      </c>
    </row>
    <row r="13855" spans="1:6" x14ac:dyDescent="0.3">
      <c r="A13855" t="s">
        <v>14479</v>
      </c>
      <c r="B13855">
        <v>1630350</v>
      </c>
      <c r="C13855">
        <v>3276520</v>
      </c>
      <c r="D13855">
        <v>4878060</v>
      </c>
      <c r="E13855">
        <v>4449190</v>
      </c>
      <c r="F13855" s="4">
        <f t="shared" si="216"/>
        <v>4201256.666666667</v>
      </c>
    </row>
    <row r="13856" spans="1:6" x14ac:dyDescent="0.3">
      <c r="A13856" t="s">
        <v>14480</v>
      </c>
      <c r="B13856">
        <v>595140</v>
      </c>
      <c r="C13856">
        <v>1698970</v>
      </c>
      <c r="D13856">
        <v>1031500</v>
      </c>
      <c r="E13856">
        <v>316680</v>
      </c>
      <c r="F13856" s="4">
        <f t="shared" si="216"/>
        <v>1015716.6666666666</v>
      </c>
    </row>
    <row r="13857" spans="1:6" x14ac:dyDescent="0.3">
      <c r="A13857" t="s">
        <v>14481</v>
      </c>
      <c r="B13857">
        <v>692960</v>
      </c>
      <c r="C13857">
        <v>218400</v>
      </c>
      <c r="D13857">
        <v>149400</v>
      </c>
      <c r="E13857">
        <v>0</v>
      </c>
      <c r="F13857" s="4">
        <f t="shared" si="216"/>
        <v>122600</v>
      </c>
    </row>
    <row r="13858" spans="1:6" x14ac:dyDescent="0.3">
      <c r="A13858" t="s">
        <v>14482</v>
      </c>
      <c r="B13858">
        <v>649740</v>
      </c>
      <c r="C13858">
        <v>228000</v>
      </c>
      <c r="D13858">
        <v>2456180</v>
      </c>
      <c r="E13858">
        <v>0</v>
      </c>
      <c r="F13858" s="4">
        <f t="shared" si="216"/>
        <v>894726.66666666663</v>
      </c>
    </row>
    <row r="13859" spans="1:6" x14ac:dyDescent="0.3">
      <c r="A13859" t="s">
        <v>14483</v>
      </c>
      <c r="B13859">
        <v>0</v>
      </c>
      <c r="C13859">
        <v>567006</v>
      </c>
      <c r="D13859">
        <v>622200</v>
      </c>
      <c r="E13859">
        <v>0</v>
      </c>
      <c r="F13859" s="4">
        <f t="shared" si="216"/>
        <v>396402</v>
      </c>
    </row>
    <row r="13860" spans="1:6" x14ac:dyDescent="0.3">
      <c r="A13860" t="s">
        <v>14484</v>
      </c>
      <c r="B13860">
        <v>994400</v>
      </c>
      <c r="C13860">
        <v>6859160</v>
      </c>
      <c r="D13860">
        <v>3670490</v>
      </c>
      <c r="E13860">
        <v>4334620</v>
      </c>
      <c r="F13860" s="4">
        <f t="shared" si="216"/>
        <v>4954756.666666667</v>
      </c>
    </row>
    <row r="13861" spans="1:6" x14ac:dyDescent="0.3">
      <c r="A13861" t="s">
        <v>14485</v>
      </c>
      <c r="B13861">
        <v>740000</v>
      </c>
      <c r="C13861">
        <v>529620</v>
      </c>
      <c r="D13861">
        <v>813240</v>
      </c>
      <c r="E13861">
        <v>759000</v>
      </c>
      <c r="F13861" s="4">
        <f t="shared" si="216"/>
        <v>700620</v>
      </c>
    </row>
    <row r="13862" spans="1:6" x14ac:dyDescent="0.3">
      <c r="A13862" t="s">
        <v>14486</v>
      </c>
      <c r="B13862">
        <v>1725370</v>
      </c>
      <c r="C13862">
        <v>0</v>
      </c>
      <c r="D13862">
        <v>696000</v>
      </c>
      <c r="E13862">
        <v>1202200</v>
      </c>
      <c r="F13862" s="4">
        <f t="shared" si="216"/>
        <v>632733.33333333337</v>
      </c>
    </row>
    <row r="13863" spans="1:6" x14ac:dyDescent="0.3">
      <c r="A13863" t="s">
        <v>14487</v>
      </c>
      <c r="B13863">
        <v>945100</v>
      </c>
      <c r="C13863">
        <v>300000</v>
      </c>
      <c r="D13863">
        <v>462280</v>
      </c>
      <c r="E13863">
        <v>0</v>
      </c>
      <c r="F13863" s="4">
        <f t="shared" si="216"/>
        <v>254093.33333333334</v>
      </c>
    </row>
    <row r="13864" spans="1:6" x14ac:dyDescent="0.3">
      <c r="A13864" t="s">
        <v>14488</v>
      </c>
      <c r="B13864">
        <v>370000</v>
      </c>
      <c r="C13864">
        <v>0</v>
      </c>
      <c r="D13864">
        <v>565920</v>
      </c>
      <c r="E13864">
        <v>1270560</v>
      </c>
      <c r="F13864" s="4">
        <f t="shared" si="216"/>
        <v>612160</v>
      </c>
    </row>
    <row r="13865" spans="1:6" x14ac:dyDescent="0.3">
      <c r="A13865" t="s">
        <v>14489</v>
      </c>
      <c r="B13865">
        <v>721000</v>
      </c>
      <c r="C13865">
        <v>1957760</v>
      </c>
      <c r="D13865">
        <v>1914520</v>
      </c>
      <c r="E13865">
        <v>1290850</v>
      </c>
      <c r="F13865" s="4">
        <f t="shared" si="216"/>
        <v>1721043.3333333333</v>
      </c>
    </row>
    <row r="13866" spans="1:6" x14ac:dyDescent="0.3">
      <c r="A13866" t="s">
        <v>14490</v>
      </c>
      <c r="B13866">
        <v>160000</v>
      </c>
      <c r="C13866">
        <v>720720</v>
      </c>
      <c r="D13866">
        <v>0</v>
      </c>
      <c r="E13866">
        <v>0</v>
      </c>
      <c r="F13866" s="4">
        <f t="shared" si="216"/>
        <v>240240</v>
      </c>
    </row>
    <row r="13867" spans="1:6" x14ac:dyDescent="0.3">
      <c r="A13867" t="s">
        <v>14491</v>
      </c>
      <c r="B13867">
        <v>160000</v>
      </c>
      <c r="C13867">
        <v>389320</v>
      </c>
      <c r="D13867">
        <v>256000</v>
      </c>
      <c r="E13867">
        <v>592960</v>
      </c>
      <c r="F13867" s="4">
        <f t="shared" si="216"/>
        <v>412760</v>
      </c>
    </row>
    <row r="13868" spans="1:6" x14ac:dyDescent="0.3">
      <c r="A13868" t="s">
        <v>309</v>
      </c>
      <c r="B13868">
        <v>618800</v>
      </c>
      <c r="C13868">
        <v>160000</v>
      </c>
      <c r="D13868">
        <v>0</v>
      </c>
      <c r="E13868">
        <v>0</v>
      </c>
      <c r="F13868" s="4">
        <f t="shared" si="216"/>
        <v>53333.333333333336</v>
      </c>
    </row>
    <row r="13869" spans="1:6" x14ac:dyDescent="0.3">
      <c r="A13869" t="s">
        <v>14492</v>
      </c>
      <c r="B13869">
        <v>0</v>
      </c>
      <c r="C13869">
        <v>4029870</v>
      </c>
      <c r="D13869">
        <v>2633720</v>
      </c>
      <c r="E13869">
        <v>2738760</v>
      </c>
      <c r="F13869" s="4">
        <f t="shared" si="216"/>
        <v>3134116.6666666665</v>
      </c>
    </row>
    <row r="13870" spans="1:6" x14ac:dyDescent="0.3">
      <c r="A13870" t="s">
        <v>14493</v>
      </c>
      <c r="B13870">
        <v>1617750</v>
      </c>
      <c r="C13870">
        <v>740000</v>
      </c>
      <c r="D13870">
        <v>0</v>
      </c>
      <c r="E13870">
        <v>500500</v>
      </c>
      <c r="F13870" s="4">
        <f t="shared" si="216"/>
        <v>413500</v>
      </c>
    </row>
    <row r="13871" spans="1:6" x14ac:dyDescent="0.3">
      <c r="A13871" t="s">
        <v>14494</v>
      </c>
      <c r="B13871">
        <v>587240</v>
      </c>
      <c r="C13871">
        <v>2007760</v>
      </c>
      <c r="D13871">
        <v>223860</v>
      </c>
      <c r="E13871">
        <v>223860</v>
      </c>
      <c r="F13871" s="4">
        <f t="shared" si="216"/>
        <v>818493.33333333337</v>
      </c>
    </row>
    <row r="13872" spans="1:6" x14ac:dyDescent="0.3">
      <c r="A13872" t="s">
        <v>14495</v>
      </c>
      <c r="B13872">
        <v>0</v>
      </c>
      <c r="C13872">
        <v>614250</v>
      </c>
      <c r="D13872">
        <v>462600</v>
      </c>
      <c r="E13872">
        <v>1528800</v>
      </c>
      <c r="F13872" s="4">
        <f t="shared" si="216"/>
        <v>868550</v>
      </c>
    </row>
    <row r="13873" spans="1:6" x14ac:dyDescent="0.3">
      <c r="A13873" t="s">
        <v>14496</v>
      </c>
      <c r="B13873">
        <v>740000</v>
      </c>
      <c r="C13873">
        <v>740000</v>
      </c>
      <c r="D13873">
        <v>1480000</v>
      </c>
      <c r="E13873">
        <v>0</v>
      </c>
      <c r="F13873" s="4">
        <f t="shared" si="216"/>
        <v>740000</v>
      </c>
    </row>
    <row r="13874" spans="1:6" x14ac:dyDescent="0.3">
      <c r="A13874" t="s">
        <v>14497</v>
      </c>
      <c r="B13874">
        <v>4661760</v>
      </c>
      <c r="C13874">
        <v>2390200</v>
      </c>
      <c r="D13874">
        <v>3687450</v>
      </c>
      <c r="E13874">
        <v>2943450</v>
      </c>
      <c r="F13874" s="4">
        <f t="shared" si="216"/>
        <v>3007033.3333333335</v>
      </c>
    </row>
    <row r="13875" spans="1:6" x14ac:dyDescent="0.3">
      <c r="A13875" t="s">
        <v>14498</v>
      </c>
      <c r="B13875">
        <v>411950</v>
      </c>
      <c r="C13875">
        <v>411950</v>
      </c>
      <c r="D13875">
        <v>0</v>
      </c>
      <c r="E13875">
        <v>0</v>
      </c>
      <c r="F13875" s="4">
        <f t="shared" si="216"/>
        <v>137316.66666666666</v>
      </c>
    </row>
    <row r="13876" spans="1:6" x14ac:dyDescent="0.3">
      <c r="A13876" t="s">
        <v>14499</v>
      </c>
      <c r="B13876">
        <v>567840</v>
      </c>
      <c r="C13876">
        <v>228000</v>
      </c>
      <c r="D13876">
        <v>281600</v>
      </c>
      <c r="E13876">
        <v>1397260</v>
      </c>
      <c r="F13876" s="4">
        <f t="shared" si="216"/>
        <v>635620</v>
      </c>
    </row>
    <row r="13877" spans="1:6" x14ac:dyDescent="0.3">
      <c r="A13877" t="s">
        <v>14500</v>
      </c>
      <c r="B13877">
        <v>967440</v>
      </c>
      <c r="C13877">
        <v>4841200</v>
      </c>
      <c r="D13877">
        <v>2224830</v>
      </c>
      <c r="E13877">
        <v>5801760</v>
      </c>
      <c r="F13877" s="4">
        <f t="shared" si="216"/>
        <v>4289263.333333333</v>
      </c>
    </row>
    <row r="13878" spans="1:6" x14ac:dyDescent="0.3">
      <c r="A13878" t="s">
        <v>14501</v>
      </c>
      <c r="B13878">
        <v>2274600</v>
      </c>
      <c r="C13878">
        <v>4282900</v>
      </c>
      <c r="D13878">
        <v>2172400</v>
      </c>
      <c r="E13878">
        <v>3733500</v>
      </c>
      <c r="F13878" s="4">
        <f t="shared" si="216"/>
        <v>3396266.6666666665</v>
      </c>
    </row>
    <row r="13879" spans="1:6" x14ac:dyDescent="0.3">
      <c r="A13879" t="s">
        <v>14502</v>
      </c>
      <c r="B13879">
        <v>3260430</v>
      </c>
      <c r="C13879">
        <v>4652690</v>
      </c>
      <c r="D13879">
        <v>6561470</v>
      </c>
      <c r="E13879">
        <v>4739550</v>
      </c>
      <c r="F13879" s="4">
        <f t="shared" si="216"/>
        <v>5317903.333333333</v>
      </c>
    </row>
    <row r="13880" spans="1:6" x14ac:dyDescent="0.3">
      <c r="A13880" t="s">
        <v>14503</v>
      </c>
      <c r="B13880">
        <v>2102250</v>
      </c>
      <c r="C13880">
        <v>6482080</v>
      </c>
      <c r="D13880">
        <v>2095440</v>
      </c>
      <c r="E13880">
        <v>2591000</v>
      </c>
      <c r="F13880" s="4">
        <f t="shared" si="216"/>
        <v>3722840</v>
      </c>
    </row>
    <row r="13881" spans="1:6" x14ac:dyDescent="0.3">
      <c r="A13881" t="s">
        <v>14504</v>
      </c>
      <c r="B13881">
        <v>4159240</v>
      </c>
      <c r="C13881">
        <v>4208978</v>
      </c>
      <c r="D13881">
        <v>2650619</v>
      </c>
      <c r="E13881">
        <v>5418176</v>
      </c>
      <c r="F13881" s="4">
        <f t="shared" si="216"/>
        <v>4092591</v>
      </c>
    </row>
    <row r="13882" spans="1:6" x14ac:dyDescent="0.3">
      <c r="A13882" t="s">
        <v>14505</v>
      </c>
      <c r="B13882">
        <v>2527210</v>
      </c>
      <c r="C13882">
        <v>2102100</v>
      </c>
      <c r="D13882">
        <v>2382179</v>
      </c>
      <c r="E13882">
        <v>4179000</v>
      </c>
      <c r="F13882" s="4">
        <f t="shared" si="216"/>
        <v>2887759.6666666665</v>
      </c>
    </row>
    <row r="13883" spans="1:6" x14ac:dyDescent="0.3">
      <c r="A13883" t="s">
        <v>14506</v>
      </c>
      <c r="B13883">
        <v>387000</v>
      </c>
      <c r="C13883">
        <v>2470670</v>
      </c>
      <c r="D13883">
        <v>2520400</v>
      </c>
      <c r="E13883">
        <v>2658160</v>
      </c>
      <c r="F13883" s="4">
        <f t="shared" si="216"/>
        <v>2549743.3333333335</v>
      </c>
    </row>
    <row r="13884" spans="1:6" x14ac:dyDescent="0.3">
      <c r="A13884" t="s">
        <v>14507</v>
      </c>
      <c r="B13884">
        <v>0</v>
      </c>
      <c r="C13884">
        <v>230000</v>
      </c>
      <c r="D13884">
        <v>0</v>
      </c>
      <c r="E13884">
        <v>336000</v>
      </c>
      <c r="F13884" s="4">
        <f t="shared" si="216"/>
        <v>188666.66666666666</v>
      </c>
    </row>
    <row r="13885" spans="1:6" x14ac:dyDescent="0.3">
      <c r="A13885" t="s">
        <v>14508</v>
      </c>
      <c r="B13885">
        <v>573300</v>
      </c>
      <c r="C13885">
        <v>460000</v>
      </c>
      <c r="D13885">
        <v>2091540</v>
      </c>
      <c r="E13885">
        <v>1852760</v>
      </c>
      <c r="F13885" s="4">
        <f t="shared" si="216"/>
        <v>1468100</v>
      </c>
    </row>
    <row r="13886" spans="1:6" x14ac:dyDescent="0.3">
      <c r="A13886" t="s">
        <v>14509</v>
      </c>
      <c r="B13886">
        <v>2062040</v>
      </c>
      <c r="C13886">
        <v>809490</v>
      </c>
      <c r="D13886">
        <v>757200</v>
      </c>
      <c r="E13886">
        <v>0</v>
      </c>
      <c r="F13886" s="4">
        <f t="shared" si="216"/>
        <v>522230</v>
      </c>
    </row>
    <row r="13887" spans="1:6" x14ac:dyDescent="0.3">
      <c r="A13887" t="s">
        <v>14510</v>
      </c>
      <c r="B13887">
        <v>1235640</v>
      </c>
      <c r="C13887">
        <v>2073440</v>
      </c>
      <c r="D13887">
        <v>2360620</v>
      </c>
      <c r="E13887">
        <v>2177670</v>
      </c>
      <c r="F13887" s="4">
        <f t="shared" si="216"/>
        <v>2203910</v>
      </c>
    </row>
    <row r="13888" spans="1:6" x14ac:dyDescent="0.3">
      <c r="A13888" t="s">
        <v>14511</v>
      </c>
      <c r="B13888">
        <v>0</v>
      </c>
      <c r="C13888">
        <v>370000</v>
      </c>
      <c r="D13888">
        <v>0</v>
      </c>
      <c r="E13888">
        <v>0</v>
      </c>
      <c r="F13888" s="4">
        <f t="shared" si="216"/>
        <v>123333.33333333333</v>
      </c>
    </row>
    <row r="13889" spans="1:6" x14ac:dyDescent="0.3">
      <c r="A13889" t="s">
        <v>14512</v>
      </c>
      <c r="B13889">
        <v>953850</v>
      </c>
      <c r="C13889">
        <v>1244820</v>
      </c>
      <c r="D13889">
        <v>0</v>
      </c>
      <c r="E13889">
        <v>0</v>
      </c>
      <c r="F13889" s="4">
        <f t="shared" si="216"/>
        <v>414940</v>
      </c>
    </row>
    <row r="13890" spans="1:6" x14ac:dyDescent="0.3">
      <c r="A13890" t="s">
        <v>14513</v>
      </c>
      <c r="B13890">
        <v>2099079</v>
      </c>
      <c r="C13890">
        <v>2396000</v>
      </c>
      <c r="D13890">
        <v>2332469</v>
      </c>
      <c r="E13890">
        <v>3477540</v>
      </c>
      <c r="F13890" s="4">
        <f t="shared" si="216"/>
        <v>2735336.3333333335</v>
      </c>
    </row>
    <row r="13891" spans="1:6" x14ac:dyDescent="0.3">
      <c r="A13891" t="s">
        <v>14514</v>
      </c>
      <c r="B13891">
        <v>1135450</v>
      </c>
      <c r="C13891">
        <v>1183000</v>
      </c>
      <c r="D13891">
        <v>0</v>
      </c>
      <c r="E13891">
        <v>0</v>
      </c>
      <c r="F13891" s="4">
        <f t="shared" ref="F13891:F13954" si="217">SUM(C13891:E13891)/3</f>
        <v>394333.33333333331</v>
      </c>
    </row>
    <row r="13892" spans="1:6" x14ac:dyDescent="0.3">
      <c r="A13892" t="s">
        <v>14515</v>
      </c>
      <c r="B13892">
        <v>2540000</v>
      </c>
      <c r="C13892">
        <v>1512420</v>
      </c>
      <c r="D13892">
        <v>678860</v>
      </c>
      <c r="E13892">
        <v>2505140</v>
      </c>
      <c r="F13892" s="4">
        <f t="shared" si="217"/>
        <v>1565473.3333333333</v>
      </c>
    </row>
    <row r="13893" spans="1:6" x14ac:dyDescent="0.3">
      <c r="A13893" t="s">
        <v>14516</v>
      </c>
      <c r="B13893">
        <v>6144950</v>
      </c>
      <c r="C13893">
        <v>6076410</v>
      </c>
      <c r="D13893">
        <v>6632550</v>
      </c>
      <c r="E13893">
        <v>6084320</v>
      </c>
      <c r="F13893" s="4">
        <f t="shared" si="217"/>
        <v>6264426.666666667</v>
      </c>
    </row>
    <row r="13894" spans="1:6" x14ac:dyDescent="0.3">
      <c r="A13894" t="s">
        <v>14517</v>
      </c>
      <c r="B13894">
        <v>0</v>
      </c>
      <c r="C13894">
        <v>825800</v>
      </c>
      <c r="D13894">
        <v>758940</v>
      </c>
      <c r="E13894">
        <v>1425060</v>
      </c>
      <c r="F13894" s="4">
        <f t="shared" si="217"/>
        <v>1003266.6666666666</v>
      </c>
    </row>
    <row r="13895" spans="1:6" x14ac:dyDescent="0.3">
      <c r="A13895" t="s">
        <v>14518</v>
      </c>
      <c r="B13895">
        <v>3444740</v>
      </c>
      <c r="C13895">
        <v>2051140</v>
      </c>
      <c r="D13895">
        <v>2050510</v>
      </c>
      <c r="E13895">
        <v>1974540</v>
      </c>
      <c r="F13895" s="4">
        <f t="shared" si="217"/>
        <v>2025396.6666666667</v>
      </c>
    </row>
    <row r="13896" spans="1:6" x14ac:dyDescent="0.3">
      <c r="A13896" t="s">
        <v>14519</v>
      </c>
      <c r="B13896">
        <v>4646000</v>
      </c>
      <c r="C13896">
        <v>4316000</v>
      </c>
      <c r="D13896">
        <v>2977130</v>
      </c>
      <c r="E13896">
        <v>7653780</v>
      </c>
      <c r="F13896" s="4">
        <f t="shared" si="217"/>
        <v>4982303.333333333</v>
      </c>
    </row>
    <row r="13897" spans="1:6" x14ac:dyDescent="0.3">
      <c r="A13897" t="s">
        <v>14520</v>
      </c>
      <c r="B13897">
        <v>502320</v>
      </c>
      <c r="C13897">
        <v>915980</v>
      </c>
      <c r="D13897">
        <v>2264620</v>
      </c>
      <c r="E13897">
        <v>1173900</v>
      </c>
      <c r="F13897" s="4">
        <f t="shared" si="217"/>
        <v>1451500</v>
      </c>
    </row>
    <row r="13898" spans="1:6" x14ac:dyDescent="0.3">
      <c r="A13898" t="s">
        <v>14521</v>
      </c>
      <c r="B13898">
        <v>2030940</v>
      </c>
      <c r="C13898">
        <v>2305900</v>
      </c>
      <c r="D13898">
        <v>2032520</v>
      </c>
      <c r="E13898">
        <v>2142720</v>
      </c>
      <c r="F13898" s="4">
        <f t="shared" si="217"/>
        <v>2160380</v>
      </c>
    </row>
    <row r="13899" spans="1:6" x14ac:dyDescent="0.3">
      <c r="A13899" t="s">
        <v>14522</v>
      </c>
      <c r="B13899">
        <v>0</v>
      </c>
      <c r="C13899">
        <v>1385040</v>
      </c>
      <c r="D13899">
        <v>1273860</v>
      </c>
      <c r="E13899">
        <v>820000</v>
      </c>
      <c r="F13899" s="4">
        <f t="shared" si="217"/>
        <v>1159633.3333333333</v>
      </c>
    </row>
    <row r="13900" spans="1:6" x14ac:dyDescent="0.3">
      <c r="A13900" t="s">
        <v>14523</v>
      </c>
      <c r="B13900">
        <v>0</v>
      </c>
      <c r="C13900">
        <v>596700</v>
      </c>
      <c r="D13900">
        <v>2031620</v>
      </c>
      <c r="E13900">
        <v>1270560</v>
      </c>
      <c r="F13900" s="4">
        <f t="shared" si="217"/>
        <v>1299626.6666666667</v>
      </c>
    </row>
    <row r="13901" spans="1:6" x14ac:dyDescent="0.3">
      <c r="A13901" t="s">
        <v>14524</v>
      </c>
      <c r="B13901">
        <v>0</v>
      </c>
      <c r="C13901">
        <v>0</v>
      </c>
      <c r="D13901">
        <v>1090940</v>
      </c>
      <c r="E13901">
        <v>234600</v>
      </c>
      <c r="F13901" s="4">
        <f t="shared" si="217"/>
        <v>441846.66666666669</v>
      </c>
    </row>
    <row r="13902" spans="1:6" x14ac:dyDescent="0.3">
      <c r="A13902" t="s">
        <v>14525</v>
      </c>
      <c r="B13902">
        <v>9514080</v>
      </c>
      <c r="C13902">
        <v>17003520</v>
      </c>
      <c r="D13902">
        <v>13060500</v>
      </c>
      <c r="E13902">
        <v>15923000</v>
      </c>
      <c r="F13902" s="4">
        <f t="shared" si="217"/>
        <v>15329006.666666666</v>
      </c>
    </row>
    <row r="13903" spans="1:6" x14ac:dyDescent="0.3">
      <c r="A13903" t="s">
        <v>14526</v>
      </c>
      <c r="B13903">
        <v>7418320</v>
      </c>
      <c r="C13903">
        <v>3999100</v>
      </c>
      <c r="D13903">
        <v>5780290</v>
      </c>
      <c r="E13903">
        <v>2515520</v>
      </c>
      <c r="F13903" s="4">
        <f t="shared" si="217"/>
        <v>4098303.3333333335</v>
      </c>
    </row>
    <row r="13904" spans="1:6" x14ac:dyDescent="0.3">
      <c r="A13904" t="s">
        <v>14527</v>
      </c>
      <c r="B13904">
        <v>622580</v>
      </c>
      <c r="C13904">
        <v>741700</v>
      </c>
      <c r="D13904">
        <v>360360</v>
      </c>
      <c r="E13904">
        <v>1187860</v>
      </c>
      <c r="F13904" s="4">
        <f t="shared" si="217"/>
        <v>763306.66666666663</v>
      </c>
    </row>
    <row r="13905" spans="1:6" x14ac:dyDescent="0.3">
      <c r="A13905" t="s">
        <v>14528</v>
      </c>
      <c r="B13905">
        <v>2377900</v>
      </c>
      <c r="C13905">
        <v>528300</v>
      </c>
      <c r="D13905">
        <v>2120300</v>
      </c>
      <c r="E13905">
        <v>2680380</v>
      </c>
      <c r="F13905" s="4">
        <f t="shared" si="217"/>
        <v>1776326.6666666667</v>
      </c>
    </row>
    <row r="13906" spans="1:6" x14ac:dyDescent="0.3">
      <c r="A13906" t="s">
        <v>14529</v>
      </c>
      <c r="B13906">
        <v>160000</v>
      </c>
      <c r="C13906">
        <v>0</v>
      </c>
      <c r="D13906">
        <v>600310</v>
      </c>
      <c r="E13906">
        <v>570000</v>
      </c>
      <c r="F13906" s="4">
        <f t="shared" si="217"/>
        <v>390103.33333333331</v>
      </c>
    </row>
    <row r="13907" spans="1:6" x14ac:dyDescent="0.3">
      <c r="A13907" t="s">
        <v>14530</v>
      </c>
      <c r="B13907">
        <v>0</v>
      </c>
      <c r="C13907">
        <v>597800</v>
      </c>
      <c r="D13907">
        <v>360360</v>
      </c>
      <c r="E13907">
        <v>0</v>
      </c>
      <c r="F13907" s="4">
        <f t="shared" si="217"/>
        <v>319386.66666666669</v>
      </c>
    </row>
    <row r="13908" spans="1:6" x14ac:dyDescent="0.3">
      <c r="A13908" t="s">
        <v>14531</v>
      </c>
      <c r="B13908">
        <v>568900</v>
      </c>
      <c r="C13908">
        <v>0</v>
      </c>
      <c r="D13908">
        <v>963090</v>
      </c>
      <c r="E13908">
        <v>0</v>
      </c>
      <c r="F13908" s="4">
        <f t="shared" si="217"/>
        <v>321030</v>
      </c>
    </row>
    <row r="13909" spans="1:6" x14ac:dyDescent="0.3">
      <c r="A13909" t="s">
        <v>14532</v>
      </c>
      <c r="B13909">
        <v>256000</v>
      </c>
      <c r="C13909">
        <v>2030460</v>
      </c>
      <c r="D13909">
        <v>814450</v>
      </c>
      <c r="E13909">
        <v>2020520</v>
      </c>
      <c r="F13909" s="4">
        <f t="shared" si="217"/>
        <v>1621810</v>
      </c>
    </row>
    <row r="13910" spans="1:6" x14ac:dyDescent="0.3">
      <c r="A13910" t="s">
        <v>14533</v>
      </c>
      <c r="B13910">
        <v>0</v>
      </c>
      <c r="C13910">
        <v>5704620</v>
      </c>
      <c r="D13910">
        <v>198900</v>
      </c>
      <c r="E13910">
        <v>0</v>
      </c>
      <c r="F13910" s="4">
        <f t="shared" si="217"/>
        <v>1967840</v>
      </c>
    </row>
    <row r="13911" spans="1:6" x14ac:dyDescent="0.3">
      <c r="A13911" t="s">
        <v>14534</v>
      </c>
      <c r="B13911">
        <v>526890</v>
      </c>
      <c r="C13911">
        <v>232050</v>
      </c>
      <c r="D13911">
        <v>149400</v>
      </c>
      <c r="E13911">
        <v>414780</v>
      </c>
      <c r="F13911" s="4">
        <f t="shared" si="217"/>
        <v>265410</v>
      </c>
    </row>
    <row r="13912" spans="1:6" x14ac:dyDescent="0.3">
      <c r="A13912" t="s">
        <v>14535</v>
      </c>
      <c r="B13912">
        <v>2102680</v>
      </c>
      <c r="C13912">
        <v>2775600</v>
      </c>
      <c r="D13912">
        <v>2045680</v>
      </c>
      <c r="E13912">
        <v>2185630</v>
      </c>
      <c r="F13912" s="4">
        <f t="shared" si="217"/>
        <v>2335636.6666666665</v>
      </c>
    </row>
    <row r="13913" spans="1:6" x14ac:dyDescent="0.3">
      <c r="A13913" t="s">
        <v>14536</v>
      </c>
      <c r="B13913">
        <v>0</v>
      </c>
      <c r="C13913">
        <v>370000</v>
      </c>
      <c r="D13913">
        <v>577950</v>
      </c>
      <c r="E13913">
        <v>756500</v>
      </c>
      <c r="F13913" s="4">
        <f t="shared" si="217"/>
        <v>568150</v>
      </c>
    </row>
    <row r="13914" spans="1:6" x14ac:dyDescent="0.3">
      <c r="A13914" t="s">
        <v>14537</v>
      </c>
      <c r="B13914">
        <v>600000</v>
      </c>
      <c r="C13914">
        <v>370000</v>
      </c>
      <c r="D13914">
        <v>522880</v>
      </c>
      <c r="E13914">
        <v>579300</v>
      </c>
      <c r="F13914" s="4">
        <f t="shared" si="217"/>
        <v>490726.66666666669</v>
      </c>
    </row>
    <row r="13915" spans="1:6" x14ac:dyDescent="0.3">
      <c r="A13915" t="s">
        <v>14538</v>
      </c>
      <c r="B13915">
        <v>748020</v>
      </c>
      <c r="C13915">
        <v>0</v>
      </c>
      <c r="D13915">
        <v>402000</v>
      </c>
      <c r="E13915">
        <v>496860</v>
      </c>
      <c r="F13915" s="4">
        <f t="shared" si="217"/>
        <v>299620</v>
      </c>
    </row>
    <row r="13916" spans="1:6" x14ac:dyDescent="0.3">
      <c r="A13916" t="s">
        <v>14539</v>
      </c>
      <c r="B13916">
        <v>270270</v>
      </c>
      <c r="C13916">
        <v>0</v>
      </c>
      <c r="D13916">
        <v>698130</v>
      </c>
      <c r="E13916">
        <v>0</v>
      </c>
      <c r="F13916" s="4">
        <f t="shared" si="217"/>
        <v>232710</v>
      </c>
    </row>
    <row r="13917" spans="1:6" x14ac:dyDescent="0.3">
      <c r="A13917" t="s">
        <v>14540</v>
      </c>
      <c r="B13917">
        <v>2294760</v>
      </c>
      <c r="C13917">
        <v>1260090</v>
      </c>
      <c r="D13917">
        <v>1229070</v>
      </c>
      <c r="E13917">
        <v>1036490</v>
      </c>
      <c r="F13917" s="4">
        <f t="shared" si="217"/>
        <v>1175216.6666666667</v>
      </c>
    </row>
    <row r="13918" spans="1:6" x14ac:dyDescent="0.3">
      <c r="A13918" t="s">
        <v>14541</v>
      </c>
      <c r="B13918">
        <v>6745500</v>
      </c>
      <c r="C13918">
        <v>3053960</v>
      </c>
      <c r="D13918">
        <v>3777410</v>
      </c>
      <c r="E13918">
        <v>2651740</v>
      </c>
      <c r="F13918" s="4">
        <f t="shared" si="217"/>
        <v>3161036.6666666665</v>
      </c>
    </row>
    <row r="13919" spans="1:6" x14ac:dyDescent="0.3">
      <c r="A13919" t="s">
        <v>14542</v>
      </c>
      <c r="B13919">
        <v>8453950</v>
      </c>
      <c r="C13919">
        <v>8016000</v>
      </c>
      <c r="D13919">
        <v>3578590</v>
      </c>
      <c r="E13919">
        <v>9382860</v>
      </c>
      <c r="F13919" s="4">
        <f t="shared" si="217"/>
        <v>6992483.333333333</v>
      </c>
    </row>
    <row r="13920" spans="1:6" x14ac:dyDescent="0.3">
      <c r="A13920" t="s">
        <v>14543</v>
      </c>
      <c r="B13920">
        <v>467740</v>
      </c>
      <c r="C13920">
        <v>273000</v>
      </c>
      <c r="D13920">
        <v>6724900</v>
      </c>
      <c r="E13920">
        <v>0</v>
      </c>
      <c r="F13920" s="4">
        <f t="shared" si="217"/>
        <v>2332633.3333333335</v>
      </c>
    </row>
    <row r="13921" spans="1:6" x14ac:dyDescent="0.3">
      <c r="A13921" t="s">
        <v>14544</v>
      </c>
      <c r="B13921">
        <v>1137500</v>
      </c>
      <c r="C13921">
        <v>0</v>
      </c>
      <c r="D13921">
        <v>1046060</v>
      </c>
      <c r="E13921">
        <v>2093130</v>
      </c>
      <c r="F13921" s="4">
        <f t="shared" si="217"/>
        <v>1046396.6666666666</v>
      </c>
    </row>
    <row r="13922" spans="1:6" x14ac:dyDescent="0.3">
      <c r="A13922" t="s">
        <v>14545</v>
      </c>
      <c r="B13922">
        <v>1693230</v>
      </c>
      <c r="C13922">
        <v>315770</v>
      </c>
      <c r="D13922">
        <v>862960</v>
      </c>
      <c r="E13922">
        <v>596600</v>
      </c>
      <c r="F13922" s="4">
        <f t="shared" si="217"/>
        <v>591776.66666666663</v>
      </c>
    </row>
    <row r="13923" spans="1:6" x14ac:dyDescent="0.3">
      <c r="A13923" t="s">
        <v>14546</v>
      </c>
      <c r="B13923">
        <v>2220000</v>
      </c>
      <c r="C13923">
        <v>0</v>
      </c>
      <c r="D13923">
        <v>1210300</v>
      </c>
      <c r="E13923">
        <v>0</v>
      </c>
      <c r="F13923" s="4">
        <f t="shared" si="217"/>
        <v>403433.33333333331</v>
      </c>
    </row>
    <row r="13924" spans="1:6" x14ac:dyDescent="0.3">
      <c r="A13924" t="s">
        <v>14547</v>
      </c>
      <c r="B13924">
        <v>411950</v>
      </c>
      <c r="C13924">
        <v>1533880</v>
      </c>
      <c r="D13924">
        <v>2413929</v>
      </c>
      <c r="E13924">
        <v>2376720</v>
      </c>
      <c r="F13924" s="4">
        <f t="shared" si="217"/>
        <v>2108176.3333333335</v>
      </c>
    </row>
    <row r="13925" spans="1:6" x14ac:dyDescent="0.3">
      <c r="A13925" t="s">
        <v>14548</v>
      </c>
      <c r="B13925">
        <v>0</v>
      </c>
      <c r="C13925">
        <v>1931500</v>
      </c>
      <c r="D13925">
        <v>0</v>
      </c>
      <c r="E13925">
        <v>500500</v>
      </c>
      <c r="F13925" s="4">
        <f t="shared" si="217"/>
        <v>810666.66666666663</v>
      </c>
    </row>
    <row r="13926" spans="1:6" x14ac:dyDescent="0.3">
      <c r="A13926" t="s">
        <v>14549</v>
      </c>
      <c r="B13926">
        <v>1062040</v>
      </c>
      <c r="C13926">
        <v>0</v>
      </c>
      <c r="D13926">
        <v>0</v>
      </c>
      <c r="E13926">
        <v>0</v>
      </c>
      <c r="F13926" s="4">
        <f t="shared" si="217"/>
        <v>0</v>
      </c>
    </row>
    <row r="13927" spans="1:6" x14ac:dyDescent="0.3">
      <c r="A13927" t="s">
        <v>14550</v>
      </c>
      <c r="B13927">
        <v>0</v>
      </c>
      <c r="C13927">
        <v>0</v>
      </c>
      <c r="D13927">
        <v>872700</v>
      </c>
      <c r="E13927">
        <v>1323300</v>
      </c>
      <c r="F13927" s="4">
        <f t="shared" si="217"/>
        <v>732000</v>
      </c>
    </row>
    <row r="13928" spans="1:6" x14ac:dyDescent="0.3">
      <c r="A13928" t="s">
        <v>14551</v>
      </c>
      <c r="B13928">
        <v>0</v>
      </c>
      <c r="C13928">
        <v>370000</v>
      </c>
      <c r="D13928">
        <v>0</v>
      </c>
      <c r="E13928">
        <v>2078140</v>
      </c>
      <c r="F13928" s="4">
        <f t="shared" si="217"/>
        <v>816046.66666666663</v>
      </c>
    </row>
    <row r="13929" spans="1:6" x14ac:dyDescent="0.3">
      <c r="A13929" t="s">
        <v>14552</v>
      </c>
      <c r="B13929">
        <v>1213800</v>
      </c>
      <c r="C13929">
        <v>1275820</v>
      </c>
      <c r="D13929">
        <v>0</v>
      </c>
      <c r="E13929">
        <v>1047800</v>
      </c>
      <c r="F13929" s="4">
        <f t="shared" si="217"/>
        <v>774540</v>
      </c>
    </row>
    <row r="13930" spans="1:6" x14ac:dyDescent="0.3">
      <c r="A13930" t="s">
        <v>14553</v>
      </c>
      <c r="B13930">
        <v>0</v>
      </c>
      <c r="C13930">
        <v>0</v>
      </c>
      <c r="D13930">
        <v>854490</v>
      </c>
      <c r="E13930">
        <v>0</v>
      </c>
      <c r="F13930" s="4">
        <f t="shared" si="217"/>
        <v>284830</v>
      </c>
    </row>
    <row r="13931" spans="1:6" x14ac:dyDescent="0.3">
      <c r="A13931" t="s">
        <v>14554</v>
      </c>
      <c r="B13931">
        <v>0</v>
      </c>
      <c r="C13931">
        <v>0</v>
      </c>
      <c r="D13931">
        <v>1571220</v>
      </c>
      <c r="E13931">
        <v>981200</v>
      </c>
      <c r="F13931" s="4">
        <f t="shared" si="217"/>
        <v>850806.66666666663</v>
      </c>
    </row>
    <row r="13932" spans="1:6" x14ac:dyDescent="0.3">
      <c r="A13932" t="s">
        <v>14555</v>
      </c>
      <c r="B13932">
        <v>0</v>
      </c>
      <c r="C13932">
        <v>1656320</v>
      </c>
      <c r="D13932">
        <v>1557040</v>
      </c>
      <c r="E13932">
        <v>0</v>
      </c>
      <c r="F13932" s="4">
        <f t="shared" si="217"/>
        <v>1071120</v>
      </c>
    </row>
    <row r="13933" spans="1:6" x14ac:dyDescent="0.3">
      <c r="A13933" t="s">
        <v>14556</v>
      </c>
      <c r="B13933">
        <v>903280</v>
      </c>
      <c r="C13933">
        <v>688000</v>
      </c>
      <c r="D13933">
        <v>1109200</v>
      </c>
      <c r="E13933">
        <v>1023000</v>
      </c>
      <c r="F13933" s="4">
        <f t="shared" si="217"/>
        <v>940066.66666666663</v>
      </c>
    </row>
    <row r="13934" spans="1:6" x14ac:dyDescent="0.3">
      <c r="A13934" t="s">
        <v>14557</v>
      </c>
      <c r="B13934">
        <v>2699510</v>
      </c>
      <c r="C13934">
        <v>4112290</v>
      </c>
      <c r="D13934">
        <v>2374510</v>
      </c>
      <c r="E13934">
        <v>4441670</v>
      </c>
      <c r="F13934" s="4">
        <f t="shared" si="217"/>
        <v>3642823.3333333335</v>
      </c>
    </row>
    <row r="13935" spans="1:6" x14ac:dyDescent="0.3">
      <c r="A13935" t="s">
        <v>14558</v>
      </c>
      <c r="B13935">
        <v>2166350</v>
      </c>
      <c r="C13935">
        <v>2135620</v>
      </c>
      <c r="D13935">
        <v>2231720</v>
      </c>
      <c r="E13935">
        <v>2192560</v>
      </c>
      <c r="F13935" s="4">
        <f t="shared" si="217"/>
        <v>2186633.3333333335</v>
      </c>
    </row>
    <row r="13936" spans="1:6" x14ac:dyDescent="0.3">
      <c r="A13936" t="s">
        <v>14559</v>
      </c>
      <c r="B13936">
        <v>3909270</v>
      </c>
      <c r="C13936">
        <v>5742010</v>
      </c>
      <c r="D13936">
        <v>4133150</v>
      </c>
      <c r="E13936">
        <v>3336060</v>
      </c>
      <c r="F13936" s="4">
        <f t="shared" si="217"/>
        <v>4403740</v>
      </c>
    </row>
    <row r="13937" spans="1:6" x14ac:dyDescent="0.3">
      <c r="A13937" t="s">
        <v>14560</v>
      </c>
      <c r="B13937">
        <v>0</v>
      </c>
      <c r="C13937">
        <v>491920</v>
      </c>
      <c r="D13937">
        <v>477380</v>
      </c>
      <c r="E13937">
        <v>902140</v>
      </c>
      <c r="F13937" s="4">
        <f t="shared" si="217"/>
        <v>623813.33333333337</v>
      </c>
    </row>
    <row r="13938" spans="1:6" x14ac:dyDescent="0.3">
      <c r="A13938" t="s">
        <v>14561</v>
      </c>
      <c r="B13938">
        <v>0</v>
      </c>
      <c r="C13938">
        <v>0</v>
      </c>
      <c r="D13938">
        <v>242880</v>
      </c>
      <c r="E13938">
        <v>0</v>
      </c>
      <c r="F13938" s="4">
        <f t="shared" si="217"/>
        <v>80960</v>
      </c>
    </row>
    <row r="13939" spans="1:6" x14ac:dyDescent="0.3">
      <c r="A13939" t="s">
        <v>14562</v>
      </c>
      <c r="B13939">
        <v>937250</v>
      </c>
      <c r="C13939">
        <v>0</v>
      </c>
      <c r="D13939">
        <v>943300</v>
      </c>
      <c r="E13939">
        <v>241150</v>
      </c>
      <c r="F13939" s="4">
        <f t="shared" si="217"/>
        <v>394816.66666666669</v>
      </c>
    </row>
    <row r="13940" spans="1:6" x14ac:dyDescent="0.3">
      <c r="A13940" t="s">
        <v>14563</v>
      </c>
      <c r="B13940">
        <v>373100</v>
      </c>
      <c r="C13940">
        <v>494000</v>
      </c>
      <c r="D13940">
        <v>364000</v>
      </c>
      <c r="E13940">
        <v>273700</v>
      </c>
      <c r="F13940" s="4">
        <f t="shared" si="217"/>
        <v>377233.33333333331</v>
      </c>
    </row>
    <row r="13941" spans="1:6" x14ac:dyDescent="0.3">
      <c r="A13941" t="s">
        <v>14564</v>
      </c>
      <c r="B13941">
        <v>0</v>
      </c>
      <c r="C13941">
        <v>0</v>
      </c>
      <c r="D13941">
        <v>1830370</v>
      </c>
      <c r="E13941">
        <v>0</v>
      </c>
      <c r="F13941" s="4">
        <f t="shared" si="217"/>
        <v>610123.33333333337</v>
      </c>
    </row>
    <row r="13942" spans="1:6" x14ac:dyDescent="0.3">
      <c r="A13942" t="s">
        <v>536</v>
      </c>
      <c r="B13942">
        <v>370000</v>
      </c>
      <c r="C13942">
        <v>1766720</v>
      </c>
      <c r="D13942">
        <v>1050400</v>
      </c>
      <c r="E13942">
        <v>357000</v>
      </c>
      <c r="F13942" s="4">
        <f t="shared" si="217"/>
        <v>1058040</v>
      </c>
    </row>
    <row r="13943" spans="1:6" x14ac:dyDescent="0.3">
      <c r="A13943" t="s">
        <v>14565</v>
      </c>
      <c r="B13943">
        <v>450960</v>
      </c>
      <c r="C13943">
        <v>454900</v>
      </c>
      <c r="D13943">
        <v>569450</v>
      </c>
      <c r="E13943">
        <v>1781840</v>
      </c>
      <c r="F13943" s="4">
        <f t="shared" si="217"/>
        <v>935396.66666666663</v>
      </c>
    </row>
    <row r="13944" spans="1:6" x14ac:dyDescent="0.3">
      <c r="A13944" t="s">
        <v>14566</v>
      </c>
      <c r="B13944">
        <v>1297320</v>
      </c>
      <c r="C13944">
        <v>1180400</v>
      </c>
      <c r="D13944">
        <v>300300</v>
      </c>
      <c r="E13944">
        <v>0</v>
      </c>
      <c r="F13944" s="4">
        <f t="shared" si="217"/>
        <v>493566.66666666669</v>
      </c>
    </row>
    <row r="13945" spans="1:6" x14ac:dyDescent="0.3">
      <c r="A13945" t="s">
        <v>14567</v>
      </c>
      <c r="B13945">
        <v>0</v>
      </c>
      <c r="C13945">
        <v>0</v>
      </c>
      <c r="D13945">
        <v>2372590</v>
      </c>
      <c r="E13945">
        <v>1134350</v>
      </c>
      <c r="F13945" s="4">
        <f t="shared" si="217"/>
        <v>1168980</v>
      </c>
    </row>
    <row r="13946" spans="1:6" x14ac:dyDescent="0.3">
      <c r="A13946" t="s">
        <v>14568</v>
      </c>
      <c r="B13946">
        <v>0</v>
      </c>
      <c r="C13946">
        <v>936000</v>
      </c>
      <c r="D13946">
        <v>228000</v>
      </c>
      <c r="E13946">
        <v>0</v>
      </c>
      <c r="F13946" s="4">
        <f t="shared" si="217"/>
        <v>388000</v>
      </c>
    </row>
    <row r="13947" spans="1:6" x14ac:dyDescent="0.3">
      <c r="A13947" t="s">
        <v>14569</v>
      </c>
      <c r="B13947">
        <v>0</v>
      </c>
      <c r="C13947">
        <v>276640</v>
      </c>
      <c r="D13947">
        <v>642780</v>
      </c>
      <c r="E13947">
        <v>149400</v>
      </c>
      <c r="F13947" s="4">
        <f t="shared" si="217"/>
        <v>356273.33333333331</v>
      </c>
    </row>
    <row r="13948" spans="1:6" x14ac:dyDescent="0.3">
      <c r="A13948" t="s">
        <v>14570</v>
      </c>
      <c r="B13948">
        <v>1235700</v>
      </c>
      <c r="C13948">
        <v>0</v>
      </c>
      <c r="D13948">
        <v>1476350</v>
      </c>
      <c r="E13948">
        <v>749560</v>
      </c>
      <c r="F13948" s="4">
        <f t="shared" si="217"/>
        <v>741970</v>
      </c>
    </row>
    <row r="13949" spans="1:6" x14ac:dyDescent="0.3">
      <c r="A13949" t="s">
        <v>14571</v>
      </c>
      <c r="B13949">
        <v>626000</v>
      </c>
      <c r="C13949">
        <v>0</v>
      </c>
      <c r="D13949">
        <v>0</v>
      </c>
      <c r="E13949">
        <v>0</v>
      </c>
      <c r="F13949" s="4">
        <f t="shared" si="217"/>
        <v>0</v>
      </c>
    </row>
    <row r="13950" spans="1:6" x14ac:dyDescent="0.3">
      <c r="A13950" t="s">
        <v>14572</v>
      </c>
      <c r="B13950">
        <v>5132850</v>
      </c>
      <c r="C13950">
        <v>2600410</v>
      </c>
      <c r="D13950">
        <v>1445620</v>
      </c>
      <c r="E13950">
        <v>3685250</v>
      </c>
      <c r="F13950" s="4">
        <f t="shared" si="217"/>
        <v>2577093.3333333335</v>
      </c>
    </row>
    <row r="13951" spans="1:6" x14ac:dyDescent="0.3">
      <c r="A13951" t="s">
        <v>607</v>
      </c>
      <c r="B13951">
        <v>203840</v>
      </c>
      <c r="C13951">
        <v>0</v>
      </c>
      <c r="D13951">
        <v>1672280</v>
      </c>
      <c r="E13951">
        <v>821280</v>
      </c>
      <c r="F13951" s="4">
        <f t="shared" si="217"/>
        <v>831186.66666666663</v>
      </c>
    </row>
    <row r="13952" spans="1:6" x14ac:dyDescent="0.3">
      <c r="A13952" t="s">
        <v>14573</v>
      </c>
      <c r="B13952">
        <v>0</v>
      </c>
      <c r="C13952">
        <v>1100880</v>
      </c>
      <c r="D13952">
        <v>349000</v>
      </c>
      <c r="E13952">
        <v>650000</v>
      </c>
      <c r="F13952" s="4">
        <f t="shared" si="217"/>
        <v>699960</v>
      </c>
    </row>
    <row r="13953" spans="1:6" x14ac:dyDescent="0.3">
      <c r="A13953" t="s">
        <v>14574</v>
      </c>
      <c r="B13953">
        <v>0</v>
      </c>
      <c r="C13953">
        <v>1434160</v>
      </c>
      <c r="D13953">
        <v>0</v>
      </c>
      <c r="E13953">
        <v>0</v>
      </c>
      <c r="F13953" s="4">
        <f t="shared" si="217"/>
        <v>478053.33333333331</v>
      </c>
    </row>
    <row r="13954" spans="1:6" x14ac:dyDescent="0.3">
      <c r="A13954" t="s">
        <v>14575</v>
      </c>
      <c r="B13954">
        <v>0</v>
      </c>
      <c r="C13954">
        <v>382200</v>
      </c>
      <c r="D13954">
        <v>616800</v>
      </c>
      <c r="E13954">
        <v>0</v>
      </c>
      <c r="F13954" s="4">
        <f t="shared" si="217"/>
        <v>333000</v>
      </c>
    </row>
    <row r="13955" spans="1:6" x14ac:dyDescent="0.3">
      <c r="A13955" t="s">
        <v>14576</v>
      </c>
      <c r="B13955">
        <v>2517140</v>
      </c>
      <c r="C13955">
        <v>1365000</v>
      </c>
      <c r="D13955">
        <v>1848940</v>
      </c>
      <c r="E13955">
        <v>2062390</v>
      </c>
      <c r="F13955" s="4">
        <f t="shared" ref="F13955:F14018" si="218">SUM(C13955:E13955)/3</f>
        <v>1758776.6666666667</v>
      </c>
    </row>
    <row r="13956" spans="1:6" x14ac:dyDescent="0.3">
      <c r="A13956" t="s">
        <v>14577</v>
      </c>
      <c r="B13956">
        <v>740000</v>
      </c>
      <c r="C13956">
        <v>0</v>
      </c>
      <c r="D13956">
        <v>0</v>
      </c>
      <c r="E13956">
        <v>0</v>
      </c>
      <c r="F13956" s="4">
        <f t="shared" si="218"/>
        <v>0</v>
      </c>
    </row>
    <row r="13957" spans="1:6" x14ac:dyDescent="0.3">
      <c r="A13957" t="s">
        <v>14578</v>
      </c>
      <c r="B13957">
        <v>8291920</v>
      </c>
      <c r="C13957">
        <v>6336240</v>
      </c>
      <c r="D13957">
        <v>9326450</v>
      </c>
      <c r="E13957">
        <v>6075160</v>
      </c>
      <c r="F13957" s="4">
        <f t="shared" si="218"/>
        <v>7245950</v>
      </c>
    </row>
    <row r="13958" spans="1:6" x14ac:dyDescent="0.3">
      <c r="A13958" t="s">
        <v>14579</v>
      </c>
      <c r="B13958">
        <v>6024338</v>
      </c>
      <c r="C13958">
        <v>2561050</v>
      </c>
      <c r="D13958">
        <v>6060960</v>
      </c>
      <c r="E13958">
        <v>6265720</v>
      </c>
      <c r="F13958" s="4">
        <f t="shared" si="218"/>
        <v>4962576.666666667</v>
      </c>
    </row>
    <row r="13959" spans="1:6" x14ac:dyDescent="0.3">
      <c r="A13959" t="s">
        <v>14580</v>
      </c>
      <c r="B13959">
        <v>0</v>
      </c>
      <c r="C13959">
        <v>475020</v>
      </c>
      <c r="D13959">
        <v>954590</v>
      </c>
      <c r="E13959">
        <v>0</v>
      </c>
      <c r="F13959" s="4">
        <f t="shared" si="218"/>
        <v>476536.66666666669</v>
      </c>
    </row>
    <row r="13960" spans="1:6" x14ac:dyDescent="0.3">
      <c r="A13960" t="s">
        <v>14581</v>
      </c>
      <c r="B13960">
        <v>0</v>
      </c>
      <c r="C13960">
        <v>3786850</v>
      </c>
      <c r="D13960">
        <v>2042040</v>
      </c>
      <c r="E13960">
        <v>2168540</v>
      </c>
      <c r="F13960" s="4">
        <f t="shared" si="218"/>
        <v>2665810</v>
      </c>
    </row>
    <row r="13961" spans="1:6" x14ac:dyDescent="0.3">
      <c r="A13961" t="s">
        <v>14582</v>
      </c>
      <c r="B13961">
        <v>2848930</v>
      </c>
      <c r="C13961">
        <v>6890740</v>
      </c>
      <c r="D13961">
        <v>6770040</v>
      </c>
      <c r="E13961">
        <v>2867140</v>
      </c>
      <c r="F13961" s="4">
        <f t="shared" si="218"/>
        <v>5509306.666666667</v>
      </c>
    </row>
    <row r="13962" spans="1:6" x14ac:dyDescent="0.3">
      <c r="A13962" t="s">
        <v>14583</v>
      </c>
      <c r="B13962">
        <v>0</v>
      </c>
      <c r="C13962">
        <v>0</v>
      </c>
      <c r="D13962">
        <v>1270360</v>
      </c>
      <c r="E13962">
        <v>386000</v>
      </c>
      <c r="F13962" s="4">
        <f t="shared" si="218"/>
        <v>552120</v>
      </c>
    </row>
    <row r="13963" spans="1:6" x14ac:dyDescent="0.3">
      <c r="A13963" t="s">
        <v>14584</v>
      </c>
      <c r="B13963">
        <v>370000</v>
      </c>
      <c r="C13963">
        <v>531440</v>
      </c>
      <c r="D13963">
        <v>0</v>
      </c>
      <c r="E13963">
        <v>820000</v>
      </c>
      <c r="F13963" s="4">
        <f t="shared" si="218"/>
        <v>450480</v>
      </c>
    </row>
    <row r="13964" spans="1:6" x14ac:dyDescent="0.3">
      <c r="A13964" t="s">
        <v>14585</v>
      </c>
      <c r="B13964">
        <v>4332940</v>
      </c>
      <c r="C13964">
        <v>3515330</v>
      </c>
      <c r="D13964">
        <v>6111160</v>
      </c>
      <c r="E13964">
        <v>6413770</v>
      </c>
      <c r="F13964" s="4">
        <f t="shared" si="218"/>
        <v>5346753.333333333</v>
      </c>
    </row>
    <row r="13965" spans="1:6" x14ac:dyDescent="0.3">
      <c r="A13965" t="s">
        <v>14586</v>
      </c>
      <c r="B13965">
        <v>889000</v>
      </c>
      <c r="C13965">
        <v>3706240</v>
      </c>
      <c r="D13965">
        <v>573300</v>
      </c>
      <c r="E13965">
        <v>1890980</v>
      </c>
      <c r="F13965" s="4">
        <f t="shared" si="218"/>
        <v>2056840</v>
      </c>
    </row>
    <row r="13966" spans="1:6" x14ac:dyDescent="0.3">
      <c r="A13966" t="s">
        <v>14587</v>
      </c>
      <c r="B13966">
        <v>0</v>
      </c>
      <c r="C13966">
        <v>264000</v>
      </c>
      <c r="D13966">
        <v>567840</v>
      </c>
      <c r="E13966">
        <v>0</v>
      </c>
      <c r="F13966" s="4">
        <f t="shared" si="218"/>
        <v>277280</v>
      </c>
    </row>
    <row r="13967" spans="1:6" x14ac:dyDescent="0.3">
      <c r="A13967" t="s">
        <v>839</v>
      </c>
      <c r="B13967">
        <v>0</v>
      </c>
      <c r="C13967">
        <v>456000</v>
      </c>
      <c r="D13967">
        <v>0</v>
      </c>
      <c r="E13967">
        <v>1186610</v>
      </c>
      <c r="F13967" s="4">
        <f t="shared" si="218"/>
        <v>547536.66666666663</v>
      </c>
    </row>
    <row r="13968" spans="1:6" x14ac:dyDescent="0.3">
      <c r="A13968" t="s">
        <v>14588</v>
      </c>
      <c r="B13968">
        <v>651100</v>
      </c>
      <c r="C13968">
        <v>0</v>
      </c>
      <c r="D13968">
        <v>0</v>
      </c>
      <c r="E13968">
        <v>291200</v>
      </c>
      <c r="F13968" s="4">
        <f t="shared" si="218"/>
        <v>97066.666666666672</v>
      </c>
    </row>
    <row r="13969" spans="1:6" x14ac:dyDescent="0.3">
      <c r="A13969" t="s">
        <v>14589</v>
      </c>
      <c r="B13969">
        <v>0</v>
      </c>
      <c r="C13969">
        <v>0</v>
      </c>
      <c r="D13969">
        <v>1400490</v>
      </c>
      <c r="E13969">
        <v>0</v>
      </c>
      <c r="F13969" s="4">
        <f t="shared" si="218"/>
        <v>466830</v>
      </c>
    </row>
    <row r="13970" spans="1:6" x14ac:dyDescent="0.3">
      <c r="A13970" t="s">
        <v>14590</v>
      </c>
      <c r="B13970">
        <v>219120</v>
      </c>
      <c r="C13970">
        <v>0</v>
      </c>
      <c r="D13970">
        <v>0</v>
      </c>
      <c r="E13970">
        <v>973820</v>
      </c>
      <c r="F13970" s="4">
        <f t="shared" si="218"/>
        <v>324606.66666666669</v>
      </c>
    </row>
    <row r="13971" spans="1:6" x14ac:dyDescent="0.3">
      <c r="A13971" t="s">
        <v>460</v>
      </c>
      <c r="B13971">
        <v>1987170</v>
      </c>
      <c r="C13971">
        <v>0</v>
      </c>
      <c r="D13971">
        <v>827140</v>
      </c>
      <c r="E13971">
        <v>532000</v>
      </c>
      <c r="F13971" s="4">
        <f t="shared" si="218"/>
        <v>453046.66666666669</v>
      </c>
    </row>
    <row r="13972" spans="1:6" x14ac:dyDescent="0.3">
      <c r="A13972" t="s">
        <v>14591</v>
      </c>
      <c r="B13972">
        <v>1904960</v>
      </c>
      <c r="C13972">
        <v>2037620</v>
      </c>
      <c r="D13972">
        <v>2385780</v>
      </c>
      <c r="E13972">
        <v>693420</v>
      </c>
      <c r="F13972" s="4">
        <f t="shared" si="218"/>
        <v>1705606.6666666667</v>
      </c>
    </row>
    <row r="13973" spans="1:6" x14ac:dyDescent="0.3">
      <c r="A13973" t="s">
        <v>14592</v>
      </c>
      <c r="B13973">
        <v>2069060</v>
      </c>
      <c r="C13973">
        <v>2064020</v>
      </c>
      <c r="D13973">
        <v>3101550</v>
      </c>
      <c r="E13973">
        <v>2486500</v>
      </c>
      <c r="F13973" s="4">
        <f t="shared" si="218"/>
        <v>2550690</v>
      </c>
    </row>
    <row r="13974" spans="1:6" x14ac:dyDescent="0.3">
      <c r="A13974" t="s">
        <v>14593</v>
      </c>
      <c r="B13974">
        <v>0</v>
      </c>
      <c r="C13974">
        <v>2008560</v>
      </c>
      <c r="D13974">
        <v>2146110</v>
      </c>
      <c r="E13974">
        <v>1780500</v>
      </c>
      <c r="F13974" s="4">
        <f t="shared" si="218"/>
        <v>1978390</v>
      </c>
    </row>
    <row r="13975" spans="1:6" x14ac:dyDescent="0.3">
      <c r="A13975" t="s">
        <v>14594</v>
      </c>
      <c r="B13975">
        <v>0</v>
      </c>
      <c r="C13975">
        <v>990990</v>
      </c>
      <c r="D13975">
        <v>0</v>
      </c>
      <c r="E13975">
        <v>370000</v>
      </c>
      <c r="F13975" s="4">
        <f t="shared" si="218"/>
        <v>453663.33333333331</v>
      </c>
    </row>
    <row r="13976" spans="1:6" x14ac:dyDescent="0.3">
      <c r="A13976" t="s">
        <v>14595</v>
      </c>
      <c r="B13976">
        <v>1167290</v>
      </c>
      <c r="C13976">
        <v>382200</v>
      </c>
      <c r="D13976">
        <v>0</v>
      </c>
      <c r="E13976">
        <v>0</v>
      </c>
      <c r="F13976" s="4">
        <f t="shared" si="218"/>
        <v>127400</v>
      </c>
    </row>
    <row r="13977" spans="1:6" x14ac:dyDescent="0.3">
      <c r="A13977" t="s">
        <v>14596</v>
      </c>
      <c r="B13977">
        <v>0</v>
      </c>
      <c r="C13977">
        <v>1046400</v>
      </c>
      <c r="D13977">
        <v>1601600</v>
      </c>
      <c r="E13977">
        <v>0</v>
      </c>
      <c r="F13977" s="4">
        <f t="shared" si="218"/>
        <v>882666.66666666663</v>
      </c>
    </row>
    <row r="13978" spans="1:6" x14ac:dyDescent="0.3">
      <c r="A13978" t="s">
        <v>14597</v>
      </c>
      <c r="B13978">
        <v>0</v>
      </c>
      <c r="C13978">
        <v>724600</v>
      </c>
      <c r="D13978">
        <v>4281490</v>
      </c>
      <c r="E13978">
        <v>2865580</v>
      </c>
      <c r="F13978" s="4">
        <f t="shared" si="218"/>
        <v>2623890</v>
      </c>
    </row>
    <row r="13979" spans="1:6" x14ac:dyDescent="0.3">
      <c r="A13979" t="s">
        <v>14598</v>
      </c>
      <c r="B13979">
        <v>0</v>
      </c>
      <c r="C13979">
        <v>0</v>
      </c>
      <c r="D13979">
        <v>370000</v>
      </c>
      <c r="E13979">
        <v>0</v>
      </c>
      <c r="F13979" s="4">
        <f t="shared" si="218"/>
        <v>123333.33333333333</v>
      </c>
    </row>
    <row r="13980" spans="1:6" x14ac:dyDescent="0.3">
      <c r="A13980" t="s">
        <v>14599</v>
      </c>
      <c r="B13980">
        <v>2214570</v>
      </c>
      <c r="C13980">
        <v>388000</v>
      </c>
      <c r="D13980">
        <v>0</v>
      </c>
      <c r="E13980">
        <v>402000</v>
      </c>
      <c r="F13980" s="4">
        <f t="shared" si="218"/>
        <v>263333.33333333331</v>
      </c>
    </row>
    <row r="13981" spans="1:6" x14ac:dyDescent="0.3">
      <c r="A13981" t="s">
        <v>14600</v>
      </c>
      <c r="B13981">
        <v>0</v>
      </c>
      <c r="C13981">
        <v>2260640</v>
      </c>
      <c r="D13981">
        <v>300300</v>
      </c>
      <c r="E13981">
        <v>2132560</v>
      </c>
      <c r="F13981" s="4">
        <f t="shared" si="218"/>
        <v>1564500</v>
      </c>
    </row>
    <row r="13982" spans="1:6" x14ac:dyDescent="0.3">
      <c r="A13982" t="s">
        <v>14601</v>
      </c>
      <c r="B13982">
        <v>0</v>
      </c>
      <c r="C13982">
        <v>0</v>
      </c>
      <c r="D13982">
        <v>1757940</v>
      </c>
      <c r="E13982">
        <v>2193790</v>
      </c>
      <c r="F13982" s="4">
        <f t="shared" si="218"/>
        <v>1317243.3333333333</v>
      </c>
    </row>
    <row r="13983" spans="1:6" x14ac:dyDescent="0.3">
      <c r="A13983" t="s">
        <v>14602</v>
      </c>
      <c r="B13983">
        <v>0</v>
      </c>
      <c r="C13983">
        <v>230000</v>
      </c>
      <c r="D13983">
        <v>234600</v>
      </c>
      <c r="E13983">
        <v>0</v>
      </c>
      <c r="F13983" s="4">
        <f t="shared" si="218"/>
        <v>154866.66666666666</v>
      </c>
    </row>
    <row r="13984" spans="1:6" x14ac:dyDescent="0.3">
      <c r="A13984" t="s">
        <v>14603</v>
      </c>
      <c r="B13984">
        <v>2590400</v>
      </c>
      <c r="C13984">
        <v>3723360</v>
      </c>
      <c r="D13984">
        <v>606970</v>
      </c>
      <c r="E13984">
        <v>2301110</v>
      </c>
      <c r="F13984" s="4">
        <f t="shared" si="218"/>
        <v>2210480</v>
      </c>
    </row>
    <row r="13985" spans="1:6" x14ac:dyDescent="0.3">
      <c r="A13985" t="s">
        <v>14604</v>
      </c>
      <c r="B13985">
        <v>975960</v>
      </c>
      <c r="C13985">
        <v>731150</v>
      </c>
      <c r="D13985">
        <v>1036340</v>
      </c>
      <c r="E13985">
        <v>1129100</v>
      </c>
      <c r="F13985" s="4">
        <f t="shared" si="218"/>
        <v>965530</v>
      </c>
    </row>
    <row r="13986" spans="1:6" x14ac:dyDescent="0.3">
      <c r="A13986" t="s">
        <v>14605</v>
      </c>
      <c r="B13986">
        <v>818000</v>
      </c>
      <c r="C13986">
        <v>0</v>
      </c>
      <c r="D13986">
        <v>0</v>
      </c>
      <c r="E13986">
        <v>820000</v>
      </c>
      <c r="F13986" s="4">
        <f t="shared" si="218"/>
        <v>273333.33333333331</v>
      </c>
    </row>
    <row r="13987" spans="1:6" x14ac:dyDescent="0.3">
      <c r="A13987" t="s">
        <v>14606</v>
      </c>
      <c r="B13987">
        <v>2066260</v>
      </c>
      <c r="C13987">
        <v>2275360</v>
      </c>
      <c r="D13987">
        <v>2006300</v>
      </c>
      <c r="E13987">
        <v>2761640</v>
      </c>
      <c r="F13987" s="4">
        <f t="shared" si="218"/>
        <v>2347766.6666666665</v>
      </c>
    </row>
    <row r="13988" spans="1:6" x14ac:dyDescent="0.3">
      <c r="A13988" t="s">
        <v>14607</v>
      </c>
      <c r="B13988">
        <v>1110400</v>
      </c>
      <c r="C13988">
        <v>0</v>
      </c>
      <c r="D13988">
        <v>2190300</v>
      </c>
      <c r="E13988">
        <v>0</v>
      </c>
      <c r="F13988" s="4">
        <f t="shared" si="218"/>
        <v>730100</v>
      </c>
    </row>
    <row r="13989" spans="1:6" x14ac:dyDescent="0.3">
      <c r="A13989" t="s">
        <v>14608</v>
      </c>
      <c r="B13989">
        <v>4766580</v>
      </c>
      <c r="C13989">
        <v>1624680</v>
      </c>
      <c r="D13989">
        <v>1092000</v>
      </c>
      <c r="E13989">
        <v>4826700</v>
      </c>
      <c r="F13989" s="4">
        <f t="shared" si="218"/>
        <v>2514460</v>
      </c>
    </row>
    <row r="13990" spans="1:6" x14ac:dyDescent="0.3">
      <c r="A13990" t="s">
        <v>14609</v>
      </c>
      <c r="B13990">
        <v>1116400</v>
      </c>
      <c r="C13990">
        <v>957320</v>
      </c>
      <c r="D13990">
        <v>2486720</v>
      </c>
      <c r="E13990">
        <v>0</v>
      </c>
      <c r="F13990" s="4">
        <f t="shared" si="218"/>
        <v>1148013.3333333333</v>
      </c>
    </row>
    <row r="13991" spans="1:6" x14ac:dyDescent="0.3">
      <c r="A13991" t="s">
        <v>14610</v>
      </c>
      <c r="B13991">
        <v>0</v>
      </c>
      <c r="C13991">
        <v>0</v>
      </c>
      <c r="D13991">
        <v>4232900</v>
      </c>
      <c r="E13991">
        <v>1623400</v>
      </c>
      <c r="F13991" s="4">
        <f t="shared" si="218"/>
        <v>1952100</v>
      </c>
    </row>
    <row r="13992" spans="1:6" x14ac:dyDescent="0.3">
      <c r="A13992" t="s">
        <v>14611</v>
      </c>
      <c r="B13992">
        <v>0</v>
      </c>
      <c r="C13992">
        <v>1257540</v>
      </c>
      <c r="D13992">
        <v>906400</v>
      </c>
      <c r="E13992">
        <v>2458840</v>
      </c>
      <c r="F13992" s="4">
        <f t="shared" si="218"/>
        <v>1540926.6666666667</v>
      </c>
    </row>
    <row r="13993" spans="1:6" x14ac:dyDescent="0.3">
      <c r="A13993" t="s">
        <v>14612</v>
      </c>
      <c r="B13993">
        <v>2106370</v>
      </c>
      <c r="C13993">
        <v>2574390</v>
      </c>
      <c r="D13993">
        <v>2220400</v>
      </c>
      <c r="E13993">
        <v>2366630</v>
      </c>
      <c r="F13993" s="4">
        <f t="shared" si="218"/>
        <v>2387140</v>
      </c>
    </row>
    <row r="13994" spans="1:6" x14ac:dyDescent="0.3">
      <c r="A13994" t="s">
        <v>14613</v>
      </c>
      <c r="B13994">
        <v>2557560</v>
      </c>
      <c r="C13994">
        <v>879060</v>
      </c>
      <c r="D13994">
        <v>3008800</v>
      </c>
      <c r="E13994">
        <v>1583180</v>
      </c>
      <c r="F13994" s="4">
        <f t="shared" si="218"/>
        <v>1823680</v>
      </c>
    </row>
    <row r="13995" spans="1:6" x14ac:dyDescent="0.3">
      <c r="A13995" t="s">
        <v>14614</v>
      </c>
      <c r="B13995">
        <v>256000</v>
      </c>
      <c r="C13995">
        <v>1049400</v>
      </c>
      <c r="D13995">
        <v>228000</v>
      </c>
      <c r="E13995">
        <v>1286890</v>
      </c>
      <c r="F13995" s="4">
        <f t="shared" si="218"/>
        <v>854763.33333333337</v>
      </c>
    </row>
    <row r="13996" spans="1:6" x14ac:dyDescent="0.3">
      <c r="A13996" t="s">
        <v>14615</v>
      </c>
      <c r="B13996">
        <v>740000</v>
      </c>
      <c r="C13996">
        <v>573600</v>
      </c>
      <c r="D13996">
        <v>583440</v>
      </c>
      <c r="E13996">
        <v>0</v>
      </c>
      <c r="F13996" s="4">
        <f t="shared" si="218"/>
        <v>385680</v>
      </c>
    </row>
    <row r="13997" spans="1:6" x14ac:dyDescent="0.3">
      <c r="A13997" t="s">
        <v>14616</v>
      </c>
      <c r="B13997">
        <v>802000</v>
      </c>
      <c r="C13997">
        <v>954590</v>
      </c>
      <c r="D13997">
        <v>1791590</v>
      </c>
      <c r="E13997">
        <v>1090600</v>
      </c>
      <c r="F13997" s="4">
        <f t="shared" si="218"/>
        <v>1278926.6666666667</v>
      </c>
    </row>
    <row r="13998" spans="1:6" x14ac:dyDescent="0.3">
      <c r="A13998" t="s">
        <v>14617</v>
      </c>
      <c r="B13998">
        <v>2222220</v>
      </c>
      <c r="C13998">
        <v>10344870</v>
      </c>
      <c r="D13998">
        <v>13012100</v>
      </c>
      <c r="E13998">
        <v>5339240</v>
      </c>
      <c r="F13998" s="4">
        <f t="shared" si="218"/>
        <v>9565403.333333334</v>
      </c>
    </row>
    <row r="13999" spans="1:6" x14ac:dyDescent="0.3">
      <c r="A13999" t="s">
        <v>14618</v>
      </c>
      <c r="B13999">
        <v>3819810</v>
      </c>
      <c r="C13999">
        <v>4354150</v>
      </c>
      <c r="D13999">
        <v>5099850</v>
      </c>
      <c r="E13999">
        <v>3103100</v>
      </c>
      <c r="F13999" s="4">
        <f t="shared" si="218"/>
        <v>4185700</v>
      </c>
    </row>
    <row r="14000" spans="1:6" x14ac:dyDescent="0.3">
      <c r="A14000" t="s">
        <v>14619</v>
      </c>
      <c r="B14000">
        <v>1606690</v>
      </c>
      <c r="C14000">
        <v>0</v>
      </c>
      <c r="D14000">
        <v>1403220</v>
      </c>
      <c r="E14000">
        <v>0</v>
      </c>
      <c r="F14000" s="4">
        <f t="shared" si="218"/>
        <v>467740</v>
      </c>
    </row>
    <row r="14001" spans="1:6" x14ac:dyDescent="0.3">
      <c r="A14001" t="s">
        <v>14620</v>
      </c>
      <c r="B14001">
        <v>13458150</v>
      </c>
      <c r="C14001">
        <v>8836950</v>
      </c>
      <c r="D14001">
        <v>11774050</v>
      </c>
      <c r="E14001">
        <v>7152600</v>
      </c>
      <c r="F14001" s="4">
        <f t="shared" si="218"/>
        <v>9254533.333333334</v>
      </c>
    </row>
    <row r="14002" spans="1:6" x14ac:dyDescent="0.3">
      <c r="A14002" t="s">
        <v>14621</v>
      </c>
      <c r="B14002">
        <v>370000</v>
      </c>
      <c r="C14002">
        <v>2249170</v>
      </c>
      <c r="D14002">
        <v>0</v>
      </c>
      <c r="E14002">
        <v>1184020</v>
      </c>
      <c r="F14002" s="4">
        <f t="shared" si="218"/>
        <v>1144396.6666666667</v>
      </c>
    </row>
    <row r="14003" spans="1:6" x14ac:dyDescent="0.3">
      <c r="A14003" t="s">
        <v>14622</v>
      </c>
      <c r="B14003">
        <v>305000</v>
      </c>
      <c r="C14003">
        <v>529620</v>
      </c>
      <c r="D14003">
        <v>313950</v>
      </c>
      <c r="E14003">
        <v>545700</v>
      </c>
      <c r="F14003" s="4">
        <f t="shared" si="218"/>
        <v>463090</v>
      </c>
    </row>
    <row r="14004" spans="1:6" x14ac:dyDescent="0.3">
      <c r="A14004" t="s">
        <v>14623</v>
      </c>
      <c r="B14004">
        <v>0</v>
      </c>
      <c r="C14004">
        <v>0</v>
      </c>
      <c r="D14004">
        <v>1618710</v>
      </c>
      <c r="E14004">
        <v>0</v>
      </c>
      <c r="F14004" s="4">
        <f t="shared" si="218"/>
        <v>539570</v>
      </c>
    </row>
    <row r="14005" spans="1:6" x14ac:dyDescent="0.3">
      <c r="A14005" t="s">
        <v>14624</v>
      </c>
      <c r="B14005">
        <v>0</v>
      </c>
      <c r="C14005">
        <v>600000</v>
      </c>
      <c r="D14005">
        <v>0</v>
      </c>
      <c r="E14005">
        <v>386000</v>
      </c>
      <c r="F14005" s="4">
        <f t="shared" si="218"/>
        <v>328666.66666666669</v>
      </c>
    </row>
    <row r="14006" spans="1:6" x14ac:dyDescent="0.3">
      <c r="A14006" t="s">
        <v>14625</v>
      </c>
      <c r="B14006">
        <v>2052640</v>
      </c>
      <c r="C14006">
        <v>0</v>
      </c>
      <c r="D14006">
        <v>2052800</v>
      </c>
      <c r="E14006">
        <v>0</v>
      </c>
      <c r="F14006" s="4">
        <f t="shared" si="218"/>
        <v>684266.66666666663</v>
      </c>
    </row>
    <row r="14007" spans="1:6" x14ac:dyDescent="0.3">
      <c r="A14007" t="s">
        <v>14626</v>
      </c>
      <c r="B14007">
        <v>484120</v>
      </c>
      <c r="C14007">
        <v>305000</v>
      </c>
      <c r="D14007">
        <v>218400</v>
      </c>
      <c r="E14007">
        <v>1032500</v>
      </c>
      <c r="F14007" s="4">
        <f t="shared" si="218"/>
        <v>518633.33333333331</v>
      </c>
    </row>
    <row r="14008" spans="1:6" x14ac:dyDescent="0.3">
      <c r="A14008" t="s">
        <v>14627</v>
      </c>
      <c r="B14008">
        <v>931000</v>
      </c>
      <c r="C14008">
        <v>0</v>
      </c>
      <c r="D14008">
        <v>0</v>
      </c>
      <c r="E14008">
        <v>753860</v>
      </c>
      <c r="F14008" s="4">
        <f t="shared" si="218"/>
        <v>251286.66666666666</v>
      </c>
    </row>
    <row r="14009" spans="1:6" x14ac:dyDescent="0.3">
      <c r="A14009" t="s">
        <v>14628</v>
      </c>
      <c r="B14009">
        <v>609700</v>
      </c>
      <c r="C14009">
        <v>663390</v>
      </c>
      <c r="D14009">
        <v>436800</v>
      </c>
      <c r="E14009">
        <v>1126220</v>
      </c>
      <c r="F14009" s="4">
        <f t="shared" si="218"/>
        <v>742136.66666666663</v>
      </c>
    </row>
    <row r="14010" spans="1:6" x14ac:dyDescent="0.3">
      <c r="A14010" t="s">
        <v>14629</v>
      </c>
      <c r="B14010">
        <v>0</v>
      </c>
      <c r="C14010">
        <v>0</v>
      </c>
      <c r="D14010">
        <v>984620</v>
      </c>
      <c r="E14010">
        <v>908000</v>
      </c>
      <c r="F14010" s="4">
        <f t="shared" si="218"/>
        <v>630873.33333333337</v>
      </c>
    </row>
    <row r="14011" spans="1:6" x14ac:dyDescent="0.3">
      <c r="A14011" t="s">
        <v>14630</v>
      </c>
      <c r="B14011">
        <v>3938700</v>
      </c>
      <c r="C14011">
        <v>554200</v>
      </c>
      <c r="D14011">
        <v>3821480</v>
      </c>
      <c r="E14011">
        <v>2775000</v>
      </c>
      <c r="F14011" s="4">
        <f t="shared" si="218"/>
        <v>2383560</v>
      </c>
    </row>
    <row r="14012" spans="1:6" x14ac:dyDescent="0.3">
      <c r="A14012" t="s">
        <v>14631</v>
      </c>
      <c r="B14012">
        <v>1705700</v>
      </c>
      <c r="C14012">
        <v>1480000</v>
      </c>
      <c r="D14012">
        <v>2960000</v>
      </c>
      <c r="E14012">
        <v>455000</v>
      </c>
      <c r="F14012" s="4">
        <f t="shared" si="218"/>
        <v>1631666.6666666667</v>
      </c>
    </row>
    <row r="14013" spans="1:6" x14ac:dyDescent="0.3">
      <c r="A14013" t="s">
        <v>14632</v>
      </c>
      <c r="B14013">
        <v>382200</v>
      </c>
      <c r="C14013">
        <v>1005550</v>
      </c>
      <c r="D14013">
        <v>540420</v>
      </c>
      <c r="E14013">
        <v>1207200</v>
      </c>
      <c r="F14013" s="4">
        <f t="shared" si="218"/>
        <v>917723.33333333337</v>
      </c>
    </row>
    <row r="14014" spans="1:6" x14ac:dyDescent="0.3">
      <c r="A14014" t="s">
        <v>14633</v>
      </c>
      <c r="B14014">
        <v>0</v>
      </c>
      <c r="C14014">
        <v>2851940</v>
      </c>
      <c r="D14014">
        <v>2282140</v>
      </c>
      <c r="E14014">
        <v>2239600</v>
      </c>
      <c r="F14014" s="4">
        <f t="shared" si="218"/>
        <v>2457893.3333333335</v>
      </c>
    </row>
    <row r="14015" spans="1:6" x14ac:dyDescent="0.3">
      <c r="A14015" t="s">
        <v>14634</v>
      </c>
      <c r="B14015">
        <v>5421500</v>
      </c>
      <c r="C14015">
        <v>7400000</v>
      </c>
      <c r="D14015">
        <v>12649910</v>
      </c>
      <c r="E14015">
        <v>7025020</v>
      </c>
      <c r="F14015" s="4">
        <f t="shared" si="218"/>
        <v>9024976.666666666</v>
      </c>
    </row>
    <row r="14016" spans="1:6" x14ac:dyDescent="0.3">
      <c r="A14016" t="s">
        <v>14635</v>
      </c>
      <c r="B14016">
        <v>5848570</v>
      </c>
      <c r="C14016">
        <v>8305700</v>
      </c>
      <c r="D14016">
        <v>12025520</v>
      </c>
      <c r="E14016">
        <v>12838000</v>
      </c>
      <c r="F14016" s="4">
        <f t="shared" si="218"/>
        <v>11056406.666666666</v>
      </c>
    </row>
    <row r="14017" spans="1:6" x14ac:dyDescent="0.3">
      <c r="A14017" t="s">
        <v>14636</v>
      </c>
      <c r="B14017">
        <v>2075880</v>
      </c>
      <c r="C14017">
        <v>2080720</v>
      </c>
      <c r="D14017">
        <v>2108230</v>
      </c>
      <c r="E14017">
        <v>2355120</v>
      </c>
      <c r="F14017" s="4">
        <f t="shared" si="218"/>
        <v>2181356.6666666665</v>
      </c>
    </row>
    <row r="14018" spans="1:6" x14ac:dyDescent="0.3">
      <c r="A14018" t="s">
        <v>14637</v>
      </c>
      <c r="B14018">
        <v>0</v>
      </c>
      <c r="C14018">
        <v>3412280</v>
      </c>
      <c r="D14018">
        <v>0</v>
      </c>
      <c r="E14018">
        <v>0</v>
      </c>
      <c r="F14018" s="4">
        <f t="shared" si="218"/>
        <v>1137426.6666666667</v>
      </c>
    </row>
    <row r="14019" spans="1:6" x14ac:dyDescent="0.3">
      <c r="A14019" t="s">
        <v>14638</v>
      </c>
      <c r="B14019">
        <v>2313020</v>
      </c>
      <c r="C14019">
        <v>2647280</v>
      </c>
      <c r="D14019">
        <v>2208540</v>
      </c>
      <c r="E14019">
        <v>0</v>
      </c>
      <c r="F14019" s="4">
        <f t="shared" ref="F14019:F14082" si="219">SUM(C14019:E14019)/3</f>
        <v>1618606.6666666667</v>
      </c>
    </row>
    <row r="14020" spans="1:6" x14ac:dyDescent="0.3">
      <c r="A14020" t="s">
        <v>14639</v>
      </c>
      <c r="B14020">
        <v>1525000</v>
      </c>
      <c r="C14020">
        <v>1219600</v>
      </c>
      <c r="D14020">
        <v>1809990</v>
      </c>
      <c r="E14020">
        <v>563200</v>
      </c>
      <c r="F14020" s="4">
        <f t="shared" si="219"/>
        <v>1197596.6666666667</v>
      </c>
    </row>
    <row r="14021" spans="1:6" x14ac:dyDescent="0.3">
      <c r="A14021" t="s">
        <v>14640</v>
      </c>
      <c r="B14021">
        <v>322080</v>
      </c>
      <c r="C14021">
        <v>2971250</v>
      </c>
      <c r="D14021">
        <v>872320</v>
      </c>
      <c r="E14021">
        <v>1598690</v>
      </c>
      <c r="F14021" s="4">
        <f t="shared" si="219"/>
        <v>1814086.6666666667</v>
      </c>
    </row>
    <row r="14022" spans="1:6" x14ac:dyDescent="0.3">
      <c r="A14022" t="s">
        <v>14641</v>
      </c>
      <c r="B14022">
        <v>3655100</v>
      </c>
      <c r="C14022">
        <v>6031980</v>
      </c>
      <c r="D14022">
        <v>6181050</v>
      </c>
      <c r="E14022">
        <v>5550050</v>
      </c>
      <c r="F14022" s="4">
        <f t="shared" si="219"/>
        <v>5921026.666666667</v>
      </c>
    </row>
    <row r="14023" spans="1:6" x14ac:dyDescent="0.3">
      <c r="A14023" t="s">
        <v>14642</v>
      </c>
      <c r="B14023">
        <v>1010100</v>
      </c>
      <c r="C14023">
        <v>0</v>
      </c>
      <c r="D14023">
        <v>1037400</v>
      </c>
      <c r="E14023">
        <v>2286100</v>
      </c>
      <c r="F14023" s="4">
        <f t="shared" si="219"/>
        <v>1107833.3333333333</v>
      </c>
    </row>
    <row r="14024" spans="1:6" x14ac:dyDescent="0.3">
      <c r="A14024" t="s">
        <v>14643</v>
      </c>
      <c r="B14024">
        <v>0</v>
      </c>
      <c r="C14024">
        <v>1056420</v>
      </c>
      <c r="D14024">
        <v>0</v>
      </c>
      <c r="E14024">
        <v>0</v>
      </c>
      <c r="F14024" s="4">
        <f t="shared" si="219"/>
        <v>352140</v>
      </c>
    </row>
    <row r="14025" spans="1:6" x14ac:dyDescent="0.3">
      <c r="A14025" t="s">
        <v>14644</v>
      </c>
      <c r="B14025">
        <v>682320</v>
      </c>
      <c r="C14025">
        <v>481160</v>
      </c>
      <c r="D14025">
        <v>1048860</v>
      </c>
      <c r="E14025">
        <v>917280</v>
      </c>
      <c r="F14025" s="4">
        <f t="shared" si="219"/>
        <v>815766.66666666663</v>
      </c>
    </row>
    <row r="14026" spans="1:6" x14ac:dyDescent="0.3">
      <c r="A14026" t="s">
        <v>192</v>
      </c>
      <c r="B14026">
        <v>3861320</v>
      </c>
      <c r="C14026">
        <v>4215820</v>
      </c>
      <c r="D14026">
        <v>6884740</v>
      </c>
      <c r="E14026">
        <v>4708260</v>
      </c>
      <c r="F14026" s="4">
        <f t="shared" si="219"/>
        <v>5269606.666666667</v>
      </c>
    </row>
    <row r="14027" spans="1:6" x14ac:dyDescent="0.3">
      <c r="A14027" t="s">
        <v>14645</v>
      </c>
      <c r="B14027">
        <v>799140</v>
      </c>
      <c r="C14027">
        <v>0</v>
      </c>
      <c r="D14027">
        <v>0</v>
      </c>
      <c r="E14027">
        <v>1378900</v>
      </c>
      <c r="F14027" s="4">
        <f t="shared" si="219"/>
        <v>459633.33333333331</v>
      </c>
    </row>
    <row r="14028" spans="1:6" x14ac:dyDescent="0.3">
      <c r="A14028" t="s">
        <v>14646</v>
      </c>
      <c r="B14028">
        <v>1396850</v>
      </c>
      <c r="C14028">
        <v>1112930</v>
      </c>
      <c r="D14028">
        <v>2781870</v>
      </c>
      <c r="E14028">
        <v>0</v>
      </c>
      <c r="F14028" s="4">
        <f t="shared" si="219"/>
        <v>1298266.6666666667</v>
      </c>
    </row>
    <row r="14029" spans="1:6" x14ac:dyDescent="0.3">
      <c r="A14029" t="s">
        <v>14647</v>
      </c>
      <c r="B14029">
        <v>2137330</v>
      </c>
      <c r="C14029">
        <v>2682040</v>
      </c>
      <c r="D14029">
        <v>2258940</v>
      </c>
      <c r="E14029">
        <v>2938360</v>
      </c>
      <c r="F14029" s="4">
        <f t="shared" si="219"/>
        <v>2626446.6666666665</v>
      </c>
    </row>
    <row r="14030" spans="1:6" x14ac:dyDescent="0.3">
      <c r="A14030" t="s">
        <v>14648</v>
      </c>
      <c r="B14030">
        <v>2052090</v>
      </c>
      <c r="C14030">
        <v>0</v>
      </c>
      <c r="D14030">
        <v>0</v>
      </c>
      <c r="E14030">
        <v>2392100</v>
      </c>
      <c r="F14030" s="4">
        <f t="shared" si="219"/>
        <v>797366.66666666663</v>
      </c>
    </row>
    <row r="14031" spans="1:6" x14ac:dyDescent="0.3">
      <c r="A14031" t="s">
        <v>14649</v>
      </c>
      <c r="B14031">
        <v>0</v>
      </c>
      <c r="C14031">
        <v>1425600</v>
      </c>
      <c r="D14031">
        <v>2059280</v>
      </c>
      <c r="E14031">
        <v>364000</v>
      </c>
      <c r="F14031" s="4">
        <f t="shared" si="219"/>
        <v>1282960</v>
      </c>
    </row>
    <row r="14032" spans="1:6" x14ac:dyDescent="0.3">
      <c r="A14032" t="s">
        <v>14650</v>
      </c>
      <c r="B14032">
        <v>7363100</v>
      </c>
      <c r="C14032">
        <v>5342720</v>
      </c>
      <c r="D14032">
        <v>2120820</v>
      </c>
      <c r="E14032">
        <v>3790300</v>
      </c>
      <c r="F14032" s="4">
        <f t="shared" si="219"/>
        <v>3751280</v>
      </c>
    </row>
    <row r="14033" spans="1:6" x14ac:dyDescent="0.3">
      <c r="A14033" t="s">
        <v>14651</v>
      </c>
      <c r="B14033">
        <v>4662500</v>
      </c>
      <c r="C14033">
        <v>3700000</v>
      </c>
      <c r="D14033">
        <v>8045160</v>
      </c>
      <c r="E14033">
        <v>2152150</v>
      </c>
      <c r="F14033" s="4">
        <f t="shared" si="219"/>
        <v>4632436.666666667</v>
      </c>
    </row>
    <row r="14034" spans="1:6" x14ac:dyDescent="0.3">
      <c r="A14034" t="s">
        <v>14652</v>
      </c>
      <c r="B14034">
        <v>0</v>
      </c>
      <c r="C14034">
        <v>2106400</v>
      </c>
      <c r="D14034">
        <v>0</v>
      </c>
      <c r="E14034">
        <v>1377560</v>
      </c>
      <c r="F14034" s="4">
        <f t="shared" si="219"/>
        <v>1161320</v>
      </c>
    </row>
    <row r="14035" spans="1:6" x14ac:dyDescent="0.3">
      <c r="A14035" t="s">
        <v>14653</v>
      </c>
      <c r="B14035">
        <v>448000</v>
      </c>
      <c r="C14035">
        <v>0</v>
      </c>
      <c r="D14035">
        <v>570000</v>
      </c>
      <c r="E14035">
        <v>1329600</v>
      </c>
      <c r="F14035" s="4">
        <f t="shared" si="219"/>
        <v>633200</v>
      </c>
    </row>
    <row r="14036" spans="1:6" x14ac:dyDescent="0.3">
      <c r="A14036" t="s">
        <v>14654</v>
      </c>
      <c r="B14036">
        <v>0</v>
      </c>
      <c r="C14036">
        <v>586190</v>
      </c>
      <c r="D14036">
        <v>0</v>
      </c>
      <c r="E14036">
        <v>0</v>
      </c>
      <c r="F14036" s="4">
        <f t="shared" si="219"/>
        <v>195396.66666666666</v>
      </c>
    </row>
    <row r="14037" spans="1:6" x14ac:dyDescent="0.3">
      <c r="A14037" t="s">
        <v>14655</v>
      </c>
      <c r="B14037">
        <v>2346360</v>
      </c>
      <c r="C14037">
        <v>2339700</v>
      </c>
      <c r="D14037">
        <v>2123850</v>
      </c>
      <c r="E14037">
        <v>2184820</v>
      </c>
      <c r="F14037" s="4">
        <f t="shared" si="219"/>
        <v>2216123.3333333335</v>
      </c>
    </row>
    <row r="14038" spans="1:6" x14ac:dyDescent="0.3">
      <c r="A14038" t="s">
        <v>14656</v>
      </c>
      <c r="B14038">
        <v>0</v>
      </c>
      <c r="C14038">
        <v>276000</v>
      </c>
      <c r="D14038">
        <v>0</v>
      </c>
      <c r="E14038">
        <v>0</v>
      </c>
      <c r="F14038" s="4">
        <f t="shared" si="219"/>
        <v>92000</v>
      </c>
    </row>
    <row r="14039" spans="1:6" x14ac:dyDescent="0.3">
      <c r="A14039" t="s">
        <v>14657</v>
      </c>
      <c r="B14039">
        <v>0</v>
      </c>
      <c r="C14039">
        <v>797280</v>
      </c>
      <c r="D14039">
        <v>0</v>
      </c>
      <c r="E14039">
        <v>2384400</v>
      </c>
      <c r="F14039" s="4">
        <f t="shared" si="219"/>
        <v>1060560</v>
      </c>
    </row>
    <row r="14040" spans="1:6" x14ac:dyDescent="0.3">
      <c r="A14040" t="s">
        <v>14658</v>
      </c>
      <c r="B14040">
        <v>2074430</v>
      </c>
      <c r="C14040">
        <v>370000</v>
      </c>
      <c r="D14040">
        <v>1183000</v>
      </c>
      <c r="E14040">
        <v>1243150</v>
      </c>
      <c r="F14040" s="4">
        <f t="shared" si="219"/>
        <v>932050</v>
      </c>
    </row>
    <row r="14041" spans="1:6" x14ac:dyDescent="0.3">
      <c r="A14041" t="s">
        <v>14659</v>
      </c>
      <c r="B14041">
        <v>10737600</v>
      </c>
      <c r="C14041">
        <v>8655090</v>
      </c>
      <c r="D14041">
        <v>1433250</v>
      </c>
      <c r="E14041">
        <v>0</v>
      </c>
      <c r="F14041" s="4">
        <f t="shared" si="219"/>
        <v>3362780</v>
      </c>
    </row>
    <row r="14042" spans="1:6" x14ac:dyDescent="0.3">
      <c r="A14042" t="s">
        <v>14660</v>
      </c>
      <c r="B14042">
        <v>1445620</v>
      </c>
      <c r="C14042">
        <v>1305620</v>
      </c>
      <c r="D14042">
        <v>0</v>
      </c>
      <c r="E14042">
        <v>1754950</v>
      </c>
      <c r="F14042" s="4">
        <f t="shared" si="219"/>
        <v>1020190</v>
      </c>
    </row>
    <row r="14043" spans="1:6" x14ac:dyDescent="0.3">
      <c r="A14043" t="s">
        <v>14661</v>
      </c>
      <c r="B14043">
        <v>0</v>
      </c>
      <c r="C14043">
        <v>522720</v>
      </c>
      <c r="D14043">
        <v>620270</v>
      </c>
      <c r="E14043">
        <v>0</v>
      </c>
      <c r="F14043" s="4">
        <f t="shared" si="219"/>
        <v>380996.66666666669</v>
      </c>
    </row>
    <row r="14044" spans="1:6" x14ac:dyDescent="0.3">
      <c r="A14044" t="s">
        <v>14662</v>
      </c>
      <c r="B14044">
        <v>1183450</v>
      </c>
      <c r="C14044">
        <v>1440050</v>
      </c>
      <c r="D14044">
        <v>1440790</v>
      </c>
      <c r="E14044">
        <v>1868140</v>
      </c>
      <c r="F14044" s="4">
        <f t="shared" si="219"/>
        <v>1582993.3333333333</v>
      </c>
    </row>
    <row r="14045" spans="1:6" x14ac:dyDescent="0.3">
      <c r="A14045" t="s">
        <v>14663</v>
      </c>
      <c r="B14045">
        <v>0</v>
      </c>
      <c r="C14045">
        <v>499590</v>
      </c>
      <c r="D14045">
        <v>759300</v>
      </c>
      <c r="E14045">
        <v>836560</v>
      </c>
      <c r="F14045" s="4">
        <f t="shared" si="219"/>
        <v>698483.33333333337</v>
      </c>
    </row>
    <row r="14046" spans="1:6" x14ac:dyDescent="0.3">
      <c r="A14046" t="s">
        <v>14664</v>
      </c>
      <c r="B14046">
        <v>561470</v>
      </c>
      <c r="C14046">
        <v>832650</v>
      </c>
      <c r="D14046">
        <v>926260</v>
      </c>
      <c r="E14046">
        <v>0</v>
      </c>
      <c r="F14046" s="4">
        <f t="shared" si="219"/>
        <v>586303.33333333337</v>
      </c>
    </row>
    <row r="14047" spans="1:6" x14ac:dyDescent="0.3">
      <c r="A14047" t="s">
        <v>14665</v>
      </c>
      <c r="B14047">
        <v>0</v>
      </c>
      <c r="C14047">
        <v>688000</v>
      </c>
      <c r="D14047">
        <v>152880</v>
      </c>
      <c r="E14047">
        <v>1146050</v>
      </c>
      <c r="F14047" s="4">
        <f t="shared" si="219"/>
        <v>662310</v>
      </c>
    </row>
    <row r="14048" spans="1:6" x14ac:dyDescent="0.3">
      <c r="A14048" t="s">
        <v>14666</v>
      </c>
      <c r="B14048">
        <v>0</v>
      </c>
      <c r="C14048">
        <v>752200</v>
      </c>
      <c r="D14048">
        <v>1341300</v>
      </c>
      <c r="E14048">
        <v>767800</v>
      </c>
      <c r="F14048" s="4">
        <f t="shared" si="219"/>
        <v>953766.66666666663</v>
      </c>
    </row>
    <row r="14049" spans="1:6" x14ac:dyDescent="0.3">
      <c r="A14049" t="s">
        <v>14667</v>
      </c>
      <c r="B14049">
        <v>0</v>
      </c>
      <c r="C14049">
        <v>762600</v>
      </c>
      <c r="D14049">
        <v>1955360</v>
      </c>
      <c r="E14049">
        <v>0</v>
      </c>
      <c r="F14049" s="4">
        <f t="shared" si="219"/>
        <v>905986.66666666663</v>
      </c>
    </row>
    <row r="14050" spans="1:6" x14ac:dyDescent="0.3">
      <c r="A14050" t="s">
        <v>14668</v>
      </c>
      <c r="B14050">
        <v>370000</v>
      </c>
      <c r="C14050">
        <v>2328040</v>
      </c>
      <c r="D14050">
        <v>2648710</v>
      </c>
      <c r="E14050">
        <v>414000</v>
      </c>
      <c r="F14050" s="4">
        <f t="shared" si="219"/>
        <v>1796916.6666666667</v>
      </c>
    </row>
    <row r="14051" spans="1:6" x14ac:dyDescent="0.3">
      <c r="A14051" t="s">
        <v>14669</v>
      </c>
      <c r="B14051">
        <v>0</v>
      </c>
      <c r="C14051">
        <v>350000</v>
      </c>
      <c r="D14051">
        <v>0</v>
      </c>
      <c r="E14051">
        <v>0</v>
      </c>
      <c r="F14051" s="4">
        <f t="shared" si="219"/>
        <v>116666.66666666667</v>
      </c>
    </row>
    <row r="14052" spans="1:6" x14ac:dyDescent="0.3">
      <c r="A14052" t="s">
        <v>14670</v>
      </c>
      <c r="B14052">
        <v>0</v>
      </c>
      <c r="C14052">
        <v>0</v>
      </c>
      <c r="D14052">
        <v>1387680</v>
      </c>
      <c r="E14052">
        <v>378000</v>
      </c>
      <c r="F14052" s="4">
        <f t="shared" si="219"/>
        <v>588560</v>
      </c>
    </row>
    <row r="14053" spans="1:6" x14ac:dyDescent="0.3">
      <c r="A14053" t="s">
        <v>14671</v>
      </c>
      <c r="B14053">
        <v>0</v>
      </c>
      <c r="C14053">
        <v>536900</v>
      </c>
      <c r="D14053">
        <v>985530</v>
      </c>
      <c r="E14053">
        <v>591600</v>
      </c>
      <c r="F14053" s="4">
        <f t="shared" si="219"/>
        <v>704676.66666666663</v>
      </c>
    </row>
    <row r="14054" spans="1:6" x14ac:dyDescent="0.3">
      <c r="A14054" t="s">
        <v>14672</v>
      </c>
      <c r="B14054">
        <v>0</v>
      </c>
      <c r="C14054">
        <v>0</v>
      </c>
      <c r="D14054">
        <v>545700</v>
      </c>
      <c r="E14054">
        <v>0</v>
      </c>
      <c r="F14054" s="4">
        <f t="shared" si="219"/>
        <v>181900</v>
      </c>
    </row>
    <row r="14055" spans="1:6" x14ac:dyDescent="0.3">
      <c r="A14055" t="s">
        <v>14673</v>
      </c>
      <c r="B14055">
        <v>382200</v>
      </c>
      <c r="C14055">
        <v>0</v>
      </c>
      <c r="D14055">
        <v>646200</v>
      </c>
      <c r="E14055">
        <v>545700</v>
      </c>
      <c r="F14055" s="4">
        <f t="shared" si="219"/>
        <v>397300</v>
      </c>
    </row>
    <row r="14056" spans="1:6" x14ac:dyDescent="0.3">
      <c r="A14056" t="s">
        <v>14674</v>
      </c>
      <c r="B14056">
        <v>2073280</v>
      </c>
      <c r="C14056">
        <v>2022240</v>
      </c>
      <c r="D14056">
        <v>2063200</v>
      </c>
      <c r="E14056">
        <v>2124800</v>
      </c>
      <c r="F14056" s="4">
        <f t="shared" si="219"/>
        <v>2070080</v>
      </c>
    </row>
    <row r="14057" spans="1:6" x14ac:dyDescent="0.3">
      <c r="A14057" t="s">
        <v>14675</v>
      </c>
      <c r="B14057">
        <v>0</v>
      </c>
      <c r="C14057">
        <v>0</v>
      </c>
      <c r="D14057">
        <v>848600</v>
      </c>
      <c r="E14057">
        <v>402000</v>
      </c>
      <c r="F14057" s="4">
        <f t="shared" si="219"/>
        <v>416866.66666666669</v>
      </c>
    </row>
    <row r="14058" spans="1:6" x14ac:dyDescent="0.3">
      <c r="A14058" t="s">
        <v>14676</v>
      </c>
      <c r="B14058">
        <v>699790</v>
      </c>
      <c r="C14058">
        <v>1063560</v>
      </c>
      <c r="D14058">
        <v>0</v>
      </c>
      <c r="E14058">
        <v>0</v>
      </c>
      <c r="F14058" s="4">
        <f t="shared" si="219"/>
        <v>354520</v>
      </c>
    </row>
    <row r="14059" spans="1:6" x14ac:dyDescent="0.3">
      <c r="A14059" t="s">
        <v>14677</v>
      </c>
      <c r="B14059">
        <v>160000</v>
      </c>
      <c r="C14059">
        <v>2153300</v>
      </c>
      <c r="D14059">
        <v>228000</v>
      </c>
      <c r="E14059">
        <v>0</v>
      </c>
      <c r="F14059" s="4">
        <f t="shared" si="219"/>
        <v>793766.66666666663</v>
      </c>
    </row>
    <row r="14060" spans="1:6" x14ac:dyDescent="0.3">
      <c r="A14060" t="s">
        <v>14678</v>
      </c>
      <c r="B14060">
        <v>305000</v>
      </c>
      <c r="C14060">
        <v>771340</v>
      </c>
      <c r="D14060">
        <v>709800</v>
      </c>
      <c r="E14060">
        <v>701610</v>
      </c>
      <c r="F14060" s="4">
        <f t="shared" si="219"/>
        <v>727583.33333333337</v>
      </c>
    </row>
    <row r="14061" spans="1:6" x14ac:dyDescent="0.3">
      <c r="A14061" t="s">
        <v>14679</v>
      </c>
      <c r="B14061">
        <v>585670</v>
      </c>
      <c r="C14061">
        <v>0</v>
      </c>
      <c r="D14061">
        <v>814990</v>
      </c>
      <c r="E14061">
        <v>998980</v>
      </c>
      <c r="F14061" s="4">
        <f t="shared" si="219"/>
        <v>604656.66666666663</v>
      </c>
    </row>
    <row r="14062" spans="1:6" x14ac:dyDescent="0.3">
      <c r="A14062" t="s">
        <v>14680</v>
      </c>
      <c r="B14062">
        <v>1053780</v>
      </c>
      <c r="C14062">
        <v>2080970</v>
      </c>
      <c r="D14062">
        <v>2107730</v>
      </c>
      <c r="E14062">
        <v>1892860</v>
      </c>
      <c r="F14062" s="4">
        <f t="shared" si="219"/>
        <v>2027186.6666666667</v>
      </c>
    </row>
    <row r="14063" spans="1:6" x14ac:dyDescent="0.3">
      <c r="A14063" t="s">
        <v>539</v>
      </c>
      <c r="B14063">
        <v>6087970</v>
      </c>
      <c r="C14063">
        <v>6374790</v>
      </c>
      <c r="D14063">
        <v>5207930</v>
      </c>
      <c r="E14063">
        <v>4801670</v>
      </c>
      <c r="F14063" s="4">
        <f t="shared" si="219"/>
        <v>5461463.333333333</v>
      </c>
    </row>
    <row r="14064" spans="1:6" x14ac:dyDescent="0.3">
      <c r="A14064" t="s">
        <v>14681</v>
      </c>
      <c r="B14064">
        <v>939500</v>
      </c>
      <c r="C14064">
        <v>2154160</v>
      </c>
      <c r="D14064">
        <v>2197910</v>
      </c>
      <c r="E14064">
        <v>2142800</v>
      </c>
      <c r="F14064" s="4">
        <f t="shared" si="219"/>
        <v>2164956.6666666665</v>
      </c>
    </row>
    <row r="14065" spans="1:6" x14ac:dyDescent="0.3">
      <c r="A14065" t="s">
        <v>14682</v>
      </c>
      <c r="B14065">
        <v>258440</v>
      </c>
      <c r="C14065">
        <v>1164800</v>
      </c>
      <c r="D14065">
        <v>569540</v>
      </c>
      <c r="E14065">
        <v>544180</v>
      </c>
      <c r="F14065" s="4">
        <f t="shared" si="219"/>
        <v>759506.66666666663</v>
      </c>
    </row>
    <row r="14066" spans="1:6" x14ac:dyDescent="0.3">
      <c r="A14066" t="s">
        <v>14683</v>
      </c>
      <c r="B14066">
        <v>256000</v>
      </c>
      <c r="C14066">
        <v>0</v>
      </c>
      <c r="D14066">
        <v>1542000</v>
      </c>
      <c r="E14066">
        <v>2269380</v>
      </c>
      <c r="F14066" s="4">
        <f t="shared" si="219"/>
        <v>1270460</v>
      </c>
    </row>
    <row r="14067" spans="1:6" x14ac:dyDescent="0.3">
      <c r="A14067" t="s">
        <v>14684</v>
      </c>
      <c r="B14067">
        <v>423150</v>
      </c>
      <c r="C14067">
        <v>2128840</v>
      </c>
      <c r="D14067">
        <v>0</v>
      </c>
      <c r="E14067">
        <v>2202180</v>
      </c>
      <c r="F14067" s="4">
        <f t="shared" si="219"/>
        <v>1443673.3333333333</v>
      </c>
    </row>
    <row r="14068" spans="1:6" x14ac:dyDescent="0.3">
      <c r="A14068" t="s">
        <v>14685</v>
      </c>
      <c r="B14068">
        <v>411950</v>
      </c>
      <c r="C14068">
        <v>0</v>
      </c>
      <c r="D14068">
        <v>1317500</v>
      </c>
      <c r="E14068">
        <v>0</v>
      </c>
      <c r="F14068" s="4">
        <f t="shared" si="219"/>
        <v>439166.66666666669</v>
      </c>
    </row>
    <row r="14069" spans="1:6" x14ac:dyDescent="0.3">
      <c r="A14069" t="s">
        <v>14686</v>
      </c>
      <c r="B14069">
        <v>3011150</v>
      </c>
      <c r="C14069">
        <v>14410330</v>
      </c>
      <c r="D14069">
        <v>16141160</v>
      </c>
      <c r="E14069">
        <v>10222340</v>
      </c>
      <c r="F14069" s="4">
        <f t="shared" si="219"/>
        <v>13591276.666666666</v>
      </c>
    </row>
    <row r="14070" spans="1:6" x14ac:dyDescent="0.3">
      <c r="A14070" t="s">
        <v>14687</v>
      </c>
      <c r="B14070">
        <v>0</v>
      </c>
      <c r="C14070">
        <v>475700</v>
      </c>
      <c r="D14070">
        <v>647680</v>
      </c>
      <c r="E14070">
        <v>1170500</v>
      </c>
      <c r="F14070" s="4">
        <f t="shared" si="219"/>
        <v>764626.66666666663</v>
      </c>
    </row>
    <row r="14071" spans="1:6" x14ac:dyDescent="0.3">
      <c r="A14071" t="s">
        <v>14688</v>
      </c>
      <c r="B14071">
        <v>2192190</v>
      </c>
      <c r="C14071">
        <v>230000</v>
      </c>
      <c r="D14071">
        <v>1480000</v>
      </c>
      <c r="E14071">
        <v>622440</v>
      </c>
      <c r="F14071" s="4">
        <f t="shared" si="219"/>
        <v>777480</v>
      </c>
    </row>
    <row r="14072" spans="1:6" x14ac:dyDescent="0.3">
      <c r="A14072" t="s">
        <v>14689</v>
      </c>
      <c r="B14072">
        <v>544000</v>
      </c>
      <c r="C14072">
        <v>519400</v>
      </c>
      <c r="D14072">
        <v>0</v>
      </c>
      <c r="E14072">
        <v>1595140</v>
      </c>
      <c r="F14072" s="4">
        <f t="shared" si="219"/>
        <v>704846.66666666663</v>
      </c>
    </row>
    <row r="14073" spans="1:6" x14ac:dyDescent="0.3">
      <c r="A14073" t="s">
        <v>14690</v>
      </c>
      <c r="B14073">
        <v>0</v>
      </c>
      <c r="C14073">
        <v>6030580</v>
      </c>
      <c r="D14073">
        <v>6752070</v>
      </c>
      <c r="E14073">
        <v>2125080</v>
      </c>
      <c r="F14073" s="4">
        <f t="shared" si="219"/>
        <v>4969243.333333333</v>
      </c>
    </row>
    <row r="14074" spans="1:6" x14ac:dyDescent="0.3">
      <c r="A14074" t="s">
        <v>14691</v>
      </c>
      <c r="B14074">
        <v>0</v>
      </c>
      <c r="C14074">
        <v>2513300</v>
      </c>
      <c r="D14074">
        <v>2059150</v>
      </c>
      <c r="E14074">
        <v>1374100</v>
      </c>
      <c r="F14074" s="4">
        <f t="shared" si="219"/>
        <v>1982183.3333333333</v>
      </c>
    </row>
    <row r="14075" spans="1:6" x14ac:dyDescent="0.3">
      <c r="A14075" t="s">
        <v>14692</v>
      </c>
      <c r="B14075">
        <v>1071200</v>
      </c>
      <c r="C14075">
        <v>454100</v>
      </c>
      <c r="D14075">
        <v>991790</v>
      </c>
      <c r="E14075">
        <v>929480</v>
      </c>
      <c r="F14075" s="4">
        <f t="shared" si="219"/>
        <v>791790</v>
      </c>
    </row>
    <row r="14076" spans="1:6" x14ac:dyDescent="0.3">
      <c r="A14076" t="s">
        <v>14693</v>
      </c>
      <c r="B14076">
        <v>24313680</v>
      </c>
      <c r="C14076">
        <v>20791560</v>
      </c>
      <c r="D14076">
        <v>32638910</v>
      </c>
      <c r="E14076">
        <v>18763560</v>
      </c>
      <c r="F14076" s="4">
        <f t="shared" si="219"/>
        <v>24064676.666666668</v>
      </c>
    </row>
    <row r="14077" spans="1:6" x14ac:dyDescent="0.3">
      <c r="A14077" t="s">
        <v>14694</v>
      </c>
      <c r="B14077">
        <v>0</v>
      </c>
      <c r="C14077">
        <v>531050</v>
      </c>
      <c r="D14077">
        <v>473100</v>
      </c>
      <c r="E14077">
        <v>2045820</v>
      </c>
      <c r="F14077" s="4">
        <f t="shared" si="219"/>
        <v>1016656.6666666666</v>
      </c>
    </row>
    <row r="14078" spans="1:6" x14ac:dyDescent="0.3">
      <c r="A14078" t="s">
        <v>14695</v>
      </c>
      <c r="B14078">
        <v>974610</v>
      </c>
      <c r="C14078">
        <v>3180130</v>
      </c>
      <c r="D14078">
        <v>12180220</v>
      </c>
      <c r="E14078">
        <v>3267860</v>
      </c>
      <c r="F14078" s="4">
        <f t="shared" si="219"/>
        <v>6209403.333333333</v>
      </c>
    </row>
    <row r="14079" spans="1:6" x14ac:dyDescent="0.3">
      <c r="A14079" t="s">
        <v>14696</v>
      </c>
      <c r="B14079">
        <v>0</v>
      </c>
      <c r="C14079">
        <v>1537690</v>
      </c>
      <c r="D14079">
        <v>0</v>
      </c>
      <c r="E14079">
        <v>2433910</v>
      </c>
      <c r="F14079" s="4">
        <f t="shared" si="219"/>
        <v>1323866.6666666667</v>
      </c>
    </row>
    <row r="14080" spans="1:6" x14ac:dyDescent="0.3">
      <c r="A14080" t="s">
        <v>14697</v>
      </c>
      <c r="B14080">
        <v>0</v>
      </c>
      <c r="C14080">
        <v>2345760</v>
      </c>
      <c r="D14080">
        <v>2184000</v>
      </c>
      <c r="E14080">
        <v>2073560</v>
      </c>
      <c r="F14080" s="4">
        <f t="shared" si="219"/>
        <v>2201106.6666666665</v>
      </c>
    </row>
    <row r="14081" spans="1:6" x14ac:dyDescent="0.3">
      <c r="A14081" t="s">
        <v>14698</v>
      </c>
      <c r="B14081">
        <v>2281480</v>
      </c>
      <c r="C14081">
        <v>6077719</v>
      </c>
      <c r="D14081">
        <v>2005510</v>
      </c>
      <c r="E14081">
        <v>3618986</v>
      </c>
      <c r="F14081" s="4">
        <f t="shared" si="219"/>
        <v>3900738.3333333335</v>
      </c>
    </row>
    <row r="14082" spans="1:6" x14ac:dyDescent="0.3">
      <c r="A14082" t="s">
        <v>14699</v>
      </c>
      <c r="B14082">
        <v>1419370</v>
      </c>
      <c r="C14082">
        <v>777200</v>
      </c>
      <c r="D14082">
        <v>0</v>
      </c>
      <c r="E14082">
        <v>1353920</v>
      </c>
      <c r="F14082" s="4">
        <f t="shared" si="219"/>
        <v>710373.33333333337</v>
      </c>
    </row>
    <row r="14083" spans="1:6" x14ac:dyDescent="0.3">
      <c r="A14083" t="s">
        <v>14700</v>
      </c>
      <c r="B14083">
        <v>2104900</v>
      </c>
      <c r="C14083">
        <v>2092570</v>
      </c>
      <c r="D14083">
        <v>2429240</v>
      </c>
      <c r="E14083">
        <v>2453300</v>
      </c>
      <c r="F14083" s="4">
        <f t="shared" ref="F14083:F14146" si="220">SUM(C14083:E14083)/3</f>
        <v>2325036.6666666665</v>
      </c>
    </row>
    <row r="14084" spans="1:6" x14ac:dyDescent="0.3">
      <c r="A14084" t="s">
        <v>14701</v>
      </c>
      <c r="B14084">
        <v>0</v>
      </c>
      <c r="C14084">
        <v>0</v>
      </c>
      <c r="D14084">
        <v>775020</v>
      </c>
      <c r="E14084">
        <v>0</v>
      </c>
      <c r="F14084" s="4">
        <f t="shared" si="220"/>
        <v>258340</v>
      </c>
    </row>
    <row r="14085" spans="1:6" x14ac:dyDescent="0.3">
      <c r="A14085" t="s">
        <v>14702</v>
      </c>
      <c r="B14085">
        <v>1138900</v>
      </c>
      <c r="C14085">
        <v>0</v>
      </c>
      <c r="D14085">
        <v>469200</v>
      </c>
      <c r="E14085">
        <v>0</v>
      </c>
      <c r="F14085" s="4">
        <f t="shared" si="220"/>
        <v>156400</v>
      </c>
    </row>
    <row r="14086" spans="1:6" x14ac:dyDescent="0.3">
      <c r="A14086" t="s">
        <v>14703</v>
      </c>
      <c r="B14086">
        <v>647680</v>
      </c>
      <c r="C14086">
        <v>0</v>
      </c>
      <c r="D14086">
        <v>2146250</v>
      </c>
      <c r="E14086">
        <v>6186980</v>
      </c>
      <c r="F14086" s="4">
        <f t="shared" si="220"/>
        <v>2777743.3333333335</v>
      </c>
    </row>
    <row r="14087" spans="1:6" x14ac:dyDescent="0.3">
      <c r="A14087" t="s">
        <v>14704</v>
      </c>
      <c r="B14087">
        <v>0</v>
      </c>
      <c r="C14087">
        <v>2658760</v>
      </c>
      <c r="D14087">
        <v>0</v>
      </c>
      <c r="E14087">
        <v>3066300</v>
      </c>
      <c r="F14087" s="4">
        <f t="shared" si="220"/>
        <v>1908353.3333333333</v>
      </c>
    </row>
    <row r="14088" spans="1:6" x14ac:dyDescent="0.3">
      <c r="A14088" t="s">
        <v>14705</v>
      </c>
      <c r="B14088">
        <v>0</v>
      </c>
      <c r="C14088">
        <v>0</v>
      </c>
      <c r="D14088">
        <v>1058780</v>
      </c>
      <c r="E14088">
        <v>0</v>
      </c>
      <c r="F14088" s="4">
        <f t="shared" si="220"/>
        <v>352926.66666666669</v>
      </c>
    </row>
    <row r="14089" spans="1:6" x14ac:dyDescent="0.3">
      <c r="A14089" t="s">
        <v>14706</v>
      </c>
      <c r="B14089">
        <v>0</v>
      </c>
      <c r="C14089">
        <v>0</v>
      </c>
      <c r="D14089">
        <v>950950</v>
      </c>
      <c r="E14089">
        <v>0</v>
      </c>
      <c r="F14089" s="4">
        <f t="shared" si="220"/>
        <v>316983.33333333331</v>
      </c>
    </row>
    <row r="14090" spans="1:6" x14ac:dyDescent="0.3">
      <c r="A14090" t="s">
        <v>14707</v>
      </c>
      <c r="B14090">
        <v>0</v>
      </c>
      <c r="C14090">
        <v>0</v>
      </c>
      <c r="D14090">
        <v>322140</v>
      </c>
      <c r="E14090">
        <v>444080</v>
      </c>
      <c r="F14090" s="4">
        <f t="shared" si="220"/>
        <v>255406.66666666666</v>
      </c>
    </row>
    <row r="14091" spans="1:6" x14ac:dyDescent="0.3">
      <c r="A14091" t="s">
        <v>14708</v>
      </c>
      <c r="B14091">
        <v>747650</v>
      </c>
      <c r="C14091">
        <v>0</v>
      </c>
      <c r="D14091">
        <v>0</v>
      </c>
      <c r="E14091">
        <v>450560</v>
      </c>
      <c r="F14091" s="4">
        <f t="shared" si="220"/>
        <v>150186.66666666666</v>
      </c>
    </row>
    <row r="14092" spans="1:6" x14ac:dyDescent="0.3">
      <c r="A14092" t="s">
        <v>14709</v>
      </c>
      <c r="B14092">
        <v>2238530</v>
      </c>
      <c r="C14092">
        <v>11218150</v>
      </c>
      <c r="D14092">
        <v>13547900</v>
      </c>
      <c r="E14092">
        <v>12083700</v>
      </c>
      <c r="F14092" s="4">
        <f t="shared" si="220"/>
        <v>12283250</v>
      </c>
    </row>
    <row r="14093" spans="1:6" x14ac:dyDescent="0.3">
      <c r="A14093" t="s">
        <v>14710</v>
      </c>
      <c r="B14093">
        <v>6179810</v>
      </c>
      <c r="C14093">
        <v>7234500</v>
      </c>
      <c r="D14093">
        <v>6051350</v>
      </c>
      <c r="E14093">
        <v>6462980</v>
      </c>
      <c r="F14093" s="4">
        <f t="shared" si="220"/>
        <v>6582943.333333333</v>
      </c>
    </row>
    <row r="14094" spans="1:6" x14ac:dyDescent="0.3">
      <c r="A14094" t="s">
        <v>14711</v>
      </c>
      <c r="B14094">
        <v>0</v>
      </c>
      <c r="C14094">
        <v>983430</v>
      </c>
      <c r="D14094">
        <v>530530</v>
      </c>
      <c r="E14094">
        <v>1063040</v>
      </c>
      <c r="F14094" s="4">
        <f t="shared" si="220"/>
        <v>859000</v>
      </c>
    </row>
    <row r="14095" spans="1:6" x14ac:dyDescent="0.3">
      <c r="A14095" t="s">
        <v>14712</v>
      </c>
      <c r="B14095">
        <v>2322990</v>
      </c>
      <c r="C14095">
        <v>1987440</v>
      </c>
      <c r="D14095">
        <v>0</v>
      </c>
      <c r="E14095">
        <v>0</v>
      </c>
      <c r="F14095" s="4">
        <f t="shared" si="220"/>
        <v>662480</v>
      </c>
    </row>
    <row r="14096" spans="1:6" x14ac:dyDescent="0.3">
      <c r="A14096" t="s">
        <v>14713</v>
      </c>
      <c r="B14096">
        <v>2353500</v>
      </c>
      <c r="C14096">
        <v>4214300</v>
      </c>
      <c r="D14096">
        <v>6830240</v>
      </c>
      <c r="E14096">
        <v>4056960</v>
      </c>
      <c r="F14096" s="4">
        <f t="shared" si="220"/>
        <v>5033833.333333333</v>
      </c>
    </row>
    <row r="14097" spans="1:6" x14ac:dyDescent="0.3">
      <c r="A14097" t="s">
        <v>14714</v>
      </c>
      <c r="B14097">
        <v>0</v>
      </c>
      <c r="C14097">
        <v>2057400</v>
      </c>
      <c r="D14097">
        <v>0</v>
      </c>
      <c r="E14097">
        <v>0</v>
      </c>
      <c r="F14097" s="4">
        <f t="shared" si="220"/>
        <v>685800</v>
      </c>
    </row>
    <row r="14098" spans="1:6" x14ac:dyDescent="0.3">
      <c r="A14098" t="s">
        <v>14715</v>
      </c>
      <c r="B14098">
        <v>903680</v>
      </c>
      <c r="C14098">
        <v>0</v>
      </c>
      <c r="D14098">
        <v>2030640</v>
      </c>
      <c r="E14098">
        <v>2306500</v>
      </c>
      <c r="F14098" s="4">
        <f t="shared" si="220"/>
        <v>1445713.3333333333</v>
      </c>
    </row>
    <row r="14099" spans="1:6" x14ac:dyDescent="0.3">
      <c r="A14099" t="s">
        <v>14716</v>
      </c>
      <c r="B14099">
        <v>541240</v>
      </c>
      <c r="C14099">
        <v>0</v>
      </c>
      <c r="D14099">
        <v>228000</v>
      </c>
      <c r="E14099">
        <v>1062880</v>
      </c>
      <c r="F14099" s="4">
        <f t="shared" si="220"/>
        <v>430293.33333333331</v>
      </c>
    </row>
    <row r="14100" spans="1:6" x14ac:dyDescent="0.3">
      <c r="A14100" t="s">
        <v>14717</v>
      </c>
      <c r="B14100">
        <v>286000</v>
      </c>
      <c r="C14100">
        <v>651190</v>
      </c>
      <c r="D14100">
        <v>509450</v>
      </c>
      <c r="E14100">
        <v>0</v>
      </c>
      <c r="F14100" s="4">
        <f t="shared" si="220"/>
        <v>386880</v>
      </c>
    </row>
    <row r="14101" spans="1:6" x14ac:dyDescent="0.3">
      <c r="A14101" t="s">
        <v>14718</v>
      </c>
      <c r="B14101">
        <v>1092000</v>
      </c>
      <c r="C14101">
        <v>0</v>
      </c>
      <c r="D14101">
        <v>0</v>
      </c>
      <c r="E14101">
        <v>0</v>
      </c>
      <c r="F14101" s="4">
        <f t="shared" si="220"/>
        <v>0</v>
      </c>
    </row>
    <row r="14102" spans="1:6" x14ac:dyDescent="0.3">
      <c r="A14102" t="s">
        <v>14719</v>
      </c>
      <c r="B14102">
        <v>646100</v>
      </c>
      <c r="C14102">
        <v>565110</v>
      </c>
      <c r="D14102">
        <v>1480000</v>
      </c>
      <c r="E14102">
        <v>1180750</v>
      </c>
      <c r="F14102" s="4">
        <f t="shared" si="220"/>
        <v>1075286.6666666667</v>
      </c>
    </row>
    <row r="14103" spans="1:6" x14ac:dyDescent="0.3">
      <c r="A14103" t="s">
        <v>14720</v>
      </c>
      <c r="B14103">
        <v>758450</v>
      </c>
      <c r="C14103">
        <v>2068360</v>
      </c>
      <c r="D14103">
        <v>2032200</v>
      </c>
      <c r="E14103">
        <v>2187900</v>
      </c>
      <c r="F14103" s="4">
        <f t="shared" si="220"/>
        <v>2096153.3333333333</v>
      </c>
    </row>
    <row r="14104" spans="1:6" x14ac:dyDescent="0.3">
      <c r="A14104" t="s">
        <v>14721</v>
      </c>
      <c r="B14104">
        <v>911820</v>
      </c>
      <c r="C14104">
        <v>0</v>
      </c>
      <c r="D14104">
        <v>0</v>
      </c>
      <c r="E14104">
        <v>1051940</v>
      </c>
      <c r="F14104" s="4">
        <f t="shared" si="220"/>
        <v>350646.66666666669</v>
      </c>
    </row>
    <row r="14105" spans="1:6" x14ac:dyDescent="0.3">
      <c r="A14105" t="s">
        <v>14722</v>
      </c>
      <c r="B14105">
        <v>411950</v>
      </c>
      <c r="C14105">
        <v>614250</v>
      </c>
      <c r="D14105">
        <v>595140</v>
      </c>
      <c r="E14105">
        <v>669760</v>
      </c>
      <c r="F14105" s="4">
        <f t="shared" si="220"/>
        <v>626383.33333333337</v>
      </c>
    </row>
    <row r="14106" spans="1:6" x14ac:dyDescent="0.3">
      <c r="A14106" t="s">
        <v>14723</v>
      </c>
      <c r="B14106">
        <v>2291540</v>
      </c>
      <c r="C14106">
        <v>2469170</v>
      </c>
      <c r="D14106">
        <v>2047500</v>
      </c>
      <c r="E14106">
        <v>2000180</v>
      </c>
      <c r="F14106" s="4">
        <f t="shared" si="220"/>
        <v>2172283.3333333335</v>
      </c>
    </row>
    <row r="14107" spans="1:6" x14ac:dyDescent="0.3">
      <c r="A14107" t="s">
        <v>14724</v>
      </c>
      <c r="B14107">
        <v>0</v>
      </c>
      <c r="C14107">
        <v>0</v>
      </c>
      <c r="D14107">
        <v>487760</v>
      </c>
      <c r="E14107">
        <v>234600</v>
      </c>
      <c r="F14107" s="4">
        <f t="shared" si="220"/>
        <v>240786.66666666666</v>
      </c>
    </row>
    <row r="14108" spans="1:6" x14ac:dyDescent="0.3">
      <c r="A14108" t="s">
        <v>14725</v>
      </c>
      <c r="B14108">
        <v>0</v>
      </c>
      <c r="C14108">
        <v>0</v>
      </c>
      <c r="D14108">
        <v>1480000</v>
      </c>
      <c r="E14108">
        <v>0</v>
      </c>
      <c r="F14108" s="4">
        <f t="shared" si="220"/>
        <v>493333.33333333331</v>
      </c>
    </row>
    <row r="14109" spans="1:6" x14ac:dyDescent="0.3">
      <c r="A14109" t="s">
        <v>14726</v>
      </c>
      <c r="B14109">
        <v>820000</v>
      </c>
      <c r="C14109">
        <v>0</v>
      </c>
      <c r="D14109">
        <v>382200</v>
      </c>
      <c r="E14109">
        <v>586040</v>
      </c>
      <c r="F14109" s="4">
        <f t="shared" si="220"/>
        <v>322746.66666666669</v>
      </c>
    </row>
    <row r="14110" spans="1:6" x14ac:dyDescent="0.3">
      <c r="A14110" t="s">
        <v>14727</v>
      </c>
      <c r="B14110">
        <v>1242320</v>
      </c>
      <c r="C14110">
        <v>333880</v>
      </c>
      <c r="D14110">
        <v>0</v>
      </c>
      <c r="E14110">
        <v>273700</v>
      </c>
      <c r="F14110" s="4">
        <f t="shared" si="220"/>
        <v>202526.66666666666</v>
      </c>
    </row>
    <row r="14111" spans="1:6" x14ac:dyDescent="0.3">
      <c r="A14111" t="s">
        <v>14728</v>
      </c>
      <c r="B14111">
        <v>650300</v>
      </c>
      <c r="C14111">
        <v>2401360</v>
      </c>
      <c r="D14111">
        <v>2077090</v>
      </c>
      <c r="E14111">
        <v>2086840</v>
      </c>
      <c r="F14111" s="4">
        <f t="shared" si="220"/>
        <v>2188430</v>
      </c>
    </row>
    <row r="14112" spans="1:6" x14ac:dyDescent="0.3">
      <c r="A14112" t="s">
        <v>757</v>
      </c>
      <c r="B14112">
        <v>4843920</v>
      </c>
      <c r="C14112">
        <v>691600</v>
      </c>
      <c r="D14112">
        <v>4498780</v>
      </c>
      <c r="E14112">
        <v>3837280</v>
      </c>
      <c r="F14112" s="4">
        <f t="shared" si="220"/>
        <v>3009220</v>
      </c>
    </row>
    <row r="14113" spans="1:6" x14ac:dyDescent="0.3">
      <c r="A14113" t="s">
        <v>14729</v>
      </c>
      <c r="B14113">
        <v>4229470</v>
      </c>
      <c r="C14113">
        <v>5476030</v>
      </c>
      <c r="D14113">
        <v>4044720</v>
      </c>
      <c r="E14113">
        <v>3345600</v>
      </c>
      <c r="F14113" s="4">
        <f t="shared" si="220"/>
        <v>4288783.333333333</v>
      </c>
    </row>
    <row r="14114" spans="1:6" x14ac:dyDescent="0.3">
      <c r="A14114" t="s">
        <v>14730</v>
      </c>
      <c r="B14114">
        <v>2347600</v>
      </c>
      <c r="C14114">
        <v>4869380</v>
      </c>
      <c r="D14114">
        <v>2549820</v>
      </c>
      <c r="E14114">
        <v>2140600</v>
      </c>
      <c r="F14114" s="4">
        <f t="shared" si="220"/>
        <v>3186600</v>
      </c>
    </row>
    <row r="14115" spans="1:6" x14ac:dyDescent="0.3">
      <c r="A14115" t="s">
        <v>14731</v>
      </c>
      <c r="B14115">
        <v>2562120</v>
      </c>
      <c r="C14115">
        <v>2203590</v>
      </c>
      <c r="D14115">
        <v>2316520</v>
      </c>
      <c r="E14115">
        <v>2627380</v>
      </c>
      <c r="F14115" s="4">
        <f t="shared" si="220"/>
        <v>2382496.6666666665</v>
      </c>
    </row>
    <row r="14116" spans="1:6" x14ac:dyDescent="0.3">
      <c r="A14116" t="s">
        <v>14732</v>
      </c>
      <c r="B14116">
        <v>473200</v>
      </c>
      <c r="C14116">
        <v>792750</v>
      </c>
      <c r="D14116">
        <v>771840</v>
      </c>
      <c r="E14116">
        <v>199200</v>
      </c>
      <c r="F14116" s="4">
        <f t="shared" si="220"/>
        <v>587930</v>
      </c>
    </row>
    <row r="14117" spans="1:6" x14ac:dyDescent="0.3">
      <c r="A14117" t="s">
        <v>14733</v>
      </c>
      <c r="B14117">
        <v>0</v>
      </c>
      <c r="C14117">
        <v>0</v>
      </c>
      <c r="D14117">
        <v>986600</v>
      </c>
      <c r="E14117">
        <v>0</v>
      </c>
      <c r="F14117" s="4">
        <f t="shared" si="220"/>
        <v>328866.66666666669</v>
      </c>
    </row>
    <row r="14118" spans="1:6" x14ac:dyDescent="0.3">
      <c r="A14118" t="s">
        <v>14734</v>
      </c>
      <c r="B14118">
        <v>1114750</v>
      </c>
      <c r="C14118">
        <v>1820350</v>
      </c>
      <c r="D14118">
        <v>631540</v>
      </c>
      <c r="E14118">
        <v>1031940</v>
      </c>
      <c r="F14118" s="4">
        <f t="shared" si="220"/>
        <v>1161276.6666666667</v>
      </c>
    </row>
    <row r="14119" spans="1:6" x14ac:dyDescent="0.3">
      <c r="A14119" t="s">
        <v>14735</v>
      </c>
      <c r="B14119">
        <v>0</v>
      </c>
      <c r="C14119">
        <v>0</v>
      </c>
      <c r="D14119">
        <v>764160</v>
      </c>
      <c r="E14119">
        <v>0</v>
      </c>
      <c r="F14119" s="4">
        <f t="shared" si="220"/>
        <v>254720</v>
      </c>
    </row>
    <row r="14120" spans="1:6" x14ac:dyDescent="0.3">
      <c r="A14120" t="s">
        <v>14736</v>
      </c>
      <c r="B14120">
        <v>1240620</v>
      </c>
      <c r="C14120">
        <v>0</v>
      </c>
      <c r="D14120">
        <v>1242510</v>
      </c>
      <c r="E14120">
        <v>567020</v>
      </c>
      <c r="F14120" s="4">
        <f t="shared" si="220"/>
        <v>603176.66666666663</v>
      </c>
    </row>
    <row r="14121" spans="1:6" x14ac:dyDescent="0.3">
      <c r="A14121" t="s">
        <v>14737</v>
      </c>
      <c r="B14121">
        <v>2036420</v>
      </c>
      <c r="C14121">
        <v>2386250</v>
      </c>
      <c r="D14121">
        <v>2208200</v>
      </c>
      <c r="E14121">
        <v>4405440</v>
      </c>
      <c r="F14121" s="4">
        <f t="shared" si="220"/>
        <v>2999963.3333333335</v>
      </c>
    </row>
    <row r="14122" spans="1:6" x14ac:dyDescent="0.3">
      <c r="A14122" t="s">
        <v>14738</v>
      </c>
      <c r="B14122">
        <v>0</v>
      </c>
      <c r="C14122">
        <v>557000</v>
      </c>
      <c r="D14122">
        <v>1697150</v>
      </c>
      <c r="E14122">
        <v>1442200</v>
      </c>
      <c r="F14122" s="4">
        <f t="shared" si="220"/>
        <v>1232116.6666666667</v>
      </c>
    </row>
    <row r="14123" spans="1:6" x14ac:dyDescent="0.3">
      <c r="A14123" t="s">
        <v>14739</v>
      </c>
      <c r="B14123">
        <v>2223440</v>
      </c>
      <c r="C14123">
        <v>4957280</v>
      </c>
      <c r="D14123">
        <v>4581850</v>
      </c>
      <c r="E14123">
        <v>6387790</v>
      </c>
      <c r="F14123" s="4">
        <f t="shared" si="220"/>
        <v>5308973.333333333</v>
      </c>
    </row>
    <row r="14124" spans="1:6" x14ac:dyDescent="0.3">
      <c r="A14124" t="s">
        <v>14740</v>
      </c>
      <c r="B14124">
        <v>0</v>
      </c>
      <c r="C14124">
        <v>0</v>
      </c>
      <c r="D14124">
        <v>505960</v>
      </c>
      <c r="E14124">
        <v>0</v>
      </c>
      <c r="F14124" s="4">
        <f t="shared" si="220"/>
        <v>168653.33333333334</v>
      </c>
    </row>
    <row r="14125" spans="1:6" x14ac:dyDescent="0.3">
      <c r="A14125" t="s">
        <v>14741</v>
      </c>
      <c r="B14125">
        <v>0</v>
      </c>
      <c r="C14125">
        <v>2430610</v>
      </c>
      <c r="D14125">
        <v>0</v>
      </c>
      <c r="E14125">
        <v>0</v>
      </c>
      <c r="F14125" s="4">
        <f t="shared" si="220"/>
        <v>810203.33333333337</v>
      </c>
    </row>
    <row r="14126" spans="1:6" x14ac:dyDescent="0.3">
      <c r="A14126" t="s">
        <v>14742</v>
      </c>
      <c r="B14126">
        <v>1617400</v>
      </c>
      <c r="C14126">
        <v>970160</v>
      </c>
      <c r="D14126">
        <v>223860</v>
      </c>
      <c r="E14126">
        <v>455000</v>
      </c>
      <c r="F14126" s="4">
        <f t="shared" si="220"/>
        <v>549673.33333333337</v>
      </c>
    </row>
    <row r="14127" spans="1:6" x14ac:dyDescent="0.3">
      <c r="A14127" t="s">
        <v>14743</v>
      </c>
      <c r="B14127">
        <v>423150</v>
      </c>
      <c r="C14127">
        <v>1068340</v>
      </c>
      <c r="D14127">
        <v>1168440</v>
      </c>
      <c r="E14127">
        <v>1490400</v>
      </c>
      <c r="F14127" s="4">
        <f t="shared" si="220"/>
        <v>1242393.3333333333</v>
      </c>
    </row>
    <row r="14128" spans="1:6" x14ac:dyDescent="0.3">
      <c r="A14128" t="s">
        <v>14744</v>
      </c>
      <c r="B14128">
        <v>4846600</v>
      </c>
      <c r="C14128">
        <v>573300</v>
      </c>
      <c r="D14128">
        <v>24205550</v>
      </c>
      <c r="E14128">
        <v>8861000</v>
      </c>
      <c r="F14128" s="4">
        <f t="shared" si="220"/>
        <v>11213283.333333334</v>
      </c>
    </row>
    <row r="14129" spans="1:6" x14ac:dyDescent="0.3">
      <c r="A14129" t="s">
        <v>14745</v>
      </c>
      <c r="B14129">
        <v>0</v>
      </c>
      <c r="C14129">
        <v>568900</v>
      </c>
      <c r="D14129">
        <v>646920</v>
      </c>
      <c r="E14129">
        <v>1018900</v>
      </c>
      <c r="F14129" s="4">
        <f t="shared" si="220"/>
        <v>744906.66666666663</v>
      </c>
    </row>
    <row r="14130" spans="1:6" x14ac:dyDescent="0.3">
      <c r="A14130" t="s">
        <v>14746</v>
      </c>
      <c r="B14130">
        <v>2035400</v>
      </c>
      <c r="C14130">
        <v>2106630</v>
      </c>
      <c r="D14130">
        <v>2180140</v>
      </c>
      <c r="E14130">
        <v>2084680</v>
      </c>
      <c r="F14130" s="4">
        <f t="shared" si="220"/>
        <v>2123816.6666666665</v>
      </c>
    </row>
    <row r="14131" spans="1:6" x14ac:dyDescent="0.3">
      <c r="A14131" t="s">
        <v>14747</v>
      </c>
      <c r="B14131">
        <v>16629460</v>
      </c>
      <c r="C14131">
        <v>21928330</v>
      </c>
      <c r="D14131">
        <v>15913280</v>
      </c>
      <c r="E14131">
        <v>13024490</v>
      </c>
      <c r="F14131" s="4">
        <f t="shared" si="220"/>
        <v>16955366.666666668</v>
      </c>
    </row>
    <row r="14132" spans="1:6" x14ac:dyDescent="0.3">
      <c r="A14132" t="s">
        <v>14748</v>
      </c>
      <c r="B14132">
        <v>752200</v>
      </c>
      <c r="C14132">
        <v>544180</v>
      </c>
      <c r="D14132">
        <v>0</v>
      </c>
      <c r="E14132">
        <v>0</v>
      </c>
      <c r="F14132" s="4">
        <f t="shared" si="220"/>
        <v>181393.33333333334</v>
      </c>
    </row>
    <row r="14133" spans="1:6" x14ac:dyDescent="0.3">
      <c r="A14133" t="s">
        <v>14749</v>
      </c>
      <c r="B14133">
        <v>256000</v>
      </c>
      <c r="C14133">
        <v>499590</v>
      </c>
      <c r="D14133">
        <v>311100</v>
      </c>
      <c r="E14133">
        <v>908180</v>
      </c>
      <c r="F14133" s="4">
        <f t="shared" si="220"/>
        <v>572956.66666666663</v>
      </c>
    </row>
    <row r="14134" spans="1:6" x14ac:dyDescent="0.3">
      <c r="A14134" t="s">
        <v>14750</v>
      </c>
      <c r="B14134">
        <v>7459460</v>
      </c>
      <c r="C14134">
        <v>18514800</v>
      </c>
      <c r="D14134">
        <v>27142570</v>
      </c>
      <c r="E14134">
        <v>20346080</v>
      </c>
      <c r="F14134" s="4">
        <f t="shared" si="220"/>
        <v>22001150</v>
      </c>
    </row>
    <row r="14135" spans="1:6" x14ac:dyDescent="0.3">
      <c r="A14135" t="s">
        <v>14751</v>
      </c>
      <c r="B14135">
        <v>2184000</v>
      </c>
      <c r="C14135">
        <v>2269600</v>
      </c>
      <c r="D14135">
        <v>2028210</v>
      </c>
      <c r="E14135">
        <v>2274840</v>
      </c>
      <c r="F14135" s="4">
        <f t="shared" si="220"/>
        <v>2190883.3333333335</v>
      </c>
    </row>
    <row r="14136" spans="1:6" x14ac:dyDescent="0.3">
      <c r="A14136" t="s">
        <v>14752</v>
      </c>
      <c r="B14136">
        <v>409500</v>
      </c>
      <c r="C14136">
        <v>2213000</v>
      </c>
      <c r="D14136">
        <v>264600</v>
      </c>
      <c r="E14136">
        <v>2039510</v>
      </c>
      <c r="F14136" s="4">
        <f t="shared" si="220"/>
        <v>1505703.3333333333</v>
      </c>
    </row>
    <row r="14137" spans="1:6" x14ac:dyDescent="0.3">
      <c r="A14137" t="s">
        <v>14753</v>
      </c>
      <c r="B14137">
        <v>2043660</v>
      </c>
      <c r="C14137">
        <v>2923830</v>
      </c>
      <c r="D14137">
        <v>2135770</v>
      </c>
      <c r="E14137">
        <v>2137590</v>
      </c>
      <c r="F14137" s="4">
        <f t="shared" si="220"/>
        <v>2399063.3333333335</v>
      </c>
    </row>
    <row r="14138" spans="1:6" x14ac:dyDescent="0.3">
      <c r="A14138" t="s">
        <v>14754</v>
      </c>
      <c r="B14138">
        <v>600000</v>
      </c>
      <c r="C14138">
        <v>1480000</v>
      </c>
      <c r="D14138">
        <v>646100</v>
      </c>
      <c r="E14138">
        <v>386000</v>
      </c>
      <c r="F14138" s="4">
        <f t="shared" si="220"/>
        <v>837366.66666666663</v>
      </c>
    </row>
    <row r="14139" spans="1:6" x14ac:dyDescent="0.3">
      <c r="A14139" t="s">
        <v>14755</v>
      </c>
      <c r="B14139">
        <v>2473380</v>
      </c>
      <c r="C14139">
        <v>2365020</v>
      </c>
      <c r="D14139">
        <v>2323400</v>
      </c>
      <c r="E14139">
        <v>3328940</v>
      </c>
      <c r="F14139" s="4">
        <f t="shared" si="220"/>
        <v>2672453.3333333335</v>
      </c>
    </row>
    <row r="14140" spans="1:6" x14ac:dyDescent="0.3">
      <c r="A14140" t="s">
        <v>14756</v>
      </c>
      <c r="B14140">
        <v>976430</v>
      </c>
      <c r="C14140">
        <v>2090870</v>
      </c>
      <c r="D14140">
        <v>3569600</v>
      </c>
      <c r="E14140">
        <v>3652460</v>
      </c>
      <c r="F14140" s="4">
        <f t="shared" si="220"/>
        <v>3104310</v>
      </c>
    </row>
    <row r="14141" spans="1:6" x14ac:dyDescent="0.3">
      <c r="A14141" t="s">
        <v>308</v>
      </c>
      <c r="B14141">
        <v>1035620</v>
      </c>
      <c r="C14141">
        <v>2559380</v>
      </c>
      <c r="D14141">
        <v>1150320</v>
      </c>
      <c r="E14141">
        <v>1293700</v>
      </c>
      <c r="F14141" s="4">
        <f t="shared" si="220"/>
        <v>1667800</v>
      </c>
    </row>
    <row r="14142" spans="1:6" x14ac:dyDescent="0.3">
      <c r="A14142" t="s">
        <v>14757</v>
      </c>
      <c r="B14142">
        <v>2071310</v>
      </c>
      <c r="C14142">
        <v>1579150</v>
      </c>
      <c r="D14142">
        <v>1415050</v>
      </c>
      <c r="E14142">
        <v>0</v>
      </c>
      <c r="F14142" s="4">
        <f t="shared" si="220"/>
        <v>998066.66666666663</v>
      </c>
    </row>
    <row r="14143" spans="1:6" x14ac:dyDescent="0.3">
      <c r="A14143" t="s">
        <v>14758</v>
      </c>
      <c r="B14143">
        <v>0</v>
      </c>
      <c r="C14143">
        <v>1289960</v>
      </c>
      <c r="D14143">
        <v>0</v>
      </c>
      <c r="E14143">
        <v>650650</v>
      </c>
      <c r="F14143" s="4">
        <f t="shared" si="220"/>
        <v>646870</v>
      </c>
    </row>
    <row r="14144" spans="1:6" x14ac:dyDescent="0.3">
      <c r="A14144" t="s">
        <v>14759</v>
      </c>
      <c r="B14144">
        <v>0</v>
      </c>
      <c r="C14144">
        <v>300300</v>
      </c>
      <c r="D14144">
        <v>0</v>
      </c>
      <c r="E14144">
        <v>0</v>
      </c>
      <c r="F14144" s="4">
        <f t="shared" si="220"/>
        <v>100100</v>
      </c>
    </row>
    <row r="14145" spans="1:6" x14ac:dyDescent="0.3">
      <c r="A14145" t="s">
        <v>14760</v>
      </c>
      <c r="B14145">
        <v>0</v>
      </c>
      <c r="C14145">
        <v>0</v>
      </c>
      <c r="D14145">
        <v>2996360</v>
      </c>
      <c r="E14145">
        <v>1341120</v>
      </c>
      <c r="F14145" s="4">
        <f t="shared" si="220"/>
        <v>1445826.6666666667</v>
      </c>
    </row>
    <row r="14146" spans="1:6" x14ac:dyDescent="0.3">
      <c r="A14146" t="s">
        <v>14761</v>
      </c>
      <c r="B14146">
        <v>999950</v>
      </c>
      <c r="C14146">
        <v>0</v>
      </c>
      <c r="D14146">
        <v>0</v>
      </c>
      <c r="E14146">
        <v>386000</v>
      </c>
      <c r="F14146" s="4">
        <f t="shared" si="220"/>
        <v>128666.66666666667</v>
      </c>
    </row>
    <row r="14147" spans="1:6" x14ac:dyDescent="0.3">
      <c r="A14147" t="s">
        <v>14762</v>
      </c>
      <c r="B14147">
        <v>680350</v>
      </c>
      <c r="C14147">
        <v>0</v>
      </c>
      <c r="D14147">
        <v>3525920</v>
      </c>
      <c r="E14147">
        <v>820000</v>
      </c>
      <c r="F14147" s="4">
        <f t="shared" ref="F14147:F14210" si="221">SUM(C14147:E14147)/3</f>
        <v>1448640</v>
      </c>
    </row>
    <row r="14148" spans="1:6" x14ac:dyDescent="0.3">
      <c r="A14148" t="s">
        <v>14763</v>
      </c>
      <c r="B14148">
        <v>1522400</v>
      </c>
      <c r="C14148">
        <v>10360400</v>
      </c>
      <c r="D14148">
        <v>10946500</v>
      </c>
      <c r="E14148">
        <v>16720360</v>
      </c>
      <c r="F14148" s="4">
        <f t="shared" si="221"/>
        <v>12675753.333333334</v>
      </c>
    </row>
    <row r="14149" spans="1:6" x14ac:dyDescent="0.3">
      <c r="A14149" t="s">
        <v>14764</v>
      </c>
      <c r="B14149">
        <v>0</v>
      </c>
      <c r="C14149">
        <v>6107700</v>
      </c>
      <c r="D14149">
        <v>4748320</v>
      </c>
      <c r="E14149">
        <v>4167940</v>
      </c>
      <c r="F14149" s="4">
        <f t="shared" si="221"/>
        <v>5007986.666666667</v>
      </c>
    </row>
    <row r="14150" spans="1:6" x14ac:dyDescent="0.3">
      <c r="A14150" t="s">
        <v>14765</v>
      </c>
      <c r="B14150">
        <v>411950</v>
      </c>
      <c r="C14150">
        <v>720000</v>
      </c>
      <c r="D14150">
        <v>0</v>
      </c>
      <c r="E14150">
        <v>0</v>
      </c>
      <c r="F14150" s="4">
        <f t="shared" si="221"/>
        <v>240000</v>
      </c>
    </row>
    <row r="14151" spans="1:6" x14ac:dyDescent="0.3">
      <c r="A14151" t="s">
        <v>14766</v>
      </c>
      <c r="B14151">
        <v>409500</v>
      </c>
      <c r="C14151">
        <v>18459370</v>
      </c>
      <c r="D14151">
        <v>9261380</v>
      </c>
      <c r="E14151">
        <v>9549540</v>
      </c>
      <c r="F14151" s="4">
        <f t="shared" si="221"/>
        <v>12423430</v>
      </c>
    </row>
    <row r="14152" spans="1:6" x14ac:dyDescent="0.3">
      <c r="A14152" t="s">
        <v>14767</v>
      </c>
      <c r="B14152">
        <v>6173650</v>
      </c>
      <c r="C14152">
        <v>3213280</v>
      </c>
      <c r="D14152">
        <v>10822500</v>
      </c>
      <c r="E14152">
        <v>2853430</v>
      </c>
      <c r="F14152" s="4">
        <f t="shared" si="221"/>
        <v>5629736.666666667</v>
      </c>
    </row>
    <row r="14153" spans="1:6" x14ac:dyDescent="0.3">
      <c r="A14153" t="s">
        <v>14768</v>
      </c>
      <c r="B14153">
        <v>0</v>
      </c>
      <c r="C14153">
        <v>2528320</v>
      </c>
      <c r="D14153">
        <v>2080260</v>
      </c>
      <c r="E14153">
        <v>0</v>
      </c>
      <c r="F14153" s="4">
        <f t="shared" si="221"/>
        <v>1536193.3333333333</v>
      </c>
    </row>
    <row r="14154" spans="1:6" x14ac:dyDescent="0.3">
      <c r="A14154" t="s">
        <v>14769</v>
      </c>
      <c r="B14154">
        <v>1691690</v>
      </c>
      <c r="C14154">
        <v>0</v>
      </c>
      <c r="D14154">
        <v>1053780</v>
      </c>
      <c r="E14154">
        <v>796800</v>
      </c>
      <c r="F14154" s="4">
        <f t="shared" si="221"/>
        <v>616860</v>
      </c>
    </row>
    <row r="14155" spans="1:6" x14ac:dyDescent="0.3">
      <c r="A14155" t="s">
        <v>14770</v>
      </c>
      <c r="B14155">
        <v>2151460</v>
      </c>
      <c r="C14155">
        <v>2259240</v>
      </c>
      <c r="D14155">
        <v>2079160</v>
      </c>
      <c r="E14155">
        <v>756780</v>
      </c>
      <c r="F14155" s="4">
        <f t="shared" si="221"/>
        <v>1698393.3333333333</v>
      </c>
    </row>
    <row r="14156" spans="1:6" x14ac:dyDescent="0.3">
      <c r="A14156" t="s">
        <v>14771</v>
      </c>
      <c r="B14156">
        <v>4369600</v>
      </c>
      <c r="C14156">
        <v>2858400</v>
      </c>
      <c r="D14156">
        <v>2862650</v>
      </c>
      <c r="E14156">
        <v>2629950</v>
      </c>
      <c r="F14156" s="4">
        <f t="shared" si="221"/>
        <v>2783666.6666666665</v>
      </c>
    </row>
    <row r="14157" spans="1:6" x14ac:dyDescent="0.3">
      <c r="A14157" t="s">
        <v>14772</v>
      </c>
      <c r="B14157">
        <v>1403900</v>
      </c>
      <c r="C14157">
        <v>1372820</v>
      </c>
      <c r="D14157">
        <v>1141680</v>
      </c>
      <c r="E14157">
        <v>1452180</v>
      </c>
      <c r="F14157" s="4">
        <f t="shared" si="221"/>
        <v>1322226.6666666667</v>
      </c>
    </row>
    <row r="14158" spans="1:6" x14ac:dyDescent="0.3">
      <c r="A14158" t="s">
        <v>14773</v>
      </c>
      <c r="B14158">
        <v>160000</v>
      </c>
      <c r="C14158">
        <v>1222730</v>
      </c>
      <c r="D14158">
        <v>2461920</v>
      </c>
      <c r="E14158">
        <v>2279780</v>
      </c>
      <c r="F14158" s="4">
        <f t="shared" si="221"/>
        <v>1988143.3333333333</v>
      </c>
    </row>
    <row r="14159" spans="1:6" x14ac:dyDescent="0.3">
      <c r="A14159" t="s">
        <v>14774</v>
      </c>
      <c r="B14159">
        <v>2126360</v>
      </c>
      <c r="C14159">
        <v>2697810</v>
      </c>
      <c r="D14159">
        <v>2259250</v>
      </c>
      <c r="E14159">
        <v>2444920</v>
      </c>
      <c r="F14159" s="4">
        <f t="shared" si="221"/>
        <v>2467326.6666666665</v>
      </c>
    </row>
    <row r="14160" spans="1:6" x14ac:dyDescent="0.3">
      <c r="A14160" t="s">
        <v>14775</v>
      </c>
      <c r="B14160">
        <v>0</v>
      </c>
      <c r="C14160">
        <v>688000</v>
      </c>
      <c r="D14160">
        <v>0</v>
      </c>
      <c r="E14160">
        <v>0</v>
      </c>
      <c r="F14160" s="4">
        <f t="shared" si="221"/>
        <v>229333.33333333334</v>
      </c>
    </row>
    <row r="14161" spans="1:6" x14ac:dyDescent="0.3">
      <c r="A14161" t="s">
        <v>14776</v>
      </c>
      <c r="B14161">
        <v>1105650</v>
      </c>
      <c r="C14161">
        <v>0</v>
      </c>
      <c r="D14161">
        <v>691600</v>
      </c>
      <c r="E14161">
        <v>6700260</v>
      </c>
      <c r="F14161" s="4">
        <f t="shared" si="221"/>
        <v>2463953.3333333335</v>
      </c>
    </row>
    <row r="14162" spans="1:6" x14ac:dyDescent="0.3">
      <c r="A14162" t="s">
        <v>14777</v>
      </c>
      <c r="B14162">
        <v>1099280</v>
      </c>
      <c r="C14162">
        <v>0</v>
      </c>
      <c r="D14162">
        <v>760920</v>
      </c>
      <c r="E14162">
        <v>0</v>
      </c>
      <c r="F14162" s="4">
        <f t="shared" si="221"/>
        <v>253640</v>
      </c>
    </row>
    <row r="14163" spans="1:6" x14ac:dyDescent="0.3">
      <c r="A14163" t="s">
        <v>14778</v>
      </c>
      <c r="B14163">
        <v>0</v>
      </c>
      <c r="C14163">
        <v>302500</v>
      </c>
      <c r="D14163">
        <v>725810</v>
      </c>
      <c r="E14163">
        <v>1497520</v>
      </c>
      <c r="F14163" s="4">
        <f t="shared" si="221"/>
        <v>841943.33333333337</v>
      </c>
    </row>
    <row r="14164" spans="1:6" x14ac:dyDescent="0.3">
      <c r="A14164" t="s">
        <v>14779</v>
      </c>
      <c r="B14164">
        <v>0</v>
      </c>
      <c r="C14164">
        <v>281190</v>
      </c>
      <c r="D14164">
        <v>334880</v>
      </c>
      <c r="E14164">
        <v>386000</v>
      </c>
      <c r="F14164" s="4">
        <f t="shared" si="221"/>
        <v>334023.33333333331</v>
      </c>
    </row>
    <row r="14165" spans="1:6" x14ac:dyDescent="0.3">
      <c r="A14165" t="s">
        <v>14780</v>
      </c>
      <c r="B14165">
        <v>1341740</v>
      </c>
      <c r="C14165">
        <v>536900</v>
      </c>
      <c r="D14165">
        <v>773500</v>
      </c>
      <c r="E14165">
        <v>536900</v>
      </c>
      <c r="F14165" s="4">
        <f t="shared" si="221"/>
        <v>615766.66666666663</v>
      </c>
    </row>
    <row r="14166" spans="1:6" x14ac:dyDescent="0.3">
      <c r="A14166" t="s">
        <v>14781</v>
      </c>
      <c r="B14166">
        <v>12974010</v>
      </c>
      <c r="C14166">
        <v>12675340</v>
      </c>
      <c r="D14166">
        <v>10822500</v>
      </c>
      <c r="E14166">
        <v>6502950</v>
      </c>
      <c r="F14166" s="4">
        <f t="shared" si="221"/>
        <v>10000263.333333334</v>
      </c>
    </row>
    <row r="14167" spans="1:6" x14ac:dyDescent="0.3">
      <c r="A14167" t="s">
        <v>14782</v>
      </c>
      <c r="B14167">
        <v>1968300</v>
      </c>
      <c r="C14167">
        <v>2611970</v>
      </c>
      <c r="D14167">
        <v>2252120</v>
      </c>
      <c r="E14167">
        <v>2207400</v>
      </c>
      <c r="F14167" s="4">
        <f t="shared" si="221"/>
        <v>2357163.3333333335</v>
      </c>
    </row>
    <row r="14168" spans="1:6" x14ac:dyDescent="0.3">
      <c r="A14168" t="s">
        <v>14783</v>
      </c>
      <c r="B14168">
        <v>2607040</v>
      </c>
      <c r="C14168">
        <v>2437340</v>
      </c>
      <c r="D14168">
        <v>4266246</v>
      </c>
      <c r="E14168">
        <v>3678560</v>
      </c>
      <c r="F14168" s="4">
        <f t="shared" si="221"/>
        <v>3460715.3333333335</v>
      </c>
    </row>
    <row r="14169" spans="1:6" x14ac:dyDescent="0.3">
      <c r="A14169" t="s">
        <v>14784</v>
      </c>
      <c r="B14169">
        <v>1345890</v>
      </c>
      <c r="C14169">
        <v>0</v>
      </c>
      <c r="D14169">
        <v>0</v>
      </c>
      <c r="E14169">
        <v>2351600</v>
      </c>
      <c r="F14169" s="4">
        <f t="shared" si="221"/>
        <v>783866.66666666663</v>
      </c>
    </row>
    <row r="14170" spans="1:6" x14ac:dyDescent="0.3">
      <c r="A14170" t="s">
        <v>14785</v>
      </c>
      <c r="B14170">
        <v>950040</v>
      </c>
      <c r="C14170">
        <v>3841050</v>
      </c>
      <c r="D14170">
        <v>2231020</v>
      </c>
      <c r="E14170">
        <v>4045860</v>
      </c>
      <c r="F14170" s="4">
        <f t="shared" si="221"/>
        <v>3372643.3333333335</v>
      </c>
    </row>
    <row r="14171" spans="1:6" x14ac:dyDescent="0.3">
      <c r="A14171" t="s">
        <v>14786</v>
      </c>
      <c r="B14171">
        <v>855400</v>
      </c>
      <c r="C14171">
        <v>4000220</v>
      </c>
      <c r="D14171">
        <v>2150290</v>
      </c>
      <c r="E14171">
        <v>3020200</v>
      </c>
      <c r="F14171" s="4">
        <f t="shared" si="221"/>
        <v>3056903.3333333335</v>
      </c>
    </row>
    <row r="14172" spans="1:6" x14ac:dyDescent="0.3">
      <c r="A14172" t="s">
        <v>14787</v>
      </c>
      <c r="B14172">
        <v>350000</v>
      </c>
      <c r="C14172">
        <v>458900</v>
      </c>
      <c r="D14172">
        <v>630000</v>
      </c>
      <c r="E14172">
        <v>1482400</v>
      </c>
      <c r="F14172" s="4">
        <f t="shared" si="221"/>
        <v>857100</v>
      </c>
    </row>
    <row r="14173" spans="1:6" x14ac:dyDescent="0.3">
      <c r="A14173" t="s">
        <v>14788</v>
      </c>
      <c r="B14173">
        <v>1640900</v>
      </c>
      <c r="C14173">
        <v>409500</v>
      </c>
      <c r="D14173">
        <v>1064700</v>
      </c>
      <c r="E14173">
        <v>1123100</v>
      </c>
      <c r="F14173" s="4">
        <f t="shared" si="221"/>
        <v>865766.66666666663</v>
      </c>
    </row>
    <row r="14174" spans="1:6" x14ac:dyDescent="0.3">
      <c r="A14174" t="s">
        <v>14789</v>
      </c>
      <c r="B14174">
        <v>0</v>
      </c>
      <c r="C14174">
        <v>0</v>
      </c>
      <c r="D14174">
        <v>2233340</v>
      </c>
      <c r="E14174">
        <v>3148280</v>
      </c>
      <c r="F14174" s="4">
        <f t="shared" si="221"/>
        <v>1793873.3333333333</v>
      </c>
    </row>
    <row r="14175" spans="1:6" x14ac:dyDescent="0.3">
      <c r="A14175" t="s">
        <v>14790</v>
      </c>
      <c r="B14175">
        <v>0</v>
      </c>
      <c r="C14175">
        <v>0</v>
      </c>
      <c r="D14175">
        <v>9556820</v>
      </c>
      <c r="E14175">
        <v>6540680</v>
      </c>
      <c r="F14175" s="4">
        <f t="shared" si="221"/>
        <v>5365833.333333333</v>
      </c>
    </row>
    <row r="14176" spans="1:6" x14ac:dyDescent="0.3">
      <c r="A14176" t="s">
        <v>14791</v>
      </c>
      <c r="B14176">
        <v>2257000</v>
      </c>
      <c r="C14176">
        <v>1529520</v>
      </c>
      <c r="D14176">
        <v>1576600</v>
      </c>
      <c r="E14176">
        <v>3273020</v>
      </c>
      <c r="F14176" s="4">
        <f t="shared" si="221"/>
        <v>2126380</v>
      </c>
    </row>
    <row r="14177" spans="1:6" x14ac:dyDescent="0.3">
      <c r="A14177" t="s">
        <v>14792</v>
      </c>
      <c r="B14177">
        <v>0</v>
      </c>
      <c r="C14177">
        <v>852240</v>
      </c>
      <c r="D14177">
        <v>1283100</v>
      </c>
      <c r="E14177">
        <v>1060240</v>
      </c>
      <c r="F14177" s="4">
        <f t="shared" si="221"/>
        <v>1065193.3333333333</v>
      </c>
    </row>
    <row r="14178" spans="1:6" x14ac:dyDescent="0.3">
      <c r="A14178" t="s">
        <v>14793</v>
      </c>
      <c r="B14178">
        <v>6131270</v>
      </c>
      <c r="C14178">
        <v>4986570</v>
      </c>
      <c r="D14178">
        <v>4624790</v>
      </c>
      <c r="E14178">
        <v>4837780</v>
      </c>
      <c r="F14178" s="4">
        <f t="shared" si="221"/>
        <v>4816380</v>
      </c>
    </row>
    <row r="14179" spans="1:6" x14ac:dyDescent="0.3">
      <c r="A14179" t="s">
        <v>14794</v>
      </c>
      <c r="B14179">
        <v>1450540</v>
      </c>
      <c r="C14179">
        <v>896120</v>
      </c>
      <c r="D14179">
        <v>218400</v>
      </c>
      <c r="E14179">
        <v>357000</v>
      </c>
      <c r="F14179" s="4">
        <f t="shared" si="221"/>
        <v>490506.66666666669</v>
      </c>
    </row>
    <row r="14180" spans="1:6" x14ac:dyDescent="0.3">
      <c r="A14180" t="s">
        <v>14795</v>
      </c>
      <c r="B14180">
        <v>2137320</v>
      </c>
      <c r="C14180">
        <v>2422030</v>
      </c>
      <c r="D14180">
        <v>2534350</v>
      </c>
      <c r="E14180">
        <v>3984510</v>
      </c>
      <c r="F14180" s="4">
        <f t="shared" si="221"/>
        <v>2980296.6666666665</v>
      </c>
    </row>
    <row r="14181" spans="1:6" x14ac:dyDescent="0.3">
      <c r="A14181" t="s">
        <v>237</v>
      </c>
      <c r="B14181">
        <v>3596540</v>
      </c>
      <c r="C14181">
        <v>3323870</v>
      </c>
      <c r="D14181">
        <v>3007290</v>
      </c>
      <c r="E14181">
        <v>2233100</v>
      </c>
      <c r="F14181" s="4">
        <f t="shared" si="221"/>
        <v>2854753.3333333335</v>
      </c>
    </row>
    <row r="14182" spans="1:6" x14ac:dyDescent="0.3">
      <c r="A14182" t="s">
        <v>14796</v>
      </c>
      <c r="B14182">
        <v>662400</v>
      </c>
      <c r="C14182">
        <v>2065460</v>
      </c>
      <c r="D14182">
        <v>528000</v>
      </c>
      <c r="E14182">
        <v>886680</v>
      </c>
      <c r="F14182" s="4">
        <f t="shared" si="221"/>
        <v>1160046.6666666667</v>
      </c>
    </row>
    <row r="14183" spans="1:6" x14ac:dyDescent="0.3">
      <c r="A14183" t="s">
        <v>14797</v>
      </c>
      <c r="B14183">
        <v>0</v>
      </c>
      <c r="C14183">
        <v>2005330</v>
      </c>
      <c r="D14183">
        <v>0</v>
      </c>
      <c r="E14183">
        <v>2223400</v>
      </c>
      <c r="F14183" s="4">
        <f t="shared" si="221"/>
        <v>1409576.6666666667</v>
      </c>
    </row>
    <row r="14184" spans="1:6" x14ac:dyDescent="0.3">
      <c r="A14184" t="s">
        <v>14798</v>
      </c>
      <c r="B14184">
        <v>882000</v>
      </c>
      <c r="C14184">
        <v>0</v>
      </c>
      <c r="D14184">
        <v>0</v>
      </c>
      <c r="E14184">
        <v>2244970</v>
      </c>
      <c r="F14184" s="4">
        <f t="shared" si="221"/>
        <v>748323.33333333337</v>
      </c>
    </row>
    <row r="14185" spans="1:6" x14ac:dyDescent="0.3">
      <c r="A14185" t="s">
        <v>14799</v>
      </c>
      <c r="B14185">
        <v>0</v>
      </c>
      <c r="C14185">
        <v>987890</v>
      </c>
      <c r="D14185">
        <v>0</v>
      </c>
      <c r="E14185">
        <v>0</v>
      </c>
      <c r="F14185" s="4">
        <f t="shared" si="221"/>
        <v>329296.66666666669</v>
      </c>
    </row>
    <row r="14186" spans="1:6" x14ac:dyDescent="0.3">
      <c r="A14186" t="s">
        <v>14800</v>
      </c>
      <c r="B14186">
        <v>0</v>
      </c>
      <c r="C14186">
        <v>0</v>
      </c>
      <c r="D14186">
        <v>855400</v>
      </c>
      <c r="E14186">
        <v>622200</v>
      </c>
      <c r="F14186" s="4">
        <f t="shared" si="221"/>
        <v>492533.33333333331</v>
      </c>
    </row>
    <row r="14187" spans="1:6" x14ac:dyDescent="0.3">
      <c r="A14187" t="s">
        <v>14801</v>
      </c>
      <c r="B14187">
        <v>764400</v>
      </c>
      <c r="C14187">
        <v>382200</v>
      </c>
      <c r="D14187">
        <v>1386600</v>
      </c>
      <c r="E14187">
        <v>382200</v>
      </c>
      <c r="F14187" s="4">
        <f t="shared" si="221"/>
        <v>717000</v>
      </c>
    </row>
    <row r="14188" spans="1:6" x14ac:dyDescent="0.3">
      <c r="A14188" t="s">
        <v>14802</v>
      </c>
      <c r="B14188">
        <v>640220</v>
      </c>
      <c r="C14188">
        <v>647200</v>
      </c>
      <c r="D14188">
        <v>1577580</v>
      </c>
      <c r="E14188">
        <v>1170200</v>
      </c>
      <c r="F14188" s="4">
        <f t="shared" si="221"/>
        <v>1131660</v>
      </c>
    </row>
    <row r="14189" spans="1:6" x14ac:dyDescent="0.3">
      <c r="A14189" t="s">
        <v>14803</v>
      </c>
      <c r="B14189">
        <v>0</v>
      </c>
      <c r="C14189">
        <v>1256300</v>
      </c>
      <c r="D14189">
        <v>0</v>
      </c>
      <c r="E14189">
        <v>0</v>
      </c>
      <c r="F14189" s="4">
        <f t="shared" si="221"/>
        <v>418766.66666666669</v>
      </c>
    </row>
    <row r="14190" spans="1:6" x14ac:dyDescent="0.3">
      <c r="A14190" t="s">
        <v>14804</v>
      </c>
      <c r="B14190">
        <v>891200</v>
      </c>
      <c r="C14190">
        <v>675600</v>
      </c>
      <c r="D14190">
        <v>1286000</v>
      </c>
      <c r="E14190">
        <v>1774100</v>
      </c>
      <c r="F14190" s="4">
        <f t="shared" si="221"/>
        <v>1245233.3333333333</v>
      </c>
    </row>
    <row r="14191" spans="1:6" x14ac:dyDescent="0.3">
      <c r="A14191" t="s">
        <v>14805</v>
      </c>
      <c r="B14191">
        <v>888160</v>
      </c>
      <c r="C14191">
        <v>1232560</v>
      </c>
      <c r="D14191">
        <v>1199380</v>
      </c>
      <c r="E14191">
        <v>944740</v>
      </c>
      <c r="F14191" s="4">
        <f t="shared" si="221"/>
        <v>1125560</v>
      </c>
    </row>
    <row r="14192" spans="1:6" x14ac:dyDescent="0.3">
      <c r="A14192" t="s">
        <v>14806</v>
      </c>
      <c r="B14192">
        <v>918820</v>
      </c>
      <c r="C14192">
        <v>625080</v>
      </c>
      <c r="D14192">
        <v>584040</v>
      </c>
      <c r="E14192">
        <v>1023570</v>
      </c>
      <c r="F14192" s="4">
        <f t="shared" si="221"/>
        <v>744230</v>
      </c>
    </row>
    <row r="14193" spans="1:6" x14ac:dyDescent="0.3">
      <c r="A14193" t="s">
        <v>14807</v>
      </c>
      <c r="B14193">
        <v>2485210</v>
      </c>
      <c r="C14193">
        <v>1567020</v>
      </c>
      <c r="D14193">
        <v>1343440</v>
      </c>
      <c r="E14193">
        <v>990360</v>
      </c>
      <c r="F14193" s="4">
        <f t="shared" si="221"/>
        <v>1300273.3333333333</v>
      </c>
    </row>
    <row r="14194" spans="1:6" x14ac:dyDescent="0.3">
      <c r="A14194" t="s">
        <v>14808</v>
      </c>
      <c r="B14194">
        <v>1683390</v>
      </c>
      <c r="C14194">
        <v>0</v>
      </c>
      <c r="D14194">
        <v>464620</v>
      </c>
      <c r="E14194">
        <v>1085400</v>
      </c>
      <c r="F14194" s="4">
        <f t="shared" si="221"/>
        <v>516673.33333333331</v>
      </c>
    </row>
    <row r="14195" spans="1:6" x14ac:dyDescent="0.3">
      <c r="A14195" t="s">
        <v>14809</v>
      </c>
      <c r="B14195">
        <v>438000</v>
      </c>
      <c r="C14195">
        <v>2005760</v>
      </c>
      <c r="D14195">
        <v>195500</v>
      </c>
      <c r="E14195">
        <v>2147620</v>
      </c>
      <c r="F14195" s="4">
        <f t="shared" si="221"/>
        <v>1449626.6666666667</v>
      </c>
    </row>
    <row r="14196" spans="1:6" x14ac:dyDescent="0.3">
      <c r="A14196" t="s">
        <v>14810</v>
      </c>
      <c r="B14196">
        <v>370000</v>
      </c>
      <c r="C14196">
        <v>0</v>
      </c>
      <c r="D14196">
        <v>475020</v>
      </c>
      <c r="E14196">
        <v>0</v>
      </c>
      <c r="F14196" s="4">
        <f t="shared" si="221"/>
        <v>158340</v>
      </c>
    </row>
    <row r="14197" spans="1:6" x14ac:dyDescent="0.3">
      <c r="A14197" t="s">
        <v>14811</v>
      </c>
      <c r="B14197">
        <v>0</v>
      </c>
      <c r="C14197">
        <v>0</v>
      </c>
      <c r="D14197">
        <v>6681548</v>
      </c>
      <c r="E14197">
        <v>2748100</v>
      </c>
      <c r="F14197" s="4">
        <f t="shared" si="221"/>
        <v>3143216</v>
      </c>
    </row>
    <row r="14198" spans="1:6" x14ac:dyDescent="0.3">
      <c r="A14198" t="s">
        <v>14812</v>
      </c>
      <c r="B14198">
        <v>1354800</v>
      </c>
      <c r="C14198">
        <v>1040300</v>
      </c>
      <c r="D14198">
        <v>2983890</v>
      </c>
      <c r="E14198">
        <v>0</v>
      </c>
      <c r="F14198" s="4">
        <f t="shared" si="221"/>
        <v>1341396.6666666667</v>
      </c>
    </row>
    <row r="14199" spans="1:6" x14ac:dyDescent="0.3">
      <c r="A14199" t="s">
        <v>14813</v>
      </c>
      <c r="B14199">
        <v>450000</v>
      </c>
      <c r="C14199">
        <v>790700</v>
      </c>
      <c r="D14199">
        <v>2002000</v>
      </c>
      <c r="E14199">
        <v>2174700</v>
      </c>
      <c r="F14199" s="4">
        <f t="shared" si="221"/>
        <v>1655800</v>
      </c>
    </row>
    <row r="14200" spans="1:6" x14ac:dyDescent="0.3">
      <c r="A14200" t="s">
        <v>14814</v>
      </c>
      <c r="B14200">
        <v>1319810</v>
      </c>
      <c r="C14200">
        <v>561100</v>
      </c>
      <c r="D14200">
        <v>626080</v>
      </c>
      <c r="E14200">
        <v>343980</v>
      </c>
      <c r="F14200" s="4">
        <f t="shared" si="221"/>
        <v>510386.66666666669</v>
      </c>
    </row>
    <row r="14201" spans="1:6" x14ac:dyDescent="0.3">
      <c r="A14201" t="s">
        <v>14815</v>
      </c>
      <c r="B14201">
        <v>4176280</v>
      </c>
      <c r="C14201">
        <v>6934040</v>
      </c>
      <c r="D14201">
        <v>5874160</v>
      </c>
      <c r="E14201">
        <v>2726260</v>
      </c>
      <c r="F14201" s="4">
        <f t="shared" si="221"/>
        <v>5178153.333333333</v>
      </c>
    </row>
    <row r="14202" spans="1:6" x14ac:dyDescent="0.3">
      <c r="A14202" t="s">
        <v>14816</v>
      </c>
      <c r="B14202">
        <v>0</v>
      </c>
      <c r="C14202">
        <v>264600</v>
      </c>
      <c r="D14202">
        <v>0</v>
      </c>
      <c r="E14202">
        <v>0</v>
      </c>
      <c r="F14202" s="4">
        <f t="shared" si="221"/>
        <v>88200</v>
      </c>
    </row>
    <row r="14203" spans="1:6" x14ac:dyDescent="0.3">
      <c r="A14203" t="s">
        <v>698</v>
      </c>
      <c r="B14203">
        <v>1467000</v>
      </c>
      <c r="C14203">
        <v>6046380</v>
      </c>
      <c r="D14203">
        <v>14662800</v>
      </c>
      <c r="E14203">
        <v>10807160</v>
      </c>
      <c r="F14203" s="4">
        <f t="shared" si="221"/>
        <v>10505446.666666666</v>
      </c>
    </row>
    <row r="14204" spans="1:6" x14ac:dyDescent="0.3">
      <c r="A14204" t="s">
        <v>14817</v>
      </c>
      <c r="B14204">
        <v>730330</v>
      </c>
      <c r="C14204">
        <v>0</v>
      </c>
      <c r="D14204">
        <v>0</v>
      </c>
      <c r="E14204">
        <v>0</v>
      </c>
      <c r="F14204" s="4">
        <f t="shared" si="221"/>
        <v>0</v>
      </c>
    </row>
    <row r="14205" spans="1:6" x14ac:dyDescent="0.3">
      <c r="A14205" t="s">
        <v>14818</v>
      </c>
      <c r="B14205">
        <v>0</v>
      </c>
      <c r="C14205">
        <v>1812140</v>
      </c>
      <c r="D14205">
        <v>10325070</v>
      </c>
      <c r="E14205">
        <v>6342220</v>
      </c>
      <c r="F14205" s="4">
        <f t="shared" si="221"/>
        <v>6159810</v>
      </c>
    </row>
    <row r="14206" spans="1:6" x14ac:dyDescent="0.3">
      <c r="A14206" t="s">
        <v>14819</v>
      </c>
      <c r="B14206">
        <v>2028440</v>
      </c>
      <c r="C14206">
        <v>1237600</v>
      </c>
      <c r="D14206">
        <v>3367000</v>
      </c>
      <c r="E14206">
        <v>855200</v>
      </c>
      <c r="F14206" s="4">
        <f t="shared" si="221"/>
        <v>1819933.3333333333</v>
      </c>
    </row>
    <row r="14207" spans="1:6" x14ac:dyDescent="0.3">
      <c r="A14207" t="s">
        <v>14820</v>
      </c>
      <c r="B14207">
        <v>309400</v>
      </c>
      <c r="C14207">
        <v>0</v>
      </c>
      <c r="D14207">
        <v>1960300</v>
      </c>
      <c r="E14207">
        <v>0</v>
      </c>
      <c r="F14207" s="4">
        <f t="shared" si="221"/>
        <v>653433.33333333337</v>
      </c>
    </row>
    <row r="14208" spans="1:6" x14ac:dyDescent="0.3">
      <c r="A14208" t="s">
        <v>14821</v>
      </c>
      <c r="B14208">
        <v>7098000</v>
      </c>
      <c r="C14208">
        <v>8685520</v>
      </c>
      <c r="D14208">
        <v>9765210</v>
      </c>
      <c r="E14208">
        <v>8382920</v>
      </c>
      <c r="F14208" s="4">
        <f t="shared" si="221"/>
        <v>8944550</v>
      </c>
    </row>
    <row r="14209" spans="1:6" x14ac:dyDescent="0.3">
      <c r="A14209" t="s">
        <v>14822</v>
      </c>
      <c r="B14209">
        <v>647680</v>
      </c>
      <c r="C14209">
        <v>647680</v>
      </c>
      <c r="D14209">
        <v>0</v>
      </c>
      <c r="E14209">
        <v>0</v>
      </c>
      <c r="F14209" s="4">
        <f t="shared" si="221"/>
        <v>215893.33333333334</v>
      </c>
    </row>
    <row r="14210" spans="1:6" x14ac:dyDescent="0.3">
      <c r="A14210" t="s">
        <v>14823</v>
      </c>
      <c r="B14210">
        <v>0</v>
      </c>
      <c r="C14210">
        <v>2071300</v>
      </c>
      <c r="D14210">
        <v>910000</v>
      </c>
      <c r="E14210">
        <v>565920</v>
      </c>
      <c r="F14210" s="4">
        <f t="shared" si="221"/>
        <v>1182406.6666666667</v>
      </c>
    </row>
    <row r="14211" spans="1:6" x14ac:dyDescent="0.3">
      <c r="A14211" t="s">
        <v>14824</v>
      </c>
      <c r="B14211">
        <v>252000</v>
      </c>
      <c r="C14211">
        <v>0</v>
      </c>
      <c r="D14211">
        <v>0</v>
      </c>
      <c r="E14211">
        <v>1114840</v>
      </c>
      <c r="F14211" s="4">
        <f t="shared" ref="F14211:F14274" si="222">SUM(C14211:E14211)/3</f>
        <v>371613.33333333331</v>
      </c>
    </row>
    <row r="14212" spans="1:6" x14ac:dyDescent="0.3">
      <c r="A14212" t="s">
        <v>14825</v>
      </c>
      <c r="B14212">
        <v>3700000</v>
      </c>
      <c r="C14212">
        <v>4053520</v>
      </c>
      <c r="D14212">
        <v>1944800</v>
      </c>
      <c r="E14212">
        <v>0</v>
      </c>
      <c r="F14212" s="4">
        <f t="shared" si="222"/>
        <v>1999440</v>
      </c>
    </row>
    <row r="14213" spans="1:6" x14ac:dyDescent="0.3">
      <c r="A14213" t="s">
        <v>14826</v>
      </c>
      <c r="B14213">
        <v>0</v>
      </c>
      <c r="C14213">
        <v>840840</v>
      </c>
      <c r="D14213">
        <v>709800</v>
      </c>
      <c r="E14213">
        <v>1256100</v>
      </c>
      <c r="F14213" s="4">
        <f t="shared" si="222"/>
        <v>935580</v>
      </c>
    </row>
    <row r="14214" spans="1:6" x14ac:dyDescent="0.3">
      <c r="A14214" t="s">
        <v>14827</v>
      </c>
      <c r="B14214">
        <v>0</v>
      </c>
      <c r="C14214">
        <v>0</v>
      </c>
      <c r="D14214">
        <v>501880</v>
      </c>
      <c r="E14214">
        <v>1298500</v>
      </c>
      <c r="F14214" s="4">
        <f t="shared" si="222"/>
        <v>600126.66666666663</v>
      </c>
    </row>
    <row r="14215" spans="1:6" x14ac:dyDescent="0.3">
      <c r="A14215" t="s">
        <v>14828</v>
      </c>
      <c r="B14215">
        <v>1110000</v>
      </c>
      <c r="C14215">
        <v>1086140</v>
      </c>
      <c r="D14215">
        <v>1073800</v>
      </c>
      <c r="E14215">
        <v>1157500</v>
      </c>
      <c r="F14215" s="4">
        <f t="shared" si="222"/>
        <v>1105813.3333333333</v>
      </c>
    </row>
    <row r="14216" spans="1:6" x14ac:dyDescent="0.3">
      <c r="A14216" t="s">
        <v>14829</v>
      </c>
      <c r="B14216">
        <v>0</v>
      </c>
      <c r="C14216">
        <v>2820060</v>
      </c>
      <c r="D14216">
        <v>0</v>
      </c>
      <c r="E14216">
        <v>1284700</v>
      </c>
      <c r="F14216" s="4">
        <f t="shared" si="222"/>
        <v>1368253.3333333333</v>
      </c>
    </row>
    <row r="14217" spans="1:6" x14ac:dyDescent="0.3">
      <c r="A14217" t="s">
        <v>14830</v>
      </c>
      <c r="B14217">
        <v>0</v>
      </c>
      <c r="C14217">
        <v>3403000</v>
      </c>
      <c r="D14217">
        <v>1024400</v>
      </c>
      <c r="E14217">
        <v>1548000</v>
      </c>
      <c r="F14217" s="4">
        <f t="shared" si="222"/>
        <v>1991800</v>
      </c>
    </row>
    <row r="14218" spans="1:6" x14ac:dyDescent="0.3">
      <c r="A14218" t="s">
        <v>14831</v>
      </c>
      <c r="B14218">
        <v>2084900</v>
      </c>
      <c r="C14218">
        <v>2185660</v>
      </c>
      <c r="D14218">
        <v>256000</v>
      </c>
      <c r="E14218">
        <v>1233960</v>
      </c>
      <c r="F14218" s="4">
        <f t="shared" si="222"/>
        <v>1225206.6666666667</v>
      </c>
    </row>
    <row r="14219" spans="1:6" x14ac:dyDescent="0.3">
      <c r="A14219" t="s">
        <v>14832</v>
      </c>
      <c r="B14219">
        <v>2243720</v>
      </c>
      <c r="C14219">
        <v>916890</v>
      </c>
      <c r="D14219">
        <v>0</v>
      </c>
      <c r="E14219">
        <v>2060160</v>
      </c>
      <c r="F14219" s="4">
        <f t="shared" si="222"/>
        <v>992350</v>
      </c>
    </row>
    <row r="14220" spans="1:6" x14ac:dyDescent="0.3">
      <c r="A14220" t="s">
        <v>14833</v>
      </c>
      <c r="B14220">
        <v>1849040</v>
      </c>
      <c r="C14220">
        <v>1506960</v>
      </c>
      <c r="D14220">
        <v>979950</v>
      </c>
      <c r="E14220">
        <v>382200</v>
      </c>
      <c r="F14220" s="4">
        <f t="shared" si="222"/>
        <v>956370</v>
      </c>
    </row>
    <row r="14221" spans="1:6" x14ac:dyDescent="0.3">
      <c r="A14221" t="s">
        <v>14834</v>
      </c>
      <c r="B14221">
        <v>570200</v>
      </c>
      <c r="C14221">
        <v>1205800</v>
      </c>
      <c r="D14221">
        <v>568900</v>
      </c>
      <c r="E14221">
        <v>865500</v>
      </c>
      <c r="F14221" s="4">
        <f t="shared" si="222"/>
        <v>880066.66666666663</v>
      </c>
    </row>
    <row r="14222" spans="1:6" x14ac:dyDescent="0.3">
      <c r="A14222" t="s">
        <v>14835</v>
      </c>
      <c r="B14222">
        <v>1312900</v>
      </c>
      <c r="C14222">
        <v>0</v>
      </c>
      <c r="D14222">
        <v>357000</v>
      </c>
      <c r="E14222">
        <v>714720</v>
      </c>
      <c r="F14222" s="4">
        <f t="shared" si="222"/>
        <v>357240</v>
      </c>
    </row>
    <row r="14223" spans="1:6" x14ac:dyDescent="0.3">
      <c r="A14223" t="s">
        <v>14836</v>
      </c>
      <c r="B14223">
        <v>1190000</v>
      </c>
      <c r="C14223">
        <v>1231400</v>
      </c>
      <c r="D14223">
        <v>516880</v>
      </c>
      <c r="E14223">
        <v>386000</v>
      </c>
      <c r="F14223" s="4">
        <f t="shared" si="222"/>
        <v>711426.66666666663</v>
      </c>
    </row>
    <row r="14224" spans="1:6" x14ac:dyDescent="0.3">
      <c r="A14224" t="s">
        <v>14837</v>
      </c>
      <c r="B14224">
        <v>1104000</v>
      </c>
      <c r="C14224">
        <v>2350040</v>
      </c>
      <c r="D14224">
        <v>3663860</v>
      </c>
      <c r="E14224">
        <v>2817670</v>
      </c>
      <c r="F14224" s="4">
        <f t="shared" si="222"/>
        <v>2943856.6666666665</v>
      </c>
    </row>
    <row r="14225" spans="1:6" x14ac:dyDescent="0.3">
      <c r="A14225" t="s">
        <v>14838</v>
      </c>
      <c r="B14225">
        <v>0</v>
      </c>
      <c r="C14225">
        <v>2769300</v>
      </c>
      <c r="D14225">
        <v>0</v>
      </c>
      <c r="E14225">
        <v>0</v>
      </c>
      <c r="F14225" s="4">
        <f t="shared" si="222"/>
        <v>923100</v>
      </c>
    </row>
    <row r="14226" spans="1:6" x14ac:dyDescent="0.3">
      <c r="A14226" t="s">
        <v>14839</v>
      </c>
      <c r="B14226">
        <v>520780</v>
      </c>
      <c r="C14226">
        <v>735700</v>
      </c>
      <c r="D14226">
        <v>0</v>
      </c>
      <c r="E14226">
        <v>386000</v>
      </c>
      <c r="F14226" s="4">
        <f t="shared" si="222"/>
        <v>373900</v>
      </c>
    </row>
    <row r="14227" spans="1:6" x14ac:dyDescent="0.3">
      <c r="A14227" t="s">
        <v>14840</v>
      </c>
      <c r="B14227">
        <v>0</v>
      </c>
      <c r="C14227">
        <v>2818060</v>
      </c>
      <c r="D14227">
        <v>4505660</v>
      </c>
      <c r="E14227">
        <v>2963900</v>
      </c>
      <c r="F14227" s="4">
        <f t="shared" si="222"/>
        <v>3429206.6666666665</v>
      </c>
    </row>
    <row r="14228" spans="1:6" x14ac:dyDescent="0.3">
      <c r="A14228" t="s">
        <v>14841</v>
      </c>
      <c r="B14228">
        <v>660660</v>
      </c>
      <c r="C14228">
        <v>994260</v>
      </c>
      <c r="D14228">
        <v>689780</v>
      </c>
      <c r="E14228">
        <v>751820</v>
      </c>
      <c r="F14228" s="4">
        <f t="shared" si="222"/>
        <v>811953.33333333337</v>
      </c>
    </row>
    <row r="14229" spans="1:6" x14ac:dyDescent="0.3">
      <c r="A14229" t="s">
        <v>14842</v>
      </c>
      <c r="B14229">
        <v>1125000</v>
      </c>
      <c r="C14229">
        <v>234000</v>
      </c>
      <c r="D14229">
        <v>149400</v>
      </c>
      <c r="E14229">
        <v>1813420</v>
      </c>
      <c r="F14229" s="4">
        <f t="shared" si="222"/>
        <v>732273.33333333337</v>
      </c>
    </row>
    <row r="14230" spans="1:6" x14ac:dyDescent="0.3">
      <c r="A14230" t="s">
        <v>14843</v>
      </c>
      <c r="B14230">
        <v>411950</v>
      </c>
      <c r="C14230">
        <v>2028750</v>
      </c>
      <c r="D14230">
        <v>234600</v>
      </c>
      <c r="E14230">
        <v>0</v>
      </c>
      <c r="F14230" s="4">
        <f t="shared" si="222"/>
        <v>754450</v>
      </c>
    </row>
    <row r="14231" spans="1:6" x14ac:dyDescent="0.3">
      <c r="A14231" t="s">
        <v>14844</v>
      </c>
      <c r="B14231">
        <v>2369560</v>
      </c>
      <c r="C14231">
        <v>2038720</v>
      </c>
      <c r="D14231">
        <v>2229730</v>
      </c>
      <c r="E14231">
        <v>4539220</v>
      </c>
      <c r="F14231" s="4">
        <f t="shared" si="222"/>
        <v>2935890</v>
      </c>
    </row>
    <row r="14232" spans="1:6" x14ac:dyDescent="0.3">
      <c r="A14232" t="s">
        <v>14845</v>
      </c>
      <c r="B14232">
        <v>0</v>
      </c>
      <c r="C14232">
        <v>4584520</v>
      </c>
      <c r="D14232">
        <v>5091790</v>
      </c>
      <c r="E14232">
        <v>3733100</v>
      </c>
      <c r="F14232" s="4">
        <f t="shared" si="222"/>
        <v>4469803.333333333</v>
      </c>
    </row>
    <row r="14233" spans="1:6" x14ac:dyDescent="0.3">
      <c r="A14233" t="s">
        <v>14846</v>
      </c>
      <c r="B14233">
        <v>626620</v>
      </c>
      <c r="C14233">
        <v>0</v>
      </c>
      <c r="D14233">
        <v>0</v>
      </c>
      <c r="E14233">
        <v>0</v>
      </c>
      <c r="F14233" s="4">
        <f t="shared" si="222"/>
        <v>0</v>
      </c>
    </row>
    <row r="14234" spans="1:6" x14ac:dyDescent="0.3">
      <c r="A14234" t="s">
        <v>14847</v>
      </c>
      <c r="B14234">
        <v>0</v>
      </c>
      <c r="C14234">
        <v>573300</v>
      </c>
      <c r="D14234">
        <v>0</v>
      </c>
      <c r="E14234">
        <v>0</v>
      </c>
      <c r="F14234" s="4">
        <f t="shared" si="222"/>
        <v>191100</v>
      </c>
    </row>
    <row r="14235" spans="1:6" x14ac:dyDescent="0.3">
      <c r="A14235" t="s">
        <v>14848</v>
      </c>
      <c r="B14235">
        <v>0</v>
      </c>
      <c r="C14235">
        <v>612000</v>
      </c>
      <c r="D14235">
        <v>757200</v>
      </c>
      <c r="E14235">
        <v>450560</v>
      </c>
      <c r="F14235" s="4">
        <f t="shared" si="222"/>
        <v>606586.66666666663</v>
      </c>
    </row>
    <row r="14236" spans="1:6" x14ac:dyDescent="0.3">
      <c r="A14236" t="s">
        <v>14849</v>
      </c>
      <c r="B14236">
        <v>230000</v>
      </c>
      <c r="C14236">
        <v>1023750</v>
      </c>
      <c r="D14236">
        <v>598000</v>
      </c>
      <c r="E14236">
        <v>1273280</v>
      </c>
      <c r="F14236" s="4">
        <f t="shared" si="222"/>
        <v>965010</v>
      </c>
    </row>
    <row r="14237" spans="1:6" x14ac:dyDescent="0.3">
      <c r="A14237" t="s">
        <v>14850</v>
      </c>
      <c r="B14237">
        <v>950000</v>
      </c>
      <c r="C14237">
        <v>1183000</v>
      </c>
      <c r="D14237">
        <v>1483300</v>
      </c>
      <c r="E14237">
        <v>1551020</v>
      </c>
      <c r="F14237" s="4">
        <f t="shared" si="222"/>
        <v>1405773.3333333333</v>
      </c>
    </row>
    <row r="14238" spans="1:6" x14ac:dyDescent="0.3">
      <c r="A14238" t="s">
        <v>14851</v>
      </c>
      <c r="B14238">
        <v>752200</v>
      </c>
      <c r="C14238">
        <v>773150</v>
      </c>
      <c r="D14238">
        <v>1207700</v>
      </c>
      <c r="E14238">
        <v>820000</v>
      </c>
      <c r="F14238" s="4">
        <f t="shared" si="222"/>
        <v>933616.66666666663</v>
      </c>
    </row>
    <row r="14239" spans="1:6" x14ac:dyDescent="0.3">
      <c r="A14239" t="s">
        <v>14852</v>
      </c>
      <c r="B14239">
        <v>0</v>
      </c>
      <c r="C14239">
        <v>541580</v>
      </c>
      <c r="D14239">
        <v>1480000</v>
      </c>
      <c r="E14239">
        <v>1424180</v>
      </c>
      <c r="F14239" s="4">
        <f t="shared" si="222"/>
        <v>1148586.6666666667</v>
      </c>
    </row>
    <row r="14240" spans="1:6" x14ac:dyDescent="0.3">
      <c r="A14240" t="s">
        <v>14853</v>
      </c>
      <c r="B14240">
        <v>697160</v>
      </c>
      <c r="C14240">
        <v>740000</v>
      </c>
      <c r="D14240">
        <v>753640</v>
      </c>
      <c r="E14240">
        <v>1169330</v>
      </c>
      <c r="F14240" s="4">
        <f t="shared" si="222"/>
        <v>887656.66666666663</v>
      </c>
    </row>
    <row r="14241" spans="1:6" x14ac:dyDescent="0.3">
      <c r="A14241" t="s">
        <v>14854</v>
      </c>
      <c r="B14241">
        <v>0</v>
      </c>
      <c r="C14241">
        <v>1480000</v>
      </c>
      <c r="D14241">
        <v>1681120</v>
      </c>
      <c r="E14241">
        <v>1254560</v>
      </c>
      <c r="F14241" s="4">
        <f t="shared" si="222"/>
        <v>1471893.3333333333</v>
      </c>
    </row>
    <row r="14242" spans="1:6" x14ac:dyDescent="0.3">
      <c r="A14242" t="s">
        <v>14855</v>
      </c>
      <c r="B14242">
        <v>2288880</v>
      </c>
      <c r="C14242">
        <v>2831990</v>
      </c>
      <c r="D14242">
        <v>465920</v>
      </c>
      <c r="E14242">
        <v>2227640</v>
      </c>
      <c r="F14242" s="4">
        <f t="shared" si="222"/>
        <v>1841850</v>
      </c>
    </row>
    <row r="14243" spans="1:6" x14ac:dyDescent="0.3">
      <c r="A14243" t="s">
        <v>14856</v>
      </c>
      <c r="B14243">
        <v>2820090</v>
      </c>
      <c r="C14243">
        <v>0</v>
      </c>
      <c r="D14243">
        <v>2308100</v>
      </c>
      <c r="E14243">
        <v>2770700</v>
      </c>
      <c r="F14243" s="4">
        <f t="shared" si="222"/>
        <v>1692933.3333333333</v>
      </c>
    </row>
    <row r="14244" spans="1:6" x14ac:dyDescent="0.3">
      <c r="A14244" t="s">
        <v>14857</v>
      </c>
      <c r="B14244">
        <v>0</v>
      </c>
      <c r="C14244">
        <v>1089290</v>
      </c>
      <c r="D14244">
        <v>365000</v>
      </c>
      <c r="E14244">
        <v>0</v>
      </c>
      <c r="F14244" s="4">
        <f t="shared" si="222"/>
        <v>484763.33333333331</v>
      </c>
    </row>
    <row r="14245" spans="1:6" x14ac:dyDescent="0.3">
      <c r="A14245" t="s">
        <v>14858</v>
      </c>
      <c r="B14245">
        <v>1261230</v>
      </c>
      <c r="C14245">
        <v>0</v>
      </c>
      <c r="D14245">
        <v>1242150</v>
      </c>
      <c r="E14245">
        <v>804000</v>
      </c>
      <c r="F14245" s="4">
        <f t="shared" si="222"/>
        <v>682050</v>
      </c>
    </row>
    <row r="14246" spans="1:6" x14ac:dyDescent="0.3">
      <c r="A14246" t="s">
        <v>14859</v>
      </c>
      <c r="B14246">
        <v>2907120</v>
      </c>
      <c r="C14246">
        <v>2232200</v>
      </c>
      <c r="D14246">
        <v>2261560</v>
      </c>
      <c r="E14246">
        <v>3856310</v>
      </c>
      <c r="F14246" s="4">
        <f t="shared" si="222"/>
        <v>2783356.6666666665</v>
      </c>
    </row>
    <row r="14247" spans="1:6" x14ac:dyDescent="0.3">
      <c r="A14247" t="s">
        <v>14860</v>
      </c>
      <c r="B14247">
        <v>4091310</v>
      </c>
      <c r="C14247">
        <v>0</v>
      </c>
      <c r="D14247">
        <v>818090</v>
      </c>
      <c r="E14247">
        <v>0</v>
      </c>
      <c r="F14247" s="4">
        <f t="shared" si="222"/>
        <v>272696.66666666669</v>
      </c>
    </row>
    <row r="14248" spans="1:6" x14ac:dyDescent="0.3">
      <c r="A14248" t="s">
        <v>14861</v>
      </c>
      <c r="B14248">
        <v>1234956</v>
      </c>
      <c r="C14248">
        <v>1643006</v>
      </c>
      <c r="D14248">
        <v>2097640</v>
      </c>
      <c r="E14248">
        <v>360000</v>
      </c>
      <c r="F14248" s="4">
        <f t="shared" si="222"/>
        <v>1366882</v>
      </c>
    </row>
    <row r="14249" spans="1:6" x14ac:dyDescent="0.3">
      <c r="A14249" t="s">
        <v>297</v>
      </c>
      <c r="B14249">
        <v>0</v>
      </c>
      <c r="C14249">
        <v>688000</v>
      </c>
      <c r="D14249">
        <v>565920</v>
      </c>
      <c r="E14249">
        <v>0</v>
      </c>
      <c r="F14249" s="4">
        <f t="shared" si="222"/>
        <v>417973.33333333331</v>
      </c>
    </row>
    <row r="14250" spans="1:6" x14ac:dyDescent="0.3">
      <c r="A14250" t="s">
        <v>14862</v>
      </c>
      <c r="B14250">
        <v>2233440</v>
      </c>
      <c r="C14250">
        <v>2252000</v>
      </c>
      <c r="D14250">
        <v>0</v>
      </c>
      <c r="E14250">
        <v>2301600</v>
      </c>
      <c r="F14250" s="4">
        <f t="shared" si="222"/>
        <v>1517866.6666666667</v>
      </c>
    </row>
    <row r="14251" spans="1:6" x14ac:dyDescent="0.3">
      <c r="A14251" t="s">
        <v>14863</v>
      </c>
      <c r="B14251">
        <v>2245140</v>
      </c>
      <c r="C14251">
        <v>3980590</v>
      </c>
      <c r="D14251">
        <v>3095640</v>
      </c>
      <c r="E14251">
        <v>2097400</v>
      </c>
      <c r="F14251" s="4">
        <f t="shared" si="222"/>
        <v>3057876.6666666665</v>
      </c>
    </row>
    <row r="14252" spans="1:6" x14ac:dyDescent="0.3">
      <c r="A14252" t="s">
        <v>14864</v>
      </c>
      <c r="B14252">
        <v>2072240</v>
      </c>
      <c r="C14252">
        <v>4626900</v>
      </c>
      <c r="D14252">
        <v>4290200</v>
      </c>
      <c r="E14252">
        <v>758000</v>
      </c>
      <c r="F14252" s="4">
        <f t="shared" si="222"/>
        <v>3225033.3333333335</v>
      </c>
    </row>
    <row r="14253" spans="1:6" x14ac:dyDescent="0.3">
      <c r="A14253" t="s">
        <v>14865</v>
      </c>
      <c r="B14253">
        <v>0</v>
      </c>
      <c r="C14253">
        <v>1512200</v>
      </c>
      <c r="D14253">
        <v>2272300</v>
      </c>
      <c r="E14253">
        <v>925180</v>
      </c>
      <c r="F14253" s="4">
        <f t="shared" si="222"/>
        <v>1569893.3333333333</v>
      </c>
    </row>
    <row r="14254" spans="1:6" x14ac:dyDescent="0.3">
      <c r="A14254" t="s">
        <v>14866</v>
      </c>
      <c r="B14254">
        <v>0</v>
      </c>
      <c r="C14254">
        <v>994630</v>
      </c>
      <c r="D14254">
        <v>0</v>
      </c>
      <c r="E14254">
        <v>666120</v>
      </c>
      <c r="F14254" s="4">
        <f t="shared" si="222"/>
        <v>553583.33333333337</v>
      </c>
    </row>
    <row r="14255" spans="1:6" x14ac:dyDescent="0.3">
      <c r="A14255" t="s">
        <v>14867</v>
      </c>
      <c r="B14255">
        <v>1111460</v>
      </c>
      <c r="C14255">
        <v>1096010</v>
      </c>
      <c r="D14255">
        <v>2144480</v>
      </c>
      <c r="E14255">
        <v>2478560</v>
      </c>
      <c r="F14255" s="4">
        <f t="shared" si="222"/>
        <v>1906350</v>
      </c>
    </row>
    <row r="14256" spans="1:6" x14ac:dyDescent="0.3">
      <c r="A14256" t="s">
        <v>14868</v>
      </c>
      <c r="B14256">
        <v>2118260</v>
      </c>
      <c r="C14256">
        <v>0</v>
      </c>
      <c r="D14256">
        <v>0</v>
      </c>
      <c r="E14256">
        <v>0</v>
      </c>
      <c r="F14256" s="4">
        <f t="shared" si="222"/>
        <v>0</v>
      </c>
    </row>
    <row r="14257" spans="1:6" x14ac:dyDescent="0.3">
      <c r="A14257" t="s">
        <v>14869</v>
      </c>
      <c r="B14257">
        <v>2088920</v>
      </c>
      <c r="C14257">
        <v>2127200</v>
      </c>
      <c r="D14257">
        <v>2320360</v>
      </c>
      <c r="E14257">
        <v>2071080</v>
      </c>
      <c r="F14257" s="4">
        <f t="shared" si="222"/>
        <v>2172880</v>
      </c>
    </row>
    <row r="14258" spans="1:6" x14ac:dyDescent="0.3">
      <c r="A14258" t="s">
        <v>14870</v>
      </c>
      <c r="B14258">
        <v>5095840</v>
      </c>
      <c r="C14258">
        <v>5041880</v>
      </c>
      <c r="D14258">
        <v>0</v>
      </c>
      <c r="E14258">
        <v>6050980</v>
      </c>
      <c r="F14258" s="4">
        <f t="shared" si="222"/>
        <v>3697620</v>
      </c>
    </row>
    <row r="14259" spans="1:6" x14ac:dyDescent="0.3">
      <c r="A14259" t="s">
        <v>14871</v>
      </c>
      <c r="B14259">
        <v>2793500</v>
      </c>
      <c r="C14259">
        <v>2723550</v>
      </c>
      <c r="D14259">
        <v>2158520</v>
      </c>
      <c r="E14259">
        <v>3613400</v>
      </c>
      <c r="F14259" s="4">
        <f t="shared" si="222"/>
        <v>2831823.3333333335</v>
      </c>
    </row>
    <row r="14260" spans="1:6" x14ac:dyDescent="0.3">
      <c r="A14260" t="s">
        <v>14872</v>
      </c>
      <c r="B14260">
        <v>613200</v>
      </c>
      <c r="C14260">
        <v>0</v>
      </c>
      <c r="D14260">
        <v>0</v>
      </c>
      <c r="E14260">
        <v>0</v>
      </c>
      <c r="F14260" s="4">
        <f t="shared" si="222"/>
        <v>0</v>
      </c>
    </row>
    <row r="14261" spans="1:6" x14ac:dyDescent="0.3">
      <c r="A14261" t="s">
        <v>14873</v>
      </c>
      <c r="B14261">
        <v>0</v>
      </c>
      <c r="C14261">
        <v>369520</v>
      </c>
      <c r="D14261">
        <v>0</v>
      </c>
      <c r="E14261">
        <v>0</v>
      </c>
      <c r="F14261" s="4">
        <f t="shared" si="222"/>
        <v>123173.33333333333</v>
      </c>
    </row>
    <row r="14262" spans="1:6" x14ac:dyDescent="0.3">
      <c r="A14262" t="s">
        <v>14874</v>
      </c>
      <c r="B14262">
        <v>0</v>
      </c>
      <c r="C14262">
        <v>309400</v>
      </c>
      <c r="D14262">
        <v>1183000</v>
      </c>
      <c r="E14262">
        <v>0</v>
      </c>
      <c r="F14262" s="4">
        <f t="shared" si="222"/>
        <v>497466.66666666669</v>
      </c>
    </row>
    <row r="14263" spans="1:6" x14ac:dyDescent="0.3">
      <c r="A14263" t="s">
        <v>14875</v>
      </c>
      <c r="B14263">
        <v>304000</v>
      </c>
      <c r="C14263">
        <v>3767740</v>
      </c>
      <c r="D14263">
        <v>2446420</v>
      </c>
      <c r="E14263">
        <v>188370</v>
      </c>
      <c r="F14263" s="4">
        <f t="shared" si="222"/>
        <v>2134176.6666666665</v>
      </c>
    </row>
    <row r="14264" spans="1:6" x14ac:dyDescent="0.3">
      <c r="A14264" t="s">
        <v>14876</v>
      </c>
      <c r="B14264">
        <v>2139810</v>
      </c>
      <c r="C14264">
        <v>2555040</v>
      </c>
      <c r="D14264">
        <v>3551430</v>
      </c>
      <c r="E14264">
        <v>3370520</v>
      </c>
      <c r="F14264" s="4">
        <f t="shared" si="222"/>
        <v>3158996.6666666665</v>
      </c>
    </row>
    <row r="14265" spans="1:6" x14ac:dyDescent="0.3">
      <c r="A14265" t="s">
        <v>14877</v>
      </c>
      <c r="B14265">
        <v>0</v>
      </c>
      <c r="C14265">
        <v>1032620</v>
      </c>
      <c r="D14265">
        <v>191100</v>
      </c>
      <c r="E14265">
        <v>370000</v>
      </c>
      <c r="F14265" s="4">
        <f t="shared" si="222"/>
        <v>531240</v>
      </c>
    </row>
    <row r="14266" spans="1:6" x14ac:dyDescent="0.3">
      <c r="A14266" t="s">
        <v>14878</v>
      </c>
      <c r="B14266">
        <v>0</v>
      </c>
      <c r="C14266">
        <v>0</v>
      </c>
      <c r="D14266">
        <v>1776170</v>
      </c>
      <c r="E14266">
        <v>0</v>
      </c>
      <c r="F14266" s="4">
        <f t="shared" si="222"/>
        <v>592056.66666666663</v>
      </c>
    </row>
    <row r="14267" spans="1:6" x14ac:dyDescent="0.3">
      <c r="A14267" t="s">
        <v>14879</v>
      </c>
      <c r="B14267">
        <v>0</v>
      </c>
      <c r="C14267">
        <v>916370</v>
      </c>
      <c r="D14267">
        <v>569660</v>
      </c>
      <c r="E14267">
        <v>296660</v>
      </c>
      <c r="F14267" s="4">
        <f t="shared" si="222"/>
        <v>594230</v>
      </c>
    </row>
    <row r="14268" spans="1:6" x14ac:dyDescent="0.3">
      <c r="A14268" t="s">
        <v>14880</v>
      </c>
      <c r="B14268">
        <v>1845930</v>
      </c>
      <c r="C14268">
        <v>1857760</v>
      </c>
      <c r="D14268">
        <v>4038840</v>
      </c>
      <c r="E14268">
        <v>4135960</v>
      </c>
      <c r="F14268" s="4">
        <f t="shared" si="222"/>
        <v>3344186.6666666665</v>
      </c>
    </row>
    <row r="14269" spans="1:6" x14ac:dyDescent="0.3">
      <c r="A14269" t="s">
        <v>14881</v>
      </c>
      <c r="B14269">
        <v>0</v>
      </c>
      <c r="C14269">
        <v>917800</v>
      </c>
      <c r="D14269">
        <v>748520</v>
      </c>
      <c r="E14269">
        <v>378000</v>
      </c>
      <c r="F14269" s="4">
        <f t="shared" si="222"/>
        <v>681440</v>
      </c>
    </row>
    <row r="14270" spans="1:6" x14ac:dyDescent="0.3">
      <c r="A14270" t="s">
        <v>14882</v>
      </c>
      <c r="B14270">
        <v>0</v>
      </c>
      <c r="C14270">
        <v>704340</v>
      </c>
      <c r="D14270">
        <v>1142600</v>
      </c>
      <c r="E14270">
        <v>387660</v>
      </c>
      <c r="F14270" s="4">
        <f t="shared" si="222"/>
        <v>744866.66666666663</v>
      </c>
    </row>
    <row r="14271" spans="1:6" x14ac:dyDescent="0.3">
      <c r="A14271" t="s">
        <v>14883</v>
      </c>
      <c r="B14271">
        <v>356720</v>
      </c>
      <c r="C14271">
        <v>305000</v>
      </c>
      <c r="D14271">
        <v>0</v>
      </c>
      <c r="E14271">
        <v>357000</v>
      </c>
      <c r="F14271" s="4">
        <f t="shared" si="222"/>
        <v>220666.66666666666</v>
      </c>
    </row>
    <row r="14272" spans="1:6" x14ac:dyDescent="0.3">
      <c r="A14272" t="s">
        <v>14884</v>
      </c>
      <c r="B14272">
        <v>0</v>
      </c>
      <c r="C14272">
        <v>1339560</v>
      </c>
      <c r="D14272">
        <v>1616250</v>
      </c>
      <c r="E14272">
        <v>498750</v>
      </c>
      <c r="F14272" s="4">
        <f t="shared" si="222"/>
        <v>1151520</v>
      </c>
    </row>
    <row r="14273" spans="1:6" x14ac:dyDescent="0.3">
      <c r="A14273" t="s">
        <v>14885</v>
      </c>
      <c r="B14273">
        <v>256000</v>
      </c>
      <c r="C14273">
        <v>2174240</v>
      </c>
      <c r="D14273">
        <v>0</v>
      </c>
      <c r="E14273">
        <v>386000</v>
      </c>
      <c r="F14273" s="4">
        <f t="shared" si="222"/>
        <v>853413.33333333337</v>
      </c>
    </row>
    <row r="14274" spans="1:6" x14ac:dyDescent="0.3">
      <c r="A14274" t="s">
        <v>14886</v>
      </c>
      <c r="B14274">
        <v>0</v>
      </c>
      <c r="C14274">
        <v>1542440</v>
      </c>
      <c r="D14274">
        <v>264000</v>
      </c>
      <c r="E14274">
        <v>834960</v>
      </c>
      <c r="F14274" s="4">
        <f t="shared" si="222"/>
        <v>880466.66666666663</v>
      </c>
    </row>
    <row r="14275" spans="1:6" x14ac:dyDescent="0.3">
      <c r="A14275" t="s">
        <v>14887</v>
      </c>
      <c r="B14275">
        <v>1698880</v>
      </c>
      <c r="C14275">
        <v>1328600</v>
      </c>
      <c r="D14275">
        <v>0</v>
      </c>
      <c r="E14275">
        <v>2407860</v>
      </c>
      <c r="F14275" s="4">
        <f t="shared" ref="F14275:F14338" si="223">SUM(C14275:E14275)/3</f>
        <v>1245486.6666666667</v>
      </c>
    </row>
    <row r="14276" spans="1:6" x14ac:dyDescent="0.3">
      <c r="A14276" t="s">
        <v>14888</v>
      </c>
      <c r="B14276">
        <v>397670</v>
      </c>
      <c r="C14276">
        <v>637000</v>
      </c>
      <c r="D14276">
        <v>611520</v>
      </c>
      <c r="E14276">
        <v>768200</v>
      </c>
      <c r="F14276" s="4">
        <f t="shared" si="223"/>
        <v>672240</v>
      </c>
    </row>
    <row r="14277" spans="1:6" x14ac:dyDescent="0.3">
      <c r="A14277" t="s">
        <v>14889</v>
      </c>
      <c r="B14277">
        <v>0</v>
      </c>
      <c r="C14277">
        <v>535760</v>
      </c>
      <c r="D14277">
        <v>390390</v>
      </c>
      <c r="E14277">
        <v>296660</v>
      </c>
      <c r="F14277" s="4">
        <f t="shared" si="223"/>
        <v>407603.33333333331</v>
      </c>
    </row>
    <row r="14278" spans="1:6" x14ac:dyDescent="0.3">
      <c r="A14278" t="s">
        <v>14890</v>
      </c>
      <c r="B14278">
        <v>418000</v>
      </c>
      <c r="C14278">
        <v>0</v>
      </c>
      <c r="D14278">
        <v>0</v>
      </c>
      <c r="E14278">
        <v>0</v>
      </c>
      <c r="F14278" s="4">
        <f t="shared" si="223"/>
        <v>0</v>
      </c>
    </row>
    <row r="14279" spans="1:6" x14ac:dyDescent="0.3">
      <c r="A14279" t="s">
        <v>14891</v>
      </c>
      <c r="B14279">
        <v>0</v>
      </c>
      <c r="C14279">
        <v>0</v>
      </c>
      <c r="D14279">
        <v>1113490</v>
      </c>
      <c r="E14279">
        <v>0</v>
      </c>
      <c r="F14279" s="4">
        <f t="shared" si="223"/>
        <v>371163.33333333331</v>
      </c>
    </row>
    <row r="14280" spans="1:6" x14ac:dyDescent="0.3">
      <c r="A14280" t="s">
        <v>14892</v>
      </c>
      <c r="B14280">
        <v>640000</v>
      </c>
      <c r="C14280">
        <v>504460</v>
      </c>
      <c r="D14280">
        <v>1146810</v>
      </c>
      <c r="E14280">
        <v>0</v>
      </c>
      <c r="F14280" s="4">
        <f t="shared" si="223"/>
        <v>550423.33333333337</v>
      </c>
    </row>
    <row r="14281" spans="1:6" x14ac:dyDescent="0.3">
      <c r="A14281" t="s">
        <v>14893</v>
      </c>
      <c r="B14281">
        <v>712000</v>
      </c>
      <c r="C14281">
        <v>4199620</v>
      </c>
      <c r="D14281">
        <v>904900</v>
      </c>
      <c r="E14281">
        <v>2063600</v>
      </c>
      <c r="F14281" s="4">
        <f t="shared" si="223"/>
        <v>2389373.3333333335</v>
      </c>
    </row>
    <row r="14282" spans="1:6" x14ac:dyDescent="0.3">
      <c r="A14282" t="s">
        <v>14894</v>
      </c>
      <c r="B14282">
        <v>2046700</v>
      </c>
      <c r="C14282">
        <v>3700000</v>
      </c>
      <c r="D14282">
        <v>1135960</v>
      </c>
      <c r="E14282">
        <v>2092280</v>
      </c>
      <c r="F14282" s="4">
        <f t="shared" si="223"/>
        <v>2309413.3333333335</v>
      </c>
    </row>
    <row r="14283" spans="1:6" x14ac:dyDescent="0.3">
      <c r="A14283" t="s">
        <v>14895</v>
      </c>
      <c r="B14283">
        <v>2826460</v>
      </c>
      <c r="C14283">
        <v>2632970</v>
      </c>
      <c r="D14283">
        <v>3290780</v>
      </c>
      <c r="E14283">
        <v>2208790</v>
      </c>
      <c r="F14283" s="4">
        <f t="shared" si="223"/>
        <v>2710846.6666666665</v>
      </c>
    </row>
    <row r="14284" spans="1:6" x14ac:dyDescent="0.3">
      <c r="A14284" t="s">
        <v>14896</v>
      </c>
      <c r="B14284">
        <v>371200</v>
      </c>
      <c r="C14284">
        <v>823200</v>
      </c>
      <c r="D14284">
        <v>0</v>
      </c>
      <c r="E14284">
        <v>1557760</v>
      </c>
      <c r="F14284" s="4">
        <f t="shared" si="223"/>
        <v>793653.33333333337</v>
      </c>
    </row>
    <row r="14285" spans="1:6" x14ac:dyDescent="0.3">
      <c r="A14285" t="s">
        <v>14897</v>
      </c>
      <c r="B14285">
        <v>0</v>
      </c>
      <c r="C14285">
        <v>573300</v>
      </c>
      <c r="D14285">
        <v>0</v>
      </c>
      <c r="E14285">
        <v>1625640</v>
      </c>
      <c r="F14285" s="4">
        <f t="shared" si="223"/>
        <v>732980</v>
      </c>
    </row>
    <row r="14286" spans="1:6" x14ac:dyDescent="0.3">
      <c r="A14286" t="s">
        <v>14898</v>
      </c>
      <c r="B14286">
        <v>2307120</v>
      </c>
      <c r="C14286">
        <v>1940000</v>
      </c>
      <c r="D14286">
        <v>0</v>
      </c>
      <c r="E14286">
        <v>2266000</v>
      </c>
      <c r="F14286" s="4">
        <f t="shared" si="223"/>
        <v>1402000</v>
      </c>
    </row>
    <row r="14287" spans="1:6" x14ac:dyDescent="0.3">
      <c r="A14287" t="s">
        <v>14899</v>
      </c>
      <c r="B14287">
        <v>0</v>
      </c>
      <c r="C14287">
        <v>4261500</v>
      </c>
      <c r="D14287">
        <v>6424600</v>
      </c>
      <c r="E14287">
        <v>2183820</v>
      </c>
      <c r="F14287" s="4">
        <f t="shared" si="223"/>
        <v>4289973.333333333</v>
      </c>
    </row>
    <row r="14288" spans="1:6" x14ac:dyDescent="0.3">
      <c r="A14288" t="s">
        <v>14900</v>
      </c>
      <c r="B14288">
        <v>0</v>
      </c>
      <c r="C14288">
        <v>619000</v>
      </c>
      <c r="D14288">
        <v>554020</v>
      </c>
      <c r="E14288">
        <v>0</v>
      </c>
      <c r="F14288" s="4">
        <f t="shared" si="223"/>
        <v>391006.66666666669</v>
      </c>
    </row>
    <row r="14289" spans="1:6" x14ac:dyDescent="0.3">
      <c r="A14289" t="s">
        <v>14901</v>
      </c>
      <c r="B14289">
        <v>584220</v>
      </c>
      <c r="C14289">
        <v>540540</v>
      </c>
      <c r="D14289">
        <v>737640</v>
      </c>
      <c r="E14289">
        <v>2599570</v>
      </c>
      <c r="F14289" s="4">
        <f t="shared" si="223"/>
        <v>1292583.3333333333</v>
      </c>
    </row>
    <row r="14290" spans="1:6" x14ac:dyDescent="0.3">
      <c r="A14290" t="s">
        <v>14902</v>
      </c>
      <c r="B14290">
        <v>305000</v>
      </c>
      <c r="C14290">
        <v>0</v>
      </c>
      <c r="D14290">
        <v>468650</v>
      </c>
      <c r="E14290">
        <v>2192350</v>
      </c>
      <c r="F14290" s="4">
        <f t="shared" si="223"/>
        <v>887000</v>
      </c>
    </row>
    <row r="14291" spans="1:6" x14ac:dyDescent="0.3">
      <c r="A14291" t="s">
        <v>14903</v>
      </c>
      <c r="B14291">
        <v>0</v>
      </c>
      <c r="C14291">
        <v>0</v>
      </c>
      <c r="D14291">
        <v>349000</v>
      </c>
      <c r="E14291">
        <v>450560</v>
      </c>
      <c r="F14291" s="4">
        <f t="shared" si="223"/>
        <v>266520</v>
      </c>
    </row>
    <row r="14292" spans="1:6" x14ac:dyDescent="0.3">
      <c r="A14292" t="s">
        <v>14904</v>
      </c>
      <c r="B14292">
        <v>2042040</v>
      </c>
      <c r="C14292">
        <v>1423240</v>
      </c>
      <c r="D14292">
        <v>0</v>
      </c>
      <c r="E14292">
        <v>1411950</v>
      </c>
      <c r="F14292" s="4">
        <f t="shared" si="223"/>
        <v>945063.33333333337</v>
      </c>
    </row>
    <row r="14293" spans="1:6" x14ac:dyDescent="0.3">
      <c r="A14293" t="s">
        <v>14905</v>
      </c>
      <c r="B14293">
        <v>5498040</v>
      </c>
      <c r="C14293">
        <v>3298380</v>
      </c>
      <c r="D14293">
        <v>4633300</v>
      </c>
      <c r="E14293">
        <v>3125550</v>
      </c>
      <c r="F14293" s="4">
        <f t="shared" si="223"/>
        <v>3685743.3333333335</v>
      </c>
    </row>
    <row r="14294" spans="1:6" x14ac:dyDescent="0.3">
      <c r="A14294" t="s">
        <v>14906</v>
      </c>
      <c r="B14294">
        <v>2275120</v>
      </c>
      <c r="C14294">
        <v>633360</v>
      </c>
      <c r="D14294">
        <v>2071360</v>
      </c>
      <c r="E14294">
        <v>2124940</v>
      </c>
      <c r="F14294" s="4">
        <f t="shared" si="223"/>
        <v>1609886.6666666667</v>
      </c>
    </row>
    <row r="14295" spans="1:6" x14ac:dyDescent="0.3">
      <c r="A14295" t="s">
        <v>14907</v>
      </c>
      <c r="B14295">
        <v>0</v>
      </c>
      <c r="C14295">
        <v>0</v>
      </c>
      <c r="D14295">
        <v>720720</v>
      </c>
      <c r="E14295">
        <v>0</v>
      </c>
      <c r="F14295" s="4">
        <f t="shared" si="223"/>
        <v>240240</v>
      </c>
    </row>
    <row r="14296" spans="1:6" x14ac:dyDescent="0.3">
      <c r="A14296" t="s">
        <v>14908</v>
      </c>
      <c r="B14296">
        <v>0</v>
      </c>
      <c r="C14296">
        <v>0</v>
      </c>
      <c r="D14296">
        <v>730400</v>
      </c>
      <c r="E14296">
        <v>0</v>
      </c>
      <c r="F14296" s="4">
        <f t="shared" si="223"/>
        <v>243466.66666666666</v>
      </c>
    </row>
    <row r="14297" spans="1:6" x14ac:dyDescent="0.3">
      <c r="A14297" t="s">
        <v>14909</v>
      </c>
      <c r="B14297">
        <v>0</v>
      </c>
      <c r="C14297">
        <v>4093540</v>
      </c>
      <c r="D14297">
        <v>475020</v>
      </c>
      <c r="E14297">
        <v>920850</v>
      </c>
      <c r="F14297" s="4">
        <f t="shared" si="223"/>
        <v>1829803.3333333333</v>
      </c>
    </row>
    <row r="14298" spans="1:6" x14ac:dyDescent="0.3">
      <c r="A14298" t="s">
        <v>14910</v>
      </c>
      <c r="B14298">
        <v>333060</v>
      </c>
      <c r="C14298">
        <v>313950</v>
      </c>
      <c r="D14298">
        <v>0</v>
      </c>
      <c r="E14298">
        <v>2042700</v>
      </c>
      <c r="F14298" s="4">
        <f t="shared" si="223"/>
        <v>785550</v>
      </c>
    </row>
    <row r="14299" spans="1:6" x14ac:dyDescent="0.3">
      <c r="A14299" t="s">
        <v>14911</v>
      </c>
      <c r="B14299">
        <v>0</v>
      </c>
      <c r="C14299">
        <v>3700000</v>
      </c>
      <c r="D14299">
        <v>0</v>
      </c>
      <c r="E14299">
        <v>0</v>
      </c>
      <c r="F14299" s="4">
        <f t="shared" si="223"/>
        <v>1233333.3333333333</v>
      </c>
    </row>
    <row r="14300" spans="1:6" x14ac:dyDescent="0.3">
      <c r="A14300" t="s">
        <v>14912</v>
      </c>
      <c r="B14300">
        <v>930090</v>
      </c>
      <c r="C14300">
        <v>0</v>
      </c>
      <c r="D14300">
        <v>0</v>
      </c>
      <c r="E14300">
        <v>531400</v>
      </c>
      <c r="F14300" s="4">
        <f t="shared" si="223"/>
        <v>177133.33333333334</v>
      </c>
    </row>
    <row r="14301" spans="1:6" x14ac:dyDescent="0.3">
      <c r="A14301" t="s">
        <v>14913</v>
      </c>
      <c r="B14301">
        <v>370000</v>
      </c>
      <c r="C14301">
        <v>0</v>
      </c>
      <c r="D14301">
        <v>0</v>
      </c>
      <c r="E14301">
        <v>1023260</v>
      </c>
      <c r="F14301" s="4">
        <f t="shared" si="223"/>
        <v>341086.66666666669</v>
      </c>
    </row>
    <row r="14302" spans="1:6" x14ac:dyDescent="0.3">
      <c r="A14302" t="s">
        <v>14914</v>
      </c>
      <c r="B14302">
        <v>0</v>
      </c>
      <c r="C14302">
        <v>1294660</v>
      </c>
      <c r="D14302">
        <v>0</v>
      </c>
      <c r="E14302">
        <v>450560</v>
      </c>
      <c r="F14302" s="4">
        <f t="shared" si="223"/>
        <v>581740</v>
      </c>
    </row>
    <row r="14303" spans="1:6" x14ac:dyDescent="0.3">
      <c r="A14303" t="s">
        <v>14915</v>
      </c>
      <c r="B14303">
        <v>0</v>
      </c>
      <c r="C14303">
        <v>491400</v>
      </c>
      <c r="D14303">
        <v>540540</v>
      </c>
      <c r="E14303">
        <v>0</v>
      </c>
      <c r="F14303" s="4">
        <f t="shared" si="223"/>
        <v>343980</v>
      </c>
    </row>
    <row r="14304" spans="1:6" x14ac:dyDescent="0.3">
      <c r="A14304" t="s">
        <v>14916</v>
      </c>
      <c r="B14304">
        <v>625800</v>
      </c>
      <c r="C14304">
        <v>251160</v>
      </c>
      <c r="D14304">
        <v>1110740</v>
      </c>
      <c r="E14304">
        <v>0</v>
      </c>
      <c r="F14304" s="4">
        <f t="shared" si="223"/>
        <v>453966.66666666669</v>
      </c>
    </row>
    <row r="14305" spans="1:6" x14ac:dyDescent="0.3">
      <c r="A14305" t="s">
        <v>14917</v>
      </c>
      <c r="B14305">
        <v>0</v>
      </c>
      <c r="C14305">
        <v>1086820</v>
      </c>
      <c r="D14305">
        <v>2091180</v>
      </c>
      <c r="E14305">
        <v>1162980</v>
      </c>
      <c r="F14305" s="4">
        <f t="shared" si="223"/>
        <v>1446993.3333333333</v>
      </c>
    </row>
    <row r="14306" spans="1:6" x14ac:dyDescent="0.3">
      <c r="A14306" t="s">
        <v>14918</v>
      </c>
      <c r="B14306">
        <v>0</v>
      </c>
      <c r="C14306">
        <v>543180</v>
      </c>
      <c r="D14306">
        <v>0</v>
      </c>
      <c r="E14306">
        <v>666280</v>
      </c>
      <c r="F14306" s="4">
        <f t="shared" si="223"/>
        <v>403153.33333333331</v>
      </c>
    </row>
    <row r="14307" spans="1:6" x14ac:dyDescent="0.3">
      <c r="A14307" t="s">
        <v>14919</v>
      </c>
      <c r="B14307">
        <v>0</v>
      </c>
      <c r="C14307">
        <v>2232000</v>
      </c>
      <c r="D14307">
        <v>0</v>
      </c>
      <c r="E14307">
        <v>2429960</v>
      </c>
      <c r="F14307" s="4">
        <f t="shared" si="223"/>
        <v>1553986.6666666667</v>
      </c>
    </row>
    <row r="14308" spans="1:6" x14ac:dyDescent="0.3">
      <c r="A14308" t="s">
        <v>14920</v>
      </c>
      <c r="B14308">
        <v>740000</v>
      </c>
      <c r="C14308">
        <v>1162760</v>
      </c>
      <c r="D14308">
        <v>0</v>
      </c>
      <c r="E14308">
        <v>397800</v>
      </c>
      <c r="F14308" s="4">
        <f t="shared" si="223"/>
        <v>520186.66666666669</v>
      </c>
    </row>
    <row r="14309" spans="1:6" x14ac:dyDescent="0.3">
      <c r="A14309" t="s">
        <v>14921</v>
      </c>
      <c r="B14309">
        <v>732700</v>
      </c>
      <c r="C14309">
        <v>260260</v>
      </c>
      <c r="D14309">
        <v>1865840</v>
      </c>
      <c r="E14309">
        <v>386000</v>
      </c>
      <c r="F14309" s="4">
        <f t="shared" si="223"/>
        <v>837366.66666666663</v>
      </c>
    </row>
    <row r="14310" spans="1:6" x14ac:dyDescent="0.3">
      <c r="A14310" t="s">
        <v>14922</v>
      </c>
      <c r="B14310">
        <v>1911000</v>
      </c>
      <c r="C14310">
        <v>1203930</v>
      </c>
      <c r="D14310">
        <v>1025200</v>
      </c>
      <c r="E14310">
        <v>386000</v>
      </c>
      <c r="F14310" s="4">
        <f t="shared" si="223"/>
        <v>871710</v>
      </c>
    </row>
    <row r="14311" spans="1:6" x14ac:dyDescent="0.3">
      <c r="A14311" t="s">
        <v>14923</v>
      </c>
      <c r="B14311">
        <v>1480000</v>
      </c>
      <c r="C14311">
        <v>0</v>
      </c>
      <c r="D14311">
        <v>2996240</v>
      </c>
      <c r="E14311">
        <v>820000</v>
      </c>
      <c r="F14311" s="4">
        <f t="shared" si="223"/>
        <v>1272080</v>
      </c>
    </row>
    <row r="14312" spans="1:6" x14ac:dyDescent="0.3">
      <c r="A14312" t="s">
        <v>14924</v>
      </c>
      <c r="B14312">
        <v>1005800</v>
      </c>
      <c r="C14312">
        <v>578760</v>
      </c>
      <c r="D14312">
        <v>2149050</v>
      </c>
      <c r="E14312">
        <v>1456160</v>
      </c>
      <c r="F14312" s="4">
        <f t="shared" si="223"/>
        <v>1394656.6666666667</v>
      </c>
    </row>
    <row r="14313" spans="1:6" x14ac:dyDescent="0.3">
      <c r="A14313" t="s">
        <v>14925</v>
      </c>
      <c r="B14313">
        <v>1611920</v>
      </c>
      <c r="C14313">
        <v>2123410</v>
      </c>
      <c r="D14313">
        <v>1071000</v>
      </c>
      <c r="E14313">
        <v>2587100</v>
      </c>
      <c r="F14313" s="4">
        <f t="shared" si="223"/>
        <v>1927170</v>
      </c>
    </row>
    <row r="14314" spans="1:6" x14ac:dyDescent="0.3">
      <c r="A14314" t="s">
        <v>14926</v>
      </c>
      <c r="B14314">
        <v>606600</v>
      </c>
      <c r="C14314">
        <v>0</v>
      </c>
      <c r="D14314">
        <v>0</v>
      </c>
      <c r="E14314">
        <v>0</v>
      </c>
      <c r="F14314" s="4">
        <f t="shared" si="223"/>
        <v>0</v>
      </c>
    </row>
    <row r="14315" spans="1:6" x14ac:dyDescent="0.3">
      <c r="A14315" t="s">
        <v>14927</v>
      </c>
      <c r="B14315">
        <v>2607870</v>
      </c>
      <c r="C14315">
        <v>2010000</v>
      </c>
      <c r="D14315">
        <v>2330100</v>
      </c>
      <c r="E14315">
        <v>2312600</v>
      </c>
      <c r="F14315" s="4">
        <f t="shared" si="223"/>
        <v>2217566.6666666665</v>
      </c>
    </row>
    <row r="14316" spans="1:6" x14ac:dyDescent="0.3">
      <c r="A14316" t="s">
        <v>14928</v>
      </c>
      <c r="B14316">
        <v>160000</v>
      </c>
      <c r="C14316">
        <v>0</v>
      </c>
      <c r="D14316">
        <v>0</v>
      </c>
      <c r="E14316">
        <v>0</v>
      </c>
      <c r="F14316" s="4">
        <f t="shared" si="223"/>
        <v>0</v>
      </c>
    </row>
    <row r="14317" spans="1:6" x14ac:dyDescent="0.3">
      <c r="A14317" t="s">
        <v>14929</v>
      </c>
      <c r="B14317">
        <v>0</v>
      </c>
      <c r="C14317">
        <v>4117760</v>
      </c>
      <c r="D14317">
        <v>3367770</v>
      </c>
      <c r="E14317">
        <v>2591770</v>
      </c>
      <c r="F14317" s="4">
        <f t="shared" si="223"/>
        <v>3359100</v>
      </c>
    </row>
    <row r="14318" spans="1:6" x14ac:dyDescent="0.3">
      <c r="A14318" t="s">
        <v>14930</v>
      </c>
      <c r="B14318">
        <v>271000</v>
      </c>
      <c r="C14318">
        <v>2024330</v>
      </c>
      <c r="D14318">
        <v>0</v>
      </c>
      <c r="E14318">
        <v>726180</v>
      </c>
      <c r="F14318" s="4">
        <f t="shared" si="223"/>
        <v>916836.66666666663</v>
      </c>
    </row>
    <row r="14319" spans="1:6" x14ac:dyDescent="0.3">
      <c r="A14319" t="s">
        <v>14931</v>
      </c>
      <c r="B14319">
        <v>0</v>
      </c>
      <c r="C14319">
        <v>1133400</v>
      </c>
      <c r="D14319">
        <v>1086120</v>
      </c>
      <c r="E14319">
        <v>2147040</v>
      </c>
      <c r="F14319" s="4">
        <f t="shared" si="223"/>
        <v>1455520</v>
      </c>
    </row>
    <row r="14320" spans="1:6" x14ac:dyDescent="0.3">
      <c r="A14320" t="s">
        <v>14932</v>
      </c>
      <c r="B14320">
        <v>0</v>
      </c>
      <c r="C14320">
        <v>0</v>
      </c>
      <c r="D14320">
        <v>519240</v>
      </c>
      <c r="E14320">
        <v>0</v>
      </c>
      <c r="F14320" s="4">
        <f t="shared" si="223"/>
        <v>173080</v>
      </c>
    </row>
    <row r="14321" spans="1:6" x14ac:dyDescent="0.3">
      <c r="A14321" t="s">
        <v>14933</v>
      </c>
      <c r="B14321">
        <v>573300</v>
      </c>
      <c r="C14321">
        <v>369460</v>
      </c>
      <c r="D14321">
        <v>2097430</v>
      </c>
      <c r="E14321">
        <v>2715530</v>
      </c>
      <c r="F14321" s="4">
        <f t="shared" si="223"/>
        <v>1727473.3333333333</v>
      </c>
    </row>
    <row r="14322" spans="1:6" x14ac:dyDescent="0.3">
      <c r="A14322" t="s">
        <v>14934</v>
      </c>
      <c r="B14322">
        <v>9081750</v>
      </c>
      <c r="C14322">
        <v>15806230</v>
      </c>
      <c r="D14322">
        <v>5909540</v>
      </c>
      <c r="E14322">
        <v>14915540</v>
      </c>
      <c r="F14322" s="4">
        <f t="shared" si="223"/>
        <v>12210436.666666666</v>
      </c>
    </row>
    <row r="14323" spans="1:6" x14ac:dyDescent="0.3">
      <c r="A14323" t="s">
        <v>14935</v>
      </c>
      <c r="B14323">
        <v>160000</v>
      </c>
      <c r="C14323">
        <v>256000</v>
      </c>
      <c r="D14323">
        <v>509600</v>
      </c>
      <c r="E14323">
        <v>400920</v>
      </c>
      <c r="F14323" s="4">
        <f t="shared" si="223"/>
        <v>388840</v>
      </c>
    </row>
    <row r="14324" spans="1:6" x14ac:dyDescent="0.3">
      <c r="A14324" t="s">
        <v>14936</v>
      </c>
      <c r="B14324">
        <v>9763000</v>
      </c>
      <c r="C14324">
        <v>13523100</v>
      </c>
      <c r="D14324">
        <v>11352250</v>
      </c>
      <c r="E14324">
        <v>364000</v>
      </c>
      <c r="F14324" s="4">
        <f t="shared" si="223"/>
        <v>8413116.666666666</v>
      </c>
    </row>
    <row r="14325" spans="1:6" x14ac:dyDescent="0.3">
      <c r="A14325" t="s">
        <v>520</v>
      </c>
      <c r="B14325">
        <v>453200</v>
      </c>
      <c r="C14325">
        <v>2264000</v>
      </c>
      <c r="D14325">
        <v>2111960</v>
      </c>
      <c r="E14325">
        <v>3843560</v>
      </c>
      <c r="F14325" s="4">
        <f t="shared" si="223"/>
        <v>2739840</v>
      </c>
    </row>
    <row r="14326" spans="1:6" x14ac:dyDescent="0.3">
      <c r="A14326" t="s">
        <v>14937</v>
      </c>
      <c r="B14326">
        <v>324000</v>
      </c>
      <c r="C14326">
        <v>230000</v>
      </c>
      <c r="D14326">
        <v>191100</v>
      </c>
      <c r="E14326">
        <v>386000</v>
      </c>
      <c r="F14326" s="4">
        <f t="shared" si="223"/>
        <v>269033.33333333331</v>
      </c>
    </row>
    <row r="14327" spans="1:6" x14ac:dyDescent="0.3">
      <c r="A14327" t="s">
        <v>14938</v>
      </c>
      <c r="B14327">
        <v>2329400</v>
      </c>
      <c r="C14327">
        <v>4294690</v>
      </c>
      <c r="D14327">
        <v>2410650</v>
      </c>
      <c r="E14327">
        <v>3187460</v>
      </c>
      <c r="F14327" s="4">
        <f t="shared" si="223"/>
        <v>3297600</v>
      </c>
    </row>
    <row r="14328" spans="1:6" x14ac:dyDescent="0.3">
      <c r="A14328" t="s">
        <v>14939</v>
      </c>
      <c r="B14328">
        <v>6319620</v>
      </c>
      <c r="C14328">
        <v>10162520</v>
      </c>
      <c r="D14328">
        <v>11081770</v>
      </c>
      <c r="E14328">
        <v>10322810</v>
      </c>
      <c r="F14328" s="4">
        <f t="shared" si="223"/>
        <v>10522366.666666666</v>
      </c>
    </row>
    <row r="14329" spans="1:6" x14ac:dyDescent="0.3">
      <c r="A14329" t="s">
        <v>14940</v>
      </c>
      <c r="B14329">
        <v>0</v>
      </c>
      <c r="C14329">
        <v>1483090</v>
      </c>
      <c r="D14329">
        <v>0</v>
      </c>
      <c r="E14329">
        <v>500500</v>
      </c>
      <c r="F14329" s="4">
        <f t="shared" si="223"/>
        <v>661196.66666666663</v>
      </c>
    </row>
    <row r="14330" spans="1:6" x14ac:dyDescent="0.3">
      <c r="A14330" t="s">
        <v>14941</v>
      </c>
      <c r="B14330">
        <v>2070000</v>
      </c>
      <c r="C14330">
        <v>2340000</v>
      </c>
      <c r="D14330">
        <v>2385420</v>
      </c>
      <c r="E14330">
        <v>2344020</v>
      </c>
      <c r="F14330" s="4">
        <f t="shared" si="223"/>
        <v>2356480</v>
      </c>
    </row>
    <row r="14331" spans="1:6" x14ac:dyDescent="0.3">
      <c r="A14331" t="s">
        <v>14942</v>
      </c>
      <c r="B14331">
        <v>276000</v>
      </c>
      <c r="C14331">
        <v>1606320</v>
      </c>
      <c r="D14331">
        <v>370000</v>
      </c>
      <c r="E14331">
        <v>2482370</v>
      </c>
      <c r="F14331" s="4">
        <f t="shared" si="223"/>
        <v>1486230</v>
      </c>
    </row>
    <row r="14332" spans="1:6" x14ac:dyDescent="0.3">
      <c r="A14332" t="s">
        <v>14943</v>
      </c>
      <c r="B14332">
        <v>0</v>
      </c>
      <c r="C14332">
        <v>0</v>
      </c>
      <c r="D14332">
        <v>1010100</v>
      </c>
      <c r="E14332">
        <v>0</v>
      </c>
      <c r="F14332" s="4">
        <f t="shared" si="223"/>
        <v>336700</v>
      </c>
    </row>
    <row r="14333" spans="1:6" x14ac:dyDescent="0.3">
      <c r="A14333" t="s">
        <v>14944</v>
      </c>
      <c r="B14333">
        <v>0</v>
      </c>
      <c r="C14333">
        <v>0</v>
      </c>
      <c r="D14333">
        <v>2393540</v>
      </c>
      <c r="E14333">
        <v>1792000</v>
      </c>
      <c r="F14333" s="4">
        <f t="shared" si="223"/>
        <v>1395180</v>
      </c>
    </row>
    <row r="14334" spans="1:6" x14ac:dyDescent="0.3">
      <c r="A14334" t="s">
        <v>14945</v>
      </c>
      <c r="B14334">
        <v>0</v>
      </c>
      <c r="C14334">
        <v>345800</v>
      </c>
      <c r="D14334">
        <v>434980</v>
      </c>
      <c r="E14334">
        <v>291200</v>
      </c>
      <c r="F14334" s="4">
        <f t="shared" si="223"/>
        <v>357326.66666666669</v>
      </c>
    </row>
    <row r="14335" spans="1:6" x14ac:dyDescent="0.3">
      <c r="A14335" t="s">
        <v>14946</v>
      </c>
      <c r="B14335">
        <v>2047500</v>
      </c>
      <c r="C14335">
        <v>2411970</v>
      </c>
      <c r="D14335">
        <v>2030090</v>
      </c>
      <c r="E14335">
        <v>2002000</v>
      </c>
      <c r="F14335" s="4">
        <f t="shared" si="223"/>
        <v>2148020</v>
      </c>
    </row>
    <row r="14336" spans="1:6" x14ac:dyDescent="0.3">
      <c r="A14336" t="s">
        <v>14947</v>
      </c>
      <c r="B14336">
        <v>0</v>
      </c>
      <c r="C14336">
        <v>803300</v>
      </c>
      <c r="D14336">
        <v>0</v>
      </c>
      <c r="E14336">
        <v>0</v>
      </c>
      <c r="F14336" s="4">
        <f t="shared" si="223"/>
        <v>267766.66666666669</v>
      </c>
    </row>
    <row r="14337" spans="1:6" x14ac:dyDescent="0.3">
      <c r="A14337" t="s">
        <v>14948</v>
      </c>
      <c r="B14337">
        <v>0</v>
      </c>
      <c r="C14337">
        <v>0</v>
      </c>
      <c r="D14337">
        <v>438240</v>
      </c>
      <c r="E14337">
        <v>916040</v>
      </c>
      <c r="F14337" s="4">
        <f t="shared" si="223"/>
        <v>451426.66666666669</v>
      </c>
    </row>
    <row r="14338" spans="1:6" x14ac:dyDescent="0.3">
      <c r="A14338" t="s">
        <v>14949</v>
      </c>
      <c r="B14338">
        <v>0</v>
      </c>
      <c r="C14338">
        <v>1017680</v>
      </c>
      <c r="D14338">
        <v>0</v>
      </c>
      <c r="E14338">
        <v>0</v>
      </c>
      <c r="F14338" s="4">
        <f t="shared" si="223"/>
        <v>339226.66666666669</v>
      </c>
    </row>
    <row r="14339" spans="1:6" x14ac:dyDescent="0.3">
      <c r="A14339" t="s">
        <v>14950</v>
      </c>
      <c r="B14339">
        <v>0</v>
      </c>
      <c r="C14339">
        <v>1088130</v>
      </c>
      <c r="D14339">
        <v>1213200</v>
      </c>
      <c r="E14339">
        <v>0</v>
      </c>
      <c r="F14339" s="4">
        <f t="shared" ref="F14339:F14402" si="224">SUM(C14339:E14339)/3</f>
        <v>767110</v>
      </c>
    </row>
    <row r="14340" spans="1:6" x14ac:dyDescent="0.3">
      <c r="A14340" t="s">
        <v>14951</v>
      </c>
      <c r="B14340">
        <v>935110</v>
      </c>
      <c r="C14340">
        <v>6238050</v>
      </c>
      <c r="D14340">
        <v>8792020</v>
      </c>
      <c r="E14340">
        <v>7926510</v>
      </c>
      <c r="F14340" s="4">
        <f t="shared" si="224"/>
        <v>7652193.333333333</v>
      </c>
    </row>
    <row r="14341" spans="1:6" x14ac:dyDescent="0.3">
      <c r="A14341" t="s">
        <v>14952</v>
      </c>
      <c r="B14341">
        <v>0</v>
      </c>
      <c r="C14341">
        <v>0</v>
      </c>
      <c r="D14341">
        <v>973520</v>
      </c>
      <c r="E14341">
        <v>0</v>
      </c>
      <c r="F14341" s="4">
        <f t="shared" si="224"/>
        <v>324506.66666666669</v>
      </c>
    </row>
    <row r="14342" spans="1:6" x14ac:dyDescent="0.3">
      <c r="A14342" t="s">
        <v>14953</v>
      </c>
      <c r="B14342">
        <v>2071520</v>
      </c>
      <c r="C14342">
        <v>0</v>
      </c>
      <c r="D14342">
        <v>198380</v>
      </c>
      <c r="E14342">
        <v>6237760</v>
      </c>
      <c r="F14342" s="4">
        <f t="shared" si="224"/>
        <v>2145380</v>
      </c>
    </row>
    <row r="14343" spans="1:6" x14ac:dyDescent="0.3">
      <c r="A14343" t="s">
        <v>14954</v>
      </c>
      <c r="B14343">
        <v>791780</v>
      </c>
      <c r="C14343">
        <v>535080</v>
      </c>
      <c r="D14343">
        <v>1388500</v>
      </c>
      <c r="E14343">
        <v>994180</v>
      </c>
      <c r="F14343" s="4">
        <f t="shared" si="224"/>
        <v>972586.66666666663</v>
      </c>
    </row>
    <row r="14344" spans="1:6" x14ac:dyDescent="0.3">
      <c r="A14344" t="s">
        <v>14955</v>
      </c>
      <c r="B14344">
        <v>0</v>
      </c>
      <c r="C14344">
        <v>963320</v>
      </c>
      <c r="D14344">
        <v>0</v>
      </c>
      <c r="E14344">
        <v>0</v>
      </c>
      <c r="F14344" s="4">
        <f t="shared" si="224"/>
        <v>321106.66666666669</v>
      </c>
    </row>
    <row r="14345" spans="1:6" x14ac:dyDescent="0.3">
      <c r="A14345" t="s">
        <v>14956</v>
      </c>
      <c r="B14345">
        <v>0</v>
      </c>
      <c r="C14345">
        <v>822640</v>
      </c>
      <c r="D14345">
        <v>370000</v>
      </c>
      <c r="E14345">
        <v>820000</v>
      </c>
      <c r="F14345" s="4">
        <f t="shared" si="224"/>
        <v>670880</v>
      </c>
    </row>
    <row r="14346" spans="1:6" x14ac:dyDescent="0.3">
      <c r="A14346" t="s">
        <v>14957</v>
      </c>
      <c r="B14346">
        <v>650000</v>
      </c>
      <c r="C14346">
        <v>228000</v>
      </c>
      <c r="D14346">
        <v>0</v>
      </c>
      <c r="E14346">
        <v>2120000</v>
      </c>
      <c r="F14346" s="4">
        <f t="shared" si="224"/>
        <v>782666.66666666663</v>
      </c>
    </row>
    <row r="14347" spans="1:6" x14ac:dyDescent="0.3">
      <c r="A14347" t="s">
        <v>14958</v>
      </c>
      <c r="B14347">
        <v>0</v>
      </c>
      <c r="C14347">
        <v>1164930</v>
      </c>
      <c r="D14347">
        <v>2167540</v>
      </c>
      <c r="E14347">
        <v>836000</v>
      </c>
      <c r="F14347" s="4">
        <f t="shared" si="224"/>
        <v>1389490</v>
      </c>
    </row>
    <row r="14348" spans="1:6" x14ac:dyDescent="0.3">
      <c r="A14348" t="s">
        <v>14959</v>
      </c>
      <c r="B14348">
        <v>2971760</v>
      </c>
      <c r="C14348">
        <v>2208910</v>
      </c>
      <c r="D14348">
        <v>2537420</v>
      </c>
      <c r="E14348">
        <v>2087140</v>
      </c>
      <c r="F14348" s="4">
        <f t="shared" si="224"/>
        <v>2277823.3333333335</v>
      </c>
    </row>
    <row r="14349" spans="1:6" x14ac:dyDescent="0.3">
      <c r="A14349" t="s">
        <v>14960</v>
      </c>
      <c r="B14349">
        <v>0</v>
      </c>
      <c r="C14349">
        <v>900300</v>
      </c>
      <c r="D14349">
        <v>430430</v>
      </c>
      <c r="E14349">
        <v>698880</v>
      </c>
      <c r="F14349" s="4">
        <f t="shared" si="224"/>
        <v>676536.66666666663</v>
      </c>
    </row>
    <row r="14350" spans="1:6" x14ac:dyDescent="0.3">
      <c r="A14350" t="s">
        <v>14961</v>
      </c>
      <c r="B14350">
        <v>3187400</v>
      </c>
      <c r="C14350">
        <v>6166000</v>
      </c>
      <c r="D14350">
        <v>6886799</v>
      </c>
      <c r="E14350">
        <v>6503760</v>
      </c>
      <c r="F14350" s="4">
        <f t="shared" si="224"/>
        <v>6518853</v>
      </c>
    </row>
    <row r="14351" spans="1:6" x14ac:dyDescent="0.3">
      <c r="A14351" t="s">
        <v>14962</v>
      </c>
      <c r="B14351">
        <v>0</v>
      </c>
      <c r="C14351">
        <v>646100</v>
      </c>
      <c r="D14351">
        <v>0</v>
      </c>
      <c r="E14351">
        <v>0</v>
      </c>
      <c r="F14351" s="4">
        <f t="shared" si="224"/>
        <v>215366.66666666666</v>
      </c>
    </row>
    <row r="14352" spans="1:6" x14ac:dyDescent="0.3">
      <c r="A14352" t="s">
        <v>14963</v>
      </c>
      <c r="B14352">
        <v>268920</v>
      </c>
      <c r="C14352">
        <v>0</v>
      </c>
      <c r="D14352">
        <v>0</v>
      </c>
      <c r="E14352">
        <v>0</v>
      </c>
      <c r="F14352" s="4">
        <f t="shared" si="224"/>
        <v>0</v>
      </c>
    </row>
    <row r="14353" spans="1:6" x14ac:dyDescent="0.3">
      <c r="A14353" t="s">
        <v>14964</v>
      </c>
      <c r="B14353">
        <v>0</v>
      </c>
      <c r="C14353">
        <v>370000</v>
      </c>
      <c r="D14353">
        <v>1608150</v>
      </c>
      <c r="E14353">
        <v>386000</v>
      </c>
      <c r="F14353" s="4">
        <f t="shared" si="224"/>
        <v>788050</v>
      </c>
    </row>
    <row r="14354" spans="1:6" x14ac:dyDescent="0.3">
      <c r="A14354" t="s">
        <v>14965</v>
      </c>
      <c r="B14354">
        <v>970970</v>
      </c>
      <c r="C14354">
        <v>0</v>
      </c>
      <c r="D14354">
        <v>0</v>
      </c>
      <c r="E14354">
        <v>0</v>
      </c>
      <c r="F14354" s="4">
        <f t="shared" si="224"/>
        <v>0</v>
      </c>
    </row>
    <row r="14355" spans="1:6" x14ac:dyDescent="0.3">
      <c r="A14355" t="s">
        <v>14966</v>
      </c>
      <c r="B14355">
        <v>2771940</v>
      </c>
      <c r="C14355">
        <v>3413200</v>
      </c>
      <c r="D14355">
        <v>3934600</v>
      </c>
      <c r="E14355">
        <v>2471000</v>
      </c>
      <c r="F14355" s="4">
        <f t="shared" si="224"/>
        <v>3272933.3333333335</v>
      </c>
    </row>
    <row r="14356" spans="1:6" x14ac:dyDescent="0.3">
      <c r="A14356" t="s">
        <v>14967</v>
      </c>
      <c r="B14356">
        <v>983680</v>
      </c>
      <c r="C14356">
        <v>550550</v>
      </c>
      <c r="D14356">
        <v>745290</v>
      </c>
      <c r="E14356">
        <v>322140</v>
      </c>
      <c r="F14356" s="4">
        <f t="shared" si="224"/>
        <v>539326.66666666663</v>
      </c>
    </row>
    <row r="14357" spans="1:6" x14ac:dyDescent="0.3">
      <c r="A14357" t="s">
        <v>14968</v>
      </c>
      <c r="B14357">
        <v>9888730</v>
      </c>
      <c r="C14357">
        <v>18845840</v>
      </c>
      <c r="D14357">
        <v>16179580</v>
      </c>
      <c r="E14357">
        <v>7049420</v>
      </c>
      <c r="F14357" s="4">
        <f t="shared" si="224"/>
        <v>14024946.666666666</v>
      </c>
    </row>
    <row r="14358" spans="1:6" x14ac:dyDescent="0.3">
      <c r="A14358" t="s">
        <v>14969</v>
      </c>
      <c r="B14358">
        <v>5473080</v>
      </c>
      <c r="C14358">
        <v>4009400</v>
      </c>
      <c r="D14358">
        <v>5652800</v>
      </c>
      <c r="E14358">
        <v>11028850</v>
      </c>
      <c r="F14358" s="4">
        <f t="shared" si="224"/>
        <v>6897016.666666667</v>
      </c>
    </row>
    <row r="14359" spans="1:6" x14ac:dyDescent="0.3">
      <c r="A14359" t="s">
        <v>14970</v>
      </c>
      <c r="B14359">
        <v>264000</v>
      </c>
      <c r="C14359">
        <v>922740</v>
      </c>
      <c r="D14359">
        <v>0</v>
      </c>
      <c r="E14359">
        <v>234600</v>
      </c>
      <c r="F14359" s="4">
        <f t="shared" si="224"/>
        <v>385780</v>
      </c>
    </row>
    <row r="14360" spans="1:6" x14ac:dyDescent="0.3">
      <c r="A14360" t="s">
        <v>14971</v>
      </c>
      <c r="B14360">
        <v>0</v>
      </c>
      <c r="C14360">
        <v>2330140</v>
      </c>
      <c r="D14360">
        <v>2035950</v>
      </c>
      <c r="E14360">
        <v>1234650</v>
      </c>
      <c r="F14360" s="4">
        <f t="shared" si="224"/>
        <v>1866913.3333333333</v>
      </c>
    </row>
    <row r="14361" spans="1:6" x14ac:dyDescent="0.3">
      <c r="A14361" t="s">
        <v>14972</v>
      </c>
      <c r="B14361">
        <v>2045680</v>
      </c>
      <c r="C14361">
        <v>2217740</v>
      </c>
      <c r="D14361">
        <v>2096640</v>
      </c>
      <c r="E14361">
        <v>2087900</v>
      </c>
      <c r="F14361" s="4">
        <f t="shared" si="224"/>
        <v>2134093.3333333335</v>
      </c>
    </row>
    <row r="14362" spans="1:6" x14ac:dyDescent="0.3">
      <c r="A14362" t="s">
        <v>14973</v>
      </c>
      <c r="B14362">
        <v>411950</v>
      </c>
      <c r="C14362">
        <v>0</v>
      </c>
      <c r="D14362">
        <v>0</v>
      </c>
      <c r="E14362">
        <v>820000</v>
      </c>
      <c r="F14362" s="4">
        <f t="shared" si="224"/>
        <v>273333.33333333331</v>
      </c>
    </row>
    <row r="14363" spans="1:6" x14ac:dyDescent="0.3">
      <c r="A14363" t="s">
        <v>14974</v>
      </c>
      <c r="B14363">
        <v>309400</v>
      </c>
      <c r="C14363">
        <v>0</v>
      </c>
      <c r="D14363">
        <v>0</v>
      </c>
      <c r="E14363">
        <v>0</v>
      </c>
      <c r="F14363" s="4">
        <f t="shared" si="224"/>
        <v>0</v>
      </c>
    </row>
    <row r="14364" spans="1:6" x14ac:dyDescent="0.3">
      <c r="A14364" t="s">
        <v>14975</v>
      </c>
      <c r="B14364">
        <v>1480000</v>
      </c>
      <c r="C14364">
        <v>118400000</v>
      </c>
      <c r="D14364">
        <v>3700000</v>
      </c>
      <c r="E14364">
        <v>0</v>
      </c>
      <c r="F14364" s="4">
        <f t="shared" si="224"/>
        <v>40700000</v>
      </c>
    </row>
    <row r="14365" spans="1:6" x14ac:dyDescent="0.3">
      <c r="A14365" t="s">
        <v>14976</v>
      </c>
      <c r="B14365">
        <v>855400</v>
      </c>
      <c r="C14365">
        <v>864500</v>
      </c>
      <c r="D14365">
        <v>1441440</v>
      </c>
      <c r="E14365">
        <v>1600850</v>
      </c>
      <c r="F14365" s="4">
        <f t="shared" si="224"/>
        <v>1302263.3333333333</v>
      </c>
    </row>
    <row r="14366" spans="1:6" x14ac:dyDescent="0.3">
      <c r="A14366" t="s">
        <v>14977</v>
      </c>
      <c r="B14366">
        <v>0</v>
      </c>
      <c r="C14366">
        <v>2086400</v>
      </c>
      <c r="D14366">
        <v>887250</v>
      </c>
      <c r="E14366">
        <v>468000</v>
      </c>
      <c r="F14366" s="4">
        <f t="shared" si="224"/>
        <v>1147216.6666666667</v>
      </c>
    </row>
    <row r="14367" spans="1:6" x14ac:dyDescent="0.3">
      <c r="A14367" t="s">
        <v>14978</v>
      </c>
      <c r="B14367">
        <v>2027110</v>
      </c>
      <c r="C14367">
        <v>0</v>
      </c>
      <c r="D14367">
        <v>2775980</v>
      </c>
      <c r="E14367">
        <v>2919830</v>
      </c>
      <c r="F14367" s="4">
        <f t="shared" si="224"/>
        <v>1898603.3333333333</v>
      </c>
    </row>
    <row r="14368" spans="1:6" x14ac:dyDescent="0.3">
      <c r="A14368" t="s">
        <v>14979</v>
      </c>
      <c r="B14368">
        <v>248000</v>
      </c>
      <c r="C14368">
        <v>610000</v>
      </c>
      <c r="D14368">
        <v>0</v>
      </c>
      <c r="E14368">
        <v>394940</v>
      </c>
      <c r="F14368" s="4">
        <f t="shared" si="224"/>
        <v>334980</v>
      </c>
    </row>
    <row r="14369" spans="1:6" x14ac:dyDescent="0.3">
      <c r="A14369" t="s">
        <v>14980</v>
      </c>
      <c r="B14369">
        <v>1010100</v>
      </c>
      <c r="C14369">
        <v>979400</v>
      </c>
      <c r="D14369">
        <v>2707940</v>
      </c>
      <c r="E14369">
        <v>2195350</v>
      </c>
      <c r="F14369" s="4">
        <f t="shared" si="224"/>
        <v>1960896.6666666667</v>
      </c>
    </row>
    <row r="14370" spans="1:6" x14ac:dyDescent="0.3">
      <c r="A14370" t="s">
        <v>14981</v>
      </c>
      <c r="B14370">
        <v>1391350</v>
      </c>
      <c r="C14370">
        <v>2041360</v>
      </c>
      <c r="D14370">
        <v>2302600</v>
      </c>
      <c r="E14370">
        <v>2044260</v>
      </c>
      <c r="F14370" s="4">
        <f t="shared" si="224"/>
        <v>2129406.6666666665</v>
      </c>
    </row>
    <row r="14371" spans="1:6" x14ac:dyDescent="0.3">
      <c r="A14371" t="s">
        <v>14982</v>
      </c>
      <c r="B14371">
        <v>919640</v>
      </c>
      <c r="C14371">
        <v>357630</v>
      </c>
      <c r="D14371">
        <v>0</v>
      </c>
      <c r="E14371">
        <v>0</v>
      </c>
      <c r="F14371" s="4">
        <f t="shared" si="224"/>
        <v>119210</v>
      </c>
    </row>
    <row r="14372" spans="1:6" x14ac:dyDescent="0.3">
      <c r="A14372" t="s">
        <v>14983</v>
      </c>
      <c r="B14372">
        <v>1025700</v>
      </c>
      <c r="C14372">
        <v>0</v>
      </c>
      <c r="D14372">
        <v>0</v>
      </c>
      <c r="E14372">
        <v>1310000</v>
      </c>
      <c r="F14372" s="4">
        <f t="shared" si="224"/>
        <v>436666.66666666669</v>
      </c>
    </row>
    <row r="14373" spans="1:6" x14ac:dyDescent="0.3">
      <c r="A14373" t="s">
        <v>14984</v>
      </c>
      <c r="B14373">
        <v>0</v>
      </c>
      <c r="C14373">
        <v>873600</v>
      </c>
      <c r="D14373">
        <v>555100</v>
      </c>
      <c r="E14373">
        <v>841000</v>
      </c>
      <c r="F14373" s="4">
        <f t="shared" si="224"/>
        <v>756566.66666666663</v>
      </c>
    </row>
    <row r="14374" spans="1:6" x14ac:dyDescent="0.3">
      <c r="A14374" t="s">
        <v>14985</v>
      </c>
      <c r="B14374">
        <v>0</v>
      </c>
      <c r="C14374">
        <v>755300</v>
      </c>
      <c r="D14374">
        <v>564200</v>
      </c>
      <c r="E14374">
        <v>0</v>
      </c>
      <c r="F14374" s="4">
        <f t="shared" si="224"/>
        <v>439833.33333333331</v>
      </c>
    </row>
    <row r="14375" spans="1:6" x14ac:dyDescent="0.3">
      <c r="A14375" t="s">
        <v>14986</v>
      </c>
      <c r="B14375">
        <v>1568220</v>
      </c>
      <c r="C14375">
        <v>0</v>
      </c>
      <c r="D14375">
        <v>973100</v>
      </c>
      <c r="E14375">
        <v>0</v>
      </c>
      <c r="F14375" s="4">
        <f t="shared" si="224"/>
        <v>324366.66666666669</v>
      </c>
    </row>
    <row r="14376" spans="1:6" x14ac:dyDescent="0.3">
      <c r="A14376" t="s">
        <v>14987</v>
      </c>
      <c r="B14376">
        <v>198900</v>
      </c>
      <c r="C14376">
        <v>281190</v>
      </c>
      <c r="D14376">
        <v>297500</v>
      </c>
      <c r="E14376">
        <v>2092490</v>
      </c>
      <c r="F14376" s="4">
        <f t="shared" si="224"/>
        <v>890393.33333333337</v>
      </c>
    </row>
    <row r="14377" spans="1:6" x14ac:dyDescent="0.3">
      <c r="A14377" t="s">
        <v>14988</v>
      </c>
      <c r="B14377">
        <v>1840170</v>
      </c>
      <c r="C14377">
        <v>1485280</v>
      </c>
      <c r="D14377">
        <v>2722760</v>
      </c>
      <c r="E14377">
        <v>745450</v>
      </c>
      <c r="F14377" s="4">
        <f t="shared" si="224"/>
        <v>1651163.3333333333</v>
      </c>
    </row>
    <row r="14378" spans="1:6" x14ac:dyDescent="0.3">
      <c r="A14378" t="s">
        <v>14989</v>
      </c>
      <c r="B14378">
        <v>2163530</v>
      </c>
      <c r="C14378">
        <v>748020</v>
      </c>
      <c r="D14378">
        <v>2119090</v>
      </c>
      <c r="E14378">
        <v>591500</v>
      </c>
      <c r="F14378" s="4">
        <f t="shared" si="224"/>
        <v>1152870</v>
      </c>
    </row>
    <row r="14379" spans="1:6" x14ac:dyDescent="0.3">
      <c r="A14379" t="s">
        <v>14990</v>
      </c>
      <c r="B14379">
        <v>0</v>
      </c>
      <c r="C14379">
        <v>370000</v>
      </c>
      <c r="D14379">
        <v>0</v>
      </c>
      <c r="E14379">
        <v>0</v>
      </c>
      <c r="F14379" s="4">
        <f t="shared" si="224"/>
        <v>123333.33333333333</v>
      </c>
    </row>
    <row r="14380" spans="1:6" x14ac:dyDescent="0.3">
      <c r="A14380" t="s">
        <v>14991</v>
      </c>
      <c r="B14380">
        <v>753500</v>
      </c>
      <c r="C14380">
        <v>0</v>
      </c>
      <c r="D14380">
        <v>993120</v>
      </c>
      <c r="E14380">
        <v>820000</v>
      </c>
      <c r="F14380" s="4">
        <f t="shared" si="224"/>
        <v>604373.33333333337</v>
      </c>
    </row>
    <row r="14381" spans="1:6" x14ac:dyDescent="0.3">
      <c r="A14381" t="s">
        <v>14992</v>
      </c>
      <c r="B14381">
        <v>385840</v>
      </c>
      <c r="C14381">
        <v>2173990</v>
      </c>
      <c r="D14381">
        <v>2413320</v>
      </c>
      <c r="E14381">
        <v>2073890</v>
      </c>
      <c r="F14381" s="4">
        <f t="shared" si="224"/>
        <v>2220400</v>
      </c>
    </row>
    <row r="14382" spans="1:6" x14ac:dyDescent="0.3">
      <c r="A14382" t="s">
        <v>14993</v>
      </c>
      <c r="B14382">
        <v>2568910</v>
      </c>
      <c r="C14382">
        <v>3564520</v>
      </c>
      <c r="D14382">
        <v>3385600</v>
      </c>
      <c r="E14382">
        <v>3171820</v>
      </c>
      <c r="F14382" s="4">
        <f t="shared" si="224"/>
        <v>3373980</v>
      </c>
    </row>
    <row r="14383" spans="1:6" x14ac:dyDescent="0.3">
      <c r="A14383" t="s">
        <v>14994</v>
      </c>
      <c r="B14383">
        <v>0</v>
      </c>
      <c r="C14383">
        <v>0</v>
      </c>
      <c r="D14383">
        <v>294840</v>
      </c>
      <c r="E14383">
        <v>0</v>
      </c>
      <c r="F14383" s="4">
        <f t="shared" si="224"/>
        <v>98280</v>
      </c>
    </row>
    <row r="14384" spans="1:6" x14ac:dyDescent="0.3">
      <c r="A14384" t="s">
        <v>14995</v>
      </c>
      <c r="B14384">
        <v>2108850</v>
      </c>
      <c r="C14384">
        <v>0</v>
      </c>
      <c r="D14384">
        <v>682500</v>
      </c>
      <c r="E14384">
        <v>234600</v>
      </c>
      <c r="F14384" s="4">
        <f t="shared" si="224"/>
        <v>305700</v>
      </c>
    </row>
    <row r="14385" spans="1:6" x14ac:dyDescent="0.3">
      <c r="A14385" t="s">
        <v>14996</v>
      </c>
      <c r="B14385">
        <v>0</v>
      </c>
      <c r="C14385">
        <v>573300</v>
      </c>
      <c r="D14385">
        <v>1165080</v>
      </c>
      <c r="E14385">
        <v>775000</v>
      </c>
      <c r="F14385" s="4">
        <f t="shared" si="224"/>
        <v>837793.33333333337</v>
      </c>
    </row>
    <row r="14386" spans="1:6" x14ac:dyDescent="0.3">
      <c r="A14386" t="s">
        <v>14997</v>
      </c>
      <c r="B14386">
        <v>0</v>
      </c>
      <c r="C14386">
        <v>2010340</v>
      </c>
      <c r="D14386">
        <v>1480000</v>
      </c>
      <c r="E14386">
        <v>0</v>
      </c>
      <c r="F14386" s="4">
        <f t="shared" si="224"/>
        <v>1163446.6666666667</v>
      </c>
    </row>
    <row r="14387" spans="1:6" x14ac:dyDescent="0.3">
      <c r="A14387" t="s">
        <v>14998</v>
      </c>
      <c r="B14387">
        <v>1017800</v>
      </c>
      <c r="C14387">
        <v>1789600</v>
      </c>
      <c r="D14387">
        <v>338640</v>
      </c>
      <c r="E14387">
        <v>1183000</v>
      </c>
      <c r="F14387" s="4">
        <f t="shared" si="224"/>
        <v>1103746.6666666667</v>
      </c>
    </row>
    <row r="14388" spans="1:6" x14ac:dyDescent="0.3">
      <c r="A14388" t="s">
        <v>14999</v>
      </c>
      <c r="B14388">
        <v>256000</v>
      </c>
      <c r="C14388">
        <v>4139380</v>
      </c>
      <c r="D14388">
        <v>2084400</v>
      </c>
      <c r="E14388">
        <v>2107870</v>
      </c>
      <c r="F14388" s="4">
        <f t="shared" si="224"/>
        <v>2777216.6666666665</v>
      </c>
    </row>
    <row r="14389" spans="1:6" x14ac:dyDescent="0.3">
      <c r="A14389" t="s">
        <v>15000</v>
      </c>
      <c r="B14389">
        <v>901200</v>
      </c>
      <c r="C14389">
        <v>592000</v>
      </c>
      <c r="D14389">
        <v>0</v>
      </c>
      <c r="E14389">
        <v>0</v>
      </c>
      <c r="F14389" s="4">
        <f t="shared" si="224"/>
        <v>197333.33333333334</v>
      </c>
    </row>
    <row r="14390" spans="1:6" x14ac:dyDescent="0.3">
      <c r="A14390" t="s">
        <v>15001</v>
      </c>
      <c r="B14390">
        <v>1605530</v>
      </c>
      <c r="C14390">
        <v>1824100</v>
      </c>
      <c r="D14390">
        <v>469200</v>
      </c>
      <c r="E14390">
        <v>804000</v>
      </c>
      <c r="F14390" s="4">
        <f t="shared" si="224"/>
        <v>1032433.3333333334</v>
      </c>
    </row>
    <row r="14391" spans="1:6" x14ac:dyDescent="0.3">
      <c r="A14391" t="s">
        <v>15002</v>
      </c>
      <c r="B14391">
        <v>448000</v>
      </c>
      <c r="C14391">
        <v>2220000</v>
      </c>
      <c r="D14391">
        <v>0</v>
      </c>
      <c r="E14391">
        <v>2102000</v>
      </c>
      <c r="F14391" s="4">
        <f t="shared" si="224"/>
        <v>1440666.6666666667</v>
      </c>
    </row>
    <row r="14392" spans="1:6" x14ac:dyDescent="0.3">
      <c r="A14392" t="s">
        <v>15003</v>
      </c>
      <c r="B14392">
        <v>1938300</v>
      </c>
      <c r="C14392">
        <v>2196080</v>
      </c>
      <c r="D14392">
        <v>2208390</v>
      </c>
      <c r="E14392">
        <v>2491670</v>
      </c>
      <c r="F14392" s="4">
        <f t="shared" si="224"/>
        <v>2298713.3333333335</v>
      </c>
    </row>
    <row r="14393" spans="1:6" x14ac:dyDescent="0.3">
      <c r="A14393" t="s">
        <v>15004</v>
      </c>
      <c r="B14393">
        <v>0</v>
      </c>
      <c r="C14393">
        <v>450000</v>
      </c>
      <c r="D14393">
        <v>0</v>
      </c>
      <c r="E14393">
        <v>820000</v>
      </c>
      <c r="F14393" s="4">
        <f t="shared" si="224"/>
        <v>423333.33333333331</v>
      </c>
    </row>
    <row r="14394" spans="1:6" x14ac:dyDescent="0.3">
      <c r="A14394" t="s">
        <v>15005</v>
      </c>
      <c r="B14394">
        <v>1119300</v>
      </c>
      <c r="C14394">
        <v>0</v>
      </c>
      <c r="D14394">
        <v>0</v>
      </c>
      <c r="E14394">
        <v>0</v>
      </c>
      <c r="F14394" s="4">
        <f t="shared" si="224"/>
        <v>0</v>
      </c>
    </row>
    <row r="14395" spans="1:6" x14ac:dyDescent="0.3">
      <c r="A14395" t="s">
        <v>15006</v>
      </c>
      <c r="B14395">
        <v>5110500</v>
      </c>
      <c r="C14395">
        <v>60177650</v>
      </c>
      <c r="D14395">
        <v>41783090</v>
      </c>
      <c r="E14395">
        <v>67882450</v>
      </c>
      <c r="F14395" s="4">
        <f t="shared" si="224"/>
        <v>56614396.666666664</v>
      </c>
    </row>
    <row r="14396" spans="1:6" x14ac:dyDescent="0.3">
      <c r="A14396" t="s">
        <v>15007</v>
      </c>
      <c r="B14396">
        <v>390000</v>
      </c>
      <c r="C14396">
        <v>2482820</v>
      </c>
      <c r="D14396">
        <v>2038840</v>
      </c>
      <c r="E14396">
        <v>416000</v>
      </c>
      <c r="F14396" s="4">
        <f t="shared" si="224"/>
        <v>1645886.6666666667</v>
      </c>
    </row>
    <row r="14397" spans="1:6" x14ac:dyDescent="0.3">
      <c r="A14397" t="s">
        <v>15008</v>
      </c>
      <c r="B14397">
        <v>256000</v>
      </c>
      <c r="C14397">
        <v>228000</v>
      </c>
      <c r="D14397">
        <v>300300</v>
      </c>
      <c r="E14397">
        <v>1950000</v>
      </c>
      <c r="F14397" s="4">
        <f t="shared" si="224"/>
        <v>826100</v>
      </c>
    </row>
    <row r="14398" spans="1:6" x14ac:dyDescent="0.3">
      <c r="A14398" t="s">
        <v>15009</v>
      </c>
      <c r="B14398">
        <v>0</v>
      </c>
      <c r="C14398">
        <v>511190</v>
      </c>
      <c r="D14398">
        <v>515790</v>
      </c>
      <c r="E14398">
        <v>281190</v>
      </c>
      <c r="F14398" s="4">
        <f t="shared" si="224"/>
        <v>436056.66666666669</v>
      </c>
    </row>
    <row r="14399" spans="1:6" x14ac:dyDescent="0.3">
      <c r="A14399" t="s">
        <v>15010</v>
      </c>
      <c r="B14399">
        <v>2041340</v>
      </c>
      <c r="C14399">
        <v>926070</v>
      </c>
      <c r="D14399">
        <v>1359300</v>
      </c>
      <c r="E14399">
        <v>2361540</v>
      </c>
      <c r="F14399" s="4">
        <f t="shared" si="224"/>
        <v>1548970</v>
      </c>
    </row>
    <row r="14400" spans="1:6" x14ac:dyDescent="0.3">
      <c r="A14400" t="s">
        <v>15011</v>
      </c>
      <c r="B14400">
        <v>0</v>
      </c>
      <c r="C14400">
        <v>0</v>
      </c>
      <c r="D14400">
        <v>517200</v>
      </c>
      <c r="E14400">
        <v>0</v>
      </c>
      <c r="F14400" s="4">
        <f t="shared" si="224"/>
        <v>172400</v>
      </c>
    </row>
    <row r="14401" spans="1:6" x14ac:dyDescent="0.3">
      <c r="A14401" t="s">
        <v>15012</v>
      </c>
      <c r="B14401">
        <v>3100660</v>
      </c>
      <c r="C14401">
        <v>2135610</v>
      </c>
      <c r="D14401">
        <v>10822500</v>
      </c>
      <c r="E14401">
        <v>0</v>
      </c>
      <c r="F14401" s="4">
        <f t="shared" si="224"/>
        <v>4319370</v>
      </c>
    </row>
    <row r="14402" spans="1:6" x14ac:dyDescent="0.3">
      <c r="A14402" t="s">
        <v>15013</v>
      </c>
      <c r="B14402">
        <v>0</v>
      </c>
      <c r="C14402">
        <v>0</v>
      </c>
      <c r="D14402">
        <v>264600</v>
      </c>
      <c r="E14402">
        <v>0</v>
      </c>
      <c r="F14402" s="4">
        <f t="shared" si="224"/>
        <v>88200</v>
      </c>
    </row>
    <row r="14403" spans="1:6" x14ac:dyDescent="0.3">
      <c r="A14403" t="s">
        <v>15014</v>
      </c>
      <c r="B14403">
        <v>1347360</v>
      </c>
      <c r="C14403">
        <v>0</v>
      </c>
      <c r="D14403">
        <v>0</v>
      </c>
      <c r="E14403">
        <v>0</v>
      </c>
      <c r="F14403" s="4">
        <f t="shared" ref="F14403:F14466" si="225">SUM(C14403:E14403)/3</f>
        <v>0</v>
      </c>
    </row>
    <row r="14404" spans="1:6" x14ac:dyDescent="0.3">
      <c r="A14404" t="s">
        <v>15015</v>
      </c>
      <c r="B14404">
        <v>6849170</v>
      </c>
      <c r="C14404">
        <v>20251460</v>
      </c>
      <c r="D14404">
        <v>19457200</v>
      </c>
      <c r="E14404">
        <v>17309660</v>
      </c>
      <c r="F14404" s="4">
        <f t="shared" si="225"/>
        <v>19006106.666666668</v>
      </c>
    </row>
    <row r="14405" spans="1:6" x14ac:dyDescent="0.3">
      <c r="A14405" t="s">
        <v>15016</v>
      </c>
      <c r="B14405">
        <v>626000</v>
      </c>
      <c r="C14405">
        <v>0</v>
      </c>
      <c r="D14405">
        <v>635680</v>
      </c>
      <c r="E14405">
        <v>386000</v>
      </c>
      <c r="F14405" s="4">
        <f t="shared" si="225"/>
        <v>340560</v>
      </c>
    </row>
    <row r="14406" spans="1:6" x14ac:dyDescent="0.3">
      <c r="A14406" t="s">
        <v>15017</v>
      </c>
      <c r="B14406">
        <v>939660</v>
      </c>
      <c r="C14406">
        <v>300300</v>
      </c>
      <c r="D14406">
        <v>2321020</v>
      </c>
      <c r="E14406">
        <v>386000</v>
      </c>
      <c r="F14406" s="4">
        <f t="shared" si="225"/>
        <v>1002440</v>
      </c>
    </row>
    <row r="14407" spans="1:6" x14ac:dyDescent="0.3">
      <c r="A14407" t="s">
        <v>15018</v>
      </c>
      <c r="B14407">
        <v>370000</v>
      </c>
      <c r="C14407">
        <v>0</v>
      </c>
      <c r="D14407">
        <v>0</v>
      </c>
      <c r="E14407">
        <v>0</v>
      </c>
      <c r="F14407" s="4">
        <f t="shared" si="225"/>
        <v>0</v>
      </c>
    </row>
    <row r="14408" spans="1:6" x14ac:dyDescent="0.3">
      <c r="A14408" t="s">
        <v>15019</v>
      </c>
      <c r="B14408">
        <v>0</v>
      </c>
      <c r="C14408">
        <v>0</v>
      </c>
      <c r="D14408">
        <v>1125480</v>
      </c>
      <c r="E14408">
        <v>1416700</v>
      </c>
      <c r="F14408" s="4">
        <f t="shared" si="225"/>
        <v>847393.33333333337</v>
      </c>
    </row>
    <row r="14409" spans="1:6" x14ac:dyDescent="0.3">
      <c r="A14409" t="s">
        <v>15020</v>
      </c>
      <c r="B14409">
        <v>871920</v>
      </c>
      <c r="C14409">
        <v>1467700</v>
      </c>
      <c r="D14409">
        <v>1137500</v>
      </c>
      <c r="E14409">
        <v>793800</v>
      </c>
      <c r="F14409" s="4">
        <f t="shared" si="225"/>
        <v>1133000</v>
      </c>
    </row>
    <row r="14410" spans="1:6" x14ac:dyDescent="0.3">
      <c r="A14410" t="s">
        <v>15021</v>
      </c>
      <c r="B14410">
        <v>0</v>
      </c>
      <c r="C14410">
        <v>0</v>
      </c>
      <c r="D14410">
        <v>1480000</v>
      </c>
      <c r="E14410">
        <v>0</v>
      </c>
      <c r="F14410" s="4">
        <f t="shared" si="225"/>
        <v>493333.33333333331</v>
      </c>
    </row>
    <row r="14411" spans="1:6" x14ac:dyDescent="0.3">
      <c r="A14411" t="s">
        <v>15022</v>
      </c>
      <c r="B14411">
        <v>160000</v>
      </c>
      <c r="C14411">
        <v>0</v>
      </c>
      <c r="D14411">
        <v>953440</v>
      </c>
      <c r="E14411">
        <v>947420</v>
      </c>
      <c r="F14411" s="4">
        <f t="shared" si="225"/>
        <v>633620</v>
      </c>
    </row>
    <row r="14412" spans="1:6" x14ac:dyDescent="0.3">
      <c r="A14412" t="s">
        <v>15023</v>
      </c>
      <c r="B14412">
        <v>0</v>
      </c>
      <c r="C14412">
        <v>0</v>
      </c>
      <c r="D14412">
        <v>768900</v>
      </c>
      <c r="E14412">
        <v>1294180</v>
      </c>
      <c r="F14412" s="4">
        <f t="shared" si="225"/>
        <v>687693.33333333337</v>
      </c>
    </row>
    <row r="14413" spans="1:6" x14ac:dyDescent="0.3">
      <c r="A14413" t="s">
        <v>15024</v>
      </c>
      <c r="B14413">
        <v>198900</v>
      </c>
      <c r="C14413">
        <v>370000</v>
      </c>
      <c r="D14413">
        <v>668100</v>
      </c>
      <c r="E14413">
        <v>311540</v>
      </c>
      <c r="F14413" s="4">
        <f t="shared" si="225"/>
        <v>449880</v>
      </c>
    </row>
    <row r="14414" spans="1:6" x14ac:dyDescent="0.3">
      <c r="A14414" t="s">
        <v>15025</v>
      </c>
      <c r="B14414">
        <v>2608060</v>
      </c>
      <c r="C14414">
        <v>1449630</v>
      </c>
      <c r="D14414">
        <v>4222810</v>
      </c>
      <c r="E14414">
        <v>820000</v>
      </c>
      <c r="F14414" s="4">
        <f t="shared" si="225"/>
        <v>2164146.6666666665</v>
      </c>
    </row>
    <row r="14415" spans="1:6" x14ac:dyDescent="0.3">
      <c r="A14415" t="s">
        <v>15026</v>
      </c>
      <c r="B14415">
        <v>2143570</v>
      </c>
      <c r="C14415">
        <v>2552550</v>
      </c>
      <c r="D14415">
        <v>2119390</v>
      </c>
      <c r="E14415">
        <v>3939870</v>
      </c>
      <c r="F14415" s="4">
        <f t="shared" si="225"/>
        <v>2870603.3333333335</v>
      </c>
    </row>
    <row r="14416" spans="1:6" x14ac:dyDescent="0.3">
      <c r="A14416" t="s">
        <v>15027</v>
      </c>
      <c r="B14416">
        <v>293930</v>
      </c>
      <c r="C14416">
        <v>620760</v>
      </c>
      <c r="D14416">
        <v>0</v>
      </c>
      <c r="E14416">
        <v>678860</v>
      </c>
      <c r="F14416" s="4">
        <f t="shared" si="225"/>
        <v>433206.66666666669</v>
      </c>
    </row>
    <row r="14417" spans="1:6" x14ac:dyDescent="0.3">
      <c r="A14417" t="s">
        <v>15028</v>
      </c>
      <c r="B14417">
        <v>5735730</v>
      </c>
      <c r="C14417">
        <v>6551250</v>
      </c>
      <c r="D14417">
        <v>6957650</v>
      </c>
      <c r="E14417">
        <v>7417920</v>
      </c>
      <c r="F14417" s="4">
        <f t="shared" si="225"/>
        <v>6975606.666666667</v>
      </c>
    </row>
    <row r="14418" spans="1:6" x14ac:dyDescent="0.3">
      <c r="A14418" t="s">
        <v>15029</v>
      </c>
      <c r="B14418">
        <v>0</v>
      </c>
      <c r="C14418">
        <v>0</v>
      </c>
      <c r="D14418">
        <v>387480</v>
      </c>
      <c r="E14418">
        <v>0</v>
      </c>
      <c r="F14418" s="4">
        <f t="shared" si="225"/>
        <v>129160</v>
      </c>
    </row>
    <row r="14419" spans="1:6" x14ac:dyDescent="0.3">
      <c r="A14419" t="s">
        <v>15030</v>
      </c>
      <c r="B14419">
        <v>938900</v>
      </c>
      <c r="C14419">
        <v>0</v>
      </c>
      <c r="D14419">
        <v>740000</v>
      </c>
      <c r="E14419">
        <v>386000</v>
      </c>
      <c r="F14419" s="4">
        <f t="shared" si="225"/>
        <v>375333.33333333331</v>
      </c>
    </row>
    <row r="14420" spans="1:6" x14ac:dyDescent="0.3">
      <c r="A14420" t="s">
        <v>15031</v>
      </c>
      <c r="B14420">
        <v>0</v>
      </c>
      <c r="C14420">
        <v>728540</v>
      </c>
      <c r="D14420">
        <v>794250</v>
      </c>
      <c r="E14420">
        <v>0</v>
      </c>
      <c r="F14420" s="4">
        <f t="shared" si="225"/>
        <v>507596.66666666669</v>
      </c>
    </row>
    <row r="14421" spans="1:6" x14ac:dyDescent="0.3">
      <c r="A14421" t="s">
        <v>15032</v>
      </c>
      <c r="B14421">
        <v>1919050</v>
      </c>
      <c r="C14421">
        <v>0</v>
      </c>
      <c r="D14421">
        <v>755300</v>
      </c>
      <c r="E14421">
        <v>450450</v>
      </c>
      <c r="F14421" s="4">
        <f t="shared" si="225"/>
        <v>401916.66666666669</v>
      </c>
    </row>
    <row r="14422" spans="1:6" x14ac:dyDescent="0.3">
      <c r="A14422" t="s">
        <v>15033</v>
      </c>
      <c r="B14422">
        <v>939950</v>
      </c>
      <c r="C14422">
        <v>518700</v>
      </c>
      <c r="D14422">
        <v>0</v>
      </c>
      <c r="E14422">
        <v>0</v>
      </c>
      <c r="F14422" s="4">
        <f t="shared" si="225"/>
        <v>172900</v>
      </c>
    </row>
    <row r="14423" spans="1:6" x14ac:dyDescent="0.3">
      <c r="A14423" t="s">
        <v>15034</v>
      </c>
      <c r="B14423">
        <v>1125960</v>
      </c>
      <c r="C14423">
        <v>2123200</v>
      </c>
      <c r="D14423">
        <v>827710</v>
      </c>
      <c r="E14423">
        <v>1173080</v>
      </c>
      <c r="F14423" s="4">
        <f t="shared" si="225"/>
        <v>1374663.3333333333</v>
      </c>
    </row>
    <row r="14424" spans="1:6" x14ac:dyDescent="0.3">
      <c r="A14424" t="s">
        <v>15035</v>
      </c>
      <c r="B14424">
        <v>0</v>
      </c>
      <c r="C14424">
        <v>1710300</v>
      </c>
      <c r="D14424">
        <v>704100</v>
      </c>
      <c r="E14424">
        <v>6992990</v>
      </c>
      <c r="F14424" s="4">
        <f t="shared" si="225"/>
        <v>3135796.6666666665</v>
      </c>
    </row>
    <row r="14425" spans="1:6" x14ac:dyDescent="0.3">
      <c r="A14425" t="s">
        <v>15036</v>
      </c>
      <c r="B14425">
        <v>230000</v>
      </c>
      <c r="C14425">
        <v>0</v>
      </c>
      <c r="D14425">
        <v>0</v>
      </c>
      <c r="E14425">
        <v>469200</v>
      </c>
      <c r="F14425" s="4">
        <f t="shared" si="225"/>
        <v>156400</v>
      </c>
    </row>
    <row r="14426" spans="1:6" x14ac:dyDescent="0.3">
      <c r="A14426" t="s">
        <v>15037</v>
      </c>
      <c r="B14426">
        <v>0</v>
      </c>
      <c r="C14426">
        <v>1668030</v>
      </c>
      <c r="D14426">
        <v>2310340</v>
      </c>
      <c r="E14426">
        <v>697970</v>
      </c>
      <c r="F14426" s="4">
        <f t="shared" si="225"/>
        <v>1558780</v>
      </c>
    </row>
    <row r="14427" spans="1:6" x14ac:dyDescent="0.3">
      <c r="A14427" t="s">
        <v>15038</v>
      </c>
      <c r="B14427">
        <v>160000</v>
      </c>
      <c r="C14427">
        <v>3757100</v>
      </c>
      <c r="D14427">
        <v>5778000</v>
      </c>
      <c r="E14427">
        <v>0</v>
      </c>
      <c r="F14427" s="4">
        <f t="shared" si="225"/>
        <v>3178366.6666666665</v>
      </c>
    </row>
    <row r="14428" spans="1:6" x14ac:dyDescent="0.3">
      <c r="A14428" t="s">
        <v>15039</v>
      </c>
      <c r="B14428">
        <v>995400</v>
      </c>
      <c r="C14428">
        <v>825000</v>
      </c>
      <c r="D14428">
        <v>1520480</v>
      </c>
      <c r="E14428">
        <v>837200</v>
      </c>
      <c r="F14428" s="4">
        <f t="shared" si="225"/>
        <v>1060893.3333333333</v>
      </c>
    </row>
    <row r="14429" spans="1:6" x14ac:dyDescent="0.3">
      <c r="A14429" t="s">
        <v>15040</v>
      </c>
      <c r="B14429">
        <v>641950</v>
      </c>
      <c r="C14429">
        <v>888880</v>
      </c>
      <c r="D14429">
        <v>0</v>
      </c>
      <c r="E14429">
        <v>793800</v>
      </c>
      <c r="F14429" s="4">
        <f t="shared" si="225"/>
        <v>560893.33333333337</v>
      </c>
    </row>
    <row r="14430" spans="1:6" x14ac:dyDescent="0.3">
      <c r="A14430" t="s">
        <v>15041</v>
      </c>
      <c r="B14430">
        <v>3926920</v>
      </c>
      <c r="C14430">
        <v>0</v>
      </c>
      <c r="D14430">
        <v>3309700</v>
      </c>
      <c r="E14430">
        <v>3668480</v>
      </c>
      <c r="F14430" s="4">
        <f t="shared" si="225"/>
        <v>2326060</v>
      </c>
    </row>
    <row r="14431" spans="1:6" x14ac:dyDescent="0.3">
      <c r="A14431" t="s">
        <v>15042</v>
      </c>
      <c r="B14431">
        <v>803480</v>
      </c>
      <c r="C14431">
        <v>0</v>
      </c>
      <c r="D14431">
        <v>0</v>
      </c>
      <c r="E14431">
        <v>1294180</v>
      </c>
      <c r="F14431" s="4">
        <f t="shared" si="225"/>
        <v>431393.33333333331</v>
      </c>
    </row>
    <row r="14432" spans="1:6" x14ac:dyDescent="0.3">
      <c r="A14432" t="s">
        <v>15043</v>
      </c>
      <c r="B14432">
        <v>3227340</v>
      </c>
      <c r="C14432">
        <v>2337970</v>
      </c>
      <c r="D14432">
        <v>0</v>
      </c>
      <c r="E14432">
        <v>0</v>
      </c>
      <c r="F14432" s="4">
        <f t="shared" si="225"/>
        <v>779323.33333333337</v>
      </c>
    </row>
    <row r="14433" spans="1:6" x14ac:dyDescent="0.3">
      <c r="A14433" t="s">
        <v>15044</v>
      </c>
      <c r="B14433">
        <v>3349510</v>
      </c>
      <c r="C14433">
        <v>3829420</v>
      </c>
      <c r="D14433">
        <v>3170080</v>
      </c>
      <c r="E14433">
        <v>2337360</v>
      </c>
      <c r="F14433" s="4">
        <f t="shared" si="225"/>
        <v>3112286.6666666665</v>
      </c>
    </row>
    <row r="14434" spans="1:6" x14ac:dyDescent="0.3">
      <c r="A14434" t="s">
        <v>15045</v>
      </c>
      <c r="B14434">
        <v>740000</v>
      </c>
      <c r="C14434">
        <v>228000</v>
      </c>
      <c r="D14434">
        <v>1451500</v>
      </c>
      <c r="E14434">
        <v>610560</v>
      </c>
      <c r="F14434" s="4">
        <f t="shared" si="225"/>
        <v>763353.33333333337</v>
      </c>
    </row>
    <row r="14435" spans="1:6" x14ac:dyDescent="0.3">
      <c r="A14435" t="s">
        <v>15046</v>
      </c>
      <c r="B14435">
        <v>638200</v>
      </c>
      <c r="C14435">
        <v>2199150</v>
      </c>
      <c r="D14435">
        <v>2121540</v>
      </c>
      <c r="E14435">
        <v>4257420</v>
      </c>
      <c r="F14435" s="4">
        <f t="shared" si="225"/>
        <v>2859370</v>
      </c>
    </row>
    <row r="14436" spans="1:6" x14ac:dyDescent="0.3">
      <c r="A14436" t="s">
        <v>15047</v>
      </c>
      <c r="B14436">
        <v>1742300</v>
      </c>
      <c r="C14436">
        <v>2812130</v>
      </c>
      <c r="D14436">
        <v>864600</v>
      </c>
      <c r="E14436">
        <v>2161250</v>
      </c>
      <c r="F14436" s="4">
        <f t="shared" si="225"/>
        <v>1945993.3333333333</v>
      </c>
    </row>
    <row r="14437" spans="1:6" x14ac:dyDescent="0.3">
      <c r="A14437" t="s">
        <v>15048</v>
      </c>
      <c r="B14437">
        <v>2308050</v>
      </c>
      <c r="C14437">
        <v>2229460</v>
      </c>
      <c r="D14437">
        <v>2073940</v>
      </c>
      <c r="E14437">
        <v>2051240</v>
      </c>
      <c r="F14437" s="4">
        <f t="shared" si="225"/>
        <v>2118213.3333333335</v>
      </c>
    </row>
    <row r="14438" spans="1:6" x14ac:dyDescent="0.3">
      <c r="A14438" t="s">
        <v>15049</v>
      </c>
      <c r="B14438">
        <v>2107500</v>
      </c>
      <c r="C14438">
        <v>4541200</v>
      </c>
      <c r="D14438">
        <v>2427400</v>
      </c>
      <c r="E14438">
        <v>3374340</v>
      </c>
      <c r="F14438" s="4">
        <f t="shared" si="225"/>
        <v>3447646.6666666665</v>
      </c>
    </row>
    <row r="14439" spans="1:6" x14ac:dyDescent="0.3">
      <c r="A14439" t="s">
        <v>15050</v>
      </c>
      <c r="B14439">
        <v>837200</v>
      </c>
      <c r="C14439">
        <v>0</v>
      </c>
      <c r="D14439">
        <v>0</v>
      </c>
      <c r="E14439">
        <v>3751600</v>
      </c>
      <c r="F14439" s="4">
        <f t="shared" si="225"/>
        <v>1250533.3333333333</v>
      </c>
    </row>
    <row r="14440" spans="1:6" x14ac:dyDescent="0.3">
      <c r="A14440" t="s">
        <v>15051</v>
      </c>
      <c r="B14440">
        <v>2707900</v>
      </c>
      <c r="C14440">
        <v>2945200</v>
      </c>
      <c r="D14440">
        <v>3700000</v>
      </c>
      <c r="E14440">
        <v>2154990</v>
      </c>
      <c r="F14440" s="4">
        <f t="shared" si="225"/>
        <v>2933396.6666666665</v>
      </c>
    </row>
    <row r="14441" spans="1:6" x14ac:dyDescent="0.3">
      <c r="A14441" t="s">
        <v>15052</v>
      </c>
      <c r="B14441">
        <v>573300</v>
      </c>
      <c r="C14441">
        <v>0</v>
      </c>
      <c r="D14441">
        <v>0</v>
      </c>
      <c r="E14441">
        <v>0</v>
      </c>
      <c r="F14441" s="4">
        <f t="shared" si="225"/>
        <v>0</v>
      </c>
    </row>
    <row r="14442" spans="1:6" x14ac:dyDescent="0.3">
      <c r="A14442" t="s">
        <v>15053</v>
      </c>
      <c r="B14442">
        <v>1796880</v>
      </c>
      <c r="C14442">
        <v>629780</v>
      </c>
      <c r="D14442">
        <v>506400</v>
      </c>
      <c r="E14442">
        <v>982700</v>
      </c>
      <c r="F14442" s="4">
        <f t="shared" si="225"/>
        <v>706293.33333333337</v>
      </c>
    </row>
    <row r="14443" spans="1:6" x14ac:dyDescent="0.3">
      <c r="A14443" t="s">
        <v>15054</v>
      </c>
      <c r="B14443">
        <v>1361760</v>
      </c>
      <c r="C14443">
        <v>1474410</v>
      </c>
      <c r="D14443">
        <v>644190</v>
      </c>
      <c r="E14443">
        <v>2247610</v>
      </c>
      <c r="F14443" s="4">
        <f t="shared" si="225"/>
        <v>1455403.3333333333</v>
      </c>
    </row>
    <row r="14444" spans="1:6" x14ac:dyDescent="0.3">
      <c r="A14444" t="s">
        <v>15055</v>
      </c>
      <c r="B14444">
        <v>2463170</v>
      </c>
      <c r="C14444">
        <v>363000</v>
      </c>
      <c r="D14444">
        <v>234600</v>
      </c>
      <c r="E14444">
        <v>2742830</v>
      </c>
      <c r="F14444" s="4">
        <f t="shared" si="225"/>
        <v>1113476.6666666667</v>
      </c>
    </row>
    <row r="14445" spans="1:6" x14ac:dyDescent="0.3">
      <c r="A14445" t="s">
        <v>15056</v>
      </c>
      <c r="B14445">
        <v>871600</v>
      </c>
      <c r="C14445">
        <v>1466550</v>
      </c>
      <c r="D14445">
        <v>245700</v>
      </c>
      <c r="E14445">
        <v>264000</v>
      </c>
      <c r="F14445" s="4">
        <f t="shared" si="225"/>
        <v>658750</v>
      </c>
    </row>
    <row r="14446" spans="1:6" x14ac:dyDescent="0.3">
      <c r="A14446" t="s">
        <v>15057</v>
      </c>
      <c r="B14446">
        <v>0</v>
      </c>
      <c r="C14446">
        <v>320320</v>
      </c>
      <c r="D14446">
        <v>234600</v>
      </c>
      <c r="E14446">
        <v>360360</v>
      </c>
      <c r="F14446" s="4">
        <f t="shared" si="225"/>
        <v>305093.33333333331</v>
      </c>
    </row>
    <row r="14447" spans="1:6" x14ac:dyDescent="0.3">
      <c r="A14447" t="s">
        <v>15058</v>
      </c>
      <c r="B14447">
        <v>640000</v>
      </c>
      <c r="C14447">
        <v>627800</v>
      </c>
      <c r="D14447">
        <v>519400</v>
      </c>
      <c r="E14447">
        <v>0</v>
      </c>
      <c r="F14447" s="4">
        <f t="shared" si="225"/>
        <v>382400</v>
      </c>
    </row>
    <row r="14448" spans="1:6" x14ac:dyDescent="0.3">
      <c r="A14448" t="s">
        <v>15059</v>
      </c>
      <c r="B14448">
        <v>599600</v>
      </c>
      <c r="C14448">
        <v>612000</v>
      </c>
      <c r="D14448">
        <v>215670</v>
      </c>
      <c r="E14448">
        <v>1117920</v>
      </c>
      <c r="F14448" s="4">
        <f t="shared" si="225"/>
        <v>648530</v>
      </c>
    </row>
    <row r="14449" spans="1:6" x14ac:dyDescent="0.3">
      <c r="A14449" t="s">
        <v>514</v>
      </c>
      <c r="B14449">
        <v>1148180</v>
      </c>
      <c r="C14449">
        <v>1198470</v>
      </c>
      <c r="D14449">
        <v>691500</v>
      </c>
      <c r="E14449">
        <v>0</v>
      </c>
      <c r="F14449" s="4">
        <f t="shared" si="225"/>
        <v>629990</v>
      </c>
    </row>
    <row r="14450" spans="1:6" x14ac:dyDescent="0.3">
      <c r="A14450" t="s">
        <v>15060</v>
      </c>
      <c r="B14450">
        <v>0</v>
      </c>
      <c r="C14450">
        <v>690960</v>
      </c>
      <c r="D14450">
        <v>0</v>
      </c>
      <c r="E14450">
        <v>820000</v>
      </c>
      <c r="F14450" s="4">
        <f t="shared" si="225"/>
        <v>503653.33333333331</v>
      </c>
    </row>
    <row r="14451" spans="1:6" x14ac:dyDescent="0.3">
      <c r="A14451" t="s">
        <v>15061</v>
      </c>
      <c r="B14451">
        <v>0</v>
      </c>
      <c r="C14451">
        <v>2009600</v>
      </c>
      <c r="D14451">
        <v>1245790</v>
      </c>
      <c r="E14451">
        <v>357000</v>
      </c>
      <c r="F14451" s="4">
        <f t="shared" si="225"/>
        <v>1204130</v>
      </c>
    </row>
    <row r="14452" spans="1:6" x14ac:dyDescent="0.3">
      <c r="A14452" t="s">
        <v>15062</v>
      </c>
      <c r="B14452">
        <v>1055600</v>
      </c>
      <c r="C14452">
        <v>1855000</v>
      </c>
      <c r="D14452">
        <v>0</v>
      </c>
      <c r="E14452">
        <v>820000</v>
      </c>
      <c r="F14452" s="4">
        <f t="shared" si="225"/>
        <v>891666.66666666663</v>
      </c>
    </row>
    <row r="14453" spans="1:6" x14ac:dyDescent="0.3">
      <c r="A14453" t="s">
        <v>15063</v>
      </c>
      <c r="B14453">
        <v>382200</v>
      </c>
      <c r="C14453">
        <v>230000</v>
      </c>
      <c r="D14453">
        <v>780300</v>
      </c>
      <c r="E14453">
        <v>2341210</v>
      </c>
      <c r="F14453" s="4">
        <f t="shared" si="225"/>
        <v>1117170</v>
      </c>
    </row>
    <row r="14454" spans="1:6" x14ac:dyDescent="0.3">
      <c r="A14454" t="s">
        <v>15064</v>
      </c>
      <c r="B14454">
        <v>1208360</v>
      </c>
      <c r="C14454">
        <v>0</v>
      </c>
      <c r="D14454">
        <v>0</v>
      </c>
      <c r="E14454">
        <v>0</v>
      </c>
      <c r="F14454" s="4">
        <f t="shared" si="225"/>
        <v>0</v>
      </c>
    </row>
    <row r="14455" spans="1:6" x14ac:dyDescent="0.3">
      <c r="A14455" t="s">
        <v>15065</v>
      </c>
      <c r="B14455">
        <v>1317120</v>
      </c>
      <c r="C14455">
        <v>1466800</v>
      </c>
      <c r="D14455">
        <v>0</v>
      </c>
      <c r="E14455">
        <v>570000</v>
      </c>
      <c r="F14455" s="4">
        <f t="shared" si="225"/>
        <v>678933.33333333337</v>
      </c>
    </row>
    <row r="14456" spans="1:6" x14ac:dyDescent="0.3">
      <c r="A14456" t="s">
        <v>15066</v>
      </c>
      <c r="B14456">
        <v>0</v>
      </c>
      <c r="C14456">
        <v>0</v>
      </c>
      <c r="D14456">
        <v>2521600</v>
      </c>
      <c r="E14456">
        <v>1134400</v>
      </c>
      <c r="F14456" s="4">
        <f t="shared" si="225"/>
        <v>1218666.6666666667</v>
      </c>
    </row>
    <row r="14457" spans="1:6" x14ac:dyDescent="0.3">
      <c r="A14457" t="s">
        <v>15067</v>
      </c>
      <c r="B14457">
        <v>865560</v>
      </c>
      <c r="C14457">
        <v>2182520</v>
      </c>
      <c r="D14457">
        <v>382200</v>
      </c>
      <c r="E14457">
        <v>1641300</v>
      </c>
      <c r="F14457" s="4">
        <f t="shared" si="225"/>
        <v>1402006.6666666667</v>
      </c>
    </row>
    <row r="14458" spans="1:6" x14ac:dyDescent="0.3">
      <c r="A14458" t="s">
        <v>15068</v>
      </c>
      <c r="B14458">
        <v>0</v>
      </c>
      <c r="C14458">
        <v>1955020</v>
      </c>
      <c r="D14458">
        <v>2167139</v>
      </c>
      <c r="E14458">
        <v>3302960</v>
      </c>
      <c r="F14458" s="4">
        <f t="shared" si="225"/>
        <v>2475039.6666666665</v>
      </c>
    </row>
    <row r="14459" spans="1:6" x14ac:dyDescent="0.3">
      <c r="A14459" t="s">
        <v>15069</v>
      </c>
      <c r="B14459">
        <v>1110000</v>
      </c>
      <c r="C14459">
        <v>23404900</v>
      </c>
      <c r="D14459">
        <v>202597695</v>
      </c>
      <c r="E14459">
        <v>318546800</v>
      </c>
      <c r="F14459" s="4">
        <f t="shared" si="225"/>
        <v>181516465</v>
      </c>
    </row>
    <row r="14460" spans="1:6" x14ac:dyDescent="0.3">
      <c r="A14460" t="s">
        <v>15070</v>
      </c>
      <c r="B14460">
        <v>273910</v>
      </c>
      <c r="C14460">
        <v>4095000</v>
      </c>
      <c r="D14460">
        <v>3687900</v>
      </c>
      <c r="E14460">
        <v>0</v>
      </c>
      <c r="F14460" s="4">
        <f t="shared" si="225"/>
        <v>2594300</v>
      </c>
    </row>
    <row r="14461" spans="1:6" x14ac:dyDescent="0.3">
      <c r="A14461" t="s">
        <v>15071</v>
      </c>
      <c r="B14461">
        <v>556830</v>
      </c>
      <c r="C14461">
        <v>733900</v>
      </c>
      <c r="D14461">
        <v>1483500</v>
      </c>
      <c r="E14461">
        <v>820000</v>
      </c>
      <c r="F14461" s="4">
        <f t="shared" si="225"/>
        <v>1012466.6666666666</v>
      </c>
    </row>
    <row r="14462" spans="1:6" x14ac:dyDescent="0.3">
      <c r="A14462" t="s">
        <v>15072</v>
      </c>
      <c r="B14462">
        <v>588400</v>
      </c>
      <c r="C14462">
        <v>276000</v>
      </c>
      <c r="D14462">
        <v>0</v>
      </c>
      <c r="E14462">
        <v>234600</v>
      </c>
      <c r="F14462" s="4">
        <f t="shared" si="225"/>
        <v>170200</v>
      </c>
    </row>
    <row r="14463" spans="1:6" x14ac:dyDescent="0.3">
      <c r="A14463" t="s">
        <v>15073</v>
      </c>
      <c r="B14463">
        <v>0</v>
      </c>
      <c r="C14463">
        <v>784420</v>
      </c>
      <c r="D14463">
        <v>572300</v>
      </c>
      <c r="E14463">
        <v>2132220</v>
      </c>
      <c r="F14463" s="4">
        <f t="shared" si="225"/>
        <v>1162980</v>
      </c>
    </row>
    <row r="14464" spans="1:6" x14ac:dyDescent="0.3">
      <c r="A14464" t="s">
        <v>15074</v>
      </c>
      <c r="B14464">
        <v>38303600</v>
      </c>
      <c r="C14464">
        <v>32627560</v>
      </c>
      <c r="D14464">
        <v>42214340</v>
      </c>
      <c r="E14464">
        <v>40578700</v>
      </c>
      <c r="F14464" s="4">
        <f t="shared" si="225"/>
        <v>38473533.333333336</v>
      </c>
    </row>
    <row r="14465" spans="1:6" x14ac:dyDescent="0.3">
      <c r="A14465" t="s">
        <v>15075</v>
      </c>
      <c r="B14465">
        <v>236600</v>
      </c>
      <c r="C14465">
        <v>230000</v>
      </c>
      <c r="D14465">
        <v>819000</v>
      </c>
      <c r="E14465">
        <v>1450320</v>
      </c>
      <c r="F14465" s="4">
        <f t="shared" si="225"/>
        <v>833106.66666666663</v>
      </c>
    </row>
    <row r="14466" spans="1:6" x14ac:dyDescent="0.3">
      <c r="A14466" t="s">
        <v>15076</v>
      </c>
      <c r="B14466">
        <v>883290</v>
      </c>
      <c r="C14466">
        <v>493320</v>
      </c>
      <c r="D14466">
        <v>594390</v>
      </c>
      <c r="E14466">
        <v>0</v>
      </c>
      <c r="F14466" s="4">
        <f t="shared" si="225"/>
        <v>362570</v>
      </c>
    </row>
    <row r="14467" spans="1:6" x14ac:dyDescent="0.3">
      <c r="A14467" t="s">
        <v>15077</v>
      </c>
      <c r="B14467">
        <v>0</v>
      </c>
      <c r="C14467">
        <v>1637090</v>
      </c>
      <c r="D14467">
        <v>409500</v>
      </c>
      <c r="E14467">
        <v>4261100</v>
      </c>
      <c r="F14467" s="4">
        <f t="shared" ref="F14467:F14530" si="226">SUM(C14467:E14467)/3</f>
        <v>2102563.3333333335</v>
      </c>
    </row>
    <row r="14468" spans="1:6" x14ac:dyDescent="0.3">
      <c r="A14468" t="s">
        <v>15078</v>
      </c>
      <c r="B14468">
        <v>2743300</v>
      </c>
      <c r="C14468">
        <v>2680860</v>
      </c>
      <c r="D14468">
        <v>1877870</v>
      </c>
      <c r="E14468">
        <v>1871100</v>
      </c>
      <c r="F14468" s="4">
        <f t="shared" si="226"/>
        <v>2143276.6666666665</v>
      </c>
    </row>
    <row r="14469" spans="1:6" x14ac:dyDescent="0.3">
      <c r="A14469" t="s">
        <v>15079</v>
      </c>
      <c r="B14469">
        <v>0</v>
      </c>
      <c r="C14469">
        <v>0</v>
      </c>
      <c r="D14469">
        <v>536900</v>
      </c>
      <c r="E14469">
        <v>386000</v>
      </c>
      <c r="F14469" s="4">
        <f t="shared" si="226"/>
        <v>307633.33333333331</v>
      </c>
    </row>
    <row r="14470" spans="1:6" x14ac:dyDescent="0.3">
      <c r="A14470" t="s">
        <v>15080</v>
      </c>
      <c r="B14470">
        <v>0</v>
      </c>
      <c r="C14470">
        <v>1094600</v>
      </c>
      <c r="D14470">
        <v>0</v>
      </c>
      <c r="E14470">
        <v>499200</v>
      </c>
      <c r="F14470" s="4">
        <f t="shared" si="226"/>
        <v>531266.66666666663</v>
      </c>
    </row>
    <row r="14471" spans="1:6" x14ac:dyDescent="0.3">
      <c r="A14471" t="s">
        <v>15081</v>
      </c>
      <c r="B14471">
        <v>2357810</v>
      </c>
      <c r="C14471">
        <v>2608850</v>
      </c>
      <c r="D14471">
        <v>286650</v>
      </c>
      <c r="E14471">
        <v>1020000</v>
      </c>
      <c r="F14471" s="4">
        <f t="shared" si="226"/>
        <v>1305166.6666666667</v>
      </c>
    </row>
    <row r="14472" spans="1:6" x14ac:dyDescent="0.3">
      <c r="A14472" t="s">
        <v>15082</v>
      </c>
      <c r="B14472">
        <v>0</v>
      </c>
      <c r="C14472">
        <v>1519780</v>
      </c>
      <c r="D14472">
        <v>2948250</v>
      </c>
      <c r="E14472">
        <v>2056300</v>
      </c>
      <c r="F14472" s="4">
        <f t="shared" si="226"/>
        <v>2174776.6666666665</v>
      </c>
    </row>
    <row r="14473" spans="1:6" x14ac:dyDescent="0.3">
      <c r="A14473" t="s">
        <v>15083</v>
      </c>
      <c r="B14473">
        <v>20947080</v>
      </c>
      <c r="C14473">
        <v>11800200</v>
      </c>
      <c r="D14473">
        <v>18667900</v>
      </c>
      <c r="E14473">
        <v>6636800</v>
      </c>
      <c r="F14473" s="4">
        <f t="shared" si="226"/>
        <v>12368300</v>
      </c>
    </row>
    <row r="14474" spans="1:6" x14ac:dyDescent="0.3">
      <c r="A14474" t="s">
        <v>15084</v>
      </c>
      <c r="B14474">
        <v>682500</v>
      </c>
      <c r="C14474">
        <v>1055540</v>
      </c>
      <c r="D14474">
        <v>349000</v>
      </c>
      <c r="E14474">
        <v>1217580</v>
      </c>
      <c r="F14474" s="4">
        <f t="shared" si="226"/>
        <v>874040</v>
      </c>
    </row>
    <row r="14475" spans="1:6" x14ac:dyDescent="0.3">
      <c r="A14475" t="s">
        <v>15085</v>
      </c>
      <c r="B14475">
        <v>2190000</v>
      </c>
      <c r="C14475">
        <v>3700000</v>
      </c>
      <c r="D14475">
        <v>2216000</v>
      </c>
      <c r="E14475">
        <v>2191600</v>
      </c>
      <c r="F14475" s="4">
        <f t="shared" si="226"/>
        <v>2702533.3333333335</v>
      </c>
    </row>
    <row r="14476" spans="1:6" x14ac:dyDescent="0.3">
      <c r="A14476" t="s">
        <v>15086</v>
      </c>
      <c r="B14476">
        <v>1346800</v>
      </c>
      <c r="C14476">
        <v>2681200</v>
      </c>
      <c r="D14476">
        <v>4491140</v>
      </c>
      <c r="E14476">
        <v>3723200</v>
      </c>
      <c r="F14476" s="4">
        <f t="shared" si="226"/>
        <v>3631846.6666666665</v>
      </c>
    </row>
    <row r="14477" spans="1:6" x14ac:dyDescent="0.3">
      <c r="A14477" t="s">
        <v>15087</v>
      </c>
      <c r="B14477">
        <v>783230</v>
      </c>
      <c r="C14477">
        <v>370000</v>
      </c>
      <c r="D14477">
        <v>0</v>
      </c>
      <c r="E14477">
        <v>1069800</v>
      </c>
      <c r="F14477" s="4">
        <f t="shared" si="226"/>
        <v>479933.33333333331</v>
      </c>
    </row>
    <row r="14478" spans="1:6" x14ac:dyDescent="0.3">
      <c r="A14478" t="s">
        <v>15088</v>
      </c>
      <c r="B14478">
        <v>589680</v>
      </c>
      <c r="C14478">
        <v>0</v>
      </c>
      <c r="D14478">
        <v>475020</v>
      </c>
      <c r="E14478">
        <v>1567020</v>
      </c>
      <c r="F14478" s="4">
        <f t="shared" si="226"/>
        <v>680680</v>
      </c>
    </row>
    <row r="14479" spans="1:6" x14ac:dyDescent="0.3">
      <c r="A14479" t="s">
        <v>15089</v>
      </c>
      <c r="B14479">
        <v>488390</v>
      </c>
      <c r="C14479">
        <v>514600</v>
      </c>
      <c r="D14479">
        <v>0</v>
      </c>
      <c r="E14479">
        <v>0</v>
      </c>
      <c r="F14479" s="4">
        <f t="shared" si="226"/>
        <v>171533.33333333334</v>
      </c>
    </row>
    <row r="14480" spans="1:6" x14ac:dyDescent="0.3">
      <c r="A14480" t="s">
        <v>15090</v>
      </c>
      <c r="B14480">
        <v>0</v>
      </c>
      <c r="C14480">
        <v>0</v>
      </c>
      <c r="D14480">
        <v>1146420</v>
      </c>
      <c r="E14480">
        <v>402000</v>
      </c>
      <c r="F14480" s="4">
        <f t="shared" si="226"/>
        <v>516140</v>
      </c>
    </row>
    <row r="14481" spans="1:6" x14ac:dyDescent="0.3">
      <c r="A14481" t="s">
        <v>15091</v>
      </c>
      <c r="B14481">
        <v>587240</v>
      </c>
      <c r="C14481">
        <v>431340</v>
      </c>
      <c r="D14481">
        <v>436800</v>
      </c>
      <c r="E14481">
        <v>2364180</v>
      </c>
      <c r="F14481" s="4">
        <f t="shared" si="226"/>
        <v>1077440</v>
      </c>
    </row>
    <row r="14482" spans="1:6" x14ac:dyDescent="0.3">
      <c r="A14482" t="s">
        <v>15092</v>
      </c>
      <c r="B14482">
        <v>626000</v>
      </c>
      <c r="C14482">
        <v>3684710</v>
      </c>
      <c r="D14482">
        <v>5362560</v>
      </c>
      <c r="E14482">
        <v>2215600</v>
      </c>
      <c r="F14482" s="4">
        <f t="shared" si="226"/>
        <v>3754290</v>
      </c>
    </row>
    <row r="14483" spans="1:6" x14ac:dyDescent="0.3">
      <c r="A14483" t="s">
        <v>15093</v>
      </c>
      <c r="B14483">
        <v>840000</v>
      </c>
      <c r="C14483">
        <v>0</v>
      </c>
      <c r="D14483">
        <v>984620</v>
      </c>
      <c r="E14483">
        <v>704340</v>
      </c>
      <c r="F14483" s="4">
        <f t="shared" si="226"/>
        <v>562986.66666666663</v>
      </c>
    </row>
    <row r="14484" spans="1:6" x14ac:dyDescent="0.3">
      <c r="A14484" t="s">
        <v>15094</v>
      </c>
      <c r="B14484">
        <v>1583400</v>
      </c>
      <c r="C14484">
        <v>11821820</v>
      </c>
      <c r="D14484">
        <v>8867530</v>
      </c>
      <c r="E14484">
        <v>469200</v>
      </c>
      <c r="F14484" s="4">
        <f t="shared" si="226"/>
        <v>7052850</v>
      </c>
    </row>
    <row r="14485" spans="1:6" x14ac:dyDescent="0.3">
      <c r="A14485" t="s">
        <v>15095</v>
      </c>
      <c r="B14485">
        <v>4113940</v>
      </c>
      <c r="C14485">
        <v>2174640</v>
      </c>
      <c r="D14485">
        <v>2119740</v>
      </c>
      <c r="E14485">
        <v>2213500</v>
      </c>
      <c r="F14485" s="4">
        <f t="shared" si="226"/>
        <v>2169293.3333333335</v>
      </c>
    </row>
    <row r="14486" spans="1:6" x14ac:dyDescent="0.3">
      <c r="A14486" t="s">
        <v>15096</v>
      </c>
      <c r="B14486">
        <v>0</v>
      </c>
      <c r="C14486">
        <v>0</v>
      </c>
      <c r="D14486">
        <v>475020</v>
      </c>
      <c r="E14486">
        <v>293020</v>
      </c>
      <c r="F14486" s="4">
        <f t="shared" si="226"/>
        <v>256013.33333333334</v>
      </c>
    </row>
    <row r="14487" spans="1:6" x14ac:dyDescent="0.3">
      <c r="A14487" t="s">
        <v>15097</v>
      </c>
      <c r="B14487">
        <v>6149330</v>
      </c>
      <c r="C14487">
        <v>4190010</v>
      </c>
      <c r="D14487">
        <v>2637180</v>
      </c>
      <c r="E14487">
        <v>2321390</v>
      </c>
      <c r="F14487" s="4">
        <f t="shared" si="226"/>
        <v>3049526.6666666665</v>
      </c>
    </row>
    <row r="14488" spans="1:6" x14ac:dyDescent="0.3">
      <c r="A14488" t="s">
        <v>15098</v>
      </c>
      <c r="B14488">
        <v>2324600</v>
      </c>
      <c r="C14488">
        <v>2451540</v>
      </c>
      <c r="D14488">
        <v>2273180</v>
      </c>
      <c r="E14488">
        <v>5553240</v>
      </c>
      <c r="F14488" s="4">
        <f t="shared" si="226"/>
        <v>3425986.6666666665</v>
      </c>
    </row>
    <row r="14489" spans="1:6" x14ac:dyDescent="0.3">
      <c r="A14489" t="s">
        <v>15099</v>
      </c>
      <c r="B14489">
        <v>0</v>
      </c>
      <c r="C14489">
        <v>291200</v>
      </c>
      <c r="D14489">
        <v>1110000</v>
      </c>
      <c r="E14489">
        <v>0</v>
      </c>
      <c r="F14489" s="4">
        <f t="shared" si="226"/>
        <v>467066.66666666669</v>
      </c>
    </row>
    <row r="14490" spans="1:6" x14ac:dyDescent="0.3">
      <c r="A14490" t="s">
        <v>15100</v>
      </c>
      <c r="B14490">
        <v>668200</v>
      </c>
      <c r="C14490">
        <v>0</v>
      </c>
      <c r="D14490">
        <v>453180</v>
      </c>
      <c r="E14490">
        <v>0</v>
      </c>
      <c r="F14490" s="4">
        <f t="shared" si="226"/>
        <v>151060</v>
      </c>
    </row>
    <row r="14491" spans="1:6" x14ac:dyDescent="0.3">
      <c r="A14491" t="s">
        <v>15101</v>
      </c>
      <c r="B14491">
        <v>2265280</v>
      </c>
      <c r="C14491">
        <v>2135770</v>
      </c>
      <c r="D14491">
        <v>2191319</v>
      </c>
      <c r="E14491">
        <v>5573820</v>
      </c>
      <c r="F14491" s="4">
        <f t="shared" si="226"/>
        <v>3300303</v>
      </c>
    </row>
    <row r="14492" spans="1:6" x14ac:dyDescent="0.3">
      <c r="A14492" t="s">
        <v>15102</v>
      </c>
      <c r="B14492">
        <v>3395050</v>
      </c>
      <c r="C14492">
        <v>5015329</v>
      </c>
      <c r="D14492">
        <v>3201240</v>
      </c>
      <c r="E14492">
        <v>7591700</v>
      </c>
      <c r="F14492" s="4">
        <f t="shared" si="226"/>
        <v>5269423</v>
      </c>
    </row>
    <row r="14493" spans="1:6" x14ac:dyDescent="0.3">
      <c r="A14493" t="s">
        <v>919</v>
      </c>
      <c r="B14493">
        <v>542360</v>
      </c>
      <c r="C14493">
        <v>3387220</v>
      </c>
      <c r="D14493">
        <v>2031300</v>
      </c>
      <c r="E14493">
        <v>2606400</v>
      </c>
      <c r="F14493" s="4">
        <f t="shared" si="226"/>
        <v>2674973.3333333335</v>
      </c>
    </row>
    <row r="14494" spans="1:6" x14ac:dyDescent="0.3">
      <c r="A14494" t="s">
        <v>15103</v>
      </c>
      <c r="B14494">
        <v>1081990</v>
      </c>
      <c r="C14494">
        <v>573300</v>
      </c>
      <c r="D14494">
        <v>818090</v>
      </c>
      <c r="E14494">
        <v>655200</v>
      </c>
      <c r="F14494" s="4">
        <f t="shared" si="226"/>
        <v>682196.66666666663</v>
      </c>
    </row>
    <row r="14495" spans="1:6" x14ac:dyDescent="0.3">
      <c r="A14495" t="s">
        <v>15104</v>
      </c>
      <c r="B14495">
        <v>1621620</v>
      </c>
      <c r="C14495">
        <v>5328480</v>
      </c>
      <c r="D14495">
        <v>1115590</v>
      </c>
      <c r="E14495">
        <v>1257780</v>
      </c>
      <c r="F14495" s="4">
        <f t="shared" si="226"/>
        <v>2567283.3333333335</v>
      </c>
    </row>
    <row r="14496" spans="1:6" x14ac:dyDescent="0.3">
      <c r="A14496" t="s">
        <v>15105</v>
      </c>
      <c r="B14496">
        <v>2415960</v>
      </c>
      <c r="C14496">
        <v>2012110</v>
      </c>
      <c r="D14496">
        <v>6005030</v>
      </c>
      <c r="E14496">
        <v>2109380</v>
      </c>
      <c r="F14496" s="4">
        <f t="shared" si="226"/>
        <v>3375506.6666666665</v>
      </c>
    </row>
    <row r="14497" spans="1:6" x14ac:dyDescent="0.3">
      <c r="A14497" t="s">
        <v>15106</v>
      </c>
      <c r="B14497">
        <v>0</v>
      </c>
      <c r="C14497">
        <v>1364380</v>
      </c>
      <c r="D14497">
        <v>1299480</v>
      </c>
      <c r="E14497">
        <v>0</v>
      </c>
      <c r="F14497" s="4">
        <f t="shared" si="226"/>
        <v>887953.33333333337</v>
      </c>
    </row>
    <row r="14498" spans="1:6" x14ac:dyDescent="0.3">
      <c r="A14498" t="s">
        <v>15107</v>
      </c>
      <c r="B14498">
        <v>1481800</v>
      </c>
      <c r="C14498">
        <v>0</v>
      </c>
      <c r="D14498">
        <v>740000</v>
      </c>
      <c r="E14498">
        <v>453280</v>
      </c>
      <c r="F14498" s="4">
        <f t="shared" si="226"/>
        <v>397760</v>
      </c>
    </row>
    <row r="14499" spans="1:6" x14ac:dyDescent="0.3">
      <c r="A14499" t="s">
        <v>15108</v>
      </c>
      <c r="B14499">
        <v>0</v>
      </c>
      <c r="C14499">
        <v>740000</v>
      </c>
      <c r="D14499">
        <v>454750</v>
      </c>
      <c r="E14499">
        <v>810000</v>
      </c>
      <c r="F14499" s="4">
        <f t="shared" si="226"/>
        <v>668250</v>
      </c>
    </row>
    <row r="14500" spans="1:6" x14ac:dyDescent="0.3">
      <c r="A14500" t="s">
        <v>15109</v>
      </c>
      <c r="B14500">
        <v>1629400</v>
      </c>
      <c r="C14500">
        <v>191100</v>
      </c>
      <c r="D14500">
        <v>0</v>
      </c>
      <c r="E14500">
        <v>1566780</v>
      </c>
      <c r="F14500" s="4">
        <f t="shared" si="226"/>
        <v>585960</v>
      </c>
    </row>
    <row r="14501" spans="1:6" x14ac:dyDescent="0.3">
      <c r="A14501" t="s">
        <v>15110</v>
      </c>
      <c r="B14501">
        <v>0</v>
      </c>
      <c r="C14501">
        <v>1609440</v>
      </c>
      <c r="D14501">
        <v>0</v>
      </c>
      <c r="E14501">
        <v>0</v>
      </c>
      <c r="F14501" s="4">
        <f t="shared" si="226"/>
        <v>536480</v>
      </c>
    </row>
    <row r="14502" spans="1:6" x14ac:dyDescent="0.3">
      <c r="A14502" t="s">
        <v>15111</v>
      </c>
      <c r="B14502">
        <v>2727810</v>
      </c>
      <c r="C14502">
        <v>4237780</v>
      </c>
      <c r="D14502">
        <v>6637650</v>
      </c>
      <c r="E14502">
        <v>5660020</v>
      </c>
      <c r="F14502" s="4">
        <f t="shared" si="226"/>
        <v>5511816.666666667</v>
      </c>
    </row>
    <row r="14503" spans="1:6" x14ac:dyDescent="0.3">
      <c r="A14503" t="s">
        <v>15112</v>
      </c>
      <c r="B14503">
        <v>411950</v>
      </c>
      <c r="C14503">
        <v>565110</v>
      </c>
      <c r="D14503">
        <v>400400</v>
      </c>
      <c r="E14503">
        <v>820000</v>
      </c>
      <c r="F14503" s="4">
        <f t="shared" si="226"/>
        <v>595170</v>
      </c>
    </row>
    <row r="14504" spans="1:6" x14ac:dyDescent="0.3">
      <c r="A14504" t="s">
        <v>15113</v>
      </c>
      <c r="B14504">
        <v>956410</v>
      </c>
      <c r="C14504">
        <v>1390000</v>
      </c>
      <c r="D14504">
        <v>534900</v>
      </c>
      <c r="E14504">
        <v>668850</v>
      </c>
      <c r="F14504" s="4">
        <f t="shared" si="226"/>
        <v>864583.33333333337</v>
      </c>
    </row>
    <row r="14505" spans="1:6" x14ac:dyDescent="0.3">
      <c r="A14505" t="s">
        <v>15114</v>
      </c>
      <c r="B14505">
        <v>740000</v>
      </c>
      <c r="C14505">
        <v>0</v>
      </c>
      <c r="D14505">
        <v>0</v>
      </c>
      <c r="E14505">
        <v>0</v>
      </c>
      <c r="F14505" s="4">
        <f t="shared" si="226"/>
        <v>0</v>
      </c>
    </row>
    <row r="14506" spans="1:6" x14ac:dyDescent="0.3">
      <c r="A14506" t="s">
        <v>15115</v>
      </c>
      <c r="B14506">
        <v>666840</v>
      </c>
      <c r="C14506">
        <v>0</v>
      </c>
      <c r="D14506">
        <v>0</v>
      </c>
      <c r="E14506">
        <v>0</v>
      </c>
      <c r="F14506" s="4">
        <f t="shared" si="226"/>
        <v>0</v>
      </c>
    </row>
    <row r="14507" spans="1:6" x14ac:dyDescent="0.3">
      <c r="A14507" t="s">
        <v>15116</v>
      </c>
      <c r="B14507">
        <v>2451040</v>
      </c>
      <c r="C14507">
        <v>3149850</v>
      </c>
      <c r="D14507">
        <v>4505810</v>
      </c>
      <c r="E14507">
        <v>4219160</v>
      </c>
      <c r="F14507" s="4">
        <f t="shared" si="226"/>
        <v>3958273.3333333335</v>
      </c>
    </row>
    <row r="14508" spans="1:6" x14ac:dyDescent="0.3">
      <c r="A14508" t="s">
        <v>15117</v>
      </c>
      <c r="B14508">
        <v>2096880</v>
      </c>
      <c r="C14508">
        <v>0</v>
      </c>
      <c r="D14508">
        <v>213850</v>
      </c>
      <c r="E14508">
        <v>0</v>
      </c>
      <c r="F14508" s="4">
        <f t="shared" si="226"/>
        <v>71283.333333333328</v>
      </c>
    </row>
    <row r="14509" spans="1:6" x14ac:dyDescent="0.3">
      <c r="A14509" t="s">
        <v>15118</v>
      </c>
      <c r="B14509">
        <v>0</v>
      </c>
      <c r="C14509">
        <v>773150</v>
      </c>
      <c r="D14509">
        <v>0</v>
      </c>
      <c r="E14509">
        <v>0</v>
      </c>
      <c r="F14509" s="4">
        <f t="shared" si="226"/>
        <v>257716.66666666666</v>
      </c>
    </row>
    <row r="14510" spans="1:6" x14ac:dyDescent="0.3">
      <c r="A14510" t="s">
        <v>15119</v>
      </c>
      <c r="B14510">
        <v>1772680</v>
      </c>
      <c r="C14510">
        <v>4810030</v>
      </c>
      <c r="D14510">
        <v>2062970</v>
      </c>
      <c r="E14510">
        <v>0</v>
      </c>
      <c r="F14510" s="4">
        <f t="shared" si="226"/>
        <v>2291000</v>
      </c>
    </row>
    <row r="14511" spans="1:6" x14ac:dyDescent="0.3">
      <c r="A14511" t="s">
        <v>15120</v>
      </c>
      <c r="B14511">
        <v>2535350</v>
      </c>
      <c r="C14511">
        <v>4220610</v>
      </c>
      <c r="D14511">
        <v>3642430</v>
      </c>
      <c r="E14511">
        <v>3071250</v>
      </c>
      <c r="F14511" s="4">
        <f t="shared" si="226"/>
        <v>3644763.3333333335</v>
      </c>
    </row>
    <row r="14512" spans="1:6" x14ac:dyDescent="0.3">
      <c r="A14512" t="s">
        <v>15121</v>
      </c>
      <c r="B14512">
        <v>883780</v>
      </c>
      <c r="C14512">
        <v>2760260</v>
      </c>
      <c r="D14512">
        <v>1273140</v>
      </c>
      <c r="E14512">
        <v>6385460</v>
      </c>
      <c r="F14512" s="4">
        <f t="shared" si="226"/>
        <v>3472953.3333333335</v>
      </c>
    </row>
    <row r="14513" spans="1:6" x14ac:dyDescent="0.3">
      <c r="A14513" t="s">
        <v>15122</v>
      </c>
      <c r="B14513">
        <v>0</v>
      </c>
      <c r="C14513">
        <v>1069400</v>
      </c>
      <c r="D14513">
        <v>824460</v>
      </c>
      <c r="E14513">
        <v>775000</v>
      </c>
      <c r="F14513" s="4">
        <f t="shared" si="226"/>
        <v>889620</v>
      </c>
    </row>
    <row r="14514" spans="1:6" x14ac:dyDescent="0.3">
      <c r="A14514" t="s">
        <v>15123</v>
      </c>
      <c r="B14514">
        <v>2844740</v>
      </c>
      <c r="C14514">
        <v>2913920</v>
      </c>
      <c r="D14514">
        <v>2259600</v>
      </c>
      <c r="E14514">
        <v>4301970</v>
      </c>
      <c r="F14514" s="4">
        <f t="shared" si="226"/>
        <v>3158496.6666666665</v>
      </c>
    </row>
    <row r="14515" spans="1:6" x14ac:dyDescent="0.3">
      <c r="A14515" t="s">
        <v>15124</v>
      </c>
      <c r="B14515">
        <v>0</v>
      </c>
      <c r="C14515">
        <v>0</v>
      </c>
      <c r="D14515">
        <v>581490</v>
      </c>
      <c r="E14515">
        <v>0</v>
      </c>
      <c r="F14515" s="4">
        <f t="shared" si="226"/>
        <v>193830</v>
      </c>
    </row>
    <row r="14516" spans="1:6" x14ac:dyDescent="0.3">
      <c r="A14516" t="s">
        <v>15125</v>
      </c>
      <c r="B14516">
        <v>593840</v>
      </c>
      <c r="C14516">
        <v>392680</v>
      </c>
      <c r="D14516">
        <v>566080</v>
      </c>
      <c r="E14516">
        <v>953440</v>
      </c>
      <c r="F14516" s="4">
        <f t="shared" si="226"/>
        <v>637400</v>
      </c>
    </row>
    <row r="14517" spans="1:6" x14ac:dyDescent="0.3">
      <c r="A14517" t="s">
        <v>15126</v>
      </c>
      <c r="B14517">
        <v>0</v>
      </c>
      <c r="C14517">
        <v>1118830</v>
      </c>
      <c r="D14517">
        <v>0</v>
      </c>
      <c r="E14517">
        <v>1273630</v>
      </c>
      <c r="F14517" s="4">
        <f t="shared" si="226"/>
        <v>797486.66666666663</v>
      </c>
    </row>
    <row r="14518" spans="1:6" x14ac:dyDescent="0.3">
      <c r="A14518" t="s">
        <v>15127</v>
      </c>
      <c r="B14518">
        <v>2225990</v>
      </c>
      <c r="C14518">
        <v>2453700</v>
      </c>
      <c r="D14518">
        <v>2011730</v>
      </c>
      <c r="E14518">
        <v>2711680</v>
      </c>
      <c r="F14518" s="4">
        <f t="shared" si="226"/>
        <v>2392370</v>
      </c>
    </row>
    <row r="14519" spans="1:6" x14ac:dyDescent="0.3">
      <c r="A14519" t="s">
        <v>15128</v>
      </c>
      <c r="B14519">
        <v>2676500</v>
      </c>
      <c r="C14519">
        <v>2106000</v>
      </c>
      <c r="D14519">
        <v>365000</v>
      </c>
      <c r="E14519">
        <v>2212100</v>
      </c>
      <c r="F14519" s="4">
        <f t="shared" si="226"/>
        <v>1561033.3333333333</v>
      </c>
    </row>
    <row r="14520" spans="1:6" x14ac:dyDescent="0.3">
      <c r="A14520" t="s">
        <v>15129</v>
      </c>
      <c r="B14520">
        <v>1415860</v>
      </c>
      <c r="C14520">
        <v>0</v>
      </c>
      <c r="D14520">
        <v>0</v>
      </c>
      <c r="E14520">
        <v>0</v>
      </c>
      <c r="F14520" s="4">
        <f t="shared" si="226"/>
        <v>0</v>
      </c>
    </row>
    <row r="14521" spans="1:6" x14ac:dyDescent="0.3">
      <c r="A14521" t="s">
        <v>15130</v>
      </c>
      <c r="B14521">
        <v>4761450</v>
      </c>
      <c r="C14521">
        <v>4036190</v>
      </c>
      <c r="D14521">
        <v>2070250</v>
      </c>
      <c r="E14521">
        <v>2700300</v>
      </c>
      <c r="F14521" s="4">
        <f t="shared" si="226"/>
        <v>2935580</v>
      </c>
    </row>
    <row r="14522" spans="1:6" x14ac:dyDescent="0.3">
      <c r="A14522" t="s">
        <v>15131</v>
      </c>
      <c r="B14522">
        <v>256000</v>
      </c>
      <c r="C14522">
        <v>740000</v>
      </c>
      <c r="D14522">
        <v>2029190</v>
      </c>
      <c r="E14522">
        <v>650000</v>
      </c>
      <c r="F14522" s="4">
        <f t="shared" si="226"/>
        <v>1139730</v>
      </c>
    </row>
    <row r="14523" spans="1:6" x14ac:dyDescent="0.3">
      <c r="A14523" t="s">
        <v>15132</v>
      </c>
      <c r="B14523">
        <v>0</v>
      </c>
      <c r="C14523">
        <v>1299480</v>
      </c>
      <c r="D14523">
        <v>3333040</v>
      </c>
      <c r="E14523">
        <v>1684960</v>
      </c>
      <c r="F14523" s="4">
        <f t="shared" si="226"/>
        <v>2105826.6666666665</v>
      </c>
    </row>
    <row r="14524" spans="1:6" x14ac:dyDescent="0.3">
      <c r="A14524" t="s">
        <v>15133</v>
      </c>
      <c r="B14524">
        <v>618800</v>
      </c>
      <c r="C14524">
        <v>530000</v>
      </c>
      <c r="D14524">
        <v>719400</v>
      </c>
      <c r="E14524">
        <v>1080000</v>
      </c>
      <c r="F14524" s="4">
        <f t="shared" si="226"/>
        <v>776466.66666666663</v>
      </c>
    </row>
    <row r="14525" spans="1:6" x14ac:dyDescent="0.3">
      <c r="A14525" t="s">
        <v>15134</v>
      </c>
      <c r="B14525">
        <v>0</v>
      </c>
      <c r="C14525">
        <v>2414000</v>
      </c>
      <c r="D14525">
        <v>2677260</v>
      </c>
      <c r="E14525">
        <v>2413280</v>
      </c>
      <c r="F14525" s="4">
        <f t="shared" si="226"/>
        <v>2501513.3333333335</v>
      </c>
    </row>
    <row r="14526" spans="1:6" x14ac:dyDescent="0.3">
      <c r="A14526" t="s">
        <v>15135</v>
      </c>
      <c r="B14526">
        <v>17212620</v>
      </c>
      <c r="C14526">
        <v>9888100</v>
      </c>
      <c r="D14526">
        <v>15977740</v>
      </c>
      <c r="E14526">
        <v>17174780</v>
      </c>
      <c r="F14526" s="4">
        <f t="shared" si="226"/>
        <v>14346873.333333334</v>
      </c>
    </row>
    <row r="14527" spans="1:6" x14ac:dyDescent="0.3">
      <c r="A14527" t="s">
        <v>15136</v>
      </c>
      <c r="B14527">
        <v>0</v>
      </c>
      <c r="C14527">
        <v>939800</v>
      </c>
      <c r="D14527">
        <v>1001000</v>
      </c>
      <c r="E14527">
        <v>0</v>
      </c>
      <c r="F14527" s="4">
        <f t="shared" si="226"/>
        <v>646933.33333333337</v>
      </c>
    </row>
    <row r="14528" spans="1:6" x14ac:dyDescent="0.3">
      <c r="A14528" t="s">
        <v>15137</v>
      </c>
      <c r="B14528">
        <v>1233960</v>
      </c>
      <c r="C14528">
        <v>560560</v>
      </c>
      <c r="D14528">
        <v>673400</v>
      </c>
      <c r="E14528">
        <v>1095460</v>
      </c>
      <c r="F14528" s="4">
        <f t="shared" si="226"/>
        <v>776473.33333333337</v>
      </c>
    </row>
    <row r="14529" spans="1:6" x14ac:dyDescent="0.3">
      <c r="A14529" t="s">
        <v>15138</v>
      </c>
      <c r="B14529">
        <v>6057870</v>
      </c>
      <c r="C14529">
        <v>9808040</v>
      </c>
      <c r="D14529">
        <v>12885130</v>
      </c>
      <c r="E14529">
        <v>11088130</v>
      </c>
      <c r="F14529" s="4">
        <f t="shared" si="226"/>
        <v>11260433.333333334</v>
      </c>
    </row>
    <row r="14530" spans="1:6" x14ac:dyDescent="0.3">
      <c r="A14530" t="s">
        <v>15139</v>
      </c>
      <c r="B14530">
        <v>5497310</v>
      </c>
      <c r="C14530">
        <v>0</v>
      </c>
      <c r="D14530">
        <v>1010100</v>
      </c>
      <c r="E14530">
        <v>0</v>
      </c>
      <c r="F14530" s="4">
        <f t="shared" si="226"/>
        <v>336700</v>
      </c>
    </row>
    <row r="14531" spans="1:6" x14ac:dyDescent="0.3">
      <c r="A14531" t="s">
        <v>15140</v>
      </c>
      <c r="B14531">
        <v>256000</v>
      </c>
      <c r="C14531">
        <v>512000</v>
      </c>
      <c r="D14531">
        <v>0</v>
      </c>
      <c r="E14531">
        <v>1088760</v>
      </c>
      <c r="F14531" s="4">
        <f t="shared" ref="F14531:F14594" si="227">SUM(C14531:E14531)/3</f>
        <v>533586.66666666663</v>
      </c>
    </row>
    <row r="14532" spans="1:6" x14ac:dyDescent="0.3">
      <c r="A14532" t="s">
        <v>15141</v>
      </c>
      <c r="B14532">
        <v>1065610</v>
      </c>
      <c r="C14532">
        <v>1092910</v>
      </c>
      <c r="D14532">
        <v>1300020</v>
      </c>
      <c r="E14532">
        <v>1283980</v>
      </c>
      <c r="F14532" s="4">
        <f t="shared" si="227"/>
        <v>1225636.6666666667</v>
      </c>
    </row>
    <row r="14533" spans="1:6" x14ac:dyDescent="0.3">
      <c r="A14533" t="s">
        <v>15142</v>
      </c>
      <c r="B14533">
        <v>0</v>
      </c>
      <c r="C14533">
        <v>2028840</v>
      </c>
      <c r="D14533">
        <v>219120</v>
      </c>
      <c r="E14533">
        <v>2586360</v>
      </c>
      <c r="F14533" s="4">
        <f t="shared" si="227"/>
        <v>1611440</v>
      </c>
    </row>
    <row r="14534" spans="1:6" x14ac:dyDescent="0.3">
      <c r="A14534" t="s">
        <v>15143</v>
      </c>
      <c r="B14534">
        <v>2220730</v>
      </c>
      <c r="C14534">
        <v>3700000</v>
      </c>
      <c r="D14534">
        <v>4067320</v>
      </c>
      <c r="E14534">
        <v>7034550</v>
      </c>
      <c r="F14534" s="4">
        <f t="shared" si="227"/>
        <v>4933956.666666667</v>
      </c>
    </row>
    <row r="14535" spans="1:6" x14ac:dyDescent="0.3">
      <c r="A14535" t="s">
        <v>15144</v>
      </c>
      <c r="B14535">
        <v>370000</v>
      </c>
      <c r="C14535">
        <v>2220000</v>
      </c>
      <c r="D14535">
        <v>1992000</v>
      </c>
      <c r="E14535">
        <v>1174000</v>
      </c>
      <c r="F14535" s="4">
        <f t="shared" si="227"/>
        <v>1795333.3333333333</v>
      </c>
    </row>
    <row r="14536" spans="1:6" x14ac:dyDescent="0.3">
      <c r="A14536" t="s">
        <v>15145</v>
      </c>
      <c r="B14536">
        <v>3471280</v>
      </c>
      <c r="C14536">
        <v>1160000</v>
      </c>
      <c r="D14536">
        <v>2388440</v>
      </c>
      <c r="E14536">
        <v>1355360</v>
      </c>
      <c r="F14536" s="4">
        <f t="shared" si="227"/>
        <v>1634600</v>
      </c>
    </row>
    <row r="14537" spans="1:6" x14ac:dyDescent="0.3">
      <c r="A14537" t="s">
        <v>15146</v>
      </c>
      <c r="B14537">
        <v>0</v>
      </c>
      <c r="C14537">
        <v>0</v>
      </c>
      <c r="D14537">
        <v>245700</v>
      </c>
      <c r="E14537">
        <v>0</v>
      </c>
      <c r="F14537" s="4">
        <f t="shared" si="227"/>
        <v>81900</v>
      </c>
    </row>
    <row r="14538" spans="1:6" x14ac:dyDescent="0.3">
      <c r="A14538" t="s">
        <v>15147</v>
      </c>
      <c r="B14538">
        <v>530000</v>
      </c>
      <c r="C14538">
        <v>1337440</v>
      </c>
      <c r="D14538">
        <v>616920</v>
      </c>
      <c r="E14538">
        <v>762100</v>
      </c>
      <c r="F14538" s="4">
        <f t="shared" si="227"/>
        <v>905486.66666666663</v>
      </c>
    </row>
    <row r="14539" spans="1:6" x14ac:dyDescent="0.3">
      <c r="A14539" t="s">
        <v>15148</v>
      </c>
      <c r="B14539">
        <v>473200</v>
      </c>
      <c r="C14539">
        <v>1544400</v>
      </c>
      <c r="D14539">
        <v>0</v>
      </c>
      <c r="E14539">
        <v>1054600</v>
      </c>
      <c r="F14539" s="4">
        <f t="shared" si="227"/>
        <v>866333.33333333337</v>
      </c>
    </row>
    <row r="14540" spans="1:6" x14ac:dyDescent="0.3">
      <c r="A14540" t="s">
        <v>15149</v>
      </c>
      <c r="B14540">
        <v>0</v>
      </c>
      <c r="C14540">
        <v>774040</v>
      </c>
      <c r="D14540">
        <v>370000</v>
      </c>
      <c r="E14540">
        <v>0</v>
      </c>
      <c r="F14540" s="4">
        <f t="shared" si="227"/>
        <v>381346.66666666669</v>
      </c>
    </row>
    <row r="14541" spans="1:6" x14ac:dyDescent="0.3">
      <c r="A14541" t="s">
        <v>15150</v>
      </c>
      <c r="B14541">
        <v>1319500</v>
      </c>
      <c r="C14541">
        <v>2294590</v>
      </c>
      <c r="D14541">
        <v>243880</v>
      </c>
      <c r="E14541">
        <v>0</v>
      </c>
      <c r="F14541" s="4">
        <f t="shared" si="227"/>
        <v>846156.66666666663</v>
      </c>
    </row>
    <row r="14542" spans="1:6" x14ac:dyDescent="0.3">
      <c r="A14542" t="s">
        <v>15151</v>
      </c>
      <c r="B14542">
        <v>520520</v>
      </c>
      <c r="C14542">
        <v>915560</v>
      </c>
      <c r="D14542">
        <v>2386880</v>
      </c>
      <c r="E14542">
        <v>2676900</v>
      </c>
      <c r="F14542" s="4">
        <f t="shared" si="227"/>
        <v>1993113.3333333333</v>
      </c>
    </row>
    <row r="14543" spans="1:6" x14ac:dyDescent="0.3">
      <c r="A14543" t="s">
        <v>15152</v>
      </c>
      <c r="B14543">
        <v>2057360</v>
      </c>
      <c r="C14543">
        <v>4039430</v>
      </c>
      <c r="D14543">
        <v>2455040</v>
      </c>
      <c r="E14543">
        <v>3848480</v>
      </c>
      <c r="F14543" s="4">
        <f t="shared" si="227"/>
        <v>3447650</v>
      </c>
    </row>
    <row r="14544" spans="1:6" x14ac:dyDescent="0.3">
      <c r="A14544" t="s">
        <v>15153</v>
      </c>
      <c r="B14544">
        <v>448000</v>
      </c>
      <c r="C14544">
        <v>370000</v>
      </c>
      <c r="D14544">
        <v>0</v>
      </c>
      <c r="E14544">
        <v>3159370</v>
      </c>
      <c r="F14544" s="4">
        <f t="shared" si="227"/>
        <v>1176456.6666666667</v>
      </c>
    </row>
    <row r="14545" spans="1:6" x14ac:dyDescent="0.3">
      <c r="A14545" t="s">
        <v>15154</v>
      </c>
      <c r="B14545">
        <v>0</v>
      </c>
      <c r="C14545">
        <v>728540</v>
      </c>
      <c r="D14545">
        <v>859780</v>
      </c>
      <c r="E14545">
        <v>884660</v>
      </c>
      <c r="F14545" s="4">
        <f t="shared" si="227"/>
        <v>824326.66666666663</v>
      </c>
    </row>
    <row r="14546" spans="1:6" x14ac:dyDescent="0.3">
      <c r="A14546" t="s">
        <v>15155</v>
      </c>
      <c r="B14546">
        <v>1055680</v>
      </c>
      <c r="C14546">
        <v>0</v>
      </c>
      <c r="D14546">
        <v>644640</v>
      </c>
      <c r="E14546">
        <v>875000</v>
      </c>
      <c r="F14546" s="4">
        <f t="shared" si="227"/>
        <v>506546.66666666669</v>
      </c>
    </row>
    <row r="14547" spans="1:6" x14ac:dyDescent="0.3">
      <c r="A14547" t="s">
        <v>15156</v>
      </c>
      <c r="B14547">
        <v>444990</v>
      </c>
      <c r="C14547">
        <v>731640</v>
      </c>
      <c r="D14547">
        <v>759850</v>
      </c>
      <c r="E14547">
        <v>1788880</v>
      </c>
      <c r="F14547" s="4">
        <f t="shared" si="227"/>
        <v>1093456.6666666667</v>
      </c>
    </row>
    <row r="14548" spans="1:6" x14ac:dyDescent="0.3">
      <c r="A14548" t="s">
        <v>15157</v>
      </c>
      <c r="B14548">
        <v>760000</v>
      </c>
      <c r="C14548">
        <v>556300</v>
      </c>
      <c r="D14548">
        <v>478660</v>
      </c>
      <c r="E14548">
        <v>1254560</v>
      </c>
      <c r="F14548" s="4">
        <f t="shared" si="227"/>
        <v>763173.33333333337</v>
      </c>
    </row>
    <row r="14549" spans="1:6" x14ac:dyDescent="0.3">
      <c r="A14549" t="s">
        <v>15158</v>
      </c>
      <c r="B14549">
        <v>2088450</v>
      </c>
      <c r="C14549">
        <v>1342820</v>
      </c>
      <c r="D14549">
        <v>2008850</v>
      </c>
      <c r="E14549">
        <v>2173700</v>
      </c>
      <c r="F14549" s="4">
        <f t="shared" si="227"/>
        <v>1841790</v>
      </c>
    </row>
    <row r="14550" spans="1:6" x14ac:dyDescent="0.3">
      <c r="A14550" t="s">
        <v>15159</v>
      </c>
      <c r="B14550">
        <v>450000</v>
      </c>
      <c r="C14550">
        <v>4654500</v>
      </c>
      <c r="D14550">
        <v>3928000</v>
      </c>
      <c r="E14550">
        <v>1796040</v>
      </c>
      <c r="F14550" s="4">
        <f t="shared" si="227"/>
        <v>3459513.3333333335</v>
      </c>
    </row>
    <row r="14551" spans="1:6" x14ac:dyDescent="0.3">
      <c r="A14551" t="s">
        <v>15160</v>
      </c>
      <c r="B14551">
        <v>2565280</v>
      </c>
      <c r="C14551">
        <v>1299480</v>
      </c>
      <c r="D14551">
        <v>1032360</v>
      </c>
      <c r="E14551">
        <v>2466000</v>
      </c>
      <c r="F14551" s="4">
        <f t="shared" si="227"/>
        <v>1599280</v>
      </c>
    </row>
    <row r="14552" spans="1:6" x14ac:dyDescent="0.3">
      <c r="A14552" t="s">
        <v>15161</v>
      </c>
      <c r="B14552">
        <v>0</v>
      </c>
      <c r="C14552">
        <v>0</v>
      </c>
      <c r="D14552">
        <v>1259420</v>
      </c>
      <c r="E14552">
        <v>785280</v>
      </c>
      <c r="F14552" s="4">
        <f t="shared" si="227"/>
        <v>681566.66666666663</v>
      </c>
    </row>
    <row r="14553" spans="1:6" x14ac:dyDescent="0.3">
      <c r="A14553" t="s">
        <v>15162</v>
      </c>
      <c r="B14553">
        <v>0</v>
      </c>
      <c r="C14553">
        <v>0</v>
      </c>
      <c r="D14553">
        <v>760360</v>
      </c>
      <c r="E14553">
        <v>0</v>
      </c>
      <c r="F14553" s="4">
        <f t="shared" si="227"/>
        <v>253453.33333333334</v>
      </c>
    </row>
    <row r="14554" spans="1:6" x14ac:dyDescent="0.3">
      <c r="A14554" t="s">
        <v>15163</v>
      </c>
      <c r="B14554">
        <v>0</v>
      </c>
      <c r="C14554">
        <v>1311480</v>
      </c>
      <c r="D14554">
        <v>0</v>
      </c>
      <c r="E14554">
        <v>892640</v>
      </c>
      <c r="F14554" s="4">
        <f t="shared" si="227"/>
        <v>734706.66666666663</v>
      </c>
    </row>
    <row r="14555" spans="1:6" x14ac:dyDescent="0.3">
      <c r="A14555" t="s">
        <v>15164</v>
      </c>
      <c r="B14555">
        <v>2549050</v>
      </c>
      <c r="C14555">
        <v>2645280</v>
      </c>
      <c r="D14555">
        <v>2537870</v>
      </c>
      <c r="E14555">
        <v>711520</v>
      </c>
      <c r="F14555" s="4">
        <f t="shared" si="227"/>
        <v>1964890</v>
      </c>
    </row>
    <row r="14556" spans="1:6" x14ac:dyDescent="0.3">
      <c r="A14556" t="s">
        <v>15165</v>
      </c>
      <c r="B14556">
        <v>1240500</v>
      </c>
      <c r="C14556">
        <v>7548800</v>
      </c>
      <c r="D14556">
        <v>2637570</v>
      </c>
      <c r="E14556">
        <v>4746420</v>
      </c>
      <c r="F14556" s="4">
        <f t="shared" si="227"/>
        <v>4977596.666666667</v>
      </c>
    </row>
    <row r="14557" spans="1:6" x14ac:dyDescent="0.3">
      <c r="A14557" t="s">
        <v>15166</v>
      </c>
      <c r="B14557">
        <v>0</v>
      </c>
      <c r="C14557">
        <v>1129620</v>
      </c>
      <c r="D14557">
        <v>256000</v>
      </c>
      <c r="E14557">
        <v>1003430</v>
      </c>
      <c r="F14557" s="4">
        <f t="shared" si="227"/>
        <v>796350</v>
      </c>
    </row>
    <row r="14558" spans="1:6" x14ac:dyDescent="0.3">
      <c r="A14558" t="s">
        <v>15167</v>
      </c>
      <c r="B14558">
        <v>0</v>
      </c>
      <c r="C14558">
        <v>0</v>
      </c>
      <c r="D14558">
        <v>1088520</v>
      </c>
      <c r="E14558">
        <v>0</v>
      </c>
      <c r="F14558" s="4">
        <f t="shared" si="227"/>
        <v>362840</v>
      </c>
    </row>
    <row r="14559" spans="1:6" x14ac:dyDescent="0.3">
      <c r="A14559" t="s">
        <v>15168</v>
      </c>
      <c r="B14559">
        <v>160000</v>
      </c>
      <c r="C14559">
        <v>773500</v>
      </c>
      <c r="D14559">
        <v>2037060</v>
      </c>
      <c r="E14559">
        <v>0</v>
      </c>
      <c r="F14559" s="4">
        <f t="shared" si="227"/>
        <v>936853.33333333337</v>
      </c>
    </row>
    <row r="14560" spans="1:6" x14ac:dyDescent="0.3">
      <c r="A14560" t="s">
        <v>15169</v>
      </c>
      <c r="B14560">
        <v>2192000</v>
      </c>
      <c r="C14560">
        <v>3237080</v>
      </c>
      <c r="D14560">
        <v>2101840</v>
      </c>
      <c r="E14560">
        <v>3985340</v>
      </c>
      <c r="F14560" s="4">
        <f t="shared" si="227"/>
        <v>3108086.6666666665</v>
      </c>
    </row>
    <row r="14561" spans="1:6" x14ac:dyDescent="0.3">
      <c r="A14561" t="s">
        <v>15170</v>
      </c>
      <c r="B14561">
        <v>0</v>
      </c>
      <c r="C14561">
        <v>1352000</v>
      </c>
      <c r="D14561">
        <v>0</v>
      </c>
      <c r="E14561">
        <v>348300</v>
      </c>
      <c r="F14561" s="4">
        <f t="shared" si="227"/>
        <v>566766.66666666663</v>
      </c>
    </row>
    <row r="14562" spans="1:6" x14ac:dyDescent="0.3">
      <c r="A14562" t="s">
        <v>15171</v>
      </c>
      <c r="B14562">
        <v>729200</v>
      </c>
      <c r="C14562">
        <v>1002590</v>
      </c>
      <c r="D14562">
        <v>0</v>
      </c>
      <c r="E14562">
        <v>496860</v>
      </c>
      <c r="F14562" s="4">
        <f t="shared" si="227"/>
        <v>499816.66666666669</v>
      </c>
    </row>
    <row r="14563" spans="1:6" x14ac:dyDescent="0.3">
      <c r="A14563" t="s">
        <v>15172</v>
      </c>
      <c r="B14563">
        <v>1200000</v>
      </c>
      <c r="C14563">
        <v>1869260</v>
      </c>
      <c r="D14563">
        <v>0</v>
      </c>
      <c r="E14563">
        <v>2467100</v>
      </c>
      <c r="F14563" s="4">
        <f t="shared" si="227"/>
        <v>1445453.3333333333</v>
      </c>
    </row>
    <row r="14564" spans="1:6" x14ac:dyDescent="0.3">
      <c r="A14564" t="s">
        <v>15173</v>
      </c>
      <c r="B14564">
        <v>1356650</v>
      </c>
      <c r="C14564">
        <v>2068850</v>
      </c>
      <c r="D14564">
        <v>2312440</v>
      </c>
      <c r="E14564">
        <v>2208070</v>
      </c>
      <c r="F14564" s="4">
        <f t="shared" si="227"/>
        <v>2196453.3333333335</v>
      </c>
    </row>
    <row r="14565" spans="1:6" x14ac:dyDescent="0.3">
      <c r="A14565" t="s">
        <v>15174</v>
      </c>
      <c r="B14565">
        <v>1070000</v>
      </c>
      <c r="C14565">
        <v>0</v>
      </c>
      <c r="D14565">
        <v>3386400</v>
      </c>
      <c r="E14565">
        <v>3800150</v>
      </c>
      <c r="F14565" s="4">
        <f t="shared" si="227"/>
        <v>2395516.6666666665</v>
      </c>
    </row>
    <row r="14566" spans="1:6" x14ac:dyDescent="0.3">
      <c r="A14566" t="s">
        <v>15175</v>
      </c>
      <c r="B14566">
        <v>0</v>
      </c>
      <c r="C14566">
        <v>476980</v>
      </c>
      <c r="D14566">
        <v>3700000</v>
      </c>
      <c r="E14566">
        <v>0</v>
      </c>
      <c r="F14566" s="4">
        <f t="shared" si="227"/>
        <v>1392326.6666666667</v>
      </c>
    </row>
    <row r="14567" spans="1:6" x14ac:dyDescent="0.3">
      <c r="A14567" t="s">
        <v>15176</v>
      </c>
      <c r="B14567">
        <v>0</v>
      </c>
      <c r="C14567">
        <v>1719900</v>
      </c>
      <c r="D14567">
        <v>1618890</v>
      </c>
      <c r="E14567">
        <v>191100</v>
      </c>
      <c r="F14567" s="4">
        <f t="shared" si="227"/>
        <v>1176630</v>
      </c>
    </row>
    <row r="14568" spans="1:6" x14ac:dyDescent="0.3">
      <c r="A14568" t="s">
        <v>15177</v>
      </c>
      <c r="B14568">
        <v>1291460</v>
      </c>
      <c r="C14568">
        <v>2540150</v>
      </c>
      <c r="D14568">
        <v>1949200</v>
      </c>
      <c r="E14568">
        <v>1038600</v>
      </c>
      <c r="F14568" s="4">
        <f t="shared" si="227"/>
        <v>1842650</v>
      </c>
    </row>
    <row r="14569" spans="1:6" x14ac:dyDescent="0.3">
      <c r="A14569" t="s">
        <v>15178</v>
      </c>
      <c r="B14569">
        <v>0</v>
      </c>
      <c r="C14569">
        <v>0</v>
      </c>
      <c r="D14569">
        <v>573300</v>
      </c>
      <c r="E14569">
        <v>886500</v>
      </c>
      <c r="F14569" s="4">
        <f t="shared" si="227"/>
        <v>486600</v>
      </c>
    </row>
    <row r="14570" spans="1:6" x14ac:dyDescent="0.3">
      <c r="A14570" t="s">
        <v>15179</v>
      </c>
      <c r="B14570">
        <v>424600</v>
      </c>
      <c r="C14570">
        <v>0</v>
      </c>
      <c r="D14570">
        <v>794900</v>
      </c>
      <c r="E14570">
        <v>1366180</v>
      </c>
      <c r="F14570" s="4">
        <f t="shared" si="227"/>
        <v>720360</v>
      </c>
    </row>
    <row r="14571" spans="1:6" x14ac:dyDescent="0.3">
      <c r="A14571" t="s">
        <v>15180</v>
      </c>
      <c r="B14571">
        <v>160000</v>
      </c>
      <c r="C14571">
        <v>2015080</v>
      </c>
      <c r="D14571">
        <v>234600</v>
      </c>
      <c r="E14571">
        <v>2058640</v>
      </c>
      <c r="F14571" s="4">
        <f t="shared" si="227"/>
        <v>1436106.6666666667</v>
      </c>
    </row>
    <row r="14572" spans="1:6" x14ac:dyDescent="0.3">
      <c r="A14572" t="s">
        <v>15181</v>
      </c>
      <c r="B14572">
        <v>1675740</v>
      </c>
      <c r="C14572">
        <v>2116400</v>
      </c>
      <c r="D14572">
        <v>1181360</v>
      </c>
      <c r="E14572">
        <v>1764500</v>
      </c>
      <c r="F14572" s="4">
        <f t="shared" si="227"/>
        <v>1687420</v>
      </c>
    </row>
    <row r="14573" spans="1:6" x14ac:dyDescent="0.3">
      <c r="A14573" t="s">
        <v>15182</v>
      </c>
      <c r="B14573">
        <v>340180</v>
      </c>
      <c r="C14573">
        <v>0</v>
      </c>
      <c r="D14573">
        <v>0</v>
      </c>
      <c r="E14573">
        <v>0</v>
      </c>
      <c r="F14573" s="4">
        <f t="shared" si="227"/>
        <v>0</v>
      </c>
    </row>
    <row r="14574" spans="1:6" x14ac:dyDescent="0.3">
      <c r="A14574" t="s">
        <v>15183</v>
      </c>
      <c r="B14574">
        <v>0</v>
      </c>
      <c r="C14574">
        <v>1123850</v>
      </c>
      <c r="D14574">
        <v>0</v>
      </c>
      <c r="E14574">
        <v>0</v>
      </c>
      <c r="F14574" s="4">
        <f t="shared" si="227"/>
        <v>374616.66666666669</v>
      </c>
    </row>
    <row r="14575" spans="1:6" x14ac:dyDescent="0.3">
      <c r="A14575" t="s">
        <v>15184</v>
      </c>
      <c r="B14575">
        <v>0</v>
      </c>
      <c r="C14575">
        <v>2375520</v>
      </c>
      <c r="D14575">
        <v>2109160</v>
      </c>
      <c r="E14575">
        <v>2049130</v>
      </c>
      <c r="F14575" s="4">
        <f t="shared" si="227"/>
        <v>2177936.6666666665</v>
      </c>
    </row>
    <row r="14576" spans="1:6" x14ac:dyDescent="0.3">
      <c r="A14576" t="s">
        <v>15185</v>
      </c>
      <c r="B14576">
        <v>0</v>
      </c>
      <c r="C14576">
        <v>0</v>
      </c>
      <c r="D14576">
        <v>2118990</v>
      </c>
      <c r="E14576">
        <v>0</v>
      </c>
      <c r="F14576" s="4">
        <f t="shared" si="227"/>
        <v>706330</v>
      </c>
    </row>
    <row r="14577" spans="1:6" x14ac:dyDescent="0.3">
      <c r="A14577" t="s">
        <v>15186</v>
      </c>
      <c r="B14577">
        <v>4276520</v>
      </c>
      <c r="C14577">
        <v>236600</v>
      </c>
      <c r="D14577">
        <v>1200300</v>
      </c>
      <c r="E14577">
        <v>2736200</v>
      </c>
      <c r="F14577" s="4">
        <f t="shared" si="227"/>
        <v>1391033.3333333333</v>
      </c>
    </row>
    <row r="14578" spans="1:6" x14ac:dyDescent="0.3">
      <c r="A14578" t="s">
        <v>15187</v>
      </c>
      <c r="B14578">
        <v>0</v>
      </c>
      <c r="C14578">
        <v>512000</v>
      </c>
      <c r="D14578">
        <v>0</v>
      </c>
      <c r="E14578">
        <v>512000</v>
      </c>
      <c r="F14578" s="4">
        <f t="shared" si="227"/>
        <v>341333.33333333331</v>
      </c>
    </row>
    <row r="14579" spans="1:6" x14ac:dyDescent="0.3">
      <c r="A14579" t="s">
        <v>15188</v>
      </c>
      <c r="B14579">
        <v>0</v>
      </c>
      <c r="C14579">
        <v>1354460</v>
      </c>
      <c r="D14579">
        <v>594770</v>
      </c>
      <c r="E14579">
        <v>2085760</v>
      </c>
      <c r="F14579" s="4">
        <f t="shared" si="227"/>
        <v>1344996.6666666667</v>
      </c>
    </row>
    <row r="14580" spans="1:6" x14ac:dyDescent="0.3">
      <c r="A14580" t="s">
        <v>15189</v>
      </c>
      <c r="B14580">
        <v>3520760</v>
      </c>
      <c r="C14580">
        <v>7347590</v>
      </c>
      <c r="D14580">
        <v>4286270</v>
      </c>
      <c r="E14580">
        <v>0</v>
      </c>
      <c r="F14580" s="4">
        <f t="shared" si="227"/>
        <v>3877953.3333333335</v>
      </c>
    </row>
    <row r="14581" spans="1:6" x14ac:dyDescent="0.3">
      <c r="A14581" t="s">
        <v>15190</v>
      </c>
      <c r="B14581">
        <v>1150240</v>
      </c>
      <c r="C14581">
        <v>382200</v>
      </c>
      <c r="D14581">
        <v>0</v>
      </c>
      <c r="E14581">
        <v>1625400</v>
      </c>
      <c r="F14581" s="4">
        <f t="shared" si="227"/>
        <v>669200</v>
      </c>
    </row>
    <row r="14582" spans="1:6" x14ac:dyDescent="0.3">
      <c r="A14582" t="s">
        <v>15191</v>
      </c>
      <c r="B14582">
        <v>1890000</v>
      </c>
      <c r="C14582">
        <v>8768200</v>
      </c>
      <c r="D14582">
        <v>4090800</v>
      </c>
      <c r="E14582">
        <v>7372200</v>
      </c>
      <c r="F14582" s="4">
        <f t="shared" si="227"/>
        <v>6743733.333333333</v>
      </c>
    </row>
    <row r="14583" spans="1:6" x14ac:dyDescent="0.3">
      <c r="A14583" t="s">
        <v>15192</v>
      </c>
      <c r="B14583">
        <v>748020</v>
      </c>
      <c r="C14583">
        <v>1701320</v>
      </c>
      <c r="D14583">
        <v>218400</v>
      </c>
      <c r="E14583">
        <v>674470</v>
      </c>
      <c r="F14583" s="4">
        <f t="shared" si="227"/>
        <v>864730</v>
      </c>
    </row>
    <row r="14584" spans="1:6" x14ac:dyDescent="0.3">
      <c r="A14584" t="s">
        <v>259</v>
      </c>
      <c r="B14584">
        <v>0</v>
      </c>
      <c r="C14584">
        <v>2623660</v>
      </c>
      <c r="D14584">
        <v>2613360</v>
      </c>
      <c r="E14584">
        <v>2479360</v>
      </c>
      <c r="F14584" s="4">
        <f t="shared" si="227"/>
        <v>2572126.6666666665</v>
      </c>
    </row>
    <row r="14585" spans="1:6" x14ac:dyDescent="0.3">
      <c r="A14585" t="s">
        <v>15193</v>
      </c>
      <c r="B14585">
        <v>0</v>
      </c>
      <c r="C14585">
        <v>370000</v>
      </c>
      <c r="D14585">
        <v>2514000</v>
      </c>
      <c r="E14585">
        <v>2128400</v>
      </c>
      <c r="F14585" s="4">
        <f t="shared" si="227"/>
        <v>1670800</v>
      </c>
    </row>
    <row r="14586" spans="1:6" x14ac:dyDescent="0.3">
      <c r="A14586" t="s">
        <v>15194</v>
      </c>
      <c r="B14586">
        <v>622440</v>
      </c>
      <c r="C14586">
        <v>0</v>
      </c>
      <c r="D14586">
        <v>1394120</v>
      </c>
      <c r="E14586">
        <v>291200</v>
      </c>
      <c r="F14586" s="4">
        <f t="shared" si="227"/>
        <v>561773.33333333337</v>
      </c>
    </row>
    <row r="14587" spans="1:6" x14ac:dyDescent="0.3">
      <c r="A14587" t="s">
        <v>15195</v>
      </c>
      <c r="B14587">
        <v>160000</v>
      </c>
      <c r="C14587">
        <v>0</v>
      </c>
      <c r="D14587">
        <v>704880</v>
      </c>
      <c r="E14587">
        <v>826000</v>
      </c>
      <c r="F14587" s="4">
        <f t="shared" si="227"/>
        <v>510293.33333333331</v>
      </c>
    </row>
    <row r="14588" spans="1:6" x14ac:dyDescent="0.3">
      <c r="A14588" t="s">
        <v>15196</v>
      </c>
      <c r="B14588">
        <v>6070080</v>
      </c>
      <c r="C14588">
        <v>4818140</v>
      </c>
      <c r="D14588">
        <v>4104840</v>
      </c>
      <c r="E14588">
        <v>5455800</v>
      </c>
      <c r="F14588" s="4">
        <f t="shared" si="227"/>
        <v>4792926.666666667</v>
      </c>
    </row>
    <row r="14589" spans="1:6" x14ac:dyDescent="0.3">
      <c r="A14589" t="s">
        <v>15197</v>
      </c>
      <c r="B14589">
        <v>1421930</v>
      </c>
      <c r="C14589">
        <v>2943740</v>
      </c>
      <c r="D14589">
        <v>2164350</v>
      </c>
      <c r="E14589">
        <v>3217400</v>
      </c>
      <c r="F14589" s="4">
        <f t="shared" si="227"/>
        <v>2775163.3333333335</v>
      </c>
    </row>
    <row r="14590" spans="1:6" x14ac:dyDescent="0.3">
      <c r="A14590" t="s">
        <v>15198</v>
      </c>
      <c r="B14590">
        <v>577000</v>
      </c>
      <c r="C14590">
        <v>346480</v>
      </c>
      <c r="D14590">
        <v>0</v>
      </c>
      <c r="E14590">
        <v>0</v>
      </c>
      <c r="F14590" s="4">
        <f t="shared" si="227"/>
        <v>115493.33333333333</v>
      </c>
    </row>
    <row r="14591" spans="1:6" x14ac:dyDescent="0.3">
      <c r="A14591" t="s">
        <v>15199</v>
      </c>
      <c r="B14591">
        <v>0</v>
      </c>
      <c r="C14591">
        <v>0</v>
      </c>
      <c r="D14591">
        <v>1714600</v>
      </c>
      <c r="E14591">
        <v>718900</v>
      </c>
      <c r="F14591" s="4">
        <f t="shared" si="227"/>
        <v>811166.66666666663</v>
      </c>
    </row>
    <row r="14592" spans="1:6" x14ac:dyDescent="0.3">
      <c r="A14592" t="s">
        <v>15200</v>
      </c>
      <c r="B14592">
        <v>535000</v>
      </c>
      <c r="C14592">
        <v>218400</v>
      </c>
      <c r="D14592">
        <v>1848920</v>
      </c>
      <c r="E14592">
        <v>500500</v>
      </c>
      <c r="F14592" s="4">
        <f t="shared" si="227"/>
        <v>855940</v>
      </c>
    </row>
    <row r="14593" spans="1:6" x14ac:dyDescent="0.3">
      <c r="A14593" t="s">
        <v>15201</v>
      </c>
      <c r="B14593">
        <v>0</v>
      </c>
      <c r="C14593">
        <v>0</v>
      </c>
      <c r="D14593">
        <v>1116390</v>
      </c>
      <c r="E14593">
        <v>0</v>
      </c>
      <c r="F14593" s="4">
        <f t="shared" si="227"/>
        <v>372130</v>
      </c>
    </row>
    <row r="14594" spans="1:6" x14ac:dyDescent="0.3">
      <c r="A14594" t="s">
        <v>15202</v>
      </c>
      <c r="B14594">
        <v>249000</v>
      </c>
      <c r="C14594">
        <v>0</v>
      </c>
      <c r="D14594">
        <v>2180000</v>
      </c>
      <c r="E14594">
        <v>0</v>
      </c>
      <c r="F14594" s="4">
        <f t="shared" si="227"/>
        <v>726666.66666666663</v>
      </c>
    </row>
    <row r="14595" spans="1:6" x14ac:dyDescent="0.3">
      <c r="A14595" t="s">
        <v>15203</v>
      </c>
      <c r="B14595">
        <v>0</v>
      </c>
      <c r="C14595">
        <v>699120</v>
      </c>
      <c r="D14595">
        <v>0</v>
      </c>
      <c r="E14595">
        <v>0</v>
      </c>
      <c r="F14595" s="4">
        <f t="shared" ref="F14595:F14658" si="228">SUM(C14595:E14595)/3</f>
        <v>233040</v>
      </c>
    </row>
    <row r="14596" spans="1:6" x14ac:dyDescent="0.3">
      <c r="A14596" t="s">
        <v>15204</v>
      </c>
      <c r="B14596">
        <v>7132130</v>
      </c>
      <c r="C14596">
        <v>695400</v>
      </c>
      <c r="D14596">
        <v>550550</v>
      </c>
      <c r="E14596">
        <v>955500</v>
      </c>
      <c r="F14596" s="4">
        <f t="shared" si="228"/>
        <v>733816.66666666663</v>
      </c>
    </row>
    <row r="14597" spans="1:6" x14ac:dyDescent="0.3">
      <c r="A14597" t="s">
        <v>15205</v>
      </c>
      <c r="B14597">
        <v>0</v>
      </c>
      <c r="C14597">
        <v>0</v>
      </c>
      <c r="D14597">
        <v>6021810</v>
      </c>
      <c r="E14597">
        <v>0</v>
      </c>
      <c r="F14597" s="4">
        <f t="shared" si="228"/>
        <v>2007270</v>
      </c>
    </row>
    <row r="14598" spans="1:6" x14ac:dyDescent="0.3">
      <c r="A14598" t="s">
        <v>15206</v>
      </c>
      <c r="B14598">
        <v>999100</v>
      </c>
      <c r="C14598">
        <v>1522340</v>
      </c>
      <c r="D14598">
        <v>701610</v>
      </c>
      <c r="E14598">
        <v>703430</v>
      </c>
      <c r="F14598" s="4">
        <f t="shared" si="228"/>
        <v>975793.33333333337</v>
      </c>
    </row>
    <row r="14599" spans="1:6" x14ac:dyDescent="0.3">
      <c r="A14599" t="s">
        <v>15207</v>
      </c>
      <c r="B14599">
        <v>3118900</v>
      </c>
      <c r="C14599">
        <v>1850000</v>
      </c>
      <c r="D14599">
        <v>0</v>
      </c>
      <c r="E14599">
        <v>1241450</v>
      </c>
      <c r="F14599" s="4">
        <f t="shared" si="228"/>
        <v>1030483.3333333334</v>
      </c>
    </row>
    <row r="14600" spans="1:6" x14ac:dyDescent="0.3">
      <c r="A14600" t="s">
        <v>15208</v>
      </c>
      <c r="B14600">
        <v>1090670</v>
      </c>
      <c r="C14600">
        <v>729320</v>
      </c>
      <c r="D14600">
        <v>679760</v>
      </c>
      <c r="E14600">
        <v>1302600</v>
      </c>
      <c r="F14600" s="4">
        <f t="shared" si="228"/>
        <v>903893.33333333337</v>
      </c>
    </row>
    <row r="14601" spans="1:6" x14ac:dyDescent="0.3">
      <c r="A14601" t="s">
        <v>15209</v>
      </c>
      <c r="B14601">
        <v>24040000</v>
      </c>
      <c r="C14601">
        <v>41500000</v>
      </c>
      <c r="D14601">
        <v>64204480</v>
      </c>
      <c r="E14601">
        <v>21885000</v>
      </c>
      <c r="F14601" s="4">
        <f t="shared" si="228"/>
        <v>42529826.666666664</v>
      </c>
    </row>
    <row r="14602" spans="1:6" x14ac:dyDescent="0.3">
      <c r="A14602" t="s">
        <v>15210</v>
      </c>
      <c r="B14602">
        <v>3150240</v>
      </c>
      <c r="C14602">
        <v>6412320</v>
      </c>
      <c r="D14602">
        <v>2113020</v>
      </c>
      <c r="E14602">
        <v>6199300</v>
      </c>
      <c r="F14602" s="4">
        <f t="shared" si="228"/>
        <v>4908213.333333333</v>
      </c>
    </row>
    <row r="14603" spans="1:6" x14ac:dyDescent="0.3">
      <c r="A14603" t="s">
        <v>15211</v>
      </c>
      <c r="B14603">
        <v>1014650</v>
      </c>
      <c r="C14603">
        <v>0</v>
      </c>
      <c r="D14603">
        <v>0</v>
      </c>
      <c r="E14603">
        <v>0</v>
      </c>
      <c r="F14603" s="4">
        <f t="shared" si="228"/>
        <v>0</v>
      </c>
    </row>
    <row r="14604" spans="1:6" x14ac:dyDescent="0.3">
      <c r="A14604" t="s">
        <v>15212</v>
      </c>
      <c r="B14604">
        <v>1308530</v>
      </c>
      <c r="C14604">
        <v>0</v>
      </c>
      <c r="D14604">
        <v>883780</v>
      </c>
      <c r="E14604">
        <v>1671400</v>
      </c>
      <c r="F14604" s="4">
        <f t="shared" si="228"/>
        <v>851726.66666666663</v>
      </c>
    </row>
    <row r="14605" spans="1:6" x14ac:dyDescent="0.3">
      <c r="A14605" t="s">
        <v>15213</v>
      </c>
      <c r="B14605">
        <v>739000</v>
      </c>
      <c r="C14605">
        <v>2051140</v>
      </c>
      <c r="D14605">
        <v>1077260</v>
      </c>
      <c r="E14605">
        <v>1274000</v>
      </c>
      <c r="F14605" s="4">
        <f t="shared" si="228"/>
        <v>1467466.6666666667</v>
      </c>
    </row>
    <row r="14606" spans="1:6" x14ac:dyDescent="0.3">
      <c r="A14606" t="s">
        <v>15214</v>
      </c>
      <c r="B14606">
        <v>1709600</v>
      </c>
      <c r="C14606">
        <v>1552720</v>
      </c>
      <c r="D14606">
        <v>774540</v>
      </c>
      <c r="E14606">
        <v>1003840</v>
      </c>
      <c r="F14606" s="4">
        <f t="shared" si="228"/>
        <v>1110366.6666666667</v>
      </c>
    </row>
    <row r="14607" spans="1:6" x14ac:dyDescent="0.3">
      <c r="A14607" t="s">
        <v>15215</v>
      </c>
      <c r="B14607">
        <v>264600</v>
      </c>
      <c r="C14607">
        <v>0</v>
      </c>
      <c r="D14607">
        <v>264600</v>
      </c>
      <c r="E14607">
        <v>717880</v>
      </c>
      <c r="F14607" s="4">
        <f t="shared" si="228"/>
        <v>327493.33333333331</v>
      </c>
    </row>
    <row r="14608" spans="1:6" x14ac:dyDescent="0.3">
      <c r="A14608" t="s">
        <v>15216</v>
      </c>
      <c r="B14608">
        <v>2120400</v>
      </c>
      <c r="C14608">
        <v>2586760</v>
      </c>
      <c r="D14608">
        <v>1317660</v>
      </c>
      <c r="E14608">
        <v>2923990</v>
      </c>
      <c r="F14608" s="4">
        <f t="shared" si="228"/>
        <v>2276136.6666666665</v>
      </c>
    </row>
    <row r="14609" spans="1:6" x14ac:dyDescent="0.3">
      <c r="A14609" t="s">
        <v>15217</v>
      </c>
      <c r="B14609">
        <v>0</v>
      </c>
      <c r="C14609">
        <v>0</v>
      </c>
      <c r="D14609">
        <v>674310</v>
      </c>
      <c r="E14609">
        <v>0</v>
      </c>
      <c r="F14609" s="4">
        <f t="shared" si="228"/>
        <v>224770</v>
      </c>
    </row>
    <row r="14610" spans="1:6" x14ac:dyDescent="0.3">
      <c r="A14610" t="s">
        <v>15218</v>
      </c>
      <c r="B14610">
        <v>2160640</v>
      </c>
      <c r="C14610">
        <v>711920</v>
      </c>
      <c r="D14610">
        <v>2812400</v>
      </c>
      <c r="E14610">
        <v>2019140</v>
      </c>
      <c r="F14610" s="4">
        <f t="shared" si="228"/>
        <v>1847820</v>
      </c>
    </row>
    <row r="14611" spans="1:6" x14ac:dyDescent="0.3">
      <c r="A14611" t="s">
        <v>15219</v>
      </c>
      <c r="B14611">
        <v>2331800</v>
      </c>
      <c r="C14611">
        <v>2209800</v>
      </c>
      <c r="D14611">
        <v>0</v>
      </c>
      <c r="E14611">
        <v>804000</v>
      </c>
      <c r="F14611" s="4">
        <f t="shared" si="228"/>
        <v>1004600</v>
      </c>
    </row>
    <row r="14612" spans="1:6" x14ac:dyDescent="0.3">
      <c r="A14612" t="s">
        <v>15220</v>
      </c>
      <c r="B14612">
        <v>1020000</v>
      </c>
      <c r="C14612">
        <v>0</v>
      </c>
      <c r="D14612">
        <v>3532020</v>
      </c>
      <c r="E14612">
        <v>357000</v>
      </c>
      <c r="F14612" s="4">
        <f t="shared" si="228"/>
        <v>1296340</v>
      </c>
    </row>
    <row r="14613" spans="1:6" x14ac:dyDescent="0.3">
      <c r="A14613" t="s">
        <v>15221</v>
      </c>
      <c r="B14613">
        <v>300300</v>
      </c>
      <c r="C14613">
        <v>0</v>
      </c>
      <c r="D14613">
        <v>0</v>
      </c>
      <c r="E14613">
        <v>0</v>
      </c>
      <c r="F14613" s="4">
        <f t="shared" si="228"/>
        <v>0</v>
      </c>
    </row>
    <row r="14614" spans="1:6" x14ac:dyDescent="0.3">
      <c r="A14614" t="s">
        <v>15222</v>
      </c>
      <c r="B14614">
        <v>659700</v>
      </c>
      <c r="C14614">
        <v>506500</v>
      </c>
      <c r="D14614">
        <v>0</v>
      </c>
      <c r="E14614">
        <v>386000</v>
      </c>
      <c r="F14614" s="4">
        <f t="shared" si="228"/>
        <v>297500</v>
      </c>
    </row>
    <row r="14615" spans="1:6" x14ac:dyDescent="0.3">
      <c r="A14615" t="s">
        <v>15223</v>
      </c>
      <c r="B14615">
        <v>0</v>
      </c>
      <c r="C14615">
        <v>740000</v>
      </c>
      <c r="D14615">
        <v>2402400</v>
      </c>
      <c r="E14615">
        <v>0</v>
      </c>
      <c r="F14615" s="4">
        <f t="shared" si="228"/>
        <v>1047466.6666666666</v>
      </c>
    </row>
    <row r="14616" spans="1:6" x14ac:dyDescent="0.3">
      <c r="A14616" t="s">
        <v>15224</v>
      </c>
      <c r="B14616">
        <v>1128400</v>
      </c>
      <c r="C14616">
        <v>1154790</v>
      </c>
      <c r="D14616">
        <v>648830</v>
      </c>
      <c r="E14616">
        <v>1172500</v>
      </c>
      <c r="F14616" s="4">
        <f t="shared" si="228"/>
        <v>992040</v>
      </c>
    </row>
    <row r="14617" spans="1:6" x14ac:dyDescent="0.3">
      <c r="A14617" t="s">
        <v>15225</v>
      </c>
      <c r="B14617">
        <v>1712000</v>
      </c>
      <c r="C14617">
        <v>1637090</v>
      </c>
      <c r="D14617">
        <v>0</v>
      </c>
      <c r="E14617">
        <v>16689660</v>
      </c>
      <c r="F14617" s="4">
        <f t="shared" si="228"/>
        <v>6108916.666666667</v>
      </c>
    </row>
    <row r="14618" spans="1:6" x14ac:dyDescent="0.3">
      <c r="A14618" t="s">
        <v>15226</v>
      </c>
      <c r="B14618">
        <v>6015050</v>
      </c>
      <c r="C14618">
        <v>610000</v>
      </c>
      <c r="D14618">
        <v>5107600</v>
      </c>
      <c r="E14618">
        <v>7929840</v>
      </c>
      <c r="F14618" s="4">
        <f t="shared" si="228"/>
        <v>4549146.666666667</v>
      </c>
    </row>
    <row r="14619" spans="1:6" x14ac:dyDescent="0.3">
      <c r="A14619" t="s">
        <v>15227</v>
      </c>
      <c r="B14619">
        <v>873140</v>
      </c>
      <c r="C14619">
        <v>2293960</v>
      </c>
      <c r="D14619">
        <v>0</v>
      </c>
      <c r="E14619">
        <v>1385920</v>
      </c>
      <c r="F14619" s="4">
        <f t="shared" si="228"/>
        <v>1226626.6666666667</v>
      </c>
    </row>
    <row r="14620" spans="1:6" x14ac:dyDescent="0.3">
      <c r="A14620" t="s">
        <v>15228</v>
      </c>
      <c r="B14620">
        <v>224770</v>
      </c>
      <c r="C14620">
        <v>441190</v>
      </c>
      <c r="D14620">
        <v>0</v>
      </c>
      <c r="E14620">
        <v>0</v>
      </c>
      <c r="F14620" s="4">
        <f t="shared" si="228"/>
        <v>147063.33333333334</v>
      </c>
    </row>
    <row r="14621" spans="1:6" x14ac:dyDescent="0.3">
      <c r="A14621" t="s">
        <v>15229</v>
      </c>
      <c r="B14621">
        <v>3482170</v>
      </c>
      <c r="C14621">
        <v>6131400</v>
      </c>
      <c r="D14621">
        <v>6084290</v>
      </c>
      <c r="E14621">
        <v>6088760</v>
      </c>
      <c r="F14621" s="4">
        <f t="shared" si="228"/>
        <v>6101483.333333333</v>
      </c>
    </row>
    <row r="14622" spans="1:6" x14ac:dyDescent="0.3">
      <c r="A14622" t="s">
        <v>15230</v>
      </c>
      <c r="B14622">
        <v>453200</v>
      </c>
      <c r="C14622">
        <v>191100</v>
      </c>
      <c r="D14622">
        <v>228000</v>
      </c>
      <c r="E14622">
        <v>0</v>
      </c>
      <c r="F14622" s="4">
        <f t="shared" si="228"/>
        <v>139700</v>
      </c>
    </row>
    <row r="14623" spans="1:6" x14ac:dyDescent="0.3">
      <c r="A14623" t="s">
        <v>15231</v>
      </c>
      <c r="B14623">
        <v>0</v>
      </c>
      <c r="C14623">
        <v>2064480</v>
      </c>
      <c r="D14623">
        <v>0</v>
      </c>
      <c r="E14623">
        <v>1597320</v>
      </c>
      <c r="F14623" s="4">
        <f t="shared" si="228"/>
        <v>1220600</v>
      </c>
    </row>
    <row r="14624" spans="1:6" x14ac:dyDescent="0.3">
      <c r="A14624" t="s">
        <v>15232</v>
      </c>
      <c r="B14624">
        <v>0</v>
      </c>
      <c r="C14624">
        <v>1627760</v>
      </c>
      <c r="D14624">
        <v>0</v>
      </c>
      <c r="E14624">
        <v>2043500</v>
      </c>
      <c r="F14624" s="4">
        <f t="shared" si="228"/>
        <v>1223753.3333333333</v>
      </c>
    </row>
    <row r="14625" spans="1:6" x14ac:dyDescent="0.3">
      <c r="A14625" t="s">
        <v>15233</v>
      </c>
      <c r="B14625">
        <v>866000</v>
      </c>
      <c r="C14625">
        <v>562000</v>
      </c>
      <c r="D14625">
        <v>1058100</v>
      </c>
      <c r="E14625">
        <v>953780</v>
      </c>
      <c r="F14625" s="4">
        <f t="shared" si="228"/>
        <v>857960</v>
      </c>
    </row>
    <row r="14626" spans="1:6" x14ac:dyDescent="0.3">
      <c r="A14626" t="s">
        <v>15234</v>
      </c>
      <c r="B14626">
        <v>3949190</v>
      </c>
      <c r="C14626">
        <v>228000</v>
      </c>
      <c r="D14626">
        <v>0</v>
      </c>
      <c r="E14626">
        <v>766220</v>
      </c>
      <c r="F14626" s="4">
        <f t="shared" si="228"/>
        <v>331406.66666666669</v>
      </c>
    </row>
    <row r="14627" spans="1:6" x14ac:dyDescent="0.3">
      <c r="A14627" t="s">
        <v>15235</v>
      </c>
      <c r="B14627">
        <v>0</v>
      </c>
      <c r="C14627">
        <v>6672800</v>
      </c>
      <c r="D14627">
        <v>6042400</v>
      </c>
      <c r="E14627">
        <v>4462280</v>
      </c>
      <c r="F14627" s="4">
        <f t="shared" si="228"/>
        <v>5725826.666666667</v>
      </c>
    </row>
    <row r="14628" spans="1:6" x14ac:dyDescent="0.3">
      <c r="A14628" t="s">
        <v>15236</v>
      </c>
      <c r="B14628">
        <v>1206540</v>
      </c>
      <c r="C14628">
        <v>947500</v>
      </c>
      <c r="D14628">
        <v>1902940</v>
      </c>
      <c r="E14628">
        <v>0</v>
      </c>
      <c r="F14628" s="4">
        <f t="shared" si="228"/>
        <v>950146.66666666663</v>
      </c>
    </row>
    <row r="14629" spans="1:6" x14ac:dyDescent="0.3">
      <c r="A14629" t="s">
        <v>15237</v>
      </c>
      <c r="B14629">
        <v>2030920</v>
      </c>
      <c r="C14629">
        <v>0</v>
      </c>
      <c r="D14629">
        <v>2202960</v>
      </c>
      <c r="E14629">
        <v>469200</v>
      </c>
      <c r="F14629" s="4">
        <f t="shared" si="228"/>
        <v>890720</v>
      </c>
    </row>
    <row r="14630" spans="1:6" x14ac:dyDescent="0.3">
      <c r="A14630" t="s">
        <v>15238</v>
      </c>
      <c r="B14630">
        <v>2098460</v>
      </c>
      <c r="C14630">
        <v>6574270</v>
      </c>
      <c r="D14630">
        <v>11835000</v>
      </c>
      <c r="E14630">
        <v>6395540</v>
      </c>
      <c r="F14630" s="4">
        <f t="shared" si="228"/>
        <v>8268270</v>
      </c>
    </row>
    <row r="14631" spans="1:6" x14ac:dyDescent="0.3">
      <c r="A14631" t="s">
        <v>15239</v>
      </c>
      <c r="B14631">
        <v>0</v>
      </c>
      <c r="C14631">
        <v>2252000</v>
      </c>
      <c r="D14631">
        <v>2063440</v>
      </c>
      <c r="E14631">
        <v>2453460</v>
      </c>
      <c r="F14631" s="4">
        <f t="shared" si="228"/>
        <v>2256300</v>
      </c>
    </row>
    <row r="14632" spans="1:6" x14ac:dyDescent="0.3">
      <c r="A14632" t="s">
        <v>15240</v>
      </c>
      <c r="B14632">
        <v>51733500</v>
      </c>
      <c r="C14632">
        <v>57930600</v>
      </c>
      <c r="D14632">
        <v>19105450</v>
      </c>
      <c r="E14632">
        <v>10920000</v>
      </c>
      <c r="F14632" s="4">
        <f t="shared" si="228"/>
        <v>29318683.333333332</v>
      </c>
    </row>
    <row r="14633" spans="1:6" x14ac:dyDescent="0.3">
      <c r="A14633" t="s">
        <v>15241</v>
      </c>
      <c r="B14633">
        <v>2052800</v>
      </c>
      <c r="C14633">
        <v>3961000</v>
      </c>
      <c r="D14633">
        <v>2436410</v>
      </c>
      <c r="E14633">
        <v>3116070</v>
      </c>
      <c r="F14633" s="4">
        <f t="shared" si="228"/>
        <v>3171160</v>
      </c>
    </row>
    <row r="14634" spans="1:6" x14ac:dyDescent="0.3">
      <c r="A14634" t="s">
        <v>15242</v>
      </c>
      <c r="B14634">
        <v>693200</v>
      </c>
      <c r="C14634">
        <v>2154200</v>
      </c>
      <c r="D14634">
        <v>817020</v>
      </c>
      <c r="E14634">
        <v>1210300</v>
      </c>
      <c r="F14634" s="4">
        <f t="shared" si="228"/>
        <v>1393840</v>
      </c>
    </row>
    <row r="14635" spans="1:6" x14ac:dyDescent="0.3">
      <c r="A14635" t="s">
        <v>15243</v>
      </c>
      <c r="B14635">
        <v>0</v>
      </c>
      <c r="C14635">
        <v>5858240</v>
      </c>
      <c r="D14635">
        <v>7667750</v>
      </c>
      <c r="E14635">
        <v>4841200</v>
      </c>
      <c r="F14635" s="4">
        <f t="shared" si="228"/>
        <v>6122396.666666667</v>
      </c>
    </row>
    <row r="14636" spans="1:6" x14ac:dyDescent="0.3">
      <c r="A14636" t="s">
        <v>15244</v>
      </c>
      <c r="B14636">
        <v>740000</v>
      </c>
      <c r="C14636">
        <v>2904680</v>
      </c>
      <c r="D14636">
        <v>2953290</v>
      </c>
      <c r="E14636">
        <v>2162450</v>
      </c>
      <c r="F14636" s="4">
        <f t="shared" si="228"/>
        <v>2673473.3333333335</v>
      </c>
    </row>
    <row r="14637" spans="1:6" x14ac:dyDescent="0.3">
      <c r="A14637" t="s">
        <v>15245</v>
      </c>
      <c r="B14637">
        <v>3822900</v>
      </c>
      <c r="C14637">
        <v>6143880</v>
      </c>
      <c r="D14637">
        <v>2156700</v>
      </c>
      <c r="E14637">
        <v>2042100</v>
      </c>
      <c r="F14637" s="4">
        <f t="shared" si="228"/>
        <v>3447560</v>
      </c>
    </row>
    <row r="14638" spans="1:6" x14ac:dyDescent="0.3">
      <c r="A14638" t="s">
        <v>15246</v>
      </c>
      <c r="B14638">
        <v>1257240</v>
      </c>
      <c r="C14638">
        <v>473700</v>
      </c>
      <c r="D14638">
        <v>0</v>
      </c>
      <c r="E14638">
        <v>660500</v>
      </c>
      <c r="F14638" s="4">
        <f t="shared" si="228"/>
        <v>378066.66666666669</v>
      </c>
    </row>
    <row r="14639" spans="1:6" x14ac:dyDescent="0.3">
      <c r="A14639" t="s">
        <v>15247</v>
      </c>
      <c r="B14639">
        <v>0</v>
      </c>
      <c r="C14639">
        <v>2857150</v>
      </c>
      <c r="D14639">
        <v>1171170</v>
      </c>
      <c r="E14639">
        <v>1100000</v>
      </c>
      <c r="F14639" s="4">
        <f t="shared" si="228"/>
        <v>1709440</v>
      </c>
    </row>
    <row r="14640" spans="1:6" x14ac:dyDescent="0.3">
      <c r="A14640" t="s">
        <v>15248</v>
      </c>
      <c r="B14640">
        <v>3700000</v>
      </c>
      <c r="C14640">
        <v>3700000</v>
      </c>
      <c r="D14640">
        <v>3175300</v>
      </c>
      <c r="E14640">
        <v>3396600</v>
      </c>
      <c r="F14640" s="4">
        <f t="shared" si="228"/>
        <v>3423966.6666666665</v>
      </c>
    </row>
    <row r="14641" spans="1:6" x14ac:dyDescent="0.3">
      <c r="A14641" t="s">
        <v>15249</v>
      </c>
      <c r="B14641">
        <v>4971360</v>
      </c>
      <c r="C14641">
        <v>2516720</v>
      </c>
      <c r="D14641">
        <v>1437360</v>
      </c>
      <c r="E14641">
        <v>5409440</v>
      </c>
      <c r="F14641" s="4">
        <f t="shared" si="228"/>
        <v>3121173.3333333335</v>
      </c>
    </row>
    <row r="14642" spans="1:6" x14ac:dyDescent="0.3">
      <c r="A14642" t="s">
        <v>15250</v>
      </c>
      <c r="B14642">
        <v>2062130</v>
      </c>
      <c r="C14642">
        <v>0</v>
      </c>
      <c r="D14642">
        <v>2163920</v>
      </c>
      <c r="E14642">
        <v>0</v>
      </c>
      <c r="F14642" s="4">
        <f t="shared" si="228"/>
        <v>721306.66666666663</v>
      </c>
    </row>
    <row r="14643" spans="1:6" x14ac:dyDescent="0.3">
      <c r="A14643" t="s">
        <v>15251</v>
      </c>
      <c r="B14643">
        <v>642000</v>
      </c>
      <c r="C14643">
        <v>2096680</v>
      </c>
      <c r="D14643">
        <v>418600</v>
      </c>
      <c r="E14643">
        <v>0</v>
      </c>
      <c r="F14643" s="4">
        <f t="shared" si="228"/>
        <v>838426.66666666663</v>
      </c>
    </row>
    <row r="14644" spans="1:6" x14ac:dyDescent="0.3">
      <c r="A14644" t="s">
        <v>15252</v>
      </c>
      <c r="B14644">
        <v>0</v>
      </c>
      <c r="C14644">
        <v>3416320</v>
      </c>
      <c r="D14644">
        <v>3107080</v>
      </c>
      <c r="E14644">
        <v>3647200</v>
      </c>
      <c r="F14644" s="4">
        <f t="shared" si="228"/>
        <v>3390200</v>
      </c>
    </row>
    <row r="14645" spans="1:6" x14ac:dyDescent="0.3">
      <c r="A14645" t="s">
        <v>15253</v>
      </c>
      <c r="B14645">
        <v>2287080</v>
      </c>
      <c r="C14645">
        <v>6900560</v>
      </c>
      <c r="D14645">
        <v>4313869</v>
      </c>
      <c r="E14645">
        <v>3688530</v>
      </c>
      <c r="F14645" s="4">
        <f t="shared" si="228"/>
        <v>4967653</v>
      </c>
    </row>
    <row r="14646" spans="1:6" x14ac:dyDescent="0.3">
      <c r="A14646" t="s">
        <v>15254</v>
      </c>
      <c r="B14646">
        <v>0</v>
      </c>
      <c r="C14646">
        <v>0</v>
      </c>
      <c r="D14646">
        <v>897420</v>
      </c>
      <c r="E14646">
        <v>0</v>
      </c>
      <c r="F14646" s="4">
        <f t="shared" si="228"/>
        <v>299140</v>
      </c>
    </row>
    <row r="14647" spans="1:6" x14ac:dyDescent="0.3">
      <c r="A14647" t="s">
        <v>15255</v>
      </c>
      <c r="B14647">
        <v>2371720</v>
      </c>
      <c r="C14647">
        <v>2098370</v>
      </c>
      <c r="D14647">
        <v>3138280</v>
      </c>
      <c r="E14647">
        <v>3117730</v>
      </c>
      <c r="F14647" s="4">
        <f t="shared" si="228"/>
        <v>2784793.3333333335</v>
      </c>
    </row>
    <row r="14648" spans="1:6" x14ac:dyDescent="0.3">
      <c r="A14648" t="s">
        <v>15256</v>
      </c>
      <c r="B14648">
        <v>717720</v>
      </c>
      <c r="C14648">
        <v>2067810</v>
      </c>
      <c r="D14648">
        <v>0</v>
      </c>
      <c r="E14648">
        <v>2098920</v>
      </c>
      <c r="F14648" s="4">
        <f t="shared" si="228"/>
        <v>1388910</v>
      </c>
    </row>
    <row r="14649" spans="1:6" x14ac:dyDescent="0.3">
      <c r="A14649" t="s">
        <v>15257</v>
      </c>
      <c r="B14649">
        <v>1421480</v>
      </c>
      <c r="C14649">
        <v>357630</v>
      </c>
      <c r="D14649">
        <v>565110</v>
      </c>
      <c r="E14649">
        <v>535080</v>
      </c>
      <c r="F14649" s="4">
        <f t="shared" si="228"/>
        <v>485940</v>
      </c>
    </row>
    <row r="14650" spans="1:6" x14ac:dyDescent="0.3">
      <c r="A14650" t="s">
        <v>15258</v>
      </c>
      <c r="B14650">
        <v>2978600</v>
      </c>
      <c r="C14650">
        <v>6463140</v>
      </c>
      <c r="D14650">
        <v>2829400</v>
      </c>
      <c r="E14650">
        <v>2715540</v>
      </c>
      <c r="F14650" s="4">
        <f t="shared" si="228"/>
        <v>4002693.3333333335</v>
      </c>
    </row>
    <row r="14651" spans="1:6" x14ac:dyDescent="0.3">
      <c r="A14651" t="s">
        <v>15259</v>
      </c>
      <c r="B14651">
        <v>0</v>
      </c>
      <c r="C14651">
        <v>0</v>
      </c>
      <c r="D14651">
        <v>393000</v>
      </c>
      <c r="E14651">
        <v>2085310</v>
      </c>
      <c r="F14651" s="4">
        <f t="shared" si="228"/>
        <v>826103.33333333337</v>
      </c>
    </row>
    <row r="14652" spans="1:6" x14ac:dyDescent="0.3">
      <c r="A14652" t="s">
        <v>15260</v>
      </c>
      <c r="B14652">
        <v>1313300</v>
      </c>
      <c r="C14652">
        <v>0</v>
      </c>
      <c r="D14652">
        <v>298800</v>
      </c>
      <c r="E14652">
        <v>191100</v>
      </c>
      <c r="F14652" s="4">
        <f t="shared" si="228"/>
        <v>163300</v>
      </c>
    </row>
    <row r="14653" spans="1:6" x14ac:dyDescent="0.3">
      <c r="A14653" t="s">
        <v>15261</v>
      </c>
      <c r="B14653">
        <v>1260140</v>
      </c>
      <c r="C14653">
        <v>0</v>
      </c>
      <c r="D14653">
        <v>1127250</v>
      </c>
      <c r="E14653">
        <v>1763760</v>
      </c>
      <c r="F14653" s="4">
        <f t="shared" si="228"/>
        <v>963670</v>
      </c>
    </row>
    <row r="14654" spans="1:6" x14ac:dyDescent="0.3">
      <c r="A14654" t="s">
        <v>15262</v>
      </c>
      <c r="B14654">
        <v>946950</v>
      </c>
      <c r="C14654">
        <v>1017920</v>
      </c>
      <c r="D14654">
        <v>0</v>
      </c>
      <c r="E14654">
        <v>3186580</v>
      </c>
      <c r="F14654" s="4">
        <f t="shared" si="228"/>
        <v>1401500</v>
      </c>
    </row>
    <row r="14655" spans="1:6" x14ac:dyDescent="0.3">
      <c r="A14655" t="s">
        <v>15263</v>
      </c>
      <c r="B14655">
        <v>1588000</v>
      </c>
      <c r="C14655">
        <v>3027570</v>
      </c>
      <c r="D14655">
        <v>5182450</v>
      </c>
      <c r="E14655">
        <v>3320160</v>
      </c>
      <c r="F14655" s="4">
        <f t="shared" si="228"/>
        <v>3843393.3333333335</v>
      </c>
    </row>
    <row r="14656" spans="1:6" x14ac:dyDescent="0.3">
      <c r="A14656" t="s">
        <v>15264</v>
      </c>
      <c r="B14656">
        <v>2143390</v>
      </c>
      <c r="C14656">
        <v>6107180</v>
      </c>
      <c r="D14656">
        <v>4061830</v>
      </c>
      <c r="E14656">
        <v>4496310</v>
      </c>
      <c r="F14656" s="4">
        <f t="shared" si="228"/>
        <v>4888440</v>
      </c>
    </row>
    <row r="14657" spans="1:6" x14ac:dyDescent="0.3">
      <c r="A14657" t="s">
        <v>324</v>
      </c>
      <c r="B14657">
        <v>695080</v>
      </c>
      <c r="C14657">
        <v>0</v>
      </c>
      <c r="D14657">
        <v>380380</v>
      </c>
      <c r="E14657">
        <v>311220</v>
      </c>
      <c r="F14657" s="4">
        <f t="shared" si="228"/>
        <v>230533.33333333334</v>
      </c>
    </row>
    <row r="14658" spans="1:6" x14ac:dyDescent="0.3">
      <c r="A14658" t="s">
        <v>15265</v>
      </c>
      <c r="B14658">
        <v>0</v>
      </c>
      <c r="C14658">
        <v>0</v>
      </c>
      <c r="D14658">
        <v>802380</v>
      </c>
      <c r="E14658">
        <v>453280</v>
      </c>
      <c r="F14658" s="4">
        <f t="shared" si="228"/>
        <v>418553.33333333331</v>
      </c>
    </row>
    <row r="14659" spans="1:6" x14ac:dyDescent="0.3">
      <c r="A14659" t="s">
        <v>15266</v>
      </c>
      <c r="B14659">
        <v>285120</v>
      </c>
      <c r="C14659">
        <v>2026650</v>
      </c>
      <c r="D14659">
        <v>1151560</v>
      </c>
      <c r="E14659">
        <v>669680</v>
      </c>
      <c r="F14659" s="4">
        <f t="shared" ref="F14659:F14722" si="229">SUM(C14659:E14659)/3</f>
        <v>1282630</v>
      </c>
    </row>
    <row r="14660" spans="1:6" x14ac:dyDescent="0.3">
      <c r="A14660" t="s">
        <v>15267</v>
      </c>
      <c r="B14660">
        <v>370000</v>
      </c>
      <c r="C14660">
        <v>568900</v>
      </c>
      <c r="D14660">
        <v>1017680</v>
      </c>
      <c r="E14660">
        <v>386000</v>
      </c>
      <c r="F14660" s="4">
        <f t="shared" si="229"/>
        <v>657526.66666666663</v>
      </c>
    </row>
    <row r="14661" spans="1:6" x14ac:dyDescent="0.3">
      <c r="A14661" t="s">
        <v>15268</v>
      </c>
      <c r="B14661">
        <v>0</v>
      </c>
      <c r="C14661">
        <v>2600760</v>
      </c>
      <c r="D14661">
        <v>940350</v>
      </c>
      <c r="E14661">
        <v>804000</v>
      </c>
      <c r="F14661" s="4">
        <f t="shared" si="229"/>
        <v>1448370</v>
      </c>
    </row>
    <row r="14662" spans="1:6" x14ac:dyDescent="0.3">
      <c r="A14662" t="s">
        <v>15269</v>
      </c>
      <c r="B14662">
        <v>2153060</v>
      </c>
      <c r="C14662">
        <v>2143960</v>
      </c>
      <c r="D14662">
        <v>2648100</v>
      </c>
      <c r="E14662">
        <v>0</v>
      </c>
      <c r="F14662" s="4">
        <f t="shared" si="229"/>
        <v>1597353.3333333333</v>
      </c>
    </row>
    <row r="14663" spans="1:6" x14ac:dyDescent="0.3">
      <c r="A14663" t="s">
        <v>15270</v>
      </c>
      <c r="B14663">
        <v>1184920</v>
      </c>
      <c r="C14663">
        <v>808000</v>
      </c>
      <c r="D14663">
        <v>2144599</v>
      </c>
      <c r="E14663">
        <v>2016640</v>
      </c>
      <c r="F14663" s="4">
        <f t="shared" si="229"/>
        <v>1656413</v>
      </c>
    </row>
    <row r="14664" spans="1:6" x14ac:dyDescent="0.3">
      <c r="A14664" t="s">
        <v>15271</v>
      </c>
      <c r="B14664">
        <v>7793300</v>
      </c>
      <c r="C14664">
        <v>7868200</v>
      </c>
      <c r="D14664">
        <v>6374550</v>
      </c>
      <c r="E14664">
        <v>4839250</v>
      </c>
      <c r="F14664" s="4">
        <f t="shared" si="229"/>
        <v>6360666.666666667</v>
      </c>
    </row>
    <row r="14665" spans="1:6" x14ac:dyDescent="0.3">
      <c r="A14665" t="s">
        <v>15272</v>
      </c>
      <c r="B14665">
        <v>1270000</v>
      </c>
      <c r="C14665">
        <v>1753800</v>
      </c>
      <c r="D14665">
        <v>644640</v>
      </c>
      <c r="E14665">
        <v>1180560</v>
      </c>
      <c r="F14665" s="4">
        <f t="shared" si="229"/>
        <v>1193000</v>
      </c>
    </row>
    <row r="14666" spans="1:6" x14ac:dyDescent="0.3">
      <c r="A14666" t="s">
        <v>15273</v>
      </c>
      <c r="B14666">
        <v>0</v>
      </c>
      <c r="C14666">
        <v>0</v>
      </c>
      <c r="D14666">
        <v>414960</v>
      </c>
      <c r="E14666">
        <v>0</v>
      </c>
      <c r="F14666" s="4">
        <f t="shared" si="229"/>
        <v>138320</v>
      </c>
    </row>
    <row r="14667" spans="1:6" x14ac:dyDescent="0.3">
      <c r="A14667" t="s">
        <v>15274</v>
      </c>
      <c r="B14667">
        <v>0</v>
      </c>
      <c r="C14667">
        <v>0</v>
      </c>
      <c r="D14667">
        <v>1188060</v>
      </c>
      <c r="E14667">
        <v>0</v>
      </c>
      <c r="F14667" s="4">
        <f t="shared" si="229"/>
        <v>396020</v>
      </c>
    </row>
    <row r="14668" spans="1:6" x14ac:dyDescent="0.3">
      <c r="A14668" t="s">
        <v>15275</v>
      </c>
      <c r="B14668">
        <v>2652050</v>
      </c>
      <c r="C14668">
        <v>1087450</v>
      </c>
      <c r="D14668">
        <v>1970150</v>
      </c>
      <c r="E14668">
        <v>701610</v>
      </c>
      <c r="F14668" s="4">
        <f t="shared" si="229"/>
        <v>1253070</v>
      </c>
    </row>
    <row r="14669" spans="1:6" x14ac:dyDescent="0.3">
      <c r="A14669" t="s">
        <v>15276</v>
      </c>
      <c r="B14669">
        <v>515060</v>
      </c>
      <c r="C14669">
        <v>0</v>
      </c>
      <c r="D14669">
        <v>970060</v>
      </c>
      <c r="E14669">
        <v>402000</v>
      </c>
      <c r="F14669" s="4">
        <f t="shared" si="229"/>
        <v>457353.33333333331</v>
      </c>
    </row>
    <row r="14670" spans="1:6" x14ac:dyDescent="0.3">
      <c r="A14670" t="s">
        <v>15277</v>
      </c>
      <c r="B14670">
        <v>6423650</v>
      </c>
      <c r="C14670">
        <v>8622270</v>
      </c>
      <c r="D14670">
        <v>2385900</v>
      </c>
      <c r="E14670">
        <v>5809300</v>
      </c>
      <c r="F14670" s="4">
        <f t="shared" si="229"/>
        <v>5605823.333333333</v>
      </c>
    </row>
    <row r="14671" spans="1:6" x14ac:dyDescent="0.3">
      <c r="A14671" t="s">
        <v>15278</v>
      </c>
      <c r="B14671">
        <v>0</v>
      </c>
      <c r="C14671">
        <v>0</v>
      </c>
      <c r="D14671">
        <v>2327940</v>
      </c>
      <c r="E14671">
        <v>0</v>
      </c>
      <c r="F14671" s="4">
        <f t="shared" si="229"/>
        <v>775980</v>
      </c>
    </row>
    <row r="14672" spans="1:6" x14ac:dyDescent="0.3">
      <c r="A14672" t="s">
        <v>15279</v>
      </c>
      <c r="B14672">
        <v>1509090</v>
      </c>
      <c r="C14672">
        <v>4285870</v>
      </c>
      <c r="D14672">
        <v>4416570</v>
      </c>
      <c r="E14672">
        <v>3986630</v>
      </c>
      <c r="F14672" s="4">
        <f t="shared" si="229"/>
        <v>4229690</v>
      </c>
    </row>
    <row r="14673" spans="1:6" x14ac:dyDescent="0.3">
      <c r="A14673" t="s">
        <v>1012</v>
      </c>
      <c r="B14673">
        <v>0</v>
      </c>
      <c r="C14673">
        <v>2470000</v>
      </c>
      <c r="D14673">
        <v>2300360</v>
      </c>
      <c r="E14673">
        <v>3306900</v>
      </c>
      <c r="F14673" s="4">
        <f t="shared" si="229"/>
        <v>2692420</v>
      </c>
    </row>
    <row r="14674" spans="1:6" x14ac:dyDescent="0.3">
      <c r="A14674" t="s">
        <v>15280</v>
      </c>
      <c r="B14674">
        <v>6315790</v>
      </c>
      <c r="C14674">
        <v>10587520</v>
      </c>
      <c r="D14674">
        <v>8334038</v>
      </c>
      <c r="E14674">
        <v>16629700</v>
      </c>
      <c r="F14674" s="4">
        <f t="shared" si="229"/>
        <v>11850419.333333334</v>
      </c>
    </row>
    <row r="14675" spans="1:6" x14ac:dyDescent="0.3">
      <c r="A14675" t="s">
        <v>15281</v>
      </c>
      <c r="B14675">
        <v>540540</v>
      </c>
      <c r="C14675">
        <v>1163540</v>
      </c>
      <c r="D14675">
        <v>499590</v>
      </c>
      <c r="E14675">
        <v>2657200</v>
      </c>
      <c r="F14675" s="4">
        <f t="shared" si="229"/>
        <v>1440110</v>
      </c>
    </row>
    <row r="14676" spans="1:6" x14ac:dyDescent="0.3">
      <c r="A14676" t="s">
        <v>15282</v>
      </c>
      <c r="B14676">
        <v>1137500</v>
      </c>
      <c r="C14676">
        <v>947850</v>
      </c>
      <c r="D14676">
        <v>0</v>
      </c>
      <c r="E14676">
        <v>0</v>
      </c>
      <c r="F14676" s="4">
        <f t="shared" si="229"/>
        <v>315950</v>
      </c>
    </row>
    <row r="14677" spans="1:6" x14ac:dyDescent="0.3">
      <c r="A14677" t="s">
        <v>15283</v>
      </c>
      <c r="B14677">
        <v>322080</v>
      </c>
      <c r="C14677">
        <v>0</v>
      </c>
      <c r="D14677">
        <v>1683780</v>
      </c>
      <c r="E14677">
        <v>0</v>
      </c>
      <c r="F14677" s="4">
        <f t="shared" si="229"/>
        <v>561260</v>
      </c>
    </row>
    <row r="14678" spans="1:6" x14ac:dyDescent="0.3">
      <c r="A14678" t="s">
        <v>15284</v>
      </c>
      <c r="B14678">
        <v>2196280</v>
      </c>
      <c r="C14678">
        <v>4088020</v>
      </c>
      <c r="D14678">
        <v>4085400</v>
      </c>
      <c r="E14678">
        <v>2462680</v>
      </c>
      <c r="F14678" s="4">
        <f t="shared" si="229"/>
        <v>3545366.6666666665</v>
      </c>
    </row>
    <row r="14679" spans="1:6" x14ac:dyDescent="0.3">
      <c r="A14679" t="s">
        <v>15285</v>
      </c>
      <c r="B14679">
        <v>256000</v>
      </c>
      <c r="C14679">
        <v>4232350</v>
      </c>
      <c r="D14679">
        <v>2184000</v>
      </c>
      <c r="E14679">
        <v>6334100</v>
      </c>
      <c r="F14679" s="4">
        <f t="shared" si="229"/>
        <v>4250150</v>
      </c>
    </row>
    <row r="14680" spans="1:6" x14ac:dyDescent="0.3">
      <c r="A14680" t="s">
        <v>15286</v>
      </c>
      <c r="B14680">
        <v>0</v>
      </c>
      <c r="C14680">
        <v>895440</v>
      </c>
      <c r="D14680">
        <v>1062880</v>
      </c>
      <c r="E14680">
        <v>576300</v>
      </c>
      <c r="F14680" s="4">
        <f t="shared" si="229"/>
        <v>844873.33333333337</v>
      </c>
    </row>
    <row r="14681" spans="1:6" x14ac:dyDescent="0.3">
      <c r="A14681" t="s">
        <v>15287</v>
      </c>
      <c r="B14681">
        <v>256000</v>
      </c>
      <c r="C14681">
        <v>1575740</v>
      </c>
      <c r="D14681">
        <v>447120</v>
      </c>
      <c r="E14681">
        <v>650000</v>
      </c>
      <c r="F14681" s="4">
        <f t="shared" si="229"/>
        <v>890953.33333333337</v>
      </c>
    </row>
    <row r="14682" spans="1:6" x14ac:dyDescent="0.3">
      <c r="A14682" t="s">
        <v>15288</v>
      </c>
      <c r="B14682">
        <v>0</v>
      </c>
      <c r="C14682">
        <v>0</v>
      </c>
      <c r="D14682">
        <v>932750</v>
      </c>
      <c r="E14682">
        <v>531400</v>
      </c>
      <c r="F14682" s="4">
        <f t="shared" si="229"/>
        <v>488050</v>
      </c>
    </row>
    <row r="14683" spans="1:6" x14ac:dyDescent="0.3">
      <c r="A14683" t="s">
        <v>15289</v>
      </c>
      <c r="B14683">
        <v>0</v>
      </c>
      <c r="C14683">
        <v>473950</v>
      </c>
      <c r="D14683">
        <v>565920</v>
      </c>
      <c r="E14683">
        <v>386000</v>
      </c>
      <c r="F14683" s="4">
        <f t="shared" si="229"/>
        <v>475290</v>
      </c>
    </row>
    <row r="14684" spans="1:6" x14ac:dyDescent="0.3">
      <c r="A14684" t="s">
        <v>15290</v>
      </c>
      <c r="B14684">
        <v>2500450</v>
      </c>
      <c r="C14684">
        <v>2183320</v>
      </c>
      <c r="D14684">
        <v>2198900</v>
      </c>
      <c r="E14684">
        <v>2128200</v>
      </c>
      <c r="F14684" s="4">
        <f t="shared" si="229"/>
        <v>2170140</v>
      </c>
    </row>
    <row r="14685" spans="1:6" x14ac:dyDescent="0.3">
      <c r="A14685" t="s">
        <v>15291</v>
      </c>
      <c r="B14685">
        <v>709850</v>
      </c>
      <c r="C14685">
        <v>1846680</v>
      </c>
      <c r="D14685">
        <v>0</v>
      </c>
      <c r="E14685">
        <v>2407220</v>
      </c>
      <c r="F14685" s="4">
        <f t="shared" si="229"/>
        <v>1417966.6666666667</v>
      </c>
    </row>
    <row r="14686" spans="1:6" x14ac:dyDescent="0.3">
      <c r="A14686" t="s">
        <v>15292</v>
      </c>
      <c r="B14686">
        <v>2090620</v>
      </c>
      <c r="C14686">
        <v>886340</v>
      </c>
      <c r="D14686">
        <v>487760</v>
      </c>
      <c r="E14686">
        <v>2041180</v>
      </c>
      <c r="F14686" s="4">
        <f t="shared" si="229"/>
        <v>1138426.6666666667</v>
      </c>
    </row>
    <row r="14687" spans="1:6" x14ac:dyDescent="0.3">
      <c r="A14687" t="s">
        <v>15293</v>
      </c>
      <c r="B14687">
        <v>0</v>
      </c>
      <c r="C14687">
        <v>305000</v>
      </c>
      <c r="D14687">
        <v>0</v>
      </c>
      <c r="E14687">
        <v>240240</v>
      </c>
      <c r="F14687" s="4">
        <f t="shared" si="229"/>
        <v>181746.66666666666</v>
      </c>
    </row>
    <row r="14688" spans="1:6" x14ac:dyDescent="0.3">
      <c r="A14688" t="s">
        <v>15294</v>
      </c>
      <c r="B14688">
        <v>1418830</v>
      </c>
      <c r="C14688">
        <v>1992920</v>
      </c>
      <c r="D14688">
        <v>1971400</v>
      </c>
      <c r="E14688">
        <v>2527160</v>
      </c>
      <c r="F14688" s="4">
        <f t="shared" si="229"/>
        <v>2163826.6666666665</v>
      </c>
    </row>
    <row r="14689" spans="1:6" x14ac:dyDescent="0.3">
      <c r="A14689" t="s">
        <v>15295</v>
      </c>
      <c r="B14689">
        <v>992600</v>
      </c>
      <c r="C14689">
        <v>2366880</v>
      </c>
      <c r="D14689">
        <v>1866750</v>
      </c>
      <c r="E14689">
        <v>1498900</v>
      </c>
      <c r="F14689" s="4">
        <f t="shared" si="229"/>
        <v>1910843.3333333333</v>
      </c>
    </row>
    <row r="14690" spans="1:6" x14ac:dyDescent="0.3">
      <c r="A14690" t="s">
        <v>15296</v>
      </c>
      <c r="B14690">
        <v>9038980</v>
      </c>
      <c r="C14690">
        <v>11100000</v>
      </c>
      <c r="D14690">
        <v>11307000</v>
      </c>
      <c r="E14690">
        <v>17793360</v>
      </c>
      <c r="F14690" s="4">
        <f t="shared" si="229"/>
        <v>13400120</v>
      </c>
    </row>
    <row r="14691" spans="1:6" x14ac:dyDescent="0.3">
      <c r="A14691" t="s">
        <v>15297</v>
      </c>
      <c r="B14691">
        <v>0</v>
      </c>
      <c r="C14691">
        <v>2428110</v>
      </c>
      <c r="D14691">
        <v>710000</v>
      </c>
      <c r="E14691">
        <v>649460</v>
      </c>
      <c r="F14691" s="4">
        <f t="shared" si="229"/>
        <v>1262523.3333333333</v>
      </c>
    </row>
    <row r="14692" spans="1:6" x14ac:dyDescent="0.3">
      <c r="A14692" t="s">
        <v>15298</v>
      </c>
      <c r="B14692">
        <v>666120</v>
      </c>
      <c r="C14692">
        <v>1096550</v>
      </c>
      <c r="D14692">
        <v>845020</v>
      </c>
      <c r="E14692">
        <v>1384840</v>
      </c>
      <c r="F14692" s="4">
        <f t="shared" si="229"/>
        <v>1108803.3333333333</v>
      </c>
    </row>
    <row r="14693" spans="1:6" x14ac:dyDescent="0.3">
      <c r="A14693" t="s">
        <v>15299</v>
      </c>
      <c r="B14693">
        <v>573560</v>
      </c>
      <c r="C14693">
        <v>2061400</v>
      </c>
      <c r="D14693">
        <v>2014000</v>
      </c>
      <c r="E14693">
        <v>2391340</v>
      </c>
      <c r="F14693" s="4">
        <f t="shared" si="229"/>
        <v>2155580</v>
      </c>
    </row>
    <row r="14694" spans="1:6" x14ac:dyDescent="0.3">
      <c r="A14694" t="s">
        <v>15300</v>
      </c>
      <c r="B14694">
        <v>1187600</v>
      </c>
      <c r="C14694">
        <v>22043500</v>
      </c>
      <c r="D14694">
        <v>42136760</v>
      </c>
      <c r="E14694">
        <v>28769000</v>
      </c>
      <c r="F14694" s="4">
        <f t="shared" si="229"/>
        <v>30983086.666666668</v>
      </c>
    </row>
    <row r="14695" spans="1:6" x14ac:dyDescent="0.3">
      <c r="A14695" t="s">
        <v>15301</v>
      </c>
      <c r="B14695">
        <v>2839200</v>
      </c>
      <c r="C14695">
        <v>3031660</v>
      </c>
      <c r="D14695">
        <v>1193010</v>
      </c>
      <c r="E14695">
        <v>567600</v>
      </c>
      <c r="F14695" s="4">
        <f t="shared" si="229"/>
        <v>1597423.3333333333</v>
      </c>
    </row>
    <row r="14696" spans="1:6" x14ac:dyDescent="0.3">
      <c r="A14696" t="s">
        <v>15302</v>
      </c>
      <c r="B14696">
        <v>634720</v>
      </c>
      <c r="C14696">
        <v>240240</v>
      </c>
      <c r="D14696">
        <v>382200</v>
      </c>
      <c r="E14696">
        <v>370000</v>
      </c>
      <c r="F14696" s="4">
        <f t="shared" si="229"/>
        <v>330813.33333333331</v>
      </c>
    </row>
    <row r="14697" spans="1:6" x14ac:dyDescent="0.3">
      <c r="A14697" t="s">
        <v>15303</v>
      </c>
      <c r="B14697">
        <v>3249590</v>
      </c>
      <c r="C14697">
        <v>0</v>
      </c>
      <c r="D14697">
        <v>0</v>
      </c>
      <c r="E14697">
        <v>857500</v>
      </c>
      <c r="F14697" s="4">
        <f t="shared" si="229"/>
        <v>285833.33333333331</v>
      </c>
    </row>
    <row r="14698" spans="1:6" x14ac:dyDescent="0.3">
      <c r="A14698" t="s">
        <v>15304</v>
      </c>
      <c r="B14698">
        <v>0</v>
      </c>
      <c r="C14698">
        <v>1039400</v>
      </c>
      <c r="D14698">
        <v>1255800</v>
      </c>
      <c r="E14698">
        <v>386000</v>
      </c>
      <c r="F14698" s="4">
        <f t="shared" si="229"/>
        <v>893733.33333333337</v>
      </c>
    </row>
    <row r="14699" spans="1:6" x14ac:dyDescent="0.3">
      <c r="A14699" t="s">
        <v>15305</v>
      </c>
      <c r="B14699">
        <v>7458780</v>
      </c>
      <c r="C14699">
        <v>7456990</v>
      </c>
      <c r="D14699">
        <v>6183790</v>
      </c>
      <c r="E14699">
        <v>8124360</v>
      </c>
      <c r="F14699" s="4">
        <f t="shared" si="229"/>
        <v>7255046.666666667</v>
      </c>
    </row>
    <row r="14700" spans="1:6" x14ac:dyDescent="0.3">
      <c r="A14700" t="s">
        <v>15306</v>
      </c>
      <c r="B14700">
        <v>1028300</v>
      </c>
      <c r="C14700">
        <v>4579950</v>
      </c>
      <c r="D14700">
        <v>1888250</v>
      </c>
      <c r="E14700">
        <v>2819180</v>
      </c>
      <c r="F14700" s="4">
        <f t="shared" si="229"/>
        <v>3095793.3333333335</v>
      </c>
    </row>
    <row r="14701" spans="1:6" x14ac:dyDescent="0.3">
      <c r="A14701" t="s">
        <v>15307</v>
      </c>
      <c r="B14701">
        <v>864620</v>
      </c>
      <c r="C14701">
        <v>480000</v>
      </c>
      <c r="D14701">
        <v>234600</v>
      </c>
      <c r="E14701">
        <v>1177700</v>
      </c>
      <c r="F14701" s="4">
        <f t="shared" si="229"/>
        <v>630766.66666666663</v>
      </c>
    </row>
    <row r="14702" spans="1:6" x14ac:dyDescent="0.3">
      <c r="A14702" t="s">
        <v>15308</v>
      </c>
      <c r="B14702">
        <v>0</v>
      </c>
      <c r="C14702">
        <v>600000</v>
      </c>
      <c r="D14702">
        <v>0</v>
      </c>
      <c r="E14702">
        <v>0</v>
      </c>
      <c r="F14702" s="4">
        <f t="shared" si="229"/>
        <v>200000</v>
      </c>
    </row>
    <row r="14703" spans="1:6" x14ac:dyDescent="0.3">
      <c r="A14703" t="s">
        <v>15309</v>
      </c>
      <c r="B14703">
        <v>4131400</v>
      </c>
      <c r="C14703">
        <v>6100290</v>
      </c>
      <c r="D14703">
        <v>4092270</v>
      </c>
      <c r="E14703">
        <v>6792240</v>
      </c>
      <c r="F14703" s="4">
        <f t="shared" si="229"/>
        <v>5661600</v>
      </c>
    </row>
    <row r="14704" spans="1:6" x14ac:dyDescent="0.3">
      <c r="A14704" t="s">
        <v>15310</v>
      </c>
      <c r="B14704">
        <v>453200</v>
      </c>
      <c r="C14704">
        <v>1023600</v>
      </c>
      <c r="D14704">
        <v>0</v>
      </c>
      <c r="E14704">
        <v>1284640</v>
      </c>
      <c r="F14704" s="4">
        <f t="shared" si="229"/>
        <v>769413.33333333337</v>
      </c>
    </row>
    <row r="14705" spans="1:6" x14ac:dyDescent="0.3">
      <c r="A14705" t="s">
        <v>15311</v>
      </c>
      <c r="B14705">
        <v>885430</v>
      </c>
      <c r="C14705">
        <v>0</v>
      </c>
      <c r="D14705">
        <v>400400</v>
      </c>
      <c r="E14705">
        <v>0</v>
      </c>
      <c r="F14705" s="4">
        <f t="shared" si="229"/>
        <v>133466.66666666666</v>
      </c>
    </row>
    <row r="14706" spans="1:6" x14ac:dyDescent="0.3">
      <c r="A14706" t="s">
        <v>15312</v>
      </c>
      <c r="B14706">
        <v>740000</v>
      </c>
      <c r="C14706">
        <v>0</v>
      </c>
      <c r="D14706">
        <v>0</v>
      </c>
      <c r="E14706">
        <v>0</v>
      </c>
      <c r="F14706" s="4">
        <f t="shared" si="229"/>
        <v>0</v>
      </c>
    </row>
    <row r="14707" spans="1:6" x14ac:dyDescent="0.3">
      <c r="A14707" t="s">
        <v>15313</v>
      </c>
      <c r="B14707">
        <v>0</v>
      </c>
      <c r="C14707">
        <v>0</v>
      </c>
      <c r="D14707">
        <v>640500</v>
      </c>
      <c r="E14707">
        <v>404040</v>
      </c>
      <c r="F14707" s="4">
        <f t="shared" si="229"/>
        <v>348180</v>
      </c>
    </row>
    <row r="14708" spans="1:6" x14ac:dyDescent="0.3">
      <c r="A14708" t="s">
        <v>15314</v>
      </c>
      <c r="B14708">
        <v>741650</v>
      </c>
      <c r="C14708">
        <v>316680</v>
      </c>
      <c r="D14708">
        <v>0</v>
      </c>
      <c r="E14708">
        <v>316680</v>
      </c>
      <c r="F14708" s="4">
        <f t="shared" si="229"/>
        <v>211120</v>
      </c>
    </row>
    <row r="14709" spans="1:6" x14ac:dyDescent="0.3">
      <c r="A14709" t="s">
        <v>15315</v>
      </c>
      <c r="B14709">
        <v>2657200</v>
      </c>
      <c r="C14709">
        <v>6190280</v>
      </c>
      <c r="D14709">
        <v>9033570</v>
      </c>
      <c r="E14709">
        <v>6408090</v>
      </c>
      <c r="F14709" s="4">
        <f t="shared" si="229"/>
        <v>7210646.666666667</v>
      </c>
    </row>
    <row r="14710" spans="1:6" x14ac:dyDescent="0.3">
      <c r="A14710" t="s">
        <v>15316</v>
      </c>
      <c r="B14710">
        <v>6246240</v>
      </c>
      <c r="C14710">
        <v>17855500</v>
      </c>
      <c r="D14710">
        <v>16615500</v>
      </c>
      <c r="E14710">
        <v>6923600</v>
      </c>
      <c r="F14710" s="4">
        <f t="shared" si="229"/>
        <v>13798200</v>
      </c>
    </row>
    <row r="14711" spans="1:6" x14ac:dyDescent="0.3">
      <c r="A14711" t="s">
        <v>15317</v>
      </c>
      <c r="B14711">
        <v>1972820</v>
      </c>
      <c r="C14711">
        <v>1948650</v>
      </c>
      <c r="D14711">
        <v>0</v>
      </c>
      <c r="E14711">
        <v>0</v>
      </c>
      <c r="F14711" s="4">
        <f t="shared" si="229"/>
        <v>649550</v>
      </c>
    </row>
    <row r="14712" spans="1:6" x14ac:dyDescent="0.3">
      <c r="A14712" t="s">
        <v>15318</v>
      </c>
      <c r="B14712">
        <v>2891450</v>
      </c>
      <c r="C14712">
        <v>4902550</v>
      </c>
      <c r="D14712">
        <v>2189460</v>
      </c>
      <c r="E14712">
        <v>1698810</v>
      </c>
      <c r="F14712" s="4">
        <f t="shared" si="229"/>
        <v>2930273.3333333335</v>
      </c>
    </row>
    <row r="14713" spans="1:6" x14ac:dyDescent="0.3">
      <c r="A14713" t="s">
        <v>15319</v>
      </c>
      <c r="B14713">
        <v>5087120</v>
      </c>
      <c r="C14713">
        <v>2160000</v>
      </c>
      <c r="D14713">
        <v>5125460</v>
      </c>
      <c r="E14713">
        <v>5414820</v>
      </c>
      <c r="F14713" s="4">
        <f t="shared" si="229"/>
        <v>4233426.666666667</v>
      </c>
    </row>
    <row r="14714" spans="1:6" x14ac:dyDescent="0.3">
      <c r="A14714" t="s">
        <v>15320</v>
      </c>
      <c r="B14714">
        <v>0</v>
      </c>
      <c r="C14714">
        <v>0</v>
      </c>
      <c r="D14714">
        <v>1550820</v>
      </c>
      <c r="E14714">
        <v>0</v>
      </c>
      <c r="F14714" s="4">
        <f t="shared" si="229"/>
        <v>516940</v>
      </c>
    </row>
    <row r="14715" spans="1:6" x14ac:dyDescent="0.3">
      <c r="A14715" t="s">
        <v>15321</v>
      </c>
      <c r="B14715">
        <v>0</v>
      </c>
      <c r="C14715">
        <v>2042300</v>
      </c>
      <c r="D14715">
        <v>264600</v>
      </c>
      <c r="E14715">
        <v>573680</v>
      </c>
      <c r="F14715" s="4">
        <f t="shared" si="229"/>
        <v>960193.33333333337</v>
      </c>
    </row>
    <row r="14716" spans="1:6" x14ac:dyDescent="0.3">
      <c r="A14716" t="s">
        <v>15322</v>
      </c>
      <c r="B14716">
        <v>2058430</v>
      </c>
      <c r="C14716">
        <v>2681640</v>
      </c>
      <c r="D14716">
        <v>2066300</v>
      </c>
      <c r="E14716">
        <v>2118180</v>
      </c>
      <c r="F14716" s="4">
        <f t="shared" si="229"/>
        <v>2288706.6666666665</v>
      </c>
    </row>
    <row r="14717" spans="1:6" x14ac:dyDescent="0.3">
      <c r="A14717" t="s">
        <v>15323</v>
      </c>
      <c r="B14717">
        <v>8729170</v>
      </c>
      <c r="C14717">
        <v>6947420</v>
      </c>
      <c r="D14717">
        <v>2286830</v>
      </c>
      <c r="E14717">
        <v>7699890</v>
      </c>
      <c r="F14717" s="4">
        <f t="shared" si="229"/>
        <v>5644713.333333333</v>
      </c>
    </row>
    <row r="14718" spans="1:6" x14ac:dyDescent="0.3">
      <c r="A14718" t="s">
        <v>15324</v>
      </c>
      <c r="B14718">
        <v>0</v>
      </c>
      <c r="C14718">
        <v>6314770</v>
      </c>
      <c r="D14718">
        <v>386000</v>
      </c>
      <c r="E14718">
        <v>2558670</v>
      </c>
      <c r="F14718" s="4">
        <f t="shared" si="229"/>
        <v>3086480</v>
      </c>
    </row>
    <row r="14719" spans="1:6" x14ac:dyDescent="0.3">
      <c r="A14719" t="s">
        <v>15325</v>
      </c>
      <c r="B14719">
        <v>865150</v>
      </c>
      <c r="C14719">
        <v>553280</v>
      </c>
      <c r="D14719">
        <v>583440</v>
      </c>
      <c r="E14719">
        <v>1535160</v>
      </c>
      <c r="F14719" s="4">
        <f t="shared" si="229"/>
        <v>890626.66666666663</v>
      </c>
    </row>
    <row r="14720" spans="1:6" x14ac:dyDescent="0.3">
      <c r="A14720" t="s">
        <v>15326</v>
      </c>
      <c r="B14720">
        <v>1111280</v>
      </c>
      <c r="C14720">
        <v>2569440</v>
      </c>
      <c r="D14720">
        <v>2615680</v>
      </c>
      <c r="E14720">
        <v>2312800</v>
      </c>
      <c r="F14720" s="4">
        <f t="shared" si="229"/>
        <v>2499306.6666666665</v>
      </c>
    </row>
    <row r="14721" spans="1:6" x14ac:dyDescent="0.3">
      <c r="A14721" t="s">
        <v>15327</v>
      </c>
      <c r="B14721">
        <v>12946860</v>
      </c>
      <c r="C14721">
        <v>16486320</v>
      </c>
      <c r="D14721">
        <v>4561380</v>
      </c>
      <c r="E14721">
        <v>7273730</v>
      </c>
      <c r="F14721" s="4">
        <f t="shared" si="229"/>
        <v>9440476.666666666</v>
      </c>
    </row>
    <row r="14722" spans="1:6" x14ac:dyDescent="0.3">
      <c r="A14722" t="s">
        <v>15328</v>
      </c>
      <c r="B14722">
        <v>955500</v>
      </c>
      <c r="C14722">
        <v>2145700</v>
      </c>
      <c r="D14722">
        <v>1827700</v>
      </c>
      <c r="E14722">
        <v>1695240</v>
      </c>
      <c r="F14722" s="4">
        <f t="shared" si="229"/>
        <v>1889546.6666666667</v>
      </c>
    </row>
    <row r="14723" spans="1:6" x14ac:dyDescent="0.3">
      <c r="A14723" t="s">
        <v>15329</v>
      </c>
      <c r="B14723">
        <v>7332000</v>
      </c>
      <c r="C14723">
        <v>7255600</v>
      </c>
      <c r="D14723">
        <v>0</v>
      </c>
      <c r="E14723">
        <v>5277400</v>
      </c>
      <c r="F14723" s="4">
        <f t="shared" ref="F14723:F14786" si="230">SUM(C14723:E14723)/3</f>
        <v>4177666.6666666665</v>
      </c>
    </row>
    <row r="14724" spans="1:6" x14ac:dyDescent="0.3">
      <c r="A14724" t="s">
        <v>15330</v>
      </c>
      <c r="B14724">
        <v>464100</v>
      </c>
      <c r="C14724">
        <v>0</v>
      </c>
      <c r="D14724">
        <v>0</v>
      </c>
      <c r="E14724">
        <v>0</v>
      </c>
      <c r="F14724" s="4">
        <f t="shared" si="230"/>
        <v>0</v>
      </c>
    </row>
    <row r="14725" spans="1:6" x14ac:dyDescent="0.3">
      <c r="A14725" t="s">
        <v>15331</v>
      </c>
      <c r="B14725">
        <v>2074000</v>
      </c>
      <c r="C14725">
        <v>0</v>
      </c>
      <c r="D14725">
        <v>0</v>
      </c>
      <c r="E14725">
        <v>7371620</v>
      </c>
      <c r="F14725" s="4">
        <f t="shared" si="230"/>
        <v>2457206.6666666665</v>
      </c>
    </row>
    <row r="14726" spans="1:6" x14ac:dyDescent="0.3">
      <c r="A14726" t="s">
        <v>15332</v>
      </c>
      <c r="B14726">
        <v>0</v>
      </c>
      <c r="C14726">
        <v>1141820</v>
      </c>
      <c r="D14726">
        <v>0</v>
      </c>
      <c r="E14726">
        <v>0</v>
      </c>
      <c r="F14726" s="4">
        <f t="shared" si="230"/>
        <v>380606.66666666669</v>
      </c>
    </row>
    <row r="14727" spans="1:6" x14ac:dyDescent="0.3">
      <c r="A14727" t="s">
        <v>15333</v>
      </c>
      <c r="B14727">
        <v>0</v>
      </c>
      <c r="C14727">
        <v>0</v>
      </c>
      <c r="D14727">
        <v>2256610</v>
      </c>
      <c r="E14727">
        <v>1476600</v>
      </c>
      <c r="F14727" s="4">
        <f t="shared" si="230"/>
        <v>1244403.3333333333</v>
      </c>
    </row>
    <row r="14728" spans="1:6" x14ac:dyDescent="0.3">
      <c r="A14728" t="s">
        <v>15334</v>
      </c>
      <c r="B14728">
        <v>1218990</v>
      </c>
      <c r="C14728">
        <v>1376000</v>
      </c>
      <c r="D14728">
        <v>2015160</v>
      </c>
      <c r="E14728">
        <v>1953200</v>
      </c>
      <c r="F14728" s="4">
        <f t="shared" si="230"/>
        <v>1781453.3333333333</v>
      </c>
    </row>
    <row r="14729" spans="1:6" x14ac:dyDescent="0.3">
      <c r="A14729" t="s">
        <v>15335</v>
      </c>
      <c r="B14729">
        <v>4445350</v>
      </c>
      <c r="C14729">
        <v>13906450</v>
      </c>
      <c r="D14729">
        <v>13805800</v>
      </c>
      <c r="E14729">
        <v>4199650</v>
      </c>
      <c r="F14729" s="4">
        <f t="shared" si="230"/>
        <v>10637300</v>
      </c>
    </row>
    <row r="14730" spans="1:6" x14ac:dyDescent="0.3">
      <c r="A14730" t="s">
        <v>15336</v>
      </c>
      <c r="B14730">
        <v>191100</v>
      </c>
      <c r="C14730">
        <v>305000</v>
      </c>
      <c r="D14730">
        <v>0</v>
      </c>
      <c r="E14730">
        <v>1276980</v>
      </c>
      <c r="F14730" s="4">
        <f t="shared" si="230"/>
        <v>527326.66666666663</v>
      </c>
    </row>
    <row r="14731" spans="1:6" x14ac:dyDescent="0.3">
      <c r="A14731" t="s">
        <v>15337</v>
      </c>
      <c r="B14731">
        <v>0</v>
      </c>
      <c r="C14731">
        <v>910140</v>
      </c>
      <c r="D14731">
        <v>974610</v>
      </c>
      <c r="E14731">
        <v>1513890</v>
      </c>
      <c r="F14731" s="4">
        <f t="shared" si="230"/>
        <v>1132880</v>
      </c>
    </row>
    <row r="14732" spans="1:6" x14ac:dyDescent="0.3">
      <c r="A14732" t="s">
        <v>15338</v>
      </c>
      <c r="B14732">
        <v>4102770</v>
      </c>
      <c r="C14732">
        <v>6896200</v>
      </c>
      <c r="D14732">
        <v>8880480</v>
      </c>
      <c r="E14732">
        <v>3735550</v>
      </c>
      <c r="F14732" s="4">
        <f t="shared" si="230"/>
        <v>6504076.666666667</v>
      </c>
    </row>
    <row r="14733" spans="1:6" x14ac:dyDescent="0.3">
      <c r="A14733" t="s">
        <v>15339</v>
      </c>
      <c r="B14733">
        <v>1587350</v>
      </c>
      <c r="C14733">
        <v>1480000</v>
      </c>
      <c r="D14733">
        <v>465920</v>
      </c>
      <c r="E14733">
        <v>357000</v>
      </c>
      <c r="F14733" s="4">
        <f t="shared" si="230"/>
        <v>767640</v>
      </c>
    </row>
    <row r="14734" spans="1:6" x14ac:dyDescent="0.3">
      <c r="A14734" t="s">
        <v>15340</v>
      </c>
      <c r="B14734">
        <v>382200</v>
      </c>
      <c r="C14734">
        <v>149400</v>
      </c>
      <c r="D14734">
        <v>780880</v>
      </c>
      <c r="E14734">
        <v>386000</v>
      </c>
      <c r="F14734" s="4">
        <f t="shared" si="230"/>
        <v>438760</v>
      </c>
    </row>
    <row r="14735" spans="1:6" x14ac:dyDescent="0.3">
      <c r="A14735" t="s">
        <v>15341</v>
      </c>
      <c r="B14735">
        <v>0</v>
      </c>
      <c r="C14735">
        <v>149400</v>
      </c>
      <c r="D14735">
        <v>0</v>
      </c>
      <c r="E14735">
        <v>0</v>
      </c>
      <c r="F14735" s="4">
        <f t="shared" si="230"/>
        <v>49800</v>
      </c>
    </row>
    <row r="14736" spans="1:6" x14ac:dyDescent="0.3">
      <c r="A14736" t="s">
        <v>15342</v>
      </c>
      <c r="B14736">
        <v>2171470</v>
      </c>
      <c r="C14736">
        <v>2055360</v>
      </c>
      <c r="D14736">
        <v>2010760</v>
      </c>
      <c r="E14736">
        <v>2682220</v>
      </c>
      <c r="F14736" s="4">
        <f t="shared" si="230"/>
        <v>2249446.6666666665</v>
      </c>
    </row>
    <row r="14737" spans="1:6" x14ac:dyDescent="0.3">
      <c r="A14737" t="s">
        <v>15343</v>
      </c>
      <c r="B14737">
        <v>3668610</v>
      </c>
      <c r="C14737">
        <v>4675270</v>
      </c>
      <c r="D14737">
        <v>12007320</v>
      </c>
      <c r="E14737">
        <v>4077500</v>
      </c>
      <c r="F14737" s="4">
        <f t="shared" si="230"/>
        <v>6920030</v>
      </c>
    </row>
    <row r="14738" spans="1:6" x14ac:dyDescent="0.3">
      <c r="A14738" t="s">
        <v>15344</v>
      </c>
      <c r="B14738">
        <v>778000</v>
      </c>
      <c r="C14738">
        <v>647200</v>
      </c>
      <c r="D14738">
        <v>1395570</v>
      </c>
      <c r="E14738">
        <v>2321020</v>
      </c>
      <c r="F14738" s="4">
        <f t="shared" si="230"/>
        <v>1454596.6666666667</v>
      </c>
    </row>
    <row r="14739" spans="1:6" x14ac:dyDescent="0.3">
      <c r="A14739" t="s">
        <v>15345</v>
      </c>
      <c r="B14739">
        <v>0</v>
      </c>
      <c r="C14739">
        <v>546000</v>
      </c>
      <c r="D14739">
        <v>458640</v>
      </c>
      <c r="E14739">
        <v>546000</v>
      </c>
      <c r="F14739" s="4">
        <f t="shared" si="230"/>
        <v>516880</v>
      </c>
    </row>
    <row r="14740" spans="1:6" x14ac:dyDescent="0.3">
      <c r="A14740" t="s">
        <v>15346</v>
      </c>
      <c r="B14740">
        <v>823200</v>
      </c>
      <c r="C14740">
        <v>2063040</v>
      </c>
      <c r="D14740">
        <v>2100840</v>
      </c>
      <c r="E14740">
        <v>2984980</v>
      </c>
      <c r="F14740" s="4">
        <f t="shared" si="230"/>
        <v>2382953.3333333335</v>
      </c>
    </row>
    <row r="14741" spans="1:6" x14ac:dyDescent="0.3">
      <c r="A14741" t="s">
        <v>15347</v>
      </c>
      <c r="B14741">
        <v>2010250</v>
      </c>
      <c r="C14741">
        <v>3102910</v>
      </c>
      <c r="D14741">
        <v>2270310</v>
      </c>
      <c r="E14741">
        <v>3994500</v>
      </c>
      <c r="F14741" s="4">
        <f t="shared" si="230"/>
        <v>3122573.3333333335</v>
      </c>
    </row>
    <row r="14742" spans="1:6" x14ac:dyDescent="0.3">
      <c r="A14742" t="s">
        <v>15348</v>
      </c>
      <c r="B14742">
        <v>0</v>
      </c>
      <c r="C14742">
        <v>698720</v>
      </c>
      <c r="D14742">
        <v>0</v>
      </c>
      <c r="E14742">
        <v>0</v>
      </c>
      <c r="F14742" s="4">
        <f t="shared" si="230"/>
        <v>232906.66666666666</v>
      </c>
    </row>
    <row r="14743" spans="1:6" x14ac:dyDescent="0.3">
      <c r="A14743" t="s">
        <v>15349</v>
      </c>
      <c r="B14743">
        <v>236600</v>
      </c>
      <c r="C14743">
        <v>1310130</v>
      </c>
      <c r="D14743">
        <v>565110</v>
      </c>
      <c r="E14743">
        <v>273000</v>
      </c>
      <c r="F14743" s="4">
        <f t="shared" si="230"/>
        <v>716080</v>
      </c>
    </row>
    <row r="14744" spans="1:6" x14ac:dyDescent="0.3">
      <c r="A14744" t="s">
        <v>15350</v>
      </c>
      <c r="B14744">
        <v>938900</v>
      </c>
      <c r="C14744">
        <v>0</v>
      </c>
      <c r="D14744">
        <v>565920</v>
      </c>
      <c r="E14744">
        <v>914060</v>
      </c>
      <c r="F14744" s="4">
        <f t="shared" si="230"/>
        <v>493326.66666666669</v>
      </c>
    </row>
    <row r="14745" spans="1:6" x14ac:dyDescent="0.3">
      <c r="A14745" t="s">
        <v>15351</v>
      </c>
      <c r="B14745">
        <v>1473230</v>
      </c>
      <c r="C14745">
        <v>8758620</v>
      </c>
      <c r="D14745">
        <v>14262260</v>
      </c>
      <c r="E14745">
        <v>10283000</v>
      </c>
      <c r="F14745" s="4">
        <f t="shared" si="230"/>
        <v>11101293.333333334</v>
      </c>
    </row>
    <row r="14746" spans="1:6" x14ac:dyDescent="0.3">
      <c r="A14746" t="s">
        <v>15352</v>
      </c>
      <c r="B14746">
        <v>711920</v>
      </c>
      <c r="C14746">
        <v>0</v>
      </c>
      <c r="D14746">
        <v>1171160</v>
      </c>
      <c r="E14746">
        <v>0</v>
      </c>
      <c r="F14746" s="4">
        <f t="shared" si="230"/>
        <v>390386.66666666669</v>
      </c>
    </row>
    <row r="14747" spans="1:6" x14ac:dyDescent="0.3">
      <c r="A14747" t="s">
        <v>15353</v>
      </c>
      <c r="B14747">
        <v>2186080</v>
      </c>
      <c r="C14747">
        <v>751660</v>
      </c>
      <c r="D14747">
        <v>822640</v>
      </c>
      <c r="E14747">
        <v>2533220</v>
      </c>
      <c r="F14747" s="4">
        <f t="shared" si="230"/>
        <v>1369173.3333333333</v>
      </c>
    </row>
    <row r="14748" spans="1:6" x14ac:dyDescent="0.3">
      <c r="A14748" t="s">
        <v>15354</v>
      </c>
      <c r="B14748">
        <v>256000</v>
      </c>
      <c r="C14748">
        <v>2205000</v>
      </c>
      <c r="D14748">
        <v>853420</v>
      </c>
      <c r="E14748">
        <v>782390</v>
      </c>
      <c r="F14748" s="4">
        <f t="shared" si="230"/>
        <v>1280270</v>
      </c>
    </row>
    <row r="14749" spans="1:6" x14ac:dyDescent="0.3">
      <c r="A14749" t="s">
        <v>15355</v>
      </c>
      <c r="B14749">
        <v>479860</v>
      </c>
      <c r="C14749">
        <v>0</v>
      </c>
      <c r="D14749">
        <v>0</v>
      </c>
      <c r="E14749">
        <v>0</v>
      </c>
      <c r="F14749" s="4">
        <f t="shared" si="230"/>
        <v>0</v>
      </c>
    </row>
    <row r="14750" spans="1:6" x14ac:dyDescent="0.3">
      <c r="A14750" t="s">
        <v>15356</v>
      </c>
      <c r="B14750">
        <v>0</v>
      </c>
      <c r="C14750">
        <v>2153160</v>
      </c>
      <c r="D14750">
        <v>2202800</v>
      </c>
      <c r="E14750">
        <v>2081360</v>
      </c>
      <c r="F14750" s="4">
        <f t="shared" si="230"/>
        <v>2145773.3333333335</v>
      </c>
    </row>
    <row r="14751" spans="1:6" x14ac:dyDescent="0.3">
      <c r="A14751" t="s">
        <v>15357</v>
      </c>
      <c r="B14751">
        <v>623140</v>
      </c>
      <c r="C14751">
        <v>470800</v>
      </c>
      <c r="D14751">
        <v>311540</v>
      </c>
      <c r="E14751">
        <v>0</v>
      </c>
      <c r="F14751" s="4">
        <f t="shared" si="230"/>
        <v>260780</v>
      </c>
    </row>
    <row r="14752" spans="1:6" x14ac:dyDescent="0.3">
      <c r="A14752" t="s">
        <v>15358</v>
      </c>
      <c r="B14752">
        <v>3430700</v>
      </c>
      <c r="C14752">
        <v>3222800</v>
      </c>
      <c r="D14752">
        <v>0</v>
      </c>
      <c r="E14752">
        <v>0</v>
      </c>
      <c r="F14752" s="4">
        <f t="shared" si="230"/>
        <v>1074266.6666666667</v>
      </c>
    </row>
    <row r="14753" spans="1:6" x14ac:dyDescent="0.3">
      <c r="A14753" t="s">
        <v>15359</v>
      </c>
      <c r="B14753">
        <v>1201180</v>
      </c>
      <c r="C14753">
        <v>1180580</v>
      </c>
      <c r="D14753">
        <v>529200</v>
      </c>
      <c r="E14753">
        <v>1324600</v>
      </c>
      <c r="F14753" s="4">
        <f t="shared" si="230"/>
        <v>1011460</v>
      </c>
    </row>
    <row r="14754" spans="1:6" x14ac:dyDescent="0.3">
      <c r="A14754" t="s">
        <v>15360</v>
      </c>
      <c r="B14754">
        <v>252000</v>
      </c>
      <c r="C14754">
        <v>276000</v>
      </c>
      <c r="D14754">
        <v>0</v>
      </c>
      <c r="E14754">
        <v>410000</v>
      </c>
      <c r="F14754" s="4">
        <f t="shared" si="230"/>
        <v>228666.66666666666</v>
      </c>
    </row>
    <row r="14755" spans="1:6" x14ac:dyDescent="0.3">
      <c r="A14755" t="s">
        <v>15361</v>
      </c>
      <c r="B14755">
        <v>1117200</v>
      </c>
      <c r="C14755">
        <v>0</v>
      </c>
      <c r="D14755">
        <v>657930</v>
      </c>
      <c r="E14755">
        <v>950040</v>
      </c>
      <c r="F14755" s="4">
        <f t="shared" si="230"/>
        <v>535990</v>
      </c>
    </row>
    <row r="14756" spans="1:6" x14ac:dyDescent="0.3">
      <c r="A14756" t="s">
        <v>15362</v>
      </c>
      <c r="B14756">
        <v>0</v>
      </c>
      <c r="C14756">
        <v>6212400</v>
      </c>
      <c r="D14756">
        <v>12680660</v>
      </c>
      <c r="E14756">
        <v>4195000</v>
      </c>
      <c r="F14756" s="4">
        <f t="shared" si="230"/>
        <v>7696020</v>
      </c>
    </row>
    <row r="14757" spans="1:6" x14ac:dyDescent="0.3">
      <c r="A14757" t="s">
        <v>15363</v>
      </c>
      <c r="B14757">
        <v>2993840</v>
      </c>
      <c r="C14757">
        <v>5182480</v>
      </c>
      <c r="D14757">
        <v>3864620</v>
      </c>
      <c r="E14757">
        <v>7341510</v>
      </c>
      <c r="F14757" s="4">
        <f t="shared" si="230"/>
        <v>5462870</v>
      </c>
    </row>
    <row r="14758" spans="1:6" x14ac:dyDescent="0.3">
      <c r="A14758" t="s">
        <v>15364</v>
      </c>
      <c r="B14758">
        <v>0</v>
      </c>
      <c r="C14758">
        <v>1334970</v>
      </c>
      <c r="D14758">
        <v>0</v>
      </c>
      <c r="E14758">
        <v>1025730</v>
      </c>
      <c r="F14758" s="4">
        <f t="shared" si="230"/>
        <v>786900</v>
      </c>
    </row>
    <row r="14759" spans="1:6" x14ac:dyDescent="0.3">
      <c r="A14759" t="s">
        <v>15365</v>
      </c>
      <c r="B14759">
        <v>0</v>
      </c>
      <c r="C14759">
        <v>1986530</v>
      </c>
      <c r="D14759">
        <v>0</v>
      </c>
      <c r="E14759">
        <v>1804090</v>
      </c>
      <c r="F14759" s="4">
        <f t="shared" si="230"/>
        <v>1263540</v>
      </c>
    </row>
    <row r="14760" spans="1:6" x14ac:dyDescent="0.3">
      <c r="A14760" t="s">
        <v>15366</v>
      </c>
      <c r="B14760">
        <v>2818860</v>
      </c>
      <c r="C14760">
        <v>0</v>
      </c>
      <c r="D14760">
        <v>2170470</v>
      </c>
      <c r="E14760">
        <v>3158200</v>
      </c>
      <c r="F14760" s="4">
        <f t="shared" si="230"/>
        <v>1776223.3333333333</v>
      </c>
    </row>
    <row r="14761" spans="1:6" x14ac:dyDescent="0.3">
      <c r="A14761" t="s">
        <v>15367</v>
      </c>
      <c r="B14761">
        <v>2749200</v>
      </c>
      <c r="C14761">
        <v>2432160</v>
      </c>
      <c r="D14761">
        <v>2344640</v>
      </c>
      <c r="E14761">
        <v>2546860</v>
      </c>
      <c r="F14761" s="4">
        <f t="shared" si="230"/>
        <v>2441220</v>
      </c>
    </row>
    <row r="14762" spans="1:6" x14ac:dyDescent="0.3">
      <c r="A14762" t="s">
        <v>15368</v>
      </c>
      <c r="B14762">
        <v>625080</v>
      </c>
      <c r="C14762">
        <v>1585010</v>
      </c>
      <c r="D14762">
        <v>515970</v>
      </c>
      <c r="E14762">
        <v>0</v>
      </c>
      <c r="F14762" s="4">
        <f t="shared" si="230"/>
        <v>700326.66666666663</v>
      </c>
    </row>
    <row r="14763" spans="1:6" x14ac:dyDescent="0.3">
      <c r="A14763" t="s">
        <v>15369</v>
      </c>
      <c r="B14763">
        <v>397800</v>
      </c>
      <c r="C14763">
        <v>0</v>
      </c>
      <c r="D14763">
        <v>953440</v>
      </c>
      <c r="E14763">
        <v>2092540</v>
      </c>
      <c r="F14763" s="4">
        <f t="shared" si="230"/>
        <v>1015326.6666666666</v>
      </c>
    </row>
    <row r="14764" spans="1:6" x14ac:dyDescent="0.3">
      <c r="A14764" t="s">
        <v>15370</v>
      </c>
      <c r="B14764">
        <v>5316570</v>
      </c>
      <c r="C14764">
        <v>6112410</v>
      </c>
      <c r="D14764">
        <v>3580580</v>
      </c>
      <c r="E14764">
        <v>4130930</v>
      </c>
      <c r="F14764" s="4">
        <f t="shared" si="230"/>
        <v>4607973.333333333</v>
      </c>
    </row>
    <row r="14765" spans="1:6" x14ac:dyDescent="0.3">
      <c r="A14765" t="s">
        <v>952</v>
      </c>
      <c r="B14765">
        <v>2618980</v>
      </c>
      <c r="C14765">
        <v>8480230</v>
      </c>
      <c r="D14765">
        <v>5463820</v>
      </c>
      <c r="E14765">
        <v>5048550</v>
      </c>
      <c r="F14765" s="4">
        <f t="shared" si="230"/>
        <v>6330866.666666667</v>
      </c>
    </row>
    <row r="14766" spans="1:6" x14ac:dyDescent="0.3">
      <c r="A14766" t="s">
        <v>15371</v>
      </c>
      <c r="B14766">
        <v>0</v>
      </c>
      <c r="C14766">
        <v>3914760</v>
      </c>
      <c r="D14766">
        <v>3836500</v>
      </c>
      <c r="E14766">
        <v>0</v>
      </c>
      <c r="F14766" s="4">
        <f t="shared" si="230"/>
        <v>2583753.3333333335</v>
      </c>
    </row>
    <row r="14767" spans="1:6" x14ac:dyDescent="0.3">
      <c r="A14767" t="s">
        <v>15372</v>
      </c>
      <c r="B14767">
        <v>0</v>
      </c>
      <c r="C14767">
        <v>1183000</v>
      </c>
      <c r="D14767">
        <v>1242200</v>
      </c>
      <c r="E14767">
        <v>0</v>
      </c>
      <c r="F14767" s="4">
        <f t="shared" si="230"/>
        <v>808400</v>
      </c>
    </row>
    <row r="14768" spans="1:6" x14ac:dyDescent="0.3">
      <c r="A14768" t="s">
        <v>15373</v>
      </c>
      <c r="B14768">
        <v>0</v>
      </c>
      <c r="C14768">
        <v>0</v>
      </c>
      <c r="D14768">
        <v>300300</v>
      </c>
      <c r="E14768">
        <v>1035460</v>
      </c>
      <c r="F14768" s="4">
        <f t="shared" si="230"/>
        <v>445253.33333333331</v>
      </c>
    </row>
    <row r="14769" spans="1:6" x14ac:dyDescent="0.3">
      <c r="A14769" t="s">
        <v>15374</v>
      </c>
      <c r="B14769">
        <v>2223670</v>
      </c>
      <c r="C14769">
        <v>3659050</v>
      </c>
      <c r="D14769">
        <v>3204450</v>
      </c>
      <c r="E14769">
        <v>3398050</v>
      </c>
      <c r="F14769" s="4">
        <f t="shared" si="230"/>
        <v>3420516.6666666665</v>
      </c>
    </row>
    <row r="14770" spans="1:6" x14ac:dyDescent="0.3">
      <c r="A14770" t="s">
        <v>15375</v>
      </c>
      <c r="B14770">
        <v>5391030</v>
      </c>
      <c r="C14770">
        <v>647200</v>
      </c>
      <c r="D14770">
        <v>1623440</v>
      </c>
      <c r="E14770">
        <v>0</v>
      </c>
      <c r="F14770" s="4">
        <f t="shared" si="230"/>
        <v>756880</v>
      </c>
    </row>
    <row r="14771" spans="1:6" x14ac:dyDescent="0.3">
      <c r="A14771" t="s">
        <v>15376</v>
      </c>
      <c r="B14771">
        <v>0</v>
      </c>
      <c r="C14771">
        <v>264000</v>
      </c>
      <c r="D14771">
        <v>385840</v>
      </c>
      <c r="E14771">
        <v>0</v>
      </c>
      <c r="F14771" s="4">
        <f t="shared" si="230"/>
        <v>216613.33333333334</v>
      </c>
    </row>
    <row r="14772" spans="1:6" x14ac:dyDescent="0.3">
      <c r="A14772" t="s">
        <v>15377</v>
      </c>
      <c r="B14772">
        <v>256000</v>
      </c>
      <c r="C14772">
        <v>2069800</v>
      </c>
      <c r="D14772">
        <v>251160</v>
      </c>
      <c r="E14772">
        <v>2068800</v>
      </c>
      <c r="F14772" s="4">
        <f t="shared" si="230"/>
        <v>1463253.3333333333</v>
      </c>
    </row>
    <row r="14773" spans="1:6" x14ac:dyDescent="0.3">
      <c r="A14773" t="s">
        <v>15378</v>
      </c>
      <c r="B14773">
        <v>0</v>
      </c>
      <c r="C14773">
        <v>18500000</v>
      </c>
      <c r="D14773">
        <v>35520000</v>
      </c>
      <c r="E14773">
        <v>0</v>
      </c>
      <c r="F14773" s="4">
        <f t="shared" si="230"/>
        <v>18006666.666666668</v>
      </c>
    </row>
    <row r="14774" spans="1:6" x14ac:dyDescent="0.3">
      <c r="A14774" t="s">
        <v>15379</v>
      </c>
      <c r="B14774">
        <v>397800</v>
      </c>
      <c r="C14774">
        <v>1522140</v>
      </c>
      <c r="D14774">
        <v>0</v>
      </c>
      <c r="E14774">
        <v>2869990</v>
      </c>
      <c r="F14774" s="4">
        <f t="shared" si="230"/>
        <v>1464043.3333333333</v>
      </c>
    </row>
    <row r="14775" spans="1:6" x14ac:dyDescent="0.3">
      <c r="A14775" t="s">
        <v>15380</v>
      </c>
      <c r="B14775">
        <v>411950</v>
      </c>
      <c r="C14775">
        <v>230000</v>
      </c>
      <c r="D14775">
        <v>0</v>
      </c>
      <c r="E14775">
        <v>0</v>
      </c>
      <c r="F14775" s="4">
        <f t="shared" si="230"/>
        <v>76666.666666666672</v>
      </c>
    </row>
    <row r="14776" spans="1:6" x14ac:dyDescent="0.3">
      <c r="A14776" t="s">
        <v>15381</v>
      </c>
      <c r="B14776">
        <v>0</v>
      </c>
      <c r="C14776">
        <v>0</v>
      </c>
      <c r="D14776">
        <v>1233006</v>
      </c>
      <c r="E14776">
        <v>704000</v>
      </c>
      <c r="F14776" s="4">
        <f t="shared" si="230"/>
        <v>645668.66666666663</v>
      </c>
    </row>
    <row r="14777" spans="1:6" x14ac:dyDescent="0.3">
      <c r="A14777" t="s">
        <v>15382</v>
      </c>
      <c r="B14777">
        <v>370000</v>
      </c>
      <c r="C14777">
        <v>499590</v>
      </c>
      <c r="D14777">
        <v>518700</v>
      </c>
      <c r="E14777">
        <v>0</v>
      </c>
      <c r="F14777" s="4">
        <f t="shared" si="230"/>
        <v>339430</v>
      </c>
    </row>
    <row r="14778" spans="1:6" x14ac:dyDescent="0.3">
      <c r="A14778" t="s">
        <v>15383</v>
      </c>
      <c r="B14778">
        <v>1702610</v>
      </c>
      <c r="C14778">
        <v>659750</v>
      </c>
      <c r="D14778">
        <v>311100</v>
      </c>
      <c r="E14778">
        <v>2306500</v>
      </c>
      <c r="F14778" s="4">
        <f t="shared" si="230"/>
        <v>1092450</v>
      </c>
    </row>
    <row r="14779" spans="1:6" x14ac:dyDescent="0.3">
      <c r="A14779" t="s">
        <v>15384</v>
      </c>
      <c r="B14779">
        <v>0</v>
      </c>
      <c r="C14779">
        <v>0</v>
      </c>
      <c r="D14779">
        <v>1517700</v>
      </c>
      <c r="E14779">
        <v>215670</v>
      </c>
      <c r="F14779" s="4">
        <f t="shared" si="230"/>
        <v>577790</v>
      </c>
    </row>
    <row r="14780" spans="1:6" x14ac:dyDescent="0.3">
      <c r="A14780" t="s">
        <v>15385</v>
      </c>
      <c r="B14780">
        <v>619710</v>
      </c>
      <c r="C14780">
        <v>1213710</v>
      </c>
      <c r="D14780">
        <v>2447870</v>
      </c>
      <c r="E14780">
        <v>0</v>
      </c>
      <c r="F14780" s="4">
        <f t="shared" si="230"/>
        <v>1220526.6666666667</v>
      </c>
    </row>
    <row r="14781" spans="1:6" x14ac:dyDescent="0.3">
      <c r="A14781" t="s">
        <v>15386</v>
      </c>
      <c r="B14781">
        <v>1483450</v>
      </c>
      <c r="C14781">
        <v>2208000</v>
      </c>
      <c r="D14781">
        <v>0</v>
      </c>
      <c r="E14781">
        <v>735060</v>
      </c>
      <c r="F14781" s="4">
        <f t="shared" si="230"/>
        <v>981020</v>
      </c>
    </row>
    <row r="14782" spans="1:6" x14ac:dyDescent="0.3">
      <c r="A14782" t="s">
        <v>15387</v>
      </c>
      <c r="B14782">
        <v>4055160</v>
      </c>
      <c r="C14782">
        <v>8201830</v>
      </c>
      <c r="D14782">
        <v>2935750</v>
      </c>
      <c r="E14782">
        <v>5129920</v>
      </c>
      <c r="F14782" s="4">
        <f t="shared" si="230"/>
        <v>5422500</v>
      </c>
    </row>
    <row r="14783" spans="1:6" x14ac:dyDescent="0.3">
      <c r="A14783" t="s">
        <v>15388</v>
      </c>
      <c r="B14783">
        <v>0</v>
      </c>
      <c r="C14783">
        <v>0</v>
      </c>
      <c r="D14783">
        <v>1803250</v>
      </c>
      <c r="E14783">
        <v>2313420</v>
      </c>
      <c r="F14783" s="4">
        <f t="shared" si="230"/>
        <v>1372223.3333333333</v>
      </c>
    </row>
    <row r="14784" spans="1:6" x14ac:dyDescent="0.3">
      <c r="A14784" t="s">
        <v>15389</v>
      </c>
      <c r="B14784">
        <v>3656380</v>
      </c>
      <c r="C14784">
        <v>7152310</v>
      </c>
      <c r="D14784">
        <v>7351870</v>
      </c>
      <c r="E14784">
        <v>7289390</v>
      </c>
      <c r="F14784" s="4">
        <f t="shared" si="230"/>
        <v>7264523.333333333</v>
      </c>
    </row>
    <row r="14785" spans="1:6" x14ac:dyDescent="0.3">
      <c r="A14785" t="s">
        <v>15390</v>
      </c>
      <c r="B14785">
        <v>2015000</v>
      </c>
      <c r="C14785">
        <v>480000</v>
      </c>
      <c r="D14785">
        <v>2126749</v>
      </c>
      <c r="E14785">
        <v>397800</v>
      </c>
      <c r="F14785" s="4">
        <f t="shared" si="230"/>
        <v>1001516.3333333334</v>
      </c>
    </row>
    <row r="14786" spans="1:6" x14ac:dyDescent="0.3">
      <c r="A14786" t="s">
        <v>15391</v>
      </c>
      <c r="B14786">
        <v>4194080</v>
      </c>
      <c r="C14786">
        <v>647200</v>
      </c>
      <c r="D14786">
        <v>3301380</v>
      </c>
      <c r="E14786">
        <v>3987580</v>
      </c>
      <c r="F14786" s="4">
        <f t="shared" si="230"/>
        <v>2645386.6666666665</v>
      </c>
    </row>
    <row r="14787" spans="1:6" x14ac:dyDescent="0.3">
      <c r="A14787" t="s">
        <v>15392</v>
      </c>
      <c r="B14787">
        <v>1263300</v>
      </c>
      <c r="C14787">
        <v>4268750</v>
      </c>
      <c r="D14787">
        <v>5014040</v>
      </c>
      <c r="E14787">
        <v>1145600</v>
      </c>
      <c r="F14787" s="4">
        <f t="shared" ref="F14787:F14850" si="231">SUM(C14787:E14787)/3</f>
        <v>3476130</v>
      </c>
    </row>
    <row r="14788" spans="1:6" x14ac:dyDescent="0.3">
      <c r="A14788" t="s">
        <v>15393</v>
      </c>
      <c r="B14788">
        <v>0</v>
      </c>
      <c r="C14788">
        <v>379470</v>
      </c>
      <c r="D14788">
        <v>0</v>
      </c>
      <c r="E14788">
        <v>678560</v>
      </c>
      <c r="F14788" s="4">
        <f t="shared" si="231"/>
        <v>352676.66666666669</v>
      </c>
    </row>
    <row r="14789" spans="1:6" x14ac:dyDescent="0.3">
      <c r="A14789" t="s">
        <v>15394</v>
      </c>
      <c r="B14789">
        <v>1146600</v>
      </c>
      <c r="C14789">
        <v>3690050</v>
      </c>
      <c r="D14789">
        <v>4153750</v>
      </c>
      <c r="E14789">
        <v>1174810</v>
      </c>
      <c r="F14789" s="4">
        <f t="shared" si="231"/>
        <v>3006203.3333333335</v>
      </c>
    </row>
    <row r="14790" spans="1:6" x14ac:dyDescent="0.3">
      <c r="A14790" t="s">
        <v>15395</v>
      </c>
      <c r="B14790">
        <v>0</v>
      </c>
      <c r="C14790">
        <v>379600</v>
      </c>
      <c r="D14790">
        <v>1028680</v>
      </c>
      <c r="E14790">
        <v>1799620</v>
      </c>
      <c r="F14790" s="4">
        <f t="shared" si="231"/>
        <v>1069300</v>
      </c>
    </row>
    <row r="14791" spans="1:6" x14ac:dyDescent="0.3">
      <c r="A14791" t="s">
        <v>15396</v>
      </c>
      <c r="B14791">
        <v>0</v>
      </c>
      <c r="C14791">
        <v>0</v>
      </c>
      <c r="D14791">
        <v>657750</v>
      </c>
      <c r="E14791">
        <v>0</v>
      </c>
      <c r="F14791" s="4">
        <f t="shared" si="231"/>
        <v>219250</v>
      </c>
    </row>
    <row r="14792" spans="1:6" x14ac:dyDescent="0.3">
      <c r="A14792" t="s">
        <v>15397</v>
      </c>
      <c r="B14792">
        <v>0</v>
      </c>
      <c r="C14792">
        <v>191100</v>
      </c>
      <c r="D14792">
        <v>0</v>
      </c>
      <c r="E14792">
        <v>0</v>
      </c>
      <c r="F14792" s="4">
        <f t="shared" si="231"/>
        <v>63700</v>
      </c>
    </row>
    <row r="14793" spans="1:6" x14ac:dyDescent="0.3">
      <c r="A14793" t="s">
        <v>15398</v>
      </c>
      <c r="B14793">
        <v>0</v>
      </c>
      <c r="C14793">
        <v>8474100</v>
      </c>
      <c r="D14793">
        <v>3300000</v>
      </c>
      <c r="E14793">
        <v>2179660</v>
      </c>
      <c r="F14793" s="4">
        <f t="shared" si="231"/>
        <v>4651253.333333333</v>
      </c>
    </row>
    <row r="14794" spans="1:6" x14ac:dyDescent="0.3">
      <c r="A14794" t="s">
        <v>15399</v>
      </c>
      <c r="B14794">
        <v>0</v>
      </c>
      <c r="C14794">
        <v>499590</v>
      </c>
      <c r="D14794">
        <v>469200</v>
      </c>
      <c r="E14794">
        <v>522340</v>
      </c>
      <c r="F14794" s="4">
        <f t="shared" si="231"/>
        <v>497043.33333333331</v>
      </c>
    </row>
    <row r="14795" spans="1:6" x14ac:dyDescent="0.3">
      <c r="A14795" t="s">
        <v>15400</v>
      </c>
      <c r="B14795">
        <v>0</v>
      </c>
      <c r="C14795">
        <v>2417700</v>
      </c>
      <c r="D14795">
        <v>1730500</v>
      </c>
      <c r="E14795">
        <v>0</v>
      </c>
      <c r="F14795" s="4">
        <f t="shared" si="231"/>
        <v>1382733.3333333333</v>
      </c>
    </row>
    <row r="14796" spans="1:6" x14ac:dyDescent="0.3">
      <c r="A14796" t="s">
        <v>15401</v>
      </c>
      <c r="B14796">
        <v>2733720</v>
      </c>
      <c r="C14796">
        <v>1095730</v>
      </c>
      <c r="D14796">
        <v>2486120</v>
      </c>
      <c r="E14796">
        <v>2583490</v>
      </c>
      <c r="F14796" s="4">
        <f t="shared" si="231"/>
        <v>2055113.3333333333</v>
      </c>
    </row>
    <row r="14797" spans="1:6" x14ac:dyDescent="0.3">
      <c r="A14797" t="s">
        <v>15402</v>
      </c>
      <c r="B14797">
        <v>1739270</v>
      </c>
      <c r="C14797">
        <v>2381100</v>
      </c>
      <c r="D14797">
        <v>3129330</v>
      </c>
      <c r="E14797">
        <v>3524460</v>
      </c>
      <c r="F14797" s="4">
        <f t="shared" si="231"/>
        <v>3011630</v>
      </c>
    </row>
    <row r="14798" spans="1:6" x14ac:dyDescent="0.3">
      <c r="A14798" t="s">
        <v>15403</v>
      </c>
      <c r="B14798">
        <v>160000</v>
      </c>
      <c r="C14798">
        <v>313950</v>
      </c>
      <c r="D14798">
        <v>2160360</v>
      </c>
      <c r="E14798">
        <v>0</v>
      </c>
      <c r="F14798" s="4">
        <f t="shared" si="231"/>
        <v>824770</v>
      </c>
    </row>
    <row r="14799" spans="1:6" x14ac:dyDescent="0.3">
      <c r="A14799" t="s">
        <v>15404</v>
      </c>
      <c r="B14799">
        <v>1226680</v>
      </c>
      <c r="C14799">
        <v>830400</v>
      </c>
      <c r="D14799">
        <v>774290</v>
      </c>
      <c r="E14799">
        <v>811600</v>
      </c>
      <c r="F14799" s="4">
        <f t="shared" si="231"/>
        <v>805430</v>
      </c>
    </row>
    <row r="14800" spans="1:6" x14ac:dyDescent="0.3">
      <c r="A14800" t="s">
        <v>15405</v>
      </c>
      <c r="B14800">
        <v>2104810</v>
      </c>
      <c r="C14800">
        <v>2708500</v>
      </c>
      <c r="D14800">
        <v>4058340</v>
      </c>
      <c r="E14800">
        <v>4295290</v>
      </c>
      <c r="F14800" s="4">
        <f t="shared" si="231"/>
        <v>3687376.6666666665</v>
      </c>
    </row>
    <row r="14801" spans="1:6" x14ac:dyDescent="0.3">
      <c r="A14801" t="s">
        <v>15406</v>
      </c>
      <c r="B14801">
        <v>0</v>
      </c>
      <c r="C14801">
        <v>1284010</v>
      </c>
      <c r="D14801">
        <v>1480000</v>
      </c>
      <c r="E14801">
        <v>3170450</v>
      </c>
      <c r="F14801" s="4">
        <f t="shared" si="231"/>
        <v>1978153.3333333333</v>
      </c>
    </row>
    <row r="14802" spans="1:6" x14ac:dyDescent="0.3">
      <c r="A14802" t="s">
        <v>15407</v>
      </c>
      <c r="B14802">
        <v>0</v>
      </c>
      <c r="C14802">
        <v>240240</v>
      </c>
      <c r="D14802">
        <v>1480000</v>
      </c>
      <c r="E14802">
        <v>820000</v>
      </c>
      <c r="F14802" s="4">
        <f t="shared" si="231"/>
        <v>846746.66666666663</v>
      </c>
    </row>
    <row r="14803" spans="1:6" x14ac:dyDescent="0.3">
      <c r="A14803" t="s">
        <v>15408</v>
      </c>
      <c r="B14803">
        <v>711920</v>
      </c>
      <c r="C14803">
        <v>0</v>
      </c>
      <c r="D14803">
        <v>1277840</v>
      </c>
      <c r="E14803">
        <v>1162100</v>
      </c>
      <c r="F14803" s="4">
        <f t="shared" si="231"/>
        <v>813313.33333333337</v>
      </c>
    </row>
    <row r="14804" spans="1:6" x14ac:dyDescent="0.3">
      <c r="A14804" t="s">
        <v>15409</v>
      </c>
      <c r="B14804">
        <v>0</v>
      </c>
      <c r="C14804">
        <v>6746110</v>
      </c>
      <c r="D14804">
        <v>209300</v>
      </c>
      <c r="E14804">
        <v>0</v>
      </c>
      <c r="F14804" s="4">
        <f t="shared" si="231"/>
        <v>2318470</v>
      </c>
    </row>
    <row r="14805" spans="1:6" x14ac:dyDescent="0.3">
      <c r="A14805" t="s">
        <v>15410</v>
      </c>
      <c r="B14805">
        <v>2327020</v>
      </c>
      <c r="C14805">
        <v>2315040</v>
      </c>
      <c r="D14805">
        <v>5179460</v>
      </c>
      <c r="E14805">
        <v>4109490</v>
      </c>
      <c r="F14805" s="4">
        <f t="shared" si="231"/>
        <v>3867996.6666666665</v>
      </c>
    </row>
    <row r="14806" spans="1:6" x14ac:dyDescent="0.3">
      <c r="A14806" t="s">
        <v>15411</v>
      </c>
      <c r="B14806">
        <v>740000</v>
      </c>
      <c r="C14806">
        <v>568900</v>
      </c>
      <c r="D14806">
        <v>1835800</v>
      </c>
      <c r="E14806">
        <v>0</v>
      </c>
      <c r="F14806" s="4">
        <f t="shared" si="231"/>
        <v>801566.66666666663</v>
      </c>
    </row>
    <row r="14807" spans="1:6" x14ac:dyDescent="0.3">
      <c r="A14807" t="s">
        <v>15412</v>
      </c>
      <c r="B14807">
        <v>842810</v>
      </c>
      <c r="C14807">
        <v>0</v>
      </c>
      <c r="D14807">
        <v>0</v>
      </c>
      <c r="E14807">
        <v>865200</v>
      </c>
      <c r="F14807" s="4">
        <f t="shared" si="231"/>
        <v>288400</v>
      </c>
    </row>
    <row r="14808" spans="1:6" x14ac:dyDescent="0.3">
      <c r="A14808" t="s">
        <v>15413</v>
      </c>
      <c r="B14808">
        <v>1189150</v>
      </c>
      <c r="C14808">
        <v>1444850</v>
      </c>
      <c r="D14808">
        <v>0</v>
      </c>
      <c r="E14808">
        <v>910500</v>
      </c>
      <c r="F14808" s="4">
        <f t="shared" si="231"/>
        <v>785116.66666666663</v>
      </c>
    </row>
    <row r="14809" spans="1:6" x14ac:dyDescent="0.3">
      <c r="A14809" t="s">
        <v>15414</v>
      </c>
      <c r="B14809">
        <v>0</v>
      </c>
      <c r="C14809">
        <v>595140</v>
      </c>
      <c r="D14809">
        <v>0</v>
      </c>
      <c r="E14809">
        <v>652600</v>
      </c>
      <c r="F14809" s="4">
        <f t="shared" si="231"/>
        <v>415913.33333333331</v>
      </c>
    </row>
    <row r="14810" spans="1:6" x14ac:dyDescent="0.3">
      <c r="A14810" t="s">
        <v>15415</v>
      </c>
      <c r="B14810">
        <v>0</v>
      </c>
      <c r="C14810">
        <v>5540000</v>
      </c>
      <c r="D14810">
        <v>35520000</v>
      </c>
      <c r="E14810">
        <v>2560000</v>
      </c>
      <c r="F14810" s="4">
        <f t="shared" si="231"/>
        <v>14540000</v>
      </c>
    </row>
    <row r="14811" spans="1:6" x14ac:dyDescent="0.3">
      <c r="A14811" t="s">
        <v>15416</v>
      </c>
      <c r="B14811">
        <v>0</v>
      </c>
      <c r="C14811">
        <v>0</v>
      </c>
      <c r="D14811">
        <v>897260</v>
      </c>
      <c r="E14811">
        <v>0</v>
      </c>
      <c r="F14811" s="4">
        <f t="shared" si="231"/>
        <v>299086.66666666669</v>
      </c>
    </row>
    <row r="14812" spans="1:6" x14ac:dyDescent="0.3">
      <c r="A14812" t="s">
        <v>15417</v>
      </c>
      <c r="B14812">
        <v>0</v>
      </c>
      <c r="C14812">
        <v>540540</v>
      </c>
      <c r="D14812">
        <v>622150</v>
      </c>
      <c r="E14812">
        <v>0</v>
      </c>
      <c r="F14812" s="4">
        <f t="shared" si="231"/>
        <v>387563.33333333331</v>
      </c>
    </row>
    <row r="14813" spans="1:6" x14ac:dyDescent="0.3">
      <c r="A14813" t="s">
        <v>15418</v>
      </c>
      <c r="B14813">
        <v>0</v>
      </c>
      <c r="C14813">
        <v>1586400</v>
      </c>
      <c r="D14813">
        <v>270000</v>
      </c>
      <c r="E14813">
        <v>820000</v>
      </c>
      <c r="F14813" s="4">
        <f t="shared" si="231"/>
        <v>892133.33333333337</v>
      </c>
    </row>
    <row r="14814" spans="1:6" x14ac:dyDescent="0.3">
      <c r="A14814" t="s">
        <v>15419</v>
      </c>
      <c r="B14814">
        <v>0</v>
      </c>
      <c r="C14814">
        <v>2675400</v>
      </c>
      <c r="D14814">
        <v>2358720</v>
      </c>
      <c r="E14814">
        <v>2054220</v>
      </c>
      <c r="F14814" s="4">
        <f t="shared" si="231"/>
        <v>2362780</v>
      </c>
    </row>
    <row r="14815" spans="1:6" x14ac:dyDescent="0.3">
      <c r="A14815" t="s">
        <v>15420</v>
      </c>
      <c r="B14815">
        <v>256000</v>
      </c>
      <c r="C14815">
        <v>6432360</v>
      </c>
      <c r="D14815">
        <v>3534500</v>
      </c>
      <c r="E14815">
        <v>6647580</v>
      </c>
      <c r="F14815" s="4">
        <f t="shared" si="231"/>
        <v>5538146.666666667</v>
      </c>
    </row>
    <row r="14816" spans="1:6" x14ac:dyDescent="0.3">
      <c r="A14816" t="s">
        <v>15421</v>
      </c>
      <c r="B14816">
        <v>530000</v>
      </c>
      <c r="C14816">
        <v>0</v>
      </c>
      <c r="D14816">
        <v>0</v>
      </c>
      <c r="E14816">
        <v>0</v>
      </c>
      <c r="F14816" s="4">
        <f t="shared" si="231"/>
        <v>0</v>
      </c>
    </row>
    <row r="14817" spans="1:6" x14ac:dyDescent="0.3">
      <c r="A14817" t="s">
        <v>15422</v>
      </c>
      <c r="B14817">
        <v>256000</v>
      </c>
      <c r="C14817">
        <v>668440</v>
      </c>
      <c r="D14817">
        <v>0</v>
      </c>
      <c r="E14817">
        <v>0</v>
      </c>
      <c r="F14817" s="4">
        <f t="shared" si="231"/>
        <v>222813.33333333334</v>
      </c>
    </row>
    <row r="14818" spans="1:6" x14ac:dyDescent="0.3">
      <c r="A14818" t="s">
        <v>15423</v>
      </c>
      <c r="B14818">
        <v>248000</v>
      </c>
      <c r="C14818">
        <v>0</v>
      </c>
      <c r="D14818">
        <v>0</v>
      </c>
      <c r="E14818">
        <v>0</v>
      </c>
      <c r="F14818" s="4">
        <f t="shared" si="231"/>
        <v>0</v>
      </c>
    </row>
    <row r="14819" spans="1:6" x14ac:dyDescent="0.3">
      <c r="A14819" t="s">
        <v>15424</v>
      </c>
      <c r="B14819">
        <v>0</v>
      </c>
      <c r="C14819">
        <v>879060</v>
      </c>
      <c r="D14819">
        <v>740000</v>
      </c>
      <c r="E14819">
        <v>1186200</v>
      </c>
      <c r="F14819" s="4">
        <f t="shared" si="231"/>
        <v>935086.66666666663</v>
      </c>
    </row>
    <row r="14820" spans="1:6" x14ac:dyDescent="0.3">
      <c r="A14820" t="s">
        <v>15425</v>
      </c>
      <c r="B14820">
        <v>421100</v>
      </c>
      <c r="C14820">
        <v>0</v>
      </c>
      <c r="D14820">
        <v>0</v>
      </c>
      <c r="E14820">
        <v>0</v>
      </c>
      <c r="F14820" s="4">
        <f t="shared" si="231"/>
        <v>0</v>
      </c>
    </row>
    <row r="14821" spans="1:6" x14ac:dyDescent="0.3">
      <c r="A14821" t="s">
        <v>15426</v>
      </c>
      <c r="B14821">
        <v>160000</v>
      </c>
      <c r="C14821">
        <v>1084300</v>
      </c>
      <c r="D14821">
        <v>1731100</v>
      </c>
      <c r="E14821">
        <v>0</v>
      </c>
      <c r="F14821" s="4">
        <f t="shared" si="231"/>
        <v>938466.66666666663</v>
      </c>
    </row>
    <row r="14822" spans="1:6" x14ac:dyDescent="0.3">
      <c r="A14822" t="s">
        <v>15427</v>
      </c>
      <c r="B14822">
        <v>0</v>
      </c>
      <c r="C14822">
        <v>3020820</v>
      </c>
      <c r="D14822">
        <v>2006470</v>
      </c>
      <c r="E14822">
        <v>0</v>
      </c>
      <c r="F14822" s="4">
        <f t="shared" si="231"/>
        <v>1675763.3333333333</v>
      </c>
    </row>
    <row r="14823" spans="1:6" x14ac:dyDescent="0.3">
      <c r="A14823" t="s">
        <v>15428</v>
      </c>
      <c r="B14823">
        <v>2446390</v>
      </c>
      <c r="C14823">
        <v>2256800</v>
      </c>
      <c r="D14823">
        <v>2396390</v>
      </c>
      <c r="E14823">
        <v>2421760</v>
      </c>
      <c r="F14823" s="4">
        <f t="shared" si="231"/>
        <v>2358316.6666666665</v>
      </c>
    </row>
    <row r="14824" spans="1:6" x14ac:dyDescent="0.3">
      <c r="A14824" t="s">
        <v>15429</v>
      </c>
      <c r="B14824">
        <v>397800</v>
      </c>
      <c r="C14824">
        <v>0</v>
      </c>
      <c r="D14824">
        <v>0</v>
      </c>
      <c r="E14824">
        <v>444240</v>
      </c>
      <c r="F14824" s="4">
        <f t="shared" si="231"/>
        <v>148080</v>
      </c>
    </row>
    <row r="14825" spans="1:6" x14ac:dyDescent="0.3">
      <c r="A14825" t="s">
        <v>15430</v>
      </c>
      <c r="B14825">
        <v>0</v>
      </c>
      <c r="C14825">
        <v>1240500</v>
      </c>
      <c r="D14825">
        <v>786500</v>
      </c>
      <c r="E14825">
        <v>402000</v>
      </c>
      <c r="F14825" s="4">
        <f t="shared" si="231"/>
        <v>809666.66666666663</v>
      </c>
    </row>
    <row r="14826" spans="1:6" x14ac:dyDescent="0.3">
      <c r="A14826" t="s">
        <v>15431</v>
      </c>
      <c r="B14826">
        <v>2630160</v>
      </c>
      <c r="C14826">
        <v>10296000</v>
      </c>
      <c r="D14826">
        <v>1151160</v>
      </c>
      <c r="E14826">
        <v>3630000</v>
      </c>
      <c r="F14826" s="4">
        <f t="shared" si="231"/>
        <v>5025720</v>
      </c>
    </row>
    <row r="14827" spans="1:6" x14ac:dyDescent="0.3">
      <c r="A14827" t="s">
        <v>15432</v>
      </c>
      <c r="B14827">
        <v>1283100</v>
      </c>
      <c r="C14827">
        <v>0</v>
      </c>
      <c r="D14827">
        <v>2136960</v>
      </c>
      <c r="E14827">
        <v>2047300</v>
      </c>
      <c r="F14827" s="4">
        <f t="shared" si="231"/>
        <v>1394753.3333333333</v>
      </c>
    </row>
    <row r="14828" spans="1:6" x14ac:dyDescent="0.3">
      <c r="A14828" t="s">
        <v>15433</v>
      </c>
      <c r="B14828">
        <v>0</v>
      </c>
      <c r="C14828">
        <v>1071980</v>
      </c>
      <c r="D14828">
        <v>0</v>
      </c>
      <c r="E14828">
        <v>820000</v>
      </c>
      <c r="F14828" s="4">
        <f t="shared" si="231"/>
        <v>630660</v>
      </c>
    </row>
    <row r="14829" spans="1:6" x14ac:dyDescent="0.3">
      <c r="A14829" t="s">
        <v>15434</v>
      </c>
      <c r="B14829">
        <v>0</v>
      </c>
      <c r="C14829">
        <v>0</v>
      </c>
      <c r="D14829">
        <v>234600</v>
      </c>
      <c r="E14829">
        <v>0</v>
      </c>
      <c r="F14829" s="4">
        <f t="shared" si="231"/>
        <v>78200</v>
      </c>
    </row>
    <row r="14830" spans="1:6" x14ac:dyDescent="0.3">
      <c r="A14830" t="s">
        <v>15435</v>
      </c>
      <c r="B14830">
        <v>0</v>
      </c>
      <c r="C14830">
        <v>665210</v>
      </c>
      <c r="D14830">
        <v>286650</v>
      </c>
      <c r="E14830">
        <v>0</v>
      </c>
      <c r="F14830" s="4">
        <f t="shared" si="231"/>
        <v>317286.66666666669</v>
      </c>
    </row>
    <row r="14831" spans="1:6" x14ac:dyDescent="0.3">
      <c r="A14831" t="s">
        <v>15436</v>
      </c>
      <c r="B14831">
        <v>2097550</v>
      </c>
      <c r="C14831">
        <v>13092490</v>
      </c>
      <c r="D14831">
        <v>17994210</v>
      </c>
      <c r="E14831">
        <v>9826270</v>
      </c>
      <c r="F14831" s="4">
        <f t="shared" si="231"/>
        <v>13637656.666666666</v>
      </c>
    </row>
    <row r="14832" spans="1:6" x14ac:dyDescent="0.3">
      <c r="A14832" t="s">
        <v>15437</v>
      </c>
      <c r="B14832">
        <v>0</v>
      </c>
      <c r="C14832">
        <v>0</v>
      </c>
      <c r="D14832">
        <v>955500</v>
      </c>
      <c r="E14832">
        <v>0</v>
      </c>
      <c r="F14832" s="4">
        <f t="shared" si="231"/>
        <v>318500</v>
      </c>
    </row>
    <row r="14833" spans="1:6" x14ac:dyDescent="0.3">
      <c r="A14833" t="s">
        <v>15438</v>
      </c>
      <c r="B14833">
        <v>404040</v>
      </c>
      <c r="C14833">
        <v>2387810</v>
      </c>
      <c r="D14833">
        <v>2653560</v>
      </c>
      <c r="E14833">
        <v>2643870</v>
      </c>
      <c r="F14833" s="4">
        <f t="shared" si="231"/>
        <v>2561746.6666666665</v>
      </c>
    </row>
    <row r="14834" spans="1:6" x14ac:dyDescent="0.3">
      <c r="A14834" t="s">
        <v>15439</v>
      </c>
      <c r="B14834">
        <v>0</v>
      </c>
      <c r="C14834">
        <v>0</v>
      </c>
      <c r="D14834">
        <v>2443150</v>
      </c>
      <c r="E14834">
        <v>1369710</v>
      </c>
      <c r="F14834" s="4">
        <f t="shared" si="231"/>
        <v>1270953.3333333333</v>
      </c>
    </row>
    <row r="14835" spans="1:6" x14ac:dyDescent="0.3">
      <c r="A14835" t="s">
        <v>15440</v>
      </c>
      <c r="B14835">
        <v>0</v>
      </c>
      <c r="C14835">
        <v>0</v>
      </c>
      <c r="D14835">
        <v>492600</v>
      </c>
      <c r="E14835">
        <v>0</v>
      </c>
      <c r="F14835" s="4">
        <f t="shared" si="231"/>
        <v>164200</v>
      </c>
    </row>
    <row r="14836" spans="1:6" x14ac:dyDescent="0.3">
      <c r="A14836" t="s">
        <v>15441</v>
      </c>
      <c r="B14836">
        <v>0</v>
      </c>
      <c r="C14836">
        <v>3460000</v>
      </c>
      <c r="D14836">
        <v>3805000</v>
      </c>
      <c r="E14836">
        <v>0</v>
      </c>
      <c r="F14836" s="4">
        <f t="shared" si="231"/>
        <v>2421666.6666666665</v>
      </c>
    </row>
    <row r="14837" spans="1:6" x14ac:dyDescent="0.3">
      <c r="A14837" t="s">
        <v>15442</v>
      </c>
      <c r="B14837">
        <v>0</v>
      </c>
      <c r="C14837">
        <v>0</v>
      </c>
      <c r="D14837">
        <v>848850</v>
      </c>
      <c r="E14837">
        <v>0</v>
      </c>
      <c r="F14837" s="4">
        <f t="shared" si="231"/>
        <v>282950</v>
      </c>
    </row>
    <row r="14838" spans="1:6" x14ac:dyDescent="0.3">
      <c r="A14838" t="s">
        <v>15443</v>
      </c>
      <c r="B14838">
        <v>160000</v>
      </c>
      <c r="C14838">
        <v>788560</v>
      </c>
      <c r="D14838">
        <v>575120</v>
      </c>
      <c r="E14838">
        <v>1063950</v>
      </c>
      <c r="F14838" s="4">
        <f t="shared" si="231"/>
        <v>809210</v>
      </c>
    </row>
    <row r="14839" spans="1:6" x14ac:dyDescent="0.3">
      <c r="A14839" t="s">
        <v>15444</v>
      </c>
      <c r="B14839">
        <v>569660</v>
      </c>
      <c r="C14839">
        <v>1599710</v>
      </c>
      <c r="D14839">
        <v>747110</v>
      </c>
      <c r="E14839">
        <v>1189840</v>
      </c>
      <c r="F14839" s="4">
        <f t="shared" si="231"/>
        <v>1178886.6666666667</v>
      </c>
    </row>
    <row r="14840" spans="1:6" x14ac:dyDescent="0.3">
      <c r="A14840" t="s">
        <v>15445</v>
      </c>
      <c r="B14840">
        <v>745670</v>
      </c>
      <c r="C14840">
        <v>4631100</v>
      </c>
      <c r="D14840">
        <v>4862000</v>
      </c>
      <c r="E14840">
        <v>777120</v>
      </c>
      <c r="F14840" s="4">
        <f t="shared" si="231"/>
        <v>3423406.6666666665</v>
      </c>
    </row>
    <row r="14841" spans="1:6" x14ac:dyDescent="0.3">
      <c r="A14841" t="s">
        <v>15446</v>
      </c>
      <c r="B14841">
        <v>9219450</v>
      </c>
      <c r="C14841">
        <v>0</v>
      </c>
      <c r="D14841">
        <v>4169200</v>
      </c>
      <c r="E14841">
        <v>3873000</v>
      </c>
      <c r="F14841" s="4">
        <f t="shared" si="231"/>
        <v>2680733.3333333335</v>
      </c>
    </row>
    <row r="14842" spans="1:6" x14ac:dyDescent="0.3">
      <c r="A14842" t="s">
        <v>15447</v>
      </c>
      <c r="B14842">
        <v>667950</v>
      </c>
      <c r="C14842">
        <v>592000</v>
      </c>
      <c r="D14842">
        <v>549700</v>
      </c>
      <c r="E14842">
        <v>1412580</v>
      </c>
      <c r="F14842" s="4">
        <f t="shared" si="231"/>
        <v>851426.66666666663</v>
      </c>
    </row>
    <row r="14843" spans="1:6" x14ac:dyDescent="0.3">
      <c r="A14843" t="s">
        <v>15448</v>
      </c>
      <c r="B14843">
        <v>2071100</v>
      </c>
      <c r="C14843">
        <v>2785000</v>
      </c>
      <c r="D14843">
        <v>2095300</v>
      </c>
      <c r="E14843">
        <v>0</v>
      </c>
      <c r="F14843" s="4">
        <f t="shared" si="231"/>
        <v>1626766.6666666667</v>
      </c>
    </row>
    <row r="14844" spans="1:6" x14ac:dyDescent="0.3">
      <c r="A14844" t="s">
        <v>15449</v>
      </c>
      <c r="B14844">
        <v>0</v>
      </c>
      <c r="C14844">
        <v>1027390</v>
      </c>
      <c r="D14844">
        <v>690690</v>
      </c>
      <c r="E14844">
        <v>336000</v>
      </c>
      <c r="F14844" s="4">
        <f t="shared" si="231"/>
        <v>684693.33333333337</v>
      </c>
    </row>
    <row r="14845" spans="1:6" x14ac:dyDescent="0.3">
      <c r="A14845" t="s">
        <v>15450</v>
      </c>
      <c r="B14845">
        <v>0</v>
      </c>
      <c r="C14845">
        <v>1251840</v>
      </c>
      <c r="D14845">
        <v>0</v>
      </c>
      <c r="E14845">
        <v>1234360</v>
      </c>
      <c r="F14845" s="4">
        <f t="shared" si="231"/>
        <v>828733.33333333337</v>
      </c>
    </row>
    <row r="14846" spans="1:6" x14ac:dyDescent="0.3">
      <c r="A14846" t="s">
        <v>15451</v>
      </c>
      <c r="B14846">
        <v>0</v>
      </c>
      <c r="C14846">
        <v>573300</v>
      </c>
      <c r="D14846">
        <v>0</v>
      </c>
      <c r="E14846">
        <v>0</v>
      </c>
      <c r="F14846" s="4">
        <f t="shared" si="231"/>
        <v>191100</v>
      </c>
    </row>
    <row r="14847" spans="1:6" x14ac:dyDescent="0.3">
      <c r="A14847" t="s">
        <v>15452</v>
      </c>
      <c r="B14847">
        <v>11453800</v>
      </c>
      <c r="C14847">
        <v>2807100</v>
      </c>
      <c r="D14847">
        <v>25814860</v>
      </c>
      <c r="E14847">
        <v>7100650</v>
      </c>
      <c r="F14847" s="4">
        <f t="shared" si="231"/>
        <v>11907536.666666666</v>
      </c>
    </row>
    <row r="14848" spans="1:6" x14ac:dyDescent="0.3">
      <c r="A14848" t="s">
        <v>15453</v>
      </c>
      <c r="B14848">
        <v>626000</v>
      </c>
      <c r="C14848">
        <v>1589400</v>
      </c>
      <c r="D14848">
        <v>0</v>
      </c>
      <c r="E14848">
        <v>2177950</v>
      </c>
      <c r="F14848" s="4">
        <f t="shared" si="231"/>
        <v>1255783.3333333333</v>
      </c>
    </row>
    <row r="14849" spans="1:6" x14ac:dyDescent="0.3">
      <c r="A14849" t="s">
        <v>15454</v>
      </c>
      <c r="B14849">
        <v>0</v>
      </c>
      <c r="C14849">
        <v>1480000</v>
      </c>
      <c r="D14849">
        <v>0</v>
      </c>
      <c r="E14849">
        <v>0</v>
      </c>
      <c r="F14849" s="4">
        <f t="shared" si="231"/>
        <v>493333.33333333331</v>
      </c>
    </row>
    <row r="14850" spans="1:6" x14ac:dyDescent="0.3">
      <c r="A14850" t="s">
        <v>15455</v>
      </c>
      <c r="B14850">
        <v>1585900</v>
      </c>
      <c r="C14850">
        <v>0</v>
      </c>
      <c r="D14850">
        <v>1485120</v>
      </c>
      <c r="E14850">
        <v>4607000</v>
      </c>
      <c r="F14850" s="4">
        <f t="shared" si="231"/>
        <v>2030706.6666666667</v>
      </c>
    </row>
    <row r="14851" spans="1:6" x14ac:dyDescent="0.3">
      <c r="A14851" t="s">
        <v>15456</v>
      </c>
      <c r="B14851">
        <v>160000</v>
      </c>
      <c r="C14851">
        <v>0</v>
      </c>
      <c r="D14851">
        <v>0</v>
      </c>
      <c r="E14851">
        <v>0</v>
      </c>
      <c r="F14851" s="4">
        <f t="shared" ref="F14851:F14914" si="232">SUM(C14851:E14851)/3</f>
        <v>0</v>
      </c>
    </row>
    <row r="14852" spans="1:6" x14ac:dyDescent="0.3">
      <c r="A14852" t="s">
        <v>15457</v>
      </c>
      <c r="B14852">
        <v>2969790</v>
      </c>
      <c r="C14852">
        <v>935250</v>
      </c>
      <c r="D14852">
        <v>1830470</v>
      </c>
      <c r="E14852">
        <v>946040</v>
      </c>
      <c r="F14852" s="4">
        <f t="shared" si="232"/>
        <v>1237253.3333333333</v>
      </c>
    </row>
    <row r="14853" spans="1:6" x14ac:dyDescent="0.3">
      <c r="A14853" t="s">
        <v>15458</v>
      </c>
      <c r="B14853">
        <v>0</v>
      </c>
      <c r="C14853">
        <v>1964400</v>
      </c>
      <c r="D14853">
        <v>546000</v>
      </c>
      <c r="E14853">
        <v>584900</v>
      </c>
      <c r="F14853" s="4">
        <f t="shared" si="232"/>
        <v>1031766.6666666666</v>
      </c>
    </row>
    <row r="14854" spans="1:6" x14ac:dyDescent="0.3">
      <c r="A14854" t="s">
        <v>15459</v>
      </c>
      <c r="B14854">
        <v>1421140</v>
      </c>
      <c r="C14854">
        <v>387660</v>
      </c>
      <c r="D14854">
        <v>558740</v>
      </c>
      <c r="E14854">
        <v>1662660</v>
      </c>
      <c r="F14854" s="4">
        <f t="shared" si="232"/>
        <v>869686.66666666663</v>
      </c>
    </row>
    <row r="14855" spans="1:6" x14ac:dyDescent="0.3">
      <c r="A14855" t="s">
        <v>15460</v>
      </c>
      <c r="B14855">
        <v>0</v>
      </c>
      <c r="C14855">
        <v>0</v>
      </c>
      <c r="D14855">
        <v>910000</v>
      </c>
      <c r="E14855">
        <v>998880</v>
      </c>
      <c r="F14855" s="4">
        <f t="shared" si="232"/>
        <v>636293.33333333337</v>
      </c>
    </row>
    <row r="14856" spans="1:6" x14ac:dyDescent="0.3">
      <c r="A14856" t="s">
        <v>15461</v>
      </c>
      <c r="B14856">
        <v>2105000</v>
      </c>
      <c r="C14856">
        <v>230000</v>
      </c>
      <c r="D14856">
        <v>2219770</v>
      </c>
      <c r="E14856">
        <v>2065210</v>
      </c>
      <c r="F14856" s="4">
        <f t="shared" si="232"/>
        <v>1504993.3333333333</v>
      </c>
    </row>
    <row r="14857" spans="1:6" x14ac:dyDescent="0.3">
      <c r="A14857" t="s">
        <v>15462</v>
      </c>
      <c r="B14857">
        <v>781950</v>
      </c>
      <c r="C14857">
        <v>0</v>
      </c>
      <c r="D14857">
        <v>609700</v>
      </c>
      <c r="E14857">
        <v>839280</v>
      </c>
      <c r="F14857" s="4">
        <f t="shared" si="232"/>
        <v>482993.33333333331</v>
      </c>
    </row>
    <row r="14858" spans="1:6" x14ac:dyDescent="0.3">
      <c r="A14858" t="s">
        <v>15463</v>
      </c>
      <c r="B14858">
        <v>0</v>
      </c>
      <c r="C14858">
        <v>530300</v>
      </c>
      <c r="D14858">
        <v>582400</v>
      </c>
      <c r="E14858">
        <v>382200</v>
      </c>
      <c r="F14858" s="4">
        <f t="shared" si="232"/>
        <v>498300</v>
      </c>
    </row>
    <row r="14859" spans="1:6" x14ac:dyDescent="0.3">
      <c r="A14859" t="s">
        <v>15464</v>
      </c>
      <c r="B14859">
        <v>0</v>
      </c>
      <c r="C14859">
        <v>0</v>
      </c>
      <c r="D14859">
        <v>3419640</v>
      </c>
      <c r="E14859">
        <v>0</v>
      </c>
      <c r="F14859" s="4">
        <f t="shared" si="232"/>
        <v>1139880</v>
      </c>
    </row>
    <row r="14860" spans="1:6" x14ac:dyDescent="0.3">
      <c r="A14860" t="s">
        <v>15465</v>
      </c>
      <c r="B14860">
        <v>1750840</v>
      </c>
      <c r="C14860">
        <v>564300</v>
      </c>
      <c r="D14860">
        <v>234600</v>
      </c>
      <c r="E14860">
        <v>386000</v>
      </c>
      <c r="F14860" s="4">
        <f t="shared" si="232"/>
        <v>394966.66666666669</v>
      </c>
    </row>
    <row r="14861" spans="1:6" x14ac:dyDescent="0.3">
      <c r="A14861" t="s">
        <v>15466</v>
      </c>
      <c r="B14861">
        <v>2743200</v>
      </c>
      <c r="C14861">
        <v>2988000</v>
      </c>
      <c r="D14861">
        <v>2278220</v>
      </c>
      <c r="E14861">
        <v>2730850</v>
      </c>
      <c r="F14861" s="4">
        <f t="shared" si="232"/>
        <v>2665690</v>
      </c>
    </row>
    <row r="14862" spans="1:6" x14ac:dyDescent="0.3">
      <c r="A14862" t="s">
        <v>15467</v>
      </c>
      <c r="B14862">
        <v>4854780</v>
      </c>
      <c r="C14862">
        <v>7305310</v>
      </c>
      <c r="D14862">
        <v>3743980</v>
      </c>
      <c r="E14862">
        <v>2114020</v>
      </c>
      <c r="F14862" s="4">
        <f t="shared" si="232"/>
        <v>4387770</v>
      </c>
    </row>
    <row r="14863" spans="1:6" x14ac:dyDescent="0.3">
      <c r="A14863" t="s">
        <v>15468</v>
      </c>
      <c r="B14863">
        <v>0</v>
      </c>
      <c r="C14863">
        <v>801340</v>
      </c>
      <c r="D14863">
        <v>0</v>
      </c>
      <c r="E14863">
        <v>0</v>
      </c>
      <c r="F14863" s="4">
        <f t="shared" si="232"/>
        <v>267113.33333333331</v>
      </c>
    </row>
    <row r="14864" spans="1:6" x14ac:dyDescent="0.3">
      <c r="A14864" t="s">
        <v>15469</v>
      </c>
      <c r="B14864">
        <v>304000</v>
      </c>
      <c r="C14864">
        <v>0</v>
      </c>
      <c r="D14864">
        <v>1244250</v>
      </c>
      <c r="E14864">
        <v>0</v>
      </c>
      <c r="F14864" s="4">
        <f t="shared" si="232"/>
        <v>414750</v>
      </c>
    </row>
    <row r="14865" spans="1:6" x14ac:dyDescent="0.3">
      <c r="A14865" t="s">
        <v>15470</v>
      </c>
      <c r="B14865">
        <v>482100</v>
      </c>
      <c r="C14865">
        <v>248000</v>
      </c>
      <c r="D14865">
        <v>644280</v>
      </c>
      <c r="E14865">
        <v>0</v>
      </c>
      <c r="F14865" s="4">
        <f t="shared" si="232"/>
        <v>297426.66666666669</v>
      </c>
    </row>
    <row r="14866" spans="1:6" x14ac:dyDescent="0.3">
      <c r="A14866" t="s">
        <v>15471</v>
      </c>
      <c r="B14866">
        <v>264000</v>
      </c>
      <c r="C14866">
        <v>230000</v>
      </c>
      <c r="D14866">
        <v>0</v>
      </c>
      <c r="E14866">
        <v>0</v>
      </c>
      <c r="F14866" s="4">
        <f t="shared" si="232"/>
        <v>76666.666666666672</v>
      </c>
    </row>
    <row r="14867" spans="1:6" x14ac:dyDescent="0.3">
      <c r="A14867" t="s">
        <v>15472</v>
      </c>
      <c r="B14867">
        <v>1191640</v>
      </c>
      <c r="C14867">
        <v>2225290</v>
      </c>
      <c r="D14867">
        <v>1373600</v>
      </c>
      <c r="E14867">
        <v>2084180</v>
      </c>
      <c r="F14867" s="4">
        <f t="shared" si="232"/>
        <v>1894356.6666666667</v>
      </c>
    </row>
    <row r="14868" spans="1:6" x14ac:dyDescent="0.3">
      <c r="A14868" t="s">
        <v>15473</v>
      </c>
      <c r="B14868">
        <v>709200</v>
      </c>
      <c r="C14868">
        <v>0</v>
      </c>
      <c r="D14868">
        <v>614250</v>
      </c>
      <c r="E14868">
        <v>386000</v>
      </c>
      <c r="F14868" s="4">
        <f t="shared" si="232"/>
        <v>333416.66666666669</v>
      </c>
    </row>
    <row r="14869" spans="1:6" x14ac:dyDescent="0.3">
      <c r="A14869" t="s">
        <v>15474</v>
      </c>
      <c r="B14869">
        <v>0</v>
      </c>
      <c r="C14869">
        <v>0</v>
      </c>
      <c r="D14869">
        <v>3493330</v>
      </c>
      <c r="E14869">
        <v>392500</v>
      </c>
      <c r="F14869" s="4">
        <f t="shared" si="232"/>
        <v>1295276.6666666667</v>
      </c>
    </row>
    <row r="14870" spans="1:6" x14ac:dyDescent="0.3">
      <c r="A14870" t="s">
        <v>15475</v>
      </c>
      <c r="B14870">
        <v>411950</v>
      </c>
      <c r="C14870">
        <v>453200</v>
      </c>
      <c r="D14870">
        <v>0</v>
      </c>
      <c r="E14870">
        <v>0</v>
      </c>
      <c r="F14870" s="4">
        <f t="shared" si="232"/>
        <v>151066.66666666666</v>
      </c>
    </row>
    <row r="14871" spans="1:6" x14ac:dyDescent="0.3">
      <c r="A14871" t="s">
        <v>15476</v>
      </c>
      <c r="B14871">
        <v>966420</v>
      </c>
      <c r="C14871">
        <v>0</v>
      </c>
      <c r="D14871">
        <v>191100</v>
      </c>
      <c r="E14871">
        <v>0</v>
      </c>
      <c r="F14871" s="4">
        <f t="shared" si="232"/>
        <v>63700</v>
      </c>
    </row>
    <row r="14872" spans="1:6" x14ac:dyDescent="0.3">
      <c r="A14872" t="s">
        <v>15477</v>
      </c>
      <c r="B14872">
        <v>0</v>
      </c>
      <c r="C14872">
        <v>2188640</v>
      </c>
      <c r="D14872">
        <v>2118820</v>
      </c>
      <c r="E14872">
        <v>3636000</v>
      </c>
      <c r="F14872" s="4">
        <f t="shared" si="232"/>
        <v>2647820</v>
      </c>
    </row>
    <row r="14873" spans="1:6" x14ac:dyDescent="0.3">
      <c r="A14873" t="s">
        <v>15478</v>
      </c>
      <c r="B14873">
        <v>0</v>
      </c>
      <c r="C14873">
        <v>0</v>
      </c>
      <c r="D14873">
        <v>726000</v>
      </c>
      <c r="E14873">
        <v>0</v>
      </c>
      <c r="F14873" s="4">
        <f t="shared" si="232"/>
        <v>242000</v>
      </c>
    </row>
    <row r="14874" spans="1:6" x14ac:dyDescent="0.3">
      <c r="A14874" t="s">
        <v>15479</v>
      </c>
      <c r="B14874">
        <v>791700</v>
      </c>
      <c r="C14874">
        <v>530300</v>
      </c>
      <c r="D14874">
        <v>2068430</v>
      </c>
      <c r="E14874">
        <v>1701100</v>
      </c>
      <c r="F14874" s="4">
        <f t="shared" si="232"/>
        <v>1433276.6666666667</v>
      </c>
    </row>
    <row r="14875" spans="1:6" x14ac:dyDescent="0.3">
      <c r="A14875" t="s">
        <v>15480</v>
      </c>
      <c r="B14875">
        <v>1229360</v>
      </c>
      <c r="C14875">
        <v>11100000</v>
      </c>
      <c r="D14875">
        <v>36897000</v>
      </c>
      <c r="E14875">
        <v>7556400</v>
      </c>
      <c r="F14875" s="4">
        <f t="shared" si="232"/>
        <v>18517800</v>
      </c>
    </row>
    <row r="14876" spans="1:6" x14ac:dyDescent="0.3">
      <c r="A14876" t="s">
        <v>15481</v>
      </c>
      <c r="B14876">
        <v>1843950</v>
      </c>
      <c r="C14876">
        <v>1880510</v>
      </c>
      <c r="D14876">
        <v>1544570</v>
      </c>
      <c r="E14876">
        <v>3256040</v>
      </c>
      <c r="F14876" s="4">
        <f t="shared" si="232"/>
        <v>2227040</v>
      </c>
    </row>
    <row r="14877" spans="1:6" x14ac:dyDescent="0.3">
      <c r="A14877" t="s">
        <v>15482</v>
      </c>
      <c r="B14877">
        <v>397800</v>
      </c>
      <c r="C14877">
        <v>0</v>
      </c>
      <c r="D14877">
        <v>0</v>
      </c>
      <c r="E14877">
        <v>0</v>
      </c>
      <c r="F14877" s="4">
        <f t="shared" si="232"/>
        <v>0</v>
      </c>
    </row>
    <row r="14878" spans="1:6" x14ac:dyDescent="0.3">
      <c r="A14878" t="s">
        <v>15483</v>
      </c>
      <c r="B14878">
        <v>590590</v>
      </c>
      <c r="C14878">
        <v>717990</v>
      </c>
      <c r="D14878">
        <v>339000</v>
      </c>
      <c r="E14878">
        <v>0</v>
      </c>
      <c r="F14878" s="4">
        <f t="shared" si="232"/>
        <v>352330</v>
      </c>
    </row>
    <row r="14879" spans="1:6" x14ac:dyDescent="0.3">
      <c r="A14879" t="s">
        <v>15484</v>
      </c>
      <c r="B14879">
        <v>2024560</v>
      </c>
      <c r="C14879">
        <v>2137800</v>
      </c>
      <c r="D14879">
        <v>2086760</v>
      </c>
      <c r="E14879">
        <v>2084300</v>
      </c>
      <c r="F14879" s="4">
        <f t="shared" si="232"/>
        <v>2102953.3333333335</v>
      </c>
    </row>
    <row r="14880" spans="1:6" x14ac:dyDescent="0.3">
      <c r="A14880" t="s">
        <v>15485</v>
      </c>
      <c r="B14880">
        <v>0</v>
      </c>
      <c r="C14880">
        <v>690000</v>
      </c>
      <c r="D14880">
        <v>2014800</v>
      </c>
      <c r="E14880">
        <v>0</v>
      </c>
      <c r="F14880" s="4">
        <f t="shared" si="232"/>
        <v>901600</v>
      </c>
    </row>
    <row r="14881" spans="1:6" x14ac:dyDescent="0.3">
      <c r="A14881" t="s">
        <v>15486</v>
      </c>
      <c r="B14881">
        <v>0</v>
      </c>
      <c r="C14881">
        <v>515970</v>
      </c>
      <c r="D14881">
        <v>868140</v>
      </c>
      <c r="E14881">
        <v>1145780</v>
      </c>
      <c r="F14881" s="4">
        <f t="shared" si="232"/>
        <v>843296.66666666663</v>
      </c>
    </row>
    <row r="14882" spans="1:6" x14ac:dyDescent="0.3">
      <c r="A14882" t="s">
        <v>15487</v>
      </c>
      <c r="B14882">
        <v>160000</v>
      </c>
      <c r="C14882">
        <v>1182380</v>
      </c>
      <c r="D14882">
        <v>978000</v>
      </c>
      <c r="E14882">
        <v>3166720</v>
      </c>
      <c r="F14882" s="4">
        <f t="shared" si="232"/>
        <v>1775700</v>
      </c>
    </row>
    <row r="14883" spans="1:6" x14ac:dyDescent="0.3">
      <c r="A14883" t="s">
        <v>15488</v>
      </c>
      <c r="B14883">
        <v>820000</v>
      </c>
      <c r="C14883">
        <v>1785120</v>
      </c>
      <c r="D14883">
        <v>1356470</v>
      </c>
      <c r="E14883">
        <v>1106600</v>
      </c>
      <c r="F14883" s="4">
        <f t="shared" si="232"/>
        <v>1416063.3333333333</v>
      </c>
    </row>
    <row r="14884" spans="1:6" x14ac:dyDescent="0.3">
      <c r="A14884" t="s">
        <v>15489</v>
      </c>
      <c r="B14884">
        <v>0</v>
      </c>
      <c r="C14884">
        <v>691720</v>
      </c>
      <c r="D14884">
        <v>0</v>
      </c>
      <c r="E14884">
        <v>787770</v>
      </c>
      <c r="F14884" s="4">
        <f t="shared" si="232"/>
        <v>493163.33333333331</v>
      </c>
    </row>
    <row r="14885" spans="1:6" x14ac:dyDescent="0.3">
      <c r="A14885" t="s">
        <v>15490</v>
      </c>
      <c r="B14885">
        <v>382200</v>
      </c>
      <c r="C14885">
        <v>1898260</v>
      </c>
      <c r="D14885">
        <v>210000</v>
      </c>
      <c r="E14885">
        <v>4184640</v>
      </c>
      <c r="F14885" s="4">
        <f t="shared" si="232"/>
        <v>2097633.3333333335</v>
      </c>
    </row>
    <row r="14886" spans="1:6" x14ac:dyDescent="0.3">
      <c r="A14886" t="s">
        <v>15491</v>
      </c>
      <c r="B14886">
        <v>1336790</v>
      </c>
      <c r="C14886">
        <v>2590000</v>
      </c>
      <c r="D14886">
        <v>1775410</v>
      </c>
      <c r="E14886">
        <v>2252250</v>
      </c>
      <c r="F14886" s="4">
        <f t="shared" si="232"/>
        <v>2205886.6666666665</v>
      </c>
    </row>
    <row r="14887" spans="1:6" x14ac:dyDescent="0.3">
      <c r="A14887" t="s">
        <v>15492</v>
      </c>
      <c r="B14887">
        <v>0</v>
      </c>
      <c r="C14887">
        <v>0</v>
      </c>
      <c r="D14887">
        <v>864790</v>
      </c>
      <c r="E14887">
        <v>453280</v>
      </c>
      <c r="F14887" s="4">
        <f t="shared" si="232"/>
        <v>439356.66666666669</v>
      </c>
    </row>
    <row r="14888" spans="1:6" x14ac:dyDescent="0.3">
      <c r="A14888" t="s">
        <v>15493</v>
      </c>
      <c r="B14888">
        <v>0</v>
      </c>
      <c r="C14888">
        <v>1026500</v>
      </c>
      <c r="D14888">
        <v>0</v>
      </c>
      <c r="E14888">
        <v>804000</v>
      </c>
      <c r="F14888" s="4">
        <f t="shared" si="232"/>
        <v>610166.66666666663</v>
      </c>
    </row>
    <row r="14889" spans="1:6" x14ac:dyDescent="0.3">
      <c r="A14889" t="s">
        <v>15494</v>
      </c>
      <c r="B14889">
        <v>0</v>
      </c>
      <c r="C14889">
        <v>1480000</v>
      </c>
      <c r="D14889">
        <v>234600</v>
      </c>
      <c r="E14889">
        <v>0</v>
      </c>
      <c r="F14889" s="4">
        <f t="shared" si="232"/>
        <v>571533.33333333337</v>
      </c>
    </row>
    <row r="14890" spans="1:6" x14ac:dyDescent="0.3">
      <c r="A14890" t="s">
        <v>15495</v>
      </c>
      <c r="B14890">
        <v>671000</v>
      </c>
      <c r="C14890">
        <v>633130</v>
      </c>
      <c r="D14890">
        <v>0</v>
      </c>
      <c r="E14890">
        <v>0</v>
      </c>
      <c r="F14890" s="4">
        <f t="shared" si="232"/>
        <v>211043.33333333334</v>
      </c>
    </row>
    <row r="14891" spans="1:6" x14ac:dyDescent="0.3">
      <c r="A14891" t="s">
        <v>15496</v>
      </c>
      <c r="B14891">
        <v>709200</v>
      </c>
      <c r="C14891">
        <v>710930</v>
      </c>
      <c r="D14891">
        <v>450000</v>
      </c>
      <c r="E14891">
        <v>823006</v>
      </c>
      <c r="F14891" s="4">
        <f t="shared" si="232"/>
        <v>661312</v>
      </c>
    </row>
    <row r="14892" spans="1:6" x14ac:dyDescent="0.3">
      <c r="A14892" t="s">
        <v>15497</v>
      </c>
      <c r="B14892">
        <v>3294160</v>
      </c>
      <c r="C14892">
        <v>0</v>
      </c>
      <c r="D14892">
        <v>0</v>
      </c>
      <c r="E14892">
        <v>0</v>
      </c>
      <c r="F14892" s="4">
        <f t="shared" si="232"/>
        <v>0</v>
      </c>
    </row>
    <row r="14893" spans="1:6" x14ac:dyDescent="0.3">
      <c r="A14893" t="s">
        <v>15498</v>
      </c>
      <c r="B14893">
        <v>230000</v>
      </c>
      <c r="C14893">
        <v>0</v>
      </c>
      <c r="D14893">
        <v>0</v>
      </c>
      <c r="E14893">
        <v>0</v>
      </c>
      <c r="F14893" s="4">
        <f t="shared" si="232"/>
        <v>0</v>
      </c>
    </row>
    <row r="14894" spans="1:6" x14ac:dyDescent="0.3">
      <c r="A14894" t="s">
        <v>500</v>
      </c>
      <c r="B14894">
        <v>0</v>
      </c>
      <c r="C14894">
        <v>482300</v>
      </c>
      <c r="D14894">
        <v>1293600</v>
      </c>
      <c r="E14894">
        <v>357000</v>
      </c>
      <c r="F14894" s="4">
        <f t="shared" si="232"/>
        <v>710966.66666666663</v>
      </c>
    </row>
    <row r="14895" spans="1:6" x14ac:dyDescent="0.3">
      <c r="A14895" t="s">
        <v>15499</v>
      </c>
      <c r="B14895">
        <v>525980</v>
      </c>
      <c r="C14895">
        <v>540540</v>
      </c>
      <c r="D14895">
        <v>0</v>
      </c>
      <c r="E14895">
        <v>0</v>
      </c>
      <c r="F14895" s="4">
        <f t="shared" si="232"/>
        <v>180180</v>
      </c>
    </row>
    <row r="14896" spans="1:6" x14ac:dyDescent="0.3">
      <c r="A14896" t="s">
        <v>15500</v>
      </c>
      <c r="B14896">
        <v>0</v>
      </c>
      <c r="C14896">
        <v>570000</v>
      </c>
      <c r="D14896">
        <v>1232920</v>
      </c>
      <c r="E14896">
        <v>650600</v>
      </c>
      <c r="F14896" s="4">
        <f t="shared" si="232"/>
        <v>817840</v>
      </c>
    </row>
    <row r="14897" spans="1:6" x14ac:dyDescent="0.3">
      <c r="A14897" t="s">
        <v>641</v>
      </c>
      <c r="B14897">
        <v>0</v>
      </c>
      <c r="C14897">
        <v>397800</v>
      </c>
      <c r="D14897">
        <v>349000</v>
      </c>
      <c r="E14897">
        <v>0</v>
      </c>
      <c r="F14897" s="4">
        <f t="shared" si="232"/>
        <v>248933.33333333334</v>
      </c>
    </row>
    <row r="14898" spans="1:6" x14ac:dyDescent="0.3">
      <c r="A14898" t="s">
        <v>15501</v>
      </c>
      <c r="B14898">
        <v>242970</v>
      </c>
      <c r="C14898">
        <v>0</v>
      </c>
      <c r="D14898">
        <v>1464710</v>
      </c>
      <c r="E14898">
        <v>1348720</v>
      </c>
      <c r="F14898" s="4">
        <f t="shared" si="232"/>
        <v>937810</v>
      </c>
    </row>
    <row r="14899" spans="1:6" x14ac:dyDescent="0.3">
      <c r="A14899" t="s">
        <v>15502</v>
      </c>
      <c r="B14899">
        <v>286650</v>
      </c>
      <c r="C14899">
        <v>1658020</v>
      </c>
      <c r="D14899">
        <v>0</v>
      </c>
      <c r="E14899">
        <v>0</v>
      </c>
      <c r="F14899" s="4">
        <f t="shared" si="232"/>
        <v>552673.33333333337</v>
      </c>
    </row>
    <row r="14900" spans="1:6" x14ac:dyDescent="0.3">
      <c r="A14900" t="s">
        <v>15503</v>
      </c>
      <c r="B14900">
        <v>2287250</v>
      </c>
      <c r="C14900">
        <v>300300</v>
      </c>
      <c r="D14900">
        <v>1110200</v>
      </c>
      <c r="E14900">
        <v>2236200</v>
      </c>
      <c r="F14900" s="4">
        <f t="shared" si="232"/>
        <v>1215566.6666666667</v>
      </c>
    </row>
    <row r="14901" spans="1:6" x14ac:dyDescent="0.3">
      <c r="A14901" t="s">
        <v>15504</v>
      </c>
      <c r="B14901">
        <v>3118850</v>
      </c>
      <c r="C14901">
        <v>2894050</v>
      </c>
      <c r="D14901">
        <v>2084920</v>
      </c>
      <c r="E14901">
        <v>2848300</v>
      </c>
      <c r="F14901" s="4">
        <f t="shared" si="232"/>
        <v>2609090</v>
      </c>
    </row>
    <row r="14902" spans="1:6" x14ac:dyDescent="0.3">
      <c r="A14902" t="s">
        <v>15505</v>
      </c>
      <c r="B14902">
        <v>0</v>
      </c>
      <c r="C14902">
        <v>5931550</v>
      </c>
      <c r="D14902">
        <v>6711040</v>
      </c>
      <c r="E14902">
        <v>6776550</v>
      </c>
      <c r="F14902" s="4">
        <f t="shared" si="232"/>
        <v>6473046.666666667</v>
      </c>
    </row>
    <row r="14903" spans="1:6" x14ac:dyDescent="0.3">
      <c r="A14903" t="s">
        <v>15506</v>
      </c>
      <c r="B14903">
        <v>1446160</v>
      </c>
      <c r="C14903">
        <v>0</v>
      </c>
      <c r="D14903">
        <v>698520</v>
      </c>
      <c r="E14903">
        <v>0</v>
      </c>
      <c r="F14903" s="4">
        <f t="shared" si="232"/>
        <v>232840</v>
      </c>
    </row>
    <row r="14904" spans="1:6" x14ac:dyDescent="0.3">
      <c r="A14904" t="s">
        <v>15507</v>
      </c>
      <c r="B14904">
        <v>2200380</v>
      </c>
      <c r="C14904">
        <v>2087540</v>
      </c>
      <c r="D14904">
        <v>2032500</v>
      </c>
      <c r="E14904">
        <v>2493500</v>
      </c>
      <c r="F14904" s="4">
        <f t="shared" si="232"/>
        <v>2204513.3333333335</v>
      </c>
    </row>
    <row r="14905" spans="1:6" x14ac:dyDescent="0.3">
      <c r="A14905" t="s">
        <v>15508</v>
      </c>
      <c r="B14905">
        <v>0</v>
      </c>
      <c r="C14905">
        <v>464100</v>
      </c>
      <c r="D14905">
        <v>565110</v>
      </c>
      <c r="E14905">
        <v>0</v>
      </c>
      <c r="F14905" s="4">
        <f t="shared" si="232"/>
        <v>343070</v>
      </c>
    </row>
    <row r="14906" spans="1:6" x14ac:dyDescent="0.3">
      <c r="A14906" t="s">
        <v>15509</v>
      </c>
      <c r="B14906">
        <v>256000</v>
      </c>
      <c r="C14906">
        <v>0</v>
      </c>
      <c r="D14906">
        <v>922740</v>
      </c>
      <c r="E14906">
        <v>453280</v>
      </c>
      <c r="F14906" s="4">
        <f t="shared" si="232"/>
        <v>458673.33333333331</v>
      </c>
    </row>
    <row r="14907" spans="1:6" x14ac:dyDescent="0.3">
      <c r="A14907" t="s">
        <v>15510</v>
      </c>
      <c r="B14907">
        <v>768950</v>
      </c>
      <c r="C14907">
        <v>2203490</v>
      </c>
      <c r="D14907">
        <v>2595360</v>
      </c>
      <c r="E14907">
        <v>2099990</v>
      </c>
      <c r="F14907" s="4">
        <f t="shared" si="232"/>
        <v>2299613.3333333335</v>
      </c>
    </row>
    <row r="14908" spans="1:6" x14ac:dyDescent="0.3">
      <c r="A14908" t="s">
        <v>15511</v>
      </c>
      <c r="B14908">
        <v>0</v>
      </c>
      <c r="C14908">
        <v>741280</v>
      </c>
      <c r="D14908">
        <v>234600</v>
      </c>
      <c r="E14908">
        <v>336700</v>
      </c>
      <c r="F14908" s="4">
        <f t="shared" si="232"/>
        <v>437526.66666666669</v>
      </c>
    </row>
    <row r="14909" spans="1:6" x14ac:dyDescent="0.3">
      <c r="A14909" t="s">
        <v>15512</v>
      </c>
      <c r="B14909">
        <v>0</v>
      </c>
      <c r="C14909">
        <v>370000</v>
      </c>
      <c r="D14909">
        <v>0</v>
      </c>
      <c r="E14909">
        <v>611100</v>
      </c>
      <c r="F14909" s="4">
        <f t="shared" si="232"/>
        <v>327033.33333333331</v>
      </c>
    </row>
    <row r="14910" spans="1:6" x14ac:dyDescent="0.3">
      <c r="A14910" t="s">
        <v>15513</v>
      </c>
      <c r="B14910">
        <v>0</v>
      </c>
      <c r="C14910">
        <v>370000</v>
      </c>
      <c r="D14910">
        <v>565920</v>
      </c>
      <c r="E14910">
        <v>2818940</v>
      </c>
      <c r="F14910" s="4">
        <f t="shared" si="232"/>
        <v>1251620</v>
      </c>
    </row>
    <row r="14911" spans="1:6" x14ac:dyDescent="0.3">
      <c r="A14911" t="s">
        <v>15514</v>
      </c>
      <c r="B14911">
        <v>2111350</v>
      </c>
      <c r="C14911">
        <v>2629900</v>
      </c>
      <c r="D14911">
        <v>2399670</v>
      </c>
      <c r="E14911">
        <v>0</v>
      </c>
      <c r="F14911" s="4">
        <f t="shared" si="232"/>
        <v>1676523.3333333333</v>
      </c>
    </row>
    <row r="14912" spans="1:6" x14ac:dyDescent="0.3">
      <c r="A14912" t="s">
        <v>15515</v>
      </c>
      <c r="B14912">
        <v>18888000</v>
      </c>
      <c r="C14912">
        <v>13528780</v>
      </c>
      <c r="D14912">
        <v>23174188</v>
      </c>
      <c r="E14912">
        <v>11780500</v>
      </c>
      <c r="F14912" s="4">
        <f t="shared" si="232"/>
        <v>16161156</v>
      </c>
    </row>
    <row r="14913" spans="1:6" x14ac:dyDescent="0.3">
      <c r="A14913" t="s">
        <v>15516</v>
      </c>
      <c r="B14913">
        <v>553000</v>
      </c>
      <c r="C14913">
        <v>0</v>
      </c>
      <c r="D14913">
        <v>1740460</v>
      </c>
      <c r="E14913">
        <v>0</v>
      </c>
      <c r="F14913" s="4">
        <f t="shared" si="232"/>
        <v>580153.33333333337</v>
      </c>
    </row>
    <row r="14914" spans="1:6" x14ac:dyDescent="0.3">
      <c r="A14914" t="s">
        <v>15517</v>
      </c>
      <c r="B14914">
        <v>542800</v>
      </c>
      <c r="C14914">
        <v>336960</v>
      </c>
      <c r="D14914">
        <v>0</v>
      </c>
      <c r="E14914">
        <v>0</v>
      </c>
      <c r="F14914" s="4">
        <f t="shared" si="232"/>
        <v>112320</v>
      </c>
    </row>
    <row r="14915" spans="1:6" x14ac:dyDescent="0.3">
      <c r="A14915" t="s">
        <v>15518</v>
      </c>
      <c r="B14915">
        <v>2576120</v>
      </c>
      <c r="C14915">
        <v>2429300</v>
      </c>
      <c r="D14915">
        <v>12059890</v>
      </c>
      <c r="E14915">
        <v>2257650</v>
      </c>
      <c r="F14915" s="4">
        <f t="shared" ref="F14915:F14978" si="233">SUM(C14915:E14915)/3</f>
        <v>5582280</v>
      </c>
    </row>
    <row r="14916" spans="1:6" x14ac:dyDescent="0.3">
      <c r="A14916" t="s">
        <v>15519</v>
      </c>
      <c r="B14916">
        <v>965960</v>
      </c>
      <c r="C14916">
        <v>0</v>
      </c>
      <c r="D14916">
        <v>1429420</v>
      </c>
      <c r="E14916">
        <v>0</v>
      </c>
      <c r="F14916" s="4">
        <f t="shared" si="233"/>
        <v>476473.33333333331</v>
      </c>
    </row>
    <row r="14917" spans="1:6" x14ac:dyDescent="0.3">
      <c r="A14917" t="s">
        <v>15520</v>
      </c>
      <c r="B14917">
        <v>855400</v>
      </c>
      <c r="C14917">
        <v>2749800</v>
      </c>
      <c r="D14917">
        <v>2930060</v>
      </c>
      <c r="E14917">
        <v>842440</v>
      </c>
      <c r="F14917" s="4">
        <f t="shared" si="233"/>
        <v>2174100</v>
      </c>
    </row>
    <row r="14918" spans="1:6" x14ac:dyDescent="0.3">
      <c r="A14918" t="s">
        <v>15521</v>
      </c>
      <c r="B14918">
        <v>719950</v>
      </c>
      <c r="C14918">
        <v>0</v>
      </c>
      <c r="D14918">
        <v>0</v>
      </c>
      <c r="E14918">
        <v>0</v>
      </c>
      <c r="F14918" s="4">
        <f t="shared" si="233"/>
        <v>0</v>
      </c>
    </row>
    <row r="14919" spans="1:6" x14ac:dyDescent="0.3">
      <c r="A14919" t="s">
        <v>15522</v>
      </c>
      <c r="B14919">
        <v>0</v>
      </c>
      <c r="C14919">
        <v>4993000</v>
      </c>
      <c r="D14919">
        <v>0</v>
      </c>
      <c r="E14919">
        <v>3585600</v>
      </c>
      <c r="F14919" s="4">
        <f t="shared" si="233"/>
        <v>2859533.3333333335</v>
      </c>
    </row>
    <row r="14920" spans="1:6" x14ac:dyDescent="0.3">
      <c r="A14920" t="s">
        <v>15523</v>
      </c>
      <c r="B14920">
        <v>0</v>
      </c>
      <c r="C14920">
        <v>300300</v>
      </c>
      <c r="D14920">
        <v>0</v>
      </c>
      <c r="E14920">
        <v>0</v>
      </c>
      <c r="F14920" s="4">
        <f t="shared" si="233"/>
        <v>100100</v>
      </c>
    </row>
    <row r="14921" spans="1:6" x14ac:dyDescent="0.3">
      <c r="A14921" t="s">
        <v>15524</v>
      </c>
      <c r="B14921">
        <v>0</v>
      </c>
      <c r="C14921">
        <v>0</v>
      </c>
      <c r="D14921">
        <v>2221650</v>
      </c>
      <c r="E14921">
        <v>1700950</v>
      </c>
      <c r="F14921" s="4">
        <f t="shared" si="233"/>
        <v>1307533.3333333333</v>
      </c>
    </row>
    <row r="14922" spans="1:6" x14ac:dyDescent="0.3">
      <c r="A14922" t="s">
        <v>15525</v>
      </c>
      <c r="B14922">
        <v>0</v>
      </c>
      <c r="C14922">
        <v>525070</v>
      </c>
      <c r="D14922">
        <v>689600</v>
      </c>
      <c r="E14922">
        <v>1046880</v>
      </c>
      <c r="F14922" s="4">
        <f t="shared" si="233"/>
        <v>753850</v>
      </c>
    </row>
    <row r="14923" spans="1:6" x14ac:dyDescent="0.3">
      <c r="A14923" t="s">
        <v>15526</v>
      </c>
      <c r="B14923">
        <v>2376920</v>
      </c>
      <c r="C14923">
        <v>2130940</v>
      </c>
      <c r="D14923">
        <v>2032040</v>
      </c>
      <c r="E14923">
        <v>2600400</v>
      </c>
      <c r="F14923" s="4">
        <f t="shared" si="233"/>
        <v>2254460</v>
      </c>
    </row>
    <row r="14924" spans="1:6" x14ac:dyDescent="0.3">
      <c r="A14924" t="s">
        <v>15527</v>
      </c>
      <c r="B14924">
        <v>191100</v>
      </c>
      <c r="C14924">
        <v>264000</v>
      </c>
      <c r="D14924">
        <v>382200</v>
      </c>
      <c r="E14924">
        <v>528000</v>
      </c>
      <c r="F14924" s="4">
        <f t="shared" si="233"/>
        <v>391400</v>
      </c>
    </row>
    <row r="14925" spans="1:6" x14ac:dyDescent="0.3">
      <c r="A14925" t="s">
        <v>15528</v>
      </c>
      <c r="B14925">
        <v>901200</v>
      </c>
      <c r="C14925">
        <v>0</v>
      </c>
      <c r="D14925">
        <v>1217680</v>
      </c>
      <c r="E14925">
        <v>2747920</v>
      </c>
      <c r="F14925" s="4">
        <f t="shared" si="233"/>
        <v>1321866.6666666667</v>
      </c>
    </row>
    <row r="14926" spans="1:6" x14ac:dyDescent="0.3">
      <c r="A14926" t="s">
        <v>15529</v>
      </c>
      <c r="B14926">
        <v>1017680</v>
      </c>
      <c r="C14926">
        <v>0</v>
      </c>
      <c r="D14926">
        <v>3072340</v>
      </c>
      <c r="E14926">
        <v>1217800</v>
      </c>
      <c r="F14926" s="4">
        <f t="shared" si="233"/>
        <v>1430046.6666666667</v>
      </c>
    </row>
    <row r="14927" spans="1:6" x14ac:dyDescent="0.3">
      <c r="A14927" t="s">
        <v>580</v>
      </c>
      <c r="B14927">
        <v>2019760</v>
      </c>
      <c r="C14927">
        <v>644070</v>
      </c>
      <c r="D14927">
        <v>2061710</v>
      </c>
      <c r="E14927">
        <v>2151020</v>
      </c>
      <c r="F14927" s="4">
        <f t="shared" si="233"/>
        <v>1618933.3333333333</v>
      </c>
    </row>
    <row r="14928" spans="1:6" x14ac:dyDescent="0.3">
      <c r="A14928" t="s">
        <v>15530</v>
      </c>
      <c r="B14928">
        <v>0</v>
      </c>
      <c r="C14928">
        <v>382200</v>
      </c>
      <c r="D14928">
        <v>0</v>
      </c>
      <c r="E14928">
        <v>0</v>
      </c>
      <c r="F14928" s="4">
        <f t="shared" si="233"/>
        <v>127400</v>
      </c>
    </row>
    <row r="14929" spans="1:6" x14ac:dyDescent="0.3">
      <c r="A14929" t="s">
        <v>15531</v>
      </c>
      <c r="B14929">
        <v>0</v>
      </c>
      <c r="C14929">
        <v>1707700</v>
      </c>
      <c r="D14929">
        <v>669760</v>
      </c>
      <c r="E14929">
        <v>1709980</v>
      </c>
      <c r="F14929" s="4">
        <f t="shared" si="233"/>
        <v>1362480</v>
      </c>
    </row>
    <row r="14930" spans="1:6" x14ac:dyDescent="0.3">
      <c r="A14930" t="s">
        <v>15532</v>
      </c>
      <c r="B14930">
        <v>0</v>
      </c>
      <c r="C14930">
        <v>0</v>
      </c>
      <c r="D14930">
        <v>895260</v>
      </c>
      <c r="E14930">
        <v>0</v>
      </c>
      <c r="F14930" s="4">
        <f t="shared" si="233"/>
        <v>298420</v>
      </c>
    </row>
    <row r="14931" spans="1:6" x14ac:dyDescent="0.3">
      <c r="A14931" t="s">
        <v>15533</v>
      </c>
      <c r="B14931">
        <v>0</v>
      </c>
      <c r="C14931">
        <v>0</v>
      </c>
      <c r="D14931">
        <v>357000</v>
      </c>
      <c r="E14931">
        <v>0</v>
      </c>
      <c r="F14931" s="4">
        <f t="shared" si="233"/>
        <v>119000</v>
      </c>
    </row>
    <row r="14932" spans="1:6" x14ac:dyDescent="0.3">
      <c r="A14932" t="s">
        <v>238</v>
      </c>
      <c r="B14932">
        <v>0</v>
      </c>
      <c r="C14932">
        <v>405860</v>
      </c>
      <c r="D14932">
        <v>1010180</v>
      </c>
      <c r="E14932">
        <v>1851560</v>
      </c>
      <c r="F14932" s="4">
        <f t="shared" si="233"/>
        <v>1089200</v>
      </c>
    </row>
    <row r="14933" spans="1:6" x14ac:dyDescent="0.3">
      <c r="A14933" t="s">
        <v>15534</v>
      </c>
      <c r="B14933">
        <v>3550890</v>
      </c>
      <c r="C14933">
        <v>7973300</v>
      </c>
      <c r="D14933">
        <v>13193050</v>
      </c>
      <c r="E14933">
        <v>8635900</v>
      </c>
      <c r="F14933" s="4">
        <f t="shared" si="233"/>
        <v>9934083.333333334</v>
      </c>
    </row>
    <row r="14934" spans="1:6" x14ac:dyDescent="0.3">
      <c r="A14934" t="s">
        <v>15535</v>
      </c>
      <c r="B14934">
        <v>1249150</v>
      </c>
      <c r="C14934">
        <v>2201760</v>
      </c>
      <c r="D14934">
        <v>0</v>
      </c>
      <c r="E14934">
        <v>450560</v>
      </c>
      <c r="F14934" s="4">
        <f t="shared" si="233"/>
        <v>884106.66666666663</v>
      </c>
    </row>
    <row r="14935" spans="1:6" x14ac:dyDescent="0.3">
      <c r="A14935" t="s">
        <v>15536</v>
      </c>
      <c r="B14935">
        <v>2804300</v>
      </c>
      <c r="C14935">
        <v>5087580</v>
      </c>
      <c r="D14935">
        <v>5941360</v>
      </c>
      <c r="E14935">
        <v>3213960</v>
      </c>
      <c r="F14935" s="4">
        <f t="shared" si="233"/>
        <v>4747633.333333333</v>
      </c>
    </row>
    <row r="14936" spans="1:6" x14ac:dyDescent="0.3">
      <c r="A14936" t="s">
        <v>15537</v>
      </c>
      <c r="B14936">
        <v>1811980</v>
      </c>
      <c r="C14936">
        <v>1580670</v>
      </c>
      <c r="D14936">
        <v>546000</v>
      </c>
      <c r="E14936">
        <v>1350000</v>
      </c>
      <c r="F14936" s="4">
        <f t="shared" si="233"/>
        <v>1158890</v>
      </c>
    </row>
    <row r="14937" spans="1:6" x14ac:dyDescent="0.3">
      <c r="A14937" t="s">
        <v>15538</v>
      </c>
      <c r="B14937">
        <v>359450</v>
      </c>
      <c r="C14937">
        <v>2550900</v>
      </c>
      <c r="D14937">
        <v>2512320</v>
      </c>
      <c r="E14937">
        <v>0</v>
      </c>
      <c r="F14937" s="4">
        <f t="shared" si="233"/>
        <v>1687740</v>
      </c>
    </row>
    <row r="14938" spans="1:6" x14ac:dyDescent="0.3">
      <c r="A14938" t="s">
        <v>15539</v>
      </c>
      <c r="B14938">
        <v>2701200</v>
      </c>
      <c r="C14938">
        <v>2156700</v>
      </c>
      <c r="D14938">
        <v>5182020</v>
      </c>
      <c r="E14938">
        <v>2906100</v>
      </c>
      <c r="F14938" s="4">
        <f t="shared" si="233"/>
        <v>3414940</v>
      </c>
    </row>
    <row r="14939" spans="1:6" x14ac:dyDescent="0.3">
      <c r="A14939" t="s">
        <v>15540</v>
      </c>
      <c r="B14939">
        <v>740000</v>
      </c>
      <c r="C14939">
        <v>0</v>
      </c>
      <c r="D14939">
        <v>281190</v>
      </c>
      <c r="E14939">
        <v>386000</v>
      </c>
      <c r="F14939" s="4">
        <f t="shared" si="233"/>
        <v>222396.66666666666</v>
      </c>
    </row>
    <row r="14940" spans="1:6" x14ac:dyDescent="0.3">
      <c r="A14940" t="s">
        <v>15541</v>
      </c>
      <c r="B14940">
        <v>0</v>
      </c>
      <c r="C14940">
        <v>866450</v>
      </c>
      <c r="D14940">
        <v>3100500</v>
      </c>
      <c r="E14940">
        <v>0</v>
      </c>
      <c r="F14940" s="4">
        <f t="shared" si="233"/>
        <v>1322316.6666666667</v>
      </c>
    </row>
    <row r="14941" spans="1:6" x14ac:dyDescent="0.3">
      <c r="A14941" t="s">
        <v>15542</v>
      </c>
      <c r="B14941">
        <v>2329600</v>
      </c>
      <c r="C14941">
        <v>2388750</v>
      </c>
      <c r="D14941">
        <v>2413500</v>
      </c>
      <c r="E14941">
        <v>2952950</v>
      </c>
      <c r="F14941" s="4">
        <f t="shared" si="233"/>
        <v>2585066.6666666665</v>
      </c>
    </row>
    <row r="14942" spans="1:6" x14ac:dyDescent="0.3">
      <c r="A14942" t="s">
        <v>15543</v>
      </c>
      <c r="B14942">
        <v>1589400</v>
      </c>
      <c r="C14942">
        <v>0</v>
      </c>
      <c r="D14942">
        <v>1005850</v>
      </c>
      <c r="E14942">
        <v>1068060</v>
      </c>
      <c r="F14942" s="4">
        <f t="shared" si="233"/>
        <v>691303.33333333337</v>
      </c>
    </row>
    <row r="14943" spans="1:6" x14ac:dyDescent="0.3">
      <c r="A14943" t="s">
        <v>15544</v>
      </c>
      <c r="B14943">
        <v>0</v>
      </c>
      <c r="C14943">
        <v>543950</v>
      </c>
      <c r="D14943">
        <v>0</v>
      </c>
      <c r="E14943">
        <v>0</v>
      </c>
      <c r="F14943" s="4">
        <f t="shared" si="233"/>
        <v>181316.66666666666</v>
      </c>
    </row>
    <row r="14944" spans="1:6" x14ac:dyDescent="0.3">
      <c r="A14944" t="s">
        <v>15545</v>
      </c>
      <c r="B14944">
        <v>0</v>
      </c>
      <c r="C14944">
        <v>0</v>
      </c>
      <c r="D14944">
        <v>651400</v>
      </c>
      <c r="E14944">
        <v>0</v>
      </c>
      <c r="F14944" s="4">
        <f t="shared" si="233"/>
        <v>217133.33333333334</v>
      </c>
    </row>
    <row r="14945" spans="1:6" x14ac:dyDescent="0.3">
      <c r="A14945" t="s">
        <v>15546</v>
      </c>
      <c r="B14945">
        <v>0</v>
      </c>
      <c r="C14945">
        <v>1566810</v>
      </c>
      <c r="D14945">
        <v>234600</v>
      </c>
      <c r="E14945">
        <v>0</v>
      </c>
      <c r="F14945" s="4">
        <f t="shared" si="233"/>
        <v>600470</v>
      </c>
    </row>
    <row r="14946" spans="1:6" x14ac:dyDescent="0.3">
      <c r="A14946" t="s">
        <v>182</v>
      </c>
      <c r="B14946">
        <v>0</v>
      </c>
      <c r="C14946">
        <v>718200</v>
      </c>
      <c r="D14946">
        <v>1833340</v>
      </c>
      <c r="E14946">
        <v>264600</v>
      </c>
      <c r="F14946" s="4">
        <f t="shared" si="233"/>
        <v>938713.33333333337</v>
      </c>
    </row>
    <row r="14947" spans="1:6" x14ac:dyDescent="0.3">
      <c r="A14947" t="s">
        <v>15547</v>
      </c>
      <c r="B14947">
        <v>0</v>
      </c>
      <c r="C14947">
        <v>0</v>
      </c>
      <c r="D14947">
        <v>1712560</v>
      </c>
      <c r="E14947">
        <v>710000</v>
      </c>
      <c r="F14947" s="4">
        <f t="shared" si="233"/>
        <v>807520</v>
      </c>
    </row>
    <row r="14948" spans="1:6" x14ac:dyDescent="0.3">
      <c r="A14948" t="s">
        <v>15548</v>
      </c>
      <c r="B14948">
        <v>0</v>
      </c>
      <c r="C14948">
        <v>0</v>
      </c>
      <c r="D14948">
        <v>768000</v>
      </c>
      <c r="E14948">
        <v>434000</v>
      </c>
      <c r="F14948" s="4">
        <f t="shared" si="233"/>
        <v>400666.66666666669</v>
      </c>
    </row>
    <row r="14949" spans="1:6" x14ac:dyDescent="0.3">
      <c r="A14949" t="s">
        <v>15549</v>
      </c>
      <c r="B14949">
        <v>2028020</v>
      </c>
      <c r="C14949">
        <v>2080400</v>
      </c>
      <c r="D14949">
        <v>2023120</v>
      </c>
      <c r="E14949">
        <v>2014800</v>
      </c>
      <c r="F14949" s="4">
        <f t="shared" si="233"/>
        <v>2039440</v>
      </c>
    </row>
    <row r="14950" spans="1:6" x14ac:dyDescent="0.3">
      <c r="A14950" t="s">
        <v>15550</v>
      </c>
      <c r="B14950">
        <v>0</v>
      </c>
      <c r="C14950">
        <v>2780600</v>
      </c>
      <c r="D14950">
        <v>0</v>
      </c>
      <c r="E14950">
        <v>6510280</v>
      </c>
      <c r="F14950" s="4">
        <f t="shared" si="233"/>
        <v>3096960</v>
      </c>
    </row>
    <row r="14951" spans="1:6" x14ac:dyDescent="0.3">
      <c r="A14951" t="s">
        <v>15551</v>
      </c>
      <c r="B14951">
        <v>264000</v>
      </c>
      <c r="C14951">
        <v>2018290</v>
      </c>
      <c r="D14951">
        <v>2113000</v>
      </c>
      <c r="E14951">
        <v>2073000</v>
      </c>
      <c r="F14951" s="4">
        <f t="shared" si="233"/>
        <v>2068096.6666666667</v>
      </c>
    </row>
    <row r="14952" spans="1:6" x14ac:dyDescent="0.3">
      <c r="A14952" t="s">
        <v>15552</v>
      </c>
      <c r="B14952">
        <v>0</v>
      </c>
      <c r="C14952">
        <v>2020000</v>
      </c>
      <c r="D14952">
        <v>0</v>
      </c>
      <c r="E14952">
        <v>2389440</v>
      </c>
      <c r="F14952" s="4">
        <f t="shared" si="233"/>
        <v>1469813.3333333333</v>
      </c>
    </row>
    <row r="14953" spans="1:6" x14ac:dyDescent="0.3">
      <c r="A14953" t="s">
        <v>15553</v>
      </c>
      <c r="B14953">
        <v>526000</v>
      </c>
      <c r="C14953">
        <v>0</v>
      </c>
      <c r="D14953">
        <v>1242150</v>
      </c>
      <c r="E14953">
        <v>0</v>
      </c>
      <c r="F14953" s="4">
        <f t="shared" si="233"/>
        <v>414050</v>
      </c>
    </row>
    <row r="14954" spans="1:6" x14ac:dyDescent="0.3">
      <c r="A14954" t="s">
        <v>208</v>
      </c>
      <c r="B14954">
        <v>3770467</v>
      </c>
      <c r="C14954">
        <v>4512500</v>
      </c>
      <c r="D14954">
        <v>4634609</v>
      </c>
      <c r="E14954">
        <v>6564800</v>
      </c>
      <c r="F14954" s="4">
        <f t="shared" si="233"/>
        <v>5237303</v>
      </c>
    </row>
    <row r="14955" spans="1:6" x14ac:dyDescent="0.3">
      <c r="A14955" t="s">
        <v>15554</v>
      </c>
      <c r="B14955">
        <v>2128210</v>
      </c>
      <c r="C14955">
        <v>5520990</v>
      </c>
      <c r="D14955">
        <v>2322320</v>
      </c>
      <c r="E14955">
        <v>2328490</v>
      </c>
      <c r="F14955" s="4">
        <f t="shared" si="233"/>
        <v>3390600</v>
      </c>
    </row>
    <row r="14956" spans="1:6" x14ac:dyDescent="0.3">
      <c r="A14956" t="s">
        <v>15555</v>
      </c>
      <c r="B14956">
        <v>1929390</v>
      </c>
      <c r="C14956">
        <v>906400</v>
      </c>
      <c r="D14956">
        <v>3028320</v>
      </c>
      <c r="E14956">
        <v>1204560</v>
      </c>
      <c r="F14956" s="4">
        <f t="shared" si="233"/>
        <v>1713093.3333333333</v>
      </c>
    </row>
    <row r="14957" spans="1:6" x14ac:dyDescent="0.3">
      <c r="A14957" t="s">
        <v>15556</v>
      </c>
      <c r="B14957">
        <v>2220000</v>
      </c>
      <c r="C14957">
        <v>2785000</v>
      </c>
      <c r="D14957">
        <v>2124640</v>
      </c>
      <c r="E14957">
        <v>2026000</v>
      </c>
      <c r="F14957" s="4">
        <f t="shared" si="233"/>
        <v>2311880</v>
      </c>
    </row>
    <row r="14958" spans="1:6" x14ac:dyDescent="0.3">
      <c r="A14958" t="s">
        <v>15557</v>
      </c>
      <c r="B14958">
        <v>0</v>
      </c>
      <c r="C14958">
        <v>2339200</v>
      </c>
      <c r="D14958">
        <v>529200</v>
      </c>
      <c r="E14958">
        <v>0</v>
      </c>
      <c r="F14958" s="4">
        <f t="shared" si="233"/>
        <v>956133.33333333337</v>
      </c>
    </row>
    <row r="14959" spans="1:6" x14ac:dyDescent="0.3">
      <c r="A14959" t="s">
        <v>15558</v>
      </c>
      <c r="B14959">
        <v>276640</v>
      </c>
      <c r="C14959">
        <v>0</v>
      </c>
      <c r="D14959">
        <v>0</v>
      </c>
      <c r="E14959">
        <v>0</v>
      </c>
      <c r="F14959" s="4">
        <f t="shared" si="233"/>
        <v>0</v>
      </c>
    </row>
    <row r="14960" spans="1:6" x14ac:dyDescent="0.3">
      <c r="A14960" t="s">
        <v>15559</v>
      </c>
      <c r="B14960">
        <v>256000</v>
      </c>
      <c r="C14960">
        <v>612000</v>
      </c>
      <c r="D14960">
        <v>0</v>
      </c>
      <c r="E14960">
        <v>839280</v>
      </c>
      <c r="F14960" s="4">
        <f t="shared" si="233"/>
        <v>483760</v>
      </c>
    </row>
    <row r="14961" spans="1:6" x14ac:dyDescent="0.3">
      <c r="A14961" t="s">
        <v>15560</v>
      </c>
      <c r="B14961">
        <v>2298660</v>
      </c>
      <c r="C14961">
        <v>2363270</v>
      </c>
      <c r="D14961">
        <v>2850660</v>
      </c>
      <c r="E14961">
        <v>4167800</v>
      </c>
      <c r="F14961" s="4">
        <f t="shared" si="233"/>
        <v>3127243.3333333335</v>
      </c>
    </row>
    <row r="14962" spans="1:6" x14ac:dyDescent="0.3">
      <c r="A14962" t="s">
        <v>15561</v>
      </c>
      <c r="B14962">
        <v>0</v>
      </c>
      <c r="C14962">
        <v>0</v>
      </c>
      <c r="D14962">
        <v>700450</v>
      </c>
      <c r="E14962">
        <v>0</v>
      </c>
      <c r="F14962" s="4">
        <f t="shared" si="233"/>
        <v>233483.33333333334</v>
      </c>
    </row>
    <row r="14963" spans="1:6" x14ac:dyDescent="0.3">
      <c r="A14963" t="s">
        <v>15562</v>
      </c>
      <c r="B14963">
        <v>613000</v>
      </c>
      <c r="C14963">
        <v>647680</v>
      </c>
      <c r="D14963">
        <v>548730</v>
      </c>
      <c r="E14963">
        <v>0</v>
      </c>
      <c r="F14963" s="4">
        <f t="shared" si="233"/>
        <v>398803.33333333331</v>
      </c>
    </row>
    <row r="14964" spans="1:6" x14ac:dyDescent="0.3">
      <c r="A14964" t="s">
        <v>15563</v>
      </c>
      <c r="B14964">
        <v>0</v>
      </c>
      <c r="C14964">
        <v>0</v>
      </c>
      <c r="D14964">
        <v>1732200</v>
      </c>
      <c r="E14964">
        <v>0</v>
      </c>
      <c r="F14964" s="4">
        <f t="shared" si="233"/>
        <v>577400</v>
      </c>
    </row>
    <row r="14965" spans="1:6" x14ac:dyDescent="0.3">
      <c r="A14965" t="s">
        <v>15564</v>
      </c>
      <c r="B14965">
        <v>0</v>
      </c>
      <c r="C14965">
        <v>0</v>
      </c>
      <c r="D14965">
        <v>16656900</v>
      </c>
      <c r="E14965">
        <v>17463000</v>
      </c>
      <c r="F14965" s="4">
        <f t="shared" si="233"/>
        <v>11373300</v>
      </c>
    </row>
    <row r="14966" spans="1:6" x14ac:dyDescent="0.3">
      <c r="A14966" t="s">
        <v>15565</v>
      </c>
      <c r="B14966">
        <v>305000</v>
      </c>
      <c r="C14966">
        <v>901810</v>
      </c>
      <c r="D14966">
        <v>1345890</v>
      </c>
      <c r="E14966">
        <v>0</v>
      </c>
      <c r="F14966" s="4">
        <f t="shared" si="233"/>
        <v>749233.33333333337</v>
      </c>
    </row>
    <row r="14967" spans="1:6" x14ac:dyDescent="0.3">
      <c r="A14967" t="s">
        <v>15566</v>
      </c>
      <c r="B14967">
        <v>656000</v>
      </c>
      <c r="C14967">
        <v>300300</v>
      </c>
      <c r="D14967">
        <v>2023720</v>
      </c>
      <c r="E14967">
        <v>0</v>
      </c>
      <c r="F14967" s="4">
        <f t="shared" si="233"/>
        <v>774673.33333333337</v>
      </c>
    </row>
    <row r="14968" spans="1:6" x14ac:dyDescent="0.3">
      <c r="A14968" t="s">
        <v>15567</v>
      </c>
      <c r="B14968">
        <v>0</v>
      </c>
      <c r="C14968">
        <v>483590</v>
      </c>
      <c r="D14968">
        <v>0</v>
      </c>
      <c r="E14968">
        <v>0</v>
      </c>
      <c r="F14968" s="4">
        <f t="shared" si="233"/>
        <v>161196.66666666666</v>
      </c>
    </row>
    <row r="14969" spans="1:6" x14ac:dyDescent="0.3">
      <c r="A14969" t="s">
        <v>15568</v>
      </c>
      <c r="B14969">
        <v>1347810</v>
      </c>
      <c r="C14969">
        <v>0</v>
      </c>
      <c r="D14969">
        <v>880510</v>
      </c>
      <c r="E14969">
        <v>984620</v>
      </c>
      <c r="F14969" s="4">
        <f t="shared" si="233"/>
        <v>621710</v>
      </c>
    </row>
    <row r="14970" spans="1:6" x14ac:dyDescent="0.3">
      <c r="A14970" t="s">
        <v>15569</v>
      </c>
      <c r="B14970">
        <v>622440</v>
      </c>
      <c r="C14970">
        <v>369880</v>
      </c>
      <c r="D14970">
        <v>1057080</v>
      </c>
      <c r="E14970">
        <v>0</v>
      </c>
      <c r="F14970" s="4">
        <f t="shared" si="233"/>
        <v>475653.33333333331</v>
      </c>
    </row>
    <row r="14971" spans="1:6" x14ac:dyDescent="0.3">
      <c r="A14971" t="s">
        <v>15570</v>
      </c>
      <c r="B14971">
        <v>0</v>
      </c>
      <c r="C14971">
        <v>0</v>
      </c>
      <c r="D14971">
        <v>749840</v>
      </c>
      <c r="E14971">
        <v>550650</v>
      </c>
      <c r="F14971" s="4">
        <f t="shared" si="233"/>
        <v>433496.66666666669</v>
      </c>
    </row>
    <row r="14972" spans="1:6" x14ac:dyDescent="0.3">
      <c r="A14972" t="s">
        <v>15571</v>
      </c>
      <c r="B14972">
        <v>248000</v>
      </c>
      <c r="C14972">
        <v>2176000</v>
      </c>
      <c r="D14972">
        <v>2293920</v>
      </c>
      <c r="E14972">
        <v>2228600</v>
      </c>
      <c r="F14972" s="4">
        <f t="shared" si="233"/>
        <v>2232840</v>
      </c>
    </row>
    <row r="14973" spans="1:6" x14ac:dyDescent="0.3">
      <c r="A14973" t="s">
        <v>15572</v>
      </c>
      <c r="B14973">
        <v>0</v>
      </c>
      <c r="C14973">
        <v>1219400</v>
      </c>
      <c r="D14973">
        <v>2437220</v>
      </c>
      <c r="E14973">
        <v>3292500</v>
      </c>
      <c r="F14973" s="4">
        <f t="shared" si="233"/>
        <v>2316373.3333333335</v>
      </c>
    </row>
    <row r="14974" spans="1:6" x14ac:dyDescent="0.3">
      <c r="A14974" t="s">
        <v>15573</v>
      </c>
      <c r="B14974">
        <v>0</v>
      </c>
      <c r="C14974">
        <v>606060</v>
      </c>
      <c r="D14974">
        <v>1046500</v>
      </c>
      <c r="E14974">
        <v>382200</v>
      </c>
      <c r="F14974" s="4">
        <f t="shared" si="233"/>
        <v>678253.33333333337</v>
      </c>
    </row>
    <row r="14975" spans="1:6" x14ac:dyDescent="0.3">
      <c r="A14975" t="s">
        <v>15574</v>
      </c>
      <c r="B14975">
        <v>0</v>
      </c>
      <c r="C14975">
        <v>0</v>
      </c>
      <c r="D14975">
        <v>496860</v>
      </c>
      <c r="E14975">
        <v>817000</v>
      </c>
      <c r="F14975" s="4">
        <f t="shared" si="233"/>
        <v>437953.33333333331</v>
      </c>
    </row>
    <row r="14976" spans="1:6" x14ac:dyDescent="0.3">
      <c r="A14976" t="s">
        <v>15575</v>
      </c>
      <c r="B14976">
        <v>4980000</v>
      </c>
      <c r="C14976">
        <v>4867930</v>
      </c>
      <c r="D14976">
        <v>7209500</v>
      </c>
      <c r="E14976">
        <v>9368420</v>
      </c>
      <c r="F14976" s="4">
        <f t="shared" si="233"/>
        <v>7148616.666666667</v>
      </c>
    </row>
    <row r="14977" spans="1:6" x14ac:dyDescent="0.3">
      <c r="A14977" t="s">
        <v>15576</v>
      </c>
      <c r="B14977">
        <v>0</v>
      </c>
      <c r="C14977">
        <v>0</v>
      </c>
      <c r="D14977">
        <v>1478140</v>
      </c>
      <c r="E14977">
        <v>1540400</v>
      </c>
      <c r="F14977" s="4">
        <f t="shared" si="233"/>
        <v>1006180</v>
      </c>
    </row>
    <row r="14978" spans="1:6" x14ac:dyDescent="0.3">
      <c r="A14978" t="s">
        <v>15577</v>
      </c>
      <c r="B14978">
        <v>2136760</v>
      </c>
      <c r="C14978">
        <v>2297200</v>
      </c>
      <c r="D14978">
        <v>0</v>
      </c>
      <c r="E14978">
        <v>2111840</v>
      </c>
      <c r="F14978" s="4">
        <f t="shared" si="233"/>
        <v>1469680</v>
      </c>
    </row>
    <row r="14979" spans="1:6" x14ac:dyDescent="0.3">
      <c r="A14979" t="s">
        <v>15578</v>
      </c>
      <c r="B14979">
        <v>0</v>
      </c>
      <c r="C14979">
        <v>0</v>
      </c>
      <c r="D14979">
        <v>332000</v>
      </c>
      <c r="E14979">
        <v>0</v>
      </c>
      <c r="F14979" s="4">
        <f t="shared" ref="F14979:F15042" si="234">SUM(C14979:E14979)/3</f>
        <v>110666.66666666667</v>
      </c>
    </row>
    <row r="14980" spans="1:6" x14ac:dyDescent="0.3">
      <c r="A14980" t="s">
        <v>15579</v>
      </c>
      <c r="B14980">
        <v>0</v>
      </c>
      <c r="C14980">
        <v>1168150</v>
      </c>
      <c r="D14980">
        <v>272870</v>
      </c>
      <c r="E14980">
        <v>273000</v>
      </c>
      <c r="F14980" s="4">
        <f t="shared" si="234"/>
        <v>571340</v>
      </c>
    </row>
    <row r="14981" spans="1:6" x14ac:dyDescent="0.3">
      <c r="A14981" t="s">
        <v>15580</v>
      </c>
      <c r="B14981">
        <v>0</v>
      </c>
      <c r="C14981">
        <v>2597400</v>
      </c>
      <c r="D14981">
        <v>0</v>
      </c>
      <c r="E14981">
        <v>0</v>
      </c>
      <c r="F14981" s="4">
        <f t="shared" si="234"/>
        <v>865800</v>
      </c>
    </row>
    <row r="14982" spans="1:6" x14ac:dyDescent="0.3">
      <c r="A14982" t="s">
        <v>15581</v>
      </c>
      <c r="B14982">
        <v>0</v>
      </c>
      <c r="C14982">
        <v>0</v>
      </c>
      <c r="D14982">
        <v>349000</v>
      </c>
      <c r="E14982">
        <v>0</v>
      </c>
      <c r="F14982" s="4">
        <f t="shared" si="234"/>
        <v>116333.33333333333</v>
      </c>
    </row>
    <row r="14983" spans="1:6" x14ac:dyDescent="0.3">
      <c r="A14983" t="s">
        <v>15582</v>
      </c>
      <c r="B14983">
        <v>448000</v>
      </c>
      <c r="C14983">
        <v>0</v>
      </c>
      <c r="D14983">
        <v>2127680</v>
      </c>
      <c r="E14983">
        <v>450560</v>
      </c>
      <c r="F14983" s="4">
        <f t="shared" si="234"/>
        <v>859413.33333333337</v>
      </c>
    </row>
    <row r="14984" spans="1:6" x14ac:dyDescent="0.3">
      <c r="A14984" t="s">
        <v>15583</v>
      </c>
      <c r="B14984">
        <v>0</v>
      </c>
      <c r="C14984">
        <v>1951820</v>
      </c>
      <c r="D14984">
        <v>1312220</v>
      </c>
      <c r="E14984">
        <v>1248460</v>
      </c>
      <c r="F14984" s="4">
        <f t="shared" si="234"/>
        <v>1504166.6666666667</v>
      </c>
    </row>
    <row r="14985" spans="1:6" x14ac:dyDescent="0.3">
      <c r="A14985" t="s">
        <v>15584</v>
      </c>
      <c r="B14985">
        <v>0</v>
      </c>
      <c r="C14985">
        <v>291200</v>
      </c>
      <c r="D14985">
        <v>0</v>
      </c>
      <c r="E14985">
        <v>0</v>
      </c>
      <c r="F14985" s="4">
        <f t="shared" si="234"/>
        <v>97066.666666666672</v>
      </c>
    </row>
    <row r="14986" spans="1:6" x14ac:dyDescent="0.3">
      <c r="A14986" t="s">
        <v>15585</v>
      </c>
      <c r="B14986">
        <v>213850</v>
      </c>
      <c r="C14986">
        <v>1780300</v>
      </c>
      <c r="D14986">
        <v>330150</v>
      </c>
      <c r="E14986">
        <v>0</v>
      </c>
      <c r="F14986" s="4">
        <f t="shared" si="234"/>
        <v>703483.33333333337</v>
      </c>
    </row>
    <row r="14987" spans="1:6" x14ac:dyDescent="0.3">
      <c r="A14987" t="s">
        <v>15586</v>
      </c>
      <c r="B14987">
        <v>883200</v>
      </c>
      <c r="C14987">
        <v>0</v>
      </c>
      <c r="D14987">
        <v>613880</v>
      </c>
      <c r="E14987">
        <v>0</v>
      </c>
      <c r="F14987" s="4">
        <f t="shared" si="234"/>
        <v>204626.66666666666</v>
      </c>
    </row>
    <row r="14988" spans="1:6" x14ac:dyDescent="0.3">
      <c r="A14988" t="s">
        <v>15587</v>
      </c>
      <c r="B14988">
        <v>0</v>
      </c>
      <c r="C14988">
        <v>0</v>
      </c>
      <c r="D14988">
        <v>1060150</v>
      </c>
      <c r="E14988">
        <v>0</v>
      </c>
      <c r="F14988" s="4">
        <f t="shared" si="234"/>
        <v>353383.33333333331</v>
      </c>
    </row>
    <row r="14989" spans="1:6" x14ac:dyDescent="0.3">
      <c r="A14989" t="s">
        <v>15588</v>
      </c>
      <c r="B14989">
        <v>528000</v>
      </c>
      <c r="C14989">
        <v>0</v>
      </c>
      <c r="D14989">
        <v>0</v>
      </c>
      <c r="E14989">
        <v>0</v>
      </c>
      <c r="F14989" s="4">
        <f t="shared" si="234"/>
        <v>0</v>
      </c>
    </row>
    <row r="14990" spans="1:6" x14ac:dyDescent="0.3">
      <c r="A14990" t="s">
        <v>15589</v>
      </c>
      <c r="B14990">
        <v>1348540</v>
      </c>
      <c r="C14990">
        <v>857800</v>
      </c>
      <c r="D14990">
        <v>0</v>
      </c>
      <c r="E14990">
        <v>650600</v>
      </c>
      <c r="F14990" s="4">
        <f t="shared" si="234"/>
        <v>502800</v>
      </c>
    </row>
    <row r="14991" spans="1:6" x14ac:dyDescent="0.3">
      <c r="A14991" t="s">
        <v>15590</v>
      </c>
      <c r="B14991">
        <v>2552370</v>
      </c>
      <c r="C14991">
        <v>4025550</v>
      </c>
      <c r="D14991">
        <v>10822500</v>
      </c>
      <c r="E14991">
        <v>6123860</v>
      </c>
      <c r="F14991" s="4">
        <f t="shared" si="234"/>
        <v>6990636.666666667</v>
      </c>
    </row>
    <row r="14992" spans="1:6" x14ac:dyDescent="0.3">
      <c r="A14992" t="s">
        <v>15591</v>
      </c>
      <c r="B14992">
        <v>0</v>
      </c>
      <c r="C14992">
        <v>1087760</v>
      </c>
      <c r="D14992">
        <v>0</v>
      </c>
      <c r="E14992">
        <v>386000</v>
      </c>
      <c r="F14992" s="4">
        <f t="shared" si="234"/>
        <v>491253.33333333331</v>
      </c>
    </row>
    <row r="14993" spans="1:6" x14ac:dyDescent="0.3">
      <c r="A14993" t="s">
        <v>15592</v>
      </c>
      <c r="B14993">
        <v>627730</v>
      </c>
      <c r="C14993">
        <v>300300</v>
      </c>
      <c r="D14993">
        <v>0</v>
      </c>
      <c r="E14993">
        <v>396960</v>
      </c>
      <c r="F14993" s="4">
        <f t="shared" si="234"/>
        <v>232420</v>
      </c>
    </row>
    <row r="14994" spans="1:6" x14ac:dyDescent="0.3">
      <c r="A14994" t="s">
        <v>15593</v>
      </c>
      <c r="B14994">
        <v>73277250</v>
      </c>
      <c r="C14994">
        <v>59863830</v>
      </c>
      <c r="D14994">
        <v>34199160</v>
      </c>
      <c r="E14994">
        <v>33394300</v>
      </c>
      <c r="F14994" s="4">
        <f t="shared" si="234"/>
        <v>42485763.333333336</v>
      </c>
    </row>
    <row r="14995" spans="1:6" x14ac:dyDescent="0.3">
      <c r="A14995" t="s">
        <v>15594</v>
      </c>
      <c r="B14995">
        <v>2358500</v>
      </c>
      <c r="C14995">
        <v>230000</v>
      </c>
      <c r="D14995">
        <v>0</v>
      </c>
      <c r="E14995">
        <v>0</v>
      </c>
      <c r="F14995" s="4">
        <f t="shared" si="234"/>
        <v>76666.666666666672</v>
      </c>
    </row>
    <row r="14996" spans="1:6" x14ac:dyDescent="0.3">
      <c r="A14996" t="s">
        <v>15595</v>
      </c>
      <c r="B14996">
        <v>0</v>
      </c>
      <c r="C14996">
        <v>567840</v>
      </c>
      <c r="D14996">
        <v>365000</v>
      </c>
      <c r="E14996">
        <v>1327900</v>
      </c>
      <c r="F14996" s="4">
        <f t="shared" si="234"/>
        <v>753580</v>
      </c>
    </row>
    <row r="14997" spans="1:6" x14ac:dyDescent="0.3">
      <c r="A14997" t="s">
        <v>15596</v>
      </c>
      <c r="B14997">
        <v>0</v>
      </c>
      <c r="C14997">
        <v>740000</v>
      </c>
      <c r="D14997">
        <v>0</v>
      </c>
      <c r="E14997">
        <v>0</v>
      </c>
      <c r="F14997" s="4">
        <f t="shared" si="234"/>
        <v>246666.66666666666</v>
      </c>
    </row>
    <row r="14998" spans="1:6" x14ac:dyDescent="0.3">
      <c r="A14998" t="s">
        <v>15597</v>
      </c>
      <c r="B14998">
        <v>797160</v>
      </c>
      <c r="C14998">
        <v>0</v>
      </c>
      <c r="D14998">
        <v>0</v>
      </c>
      <c r="E14998">
        <v>0</v>
      </c>
      <c r="F14998" s="4">
        <f t="shared" si="234"/>
        <v>0</v>
      </c>
    </row>
    <row r="14999" spans="1:6" x14ac:dyDescent="0.3">
      <c r="A14999" t="s">
        <v>15598</v>
      </c>
      <c r="B14999">
        <v>0</v>
      </c>
      <c r="C14999">
        <v>1021020</v>
      </c>
      <c r="D14999">
        <v>1053690</v>
      </c>
      <c r="E14999">
        <v>1922920</v>
      </c>
      <c r="F14999" s="4">
        <f t="shared" si="234"/>
        <v>1332543.3333333333</v>
      </c>
    </row>
    <row r="15000" spans="1:6" x14ac:dyDescent="0.3">
      <c r="A15000" t="s">
        <v>15599</v>
      </c>
      <c r="B15000">
        <v>2529280</v>
      </c>
      <c r="C15000">
        <v>3540560</v>
      </c>
      <c r="D15000">
        <v>0</v>
      </c>
      <c r="E15000">
        <v>4239540</v>
      </c>
      <c r="F15000" s="4">
        <f t="shared" si="234"/>
        <v>2593366.6666666665</v>
      </c>
    </row>
    <row r="15001" spans="1:6" x14ac:dyDescent="0.3">
      <c r="A15001" t="s">
        <v>282</v>
      </c>
      <c r="B15001">
        <v>4164050</v>
      </c>
      <c r="C15001">
        <v>760000</v>
      </c>
      <c r="D15001">
        <v>910000</v>
      </c>
      <c r="E15001">
        <v>3436700</v>
      </c>
      <c r="F15001" s="4">
        <f t="shared" si="234"/>
        <v>1702233.3333333333</v>
      </c>
    </row>
    <row r="15002" spans="1:6" x14ac:dyDescent="0.3">
      <c r="A15002" t="s">
        <v>15600</v>
      </c>
      <c r="B15002">
        <v>740000</v>
      </c>
      <c r="C15002">
        <v>0</v>
      </c>
      <c r="D15002">
        <v>0</v>
      </c>
      <c r="E15002">
        <v>0</v>
      </c>
      <c r="F15002" s="4">
        <f t="shared" si="234"/>
        <v>0</v>
      </c>
    </row>
    <row r="15003" spans="1:6" x14ac:dyDescent="0.3">
      <c r="A15003" t="s">
        <v>15601</v>
      </c>
      <c r="B15003">
        <v>912380</v>
      </c>
      <c r="C15003">
        <v>0</v>
      </c>
      <c r="D15003">
        <v>907270</v>
      </c>
      <c r="E15003">
        <v>5067150</v>
      </c>
      <c r="F15003" s="4">
        <f t="shared" si="234"/>
        <v>1991473.3333333333</v>
      </c>
    </row>
    <row r="15004" spans="1:6" x14ac:dyDescent="0.3">
      <c r="A15004" t="s">
        <v>15602</v>
      </c>
      <c r="B15004">
        <v>0</v>
      </c>
      <c r="C15004">
        <v>460000</v>
      </c>
      <c r="D15004">
        <v>0</v>
      </c>
      <c r="E15004">
        <v>703800</v>
      </c>
      <c r="F15004" s="4">
        <f t="shared" si="234"/>
        <v>387933.33333333331</v>
      </c>
    </row>
    <row r="15005" spans="1:6" x14ac:dyDescent="0.3">
      <c r="A15005" t="s">
        <v>15603</v>
      </c>
      <c r="B15005">
        <v>2363720</v>
      </c>
      <c r="C15005">
        <v>2206000</v>
      </c>
      <c r="D15005">
        <v>2210200</v>
      </c>
      <c r="E15005">
        <v>2041100</v>
      </c>
      <c r="F15005" s="4">
        <f t="shared" si="234"/>
        <v>2152433.3333333335</v>
      </c>
    </row>
    <row r="15006" spans="1:6" x14ac:dyDescent="0.3">
      <c r="A15006" t="s">
        <v>552</v>
      </c>
      <c r="B15006">
        <v>2483880</v>
      </c>
      <c r="C15006">
        <v>3680240</v>
      </c>
      <c r="D15006">
        <v>6578380</v>
      </c>
      <c r="E15006">
        <v>3080460</v>
      </c>
      <c r="F15006" s="4">
        <f t="shared" si="234"/>
        <v>4446360</v>
      </c>
    </row>
    <row r="15007" spans="1:6" x14ac:dyDescent="0.3">
      <c r="A15007" t="s">
        <v>15604</v>
      </c>
      <c r="B15007">
        <v>0</v>
      </c>
      <c r="C15007">
        <v>0</v>
      </c>
      <c r="D15007">
        <v>3008120</v>
      </c>
      <c r="E15007">
        <v>573300</v>
      </c>
      <c r="F15007" s="4">
        <f t="shared" si="234"/>
        <v>1193806.6666666667</v>
      </c>
    </row>
    <row r="15008" spans="1:6" x14ac:dyDescent="0.3">
      <c r="A15008" t="s">
        <v>797</v>
      </c>
      <c r="B15008">
        <v>0</v>
      </c>
      <c r="C15008">
        <v>11472690</v>
      </c>
      <c r="D15008">
        <v>730000</v>
      </c>
      <c r="E15008">
        <v>5111100</v>
      </c>
      <c r="F15008" s="4">
        <f t="shared" si="234"/>
        <v>5771263.333333333</v>
      </c>
    </row>
    <row r="15009" spans="1:6" x14ac:dyDescent="0.3">
      <c r="A15009" t="s">
        <v>15605</v>
      </c>
      <c r="B15009">
        <v>0</v>
      </c>
      <c r="C15009">
        <v>6627500</v>
      </c>
      <c r="D15009">
        <v>633360</v>
      </c>
      <c r="E15009">
        <v>2763100</v>
      </c>
      <c r="F15009" s="4">
        <f t="shared" si="234"/>
        <v>3341320</v>
      </c>
    </row>
    <row r="15010" spans="1:6" x14ac:dyDescent="0.3">
      <c r="A15010" t="s">
        <v>15606</v>
      </c>
      <c r="B15010">
        <v>5609120</v>
      </c>
      <c r="C15010">
        <v>0</v>
      </c>
      <c r="D15010">
        <v>0</v>
      </c>
      <c r="E15010">
        <v>0</v>
      </c>
      <c r="F15010" s="4">
        <f t="shared" si="234"/>
        <v>0</v>
      </c>
    </row>
    <row r="15011" spans="1:6" x14ac:dyDescent="0.3">
      <c r="A15011" t="s">
        <v>15607</v>
      </c>
      <c r="B15011">
        <v>1130000</v>
      </c>
      <c r="C15011">
        <v>2309500</v>
      </c>
      <c r="D15011">
        <v>3590900</v>
      </c>
      <c r="E15011">
        <v>4101600</v>
      </c>
      <c r="F15011" s="4">
        <f t="shared" si="234"/>
        <v>3334000</v>
      </c>
    </row>
    <row r="15012" spans="1:6" x14ac:dyDescent="0.3">
      <c r="A15012" t="s">
        <v>15608</v>
      </c>
      <c r="B15012">
        <v>1142960</v>
      </c>
      <c r="C15012">
        <v>0</v>
      </c>
      <c r="D15012">
        <v>1224560</v>
      </c>
      <c r="E15012">
        <v>742560</v>
      </c>
      <c r="F15012" s="4">
        <f t="shared" si="234"/>
        <v>655706.66666666663</v>
      </c>
    </row>
    <row r="15013" spans="1:6" x14ac:dyDescent="0.3">
      <c r="A15013" t="s">
        <v>15609</v>
      </c>
      <c r="B15013">
        <v>0</v>
      </c>
      <c r="C15013">
        <v>0</v>
      </c>
      <c r="D15013">
        <v>995900</v>
      </c>
      <c r="E15013">
        <v>608760</v>
      </c>
      <c r="F15013" s="4">
        <f t="shared" si="234"/>
        <v>534886.66666666663</v>
      </c>
    </row>
    <row r="15014" spans="1:6" x14ac:dyDescent="0.3">
      <c r="A15014" t="s">
        <v>15610</v>
      </c>
      <c r="B15014">
        <v>0</v>
      </c>
      <c r="C15014">
        <v>267540</v>
      </c>
      <c r="D15014">
        <v>0</v>
      </c>
      <c r="E15014">
        <v>0</v>
      </c>
      <c r="F15014" s="4">
        <f t="shared" si="234"/>
        <v>89180</v>
      </c>
    </row>
    <row r="15015" spans="1:6" x14ac:dyDescent="0.3">
      <c r="A15015" t="s">
        <v>15611</v>
      </c>
      <c r="B15015">
        <v>851000</v>
      </c>
      <c r="C15015">
        <v>922760</v>
      </c>
      <c r="D15015">
        <v>0</v>
      </c>
      <c r="E15015">
        <v>596700</v>
      </c>
      <c r="F15015" s="4">
        <f t="shared" si="234"/>
        <v>506486.66666666669</v>
      </c>
    </row>
    <row r="15016" spans="1:6" x14ac:dyDescent="0.3">
      <c r="A15016" t="s">
        <v>15612</v>
      </c>
      <c r="B15016">
        <v>0</v>
      </c>
      <c r="C15016">
        <v>561350</v>
      </c>
      <c r="D15016">
        <v>0</v>
      </c>
      <c r="E15016">
        <v>453280</v>
      </c>
      <c r="F15016" s="4">
        <f t="shared" si="234"/>
        <v>338210</v>
      </c>
    </row>
    <row r="15017" spans="1:6" x14ac:dyDescent="0.3">
      <c r="A15017" t="s">
        <v>15613</v>
      </c>
      <c r="B15017">
        <v>0</v>
      </c>
      <c r="C15017">
        <v>370000</v>
      </c>
      <c r="D15017">
        <v>2228320</v>
      </c>
      <c r="E15017">
        <v>2164200</v>
      </c>
      <c r="F15017" s="4">
        <f t="shared" si="234"/>
        <v>1587506.6666666667</v>
      </c>
    </row>
    <row r="15018" spans="1:6" x14ac:dyDescent="0.3">
      <c r="A15018" t="s">
        <v>15614</v>
      </c>
      <c r="B15018">
        <v>949770</v>
      </c>
      <c r="C15018">
        <v>5233960</v>
      </c>
      <c r="D15018">
        <v>6326560</v>
      </c>
      <c r="E15018">
        <v>3395120</v>
      </c>
      <c r="F15018" s="4">
        <f t="shared" si="234"/>
        <v>4985213.333333333</v>
      </c>
    </row>
    <row r="15019" spans="1:6" x14ac:dyDescent="0.3">
      <c r="A15019" t="s">
        <v>15615</v>
      </c>
      <c r="B15019">
        <v>0</v>
      </c>
      <c r="C15019">
        <v>0</v>
      </c>
      <c r="D15019">
        <v>2214200</v>
      </c>
      <c r="E15019">
        <v>0</v>
      </c>
      <c r="F15019" s="4">
        <f t="shared" si="234"/>
        <v>738066.66666666663</v>
      </c>
    </row>
    <row r="15020" spans="1:6" x14ac:dyDescent="0.3">
      <c r="A15020" t="s">
        <v>15616</v>
      </c>
      <c r="B15020">
        <v>895300</v>
      </c>
      <c r="C15020">
        <v>0</v>
      </c>
      <c r="D15020">
        <v>893620</v>
      </c>
      <c r="E15020">
        <v>386000</v>
      </c>
      <c r="F15020" s="4">
        <f t="shared" si="234"/>
        <v>426540</v>
      </c>
    </row>
    <row r="15021" spans="1:6" x14ac:dyDescent="0.3">
      <c r="A15021" t="s">
        <v>15617</v>
      </c>
      <c r="B15021">
        <v>0</v>
      </c>
      <c r="C15021">
        <v>0</v>
      </c>
      <c r="D15021">
        <v>2160340</v>
      </c>
      <c r="E15021">
        <v>0</v>
      </c>
      <c r="F15021" s="4">
        <f t="shared" si="234"/>
        <v>720113.33333333337</v>
      </c>
    </row>
    <row r="15022" spans="1:6" x14ac:dyDescent="0.3">
      <c r="A15022" t="s">
        <v>15618</v>
      </c>
      <c r="B15022">
        <v>5717380</v>
      </c>
      <c r="C15022">
        <v>4202910</v>
      </c>
      <c r="D15022">
        <v>5071430</v>
      </c>
      <c r="E15022">
        <v>5229860</v>
      </c>
      <c r="F15022" s="4">
        <f t="shared" si="234"/>
        <v>4834733.333333333</v>
      </c>
    </row>
    <row r="15023" spans="1:6" x14ac:dyDescent="0.3">
      <c r="A15023" t="s">
        <v>15619</v>
      </c>
      <c r="B15023">
        <v>370000</v>
      </c>
      <c r="C15023">
        <v>0</v>
      </c>
      <c r="D15023">
        <v>0</v>
      </c>
      <c r="E15023">
        <v>453280</v>
      </c>
      <c r="F15023" s="4">
        <f t="shared" si="234"/>
        <v>151093.33333333334</v>
      </c>
    </row>
    <row r="15024" spans="1:6" x14ac:dyDescent="0.3">
      <c r="A15024" t="s">
        <v>15620</v>
      </c>
      <c r="B15024">
        <v>855400</v>
      </c>
      <c r="C15024">
        <v>1262500</v>
      </c>
      <c r="D15024">
        <v>0</v>
      </c>
      <c r="E15024">
        <v>660660</v>
      </c>
      <c r="F15024" s="4">
        <f t="shared" si="234"/>
        <v>641053.33333333337</v>
      </c>
    </row>
    <row r="15025" spans="1:6" x14ac:dyDescent="0.3">
      <c r="A15025" t="s">
        <v>15621</v>
      </c>
      <c r="B15025">
        <v>1419590</v>
      </c>
      <c r="C15025">
        <v>370000</v>
      </c>
      <c r="D15025">
        <v>605500</v>
      </c>
      <c r="E15025">
        <v>852560</v>
      </c>
      <c r="F15025" s="4">
        <f t="shared" si="234"/>
        <v>609353.33333333337</v>
      </c>
    </row>
    <row r="15026" spans="1:6" x14ac:dyDescent="0.3">
      <c r="A15026" t="s">
        <v>15622</v>
      </c>
      <c r="B15026">
        <v>1792480</v>
      </c>
      <c r="C15026">
        <v>546910</v>
      </c>
      <c r="D15026">
        <v>519700</v>
      </c>
      <c r="E15026">
        <v>0</v>
      </c>
      <c r="F15026" s="4">
        <f t="shared" si="234"/>
        <v>355536.66666666669</v>
      </c>
    </row>
    <row r="15027" spans="1:6" x14ac:dyDescent="0.3">
      <c r="A15027" t="s">
        <v>15623</v>
      </c>
      <c r="B15027">
        <v>700800</v>
      </c>
      <c r="C15027">
        <v>5773500</v>
      </c>
      <c r="D15027">
        <v>1733540</v>
      </c>
      <c r="E15027">
        <v>0</v>
      </c>
      <c r="F15027" s="4">
        <f t="shared" si="234"/>
        <v>2502346.6666666665</v>
      </c>
    </row>
    <row r="15028" spans="1:6" x14ac:dyDescent="0.3">
      <c r="A15028" t="s">
        <v>15624</v>
      </c>
      <c r="B15028">
        <v>1779360</v>
      </c>
      <c r="C15028">
        <v>0</v>
      </c>
      <c r="D15028">
        <v>1885140</v>
      </c>
      <c r="E15028">
        <v>2018620</v>
      </c>
      <c r="F15028" s="4">
        <f t="shared" si="234"/>
        <v>1301253.3333333333</v>
      </c>
    </row>
    <row r="15029" spans="1:6" x14ac:dyDescent="0.3">
      <c r="A15029" t="s">
        <v>15625</v>
      </c>
      <c r="B15029">
        <v>1199380</v>
      </c>
      <c r="C15029">
        <v>713440</v>
      </c>
      <c r="D15029">
        <v>1007370</v>
      </c>
      <c r="E15029">
        <v>0</v>
      </c>
      <c r="F15029" s="4">
        <f t="shared" si="234"/>
        <v>573603.33333333337</v>
      </c>
    </row>
    <row r="15030" spans="1:6" x14ac:dyDescent="0.3">
      <c r="A15030" t="s">
        <v>15626</v>
      </c>
      <c r="B15030">
        <v>1137650</v>
      </c>
      <c r="C15030">
        <v>0</v>
      </c>
      <c r="D15030">
        <v>0</v>
      </c>
      <c r="E15030">
        <v>1340900</v>
      </c>
      <c r="F15030" s="4">
        <f t="shared" si="234"/>
        <v>446966.66666666669</v>
      </c>
    </row>
    <row r="15031" spans="1:6" x14ac:dyDescent="0.3">
      <c r="A15031" t="s">
        <v>15627</v>
      </c>
      <c r="B15031">
        <v>3419260</v>
      </c>
      <c r="C15031">
        <v>7643540</v>
      </c>
      <c r="D15031">
        <v>7444140</v>
      </c>
      <c r="E15031">
        <v>7077820</v>
      </c>
      <c r="F15031" s="4">
        <f t="shared" si="234"/>
        <v>7388500</v>
      </c>
    </row>
    <row r="15032" spans="1:6" x14ac:dyDescent="0.3">
      <c r="A15032" t="s">
        <v>15628</v>
      </c>
      <c r="B15032">
        <v>1070840</v>
      </c>
      <c r="C15032">
        <v>0</v>
      </c>
      <c r="D15032">
        <v>191100</v>
      </c>
      <c r="E15032">
        <v>814990</v>
      </c>
      <c r="F15032" s="4">
        <f t="shared" si="234"/>
        <v>335363.33333333331</v>
      </c>
    </row>
    <row r="15033" spans="1:6" x14ac:dyDescent="0.3">
      <c r="A15033" t="s">
        <v>15629</v>
      </c>
      <c r="B15033">
        <v>0</v>
      </c>
      <c r="C15033">
        <v>1722630</v>
      </c>
      <c r="D15033">
        <v>370000</v>
      </c>
      <c r="E15033">
        <v>0</v>
      </c>
      <c r="F15033" s="4">
        <f t="shared" si="234"/>
        <v>697543.33333333337</v>
      </c>
    </row>
    <row r="15034" spans="1:6" x14ac:dyDescent="0.3">
      <c r="A15034" t="s">
        <v>15630</v>
      </c>
      <c r="B15034">
        <v>1174880</v>
      </c>
      <c r="C15034">
        <v>0</v>
      </c>
      <c r="D15034">
        <v>0</v>
      </c>
      <c r="E15034">
        <v>2601520</v>
      </c>
      <c r="F15034" s="4">
        <f t="shared" si="234"/>
        <v>867173.33333333337</v>
      </c>
    </row>
    <row r="15035" spans="1:6" x14ac:dyDescent="0.3">
      <c r="A15035" t="s">
        <v>15631</v>
      </c>
      <c r="B15035">
        <v>4836130</v>
      </c>
      <c r="C15035">
        <v>5392550</v>
      </c>
      <c r="D15035">
        <v>5900810</v>
      </c>
      <c r="E15035">
        <v>2452450</v>
      </c>
      <c r="F15035" s="4">
        <f t="shared" si="234"/>
        <v>4581936.666666667</v>
      </c>
    </row>
    <row r="15036" spans="1:6" x14ac:dyDescent="0.3">
      <c r="A15036" t="s">
        <v>15632</v>
      </c>
      <c r="B15036">
        <v>573300</v>
      </c>
      <c r="C15036">
        <v>3849980</v>
      </c>
      <c r="D15036">
        <v>3456520</v>
      </c>
      <c r="E15036">
        <v>4385140</v>
      </c>
      <c r="F15036" s="4">
        <f t="shared" si="234"/>
        <v>3897213.3333333335</v>
      </c>
    </row>
    <row r="15037" spans="1:6" x14ac:dyDescent="0.3">
      <c r="A15037" t="s">
        <v>15633</v>
      </c>
      <c r="B15037">
        <v>0</v>
      </c>
      <c r="C15037">
        <v>0</v>
      </c>
      <c r="D15037">
        <v>687960</v>
      </c>
      <c r="E15037">
        <v>831560</v>
      </c>
      <c r="F15037" s="4">
        <f t="shared" si="234"/>
        <v>506506.66666666669</v>
      </c>
    </row>
    <row r="15038" spans="1:6" x14ac:dyDescent="0.3">
      <c r="A15038" t="s">
        <v>15634</v>
      </c>
      <c r="B15038">
        <v>6608900</v>
      </c>
      <c r="C15038">
        <v>9225200</v>
      </c>
      <c r="D15038">
        <v>0</v>
      </c>
      <c r="E15038">
        <v>3275180</v>
      </c>
      <c r="F15038" s="4">
        <f t="shared" si="234"/>
        <v>4166793.3333333335</v>
      </c>
    </row>
    <row r="15039" spans="1:6" x14ac:dyDescent="0.3">
      <c r="A15039" t="s">
        <v>15635</v>
      </c>
      <c r="B15039">
        <v>1079200</v>
      </c>
      <c r="C15039">
        <v>282100</v>
      </c>
      <c r="D15039">
        <v>464100</v>
      </c>
      <c r="E15039">
        <v>0</v>
      </c>
      <c r="F15039" s="4">
        <f t="shared" si="234"/>
        <v>248733.33333333334</v>
      </c>
    </row>
    <row r="15040" spans="1:6" x14ac:dyDescent="0.3">
      <c r="A15040" t="s">
        <v>15636</v>
      </c>
      <c r="B15040">
        <v>411950</v>
      </c>
      <c r="C15040">
        <v>0</v>
      </c>
      <c r="D15040">
        <v>0</v>
      </c>
      <c r="E15040">
        <v>0</v>
      </c>
      <c r="F15040" s="4">
        <f t="shared" si="234"/>
        <v>0</v>
      </c>
    </row>
    <row r="15041" spans="1:6" x14ac:dyDescent="0.3">
      <c r="A15041" t="s">
        <v>15637</v>
      </c>
      <c r="B15041">
        <v>2109300</v>
      </c>
      <c r="C15041">
        <v>364000</v>
      </c>
      <c r="D15041">
        <v>1480000</v>
      </c>
      <c r="E15041">
        <v>3945500</v>
      </c>
      <c r="F15041" s="4">
        <f t="shared" si="234"/>
        <v>1929833.3333333333</v>
      </c>
    </row>
    <row r="15042" spans="1:6" x14ac:dyDescent="0.3">
      <c r="A15042" t="s">
        <v>15638</v>
      </c>
      <c r="B15042">
        <v>0</v>
      </c>
      <c r="C15042">
        <v>3784610</v>
      </c>
      <c r="D15042">
        <v>2943060</v>
      </c>
      <c r="E15042">
        <v>3948180</v>
      </c>
      <c r="F15042" s="4">
        <f t="shared" si="234"/>
        <v>3558616.6666666665</v>
      </c>
    </row>
    <row r="15043" spans="1:6" x14ac:dyDescent="0.3">
      <c r="A15043" t="s">
        <v>15639</v>
      </c>
      <c r="B15043">
        <v>0</v>
      </c>
      <c r="C15043">
        <v>464100</v>
      </c>
      <c r="D15043">
        <v>2790860</v>
      </c>
      <c r="E15043">
        <v>386000</v>
      </c>
      <c r="F15043" s="4">
        <f t="shared" ref="F15043:F15106" si="235">SUM(C15043:E15043)/3</f>
        <v>1213653.3333333333</v>
      </c>
    </row>
    <row r="15044" spans="1:6" x14ac:dyDescent="0.3">
      <c r="A15044" t="s">
        <v>15640</v>
      </c>
      <c r="B15044">
        <v>2225870</v>
      </c>
      <c r="C15044">
        <v>0</v>
      </c>
      <c r="D15044">
        <v>1624350</v>
      </c>
      <c r="E15044">
        <v>0</v>
      </c>
      <c r="F15044" s="4">
        <f t="shared" si="235"/>
        <v>541450</v>
      </c>
    </row>
    <row r="15045" spans="1:6" x14ac:dyDescent="0.3">
      <c r="A15045" t="s">
        <v>629</v>
      </c>
      <c r="B15045">
        <v>245700</v>
      </c>
      <c r="C15045">
        <v>118300</v>
      </c>
      <c r="D15045">
        <v>2089360</v>
      </c>
      <c r="E15045">
        <v>2488810</v>
      </c>
      <c r="F15045" s="4">
        <f t="shared" si="235"/>
        <v>1565490</v>
      </c>
    </row>
    <row r="15046" spans="1:6" x14ac:dyDescent="0.3">
      <c r="A15046" t="s">
        <v>15641</v>
      </c>
      <c r="B15046">
        <v>2050390</v>
      </c>
      <c r="C15046">
        <v>2053300</v>
      </c>
      <c r="D15046">
        <v>0</v>
      </c>
      <c r="E15046">
        <v>0</v>
      </c>
      <c r="F15046" s="4">
        <f t="shared" si="235"/>
        <v>684433.33333333337</v>
      </c>
    </row>
    <row r="15047" spans="1:6" x14ac:dyDescent="0.3">
      <c r="A15047" t="s">
        <v>15642</v>
      </c>
      <c r="B15047">
        <v>7694020</v>
      </c>
      <c r="C15047">
        <v>581490</v>
      </c>
      <c r="D15047">
        <v>791700</v>
      </c>
      <c r="E15047">
        <v>620600</v>
      </c>
      <c r="F15047" s="4">
        <f t="shared" si="235"/>
        <v>664596.66666666663</v>
      </c>
    </row>
    <row r="15048" spans="1:6" x14ac:dyDescent="0.3">
      <c r="A15048" t="s">
        <v>15643</v>
      </c>
      <c r="B15048">
        <v>618440</v>
      </c>
      <c r="C15048">
        <v>0</v>
      </c>
      <c r="D15048">
        <v>0</v>
      </c>
      <c r="E15048">
        <v>402000</v>
      </c>
      <c r="F15048" s="4">
        <f t="shared" si="235"/>
        <v>134000</v>
      </c>
    </row>
    <row r="15049" spans="1:6" x14ac:dyDescent="0.3">
      <c r="A15049" t="s">
        <v>15644</v>
      </c>
      <c r="B15049">
        <v>229320</v>
      </c>
      <c r="C15049">
        <v>0</v>
      </c>
      <c r="D15049">
        <v>0</v>
      </c>
      <c r="E15049">
        <v>0</v>
      </c>
      <c r="F15049" s="4">
        <f t="shared" si="235"/>
        <v>0</v>
      </c>
    </row>
    <row r="15050" spans="1:6" x14ac:dyDescent="0.3">
      <c r="A15050" t="s">
        <v>15645</v>
      </c>
      <c r="B15050">
        <v>2039480</v>
      </c>
      <c r="C15050">
        <v>0</v>
      </c>
      <c r="D15050">
        <v>1694240</v>
      </c>
      <c r="E15050">
        <v>2596010</v>
      </c>
      <c r="F15050" s="4">
        <f t="shared" si="235"/>
        <v>1430083.3333333333</v>
      </c>
    </row>
    <row r="15051" spans="1:6" x14ac:dyDescent="0.3">
      <c r="A15051" t="s">
        <v>15646</v>
      </c>
      <c r="B15051">
        <v>1028300</v>
      </c>
      <c r="C15051">
        <v>8108610</v>
      </c>
      <c r="D15051">
        <v>3190460</v>
      </c>
      <c r="E15051">
        <v>4439710</v>
      </c>
      <c r="F15051" s="4">
        <f t="shared" si="235"/>
        <v>5246260</v>
      </c>
    </row>
    <row r="15052" spans="1:6" x14ac:dyDescent="0.3">
      <c r="A15052" t="s">
        <v>15647</v>
      </c>
      <c r="B15052">
        <v>320000</v>
      </c>
      <c r="C15052">
        <v>1915360</v>
      </c>
      <c r="D15052">
        <v>1480000</v>
      </c>
      <c r="E15052">
        <v>573000</v>
      </c>
      <c r="F15052" s="4">
        <f t="shared" si="235"/>
        <v>1322786.6666666667</v>
      </c>
    </row>
    <row r="15053" spans="1:6" x14ac:dyDescent="0.3">
      <c r="A15053" t="s">
        <v>15648</v>
      </c>
      <c r="B15053">
        <v>1055440</v>
      </c>
      <c r="C15053">
        <v>1915620</v>
      </c>
      <c r="D15053">
        <v>2242150</v>
      </c>
      <c r="E15053">
        <v>2196200</v>
      </c>
      <c r="F15053" s="4">
        <f t="shared" si="235"/>
        <v>2117990</v>
      </c>
    </row>
    <row r="15054" spans="1:6" x14ac:dyDescent="0.3">
      <c r="A15054" t="s">
        <v>15649</v>
      </c>
      <c r="B15054">
        <v>256000</v>
      </c>
      <c r="C15054">
        <v>2139560</v>
      </c>
      <c r="D15054">
        <v>2884690</v>
      </c>
      <c r="E15054">
        <v>0</v>
      </c>
      <c r="F15054" s="4">
        <f t="shared" si="235"/>
        <v>1674750</v>
      </c>
    </row>
    <row r="15055" spans="1:6" x14ac:dyDescent="0.3">
      <c r="A15055" t="s">
        <v>15650</v>
      </c>
      <c r="B15055">
        <v>507240</v>
      </c>
      <c r="C15055">
        <v>1304710</v>
      </c>
      <c r="D15055">
        <v>1050140</v>
      </c>
      <c r="E15055">
        <v>673560</v>
      </c>
      <c r="F15055" s="4">
        <f t="shared" si="235"/>
        <v>1009470</v>
      </c>
    </row>
    <row r="15056" spans="1:6" x14ac:dyDescent="0.3">
      <c r="A15056" t="s">
        <v>15651</v>
      </c>
      <c r="B15056">
        <v>0</v>
      </c>
      <c r="C15056">
        <v>306240</v>
      </c>
      <c r="D15056">
        <v>370000</v>
      </c>
      <c r="E15056">
        <v>644440</v>
      </c>
      <c r="F15056" s="4">
        <f t="shared" si="235"/>
        <v>440226.66666666669</v>
      </c>
    </row>
    <row r="15057" spans="1:6" x14ac:dyDescent="0.3">
      <c r="A15057" t="s">
        <v>15652</v>
      </c>
      <c r="B15057">
        <v>2314300</v>
      </c>
      <c r="C15057">
        <v>2052840</v>
      </c>
      <c r="D15057">
        <v>2115220</v>
      </c>
      <c r="E15057">
        <v>2090780</v>
      </c>
      <c r="F15057" s="4">
        <f t="shared" si="235"/>
        <v>2086280</v>
      </c>
    </row>
    <row r="15058" spans="1:6" x14ac:dyDescent="0.3">
      <c r="A15058" t="s">
        <v>15653</v>
      </c>
      <c r="B15058">
        <v>3135730</v>
      </c>
      <c r="C15058">
        <v>4018140</v>
      </c>
      <c r="D15058">
        <v>2903590</v>
      </c>
      <c r="E15058">
        <v>3869360</v>
      </c>
      <c r="F15058" s="4">
        <f t="shared" si="235"/>
        <v>3597030</v>
      </c>
    </row>
    <row r="15059" spans="1:6" x14ac:dyDescent="0.3">
      <c r="A15059" t="s">
        <v>15654</v>
      </c>
      <c r="B15059">
        <v>0</v>
      </c>
      <c r="C15059">
        <v>267000</v>
      </c>
      <c r="D15059">
        <v>0</v>
      </c>
      <c r="E15059">
        <v>1347560</v>
      </c>
      <c r="F15059" s="4">
        <f t="shared" si="235"/>
        <v>538186.66666666663</v>
      </c>
    </row>
    <row r="15060" spans="1:6" x14ac:dyDescent="0.3">
      <c r="A15060" t="s">
        <v>15655</v>
      </c>
      <c r="B15060">
        <v>910310</v>
      </c>
      <c r="C15060">
        <v>654830</v>
      </c>
      <c r="D15060">
        <v>631540</v>
      </c>
      <c r="E15060">
        <v>861020</v>
      </c>
      <c r="F15060" s="4">
        <f t="shared" si="235"/>
        <v>715796.66666666663</v>
      </c>
    </row>
    <row r="15061" spans="1:6" x14ac:dyDescent="0.3">
      <c r="A15061" t="s">
        <v>15656</v>
      </c>
      <c r="B15061">
        <v>1363720</v>
      </c>
      <c r="C15061">
        <v>622440</v>
      </c>
      <c r="D15061">
        <v>0</v>
      </c>
      <c r="E15061">
        <v>0</v>
      </c>
      <c r="F15061" s="4">
        <f t="shared" si="235"/>
        <v>207480</v>
      </c>
    </row>
    <row r="15062" spans="1:6" x14ac:dyDescent="0.3">
      <c r="A15062" t="s">
        <v>15657</v>
      </c>
      <c r="B15062">
        <v>4070000</v>
      </c>
      <c r="C15062">
        <v>5899120</v>
      </c>
      <c r="D15062">
        <v>2465730</v>
      </c>
      <c r="E15062">
        <v>2370640</v>
      </c>
      <c r="F15062" s="4">
        <f t="shared" si="235"/>
        <v>3578496.6666666665</v>
      </c>
    </row>
    <row r="15063" spans="1:6" x14ac:dyDescent="0.3">
      <c r="A15063" t="s">
        <v>15658</v>
      </c>
      <c r="B15063">
        <v>3682770</v>
      </c>
      <c r="C15063">
        <v>2136450</v>
      </c>
      <c r="D15063">
        <v>831740</v>
      </c>
      <c r="E15063">
        <v>2240420</v>
      </c>
      <c r="F15063" s="4">
        <f t="shared" si="235"/>
        <v>1736203.3333333333</v>
      </c>
    </row>
    <row r="15064" spans="1:6" x14ac:dyDescent="0.3">
      <c r="A15064" t="s">
        <v>15659</v>
      </c>
      <c r="B15064">
        <v>740000</v>
      </c>
      <c r="C15064">
        <v>397800</v>
      </c>
      <c r="D15064">
        <v>370000</v>
      </c>
      <c r="E15064">
        <v>1535900</v>
      </c>
      <c r="F15064" s="4">
        <f t="shared" si="235"/>
        <v>767900</v>
      </c>
    </row>
    <row r="15065" spans="1:6" x14ac:dyDescent="0.3">
      <c r="A15065" t="s">
        <v>15660</v>
      </c>
      <c r="B15065">
        <v>612530</v>
      </c>
      <c r="C15065">
        <v>230000</v>
      </c>
      <c r="D15065">
        <v>487760</v>
      </c>
      <c r="E15065">
        <v>0</v>
      </c>
      <c r="F15065" s="4">
        <f t="shared" si="235"/>
        <v>239253.33333333334</v>
      </c>
    </row>
    <row r="15066" spans="1:6" x14ac:dyDescent="0.3">
      <c r="A15066" t="s">
        <v>15661</v>
      </c>
      <c r="B15066">
        <v>500500</v>
      </c>
      <c r="C15066">
        <v>0</v>
      </c>
      <c r="D15066">
        <v>2971150</v>
      </c>
      <c r="E15066">
        <v>0</v>
      </c>
      <c r="F15066" s="4">
        <f t="shared" si="235"/>
        <v>990383.33333333337</v>
      </c>
    </row>
    <row r="15067" spans="1:6" x14ac:dyDescent="0.3">
      <c r="A15067" t="s">
        <v>15662</v>
      </c>
      <c r="B15067">
        <v>0</v>
      </c>
      <c r="C15067">
        <v>528000</v>
      </c>
      <c r="D15067">
        <v>0</v>
      </c>
      <c r="E15067">
        <v>532000</v>
      </c>
      <c r="F15067" s="4">
        <f t="shared" si="235"/>
        <v>353333.33333333331</v>
      </c>
    </row>
    <row r="15068" spans="1:6" x14ac:dyDescent="0.3">
      <c r="A15068" t="s">
        <v>15663</v>
      </c>
      <c r="B15068">
        <v>236600</v>
      </c>
      <c r="C15068">
        <v>835050</v>
      </c>
      <c r="D15068">
        <v>0</v>
      </c>
      <c r="E15068">
        <v>633360</v>
      </c>
      <c r="F15068" s="4">
        <f t="shared" si="235"/>
        <v>489470</v>
      </c>
    </row>
    <row r="15069" spans="1:6" x14ac:dyDescent="0.3">
      <c r="A15069" t="s">
        <v>15664</v>
      </c>
      <c r="B15069">
        <v>764320</v>
      </c>
      <c r="C15069">
        <v>691700</v>
      </c>
      <c r="D15069">
        <v>1006020</v>
      </c>
      <c r="E15069">
        <v>613340</v>
      </c>
      <c r="F15069" s="4">
        <f t="shared" si="235"/>
        <v>770353.33333333337</v>
      </c>
    </row>
    <row r="15070" spans="1:6" x14ac:dyDescent="0.3">
      <c r="A15070" t="s">
        <v>15665</v>
      </c>
      <c r="B15070">
        <v>248000</v>
      </c>
      <c r="C15070">
        <v>0</v>
      </c>
      <c r="D15070">
        <v>0</v>
      </c>
      <c r="E15070">
        <v>402000</v>
      </c>
      <c r="F15070" s="4">
        <f t="shared" si="235"/>
        <v>134000</v>
      </c>
    </row>
    <row r="15071" spans="1:6" x14ac:dyDescent="0.3">
      <c r="A15071" t="s">
        <v>15666</v>
      </c>
      <c r="B15071">
        <v>382200</v>
      </c>
      <c r="C15071">
        <v>302280</v>
      </c>
      <c r="D15071">
        <v>1302210</v>
      </c>
      <c r="E15071">
        <v>0</v>
      </c>
      <c r="F15071" s="4">
        <f t="shared" si="235"/>
        <v>534830</v>
      </c>
    </row>
    <row r="15072" spans="1:6" x14ac:dyDescent="0.3">
      <c r="A15072" t="s">
        <v>15667</v>
      </c>
      <c r="B15072">
        <v>0</v>
      </c>
      <c r="C15072">
        <v>1439900</v>
      </c>
      <c r="D15072">
        <v>0</v>
      </c>
      <c r="E15072">
        <v>0</v>
      </c>
      <c r="F15072" s="4">
        <f t="shared" si="235"/>
        <v>479966.66666666669</v>
      </c>
    </row>
    <row r="15073" spans="1:6" x14ac:dyDescent="0.3">
      <c r="A15073" t="s">
        <v>15668</v>
      </c>
      <c r="B15073">
        <v>0</v>
      </c>
      <c r="C15073">
        <v>0</v>
      </c>
      <c r="D15073">
        <v>454750</v>
      </c>
      <c r="E15073">
        <v>0</v>
      </c>
      <c r="F15073" s="4">
        <f t="shared" si="235"/>
        <v>151583.33333333334</v>
      </c>
    </row>
    <row r="15074" spans="1:6" x14ac:dyDescent="0.3">
      <c r="A15074" t="s">
        <v>15669</v>
      </c>
      <c r="B15074">
        <v>2120360</v>
      </c>
      <c r="C15074">
        <v>658840</v>
      </c>
      <c r="D15074">
        <v>2120770</v>
      </c>
      <c r="E15074">
        <v>2136640</v>
      </c>
      <c r="F15074" s="4">
        <f t="shared" si="235"/>
        <v>1638750</v>
      </c>
    </row>
    <row r="15075" spans="1:6" x14ac:dyDescent="0.3">
      <c r="A15075" t="s">
        <v>15670</v>
      </c>
      <c r="B15075">
        <v>6206600</v>
      </c>
      <c r="C15075">
        <v>6522240</v>
      </c>
      <c r="D15075">
        <v>6010290</v>
      </c>
      <c r="E15075">
        <v>2876000</v>
      </c>
      <c r="F15075" s="4">
        <f t="shared" si="235"/>
        <v>5136176.666666667</v>
      </c>
    </row>
    <row r="15076" spans="1:6" x14ac:dyDescent="0.3">
      <c r="A15076" t="s">
        <v>15671</v>
      </c>
      <c r="B15076">
        <v>249000</v>
      </c>
      <c r="C15076">
        <v>468900</v>
      </c>
      <c r="D15076">
        <v>503400</v>
      </c>
      <c r="E15076">
        <v>799800</v>
      </c>
      <c r="F15076" s="4">
        <f t="shared" si="235"/>
        <v>590700</v>
      </c>
    </row>
    <row r="15077" spans="1:6" x14ac:dyDescent="0.3">
      <c r="A15077" t="s">
        <v>15672</v>
      </c>
      <c r="B15077">
        <v>256000</v>
      </c>
      <c r="C15077">
        <v>0</v>
      </c>
      <c r="D15077">
        <v>646000</v>
      </c>
      <c r="E15077">
        <v>370000</v>
      </c>
      <c r="F15077" s="4">
        <f t="shared" si="235"/>
        <v>338666.66666666669</v>
      </c>
    </row>
    <row r="15078" spans="1:6" x14ac:dyDescent="0.3">
      <c r="A15078" t="s">
        <v>15673</v>
      </c>
      <c r="B15078">
        <v>0</v>
      </c>
      <c r="C15078">
        <v>972560</v>
      </c>
      <c r="D15078">
        <v>740000</v>
      </c>
      <c r="E15078">
        <v>234600</v>
      </c>
      <c r="F15078" s="4">
        <f t="shared" si="235"/>
        <v>649053.33333333337</v>
      </c>
    </row>
    <row r="15079" spans="1:6" x14ac:dyDescent="0.3">
      <c r="A15079" t="s">
        <v>15674</v>
      </c>
      <c r="B15079">
        <v>0</v>
      </c>
      <c r="C15079">
        <v>768580</v>
      </c>
      <c r="D15079">
        <v>384000</v>
      </c>
      <c r="E15079">
        <v>0</v>
      </c>
      <c r="F15079" s="4">
        <f t="shared" si="235"/>
        <v>384193.33333333331</v>
      </c>
    </row>
    <row r="15080" spans="1:6" x14ac:dyDescent="0.3">
      <c r="A15080" t="s">
        <v>15675</v>
      </c>
      <c r="B15080">
        <v>0</v>
      </c>
      <c r="C15080">
        <v>1151950</v>
      </c>
      <c r="D15080">
        <v>1747200</v>
      </c>
      <c r="E15080">
        <v>0</v>
      </c>
      <c r="F15080" s="4">
        <f t="shared" si="235"/>
        <v>966383.33333333337</v>
      </c>
    </row>
    <row r="15081" spans="1:6" x14ac:dyDescent="0.3">
      <c r="A15081" t="s">
        <v>15676</v>
      </c>
      <c r="B15081">
        <v>0</v>
      </c>
      <c r="C15081">
        <v>2092000</v>
      </c>
      <c r="D15081">
        <v>0</v>
      </c>
      <c r="E15081">
        <v>453280</v>
      </c>
      <c r="F15081" s="4">
        <f t="shared" si="235"/>
        <v>848426.66666666663</v>
      </c>
    </row>
    <row r="15082" spans="1:6" x14ac:dyDescent="0.3">
      <c r="A15082" t="s">
        <v>15677</v>
      </c>
      <c r="B15082">
        <v>1281800</v>
      </c>
      <c r="C15082">
        <v>300300</v>
      </c>
      <c r="D15082">
        <v>0</v>
      </c>
      <c r="E15082">
        <v>1528580</v>
      </c>
      <c r="F15082" s="4">
        <f t="shared" si="235"/>
        <v>609626.66666666663</v>
      </c>
    </row>
    <row r="15083" spans="1:6" x14ac:dyDescent="0.3">
      <c r="A15083" t="s">
        <v>15678</v>
      </c>
      <c r="B15083">
        <v>2255210</v>
      </c>
      <c r="C15083">
        <v>2135870</v>
      </c>
      <c r="D15083">
        <v>2720530</v>
      </c>
      <c r="E15083">
        <v>3066970</v>
      </c>
      <c r="F15083" s="4">
        <f t="shared" si="235"/>
        <v>2641123.3333333335</v>
      </c>
    </row>
    <row r="15084" spans="1:6" x14ac:dyDescent="0.3">
      <c r="A15084" t="s">
        <v>15679</v>
      </c>
      <c r="B15084">
        <v>21081400</v>
      </c>
      <c r="C15084">
        <v>740000</v>
      </c>
      <c r="D15084">
        <v>33455600</v>
      </c>
      <c r="E15084">
        <v>12200700</v>
      </c>
      <c r="F15084" s="4">
        <f t="shared" si="235"/>
        <v>15465433.333333334</v>
      </c>
    </row>
    <row r="15085" spans="1:6" x14ac:dyDescent="0.3">
      <c r="A15085" t="s">
        <v>15680</v>
      </c>
      <c r="B15085">
        <v>686000</v>
      </c>
      <c r="C15085">
        <v>1604420</v>
      </c>
      <c r="D15085">
        <v>757660</v>
      </c>
      <c r="E15085">
        <v>659000</v>
      </c>
      <c r="F15085" s="4">
        <f t="shared" si="235"/>
        <v>1007026.6666666666</v>
      </c>
    </row>
    <row r="15086" spans="1:6" x14ac:dyDescent="0.3">
      <c r="A15086" t="s">
        <v>15681</v>
      </c>
      <c r="B15086">
        <v>629560</v>
      </c>
      <c r="C15086">
        <v>433110</v>
      </c>
      <c r="D15086">
        <v>295560</v>
      </c>
      <c r="E15086">
        <v>365560</v>
      </c>
      <c r="F15086" s="4">
        <f t="shared" si="235"/>
        <v>364743.33333333331</v>
      </c>
    </row>
    <row r="15087" spans="1:6" x14ac:dyDescent="0.3">
      <c r="A15087" t="s">
        <v>15682</v>
      </c>
      <c r="B15087">
        <v>0</v>
      </c>
      <c r="C15087">
        <v>542800</v>
      </c>
      <c r="D15087">
        <v>1260440</v>
      </c>
      <c r="E15087">
        <v>453280</v>
      </c>
      <c r="F15087" s="4">
        <f t="shared" si="235"/>
        <v>752173.33333333337</v>
      </c>
    </row>
    <row r="15088" spans="1:6" x14ac:dyDescent="0.3">
      <c r="A15088" t="s">
        <v>15683</v>
      </c>
      <c r="B15088">
        <v>5678400</v>
      </c>
      <c r="C15088">
        <v>15320580</v>
      </c>
      <c r="D15088">
        <v>18429190</v>
      </c>
      <c r="E15088">
        <v>3639440</v>
      </c>
      <c r="F15088" s="4">
        <f t="shared" si="235"/>
        <v>12463070</v>
      </c>
    </row>
    <row r="15089" spans="1:6" x14ac:dyDescent="0.3">
      <c r="A15089" t="s">
        <v>15684</v>
      </c>
      <c r="B15089">
        <v>10207100</v>
      </c>
      <c r="C15089">
        <v>7403050</v>
      </c>
      <c r="D15089">
        <v>22001970</v>
      </c>
      <c r="E15089">
        <v>10677000</v>
      </c>
      <c r="F15089" s="4">
        <f t="shared" si="235"/>
        <v>13360673.333333334</v>
      </c>
    </row>
    <row r="15090" spans="1:6" x14ac:dyDescent="0.3">
      <c r="A15090" t="s">
        <v>15685</v>
      </c>
      <c r="B15090">
        <v>334880</v>
      </c>
      <c r="C15090">
        <v>484120</v>
      </c>
      <c r="D15090">
        <v>0</v>
      </c>
      <c r="E15090">
        <v>1312480</v>
      </c>
      <c r="F15090" s="4">
        <f t="shared" si="235"/>
        <v>598866.66666666663</v>
      </c>
    </row>
    <row r="15091" spans="1:6" x14ac:dyDescent="0.3">
      <c r="A15091" t="s">
        <v>15686</v>
      </c>
      <c r="B15091">
        <v>1143750</v>
      </c>
      <c r="C15091">
        <v>228000</v>
      </c>
      <c r="D15091">
        <v>0</v>
      </c>
      <c r="E15091">
        <v>0</v>
      </c>
      <c r="F15091" s="4">
        <f t="shared" si="235"/>
        <v>76000</v>
      </c>
    </row>
    <row r="15092" spans="1:6" x14ac:dyDescent="0.3">
      <c r="A15092" t="s">
        <v>15687</v>
      </c>
      <c r="B15092">
        <v>606080</v>
      </c>
      <c r="C15092">
        <v>551460</v>
      </c>
      <c r="D15092">
        <v>0</v>
      </c>
      <c r="E15092">
        <v>0</v>
      </c>
      <c r="F15092" s="4">
        <f t="shared" si="235"/>
        <v>183820</v>
      </c>
    </row>
    <row r="15093" spans="1:6" x14ac:dyDescent="0.3">
      <c r="A15093" t="s">
        <v>15688</v>
      </c>
      <c r="B15093">
        <v>0</v>
      </c>
      <c r="C15093">
        <v>541080</v>
      </c>
      <c r="D15093">
        <v>6719480</v>
      </c>
      <c r="E15093">
        <v>5643180</v>
      </c>
      <c r="F15093" s="4">
        <f t="shared" si="235"/>
        <v>4301246.666666667</v>
      </c>
    </row>
    <row r="15094" spans="1:6" x14ac:dyDescent="0.3">
      <c r="A15094" t="s">
        <v>15689</v>
      </c>
      <c r="B15094">
        <v>2467670</v>
      </c>
      <c r="C15094">
        <v>198900</v>
      </c>
      <c r="D15094">
        <v>0</v>
      </c>
      <c r="E15094">
        <v>386000</v>
      </c>
      <c r="F15094" s="4">
        <f t="shared" si="235"/>
        <v>194966.66666666666</v>
      </c>
    </row>
    <row r="15095" spans="1:6" x14ac:dyDescent="0.3">
      <c r="A15095" t="s">
        <v>15690</v>
      </c>
      <c r="B15095">
        <v>0</v>
      </c>
      <c r="C15095">
        <v>2734380</v>
      </c>
      <c r="D15095">
        <v>6147440</v>
      </c>
      <c r="E15095">
        <v>6600780</v>
      </c>
      <c r="F15095" s="4">
        <f t="shared" si="235"/>
        <v>5160866.666666667</v>
      </c>
    </row>
    <row r="15096" spans="1:6" x14ac:dyDescent="0.3">
      <c r="A15096" t="s">
        <v>15691</v>
      </c>
      <c r="B15096">
        <v>455000</v>
      </c>
      <c r="C15096">
        <v>0</v>
      </c>
      <c r="D15096">
        <v>1148300</v>
      </c>
      <c r="E15096">
        <v>455000</v>
      </c>
      <c r="F15096" s="4">
        <f t="shared" si="235"/>
        <v>534433.33333333337</v>
      </c>
    </row>
    <row r="15097" spans="1:6" x14ac:dyDescent="0.3">
      <c r="A15097" t="s">
        <v>15692</v>
      </c>
      <c r="B15097">
        <v>1475100</v>
      </c>
      <c r="C15097">
        <v>3430700</v>
      </c>
      <c r="D15097">
        <v>1792700</v>
      </c>
      <c r="E15097">
        <v>1153000</v>
      </c>
      <c r="F15097" s="4">
        <f t="shared" si="235"/>
        <v>2125466.6666666665</v>
      </c>
    </row>
    <row r="15098" spans="1:6" x14ac:dyDescent="0.3">
      <c r="A15098" t="s">
        <v>15693</v>
      </c>
      <c r="B15098">
        <v>0</v>
      </c>
      <c r="C15098">
        <v>0</v>
      </c>
      <c r="D15098">
        <v>1050690</v>
      </c>
      <c r="E15098">
        <v>756000</v>
      </c>
      <c r="F15098" s="4">
        <f t="shared" si="235"/>
        <v>602230</v>
      </c>
    </row>
    <row r="15099" spans="1:6" x14ac:dyDescent="0.3">
      <c r="A15099" t="s">
        <v>15694</v>
      </c>
      <c r="B15099">
        <v>2167100</v>
      </c>
      <c r="C15099">
        <v>883280</v>
      </c>
      <c r="D15099">
        <v>2224500</v>
      </c>
      <c r="E15099">
        <v>3471400</v>
      </c>
      <c r="F15099" s="4">
        <f t="shared" si="235"/>
        <v>2193060</v>
      </c>
    </row>
    <row r="15100" spans="1:6" x14ac:dyDescent="0.3">
      <c r="A15100" t="s">
        <v>15695</v>
      </c>
      <c r="B15100">
        <v>4797960</v>
      </c>
      <c r="C15100">
        <v>5435460</v>
      </c>
      <c r="D15100">
        <v>4098250</v>
      </c>
      <c r="E15100">
        <v>2926440</v>
      </c>
      <c r="F15100" s="4">
        <f t="shared" si="235"/>
        <v>4153383.3333333335</v>
      </c>
    </row>
    <row r="15101" spans="1:6" x14ac:dyDescent="0.3">
      <c r="A15101" t="s">
        <v>15696</v>
      </c>
      <c r="B15101">
        <v>1008180</v>
      </c>
      <c r="C15101">
        <v>1265810</v>
      </c>
      <c r="D15101">
        <v>1108380</v>
      </c>
      <c r="E15101">
        <v>394660</v>
      </c>
      <c r="F15101" s="4">
        <f t="shared" si="235"/>
        <v>922950</v>
      </c>
    </row>
    <row r="15102" spans="1:6" x14ac:dyDescent="0.3">
      <c r="A15102" t="s">
        <v>15697</v>
      </c>
      <c r="B15102">
        <v>4789440</v>
      </c>
      <c r="C15102">
        <v>5333710</v>
      </c>
      <c r="D15102">
        <v>8756970</v>
      </c>
      <c r="E15102">
        <v>7696460</v>
      </c>
      <c r="F15102" s="4">
        <f t="shared" si="235"/>
        <v>7262380</v>
      </c>
    </row>
    <row r="15103" spans="1:6" x14ac:dyDescent="0.3">
      <c r="A15103" t="s">
        <v>15698</v>
      </c>
      <c r="B15103">
        <v>214760</v>
      </c>
      <c r="C15103">
        <v>0</v>
      </c>
      <c r="D15103">
        <v>370000</v>
      </c>
      <c r="E15103">
        <v>0</v>
      </c>
      <c r="F15103" s="4">
        <f t="shared" si="235"/>
        <v>123333.33333333333</v>
      </c>
    </row>
    <row r="15104" spans="1:6" x14ac:dyDescent="0.3">
      <c r="A15104" t="s">
        <v>15699</v>
      </c>
      <c r="B15104">
        <v>0</v>
      </c>
      <c r="C15104">
        <v>2613460</v>
      </c>
      <c r="D15104">
        <v>394100</v>
      </c>
      <c r="E15104">
        <v>1308670</v>
      </c>
      <c r="F15104" s="4">
        <f t="shared" si="235"/>
        <v>1438743.3333333333</v>
      </c>
    </row>
    <row r="15105" spans="1:6" x14ac:dyDescent="0.3">
      <c r="A15105" t="s">
        <v>15700</v>
      </c>
      <c r="B15105">
        <v>1846640</v>
      </c>
      <c r="C15105">
        <v>1239420</v>
      </c>
      <c r="D15105">
        <v>822200</v>
      </c>
      <c r="E15105">
        <v>534000</v>
      </c>
      <c r="F15105" s="4">
        <f t="shared" si="235"/>
        <v>865206.66666666663</v>
      </c>
    </row>
    <row r="15106" spans="1:6" x14ac:dyDescent="0.3">
      <c r="A15106" t="s">
        <v>15701</v>
      </c>
      <c r="B15106">
        <v>2124140</v>
      </c>
      <c r="C15106">
        <v>2510600</v>
      </c>
      <c r="D15106">
        <v>1204650</v>
      </c>
      <c r="E15106">
        <v>1916960</v>
      </c>
      <c r="F15106" s="4">
        <f t="shared" si="235"/>
        <v>1877403.3333333333</v>
      </c>
    </row>
    <row r="15107" spans="1:6" x14ac:dyDescent="0.3">
      <c r="A15107" t="s">
        <v>221</v>
      </c>
      <c r="B15107">
        <v>6120490</v>
      </c>
      <c r="C15107">
        <v>6262800</v>
      </c>
      <c r="D15107">
        <v>4445610</v>
      </c>
      <c r="E15107">
        <v>6746580</v>
      </c>
      <c r="F15107" s="4">
        <f t="shared" ref="F15107:F15170" si="236">SUM(C15107:E15107)/3</f>
        <v>5818330</v>
      </c>
    </row>
    <row r="15108" spans="1:6" x14ac:dyDescent="0.3">
      <c r="A15108" t="s">
        <v>15702</v>
      </c>
      <c r="B15108">
        <v>589680</v>
      </c>
      <c r="C15108">
        <v>0</v>
      </c>
      <c r="D15108">
        <v>829740</v>
      </c>
      <c r="E15108">
        <v>0</v>
      </c>
      <c r="F15108" s="4">
        <f t="shared" si="236"/>
        <v>276580</v>
      </c>
    </row>
    <row r="15109" spans="1:6" x14ac:dyDescent="0.3">
      <c r="A15109" t="s">
        <v>15703</v>
      </c>
      <c r="B15109">
        <v>2839670</v>
      </c>
      <c r="C15109">
        <v>3659200</v>
      </c>
      <c r="D15109">
        <v>2902480</v>
      </c>
      <c r="E15109">
        <v>1038180</v>
      </c>
      <c r="F15109" s="4">
        <f t="shared" si="236"/>
        <v>2533286.6666666665</v>
      </c>
    </row>
    <row r="15110" spans="1:6" x14ac:dyDescent="0.3">
      <c r="A15110" t="s">
        <v>15704</v>
      </c>
      <c r="B15110">
        <v>5729650</v>
      </c>
      <c r="C15110">
        <v>6763520</v>
      </c>
      <c r="D15110">
        <v>4344230</v>
      </c>
      <c r="E15110">
        <v>2916300</v>
      </c>
      <c r="F15110" s="4">
        <f t="shared" si="236"/>
        <v>4674683.333333333</v>
      </c>
    </row>
    <row r="15111" spans="1:6" x14ac:dyDescent="0.3">
      <c r="A15111" t="s">
        <v>15705</v>
      </c>
      <c r="B15111">
        <v>0</v>
      </c>
      <c r="C15111">
        <v>0</v>
      </c>
      <c r="D15111">
        <v>1339800</v>
      </c>
      <c r="E15111">
        <v>0</v>
      </c>
      <c r="F15111" s="4">
        <f t="shared" si="236"/>
        <v>446600</v>
      </c>
    </row>
    <row r="15112" spans="1:6" x14ac:dyDescent="0.3">
      <c r="A15112" t="s">
        <v>15706</v>
      </c>
      <c r="B15112">
        <v>191100</v>
      </c>
      <c r="C15112">
        <v>923800</v>
      </c>
      <c r="D15112">
        <v>427700</v>
      </c>
      <c r="E15112">
        <v>705800</v>
      </c>
      <c r="F15112" s="4">
        <f t="shared" si="236"/>
        <v>685766.66666666663</v>
      </c>
    </row>
    <row r="15113" spans="1:6" x14ac:dyDescent="0.3">
      <c r="A15113" t="s">
        <v>15707</v>
      </c>
      <c r="B15113">
        <v>454900</v>
      </c>
      <c r="C15113">
        <v>872720</v>
      </c>
      <c r="D15113">
        <v>0</v>
      </c>
      <c r="E15113">
        <v>0</v>
      </c>
      <c r="F15113" s="4">
        <f t="shared" si="236"/>
        <v>290906.66666666669</v>
      </c>
    </row>
    <row r="15114" spans="1:6" x14ac:dyDescent="0.3">
      <c r="A15114" t="s">
        <v>15708</v>
      </c>
      <c r="B15114">
        <v>2088950</v>
      </c>
      <c r="C15114">
        <v>2697320</v>
      </c>
      <c r="D15114">
        <v>3225640</v>
      </c>
      <c r="E15114">
        <v>4601520</v>
      </c>
      <c r="F15114" s="4">
        <f t="shared" si="236"/>
        <v>3508160</v>
      </c>
    </row>
    <row r="15115" spans="1:6" x14ac:dyDescent="0.3">
      <c r="A15115" t="s">
        <v>15709</v>
      </c>
      <c r="B15115">
        <v>0</v>
      </c>
      <c r="C15115">
        <v>0</v>
      </c>
      <c r="D15115">
        <v>423150</v>
      </c>
      <c r="E15115">
        <v>0</v>
      </c>
      <c r="F15115" s="4">
        <f t="shared" si="236"/>
        <v>141050</v>
      </c>
    </row>
    <row r="15116" spans="1:6" x14ac:dyDescent="0.3">
      <c r="A15116" t="s">
        <v>15710</v>
      </c>
      <c r="B15116">
        <v>1109200</v>
      </c>
      <c r="C15116">
        <v>2131220</v>
      </c>
      <c r="D15116">
        <v>4423450</v>
      </c>
      <c r="E15116">
        <v>2198560</v>
      </c>
      <c r="F15116" s="4">
        <f t="shared" si="236"/>
        <v>2917743.3333333335</v>
      </c>
    </row>
    <row r="15117" spans="1:6" x14ac:dyDescent="0.3">
      <c r="A15117" t="s">
        <v>15711</v>
      </c>
      <c r="B15117">
        <v>1056990</v>
      </c>
      <c r="C15117">
        <v>256000</v>
      </c>
      <c r="D15117">
        <v>906400</v>
      </c>
      <c r="E15117">
        <v>0</v>
      </c>
      <c r="F15117" s="4">
        <f t="shared" si="236"/>
        <v>387466.66666666669</v>
      </c>
    </row>
    <row r="15118" spans="1:6" x14ac:dyDescent="0.3">
      <c r="A15118" t="s">
        <v>15712</v>
      </c>
      <c r="B15118">
        <v>716950</v>
      </c>
      <c r="C15118">
        <v>960960</v>
      </c>
      <c r="D15118">
        <v>894080</v>
      </c>
      <c r="E15118">
        <v>1566100</v>
      </c>
      <c r="F15118" s="4">
        <f t="shared" si="236"/>
        <v>1140380</v>
      </c>
    </row>
    <row r="15119" spans="1:6" x14ac:dyDescent="0.3">
      <c r="A15119" t="s">
        <v>15713</v>
      </c>
      <c r="B15119">
        <v>3785960</v>
      </c>
      <c r="C15119">
        <v>0</v>
      </c>
      <c r="D15119">
        <v>0</v>
      </c>
      <c r="E15119">
        <v>234600</v>
      </c>
      <c r="F15119" s="4">
        <f t="shared" si="236"/>
        <v>78200</v>
      </c>
    </row>
    <row r="15120" spans="1:6" x14ac:dyDescent="0.3">
      <c r="A15120" t="s">
        <v>15714</v>
      </c>
      <c r="B15120">
        <v>0</v>
      </c>
      <c r="C15120">
        <v>2029870</v>
      </c>
      <c r="D15120">
        <v>2760420</v>
      </c>
      <c r="E15120">
        <v>1655380</v>
      </c>
      <c r="F15120" s="4">
        <f t="shared" si="236"/>
        <v>2148556.6666666665</v>
      </c>
    </row>
    <row r="15121" spans="1:6" x14ac:dyDescent="0.3">
      <c r="A15121" t="s">
        <v>15715</v>
      </c>
      <c r="B15121">
        <v>0</v>
      </c>
      <c r="C15121">
        <v>0</v>
      </c>
      <c r="D15121">
        <v>647680</v>
      </c>
      <c r="E15121">
        <v>0</v>
      </c>
      <c r="F15121" s="4">
        <f t="shared" si="236"/>
        <v>215893.33333333334</v>
      </c>
    </row>
    <row r="15122" spans="1:6" x14ac:dyDescent="0.3">
      <c r="A15122" t="s">
        <v>15716</v>
      </c>
      <c r="B15122">
        <v>3733670</v>
      </c>
      <c r="C15122">
        <v>3986650</v>
      </c>
      <c r="D15122">
        <v>3944360</v>
      </c>
      <c r="E15122">
        <v>2408780</v>
      </c>
      <c r="F15122" s="4">
        <f t="shared" si="236"/>
        <v>3446596.6666666665</v>
      </c>
    </row>
    <row r="15123" spans="1:6" x14ac:dyDescent="0.3">
      <c r="A15123" t="s">
        <v>15717</v>
      </c>
      <c r="B15123">
        <v>882700</v>
      </c>
      <c r="C15123">
        <v>0</v>
      </c>
      <c r="D15123">
        <v>0</v>
      </c>
      <c r="E15123">
        <v>0</v>
      </c>
      <c r="F15123" s="4">
        <f t="shared" si="236"/>
        <v>0</v>
      </c>
    </row>
    <row r="15124" spans="1:6" x14ac:dyDescent="0.3">
      <c r="A15124" t="s">
        <v>15718</v>
      </c>
      <c r="B15124">
        <v>0</v>
      </c>
      <c r="C15124">
        <v>0</v>
      </c>
      <c r="D15124">
        <v>961460</v>
      </c>
      <c r="E15124">
        <v>0</v>
      </c>
      <c r="F15124" s="4">
        <f t="shared" si="236"/>
        <v>320486.66666666669</v>
      </c>
    </row>
    <row r="15125" spans="1:6" x14ac:dyDescent="0.3">
      <c r="A15125" t="s">
        <v>15719</v>
      </c>
      <c r="B15125">
        <v>2352450</v>
      </c>
      <c r="C15125">
        <v>3312550</v>
      </c>
      <c r="D15125">
        <v>229320</v>
      </c>
      <c r="E15125">
        <v>2671580</v>
      </c>
      <c r="F15125" s="4">
        <f t="shared" si="236"/>
        <v>2071150</v>
      </c>
    </row>
    <row r="15126" spans="1:6" x14ac:dyDescent="0.3">
      <c r="A15126" t="s">
        <v>15720</v>
      </c>
      <c r="B15126">
        <v>0</v>
      </c>
      <c r="C15126">
        <v>2949340</v>
      </c>
      <c r="D15126">
        <v>0</v>
      </c>
      <c r="E15126">
        <v>0</v>
      </c>
      <c r="F15126" s="4">
        <f t="shared" si="236"/>
        <v>983113.33333333337</v>
      </c>
    </row>
    <row r="15127" spans="1:6" x14ac:dyDescent="0.3">
      <c r="A15127" t="s">
        <v>15721</v>
      </c>
      <c r="B15127">
        <v>763750</v>
      </c>
      <c r="C15127">
        <v>742470</v>
      </c>
      <c r="D15127">
        <v>1001000</v>
      </c>
      <c r="E15127">
        <v>820000</v>
      </c>
      <c r="F15127" s="4">
        <f t="shared" si="236"/>
        <v>854490</v>
      </c>
    </row>
    <row r="15128" spans="1:6" x14ac:dyDescent="0.3">
      <c r="A15128" t="s">
        <v>15722</v>
      </c>
      <c r="B15128">
        <v>611520</v>
      </c>
      <c r="C15128">
        <v>0</v>
      </c>
      <c r="D15128">
        <v>0</v>
      </c>
      <c r="E15128">
        <v>0</v>
      </c>
      <c r="F15128" s="4">
        <f t="shared" si="236"/>
        <v>0</v>
      </c>
    </row>
    <row r="15129" spans="1:6" x14ac:dyDescent="0.3">
      <c r="A15129" t="s">
        <v>15723</v>
      </c>
      <c r="B15129">
        <v>0</v>
      </c>
      <c r="C15129">
        <v>820000</v>
      </c>
      <c r="D15129">
        <v>1194500</v>
      </c>
      <c r="E15129">
        <v>1156480</v>
      </c>
      <c r="F15129" s="4">
        <f t="shared" si="236"/>
        <v>1056993.3333333333</v>
      </c>
    </row>
    <row r="15130" spans="1:6" x14ac:dyDescent="0.3">
      <c r="A15130" t="s">
        <v>15724</v>
      </c>
      <c r="B15130">
        <v>2277350</v>
      </c>
      <c r="C15130">
        <v>2264180</v>
      </c>
      <c r="D15130">
        <v>2371590</v>
      </c>
      <c r="E15130">
        <v>5015500</v>
      </c>
      <c r="F15130" s="4">
        <f t="shared" si="236"/>
        <v>3217090</v>
      </c>
    </row>
    <row r="15131" spans="1:6" x14ac:dyDescent="0.3">
      <c r="A15131" t="s">
        <v>15725</v>
      </c>
      <c r="B15131">
        <v>1425800</v>
      </c>
      <c r="C15131">
        <v>1182000</v>
      </c>
      <c r="D15131">
        <v>1596640</v>
      </c>
      <c r="E15131">
        <v>1524000</v>
      </c>
      <c r="F15131" s="4">
        <f t="shared" si="236"/>
        <v>1434213.3333333333</v>
      </c>
    </row>
    <row r="15132" spans="1:6" x14ac:dyDescent="0.3">
      <c r="A15132" t="s">
        <v>15726</v>
      </c>
      <c r="B15132">
        <v>0</v>
      </c>
      <c r="C15132">
        <v>0</v>
      </c>
      <c r="D15132">
        <v>1319500</v>
      </c>
      <c r="E15132">
        <v>0</v>
      </c>
      <c r="F15132" s="4">
        <f t="shared" si="236"/>
        <v>439833.33333333331</v>
      </c>
    </row>
    <row r="15133" spans="1:6" x14ac:dyDescent="0.3">
      <c r="A15133" t="s">
        <v>15727</v>
      </c>
      <c r="B15133">
        <v>1072120</v>
      </c>
      <c r="C15133">
        <v>334880</v>
      </c>
      <c r="D15133">
        <v>807270</v>
      </c>
      <c r="E15133">
        <v>1111650</v>
      </c>
      <c r="F15133" s="4">
        <f t="shared" si="236"/>
        <v>751266.66666666663</v>
      </c>
    </row>
    <row r="15134" spans="1:6" x14ac:dyDescent="0.3">
      <c r="A15134" t="s">
        <v>15728</v>
      </c>
      <c r="B15134">
        <v>1610590</v>
      </c>
      <c r="C15134">
        <v>0</v>
      </c>
      <c r="D15134">
        <v>0</v>
      </c>
      <c r="E15134">
        <v>0</v>
      </c>
      <c r="F15134" s="4">
        <f t="shared" si="236"/>
        <v>0</v>
      </c>
    </row>
    <row r="15135" spans="1:6" x14ac:dyDescent="0.3">
      <c r="A15135" t="s">
        <v>15729</v>
      </c>
      <c r="B15135">
        <v>0</v>
      </c>
      <c r="C15135">
        <v>309400</v>
      </c>
      <c r="D15135">
        <v>0</v>
      </c>
      <c r="E15135">
        <v>0</v>
      </c>
      <c r="F15135" s="4">
        <f t="shared" si="236"/>
        <v>103133.33333333333</v>
      </c>
    </row>
    <row r="15136" spans="1:6" x14ac:dyDescent="0.3">
      <c r="A15136" t="s">
        <v>15730</v>
      </c>
      <c r="B15136">
        <v>385840</v>
      </c>
      <c r="C15136">
        <v>760100</v>
      </c>
      <c r="D15136">
        <v>469560</v>
      </c>
      <c r="E15136">
        <v>545700</v>
      </c>
      <c r="F15136" s="4">
        <f t="shared" si="236"/>
        <v>591786.66666666663</v>
      </c>
    </row>
    <row r="15137" spans="1:6" x14ac:dyDescent="0.3">
      <c r="A15137" t="s">
        <v>15731</v>
      </c>
      <c r="B15137">
        <v>720720</v>
      </c>
      <c r="C15137">
        <v>5203050</v>
      </c>
      <c r="D15137">
        <v>2017640</v>
      </c>
      <c r="E15137">
        <v>2207910</v>
      </c>
      <c r="F15137" s="4">
        <f t="shared" si="236"/>
        <v>3142866.6666666665</v>
      </c>
    </row>
    <row r="15138" spans="1:6" x14ac:dyDescent="0.3">
      <c r="A15138" t="s">
        <v>15732</v>
      </c>
      <c r="B15138">
        <v>996000</v>
      </c>
      <c r="C15138">
        <v>1224200</v>
      </c>
      <c r="D15138">
        <v>1276400</v>
      </c>
      <c r="E15138">
        <v>855200</v>
      </c>
      <c r="F15138" s="4">
        <f t="shared" si="236"/>
        <v>1118600</v>
      </c>
    </row>
    <row r="15139" spans="1:6" x14ac:dyDescent="0.3">
      <c r="A15139" t="s">
        <v>15733</v>
      </c>
      <c r="B15139">
        <v>382200</v>
      </c>
      <c r="C15139">
        <v>0</v>
      </c>
      <c r="D15139">
        <v>0</v>
      </c>
      <c r="E15139">
        <v>0</v>
      </c>
      <c r="F15139" s="4">
        <f t="shared" si="236"/>
        <v>0</v>
      </c>
    </row>
    <row r="15140" spans="1:6" x14ac:dyDescent="0.3">
      <c r="A15140" t="s">
        <v>15734</v>
      </c>
      <c r="B15140">
        <v>0</v>
      </c>
      <c r="C15140">
        <v>191100</v>
      </c>
      <c r="D15140">
        <v>0</v>
      </c>
      <c r="E15140">
        <v>0</v>
      </c>
      <c r="F15140" s="4">
        <f t="shared" si="236"/>
        <v>63700</v>
      </c>
    </row>
    <row r="15141" spans="1:6" x14ac:dyDescent="0.3">
      <c r="A15141" t="s">
        <v>15735</v>
      </c>
      <c r="B15141">
        <v>333060</v>
      </c>
      <c r="C15141">
        <v>0</v>
      </c>
      <c r="D15141">
        <v>0</v>
      </c>
      <c r="E15141">
        <v>0</v>
      </c>
      <c r="F15141" s="4">
        <f t="shared" si="236"/>
        <v>0</v>
      </c>
    </row>
    <row r="15142" spans="1:6" x14ac:dyDescent="0.3">
      <c r="A15142" t="s">
        <v>15736</v>
      </c>
      <c r="B15142">
        <v>2079900</v>
      </c>
      <c r="C15142">
        <v>2403960</v>
      </c>
      <c r="D15142">
        <v>2111280</v>
      </c>
      <c r="E15142">
        <v>0</v>
      </c>
      <c r="F15142" s="4">
        <f t="shared" si="236"/>
        <v>1505080</v>
      </c>
    </row>
    <row r="15143" spans="1:6" x14ac:dyDescent="0.3">
      <c r="A15143" t="s">
        <v>15737</v>
      </c>
      <c r="B15143">
        <v>0</v>
      </c>
      <c r="C15143">
        <v>0</v>
      </c>
      <c r="D15143">
        <v>682500</v>
      </c>
      <c r="E15143">
        <v>856770</v>
      </c>
      <c r="F15143" s="4">
        <f t="shared" si="236"/>
        <v>513090</v>
      </c>
    </row>
    <row r="15144" spans="1:6" x14ac:dyDescent="0.3">
      <c r="A15144" t="s">
        <v>15738</v>
      </c>
      <c r="B15144">
        <v>0</v>
      </c>
      <c r="C15144">
        <v>576940</v>
      </c>
      <c r="D15144">
        <v>0</v>
      </c>
      <c r="E15144">
        <v>1777840</v>
      </c>
      <c r="F15144" s="4">
        <f t="shared" si="236"/>
        <v>784926.66666666663</v>
      </c>
    </row>
    <row r="15145" spans="1:6" x14ac:dyDescent="0.3">
      <c r="A15145" t="s">
        <v>15739</v>
      </c>
      <c r="B15145">
        <v>0</v>
      </c>
      <c r="C15145">
        <v>2405100</v>
      </c>
      <c r="D15145">
        <v>855100</v>
      </c>
      <c r="E15145">
        <v>2543920</v>
      </c>
      <c r="F15145" s="4">
        <f t="shared" si="236"/>
        <v>1934706.6666666667</v>
      </c>
    </row>
    <row r="15146" spans="1:6" x14ac:dyDescent="0.3">
      <c r="A15146" t="s">
        <v>15740</v>
      </c>
      <c r="B15146">
        <v>1193450</v>
      </c>
      <c r="C15146">
        <v>829920</v>
      </c>
      <c r="D15146">
        <v>2203110</v>
      </c>
      <c r="E15146">
        <v>3705990</v>
      </c>
      <c r="F15146" s="4">
        <f t="shared" si="236"/>
        <v>2246340</v>
      </c>
    </row>
    <row r="15147" spans="1:6" x14ac:dyDescent="0.3">
      <c r="A15147" t="s">
        <v>15741</v>
      </c>
      <c r="B15147">
        <v>0</v>
      </c>
      <c r="C15147">
        <v>0</v>
      </c>
      <c r="D15147">
        <v>4349800</v>
      </c>
      <c r="E15147">
        <v>2253250</v>
      </c>
      <c r="F15147" s="4">
        <f t="shared" si="236"/>
        <v>2201016.6666666665</v>
      </c>
    </row>
    <row r="15148" spans="1:6" x14ac:dyDescent="0.3">
      <c r="A15148" t="s">
        <v>15742</v>
      </c>
      <c r="B15148">
        <v>2073920</v>
      </c>
      <c r="C15148">
        <v>2425320</v>
      </c>
      <c r="D15148">
        <v>2026000</v>
      </c>
      <c r="E15148">
        <v>2111200</v>
      </c>
      <c r="F15148" s="4">
        <f t="shared" si="236"/>
        <v>2187506.6666666665</v>
      </c>
    </row>
    <row r="15149" spans="1:6" x14ac:dyDescent="0.3">
      <c r="A15149" t="s">
        <v>15743</v>
      </c>
      <c r="B15149">
        <v>0</v>
      </c>
      <c r="C15149">
        <v>160000</v>
      </c>
      <c r="D15149">
        <v>2829600</v>
      </c>
      <c r="E15149">
        <v>0</v>
      </c>
      <c r="F15149" s="4">
        <f t="shared" si="236"/>
        <v>996533.33333333337</v>
      </c>
    </row>
    <row r="15150" spans="1:6" x14ac:dyDescent="0.3">
      <c r="A15150" t="s">
        <v>15744</v>
      </c>
      <c r="B15150">
        <v>740000</v>
      </c>
      <c r="C15150">
        <v>600000</v>
      </c>
      <c r="D15150">
        <v>0</v>
      </c>
      <c r="E15150">
        <v>0</v>
      </c>
      <c r="F15150" s="4">
        <f t="shared" si="236"/>
        <v>200000</v>
      </c>
    </row>
    <row r="15151" spans="1:6" x14ac:dyDescent="0.3">
      <c r="A15151" t="s">
        <v>15745</v>
      </c>
      <c r="B15151">
        <v>0</v>
      </c>
      <c r="C15151">
        <v>780030</v>
      </c>
      <c r="D15151">
        <v>2003640</v>
      </c>
      <c r="E15151">
        <v>2060800</v>
      </c>
      <c r="F15151" s="4">
        <f t="shared" si="236"/>
        <v>1614823.3333333333</v>
      </c>
    </row>
    <row r="15152" spans="1:6" x14ac:dyDescent="0.3">
      <c r="A15152" t="s">
        <v>15746</v>
      </c>
      <c r="B15152">
        <v>1067430</v>
      </c>
      <c r="C15152">
        <v>149400</v>
      </c>
      <c r="D15152">
        <v>740000</v>
      </c>
      <c r="E15152">
        <v>2137590</v>
      </c>
      <c r="F15152" s="4">
        <f t="shared" si="236"/>
        <v>1008996.6666666666</v>
      </c>
    </row>
    <row r="15153" spans="1:6" x14ac:dyDescent="0.3">
      <c r="A15153" t="s">
        <v>15747</v>
      </c>
      <c r="B15153">
        <v>2047840</v>
      </c>
      <c r="C15153">
        <v>3102460</v>
      </c>
      <c r="D15153">
        <v>2221340</v>
      </c>
      <c r="E15153">
        <v>3059250</v>
      </c>
      <c r="F15153" s="4">
        <f t="shared" si="236"/>
        <v>2794350</v>
      </c>
    </row>
    <row r="15154" spans="1:6" x14ac:dyDescent="0.3">
      <c r="A15154" t="s">
        <v>15748</v>
      </c>
      <c r="B15154">
        <v>0</v>
      </c>
      <c r="C15154">
        <v>2008520</v>
      </c>
      <c r="D15154">
        <v>1399840</v>
      </c>
      <c r="E15154">
        <v>2195560</v>
      </c>
      <c r="F15154" s="4">
        <f t="shared" si="236"/>
        <v>1867973.3333333333</v>
      </c>
    </row>
    <row r="15155" spans="1:6" x14ac:dyDescent="0.3">
      <c r="A15155" t="s">
        <v>15749</v>
      </c>
      <c r="B15155">
        <v>1625540</v>
      </c>
      <c r="C15155">
        <v>2228680</v>
      </c>
      <c r="D15155">
        <v>909090</v>
      </c>
      <c r="E15155">
        <v>1757110</v>
      </c>
      <c r="F15155" s="4">
        <f t="shared" si="236"/>
        <v>1631626.6666666667</v>
      </c>
    </row>
    <row r="15156" spans="1:6" x14ac:dyDescent="0.3">
      <c r="A15156" t="s">
        <v>15750</v>
      </c>
      <c r="B15156">
        <v>764400</v>
      </c>
      <c r="C15156">
        <v>842920</v>
      </c>
      <c r="D15156">
        <v>475020</v>
      </c>
      <c r="E15156">
        <v>2145120</v>
      </c>
      <c r="F15156" s="4">
        <f t="shared" si="236"/>
        <v>1154353.3333333333</v>
      </c>
    </row>
    <row r="15157" spans="1:6" x14ac:dyDescent="0.3">
      <c r="A15157" t="s">
        <v>15751</v>
      </c>
      <c r="B15157">
        <v>2090500</v>
      </c>
      <c r="C15157">
        <v>2222740</v>
      </c>
      <c r="D15157">
        <v>2175440</v>
      </c>
      <c r="E15157">
        <v>3596920</v>
      </c>
      <c r="F15157" s="4">
        <f t="shared" si="236"/>
        <v>2665033.3333333335</v>
      </c>
    </row>
    <row r="15158" spans="1:6" x14ac:dyDescent="0.3">
      <c r="A15158" t="s">
        <v>15752</v>
      </c>
      <c r="B15158">
        <v>1436000</v>
      </c>
      <c r="C15158">
        <v>1026960</v>
      </c>
      <c r="D15158">
        <v>1714600</v>
      </c>
      <c r="E15158">
        <v>1474940</v>
      </c>
      <c r="F15158" s="4">
        <f t="shared" si="236"/>
        <v>1405500</v>
      </c>
    </row>
    <row r="15159" spans="1:6" x14ac:dyDescent="0.3">
      <c r="A15159" t="s">
        <v>15753</v>
      </c>
      <c r="B15159">
        <v>0</v>
      </c>
      <c r="C15159">
        <v>0</v>
      </c>
      <c r="D15159">
        <v>858300</v>
      </c>
      <c r="E15159">
        <v>286650</v>
      </c>
      <c r="F15159" s="4">
        <f t="shared" si="236"/>
        <v>381650</v>
      </c>
    </row>
    <row r="15160" spans="1:6" x14ac:dyDescent="0.3">
      <c r="A15160" t="s">
        <v>15754</v>
      </c>
      <c r="B15160">
        <v>6288100</v>
      </c>
      <c r="C15160">
        <v>2031660</v>
      </c>
      <c r="D15160">
        <v>2058960</v>
      </c>
      <c r="E15160">
        <v>4739370</v>
      </c>
      <c r="F15160" s="4">
        <f t="shared" si="236"/>
        <v>2943330</v>
      </c>
    </row>
    <row r="15161" spans="1:6" x14ac:dyDescent="0.3">
      <c r="A15161" t="s">
        <v>1015</v>
      </c>
      <c r="B15161">
        <v>981520</v>
      </c>
      <c r="C15161">
        <v>1510530</v>
      </c>
      <c r="D15161">
        <v>0</v>
      </c>
      <c r="E15161">
        <v>719500</v>
      </c>
      <c r="F15161" s="4">
        <f t="shared" si="236"/>
        <v>743343.33333333337</v>
      </c>
    </row>
    <row r="15162" spans="1:6" x14ac:dyDescent="0.3">
      <c r="A15162" t="s">
        <v>15755</v>
      </c>
      <c r="B15162">
        <v>740000</v>
      </c>
      <c r="C15162">
        <v>2036160</v>
      </c>
      <c r="D15162">
        <v>2063440</v>
      </c>
      <c r="E15162">
        <v>2026000</v>
      </c>
      <c r="F15162" s="4">
        <f t="shared" si="236"/>
        <v>2041866.6666666667</v>
      </c>
    </row>
    <row r="15163" spans="1:6" x14ac:dyDescent="0.3">
      <c r="A15163" t="s">
        <v>15756</v>
      </c>
      <c r="B15163">
        <v>4292550</v>
      </c>
      <c r="C15163">
        <v>1959400</v>
      </c>
      <c r="D15163">
        <v>5313650</v>
      </c>
      <c r="E15163">
        <v>2583520</v>
      </c>
      <c r="F15163" s="4">
        <f t="shared" si="236"/>
        <v>3285523.3333333335</v>
      </c>
    </row>
    <row r="15164" spans="1:6" x14ac:dyDescent="0.3">
      <c r="A15164" t="s">
        <v>15757</v>
      </c>
      <c r="B15164">
        <v>0</v>
      </c>
      <c r="C15164">
        <v>7842530</v>
      </c>
      <c r="D15164">
        <v>3237600</v>
      </c>
      <c r="E15164">
        <v>2145600</v>
      </c>
      <c r="F15164" s="4">
        <f t="shared" si="236"/>
        <v>4408576.666666667</v>
      </c>
    </row>
    <row r="15165" spans="1:6" x14ac:dyDescent="0.3">
      <c r="A15165" t="s">
        <v>15758</v>
      </c>
      <c r="B15165">
        <v>2489650</v>
      </c>
      <c r="C15165">
        <v>3505660</v>
      </c>
      <c r="D15165">
        <v>3281460</v>
      </c>
      <c r="E15165">
        <v>5077800</v>
      </c>
      <c r="F15165" s="4">
        <f t="shared" si="236"/>
        <v>3954973.3333333335</v>
      </c>
    </row>
    <row r="15166" spans="1:6" x14ac:dyDescent="0.3">
      <c r="A15166" t="s">
        <v>15759</v>
      </c>
      <c r="B15166">
        <v>0</v>
      </c>
      <c r="C15166">
        <v>0</v>
      </c>
      <c r="D15166">
        <v>1170260</v>
      </c>
      <c r="E15166">
        <v>0</v>
      </c>
      <c r="F15166" s="4">
        <f t="shared" si="236"/>
        <v>390086.66666666669</v>
      </c>
    </row>
    <row r="15167" spans="1:6" x14ac:dyDescent="0.3">
      <c r="A15167" t="s">
        <v>15760</v>
      </c>
      <c r="B15167">
        <v>2245780</v>
      </c>
      <c r="C15167">
        <v>0</v>
      </c>
      <c r="D15167">
        <v>1323340</v>
      </c>
      <c r="E15167">
        <v>0</v>
      </c>
      <c r="F15167" s="4">
        <f t="shared" si="236"/>
        <v>441113.33333333331</v>
      </c>
    </row>
    <row r="15168" spans="1:6" x14ac:dyDescent="0.3">
      <c r="A15168" t="s">
        <v>15761</v>
      </c>
      <c r="B15168">
        <v>659950</v>
      </c>
      <c r="C15168">
        <v>2568100</v>
      </c>
      <c r="D15168">
        <v>2025760</v>
      </c>
      <c r="E15168">
        <v>849860</v>
      </c>
      <c r="F15168" s="4">
        <f t="shared" si="236"/>
        <v>1814573.3333333333</v>
      </c>
    </row>
    <row r="15169" spans="1:6" x14ac:dyDescent="0.3">
      <c r="A15169" t="s">
        <v>15762</v>
      </c>
      <c r="B15169">
        <v>256000</v>
      </c>
      <c r="C15169">
        <v>2139790</v>
      </c>
      <c r="D15169">
        <v>2110000</v>
      </c>
      <c r="E15169">
        <v>2104900</v>
      </c>
      <c r="F15169" s="4">
        <f t="shared" si="236"/>
        <v>2118230</v>
      </c>
    </row>
    <row r="15170" spans="1:6" x14ac:dyDescent="0.3">
      <c r="A15170" t="s">
        <v>15763</v>
      </c>
      <c r="B15170">
        <v>2056460</v>
      </c>
      <c r="C15170">
        <v>4134050</v>
      </c>
      <c r="D15170">
        <v>2250270</v>
      </c>
      <c r="E15170">
        <v>4456550</v>
      </c>
      <c r="F15170" s="4">
        <f t="shared" si="236"/>
        <v>3613623.3333333335</v>
      </c>
    </row>
    <row r="15171" spans="1:6" x14ac:dyDescent="0.3">
      <c r="A15171" t="s">
        <v>15764</v>
      </c>
      <c r="B15171">
        <v>0</v>
      </c>
      <c r="C15171">
        <v>698900</v>
      </c>
      <c r="D15171">
        <v>0</v>
      </c>
      <c r="E15171">
        <v>0</v>
      </c>
      <c r="F15171" s="4">
        <f t="shared" ref="F15171:F15234" si="237">SUM(C15171:E15171)/3</f>
        <v>232966.66666666666</v>
      </c>
    </row>
    <row r="15172" spans="1:6" x14ac:dyDescent="0.3">
      <c r="A15172" t="s">
        <v>15765</v>
      </c>
      <c r="B15172">
        <v>411950</v>
      </c>
      <c r="C15172">
        <v>414960</v>
      </c>
      <c r="D15172">
        <v>585000</v>
      </c>
      <c r="E15172">
        <v>986000</v>
      </c>
      <c r="F15172" s="4">
        <f t="shared" si="237"/>
        <v>661986.66666666663</v>
      </c>
    </row>
    <row r="15173" spans="1:6" x14ac:dyDescent="0.3">
      <c r="A15173" t="s">
        <v>15766</v>
      </c>
      <c r="B15173">
        <v>1638000</v>
      </c>
      <c r="C15173">
        <v>1337700</v>
      </c>
      <c r="D15173">
        <v>578690</v>
      </c>
      <c r="E15173">
        <v>234600</v>
      </c>
      <c r="F15173" s="4">
        <f t="shared" si="237"/>
        <v>716996.66666666663</v>
      </c>
    </row>
    <row r="15174" spans="1:6" x14ac:dyDescent="0.3">
      <c r="A15174" t="s">
        <v>15767</v>
      </c>
      <c r="B15174">
        <v>2065970</v>
      </c>
      <c r="C15174">
        <v>2172080</v>
      </c>
      <c r="D15174">
        <v>4609200</v>
      </c>
      <c r="E15174">
        <v>2140520</v>
      </c>
      <c r="F15174" s="4">
        <f t="shared" si="237"/>
        <v>2973933.3333333335</v>
      </c>
    </row>
    <row r="15175" spans="1:6" x14ac:dyDescent="0.3">
      <c r="A15175" t="s">
        <v>15768</v>
      </c>
      <c r="B15175">
        <v>0</v>
      </c>
      <c r="C15175">
        <v>1668000</v>
      </c>
      <c r="D15175">
        <v>474400</v>
      </c>
      <c r="E15175">
        <v>2139180</v>
      </c>
      <c r="F15175" s="4">
        <f t="shared" si="237"/>
        <v>1427193.3333333333</v>
      </c>
    </row>
    <row r="15176" spans="1:6" x14ac:dyDescent="0.3">
      <c r="A15176" t="s">
        <v>15769</v>
      </c>
      <c r="B15176">
        <v>3631120</v>
      </c>
      <c r="C15176">
        <v>740000</v>
      </c>
      <c r="D15176">
        <v>1093240</v>
      </c>
      <c r="E15176">
        <v>4536000</v>
      </c>
      <c r="F15176" s="4">
        <f t="shared" si="237"/>
        <v>2123080</v>
      </c>
    </row>
    <row r="15177" spans="1:6" x14ac:dyDescent="0.3">
      <c r="A15177" t="s">
        <v>15770</v>
      </c>
      <c r="B15177">
        <v>6078790</v>
      </c>
      <c r="C15177">
        <v>1350440</v>
      </c>
      <c r="D15177">
        <v>4541560</v>
      </c>
      <c r="E15177">
        <v>4237140</v>
      </c>
      <c r="F15177" s="4">
        <f t="shared" si="237"/>
        <v>3376380</v>
      </c>
    </row>
    <row r="15178" spans="1:6" x14ac:dyDescent="0.3">
      <c r="A15178" t="s">
        <v>15771</v>
      </c>
      <c r="B15178">
        <v>2936880</v>
      </c>
      <c r="C15178">
        <v>5246370</v>
      </c>
      <c r="D15178">
        <v>8999630</v>
      </c>
      <c r="E15178">
        <v>2700400</v>
      </c>
      <c r="F15178" s="4">
        <f t="shared" si="237"/>
        <v>5648800</v>
      </c>
    </row>
    <row r="15179" spans="1:6" x14ac:dyDescent="0.3">
      <c r="A15179" t="s">
        <v>15772</v>
      </c>
      <c r="B15179">
        <v>3394300</v>
      </c>
      <c r="C15179">
        <v>18928800</v>
      </c>
      <c r="D15179">
        <v>4134300</v>
      </c>
      <c r="E15179">
        <v>7882520</v>
      </c>
      <c r="F15179" s="4">
        <f t="shared" si="237"/>
        <v>10315206.666666666</v>
      </c>
    </row>
    <row r="15180" spans="1:6" x14ac:dyDescent="0.3">
      <c r="A15180" t="s">
        <v>15773</v>
      </c>
      <c r="B15180">
        <v>2012450</v>
      </c>
      <c r="C15180">
        <v>612000</v>
      </c>
      <c r="D15180">
        <v>257730</v>
      </c>
      <c r="E15180">
        <v>2060866</v>
      </c>
      <c r="F15180" s="4">
        <f t="shared" si="237"/>
        <v>976865.33333333337</v>
      </c>
    </row>
    <row r="15181" spans="1:6" x14ac:dyDescent="0.3">
      <c r="A15181" t="s">
        <v>15774</v>
      </c>
      <c r="B15181">
        <v>1095640</v>
      </c>
      <c r="C15181">
        <v>10737260</v>
      </c>
      <c r="D15181">
        <v>2912000</v>
      </c>
      <c r="E15181">
        <v>2491740</v>
      </c>
      <c r="F15181" s="4">
        <f t="shared" si="237"/>
        <v>5380333.333333333</v>
      </c>
    </row>
    <row r="15182" spans="1:6" x14ac:dyDescent="0.3">
      <c r="A15182" t="s">
        <v>15775</v>
      </c>
      <c r="B15182">
        <v>2558550</v>
      </c>
      <c r="C15182">
        <v>7283620</v>
      </c>
      <c r="D15182">
        <v>6054830</v>
      </c>
      <c r="E15182">
        <v>4116900</v>
      </c>
      <c r="F15182" s="4">
        <f t="shared" si="237"/>
        <v>5818450</v>
      </c>
    </row>
    <row r="15183" spans="1:6" x14ac:dyDescent="0.3">
      <c r="A15183" t="s">
        <v>15776</v>
      </c>
      <c r="B15183">
        <v>14040380</v>
      </c>
      <c r="C15183">
        <v>4025100</v>
      </c>
      <c r="D15183">
        <v>7832020</v>
      </c>
      <c r="E15183">
        <v>10500840</v>
      </c>
      <c r="F15183" s="4">
        <f t="shared" si="237"/>
        <v>7452653.333333333</v>
      </c>
    </row>
    <row r="15184" spans="1:6" x14ac:dyDescent="0.3">
      <c r="A15184" t="s">
        <v>15777</v>
      </c>
      <c r="B15184">
        <v>0</v>
      </c>
      <c r="C15184">
        <v>0</v>
      </c>
      <c r="D15184">
        <v>931800</v>
      </c>
      <c r="E15184">
        <v>3186000</v>
      </c>
      <c r="F15184" s="4">
        <f t="shared" si="237"/>
        <v>1372600</v>
      </c>
    </row>
    <row r="15185" spans="1:6" x14ac:dyDescent="0.3">
      <c r="A15185" t="s">
        <v>15778</v>
      </c>
      <c r="B15185">
        <v>1559890</v>
      </c>
      <c r="C15185">
        <v>606060</v>
      </c>
      <c r="D15185">
        <v>0</v>
      </c>
      <c r="E15185">
        <v>234600</v>
      </c>
      <c r="F15185" s="4">
        <f t="shared" si="237"/>
        <v>280220</v>
      </c>
    </row>
    <row r="15186" spans="1:6" x14ac:dyDescent="0.3">
      <c r="A15186" t="s">
        <v>15779</v>
      </c>
      <c r="B15186">
        <v>0</v>
      </c>
      <c r="C15186">
        <v>316680</v>
      </c>
      <c r="D15186">
        <v>1135680</v>
      </c>
      <c r="E15186">
        <v>0</v>
      </c>
      <c r="F15186" s="4">
        <f t="shared" si="237"/>
        <v>484120</v>
      </c>
    </row>
    <row r="15187" spans="1:6" x14ac:dyDescent="0.3">
      <c r="A15187" t="s">
        <v>15780</v>
      </c>
      <c r="B15187">
        <v>14673160</v>
      </c>
      <c r="C15187">
        <v>7400000</v>
      </c>
      <c r="D15187">
        <v>13888860</v>
      </c>
      <c r="E15187">
        <v>9424000</v>
      </c>
      <c r="F15187" s="4">
        <f t="shared" si="237"/>
        <v>10237620</v>
      </c>
    </row>
    <row r="15188" spans="1:6" x14ac:dyDescent="0.3">
      <c r="A15188" t="s">
        <v>15781</v>
      </c>
      <c r="B15188">
        <v>700990</v>
      </c>
      <c r="C15188">
        <v>3211580</v>
      </c>
      <c r="D15188">
        <v>1076000</v>
      </c>
      <c r="E15188">
        <v>2495500</v>
      </c>
      <c r="F15188" s="4">
        <f t="shared" si="237"/>
        <v>2261026.6666666665</v>
      </c>
    </row>
    <row r="15189" spans="1:6" x14ac:dyDescent="0.3">
      <c r="A15189" t="s">
        <v>15782</v>
      </c>
      <c r="B15189">
        <v>0</v>
      </c>
      <c r="C15189">
        <v>0</v>
      </c>
      <c r="D15189">
        <v>535500</v>
      </c>
      <c r="E15189">
        <v>418000</v>
      </c>
      <c r="F15189" s="4">
        <f t="shared" si="237"/>
        <v>317833.33333333331</v>
      </c>
    </row>
    <row r="15190" spans="1:6" x14ac:dyDescent="0.3">
      <c r="A15190" t="s">
        <v>15783</v>
      </c>
      <c r="B15190">
        <v>213850</v>
      </c>
      <c r="C15190">
        <v>149400</v>
      </c>
      <c r="D15190">
        <v>236600</v>
      </c>
      <c r="E15190">
        <v>0</v>
      </c>
      <c r="F15190" s="4">
        <f t="shared" si="237"/>
        <v>128666.66666666667</v>
      </c>
    </row>
    <row r="15191" spans="1:6" x14ac:dyDescent="0.3">
      <c r="A15191" t="s">
        <v>15784</v>
      </c>
      <c r="B15191">
        <v>0</v>
      </c>
      <c r="C15191">
        <v>0</v>
      </c>
      <c r="D15191">
        <v>696000</v>
      </c>
      <c r="E15191">
        <v>0</v>
      </c>
      <c r="F15191" s="4">
        <f t="shared" si="237"/>
        <v>232000</v>
      </c>
    </row>
    <row r="15192" spans="1:6" x14ac:dyDescent="0.3">
      <c r="A15192" t="s">
        <v>15785</v>
      </c>
      <c r="B15192">
        <v>1980330</v>
      </c>
      <c r="C15192">
        <v>3124160</v>
      </c>
      <c r="D15192">
        <v>1222130</v>
      </c>
      <c r="E15192">
        <v>1038600</v>
      </c>
      <c r="F15192" s="4">
        <f t="shared" si="237"/>
        <v>1794963.3333333333</v>
      </c>
    </row>
    <row r="15193" spans="1:6" x14ac:dyDescent="0.3">
      <c r="A15193" t="s">
        <v>15786</v>
      </c>
      <c r="B15193">
        <v>2011180</v>
      </c>
      <c r="C15193">
        <v>5366580</v>
      </c>
      <c r="D15193">
        <v>2917460</v>
      </c>
      <c r="E15193">
        <v>7098380</v>
      </c>
      <c r="F15193" s="4">
        <f t="shared" si="237"/>
        <v>5127473.333333333</v>
      </c>
    </row>
    <row r="15194" spans="1:6" x14ac:dyDescent="0.3">
      <c r="A15194" t="s">
        <v>15787</v>
      </c>
      <c r="B15194">
        <v>0</v>
      </c>
      <c r="C15194">
        <v>370000</v>
      </c>
      <c r="D15194">
        <v>2033110</v>
      </c>
      <c r="E15194">
        <v>2060380</v>
      </c>
      <c r="F15194" s="4">
        <f t="shared" si="237"/>
        <v>1487830</v>
      </c>
    </row>
    <row r="15195" spans="1:6" x14ac:dyDescent="0.3">
      <c r="A15195" t="s">
        <v>15788</v>
      </c>
      <c r="B15195">
        <v>8429050</v>
      </c>
      <c r="C15195">
        <v>9706340</v>
      </c>
      <c r="D15195">
        <v>7591380</v>
      </c>
      <c r="E15195">
        <v>9715350</v>
      </c>
      <c r="F15195" s="4">
        <f t="shared" si="237"/>
        <v>9004356.666666666</v>
      </c>
    </row>
    <row r="15196" spans="1:6" x14ac:dyDescent="0.3">
      <c r="A15196" t="s">
        <v>15789</v>
      </c>
      <c r="B15196">
        <v>7582480</v>
      </c>
      <c r="C15196">
        <v>6204330</v>
      </c>
      <c r="D15196">
        <v>6258200</v>
      </c>
      <c r="E15196">
        <v>6165160</v>
      </c>
      <c r="F15196" s="4">
        <f t="shared" si="237"/>
        <v>6209230</v>
      </c>
    </row>
    <row r="15197" spans="1:6" x14ac:dyDescent="0.3">
      <c r="A15197" t="s">
        <v>15790</v>
      </c>
      <c r="B15197">
        <v>0</v>
      </c>
      <c r="C15197">
        <v>387660</v>
      </c>
      <c r="D15197">
        <v>693240</v>
      </c>
      <c r="E15197">
        <v>580580</v>
      </c>
      <c r="F15197" s="4">
        <f t="shared" si="237"/>
        <v>553826.66666666663</v>
      </c>
    </row>
    <row r="15198" spans="1:6" x14ac:dyDescent="0.3">
      <c r="A15198" t="s">
        <v>15791</v>
      </c>
      <c r="B15198">
        <v>1660590</v>
      </c>
      <c r="C15198">
        <v>0</v>
      </c>
      <c r="D15198">
        <v>920400</v>
      </c>
      <c r="E15198">
        <v>2106020</v>
      </c>
      <c r="F15198" s="4">
        <f t="shared" si="237"/>
        <v>1008806.6666666666</v>
      </c>
    </row>
    <row r="15199" spans="1:6" x14ac:dyDescent="0.3">
      <c r="A15199" t="s">
        <v>15792</v>
      </c>
      <c r="B15199">
        <v>802000</v>
      </c>
      <c r="C15199">
        <v>264000</v>
      </c>
      <c r="D15199">
        <v>264000</v>
      </c>
      <c r="E15199">
        <v>386000</v>
      </c>
      <c r="F15199" s="4">
        <f t="shared" si="237"/>
        <v>304666.66666666669</v>
      </c>
    </row>
    <row r="15200" spans="1:6" x14ac:dyDescent="0.3">
      <c r="A15200" t="s">
        <v>15793</v>
      </c>
      <c r="B15200">
        <v>907270</v>
      </c>
      <c r="C15200">
        <v>2279920</v>
      </c>
      <c r="D15200">
        <v>2773900</v>
      </c>
      <c r="E15200">
        <v>1179360</v>
      </c>
      <c r="F15200" s="4">
        <f t="shared" si="237"/>
        <v>2077726.6666666667</v>
      </c>
    </row>
    <row r="15201" spans="1:6" x14ac:dyDescent="0.3">
      <c r="A15201" t="s">
        <v>15794</v>
      </c>
      <c r="B15201">
        <v>5511950</v>
      </c>
      <c r="C15201">
        <v>2871180</v>
      </c>
      <c r="D15201">
        <v>3314200</v>
      </c>
      <c r="E15201">
        <v>3614000</v>
      </c>
      <c r="F15201" s="4">
        <f t="shared" si="237"/>
        <v>3266460</v>
      </c>
    </row>
    <row r="15202" spans="1:6" x14ac:dyDescent="0.3">
      <c r="A15202" t="s">
        <v>15795</v>
      </c>
      <c r="B15202">
        <v>0</v>
      </c>
      <c r="C15202">
        <v>0</v>
      </c>
      <c r="D15202">
        <v>537810</v>
      </c>
      <c r="E15202">
        <v>0</v>
      </c>
      <c r="F15202" s="4">
        <f t="shared" si="237"/>
        <v>179270</v>
      </c>
    </row>
    <row r="15203" spans="1:6" x14ac:dyDescent="0.3">
      <c r="A15203" t="s">
        <v>15796</v>
      </c>
      <c r="B15203">
        <v>1989000</v>
      </c>
      <c r="C15203">
        <v>8676540</v>
      </c>
      <c r="D15203">
        <v>0</v>
      </c>
      <c r="E15203">
        <v>0</v>
      </c>
      <c r="F15203" s="4">
        <f t="shared" si="237"/>
        <v>2892180</v>
      </c>
    </row>
    <row r="15204" spans="1:6" x14ac:dyDescent="0.3">
      <c r="A15204" t="s">
        <v>15797</v>
      </c>
      <c r="B15204">
        <v>2018380</v>
      </c>
      <c r="C15204">
        <v>2413660</v>
      </c>
      <c r="D15204">
        <v>2446720</v>
      </c>
      <c r="E15204">
        <v>527800</v>
      </c>
      <c r="F15204" s="4">
        <f t="shared" si="237"/>
        <v>1796060</v>
      </c>
    </row>
    <row r="15205" spans="1:6" x14ac:dyDescent="0.3">
      <c r="A15205" t="s">
        <v>15798</v>
      </c>
      <c r="B15205">
        <v>1019860</v>
      </c>
      <c r="C15205">
        <v>0</v>
      </c>
      <c r="D15205">
        <v>0</v>
      </c>
      <c r="E15205">
        <v>0</v>
      </c>
      <c r="F15205" s="4">
        <f t="shared" si="237"/>
        <v>0</v>
      </c>
    </row>
    <row r="15206" spans="1:6" x14ac:dyDescent="0.3">
      <c r="A15206" t="s">
        <v>15799</v>
      </c>
      <c r="B15206">
        <v>1651650</v>
      </c>
      <c r="C15206">
        <v>704340</v>
      </c>
      <c r="D15206">
        <v>0</v>
      </c>
      <c r="E15206">
        <v>0</v>
      </c>
      <c r="F15206" s="4">
        <f t="shared" si="237"/>
        <v>234780</v>
      </c>
    </row>
    <row r="15207" spans="1:6" x14ac:dyDescent="0.3">
      <c r="A15207" t="s">
        <v>15800</v>
      </c>
      <c r="B15207">
        <v>611520</v>
      </c>
      <c r="C15207">
        <v>397800</v>
      </c>
      <c r="D15207">
        <v>229320</v>
      </c>
      <c r="E15207">
        <v>965200</v>
      </c>
      <c r="F15207" s="4">
        <f t="shared" si="237"/>
        <v>530773.33333333337</v>
      </c>
    </row>
    <row r="15208" spans="1:6" x14ac:dyDescent="0.3">
      <c r="A15208" t="s">
        <v>15801</v>
      </c>
      <c r="B15208">
        <v>286000</v>
      </c>
      <c r="C15208">
        <v>0</v>
      </c>
      <c r="D15208">
        <v>382200</v>
      </c>
      <c r="E15208">
        <v>300300</v>
      </c>
      <c r="F15208" s="4">
        <f t="shared" si="237"/>
        <v>227500</v>
      </c>
    </row>
    <row r="15209" spans="1:6" x14ac:dyDescent="0.3">
      <c r="A15209" t="s">
        <v>15802</v>
      </c>
      <c r="B15209">
        <v>1311850</v>
      </c>
      <c r="C15209">
        <v>2677600</v>
      </c>
      <c r="D15209">
        <v>1137860</v>
      </c>
      <c r="E15209">
        <v>1641220</v>
      </c>
      <c r="F15209" s="4">
        <f t="shared" si="237"/>
        <v>1818893.3333333333</v>
      </c>
    </row>
    <row r="15210" spans="1:6" x14ac:dyDescent="0.3">
      <c r="A15210" t="s">
        <v>15803</v>
      </c>
      <c r="B15210">
        <v>0</v>
      </c>
      <c r="C15210">
        <v>1187960</v>
      </c>
      <c r="D15210">
        <v>1120690</v>
      </c>
      <c r="E15210">
        <v>1505750</v>
      </c>
      <c r="F15210" s="4">
        <f t="shared" si="237"/>
        <v>1271466.6666666667</v>
      </c>
    </row>
    <row r="15211" spans="1:6" x14ac:dyDescent="0.3">
      <c r="A15211" t="s">
        <v>15804</v>
      </c>
      <c r="B15211">
        <v>2882790</v>
      </c>
      <c r="C15211">
        <v>1085180</v>
      </c>
      <c r="D15211">
        <v>0</v>
      </c>
      <c r="E15211">
        <v>2474070</v>
      </c>
      <c r="F15211" s="4">
        <f t="shared" si="237"/>
        <v>1186416.6666666667</v>
      </c>
    </row>
    <row r="15212" spans="1:6" x14ac:dyDescent="0.3">
      <c r="A15212" t="s">
        <v>15805</v>
      </c>
      <c r="B15212">
        <v>899200</v>
      </c>
      <c r="C15212">
        <v>0</v>
      </c>
      <c r="D15212">
        <v>2047560</v>
      </c>
      <c r="E15212">
        <v>0</v>
      </c>
      <c r="F15212" s="4">
        <f t="shared" si="237"/>
        <v>682520</v>
      </c>
    </row>
    <row r="15213" spans="1:6" x14ac:dyDescent="0.3">
      <c r="A15213" t="s">
        <v>15806</v>
      </c>
      <c r="B15213">
        <v>966300</v>
      </c>
      <c r="C15213">
        <v>6327710</v>
      </c>
      <c r="D15213">
        <v>4777500</v>
      </c>
      <c r="E15213">
        <v>11500750</v>
      </c>
      <c r="F15213" s="4">
        <f t="shared" si="237"/>
        <v>7535320</v>
      </c>
    </row>
    <row r="15214" spans="1:6" x14ac:dyDescent="0.3">
      <c r="A15214" t="s">
        <v>15807</v>
      </c>
      <c r="B15214">
        <v>0</v>
      </c>
      <c r="C15214">
        <v>4030380</v>
      </c>
      <c r="D15214">
        <v>3869630</v>
      </c>
      <c r="E15214">
        <v>2289980</v>
      </c>
      <c r="F15214" s="4">
        <f t="shared" si="237"/>
        <v>3396663.3333333335</v>
      </c>
    </row>
    <row r="15215" spans="1:6" x14ac:dyDescent="0.3">
      <c r="A15215" t="s">
        <v>15808</v>
      </c>
      <c r="B15215">
        <v>411950</v>
      </c>
      <c r="C15215">
        <v>793520</v>
      </c>
      <c r="D15215">
        <v>0</v>
      </c>
      <c r="E15215">
        <v>0</v>
      </c>
      <c r="F15215" s="4">
        <f t="shared" si="237"/>
        <v>264506.66666666669</v>
      </c>
    </row>
    <row r="15216" spans="1:6" x14ac:dyDescent="0.3">
      <c r="A15216" t="s">
        <v>15809</v>
      </c>
      <c r="B15216">
        <v>214760</v>
      </c>
      <c r="C15216">
        <v>1625570</v>
      </c>
      <c r="D15216">
        <v>336700</v>
      </c>
      <c r="E15216">
        <v>707070</v>
      </c>
      <c r="F15216" s="4">
        <f t="shared" si="237"/>
        <v>889780</v>
      </c>
    </row>
    <row r="15217" spans="1:6" x14ac:dyDescent="0.3">
      <c r="A15217" t="s">
        <v>15810</v>
      </c>
      <c r="B15217">
        <v>1240680</v>
      </c>
      <c r="C15217">
        <v>0</v>
      </c>
      <c r="D15217">
        <v>403130</v>
      </c>
      <c r="E15217">
        <v>0</v>
      </c>
      <c r="F15217" s="4">
        <f t="shared" si="237"/>
        <v>134376.66666666666</v>
      </c>
    </row>
    <row r="15218" spans="1:6" x14ac:dyDescent="0.3">
      <c r="A15218" t="s">
        <v>15811</v>
      </c>
      <c r="B15218">
        <v>600600</v>
      </c>
      <c r="C15218">
        <v>740000</v>
      </c>
      <c r="D15218">
        <v>0</v>
      </c>
      <c r="E15218">
        <v>953500</v>
      </c>
      <c r="F15218" s="4">
        <f t="shared" si="237"/>
        <v>564500</v>
      </c>
    </row>
    <row r="15219" spans="1:6" x14ac:dyDescent="0.3">
      <c r="A15219" t="s">
        <v>15812</v>
      </c>
      <c r="B15219">
        <v>0</v>
      </c>
      <c r="C15219">
        <v>536900</v>
      </c>
      <c r="D15219">
        <v>1608700</v>
      </c>
      <c r="E15219">
        <v>0</v>
      </c>
      <c r="F15219" s="4">
        <f t="shared" si="237"/>
        <v>715200</v>
      </c>
    </row>
    <row r="15220" spans="1:6" x14ac:dyDescent="0.3">
      <c r="A15220" t="s">
        <v>15813</v>
      </c>
      <c r="B15220">
        <v>984620</v>
      </c>
      <c r="C15220">
        <v>3640910</v>
      </c>
      <c r="D15220">
        <v>2375830</v>
      </c>
      <c r="E15220">
        <v>4574720</v>
      </c>
      <c r="F15220" s="4">
        <f t="shared" si="237"/>
        <v>3530486.6666666665</v>
      </c>
    </row>
    <row r="15221" spans="1:6" x14ac:dyDescent="0.3">
      <c r="A15221" t="s">
        <v>15814</v>
      </c>
      <c r="B15221">
        <v>0</v>
      </c>
      <c r="C15221">
        <v>0</v>
      </c>
      <c r="D15221">
        <v>349000</v>
      </c>
      <c r="E15221">
        <v>714350</v>
      </c>
      <c r="F15221" s="4">
        <f t="shared" si="237"/>
        <v>354450</v>
      </c>
    </row>
    <row r="15222" spans="1:6" x14ac:dyDescent="0.3">
      <c r="A15222" t="s">
        <v>15815</v>
      </c>
      <c r="B15222">
        <v>11366840</v>
      </c>
      <c r="C15222">
        <v>12971330</v>
      </c>
      <c r="D15222">
        <v>13173560</v>
      </c>
      <c r="E15222">
        <v>9970920</v>
      </c>
      <c r="F15222" s="4">
        <f t="shared" si="237"/>
        <v>12038603.333333334</v>
      </c>
    </row>
    <row r="15223" spans="1:6" x14ac:dyDescent="0.3">
      <c r="A15223" t="s">
        <v>272</v>
      </c>
      <c r="B15223">
        <v>450000</v>
      </c>
      <c r="C15223">
        <v>2830000</v>
      </c>
      <c r="D15223">
        <v>0</v>
      </c>
      <c r="E15223">
        <v>0</v>
      </c>
      <c r="F15223" s="4">
        <f t="shared" si="237"/>
        <v>943333.33333333337</v>
      </c>
    </row>
    <row r="15224" spans="1:6" x14ac:dyDescent="0.3">
      <c r="A15224" t="s">
        <v>15816</v>
      </c>
      <c r="B15224">
        <v>1620060</v>
      </c>
      <c r="C15224">
        <v>475700</v>
      </c>
      <c r="D15224">
        <v>774040</v>
      </c>
      <c r="E15224">
        <v>764400</v>
      </c>
      <c r="F15224" s="4">
        <f t="shared" si="237"/>
        <v>671380</v>
      </c>
    </row>
    <row r="15225" spans="1:6" x14ac:dyDescent="0.3">
      <c r="A15225" t="s">
        <v>15817</v>
      </c>
      <c r="B15225">
        <v>532070</v>
      </c>
      <c r="C15225">
        <v>1965940</v>
      </c>
      <c r="D15225">
        <v>0</v>
      </c>
      <c r="E15225">
        <v>0</v>
      </c>
      <c r="F15225" s="4">
        <f t="shared" si="237"/>
        <v>655313.33333333337</v>
      </c>
    </row>
    <row r="15226" spans="1:6" x14ac:dyDescent="0.3">
      <c r="A15226" t="s">
        <v>15818</v>
      </c>
      <c r="B15226">
        <v>0</v>
      </c>
      <c r="C15226">
        <v>2839600</v>
      </c>
      <c r="D15226">
        <v>0</v>
      </c>
      <c r="E15226">
        <v>0</v>
      </c>
      <c r="F15226" s="4">
        <f t="shared" si="237"/>
        <v>946533.33333333337</v>
      </c>
    </row>
    <row r="15227" spans="1:6" x14ac:dyDescent="0.3">
      <c r="A15227" t="s">
        <v>15819</v>
      </c>
      <c r="B15227">
        <v>0</v>
      </c>
      <c r="C15227">
        <v>230000</v>
      </c>
      <c r="D15227">
        <v>0</v>
      </c>
      <c r="E15227">
        <v>0</v>
      </c>
      <c r="F15227" s="4">
        <f t="shared" si="237"/>
        <v>76666.666666666672</v>
      </c>
    </row>
    <row r="15228" spans="1:6" x14ac:dyDescent="0.3">
      <c r="A15228" t="s">
        <v>15820</v>
      </c>
      <c r="B15228">
        <v>593320</v>
      </c>
      <c r="C15228">
        <v>0</v>
      </c>
      <c r="D15228">
        <v>195500</v>
      </c>
      <c r="E15228">
        <v>698100</v>
      </c>
      <c r="F15228" s="4">
        <f t="shared" si="237"/>
        <v>297866.66666666669</v>
      </c>
    </row>
    <row r="15229" spans="1:6" x14ac:dyDescent="0.3">
      <c r="A15229" t="s">
        <v>15821</v>
      </c>
      <c r="B15229">
        <v>0</v>
      </c>
      <c r="C15229">
        <v>392210</v>
      </c>
      <c r="D15229">
        <v>0</v>
      </c>
      <c r="E15229">
        <v>386000</v>
      </c>
      <c r="F15229" s="4">
        <f t="shared" si="237"/>
        <v>259403.33333333334</v>
      </c>
    </row>
    <row r="15230" spans="1:6" x14ac:dyDescent="0.3">
      <c r="A15230" t="s">
        <v>15822</v>
      </c>
      <c r="B15230">
        <v>2905780</v>
      </c>
      <c r="C15230">
        <v>3339700</v>
      </c>
      <c r="D15230">
        <v>13443300</v>
      </c>
      <c r="E15230">
        <v>2364100</v>
      </c>
      <c r="F15230" s="4">
        <f t="shared" si="237"/>
        <v>6382366.666666667</v>
      </c>
    </row>
    <row r="15231" spans="1:6" x14ac:dyDescent="0.3">
      <c r="A15231" t="s">
        <v>15823</v>
      </c>
      <c r="B15231">
        <v>0</v>
      </c>
      <c r="C15231">
        <v>0</v>
      </c>
      <c r="D15231">
        <v>10411380</v>
      </c>
      <c r="E15231">
        <v>5433180</v>
      </c>
      <c r="F15231" s="4">
        <f t="shared" si="237"/>
        <v>5281520</v>
      </c>
    </row>
    <row r="15232" spans="1:6" x14ac:dyDescent="0.3">
      <c r="A15232" t="s">
        <v>15824</v>
      </c>
      <c r="B15232">
        <v>0</v>
      </c>
      <c r="C15232">
        <v>256000</v>
      </c>
      <c r="D15232">
        <v>731460</v>
      </c>
      <c r="E15232">
        <v>514150</v>
      </c>
      <c r="F15232" s="4">
        <f t="shared" si="237"/>
        <v>500536.66666666669</v>
      </c>
    </row>
    <row r="15233" spans="1:6" x14ac:dyDescent="0.3">
      <c r="A15233" t="s">
        <v>15825</v>
      </c>
      <c r="B15233">
        <v>1568400</v>
      </c>
      <c r="C15233">
        <v>784760</v>
      </c>
      <c r="D15233">
        <v>615160</v>
      </c>
      <c r="E15233">
        <v>0</v>
      </c>
      <c r="F15233" s="4">
        <f t="shared" si="237"/>
        <v>466640</v>
      </c>
    </row>
    <row r="15234" spans="1:6" x14ac:dyDescent="0.3">
      <c r="A15234" t="s">
        <v>15826</v>
      </c>
      <c r="B15234">
        <v>0</v>
      </c>
      <c r="C15234">
        <v>0</v>
      </c>
      <c r="D15234">
        <v>472700</v>
      </c>
      <c r="E15234">
        <v>0</v>
      </c>
      <c r="F15234" s="4">
        <f t="shared" si="237"/>
        <v>157566.66666666666</v>
      </c>
    </row>
    <row r="15235" spans="1:6" x14ac:dyDescent="0.3">
      <c r="A15235" t="s">
        <v>15827</v>
      </c>
      <c r="B15235">
        <v>1654100</v>
      </c>
      <c r="C15235">
        <v>824460</v>
      </c>
      <c r="D15235">
        <v>422060</v>
      </c>
      <c r="E15235">
        <v>0</v>
      </c>
      <c r="F15235" s="4">
        <f t="shared" ref="F15235:F15298" si="238">SUM(C15235:E15235)/3</f>
        <v>415506.66666666669</v>
      </c>
    </row>
    <row r="15236" spans="1:6" x14ac:dyDescent="0.3">
      <c r="A15236" t="s">
        <v>15828</v>
      </c>
      <c r="B15236">
        <v>0</v>
      </c>
      <c r="C15236">
        <v>580000</v>
      </c>
      <c r="D15236">
        <v>2127359</v>
      </c>
      <c r="E15236">
        <v>2196680</v>
      </c>
      <c r="F15236" s="4">
        <f t="shared" si="238"/>
        <v>1634679.6666666667</v>
      </c>
    </row>
    <row r="15237" spans="1:6" x14ac:dyDescent="0.3">
      <c r="A15237" t="s">
        <v>726</v>
      </c>
      <c r="B15237">
        <v>4109560</v>
      </c>
      <c r="C15237">
        <v>5146940</v>
      </c>
      <c r="D15237">
        <v>9435910</v>
      </c>
      <c r="E15237">
        <v>5362440</v>
      </c>
      <c r="F15237" s="4">
        <f t="shared" si="238"/>
        <v>6648430</v>
      </c>
    </row>
    <row r="15238" spans="1:6" x14ac:dyDescent="0.3">
      <c r="A15238" t="s">
        <v>15829</v>
      </c>
      <c r="B15238">
        <v>0</v>
      </c>
      <c r="C15238">
        <v>740000</v>
      </c>
      <c r="D15238">
        <v>1135680</v>
      </c>
      <c r="E15238">
        <v>590590</v>
      </c>
      <c r="F15238" s="4">
        <f t="shared" si="238"/>
        <v>822090</v>
      </c>
    </row>
    <row r="15239" spans="1:6" x14ac:dyDescent="0.3">
      <c r="A15239" t="s">
        <v>15830</v>
      </c>
      <c r="B15239">
        <v>45986000</v>
      </c>
      <c r="C15239">
        <v>38906730</v>
      </c>
      <c r="D15239">
        <v>15579260</v>
      </c>
      <c r="E15239">
        <v>66237500</v>
      </c>
      <c r="F15239" s="4">
        <f t="shared" si="238"/>
        <v>40241163.333333336</v>
      </c>
    </row>
    <row r="15240" spans="1:6" x14ac:dyDescent="0.3">
      <c r="A15240" t="s">
        <v>15831</v>
      </c>
      <c r="B15240">
        <v>1378640</v>
      </c>
      <c r="C15240">
        <v>4312000</v>
      </c>
      <c r="D15240">
        <v>2164600</v>
      </c>
      <c r="E15240">
        <v>6144880</v>
      </c>
      <c r="F15240" s="4">
        <f t="shared" si="238"/>
        <v>4207160</v>
      </c>
    </row>
    <row r="15241" spans="1:6" x14ac:dyDescent="0.3">
      <c r="A15241" t="s">
        <v>15832</v>
      </c>
      <c r="B15241">
        <v>2319790</v>
      </c>
      <c r="C15241">
        <v>7658500</v>
      </c>
      <c r="D15241">
        <v>7917000</v>
      </c>
      <c r="E15241">
        <v>2554260</v>
      </c>
      <c r="F15241" s="4">
        <f t="shared" si="238"/>
        <v>6043253.333333333</v>
      </c>
    </row>
    <row r="15242" spans="1:6" x14ac:dyDescent="0.3">
      <c r="A15242" t="s">
        <v>15833</v>
      </c>
      <c r="B15242">
        <v>1192100</v>
      </c>
      <c r="C15242">
        <v>2398640</v>
      </c>
      <c r="D15242">
        <v>1637640</v>
      </c>
      <c r="E15242">
        <v>0</v>
      </c>
      <c r="F15242" s="4">
        <f t="shared" si="238"/>
        <v>1345426.6666666667</v>
      </c>
    </row>
    <row r="15243" spans="1:6" x14ac:dyDescent="0.3">
      <c r="A15243" t="s">
        <v>15834</v>
      </c>
      <c r="B15243">
        <v>2414280</v>
      </c>
      <c r="C15243">
        <v>740000</v>
      </c>
      <c r="D15243">
        <v>6271220</v>
      </c>
      <c r="E15243">
        <v>2831650</v>
      </c>
      <c r="F15243" s="4">
        <f t="shared" si="238"/>
        <v>3280956.6666666665</v>
      </c>
    </row>
    <row r="15244" spans="1:6" x14ac:dyDescent="0.3">
      <c r="A15244" t="s">
        <v>15835</v>
      </c>
      <c r="B15244">
        <v>0</v>
      </c>
      <c r="C15244">
        <v>264600</v>
      </c>
      <c r="D15244">
        <v>0</v>
      </c>
      <c r="E15244">
        <v>450560</v>
      </c>
      <c r="F15244" s="4">
        <f t="shared" si="238"/>
        <v>238386.66666666666</v>
      </c>
    </row>
    <row r="15245" spans="1:6" x14ac:dyDescent="0.3">
      <c r="A15245" t="s">
        <v>15836</v>
      </c>
      <c r="B15245">
        <v>0</v>
      </c>
      <c r="C15245">
        <v>0</v>
      </c>
      <c r="D15245">
        <v>402220</v>
      </c>
      <c r="E15245">
        <v>0</v>
      </c>
      <c r="F15245" s="4">
        <f t="shared" si="238"/>
        <v>134073.33333333334</v>
      </c>
    </row>
    <row r="15246" spans="1:6" x14ac:dyDescent="0.3">
      <c r="A15246" t="s">
        <v>15837</v>
      </c>
      <c r="B15246">
        <v>740000</v>
      </c>
      <c r="C15246">
        <v>740000</v>
      </c>
      <c r="D15246">
        <v>0</v>
      </c>
      <c r="E15246">
        <v>3568400</v>
      </c>
      <c r="F15246" s="4">
        <f t="shared" si="238"/>
        <v>1436133.3333333333</v>
      </c>
    </row>
    <row r="15247" spans="1:6" x14ac:dyDescent="0.3">
      <c r="A15247" t="s">
        <v>15838</v>
      </c>
      <c r="B15247">
        <v>0</v>
      </c>
      <c r="C15247">
        <v>740000</v>
      </c>
      <c r="D15247">
        <v>0</v>
      </c>
      <c r="E15247">
        <v>249000</v>
      </c>
      <c r="F15247" s="4">
        <f t="shared" si="238"/>
        <v>329666.66666666669</v>
      </c>
    </row>
    <row r="15248" spans="1:6" x14ac:dyDescent="0.3">
      <c r="A15248" t="s">
        <v>15839</v>
      </c>
      <c r="B15248">
        <v>723450</v>
      </c>
      <c r="C15248">
        <v>755300</v>
      </c>
      <c r="D15248">
        <v>0</v>
      </c>
      <c r="E15248">
        <v>923650</v>
      </c>
      <c r="F15248" s="4">
        <f t="shared" si="238"/>
        <v>559650</v>
      </c>
    </row>
    <row r="15249" spans="1:6" x14ac:dyDescent="0.3">
      <c r="A15249" t="s">
        <v>15840</v>
      </c>
      <c r="B15249">
        <v>2216710</v>
      </c>
      <c r="C15249">
        <v>0</v>
      </c>
      <c r="D15249">
        <v>2896560</v>
      </c>
      <c r="E15249">
        <v>0</v>
      </c>
      <c r="F15249" s="4">
        <f t="shared" si="238"/>
        <v>965520</v>
      </c>
    </row>
    <row r="15250" spans="1:6" x14ac:dyDescent="0.3">
      <c r="A15250" t="s">
        <v>15841</v>
      </c>
      <c r="B15250">
        <v>647680</v>
      </c>
      <c r="C15250">
        <v>0</v>
      </c>
      <c r="D15250">
        <v>0</v>
      </c>
      <c r="E15250">
        <v>0</v>
      </c>
      <c r="F15250" s="4">
        <f t="shared" si="238"/>
        <v>0</v>
      </c>
    </row>
    <row r="15251" spans="1:6" x14ac:dyDescent="0.3">
      <c r="A15251" t="s">
        <v>15842</v>
      </c>
      <c r="B15251">
        <v>859600</v>
      </c>
      <c r="C15251">
        <v>2093000</v>
      </c>
      <c r="D15251">
        <v>1547000</v>
      </c>
      <c r="E15251">
        <v>2182180</v>
      </c>
      <c r="F15251" s="4">
        <f t="shared" si="238"/>
        <v>1940726.6666666667</v>
      </c>
    </row>
    <row r="15252" spans="1:6" x14ac:dyDescent="0.3">
      <c r="A15252" t="s">
        <v>15843</v>
      </c>
      <c r="B15252">
        <v>2098740</v>
      </c>
      <c r="C15252">
        <v>2081470</v>
      </c>
      <c r="D15252">
        <v>0</v>
      </c>
      <c r="E15252">
        <v>2776060</v>
      </c>
      <c r="F15252" s="4">
        <f t="shared" si="238"/>
        <v>1619176.6666666667</v>
      </c>
    </row>
    <row r="15253" spans="1:6" x14ac:dyDescent="0.3">
      <c r="A15253" t="s">
        <v>15844</v>
      </c>
      <c r="B15253">
        <v>2433000</v>
      </c>
      <c r="C15253">
        <v>3173000</v>
      </c>
      <c r="D15253">
        <v>0</v>
      </c>
      <c r="E15253">
        <v>3173000</v>
      </c>
      <c r="F15253" s="4">
        <f t="shared" si="238"/>
        <v>2115333.3333333335</v>
      </c>
    </row>
    <row r="15254" spans="1:6" x14ac:dyDescent="0.3">
      <c r="A15254" t="s">
        <v>15845</v>
      </c>
      <c r="B15254">
        <v>0</v>
      </c>
      <c r="C15254">
        <v>0</v>
      </c>
      <c r="D15254">
        <v>2123940</v>
      </c>
      <c r="E15254">
        <v>234600</v>
      </c>
      <c r="F15254" s="4">
        <f t="shared" si="238"/>
        <v>786180</v>
      </c>
    </row>
    <row r="15255" spans="1:6" x14ac:dyDescent="0.3">
      <c r="A15255" t="s">
        <v>15846</v>
      </c>
      <c r="B15255">
        <v>0</v>
      </c>
      <c r="C15255">
        <v>0</v>
      </c>
      <c r="D15255">
        <v>2063440</v>
      </c>
      <c r="E15255">
        <v>0</v>
      </c>
      <c r="F15255" s="4">
        <f t="shared" si="238"/>
        <v>687813.33333333337</v>
      </c>
    </row>
    <row r="15256" spans="1:6" x14ac:dyDescent="0.3">
      <c r="A15256" t="s">
        <v>15847</v>
      </c>
      <c r="B15256">
        <v>0</v>
      </c>
      <c r="C15256">
        <v>0</v>
      </c>
      <c r="D15256">
        <v>1175570</v>
      </c>
      <c r="E15256">
        <v>0</v>
      </c>
      <c r="F15256" s="4">
        <f t="shared" si="238"/>
        <v>391856.66666666669</v>
      </c>
    </row>
    <row r="15257" spans="1:6" x14ac:dyDescent="0.3">
      <c r="A15257" t="s">
        <v>15848</v>
      </c>
      <c r="B15257">
        <v>3348800</v>
      </c>
      <c r="C15257">
        <v>729590</v>
      </c>
      <c r="D15257">
        <v>0</v>
      </c>
      <c r="E15257">
        <v>0</v>
      </c>
      <c r="F15257" s="4">
        <f t="shared" si="238"/>
        <v>243196.66666666666</v>
      </c>
    </row>
    <row r="15258" spans="1:6" x14ac:dyDescent="0.3">
      <c r="A15258" t="s">
        <v>15849</v>
      </c>
      <c r="B15258">
        <v>0</v>
      </c>
      <c r="C15258">
        <v>1602200</v>
      </c>
      <c r="D15258">
        <v>1412000</v>
      </c>
      <c r="E15258">
        <v>484500</v>
      </c>
      <c r="F15258" s="4">
        <f t="shared" si="238"/>
        <v>1166233.3333333333</v>
      </c>
    </row>
    <row r="15259" spans="1:6" x14ac:dyDescent="0.3">
      <c r="A15259" t="s">
        <v>15850</v>
      </c>
      <c r="B15259">
        <v>2612250</v>
      </c>
      <c r="C15259">
        <v>0</v>
      </c>
      <c r="D15259">
        <v>2359020</v>
      </c>
      <c r="E15259">
        <v>1640000</v>
      </c>
      <c r="F15259" s="4">
        <f t="shared" si="238"/>
        <v>1333006.6666666667</v>
      </c>
    </row>
    <row r="15260" spans="1:6" x14ac:dyDescent="0.3">
      <c r="A15260" t="s">
        <v>15851</v>
      </c>
      <c r="B15260">
        <v>2131460</v>
      </c>
      <c r="C15260">
        <v>2138400</v>
      </c>
      <c r="D15260">
        <v>2094280</v>
      </c>
      <c r="E15260">
        <v>3368720</v>
      </c>
      <c r="F15260" s="4">
        <f t="shared" si="238"/>
        <v>2533800</v>
      </c>
    </row>
    <row r="15261" spans="1:6" x14ac:dyDescent="0.3">
      <c r="A15261" t="s">
        <v>15852</v>
      </c>
      <c r="B15261">
        <v>2163610</v>
      </c>
      <c r="C15261">
        <v>1489440</v>
      </c>
      <c r="D15261">
        <v>3226860</v>
      </c>
      <c r="E15261">
        <v>1577420</v>
      </c>
      <c r="F15261" s="4">
        <f t="shared" si="238"/>
        <v>2097906.6666666665</v>
      </c>
    </row>
    <row r="15262" spans="1:6" x14ac:dyDescent="0.3">
      <c r="A15262" t="s">
        <v>15853</v>
      </c>
      <c r="B15262">
        <v>0</v>
      </c>
      <c r="C15262">
        <v>517560</v>
      </c>
      <c r="D15262">
        <v>0</v>
      </c>
      <c r="E15262">
        <v>1002280</v>
      </c>
      <c r="F15262" s="4">
        <f t="shared" si="238"/>
        <v>506613.33333333331</v>
      </c>
    </row>
    <row r="15263" spans="1:6" x14ac:dyDescent="0.3">
      <c r="A15263" t="s">
        <v>15854</v>
      </c>
      <c r="B15263">
        <v>2540560</v>
      </c>
      <c r="C15263">
        <v>5630320</v>
      </c>
      <c r="D15263">
        <v>8590400</v>
      </c>
      <c r="E15263">
        <v>6019850</v>
      </c>
      <c r="F15263" s="4">
        <f t="shared" si="238"/>
        <v>6746856.666666667</v>
      </c>
    </row>
    <row r="15264" spans="1:6" x14ac:dyDescent="0.3">
      <c r="A15264" t="s">
        <v>15855</v>
      </c>
      <c r="B15264">
        <v>1433250</v>
      </c>
      <c r="C15264">
        <v>570570</v>
      </c>
      <c r="D15264">
        <v>0</v>
      </c>
      <c r="E15264">
        <v>0</v>
      </c>
      <c r="F15264" s="4">
        <f t="shared" si="238"/>
        <v>190190</v>
      </c>
    </row>
    <row r="15265" spans="1:6" x14ac:dyDescent="0.3">
      <c r="A15265" t="s">
        <v>15856</v>
      </c>
      <c r="B15265">
        <v>0</v>
      </c>
      <c r="C15265">
        <v>1565200</v>
      </c>
      <c r="D15265">
        <v>0</v>
      </c>
      <c r="E15265">
        <v>0</v>
      </c>
      <c r="F15265" s="4">
        <f t="shared" si="238"/>
        <v>521733.33333333331</v>
      </c>
    </row>
    <row r="15266" spans="1:6" x14ac:dyDescent="0.3">
      <c r="A15266" t="s">
        <v>15857</v>
      </c>
      <c r="B15266">
        <v>1307200</v>
      </c>
      <c r="C15266">
        <v>658000</v>
      </c>
      <c r="D15266">
        <v>1653240</v>
      </c>
      <c r="E15266">
        <v>767800</v>
      </c>
      <c r="F15266" s="4">
        <f t="shared" si="238"/>
        <v>1026346.6666666666</v>
      </c>
    </row>
    <row r="15267" spans="1:6" x14ac:dyDescent="0.3">
      <c r="A15267" t="s">
        <v>15858</v>
      </c>
      <c r="B15267">
        <v>0</v>
      </c>
      <c r="C15267">
        <v>12077120</v>
      </c>
      <c r="D15267">
        <v>15328100</v>
      </c>
      <c r="E15267">
        <v>1650000</v>
      </c>
      <c r="F15267" s="4">
        <f t="shared" si="238"/>
        <v>9685073.333333334</v>
      </c>
    </row>
    <row r="15268" spans="1:6" x14ac:dyDescent="0.3">
      <c r="A15268" t="s">
        <v>15859</v>
      </c>
      <c r="B15268">
        <v>2865880</v>
      </c>
      <c r="C15268">
        <v>2241900</v>
      </c>
      <c r="D15268">
        <v>2079600</v>
      </c>
      <c r="E15268">
        <v>2159600</v>
      </c>
      <c r="F15268" s="4">
        <f t="shared" si="238"/>
        <v>2160366.6666666665</v>
      </c>
    </row>
    <row r="15269" spans="1:6" x14ac:dyDescent="0.3">
      <c r="A15269" t="s">
        <v>798</v>
      </c>
      <c r="B15269">
        <v>1013740</v>
      </c>
      <c r="C15269">
        <v>256000</v>
      </c>
      <c r="D15269">
        <v>1082090</v>
      </c>
      <c r="E15269">
        <v>778500</v>
      </c>
      <c r="F15269" s="4">
        <f t="shared" si="238"/>
        <v>705530</v>
      </c>
    </row>
    <row r="15270" spans="1:6" x14ac:dyDescent="0.3">
      <c r="A15270" t="s">
        <v>15860</v>
      </c>
      <c r="B15270">
        <v>264000</v>
      </c>
      <c r="C15270">
        <v>3700000</v>
      </c>
      <c r="D15270">
        <v>2058420</v>
      </c>
      <c r="E15270">
        <v>2102100</v>
      </c>
      <c r="F15270" s="4">
        <f t="shared" si="238"/>
        <v>2620173.3333333335</v>
      </c>
    </row>
    <row r="15271" spans="1:6" x14ac:dyDescent="0.3">
      <c r="A15271" t="s">
        <v>15861</v>
      </c>
      <c r="B15271">
        <v>720000</v>
      </c>
      <c r="C15271">
        <v>0</v>
      </c>
      <c r="D15271">
        <v>0</v>
      </c>
      <c r="E15271">
        <v>0</v>
      </c>
      <c r="F15271" s="4">
        <f t="shared" si="238"/>
        <v>0</v>
      </c>
    </row>
    <row r="15272" spans="1:6" x14ac:dyDescent="0.3">
      <c r="A15272" t="s">
        <v>15862</v>
      </c>
      <c r="B15272">
        <v>2318700</v>
      </c>
      <c r="C15272">
        <v>0</v>
      </c>
      <c r="D15272">
        <v>309400</v>
      </c>
      <c r="E15272">
        <v>39372070</v>
      </c>
      <c r="F15272" s="4">
        <f t="shared" si="238"/>
        <v>13227156.666666666</v>
      </c>
    </row>
    <row r="15273" spans="1:6" x14ac:dyDescent="0.3">
      <c r="A15273" t="s">
        <v>15863</v>
      </c>
      <c r="B15273">
        <v>333060</v>
      </c>
      <c r="C15273">
        <v>600000</v>
      </c>
      <c r="D15273">
        <v>0</v>
      </c>
      <c r="E15273">
        <v>0</v>
      </c>
      <c r="F15273" s="4">
        <f t="shared" si="238"/>
        <v>200000</v>
      </c>
    </row>
    <row r="15274" spans="1:6" x14ac:dyDescent="0.3">
      <c r="A15274" t="s">
        <v>15864</v>
      </c>
      <c r="B15274">
        <v>0</v>
      </c>
      <c r="C15274">
        <v>652380</v>
      </c>
      <c r="D15274">
        <v>1515150</v>
      </c>
      <c r="E15274">
        <v>769860</v>
      </c>
      <c r="F15274" s="4">
        <f t="shared" si="238"/>
        <v>979130</v>
      </c>
    </row>
    <row r="15275" spans="1:6" x14ac:dyDescent="0.3">
      <c r="A15275" t="s">
        <v>15865</v>
      </c>
      <c r="B15275">
        <v>0</v>
      </c>
      <c r="C15275">
        <v>4650700</v>
      </c>
      <c r="D15275">
        <v>2452450</v>
      </c>
      <c r="E15275">
        <v>2112740</v>
      </c>
      <c r="F15275" s="4">
        <f t="shared" si="238"/>
        <v>3071963.3333333335</v>
      </c>
    </row>
    <row r="15276" spans="1:6" x14ac:dyDescent="0.3">
      <c r="A15276" t="s">
        <v>15866</v>
      </c>
      <c r="B15276">
        <v>627900</v>
      </c>
      <c r="C15276">
        <v>0</v>
      </c>
      <c r="D15276">
        <v>0</v>
      </c>
      <c r="E15276">
        <v>0</v>
      </c>
      <c r="F15276" s="4">
        <f t="shared" si="238"/>
        <v>0</v>
      </c>
    </row>
    <row r="15277" spans="1:6" x14ac:dyDescent="0.3">
      <c r="A15277" t="s">
        <v>15867</v>
      </c>
      <c r="B15277">
        <v>0</v>
      </c>
      <c r="C15277">
        <v>646100</v>
      </c>
      <c r="D15277">
        <v>1181100</v>
      </c>
      <c r="E15277">
        <v>2038160</v>
      </c>
      <c r="F15277" s="4">
        <f t="shared" si="238"/>
        <v>1288453.3333333333</v>
      </c>
    </row>
    <row r="15278" spans="1:6" x14ac:dyDescent="0.3">
      <c r="A15278" t="s">
        <v>15868</v>
      </c>
      <c r="B15278">
        <v>230000</v>
      </c>
      <c r="C15278">
        <v>1435750</v>
      </c>
      <c r="D15278">
        <v>1369550</v>
      </c>
      <c r="E15278">
        <v>3212600</v>
      </c>
      <c r="F15278" s="4">
        <f t="shared" si="238"/>
        <v>2005966.6666666667</v>
      </c>
    </row>
    <row r="15279" spans="1:6" x14ac:dyDescent="0.3">
      <c r="A15279" t="s">
        <v>15869</v>
      </c>
      <c r="B15279">
        <v>0</v>
      </c>
      <c r="C15279">
        <v>900000</v>
      </c>
      <c r="D15279">
        <v>1096400</v>
      </c>
      <c r="E15279">
        <v>386000</v>
      </c>
      <c r="F15279" s="4">
        <f t="shared" si="238"/>
        <v>794133.33333333337</v>
      </c>
    </row>
    <row r="15280" spans="1:6" x14ac:dyDescent="0.3">
      <c r="A15280" t="s">
        <v>15870</v>
      </c>
      <c r="B15280">
        <v>0</v>
      </c>
      <c r="C15280">
        <v>501600</v>
      </c>
      <c r="D15280">
        <v>0</v>
      </c>
      <c r="E15280">
        <v>0</v>
      </c>
      <c r="F15280" s="4">
        <f t="shared" si="238"/>
        <v>167200</v>
      </c>
    </row>
    <row r="15281" spans="1:6" x14ac:dyDescent="0.3">
      <c r="A15281" t="s">
        <v>15871</v>
      </c>
      <c r="B15281">
        <v>0</v>
      </c>
      <c r="C15281">
        <v>1012600</v>
      </c>
      <c r="D15281">
        <v>0</v>
      </c>
      <c r="E15281">
        <v>291200</v>
      </c>
      <c r="F15281" s="4">
        <f t="shared" si="238"/>
        <v>434600</v>
      </c>
    </row>
    <row r="15282" spans="1:6" x14ac:dyDescent="0.3">
      <c r="A15282" t="s">
        <v>15872</v>
      </c>
      <c r="B15282">
        <v>2077000</v>
      </c>
      <c r="C15282">
        <v>0</v>
      </c>
      <c r="D15282">
        <v>2400320</v>
      </c>
      <c r="E15282">
        <v>386000</v>
      </c>
      <c r="F15282" s="4">
        <f t="shared" si="238"/>
        <v>928773.33333333337</v>
      </c>
    </row>
    <row r="15283" spans="1:6" x14ac:dyDescent="0.3">
      <c r="A15283" t="s">
        <v>15873</v>
      </c>
      <c r="B15283">
        <v>2617070</v>
      </c>
      <c r="C15283">
        <v>4185100</v>
      </c>
      <c r="D15283">
        <v>11213500</v>
      </c>
      <c r="E15283">
        <v>3291400</v>
      </c>
      <c r="F15283" s="4">
        <f t="shared" si="238"/>
        <v>6230000</v>
      </c>
    </row>
    <row r="15284" spans="1:6" x14ac:dyDescent="0.3">
      <c r="A15284" t="s">
        <v>15874</v>
      </c>
      <c r="B15284">
        <v>411950</v>
      </c>
      <c r="C15284">
        <v>0</v>
      </c>
      <c r="D15284">
        <v>953440</v>
      </c>
      <c r="E15284">
        <v>2053460</v>
      </c>
      <c r="F15284" s="4">
        <f t="shared" si="238"/>
        <v>1002300</v>
      </c>
    </row>
    <row r="15285" spans="1:6" x14ac:dyDescent="0.3">
      <c r="A15285" t="s">
        <v>15875</v>
      </c>
      <c r="B15285">
        <v>0</v>
      </c>
      <c r="C15285">
        <v>2936400</v>
      </c>
      <c r="D15285">
        <v>1126400</v>
      </c>
      <c r="E15285">
        <v>529200</v>
      </c>
      <c r="F15285" s="4">
        <f t="shared" si="238"/>
        <v>1530666.6666666667</v>
      </c>
    </row>
    <row r="15286" spans="1:6" x14ac:dyDescent="0.3">
      <c r="A15286" t="s">
        <v>15876</v>
      </c>
      <c r="B15286">
        <v>0</v>
      </c>
      <c r="C15286">
        <v>467740</v>
      </c>
      <c r="D15286">
        <v>0</v>
      </c>
      <c r="E15286">
        <v>0</v>
      </c>
      <c r="F15286" s="4">
        <f t="shared" si="238"/>
        <v>155913.33333333334</v>
      </c>
    </row>
    <row r="15287" spans="1:6" x14ac:dyDescent="0.3">
      <c r="A15287" t="s">
        <v>15877</v>
      </c>
      <c r="B15287">
        <v>0</v>
      </c>
      <c r="C15287">
        <v>0</v>
      </c>
      <c r="D15287">
        <v>604600</v>
      </c>
      <c r="E15287">
        <v>598780</v>
      </c>
      <c r="F15287" s="4">
        <f t="shared" si="238"/>
        <v>401126.66666666669</v>
      </c>
    </row>
    <row r="15288" spans="1:6" x14ac:dyDescent="0.3">
      <c r="A15288" t="s">
        <v>15878</v>
      </c>
      <c r="B15288">
        <v>230000</v>
      </c>
      <c r="C15288">
        <v>3149850</v>
      </c>
      <c r="D15288">
        <v>4370420</v>
      </c>
      <c r="E15288">
        <v>1444420</v>
      </c>
      <c r="F15288" s="4">
        <f t="shared" si="238"/>
        <v>2988230</v>
      </c>
    </row>
    <row r="15289" spans="1:6" x14ac:dyDescent="0.3">
      <c r="A15289" t="s">
        <v>15879</v>
      </c>
      <c r="B15289">
        <v>577850</v>
      </c>
      <c r="C15289">
        <v>2220000</v>
      </c>
      <c r="D15289">
        <v>0</v>
      </c>
      <c r="E15289">
        <v>6402400</v>
      </c>
      <c r="F15289" s="4">
        <f t="shared" si="238"/>
        <v>2874133.3333333335</v>
      </c>
    </row>
    <row r="15290" spans="1:6" x14ac:dyDescent="0.3">
      <c r="A15290" t="s">
        <v>15880</v>
      </c>
      <c r="B15290">
        <v>2317300</v>
      </c>
      <c r="C15290">
        <v>2350840</v>
      </c>
      <c r="D15290">
        <v>2736100</v>
      </c>
      <c r="E15290">
        <v>2806600</v>
      </c>
      <c r="F15290" s="4">
        <f t="shared" si="238"/>
        <v>2631180</v>
      </c>
    </row>
    <row r="15291" spans="1:6" x14ac:dyDescent="0.3">
      <c r="A15291" t="s">
        <v>15881</v>
      </c>
      <c r="B15291">
        <v>701240</v>
      </c>
      <c r="C15291">
        <v>1894880</v>
      </c>
      <c r="D15291">
        <v>370000</v>
      </c>
      <c r="E15291">
        <v>1472360</v>
      </c>
      <c r="F15291" s="4">
        <f t="shared" si="238"/>
        <v>1245746.6666666667</v>
      </c>
    </row>
    <row r="15292" spans="1:6" x14ac:dyDescent="0.3">
      <c r="A15292" t="s">
        <v>15882</v>
      </c>
      <c r="B15292">
        <v>0</v>
      </c>
      <c r="C15292">
        <v>1116570</v>
      </c>
      <c r="D15292">
        <v>5422438</v>
      </c>
      <c r="E15292">
        <v>0</v>
      </c>
      <c r="F15292" s="4">
        <f t="shared" si="238"/>
        <v>2179669.3333333335</v>
      </c>
    </row>
    <row r="15293" spans="1:6" x14ac:dyDescent="0.3">
      <c r="A15293" t="s">
        <v>15883</v>
      </c>
      <c r="B15293">
        <v>0</v>
      </c>
      <c r="C15293">
        <v>0</v>
      </c>
      <c r="D15293">
        <v>100100</v>
      </c>
      <c r="E15293">
        <v>0</v>
      </c>
      <c r="F15293" s="4">
        <f t="shared" si="238"/>
        <v>33366.666666666664</v>
      </c>
    </row>
    <row r="15294" spans="1:6" x14ac:dyDescent="0.3">
      <c r="A15294" t="s">
        <v>15884</v>
      </c>
      <c r="B15294">
        <v>649000</v>
      </c>
      <c r="C15294">
        <v>709800</v>
      </c>
      <c r="D15294">
        <v>942760</v>
      </c>
      <c r="E15294">
        <v>888160</v>
      </c>
      <c r="F15294" s="4">
        <f t="shared" si="238"/>
        <v>846906.66666666663</v>
      </c>
    </row>
    <row r="15295" spans="1:6" x14ac:dyDescent="0.3">
      <c r="A15295" t="s">
        <v>15885</v>
      </c>
      <c r="B15295">
        <v>740000</v>
      </c>
      <c r="C15295">
        <v>912500</v>
      </c>
      <c r="D15295">
        <v>0</v>
      </c>
      <c r="E15295">
        <v>0</v>
      </c>
      <c r="F15295" s="4">
        <f t="shared" si="238"/>
        <v>304166.66666666669</v>
      </c>
    </row>
    <row r="15296" spans="1:6" x14ac:dyDescent="0.3">
      <c r="A15296" t="s">
        <v>15886</v>
      </c>
      <c r="B15296">
        <v>1111110</v>
      </c>
      <c r="C15296">
        <v>2649630</v>
      </c>
      <c r="D15296">
        <v>2072610</v>
      </c>
      <c r="E15296">
        <v>2067800</v>
      </c>
      <c r="F15296" s="4">
        <f t="shared" si="238"/>
        <v>2263346.6666666665</v>
      </c>
    </row>
    <row r="15297" spans="1:6" x14ac:dyDescent="0.3">
      <c r="A15297" t="s">
        <v>15887</v>
      </c>
      <c r="B15297">
        <v>8817900</v>
      </c>
      <c r="C15297">
        <v>4881770</v>
      </c>
      <c r="D15297">
        <v>5908000</v>
      </c>
      <c r="E15297">
        <v>3994080</v>
      </c>
      <c r="F15297" s="4">
        <f t="shared" si="238"/>
        <v>4927950</v>
      </c>
    </row>
    <row r="15298" spans="1:6" x14ac:dyDescent="0.3">
      <c r="A15298" t="s">
        <v>15888</v>
      </c>
      <c r="B15298">
        <v>740000</v>
      </c>
      <c r="C15298">
        <v>2458480</v>
      </c>
      <c r="D15298">
        <v>2386020</v>
      </c>
      <c r="E15298">
        <v>4679590</v>
      </c>
      <c r="F15298" s="4">
        <f t="shared" si="238"/>
        <v>3174696.6666666665</v>
      </c>
    </row>
    <row r="15299" spans="1:6" x14ac:dyDescent="0.3">
      <c r="A15299" t="s">
        <v>15889</v>
      </c>
      <c r="B15299">
        <v>641550</v>
      </c>
      <c r="C15299">
        <v>0</v>
      </c>
      <c r="D15299">
        <v>195500</v>
      </c>
      <c r="E15299">
        <v>855400</v>
      </c>
      <c r="F15299" s="4">
        <f t="shared" ref="F15299:F15362" si="239">SUM(C15299:E15299)/3</f>
        <v>350300</v>
      </c>
    </row>
    <row r="15300" spans="1:6" x14ac:dyDescent="0.3">
      <c r="A15300" t="s">
        <v>15890</v>
      </c>
      <c r="B15300">
        <v>1325400</v>
      </c>
      <c r="C15300">
        <v>480000</v>
      </c>
      <c r="D15300">
        <v>0</v>
      </c>
      <c r="E15300">
        <v>1058000</v>
      </c>
      <c r="F15300" s="4">
        <f t="shared" si="239"/>
        <v>512666.66666666669</v>
      </c>
    </row>
    <row r="15301" spans="1:6" x14ac:dyDescent="0.3">
      <c r="A15301" t="s">
        <v>15891</v>
      </c>
      <c r="B15301">
        <v>527800</v>
      </c>
      <c r="C15301">
        <v>300300</v>
      </c>
      <c r="D15301">
        <v>0</v>
      </c>
      <c r="E15301">
        <v>218400</v>
      </c>
      <c r="F15301" s="4">
        <f t="shared" si="239"/>
        <v>172900</v>
      </c>
    </row>
    <row r="15302" spans="1:6" x14ac:dyDescent="0.3">
      <c r="A15302" t="s">
        <v>15892</v>
      </c>
      <c r="B15302">
        <v>1387680</v>
      </c>
      <c r="C15302">
        <v>0</v>
      </c>
      <c r="D15302">
        <v>740000</v>
      </c>
      <c r="E15302">
        <v>0</v>
      </c>
      <c r="F15302" s="4">
        <f t="shared" si="239"/>
        <v>246666.66666666666</v>
      </c>
    </row>
    <row r="15303" spans="1:6" x14ac:dyDescent="0.3">
      <c r="A15303" t="s">
        <v>15893</v>
      </c>
      <c r="B15303">
        <v>2093360</v>
      </c>
      <c r="C15303">
        <v>2242220</v>
      </c>
      <c r="D15303">
        <v>2047420</v>
      </c>
      <c r="E15303">
        <v>2084200</v>
      </c>
      <c r="F15303" s="4">
        <f t="shared" si="239"/>
        <v>2124613.3333333335</v>
      </c>
    </row>
    <row r="15304" spans="1:6" x14ac:dyDescent="0.3">
      <c r="A15304" t="s">
        <v>15894</v>
      </c>
      <c r="B15304">
        <v>787800</v>
      </c>
      <c r="C15304">
        <v>2223800</v>
      </c>
      <c r="D15304">
        <v>3023720</v>
      </c>
      <c r="E15304">
        <v>3686950</v>
      </c>
      <c r="F15304" s="4">
        <f t="shared" si="239"/>
        <v>2978156.6666666665</v>
      </c>
    </row>
    <row r="15305" spans="1:6" x14ac:dyDescent="0.3">
      <c r="A15305" t="s">
        <v>15895</v>
      </c>
      <c r="B15305">
        <v>0</v>
      </c>
      <c r="C15305">
        <v>281190</v>
      </c>
      <c r="D15305">
        <v>324870</v>
      </c>
      <c r="E15305">
        <v>0</v>
      </c>
      <c r="F15305" s="4">
        <f t="shared" si="239"/>
        <v>202020</v>
      </c>
    </row>
    <row r="15306" spans="1:6" x14ac:dyDescent="0.3">
      <c r="A15306" t="s">
        <v>15896</v>
      </c>
      <c r="B15306">
        <v>0</v>
      </c>
      <c r="C15306">
        <v>618800</v>
      </c>
      <c r="D15306">
        <v>0</v>
      </c>
      <c r="E15306">
        <v>0</v>
      </c>
      <c r="F15306" s="4">
        <f t="shared" si="239"/>
        <v>206266.66666666666</v>
      </c>
    </row>
    <row r="15307" spans="1:6" x14ac:dyDescent="0.3">
      <c r="A15307" t="s">
        <v>15897</v>
      </c>
      <c r="B15307">
        <v>1110200</v>
      </c>
      <c r="C15307">
        <v>998040</v>
      </c>
      <c r="D15307">
        <v>693420</v>
      </c>
      <c r="E15307">
        <v>420420</v>
      </c>
      <c r="F15307" s="4">
        <f t="shared" si="239"/>
        <v>703960</v>
      </c>
    </row>
    <row r="15308" spans="1:6" x14ac:dyDescent="0.3">
      <c r="A15308" t="s">
        <v>15898</v>
      </c>
      <c r="B15308">
        <v>3638500</v>
      </c>
      <c r="C15308">
        <v>2123520</v>
      </c>
      <c r="D15308">
        <v>0</v>
      </c>
      <c r="E15308">
        <v>768000</v>
      </c>
      <c r="F15308" s="4">
        <f t="shared" si="239"/>
        <v>963840</v>
      </c>
    </row>
    <row r="15309" spans="1:6" x14ac:dyDescent="0.3">
      <c r="A15309" t="s">
        <v>15899</v>
      </c>
      <c r="B15309">
        <v>1482650</v>
      </c>
      <c r="C15309">
        <v>764400</v>
      </c>
      <c r="D15309">
        <v>0</v>
      </c>
      <c r="E15309">
        <v>2158840</v>
      </c>
      <c r="F15309" s="4">
        <f t="shared" si="239"/>
        <v>974413.33333333337</v>
      </c>
    </row>
    <row r="15310" spans="1:6" x14ac:dyDescent="0.3">
      <c r="A15310" t="s">
        <v>15900</v>
      </c>
      <c r="B15310">
        <v>0</v>
      </c>
      <c r="C15310">
        <v>612000</v>
      </c>
      <c r="D15310">
        <v>2063440</v>
      </c>
      <c r="E15310">
        <v>1633820</v>
      </c>
      <c r="F15310" s="4">
        <f t="shared" si="239"/>
        <v>1436420</v>
      </c>
    </row>
    <row r="15311" spans="1:6" x14ac:dyDescent="0.3">
      <c r="A15311" t="s">
        <v>15901</v>
      </c>
      <c r="B15311">
        <v>0</v>
      </c>
      <c r="C15311">
        <v>639950</v>
      </c>
      <c r="D15311">
        <v>0</v>
      </c>
      <c r="E15311">
        <v>450560</v>
      </c>
      <c r="F15311" s="4">
        <f t="shared" si="239"/>
        <v>363503.33333333331</v>
      </c>
    </row>
    <row r="15312" spans="1:6" x14ac:dyDescent="0.3">
      <c r="A15312" t="s">
        <v>15902</v>
      </c>
      <c r="B15312">
        <v>1812270</v>
      </c>
      <c r="C15312">
        <v>0</v>
      </c>
      <c r="D15312">
        <v>387660</v>
      </c>
      <c r="E15312">
        <v>0</v>
      </c>
      <c r="F15312" s="4">
        <f t="shared" si="239"/>
        <v>129220</v>
      </c>
    </row>
    <row r="15313" spans="1:6" x14ac:dyDescent="0.3">
      <c r="A15313" t="s">
        <v>15903</v>
      </c>
      <c r="B15313">
        <v>260000</v>
      </c>
      <c r="C15313">
        <v>0</v>
      </c>
      <c r="D15313">
        <v>4369120</v>
      </c>
      <c r="E15313">
        <v>2560000</v>
      </c>
      <c r="F15313" s="4">
        <f t="shared" si="239"/>
        <v>2309706.6666666665</v>
      </c>
    </row>
    <row r="15314" spans="1:6" x14ac:dyDescent="0.3">
      <c r="A15314" t="s">
        <v>15904</v>
      </c>
      <c r="B15314">
        <v>191100</v>
      </c>
      <c r="C15314">
        <v>923650</v>
      </c>
      <c r="D15314">
        <v>609400</v>
      </c>
      <c r="E15314">
        <v>0</v>
      </c>
      <c r="F15314" s="4">
        <f t="shared" si="239"/>
        <v>511016.66666666669</v>
      </c>
    </row>
    <row r="15315" spans="1:6" x14ac:dyDescent="0.3">
      <c r="A15315" t="s">
        <v>15905</v>
      </c>
      <c r="B15315">
        <v>2074260</v>
      </c>
      <c r="C15315">
        <v>612000</v>
      </c>
      <c r="D15315">
        <v>3065880</v>
      </c>
      <c r="E15315">
        <v>2705340</v>
      </c>
      <c r="F15315" s="4">
        <f t="shared" si="239"/>
        <v>2127740</v>
      </c>
    </row>
    <row r="15316" spans="1:6" x14ac:dyDescent="0.3">
      <c r="A15316" t="s">
        <v>15906</v>
      </c>
      <c r="B15316">
        <v>0</v>
      </c>
      <c r="C15316">
        <v>0</v>
      </c>
      <c r="D15316">
        <v>1066340</v>
      </c>
      <c r="E15316">
        <v>544000</v>
      </c>
      <c r="F15316" s="4">
        <f t="shared" si="239"/>
        <v>536780</v>
      </c>
    </row>
    <row r="15317" spans="1:6" x14ac:dyDescent="0.3">
      <c r="A15317" t="s">
        <v>15907</v>
      </c>
      <c r="B15317">
        <v>3571350</v>
      </c>
      <c r="C15317">
        <v>5907520</v>
      </c>
      <c r="D15317">
        <v>8232610</v>
      </c>
      <c r="E15317">
        <v>2478980</v>
      </c>
      <c r="F15317" s="4">
        <f t="shared" si="239"/>
        <v>5539703.333333333</v>
      </c>
    </row>
    <row r="15318" spans="1:6" x14ac:dyDescent="0.3">
      <c r="A15318" t="s">
        <v>15908</v>
      </c>
      <c r="B15318">
        <v>3094000</v>
      </c>
      <c r="C15318">
        <v>3003000</v>
      </c>
      <c r="D15318">
        <v>2067520</v>
      </c>
      <c r="E15318">
        <v>770000</v>
      </c>
      <c r="F15318" s="4">
        <f t="shared" si="239"/>
        <v>1946840</v>
      </c>
    </row>
    <row r="15319" spans="1:6" x14ac:dyDescent="0.3">
      <c r="A15319" t="s">
        <v>15909</v>
      </c>
      <c r="B15319">
        <v>0</v>
      </c>
      <c r="C15319">
        <v>15160360</v>
      </c>
      <c r="D15319">
        <v>22201010</v>
      </c>
      <c r="E15319">
        <v>0</v>
      </c>
      <c r="F15319" s="4">
        <f t="shared" si="239"/>
        <v>12453790</v>
      </c>
    </row>
    <row r="15320" spans="1:6" x14ac:dyDescent="0.3">
      <c r="A15320" t="s">
        <v>15910</v>
      </c>
      <c r="B15320">
        <v>0</v>
      </c>
      <c r="C15320">
        <v>851490</v>
      </c>
      <c r="D15320">
        <v>783510</v>
      </c>
      <c r="E15320">
        <v>820000</v>
      </c>
      <c r="F15320" s="4">
        <f t="shared" si="239"/>
        <v>818333.33333333337</v>
      </c>
    </row>
    <row r="15321" spans="1:6" x14ac:dyDescent="0.3">
      <c r="A15321" t="s">
        <v>15911</v>
      </c>
      <c r="B15321">
        <v>1146520</v>
      </c>
      <c r="C15321">
        <v>514150</v>
      </c>
      <c r="D15321">
        <v>1475480</v>
      </c>
      <c r="E15321">
        <v>1113570</v>
      </c>
      <c r="F15321" s="4">
        <f t="shared" si="239"/>
        <v>1034400</v>
      </c>
    </row>
    <row r="15322" spans="1:6" x14ac:dyDescent="0.3">
      <c r="A15322" t="s">
        <v>15912</v>
      </c>
      <c r="B15322">
        <v>1980400</v>
      </c>
      <c r="C15322">
        <v>1480000</v>
      </c>
      <c r="D15322">
        <v>0</v>
      </c>
      <c r="E15322">
        <v>0</v>
      </c>
      <c r="F15322" s="4">
        <f t="shared" si="239"/>
        <v>493333.33333333331</v>
      </c>
    </row>
    <row r="15323" spans="1:6" x14ac:dyDescent="0.3">
      <c r="A15323" t="s">
        <v>15913</v>
      </c>
      <c r="B15323">
        <v>1142310</v>
      </c>
      <c r="C15323">
        <v>1512000</v>
      </c>
      <c r="D15323">
        <v>793500</v>
      </c>
      <c r="E15323">
        <v>761660</v>
      </c>
      <c r="F15323" s="4">
        <f t="shared" si="239"/>
        <v>1022386.6666666666</v>
      </c>
    </row>
    <row r="15324" spans="1:6" x14ac:dyDescent="0.3">
      <c r="A15324" t="s">
        <v>15914</v>
      </c>
      <c r="B15324">
        <v>308000</v>
      </c>
      <c r="C15324">
        <v>2474970</v>
      </c>
      <c r="D15324">
        <v>2121210</v>
      </c>
      <c r="E15324">
        <v>0</v>
      </c>
      <c r="F15324" s="4">
        <f t="shared" si="239"/>
        <v>1532060</v>
      </c>
    </row>
    <row r="15325" spans="1:6" x14ac:dyDescent="0.3">
      <c r="A15325" t="s">
        <v>15915</v>
      </c>
      <c r="B15325">
        <v>7485660</v>
      </c>
      <c r="C15325">
        <v>12975800</v>
      </c>
      <c r="D15325">
        <v>6213420</v>
      </c>
      <c r="E15325">
        <v>7178630</v>
      </c>
      <c r="F15325" s="4">
        <f t="shared" si="239"/>
        <v>8789283.333333334</v>
      </c>
    </row>
    <row r="15326" spans="1:6" x14ac:dyDescent="0.3">
      <c r="A15326" t="s">
        <v>15916</v>
      </c>
      <c r="B15326">
        <v>1018350</v>
      </c>
      <c r="C15326">
        <v>0</v>
      </c>
      <c r="D15326">
        <v>0</v>
      </c>
      <c r="E15326">
        <v>593100</v>
      </c>
      <c r="F15326" s="4">
        <f t="shared" si="239"/>
        <v>197700</v>
      </c>
    </row>
    <row r="15327" spans="1:6" x14ac:dyDescent="0.3">
      <c r="A15327" t="s">
        <v>15917</v>
      </c>
      <c r="B15327">
        <v>2025550</v>
      </c>
      <c r="C15327">
        <v>2461720</v>
      </c>
      <c r="D15327">
        <v>2177190</v>
      </c>
      <c r="E15327">
        <v>2068100</v>
      </c>
      <c r="F15327" s="4">
        <f t="shared" si="239"/>
        <v>2235670</v>
      </c>
    </row>
    <row r="15328" spans="1:6" x14ac:dyDescent="0.3">
      <c r="A15328" t="s">
        <v>15918</v>
      </c>
      <c r="B15328">
        <v>1774480</v>
      </c>
      <c r="C15328">
        <v>0</v>
      </c>
      <c r="D15328">
        <v>0</v>
      </c>
      <c r="E15328">
        <v>954420</v>
      </c>
      <c r="F15328" s="4">
        <f t="shared" si="239"/>
        <v>318140</v>
      </c>
    </row>
    <row r="15329" spans="1:6" x14ac:dyDescent="0.3">
      <c r="A15329" t="s">
        <v>15919</v>
      </c>
      <c r="B15329">
        <v>370000</v>
      </c>
      <c r="C15329">
        <v>160000</v>
      </c>
      <c r="D15329">
        <v>3266570</v>
      </c>
      <c r="E15329">
        <v>0</v>
      </c>
      <c r="F15329" s="4">
        <f t="shared" si="239"/>
        <v>1142190</v>
      </c>
    </row>
    <row r="15330" spans="1:6" x14ac:dyDescent="0.3">
      <c r="A15330" t="s">
        <v>15920</v>
      </c>
      <c r="B15330">
        <v>214760</v>
      </c>
      <c r="C15330">
        <v>286180</v>
      </c>
      <c r="D15330">
        <v>0</v>
      </c>
      <c r="E15330">
        <v>386000</v>
      </c>
      <c r="F15330" s="4">
        <f t="shared" si="239"/>
        <v>224060</v>
      </c>
    </row>
    <row r="15331" spans="1:6" x14ac:dyDescent="0.3">
      <c r="A15331" t="s">
        <v>15921</v>
      </c>
      <c r="B15331">
        <v>6374940</v>
      </c>
      <c r="C15331">
        <v>3063040</v>
      </c>
      <c r="D15331">
        <v>3929060</v>
      </c>
      <c r="E15331">
        <v>6538900</v>
      </c>
      <c r="F15331" s="4">
        <f t="shared" si="239"/>
        <v>4510333.333333333</v>
      </c>
    </row>
    <row r="15332" spans="1:6" x14ac:dyDescent="0.3">
      <c r="A15332" t="s">
        <v>15922</v>
      </c>
      <c r="B15332">
        <v>0</v>
      </c>
      <c r="C15332">
        <v>525980</v>
      </c>
      <c r="D15332">
        <v>491400</v>
      </c>
      <c r="E15332">
        <v>444990</v>
      </c>
      <c r="F15332" s="4">
        <f t="shared" si="239"/>
        <v>487456.66666666669</v>
      </c>
    </row>
    <row r="15333" spans="1:6" x14ac:dyDescent="0.3">
      <c r="A15333" t="s">
        <v>15923</v>
      </c>
      <c r="B15333">
        <v>0</v>
      </c>
      <c r="C15333">
        <v>0</v>
      </c>
      <c r="D15333">
        <v>807900</v>
      </c>
      <c r="E15333">
        <v>788000</v>
      </c>
      <c r="F15333" s="4">
        <f t="shared" si="239"/>
        <v>531966.66666666663</v>
      </c>
    </row>
    <row r="15334" spans="1:6" x14ac:dyDescent="0.3">
      <c r="A15334" t="s">
        <v>15924</v>
      </c>
      <c r="B15334">
        <v>931950</v>
      </c>
      <c r="C15334">
        <v>0</v>
      </c>
      <c r="D15334">
        <v>0</v>
      </c>
      <c r="E15334">
        <v>725430</v>
      </c>
      <c r="F15334" s="4">
        <f t="shared" si="239"/>
        <v>241810</v>
      </c>
    </row>
    <row r="15335" spans="1:6" x14ac:dyDescent="0.3">
      <c r="A15335" t="s">
        <v>15925</v>
      </c>
      <c r="B15335">
        <v>0</v>
      </c>
      <c r="C15335">
        <v>384000</v>
      </c>
      <c r="D15335">
        <v>281190</v>
      </c>
      <c r="E15335">
        <v>0</v>
      </c>
      <c r="F15335" s="4">
        <f t="shared" si="239"/>
        <v>221730</v>
      </c>
    </row>
    <row r="15336" spans="1:6" x14ac:dyDescent="0.3">
      <c r="A15336" t="s">
        <v>15926</v>
      </c>
      <c r="B15336">
        <v>0</v>
      </c>
      <c r="C15336">
        <v>4429230</v>
      </c>
      <c r="D15336">
        <v>0</v>
      </c>
      <c r="E15336">
        <v>0</v>
      </c>
      <c r="F15336" s="4">
        <f t="shared" si="239"/>
        <v>1476410</v>
      </c>
    </row>
    <row r="15337" spans="1:6" x14ac:dyDescent="0.3">
      <c r="A15337" t="s">
        <v>15927</v>
      </c>
      <c r="B15337">
        <v>0</v>
      </c>
      <c r="C15337">
        <v>1349670</v>
      </c>
      <c r="D15337">
        <v>637000</v>
      </c>
      <c r="E15337">
        <v>0</v>
      </c>
      <c r="F15337" s="4">
        <f t="shared" si="239"/>
        <v>662223.33333333337</v>
      </c>
    </row>
    <row r="15338" spans="1:6" x14ac:dyDescent="0.3">
      <c r="A15338" t="s">
        <v>15928</v>
      </c>
      <c r="B15338">
        <v>1924430</v>
      </c>
      <c r="C15338">
        <v>647680</v>
      </c>
      <c r="D15338">
        <v>558740</v>
      </c>
      <c r="E15338">
        <v>584900</v>
      </c>
      <c r="F15338" s="4">
        <f t="shared" si="239"/>
        <v>597106.66666666663</v>
      </c>
    </row>
    <row r="15339" spans="1:6" x14ac:dyDescent="0.3">
      <c r="A15339" t="s">
        <v>15929</v>
      </c>
      <c r="B15339">
        <v>764400</v>
      </c>
      <c r="C15339">
        <v>0</v>
      </c>
      <c r="D15339">
        <v>1898260</v>
      </c>
      <c r="E15339">
        <v>425700</v>
      </c>
      <c r="F15339" s="4">
        <f t="shared" si="239"/>
        <v>774653.33333333337</v>
      </c>
    </row>
    <row r="15340" spans="1:6" x14ac:dyDescent="0.3">
      <c r="A15340" t="s">
        <v>15930</v>
      </c>
      <c r="B15340">
        <v>3514420</v>
      </c>
      <c r="C15340">
        <v>0</v>
      </c>
      <c r="D15340">
        <v>0</v>
      </c>
      <c r="E15340">
        <v>0</v>
      </c>
      <c r="F15340" s="4">
        <f t="shared" si="239"/>
        <v>0</v>
      </c>
    </row>
    <row r="15341" spans="1:6" x14ac:dyDescent="0.3">
      <c r="A15341" t="s">
        <v>15931</v>
      </c>
      <c r="B15341">
        <v>2917150</v>
      </c>
      <c r="C15341">
        <v>0</v>
      </c>
      <c r="D15341">
        <v>1374640</v>
      </c>
      <c r="E15341">
        <v>650000</v>
      </c>
      <c r="F15341" s="4">
        <f t="shared" si="239"/>
        <v>674880</v>
      </c>
    </row>
    <row r="15342" spans="1:6" x14ac:dyDescent="0.3">
      <c r="A15342" t="s">
        <v>15932</v>
      </c>
      <c r="B15342">
        <v>7113360</v>
      </c>
      <c r="C15342">
        <v>4955860</v>
      </c>
      <c r="D15342">
        <v>7758290</v>
      </c>
      <c r="E15342">
        <v>7980430</v>
      </c>
      <c r="F15342" s="4">
        <f t="shared" si="239"/>
        <v>6898193.333333333</v>
      </c>
    </row>
    <row r="15343" spans="1:6" x14ac:dyDescent="0.3">
      <c r="A15343" t="s">
        <v>15933</v>
      </c>
      <c r="B15343">
        <v>2149420</v>
      </c>
      <c r="C15343">
        <v>3868220</v>
      </c>
      <c r="D15343">
        <v>2408860</v>
      </c>
      <c r="E15343">
        <v>2264080</v>
      </c>
      <c r="F15343" s="4">
        <f t="shared" si="239"/>
        <v>2847053.3333333335</v>
      </c>
    </row>
    <row r="15344" spans="1:6" x14ac:dyDescent="0.3">
      <c r="A15344" t="s">
        <v>15934</v>
      </c>
      <c r="B15344">
        <v>0</v>
      </c>
      <c r="C15344">
        <v>887250</v>
      </c>
      <c r="D15344">
        <v>0</v>
      </c>
      <c r="E15344">
        <v>477750</v>
      </c>
      <c r="F15344" s="4">
        <f t="shared" si="239"/>
        <v>455000</v>
      </c>
    </row>
    <row r="15345" spans="1:6" x14ac:dyDescent="0.3">
      <c r="A15345" t="s">
        <v>568</v>
      </c>
      <c r="B15345">
        <v>263780</v>
      </c>
      <c r="C15345">
        <v>2024580</v>
      </c>
      <c r="D15345">
        <v>2186280</v>
      </c>
      <c r="E15345">
        <v>155560</v>
      </c>
      <c r="F15345" s="4">
        <f t="shared" si="239"/>
        <v>1455473.3333333333</v>
      </c>
    </row>
    <row r="15346" spans="1:6" x14ac:dyDescent="0.3">
      <c r="A15346" t="s">
        <v>15935</v>
      </c>
      <c r="B15346">
        <v>325780</v>
      </c>
      <c r="C15346">
        <v>3451540</v>
      </c>
      <c r="D15346">
        <v>248430</v>
      </c>
      <c r="E15346">
        <v>593320</v>
      </c>
      <c r="F15346" s="4">
        <f t="shared" si="239"/>
        <v>1431096.6666666667</v>
      </c>
    </row>
    <row r="15347" spans="1:6" x14ac:dyDescent="0.3">
      <c r="A15347" t="s">
        <v>15936</v>
      </c>
      <c r="B15347">
        <v>2070600</v>
      </c>
      <c r="C15347">
        <v>0</v>
      </c>
      <c r="D15347">
        <v>0</v>
      </c>
      <c r="E15347">
        <v>0</v>
      </c>
      <c r="F15347" s="4">
        <f t="shared" si="239"/>
        <v>0</v>
      </c>
    </row>
    <row r="15348" spans="1:6" x14ac:dyDescent="0.3">
      <c r="A15348" t="s">
        <v>15937</v>
      </c>
      <c r="B15348">
        <v>0</v>
      </c>
      <c r="C15348">
        <v>634600</v>
      </c>
      <c r="D15348">
        <v>745290</v>
      </c>
      <c r="E15348">
        <v>450560</v>
      </c>
      <c r="F15348" s="4">
        <f t="shared" si="239"/>
        <v>610150</v>
      </c>
    </row>
    <row r="15349" spans="1:6" x14ac:dyDescent="0.3">
      <c r="A15349" t="s">
        <v>15938</v>
      </c>
      <c r="B15349">
        <v>256000</v>
      </c>
      <c r="C15349">
        <v>2050130</v>
      </c>
      <c r="D15349">
        <v>4225070</v>
      </c>
      <c r="E15349">
        <v>2349140</v>
      </c>
      <c r="F15349" s="4">
        <f t="shared" si="239"/>
        <v>2874780</v>
      </c>
    </row>
    <row r="15350" spans="1:6" x14ac:dyDescent="0.3">
      <c r="A15350" t="s">
        <v>15939</v>
      </c>
      <c r="B15350">
        <v>4107700</v>
      </c>
      <c r="C15350">
        <v>4728700</v>
      </c>
      <c r="D15350">
        <v>4819000</v>
      </c>
      <c r="E15350">
        <v>3067700</v>
      </c>
      <c r="F15350" s="4">
        <f t="shared" si="239"/>
        <v>4205133.333333333</v>
      </c>
    </row>
    <row r="15351" spans="1:6" x14ac:dyDescent="0.3">
      <c r="A15351" t="s">
        <v>15940</v>
      </c>
      <c r="B15351">
        <v>931840</v>
      </c>
      <c r="C15351">
        <v>0</v>
      </c>
      <c r="D15351">
        <v>1082900</v>
      </c>
      <c r="E15351">
        <v>755300</v>
      </c>
      <c r="F15351" s="4">
        <f t="shared" si="239"/>
        <v>612733.33333333337</v>
      </c>
    </row>
    <row r="15352" spans="1:6" x14ac:dyDescent="0.3">
      <c r="A15352" t="s">
        <v>15941</v>
      </c>
      <c r="B15352">
        <v>659950</v>
      </c>
      <c r="C15352">
        <v>1086540</v>
      </c>
      <c r="D15352">
        <v>640640</v>
      </c>
      <c r="E15352">
        <v>956380</v>
      </c>
      <c r="F15352" s="4">
        <f t="shared" si="239"/>
        <v>894520</v>
      </c>
    </row>
    <row r="15353" spans="1:6" x14ac:dyDescent="0.3">
      <c r="A15353" t="s">
        <v>15942</v>
      </c>
      <c r="B15353">
        <v>2543700</v>
      </c>
      <c r="C15353">
        <v>2731040</v>
      </c>
      <c r="D15353">
        <v>3446680</v>
      </c>
      <c r="E15353">
        <v>4715620</v>
      </c>
      <c r="F15353" s="4">
        <f t="shared" si="239"/>
        <v>3631113.3333333335</v>
      </c>
    </row>
    <row r="15354" spans="1:6" x14ac:dyDescent="0.3">
      <c r="A15354" t="s">
        <v>15943</v>
      </c>
      <c r="B15354">
        <v>3700000</v>
      </c>
      <c r="C15354">
        <v>0</v>
      </c>
      <c r="D15354">
        <v>1001000</v>
      </c>
      <c r="E15354">
        <v>3686500</v>
      </c>
      <c r="F15354" s="4">
        <f t="shared" si="239"/>
        <v>1562500</v>
      </c>
    </row>
    <row r="15355" spans="1:6" x14ac:dyDescent="0.3">
      <c r="A15355" t="s">
        <v>15944</v>
      </c>
      <c r="B15355">
        <v>0</v>
      </c>
      <c r="C15355">
        <v>0</v>
      </c>
      <c r="D15355">
        <v>872970</v>
      </c>
      <c r="E15355">
        <v>0</v>
      </c>
      <c r="F15355" s="4">
        <f t="shared" si="239"/>
        <v>290990</v>
      </c>
    </row>
    <row r="15356" spans="1:6" x14ac:dyDescent="0.3">
      <c r="A15356" t="s">
        <v>15945</v>
      </c>
      <c r="B15356">
        <v>0</v>
      </c>
      <c r="C15356">
        <v>23328500</v>
      </c>
      <c r="D15356">
        <v>38266920</v>
      </c>
      <c r="E15356">
        <v>0</v>
      </c>
      <c r="F15356" s="4">
        <f t="shared" si="239"/>
        <v>20531806.666666668</v>
      </c>
    </row>
    <row r="15357" spans="1:6" x14ac:dyDescent="0.3">
      <c r="A15357" t="s">
        <v>15946</v>
      </c>
      <c r="B15357">
        <v>4203290</v>
      </c>
      <c r="C15357">
        <v>2788240</v>
      </c>
      <c r="D15357">
        <v>4713960</v>
      </c>
      <c r="E15357">
        <v>4705070</v>
      </c>
      <c r="F15357" s="4">
        <f t="shared" si="239"/>
        <v>4069090</v>
      </c>
    </row>
    <row r="15358" spans="1:6" x14ac:dyDescent="0.3">
      <c r="A15358" t="s">
        <v>15947</v>
      </c>
      <c r="B15358">
        <v>0</v>
      </c>
      <c r="C15358">
        <v>634600</v>
      </c>
      <c r="D15358">
        <v>0</v>
      </c>
      <c r="E15358">
        <v>585600</v>
      </c>
      <c r="F15358" s="4">
        <f t="shared" si="239"/>
        <v>406733.33333333331</v>
      </c>
    </row>
    <row r="15359" spans="1:6" x14ac:dyDescent="0.3">
      <c r="A15359" t="s">
        <v>15948</v>
      </c>
      <c r="B15359">
        <v>0</v>
      </c>
      <c r="C15359">
        <v>469560</v>
      </c>
      <c r="D15359">
        <v>0</v>
      </c>
      <c r="E15359">
        <v>373100</v>
      </c>
      <c r="F15359" s="4">
        <f t="shared" si="239"/>
        <v>280886.66666666669</v>
      </c>
    </row>
    <row r="15360" spans="1:6" x14ac:dyDescent="0.3">
      <c r="A15360" t="s">
        <v>15949</v>
      </c>
      <c r="B15360">
        <v>4048530</v>
      </c>
      <c r="C15360">
        <v>4778600</v>
      </c>
      <c r="D15360">
        <v>2180540</v>
      </c>
      <c r="E15360">
        <v>4010650</v>
      </c>
      <c r="F15360" s="4">
        <f t="shared" si="239"/>
        <v>3656596.6666666665</v>
      </c>
    </row>
    <row r="15361" spans="1:6" x14ac:dyDescent="0.3">
      <c r="A15361" t="s">
        <v>865</v>
      </c>
      <c r="B15361">
        <v>1844150</v>
      </c>
      <c r="C15361">
        <v>3822240</v>
      </c>
      <c r="D15361">
        <v>2157790</v>
      </c>
      <c r="E15361">
        <v>4052480</v>
      </c>
      <c r="F15361" s="4">
        <f t="shared" si="239"/>
        <v>3344170</v>
      </c>
    </row>
    <row r="15362" spans="1:6" x14ac:dyDescent="0.3">
      <c r="A15362" t="s">
        <v>15950</v>
      </c>
      <c r="B15362">
        <v>0</v>
      </c>
      <c r="C15362">
        <v>382200</v>
      </c>
      <c r="D15362">
        <v>0</v>
      </c>
      <c r="E15362">
        <v>0</v>
      </c>
      <c r="F15362" s="4">
        <f t="shared" si="239"/>
        <v>127400</v>
      </c>
    </row>
    <row r="15363" spans="1:6" x14ac:dyDescent="0.3">
      <c r="A15363" t="s">
        <v>15951</v>
      </c>
      <c r="B15363">
        <v>438240</v>
      </c>
      <c r="C15363">
        <v>0</v>
      </c>
      <c r="D15363">
        <v>1407600</v>
      </c>
      <c r="E15363">
        <v>438240</v>
      </c>
      <c r="F15363" s="4">
        <f t="shared" ref="F15363:F15426" si="240">SUM(C15363:E15363)/3</f>
        <v>615280</v>
      </c>
    </row>
    <row r="15364" spans="1:6" x14ac:dyDescent="0.3">
      <c r="A15364" t="s">
        <v>15952</v>
      </c>
      <c r="B15364">
        <v>983200</v>
      </c>
      <c r="C15364">
        <v>0</v>
      </c>
      <c r="D15364">
        <v>0</v>
      </c>
      <c r="E15364">
        <v>0</v>
      </c>
      <c r="F15364" s="4">
        <f t="shared" si="240"/>
        <v>0</v>
      </c>
    </row>
    <row r="15365" spans="1:6" x14ac:dyDescent="0.3">
      <c r="A15365" t="s">
        <v>15953</v>
      </c>
      <c r="B15365">
        <v>3659470</v>
      </c>
      <c r="C15365">
        <v>3133800</v>
      </c>
      <c r="D15365">
        <v>3926550</v>
      </c>
      <c r="E15365">
        <v>2948260</v>
      </c>
      <c r="F15365" s="4">
        <f t="shared" si="240"/>
        <v>3336203.3333333335</v>
      </c>
    </row>
    <row r="15366" spans="1:6" x14ac:dyDescent="0.3">
      <c r="A15366" t="s">
        <v>15954</v>
      </c>
      <c r="B15366">
        <v>542200</v>
      </c>
      <c r="C15366">
        <v>1480000</v>
      </c>
      <c r="D15366">
        <v>864219</v>
      </c>
      <c r="E15366">
        <v>453280</v>
      </c>
      <c r="F15366" s="4">
        <f t="shared" si="240"/>
        <v>932499.66666666663</v>
      </c>
    </row>
    <row r="15367" spans="1:6" x14ac:dyDescent="0.3">
      <c r="A15367" t="s">
        <v>15955</v>
      </c>
      <c r="B15367">
        <v>0</v>
      </c>
      <c r="C15367">
        <v>281190</v>
      </c>
      <c r="D15367">
        <v>0</v>
      </c>
      <c r="E15367">
        <v>1181300</v>
      </c>
      <c r="F15367" s="4">
        <f t="shared" si="240"/>
        <v>487496.66666666669</v>
      </c>
    </row>
    <row r="15368" spans="1:6" x14ac:dyDescent="0.3">
      <c r="A15368" t="s">
        <v>15956</v>
      </c>
      <c r="B15368">
        <v>370000</v>
      </c>
      <c r="C15368">
        <v>281190</v>
      </c>
      <c r="D15368">
        <v>0</v>
      </c>
      <c r="E15368">
        <v>0</v>
      </c>
      <c r="F15368" s="4">
        <f t="shared" si="240"/>
        <v>93730</v>
      </c>
    </row>
    <row r="15369" spans="1:6" x14ac:dyDescent="0.3">
      <c r="A15369" t="s">
        <v>15957</v>
      </c>
      <c r="B15369">
        <v>5063580</v>
      </c>
      <c r="C15369">
        <v>11051250</v>
      </c>
      <c r="D15369">
        <v>2167620</v>
      </c>
      <c r="E15369">
        <v>2654560</v>
      </c>
      <c r="F15369" s="4">
        <f t="shared" si="240"/>
        <v>5291143.333333333</v>
      </c>
    </row>
    <row r="15370" spans="1:6" x14ac:dyDescent="0.3">
      <c r="A15370" t="s">
        <v>15958</v>
      </c>
      <c r="B15370">
        <v>1898200</v>
      </c>
      <c r="C15370">
        <v>475020</v>
      </c>
      <c r="D15370">
        <v>0</v>
      </c>
      <c r="E15370">
        <v>1383360</v>
      </c>
      <c r="F15370" s="4">
        <f t="shared" si="240"/>
        <v>619460</v>
      </c>
    </row>
    <row r="15371" spans="1:6" x14ac:dyDescent="0.3">
      <c r="A15371" t="s">
        <v>15959</v>
      </c>
      <c r="B15371">
        <v>0</v>
      </c>
      <c r="C15371">
        <v>0</v>
      </c>
      <c r="D15371">
        <v>974080</v>
      </c>
      <c r="E15371">
        <v>0</v>
      </c>
      <c r="F15371" s="4">
        <f t="shared" si="240"/>
        <v>324693.33333333331</v>
      </c>
    </row>
    <row r="15372" spans="1:6" x14ac:dyDescent="0.3">
      <c r="A15372" t="s">
        <v>15960</v>
      </c>
      <c r="B15372">
        <v>626000</v>
      </c>
      <c r="C15372">
        <v>4160000</v>
      </c>
      <c r="D15372">
        <v>2349139</v>
      </c>
      <c r="E15372">
        <v>2789320</v>
      </c>
      <c r="F15372" s="4">
        <f t="shared" si="240"/>
        <v>3099486.3333333335</v>
      </c>
    </row>
    <row r="15373" spans="1:6" x14ac:dyDescent="0.3">
      <c r="A15373" t="s">
        <v>15961</v>
      </c>
      <c r="B15373">
        <v>549640</v>
      </c>
      <c r="C15373">
        <v>1088360</v>
      </c>
      <c r="D15373">
        <v>410230</v>
      </c>
      <c r="E15373">
        <v>975300</v>
      </c>
      <c r="F15373" s="4">
        <f t="shared" si="240"/>
        <v>824630</v>
      </c>
    </row>
    <row r="15374" spans="1:6" x14ac:dyDescent="0.3">
      <c r="A15374" t="s">
        <v>15962</v>
      </c>
      <c r="B15374">
        <v>2174000</v>
      </c>
      <c r="C15374">
        <v>2025000</v>
      </c>
      <c r="D15374">
        <v>2161140</v>
      </c>
      <c r="E15374">
        <v>2090560</v>
      </c>
      <c r="F15374" s="4">
        <f t="shared" si="240"/>
        <v>2092233.3333333333</v>
      </c>
    </row>
    <row r="15375" spans="1:6" x14ac:dyDescent="0.3">
      <c r="A15375" t="s">
        <v>15963</v>
      </c>
      <c r="B15375">
        <v>2998470</v>
      </c>
      <c r="C15375">
        <v>6102670</v>
      </c>
      <c r="D15375">
        <v>15352340</v>
      </c>
      <c r="E15375">
        <v>8493900</v>
      </c>
      <c r="F15375" s="4">
        <f t="shared" si="240"/>
        <v>9982970</v>
      </c>
    </row>
    <row r="15376" spans="1:6" x14ac:dyDescent="0.3">
      <c r="A15376" t="s">
        <v>15964</v>
      </c>
      <c r="B15376">
        <v>0</v>
      </c>
      <c r="C15376">
        <v>14919100</v>
      </c>
      <c r="D15376">
        <v>18812300</v>
      </c>
      <c r="E15376">
        <v>12847400</v>
      </c>
      <c r="F15376" s="4">
        <f t="shared" si="240"/>
        <v>15526266.666666666</v>
      </c>
    </row>
    <row r="15377" spans="1:6" x14ac:dyDescent="0.3">
      <c r="A15377" t="s">
        <v>15965</v>
      </c>
      <c r="B15377">
        <v>2311690</v>
      </c>
      <c r="C15377">
        <v>2848880</v>
      </c>
      <c r="D15377">
        <v>1272000</v>
      </c>
      <c r="E15377">
        <v>3328560</v>
      </c>
      <c r="F15377" s="4">
        <f t="shared" si="240"/>
        <v>2483146.6666666665</v>
      </c>
    </row>
    <row r="15378" spans="1:6" x14ac:dyDescent="0.3">
      <c r="A15378" t="s">
        <v>15966</v>
      </c>
      <c r="B15378">
        <v>0</v>
      </c>
      <c r="C15378">
        <v>300300</v>
      </c>
      <c r="D15378">
        <v>1480000</v>
      </c>
      <c r="E15378">
        <v>450560</v>
      </c>
      <c r="F15378" s="4">
        <f t="shared" si="240"/>
        <v>743620</v>
      </c>
    </row>
    <row r="15379" spans="1:6" x14ac:dyDescent="0.3">
      <c r="A15379" t="s">
        <v>15967</v>
      </c>
      <c r="B15379">
        <v>0</v>
      </c>
      <c r="C15379">
        <v>0</v>
      </c>
      <c r="D15379">
        <v>544500</v>
      </c>
      <c r="E15379">
        <v>790040</v>
      </c>
      <c r="F15379" s="4">
        <f t="shared" si="240"/>
        <v>444846.66666666669</v>
      </c>
    </row>
    <row r="15380" spans="1:6" x14ac:dyDescent="0.3">
      <c r="A15380" t="s">
        <v>15968</v>
      </c>
      <c r="B15380">
        <v>0</v>
      </c>
      <c r="C15380">
        <v>0</v>
      </c>
      <c r="D15380">
        <v>2301210</v>
      </c>
      <c r="E15380">
        <v>0</v>
      </c>
      <c r="F15380" s="4">
        <f t="shared" si="240"/>
        <v>767070</v>
      </c>
    </row>
    <row r="15381" spans="1:6" x14ac:dyDescent="0.3">
      <c r="A15381" t="s">
        <v>15969</v>
      </c>
      <c r="B15381">
        <v>0</v>
      </c>
      <c r="C15381">
        <v>810900</v>
      </c>
      <c r="D15381">
        <v>0</v>
      </c>
      <c r="E15381">
        <v>397800</v>
      </c>
      <c r="F15381" s="4">
        <f t="shared" si="240"/>
        <v>402900</v>
      </c>
    </row>
    <row r="15382" spans="1:6" x14ac:dyDescent="0.3">
      <c r="A15382" t="s">
        <v>15970</v>
      </c>
      <c r="B15382">
        <v>2112200</v>
      </c>
      <c r="C15382">
        <v>2143000</v>
      </c>
      <c r="D15382">
        <v>5622800</v>
      </c>
      <c r="E15382">
        <v>10870600</v>
      </c>
      <c r="F15382" s="4">
        <f t="shared" si="240"/>
        <v>6212133.333333333</v>
      </c>
    </row>
    <row r="15383" spans="1:6" x14ac:dyDescent="0.3">
      <c r="A15383" t="s">
        <v>15971</v>
      </c>
      <c r="B15383">
        <v>2388750</v>
      </c>
      <c r="C15383">
        <v>1949560</v>
      </c>
      <c r="D15383">
        <v>4464400</v>
      </c>
      <c r="E15383">
        <v>0</v>
      </c>
      <c r="F15383" s="4">
        <f t="shared" si="240"/>
        <v>2137986.6666666665</v>
      </c>
    </row>
    <row r="15384" spans="1:6" x14ac:dyDescent="0.3">
      <c r="A15384" t="s">
        <v>15972</v>
      </c>
      <c r="B15384">
        <v>1335880</v>
      </c>
      <c r="C15384">
        <v>0</v>
      </c>
      <c r="D15384">
        <v>1651650</v>
      </c>
      <c r="E15384">
        <v>1810900</v>
      </c>
      <c r="F15384" s="4">
        <f t="shared" si="240"/>
        <v>1154183.3333333333</v>
      </c>
    </row>
    <row r="15385" spans="1:6" x14ac:dyDescent="0.3">
      <c r="A15385" t="s">
        <v>15973</v>
      </c>
      <c r="B15385">
        <v>19432710</v>
      </c>
      <c r="C15385">
        <v>32424650</v>
      </c>
      <c r="D15385">
        <v>29240700</v>
      </c>
      <c r="E15385">
        <v>31809150</v>
      </c>
      <c r="F15385" s="4">
        <f t="shared" si="240"/>
        <v>31158166.666666668</v>
      </c>
    </row>
    <row r="15386" spans="1:6" x14ac:dyDescent="0.3">
      <c r="A15386" t="s">
        <v>15974</v>
      </c>
      <c r="B15386">
        <v>15578200</v>
      </c>
      <c r="C15386">
        <v>12772290</v>
      </c>
      <c r="D15386">
        <v>0</v>
      </c>
      <c r="E15386">
        <v>999000</v>
      </c>
      <c r="F15386" s="4">
        <f t="shared" si="240"/>
        <v>4590430</v>
      </c>
    </row>
    <row r="15387" spans="1:6" x14ac:dyDescent="0.3">
      <c r="A15387" t="s">
        <v>15975</v>
      </c>
      <c r="B15387">
        <v>0</v>
      </c>
      <c r="C15387">
        <v>941850</v>
      </c>
      <c r="D15387">
        <v>357000</v>
      </c>
      <c r="E15387">
        <v>0</v>
      </c>
      <c r="F15387" s="4">
        <f t="shared" si="240"/>
        <v>432950</v>
      </c>
    </row>
    <row r="15388" spans="1:6" x14ac:dyDescent="0.3">
      <c r="A15388" t="s">
        <v>15976</v>
      </c>
      <c r="B15388">
        <v>4088520</v>
      </c>
      <c r="C15388">
        <v>3480680</v>
      </c>
      <c r="D15388">
        <v>4214820</v>
      </c>
      <c r="E15388">
        <v>5274979</v>
      </c>
      <c r="F15388" s="4">
        <f t="shared" si="240"/>
        <v>4323493</v>
      </c>
    </row>
    <row r="15389" spans="1:6" x14ac:dyDescent="0.3">
      <c r="A15389" t="s">
        <v>15977</v>
      </c>
      <c r="B15389">
        <v>2046660</v>
      </c>
      <c r="C15389">
        <v>4400000</v>
      </c>
      <c r="D15389">
        <v>0</v>
      </c>
      <c r="E15389">
        <v>2196640</v>
      </c>
      <c r="F15389" s="4">
        <f t="shared" si="240"/>
        <v>2198880</v>
      </c>
    </row>
    <row r="15390" spans="1:6" x14ac:dyDescent="0.3">
      <c r="A15390" t="s">
        <v>15978</v>
      </c>
      <c r="B15390">
        <v>2026000</v>
      </c>
      <c r="C15390">
        <v>230000</v>
      </c>
      <c r="D15390">
        <v>20841540</v>
      </c>
      <c r="E15390">
        <v>3285100</v>
      </c>
      <c r="F15390" s="4">
        <f t="shared" si="240"/>
        <v>8118880</v>
      </c>
    </row>
    <row r="15391" spans="1:6" x14ac:dyDescent="0.3">
      <c r="A15391" t="s">
        <v>15979</v>
      </c>
      <c r="B15391">
        <v>0</v>
      </c>
      <c r="C15391">
        <v>2095600</v>
      </c>
      <c r="D15391">
        <v>0</v>
      </c>
      <c r="E15391">
        <v>2223500</v>
      </c>
      <c r="F15391" s="4">
        <f t="shared" si="240"/>
        <v>1439700</v>
      </c>
    </row>
    <row r="15392" spans="1:6" x14ac:dyDescent="0.3">
      <c r="A15392" t="s">
        <v>15980</v>
      </c>
      <c r="B15392">
        <v>1455090</v>
      </c>
      <c r="C15392">
        <v>3385540</v>
      </c>
      <c r="D15392">
        <v>6800230</v>
      </c>
      <c r="E15392">
        <v>7222090</v>
      </c>
      <c r="F15392" s="4">
        <f t="shared" si="240"/>
        <v>5802620</v>
      </c>
    </row>
    <row r="15393" spans="1:6" x14ac:dyDescent="0.3">
      <c r="A15393" t="s">
        <v>15981</v>
      </c>
      <c r="B15393">
        <v>634800</v>
      </c>
      <c r="C15393">
        <v>586950</v>
      </c>
      <c r="D15393">
        <v>583440</v>
      </c>
      <c r="E15393">
        <v>500780</v>
      </c>
      <c r="F15393" s="4">
        <f t="shared" si="240"/>
        <v>557056.66666666663</v>
      </c>
    </row>
    <row r="15394" spans="1:6" x14ac:dyDescent="0.3">
      <c r="A15394" t="s">
        <v>15982</v>
      </c>
      <c r="B15394">
        <v>256000</v>
      </c>
      <c r="C15394">
        <v>2655950</v>
      </c>
      <c r="D15394">
        <v>2122400</v>
      </c>
      <c r="E15394">
        <v>2431820</v>
      </c>
      <c r="F15394" s="4">
        <f t="shared" si="240"/>
        <v>2403390</v>
      </c>
    </row>
    <row r="15395" spans="1:6" x14ac:dyDescent="0.3">
      <c r="A15395" t="s">
        <v>15983</v>
      </c>
      <c r="B15395">
        <v>821080</v>
      </c>
      <c r="C15395">
        <v>0</v>
      </c>
      <c r="D15395">
        <v>0</v>
      </c>
      <c r="E15395">
        <v>0</v>
      </c>
      <c r="F15395" s="4">
        <f t="shared" si="240"/>
        <v>0</v>
      </c>
    </row>
    <row r="15396" spans="1:6" x14ac:dyDescent="0.3">
      <c r="A15396" t="s">
        <v>15984</v>
      </c>
      <c r="B15396">
        <v>0</v>
      </c>
      <c r="C15396">
        <v>845700</v>
      </c>
      <c r="D15396">
        <v>804000</v>
      </c>
      <c r="E15396">
        <v>410000</v>
      </c>
      <c r="F15396" s="4">
        <f t="shared" si="240"/>
        <v>686566.66666666663</v>
      </c>
    </row>
    <row r="15397" spans="1:6" x14ac:dyDescent="0.3">
      <c r="A15397" t="s">
        <v>15985</v>
      </c>
      <c r="B15397">
        <v>0</v>
      </c>
      <c r="C15397">
        <v>572400</v>
      </c>
      <c r="D15397">
        <v>0</v>
      </c>
      <c r="E15397">
        <v>1222000</v>
      </c>
      <c r="F15397" s="4">
        <f t="shared" si="240"/>
        <v>598133.33333333337</v>
      </c>
    </row>
    <row r="15398" spans="1:6" x14ac:dyDescent="0.3">
      <c r="A15398" t="s">
        <v>15986</v>
      </c>
      <c r="B15398">
        <v>0</v>
      </c>
      <c r="C15398">
        <v>1339800</v>
      </c>
      <c r="D15398">
        <v>807680</v>
      </c>
      <c r="E15398">
        <v>0</v>
      </c>
      <c r="F15398" s="4">
        <f t="shared" si="240"/>
        <v>715826.66666666663</v>
      </c>
    </row>
    <row r="15399" spans="1:6" x14ac:dyDescent="0.3">
      <c r="A15399" t="s">
        <v>15987</v>
      </c>
      <c r="B15399">
        <v>441350</v>
      </c>
      <c r="C15399">
        <v>670820</v>
      </c>
      <c r="D15399">
        <v>802210</v>
      </c>
      <c r="E15399">
        <v>765130</v>
      </c>
      <c r="F15399" s="4">
        <f t="shared" si="240"/>
        <v>746053.33333333337</v>
      </c>
    </row>
    <row r="15400" spans="1:6" x14ac:dyDescent="0.3">
      <c r="A15400" t="s">
        <v>15988</v>
      </c>
      <c r="B15400">
        <v>1706700</v>
      </c>
      <c r="C15400">
        <v>564700</v>
      </c>
      <c r="D15400">
        <v>0</v>
      </c>
      <c r="E15400">
        <v>0</v>
      </c>
      <c r="F15400" s="4">
        <f t="shared" si="240"/>
        <v>188233.33333333334</v>
      </c>
    </row>
    <row r="15401" spans="1:6" x14ac:dyDescent="0.3">
      <c r="A15401" t="s">
        <v>15989</v>
      </c>
      <c r="B15401">
        <v>0</v>
      </c>
      <c r="C15401">
        <v>191100</v>
      </c>
      <c r="D15401">
        <v>600600</v>
      </c>
      <c r="E15401">
        <v>0</v>
      </c>
      <c r="F15401" s="4">
        <f t="shared" si="240"/>
        <v>263900</v>
      </c>
    </row>
    <row r="15402" spans="1:6" x14ac:dyDescent="0.3">
      <c r="A15402" t="s">
        <v>15990</v>
      </c>
      <c r="B15402">
        <v>4641000</v>
      </c>
      <c r="C15402">
        <v>8047640</v>
      </c>
      <c r="D15402">
        <v>12328400</v>
      </c>
      <c r="E15402">
        <v>1047080</v>
      </c>
      <c r="F15402" s="4">
        <f t="shared" si="240"/>
        <v>7141040</v>
      </c>
    </row>
    <row r="15403" spans="1:6" x14ac:dyDescent="0.3">
      <c r="A15403" t="s">
        <v>15991</v>
      </c>
      <c r="B15403">
        <v>0</v>
      </c>
      <c r="C15403">
        <v>561100</v>
      </c>
      <c r="D15403">
        <v>1782690</v>
      </c>
      <c r="E15403">
        <v>386000</v>
      </c>
      <c r="F15403" s="4">
        <f t="shared" si="240"/>
        <v>909930</v>
      </c>
    </row>
    <row r="15404" spans="1:6" x14ac:dyDescent="0.3">
      <c r="A15404" t="s">
        <v>15992</v>
      </c>
      <c r="B15404">
        <v>819000</v>
      </c>
      <c r="C15404">
        <v>0</v>
      </c>
      <c r="D15404">
        <v>0</v>
      </c>
      <c r="E15404">
        <v>0</v>
      </c>
      <c r="F15404" s="4">
        <f t="shared" si="240"/>
        <v>0</v>
      </c>
    </row>
    <row r="15405" spans="1:6" x14ac:dyDescent="0.3">
      <c r="A15405" t="s">
        <v>15993</v>
      </c>
      <c r="B15405">
        <v>315000</v>
      </c>
      <c r="C15405">
        <v>2120300</v>
      </c>
      <c r="D15405">
        <v>2085240</v>
      </c>
      <c r="E15405">
        <v>2008730</v>
      </c>
      <c r="F15405" s="4">
        <f t="shared" si="240"/>
        <v>2071423.3333333333</v>
      </c>
    </row>
    <row r="15406" spans="1:6" x14ac:dyDescent="0.3">
      <c r="A15406" t="s">
        <v>15994</v>
      </c>
      <c r="B15406">
        <v>740000</v>
      </c>
      <c r="C15406">
        <v>2485210</v>
      </c>
      <c r="D15406">
        <v>0</v>
      </c>
      <c r="E15406">
        <v>386000</v>
      </c>
      <c r="F15406" s="4">
        <f t="shared" si="240"/>
        <v>957070</v>
      </c>
    </row>
    <row r="15407" spans="1:6" x14ac:dyDescent="0.3">
      <c r="A15407" t="s">
        <v>15995</v>
      </c>
      <c r="B15407">
        <v>291200</v>
      </c>
      <c r="C15407">
        <v>550040</v>
      </c>
      <c r="D15407">
        <v>1149030</v>
      </c>
      <c r="E15407">
        <v>2717340</v>
      </c>
      <c r="F15407" s="4">
        <f t="shared" si="240"/>
        <v>1472136.6666666667</v>
      </c>
    </row>
    <row r="15408" spans="1:6" x14ac:dyDescent="0.3">
      <c r="A15408" t="s">
        <v>15996</v>
      </c>
      <c r="B15408">
        <v>0</v>
      </c>
      <c r="C15408">
        <v>924190</v>
      </c>
      <c r="D15408">
        <v>0</v>
      </c>
      <c r="E15408">
        <v>0</v>
      </c>
      <c r="F15408" s="4">
        <f t="shared" si="240"/>
        <v>308063.33333333331</v>
      </c>
    </row>
    <row r="15409" spans="1:6" x14ac:dyDescent="0.3">
      <c r="A15409" t="s">
        <v>15997</v>
      </c>
      <c r="B15409">
        <v>4201280</v>
      </c>
      <c r="C15409">
        <v>0</v>
      </c>
      <c r="D15409">
        <v>4431700</v>
      </c>
      <c r="E15409">
        <v>4257900</v>
      </c>
      <c r="F15409" s="4">
        <f t="shared" si="240"/>
        <v>2896533.3333333335</v>
      </c>
    </row>
    <row r="15410" spans="1:6" x14ac:dyDescent="0.3">
      <c r="A15410" t="s">
        <v>15998</v>
      </c>
      <c r="B15410">
        <v>2706100</v>
      </c>
      <c r="C15410">
        <v>2373250</v>
      </c>
      <c r="D15410">
        <v>3471380</v>
      </c>
      <c r="E15410">
        <v>6527040</v>
      </c>
      <c r="F15410" s="4">
        <f t="shared" si="240"/>
        <v>4123890</v>
      </c>
    </row>
    <row r="15411" spans="1:6" x14ac:dyDescent="0.3">
      <c r="A15411" t="s">
        <v>15999</v>
      </c>
      <c r="B15411">
        <v>0</v>
      </c>
      <c r="C15411">
        <v>2215850</v>
      </c>
      <c r="D15411">
        <v>713300</v>
      </c>
      <c r="E15411">
        <v>1441440</v>
      </c>
      <c r="F15411" s="4">
        <f t="shared" si="240"/>
        <v>1456863.3333333333</v>
      </c>
    </row>
    <row r="15412" spans="1:6" x14ac:dyDescent="0.3">
      <c r="A15412" t="s">
        <v>459</v>
      </c>
      <c r="B15412">
        <v>0</v>
      </c>
      <c r="C15412">
        <v>0</v>
      </c>
      <c r="D15412">
        <v>620620</v>
      </c>
      <c r="E15412">
        <v>0</v>
      </c>
      <c r="F15412" s="4">
        <f t="shared" si="240"/>
        <v>206873.33333333334</v>
      </c>
    </row>
    <row r="15413" spans="1:6" x14ac:dyDescent="0.3">
      <c r="A15413" t="s">
        <v>16000</v>
      </c>
      <c r="B15413">
        <v>0</v>
      </c>
      <c r="C15413">
        <v>313950</v>
      </c>
      <c r="D15413">
        <v>0</v>
      </c>
      <c r="E15413">
        <v>0</v>
      </c>
      <c r="F15413" s="4">
        <f t="shared" si="240"/>
        <v>104650</v>
      </c>
    </row>
    <row r="15414" spans="1:6" x14ac:dyDescent="0.3">
      <c r="A15414" t="s">
        <v>16001</v>
      </c>
      <c r="B15414">
        <v>487000</v>
      </c>
      <c r="C15414">
        <v>0</v>
      </c>
      <c r="D15414">
        <v>275400</v>
      </c>
      <c r="E15414">
        <v>2067990</v>
      </c>
      <c r="F15414" s="4">
        <f t="shared" si="240"/>
        <v>781130</v>
      </c>
    </row>
    <row r="15415" spans="1:6" x14ac:dyDescent="0.3">
      <c r="A15415" t="s">
        <v>16002</v>
      </c>
      <c r="B15415">
        <v>0</v>
      </c>
      <c r="C15415">
        <v>1301190</v>
      </c>
      <c r="D15415">
        <v>0</v>
      </c>
      <c r="E15415">
        <v>0</v>
      </c>
      <c r="F15415" s="4">
        <f t="shared" si="240"/>
        <v>433730</v>
      </c>
    </row>
    <row r="15416" spans="1:6" x14ac:dyDescent="0.3">
      <c r="A15416" t="s">
        <v>16003</v>
      </c>
      <c r="B15416">
        <v>928300</v>
      </c>
      <c r="C15416">
        <v>7266000</v>
      </c>
      <c r="D15416">
        <v>7424850</v>
      </c>
      <c r="E15416">
        <v>2050100</v>
      </c>
      <c r="F15416" s="4">
        <f t="shared" si="240"/>
        <v>5580316.666666667</v>
      </c>
    </row>
    <row r="15417" spans="1:6" x14ac:dyDescent="0.3">
      <c r="A15417" t="s">
        <v>16004</v>
      </c>
      <c r="B15417">
        <v>1132480</v>
      </c>
      <c r="C15417">
        <v>2208280</v>
      </c>
      <c r="D15417">
        <v>0</v>
      </c>
      <c r="E15417">
        <v>2353020</v>
      </c>
      <c r="F15417" s="4">
        <f t="shared" si="240"/>
        <v>1520433.3333333333</v>
      </c>
    </row>
    <row r="15418" spans="1:6" x14ac:dyDescent="0.3">
      <c r="A15418" t="s">
        <v>16005</v>
      </c>
      <c r="B15418">
        <v>1349530</v>
      </c>
      <c r="C15418">
        <v>0</v>
      </c>
      <c r="D15418">
        <v>370000</v>
      </c>
      <c r="E15418">
        <v>3323490</v>
      </c>
      <c r="F15418" s="4">
        <f t="shared" si="240"/>
        <v>1231163.3333333333</v>
      </c>
    </row>
    <row r="15419" spans="1:6" x14ac:dyDescent="0.3">
      <c r="A15419" t="s">
        <v>16006</v>
      </c>
      <c r="B15419">
        <v>2145330</v>
      </c>
      <c r="C15419">
        <v>0</v>
      </c>
      <c r="D15419">
        <v>0</v>
      </c>
      <c r="E15419">
        <v>697220</v>
      </c>
      <c r="F15419" s="4">
        <f t="shared" si="240"/>
        <v>232406.66666666666</v>
      </c>
    </row>
    <row r="15420" spans="1:6" x14ac:dyDescent="0.3">
      <c r="A15420" t="s">
        <v>16007</v>
      </c>
      <c r="B15420">
        <v>5060500</v>
      </c>
      <c r="C15420">
        <v>2342900</v>
      </c>
      <c r="D15420">
        <v>2266000</v>
      </c>
      <c r="E15420">
        <v>3004500</v>
      </c>
      <c r="F15420" s="4">
        <f t="shared" si="240"/>
        <v>2537800</v>
      </c>
    </row>
    <row r="15421" spans="1:6" x14ac:dyDescent="0.3">
      <c r="A15421" t="s">
        <v>16008</v>
      </c>
      <c r="B15421">
        <v>465550</v>
      </c>
      <c r="C15421">
        <v>0</v>
      </c>
      <c r="D15421">
        <v>948760</v>
      </c>
      <c r="E15421">
        <v>382200</v>
      </c>
      <c r="F15421" s="4">
        <f t="shared" si="240"/>
        <v>443653.33333333331</v>
      </c>
    </row>
    <row r="15422" spans="1:6" x14ac:dyDescent="0.3">
      <c r="A15422" t="s">
        <v>16009</v>
      </c>
      <c r="B15422">
        <v>453200</v>
      </c>
      <c r="C15422">
        <v>0</v>
      </c>
      <c r="D15422">
        <v>2205440</v>
      </c>
      <c r="E15422">
        <v>2020350</v>
      </c>
      <c r="F15422" s="4">
        <f t="shared" si="240"/>
        <v>1408596.6666666667</v>
      </c>
    </row>
    <row r="15423" spans="1:6" x14ac:dyDescent="0.3">
      <c r="A15423" t="s">
        <v>16010</v>
      </c>
      <c r="B15423">
        <v>0</v>
      </c>
      <c r="C15423">
        <v>228000</v>
      </c>
      <c r="D15423">
        <v>501700</v>
      </c>
      <c r="E15423">
        <v>0</v>
      </c>
      <c r="F15423" s="4">
        <f t="shared" si="240"/>
        <v>243233.33333333334</v>
      </c>
    </row>
    <row r="15424" spans="1:6" x14ac:dyDescent="0.3">
      <c r="A15424" t="s">
        <v>16011</v>
      </c>
      <c r="B15424">
        <v>0</v>
      </c>
      <c r="C15424">
        <v>0</v>
      </c>
      <c r="D15424">
        <v>542520</v>
      </c>
      <c r="E15424">
        <v>0</v>
      </c>
      <c r="F15424" s="4">
        <f t="shared" si="240"/>
        <v>180840</v>
      </c>
    </row>
    <row r="15425" spans="1:6" x14ac:dyDescent="0.3">
      <c r="A15425" t="s">
        <v>266</v>
      </c>
      <c r="B15425">
        <v>2601860</v>
      </c>
      <c r="C15425">
        <v>0</v>
      </c>
      <c r="D15425">
        <v>730000</v>
      </c>
      <c r="E15425">
        <v>2218920</v>
      </c>
      <c r="F15425" s="4">
        <f t="shared" si="240"/>
        <v>982973.33333333337</v>
      </c>
    </row>
    <row r="15426" spans="1:6" x14ac:dyDescent="0.3">
      <c r="A15426" t="s">
        <v>16012</v>
      </c>
      <c r="B15426">
        <v>0</v>
      </c>
      <c r="C15426">
        <v>997420</v>
      </c>
      <c r="D15426">
        <v>740000</v>
      </c>
      <c r="E15426">
        <v>0</v>
      </c>
      <c r="F15426" s="4">
        <f t="shared" si="240"/>
        <v>579140</v>
      </c>
    </row>
    <row r="15427" spans="1:6" x14ac:dyDescent="0.3">
      <c r="A15427" t="s">
        <v>16013</v>
      </c>
      <c r="B15427">
        <v>837200</v>
      </c>
      <c r="C15427">
        <v>3474380</v>
      </c>
      <c r="D15427">
        <v>4771800</v>
      </c>
      <c r="E15427">
        <v>2405130</v>
      </c>
      <c r="F15427" s="4">
        <f t="shared" ref="F15427:F15490" si="241">SUM(C15427:E15427)/3</f>
        <v>3550436.6666666665</v>
      </c>
    </row>
    <row r="15428" spans="1:6" x14ac:dyDescent="0.3">
      <c r="A15428" t="s">
        <v>16014</v>
      </c>
      <c r="B15428">
        <v>0</v>
      </c>
      <c r="C15428">
        <v>305000</v>
      </c>
      <c r="D15428">
        <v>0</v>
      </c>
      <c r="E15428">
        <v>0</v>
      </c>
      <c r="F15428" s="4">
        <f t="shared" si="241"/>
        <v>101666.66666666667</v>
      </c>
    </row>
    <row r="15429" spans="1:6" x14ac:dyDescent="0.3">
      <c r="A15429" t="s">
        <v>16015</v>
      </c>
      <c r="B15429">
        <v>1894880</v>
      </c>
      <c r="C15429">
        <v>2091720</v>
      </c>
      <c r="D15429">
        <v>978860</v>
      </c>
      <c r="E15429">
        <v>1254560</v>
      </c>
      <c r="F15429" s="4">
        <f t="shared" si="241"/>
        <v>1441713.3333333333</v>
      </c>
    </row>
    <row r="15430" spans="1:6" x14ac:dyDescent="0.3">
      <c r="A15430" t="s">
        <v>16016</v>
      </c>
      <c r="B15430">
        <v>0</v>
      </c>
      <c r="C15430">
        <v>0</v>
      </c>
      <c r="D15430">
        <v>469200</v>
      </c>
      <c r="E15430">
        <v>0</v>
      </c>
      <c r="F15430" s="4">
        <f t="shared" si="241"/>
        <v>156400</v>
      </c>
    </row>
    <row r="15431" spans="1:6" x14ac:dyDescent="0.3">
      <c r="A15431" t="s">
        <v>16017</v>
      </c>
      <c r="B15431">
        <v>0</v>
      </c>
      <c r="C15431">
        <v>160000</v>
      </c>
      <c r="D15431">
        <v>0</v>
      </c>
      <c r="E15431">
        <v>723200</v>
      </c>
      <c r="F15431" s="4">
        <f t="shared" si="241"/>
        <v>294400</v>
      </c>
    </row>
    <row r="15432" spans="1:6" x14ac:dyDescent="0.3">
      <c r="A15432" t="s">
        <v>16018</v>
      </c>
      <c r="B15432">
        <v>411950</v>
      </c>
      <c r="C15432">
        <v>1086540</v>
      </c>
      <c r="D15432">
        <v>334880</v>
      </c>
      <c r="E15432">
        <v>0</v>
      </c>
      <c r="F15432" s="4">
        <f t="shared" si="241"/>
        <v>473806.66666666669</v>
      </c>
    </row>
    <row r="15433" spans="1:6" x14ac:dyDescent="0.3">
      <c r="A15433" t="s">
        <v>16019</v>
      </c>
      <c r="B15433">
        <v>0</v>
      </c>
      <c r="C15433">
        <v>0</v>
      </c>
      <c r="D15433">
        <v>760610</v>
      </c>
      <c r="E15433">
        <v>0</v>
      </c>
      <c r="F15433" s="4">
        <f t="shared" si="241"/>
        <v>253536.66666666666</v>
      </c>
    </row>
    <row r="15434" spans="1:6" x14ac:dyDescent="0.3">
      <c r="A15434" t="s">
        <v>16020</v>
      </c>
      <c r="B15434">
        <v>0</v>
      </c>
      <c r="C15434">
        <v>305000</v>
      </c>
      <c r="D15434">
        <v>1193010</v>
      </c>
      <c r="E15434">
        <v>0</v>
      </c>
      <c r="F15434" s="4">
        <f t="shared" si="241"/>
        <v>499336.66666666669</v>
      </c>
    </row>
    <row r="15435" spans="1:6" x14ac:dyDescent="0.3">
      <c r="A15435" t="s">
        <v>16021</v>
      </c>
      <c r="B15435">
        <v>4239690</v>
      </c>
      <c r="C15435">
        <v>1173020</v>
      </c>
      <c r="D15435">
        <v>0</v>
      </c>
      <c r="E15435">
        <v>1433250</v>
      </c>
      <c r="F15435" s="4">
        <f t="shared" si="241"/>
        <v>868756.66666666663</v>
      </c>
    </row>
    <row r="15436" spans="1:6" x14ac:dyDescent="0.3">
      <c r="A15436" t="s">
        <v>16022</v>
      </c>
      <c r="B15436">
        <v>1813650</v>
      </c>
      <c r="C15436">
        <v>2877180</v>
      </c>
      <c r="D15436">
        <v>900000</v>
      </c>
      <c r="E15436">
        <v>1771960</v>
      </c>
      <c r="F15436" s="4">
        <f t="shared" si="241"/>
        <v>1849713.3333333333</v>
      </c>
    </row>
    <row r="15437" spans="1:6" x14ac:dyDescent="0.3">
      <c r="A15437" t="s">
        <v>16023</v>
      </c>
      <c r="B15437">
        <v>1192730</v>
      </c>
      <c r="C15437">
        <v>864500</v>
      </c>
      <c r="D15437">
        <v>1052140</v>
      </c>
      <c r="E15437">
        <v>0</v>
      </c>
      <c r="F15437" s="4">
        <f t="shared" si="241"/>
        <v>638880</v>
      </c>
    </row>
    <row r="15438" spans="1:6" x14ac:dyDescent="0.3">
      <c r="A15438" t="s">
        <v>16024</v>
      </c>
      <c r="B15438">
        <v>755300</v>
      </c>
      <c r="C15438">
        <v>0</v>
      </c>
      <c r="D15438">
        <v>0</v>
      </c>
      <c r="E15438">
        <v>431340</v>
      </c>
      <c r="F15438" s="4">
        <f t="shared" si="241"/>
        <v>143780</v>
      </c>
    </row>
    <row r="15439" spans="1:6" x14ac:dyDescent="0.3">
      <c r="A15439" t="s">
        <v>16025</v>
      </c>
      <c r="B15439">
        <v>0</v>
      </c>
      <c r="C15439">
        <v>936000</v>
      </c>
      <c r="D15439">
        <v>0</v>
      </c>
      <c r="E15439">
        <v>0</v>
      </c>
      <c r="F15439" s="4">
        <f t="shared" si="241"/>
        <v>312000</v>
      </c>
    </row>
    <row r="15440" spans="1:6" x14ac:dyDescent="0.3">
      <c r="A15440" t="s">
        <v>16026</v>
      </c>
      <c r="B15440">
        <v>0</v>
      </c>
      <c r="C15440">
        <v>397800</v>
      </c>
      <c r="D15440">
        <v>0</v>
      </c>
      <c r="E15440">
        <v>0</v>
      </c>
      <c r="F15440" s="4">
        <f t="shared" si="241"/>
        <v>132600</v>
      </c>
    </row>
    <row r="15441" spans="1:6" x14ac:dyDescent="0.3">
      <c r="A15441" t="s">
        <v>544</v>
      </c>
      <c r="B15441">
        <v>1178270</v>
      </c>
      <c r="C15441">
        <v>944160</v>
      </c>
      <c r="D15441">
        <v>1884700</v>
      </c>
      <c r="E15441">
        <v>662220</v>
      </c>
      <c r="F15441" s="4">
        <f t="shared" si="241"/>
        <v>1163693.3333333333</v>
      </c>
    </row>
    <row r="15442" spans="1:6" x14ac:dyDescent="0.3">
      <c r="A15442" t="s">
        <v>16027</v>
      </c>
      <c r="B15442">
        <v>700000</v>
      </c>
      <c r="C15442">
        <v>637500</v>
      </c>
      <c r="D15442">
        <v>0</v>
      </c>
      <c r="E15442">
        <v>0</v>
      </c>
      <c r="F15442" s="4">
        <f t="shared" si="241"/>
        <v>212500</v>
      </c>
    </row>
    <row r="15443" spans="1:6" x14ac:dyDescent="0.3">
      <c r="A15443" t="s">
        <v>16028</v>
      </c>
      <c r="B15443">
        <v>0</v>
      </c>
      <c r="C15443">
        <v>2111200</v>
      </c>
      <c r="D15443">
        <v>0</v>
      </c>
      <c r="E15443">
        <v>1195500</v>
      </c>
      <c r="F15443" s="4">
        <f t="shared" si="241"/>
        <v>1102233.3333333333</v>
      </c>
    </row>
    <row r="15444" spans="1:6" x14ac:dyDescent="0.3">
      <c r="A15444" t="s">
        <v>16029</v>
      </c>
      <c r="B15444">
        <v>0</v>
      </c>
      <c r="C15444">
        <v>1042770</v>
      </c>
      <c r="D15444">
        <v>0</v>
      </c>
      <c r="E15444">
        <v>0</v>
      </c>
      <c r="F15444" s="4">
        <f t="shared" si="241"/>
        <v>347590</v>
      </c>
    </row>
    <row r="15445" spans="1:6" x14ac:dyDescent="0.3">
      <c r="A15445" t="s">
        <v>16030</v>
      </c>
      <c r="B15445">
        <v>2218840</v>
      </c>
      <c r="C15445">
        <v>2207910</v>
      </c>
      <c r="D15445">
        <v>2092050</v>
      </c>
      <c r="E15445">
        <v>902500</v>
      </c>
      <c r="F15445" s="4">
        <f t="shared" si="241"/>
        <v>1734153.3333333333</v>
      </c>
    </row>
    <row r="15446" spans="1:6" x14ac:dyDescent="0.3">
      <c r="A15446" t="s">
        <v>16031</v>
      </c>
      <c r="B15446">
        <v>2854070</v>
      </c>
      <c r="C15446">
        <v>7031490</v>
      </c>
      <c r="D15446">
        <v>9593550</v>
      </c>
      <c r="E15446">
        <v>6860650</v>
      </c>
      <c r="F15446" s="4">
        <f t="shared" si="241"/>
        <v>7828563.333333333</v>
      </c>
    </row>
    <row r="15447" spans="1:6" x14ac:dyDescent="0.3">
      <c r="A15447" t="s">
        <v>16032</v>
      </c>
      <c r="B15447">
        <v>1231020</v>
      </c>
      <c r="C15447">
        <v>3694760</v>
      </c>
      <c r="D15447">
        <v>1425030</v>
      </c>
      <c r="E15447">
        <v>4012540</v>
      </c>
      <c r="F15447" s="4">
        <f t="shared" si="241"/>
        <v>3044110</v>
      </c>
    </row>
    <row r="15448" spans="1:6" x14ac:dyDescent="0.3">
      <c r="A15448" t="s">
        <v>16033</v>
      </c>
      <c r="B15448">
        <v>0</v>
      </c>
      <c r="C15448">
        <v>0</v>
      </c>
      <c r="D15448">
        <v>1545540</v>
      </c>
      <c r="E15448">
        <v>0</v>
      </c>
      <c r="F15448" s="4">
        <f t="shared" si="241"/>
        <v>515180</v>
      </c>
    </row>
    <row r="15449" spans="1:6" x14ac:dyDescent="0.3">
      <c r="A15449" t="s">
        <v>16034</v>
      </c>
      <c r="B15449">
        <v>855400</v>
      </c>
      <c r="C15449">
        <v>3662640</v>
      </c>
      <c r="D15449">
        <v>2339590</v>
      </c>
      <c r="E15449">
        <v>4583670</v>
      </c>
      <c r="F15449" s="4">
        <f t="shared" si="241"/>
        <v>3528633.3333333335</v>
      </c>
    </row>
    <row r="15450" spans="1:6" x14ac:dyDescent="0.3">
      <c r="A15450" t="s">
        <v>16035</v>
      </c>
      <c r="B15450">
        <v>1242600</v>
      </c>
      <c r="C15450">
        <v>0</v>
      </c>
      <c r="D15450">
        <v>671370</v>
      </c>
      <c r="E15450">
        <v>1703160</v>
      </c>
      <c r="F15450" s="4">
        <f t="shared" si="241"/>
        <v>791510</v>
      </c>
    </row>
    <row r="15451" spans="1:6" x14ac:dyDescent="0.3">
      <c r="A15451" t="s">
        <v>16036</v>
      </c>
      <c r="B15451">
        <v>515460</v>
      </c>
      <c r="C15451">
        <v>2532700</v>
      </c>
      <c r="D15451">
        <v>2014580</v>
      </c>
      <c r="E15451">
        <v>911730</v>
      </c>
      <c r="F15451" s="4">
        <f t="shared" si="241"/>
        <v>1819670</v>
      </c>
    </row>
    <row r="15452" spans="1:6" x14ac:dyDescent="0.3">
      <c r="A15452" t="s">
        <v>16037</v>
      </c>
      <c r="B15452">
        <v>740000</v>
      </c>
      <c r="C15452">
        <v>2451200</v>
      </c>
      <c r="D15452">
        <v>2071920</v>
      </c>
      <c r="E15452">
        <v>2185320</v>
      </c>
      <c r="F15452" s="4">
        <f t="shared" si="241"/>
        <v>2236146.6666666665</v>
      </c>
    </row>
    <row r="15453" spans="1:6" x14ac:dyDescent="0.3">
      <c r="A15453" t="s">
        <v>16038</v>
      </c>
      <c r="B15453">
        <v>0</v>
      </c>
      <c r="C15453">
        <v>1146600</v>
      </c>
      <c r="D15453">
        <v>1299760</v>
      </c>
      <c r="E15453">
        <v>1879020</v>
      </c>
      <c r="F15453" s="4">
        <f t="shared" si="241"/>
        <v>1441793.3333333333</v>
      </c>
    </row>
    <row r="15454" spans="1:6" x14ac:dyDescent="0.3">
      <c r="A15454" t="s">
        <v>16039</v>
      </c>
      <c r="B15454">
        <v>5160470</v>
      </c>
      <c r="C15454">
        <v>8772740</v>
      </c>
      <c r="D15454">
        <v>6187180</v>
      </c>
      <c r="E15454">
        <v>6248440</v>
      </c>
      <c r="F15454" s="4">
        <f t="shared" si="241"/>
        <v>7069453.333333333</v>
      </c>
    </row>
    <row r="15455" spans="1:6" x14ac:dyDescent="0.3">
      <c r="A15455" t="s">
        <v>16040</v>
      </c>
      <c r="B15455">
        <v>0</v>
      </c>
      <c r="C15455">
        <v>2119540</v>
      </c>
      <c r="D15455">
        <v>709800</v>
      </c>
      <c r="E15455">
        <v>0</v>
      </c>
      <c r="F15455" s="4">
        <f t="shared" si="241"/>
        <v>943113.33333333337</v>
      </c>
    </row>
    <row r="15456" spans="1:6" x14ac:dyDescent="0.3">
      <c r="A15456" t="s">
        <v>16041</v>
      </c>
      <c r="B15456">
        <v>411950</v>
      </c>
      <c r="C15456">
        <v>300300</v>
      </c>
      <c r="D15456">
        <v>0</v>
      </c>
      <c r="E15456">
        <v>0</v>
      </c>
      <c r="F15456" s="4">
        <f t="shared" si="241"/>
        <v>100100</v>
      </c>
    </row>
    <row r="15457" spans="1:6" x14ac:dyDescent="0.3">
      <c r="A15457" t="s">
        <v>16042</v>
      </c>
      <c r="B15457">
        <v>1231150</v>
      </c>
      <c r="C15457">
        <v>218400</v>
      </c>
      <c r="D15457">
        <v>191100</v>
      </c>
      <c r="E15457">
        <v>740000</v>
      </c>
      <c r="F15457" s="4">
        <f t="shared" si="241"/>
        <v>383166.66666666669</v>
      </c>
    </row>
    <row r="15458" spans="1:6" x14ac:dyDescent="0.3">
      <c r="A15458" t="s">
        <v>16043</v>
      </c>
      <c r="B15458">
        <v>1984800</v>
      </c>
      <c r="C15458">
        <v>2874000</v>
      </c>
      <c r="D15458">
        <v>3719340</v>
      </c>
      <c r="E15458">
        <v>5903330</v>
      </c>
      <c r="F15458" s="4">
        <f t="shared" si="241"/>
        <v>4165556.6666666665</v>
      </c>
    </row>
    <row r="15459" spans="1:6" x14ac:dyDescent="0.3">
      <c r="A15459" t="s">
        <v>16044</v>
      </c>
      <c r="B15459">
        <v>781950</v>
      </c>
      <c r="C15459">
        <v>230000</v>
      </c>
      <c r="D15459">
        <v>0</v>
      </c>
      <c r="E15459">
        <v>0</v>
      </c>
      <c r="F15459" s="4">
        <f t="shared" si="241"/>
        <v>76666.666666666672</v>
      </c>
    </row>
    <row r="15460" spans="1:6" x14ac:dyDescent="0.3">
      <c r="A15460" t="s">
        <v>16045</v>
      </c>
      <c r="B15460">
        <v>1144760</v>
      </c>
      <c r="C15460">
        <v>2089330</v>
      </c>
      <c r="D15460">
        <v>2101780</v>
      </c>
      <c r="E15460">
        <v>2147230</v>
      </c>
      <c r="F15460" s="4">
        <f t="shared" si="241"/>
        <v>2112780</v>
      </c>
    </row>
    <row r="15461" spans="1:6" x14ac:dyDescent="0.3">
      <c r="A15461" t="s">
        <v>16046</v>
      </c>
      <c r="B15461">
        <v>675950</v>
      </c>
      <c r="C15461">
        <v>0</v>
      </c>
      <c r="D15461">
        <v>0</v>
      </c>
      <c r="E15461">
        <v>0</v>
      </c>
      <c r="F15461" s="4">
        <f t="shared" si="241"/>
        <v>0</v>
      </c>
    </row>
    <row r="15462" spans="1:6" x14ac:dyDescent="0.3">
      <c r="A15462" t="s">
        <v>16047</v>
      </c>
      <c r="B15462">
        <v>993720</v>
      </c>
      <c r="C15462">
        <v>926160</v>
      </c>
      <c r="D15462">
        <v>0</v>
      </c>
      <c r="E15462">
        <v>473200</v>
      </c>
      <c r="F15462" s="4">
        <f t="shared" si="241"/>
        <v>466453.33333333331</v>
      </c>
    </row>
    <row r="15463" spans="1:6" x14ac:dyDescent="0.3">
      <c r="A15463" t="s">
        <v>16048</v>
      </c>
      <c r="B15463">
        <v>689930</v>
      </c>
      <c r="C15463">
        <v>0</v>
      </c>
      <c r="D15463">
        <v>0</v>
      </c>
      <c r="E15463">
        <v>764030</v>
      </c>
      <c r="F15463" s="4">
        <f t="shared" si="241"/>
        <v>254676.66666666666</v>
      </c>
    </row>
    <row r="15464" spans="1:6" x14ac:dyDescent="0.3">
      <c r="A15464" t="s">
        <v>16049</v>
      </c>
      <c r="B15464">
        <v>2180317</v>
      </c>
      <c r="C15464">
        <v>2183000</v>
      </c>
      <c r="D15464">
        <v>2091560</v>
      </c>
      <c r="E15464">
        <v>2072050</v>
      </c>
      <c r="F15464" s="4">
        <f t="shared" si="241"/>
        <v>2115536.6666666665</v>
      </c>
    </row>
    <row r="15465" spans="1:6" x14ac:dyDescent="0.3">
      <c r="A15465" t="s">
        <v>16050</v>
      </c>
      <c r="B15465">
        <v>740000</v>
      </c>
      <c r="C15465">
        <v>0</v>
      </c>
      <c r="D15465">
        <v>0</v>
      </c>
      <c r="E15465">
        <v>620600</v>
      </c>
      <c r="F15465" s="4">
        <f t="shared" si="241"/>
        <v>206866.66666666666</v>
      </c>
    </row>
    <row r="15466" spans="1:6" x14ac:dyDescent="0.3">
      <c r="A15466" t="s">
        <v>16051</v>
      </c>
      <c r="B15466">
        <v>0</v>
      </c>
      <c r="C15466">
        <v>1015560</v>
      </c>
      <c r="D15466">
        <v>0</v>
      </c>
      <c r="E15466">
        <v>1252560</v>
      </c>
      <c r="F15466" s="4">
        <f t="shared" si="241"/>
        <v>756040</v>
      </c>
    </row>
    <row r="15467" spans="1:6" x14ac:dyDescent="0.3">
      <c r="A15467" t="s">
        <v>16052</v>
      </c>
      <c r="B15467">
        <v>1110000</v>
      </c>
      <c r="C15467">
        <v>0</v>
      </c>
      <c r="D15467">
        <v>0</v>
      </c>
      <c r="E15467">
        <v>1214100</v>
      </c>
      <c r="F15467" s="4">
        <f t="shared" si="241"/>
        <v>404700</v>
      </c>
    </row>
    <row r="15468" spans="1:6" x14ac:dyDescent="0.3">
      <c r="A15468" t="s">
        <v>16053</v>
      </c>
      <c r="B15468">
        <v>377650</v>
      </c>
      <c r="C15468">
        <v>0</v>
      </c>
      <c r="D15468">
        <v>518700</v>
      </c>
      <c r="E15468">
        <v>1031940</v>
      </c>
      <c r="F15468" s="4">
        <f t="shared" si="241"/>
        <v>516880</v>
      </c>
    </row>
    <row r="15469" spans="1:6" x14ac:dyDescent="0.3">
      <c r="A15469" t="s">
        <v>16054</v>
      </c>
      <c r="B15469">
        <v>0</v>
      </c>
      <c r="C15469">
        <v>0</v>
      </c>
      <c r="D15469">
        <v>784240</v>
      </c>
      <c r="E15469">
        <v>390550</v>
      </c>
      <c r="F15469" s="4">
        <f t="shared" si="241"/>
        <v>391596.66666666669</v>
      </c>
    </row>
    <row r="15470" spans="1:6" x14ac:dyDescent="0.3">
      <c r="A15470" t="s">
        <v>16055</v>
      </c>
      <c r="B15470">
        <v>984620</v>
      </c>
      <c r="C15470">
        <v>805120</v>
      </c>
      <c r="D15470">
        <v>295600</v>
      </c>
      <c r="E15470">
        <v>589680</v>
      </c>
      <c r="F15470" s="4">
        <f t="shared" si="241"/>
        <v>563466.66666666663</v>
      </c>
    </row>
    <row r="15471" spans="1:6" x14ac:dyDescent="0.3">
      <c r="A15471" t="s">
        <v>16056</v>
      </c>
      <c r="B15471">
        <v>496100</v>
      </c>
      <c r="C15471">
        <v>0</v>
      </c>
      <c r="D15471">
        <v>0</v>
      </c>
      <c r="E15471">
        <v>0</v>
      </c>
      <c r="F15471" s="4">
        <f t="shared" si="241"/>
        <v>0</v>
      </c>
    </row>
    <row r="15472" spans="1:6" x14ac:dyDescent="0.3">
      <c r="A15472" t="s">
        <v>16057</v>
      </c>
      <c r="B15472">
        <v>8436980</v>
      </c>
      <c r="C15472">
        <v>4728250</v>
      </c>
      <c r="D15472">
        <v>10968530</v>
      </c>
      <c r="E15472">
        <v>4214350</v>
      </c>
      <c r="F15472" s="4">
        <f t="shared" si="241"/>
        <v>6637043.333333333</v>
      </c>
    </row>
    <row r="15473" spans="1:6" x14ac:dyDescent="0.3">
      <c r="A15473" t="s">
        <v>16058</v>
      </c>
      <c r="B15473">
        <v>766900</v>
      </c>
      <c r="C15473">
        <v>0</v>
      </c>
      <c r="D15473">
        <v>0</v>
      </c>
      <c r="E15473">
        <v>0</v>
      </c>
      <c r="F15473" s="4">
        <f t="shared" si="241"/>
        <v>0</v>
      </c>
    </row>
    <row r="15474" spans="1:6" x14ac:dyDescent="0.3">
      <c r="A15474" t="s">
        <v>16059</v>
      </c>
      <c r="B15474">
        <v>0</v>
      </c>
      <c r="C15474">
        <v>0</v>
      </c>
      <c r="D15474">
        <v>1300340</v>
      </c>
      <c r="E15474">
        <v>0</v>
      </c>
      <c r="F15474" s="4">
        <f t="shared" si="241"/>
        <v>433446.66666666669</v>
      </c>
    </row>
    <row r="15475" spans="1:6" x14ac:dyDescent="0.3">
      <c r="A15475" t="s">
        <v>16060</v>
      </c>
      <c r="B15475">
        <v>210210</v>
      </c>
      <c r="C15475">
        <v>434070</v>
      </c>
      <c r="D15475">
        <v>1448880</v>
      </c>
      <c r="E15475">
        <v>1510600</v>
      </c>
      <c r="F15475" s="4">
        <f t="shared" si="241"/>
        <v>1131183.3333333333</v>
      </c>
    </row>
    <row r="15476" spans="1:6" x14ac:dyDescent="0.3">
      <c r="A15476" t="s">
        <v>16061</v>
      </c>
      <c r="B15476">
        <v>2121950</v>
      </c>
      <c r="C15476">
        <v>4277850</v>
      </c>
      <c r="D15476">
        <v>6879990</v>
      </c>
      <c r="E15476">
        <v>6020640</v>
      </c>
      <c r="F15476" s="4">
        <f t="shared" si="241"/>
        <v>5726160</v>
      </c>
    </row>
    <row r="15477" spans="1:6" x14ac:dyDescent="0.3">
      <c r="A15477" t="s">
        <v>16062</v>
      </c>
      <c r="B15477">
        <v>424600</v>
      </c>
      <c r="C15477">
        <v>1468390</v>
      </c>
      <c r="D15477">
        <v>473700</v>
      </c>
      <c r="E15477">
        <v>2212300</v>
      </c>
      <c r="F15477" s="4">
        <f t="shared" si="241"/>
        <v>1384796.6666666667</v>
      </c>
    </row>
    <row r="15478" spans="1:6" x14ac:dyDescent="0.3">
      <c r="A15478" t="s">
        <v>16063</v>
      </c>
      <c r="B15478">
        <v>3260900</v>
      </c>
      <c r="C15478">
        <v>3954880</v>
      </c>
      <c r="D15478">
        <v>2148510</v>
      </c>
      <c r="E15478">
        <v>3153060</v>
      </c>
      <c r="F15478" s="4">
        <f t="shared" si="241"/>
        <v>3085483.3333333335</v>
      </c>
    </row>
    <row r="15479" spans="1:6" x14ac:dyDescent="0.3">
      <c r="A15479" t="s">
        <v>16064</v>
      </c>
      <c r="B15479">
        <v>2687080</v>
      </c>
      <c r="C15479">
        <v>2468160</v>
      </c>
      <c r="D15479">
        <v>1110280</v>
      </c>
      <c r="E15479">
        <v>2503400</v>
      </c>
      <c r="F15479" s="4">
        <f t="shared" si="241"/>
        <v>2027280</v>
      </c>
    </row>
    <row r="15480" spans="1:6" x14ac:dyDescent="0.3">
      <c r="A15480" t="s">
        <v>16065</v>
      </c>
      <c r="B15480">
        <v>0</v>
      </c>
      <c r="C15480">
        <v>0</v>
      </c>
      <c r="D15480">
        <v>1854400</v>
      </c>
      <c r="E15480">
        <v>0</v>
      </c>
      <c r="F15480" s="4">
        <f t="shared" si="241"/>
        <v>618133.33333333337</v>
      </c>
    </row>
    <row r="15481" spans="1:6" x14ac:dyDescent="0.3">
      <c r="A15481" t="s">
        <v>16066</v>
      </c>
      <c r="B15481">
        <v>0</v>
      </c>
      <c r="C15481">
        <v>4608820</v>
      </c>
      <c r="D15481">
        <v>1794840</v>
      </c>
      <c r="E15481">
        <v>2751250</v>
      </c>
      <c r="F15481" s="4">
        <f t="shared" si="241"/>
        <v>3051636.6666666665</v>
      </c>
    </row>
    <row r="15482" spans="1:6" x14ac:dyDescent="0.3">
      <c r="A15482" t="s">
        <v>16067</v>
      </c>
      <c r="B15482">
        <v>966710</v>
      </c>
      <c r="C15482">
        <v>370000</v>
      </c>
      <c r="D15482">
        <v>623670</v>
      </c>
      <c r="E15482">
        <v>1570040</v>
      </c>
      <c r="F15482" s="4">
        <f t="shared" si="241"/>
        <v>854570</v>
      </c>
    </row>
    <row r="15483" spans="1:6" x14ac:dyDescent="0.3">
      <c r="A15483" t="s">
        <v>16068</v>
      </c>
      <c r="B15483">
        <v>2678690</v>
      </c>
      <c r="C15483">
        <v>2629440</v>
      </c>
      <c r="D15483">
        <v>0</v>
      </c>
      <c r="E15483">
        <v>2028080</v>
      </c>
      <c r="F15483" s="4">
        <f t="shared" si="241"/>
        <v>1552506.6666666667</v>
      </c>
    </row>
    <row r="15484" spans="1:6" x14ac:dyDescent="0.3">
      <c r="A15484" t="s">
        <v>16069</v>
      </c>
      <c r="B15484">
        <v>0</v>
      </c>
      <c r="C15484">
        <v>230000</v>
      </c>
      <c r="D15484">
        <v>0</v>
      </c>
      <c r="E15484">
        <v>743000</v>
      </c>
      <c r="F15484" s="4">
        <f t="shared" si="241"/>
        <v>324333.33333333331</v>
      </c>
    </row>
    <row r="15485" spans="1:6" x14ac:dyDescent="0.3">
      <c r="A15485" t="s">
        <v>16070</v>
      </c>
      <c r="B15485">
        <v>1719720</v>
      </c>
      <c r="C15485">
        <v>0</v>
      </c>
      <c r="D15485">
        <v>1299480</v>
      </c>
      <c r="E15485">
        <v>386000</v>
      </c>
      <c r="F15485" s="4">
        <f t="shared" si="241"/>
        <v>561826.66666666663</v>
      </c>
    </row>
    <row r="15486" spans="1:6" x14ac:dyDescent="0.3">
      <c r="A15486" t="s">
        <v>16071</v>
      </c>
      <c r="B15486">
        <v>0</v>
      </c>
      <c r="C15486">
        <v>0</v>
      </c>
      <c r="D15486">
        <v>455000</v>
      </c>
      <c r="E15486">
        <v>0</v>
      </c>
      <c r="F15486" s="4">
        <f t="shared" si="241"/>
        <v>151666.66666666666</v>
      </c>
    </row>
    <row r="15487" spans="1:6" x14ac:dyDescent="0.3">
      <c r="A15487" t="s">
        <v>16072</v>
      </c>
      <c r="B15487">
        <v>0</v>
      </c>
      <c r="C15487">
        <v>0</v>
      </c>
      <c r="D15487">
        <v>2428320</v>
      </c>
      <c r="E15487">
        <v>1814500</v>
      </c>
      <c r="F15487" s="4">
        <f t="shared" si="241"/>
        <v>1414273.3333333333</v>
      </c>
    </row>
    <row r="15488" spans="1:6" x14ac:dyDescent="0.3">
      <c r="A15488" t="s">
        <v>16073</v>
      </c>
      <c r="B15488">
        <v>0</v>
      </c>
      <c r="C15488">
        <v>0</v>
      </c>
      <c r="D15488">
        <v>1767040</v>
      </c>
      <c r="E15488">
        <v>1536920</v>
      </c>
      <c r="F15488" s="4">
        <f t="shared" si="241"/>
        <v>1101320</v>
      </c>
    </row>
    <row r="15489" spans="1:6" x14ac:dyDescent="0.3">
      <c r="A15489" t="s">
        <v>16074</v>
      </c>
      <c r="B15489">
        <v>2069680</v>
      </c>
      <c r="C15489">
        <v>11911166</v>
      </c>
      <c r="D15489">
        <v>24668340</v>
      </c>
      <c r="E15489">
        <v>3538100</v>
      </c>
      <c r="F15489" s="4">
        <f t="shared" si="241"/>
        <v>13372535.333333334</v>
      </c>
    </row>
    <row r="15490" spans="1:6" x14ac:dyDescent="0.3">
      <c r="A15490" t="s">
        <v>16075</v>
      </c>
      <c r="B15490">
        <v>0</v>
      </c>
      <c r="C15490">
        <v>2075470</v>
      </c>
      <c r="D15490">
        <v>0</v>
      </c>
      <c r="E15490">
        <v>0</v>
      </c>
      <c r="F15490" s="4">
        <f t="shared" si="241"/>
        <v>691823.33333333337</v>
      </c>
    </row>
    <row r="15491" spans="1:6" x14ac:dyDescent="0.3">
      <c r="A15491" t="s">
        <v>16076</v>
      </c>
      <c r="B15491">
        <v>628440</v>
      </c>
      <c r="C15491">
        <v>963860</v>
      </c>
      <c r="D15491">
        <v>583440</v>
      </c>
      <c r="E15491">
        <v>394000</v>
      </c>
      <c r="F15491" s="4">
        <f t="shared" ref="F15491:F15554" si="242">SUM(C15491:E15491)/3</f>
        <v>647100</v>
      </c>
    </row>
    <row r="15492" spans="1:6" x14ac:dyDescent="0.3">
      <c r="A15492" t="s">
        <v>16077</v>
      </c>
      <c r="B15492">
        <v>382200</v>
      </c>
      <c r="C15492">
        <v>1073800</v>
      </c>
      <c r="D15492">
        <v>1044680</v>
      </c>
      <c r="E15492">
        <v>2098930</v>
      </c>
      <c r="F15492" s="4">
        <f t="shared" si="242"/>
        <v>1405803.3333333333</v>
      </c>
    </row>
    <row r="15493" spans="1:6" x14ac:dyDescent="0.3">
      <c r="A15493" t="s">
        <v>16078</v>
      </c>
      <c r="B15493">
        <v>1405040</v>
      </c>
      <c r="C15493">
        <v>2613940</v>
      </c>
      <c r="D15493">
        <v>744640</v>
      </c>
      <c r="E15493">
        <v>1284700</v>
      </c>
      <c r="F15493" s="4">
        <f t="shared" si="242"/>
        <v>1547760</v>
      </c>
    </row>
    <row r="15494" spans="1:6" x14ac:dyDescent="0.3">
      <c r="A15494" t="s">
        <v>16079</v>
      </c>
      <c r="B15494">
        <v>1338620</v>
      </c>
      <c r="C15494">
        <v>2072490</v>
      </c>
      <c r="D15494">
        <v>2031590</v>
      </c>
      <c r="E15494">
        <v>2008370</v>
      </c>
      <c r="F15494" s="4">
        <f t="shared" si="242"/>
        <v>2037483.3333333333</v>
      </c>
    </row>
    <row r="15495" spans="1:6" x14ac:dyDescent="0.3">
      <c r="A15495" t="s">
        <v>16080</v>
      </c>
      <c r="B15495">
        <v>5986280</v>
      </c>
      <c r="C15495">
        <v>13086460</v>
      </c>
      <c r="D15495">
        <v>0</v>
      </c>
      <c r="E15495">
        <v>10364960</v>
      </c>
      <c r="F15495" s="4">
        <f t="shared" si="242"/>
        <v>7817140</v>
      </c>
    </row>
    <row r="15496" spans="1:6" x14ac:dyDescent="0.3">
      <c r="A15496" t="s">
        <v>16081</v>
      </c>
      <c r="B15496">
        <v>2526000</v>
      </c>
      <c r="C15496">
        <v>11627750</v>
      </c>
      <c r="D15496">
        <v>7736590</v>
      </c>
      <c r="E15496">
        <v>4542980</v>
      </c>
      <c r="F15496" s="4">
        <f t="shared" si="242"/>
        <v>7969106.666666667</v>
      </c>
    </row>
    <row r="15497" spans="1:6" x14ac:dyDescent="0.3">
      <c r="A15497" t="s">
        <v>16082</v>
      </c>
      <c r="B15497">
        <v>2238400</v>
      </c>
      <c r="C15497">
        <v>5209720</v>
      </c>
      <c r="D15497">
        <v>0</v>
      </c>
      <c r="E15497">
        <v>2155160</v>
      </c>
      <c r="F15497" s="4">
        <f t="shared" si="242"/>
        <v>2454960</v>
      </c>
    </row>
    <row r="15498" spans="1:6" x14ac:dyDescent="0.3">
      <c r="A15498" t="s">
        <v>16083</v>
      </c>
      <c r="B15498">
        <v>697970</v>
      </c>
      <c r="C15498">
        <v>1125440</v>
      </c>
      <c r="D15498">
        <v>0</v>
      </c>
      <c r="E15498">
        <v>659750</v>
      </c>
      <c r="F15498" s="4">
        <f t="shared" si="242"/>
        <v>595063.33333333337</v>
      </c>
    </row>
    <row r="15499" spans="1:6" x14ac:dyDescent="0.3">
      <c r="A15499" t="s">
        <v>16084</v>
      </c>
      <c r="B15499">
        <v>0</v>
      </c>
      <c r="C15499">
        <v>0</v>
      </c>
      <c r="D15499">
        <v>872620</v>
      </c>
      <c r="E15499">
        <v>1728400</v>
      </c>
      <c r="F15499" s="4">
        <f t="shared" si="242"/>
        <v>867006.66666666663</v>
      </c>
    </row>
    <row r="15500" spans="1:6" x14ac:dyDescent="0.3">
      <c r="A15500" t="s">
        <v>16085</v>
      </c>
      <c r="B15500">
        <v>1363320</v>
      </c>
      <c r="C15500">
        <v>329420</v>
      </c>
      <c r="D15500">
        <v>469380</v>
      </c>
      <c r="E15500">
        <v>653660</v>
      </c>
      <c r="F15500" s="4">
        <f t="shared" si="242"/>
        <v>484153.33333333331</v>
      </c>
    </row>
    <row r="15501" spans="1:6" x14ac:dyDescent="0.3">
      <c r="A15501" t="s">
        <v>16086</v>
      </c>
      <c r="B15501">
        <v>889600</v>
      </c>
      <c r="C15501">
        <v>1830000</v>
      </c>
      <c r="D15501">
        <v>2194000</v>
      </c>
      <c r="E15501">
        <v>2475080</v>
      </c>
      <c r="F15501" s="4">
        <f t="shared" si="242"/>
        <v>2166360</v>
      </c>
    </row>
    <row r="15502" spans="1:6" x14ac:dyDescent="0.3">
      <c r="A15502" t="s">
        <v>16087</v>
      </c>
      <c r="B15502">
        <v>0</v>
      </c>
      <c r="C15502">
        <v>0</v>
      </c>
      <c r="D15502">
        <v>2460390</v>
      </c>
      <c r="E15502">
        <v>1027500</v>
      </c>
      <c r="F15502" s="4">
        <f t="shared" si="242"/>
        <v>1162630</v>
      </c>
    </row>
    <row r="15503" spans="1:6" x14ac:dyDescent="0.3">
      <c r="A15503" t="s">
        <v>16088</v>
      </c>
      <c r="B15503">
        <v>0</v>
      </c>
      <c r="C15503">
        <v>0</v>
      </c>
      <c r="D15503">
        <v>1470150</v>
      </c>
      <c r="E15503">
        <v>0</v>
      </c>
      <c r="F15503" s="4">
        <f t="shared" si="242"/>
        <v>490050</v>
      </c>
    </row>
    <row r="15504" spans="1:6" x14ac:dyDescent="0.3">
      <c r="A15504" t="s">
        <v>16089</v>
      </c>
      <c r="B15504">
        <v>0</v>
      </c>
      <c r="C15504">
        <v>370000</v>
      </c>
      <c r="D15504">
        <v>0</v>
      </c>
      <c r="E15504">
        <v>0</v>
      </c>
      <c r="F15504" s="4">
        <f t="shared" si="242"/>
        <v>123333.33333333333</v>
      </c>
    </row>
    <row r="15505" spans="1:6" x14ac:dyDescent="0.3">
      <c r="A15505" t="s">
        <v>16090</v>
      </c>
      <c r="B15505">
        <v>6486450</v>
      </c>
      <c r="C15505">
        <v>2204420</v>
      </c>
      <c r="D15505">
        <v>1883070</v>
      </c>
      <c r="E15505">
        <v>2809170</v>
      </c>
      <c r="F15505" s="4">
        <f t="shared" si="242"/>
        <v>2298886.6666666665</v>
      </c>
    </row>
    <row r="15506" spans="1:6" x14ac:dyDescent="0.3">
      <c r="A15506" t="s">
        <v>16091</v>
      </c>
      <c r="B15506">
        <v>2260440</v>
      </c>
      <c r="C15506">
        <v>2582920</v>
      </c>
      <c r="D15506">
        <v>791700</v>
      </c>
      <c r="E15506">
        <v>2091180</v>
      </c>
      <c r="F15506" s="4">
        <f t="shared" si="242"/>
        <v>1821933.3333333333</v>
      </c>
    </row>
    <row r="15507" spans="1:6" x14ac:dyDescent="0.3">
      <c r="A15507" t="s">
        <v>16092</v>
      </c>
      <c r="B15507">
        <v>4070000</v>
      </c>
      <c r="C15507">
        <v>1201200</v>
      </c>
      <c r="D15507">
        <v>2851440</v>
      </c>
      <c r="E15507">
        <v>1864000</v>
      </c>
      <c r="F15507" s="4">
        <f t="shared" si="242"/>
        <v>1972213.3333333333</v>
      </c>
    </row>
    <row r="15508" spans="1:6" x14ac:dyDescent="0.3">
      <c r="A15508" t="s">
        <v>16093</v>
      </c>
      <c r="B15508">
        <v>1001000</v>
      </c>
      <c r="C15508">
        <v>1606320</v>
      </c>
      <c r="D15508">
        <v>970900</v>
      </c>
      <c r="E15508">
        <v>2024000</v>
      </c>
      <c r="F15508" s="4">
        <f t="shared" si="242"/>
        <v>1533740</v>
      </c>
    </row>
    <row r="15509" spans="1:6" x14ac:dyDescent="0.3">
      <c r="A15509" t="s">
        <v>16094</v>
      </c>
      <c r="B15509">
        <v>0</v>
      </c>
      <c r="C15509">
        <v>565110</v>
      </c>
      <c r="D15509">
        <v>1099440</v>
      </c>
      <c r="E15509">
        <v>0</v>
      </c>
      <c r="F15509" s="4">
        <f t="shared" si="242"/>
        <v>554850</v>
      </c>
    </row>
    <row r="15510" spans="1:6" x14ac:dyDescent="0.3">
      <c r="A15510" t="s">
        <v>16095</v>
      </c>
      <c r="B15510">
        <v>872690</v>
      </c>
      <c r="C15510">
        <v>3413950</v>
      </c>
      <c r="D15510">
        <v>1501200</v>
      </c>
      <c r="E15510">
        <v>820000</v>
      </c>
      <c r="F15510" s="4">
        <f t="shared" si="242"/>
        <v>1911716.6666666667</v>
      </c>
    </row>
    <row r="15511" spans="1:6" x14ac:dyDescent="0.3">
      <c r="A15511" t="s">
        <v>16096</v>
      </c>
      <c r="B15511">
        <v>588150</v>
      </c>
      <c r="C15511">
        <v>0</v>
      </c>
      <c r="D15511">
        <v>5424280</v>
      </c>
      <c r="E15511">
        <v>2198350</v>
      </c>
      <c r="F15511" s="4">
        <f t="shared" si="242"/>
        <v>2540876.6666666665</v>
      </c>
    </row>
    <row r="15512" spans="1:6" x14ac:dyDescent="0.3">
      <c r="A15512" t="s">
        <v>897</v>
      </c>
      <c r="B15512">
        <v>1228500</v>
      </c>
      <c r="C15512">
        <v>599600</v>
      </c>
      <c r="D15512">
        <v>442260</v>
      </c>
      <c r="E15512">
        <v>0</v>
      </c>
      <c r="F15512" s="4">
        <f t="shared" si="242"/>
        <v>347286.66666666669</v>
      </c>
    </row>
    <row r="15513" spans="1:6" x14ac:dyDescent="0.3">
      <c r="A15513" t="s">
        <v>16097</v>
      </c>
      <c r="B15513">
        <v>0</v>
      </c>
      <c r="C15513">
        <v>2359550</v>
      </c>
      <c r="D15513">
        <v>3796700</v>
      </c>
      <c r="E15513">
        <v>473200</v>
      </c>
      <c r="F15513" s="4">
        <f t="shared" si="242"/>
        <v>2209816.6666666665</v>
      </c>
    </row>
    <row r="15514" spans="1:6" x14ac:dyDescent="0.3">
      <c r="A15514" t="s">
        <v>16098</v>
      </c>
      <c r="B15514">
        <v>414960</v>
      </c>
      <c r="C15514">
        <v>4096460</v>
      </c>
      <c r="D15514">
        <v>2511880</v>
      </c>
      <c r="E15514">
        <v>0</v>
      </c>
      <c r="F15514" s="4">
        <f t="shared" si="242"/>
        <v>2202780</v>
      </c>
    </row>
    <row r="15515" spans="1:6" x14ac:dyDescent="0.3">
      <c r="A15515" t="s">
        <v>16099</v>
      </c>
      <c r="B15515">
        <v>29600000</v>
      </c>
      <c r="C15515">
        <v>2743650</v>
      </c>
      <c r="D15515">
        <v>50398500</v>
      </c>
      <c r="E15515">
        <v>16623200</v>
      </c>
      <c r="F15515" s="4">
        <f t="shared" si="242"/>
        <v>23255116.666666668</v>
      </c>
    </row>
    <row r="15516" spans="1:6" x14ac:dyDescent="0.3">
      <c r="A15516" t="s">
        <v>16100</v>
      </c>
      <c r="B15516">
        <v>0</v>
      </c>
      <c r="C15516">
        <v>0</v>
      </c>
      <c r="D15516">
        <v>1712620</v>
      </c>
      <c r="E15516">
        <v>0</v>
      </c>
      <c r="F15516" s="4">
        <f t="shared" si="242"/>
        <v>570873.33333333337</v>
      </c>
    </row>
    <row r="15517" spans="1:6" x14ac:dyDescent="0.3">
      <c r="A15517" t="s">
        <v>16101</v>
      </c>
      <c r="B15517">
        <v>5079860</v>
      </c>
      <c r="C15517">
        <v>9326300</v>
      </c>
      <c r="D15517">
        <v>8824100</v>
      </c>
      <c r="E15517">
        <v>11815300</v>
      </c>
      <c r="F15517" s="4">
        <f t="shared" si="242"/>
        <v>9988566.666666666</v>
      </c>
    </row>
    <row r="15518" spans="1:6" x14ac:dyDescent="0.3">
      <c r="A15518" t="s">
        <v>16102</v>
      </c>
      <c r="B15518">
        <v>1036200</v>
      </c>
      <c r="C15518">
        <v>456200</v>
      </c>
      <c r="D15518">
        <v>838550</v>
      </c>
      <c r="E15518">
        <v>941230</v>
      </c>
      <c r="F15518" s="4">
        <f t="shared" si="242"/>
        <v>745326.66666666663</v>
      </c>
    </row>
    <row r="15519" spans="1:6" x14ac:dyDescent="0.3">
      <c r="A15519" t="s">
        <v>16103</v>
      </c>
      <c r="B15519">
        <v>0</v>
      </c>
      <c r="C15519">
        <v>1777640</v>
      </c>
      <c r="D15519">
        <v>525680</v>
      </c>
      <c r="E15519">
        <v>596700</v>
      </c>
      <c r="F15519" s="4">
        <f t="shared" si="242"/>
        <v>966673.33333333337</v>
      </c>
    </row>
    <row r="15520" spans="1:6" x14ac:dyDescent="0.3">
      <c r="A15520" t="s">
        <v>16104</v>
      </c>
      <c r="B15520">
        <v>4086160</v>
      </c>
      <c r="C15520">
        <v>2429400</v>
      </c>
      <c r="D15520">
        <v>3040350</v>
      </c>
      <c r="E15520">
        <v>1648700</v>
      </c>
      <c r="F15520" s="4">
        <f t="shared" si="242"/>
        <v>2372816.6666666665</v>
      </c>
    </row>
    <row r="15521" spans="1:6" x14ac:dyDescent="0.3">
      <c r="A15521" t="s">
        <v>16105</v>
      </c>
      <c r="B15521">
        <v>607640</v>
      </c>
      <c r="C15521">
        <v>2177100</v>
      </c>
      <c r="D15521">
        <v>946740</v>
      </c>
      <c r="E15521">
        <v>2072640</v>
      </c>
      <c r="F15521" s="4">
        <f t="shared" si="242"/>
        <v>1732160</v>
      </c>
    </row>
    <row r="15522" spans="1:6" x14ac:dyDescent="0.3">
      <c r="A15522" t="s">
        <v>16106</v>
      </c>
      <c r="B15522">
        <v>0</v>
      </c>
      <c r="C15522">
        <v>0</v>
      </c>
      <c r="D15522">
        <v>711920</v>
      </c>
      <c r="E15522">
        <v>0</v>
      </c>
      <c r="F15522" s="4">
        <f t="shared" si="242"/>
        <v>237306.66666666666</v>
      </c>
    </row>
    <row r="15523" spans="1:6" x14ac:dyDescent="0.3">
      <c r="A15523" t="s">
        <v>16107</v>
      </c>
      <c r="B15523">
        <v>276640</v>
      </c>
      <c r="C15523">
        <v>504140</v>
      </c>
      <c r="D15523">
        <v>555100</v>
      </c>
      <c r="E15523">
        <v>946720</v>
      </c>
      <c r="F15523" s="4">
        <f t="shared" si="242"/>
        <v>668653.33333333337</v>
      </c>
    </row>
    <row r="15524" spans="1:6" x14ac:dyDescent="0.3">
      <c r="A15524" t="s">
        <v>16108</v>
      </c>
      <c r="B15524">
        <v>1405010</v>
      </c>
      <c r="C15524">
        <v>4587250</v>
      </c>
      <c r="D15524">
        <v>1056600</v>
      </c>
      <c r="E15524">
        <v>2439920</v>
      </c>
      <c r="F15524" s="4">
        <f t="shared" si="242"/>
        <v>2694590</v>
      </c>
    </row>
    <row r="15525" spans="1:6" x14ac:dyDescent="0.3">
      <c r="A15525" t="s">
        <v>16109</v>
      </c>
      <c r="B15525">
        <v>0</v>
      </c>
      <c r="C15525">
        <v>912300</v>
      </c>
      <c r="D15525">
        <v>698520</v>
      </c>
      <c r="E15525">
        <v>1462400</v>
      </c>
      <c r="F15525" s="4">
        <f t="shared" si="242"/>
        <v>1024406.6666666666</v>
      </c>
    </row>
    <row r="15526" spans="1:6" x14ac:dyDescent="0.3">
      <c r="A15526" t="s">
        <v>16110</v>
      </c>
      <c r="B15526">
        <v>282100</v>
      </c>
      <c r="C15526">
        <v>0</v>
      </c>
      <c r="D15526">
        <v>523250</v>
      </c>
      <c r="E15526">
        <v>0</v>
      </c>
      <c r="F15526" s="4">
        <f t="shared" si="242"/>
        <v>174416.66666666666</v>
      </c>
    </row>
    <row r="15527" spans="1:6" x14ac:dyDescent="0.3">
      <c r="A15527" t="s">
        <v>16111</v>
      </c>
      <c r="B15527">
        <v>0</v>
      </c>
      <c r="C15527">
        <v>1040240</v>
      </c>
      <c r="D15527">
        <v>1252460</v>
      </c>
      <c r="E15527">
        <v>7475920</v>
      </c>
      <c r="F15527" s="4">
        <f t="shared" si="242"/>
        <v>3256206.6666666665</v>
      </c>
    </row>
    <row r="15528" spans="1:6" x14ac:dyDescent="0.3">
      <c r="A15528" t="s">
        <v>16112</v>
      </c>
      <c r="B15528">
        <v>0</v>
      </c>
      <c r="C15528">
        <v>2621280</v>
      </c>
      <c r="D15528">
        <v>0</v>
      </c>
      <c r="E15528">
        <v>1541320</v>
      </c>
      <c r="F15528" s="4">
        <f t="shared" si="242"/>
        <v>1387533.3333333333</v>
      </c>
    </row>
    <row r="15529" spans="1:6" x14ac:dyDescent="0.3">
      <c r="A15529" t="s">
        <v>16113</v>
      </c>
      <c r="B15529">
        <v>1167950</v>
      </c>
      <c r="C15529">
        <v>0</v>
      </c>
      <c r="D15529">
        <v>1143870</v>
      </c>
      <c r="E15529">
        <v>0</v>
      </c>
      <c r="F15529" s="4">
        <f t="shared" si="242"/>
        <v>381290</v>
      </c>
    </row>
    <row r="15530" spans="1:6" x14ac:dyDescent="0.3">
      <c r="A15530" t="s">
        <v>16114</v>
      </c>
      <c r="B15530">
        <v>985250</v>
      </c>
      <c r="C15530">
        <v>2167620</v>
      </c>
      <c r="D15530">
        <v>0</v>
      </c>
      <c r="E15530">
        <v>2209480</v>
      </c>
      <c r="F15530" s="4">
        <f t="shared" si="242"/>
        <v>1459033.3333333333</v>
      </c>
    </row>
    <row r="15531" spans="1:6" x14ac:dyDescent="0.3">
      <c r="A15531" t="s">
        <v>16115</v>
      </c>
      <c r="B15531">
        <v>1098370</v>
      </c>
      <c r="C15531">
        <v>764400</v>
      </c>
      <c r="D15531">
        <v>499590</v>
      </c>
      <c r="E15531">
        <v>836000</v>
      </c>
      <c r="F15531" s="4">
        <f t="shared" si="242"/>
        <v>699996.66666666663</v>
      </c>
    </row>
    <row r="15532" spans="1:6" x14ac:dyDescent="0.3">
      <c r="A15532" t="s">
        <v>595</v>
      </c>
      <c r="B15532">
        <v>0</v>
      </c>
      <c r="C15532">
        <v>2142510</v>
      </c>
      <c r="D15532">
        <v>912200</v>
      </c>
      <c r="E15532">
        <v>1307680</v>
      </c>
      <c r="F15532" s="4">
        <f t="shared" si="242"/>
        <v>1454130</v>
      </c>
    </row>
    <row r="15533" spans="1:6" x14ac:dyDescent="0.3">
      <c r="A15533" t="s">
        <v>16116</v>
      </c>
      <c r="B15533">
        <v>1118250</v>
      </c>
      <c r="C15533">
        <v>1529000</v>
      </c>
      <c r="D15533">
        <v>1119300</v>
      </c>
      <c r="E15533">
        <v>2769250</v>
      </c>
      <c r="F15533" s="4">
        <f t="shared" si="242"/>
        <v>1805850</v>
      </c>
    </row>
    <row r="15534" spans="1:6" x14ac:dyDescent="0.3">
      <c r="A15534" t="s">
        <v>16117</v>
      </c>
      <c r="B15534">
        <v>6396000</v>
      </c>
      <c r="C15534">
        <v>3169680</v>
      </c>
      <c r="D15534">
        <v>7838400</v>
      </c>
      <c r="E15534">
        <v>2375000</v>
      </c>
      <c r="F15534" s="4">
        <f t="shared" si="242"/>
        <v>4461026.666666667</v>
      </c>
    </row>
    <row r="15535" spans="1:6" x14ac:dyDescent="0.3">
      <c r="A15535" t="s">
        <v>16118</v>
      </c>
      <c r="B15535">
        <v>0</v>
      </c>
      <c r="C15535">
        <v>0</v>
      </c>
      <c r="D15535">
        <v>960050</v>
      </c>
      <c r="E15535">
        <v>0</v>
      </c>
      <c r="F15535" s="4">
        <f t="shared" si="242"/>
        <v>320016.66666666669</v>
      </c>
    </row>
    <row r="15536" spans="1:6" x14ac:dyDescent="0.3">
      <c r="A15536" t="s">
        <v>16119</v>
      </c>
      <c r="B15536">
        <v>4739680</v>
      </c>
      <c r="C15536">
        <v>9278720</v>
      </c>
      <c r="D15536">
        <v>4930159</v>
      </c>
      <c r="E15536">
        <v>9164940</v>
      </c>
      <c r="F15536" s="4">
        <f t="shared" si="242"/>
        <v>7791273</v>
      </c>
    </row>
    <row r="15537" spans="1:6" x14ac:dyDescent="0.3">
      <c r="A15537" t="s">
        <v>16120</v>
      </c>
      <c r="B15537">
        <v>3331850</v>
      </c>
      <c r="C15537">
        <v>7630000</v>
      </c>
      <c r="D15537">
        <v>1130760</v>
      </c>
      <c r="E15537">
        <v>1530260</v>
      </c>
      <c r="F15537" s="4">
        <f t="shared" si="242"/>
        <v>3430340</v>
      </c>
    </row>
    <row r="15538" spans="1:6" x14ac:dyDescent="0.3">
      <c r="A15538" t="s">
        <v>16121</v>
      </c>
      <c r="B15538">
        <v>913020</v>
      </c>
      <c r="C15538">
        <v>2320110</v>
      </c>
      <c r="D15538">
        <v>2080660</v>
      </c>
      <c r="E15538">
        <v>2075760</v>
      </c>
      <c r="F15538" s="4">
        <f t="shared" si="242"/>
        <v>2158843.3333333335</v>
      </c>
    </row>
    <row r="15539" spans="1:6" x14ac:dyDescent="0.3">
      <c r="A15539" t="s">
        <v>16122</v>
      </c>
      <c r="B15539">
        <v>2889150</v>
      </c>
      <c r="C15539">
        <v>2276900</v>
      </c>
      <c r="D15539">
        <v>300000</v>
      </c>
      <c r="E15539">
        <v>463000</v>
      </c>
      <c r="F15539" s="4">
        <f t="shared" si="242"/>
        <v>1013300</v>
      </c>
    </row>
    <row r="15540" spans="1:6" x14ac:dyDescent="0.3">
      <c r="A15540" t="s">
        <v>16123</v>
      </c>
      <c r="B15540">
        <v>9806100</v>
      </c>
      <c r="C15540">
        <v>9290130</v>
      </c>
      <c r="D15540">
        <v>14893010</v>
      </c>
      <c r="E15540">
        <v>2028900</v>
      </c>
      <c r="F15540" s="4">
        <f t="shared" si="242"/>
        <v>8737346.666666666</v>
      </c>
    </row>
    <row r="15541" spans="1:6" x14ac:dyDescent="0.3">
      <c r="A15541" t="s">
        <v>16124</v>
      </c>
      <c r="B15541">
        <v>0</v>
      </c>
      <c r="C15541">
        <v>0</v>
      </c>
      <c r="D15541">
        <v>234600</v>
      </c>
      <c r="E15541">
        <v>0</v>
      </c>
      <c r="F15541" s="4">
        <f t="shared" si="242"/>
        <v>78200</v>
      </c>
    </row>
    <row r="15542" spans="1:6" x14ac:dyDescent="0.3">
      <c r="A15542" t="s">
        <v>16125</v>
      </c>
      <c r="B15542">
        <v>3218300</v>
      </c>
      <c r="C15542">
        <v>3090500</v>
      </c>
      <c r="D15542">
        <v>11814450</v>
      </c>
      <c r="E15542">
        <v>3881150</v>
      </c>
      <c r="F15542" s="4">
        <f t="shared" si="242"/>
        <v>6262033.333333333</v>
      </c>
    </row>
    <row r="15543" spans="1:6" x14ac:dyDescent="0.3">
      <c r="A15543" t="s">
        <v>16126</v>
      </c>
      <c r="B15543">
        <v>0</v>
      </c>
      <c r="C15543">
        <v>745290</v>
      </c>
      <c r="D15543">
        <v>1124760</v>
      </c>
      <c r="E15543">
        <v>0</v>
      </c>
      <c r="F15543" s="4">
        <f t="shared" si="242"/>
        <v>623350</v>
      </c>
    </row>
    <row r="15544" spans="1:6" x14ac:dyDescent="0.3">
      <c r="A15544" t="s">
        <v>16127</v>
      </c>
      <c r="B15544">
        <v>584220</v>
      </c>
      <c r="C15544">
        <v>1060690</v>
      </c>
      <c r="D15544">
        <v>2115520</v>
      </c>
      <c r="E15544">
        <v>3265080</v>
      </c>
      <c r="F15544" s="4">
        <f t="shared" si="242"/>
        <v>2147096.6666666665</v>
      </c>
    </row>
    <row r="15545" spans="1:6" x14ac:dyDescent="0.3">
      <c r="A15545" t="s">
        <v>16128</v>
      </c>
      <c r="B15545">
        <v>596700</v>
      </c>
      <c r="C15545">
        <v>0</v>
      </c>
      <c r="D15545">
        <v>740000</v>
      </c>
      <c r="E15545">
        <v>0</v>
      </c>
      <c r="F15545" s="4">
        <f t="shared" si="242"/>
        <v>246666.66666666666</v>
      </c>
    </row>
    <row r="15546" spans="1:6" x14ac:dyDescent="0.3">
      <c r="A15546" t="s">
        <v>16129</v>
      </c>
      <c r="B15546">
        <v>336700</v>
      </c>
      <c r="C15546">
        <v>443170</v>
      </c>
      <c r="D15546">
        <v>0</v>
      </c>
      <c r="E15546">
        <v>455910</v>
      </c>
      <c r="F15546" s="4">
        <f t="shared" si="242"/>
        <v>299693.33333333331</v>
      </c>
    </row>
    <row r="15547" spans="1:6" x14ac:dyDescent="0.3">
      <c r="A15547" t="s">
        <v>16130</v>
      </c>
      <c r="B15547">
        <v>2416960</v>
      </c>
      <c r="C15547">
        <v>2301700</v>
      </c>
      <c r="D15547">
        <v>2473380</v>
      </c>
      <c r="E15547">
        <v>2104100</v>
      </c>
      <c r="F15547" s="4">
        <f t="shared" si="242"/>
        <v>2293060</v>
      </c>
    </row>
    <row r="15548" spans="1:6" x14ac:dyDescent="0.3">
      <c r="A15548" t="s">
        <v>16131</v>
      </c>
      <c r="B15548">
        <v>524160</v>
      </c>
      <c r="C15548">
        <v>475020</v>
      </c>
      <c r="D15548">
        <v>974000</v>
      </c>
      <c r="E15548">
        <v>839280</v>
      </c>
      <c r="F15548" s="4">
        <f t="shared" si="242"/>
        <v>762766.66666666663</v>
      </c>
    </row>
    <row r="15549" spans="1:6" x14ac:dyDescent="0.3">
      <c r="A15549" t="s">
        <v>16132</v>
      </c>
      <c r="B15549">
        <v>224770</v>
      </c>
      <c r="C15549">
        <v>2083400</v>
      </c>
      <c r="D15549">
        <v>2389120</v>
      </c>
      <c r="E15549">
        <v>2077300</v>
      </c>
      <c r="F15549" s="4">
        <f t="shared" si="242"/>
        <v>2183273.3333333335</v>
      </c>
    </row>
    <row r="15550" spans="1:6" x14ac:dyDescent="0.3">
      <c r="A15550" t="s">
        <v>16133</v>
      </c>
      <c r="B15550">
        <v>638200</v>
      </c>
      <c r="C15550">
        <v>0</v>
      </c>
      <c r="D15550">
        <v>1298570</v>
      </c>
      <c r="E15550">
        <v>1882700</v>
      </c>
      <c r="F15550" s="4">
        <f t="shared" si="242"/>
        <v>1060423.3333333333</v>
      </c>
    </row>
    <row r="15551" spans="1:6" x14ac:dyDescent="0.3">
      <c r="A15551" t="s">
        <v>16134</v>
      </c>
      <c r="B15551">
        <v>2880150</v>
      </c>
      <c r="C15551">
        <v>9888000</v>
      </c>
      <c r="D15551">
        <v>8542350</v>
      </c>
      <c r="E15551">
        <v>16285150</v>
      </c>
      <c r="F15551" s="4">
        <f t="shared" si="242"/>
        <v>11571833.333333334</v>
      </c>
    </row>
    <row r="15552" spans="1:6" x14ac:dyDescent="0.3">
      <c r="A15552" t="s">
        <v>16135</v>
      </c>
      <c r="B15552">
        <v>2491950</v>
      </c>
      <c r="C15552">
        <v>3348590</v>
      </c>
      <c r="D15552">
        <v>2977320</v>
      </c>
      <c r="E15552">
        <v>462000</v>
      </c>
      <c r="F15552" s="4">
        <f t="shared" si="242"/>
        <v>2262636.6666666665</v>
      </c>
    </row>
    <row r="15553" spans="1:6" x14ac:dyDescent="0.3">
      <c r="A15553" t="s">
        <v>16136</v>
      </c>
      <c r="B15553">
        <v>0</v>
      </c>
      <c r="C15553">
        <v>1601490</v>
      </c>
      <c r="D15553">
        <v>1480000</v>
      </c>
      <c r="E15553">
        <v>0</v>
      </c>
      <c r="F15553" s="4">
        <f t="shared" si="242"/>
        <v>1027163.3333333334</v>
      </c>
    </row>
    <row r="15554" spans="1:6" x14ac:dyDescent="0.3">
      <c r="A15554" t="s">
        <v>16137</v>
      </c>
      <c r="B15554">
        <v>2097440</v>
      </c>
      <c r="C15554">
        <v>2318660</v>
      </c>
      <c r="D15554">
        <v>2052670</v>
      </c>
      <c r="E15554">
        <v>2208020</v>
      </c>
      <c r="F15554" s="4">
        <f t="shared" si="242"/>
        <v>2193116.6666666665</v>
      </c>
    </row>
    <row r="15555" spans="1:6" x14ac:dyDescent="0.3">
      <c r="A15555" t="s">
        <v>16138</v>
      </c>
      <c r="B15555">
        <v>2573450</v>
      </c>
      <c r="C15555">
        <v>2024110</v>
      </c>
      <c r="D15555">
        <v>2310500</v>
      </c>
      <c r="E15555">
        <v>0</v>
      </c>
      <c r="F15555" s="4">
        <f t="shared" ref="F15555:F15618" si="243">SUM(C15555:E15555)/3</f>
        <v>1444870</v>
      </c>
    </row>
    <row r="15556" spans="1:6" x14ac:dyDescent="0.3">
      <c r="A15556" t="s">
        <v>16139</v>
      </c>
      <c r="B15556">
        <v>6406400</v>
      </c>
      <c r="C15556">
        <v>9242080</v>
      </c>
      <c r="D15556">
        <v>20347599</v>
      </c>
      <c r="E15556">
        <v>13466290</v>
      </c>
      <c r="F15556" s="4">
        <f t="shared" si="243"/>
        <v>14351989.666666666</v>
      </c>
    </row>
    <row r="15557" spans="1:6" x14ac:dyDescent="0.3">
      <c r="A15557" t="s">
        <v>16140</v>
      </c>
      <c r="B15557">
        <v>1231520</v>
      </c>
      <c r="C15557">
        <v>0</v>
      </c>
      <c r="D15557">
        <v>1231700</v>
      </c>
      <c r="E15557">
        <v>453280</v>
      </c>
      <c r="F15557" s="4">
        <f t="shared" si="243"/>
        <v>561660</v>
      </c>
    </row>
    <row r="15558" spans="1:6" x14ac:dyDescent="0.3">
      <c r="A15558" t="s">
        <v>16141</v>
      </c>
      <c r="B15558">
        <v>4354350</v>
      </c>
      <c r="C15558">
        <v>9097950</v>
      </c>
      <c r="D15558">
        <v>16550300</v>
      </c>
      <c r="E15558">
        <v>25266530</v>
      </c>
      <c r="F15558" s="4">
        <f t="shared" si="243"/>
        <v>16971593.333333332</v>
      </c>
    </row>
    <row r="15559" spans="1:6" x14ac:dyDescent="0.3">
      <c r="A15559" t="s">
        <v>16142</v>
      </c>
      <c r="B15559">
        <v>2330280</v>
      </c>
      <c r="C15559">
        <v>2157930</v>
      </c>
      <c r="D15559">
        <v>2906710</v>
      </c>
      <c r="E15559">
        <v>4080440</v>
      </c>
      <c r="F15559" s="4">
        <f t="shared" si="243"/>
        <v>3048360</v>
      </c>
    </row>
    <row r="15560" spans="1:6" x14ac:dyDescent="0.3">
      <c r="A15560" t="s">
        <v>16143</v>
      </c>
      <c r="B15560">
        <v>2972940</v>
      </c>
      <c r="C15560">
        <v>2773750</v>
      </c>
      <c r="D15560">
        <v>739200</v>
      </c>
      <c r="E15560">
        <v>820000</v>
      </c>
      <c r="F15560" s="4">
        <f t="shared" si="243"/>
        <v>1444316.6666666667</v>
      </c>
    </row>
    <row r="15561" spans="1:6" x14ac:dyDescent="0.3">
      <c r="A15561" t="s">
        <v>819</v>
      </c>
      <c r="B15561">
        <v>1341620</v>
      </c>
      <c r="C15561">
        <v>2096040</v>
      </c>
      <c r="D15561">
        <v>2040480</v>
      </c>
      <c r="E15561">
        <v>2031210</v>
      </c>
      <c r="F15561" s="4">
        <f t="shared" si="243"/>
        <v>2055910</v>
      </c>
    </row>
    <row r="15562" spans="1:6" x14ac:dyDescent="0.3">
      <c r="A15562" t="s">
        <v>16144</v>
      </c>
      <c r="B15562">
        <v>2235520</v>
      </c>
      <c r="C15562">
        <v>1909660</v>
      </c>
      <c r="D15562">
        <v>1004460</v>
      </c>
      <c r="E15562">
        <v>826020</v>
      </c>
      <c r="F15562" s="4">
        <f t="shared" si="243"/>
        <v>1246713.3333333333</v>
      </c>
    </row>
    <row r="15563" spans="1:6" x14ac:dyDescent="0.3">
      <c r="A15563" t="s">
        <v>16145</v>
      </c>
      <c r="B15563">
        <v>8651330</v>
      </c>
      <c r="C15563">
        <v>8457500</v>
      </c>
      <c r="D15563">
        <v>6123390</v>
      </c>
      <c r="E15563">
        <v>8086130</v>
      </c>
      <c r="F15563" s="4">
        <f t="shared" si="243"/>
        <v>7555673.333333333</v>
      </c>
    </row>
    <row r="15564" spans="1:6" x14ac:dyDescent="0.3">
      <c r="A15564" t="s">
        <v>16146</v>
      </c>
      <c r="B15564">
        <v>0</v>
      </c>
      <c r="C15564">
        <v>364000</v>
      </c>
      <c r="D15564">
        <v>423150</v>
      </c>
      <c r="E15564">
        <v>0</v>
      </c>
      <c r="F15564" s="4">
        <f t="shared" si="243"/>
        <v>262383.33333333331</v>
      </c>
    </row>
    <row r="15565" spans="1:6" x14ac:dyDescent="0.3">
      <c r="A15565" t="s">
        <v>16147</v>
      </c>
      <c r="B15565">
        <v>606440</v>
      </c>
      <c r="C15565">
        <v>578760</v>
      </c>
      <c r="D15565">
        <v>0</v>
      </c>
      <c r="E15565">
        <v>780180</v>
      </c>
      <c r="F15565" s="4">
        <f t="shared" si="243"/>
        <v>452980</v>
      </c>
    </row>
    <row r="15566" spans="1:6" x14ac:dyDescent="0.3">
      <c r="A15566" t="s">
        <v>16148</v>
      </c>
      <c r="B15566">
        <v>4619140</v>
      </c>
      <c r="C15566">
        <v>8244770</v>
      </c>
      <c r="D15566">
        <v>5948110</v>
      </c>
      <c r="E15566">
        <v>4787610</v>
      </c>
      <c r="F15566" s="4">
        <f t="shared" si="243"/>
        <v>6326830</v>
      </c>
    </row>
    <row r="15567" spans="1:6" x14ac:dyDescent="0.3">
      <c r="A15567" t="s">
        <v>16149</v>
      </c>
      <c r="B15567">
        <v>1884890</v>
      </c>
      <c r="C15567">
        <v>8634160</v>
      </c>
      <c r="D15567">
        <v>7741220</v>
      </c>
      <c r="E15567">
        <v>8817590</v>
      </c>
      <c r="F15567" s="4">
        <f t="shared" si="243"/>
        <v>8397656.666666666</v>
      </c>
    </row>
    <row r="15568" spans="1:6" x14ac:dyDescent="0.3">
      <c r="A15568" t="s">
        <v>16150</v>
      </c>
      <c r="B15568">
        <v>0</v>
      </c>
      <c r="C15568">
        <v>500500</v>
      </c>
      <c r="D15568">
        <v>0</v>
      </c>
      <c r="E15568">
        <v>1402280</v>
      </c>
      <c r="F15568" s="4">
        <f t="shared" si="243"/>
        <v>634260</v>
      </c>
    </row>
    <row r="15569" spans="1:6" x14ac:dyDescent="0.3">
      <c r="A15569" t="s">
        <v>16151</v>
      </c>
      <c r="B15569">
        <v>884800</v>
      </c>
      <c r="C15569">
        <v>0</v>
      </c>
      <c r="D15569">
        <v>0</v>
      </c>
      <c r="E15569">
        <v>955280</v>
      </c>
      <c r="F15569" s="4">
        <f t="shared" si="243"/>
        <v>318426.66666666669</v>
      </c>
    </row>
    <row r="15570" spans="1:6" x14ac:dyDescent="0.3">
      <c r="A15570" t="s">
        <v>16152</v>
      </c>
      <c r="B15570">
        <v>411950</v>
      </c>
      <c r="C15570">
        <v>534000</v>
      </c>
      <c r="D15570">
        <v>938880</v>
      </c>
      <c r="E15570">
        <v>0</v>
      </c>
      <c r="F15570" s="4">
        <f t="shared" si="243"/>
        <v>490960</v>
      </c>
    </row>
    <row r="15571" spans="1:6" x14ac:dyDescent="0.3">
      <c r="A15571" t="s">
        <v>16153</v>
      </c>
      <c r="B15571">
        <v>1062080</v>
      </c>
      <c r="C15571">
        <v>0</v>
      </c>
      <c r="D15571">
        <v>0</v>
      </c>
      <c r="E15571">
        <v>306490</v>
      </c>
      <c r="F15571" s="4">
        <f t="shared" si="243"/>
        <v>102163.33333333333</v>
      </c>
    </row>
    <row r="15572" spans="1:6" x14ac:dyDescent="0.3">
      <c r="A15572" t="s">
        <v>16154</v>
      </c>
      <c r="B15572">
        <v>1851080</v>
      </c>
      <c r="C15572">
        <v>732200</v>
      </c>
      <c r="D15572">
        <v>0</v>
      </c>
      <c r="E15572">
        <v>0</v>
      </c>
      <c r="F15572" s="4">
        <f t="shared" si="243"/>
        <v>244066.66666666666</v>
      </c>
    </row>
    <row r="15573" spans="1:6" x14ac:dyDescent="0.3">
      <c r="A15573" t="s">
        <v>16155</v>
      </c>
      <c r="B15573">
        <v>697950</v>
      </c>
      <c r="C15573">
        <v>1394850</v>
      </c>
      <c r="D15573">
        <v>0</v>
      </c>
      <c r="E15573">
        <v>1159280</v>
      </c>
      <c r="F15573" s="4">
        <f t="shared" si="243"/>
        <v>851376.66666666663</v>
      </c>
    </row>
    <row r="15574" spans="1:6" x14ac:dyDescent="0.3">
      <c r="A15574" t="s">
        <v>16156</v>
      </c>
      <c r="B15574">
        <v>0</v>
      </c>
      <c r="C15574">
        <v>1149000</v>
      </c>
      <c r="D15574">
        <v>1132100</v>
      </c>
      <c r="E15574">
        <v>671840</v>
      </c>
      <c r="F15574" s="4">
        <f t="shared" si="243"/>
        <v>984313.33333333337</v>
      </c>
    </row>
    <row r="15575" spans="1:6" x14ac:dyDescent="0.3">
      <c r="A15575" t="s">
        <v>604</v>
      </c>
      <c r="B15575">
        <v>1197860</v>
      </c>
      <c r="C15575">
        <v>1042320</v>
      </c>
      <c r="D15575">
        <v>1812990</v>
      </c>
      <c r="E15575">
        <v>1133160</v>
      </c>
      <c r="F15575" s="4">
        <f t="shared" si="243"/>
        <v>1329490</v>
      </c>
    </row>
    <row r="15576" spans="1:6" x14ac:dyDescent="0.3">
      <c r="A15576" t="s">
        <v>16157</v>
      </c>
      <c r="B15576">
        <v>0</v>
      </c>
      <c r="C15576">
        <v>2261540</v>
      </c>
      <c r="D15576">
        <v>2076219</v>
      </c>
      <c r="E15576">
        <v>2040000</v>
      </c>
      <c r="F15576" s="4">
        <f t="shared" si="243"/>
        <v>2125919.6666666665</v>
      </c>
    </row>
    <row r="15577" spans="1:6" x14ac:dyDescent="0.3">
      <c r="A15577" t="s">
        <v>16158</v>
      </c>
      <c r="B15577">
        <v>2113690</v>
      </c>
      <c r="C15577">
        <v>500500</v>
      </c>
      <c r="D15577">
        <v>2285040</v>
      </c>
      <c r="E15577">
        <v>1124399</v>
      </c>
      <c r="F15577" s="4">
        <f t="shared" si="243"/>
        <v>1303313</v>
      </c>
    </row>
    <row r="15578" spans="1:6" x14ac:dyDescent="0.3">
      <c r="A15578" t="s">
        <v>16159</v>
      </c>
      <c r="B15578">
        <v>0</v>
      </c>
      <c r="C15578">
        <v>1191200</v>
      </c>
      <c r="D15578">
        <v>0</v>
      </c>
      <c r="E15578">
        <v>0</v>
      </c>
      <c r="F15578" s="4">
        <f t="shared" si="243"/>
        <v>397066.66666666669</v>
      </c>
    </row>
    <row r="15579" spans="1:6" x14ac:dyDescent="0.3">
      <c r="A15579" t="s">
        <v>16160</v>
      </c>
      <c r="B15579">
        <v>182000</v>
      </c>
      <c r="C15579">
        <v>191100</v>
      </c>
      <c r="D15579">
        <v>492130</v>
      </c>
      <c r="E15579">
        <v>762000</v>
      </c>
      <c r="F15579" s="4">
        <f t="shared" si="243"/>
        <v>481743.33333333331</v>
      </c>
    </row>
    <row r="15580" spans="1:6" x14ac:dyDescent="0.3">
      <c r="A15580" t="s">
        <v>16161</v>
      </c>
      <c r="B15580">
        <v>22118450</v>
      </c>
      <c r="C15580">
        <v>12831850</v>
      </c>
      <c r="D15580">
        <v>40154630</v>
      </c>
      <c r="E15580">
        <v>15587140</v>
      </c>
      <c r="F15580" s="4">
        <f t="shared" si="243"/>
        <v>22857873.333333332</v>
      </c>
    </row>
    <row r="15581" spans="1:6" x14ac:dyDescent="0.3">
      <c r="A15581" t="s">
        <v>16162</v>
      </c>
      <c r="B15581">
        <v>0</v>
      </c>
      <c r="C15581">
        <v>2675840</v>
      </c>
      <c r="D15581">
        <v>2819610</v>
      </c>
      <c r="E15581">
        <v>2184000</v>
      </c>
      <c r="F15581" s="4">
        <f t="shared" si="243"/>
        <v>2559816.6666666665</v>
      </c>
    </row>
    <row r="15582" spans="1:6" x14ac:dyDescent="0.3">
      <c r="A15582" t="s">
        <v>16163</v>
      </c>
      <c r="B15582">
        <v>1114300</v>
      </c>
      <c r="C15582">
        <v>0</v>
      </c>
      <c r="D15582">
        <v>2265710</v>
      </c>
      <c r="E15582">
        <v>298800</v>
      </c>
      <c r="F15582" s="4">
        <f t="shared" si="243"/>
        <v>854836.66666666663</v>
      </c>
    </row>
    <row r="15583" spans="1:6" x14ac:dyDescent="0.3">
      <c r="A15583" t="s">
        <v>16164</v>
      </c>
      <c r="B15583">
        <v>0</v>
      </c>
      <c r="C15583">
        <v>0</v>
      </c>
      <c r="D15583">
        <v>300300</v>
      </c>
      <c r="E15583">
        <v>839280</v>
      </c>
      <c r="F15583" s="4">
        <f t="shared" si="243"/>
        <v>379860</v>
      </c>
    </row>
    <row r="15584" spans="1:6" x14ac:dyDescent="0.3">
      <c r="A15584" t="s">
        <v>16165</v>
      </c>
      <c r="B15584">
        <v>1016100</v>
      </c>
      <c r="C15584">
        <v>1683500</v>
      </c>
      <c r="D15584">
        <v>1268540</v>
      </c>
      <c r="E15584">
        <v>1139320</v>
      </c>
      <c r="F15584" s="4">
        <f t="shared" si="243"/>
        <v>1363786.6666666667</v>
      </c>
    </row>
    <row r="15585" spans="1:6" x14ac:dyDescent="0.3">
      <c r="A15585" t="s">
        <v>16166</v>
      </c>
      <c r="B15585">
        <v>1012950</v>
      </c>
      <c r="C15585">
        <v>1029660</v>
      </c>
      <c r="D15585">
        <v>2179080</v>
      </c>
      <c r="E15585">
        <v>2088700</v>
      </c>
      <c r="F15585" s="4">
        <f t="shared" si="243"/>
        <v>1765813.3333333333</v>
      </c>
    </row>
    <row r="15586" spans="1:6" x14ac:dyDescent="0.3">
      <c r="A15586" t="s">
        <v>16167</v>
      </c>
      <c r="B15586">
        <v>657930</v>
      </c>
      <c r="C15586">
        <v>561100</v>
      </c>
      <c r="D15586">
        <v>766220</v>
      </c>
      <c r="E15586">
        <v>0</v>
      </c>
      <c r="F15586" s="4">
        <f t="shared" si="243"/>
        <v>442440</v>
      </c>
    </row>
    <row r="15587" spans="1:6" x14ac:dyDescent="0.3">
      <c r="A15587" t="s">
        <v>16168</v>
      </c>
      <c r="B15587">
        <v>2834220</v>
      </c>
      <c r="C15587">
        <v>4932400</v>
      </c>
      <c r="D15587">
        <v>9030110</v>
      </c>
      <c r="E15587">
        <v>6758440</v>
      </c>
      <c r="F15587" s="4">
        <f t="shared" si="243"/>
        <v>6906983.333333333</v>
      </c>
    </row>
    <row r="15588" spans="1:6" x14ac:dyDescent="0.3">
      <c r="A15588" t="s">
        <v>16169</v>
      </c>
      <c r="B15588">
        <v>256000</v>
      </c>
      <c r="C15588">
        <v>0</v>
      </c>
      <c r="D15588">
        <v>0</v>
      </c>
      <c r="E15588">
        <v>386000</v>
      </c>
      <c r="F15588" s="4">
        <f t="shared" si="243"/>
        <v>128666.66666666667</v>
      </c>
    </row>
    <row r="15589" spans="1:6" x14ac:dyDescent="0.3">
      <c r="A15589" t="s">
        <v>16170</v>
      </c>
      <c r="B15589">
        <v>1526060</v>
      </c>
      <c r="C15589">
        <v>0</v>
      </c>
      <c r="D15589">
        <v>809490</v>
      </c>
      <c r="E15589">
        <v>2042560</v>
      </c>
      <c r="F15589" s="4">
        <f t="shared" si="243"/>
        <v>950683.33333333337</v>
      </c>
    </row>
    <row r="15590" spans="1:6" x14ac:dyDescent="0.3">
      <c r="A15590" t="s">
        <v>16171</v>
      </c>
      <c r="B15590">
        <v>1242150</v>
      </c>
      <c r="C15590">
        <v>3450820</v>
      </c>
      <c r="D15590">
        <v>427700</v>
      </c>
      <c r="E15590">
        <v>402000</v>
      </c>
      <c r="F15590" s="4">
        <f t="shared" si="243"/>
        <v>1426840</v>
      </c>
    </row>
    <row r="15591" spans="1:6" x14ac:dyDescent="0.3">
      <c r="A15591" t="s">
        <v>16172</v>
      </c>
      <c r="B15591">
        <v>0</v>
      </c>
      <c r="C15591">
        <v>2683400</v>
      </c>
      <c r="D15591">
        <v>2596160</v>
      </c>
      <c r="E15591">
        <v>2395260</v>
      </c>
      <c r="F15591" s="4">
        <f t="shared" si="243"/>
        <v>2558273.3333333335</v>
      </c>
    </row>
    <row r="15592" spans="1:6" x14ac:dyDescent="0.3">
      <c r="A15592" t="s">
        <v>16173</v>
      </c>
      <c r="B15592">
        <v>0</v>
      </c>
      <c r="C15592">
        <v>3841870</v>
      </c>
      <c r="D15592">
        <v>1005550</v>
      </c>
      <c r="E15592">
        <v>800900</v>
      </c>
      <c r="F15592" s="4">
        <f t="shared" si="243"/>
        <v>1882773.3333333333</v>
      </c>
    </row>
    <row r="15593" spans="1:6" x14ac:dyDescent="0.3">
      <c r="A15593" t="s">
        <v>16174</v>
      </c>
      <c r="B15593">
        <v>256000</v>
      </c>
      <c r="C15593">
        <v>0</v>
      </c>
      <c r="D15593">
        <v>605000</v>
      </c>
      <c r="E15593">
        <v>1302560</v>
      </c>
      <c r="F15593" s="4">
        <f t="shared" si="243"/>
        <v>635853.33333333337</v>
      </c>
    </row>
    <row r="15594" spans="1:6" x14ac:dyDescent="0.3">
      <c r="A15594" t="s">
        <v>16175</v>
      </c>
      <c r="B15594">
        <v>700000</v>
      </c>
      <c r="C15594">
        <v>2034070</v>
      </c>
      <c r="D15594">
        <v>357000</v>
      </c>
      <c r="E15594">
        <v>2250140</v>
      </c>
      <c r="F15594" s="4">
        <f t="shared" si="243"/>
        <v>1547070</v>
      </c>
    </row>
    <row r="15595" spans="1:6" x14ac:dyDescent="0.3">
      <c r="A15595" t="s">
        <v>16176</v>
      </c>
      <c r="B15595">
        <v>2111710</v>
      </c>
      <c r="C15595">
        <v>958000</v>
      </c>
      <c r="D15595">
        <v>2389550</v>
      </c>
      <c r="E15595">
        <v>2144900</v>
      </c>
      <c r="F15595" s="4">
        <f t="shared" si="243"/>
        <v>1830816.6666666667</v>
      </c>
    </row>
    <row r="15596" spans="1:6" x14ac:dyDescent="0.3">
      <c r="A15596" t="s">
        <v>16177</v>
      </c>
      <c r="B15596">
        <v>0</v>
      </c>
      <c r="C15596">
        <v>411950</v>
      </c>
      <c r="D15596">
        <v>370000</v>
      </c>
      <c r="E15596">
        <v>0</v>
      </c>
      <c r="F15596" s="4">
        <f t="shared" si="243"/>
        <v>260650</v>
      </c>
    </row>
    <row r="15597" spans="1:6" x14ac:dyDescent="0.3">
      <c r="A15597" t="s">
        <v>16178</v>
      </c>
      <c r="B15597">
        <v>2303720</v>
      </c>
      <c r="C15597">
        <v>2734380</v>
      </c>
      <c r="D15597">
        <v>2058540</v>
      </c>
      <c r="E15597">
        <v>3629400</v>
      </c>
      <c r="F15597" s="4">
        <f t="shared" si="243"/>
        <v>2807440</v>
      </c>
    </row>
    <row r="15598" spans="1:6" x14ac:dyDescent="0.3">
      <c r="A15598" t="s">
        <v>16179</v>
      </c>
      <c r="B15598">
        <v>5505840</v>
      </c>
      <c r="C15598">
        <v>4783480</v>
      </c>
      <c r="D15598">
        <v>6995420</v>
      </c>
      <c r="E15598">
        <v>5932340</v>
      </c>
      <c r="F15598" s="4">
        <f t="shared" si="243"/>
        <v>5903746.666666667</v>
      </c>
    </row>
    <row r="15599" spans="1:6" x14ac:dyDescent="0.3">
      <c r="A15599" t="s">
        <v>680</v>
      </c>
      <c r="B15599">
        <v>501600</v>
      </c>
      <c r="C15599">
        <v>995670</v>
      </c>
      <c r="D15599">
        <v>2220000</v>
      </c>
      <c r="E15599">
        <v>1674400</v>
      </c>
      <c r="F15599" s="4">
        <f t="shared" si="243"/>
        <v>1630023.3333333333</v>
      </c>
    </row>
    <row r="15600" spans="1:6" x14ac:dyDescent="0.3">
      <c r="A15600" t="s">
        <v>16180</v>
      </c>
      <c r="B15600">
        <v>304000</v>
      </c>
      <c r="C15600">
        <v>0</v>
      </c>
      <c r="D15600">
        <v>667790</v>
      </c>
      <c r="E15600">
        <v>386000</v>
      </c>
      <c r="F15600" s="4">
        <f t="shared" si="243"/>
        <v>351263.33333333331</v>
      </c>
    </row>
    <row r="15601" spans="1:6" x14ac:dyDescent="0.3">
      <c r="A15601" t="s">
        <v>16181</v>
      </c>
      <c r="B15601">
        <v>741650</v>
      </c>
      <c r="C15601">
        <v>895440</v>
      </c>
      <c r="D15601">
        <v>0</v>
      </c>
      <c r="E15601">
        <v>0</v>
      </c>
      <c r="F15601" s="4">
        <f t="shared" si="243"/>
        <v>298480</v>
      </c>
    </row>
    <row r="15602" spans="1:6" x14ac:dyDescent="0.3">
      <c r="A15602" t="s">
        <v>16182</v>
      </c>
      <c r="B15602">
        <v>1584800</v>
      </c>
      <c r="C15602">
        <v>2189060</v>
      </c>
      <c r="D15602">
        <v>2153680</v>
      </c>
      <c r="E15602">
        <v>2112220</v>
      </c>
      <c r="F15602" s="4">
        <f t="shared" si="243"/>
        <v>2151653.3333333335</v>
      </c>
    </row>
    <row r="15603" spans="1:6" x14ac:dyDescent="0.3">
      <c r="A15603" t="s">
        <v>16183</v>
      </c>
      <c r="B15603">
        <v>1037400</v>
      </c>
      <c r="C15603">
        <v>960050</v>
      </c>
      <c r="D15603">
        <v>1011200</v>
      </c>
      <c r="E15603">
        <v>0</v>
      </c>
      <c r="F15603" s="4">
        <f t="shared" si="243"/>
        <v>657083.33333333337</v>
      </c>
    </row>
    <row r="15604" spans="1:6" x14ac:dyDescent="0.3">
      <c r="A15604" t="s">
        <v>16184</v>
      </c>
      <c r="B15604">
        <v>888850</v>
      </c>
      <c r="C15604">
        <v>0</v>
      </c>
      <c r="D15604">
        <v>0</v>
      </c>
      <c r="E15604">
        <v>622200</v>
      </c>
      <c r="F15604" s="4">
        <f t="shared" si="243"/>
        <v>207400</v>
      </c>
    </row>
    <row r="15605" spans="1:6" x14ac:dyDescent="0.3">
      <c r="A15605" t="s">
        <v>16185</v>
      </c>
      <c r="B15605">
        <v>0</v>
      </c>
      <c r="C15605">
        <v>1199000</v>
      </c>
      <c r="D15605">
        <v>215670</v>
      </c>
      <c r="E15605">
        <v>546910</v>
      </c>
      <c r="F15605" s="4">
        <f t="shared" si="243"/>
        <v>653860</v>
      </c>
    </row>
    <row r="15606" spans="1:6" x14ac:dyDescent="0.3">
      <c r="A15606" t="s">
        <v>250</v>
      </c>
      <c r="B15606">
        <v>3070590</v>
      </c>
      <c r="C15606">
        <v>4662050</v>
      </c>
      <c r="D15606">
        <v>1532800</v>
      </c>
      <c r="E15606">
        <v>3030426</v>
      </c>
      <c r="F15606" s="4">
        <f t="shared" si="243"/>
        <v>3075092</v>
      </c>
    </row>
    <row r="15607" spans="1:6" x14ac:dyDescent="0.3">
      <c r="A15607" t="s">
        <v>16186</v>
      </c>
      <c r="B15607">
        <v>2247060</v>
      </c>
      <c r="C15607">
        <v>4170600</v>
      </c>
      <c r="D15607">
        <v>7406690</v>
      </c>
      <c r="E15607">
        <v>2868120</v>
      </c>
      <c r="F15607" s="4">
        <f t="shared" si="243"/>
        <v>4815136.666666667</v>
      </c>
    </row>
    <row r="15608" spans="1:6" x14ac:dyDescent="0.3">
      <c r="A15608" t="s">
        <v>16187</v>
      </c>
      <c r="B15608">
        <v>631070</v>
      </c>
      <c r="C15608">
        <v>628180</v>
      </c>
      <c r="D15608">
        <v>343560</v>
      </c>
      <c r="E15608">
        <v>1636420</v>
      </c>
      <c r="F15608" s="4">
        <f t="shared" si="243"/>
        <v>869386.66666666663</v>
      </c>
    </row>
    <row r="15609" spans="1:6" x14ac:dyDescent="0.3">
      <c r="A15609" t="s">
        <v>16188</v>
      </c>
      <c r="B15609">
        <v>0</v>
      </c>
      <c r="C15609">
        <v>389480</v>
      </c>
      <c r="D15609">
        <v>0</v>
      </c>
      <c r="E15609">
        <v>0</v>
      </c>
      <c r="F15609" s="4">
        <f t="shared" si="243"/>
        <v>129826.66666666667</v>
      </c>
    </row>
    <row r="15610" spans="1:6" x14ac:dyDescent="0.3">
      <c r="A15610" t="s">
        <v>16189</v>
      </c>
      <c r="B15610">
        <v>0</v>
      </c>
      <c r="C15610">
        <v>510400</v>
      </c>
      <c r="D15610">
        <v>0</v>
      </c>
      <c r="E15610">
        <v>565920</v>
      </c>
      <c r="F15610" s="4">
        <f t="shared" si="243"/>
        <v>358773.33333333331</v>
      </c>
    </row>
    <row r="15611" spans="1:6" x14ac:dyDescent="0.3">
      <c r="A15611" t="s">
        <v>16190</v>
      </c>
      <c r="B15611">
        <v>0</v>
      </c>
      <c r="C15611">
        <v>0</v>
      </c>
      <c r="D15611">
        <v>534900</v>
      </c>
      <c r="E15611">
        <v>0</v>
      </c>
      <c r="F15611" s="4">
        <f t="shared" si="243"/>
        <v>178300</v>
      </c>
    </row>
    <row r="15612" spans="1:6" x14ac:dyDescent="0.3">
      <c r="A15612" t="s">
        <v>16191</v>
      </c>
      <c r="B15612">
        <v>740000</v>
      </c>
      <c r="C15612">
        <v>6389760</v>
      </c>
      <c r="D15612">
        <v>9237680</v>
      </c>
      <c r="E15612">
        <v>2689760</v>
      </c>
      <c r="F15612" s="4">
        <f t="shared" si="243"/>
        <v>6105733.333333333</v>
      </c>
    </row>
    <row r="15613" spans="1:6" x14ac:dyDescent="0.3">
      <c r="A15613" t="s">
        <v>16192</v>
      </c>
      <c r="B15613">
        <v>0</v>
      </c>
      <c r="C15613">
        <v>2175240</v>
      </c>
      <c r="D15613">
        <v>2157770</v>
      </c>
      <c r="E15613">
        <v>570000</v>
      </c>
      <c r="F15613" s="4">
        <f t="shared" si="243"/>
        <v>1634336.6666666667</v>
      </c>
    </row>
    <row r="15614" spans="1:6" x14ac:dyDescent="0.3">
      <c r="A15614" t="s">
        <v>16193</v>
      </c>
      <c r="B15614">
        <v>0</v>
      </c>
      <c r="C15614">
        <v>581490</v>
      </c>
      <c r="D15614">
        <v>0</v>
      </c>
      <c r="E15614">
        <v>740000</v>
      </c>
      <c r="F15614" s="4">
        <f t="shared" si="243"/>
        <v>440496.66666666669</v>
      </c>
    </row>
    <row r="15615" spans="1:6" x14ac:dyDescent="0.3">
      <c r="A15615" t="s">
        <v>16194</v>
      </c>
      <c r="B15615">
        <v>806900</v>
      </c>
      <c r="C15615">
        <v>0</v>
      </c>
      <c r="D15615">
        <v>0</v>
      </c>
      <c r="E15615">
        <v>1529800</v>
      </c>
      <c r="F15615" s="4">
        <f t="shared" si="243"/>
        <v>509933.33333333331</v>
      </c>
    </row>
    <row r="15616" spans="1:6" x14ac:dyDescent="0.3">
      <c r="A15616" t="s">
        <v>16195</v>
      </c>
      <c r="B15616">
        <v>0</v>
      </c>
      <c r="C15616">
        <v>680000</v>
      </c>
      <c r="D15616">
        <v>0</v>
      </c>
      <c r="E15616">
        <v>0</v>
      </c>
      <c r="F15616" s="4">
        <f t="shared" si="243"/>
        <v>226666.66666666666</v>
      </c>
    </row>
    <row r="15617" spans="1:6" x14ac:dyDescent="0.3">
      <c r="A15617" t="s">
        <v>16196</v>
      </c>
      <c r="B15617">
        <v>2686000</v>
      </c>
      <c r="C15617">
        <v>741650</v>
      </c>
      <c r="D15617">
        <v>2298090</v>
      </c>
      <c r="E15617">
        <v>820000</v>
      </c>
      <c r="F15617" s="4">
        <f t="shared" si="243"/>
        <v>1286580</v>
      </c>
    </row>
    <row r="15618" spans="1:6" x14ac:dyDescent="0.3">
      <c r="A15618" t="s">
        <v>16197</v>
      </c>
      <c r="B15618">
        <v>0</v>
      </c>
      <c r="C15618">
        <v>0</v>
      </c>
      <c r="D15618">
        <v>297500</v>
      </c>
      <c r="E15618">
        <v>466560</v>
      </c>
      <c r="F15618" s="4">
        <f t="shared" si="243"/>
        <v>254686.66666666666</v>
      </c>
    </row>
    <row r="15619" spans="1:6" x14ac:dyDescent="0.3">
      <c r="A15619" t="s">
        <v>16198</v>
      </c>
      <c r="B15619">
        <v>382200</v>
      </c>
      <c r="C15619">
        <v>1075180</v>
      </c>
      <c r="D15619">
        <v>555100</v>
      </c>
      <c r="E15619">
        <v>569660</v>
      </c>
      <c r="F15619" s="4">
        <f t="shared" ref="F15619:F15682" si="244">SUM(C15619:E15619)/3</f>
        <v>733313.33333333337</v>
      </c>
    </row>
    <row r="15620" spans="1:6" x14ac:dyDescent="0.3">
      <c r="A15620" t="s">
        <v>16199</v>
      </c>
      <c r="B15620">
        <v>972420</v>
      </c>
      <c r="C15620">
        <v>0</v>
      </c>
      <c r="D15620">
        <v>1235040</v>
      </c>
      <c r="E15620">
        <v>1211710</v>
      </c>
      <c r="F15620" s="4">
        <f t="shared" si="244"/>
        <v>815583.33333333337</v>
      </c>
    </row>
    <row r="15621" spans="1:6" x14ac:dyDescent="0.3">
      <c r="A15621" t="s">
        <v>16200</v>
      </c>
      <c r="B15621">
        <v>2150700</v>
      </c>
      <c r="C15621">
        <v>2068530</v>
      </c>
      <c r="D15621">
        <v>2712030</v>
      </c>
      <c r="E15621">
        <v>2054500</v>
      </c>
      <c r="F15621" s="4">
        <f t="shared" si="244"/>
        <v>2278353.3333333335</v>
      </c>
    </row>
    <row r="15622" spans="1:6" x14ac:dyDescent="0.3">
      <c r="A15622" t="s">
        <v>16201</v>
      </c>
      <c r="B15622">
        <v>532920</v>
      </c>
      <c r="C15622">
        <v>0</v>
      </c>
      <c r="D15622">
        <v>791700</v>
      </c>
      <c r="E15622">
        <v>1406040</v>
      </c>
      <c r="F15622" s="4">
        <f t="shared" si="244"/>
        <v>732580</v>
      </c>
    </row>
    <row r="15623" spans="1:6" x14ac:dyDescent="0.3">
      <c r="A15623" t="s">
        <v>16202</v>
      </c>
      <c r="B15623">
        <v>2044400</v>
      </c>
      <c r="C15623">
        <v>1077120</v>
      </c>
      <c r="D15623">
        <v>1158360</v>
      </c>
      <c r="E15623">
        <v>1414400</v>
      </c>
      <c r="F15623" s="4">
        <f t="shared" si="244"/>
        <v>1216626.6666666667</v>
      </c>
    </row>
    <row r="15624" spans="1:6" x14ac:dyDescent="0.3">
      <c r="A15624" t="s">
        <v>16203</v>
      </c>
      <c r="B15624">
        <v>659900</v>
      </c>
      <c r="C15624">
        <v>0</v>
      </c>
      <c r="D15624">
        <v>0</v>
      </c>
      <c r="E15624">
        <v>0</v>
      </c>
      <c r="F15624" s="4">
        <f t="shared" si="244"/>
        <v>0</v>
      </c>
    </row>
    <row r="15625" spans="1:6" x14ac:dyDescent="0.3">
      <c r="A15625" t="s">
        <v>16204</v>
      </c>
      <c r="B15625">
        <v>308000</v>
      </c>
      <c r="C15625">
        <v>0</v>
      </c>
      <c r="D15625">
        <v>309400</v>
      </c>
      <c r="E15625">
        <v>695400</v>
      </c>
      <c r="F15625" s="4">
        <f t="shared" si="244"/>
        <v>334933.33333333331</v>
      </c>
    </row>
    <row r="15626" spans="1:6" x14ac:dyDescent="0.3">
      <c r="A15626" t="s">
        <v>16205</v>
      </c>
      <c r="B15626">
        <v>2210470</v>
      </c>
      <c r="C15626">
        <v>2254050</v>
      </c>
      <c r="D15626">
        <v>2063640</v>
      </c>
      <c r="E15626">
        <v>2110850</v>
      </c>
      <c r="F15626" s="4">
        <f t="shared" si="244"/>
        <v>2142846.6666666665</v>
      </c>
    </row>
    <row r="15627" spans="1:6" x14ac:dyDescent="0.3">
      <c r="A15627" t="s">
        <v>16206</v>
      </c>
      <c r="B15627">
        <v>3991180</v>
      </c>
      <c r="C15627">
        <v>946000</v>
      </c>
      <c r="D15627">
        <v>2226900</v>
      </c>
      <c r="E15627">
        <v>2310580</v>
      </c>
      <c r="F15627" s="4">
        <f t="shared" si="244"/>
        <v>1827826.6666666667</v>
      </c>
    </row>
    <row r="15628" spans="1:6" x14ac:dyDescent="0.3">
      <c r="A15628" t="s">
        <v>16207</v>
      </c>
      <c r="B15628">
        <v>1049650</v>
      </c>
      <c r="C15628">
        <v>0</v>
      </c>
      <c r="D15628">
        <v>1160250</v>
      </c>
      <c r="E15628">
        <v>2461550</v>
      </c>
      <c r="F15628" s="4">
        <f t="shared" si="244"/>
        <v>1207266.6666666667</v>
      </c>
    </row>
    <row r="15629" spans="1:6" x14ac:dyDescent="0.3">
      <c r="A15629" t="s">
        <v>16208</v>
      </c>
      <c r="B15629">
        <v>444990</v>
      </c>
      <c r="C15629">
        <v>0</v>
      </c>
      <c r="D15629">
        <v>1015540</v>
      </c>
      <c r="E15629">
        <v>886500</v>
      </c>
      <c r="F15629" s="4">
        <f t="shared" si="244"/>
        <v>634013.33333333337</v>
      </c>
    </row>
    <row r="15630" spans="1:6" x14ac:dyDescent="0.3">
      <c r="A15630" t="s">
        <v>16209</v>
      </c>
      <c r="B15630">
        <v>256000</v>
      </c>
      <c r="C15630">
        <v>256000</v>
      </c>
      <c r="D15630">
        <v>300000</v>
      </c>
      <c r="E15630">
        <v>725200</v>
      </c>
      <c r="F15630" s="4">
        <f t="shared" si="244"/>
        <v>427066.66666666669</v>
      </c>
    </row>
    <row r="15631" spans="1:6" x14ac:dyDescent="0.3">
      <c r="A15631" t="s">
        <v>16210</v>
      </c>
      <c r="B15631">
        <v>1291340</v>
      </c>
      <c r="C15631">
        <v>0</v>
      </c>
      <c r="D15631">
        <v>2413320</v>
      </c>
      <c r="E15631">
        <v>2063900</v>
      </c>
      <c r="F15631" s="4">
        <f t="shared" si="244"/>
        <v>1492406.6666666667</v>
      </c>
    </row>
    <row r="15632" spans="1:6" x14ac:dyDescent="0.3">
      <c r="A15632" t="s">
        <v>16211</v>
      </c>
      <c r="B15632">
        <v>0</v>
      </c>
      <c r="C15632">
        <v>843300</v>
      </c>
      <c r="D15632">
        <v>740000</v>
      </c>
      <c r="E15632">
        <v>1130150</v>
      </c>
      <c r="F15632" s="4">
        <f t="shared" si="244"/>
        <v>904483.33333333337</v>
      </c>
    </row>
    <row r="15633" spans="1:6" x14ac:dyDescent="0.3">
      <c r="A15633" t="s">
        <v>16212</v>
      </c>
      <c r="B15633">
        <v>2305420</v>
      </c>
      <c r="C15633">
        <v>0</v>
      </c>
      <c r="D15633">
        <v>2191750</v>
      </c>
      <c r="E15633">
        <v>1895620</v>
      </c>
      <c r="F15633" s="4">
        <f t="shared" si="244"/>
        <v>1362456.6666666667</v>
      </c>
    </row>
    <row r="15634" spans="1:6" x14ac:dyDescent="0.3">
      <c r="A15634" t="s">
        <v>16213</v>
      </c>
      <c r="B15634">
        <v>0</v>
      </c>
      <c r="C15634">
        <v>242880</v>
      </c>
      <c r="D15634">
        <v>0</v>
      </c>
      <c r="E15634">
        <v>0</v>
      </c>
      <c r="F15634" s="4">
        <f t="shared" si="244"/>
        <v>80960</v>
      </c>
    </row>
    <row r="15635" spans="1:6" x14ac:dyDescent="0.3">
      <c r="A15635" t="s">
        <v>16214</v>
      </c>
      <c r="B15635">
        <v>0</v>
      </c>
      <c r="C15635">
        <v>0</v>
      </c>
      <c r="D15635">
        <v>1803299</v>
      </c>
      <c r="E15635">
        <v>1718200</v>
      </c>
      <c r="F15635" s="4">
        <f t="shared" si="244"/>
        <v>1173833</v>
      </c>
    </row>
    <row r="15636" spans="1:6" x14ac:dyDescent="0.3">
      <c r="A15636" t="s">
        <v>16215</v>
      </c>
      <c r="B15636">
        <v>1243060</v>
      </c>
      <c r="C15636">
        <v>370000</v>
      </c>
      <c r="D15636">
        <v>885780</v>
      </c>
      <c r="E15636">
        <v>820000</v>
      </c>
      <c r="F15636" s="4">
        <f t="shared" si="244"/>
        <v>691926.66666666663</v>
      </c>
    </row>
    <row r="15637" spans="1:6" x14ac:dyDescent="0.3">
      <c r="A15637" t="s">
        <v>16216</v>
      </c>
      <c r="B15637">
        <v>0</v>
      </c>
      <c r="C15637">
        <v>0</v>
      </c>
      <c r="D15637">
        <v>529200</v>
      </c>
      <c r="E15637">
        <v>1624000</v>
      </c>
      <c r="F15637" s="4">
        <f t="shared" si="244"/>
        <v>717733.33333333337</v>
      </c>
    </row>
    <row r="15638" spans="1:6" x14ac:dyDescent="0.3">
      <c r="A15638" t="s">
        <v>16217</v>
      </c>
      <c r="B15638">
        <v>481160</v>
      </c>
      <c r="C15638">
        <v>0</v>
      </c>
      <c r="D15638">
        <v>358540</v>
      </c>
      <c r="E15638">
        <v>149400</v>
      </c>
      <c r="F15638" s="4">
        <f t="shared" si="244"/>
        <v>169313.33333333334</v>
      </c>
    </row>
    <row r="15639" spans="1:6" x14ac:dyDescent="0.3">
      <c r="A15639" t="s">
        <v>16218</v>
      </c>
      <c r="B15639">
        <v>0</v>
      </c>
      <c r="C15639">
        <v>643400</v>
      </c>
      <c r="D15639">
        <v>372190</v>
      </c>
      <c r="E15639">
        <v>0</v>
      </c>
      <c r="F15639" s="4">
        <f t="shared" si="244"/>
        <v>338530</v>
      </c>
    </row>
    <row r="15640" spans="1:6" x14ac:dyDescent="0.3">
      <c r="A15640" t="s">
        <v>16219</v>
      </c>
      <c r="B15640">
        <v>2102100</v>
      </c>
      <c r="C15640">
        <v>2380900</v>
      </c>
      <c r="D15640">
        <v>3700000</v>
      </c>
      <c r="E15640">
        <v>2431610</v>
      </c>
      <c r="F15640" s="4">
        <f t="shared" si="244"/>
        <v>2837503.3333333335</v>
      </c>
    </row>
    <row r="15641" spans="1:6" x14ac:dyDescent="0.3">
      <c r="A15641" t="s">
        <v>16220</v>
      </c>
      <c r="B15641">
        <v>408000</v>
      </c>
      <c r="C15641">
        <v>1550680</v>
      </c>
      <c r="D15641">
        <v>2715980</v>
      </c>
      <c r="E15641">
        <v>2160890</v>
      </c>
      <c r="F15641" s="4">
        <f t="shared" si="244"/>
        <v>2142516.6666666665</v>
      </c>
    </row>
    <row r="15642" spans="1:6" x14ac:dyDescent="0.3">
      <c r="A15642" t="s">
        <v>878</v>
      </c>
      <c r="B15642">
        <v>0</v>
      </c>
      <c r="C15642">
        <v>0</v>
      </c>
      <c r="D15642">
        <v>13394400</v>
      </c>
      <c r="E15642">
        <v>19119650</v>
      </c>
      <c r="F15642" s="4">
        <f t="shared" si="244"/>
        <v>10838016.666666666</v>
      </c>
    </row>
    <row r="15643" spans="1:6" x14ac:dyDescent="0.3">
      <c r="A15643" t="s">
        <v>16221</v>
      </c>
      <c r="B15643">
        <v>1066090</v>
      </c>
      <c r="C15643">
        <v>4583610</v>
      </c>
      <c r="D15643">
        <v>2365280</v>
      </c>
      <c r="E15643">
        <v>2066340</v>
      </c>
      <c r="F15643" s="4">
        <f t="shared" si="244"/>
        <v>3005076.6666666665</v>
      </c>
    </row>
    <row r="15644" spans="1:6" x14ac:dyDescent="0.3">
      <c r="A15644" t="s">
        <v>16222</v>
      </c>
      <c r="B15644">
        <v>4149600</v>
      </c>
      <c r="C15644">
        <v>3431120</v>
      </c>
      <c r="D15644">
        <v>214760</v>
      </c>
      <c r="E15644">
        <v>0</v>
      </c>
      <c r="F15644" s="4">
        <f t="shared" si="244"/>
        <v>1215293.3333333333</v>
      </c>
    </row>
    <row r="15645" spans="1:6" x14ac:dyDescent="0.3">
      <c r="A15645" t="s">
        <v>16223</v>
      </c>
      <c r="B15645">
        <v>2136850</v>
      </c>
      <c r="C15645">
        <v>2051140</v>
      </c>
      <c r="D15645">
        <v>3510210</v>
      </c>
      <c r="E15645">
        <v>3733260</v>
      </c>
      <c r="F15645" s="4">
        <f t="shared" si="244"/>
        <v>3098203.3333333335</v>
      </c>
    </row>
    <row r="15646" spans="1:6" x14ac:dyDescent="0.3">
      <c r="A15646" t="s">
        <v>16224</v>
      </c>
      <c r="B15646">
        <v>1791950</v>
      </c>
      <c r="C15646">
        <v>0</v>
      </c>
      <c r="D15646">
        <v>2889250</v>
      </c>
      <c r="E15646">
        <v>0</v>
      </c>
      <c r="F15646" s="4">
        <f t="shared" si="244"/>
        <v>963083.33333333337</v>
      </c>
    </row>
    <row r="15647" spans="1:6" x14ac:dyDescent="0.3">
      <c r="A15647" t="s">
        <v>16225</v>
      </c>
      <c r="B15647">
        <v>0</v>
      </c>
      <c r="C15647">
        <v>554190</v>
      </c>
      <c r="D15647">
        <v>273000</v>
      </c>
      <c r="E15647">
        <v>586040</v>
      </c>
      <c r="F15647" s="4">
        <f t="shared" si="244"/>
        <v>471076.66666666669</v>
      </c>
    </row>
    <row r="15648" spans="1:6" x14ac:dyDescent="0.3">
      <c r="A15648" t="s">
        <v>16226</v>
      </c>
      <c r="B15648">
        <v>1697460</v>
      </c>
      <c r="C15648">
        <v>230000</v>
      </c>
      <c r="D15648">
        <v>2907490</v>
      </c>
      <c r="E15648">
        <v>0</v>
      </c>
      <c r="F15648" s="4">
        <f t="shared" si="244"/>
        <v>1045830</v>
      </c>
    </row>
    <row r="15649" spans="1:6" x14ac:dyDescent="0.3">
      <c r="A15649" t="s">
        <v>16227</v>
      </c>
      <c r="B15649">
        <v>743470</v>
      </c>
      <c r="C15649">
        <v>1513240</v>
      </c>
      <c r="D15649">
        <v>1551730</v>
      </c>
      <c r="E15649">
        <v>0</v>
      </c>
      <c r="F15649" s="4">
        <f t="shared" si="244"/>
        <v>1021656.6666666666</v>
      </c>
    </row>
    <row r="15650" spans="1:6" x14ac:dyDescent="0.3">
      <c r="A15650" t="s">
        <v>16228</v>
      </c>
      <c r="B15650">
        <v>0</v>
      </c>
      <c r="C15650">
        <v>2388750</v>
      </c>
      <c r="D15650">
        <v>313950</v>
      </c>
      <c r="E15650">
        <v>0</v>
      </c>
      <c r="F15650" s="4">
        <f t="shared" si="244"/>
        <v>900900</v>
      </c>
    </row>
    <row r="15651" spans="1:6" x14ac:dyDescent="0.3">
      <c r="A15651" t="s">
        <v>16229</v>
      </c>
      <c r="B15651">
        <v>2141400</v>
      </c>
      <c r="C15651">
        <v>0</v>
      </c>
      <c r="D15651">
        <v>2117830</v>
      </c>
      <c r="E15651">
        <v>2058980</v>
      </c>
      <c r="F15651" s="4">
        <f t="shared" si="244"/>
        <v>1392270</v>
      </c>
    </row>
    <row r="15652" spans="1:6" x14ac:dyDescent="0.3">
      <c r="A15652" t="s">
        <v>16230</v>
      </c>
      <c r="B15652">
        <v>2318840</v>
      </c>
      <c r="C15652">
        <v>0</v>
      </c>
      <c r="D15652">
        <v>360360</v>
      </c>
      <c r="E15652">
        <v>550800</v>
      </c>
      <c r="F15652" s="4">
        <f t="shared" si="244"/>
        <v>303720</v>
      </c>
    </row>
    <row r="15653" spans="1:6" x14ac:dyDescent="0.3">
      <c r="A15653" t="s">
        <v>16231</v>
      </c>
      <c r="B15653">
        <v>460000</v>
      </c>
      <c r="C15653">
        <v>2092540</v>
      </c>
      <c r="D15653">
        <v>370000</v>
      </c>
      <c r="E15653">
        <v>1223040</v>
      </c>
      <c r="F15653" s="4">
        <f t="shared" si="244"/>
        <v>1228526.6666666667</v>
      </c>
    </row>
    <row r="15654" spans="1:6" x14ac:dyDescent="0.3">
      <c r="A15654" t="s">
        <v>16232</v>
      </c>
      <c r="B15654">
        <v>0</v>
      </c>
      <c r="C15654">
        <v>613200</v>
      </c>
      <c r="D15654">
        <v>0</v>
      </c>
      <c r="E15654">
        <v>953880</v>
      </c>
      <c r="F15654" s="4">
        <f t="shared" si="244"/>
        <v>522360</v>
      </c>
    </row>
    <row r="15655" spans="1:6" x14ac:dyDescent="0.3">
      <c r="A15655" t="s">
        <v>16233</v>
      </c>
      <c r="B15655">
        <v>1452000</v>
      </c>
      <c r="C15655">
        <v>0</v>
      </c>
      <c r="D15655">
        <v>0</v>
      </c>
      <c r="E15655">
        <v>0</v>
      </c>
      <c r="F15655" s="4">
        <f t="shared" si="244"/>
        <v>0</v>
      </c>
    </row>
    <row r="15656" spans="1:6" x14ac:dyDescent="0.3">
      <c r="A15656" t="s">
        <v>16234</v>
      </c>
      <c r="B15656">
        <v>2431240</v>
      </c>
      <c r="C15656">
        <v>2981160</v>
      </c>
      <c r="D15656">
        <v>3216850</v>
      </c>
      <c r="E15656">
        <v>2957590</v>
      </c>
      <c r="F15656" s="4">
        <f t="shared" si="244"/>
        <v>3051866.6666666665</v>
      </c>
    </row>
    <row r="15657" spans="1:6" x14ac:dyDescent="0.3">
      <c r="A15657" t="s">
        <v>16235</v>
      </c>
      <c r="B15657">
        <v>0</v>
      </c>
      <c r="C15657">
        <v>503520</v>
      </c>
      <c r="D15657">
        <v>570000</v>
      </c>
      <c r="E15657">
        <v>607600</v>
      </c>
      <c r="F15657" s="4">
        <f t="shared" si="244"/>
        <v>560373.33333333337</v>
      </c>
    </row>
    <row r="15658" spans="1:6" x14ac:dyDescent="0.3">
      <c r="A15658" t="s">
        <v>16236</v>
      </c>
      <c r="B15658">
        <v>327600</v>
      </c>
      <c r="C15658">
        <v>788560</v>
      </c>
      <c r="D15658">
        <v>696080</v>
      </c>
      <c r="E15658">
        <v>2138070</v>
      </c>
      <c r="F15658" s="4">
        <f t="shared" si="244"/>
        <v>1207570</v>
      </c>
    </row>
    <row r="15659" spans="1:6" x14ac:dyDescent="0.3">
      <c r="A15659" t="s">
        <v>16237</v>
      </c>
      <c r="B15659">
        <v>0</v>
      </c>
      <c r="C15659">
        <v>0</v>
      </c>
      <c r="D15659">
        <v>544000</v>
      </c>
      <c r="E15659">
        <v>0</v>
      </c>
      <c r="F15659" s="4">
        <f t="shared" si="244"/>
        <v>181333.33333333334</v>
      </c>
    </row>
    <row r="15660" spans="1:6" x14ac:dyDescent="0.3">
      <c r="A15660" t="s">
        <v>16238</v>
      </c>
      <c r="B15660">
        <v>4295880</v>
      </c>
      <c r="C15660">
        <v>2566010</v>
      </c>
      <c r="D15660">
        <v>3589990</v>
      </c>
      <c r="E15660">
        <v>4036520</v>
      </c>
      <c r="F15660" s="4">
        <f t="shared" si="244"/>
        <v>3397506.6666666665</v>
      </c>
    </row>
    <row r="15661" spans="1:6" x14ac:dyDescent="0.3">
      <c r="A15661" t="s">
        <v>16239</v>
      </c>
      <c r="B15661">
        <v>2960000</v>
      </c>
      <c r="C15661">
        <v>7770000</v>
      </c>
      <c r="D15661">
        <v>763650</v>
      </c>
      <c r="E15661">
        <v>0</v>
      </c>
      <c r="F15661" s="4">
        <f t="shared" si="244"/>
        <v>2844550</v>
      </c>
    </row>
    <row r="15662" spans="1:6" x14ac:dyDescent="0.3">
      <c r="A15662" t="s">
        <v>16240</v>
      </c>
      <c r="B15662">
        <v>0</v>
      </c>
      <c r="C15662">
        <v>0</v>
      </c>
      <c r="D15662">
        <v>3443140</v>
      </c>
      <c r="E15662">
        <v>1209390</v>
      </c>
      <c r="F15662" s="4">
        <f t="shared" si="244"/>
        <v>1550843.3333333333</v>
      </c>
    </row>
    <row r="15663" spans="1:6" x14ac:dyDescent="0.3">
      <c r="A15663" t="s">
        <v>16241</v>
      </c>
      <c r="B15663">
        <v>0</v>
      </c>
      <c r="C15663">
        <v>0</v>
      </c>
      <c r="D15663">
        <v>1049230</v>
      </c>
      <c r="E15663">
        <v>0</v>
      </c>
      <c r="F15663" s="4">
        <f t="shared" si="244"/>
        <v>349743.33333333331</v>
      </c>
    </row>
    <row r="15664" spans="1:6" x14ac:dyDescent="0.3">
      <c r="A15664" t="s">
        <v>16242</v>
      </c>
      <c r="B15664">
        <v>0</v>
      </c>
      <c r="C15664">
        <v>5301620</v>
      </c>
      <c r="D15664">
        <v>375000</v>
      </c>
      <c r="E15664">
        <v>2236000</v>
      </c>
      <c r="F15664" s="4">
        <f t="shared" si="244"/>
        <v>2637540</v>
      </c>
    </row>
    <row r="15665" spans="1:6" x14ac:dyDescent="0.3">
      <c r="A15665" t="s">
        <v>16243</v>
      </c>
      <c r="B15665">
        <v>1365830</v>
      </c>
      <c r="C15665">
        <v>862680</v>
      </c>
      <c r="D15665">
        <v>711000</v>
      </c>
      <c r="E15665">
        <v>1454700</v>
      </c>
      <c r="F15665" s="4">
        <f t="shared" si="244"/>
        <v>1009460</v>
      </c>
    </row>
    <row r="15666" spans="1:6" x14ac:dyDescent="0.3">
      <c r="A15666" t="s">
        <v>16244</v>
      </c>
      <c r="B15666">
        <v>2468460</v>
      </c>
      <c r="C15666">
        <v>3705690</v>
      </c>
      <c r="D15666">
        <v>2849210</v>
      </c>
      <c r="E15666">
        <v>2332490</v>
      </c>
      <c r="F15666" s="4">
        <f t="shared" si="244"/>
        <v>2962463.3333333335</v>
      </c>
    </row>
    <row r="15667" spans="1:6" x14ac:dyDescent="0.3">
      <c r="A15667" t="s">
        <v>16245</v>
      </c>
      <c r="B15667">
        <v>0</v>
      </c>
      <c r="C15667">
        <v>740000</v>
      </c>
      <c r="D15667">
        <v>0</v>
      </c>
      <c r="E15667">
        <v>0</v>
      </c>
      <c r="F15667" s="4">
        <f t="shared" si="244"/>
        <v>246666.66666666666</v>
      </c>
    </row>
    <row r="15668" spans="1:6" x14ac:dyDescent="0.3">
      <c r="A15668" t="s">
        <v>16246</v>
      </c>
      <c r="B15668">
        <v>213850</v>
      </c>
      <c r="C15668">
        <v>382200</v>
      </c>
      <c r="D15668">
        <v>1480000</v>
      </c>
      <c r="E15668">
        <v>649900</v>
      </c>
      <c r="F15668" s="4">
        <f t="shared" si="244"/>
        <v>837366.66666666663</v>
      </c>
    </row>
    <row r="15669" spans="1:6" x14ac:dyDescent="0.3">
      <c r="A15669" t="s">
        <v>16247</v>
      </c>
      <c r="B15669">
        <v>258440</v>
      </c>
      <c r="C15669">
        <v>549640</v>
      </c>
      <c r="D15669">
        <v>1335880</v>
      </c>
      <c r="E15669">
        <v>667940</v>
      </c>
      <c r="F15669" s="4">
        <f t="shared" si="244"/>
        <v>851153.33333333337</v>
      </c>
    </row>
    <row r="15670" spans="1:6" x14ac:dyDescent="0.3">
      <c r="A15670" t="s">
        <v>16248</v>
      </c>
      <c r="B15670">
        <v>0</v>
      </c>
      <c r="C15670">
        <v>0</v>
      </c>
      <c r="D15670">
        <v>414960</v>
      </c>
      <c r="E15670">
        <v>258440</v>
      </c>
      <c r="F15670" s="4">
        <f t="shared" si="244"/>
        <v>224466.66666666666</v>
      </c>
    </row>
    <row r="15671" spans="1:6" x14ac:dyDescent="0.3">
      <c r="A15671" t="s">
        <v>16249</v>
      </c>
      <c r="B15671">
        <v>2960000</v>
      </c>
      <c r="C15671">
        <v>359450</v>
      </c>
      <c r="D15671">
        <v>2194000</v>
      </c>
      <c r="E15671">
        <v>2800900</v>
      </c>
      <c r="F15671" s="4">
        <f t="shared" si="244"/>
        <v>1784783.3333333333</v>
      </c>
    </row>
    <row r="15672" spans="1:6" x14ac:dyDescent="0.3">
      <c r="A15672" t="s">
        <v>16250</v>
      </c>
      <c r="B15672">
        <v>4500580</v>
      </c>
      <c r="C15672">
        <v>3929320</v>
      </c>
      <c r="D15672">
        <v>16220540</v>
      </c>
      <c r="E15672">
        <v>7601910</v>
      </c>
      <c r="F15672" s="4">
        <f t="shared" si="244"/>
        <v>9250590</v>
      </c>
    </row>
    <row r="15673" spans="1:6" x14ac:dyDescent="0.3">
      <c r="A15673" t="s">
        <v>16251</v>
      </c>
      <c r="B15673">
        <v>2093910</v>
      </c>
      <c r="C15673">
        <v>3030620</v>
      </c>
      <c r="D15673">
        <v>229320</v>
      </c>
      <c r="E15673">
        <v>0</v>
      </c>
      <c r="F15673" s="4">
        <f t="shared" si="244"/>
        <v>1086646.6666666667</v>
      </c>
    </row>
    <row r="15674" spans="1:6" x14ac:dyDescent="0.3">
      <c r="A15674" t="s">
        <v>16252</v>
      </c>
      <c r="B15674">
        <v>1334680</v>
      </c>
      <c r="C15674">
        <v>826200</v>
      </c>
      <c r="D15674">
        <v>1684980</v>
      </c>
      <c r="E15674">
        <v>0</v>
      </c>
      <c r="F15674" s="4">
        <f t="shared" si="244"/>
        <v>837060</v>
      </c>
    </row>
    <row r="15675" spans="1:6" x14ac:dyDescent="0.3">
      <c r="A15675" t="s">
        <v>16253</v>
      </c>
      <c r="B15675">
        <v>600000</v>
      </c>
      <c r="C15675">
        <v>8336740</v>
      </c>
      <c r="D15675">
        <v>555100</v>
      </c>
      <c r="E15675">
        <v>2809000</v>
      </c>
      <c r="F15675" s="4">
        <f t="shared" si="244"/>
        <v>3900280</v>
      </c>
    </row>
    <row r="15676" spans="1:6" x14ac:dyDescent="0.3">
      <c r="A15676" t="s">
        <v>16254</v>
      </c>
      <c r="B15676">
        <v>4010520</v>
      </c>
      <c r="C15676">
        <v>6522520</v>
      </c>
      <c r="D15676">
        <v>0</v>
      </c>
      <c r="E15676">
        <v>2768400</v>
      </c>
      <c r="F15676" s="4">
        <f t="shared" si="244"/>
        <v>3096973.3333333335</v>
      </c>
    </row>
    <row r="15677" spans="1:6" x14ac:dyDescent="0.3">
      <c r="A15677" t="s">
        <v>16255</v>
      </c>
      <c r="B15677">
        <v>0</v>
      </c>
      <c r="C15677">
        <v>3115620</v>
      </c>
      <c r="D15677">
        <v>4816330</v>
      </c>
      <c r="E15677">
        <v>3307860</v>
      </c>
      <c r="F15677" s="4">
        <f t="shared" si="244"/>
        <v>3746603.3333333335</v>
      </c>
    </row>
    <row r="15678" spans="1:6" x14ac:dyDescent="0.3">
      <c r="A15678" t="s">
        <v>16256</v>
      </c>
      <c r="B15678">
        <v>0</v>
      </c>
      <c r="C15678">
        <v>0</v>
      </c>
      <c r="D15678">
        <v>349000</v>
      </c>
      <c r="E15678">
        <v>0</v>
      </c>
      <c r="F15678" s="4">
        <f t="shared" si="244"/>
        <v>116333.33333333333</v>
      </c>
    </row>
    <row r="15679" spans="1:6" x14ac:dyDescent="0.3">
      <c r="A15679" t="s">
        <v>16257</v>
      </c>
      <c r="B15679">
        <v>0</v>
      </c>
      <c r="C15679">
        <v>1496950</v>
      </c>
      <c r="D15679">
        <v>590590</v>
      </c>
      <c r="E15679">
        <v>0</v>
      </c>
      <c r="F15679" s="4">
        <f t="shared" si="244"/>
        <v>695846.66666666663</v>
      </c>
    </row>
    <row r="15680" spans="1:6" x14ac:dyDescent="0.3">
      <c r="A15680" t="s">
        <v>16258</v>
      </c>
      <c r="B15680">
        <v>411950</v>
      </c>
      <c r="C15680">
        <v>354900</v>
      </c>
      <c r="D15680">
        <v>1022660</v>
      </c>
      <c r="E15680">
        <v>1535260</v>
      </c>
      <c r="F15680" s="4">
        <f t="shared" si="244"/>
        <v>970940</v>
      </c>
    </row>
    <row r="15681" spans="1:6" x14ac:dyDescent="0.3">
      <c r="A15681" t="s">
        <v>16259</v>
      </c>
      <c r="B15681">
        <v>0</v>
      </c>
      <c r="C15681">
        <v>952400</v>
      </c>
      <c r="D15681">
        <v>0</v>
      </c>
      <c r="E15681">
        <v>0</v>
      </c>
      <c r="F15681" s="4">
        <f t="shared" si="244"/>
        <v>317466.66666666669</v>
      </c>
    </row>
    <row r="15682" spans="1:6" x14ac:dyDescent="0.3">
      <c r="A15682" t="s">
        <v>16260</v>
      </c>
      <c r="B15682">
        <v>1624350</v>
      </c>
      <c r="C15682">
        <v>1145320</v>
      </c>
      <c r="D15682">
        <v>1439440</v>
      </c>
      <c r="E15682">
        <v>1398300</v>
      </c>
      <c r="F15682" s="4">
        <f t="shared" si="244"/>
        <v>1327686.6666666667</v>
      </c>
    </row>
    <row r="15683" spans="1:6" x14ac:dyDescent="0.3">
      <c r="A15683" t="s">
        <v>16261</v>
      </c>
      <c r="B15683">
        <v>0</v>
      </c>
      <c r="C15683">
        <v>5319120</v>
      </c>
      <c r="D15683">
        <v>11470180</v>
      </c>
      <c r="E15683">
        <v>791200</v>
      </c>
      <c r="F15683" s="4">
        <f t="shared" ref="F15683:F15746" si="245">SUM(C15683:E15683)/3</f>
        <v>5860166.666666667</v>
      </c>
    </row>
    <row r="15684" spans="1:6" x14ac:dyDescent="0.3">
      <c r="A15684" t="s">
        <v>16262</v>
      </c>
      <c r="B15684">
        <v>0</v>
      </c>
      <c r="C15684">
        <v>438240</v>
      </c>
      <c r="D15684">
        <v>535620</v>
      </c>
      <c r="E15684">
        <v>782000</v>
      </c>
      <c r="F15684" s="4">
        <f t="shared" si="245"/>
        <v>585286.66666666663</v>
      </c>
    </row>
    <row r="15685" spans="1:6" x14ac:dyDescent="0.3">
      <c r="A15685" t="s">
        <v>16263</v>
      </c>
      <c r="B15685">
        <v>300300</v>
      </c>
      <c r="C15685">
        <v>370000</v>
      </c>
      <c r="D15685">
        <v>0</v>
      </c>
      <c r="E15685">
        <v>402000</v>
      </c>
      <c r="F15685" s="4">
        <f t="shared" si="245"/>
        <v>257333.33333333334</v>
      </c>
    </row>
    <row r="15686" spans="1:6" x14ac:dyDescent="0.3">
      <c r="A15686" t="s">
        <v>16264</v>
      </c>
      <c r="B15686">
        <v>0</v>
      </c>
      <c r="C15686">
        <v>0</v>
      </c>
      <c r="D15686">
        <v>499590</v>
      </c>
      <c r="E15686">
        <v>0</v>
      </c>
      <c r="F15686" s="4">
        <f t="shared" si="245"/>
        <v>166530</v>
      </c>
    </row>
    <row r="15687" spans="1:6" x14ac:dyDescent="0.3">
      <c r="A15687" t="s">
        <v>16265</v>
      </c>
      <c r="B15687">
        <v>2127160</v>
      </c>
      <c r="C15687">
        <v>0</v>
      </c>
      <c r="D15687">
        <v>697060</v>
      </c>
      <c r="E15687">
        <v>0</v>
      </c>
      <c r="F15687" s="4">
        <f t="shared" si="245"/>
        <v>232353.33333333334</v>
      </c>
    </row>
    <row r="15688" spans="1:6" x14ac:dyDescent="0.3">
      <c r="A15688" t="s">
        <v>16266</v>
      </c>
      <c r="B15688">
        <v>2049360</v>
      </c>
      <c r="C15688">
        <v>2255200</v>
      </c>
      <c r="D15688">
        <v>2655390</v>
      </c>
      <c r="E15688">
        <v>2086440</v>
      </c>
      <c r="F15688" s="4">
        <f t="shared" si="245"/>
        <v>2332343.3333333335</v>
      </c>
    </row>
    <row r="15689" spans="1:6" x14ac:dyDescent="0.3">
      <c r="A15689" t="s">
        <v>16267</v>
      </c>
      <c r="B15689">
        <v>0</v>
      </c>
      <c r="C15689">
        <v>868140</v>
      </c>
      <c r="D15689">
        <v>218400</v>
      </c>
      <c r="E15689">
        <v>322140</v>
      </c>
      <c r="F15689" s="4">
        <f t="shared" si="245"/>
        <v>469560</v>
      </c>
    </row>
    <row r="15690" spans="1:6" x14ac:dyDescent="0.3">
      <c r="A15690" t="s">
        <v>16268</v>
      </c>
      <c r="B15690">
        <v>0</v>
      </c>
      <c r="C15690">
        <v>0</v>
      </c>
      <c r="D15690">
        <v>1061880</v>
      </c>
      <c r="E15690">
        <v>357000</v>
      </c>
      <c r="F15690" s="4">
        <f t="shared" si="245"/>
        <v>472960</v>
      </c>
    </row>
    <row r="15691" spans="1:6" x14ac:dyDescent="0.3">
      <c r="A15691" t="s">
        <v>16269</v>
      </c>
      <c r="B15691">
        <v>866420</v>
      </c>
      <c r="C15691">
        <v>729590</v>
      </c>
      <c r="D15691">
        <v>1512420</v>
      </c>
      <c r="E15691">
        <v>455100</v>
      </c>
      <c r="F15691" s="4">
        <f t="shared" si="245"/>
        <v>899036.66666666663</v>
      </c>
    </row>
    <row r="15692" spans="1:6" x14ac:dyDescent="0.3">
      <c r="A15692" t="s">
        <v>16270</v>
      </c>
      <c r="B15692">
        <v>0</v>
      </c>
      <c r="C15692">
        <v>0</v>
      </c>
      <c r="D15692">
        <v>568900</v>
      </c>
      <c r="E15692">
        <v>0</v>
      </c>
      <c r="F15692" s="4">
        <f t="shared" si="245"/>
        <v>189633.33333333334</v>
      </c>
    </row>
    <row r="15693" spans="1:6" x14ac:dyDescent="0.3">
      <c r="A15693" t="s">
        <v>16271</v>
      </c>
      <c r="B15693">
        <v>327600</v>
      </c>
      <c r="C15693">
        <v>0</v>
      </c>
      <c r="D15693">
        <v>1006500</v>
      </c>
      <c r="E15693">
        <v>0</v>
      </c>
      <c r="F15693" s="4">
        <f t="shared" si="245"/>
        <v>335500</v>
      </c>
    </row>
    <row r="15694" spans="1:6" x14ac:dyDescent="0.3">
      <c r="A15694" t="s">
        <v>16272</v>
      </c>
      <c r="B15694">
        <v>450000</v>
      </c>
      <c r="C15694">
        <v>2179180</v>
      </c>
      <c r="D15694">
        <v>1162980</v>
      </c>
      <c r="E15694">
        <v>2201200</v>
      </c>
      <c r="F15694" s="4">
        <f t="shared" si="245"/>
        <v>1847786.6666666667</v>
      </c>
    </row>
    <row r="15695" spans="1:6" x14ac:dyDescent="0.3">
      <c r="A15695" t="s">
        <v>16273</v>
      </c>
      <c r="B15695">
        <v>0</v>
      </c>
      <c r="C15695">
        <v>2028090</v>
      </c>
      <c r="D15695">
        <v>2336660</v>
      </c>
      <c r="E15695">
        <v>2695480</v>
      </c>
      <c r="F15695" s="4">
        <f t="shared" si="245"/>
        <v>2353410</v>
      </c>
    </row>
    <row r="15696" spans="1:6" x14ac:dyDescent="0.3">
      <c r="A15696" t="s">
        <v>16274</v>
      </c>
      <c r="B15696">
        <v>0</v>
      </c>
      <c r="C15696">
        <v>0</v>
      </c>
      <c r="D15696">
        <v>228000</v>
      </c>
      <c r="E15696">
        <v>0</v>
      </c>
      <c r="F15696" s="4">
        <f t="shared" si="245"/>
        <v>76000</v>
      </c>
    </row>
    <row r="15697" spans="1:6" x14ac:dyDescent="0.3">
      <c r="A15697" t="s">
        <v>16275</v>
      </c>
      <c r="B15697">
        <v>0</v>
      </c>
      <c r="C15697">
        <v>1615580</v>
      </c>
      <c r="D15697">
        <v>0</v>
      </c>
      <c r="E15697">
        <v>698880</v>
      </c>
      <c r="F15697" s="4">
        <f t="shared" si="245"/>
        <v>771486.66666666663</v>
      </c>
    </row>
    <row r="15698" spans="1:6" x14ac:dyDescent="0.3">
      <c r="A15698" t="s">
        <v>16276</v>
      </c>
      <c r="B15698">
        <v>0</v>
      </c>
      <c r="C15698">
        <v>391210</v>
      </c>
      <c r="D15698">
        <v>0</v>
      </c>
      <c r="E15698">
        <v>481550</v>
      </c>
      <c r="F15698" s="4">
        <f t="shared" si="245"/>
        <v>290920</v>
      </c>
    </row>
    <row r="15699" spans="1:6" x14ac:dyDescent="0.3">
      <c r="A15699" t="s">
        <v>16277</v>
      </c>
      <c r="B15699">
        <v>0</v>
      </c>
      <c r="C15699">
        <v>1480000</v>
      </c>
      <c r="D15699">
        <v>0</v>
      </c>
      <c r="E15699">
        <v>0</v>
      </c>
      <c r="F15699" s="4">
        <f t="shared" si="245"/>
        <v>493333.33333333331</v>
      </c>
    </row>
    <row r="15700" spans="1:6" x14ac:dyDescent="0.3">
      <c r="A15700" t="s">
        <v>16278</v>
      </c>
      <c r="B15700">
        <v>2020030</v>
      </c>
      <c r="C15700">
        <v>0</v>
      </c>
      <c r="D15700">
        <v>2452420</v>
      </c>
      <c r="E15700">
        <v>2565020</v>
      </c>
      <c r="F15700" s="4">
        <f t="shared" si="245"/>
        <v>1672480</v>
      </c>
    </row>
    <row r="15701" spans="1:6" x14ac:dyDescent="0.3">
      <c r="A15701" t="s">
        <v>16279</v>
      </c>
      <c r="B15701">
        <v>2957500</v>
      </c>
      <c r="C15701">
        <v>876900</v>
      </c>
      <c r="D15701">
        <v>21653450</v>
      </c>
      <c r="E15701">
        <v>6638780</v>
      </c>
      <c r="F15701" s="4">
        <f t="shared" si="245"/>
        <v>9723043.333333334</v>
      </c>
    </row>
    <row r="15702" spans="1:6" x14ac:dyDescent="0.3">
      <c r="A15702" t="s">
        <v>16280</v>
      </c>
      <c r="B15702">
        <v>6724530</v>
      </c>
      <c r="C15702">
        <v>7003130</v>
      </c>
      <c r="D15702">
        <v>7384590</v>
      </c>
      <c r="E15702">
        <v>8354540</v>
      </c>
      <c r="F15702" s="4">
        <f t="shared" si="245"/>
        <v>7580753.333333333</v>
      </c>
    </row>
    <row r="15703" spans="1:6" x14ac:dyDescent="0.3">
      <c r="A15703" t="s">
        <v>16281</v>
      </c>
      <c r="B15703">
        <v>509890</v>
      </c>
      <c r="C15703">
        <v>1586130</v>
      </c>
      <c r="D15703">
        <v>704880</v>
      </c>
      <c r="E15703">
        <v>2078750</v>
      </c>
      <c r="F15703" s="4">
        <f t="shared" si="245"/>
        <v>1456586.6666666667</v>
      </c>
    </row>
    <row r="15704" spans="1:6" x14ac:dyDescent="0.3">
      <c r="A15704" t="s">
        <v>16282</v>
      </c>
      <c r="B15704">
        <v>0</v>
      </c>
      <c r="C15704">
        <v>874960</v>
      </c>
      <c r="D15704">
        <v>0</v>
      </c>
      <c r="E15704">
        <v>0</v>
      </c>
      <c r="F15704" s="4">
        <f t="shared" si="245"/>
        <v>291653.33333333331</v>
      </c>
    </row>
    <row r="15705" spans="1:6" x14ac:dyDescent="0.3">
      <c r="A15705" t="s">
        <v>16283</v>
      </c>
      <c r="B15705">
        <v>560560</v>
      </c>
      <c r="C15705">
        <v>230000</v>
      </c>
      <c r="D15705">
        <v>723450</v>
      </c>
      <c r="E15705">
        <v>0</v>
      </c>
      <c r="F15705" s="4">
        <f t="shared" si="245"/>
        <v>317816.66666666669</v>
      </c>
    </row>
    <row r="15706" spans="1:6" x14ac:dyDescent="0.3">
      <c r="A15706" t="s">
        <v>16284</v>
      </c>
      <c r="B15706">
        <v>1194200</v>
      </c>
      <c r="C15706">
        <v>0</v>
      </c>
      <c r="D15706">
        <v>2661100</v>
      </c>
      <c r="E15706">
        <v>1887900</v>
      </c>
      <c r="F15706" s="4">
        <f t="shared" si="245"/>
        <v>1516333.3333333333</v>
      </c>
    </row>
    <row r="15707" spans="1:6" x14ac:dyDescent="0.3">
      <c r="A15707" t="s">
        <v>16285</v>
      </c>
      <c r="B15707">
        <v>0</v>
      </c>
      <c r="C15707">
        <v>3296760</v>
      </c>
      <c r="D15707">
        <v>304000</v>
      </c>
      <c r="E15707">
        <v>0</v>
      </c>
      <c r="F15707" s="4">
        <f t="shared" si="245"/>
        <v>1200253.3333333333</v>
      </c>
    </row>
    <row r="15708" spans="1:6" x14ac:dyDescent="0.3">
      <c r="A15708" t="s">
        <v>16286</v>
      </c>
      <c r="B15708">
        <v>1294200</v>
      </c>
      <c r="C15708">
        <v>0</v>
      </c>
      <c r="D15708">
        <v>1031940</v>
      </c>
      <c r="E15708">
        <v>1156340</v>
      </c>
      <c r="F15708" s="4">
        <f t="shared" si="245"/>
        <v>729426.66666666663</v>
      </c>
    </row>
    <row r="15709" spans="1:6" x14ac:dyDescent="0.3">
      <c r="A15709" t="s">
        <v>16287</v>
      </c>
      <c r="B15709">
        <v>646100</v>
      </c>
      <c r="C15709">
        <v>0</v>
      </c>
      <c r="D15709">
        <v>1593410</v>
      </c>
      <c r="E15709">
        <v>1915110</v>
      </c>
      <c r="F15709" s="4">
        <f t="shared" si="245"/>
        <v>1169506.6666666667</v>
      </c>
    </row>
    <row r="15710" spans="1:6" x14ac:dyDescent="0.3">
      <c r="A15710" t="s">
        <v>16288</v>
      </c>
      <c r="B15710">
        <v>1203500</v>
      </c>
      <c r="C15710">
        <v>0</v>
      </c>
      <c r="D15710">
        <v>0</v>
      </c>
      <c r="E15710">
        <v>820000</v>
      </c>
      <c r="F15710" s="4">
        <f t="shared" si="245"/>
        <v>273333.33333333331</v>
      </c>
    </row>
    <row r="15711" spans="1:6" x14ac:dyDescent="0.3">
      <c r="A15711" t="s">
        <v>16289</v>
      </c>
      <c r="B15711">
        <v>0</v>
      </c>
      <c r="C15711">
        <v>1683500</v>
      </c>
      <c r="D15711">
        <v>616800</v>
      </c>
      <c r="E15711">
        <v>0</v>
      </c>
      <c r="F15711" s="4">
        <f t="shared" si="245"/>
        <v>766766.66666666663</v>
      </c>
    </row>
    <row r="15712" spans="1:6" x14ac:dyDescent="0.3">
      <c r="A15712" t="s">
        <v>16290</v>
      </c>
      <c r="B15712">
        <v>624260</v>
      </c>
      <c r="C15712">
        <v>2416130</v>
      </c>
      <c r="D15712">
        <v>535080</v>
      </c>
      <c r="E15712">
        <v>0</v>
      </c>
      <c r="F15712" s="4">
        <f t="shared" si="245"/>
        <v>983736.66666666663</v>
      </c>
    </row>
    <row r="15713" spans="1:6" x14ac:dyDescent="0.3">
      <c r="A15713" t="s">
        <v>16291</v>
      </c>
      <c r="B15713">
        <v>411950</v>
      </c>
      <c r="C15713">
        <v>0</v>
      </c>
      <c r="D15713">
        <v>0</v>
      </c>
      <c r="E15713">
        <v>1515450</v>
      </c>
      <c r="F15713" s="4">
        <f t="shared" si="245"/>
        <v>505150</v>
      </c>
    </row>
    <row r="15714" spans="1:6" x14ac:dyDescent="0.3">
      <c r="A15714" t="s">
        <v>16292</v>
      </c>
      <c r="B15714">
        <v>0</v>
      </c>
      <c r="C15714">
        <v>0</v>
      </c>
      <c r="D15714">
        <v>229320</v>
      </c>
      <c r="E15714">
        <v>0</v>
      </c>
      <c r="F15714" s="4">
        <f t="shared" si="245"/>
        <v>76440</v>
      </c>
    </row>
    <row r="15715" spans="1:6" x14ac:dyDescent="0.3">
      <c r="A15715" t="s">
        <v>16293</v>
      </c>
      <c r="B15715">
        <v>0</v>
      </c>
      <c r="C15715">
        <v>955270</v>
      </c>
      <c r="D15715">
        <v>0</v>
      </c>
      <c r="E15715">
        <v>0</v>
      </c>
      <c r="F15715" s="4">
        <f t="shared" si="245"/>
        <v>318423.33333333331</v>
      </c>
    </row>
    <row r="15716" spans="1:6" x14ac:dyDescent="0.3">
      <c r="A15716" t="s">
        <v>16294</v>
      </c>
      <c r="B15716">
        <v>0</v>
      </c>
      <c r="C15716">
        <v>2772480</v>
      </c>
      <c r="D15716">
        <v>3087730</v>
      </c>
      <c r="E15716">
        <v>2791220</v>
      </c>
      <c r="F15716" s="4">
        <f t="shared" si="245"/>
        <v>2883810</v>
      </c>
    </row>
    <row r="15717" spans="1:6" x14ac:dyDescent="0.3">
      <c r="A15717" t="s">
        <v>16295</v>
      </c>
      <c r="B15717">
        <v>2362500</v>
      </c>
      <c r="C15717">
        <v>0</v>
      </c>
      <c r="D15717">
        <v>2376600</v>
      </c>
      <c r="E15717">
        <v>2126540</v>
      </c>
      <c r="F15717" s="4">
        <f t="shared" si="245"/>
        <v>1501046.6666666667</v>
      </c>
    </row>
    <row r="15718" spans="1:6" x14ac:dyDescent="0.3">
      <c r="A15718" t="s">
        <v>16296</v>
      </c>
      <c r="B15718">
        <v>4373710</v>
      </c>
      <c r="C15718">
        <v>7772650</v>
      </c>
      <c r="D15718">
        <v>7130934</v>
      </c>
      <c r="E15718">
        <v>7534778</v>
      </c>
      <c r="F15718" s="4">
        <f t="shared" si="245"/>
        <v>7479454</v>
      </c>
    </row>
    <row r="15719" spans="1:6" x14ac:dyDescent="0.3">
      <c r="A15719" t="s">
        <v>16297</v>
      </c>
      <c r="B15719">
        <v>0</v>
      </c>
      <c r="C15719">
        <v>937300</v>
      </c>
      <c r="D15719">
        <v>839200</v>
      </c>
      <c r="E15719">
        <v>0</v>
      </c>
      <c r="F15719" s="4">
        <f t="shared" si="245"/>
        <v>592166.66666666663</v>
      </c>
    </row>
    <row r="15720" spans="1:6" x14ac:dyDescent="0.3">
      <c r="A15720" t="s">
        <v>16298</v>
      </c>
      <c r="B15720">
        <v>979160</v>
      </c>
      <c r="C15720">
        <v>0</v>
      </c>
      <c r="D15720">
        <v>573300</v>
      </c>
      <c r="E15720">
        <v>234600</v>
      </c>
      <c r="F15720" s="4">
        <f t="shared" si="245"/>
        <v>269300</v>
      </c>
    </row>
    <row r="15721" spans="1:6" x14ac:dyDescent="0.3">
      <c r="A15721" t="s">
        <v>16299</v>
      </c>
      <c r="B15721">
        <v>458640</v>
      </c>
      <c r="C15721">
        <v>4555800</v>
      </c>
      <c r="D15721">
        <v>3159780</v>
      </c>
      <c r="E15721">
        <v>3457600</v>
      </c>
      <c r="F15721" s="4">
        <f t="shared" si="245"/>
        <v>3724393.3333333335</v>
      </c>
    </row>
    <row r="15722" spans="1:6" x14ac:dyDescent="0.3">
      <c r="A15722" t="s">
        <v>16300</v>
      </c>
      <c r="B15722">
        <v>256000</v>
      </c>
      <c r="C15722">
        <v>300300</v>
      </c>
      <c r="D15722">
        <v>785040</v>
      </c>
      <c r="E15722">
        <v>0</v>
      </c>
      <c r="F15722" s="4">
        <f t="shared" si="245"/>
        <v>361780</v>
      </c>
    </row>
    <row r="15723" spans="1:6" x14ac:dyDescent="0.3">
      <c r="A15723" t="s">
        <v>16301</v>
      </c>
      <c r="B15723">
        <v>884840</v>
      </c>
      <c r="C15723">
        <v>3680650</v>
      </c>
      <c r="D15723">
        <v>2277299</v>
      </c>
      <c r="E15723">
        <v>3571300</v>
      </c>
      <c r="F15723" s="4">
        <f t="shared" si="245"/>
        <v>3176416.3333333335</v>
      </c>
    </row>
    <row r="15724" spans="1:6" x14ac:dyDescent="0.3">
      <c r="A15724" t="s">
        <v>16302</v>
      </c>
      <c r="B15724">
        <v>1181640</v>
      </c>
      <c r="C15724">
        <v>1393150</v>
      </c>
      <c r="D15724">
        <v>740000</v>
      </c>
      <c r="E15724">
        <v>934540</v>
      </c>
      <c r="F15724" s="4">
        <f t="shared" si="245"/>
        <v>1022563.3333333334</v>
      </c>
    </row>
    <row r="15725" spans="1:6" x14ac:dyDescent="0.3">
      <c r="A15725" t="s">
        <v>16303</v>
      </c>
      <c r="B15725">
        <v>2127300</v>
      </c>
      <c r="C15725">
        <v>2247700</v>
      </c>
      <c r="D15725">
        <v>644100</v>
      </c>
      <c r="E15725">
        <v>285600</v>
      </c>
      <c r="F15725" s="4">
        <f t="shared" si="245"/>
        <v>1059133.3333333333</v>
      </c>
    </row>
    <row r="15726" spans="1:6" x14ac:dyDescent="0.3">
      <c r="A15726" t="s">
        <v>16304</v>
      </c>
      <c r="B15726">
        <v>10891050</v>
      </c>
      <c r="C15726">
        <v>8951100</v>
      </c>
      <c r="D15726">
        <v>5964140</v>
      </c>
      <c r="E15726">
        <v>8540350</v>
      </c>
      <c r="F15726" s="4">
        <f t="shared" si="245"/>
        <v>7818530</v>
      </c>
    </row>
    <row r="15727" spans="1:6" x14ac:dyDescent="0.3">
      <c r="A15727" t="s">
        <v>16305</v>
      </c>
      <c r="B15727">
        <v>12849660</v>
      </c>
      <c r="C15727">
        <v>25882760</v>
      </c>
      <c r="D15727">
        <v>14907190</v>
      </c>
      <c r="E15727">
        <v>14616580</v>
      </c>
      <c r="F15727" s="4">
        <f t="shared" si="245"/>
        <v>18468843.333333332</v>
      </c>
    </row>
    <row r="15728" spans="1:6" x14ac:dyDescent="0.3">
      <c r="A15728" t="s">
        <v>16306</v>
      </c>
      <c r="B15728">
        <v>0</v>
      </c>
      <c r="C15728">
        <v>5166240</v>
      </c>
      <c r="D15728">
        <v>7397930</v>
      </c>
      <c r="E15728">
        <v>6946550</v>
      </c>
      <c r="F15728" s="4">
        <f t="shared" si="245"/>
        <v>6503573.333333333</v>
      </c>
    </row>
    <row r="15729" spans="1:6" x14ac:dyDescent="0.3">
      <c r="A15729" t="s">
        <v>16307</v>
      </c>
      <c r="B15729">
        <v>0</v>
      </c>
      <c r="C15729">
        <v>2077160</v>
      </c>
      <c r="D15729">
        <v>647680</v>
      </c>
      <c r="E15729">
        <v>450560</v>
      </c>
      <c r="F15729" s="4">
        <f t="shared" si="245"/>
        <v>1058466.6666666667</v>
      </c>
    </row>
    <row r="15730" spans="1:6" x14ac:dyDescent="0.3">
      <c r="A15730" t="s">
        <v>16308</v>
      </c>
      <c r="B15730">
        <v>0</v>
      </c>
      <c r="C15730">
        <v>2099140</v>
      </c>
      <c r="D15730">
        <v>0</v>
      </c>
      <c r="E15730">
        <v>370000</v>
      </c>
      <c r="F15730" s="4">
        <f t="shared" si="245"/>
        <v>823046.66666666663</v>
      </c>
    </row>
    <row r="15731" spans="1:6" x14ac:dyDescent="0.3">
      <c r="A15731" t="s">
        <v>16309</v>
      </c>
      <c r="B15731">
        <v>11389560</v>
      </c>
      <c r="C15731">
        <v>23418620</v>
      </c>
      <c r="D15731">
        <v>20751640</v>
      </c>
      <c r="E15731">
        <v>35158340</v>
      </c>
      <c r="F15731" s="4">
        <f t="shared" si="245"/>
        <v>26442866.666666668</v>
      </c>
    </row>
    <row r="15732" spans="1:6" x14ac:dyDescent="0.3">
      <c r="A15732" t="s">
        <v>16310</v>
      </c>
      <c r="B15732">
        <v>615160</v>
      </c>
      <c r="C15732">
        <v>2074420</v>
      </c>
      <c r="D15732">
        <v>264600</v>
      </c>
      <c r="E15732">
        <v>236600</v>
      </c>
      <c r="F15732" s="4">
        <f t="shared" si="245"/>
        <v>858540</v>
      </c>
    </row>
    <row r="15733" spans="1:6" x14ac:dyDescent="0.3">
      <c r="A15733" t="s">
        <v>16311</v>
      </c>
      <c r="B15733">
        <v>0</v>
      </c>
      <c r="C15733">
        <v>0</v>
      </c>
      <c r="D15733">
        <v>743770</v>
      </c>
      <c r="E15733">
        <v>1375900</v>
      </c>
      <c r="F15733" s="4">
        <f t="shared" si="245"/>
        <v>706556.66666666663</v>
      </c>
    </row>
    <row r="15734" spans="1:6" x14ac:dyDescent="0.3">
      <c r="A15734" t="s">
        <v>16312</v>
      </c>
      <c r="B15734">
        <v>0</v>
      </c>
      <c r="C15734">
        <v>379400</v>
      </c>
      <c r="D15734">
        <v>0</v>
      </c>
      <c r="E15734">
        <v>370000</v>
      </c>
      <c r="F15734" s="4">
        <f t="shared" si="245"/>
        <v>249800</v>
      </c>
    </row>
    <row r="15735" spans="1:6" x14ac:dyDescent="0.3">
      <c r="A15735" t="s">
        <v>16313</v>
      </c>
      <c r="B15735">
        <v>1338960</v>
      </c>
      <c r="C15735">
        <v>39386360</v>
      </c>
      <c r="D15735">
        <v>7924400</v>
      </c>
      <c r="E15735">
        <v>0</v>
      </c>
      <c r="F15735" s="4">
        <f t="shared" si="245"/>
        <v>15770253.333333334</v>
      </c>
    </row>
    <row r="15736" spans="1:6" x14ac:dyDescent="0.3">
      <c r="A15736" t="s">
        <v>16314</v>
      </c>
      <c r="B15736">
        <v>660000</v>
      </c>
      <c r="C15736">
        <v>448000</v>
      </c>
      <c r="D15736">
        <v>1131600</v>
      </c>
      <c r="E15736">
        <v>2385400</v>
      </c>
      <c r="F15736" s="4">
        <f t="shared" si="245"/>
        <v>1321666.6666666667</v>
      </c>
    </row>
    <row r="15737" spans="1:6" x14ac:dyDescent="0.3">
      <c r="A15737" t="s">
        <v>16315</v>
      </c>
      <c r="B15737">
        <v>2866100</v>
      </c>
      <c r="C15737">
        <v>1554100</v>
      </c>
      <c r="D15737">
        <v>0</v>
      </c>
      <c r="E15737">
        <v>1549180</v>
      </c>
      <c r="F15737" s="4">
        <f t="shared" si="245"/>
        <v>1034426.6666666666</v>
      </c>
    </row>
    <row r="15738" spans="1:6" x14ac:dyDescent="0.3">
      <c r="A15738" t="s">
        <v>16316</v>
      </c>
      <c r="B15738">
        <v>1460320</v>
      </c>
      <c r="C15738">
        <v>1100190</v>
      </c>
      <c r="D15738">
        <v>518400</v>
      </c>
      <c r="E15738">
        <v>0</v>
      </c>
      <c r="F15738" s="4">
        <f t="shared" si="245"/>
        <v>539530</v>
      </c>
    </row>
    <row r="15739" spans="1:6" x14ac:dyDescent="0.3">
      <c r="A15739" t="s">
        <v>16317</v>
      </c>
      <c r="B15739">
        <v>608790</v>
      </c>
      <c r="C15739">
        <v>1895100</v>
      </c>
      <c r="D15739">
        <v>585670</v>
      </c>
      <c r="E15739">
        <v>1475220</v>
      </c>
      <c r="F15739" s="4">
        <f t="shared" si="245"/>
        <v>1318663.3333333333</v>
      </c>
    </row>
    <row r="15740" spans="1:6" x14ac:dyDescent="0.3">
      <c r="A15740" t="s">
        <v>16318</v>
      </c>
      <c r="B15740">
        <v>2236410</v>
      </c>
      <c r="C15740">
        <v>977110</v>
      </c>
      <c r="D15740">
        <v>2213660</v>
      </c>
      <c r="E15740">
        <v>1568780</v>
      </c>
      <c r="F15740" s="4">
        <f t="shared" si="245"/>
        <v>1586516.6666666667</v>
      </c>
    </row>
    <row r="15741" spans="1:6" x14ac:dyDescent="0.3">
      <c r="A15741" t="s">
        <v>16319</v>
      </c>
      <c r="B15741">
        <v>0</v>
      </c>
      <c r="C15741">
        <v>721760</v>
      </c>
      <c r="D15741">
        <v>1097280</v>
      </c>
      <c r="E15741">
        <v>402000</v>
      </c>
      <c r="F15741" s="4">
        <f t="shared" si="245"/>
        <v>740346.66666666663</v>
      </c>
    </row>
    <row r="15742" spans="1:6" x14ac:dyDescent="0.3">
      <c r="A15742" t="s">
        <v>16320</v>
      </c>
      <c r="B15742">
        <v>0</v>
      </c>
      <c r="C15742">
        <v>1365000</v>
      </c>
      <c r="D15742">
        <v>296660</v>
      </c>
      <c r="E15742">
        <v>309400</v>
      </c>
      <c r="F15742" s="4">
        <f t="shared" si="245"/>
        <v>657020</v>
      </c>
    </row>
    <row r="15743" spans="1:6" x14ac:dyDescent="0.3">
      <c r="A15743" t="s">
        <v>16321</v>
      </c>
      <c r="B15743">
        <v>507780</v>
      </c>
      <c r="C15743">
        <v>536900</v>
      </c>
      <c r="D15743">
        <v>0</v>
      </c>
      <c r="E15743">
        <v>1065610</v>
      </c>
      <c r="F15743" s="4">
        <f t="shared" si="245"/>
        <v>534170</v>
      </c>
    </row>
    <row r="15744" spans="1:6" x14ac:dyDescent="0.3">
      <c r="A15744" t="s">
        <v>16322</v>
      </c>
      <c r="B15744">
        <v>910000</v>
      </c>
      <c r="C15744">
        <v>532000</v>
      </c>
      <c r="D15744">
        <v>0</v>
      </c>
      <c r="E15744">
        <v>0</v>
      </c>
      <c r="F15744" s="4">
        <f t="shared" si="245"/>
        <v>177333.33333333334</v>
      </c>
    </row>
    <row r="15745" spans="1:6" x14ac:dyDescent="0.3">
      <c r="A15745" t="s">
        <v>16323</v>
      </c>
      <c r="B15745">
        <v>0</v>
      </c>
      <c r="C15745">
        <v>3939390</v>
      </c>
      <c r="D15745">
        <v>1403690</v>
      </c>
      <c r="E15745">
        <v>1633450</v>
      </c>
      <c r="F15745" s="4">
        <f t="shared" si="245"/>
        <v>2325510</v>
      </c>
    </row>
    <row r="15746" spans="1:6" x14ac:dyDescent="0.3">
      <c r="A15746" t="s">
        <v>16324</v>
      </c>
      <c r="B15746">
        <v>1178080</v>
      </c>
      <c r="C15746">
        <v>745290</v>
      </c>
      <c r="D15746">
        <v>0</v>
      </c>
      <c r="E15746">
        <v>450560</v>
      </c>
      <c r="F15746" s="4">
        <f t="shared" si="245"/>
        <v>398616.66666666669</v>
      </c>
    </row>
    <row r="15747" spans="1:6" x14ac:dyDescent="0.3">
      <c r="A15747" t="s">
        <v>16325</v>
      </c>
      <c r="B15747">
        <v>774950</v>
      </c>
      <c r="C15747">
        <v>736190</v>
      </c>
      <c r="D15747">
        <v>300300</v>
      </c>
      <c r="E15747">
        <v>342160</v>
      </c>
      <c r="F15747" s="4">
        <f t="shared" ref="F15747:F15810" si="246">SUM(C15747:E15747)/3</f>
        <v>459550</v>
      </c>
    </row>
    <row r="15748" spans="1:6" x14ac:dyDescent="0.3">
      <c r="A15748" t="s">
        <v>841</v>
      </c>
      <c r="B15748">
        <v>0</v>
      </c>
      <c r="C15748">
        <v>3149050</v>
      </c>
      <c r="D15748">
        <v>2488750</v>
      </c>
      <c r="E15748">
        <v>2178800</v>
      </c>
      <c r="F15748" s="4">
        <f t="shared" si="246"/>
        <v>2605533.3333333335</v>
      </c>
    </row>
    <row r="15749" spans="1:6" x14ac:dyDescent="0.3">
      <c r="A15749" t="s">
        <v>16326</v>
      </c>
      <c r="B15749">
        <v>1341880</v>
      </c>
      <c r="C15749">
        <v>0</v>
      </c>
      <c r="D15749">
        <v>0</v>
      </c>
      <c r="E15749">
        <v>1085780</v>
      </c>
      <c r="F15749" s="4">
        <f t="shared" si="246"/>
        <v>361926.66666666669</v>
      </c>
    </row>
    <row r="15750" spans="1:6" x14ac:dyDescent="0.3">
      <c r="A15750" t="s">
        <v>16327</v>
      </c>
      <c r="B15750">
        <v>0</v>
      </c>
      <c r="C15750">
        <v>463500</v>
      </c>
      <c r="D15750">
        <v>370000</v>
      </c>
      <c r="E15750">
        <v>1153500</v>
      </c>
      <c r="F15750" s="4">
        <f t="shared" si="246"/>
        <v>662333.33333333337</v>
      </c>
    </row>
    <row r="15751" spans="1:6" x14ac:dyDescent="0.3">
      <c r="A15751" t="s">
        <v>16328</v>
      </c>
      <c r="B15751">
        <v>268400</v>
      </c>
      <c r="C15751">
        <v>4717490</v>
      </c>
      <c r="D15751">
        <v>1154700</v>
      </c>
      <c r="E15751">
        <v>7346740</v>
      </c>
      <c r="F15751" s="4">
        <f t="shared" si="246"/>
        <v>4406310</v>
      </c>
    </row>
    <row r="15752" spans="1:6" x14ac:dyDescent="0.3">
      <c r="A15752" t="s">
        <v>16329</v>
      </c>
      <c r="B15752">
        <v>1945620</v>
      </c>
      <c r="C15752">
        <v>438240</v>
      </c>
      <c r="D15752">
        <v>1789400</v>
      </c>
      <c r="E15752">
        <v>2273900</v>
      </c>
      <c r="F15752" s="4">
        <f t="shared" si="246"/>
        <v>1500513.3333333333</v>
      </c>
    </row>
    <row r="15753" spans="1:6" x14ac:dyDescent="0.3">
      <c r="A15753" t="s">
        <v>16330</v>
      </c>
      <c r="B15753">
        <v>4619560</v>
      </c>
      <c r="C15753">
        <v>2066820</v>
      </c>
      <c r="D15753">
        <v>3642710</v>
      </c>
      <c r="E15753">
        <v>5088656</v>
      </c>
      <c r="F15753" s="4">
        <f t="shared" si="246"/>
        <v>3599395.3333333335</v>
      </c>
    </row>
    <row r="15754" spans="1:6" x14ac:dyDescent="0.3">
      <c r="A15754" t="s">
        <v>16331</v>
      </c>
      <c r="B15754">
        <v>1687770</v>
      </c>
      <c r="C15754">
        <v>1624350</v>
      </c>
      <c r="D15754">
        <v>712350</v>
      </c>
      <c r="E15754">
        <v>1159660</v>
      </c>
      <c r="F15754" s="4">
        <f t="shared" si="246"/>
        <v>1165453.3333333333</v>
      </c>
    </row>
    <row r="15755" spans="1:6" x14ac:dyDescent="0.3">
      <c r="A15755" t="s">
        <v>16332</v>
      </c>
      <c r="B15755">
        <v>644280</v>
      </c>
      <c r="C15755">
        <v>242880</v>
      </c>
      <c r="D15755">
        <v>1293580</v>
      </c>
      <c r="E15755">
        <v>741650</v>
      </c>
      <c r="F15755" s="4">
        <f t="shared" si="246"/>
        <v>759370</v>
      </c>
    </row>
    <row r="15756" spans="1:6" x14ac:dyDescent="0.3">
      <c r="A15756" t="s">
        <v>713</v>
      </c>
      <c r="B15756">
        <v>29220100</v>
      </c>
      <c r="C15756">
        <v>22379580</v>
      </c>
      <c r="D15756">
        <v>53397520</v>
      </c>
      <c r="E15756">
        <v>40206680</v>
      </c>
      <c r="F15756" s="4">
        <f t="shared" si="246"/>
        <v>38661260</v>
      </c>
    </row>
    <row r="15757" spans="1:6" x14ac:dyDescent="0.3">
      <c r="A15757" t="s">
        <v>16333</v>
      </c>
      <c r="B15757">
        <v>1100440</v>
      </c>
      <c r="C15757">
        <v>2328120</v>
      </c>
      <c r="D15757">
        <v>2526160</v>
      </c>
      <c r="E15757">
        <v>2290030</v>
      </c>
      <c r="F15757" s="4">
        <f t="shared" si="246"/>
        <v>2381436.6666666665</v>
      </c>
    </row>
    <row r="15758" spans="1:6" x14ac:dyDescent="0.3">
      <c r="A15758" t="s">
        <v>16334</v>
      </c>
      <c r="B15758">
        <v>1069400</v>
      </c>
      <c r="C15758">
        <v>967330</v>
      </c>
      <c r="D15758">
        <v>0</v>
      </c>
      <c r="E15758">
        <v>382200</v>
      </c>
      <c r="F15758" s="4">
        <f t="shared" si="246"/>
        <v>449843.33333333331</v>
      </c>
    </row>
    <row r="15759" spans="1:6" x14ac:dyDescent="0.3">
      <c r="A15759" t="s">
        <v>16335</v>
      </c>
      <c r="B15759">
        <v>0</v>
      </c>
      <c r="C15759">
        <v>1101100</v>
      </c>
      <c r="D15759">
        <v>1011190</v>
      </c>
      <c r="E15759">
        <v>453280</v>
      </c>
      <c r="F15759" s="4">
        <f t="shared" si="246"/>
        <v>855190</v>
      </c>
    </row>
    <row r="15760" spans="1:6" x14ac:dyDescent="0.3">
      <c r="A15760" t="s">
        <v>16336</v>
      </c>
      <c r="B15760">
        <v>0</v>
      </c>
      <c r="C15760">
        <v>742560</v>
      </c>
      <c r="D15760">
        <v>0</v>
      </c>
      <c r="E15760">
        <v>0</v>
      </c>
      <c r="F15760" s="4">
        <f t="shared" si="246"/>
        <v>247520</v>
      </c>
    </row>
    <row r="15761" spans="1:6" x14ac:dyDescent="0.3">
      <c r="A15761" t="s">
        <v>16337</v>
      </c>
      <c r="B15761">
        <v>0</v>
      </c>
      <c r="C15761">
        <v>3678000</v>
      </c>
      <c r="D15761">
        <v>2367640</v>
      </c>
      <c r="E15761">
        <v>2339800</v>
      </c>
      <c r="F15761" s="4">
        <f t="shared" si="246"/>
        <v>2795146.6666666665</v>
      </c>
    </row>
    <row r="15762" spans="1:6" x14ac:dyDescent="0.3">
      <c r="A15762" t="s">
        <v>16338</v>
      </c>
      <c r="B15762">
        <v>0</v>
      </c>
      <c r="C15762">
        <v>0</v>
      </c>
      <c r="D15762">
        <v>711920</v>
      </c>
      <c r="E15762">
        <v>0</v>
      </c>
      <c r="F15762" s="4">
        <f t="shared" si="246"/>
        <v>237306.66666666666</v>
      </c>
    </row>
    <row r="15763" spans="1:6" x14ac:dyDescent="0.3">
      <c r="A15763" t="s">
        <v>16339</v>
      </c>
      <c r="B15763">
        <v>442000</v>
      </c>
      <c r="C15763">
        <v>0</v>
      </c>
      <c r="D15763">
        <v>0</v>
      </c>
      <c r="E15763">
        <v>256000</v>
      </c>
      <c r="F15763" s="4">
        <f t="shared" si="246"/>
        <v>85333.333333333328</v>
      </c>
    </row>
    <row r="15764" spans="1:6" x14ac:dyDescent="0.3">
      <c r="A15764" t="s">
        <v>16340</v>
      </c>
      <c r="B15764">
        <v>6226160</v>
      </c>
      <c r="C15764">
        <v>6663900</v>
      </c>
      <c r="D15764">
        <v>6576570</v>
      </c>
      <c r="E15764">
        <v>2704800</v>
      </c>
      <c r="F15764" s="4">
        <f t="shared" si="246"/>
        <v>5315090</v>
      </c>
    </row>
    <row r="15765" spans="1:6" x14ac:dyDescent="0.3">
      <c r="A15765" t="s">
        <v>16341</v>
      </c>
      <c r="B15765">
        <v>673400</v>
      </c>
      <c r="C15765">
        <v>0</v>
      </c>
      <c r="D15765">
        <v>0</v>
      </c>
      <c r="E15765">
        <v>556010</v>
      </c>
      <c r="F15765" s="4">
        <f t="shared" si="246"/>
        <v>185336.66666666666</v>
      </c>
    </row>
    <row r="15766" spans="1:6" x14ac:dyDescent="0.3">
      <c r="A15766" t="s">
        <v>16342</v>
      </c>
      <c r="B15766">
        <v>0</v>
      </c>
      <c r="C15766">
        <v>898150</v>
      </c>
      <c r="D15766">
        <v>985530</v>
      </c>
      <c r="E15766">
        <v>878700</v>
      </c>
      <c r="F15766" s="4">
        <f t="shared" si="246"/>
        <v>920793.33333333337</v>
      </c>
    </row>
    <row r="15767" spans="1:6" x14ac:dyDescent="0.3">
      <c r="A15767" t="s">
        <v>16343</v>
      </c>
      <c r="B15767">
        <v>0</v>
      </c>
      <c r="C15767">
        <v>573300</v>
      </c>
      <c r="D15767">
        <v>223860</v>
      </c>
      <c r="E15767">
        <v>2454080</v>
      </c>
      <c r="F15767" s="4">
        <f t="shared" si="246"/>
        <v>1083746.6666666667</v>
      </c>
    </row>
    <row r="15768" spans="1:6" x14ac:dyDescent="0.3">
      <c r="A15768" t="s">
        <v>16344</v>
      </c>
      <c r="B15768">
        <v>3126220</v>
      </c>
      <c r="C15768">
        <v>2347370</v>
      </c>
      <c r="D15768">
        <v>1799070</v>
      </c>
      <c r="E15768">
        <v>3031320</v>
      </c>
      <c r="F15768" s="4">
        <f t="shared" si="246"/>
        <v>2392586.6666666665</v>
      </c>
    </row>
    <row r="15769" spans="1:6" x14ac:dyDescent="0.3">
      <c r="A15769" t="s">
        <v>16345</v>
      </c>
      <c r="B15769">
        <v>5408720</v>
      </c>
      <c r="C15769">
        <v>1850000</v>
      </c>
      <c r="D15769">
        <v>18200640</v>
      </c>
      <c r="E15769">
        <v>8050100</v>
      </c>
      <c r="F15769" s="4">
        <f t="shared" si="246"/>
        <v>9366913.333333334</v>
      </c>
    </row>
    <row r="15770" spans="1:6" x14ac:dyDescent="0.3">
      <c r="A15770" t="s">
        <v>16346</v>
      </c>
      <c r="B15770">
        <v>3307320</v>
      </c>
      <c r="C15770">
        <v>0</v>
      </c>
      <c r="D15770">
        <v>0</v>
      </c>
      <c r="E15770">
        <v>0</v>
      </c>
      <c r="F15770" s="4">
        <f t="shared" si="246"/>
        <v>0</v>
      </c>
    </row>
    <row r="15771" spans="1:6" x14ac:dyDescent="0.3">
      <c r="A15771" t="s">
        <v>16347</v>
      </c>
      <c r="B15771">
        <v>1516660</v>
      </c>
      <c r="C15771">
        <v>1849120</v>
      </c>
      <c r="D15771">
        <v>349000</v>
      </c>
      <c r="E15771">
        <v>1306760</v>
      </c>
      <c r="F15771" s="4">
        <f t="shared" si="246"/>
        <v>1168293.3333333333</v>
      </c>
    </row>
    <row r="15772" spans="1:6" x14ac:dyDescent="0.3">
      <c r="A15772" t="s">
        <v>16348</v>
      </c>
      <c r="B15772">
        <v>596700</v>
      </c>
      <c r="C15772">
        <v>0</v>
      </c>
      <c r="D15772">
        <v>583440</v>
      </c>
      <c r="E15772">
        <v>2277100</v>
      </c>
      <c r="F15772" s="4">
        <f t="shared" si="246"/>
        <v>953513.33333333337</v>
      </c>
    </row>
    <row r="15773" spans="1:6" x14ac:dyDescent="0.3">
      <c r="A15773" t="s">
        <v>311</v>
      </c>
      <c r="B15773">
        <v>1799100</v>
      </c>
      <c r="C15773">
        <v>1139860</v>
      </c>
      <c r="D15773">
        <v>2234920</v>
      </c>
      <c r="E15773">
        <v>907960</v>
      </c>
      <c r="F15773" s="4">
        <f t="shared" si="246"/>
        <v>1427580</v>
      </c>
    </row>
    <row r="15774" spans="1:6" x14ac:dyDescent="0.3">
      <c r="A15774" t="s">
        <v>16349</v>
      </c>
      <c r="B15774">
        <v>160000</v>
      </c>
      <c r="C15774">
        <v>1099050</v>
      </c>
      <c r="D15774">
        <v>726520</v>
      </c>
      <c r="E15774">
        <v>1253420</v>
      </c>
      <c r="F15774" s="4">
        <f t="shared" si="246"/>
        <v>1026330</v>
      </c>
    </row>
    <row r="15775" spans="1:6" x14ac:dyDescent="0.3">
      <c r="A15775" t="s">
        <v>16350</v>
      </c>
      <c r="B15775">
        <v>3138310</v>
      </c>
      <c r="C15775">
        <v>4003550</v>
      </c>
      <c r="D15775">
        <v>2397940</v>
      </c>
      <c r="E15775">
        <v>4397990</v>
      </c>
      <c r="F15775" s="4">
        <f t="shared" si="246"/>
        <v>3599826.6666666665</v>
      </c>
    </row>
    <row r="15776" spans="1:6" x14ac:dyDescent="0.3">
      <c r="A15776" t="s">
        <v>16351</v>
      </c>
      <c r="B15776">
        <v>3130630</v>
      </c>
      <c r="C15776">
        <v>3953180</v>
      </c>
      <c r="D15776">
        <v>2560529</v>
      </c>
      <c r="E15776">
        <v>3890679</v>
      </c>
      <c r="F15776" s="4">
        <f t="shared" si="246"/>
        <v>3468129.3333333335</v>
      </c>
    </row>
    <row r="15777" spans="1:6" x14ac:dyDescent="0.3">
      <c r="A15777" t="s">
        <v>16352</v>
      </c>
      <c r="B15777">
        <v>32542020</v>
      </c>
      <c r="C15777">
        <v>24610740</v>
      </c>
      <c r="D15777">
        <v>21617900</v>
      </c>
      <c r="E15777">
        <v>20278580</v>
      </c>
      <c r="F15777" s="4">
        <f t="shared" si="246"/>
        <v>22169073.333333332</v>
      </c>
    </row>
    <row r="15778" spans="1:6" x14ac:dyDescent="0.3">
      <c r="A15778" t="s">
        <v>16353</v>
      </c>
      <c r="B15778">
        <v>0</v>
      </c>
      <c r="C15778">
        <v>0</v>
      </c>
      <c r="D15778">
        <v>1632560</v>
      </c>
      <c r="E15778">
        <v>950200</v>
      </c>
      <c r="F15778" s="4">
        <f t="shared" si="246"/>
        <v>860920</v>
      </c>
    </row>
    <row r="15779" spans="1:6" x14ac:dyDescent="0.3">
      <c r="A15779" t="s">
        <v>16354</v>
      </c>
      <c r="B15779">
        <v>931100</v>
      </c>
      <c r="C15779">
        <v>230000</v>
      </c>
      <c r="D15779">
        <v>0</v>
      </c>
      <c r="E15779">
        <v>0</v>
      </c>
      <c r="F15779" s="4">
        <f t="shared" si="246"/>
        <v>76666.666666666672</v>
      </c>
    </row>
    <row r="15780" spans="1:6" x14ac:dyDescent="0.3">
      <c r="A15780" t="s">
        <v>16355</v>
      </c>
      <c r="B15780">
        <v>5971300</v>
      </c>
      <c r="C15780">
        <v>4775000</v>
      </c>
      <c r="D15780">
        <v>10248300</v>
      </c>
      <c r="E15780">
        <v>7378400</v>
      </c>
      <c r="F15780" s="4">
        <f t="shared" si="246"/>
        <v>7467233.333333333</v>
      </c>
    </row>
    <row r="15781" spans="1:6" x14ac:dyDescent="0.3">
      <c r="A15781" t="s">
        <v>16356</v>
      </c>
      <c r="B15781">
        <v>1743600</v>
      </c>
      <c r="C15781">
        <v>1559740</v>
      </c>
      <c r="D15781">
        <v>1339310</v>
      </c>
      <c r="E15781">
        <v>2329590</v>
      </c>
      <c r="F15781" s="4">
        <f t="shared" si="246"/>
        <v>1742880</v>
      </c>
    </row>
    <row r="15782" spans="1:6" x14ac:dyDescent="0.3">
      <c r="A15782" t="s">
        <v>16357</v>
      </c>
      <c r="B15782">
        <v>732400</v>
      </c>
      <c r="C15782">
        <v>612000</v>
      </c>
      <c r="D15782">
        <v>0</v>
      </c>
      <c r="E15782">
        <v>283920</v>
      </c>
      <c r="F15782" s="4">
        <f t="shared" si="246"/>
        <v>298640</v>
      </c>
    </row>
    <row r="15783" spans="1:6" x14ac:dyDescent="0.3">
      <c r="A15783" t="s">
        <v>16358</v>
      </c>
      <c r="B15783">
        <v>2134340</v>
      </c>
      <c r="C15783">
        <v>2428790</v>
      </c>
      <c r="D15783">
        <v>2839760</v>
      </c>
      <c r="E15783">
        <v>6205700</v>
      </c>
      <c r="F15783" s="4">
        <f t="shared" si="246"/>
        <v>3824750</v>
      </c>
    </row>
    <row r="15784" spans="1:6" x14ac:dyDescent="0.3">
      <c r="A15784" t="s">
        <v>16359</v>
      </c>
      <c r="B15784">
        <v>0</v>
      </c>
      <c r="C15784">
        <v>3119440</v>
      </c>
      <c r="D15784">
        <v>2220000</v>
      </c>
      <c r="E15784">
        <v>3070560</v>
      </c>
      <c r="F15784" s="4">
        <f t="shared" si="246"/>
        <v>2803333.3333333335</v>
      </c>
    </row>
    <row r="15785" spans="1:6" x14ac:dyDescent="0.3">
      <c r="A15785" t="s">
        <v>16360</v>
      </c>
      <c r="B15785">
        <v>718900</v>
      </c>
      <c r="C15785">
        <v>5021800</v>
      </c>
      <c r="D15785">
        <v>17728360</v>
      </c>
      <c r="E15785">
        <v>13861560</v>
      </c>
      <c r="F15785" s="4">
        <f t="shared" si="246"/>
        <v>12203906.666666666</v>
      </c>
    </row>
    <row r="15786" spans="1:6" x14ac:dyDescent="0.3">
      <c r="A15786" t="s">
        <v>16361</v>
      </c>
      <c r="B15786">
        <v>1619230</v>
      </c>
      <c r="C15786">
        <v>3281170</v>
      </c>
      <c r="D15786">
        <v>746200</v>
      </c>
      <c r="E15786">
        <v>1526800</v>
      </c>
      <c r="F15786" s="4">
        <f t="shared" si="246"/>
        <v>1851390</v>
      </c>
    </row>
    <row r="15787" spans="1:6" x14ac:dyDescent="0.3">
      <c r="A15787" t="s">
        <v>16362</v>
      </c>
      <c r="B15787">
        <v>2095450</v>
      </c>
      <c r="C15787">
        <v>1496950</v>
      </c>
      <c r="D15787">
        <v>0</v>
      </c>
      <c r="E15787">
        <v>0</v>
      </c>
      <c r="F15787" s="4">
        <f t="shared" si="246"/>
        <v>498983.33333333331</v>
      </c>
    </row>
    <row r="15788" spans="1:6" x14ac:dyDescent="0.3">
      <c r="A15788" t="s">
        <v>16363</v>
      </c>
      <c r="B15788">
        <v>0</v>
      </c>
      <c r="C15788">
        <v>0</v>
      </c>
      <c r="D15788">
        <v>565500</v>
      </c>
      <c r="E15788">
        <v>312800</v>
      </c>
      <c r="F15788" s="4">
        <f t="shared" si="246"/>
        <v>292766.66666666669</v>
      </c>
    </row>
    <row r="15789" spans="1:6" x14ac:dyDescent="0.3">
      <c r="A15789" t="s">
        <v>16364</v>
      </c>
      <c r="B15789">
        <v>2788720</v>
      </c>
      <c r="C15789">
        <v>3007740</v>
      </c>
      <c r="D15789">
        <v>2871450</v>
      </c>
      <c r="E15789">
        <v>3760300</v>
      </c>
      <c r="F15789" s="4">
        <f t="shared" si="246"/>
        <v>3213163.3333333335</v>
      </c>
    </row>
    <row r="15790" spans="1:6" x14ac:dyDescent="0.3">
      <c r="A15790" t="s">
        <v>16365</v>
      </c>
      <c r="B15790">
        <v>0</v>
      </c>
      <c r="C15790">
        <v>0</v>
      </c>
      <c r="D15790">
        <v>929580</v>
      </c>
      <c r="E15790">
        <v>0</v>
      </c>
      <c r="F15790" s="4">
        <f t="shared" si="246"/>
        <v>309860</v>
      </c>
    </row>
    <row r="15791" spans="1:6" x14ac:dyDescent="0.3">
      <c r="A15791" t="s">
        <v>16366</v>
      </c>
      <c r="B15791">
        <v>3602840</v>
      </c>
      <c r="C15791">
        <v>8893840</v>
      </c>
      <c r="D15791">
        <v>2959660</v>
      </c>
      <c r="E15791">
        <v>5913040</v>
      </c>
      <c r="F15791" s="4">
        <f t="shared" si="246"/>
        <v>5922180</v>
      </c>
    </row>
    <row r="15792" spans="1:6" x14ac:dyDescent="0.3">
      <c r="A15792" t="s">
        <v>16367</v>
      </c>
      <c r="B15792">
        <v>832650</v>
      </c>
      <c r="C15792">
        <v>370000</v>
      </c>
      <c r="D15792">
        <v>0</v>
      </c>
      <c r="E15792">
        <v>535080</v>
      </c>
      <c r="F15792" s="4">
        <f t="shared" si="246"/>
        <v>301693.33333333331</v>
      </c>
    </row>
    <row r="15793" spans="1:6" x14ac:dyDescent="0.3">
      <c r="A15793" t="s">
        <v>16368</v>
      </c>
      <c r="B15793">
        <v>1932130</v>
      </c>
      <c r="C15793">
        <v>611580</v>
      </c>
      <c r="D15793">
        <v>0</v>
      </c>
      <c r="E15793">
        <v>1959480</v>
      </c>
      <c r="F15793" s="4">
        <f t="shared" si="246"/>
        <v>857020</v>
      </c>
    </row>
    <row r="15794" spans="1:6" x14ac:dyDescent="0.3">
      <c r="A15794" t="s">
        <v>16369</v>
      </c>
      <c r="B15794">
        <v>2081020</v>
      </c>
      <c r="C15794">
        <v>215800</v>
      </c>
      <c r="D15794">
        <v>2571420</v>
      </c>
      <c r="E15794">
        <v>2194600</v>
      </c>
      <c r="F15794" s="4">
        <f t="shared" si="246"/>
        <v>1660606.6666666667</v>
      </c>
    </row>
    <row r="15795" spans="1:6" x14ac:dyDescent="0.3">
      <c r="A15795" t="s">
        <v>16370</v>
      </c>
      <c r="B15795">
        <v>0</v>
      </c>
      <c r="C15795">
        <v>540540</v>
      </c>
      <c r="D15795">
        <v>1100680</v>
      </c>
      <c r="E15795">
        <v>450560</v>
      </c>
      <c r="F15795" s="4">
        <f t="shared" si="246"/>
        <v>697260</v>
      </c>
    </row>
    <row r="15796" spans="1:6" x14ac:dyDescent="0.3">
      <c r="A15796" t="s">
        <v>16371</v>
      </c>
      <c r="B15796">
        <v>198900</v>
      </c>
      <c r="C15796">
        <v>2057850</v>
      </c>
      <c r="D15796">
        <v>2172779</v>
      </c>
      <c r="E15796">
        <v>2544880</v>
      </c>
      <c r="F15796" s="4">
        <f t="shared" si="246"/>
        <v>2258503</v>
      </c>
    </row>
    <row r="15797" spans="1:6" x14ac:dyDescent="0.3">
      <c r="A15797" t="s">
        <v>16372</v>
      </c>
      <c r="B15797">
        <v>291200</v>
      </c>
      <c r="C15797">
        <v>232960</v>
      </c>
      <c r="D15797">
        <v>0</v>
      </c>
      <c r="E15797">
        <v>0</v>
      </c>
      <c r="F15797" s="4">
        <f t="shared" si="246"/>
        <v>77653.333333333328</v>
      </c>
    </row>
    <row r="15798" spans="1:6" x14ac:dyDescent="0.3">
      <c r="A15798" t="s">
        <v>16373</v>
      </c>
      <c r="B15798">
        <v>0</v>
      </c>
      <c r="C15798">
        <v>940200</v>
      </c>
      <c r="D15798">
        <v>364160</v>
      </c>
      <c r="E15798">
        <v>0</v>
      </c>
      <c r="F15798" s="4">
        <f t="shared" si="246"/>
        <v>434786.66666666669</v>
      </c>
    </row>
    <row r="15799" spans="1:6" x14ac:dyDescent="0.3">
      <c r="A15799" t="s">
        <v>16374</v>
      </c>
      <c r="B15799">
        <v>281190</v>
      </c>
      <c r="C15799">
        <v>237600</v>
      </c>
      <c r="D15799">
        <v>730000</v>
      </c>
      <c r="E15799">
        <v>848120</v>
      </c>
      <c r="F15799" s="4">
        <f t="shared" si="246"/>
        <v>605240</v>
      </c>
    </row>
    <row r="15800" spans="1:6" x14ac:dyDescent="0.3">
      <c r="A15800" t="s">
        <v>16375</v>
      </c>
      <c r="B15800">
        <v>291200</v>
      </c>
      <c r="C15800">
        <v>2253860</v>
      </c>
      <c r="D15800">
        <v>365000</v>
      </c>
      <c r="E15800">
        <v>2105950</v>
      </c>
      <c r="F15800" s="4">
        <f t="shared" si="246"/>
        <v>1574936.6666666667</v>
      </c>
    </row>
    <row r="15801" spans="1:6" x14ac:dyDescent="0.3">
      <c r="A15801" t="s">
        <v>16376</v>
      </c>
      <c r="B15801">
        <v>2187800</v>
      </c>
      <c r="C15801">
        <v>264000</v>
      </c>
      <c r="D15801">
        <v>2531620</v>
      </c>
      <c r="E15801">
        <v>2799040</v>
      </c>
      <c r="F15801" s="4">
        <f t="shared" si="246"/>
        <v>1864886.6666666667</v>
      </c>
    </row>
    <row r="15802" spans="1:6" x14ac:dyDescent="0.3">
      <c r="A15802" t="s">
        <v>16377</v>
      </c>
      <c r="B15802">
        <v>160000</v>
      </c>
      <c r="C15802">
        <v>419100</v>
      </c>
      <c r="D15802">
        <v>0</v>
      </c>
      <c r="E15802">
        <v>450560</v>
      </c>
      <c r="F15802" s="4">
        <f t="shared" si="246"/>
        <v>289886.66666666669</v>
      </c>
    </row>
    <row r="15803" spans="1:6" x14ac:dyDescent="0.3">
      <c r="A15803" t="s">
        <v>16378</v>
      </c>
      <c r="B15803">
        <v>842500</v>
      </c>
      <c r="C15803">
        <v>520000</v>
      </c>
      <c r="D15803">
        <v>775200</v>
      </c>
      <c r="E15803">
        <v>1777780</v>
      </c>
      <c r="F15803" s="4">
        <f t="shared" si="246"/>
        <v>1024326.6666666666</v>
      </c>
    </row>
    <row r="15804" spans="1:6" x14ac:dyDescent="0.3">
      <c r="A15804" t="s">
        <v>16379</v>
      </c>
      <c r="B15804">
        <v>1015500</v>
      </c>
      <c r="C15804">
        <v>499400</v>
      </c>
      <c r="D15804">
        <v>0</v>
      </c>
      <c r="E15804">
        <v>1169800</v>
      </c>
      <c r="F15804" s="4">
        <f t="shared" si="246"/>
        <v>556400</v>
      </c>
    </row>
    <row r="15805" spans="1:6" x14ac:dyDescent="0.3">
      <c r="A15805" t="s">
        <v>16380</v>
      </c>
      <c r="B15805">
        <v>574370</v>
      </c>
      <c r="C15805">
        <v>260000</v>
      </c>
      <c r="D15805">
        <v>370000</v>
      </c>
      <c r="E15805">
        <v>820000</v>
      </c>
      <c r="F15805" s="4">
        <f t="shared" si="246"/>
        <v>483333.33333333331</v>
      </c>
    </row>
    <row r="15806" spans="1:6" x14ac:dyDescent="0.3">
      <c r="A15806" t="s">
        <v>16381</v>
      </c>
      <c r="B15806">
        <v>2073890</v>
      </c>
      <c r="C15806">
        <v>1480000</v>
      </c>
      <c r="D15806">
        <v>1636910</v>
      </c>
      <c r="E15806">
        <v>1219560</v>
      </c>
      <c r="F15806" s="4">
        <f t="shared" si="246"/>
        <v>1445490</v>
      </c>
    </row>
    <row r="15807" spans="1:6" x14ac:dyDescent="0.3">
      <c r="A15807" t="s">
        <v>16382</v>
      </c>
      <c r="B15807">
        <v>0</v>
      </c>
      <c r="C15807">
        <v>2134580</v>
      </c>
      <c r="D15807">
        <v>2079350</v>
      </c>
      <c r="E15807">
        <v>2059240</v>
      </c>
      <c r="F15807" s="4">
        <f t="shared" si="246"/>
        <v>2091056.6666666667</v>
      </c>
    </row>
    <row r="15808" spans="1:6" x14ac:dyDescent="0.3">
      <c r="A15808" t="s">
        <v>16383</v>
      </c>
      <c r="B15808">
        <v>539000</v>
      </c>
      <c r="C15808">
        <v>0</v>
      </c>
      <c r="D15808">
        <v>491400</v>
      </c>
      <c r="E15808">
        <v>563200</v>
      </c>
      <c r="F15808" s="4">
        <f t="shared" si="246"/>
        <v>351533.33333333331</v>
      </c>
    </row>
    <row r="15809" spans="1:6" x14ac:dyDescent="0.3">
      <c r="A15809" t="s">
        <v>16384</v>
      </c>
      <c r="B15809">
        <v>333060</v>
      </c>
      <c r="C15809">
        <v>333060</v>
      </c>
      <c r="D15809">
        <v>534900</v>
      </c>
      <c r="E15809">
        <v>509760</v>
      </c>
      <c r="F15809" s="4">
        <f t="shared" si="246"/>
        <v>459240</v>
      </c>
    </row>
    <row r="15810" spans="1:6" x14ac:dyDescent="0.3">
      <c r="A15810" t="s">
        <v>16385</v>
      </c>
      <c r="B15810">
        <v>0</v>
      </c>
      <c r="C15810">
        <v>1190000</v>
      </c>
      <c r="D15810">
        <v>647680</v>
      </c>
      <c r="E15810">
        <v>867860</v>
      </c>
      <c r="F15810" s="4">
        <f t="shared" si="246"/>
        <v>901846.66666666663</v>
      </c>
    </row>
    <row r="15811" spans="1:6" x14ac:dyDescent="0.3">
      <c r="A15811" t="s">
        <v>16386</v>
      </c>
      <c r="B15811">
        <v>2114640</v>
      </c>
      <c r="C15811">
        <v>0</v>
      </c>
      <c r="D15811">
        <v>0</v>
      </c>
      <c r="E15811">
        <v>0</v>
      </c>
      <c r="F15811" s="4">
        <f t="shared" ref="F15811:F15874" si="247">SUM(C15811:E15811)/3</f>
        <v>0</v>
      </c>
    </row>
    <row r="15812" spans="1:6" x14ac:dyDescent="0.3">
      <c r="A15812" t="s">
        <v>16387</v>
      </c>
      <c r="B15812">
        <v>1612410</v>
      </c>
      <c r="C15812">
        <v>1610960</v>
      </c>
      <c r="D15812">
        <v>0</v>
      </c>
      <c r="E15812">
        <v>1204840</v>
      </c>
      <c r="F15812" s="4">
        <f t="shared" si="247"/>
        <v>938600</v>
      </c>
    </row>
    <row r="15813" spans="1:6" x14ac:dyDescent="0.3">
      <c r="A15813" t="s">
        <v>16388</v>
      </c>
      <c r="B15813">
        <v>0</v>
      </c>
      <c r="C15813">
        <v>1864000</v>
      </c>
      <c r="D15813">
        <v>1231400</v>
      </c>
      <c r="E15813">
        <v>993280</v>
      </c>
      <c r="F15813" s="4">
        <f t="shared" si="247"/>
        <v>1362893.3333333333</v>
      </c>
    </row>
    <row r="15814" spans="1:6" x14ac:dyDescent="0.3">
      <c r="A15814" t="s">
        <v>16389</v>
      </c>
      <c r="B15814">
        <v>633400</v>
      </c>
      <c r="C15814">
        <v>0</v>
      </c>
      <c r="D15814">
        <v>0</v>
      </c>
      <c r="E15814">
        <v>1441960</v>
      </c>
      <c r="F15814" s="4">
        <f t="shared" si="247"/>
        <v>480653.33333333331</v>
      </c>
    </row>
    <row r="15815" spans="1:6" x14ac:dyDescent="0.3">
      <c r="A15815" t="s">
        <v>16390</v>
      </c>
      <c r="B15815">
        <v>0</v>
      </c>
      <c r="C15815">
        <v>2607600</v>
      </c>
      <c r="D15815">
        <v>535080</v>
      </c>
      <c r="E15815">
        <v>2979910</v>
      </c>
      <c r="F15815" s="4">
        <f t="shared" si="247"/>
        <v>2040863.3333333333</v>
      </c>
    </row>
    <row r="15816" spans="1:6" x14ac:dyDescent="0.3">
      <c r="A15816" t="s">
        <v>16391</v>
      </c>
      <c r="B15816">
        <v>809300</v>
      </c>
      <c r="C15816">
        <v>0</v>
      </c>
      <c r="D15816">
        <v>0</v>
      </c>
      <c r="E15816">
        <v>1258900</v>
      </c>
      <c r="F15816" s="4">
        <f t="shared" si="247"/>
        <v>419633.33333333331</v>
      </c>
    </row>
    <row r="15817" spans="1:6" x14ac:dyDescent="0.3">
      <c r="A15817" t="s">
        <v>16392</v>
      </c>
      <c r="B15817">
        <v>617080</v>
      </c>
      <c r="C15817">
        <v>756080</v>
      </c>
      <c r="D15817">
        <v>514960</v>
      </c>
      <c r="E15817">
        <v>2521980</v>
      </c>
      <c r="F15817" s="4">
        <f t="shared" si="247"/>
        <v>1264340</v>
      </c>
    </row>
    <row r="15818" spans="1:6" x14ac:dyDescent="0.3">
      <c r="A15818" t="s">
        <v>16393</v>
      </c>
      <c r="B15818">
        <v>496100</v>
      </c>
      <c r="C15818">
        <v>2307760</v>
      </c>
      <c r="D15818">
        <v>0</v>
      </c>
      <c r="E15818">
        <v>382200</v>
      </c>
      <c r="F15818" s="4">
        <f t="shared" si="247"/>
        <v>896653.33333333337</v>
      </c>
    </row>
    <row r="15819" spans="1:6" x14ac:dyDescent="0.3">
      <c r="A15819" t="s">
        <v>16394</v>
      </c>
      <c r="B15819">
        <v>800800</v>
      </c>
      <c r="C15819">
        <v>906360</v>
      </c>
      <c r="D15819">
        <v>1234870</v>
      </c>
      <c r="E15819">
        <v>2336060</v>
      </c>
      <c r="F15819" s="4">
        <f t="shared" si="247"/>
        <v>1492430</v>
      </c>
    </row>
    <row r="15820" spans="1:6" x14ac:dyDescent="0.3">
      <c r="A15820" t="s">
        <v>16395</v>
      </c>
      <c r="B15820">
        <v>272090</v>
      </c>
      <c r="C15820">
        <v>281190</v>
      </c>
      <c r="D15820">
        <v>313950</v>
      </c>
      <c r="E15820">
        <v>0</v>
      </c>
      <c r="F15820" s="4">
        <f t="shared" si="247"/>
        <v>198380</v>
      </c>
    </row>
    <row r="15821" spans="1:6" x14ac:dyDescent="0.3">
      <c r="A15821" t="s">
        <v>16396</v>
      </c>
      <c r="B15821">
        <v>4514850</v>
      </c>
      <c r="C15821">
        <v>15211900</v>
      </c>
      <c r="D15821">
        <v>959120</v>
      </c>
      <c r="E15821">
        <v>386000</v>
      </c>
      <c r="F15821" s="4">
        <f t="shared" si="247"/>
        <v>5519006.666666667</v>
      </c>
    </row>
    <row r="15822" spans="1:6" x14ac:dyDescent="0.3">
      <c r="A15822" t="s">
        <v>16397</v>
      </c>
      <c r="B15822">
        <v>1125300</v>
      </c>
      <c r="C15822">
        <v>1790000</v>
      </c>
      <c r="D15822">
        <v>234600</v>
      </c>
      <c r="E15822">
        <v>0</v>
      </c>
      <c r="F15822" s="4">
        <f t="shared" si="247"/>
        <v>674866.66666666663</v>
      </c>
    </row>
    <row r="15823" spans="1:6" x14ac:dyDescent="0.3">
      <c r="A15823" t="s">
        <v>16398</v>
      </c>
      <c r="B15823">
        <v>2058420</v>
      </c>
      <c r="C15823">
        <v>0</v>
      </c>
      <c r="D15823">
        <v>763650</v>
      </c>
      <c r="E15823">
        <v>0</v>
      </c>
      <c r="F15823" s="4">
        <f t="shared" si="247"/>
        <v>254550</v>
      </c>
    </row>
    <row r="15824" spans="1:6" x14ac:dyDescent="0.3">
      <c r="A15824" t="s">
        <v>16399</v>
      </c>
      <c r="B15824">
        <v>2210100</v>
      </c>
      <c r="C15824">
        <v>8588190</v>
      </c>
      <c r="D15824">
        <v>5749460</v>
      </c>
      <c r="E15824">
        <v>4789700</v>
      </c>
      <c r="F15824" s="4">
        <f t="shared" si="247"/>
        <v>6375783.333333333</v>
      </c>
    </row>
    <row r="15825" spans="1:6" x14ac:dyDescent="0.3">
      <c r="A15825" t="s">
        <v>16400</v>
      </c>
      <c r="B15825">
        <v>1473550</v>
      </c>
      <c r="C15825">
        <v>0</v>
      </c>
      <c r="D15825">
        <v>1890610</v>
      </c>
      <c r="E15825">
        <v>1926760</v>
      </c>
      <c r="F15825" s="4">
        <f t="shared" si="247"/>
        <v>1272456.6666666667</v>
      </c>
    </row>
    <row r="15826" spans="1:6" x14ac:dyDescent="0.3">
      <c r="A15826" t="s">
        <v>16401</v>
      </c>
      <c r="B15826">
        <v>0</v>
      </c>
      <c r="C15826">
        <v>707750</v>
      </c>
      <c r="D15826">
        <v>1388290</v>
      </c>
      <c r="E15826">
        <v>2234620</v>
      </c>
      <c r="F15826" s="4">
        <f t="shared" si="247"/>
        <v>1443553.3333333333</v>
      </c>
    </row>
    <row r="15827" spans="1:6" x14ac:dyDescent="0.3">
      <c r="A15827" t="s">
        <v>16402</v>
      </c>
      <c r="B15827">
        <v>4040020</v>
      </c>
      <c r="C15827">
        <v>4460000</v>
      </c>
      <c r="D15827">
        <v>4265860</v>
      </c>
      <c r="E15827">
        <v>4072080</v>
      </c>
      <c r="F15827" s="4">
        <f t="shared" si="247"/>
        <v>4265980</v>
      </c>
    </row>
    <row r="15828" spans="1:6" x14ac:dyDescent="0.3">
      <c r="A15828" t="s">
        <v>16403</v>
      </c>
      <c r="B15828">
        <v>2420880</v>
      </c>
      <c r="C15828">
        <v>4005200</v>
      </c>
      <c r="D15828">
        <v>2375100</v>
      </c>
      <c r="E15828">
        <v>3237000</v>
      </c>
      <c r="F15828" s="4">
        <f t="shared" si="247"/>
        <v>3205766.6666666665</v>
      </c>
    </row>
    <row r="15829" spans="1:6" x14ac:dyDescent="0.3">
      <c r="A15829" t="s">
        <v>16404</v>
      </c>
      <c r="B15829">
        <v>0</v>
      </c>
      <c r="C15829">
        <v>1035000</v>
      </c>
      <c r="D15829">
        <v>0</v>
      </c>
      <c r="E15829">
        <v>0</v>
      </c>
      <c r="F15829" s="4">
        <f t="shared" si="247"/>
        <v>345000</v>
      </c>
    </row>
    <row r="15830" spans="1:6" x14ac:dyDescent="0.3">
      <c r="A15830" t="s">
        <v>16405</v>
      </c>
      <c r="B15830">
        <v>3761200</v>
      </c>
      <c r="C15830">
        <v>1223040</v>
      </c>
      <c r="D15830">
        <v>3296010</v>
      </c>
      <c r="E15830">
        <v>3389220</v>
      </c>
      <c r="F15830" s="4">
        <f t="shared" si="247"/>
        <v>2636090</v>
      </c>
    </row>
    <row r="15831" spans="1:6" x14ac:dyDescent="0.3">
      <c r="A15831" t="s">
        <v>16406</v>
      </c>
      <c r="B15831">
        <v>0</v>
      </c>
      <c r="C15831">
        <v>1222130</v>
      </c>
      <c r="D15831">
        <v>311100</v>
      </c>
      <c r="E15831">
        <v>0</v>
      </c>
      <c r="F15831" s="4">
        <f t="shared" si="247"/>
        <v>511076.66666666669</v>
      </c>
    </row>
    <row r="15832" spans="1:6" x14ac:dyDescent="0.3">
      <c r="A15832" t="s">
        <v>16407</v>
      </c>
      <c r="B15832">
        <v>1175720</v>
      </c>
      <c r="C15832">
        <v>0</v>
      </c>
      <c r="D15832">
        <v>1252700</v>
      </c>
      <c r="E15832">
        <v>1525160</v>
      </c>
      <c r="F15832" s="4">
        <f t="shared" si="247"/>
        <v>925953.33333333337</v>
      </c>
    </row>
    <row r="15833" spans="1:6" x14ac:dyDescent="0.3">
      <c r="A15833" t="s">
        <v>16408</v>
      </c>
      <c r="B15833">
        <v>740000</v>
      </c>
      <c r="C15833">
        <v>1083810</v>
      </c>
      <c r="D15833">
        <v>848660</v>
      </c>
      <c r="E15833">
        <v>0</v>
      </c>
      <c r="F15833" s="4">
        <f t="shared" si="247"/>
        <v>644156.66666666663</v>
      </c>
    </row>
    <row r="15834" spans="1:6" x14ac:dyDescent="0.3">
      <c r="A15834" t="s">
        <v>16409</v>
      </c>
      <c r="B15834">
        <v>5838090</v>
      </c>
      <c r="C15834">
        <v>6146030</v>
      </c>
      <c r="D15834">
        <v>4230180</v>
      </c>
      <c r="E15834">
        <v>4205420</v>
      </c>
      <c r="F15834" s="4">
        <f t="shared" si="247"/>
        <v>4860543.333333333</v>
      </c>
    </row>
    <row r="15835" spans="1:6" x14ac:dyDescent="0.3">
      <c r="A15835" t="s">
        <v>16410</v>
      </c>
      <c r="B15835">
        <v>1827200</v>
      </c>
      <c r="C15835">
        <v>1158580</v>
      </c>
      <c r="D15835">
        <v>938900</v>
      </c>
      <c r="E15835">
        <v>3765440</v>
      </c>
      <c r="F15835" s="4">
        <f t="shared" si="247"/>
        <v>1954306.6666666667</v>
      </c>
    </row>
    <row r="15836" spans="1:6" x14ac:dyDescent="0.3">
      <c r="A15836" t="s">
        <v>16411</v>
      </c>
      <c r="B15836">
        <v>985480</v>
      </c>
      <c r="C15836">
        <v>641550</v>
      </c>
      <c r="D15836">
        <v>0</v>
      </c>
      <c r="E15836">
        <v>0</v>
      </c>
      <c r="F15836" s="4">
        <f t="shared" si="247"/>
        <v>213850</v>
      </c>
    </row>
    <row r="15837" spans="1:6" x14ac:dyDescent="0.3">
      <c r="A15837" t="s">
        <v>16412</v>
      </c>
      <c r="B15837">
        <v>0</v>
      </c>
      <c r="C15837">
        <v>0</v>
      </c>
      <c r="D15837">
        <v>234600</v>
      </c>
      <c r="E15837">
        <v>0</v>
      </c>
      <c r="F15837" s="4">
        <f t="shared" si="247"/>
        <v>78200</v>
      </c>
    </row>
    <row r="15838" spans="1:6" x14ac:dyDescent="0.3">
      <c r="A15838" t="s">
        <v>16413</v>
      </c>
      <c r="B15838">
        <v>2991480</v>
      </c>
      <c r="C15838">
        <v>3074650</v>
      </c>
      <c r="D15838">
        <v>2112100</v>
      </c>
      <c r="E15838">
        <v>2157580</v>
      </c>
      <c r="F15838" s="4">
        <f t="shared" si="247"/>
        <v>2448110</v>
      </c>
    </row>
    <row r="15839" spans="1:6" x14ac:dyDescent="0.3">
      <c r="A15839" t="s">
        <v>16414</v>
      </c>
      <c r="B15839">
        <v>6313650</v>
      </c>
      <c r="C15839">
        <v>4124800</v>
      </c>
      <c r="D15839">
        <v>5754840</v>
      </c>
      <c r="E15839">
        <v>10923640</v>
      </c>
      <c r="F15839" s="4">
        <f t="shared" si="247"/>
        <v>6934426.666666667</v>
      </c>
    </row>
    <row r="15840" spans="1:6" x14ac:dyDescent="0.3">
      <c r="A15840" t="s">
        <v>16415</v>
      </c>
      <c r="B15840">
        <v>529620</v>
      </c>
      <c r="C15840">
        <v>230000</v>
      </c>
      <c r="D15840">
        <v>810810</v>
      </c>
      <c r="E15840">
        <v>0</v>
      </c>
      <c r="F15840" s="4">
        <f t="shared" si="247"/>
        <v>346936.66666666669</v>
      </c>
    </row>
    <row r="15841" spans="1:6" x14ac:dyDescent="0.3">
      <c r="A15841" t="s">
        <v>16416</v>
      </c>
      <c r="B15841">
        <v>1221000</v>
      </c>
      <c r="C15841">
        <v>647200</v>
      </c>
      <c r="D15841">
        <v>0</v>
      </c>
      <c r="E15841">
        <v>0</v>
      </c>
      <c r="F15841" s="4">
        <f t="shared" si="247"/>
        <v>215733.33333333334</v>
      </c>
    </row>
    <row r="15842" spans="1:6" x14ac:dyDescent="0.3">
      <c r="A15842" t="s">
        <v>16417</v>
      </c>
      <c r="B15842">
        <v>2598960</v>
      </c>
      <c r="C15842">
        <v>95550</v>
      </c>
      <c r="D15842">
        <v>6902340</v>
      </c>
      <c r="E15842">
        <v>10127090</v>
      </c>
      <c r="F15842" s="4">
        <f t="shared" si="247"/>
        <v>5708326.666666667</v>
      </c>
    </row>
    <row r="15843" spans="1:6" x14ac:dyDescent="0.3">
      <c r="A15843" t="s">
        <v>16418</v>
      </c>
      <c r="B15843">
        <v>0</v>
      </c>
      <c r="C15843">
        <v>1094110</v>
      </c>
      <c r="D15843">
        <v>1607110</v>
      </c>
      <c r="E15843">
        <v>1036000</v>
      </c>
      <c r="F15843" s="4">
        <f t="shared" si="247"/>
        <v>1245740</v>
      </c>
    </row>
    <row r="15844" spans="1:6" x14ac:dyDescent="0.3">
      <c r="A15844" t="s">
        <v>16419</v>
      </c>
      <c r="B15844">
        <v>0</v>
      </c>
      <c r="C15844">
        <v>350000</v>
      </c>
      <c r="D15844">
        <v>0</v>
      </c>
      <c r="E15844">
        <v>450560</v>
      </c>
      <c r="F15844" s="4">
        <f t="shared" si="247"/>
        <v>266853.33333333331</v>
      </c>
    </row>
    <row r="15845" spans="1:6" x14ac:dyDescent="0.3">
      <c r="A15845" t="s">
        <v>16420</v>
      </c>
      <c r="B15845">
        <v>28644680</v>
      </c>
      <c r="C15845">
        <v>14942400</v>
      </c>
      <c r="D15845">
        <v>4331600</v>
      </c>
      <c r="E15845">
        <v>0</v>
      </c>
      <c r="F15845" s="4">
        <f t="shared" si="247"/>
        <v>6424666.666666667</v>
      </c>
    </row>
    <row r="15846" spans="1:6" x14ac:dyDescent="0.3">
      <c r="A15846" t="s">
        <v>16421</v>
      </c>
      <c r="B15846">
        <v>6275940</v>
      </c>
      <c r="C15846">
        <v>1872780</v>
      </c>
      <c r="D15846">
        <v>8187410</v>
      </c>
      <c r="E15846">
        <v>5073100</v>
      </c>
      <c r="F15846" s="4">
        <f t="shared" si="247"/>
        <v>5044430</v>
      </c>
    </row>
    <row r="15847" spans="1:6" x14ac:dyDescent="0.3">
      <c r="A15847" t="s">
        <v>16422</v>
      </c>
      <c r="B15847">
        <v>278000</v>
      </c>
      <c r="C15847">
        <v>2900510</v>
      </c>
      <c r="D15847">
        <v>2807000</v>
      </c>
      <c r="E15847">
        <v>2622000</v>
      </c>
      <c r="F15847" s="4">
        <f t="shared" si="247"/>
        <v>2776503.3333333335</v>
      </c>
    </row>
    <row r="15848" spans="1:6" x14ac:dyDescent="0.3">
      <c r="A15848" t="s">
        <v>16423</v>
      </c>
      <c r="B15848">
        <v>2379650</v>
      </c>
      <c r="C15848">
        <v>933660</v>
      </c>
      <c r="D15848">
        <v>4974000</v>
      </c>
      <c r="E15848">
        <v>705250</v>
      </c>
      <c r="F15848" s="4">
        <f t="shared" si="247"/>
        <v>2204303.3333333335</v>
      </c>
    </row>
    <row r="15849" spans="1:6" x14ac:dyDescent="0.3">
      <c r="A15849" t="s">
        <v>16424</v>
      </c>
      <c r="B15849">
        <v>0</v>
      </c>
      <c r="C15849">
        <v>431340</v>
      </c>
      <c r="D15849">
        <v>0</v>
      </c>
      <c r="E15849">
        <v>402000</v>
      </c>
      <c r="F15849" s="4">
        <f t="shared" si="247"/>
        <v>277780</v>
      </c>
    </row>
    <row r="15850" spans="1:6" x14ac:dyDescent="0.3">
      <c r="A15850" t="s">
        <v>567</v>
      </c>
      <c r="B15850">
        <v>720340</v>
      </c>
      <c r="C15850">
        <v>0</v>
      </c>
      <c r="D15850">
        <v>149400</v>
      </c>
      <c r="E15850">
        <v>0</v>
      </c>
      <c r="F15850" s="4">
        <f t="shared" si="247"/>
        <v>49800</v>
      </c>
    </row>
    <row r="15851" spans="1:6" x14ac:dyDescent="0.3">
      <c r="A15851" t="s">
        <v>16425</v>
      </c>
      <c r="B15851">
        <v>793800</v>
      </c>
      <c r="C15851">
        <v>740000</v>
      </c>
      <c r="D15851">
        <v>0</v>
      </c>
      <c r="E15851">
        <v>0</v>
      </c>
      <c r="F15851" s="4">
        <f t="shared" si="247"/>
        <v>246666.66666666666</v>
      </c>
    </row>
    <row r="15852" spans="1:6" x14ac:dyDescent="0.3">
      <c r="A15852" t="s">
        <v>16426</v>
      </c>
      <c r="B15852">
        <v>0</v>
      </c>
      <c r="C15852">
        <v>3178810</v>
      </c>
      <c r="D15852">
        <v>807500</v>
      </c>
      <c r="E15852">
        <v>0</v>
      </c>
      <c r="F15852" s="4">
        <f t="shared" si="247"/>
        <v>1328770</v>
      </c>
    </row>
    <row r="15853" spans="1:6" x14ac:dyDescent="0.3">
      <c r="A15853" t="s">
        <v>16427</v>
      </c>
      <c r="B15853">
        <v>339000</v>
      </c>
      <c r="C15853">
        <v>810810</v>
      </c>
      <c r="D15853">
        <v>1345890</v>
      </c>
      <c r="E15853">
        <v>0</v>
      </c>
      <c r="F15853" s="4">
        <f t="shared" si="247"/>
        <v>718900</v>
      </c>
    </row>
    <row r="15854" spans="1:6" x14ac:dyDescent="0.3">
      <c r="A15854" t="s">
        <v>16428</v>
      </c>
      <c r="B15854">
        <v>0</v>
      </c>
      <c r="C15854">
        <v>1563720</v>
      </c>
      <c r="D15854">
        <v>259250</v>
      </c>
      <c r="E15854">
        <v>768200</v>
      </c>
      <c r="F15854" s="4">
        <f t="shared" si="247"/>
        <v>863723.33333333337</v>
      </c>
    </row>
    <row r="15855" spans="1:6" x14ac:dyDescent="0.3">
      <c r="A15855" t="s">
        <v>16429</v>
      </c>
      <c r="B15855">
        <v>0</v>
      </c>
      <c r="C15855">
        <v>1111790</v>
      </c>
      <c r="D15855">
        <v>1076530</v>
      </c>
      <c r="E15855">
        <v>716150</v>
      </c>
      <c r="F15855" s="4">
        <f t="shared" si="247"/>
        <v>968156.66666666663</v>
      </c>
    </row>
    <row r="15856" spans="1:6" x14ac:dyDescent="0.3">
      <c r="A15856" t="s">
        <v>16430</v>
      </c>
      <c r="B15856">
        <v>11604400</v>
      </c>
      <c r="C15856">
        <v>20882440</v>
      </c>
      <c r="D15856">
        <v>10822500</v>
      </c>
      <c r="E15856">
        <v>14780100</v>
      </c>
      <c r="F15856" s="4">
        <f t="shared" si="247"/>
        <v>15495013.333333334</v>
      </c>
    </row>
    <row r="15857" spans="1:6" x14ac:dyDescent="0.3">
      <c r="A15857" t="s">
        <v>16431</v>
      </c>
      <c r="B15857">
        <v>0</v>
      </c>
      <c r="C15857">
        <v>561010</v>
      </c>
      <c r="D15857">
        <v>0</v>
      </c>
      <c r="E15857">
        <v>2034850</v>
      </c>
      <c r="F15857" s="4">
        <f t="shared" si="247"/>
        <v>865286.66666666663</v>
      </c>
    </row>
    <row r="15858" spans="1:6" x14ac:dyDescent="0.3">
      <c r="A15858" t="s">
        <v>16432</v>
      </c>
      <c r="B15858">
        <v>0</v>
      </c>
      <c r="C15858">
        <v>4831270</v>
      </c>
      <c r="D15858">
        <v>8363250</v>
      </c>
      <c r="E15858">
        <v>14716590</v>
      </c>
      <c r="F15858" s="4">
        <f t="shared" si="247"/>
        <v>9303703.333333334</v>
      </c>
    </row>
    <row r="15859" spans="1:6" x14ac:dyDescent="0.3">
      <c r="A15859" t="s">
        <v>16433</v>
      </c>
      <c r="B15859">
        <v>423000</v>
      </c>
      <c r="C15859">
        <v>1122200</v>
      </c>
      <c r="D15859">
        <v>0</v>
      </c>
      <c r="E15859">
        <v>402000</v>
      </c>
      <c r="F15859" s="4">
        <f t="shared" si="247"/>
        <v>508066.66666666669</v>
      </c>
    </row>
    <row r="15860" spans="1:6" x14ac:dyDescent="0.3">
      <c r="A15860" t="s">
        <v>16434</v>
      </c>
      <c r="B15860">
        <v>350000</v>
      </c>
      <c r="C15860">
        <v>2111040</v>
      </c>
      <c r="D15860">
        <v>2062420</v>
      </c>
      <c r="E15860">
        <v>2855200</v>
      </c>
      <c r="F15860" s="4">
        <f t="shared" si="247"/>
        <v>2342886.6666666665</v>
      </c>
    </row>
    <row r="15861" spans="1:6" x14ac:dyDescent="0.3">
      <c r="A15861" t="s">
        <v>16435</v>
      </c>
      <c r="B15861">
        <v>0</v>
      </c>
      <c r="C15861">
        <v>0</v>
      </c>
      <c r="D15861">
        <v>478660</v>
      </c>
      <c r="E15861">
        <v>334880</v>
      </c>
      <c r="F15861" s="4">
        <f t="shared" si="247"/>
        <v>271180</v>
      </c>
    </row>
    <row r="15862" spans="1:6" x14ac:dyDescent="0.3">
      <c r="A15862" t="s">
        <v>16436</v>
      </c>
      <c r="B15862">
        <v>620000</v>
      </c>
      <c r="C15862">
        <v>370000</v>
      </c>
      <c r="D15862">
        <v>0</v>
      </c>
      <c r="E15862">
        <v>0</v>
      </c>
      <c r="F15862" s="4">
        <f t="shared" si="247"/>
        <v>123333.33333333333</v>
      </c>
    </row>
    <row r="15863" spans="1:6" x14ac:dyDescent="0.3">
      <c r="A15863" t="s">
        <v>16437</v>
      </c>
      <c r="B15863">
        <v>0</v>
      </c>
      <c r="C15863">
        <v>560700</v>
      </c>
      <c r="D15863">
        <v>0</v>
      </c>
      <c r="E15863">
        <v>0</v>
      </c>
      <c r="F15863" s="4">
        <f t="shared" si="247"/>
        <v>186900</v>
      </c>
    </row>
    <row r="15864" spans="1:6" x14ac:dyDescent="0.3">
      <c r="A15864" t="s">
        <v>16438</v>
      </c>
      <c r="B15864">
        <v>719960</v>
      </c>
      <c r="C15864">
        <v>2613860</v>
      </c>
      <c r="D15864">
        <v>1598810</v>
      </c>
      <c r="E15864">
        <v>1255620</v>
      </c>
      <c r="F15864" s="4">
        <f t="shared" si="247"/>
        <v>1822763.3333333333</v>
      </c>
    </row>
    <row r="15865" spans="1:6" x14ac:dyDescent="0.3">
      <c r="A15865" t="s">
        <v>16439</v>
      </c>
      <c r="B15865">
        <v>0</v>
      </c>
      <c r="C15865">
        <v>1282200</v>
      </c>
      <c r="D15865">
        <v>0</v>
      </c>
      <c r="E15865">
        <v>709800</v>
      </c>
      <c r="F15865" s="4">
        <f t="shared" si="247"/>
        <v>664000</v>
      </c>
    </row>
    <row r="15866" spans="1:6" x14ac:dyDescent="0.3">
      <c r="A15866" t="s">
        <v>16440</v>
      </c>
      <c r="B15866">
        <v>761980</v>
      </c>
      <c r="C15866">
        <v>404950</v>
      </c>
      <c r="D15866">
        <v>581490</v>
      </c>
      <c r="E15866">
        <v>234600</v>
      </c>
      <c r="F15866" s="4">
        <f t="shared" si="247"/>
        <v>407013.33333333331</v>
      </c>
    </row>
    <row r="15867" spans="1:6" x14ac:dyDescent="0.3">
      <c r="A15867" t="s">
        <v>16441</v>
      </c>
      <c r="B15867">
        <v>0</v>
      </c>
      <c r="C15867">
        <v>0</v>
      </c>
      <c r="D15867">
        <v>436800</v>
      </c>
      <c r="E15867">
        <v>0</v>
      </c>
      <c r="F15867" s="4">
        <f t="shared" si="247"/>
        <v>145600</v>
      </c>
    </row>
    <row r="15868" spans="1:6" x14ac:dyDescent="0.3">
      <c r="A15868" t="s">
        <v>16442</v>
      </c>
      <c r="B15868">
        <v>478660</v>
      </c>
      <c r="C15868">
        <v>230000</v>
      </c>
      <c r="D15868">
        <v>768950</v>
      </c>
      <c r="E15868">
        <v>386000</v>
      </c>
      <c r="F15868" s="4">
        <f t="shared" si="247"/>
        <v>461650</v>
      </c>
    </row>
    <row r="15869" spans="1:6" x14ac:dyDescent="0.3">
      <c r="A15869" t="s">
        <v>16443</v>
      </c>
      <c r="B15869">
        <v>2131220</v>
      </c>
      <c r="C15869">
        <v>4500860</v>
      </c>
      <c r="D15869">
        <v>2218580</v>
      </c>
      <c r="E15869">
        <v>4484610</v>
      </c>
      <c r="F15869" s="4">
        <f t="shared" si="247"/>
        <v>3734683.3333333335</v>
      </c>
    </row>
    <row r="15870" spans="1:6" x14ac:dyDescent="0.3">
      <c r="A15870" t="s">
        <v>16444</v>
      </c>
      <c r="B15870">
        <v>1151520</v>
      </c>
      <c r="C15870">
        <v>251160</v>
      </c>
      <c r="D15870">
        <v>698120</v>
      </c>
      <c r="E15870">
        <v>1230300</v>
      </c>
      <c r="F15870" s="4">
        <f t="shared" si="247"/>
        <v>726526.66666666663</v>
      </c>
    </row>
    <row r="15871" spans="1:6" x14ac:dyDescent="0.3">
      <c r="A15871" t="s">
        <v>16445</v>
      </c>
      <c r="B15871">
        <v>8228110</v>
      </c>
      <c r="C15871">
        <v>6219080</v>
      </c>
      <c r="D15871">
        <v>2096640</v>
      </c>
      <c r="E15871">
        <v>382200</v>
      </c>
      <c r="F15871" s="4">
        <f t="shared" si="247"/>
        <v>2899306.6666666665</v>
      </c>
    </row>
    <row r="15872" spans="1:6" x14ac:dyDescent="0.3">
      <c r="A15872" t="s">
        <v>16446</v>
      </c>
      <c r="B15872">
        <v>1428700</v>
      </c>
      <c r="C15872">
        <v>1480000</v>
      </c>
      <c r="D15872">
        <v>1435980</v>
      </c>
      <c r="E15872">
        <v>0</v>
      </c>
      <c r="F15872" s="4">
        <f t="shared" si="247"/>
        <v>971993.33333333337</v>
      </c>
    </row>
    <row r="15873" spans="1:6" x14ac:dyDescent="0.3">
      <c r="A15873" t="s">
        <v>16447</v>
      </c>
      <c r="B15873">
        <v>0</v>
      </c>
      <c r="C15873">
        <v>0</v>
      </c>
      <c r="D15873">
        <v>796219</v>
      </c>
      <c r="E15873">
        <v>256000</v>
      </c>
      <c r="F15873" s="4">
        <f t="shared" si="247"/>
        <v>350739.66666666669</v>
      </c>
    </row>
    <row r="15874" spans="1:6" x14ac:dyDescent="0.3">
      <c r="A15874" t="s">
        <v>16448</v>
      </c>
      <c r="B15874">
        <v>3999700</v>
      </c>
      <c r="C15874">
        <v>6202500</v>
      </c>
      <c r="D15874">
        <v>4901580</v>
      </c>
      <c r="E15874">
        <v>4062400</v>
      </c>
      <c r="F15874" s="4">
        <f t="shared" si="247"/>
        <v>5055493.333333333</v>
      </c>
    </row>
    <row r="15875" spans="1:6" x14ac:dyDescent="0.3">
      <c r="A15875" t="s">
        <v>16449</v>
      </c>
      <c r="B15875">
        <v>633360</v>
      </c>
      <c r="C15875">
        <v>0</v>
      </c>
      <c r="D15875">
        <v>1161140</v>
      </c>
      <c r="E15875">
        <v>0</v>
      </c>
      <c r="F15875" s="4">
        <f t="shared" ref="F15875:F15938" si="248">SUM(C15875:E15875)/3</f>
        <v>387046.66666666669</v>
      </c>
    </row>
    <row r="15876" spans="1:6" x14ac:dyDescent="0.3">
      <c r="A15876" t="s">
        <v>16450</v>
      </c>
      <c r="B15876">
        <v>0</v>
      </c>
      <c r="C15876">
        <v>3428880</v>
      </c>
      <c r="D15876">
        <v>533400</v>
      </c>
      <c r="E15876">
        <v>2830560</v>
      </c>
      <c r="F15876" s="4">
        <f t="shared" si="248"/>
        <v>2264280</v>
      </c>
    </row>
    <row r="15877" spans="1:6" x14ac:dyDescent="0.3">
      <c r="A15877" t="s">
        <v>16451</v>
      </c>
      <c r="B15877">
        <v>4429400</v>
      </c>
      <c r="C15877">
        <v>3099610</v>
      </c>
      <c r="D15877">
        <v>2362680</v>
      </c>
      <c r="E15877">
        <v>3066260</v>
      </c>
      <c r="F15877" s="4">
        <f t="shared" si="248"/>
        <v>2842850</v>
      </c>
    </row>
    <row r="15878" spans="1:6" x14ac:dyDescent="0.3">
      <c r="A15878" t="s">
        <v>16452</v>
      </c>
      <c r="B15878">
        <v>0</v>
      </c>
      <c r="C15878">
        <v>593860</v>
      </c>
      <c r="D15878">
        <v>1110000</v>
      </c>
      <c r="E15878">
        <v>820000</v>
      </c>
      <c r="F15878" s="4">
        <f t="shared" si="248"/>
        <v>841286.66666666663</v>
      </c>
    </row>
    <row r="15879" spans="1:6" x14ac:dyDescent="0.3">
      <c r="A15879" t="s">
        <v>16453</v>
      </c>
      <c r="B15879">
        <v>2851770</v>
      </c>
      <c r="C15879">
        <v>618800</v>
      </c>
      <c r="D15879">
        <v>780600</v>
      </c>
      <c r="E15879">
        <v>382200</v>
      </c>
      <c r="F15879" s="4">
        <f t="shared" si="248"/>
        <v>593866.66666666663</v>
      </c>
    </row>
    <row r="15880" spans="1:6" x14ac:dyDescent="0.3">
      <c r="A15880" t="s">
        <v>16454</v>
      </c>
      <c r="B15880">
        <v>597040</v>
      </c>
      <c r="C15880">
        <v>0</v>
      </c>
      <c r="D15880">
        <v>0</v>
      </c>
      <c r="E15880">
        <v>798220</v>
      </c>
      <c r="F15880" s="4">
        <f t="shared" si="248"/>
        <v>266073.33333333331</v>
      </c>
    </row>
    <row r="15881" spans="1:6" x14ac:dyDescent="0.3">
      <c r="A15881" t="s">
        <v>16455</v>
      </c>
      <c r="B15881">
        <v>270000</v>
      </c>
      <c r="C15881">
        <v>2474500</v>
      </c>
      <c r="D15881">
        <v>2078920</v>
      </c>
      <c r="E15881">
        <v>2325080</v>
      </c>
      <c r="F15881" s="4">
        <f t="shared" si="248"/>
        <v>2292833.3333333335</v>
      </c>
    </row>
    <row r="15882" spans="1:6" x14ac:dyDescent="0.3">
      <c r="A15882" t="s">
        <v>16456</v>
      </c>
      <c r="B15882">
        <v>333060</v>
      </c>
      <c r="C15882">
        <v>411950</v>
      </c>
      <c r="D15882">
        <v>19638840</v>
      </c>
      <c r="E15882">
        <v>1177700</v>
      </c>
      <c r="F15882" s="4">
        <f t="shared" si="248"/>
        <v>7076163.333333333</v>
      </c>
    </row>
    <row r="15883" spans="1:6" x14ac:dyDescent="0.3">
      <c r="A15883" t="s">
        <v>16457</v>
      </c>
      <c r="B15883">
        <v>3339340</v>
      </c>
      <c r="C15883">
        <v>9602120</v>
      </c>
      <c r="D15883">
        <v>11209200</v>
      </c>
      <c r="E15883">
        <v>20086550</v>
      </c>
      <c r="F15883" s="4">
        <f t="shared" si="248"/>
        <v>13632623.333333334</v>
      </c>
    </row>
    <row r="15884" spans="1:6" x14ac:dyDescent="0.3">
      <c r="A15884" t="s">
        <v>16458</v>
      </c>
      <c r="B15884">
        <v>0</v>
      </c>
      <c r="C15884">
        <v>0</v>
      </c>
      <c r="D15884">
        <v>2797800</v>
      </c>
      <c r="E15884">
        <v>0</v>
      </c>
      <c r="F15884" s="4">
        <f t="shared" si="248"/>
        <v>932600</v>
      </c>
    </row>
    <row r="15885" spans="1:6" x14ac:dyDescent="0.3">
      <c r="A15885" t="s">
        <v>16459</v>
      </c>
      <c r="B15885">
        <v>0</v>
      </c>
      <c r="C15885">
        <v>2220000</v>
      </c>
      <c r="D15885">
        <v>1480000</v>
      </c>
      <c r="E15885">
        <v>5361200</v>
      </c>
      <c r="F15885" s="4">
        <f t="shared" si="248"/>
        <v>3020400</v>
      </c>
    </row>
    <row r="15886" spans="1:6" x14ac:dyDescent="0.3">
      <c r="A15886" t="s">
        <v>16460</v>
      </c>
      <c r="B15886">
        <v>2064700</v>
      </c>
      <c r="C15886">
        <v>647680</v>
      </c>
      <c r="D15886">
        <v>3047680</v>
      </c>
      <c r="E15886">
        <v>2001420</v>
      </c>
      <c r="F15886" s="4">
        <f t="shared" si="248"/>
        <v>1898926.6666666667</v>
      </c>
    </row>
    <row r="15887" spans="1:6" x14ac:dyDescent="0.3">
      <c r="A15887" t="s">
        <v>16461</v>
      </c>
      <c r="B15887">
        <v>1265440</v>
      </c>
      <c r="C15887">
        <v>411320</v>
      </c>
      <c r="D15887">
        <v>515790</v>
      </c>
      <c r="E15887">
        <v>1248080</v>
      </c>
      <c r="F15887" s="4">
        <f t="shared" si="248"/>
        <v>725063.33333333337</v>
      </c>
    </row>
    <row r="15888" spans="1:6" x14ac:dyDescent="0.3">
      <c r="A15888" t="s">
        <v>16462</v>
      </c>
      <c r="B15888">
        <v>1021020</v>
      </c>
      <c r="C15888">
        <v>6100640</v>
      </c>
      <c r="D15888">
        <v>7711290</v>
      </c>
      <c r="E15888">
        <v>11933340</v>
      </c>
      <c r="F15888" s="4">
        <f t="shared" si="248"/>
        <v>8581756.666666666</v>
      </c>
    </row>
    <row r="15889" spans="1:6" x14ac:dyDescent="0.3">
      <c r="A15889" t="s">
        <v>16463</v>
      </c>
      <c r="B15889">
        <v>2596400</v>
      </c>
      <c r="C15889">
        <v>397800</v>
      </c>
      <c r="D15889">
        <v>1277980</v>
      </c>
      <c r="E15889">
        <v>2102750</v>
      </c>
      <c r="F15889" s="4">
        <f t="shared" si="248"/>
        <v>1259510</v>
      </c>
    </row>
    <row r="15890" spans="1:6" x14ac:dyDescent="0.3">
      <c r="A15890" t="s">
        <v>16464</v>
      </c>
      <c r="B15890">
        <v>2366000</v>
      </c>
      <c r="C15890">
        <v>4515150</v>
      </c>
      <c r="D15890">
        <v>5084750</v>
      </c>
      <c r="E15890">
        <v>4889400</v>
      </c>
      <c r="F15890" s="4">
        <f t="shared" si="248"/>
        <v>4829766.666666667</v>
      </c>
    </row>
    <row r="15891" spans="1:6" x14ac:dyDescent="0.3">
      <c r="A15891" t="s">
        <v>16465</v>
      </c>
      <c r="B15891">
        <v>453180</v>
      </c>
      <c r="C15891">
        <v>4682060</v>
      </c>
      <c r="D15891">
        <v>2394860</v>
      </c>
      <c r="E15891">
        <v>4255980</v>
      </c>
      <c r="F15891" s="4">
        <f t="shared" si="248"/>
        <v>3777633.3333333335</v>
      </c>
    </row>
    <row r="15892" spans="1:6" x14ac:dyDescent="0.3">
      <c r="A15892" t="s">
        <v>16466</v>
      </c>
      <c r="B15892">
        <v>0</v>
      </c>
      <c r="C15892">
        <v>0</v>
      </c>
      <c r="D15892">
        <v>264600</v>
      </c>
      <c r="E15892">
        <v>1168520</v>
      </c>
      <c r="F15892" s="4">
        <f t="shared" si="248"/>
        <v>477706.66666666669</v>
      </c>
    </row>
    <row r="15893" spans="1:6" x14ac:dyDescent="0.3">
      <c r="A15893" t="s">
        <v>16467</v>
      </c>
      <c r="B15893">
        <v>0</v>
      </c>
      <c r="C15893">
        <v>450000</v>
      </c>
      <c r="D15893">
        <v>0</v>
      </c>
      <c r="E15893">
        <v>2346800</v>
      </c>
      <c r="F15893" s="4">
        <f t="shared" si="248"/>
        <v>932266.66666666663</v>
      </c>
    </row>
    <row r="15894" spans="1:6" x14ac:dyDescent="0.3">
      <c r="A15894" t="s">
        <v>16468</v>
      </c>
      <c r="B15894">
        <v>0</v>
      </c>
      <c r="C15894">
        <v>0</v>
      </c>
      <c r="D15894">
        <v>2589860</v>
      </c>
      <c r="E15894">
        <v>0</v>
      </c>
      <c r="F15894" s="4">
        <f t="shared" si="248"/>
        <v>863286.66666666663</v>
      </c>
    </row>
    <row r="15895" spans="1:6" x14ac:dyDescent="0.3">
      <c r="A15895" t="s">
        <v>16469</v>
      </c>
      <c r="B15895">
        <v>2087300</v>
      </c>
      <c r="C15895">
        <v>256000</v>
      </c>
      <c r="D15895">
        <v>1173900</v>
      </c>
      <c r="E15895">
        <v>1004600</v>
      </c>
      <c r="F15895" s="4">
        <f t="shared" si="248"/>
        <v>811500</v>
      </c>
    </row>
    <row r="15896" spans="1:6" x14ac:dyDescent="0.3">
      <c r="A15896" t="s">
        <v>16470</v>
      </c>
      <c r="B15896">
        <v>0</v>
      </c>
      <c r="C15896">
        <v>370000</v>
      </c>
      <c r="D15896">
        <v>0</v>
      </c>
      <c r="E15896">
        <v>0</v>
      </c>
      <c r="F15896" s="4">
        <f t="shared" si="248"/>
        <v>123333.33333333333</v>
      </c>
    </row>
    <row r="15897" spans="1:6" x14ac:dyDescent="0.3">
      <c r="A15897" t="s">
        <v>16471</v>
      </c>
      <c r="B15897">
        <v>0</v>
      </c>
      <c r="C15897">
        <v>0</v>
      </c>
      <c r="D15897">
        <v>1286000</v>
      </c>
      <c r="E15897">
        <v>234600</v>
      </c>
      <c r="F15897" s="4">
        <f t="shared" si="248"/>
        <v>506866.66666666669</v>
      </c>
    </row>
    <row r="15898" spans="1:6" x14ac:dyDescent="0.3">
      <c r="A15898" t="s">
        <v>16472</v>
      </c>
      <c r="B15898">
        <v>0</v>
      </c>
      <c r="C15898">
        <v>573300</v>
      </c>
      <c r="D15898">
        <v>1265790</v>
      </c>
      <c r="E15898">
        <v>1968540</v>
      </c>
      <c r="F15898" s="4">
        <f t="shared" si="248"/>
        <v>1269210</v>
      </c>
    </row>
    <row r="15899" spans="1:6" x14ac:dyDescent="0.3">
      <c r="A15899" t="s">
        <v>16473</v>
      </c>
      <c r="B15899">
        <v>366000</v>
      </c>
      <c r="C15899">
        <v>276000</v>
      </c>
      <c r="D15899">
        <v>0</v>
      </c>
      <c r="E15899">
        <v>0</v>
      </c>
      <c r="F15899" s="4">
        <f t="shared" si="248"/>
        <v>92000</v>
      </c>
    </row>
    <row r="15900" spans="1:6" x14ac:dyDescent="0.3">
      <c r="A15900" t="s">
        <v>16474</v>
      </c>
      <c r="B15900">
        <v>291200</v>
      </c>
      <c r="C15900">
        <v>0</v>
      </c>
      <c r="D15900">
        <v>534170</v>
      </c>
      <c r="E15900">
        <v>0</v>
      </c>
      <c r="F15900" s="4">
        <f t="shared" si="248"/>
        <v>178056.66666666666</v>
      </c>
    </row>
    <row r="15901" spans="1:6" x14ac:dyDescent="0.3">
      <c r="A15901" t="s">
        <v>16475</v>
      </c>
      <c r="B15901">
        <v>827190</v>
      </c>
      <c r="C15901">
        <v>459320</v>
      </c>
      <c r="D15901">
        <v>382200</v>
      </c>
      <c r="E15901">
        <v>382200</v>
      </c>
      <c r="F15901" s="4">
        <f t="shared" si="248"/>
        <v>407906.66666666669</v>
      </c>
    </row>
    <row r="15902" spans="1:6" x14ac:dyDescent="0.3">
      <c r="A15902" t="s">
        <v>16476</v>
      </c>
      <c r="B15902">
        <v>2579480</v>
      </c>
      <c r="C15902">
        <v>3499270</v>
      </c>
      <c r="D15902">
        <v>3071980</v>
      </c>
      <c r="E15902">
        <v>0</v>
      </c>
      <c r="F15902" s="4">
        <f t="shared" si="248"/>
        <v>2190416.6666666665</v>
      </c>
    </row>
    <row r="15903" spans="1:6" x14ac:dyDescent="0.3">
      <c r="A15903" t="s">
        <v>16477</v>
      </c>
      <c r="B15903">
        <v>1148960</v>
      </c>
      <c r="C15903">
        <v>830000</v>
      </c>
      <c r="D15903">
        <v>0</v>
      </c>
      <c r="E15903">
        <v>386000</v>
      </c>
      <c r="F15903" s="4">
        <f t="shared" si="248"/>
        <v>405333.33333333331</v>
      </c>
    </row>
    <row r="15904" spans="1:6" x14ac:dyDescent="0.3">
      <c r="A15904" t="s">
        <v>16478</v>
      </c>
      <c r="B15904">
        <v>611520</v>
      </c>
      <c r="C15904">
        <v>1305850</v>
      </c>
      <c r="D15904">
        <v>740000</v>
      </c>
      <c r="E15904">
        <v>0</v>
      </c>
      <c r="F15904" s="4">
        <f t="shared" si="248"/>
        <v>681950</v>
      </c>
    </row>
    <row r="15905" spans="1:6" x14ac:dyDescent="0.3">
      <c r="A15905" t="s">
        <v>16479</v>
      </c>
      <c r="B15905">
        <v>647680</v>
      </c>
      <c r="C15905">
        <v>647680</v>
      </c>
      <c r="D15905">
        <v>557830</v>
      </c>
      <c r="E15905">
        <v>0</v>
      </c>
      <c r="F15905" s="4">
        <f t="shared" si="248"/>
        <v>401836.66666666669</v>
      </c>
    </row>
    <row r="15906" spans="1:6" x14ac:dyDescent="0.3">
      <c r="A15906" t="s">
        <v>16480</v>
      </c>
      <c r="B15906">
        <v>0</v>
      </c>
      <c r="C15906">
        <v>0</v>
      </c>
      <c r="D15906">
        <v>967800</v>
      </c>
      <c r="E15906">
        <v>564200</v>
      </c>
      <c r="F15906" s="4">
        <f t="shared" si="248"/>
        <v>510666.66666666669</v>
      </c>
    </row>
    <row r="15907" spans="1:6" x14ac:dyDescent="0.3">
      <c r="A15907" t="s">
        <v>16481</v>
      </c>
      <c r="B15907">
        <v>264000</v>
      </c>
      <c r="C15907">
        <v>0</v>
      </c>
      <c r="D15907">
        <v>0</v>
      </c>
      <c r="E15907">
        <v>0</v>
      </c>
      <c r="F15907" s="4">
        <f t="shared" si="248"/>
        <v>0</v>
      </c>
    </row>
    <row r="15908" spans="1:6" x14ac:dyDescent="0.3">
      <c r="A15908" t="s">
        <v>16482</v>
      </c>
      <c r="B15908">
        <v>1302900</v>
      </c>
      <c r="C15908">
        <v>2046400</v>
      </c>
      <c r="D15908">
        <v>2201630</v>
      </c>
      <c r="E15908">
        <v>2220560</v>
      </c>
      <c r="F15908" s="4">
        <f t="shared" si="248"/>
        <v>2156196.6666666665</v>
      </c>
    </row>
    <row r="15909" spans="1:6" x14ac:dyDescent="0.3">
      <c r="A15909" t="s">
        <v>16483</v>
      </c>
      <c r="B15909">
        <v>0</v>
      </c>
      <c r="C15909">
        <v>1783600</v>
      </c>
      <c r="D15909">
        <v>0</v>
      </c>
      <c r="E15909">
        <v>1379560</v>
      </c>
      <c r="F15909" s="4">
        <f t="shared" si="248"/>
        <v>1054386.6666666667</v>
      </c>
    </row>
    <row r="15910" spans="1:6" x14ac:dyDescent="0.3">
      <c r="A15910" t="s">
        <v>16484</v>
      </c>
      <c r="B15910">
        <v>0</v>
      </c>
      <c r="C15910">
        <v>950060</v>
      </c>
      <c r="D15910">
        <v>0</v>
      </c>
      <c r="E15910">
        <v>0</v>
      </c>
      <c r="F15910" s="4">
        <f t="shared" si="248"/>
        <v>316686.66666666669</v>
      </c>
    </row>
    <row r="15911" spans="1:6" x14ac:dyDescent="0.3">
      <c r="A15911" t="s">
        <v>16485</v>
      </c>
      <c r="B15911">
        <v>3110780</v>
      </c>
      <c r="C15911">
        <v>4015220</v>
      </c>
      <c r="D15911">
        <v>5784460</v>
      </c>
      <c r="E15911">
        <v>3409780</v>
      </c>
      <c r="F15911" s="4">
        <f t="shared" si="248"/>
        <v>4403153.333333333</v>
      </c>
    </row>
    <row r="15912" spans="1:6" x14ac:dyDescent="0.3">
      <c r="A15912" t="s">
        <v>16486</v>
      </c>
      <c r="B15912">
        <v>256000</v>
      </c>
      <c r="C15912">
        <v>364000</v>
      </c>
      <c r="D15912">
        <v>298350</v>
      </c>
      <c r="E15912">
        <v>598600</v>
      </c>
      <c r="F15912" s="4">
        <f t="shared" si="248"/>
        <v>420316.66666666669</v>
      </c>
    </row>
    <row r="15913" spans="1:6" x14ac:dyDescent="0.3">
      <c r="A15913" t="s">
        <v>16487</v>
      </c>
      <c r="B15913">
        <v>382200</v>
      </c>
      <c r="C15913">
        <v>270000</v>
      </c>
      <c r="D15913">
        <v>1283100</v>
      </c>
      <c r="E15913">
        <v>636600</v>
      </c>
      <c r="F15913" s="4">
        <f t="shared" si="248"/>
        <v>729900</v>
      </c>
    </row>
    <row r="15914" spans="1:6" x14ac:dyDescent="0.3">
      <c r="A15914" t="s">
        <v>16488</v>
      </c>
      <c r="B15914">
        <v>2912000</v>
      </c>
      <c r="C15914">
        <v>0</v>
      </c>
      <c r="D15914">
        <v>4921280</v>
      </c>
      <c r="E15914">
        <v>8138380</v>
      </c>
      <c r="F15914" s="4">
        <f t="shared" si="248"/>
        <v>4353220</v>
      </c>
    </row>
    <row r="15915" spans="1:6" x14ac:dyDescent="0.3">
      <c r="A15915" t="s">
        <v>16489</v>
      </c>
      <c r="B15915">
        <v>1210840</v>
      </c>
      <c r="C15915">
        <v>2243630</v>
      </c>
      <c r="D15915">
        <v>2455180</v>
      </c>
      <c r="E15915">
        <v>2528890</v>
      </c>
      <c r="F15915" s="4">
        <f t="shared" si="248"/>
        <v>2409233.3333333335</v>
      </c>
    </row>
    <row r="15916" spans="1:6" x14ac:dyDescent="0.3">
      <c r="A15916" t="s">
        <v>16490</v>
      </c>
      <c r="B15916">
        <v>0</v>
      </c>
      <c r="C15916">
        <v>0</v>
      </c>
      <c r="D15916">
        <v>4041400</v>
      </c>
      <c r="E15916">
        <v>540540</v>
      </c>
      <c r="F15916" s="4">
        <f t="shared" si="248"/>
        <v>1527313.3333333333</v>
      </c>
    </row>
    <row r="15917" spans="1:6" x14ac:dyDescent="0.3">
      <c r="A15917" t="s">
        <v>16491</v>
      </c>
      <c r="B15917">
        <v>0</v>
      </c>
      <c r="C15917">
        <v>636380</v>
      </c>
      <c r="D15917">
        <v>0</v>
      </c>
      <c r="E15917">
        <v>0</v>
      </c>
      <c r="F15917" s="4">
        <f t="shared" si="248"/>
        <v>212126.66666666666</v>
      </c>
    </row>
    <row r="15918" spans="1:6" x14ac:dyDescent="0.3">
      <c r="A15918" t="s">
        <v>883</v>
      </c>
      <c r="B15918">
        <v>1879830</v>
      </c>
      <c r="C15918">
        <v>952770</v>
      </c>
      <c r="D15918">
        <v>0</v>
      </c>
      <c r="E15918">
        <v>0</v>
      </c>
      <c r="F15918" s="4">
        <f t="shared" si="248"/>
        <v>317590</v>
      </c>
    </row>
    <row r="15919" spans="1:6" x14ac:dyDescent="0.3">
      <c r="A15919" t="s">
        <v>16492</v>
      </c>
      <c r="B15919">
        <v>370000</v>
      </c>
      <c r="C15919">
        <v>0</v>
      </c>
      <c r="D15919">
        <v>472600</v>
      </c>
      <c r="E15919">
        <v>0</v>
      </c>
      <c r="F15919" s="4">
        <f t="shared" si="248"/>
        <v>157533.33333333334</v>
      </c>
    </row>
    <row r="15920" spans="1:6" x14ac:dyDescent="0.3">
      <c r="A15920" t="s">
        <v>16493</v>
      </c>
      <c r="B15920">
        <v>191100</v>
      </c>
      <c r="C15920">
        <v>783510</v>
      </c>
      <c r="D15920">
        <v>493380</v>
      </c>
      <c r="E15920">
        <v>600760</v>
      </c>
      <c r="F15920" s="4">
        <f t="shared" si="248"/>
        <v>625883.33333333337</v>
      </c>
    </row>
    <row r="15921" spans="1:6" x14ac:dyDescent="0.3">
      <c r="A15921" t="s">
        <v>16494</v>
      </c>
      <c r="B15921">
        <v>4590000</v>
      </c>
      <c r="C15921">
        <v>4020000</v>
      </c>
      <c r="D15921">
        <v>1748560</v>
      </c>
      <c r="E15921">
        <v>7435000</v>
      </c>
      <c r="F15921" s="4">
        <f t="shared" si="248"/>
        <v>4401186.666666667</v>
      </c>
    </row>
    <row r="15922" spans="1:6" x14ac:dyDescent="0.3">
      <c r="A15922" t="s">
        <v>16495</v>
      </c>
      <c r="B15922">
        <v>2340150</v>
      </c>
      <c r="C15922">
        <v>3524460</v>
      </c>
      <c r="D15922">
        <v>2876460</v>
      </c>
      <c r="E15922">
        <v>4003690</v>
      </c>
      <c r="F15922" s="4">
        <f t="shared" si="248"/>
        <v>3468203.3333333335</v>
      </c>
    </row>
    <row r="15923" spans="1:6" x14ac:dyDescent="0.3">
      <c r="A15923" t="s">
        <v>16496</v>
      </c>
      <c r="B15923">
        <v>416000</v>
      </c>
      <c r="C15923">
        <v>0</v>
      </c>
      <c r="D15923">
        <v>2403970</v>
      </c>
      <c r="E15923">
        <v>3948510</v>
      </c>
      <c r="F15923" s="4">
        <f t="shared" si="248"/>
        <v>2117493.3333333335</v>
      </c>
    </row>
    <row r="15924" spans="1:6" x14ac:dyDescent="0.3">
      <c r="A15924" t="s">
        <v>16497</v>
      </c>
      <c r="B15924">
        <v>264000</v>
      </c>
      <c r="C15924">
        <v>1094730</v>
      </c>
      <c r="D15924">
        <v>264000</v>
      </c>
      <c r="E15924">
        <v>386000</v>
      </c>
      <c r="F15924" s="4">
        <f t="shared" si="248"/>
        <v>581576.66666666663</v>
      </c>
    </row>
    <row r="15925" spans="1:6" x14ac:dyDescent="0.3">
      <c r="A15925" t="s">
        <v>16498</v>
      </c>
      <c r="B15925">
        <v>798400</v>
      </c>
      <c r="C15925">
        <v>568900</v>
      </c>
      <c r="D15925">
        <v>1212880</v>
      </c>
      <c r="E15925">
        <v>1035460</v>
      </c>
      <c r="F15925" s="4">
        <f t="shared" si="248"/>
        <v>939080</v>
      </c>
    </row>
    <row r="15926" spans="1:6" x14ac:dyDescent="0.3">
      <c r="A15926" t="s">
        <v>16499</v>
      </c>
      <c r="B15926">
        <v>869960</v>
      </c>
      <c r="C15926">
        <v>450420</v>
      </c>
      <c r="D15926">
        <v>389480</v>
      </c>
      <c r="E15926">
        <v>295800</v>
      </c>
      <c r="F15926" s="4">
        <f t="shared" si="248"/>
        <v>378566.66666666669</v>
      </c>
    </row>
    <row r="15927" spans="1:6" x14ac:dyDescent="0.3">
      <c r="A15927" t="s">
        <v>16500</v>
      </c>
      <c r="B15927">
        <v>2035590</v>
      </c>
      <c r="C15927">
        <v>2126550</v>
      </c>
      <c r="D15927">
        <v>637000</v>
      </c>
      <c r="E15927">
        <v>2088380</v>
      </c>
      <c r="F15927" s="4">
        <f t="shared" si="248"/>
        <v>1617310</v>
      </c>
    </row>
    <row r="15928" spans="1:6" x14ac:dyDescent="0.3">
      <c r="A15928" t="s">
        <v>16501</v>
      </c>
      <c r="B15928">
        <v>0</v>
      </c>
      <c r="C15928">
        <v>500500</v>
      </c>
      <c r="D15928">
        <v>548550</v>
      </c>
      <c r="E15928">
        <v>386000</v>
      </c>
      <c r="F15928" s="4">
        <f t="shared" si="248"/>
        <v>478350</v>
      </c>
    </row>
    <row r="15929" spans="1:6" x14ac:dyDescent="0.3">
      <c r="A15929" t="s">
        <v>16502</v>
      </c>
      <c r="B15929">
        <v>1931770</v>
      </c>
      <c r="C15929">
        <v>313950</v>
      </c>
      <c r="D15929">
        <v>1500320</v>
      </c>
      <c r="E15929">
        <v>596700</v>
      </c>
      <c r="F15929" s="4">
        <f t="shared" si="248"/>
        <v>803656.66666666663</v>
      </c>
    </row>
    <row r="15930" spans="1:6" x14ac:dyDescent="0.3">
      <c r="A15930" t="s">
        <v>16503</v>
      </c>
      <c r="B15930">
        <v>752200</v>
      </c>
      <c r="C15930">
        <v>0</v>
      </c>
      <c r="D15930">
        <v>866200</v>
      </c>
      <c r="E15930">
        <v>0</v>
      </c>
      <c r="F15930" s="4">
        <f t="shared" si="248"/>
        <v>288733.33333333331</v>
      </c>
    </row>
    <row r="15931" spans="1:6" x14ac:dyDescent="0.3">
      <c r="A15931" t="s">
        <v>16504</v>
      </c>
      <c r="B15931">
        <v>2005400</v>
      </c>
      <c r="C15931">
        <v>4664350</v>
      </c>
      <c r="D15931">
        <v>4027570</v>
      </c>
      <c r="E15931">
        <v>4128310</v>
      </c>
      <c r="F15931" s="4">
        <f t="shared" si="248"/>
        <v>4273410</v>
      </c>
    </row>
    <row r="15932" spans="1:6" x14ac:dyDescent="0.3">
      <c r="A15932" t="s">
        <v>16505</v>
      </c>
      <c r="B15932">
        <v>999700</v>
      </c>
      <c r="C15932">
        <v>843120</v>
      </c>
      <c r="D15932">
        <v>802000</v>
      </c>
      <c r="E15932">
        <v>0</v>
      </c>
      <c r="F15932" s="4">
        <f t="shared" si="248"/>
        <v>548373.33333333337</v>
      </c>
    </row>
    <row r="15933" spans="1:6" x14ac:dyDescent="0.3">
      <c r="A15933" t="s">
        <v>16506</v>
      </c>
      <c r="B15933">
        <v>0</v>
      </c>
      <c r="C15933">
        <v>1978790</v>
      </c>
      <c r="D15933">
        <v>0</v>
      </c>
      <c r="E15933">
        <v>1522740</v>
      </c>
      <c r="F15933" s="4">
        <f t="shared" si="248"/>
        <v>1167176.6666666667</v>
      </c>
    </row>
    <row r="15934" spans="1:6" x14ac:dyDescent="0.3">
      <c r="A15934" t="s">
        <v>16507</v>
      </c>
      <c r="B15934">
        <v>0</v>
      </c>
      <c r="C15934">
        <v>2933600</v>
      </c>
      <c r="D15934">
        <v>370000</v>
      </c>
      <c r="E15934">
        <v>0</v>
      </c>
      <c r="F15934" s="4">
        <f t="shared" si="248"/>
        <v>1101200</v>
      </c>
    </row>
    <row r="15935" spans="1:6" x14ac:dyDescent="0.3">
      <c r="A15935" t="s">
        <v>16508</v>
      </c>
      <c r="B15935">
        <v>200200</v>
      </c>
      <c r="C15935">
        <v>0</v>
      </c>
      <c r="D15935">
        <v>0</v>
      </c>
      <c r="E15935">
        <v>264000</v>
      </c>
      <c r="F15935" s="4">
        <f t="shared" si="248"/>
        <v>88000</v>
      </c>
    </row>
    <row r="15936" spans="1:6" x14ac:dyDescent="0.3">
      <c r="A15936" t="s">
        <v>16509</v>
      </c>
      <c r="B15936">
        <v>160000</v>
      </c>
      <c r="C15936">
        <v>0</v>
      </c>
      <c r="D15936">
        <v>0</v>
      </c>
      <c r="E15936">
        <v>0</v>
      </c>
      <c r="F15936" s="4">
        <f t="shared" si="248"/>
        <v>0</v>
      </c>
    </row>
    <row r="15937" spans="1:6" x14ac:dyDescent="0.3">
      <c r="A15937" t="s">
        <v>16510</v>
      </c>
      <c r="B15937">
        <v>370000</v>
      </c>
      <c r="C15937">
        <v>0</v>
      </c>
      <c r="D15937">
        <v>529200</v>
      </c>
      <c r="E15937">
        <v>0</v>
      </c>
      <c r="F15937" s="4">
        <f t="shared" si="248"/>
        <v>176400</v>
      </c>
    </row>
    <row r="15938" spans="1:6" x14ac:dyDescent="0.3">
      <c r="A15938" t="s">
        <v>16511</v>
      </c>
      <c r="B15938">
        <v>0</v>
      </c>
      <c r="C15938">
        <v>2587240</v>
      </c>
      <c r="D15938">
        <v>2265360</v>
      </c>
      <c r="E15938">
        <v>2168900</v>
      </c>
      <c r="F15938" s="4">
        <f t="shared" si="248"/>
        <v>2340500</v>
      </c>
    </row>
    <row r="15939" spans="1:6" x14ac:dyDescent="0.3">
      <c r="A15939" t="s">
        <v>16512</v>
      </c>
      <c r="B15939">
        <v>389480</v>
      </c>
      <c r="C15939">
        <v>1577030</v>
      </c>
      <c r="D15939">
        <v>700520</v>
      </c>
      <c r="E15939">
        <v>1804820</v>
      </c>
      <c r="F15939" s="4">
        <f t="shared" ref="F15939:F16002" si="249">SUM(C15939:E15939)/3</f>
        <v>1360790</v>
      </c>
    </row>
    <row r="15940" spans="1:6" x14ac:dyDescent="0.3">
      <c r="A15940" t="s">
        <v>16513</v>
      </c>
      <c r="B15940">
        <v>382200</v>
      </c>
      <c r="C15940">
        <v>792750</v>
      </c>
      <c r="D15940">
        <v>0</v>
      </c>
      <c r="E15940">
        <v>618800</v>
      </c>
      <c r="F15940" s="4">
        <f t="shared" si="249"/>
        <v>470516.66666666669</v>
      </c>
    </row>
    <row r="15941" spans="1:6" x14ac:dyDescent="0.3">
      <c r="A15941" t="s">
        <v>16514</v>
      </c>
      <c r="B15941">
        <v>1156260</v>
      </c>
      <c r="C15941">
        <v>0</v>
      </c>
      <c r="D15941">
        <v>607880</v>
      </c>
      <c r="E15941">
        <v>1740020</v>
      </c>
      <c r="F15941" s="4">
        <f t="shared" si="249"/>
        <v>782633.33333333337</v>
      </c>
    </row>
    <row r="15942" spans="1:6" x14ac:dyDescent="0.3">
      <c r="A15942" t="s">
        <v>16515</v>
      </c>
      <c r="B15942">
        <v>316680</v>
      </c>
      <c r="C15942">
        <v>200200</v>
      </c>
      <c r="D15942">
        <v>578760</v>
      </c>
      <c r="E15942">
        <v>719060</v>
      </c>
      <c r="F15942" s="4">
        <f t="shared" si="249"/>
        <v>499340</v>
      </c>
    </row>
    <row r="15943" spans="1:6" x14ac:dyDescent="0.3">
      <c r="A15943" t="s">
        <v>16516</v>
      </c>
      <c r="B15943">
        <v>667950</v>
      </c>
      <c r="C15943">
        <v>0</v>
      </c>
      <c r="D15943">
        <v>2138430</v>
      </c>
      <c r="E15943">
        <v>0</v>
      </c>
      <c r="F15943" s="4">
        <f t="shared" si="249"/>
        <v>712810</v>
      </c>
    </row>
    <row r="15944" spans="1:6" x14ac:dyDescent="0.3">
      <c r="A15944" t="s">
        <v>16517</v>
      </c>
      <c r="B15944">
        <v>0</v>
      </c>
      <c r="C15944">
        <v>1031200</v>
      </c>
      <c r="D15944">
        <v>357000</v>
      </c>
      <c r="E15944">
        <v>1230320</v>
      </c>
      <c r="F15944" s="4">
        <f t="shared" si="249"/>
        <v>872840</v>
      </c>
    </row>
    <row r="15945" spans="1:6" x14ac:dyDescent="0.3">
      <c r="A15945" t="s">
        <v>16518</v>
      </c>
      <c r="B15945">
        <v>1618130</v>
      </c>
      <c r="C15945">
        <v>2842270</v>
      </c>
      <c r="D15945">
        <v>907340</v>
      </c>
      <c r="E15945">
        <v>453280</v>
      </c>
      <c r="F15945" s="4">
        <f t="shared" si="249"/>
        <v>1400963.3333333333</v>
      </c>
    </row>
    <row r="15946" spans="1:6" x14ac:dyDescent="0.3">
      <c r="A15946" t="s">
        <v>16519</v>
      </c>
      <c r="B15946">
        <v>3081670</v>
      </c>
      <c r="C15946">
        <v>8695950</v>
      </c>
      <c r="D15946">
        <v>3984780</v>
      </c>
      <c r="E15946">
        <v>7292740</v>
      </c>
      <c r="F15946" s="4">
        <f t="shared" si="249"/>
        <v>6657823.333333333</v>
      </c>
    </row>
    <row r="15947" spans="1:6" x14ac:dyDescent="0.3">
      <c r="A15947" t="s">
        <v>16520</v>
      </c>
      <c r="B15947">
        <v>1815170</v>
      </c>
      <c r="C15947">
        <v>0</v>
      </c>
      <c r="D15947">
        <v>2547580</v>
      </c>
      <c r="E15947">
        <v>2316110</v>
      </c>
      <c r="F15947" s="4">
        <f t="shared" si="249"/>
        <v>1621230</v>
      </c>
    </row>
    <row r="15948" spans="1:6" x14ac:dyDescent="0.3">
      <c r="A15948" t="s">
        <v>16521</v>
      </c>
      <c r="B15948">
        <v>1427320</v>
      </c>
      <c r="C15948">
        <v>0</v>
      </c>
      <c r="D15948">
        <v>281190</v>
      </c>
      <c r="E15948">
        <v>1289200</v>
      </c>
      <c r="F15948" s="4">
        <f t="shared" si="249"/>
        <v>523463.33333333331</v>
      </c>
    </row>
    <row r="15949" spans="1:6" x14ac:dyDescent="0.3">
      <c r="A15949" t="s">
        <v>16522</v>
      </c>
      <c r="B15949">
        <v>0</v>
      </c>
      <c r="C15949">
        <v>0</v>
      </c>
      <c r="D15949">
        <v>1207570</v>
      </c>
      <c r="E15949">
        <v>0</v>
      </c>
      <c r="F15949" s="4">
        <f t="shared" si="249"/>
        <v>402523.33333333331</v>
      </c>
    </row>
    <row r="15950" spans="1:6" x14ac:dyDescent="0.3">
      <c r="A15950" t="s">
        <v>16523</v>
      </c>
      <c r="B15950">
        <v>0</v>
      </c>
      <c r="C15950">
        <v>1374100</v>
      </c>
      <c r="D15950">
        <v>234600</v>
      </c>
      <c r="E15950">
        <v>0</v>
      </c>
      <c r="F15950" s="4">
        <f t="shared" si="249"/>
        <v>536233.33333333337</v>
      </c>
    </row>
    <row r="15951" spans="1:6" x14ac:dyDescent="0.3">
      <c r="A15951" t="s">
        <v>16524</v>
      </c>
      <c r="B15951">
        <v>256000</v>
      </c>
      <c r="C15951">
        <v>351260</v>
      </c>
      <c r="D15951">
        <v>0</v>
      </c>
      <c r="E15951">
        <v>823680</v>
      </c>
      <c r="F15951" s="4">
        <f t="shared" si="249"/>
        <v>391646.66666666669</v>
      </c>
    </row>
    <row r="15952" spans="1:6" x14ac:dyDescent="0.3">
      <c r="A15952" t="s">
        <v>16525</v>
      </c>
      <c r="B15952">
        <v>236600</v>
      </c>
      <c r="C15952">
        <v>1589910</v>
      </c>
      <c r="D15952">
        <v>755300</v>
      </c>
      <c r="E15952">
        <v>1628900</v>
      </c>
      <c r="F15952" s="4">
        <f t="shared" si="249"/>
        <v>1324703.3333333333</v>
      </c>
    </row>
    <row r="15953" spans="1:6" x14ac:dyDescent="0.3">
      <c r="A15953" t="s">
        <v>16526</v>
      </c>
      <c r="B15953">
        <v>0</v>
      </c>
      <c r="C15953">
        <v>1169120</v>
      </c>
      <c r="D15953">
        <v>0</v>
      </c>
      <c r="E15953">
        <v>0</v>
      </c>
      <c r="F15953" s="4">
        <f t="shared" si="249"/>
        <v>389706.66666666669</v>
      </c>
    </row>
    <row r="15954" spans="1:6" x14ac:dyDescent="0.3">
      <c r="A15954" t="s">
        <v>16527</v>
      </c>
      <c r="B15954">
        <v>0</v>
      </c>
      <c r="C15954">
        <v>0</v>
      </c>
      <c r="D15954">
        <v>936390</v>
      </c>
      <c r="E15954">
        <v>0</v>
      </c>
      <c r="F15954" s="4">
        <f t="shared" si="249"/>
        <v>312130</v>
      </c>
    </row>
    <row r="15955" spans="1:6" x14ac:dyDescent="0.3">
      <c r="A15955" t="s">
        <v>16528</v>
      </c>
      <c r="B15955">
        <v>2646000</v>
      </c>
      <c r="C15955">
        <v>4655500</v>
      </c>
      <c r="D15955">
        <v>2338700</v>
      </c>
      <c r="E15955">
        <v>2056600</v>
      </c>
      <c r="F15955" s="4">
        <f t="shared" si="249"/>
        <v>3016933.3333333335</v>
      </c>
    </row>
    <row r="15956" spans="1:6" x14ac:dyDescent="0.3">
      <c r="A15956" t="s">
        <v>16529</v>
      </c>
      <c r="B15956">
        <v>0</v>
      </c>
      <c r="C15956">
        <v>0</v>
      </c>
      <c r="D15956">
        <v>97438500</v>
      </c>
      <c r="E15956">
        <v>18670080</v>
      </c>
      <c r="F15956" s="4">
        <f t="shared" si="249"/>
        <v>38702860</v>
      </c>
    </row>
    <row r="15957" spans="1:6" x14ac:dyDescent="0.3">
      <c r="A15957" t="s">
        <v>16530</v>
      </c>
      <c r="B15957">
        <v>0</v>
      </c>
      <c r="C15957">
        <v>688000</v>
      </c>
      <c r="D15957">
        <v>419100</v>
      </c>
      <c r="E15957">
        <v>0</v>
      </c>
      <c r="F15957" s="4">
        <f t="shared" si="249"/>
        <v>369033.33333333331</v>
      </c>
    </row>
    <row r="15958" spans="1:6" x14ac:dyDescent="0.3">
      <c r="A15958" t="s">
        <v>16531</v>
      </c>
      <c r="B15958">
        <v>740000</v>
      </c>
      <c r="C15958">
        <v>0</v>
      </c>
      <c r="D15958">
        <v>0</v>
      </c>
      <c r="E15958">
        <v>0</v>
      </c>
      <c r="F15958" s="4">
        <f t="shared" si="249"/>
        <v>0</v>
      </c>
    </row>
    <row r="15959" spans="1:6" x14ac:dyDescent="0.3">
      <c r="A15959" t="s">
        <v>16532</v>
      </c>
      <c r="B15959">
        <v>2649620</v>
      </c>
      <c r="C15959">
        <v>913200</v>
      </c>
      <c r="D15959">
        <v>2374400</v>
      </c>
      <c r="E15959">
        <v>2504000</v>
      </c>
      <c r="F15959" s="4">
        <f t="shared" si="249"/>
        <v>1930533.3333333333</v>
      </c>
    </row>
    <row r="15960" spans="1:6" x14ac:dyDescent="0.3">
      <c r="A15960" t="s">
        <v>16533</v>
      </c>
      <c r="B15960">
        <v>1108380</v>
      </c>
      <c r="C15960">
        <v>382200</v>
      </c>
      <c r="D15960">
        <v>382200</v>
      </c>
      <c r="E15960">
        <v>382200</v>
      </c>
      <c r="F15960" s="4">
        <f t="shared" si="249"/>
        <v>382200</v>
      </c>
    </row>
    <row r="15961" spans="1:6" x14ac:dyDescent="0.3">
      <c r="A15961" t="s">
        <v>16534</v>
      </c>
      <c r="B15961">
        <v>0</v>
      </c>
      <c r="C15961">
        <v>4642500</v>
      </c>
      <c r="D15961">
        <v>1906150</v>
      </c>
      <c r="E15961">
        <v>1954500</v>
      </c>
      <c r="F15961" s="4">
        <f t="shared" si="249"/>
        <v>2834383.3333333335</v>
      </c>
    </row>
    <row r="15962" spans="1:6" x14ac:dyDescent="0.3">
      <c r="A15962" t="s">
        <v>16535</v>
      </c>
      <c r="B15962">
        <v>1159700</v>
      </c>
      <c r="C15962">
        <v>2565110</v>
      </c>
      <c r="D15962">
        <v>2151840</v>
      </c>
      <c r="E15962">
        <v>2517600</v>
      </c>
      <c r="F15962" s="4">
        <f t="shared" si="249"/>
        <v>2411516.6666666665</v>
      </c>
    </row>
    <row r="15963" spans="1:6" x14ac:dyDescent="0.3">
      <c r="A15963" t="s">
        <v>16536</v>
      </c>
      <c r="B15963">
        <v>0</v>
      </c>
      <c r="C15963">
        <v>3276370</v>
      </c>
      <c r="D15963">
        <v>4856520</v>
      </c>
      <c r="E15963">
        <v>2562560</v>
      </c>
      <c r="F15963" s="4">
        <f t="shared" si="249"/>
        <v>3565150</v>
      </c>
    </row>
    <row r="15964" spans="1:6" x14ac:dyDescent="0.3">
      <c r="A15964" t="s">
        <v>16537</v>
      </c>
      <c r="B15964">
        <v>2853930</v>
      </c>
      <c r="C15964">
        <v>2044490</v>
      </c>
      <c r="D15964">
        <v>2866500</v>
      </c>
      <c r="E15964">
        <v>2052140</v>
      </c>
      <c r="F15964" s="4">
        <f t="shared" si="249"/>
        <v>2321043.3333333335</v>
      </c>
    </row>
    <row r="15965" spans="1:6" x14ac:dyDescent="0.3">
      <c r="A15965" t="s">
        <v>16538</v>
      </c>
      <c r="B15965">
        <v>0</v>
      </c>
      <c r="C15965">
        <v>612000</v>
      </c>
      <c r="D15965">
        <v>0</v>
      </c>
      <c r="E15965">
        <v>1841060</v>
      </c>
      <c r="F15965" s="4">
        <f t="shared" si="249"/>
        <v>817686.66666666663</v>
      </c>
    </row>
    <row r="15966" spans="1:6" x14ac:dyDescent="0.3">
      <c r="A15966" t="s">
        <v>16539</v>
      </c>
      <c r="B15966">
        <v>2905800</v>
      </c>
      <c r="C15966">
        <v>2390540</v>
      </c>
      <c r="D15966">
        <v>4529240</v>
      </c>
      <c r="E15966">
        <v>7181240</v>
      </c>
      <c r="F15966" s="4">
        <f t="shared" si="249"/>
        <v>4700340</v>
      </c>
    </row>
    <row r="15967" spans="1:6" x14ac:dyDescent="0.3">
      <c r="A15967" t="s">
        <v>16540</v>
      </c>
      <c r="B15967">
        <v>2034370</v>
      </c>
      <c r="C15967">
        <v>2369270</v>
      </c>
      <c r="D15967">
        <v>2119040</v>
      </c>
      <c r="E15967">
        <v>2357310</v>
      </c>
      <c r="F15967" s="4">
        <f t="shared" si="249"/>
        <v>2281873.3333333335</v>
      </c>
    </row>
    <row r="15968" spans="1:6" x14ac:dyDescent="0.3">
      <c r="A15968" t="s">
        <v>16541</v>
      </c>
      <c r="B15968">
        <v>1151950</v>
      </c>
      <c r="C15968">
        <v>668850</v>
      </c>
      <c r="D15968">
        <v>788060</v>
      </c>
      <c r="E15968">
        <v>718680</v>
      </c>
      <c r="F15968" s="4">
        <f t="shared" si="249"/>
        <v>725196.66666666663</v>
      </c>
    </row>
    <row r="15969" spans="1:6" x14ac:dyDescent="0.3">
      <c r="A15969" t="s">
        <v>16542</v>
      </c>
      <c r="B15969">
        <v>2076030</v>
      </c>
      <c r="C15969">
        <v>3577500</v>
      </c>
      <c r="D15969">
        <v>2226669</v>
      </c>
      <c r="E15969">
        <v>2111656</v>
      </c>
      <c r="F15969" s="4">
        <f t="shared" si="249"/>
        <v>2638608.3333333335</v>
      </c>
    </row>
    <row r="15970" spans="1:6" x14ac:dyDescent="0.3">
      <c r="A15970" t="s">
        <v>16543</v>
      </c>
      <c r="B15970">
        <v>697060</v>
      </c>
      <c r="C15970">
        <v>1282610</v>
      </c>
      <c r="D15970">
        <v>0</v>
      </c>
      <c r="E15970">
        <v>627150</v>
      </c>
      <c r="F15970" s="4">
        <f t="shared" si="249"/>
        <v>636586.66666666663</v>
      </c>
    </row>
    <row r="15971" spans="1:6" x14ac:dyDescent="0.3">
      <c r="A15971" t="s">
        <v>16544</v>
      </c>
      <c r="B15971">
        <v>0</v>
      </c>
      <c r="C15971">
        <v>370000</v>
      </c>
      <c r="D15971">
        <v>0</v>
      </c>
      <c r="E15971">
        <v>820000</v>
      </c>
      <c r="F15971" s="4">
        <f t="shared" si="249"/>
        <v>396666.66666666669</v>
      </c>
    </row>
    <row r="15972" spans="1:6" x14ac:dyDescent="0.3">
      <c r="A15972" t="s">
        <v>16545</v>
      </c>
      <c r="B15972">
        <v>3900100</v>
      </c>
      <c r="C15972">
        <v>10368480</v>
      </c>
      <c r="D15972">
        <v>8547900</v>
      </c>
      <c r="E15972">
        <v>7485900</v>
      </c>
      <c r="F15972" s="4">
        <f t="shared" si="249"/>
        <v>8800760</v>
      </c>
    </row>
    <row r="15973" spans="1:6" x14ac:dyDescent="0.3">
      <c r="A15973" t="s">
        <v>16546</v>
      </c>
      <c r="B15973">
        <v>1010100</v>
      </c>
      <c r="C15973">
        <v>0</v>
      </c>
      <c r="D15973">
        <v>2607150</v>
      </c>
      <c r="E15973">
        <v>0</v>
      </c>
      <c r="F15973" s="4">
        <f t="shared" si="249"/>
        <v>869050</v>
      </c>
    </row>
    <row r="15974" spans="1:6" x14ac:dyDescent="0.3">
      <c r="A15974" t="s">
        <v>16547</v>
      </c>
      <c r="B15974">
        <v>0</v>
      </c>
      <c r="C15974">
        <v>230000</v>
      </c>
      <c r="D15974">
        <v>0</v>
      </c>
      <c r="E15974">
        <v>0</v>
      </c>
      <c r="F15974" s="4">
        <f t="shared" si="249"/>
        <v>76666.666666666672</v>
      </c>
    </row>
    <row r="15975" spans="1:6" x14ac:dyDescent="0.3">
      <c r="A15975" t="s">
        <v>16548</v>
      </c>
      <c r="B15975">
        <v>2061450</v>
      </c>
      <c r="C15975">
        <v>909800</v>
      </c>
      <c r="D15975">
        <v>2061580</v>
      </c>
      <c r="E15975">
        <v>1201800</v>
      </c>
      <c r="F15975" s="4">
        <f t="shared" si="249"/>
        <v>1391060</v>
      </c>
    </row>
    <row r="15976" spans="1:6" x14ac:dyDescent="0.3">
      <c r="A15976" t="s">
        <v>16549</v>
      </c>
      <c r="B15976">
        <v>2074240</v>
      </c>
      <c r="C15976">
        <v>2087150</v>
      </c>
      <c r="D15976">
        <v>2102260</v>
      </c>
      <c r="E15976">
        <v>2106600</v>
      </c>
      <c r="F15976" s="4">
        <f t="shared" si="249"/>
        <v>2098670</v>
      </c>
    </row>
    <row r="15977" spans="1:6" x14ac:dyDescent="0.3">
      <c r="A15977" t="s">
        <v>16550</v>
      </c>
      <c r="B15977">
        <v>787950</v>
      </c>
      <c r="C15977">
        <v>5800000</v>
      </c>
      <c r="D15977">
        <v>5414500</v>
      </c>
      <c r="E15977">
        <v>4245250</v>
      </c>
      <c r="F15977" s="4">
        <f t="shared" si="249"/>
        <v>5153250</v>
      </c>
    </row>
    <row r="15978" spans="1:6" x14ac:dyDescent="0.3">
      <c r="A15978" t="s">
        <v>16551</v>
      </c>
      <c r="B15978">
        <v>2659460</v>
      </c>
      <c r="C15978">
        <v>0</v>
      </c>
      <c r="D15978">
        <v>730000</v>
      </c>
      <c r="E15978">
        <v>0</v>
      </c>
      <c r="F15978" s="4">
        <f t="shared" si="249"/>
        <v>243333.33333333334</v>
      </c>
    </row>
    <row r="15979" spans="1:6" x14ac:dyDescent="0.3">
      <c r="A15979" t="s">
        <v>16552</v>
      </c>
      <c r="B15979">
        <v>0</v>
      </c>
      <c r="C15979">
        <v>546000</v>
      </c>
      <c r="D15979">
        <v>647680</v>
      </c>
      <c r="E15979">
        <v>596700</v>
      </c>
      <c r="F15979" s="4">
        <f t="shared" si="249"/>
        <v>596793.33333333337</v>
      </c>
    </row>
    <row r="15980" spans="1:6" x14ac:dyDescent="0.3">
      <c r="A15980" t="s">
        <v>16553</v>
      </c>
      <c r="B15980">
        <v>1056230</v>
      </c>
      <c r="C15980">
        <v>647920</v>
      </c>
      <c r="D15980">
        <v>798980</v>
      </c>
      <c r="E15980">
        <v>0</v>
      </c>
      <c r="F15980" s="4">
        <f t="shared" si="249"/>
        <v>482300</v>
      </c>
    </row>
    <row r="15981" spans="1:6" x14ac:dyDescent="0.3">
      <c r="A15981" t="s">
        <v>16554</v>
      </c>
      <c r="B15981">
        <v>3570470</v>
      </c>
      <c r="C15981">
        <v>5631350</v>
      </c>
      <c r="D15981">
        <v>7406080</v>
      </c>
      <c r="E15981">
        <v>7575850</v>
      </c>
      <c r="F15981" s="4">
        <f t="shared" si="249"/>
        <v>6871093.333333333</v>
      </c>
    </row>
    <row r="15982" spans="1:6" x14ac:dyDescent="0.3">
      <c r="A15982" t="s">
        <v>16555</v>
      </c>
      <c r="B15982">
        <v>3414800</v>
      </c>
      <c r="C15982">
        <v>691600</v>
      </c>
      <c r="D15982">
        <v>3569200</v>
      </c>
      <c r="E15982">
        <v>820000</v>
      </c>
      <c r="F15982" s="4">
        <f t="shared" si="249"/>
        <v>1693600</v>
      </c>
    </row>
    <row r="15983" spans="1:6" x14ac:dyDescent="0.3">
      <c r="A15983" t="s">
        <v>16556</v>
      </c>
      <c r="B15983">
        <v>0</v>
      </c>
      <c r="C15983">
        <v>2094250</v>
      </c>
      <c r="D15983">
        <v>0</v>
      </c>
      <c r="E15983">
        <v>0</v>
      </c>
      <c r="F15983" s="4">
        <f t="shared" si="249"/>
        <v>698083.33333333337</v>
      </c>
    </row>
    <row r="15984" spans="1:6" x14ac:dyDescent="0.3">
      <c r="A15984" t="s">
        <v>16557</v>
      </c>
      <c r="B15984">
        <v>0</v>
      </c>
      <c r="C15984">
        <v>7169800</v>
      </c>
      <c r="D15984">
        <v>6468000</v>
      </c>
      <c r="E15984">
        <v>6444200</v>
      </c>
      <c r="F15984" s="4">
        <f t="shared" si="249"/>
        <v>6694000</v>
      </c>
    </row>
    <row r="15985" spans="1:6" x14ac:dyDescent="0.3">
      <c r="A15985" t="s">
        <v>16558</v>
      </c>
      <c r="B15985">
        <v>420000</v>
      </c>
      <c r="C15985">
        <v>420000</v>
      </c>
      <c r="D15985">
        <v>0</v>
      </c>
      <c r="E15985">
        <v>357000</v>
      </c>
      <c r="F15985" s="4">
        <f t="shared" si="249"/>
        <v>259000</v>
      </c>
    </row>
    <row r="15986" spans="1:6" x14ac:dyDescent="0.3">
      <c r="A15986" t="s">
        <v>16559</v>
      </c>
      <c r="B15986">
        <v>0</v>
      </c>
      <c r="C15986">
        <v>543270</v>
      </c>
      <c r="D15986">
        <v>0</v>
      </c>
      <c r="E15986">
        <v>0</v>
      </c>
      <c r="F15986" s="4">
        <f t="shared" si="249"/>
        <v>181090</v>
      </c>
    </row>
    <row r="15987" spans="1:6" x14ac:dyDescent="0.3">
      <c r="A15987" t="s">
        <v>16560</v>
      </c>
      <c r="B15987">
        <v>2684800</v>
      </c>
      <c r="C15987">
        <v>3449000</v>
      </c>
      <c r="D15987">
        <v>2173450</v>
      </c>
      <c r="E15987">
        <v>4035180</v>
      </c>
      <c r="F15987" s="4">
        <f t="shared" si="249"/>
        <v>3219210</v>
      </c>
    </row>
    <row r="15988" spans="1:6" x14ac:dyDescent="0.3">
      <c r="A15988" t="s">
        <v>16561</v>
      </c>
      <c r="B15988">
        <v>4106030</v>
      </c>
      <c r="C15988">
        <v>2874120</v>
      </c>
      <c r="D15988">
        <v>2725450</v>
      </c>
      <c r="E15988">
        <v>3457150</v>
      </c>
      <c r="F15988" s="4">
        <f t="shared" si="249"/>
        <v>3018906.6666666665</v>
      </c>
    </row>
    <row r="15989" spans="1:6" x14ac:dyDescent="0.3">
      <c r="A15989" t="s">
        <v>16562</v>
      </c>
      <c r="B15989">
        <v>9381270</v>
      </c>
      <c r="C15989">
        <v>7534000</v>
      </c>
      <c r="D15989">
        <v>8198720</v>
      </c>
      <c r="E15989">
        <v>8046760</v>
      </c>
      <c r="F15989" s="4">
        <f t="shared" si="249"/>
        <v>7926493.333333333</v>
      </c>
    </row>
    <row r="15990" spans="1:6" x14ac:dyDescent="0.3">
      <c r="A15990" t="s">
        <v>16563</v>
      </c>
      <c r="B15990">
        <v>1337950</v>
      </c>
      <c r="C15990">
        <v>2084000</v>
      </c>
      <c r="D15990">
        <v>2094400</v>
      </c>
      <c r="E15990">
        <v>4043700</v>
      </c>
      <c r="F15990" s="4">
        <f t="shared" si="249"/>
        <v>2740700</v>
      </c>
    </row>
    <row r="15991" spans="1:6" x14ac:dyDescent="0.3">
      <c r="A15991" t="s">
        <v>16564</v>
      </c>
      <c r="B15991">
        <v>4020600</v>
      </c>
      <c r="C15991">
        <v>2711100</v>
      </c>
      <c r="D15991">
        <v>6152600</v>
      </c>
      <c r="E15991">
        <v>2475760</v>
      </c>
      <c r="F15991" s="4">
        <f t="shared" si="249"/>
        <v>3779820</v>
      </c>
    </row>
    <row r="15992" spans="1:6" x14ac:dyDescent="0.3">
      <c r="A15992" t="s">
        <v>16565</v>
      </c>
      <c r="B15992">
        <v>502320</v>
      </c>
      <c r="C15992">
        <v>1071980</v>
      </c>
      <c r="D15992">
        <v>2654470</v>
      </c>
      <c r="E15992">
        <v>0</v>
      </c>
      <c r="F15992" s="4">
        <f t="shared" si="249"/>
        <v>1242150</v>
      </c>
    </row>
    <row r="15993" spans="1:6" x14ac:dyDescent="0.3">
      <c r="A15993" t="s">
        <v>16566</v>
      </c>
      <c r="B15993">
        <v>0</v>
      </c>
      <c r="C15993">
        <v>1394560</v>
      </c>
      <c r="D15993">
        <v>920680</v>
      </c>
      <c r="E15993">
        <v>3091160</v>
      </c>
      <c r="F15993" s="4">
        <f t="shared" si="249"/>
        <v>1802133.3333333333</v>
      </c>
    </row>
    <row r="15994" spans="1:6" x14ac:dyDescent="0.3">
      <c r="A15994" t="s">
        <v>16567</v>
      </c>
      <c r="B15994">
        <v>544500</v>
      </c>
      <c r="C15994">
        <v>3122050</v>
      </c>
      <c r="D15994">
        <v>2153550</v>
      </c>
      <c r="E15994">
        <v>2026290</v>
      </c>
      <c r="F15994" s="4">
        <f t="shared" si="249"/>
        <v>2433963.3333333335</v>
      </c>
    </row>
    <row r="15995" spans="1:6" x14ac:dyDescent="0.3">
      <c r="A15995" t="s">
        <v>16568</v>
      </c>
      <c r="B15995">
        <v>0</v>
      </c>
      <c r="C15995">
        <v>0</v>
      </c>
      <c r="D15995">
        <v>604600</v>
      </c>
      <c r="E15995">
        <v>1852400</v>
      </c>
      <c r="F15995" s="4">
        <f t="shared" si="249"/>
        <v>819000</v>
      </c>
    </row>
    <row r="15996" spans="1:6" x14ac:dyDescent="0.3">
      <c r="A15996" t="s">
        <v>16569</v>
      </c>
      <c r="B15996">
        <v>0</v>
      </c>
      <c r="C15996">
        <v>639250</v>
      </c>
      <c r="D15996">
        <v>730000</v>
      </c>
      <c r="E15996">
        <v>455000</v>
      </c>
      <c r="F15996" s="4">
        <f t="shared" si="249"/>
        <v>608083.33333333337</v>
      </c>
    </row>
    <row r="15997" spans="1:6" x14ac:dyDescent="0.3">
      <c r="A15997" t="s">
        <v>16570</v>
      </c>
      <c r="B15997">
        <v>3172550</v>
      </c>
      <c r="C15997">
        <v>5860320</v>
      </c>
      <c r="D15997">
        <v>10822500</v>
      </c>
      <c r="E15997">
        <v>4029420</v>
      </c>
      <c r="F15997" s="4">
        <f t="shared" si="249"/>
        <v>6904080</v>
      </c>
    </row>
    <row r="15998" spans="1:6" x14ac:dyDescent="0.3">
      <c r="A15998" t="s">
        <v>16571</v>
      </c>
      <c r="B15998">
        <v>1045680</v>
      </c>
      <c r="C15998">
        <v>0</v>
      </c>
      <c r="D15998">
        <v>634600</v>
      </c>
      <c r="E15998">
        <v>0</v>
      </c>
      <c r="F15998" s="4">
        <f t="shared" si="249"/>
        <v>211533.33333333334</v>
      </c>
    </row>
    <row r="15999" spans="1:6" x14ac:dyDescent="0.3">
      <c r="A15999" t="s">
        <v>16572</v>
      </c>
      <c r="B15999">
        <v>0</v>
      </c>
      <c r="C15999">
        <v>475700</v>
      </c>
      <c r="D15999">
        <v>532350</v>
      </c>
      <c r="E15999">
        <v>0</v>
      </c>
      <c r="F15999" s="4">
        <f t="shared" si="249"/>
        <v>336016.66666666669</v>
      </c>
    </row>
    <row r="16000" spans="1:6" x14ac:dyDescent="0.3">
      <c r="A16000" t="s">
        <v>16573</v>
      </c>
      <c r="B16000">
        <v>690000</v>
      </c>
      <c r="C16000">
        <v>647680</v>
      </c>
      <c r="D16000">
        <v>610300</v>
      </c>
      <c r="E16000">
        <v>0</v>
      </c>
      <c r="F16000" s="4">
        <f t="shared" si="249"/>
        <v>419326.66666666669</v>
      </c>
    </row>
    <row r="16001" spans="1:6" x14ac:dyDescent="0.3">
      <c r="A16001" t="s">
        <v>16574</v>
      </c>
      <c r="B16001">
        <v>2410200</v>
      </c>
      <c r="C16001">
        <v>2129960</v>
      </c>
      <c r="D16001">
        <v>2794890</v>
      </c>
      <c r="E16001">
        <v>2267600</v>
      </c>
      <c r="F16001" s="4">
        <f t="shared" si="249"/>
        <v>2397483.3333333335</v>
      </c>
    </row>
    <row r="16002" spans="1:6" x14ac:dyDescent="0.3">
      <c r="A16002" t="s">
        <v>16575</v>
      </c>
      <c r="B16002">
        <v>3700000</v>
      </c>
      <c r="C16002">
        <v>0</v>
      </c>
      <c r="D16002">
        <v>1348440</v>
      </c>
      <c r="E16002">
        <v>0</v>
      </c>
      <c r="F16002" s="4">
        <f t="shared" si="249"/>
        <v>449480</v>
      </c>
    </row>
    <row r="16003" spans="1:6" x14ac:dyDescent="0.3">
      <c r="A16003" t="s">
        <v>16576</v>
      </c>
      <c r="B16003">
        <v>0</v>
      </c>
      <c r="C16003">
        <v>1524700</v>
      </c>
      <c r="D16003">
        <v>0</v>
      </c>
      <c r="E16003">
        <v>0</v>
      </c>
      <c r="F16003" s="4">
        <f t="shared" ref="F16003:F16066" si="250">SUM(C16003:E16003)/3</f>
        <v>508233.33333333331</v>
      </c>
    </row>
    <row r="16004" spans="1:6" x14ac:dyDescent="0.3">
      <c r="A16004" t="s">
        <v>16577</v>
      </c>
      <c r="B16004">
        <v>0</v>
      </c>
      <c r="C16004">
        <v>1185500</v>
      </c>
      <c r="D16004">
        <v>600600</v>
      </c>
      <c r="E16004">
        <v>820000</v>
      </c>
      <c r="F16004" s="4">
        <f t="shared" si="250"/>
        <v>868700</v>
      </c>
    </row>
    <row r="16005" spans="1:6" x14ac:dyDescent="0.3">
      <c r="A16005" t="s">
        <v>16578</v>
      </c>
      <c r="B16005">
        <v>0</v>
      </c>
      <c r="C16005">
        <v>0</v>
      </c>
      <c r="D16005">
        <v>933820</v>
      </c>
      <c r="E16005">
        <v>386000</v>
      </c>
      <c r="F16005" s="4">
        <f t="shared" si="250"/>
        <v>439940</v>
      </c>
    </row>
    <row r="16006" spans="1:6" x14ac:dyDescent="0.3">
      <c r="A16006" t="s">
        <v>16579</v>
      </c>
      <c r="B16006">
        <v>14722460</v>
      </c>
      <c r="C16006">
        <v>18434090</v>
      </c>
      <c r="D16006">
        <v>19059040</v>
      </c>
      <c r="E16006">
        <v>20624310</v>
      </c>
      <c r="F16006" s="4">
        <f t="shared" si="250"/>
        <v>19372480</v>
      </c>
    </row>
    <row r="16007" spans="1:6" x14ac:dyDescent="0.3">
      <c r="A16007" t="s">
        <v>16580</v>
      </c>
      <c r="B16007">
        <v>0</v>
      </c>
      <c r="C16007">
        <v>663780</v>
      </c>
      <c r="D16007">
        <v>799890</v>
      </c>
      <c r="E16007">
        <v>915160</v>
      </c>
      <c r="F16007" s="4">
        <f t="shared" si="250"/>
        <v>792943.33333333337</v>
      </c>
    </row>
    <row r="16008" spans="1:6" x14ac:dyDescent="0.3">
      <c r="A16008" t="s">
        <v>16581</v>
      </c>
      <c r="B16008">
        <v>582000</v>
      </c>
      <c r="C16008">
        <v>922920</v>
      </c>
      <c r="D16008">
        <v>0</v>
      </c>
      <c r="E16008">
        <v>3147460</v>
      </c>
      <c r="F16008" s="4">
        <f t="shared" si="250"/>
        <v>1356793.3333333333</v>
      </c>
    </row>
    <row r="16009" spans="1:6" x14ac:dyDescent="0.3">
      <c r="A16009" t="s">
        <v>16582</v>
      </c>
      <c r="B16009">
        <v>12402340</v>
      </c>
      <c r="C16009">
        <v>8807440</v>
      </c>
      <c r="D16009">
        <v>12096140</v>
      </c>
      <c r="E16009">
        <v>9369900</v>
      </c>
      <c r="F16009" s="4">
        <f t="shared" si="250"/>
        <v>10091160</v>
      </c>
    </row>
    <row r="16010" spans="1:6" x14ac:dyDescent="0.3">
      <c r="A16010" t="s">
        <v>16583</v>
      </c>
      <c r="B16010">
        <v>8130400</v>
      </c>
      <c r="C16010">
        <v>14800000</v>
      </c>
      <c r="D16010">
        <v>35520000</v>
      </c>
      <c r="E16010">
        <v>64752400</v>
      </c>
      <c r="F16010" s="4">
        <f t="shared" si="250"/>
        <v>38357466.666666664</v>
      </c>
    </row>
    <row r="16011" spans="1:6" x14ac:dyDescent="0.3">
      <c r="A16011" t="s">
        <v>16584</v>
      </c>
      <c r="B16011">
        <v>1271600</v>
      </c>
      <c r="C16011">
        <v>2669200</v>
      </c>
      <c r="D16011">
        <v>2063440</v>
      </c>
      <c r="E16011">
        <v>1813900</v>
      </c>
      <c r="F16011" s="4">
        <f t="shared" si="250"/>
        <v>2182180</v>
      </c>
    </row>
    <row r="16012" spans="1:6" x14ac:dyDescent="0.3">
      <c r="A16012" t="s">
        <v>16585</v>
      </c>
      <c r="B16012">
        <v>890380</v>
      </c>
      <c r="C16012">
        <v>0</v>
      </c>
      <c r="D16012">
        <v>252980</v>
      </c>
      <c r="E16012">
        <v>0</v>
      </c>
      <c r="F16012" s="4">
        <f t="shared" si="250"/>
        <v>84326.666666666672</v>
      </c>
    </row>
    <row r="16013" spans="1:6" x14ac:dyDescent="0.3">
      <c r="A16013" t="s">
        <v>16586</v>
      </c>
      <c r="B16013">
        <v>6595790</v>
      </c>
      <c r="C16013">
        <v>2871310</v>
      </c>
      <c r="D16013">
        <v>6171630</v>
      </c>
      <c r="E16013">
        <v>5899470</v>
      </c>
      <c r="F16013" s="4">
        <f t="shared" si="250"/>
        <v>4980803.333333333</v>
      </c>
    </row>
    <row r="16014" spans="1:6" x14ac:dyDescent="0.3">
      <c r="A16014" t="s">
        <v>16587</v>
      </c>
      <c r="B16014">
        <v>11921100</v>
      </c>
      <c r="C16014">
        <v>10845350</v>
      </c>
      <c r="D16014">
        <v>9511580</v>
      </c>
      <c r="E16014">
        <v>9019500</v>
      </c>
      <c r="F16014" s="4">
        <f t="shared" si="250"/>
        <v>9792143.333333334</v>
      </c>
    </row>
    <row r="16015" spans="1:6" x14ac:dyDescent="0.3">
      <c r="A16015" t="s">
        <v>16588</v>
      </c>
      <c r="B16015">
        <v>0</v>
      </c>
      <c r="C16015">
        <v>558740</v>
      </c>
      <c r="D16015">
        <v>300300</v>
      </c>
      <c r="E16015">
        <v>0</v>
      </c>
      <c r="F16015" s="4">
        <f t="shared" si="250"/>
        <v>286346.66666666669</v>
      </c>
    </row>
    <row r="16016" spans="1:6" x14ac:dyDescent="0.3">
      <c r="A16016" t="s">
        <v>16589</v>
      </c>
      <c r="B16016">
        <v>2097460</v>
      </c>
      <c r="C16016">
        <v>2013360</v>
      </c>
      <c r="D16016">
        <v>2013150</v>
      </c>
      <c r="E16016">
        <v>2159900</v>
      </c>
      <c r="F16016" s="4">
        <f t="shared" si="250"/>
        <v>2062136.6666666667</v>
      </c>
    </row>
    <row r="16017" spans="1:6" x14ac:dyDescent="0.3">
      <c r="A16017" t="s">
        <v>16590</v>
      </c>
      <c r="B16017">
        <v>630800</v>
      </c>
      <c r="C16017">
        <v>6885700</v>
      </c>
      <c r="D16017">
        <v>4100000</v>
      </c>
      <c r="E16017">
        <v>0</v>
      </c>
      <c r="F16017" s="4">
        <f t="shared" si="250"/>
        <v>3661900</v>
      </c>
    </row>
    <row r="16018" spans="1:6" x14ac:dyDescent="0.3">
      <c r="A16018" t="s">
        <v>16591</v>
      </c>
      <c r="B16018">
        <v>849480</v>
      </c>
      <c r="C16018">
        <v>1783140</v>
      </c>
      <c r="D16018">
        <v>0</v>
      </c>
      <c r="E16018">
        <v>0</v>
      </c>
      <c r="F16018" s="4">
        <f t="shared" si="250"/>
        <v>594380</v>
      </c>
    </row>
    <row r="16019" spans="1:6" x14ac:dyDescent="0.3">
      <c r="A16019" t="s">
        <v>16592</v>
      </c>
      <c r="B16019">
        <v>1890240</v>
      </c>
      <c r="C16019">
        <v>0</v>
      </c>
      <c r="D16019">
        <v>0</v>
      </c>
      <c r="E16019">
        <v>0</v>
      </c>
      <c r="F16019" s="4">
        <f t="shared" si="250"/>
        <v>0</v>
      </c>
    </row>
    <row r="16020" spans="1:6" x14ac:dyDescent="0.3">
      <c r="A16020" t="s">
        <v>16593</v>
      </c>
      <c r="B16020">
        <v>755930</v>
      </c>
      <c r="C16020">
        <v>0</v>
      </c>
      <c r="D16020">
        <v>256000</v>
      </c>
      <c r="E16020">
        <v>0</v>
      </c>
      <c r="F16020" s="4">
        <f t="shared" si="250"/>
        <v>85333.333333333328</v>
      </c>
    </row>
    <row r="16021" spans="1:6" x14ac:dyDescent="0.3">
      <c r="A16021" t="s">
        <v>16594</v>
      </c>
      <c r="B16021">
        <v>1530950</v>
      </c>
      <c r="C16021">
        <v>841260</v>
      </c>
      <c r="D16021">
        <v>1040130</v>
      </c>
      <c r="E16021">
        <v>811600</v>
      </c>
      <c r="F16021" s="4">
        <f t="shared" si="250"/>
        <v>897663.33333333337</v>
      </c>
    </row>
    <row r="16022" spans="1:6" x14ac:dyDescent="0.3">
      <c r="A16022" t="s">
        <v>16595</v>
      </c>
      <c r="B16022">
        <v>1034590</v>
      </c>
      <c r="C16022">
        <v>1480000</v>
      </c>
      <c r="D16022">
        <v>1793610</v>
      </c>
      <c r="E16022">
        <v>0</v>
      </c>
      <c r="F16022" s="4">
        <f t="shared" si="250"/>
        <v>1091203.3333333333</v>
      </c>
    </row>
    <row r="16023" spans="1:6" x14ac:dyDescent="0.3">
      <c r="A16023" t="s">
        <v>16596</v>
      </c>
      <c r="B16023">
        <v>10123700</v>
      </c>
      <c r="C16023">
        <v>4381280</v>
      </c>
      <c r="D16023">
        <v>4754200</v>
      </c>
      <c r="E16023">
        <v>4187140</v>
      </c>
      <c r="F16023" s="4">
        <f t="shared" si="250"/>
        <v>4440873.333333333</v>
      </c>
    </row>
    <row r="16024" spans="1:6" x14ac:dyDescent="0.3">
      <c r="A16024" t="s">
        <v>16597</v>
      </c>
      <c r="B16024">
        <v>370000</v>
      </c>
      <c r="C16024">
        <v>2658680</v>
      </c>
      <c r="D16024">
        <v>0</v>
      </c>
      <c r="E16024">
        <v>2585400</v>
      </c>
      <c r="F16024" s="4">
        <f t="shared" si="250"/>
        <v>1748026.6666666667</v>
      </c>
    </row>
    <row r="16025" spans="1:6" x14ac:dyDescent="0.3">
      <c r="A16025" t="s">
        <v>16598</v>
      </c>
      <c r="B16025">
        <v>1370460</v>
      </c>
      <c r="C16025">
        <v>1392980</v>
      </c>
      <c r="D16025">
        <v>340340</v>
      </c>
      <c r="E16025">
        <v>382200</v>
      </c>
      <c r="F16025" s="4">
        <f t="shared" si="250"/>
        <v>705173.33333333337</v>
      </c>
    </row>
    <row r="16026" spans="1:6" x14ac:dyDescent="0.3">
      <c r="A16026" t="s">
        <v>16599</v>
      </c>
      <c r="B16026">
        <v>0</v>
      </c>
      <c r="C16026">
        <v>3393360</v>
      </c>
      <c r="D16026">
        <v>0</v>
      </c>
      <c r="E16026">
        <v>654830</v>
      </c>
      <c r="F16026" s="4">
        <f t="shared" si="250"/>
        <v>1349396.6666666667</v>
      </c>
    </row>
    <row r="16027" spans="1:6" x14ac:dyDescent="0.3">
      <c r="A16027" t="s">
        <v>16600</v>
      </c>
      <c r="B16027">
        <v>1414240</v>
      </c>
      <c r="C16027">
        <v>2211690</v>
      </c>
      <c r="D16027">
        <v>802000</v>
      </c>
      <c r="E16027">
        <v>2480960</v>
      </c>
      <c r="F16027" s="4">
        <f t="shared" si="250"/>
        <v>1831550</v>
      </c>
    </row>
    <row r="16028" spans="1:6" x14ac:dyDescent="0.3">
      <c r="A16028" t="s">
        <v>16601</v>
      </c>
      <c r="B16028">
        <v>2659050</v>
      </c>
      <c r="C16028">
        <v>0</v>
      </c>
      <c r="D16028">
        <v>355200</v>
      </c>
      <c r="E16028">
        <v>0</v>
      </c>
      <c r="F16028" s="4">
        <f t="shared" si="250"/>
        <v>118400</v>
      </c>
    </row>
    <row r="16029" spans="1:6" x14ac:dyDescent="0.3">
      <c r="A16029" t="s">
        <v>16602</v>
      </c>
      <c r="B16029">
        <v>1277360</v>
      </c>
      <c r="C16029">
        <v>1631260</v>
      </c>
      <c r="D16029">
        <v>1151880</v>
      </c>
      <c r="E16029">
        <v>0</v>
      </c>
      <c r="F16029" s="4">
        <f t="shared" si="250"/>
        <v>927713.33333333337</v>
      </c>
    </row>
    <row r="16030" spans="1:6" x14ac:dyDescent="0.3">
      <c r="A16030" t="s">
        <v>16603</v>
      </c>
      <c r="B16030">
        <v>791700</v>
      </c>
      <c r="C16030">
        <v>1355900</v>
      </c>
      <c r="D16030">
        <v>0</v>
      </c>
      <c r="E16030">
        <v>450560</v>
      </c>
      <c r="F16030" s="4">
        <f t="shared" si="250"/>
        <v>602153.33333333337</v>
      </c>
    </row>
    <row r="16031" spans="1:6" x14ac:dyDescent="0.3">
      <c r="A16031" t="s">
        <v>16604</v>
      </c>
      <c r="B16031">
        <v>667950</v>
      </c>
      <c r="C16031">
        <v>0</v>
      </c>
      <c r="D16031">
        <v>0</v>
      </c>
      <c r="E16031">
        <v>0</v>
      </c>
      <c r="F16031" s="4">
        <f t="shared" si="250"/>
        <v>0</v>
      </c>
    </row>
    <row r="16032" spans="1:6" x14ac:dyDescent="0.3">
      <c r="A16032" t="s">
        <v>16605</v>
      </c>
      <c r="B16032">
        <v>599600</v>
      </c>
      <c r="C16032">
        <v>992600</v>
      </c>
      <c r="D16032">
        <v>508300</v>
      </c>
      <c r="E16032">
        <v>584900</v>
      </c>
      <c r="F16032" s="4">
        <f t="shared" si="250"/>
        <v>695266.66666666663</v>
      </c>
    </row>
    <row r="16033" spans="1:6" x14ac:dyDescent="0.3">
      <c r="A16033" t="s">
        <v>16606</v>
      </c>
      <c r="B16033">
        <v>370000</v>
      </c>
      <c r="C16033">
        <v>614250</v>
      </c>
      <c r="D16033">
        <v>1714600</v>
      </c>
      <c r="E16033">
        <v>0</v>
      </c>
      <c r="F16033" s="4">
        <f t="shared" si="250"/>
        <v>776283.33333333337</v>
      </c>
    </row>
    <row r="16034" spans="1:6" x14ac:dyDescent="0.3">
      <c r="A16034" t="s">
        <v>16607</v>
      </c>
      <c r="B16034">
        <v>10843380</v>
      </c>
      <c r="C16034">
        <v>0</v>
      </c>
      <c r="D16034">
        <v>3472560</v>
      </c>
      <c r="E16034">
        <v>6151600</v>
      </c>
      <c r="F16034" s="4">
        <f t="shared" si="250"/>
        <v>3208053.3333333335</v>
      </c>
    </row>
    <row r="16035" spans="1:6" x14ac:dyDescent="0.3">
      <c r="A16035" t="s">
        <v>16608</v>
      </c>
      <c r="B16035">
        <v>526940</v>
      </c>
      <c r="C16035">
        <v>0</v>
      </c>
      <c r="D16035">
        <v>384000</v>
      </c>
      <c r="E16035">
        <v>234600</v>
      </c>
      <c r="F16035" s="4">
        <f t="shared" si="250"/>
        <v>206200</v>
      </c>
    </row>
    <row r="16036" spans="1:6" x14ac:dyDescent="0.3">
      <c r="A16036" t="s">
        <v>16609</v>
      </c>
      <c r="B16036">
        <v>530000</v>
      </c>
      <c r="C16036">
        <v>2290900</v>
      </c>
      <c r="D16036">
        <v>477750</v>
      </c>
      <c r="E16036">
        <v>1746080</v>
      </c>
      <c r="F16036" s="4">
        <f t="shared" si="250"/>
        <v>1504910</v>
      </c>
    </row>
    <row r="16037" spans="1:6" x14ac:dyDescent="0.3">
      <c r="A16037" t="s">
        <v>16610</v>
      </c>
      <c r="B16037">
        <v>0</v>
      </c>
      <c r="C16037">
        <v>0</v>
      </c>
      <c r="D16037">
        <v>1151880</v>
      </c>
      <c r="E16037">
        <v>804000</v>
      </c>
      <c r="F16037" s="4">
        <f t="shared" si="250"/>
        <v>651960</v>
      </c>
    </row>
    <row r="16038" spans="1:6" x14ac:dyDescent="0.3">
      <c r="A16038" t="s">
        <v>16611</v>
      </c>
      <c r="B16038">
        <v>0</v>
      </c>
      <c r="C16038">
        <v>1043540</v>
      </c>
      <c r="D16038">
        <v>667940</v>
      </c>
      <c r="E16038">
        <v>731640</v>
      </c>
      <c r="F16038" s="4">
        <f t="shared" si="250"/>
        <v>814373.33333333337</v>
      </c>
    </row>
    <row r="16039" spans="1:6" x14ac:dyDescent="0.3">
      <c r="A16039" t="s">
        <v>16612</v>
      </c>
      <c r="B16039">
        <v>972020</v>
      </c>
      <c r="C16039">
        <v>0</v>
      </c>
      <c r="D16039">
        <v>300300</v>
      </c>
      <c r="E16039">
        <v>820000</v>
      </c>
      <c r="F16039" s="4">
        <f t="shared" si="250"/>
        <v>373433.33333333331</v>
      </c>
    </row>
    <row r="16040" spans="1:6" x14ac:dyDescent="0.3">
      <c r="A16040" t="s">
        <v>16613</v>
      </c>
      <c r="B16040">
        <v>3262090</v>
      </c>
      <c r="C16040">
        <v>2272630</v>
      </c>
      <c r="D16040">
        <v>2243150</v>
      </c>
      <c r="E16040">
        <v>2394780</v>
      </c>
      <c r="F16040" s="4">
        <f t="shared" si="250"/>
        <v>2303520</v>
      </c>
    </row>
    <row r="16041" spans="1:6" x14ac:dyDescent="0.3">
      <c r="A16041" t="s">
        <v>16614</v>
      </c>
      <c r="B16041">
        <v>775860</v>
      </c>
      <c r="C16041">
        <v>198900</v>
      </c>
      <c r="D16041">
        <v>228000</v>
      </c>
      <c r="E16041">
        <v>820000</v>
      </c>
      <c r="F16041" s="4">
        <f t="shared" si="250"/>
        <v>415633.33333333331</v>
      </c>
    </row>
    <row r="16042" spans="1:6" x14ac:dyDescent="0.3">
      <c r="A16042" t="s">
        <v>16615</v>
      </c>
      <c r="B16042">
        <v>608000</v>
      </c>
      <c r="C16042">
        <v>1124680</v>
      </c>
      <c r="D16042">
        <v>1746300</v>
      </c>
      <c r="E16042">
        <v>1075160</v>
      </c>
      <c r="F16042" s="4">
        <f t="shared" si="250"/>
        <v>1315380</v>
      </c>
    </row>
    <row r="16043" spans="1:6" x14ac:dyDescent="0.3">
      <c r="A16043" t="s">
        <v>16616</v>
      </c>
      <c r="B16043">
        <v>2218090</v>
      </c>
      <c r="C16043">
        <v>436800</v>
      </c>
      <c r="D16043">
        <v>2722900</v>
      </c>
      <c r="E16043">
        <v>234000</v>
      </c>
      <c r="F16043" s="4">
        <f t="shared" si="250"/>
        <v>1131233.3333333333</v>
      </c>
    </row>
    <row r="16044" spans="1:6" x14ac:dyDescent="0.3">
      <c r="A16044" t="s">
        <v>16617</v>
      </c>
      <c r="B16044">
        <v>481000</v>
      </c>
      <c r="C16044">
        <v>463500</v>
      </c>
      <c r="D16044">
        <v>583440</v>
      </c>
      <c r="E16044">
        <v>1014800</v>
      </c>
      <c r="F16044" s="4">
        <f t="shared" si="250"/>
        <v>687246.66666666663</v>
      </c>
    </row>
    <row r="16045" spans="1:6" x14ac:dyDescent="0.3">
      <c r="A16045" t="s">
        <v>16618</v>
      </c>
      <c r="B16045">
        <v>300000</v>
      </c>
      <c r="C16045">
        <v>460000</v>
      </c>
      <c r="D16045">
        <v>0</v>
      </c>
      <c r="E16045">
        <v>0</v>
      </c>
      <c r="F16045" s="4">
        <f t="shared" si="250"/>
        <v>153333.33333333334</v>
      </c>
    </row>
    <row r="16046" spans="1:6" x14ac:dyDescent="0.3">
      <c r="A16046" t="s">
        <v>16619</v>
      </c>
      <c r="B16046">
        <v>862680</v>
      </c>
      <c r="C16046">
        <v>1704200</v>
      </c>
      <c r="D16046">
        <v>0</v>
      </c>
      <c r="E16046">
        <v>768000</v>
      </c>
      <c r="F16046" s="4">
        <f t="shared" si="250"/>
        <v>824066.66666666663</v>
      </c>
    </row>
    <row r="16047" spans="1:6" x14ac:dyDescent="0.3">
      <c r="A16047" t="s">
        <v>16620</v>
      </c>
      <c r="B16047">
        <v>0</v>
      </c>
      <c r="C16047">
        <v>0</v>
      </c>
      <c r="D16047">
        <v>986960</v>
      </c>
      <c r="E16047">
        <v>564200</v>
      </c>
      <c r="F16047" s="4">
        <f t="shared" si="250"/>
        <v>517053.33333333331</v>
      </c>
    </row>
    <row r="16048" spans="1:6" x14ac:dyDescent="0.3">
      <c r="A16048" t="s">
        <v>16621</v>
      </c>
      <c r="B16048">
        <v>0</v>
      </c>
      <c r="C16048">
        <v>0</v>
      </c>
      <c r="D16048">
        <v>1560000</v>
      </c>
      <c r="E16048">
        <v>0</v>
      </c>
      <c r="F16048" s="4">
        <f t="shared" si="250"/>
        <v>520000</v>
      </c>
    </row>
    <row r="16049" spans="1:6" x14ac:dyDescent="0.3">
      <c r="A16049" t="s">
        <v>16622</v>
      </c>
      <c r="B16049">
        <v>2254000</v>
      </c>
      <c r="C16049">
        <v>699560</v>
      </c>
      <c r="D16049">
        <v>0</v>
      </c>
      <c r="E16049">
        <v>2101700</v>
      </c>
      <c r="F16049" s="4">
        <f t="shared" si="250"/>
        <v>933753.33333333337</v>
      </c>
    </row>
    <row r="16050" spans="1:6" x14ac:dyDescent="0.3">
      <c r="A16050" t="s">
        <v>16623</v>
      </c>
      <c r="B16050">
        <v>1291290</v>
      </c>
      <c r="C16050">
        <v>0</v>
      </c>
      <c r="D16050">
        <v>0</v>
      </c>
      <c r="E16050">
        <v>0</v>
      </c>
      <c r="F16050" s="4">
        <f t="shared" si="250"/>
        <v>0</v>
      </c>
    </row>
    <row r="16051" spans="1:6" x14ac:dyDescent="0.3">
      <c r="A16051" t="s">
        <v>16624</v>
      </c>
      <c r="B16051">
        <v>0</v>
      </c>
      <c r="C16051">
        <v>1009870</v>
      </c>
      <c r="D16051">
        <v>0</v>
      </c>
      <c r="E16051">
        <v>0</v>
      </c>
      <c r="F16051" s="4">
        <f t="shared" si="250"/>
        <v>336623.33333333331</v>
      </c>
    </row>
    <row r="16052" spans="1:6" x14ac:dyDescent="0.3">
      <c r="A16052" t="s">
        <v>16625</v>
      </c>
      <c r="B16052">
        <v>0</v>
      </c>
      <c r="C16052">
        <v>0</v>
      </c>
      <c r="D16052">
        <v>1201750</v>
      </c>
      <c r="E16052">
        <v>478660</v>
      </c>
      <c r="F16052" s="4">
        <f t="shared" si="250"/>
        <v>560136.66666666663</v>
      </c>
    </row>
    <row r="16053" spans="1:6" x14ac:dyDescent="0.3">
      <c r="A16053" t="s">
        <v>16626</v>
      </c>
      <c r="B16053">
        <v>2105830</v>
      </c>
      <c r="C16053">
        <v>1468640</v>
      </c>
      <c r="D16053">
        <v>2047980</v>
      </c>
      <c r="E16053">
        <v>2980730</v>
      </c>
      <c r="F16053" s="4">
        <f t="shared" si="250"/>
        <v>2165783.3333333335</v>
      </c>
    </row>
    <row r="16054" spans="1:6" x14ac:dyDescent="0.3">
      <c r="A16054" t="s">
        <v>16627</v>
      </c>
      <c r="B16054">
        <v>3382330</v>
      </c>
      <c r="C16054">
        <v>5388080</v>
      </c>
      <c r="D16054">
        <v>3344070</v>
      </c>
      <c r="E16054">
        <v>5205890</v>
      </c>
      <c r="F16054" s="4">
        <f t="shared" si="250"/>
        <v>4646013.333333333</v>
      </c>
    </row>
    <row r="16055" spans="1:6" x14ac:dyDescent="0.3">
      <c r="A16055" t="s">
        <v>16628</v>
      </c>
      <c r="B16055">
        <v>718900</v>
      </c>
      <c r="C16055">
        <v>230000</v>
      </c>
      <c r="D16055">
        <v>0</v>
      </c>
      <c r="E16055">
        <v>724360</v>
      </c>
      <c r="F16055" s="4">
        <f t="shared" si="250"/>
        <v>318120</v>
      </c>
    </row>
    <row r="16056" spans="1:6" x14ac:dyDescent="0.3">
      <c r="A16056" t="s">
        <v>16629</v>
      </c>
      <c r="B16056">
        <v>0</v>
      </c>
      <c r="C16056">
        <v>805350</v>
      </c>
      <c r="D16056">
        <v>0</v>
      </c>
      <c r="E16056">
        <v>394000</v>
      </c>
      <c r="F16056" s="4">
        <f t="shared" si="250"/>
        <v>399783.33333333331</v>
      </c>
    </row>
    <row r="16057" spans="1:6" x14ac:dyDescent="0.3">
      <c r="A16057" t="s">
        <v>16630</v>
      </c>
      <c r="B16057">
        <v>2454900</v>
      </c>
      <c r="C16057">
        <v>3948800</v>
      </c>
      <c r="D16057">
        <v>718900</v>
      </c>
      <c r="E16057">
        <v>3379700</v>
      </c>
      <c r="F16057" s="4">
        <f t="shared" si="250"/>
        <v>2682466.6666666665</v>
      </c>
    </row>
    <row r="16058" spans="1:6" x14ac:dyDescent="0.3">
      <c r="A16058" t="s">
        <v>16631</v>
      </c>
      <c r="B16058">
        <v>0</v>
      </c>
      <c r="C16058">
        <v>568000</v>
      </c>
      <c r="D16058">
        <v>0</v>
      </c>
      <c r="E16058">
        <v>0</v>
      </c>
      <c r="F16058" s="4">
        <f t="shared" si="250"/>
        <v>189333.33333333334</v>
      </c>
    </row>
    <row r="16059" spans="1:6" x14ac:dyDescent="0.3">
      <c r="A16059" t="s">
        <v>16632</v>
      </c>
      <c r="B16059">
        <v>756000</v>
      </c>
      <c r="C16059">
        <v>0</v>
      </c>
      <c r="D16059">
        <v>589120</v>
      </c>
      <c r="E16059">
        <v>2015600</v>
      </c>
      <c r="F16059" s="4">
        <f t="shared" si="250"/>
        <v>868240</v>
      </c>
    </row>
    <row r="16060" spans="1:6" x14ac:dyDescent="0.3">
      <c r="A16060" t="s">
        <v>16633</v>
      </c>
      <c r="B16060">
        <v>1113210</v>
      </c>
      <c r="C16060">
        <v>1216580</v>
      </c>
      <c r="D16060">
        <v>0</v>
      </c>
      <c r="E16060">
        <v>386000</v>
      </c>
      <c r="F16060" s="4">
        <f t="shared" si="250"/>
        <v>534193.33333333337</v>
      </c>
    </row>
    <row r="16061" spans="1:6" x14ac:dyDescent="0.3">
      <c r="A16061" t="s">
        <v>16634</v>
      </c>
      <c r="B16061">
        <v>0</v>
      </c>
      <c r="C16061">
        <v>1480000</v>
      </c>
      <c r="D16061">
        <v>360360</v>
      </c>
      <c r="E16061">
        <v>918400</v>
      </c>
      <c r="F16061" s="4">
        <f t="shared" si="250"/>
        <v>919586.66666666663</v>
      </c>
    </row>
    <row r="16062" spans="1:6" x14ac:dyDescent="0.3">
      <c r="A16062" t="s">
        <v>16635</v>
      </c>
      <c r="B16062">
        <v>1250340</v>
      </c>
      <c r="C16062">
        <v>3215370</v>
      </c>
      <c r="D16062">
        <v>0</v>
      </c>
      <c r="E16062">
        <v>2130180</v>
      </c>
      <c r="F16062" s="4">
        <f t="shared" si="250"/>
        <v>1781850</v>
      </c>
    </row>
    <row r="16063" spans="1:6" x14ac:dyDescent="0.3">
      <c r="A16063" t="s">
        <v>16636</v>
      </c>
      <c r="B16063">
        <v>1081710</v>
      </c>
      <c r="C16063">
        <v>409500</v>
      </c>
      <c r="D16063">
        <v>0</v>
      </c>
      <c r="E16063">
        <v>334880</v>
      </c>
      <c r="F16063" s="4">
        <f t="shared" si="250"/>
        <v>248126.66666666666</v>
      </c>
    </row>
    <row r="16064" spans="1:6" x14ac:dyDescent="0.3">
      <c r="A16064" t="s">
        <v>16637</v>
      </c>
      <c r="B16064">
        <v>244020</v>
      </c>
      <c r="C16064">
        <v>1031680</v>
      </c>
      <c r="D16064">
        <v>1335640</v>
      </c>
      <c r="E16064">
        <v>2546740</v>
      </c>
      <c r="F16064" s="4">
        <f t="shared" si="250"/>
        <v>1638020</v>
      </c>
    </row>
    <row r="16065" spans="1:6" x14ac:dyDescent="0.3">
      <c r="A16065" t="s">
        <v>16638</v>
      </c>
      <c r="B16065">
        <v>0</v>
      </c>
      <c r="C16065">
        <v>1049400</v>
      </c>
      <c r="D16065">
        <v>3409120</v>
      </c>
      <c r="E16065">
        <v>2359190</v>
      </c>
      <c r="F16065" s="4">
        <f t="shared" si="250"/>
        <v>2272570</v>
      </c>
    </row>
    <row r="16066" spans="1:6" x14ac:dyDescent="0.3">
      <c r="A16066" t="s">
        <v>16639</v>
      </c>
      <c r="B16066">
        <v>2207600</v>
      </c>
      <c r="C16066">
        <v>1150240</v>
      </c>
      <c r="D16066">
        <v>1123120</v>
      </c>
      <c r="E16066">
        <v>1142960</v>
      </c>
      <c r="F16066" s="4">
        <f t="shared" si="250"/>
        <v>1138773.3333333333</v>
      </c>
    </row>
    <row r="16067" spans="1:6" x14ac:dyDescent="0.3">
      <c r="A16067" t="s">
        <v>16640</v>
      </c>
      <c r="B16067">
        <v>8157150</v>
      </c>
      <c r="C16067">
        <v>8287270</v>
      </c>
      <c r="D16067">
        <v>6019609</v>
      </c>
      <c r="E16067">
        <v>10216040</v>
      </c>
      <c r="F16067" s="4">
        <f t="shared" ref="F16067:F16130" si="251">SUM(C16067:E16067)/3</f>
        <v>8174306.333333333</v>
      </c>
    </row>
    <row r="16068" spans="1:6" x14ac:dyDescent="0.3">
      <c r="A16068" t="s">
        <v>16641</v>
      </c>
      <c r="B16068">
        <v>1969240</v>
      </c>
      <c r="C16068">
        <v>363090</v>
      </c>
      <c r="D16068">
        <v>657020</v>
      </c>
      <c r="E16068">
        <v>610770</v>
      </c>
      <c r="F16068" s="4">
        <f t="shared" si="251"/>
        <v>543626.66666666663</v>
      </c>
    </row>
    <row r="16069" spans="1:6" x14ac:dyDescent="0.3">
      <c r="A16069" t="s">
        <v>16642</v>
      </c>
      <c r="B16069">
        <v>3566290</v>
      </c>
      <c r="C16069">
        <v>2275000</v>
      </c>
      <c r="D16069">
        <v>2064520</v>
      </c>
      <c r="E16069">
        <v>2190880</v>
      </c>
      <c r="F16069" s="4">
        <f t="shared" si="251"/>
        <v>2176800</v>
      </c>
    </row>
    <row r="16070" spans="1:6" x14ac:dyDescent="0.3">
      <c r="A16070" t="s">
        <v>16643</v>
      </c>
      <c r="B16070">
        <v>2912000</v>
      </c>
      <c r="C16070">
        <v>646100</v>
      </c>
      <c r="D16070">
        <v>6768210</v>
      </c>
      <c r="E16070">
        <v>11031560</v>
      </c>
      <c r="F16070" s="4">
        <f t="shared" si="251"/>
        <v>6148623.333333333</v>
      </c>
    </row>
    <row r="16071" spans="1:6" x14ac:dyDescent="0.3">
      <c r="A16071" t="s">
        <v>16644</v>
      </c>
      <c r="B16071">
        <v>1527120</v>
      </c>
      <c r="C16071">
        <v>2539840</v>
      </c>
      <c r="D16071">
        <v>2220600</v>
      </c>
      <c r="E16071">
        <v>2443700</v>
      </c>
      <c r="F16071" s="4">
        <f t="shared" si="251"/>
        <v>2401380</v>
      </c>
    </row>
    <row r="16072" spans="1:6" x14ac:dyDescent="0.3">
      <c r="A16072" t="s">
        <v>16645</v>
      </c>
      <c r="B16072">
        <v>905450</v>
      </c>
      <c r="C16072">
        <v>0</v>
      </c>
      <c r="D16072">
        <v>1215700</v>
      </c>
      <c r="E16072">
        <v>1563020</v>
      </c>
      <c r="F16072" s="4">
        <f t="shared" si="251"/>
        <v>926240</v>
      </c>
    </row>
    <row r="16073" spans="1:6" x14ac:dyDescent="0.3">
      <c r="A16073" t="s">
        <v>16646</v>
      </c>
      <c r="B16073">
        <v>0</v>
      </c>
      <c r="C16073">
        <v>2337240</v>
      </c>
      <c r="D16073">
        <v>818040</v>
      </c>
      <c r="E16073">
        <v>0</v>
      </c>
      <c r="F16073" s="4">
        <f t="shared" si="251"/>
        <v>1051760</v>
      </c>
    </row>
    <row r="16074" spans="1:6" x14ac:dyDescent="0.3">
      <c r="A16074" t="s">
        <v>16647</v>
      </c>
      <c r="B16074">
        <v>2458600</v>
      </c>
      <c r="C16074">
        <v>4033800</v>
      </c>
      <c r="D16074">
        <v>4055870</v>
      </c>
      <c r="E16074">
        <v>4043720</v>
      </c>
      <c r="F16074" s="4">
        <f t="shared" si="251"/>
        <v>4044463.3333333335</v>
      </c>
    </row>
    <row r="16075" spans="1:6" x14ac:dyDescent="0.3">
      <c r="A16075" t="s">
        <v>16648</v>
      </c>
      <c r="B16075">
        <v>0</v>
      </c>
      <c r="C16075">
        <v>1063200</v>
      </c>
      <c r="D16075">
        <v>3593520</v>
      </c>
      <c r="E16075">
        <v>2251690</v>
      </c>
      <c r="F16075" s="4">
        <f t="shared" si="251"/>
        <v>2302803.3333333335</v>
      </c>
    </row>
    <row r="16076" spans="1:6" x14ac:dyDescent="0.3">
      <c r="A16076" t="s">
        <v>16649</v>
      </c>
      <c r="B16076">
        <v>382200</v>
      </c>
      <c r="C16076">
        <v>614250</v>
      </c>
      <c r="D16076">
        <v>482400</v>
      </c>
      <c r="E16076">
        <v>1156300</v>
      </c>
      <c r="F16076" s="4">
        <f t="shared" si="251"/>
        <v>750983.33333333337</v>
      </c>
    </row>
    <row r="16077" spans="1:6" x14ac:dyDescent="0.3">
      <c r="A16077" t="s">
        <v>16650</v>
      </c>
      <c r="B16077">
        <v>9167000</v>
      </c>
      <c r="C16077">
        <v>7303740</v>
      </c>
      <c r="D16077">
        <v>6330690</v>
      </c>
      <c r="E16077">
        <v>4071110</v>
      </c>
      <c r="F16077" s="4">
        <f t="shared" si="251"/>
        <v>5901846.666666667</v>
      </c>
    </row>
    <row r="16078" spans="1:6" x14ac:dyDescent="0.3">
      <c r="A16078" t="s">
        <v>16651</v>
      </c>
      <c r="B16078">
        <v>0</v>
      </c>
      <c r="C16078">
        <v>1090720</v>
      </c>
      <c r="D16078">
        <v>311100</v>
      </c>
      <c r="E16078">
        <v>386000</v>
      </c>
      <c r="F16078" s="4">
        <f t="shared" si="251"/>
        <v>595940</v>
      </c>
    </row>
    <row r="16079" spans="1:6" x14ac:dyDescent="0.3">
      <c r="A16079" t="s">
        <v>16652</v>
      </c>
      <c r="B16079">
        <v>9130100</v>
      </c>
      <c r="C16079">
        <v>5039290</v>
      </c>
      <c r="D16079">
        <v>6851130</v>
      </c>
      <c r="E16079">
        <v>9277210</v>
      </c>
      <c r="F16079" s="4">
        <f t="shared" si="251"/>
        <v>7055876.666666667</v>
      </c>
    </row>
    <row r="16080" spans="1:6" x14ac:dyDescent="0.3">
      <c r="A16080" t="s">
        <v>16653</v>
      </c>
      <c r="B16080">
        <v>740000</v>
      </c>
      <c r="C16080">
        <v>1202700</v>
      </c>
      <c r="D16080">
        <v>0</v>
      </c>
      <c r="E16080">
        <v>0</v>
      </c>
      <c r="F16080" s="4">
        <f t="shared" si="251"/>
        <v>400900</v>
      </c>
    </row>
    <row r="16081" spans="1:6" x14ac:dyDescent="0.3">
      <c r="A16081" t="s">
        <v>16654</v>
      </c>
      <c r="B16081">
        <v>0</v>
      </c>
      <c r="C16081">
        <v>0</v>
      </c>
      <c r="D16081">
        <v>291200</v>
      </c>
      <c r="E16081">
        <v>236600</v>
      </c>
      <c r="F16081" s="4">
        <f t="shared" si="251"/>
        <v>175933.33333333334</v>
      </c>
    </row>
    <row r="16082" spans="1:6" x14ac:dyDescent="0.3">
      <c r="A16082" t="s">
        <v>16655</v>
      </c>
      <c r="B16082">
        <v>0</v>
      </c>
      <c r="C16082">
        <v>0</v>
      </c>
      <c r="D16082">
        <v>616800</v>
      </c>
      <c r="E16082">
        <v>0</v>
      </c>
      <c r="F16082" s="4">
        <f t="shared" si="251"/>
        <v>205600</v>
      </c>
    </row>
    <row r="16083" spans="1:6" x14ac:dyDescent="0.3">
      <c r="A16083" t="s">
        <v>16656</v>
      </c>
      <c r="B16083">
        <v>647680</v>
      </c>
      <c r="C16083">
        <v>2303520</v>
      </c>
      <c r="D16083">
        <v>2225459</v>
      </c>
      <c r="E16083">
        <v>397800</v>
      </c>
      <c r="F16083" s="4">
        <f t="shared" si="251"/>
        <v>1642259.6666666667</v>
      </c>
    </row>
    <row r="16084" spans="1:6" x14ac:dyDescent="0.3">
      <c r="A16084" t="s">
        <v>16657</v>
      </c>
      <c r="B16084">
        <v>0</v>
      </c>
      <c r="C16084">
        <v>0</v>
      </c>
      <c r="D16084">
        <v>740000</v>
      </c>
      <c r="E16084">
        <v>0</v>
      </c>
      <c r="F16084" s="4">
        <f t="shared" si="251"/>
        <v>246666.66666666666</v>
      </c>
    </row>
    <row r="16085" spans="1:6" x14ac:dyDescent="0.3">
      <c r="A16085" t="s">
        <v>16658</v>
      </c>
      <c r="B16085">
        <v>0</v>
      </c>
      <c r="C16085">
        <v>230000</v>
      </c>
      <c r="D16085">
        <v>0</v>
      </c>
      <c r="E16085">
        <v>0</v>
      </c>
      <c r="F16085" s="4">
        <f t="shared" si="251"/>
        <v>76666.666666666672</v>
      </c>
    </row>
    <row r="16086" spans="1:6" x14ac:dyDescent="0.3">
      <c r="A16086" t="s">
        <v>16659</v>
      </c>
      <c r="B16086">
        <v>2220000</v>
      </c>
      <c r="C16086">
        <v>0</v>
      </c>
      <c r="D16086">
        <v>0</v>
      </c>
      <c r="E16086">
        <v>4551620</v>
      </c>
      <c r="F16086" s="4">
        <f t="shared" si="251"/>
        <v>1517206.6666666667</v>
      </c>
    </row>
    <row r="16087" spans="1:6" x14ac:dyDescent="0.3">
      <c r="A16087" t="s">
        <v>16660</v>
      </c>
      <c r="B16087">
        <v>1120220</v>
      </c>
      <c r="C16087">
        <v>0</v>
      </c>
      <c r="D16087">
        <v>1166620</v>
      </c>
      <c r="E16087">
        <v>1121120</v>
      </c>
      <c r="F16087" s="4">
        <f t="shared" si="251"/>
        <v>762580</v>
      </c>
    </row>
    <row r="16088" spans="1:6" x14ac:dyDescent="0.3">
      <c r="A16088" t="s">
        <v>16661</v>
      </c>
      <c r="B16088">
        <v>427700</v>
      </c>
      <c r="C16088">
        <v>0</v>
      </c>
      <c r="D16088">
        <v>1045590</v>
      </c>
      <c r="E16088">
        <v>0</v>
      </c>
      <c r="F16088" s="4">
        <f t="shared" si="251"/>
        <v>348530</v>
      </c>
    </row>
    <row r="16089" spans="1:6" x14ac:dyDescent="0.3">
      <c r="A16089" t="s">
        <v>16662</v>
      </c>
      <c r="B16089">
        <v>264000</v>
      </c>
      <c r="C16089">
        <v>1267400</v>
      </c>
      <c r="D16089">
        <v>3429350</v>
      </c>
      <c r="E16089">
        <v>0</v>
      </c>
      <c r="F16089" s="4">
        <f t="shared" si="251"/>
        <v>1565583.3333333333</v>
      </c>
    </row>
    <row r="16090" spans="1:6" x14ac:dyDescent="0.3">
      <c r="A16090" t="s">
        <v>16663</v>
      </c>
      <c r="B16090">
        <v>256000</v>
      </c>
      <c r="C16090">
        <v>823420</v>
      </c>
      <c r="D16090">
        <v>419100</v>
      </c>
      <c r="E16090">
        <v>453280</v>
      </c>
      <c r="F16090" s="4">
        <f t="shared" si="251"/>
        <v>565266.66666666663</v>
      </c>
    </row>
    <row r="16091" spans="1:6" x14ac:dyDescent="0.3">
      <c r="A16091" t="s">
        <v>16664</v>
      </c>
      <c r="B16091">
        <v>0</v>
      </c>
      <c r="C16091">
        <v>350000</v>
      </c>
      <c r="D16091">
        <v>565920</v>
      </c>
      <c r="E16091">
        <v>956000</v>
      </c>
      <c r="F16091" s="4">
        <f t="shared" si="251"/>
        <v>623973.33333333337</v>
      </c>
    </row>
    <row r="16092" spans="1:6" x14ac:dyDescent="0.3">
      <c r="A16092" t="s">
        <v>16665</v>
      </c>
      <c r="B16092">
        <v>935930</v>
      </c>
      <c r="C16092">
        <v>2275700</v>
      </c>
      <c r="D16092">
        <v>2143750</v>
      </c>
      <c r="E16092">
        <v>0</v>
      </c>
      <c r="F16092" s="4">
        <f t="shared" si="251"/>
        <v>1473150</v>
      </c>
    </row>
    <row r="16093" spans="1:6" x14ac:dyDescent="0.3">
      <c r="A16093" t="s">
        <v>16666</v>
      </c>
      <c r="B16093">
        <v>967070</v>
      </c>
      <c r="C16093">
        <v>1057500</v>
      </c>
      <c r="D16093">
        <v>0</v>
      </c>
      <c r="E16093">
        <v>0</v>
      </c>
      <c r="F16093" s="4">
        <f t="shared" si="251"/>
        <v>352500</v>
      </c>
    </row>
    <row r="16094" spans="1:6" x14ac:dyDescent="0.3">
      <c r="A16094" t="s">
        <v>16667</v>
      </c>
      <c r="B16094">
        <v>2053280</v>
      </c>
      <c r="C16094">
        <v>2333510</v>
      </c>
      <c r="D16094">
        <v>2237970</v>
      </c>
      <c r="E16094">
        <v>4961410</v>
      </c>
      <c r="F16094" s="4">
        <f t="shared" si="251"/>
        <v>3177630</v>
      </c>
    </row>
    <row r="16095" spans="1:6" x14ac:dyDescent="0.3">
      <c r="A16095" t="s">
        <v>16668</v>
      </c>
      <c r="B16095">
        <v>573300</v>
      </c>
      <c r="C16095">
        <v>0</v>
      </c>
      <c r="D16095">
        <v>903510</v>
      </c>
      <c r="E16095">
        <v>425880</v>
      </c>
      <c r="F16095" s="4">
        <f t="shared" si="251"/>
        <v>443130</v>
      </c>
    </row>
    <row r="16096" spans="1:6" x14ac:dyDescent="0.3">
      <c r="A16096" t="s">
        <v>16669</v>
      </c>
      <c r="B16096">
        <v>823900</v>
      </c>
      <c r="C16096">
        <v>593860</v>
      </c>
      <c r="D16096">
        <v>1714000</v>
      </c>
      <c r="E16096">
        <v>0</v>
      </c>
      <c r="F16096" s="4">
        <f t="shared" si="251"/>
        <v>769286.66666666663</v>
      </c>
    </row>
    <row r="16097" spans="1:6" x14ac:dyDescent="0.3">
      <c r="A16097" t="s">
        <v>16670</v>
      </c>
      <c r="B16097">
        <v>814990</v>
      </c>
      <c r="C16097">
        <v>1113840</v>
      </c>
      <c r="D16097">
        <v>0</v>
      </c>
      <c r="E16097">
        <v>1320500</v>
      </c>
      <c r="F16097" s="4">
        <f t="shared" si="251"/>
        <v>811446.66666666663</v>
      </c>
    </row>
    <row r="16098" spans="1:6" x14ac:dyDescent="0.3">
      <c r="A16098" t="s">
        <v>16671</v>
      </c>
      <c r="B16098">
        <v>4050000</v>
      </c>
      <c r="C16098">
        <v>4153200</v>
      </c>
      <c r="D16098">
        <v>2330240</v>
      </c>
      <c r="E16098">
        <v>2361700</v>
      </c>
      <c r="F16098" s="4">
        <f t="shared" si="251"/>
        <v>2948380</v>
      </c>
    </row>
    <row r="16099" spans="1:6" x14ac:dyDescent="0.3">
      <c r="A16099" t="s">
        <v>16672</v>
      </c>
      <c r="B16099">
        <v>2275000</v>
      </c>
      <c r="C16099">
        <v>3724630</v>
      </c>
      <c r="D16099">
        <v>2725330</v>
      </c>
      <c r="E16099">
        <v>3334240</v>
      </c>
      <c r="F16099" s="4">
        <f t="shared" si="251"/>
        <v>3261400</v>
      </c>
    </row>
    <row r="16100" spans="1:6" x14ac:dyDescent="0.3">
      <c r="A16100" t="s">
        <v>16673</v>
      </c>
      <c r="B16100">
        <v>1269600</v>
      </c>
      <c r="C16100">
        <v>634600</v>
      </c>
      <c r="D16100">
        <v>499590</v>
      </c>
      <c r="E16100">
        <v>1482400</v>
      </c>
      <c r="F16100" s="4">
        <f t="shared" si="251"/>
        <v>872196.66666666663</v>
      </c>
    </row>
    <row r="16101" spans="1:6" x14ac:dyDescent="0.3">
      <c r="A16101" t="s">
        <v>16674</v>
      </c>
      <c r="B16101">
        <v>2204950</v>
      </c>
      <c r="C16101">
        <v>2276157</v>
      </c>
      <c r="D16101">
        <v>228000</v>
      </c>
      <c r="E16101">
        <v>228000</v>
      </c>
      <c r="F16101" s="4">
        <f t="shared" si="251"/>
        <v>910719</v>
      </c>
    </row>
    <row r="16102" spans="1:6" x14ac:dyDescent="0.3">
      <c r="A16102" t="s">
        <v>16675</v>
      </c>
      <c r="B16102">
        <v>1073800</v>
      </c>
      <c r="C16102">
        <v>936390</v>
      </c>
      <c r="D16102">
        <v>1408500</v>
      </c>
      <c r="E16102">
        <v>1860040</v>
      </c>
      <c r="F16102" s="4">
        <f t="shared" si="251"/>
        <v>1401643.3333333333</v>
      </c>
    </row>
    <row r="16103" spans="1:6" x14ac:dyDescent="0.3">
      <c r="A16103" t="s">
        <v>16676</v>
      </c>
      <c r="B16103">
        <v>3321500</v>
      </c>
      <c r="C16103">
        <v>3254740</v>
      </c>
      <c r="D16103">
        <v>4439890</v>
      </c>
      <c r="E16103">
        <v>5782520</v>
      </c>
      <c r="F16103" s="4">
        <f t="shared" si="251"/>
        <v>4492383.333333333</v>
      </c>
    </row>
    <row r="16104" spans="1:6" x14ac:dyDescent="0.3">
      <c r="A16104" t="s">
        <v>16677</v>
      </c>
      <c r="B16104">
        <v>1019200</v>
      </c>
      <c r="C16104">
        <v>0</v>
      </c>
      <c r="D16104">
        <v>1130040</v>
      </c>
      <c r="E16104">
        <v>1560740</v>
      </c>
      <c r="F16104" s="4">
        <f t="shared" si="251"/>
        <v>896926.66666666663</v>
      </c>
    </row>
    <row r="16105" spans="1:6" x14ac:dyDescent="0.3">
      <c r="A16105" t="s">
        <v>16678</v>
      </c>
      <c r="B16105">
        <v>471380</v>
      </c>
      <c r="C16105">
        <v>0</v>
      </c>
      <c r="D16105">
        <v>1012020</v>
      </c>
      <c r="E16105">
        <v>2202800</v>
      </c>
      <c r="F16105" s="4">
        <f t="shared" si="251"/>
        <v>1071606.6666666667</v>
      </c>
    </row>
    <row r="16106" spans="1:6" x14ac:dyDescent="0.3">
      <c r="A16106" t="s">
        <v>16679</v>
      </c>
      <c r="B16106">
        <v>308000</v>
      </c>
      <c r="C16106">
        <v>606060</v>
      </c>
      <c r="D16106">
        <v>370000</v>
      </c>
      <c r="E16106">
        <v>0</v>
      </c>
      <c r="F16106" s="4">
        <f t="shared" si="251"/>
        <v>325353.33333333331</v>
      </c>
    </row>
    <row r="16107" spans="1:6" x14ac:dyDescent="0.3">
      <c r="A16107" t="s">
        <v>16680</v>
      </c>
      <c r="B16107">
        <v>1651930</v>
      </c>
      <c r="C16107">
        <v>0</v>
      </c>
      <c r="D16107">
        <v>0</v>
      </c>
      <c r="E16107">
        <v>0</v>
      </c>
      <c r="F16107" s="4">
        <f t="shared" si="251"/>
        <v>0</v>
      </c>
    </row>
    <row r="16108" spans="1:6" x14ac:dyDescent="0.3">
      <c r="A16108" t="s">
        <v>16681</v>
      </c>
      <c r="B16108">
        <v>2023410</v>
      </c>
      <c r="C16108">
        <v>353080</v>
      </c>
      <c r="D16108">
        <v>796380</v>
      </c>
      <c r="E16108">
        <v>2035740</v>
      </c>
      <c r="F16108" s="4">
        <f t="shared" si="251"/>
        <v>1061733.3333333333</v>
      </c>
    </row>
    <row r="16109" spans="1:6" x14ac:dyDescent="0.3">
      <c r="A16109" t="s">
        <v>16682</v>
      </c>
      <c r="B16109">
        <v>350000</v>
      </c>
      <c r="C16109">
        <v>0</v>
      </c>
      <c r="D16109">
        <v>0</v>
      </c>
      <c r="E16109">
        <v>386000</v>
      </c>
      <c r="F16109" s="4">
        <f t="shared" si="251"/>
        <v>128666.66666666667</v>
      </c>
    </row>
    <row r="16110" spans="1:6" x14ac:dyDescent="0.3">
      <c r="A16110" t="s">
        <v>16683</v>
      </c>
      <c r="B16110">
        <v>7851690</v>
      </c>
      <c r="C16110">
        <v>12042040</v>
      </c>
      <c r="D16110">
        <v>17000000</v>
      </c>
      <c r="E16110">
        <v>10286710</v>
      </c>
      <c r="F16110" s="4">
        <f t="shared" si="251"/>
        <v>13109583.333333334</v>
      </c>
    </row>
    <row r="16111" spans="1:6" x14ac:dyDescent="0.3">
      <c r="A16111" t="s">
        <v>16684</v>
      </c>
      <c r="B16111">
        <v>907270</v>
      </c>
      <c r="C16111">
        <v>920010</v>
      </c>
      <c r="D16111">
        <v>364000</v>
      </c>
      <c r="E16111">
        <v>594960</v>
      </c>
      <c r="F16111" s="4">
        <f t="shared" si="251"/>
        <v>626323.33333333337</v>
      </c>
    </row>
    <row r="16112" spans="1:6" x14ac:dyDescent="0.3">
      <c r="A16112" t="s">
        <v>16685</v>
      </c>
      <c r="B16112">
        <v>0</v>
      </c>
      <c r="C16112">
        <v>0</v>
      </c>
      <c r="D16112">
        <v>529200</v>
      </c>
      <c r="E16112">
        <v>1048800</v>
      </c>
      <c r="F16112" s="4">
        <f t="shared" si="251"/>
        <v>526000</v>
      </c>
    </row>
    <row r="16113" spans="1:6" x14ac:dyDescent="0.3">
      <c r="A16113" t="s">
        <v>16686</v>
      </c>
      <c r="B16113">
        <v>2760000</v>
      </c>
      <c r="C16113">
        <v>0</v>
      </c>
      <c r="D16113">
        <v>0</v>
      </c>
      <c r="E16113">
        <v>0</v>
      </c>
      <c r="F16113" s="4">
        <f t="shared" si="251"/>
        <v>0</v>
      </c>
    </row>
    <row r="16114" spans="1:6" x14ac:dyDescent="0.3">
      <c r="A16114" t="s">
        <v>16687</v>
      </c>
      <c r="B16114">
        <v>2316040</v>
      </c>
      <c r="C16114">
        <v>5719600</v>
      </c>
      <c r="D16114">
        <v>14652240</v>
      </c>
      <c r="E16114">
        <v>2476850</v>
      </c>
      <c r="F16114" s="4">
        <f t="shared" si="251"/>
        <v>7616230</v>
      </c>
    </row>
    <row r="16115" spans="1:6" x14ac:dyDescent="0.3">
      <c r="A16115" t="s">
        <v>16688</v>
      </c>
      <c r="B16115">
        <v>752200</v>
      </c>
      <c r="C16115">
        <v>0</v>
      </c>
      <c r="D16115">
        <v>2808090</v>
      </c>
      <c r="E16115">
        <v>1506050</v>
      </c>
      <c r="F16115" s="4">
        <f t="shared" si="251"/>
        <v>1438046.6666666667</v>
      </c>
    </row>
    <row r="16116" spans="1:6" x14ac:dyDescent="0.3">
      <c r="A16116" t="s">
        <v>16689</v>
      </c>
      <c r="B16116">
        <v>0</v>
      </c>
      <c r="C16116">
        <v>2863730</v>
      </c>
      <c r="D16116">
        <v>2349630</v>
      </c>
      <c r="E16116">
        <v>4244110</v>
      </c>
      <c r="F16116" s="4">
        <f t="shared" si="251"/>
        <v>3152490</v>
      </c>
    </row>
    <row r="16117" spans="1:6" x14ac:dyDescent="0.3">
      <c r="A16117" t="s">
        <v>16690</v>
      </c>
      <c r="B16117">
        <v>0</v>
      </c>
      <c r="C16117">
        <v>370000</v>
      </c>
      <c r="D16117">
        <v>0</v>
      </c>
      <c r="E16117">
        <v>0</v>
      </c>
      <c r="F16117" s="4">
        <f t="shared" si="251"/>
        <v>123333.33333333333</v>
      </c>
    </row>
    <row r="16118" spans="1:6" x14ac:dyDescent="0.3">
      <c r="A16118" t="s">
        <v>16691</v>
      </c>
      <c r="B16118">
        <v>0</v>
      </c>
      <c r="C16118">
        <v>0</v>
      </c>
      <c r="D16118">
        <v>281190</v>
      </c>
      <c r="E16118">
        <v>0</v>
      </c>
      <c r="F16118" s="4">
        <f t="shared" si="251"/>
        <v>93730</v>
      </c>
    </row>
    <row r="16119" spans="1:6" x14ac:dyDescent="0.3">
      <c r="A16119" t="s">
        <v>16692</v>
      </c>
      <c r="B16119">
        <v>0</v>
      </c>
      <c r="C16119">
        <v>2446700</v>
      </c>
      <c r="D16119">
        <v>0</v>
      </c>
      <c r="E16119">
        <v>0</v>
      </c>
      <c r="F16119" s="4">
        <f t="shared" si="251"/>
        <v>815566.66666666663</v>
      </c>
    </row>
    <row r="16120" spans="1:6" x14ac:dyDescent="0.3">
      <c r="A16120" t="s">
        <v>16693</v>
      </c>
      <c r="B16120">
        <v>0</v>
      </c>
      <c r="C16120">
        <v>3013630</v>
      </c>
      <c r="D16120">
        <v>2013640</v>
      </c>
      <c r="E16120">
        <v>2971420</v>
      </c>
      <c r="F16120" s="4">
        <f t="shared" si="251"/>
        <v>2666230</v>
      </c>
    </row>
    <row r="16121" spans="1:6" x14ac:dyDescent="0.3">
      <c r="A16121" t="s">
        <v>16694</v>
      </c>
      <c r="B16121">
        <v>2302200</v>
      </c>
      <c r="C16121">
        <v>4352590</v>
      </c>
      <c r="D16121">
        <v>2102120</v>
      </c>
      <c r="E16121">
        <v>2320320</v>
      </c>
      <c r="F16121" s="4">
        <f t="shared" si="251"/>
        <v>2925010</v>
      </c>
    </row>
    <row r="16122" spans="1:6" x14ac:dyDescent="0.3">
      <c r="A16122" t="s">
        <v>16695</v>
      </c>
      <c r="B16122">
        <v>568900</v>
      </c>
      <c r="C16122">
        <v>800120</v>
      </c>
      <c r="D16122">
        <v>583440</v>
      </c>
      <c r="E16122">
        <v>523060</v>
      </c>
      <c r="F16122" s="4">
        <f t="shared" si="251"/>
        <v>635540</v>
      </c>
    </row>
    <row r="16123" spans="1:6" x14ac:dyDescent="0.3">
      <c r="A16123" t="s">
        <v>16696</v>
      </c>
      <c r="B16123">
        <v>2029200</v>
      </c>
      <c r="C16123">
        <v>2016650</v>
      </c>
      <c r="D16123">
        <v>1799600</v>
      </c>
      <c r="E16123">
        <v>2293850</v>
      </c>
      <c r="F16123" s="4">
        <f t="shared" si="251"/>
        <v>2036700</v>
      </c>
    </row>
    <row r="16124" spans="1:6" x14ac:dyDescent="0.3">
      <c r="A16124" t="s">
        <v>16697</v>
      </c>
      <c r="B16124">
        <v>273000</v>
      </c>
      <c r="C16124">
        <v>0</v>
      </c>
      <c r="D16124">
        <v>0</v>
      </c>
      <c r="E16124">
        <v>450560</v>
      </c>
      <c r="F16124" s="4">
        <f t="shared" si="251"/>
        <v>150186.66666666666</v>
      </c>
    </row>
    <row r="16125" spans="1:6" x14ac:dyDescent="0.3">
      <c r="A16125" t="s">
        <v>16698</v>
      </c>
      <c r="B16125">
        <v>804440</v>
      </c>
      <c r="C16125">
        <v>0</v>
      </c>
      <c r="D16125">
        <v>0</v>
      </c>
      <c r="E16125">
        <v>376740</v>
      </c>
      <c r="F16125" s="4">
        <f t="shared" si="251"/>
        <v>125580</v>
      </c>
    </row>
    <row r="16126" spans="1:6" x14ac:dyDescent="0.3">
      <c r="A16126" t="s">
        <v>16699</v>
      </c>
      <c r="B16126">
        <v>639730</v>
      </c>
      <c r="C16126">
        <v>0</v>
      </c>
      <c r="D16126">
        <v>0</v>
      </c>
      <c r="E16126">
        <v>0</v>
      </c>
      <c r="F16126" s="4">
        <f t="shared" si="251"/>
        <v>0</v>
      </c>
    </row>
    <row r="16127" spans="1:6" x14ac:dyDescent="0.3">
      <c r="A16127" t="s">
        <v>16700</v>
      </c>
      <c r="B16127">
        <v>3384290</v>
      </c>
      <c r="C16127">
        <v>5533480</v>
      </c>
      <c r="D16127">
        <v>1996540</v>
      </c>
      <c r="E16127">
        <v>3279610</v>
      </c>
      <c r="F16127" s="4">
        <f t="shared" si="251"/>
        <v>3603210</v>
      </c>
    </row>
    <row r="16128" spans="1:6" x14ac:dyDescent="0.3">
      <c r="A16128" t="s">
        <v>16701</v>
      </c>
      <c r="B16128">
        <v>996000</v>
      </c>
      <c r="C16128">
        <v>2538420</v>
      </c>
      <c r="D16128">
        <v>2172180</v>
      </c>
      <c r="E16128">
        <v>2921000</v>
      </c>
      <c r="F16128" s="4">
        <f t="shared" si="251"/>
        <v>2543866.6666666665</v>
      </c>
    </row>
    <row r="16129" spans="1:6" x14ac:dyDescent="0.3">
      <c r="A16129" t="s">
        <v>16702</v>
      </c>
      <c r="B16129">
        <v>1065400</v>
      </c>
      <c r="C16129">
        <v>350000</v>
      </c>
      <c r="D16129">
        <v>591600</v>
      </c>
      <c r="E16129">
        <v>0</v>
      </c>
      <c r="F16129" s="4">
        <f t="shared" si="251"/>
        <v>313866.66666666669</v>
      </c>
    </row>
    <row r="16130" spans="1:6" x14ac:dyDescent="0.3">
      <c r="A16130" t="s">
        <v>16703</v>
      </c>
      <c r="B16130">
        <v>3483660</v>
      </c>
      <c r="C16130">
        <v>0</v>
      </c>
      <c r="D16130">
        <v>0</v>
      </c>
      <c r="E16130">
        <v>0</v>
      </c>
      <c r="F16130" s="4">
        <f t="shared" si="251"/>
        <v>0</v>
      </c>
    </row>
    <row r="16131" spans="1:6" x14ac:dyDescent="0.3">
      <c r="A16131" t="s">
        <v>16704</v>
      </c>
      <c r="B16131">
        <v>0</v>
      </c>
      <c r="C16131">
        <v>966000</v>
      </c>
      <c r="D16131">
        <v>469200</v>
      </c>
      <c r="E16131">
        <v>0</v>
      </c>
      <c r="F16131" s="4">
        <f t="shared" ref="F16131:F16194" si="252">SUM(C16131:E16131)/3</f>
        <v>478400</v>
      </c>
    </row>
    <row r="16132" spans="1:6" x14ac:dyDescent="0.3">
      <c r="A16132" t="s">
        <v>16705</v>
      </c>
      <c r="B16132">
        <v>706000</v>
      </c>
      <c r="C16132">
        <v>605150</v>
      </c>
      <c r="D16132">
        <v>596960</v>
      </c>
      <c r="E16132">
        <v>0</v>
      </c>
      <c r="F16132" s="4">
        <f t="shared" si="252"/>
        <v>400703.33333333331</v>
      </c>
    </row>
    <row r="16133" spans="1:6" x14ac:dyDescent="0.3">
      <c r="A16133" t="s">
        <v>16706</v>
      </c>
      <c r="B16133">
        <v>3079440</v>
      </c>
      <c r="C16133">
        <v>1108380</v>
      </c>
      <c r="D16133">
        <v>3134040</v>
      </c>
      <c r="E16133">
        <v>5170380</v>
      </c>
      <c r="F16133" s="4">
        <f t="shared" si="252"/>
        <v>3137600</v>
      </c>
    </row>
    <row r="16134" spans="1:6" x14ac:dyDescent="0.3">
      <c r="A16134" t="s">
        <v>16707</v>
      </c>
      <c r="B16134">
        <v>256000</v>
      </c>
      <c r="C16134">
        <v>0</v>
      </c>
      <c r="D16134">
        <v>0</v>
      </c>
      <c r="E16134">
        <v>0</v>
      </c>
      <c r="F16134" s="4">
        <f t="shared" si="252"/>
        <v>0</v>
      </c>
    </row>
    <row r="16135" spans="1:6" x14ac:dyDescent="0.3">
      <c r="A16135" t="s">
        <v>16708</v>
      </c>
      <c r="B16135">
        <v>783670</v>
      </c>
      <c r="C16135">
        <v>542200</v>
      </c>
      <c r="D16135">
        <v>370000</v>
      </c>
      <c r="E16135">
        <v>550400</v>
      </c>
      <c r="F16135" s="4">
        <f t="shared" si="252"/>
        <v>487533.33333333331</v>
      </c>
    </row>
    <row r="16136" spans="1:6" x14ac:dyDescent="0.3">
      <c r="A16136" t="s">
        <v>16709</v>
      </c>
      <c r="B16136">
        <v>0</v>
      </c>
      <c r="C16136">
        <v>869960</v>
      </c>
      <c r="D16136">
        <v>990990</v>
      </c>
      <c r="E16136">
        <v>0</v>
      </c>
      <c r="F16136" s="4">
        <f t="shared" si="252"/>
        <v>620316.66666666663</v>
      </c>
    </row>
    <row r="16137" spans="1:6" x14ac:dyDescent="0.3">
      <c r="A16137" t="s">
        <v>16710</v>
      </c>
      <c r="B16137">
        <v>0</v>
      </c>
      <c r="C16137">
        <v>407840</v>
      </c>
      <c r="D16137">
        <v>0</v>
      </c>
      <c r="E16137">
        <v>0</v>
      </c>
      <c r="F16137" s="4">
        <f t="shared" si="252"/>
        <v>135946.66666666666</v>
      </c>
    </row>
    <row r="16138" spans="1:6" x14ac:dyDescent="0.3">
      <c r="A16138" t="s">
        <v>16711</v>
      </c>
      <c r="B16138">
        <v>296660</v>
      </c>
      <c r="C16138">
        <v>379400</v>
      </c>
      <c r="D16138">
        <v>0</v>
      </c>
      <c r="E16138">
        <v>796000</v>
      </c>
      <c r="F16138" s="4">
        <f t="shared" si="252"/>
        <v>391800</v>
      </c>
    </row>
    <row r="16139" spans="1:6" x14ac:dyDescent="0.3">
      <c r="A16139" t="s">
        <v>16712</v>
      </c>
      <c r="B16139">
        <v>451100</v>
      </c>
      <c r="C16139">
        <v>1138420</v>
      </c>
      <c r="D16139">
        <v>1122030</v>
      </c>
      <c r="E16139">
        <v>1402150</v>
      </c>
      <c r="F16139" s="4">
        <f t="shared" si="252"/>
        <v>1220866.6666666667</v>
      </c>
    </row>
    <row r="16140" spans="1:6" x14ac:dyDescent="0.3">
      <c r="A16140" t="s">
        <v>16713</v>
      </c>
      <c r="B16140">
        <v>0</v>
      </c>
      <c r="C16140">
        <v>0</v>
      </c>
      <c r="D16140">
        <v>357000</v>
      </c>
      <c r="E16140">
        <v>0</v>
      </c>
      <c r="F16140" s="4">
        <f t="shared" si="252"/>
        <v>119000</v>
      </c>
    </row>
    <row r="16141" spans="1:6" x14ac:dyDescent="0.3">
      <c r="A16141" t="s">
        <v>16714</v>
      </c>
      <c r="B16141">
        <v>473200</v>
      </c>
      <c r="C16141">
        <v>202400</v>
      </c>
      <c r="D16141">
        <v>0</v>
      </c>
      <c r="E16141">
        <v>848120</v>
      </c>
      <c r="F16141" s="4">
        <f t="shared" si="252"/>
        <v>350173.33333333331</v>
      </c>
    </row>
    <row r="16142" spans="1:6" x14ac:dyDescent="0.3">
      <c r="A16142" t="s">
        <v>16715</v>
      </c>
      <c r="B16142">
        <v>0</v>
      </c>
      <c r="C16142">
        <v>370000</v>
      </c>
      <c r="D16142">
        <v>0</v>
      </c>
      <c r="E16142">
        <v>2452000</v>
      </c>
      <c r="F16142" s="4">
        <f t="shared" si="252"/>
        <v>940666.66666666663</v>
      </c>
    </row>
    <row r="16143" spans="1:6" x14ac:dyDescent="0.3">
      <c r="A16143" t="s">
        <v>16716</v>
      </c>
      <c r="B16143">
        <v>682500</v>
      </c>
      <c r="C16143">
        <v>256000</v>
      </c>
      <c r="D16143">
        <v>1664560</v>
      </c>
      <c r="E16143">
        <v>453280</v>
      </c>
      <c r="F16143" s="4">
        <f t="shared" si="252"/>
        <v>791280</v>
      </c>
    </row>
    <row r="16144" spans="1:6" x14ac:dyDescent="0.3">
      <c r="A16144" t="s">
        <v>16717</v>
      </c>
      <c r="B16144">
        <v>578760</v>
      </c>
      <c r="C16144">
        <v>563860</v>
      </c>
      <c r="D16144">
        <v>0</v>
      </c>
      <c r="E16144">
        <v>0</v>
      </c>
      <c r="F16144" s="4">
        <f t="shared" si="252"/>
        <v>187953.33333333334</v>
      </c>
    </row>
    <row r="16145" spans="1:6" x14ac:dyDescent="0.3">
      <c r="A16145" t="s">
        <v>16718</v>
      </c>
      <c r="B16145">
        <v>844000</v>
      </c>
      <c r="C16145">
        <v>2113700</v>
      </c>
      <c r="D16145">
        <v>245700</v>
      </c>
      <c r="E16145">
        <v>2036220</v>
      </c>
      <c r="F16145" s="4">
        <f t="shared" si="252"/>
        <v>1465206.6666666667</v>
      </c>
    </row>
    <row r="16146" spans="1:6" x14ac:dyDescent="0.3">
      <c r="A16146" t="s">
        <v>16719</v>
      </c>
      <c r="B16146">
        <v>2482800</v>
      </c>
      <c r="C16146">
        <v>1916800</v>
      </c>
      <c r="D16146">
        <v>0</v>
      </c>
      <c r="E16146">
        <v>402000</v>
      </c>
      <c r="F16146" s="4">
        <f t="shared" si="252"/>
        <v>772933.33333333337</v>
      </c>
    </row>
    <row r="16147" spans="1:6" x14ac:dyDescent="0.3">
      <c r="A16147" t="s">
        <v>16720</v>
      </c>
      <c r="B16147">
        <v>0</v>
      </c>
      <c r="C16147">
        <v>1033530</v>
      </c>
      <c r="D16147">
        <v>0</v>
      </c>
      <c r="E16147">
        <v>1797250</v>
      </c>
      <c r="F16147" s="4">
        <f t="shared" si="252"/>
        <v>943593.33333333337</v>
      </c>
    </row>
    <row r="16148" spans="1:6" x14ac:dyDescent="0.3">
      <c r="A16148" t="s">
        <v>16721</v>
      </c>
      <c r="B16148">
        <v>305760</v>
      </c>
      <c r="C16148">
        <v>3776440</v>
      </c>
      <c r="D16148">
        <v>191100</v>
      </c>
      <c r="E16148">
        <v>3191100</v>
      </c>
      <c r="F16148" s="4">
        <f t="shared" si="252"/>
        <v>2386213.3333333335</v>
      </c>
    </row>
    <row r="16149" spans="1:6" x14ac:dyDescent="0.3">
      <c r="A16149" t="s">
        <v>16722</v>
      </c>
      <c r="B16149">
        <v>411950</v>
      </c>
      <c r="C16149">
        <v>0</v>
      </c>
      <c r="D16149">
        <v>0</v>
      </c>
      <c r="E16149">
        <v>0</v>
      </c>
      <c r="F16149" s="4">
        <f t="shared" si="252"/>
        <v>0</v>
      </c>
    </row>
    <row r="16150" spans="1:6" x14ac:dyDescent="0.3">
      <c r="A16150" t="s">
        <v>16723</v>
      </c>
      <c r="B16150">
        <v>2741550</v>
      </c>
      <c r="C16150">
        <v>1577200</v>
      </c>
      <c r="D16150">
        <v>2479920</v>
      </c>
      <c r="E16150">
        <v>3560560</v>
      </c>
      <c r="F16150" s="4">
        <f t="shared" si="252"/>
        <v>2539226.6666666665</v>
      </c>
    </row>
    <row r="16151" spans="1:6" x14ac:dyDescent="0.3">
      <c r="A16151" t="s">
        <v>16724</v>
      </c>
      <c r="B16151">
        <v>0</v>
      </c>
      <c r="C16151">
        <v>0</v>
      </c>
      <c r="D16151">
        <v>1239300</v>
      </c>
      <c r="E16151">
        <v>0</v>
      </c>
      <c r="F16151" s="4">
        <f t="shared" si="252"/>
        <v>413100</v>
      </c>
    </row>
    <row r="16152" spans="1:6" x14ac:dyDescent="0.3">
      <c r="A16152" t="s">
        <v>16725</v>
      </c>
      <c r="B16152">
        <v>0</v>
      </c>
      <c r="C16152">
        <v>2504660</v>
      </c>
      <c r="D16152">
        <v>2192190</v>
      </c>
      <c r="E16152">
        <v>2302350</v>
      </c>
      <c r="F16152" s="4">
        <f t="shared" si="252"/>
        <v>2333066.6666666665</v>
      </c>
    </row>
    <row r="16153" spans="1:6" x14ac:dyDescent="0.3">
      <c r="A16153" t="s">
        <v>16726</v>
      </c>
      <c r="B16153">
        <v>411950</v>
      </c>
      <c r="C16153">
        <v>166530</v>
      </c>
      <c r="D16153">
        <v>992810</v>
      </c>
      <c r="E16153">
        <v>820000</v>
      </c>
      <c r="F16153" s="4">
        <f t="shared" si="252"/>
        <v>659780</v>
      </c>
    </row>
    <row r="16154" spans="1:6" x14ac:dyDescent="0.3">
      <c r="A16154" t="s">
        <v>16727</v>
      </c>
      <c r="B16154">
        <v>2100280</v>
      </c>
      <c r="C16154">
        <v>2006040</v>
      </c>
      <c r="D16154">
        <v>3479000</v>
      </c>
      <c r="E16154">
        <v>2839840</v>
      </c>
      <c r="F16154" s="4">
        <f t="shared" si="252"/>
        <v>2774960</v>
      </c>
    </row>
    <row r="16155" spans="1:6" x14ac:dyDescent="0.3">
      <c r="A16155" t="s">
        <v>16728</v>
      </c>
      <c r="B16155">
        <v>0</v>
      </c>
      <c r="C16155">
        <v>0</v>
      </c>
      <c r="D16155">
        <v>315600</v>
      </c>
      <c r="E16155">
        <v>0</v>
      </c>
      <c r="F16155" s="4">
        <f t="shared" si="252"/>
        <v>105200</v>
      </c>
    </row>
    <row r="16156" spans="1:6" x14ac:dyDescent="0.3">
      <c r="A16156" t="s">
        <v>16729</v>
      </c>
      <c r="B16156">
        <v>214760</v>
      </c>
      <c r="C16156">
        <v>2111200</v>
      </c>
      <c r="D16156">
        <v>2086550</v>
      </c>
      <c r="E16156">
        <v>2287200</v>
      </c>
      <c r="F16156" s="4">
        <f t="shared" si="252"/>
        <v>2161650</v>
      </c>
    </row>
    <row r="16157" spans="1:6" x14ac:dyDescent="0.3">
      <c r="A16157" t="s">
        <v>16730</v>
      </c>
      <c r="B16157">
        <v>3500000</v>
      </c>
      <c r="C16157">
        <v>0</v>
      </c>
      <c r="D16157">
        <v>0</v>
      </c>
      <c r="E16157">
        <v>0</v>
      </c>
      <c r="F16157" s="4">
        <f t="shared" si="252"/>
        <v>0</v>
      </c>
    </row>
    <row r="16158" spans="1:6" x14ac:dyDescent="0.3">
      <c r="A16158" t="s">
        <v>16731</v>
      </c>
      <c r="B16158">
        <v>0</v>
      </c>
      <c r="C16158">
        <v>0</v>
      </c>
      <c r="D16158">
        <v>2205720</v>
      </c>
      <c r="E16158">
        <v>906000</v>
      </c>
      <c r="F16158" s="4">
        <f t="shared" si="252"/>
        <v>1037240</v>
      </c>
    </row>
    <row r="16159" spans="1:6" x14ac:dyDescent="0.3">
      <c r="A16159" t="s">
        <v>16732</v>
      </c>
      <c r="B16159">
        <v>219120</v>
      </c>
      <c r="C16159">
        <v>702290</v>
      </c>
      <c r="D16159">
        <v>0</v>
      </c>
      <c r="E16159">
        <v>1191660</v>
      </c>
      <c r="F16159" s="4">
        <f t="shared" si="252"/>
        <v>631316.66666666663</v>
      </c>
    </row>
    <row r="16160" spans="1:6" x14ac:dyDescent="0.3">
      <c r="A16160" t="s">
        <v>16733</v>
      </c>
      <c r="B16160">
        <v>0</v>
      </c>
      <c r="C16160">
        <v>1202970</v>
      </c>
      <c r="D16160">
        <v>870500</v>
      </c>
      <c r="E16160">
        <v>386000</v>
      </c>
      <c r="F16160" s="4">
        <f t="shared" si="252"/>
        <v>819823.33333333337</v>
      </c>
    </row>
    <row r="16161" spans="1:6" x14ac:dyDescent="0.3">
      <c r="A16161" t="s">
        <v>16734</v>
      </c>
      <c r="B16161">
        <v>764400</v>
      </c>
      <c r="C16161">
        <v>1552560</v>
      </c>
      <c r="D16161">
        <v>1353840</v>
      </c>
      <c r="E16161">
        <v>469200</v>
      </c>
      <c r="F16161" s="4">
        <f t="shared" si="252"/>
        <v>1125200</v>
      </c>
    </row>
    <row r="16162" spans="1:6" x14ac:dyDescent="0.3">
      <c r="A16162" t="s">
        <v>16735</v>
      </c>
      <c r="B16162">
        <v>0</v>
      </c>
      <c r="C16162">
        <v>0</v>
      </c>
      <c r="D16162">
        <v>953840</v>
      </c>
      <c r="E16162">
        <v>620600</v>
      </c>
      <c r="F16162" s="4">
        <f t="shared" si="252"/>
        <v>524813.33333333337</v>
      </c>
    </row>
    <row r="16163" spans="1:6" x14ac:dyDescent="0.3">
      <c r="A16163" t="s">
        <v>16736</v>
      </c>
      <c r="B16163">
        <v>0</v>
      </c>
      <c r="C16163">
        <v>204750</v>
      </c>
      <c r="D16163">
        <v>0</v>
      </c>
      <c r="E16163">
        <v>394000</v>
      </c>
      <c r="F16163" s="4">
        <f t="shared" si="252"/>
        <v>199583.33333333334</v>
      </c>
    </row>
    <row r="16164" spans="1:6" x14ac:dyDescent="0.3">
      <c r="A16164" t="s">
        <v>16737</v>
      </c>
      <c r="B16164">
        <v>2054780</v>
      </c>
      <c r="C16164">
        <v>2058420</v>
      </c>
      <c r="D16164">
        <v>357000</v>
      </c>
      <c r="E16164">
        <v>2720080</v>
      </c>
      <c r="F16164" s="4">
        <f t="shared" si="252"/>
        <v>1711833.3333333333</v>
      </c>
    </row>
    <row r="16165" spans="1:6" x14ac:dyDescent="0.3">
      <c r="A16165" t="s">
        <v>16738</v>
      </c>
      <c r="B16165">
        <v>700000</v>
      </c>
      <c r="C16165">
        <v>0</v>
      </c>
      <c r="D16165">
        <v>644640</v>
      </c>
      <c r="E16165">
        <v>1560000</v>
      </c>
      <c r="F16165" s="4">
        <f t="shared" si="252"/>
        <v>734880</v>
      </c>
    </row>
    <row r="16166" spans="1:6" x14ac:dyDescent="0.3">
      <c r="A16166" t="s">
        <v>16739</v>
      </c>
      <c r="B16166">
        <v>0</v>
      </c>
      <c r="C16166">
        <v>740000</v>
      </c>
      <c r="D16166">
        <v>0</v>
      </c>
      <c r="E16166">
        <v>0</v>
      </c>
      <c r="F16166" s="4">
        <f t="shared" si="252"/>
        <v>246666.66666666666</v>
      </c>
    </row>
    <row r="16167" spans="1:6" x14ac:dyDescent="0.3">
      <c r="A16167" t="s">
        <v>16740</v>
      </c>
      <c r="B16167">
        <v>2682310</v>
      </c>
      <c r="C16167">
        <v>3288700</v>
      </c>
      <c r="D16167">
        <v>14926670</v>
      </c>
      <c r="E16167">
        <v>4810520</v>
      </c>
      <c r="F16167" s="4">
        <f t="shared" si="252"/>
        <v>7675296.666666667</v>
      </c>
    </row>
    <row r="16168" spans="1:6" x14ac:dyDescent="0.3">
      <c r="A16168" t="s">
        <v>16741</v>
      </c>
      <c r="B16168">
        <v>218240</v>
      </c>
      <c r="C16168">
        <v>1165090</v>
      </c>
      <c r="D16168">
        <v>641920</v>
      </c>
      <c r="E16168">
        <v>0</v>
      </c>
      <c r="F16168" s="4">
        <f t="shared" si="252"/>
        <v>602336.66666666663</v>
      </c>
    </row>
    <row r="16169" spans="1:6" x14ac:dyDescent="0.3">
      <c r="A16169" t="s">
        <v>16742</v>
      </c>
      <c r="B16169">
        <v>0</v>
      </c>
      <c r="C16169">
        <v>0</v>
      </c>
      <c r="D16169">
        <v>96348000</v>
      </c>
      <c r="E16169">
        <v>18890180</v>
      </c>
      <c r="F16169" s="4">
        <f t="shared" si="252"/>
        <v>38412726.666666664</v>
      </c>
    </row>
    <row r="16170" spans="1:6" x14ac:dyDescent="0.3">
      <c r="A16170" t="s">
        <v>16743</v>
      </c>
      <c r="B16170">
        <v>411950</v>
      </c>
      <c r="C16170">
        <v>924000</v>
      </c>
      <c r="D16170">
        <v>0</v>
      </c>
      <c r="E16170">
        <v>0</v>
      </c>
      <c r="F16170" s="4">
        <f t="shared" si="252"/>
        <v>308000</v>
      </c>
    </row>
    <row r="16171" spans="1:6" x14ac:dyDescent="0.3">
      <c r="A16171" t="s">
        <v>16744</v>
      </c>
      <c r="B16171">
        <v>3483110</v>
      </c>
      <c r="C16171">
        <v>2269450</v>
      </c>
      <c r="D16171">
        <v>1127490</v>
      </c>
      <c r="E16171">
        <v>1150400</v>
      </c>
      <c r="F16171" s="4">
        <f t="shared" si="252"/>
        <v>1515780</v>
      </c>
    </row>
    <row r="16172" spans="1:6" x14ac:dyDescent="0.3">
      <c r="A16172" t="s">
        <v>16745</v>
      </c>
      <c r="B16172">
        <v>0</v>
      </c>
      <c r="C16172">
        <v>0</v>
      </c>
      <c r="D16172">
        <v>411320</v>
      </c>
      <c r="E16172">
        <v>978900</v>
      </c>
      <c r="F16172" s="4">
        <f t="shared" si="252"/>
        <v>463406.66666666669</v>
      </c>
    </row>
    <row r="16173" spans="1:6" x14ac:dyDescent="0.3">
      <c r="A16173" t="s">
        <v>16746</v>
      </c>
      <c r="B16173">
        <v>0</v>
      </c>
      <c r="C16173">
        <v>1841300</v>
      </c>
      <c r="D16173">
        <v>0</v>
      </c>
      <c r="E16173">
        <v>0</v>
      </c>
      <c r="F16173" s="4">
        <f t="shared" si="252"/>
        <v>613766.66666666663</v>
      </c>
    </row>
    <row r="16174" spans="1:6" x14ac:dyDescent="0.3">
      <c r="A16174" t="s">
        <v>16747</v>
      </c>
      <c r="B16174">
        <v>2440800</v>
      </c>
      <c r="C16174">
        <v>256000</v>
      </c>
      <c r="D16174">
        <v>229320</v>
      </c>
      <c r="E16174">
        <v>0</v>
      </c>
      <c r="F16174" s="4">
        <f t="shared" si="252"/>
        <v>161773.33333333334</v>
      </c>
    </row>
    <row r="16175" spans="1:6" x14ac:dyDescent="0.3">
      <c r="A16175" t="s">
        <v>16748</v>
      </c>
      <c r="B16175">
        <v>544180</v>
      </c>
      <c r="C16175">
        <v>1203290</v>
      </c>
      <c r="D16175">
        <v>2818270</v>
      </c>
      <c r="E16175">
        <v>958000</v>
      </c>
      <c r="F16175" s="4">
        <f t="shared" si="252"/>
        <v>1659853.3333333333</v>
      </c>
    </row>
    <row r="16176" spans="1:6" x14ac:dyDescent="0.3">
      <c r="A16176" t="s">
        <v>16749</v>
      </c>
      <c r="B16176">
        <v>943300</v>
      </c>
      <c r="C16176">
        <v>4690250</v>
      </c>
      <c r="D16176">
        <v>4372550</v>
      </c>
      <c r="E16176">
        <v>6500200</v>
      </c>
      <c r="F16176" s="4">
        <f t="shared" si="252"/>
        <v>5187666.666666667</v>
      </c>
    </row>
    <row r="16177" spans="1:6" x14ac:dyDescent="0.3">
      <c r="A16177" t="s">
        <v>16750</v>
      </c>
      <c r="B16177">
        <v>0</v>
      </c>
      <c r="C16177">
        <v>1190100</v>
      </c>
      <c r="D16177">
        <v>1055600</v>
      </c>
      <c r="E16177">
        <v>0</v>
      </c>
      <c r="F16177" s="4">
        <f t="shared" si="252"/>
        <v>748566.66666666663</v>
      </c>
    </row>
    <row r="16178" spans="1:6" x14ac:dyDescent="0.3">
      <c r="A16178" t="s">
        <v>16751</v>
      </c>
      <c r="B16178">
        <v>1584750</v>
      </c>
      <c r="C16178">
        <v>2626800</v>
      </c>
      <c r="D16178">
        <v>0</v>
      </c>
      <c r="E16178">
        <v>2446780</v>
      </c>
      <c r="F16178" s="4">
        <f t="shared" si="252"/>
        <v>1691193.3333333333</v>
      </c>
    </row>
    <row r="16179" spans="1:6" x14ac:dyDescent="0.3">
      <c r="A16179" t="s">
        <v>16752</v>
      </c>
      <c r="B16179">
        <v>0</v>
      </c>
      <c r="C16179">
        <v>705930</v>
      </c>
      <c r="D16179">
        <v>0</v>
      </c>
      <c r="E16179">
        <v>1001000</v>
      </c>
      <c r="F16179" s="4">
        <f t="shared" si="252"/>
        <v>568976.66666666663</v>
      </c>
    </row>
    <row r="16180" spans="1:6" x14ac:dyDescent="0.3">
      <c r="A16180" t="s">
        <v>16753</v>
      </c>
      <c r="B16180">
        <v>791700</v>
      </c>
      <c r="C16180">
        <v>1177500</v>
      </c>
      <c r="D16180">
        <v>1203300</v>
      </c>
      <c r="E16180">
        <v>0</v>
      </c>
      <c r="F16180" s="4">
        <f t="shared" si="252"/>
        <v>793600</v>
      </c>
    </row>
    <row r="16181" spans="1:6" x14ac:dyDescent="0.3">
      <c r="A16181" t="s">
        <v>582</v>
      </c>
      <c r="B16181">
        <v>1045640</v>
      </c>
      <c r="C16181">
        <v>1987090</v>
      </c>
      <c r="D16181">
        <v>1484960</v>
      </c>
      <c r="E16181">
        <v>1771560</v>
      </c>
      <c r="F16181" s="4">
        <f t="shared" si="252"/>
        <v>1747870</v>
      </c>
    </row>
    <row r="16182" spans="1:6" x14ac:dyDescent="0.3">
      <c r="A16182" t="s">
        <v>16754</v>
      </c>
      <c r="B16182">
        <v>1085020</v>
      </c>
      <c r="C16182">
        <v>334720</v>
      </c>
      <c r="D16182">
        <v>0</v>
      </c>
      <c r="E16182">
        <v>824700</v>
      </c>
      <c r="F16182" s="4">
        <f t="shared" si="252"/>
        <v>386473.33333333331</v>
      </c>
    </row>
    <row r="16183" spans="1:6" x14ac:dyDescent="0.3">
      <c r="A16183" t="s">
        <v>16755</v>
      </c>
      <c r="B16183">
        <v>2814040</v>
      </c>
      <c r="C16183">
        <v>2647750</v>
      </c>
      <c r="D16183">
        <v>3436600</v>
      </c>
      <c r="E16183">
        <v>2849300</v>
      </c>
      <c r="F16183" s="4">
        <f t="shared" si="252"/>
        <v>2977883.3333333335</v>
      </c>
    </row>
    <row r="16184" spans="1:6" x14ac:dyDescent="0.3">
      <c r="A16184" t="s">
        <v>16756</v>
      </c>
      <c r="B16184">
        <v>0</v>
      </c>
      <c r="C16184">
        <v>0</v>
      </c>
      <c r="D16184">
        <v>1613590</v>
      </c>
      <c r="E16184">
        <v>0</v>
      </c>
      <c r="F16184" s="4">
        <f t="shared" si="252"/>
        <v>537863.33333333337</v>
      </c>
    </row>
    <row r="16185" spans="1:6" x14ac:dyDescent="0.3">
      <c r="A16185" t="s">
        <v>679</v>
      </c>
      <c r="B16185">
        <v>0</v>
      </c>
      <c r="C16185">
        <v>1560000</v>
      </c>
      <c r="D16185">
        <v>365000</v>
      </c>
      <c r="E16185">
        <v>650000</v>
      </c>
      <c r="F16185" s="4">
        <f t="shared" si="252"/>
        <v>858333.33333333337</v>
      </c>
    </row>
    <row r="16186" spans="1:6" x14ac:dyDescent="0.3">
      <c r="A16186" t="s">
        <v>16757</v>
      </c>
      <c r="B16186">
        <v>0</v>
      </c>
      <c r="C16186">
        <v>535300</v>
      </c>
      <c r="D16186">
        <v>294460</v>
      </c>
      <c r="E16186">
        <v>388000</v>
      </c>
      <c r="F16186" s="4">
        <f t="shared" si="252"/>
        <v>405920</v>
      </c>
    </row>
    <row r="16187" spans="1:6" x14ac:dyDescent="0.3">
      <c r="A16187" t="s">
        <v>16758</v>
      </c>
      <c r="B16187">
        <v>716000</v>
      </c>
      <c r="C16187">
        <v>2310000</v>
      </c>
      <c r="D16187">
        <v>3928000</v>
      </c>
      <c r="E16187">
        <v>3027140</v>
      </c>
      <c r="F16187" s="4">
        <f t="shared" si="252"/>
        <v>3088380</v>
      </c>
    </row>
    <row r="16188" spans="1:6" x14ac:dyDescent="0.3">
      <c r="A16188" t="s">
        <v>16759</v>
      </c>
      <c r="B16188">
        <v>2044200</v>
      </c>
      <c r="C16188">
        <v>4224400</v>
      </c>
      <c r="D16188">
        <v>2135660</v>
      </c>
      <c r="E16188">
        <v>3121900</v>
      </c>
      <c r="F16188" s="4">
        <f t="shared" si="252"/>
        <v>3160653.3333333335</v>
      </c>
    </row>
    <row r="16189" spans="1:6" x14ac:dyDescent="0.3">
      <c r="A16189" t="s">
        <v>16760</v>
      </c>
      <c r="B16189">
        <v>0</v>
      </c>
      <c r="C16189">
        <v>695660</v>
      </c>
      <c r="D16189">
        <v>0</v>
      </c>
      <c r="E16189">
        <v>0</v>
      </c>
      <c r="F16189" s="4">
        <f t="shared" si="252"/>
        <v>231886.66666666666</v>
      </c>
    </row>
    <row r="16190" spans="1:6" x14ac:dyDescent="0.3">
      <c r="A16190" t="s">
        <v>16761</v>
      </c>
      <c r="B16190">
        <v>729400</v>
      </c>
      <c r="C16190">
        <v>3920310</v>
      </c>
      <c r="D16190">
        <v>0</v>
      </c>
      <c r="E16190">
        <v>0</v>
      </c>
      <c r="F16190" s="4">
        <f t="shared" si="252"/>
        <v>1306770</v>
      </c>
    </row>
    <row r="16191" spans="1:6" x14ac:dyDescent="0.3">
      <c r="A16191" t="s">
        <v>16762</v>
      </c>
      <c r="B16191">
        <v>1625200</v>
      </c>
      <c r="C16191">
        <v>655200</v>
      </c>
      <c r="D16191">
        <v>570000</v>
      </c>
      <c r="E16191">
        <v>2727350</v>
      </c>
      <c r="F16191" s="4">
        <f t="shared" si="252"/>
        <v>1317516.6666666667</v>
      </c>
    </row>
    <row r="16192" spans="1:6" x14ac:dyDescent="0.3">
      <c r="A16192" t="s">
        <v>16763</v>
      </c>
      <c r="B16192">
        <v>587000</v>
      </c>
      <c r="C16192">
        <v>502320</v>
      </c>
      <c r="D16192">
        <v>455000</v>
      </c>
      <c r="E16192">
        <v>622200</v>
      </c>
      <c r="F16192" s="4">
        <f t="shared" si="252"/>
        <v>526506.66666666663</v>
      </c>
    </row>
    <row r="16193" spans="1:6" x14ac:dyDescent="0.3">
      <c r="A16193" t="s">
        <v>16764</v>
      </c>
      <c r="B16193">
        <v>411950</v>
      </c>
      <c r="C16193">
        <v>0</v>
      </c>
      <c r="D16193">
        <v>0</v>
      </c>
      <c r="E16193">
        <v>0</v>
      </c>
      <c r="F16193" s="4">
        <f t="shared" si="252"/>
        <v>0</v>
      </c>
    </row>
    <row r="16194" spans="1:6" x14ac:dyDescent="0.3">
      <c r="A16194" t="s">
        <v>16765</v>
      </c>
      <c r="B16194">
        <v>207480</v>
      </c>
      <c r="C16194">
        <v>322080</v>
      </c>
      <c r="D16194">
        <v>730000</v>
      </c>
      <c r="E16194">
        <v>0</v>
      </c>
      <c r="F16194" s="4">
        <f t="shared" si="252"/>
        <v>350693.33333333331</v>
      </c>
    </row>
    <row r="16195" spans="1:6" x14ac:dyDescent="0.3">
      <c r="A16195" t="s">
        <v>571</v>
      </c>
      <c r="B16195">
        <v>2190280</v>
      </c>
      <c r="C16195">
        <v>356720</v>
      </c>
      <c r="D16195">
        <v>0</v>
      </c>
      <c r="E16195">
        <v>941900</v>
      </c>
      <c r="F16195" s="4">
        <f t="shared" ref="F16195:F16258" si="253">SUM(C16195:E16195)/3</f>
        <v>432873.33333333331</v>
      </c>
    </row>
    <row r="16196" spans="1:6" x14ac:dyDescent="0.3">
      <c r="A16196" t="s">
        <v>16766</v>
      </c>
      <c r="B16196">
        <v>0</v>
      </c>
      <c r="C16196">
        <v>2470050</v>
      </c>
      <c r="D16196">
        <v>18784900</v>
      </c>
      <c r="E16196">
        <v>48538600</v>
      </c>
      <c r="F16196" s="4">
        <f t="shared" si="253"/>
        <v>23264516.666666668</v>
      </c>
    </row>
    <row r="16197" spans="1:6" x14ac:dyDescent="0.3">
      <c r="A16197" t="s">
        <v>16767</v>
      </c>
      <c r="B16197">
        <v>681950</v>
      </c>
      <c r="C16197">
        <v>397800</v>
      </c>
      <c r="D16197">
        <v>1122200</v>
      </c>
      <c r="E16197">
        <v>649460</v>
      </c>
      <c r="F16197" s="4">
        <f t="shared" si="253"/>
        <v>723153.33333333337</v>
      </c>
    </row>
    <row r="16198" spans="1:6" x14ac:dyDescent="0.3">
      <c r="A16198" t="s">
        <v>16768</v>
      </c>
      <c r="B16198">
        <v>2024250</v>
      </c>
      <c r="C16198">
        <v>3048100</v>
      </c>
      <c r="D16198">
        <v>2274800</v>
      </c>
      <c r="E16198">
        <v>2296360</v>
      </c>
      <c r="F16198" s="4">
        <f t="shared" si="253"/>
        <v>2539753.3333333335</v>
      </c>
    </row>
    <row r="16199" spans="1:6" x14ac:dyDescent="0.3">
      <c r="A16199" t="s">
        <v>16769</v>
      </c>
      <c r="B16199">
        <v>8197710</v>
      </c>
      <c r="C16199">
        <v>3395890</v>
      </c>
      <c r="D16199">
        <v>4621450</v>
      </c>
      <c r="E16199">
        <v>3380650</v>
      </c>
      <c r="F16199" s="4">
        <f t="shared" si="253"/>
        <v>3799330</v>
      </c>
    </row>
    <row r="16200" spans="1:6" x14ac:dyDescent="0.3">
      <c r="A16200" t="s">
        <v>16770</v>
      </c>
      <c r="B16200">
        <v>1658650</v>
      </c>
      <c r="C16200">
        <v>0</v>
      </c>
      <c r="D16200">
        <v>1565020</v>
      </c>
      <c r="E16200">
        <v>705800</v>
      </c>
      <c r="F16200" s="4">
        <f t="shared" si="253"/>
        <v>756940</v>
      </c>
    </row>
    <row r="16201" spans="1:6" x14ac:dyDescent="0.3">
      <c r="A16201" t="s">
        <v>16771</v>
      </c>
      <c r="B16201">
        <v>612200</v>
      </c>
      <c r="C16201">
        <v>0</v>
      </c>
      <c r="D16201">
        <v>0</v>
      </c>
      <c r="E16201">
        <v>0</v>
      </c>
      <c r="F16201" s="4">
        <f t="shared" si="253"/>
        <v>0</v>
      </c>
    </row>
    <row r="16202" spans="1:6" x14ac:dyDescent="0.3">
      <c r="A16202" t="s">
        <v>16772</v>
      </c>
      <c r="B16202">
        <v>0</v>
      </c>
      <c r="C16202">
        <v>2960000</v>
      </c>
      <c r="D16202">
        <v>2749940</v>
      </c>
      <c r="E16202">
        <v>2771960</v>
      </c>
      <c r="F16202" s="4">
        <f t="shared" si="253"/>
        <v>2827300</v>
      </c>
    </row>
    <row r="16203" spans="1:6" x14ac:dyDescent="0.3">
      <c r="A16203" t="s">
        <v>16773</v>
      </c>
      <c r="B16203">
        <v>0</v>
      </c>
      <c r="C16203">
        <v>0</v>
      </c>
      <c r="D16203">
        <v>1124430</v>
      </c>
      <c r="E16203">
        <v>1571570</v>
      </c>
      <c r="F16203" s="4">
        <f t="shared" si="253"/>
        <v>898666.66666666663</v>
      </c>
    </row>
    <row r="16204" spans="1:6" x14ac:dyDescent="0.3">
      <c r="A16204" t="s">
        <v>16774</v>
      </c>
      <c r="B16204">
        <v>9057130</v>
      </c>
      <c r="C16204">
        <v>4528570</v>
      </c>
      <c r="D16204">
        <v>7467270</v>
      </c>
      <c r="E16204">
        <v>6546000</v>
      </c>
      <c r="F16204" s="4">
        <f t="shared" si="253"/>
        <v>6180613.333333333</v>
      </c>
    </row>
    <row r="16205" spans="1:6" x14ac:dyDescent="0.3">
      <c r="A16205" t="s">
        <v>16775</v>
      </c>
      <c r="B16205">
        <v>160000</v>
      </c>
      <c r="C16205">
        <v>740000</v>
      </c>
      <c r="D16205">
        <v>0</v>
      </c>
      <c r="E16205">
        <v>1637480</v>
      </c>
      <c r="F16205" s="4">
        <f t="shared" si="253"/>
        <v>792493.33333333337</v>
      </c>
    </row>
    <row r="16206" spans="1:6" x14ac:dyDescent="0.3">
      <c r="A16206" t="s">
        <v>16776</v>
      </c>
      <c r="B16206">
        <v>391300</v>
      </c>
      <c r="C16206">
        <v>420000</v>
      </c>
      <c r="D16206">
        <v>951490</v>
      </c>
      <c r="E16206">
        <v>386000</v>
      </c>
      <c r="F16206" s="4">
        <f t="shared" si="253"/>
        <v>585830</v>
      </c>
    </row>
    <row r="16207" spans="1:6" x14ac:dyDescent="0.3">
      <c r="A16207" t="s">
        <v>16777</v>
      </c>
      <c r="B16207">
        <v>2410310</v>
      </c>
      <c r="C16207">
        <v>1671930</v>
      </c>
      <c r="D16207">
        <v>1995540</v>
      </c>
      <c r="E16207">
        <v>1948830</v>
      </c>
      <c r="F16207" s="4">
        <f t="shared" si="253"/>
        <v>1872100</v>
      </c>
    </row>
    <row r="16208" spans="1:6" x14ac:dyDescent="0.3">
      <c r="A16208" t="s">
        <v>16778</v>
      </c>
      <c r="B16208">
        <v>480000</v>
      </c>
      <c r="C16208">
        <v>2029300</v>
      </c>
      <c r="D16208">
        <v>2132200</v>
      </c>
      <c r="E16208">
        <v>6052640</v>
      </c>
      <c r="F16208" s="4">
        <f t="shared" si="253"/>
        <v>3404713.3333333335</v>
      </c>
    </row>
    <row r="16209" spans="1:6" x14ac:dyDescent="0.3">
      <c r="A16209" t="s">
        <v>16779</v>
      </c>
      <c r="B16209">
        <v>598000</v>
      </c>
      <c r="C16209">
        <v>1176880</v>
      </c>
      <c r="D16209">
        <v>3005100</v>
      </c>
      <c r="E16209">
        <v>3164000</v>
      </c>
      <c r="F16209" s="4">
        <f t="shared" si="253"/>
        <v>2448660</v>
      </c>
    </row>
    <row r="16210" spans="1:6" x14ac:dyDescent="0.3">
      <c r="A16210" t="s">
        <v>16780</v>
      </c>
      <c r="B16210">
        <v>0</v>
      </c>
      <c r="C16210">
        <v>4412580</v>
      </c>
      <c r="D16210">
        <v>2396500</v>
      </c>
      <c r="E16210">
        <v>7884670</v>
      </c>
      <c r="F16210" s="4">
        <f t="shared" si="253"/>
        <v>4897916.666666667</v>
      </c>
    </row>
    <row r="16211" spans="1:6" x14ac:dyDescent="0.3">
      <c r="A16211" t="s">
        <v>16781</v>
      </c>
      <c r="B16211">
        <v>0</v>
      </c>
      <c r="C16211">
        <v>913640</v>
      </c>
      <c r="D16211">
        <v>0</v>
      </c>
      <c r="E16211">
        <v>0</v>
      </c>
      <c r="F16211" s="4">
        <f t="shared" si="253"/>
        <v>304546.66666666669</v>
      </c>
    </row>
    <row r="16212" spans="1:6" x14ac:dyDescent="0.3">
      <c r="A16212" t="s">
        <v>16782</v>
      </c>
      <c r="B16212">
        <v>934830</v>
      </c>
      <c r="C16212">
        <v>0</v>
      </c>
      <c r="D16212">
        <v>0</v>
      </c>
      <c r="E16212">
        <v>939280</v>
      </c>
      <c r="F16212" s="4">
        <f t="shared" si="253"/>
        <v>313093.33333333331</v>
      </c>
    </row>
    <row r="16213" spans="1:6" x14ac:dyDescent="0.3">
      <c r="A16213" t="s">
        <v>16783</v>
      </c>
      <c r="B16213">
        <v>0</v>
      </c>
      <c r="C16213">
        <v>2001950</v>
      </c>
      <c r="D16213">
        <v>573300</v>
      </c>
      <c r="E16213">
        <v>386000</v>
      </c>
      <c r="F16213" s="4">
        <f t="shared" si="253"/>
        <v>987083.33333333337</v>
      </c>
    </row>
    <row r="16214" spans="1:6" x14ac:dyDescent="0.3">
      <c r="A16214" t="s">
        <v>16784</v>
      </c>
      <c r="B16214">
        <v>970640</v>
      </c>
      <c r="C16214">
        <v>2699600</v>
      </c>
      <c r="D16214">
        <v>2081170</v>
      </c>
      <c r="E16214">
        <v>4513150</v>
      </c>
      <c r="F16214" s="4">
        <f t="shared" si="253"/>
        <v>3097973.3333333335</v>
      </c>
    </row>
    <row r="16215" spans="1:6" x14ac:dyDescent="0.3">
      <c r="A16215" t="s">
        <v>16785</v>
      </c>
      <c r="B16215">
        <v>0</v>
      </c>
      <c r="C16215">
        <v>951090</v>
      </c>
      <c r="D16215">
        <v>0</v>
      </c>
      <c r="E16215">
        <v>573300</v>
      </c>
      <c r="F16215" s="4">
        <f t="shared" si="253"/>
        <v>508130</v>
      </c>
    </row>
    <row r="16216" spans="1:6" x14ac:dyDescent="0.3">
      <c r="A16216" t="s">
        <v>16786</v>
      </c>
      <c r="B16216">
        <v>996000</v>
      </c>
      <c r="C16216">
        <v>1221120</v>
      </c>
      <c r="D16216">
        <v>0</v>
      </c>
      <c r="E16216">
        <v>0</v>
      </c>
      <c r="F16216" s="4">
        <f t="shared" si="253"/>
        <v>407040</v>
      </c>
    </row>
    <row r="16217" spans="1:6" x14ac:dyDescent="0.3">
      <c r="A16217" t="s">
        <v>16787</v>
      </c>
      <c r="B16217">
        <v>603050</v>
      </c>
      <c r="C16217">
        <v>536900</v>
      </c>
      <c r="D16217">
        <v>1419600</v>
      </c>
      <c r="E16217">
        <v>429520</v>
      </c>
      <c r="F16217" s="4">
        <f t="shared" si="253"/>
        <v>795340</v>
      </c>
    </row>
    <row r="16218" spans="1:6" x14ac:dyDescent="0.3">
      <c r="A16218" t="s">
        <v>16788</v>
      </c>
      <c r="B16218">
        <v>0</v>
      </c>
      <c r="C16218">
        <v>0</v>
      </c>
      <c r="D16218">
        <v>214760</v>
      </c>
      <c r="E16218">
        <v>1126740</v>
      </c>
      <c r="F16218" s="4">
        <f t="shared" si="253"/>
        <v>447166.66666666669</v>
      </c>
    </row>
    <row r="16219" spans="1:6" x14ac:dyDescent="0.3">
      <c r="A16219" t="s">
        <v>16789</v>
      </c>
      <c r="B16219">
        <v>1850000</v>
      </c>
      <c r="C16219">
        <v>2402000</v>
      </c>
      <c r="D16219">
        <v>11604500</v>
      </c>
      <c r="E16219">
        <v>3736040</v>
      </c>
      <c r="F16219" s="4">
        <f t="shared" si="253"/>
        <v>5914180</v>
      </c>
    </row>
    <row r="16220" spans="1:6" x14ac:dyDescent="0.3">
      <c r="A16220" t="s">
        <v>16790</v>
      </c>
      <c r="B16220">
        <v>373100</v>
      </c>
      <c r="C16220">
        <v>1127400</v>
      </c>
      <c r="D16220">
        <v>1922800</v>
      </c>
      <c r="E16220">
        <v>0</v>
      </c>
      <c r="F16220" s="4">
        <f t="shared" si="253"/>
        <v>1016733.3333333334</v>
      </c>
    </row>
    <row r="16221" spans="1:6" x14ac:dyDescent="0.3">
      <c r="A16221" t="s">
        <v>16791</v>
      </c>
      <c r="B16221">
        <v>256000</v>
      </c>
      <c r="C16221">
        <v>1850000</v>
      </c>
      <c r="D16221">
        <v>183521810</v>
      </c>
      <c r="E16221">
        <v>197640330</v>
      </c>
      <c r="F16221" s="4">
        <f t="shared" si="253"/>
        <v>127670713.33333333</v>
      </c>
    </row>
    <row r="16222" spans="1:6" x14ac:dyDescent="0.3">
      <c r="A16222" t="s">
        <v>16792</v>
      </c>
      <c r="B16222">
        <v>955500</v>
      </c>
      <c r="C16222">
        <v>1838200</v>
      </c>
      <c r="D16222">
        <v>0</v>
      </c>
      <c r="E16222">
        <v>0</v>
      </c>
      <c r="F16222" s="4">
        <f t="shared" si="253"/>
        <v>612733.33333333337</v>
      </c>
    </row>
    <row r="16223" spans="1:6" x14ac:dyDescent="0.3">
      <c r="A16223" t="s">
        <v>16793</v>
      </c>
      <c r="B16223">
        <v>690000</v>
      </c>
      <c r="C16223">
        <v>460460</v>
      </c>
      <c r="D16223">
        <v>0</v>
      </c>
      <c r="E16223">
        <v>740000</v>
      </c>
      <c r="F16223" s="4">
        <f t="shared" si="253"/>
        <v>400153.33333333331</v>
      </c>
    </row>
    <row r="16224" spans="1:6" x14ac:dyDescent="0.3">
      <c r="A16224" t="s">
        <v>16794</v>
      </c>
      <c r="B16224">
        <v>2670690</v>
      </c>
      <c r="C16224">
        <v>0</v>
      </c>
      <c r="D16224">
        <v>1001000</v>
      </c>
      <c r="E16224">
        <v>475020</v>
      </c>
      <c r="F16224" s="4">
        <f t="shared" si="253"/>
        <v>492006.66666666669</v>
      </c>
    </row>
    <row r="16225" spans="1:6" x14ac:dyDescent="0.3">
      <c r="A16225" t="s">
        <v>16795</v>
      </c>
      <c r="B16225">
        <v>905290</v>
      </c>
      <c r="C16225">
        <v>2663950</v>
      </c>
      <c r="D16225">
        <v>999900</v>
      </c>
      <c r="E16225">
        <v>2182710</v>
      </c>
      <c r="F16225" s="4">
        <f t="shared" si="253"/>
        <v>1948853.3333333333</v>
      </c>
    </row>
    <row r="16226" spans="1:6" x14ac:dyDescent="0.3">
      <c r="A16226" t="s">
        <v>16796</v>
      </c>
      <c r="B16226">
        <v>1008300</v>
      </c>
      <c r="C16226">
        <v>3338500</v>
      </c>
      <c r="D16226">
        <v>664300</v>
      </c>
      <c r="E16226">
        <v>1751160</v>
      </c>
      <c r="F16226" s="4">
        <f t="shared" si="253"/>
        <v>1917986.6666666667</v>
      </c>
    </row>
    <row r="16227" spans="1:6" x14ac:dyDescent="0.3">
      <c r="A16227" t="s">
        <v>16797</v>
      </c>
      <c r="B16227">
        <v>0</v>
      </c>
      <c r="C16227">
        <v>2003690</v>
      </c>
      <c r="D16227">
        <v>0</v>
      </c>
      <c r="E16227">
        <v>0</v>
      </c>
      <c r="F16227" s="4">
        <f t="shared" si="253"/>
        <v>667896.66666666663</v>
      </c>
    </row>
    <row r="16228" spans="1:6" x14ac:dyDescent="0.3">
      <c r="A16228" t="s">
        <v>16798</v>
      </c>
      <c r="B16228">
        <v>1799610</v>
      </c>
      <c r="C16228">
        <v>0</v>
      </c>
      <c r="D16228">
        <v>509450</v>
      </c>
      <c r="E16228">
        <v>234600</v>
      </c>
      <c r="F16228" s="4">
        <f t="shared" si="253"/>
        <v>248016.66666666666</v>
      </c>
    </row>
    <row r="16229" spans="1:6" x14ac:dyDescent="0.3">
      <c r="A16229" t="s">
        <v>16799</v>
      </c>
      <c r="B16229">
        <v>0</v>
      </c>
      <c r="C16229">
        <v>370000</v>
      </c>
      <c r="D16229">
        <v>0</v>
      </c>
      <c r="E16229">
        <v>1430560</v>
      </c>
      <c r="F16229" s="4">
        <f t="shared" si="253"/>
        <v>600186.66666666663</v>
      </c>
    </row>
    <row r="16230" spans="1:6" x14ac:dyDescent="0.3">
      <c r="A16230" t="s">
        <v>16800</v>
      </c>
      <c r="B16230">
        <v>0</v>
      </c>
      <c r="C16230">
        <v>0</v>
      </c>
      <c r="D16230">
        <v>545700</v>
      </c>
      <c r="E16230">
        <v>1539400</v>
      </c>
      <c r="F16230" s="4">
        <f t="shared" si="253"/>
        <v>695033.33333333337</v>
      </c>
    </row>
    <row r="16231" spans="1:6" x14ac:dyDescent="0.3">
      <c r="A16231" t="s">
        <v>16801</v>
      </c>
      <c r="B16231">
        <v>1251200</v>
      </c>
      <c r="C16231">
        <v>555100</v>
      </c>
      <c r="D16231">
        <v>647680</v>
      </c>
      <c r="E16231">
        <v>0</v>
      </c>
      <c r="F16231" s="4">
        <f t="shared" si="253"/>
        <v>400926.66666666669</v>
      </c>
    </row>
    <row r="16232" spans="1:6" x14ac:dyDescent="0.3">
      <c r="A16232" t="s">
        <v>16802</v>
      </c>
      <c r="B16232">
        <v>2741830</v>
      </c>
      <c r="C16232">
        <v>6807710</v>
      </c>
      <c r="D16232">
        <v>3633450</v>
      </c>
      <c r="E16232">
        <v>4020030</v>
      </c>
      <c r="F16232" s="4">
        <f t="shared" si="253"/>
        <v>4820396.666666667</v>
      </c>
    </row>
    <row r="16233" spans="1:6" x14ac:dyDescent="0.3">
      <c r="A16233" t="s">
        <v>16803</v>
      </c>
      <c r="B16233">
        <v>644160</v>
      </c>
      <c r="C16233">
        <v>0</v>
      </c>
      <c r="D16233">
        <v>0</v>
      </c>
      <c r="E16233">
        <v>0</v>
      </c>
      <c r="F16233" s="4">
        <f t="shared" si="253"/>
        <v>0</v>
      </c>
    </row>
    <row r="16234" spans="1:6" x14ac:dyDescent="0.3">
      <c r="A16234" t="s">
        <v>16804</v>
      </c>
      <c r="B16234">
        <v>0</v>
      </c>
      <c r="C16234">
        <v>0</v>
      </c>
      <c r="D16234">
        <v>647680</v>
      </c>
      <c r="E16234">
        <v>820000</v>
      </c>
      <c r="F16234" s="4">
        <f t="shared" si="253"/>
        <v>489226.66666666669</v>
      </c>
    </row>
    <row r="16235" spans="1:6" x14ac:dyDescent="0.3">
      <c r="A16235" t="s">
        <v>16805</v>
      </c>
      <c r="B16235">
        <v>1478360</v>
      </c>
      <c r="C16235">
        <v>478660</v>
      </c>
      <c r="D16235">
        <v>0</v>
      </c>
      <c r="E16235">
        <v>1398050</v>
      </c>
      <c r="F16235" s="4">
        <f t="shared" si="253"/>
        <v>625570</v>
      </c>
    </row>
    <row r="16236" spans="1:6" x14ac:dyDescent="0.3">
      <c r="A16236" t="s">
        <v>16806</v>
      </c>
      <c r="B16236">
        <v>371280</v>
      </c>
      <c r="C16236">
        <v>6677460</v>
      </c>
      <c r="D16236">
        <v>1751270</v>
      </c>
      <c r="E16236">
        <v>0</v>
      </c>
      <c r="F16236" s="4">
        <f t="shared" si="253"/>
        <v>2809576.6666666665</v>
      </c>
    </row>
    <row r="16237" spans="1:6" x14ac:dyDescent="0.3">
      <c r="A16237" t="s">
        <v>16807</v>
      </c>
      <c r="B16237">
        <v>743470</v>
      </c>
      <c r="C16237">
        <v>0</v>
      </c>
      <c r="D16237">
        <v>0</v>
      </c>
      <c r="E16237">
        <v>0</v>
      </c>
      <c r="F16237" s="4">
        <f t="shared" si="253"/>
        <v>0</v>
      </c>
    </row>
    <row r="16238" spans="1:6" x14ac:dyDescent="0.3">
      <c r="A16238" t="s">
        <v>16808</v>
      </c>
      <c r="B16238">
        <v>652000</v>
      </c>
      <c r="C16238">
        <v>1127140</v>
      </c>
      <c r="D16238">
        <v>1480000</v>
      </c>
      <c r="E16238">
        <v>1737230</v>
      </c>
      <c r="F16238" s="4">
        <f t="shared" si="253"/>
        <v>1448123.3333333333</v>
      </c>
    </row>
    <row r="16239" spans="1:6" x14ac:dyDescent="0.3">
      <c r="A16239" t="s">
        <v>16809</v>
      </c>
      <c r="B16239">
        <v>2244710</v>
      </c>
      <c r="C16239">
        <v>0</v>
      </c>
      <c r="D16239">
        <v>2148450</v>
      </c>
      <c r="E16239">
        <v>2004420</v>
      </c>
      <c r="F16239" s="4">
        <f t="shared" si="253"/>
        <v>1384290</v>
      </c>
    </row>
    <row r="16240" spans="1:6" x14ac:dyDescent="0.3">
      <c r="A16240" t="s">
        <v>16810</v>
      </c>
      <c r="B16240">
        <v>9795390</v>
      </c>
      <c r="C16240">
        <v>10875350</v>
      </c>
      <c r="D16240">
        <v>21645000</v>
      </c>
      <c r="E16240">
        <v>8189600</v>
      </c>
      <c r="F16240" s="4">
        <f t="shared" si="253"/>
        <v>13569983.333333334</v>
      </c>
    </row>
    <row r="16241" spans="1:6" x14ac:dyDescent="0.3">
      <c r="A16241" t="s">
        <v>16811</v>
      </c>
      <c r="B16241">
        <v>708000</v>
      </c>
      <c r="C16241">
        <v>0</v>
      </c>
      <c r="D16241">
        <v>397800</v>
      </c>
      <c r="E16241">
        <v>402000</v>
      </c>
      <c r="F16241" s="4">
        <f t="shared" si="253"/>
        <v>266600</v>
      </c>
    </row>
    <row r="16242" spans="1:6" x14ac:dyDescent="0.3">
      <c r="A16242" t="s">
        <v>16812</v>
      </c>
      <c r="B16242">
        <v>628440</v>
      </c>
      <c r="C16242">
        <v>653150</v>
      </c>
      <c r="D16242">
        <v>2786760</v>
      </c>
      <c r="E16242">
        <v>893900</v>
      </c>
      <c r="F16242" s="4">
        <f t="shared" si="253"/>
        <v>1444603.3333333333</v>
      </c>
    </row>
    <row r="16243" spans="1:6" x14ac:dyDescent="0.3">
      <c r="A16243" t="s">
        <v>16813</v>
      </c>
      <c r="B16243">
        <v>906000</v>
      </c>
      <c r="C16243">
        <v>837400</v>
      </c>
      <c r="D16243">
        <v>5875100</v>
      </c>
      <c r="E16243">
        <v>4049520</v>
      </c>
      <c r="F16243" s="4">
        <f t="shared" si="253"/>
        <v>3587340</v>
      </c>
    </row>
    <row r="16244" spans="1:6" x14ac:dyDescent="0.3">
      <c r="A16244" t="s">
        <v>16814</v>
      </c>
      <c r="B16244">
        <v>1423240</v>
      </c>
      <c r="C16244">
        <v>0</v>
      </c>
      <c r="D16244">
        <v>0</v>
      </c>
      <c r="E16244">
        <v>0</v>
      </c>
      <c r="F16244" s="4">
        <f t="shared" si="253"/>
        <v>0</v>
      </c>
    </row>
    <row r="16245" spans="1:6" x14ac:dyDescent="0.3">
      <c r="A16245" t="s">
        <v>16815</v>
      </c>
      <c r="B16245">
        <v>0</v>
      </c>
      <c r="C16245">
        <v>160000</v>
      </c>
      <c r="D16245">
        <v>575700</v>
      </c>
      <c r="E16245">
        <v>1801900</v>
      </c>
      <c r="F16245" s="4">
        <f t="shared" si="253"/>
        <v>845866.66666666663</v>
      </c>
    </row>
    <row r="16246" spans="1:6" x14ac:dyDescent="0.3">
      <c r="A16246" t="s">
        <v>16816</v>
      </c>
      <c r="B16246">
        <v>0</v>
      </c>
      <c r="C16246">
        <v>1405620</v>
      </c>
      <c r="D16246">
        <v>0</v>
      </c>
      <c r="E16246">
        <v>0</v>
      </c>
      <c r="F16246" s="4">
        <f t="shared" si="253"/>
        <v>468540</v>
      </c>
    </row>
    <row r="16247" spans="1:6" x14ac:dyDescent="0.3">
      <c r="A16247" t="s">
        <v>16817</v>
      </c>
      <c r="B16247">
        <v>0</v>
      </c>
      <c r="C16247">
        <v>0</v>
      </c>
      <c r="D16247">
        <v>21645000</v>
      </c>
      <c r="E16247">
        <v>14070000</v>
      </c>
      <c r="F16247" s="4">
        <f t="shared" si="253"/>
        <v>11905000</v>
      </c>
    </row>
    <row r="16248" spans="1:6" x14ac:dyDescent="0.3">
      <c r="A16248" t="s">
        <v>16818</v>
      </c>
      <c r="B16248">
        <v>3066700</v>
      </c>
      <c r="C16248">
        <v>7010580</v>
      </c>
      <c r="D16248">
        <v>1199200</v>
      </c>
      <c r="E16248">
        <v>234600</v>
      </c>
      <c r="F16248" s="4">
        <f t="shared" si="253"/>
        <v>2814793.3333333335</v>
      </c>
    </row>
    <row r="16249" spans="1:6" x14ac:dyDescent="0.3">
      <c r="A16249" t="s">
        <v>16819</v>
      </c>
      <c r="B16249">
        <v>2829990</v>
      </c>
      <c r="C16249">
        <v>4021420</v>
      </c>
      <c r="D16249">
        <v>2846950</v>
      </c>
      <c r="E16249">
        <v>6569750</v>
      </c>
      <c r="F16249" s="4">
        <f t="shared" si="253"/>
        <v>4479373.333333333</v>
      </c>
    </row>
    <row r="16250" spans="1:6" x14ac:dyDescent="0.3">
      <c r="A16250" t="s">
        <v>16820</v>
      </c>
      <c r="B16250">
        <v>4477200</v>
      </c>
      <c r="C16250">
        <v>27115280</v>
      </c>
      <c r="D16250">
        <v>10307290</v>
      </c>
      <c r="E16250">
        <v>12067600</v>
      </c>
      <c r="F16250" s="4">
        <f t="shared" si="253"/>
        <v>16496723.333333334</v>
      </c>
    </row>
    <row r="16251" spans="1:6" x14ac:dyDescent="0.3">
      <c r="A16251" t="s">
        <v>16821</v>
      </c>
      <c r="B16251">
        <v>3446450</v>
      </c>
      <c r="C16251">
        <v>4968600</v>
      </c>
      <c r="D16251">
        <v>3029950</v>
      </c>
      <c r="E16251">
        <v>3289300</v>
      </c>
      <c r="F16251" s="4">
        <f t="shared" si="253"/>
        <v>3762616.6666666665</v>
      </c>
    </row>
    <row r="16252" spans="1:6" x14ac:dyDescent="0.3">
      <c r="A16252" t="s">
        <v>16822</v>
      </c>
      <c r="B16252">
        <v>291200</v>
      </c>
      <c r="C16252">
        <v>481160</v>
      </c>
      <c r="D16252">
        <v>0</v>
      </c>
      <c r="E16252">
        <v>607880</v>
      </c>
      <c r="F16252" s="4">
        <f t="shared" si="253"/>
        <v>363013.33333333331</v>
      </c>
    </row>
    <row r="16253" spans="1:6" x14ac:dyDescent="0.3">
      <c r="A16253" t="s">
        <v>16823</v>
      </c>
      <c r="B16253">
        <v>450000</v>
      </c>
      <c r="C16253">
        <v>0</v>
      </c>
      <c r="D16253">
        <v>0</v>
      </c>
      <c r="E16253">
        <v>0</v>
      </c>
      <c r="F16253" s="4">
        <f t="shared" si="253"/>
        <v>0</v>
      </c>
    </row>
    <row r="16254" spans="1:6" x14ac:dyDescent="0.3">
      <c r="A16254" t="s">
        <v>16824</v>
      </c>
      <c r="B16254">
        <v>2107190</v>
      </c>
      <c r="C16254">
        <v>2873750</v>
      </c>
      <c r="D16254">
        <v>1118390</v>
      </c>
      <c r="E16254">
        <v>1026480</v>
      </c>
      <c r="F16254" s="4">
        <f t="shared" si="253"/>
        <v>1672873.3333333333</v>
      </c>
    </row>
    <row r="16255" spans="1:6" x14ac:dyDescent="0.3">
      <c r="A16255" t="s">
        <v>16825</v>
      </c>
      <c r="B16255">
        <v>1154300</v>
      </c>
      <c r="C16255">
        <v>1934660</v>
      </c>
      <c r="D16255">
        <v>7184450</v>
      </c>
      <c r="E16255">
        <v>0</v>
      </c>
      <c r="F16255" s="4">
        <f t="shared" si="253"/>
        <v>3039703.3333333335</v>
      </c>
    </row>
    <row r="16256" spans="1:6" x14ac:dyDescent="0.3">
      <c r="A16256" t="s">
        <v>16826</v>
      </c>
      <c r="B16256">
        <v>0</v>
      </c>
      <c r="C16256">
        <v>6624000</v>
      </c>
      <c r="D16256">
        <v>4171120</v>
      </c>
      <c r="E16256">
        <v>2220000</v>
      </c>
      <c r="F16256" s="4">
        <f t="shared" si="253"/>
        <v>4338373.333333333</v>
      </c>
    </row>
    <row r="16257" spans="1:6" x14ac:dyDescent="0.3">
      <c r="A16257" t="s">
        <v>16827</v>
      </c>
      <c r="B16257">
        <v>8787200</v>
      </c>
      <c r="C16257">
        <v>9663920</v>
      </c>
      <c r="D16257">
        <v>11196840</v>
      </c>
      <c r="E16257">
        <v>8647480</v>
      </c>
      <c r="F16257" s="4">
        <f t="shared" si="253"/>
        <v>9836080</v>
      </c>
    </row>
    <row r="16258" spans="1:6" x14ac:dyDescent="0.3">
      <c r="A16258" t="s">
        <v>16828</v>
      </c>
      <c r="B16258">
        <v>370000</v>
      </c>
      <c r="C16258">
        <v>0</v>
      </c>
      <c r="D16258">
        <v>445900</v>
      </c>
      <c r="E16258">
        <v>0</v>
      </c>
      <c r="F16258" s="4">
        <f t="shared" si="253"/>
        <v>148633.33333333334</v>
      </c>
    </row>
    <row r="16259" spans="1:6" x14ac:dyDescent="0.3">
      <c r="A16259" t="s">
        <v>16829</v>
      </c>
      <c r="B16259">
        <v>1192100</v>
      </c>
      <c r="C16259">
        <v>0</v>
      </c>
      <c r="D16259">
        <v>1177900</v>
      </c>
      <c r="E16259">
        <v>0</v>
      </c>
      <c r="F16259" s="4">
        <f t="shared" ref="F16259:F16322" si="254">SUM(C16259:E16259)/3</f>
        <v>392633.33333333331</v>
      </c>
    </row>
    <row r="16260" spans="1:6" x14ac:dyDescent="0.3">
      <c r="A16260" t="s">
        <v>16830</v>
      </c>
      <c r="B16260">
        <v>370000</v>
      </c>
      <c r="C16260">
        <v>637140</v>
      </c>
      <c r="D16260">
        <v>0</v>
      </c>
      <c r="E16260">
        <v>1329760</v>
      </c>
      <c r="F16260" s="4">
        <f t="shared" si="254"/>
        <v>655633.33333333337</v>
      </c>
    </row>
    <row r="16261" spans="1:6" x14ac:dyDescent="0.3">
      <c r="A16261" t="s">
        <v>16831</v>
      </c>
      <c r="B16261">
        <v>1286660</v>
      </c>
      <c r="C16261">
        <v>600600</v>
      </c>
      <c r="D16261">
        <v>0</v>
      </c>
      <c r="E16261">
        <v>0</v>
      </c>
      <c r="F16261" s="4">
        <f t="shared" si="254"/>
        <v>200200</v>
      </c>
    </row>
    <row r="16262" spans="1:6" x14ac:dyDescent="0.3">
      <c r="A16262" t="s">
        <v>16832</v>
      </c>
      <c r="B16262">
        <v>0</v>
      </c>
      <c r="C16262">
        <v>1577940</v>
      </c>
      <c r="D16262">
        <v>4890340</v>
      </c>
      <c r="E16262">
        <v>136500</v>
      </c>
      <c r="F16262" s="4">
        <f t="shared" si="254"/>
        <v>2201593.3333333335</v>
      </c>
    </row>
    <row r="16263" spans="1:6" x14ac:dyDescent="0.3">
      <c r="A16263" t="s">
        <v>16833</v>
      </c>
      <c r="B16263">
        <v>1109700</v>
      </c>
      <c r="C16263">
        <v>950040</v>
      </c>
      <c r="D16263">
        <v>788970</v>
      </c>
      <c r="E16263">
        <v>409500</v>
      </c>
      <c r="F16263" s="4">
        <f t="shared" si="254"/>
        <v>716170</v>
      </c>
    </row>
    <row r="16264" spans="1:6" x14ac:dyDescent="0.3">
      <c r="A16264" t="s">
        <v>16834</v>
      </c>
      <c r="B16264">
        <v>0</v>
      </c>
      <c r="C16264">
        <v>600000</v>
      </c>
      <c r="D16264">
        <v>0</v>
      </c>
      <c r="E16264">
        <v>524100</v>
      </c>
      <c r="F16264" s="4">
        <f t="shared" si="254"/>
        <v>374700</v>
      </c>
    </row>
    <row r="16265" spans="1:6" x14ac:dyDescent="0.3">
      <c r="A16265" t="s">
        <v>222</v>
      </c>
      <c r="B16265">
        <v>980850</v>
      </c>
      <c r="C16265">
        <v>1497100</v>
      </c>
      <c r="D16265">
        <v>547900</v>
      </c>
      <c r="E16265">
        <v>352000</v>
      </c>
      <c r="F16265" s="4">
        <f t="shared" si="254"/>
        <v>799000</v>
      </c>
    </row>
    <row r="16266" spans="1:6" x14ac:dyDescent="0.3">
      <c r="A16266" t="s">
        <v>16835</v>
      </c>
      <c r="B16266">
        <v>219120</v>
      </c>
      <c r="C16266">
        <v>0</v>
      </c>
      <c r="D16266">
        <v>1254890</v>
      </c>
      <c r="E16266">
        <v>546000</v>
      </c>
      <c r="F16266" s="4">
        <f t="shared" si="254"/>
        <v>600296.66666666663</v>
      </c>
    </row>
    <row r="16267" spans="1:6" x14ac:dyDescent="0.3">
      <c r="A16267" t="s">
        <v>16836</v>
      </c>
      <c r="B16267">
        <v>0</v>
      </c>
      <c r="C16267">
        <v>647200</v>
      </c>
      <c r="D16267">
        <v>0</v>
      </c>
      <c r="E16267">
        <v>256000</v>
      </c>
      <c r="F16267" s="4">
        <f t="shared" si="254"/>
        <v>301066.66666666669</v>
      </c>
    </row>
    <row r="16268" spans="1:6" x14ac:dyDescent="0.3">
      <c r="A16268" t="s">
        <v>16837</v>
      </c>
      <c r="B16268">
        <v>0</v>
      </c>
      <c r="C16268">
        <v>2194830</v>
      </c>
      <c r="D16268">
        <v>0</v>
      </c>
      <c r="E16268">
        <v>386000</v>
      </c>
      <c r="F16268" s="4">
        <f t="shared" si="254"/>
        <v>860276.66666666663</v>
      </c>
    </row>
    <row r="16269" spans="1:6" x14ac:dyDescent="0.3">
      <c r="A16269" t="s">
        <v>16838</v>
      </c>
      <c r="B16269">
        <v>411950</v>
      </c>
      <c r="C16269">
        <v>3700000</v>
      </c>
      <c r="D16269">
        <v>397800</v>
      </c>
      <c r="E16269">
        <v>0</v>
      </c>
      <c r="F16269" s="4">
        <f t="shared" si="254"/>
        <v>1365933.3333333333</v>
      </c>
    </row>
    <row r="16270" spans="1:6" x14ac:dyDescent="0.3">
      <c r="A16270" t="s">
        <v>16839</v>
      </c>
      <c r="B16270">
        <v>1428760</v>
      </c>
      <c r="C16270">
        <v>633700</v>
      </c>
      <c r="D16270">
        <v>0</v>
      </c>
      <c r="E16270">
        <v>822400</v>
      </c>
      <c r="F16270" s="4">
        <f t="shared" si="254"/>
        <v>485366.66666666669</v>
      </c>
    </row>
    <row r="16271" spans="1:6" x14ac:dyDescent="0.3">
      <c r="A16271" t="s">
        <v>16840</v>
      </c>
      <c r="B16271">
        <v>0</v>
      </c>
      <c r="C16271">
        <v>0</v>
      </c>
      <c r="D16271">
        <v>534900</v>
      </c>
      <c r="E16271">
        <v>0</v>
      </c>
      <c r="F16271" s="4">
        <f t="shared" si="254"/>
        <v>178300</v>
      </c>
    </row>
    <row r="16272" spans="1:6" x14ac:dyDescent="0.3">
      <c r="A16272" t="s">
        <v>16841</v>
      </c>
      <c r="B16272">
        <v>2595079</v>
      </c>
      <c r="C16272">
        <v>2002600</v>
      </c>
      <c r="D16272">
        <v>2455660</v>
      </c>
      <c r="E16272">
        <v>2167310</v>
      </c>
      <c r="F16272" s="4">
        <f t="shared" si="254"/>
        <v>2208523.3333333335</v>
      </c>
    </row>
    <row r="16273" spans="1:6" x14ac:dyDescent="0.3">
      <c r="A16273" t="s">
        <v>16842</v>
      </c>
      <c r="B16273">
        <v>4187350</v>
      </c>
      <c r="C16273">
        <v>2899060</v>
      </c>
      <c r="D16273">
        <v>3482000</v>
      </c>
      <c r="E16273">
        <v>4981120</v>
      </c>
      <c r="F16273" s="4">
        <f t="shared" si="254"/>
        <v>3787393.3333333335</v>
      </c>
    </row>
    <row r="16274" spans="1:6" x14ac:dyDescent="0.3">
      <c r="A16274" t="s">
        <v>16843</v>
      </c>
      <c r="B16274">
        <v>3221400</v>
      </c>
      <c r="C16274">
        <v>2232010</v>
      </c>
      <c r="D16274">
        <v>2138550</v>
      </c>
      <c r="E16274">
        <v>5073185</v>
      </c>
      <c r="F16274" s="4">
        <f t="shared" si="254"/>
        <v>3147915</v>
      </c>
    </row>
    <row r="16275" spans="1:6" x14ac:dyDescent="0.3">
      <c r="A16275" t="s">
        <v>16844</v>
      </c>
      <c r="B16275">
        <v>1222950</v>
      </c>
      <c r="C16275">
        <v>3570470</v>
      </c>
      <c r="D16275">
        <v>3286740</v>
      </c>
      <c r="E16275">
        <v>4182920</v>
      </c>
      <c r="F16275" s="4">
        <f t="shared" si="254"/>
        <v>3680043.3333333335</v>
      </c>
    </row>
    <row r="16276" spans="1:6" x14ac:dyDescent="0.3">
      <c r="A16276" t="s">
        <v>16845</v>
      </c>
      <c r="B16276">
        <v>0</v>
      </c>
      <c r="C16276">
        <v>2402030</v>
      </c>
      <c r="D16276">
        <v>1866950</v>
      </c>
      <c r="E16276">
        <v>10073330</v>
      </c>
      <c r="F16276" s="4">
        <f t="shared" si="254"/>
        <v>4780770</v>
      </c>
    </row>
    <row r="16277" spans="1:6" x14ac:dyDescent="0.3">
      <c r="A16277" t="s">
        <v>16846</v>
      </c>
      <c r="B16277">
        <v>0</v>
      </c>
      <c r="C16277">
        <v>2103650</v>
      </c>
      <c r="D16277">
        <v>538600</v>
      </c>
      <c r="E16277">
        <v>2623850</v>
      </c>
      <c r="F16277" s="4">
        <f t="shared" si="254"/>
        <v>1755366.6666666667</v>
      </c>
    </row>
    <row r="16278" spans="1:6" x14ac:dyDescent="0.3">
      <c r="A16278" t="s">
        <v>16847</v>
      </c>
      <c r="B16278">
        <v>3475740</v>
      </c>
      <c r="C16278">
        <v>2838560</v>
      </c>
      <c r="D16278">
        <v>2529400</v>
      </c>
      <c r="E16278">
        <v>3609280</v>
      </c>
      <c r="F16278" s="4">
        <f t="shared" si="254"/>
        <v>2992413.3333333335</v>
      </c>
    </row>
    <row r="16279" spans="1:6" x14ac:dyDescent="0.3">
      <c r="A16279" t="s">
        <v>16848</v>
      </c>
      <c r="B16279">
        <v>1046440</v>
      </c>
      <c r="C16279">
        <v>0</v>
      </c>
      <c r="D16279">
        <v>3067500</v>
      </c>
      <c r="E16279">
        <v>0</v>
      </c>
      <c r="F16279" s="4">
        <f t="shared" si="254"/>
        <v>1022500</v>
      </c>
    </row>
    <row r="16280" spans="1:6" x14ac:dyDescent="0.3">
      <c r="A16280" t="s">
        <v>16849</v>
      </c>
      <c r="B16280">
        <v>3021200</v>
      </c>
      <c r="C16280">
        <v>3080460</v>
      </c>
      <c r="D16280">
        <v>3363000</v>
      </c>
      <c r="E16280">
        <v>4551800</v>
      </c>
      <c r="F16280" s="4">
        <f t="shared" si="254"/>
        <v>3665086.6666666665</v>
      </c>
    </row>
    <row r="16281" spans="1:6" x14ac:dyDescent="0.3">
      <c r="A16281" t="s">
        <v>16850</v>
      </c>
      <c r="B16281">
        <v>229320</v>
      </c>
      <c r="C16281">
        <v>600000</v>
      </c>
      <c r="D16281">
        <v>1217580</v>
      </c>
      <c r="E16281">
        <v>386000</v>
      </c>
      <c r="F16281" s="4">
        <f t="shared" si="254"/>
        <v>734526.66666666663</v>
      </c>
    </row>
    <row r="16282" spans="1:6" x14ac:dyDescent="0.3">
      <c r="A16282" t="s">
        <v>16851</v>
      </c>
      <c r="B16282">
        <v>626990</v>
      </c>
      <c r="C16282">
        <v>958230</v>
      </c>
      <c r="D16282">
        <v>0</v>
      </c>
      <c r="E16282">
        <v>386000</v>
      </c>
      <c r="F16282" s="4">
        <f t="shared" si="254"/>
        <v>448076.66666666669</v>
      </c>
    </row>
    <row r="16283" spans="1:6" x14ac:dyDescent="0.3">
      <c r="A16283" t="s">
        <v>16852</v>
      </c>
      <c r="B16283">
        <v>0</v>
      </c>
      <c r="C16283">
        <v>4273300</v>
      </c>
      <c r="D16283">
        <v>4205960</v>
      </c>
      <c r="E16283">
        <v>2752550</v>
      </c>
      <c r="F16283" s="4">
        <f t="shared" si="254"/>
        <v>3743936.6666666665</v>
      </c>
    </row>
    <row r="16284" spans="1:6" x14ac:dyDescent="0.3">
      <c r="A16284" t="s">
        <v>16853</v>
      </c>
      <c r="B16284">
        <v>0</v>
      </c>
      <c r="C16284">
        <v>3700000</v>
      </c>
      <c r="D16284">
        <v>0</v>
      </c>
      <c r="E16284">
        <v>0</v>
      </c>
      <c r="F16284" s="4">
        <f t="shared" si="254"/>
        <v>1233333.3333333333</v>
      </c>
    </row>
    <row r="16285" spans="1:6" x14ac:dyDescent="0.3">
      <c r="A16285" t="s">
        <v>16854</v>
      </c>
      <c r="B16285">
        <v>8183830</v>
      </c>
      <c r="C16285">
        <v>9630250</v>
      </c>
      <c r="D16285">
        <v>9748470</v>
      </c>
      <c r="E16285">
        <v>8360320</v>
      </c>
      <c r="F16285" s="4">
        <f t="shared" si="254"/>
        <v>9246346.666666666</v>
      </c>
    </row>
    <row r="16286" spans="1:6" x14ac:dyDescent="0.3">
      <c r="A16286" t="s">
        <v>16855</v>
      </c>
      <c r="B16286">
        <v>1337700</v>
      </c>
      <c r="C16286">
        <v>6147220</v>
      </c>
      <c r="D16286">
        <v>6265350</v>
      </c>
      <c r="E16286">
        <v>5257160</v>
      </c>
      <c r="F16286" s="4">
        <f t="shared" si="254"/>
        <v>5889910</v>
      </c>
    </row>
    <row r="16287" spans="1:6" x14ac:dyDescent="0.3">
      <c r="A16287" t="s">
        <v>16856</v>
      </c>
      <c r="B16287">
        <v>2203110</v>
      </c>
      <c r="C16287">
        <v>1002820</v>
      </c>
      <c r="D16287">
        <v>0</v>
      </c>
      <c r="E16287">
        <v>3280550</v>
      </c>
      <c r="F16287" s="4">
        <f t="shared" si="254"/>
        <v>1427790</v>
      </c>
    </row>
    <row r="16288" spans="1:6" x14ac:dyDescent="0.3">
      <c r="A16288" t="s">
        <v>16857</v>
      </c>
      <c r="B16288">
        <v>160000</v>
      </c>
      <c r="C16288">
        <v>0</v>
      </c>
      <c r="D16288">
        <v>0</v>
      </c>
      <c r="E16288">
        <v>2992710</v>
      </c>
      <c r="F16288" s="4">
        <f t="shared" si="254"/>
        <v>997570</v>
      </c>
    </row>
    <row r="16289" spans="1:6" x14ac:dyDescent="0.3">
      <c r="A16289" t="s">
        <v>16858</v>
      </c>
      <c r="B16289">
        <v>1422500</v>
      </c>
      <c r="C16289">
        <v>0</v>
      </c>
      <c r="D16289">
        <v>1228500</v>
      </c>
      <c r="E16289">
        <v>766200</v>
      </c>
      <c r="F16289" s="4">
        <f t="shared" si="254"/>
        <v>664900</v>
      </c>
    </row>
    <row r="16290" spans="1:6" x14ac:dyDescent="0.3">
      <c r="A16290" t="s">
        <v>16859</v>
      </c>
      <c r="B16290">
        <v>0</v>
      </c>
      <c r="C16290">
        <v>1017730</v>
      </c>
      <c r="D16290">
        <v>618600</v>
      </c>
      <c r="E16290">
        <v>386000</v>
      </c>
      <c r="F16290" s="4">
        <f t="shared" si="254"/>
        <v>674110</v>
      </c>
    </row>
    <row r="16291" spans="1:6" x14ac:dyDescent="0.3">
      <c r="A16291" t="s">
        <v>16860</v>
      </c>
      <c r="B16291">
        <v>256000</v>
      </c>
      <c r="C16291">
        <v>0</v>
      </c>
      <c r="D16291">
        <v>0</v>
      </c>
      <c r="E16291">
        <v>0</v>
      </c>
      <c r="F16291" s="4">
        <f t="shared" si="254"/>
        <v>0</v>
      </c>
    </row>
    <row r="16292" spans="1:6" x14ac:dyDescent="0.3">
      <c r="A16292" t="s">
        <v>16861</v>
      </c>
      <c r="B16292">
        <v>2783700</v>
      </c>
      <c r="C16292">
        <v>2246140</v>
      </c>
      <c r="D16292">
        <v>2257710</v>
      </c>
      <c r="E16292">
        <v>4426440</v>
      </c>
      <c r="F16292" s="4">
        <f t="shared" si="254"/>
        <v>2976763.3333333335</v>
      </c>
    </row>
    <row r="16293" spans="1:6" x14ac:dyDescent="0.3">
      <c r="A16293" t="s">
        <v>16862</v>
      </c>
      <c r="B16293">
        <v>2108090</v>
      </c>
      <c r="C16293">
        <v>250250</v>
      </c>
      <c r="D16293">
        <v>0</v>
      </c>
      <c r="E16293">
        <v>405000</v>
      </c>
      <c r="F16293" s="4">
        <f t="shared" si="254"/>
        <v>218416.66666666666</v>
      </c>
    </row>
    <row r="16294" spans="1:6" x14ac:dyDescent="0.3">
      <c r="A16294" t="s">
        <v>16863</v>
      </c>
      <c r="B16294">
        <v>0</v>
      </c>
      <c r="C16294">
        <v>2102400</v>
      </c>
      <c r="D16294">
        <v>2002100</v>
      </c>
      <c r="E16294">
        <v>2030240</v>
      </c>
      <c r="F16294" s="4">
        <f t="shared" si="254"/>
        <v>2044913.3333333333</v>
      </c>
    </row>
    <row r="16295" spans="1:6" x14ac:dyDescent="0.3">
      <c r="A16295" t="s">
        <v>16864</v>
      </c>
      <c r="B16295">
        <v>1561940</v>
      </c>
      <c r="C16295">
        <v>3991200</v>
      </c>
      <c r="D16295">
        <v>684480</v>
      </c>
      <c r="E16295">
        <v>2421520</v>
      </c>
      <c r="F16295" s="4">
        <f t="shared" si="254"/>
        <v>2365733.3333333335</v>
      </c>
    </row>
    <row r="16296" spans="1:6" x14ac:dyDescent="0.3">
      <c r="A16296" t="s">
        <v>16865</v>
      </c>
      <c r="B16296">
        <v>868300</v>
      </c>
      <c r="C16296">
        <v>2291735</v>
      </c>
      <c r="D16296">
        <v>2648870</v>
      </c>
      <c r="E16296">
        <v>1172780</v>
      </c>
      <c r="F16296" s="4">
        <f t="shared" si="254"/>
        <v>2037795</v>
      </c>
    </row>
    <row r="16297" spans="1:6" x14ac:dyDescent="0.3">
      <c r="A16297" t="s">
        <v>16866</v>
      </c>
      <c r="B16297">
        <v>2440000</v>
      </c>
      <c r="C16297">
        <v>3209870</v>
      </c>
      <c r="D16297">
        <v>2155840</v>
      </c>
      <c r="E16297">
        <v>2613380</v>
      </c>
      <c r="F16297" s="4">
        <f t="shared" si="254"/>
        <v>2659696.6666666665</v>
      </c>
    </row>
    <row r="16298" spans="1:6" x14ac:dyDescent="0.3">
      <c r="A16298" t="s">
        <v>16867</v>
      </c>
      <c r="B16298">
        <v>0</v>
      </c>
      <c r="C16298">
        <v>2184460</v>
      </c>
      <c r="D16298">
        <v>2463400</v>
      </c>
      <c r="E16298">
        <v>2943900</v>
      </c>
      <c r="F16298" s="4">
        <f t="shared" si="254"/>
        <v>2530586.6666666665</v>
      </c>
    </row>
    <row r="16299" spans="1:6" x14ac:dyDescent="0.3">
      <c r="A16299" t="s">
        <v>16868</v>
      </c>
      <c r="B16299">
        <v>2044920</v>
      </c>
      <c r="C16299">
        <v>0</v>
      </c>
      <c r="D16299">
        <v>0</v>
      </c>
      <c r="E16299">
        <v>693420</v>
      </c>
      <c r="F16299" s="4">
        <f t="shared" si="254"/>
        <v>231140</v>
      </c>
    </row>
    <row r="16300" spans="1:6" x14ac:dyDescent="0.3">
      <c r="A16300" t="s">
        <v>16869</v>
      </c>
      <c r="B16300">
        <v>0</v>
      </c>
      <c r="C16300">
        <v>0</v>
      </c>
      <c r="D16300">
        <v>1045590</v>
      </c>
      <c r="E16300">
        <v>402000</v>
      </c>
      <c r="F16300" s="4">
        <f t="shared" si="254"/>
        <v>482530</v>
      </c>
    </row>
    <row r="16301" spans="1:6" x14ac:dyDescent="0.3">
      <c r="A16301" t="s">
        <v>16870</v>
      </c>
      <c r="B16301">
        <v>1015560</v>
      </c>
      <c r="C16301">
        <v>2007460</v>
      </c>
      <c r="D16301">
        <v>0</v>
      </c>
      <c r="E16301">
        <v>158340</v>
      </c>
      <c r="F16301" s="4">
        <f t="shared" si="254"/>
        <v>721933.33333333337</v>
      </c>
    </row>
    <row r="16302" spans="1:6" x14ac:dyDescent="0.3">
      <c r="A16302" t="s">
        <v>16871</v>
      </c>
      <c r="B16302">
        <v>1521950</v>
      </c>
      <c r="C16302">
        <v>1534290</v>
      </c>
      <c r="D16302">
        <v>0</v>
      </c>
      <c r="E16302">
        <v>0</v>
      </c>
      <c r="F16302" s="4">
        <f t="shared" si="254"/>
        <v>511430</v>
      </c>
    </row>
    <row r="16303" spans="1:6" x14ac:dyDescent="0.3">
      <c r="A16303" t="s">
        <v>16872</v>
      </c>
      <c r="B16303">
        <v>299000</v>
      </c>
      <c r="C16303">
        <v>617000</v>
      </c>
      <c r="D16303">
        <v>421200</v>
      </c>
      <c r="E16303">
        <v>820000</v>
      </c>
      <c r="F16303" s="4">
        <f t="shared" si="254"/>
        <v>619400</v>
      </c>
    </row>
    <row r="16304" spans="1:6" x14ac:dyDescent="0.3">
      <c r="A16304" t="s">
        <v>16873</v>
      </c>
      <c r="B16304">
        <v>0</v>
      </c>
      <c r="C16304">
        <v>174300</v>
      </c>
      <c r="D16304">
        <v>0</v>
      </c>
      <c r="E16304">
        <v>0</v>
      </c>
      <c r="F16304" s="4">
        <f t="shared" si="254"/>
        <v>58100</v>
      </c>
    </row>
    <row r="16305" spans="1:6" x14ac:dyDescent="0.3">
      <c r="A16305" t="s">
        <v>16874</v>
      </c>
      <c r="B16305">
        <v>940480</v>
      </c>
      <c r="C16305">
        <v>0</v>
      </c>
      <c r="D16305">
        <v>755000</v>
      </c>
      <c r="E16305">
        <v>1529280</v>
      </c>
      <c r="F16305" s="4">
        <f t="shared" si="254"/>
        <v>761426.66666666663</v>
      </c>
    </row>
    <row r="16306" spans="1:6" x14ac:dyDescent="0.3">
      <c r="A16306" t="s">
        <v>16875</v>
      </c>
      <c r="B16306">
        <v>611520</v>
      </c>
      <c r="C16306">
        <v>0</v>
      </c>
      <c r="D16306">
        <v>0</v>
      </c>
      <c r="E16306">
        <v>382200</v>
      </c>
      <c r="F16306" s="4">
        <f t="shared" si="254"/>
        <v>127400</v>
      </c>
    </row>
    <row r="16307" spans="1:6" x14ac:dyDescent="0.3">
      <c r="A16307" t="s">
        <v>16876</v>
      </c>
      <c r="B16307">
        <v>0</v>
      </c>
      <c r="C16307">
        <v>1473290</v>
      </c>
      <c r="D16307">
        <v>0</v>
      </c>
      <c r="E16307">
        <v>0</v>
      </c>
      <c r="F16307" s="4">
        <f t="shared" si="254"/>
        <v>491096.66666666669</v>
      </c>
    </row>
    <row r="16308" spans="1:6" x14ac:dyDescent="0.3">
      <c r="A16308" t="s">
        <v>16877</v>
      </c>
      <c r="B16308">
        <v>370000</v>
      </c>
      <c r="C16308">
        <v>685100</v>
      </c>
      <c r="D16308">
        <v>634000</v>
      </c>
      <c r="E16308">
        <v>2225780</v>
      </c>
      <c r="F16308" s="4">
        <f t="shared" si="254"/>
        <v>1181626.6666666667</v>
      </c>
    </row>
    <row r="16309" spans="1:6" x14ac:dyDescent="0.3">
      <c r="A16309" t="s">
        <v>16878</v>
      </c>
      <c r="B16309">
        <v>1227760</v>
      </c>
      <c r="C16309">
        <v>943580</v>
      </c>
      <c r="D16309">
        <v>468650</v>
      </c>
      <c r="E16309">
        <v>0</v>
      </c>
      <c r="F16309" s="4">
        <f t="shared" si="254"/>
        <v>470743.33333333331</v>
      </c>
    </row>
    <row r="16310" spans="1:6" x14ac:dyDescent="0.3">
      <c r="A16310" t="s">
        <v>16879</v>
      </c>
      <c r="B16310">
        <v>1092000</v>
      </c>
      <c r="C16310">
        <v>4131880</v>
      </c>
      <c r="D16310">
        <v>4417040</v>
      </c>
      <c r="E16310">
        <v>4522080</v>
      </c>
      <c r="F16310" s="4">
        <f t="shared" si="254"/>
        <v>4357000</v>
      </c>
    </row>
    <row r="16311" spans="1:6" x14ac:dyDescent="0.3">
      <c r="A16311" t="s">
        <v>16880</v>
      </c>
      <c r="B16311">
        <v>2090620</v>
      </c>
      <c r="C16311">
        <v>2075140</v>
      </c>
      <c r="D16311">
        <v>2358660</v>
      </c>
      <c r="E16311">
        <v>2134040</v>
      </c>
      <c r="F16311" s="4">
        <f t="shared" si="254"/>
        <v>2189280</v>
      </c>
    </row>
    <row r="16312" spans="1:6" x14ac:dyDescent="0.3">
      <c r="A16312" t="s">
        <v>16881</v>
      </c>
      <c r="B16312">
        <v>3649290</v>
      </c>
      <c r="C16312">
        <v>4616650</v>
      </c>
      <c r="D16312">
        <v>3630500</v>
      </c>
      <c r="E16312">
        <v>5423600</v>
      </c>
      <c r="F16312" s="4">
        <f t="shared" si="254"/>
        <v>4556916.666666667</v>
      </c>
    </row>
    <row r="16313" spans="1:6" x14ac:dyDescent="0.3">
      <c r="A16313" t="s">
        <v>16882</v>
      </c>
      <c r="B16313">
        <v>618800</v>
      </c>
      <c r="C16313">
        <v>0</v>
      </c>
      <c r="D16313">
        <v>394030</v>
      </c>
      <c r="E16313">
        <v>0</v>
      </c>
      <c r="F16313" s="4">
        <f t="shared" si="254"/>
        <v>131343.33333333334</v>
      </c>
    </row>
    <row r="16314" spans="1:6" x14ac:dyDescent="0.3">
      <c r="A16314" t="s">
        <v>183</v>
      </c>
      <c r="B16314">
        <v>613200</v>
      </c>
      <c r="C16314">
        <v>467000</v>
      </c>
      <c r="D16314">
        <v>946140</v>
      </c>
      <c r="E16314">
        <v>387800</v>
      </c>
      <c r="F16314" s="4">
        <f t="shared" si="254"/>
        <v>600313.33333333337</v>
      </c>
    </row>
    <row r="16315" spans="1:6" x14ac:dyDescent="0.3">
      <c r="A16315" t="s">
        <v>16883</v>
      </c>
      <c r="B16315">
        <v>0</v>
      </c>
      <c r="C16315">
        <v>823200</v>
      </c>
      <c r="D16315">
        <v>0</v>
      </c>
      <c r="E16315">
        <v>234600</v>
      </c>
      <c r="F16315" s="4">
        <f t="shared" si="254"/>
        <v>352600</v>
      </c>
    </row>
    <row r="16316" spans="1:6" x14ac:dyDescent="0.3">
      <c r="A16316" t="s">
        <v>16884</v>
      </c>
      <c r="B16316">
        <v>458640</v>
      </c>
      <c r="C16316">
        <v>8415390</v>
      </c>
      <c r="D16316">
        <v>4233400</v>
      </c>
      <c r="E16316">
        <v>4093600</v>
      </c>
      <c r="F16316" s="4">
        <f t="shared" si="254"/>
        <v>5580796.666666667</v>
      </c>
    </row>
    <row r="16317" spans="1:6" x14ac:dyDescent="0.3">
      <c r="A16317" t="s">
        <v>16885</v>
      </c>
      <c r="B16317">
        <v>3587850</v>
      </c>
      <c r="C16317">
        <v>3696420</v>
      </c>
      <c r="D16317">
        <v>3837470</v>
      </c>
      <c r="E16317">
        <v>2384000</v>
      </c>
      <c r="F16317" s="4">
        <f t="shared" si="254"/>
        <v>3305963.3333333335</v>
      </c>
    </row>
    <row r="16318" spans="1:6" x14ac:dyDescent="0.3">
      <c r="A16318" t="s">
        <v>16886</v>
      </c>
      <c r="B16318">
        <v>2088930</v>
      </c>
      <c r="C16318">
        <v>2846000</v>
      </c>
      <c r="D16318">
        <v>2367840</v>
      </c>
      <c r="E16318">
        <v>2765900</v>
      </c>
      <c r="F16318" s="4">
        <f t="shared" si="254"/>
        <v>2659913.3333333335</v>
      </c>
    </row>
    <row r="16319" spans="1:6" x14ac:dyDescent="0.3">
      <c r="A16319" t="s">
        <v>16887</v>
      </c>
      <c r="B16319">
        <v>0</v>
      </c>
      <c r="C16319">
        <v>900140</v>
      </c>
      <c r="D16319">
        <v>1647100</v>
      </c>
      <c r="E16319">
        <v>311100</v>
      </c>
      <c r="F16319" s="4">
        <f t="shared" si="254"/>
        <v>952780</v>
      </c>
    </row>
    <row r="16320" spans="1:6" x14ac:dyDescent="0.3">
      <c r="A16320" t="s">
        <v>16888</v>
      </c>
      <c r="B16320">
        <v>0</v>
      </c>
      <c r="C16320">
        <v>370000</v>
      </c>
      <c r="D16320">
        <v>772590</v>
      </c>
      <c r="E16320">
        <v>1318700</v>
      </c>
      <c r="F16320" s="4">
        <f t="shared" si="254"/>
        <v>820430</v>
      </c>
    </row>
    <row r="16321" spans="1:6" x14ac:dyDescent="0.3">
      <c r="A16321" t="s">
        <v>16889</v>
      </c>
      <c r="B16321">
        <v>832370</v>
      </c>
      <c r="C16321">
        <v>0</v>
      </c>
      <c r="D16321">
        <v>0</v>
      </c>
      <c r="E16321">
        <v>804000</v>
      </c>
      <c r="F16321" s="4">
        <f t="shared" si="254"/>
        <v>268000</v>
      </c>
    </row>
    <row r="16322" spans="1:6" x14ac:dyDescent="0.3">
      <c r="A16322" t="s">
        <v>16890</v>
      </c>
      <c r="B16322">
        <v>2297340</v>
      </c>
      <c r="C16322">
        <v>378400</v>
      </c>
      <c r="D16322">
        <v>3105706</v>
      </c>
      <c r="E16322">
        <v>2248300</v>
      </c>
      <c r="F16322" s="4">
        <f t="shared" si="254"/>
        <v>1910802</v>
      </c>
    </row>
    <row r="16323" spans="1:6" x14ac:dyDescent="0.3">
      <c r="A16323" t="s">
        <v>16891</v>
      </c>
      <c r="B16323">
        <v>0</v>
      </c>
      <c r="C16323">
        <v>2155420</v>
      </c>
      <c r="D16323">
        <v>525500</v>
      </c>
      <c r="E16323">
        <v>1452360</v>
      </c>
      <c r="F16323" s="4">
        <f t="shared" ref="F16323:F16386" si="255">SUM(C16323:E16323)/3</f>
        <v>1377760</v>
      </c>
    </row>
    <row r="16324" spans="1:6" x14ac:dyDescent="0.3">
      <c r="A16324" t="s">
        <v>16892</v>
      </c>
      <c r="B16324">
        <v>411950</v>
      </c>
      <c r="C16324">
        <v>0</v>
      </c>
      <c r="D16324">
        <v>0</v>
      </c>
      <c r="E16324">
        <v>1273280</v>
      </c>
      <c r="F16324" s="4">
        <f t="shared" si="255"/>
        <v>424426.66666666669</v>
      </c>
    </row>
    <row r="16325" spans="1:6" x14ac:dyDescent="0.3">
      <c r="A16325" t="s">
        <v>16893</v>
      </c>
      <c r="B16325">
        <v>0</v>
      </c>
      <c r="C16325">
        <v>1039900</v>
      </c>
      <c r="D16325">
        <v>1514240</v>
      </c>
      <c r="E16325">
        <v>604600</v>
      </c>
      <c r="F16325" s="4">
        <f t="shared" si="255"/>
        <v>1052913.3333333333</v>
      </c>
    </row>
    <row r="16326" spans="1:6" x14ac:dyDescent="0.3">
      <c r="A16326" t="s">
        <v>16894</v>
      </c>
      <c r="B16326">
        <v>1283100</v>
      </c>
      <c r="C16326">
        <v>2042100</v>
      </c>
      <c r="D16326">
        <v>0</v>
      </c>
      <c r="E16326">
        <v>1866020</v>
      </c>
      <c r="F16326" s="4">
        <f t="shared" si="255"/>
        <v>1302706.6666666667</v>
      </c>
    </row>
    <row r="16327" spans="1:6" x14ac:dyDescent="0.3">
      <c r="A16327" t="s">
        <v>16895</v>
      </c>
      <c r="B16327">
        <v>600000</v>
      </c>
      <c r="C16327">
        <v>0</v>
      </c>
      <c r="D16327">
        <v>0</v>
      </c>
      <c r="E16327">
        <v>0</v>
      </c>
      <c r="F16327" s="4">
        <f t="shared" si="255"/>
        <v>0</v>
      </c>
    </row>
    <row r="16328" spans="1:6" x14ac:dyDescent="0.3">
      <c r="A16328" t="s">
        <v>16896</v>
      </c>
      <c r="B16328">
        <v>0</v>
      </c>
      <c r="C16328">
        <v>624390</v>
      </c>
      <c r="D16328">
        <v>2075860</v>
      </c>
      <c r="E16328">
        <v>2098500</v>
      </c>
      <c r="F16328" s="4">
        <f t="shared" si="255"/>
        <v>1599583.3333333333</v>
      </c>
    </row>
    <row r="16329" spans="1:6" x14ac:dyDescent="0.3">
      <c r="A16329" t="s">
        <v>16897</v>
      </c>
      <c r="B16329">
        <v>790700</v>
      </c>
      <c r="C16329">
        <v>563290</v>
      </c>
      <c r="D16329">
        <v>1629280</v>
      </c>
      <c r="E16329">
        <v>1187880</v>
      </c>
      <c r="F16329" s="4">
        <f t="shared" si="255"/>
        <v>1126816.6666666667</v>
      </c>
    </row>
    <row r="16330" spans="1:6" x14ac:dyDescent="0.3">
      <c r="A16330" t="s">
        <v>16898</v>
      </c>
      <c r="B16330">
        <v>1490360</v>
      </c>
      <c r="C16330">
        <v>1355900</v>
      </c>
      <c r="D16330">
        <v>0</v>
      </c>
      <c r="E16330">
        <v>0</v>
      </c>
      <c r="F16330" s="4">
        <f t="shared" si="255"/>
        <v>451966.66666666669</v>
      </c>
    </row>
    <row r="16331" spans="1:6" x14ac:dyDescent="0.3">
      <c r="A16331" t="s">
        <v>16899</v>
      </c>
      <c r="B16331">
        <v>0</v>
      </c>
      <c r="C16331">
        <v>327360</v>
      </c>
      <c r="D16331">
        <v>0</v>
      </c>
      <c r="E16331">
        <v>0</v>
      </c>
      <c r="F16331" s="4">
        <f t="shared" si="255"/>
        <v>109120</v>
      </c>
    </row>
    <row r="16332" spans="1:6" x14ac:dyDescent="0.3">
      <c r="A16332" t="s">
        <v>16900</v>
      </c>
      <c r="B16332">
        <v>2934750</v>
      </c>
      <c r="C16332">
        <v>5141500</v>
      </c>
      <c r="D16332">
        <v>2200000</v>
      </c>
      <c r="E16332">
        <v>3297100</v>
      </c>
      <c r="F16332" s="4">
        <f t="shared" si="255"/>
        <v>3546200</v>
      </c>
    </row>
    <row r="16333" spans="1:6" x14ac:dyDescent="0.3">
      <c r="A16333" t="s">
        <v>16901</v>
      </c>
      <c r="B16333">
        <v>1283020</v>
      </c>
      <c r="C16333">
        <v>0</v>
      </c>
      <c r="D16333">
        <v>4111080</v>
      </c>
      <c r="E16333">
        <v>0</v>
      </c>
      <c r="F16333" s="4">
        <f t="shared" si="255"/>
        <v>1370360</v>
      </c>
    </row>
    <row r="16334" spans="1:6" x14ac:dyDescent="0.3">
      <c r="A16334" t="s">
        <v>16902</v>
      </c>
      <c r="B16334">
        <v>855400</v>
      </c>
      <c r="C16334">
        <v>1190280</v>
      </c>
      <c r="D16334">
        <v>1919010</v>
      </c>
      <c r="E16334">
        <v>0</v>
      </c>
      <c r="F16334" s="4">
        <f t="shared" si="255"/>
        <v>1036430</v>
      </c>
    </row>
    <row r="16335" spans="1:6" x14ac:dyDescent="0.3">
      <c r="A16335" t="s">
        <v>16903</v>
      </c>
      <c r="B16335">
        <v>0</v>
      </c>
      <c r="C16335">
        <v>1836900</v>
      </c>
      <c r="D16335">
        <v>1046500</v>
      </c>
      <c r="E16335">
        <v>1898640</v>
      </c>
      <c r="F16335" s="4">
        <f t="shared" si="255"/>
        <v>1594013.3333333333</v>
      </c>
    </row>
    <row r="16336" spans="1:6" x14ac:dyDescent="0.3">
      <c r="A16336" t="s">
        <v>16904</v>
      </c>
      <c r="B16336">
        <v>370000</v>
      </c>
      <c r="C16336">
        <v>0</v>
      </c>
      <c r="D16336">
        <v>469560</v>
      </c>
      <c r="E16336">
        <v>0</v>
      </c>
      <c r="F16336" s="4">
        <f t="shared" si="255"/>
        <v>156520</v>
      </c>
    </row>
    <row r="16337" spans="1:6" x14ac:dyDescent="0.3">
      <c r="A16337" t="s">
        <v>16905</v>
      </c>
      <c r="B16337">
        <v>1157520</v>
      </c>
      <c r="C16337">
        <v>903630</v>
      </c>
      <c r="D16337">
        <v>2093000</v>
      </c>
      <c r="E16337">
        <v>3053920</v>
      </c>
      <c r="F16337" s="4">
        <f t="shared" si="255"/>
        <v>2016850</v>
      </c>
    </row>
    <row r="16338" spans="1:6" x14ac:dyDescent="0.3">
      <c r="A16338" t="s">
        <v>16906</v>
      </c>
      <c r="B16338">
        <v>1024430</v>
      </c>
      <c r="C16338">
        <v>2124280</v>
      </c>
      <c r="D16338">
        <v>1096040</v>
      </c>
      <c r="E16338">
        <v>2445150</v>
      </c>
      <c r="F16338" s="4">
        <f t="shared" si="255"/>
        <v>1888490</v>
      </c>
    </row>
    <row r="16339" spans="1:6" x14ac:dyDescent="0.3">
      <c r="A16339" t="s">
        <v>16907</v>
      </c>
      <c r="B16339">
        <v>160000</v>
      </c>
      <c r="C16339">
        <v>260000</v>
      </c>
      <c r="D16339">
        <v>0</v>
      </c>
      <c r="E16339">
        <v>1625720</v>
      </c>
      <c r="F16339" s="4">
        <f t="shared" si="255"/>
        <v>628573.33333333337</v>
      </c>
    </row>
    <row r="16340" spans="1:6" x14ac:dyDescent="0.3">
      <c r="A16340" t="s">
        <v>16908</v>
      </c>
      <c r="B16340">
        <v>2605900</v>
      </c>
      <c r="C16340">
        <v>2647700</v>
      </c>
      <c r="D16340">
        <v>2464880</v>
      </c>
      <c r="E16340">
        <v>3237780</v>
      </c>
      <c r="F16340" s="4">
        <f t="shared" si="255"/>
        <v>2783453.3333333335</v>
      </c>
    </row>
    <row r="16341" spans="1:6" x14ac:dyDescent="0.3">
      <c r="A16341" t="s">
        <v>16909</v>
      </c>
      <c r="B16341">
        <v>4058470</v>
      </c>
      <c r="C16341">
        <v>4674100</v>
      </c>
      <c r="D16341">
        <v>4032210</v>
      </c>
      <c r="E16341">
        <v>4461460</v>
      </c>
      <c r="F16341" s="4">
        <f t="shared" si="255"/>
        <v>4389256.666666667</v>
      </c>
    </row>
    <row r="16342" spans="1:6" x14ac:dyDescent="0.3">
      <c r="A16342" t="s">
        <v>16910</v>
      </c>
      <c r="B16342">
        <v>0</v>
      </c>
      <c r="C16342">
        <v>1190280</v>
      </c>
      <c r="D16342">
        <v>775100</v>
      </c>
      <c r="E16342">
        <v>1186420</v>
      </c>
      <c r="F16342" s="4">
        <f t="shared" si="255"/>
        <v>1050600</v>
      </c>
    </row>
    <row r="16343" spans="1:6" x14ac:dyDescent="0.3">
      <c r="A16343" t="s">
        <v>16911</v>
      </c>
      <c r="B16343">
        <v>1371540</v>
      </c>
      <c r="C16343">
        <v>747420</v>
      </c>
      <c r="D16343">
        <v>234600</v>
      </c>
      <c r="E16343">
        <v>1326780</v>
      </c>
      <c r="F16343" s="4">
        <f t="shared" si="255"/>
        <v>769600</v>
      </c>
    </row>
    <row r="16344" spans="1:6" x14ac:dyDescent="0.3">
      <c r="A16344" t="s">
        <v>16912</v>
      </c>
      <c r="B16344">
        <v>675000</v>
      </c>
      <c r="C16344">
        <v>610340</v>
      </c>
      <c r="D16344">
        <v>828500</v>
      </c>
      <c r="E16344">
        <v>453280</v>
      </c>
      <c r="F16344" s="4">
        <f t="shared" si="255"/>
        <v>630706.66666666663</v>
      </c>
    </row>
    <row r="16345" spans="1:6" x14ac:dyDescent="0.3">
      <c r="A16345" t="s">
        <v>16913</v>
      </c>
      <c r="B16345">
        <v>970600</v>
      </c>
      <c r="C16345">
        <v>0</v>
      </c>
      <c r="D16345">
        <v>0</v>
      </c>
      <c r="E16345">
        <v>0</v>
      </c>
      <c r="F16345" s="4">
        <f t="shared" si="255"/>
        <v>0</v>
      </c>
    </row>
    <row r="16346" spans="1:6" x14ac:dyDescent="0.3">
      <c r="A16346" t="s">
        <v>16914</v>
      </c>
      <c r="B16346">
        <v>0</v>
      </c>
      <c r="C16346">
        <v>3049410</v>
      </c>
      <c r="D16346">
        <v>1279090</v>
      </c>
      <c r="E16346">
        <v>3284680</v>
      </c>
      <c r="F16346" s="4">
        <f t="shared" si="255"/>
        <v>2537726.6666666665</v>
      </c>
    </row>
    <row r="16347" spans="1:6" x14ac:dyDescent="0.3">
      <c r="A16347" t="s">
        <v>16915</v>
      </c>
      <c r="B16347">
        <v>2064710</v>
      </c>
      <c r="C16347">
        <v>1913730</v>
      </c>
      <c r="D16347">
        <v>4980910</v>
      </c>
      <c r="E16347">
        <v>0</v>
      </c>
      <c r="F16347" s="4">
        <f t="shared" si="255"/>
        <v>2298213.3333333335</v>
      </c>
    </row>
    <row r="16348" spans="1:6" x14ac:dyDescent="0.3">
      <c r="A16348" t="s">
        <v>16916</v>
      </c>
      <c r="B16348">
        <v>1461280</v>
      </c>
      <c r="C16348">
        <v>0</v>
      </c>
      <c r="D16348">
        <v>0</v>
      </c>
      <c r="E16348">
        <v>0</v>
      </c>
      <c r="F16348" s="4">
        <f t="shared" si="255"/>
        <v>0</v>
      </c>
    </row>
    <row r="16349" spans="1:6" x14ac:dyDescent="0.3">
      <c r="A16349" t="s">
        <v>16917</v>
      </c>
      <c r="B16349">
        <v>342600</v>
      </c>
      <c r="C16349">
        <v>745290</v>
      </c>
      <c r="D16349">
        <v>0</v>
      </c>
      <c r="E16349">
        <v>386000</v>
      </c>
      <c r="F16349" s="4">
        <f t="shared" si="255"/>
        <v>377096.66666666669</v>
      </c>
    </row>
    <row r="16350" spans="1:6" x14ac:dyDescent="0.3">
      <c r="A16350" t="s">
        <v>16918</v>
      </c>
      <c r="B16350">
        <v>746200</v>
      </c>
      <c r="C16350">
        <v>0</v>
      </c>
      <c r="D16350">
        <v>1011010</v>
      </c>
      <c r="E16350">
        <v>0</v>
      </c>
      <c r="F16350" s="4">
        <f t="shared" si="255"/>
        <v>337003.33333333331</v>
      </c>
    </row>
    <row r="16351" spans="1:6" x14ac:dyDescent="0.3">
      <c r="A16351" t="s">
        <v>16919</v>
      </c>
      <c r="B16351">
        <v>982840</v>
      </c>
      <c r="C16351">
        <v>2929820</v>
      </c>
      <c r="D16351">
        <v>1952290</v>
      </c>
      <c r="E16351">
        <v>700700</v>
      </c>
      <c r="F16351" s="4">
        <f t="shared" si="255"/>
        <v>1860936.6666666667</v>
      </c>
    </row>
    <row r="16352" spans="1:6" x14ac:dyDescent="0.3">
      <c r="A16352" t="s">
        <v>16920</v>
      </c>
      <c r="B16352">
        <v>2013180</v>
      </c>
      <c r="C16352">
        <v>2143490</v>
      </c>
      <c r="D16352">
        <v>1057420</v>
      </c>
      <c r="E16352">
        <v>1672500</v>
      </c>
      <c r="F16352" s="4">
        <f t="shared" si="255"/>
        <v>1624470</v>
      </c>
    </row>
    <row r="16353" spans="1:6" x14ac:dyDescent="0.3">
      <c r="A16353" t="s">
        <v>16921</v>
      </c>
      <c r="B16353">
        <v>0</v>
      </c>
      <c r="C16353">
        <v>411320</v>
      </c>
      <c r="D16353">
        <v>0</v>
      </c>
      <c r="E16353">
        <v>0</v>
      </c>
      <c r="F16353" s="4">
        <f t="shared" si="255"/>
        <v>137106.66666666666</v>
      </c>
    </row>
    <row r="16354" spans="1:6" x14ac:dyDescent="0.3">
      <c r="A16354" t="s">
        <v>16922</v>
      </c>
      <c r="B16354">
        <v>6599420</v>
      </c>
      <c r="C16354">
        <v>6717230</v>
      </c>
      <c r="D16354">
        <v>9239280</v>
      </c>
      <c r="E16354">
        <v>7245760</v>
      </c>
      <c r="F16354" s="4">
        <f t="shared" si="255"/>
        <v>7734090</v>
      </c>
    </row>
    <row r="16355" spans="1:6" x14ac:dyDescent="0.3">
      <c r="A16355" t="s">
        <v>16923</v>
      </c>
      <c r="B16355">
        <v>530000</v>
      </c>
      <c r="C16355">
        <v>823200</v>
      </c>
      <c r="D16355">
        <v>0</v>
      </c>
      <c r="E16355">
        <v>402000</v>
      </c>
      <c r="F16355" s="4">
        <f t="shared" si="255"/>
        <v>408400</v>
      </c>
    </row>
    <row r="16356" spans="1:6" x14ac:dyDescent="0.3">
      <c r="A16356" t="s">
        <v>16924</v>
      </c>
      <c r="B16356">
        <v>827870</v>
      </c>
      <c r="C16356">
        <v>8820720</v>
      </c>
      <c r="D16356">
        <v>740000</v>
      </c>
      <c r="E16356">
        <v>2464800</v>
      </c>
      <c r="F16356" s="4">
        <f t="shared" si="255"/>
        <v>4008506.6666666665</v>
      </c>
    </row>
    <row r="16357" spans="1:6" x14ac:dyDescent="0.3">
      <c r="A16357" t="s">
        <v>16925</v>
      </c>
      <c r="B16357">
        <v>13249480</v>
      </c>
      <c r="C16357">
        <v>10620560</v>
      </c>
      <c r="D16357">
        <v>13519070</v>
      </c>
      <c r="E16357">
        <v>14540980</v>
      </c>
      <c r="F16357" s="4">
        <f t="shared" si="255"/>
        <v>12893536.666666666</v>
      </c>
    </row>
    <row r="16358" spans="1:6" x14ac:dyDescent="0.3">
      <c r="A16358" t="s">
        <v>16926</v>
      </c>
      <c r="B16358">
        <v>0</v>
      </c>
      <c r="C16358">
        <v>370000</v>
      </c>
      <c r="D16358">
        <v>0</v>
      </c>
      <c r="E16358">
        <v>0</v>
      </c>
      <c r="F16358" s="4">
        <f t="shared" si="255"/>
        <v>123333.33333333333</v>
      </c>
    </row>
    <row r="16359" spans="1:6" x14ac:dyDescent="0.3">
      <c r="A16359" t="s">
        <v>16927</v>
      </c>
      <c r="B16359">
        <v>573300</v>
      </c>
      <c r="C16359">
        <v>297000</v>
      </c>
      <c r="D16359">
        <v>309400</v>
      </c>
      <c r="E16359">
        <v>371280</v>
      </c>
      <c r="F16359" s="4">
        <f t="shared" si="255"/>
        <v>325893.33333333331</v>
      </c>
    </row>
    <row r="16360" spans="1:6" x14ac:dyDescent="0.3">
      <c r="A16360" t="s">
        <v>16928</v>
      </c>
      <c r="B16360">
        <v>0</v>
      </c>
      <c r="C16360">
        <v>370000</v>
      </c>
      <c r="D16360">
        <v>0</v>
      </c>
      <c r="E16360">
        <v>234600</v>
      </c>
      <c r="F16360" s="4">
        <f t="shared" si="255"/>
        <v>201533.33333333334</v>
      </c>
    </row>
    <row r="16361" spans="1:6" x14ac:dyDescent="0.3">
      <c r="A16361" t="s">
        <v>16929</v>
      </c>
      <c r="B16361">
        <v>1701340</v>
      </c>
      <c r="C16361">
        <v>254800</v>
      </c>
      <c r="D16361">
        <v>1147550</v>
      </c>
      <c r="E16361">
        <v>1167430</v>
      </c>
      <c r="F16361" s="4">
        <f t="shared" si="255"/>
        <v>856593.33333333337</v>
      </c>
    </row>
    <row r="16362" spans="1:6" x14ac:dyDescent="0.3">
      <c r="A16362" t="s">
        <v>16930</v>
      </c>
      <c r="B16362">
        <v>686680</v>
      </c>
      <c r="C16362">
        <v>4334870</v>
      </c>
      <c r="D16362">
        <v>3312530</v>
      </c>
      <c r="E16362">
        <v>2423300</v>
      </c>
      <c r="F16362" s="4">
        <f t="shared" si="255"/>
        <v>3356900</v>
      </c>
    </row>
    <row r="16363" spans="1:6" x14ac:dyDescent="0.3">
      <c r="A16363" t="s">
        <v>16931</v>
      </c>
      <c r="B16363">
        <v>256000</v>
      </c>
      <c r="C16363">
        <v>0</v>
      </c>
      <c r="D16363">
        <v>300300</v>
      </c>
      <c r="E16363">
        <v>0</v>
      </c>
      <c r="F16363" s="4">
        <f t="shared" si="255"/>
        <v>100100</v>
      </c>
    </row>
    <row r="16364" spans="1:6" x14ac:dyDescent="0.3">
      <c r="A16364" t="s">
        <v>16932</v>
      </c>
      <c r="B16364">
        <v>365660</v>
      </c>
      <c r="C16364">
        <v>0</v>
      </c>
      <c r="D16364">
        <v>2193580</v>
      </c>
      <c r="E16364">
        <v>498680</v>
      </c>
      <c r="F16364" s="4">
        <f t="shared" si="255"/>
        <v>897420</v>
      </c>
    </row>
    <row r="16365" spans="1:6" x14ac:dyDescent="0.3">
      <c r="A16365" t="s">
        <v>16933</v>
      </c>
      <c r="B16365">
        <v>453200</v>
      </c>
      <c r="C16365">
        <v>0</v>
      </c>
      <c r="D16365">
        <v>922740</v>
      </c>
      <c r="E16365">
        <v>0</v>
      </c>
      <c r="F16365" s="4">
        <f t="shared" si="255"/>
        <v>307580</v>
      </c>
    </row>
    <row r="16366" spans="1:6" x14ac:dyDescent="0.3">
      <c r="A16366" t="s">
        <v>16934</v>
      </c>
      <c r="B16366">
        <v>671500</v>
      </c>
      <c r="C16366">
        <v>1861700</v>
      </c>
      <c r="D16366">
        <v>1006660</v>
      </c>
      <c r="E16366">
        <v>1083690</v>
      </c>
      <c r="F16366" s="4">
        <f t="shared" si="255"/>
        <v>1317350</v>
      </c>
    </row>
    <row r="16367" spans="1:6" x14ac:dyDescent="0.3">
      <c r="A16367" t="s">
        <v>16935</v>
      </c>
      <c r="B16367">
        <v>423150</v>
      </c>
      <c r="C16367">
        <v>879060</v>
      </c>
      <c r="D16367">
        <v>0</v>
      </c>
      <c r="E16367">
        <v>0</v>
      </c>
      <c r="F16367" s="4">
        <f t="shared" si="255"/>
        <v>293020</v>
      </c>
    </row>
    <row r="16368" spans="1:6" x14ac:dyDescent="0.3">
      <c r="A16368" t="s">
        <v>16936</v>
      </c>
      <c r="B16368">
        <v>5402240</v>
      </c>
      <c r="C16368">
        <v>8650530</v>
      </c>
      <c r="D16368">
        <v>11031920</v>
      </c>
      <c r="E16368">
        <v>11552670</v>
      </c>
      <c r="F16368" s="4">
        <f t="shared" si="255"/>
        <v>10411706.666666666</v>
      </c>
    </row>
    <row r="16369" spans="1:6" x14ac:dyDescent="0.3">
      <c r="A16369" t="s">
        <v>16937</v>
      </c>
      <c r="B16369">
        <v>0</v>
      </c>
      <c r="C16369">
        <v>446440</v>
      </c>
      <c r="D16369">
        <v>0</v>
      </c>
      <c r="E16369">
        <v>0</v>
      </c>
      <c r="F16369" s="4">
        <f t="shared" si="255"/>
        <v>148813.33333333334</v>
      </c>
    </row>
    <row r="16370" spans="1:6" x14ac:dyDescent="0.3">
      <c r="A16370" t="s">
        <v>16938</v>
      </c>
      <c r="B16370">
        <v>1229040</v>
      </c>
      <c r="C16370">
        <v>1197100</v>
      </c>
      <c r="D16370">
        <v>1490580</v>
      </c>
      <c r="E16370">
        <v>791700</v>
      </c>
      <c r="F16370" s="4">
        <f t="shared" si="255"/>
        <v>1159793.3333333333</v>
      </c>
    </row>
    <row r="16371" spans="1:6" x14ac:dyDescent="0.3">
      <c r="A16371" t="s">
        <v>16939</v>
      </c>
      <c r="B16371">
        <v>0</v>
      </c>
      <c r="C16371">
        <v>430590</v>
      </c>
      <c r="D16371">
        <v>423150</v>
      </c>
      <c r="E16371">
        <v>386000</v>
      </c>
      <c r="F16371" s="4">
        <f t="shared" si="255"/>
        <v>413246.66666666669</v>
      </c>
    </row>
    <row r="16372" spans="1:6" x14ac:dyDescent="0.3">
      <c r="A16372" t="s">
        <v>16940</v>
      </c>
      <c r="B16372">
        <v>0</v>
      </c>
      <c r="C16372">
        <v>1326780</v>
      </c>
      <c r="D16372">
        <v>556920</v>
      </c>
      <c r="E16372">
        <v>2333400</v>
      </c>
      <c r="F16372" s="4">
        <f t="shared" si="255"/>
        <v>1405700</v>
      </c>
    </row>
    <row r="16373" spans="1:6" x14ac:dyDescent="0.3">
      <c r="A16373" t="s">
        <v>16941</v>
      </c>
      <c r="B16373">
        <v>3997000</v>
      </c>
      <c r="C16373">
        <v>4083580</v>
      </c>
      <c r="D16373">
        <v>2581670</v>
      </c>
      <c r="E16373">
        <v>3314680</v>
      </c>
      <c r="F16373" s="4">
        <f t="shared" si="255"/>
        <v>3326643.3333333335</v>
      </c>
    </row>
    <row r="16374" spans="1:6" x14ac:dyDescent="0.3">
      <c r="A16374" t="s">
        <v>16942</v>
      </c>
      <c r="B16374">
        <v>281190</v>
      </c>
      <c r="C16374">
        <v>22429500</v>
      </c>
      <c r="D16374">
        <v>58319950</v>
      </c>
      <c r="E16374">
        <v>24742900</v>
      </c>
      <c r="F16374" s="4">
        <f t="shared" si="255"/>
        <v>35164116.666666664</v>
      </c>
    </row>
    <row r="16375" spans="1:6" x14ac:dyDescent="0.3">
      <c r="A16375" t="s">
        <v>16943</v>
      </c>
      <c r="B16375">
        <v>1211980</v>
      </c>
      <c r="C16375">
        <v>2073320</v>
      </c>
      <c r="D16375">
        <v>2137600</v>
      </c>
      <c r="E16375">
        <v>2074500</v>
      </c>
      <c r="F16375" s="4">
        <f t="shared" si="255"/>
        <v>2095140</v>
      </c>
    </row>
    <row r="16376" spans="1:6" x14ac:dyDescent="0.3">
      <c r="A16376" t="s">
        <v>16944</v>
      </c>
      <c r="B16376">
        <v>0</v>
      </c>
      <c r="C16376">
        <v>536900</v>
      </c>
      <c r="D16376">
        <v>2732460</v>
      </c>
      <c r="E16376">
        <v>2058640</v>
      </c>
      <c r="F16376" s="4">
        <f t="shared" si="255"/>
        <v>1776000</v>
      </c>
    </row>
    <row r="16377" spans="1:6" x14ac:dyDescent="0.3">
      <c r="A16377" t="s">
        <v>16945</v>
      </c>
      <c r="B16377">
        <v>0</v>
      </c>
      <c r="C16377">
        <v>1489840</v>
      </c>
      <c r="D16377">
        <v>1640000</v>
      </c>
      <c r="E16377">
        <v>1646680</v>
      </c>
      <c r="F16377" s="4">
        <f t="shared" si="255"/>
        <v>1592173.3333333333</v>
      </c>
    </row>
    <row r="16378" spans="1:6" x14ac:dyDescent="0.3">
      <c r="A16378" t="s">
        <v>16946</v>
      </c>
      <c r="B16378">
        <v>0</v>
      </c>
      <c r="C16378">
        <v>0</v>
      </c>
      <c r="D16378">
        <v>228000</v>
      </c>
      <c r="E16378">
        <v>0</v>
      </c>
      <c r="F16378" s="4">
        <f t="shared" si="255"/>
        <v>76000</v>
      </c>
    </row>
    <row r="16379" spans="1:6" x14ac:dyDescent="0.3">
      <c r="A16379" t="s">
        <v>16947</v>
      </c>
      <c r="B16379">
        <v>2096640</v>
      </c>
      <c r="C16379">
        <v>1381380</v>
      </c>
      <c r="D16379">
        <v>1757350</v>
      </c>
      <c r="E16379">
        <v>3023220</v>
      </c>
      <c r="F16379" s="4">
        <f t="shared" si="255"/>
        <v>2053983.3333333333</v>
      </c>
    </row>
    <row r="16380" spans="1:6" x14ac:dyDescent="0.3">
      <c r="A16380" t="s">
        <v>16948</v>
      </c>
      <c r="B16380">
        <v>1782100</v>
      </c>
      <c r="C16380">
        <v>3624790</v>
      </c>
      <c r="D16380">
        <v>1126460</v>
      </c>
      <c r="E16380">
        <v>2638200</v>
      </c>
      <c r="F16380" s="4">
        <f t="shared" si="255"/>
        <v>2463150</v>
      </c>
    </row>
    <row r="16381" spans="1:6" x14ac:dyDescent="0.3">
      <c r="A16381" t="s">
        <v>16949</v>
      </c>
      <c r="B16381">
        <v>3061390</v>
      </c>
      <c r="C16381">
        <v>8892400</v>
      </c>
      <c r="D16381">
        <v>2600780</v>
      </c>
      <c r="E16381">
        <v>2234960</v>
      </c>
      <c r="F16381" s="4">
        <f t="shared" si="255"/>
        <v>4576046.666666667</v>
      </c>
    </row>
    <row r="16382" spans="1:6" x14ac:dyDescent="0.3">
      <c r="A16382" t="s">
        <v>16950</v>
      </c>
      <c r="B16382">
        <v>3181740</v>
      </c>
      <c r="C16382">
        <v>2369540</v>
      </c>
      <c r="D16382">
        <v>5159700</v>
      </c>
      <c r="E16382">
        <v>3823850</v>
      </c>
      <c r="F16382" s="4">
        <f t="shared" si="255"/>
        <v>3784363.3333333335</v>
      </c>
    </row>
    <row r="16383" spans="1:6" x14ac:dyDescent="0.3">
      <c r="A16383" t="s">
        <v>16951</v>
      </c>
      <c r="B16383">
        <v>0</v>
      </c>
      <c r="C16383">
        <v>2386400</v>
      </c>
      <c r="D16383">
        <v>647680</v>
      </c>
      <c r="E16383">
        <v>2507060</v>
      </c>
      <c r="F16383" s="4">
        <f t="shared" si="255"/>
        <v>1847046.6666666667</v>
      </c>
    </row>
    <row r="16384" spans="1:6" x14ac:dyDescent="0.3">
      <c r="A16384" t="s">
        <v>864</v>
      </c>
      <c r="B16384">
        <v>0</v>
      </c>
      <c r="C16384">
        <v>2984800</v>
      </c>
      <c r="D16384">
        <v>3075800</v>
      </c>
      <c r="E16384">
        <v>2984800</v>
      </c>
      <c r="F16384" s="4">
        <f t="shared" si="255"/>
        <v>3015133.3333333335</v>
      </c>
    </row>
    <row r="16385" spans="1:6" x14ac:dyDescent="0.3">
      <c r="A16385" t="s">
        <v>16952</v>
      </c>
      <c r="B16385">
        <v>740000</v>
      </c>
      <c r="C16385">
        <v>1429760</v>
      </c>
      <c r="D16385">
        <v>264000</v>
      </c>
      <c r="E16385">
        <v>2169760</v>
      </c>
      <c r="F16385" s="4">
        <f t="shared" si="255"/>
        <v>1287840</v>
      </c>
    </row>
    <row r="16386" spans="1:6" x14ac:dyDescent="0.3">
      <c r="A16386" t="s">
        <v>16953</v>
      </c>
      <c r="B16386">
        <v>889980</v>
      </c>
      <c r="C16386">
        <v>4160000</v>
      </c>
      <c r="D16386">
        <v>434980</v>
      </c>
      <c r="E16386">
        <v>3732000</v>
      </c>
      <c r="F16386" s="4">
        <f t="shared" si="255"/>
        <v>2775660</v>
      </c>
    </row>
    <row r="16387" spans="1:6" x14ac:dyDescent="0.3">
      <c r="A16387" t="s">
        <v>16954</v>
      </c>
      <c r="B16387">
        <v>1025200</v>
      </c>
      <c r="C16387">
        <v>1864000</v>
      </c>
      <c r="D16387">
        <v>0</v>
      </c>
      <c r="E16387">
        <v>0</v>
      </c>
      <c r="F16387" s="4">
        <f t="shared" ref="F16387:F16450" si="256">SUM(C16387:E16387)/3</f>
        <v>621333.33333333337</v>
      </c>
    </row>
    <row r="16388" spans="1:6" x14ac:dyDescent="0.3">
      <c r="A16388" t="s">
        <v>16955</v>
      </c>
      <c r="B16388">
        <v>6086000</v>
      </c>
      <c r="C16388">
        <v>4133160</v>
      </c>
      <c r="D16388">
        <v>5356889</v>
      </c>
      <c r="E16388">
        <v>1264260</v>
      </c>
      <c r="F16388" s="4">
        <f t="shared" si="256"/>
        <v>3584769.6666666665</v>
      </c>
    </row>
    <row r="16389" spans="1:6" x14ac:dyDescent="0.3">
      <c r="A16389" t="s">
        <v>16956</v>
      </c>
      <c r="B16389">
        <v>0</v>
      </c>
      <c r="C16389">
        <v>546000</v>
      </c>
      <c r="D16389">
        <v>1779500</v>
      </c>
      <c r="E16389">
        <v>1270000</v>
      </c>
      <c r="F16389" s="4">
        <f t="shared" si="256"/>
        <v>1198500</v>
      </c>
    </row>
    <row r="16390" spans="1:6" x14ac:dyDescent="0.3">
      <c r="A16390" t="s">
        <v>16957</v>
      </c>
      <c r="B16390">
        <v>0</v>
      </c>
      <c r="C16390">
        <v>0</v>
      </c>
      <c r="D16390">
        <v>573150</v>
      </c>
      <c r="E16390">
        <v>264000</v>
      </c>
      <c r="F16390" s="4">
        <f t="shared" si="256"/>
        <v>279050</v>
      </c>
    </row>
    <row r="16391" spans="1:6" x14ac:dyDescent="0.3">
      <c r="A16391" t="s">
        <v>16958</v>
      </c>
      <c r="B16391">
        <v>0</v>
      </c>
      <c r="C16391">
        <v>0</v>
      </c>
      <c r="D16391">
        <v>3969950</v>
      </c>
      <c r="E16391">
        <v>4401930</v>
      </c>
      <c r="F16391" s="4">
        <f t="shared" si="256"/>
        <v>2790626.6666666665</v>
      </c>
    </row>
    <row r="16392" spans="1:6" x14ac:dyDescent="0.3">
      <c r="A16392" t="s">
        <v>16959</v>
      </c>
      <c r="B16392">
        <v>2004280</v>
      </c>
      <c r="C16392">
        <v>2150100</v>
      </c>
      <c r="D16392">
        <v>281190</v>
      </c>
      <c r="E16392">
        <v>0</v>
      </c>
      <c r="F16392" s="4">
        <f t="shared" si="256"/>
        <v>810430</v>
      </c>
    </row>
    <row r="16393" spans="1:6" x14ac:dyDescent="0.3">
      <c r="A16393" t="s">
        <v>16960</v>
      </c>
      <c r="B16393">
        <v>0</v>
      </c>
      <c r="C16393">
        <v>2648500</v>
      </c>
      <c r="D16393">
        <v>2104060</v>
      </c>
      <c r="E16393">
        <v>2114540</v>
      </c>
      <c r="F16393" s="4">
        <f t="shared" si="256"/>
        <v>2289033.3333333335</v>
      </c>
    </row>
    <row r="16394" spans="1:6" x14ac:dyDescent="0.3">
      <c r="A16394" t="s">
        <v>16961</v>
      </c>
      <c r="B16394">
        <v>4230000</v>
      </c>
      <c r="C16394">
        <v>5080000</v>
      </c>
      <c r="D16394">
        <v>11639680</v>
      </c>
      <c r="E16394">
        <v>7283990</v>
      </c>
      <c r="F16394" s="4">
        <f t="shared" si="256"/>
        <v>8001223.333333333</v>
      </c>
    </row>
    <row r="16395" spans="1:6" x14ac:dyDescent="0.3">
      <c r="A16395" t="s">
        <v>16962</v>
      </c>
      <c r="B16395">
        <v>0</v>
      </c>
      <c r="C16395">
        <v>1266720</v>
      </c>
      <c r="D16395">
        <v>481390</v>
      </c>
      <c r="E16395">
        <v>3075800</v>
      </c>
      <c r="F16395" s="4">
        <f t="shared" si="256"/>
        <v>1607970</v>
      </c>
    </row>
    <row r="16396" spans="1:6" x14ac:dyDescent="0.3">
      <c r="A16396" t="s">
        <v>16963</v>
      </c>
      <c r="B16396">
        <v>595430</v>
      </c>
      <c r="C16396">
        <v>1999540</v>
      </c>
      <c r="D16396">
        <v>0</v>
      </c>
      <c r="E16396">
        <v>0</v>
      </c>
      <c r="F16396" s="4">
        <f t="shared" si="256"/>
        <v>666513.33333333337</v>
      </c>
    </row>
    <row r="16397" spans="1:6" x14ac:dyDescent="0.3">
      <c r="A16397" t="s">
        <v>16964</v>
      </c>
      <c r="B16397">
        <v>3666740</v>
      </c>
      <c r="C16397">
        <v>4420180</v>
      </c>
      <c r="D16397">
        <v>2157800</v>
      </c>
      <c r="E16397">
        <v>2906760</v>
      </c>
      <c r="F16397" s="4">
        <f t="shared" si="256"/>
        <v>3161580</v>
      </c>
    </row>
    <row r="16398" spans="1:6" x14ac:dyDescent="0.3">
      <c r="A16398" t="s">
        <v>16965</v>
      </c>
      <c r="B16398">
        <v>1158720</v>
      </c>
      <c r="C16398">
        <v>1759120</v>
      </c>
      <c r="D16398">
        <v>1068500</v>
      </c>
      <c r="E16398">
        <v>256000</v>
      </c>
      <c r="F16398" s="4">
        <f t="shared" si="256"/>
        <v>1027873.3333333334</v>
      </c>
    </row>
    <row r="16399" spans="1:6" x14ac:dyDescent="0.3">
      <c r="A16399" t="s">
        <v>16966</v>
      </c>
      <c r="B16399">
        <v>610000</v>
      </c>
      <c r="C16399">
        <v>0</v>
      </c>
      <c r="D16399">
        <v>0</v>
      </c>
      <c r="E16399">
        <v>2450770</v>
      </c>
      <c r="F16399" s="4">
        <f t="shared" si="256"/>
        <v>816923.33333333337</v>
      </c>
    </row>
    <row r="16400" spans="1:6" x14ac:dyDescent="0.3">
      <c r="A16400" t="s">
        <v>16967</v>
      </c>
      <c r="B16400">
        <v>8255450</v>
      </c>
      <c r="C16400">
        <v>9191180</v>
      </c>
      <c r="D16400">
        <v>12590910</v>
      </c>
      <c r="E16400">
        <v>11305580</v>
      </c>
      <c r="F16400" s="4">
        <f t="shared" si="256"/>
        <v>11029223.333333334</v>
      </c>
    </row>
    <row r="16401" spans="1:6" x14ac:dyDescent="0.3">
      <c r="A16401" t="s">
        <v>16968</v>
      </c>
      <c r="B16401">
        <v>2312600</v>
      </c>
      <c r="C16401">
        <v>11086380</v>
      </c>
      <c r="D16401">
        <v>2912760</v>
      </c>
      <c r="E16401">
        <v>944720</v>
      </c>
      <c r="F16401" s="4">
        <f t="shared" si="256"/>
        <v>4981286.666666667</v>
      </c>
    </row>
    <row r="16402" spans="1:6" x14ac:dyDescent="0.3">
      <c r="A16402" t="s">
        <v>16969</v>
      </c>
      <c r="B16402">
        <v>0</v>
      </c>
      <c r="C16402">
        <v>294840</v>
      </c>
      <c r="D16402">
        <v>211200</v>
      </c>
      <c r="E16402">
        <v>0</v>
      </c>
      <c r="F16402" s="4">
        <f t="shared" si="256"/>
        <v>168680</v>
      </c>
    </row>
    <row r="16403" spans="1:6" x14ac:dyDescent="0.3">
      <c r="A16403" t="s">
        <v>16970</v>
      </c>
      <c r="B16403">
        <v>382200</v>
      </c>
      <c r="C16403">
        <v>741650</v>
      </c>
      <c r="D16403">
        <v>149400</v>
      </c>
      <c r="E16403">
        <v>0</v>
      </c>
      <c r="F16403" s="4">
        <f t="shared" si="256"/>
        <v>297016.66666666669</v>
      </c>
    </row>
    <row r="16404" spans="1:6" x14ac:dyDescent="0.3">
      <c r="A16404" t="s">
        <v>16971</v>
      </c>
      <c r="B16404">
        <v>4085400</v>
      </c>
      <c r="C16404">
        <v>2700700</v>
      </c>
      <c r="D16404">
        <v>657360</v>
      </c>
      <c r="E16404">
        <v>6749240</v>
      </c>
      <c r="F16404" s="4">
        <f t="shared" si="256"/>
        <v>3369100</v>
      </c>
    </row>
    <row r="16405" spans="1:6" x14ac:dyDescent="0.3">
      <c r="A16405" t="s">
        <v>16972</v>
      </c>
      <c r="B16405">
        <v>360360</v>
      </c>
      <c r="C16405">
        <v>345640</v>
      </c>
      <c r="D16405">
        <v>160000</v>
      </c>
      <c r="E16405">
        <v>1485720</v>
      </c>
      <c r="F16405" s="4">
        <f t="shared" si="256"/>
        <v>663786.66666666663</v>
      </c>
    </row>
    <row r="16406" spans="1:6" x14ac:dyDescent="0.3">
      <c r="A16406" t="s">
        <v>16973</v>
      </c>
      <c r="B16406">
        <v>256000</v>
      </c>
      <c r="C16406">
        <v>586400</v>
      </c>
      <c r="D16406">
        <v>0</v>
      </c>
      <c r="E16406">
        <v>1339100</v>
      </c>
      <c r="F16406" s="4">
        <f t="shared" si="256"/>
        <v>641833.33333333337</v>
      </c>
    </row>
    <row r="16407" spans="1:6" x14ac:dyDescent="0.3">
      <c r="A16407" t="s">
        <v>16974</v>
      </c>
      <c r="B16407">
        <v>605520</v>
      </c>
      <c r="C16407">
        <v>0</v>
      </c>
      <c r="D16407">
        <v>869550</v>
      </c>
      <c r="E16407">
        <v>820000</v>
      </c>
      <c r="F16407" s="4">
        <f t="shared" si="256"/>
        <v>563183.33333333337</v>
      </c>
    </row>
    <row r="16408" spans="1:6" x14ac:dyDescent="0.3">
      <c r="A16408" t="s">
        <v>16975</v>
      </c>
      <c r="B16408">
        <v>0</v>
      </c>
      <c r="C16408">
        <v>397800</v>
      </c>
      <c r="D16408">
        <v>0</v>
      </c>
      <c r="E16408">
        <v>1287360</v>
      </c>
      <c r="F16408" s="4">
        <f t="shared" si="256"/>
        <v>561720</v>
      </c>
    </row>
    <row r="16409" spans="1:6" x14ac:dyDescent="0.3">
      <c r="A16409" t="s">
        <v>16976</v>
      </c>
      <c r="B16409">
        <v>0</v>
      </c>
      <c r="C16409">
        <v>0</v>
      </c>
      <c r="D16409">
        <v>962780</v>
      </c>
      <c r="E16409">
        <v>0</v>
      </c>
      <c r="F16409" s="4">
        <f t="shared" si="256"/>
        <v>320926.66666666669</v>
      </c>
    </row>
    <row r="16410" spans="1:6" x14ac:dyDescent="0.3">
      <c r="A16410" t="s">
        <v>16977</v>
      </c>
      <c r="B16410">
        <v>0</v>
      </c>
      <c r="C16410">
        <v>886900</v>
      </c>
      <c r="D16410">
        <v>573300</v>
      </c>
      <c r="E16410">
        <v>826000</v>
      </c>
      <c r="F16410" s="4">
        <f t="shared" si="256"/>
        <v>762066.66666666663</v>
      </c>
    </row>
    <row r="16411" spans="1:6" x14ac:dyDescent="0.3">
      <c r="A16411" t="s">
        <v>16978</v>
      </c>
      <c r="B16411">
        <v>2204000</v>
      </c>
      <c r="C16411">
        <v>2474500</v>
      </c>
      <c r="D16411">
        <v>0</v>
      </c>
      <c r="E16411">
        <v>2099960</v>
      </c>
      <c r="F16411" s="4">
        <f t="shared" si="256"/>
        <v>1524820</v>
      </c>
    </row>
    <row r="16412" spans="1:6" x14ac:dyDescent="0.3">
      <c r="A16412" t="s">
        <v>16979</v>
      </c>
      <c r="B16412">
        <v>803200</v>
      </c>
      <c r="C16412">
        <v>697560</v>
      </c>
      <c r="D16412">
        <v>0</v>
      </c>
      <c r="E16412">
        <v>0</v>
      </c>
      <c r="F16412" s="4">
        <f t="shared" si="256"/>
        <v>232520</v>
      </c>
    </row>
    <row r="16413" spans="1:6" x14ac:dyDescent="0.3">
      <c r="A16413" t="s">
        <v>16980</v>
      </c>
      <c r="B16413">
        <v>370000</v>
      </c>
      <c r="C16413">
        <v>382200</v>
      </c>
      <c r="D16413">
        <v>0</v>
      </c>
      <c r="E16413">
        <v>0</v>
      </c>
      <c r="F16413" s="4">
        <f t="shared" si="256"/>
        <v>127400</v>
      </c>
    </row>
    <row r="16414" spans="1:6" x14ac:dyDescent="0.3">
      <c r="A16414" t="s">
        <v>16981</v>
      </c>
      <c r="B16414">
        <v>297000</v>
      </c>
      <c r="C16414">
        <v>0</v>
      </c>
      <c r="D16414">
        <v>898740</v>
      </c>
      <c r="E16414">
        <v>677200</v>
      </c>
      <c r="F16414" s="4">
        <f t="shared" si="256"/>
        <v>525313.33333333337</v>
      </c>
    </row>
    <row r="16415" spans="1:6" x14ac:dyDescent="0.3">
      <c r="A16415" t="s">
        <v>16982</v>
      </c>
      <c r="B16415">
        <v>1416870</v>
      </c>
      <c r="C16415">
        <v>438880</v>
      </c>
      <c r="D16415">
        <v>1692260</v>
      </c>
      <c r="E16415">
        <v>1061060</v>
      </c>
      <c r="F16415" s="4">
        <f t="shared" si="256"/>
        <v>1064066.6666666667</v>
      </c>
    </row>
    <row r="16416" spans="1:6" x14ac:dyDescent="0.3">
      <c r="A16416" t="s">
        <v>16983</v>
      </c>
      <c r="B16416">
        <v>0</v>
      </c>
      <c r="C16416">
        <v>364000</v>
      </c>
      <c r="D16416">
        <v>1808530</v>
      </c>
      <c r="E16416">
        <v>382200</v>
      </c>
      <c r="F16416" s="4">
        <f t="shared" si="256"/>
        <v>851576.66666666663</v>
      </c>
    </row>
    <row r="16417" spans="1:6" x14ac:dyDescent="0.3">
      <c r="A16417" t="s">
        <v>16984</v>
      </c>
      <c r="B16417">
        <v>0</v>
      </c>
      <c r="C16417">
        <v>970000</v>
      </c>
      <c r="D16417">
        <v>349440</v>
      </c>
      <c r="E16417">
        <v>353080</v>
      </c>
      <c r="F16417" s="4">
        <f t="shared" si="256"/>
        <v>557506.66666666663</v>
      </c>
    </row>
    <row r="16418" spans="1:6" x14ac:dyDescent="0.3">
      <c r="A16418" t="s">
        <v>16985</v>
      </c>
      <c r="B16418">
        <v>0</v>
      </c>
      <c r="C16418">
        <v>5800620</v>
      </c>
      <c r="D16418">
        <v>563200</v>
      </c>
      <c r="E16418">
        <v>0</v>
      </c>
      <c r="F16418" s="4">
        <f t="shared" si="256"/>
        <v>2121273.3333333335</v>
      </c>
    </row>
    <row r="16419" spans="1:6" x14ac:dyDescent="0.3">
      <c r="A16419" t="s">
        <v>16986</v>
      </c>
      <c r="B16419">
        <v>0</v>
      </c>
      <c r="C16419">
        <v>1040130</v>
      </c>
      <c r="D16419">
        <v>2009280</v>
      </c>
      <c r="E16419">
        <v>0</v>
      </c>
      <c r="F16419" s="4">
        <f t="shared" si="256"/>
        <v>1016470</v>
      </c>
    </row>
    <row r="16420" spans="1:6" x14ac:dyDescent="0.3">
      <c r="A16420" t="s">
        <v>16987</v>
      </c>
      <c r="B16420">
        <v>370000</v>
      </c>
      <c r="C16420">
        <v>0</v>
      </c>
      <c r="D16420">
        <v>3191540</v>
      </c>
      <c r="E16420">
        <v>4756000</v>
      </c>
      <c r="F16420" s="4">
        <f t="shared" si="256"/>
        <v>2649180</v>
      </c>
    </row>
    <row r="16421" spans="1:6" x14ac:dyDescent="0.3">
      <c r="A16421" t="s">
        <v>16988</v>
      </c>
      <c r="B16421">
        <v>3321500</v>
      </c>
      <c r="C16421">
        <v>9814290</v>
      </c>
      <c r="D16421">
        <v>2807350</v>
      </c>
      <c r="E16421">
        <v>14598400</v>
      </c>
      <c r="F16421" s="4">
        <f t="shared" si="256"/>
        <v>9073346.666666666</v>
      </c>
    </row>
    <row r="16422" spans="1:6" x14ac:dyDescent="0.3">
      <c r="A16422" t="s">
        <v>956</v>
      </c>
      <c r="B16422">
        <v>0</v>
      </c>
      <c r="C16422">
        <v>1655500</v>
      </c>
      <c r="D16422">
        <v>1780870</v>
      </c>
      <c r="E16422">
        <v>0</v>
      </c>
      <c r="F16422" s="4">
        <f t="shared" si="256"/>
        <v>1145456.6666666667</v>
      </c>
    </row>
    <row r="16423" spans="1:6" x14ac:dyDescent="0.3">
      <c r="A16423" t="s">
        <v>16989</v>
      </c>
      <c r="B16423">
        <v>2130590</v>
      </c>
      <c r="C16423">
        <v>0</v>
      </c>
      <c r="D16423">
        <v>1313830</v>
      </c>
      <c r="E16423">
        <v>370000</v>
      </c>
      <c r="F16423" s="4">
        <f t="shared" si="256"/>
        <v>561276.66666666663</v>
      </c>
    </row>
    <row r="16424" spans="1:6" x14ac:dyDescent="0.3">
      <c r="A16424" t="s">
        <v>16990</v>
      </c>
      <c r="B16424">
        <v>1004680</v>
      </c>
      <c r="C16424">
        <v>999180</v>
      </c>
      <c r="D16424">
        <v>0</v>
      </c>
      <c r="E16424">
        <v>693420</v>
      </c>
      <c r="F16424" s="4">
        <f t="shared" si="256"/>
        <v>564200</v>
      </c>
    </row>
    <row r="16425" spans="1:6" x14ac:dyDescent="0.3">
      <c r="A16425" t="s">
        <v>16991</v>
      </c>
      <c r="B16425">
        <v>1356070</v>
      </c>
      <c r="C16425">
        <v>2703040</v>
      </c>
      <c r="D16425">
        <v>1407600</v>
      </c>
      <c r="E16425">
        <v>1477840</v>
      </c>
      <c r="F16425" s="4">
        <f t="shared" si="256"/>
        <v>1862826.6666666667</v>
      </c>
    </row>
    <row r="16426" spans="1:6" x14ac:dyDescent="0.3">
      <c r="A16426" t="s">
        <v>16992</v>
      </c>
      <c r="B16426">
        <v>629100</v>
      </c>
      <c r="C16426">
        <v>2080510</v>
      </c>
      <c r="D16426">
        <v>0</v>
      </c>
      <c r="E16426">
        <v>2016380</v>
      </c>
      <c r="F16426" s="4">
        <f t="shared" si="256"/>
        <v>1365630</v>
      </c>
    </row>
    <row r="16427" spans="1:6" x14ac:dyDescent="0.3">
      <c r="A16427" t="s">
        <v>832</v>
      </c>
      <c r="B16427">
        <v>4095900</v>
      </c>
      <c r="C16427">
        <v>8701980</v>
      </c>
      <c r="D16427">
        <v>5089550</v>
      </c>
      <c r="E16427">
        <v>13101410</v>
      </c>
      <c r="F16427" s="4">
        <f t="shared" si="256"/>
        <v>8964313.333333334</v>
      </c>
    </row>
    <row r="16428" spans="1:6" x14ac:dyDescent="0.3">
      <c r="A16428" t="s">
        <v>16993</v>
      </c>
      <c r="B16428">
        <v>0</v>
      </c>
      <c r="C16428">
        <v>1412490</v>
      </c>
      <c r="D16428">
        <v>2320100</v>
      </c>
      <c r="E16428">
        <v>1822820</v>
      </c>
      <c r="F16428" s="4">
        <f t="shared" si="256"/>
        <v>1851803.3333333333</v>
      </c>
    </row>
    <row r="16429" spans="1:6" x14ac:dyDescent="0.3">
      <c r="A16429" t="s">
        <v>16994</v>
      </c>
      <c r="B16429">
        <v>0</v>
      </c>
      <c r="C16429">
        <v>0</v>
      </c>
      <c r="D16429">
        <v>667760</v>
      </c>
      <c r="E16429">
        <v>0</v>
      </c>
      <c r="F16429" s="4">
        <f t="shared" si="256"/>
        <v>222586.66666666666</v>
      </c>
    </row>
    <row r="16430" spans="1:6" x14ac:dyDescent="0.3">
      <c r="A16430" t="s">
        <v>16995</v>
      </c>
      <c r="B16430">
        <v>523950</v>
      </c>
      <c r="C16430">
        <v>564900</v>
      </c>
      <c r="D16430">
        <v>550550</v>
      </c>
      <c r="E16430">
        <v>0</v>
      </c>
      <c r="F16430" s="4">
        <f t="shared" si="256"/>
        <v>371816.66666666669</v>
      </c>
    </row>
    <row r="16431" spans="1:6" x14ac:dyDescent="0.3">
      <c r="A16431" t="s">
        <v>16996</v>
      </c>
      <c r="B16431">
        <v>0</v>
      </c>
      <c r="C16431">
        <v>0</v>
      </c>
      <c r="D16431">
        <v>2257260</v>
      </c>
      <c r="E16431">
        <v>1083480</v>
      </c>
      <c r="F16431" s="4">
        <f t="shared" si="256"/>
        <v>1113580</v>
      </c>
    </row>
    <row r="16432" spans="1:6" x14ac:dyDescent="0.3">
      <c r="A16432" t="s">
        <v>16997</v>
      </c>
      <c r="B16432">
        <v>795340</v>
      </c>
      <c r="C16432">
        <v>4364950</v>
      </c>
      <c r="D16432">
        <v>2388750</v>
      </c>
      <c r="E16432">
        <v>714000</v>
      </c>
      <c r="F16432" s="4">
        <f t="shared" si="256"/>
        <v>2489233.3333333335</v>
      </c>
    </row>
    <row r="16433" spans="1:6" x14ac:dyDescent="0.3">
      <c r="A16433" t="s">
        <v>16998</v>
      </c>
      <c r="B16433">
        <v>571950</v>
      </c>
      <c r="C16433">
        <v>0</v>
      </c>
      <c r="D16433">
        <v>0</v>
      </c>
      <c r="E16433">
        <v>1416700</v>
      </c>
      <c r="F16433" s="4">
        <f t="shared" si="256"/>
        <v>472233.33333333331</v>
      </c>
    </row>
    <row r="16434" spans="1:6" x14ac:dyDescent="0.3">
      <c r="A16434" t="s">
        <v>16999</v>
      </c>
      <c r="B16434">
        <v>1995800</v>
      </c>
      <c r="C16434">
        <v>2081170</v>
      </c>
      <c r="D16434">
        <v>2472400</v>
      </c>
      <c r="E16434">
        <v>2501100</v>
      </c>
      <c r="F16434" s="4">
        <f t="shared" si="256"/>
        <v>2351556.6666666665</v>
      </c>
    </row>
    <row r="16435" spans="1:6" x14ac:dyDescent="0.3">
      <c r="A16435" t="s">
        <v>17000</v>
      </c>
      <c r="B16435">
        <v>4697240</v>
      </c>
      <c r="C16435">
        <v>8147520</v>
      </c>
      <c r="D16435">
        <v>6236700</v>
      </c>
      <c r="E16435">
        <v>6267750</v>
      </c>
      <c r="F16435" s="4">
        <f t="shared" si="256"/>
        <v>6883990</v>
      </c>
    </row>
    <row r="16436" spans="1:6" x14ac:dyDescent="0.3">
      <c r="A16436" t="s">
        <v>17001</v>
      </c>
      <c r="B16436">
        <v>0</v>
      </c>
      <c r="C16436">
        <v>835400</v>
      </c>
      <c r="D16436">
        <v>583600</v>
      </c>
      <c r="E16436">
        <v>2191300</v>
      </c>
      <c r="F16436" s="4">
        <f t="shared" si="256"/>
        <v>1203433.3333333333</v>
      </c>
    </row>
    <row r="16437" spans="1:6" x14ac:dyDescent="0.3">
      <c r="A16437" t="s">
        <v>17002</v>
      </c>
      <c r="B16437">
        <v>664300</v>
      </c>
      <c r="C16437">
        <v>0</v>
      </c>
      <c r="D16437">
        <v>0</v>
      </c>
      <c r="E16437">
        <v>0</v>
      </c>
      <c r="F16437" s="4">
        <f t="shared" si="256"/>
        <v>0</v>
      </c>
    </row>
    <row r="16438" spans="1:6" x14ac:dyDescent="0.3">
      <c r="A16438" t="s">
        <v>17003</v>
      </c>
      <c r="B16438">
        <v>264600</v>
      </c>
      <c r="C16438">
        <v>600600</v>
      </c>
      <c r="D16438">
        <v>0</v>
      </c>
      <c r="E16438">
        <v>1237600</v>
      </c>
      <c r="F16438" s="4">
        <f t="shared" si="256"/>
        <v>612733.33333333337</v>
      </c>
    </row>
    <row r="16439" spans="1:6" x14ac:dyDescent="0.3">
      <c r="A16439" t="s">
        <v>17004</v>
      </c>
      <c r="B16439">
        <v>1408760</v>
      </c>
      <c r="C16439">
        <v>0</v>
      </c>
      <c r="D16439">
        <v>647680</v>
      </c>
      <c r="E16439">
        <v>528380</v>
      </c>
      <c r="F16439" s="4">
        <f t="shared" si="256"/>
        <v>392020</v>
      </c>
    </row>
    <row r="16440" spans="1:6" x14ac:dyDescent="0.3">
      <c r="A16440" t="s">
        <v>17005</v>
      </c>
      <c r="B16440">
        <v>1549730</v>
      </c>
      <c r="C16440">
        <v>1268050</v>
      </c>
      <c r="D16440">
        <v>2194920</v>
      </c>
      <c r="E16440">
        <v>3177060</v>
      </c>
      <c r="F16440" s="4">
        <f t="shared" si="256"/>
        <v>2213343.3333333335</v>
      </c>
    </row>
    <row r="16441" spans="1:6" x14ac:dyDescent="0.3">
      <c r="A16441" t="s">
        <v>17006</v>
      </c>
      <c r="B16441">
        <v>1877880</v>
      </c>
      <c r="C16441">
        <v>1480000</v>
      </c>
      <c r="D16441">
        <v>5518090</v>
      </c>
      <c r="E16441">
        <v>2223300</v>
      </c>
      <c r="F16441" s="4">
        <f t="shared" si="256"/>
        <v>3073796.6666666665</v>
      </c>
    </row>
    <row r="16442" spans="1:6" x14ac:dyDescent="0.3">
      <c r="A16442" t="s">
        <v>17007</v>
      </c>
      <c r="B16442">
        <v>1394120</v>
      </c>
      <c r="C16442">
        <v>0</v>
      </c>
      <c r="D16442">
        <v>1094290</v>
      </c>
      <c r="E16442">
        <v>0</v>
      </c>
      <c r="F16442" s="4">
        <f t="shared" si="256"/>
        <v>364763.33333333331</v>
      </c>
    </row>
    <row r="16443" spans="1:6" x14ac:dyDescent="0.3">
      <c r="A16443" t="s">
        <v>535</v>
      </c>
      <c r="B16443">
        <v>3103100</v>
      </c>
      <c r="C16443">
        <v>2929920</v>
      </c>
      <c r="D16443">
        <v>2599750</v>
      </c>
      <c r="E16443">
        <v>1123040</v>
      </c>
      <c r="F16443" s="4">
        <f t="shared" si="256"/>
        <v>2217570</v>
      </c>
    </row>
    <row r="16444" spans="1:6" x14ac:dyDescent="0.3">
      <c r="A16444" t="s">
        <v>17008</v>
      </c>
      <c r="B16444">
        <v>0</v>
      </c>
      <c r="C16444">
        <v>777200</v>
      </c>
      <c r="D16444">
        <v>0</v>
      </c>
      <c r="E16444">
        <v>0</v>
      </c>
      <c r="F16444" s="4">
        <f t="shared" si="256"/>
        <v>259066.66666666666</v>
      </c>
    </row>
    <row r="16445" spans="1:6" x14ac:dyDescent="0.3">
      <c r="A16445" t="s">
        <v>17009</v>
      </c>
      <c r="B16445">
        <v>0</v>
      </c>
      <c r="C16445">
        <v>397800</v>
      </c>
      <c r="D16445">
        <v>0</v>
      </c>
      <c r="E16445">
        <v>0</v>
      </c>
      <c r="F16445" s="4">
        <f t="shared" si="256"/>
        <v>132600</v>
      </c>
    </row>
    <row r="16446" spans="1:6" x14ac:dyDescent="0.3">
      <c r="A16446" t="s">
        <v>17010</v>
      </c>
      <c r="B16446">
        <v>0</v>
      </c>
      <c r="C16446">
        <v>2131500</v>
      </c>
      <c r="D16446">
        <v>2215640</v>
      </c>
      <c r="E16446">
        <v>2095840</v>
      </c>
      <c r="F16446" s="4">
        <f t="shared" si="256"/>
        <v>2147660</v>
      </c>
    </row>
    <row r="16447" spans="1:6" x14ac:dyDescent="0.3">
      <c r="A16447" t="s">
        <v>17011</v>
      </c>
      <c r="B16447">
        <v>590880</v>
      </c>
      <c r="C16447">
        <v>0</v>
      </c>
      <c r="D16447">
        <v>2535360</v>
      </c>
      <c r="E16447">
        <v>1495200</v>
      </c>
      <c r="F16447" s="4">
        <f t="shared" si="256"/>
        <v>1343520</v>
      </c>
    </row>
    <row r="16448" spans="1:6" x14ac:dyDescent="0.3">
      <c r="A16448" t="s">
        <v>17012</v>
      </c>
      <c r="B16448">
        <v>866320</v>
      </c>
      <c r="C16448">
        <v>409500</v>
      </c>
      <c r="D16448">
        <v>1355600</v>
      </c>
      <c r="E16448">
        <v>386000</v>
      </c>
      <c r="F16448" s="4">
        <f t="shared" si="256"/>
        <v>717033.33333333337</v>
      </c>
    </row>
    <row r="16449" spans="1:6" x14ac:dyDescent="0.3">
      <c r="A16449" t="s">
        <v>17013</v>
      </c>
      <c r="B16449">
        <v>920000</v>
      </c>
      <c r="C16449">
        <v>593320</v>
      </c>
      <c r="D16449">
        <v>3988200</v>
      </c>
      <c r="E16449">
        <v>0</v>
      </c>
      <c r="F16449" s="4">
        <f t="shared" si="256"/>
        <v>1527173.3333333333</v>
      </c>
    </row>
    <row r="16450" spans="1:6" x14ac:dyDescent="0.3">
      <c r="A16450" t="s">
        <v>17014</v>
      </c>
      <c r="B16450">
        <v>0</v>
      </c>
      <c r="C16450">
        <v>0</v>
      </c>
      <c r="D16450">
        <v>1097980</v>
      </c>
      <c r="E16450">
        <v>620000</v>
      </c>
      <c r="F16450" s="4">
        <f t="shared" si="256"/>
        <v>572660</v>
      </c>
    </row>
    <row r="16451" spans="1:6" x14ac:dyDescent="0.3">
      <c r="A16451" t="s">
        <v>17015</v>
      </c>
      <c r="B16451">
        <v>546000</v>
      </c>
      <c r="C16451">
        <v>0</v>
      </c>
      <c r="D16451">
        <v>0</v>
      </c>
      <c r="E16451">
        <v>458640</v>
      </c>
      <c r="F16451" s="4">
        <f t="shared" ref="F16451:F16514" si="257">SUM(C16451:E16451)/3</f>
        <v>152880</v>
      </c>
    </row>
    <row r="16452" spans="1:6" x14ac:dyDescent="0.3">
      <c r="A16452" t="s">
        <v>17016</v>
      </c>
      <c r="B16452">
        <v>1457200</v>
      </c>
      <c r="C16452">
        <v>1130700</v>
      </c>
      <c r="D16452">
        <v>917280</v>
      </c>
      <c r="E16452">
        <v>0</v>
      </c>
      <c r="F16452" s="4">
        <f t="shared" si="257"/>
        <v>682660</v>
      </c>
    </row>
    <row r="16453" spans="1:6" x14ac:dyDescent="0.3">
      <c r="A16453" t="s">
        <v>17017</v>
      </c>
      <c r="B16453">
        <v>0</v>
      </c>
      <c r="C16453">
        <v>0</v>
      </c>
      <c r="D16453">
        <v>126490</v>
      </c>
      <c r="E16453">
        <v>0</v>
      </c>
      <c r="F16453" s="4">
        <f t="shared" si="257"/>
        <v>42163.333333333336</v>
      </c>
    </row>
    <row r="16454" spans="1:6" x14ac:dyDescent="0.3">
      <c r="A16454" t="s">
        <v>556</v>
      </c>
      <c r="B16454">
        <v>1177400</v>
      </c>
      <c r="C16454">
        <v>1255860</v>
      </c>
      <c r="D16454">
        <v>2341460</v>
      </c>
      <c r="E16454">
        <v>1340200</v>
      </c>
      <c r="F16454" s="4">
        <f t="shared" si="257"/>
        <v>1645840</v>
      </c>
    </row>
    <row r="16455" spans="1:6" x14ac:dyDescent="0.3">
      <c r="A16455" t="s">
        <v>17018</v>
      </c>
      <c r="B16455">
        <v>19595790</v>
      </c>
      <c r="C16455">
        <v>19663200</v>
      </c>
      <c r="D16455">
        <v>43318800</v>
      </c>
      <c r="E16455">
        <v>40238920</v>
      </c>
      <c r="F16455" s="4">
        <f t="shared" si="257"/>
        <v>34406973.333333336</v>
      </c>
    </row>
    <row r="16456" spans="1:6" x14ac:dyDescent="0.3">
      <c r="A16456" t="s">
        <v>17019</v>
      </c>
      <c r="B16456">
        <v>1257160</v>
      </c>
      <c r="C16456">
        <v>1237740</v>
      </c>
      <c r="D16456">
        <v>3700000</v>
      </c>
      <c r="E16456">
        <v>7167830</v>
      </c>
      <c r="F16456" s="4">
        <f t="shared" si="257"/>
        <v>4035190</v>
      </c>
    </row>
    <row r="16457" spans="1:6" x14ac:dyDescent="0.3">
      <c r="A16457" t="s">
        <v>17020</v>
      </c>
      <c r="B16457">
        <v>904630</v>
      </c>
      <c r="C16457">
        <v>0</v>
      </c>
      <c r="D16457">
        <v>0</v>
      </c>
      <c r="E16457">
        <v>0</v>
      </c>
      <c r="F16457" s="4">
        <f t="shared" si="257"/>
        <v>0</v>
      </c>
    </row>
    <row r="16458" spans="1:6" x14ac:dyDescent="0.3">
      <c r="A16458" t="s">
        <v>17021</v>
      </c>
      <c r="B16458">
        <v>160000</v>
      </c>
      <c r="C16458">
        <v>0</v>
      </c>
      <c r="D16458">
        <v>0</v>
      </c>
      <c r="E16458">
        <v>1356560</v>
      </c>
      <c r="F16458" s="4">
        <f t="shared" si="257"/>
        <v>452186.66666666669</v>
      </c>
    </row>
    <row r="16459" spans="1:6" x14ac:dyDescent="0.3">
      <c r="A16459" t="s">
        <v>17022</v>
      </c>
      <c r="B16459">
        <v>3708270</v>
      </c>
      <c r="C16459">
        <v>4153380</v>
      </c>
      <c r="D16459">
        <v>2468380</v>
      </c>
      <c r="E16459">
        <v>4884060</v>
      </c>
      <c r="F16459" s="4">
        <f t="shared" si="257"/>
        <v>3835273.3333333335</v>
      </c>
    </row>
    <row r="16460" spans="1:6" x14ac:dyDescent="0.3">
      <c r="A16460" t="s">
        <v>17023</v>
      </c>
      <c r="B16460">
        <v>821730</v>
      </c>
      <c r="C16460">
        <v>2747600</v>
      </c>
      <c r="D16460">
        <v>2778950</v>
      </c>
      <c r="E16460">
        <v>2883660</v>
      </c>
      <c r="F16460" s="4">
        <f t="shared" si="257"/>
        <v>2803403.3333333335</v>
      </c>
    </row>
    <row r="16461" spans="1:6" x14ac:dyDescent="0.3">
      <c r="A16461" t="s">
        <v>17024</v>
      </c>
      <c r="B16461">
        <v>1167700</v>
      </c>
      <c r="C16461">
        <v>1239420</v>
      </c>
      <c r="D16461">
        <v>1432340</v>
      </c>
      <c r="E16461">
        <v>2083150</v>
      </c>
      <c r="F16461" s="4">
        <f t="shared" si="257"/>
        <v>1584970</v>
      </c>
    </row>
    <row r="16462" spans="1:6" x14ac:dyDescent="0.3">
      <c r="A16462" t="s">
        <v>17025</v>
      </c>
      <c r="B16462">
        <v>711920</v>
      </c>
      <c r="C16462">
        <v>861400</v>
      </c>
      <c r="D16462">
        <v>0</v>
      </c>
      <c r="E16462">
        <v>1820500</v>
      </c>
      <c r="F16462" s="4">
        <f t="shared" si="257"/>
        <v>893966.66666666663</v>
      </c>
    </row>
    <row r="16463" spans="1:6" x14ac:dyDescent="0.3">
      <c r="A16463" t="s">
        <v>17026</v>
      </c>
      <c r="B16463">
        <v>1561950</v>
      </c>
      <c r="C16463">
        <v>11100000</v>
      </c>
      <c r="D16463">
        <v>10822500</v>
      </c>
      <c r="E16463">
        <v>536900</v>
      </c>
      <c r="F16463" s="4">
        <f t="shared" si="257"/>
        <v>7486466.666666667</v>
      </c>
    </row>
    <row r="16464" spans="1:6" x14ac:dyDescent="0.3">
      <c r="A16464" t="s">
        <v>17027</v>
      </c>
      <c r="B16464">
        <v>0</v>
      </c>
      <c r="C16464">
        <v>0</v>
      </c>
      <c r="D16464">
        <v>1629810</v>
      </c>
      <c r="E16464">
        <v>0</v>
      </c>
      <c r="F16464" s="4">
        <f t="shared" si="257"/>
        <v>543270</v>
      </c>
    </row>
    <row r="16465" spans="1:6" x14ac:dyDescent="0.3">
      <c r="A16465" t="s">
        <v>17028</v>
      </c>
      <c r="B16465">
        <v>0</v>
      </c>
      <c r="C16465">
        <v>0</v>
      </c>
      <c r="D16465">
        <v>974430</v>
      </c>
      <c r="E16465">
        <v>0</v>
      </c>
      <c r="F16465" s="4">
        <f t="shared" si="257"/>
        <v>324810</v>
      </c>
    </row>
    <row r="16466" spans="1:6" x14ac:dyDescent="0.3">
      <c r="A16466" t="s">
        <v>434</v>
      </c>
      <c r="B16466">
        <v>0</v>
      </c>
      <c r="C16466">
        <v>1512220</v>
      </c>
      <c r="D16466">
        <v>357000</v>
      </c>
      <c r="E16466">
        <v>0</v>
      </c>
      <c r="F16466" s="4">
        <f t="shared" si="257"/>
        <v>623073.33333333337</v>
      </c>
    </row>
    <row r="16467" spans="1:6" x14ac:dyDescent="0.3">
      <c r="A16467" t="s">
        <v>17029</v>
      </c>
      <c r="B16467">
        <v>1827060</v>
      </c>
      <c r="C16467">
        <v>1276540</v>
      </c>
      <c r="D16467">
        <v>3365779</v>
      </c>
      <c r="E16467">
        <v>213850</v>
      </c>
      <c r="F16467" s="4">
        <f t="shared" si="257"/>
        <v>1618723</v>
      </c>
    </row>
    <row r="16468" spans="1:6" x14ac:dyDescent="0.3">
      <c r="A16468" t="s">
        <v>17030</v>
      </c>
      <c r="B16468">
        <v>0</v>
      </c>
      <c r="C16468">
        <v>488670</v>
      </c>
      <c r="D16468">
        <v>0</v>
      </c>
      <c r="E16468">
        <v>666120</v>
      </c>
      <c r="F16468" s="4">
        <f t="shared" si="257"/>
        <v>384930</v>
      </c>
    </row>
    <row r="16469" spans="1:6" x14ac:dyDescent="0.3">
      <c r="A16469" t="s">
        <v>17031</v>
      </c>
      <c r="B16469">
        <v>1236690</v>
      </c>
      <c r="C16469">
        <v>0</v>
      </c>
      <c r="D16469">
        <v>249340</v>
      </c>
      <c r="E16469">
        <v>686300</v>
      </c>
      <c r="F16469" s="4">
        <f t="shared" si="257"/>
        <v>311880</v>
      </c>
    </row>
    <row r="16470" spans="1:6" x14ac:dyDescent="0.3">
      <c r="A16470" t="s">
        <v>17032</v>
      </c>
      <c r="B16470">
        <v>564000</v>
      </c>
      <c r="C16470">
        <v>370000</v>
      </c>
      <c r="D16470">
        <v>0</v>
      </c>
      <c r="E16470">
        <v>846500</v>
      </c>
      <c r="F16470" s="4">
        <f t="shared" si="257"/>
        <v>405500</v>
      </c>
    </row>
    <row r="16471" spans="1:6" x14ac:dyDescent="0.3">
      <c r="A16471" t="s">
        <v>17033</v>
      </c>
      <c r="B16471">
        <v>1620140</v>
      </c>
      <c r="C16471">
        <v>0</v>
      </c>
      <c r="D16471">
        <v>907080</v>
      </c>
      <c r="E16471">
        <v>0</v>
      </c>
      <c r="F16471" s="4">
        <f t="shared" si="257"/>
        <v>302360</v>
      </c>
    </row>
    <row r="16472" spans="1:6" x14ac:dyDescent="0.3">
      <c r="A16472" t="s">
        <v>17034</v>
      </c>
      <c r="B16472">
        <v>187460</v>
      </c>
      <c r="C16472">
        <v>430000</v>
      </c>
      <c r="D16472">
        <v>2253420</v>
      </c>
      <c r="E16472">
        <v>2048940</v>
      </c>
      <c r="F16472" s="4">
        <f t="shared" si="257"/>
        <v>1577453.3333333333</v>
      </c>
    </row>
    <row r="16473" spans="1:6" x14ac:dyDescent="0.3">
      <c r="A16473" t="s">
        <v>17035</v>
      </c>
      <c r="B16473">
        <v>4123210</v>
      </c>
      <c r="C16473">
        <v>971800</v>
      </c>
      <c r="D16473">
        <v>1096100</v>
      </c>
      <c r="E16473">
        <v>2187940</v>
      </c>
      <c r="F16473" s="4">
        <f t="shared" si="257"/>
        <v>1418613.3333333333</v>
      </c>
    </row>
    <row r="16474" spans="1:6" x14ac:dyDescent="0.3">
      <c r="A16474" t="s">
        <v>17036</v>
      </c>
      <c r="B16474">
        <v>0</v>
      </c>
      <c r="C16474">
        <v>0</v>
      </c>
      <c r="D16474">
        <v>1028120</v>
      </c>
      <c r="E16474">
        <v>0</v>
      </c>
      <c r="F16474" s="4">
        <f t="shared" si="257"/>
        <v>342706.66666666669</v>
      </c>
    </row>
    <row r="16475" spans="1:6" x14ac:dyDescent="0.3">
      <c r="A16475" t="s">
        <v>17037</v>
      </c>
      <c r="B16475">
        <v>0</v>
      </c>
      <c r="C16475">
        <v>0</v>
      </c>
      <c r="D16475">
        <v>967410</v>
      </c>
      <c r="E16475">
        <v>0</v>
      </c>
      <c r="F16475" s="4">
        <f t="shared" si="257"/>
        <v>322470</v>
      </c>
    </row>
    <row r="16476" spans="1:6" x14ac:dyDescent="0.3">
      <c r="A16476" t="s">
        <v>17038</v>
      </c>
      <c r="B16476">
        <v>0</v>
      </c>
      <c r="C16476">
        <v>0</v>
      </c>
      <c r="D16476">
        <v>833500</v>
      </c>
      <c r="E16476">
        <v>0</v>
      </c>
      <c r="F16476" s="4">
        <f t="shared" si="257"/>
        <v>277833.33333333331</v>
      </c>
    </row>
    <row r="16477" spans="1:6" x14ac:dyDescent="0.3">
      <c r="A16477" t="s">
        <v>17039</v>
      </c>
      <c r="B16477">
        <v>0</v>
      </c>
      <c r="C16477">
        <v>1480000</v>
      </c>
      <c r="D16477">
        <v>0</v>
      </c>
      <c r="E16477">
        <v>0</v>
      </c>
      <c r="F16477" s="4">
        <f t="shared" si="257"/>
        <v>493333.33333333331</v>
      </c>
    </row>
    <row r="16478" spans="1:6" x14ac:dyDescent="0.3">
      <c r="A16478" t="s">
        <v>17040</v>
      </c>
      <c r="B16478">
        <v>0</v>
      </c>
      <c r="C16478">
        <v>1111280</v>
      </c>
      <c r="D16478">
        <v>723450</v>
      </c>
      <c r="E16478">
        <v>848120</v>
      </c>
      <c r="F16478" s="4">
        <f t="shared" si="257"/>
        <v>894283.33333333337</v>
      </c>
    </row>
    <row r="16479" spans="1:6" x14ac:dyDescent="0.3">
      <c r="A16479" t="s">
        <v>17041</v>
      </c>
      <c r="B16479">
        <v>1444500</v>
      </c>
      <c r="C16479">
        <v>0</v>
      </c>
      <c r="D16479">
        <v>0</v>
      </c>
      <c r="E16479">
        <v>0</v>
      </c>
      <c r="F16479" s="4">
        <f t="shared" si="257"/>
        <v>0</v>
      </c>
    </row>
    <row r="16480" spans="1:6" x14ac:dyDescent="0.3">
      <c r="A16480" t="s">
        <v>17042</v>
      </c>
      <c r="B16480">
        <v>411950</v>
      </c>
      <c r="C16480">
        <v>438240</v>
      </c>
      <c r="D16480">
        <v>1210300</v>
      </c>
      <c r="E16480">
        <v>783510</v>
      </c>
      <c r="F16480" s="4">
        <f t="shared" si="257"/>
        <v>810683.33333333337</v>
      </c>
    </row>
    <row r="16481" spans="1:6" x14ac:dyDescent="0.3">
      <c r="A16481" t="s">
        <v>17043</v>
      </c>
      <c r="B16481">
        <v>0</v>
      </c>
      <c r="C16481">
        <v>1944500</v>
      </c>
      <c r="D16481">
        <v>273000</v>
      </c>
      <c r="E16481">
        <v>2677860</v>
      </c>
      <c r="F16481" s="4">
        <f t="shared" si="257"/>
        <v>1631786.6666666667</v>
      </c>
    </row>
    <row r="16482" spans="1:6" x14ac:dyDescent="0.3">
      <c r="A16482" t="s">
        <v>17044</v>
      </c>
      <c r="B16482">
        <v>1032180</v>
      </c>
      <c r="C16482">
        <v>982000</v>
      </c>
      <c r="D16482">
        <v>304000</v>
      </c>
      <c r="E16482">
        <v>0</v>
      </c>
      <c r="F16482" s="4">
        <f t="shared" si="257"/>
        <v>428666.66666666669</v>
      </c>
    </row>
    <row r="16483" spans="1:6" x14ac:dyDescent="0.3">
      <c r="A16483" t="s">
        <v>17045</v>
      </c>
      <c r="B16483">
        <v>0</v>
      </c>
      <c r="C16483">
        <v>612000</v>
      </c>
      <c r="D16483">
        <v>281190</v>
      </c>
      <c r="E16483">
        <v>386000</v>
      </c>
      <c r="F16483" s="4">
        <f t="shared" si="257"/>
        <v>426396.66666666669</v>
      </c>
    </row>
    <row r="16484" spans="1:6" x14ac:dyDescent="0.3">
      <c r="A16484" t="s">
        <v>17046</v>
      </c>
      <c r="B16484">
        <v>0</v>
      </c>
      <c r="C16484">
        <v>367640</v>
      </c>
      <c r="D16484">
        <v>402940</v>
      </c>
      <c r="E16484">
        <v>917380</v>
      </c>
      <c r="F16484" s="4">
        <f t="shared" si="257"/>
        <v>562653.33333333337</v>
      </c>
    </row>
    <row r="16485" spans="1:6" x14ac:dyDescent="0.3">
      <c r="A16485" t="s">
        <v>17047</v>
      </c>
      <c r="B16485">
        <v>0</v>
      </c>
      <c r="C16485">
        <v>1148960</v>
      </c>
      <c r="D16485">
        <v>0</v>
      </c>
      <c r="E16485">
        <v>386000</v>
      </c>
      <c r="F16485" s="4">
        <f t="shared" si="257"/>
        <v>511653.33333333331</v>
      </c>
    </row>
    <row r="16486" spans="1:6" x14ac:dyDescent="0.3">
      <c r="A16486" t="s">
        <v>17048</v>
      </c>
      <c r="B16486">
        <v>0</v>
      </c>
      <c r="C16486">
        <v>0</v>
      </c>
      <c r="D16486">
        <v>581490</v>
      </c>
      <c r="E16486">
        <v>386000</v>
      </c>
      <c r="F16486" s="4">
        <f t="shared" si="257"/>
        <v>322496.66666666669</v>
      </c>
    </row>
    <row r="16487" spans="1:6" x14ac:dyDescent="0.3">
      <c r="A16487" t="s">
        <v>17049</v>
      </c>
      <c r="B16487">
        <v>0</v>
      </c>
      <c r="C16487">
        <v>354900</v>
      </c>
      <c r="D16487">
        <v>816090</v>
      </c>
      <c r="E16487">
        <v>1010900</v>
      </c>
      <c r="F16487" s="4">
        <f t="shared" si="257"/>
        <v>727296.66666666663</v>
      </c>
    </row>
    <row r="16488" spans="1:6" x14ac:dyDescent="0.3">
      <c r="A16488" t="s">
        <v>17050</v>
      </c>
      <c r="B16488">
        <v>411950</v>
      </c>
      <c r="C16488">
        <v>2450640</v>
      </c>
      <c r="D16488">
        <v>0</v>
      </c>
      <c r="E16488">
        <v>2583400</v>
      </c>
      <c r="F16488" s="4">
        <f t="shared" si="257"/>
        <v>1678013.3333333333</v>
      </c>
    </row>
    <row r="16489" spans="1:6" x14ac:dyDescent="0.3">
      <c r="A16489" t="s">
        <v>17051</v>
      </c>
      <c r="B16489">
        <v>1795150</v>
      </c>
      <c r="C16489">
        <v>3280550</v>
      </c>
      <c r="D16489">
        <v>4104100</v>
      </c>
      <c r="E16489">
        <v>3026400</v>
      </c>
      <c r="F16489" s="4">
        <f t="shared" si="257"/>
        <v>3470350</v>
      </c>
    </row>
    <row r="16490" spans="1:6" x14ac:dyDescent="0.3">
      <c r="A16490" t="s">
        <v>890</v>
      </c>
      <c r="B16490">
        <v>0</v>
      </c>
      <c r="C16490">
        <v>0</v>
      </c>
      <c r="D16490">
        <v>1412830</v>
      </c>
      <c r="E16490">
        <v>198900</v>
      </c>
      <c r="F16490" s="4">
        <f t="shared" si="257"/>
        <v>537243.33333333337</v>
      </c>
    </row>
    <row r="16491" spans="1:6" x14ac:dyDescent="0.3">
      <c r="A16491" t="s">
        <v>17052</v>
      </c>
      <c r="B16491">
        <v>253760</v>
      </c>
      <c r="C16491">
        <v>0</v>
      </c>
      <c r="D16491">
        <v>935920</v>
      </c>
      <c r="E16491">
        <v>373590</v>
      </c>
      <c r="F16491" s="4">
        <f t="shared" si="257"/>
        <v>436503.33333333331</v>
      </c>
    </row>
    <row r="16492" spans="1:6" x14ac:dyDescent="0.3">
      <c r="A16492" t="s">
        <v>17053</v>
      </c>
      <c r="B16492">
        <v>229320</v>
      </c>
      <c r="C16492">
        <v>0</v>
      </c>
      <c r="D16492">
        <v>229320</v>
      </c>
      <c r="E16492">
        <v>0</v>
      </c>
      <c r="F16492" s="4">
        <f t="shared" si="257"/>
        <v>76440</v>
      </c>
    </row>
    <row r="16493" spans="1:6" x14ac:dyDescent="0.3">
      <c r="A16493" t="s">
        <v>17054</v>
      </c>
      <c r="B16493">
        <v>0</v>
      </c>
      <c r="C16493">
        <v>1181320</v>
      </c>
      <c r="D16493">
        <v>423150</v>
      </c>
      <c r="E16493">
        <v>0</v>
      </c>
      <c r="F16493" s="4">
        <f t="shared" si="257"/>
        <v>534823.33333333337</v>
      </c>
    </row>
    <row r="16494" spans="1:6" x14ac:dyDescent="0.3">
      <c r="A16494" t="s">
        <v>17055</v>
      </c>
      <c r="B16494">
        <v>1174500</v>
      </c>
      <c r="C16494">
        <v>581490</v>
      </c>
      <c r="D16494">
        <v>3700000</v>
      </c>
      <c r="E16494">
        <v>563200</v>
      </c>
      <c r="F16494" s="4">
        <f t="shared" si="257"/>
        <v>1614896.6666666667</v>
      </c>
    </row>
    <row r="16495" spans="1:6" x14ac:dyDescent="0.3">
      <c r="A16495" t="s">
        <v>17056</v>
      </c>
      <c r="B16495">
        <v>0</v>
      </c>
      <c r="C16495">
        <v>572400</v>
      </c>
      <c r="D16495">
        <v>0</v>
      </c>
      <c r="E16495">
        <v>0</v>
      </c>
      <c r="F16495" s="4">
        <f t="shared" si="257"/>
        <v>190800</v>
      </c>
    </row>
    <row r="16496" spans="1:6" x14ac:dyDescent="0.3">
      <c r="A16496" t="s">
        <v>17057</v>
      </c>
      <c r="B16496">
        <v>0</v>
      </c>
      <c r="C16496">
        <v>256000</v>
      </c>
      <c r="D16496">
        <v>0</v>
      </c>
      <c r="E16496">
        <v>160000</v>
      </c>
      <c r="F16496" s="4">
        <f t="shared" si="257"/>
        <v>138666.66666666666</v>
      </c>
    </row>
    <row r="16497" spans="1:6" x14ac:dyDescent="0.3">
      <c r="A16497" t="s">
        <v>17058</v>
      </c>
      <c r="B16497">
        <v>305000</v>
      </c>
      <c r="C16497">
        <v>1317680</v>
      </c>
      <c r="D16497">
        <v>0</v>
      </c>
      <c r="E16497">
        <v>2312400</v>
      </c>
      <c r="F16497" s="4">
        <f t="shared" si="257"/>
        <v>1210026.6666666667</v>
      </c>
    </row>
    <row r="16498" spans="1:6" x14ac:dyDescent="0.3">
      <c r="A16498" t="s">
        <v>17059</v>
      </c>
      <c r="B16498">
        <v>655200</v>
      </c>
      <c r="C16498">
        <v>300300</v>
      </c>
      <c r="D16498">
        <v>0</v>
      </c>
      <c r="E16498">
        <v>0</v>
      </c>
      <c r="F16498" s="4">
        <f t="shared" si="257"/>
        <v>100100</v>
      </c>
    </row>
    <row r="16499" spans="1:6" x14ac:dyDescent="0.3">
      <c r="A16499" t="s">
        <v>17060</v>
      </c>
      <c r="B16499">
        <v>672640</v>
      </c>
      <c r="C16499">
        <v>0</v>
      </c>
      <c r="D16499">
        <v>1712960</v>
      </c>
      <c r="E16499">
        <v>2359300</v>
      </c>
      <c r="F16499" s="4">
        <f t="shared" si="257"/>
        <v>1357420</v>
      </c>
    </row>
    <row r="16500" spans="1:6" x14ac:dyDescent="0.3">
      <c r="A16500" t="s">
        <v>17061</v>
      </c>
      <c r="B16500">
        <v>573300</v>
      </c>
      <c r="C16500">
        <v>4850000</v>
      </c>
      <c r="D16500">
        <v>3509870</v>
      </c>
      <c r="E16500">
        <v>2456700</v>
      </c>
      <c r="F16500" s="4">
        <f t="shared" si="257"/>
        <v>3605523.3333333335</v>
      </c>
    </row>
    <row r="16501" spans="1:6" x14ac:dyDescent="0.3">
      <c r="A16501" t="s">
        <v>17062</v>
      </c>
      <c r="B16501">
        <v>0</v>
      </c>
      <c r="C16501">
        <v>720720</v>
      </c>
      <c r="D16501">
        <v>0</v>
      </c>
      <c r="E16501">
        <v>0</v>
      </c>
      <c r="F16501" s="4">
        <f t="shared" si="257"/>
        <v>240240</v>
      </c>
    </row>
    <row r="16502" spans="1:6" x14ac:dyDescent="0.3">
      <c r="A16502" t="s">
        <v>17063</v>
      </c>
      <c r="B16502">
        <v>0</v>
      </c>
      <c r="C16502">
        <v>0</v>
      </c>
      <c r="D16502">
        <v>4076400</v>
      </c>
      <c r="E16502">
        <v>0</v>
      </c>
      <c r="F16502" s="4">
        <f t="shared" si="257"/>
        <v>1358800</v>
      </c>
    </row>
    <row r="16503" spans="1:6" x14ac:dyDescent="0.3">
      <c r="A16503" t="s">
        <v>17064</v>
      </c>
      <c r="B16503">
        <v>1284700</v>
      </c>
      <c r="C16503">
        <v>1050710</v>
      </c>
      <c r="D16503">
        <v>0</v>
      </c>
      <c r="E16503">
        <v>2253250</v>
      </c>
      <c r="F16503" s="4">
        <f t="shared" si="257"/>
        <v>1101320</v>
      </c>
    </row>
    <row r="16504" spans="1:6" x14ac:dyDescent="0.3">
      <c r="A16504" t="s">
        <v>17065</v>
      </c>
      <c r="B16504">
        <v>1409320</v>
      </c>
      <c r="C16504">
        <v>788060</v>
      </c>
      <c r="D16504">
        <v>2274260</v>
      </c>
      <c r="E16504">
        <v>2447170</v>
      </c>
      <c r="F16504" s="4">
        <f t="shared" si="257"/>
        <v>1836496.6666666667</v>
      </c>
    </row>
    <row r="16505" spans="1:6" x14ac:dyDescent="0.3">
      <c r="A16505" t="s">
        <v>17066</v>
      </c>
      <c r="B16505">
        <v>764300</v>
      </c>
      <c r="C16505">
        <v>0</v>
      </c>
      <c r="D16505">
        <v>11532700</v>
      </c>
      <c r="E16505">
        <v>2017600</v>
      </c>
      <c r="F16505" s="4">
        <f t="shared" si="257"/>
        <v>4516766.666666667</v>
      </c>
    </row>
    <row r="16506" spans="1:6" x14ac:dyDescent="0.3">
      <c r="A16506" t="s">
        <v>910</v>
      </c>
      <c r="B16506">
        <v>0</v>
      </c>
      <c r="C16506">
        <v>1064460</v>
      </c>
      <c r="D16506">
        <v>1033380</v>
      </c>
      <c r="E16506">
        <v>923760</v>
      </c>
      <c r="F16506" s="4">
        <f t="shared" si="257"/>
        <v>1007200</v>
      </c>
    </row>
    <row r="16507" spans="1:6" x14ac:dyDescent="0.3">
      <c r="A16507" t="s">
        <v>17067</v>
      </c>
      <c r="B16507">
        <v>2470800</v>
      </c>
      <c r="C16507">
        <v>2234000</v>
      </c>
      <c r="D16507">
        <v>563200</v>
      </c>
      <c r="E16507">
        <v>2026900</v>
      </c>
      <c r="F16507" s="4">
        <f t="shared" si="257"/>
        <v>1608033.3333333333</v>
      </c>
    </row>
    <row r="16508" spans="1:6" x14ac:dyDescent="0.3">
      <c r="A16508" t="s">
        <v>17068</v>
      </c>
      <c r="B16508">
        <v>2109190</v>
      </c>
      <c r="C16508">
        <v>0</v>
      </c>
      <c r="D16508">
        <v>0</v>
      </c>
      <c r="E16508">
        <v>2053870</v>
      </c>
      <c r="F16508" s="4">
        <f t="shared" si="257"/>
        <v>684623.33333333337</v>
      </c>
    </row>
    <row r="16509" spans="1:6" x14ac:dyDescent="0.3">
      <c r="A16509" t="s">
        <v>17069</v>
      </c>
      <c r="B16509">
        <v>1981220</v>
      </c>
      <c r="C16509">
        <v>455000</v>
      </c>
      <c r="D16509">
        <v>2223130</v>
      </c>
      <c r="E16509">
        <v>855400</v>
      </c>
      <c r="F16509" s="4">
        <f t="shared" si="257"/>
        <v>1177843.3333333333</v>
      </c>
    </row>
    <row r="16510" spans="1:6" x14ac:dyDescent="0.3">
      <c r="A16510" t="s">
        <v>17070</v>
      </c>
      <c r="B16510">
        <v>534000</v>
      </c>
      <c r="C16510">
        <v>650000</v>
      </c>
      <c r="D16510">
        <v>1658860</v>
      </c>
      <c r="E16510">
        <v>1300000</v>
      </c>
      <c r="F16510" s="4">
        <f t="shared" si="257"/>
        <v>1202953.3333333333</v>
      </c>
    </row>
    <row r="16511" spans="1:6" x14ac:dyDescent="0.3">
      <c r="A16511" t="s">
        <v>17071</v>
      </c>
      <c r="B16511">
        <v>620000</v>
      </c>
      <c r="C16511">
        <v>285000</v>
      </c>
      <c r="D16511">
        <v>0</v>
      </c>
      <c r="E16511">
        <v>160000</v>
      </c>
      <c r="F16511" s="4">
        <f t="shared" si="257"/>
        <v>148333.33333333334</v>
      </c>
    </row>
    <row r="16512" spans="1:6" x14ac:dyDescent="0.3">
      <c r="A16512" t="s">
        <v>17072</v>
      </c>
      <c r="B16512">
        <v>2044980</v>
      </c>
      <c r="C16512">
        <v>740000</v>
      </c>
      <c r="D16512">
        <v>510920</v>
      </c>
      <c r="E16512">
        <v>534580</v>
      </c>
      <c r="F16512" s="4">
        <f t="shared" si="257"/>
        <v>595166.66666666663</v>
      </c>
    </row>
    <row r="16513" spans="1:6" x14ac:dyDescent="0.3">
      <c r="A16513" t="s">
        <v>17073</v>
      </c>
      <c r="B16513">
        <v>1375920</v>
      </c>
      <c r="C16513">
        <v>824460</v>
      </c>
      <c r="D16513">
        <v>473200</v>
      </c>
      <c r="E16513">
        <v>895440</v>
      </c>
      <c r="F16513" s="4">
        <f t="shared" si="257"/>
        <v>731033.33333333337</v>
      </c>
    </row>
    <row r="16514" spans="1:6" x14ac:dyDescent="0.3">
      <c r="A16514" t="s">
        <v>17074</v>
      </c>
      <c r="B16514">
        <v>3707550</v>
      </c>
      <c r="C16514">
        <v>7147080</v>
      </c>
      <c r="D16514">
        <v>6302700</v>
      </c>
      <c r="E16514">
        <v>2900820</v>
      </c>
      <c r="F16514" s="4">
        <f t="shared" si="257"/>
        <v>5450200</v>
      </c>
    </row>
    <row r="16515" spans="1:6" x14ac:dyDescent="0.3">
      <c r="A16515" t="s">
        <v>17075</v>
      </c>
      <c r="B16515">
        <v>2328320</v>
      </c>
      <c r="C16515">
        <v>2087380</v>
      </c>
      <c r="D16515">
        <v>3424460</v>
      </c>
      <c r="E16515">
        <v>2294980</v>
      </c>
      <c r="F16515" s="4">
        <f t="shared" ref="F16515:F16578" si="258">SUM(C16515:E16515)/3</f>
        <v>2602273.3333333335</v>
      </c>
    </row>
    <row r="16516" spans="1:6" x14ac:dyDescent="0.3">
      <c r="A16516" t="s">
        <v>17076</v>
      </c>
      <c r="B16516">
        <v>684900</v>
      </c>
      <c r="C16516">
        <v>373100</v>
      </c>
      <c r="D16516">
        <v>1589330</v>
      </c>
      <c r="E16516">
        <v>0</v>
      </c>
      <c r="F16516" s="4">
        <f t="shared" si="258"/>
        <v>654143.33333333337</v>
      </c>
    </row>
    <row r="16517" spans="1:6" x14ac:dyDescent="0.3">
      <c r="A16517" t="s">
        <v>17077</v>
      </c>
      <c r="B16517">
        <v>1100880</v>
      </c>
      <c r="C16517">
        <v>1900000</v>
      </c>
      <c r="D16517">
        <v>353760</v>
      </c>
      <c r="E16517">
        <v>563200</v>
      </c>
      <c r="F16517" s="4">
        <f t="shared" si="258"/>
        <v>938986.66666666663</v>
      </c>
    </row>
    <row r="16518" spans="1:6" x14ac:dyDescent="0.3">
      <c r="A16518" t="s">
        <v>17078</v>
      </c>
      <c r="B16518">
        <v>308000</v>
      </c>
      <c r="C16518">
        <v>0</v>
      </c>
      <c r="D16518">
        <v>1422640</v>
      </c>
      <c r="E16518">
        <v>0</v>
      </c>
      <c r="F16518" s="4">
        <f t="shared" si="258"/>
        <v>474213.33333333331</v>
      </c>
    </row>
    <row r="16519" spans="1:6" x14ac:dyDescent="0.3">
      <c r="A16519" t="s">
        <v>17079</v>
      </c>
      <c r="B16519">
        <v>0</v>
      </c>
      <c r="C16519">
        <v>865280</v>
      </c>
      <c r="D16519">
        <v>0</v>
      </c>
      <c r="E16519">
        <v>0</v>
      </c>
      <c r="F16519" s="4">
        <f t="shared" si="258"/>
        <v>288426.66666666669</v>
      </c>
    </row>
    <row r="16520" spans="1:6" x14ac:dyDescent="0.3">
      <c r="A16520" t="s">
        <v>17080</v>
      </c>
      <c r="B16520">
        <v>488390</v>
      </c>
      <c r="C16520">
        <v>546000</v>
      </c>
      <c r="D16520">
        <v>0</v>
      </c>
      <c r="E16520">
        <v>0</v>
      </c>
      <c r="F16520" s="4">
        <f t="shared" si="258"/>
        <v>182000</v>
      </c>
    </row>
    <row r="16521" spans="1:6" x14ac:dyDescent="0.3">
      <c r="A16521" t="s">
        <v>17081</v>
      </c>
      <c r="B16521">
        <v>160000</v>
      </c>
      <c r="C16521">
        <v>0</v>
      </c>
      <c r="D16521">
        <v>2184910</v>
      </c>
      <c r="E16521">
        <v>2293280</v>
      </c>
      <c r="F16521" s="4">
        <f t="shared" si="258"/>
        <v>1492730</v>
      </c>
    </row>
    <row r="16522" spans="1:6" x14ac:dyDescent="0.3">
      <c r="A16522" t="s">
        <v>17082</v>
      </c>
      <c r="B16522">
        <v>3259620</v>
      </c>
      <c r="C16522">
        <v>2260440</v>
      </c>
      <c r="D16522">
        <v>2317770</v>
      </c>
      <c r="E16522">
        <v>821730</v>
      </c>
      <c r="F16522" s="4">
        <f t="shared" si="258"/>
        <v>1799980</v>
      </c>
    </row>
    <row r="16523" spans="1:6" x14ac:dyDescent="0.3">
      <c r="A16523" t="s">
        <v>17083</v>
      </c>
      <c r="B16523">
        <v>0</v>
      </c>
      <c r="C16523">
        <v>1512000</v>
      </c>
      <c r="D16523">
        <v>556740</v>
      </c>
      <c r="E16523">
        <v>256000</v>
      </c>
      <c r="F16523" s="4">
        <f t="shared" si="258"/>
        <v>774913.33333333337</v>
      </c>
    </row>
    <row r="16524" spans="1:6" x14ac:dyDescent="0.3">
      <c r="A16524" t="s">
        <v>17084</v>
      </c>
      <c r="B16524">
        <v>0</v>
      </c>
      <c r="C16524">
        <v>0</v>
      </c>
      <c r="D16524">
        <v>647680</v>
      </c>
      <c r="E16524">
        <v>386000</v>
      </c>
      <c r="F16524" s="4">
        <f t="shared" si="258"/>
        <v>344560</v>
      </c>
    </row>
    <row r="16525" spans="1:6" x14ac:dyDescent="0.3">
      <c r="A16525" t="s">
        <v>17085</v>
      </c>
      <c r="B16525">
        <v>0</v>
      </c>
      <c r="C16525">
        <v>2127680</v>
      </c>
      <c r="D16525">
        <v>2120150</v>
      </c>
      <c r="E16525">
        <v>2042160</v>
      </c>
      <c r="F16525" s="4">
        <f t="shared" si="258"/>
        <v>2096663.3333333333</v>
      </c>
    </row>
    <row r="16526" spans="1:6" x14ac:dyDescent="0.3">
      <c r="A16526" t="s">
        <v>17086</v>
      </c>
      <c r="B16526">
        <v>5241600</v>
      </c>
      <c r="C16526">
        <v>10202750</v>
      </c>
      <c r="D16526">
        <v>10123300</v>
      </c>
      <c r="E16526">
        <v>2451540</v>
      </c>
      <c r="F16526" s="4">
        <f t="shared" si="258"/>
        <v>7592530</v>
      </c>
    </row>
    <row r="16527" spans="1:6" x14ac:dyDescent="0.3">
      <c r="A16527" t="s">
        <v>17087</v>
      </c>
      <c r="B16527">
        <v>0</v>
      </c>
      <c r="C16527">
        <v>1794690</v>
      </c>
      <c r="D16527">
        <v>0</v>
      </c>
      <c r="E16527">
        <v>0</v>
      </c>
      <c r="F16527" s="4">
        <f t="shared" si="258"/>
        <v>598230</v>
      </c>
    </row>
    <row r="16528" spans="1:6" x14ac:dyDescent="0.3">
      <c r="A16528" t="s">
        <v>17088</v>
      </c>
      <c r="B16528">
        <v>0</v>
      </c>
      <c r="C16528">
        <v>580000</v>
      </c>
      <c r="D16528">
        <v>0</v>
      </c>
      <c r="E16528">
        <v>0</v>
      </c>
      <c r="F16528" s="4">
        <f t="shared" si="258"/>
        <v>193333.33333333334</v>
      </c>
    </row>
    <row r="16529" spans="1:6" x14ac:dyDescent="0.3">
      <c r="A16529" t="s">
        <v>17089</v>
      </c>
      <c r="B16529">
        <v>0</v>
      </c>
      <c r="C16529">
        <v>327600</v>
      </c>
      <c r="D16529">
        <v>3880800</v>
      </c>
      <c r="E16529">
        <v>1502460</v>
      </c>
      <c r="F16529" s="4">
        <f t="shared" si="258"/>
        <v>1903620</v>
      </c>
    </row>
    <row r="16530" spans="1:6" x14ac:dyDescent="0.3">
      <c r="A16530" t="s">
        <v>17090</v>
      </c>
      <c r="B16530">
        <v>1762670</v>
      </c>
      <c r="C16530">
        <v>4163010</v>
      </c>
      <c r="D16530">
        <v>1101100</v>
      </c>
      <c r="E16530">
        <v>3735890</v>
      </c>
      <c r="F16530" s="4">
        <f t="shared" si="258"/>
        <v>3000000</v>
      </c>
    </row>
    <row r="16531" spans="1:6" x14ac:dyDescent="0.3">
      <c r="A16531" t="s">
        <v>17091</v>
      </c>
      <c r="B16531">
        <v>0</v>
      </c>
      <c r="C16531">
        <v>0</v>
      </c>
      <c r="D16531">
        <v>1080440</v>
      </c>
      <c r="E16531">
        <v>0</v>
      </c>
      <c r="F16531" s="4">
        <f t="shared" si="258"/>
        <v>360146.66666666669</v>
      </c>
    </row>
    <row r="16532" spans="1:6" x14ac:dyDescent="0.3">
      <c r="A16532" t="s">
        <v>17092</v>
      </c>
      <c r="B16532">
        <v>0</v>
      </c>
      <c r="C16532">
        <v>581490</v>
      </c>
      <c r="D16532">
        <v>0</v>
      </c>
      <c r="E16532">
        <v>0</v>
      </c>
      <c r="F16532" s="4">
        <f t="shared" si="258"/>
        <v>193830</v>
      </c>
    </row>
    <row r="16533" spans="1:6" x14ac:dyDescent="0.3">
      <c r="A16533" t="s">
        <v>17093</v>
      </c>
      <c r="B16533">
        <v>0</v>
      </c>
      <c r="C16533">
        <v>604240</v>
      </c>
      <c r="D16533">
        <v>0</v>
      </c>
      <c r="E16533">
        <v>1925560</v>
      </c>
      <c r="F16533" s="4">
        <f t="shared" si="258"/>
        <v>843266.66666666663</v>
      </c>
    </row>
    <row r="16534" spans="1:6" x14ac:dyDescent="0.3">
      <c r="A16534" t="s">
        <v>17094</v>
      </c>
      <c r="B16534">
        <v>0</v>
      </c>
      <c r="C16534">
        <v>589450</v>
      </c>
      <c r="D16534">
        <v>755300</v>
      </c>
      <c r="E16534">
        <v>418000</v>
      </c>
      <c r="F16534" s="4">
        <f t="shared" si="258"/>
        <v>587583.33333333337</v>
      </c>
    </row>
    <row r="16535" spans="1:6" x14ac:dyDescent="0.3">
      <c r="A16535" t="s">
        <v>17095</v>
      </c>
      <c r="B16535">
        <v>2579660</v>
      </c>
      <c r="C16535">
        <v>4368600</v>
      </c>
      <c r="D16535">
        <v>0</v>
      </c>
      <c r="E16535">
        <v>300300</v>
      </c>
      <c r="F16535" s="4">
        <f t="shared" si="258"/>
        <v>1556300</v>
      </c>
    </row>
    <row r="16536" spans="1:6" x14ac:dyDescent="0.3">
      <c r="A16536" t="s">
        <v>17096</v>
      </c>
      <c r="B16536">
        <v>807170</v>
      </c>
      <c r="C16536">
        <v>322140</v>
      </c>
      <c r="D16536">
        <v>2775950</v>
      </c>
      <c r="E16536">
        <v>2084390</v>
      </c>
      <c r="F16536" s="4">
        <f t="shared" si="258"/>
        <v>1727493.3333333333</v>
      </c>
    </row>
    <row r="16537" spans="1:6" x14ac:dyDescent="0.3">
      <c r="A16537" t="s">
        <v>17097</v>
      </c>
      <c r="B16537">
        <v>0</v>
      </c>
      <c r="C16537">
        <v>0</v>
      </c>
      <c r="D16537">
        <v>382200</v>
      </c>
      <c r="E16537">
        <v>234600</v>
      </c>
      <c r="F16537" s="4">
        <f t="shared" si="258"/>
        <v>205600</v>
      </c>
    </row>
    <row r="16538" spans="1:6" x14ac:dyDescent="0.3">
      <c r="A16538" t="s">
        <v>17098</v>
      </c>
      <c r="B16538">
        <v>0</v>
      </c>
      <c r="C16538">
        <v>0</v>
      </c>
      <c r="D16538">
        <v>10822500</v>
      </c>
      <c r="E16538">
        <v>12954750</v>
      </c>
      <c r="F16538" s="4">
        <f t="shared" si="258"/>
        <v>7925750</v>
      </c>
    </row>
    <row r="16539" spans="1:6" x14ac:dyDescent="0.3">
      <c r="A16539" t="s">
        <v>17099</v>
      </c>
      <c r="B16539">
        <v>0</v>
      </c>
      <c r="C16539">
        <v>0</v>
      </c>
      <c r="D16539">
        <v>311100</v>
      </c>
      <c r="E16539">
        <v>0</v>
      </c>
      <c r="F16539" s="4">
        <f t="shared" si="258"/>
        <v>103700</v>
      </c>
    </row>
    <row r="16540" spans="1:6" x14ac:dyDescent="0.3">
      <c r="A16540" t="s">
        <v>17100</v>
      </c>
      <c r="B16540">
        <v>2006550</v>
      </c>
      <c r="C16540">
        <v>2083470</v>
      </c>
      <c r="D16540">
        <v>2033460</v>
      </c>
      <c r="E16540">
        <v>4505960</v>
      </c>
      <c r="F16540" s="4">
        <f t="shared" si="258"/>
        <v>2874296.6666666665</v>
      </c>
    </row>
    <row r="16541" spans="1:6" x14ac:dyDescent="0.3">
      <c r="A16541" t="s">
        <v>17101</v>
      </c>
      <c r="B16541">
        <v>0</v>
      </c>
      <c r="C16541">
        <v>1110000</v>
      </c>
      <c r="D16541">
        <v>0</v>
      </c>
      <c r="E16541">
        <v>0</v>
      </c>
      <c r="F16541" s="4">
        <f t="shared" si="258"/>
        <v>370000</v>
      </c>
    </row>
    <row r="16542" spans="1:6" x14ac:dyDescent="0.3">
      <c r="A16542" t="s">
        <v>17102</v>
      </c>
      <c r="B16542">
        <v>373100</v>
      </c>
      <c r="C16542">
        <v>848580</v>
      </c>
      <c r="D16542">
        <v>0</v>
      </c>
      <c r="E16542">
        <v>4244680</v>
      </c>
      <c r="F16542" s="4">
        <f t="shared" si="258"/>
        <v>1697753.3333333333</v>
      </c>
    </row>
    <row r="16543" spans="1:6" x14ac:dyDescent="0.3">
      <c r="A16543" t="s">
        <v>17103</v>
      </c>
      <c r="B16543">
        <v>1449350</v>
      </c>
      <c r="C16543">
        <v>350000</v>
      </c>
      <c r="D16543">
        <v>0</v>
      </c>
      <c r="E16543">
        <v>872060</v>
      </c>
      <c r="F16543" s="4">
        <f t="shared" si="258"/>
        <v>407353.33333333331</v>
      </c>
    </row>
    <row r="16544" spans="1:6" x14ac:dyDescent="0.3">
      <c r="A16544" t="s">
        <v>17104</v>
      </c>
      <c r="B16544">
        <v>634600</v>
      </c>
      <c r="C16544">
        <v>0</v>
      </c>
      <c r="D16544">
        <v>581490</v>
      </c>
      <c r="E16544">
        <v>370000</v>
      </c>
      <c r="F16544" s="4">
        <f t="shared" si="258"/>
        <v>317163.33333333331</v>
      </c>
    </row>
    <row r="16545" spans="1:6" x14ac:dyDescent="0.3">
      <c r="A16545" t="s">
        <v>17105</v>
      </c>
      <c r="B16545">
        <v>2040900</v>
      </c>
      <c r="C16545">
        <v>1999050</v>
      </c>
      <c r="D16545">
        <v>3167560</v>
      </c>
      <c r="E16545">
        <v>2191080</v>
      </c>
      <c r="F16545" s="4">
        <f t="shared" si="258"/>
        <v>2452563.3333333335</v>
      </c>
    </row>
    <row r="16546" spans="1:6" x14ac:dyDescent="0.3">
      <c r="A16546" t="s">
        <v>17106</v>
      </c>
      <c r="B16546">
        <v>0</v>
      </c>
      <c r="C16546">
        <v>313950</v>
      </c>
      <c r="D16546">
        <v>497700</v>
      </c>
      <c r="E16546">
        <v>469200</v>
      </c>
      <c r="F16546" s="4">
        <f t="shared" si="258"/>
        <v>426950</v>
      </c>
    </row>
    <row r="16547" spans="1:6" x14ac:dyDescent="0.3">
      <c r="A16547" t="s">
        <v>17107</v>
      </c>
      <c r="B16547">
        <v>2345000</v>
      </c>
      <c r="C16547">
        <v>0</v>
      </c>
      <c r="D16547">
        <v>2284640</v>
      </c>
      <c r="E16547">
        <v>2201700</v>
      </c>
      <c r="F16547" s="4">
        <f t="shared" si="258"/>
        <v>1495446.6666666667</v>
      </c>
    </row>
    <row r="16548" spans="1:6" x14ac:dyDescent="0.3">
      <c r="A16548" t="s">
        <v>17108</v>
      </c>
      <c r="B16548">
        <v>1073300</v>
      </c>
      <c r="C16548">
        <v>2523750</v>
      </c>
      <c r="D16548">
        <v>2275690</v>
      </c>
      <c r="E16548">
        <v>2791960</v>
      </c>
      <c r="F16548" s="4">
        <f t="shared" si="258"/>
        <v>2530466.6666666665</v>
      </c>
    </row>
    <row r="16549" spans="1:6" x14ac:dyDescent="0.3">
      <c r="A16549" t="s">
        <v>17109</v>
      </c>
      <c r="B16549">
        <v>740000</v>
      </c>
      <c r="C16549">
        <v>740000</v>
      </c>
      <c r="D16549">
        <v>0</v>
      </c>
      <c r="E16549">
        <v>0</v>
      </c>
      <c r="F16549" s="4">
        <f t="shared" si="258"/>
        <v>246666.66666666666</v>
      </c>
    </row>
    <row r="16550" spans="1:6" x14ac:dyDescent="0.3">
      <c r="A16550" t="s">
        <v>17110</v>
      </c>
      <c r="B16550">
        <v>0</v>
      </c>
      <c r="C16550">
        <v>600000</v>
      </c>
      <c r="D16550">
        <v>614250</v>
      </c>
      <c r="E16550">
        <v>550680</v>
      </c>
      <c r="F16550" s="4">
        <f t="shared" si="258"/>
        <v>588310</v>
      </c>
    </row>
    <row r="16551" spans="1:6" x14ac:dyDescent="0.3">
      <c r="A16551" t="s">
        <v>17111</v>
      </c>
      <c r="B16551">
        <v>597870</v>
      </c>
      <c r="C16551">
        <v>0</v>
      </c>
      <c r="D16551">
        <v>1168440</v>
      </c>
      <c r="E16551">
        <v>1174000</v>
      </c>
      <c r="F16551" s="4">
        <f t="shared" si="258"/>
        <v>780813.33333333337</v>
      </c>
    </row>
    <row r="16552" spans="1:6" x14ac:dyDescent="0.3">
      <c r="A16552" t="s">
        <v>17112</v>
      </c>
      <c r="B16552">
        <v>0</v>
      </c>
      <c r="C16552">
        <v>1486570</v>
      </c>
      <c r="D16552">
        <v>1771780</v>
      </c>
      <c r="E16552">
        <v>1745300</v>
      </c>
      <c r="F16552" s="4">
        <f t="shared" si="258"/>
        <v>1667883.3333333333</v>
      </c>
    </row>
    <row r="16553" spans="1:6" x14ac:dyDescent="0.3">
      <c r="A16553" t="s">
        <v>17113</v>
      </c>
      <c r="B16553">
        <v>0</v>
      </c>
      <c r="C16553">
        <v>573300</v>
      </c>
      <c r="D16553">
        <v>1404300</v>
      </c>
      <c r="E16553">
        <v>0</v>
      </c>
      <c r="F16553" s="4">
        <f t="shared" si="258"/>
        <v>659200</v>
      </c>
    </row>
    <row r="16554" spans="1:6" x14ac:dyDescent="0.3">
      <c r="A16554" t="s">
        <v>17114</v>
      </c>
      <c r="B16554">
        <v>0</v>
      </c>
      <c r="C16554">
        <v>0</v>
      </c>
      <c r="D16554">
        <v>677040</v>
      </c>
      <c r="E16554">
        <v>2045680</v>
      </c>
      <c r="F16554" s="4">
        <f t="shared" si="258"/>
        <v>907573.33333333337</v>
      </c>
    </row>
    <row r="16555" spans="1:6" x14ac:dyDescent="0.3">
      <c r="A16555" t="s">
        <v>17115</v>
      </c>
      <c r="B16555">
        <v>0</v>
      </c>
      <c r="C16555">
        <v>0</v>
      </c>
      <c r="D16555">
        <v>364000</v>
      </c>
      <c r="E16555">
        <v>664300</v>
      </c>
      <c r="F16555" s="4">
        <f t="shared" si="258"/>
        <v>342766.66666666669</v>
      </c>
    </row>
    <row r="16556" spans="1:6" x14ac:dyDescent="0.3">
      <c r="A16556" t="s">
        <v>17116</v>
      </c>
      <c r="B16556">
        <v>0</v>
      </c>
      <c r="C16556">
        <v>892710</v>
      </c>
      <c r="D16556">
        <v>0</v>
      </c>
      <c r="E16556">
        <v>2041760</v>
      </c>
      <c r="F16556" s="4">
        <f t="shared" si="258"/>
        <v>978156.66666666663</v>
      </c>
    </row>
    <row r="16557" spans="1:6" x14ac:dyDescent="0.3">
      <c r="A16557" t="s">
        <v>17117</v>
      </c>
      <c r="B16557">
        <v>0</v>
      </c>
      <c r="C16557">
        <v>711920</v>
      </c>
      <c r="D16557">
        <v>501000</v>
      </c>
      <c r="E16557">
        <v>4539220</v>
      </c>
      <c r="F16557" s="4">
        <f t="shared" si="258"/>
        <v>1917380</v>
      </c>
    </row>
    <row r="16558" spans="1:6" x14ac:dyDescent="0.3">
      <c r="A16558" t="s">
        <v>17118</v>
      </c>
      <c r="B16558">
        <v>370000</v>
      </c>
      <c r="C16558">
        <v>0</v>
      </c>
      <c r="D16558">
        <v>565500</v>
      </c>
      <c r="E16558">
        <v>0</v>
      </c>
      <c r="F16558" s="4">
        <f t="shared" si="258"/>
        <v>188500</v>
      </c>
    </row>
    <row r="16559" spans="1:6" x14ac:dyDescent="0.3">
      <c r="A16559" t="s">
        <v>17119</v>
      </c>
      <c r="B16559">
        <v>1189040</v>
      </c>
      <c r="C16559">
        <v>382200</v>
      </c>
      <c r="D16559">
        <v>428000</v>
      </c>
      <c r="E16559">
        <v>0</v>
      </c>
      <c r="F16559" s="4">
        <f t="shared" si="258"/>
        <v>270066.66666666669</v>
      </c>
    </row>
    <row r="16560" spans="1:6" x14ac:dyDescent="0.3">
      <c r="A16560" t="s">
        <v>17120</v>
      </c>
      <c r="B16560">
        <v>746200</v>
      </c>
      <c r="C16560">
        <v>510510</v>
      </c>
      <c r="D16560">
        <v>622200</v>
      </c>
      <c r="E16560">
        <v>516880</v>
      </c>
      <c r="F16560" s="4">
        <f t="shared" si="258"/>
        <v>549863.33333333337</v>
      </c>
    </row>
    <row r="16561" spans="1:6" x14ac:dyDescent="0.3">
      <c r="A16561" t="s">
        <v>17121</v>
      </c>
      <c r="B16561">
        <v>0</v>
      </c>
      <c r="C16561">
        <v>0</v>
      </c>
      <c r="D16561">
        <v>538000</v>
      </c>
      <c r="E16561">
        <v>1526820</v>
      </c>
      <c r="F16561" s="4">
        <f t="shared" si="258"/>
        <v>688273.33333333337</v>
      </c>
    </row>
    <row r="16562" spans="1:6" x14ac:dyDescent="0.3">
      <c r="A16562" t="s">
        <v>17122</v>
      </c>
      <c r="B16562">
        <v>1171860</v>
      </c>
      <c r="C16562">
        <v>511190</v>
      </c>
      <c r="D16562">
        <v>0</v>
      </c>
      <c r="E16562">
        <v>931940</v>
      </c>
      <c r="F16562" s="4">
        <f t="shared" si="258"/>
        <v>481043.33333333331</v>
      </c>
    </row>
    <row r="16563" spans="1:6" x14ac:dyDescent="0.3">
      <c r="A16563" t="s">
        <v>17123</v>
      </c>
      <c r="B16563">
        <v>0</v>
      </c>
      <c r="C16563">
        <v>0</v>
      </c>
      <c r="D16563">
        <v>1094370</v>
      </c>
      <c r="E16563">
        <v>234600</v>
      </c>
      <c r="F16563" s="4">
        <f t="shared" si="258"/>
        <v>442990</v>
      </c>
    </row>
    <row r="16564" spans="1:6" x14ac:dyDescent="0.3">
      <c r="A16564" t="s">
        <v>17124</v>
      </c>
      <c r="B16564">
        <v>660660</v>
      </c>
      <c r="C16564">
        <v>781950</v>
      </c>
      <c r="D16564">
        <v>1849120</v>
      </c>
      <c r="E16564">
        <v>663390</v>
      </c>
      <c r="F16564" s="4">
        <f t="shared" si="258"/>
        <v>1098153.3333333333</v>
      </c>
    </row>
    <row r="16565" spans="1:6" x14ac:dyDescent="0.3">
      <c r="A16565" t="s">
        <v>17125</v>
      </c>
      <c r="B16565">
        <v>0</v>
      </c>
      <c r="C16565">
        <v>2094100</v>
      </c>
      <c r="D16565">
        <v>2448280</v>
      </c>
      <c r="E16565">
        <v>2365420</v>
      </c>
      <c r="F16565" s="4">
        <f t="shared" si="258"/>
        <v>2302600</v>
      </c>
    </row>
    <row r="16566" spans="1:6" x14ac:dyDescent="0.3">
      <c r="A16566" t="s">
        <v>17126</v>
      </c>
      <c r="B16566">
        <v>2169200</v>
      </c>
      <c r="C16566">
        <v>2317200</v>
      </c>
      <c r="D16566">
        <v>3502930</v>
      </c>
      <c r="E16566">
        <v>2801800</v>
      </c>
      <c r="F16566" s="4">
        <f t="shared" si="258"/>
        <v>2873976.6666666665</v>
      </c>
    </row>
    <row r="16567" spans="1:6" x14ac:dyDescent="0.3">
      <c r="A16567" t="s">
        <v>17127</v>
      </c>
      <c r="B16567">
        <v>2031120</v>
      </c>
      <c r="C16567">
        <v>2075960</v>
      </c>
      <c r="D16567">
        <v>2013990</v>
      </c>
      <c r="E16567">
        <v>2324140</v>
      </c>
      <c r="F16567" s="4">
        <f t="shared" si="258"/>
        <v>2138030</v>
      </c>
    </row>
    <row r="16568" spans="1:6" x14ac:dyDescent="0.3">
      <c r="A16568" t="s">
        <v>17128</v>
      </c>
      <c r="B16568">
        <v>909240</v>
      </c>
      <c r="C16568">
        <v>1276360</v>
      </c>
      <c r="D16568">
        <v>720720</v>
      </c>
      <c r="E16568">
        <v>633360</v>
      </c>
      <c r="F16568" s="4">
        <f t="shared" si="258"/>
        <v>876813.33333333337</v>
      </c>
    </row>
    <row r="16569" spans="1:6" x14ac:dyDescent="0.3">
      <c r="A16569" t="s">
        <v>17129</v>
      </c>
      <c r="B16569">
        <v>0</v>
      </c>
      <c r="C16569">
        <v>230000</v>
      </c>
      <c r="D16569">
        <v>0</v>
      </c>
      <c r="E16569">
        <v>0</v>
      </c>
      <c r="F16569" s="4">
        <f t="shared" si="258"/>
        <v>76666.666666666672</v>
      </c>
    </row>
    <row r="16570" spans="1:6" x14ac:dyDescent="0.3">
      <c r="A16570" t="s">
        <v>17130</v>
      </c>
      <c r="B16570">
        <v>370000</v>
      </c>
      <c r="C16570">
        <v>0</v>
      </c>
      <c r="D16570">
        <v>0</v>
      </c>
      <c r="E16570">
        <v>453280</v>
      </c>
      <c r="F16570" s="4">
        <f t="shared" si="258"/>
        <v>151093.33333333334</v>
      </c>
    </row>
    <row r="16571" spans="1:6" x14ac:dyDescent="0.3">
      <c r="A16571" t="s">
        <v>17131</v>
      </c>
      <c r="B16571">
        <v>0</v>
      </c>
      <c r="C16571">
        <v>610000</v>
      </c>
      <c r="D16571">
        <v>0</v>
      </c>
      <c r="E16571">
        <v>0</v>
      </c>
      <c r="F16571" s="4">
        <f t="shared" si="258"/>
        <v>203333.33333333334</v>
      </c>
    </row>
    <row r="16572" spans="1:6" x14ac:dyDescent="0.3">
      <c r="A16572" t="s">
        <v>17132</v>
      </c>
      <c r="B16572">
        <v>0</v>
      </c>
      <c r="C16572">
        <v>1074850</v>
      </c>
      <c r="D16572">
        <v>420420</v>
      </c>
      <c r="E16572">
        <v>0</v>
      </c>
      <c r="F16572" s="4">
        <f t="shared" si="258"/>
        <v>498423.33333333331</v>
      </c>
    </row>
    <row r="16573" spans="1:6" x14ac:dyDescent="0.3">
      <c r="A16573" t="s">
        <v>17133</v>
      </c>
      <c r="B16573">
        <v>2620500</v>
      </c>
      <c r="C16573">
        <v>2081300</v>
      </c>
      <c r="D16573">
        <v>4496690</v>
      </c>
      <c r="E16573">
        <v>2174980</v>
      </c>
      <c r="F16573" s="4">
        <f t="shared" si="258"/>
        <v>2917656.6666666665</v>
      </c>
    </row>
    <row r="16574" spans="1:6" x14ac:dyDescent="0.3">
      <c r="A16574" t="s">
        <v>17134</v>
      </c>
      <c r="B16574">
        <v>1058870</v>
      </c>
      <c r="C16574">
        <v>0</v>
      </c>
      <c r="D16574">
        <v>291200</v>
      </c>
      <c r="E16574">
        <v>0</v>
      </c>
      <c r="F16574" s="4">
        <f t="shared" si="258"/>
        <v>97066.666666666672</v>
      </c>
    </row>
    <row r="16575" spans="1:6" x14ac:dyDescent="0.3">
      <c r="A16575" t="s">
        <v>17135</v>
      </c>
      <c r="B16575">
        <v>519400</v>
      </c>
      <c r="C16575">
        <v>2210420</v>
      </c>
      <c r="D16575">
        <v>2023480</v>
      </c>
      <c r="E16575">
        <v>2070410</v>
      </c>
      <c r="F16575" s="4">
        <f t="shared" si="258"/>
        <v>2101436.6666666665</v>
      </c>
    </row>
    <row r="16576" spans="1:6" x14ac:dyDescent="0.3">
      <c r="A16576" t="s">
        <v>17136</v>
      </c>
      <c r="B16576">
        <v>2227790</v>
      </c>
      <c r="C16576">
        <v>3516360</v>
      </c>
      <c r="D16576">
        <v>2291380</v>
      </c>
      <c r="E16576">
        <v>2373750</v>
      </c>
      <c r="F16576" s="4">
        <f t="shared" si="258"/>
        <v>2727163.3333333335</v>
      </c>
    </row>
    <row r="16577" spans="1:6" x14ac:dyDescent="0.3">
      <c r="A16577" t="s">
        <v>17137</v>
      </c>
      <c r="B16577">
        <v>0</v>
      </c>
      <c r="C16577">
        <v>740000</v>
      </c>
      <c r="D16577">
        <v>0</v>
      </c>
      <c r="E16577">
        <v>788000</v>
      </c>
      <c r="F16577" s="4">
        <f t="shared" si="258"/>
        <v>509333.33333333331</v>
      </c>
    </row>
    <row r="16578" spans="1:6" x14ac:dyDescent="0.3">
      <c r="A16578" t="s">
        <v>17138</v>
      </c>
      <c r="B16578">
        <v>515060</v>
      </c>
      <c r="C16578">
        <v>6660260</v>
      </c>
      <c r="D16578">
        <v>5567210</v>
      </c>
      <c r="E16578">
        <v>11869480</v>
      </c>
      <c r="F16578" s="4">
        <f t="shared" si="258"/>
        <v>8032316.666666667</v>
      </c>
    </row>
    <row r="16579" spans="1:6" x14ac:dyDescent="0.3">
      <c r="A16579" t="s">
        <v>17139</v>
      </c>
      <c r="B16579">
        <v>2259390</v>
      </c>
      <c r="C16579">
        <v>2147070</v>
      </c>
      <c r="D16579">
        <v>2091309</v>
      </c>
      <c r="E16579">
        <v>2293180</v>
      </c>
      <c r="F16579" s="4">
        <f t="shared" ref="F16579:F16642" si="259">SUM(C16579:E16579)/3</f>
        <v>2177186.3333333335</v>
      </c>
    </row>
    <row r="16580" spans="1:6" x14ac:dyDescent="0.3">
      <c r="A16580" t="s">
        <v>17140</v>
      </c>
      <c r="B16580">
        <v>1567560</v>
      </c>
      <c r="C16580">
        <v>573300</v>
      </c>
      <c r="D16580">
        <v>1148050</v>
      </c>
      <c r="E16580">
        <v>1422330</v>
      </c>
      <c r="F16580" s="4">
        <f t="shared" si="259"/>
        <v>1047893.3333333334</v>
      </c>
    </row>
    <row r="16581" spans="1:6" x14ac:dyDescent="0.3">
      <c r="A16581" t="s">
        <v>17141</v>
      </c>
      <c r="B16581">
        <v>256000</v>
      </c>
      <c r="C16581">
        <v>0</v>
      </c>
      <c r="D16581">
        <v>0</v>
      </c>
      <c r="E16581">
        <v>0</v>
      </c>
      <c r="F16581" s="4">
        <f t="shared" si="259"/>
        <v>0</v>
      </c>
    </row>
    <row r="16582" spans="1:6" x14ac:dyDescent="0.3">
      <c r="A16582" t="s">
        <v>17142</v>
      </c>
      <c r="B16582">
        <v>2695380</v>
      </c>
      <c r="C16582">
        <v>2380000</v>
      </c>
      <c r="D16582">
        <v>2954400</v>
      </c>
      <c r="E16582">
        <v>4962140</v>
      </c>
      <c r="F16582" s="4">
        <f t="shared" si="259"/>
        <v>3432180</v>
      </c>
    </row>
    <row r="16583" spans="1:6" x14ac:dyDescent="0.3">
      <c r="A16583" t="s">
        <v>17143</v>
      </c>
      <c r="B16583">
        <v>0</v>
      </c>
      <c r="C16583">
        <v>1231400</v>
      </c>
      <c r="D16583">
        <v>3740300</v>
      </c>
      <c r="E16583">
        <v>0</v>
      </c>
      <c r="F16583" s="4">
        <f t="shared" si="259"/>
        <v>1657233.3333333333</v>
      </c>
    </row>
    <row r="16584" spans="1:6" x14ac:dyDescent="0.3">
      <c r="A16584" t="s">
        <v>17144</v>
      </c>
      <c r="B16584">
        <v>0</v>
      </c>
      <c r="C16584">
        <v>729450</v>
      </c>
      <c r="D16584">
        <v>368550</v>
      </c>
      <c r="E16584">
        <v>370000</v>
      </c>
      <c r="F16584" s="4">
        <f t="shared" si="259"/>
        <v>489333.33333333331</v>
      </c>
    </row>
    <row r="16585" spans="1:6" x14ac:dyDescent="0.3">
      <c r="A16585" t="s">
        <v>17145</v>
      </c>
      <c r="B16585">
        <v>3180430</v>
      </c>
      <c r="C16585">
        <v>2289740</v>
      </c>
      <c r="D16585">
        <v>3241100</v>
      </c>
      <c r="E16585">
        <v>2813080</v>
      </c>
      <c r="F16585" s="4">
        <f t="shared" si="259"/>
        <v>2781306.6666666665</v>
      </c>
    </row>
    <row r="16586" spans="1:6" x14ac:dyDescent="0.3">
      <c r="A16586" t="s">
        <v>17146</v>
      </c>
      <c r="B16586">
        <v>0</v>
      </c>
      <c r="C16586">
        <v>0</v>
      </c>
      <c r="D16586">
        <v>467740</v>
      </c>
      <c r="E16586">
        <v>0</v>
      </c>
      <c r="F16586" s="4">
        <f t="shared" si="259"/>
        <v>155913.33333333334</v>
      </c>
    </row>
    <row r="16587" spans="1:6" x14ac:dyDescent="0.3">
      <c r="A16587" t="s">
        <v>17147</v>
      </c>
      <c r="B16587">
        <v>2038400</v>
      </c>
      <c r="C16587">
        <v>2071160</v>
      </c>
      <c r="D16587">
        <v>4074840</v>
      </c>
      <c r="E16587">
        <v>4886900</v>
      </c>
      <c r="F16587" s="4">
        <f t="shared" si="259"/>
        <v>3677633.3333333335</v>
      </c>
    </row>
    <row r="16588" spans="1:6" x14ac:dyDescent="0.3">
      <c r="A16588" t="s">
        <v>17148</v>
      </c>
      <c r="B16588">
        <v>0</v>
      </c>
      <c r="C16588">
        <v>791700</v>
      </c>
      <c r="D16588">
        <v>234600</v>
      </c>
      <c r="E16588">
        <v>0</v>
      </c>
      <c r="F16588" s="4">
        <f t="shared" si="259"/>
        <v>342100</v>
      </c>
    </row>
    <row r="16589" spans="1:6" x14ac:dyDescent="0.3">
      <c r="A16589" t="s">
        <v>17149</v>
      </c>
      <c r="B16589">
        <v>0</v>
      </c>
      <c r="C16589">
        <v>0</v>
      </c>
      <c r="D16589">
        <v>425880</v>
      </c>
      <c r="E16589">
        <v>0</v>
      </c>
      <c r="F16589" s="4">
        <f t="shared" si="259"/>
        <v>141960</v>
      </c>
    </row>
    <row r="16590" spans="1:6" x14ac:dyDescent="0.3">
      <c r="A16590" t="s">
        <v>17150</v>
      </c>
      <c r="B16590">
        <v>0</v>
      </c>
      <c r="C16590">
        <v>364000</v>
      </c>
      <c r="D16590">
        <v>946520</v>
      </c>
      <c r="E16590">
        <v>641920</v>
      </c>
      <c r="F16590" s="4">
        <f t="shared" si="259"/>
        <v>650813.33333333337</v>
      </c>
    </row>
    <row r="16591" spans="1:6" x14ac:dyDescent="0.3">
      <c r="A16591" t="s">
        <v>17151</v>
      </c>
      <c r="B16591">
        <v>1368460</v>
      </c>
      <c r="C16591">
        <v>461370</v>
      </c>
      <c r="D16591">
        <v>0</v>
      </c>
      <c r="E16591">
        <v>2219100</v>
      </c>
      <c r="F16591" s="4">
        <f t="shared" si="259"/>
        <v>893490</v>
      </c>
    </row>
    <row r="16592" spans="1:6" x14ac:dyDescent="0.3">
      <c r="A16592" t="s">
        <v>17152</v>
      </c>
      <c r="B16592">
        <v>0</v>
      </c>
      <c r="C16592">
        <v>1202160</v>
      </c>
      <c r="D16592">
        <v>0</v>
      </c>
      <c r="E16592">
        <v>0</v>
      </c>
      <c r="F16592" s="4">
        <f t="shared" si="259"/>
        <v>400720</v>
      </c>
    </row>
    <row r="16593" spans="1:6" x14ac:dyDescent="0.3">
      <c r="A16593" t="s">
        <v>17153</v>
      </c>
      <c r="B16593">
        <v>533000</v>
      </c>
      <c r="C16593">
        <v>423950</v>
      </c>
      <c r="D16593">
        <v>773730</v>
      </c>
      <c r="E16593">
        <v>1520180</v>
      </c>
      <c r="F16593" s="4">
        <f t="shared" si="259"/>
        <v>905953.33333333337</v>
      </c>
    </row>
    <row r="16594" spans="1:6" x14ac:dyDescent="0.3">
      <c r="A16594" t="s">
        <v>17154</v>
      </c>
      <c r="B16594">
        <v>256000</v>
      </c>
      <c r="C16594">
        <v>823180</v>
      </c>
      <c r="D16594">
        <v>0</v>
      </c>
      <c r="E16594">
        <v>0</v>
      </c>
      <c r="F16594" s="4">
        <f t="shared" si="259"/>
        <v>274393.33333333331</v>
      </c>
    </row>
    <row r="16595" spans="1:6" x14ac:dyDescent="0.3">
      <c r="A16595" t="s">
        <v>17155</v>
      </c>
      <c r="B16595">
        <v>0</v>
      </c>
      <c r="C16595">
        <v>0</v>
      </c>
      <c r="D16595">
        <v>234600</v>
      </c>
      <c r="E16595">
        <v>0</v>
      </c>
      <c r="F16595" s="4">
        <f t="shared" si="259"/>
        <v>78200</v>
      </c>
    </row>
    <row r="16596" spans="1:6" x14ac:dyDescent="0.3">
      <c r="A16596" t="s">
        <v>17156</v>
      </c>
      <c r="B16596">
        <v>2540800</v>
      </c>
      <c r="C16596">
        <v>3943030</v>
      </c>
      <c r="D16596">
        <v>2056480</v>
      </c>
      <c r="E16596">
        <v>2311020</v>
      </c>
      <c r="F16596" s="4">
        <f t="shared" si="259"/>
        <v>2770176.6666666665</v>
      </c>
    </row>
    <row r="16597" spans="1:6" x14ac:dyDescent="0.3">
      <c r="A16597" t="s">
        <v>17157</v>
      </c>
      <c r="B16597">
        <v>382200</v>
      </c>
      <c r="C16597">
        <v>0</v>
      </c>
      <c r="D16597">
        <v>0</v>
      </c>
      <c r="E16597">
        <v>357000</v>
      </c>
      <c r="F16597" s="4">
        <f t="shared" si="259"/>
        <v>119000</v>
      </c>
    </row>
    <row r="16598" spans="1:6" x14ac:dyDescent="0.3">
      <c r="A16598" t="s">
        <v>230</v>
      </c>
      <c r="B16598">
        <v>0</v>
      </c>
      <c r="C16598">
        <v>491400</v>
      </c>
      <c r="D16598">
        <v>1475250</v>
      </c>
      <c r="E16598">
        <v>2246910</v>
      </c>
      <c r="F16598" s="4">
        <f t="shared" si="259"/>
        <v>1404520</v>
      </c>
    </row>
    <row r="16599" spans="1:6" x14ac:dyDescent="0.3">
      <c r="A16599" t="s">
        <v>17158</v>
      </c>
      <c r="B16599">
        <v>0</v>
      </c>
      <c r="C16599">
        <v>3350000</v>
      </c>
      <c r="D16599">
        <v>2353600</v>
      </c>
      <c r="E16599">
        <v>2081160</v>
      </c>
      <c r="F16599" s="4">
        <f t="shared" si="259"/>
        <v>2594920</v>
      </c>
    </row>
    <row r="16600" spans="1:6" x14ac:dyDescent="0.3">
      <c r="A16600" t="s">
        <v>17159</v>
      </c>
      <c r="B16600">
        <v>0</v>
      </c>
      <c r="C16600">
        <v>516650</v>
      </c>
      <c r="D16600">
        <v>234600</v>
      </c>
      <c r="E16600">
        <v>977340</v>
      </c>
      <c r="F16600" s="4">
        <f t="shared" si="259"/>
        <v>576196.66666666663</v>
      </c>
    </row>
    <row r="16601" spans="1:6" x14ac:dyDescent="0.3">
      <c r="A16601" t="s">
        <v>17160</v>
      </c>
      <c r="B16601">
        <v>0</v>
      </c>
      <c r="C16601">
        <v>1427260</v>
      </c>
      <c r="D16601">
        <v>0</v>
      </c>
      <c r="E16601">
        <v>1024480</v>
      </c>
      <c r="F16601" s="4">
        <f t="shared" si="259"/>
        <v>817246.66666666663</v>
      </c>
    </row>
    <row r="16602" spans="1:6" x14ac:dyDescent="0.3">
      <c r="A16602" t="s">
        <v>17161</v>
      </c>
      <c r="B16602">
        <v>0</v>
      </c>
      <c r="C16602">
        <v>4087660</v>
      </c>
      <c r="D16602">
        <v>322140</v>
      </c>
      <c r="E16602">
        <v>0</v>
      </c>
      <c r="F16602" s="4">
        <f t="shared" si="259"/>
        <v>1469933.3333333333</v>
      </c>
    </row>
    <row r="16603" spans="1:6" x14ac:dyDescent="0.3">
      <c r="A16603" t="s">
        <v>17162</v>
      </c>
      <c r="B16603">
        <v>160000</v>
      </c>
      <c r="C16603">
        <v>570360</v>
      </c>
      <c r="D16603">
        <v>234600</v>
      </c>
      <c r="E16603">
        <v>402000</v>
      </c>
      <c r="F16603" s="4">
        <f t="shared" si="259"/>
        <v>402320</v>
      </c>
    </row>
    <row r="16604" spans="1:6" x14ac:dyDescent="0.3">
      <c r="A16604" t="s">
        <v>17163</v>
      </c>
      <c r="B16604">
        <v>0</v>
      </c>
      <c r="C16604">
        <v>556920</v>
      </c>
      <c r="D16604">
        <v>0</v>
      </c>
      <c r="E16604">
        <v>0</v>
      </c>
      <c r="F16604" s="4">
        <f t="shared" si="259"/>
        <v>185640</v>
      </c>
    </row>
    <row r="16605" spans="1:6" x14ac:dyDescent="0.3">
      <c r="A16605" t="s">
        <v>17164</v>
      </c>
      <c r="B16605">
        <v>0</v>
      </c>
      <c r="C16605">
        <v>0</v>
      </c>
      <c r="D16605">
        <v>370000</v>
      </c>
      <c r="E16605">
        <v>386000</v>
      </c>
      <c r="F16605" s="4">
        <f t="shared" si="259"/>
        <v>252000</v>
      </c>
    </row>
    <row r="16606" spans="1:6" x14ac:dyDescent="0.3">
      <c r="A16606" t="s">
        <v>17165</v>
      </c>
      <c r="B16606">
        <v>5494300</v>
      </c>
      <c r="C16606">
        <v>4296820</v>
      </c>
      <c r="D16606">
        <v>4613510</v>
      </c>
      <c r="E16606">
        <v>4389890</v>
      </c>
      <c r="F16606" s="4">
        <f t="shared" si="259"/>
        <v>4433406.666666667</v>
      </c>
    </row>
    <row r="16607" spans="1:6" x14ac:dyDescent="0.3">
      <c r="A16607" t="s">
        <v>17166</v>
      </c>
      <c r="B16607">
        <v>0</v>
      </c>
      <c r="C16607">
        <v>1266720</v>
      </c>
      <c r="D16607">
        <v>499590</v>
      </c>
      <c r="E16607">
        <v>148330</v>
      </c>
      <c r="F16607" s="4">
        <f t="shared" si="259"/>
        <v>638213.33333333337</v>
      </c>
    </row>
    <row r="16608" spans="1:6" x14ac:dyDescent="0.3">
      <c r="A16608" t="s">
        <v>17167</v>
      </c>
      <c r="B16608">
        <v>572000</v>
      </c>
      <c r="C16608">
        <v>0</v>
      </c>
      <c r="D16608">
        <v>0</v>
      </c>
      <c r="E16608">
        <v>1224800</v>
      </c>
      <c r="F16608" s="4">
        <f t="shared" si="259"/>
        <v>408266.66666666669</v>
      </c>
    </row>
    <row r="16609" spans="1:6" x14ac:dyDescent="0.3">
      <c r="A16609" t="s">
        <v>17168</v>
      </c>
      <c r="B16609">
        <v>941210</v>
      </c>
      <c r="C16609">
        <v>0</v>
      </c>
      <c r="D16609">
        <v>228000</v>
      </c>
      <c r="E16609">
        <v>0</v>
      </c>
      <c r="F16609" s="4">
        <f t="shared" si="259"/>
        <v>76000</v>
      </c>
    </row>
    <row r="16610" spans="1:6" x14ac:dyDescent="0.3">
      <c r="A16610" t="s">
        <v>17169</v>
      </c>
      <c r="B16610">
        <v>0</v>
      </c>
      <c r="C16610">
        <v>1694630</v>
      </c>
      <c r="D16610">
        <v>618800</v>
      </c>
      <c r="E16610">
        <v>1364280</v>
      </c>
      <c r="F16610" s="4">
        <f t="shared" si="259"/>
        <v>1225903.3333333333</v>
      </c>
    </row>
    <row r="16611" spans="1:6" x14ac:dyDescent="0.3">
      <c r="A16611" t="s">
        <v>17170</v>
      </c>
      <c r="B16611">
        <v>4485560</v>
      </c>
      <c r="C16611">
        <v>3991600</v>
      </c>
      <c r="D16611">
        <v>3936660</v>
      </c>
      <c r="E16611">
        <v>7329260</v>
      </c>
      <c r="F16611" s="4">
        <f t="shared" si="259"/>
        <v>5085840</v>
      </c>
    </row>
    <row r="16612" spans="1:6" x14ac:dyDescent="0.3">
      <c r="A16612" t="s">
        <v>17171</v>
      </c>
      <c r="B16612">
        <v>2540200</v>
      </c>
      <c r="C16612">
        <v>3202880</v>
      </c>
      <c r="D16612">
        <v>3700000</v>
      </c>
      <c r="E16612">
        <v>2437800</v>
      </c>
      <c r="F16612" s="4">
        <f t="shared" si="259"/>
        <v>3113560</v>
      </c>
    </row>
    <row r="16613" spans="1:6" x14ac:dyDescent="0.3">
      <c r="A16613" t="s">
        <v>17172</v>
      </c>
      <c r="B16613">
        <v>3432080</v>
      </c>
      <c r="C16613">
        <v>4431480</v>
      </c>
      <c r="D16613">
        <v>3722360</v>
      </c>
      <c r="E16613">
        <v>2591880</v>
      </c>
      <c r="F16613" s="4">
        <f t="shared" si="259"/>
        <v>3581906.6666666665</v>
      </c>
    </row>
    <row r="16614" spans="1:6" x14ac:dyDescent="0.3">
      <c r="A16614" t="s">
        <v>17173</v>
      </c>
      <c r="B16614">
        <v>13595470</v>
      </c>
      <c r="C16614">
        <v>12518870</v>
      </c>
      <c r="D16614">
        <v>15963300</v>
      </c>
      <c r="E16614">
        <v>11090250</v>
      </c>
      <c r="F16614" s="4">
        <f t="shared" si="259"/>
        <v>13190806.666666666</v>
      </c>
    </row>
    <row r="16615" spans="1:6" x14ac:dyDescent="0.3">
      <c r="A16615" t="s">
        <v>17174</v>
      </c>
      <c r="B16615">
        <v>10317150</v>
      </c>
      <c r="C16615">
        <v>8480280</v>
      </c>
      <c r="D16615">
        <v>10286330</v>
      </c>
      <c r="E16615">
        <v>10656000</v>
      </c>
      <c r="F16615" s="4">
        <f t="shared" si="259"/>
        <v>9807536.666666666</v>
      </c>
    </row>
    <row r="16616" spans="1:6" x14ac:dyDescent="0.3">
      <c r="A16616" t="s">
        <v>17175</v>
      </c>
      <c r="B16616">
        <v>0</v>
      </c>
      <c r="C16616">
        <v>1299480</v>
      </c>
      <c r="D16616">
        <v>755300</v>
      </c>
      <c r="E16616">
        <v>632270</v>
      </c>
      <c r="F16616" s="4">
        <f t="shared" si="259"/>
        <v>895683.33333333337</v>
      </c>
    </row>
    <row r="16617" spans="1:6" x14ac:dyDescent="0.3">
      <c r="A16617" t="s">
        <v>17176</v>
      </c>
      <c r="B16617">
        <v>0</v>
      </c>
      <c r="C16617">
        <v>2256400</v>
      </c>
      <c r="D16617">
        <v>2160880</v>
      </c>
      <c r="E16617">
        <v>2191566</v>
      </c>
      <c r="F16617" s="4">
        <f t="shared" si="259"/>
        <v>2202948.6666666665</v>
      </c>
    </row>
    <row r="16618" spans="1:6" x14ac:dyDescent="0.3">
      <c r="A16618" t="s">
        <v>17177</v>
      </c>
      <c r="B16618">
        <v>561000</v>
      </c>
      <c r="C16618">
        <v>4375000</v>
      </c>
      <c r="D16618">
        <v>2105900</v>
      </c>
      <c r="E16618">
        <v>2109820</v>
      </c>
      <c r="F16618" s="4">
        <f t="shared" si="259"/>
        <v>2863573.3333333335</v>
      </c>
    </row>
    <row r="16619" spans="1:6" x14ac:dyDescent="0.3">
      <c r="A16619" t="s">
        <v>17178</v>
      </c>
      <c r="B16619">
        <v>0</v>
      </c>
      <c r="C16619">
        <v>535100</v>
      </c>
      <c r="D16619">
        <v>1727650</v>
      </c>
      <c r="E16619">
        <v>1576700</v>
      </c>
      <c r="F16619" s="4">
        <f t="shared" si="259"/>
        <v>1279816.6666666667</v>
      </c>
    </row>
    <row r="16620" spans="1:6" x14ac:dyDescent="0.3">
      <c r="A16620" t="s">
        <v>17179</v>
      </c>
      <c r="B16620">
        <v>256000</v>
      </c>
      <c r="C16620">
        <v>1032800</v>
      </c>
      <c r="D16620">
        <v>3621700</v>
      </c>
      <c r="E16620">
        <v>1662286</v>
      </c>
      <c r="F16620" s="4">
        <f t="shared" si="259"/>
        <v>2105595.3333333335</v>
      </c>
    </row>
    <row r="16621" spans="1:6" x14ac:dyDescent="0.3">
      <c r="A16621" t="s">
        <v>17180</v>
      </c>
      <c r="B16621">
        <v>562000</v>
      </c>
      <c r="C16621">
        <v>766200</v>
      </c>
      <c r="D16621">
        <v>1212790</v>
      </c>
      <c r="E16621">
        <v>256000</v>
      </c>
      <c r="F16621" s="4">
        <f t="shared" si="259"/>
        <v>744996.66666666663</v>
      </c>
    </row>
    <row r="16622" spans="1:6" x14ac:dyDescent="0.3">
      <c r="A16622" t="s">
        <v>17181</v>
      </c>
      <c r="B16622">
        <v>432400</v>
      </c>
      <c r="C16622">
        <v>0</v>
      </c>
      <c r="D16622">
        <v>1254000</v>
      </c>
      <c r="E16622">
        <v>650180</v>
      </c>
      <c r="F16622" s="4">
        <f t="shared" si="259"/>
        <v>634726.66666666663</v>
      </c>
    </row>
    <row r="16623" spans="1:6" x14ac:dyDescent="0.3">
      <c r="A16623" t="s">
        <v>17182</v>
      </c>
      <c r="B16623">
        <v>0</v>
      </c>
      <c r="C16623">
        <v>719430</v>
      </c>
      <c r="D16623">
        <v>419100</v>
      </c>
      <c r="E16623">
        <v>410000</v>
      </c>
      <c r="F16623" s="4">
        <f t="shared" si="259"/>
        <v>516176.66666666669</v>
      </c>
    </row>
    <row r="16624" spans="1:6" x14ac:dyDescent="0.3">
      <c r="A16624" t="s">
        <v>17183</v>
      </c>
      <c r="B16624">
        <v>2996280</v>
      </c>
      <c r="C16624">
        <v>1110000</v>
      </c>
      <c r="D16624">
        <v>7069740</v>
      </c>
      <c r="E16624">
        <v>820000</v>
      </c>
      <c r="F16624" s="4">
        <f t="shared" si="259"/>
        <v>2999913.3333333335</v>
      </c>
    </row>
    <row r="16625" spans="1:6" x14ac:dyDescent="0.3">
      <c r="A16625" t="s">
        <v>17184</v>
      </c>
      <c r="B16625">
        <v>764400</v>
      </c>
      <c r="C16625">
        <v>2118670</v>
      </c>
      <c r="D16625">
        <v>2082080</v>
      </c>
      <c r="E16625">
        <v>2602600</v>
      </c>
      <c r="F16625" s="4">
        <f t="shared" si="259"/>
        <v>2267783.3333333335</v>
      </c>
    </row>
    <row r="16626" spans="1:6" x14ac:dyDescent="0.3">
      <c r="A16626" t="s">
        <v>17185</v>
      </c>
      <c r="B16626">
        <v>2397720</v>
      </c>
      <c r="C16626">
        <v>9409680</v>
      </c>
      <c r="D16626">
        <v>7322710</v>
      </c>
      <c r="E16626">
        <v>5392960</v>
      </c>
      <c r="F16626" s="4">
        <f t="shared" si="259"/>
        <v>7375116.666666667</v>
      </c>
    </row>
    <row r="16627" spans="1:6" x14ac:dyDescent="0.3">
      <c r="A16627" t="s">
        <v>17186</v>
      </c>
      <c r="B16627">
        <v>770850</v>
      </c>
      <c r="C16627">
        <v>730000</v>
      </c>
      <c r="D16627">
        <v>687840</v>
      </c>
      <c r="E16627">
        <v>971560</v>
      </c>
      <c r="F16627" s="4">
        <f t="shared" si="259"/>
        <v>796466.66666666663</v>
      </c>
    </row>
    <row r="16628" spans="1:6" x14ac:dyDescent="0.3">
      <c r="A16628" t="s">
        <v>17187</v>
      </c>
      <c r="B16628">
        <v>160000</v>
      </c>
      <c r="C16628">
        <v>160000</v>
      </c>
      <c r="D16628">
        <v>730360</v>
      </c>
      <c r="E16628">
        <v>0</v>
      </c>
      <c r="F16628" s="4">
        <f t="shared" si="259"/>
        <v>296786.66666666669</v>
      </c>
    </row>
    <row r="16629" spans="1:6" x14ac:dyDescent="0.3">
      <c r="A16629" t="s">
        <v>17188</v>
      </c>
      <c r="B16629">
        <v>0</v>
      </c>
      <c r="C16629">
        <v>1297100</v>
      </c>
      <c r="D16629">
        <v>251160</v>
      </c>
      <c r="E16629">
        <v>0</v>
      </c>
      <c r="F16629" s="4">
        <f t="shared" si="259"/>
        <v>516086.66666666669</v>
      </c>
    </row>
    <row r="16630" spans="1:6" x14ac:dyDescent="0.3">
      <c r="A16630" t="s">
        <v>17189</v>
      </c>
      <c r="B16630">
        <v>1483190</v>
      </c>
      <c r="C16630">
        <v>2768490</v>
      </c>
      <c r="D16630">
        <v>1967490</v>
      </c>
      <c r="E16630">
        <v>2588890</v>
      </c>
      <c r="F16630" s="4">
        <f t="shared" si="259"/>
        <v>2441623.3333333335</v>
      </c>
    </row>
    <row r="16631" spans="1:6" x14ac:dyDescent="0.3">
      <c r="A16631" t="s">
        <v>17190</v>
      </c>
      <c r="B16631">
        <v>730510</v>
      </c>
      <c r="C16631">
        <v>470280</v>
      </c>
      <c r="D16631">
        <v>0</v>
      </c>
      <c r="E16631">
        <v>0</v>
      </c>
      <c r="F16631" s="4">
        <f t="shared" si="259"/>
        <v>156760</v>
      </c>
    </row>
    <row r="16632" spans="1:6" x14ac:dyDescent="0.3">
      <c r="A16632" t="s">
        <v>17191</v>
      </c>
      <c r="B16632">
        <v>0</v>
      </c>
      <c r="C16632">
        <v>0</v>
      </c>
      <c r="D16632">
        <v>286000</v>
      </c>
      <c r="E16632">
        <v>0</v>
      </c>
      <c r="F16632" s="4">
        <f t="shared" si="259"/>
        <v>95333.333333333328</v>
      </c>
    </row>
    <row r="16633" spans="1:6" x14ac:dyDescent="0.3">
      <c r="A16633" t="s">
        <v>17192</v>
      </c>
      <c r="B16633">
        <v>11382340</v>
      </c>
      <c r="C16633">
        <v>11945850</v>
      </c>
      <c r="D16633">
        <v>8117480</v>
      </c>
      <c r="E16633">
        <v>8865200</v>
      </c>
      <c r="F16633" s="4">
        <f t="shared" si="259"/>
        <v>9642843.333333334</v>
      </c>
    </row>
    <row r="16634" spans="1:6" x14ac:dyDescent="0.3">
      <c r="A16634" t="s">
        <v>17193</v>
      </c>
      <c r="B16634">
        <v>0</v>
      </c>
      <c r="C16634">
        <v>0</v>
      </c>
      <c r="D16634">
        <v>286650</v>
      </c>
      <c r="E16634">
        <v>573300</v>
      </c>
      <c r="F16634" s="4">
        <f t="shared" si="259"/>
        <v>286650</v>
      </c>
    </row>
    <row r="16635" spans="1:6" x14ac:dyDescent="0.3">
      <c r="A16635" t="s">
        <v>17194</v>
      </c>
      <c r="B16635">
        <v>1964500</v>
      </c>
      <c r="C16635">
        <v>0</v>
      </c>
      <c r="D16635">
        <v>2452400</v>
      </c>
      <c r="E16635">
        <v>0</v>
      </c>
      <c r="F16635" s="4">
        <f t="shared" si="259"/>
        <v>817466.66666666663</v>
      </c>
    </row>
    <row r="16636" spans="1:6" x14ac:dyDescent="0.3">
      <c r="A16636" t="s">
        <v>17195</v>
      </c>
      <c r="B16636">
        <v>1384280</v>
      </c>
      <c r="C16636">
        <v>1104000</v>
      </c>
      <c r="D16636">
        <v>322140</v>
      </c>
      <c r="E16636">
        <v>820000</v>
      </c>
      <c r="F16636" s="4">
        <f t="shared" si="259"/>
        <v>748713.33333333337</v>
      </c>
    </row>
    <row r="16637" spans="1:6" x14ac:dyDescent="0.3">
      <c r="A16637" t="s">
        <v>409</v>
      </c>
      <c r="B16637">
        <v>763490</v>
      </c>
      <c r="C16637">
        <v>382200</v>
      </c>
      <c r="D16637">
        <v>754390</v>
      </c>
      <c r="E16637">
        <v>959830</v>
      </c>
      <c r="F16637" s="4">
        <f t="shared" si="259"/>
        <v>698806.66666666663</v>
      </c>
    </row>
    <row r="16638" spans="1:6" x14ac:dyDescent="0.3">
      <c r="A16638" t="s">
        <v>17196</v>
      </c>
      <c r="B16638">
        <v>823900</v>
      </c>
      <c r="C16638">
        <v>1424150</v>
      </c>
      <c r="D16638">
        <v>0</v>
      </c>
      <c r="E16638">
        <v>0</v>
      </c>
      <c r="F16638" s="4">
        <f t="shared" si="259"/>
        <v>474716.66666666669</v>
      </c>
    </row>
    <row r="16639" spans="1:6" x14ac:dyDescent="0.3">
      <c r="A16639" t="s">
        <v>448</v>
      </c>
      <c r="B16639">
        <v>1121800</v>
      </c>
      <c r="C16639">
        <v>2501090</v>
      </c>
      <c r="D16639">
        <v>2007460</v>
      </c>
      <c r="E16639">
        <v>4122480</v>
      </c>
      <c r="F16639" s="4">
        <f t="shared" si="259"/>
        <v>2877010</v>
      </c>
    </row>
    <row r="16640" spans="1:6" x14ac:dyDescent="0.3">
      <c r="A16640" t="s">
        <v>17197</v>
      </c>
      <c r="B16640">
        <v>2516150</v>
      </c>
      <c r="C16640">
        <v>2395400</v>
      </c>
      <c r="D16640">
        <v>2082990</v>
      </c>
      <c r="E16640">
        <v>2074560</v>
      </c>
      <c r="F16640" s="4">
        <f t="shared" si="259"/>
        <v>2184316.6666666665</v>
      </c>
    </row>
    <row r="16641" spans="1:6" x14ac:dyDescent="0.3">
      <c r="A16641" t="s">
        <v>17198</v>
      </c>
      <c r="B16641">
        <v>2548880</v>
      </c>
      <c r="C16641">
        <v>2891240</v>
      </c>
      <c r="D16641">
        <v>2494280</v>
      </c>
      <c r="E16641">
        <v>5007000</v>
      </c>
      <c r="F16641" s="4">
        <f t="shared" si="259"/>
        <v>3464173.3333333335</v>
      </c>
    </row>
    <row r="16642" spans="1:6" x14ac:dyDescent="0.3">
      <c r="A16642" t="s">
        <v>17199</v>
      </c>
      <c r="B16642">
        <v>0</v>
      </c>
      <c r="C16642">
        <v>350000</v>
      </c>
      <c r="D16642">
        <v>0</v>
      </c>
      <c r="E16642">
        <v>0</v>
      </c>
      <c r="F16642" s="4">
        <f t="shared" si="259"/>
        <v>116666.66666666667</v>
      </c>
    </row>
    <row r="16643" spans="1:6" x14ac:dyDescent="0.3">
      <c r="A16643" t="s">
        <v>17200</v>
      </c>
      <c r="B16643">
        <v>857540</v>
      </c>
      <c r="C16643">
        <v>1480000</v>
      </c>
      <c r="D16643">
        <v>0</v>
      </c>
      <c r="E16643">
        <v>0</v>
      </c>
      <c r="F16643" s="4">
        <f t="shared" ref="F16643:F16706" si="260">SUM(C16643:E16643)/3</f>
        <v>493333.33333333331</v>
      </c>
    </row>
    <row r="16644" spans="1:6" x14ac:dyDescent="0.3">
      <c r="A16644" t="s">
        <v>17201</v>
      </c>
      <c r="B16644">
        <v>2085720</v>
      </c>
      <c r="C16644">
        <v>3560300</v>
      </c>
      <c r="D16644">
        <v>3231740</v>
      </c>
      <c r="E16644">
        <v>2653600</v>
      </c>
      <c r="F16644" s="4">
        <f t="shared" si="260"/>
        <v>3148546.6666666665</v>
      </c>
    </row>
    <row r="16645" spans="1:6" x14ac:dyDescent="0.3">
      <c r="A16645" t="s">
        <v>17202</v>
      </c>
      <c r="B16645">
        <v>0</v>
      </c>
      <c r="C16645">
        <v>460000</v>
      </c>
      <c r="D16645">
        <v>0</v>
      </c>
      <c r="E16645">
        <v>0</v>
      </c>
      <c r="F16645" s="4">
        <f t="shared" si="260"/>
        <v>153333.33333333334</v>
      </c>
    </row>
    <row r="16646" spans="1:6" x14ac:dyDescent="0.3">
      <c r="A16646" t="s">
        <v>17203</v>
      </c>
      <c r="B16646">
        <v>781950</v>
      </c>
      <c r="C16646">
        <v>1440160</v>
      </c>
      <c r="D16646">
        <v>1665300</v>
      </c>
      <c r="E16646">
        <v>1617980</v>
      </c>
      <c r="F16646" s="4">
        <f t="shared" si="260"/>
        <v>1574480</v>
      </c>
    </row>
    <row r="16647" spans="1:6" x14ac:dyDescent="0.3">
      <c r="A16647" t="s">
        <v>17204</v>
      </c>
      <c r="B16647">
        <v>0</v>
      </c>
      <c r="C16647">
        <v>2341500</v>
      </c>
      <c r="D16647">
        <v>1077440</v>
      </c>
      <c r="E16647">
        <v>2265080</v>
      </c>
      <c r="F16647" s="4">
        <f t="shared" si="260"/>
        <v>1894673.3333333333</v>
      </c>
    </row>
    <row r="16648" spans="1:6" x14ac:dyDescent="0.3">
      <c r="A16648" t="s">
        <v>17205</v>
      </c>
      <c r="B16648">
        <v>0</v>
      </c>
      <c r="C16648">
        <v>0</v>
      </c>
      <c r="D16648">
        <v>1839450</v>
      </c>
      <c r="E16648">
        <v>500500</v>
      </c>
      <c r="F16648" s="4">
        <f t="shared" si="260"/>
        <v>779983.33333333337</v>
      </c>
    </row>
    <row r="16649" spans="1:6" x14ac:dyDescent="0.3">
      <c r="A16649" t="s">
        <v>17206</v>
      </c>
      <c r="B16649">
        <v>0</v>
      </c>
      <c r="C16649">
        <v>0</v>
      </c>
      <c r="D16649">
        <v>2053800</v>
      </c>
      <c r="E16649">
        <v>0</v>
      </c>
      <c r="F16649" s="4">
        <f t="shared" si="260"/>
        <v>684600</v>
      </c>
    </row>
    <row r="16650" spans="1:6" x14ac:dyDescent="0.3">
      <c r="A16650" t="s">
        <v>529</v>
      </c>
      <c r="B16650">
        <v>0</v>
      </c>
      <c r="C16650">
        <v>2090360</v>
      </c>
      <c r="D16650">
        <v>1345680</v>
      </c>
      <c r="E16650">
        <v>932700</v>
      </c>
      <c r="F16650" s="4">
        <f t="shared" si="260"/>
        <v>1456246.6666666667</v>
      </c>
    </row>
    <row r="16651" spans="1:6" x14ac:dyDescent="0.3">
      <c r="A16651" t="s">
        <v>17207</v>
      </c>
      <c r="B16651">
        <v>970060</v>
      </c>
      <c r="C16651">
        <v>0</v>
      </c>
      <c r="D16651">
        <v>0</v>
      </c>
      <c r="E16651">
        <v>0</v>
      </c>
      <c r="F16651" s="4">
        <f t="shared" si="260"/>
        <v>0</v>
      </c>
    </row>
    <row r="16652" spans="1:6" x14ac:dyDescent="0.3">
      <c r="A16652" t="s">
        <v>17208</v>
      </c>
      <c r="B16652">
        <v>0</v>
      </c>
      <c r="C16652">
        <v>1004600</v>
      </c>
      <c r="D16652">
        <v>370000</v>
      </c>
      <c r="E16652">
        <v>970900</v>
      </c>
      <c r="F16652" s="4">
        <f t="shared" si="260"/>
        <v>781833.33333333337</v>
      </c>
    </row>
    <row r="16653" spans="1:6" x14ac:dyDescent="0.3">
      <c r="A16653" t="s">
        <v>17209</v>
      </c>
      <c r="B16653">
        <v>1084400</v>
      </c>
      <c r="C16653">
        <v>2007200</v>
      </c>
      <c r="D16653">
        <v>2222800</v>
      </c>
      <c r="E16653">
        <v>2277440</v>
      </c>
      <c r="F16653" s="4">
        <f t="shared" si="260"/>
        <v>2169146.6666666665</v>
      </c>
    </row>
    <row r="16654" spans="1:6" x14ac:dyDescent="0.3">
      <c r="A16654" t="s">
        <v>17210</v>
      </c>
      <c r="B16654">
        <v>1989800</v>
      </c>
      <c r="C16654">
        <v>848750</v>
      </c>
      <c r="D16654">
        <v>973700</v>
      </c>
      <c r="E16654">
        <v>2304400</v>
      </c>
      <c r="F16654" s="4">
        <f t="shared" si="260"/>
        <v>1375616.6666666667</v>
      </c>
    </row>
    <row r="16655" spans="1:6" x14ac:dyDescent="0.3">
      <c r="A16655" t="s">
        <v>17211</v>
      </c>
      <c r="B16655">
        <v>646100</v>
      </c>
      <c r="C16655">
        <v>1979590</v>
      </c>
      <c r="D16655">
        <v>0</v>
      </c>
      <c r="E16655">
        <v>0</v>
      </c>
      <c r="F16655" s="4">
        <f t="shared" si="260"/>
        <v>659863.33333333337</v>
      </c>
    </row>
    <row r="16656" spans="1:6" x14ac:dyDescent="0.3">
      <c r="A16656" t="s">
        <v>17212</v>
      </c>
      <c r="B16656">
        <v>6344090</v>
      </c>
      <c r="C16656">
        <v>5702000</v>
      </c>
      <c r="D16656">
        <v>13612040</v>
      </c>
      <c r="E16656">
        <v>6682650</v>
      </c>
      <c r="F16656" s="4">
        <f t="shared" si="260"/>
        <v>8665563.333333334</v>
      </c>
    </row>
    <row r="16657" spans="1:6" x14ac:dyDescent="0.3">
      <c r="A16657" t="s">
        <v>17213</v>
      </c>
      <c r="B16657">
        <v>2301820</v>
      </c>
      <c r="C16657">
        <v>1714570</v>
      </c>
      <c r="D16657">
        <v>1972260</v>
      </c>
      <c r="E16657">
        <v>797270</v>
      </c>
      <c r="F16657" s="4">
        <f t="shared" si="260"/>
        <v>1494700</v>
      </c>
    </row>
    <row r="16658" spans="1:6" x14ac:dyDescent="0.3">
      <c r="A16658" t="s">
        <v>17214</v>
      </c>
      <c r="B16658">
        <v>382200</v>
      </c>
      <c r="C16658">
        <v>382200</v>
      </c>
      <c r="D16658">
        <v>0</v>
      </c>
      <c r="E16658">
        <v>382200</v>
      </c>
      <c r="F16658" s="4">
        <f t="shared" si="260"/>
        <v>254800</v>
      </c>
    </row>
    <row r="16659" spans="1:6" x14ac:dyDescent="0.3">
      <c r="A16659" t="s">
        <v>17215</v>
      </c>
      <c r="B16659">
        <v>289380</v>
      </c>
      <c r="C16659">
        <v>0</v>
      </c>
      <c r="D16659">
        <v>0</v>
      </c>
      <c r="E16659">
        <v>0</v>
      </c>
      <c r="F16659" s="4">
        <f t="shared" si="260"/>
        <v>0</v>
      </c>
    </row>
    <row r="16660" spans="1:6" x14ac:dyDescent="0.3">
      <c r="A16660" t="s">
        <v>17216</v>
      </c>
      <c r="B16660">
        <v>2065700</v>
      </c>
      <c r="C16660">
        <v>2579280</v>
      </c>
      <c r="D16660">
        <v>423150</v>
      </c>
      <c r="E16660">
        <v>4226800</v>
      </c>
      <c r="F16660" s="4">
        <f t="shared" si="260"/>
        <v>2409743.3333333335</v>
      </c>
    </row>
    <row r="16661" spans="1:6" x14ac:dyDescent="0.3">
      <c r="A16661" t="s">
        <v>17217</v>
      </c>
      <c r="B16661">
        <v>0</v>
      </c>
      <c r="C16661">
        <v>482300</v>
      </c>
      <c r="D16661">
        <v>0</v>
      </c>
      <c r="E16661">
        <v>0</v>
      </c>
      <c r="F16661" s="4">
        <f t="shared" si="260"/>
        <v>160766.66666666666</v>
      </c>
    </row>
    <row r="16662" spans="1:6" x14ac:dyDescent="0.3">
      <c r="A16662" t="s">
        <v>17218</v>
      </c>
      <c r="B16662">
        <v>632000</v>
      </c>
      <c r="C16662">
        <v>1112930</v>
      </c>
      <c r="D16662">
        <v>1372610</v>
      </c>
      <c r="E16662">
        <v>838110</v>
      </c>
      <c r="F16662" s="4">
        <f t="shared" si="260"/>
        <v>1107883.3333333333</v>
      </c>
    </row>
    <row r="16663" spans="1:6" x14ac:dyDescent="0.3">
      <c r="A16663" t="s">
        <v>17219</v>
      </c>
      <c r="B16663">
        <v>0</v>
      </c>
      <c r="C16663">
        <v>1872690</v>
      </c>
      <c r="D16663">
        <v>711620</v>
      </c>
      <c r="E16663">
        <v>2811990</v>
      </c>
      <c r="F16663" s="4">
        <f t="shared" si="260"/>
        <v>1798766.6666666667</v>
      </c>
    </row>
    <row r="16664" spans="1:6" x14ac:dyDescent="0.3">
      <c r="A16664" t="s">
        <v>17220</v>
      </c>
      <c r="B16664">
        <v>0</v>
      </c>
      <c r="C16664">
        <v>0</v>
      </c>
      <c r="D16664">
        <v>221000</v>
      </c>
      <c r="E16664">
        <v>903040</v>
      </c>
      <c r="F16664" s="4">
        <f t="shared" si="260"/>
        <v>374680</v>
      </c>
    </row>
    <row r="16665" spans="1:6" x14ac:dyDescent="0.3">
      <c r="A16665" t="s">
        <v>17221</v>
      </c>
      <c r="B16665">
        <v>0</v>
      </c>
      <c r="C16665">
        <v>0</v>
      </c>
      <c r="D16665">
        <v>586040</v>
      </c>
      <c r="E16665">
        <v>0</v>
      </c>
      <c r="F16665" s="4">
        <f t="shared" si="260"/>
        <v>195346.66666666666</v>
      </c>
    </row>
    <row r="16666" spans="1:6" x14ac:dyDescent="0.3">
      <c r="A16666" t="s">
        <v>17222</v>
      </c>
      <c r="B16666">
        <v>0</v>
      </c>
      <c r="C16666">
        <v>382200</v>
      </c>
      <c r="D16666">
        <v>391000</v>
      </c>
      <c r="E16666">
        <v>382200</v>
      </c>
      <c r="F16666" s="4">
        <f t="shared" si="260"/>
        <v>385133.33333333331</v>
      </c>
    </row>
    <row r="16667" spans="1:6" x14ac:dyDescent="0.3">
      <c r="A16667" t="s">
        <v>17223</v>
      </c>
      <c r="B16667">
        <v>709800</v>
      </c>
      <c r="C16667">
        <v>382200</v>
      </c>
      <c r="D16667">
        <v>0</v>
      </c>
      <c r="E16667">
        <v>0</v>
      </c>
      <c r="F16667" s="4">
        <f t="shared" si="260"/>
        <v>127400</v>
      </c>
    </row>
    <row r="16668" spans="1:6" x14ac:dyDescent="0.3">
      <c r="A16668" t="s">
        <v>17224</v>
      </c>
      <c r="B16668">
        <v>160000</v>
      </c>
      <c r="C16668">
        <v>0</v>
      </c>
      <c r="D16668">
        <v>0</v>
      </c>
      <c r="E16668">
        <v>0</v>
      </c>
      <c r="F16668" s="4">
        <f t="shared" si="260"/>
        <v>0</v>
      </c>
    </row>
    <row r="16669" spans="1:6" x14ac:dyDescent="0.3">
      <c r="A16669" t="s">
        <v>17225</v>
      </c>
      <c r="B16669">
        <v>0</v>
      </c>
      <c r="C16669">
        <v>0</v>
      </c>
      <c r="D16669">
        <v>776160</v>
      </c>
      <c r="E16669">
        <v>1159900</v>
      </c>
      <c r="F16669" s="4">
        <f t="shared" si="260"/>
        <v>645353.33333333337</v>
      </c>
    </row>
    <row r="16670" spans="1:6" x14ac:dyDescent="0.3">
      <c r="A16670" t="s">
        <v>17226</v>
      </c>
      <c r="B16670">
        <v>1110040</v>
      </c>
      <c r="C16670">
        <v>2162000</v>
      </c>
      <c r="D16670">
        <v>6748110</v>
      </c>
      <c r="E16670">
        <v>2805950</v>
      </c>
      <c r="F16670" s="4">
        <f t="shared" si="260"/>
        <v>3905353.3333333335</v>
      </c>
    </row>
    <row r="16671" spans="1:6" x14ac:dyDescent="0.3">
      <c r="A16671" t="s">
        <v>17227</v>
      </c>
      <c r="B16671">
        <v>0</v>
      </c>
      <c r="C16671">
        <v>1480000</v>
      </c>
      <c r="D16671">
        <v>311100</v>
      </c>
      <c r="E16671">
        <v>0</v>
      </c>
      <c r="F16671" s="4">
        <f t="shared" si="260"/>
        <v>597033.33333333337</v>
      </c>
    </row>
    <row r="16672" spans="1:6" x14ac:dyDescent="0.3">
      <c r="A16672" t="s">
        <v>17228</v>
      </c>
      <c r="B16672">
        <v>0</v>
      </c>
      <c r="C16672">
        <v>0</v>
      </c>
      <c r="D16672">
        <v>538720</v>
      </c>
      <c r="E16672">
        <v>0</v>
      </c>
      <c r="F16672" s="4">
        <f t="shared" si="260"/>
        <v>179573.33333333334</v>
      </c>
    </row>
    <row r="16673" spans="1:6" x14ac:dyDescent="0.3">
      <c r="A16673" t="s">
        <v>17229</v>
      </c>
      <c r="B16673">
        <v>614250</v>
      </c>
      <c r="C16673">
        <v>0</v>
      </c>
      <c r="D16673">
        <v>1739740</v>
      </c>
      <c r="E16673">
        <v>402000</v>
      </c>
      <c r="F16673" s="4">
        <f t="shared" si="260"/>
        <v>713913.33333333337</v>
      </c>
    </row>
    <row r="16674" spans="1:6" x14ac:dyDescent="0.3">
      <c r="A16674" t="s">
        <v>17230</v>
      </c>
      <c r="B16674">
        <v>3145790</v>
      </c>
      <c r="C16674">
        <v>4049440</v>
      </c>
      <c r="D16674">
        <v>3924950</v>
      </c>
      <c r="E16674">
        <v>3041680</v>
      </c>
      <c r="F16674" s="4">
        <f t="shared" si="260"/>
        <v>3672023.3333333335</v>
      </c>
    </row>
    <row r="16675" spans="1:6" x14ac:dyDescent="0.3">
      <c r="A16675" t="s">
        <v>17231</v>
      </c>
      <c r="B16675">
        <v>667950</v>
      </c>
      <c r="C16675">
        <v>0</v>
      </c>
      <c r="D16675">
        <v>0</v>
      </c>
      <c r="E16675">
        <v>820000</v>
      </c>
      <c r="F16675" s="4">
        <f t="shared" si="260"/>
        <v>273333.33333333331</v>
      </c>
    </row>
    <row r="16676" spans="1:6" x14ac:dyDescent="0.3">
      <c r="A16676" t="s">
        <v>17232</v>
      </c>
      <c r="B16676">
        <v>994500</v>
      </c>
      <c r="C16676">
        <v>968000</v>
      </c>
      <c r="D16676">
        <v>0</v>
      </c>
      <c r="E16676">
        <v>820000</v>
      </c>
      <c r="F16676" s="4">
        <f t="shared" si="260"/>
        <v>596000</v>
      </c>
    </row>
    <row r="16677" spans="1:6" x14ac:dyDescent="0.3">
      <c r="A16677" t="s">
        <v>17233</v>
      </c>
      <c r="B16677">
        <v>2066980</v>
      </c>
      <c r="C16677">
        <v>2024750</v>
      </c>
      <c r="D16677">
        <v>2094400</v>
      </c>
      <c r="E16677">
        <v>2085560</v>
      </c>
      <c r="F16677" s="4">
        <f t="shared" si="260"/>
        <v>2068236.6666666667</v>
      </c>
    </row>
    <row r="16678" spans="1:6" x14ac:dyDescent="0.3">
      <c r="A16678" t="s">
        <v>17234</v>
      </c>
      <c r="B16678">
        <v>0</v>
      </c>
      <c r="C16678">
        <v>2816150</v>
      </c>
      <c r="D16678">
        <v>647680</v>
      </c>
      <c r="E16678">
        <v>2227600</v>
      </c>
      <c r="F16678" s="4">
        <f t="shared" si="260"/>
        <v>1897143.3333333333</v>
      </c>
    </row>
    <row r="16679" spans="1:6" x14ac:dyDescent="0.3">
      <c r="A16679" t="s">
        <v>17235</v>
      </c>
      <c r="B16679">
        <v>212940</v>
      </c>
      <c r="C16679">
        <v>0</v>
      </c>
      <c r="D16679">
        <v>0</v>
      </c>
      <c r="E16679">
        <v>234600</v>
      </c>
      <c r="F16679" s="4">
        <f t="shared" si="260"/>
        <v>78200</v>
      </c>
    </row>
    <row r="16680" spans="1:6" x14ac:dyDescent="0.3">
      <c r="A16680" t="s">
        <v>17236</v>
      </c>
      <c r="B16680">
        <v>0</v>
      </c>
      <c r="C16680">
        <v>0</v>
      </c>
      <c r="D16680">
        <v>1845480</v>
      </c>
      <c r="E16680">
        <v>518700</v>
      </c>
      <c r="F16680" s="4">
        <f t="shared" si="260"/>
        <v>788060</v>
      </c>
    </row>
    <row r="16681" spans="1:6" x14ac:dyDescent="0.3">
      <c r="A16681" t="s">
        <v>17237</v>
      </c>
      <c r="B16681">
        <v>0</v>
      </c>
      <c r="C16681">
        <v>1260350</v>
      </c>
      <c r="D16681">
        <v>482400</v>
      </c>
      <c r="E16681">
        <v>3046600</v>
      </c>
      <c r="F16681" s="4">
        <f t="shared" si="260"/>
        <v>1596450</v>
      </c>
    </row>
    <row r="16682" spans="1:6" x14ac:dyDescent="0.3">
      <c r="A16682" t="s">
        <v>17238</v>
      </c>
      <c r="B16682">
        <v>0</v>
      </c>
      <c r="C16682">
        <v>0</v>
      </c>
      <c r="D16682">
        <v>472600</v>
      </c>
      <c r="E16682">
        <v>0</v>
      </c>
      <c r="F16682" s="4">
        <f t="shared" si="260"/>
        <v>157533.33333333334</v>
      </c>
    </row>
    <row r="16683" spans="1:6" x14ac:dyDescent="0.3">
      <c r="A16683" t="s">
        <v>17239</v>
      </c>
      <c r="B16683">
        <v>411950</v>
      </c>
      <c r="C16683">
        <v>0</v>
      </c>
      <c r="D16683">
        <v>0</v>
      </c>
      <c r="E16683">
        <v>0</v>
      </c>
      <c r="F16683" s="4">
        <f t="shared" si="260"/>
        <v>0</v>
      </c>
    </row>
    <row r="16684" spans="1:6" x14ac:dyDescent="0.3">
      <c r="A16684" t="s">
        <v>17240</v>
      </c>
      <c r="B16684">
        <v>2019560</v>
      </c>
      <c r="C16684">
        <v>0</v>
      </c>
      <c r="D16684">
        <v>228000</v>
      </c>
      <c r="E16684">
        <v>3156560</v>
      </c>
      <c r="F16684" s="4">
        <f t="shared" si="260"/>
        <v>1128186.6666666667</v>
      </c>
    </row>
    <row r="16685" spans="1:6" x14ac:dyDescent="0.3">
      <c r="A16685" t="s">
        <v>17241</v>
      </c>
      <c r="B16685">
        <v>0</v>
      </c>
      <c r="C16685">
        <v>459320</v>
      </c>
      <c r="D16685">
        <v>483060</v>
      </c>
      <c r="E16685">
        <v>423150</v>
      </c>
      <c r="F16685" s="4">
        <f t="shared" si="260"/>
        <v>455176.66666666669</v>
      </c>
    </row>
    <row r="16686" spans="1:6" x14ac:dyDescent="0.3">
      <c r="A16686" t="s">
        <v>17242</v>
      </c>
      <c r="B16686">
        <v>0</v>
      </c>
      <c r="C16686">
        <v>26504450</v>
      </c>
      <c r="D16686">
        <v>6140110</v>
      </c>
      <c r="E16686">
        <v>11960850</v>
      </c>
      <c r="F16686" s="4">
        <f t="shared" si="260"/>
        <v>14868470</v>
      </c>
    </row>
    <row r="16687" spans="1:6" x14ac:dyDescent="0.3">
      <c r="A16687" t="s">
        <v>17243</v>
      </c>
      <c r="B16687">
        <v>382200</v>
      </c>
      <c r="C16687">
        <v>907310</v>
      </c>
      <c r="D16687">
        <v>0</v>
      </c>
      <c r="E16687">
        <v>573300</v>
      </c>
      <c r="F16687" s="4">
        <f t="shared" si="260"/>
        <v>493536.66666666669</v>
      </c>
    </row>
    <row r="16688" spans="1:6" x14ac:dyDescent="0.3">
      <c r="A16688" t="s">
        <v>17244</v>
      </c>
      <c r="B16688">
        <v>1021700</v>
      </c>
      <c r="C16688">
        <v>0</v>
      </c>
      <c r="D16688">
        <v>3611790</v>
      </c>
      <c r="E16688">
        <v>0</v>
      </c>
      <c r="F16688" s="4">
        <f t="shared" si="260"/>
        <v>1203930</v>
      </c>
    </row>
    <row r="16689" spans="1:6" x14ac:dyDescent="0.3">
      <c r="A16689" t="s">
        <v>17245</v>
      </c>
      <c r="B16689">
        <v>420000</v>
      </c>
      <c r="C16689">
        <v>515060</v>
      </c>
      <c r="D16689">
        <v>1277280</v>
      </c>
      <c r="E16689">
        <v>1931640</v>
      </c>
      <c r="F16689" s="4">
        <f t="shared" si="260"/>
        <v>1241326.6666666667</v>
      </c>
    </row>
    <row r="16690" spans="1:6" x14ac:dyDescent="0.3">
      <c r="A16690" t="s">
        <v>17246</v>
      </c>
      <c r="B16690">
        <v>0</v>
      </c>
      <c r="C16690">
        <v>0</v>
      </c>
      <c r="D16690">
        <v>910420</v>
      </c>
      <c r="E16690">
        <v>0</v>
      </c>
      <c r="F16690" s="4">
        <f t="shared" si="260"/>
        <v>303473.33333333331</v>
      </c>
    </row>
    <row r="16691" spans="1:6" x14ac:dyDescent="0.3">
      <c r="A16691" t="s">
        <v>17247</v>
      </c>
      <c r="B16691">
        <v>2200380</v>
      </c>
      <c r="C16691">
        <v>2406040</v>
      </c>
      <c r="D16691">
        <v>4263350</v>
      </c>
      <c r="E16691">
        <v>3255070</v>
      </c>
      <c r="F16691" s="4">
        <f t="shared" si="260"/>
        <v>3308153.3333333335</v>
      </c>
    </row>
    <row r="16692" spans="1:6" x14ac:dyDescent="0.3">
      <c r="A16692" t="s">
        <v>17248</v>
      </c>
      <c r="B16692">
        <v>2000180</v>
      </c>
      <c r="C16692">
        <v>2188550</v>
      </c>
      <c r="D16692">
        <v>2891350</v>
      </c>
      <c r="E16692">
        <v>2790750</v>
      </c>
      <c r="F16692" s="4">
        <f t="shared" si="260"/>
        <v>2623550</v>
      </c>
    </row>
    <row r="16693" spans="1:6" x14ac:dyDescent="0.3">
      <c r="A16693" t="s">
        <v>17249</v>
      </c>
      <c r="B16693">
        <v>0</v>
      </c>
      <c r="C16693">
        <v>884430</v>
      </c>
      <c r="D16693">
        <v>1501500</v>
      </c>
      <c r="E16693">
        <v>0</v>
      </c>
      <c r="F16693" s="4">
        <f t="shared" si="260"/>
        <v>795310</v>
      </c>
    </row>
    <row r="16694" spans="1:6" x14ac:dyDescent="0.3">
      <c r="A16694" t="s">
        <v>17250</v>
      </c>
      <c r="B16694">
        <v>1150280</v>
      </c>
      <c r="C16694">
        <v>0</v>
      </c>
      <c r="D16694">
        <v>2812660</v>
      </c>
      <c r="E16694">
        <v>777960</v>
      </c>
      <c r="F16694" s="4">
        <f t="shared" si="260"/>
        <v>1196873.3333333333</v>
      </c>
    </row>
    <row r="16695" spans="1:6" x14ac:dyDescent="0.3">
      <c r="A16695" t="s">
        <v>17251</v>
      </c>
      <c r="B16695">
        <v>1064700</v>
      </c>
      <c r="C16695">
        <v>807590</v>
      </c>
      <c r="D16695">
        <v>1437800</v>
      </c>
      <c r="E16695">
        <v>1509200</v>
      </c>
      <c r="F16695" s="4">
        <f t="shared" si="260"/>
        <v>1251530</v>
      </c>
    </row>
    <row r="16696" spans="1:6" x14ac:dyDescent="0.3">
      <c r="A16696" t="s">
        <v>17252</v>
      </c>
      <c r="B16696">
        <v>0</v>
      </c>
      <c r="C16696">
        <v>740000</v>
      </c>
      <c r="D16696">
        <v>0</v>
      </c>
      <c r="E16696">
        <v>0</v>
      </c>
      <c r="F16696" s="4">
        <f t="shared" si="260"/>
        <v>246666.66666666666</v>
      </c>
    </row>
    <row r="16697" spans="1:6" x14ac:dyDescent="0.3">
      <c r="A16697" t="s">
        <v>17253</v>
      </c>
      <c r="B16697">
        <v>0</v>
      </c>
      <c r="C16697">
        <v>951200</v>
      </c>
      <c r="D16697">
        <v>622200</v>
      </c>
      <c r="E16697">
        <v>0</v>
      </c>
      <c r="F16697" s="4">
        <f t="shared" si="260"/>
        <v>524466.66666666663</v>
      </c>
    </row>
    <row r="16698" spans="1:6" x14ac:dyDescent="0.3">
      <c r="A16698" t="s">
        <v>17254</v>
      </c>
      <c r="B16698">
        <v>0</v>
      </c>
      <c r="C16698">
        <v>0</v>
      </c>
      <c r="D16698">
        <v>869960</v>
      </c>
      <c r="E16698">
        <v>0</v>
      </c>
      <c r="F16698" s="4">
        <f t="shared" si="260"/>
        <v>289986.66666666669</v>
      </c>
    </row>
    <row r="16699" spans="1:6" x14ac:dyDescent="0.3">
      <c r="A16699" t="s">
        <v>17255</v>
      </c>
      <c r="B16699">
        <v>0</v>
      </c>
      <c r="C16699">
        <v>1248520</v>
      </c>
      <c r="D16699">
        <v>218400</v>
      </c>
      <c r="E16699">
        <v>364000</v>
      </c>
      <c r="F16699" s="4">
        <f t="shared" si="260"/>
        <v>610306.66666666663</v>
      </c>
    </row>
    <row r="16700" spans="1:6" x14ac:dyDescent="0.3">
      <c r="A16700" t="s">
        <v>17256</v>
      </c>
      <c r="B16700">
        <v>0</v>
      </c>
      <c r="C16700">
        <v>407680</v>
      </c>
      <c r="D16700">
        <v>0</v>
      </c>
      <c r="E16700">
        <v>1879150</v>
      </c>
      <c r="F16700" s="4">
        <f t="shared" si="260"/>
        <v>762276.66666666663</v>
      </c>
    </row>
    <row r="16701" spans="1:6" x14ac:dyDescent="0.3">
      <c r="A16701" t="s">
        <v>17257</v>
      </c>
      <c r="B16701">
        <v>1109200</v>
      </c>
      <c r="C16701">
        <v>4376680</v>
      </c>
      <c r="D16701">
        <v>4862840</v>
      </c>
      <c r="E16701">
        <v>4135560</v>
      </c>
      <c r="F16701" s="4">
        <f t="shared" si="260"/>
        <v>4458360</v>
      </c>
    </row>
    <row r="16702" spans="1:6" x14ac:dyDescent="0.3">
      <c r="A16702" t="s">
        <v>17258</v>
      </c>
      <c r="B16702">
        <v>7926360</v>
      </c>
      <c r="C16702">
        <v>6331550</v>
      </c>
      <c r="D16702">
        <v>4850530</v>
      </c>
      <c r="E16702">
        <v>6597360</v>
      </c>
      <c r="F16702" s="4">
        <f t="shared" si="260"/>
        <v>5926480</v>
      </c>
    </row>
    <row r="16703" spans="1:6" x14ac:dyDescent="0.3">
      <c r="A16703" t="s">
        <v>17259</v>
      </c>
      <c r="B16703">
        <v>0</v>
      </c>
      <c r="C16703">
        <v>1313130</v>
      </c>
      <c r="D16703">
        <v>0</v>
      </c>
      <c r="E16703">
        <v>842660</v>
      </c>
      <c r="F16703" s="4">
        <f t="shared" si="260"/>
        <v>718596.66666666663</v>
      </c>
    </row>
    <row r="16704" spans="1:6" x14ac:dyDescent="0.3">
      <c r="A16704" t="s">
        <v>17260</v>
      </c>
      <c r="B16704">
        <v>587240</v>
      </c>
      <c r="C16704">
        <v>751800</v>
      </c>
      <c r="D16704">
        <v>275400</v>
      </c>
      <c r="E16704">
        <v>903840</v>
      </c>
      <c r="F16704" s="4">
        <f t="shared" si="260"/>
        <v>643680</v>
      </c>
    </row>
    <row r="16705" spans="1:6" x14ac:dyDescent="0.3">
      <c r="A16705" t="s">
        <v>17261</v>
      </c>
      <c r="B16705">
        <v>0</v>
      </c>
      <c r="C16705">
        <v>587860</v>
      </c>
      <c r="D16705">
        <v>0</v>
      </c>
      <c r="E16705">
        <v>0</v>
      </c>
      <c r="F16705" s="4">
        <f t="shared" si="260"/>
        <v>195953.33333333334</v>
      </c>
    </row>
    <row r="16706" spans="1:6" x14ac:dyDescent="0.3">
      <c r="A16706" t="s">
        <v>17262</v>
      </c>
      <c r="B16706">
        <v>0</v>
      </c>
      <c r="C16706">
        <v>1918200</v>
      </c>
      <c r="D16706">
        <v>2024910</v>
      </c>
      <c r="E16706">
        <v>2086960</v>
      </c>
      <c r="F16706" s="4">
        <f t="shared" si="260"/>
        <v>2010023.3333333333</v>
      </c>
    </row>
    <row r="16707" spans="1:6" x14ac:dyDescent="0.3">
      <c r="A16707" t="s">
        <v>764</v>
      </c>
      <c r="B16707">
        <v>3619680</v>
      </c>
      <c r="C16707">
        <v>3291680</v>
      </c>
      <c r="D16707">
        <v>2633540</v>
      </c>
      <c r="E16707">
        <v>2477020</v>
      </c>
      <c r="F16707" s="4">
        <f t="shared" ref="F16707:F16770" si="261">SUM(C16707:E16707)/3</f>
        <v>2800746.6666666665</v>
      </c>
    </row>
    <row r="16708" spans="1:6" x14ac:dyDescent="0.3">
      <c r="A16708" t="s">
        <v>17263</v>
      </c>
      <c r="B16708">
        <v>520940</v>
      </c>
      <c r="C16708">
        <v>394720</v>
      </c>
      <c r="D16708">
        <v>10064170</v>
      </c>
      <c r="E16708">
        <v>7557400</v>
      </c>
      <c r="F16708" s="4">
        <f t="shared" si="261"/>
        <v>6005430</v>
      </c>
    </row>
    <row r="16709" spans="1:6" x14ac:dyDescent="0.3">
      <c r="A16709" t="s">
        <v>17264</v>
      </c>
      <c r="B16709">
        <v>3302390</v>
      </c>
      <c r="C16709">
        <v>8621990</v>
      </c>
      <c r="D16709">
        <v>3285100</v>
      </c>
      <c r="E16709">
        <v>2151400</v>
      </c>
      <c r="F16709" s="4">
        <f t="shared" si="261"/>
        <v>4686163.333333333</v>
      </c>
    </row>
    <row r="16710" spans="1:6" x14ac:dyDescent="0.3">
      <c r="A16710" t="s">
        <v>17265</v>
      </c>
      <c r="B16710">
        <v>475020</v>
      </c>
      <c r="C16710">
        <v>0</v>
      </c>
      <c r="D16710">
        <v>0</v>
      </c>
      <c r="E16710">
        <v>484500</v>
      </c>
      <c r="F16710" s="4">
        <f t="shared" si="261"/>
        <v>161500</v>
      </c>
    </row>
    <row r="16711" spans="1:6" x14ac:dyDescent="0.3">
      <c r="A16711" t="s">
        <v>17266</v>
      </c>
      <c r="B16711">
        <v>1896490</v>
      </c>
      <c r="C16711">
        <v>1985750</v>
      </c>
      <c r="D16711">
        <v>1885100</v>
      </c>
      <c r="E16711">
        <v>2098380</v>
      </c>
      <c r="F16711" s="4">
        <f t="shared" si="261"/>
        <v>1989743.3333333333</v>
      </c>
    </row>
    <row r="16712" spans="1:6" x14ac:dyDescent="0.3">
      <c r="A16712" t="s">
        <v>17267</v>
      </c>
      <c r="B16712">
        <v>0</v>
      </c>
      <c r="C16712">
        <v>0</v>
      </c>
      <c r="D16712">
        <v>1201020</v>
      </c>
      <c r="E16712">
        <v>0</v>
      </c>
      <c r="F16712" s="4">
        <f t="shared" si="261"/>
        <v>400340</v>
      </c>
    </row>
    <row r="16713" spans="1:6" x14ac:dyDescent="0.3">
      <c r="A16713" t="s">
        <v>17268</v>
      </c>
      <c r="B16713">
        <v>0</v>
      </c>
      <c r="C16713">
        <v>0</v>
      </c>
      <c r="D16713">
        <v>622440</v>
      </c>
      <c r="E16713">
        <v>402000</v>
      </c>
      <c r="F16713" s="4">
        <f t="shared" si="261"/>
        <v>341480</v>
      </c>
    </row>
    <row r="16714" spans="1:6" x14ac:dyDescent="0.3">
      <c r="A16714" t="s">
        <v>17269</v>
      </c>
      <c r="B16714">
        <v>1596400</v>
      </c>
      <c r="C16714">
        <v>603100</v>
      </c>
      <c r="D16714">
        <v>614000</v>
      </c>
      <c r="E16714">
        <v>652180</v>
      </c>
      <c r="F16714" s="4">
        <f t="shared" si="261"/>
        <v>623093.33333333337</v>
      </c>
    </row>
    <row r="16715" spans="1:6" x14ac:dyDescent="0.3">
      <c r="A16715" t="s">
        <v>17270</v>
      </c>
      <c r="B16715">
        <v>0</v>
      </c>
      <c r="C16715">
        <v>2410250</v>
      </c>
      <c r="D16715">
        <v>2960000</v>
      </c>
      <c r="E16715">
        <v>2101090</v>
      </c>
      <c r="F16715" s="4">
        <f t="shared" si="261"/>
        <v>2490446.6666666665</v>
      </c>
    </row>
    <row r="16716" spans="1:6" x14ac:dyDescent="0.3">
      <c r="A16716" t="s">
        <v>17271</v>
      </c>
      <c r="B16716">
        <v>2444280</v>
      </c>
      <c r="C16716">
        <v>4255260</v>
      </c>
      <c r="D16716">
        <v>3890620</v>
      </c>
      <c r="E16716">
        <v>2976890</v>
      </c>
      <c r="F16716" s="4">
        <f t="shared" si="261"/>
        <v>3707590</v>
      </c>
    </row>
    <row r="16717" spans="1:6" x14ac:dyDescent="0.3">
      <c r="A16717" t="s">
        <v>17272</v>
      </c>
      <c r="B16717">
        <v>0</v>
      </c>
      <c r="C16717">
        <v>0</v>
      </c>
      <c r="D16717">
        <v>3559920</v>
      </c>
      <c r="E16717">
        <v>0</v>
      </c>
      <c r="F16717" s="4">
        <f t="shared" si="261"/>
        <v>1186640</v>
      </c>
    </row>
    <row r="16718" spans="1:6" x14ac:dyDescent="0.3">
      <c r="A16718" t="s">
        <v>17273</v>
      </c>
      <c r="B16718">
        <v>1110000</v>
      </c>
      <c r="C16718">
        <v>4108620</v>
      </c>
      <c r="D16718">
        <v>682500</v>
      </c>
      <c r="E16718">
        <v>2227260</v>
      </c>
      <c r="F16718" s="4">
        <f t="shared" si="261"/>
        <v>2339460</v>
      </c>
    </row>
    <row r="16719" spans="1:6" x14ac:dyDescent="0.3">
      <c r="A16719" t="s">
        <v>17274</v>
      </c>
      <c r="B16719">
        <v>894390</v>
      </c>
      <c r="C16719">
        <v>0</v>
      </c>
      <c r="D16719">
        <v>1191920</v>
      </c>
      <c r="E16719">
        <v>1076000</v>
      </c>
      <c r="F16719" s="4">
        <f t="shared" si="261"/>
        <v>755973.33333333337</v>
      </c>
    </row>
    <row r="16720" spans="1:6" x14ac:dyDescent="0.3">
      <c r="A16720" t="s">
        <v>17275</v>
      </c>
      <c r="B16720">
        <v>0</v>
      </c>
      <c r="C16720">
        <v>1386000</v>
      </c>
      <c r="D16720">
        <v>462000</v>
      </c>
      <c r="E16720">
        <v>0</v>
      </c>
      <c r="F16720" s="4">
        <f t="shared" si="261"/>
        <v>616000</v>
      </c>
    </row>
    <row r="16721" spans="1:6" x14ac:dyDescent="0.3">
      <c r="A16721" t="s">
        <v>17276</v>
      </c>
      <c r="B16721">
        <v>0</v>
      </c>
      <c r="C16721">
        <v>0</v>
      </c>
      <c r="D16721">
        <v>2948400</v>
      </c>
      <c r="E16721">
        <v>0</v>
      </c>
      <c r="F16721" s="4">
        <f t="shared" si="261"/>
        <v>982800</v>
      </c>
    </row>
    <row r="16722" spans="1:6" x14ac:dyDescent="0.3">
      <c r="A16722" t="s">
        <v>17277</v>
      </c>
      <c r="B16722">
        <v>447100</v>
      </c>
      <c r="C16722">
        <v>191100</v>
      </c>
      <c r="D16722">
        <v>2055610</v>
      </c>
      <c r="E16722">
        <v>0</v>
      </c>
      <c r="F16722" s="4">
        <f t="shared" si="261"/>
        <v>748903.33333333337</v>
      </c>
    </row>
    <row r="16723" spans="1:6" x14ac:dyDescent="0.3">
      <c r="A16723" t="s">
        <v>17278</v>
      </c>
      <c r="B16723">
        <v>607880</v>
      </c>
      <c r="C16723">
        <v>0</v>
      </c>
      <c r="D16723">
        <v>0</v>
      </c>
      <c r="E16723">
        <v>0</v>
      </c>
      <c r="F16723" s="4">
        <f t="shared" si="261"/>
        <v>0</v>
      </c>
    </row>
    <row r="16724" spans="1:6" x14ac:dyDescent="0.3">
      <c r="A16724" t="s">
        <v>17279</v>
      </c>
      <c r="B16724">
        <v>0</v>
      </c>
      <c r="C16724">
        <v>3798920</v>
      </c>
      <c r="D16724">
        <v>2700360</v>
      </c>
      <c r="E16724">
        <v>5695460</v>
      </c>
      <c r="F16724" s="4">
        <f t="shared" si="261"/>
        <v>4064913.3333333335</v>
      </c>
    </row>
    <row r="16725" spans="1:6" x14ac:dyDescent="0.3">
      <c r="A16725" t="s">
        <v>17280</v>
      </c>
      <c r="B16725">
        <v>0</v>
      </c>
      <c r="C16725">
        <v>687500</v>
      </c>
      <c r="D16725">
        <v>0</v>
      </c>
      <c r="E16725">
        <v>360360</v>
      </c>
      <c r="F16725" s="4">
        <f t="shared" si="261"/>
        <v>349286.66666666669</v>
      </c>
    </row>
    <row r="16726" spans="1:6" x14ac:dyDescent="0.3">
      <c r="A16726" t="s">
        <v>17281</v>
      </c>
      <c r="B16726">
        <v>256000</v>
      </c>
      <c r="C16726">
        <v>0</v>
      </c>
      <c r="D16726">
        <v>0</v>
      </c>
      <c r="E16726">
        <v>264600</v>
      </c>
      <c r="F16726" s="4">
        <f t="shared" si="261"/>
        <v>88200</v>
      </c>
    </row>
    <row r="16727" spans="1:6" x14ac:dyDescent="0.3">
      <c r="A16727" t="s">
        <v>17282</v>
      </c>
      <c r="B16727">
        <v>0</v>
      </c>
      <c r="C16727">
        <v>3891160</v>
      </c>
      <c r="D16727">
        <v>2179600</v>
      </c>
      <c r="E16727">
        <v>2244500</v>
      </c>
      <c r="F16727" s="4">
        <f t="shared" si="261"/>
        <v>2771753.3333333335</v>
      </c>
    </row>
    <row r="16728" spans="1:6" x14ac:dyDescent="0.3">
      <c r="A16728" t="s">
        <v>17283</v>
      </c>
      <c r="B16728">
        <v>2859220</v>
      </c>
      <c r="C16728">
        <v>2247700</v>
      </c>
      <c r="D16728">
        <v>2329700</v>
      </c>
      <c r="E16728">
        <v>3417210</v>
      </c>
      <c r="F16728" s="4">
        <f t="shared" si="261"/>
        <v>2664870</v>
      </c>
    </row>
    <row r="16729" spans="1:6" x14ac:dyDescent="0.3">
      <c r="A16729" t="s">
        <v>17284</v>
      </c>
      <c r="B16729">
        <v>595200</v>
      </c>
      <c r="C16729">
        <v>559180</v>
      </c>
      <c r="D16729">
        <v>0</v>
      </c>
      <c r="E16729">
        <v>0</v>
      </c>
      <c r="F16729" s="4">
        <f t="shared" si="261"/>
        <v>186393.33333333334</v>
      </c>
    </row>
    <row r="16730" spans="1:6" x14ac:dyDescent="0.3">
      <c r="A16730" t="s">
        <v>17285</v>
      </c>
      <c r="B16730">
        <v>0</v>
      </c>
      <c r="C16730">
        <v>0</v>
      </c>
      <c r="D16730">
        <v>500500</v>
      </c>
      <c r="E16730">
        <v>852560</v>
      </c>
      <c r="F16730" s="4">
        <f t="shared" si="261"/>
        <v>451020</v>
      </c>
    </row>
    <row r="16731" spans="1:6" x14ac:dyDescent="0.3">
      <c r="A16731" t="s">
        <v>17286</v>
      </c>
      <c r="B16731">
        <v>0</v>
      </c>
      <c r="C16731">
        <v>1110000</v>
      </c>
      <c r="D16731">
        <v>234600</v>
      </c>
      <c r="E16731">
        <v>820000</v>
      </c>
      <c r="F16731" s="4">
        <f t="shared" si="261"/>
        <v>721533.33333333337</v>
      </c>
    </row>
    <row r="16732" spans="1:6" x14ac:dyDescent="0.3">
      <c r="A16732" t="s">
        <v>17287</v>
      </c>
      <c r="B16732">
        <v>336700</v>
      </c>
      <c r="C16732">
        <v>701610</v>
      </c>
      <c r="D16732">
        <v>564480</v>
      </c>
      <c r="E16732">
        <v>0</v>
      </c>
      <c r="F16732" s="4">
        <f t="shared" si="261"/>
        <v>422030</v>
      </c>
    </row>
    <row r="16733" spans="1:6" x14ac:dyDescent="0.3">
      <c r="A16733" t="s">
        <v>17288</v>
      </c>
      <c r="B16733">
        <v>1598870</v>
      </c>
      <c r="C16733">
        <v>1582490</v>
      </c>
      <c r="D16733">
        <v>0</v>
      </c>
      <c r="E16733">
        <v>1033760</v>
      </c>
      <c r="F16733" s="4">
        <f t="shared" si="261"/>
        <v>872083.33333333337</v>
      </c>
    </row>
    <row r="16734" spans="1:6" x14ac:dyDescent="0.3">
      <c r="A16734" t="s">
        <v>17289</v>
      </c>
      <c r="B16734">
        <v>2009040</v>
      </c>
      <c r="C16734">
        <v>6346000</v>
      </c>
      <c r="D16734">
        <v>16842500</v>
      </c>
      <c r="E16734">
        <v>0</v>
      </c>
      <c r="F16734" s="4">
        <f t="shared" si="261"/>
        <v>7729500</v>
      </c>
    </row>
    <row r="16735" spans="1:6" x14ac:dyDescent="0.3">
      <c r="A16735" t="s">
        <v>17290</v>
      </c>
      <c r="B16735">
        <v>0</v>
      </c>
      <c r="C16735">
        <v>966420</v>
      </c>
      <c r="D16735">
        <v>0</v>
      </c>
      <c r="E16735">
        <v>166530</v>
      </c>
      <c r="F16735" s="4">
        <f t="shared" si="261"/>
        <v>377650</v>
      </c>
    </row>
    <row r="16736" spans="1:6" x14ac:dyDescent="0.3">
      <c r="A16736" t="s">
        <v>17291</v>
      </c>
      <c r="B16736">
        <v>2035600</v>
      </c>
      <c r="C16736">
        <v>0</v>
      </c>
      <c r="D16736">
        <v>2063440</v>
      </c>
      <c r="E16736">
        <v>2101220</v>
      </c>
      <c r="F16736" s="4">
        <f t="shared" si="261"/>
        <v>1388220</v>
      </c>
    </row>
    <row r="16737" spans="1:6" x14ac:dyDescent="0.3">
      <c r="A16737" t="s">
        <v>17292</v>
      </c>
      <c r="B16737">
        <v>0</v>
      </c>
      <c r="C16737">
        <v>741650</v>
      </c>
      <c r="D16737">
        <v>0</v>
      </c>
      <c r="E16737">
        <v>0</v>
      </c>
      <c r="F16737" s="4">
        <f t="shared" si="261"/>
        <v>247216.66666666666</v>
      </c>
    </row>
    <row r="16738" spans="1:6" x14ac:dyDescent="0.3">
      <c r="A16738" t="s">
        <v>17293</v>
      </c>
      <c r="B16738">
        <v>2192120</v>
      </c>
      <c r="C16738">
        <v>2209660</v>
      </c>
      <c r="D16738">
        <v>0</v>
      </c>
      <c r="E16738">
        <v>410000</v>
      </c>
      <c r="F16738" s="4">
        <f t="shared" si="261"/>
        <v>873220</v>
      </c>
    </row>
    <row r="16739" spans="1:6" x14ac:dyDescent="0.3">
      <c r="A16739" t="s">
        <v>17294</v>
      </c>
      <c r="B16739">
        <v>0</v>
      </c>
      <c r="C16739">
        <v>1536990</v>
      </c>
      <c r="D16739">
        <v>572670</v>
      </c>
      <c r="E16739">
        <v>265760</v>
      </c>
      <c r="F16739" s="4">
        <f t="shared" si="261"/>
        <v>791806.66666666663</v>
      </c>
    </row>
    <row r="16740" spans="1:6" x14ac:dyDescent="0.3">
      <c r="A16740" t="s">
        <v>17295</v>
      </c>
      <c r="B16740">
        <v>0</v>
      </c>
      <c r="C16740">
        <v>370000</v>
      </c>
      <c r="D16740">
        <v>234600</v>
      </c>
      <c r="E16740">
        <v>0</v>
      </c>
      <c r="F16740" s="4">
        <f t="shared" si="261"/>
        <v>201533.33333333334</v>
      </c>
    </row>
    <row r="16741" spans="1:6" x14ac:dyDescent="0.3">
      <c r="A16741" t="s">
        <v>17296</v>
      </c>
      <c r="B16741">
        <v>1222700</v>
      </c>
      <c r="C16741">
        <v>556920</v>
      </c>
      <c r="D16741">
        <v>898300</v>
      </c>
      <c r="E16741">
        <v>839280</v>
      </c>
      <c r="F16741" s="4">
        <f t="shared" si="261"/>
        <v>764833.33333333337</v>
      </c>
    </row>
    <row r="16742" spans="1:6" x14ac:dyDescent="0.3">
      <c r="A16742" t="s">
        <v>17297</v>
      </c>
      <c r="B16742">
        <v>1976150</v>
      </c>
      <c r="C16742">
        <v>0</v>
      </c>
      <c r="D16742">
        <v>720720</v>
      </c>
      <c r="E16742">
        <v>788000</v>
      </c>
      <c r="F16742" s="4">
        <f t="shared" si="261"/>
        <v>502906.66666666669</v>
      </c>
    </row>
    <row r="16743" spans="1:6" x14ac:dyDescent="0.3">
      <c r="A16743" t="s">
        <v>17298</v>
      </c>
      <c r="B16743">
        <v>3700000</v>
      </c>
      <c r="C16743">
        <v>0</v>
      </c>
      <c r="D16743">
        <v>596960</v>
      </c>
      <c r="E16743">
        <v>0</v>
      </c>
      <c r="F16743" s="4">
        <f t="shared" si="261"/>
        <v>198986.66666666666</v>
      </c>
    </row>
    <row r="16744" spans="1:6" x14ac:dyDescent="0.3">
      <c r="A16744" t="s">
        <v>17299</v>
      </c>
      <c r="B16744">
        <v>0</v>
      </c>
      <c r="C16744">
        <v>1413230</v>
      </c>
      <c r="D16744">
        <v>2934480</v>
      </c>
      <c r="E16744">
        <v>0</v>
      </c>
      <c r="F16744" s="4">
        <f t="shared" si="261"/>
        <v>1449236.6666666667</v>
      </c>
    </row>
    <row r="16745" spans="1:6" x14ac:dyDescent="0.3">
      <c r="A16745" t="s">
        <v>17300</v>
      </c>
      <c r="B16745">
        <v>2510610</v>
      </c>
      <c r="C16745">
        <v>1021930</v>
      </c>
      <c r="D16745">
        <v>2116940</v>
      </c>
      <c r="E16745">
        <v>2793110</v>
      </c>
      <c r="F16745" s="4">
        <f t="shared" si="261"/>
        <v>1977326.6666666667</v>
      </c>
    </row>
    <row r="16746" spans="1:6" x14ac:dyDescent="0.3">
      <c r="A16746" t="s">
        <v>17301</v>
      </c>
      <c r="B16746">
        <v>1055000</v>
      </c>
      <c r="C16746">
        <v>0</v>
      </c>
      <c r="D16746">
        <v>5561140</v>
      </c>
      <c r="E16746">
        <v>6856010</v>
      </c>
      <c r="F16746" s="4">
        <f t="shared" si="261"/>
        <v>4139050</v>
      </c>
    </row>
    <row r="16747" spans="1:6" x14ac:dyDescent="0.3">
      <c r="A16747" t="s">
        <v>17302</v>
      </c>
      <c r="B16747">
        <v>6350930</v>
      </c>
      <c r="C16747">
        <v>3614650</v>
      </c>
      <c r="D16747">
        <v>5326620</v>
      </c>
      <c r="E16747">
        <v>8155120</v>
      </c>
      <c r="F16747" s="4">
        <f t="shared" si="261"/>
        <v>5698796.666666667</v>
      </c>
    </row>
    <row r="16748" spans="1:6" x14ac:dyDescent="0.3">
      <c r="A16748" t="s">
        <v>17303</v>
      </c>
      <c r="B16748">
        <v>0</v>
      </c>
      <c r="C16748">
        <v>987350</v>
      </c>
      <c r="D16748">
        <v>681590</v>
      </c>
      <c r="E16748">
        <v>938440</v>
      </c>
      <c r="F16748" s="4">
        <f t="shared" si="261"/>
        <v>869126.66666666663</v>
      </c>
    </row>
    <row r="16749" spans="1:6" x14ac:dyDescent="0.3">
      <c r="A16749" t="s">
        <v>17304</v>
      </c>
      <c r="B16749">
        <v>1166860</v>
      </c>
      <c r="C16749">
        <v>1063440</v>
      </c>
      <c r="D16749">
        <v>0</v>
      </c>
      <c r="E16749">
        <v>0</v>
      </c>
      <c r="F16749" s="4">
        <f t="shared" si="261"/>
        <v>354480</v>
      </c>
    </row>
    <row r="16750" spans="1:6" x14ac:dyDescent="0.3">
      <c r="A16750" t="s">
        <v>17305</v>
      </c>
      <c r="B16750">
        <v>0</v>
      </c>
      <c r="C16750">
        <v>1043470</v>
      </c>
      <c r="D16750">
        <v>0</v>
      </c>
      <c r="E16750">
        <v>0</v>
      </c>
      <c r="F16750" s="4">
        <f t="shared" si="261"/>
        <v>347823.33333333331</v>
      </c>
    </row>
    <row r="16751" spans="1:6" x14ac:dyDescent="0.3">
      <c r="A16751" t="s">
        <v>17306</v>
      </c>
      <c r="B16751">
        <v>2049600</v>
      </c>
      <c r="C16751">
        <v>592000</v>
      </c>
      <c r="D16751">
        <v>633360</v>
      </c>
      <c r="E16751">
        <v>2203630</v>
      </c>
      <c r="F16751" s="4">
        <f t="shared" si="261"/>
        <v>1142996.6666666667</v>
      </c>
    </row>
    <row r="16752" spans="1:6" x14ac:dyDescent="0.3">
      <c r="A16752" t="s">
        <v>17307</v>
      </c>
      <c r="B16752">
        <v>2604420</v>
      </c>
      <c r="C16752">
        <v>2184080</v>
      </c>
      <c r="D16752">
        <v>2068430</v>
      </c>
      <c r="E16752">
        <v>3348890</v>
      </c>
      <c r="F16752" s="4">
        <f t="shared" si="261"/>
        <v>2533800</v>
      </c>
    </row>
    <row r="16753" spans="1:6" x14ac:dyDescent="0.3">
      <c r="A16753" t="s">
        <v>17308</v>
      </c>
      <c r="B16753">
        <v>1070160</v>
      </c>
      <c r="C16753">
        <v>2376340</v>
      </c>
      <c r="D16753">
        <v>2245880</v>
      </c>
      <c r="E16753">
        <v>2373160</v>
      </c>
      <c r="F16753" s="4">
        <f t="shared" si="261"/>
        <v>2331793.3333333335</v>
      </c>
    </row>
    <row r="16754" spans="1:6" x14ac:dyDescent="0.3">
      <c r="A16754" t="s">
        <v>17309</v>
      </c>
      <c r="B16754">
        <v>411950</v>
      </c>
      <c r="C16754">
        <v>0</v>
      </c>
      <c r="D16754">
        <v>0</v>
      </c>
      <c r="E16754">
        <v>820000</v>
      </c>
      <c r="F16754" s="4">
        <f t="shared" si="261"/>
        <v>273333.33333333331</v>
      </c>
    </row>
    <row r="16755" spans="1:6" x14ac:dyDescent="0.3">
      <c r="A16755" t="s">
        <v>17310</v>
      </c>
      <c r="B16755">
        <v>1178210</v>
      </c>
      <c r="C16755">
        <v>982800</v>
      </c>
      <c r="D16755">
        <v>0</v>
      </c>
      <c r="E16755">
        <v>1748200</v>
      </c>
      <c r="F16755" s="4">
        <f t="shared" si="261"/>
        <v>910333.33333333337</v>
      </c>
    </row>
    <row r="16756" spans="1:6" x14ac:dyDescent="0.3">
      <c r="A16756" t="s">
        <v>17311</v>
      </c>
      <c r="B16756">
        <v>970640</v>
      </c>
      <c r="C16756">
        <v>970640</v>
      </c>
      <c r="D16756">
        <v>0</v>
      </c>
      <c r="E16756">
        <v>793800</v>
      </c>
      <c r="F16756" s="4">
        <f t="shared" si="261"/>
        <v>588146.66666666663</v>
      </c>
    </row>
    <row r="16757" spans="1:6" x14ac:dyDescent="0.3">
      <c r="A16757" t="s">
        <v>17312</v>
      </c>
      <c r="B16757">
        <v>1727820</v>
      </c>
      <c r="C16757">
        <v>2507210</v>
      </c>
      <c r="D16757">
        <v>1041950</v>
      </c>
      <c r="E16757">
        <v>0</v>
      </c>
      <c r="F16757" s="4">
        <f t="shared" si="261"/>
        <v>1183053.3333333333</v>
      </c>
    </row>
    <row r="16758" spans="1:6" x14ac:dyDescent="0.3">
      <c r="A16758" t="s">
        <v>17313</v>
      </c>
      <c r="B16758">
        <v>3688810</v>
      </c>
      <c r="C16758">
        <v>4217700</v>
      </c>
      <c r="D16758">
        <v>3491050</v>
      </c>
      <c r="E16758">
        <v>0</v>
      </c>
      <c r="F16758" s="4">
        <f t="shared" si="261"/>
        <v>2569583.3333333335</v>
      </c>
    </row>
    <row r="16759" spans="1:6" x14ac:dyDescent="0.3">
      <c r="A16759" t="s">
        <v>17314</v>
      </c>
      <c r="B16759">
        <v>0</v>
      </c>
      <c r="C16759">
        <v>1731900</v>
      </c>
      <c r="D16759">
        <v>0</v>
      </c>
      <c r="E16759">
        <v>646100</v>
      </c>
      <c r="F16759" s="4">
        <f t="shared" si="261"/>
        <v>792666.66666666663</v>
      </c>
    </row>
    <row r="16760" spans="1:6" x14ac:dyDescent="0.3">
      <c r="A16760" t="s">
        <v>17315</v>
      </c>
      <c r="B16760">
        <v>0</v>
      </c>
      <c r="C16760">
        <v>0</v>
      </c>
      <c r="D16760">
        <v>1567570</v>
      </c>
      <c r="E16760">
        <v>836560</v>
      </c>
      <c r="F16760" s="4">
        <f t="shared" si="261"/>
        <v>801376.66666666663</v>
      </c>
    </row>
    <row r="16761" spans="1:6" x14ac:dyDescent="0.3">
      <c r="A16761" t="s">
        <v>17316</v>
      </c>
      <c r="B16761">
        <v>0</v>
      </c>
      <c r="C16761">
        <v>1673000</v>
      </c>
      <c r="D16761">
        <v>450000</v>
      </c>
      <c r="E16761">
        <v>387660</v>
      </c>
      <c r="F16761" s="4">
        <f t="shared" si="261"/>
        <v>836886.66666666663</v>
      </c>
    </row>
    <row r="16762" spans="1:6" x14ac:dyDescent="0.3">
      <c r="A16762" t="s">
        <v>226</v>
      </c>
      <c r="B16762">
        <v>0</v>
      </c>
      <c r="C16762">
        <v>350000</v>
      </c>
      <c r="D16762">
        <v>0</v>
      </c>
      <c r="E16762">
        <v>0</v>
      </c>
      <c r="F16762" s="4">
        <f t="shared" si="261"/>
        <v>116666.66666666667</v>
      </c>
    </row>
    <row r="16763" spans="1:6" x14ac:dyDescent="0.3">
      <c r="A16763" t="s">
        <v>17317</v>
      </c>
      <c r="B16763">
        <v>0</v>
      </c>
      <c r="C16763">
        <v>769100</v>
      </c>
      <c r="D16763">
        <v>234600</v>
      </c>
      <c r="E16763">
        <v>0</v>
      </c>
      <c r="F16763" s="4">
        <f t="shared" si="261"/>
        <v>334566.66666666669</v>
      </c>
    </row>
    <row r="16764" spans="1:6" x14ac:dyDescent="0.3">
      <c r="A16764" t="s">
        <v>17318</v>
      </c>
      <c r="B16764">
        <v>891440</v>
      </c>
      <c r="C16764">
        <v>0</v>
      </c>
      <c r="D16764">
        <v>1113840</v>
      </c>
      <c r="E16764">
        <v>721450</v>
      </c>
      <c r="F16764" s="4">
        <f t="shared" si="261"/>
        <v>611763.33333333337</v>
      </c>
    </row>
    <row r="16765" spans="1:6" x14ac:dyDescent="0.3">
      <c r="A16765" t="s">
        <v>17319</v>
      </c>
      <c r="B16765">
        <v>0</v>
      </c>
      <c r="C16765">
        <v>1388660</v>
      </c>
      <c r="D16765">
        <v>1048320</v>
      </c>
      <c r="E16765">
        <v>0</v>
      </c>
      <c r="F16765" s="4">
        <f t="shared" si="261"/>
        <v>812326.66666666663</v>
      </c>
    </row>
    <row r="16766" spans="1:6" x14ac:dyDescent="0.3">
      <c r="A16766" t="s">
        <v>17320</v>
      </c>
      <c r="B16766">
        <v>1251250</v>
      </c>
      <c r="C16766">
        <v>1152060</v>
      </c>
      <c r="D16766">
        <v>1715350</v>
      </c>
      <c r="E16766">
        <v>2380490</v>
      </c>
      <c r="F16766" s="4">
        <f t="shared" si="261"/>
        <v>1749300</v>
      </c>
    </row>
    <row r="16767" spans="1:6" x14ac:dyDescent="0.3">
      <c r="A16767" t="s">
        <v>17321</v>
      </c>
      <c r="B16767">
        <v>0</v>
      </c>
      <c r="C16767">
        <v>0</v>
      </c>
      <c r="D16767">
        <v>554190</v>
      </c>
      <c r="E16767">
        <v>0</v>
      </c>
      <c r="F16767" s="4">
        <f t="shared" si="261"/>
        <v>184730</v>
      </c>
    </row>
    <row r="16768" spans="1:6" x14ac:dyDescent="0.3">
      <c r="A16768" t="s">
        <v>17322</v>
      </c>
      <c r="B16768">
        <v>0</v>
      </c>
      <c r="C16768">
        <v>0</v>
      </c>
      <c r="D16768">
        <v>260260</v>
      </c>
      <c r="E16768">
        <v>0</v>
      </c>
      <c r="F16768" s="4">
        <f t="shared" si="261"/>
        <v>86753.333333333328</v>
      </c>
    </row>
    <row r="16769" spans="1:6" x14ac:dyDescent="0.3">
      <c r="A16769" t="s">
        <v>17323</v>
      </c>
      <c r="B16769">
        <v>0</v>
      </c>
      <c r="C16769">
        <v>664300</v>
      </c>
      <c r="D16769">
        <v>929900</v>
      </c>
      <c r="E16769">
        <v>0</v>
      </c>
      <c r="F16769" s="4">
        <f t="shared" si="261"/>
        <v>531400</v>
      </c>
    </row>
    <row r="16770" spans="1:6" x14ac:dyDescent="0.3">
      <c r="A16770" t="s">
        <v>17324</v>
      </c>
      <c r="B16770">
        <v>0</v>
      </c>
      <c r="C16770">
        <v>191100</v>
      </c>
      <c r="D16770">
        <v>1324960</v>
      </c>
      <c r="E16770">
        <v>1026300</v>
      </c>
      <c r="F16770" s="4">
        <f t="shared" si="261"/>
        <v>847453.33333333337</v>
      </c>
    </row>
    <row r="16771" spans="1:6" x14ac:dyDescent="0.3">
      <c r="A16771" t="s">
        <v>17325</v>
      </c>
      <c r="B16771">
        <v>0</v>
      </c>
      <c r="C16771">
        <v>0</v>
      </c>
      <c r="D16771">
        <v>968000</v>
      </c>
      <c r="E16771">
        <v>0</v>
      </c>
      <c r="F16771" s="4">
        <f t="shared" ref="F16771:F16834" si="262">SUM(C16771:E16771)/3</f>
        <v>322666.66666666669</v>
      </c>
    </row>
    <row r="16772" spans="1:6" x14ac:dyDescent="0.3">
      <c r="A16772" t="s">
        <v>17326</v>
      </c>
      <c r="B16772">
        <v>6039980</v>
      </c>
      <c r="C16772">
        <v>6311510</v>
      </c>
      <c r="D16772">
        <v>4465700</v>
      </c>
      <c r="E16772">
        <v>4118460</v>
      </c>
      <c r="F16772" s="4">
        <f t="shared" si="262"/>
        <v>4965223.333333333</v>
      </c>
    </row>
    <row r="16773" spans="1:6" x14ac:dyDescent="0.3">
      <c r="A16773" t="s">
        <v>17327</v>
      </c>
      <c r="B16773">
        <v>961400</v>
      </c>
      <c r="C16773">
        <v>256000</v>
      </c>
      <c r="D16773">
        <v>0</v>
      </c>
      <c r="E16773">
        <v>642000</v>
      </c>
      <c r="F16773" s="4">
        <f t="shared" si="262"/>
        <v>299333.33333333331</v>
      </c>
    </row>
    <row r="16774" spans="1:6" x14ac:dyDescent="0.3">
      <c r="A16774" t="s">
        <v>17328</v>
      </c>
      <c r="B16774">
        <v>0</v>
      </c>
      <c r="C16774">
        <v>802620</v>
      </c>
      <c r="D16774">
        <v>0</v>
      </c>
      <c r="E16774">
        <v>0</v>
      </c>
      <c r="F16774" s="4">
        <f t="shared" si="262"/>
        <v>267540</v>
      </c>
    </row>
    <row r="16775" spans="1:6" x14ac:dyDescent="0.3">
      <c r="A16775" t="s">
        <v>17329</v>
      </c>
      <c r="B16775">
        <v>0</v>
      </c>
      <c r="C16775">
        <v>612000</v>
      </c>
      <c r="D16775">
        <v>0</v>
      </c>
      <c r="E16775">
        <v>256000</v>
      </c>
      <c r="F16775" s="4">
        <f t="shared" si="262"/>
        <v>289333.33333333331</v>
      </c>
    </row>
    <row r="16776" spans="1:6" x14ac:dyDescent="0.3">
      <c r="A16776" t="s">
        <v>17330</v>
      </c>
      <c r="B16776">
        <v>969320</v>
      </c>
      <c r="C16776">
        <v>0</v>
      </c>
      <c r="D16776">
        <v>1581580</v>
      </c>
      <c r="E16776">
        <v>0</v>
      </c>
      <c r="F16776" s="4">
        <f t="shared" si="262"/>
        <v>527193.33333333337</v>
      </c>
    </row>
    <row r="16777" spans="1:6" x14ac:dyDescent="0.3">
      <c r="A16777" t="s">
        <v>17331</v>
      </c>
      <c r="B16777">
        <v>430430</v>
      </c>
      <c r="C16777">
        <v>0</v>
      </c>
      <c r="D16777">
        <v>917220</v>
      </c>
      <c r="E16777">
        <v>581490</v>
      </c>
      <c r="F16777" s="4">
        <f t="shared" si="262"/>
        <v>499570</v>
      </c>
    </row>
    <row r="16778" spans="1:6" x14ac:dyDescent="0.3">
      <c r="A16778" t="s">
        <v>17332</v>
      </c>
      <c r="B16778">
        <v>0</v>
      </c>
      <c r="C16778">
        <v>1480000</v>
      </c>
      <c r="D16778">
        <v>0</v>
      </c>
      <c r="E16778">
        <v>786980</v>
      </c>
      <c r="F16778" s="4">
        <f t="shared" si="262"/>
        <v>755660</v>
      </c>
    </row>
    <row r="16779" spans="1:6" x14ac:dyDescent="0.3">
      <c r="A16779" t="s">
        <v>17333</v>
      </c>
      <c r="B16779">
        <v>0</v>
      </c>
      <c r="C16779">
        <v>1433250</v>
      </c>
      <c r="D16779">
        <v>2867460</v>
      </c>
      <c r="E16779">
        <v>1010100</v>
      </c>
      <c r="F16779" s="4">
        <f t="shared" si="262"/>
        <v>1770270</v>
      </c>
    </row>
    <row r="16780" spans="1:6" x14ac:dyDescent="0.3">
      <c r="A16780" t="s">
        <v>17334</v>
      </c>
      <c r="B16780">
        <v>535080</v>
      </c>
      <c r="C16780">
        <v>0</v>
      </c>
      <c r="D16780">
        <v>370000</v>
      </c>
      <c r="E16780">
        <v>577100</v>
      </c>
      <c r="F16780" s="4">
        <f t="shared" si="262"/>
        <v>315700</v>
      </c>
    </row>
    <row r="16781" spans="1:6" x14ac:dyDescent="0.3">
      <c r="A16781" t="s">
        <v>17335</v>
      </c>
      <c r="B16781">
        <v>2216390</v>
      </c>
      <c r="C16781">
        <v>2196010</v>
      </c>
      <c r="D16781">
        <v>2374620</v>
      </c>
      <c r="E16781">
        <v>2404480</v>
      </c>
      <c r="F16781" s="4">
        <f t="shared" si="262"/>
        <v>2325036.6666666665</v>
      </c>
    </row>
    <row r="16782" spans="1:6" x14ac:dyDescent="0.3">
      <c r="A16782" t="s">
        <v>17336</v>
      </c>
      <c r="B16782">
        <v>2930910</v>
      </c>
      <c r="C16782">
        <v>3127760</v>
      </c>
      <c r="D16782">
        <v>2551000</v>
      </c>
      <c r="E16782">
        <v>2303300</v>
      </c>
      <c r="F16782" s="4">
        <f t="shared" si="262"/>
        <v>2660686.6666666665</v>
      </c>
    </row>
    <row r="16783" spans="1:6" x14ac:dyDescent="0.3">
      <c r="A16783" t="s">
        <v>17337</v>
      </c>
      <c r="B16783">
        <v>4677100</v>
      </c>
      <c r="C16783">
        <v>8707670</v>
      </c>
      <c r="D16783">
        <v>0</v>
      </c>
      <c r="E16783">
        <v>1186200</v>
      </c>
      <c r="F16783" s="4">
        <f t="shared" si="262"/>
        <v>3297956.6666666665</v>
      </c>
    </row>
    <row r="16784" spans="1:6" x14ac:dyDescent="0.3">
      <c r="A16784" t="s">
        <v>17338</v>
      </c>
      <c r="B16784">
        <v>1480000</v>
      </c>
      <c r="C16784">
        <v>0</v>
      </c>
      <c r="D16784">
        <v>740000</v>
      </c>
      <c r="E16784">
        <v>793800</v>
      </c>
      <c r="F16784" s="4">
        <f t="shared" si="262"/>
        <v>511266.66666666669</v>
      </c>
    </row>
    <row r="16785" spans="1:6" x14ac:dyDescent="0.3">
      <c r="A16785" t="s">
        <v>17339</v>
      </c>
      <c r="B16785">
        <v>1498700</v>
      </c>
      <c r="C16785">
        <v>1645800</v>
      </c>
      <c r="D16785">
        <v>3917350</v>
      </c>
      <c r="E16785">
        <v>944900</v>
      </c>
      <c r="F16785" s="4">
        <f t="shared" si="262"/>
        <v>2169350</v>
      </c>
    </row>
    <row r="16786" spans="1:6" x14ac:dyDescent="0.3">
      <c r="A16786" t="s">
        <v>17340</v>
      </c>
      <c r="B16786">
        <v>887250</v>
      </c>
      <c r="C16786">
        <v>0</v>
      </c>
      <c r="D16786">
        <v>631540</v>
      </c>
      <c r="E16786">
        <v>0</v>
      </c>
      <c r="F16786" s="4">
        <f t="shared" si="262"/>
        <v>210513.33333333334</v>
      </c>
    </row>
    <row r="16787" spans="1:6" x14ac:dyDescent="0.3">
      <c r="A16787" t="s">
        <v>17341</v>
      </c>
      <c r="B16787">
        <v>646900</v>
      </c>
      <c r="C16787">
        <v>938900</v>
      </c>
      <c r="D16787">
        <v>0</v>
      </c>
      <c r="E16787">
        <v>820000</v>
      </c>
      <c r="F16787" s="4">
        <f t="shared" si="262"/>
        <v>586300</v>
      </c>
    </row>
    <row r="16788" spans="1:6" x14ac:dyDescent="0.3">
      <c r="A16788" t="s">
        <v>17342</v>
      </c>
      <c r="B16788">
        <v>3971000</v>
      </c>
      <c r="C16788">
        <v>11983589</v>
      </c>
      <c r="D16788">
        <v>0</v>
      </c>
      <c r="E16788">
        <v>5974160</v>
      </c>
      <c r="F16788" s="4">
        <f t="shared" si="262"/>
        <v>5985916.333333333</v>
      </c>
    </row>
    <row r="16789" spans="1:6" x14ac:dyDescent="0.3">
      <c r="A16789" t="s">
        <v>17343</v>
      </c>
      <c r="B16789">
        <v>2210000</v>
      </c>
      <c r="C16789">
        <v>7053810</v>
      </c>
      <c r="D16789">
        <v>443680</v>
      </c>
      <c r="E16789">
        <v>6084610</v>
      </c>
      <c r="F16789" s="4">
        <f t="shared" si="262"/>
        <v>4527366.666666667</v>
      </c>
    </row>
    <row r="16790" spans="1:6" x14ac:dyDescent="0.3">
      <c r="A16790" t="s">
        <v>17344</v>
      </c>
      <c r="B16790">
        <v>2447200</v>
      </c>
      <c r="C16790">
        <v>3703700</v>
      </c>
      <c r="D16790">
        <v>3493400</v>
      </c>
      <c r="E16790">
        <v>4304120</v>
      </c>
      <c r="F16790" s="4">
        <f t="shared" si="262"/>
        <v>3833740</v>
      </c>
    </row>
    <row r="16791" spans="1:6" x14ac:dyDescent="0.3">
      <c r="A16791" t="s">
        <v>17345</v>
      </c>
      <c r="B16791">
        <v>264600</v>
      </c>
      <c r="C16791">
        <v>0</v>
      </c>
      <c r="D16791">
        <v>0</v>
      </c>
      <c r="E16791">
        <v>1428000</v>
      </c>
      <c r="F16791" s="4">
        <f t="shared" si="262"/>
        <v>476000</v>
      </c>
    </row>
    <row r="16792" spans="1:6" x14ac:dyDescent="0.3">
      <c r="A16792" t="s">
        <v>17346</v>
      </c>
      <c r="B16792">
        <v>0</v>
      </c>
      <c r="C16792">
        <v>0</v>
      </c>
      <c r="D16792">
        <v>1258530</v>
      </c>
      <c r="E16792">
        <v>0</v>
      </c>
      <c r="F16792" s="4">
        <f t="shared" si="262"/>
        <v>419510</v>
      </c>
    </row>
    <row r="16793" spans="1:6" x14ac:dyDescent="0.3">
      <c r="A16793" t="s">
        <v>17347</v>
      </c>
      <c r="B16793">
        <v>2277950</v>
      </c>
      <c r="C16793">
        <v>7379100</v>
      </c>
      <c r="D16793">
        <v>5761720</v>
      </c>
      <c r="E16793">
        <v>4437390</v>
      </c>
      <c r="F16793" s="4">
        <f t="shared" si="262"/>
        <v>5859403.333333333</v>
      </c>
    </row>
    <row r="16794" spans="1:6" x14ac:dyDescent="0.3">
      <c r="A16794" t="s">
        <v>17348</v>
      </c>
      <c r="B16794">
        <v>3614440</v>
      </c>
      <c r="C16794">
        <v>1211400</v>
      </c>
      <c r="D16794">
        <v>1199300</v>
      </c>
      <c r="E16794">
        <v>3176040</v>
      </c>
      <c r="F16794" s="4">
        <f t="shared" si="262"/>
        <v>1862246.6666666667</v>
      </c>
    </row>
    <row r="16795" spans="1:6" x14ac:dyDescent="0.3">
      <c r="A16795" t="s">
        <v>17349</v>
      </c>
      <c r="B16795">
        <v>0</v>
      </c>
      <c r="C16795">
        <v>2813510</v>
      </c>
      <c r="D16795">
        <v>1228500</v>
      </c>
      <c r="E16795">
        <v>0</v>
      </c>
      <c r="F16795" s="4">
        <f t="shared" si="262"/>
        <v>1347336.6666666667</v>
      </c>
    </row>
    <row r="16796" spans="1:6" x14ac:dyDescent="0.3">
      <c r="A16796" t="s">
        <v>17350</v>
      </c>
      <c r="B16796">
        <v>714000</v>
      </c>
      <c r="C16796">
        <v>540540</v>
      </c>
      <c r="D16796">
        <v>0</v>
      </c>
      <c r="E16796">
        <v>234600</v>
      </c>
      <c r="F16796" s="4">
        <f t="shared" si="262"/>
        <v>258380</v>
      </c>
    </row>
    <row r="16797" spans="1:6" x14ac:dyDescent="0.3">
      <c r="A16797" t="s">
        <v>17351</v>
      </c>
      <c r="B16797">
        <v>0</v>
      </c>
      <c r="C16797">
        <v>962780</v>
      </c>
      <c r="D16797">
        <v>572550</v>
      </c>
      <c r="E16797">
        <v>0</v>
      </c>
      <c r="F16797" s="4">
        <f t="shared" si="262"/>
        <v>511776.66666666669</v>
      </c>
    </row>
    <row r="16798" spans="1:6" x14ac:dyDescent="0.3">
      <c r="A16798" t="s">
        <v>17352</v>
      </c>
      <c r="B16798">
        <v>0</v>
      </c>
      <c r="C16798">
        <v>0</v>
      </c>
      <c r="D16798">
        <v>1014580</v>
      </c>
      <c r="E16798">
        <v>955500</v>
      </c>
      <c r="F16798" s="4">
        <f t="shared" si="262"/>
        <v>656693.33333333337</v>
      </c>
    </row>
    <row r="16799" spans="1:6" x14ac:dyDescent="0.3">
      <c r="A16799" t="s">
        <v>17353</v>
      </c>
      <c r="B16799">
        <v>1945790</v>
      </c>
      <c r="C16799">
        <v>2751950</v>
      </c>
      <c r="D16799">
        <v>3257990</v>
      </c>
      <c r="E16799">
        <v>2815600</v>
      </c>
      <c r="F16799" s="4">
        <f t="shared" si="262"/>
        <v>2941846.6666666665</v>
      </c>
    </row>
    <row r="16800" spans="1:6" x14ac:dyDescent="0.3">
      <c r="A16800" t="s">
        <v>17354</v>
      </c>
      <c r="B16800">
        <v>0</v>
      </c>
      <c r="C16800">
        <v>670300</v>
      </c>
      <c r="D16800">
        <v>0</v>
      </c>
      <c r="E16800">
        <v>450560</v>
      </c>
      <c r="F16800" s="4">
        <f t="shared" si="262"/>
        <v>373620</v>
      </c>
    </row>
    <row r="16801" spans="1:6" x14ac:dyDescent="0.3">
      <c r="A16801" t="s">
        <v>17355</v>
      </c>
      <c r="B16801">
        <v>0</v>
      </c>
      <c r="C16801">
        <v>2204220</v>
      </c>
      <c r="D16801">
        <v>304000</v>
      </c>
      <c r="E16801">
        <v>2169560</v>
      </c>
      <c r="F16801" s="4">
        <f t="shared" si="262"/>
        <v>1559260</v>
      </c>
    </row>
    <row r="16802" spans="1:6" x14ac:dyDescent="0.3">
      <c r="A16802" t="s">
        <v>17356</v>
      </c>
      <c r="B16802">
        <v>740000</v>
      </c>
      <c r="C16802">
        <v>281190</v>
      </c>
      <c r="D16802">
        <v>1219400</v>
      </c>
      <c r="E16802">
        <v>0</v>
      </c>
      <c r="F16802" s="4">
        <f t="shared" si="262"/>
        <v>500196.66666666669</v>
      </c>
    </row>
    <row r="16803" spans="1:6" x14ac:dyDescent="0.3">
      <c r="A16803" t="s">
        <v>17357</v>
      </c>
      <c r="B16803">
        <v>0</v>
      </c>
      <c r="C16803">
        <v>370000</v>
      </c>
      <c r="D16803">
        <v>2216760</v>
      </c>
      <c r="E16803">
        <v>2185000</v>
      </c>
      <c r="F16803" s="4">
        <f t="shared" si="262"/>
        <v>1590586.6666666667</v>
      </c>
    </row>
    <row r="16804" spans="1:6" x14ac:dyDescent="0.3">
      <c r="A16804" t="s">
        <v>17358</v>
      </c>
      <c r="B16804">
        <v>0</v>
      </c>
      <c r="C16804">
        <v>0</v>
      </c>
      <c r="D16804">
        <v>7052500</v>
      </c>
      <c r="E16804">
        <v>0</v>
      </c>
      <c r="F16804" s="4">
        <f t="shared" si="262"/>
        <v>2350833.3333333335</v>
      </c>
    </row>
    <row r="16805" spans="1:6" x14ac:dyDescent="0.3">
      <c r="A16805" t="s">
        <v>17359</v>
      </c>
      <c r="B16805">
        <v>682500</v>
      </c>
      <c r="C16805">
        <v>1119300</v>
      </c>
      <c r="D16805">
        <v>0</v>
      </c>
      <c r="E16805">
        <v>1428700</v>
      </c>
      <c r="F16805" s="4">
        <f t="shared" si="262"/>
        <v>849333.33333333337</v>
      </c>
    </row>
    <row r="16806" spans="1:6" x14ac:dyDescent="0.3">
      <c r="A16806" t="s">
        <v>17360</v>
      </c>
      <c r="B16806">
        <v>252980</v>
      </c>
      <c r="C16806">
        <v>370000</v>
      </c>
      <c r="D16806">
        <v>2321400</v>
      </c>
      <c r="E16806">
        <v>2154820</v>
      </c>
      <c r="F16806" s="4">
        <f t="shared" si="262"/>
        <v>1615406.6666666667</v>
      </c>
    </row>
    <row r="16807" spans="1:6" x14ac:dyDescent="0.3">
      <c r="A16807" t="s">
        <v>17361</v>
      </c>
      <c r="B16807">
        <v>0</v>
      </c>
      <c r="C16807">
        <v>2049660</v>
      </c>
      <c r="D16807">
        <v>234600</v>
      </c>
      <c r="E16807">
        <v>547400</v>
      </c>
      <c r="F16807" s="4">
        <f t="shared" si="262"/>
        <v>943886.66666666663</v>
      </c>
    </row>
    <row r="16808" spans="1:6" x14ac:dyDescent="0.3">
      <c r="A16808" t="s">
        <v>17362</v>
      </c>
      <c r="B16808">
        <v>933660</v>
      </c>
      <c r="C16808">
        <v>690000</v>
      </c>
      <c r="D16808">
        <v>0</v>
      </c>
      <c r="E16808">
        <v>0</v>
      </c>
      <c r="F16808" s="4">
        <f t="shared" si="262"/>
        <v>230000</v>
      </c>
    </row>
    <row r="16809" spans="1:6" x14ac:dyDescent="0.3">
      <c r="A16809" t="s">
        <v>17363</v>
      </c>
      <c r="B16809">
        <v>0</v>
      </c>
      <c r="C16809">
        <v>264000</v>
      </c>
      <c r="D16809">
        <v>391000</v>
      </c>
      <c r="E16809">
        <v>560720</v>
      </c>
      <c r="F16809" s="4">
        <f t="shared" si="262"/>
        <v>405240</v>
      </c>
    </row>
    <row r="16810" spans="1:6" x14ac:dyDescent="0.3">
      <c r="A16810" t="s">
        <v>17364</v>
      </c>
      <c r="B16810">
        <v>740000</v>
      </c>
      <c r="C16810">
        <v>0</v>
      </c>
      <c r="D16810">
        <v>0</v>
      </c>
      <c r="E16810">
        <v>0</v>
      </c>
      <c r="F16810" s="4">
        <f t="shared" si="262"/>
        <v>0</v>
      </c>
    </row>
    <row r="16811" spans="1:6" x14ac:dyDescent="0.3">
      <c r="A16811" t="s">
        <v>17365</v>
      </c>
      <c r="B16811">
        <v>1112720</v>
      </c>
      <c r="C16811">
        <v>1361360</v>
      </c>
      <c r="D16811">
        <v>0</v>
      </c>
      <c r="E16811">
        <v>1521250</v>
      </c>
      <c r="F16811" s="4">
        <f t="shared" si="262"/>
        <v>960870</v>
      </c>
    </row>
    <row r="16812" spans="1:6" x14ac:dyDescent="0.3">
      <c r="A16812" t="s">
        <v>17366</v>
      </c>
      <c r="B16812">
        <v>0</v>
      </c>
      <c r="C16812">
        <v>2092000</v>
      </c>
      <c r="D16812">
        <v>0</v>
      </c>
      <c r="E16812">
        <v>0</v>
      </c>
      <c r="F16812" s="4">
        <f t="shared" si="262"/>
        <v>697333.33333333337</v>
      </c>
    </row>
    <row r="16813" spans="1:6" x14ac:dyDescent="0.3">
      <c r="A16813" t="s">
        <v>17367</v>
      </c>
      <c r="B16813">
        <v>646100</v>
      </c>
      <c r="C16813">
        <v>0</v>
      </c>
      <c r="D16813">
        <v>0</v>
      </c>
      <c r="E16813">
        <v>0</v>
      </c>
      <c r="F16813" s="4">
        <f t="shared" si="262"/>
        <v>0</v>
      </c>
    </row>
    <row r="16814" spans="1:6" x14ac:dyDescent="0.3">
      <c r="A16814" t="s">
        <v>17368</v>
      </c>
      <c r="B16814">
        <v>1396000</v>
      </c>
      <c r="C16814">
        <v>1236690</v>
      </c>
      <c r="D16814">
        <v>0</v>
      </c>
      <c r="E16814">
        <v>386000</v>
      </c>
      <c r="F16814" s="4">
        <f t="shared" si="262"/>
        <v>540896.66666666663</v>
      </c>
    </row>
    <row r="16815" spans="1:6" x14ac:dyDescent="0.3">
      <c r="A16815" t="s">
        <v>17369</v>
      </c>
      <c r="B16815">
        <v>1247040</v>
      </c>
      <c r="C16815">
        <v>0</v>
      </c>
      <c r="D16815">
        <v>0</v>
      </c>
      <c r="E16815">
        <v>2006280</v>
      </c>
      <c r="F16815" s="4">
        <f t="shared" si="262"/>
        <v>668760</v>
      </c>
    </row>
    <row r="16816" spans="1:6" x14ac:dyDescent="0.3">
      <c r="A16816" t="s">
        <v>17370</v>
      </c>
      <c r="B16816">
        <v>3328150</v>
      </c>
      <c r="C16816">
        <v>50705840</v>
      </c>
      <c r="D16816">
        <v>237086200</v>
      </c>
      <c r="E16816">
        <v>0</v>
      </c>
      <c r="F16816" s="4">
        <f t="shared" si="262"/>
        <v>95930680</v>
      </c>
    </row>
    <row r="16817" spans="1:6" x14ac:dyDescent="0.3">
      <c r="A16817" t="s">
        <v>17371</v>
      </c>
      <c r="B16817">
        <v>0</v>
      </c>
      <c r="C16817">
        <v>2804040</v>
      </c>
      <c r="D16817">
        <v>2511770</v>
      </c>
      <c r="E16817">
        <v>0</v>
      </c>
      <c r="F16817" s="4">
        <f t="shared" si="262"/>
        <v>1771936.6666666667</v>
      </c>
    </row>
    <row r="16818" spans="1:6" x14ac:dyDescent="0.3">
      <c r="A16818" t="s">
        <v>262</v>
      </c>
      <c r="B16818">
        <v>0</v>
      </c>
      <c r="C16818">
        <v>1288000</v>
      </c>
      <c r="D16818">
        <v>262990</v>
      </c>
      <c r="E16818">
        <v>0</v>
      </c>
      <c r="F16818" s="4">
        <f t="shared" si="262"/>
        <v>516996.66666666669</v>
      </c>
    </row>
    <row r="16819" spans="1:6" x14ac:dyDescent="0.3">
      <c r="A16819" t="s">
        <v>17372</v>
      </c>
      <c r="B16819">
        <v>420000</v>
      </c>
      <c r="C16819">
        <v>0</v>
      </c>
      <c r="D16819">
        <v>0</v>
      </c>
      <c r="E16819">
        <v>1100560</v>
      </c>
      <c r="F16819" s="4">
        <f t="shared" si="262"/>
        <v>366853.33333333331</v>
      </c>
    </row>
    <row r="16820" spans="1:6" x14ac:dyDescent="0.3">
      <c r="A16820" t="s">
        <v>17373</v>
      </c>
      <c r="B16820">
        <v>976600</v>
      </c>
      <c r="C16820">
        <v>1862200</v>
      </c>
      <c r="D16820">
        <v>464600</v>
      </c>
      <c r="E16820">
        <v>1250000</v>
      </c>
      <c r="F16820" s="4">
        <f t="shared" si="262"/>
        <v>1192266.6666666667</v>
      </c>
    </row>
    <row r="16821" spans="1:6" x14ac:dyDescent="0.3">
      <c r="A16821" t="s">
        <v>17374</v>
      </c>
      <c r="B16821">
        <v>3647910</v>
      </c>
      <c r="C16821">
        <v>5038470</v>
      </c>
      <c r="D16821">
        <v>10350960</v>
      </c>
      <c r="E16821">
        <v>8239070</v>
      </c>
      <c r="F16821" s="4">
        <f t="shared" si="262"/>
        <v>7876166.666666667</v>
      </c>
    </row>
    <row r="16822" spans="1:6" x14ac:dyDescent="0.3">
      <c r="A16822" t="s">
        <v>17375</v>
      </c>
      <c r="B16822">
        <v>0</v>
      </c>
      <c r="C16822">
        <v>2312330</v>
      </c>
      <c r="D16822">
        <v>3108450</v>
      </c>
      <c r="E16822">
        <v>0</v>
      </c>
      <c r="F16822" s="4">
        <f t="shared" si="262"/>
        <v>1806926.6666666667</v>
      </c>
    </row>
    <row r="16823" spans="1:6" x14ac:dyDescent="0.3">
      <c r="A16823" t="s">
        <v>17376</v>
      </c>
      <c r="B16823">
        <v>0</v>
      </c>
      <c r="C16823">
        <v>0</v>
      </c>
      <c r="D16823">
        <v>1380620</v>
      </c>
      <c r="E16823">
        <v>820000</v>
      </c>
      <c r="F16823" s="4">
        <f t="shared" si="262"/>
        <v>733540</v>
      </c>
    </row>
    <row r="16824" spans="1:6" x14ac:dyDescent="0.3">
      <c r="A16824" t="s">
        <v>17377</v>
      </c>
      <c r="B16824">
        <v>0</v>
      </c>
      <c r="C16824">
        <v>740510</v>
      </c>
      <c r="D16824">
        <v>0</v>
      </c>
      <c r="E16824">
        <v>0</v>
      </c>
      <c r="F16824" s="4">
        <f t="shared" si="262"/>
        <v>246836.66666666666</v>
      </c>
    </row>
    <row r="16825" spans="1:6" x14ac:dyDescent="0.3">
      <c r="A16825" t="s">
        <v>17378</v>
      </c>
      <c r="B16825">
        <v>2575880</v>
      </c>
      <c r="C16825">
        <v>313950</v>
      </c>
      <c r="D16825">
        <v>1300580</v>
      </c>
      <c r="E16825">
        <v>3156800</v>
      </c>
      <c r="F16825" s="4">
        <f t="shared" si="262"/>
        <v>1590443.3333333333</v>
      </c>
    </row>
    <row r="16826" spans="1:6" x14ac:dyDescent="0.3">
      <c r="A16826" t="s">
        <v>17379</v>
      </c>
      <c r="B16826">
        <v>0</v>
      </c>
      <c r="C16826">
        <v>1307390</v>
      </c>
      <c r="D16826">
        <v>0</v>
      </c>
      <c r="E16826">
        <v>234600</v>
      </c>
      <c r="F16826" s="4">
        <f t="shared" si="262"/>
        <v>513996.66666666669</v>
      </c>
    </row>
    <row r="16827" spans="1:6" x14ac:dyDescent="0.3">
      <c r="A16827" t="s">
        <v>17380</v>
      </c>
      <c r="B16827">
        <v>0</v>
      </c>
      <c r="C16827">
        <v>0</v>
      </c>
      <c r="D16827">
        <v>2169760</v>
      </c>
      <c r="E16827">
        <v>0</v>
      </c>
      <c r="F16827" s="4">
        <f t="shared" si="262"/>
        <v>723253.33333333337</v>
      </c>
    </row>
    <row r="16828" spans="1:6" x14ac:dyDescent="0.3">
      <c r="A16828" t="s">
        <v>17381</v>
      </c>
      <c r="B16828">
        <v>0</v>
      </c>
      <c r="C16828">
        <v>1774290</v>
      </c>
      <c r="D16828">
        <v>0</v>
      </c>
      <c r="E16828">
        <v>0</v>
      </c>
      <c r="F16828" s="4">
        <f t="shared" si="262"/>
        <v>591430</v>
      </c>
    </row>
    <row r="16829" spans="1:6" x14ac:dyDescent="0.3">
      <c r="A16829" t="s">
        <v>17382</v>
      </c>
      <c r="B16829">
        <v>0</v>
      </c>
      <c r="C16829">
        <v>1445620</v>
      </c>
      <c r="D16829">
        <v>0</v>
      </c>
      <c r="E16829">
        <v>546000</v>
      </c>
      <c r="F16829" s="4">
        <f t="shared" si="262"/>
        <v>663873.33333333337</v>
      </c>
    </row>
    <row r="16830" spans="1:6" x14ac:dyDescent="0.3">
      <c r="A16830" t="s">
        <v>17383</v>
      </c>
      <c r="B16830">
        <v>462900</v>
      </c>
      <c r="C16830">
        <v>1458070</v>
      </c>
      <c r="D16830">
        <v>1134250</v>
      </c>
      <c r="E16830">
        <v>1119280</v>
      </c>
      <c r="F16830" s="4">
        <f t="shared" si="262"/>
        <v>1237200</v>
      </c>
    </row>
    <row r="16831" spans="1:6" x14ac:dyDescent="0.3">
      <c r="A16831" t="s">
        <v>17384</v>
      </c>
      <c r="B16831">
        <v>0</v>
      </c>
      <c r="C16831">
        <v>2505400</v>
      </c>
      <c r="D16831">
        <v>6342740</v>
      </c>
      <c r="E16831">
        <v>6118160</v>
      </c>
      <c r="F16831" s="4">
        <f t="shared" si="262"/>
        <v>4988766.666666667</v>
      </c>
    </row>
    <row r="16832" spans="1:6" x14ac:dyDescent="0.3">
      <c r="A16832" t="s">
        <v>17385</v>
      </c>
      <c r="B16832">
        <v>0</v>
      </c>
      <c r="C16832">
        <v>0</v>
      </c>
      <c r="D16832">
        <v>938900</v>
      </c>
      <c r="E16832">
        <v>0</v>
      </c>
      <c r="F16832" s="4">
        <f t="shared" si="262"/>
        <v>312966.66666666669</v>
      </c>
    </row>
    <row r="16833" spans="1:6" x14ac:dyDescent="0.3">
      <c r="A16833" t="s">
        <v>17386</v>
      </c>
      <c r="B16833">
        <v>0</v>
      </c>
      <c r="C16833">
        <v>230000</v>
      </c>
      <c r="D16833">
        <v>1209240</v>
      </c>
      <c r="E16833">
        <v>386000</v>
      </c>
      <c r="F16833" s="4">
        <f t="shared" si="262"/>
        <v>608413.33333333337</v>
      </c>
    </row>
    <row r="16834" spans="1:6" x14ac:dyDescent="0.3">
      <c r="A16834" t="s">
        <v>17387</v>
      </c>
      <c r="B16834">
        <v>0</v>
      </c>
      <c r="C16834">
        <v>2896240</v>
      </c>
      <c r="D16834">
        <v>2106660</v>
      </c>
      <c r="E16834">
        <v>2204960</v>
      </c>
      <c r="F16834" s="4">
        <f t="shared" si="262"/>
        <v>2402620</v>
      </c>
    </row>
    <row r="16835" spans="1:6" x14ac:dyDescent="0.3">
      <c r="A16835" t="s">
        <v>17388</v>
      </c>
      <c r="B16835">
        <v>2200620</v>
      </c>
      <c r="C16835">
        <v>1381940</v>
      </c>
      <c r="D16835">
        <v>2128590</v>
      </c>
      <c r="E16835">
        <v>748000</v>
      </c>
      <c r="F16835" s="4">
        <f t="shared" ref="F16835:F16898" si="263">SUM(C16835:E16835)/3</f>
        <v>1419510</v>
      </c>
    </row>
    <row r="16836" spans="1:6" x14ac:dyDescent="0.3">
      <c r="A16836" t="s">
        <v>17389</v>
      </c>
      <c r="B16836">
        <v>1303750</v>
      </c>
      <c r="C16836">
        <v>0</v>
      </c>
      <c r="D16836">
        <v>0</v>
      </c>
      <c r="E16836">
        <v>0</v>
      </c>
      <c r="F16836" s="4">
        <f t="shared" si="263"/>
        <v>0</v>
      </c>
    </row>
    <row r="16837" spans="1:6" x14ac:dyDescent="0.3">
      <c r="A16837" t="s">
        <v>17390</v>
      </c>
      <c r="B16837">
        <v>0</v>
      </c>
      <c r="C16837">
        <v>0</v>
      </c>
      <c r="D16837">
        <v>6025520</v>
      </c>
      <c r="E16837">
        <v>0</v>
      </c>
      <c r="F16837" s="4">
        <f t="shared" si="263"/>
        <v>2008506.6666666667</v>
      </c>
    </row>
    <row r="16838" spans="1:6" x14ac:dyDescent="0.3">
      <c r="A16838" t="s">
        <v>17391</v>
      </c>
      <c r="B16838">
        <v>0</v>
      </c>
      <c r="C16838">
        <v>1050060</v>
      </c>
      <c r="D16838">
        <v>516000</v>
      </c>
      <c r="E16838">
        <v>1582100</v>
      </c>
      <c r="F16838" s="4">
        <f t="shared" si="263"/>
        <v>1049386.6666666667</v>
      </c>
    </row>
    <row r="16839" spans="1:6" x14ac:dyDescent="0.3">
      <c r="A16839" t="s">
        <v>17392</v>
      </c>
      <c r="B16839">
        <v>1104000</v>
      </c>
      <c r="C16839">
        <v>0</v>
      </c>
      <c r="D16839">
        <v>0</v>
      </c>
      <c r="E16839">
        <v>386000</v>
      </c>
      <c r="F16839" s="4">
        <f t="shared" si="263"/>
        <v>128666.66666666667</v>
      </c>
    </row>
    <row r="16840" spans="1:6" x14ac:dyDescent="0.3">
      <c r="A16840" t="s">
        <v>17393</v>
      </c>
      <c r="B16840">
        <v>1025400</v>
      </c>
      <c r="C16840">
        <v>0</v>
      </c>
      <c r="D16840">
        <v>0</v>
      </c>
      <c r="E16840">
        <v>917060</v>
      </c>
      <c r="F16840" s="4">
        <f t="shared" si="263"/>
        <v>305686.66666666669</v>
      </c>
    </row>
    <row r="16841" spans="1:6" x14ac:dyDescent="0.3">
      <c r="A16841" t="s">
        <v>17394</v>
      </c>
      <c r="B16841">
        <v>1389640</v>
      </c>
      <c r="C16841">
        <v>499590</v>
      </c>
      <c r="D16841">
        <v>0</v>
      </c>
      <c r="E16841">
        <v>787150</v>
      </c>
      <c r="F16841" s="4">
        <f t="shared" si="263"/>
        <v>428913.33333333331</v>
      </c>
    </row>
    <row r="16842" spans="1:6" x14ac:dyDescent="0.3">
      <c r="A16842" t="s">
        <v>17395</v>
      </c>
      <c r="B16842">
        <v>6144260</v>
      </c>
      <c r="C16842">
        <v>7380530</v>
      </c>
      <c r="D16842">
        <v>4612980</v>
      </c>
      <c r="E16842">
        <v>5521650</v>
      </c>
      <c r="F16842" s="4">
        <f t="shared" si="263"/>
        <v>5838386.666666667</v>
      </c>
    </row>
    <row r="16843" spans="1:6" x14ac:dyDescent="0.3">
      <c r="A16843" t="s">
        <v>17396</v>
      </c>
      <c r="B16843">
        <v>2746340</v>
      </c>
      <c r="C16843">
        <v>2970800</v>
      </c>
      <c r="D16843">
        <v>6708600</v>
      </c>
      <c r="E16843">
        <v>2895720</v>
      </c>
      <c r="F16843" s="4">
        <f t="shared" si="263"/>
        <v>4191706.6666666665</v>
      </c>
    </row>
    <row r="16844" spans="1:6" x14ac:dyDescent="0.3">
      <c r="A16844" t="s">
        <v>17397</v>
      </c>
      <c r="B16844">
        <v>0</v>
      </c>
      <c r="C16844">
        <v>610000</v>
      </c>
      <c r="D16844">
        <v>1113280</v>
      </c>
      <c r="E16844">
        <v>2126920</v>
      </c>
      <c r="F16844" s="4">
        <f t="shared" si="263"/>
        <v>1283400</v>
      </c>
    </row>
    <row r="16845" spans="1:6" x14ac:dyDescent="0.3">
      <c r="A16845" t="s">
        <v>17398</v>
      </c>
      <c r="B16845">
        <v>2370220</v>
      </c>
      <c r="C16845">
        <v>2475880</v>
      </c>
      <c r="D16845">
        <v>2566570</v>
      </c>
      <c r="E16845">
        <v>5268990</v>
      </c>
      <c r="F16845" s="4">
        <f t="shared" si="263"/>
        <v>3437146.6666666665</v>
      </c>
    </row>
    <row r="16846" spans="1:6" x14ac:dyDescent="0.3">
      <c r="A16846" t="s">
        <v>17399</v>
      </c>
      <c r="B16846">
        <v>0</v>
      </c>
      <c r="C16846">
        <v>612000</v>
      </c>
      <c r="D16846">
        <v>0</v>
      </c>
      <c r="E16846">
        <v>0</v>
      </c>
      <c r="F16846" s="4">
        <f t="shared" si="263"/>
        <v>204000</v>
      </c>
    </row>
    <row r="16847" spans="1:6" x14ac:dyDescent="0.3">
      <c r="A16847" t="s">
        <v>17400</v>
      </c>
      <c r="B16847">
        <v>0</v>
      </c>
      <c r="C16847">
        <v>0</v>
      </c>
      <c r="D16847">
        <v>2573140</v>
      </c>
      <c r="E16847">
        <v>2244390</v>
      </c>
      <c r="F16847" s="4">
        <f t="shared" si="263"/>
        <v>1605843.3333333333</v>
      </c>
    </row>
    <row r="16848" spans="1:6" x14ac:dyDescent="0.3">
      <c r="A16848" t="s">
        <v>17401</v>
      </c>
      <c r="B16848">
        <v>8331050</v>
      </c>
      <c r="C16848">
        <v>1369550</v>
      </c>
      <c r="D16848">
        <v>4752200</v>
      </c>
      <c r="E16848">
        <v>6790700</v>
      </c>
      <c r="F16848" s="4">
        <f t="shared" si="263"/>
        <v>4304150</v>
      </c>
    </row>
    <row r="16849" spans="1:6" x14ac:dyDescent="0.3">
      <c r="A16849" t="s">
        <v>17402</v>
      </c>
      <c r="B16849">
        <v>1665300</v>
      </c>
      <c r="C16849">
        <v>5045140</v>
      </c>
      <c r="D16849">
        <v>3813730</v>
      </c>
      <c r="E16849">
        <v>6698860</v>
      </c>
      <c r="F16849" s="4">
        <f t="shared" si="263"/>
        <v>5185910</v>
      </c>
    </row>
    <row r="16850" spans="1:6" x14ac:dyDescent="0.3">
      <c r="A16850" t="s">
        <v>17403</v>
      </c>
      <c r="B16850">
        <v>427700</v>
      </c>
      <c r="C16850">
        <v>0</v>
      </c>
      <c r="D16850">
        <v>1079900</v>
      </c>
      <c r="E16850">
        <v>0</v>
      </c>
      <c r="F16850" s="4">
        <f t="shared" si="263"/>
        <v>359966.66666666669</v>
      </c>
    </row>
    <row r="16851" spans="1:6" x14ac:dyDescent="0.3">
      <c r="A16851" t="s">
        <v>17404</v>
      </c>
      <c r="B16851">
        <v>0</v>
      </c>
      <c r="C16851">
        <v>0</v>
      </c>
      <c r="D16851">
        <v>1550480</v>
      </c>
      <c r="E16851">
        <v>1250340</v>
      </c>
      <c r="F16851" s="4">
        <f t="shared" si="263"/>
        <v>933606.66666666663</v>
      </c>
    </row>
    <row r="16852" spans="1:6" x14ac:dyDescent="0.3">
      <c r="A16852" t="s">
        <v>17405</v>
      </c>
      <c r="B16852">
        <v>628800</v>
      </c>
      <c r="C16852">
        <v>647200</v>
      </c>
      <c r="D16852">
        <v>768000</v>
      </c>
      <c r="E16852">
        <v>3344980</v>
      </c>
      <c r="F16852" s="4">
        <f t="shared" si="263"/>
        <v>1586726.6666666667</v>
      </c>
    </row>
    <row r="16853" spans="1:6" x14ac:dyDescent="0.3">
      <c r="A16853" t="s">
        <v>17406</v>
      </c>
      <c r="B16853">
        <v>0</v>
      </c>
      <c r="C16853">
        <v>0</v>
      </c>
      <c r="D16853">
        <v>1244880</v>
      </c>
      <c r="E16853">
        <v>0</v>
      </c>
      <c r="F16853" s="4">
        <f t="shared" si="263"/>
        <v>414960</v>
      </c>
    </row>
    <row r="16854" spans="1:6" x14ac:dyDescent="0.3">
      <c r="A16854" t="s">
        <v>17407</v>
      </c>
      <c r="B16854">
        <v>2163000</v>
      </c>
      <c r="C16854">
        <v>3515150</v>
      </c>
      <c r="D16854">
        <v>2063140</v>
      </c>
      <c r="E16854">
        <v>2117500</v>
      </c>
      <c r="F16854" s="4">
        <f t="shared" si="263"/>
        <v>2565263.3333333335</v>
      </c>
    </row>
    <row r="16855" spans="1:6" x14ac:dyDescent="0.3">
      <c r="A16855" t="s">
        <v>17408</v>
      </c>
      <c r="B16855">
        <v>0</v>
      </c>
      <c r="C16855">
        <v>838590</v>
      </c>
      <c r="D16855">
        <v>2602120</v>
      </c>
      <c r="E16855">
        <v>1795500</v>
      </c>
      <c r="F16855" s="4">
        <f t="shared" si="263"/>
        <v>1745403.3333333333</v>
      </c>
    </row>
    <row r="16856" spans="1:6" x14ac:dyDescent="0.3">
      <c r="A16856" t="s">
        <v>17409</v>
      </c>
      <c r="B16856">
        <v>256000</v>
      </c>
      <c r="C16856">
        <v>2059480</v>
      </c>
      <c r="D16856">
        <v>468650</v>
      </c>
      <c r="E16856">
        <v>4331600</v>
      </c>
      <c r="F16856" s="4">
        <f t="shared" si="263"/>
        <v>2286576.6666666665</v>
      </c>
    </row>
    <row r="16857" spans="1:6" x14ac:dyDescent="0.3">
      <c r="A16857" t="s">
        <v>17410</v>
      </c>
      <c r="B16857">
        <v>1480000</v>
      </c>
      <c r="C16857">
        <v>370000</v>
      </c>
      <c r="D16857">
        <v>0</v>
      </c>
      <c r="E16857">
        <v>1882500</v>
      </c>
      <c r="F16857" s="4">
        <f t="shared" si="263"/>
        <v>750833.33333333337</v>
      </c>
    </row>
    <row r="16858" spans="1:6" x14ac:dyDescent="0.3">
      <c r="A16858" t="s">
        <v>17411</v>
      </c>
      <c r="B16858">
        <v>1679800</v>
      </c>
      <c r="C16858">
        <v>4104100</v>
      </c>
      <c r="D16858">
        <v>4801160</v>
      </c>
      <c r="E16858">
        <v>6387830</v>
      </c>
      <c r="F16858" s="4">
        <f t="shared" si="263"/>
        <v>5097696.666666667</v>
      </c>
    </row>
    <row r="16859" spans="1:6" x14ac:dyDescent="0.3">
      <c r="A16859" t="s">
        <v>17412</v>
      </c>
      <c r="B16859">
        <v>2029300</v>
      </c>
      <c r="C16859">
        <v>2084280</v>
      </c>
      <c r="D16859">
        <v>5311660</v>
      </c>
      <c r="E16859">
        <v>6026050</v>
      </c>
      <c r="F16859" s="4">
        <f t="shared" si="263"/>
        <v>4473996.666666667</v>
      </c>
    </row>
    <row r="16860" spans="1:6" x14ac:dyDescent="0.3">
      <c r="A16860" t="s">
        <v>17413</v>
      </c>
      <c r="B16860">
        <v>2201290</v>
      </c>
      <c r="C16860">
        <v>3393900</v>
      </c>
      <c r="D16860">
        <v>3342160</v>
      </c>
      <c r="E16860">
        <v>5055128</v>
      </c>
      <c r="F16860" s="4">
        <f t="shared" si="263"/>
        <v>3930396</v>
      </c>
    </row>
    <row r="16861" spans="1:6" x14ac:dyDescent="0.3">
      <c r="A16861" t="s">
        <v>17414</v>
      </c>
      <c r="B16861">
        <v>2244870</v>
      </c>
      <c r="C16861">
        <v>2414350</v>
      </c>
      <c r="D16861">
        <v>2545819</v>
      </c>
      <c r="E16861">
        <v>2473450</v>
      </c>
      <c r="F16861" s="4">
        <f t="shared" si="263"/>
        <v>2477873</v>
      </c>
    </row>
    <row r="16862" spans="1:6" x14ac:dyDescent="0.3">
      <c r="A16862" t="s">
        <v>17415</v>
      </c>
      <c r="B16862">
        <v>855860</v>
      </c>
      <c r="C16862">
        <v>0</v>
      </c>
      <c r="D16862">
        <v>1361460</v>
      </c>
      <c r="E16862">
        <v>0</v>
      </c>
      <c r="F16862" s="4">
        <f t="shared" si="263"/>
        <v>453820</v>
      </c>
    </row>
    <row r="16863" spans="1:6" x14ac:dyDescent="0.3">
      <c r="A16863" t="s">
        <v>17416</v>
      </c>
      <c r="B16863">
        <v>411950</v>
      </c>
      <c r="C16863">
        <v>0</v>
      </c>
      <c r="D16863">
        <v>0</v>
      </c>
      <c r="E16863">
        <v>2116320</v>
      </c>
      <c r="F16863" s="4">
        <f t="shared" si="263"/>
        <v>705440</v>
      </c>
    </row>
    <row r="16864" spans="1:6" x14ac:dyDescent="0.3">
      <c r="A16864" t="s">
        <v>17417</v>
      </c>
      <c r="B16864">
        <v>0</v>
      </c>
      <c r="C16864">
        <v>0</v>
      </c>
      <c r="D16864">
        <v>2124850</v>
      </c>
      <c r="E16864">
        <v>0</v>
      </c>
      <c r="F16864" s="4">
        <f t="shared" si="263"/>
        <v>708283.33333333337</v>
      </c>
    </row>
    <row r="16865" spans="1:6" x14ac:dyDescent="0.3">
      <c r="A16865" t="s">
        <v>17418</v>
      </c>
      <c r="B16865">
        <v>382200</v>
      </c>
      <c r="C16865">
        <v>0</v>
      </c>
      <c r="D16865">
        <v>0</v>
      </c>
      <c r="E16865">
        <v>836560</v>
      </c>
      <c r="F16865" s="4">
        <f t="shared" si="263"/>
        <v>278853.33333333331</v>
      </c>
    </row>
    <row r="16866" spans="1:6" x14ac:dyDescent="0.3">
      <c r="A16866" t="s">
        <v>17419</v>
      </c>
      <c r="B16866">
        <v>447100</v>
      </c>
      <c r="C16866">
        <v>0</v>
      </c>
      <c r="D16866">
        <v>861000</v>
      </c>
      <c r="E16866">
        <v>0</v>
      </c>
      <c r="F16866" s="4">
        <f t="shared" si="263"/>
        <v>287000</v>
      </c>
    </row>
    <row r="16867" spans="1:6" x14ac:dyDescent="0.3">
      <c r="A16867" t="s">
        <v>17420</v>
      </c>
      <c r="B16867">
        <v>0</v>
      </c>
      <c r="C16867">
        <v>1114930</v>
      </c>
      <c r="D16867">
        <v>1068000</v>
      </c>
      <c r="E16867">
        <v>1000090</v>
      </c>
      <c r="F16867" s="4">
        <f t="shared" si="263"/>
        <v>1061006.6666666667</v>
      </c>
    </row>
    <row r="16868" spans="1:6" x14ac:dyDescent="0.3">
      <c r="A16868" t="s">
        <v>17421</v>
      </c>
      <c r="B16868">
        <v>0</v>
      </c>
      <c r="C16868">
        <v>469560</v>
      </c>
      <c r="D16868">
        <v>591600</v>
      </c>
      <c r="E16868">
        <v>0</v>
      </c>
      <c r="F16868" s="4">
        <f t="shared" si="263"/>
        <v>353720</v>
      </c>
    </row>
    <row r="16869" spans="1:6" x14ac:dyDescent="0.3">
      <c r="A16869" t="s">
        <v>17422</v>
      </c>
      <c r="B16869">
        <v>4366700</v>
      </c>
      <c r="C16869">
        <v>4906660</v>
      </c>
      <c r="D16869">
        <v>5515150</v>
      </c>
      <c r="E16869">
        <v>4260870</v>
      </c>
      <c r="F16869" s="4">
        <f t="shared" si="263"/>
        <v>4894226.666666667</v>
      </c>
    </row>
    <row r="16870" spans="1:6" x14ac:dyDescent="0.3">
      <c r="A16870" t="s">
        <v>17423</v>
      </c>
      <c r="B16870">
        <v>1518360</v>
      </c>
      <c r="C16870">
        <v>1012830</v>
      </c>
      <c r="D16870">
        <v>0</v>
      </c>
      <c r="E16870">
        <v>229320</v>
      </c>
      <c r="F16870" s="4">
        <f t="shared" si="263"/>
        <v>414050</v>
      </c>
    </row>
    <row r="16871" spans="1:6" x14ac:dyDescent="0.3">
      <c r="A16871" t="s">
        <v>17424</v>
      </c>
      <c r="B16871">
        <v>0</v>
      </c>
      <c r="C16871">
        <v>4296700</v>
      </c>
      <c r="D16871">
        <v>2129400</v>
      </c>
      <c r="E16871">
        <v>2151700</v>
      </c>
      <c r="F16871" s="4">
        <f t="shared" si="263"/>
        <v>2859266.6666666665</v>
      </c>
    </row>
    <row r="16872" spans="1:6" x14ac:dyDescent="0.3">
      <c r="A16872" t="s">
        <v>17425</v>
      </c>
      <c r="B16872">
        <v>0</v>
      </c>
      <c r="C16872">
        <v>2165800</v>
      </c>
      <c r="D16872">
        <v>0</v>
      </c>
      <c r="E16872">
        <v>1407600</v>
      </c>
      <c r="F16872" s="4">
        <f t="shared" si="263"/>
        <v>1191133.3333333333</v>
      </c>
    </row>
    <row r="16873" spans="1:6" x14ac:dyDescent="0.3">
      <c r="A16873" t="s">
        <v>359</v>
      </c>
      <c r="B16873">
        <v>2938800</v>
      </c>
      <c r="C16873">
        <v>762350</v>
      </c>
      <c r="D16873">
        <v>349000</v>
      </c>
      <c r="E16873">
        <v>0</v>
      </c>
      <c r="F16873" s="4">
        <f t="shared" si="263"/>
        <v>370450</v>
      </c>
    </row>
    <row r="16874" spans="1:6" x14ac:dyDescent="0.3">
      <c r="A16874" t="s">
        <v>17426</v>
      </c>
      <c r="B16874">
        <v>576400</v>
      </c>
      <c r="C16874">
        <v>3700000</v>
      </c>
      <c r="D16874">
        <v>0</v>
      </c>
      <c r="E16874">
        <v>796500</v>
      </c>
      <c r="F16874" s="4">
        <f t="shared" si="263"/>
        <v>1498833.3333333333</v>
      </c>
    </row>
    <row r="16875" spans="1:6" x14ac:dyDescent="0.3">
      <c r="A16875" t="s">
        <v>17427</v>
      </c>
      <c r="B16875">
        <v>0</v>
      </c>
      <c r="C16875">
        <v>1405940</v>
      </c>
      <c r="D16875">
        <v>752040</v>
      </c>
      <c r="E16875">
        <v>637000</v>
      </c>
      <c r="F16875" s="4">
        <f t="shared" si="263"/>
        <v>931660</v>
      </c>
    </row>
    <row r="16876" spans="1:6" x14ac:dyDescent="0.3">
      <c r="A16876" t="s">
        <v>17428</v>
      </c>
      <c r="B16876">
        <v>0</v>
      </c>
      <c r="C16876">
        <v>1006400</v>
      </c>
      <c r="D16876">
        <v>228000</v>
      </c>
      <c r="E16876">
        <v>0</v>
      </c>
      <c r="F16876" s="4">
        <f t="shared" si="263"/>
        <v>411466.66666666669</v>
      </c>
    </row>
    <row r="16877" spans="1:6" x14ac:dyDescent="0.3">
      <c r="A16877" t="s">
        <v>17429</v>
      </c>
      <c r="B16877">
        <v>0</v>
      </c>
      <c r="C16877">
        <v>370000</v>
      </c>
      <c r="D16877">
        <v>0</v>
      </c>
      <c r="E16877">
        <v>0</v>
      </c>
      <c r="F16877" s="4">
        <f t="shared" si="263"/>
        <v>123333.33333333333</v>
      </c>
    </row>
    <row r="16878" spans="1:6" x14ac:dyDescent="0.3">
      <c r="A16878" t="s">
        <v>17430</v>
      </c>
      <c r="B16878">
        <v>0</v>
      </c>
      <c r="C16878">
        <v>0</v>
      </c>
      <c r="D16878">
        <v>281600</v>
      </c>
      <c r="E16878">
        <v>0</v>
      </c>
      <c r="F16878" s="4">
        <f t="shared" si="263"/>
        <v>93866.666666666672</v>
      </c>
    </row>
    <row r="16879" spans="1:6" x14ac:dyDescent="0.3">
      <c r="A16879" t="s">
        <v>17431</v>
      </c>
      <c r="B16879">
        <v>1931820</v>
      </c>
      <c r="C16879">
        <v>0</v>
      </c>
      <c r="D16879">
        <v>1797100</v>
      </c>
      <c r="E16879">
        <v>500500</v>
      </c>
      <c r="F16879" s="4">
        <f t="shared" si="263"/>
        <v>765866.66666666663</v>
      </c>
    </row>
    <row r="16880" spans="1:6" x14ac:dyDescent="0.3">
      <c r="A16880" t="s">
        <v>17432</v>
      </c>
      <c r="B16880">
        <v>744390</v>
      </c>
      <c r="C16880">
        <v>670300</v>
      </c>
      <c r="D16880">
        <v>2058880</v>
      </c>
      <c r="E16880">
        <v>2432850</v>
      </c>
      <c r="F16880" s="4">
        <f t="shared" si="263"/>
        <v>1720676.6666666667</v>
      </c>
    </row>
    <row r="16881" spans="1:6" x14ac:dyDescent="0.3">
      <c r="A16881" t="s">
        <v>17433</v>
      </c>
      <c r="B16881">
        <v>431340</v>
      </c>
      <c r="C16881">
        <v>2540590</v>
      </c>
      <c r="D16881">
        <v>1024660</v>
      </c>
      <c r="E16881">
        <v>0</v>
      </c>
      <c r="F16881" s="4">
        <f t="shared" si="263"/>
        <v>1188416.6666666667</v>
      </c>
    </row>
    <row r="16882" spans="1:6" x14ac:dyDescent="0.3">
      <c r="A16882" t="s">
        <v>17434</v>
      </c>
      <c r="B16882">
        <v>382200</v>
      </c>
      <c r="C16882">
        <v>835380</v>
      </c>
      <c r="D16882">
        <v>1084680</v>
      </c>
      <c r="E16882">
        <v>91000</v>
      </c>
      <c r="F16882" s="4">
        <f t="shared" si="263"/>
        <v>670353.33333333337</v>
      </c>
    </row>
    <row r="16883" spans="1:6" x14ac:dyDescent="0.3">
      <c r="A16883" t="s">
        <v>17435</v>
      </c>
      <c r="B16883">
        <v>305000</v>
      </c>
      <c r="C16883">
        <v>764400</v>
      </c>
      <c r="D16883">
        <v>0</v>
      </c>
      <c r="E16883">
        <v>0</v>
      </c>
      <c r="F16883" s="4">
        <f t="shared" si="263"/>
        <v>254800</v>
      </c>
    </row>
    <row r="16884" spans="1:6" x14ac:dyDescent="0.3">
      <c r="A16884" t="s">
        <v>17436</v>
      </c>
      <c r="B16884">
        <v>2500520</v>
      </c>
      <c r="C16884">
        <v>4929810</v>
      </c>
      <c r="D16884">
        <v>5267610</v>
      </c>
      <c r="E16884">
        <v>4138350</v>
      </c>
      <c r="F16884" s="4">
        <f t="shared" si="263"/>
        <v>4778590</v>
      </c>
    </row>
    <row r="16885" spans="1:6" x14ac:dyDescent="0.3">
      <c r="A16885" t="s">
        <v>17437</v>
      </c>
      <c r="B16885">
        <v>2191280</v>
      </c>
      <c r="C16885">
        <v>4469550</v>
      </c>
      <c r="D16885">
        <v>2584400</v>
      </c>
      <c r="E16885">
        <v>2664640</v>
      </c>
      <c r="F16885" s="4">
        <f t="shared" si="263"/>
        <v>3239530</v>
      </c>
    </row>
    <row r="16886" spans="1:6" x14ac:dyDescent="0.3">
      <c r="A16886" t="s">
        <v>17438</v>
      </c>
      <c r="B16886">
        <v>618800</v>
      </c>
      <c r="C16886">
        <v>760100</v>
      </c>
      <c r="D16886">
        <v>0</v>
      </c>
      <c r="E16886">
        <v>0</v>
      </c>
      <c r="F16886" s="4">
        <f t="shared" si="263"/>
        <v>253366.66666666666</v>
      </c>
    </row>
    <row r="16887" spans="1:6" x14ac:dyDescent="0.3">
      <c r="A16887" t="s">
        <v>17439</v>
      </c>
      <c r="B16887">
        <v>0</v>
      </c>
      <c r="C16887">
        <v>0</v>
      </c>
      <c r="D16887">
        <v>2918190</v>
      </c>
      <c r="E16887">
        <v>0</v>
      </c>
      <c r="F16887" s="4">
        <f t="shared" si="263"/>
        <v>972730</v>
      </c>
    </row>
    <row r="16888" spans="1:6" x14ac:dyDescent="0.3">
      <c r="A16888" t="s">
        <v>17440</v>
      </c>
      <c r="B16888">
        <v>2020200</v>
      </c>
      <c r="C16888">
        <v>973700</v>
      </c>
      <c r="D16888">
        <v>3121850</v>
      </c>
      <c r="E16888">
        <v>670550</v>
      </c>
      <c r="F16888" s="4">
        <f t="shared" si="263"/>
        <v>1588700</v>
      </c>
    </row>
    <row r="16889" spans="1:6" x14ac:dyDescent="0.3">
      <c r="A16889" t="s">
        <v>17441</v>
      </c>
      <c r="B16889">
        <v>0</v>
      </c>
      <c r="C16889">
        <v>600000</v>
      </c>
      <c r="D16889">
        <v>0</v>
      </c>
      <c r="E16889">
        <v>3340600</v>
      </c>
      <c r="F16889" s="4">
        <f t="shared" si="263"/>
        <v>1313533.3333333333</v>
      </c>
    </row>
    <row r="16890" spans="1:6" x14ac:dyDescent="0.3">
      <c r="A16890" t="s">
        <v>17442</v>
      </c>
      <c r="B16890">
        <v>4698800</v>
      </c>
      <c r="C16890">
        <v>2705770</v>
      </c>
      <c r="D16890">
        <v>3376860</v>
      </c>
      <c r="E16890">
        <v>5230480</v>
      </c>
      <c r="F16890" s="4">
        <f t="shared" si="263"/>
        <v>3771036.6666666665</v>
      </c>
    </row>
    <row r="16891" spans="1:6" x14ac:dyDescent="0.3">
      <c r="A16891" t="s">
        <v>17443</v>
      </c>
      <c r="B16891">
        <v>0</v>
      </c>
      <c r="C16891">
        <v>0</v>
      </c>
      <c r="D16891">
        <v>2066600</v>
      </c>
      <c r="E16891">
        <v>0</v>
      </c>
      <c r="F16891" s="4">
        <f t="shared" si="263"/>
        <v>688866.66666666663</v>
      </c>
    </row>
    <row r="16892" spans="1:6" x14ac:dyDescent="0.3">
      <c r="A16892" t="s">
        <v>17444</v>
      </c>
      <c r="B16892">
        <v>0</v>
      </c>
      <c r="C16892">
        <v>230000</v>
      </c>
      <c r="D16892">
        <v>0</v>
      </c>
      <c r="E16892">
        <v>0</v>
      </c>
      <c r="F16892" s="4">
        <f t="shared" si="263"/>
        <v>76666.666666666672</v>
      </c>
    </row>
    <row r="16893" spans="1:6" x14ac:dyDescent="0.3">
      <c r="A16893" t="s">
        <v>17445</v>
      </c>
      <c r="B16893">
        <v>626000</v>
      </c>
      <c r="C16893">
        <v>1163660</v>
      </c>
      <c r="D16893">
        <v>2368266</v>
      </c>
      <c r="E16893">
        <v>3241020</v>
      </c>
      <c r="F16893" s="4">
        <f t="shared" si="263"/>
        <v>2257648.6666666665</v>
      </c>
    </row>
    <row r="16894" spans="1:6" x14ac:dyDescent="0.3">
      <c r="A16894" t="s">
        <v>17446</v>
      </c>
      <c r="B16894">
        <v>2130900</v>
      </c>
      <c r="C16894">
        <v>2090270</v>
      </c>
      <c r="D16894">
        <v>2231610</v>
      </c>
      <c r="E16894">
        <v>2373280</v>
      </c>
      <c r="F16894" s="4">
        <f t="shared" si="263"/>
        <v>2231720</v>
      </c>
    </row>
    <row r="16895" spans="1:6" x14ac:dyDescent="0.3">
      <c r="A16895" t="s">
        <v>17447</v>
      </c>
      <c r="B16895">
        <v>2538900</v>
      </c>
      <c r="C16895">
        <v>3267210</v>
      </c>
      <c r="D16895">
        <v>19198400</v>
      </c>
      <c r="E16895">
        <v>4166300</v>
      </c>
      <c r="F16895" s="4">
        <f t="shared" si="263"/>
        <v>8877303.333333334</v>
      </c>
    </row>
    <row r="16896" spans="1:6" x14ac:dyDescent="0.3">
      <c r="A16896" t="s">
        <v>17448</v>
      </c>
      <c r="B16896">
        <v>856310</v>
      </c>
      <c r="C16896">
        <v>230000</v>
      </c>
      <c r="D16896">
        <v>0</v>
      </c>
      <c r="E16896">
        <v>646200</v>
      </c>
      <c r="F16896" s="4">
        <f t="shared" si="263"/>
        <v>292066.66666666669</v>
      </c>
    </row>
    <row r="16897" spans="1:6" x14ac:dyDescent="0.3">
      <c r="A16897" t="s">
        <v>17449</v>
      </c>
      <c r="B16897">
        <v>769860</v>
      </c>
      <c r="C16897">
        <v>0</v>
      </c>
      <c r="D16897">
        <v>496860</v>
      </c>
      <c r="E16897">
        <v>1127490</v>
      </c>
      <c r="F16897" s="4">
        <f t="shared" si="263"/>
        <v>541450</v>
      </c>
    </row>
    <row r="16898" spans="1:6" x14ac:dyDescent="0.3">
      <c r="A16898" t="s">
        <v>17450</v>
      </c>
      <c r="B16898">
        <v>1841310</v>
      </c>
      <c r="C16898">
        <v>4559950</v>
      </c>
      <c r="D16898">
        <v>3918570</v>
      </c>
      <c r="E16898">
        <v>2075500</v>
      </c>
      <c r="F16898" s="4">
        <f t="shared" si="263"/>
        <v>3518006.6666666665</v>
      </c>
    </row>
    <row r="16899" spans="1:6" x14ac:dyDescent="0.3">
      <c r="A16899" t="s">
        <v>17451</v>
      </c>
      <c r="B16899">
        <v>551460</v>
      </c>
      <c r="C16899">
        <v>0</v>
      </c>
      <c r="D16899">
        <v>0</v>
      </c>
      <c r="E16899">
        <v>0</v>
      </c>
      <c r="F16899" s="4">
        <f t="shared" ref="F16899:F16962" si="264">SUM(C16899:E16899)/3</f>
        <v>0</v>
      </c>
    </row>
    <row r="16900" spans="1:6" x14ac:dyDescent="0.3">
      <c r="A16900" t="s">
        <v>17452</v>
      </c>
      <c r="B16900">
        <v>0</v>
      </c>
      <c r="C16900">
        <v>1110000</v>
      </c>
      <c r="D16900">
        <v>933300</v>
      </c>
      <c r="E16900">
        <v>0</v>
      </c>
      <c r="F16900" s="4">
        <f t="shared" si="264"/>
        <v>681100</v>
      </c>
    </row>
    <row r="16901" spans="1:6" x14ac:dyDescent="0.3">
      <c r="A16901" t="s">
        <v>17453</v>
      </c>
      <c r="B16901">
        <v>706300</v>
      </c>
      <c r="C16901">
        <v>703530</v>
      </c>
      <c r="D16901">
        <v>1137500</v>
      </c>
      <c r="E16901">
        <v>654260</v>
      </c>
      <c r="F16901" s="4">
        <f t="shared" si="264"/>
        <v>831763.33333333337</v>
      </c>
    </row>
    <row r="16902" spans="1:6" x14ac:dyDescent="0.3">
      <c r="A16902" t="s">
        <v>17454</v>
      </c>
      <c r="B16902">
        <v>996740</v>
      </c>
      <c r="C16902">
        <v>499590</v>
      </c>
      <c r="D16902">
        <v>565110</v>
      </c>
      <c r="E16902">
        <v>1557290</v>
      </c>
      <c r="F16902" s="4">
        <f t="shared" si="264"/>
        <v>873996.66666666663</v>
      </c>
    </row>
    <row r="16903" spans="1:6" x14ac:dyDescent="0.3">
      <c r="A16903" t="s">
        <v>17455</v>
      </c>
      <c r="B16903">
        <v>0</v>
      </c>
      <c r="C16903">
        <v>6922640</v>
      </c>
      <c r="D16903">
        <v>6996080</v>
      </c>
      <c r="E16903">
        <v>1775100</v>
      </c>
      <c r="F16903" s="4">
        <f t="shared" si="264"/>
        <v>5231273.333333333</v>
      </c>
    </row>
    <row r="16904" spans="1:6" x14ac:dyDescent="0.3">
      <c r="A16904" t="s">
        <v>17456</v>
      </c>
      <c r="B16904">
        <v>0</v>
      </c>
      <c r="C16904">
        <v>886860</v>
      </c>
      <c r="D16904">
        <v>0</v>
      </c>
      <c r="E16904">
        <v>394600</v>
      </c>
      <c r="F16904" s="4">
        <f t="shared" si="264"/>
        <v>427153.33333333331</v>
      </c>
    </row>
    <row r="16905" spans="1:6" x14ac:dyDescent="0.3">
      <c r="A16905" t="s">
        <v>17457</v>
      </c>
      <c r="B16905">
        <v>2430780</v>
      </c>
      <c r="C16905">
        <v>3562030</v>
      </c>
      <c r="D16905">
        <v>2839540</v>
      </c>
      <c r="E16905">
        <v>3601900</v>
      </c>
      <c r="F16905" s="4">
        <f t="shared" si="264"/>
        <v>3334490</v>
      </c>
    </row>
    <row r="16906" spans="1:6" x14ac:dyDescent="0.3">
      <c r="A16906" t="s">
        <v>17458</v>
      </c>
      <c r="B16906">
        <v>370000</v>
      </c>
      <c r="C16906">
        <v>0</v>
      </c>
      <c r="D16906">
        <v>458460</v>
      </c>
      <c r="E16906">
        <v>0</v>
      </c>
      <c r="F16906" s="4">
        <f t="shared" si="264"/>
        <v>152820</v>
      </c>
    </row>
    <row r="16907" spans="1:6" x14ac:dyDescent="0.3">
      <c r="A16907" t="s">
        <v>860</v>
      </c>
      <c r="B16907">
        <v>2211910</v>
      </c>
      <c r="C16907">
        <v>3623710</v>
      </c>
      <c r="D16907">
        <v>944060</v>
      </c>
      <c r="E16907">
        <v>3832290</v>
      </c>
      <c r="F16907" s="4">
        <f t="shared" si="264"/>
        <v>2800020</v>
      </c>
    </row>
    <row r="16908" spans="1:6" x14ac:dyDescent="0.3">
      <c r="A16908" t="s">
        <v>17459</v>
      </c>
      <c r="B16908">
        <v>1211560</v>
      </c>
      <c r="C16908">
        <v>1090000</v>
      </c>
      <c r="D16908">
        <v>0</v>
      </c>
      <c r="E16908">
        <v>535080</v>
      </c>
      <c r="F16908" s="4">
        <f t="shared" si="264"/>
        <v>541693.33333333337</v>
      </c>
    </row>
    <row r="16909" spans="1:6" x14ac:dyDescent="0.3">
      <c r="A16909" t="s">
        <v>17460</v>
      </c>
      <c r="B16909">
        <v>0</v>
      </c>
      <c r="C16909">
        <v>1302210</v>
      </c>
      <c r="D16909">
        <v>149400</v>
      </c>
      <c r="E16909">
        <v>1032260</v>
      </c>
      <c r="F16909" s="4">
        <f t="shared" si="264"/>
        <v>827956.66666666663</v>
      </c>
    </row>
    <row r="16910" spans="1:6" x14ac:dyDescent="0.3">
      <c r="A16910" t="s">
        <v>17461</v>
      </c>
      <c r="B16910">
        <v>220220</v>
      </c>
      <c r="C16910">
        <v>0</v>
      </c>
      <c r="D16910">
        <v>0</v>
      </c>
      <c r="E16910">
        <v>0</v>
      </c>
      <c r="F16910" s="4">
        <f t="shared" si="264"/>
        <v>0</v>
      </c>
    </row>
    <row r="16911" spans="1:6" x14ac:dyDescent="0.3">
      <c r="A16911" t="s">
        <v>17462</v>
      </c>
      <c r="B16911">
        <v>2170590</v>
      </c>
      <c r="C16911">
        <v>2313340</v>
      </c>
      <c r="D16911">
        <v>2056930</v>
      </c>
      <c r="E16911">
        <v>2382380</v>
      </c>
      <c r="F16911" s="4">
        <f t="shared" si="264"/>
        <v>2250883.3333333335</v>
      </c>
    </row>
    <row r="16912" spans="1:6" x14ac:dyDescent="0.3">
      <c r="A16912" t="s">
        <v>17463</v>
      </c>
      <c r="B16912">
        <v>2148040</v>
      </c>
      <c r="C16912">
        <v>2081560</v>
      </c>
      <c r="D16912">
        <v>2008290</v>
      </c>
      <c r="E16912">
        <v>2173980</v>
      </c>
      <c r="F16912" s="4">
        <f t="shared" si="264"/>
        <v>2087943.3333333333</v>
      </c>
    </row>
    <row r="16913" spans="1:6" x14ac:dyDescent="0.3">
      <c r="A16913" t="s">
        <v>17464</v>
      </c>
      <c r="B16913">
        <v>0</v>
      </c>
      <c r="C16913">
        <v>4460080</v>
      </c>
      <c r="D16913">
        <v>4456620</v>
      </c>
      <c r="E16913">
        <v>4390120</v>
      </c>
      <c r="F16913" s="4">
        <f t="shared" si="264"/>
        <v>4435606.666666667</v>
      </c>
    </row>
    <row r="16914" spans="1:6" x14ac:dyDescent="0.3">
      <c r="A16914" t="s">
        <v>17465</v>
      </c>
      <c r="B16914">
        <v>2156080</v>
      </c>
      <c r="C16914">
        <v>4842020</v>
      </c>
      <c r="D16914">
        <v>2192850</v>
      </c>
      <c r="E16914">
        <v>4169080</v>
      </c>
      <c r="F16914" s="4">
        <f t="shared" si="264"/>
        <v>3734650</v>
      </c>
    </row>
    <row r="16915" spans="1:6" x14ac:dyDescent="0.3">
      <c r="A16915" t="s">
        <v>17466</v>
      </c>
      <c r="B16915">
        <v>1290380</v>
      </c>
      <c r="C16915">
        <v>561100</v>
      </c>
      <c r="D16915">
        <v>1132950</v>
      </c>
      <c r="E16915">
        <v>1452800</v>
      </c>
      <c r="F16915" s="4">
        <f t="shared" si="264"/>
        <v>1048950</v>
      </c>
    </row>
    <row r="16916" spans="1:6" x14ac:dyDescent="0.3">
      <c r="A16916" t="s">
        <v>17467</v>
      </c>
      <c r="B16916">
        <v>6014200</v>
      </c>
      <c r="C16916">
        <v>2692690</v>
      </c>
      <c r="D16916">
        <v>4027870</v>
      </c>
      <c r="E16916">
        <v>2771600</v>
      </c>
      <c r="F16916" s="4">
        <f t="shared" si="264"/>
        <v>3164053.3333333335</v>
      </c>
    </row>
    <row r="16917" spans="1:6" x14ac:dyDescent="0.3">
      <c r="A16917" t="s">
        <v>17468</v>
      </c>
      <c r="B16917">
        <v>2193200</v>
      </c>
      <c r="C16917">
        <v>2480800</v>
      </c>
      <c r="D16917">
        <v>5966000</v>
      </c>
      <c r="E16917">
        <v>585000</v>
      </c>
      <c r="F16917" s="4">
        <f t="shared" si="264"/>
        <v>3010600</v>
      </c>
    </row>
    <row r="16918" spans="1:6" x14ac:dyDescent="0.3">
      <c r="A16918" t="s">
        <v>17469</v>
      </c>
      <c r="B16918">
        <v>842160</v>
      </c>
      <c r="C16918">
        <v>4173700</v>
      </c>
      <c r="D16918">
        <v>273000</v>
      </c>
      <c r="E16918">
        <v>2086280</v>
      </c>
      <c r="F16918" s="4">
        <f t="shared" si="264"/>
        <v>2177660</v>
      </c>
    </row>
    <row r="16919" spans="1:6" x14ac:dyDescent="0.3">
      <c r="A16919" t="s">
        <v>17470</v>
      </c>
      <c r="B16919">
        <v>1037400</v>
      </c>
      <c r="C16919">
        <v>0</v>
      </c>
      <c r="D16919">
        <v>0</v>
      </c>
      <c r="E16919">
        <v>410000</v>
      </c>
      <c r="F16919" s="4">
        <f t="shared" si="264"/>
        <v>136666.66666666666</v>
      </c>
    </row>
    <row r="16920" spans="1:6" x14ac:dyDescent="0.3">
      <c r="A16920" t="s">
        <v>17471</v>
      </c>
      <c r="B16920">
        <v>839330</v>
      </c>
      <c r="C16920">
        <v>0</v>
      </c>
      <c r="D16920">
        <v>718750</v>
      </c>
      <c r="E16920">
        <v>386000</v>
      </c>
      <c r="F16920" s="4">
        <f t="shared" si="264"/>
        <v>368250</v>
      </c>
    </row>
    <row r="16921" spans="1:6" x14ac:dyDescent="0.3">
      <c r="A16921" t="s">
        <v>17472</v>
      </c>
      <c r="B16921">
        <v>2110000</v>
      </c>
      <c r="C16921">
        <v>2520320</v>
      </c>
      <c r="D16921">
        <v>349000</v>
      </c>
      <c r="E16921">
        <v>3241800</v>
      </c>
      <c r="F16921" s="4">
        <f t="shared" si="264"/>
        <v>2037040</v>
      </c>
    </row>
    <row r="16922" spans="1:6" x14ac:dyDescent="0.3">
      <c r="A16922" t="s">
        <v>17473</v>
      </c>
      <c r="B16922">
        <v>1478850</v>
      </c>
      <c r="C16922">
        <v>1182200</v>
      </c>
      <c r="D16922">
        <v>0</v>
      </c>
      <c r="E16922">
        <v>0</v>
      </c>
      <c r="F16922" s="4">
        <f t="shared" si="264"/>
        <v>394066.66666666669</v>
      </c>
    </row>
    <row r="16923" spans="1:6" x14ac:dyDescent="0.3">
      <c r="A16923" t="s">
        <v>17474</v>
      </c>
      <c r="B16923">
        <v>1496290</v>
      </c>
      <c r="C16923">
        <v>0</v>
      </c>
      <c r="D16923">
        <v>1390480</v>
      </c>
      <c r="E16923">
        <v>1678200</v>
      </c>
      <c r="F16923" s="4">
        <f t="shared" si="264"/>
        <v>1022893.3333333334</v>
      </c>
    </row>
    <row r="16924" spans="1:6" x14ac:dyDescent="0.3">
      <c r="A16924" t="s">
        <v>17475</v>
      </c>
      <c r="B16924">
        <v>14452500</v>
      </c>
      <c r="C16924">
        <v>7860520</v>
      </c>
      <c r="D16924">
        <v>5276750</v>
      </c>
      <c r="E16924">
        <v>0</v>
      </c>
      <c r="F16924" s="4">
        <f t="shared" si="264"/>
        <v>4379090</v>
      </c>
    </row>
    <row r="16925" spans="1:6" x14ac:dyDescent="0.3">
      <c r="A16925" t="s">
        <v>17476</v>
      </c>
      <c r="B16925">
        <v>530000</v>
      </c>
      <c r="C16925">
        <v>0</v>
      </c>
      <c r="D16925">
        <v>1759740</v>
      </c>
      <c r="E16925">
        <v>402000</v>
      </c>
      <c r="F16925" s="4">
        <f t="shared" si="264"/>
        <v>720580</v>
      </c>
    </row>
    <row r="16926" spans="1:6" x14ac:dyDescent="0.3">
      <c r="A16926" t="s">
        <v>17477</v>
      </c>
      <c r="B16926">
        <v>256000</v>
      </c>
      <c r="C16926">
        <v>2195450</v>
      </c>
      <c r="D16926">
        <v>0</v>
      </c>
      <c r="E16926">
        <v>3323020</v>
      </c>
      <c r="F16926" s="4">
        <f t="shared" si="264"/>
        <v>1839490</v>
      </c>
    </row>
    <row r="16927" spans="1:6" x14ac:dyDescent="0.3">
      <c r="A16927" t="s">
        <v>17478</v>
      </c>
      <c r="B16927">
        <v>1114000</v>
      </c>
      <c r="C16927">
        <v>2083000</v>
      </c>
      <c r="D16927">
        <v>1094320</v>
      </c>
      <c r="E16927">
        <v>760000</v>
      </c>
      <c r="F16927" s="4">
        <f t="shared" si="264"/>
        <v>1312440</v>
      </c>
    </row>
    <row r="16928" spans="1:6" x14ac:dyDescent="0.3">
      <c r="A16928" t="s">
        <v>17479</v>
      </c>
      <c r="B16928">
        <v>305000</v>
      </c>
      <c r="C16928">
        <v>0</v>
      </c>
      <c r="D16928">
        <v>0</v>
      </c>
      <c r="E16928">
        <v>386000</v>
      </c>
      <c r="F16928" s="4">
        <f t="shared" si="264"/>
        <v>128666.66666666667</v>
      </c>
    </row>
    <row r="16929" spans="1:6" x14ac:dyDescent="0.3">
      <c r="A16929" t="s">
        <v>17480</v>
      </c>
      <c r="B16929">
        <v>2220000</v>
      </c>
      <c r="C16929">
        <v>0</v>
      </c>
      <c r="D16929">
        <v>370000</v>
      </c>
      <c r="E16929">
        <v>0</v>
      </c>
      <c r="F16929" s="4">
        <f t="shared" si="264"/>
        <v>123333.33333333333</v>
      </c>
    </row>
    <row r="16930" spans="1:6" x14ac:dyDescent="0.3">
      <c r="A16930" t="s">
        <v>17481</v>
      </c>
      <c r="B16930">
        <v>370000</v>
      </c>
      <c r="C16930">
        <v>305000</v>
      </c>
      <c r="D16930">
        <v>0</v>
      </c>
      <c r="E16930">
        <v>386000</v>
      </c>
      <c r="F16930" s="4">
        <f t="shared" si="264"/>
        <v>230333.33333333334</v>
      </c>
    </row>
    <row r="16931" spans="1:6" x14ac:dyDescent="0.3">
      <c r="A16931" t="s">
        <v>17482</v>
      </c>
      <c r="B16931">
        <v>566160</v>
      </c>
      <c r="C16931">
        <v>2537250</v>
      </c>
      <c r="D16931">
        <v>2120100</v>
      </c>
      <c r="E16931">
        <v>2103700</v>
      </c>
      <c r="F16931" s="4">
        <f t="shared" si="264"/>
        <v>2253683.3333333335</v>
      </c>
    </row>
    <row r="16932" spans="1:6" x14ac:dyDescent="0.3">
      <c r="A16932" t="s">
        <v>17483</v>
      </c>
      <c r="B16932">
        <v>1872930</v>
      </c>
      <c r="C16932">
        <v>3293350</v>
      </c>
      <c r="D16932">
        <v>1770240</v>
      </c>
      <c r="E16932">
        <v>3558020</v>
      </c>
      <c r="F16932" s="4">
        <f t="shared" si="264"/>
        <v>2873870</v>
      </c>
    </row>
    <row r="16933" spans="1:6" x14ac:dyDescent="0.3">
      <c r="A16933" t="s">
        <v>17484</v>
      </c>
      <c r="B16933">
        <v>198900</v>
      </c>
      <c r="C16933">
        <v>0</v>
      </c>
      <c r="D16933">
        <v>2125280</v>
      </c>
      <c r="E16933">
        <v>4066490</v>
      </c>
      <c r="F16933" s="4">
        <f t="shared" si="264"/>
        <v>2063923.3333333333</v>
      </c>
    </row>
    <row r="16934" spans="1:6" x14ac:dyDescent="0.3">
      <c r="A16934" t="s">
        <v>17485</v>
      </c>
      <c r="B16934">
        <v>2184760</v>
      </c>
      <c r="C16934">
        <v>2562900</v>
      </c>
      <c r="D16934">
        <v>2100800</v>
      </c>
      <c r="E16934">
        <v>4417200</v>
      </c>
      <c r="F16934" s="4">
        <f t="shared" si="264"/>
        <v>3026966.6666666665</v>
      </c>
    </row>
    <row r="16935" spans="1:6" x14ac:dyDescent="0.3">
      <c r="A16935" t="s">
        <v>17486</v>
      </c>
      <c r="B16935">
        <v>0</v>
      </c>
      <c r="C16935">
        <v>0</v>
      </c>
      <c r="D16935">
        <v>866320</v>
      </c>
      <c r="E16935">
        <v>280280</v>
      </c>
      <c r="F16935" s="4">
        <f t="shared" si="264"/>
        <v>382200</v>
      </c>
    </row>
    <row r="16936" spans="1:6" x14ac:dyDescent="0.3">
      <c r="A16936" t="s">
        <v>17487</v>
      </c>
      <c r="B16936">
        <v>2985100</v>
      </c>
      <c r="C16936">
        <v>8496550</v>
      </c>
      <c r="D16936">
        <v>4144430</v>
      </c>
      <c r="E16936">
        <v>4079950</v>
      </c>
      <c r="F16936" s="4">
        <f t="shared" si="264"/>
        <v>5573643.333333333</v>
      </c>
    </row>
    <row r="16937" spans="1:6" x14ac:dyDescent="0.3">
      <c r="A16937" t="s">
        <v>17488</v>
      </c>
      <c r="B16937">
        <v>768190</v>
      </c>
      <c r="C16937">
        <v>2119260</v>
      </c>
      <c r="D16937">
        <v>380880</v>
      </c>
      <c r="E16937">
        <v>1150500</v>
      </c>
      <c r="F16937" s="4">
        <f t="shared" si="264"/>
        <v>1216880</v>
      </c>
    </row>
    <row r="16938" spans="1:6" x14ac:dyDescent="0.3">
      <c r="A16938" t="s">
        <v>17489</v>
      </c>
      <c r="B16938">
        <v>0</v>
      </c>
      <c r="C16938">
        <v>2754440</v>
      </c>
      <c r="D16938">
        <v>883740</v>
      </c>
      <c r="E16938">
        <v>160000</v>
      </c>
      <c r="F16938" s="4">
        <f t="shared" si="264"/>
        <v>1266060</v>
      </c>
    </row>
    <row r="16939" spans="1:6" x14ac:dyDescent="0.3">
      <c r="A16939" t="s">
        <v>17490</v>
      </c>
      <c r="B16939">
        <v>411950</v>
      </c>
      <c r="C16939">
        <v>0</v>
      </c>
      <c r="D16939">
        <v>0</v>
      </c>
      <c r="E16939">
        <v>1484060</v>
      </c>
      <c r="F16939" s="4">
        <f t="shared" si="264"/>
        <v>494686.66666666669</v>
      </c>
    </row>
    <row r="16940" spans="1:6" x14ac:dyDescent="0.3">
      <c r="A16940" t="s">
        <v>17491</v>
      </c>
      <c r="B16940">
        <v>0</v>
      </c>
      <c r="C16940">
        <v>0</v>
      </c>
      <c r="D16940">
        <v>1173500</v>
      </c>
      <c r="E16940">
        <v>160000</v>
      </c>
      <c r="F16940" s="4">
        <f t="shared" si="264"/>
        <v>444500</v>
      </c>
    </row>
    <row r="16941" spans="1:6" x14ac:dyDescent="0.3">
      <c r="A16941" t="s">
        <v>17492</v>
      </c>
      <c r="B16941">
        <v>6083200</v>
      </c>
      <c r="C16941">
        <v>10204440</v>
      </c>
      <c r="D16941">
        <v>12230820</v>
      </c>
      <c r="E16941">
        <v>8439000</v>
      </c>
      <c r="F16941" s="4">
        <f t="shared" si="264"/>
        <v>10291420</v>
      </c>
    </row>
    <row r="16942" spans="1:6" x14ac:dyDescent="0.3">
      <c r="A16942" t="s">
        <v>17493</v>
      </c>
      <c r="B16942">
        <v>0</v>
      </c>
      <c r="C16942">
        <v>0</v>
      </c>
      <c r="D16942">
        <v>256000</v>
      </c>
      <c r="E16942">
        <v>500500</v>
      </c>
      <c r="F16942" s="4">
        <f t="shared" si="264"/>
        <v>252166.66666666666</v>
      </c>
    </row>
    <row r="16943" spans="1:6" x14ac:dyDescent="0.3">
      <c r="A16943" t="s">
        <v>17494</v>
      </c>
      <c r="B16943">
        <v>1612360</v>
      </c>
      <c r="C16943">
        <v>900900</v>
      </c>
      <c r="D16943">
        <v>0</v>
      </c>
      <c r="E16943">
        <v>152880</v>
      </c>
      <c r="F16943" s="4">
        <f t="shared" si="264"/>
        <v>351260</v>
      </c>
    </row>
    <row r="16944" spans="1:6" x14ac:dyDescent="0.3">
      <c r="A16944" t="s">
        <v>17495</v>
      </c>
      <c r="B16944">
        <v>673660</v>
      </c>
      <c r="C16944">
        <v>1407000</v>
      </c>
      <c r="D16944">
        <v>1582390</v>
      </c>
      <c r="E16944">
        <v>714130</v>
      </c>
      <c r="F16944" s="4">
        <f t="shared" si="264"/>
        <v>1234506.6666666667</v>
      </c>
    </row>
    <row r="16945" spans="1:6" x14ac:dyDescent="0.3">
      <c r="A16945" t="s">
        <v>17496</v>
      </c>
      <c r="B16945">
        <v>0</v>
      </c>
      <c r="C16945">
        <v>5748550</v>
      </c>
      <c r="D16945">
        <v>0</v>
      </c>
      <c r="E16945">
        <v>0</v>
      </c>
      <c r="F16945" s="4">
        <f t="shared" si="264"/>
        <v>1916183.3333333333</v>
      </c>
    </row>
    <row r="16946" spans="1:6" x14ac:dyDescent="0.3">
      <c r="A16946" t="s">
        <v>17497</v>
      </c>
      <c r="B16946">
        <v>0</v>
      </c>
      <c r="C16946">
        <v>4540000</v>
      </c>
      <c r="D16946">
        <v>3684230</v>
      </c>
      <c r="E16946">
        <v>2388750</v>
      </c>
      <c r="F16946" s="4">
        <f t="shared" si="264"/>
        <v>3537660</v>
      </c>
    </row>
    <row r="16947" spans="1:6" x14ac:dyDescent="0.3">
      <c r="A16947" t="s">
        <v>17498</v>
      </c>
      <c r="B16947">
        <v>0</v>
      </c>
      <c r="C16947">
        <v>2807790</v>
      </c>
      <c r="D16947">
        <v>4297870</v>
      </c>
      <c r="E16947">
        <v>2372580</v>
      </c>
      <c r="F16947" s="4">
        <f t="shared" si="264"/>
        <v>3159413.3333333335</v>
      </c>
    </row>
    <row r="16948" spans="1:6" x14ac:dyDescent="0.3">
      <c r="A16948" t="s">
        <v>17499</v>
      </c>
      <c r="B16948">
        <v>370000</v>
      </c>
      <c r="C16948">
        <v>1174350</v>
      </c>
      <c r="D16948">
        <v>0</v>
      </c>
      <c r="E16948">
        <v>469200</v>
      </c>
      <c r="F16948" s="4">
        <f t="shared" si="264"/>
        <v>547850</v>
      </c>
    </row>
    <row r="16949" spans="1:6" x14ac:dyDescent="0.3">
      <c r="A16949" t="s">
        <v>17500</v>
      </c>
      <c r="B16949">
        <v>0</v>
      </c>
      <c r="C16949">
        <v>1026960</v>
      </c>
      <c r="D16949">
        <v>0</v>
      </c>
      <c r="E16949">
        <v>418000</v>
      </c>
      <c r="F16949" s="4">
        <f t="shared" si="264"/>
        <v>481653.33333333331</v>
      </c>
    </row>
    <row r="16950" spans="1:6" x14ac:dyDescent="0.3">
      <c r="A16950" t="s">
        <v>17501</v>
      </c>
      <c r="B16950">
        <v>2147600</v>
      </c>
      <c r="C16950">
        <v>4053120</v>
      </c>
      <c r="D16950">
        <v>4491620</v>
      </c>
      <c r="E16950">
        <v>2728560</v>
      </c>
      <c r="F16950" s="4">
        <f t="shared" si="264"/>
        <v>3757766.6666666665</v>
      </c>
    </row>
    <row r="16951" spans="1:6" x14ac:dyDescent="0.3">
      <c r="A16951" t="s">
        <v>17502</v>
      </c>
      <c r="B16951">
        <v>1057040</v>
      </c>
      <c r="C16951">
        <v>1809320</v>
      </c>
      <c r="D16951">
        <v>2386400</v>
      </c>
      <c r="E16951">
        <v>1734680</v>
      </c>
      <c r="F16951" s="4">
        <f t="shared" si="264"/>
        <v>1976800</v>
      </c>
    </row>
    <row r="16952" spans="1:6" x14ac:dyDescent="0.3">
      <c r="A16952" t="s">
        <v>17503</v>
      </c>
      <c r="B16952">
        <v>542200</v>
      </c>
      <c r="C16952">
        <v>2322200</v>
      </c>
      <c r="D16952">
        <v>904600</v>
      </c>
      <c r="E16952">
        <v>1627180</v>
      </c>
      <c r="F16952" s="4">
        <f t="shared" si="264"/>
        <v>1617993.3333333333</v>
      </c>
    </row>
    <row r="16953" spans="1:6" x14ac:dyDescent="0.3">
      <c r="A16953" t="s">
        <v>17504</v>
      </c>
      <c r="B16953">
        <v>612000</v>
      </c>
      <c r="C16953">
        <v>0</v>
      </c>
      <c r="D16953">
        <v>0</v>
      </c>
      <c r="E16953">
        <v>0</v>
      </c>
      <c r="F16953" s="4">
        <f t="shared" si="264"/>
        <v>0</v>
      </c>
    </row>
    <row r="16954" spans="1:6" x14ac:dyDescent="0.3">
      <c r="A16954" t="s">
        <v>17505</v>
      </c>
      <c r="B16954">
        <v>0</v>
      </c>
      <c r="C16954">
        <v>740000</v>
      </c>
      <c r="D16954">
        <v>0</v>
      </c>
      <c r="E16954">
        <v>0</v>
      </c>
      <c r="F16954" s="4">
        <f t="shared" si="264"/>
        <v>246666.66666666666</v>
      </c>
    </row>
    <row r="16955" spans="1:6" x14ac:dyDescent="0.3">
      <c r="A16955" t="s">
        <v>17506</v>
      </c>
      <c r="B16955">
        <v>0</v>
      </c>
      <c r="C16955">
        <v>997360</v>
      </c>
      <c r="D16955">
        <v>711920</v>
      </c>
      <c r="E16955">
        <v>2707220</v>
      </c>
      <c r="F16955" s="4">
        <f t="shared" si="264"/>
        <v>1472166.6666666667</v>
      </c>
    </row>
    <row r="16956" spans="1:6" x14ac:dyDescent="0.3">
      <c r="A16956" t="s">
        <v>17507</v>
      </c>
      <c r="B16956">
        <v>0</v>
      </c>
      <c r="C16956">
        <v>0</v>
      </c>
      <c r="D16956">
        <v>651190</v>
      </c>
      <c r="E16956">
        <v>1130380</v>
      </c>
      <c r="F16956" s="4">
        <f t="shared" si="264"/>
        <v>593856.66666666663</v>
      </c>
    </row>
    <row r="16957" spans="1:6" x14ac:dyDescent="0.3">
      <c r="A16957" t="s">
        <v>17508</v>
      </c>
      <c r="B16957">
        <v>0</v>
      </c>
      <c r="C16957">
        <v>1835020</v>
      </c>
      <c r="D16957">
        <v>577700</v>
      </c>
      <c r="E16957">
        <v>1044760</v>
      </c>
      <c r="F16957" s="4">
        <f t="shared" si="264"/>
        <v>1152493.3333333333</v>
      </c>
    </row>
    <row r="16958" spans="1:6" x14ac:dyDescent="0.3">
      <c r="A16958" t="s">
        <v>17509</v>
      </c>
      <c r="B16958">
        <v>535080</v>
      </c>
      <c r="C16958">
        <v>660660</v>
      </c>
      <c r="D16958">
        <v>0</v>
      </c>
      <c r="E16958">
        <v>229320</v>
      </c>
      <c r="F16958" s="4">
        <f t="shared" si="264"/>
        <v>296660</v>
      </c>
    </row>
    <row r="16959" spans="1:6" x14ac:dyDescent="0.3">
      <c r="A16959" t="s">
        <v>17510</v>
      </c>
      <c r="B16959">
        <v>0</v>
      </c>
      <c r="C16959">
        <v>0</v>
      </c>
      <c r="D16959">
        <v>4004000</v>
      </c>
      <c r="E16959">
        <v>0</v>
      </c>
      <c r="F16959" s="4">
        <f t="shared" si="264"/>
        <v>1334666.6666666667</v>
      </c>
    </row>
    <row r="16960" spans="1:6" x14ac:dyDescent="0.3">
      <c r="A16960" t="s">
        <v>17511</v>
      </c>
      <c r="B16960">
        <v>630160</v>
      </c>
      <c r="C16960">
        <v>1057960</v>
      </c>
      <c r="D16960">
        <v>0</v>
      </c>
      <c r="E16960">
        <v>1420020</v>
      </c>
      <c r="F16960" s="4">
        <f t="shared" si="264"/>
        <v>825993.33333333337</v>
      </c>
    </row>
    <row r="16961" spans="1:6" x14ac:dyDescent="0.3">
      <c r="A16961" t="s">
        <v>17512</v>
      </c>
      <c r="B16961">
        <v>2078610</v>
      </c>
      <c r="C16961">
        <v>4526740</v>
      </c>
      <c r="D16961">
        <v>511420</v>
      </c>
      <c r="E16961">
        <v>0</v>
      </c>
      <c r="F16961" s="4">
        <f t="shared" si="264"/>
        <v>1679386.6666666667</v>
      </c>
    </row>
    <row r="16962" spans="1:6" x14ac:dyDescent="0.3">
      <c r="A16962" t="s">
        <v>17513</v>
      </c>
      <c r="B16962">
        <v>682000</v>
      </c>
      <c r="C16962">
        <v>600600</v>
      </c>
      <c r="D16962">
        <v>0</v>
      </c>
      <c r="E16962">
        <v>452520</v>
      </c>
      <c r="F16962" s="4">
        <f t="shared" si="264"/>
        <v>351040</v>
      </c>
    </row>
    <row r="16963" spans="1:6" x14ac:dyDescent="0.3">
      <c r="A16963" t="s">
        <v>17514</v>
      </c>
      <c r="B16963">
        <v>2141550</v>
      </c>
      <c r="C16963">
        <v>2524440</v>
      </c>
      <c r="D16963">
        <v>2237510</v>
      </c>
      <c r="E16963">
        <v>2612900</v>
      </c>
      <c r="F16963" s="4">
        <f t="shared" ref="F16963:F17026" si="265">SUM(C16963:E16963)/3</f>
        <v>2458283.3333333335</v>
      </c>
    </row>
    <row r="16964" spans="1:6" x14ac:dyDescent="0.3">
      <c r="A16964" t="s">
        <v>17515</v>
      </c>
      <c r="B16964">
        <v>448000</v>
      </c>
      <c r="C16964">
        <v>0</v>
      </c>
      <c r="D16964">
        <v>799890</v>
      </c>
      <c r="E16964">
        <v>1430560</v>
      </c>
      <c r="F16964" s="4">
        <f t="shared" si="265"/>
        <v>743483.33333333337</v>
      </c>
    </row>
    <row r="16965" spans="1:6" x14ac:dyDescent="0.3">
      <c r="A16965" t="s">
        <v>17516</v>
      </c>
      <c r="B16965">
        <v>453200</v>
      </c>
      <c r="C16965">
        <v>0</v>
      </c>
      <c r="D16965">
        <v>592720</v>
      </c>
      <c r="E16965">
        <v>688200</v>
      </c>
      <c r="F16965" s="4">
        <f t="shared" si="265"/>
        <v>426973.33333333331</v>
      </c>
    </row>
    <row r="16966" spans="1:6" x14ac:dyDescent="0.3">
      <c r="A16966" t="s">
        <v>17517</v>
      </c>
      <c r="B16966">
        <v>0</v>
      </c>
      <c r="C16966">
        <v>764400</v>
      </c>
      <c r="D16966">
        <v>384000</v>
      </c>
      <c r="E16966">
        <v>500500</v>
      </c>
      <c r="F16966" s="4">
        <f t="shared" si="265"/>
        <v>549633.33333333337</v>
      </c>
    </row>
    <row r="16967" spans="1:6" x14ac:dyDescent="0.3">
      <c r="A16967" t="s">
        <v>17518</v>
      </c>
      <c r="B16967">
        <v>0</v>
      </c>
      <c r="C16967">
        <v>256000</v>
      </c>
      <c r="D16967">
        <v>0</v>
      </c>
      <c r="E16967">
        <v>461280</v>
      </c>
      <c r="F16967" s="4">
        <f t="shared" si="265"/>
        <v>239093.33333333334</v>
      </c>
    </row>
    <row r="16968" spans="1:6" x14ac:dyDescent="0.3">
      <c r="A16968" t="s">
        <v>17519</v>
      </c>
      <c r="B16968">
        <v>973540</v>
      </c>
      <c r="C16968">
        <v>2037200</v>
      </c>
      <c r="D16968">
        <v>618800</v>
      </c>
      <c r="E16968">
        <v>660820</v>
      </c>
      <c r="F16968" s="4">
        <f t="shared" si="265"/>
        <v>1105606.6666666667</v>
      </c>
    </row>
    <row r="16969" spans="1:6" x14ac:dyDescent="0.3">
      <c r="A16969" t="s">
        <v>17520</v>
      </c>
      <c r="B16969">
        <v>6734000</v>
      </c>
      <c r="C16969">
        <v>4013100</v>
      </c>
      <c r="D16969">
        <v>2305200</v>
      </c>
      <c r="E16969">
        <v>2211600</v>
      </c>
      <c r="F16969" s="4">
        <f t="shared" si="265"/>
        <v>2843300</v>
      </c>
    </row>
    <row r="16970" spans="1:6" x14ac:dyDescent="0.3">
      <c r="A16970" t="s">
        <v>17521</v>
      </c>
      <c r="B16970">
        <v>557800</v>
      </c>
      <c r="C16970">
        <v>487860</v>
      </c>
      <c r="D16970">
        <v>1631450</v>
      </c>
      <c r="E16970">
        <v>784980</v>
      </c>
      <c r="F16970" s="4">
        <f t="shared" si="265"/>
        <v>968096.66666666663</v>
      </c>
    </row>
    <row r="16971" spans="1:6" x14ac:dyDescent="0.3">
      <c r="A16971" t="s">
        <v>17522</v>
      </c>
      <c r="B16971">
        <v>0</v>
      </c>
      <c r="C16971">
        <v>585670</v>
      </c>
      <c r="D16971">
        <v>0</v>
      </c>
      <c r="E16971">
        <v>0</v>
      </c>
      <c r="F16971" s="4">
        <f t="shared" si="265"/>
        <v>195223.33333333334</v>
      </c>
    </row>
    <row r="16972" spans="1:6" x14ac:dyDescent="0.3">
      <c r="A16972" t="s">
        <v>17523</v>
      </c>
      <c r="B16972">
        <v>2443010</v>
      </c>
      <c r="C16972">
        <v>3562550</v>
      </c>
      <c r="D16972">
        <v>4166550</v>
      </c>
      <c r="E16972">
        <v>2633490</v>
      </c>
      <c r="F16972" s="4">
        <f t="shared" si="265"/>
        <v>3454196.6666666665</v>
      </c>
    </row>
    <row r="16973" spans="1:6" x14ac:dyDescent="0.3">
      <c r="A16973" t="s">
        <v>17524</v>
      </c>
      <c r="B16973">
        <v>4882720</v>
      </c>
      <c r="C16973">
        <v>4197830</v>
      </c>
      <c r="D16973">
        <v>1425970</v>
      </c>
      <c r="E16973">
        <v>1745380</v>
      </c>
      <c r="F16973" s="4">
        <f t="shared" si="265"/>
        <v>2456393.3333333335</v>
      </c>
    </row>
    <row r="16974" spans="1:6" x14ac:dyDescent="0.3">
      <c r="A16974" t="s">
        <v>17525</v>
      </c>
      <c r="B16974">
        <v>634600</v>
      </c>
      <c r="C16974">
        <v>0</v>
      </c>
      <c r="D16974">
        <v>807930</v>
      </c>
      <c r="E16974">
        <v>410000</v>
      </c>
      <c r="F16974" s="4">
        <f t="shared" si="265"/>
        <v>405976.66666666669</v>
      </c>
    </row>
    <row r="16975" spans="1:6" x14ac:dyDescent="0.3">
      <c r="A16975" t="s">
        <v>17526</v>
      </c>
      <c r="B16975">
        <v>433160</v>
      </c>
      <c r="C16975">
        <v>2120300</v>
      </c>
      <c r="D16975">
        <v>714000</v>
      </c>
      <c r="E16975">
        <v>820000</v>
      </c>
      <c r="F16975" s="4">
        <f t="shared" si="265"/>
        <v>1218100</v>
      </c>
    </row>
    <row r="16976" spans="1:6" x14ac:dyDescent="0.3">
      <c r="A16976" t="s">
        <v>17527</v>
      </c>
      <c r="B16976">
        <v>160000</v>
      </c>
      <c r="C16976">
        <v>5451610</v>
      </c>
      <c r="D16976">
        <v>1424080</v>
      </c>
      <c r="E16976">
        <v>820000</v>
      </c>
      <c r="F16976" s="4">
        <f t="shared" si="265"/>
        <v>2565230</v>
      </c>
    </row>
    <row r="16977" spans="1:6" x14ac:dyDescent="0.3">
      <c r="A16977" t="s">
        <v>17528</v>
      </c>
      <c r="B16977">
        <v>667950</v>
      </c>
      <c r="C16977">
        <v>8139200</v>
      </c>
      <c r="D16977">
        <v>7820100</v>
      </c>
      <c r="E16977">
        <v>1258240</v>
      </c>
      <c r="F16977" s="4">
        <f t="shared" si="265"/>
        <v>5739180</v>
      </c>
    </row>
    <row r="16978" spans="1:6" x14ac:dyDescent="0.3">
      <c r="A16978" t="s">
        <v>17529</v>
      </c>
      <c r="B16978">
        <v>1059180</v>
      </c>
      <c r="C16978">
        <v>0</v>
      </c>
      <c r="D16978">
        <v>903680</v>
      </c>
      <c r="E16978">
        <v>0</v>
      </c>
      <c r="F16978" s="4">
        <f t="shared" si="265"/>
        <v>301226.66666666669</v>
      </c>
    </row>
    <row r="16979" spans="1:6" x14ac:dyDescent="0.3">
      <c r="A16979" t="s">
        <v>17530</v>
      </c>
      <c r="B16979">
        <v>0</v>
      </c>
      <c r="C16979">
        <v>0</v>
      </c>
      <c r="D16979">
        <v>500500</v>
      </c>
      <c r="E16979">
        <v>0</v>
      </c>
      <c r="F16979" s="4">
        <f t="shared" si="265"/>
        <v>166833.33333333334</v>
      </c>
    </row>
    <row r="16980" spans="1:6" x14ac:dyDescent="0.3">
      <c r="A16980" t="s">
        <v>17531</v>
      </c>
      <c r="B16980">
        <v>191100</v>
      </c>
      <c r="C16980">
        <v>2007460</v>
      </c>
      <c r="D16980">
        <v>0</v>
      </c>
      <c r="E16980">
        <v>1041950</v>
      </c>
      <c r="F16980" s="4">
        <f t="shared" si="265"/>
        <v>1016470</v>
      </c>
    </row>
    <row r="16981" spans="1:6" x14ac:dyDescent="0.3">
      <c r="A16981" t="s">
        <v>17532</v>
      </c>
      <c r="B16981">
        <v>996270</v>
      </c>
      <c r="C16981">
        <v>866320</v>
      </c>
      <c r="D16981">
        <v>0</v>
      </c>
      <c r="E16981">
        <v>0</v>
      </c>
      <c r="F16981" s="4">
        <f t="shared" si="265"/>
        <v>288773.33333333331</v>
      </c>
    </row>
    <row r="16982" spans="1:6" x14ac:dyDescent="0.3">
      <c r="A16982" t="s">
        <v>17533</v>
      </c>
      <c r="B16982">
        <v>646800</v>
      </c>
      <c r="C16982">
        <v>740000</v>
      </c>
      <c r="D16982">
        <v>2228080</v>
      </c>
      <c r="E16982">
        <v>198900</v>
      </c>
      <c r="F16982" s="4">
        <f t="shared" si="265"/>
        <v>1055660</v>
      </c>
    </row>
    <row r="16983" spans="1:6" x14ac:dyDescent="0.3">
      <c r="A16983" t="s">
        <v>17534</v>
      </c>
      <c r="B16983">
        <v>2145500</v>
      </c>
      <c r="C16983">
        <v>0</v>
      </c>
      <c r="D16983">
        <v>2567460</v>
      </c>
      <c r="E16983">
        <v>2038340</v>
      </c>
      <c r="F16983" s="4">
        <f t="shared" si="265"/>
        <v>1535266.6666666667</v>
      </c>
    </row>
    <row r="16984" spans="1:6" x14ac:dyDescent="0.3">
      <c r="A16984" t="s">
        <v>17535</v>
      </c>
      <c r="B16984">
        <v>740000</v>
      </c>
      <c r="C16984">
        <v>0</v>
      </c>
      <c r="D16984">
        <v>0</v>
      </c>
      <c r="E16984">
        <v>0</v>
      </c>
      <c r="F16984" s="4">
        <f t="shared" si="265"/>
        <v>0</v>
      </c>
    </row>
    <row r="16985" spans="1:6" x14ac:dyDescent="0.3">
      <c r="A16985" t="s">
        <v>17536</v>
      </c>
      <c r="B16985">
        <v>304000</v>
      </c>
      <c r="C16985">
        <v>612200</v>
      </c>
      <c r="D16985">
        <v>0</v>
      </c>
      <c r="E16985">
        <v>614250</v>
      </c>
      <c r="F16985" s="4">
        <f t="shared" si="265"/>
        <v>408816.66666666669</v>
      </c>
    </row>
    <row r="16986" spans="1:6" x14ac:dyDescent="0.3">
      <c r="A16986" t="s">
        <v>17537</v>
      </c>
      <c r="B16986">
        <v>409500</v>
      </c>
      <c r="C16986">
        <v>472290</v>
      </c>
      <c r="D16986">
        <v>0</v>
      </c>
      <c r="E16986">
        <v>2025940</v>
      </c>
      <c r="F16986" s="4">
        <f t="shared" si="265"/>
        <v>832743.33333333337</v>
      </c>
    </row>
    <row r="16987" spans="1:6" x14ac:dyDescent="0.3">
      <c r="A16987" t="s">
        <v>17538</v>
      </c>
      <c r="B16987">
        <v>1056000</v>
      </c>
      <c r="C16987">
        <v>1300000</v>
      </c>
      <c r="D16987">
        <v>1480000</v>
      </c>
      <c r="E16987">
        <v>1632680</v>
      </c>
      <c r="F16987" s="4">
        <f t="shared" si="265"/>
        <v>1470893.3333333333</v>
      </c>
    </row>
    <row r="16988" spans="1:6" x14ac:dyDescent="0.3">
      <c r="A16988" t="s">
        <v>17539</v>
      </c>
      <c r="B16988">
        <v>256000</v>
      </c>
      <c r="C16988">
        <v>440000</v>
      </c>
      <c r="D16988">
        <v>727000</v>
      </c>
      <c r="E16988">
        <v>820000</v>
      </c>
      <c r="F16988" s="4">
        <f t="shared" si="265"/>
        <v>662333.33333333337</v>
      </c>
    </row>
    <row r="16989" spans="1:6" x14ac:dyDescent="0.3">
      <c r="A16989" t="s">
        <v>17540</v>
      </c>
      <c r="B16989">
        <v>0</v>
      </c>
      <c r="C16989">
        <v>370000</v>
      </c>
      <c r="D16989">
        <v>897040</v>
      </c>
      <c r="E16989">
        <v>0</v>
      </c>
      <c r="F16989" s="4">
        <f t="shared" si="265"/>
        <v>422346.66666666669</v>
      </c>
    </row>
    <row r="16990" spans="1:6" x14ac:dyDescent="0.3">
      <c r="A16990" t="s">
        <v>17541</v>
      </c>
      <c r="B16990">
        <v>892219</v>
      </c>
      <c r="C16990">
        <v>0</v>
      </c>
      <c r="D16990">
        <v>2745879</v>
      </c>
      <c r="E16990">
        <v>2052599</v>
      </c>
      <c r="F16990" s="4">
        <f t="shared" si="265"/>
        <v>1599492.6666666667</v>
      </c>
    </row>
    <row r="16991" spans="1:6" x14ac:dyDescent="0.3">
      <c r="A16991" t="s">
        <v>17542</v>
      </c>
      <c r="B16991">
        <v>2758660</v>
      </c>
      <c r="C16991">
        <v>0</v>
      </c>
      <c r="D16991">
        <v>2562740</v>
      </c>
      <c r="E16991">
        <v>2781590</v>
      </c>
      <c r="F16991" s="4">
        <f t="shared" si="265"/>
        <v>1781443.3333333333</v>
      </c>
    </row>
    <row r="16992" spans="1:6" x14ac:dyDescent="0.3">
      <c r="A16992" t="s">
        <v>17543</v>
      </c>
      <c r="B16992">
        <v>0</v>
      </c>
      <c r="C16992">
        <v>604940</v>
      </c>
      <c r="D16992">
        <v>672490</v>
      </c>
      <c r="E16992">
        <v>569500</v>
      </c>
      <c r="F16992" s="4">
        <f t="shared" si="265"/>
        <v>615643.33333333337</v>
      </c>
    </row>
    <row r="16993" spans="1:6" x14ac:dyDescent="0.3">
      <c r="A16993" t="s">
        <v>17544</v>
      </c>
      <c r="B16993">
        <v>3057600</v>
      </c>
      <c r="C16993">
        <v>2048000</v>
      </c>
      <c r="D16993">
        <v>438240</v>
      </c>
      <c r="E16993">
        <v>2273200</v>
      </c>
      <c r="F16993" s="4">
        <f t="shared" si="265"/>
        <v>1586480</v>
      </c>
    </row>
    <row r="16994" spans="1:6" x14ac:dyDescent="0.3">
      <c r="A16994" t="s">
        <v>17545</v>
      </c>
      <c r="B16994">
        <v>2479020</v>
      </c>
      <c r="C16994">
        <v>0</v>
      </c>
      <c r="D16994">
        <v>0</v>
      </c>
      <c r="E16994">
        <v>1805270</v>
      </c>
      <c r="F16994" s="4">
        <f t="shared" si="265"/>
        <v>601756.66666666663</v>
      </c>
    </row>
    <row r="16995" spans="1:6" x14ac:dyDescent="0.3">
      <c r="A16995" t="s">
        <v>17546</v>
      </c>
      <c r="B16995">
        <v>2388680</v>
      </c>
      <c r="C16995">
        <v>3036360</v>
      </c>
      <c r="D16995">
        <v>2733400</v>
      </c>
      <c r="E16995">
        <v>5121500</v>
      </c>
      <c r="F16995" s="4">
        <f t="shared" si="265"/>
        <v>3630420</v>
      </c>
    </row>
    <row r="16996" spans="1:6" x14ac:dyDescent="0.3">
      <c r="A16996" t="s">
        <v>17547</v>
      </c>
      <c r="B16996">
        <v>0</v>
      </c>
      <c r="C16996">
        <v>1480000</v>
      </c>
      <c r="D16996">
        <v>0</v>
      </c>
      <c r="E16996">
        <v>0</v>
      </c>
      <c r="F16996" s="4">
        <f t="shared" si="265"/>
        <v>493333.33333333331</v>
      </c>
    </row>
    <row r="16997" spans="1:6" x14ac:dyDescent="0.3">
      <c r="A16997" t="s">
        <v>17548</v>
      </c>
      <c r="B16997">
        <v>6893920</v>
      </c>
      <c r="C16997">
        <v>9544360</v>
      </c>
      <c r="D16997">
        <v>14378120</v>
      </c>
      <c r="E16997">
        <v>820000</v>
      </c>
      <c r="F16997" s="4">
        <f t="shared" si="265"/>
        <v>8247493.333333333</v>
      </c>
    </row>
    <row r="16998" spans="1:6" x14ac:dyDescent="0.3">
      <c r="A16998" t="s">
        <v>17549</v>
      </c>
      <c r="B16998">
        <v>956000</v>
      </c>
      <c r="C16998">
        <v>1122940</v>
      </c>
      <c r="D16998">
        <v>2625890</v>
      </c>
      <c r="E16998">
        <v>4510880</v>
      </c>
      <c r="F16998" s="4">
        <f t="shared" si="265"/>
        <v>2753236.6666666665</v>
      </c>
    </row>
    <row r="16999" spans="1:6" x14ac:dyDescent="0.3">
      <c r="A16999" t="s">
        <v>17550</v>
      </c>
      <c r="B16999">
        <v>740000</v>
      </c>
      <c r="C16999">
        <v>1861660</v>
      </c>
      <c r="D16999">
        <v>2189020</v>
      </c>
      <c r="E16999">
        <v>6153880</v>
      </c>
      <c r="F16999" s="4">
        <f t="shared" si="265"/>
        <v>3401520</v>
      </c>
    </row>
    <row r="17000" spans="1:6" x14ac:dyDescent="0.3">
      <c r="A17000" t="s">
        <v>17551</v>
      </c>
      <c r="B17000">
        <v>2746010</v>
      </c>
      <c r="C17000">
        <v>2557320</v>
      </c>
      <c r="D17000">
        <v>2628660</v>
      </c>
      <c r="E17000">
        <v>1112440</v>
      </c>
      <c r="F17000" s="4">
        <f t="shared" si="265"/>
        <v>2099473.3333333335</v>
      </c>
    </row>
    <row r="17001" spans="1:6" x14ac:dyDescent="0.3">
      <c r="A17001" t="s">
        <v>17552</v>
      </c>
      <c r="B17001">
        <v>2030880</v>
      </c>
      <c r="C17001">
        <v>0</v>
      </c>
      <c r="D17001">
        <v>570000</v>
      </c>
      <c r="E17001">
        <v>2084080</v>
      </c>
      <c r="F17001" s="4">
        <f t="shared" si="265"/>
        <v>884693.33333333337</v>
      </c>
    </row>
    <row r="17002" spans="1:6" x14ac:dyDescent="0.3">
      <c r="A17002" t="s">
        <v>17553</v>
      </c>
      <c r="B17002">
        <v>838400</v>
      </c>
      <c r="C17002">
        <v>8822610</v>
      </c>
      <c r="D17002">
        <v>2882880</v>
      </c>
      <c r="E17002">
        <v>3404400</v>
      </c>
      <c r="F17002" s="4">
        <f t="shared" si="265"/>
        <v>5036630</v>
      </c>
    </row>
    <row r="17003" spans="1:6" x14ac:dyDescent="0.3">
      <c r="A17003" t="s">
        <v>17554</v>
      </c>
      <c r="B17003">
        <v>4085820</v>
      </c>
      <c r="C17003">
        <v>4703850</v>
      </c>
      <c r="D17003">
        <v>3023150</v>
      </c>
      <c r="E17003">
        <v>3657420</v>
      </c>
      <c r="F17003" s="4">
        <f t="shared" si="265"/>
        <v>3794806.6666666665</v>
      </c>
    </row>
    <row r="17004" spans="1:6" x14ac:dyDescent="0.3">
      <c r="A17004" t="s">
        <v>17555</v>
      </c>
      <c r="B17004">
        <v>1091540</v>
      </c>
      <c r="C17004">
        <v>0</v>
      </c>
      <c r="D17004">
        <v>1045410</v>
      </c>
      <c r="E17004">
        <v>2101820</v>
      </c>
      <c r="F17004" s="4">
        <f t="shared" si="265"/>
        <v>1049076.6666666667</v>
      </c>
    </row>
    <row r="17005" spans="1:6" x14ac:dyDescent="0.3">
      <c r="A17005" t="s">
        <v>17556</v>
      </c>
      <c r="B17005">
        <v>2398480</v>
      </c>
      <c r="C17005">
        <v>740000</v>
      </c>
      <c r="D17005">
        <v>3619070</v>
      </c>
      <c r="E17005">
        <v>5534350</v>
      </c>
      <c r="F17005" s="4">
        <f t="shared" si="265"/>
        <v>3297806.6666666665</v>
      </c>
    </row>
    <row r="17006" spans="1:6" x14ac:dyDescent="0.3">
      <c r="A17006" t="s">
        <v>17557</v>
      </c>
      <c r="B17006">
        <v>13728920</v>
      </c>
      <c r="C17006">
        <v>13515260</v>
      </c>
      <c r="D17006">
        <v>19303700</v>
      </c>
      <c r="E17006">
        <v>7001200</v>
      </c>
      <c r="F17006" s="4">
        <f t="shared" si="265"/>
        <v>13273386.666666666</v>
      </c>
    </row>
    <row r="17007" spans="1:6" x14ac:dyDescent="0.3">
      <c r="A17007" t="s">
        <v>17558</v>
      </c>
      <c r="B17007">
        <v>2165800</v>
      </c>
      <c r="C17007">
        <v>1560650</v>
      </c>
      <c r="D17007">
        <v>0</v>
      </c>
      <c r="E17007">
        <v>722540</v>
      </c>
      <c r="F17007" s="4">
        <f t="shared" si="265"/>
        <v>761063.33333333337</v>
      </c>
    </row>
    <row r="17008" spans="1:6" x14ac:dyDescent="0.3">
      <c r="A17008" t="s">
        <v>17559</v>
      </c>
      <c r="B17008">
        <v>0</v>
      </c>
      <c r="C17008">
        <v>0</v>
      </c>
      <c r="D17008">
        <v>1064460</v>
      </c>
      <c r="E17008">
        <v>600600</v>
      </c>
      <c r="F17008" s="4">
        <f t="shared" si="265"/>
        <v>555020</v>
      </c>
    </row>
    <row r="17009" spans="1:6" x14ac:dyDescent="0.3">
      <c r="A17009" t="s">
        <v>17560</v>
      </c>
      <c r="B17009">
        <v>460000</v>
      </c>
      <c r="C17009">
        <v>1873600</v>
      </c>
      <c r="D17009">
        <v>5433100</v>
      </c>
      <c r="E17009">
        <v>0</v>
      </c>
      <c r="F17009" s="4">
        <f t="shared" si="265"/>
        <v>2435566.6666666665</v>
      </c>
    </row>
    <row r="17010" spans="1:6" x14ac:dyDescent="0.3">
      <c r="A17010" t="s">
        <v>17561</v>
      </c>
      <c r="B17010">
        <v>370000</v>
      </c>
      <c r="C17010">
        <v>0</v>
      </c>
      <c r="D17010">
        <v>0</v>
      </c>
      <c r="E17010">
        <v>1323660</v>
      </c>
      <c r="F17010" s="4">
        <f t="shared" si="265"/>
        <v>441220</v>
      </c>
    </row>
    <row r="17011" spans="1:6" x14ac:dyDescent="0.3">
      <c r="A17011" t="s">
        <v>17562</v>
      </c>
      <c r="B17011">
        <v>3022920</v>
      </c>
      <c r="C17011">
        <v>2413500</v>
      </c>
      <c r="D17011">
        <v>2371430</v>
      </c>
      <c r="E17011">
        <v>4557110</v>
      </c>
      <c r="F17011" s="4">
        <f t="shared" si="265"/>
        <v>3114013.3333333335</v>
      </c>
    </row>
    <row r="17012" spans="1:6" x14ac:dyDescent="0.3">
      <c r="A17012" t="s">
        <v>17563</v>
      </c>
      <c r="B17012">
        <v>995600</v>
      </c>
      <c r="C17012">
        <v>0</v>
      </c>
      <c r="D17012">
        <v>1469350</v>
      </c>
      <c r="E17012">
        <v>386000</v>
      </c>
      <c r="F17012" s="4">
        <f t="shared" si="265"/>
        <v>618450</v>
      </c>
    </row>
    <row r="17013" spans="1:6" x14ac:dyDescent="0.3">
      <c r="A17013" t="s">
        <v>17564</v>
      </c>
      <c r="B17013">
        <v>17052420</v>
      </c>
      <c r="C17013">
        <v>11222500</v>
      </c>
      <c r="D17013">
        <v>11651180</v>
      </c>
      <c r="E17013">
        <v>1501800</v>
      </c>
      <c r="F17013" s="4">
        <f t="shared" si="265"/>
        <v>8125160</v>
      </c>
    </row>
    <row r="17014" spans="1:6" x14ac:dyDescent="0.3">
      <c r="A17014" t="s">
        <v>17565</v>
      </c>
      <c r="B17014">
        <v>0</v>
      </c>
      <c r="C17014">
        <v>202400</v>
      </c>
      <c r="D17014">
        <v>0</v>
      </c>
      <c r="E17014">
        <v>0</v>
      </c>
      <c r="F17014" s="4">
        <f t="shared" si="265"/>
        <v>67466.666666666672</v>
      </c>
    </row>
    <row r="17015" spans="1:6" x14ac:dyDescent="0.3">
      <c r="A17015" t="s">
        <v>17566</v>
      </c>
      <c r="B17015">
        <v>1157520</v>
      </c>
      <c r="C17015">
        <v>0</v>
      </c>
      <c r="D17015">
        <v>0</v>
      </c>
      <c r="E17015">
        <v>0</v>
      </c>
      <c r="F17015" s="4">
        <f t="shared" si="265"/>
        <v>0</v>
      </c>
    </row>
    <row r="17016" spans="1:6" x14ac:dyDescent="0.3">
      <c r="A17016" t="s">
        <v>17567</v>
      </c>
      <c r="B17016">
        <v>0</v>
      </c>
      <c r="C17016">
        <v>942530</v>
      </c>
      <c r="D17016">
        <v>0</v>
      </c>
      <c r="E17016">
        <v>0</v>
      </c>
      <c r="F17016" s="4">
        <f t="shared" si="265"/>
        <v>314176.66666666669</v>
      </c>
    </row>
    <row r="17017" spans="1:6" x14ac:dyDescent="0.3">
      <c r="A17017" t="s">
        <v>17568</v>
      </c>
      <c r="B17017">
        <v>256000</v>
      </c>
      <c r="C17017">
        <v>351100</v>
      </c>
      <c r="D17017">
        <v>0</v>
      </c>
      <c r="E17017">
        <v>309400</v>
      </c>
      <c r="F17017" s="4">
        <f t="shared" si="265"/>
        <v>220166.66666666666</v>
      </c>
    </row>
    <row r="17018" spans="1:6" x14ac:dyDescent="0.3">
      <c r="A17018" t="s">
        <v>17569</v>
      </c>
      <c r="B17018">
        <v>2020050</v>
      </c>
      <c r="C17018">
        <v>830000</v>
      </c>
      <c r="D17018">
        <v>4429770</v>
      </c>
      <c r="E17018">
        <v>4652000</v>
      </c>
      <c r="F17018" s="4">
        <f t="shared" si="265"/>
        <v>3303923.3333333335</v>
      </c>
    </row>
    <row r="17019" spans="1:6" x14ac:dyDescent="0.3">
      <c r="A17019" t="s">
        <v>17570</v>
      </c>
      <c r="B17019">
        <v>2089780</v>
      </c>
      <c r="C17019">
        <v>2088450</v>
      </c>
      <c r="D17019">
        <v>2240070</v>
      </c>
      <c r="E17019">
        <v>3481220</v>
      </c>
      <c r="F17019" s="4">
        <f t="shared" si="265"/>
        <v>2603246.6666666665</v>
      </c>
    </row>
    <row r="17020" spans="1:6" x14ac:dyDescent="0.3">
      <c r="A17020" t="s">
        <v>17571</v>
      </c>
      <c r="B17020">
        <v>1420330</v>
      </c>
      <c r="C17020">
        <v>2617760</v>
      </c>
      <c r="D17020">
        <v>726180</v>
      </c>
      <c r="E17020">
        <v>402000</v>
      </c>
      <c r="F17020" s="4">
        <f t="shared" si="265"/>
        <v>1248646.6666666667</v>
      </c>
    </row>
    <row r="17021" spans="1:6" x14ac:dyDescent="0.3">
      <c r="A17021" t="s">
        <v>17572</v>
      </c>
      <c r="B17021">
        <v>0</v>
      </c>
      <c r="C17021">
        <v>907040</v>
      </c>
      <c r="D17021">
        <v>518700</v>
      </c>
      <c r="E17021">
        <v>338520</v>
      </c>
      <c r="F17021" s="4">
        <f t="shared" si="265"/>
        <v>588086.66666666663</v>
      </c>
    </row>
    <row r="17022" spans="1:6" x14ac:dyDescent="0.3">
      <c r="A17022" t="s">
        <v>17573</v>
      </c>
      <c r="B17022">
        <v>568680</v>
      </c>
      <c r="C17022">
        <v>530300</v>
      </c>
      <c r="D17022">
        <v>529620</v>
      </c>
      <c r="E17022">
        <v>0</v>
      </c>
      <c r="F17022" s="4">
        <f t="shared" si="265"/>
        <v>353306.66666666669</v>
      </c>
    </row>
    <row r="17023" spans="1:6" x14ac:dyDescent="0.3">
      <c r="A17023" t="s">
        <v>17574</v>
      </c>
      <c r="B17023">
        <v>2035400</v>
      </c>
      <c r="C17023">
        <v>0</v>
      </c>
      <c r="D17023">
        <v>315000</v>
      </c>
      <c r="E17023">
        <v>2899450</v>
      </c>
      <c r="F17023" s="4">
        <f t="shared" si="265"/>
        <v>1071483.3333333333</v>
      </c>
    </row>
    <row r="17024" spans="1:6" x14ac:dyDescent="0.3">
      <c r="A17024" t="s">
        <v>17575</v>
      </c>
      <c r="B17024">
        <v>3801350</v>
      </c>
      <c r="C17024">
        <v>0</v>
      </c>
      <c r="D17024">
        <v>4087000</v>
      </c>
      <c r="E17024">
        <v>2533090</v>
      </c>
      <c r="F17024" s="4">
        <f t="shared" si="265"/>
        <v>2206696.6666666665</v>
      </c>
    </row>
    <row r="17025" spans="1:6" x14ac:dyDescent="0.3">
      <c r="A17025" t="s">
        <v>17576</v>
      </c>
      <c r="B17025">
        <v>6112650</v>
      </c>
      <c r="C17025">
        <v>3522040</v>
      </c>
      <c r="D17025">
        <v>2821470</v>
      </c>
      <c r="E17025">
        <v>5109650</v>
      </c>
      <c r="F17025" s="4">
        <f t="shared" si="265"/>
        <v>3817720</v>
      </c>
    </row>
    <row r="17026" spans="1:6" x14ac:dyDescent="0.3">
      <c r="A17026" t="s">
        <v>17577</v>
      </c>
      <c r="B17026">
        <v>0</v>
      </c>
      <c r="C17026">
        <v>0</v>
      </c>
      <c r="D17026">
        <v>2737600</v>
      </c>
      <c r="E17026">
        <v>0</v>
      </c>
      <c r="F17026" s="4">
        <f t="shared" si="265"/>
        <v>912533.33333333337</v>
      </c>
    </row>
    <row r="17027" spans="1:6" x14ac:dyDescent="0.3">
      <c r="A17027" t="s">
        <v>17578</v>
      </c>
      <c r="B17027">
        <v>2048110</v>
      </c>
      <c r="C17027">
        <v>2069740</v>
      </c>
      <c r="D17027">
        <v>0</v>
      </c>
      <c r="E17027">
        <v>2644740</v>
      </c>
      <c r="F17027" s="4">
        <f t="shared" ref="F17027:F17090" si="266">SUM(C17027:E17027)/3</f>
        <v>1571493.3333333333</v>
      </c>
    </row>
    <row r="17028" spans="1:6" x14ac:dyDescent="0.3">
      <c r="A17028" t="s">
        <v>17579</v>
      </c>
      <c r="B17028">
        <v>409500</v>
      </c>
      <c r="C17028">
        <v>854490</v>
      </c>
      <c r="D17028">
        <v>1569880</v>
      </c>
      <c r="E17028">
        <v>1277640</v>
      </c>
      <c r="F17028" s="4">
        <f t="shared" si="266"/>
        <v>1234003.3333333333</v>
      </c>
    </row>
    <row r="17029" spans="1:6" x14ac:dyDescent="0.3">
      <c r="A17029" t="s">
        <v>17580</v>
      </c>
      <c r="B17029">
        <v>0</v>
      </c>
      <c r="C17029">
        <v>1480000</v>
      </c>
      <c r="D17029">
        <v>3192600</v>
      </c>
      <c r="E17029">
        <v>1138700</v>
      </c>
      <c r="F17029" s="4">
        <f t="shared" si="266"/>
        <v>1937100</v>
      </c>
    </row>
    <row r="17030" spans="1:6" x14ac:dyDescent="0.3">
      <c r="A17030" t="s">
        <v>17581</v>
      </c>
      <c r="B17030">
        <v>46969220</v>
      </c>
      <c r="C17030">
        <v>36383080</v>
      </c>
      <c r="D17030">
        <v>16707300</v>
      </c>
      <c r="E17030">
        <v>21036440</v>
      </c>
      <c r="F17030" s="4">
        <f t="shared" si="266"/>
        <v>24708940</v>
      </c>
    </row>
    <row r="17031" spans="1:6" x14ac:dyDescent="0.3">
      <c r="A17031" t="s">
        <v>17582</v>
      </c>
      <c r="B17031">
        <v>1386200</v>
      </c>
      <c r="C17031">
        <v>2053300</v>
      </c>
      <c r="D17031">
        <v>1144040</v>
      </c>
      <c r="E17031">
        <v>149400</v>
      </c>
      <c r="F17031" s="4">
        <f t="shared" si="266"/>
        <v>1115580</v>
      </c>
    </row>
    <row r="17032" spans="1:6" x14ac:dyDescent="0.3">
      <c r="A17032" t="s">
        <v>17583</v>
      </c>
      <c r="B17032">
        <v>1008910</v>
      </c>
      <c r="C17032">
        <v>281190</v>
      </c>
      <c r="D17032">
        <v>675220</v>
      </c>
      <c r="E17032">
        <v>291200</v>
      </c>
      <c r="F17032" s="4">
        <f t="shared" si="266"/>
        <v>415870</v>
      </c>
    </row>
    <row r="17033" spans="1:6" x14ac:dyDescent="0.3">
      <c r="A17033" t="s">
        <v>17584</v>
      </c>
      <c r="B17033">
        <v>2990640</v>
      </c>
      <c r="C17033">
        <v>2149940</v>
      </c>
      <c r="D17033">
        <v>2980400</v>
      </c>
      <c r="E17033">
        <v>2362120</v>
      </c>
      <c r="F17033" s="4">
        <f t="shared" si="266"/>
        <v>2497486.6666666665</v>
      </c>
    </row>
    <row r="17034" spans="1:6" x14ac:dyDescent="0.3">
      <c r="A17034" t="s">
        <v>783</v>
      </c>
      <c r="B17034">
        <v>473200</v>
      </c>
      <c r="C17034">
        <v>1556100</v>
      </c>
      <c r="D17034">
        <v>989170</v>
      </c>
      <c r="E17034">
        <v>478660</v>
      </c>
      <c r="F17034" s="4">
        <f t="shared" si="266"/>
        <v>1007976.6666666666</v>
      </c>
    </row>
    <row r="17035" spans="1:6" x14ac:dyDescent="0.3">
      <c r="A17035" t="s">
        <v>17585</v>
      </c>
      <c r="B17035">
        <v>0</v>
      </c>
      <c r="C17035">
        <v>0</v>
      </c>
      <c r="D17035">
        <v>491400</v>
      </c>
      <c r="E17035">
        <v>0</v>
      </c>
      <c r="F17035" s="4">
        <f t="shared" si="266"/>
        <v>163800</v>
      </c>
    </row>
    <row r="17036" spans="1:6" x14ac:dyDescent="0.3">
      <c r="A17036" t="s">
        <v>17586</v>
      </c>
      <c r="B17036">
        <v>1543160</v>
      </c>
      <c r="C17036">
        <v>1307440</v>
      </c>
      <c r="D17036">
        <v>803400</v>
      </c>
      <c r="E17036">
        <v>795340</v>
      </c>
      <c r="F17036" s="4">
        <f t="shared" si="266"/>
        <v>968726.66666666663</v>
      </c>
    </row>
    <row r="17037" spans="1:6" x14ac:dyDescent="0.3">
      <c r="A17037" t="s">
        <v>17587</v>
      </c>
      <c r="B17037">
        <v>8260070</v>
      </c>
      <c r="C17037">
        <v>16719500</v>
      </c>
      <c r="D17037">
        <v>6659200</v>
      </c>
      <c r="E17037">
        <v>10950270</v>
      </c>
      <c r="F17037" s="4">
        <f t="shared" si="266"/>
        <v>11442990</v>
      </c>
    </row>
    <row r="17038" spans="1:6" x14ac:dyDescent="0.3">
      <c r="A17038" t="s">
        <v>17588</v>
      </c>
      <c r="B17038">
        <v>3522170</v>
      </c>
      <c r="C17038">
        <v>2334560</v>
      </c>
      <c r="D17038">
        <v>1785000</v>
      </c>
      <c r="E17038">
        <v>2005200</v>
      </c>
      <c r="F17038" s="4">
        <f t="shared" si="266"/>
        <v>2041586.6666666667</v>
      </c>
    </row>
    <row r="17039" spans="1:6" x14ac:dyDescent="0.3">
      <c r="A17039" t="s">
        <v>17589</v>
      </c>
      <c r="B17039">
        <v>1608800</v>
      </c>
      <c r="C17039">
        <v>0</v>
      </c>
      <c r="D17039">
        <v>809140</v>
      </c>
      <c r="E17039">
        <v>1205360</v>
      </c>
      <c r="F17039" s="4">
        <f t="shared" si="266"/>
        <v>671500</v>
      </c>
    </row>
    <row r="17040" spans="1:6" x14ac:dyDescent="0.3">
      <c r="A17040" t="s">
        <v>17590</v>
      </c>
      <c r="B17040">
        <v>0</v>
      </c>
      <c r="C17040">
        <v>0</v>
      </c>
      <c r="D17040">
        <v>2197990</v>
      </c>
      <c r="E17040">
        <v>638820</v>
      </c>
      <c r="F17040" s="4">
        <f t="shared" si="266"/>
        <v>945603.33333333337</v>
      </c>
    </row>
    <row r="17041" spans="1:6" x14ac:dyDescent="0.3">
      <c r="A17041" t="s">
        <v>17591</v>
      </c>
      <c r="B17041">
        <v>604800</v>
      </c>
      <c r="C17041">
        <v>1940000</v>
      </c>
      <c r="D17041">
        <v>1803300</v>
      </c>
      <c r="E17041">
        <v>650000</v>
      </c>
      <c r="F17041" s="4">
        <f t="shared" si="266"/>
        <v>1464433.3333333333</v>
      </c>
    </row>
    <row r="17042" spans="1:6" x14ac:dyDescent="0.3">
      <c r="A17042" t="s">
        <v>17592</v>
      </c>
      <c r="B17042">
        <v>2952950</v>
      </c>
      <c r="C17042">
        <v>448400</v>
      </c>
      <c r="D17042">
        <v>724360</v>
      </c>
      <c r="E17042">
        <v>469200</v>
      </c>
      <c r="F17042" s="4">
        <f t="shared" si="266"/>
        <v>547320</v>
      </c>
    </row>
    <row r="17043" spans="1:6" x14ac:dyDescent="0.3">
      <c r="A17043" t="s">
        <v>17593</v>
      </c>
      <c r="B17043">
        <v>1722780</v>
      </c>
      <c r="C17043">
        <v>0</v>
      </c>
      <c r="D17043">
        <v>2332200</v>
      </c>
      <c r="E17043">
        <v>234600</v>
      </c>
      <c r="F17043" s="4">
        <f t="shared" si="266"/>
        <v>855600</v>
      </c>
    </row>
    <row r="17044" spans="1:6" x14ac:dyDescent="0.3">
      <c r="A17044" t="s">
        <v>17594</v>
      </c>
      <c r="B17044">
        <v>719000</v>
      </c>
      <c r="C17044">
        <v>213850</v>
      </c>
      <c r="D17044">
        <v>0</v>
      </c>
      <c r="E17044">
        <v>593320</v>
      </c>
      <c r="F17044" s="4">
        <f t="shared" si="266"/>
        <v>269056.66666666669</v>
      </c>
    </row>
    <row r="17045" spans="1:6" x14ac:dyDescent="0.3">
      <c r="A17045" t="s">
        <v>17595</v>
      </c>
      <c r="B17045">
        <v>4522700</v>
      </c>
      <c r="C17045">
        <v>11854570</v>
      </c>
      <c r="D17045">
        <v>8851570</v>
      </c>
      <c r="E17045">
        <v>7161700</v>
      </c>
      <c r="F17045" s="4">
        <f t="shared" si="266"/>
        <v>9289280</v>
      </c>
    </row>
    <row r="17046" spans="1:6" x14ac:dyDescent="0.3">
      <c r="A17046" t="s">
        <v>17596</v>
      </c>
      <c r="B17046">
        <v>10925190</v>
      </c>
      <c r="C17046">
        <v>10500400</v>
      </c>
      <c r="D17046">
        <v>13294440</v>
      </c>
      <c r="E17046">
        <v>10017380</v>
      </c>
      <c r="F17046" s="4">
        <f t="shared" si="266"/>
        <v>11270740</v>
      </c>
    </row>
    <row r="17047" spans="1:6" x14ac:dyDescent="0.3">
      <c r="A17047" t="s">
        <v>17597</v>
      </c>
      <c r="B17047">
        <v>0</v>
      </c>
      <c r="C17047">
        <v>0</v>
      </c>
      <c r="D17047">
        <v>370000</v>
      </c>
      <c r="E17047">
        <v>0</v>
      </c>
      <c r="F17047" s="4">
        <f t="shared" si="266"/>
        <v>123333.33333333333</v>
      </c>
    </row>
    <row r="17048" spans="1:6" x14ac:dyDescent="0.3">
      <c r="A17048" t="s">
        <v>17598</v>
      </c>
      <c r="B17048">
        <v>0</v>
      </c>
      <c r="C17048">
        <v>0</v>
      </c>
      <c r="D17048">
        <v>1066600</v>
      </c>
      <c r="E17048">
        <v>0</v>
      </c>
      <c r="F17048" s="4">
        <f t="shared" si="266"/>
        <v>355533.33333333331</v>
      </c>
    </row>
    <row r="17049" spans="1:6" x14ac:dyDescent="0.3">
      <c r="A17049" t="s">
        <v>17599</v>
      </c>
      <c r="B17049">
        <v>0</v>
      </c>
      <c r="C17049">
        <v>939120</v>
      </c>
      <c r="D17049">
        <v>1999400</v>
      </c>
      <c r="E17049">
        <v>0</v>
      </c>
      <c r="F17049" s="4">
        <f t="shared" si="266"/>
        <v>979506.66666666663</v>
      </c>
    </row>
    <row r="17050" spans="1:6" x14ac:dyDescent="0.3">
      <c r="A17050" t="s">
        <v>17600</v>
      </c>
      <c r="B17050">
        <v>2113970</v>
      </c>
      <c r="C17050">
        <v>0</v>
      </c>
      <c r="D17050">
        <v>2150350</v>
      </c>
      <c r="E17050">
        <v>0</v>
      </c>
      <c r="F17050" s="4">
        <f t="shared" si="266"/>
        <v>716783.33333333337</v>
      </c>
    </row>
    <row r="17051" spans="1:6" x14ac:dyDescent="0.3">
      <c r="A17051" t="s">
        <v>17601</v>
      </c>
      <c r="B17051">
        <v>640370</v>
      </c>
      <c r="C17051">
        <v>1517100</v>
      </c>
      <c r="D17051">
        <v>0</v>
      </c>
      <c r="E17051">
        <v>0</v>
      </c>
      <c r="F17051" s="4">
        <f t="shared" si="266"/>
        <v>505700</v>
      </c>
    </row>
    <row r="17052" spans="1:6" x14ac:dyDescent="0.3">
      <c r="A17052" t="s">
        <v>17602</v>
      </c>
      <c r="B17052">
        <v>3397920</v>
      </c>
      <c r="C17052">
        <v>2188940</v>
      </c>
      <c r="D17052">
        <v>2585300</v>
      </c>
      <c r="E17052">
        <v>4130240</v>
      </c>
      <c r="F17052" s="4">
        <f t="shared" si="266"/>
        <v>2968160</v>
      </c>
    </row>
    <row r="17053" spans="1:6" x14ac:dyDescent="0.3">
      <c r="A17053" t="s">
        <v>17603</v>
      </c>
      <c r="B17053">
        <v>375830</v>
      </c>
      <c r="C17053">
        <v>0</v>
      </c>
      <c r="D17053">
        <v>0</v>
      </c>
      <c r="E17053">
        <v>2418580</v>
      </c>
      <c r="F17053" s="4">
        <f t="shared" si="266"/>
        <v>806193.33333333337</v>
      </c>
    </row>
    <row r="17054" spans="1:6" x14ac:dyDescent="0.3">
      <c r="A17054" t="s">
        <v>17604</v>
      </c>
      <c r="B17054">
        <v>2117220</v>
      </c>
      <c r="C17054">
        <v>0</v>
      </c>
      <c r="D17054">
        <v>0</v>
      </c>
      <c r="E17054">
        <v>0</v>
      </c>
      <c r="F17054" s="4">
        <f t="shared" si="266"/>
        <v>0</v>
      </c>
    </row>
    <row r="17055" spans="1:6" x14ac:dyDescent="0.3">
      <c r="A17055" t="s">
        <v>17605</v>
      </c>
      <c r="B17055">
        <v>2164280</v>
      </c>
      <c r="C17055">
        <v>0</v>
      </c>
      <c r="D17055">
        <v>1836380</v>
      </c>
      <c r="E17055">
        <v>2523570</v>
      </c>
      <c r="F17055" s="4">
        <f t="shared" si="266"/>
        <v>1453316.6666666667</v>
      </c>
    </row>
    <row r="17056" spans="1:6" x14ac:dyDescent="0.3">
      <c r="A17056" t="s">
        <v>17606</v>
      </c>
      <c r="B17056">
        <v>1048460</v>
      </c>
      <c r="C17056">
        <v>458640</v>
      </c>
      <c r="D17056">
        <v>0</v>
      </c>
      <c r="E17056">
        <v>877760</v>
      </c>
      <c r="F17056" s="4">
        <f t="shared" si="266"/>
        <v>445466.66666666669</v>
      </c>
    </row>
    <row r="17057" spans="1:6" x14ac:dyDescent="0.3">
      <c r="A17057" t="s">
        <v>17607</v>
      </c>
      <c r="B17057">
        <v>305000</v>
      </c>
      <c r="C17057">
        <v>2189030</v>
      </c>
      <c r="D17057">
        <v>2255320</v>
      </c>
      <c r="E17057">
        <v>2323940</v>
      </c>
      <c r="F17057" s="4">
        <f t="shared" si="266"/>
        <v>2256096.6666666665</v>
      </c>
    </row>
    <row r="17058" spans="1:6" x14ac:dyDescent="0.3">
      <c r="A17058" t="s">
        <v>17608</v>
      </c>
      <c r="B17058">
        <v>395620</v>
      </c>
      <c r="C17058">
        <v>612000</v>
      </c>
      <c r="D17058">
        <v>0</v>
      </c>
      <c r="E17058">
        <v>0</v>
      </c>
      <c r="F17058" s="4">
        <f t="shared" si="266"/>
        <v>204000</v>
      </c>
    </row>
    <row r="17059" spans="1:6" x14ac:dyDescent="0.3">
      <c r="A17059" t="s">
        <v>17609</v>
      </c>
      <c r="B17059">
        <v>0</v>
      </c>
      <c r="C17059">
        <v>1144180</v>
      </c>
      <c r="D17059">
        <v>1354260</v>
      </c>
      <c r="E17059">
        <v>0</v>
      </c>
      <c r="F17059" s="4">
        <f t="shared" si="266"/>
        <v>832813.33333333337</v>
      </c>
    </row>
    <row r="17060" spans="1:6" x14ac:dyDescent="0.3">
      <c r="A17060" t="s">
        <v>17610</v>
      </c>
      <c r="B17060">
        <v>535000</v>
      </c>
      <c r="C17060">
        <v>866950</v>
      </c>
      <c r="D17060">
        <v>837200</v>
      </c>
      <c r="E17060">
        <v>770000</v>
      </c>
      <c r="F17060" s="4">
        <f t="shared" si="266"/>
        <v>824716.66666666663</v>
      </c>
    </row>
    <row r="17061" spans="1:6" x14ac:dyDescent="0.3">
      <c r="A17061" t="s">
        <v>17611</v>
      </c>
      <c r="B17061">
        <v>0</v>
      </c>
      <c r="C17061">
        <v>772000</v>
      </c>
      <c r="D17061">
        <v>1015560</v>
      </c>
      <c r="E17061">
        <v>516000</v>
      </c>
      <c r="F17061" s="4">
        <f t="shared" si="266"/>
        <v>767853.33333333337</v>
      </c>
    </row>
    <row r="17062" spans="1:6" x14ac:dyDescent="0.3">
      <c r="A17062" t="s">
        <v>199</v>
      </c>
      <c r="B17062">
        <v>781950</v>
      </c>
      <c r="C17062">
        <v>1803480</v>
      </c>
      <c r="D17062">
        <v>1084110</v>
      </c>
      <c r="E17062">
        <v>967920</v>
      </c>
      <c r="F17062" s="4">
        <f t="shared" si="266"/>
        <v>1285170</v>
      </c>
    </row>
    <row r="17063" spans="1:6" x14ac:dyDescent="0.3">
      <c r="A17063" t="s">
        <v>531</v>
      </c>
      <c r="B17063">
        <v>2263460</v>
      </c>
      <c r="C17063">
        <v>2230540</v>
      </c>
      <c r="D17063">
        <v>2213200</v>
      </c>
      <c r="E17063">
        <v>2581070</v>
      </c>
      <c r="F17063" s="4">
        <f t="shared" si="266"/>
        <v>2341603.3333333335</v>
      </c>
    </row>
    <row r="17064" spans="1:6" x14ac:dyDescent="0.3">
      <c r="A17064" t="s">
        <v>17612</v>
      </c>
      <c r="B17064">
        <v>0</v>
      </c>
      <c r="C17064">
        <v>686680</v>
      </c>
      <c r="D17064">
        <v>0</v>
      </c>
      <c r="E17064">
        <v>0</v>
      </c>
      <c r="F17064" s="4">
        <f t="shared" si="266"/>
        <v>228893.33333333334</v>
      </c>
    </row>
    <row r="17065" spans="1:6" x14ac:dyDescent="0.3">
      <c r="A17065" t="s">
        <v>17613</v>
      </c>
      <c r="B17065">
        <v>2633850</v>
      </c>
      <c r="C17065">
        <v>468650</v>
      </c>
      <c r="D17065">
        <v>370000</v>
      </c>
      <c r="E17065">
        <v>0</v>
      </c>
      <c r="F17065" s="4">
        <f t="shared" si="266"/>
        <v>279550</v>
      </c>
    </row>
    <row r="17066" spans="1:6" x14ac:dyDescent="0.3">
      <c r="A17066" t="s">
        <v>17614</v>
      </c>
      <c r="B17066">
        <v>0</v>
      </c>
      <c r="C17066">
        <v>0</v>
      </c>
      <c r="D17066">
        <v>1924650</v>
      </c>
      <c r="E17066">
        <v>0</v>
      </c>
      <c r="F17066" s="4">
        <f t="shared" si="266"/>
        <v>641550</v>
      </c>
    </row>
    <row r="17067" spans="1:6" x14ac:dyDescent="0.3">
      <c r="A17067" t="s">
        <v>17615</v>
      </c>
      <c r="B17067">
        <v>420000</v>
      </c>
      <c r="C17067">
        <v>593860</v>
      </c>
      <c r="D17067">
        <v>0</v>
      </c>
      <c r="E17067">
        <v>820000</v>
      </c>
      <c r="F17067" s="4">
        <f t="shared" si="266"/>
        <v>471286.66666666669</v>
      </c>
    </row>
    <row r="17068" spans="1:6" x14ac:dyDescent="0.3">
      <c r="A17068" t="s">
        <v>17616</v>
      </c>
      <c r="B17068">
        <v>683880</v>
      </c>
      <c r="C17068">
        <v>0</v>
      </c>
      <c r="D17068">
        <v>2812430</v>
      </c>
      <c r="E17068">
        <v>256000</v>
      </c>
      <c r="F17068" s="4">
        <f t="shared" si="266"/>
        <v>1022810</v>
      </c>
    </row>
    <row r="17069" spans="1:6" x14ac:dyDescent="0.3">
      <c r="A17069" t="s">
        <v>17617</v>
      </c>
      <c r="B17069">
        <v>0</v>
      </c>
      <c r="C17069">
        <v>614800</v>
      </c>
      <c r="D17069">
        <v>710920</v>
      </c>
      <c r="E17069">
        <v>0</v>
      </c>
      <c r="F17069" s="4">
        <f t="shared" si="266"/>
        <v>441906.66666666669</v>
      </c>
    </row>
    <row r="17070" spans="1:6" x14ac:dyDescent="0.3">
      <c r="A17070" t="s">
        <v>17618</v>
      </c>
      <c r="B17070">
        <v>0</v>
      </c>
      <c r="C17070">
        <v>1235550</v>
      </c>
      <c r="D17070">
        <v>245700</v>
      </c>
      <c r="E17070">
        <v>334880</v>
      </c>
      <c r="F17070" s="4">
        <f t="shared" si="266"/>
        <v>605376.66666666663</v>
      </c>
    </row>
    <row r="17071" spans="1:6" x14ac:dyDescent="0.3">
      <c r="A17071" t="s">
        <v>17619</v>
      </c>
      <c r="B17071">
        <v>1905990</v>
      </c>
      <c r="C17071">
        <v>1971060</v>
      </c>
      <c r="D17071">
        <v>554800</v>
      </c>
      <c r="E17071">
        <v>1214240</v>
      </c>
      <c r="F17071" s="4">
        <f t="shared" si="266"/>
        <v>1246700</v>
      </c>
    </row>
    <row r="17072" spans="1:6" x14ac:dyDescent="0.3">
      <c r="A17072" t="s">
        <v>17620</v>
      </c>
      <c r="B17072">
        <v>1846030</v>
      </c>
      <c r="C17072">
        <v>873600</v>
      </c>
      <c r="D17072">
        <v>382200</v>
      </c>
      <c r="E17072">
        <v>0</v>
      </c>
      <c r="F17072" s="4">
        <f t="shared" si="266"/>
        <v>418600</v>
      </c>
    </row>
    <row r="17073" spans="1:6" x14ac:dyDescent="0.3">
      <c r="A17073" t="s">
        <v>17621</v>
      </c>
      <c r="B17073">
        <v>0</v>
      </c>
      <c r="C17073">
        <v>1835010</v>
      </c>
      <c r="D17073">
        <v>1480000</v>
      </c>
      <c r="E17073">
        <v>1142420</v>
      </c>
      <c r="F17073" s="4">
        <f t="shared" si="266"/>
        <v>1485810</v>
      </c>
    </row>
    <row r="17074" spans="1:6" x14ac:dyDescent="0.3">
      <c r="A17074" t="s">
        <v>17622</v>
      </c>
      <c r="B17074">
        <v>1675550</v>
      </c>
      <c r="C17074">
        <v>0</v>
      </c>
      <c r="D17074">
        <v>1730040</v>
      </c>
      <c r="E17074">
        <v>733440</v>
      </c>
      <c r="F17074" s="4">
        <f t="shared" si="266"/>
        <v>821160</v>
      </c>
    </row>
    <row r="17075" spans="1:6" x14ac:dyDescent="0.3">
      <c r="A17075" t="s">
        <v>17623</v>
      </c>
      <c r="B17075">
        <v>4561830</v>
      </c>
      <c r="C17075">
        <v>7626650</v>
      </c>
      <c r="D17075">
        <v>2678500</v>
      </c>
      <c r="E17075">
        <v>5920550</v>
      </c>
      <c r="F17075" s="4">
        <f t="shared" si="266"/>
        <v>5408566.666666667</v>
      </c>
    </row>
    <row r="17076" spans="1:6" x14ac:dyDescent="0.3">
      <c r="A17076" t="s">
        <v>17624</v>
      </c>
      <c r="B17076">
        <v>1314580</v>
      </c>
      <c r="C17076">
        <v>770540</v>
      </c>
      <c r="D17076">
        <v>0</v>
      </c>
      <c r="E17076">
        <v>613340</v>
      </c>
      <c r="F17076" s="4">
        <f t="shared" si="266"/>
        <v>461293.33333333331</v>
      </c>
    </row>
    <row r="17077" spans="1:6" x14ac:dyDescent="0.3">
      <c r="A17077" t="s">
        <v>17625</v>
      </c>
      <c r="B17077">
        <v>1018500</v>
      </c>
      <c r="C17077">
        <v>1457820</v>
      </c>
      <c r="D17077">
        <v>13209430</v>
      </c>
      <c r="E17077">
        <v>7420140</v>
      </c>
      <c r="F17077" s="4">
        <f t="shared" si="266"/>
        <v>7362463.333333333</v>
      </c>
    </row>
    <row r="17078" spans="1:6" x14ac:dyDescent="0.3">
      <c r="A17078" t="s">
        <v>17626</v>
      </c>
      <c r="B17078">
        <v>1390950</v>
      </c>
      <c r="C17078">
        <v>741650</v>
      </c>
      <c r="D17078">
        <v>2032840</v>
      </c>
      <c r="E17078">
        <v>2975010</v>
      </c>
      <c r="F17078" s="4">
        <f t="shared" si="266"/>
        <v>1916500</v>
      </c>
    </row>
    <row r="17079" spans="1:6" x14ac:dyDescent="0.3">
      <c r="A17079" t="s">
        <v>17627</v>
      </c>
      <c r="B17079">
        <v>0</v>
      </c>
      <c r="C17079">
        <v>0</v>
      </c>
      <c r="D17079">
        <v>1183760</v>
      </c>
      <c r="E17079">
        <v>402000</v>
      </c>
      <c r="F17079" s="4">
        <f t="shared" si="266"/>
        <v>528586.66666666663</v>
      </c>
    </row>
    <row r="17080" spans="1:6" x14ac:dyDescent="0.3">
      <c r="A17080" t="s">
        <v>17628</v>
      </c>
      <c r="B17080">
        <v>0</v>
      </c>
      <c r="C17080">
        <v>0</v>
      </c>
      <c r="D17080">
        <v>234600</v>
      </c>
      <c r="E17080">
        <v>801340</v>
      </c>
      <c r="F17080" s="4">
        <f t="shared" si="266"/>
        <v>345313.33333333331</v>
      </c>
    </row>
    <row r="17081" spans="1:6" x14ac:dyDescent="0.3">
      <c r="A17081" t="s">
        <v>17629</v>
      </c>
      <c r="B17081">
        <v>1862540</v>
      </c>
      <c r="C17081">
        <v>0</v>
      </c>
      <c r="D17081">
        <v>0</v>
      </c>
      <c r="E17081">
        <v>0</v>
      </c>
      <c r="F17081" s="4">
        <f t="shared" si="266"/>
        <v>0</v>
      </c>
    </row>
    <row r="17082" spans="1:6" x14ac:dyDescent="0.3">
      <c r="A17082" t="s">
        <v>17630</v>
      </c>
      <c r="B17082">
        <v>248000</v>
      </c>
      <c r="C17082">
        <v>6042720</v>
      </c>
      <c r="D17082">
        <v>7001880</v>
      </c>
      <c r="E17082">
        <v>2719790</v>
      </c>
      <c r="F17082" s="4">
        <f t="shared" si="266"/>
        <v>5254796.666666667</v>
      </c>
    </row>
    <row r="17083" spans="1:6" x14ac:dyDescent="0.3">
      <c r="A17083" t="s">
        <v>17631</v>
      </c>
      <c r="B17083">
        <v>218400</v>
      </c>
      <c r="C17083">
        <v>264000</v>
      </c>
      <c r="D17083">
        <v>0</v>
      </c>
      <c r="E17083">
        <v>336000</v>
      </c>
      <c r="F17083" s="4">
        <f t="shared" si="266"/>
        <v>200000</v>
      </c>
    </row>
    <row r="17084" spans="1:6" x14ac:dyDescent="0.3">
      <c r="A17084" t="s">
        <v>17632</v>
      </c>
      <c r="B17084">
        <v>1615720</v>
      </c>
      <c r="C17084">
        <v>740000</v>
      </c>
      <c r="D17084">
        <v>0</v>
      </c>
      <c r="E17084">
        <v>0</v>
      </c>
      <c r="F17084" s="4">
        <f t="shared" si="266"/>
        <v>246666.66666666666</v>
      </c>
    </row>
    <row r="17085" spans="1:6" x14ac:dyDescent="0.3">
      <c r="A17085" t="s">
        <v>17633</v>
      </c>
      <c r="B17085">
        <v>0</v>
      </c>
      <c r="C17085">
        <v>0</v>
      </c>
      <c r="D17085">
        <v>1394910</v>
      </c>
      <c r="E17085">
        <v>0</v>
      </c>
      <c r="F17085" s="4">
        <f t="shared" si="266"/>
        <v>464970</v>
      </c>
    </row>
    <row r="17086" spans="1:6" x14ac:dyDescent="0.3">
      <c r="A17086" t="s">
        <v>17634</v>
      </c>
      <c r="B17086">
        <v>570100</v>
      </c>
      <c r="C17086">
        <v>0</v>
      </c>
      <c r="D17086">
        <v>0</v>
      </c>
      <c r="E17086">
        <v>0</v>
      </c>
      <c r="F17086" s="4">
        <f t="shared" si="266"/>
        <v>0</v>
      </c>
    </row>
    <row r="17087" spans="1:6" x14ac:dyDescent="0.3">
      <c r="A17087" t="s">
        <v>17635</v>
      </c>
      <c r="B17087">
        <v>2741830</v>
      </c>
      <c r="C17087">
        <v>4816350</v>
      </c>
      <c r="D17087">
        <v>6049680</v>
      </c>
      <c r="E17087">
        <v>11589550</v>
      </c>
      <c r="F17087" s="4">
        <f t="shared" si="266"/>
        <v>7485193.333333333</v>
      </c>
    </row>
    <row r="17088" spans="1:6" x14ac:dyDescent="0.3">
      <c r="A17088" t="s">
        <v>17636</v>
      </c>
      <c r="B17088">
        <v>1783760</v>
      </c>
      <c r="C17088">
        <v>245700</v>
      </c>
      <c r="D17088">
        <v>839480</v>
      </c>
      <c r="E17088">
        <v>2584560</v>
      </c>
      <c r="F17088" s="4">
        <f t="shared" si="266"/>
        <v>1223246.6666666667</v>
      </c>
    </row>
    <row r="17089" spans="1:6" x14ac:dyDescent="0.3">
      <c r="A17089" t="s">
        <v>17637</v>
      </c>
      <c r="B17089">
        <v>2458900</v>
      </c>
      <c r="C17089">
        <v>4186000</v>
      </c>
      <c r="D17089">
        <v>4032820</v>
      </c>
      <c r="E17089">
        <v>4017790</v>
      </c>
      <c r="F17089" s="4">
        <f t="shared" si="266"/>
        <v>4078870</v>
      </c>
    </row>
    <row r="17090" spans="1:6" x14ac:dyDescent="0.3">
      <c r="A17090" t="s">
        <v>17638</v>
      </c>
      <c r="B17090">
        <v>1146550</v>
      </c>
      <c r="C17090">
        <v>2379080</v>
      </c>
      <c r="D17090">
        <v>327600</v>
      </c>
      <c r="E17090">
        <v>1412220</v>
      </c>
      <c r="F17090" s="4">
        <f t="shared" si="266"/>
        <v>1372966.6666666667</v>
      </c>
    </row>
    <row r="17091" spans="1:6" x14ac:dyDescent="0.3">
      <c r="A17091" t="s">
        <v>17639</v>
      </c>
      <c r="B17091">
        <v>2017120</v>
      </c>
      <c r="C17091">
        <v>2166970</v>
      </c>
      <c r="D17091">
        <v>2857330</v>
      </c>
      <c r="E17091">
        <v>4215690</v>
      </c>
      <c r="F17091" s="4">
        <f t="shared" ref="F17091:F17154" si="267">SUM(C17091:E17091)/3</f>
        <v>3079996.6666666665</v>
      </c>
    </row>
    <row r="17092" spans="1:6" x14ac:dyDescent="0.3">
      <c r="A17092" t="s">
        <v>17640</v>
      </c>
      <c r="B17092">
        <v>588400</v>
      </c>
      <c r="C17092">
        <v>530300</v>
      </c>
      <c r="D17092">
        <v>0</v>
      </c>
      <c r="E17092">
        <v>879560</v>
      </c>
      <c r="F17092" s="4">
        <f t="shared" si="267"/>
        <v>469953.33333333331</v>
      </c>
    </row>
    <row r="17093" spans="1:6" x14ac:dyDescent="0.3">
      <c r="A17093" t="s">
        <v>638</v>
      </c>
      <c r="B17093">
        <v>9978740</v>
      </c>
      <c r="C17093">
        <v>19424090</v>
      </c>
      <c r="D17093">
        <v>23402500</v>
      </c>
      <c r="E17093">
        <v>18793000</v>
      </c>
      <c r="F17093" s="4">
        <f t="shared" si="267"/>
        <v>20539863.333333332</v>
      </c>
    </row>
    <row r="17094" spans="1:6" x14ac:dyDescent="0.3">
      <c r="A17094" t="s">
        <v>17641</v>
      </c>
      <c r="B17094">
        <v>2075250</v>
      </c>
      <c r="C17094">
        <v>2118400</v>
      </c>
      <c r="D17094">
        <v>2191340</v>
      </c>
      <c r="E17094">
        <v>2149120</v>
      </c>
      <c r="F17094" s="4">
        <f t="shared" si="267"/>
        <v>2152953.3333333335</v>
      </c>
    </row>
    <row r="17095" spans="1:6" x14ac:dyDescent="0.3">
      <c r="A17095" t="s">
        <v>17642</v>
      </c>
      <c r="B17095">
        <v>0</v>
      </c>
      <c r="C17095">
        <v>189240</v>
      </c>
      <c r="D17095">
        <v>0</v>
      </c>
      <c r="E17095">
        <v>611520</v>
      </c>
      <c r="F17095" s="4">
        <f t="shared" si="267"/>
        <v>266920</v>
      </c>
    </row>
    <row r="17096" spans="1:6" x14ac:dyDescent="0.3">
      <c r="A17096" t="s">
        <v>17643</v>
      </c>
      <c r="B17096">
        <v>1066090</v>
      </c>
      <c r="C17096">
        <v>3852810</v>
      </c>
      <c r="D17096">
        <v>2571090</v>
      </c>
      <c r="E17096">
        <v>2061160</v>
      </c>
      <c r="F17096" s="4">
        <f t="shared" si="267"/>
        <v>2828353.3333333335</v>
      </c>
    </row>
    <row r="17097" spans="1:6" x14ac:dyDescent="0.3">
      <c r="A17097" t="s">
        <v>17644</v>
      </c>
      <c r="B17097">
        <v>1288560</v>
      </c>
      <c r="C17097">
        <v>436800</v>
      </c>
      <c r="D17097">
        <v>0</v>
      </c>
      <c r="E17097">
        <v>0</v>
      </c>
      <c r="F17097" s="4">
        <f t="shared" si="267"/>
        <v>145600</v>
      </c>
    </row>
    <row r="17098" spans="1:6" x14ac:dyDescent="0.3">
      <c r="A17098" t="s">
        <v>17645</v>
      </c>
      <c r="B17098">
        <v>160000</v>
      </c>
      <c r="C17098">
        <v>460000</v>
      </c>
      <c r="D17098">
        <v>843570</v>
      </c>
      <c r="E17098">
        <v>512000</v>
      </c>
      <c r="F17098" s="4">
        <f t="shared" si="267"/>
        <v>605190</v>
      </c>
    </row>
    <row r="17099" spans="1:6" x14ac:dyDescent="0.3">
      <c r="A17099" t="s">
        <v>17646</v>
      </c>
      <c r="B17099">
        <v>775160</v>
      </c>
      <c r="C17099">
        <v>0</v>
      </c>
      <c r="D17099">
        <v>513240</v>
      </c>
      <c r="E17099">
        <v>397800</v>
      </c>
      <c r="F17099" s="4">
        <f t="shared" si="267"/>
        <v>303680</v>
      </c>
    </row>
    <row r="17100" spans="1:6" x14ac:dyDescent="0.3">
      <c r="A17100" t="s">
        <v>17647</v>
      </c>
      <c r="B17100">
        <v>0</v>
      </c>
      <c r="C17100">
        <v>576940</v>
      </c>
      <c r="D17100">
        <v>517730</v>
      </c>
      <c r="E17100">
        <v>650000</v>
      </c>
      <c r="F17100" s="4">
        <f t="shared" si="267"/>
        <v>581556.66666666663</v>
      </c>
    </row>
    <row r="17101" spans="1:6" x14ac:dyDescent="0.3">
      <c r="A17101" t="s">
        <v>467</v>
      </c>
      <c r="B17101">
        <v>916090</v>
      </c>
      <c r="C17101">
        <v>450000</v>
      </c>
      <c r="D17101">
        <v>349000</v>
      </c>
      <c r="E17101">
        <v>386000</v>
      </c>
      <c r="F17101" s="4">
        <f t="shared" si="267"/>
        <v>395000</v>
      </c>
    </row>
    <row r="17102" spans="1:6" x14ac:dyDescent="0.3">
      <c r="A17102" t="s">
        <v>17648</v>
      </c>
      <c r="B17102">
        <v>1251250</v>
      </c>
      <c r="C17102">
        <v>10356650</v>
      </c>
      <c r="D17102">
        <v>6169390</v>
      </c>
      <c r="E17102">
        <v>0</v>
      </c>
      <c r="F17102" s="4">
        <f t="shared" si="267"/>
        <v>5508680</v>
      </c>
    </row>
    <row r="17103" spans="1:6" x14ac:dyDescent="0.3">
      <c r="A17103" t="s">
        <v>17649</v>
      </c>
      <c r="B17103">
        <v>3235050</v>
      </c>
      <c r="C17103">
        <v>5733000</v>
      </c>
      <c r="D17103">
        <v>3342600</v>
      </c>
      <c r="E17103">
        <v>5282150</v>
      </c>
      <c r="F17103" s="4">
        <f t="shared" si="267"/>
        <v>4785916.666666667</v>
      </c>
    </row>
    <row r="17104" spans="1:6" x14ac:dyDescent="0.3">
      <c r="A17104" t="s">
        <v>17650</v>
      </c>
      <c r="B17104">
        <v>569000</v>
      </c>
      <c r="C17104">
        <v>0</v>
      </c>
      <c r="D17104">
        <v>925470</v>
      </c>
      <c r="E17104">
        <v>382200</v>
      </c>
      <c r="F17104" s="4">
        <f t="shared" si="267"/>
        <v>435890</v>
      </c>
    </row>
    <row r="17105" spans="1:6" x14ac:dyDescent="0.3">
      <c r="A17105" t="s">
        <v>17651</v>
      </c>
      <c r="B17105">
        <v>370000</v>
      </c>
      <c r="C17105">
        <v>0</v>
      </c>
      <c r="D17105">
        <v>533400</v>
      </c>
      <c r="E17105">
        <v>2052400</v>
      </c>
      <c r="F17105" s="4">
        <f t="shared" si="267"/>
        <v>861933.33333333337</v>
      </c>
    </row>
    <row r="17106" spans="1:6" x14ac:dyDescent="0.3">
      <c r="A17106" t="s">
        <v>17652</v>
      </c>
      <c r="B17106">
        <v>0</v>
      </c>
      <c r="C17106">
        <v>229320</v>
      </c>
      <c r="D17106">
        <v>1067430</v>
      </c>
      <c r="E17106">
        <v>0</v>
      </c>
      <c r="F17106" s="4">
        <f t="shared" si="267"/>
        <v>432250</v>
      </c>
    </row>
    <row r="17107" spans="1:6" x14ac:dyDescent="0.3">
      <c r="A17107" t="s">
        <v>17653</v>
      </c>
      <c r="B17107">
        <v>504600</v>
      </c>
      <c r="C17107">
        <v>463500</v>
      </c>
      <c r="D17107">
        <v>1796230</v>
      </c>
      <c r="E17107">
        <v>727500</v>
      </c>
      <c r="F17107" s="4">
        <f t="shared" si="267"/>
        <v>995743.33333333337</v>
      </c>
    </row>
    <row r="17108" spans="1:6" x14ac:dyDescent="0.3">
      <c r="A17108" t="s">
        <v>17654</v>
      </c>
      <c r="B17108">
        <v>2740880</v>
      </c>
      <c r="C17108">
        <v>1103200</v>
      </c>
      <c r="D17108">
        <v>779500</v>
      </c>
      <c r="E17108">
        <v>2772480</v>
      </c>
      <c r="F17108" s="4">
        <f t="shared" si="267"/>
        <v>1551726.6666666667</v>
      </c>
    </row>
    <row r="17109" spans="1:6" x14ac:dyDescent="0.3">
      <c r="A17109" t="s">
        <v>17655</v>
      </c>
      <c r="B17109">
        <v>0</v>
      </c>
      <c r="C17109">
        <v>0</v>
      </c>
      <c r="D17109">
        <v>4011100</v>
      </c>
      <c r="E17109">
        <v>0</v>
      </c>
      <c r="F17109" s="4">
        <f t="shared" si="267"/>
        <v>1337033.3333333333</v>
      </c>
    </row>
    <row r="17110" spans="1:6" x14ac:dyDescent="0.3">
      <c r="A17110" t="s">
        <v>17656</v>
      </c>
      <c r="B17110">
        <v>0</v>
      </c>
      <c r="C17110">
        <v>0</v>
      </c>
      <c r="D17110">
        <v>174720</v>
      </c>
      <c r="E17110">
        <v>0</v>
      </c>
      <c r="F17110" s="4">
        <f t="shared" si="267"/>
        <v>58240</v>
      </c>
    </row>
    <row r="17111" spans="1:6" x14ac:dyDescent="0.3">
      <c r="A17111" t="s">
        <v>17657</v>
      </c>
      <c r="B17111">
        <v>1879430</v>
      </c>
      <c r="C17111">
        <v>0</v>
      </c>
      <c r="D17111">
        <v>625900</v>
      </c>
      <c r="E17111">
        <v>1273200</v>
      </c>
      <c r="F17111" s="4">
        <f t="shared" si="267"/>
        <v>633033.33333333337</v>
      </c>
    </row>
    <row r="17112" spans="1:6" x14ac:dyDescent="0.3">
      <c r="A17112" t="s">
        <v>17658</v>
      </c>
      <c r="B17112">
        <v>0</v>
      </c>
      <c r="C17112">
        <v>601780</v>
      </c>
      <c r="D17112">
        <v>872900</v>
      </c>
      <c r="E17112">
        <v>1071100</v>
      </c>
      <c r="F17112" s="4">
        <f t="shared" si="267"/>
        <v>848593.33333333337</v>
      </c>
    </row>
    <row r="17113" spans="1:6" x14ac:dyDescent="0.3">
      <c r="A17113" t="s">
        <v>17659</v>
      </c>
      <c r="B17113">
        <v>0</v>
      </c>
      <c r="C17113">
        <v>598000</v>
      </c>
      <c r="D17113">
        <v>534900</v>
      </c>
      <c r="E17113">
        <v>0</v>
      </c>
      <c r="F17113" s="4">
        <f t="shared" si="267"/>
        <v>377633.33333333331</v>
      </c>
    </row>
    <row r="17114" spans="1:6" x14ac:dyDescent="0.3">
      <c r="A17114" t="s">
        <v>17660</v>
      </c>
      <c r="B17114">
        <v>993500</v>
      </c>
      <c r="C17114">
        <v>0</v>
      </c>
      <c r="D17114">
        <v>463500</v>
      </c>
      <c r="E17114">
        <v>1283500</v>
      </c>
      <c r="F17114" s="4">
        <f t="shared" si="267"/>
        <v>582333.33333333337</v>
      </c>
    </row>
    <row r="17115" spans="1:6" x14ac:dyDescent="0.3">
      <c r="A17115" t="s">
        <v>17661</v>
      </c>
      <c r="B17115">
        <v>958980</v>
      </c>
      <c r="C17115">
        <v>689780</v>
      </c>
      <c r="D17115">
        <v>713030</v>
      </c>
      <c r="E17115">
        <v>1438800</v>
      </c>
      <c r="F17115" s="4">
        <f t="shared" si="267"/>
        <v>947203.33333333337</v>
      </c>
    </row>
    <row r="17116" spans="1:6" x14ac:dyDescent="0.3">
      <c r="A17116" t="s">
        <v>17662</v>
      </c>
      <c r="B17116">
        <v>1475470</v>
      </c>
      <c r="C17116">
        <v>2138760</v>
      </c>
      <c r="D17116">
        <v>3813990</v>
      </c>
      <c r="E17116">
        <v>3997960</v>
      </c>
      <c r="F17116" s="4">
        <f t="shared" si="267"/>
        <v>3316903.3333333335</v>
      </c>
    </row>
    <row r="17117" spans="1:6" x14ac:dyDescent="0.3">
      <c r="A17117" t="s">
        <v>17663</v>
      </c>
      <c r="B17117">
        <v>305000</v>
      </c>
      <c r="C17117">
        <v>0</v>
      </c>
      <c r="D17117">
        <v>0</v>
      </c>
      <c r="E17117">
        <v>0</v>
      </c>
      <c r="F17117" s="4">
        <f t="shared" si="267"/>
        <v>0</v>
      </c>
    </row>
    <row r="17118" spans="1:6" x14ac:dyDescent="0.3">
      <c r="A17118" t="s">
        <v>17664</v>
      </c>
      <c r="B17118">
        <v>0</v>
      </c>
      <c r="C17118">
        <v>0</v>
      </c>
      <c r="D17118">
        <v>1151880</v>
      </c>
      <c r="E17118">
        <v>433160</v>
      </c>
      <c r="F17118" s="4">
        <f t="shared" si="267"/>
        <v>528346.66666666663</v>
      </c>
    </row>
    <row r="17119" spans="1:6" x14ac:dyDescent="0.3">
      <c r="A17119" t="s">
        <v>17665</v>
      </c>
      <c r="B17119">
        <v>666120</v>
      </c>
      <c r="C17119">
        <v>0</v>
      </c>
      <c r="D17119">
        <v>1283100</v>
      </c>
      <c r="E17119">
        <v>0</v>
      </c>
      <c r="F17119" s="4">
        <f t="shared" si="267"/>
        <v>427700</v>
      </c>
    </row>
    <row r="17120" spans="1:6" x14ac:dyDescent="0.3">
      <c r="A17120" t="s">
        <v>17666</v>
      </c>
      <c r="B17120">
        <v>0</v>
      </c>
      <c r="C17120">
        <v>1066970</v>
      </c>
      <c r="D17120">
        <v>423150</v>
      </c>
      <c r="E17120">
        <v>0</v>
      </c>
      <c r="F17120" s="4">
        <f t="shared" si="267"/>
        <v>496706.66666666669</v>
      </c>
    </row>
    <row r="17121" spans="1:6" x14ac:dyDescent="0.3">
      <c r="A17121" t="s">
        <v>17667</v>
      </c>
      <c r="B17121">
        <v>0</v>
      </c>
      <c r="C17121">
        <v>5325200</v>
      </c>
      <c r="D17121">
        <v>5106900</v>
      </c>
      <c r="E17121">
        <v>4118300</v>
      </c>
      <c r="F17121" s="4">
        <f t="shared" si="267"/>
        <v>4850133.333333333</v>
      </c>
    </row>
    <row r="17122" spans="1:6" x14ac:dyDescent="0.3">
      <c r="A17122" t="s">
        <v>17668</v>
      </c>
      <c r="B17122">
        <v>529320</v>
      </c>
      <c r="C17122">
        <v>2943890</v>
      </c>
      <c r="D17122">
        <v>3223990</v>
      </c>
      <c r="E17122">
        <v>2035270</v>
      </c>
      <c r="F17122" s="4">
        <f t="shared" si="267"/>
        <v>2734383.3333333335</v>
      </c>
    </row>
    <row r="17123" spans="1:6" x14ac:dyDescent="0.3">
      <c r="A17123" t="s">
        <v>17669</v>
      </c>
      <c r="B17123">
        <v>1146600</v>
      </c>
      <c r="C17123">
        <v>1375920</v>
      </c>
      <c r="D17123">
        <v>0</v>
      </c>
      <c r="E17123">
        <v>469200</v>
      </c>
      <c r="F17123" s="4">
        <f t="shared" si="267"/>
        <v>615040</v>
      </c>
    </row>
    <row r="17124" spans="1:6" x14ac:dyDescent="0.3">
      <c r="A17124" t="s">
        <v>17670</v>
      </c>
      <c r="B17124">
        <v>0</v>
      </c>
      <c r="C17124">
        <v>0</v>
      </c>
      <c r="D17124">
        <v>948720</v>
      </c>
      <c r="E17124">
        <v>0</v>
      </c>
      <c r="F17124" s="4">
        <f t="shared" si="267"/>
        <v>316240</v>
      </c>
    </row>
    <row r="17125" spans="1:6" x14ac:dyDescent="0.3">
      <c r="A17125" t="s">
        <v>17671</v>
      </c>
      <c r="B17125">
        <v>672320</v>
      </c>
      <c r="C17125">
        <v>0</v>
      </c>
      <c r="D17125">
        <v>218400</v>
      </c>
      <c r="E17125">
        <v>0</v>
      </c>
      <c r="F17125" s="4">
        <f t="shared" si="267"/>
        <v>72800</v>
      </c>
    </row>
    <row r="17126" spans="1:6" x14ac:dyDescent="0.3">
      <c r="A17126" t="s">
        <v>17672</v>
      </c>
      <c r="B17126">
        <v>2599130</v>
      </c>
      <c r="C17126">
        <v>3132960</v>
      </c>
      <c r="D17126">
        <v>2173250</v>
      </c>
      <c r="E17126">
        <v>2790460</v>
      </c>
      <c r="F17126" s="4">
        <f t="shared" si="267"/>
        <v>2698890</v>
      </c>
    </row>
    <row r="17127" spans="1:6" x14ac:dyDescent="0.3">
      <c r="A17127" t="s">
        <v>17673</v>
      </c>
      <c r="B17127">
        <v>1237440</v>
      </c>
      <c r="C17127">
        <v>4082960</v>
      </c>
      <c r="D17127">
        <v>6153360</v>
      </c>
      <c r="E17127">
        <v>4100860</v>
      </c>
      <c r="F17127" s="4">
        <f t="shared" si="267"/>
        <v>4779060</v>
      </c>
    </row>
    <row r="17128" spans="1:6" x14ac:dyDescent="0.3">
      <c r="A17128" t="s">
        <v>17674</v>
      </c>
      <c r="B17128">
        <v>5113920</v>
      </c>
      <c r="C17128">
        <v>3492350</v>
      </c>
      <c r="D17128">
        <v>2095190</v>
      </c>
      <c r="E17128">
        <v>2981250</v>
      </c>
      <c r="F17128" s="4">
        <f t="shared" si="267"/>
        <v>2856263.3333333335</v>
      </c>
    </row>
    <row r="17129" spans="1:6" x14ac:dyDescent="0.3">
      <c r="A17129" t="s">
        <v>17675</v>
      </c>
      <c r="B17129">
        <v>382200</v>
      </c>
      <c r="C17129">
        <v>825140</v>
      </c>
      <c r="D17129">
        <v>0</v>
      </c>
      <c r="E17129">
        <v>1136480</v>
      </c>
      <c r="F17129" s="4">
        <f t="shared" si="267"/>
        <v>653873.33333333337</v>
      </c>
    </row>
    <row r="17130" spans="1:6" x14ac:dyDescent="0.3">
      <c r="A17130" t="s">
        <v>17676</v>
      </c>
      <c r="B17130">
        <v>4044100</v>
      </c>
      <c r="C17130">
        <v>3921300</v>
      </c>
      <c r="D17130">
        <v>3242360</v>
      </c>
      <c r="E17130">
        <v>4685760</v>
      </c>
      <c r="F17130" s="4">
        <f t="shared" si="267"/>
        <v>3949806.6666666665</v>
      </c>
    </row>
    <row r="17131" spans="1:6" x14ac:dyDescent="0.3">
      <c r="A17131" t="s">
        <v>17677</v>
      </c>
      <c r="B17131">
        <v>0</v>
      </c>
      <c r="C17131">
        <v>1827050</v>
      </c>
      <c r="D17131">
        <v>379320</v>
      </c>
      <c r="E17131">
        <v>368520</v>
      </c>
      <c r="F17131" s="4">
        <f t="shared" si="267"/>
        <v>858296.66666666663</v>
      </c>
    </row>
    <row r="17132" spans="1:6" x14ac:dyDescent="0.3">
      <c r="A17132" t="s">
        <v>17678</v>
      </c>
      <c r="B17132">
        <v>0</v>
      </c>
      <c r="C17132">
        <v>0</v>
      </c>
      <c r="D17132">
        <v>457320</v>
      </c>
      <c r="E17132">
        <v>852560</v>
      </c>
      <c r="F17132" s="4">
        <f t="shared" si="267"/>
        <v>436626.66666666669</v>
      </c>
    </row>
    <row r="17133" spans="1:6" x14ac:dyDescent="0.3">
      <c r="A17133" t="s">
        <v>17679</v>
      </c>
      <c r="B17133">
        <v>320000</v>
      </c>
      <c r="C17133">
        <v>805350</v>
      </c>
      <c r="D17133">
        <v>258440</v>
      </c>
      <c r="E17133">
        <v>394940</v>
      </c>
      <c r="F17133" s="4">
        <f t="shared" si="267"/>
        <v>486243.33333333331</v>
      </c>
    </row>
    <row r="17134" spans="1:6" x14ac:dyDescent="0.3">
      <c r="A17134" t="s">
        <v>17680</v>
      </c>
      <c r="B17134">
        <v>0</v>
      </c>
      <c r="C17134">
        <v>765000</v>
      </c>
      <c r="D17134">
        <v>565500</v>
      </c>
      <c r="E17134">
        <v>234600</v>
      </c>
      <c r="F17134" s="4">
        <f t="shared" si="267"/>
        <v>521700</v>
      </c>
    </row>
    <row r="17135" spans="1:6" x14ac:dyDescent="0.3">
      <c r="A17135" t="s">
        <v>17681</v>
      </c>
      <c r="B17135">
        <v>0</v>
      </c>
      <c r="C17135">
        <v>1062650</v>
      </c>
      <c r="D17135">
        <v>2557340</v>
      </c>
      <c r="E17135">
        <v>800800</v>
      </c>
      <c r="F17135" s="4">
        <f t="shared" si="267"/>
        <v>1473596.6666666667</v>
      </c>
    </row>
    <row r="17136" spans="1:6" x14ac:dyDescent="0.3">
      <c r="A17136" t="s">
        <v>17682</v>
      </c>
      <c r="B17136">
        <v>890610</v>
      </c>
      <c r="C17136">
        <v>499590</v>
      </c>
      <c r="D17136">
        <v>0</v>
      </c>
      <c r="E17136">
        <v>899080</v>
      </c>
      <c r="F17136" s="4">
        <f t="shared" si="267"/>
        <v>466223.33333333331</v>
      </c>
    </row>
    <row r="17137" spans="1:6" x14ac:dyDescent="0.3">
      <c r="A17137" t="s">
        <v>17683</v>
      </c>
      <c r="B17137">
        <v>0</v>
      </c>
      <c r="C17137">
        <v>350000</v>
      </c>
      <c r="D17137">
        <v>0</v>
      </c>
      <c r="E17137">
        <v>234600</v>
      </c>
      <c r="F17137" s="4">
        <f t="shared" si="267"/>
        <v>194866.66666666666</v>
      </c>
    </row>
    <row r="17138" spans="1:6" x14ac:dyDescent="0.3">
      <c r="A17138" t="s">
        <v>17684</v>
      </c>
      <c r="B17138">
        <v>0</v>
      </c>
      <c r="C17138">
        <v>721400</v>
      </c>
      <c r="D17138">
        <v>0</v>
      </c>
      <c r="E17138">
        <v>784200</v>
      </c>
      <c r="F17138" s="4">
        <f t="shared" si="267"/>
        <v>501866.66666666669</v>
      </c>
    </row>
    <row r="17139" spans="1:6" x14ac:dyDescent="0.3">
      <c r="A17139" t="s">
        <v>17685</v>
      </c>
      <c r="B17139">
        <v>1148600</v>
      </c>
      <c r="C17139">
        <v>2340900</v>
      </c>
      <c r="D17139">
        <v>0</v>
      </c>
      <c r="E17139">
        <v>2099500</v>
      </c>
      <c r="F17139" s="4">
        <f t="shared" si="267"/>
        <v>1480133.3333333333</v>
      </c>
    </row>
    <row r="17140" spans="1:6" x14ac:dyDescent="0.3">
      <c r="A17140" t="s">
        <v>17686</v>
      </c>
      <c r="B17140">
        <v>564200</v>
      </c>
      <c r="C17140">
        <v>1401400</v>
      </c>
      <c r="D17140">
        <v>2305790</v>
      </c>
      <c r="E17140">
        <v>1796500</v>
      </c>
      <c r="F17140" s="4">
        <f t="shared" si="267"/>
        <v>1834563.3333333333</v>
      </c>
    </row>
    <row r="17141" spans="1:6" x14ac:dyDescent="0.3">
      <c r="A17141" t="s">
        <v>17687</v>
      </c>
      <c r="B17141">
        <v>1518320</v>
      </c>
      <c r="C17141">
        <v>475020</v>
      </c>
      <c r="D17141">
        <v>615160</v>
      </c>
      <c r="E17141">
        <v>820000</v>
      </c>
      <c r="F17141" s="4">
        <f t="shared" si="267"/>
        <v>636726.66666666663</v>
      </c>
    </row>
    <row r="17142" spans="1:6" x14ac:dyDescent="0.3">
      <c r="A17142" t="s">
        <v>17688</v>
      </c>
      <c r="B17142">
        <v>1588860</v>
      </c>
      <c r="C17142">
        <v>3017720</v>
      </c>
      <c r="D17142">
        <v>5141440</v>
      </c>
      <c r="E17142">
        <v>6527540</v>
      </c>
      <c r="F17142" s="4">
        <f t="shared" si="267"/>
        <v>4895566.666666667</v>
      </c>
    </row>
    <row r="17143" spans="1:6" x14ac:dyDescent="0.3">
      <c r="A17143" t="s">
        <v>17689</v>
      </c>
      <c r="B17143">
        <v>232960</v>
      </c>
      <c r="C17143">
        <v>458640</v>
      </c>
      <c r="D17143">
        <v>0</v>
      </c>
      <c r="E17143">
        <v>1317660</v>
      </c>
      <c r="F17143" s="4">
        <f t="shared" si="267"/>
        <v>592100</v>
      </c>
    </row>
    <row r="17144" spans="1:6" x14ac:dyDescent="0.3">
      <c r="A17144" t="s">
        <v>17690</v>
      </c>
      <c r="B17144">
        <v>1512960</v>
      </c>
      <c r="C17144">
        <v>1121660</v>
      </c>
      <c r="D17144">
        <v>1471470</v>
      </c>
      <c r="E17144">
        <v>1341500</v>
      </c>
      <c r="F17144" s="4">
        <f t="shared" si="267"/>
        <v>1311543.3333333333</v>
      </c>
    </row>
    <row r="17145" spans="1:6" x14ac:dyDescent="0.3">
      <c r="A17145" t="s">
        <v>17691</v>
      </c>
      <c r="B17145">
        <v>2177800</v>
      </c>
      <c r="C17145">
        <v>0</v>
      </c>
      <c r="D17145">
        <v>4189810</v>
      </c>
      <c r="E17145">
        <v>5046420</v>
      </c>
      <c r="F17145" s="4">
        <f t="shared" si="267"/>
        <v>3078743.3333333335</v>
      </c>
    </row>
    <row r="17146" spans="1:6" x14ac:dyDescent="0.3">
      <c r="A17146" t="s">
        <v>17692</v>
      </c>
      <c r="B17146">
        <v>2720680</v>
      </c>
      <c r="C17146">
        <v>2449150</v>
      </c>
      <c r="D17146">
        <v>2878150</v>
      </c>
      <c r="E17146">
        <v>2193240</v>
      </c>
      <c r="F17146" s="4">
        <f t="shared" si="267"/>
        <v>2506846.6666666665</v>
      </c>
    </row>
    <row r="17147" spans="1:6" x14ac:dyDescent="0.3">
      <c r="A17147" t="s">
        <v>17693</v>
      </c>
      <c r="B17147">
        <v>2561320</v>
      </c>
      <c r="C17147">
        <v>1362270</v>
      </c>
      <c r="D17147">
        <v>646100</v>
      </c>
      <c r="E17147">
        <v>378000</v>
      </c>
      <c r="F17147" s="4">
        <f t="shared" si="267"/>
        <v>795456.66666666663</v>
      </c>
    </row>
    <row r="17148" spans="1:6" x14ac:dyDescent="0.3">
      <c r="A17148" t="s">
        <v>17694</v>
      </c>
      <c r="B17148">
        <v>515970</v>
      </c>
      <c r="C17148">
        <v>500500</v>
      </c>
      <c r="D17148">
        <v>1425600</v>
      </c>
      <c r="E17148">
        <v>1436140</v>
      </c>
      <c r="F17148" s="4">
        <f t="shared" si="267"/>
        <v>1120746.6666666667</v>
      </c>
    </row>
    <row r="17149" spans="1:6" x14ac:dyDescent="0.3">
      <c r="A17149" t="s">
        <v>17695</v>
      </c>
      <c r="B17149">
        <v>0</v>
      </c>
      <c r="C17149">
        <v>0</v>
      </c>
      <c r="D17149">
        <v>1284060</v>
      </c>
      <c r="E17149">
        <v>2371120</v>
      </c>
      <c r="F17149" s="4">
        <f t="shared" si="267"/>
        <v>1218393.3333333333</v>
      </c>
    </row>
    <row r="17150" spans="1:6" x14ac:dyDescent="0.3">
      <c r="A17150" t="s">
        <v>17696</v>
      </c>
      <c r="B17150">
        <v>322140</v>
      </c>
      <c r="C17150">
        <v>2314890</v>
      </c>
      <c r="D17150">
        <v>2607150</v>
      </c>
      <c r="E17150">
        <v>1987530</v>
      </c>
      <c r="F17150" s="4">
        <f t="shared" si="267"/>
        <v>2303190</v>
      </c>
    </row>
    <row r="17151" spans="1:6" x14ac:dyDescent="0.3">
      <c r="A17151" t="s">
        <v>17697</v>
      </c>
      <c r="B17151">
        <v>872320</v>
      </c>
      <c r="C17151">
        <v>2099000</v>
      </c>
      <c r="D17151">
        <v>2151780</v>
      </c>
      <c r="E17151">
        <v>2124480</v>
      </c>
      <c r="F17151" s="4">
        <f t="shared" si="267"/>
        <v>2125086.6666666665</v>
      </c>
    </row>
    <row r="17152" spans="1:6" x14ac:dyDescent="0.3">
      <c r="A17152" t="s">
        <v>17698</v>
      </c>
      <c r="B17152">
        <v>0</v>
      </c>
      <c r="C17152">
        <v>973050</v>
      </c>
      <c r="D17152">
        <v>2839200</v>
      </c>
      <c r="E17152">
        <v>0</v>
      </c>
      <c r="F17152" s="4">
        <f t="shared" si="267"/>
        <v>1270750</v>
      </c>
    </row>
    <row r="17153" spans="1:6" x14ac:dyDescent="0.3">
      <c r="A17153" t="s">
        <v>17699</v>
      </c>
      <c r="B17153">
        <v>0</v>
      </c>
      <c r="C17153">
        <v>2038640</v>
      </c>
      <c r="D17153">
        <v>2198820</v>
      </c>
      <c r="E17153">
        <v>3083040</v>
      </c>
      <c r="F17153" s="4">
        <f t="shared" si="267"/>
        <v>2440166.6666666665</v>
      </c>
    </row>
    <row r="17154" spans="1:6" x14ac:dyDescent="0.3">
      <c r="A17154" t="s">
        <v>17700</v>
      </c>
      <c r="B17154">
        <v>2485680</v>
      </c>
      <c r="C17154">
        <v>6885200</v>
      </c>
      <c r="D17154">
        <v>573300</v>
      </c>
      <c r="E17154">
        <v>6134340</v>
      </c>
      <c r="F17154" s="4">
        <f t="shared" si="267"/>
        <v>4530946.666666667</v>
      </c>
    </row>
    <row r="17155" spans="1:6" x14ac:dyDescent="0.3">
      <c r="A17155" t="s">
        <v>17701</v>
      </c>
      <c r="B17155">
        <v>0</v>
      </c>
      <c r="C17155">
        <v>2599850</v>
      </c>
      <c r="D17155">
        <v>0</v>
      </c>
      <c r="E17155">
        <v>1628900</v>
      </c>
      <c r="F17155" s="4">
        <f t="shared" ref="F17155:F17218" si="268">SUM(C17155:E17155)/3</f>
        <v>1409583.3333333333</v>
      </c>
    </row>
    <row r="17156" spans="1:6" x14ac:dyDescent="0.3">
      <c r="A17156" t="s">
        <v>17702</v>
      </c>
      <c r="B17156">
        <v>811340</v>
      </c>
      <c r="C17156">
        <v>799890</v>
      </c>
      <c r="D17156">
        <v>0</v>
      </c>
      <c r="E17156">
        <v>0</v>
      </c>
      <c r="F17156" s="4">
        <f t="shared" si="268"/>
        <v>266630</v>
      </c>
    </row>
    <row r="17157" spans="1:6" x14ac:dyDescent="0.3">
      <c r="A17157" t="s">
        <v>17703</v>
      </c>
      <c r="B17157">
        <v>2785850</v>
      </c>
      <c r="C17157">
        <v>6180480</v>
      </c>
      <c r="D17157">
        <v>2753280</v>
      </c>
      <c r="E17157">
        <v>3142340</v>
      </c>
      <c r="F17157" s="4">
        <f t="shared" si="268"/>
        <v>4025366.6666666665</v>
      </c>
    </row>
    <row r="17158" spans="1:6" x14ac:dyDescent="0.3">
      <c r="A17158" t="s">
        <v>17704</v>
      </c>
      <c r="B17158">
        <v>1021700</v>
      </c>
      <c r="C17158">
        <v>1551550</v>
      </c>
      <c r="D17158">
        <v>234600</v>
      </c>
      <c r="E17158">
        <v>636090</v>
      </c>
      <c r="F17158" s="4">
        <f t="shared" si="268"/>
        <v>807413.33333333337</v>
      </c>
    </row>
    <row r="17159" spans="1:6" x14ac:dyDescent="0.3">
      <c r="A17159" t="s">
        <v>17705</v>
      </c>
      <c r="B17159">
        <v>2135100</v>
      </c>
      <c r="C17159">
        <v>0</v>
      </c>
      <c r="D17159">
        <v>0</v>
      </c>
      <c r="E17159">
        <v>991900</v>
      </c>
      <c r="F17159" s="4">
        <f t="shared" si="268"/>
        <v>330633.33333333331</v>
      </c>
    </row>
    <row r="17160" spans="1:6" x14ac:dyDescent="0.3">
      <c r="A17160" t="s">
        <v>17706</v>
      </c>
      <c r="B17160">
        <v>0</v>
      </c>
      <c r="C17160">
        <v>256000</v>
      </c>
      <c r="D17160">
        <v>727590</v>
      </c>
      <c r="E17160">
        <v>1092560</v>
      </c>
      <c r="F17160" s="4">
        <f t="shared" si="268"/>
        <v>692050</v>
      </c>
    </row>
    <row r="17161" spans="1:6" x14ac:dyDescent="0.3">
      <c r="A17161" t="s">
        <v>17707</v>
      </c>
      <c r="B17161">
        <v>0</v>
      </c>
      <c r="C17161">
        <v>1020110</v>
      </c>
      <c r="D17161">
        <v>708870</v>
      </c>
      <c r="E17161">
        <v>0</v>
      </c>
      <c r="F17161" s="4">
        <f t="shared" si="268"/>
        <v>576326.66666666663</v>
      </c>
    </row>
    <row r="17162" spans="1:6" x14ac:dyDescent="0.3">
      <c r="A17162" t="s">
        <v>17708</v>
      </c>
      <c r="B17162">
        <v>959120</v>
      </c>
      <c r="C17162">
        <v>1731560</v>
      </c>
      <c r="D17162">
        <v>778960</v>
      </c>
      <c r="E17162">
        <v>1703460</v>
      </c>
      <c r="F17162" s="4">
        <f t="shared" si="268"/>
        <v>1404660</v>
      </c>
    </row>
    <row r="17163" spans="1:6" x14ac:dyDescent="0.3">
      <c r="A17163" t="s">
        <v>17709</v>
      </c>
      <c r="B17163">
        <v>12918920</v>
      </c>
      <c r="C17163">
        <v>12279680</v>
      </c>
      <c r="D17163">
        <v>35520000</v>
      </c>
      <c r="E17163">
        <v>12915300</v>
      </c>
      <c r="F17163" s="4">
        <f t="shared" si="268"/>
        <v>20238326.666666668</v>
      </c>
    </row>
    <row r="17164" spans="1:6" x14ac:dyDescent="0.3">
      <c r="A17164" t="s">
        <v>17710</v>
      </c>
      <c r="B17164">
        <v>0</v>
      </c>
      <c r="C17164">
        <v>1012600</v>
      </c>
      <c r="D17164">
        <v>444990</v>
      </c>
      <c r="E17164">
        <v>615320</v>
      </c>
      <c r="F17164" s="4">
        <f t="shared" si="268"/>
        <v>690970</v>
      </c>
    </row>
    <row r="17165" spans="1:6" x14ac:dyDescent="0.3">
      <c r="A17165" t="s">
        <v>17711</v>
      </c>
      <c r="B17165">
        <v>500500</v>
      </c>
      <c r="C17165">
        <v>2095040</v>
      </c>
      <c r="D17165">
        <v>0</v>
      </c>
      <c r="E17165">
        <v>450560</v>
      </c>
      <c r="F17165" s="4">
        <f t="shared" si="268"/>
        <v>848533.33333333337</v>
      </c>
    </row>
    <row r="17166" spans="1:6" x14ac:dyDescent="0.3">
      <c r="A17166" t="s">
        <v>17712</v>
      </c>
      <c r="B17166">
        <v>2011100</v>
      </c>
      <c r="C17166">
        <v>2670000</v>
      </c>
      <c r="D17166">
        <v>2459250</v>
      </c>
      <c r="E17166">
        <v>2086140</v>
      </c>
      <c r="F17166" s="4">
        <f t="shared" si="268"/>
        <v>2405130</v>
      </c>
    </row>
    <row r="17167" spans="1:6" x14ac:dyDescent="0.3">
      <c r="A17167" t="s">
        <v>17713</v>
      </c>
      <c r="B17167">
        <v>2323710</v>
      </c>
      <c r="C17167">
        <v>1428700</v>
      </c>
      <c r="D17167">
        <v>1174810</v>
      </c>
      <c r="E17167">
        <v>2130600</v>
      </c>
      <c r="F17167" s="4">
        <f t="shared" si="268"/>
        <v>1578036.6666666667</v>
      </c>
    </row>
    <row r="17168" spans="1:6" x14ac:dyDescent="0.3">
      <c r="A17168" t="s">
        <v>17714</v>
      </c>
      <c r="B17168">
        <v>13855930</v>
      </c>
      <c r="C17168">
        <v>11715290</v>
      </c>
      <c r="D17168">
        <v>21120960</v>
      </c>
      <c r="E17168">
        <v>9951420</v>
      </c>
      <c r="F17168" s="4">
        <f t="shared" si="268"/>
        <v>14262556.666666666</v>
      </c>
    </row>
    <row r="17169" spans="1:6" x14ac:dyDescent="0.3">
      <c r="A17169" t="s">
        <v>17715</v>
      </c>
      <c r="B17169">
        <v>0</v>
      </c>
      <c r="C17169">
        <v>531860</v>
      </c>
      <c r="D17169">
        <v>0</v>
      </c>
      <c r="E17169">
        <v>357000</v>
      </c>
      <c r="F17169" s="4">
        <f t="shared" si="268"/>
        <v>296286.66666666669</v>
      </c>
    </row>
    <row r="17170" spans="1:6" x14ac:dyDescent="0.3">
      <c r="A17170" t="s">
        <v>17716</v>
      </c>
      <c r="B17170">
        <v>562380</v>
      </c>
      <c r="C17170">
        <v>0</v>
      </c>
      <c r="D17170">
        <v>506400</v>
      </c>
      <c r="E17170">
        <v>1559940</v>
      </c>
      <c r="F17170" s="4">
        <f t="shared" si="268"/>
        <v>688780</v>
      </c>
    </row>
    <row r="17171" spans="1:6" x14ac:dyDescent="0.3">
      <c r="A17171" t="s">
        <v>17717</v>
      </c>
      <c r="B17171">
        <v>2010640</v>
      </c>
      <c r="C17171">
        <v>2064590</v>
      </c>
      <c r="D17171">
        <v>1141400</v>
      </c>
      <c r="E17171">
        <v>2008880</v>
      </c>
      <c r="F17171" s="4">
        <f t="shared" si="268"/>
        <v>1738290</v>
      </c>
    </row>
    <row r="17172" spans="1:6" x14ac:dyDescent="0.3">
      <c r="A17172" t="s">
        <v>17718</v>
      </c>
      <c r="B17172">
        <v>9787680</v>
      </c>
      <c r="C17172">
        <v>2164400</v>
      </c>
      <c r="D17172">
        <v>9468800</v>
      </c>
      <c r="E17172">
        <v>18759020</v>
      </c>
      <c r="F17172" s="4">
        <f t="shared" si="268"/>
        <v>10130740</v>
      </c>
    </row>
    <row r="17173" spans="1:6" x14ac:dyDescent="0.3">
      <c r="A17173" t="s">
        <v>17719</v>
      </c>
      <c r="B17173">
        <v>779440</v>
      </c>
      <c r="C17173">
        <v>5607900</v>
      </c>
      <c r="D17173">
        <v>2624910</v>
      </c>
      <c r="E17173">
        <v>1344860</v>
      </c>
      <c r="F17173" s="4">
        <f t="shared" si="268"/>
        <v>3192556.6666666665</v>
      </c>
    </row>
    <row r="17174" spans="1:6" x14ac:dyDescent="0.3">
      <c r="A17174" t="s">
        <v>17720</v>
      </c>
      <c r="B17174">
        <v>0</v>
      </c>
      <c r="C17174">
        <v>0</v>
      </c>
      <c r="D17174">
        <v>409500</v>
      </c>
      <c r="E17174">
        <v>1221380</v>
      </c>
      <c r="F17174" s="4">
        <f t="shared" si="268"/>
        <v>543626.66666666663</v>
      </c>
    </row>
    <row r="17175" spans="1:6" x14ac:dyDescent="0.3">
      <c r="A17175" t="s">
        <v>17721</v>
      </c>
      <c r="B17175">
        <v>1109670</v>
      </c>
      <c r="C17175">
        <v>1074480</v>
      </c>
      <c r="D17175">
        <v>1021930</v>
      </c>
      <c r="E17175">
        <v>386000</v>
      </c>
      <c r="F17175" s="4">
        <f t="shared" si="268"/>
        <v>827470</v>
      </c>
    </row>
    <row r="17176" spans="1:6" x14ac:dyDescent="0.3">
      <c r="A17176" t="s">
        <v>492</v>
      </c>
      <c r="B17176">
        <v>2971220</v>
      </c>
      <c r="C17176">
        <v>2017620</v>
      </c>
      <c r="D17176">
        <v>2159860</v>
      </c>
      <c r="E17176">
        <v>2087440</v>
      </c>
      <c r="F17176" s="4">
        <f t="shared" si="268"/>
        <v>2088306.6666666667</v>
      </c>
    </row>
    <row r="17177" spans="1:6" x14ac:dyDescent="0.3">
      <c r="A17177" t="s">
        <v>17722</v>
      </c>
      <c r="B17177">
        <v>2297380</v>
      </c>
      <c r="C17177">
        <v>1315140</v>
      </c>
      <c r="D17177">
        <v>1146600</v>
      </c>
      <c r="E17177">
        <v>2080950</v>
      </c>
      <c r="F17177" s="4">
        <f t="shared" si="268"/>
        <v>1514230</v>
      </c>
    </row>
    <row r="17178" spans="1:6" x14ac:dyDescent="0.3">
      <c r="A17178" t="s">
        <v>17723</v>
      </c>
      <c r="B17178">
        <v>0</v>
      </c>
      <c r="C17178">
        <v>573980</v>
      </c>
      <c r="D17178">
        <v>838110</v>
      </c>
      <c r="E17178">
        <v>672770</v>
      </c>
      <c r="F17178" s="4">
        <f t="shared" si="268"/>
        <v>694953.33333333337</v>
      </c>
    </row>
    <row r="17179" spans="1:6" x14ac:dyDescent="0.3">
      <c r="A17179" t="s">
        <v>17724</v>
      </c>
      <c r="B17179">
        <v>0</v>
      </c>
      <c r="C17179">
        <v>2032740</v>
      </c>
      <c r="D17179">
        <v>2189790</v>
      </c>
      <c r="E17179">
        <v>2489200</v>
      </c>
      <c r="F17179" s="4">
        <f t="shared" si="268"/>
        <v>2237243.3333333335</v>
      </c>
    </row>
    <row r="17180" spans="1:6" x14ac:dyDescent="0.3">
      <c r="A17180" t="s">
        <v>17725</v>
      </c>
      <c r="B17180">
        <v>2257020</v>
      </c>
      <c r="C17180">
        <v>2348540</v>
      </c>
      <c r="D17180">
        <v>2161629</v>
      </c>
      <c r="E17180">
        <v>2255340</v>
      </c>
      <c r="F17180" s="4">
        <f t="shared" si="268"/>
        <v>2255169.6666666665</v>
      </c>
    </row>
    <row r="17181" spans="1:6" x14ac:dyDescent="0.3">
      <c r="A17181" t="s">
        <v>17726</v>
      </c>
      <c r="B17181">
        <v>2246280</v>
      </c>
      <c r="C17181">
        <v>3157650</v>
      </c>
      <c r="D17181">
        <v>2619130</v>
      </c>
      <c r="E17181">
        <v>4570890</v>
      </c>
      <c r="F17181" s="4">
        <f t="shared" si="268"/>
        <v>3449223.3333333335</v>
      </c>
    </row>
    <row r="17182" spans="1:6" x14ac:dyDescent="0.3">
      <c r="A17182" t="s">
        <v>17727</v>
      </c>
      <c r="B17182">
        <v>0</v>
      </c>
      <c r="C17182">
        <v>0</v>
      </c>
      <c r="D17182">
        <v>1246700</v>
      </c>
      <c r="E17182">
        <v>2413020</v>
      </c>
      <c r="F17182" s="4">
        <f t="shared" si="268"/>
        <v>1219906.6666666667</v>
      </c>
    </row>
    <row r="17183" spans="1:6" x14ac:dyDescent="0.3">
      <c r="A17183" t="s">
        <v>17728</v>
      </c>
      <c r="B17183">
        <v>2606980</v>
      </c>
      <c r="C17183">
        <v>2379360</v>
      </c>
      <c r="D17183">
        <v>4081600</v>
      </c>
      <c r="E17183">
        <v>4438640</v>
      </c>
      <c r="F17183" s="4">
        <f t="shared" si="268"/>
        <v>3633200</v>
      </c>
    </row>
    <row r="17184" spans="1:6" x14ac:dyDescent="0.3">
      <c r="A17184" t="s">
        <v>17729</v>
      </c>
      <c r="B17184">
        <v>1163400</v>
      </c>
      <c r="C17184">
        <v>2536760</v>
      </c>
      <c r="D17184">
        <v>950950</v>
      </c>
      <c r="E17184">
        <v>2649100</v>
      </c>
      <c r="F17184" s="4">
        <f t="shared" si="268"/>
        <v>2045603.3333333333</v>
      </c>
    </row>
    <row r="17185" spans="1:6" x14ac:dyDescent="0.3">
      <c r="A17185" t="s">
        <v>17730</v>
      </c>
      <c r="B17185">
        <v>1445120</v>
      </c>
      <c r="C17185">
        <v>1350280</v>
      </c>
      <c r="D17185">
        <v>0</v>
      </c>
      <c r="E17185">
        <v>1352880</v>
      </c>
      <c r="F17185" s="4">
        <f t="shared" si="268"/>
        <v>901053.33333333337</v>
      </c>
    </row>
    <row r="17186" spans="1:6" x14ac:dyDescent="0.3">
      <c r="A17186" t="s">
        <v>17731</v>
      </c>
      <c r="B17186">
        <v>0</v>
      </c>
      <c r="C17186">
        <v>2642060</v>
      </c>
      <c r="D17186">
        <v>2169580</v>
      </c>
      <c r="E17186">
        <v>4089960</v>
      </c>
      <c r="F17186" s="4">
        <f t="shared" si="268"/>
        <v>2967200</v>
      </c>
    </row>
    <row r="17187" spans="1:6" x14ac:dyDescent="0.3">
      <c r="A17187" t="s">
        <v>17732</v>
      </c>
      <c r="B17187">
        <v>0</v>
      </c>
      <c r="C17187">
        <v>700000</v>
      </c>
      <c r="D17187">
        <v>0</v>
      </c>
      <c r="E17187">
        <v>0</v>
      </c>
      <c r="F17187" s="4">
        <f t="shared" si="268"/>
        <v>233333.33333333334</v>
      </c>
    </row>
    <row r="17188" spans="1:6" x14ac:dyDescent="0.3">
      <c r="A17188" t="s">
        <v>17733</v>
      </c>
      <c r="B17188">
        <v>726750</v>
      </c>
      <c r="C17188">
        <v>634560</v>
      </c>
      <c r="D17188">
        <v>1557400</v>
      </c>
      <c r="E17188">
        <v>799500</v>
      </c>
      <c r="F17188" s="4">
        <f t="shared" si="268"/>
        <v>997153.33333333337</v>
      </c>
    </row>
    <row r="17189" spans="1:6" x14ac:dyDescent="0.3">
      <c r="A17189" t="s">
        <v>17734</v>
      </c>
      <c r="B17189">
        <v>2670110</v>
      </c>
      <c r="C17189">
        <v>2332440</v>
      </c>
      <c r="D17189">
        <v>3032970</v>
      </c>
      <c r="E17189">
        <v>3017930</v>
      </c>
      <c r="F17189" s="4">
        <f t="shared" si="268"/>
        <v>2794446.6666666665</v>
      </c>
    </row>
    <row r="17190" spans="1:6" x14ac:dyDescent="0.3">
      <c r="A17190" t="s">
        <v>17735</v>
      </c>
      <c r="B17190">
        <v>4750200</v>
      </c>
      <c r="C17190">
        <v>218400</v>
      </c>
      <c r="D17190">
        <v>0</v>
      </c>
      <c r="E17190">
        <v>0</v>
      </c>
      <c r="F17190" s="4">
        <f t="shared" si="268"/>
        <v>72800</v>
      </c>
    </row>
    <row r="17191" spans="1:6" x14ac:dyDescent="0.3">
      <c r="A17191" t="s">
        <v>17736</v>
      </c>
      <c r="B17191">
        <v>0</v>
      </c>
      <c r="C17191">
        <v>227500</v>
      </c>
      <c r="D17191">
        <v>0</v>
      </c>
      <c r="E17191">
        <v>0</v>
      </c>
      <c r="F17191" s="4">
        <f t="shared" si="268"/>
        <v>75833.333333333328</v>
      </c>
    </row>
    <row r="17192" spans="1:6" x14ac:dyDescent="0.3">
      <c r="A17192" t="s">
        <v>17737</v>
      </c>
      <c r="B17192">
        <v>1490940</v>
      </c>
      <c r="C17192">
        <v>0</v>
      </c>
      <c r="D17192">
        <v>0</v>
      </c>
      <c r="E17192">
        <v>1508360</v>
      </c>
      <c r="F17192" s="4">
        <f t="shared" si="268"/>
        <v>502786.66666666669</v>
      </c>
    </row>
    <row r="17193" spans="1:6" x14ac:dyDescent="0.3">
      <c r="A17193" t="s">
        <v>17738</v>
      </c>
      <c r="B17193">
        <v>3155140</v>
      </c>
      <c r="C17193">
        <v>3792540</v>
      </c>
      <c r="D17193">
        <v>5397840</v>
      </c>
      <c r="E17193">
        <v>3997510</v>
      </c>
      <c r="F17193" s="4">
        <f t="shared" si="268"/>
        <v>4395963.333333333</v>
      </c>
    </row>
    <row r="17194" spans="1:6" x14ac:dyDescent="0.3">
      <c r="A17194" t="s">
        <v>17739</v>
      </c>
      <c r="B17194">
        <v>0</v>
      </c>
      <c r="C17194">
        <v>0</v>
      </c>
      <c r="D17194">
        <v>664300</v>
      </c>
      <c r="E17194">
        <v>0</v>
      </c>
      <c r="F17194" s="4">
        <f t="shared" si="268"/>
        <v>221433.33333333334</v>
      </c>
    </row>
    <row r="17195" spans="1:6" x14ac:dyDescent="0.3">
      <c r="A17195" t="s">
        <v>17740</v>
      </c>
      <c r="B17195">
        <v>0</v>
      </c>
      <c r="C17195">
        <v>2303546</v>
      </c>
      <c r="D17195">
        <v>0</v>
      </c>
      <c r="E17195">
        <v>0</v>
      </c>
      <c r="F17195" s="4">
        <f t="shared" si="268"/>
        <v>767848.66666666663</v>
      </c>
    </row>
    <row r="17196" spans="1:6" x14ac:dyDescent="0.3">
      <c r="A17196" t="s">
        <v>17741</v>
      </c>
      <c r="B17196">
        <v>4349760</v>
      </c>
      <c r="C17196">
        <v>6044320</v>
      </c>
      <c r="D17196">
        <v>2914900</v>
      </c>
      <c r="E17196">
        <v>2262080</v>
      </c>
      <c r="F17196" s="4">
        <f t="shared" si="268"/>
        <v>3740433.3333333335</v>
      </c>
    </row>
    <row r="17197" spans="1:6" x14ac:dyDescent="0.3">
      <c r="A17197" t="s">
        <v>17742</v>
      </c>
      <c r="B17197">
        <v>7006300</v>
      </c>
      <c r="C17197">
        <v>4157790</v>
      </c>
      <c r="D17197">
        <v>5001680</v>
      </c>
      <c r="E17197">
        <v>3801640</v>
      </c>
      <c r="F17197" s="4">
        <f t="shared" si="268"/>
        <v>4320370</v>
      </c>
    </row>
    <row r="17198" spans="1:6" x14ac:dyDescent="0.3">
      <c r="A17198" t="s">
        <v>17743</v>
      </c>
      <c r="B17198">
        <v>1031950</v>
      </c>
      <c r="C17198">
        <v>1894880</v>
      </c>
      <c r="D17198">
        <v>906400</v>
      </c>
      <c r="E17198">
        <v>1273280</v>
      </c>
      <c r="F17198" s="4">
        <f t="shared" si="268"/>
        <v>1358186.6666666667</v>
      </c>
    </row>
    <row r="17199" spans="1:6" x14ac:dyDescent="0.3">
      <c r="A17199" t="s">
        <v>17744</v>
      </c>
      <c r="B17199">
        <v>612200</v>
      </c>
      <c r="C17199">
        <v>1036120</v>
      </c>
      <c r="D17199">
        <v>817180</v>
      </c>
      <c r="E17199">
        <v>434000</v>
      </c>
      <c r="F17199" s="4">
        <f t="shared" si="268"/>
        <v>762433.33333333337</v>
      </c>
    </row>
    <row r="17200" spans="1:6" x14ac:dyDescent="0.3">
      <c r="A17200" t="s">
        <v>17745</v>
      </c>
      <c r="B17200">
        <v>5315040</v>
      </c>
      <c r="C17200">
        <v>2809800</v>
      </c>
      <c r="D17200">
        <v>3288740</v>
      </c>
      <c r="E17200">
        <v>5413670</v>
      </c>
      <c r="F17200" s="4">
        <f t="shared" si="268"/>
        <v>3837403.3333333335</v>
      </c>
    </row>
    <row r="17201" spans="1:6" x14ac:dyDescent="0.3">
      <c r="A17201" t="s">
        <v>17746</v>
      </c>
      <c r="B17201">
        <v>0</v>
      </c>
      <c r="C17201">
        <v>600060</v>
      </c>
      <c r="D17201">
        <v>0</v>
      </c>
      <c r="E17201">
        <v>0</v>
      </c>
      <c r="F17201" s="4">
        <f t="shared" si="268"/>
        <v>200020</v>
      </c>
    </row>
    <row r="17202" spans="1:6" x14ac:dyDescent="0.3">
      <c r="A17202" t="s">
        <v>17747</v>
      </c>
      <c r="B17202">
        <v>6224560</v>
      </c>
      <c r="C17202">
        <v>7591900</v>
      </c>
      <c r="D17202">
        <v>2961200</v>
      </c>
      <c r="E17202">
        <v>1700790</v>
      </c>
      <c r="F17202" s="4">
        <f t="shared" si="268"/>
        <v>4084630</v>
      </c>
    </row>
    <row r="17203" spans="1:6" x14ac:dyDescent="0.3">
      <c r="A17203" t="s">
        <v>17748</v>
      </c>
      <c r="B17203">
        <v>613880</v>
      </c>
      <c r="C17203">
        <v>230000</v>
      </c>
      <c r="D17203">
        <v>444990</v>
      </c>
      <c r="E17203">
        <v>529780</v>
      </c>
      <c r="F17203" s="4">
        <f t="shared" si="268"/>
        <v>401590</v>
      </c>
    </row>
    <row r="17204" spans="1:6" x14ac:dyDescent="0.3">
      <c r="A17204" t="s">
        <v>17749</v>
      </c>
      <c r="B17204">
        <v>0</v>
      </c>
      <c r="C17204">
        <v>648900</v>
      </c>
      <c r="D17204">
        <v>0</v>
      </c>
      <c r="E17204">
        <v>1217800</v>
      </c>
      <c r="F17204" s="4">
        <f t="shared" si="268"/>
        <v>622233.33333333337</v>
      </c>
    </row>
    <row r="17205" spans="1:6" x14ac:dyDescent="0.3">
      <c r="A17205" t="s">
        <v>17750</v>
      </c>
      <c r="B17205">
        <v>684000</v>
      </c>
      <c r="C17205">
        <v>1929980</v>
      </c>
      <c r="D17205">
        <v>764400</v>
      </c>
      <c r="E17205">
        <v>1862000</v>
      </c>
      <c r="F17205" s="4">
        <f t="shared" si="268"/>
        <v>1518793.3333333333</v>
      </c>
    </row>
    <row r="17206" spans="1:6" x14ac:dyDescent="0.3">
      <c r="A17206" t="s">
        <v>17751</v>
      </c>
      <c r="B17206">
        <v>2708000</v>
      </c>
      <c r="C17206">
        <v>2102630</v>
      </c>
      <c r="D17206">
        <v>2262930</v>
      </c>
      <c r="E17206">
        <v>829300</v>
      </c>
      <c r="F17206" s="4">
        <f t="shared" si="268"/>
        <v>1731620</v>
      </c>
    </row>
    <row r="17207" spans="1:6" x14ac:dyDescent="0.3">
      <c r="A17207" t="s">
        <v>17752</v>
      </c>
      <c r="B17207">
        <v>2888680</v>
      </c>
      <c r="C17207">
        <v>11843100</v>
      </c>
      <c r="D17207">
        <v>35520000</v>
      </c>
      <c r="E17207">
        <v>12705730</v>
      </c>
      <c r="F17207" s="4">
        <f t="shared" si="268"/>
        <v>20022943.333333332</v>
      </c>
    </row>
    <row r="17208" spans="1:6" x14ac:dyDescent="0.3">
      <c r="A17208" t="s">
        <v>17753</v>
      </c>
      <c r="B17208">
        <v>573300</v>
      </c>
      <c r="C17208">
        <v>4025780</v>
      </c>
      <c r="D17208">
        <v>1154790</v>
      </c>
      <c r="E17208">
        <v>249000</v>
      </c>
      <c r="F17208" s="4">
        <f t="shared" si="268"/>
        <v>1809856.6666666667</v>
      </c>
    </row>
    <row r="17209" spans="1:6" x14ac:dyDescent="0.3">
      <c r="A17209" t="s">
        <v>17754</v>
      </c>
      <c r="B17209">
        <v>583210</v>
      </c>
      <c r="C17209">
        <v>189240</v>
      </c>
      <c r="D17209">
        <v>195500</v>
      </c>
      <c r="E17209">
        <v>0</v>
      </c>
      <c r="F17209" s="4">
        <f t="shared" si="268"/>
        <v>128246.66666666667</v>
      </c>
    </row>
    <row r="17210" spans="1:6" x14ac:dyDescent="0.3">
      <c r="A17210" t="s">
        <v>17755</v>
      </c>
      <c r="B17210">
        <v>291200</v>
      </c>
      <c r="C17210">
        <v>720000</v>
      </c>
      <c r="D17210">
        <v>441200</v>
      </c>
      <c r="E17210">
        <v>418000</v>
      </c>
      <c r="F17210" s="4">
        <f t="shared" si="268"/>
        <v>526400</v>
      </c>
    </row>
    <row r="17211" spans="1:6" x14ac:dyDescent="0.3">
      <c r="A17211" t="s">
        <v>17756</v>
      </c>
      <c r="B17211">
        <v>0</v>
      </c>
      <c r="C17211">
        <v>478660</v>
      </c>
      <c r="D17211">
        <v>789760</v>
      </c>
      <c r="E17211">
        <v>405860</v>
      </c>
      <c r="F17211" s="4">
        <f t="shared" si="268"/>
        <v>558093.33333333337</v>
      </c>
    </row>
    <row r="17212" spans="1:6" x14ac:dyDescent="0.3">
      <c r="A17212" t="s">
        <v>17757</v>
      </c>
      <c r="B17212">
        <v>1805980</v>
      </c>
      <c r="C17212">
        <v>2532410</v>
      </c>
      <c r="D17212">
        <v>511420</v>
      </c>
      <c r="E17212">
        <v>2527070</v>
      </c>
      <c r="F17212" s="4">
        <f t="shared" si="268"/>
        <v>1856966.6666666667</v>
      </c>
    </row>
    <row r="17213" spans="1:6" x14ac:dyDescent="0.3">
      <c r="A17213" t="s">
        <v>17758</v>
      </c>
      <c r="B17213">
        <v>296660</v>
      </c>
      <c r="C17213">
        <v>370000</v>
      </c>
      <c r="D17213">
        <v>844300</v>
      </c>
      <c r="E17213">
        <v>0</v>
      </c>
      <c r="F17213" s="4">
        <f t="shared" si="268"/>
        <v>404766.66666666669</v>
      </c>
    </row>
    <row r="17214" spans="1:6" x14ac:dyDescent="0.3">
      <c r="A17214" t="s">
        <v>17759</v>
      </c>
      <c r="B17214">
        <v>0</v>
      </c>
      <c r="C17214">
        <v>1810770</v>
      </c>
      <c r="D17214">
        <v>0</v>
      </c>
      <c r="E17214">
        <v>386000</v>
      </c>
      <c r="F17214" s="4">
        <f t="shared" si="268"/>
        <v>732256.66666666663</v>
      </c>
    </row>
    <row r="17215" spans="1:6" x14ac:dyDescent="0.3">
      <c r="A17215" t="s">
        <v>17760</v>
      </c>
      <c r="B17215">
        <v>0</v>
      </c>
      <c r="C17215">
        <v>9613910</v>
      </c>
      <c r="D17215">
        <v>10503400</v>
      </c>
      <c r="E17215">
        <v>3897110</v>
      </c>
      <c r="F17215" s="4">
        <f t="shared" si="268"/>
        <v>8004806.666666667</v>
      </c>
    </row>
    <row r="17216" spans="1:6" x14ac:dyDescent="0.3">
      <c r="A17216" t="s">
        <v>17761</v>
      </c>
      <c r="B17216">
        <v>13414600</v>
      </c>
      <c r="C17216">
        <v>20484100</v>
      </c>
      <c r="D17216">
        <v>29299450</v>
      </c>
      <c r="E17216">
        <v>28069300</v>
      </c>
      <c r="F17216" s="4">
        <f t="shared" si="268"/>
        <v>25950950</v>
      </c>
    </row>
    <row r="17217" spans="1:6" x14ac:dyDescent="0.3">
      <c r="A17217" t="s">
        <v>17762</v>
      </c>
      <c r="B17217">
        <v>0</v>
      </c>
      <c r="C17217">
        <v>1480000</v>
      </c>
      <c r="D17217">
        <v>0</v>
      </c>
      <c r="E17217">
        <v>0</v>
      </c>
      <c r="F17217" s="4">
        <f t="shared" si="268"/>
        <v>493333.33333333331</v>
      </c>
    </row>
    <row r="17218" spans="1:6" x14ac:dyDescent="0.3">
      <c r="A17218" t="s">
        <v>17763</v>
      </c>
      <c r="B17218">
        <v>901200</v>
      </c>
      <c r="C17218">
        <v>2017560</v>
      </c>
      <c r="D17218">
        <v>340340</v>
      </c>
      <c r="E17218">
        <v>3129060</v>
      </c>
      <c r="F17218" s="4">
        <f t="shared" si="268"/>
        <v>1828986.6666666667</v>
      </c>
    </row>
    <row r="17219" spans="1:6" x14ac:dyDescent="0.3">
      <c r="A17219" t="s">
        <v>17764</v>
      </c>
      <c r="B17219">
        <v>264000</v>
      </c>
      <c r="C17219">
        <v>1744000</v>
      </c>
      <c r="D17219">
        <v>219120</v>
      </c>
      <c r="E17219">
        <v>0</v>
      </c>
      <c r="F17219" s="4">
        <f t="shared" ref="F17219:F17282" si="269">SUM(C17219:E17219)/3</f>
        <v>654373.33333333337</v>
      </c>
    </row>
    <row r="17220" spans="1:6" x14ac:dyDescent="0.3">
      <c r="A17220" t="s">
        <v>17765</v>
      </c>
      <c r="B17220">
        <v>0</v>
      </c>
      <c r="C17220">
        <v>0</v>
      </c>
      <c r="D17220">
        <v>370000</v>
      </c>
      <c r="E17220">
        <v>0</v>
      </c>
      <c r="F17220" s="4">
        <f t="shared" si="269"/>
        <v>123333.33333333333</v>
      </c>
    </row>
    <row r="17221" spans="1:6" x14ac:dyDescent="0.3">
      <c r="A17221" t="s">
        <v>17766</v>
      </c>
      <c r="B17221">
        <v>1208760</v>
      </c>
      <c r="C17221">
        <v>1095840</v>
      </c>
      <c r="D17221">
        <v>1161860</v>
      </c>
      <c r="E17221">
        <v>1157420</v>
      </c>
      <c r="F17221" s="4">
        <f t="shared" si="269"/>
        <v>1138373.3333333333</v>
      </c>
    </row>
    <row r="17222" spans="1:6" x14ac:dyDescent="0.3">
      <c r="A17222" t="s">
        <v>17767</v>
      </c>
      <c r="B17222">
        <v>1429610</v>
      </c>
      <c r="C17222">
        <v>1959400</v>
      </c>
      <c r="D17222">
        <v>2378740</v>
      </c>
      <c r="E17222">
        <v>382200</v>
      </c>
      <c r="F17222" s="4">
        <f t="shared" si="269"/>
        <v>1573446.6666666667</v>
      </c>
    </row>
    <row r="17223" spans="1:6" x14ac:dyDescent="0.3">
      <c r="A17223" t="s">
        <v>17768</v>
      </c>
      <c r="B17223">
        <v>0</v>
      </c>
      <c r="C17223">
        <v>0</v>
      </c>
      <c r="D17223">
        <v>583440</v>
      </c>
      <c r="E17223">
        <v>591000</v>
      </c>
      <c r="F17223" s="4">
        <f t="shared" si="269"/>
        <v>391480</v>
      </c>
    </row>
    <row r="17224" spans="1:6" x14ac:dyDescent="0.3">
      <c r="A17224" t="s">
        <v>17769</v>
      </c>
      <c r="B17224">
        <v>0</v>
      </c>
      <c r="C17224">
        <v>4418960</v>
      </c>
      <c r="D17224">
        <v>764400</v>
      </c>
      <c r="E17224">
        <v>2002000</v>
      </c>
      <c r="F17224" s="4">
        <f t="shared" si="269"/>
        <v>2395120</v>
      </c>
    </row>
    <row r="17225" spans="1:6" x14ac:dyDescent="0.3">
      <c r="A17225" t="s">
        <v>17770</v>
      </c>
      <c r="B17225">
        <v>695000</v>
      </c>
      <c r="C17225">
        <v>228000</v>
      </c>
      <c r="D17225">
        <v>2437840</v>
      </c>
      <c r="E17225">
        <v>608340</v>
      </c>
      <c r="F17225" s="4">
        <f t="shared" si="269"/>
        <v>1091393.3333333333</v>
      </c>
    </row>
    <row r="17226" spans="1:6" x14ac:dyDescent="0.3">
      <c r="A17226" t="s">
        <v>17771</v>
      </c>
      <c r="B17226">
        <v>0</v>
      </c>
      <c r="C17226">
        <v>1086540</v>
      </c>
      <c r="D17226">
        <v>1001000</v>
      </c>
      <c r="E17226">
        <v>726180</v>
      </c>
      <c r="F17226" s="4">
        <f t="shared" si="269"/>
        <v>937906.66666666663</v>
      </c>
    </row>
    <row r="17227" spans="1:6" x14ac:dyDescent="0.3">
      <c r="A17227" t="s">
        <v>17772</v>
      </c>
      <c r="B17227">
        <v>0</v>
      </c>
      <c r="C17227">
        <v>0</v>
      </c>
      <c r="D17227">
        <v>2263680</v>
      </c>
      <c r="E17227">
        <v>1640000</v>
      </c>
      <c r="F17227" s="4">
        <f t="shared" si="269"/>
        <v>1301226.6666666667</v>
      </c>
    </row>
    <row r="17228" spans="1:6" x14ac:dyDescent="0.3">
      <c r="A17228" t="s">
        <v>17773</v>
      </c>
      <c r="B17228">
        <v>0</v>
      </c>
      <c r="C17228">
        <v>350000</v>
      </c>
      <c r="D17228">
        <v>3700000</v>
      </c>
      <c r="E17228">
        <v>791000</v>
      </c>
      <c r="F17228" s="4">
        <f t="shared" si="269"/>
        <v>1613666.6666666667</v>
      </c>
    </row>
    <row r="17229" spans="1:6" x14ac:dyDescent="0.3">
      <c r="A17229" t="s">
        <v>17774</v>
      </c>
      <c r="B17229">
        <v>0</v>
      </c>
      <c r="C17229">
        <v>0</v>
      </c>
      <c r="D17229">
        <v>1548780</v>
      </c>
      <c r="E17229">
        <v>0</v>
      </c>
      <c r="F17229" s="4">
        <f t="shared" si="269"/>
        <v>516260</v>
      </c>
    </row>
    <row r="17230" spans="1:6" x14ac:dyDescent="0.3">
      <c r="A17230" t="s">
        <v>17775</v>
      </c>
      <c r="B17230">
        <v>2627820</v>
      </c>
      <c r="C17230">
        <v>1056510</v>
      </c>
      <c r="D17230">
        <v>891780</v>
      </c>
      <c r="E17230">
        <v>0</v>
      </c>
      <c r="F17230" s="4">
        <f t="shared" si="269"/>
        <v>649430</v>
      </c>
    </row>
    <row r="17231" spans="1:6" x14ac:dyDescent="0.3">
      <c r="A17231" t="s">
        <v>17776</v>
      </c>
      <c r="B17231">
        <v>0</v>
      </c>
      <c r="C17231">
        <v>1447440</v>
      </c>
      <c r="D17231">
        <v>0</v>
      </c>
      <c r="E17231">
        <v>2299870</v>
      </c>
      <c r="F17231" s="4">
        <f t="shared" si="269"/>
        <v>1249103.3333333333</v>
      </c>
    </row>
    <row r="17232" spans="1:6" x14ac:dyDescent="0.3">
      <c r="A17232" t="s">
        <v>17777</v>
      </c>
      <c r="B17232">
        <v>2183950</v>
      </c>
      <c r="C17232">
        <v>2247590</v>
      </c>
      <c r="D17232">
        <v>3055840</v>
      </c>
      <c r="E17232">
        <v>2103080</v>
      </c>
      <c r="F17232" s="4">
        <f t="shared" si="269"/>
        <v>2468836.6666666665</v>
      </c>
    </row>
    <row r="17233" spans="1:6" x14ac:dyDescent="0.3">
      <c r="A17233" t="s">
        <v>17778</v>
      </c>
      <c r="B17233">
        <v>0</v>
      </c>
      <c r="C17233">
        <v>1480000</v>
      </c>
      <c r="D17233">
        <v>0</v>
      </c>
      <c r="E17233">
        <v>0</v>
      </c>
      <c r="F17233" s="4">
        <f t="shared" si="269"/>
        <v>493333.33333333331</v>
      </c>
    </row>
    <row r="17234" spans="1:6" x14ac:dyDescent="0.3">
      <c r="A17234" t="s">
        <v>17779</v>
      </c>
      <c r="B17234">
        <v>1048860</v>
      </c>
      <c r="C17234">
        <v>1092000</v>
      </c>
      <c r="D17234">
        <v>2159060</v>
      </c>
      <c r="E17234">
        <v>2771420</v>
      </c>
      <c r="F17234" s="4">
        <f t="shared" si="269"/>
        <v>2007493.3333333333</v>
      </c>
    </row>
    <row r="17235" spans="1:6" x14ac:dyDescent="0.3">
      <c r="A17235" t="s">
        <v>532</v>
      </c>
      <c r="B17235">
        <v>2004270</v>
      </c>
      <c r="C17235">
        <v>2143480</v>
      </c>
      <c r="D17235">
        <v>2055300</v>
      </c>
      <c r="E17235">
        <v>2211000</v>
      </c>
      <c r="F17235" s="4">
        <f t="shared" si="269"/>
        <v>2136593.3333333335</v>
      </c>
    </row>
    <row r="17236" spans="1:6" x14ac:dyDescent="0.3">
      <c r="A17236" t="s">
        <v>17780</v>
      </c>
      <c r="B17236">
        <v>682500</v>
      </c>
      <c r="C17236">
        <v>1010100</v>
      </c>
      <c r="D17236">
        <v>370000</v>
      </c>
      <c r="E17236">
        <v>2139410</v>
      </c>
      <c r="F17236" s="4">
        <f t="shared" si="269"/>
        <v>1173170</v>
      </c>
    </row>
    <row r="17237" spans="1:6" x14ac:dyDescent="0.3">
      <c r="A17237" t="s">
        <v>17781</v>
      </c>
      <c r="B17237">
        <v>0</v>
      </c>
      <c r="C17237">
        <v>2326839</v>
      </c>
      <c r="D17237">
        <v>1175040</v>
      </c>
      <c r="E17237">
        <v>2664740</v>
      </c>
      <c r="F17237" s="4">
        <f t="shared" si="269"/>
        <v>2055539.6666666667</v>
      </c>
    </row>
    <row r="17238" spans="1:6" x14ac:dyDescent="0.3">
      <c r="A17238" t="s">
        <v>17782</v>
      </c>
      <c r="B17238">
        <v>0</v>
      </c>
      <c r="C17238">
        <v>370000</v>
      </c>
      <c r="D17238">
        <v>0</v>
      </c>
      <c r="E17238">
        <v>453280</v>
      </c>
      <c r="F17238" s="4">
        <f t="shared" si="269"/>
        <v>274426.66666666669</v>
      </c>
    </row>
    <row r="17239" spans="1:6" x14ac:dyDescent="0.3">
      <c r="A17239" t="s">
        <v>17783</v>
      </c>
      <c r="B17239">
        <v>1072710</v>
      </c>
      <c r="C17239">
        <v>767670</v>
      </c>
      <c r="D17239">
        <v>359450</v>
      </c>
      <c r="E17239">
        <v>3009460</v>
      </c>
      <c r="F17239" s="4">
        <f t="shared" si="269"/>
        <v>1378860</v>
      </c>
    </row>
    <row r="17240" spans="1:6" x14ac:dyDescent="0.3">
      <c r="A17240" t="s">
        <v>17784</v>
      </c>
      <c r="B17240">
        <v>5610540</v>
      </c>
      <c r="C17240">
        <v>6499760</v>
      </c>
      <c r="D17240">
        <v>5663130</v>
      </c>
      <c r="E17240">
        <v>7414650</v>
      </c>
      <c r="F17240" s="4">
        <f t="shared" si="269"/>
        <v>6525846.666666667</v>
      </c>
    </row>
    <row r="17241" spans="1:6" x14ac:dyDescent="0.3">
      <c r="A17241" t="s">
        <v>17785</v>
      </c>
      <c r="B17241">
        <v>2466000</v>
      </c>
      <c r="C17241">
        <v>0</v>
      </c>
      <c r="D17241">
        <v>2229500</v>
      </c>
      <c r="E17241">
        <v>3076560</v>
      </c>
      <c r="F17241" s="4">
        <f t="shared" si="269"/>
        <v>1768686.6666666667</v>
      </c>
    </row>
    <row r="17242" spans="1:6" x14ac:dyDescent="0.3">
      <c r="A17242" t="s">
        <v>17786</v>
      </c>
      <c r="B17242">
        <v>0</v>
      </c>
      <c r="C17242">
        <v>630350</v>
      </c>
      <c r="D17242">
        <v>0</v>
      </c>
      <c r="E17242">
        <v>0</v>
      </c>
      <c r="F17242" s="4">
        <f t="shared" si="269"/>
        <v>210116.66666666666</v>
      </c>
    </row>
    <row r="17243" spans="1:6" x14ac:dyDescent="0.3">
      <c r="A17243" t="s">
        <v>17787</v>
      </c>
      <c r="B17243">
        <v>786660</v>
      </c>
      <c r="C17243">
        <v>2183230</v>
      </c>
      <c r="D17243">
        <v>4550000</v>
      </c>
      <c r="E17243">
        <v>5088090</v>
      </c>
      <c r="F17243" s="4">
        <f t="shared" si="269"/>
        <v>3940440</v>
      </c>
    </row>
    <row r="17244" spans="1:6" x14ac:dyDescent="0.3">
      <c r="A17244" t="s">
        <v>17788</v>
      </c>
      <c r="B17244">
        <v>0</v>
      </c>
      <c r="C17244">
        <v>0</v>
      </c>
      <c r="D17244">
        <v>525980</v>
      </c>
      <c r="E17244">
        <v>0</v>
      </c>
      <c r="F17244" s="4">
        <f t="shared" si="269"/>
        <v>175326.66666666666</v>
      </c>
    </row>
    <row r="17245" spans="1:6" x14ac:dyDescent="0.3">
      <c r="A17245" t="s">
        <v>17789</v>
      </c>
      <c r="B17245">
        <v>1221850</v>
      </c>
      <c r="C17245">
        <v>1155400</v>
      </c>
      <c r="D17245">
        <v>1275820</v>
      </c>
      <c r="E17245">
        <v>1011100</v>
      </c>
      <c r="F17245" s="4">
        <f t="shared" si="269"/>
        <v>1147440</v>
      </c>
    </row>
    <row r="17246" spans="1:6" x14ac:dyDescent="0.3">
      <c r="A17246" t="s">
        <v>17790</v>
      </c>
      <c r="B17246">
        <v>2190090</v>
      </c>
      <c r="C17246">
        <v>2175740</v>
      </c>
      <c r="D17246">
        <v>2101160</v>
      </c>
      <c r="E17246">
        <v>2141900</v>
      </c>
      <c r="F17246" s="4">
        <f t="shared" si="269"/>
        <v>2139600</v>
      </c>
    </row>
    <row r="17247" spans="1:6" x14ac:dyDescent="0.3">
      <c r="A17247" t="s">
        <v>17791</v>
      </c>
      <c r="B17247">
        <v>2039450</v>
      </c>
      <c r="C17247">
        <v>2092000</v>
      </c>
      <c r="D17247">
        <v>2106800</v>
      </c>
      <c r="E17247">
        <v>2411200</v>
      </c>
      <c r="F17247" s="4">
        <f t="shared" si="269"/>
        <v>2203333.3333333335</v>
      </c>
    </row>
    <row r="17248" spans="1:6" x14ac:dyDescent="0.3">
      <c r="A17248" t="s">
        <v>17792</v>
      </c>
      <c r="B17248">
        <v>0</v>
      </c>
      <c r="C17248">
        <v>1101100</v>
      </c>
      <c r="D17248">
        <v>0</v>
      </c>
      <c r="E17248">
        <v>0</v>
      </c>
      <c r="F17248" s="4">
        <f t="shared" si="269"/>
        <v>367033.33333333331</v>
      </c>
    </row>
    <row r="17249" spans="1:6" x14ac:dyDescent="0.3">
      <c r="A17249" t="s">
        <v>17793</v>
      </c>
      <c r="B17249">
        <v>4531480</v>
      </c>
      <c r="C17249">
        <v>5689000</v>
      </c>
      <c r="D17249">
        <v>7507280</v>
      </c>
      <c r="E17249">
        <v>1866360</v>
      </c>
      <c r="F17249" s="4">
        <f t="shared" si="269"/>
        <v>5020880</v>
      </c>
    </row>
    <row r="17250" spans="1:6" x14ac:dyDescent="0.3">
      <c r="A17250" t="s">
        <v>392</v>
      </c>
      <c r="B17250">
        <v>3644550</v>
      </c>
      <c r="C17250">
        <v>2014740</v>
      </c>
      <c r="D17250">
        <v>3856230</v>
      </c>
      <c r="E17250">
        <v>2148510</v>
      </c>
      <c r="F17250" s="4">
        <f t="shared" si="269"/>
        <v>2673160</v>
      </c>
    </row>
    <row r="17251" spans="1:6" x14ac:dyDescent="0.3">
      <c r="A17251" t="s">
        <v>17794</v>
      </c>
      <c r="B17251">
        <v>0</v>
      </c>
      <c r="C17251">
        <v>1520600</v>
      </c>
      <c r="D17251">
        <v>0</v>
      </c>
      <c r="E17251">
        <v>1340600</v>
      </c>
      <c r="F17251" s="4">
        <f t="shared" si="269"/>
        <v>953733.33333333337</v>
      </c>
    </row>
    <row r="17252" spans="1:6" x14ac:dyDescent="0.3">
      <c r="A17252" t="s">
        <v>17795</v>
      </c>
      <c r="B17252">
        <v>0</v>
      </c>
      <c r="C17252">
        <v>1163720</v>
      </c>
      <c r="D17252">
        <v>697520</v>
      </c>
      <c r="E17252">
        <v>839280</v>
      </c>
      <c r="F17252" s="4">
        <f t="shared" si="269"/>
        <v>900173.33333333337</v>
      </c>
    </row>
    <row r="17253" spans="1:6" x14ac:dyDescent="0.3">
      <c r="A17253" t="s">
        <v>17796</v>
      </c>
      <c r="B17253">
        <v>0</v>
      </c>
      <c r="C17253">
        <v>0</v>
      </c>
      <c r="D17253">
        <v>264600</v>
      </c>
      <c r="E17253">
        <v>0</v>
      </c>
      <c r="F17253" s="4">
        <f t="shared" si="269"/>
        <v>88200</v>
      </c>
    </row>
    <row r="17254" spans="1:6" x14ac:dyDescent="0.3">
      <c r="A17254" t="s">
        <v>17797</v>
      </c>
      <c r="B17254">
        <v>0</v>
      </c>
      <c r="C17254">
        <v>0</v>
      </c>
      <c r="D17254">
        <v>539000</v>
      </c>
      <c r="E17254">
        <v>0</v>
      </c>
      <c r="F17254" s="4">
        <f t="shared" si="269"/>
        <v>179666.66666666666</v>
      </c>
    </row>
    <row r="17255" spans="1:6" x14ac:dyDescent="0.3">
      <c r="A17255" t="s">
        <v>17798</v>
      </c>
      <c r="B17255">
        <v>411950</v>
      </c>
      <c r="C17255">
        <v>0</v>
      </c>
      <c r="D17255">
        <v>0</v>
      </c>
      <c r="E17255">
        <v>0</v>
      </c>
      <c r="F17255" s="4">
        <f t="shared" si="269"/>
        <v>0</v>
      </c>
    </row>
    <row r="17256" spans="1:6" x14ac:dyDescent="0.3">
      <c r="A17256" t="s">
        <v>17799</v>
      </c>
      <c r="B17256">
        <v>0</v>
      </c>
      <c r="C17256">
        <v>5623290</v>
      </c>
      <c r="D17256">
        <v>3427970</v>
      </c>
      <c r="E17256">
        <v>0</v>
      </c>
      <c r="F17256" s="4">
        <f t="shared" si="269"/>
        <v>3017086.6666666665</v>
      </c>
    </row>
    <row r="17257" spans="1:6" x14ac:dyDescent="0.3">
      <c r="A17257" t="s">
        <v>17800</v>
      </c>
      <c r="B17257">
        <v>1018750</v>
      </c>
      <c r="C17257">
        <v>0</v>
      </c>
      <c r="D17257">
        <v>1167120</v>
      </c>
      <c r="E17257">
        <v>0</v>
      </c>
      <c r="F17257" s="4">
        <f t="shared" si="269"/>
        <v>389040</v>
      </c>
    </row>
    <row r="17258" spans="1:6" x14ac:dyDescent="0.3">
      <c r="A17258" t="s">
        <v>17801</v>
      </c>
      <c r="B17258">
        <v>622440</v>
      </c>
      <c r="C17258">
        <v>0</v>
      </c>
      <c r="D17258">
        <v>857040</v>
      </c>
      <c r="E17258">
        <v>780780</v>
      </c>
      <c r="F17258" s="4">
        <f t="shared" si="269"/>
        <v>545940</v>
      </c>
    </row>
    <row r="17259" spans="1:6" x14ac:dyDescent="0.3">
      <c r="A17259" t="s">
        <v>17802</v>
      </c>
      <c r="B17259">
        <v>6036200</v>
      </c>
      <c r="C17259">
        <v>4313740</v>
      </c>
      <c r="D17259">
        <v>2056300</v>
      </c>
      <c r="E17259">
        <v>4035310</v>
      </c>
      <c r="F17259" s="4">
        <f t="shared" si="269"/>
        <v>3468450</v>
      </c>
    </row>
    <row r="17260" spans="1:6" x14ac:dyDescent="0.3">
      <c r="A17260" t="s">
        <v>17803</v>
      </c>
      <c r="B17260">
        <v>0</v>
      </c>
      <c r="C17260">
        <v>1075520</v>
      </c>
      <c r="D17260">
        <v>0</v>
      </c>
      <c r="E17260">
        <v>1820920</v>
      </c>
      <c r="F17260" s="4">
        <f t="shared" si="269"/>
        <v>965480</v>
      </c>
    </row>
    <row r="17261" spans="1:6" x14ac:dyDescent="0.3">
      <c r="A17261" t="s">
        <v>17804</v>
      </c>
      <c r="B17261">
        <v>387100</v>
      </c>
      <c r="C17261">
        <v>0</v>
      </c>
      <c r="D17261">
        <v>0</v>
      </c>
      <c r="E17261">
        <v>0</v>
      </c>
      <c r="F17261" s="4">
        <f t="shared" si="269"/>
        <v>0</v>
      </c>
    </row>
    <row r="17262" spans="1:6" x14ac:dyDescent="0.3">
      <c r="A17262" t="s">
        <v>17805</v>
      </c>
      <c r="B17262">
        <v>17173520</v>
      </c>
      <c r="C17262">
        <v>15089620</v>
      </c>
      <c r="D17262">
        <v>15925290</v>
      </c>
      <c r="E17262">
        <v>18780560</v>
      </c>
      <c r="F17262" s="4">
        <f t="shared" si="269"/>
        <v>16598490</v>
      </c>
    </row>
    <row r="17263" spans="1:6" x14ac:dyDescent="0.3">
      <c r="A17263" t="s">
        <v>17806</v>
      </c>
      <c r="B17263">
        <v>2066180</v>
      </c>
      <c r="C17263">
        <v>2154710</v>
      </c>
      <c r="D17263">
        <v>2099040</v>
      </c>
      <c r="E17263">
        <v>2561730</v>
      </c>
      <c r="F17263" s="4">
        <f t="shared" si="269"/>
        <v>2271826.6666666665</v>
      </c>
    </row>
    <row r="17264" spans="1:6" x14ac:dyDescent="0.3">
      <c r="A17264" t="s">
        <v>17807</v>
      </c>
      <c r="B17264">
        <v>0</v>
      </c>
      <c r="C17264">
        <v>0</v>
      </c>
      <c r="D17264">
        <v>615700</v>
      </c>
      <c r="E17264">
        <v>0</v>
      </c>
      <c r="F17264" s="4">
        <f t="shared" si="269"/>
        <v>205233.33333333334</v>
      </c>
    </row>
    <row r="17265" spans="1:6" x14ac:dyDescent="0.3">
      <c r="A17265" t="s">
        <v>17808</v>
      </c>
      <c r="B17265">
        <v>857760</v>
      </c>
      <c r="C17265">
        <v>3557310</v>
      </c>
      <c r="D17265">
        <v>3662176</v>
      </c>
      <c r="E17265">
        <v>3870030</v>
      </c>
      <c r="F17265" s="4">
        <f t="shared" si="269"/>
        <v>3696505.3333333335</v>
      </c>
    </row>
    <row r="17266" spans="1:6" x14ac:dyDescent="0.3">
      <c r="A17266" t="s">
        <v>17809</v>
      </c>
      <c r="B17266">
        <v>191100</v>
      </c>
      <c r="C17266">
        <v>0</v>
      </c>
      <c r="D17266">
        <v>0</v>
      </c>
      <c r="E17266">
        <v>0</v>
      </c>
      <c r="F17266" s="4">
        <f t="shared" si="269"/>
        <v>0</v>
      </c>
    </row>
    <row r="17267" spans="1:6" x14ac:dyDescent="0.3">
      <c r="A17267" t="s">
        <v>17810</v>
      </c>
      <c r="B17267">
        <v>0</v>
      </c>
      <c r="C17267">
        <v>3700000</v>
      </c>
      <c r="D17267">
        <v>0</v>
      </c>
      <c r="E17267">
        <v>593920</v>
      </c>
      <c r="F17267" s="4">
        <f t="shared" si="269"/>
        <v>1431306.6666666667</v>
      </c>
    </row>
    <row r="17268" spans="1:6" x14ac:dyDescent="0.3">
      <c r="A17268" t="s">
        <v>17811</v>
      </c>
      <c r="B17268">
        <v>630140</v>
      </c>
      <c r="C17268">
        <v>350000</v>
      </c>
      <c r="D17268">
        <v>0</v>
      </c>
      <c r="E17268">
        <v>0</v>
      </c>
      <c r="F17268" s="4">
        <f t="shared" si="269"/>
        <v>116666.66666666667</v>
      </c>
    </row>
    <row r="17269" spans="1:6" x14ac:dyDescent="0.3">
      <c r="A17269" t="s">
        <v>17812</v>
      </c>
      <c r="B17269">
        <v>775340</v>
      </c>
      <c r="C17269">
        <v>693420</v>
      </c>
      <c r="D17269">
        <v>0</v>
      </c>
      <c r="E17269">
        <v>1301840</v>
      </c>
      <c r="F17269" s="4">
        <f t="shared" si="269"/>
        <v>665086.66666666663</v>
      </c>
    </row>
    <row r="17270" spans="1:6" x14ac:dyDescent="0.3">
      <c r="A17270" t="s">
        <v>17813</v>
      </c>
      <c r="B17270">
        <v>784420</v>
      </c>
      <c r="C17270">
        <v>911920</v>
      </c>
      <c r="D17270">
        <v>1004640</v>
      </c>
      <c r="E17270">
        <v>2008370</v>
      </c>
      <c r="F17270" s="4">
        <f t="shared" si="269"/>
        <v>1308310</v>
      </c>
    </row>
    <row r="17271" spans="1:6" x14ac:dyDescent="0.3">
      <c r="A17271" t="s">
        <v>17814</v>
      </c>
      <c r="B17271">
        <v>0</v>
      </c>
      <c r="C17271">
        <v>1404420</v>
      </c>
      <c r="D17271">
        <v>0</v>
      </c>
      <c r="E17271">
        <v>0</v>
      </c>
      <c r="F17271" s="4">
        <f t="shared" si="269"/>
        <v>468140</v>
      </c>
    </row>
    <row r="17272" spans="1:6" x14ac:dyDescent="0.3">
      <c r="A17272" t="s">
        <v>17815</v>
      </c>
      <c r="B17272">
        <v>2287000</v>
      </c>
      <c r="C17272">
        <v>4463650</v>
      </c>
      <c r="D17272">
        <v>5766480</v>
      </c>
      <c r="E17272">
        <v>1001000</v>
      </c>
      <c r="F17272" s="4">
        <f t="shared" si="269"/>
        <v>3743710</v>
      </c>
    </row>
    <row r="17273" spans="1:6" x14ac:dyDescent="0.3">
      <c r="A17273" t="s">
        <v>17816</v>
      </c>
      <c r="B17273">
        <v>2225040</v>
      </c>
      <c r="C17273">
        <v>2608120</v>
      </c>
      <c r="D17273">
        <v>2867080</v>
      </c>
      <c r="E17273">
        <v>4583300</v>
      </c>
      <c r="F17273" s="4">
        <f t="shared" si="269"/>
        <v>3352833.3333333335</v>
      </c>
    </row>
    <row r="17274" spans="1:6" x14ac:dyDescent="0.3">
      <c r="A17274" t="s">
        <v>17817</v>
      </c>
      <c r="B17274">
        <v>0</v>
      </c>
      <c r="C17274">
        <v>0</v>
      </c>
      <c r="D17274">
        <v>745200</v>
      </c>
      <c r="E17274">
        <v>0</v>
      </c>
      <c r="F17274" s="4">
        <f t="shared" si="269"/>
        <v>248400</v>
      </c>
    </row>
    <row r="17275" spans="1:6" x14ac:dyDescent="0.3">
      <c r="A17275" t="s">
        <v>336</v>
      </c>
      <c r="B17275">
        <v>0</v>
      </c>
      <c r="C17275">
        <v>256000</v>
      </c>
      <c r="D17275">
        <v>569660</v>
      </c>
      <c r="E17275">
        <v>520600</v>
      </c>
      <c r="F17275" s="4">
        <f t="shared" si="269"/>
        <v>448753.33333333331</v>
      </c>
    </row>
    <row r="17276" spans="1:6" x14ac:dyDescent="0.3">
      <c r="A17276" t="s">
        <v>17818</v>
      </c>
      <c r="B17276">
        <v>1085920</v>
      </c>
      <c r="C17276">
        <v>2363800</v>
      </c>
      <c r="D17276">
        <v>1490880</v>
      </c>
      <c r="E17276">
        <v>1108820</v>
      </c>
      <c r="F17276" s="4">
        <f t="shared" si="269"/>
        <v>1654500</v>
      </c>
    </row>
    <row r="17277" spans="1:6" x14ac:dyDescent="0.3">
      <c r="A17277" t="s">
        <v>17819</v>
      </c>
      <c r="B17277">
        <v>4740900</v>
      </c>
      <c r="C17277">
        <v>14212200</v>
      </c>
      <c r="D17277">
        <v>71040000</v>
      </c>
      <c r="E17277">
        <v>2136240</v>
      </c>
      <c r="F17277" s="4">
        <f t="shared" si="269"/>
        <v>29129480</v>
      </c>
    </row>
    <row r="17278" spans="1:6" x14ac:dyDescent="0.3">
      <c r="A17278" t="s">
        <v>17820</v>
      </c>
      <c r="B17278">
        <v>678000</v>
      </c>
      <c r="C17278">
        <v>256000</v>
      </c>
      <c r="D17278">
        <v>0</v>
      </c>
      <c r="E17278">
        <v>1128000</v>
      </c>
      <c r="F17278" s="4">
        <f t="shared" si="269"/>
        <v>461333.33333333331</v>
      </c>
    </row>
    <row r="17279" spans="1:6" x14ac:dyDescent="0.3">
      <c r="A17279" t="s">
        <v>17821</v>
      </c>
      <c r="B17279">
        <v>0</v>
      </c>
      <c r="C17279">
        <v>0</v>
      </c>
      <c r="D17279">
        <v>854490</v>
      </c>
      <c r="E17279">
        <v>0</v>
      </c>
      <c r="F17279" s="4">
        <f t="shared" si="269"/>
        <v>284830</v>
      </c>
    </row>
    <row r="17280" spans="1:6" x14ac:dyDescent="0.3">
      <c r="A17280" t="s">
        <v>17822</v>
      </c>
      <c r="B17280">
        <v>1108320</v>
      </c>
      <c r="C17280">
        <v>0</v>
      </c>
      <c r="D17280">
        <v>0</v>
      </c>
      <c r="E17280">
        <v>1267500</v>
      </c>
      <c r="F17280" s="4">
        <f t="shared" si="269"/>
        <v>422500</v>
      </c>
    </row>
    <row r="17281" spans="1:6" x14ac:dyDescent="0.3">
      <c r="A17281" t="s">
        <v>17823</v>
      </c>
      <c r="B17281">
        <v>641000</v>
      </c>
      <c r="C17281">
        <v>772000</v>
      </c>
      <c r="D17281">
        <v>1148060</v>
      </c>
      <c r="E17281">
        <v>300300</v>
      </c>
      <c r="F17281" s="4">
        <f t="shared" si="269"/>
        <v>740120</v>
      </c>
    </row>
    <row r="17282" spans="1:6" x14ac:dyDescent="0.3">
      <c r="A17282" t="s">
        <v>17824</v>
      </c>
      <c r="B17282">
        <v>0</v>
      </c>
      <c r="C17282">
        <v>460000</v>
      </c>
      <c r="D17282">
        <v>2256800</v>
      </c>
      <c r="E17282">
        <v>0</v>
      </c>
      <c r="F17282" s="4">
        <f t="shared" si="269"/>
        <v>905600</v>
      </c>
    </row>
    <row r="17283" spans="1:6" x14ac:dyDescent="0.3">
      <c r="A17283" t="s">
        <v>17825</v>
      </c>
      <c r="B17283">
        <v>343980</v>
      </c>
      <c r="C17283">
        <v>0</v>
      </c>
      <c r="D17283">
        <v>357000</v>
      </c>
      <c r="E17283">
        <v>594200</v>
      </c>
      <c r="F17283" s="4">
        <f t="shared" ref="F17283:F17346" si="270">SUM(C17283:E17283)/3</f>
        <v>317066.66666666669</v>
      </c>
    </row>
    <row r="17284" spans="1:6" x14ac:dyDescent="0.3">
      <c r="A17284" t="s">
        <v>17826</v>
      </c>
      <c r="B17284">
        <v>382200</v>
      </c>
      <c r="C17284">
        <v>857220</v>
      </c>
      <c r="D17284">
        <v>929390</v>
      </c>
      <c r="E17284">
        <v>402000</v>
      </c>
      <c r="F17284" s="4">
        <f t="shared" si="270"/>
        <v>729536.66666666663</v>
      </c>
    </row>
    <row r="17285" spans="1:6" x14ac:dyDescent="0.3">
      <c r="A17285" t="s">
        <v>17827</v>
      </c>
      <c r="B17285">
        <v>15722080</v>
      </c>
      <c r="C17285">
        <v>18702860</v>
      </c>
      <c r="D17285">
        <v>19476450</v>
      </c>
      <c r="E17285">
        <v>31212620</v>
      </c>
      <c r="F17285" s="4">
        <f t="shared" si="270"/>
        <v>23130643.333333332</v>
      </c>
    </row>
    <row r="17286" spans="1:6" x14ac:dyDescent="0.3">
      <c r="A17286" t="s">
        <v>17828</v>
      </c>
      <c r="B17286">
        <v>2011990</v>
      </c>
      <c r="C17286">
        <v>1315950</v>
      </c>
      <c r="D17286">
        <v>2006120</v>
      </c>
      <c r="E17286">
        <v>2188220</v>
      </c>
      <c r="F17286" s="4">
        <f t="shared" si="270"/>
        <v>1836763.3333333333</v>
      </c>
    </row>
    <row r="17287" spans="1:6" x14ac:dyDescent="0.3">
      <c r="A17287" t="s">
        <v>17829</v>
      </c>
      <c r="B17287">
        <v>1710390</v>
      </c>
      <c r="C17287">
        <v>3577940</v>
      </c>
      <c r="D17287">
        <v>546000</v>
      </c>
      <c r="E17287">
        <v>2597510</v>
      </c>
      <c r="F17287" s="4">
        <f t="shared" si="270"/>
        <v>2240483.3333333335</v>
      </c>
    </row>
    <row r="17288" spans="1:6" x14ac:dyDescent="0.3">
      <c r="A17288" t="s">
        <v>17830</v>
      </c>
      <c r="B17288">
        <v>2105740</v>
      </c>
      <c r="C17288">
        <v>2020540</v>
      </c>
      <c r="D17288">
        <v>3677310</v>
      </c>
      <c r="E17288">
        <v>2257800</v>
      </c>
      <c r="F17288" s="4">
        <f t="shared" si="270"/>
        <v>2651883.3333333335</v>
      </c>
    </row>
    <row r="17289" spans="1:6" x14ac:dyDescent="0.3">
      <c r="A17289" t="s">
        <v>17831</v>
      </c>
      <c r="B17289">
        <v>0</v>
      </c>
      <c r="C17289">
        <v>677040</v>
      </c>
      <c r="D17289">
        <v>0</v>
      </c>
      <c r="E17289">
        <v>402000</v>
      </c>
      <c r="F17289" s="4">
        <f t="shared" si="270"/>
        <v>359680</v>
      </c>
    </row>
    <row r="17290" spans="1:6" x14ac:dyDescent="0.3">
      <c r="A17290" t="s">
        <v>17832</v>
      </c>
      <c r="B17290">
        <v>0</v>
      </c>
      <c r="C17290">
        <v>0</v>
      </c>
      <c r="D17290">
        <v>1536900</v>
      </c>
      <c r="E17290">
        <v>0</v>
      </c>
      <c r="F17290" s="4">
        <f t="shared" si="270"/>
        <v>512300</v>
      </c>
    </row>
    <row r="17291" spans="1:6" x14ac:dyDescent="0.3">
      <c r="A17291" t="s">
        <v>17833</v>
      </c>
      <c r="B17291">
        <v>0</v>
      </c>
      <c r="C17291">
        <v>2299880</v>
      </c>
      <c r="D17291">
        <v>994450</v>
      </c>
      <c r="E17291">
        <v>0</v>
      </c>
      <c r="F17291" s="4">
        <f t="shared" si="270"/>
        <v>1098110</v>
      </c>
    </row>
    <row r="17292" spans="1:6" x14ac:dyDescent="0.3">
      <c r="A17292" t="s">
        <v>17834</v>
      </c>
      <c r="B17292">
        <v>2032460</v>
      </c>
      <c r="C17292">
        <v>2046010</v>
      </c>
      <c r="D17292">
        <v>8631770</v>
      </c>
      <c r="E17292">
        <v>2670840</v>
      </c>
      <c r="F17292" s="4">
        <f t="shared" si="270"/>
        <v>4449540</v>
      </c>
    </row>
    <row r="17293" spans="1:6" x14ac:dyDescent="0.3">
      <c r="A17293" t="s">
        <v>17835</v>
      </c>
      <c r="B17293">
        <v>2462520</v>
      </c>
      <c r="C17293">
        <v>2198720</v>
      </c>
      <c r="D17293">
        <v>2762900</v>
      </c>
      <c r="E17293">
        <v>2264770</v>
      </c>
      <c r="F17293" s="4">
        <f t="shared" si="270"/>
        <v>2408796.6666666665</v>
      </c>
    </row>
    <row r="17294" spans="1:6" x14ac:dyDescent="0.3">
      <c r="A17294" t="s">
        <v>17836</v>
      </c>
      <c r="B17294">
        <v>4239460</v>
      </c>
      <c r="C17294">
        <v>2543790</v>
      </c>
      <c r="D17294">
        <v>469200</v>
      </c>
      <c r="E17294">
        <v>1998600</v>
      </c>
      <c r="F17294" s="4">
        <f t="shared" si="270"/>
        <v>1670530</v>
      </c>
    </row>
    <row r="17295" spans="1:6" x14ac:dyDescent="0.3">
      <c r="A17295" t="s">
        <v>17837</v>
      </c>
      <c r="B17295">
        <v>14626830</v>
      </c>
      <c r="C17295">
        <v>21253180</v>
      </c>
      <c r="D17295">
        <v>12425220</v>
      </c>
      <c r="E17295">
        <v>18060560</v>
      </c>
      <c r="F17295" s="4">
        <f t="shared" si="270"/>
        <v>17246320</v>
      </c>
    </row>
    <row r="17296" spans="1:6" x14ac:dyDescent="0.3">
      <c r="A17296" t="s">
        <v>17838</v>
      </c>
      <c r="B17296">
        <v>0</v>
      </c>
      <c r="C17296">
        <v>0</v>
      </c>
      <c r="D17296">
        <v>224770</v>
      </c>
      <c r="E17296">
        <v>264600</v>
      </c>
      <c r="F17296" s="4">
        <f t="shared" si="270"/>
        <v>163123.33333333334</v>
      </c>
    </row>
    <row r="17297" spans="1:6" x14ac:dyDescent="0.3">
      <c r="A17297" t="s">
        <v>17839</v>
      </c>
      <c r="B17297">
        <v>2657650</v>
      </c>
      <c r="C17297">
        <v>0</v>
      </c>
      <c r="D17297">
        <v>313950</v>
      </c>
      <c r="E17297">
        <v>2094540</v>
      </c>
      <c r="F17297" s="4">
        <f t="shared" si="270"/>
        <v>802830</v>
      </c>
    </row>
    <row r="17298" spans="1:6" x14ac:dyDescent="0.3">
      <c r="A17298" t="s">
        <v>17840</v>
      </c>
      <c r="B17298">
        <v>0</v>
      </c>
      <c r="C17298">
        <v>0</v>
      </c>
      <c r="D17298">
        <v>491400</v>
      </c>
      <c r="E17298">
        <v>0</v>
      </c>
      <c r="F17298" s="4">
        <f t="shared" si="270"/>
        <v>163800</v>
      </c>
    </row>
    <row r="17299" spans="1:6" x14ac:dyDescent="0.3">
      <c r="A17299" t="s">
        <v>17841</v>
      </c>
      <c r="B17299">
        <v>0</v>
      </c>
      <c r="C17299">
        <v>0</v>
      </c>
      <c r="D17299">
        <v>234600</v>
      </c>
      <c r="E17299">
        <v>0</v>
      </c>
      <c r="F17299" s="4">
        <f t="shared" si="270"/>
        <v>78200</v>
      </c>
    </row>
    <row r="17300" spans="1:6" x14ac:dyDescent="0.3">
      <c r="A17300" t="s">
        <v>17842</v>
      </c>
      <c r="B17300">
        <v>0</v>
      </c>
      <c r="C17300">
        <v>827190</v>
      </c>
      <c r="D17300">
        <v>370000</v>
      </c>
      <c r="E17300">
        <v>0</v>
      </c>
      <c r="F17300" s="4">
        <f t="shared" si="270"/>
        <v>399063.33333333331</v>
      </c>
    </row>
    <row r="17301" spans="1:6" x14ac:dyDescent="0.3">
      <c r="A17301" t="s">
        <v>17843</v>
      </c>
      <c r="B17301">
        <v>0</v>
      </c>
      <c r="C17301">
        <v>2307930</v>
      </c>
      <c r="D17301">
        <v>1090000</v>
      </c>
      <c r="E17301">
        <v>1076000</v>
      </c>
      <c r="F17301" s="4">
        <f t="shared" si="270"/>
        <v>1491310</v>
      </c>
    </row>
    <row r="17302" spans="1:6" x14ac:dyDescent="0.3">
      <c r="A17302" t="s">
        <v>17844</v>
      </c>
      <c r="B17302">
        <v>0</v>
      </c>
      <c r="C17302">
        <v>0</v>
      </c>
      <c r="D17302">
        <v>2018770</v>
      </c>
      <c r="E17302">
        <v>1074160</v>
      </c>
      <c r="F17302" s="4">
        <f t="shared" si="270"/>
        <v>1030976.6666666666</v>
      </c>
    </row>
    <row r="17303" spans="1:6" x14ac:dyDescent="0.3">
      <c r="A17303" t="s">
        <v>17845</v>
      </c>
      <c r="B17303">
        <v>408000</v>
      </c>
      <c r="C17303">
        <v>666240</v>
      </c>
      <c r="D17303">
        <v>1036900</v>
      </c>
      <c r="E17303">
        <v>1101700</v>
      </c>
      <c r="F17303" s="4">
        <f t="shared" si="270"/>
        <v>934946.66666666663</v>
      </c>
    </row>
    <row r="17304" spans="1:6" x14ac:dyDescent="0.3">
      <c r="A17304" t="s">
        <v>17846</v>
      </c>
      <c r="B17304">
        <v>256000</v>
      </c>
      <c r="C17304">
        <v>1309200</v>
      </c>
      <c r="D17304">
        <v>0</v>
      </c>
      <c r="E17304">
        <v>0</v>
      </c>
      <c r="F17304" s="4">
        <f t="shared" si="270"/>
        <v>436400</v>
      </c>
    </row>
    <row r="17305" spans="1:6" x14ac:dyDescent="0.3">
      <c r="A17305" t="s">
        <v>17847</v>
      </c>
      <c r="B17305">
        <v>1219400</v>
      </c>
      <c r="C17305">
        <v>2259270</v>
      </c>
      <c r="D17305">
        <v>2248370</v>
      </c>
      <c r="E17305">
        <v>768200</v>
      </c>
      <c r="F17305" s="4">
        <f t="shared" si="270"/>
        <v>1758613.3333333333</v>
      </c>
    </row>
    <row r="17306" spans="1:6" x14ac:dyDescent="0.3">
      <c r="A17306" t="s">
        <v>17848</v>
      </c>
      <c r="B17306">
        <v>113629280</v>
      </c>
      <c r="C17306">
        <v>0</v>
      </c>
      <c r="D17306">
        <v>34410000</v>
      </c>
      <c r="E17306">
        <v>0</v>
      </c>
      <c r="F17306" s="4">
        <f t="shared" si="270"/>
        <v>11470000</v>
      </c>
    </row>
    <row r="17307" spans="1:6" x14ac:dyDescent="0.3">
      <c r="A17307" t="s">
        <v>17849</v>
      </c>
      <c r="B17307">
        <v>370000</v>
      </c>
      <c r="C17307">
        <v>210000</v>
      </c>
      <c r="D17307">
        <v>0</v>
      </c>
      <c r="E17307">
        <v>0</v>
      </c>
      <c r="F17307" s="4">
        <f t="shared" si="270"/>
        <v>70000</v>
      </c>
    </row>
    <row r="17308" spans="1:6" x14ac:dyDescent="0.3">
      <c r="A17308" t="s">
        <v>17850</v>
      </c>
      <c r="B17308">
        <v>12580590</v>
      </c>
      <c r="C17308">
        <v>21379640</v>
      </c>
      <c r="D17308">
        <v>38596060</v>
      </c>
      <c r="E17308">
        <v>24919490</v>
      </c>
      <c r="F17308" s="4">
        <f t="shared" si="270"/>
        <v>28298396.666666668</v>
      </c>
    </row>
    <row r="17309" spans="1:6" x14ac:dyDescent="0.3">
      <c r="A17309" t="s">
        <v>17851</v>
      </c>
      <c r="B17309">
        <v>0</v>
      </c>
      <c r="C17309">
        <v>678000</v>
      </c>
      <c r="D17309">
        <v>0</v>
      </c>
      <c r="E17309">
        <v>0</v>
      </c>
      <c r="F17309" s="4">
        <f t="shared" si="270"/>
        <v>226000</v>
      </c>
    </row>
    <row r="17310" spans="1:6" x14ac:dyDescent="0.3">
      <c r="A17310" t="s">
        <v>17852</v>
      </c>
      <c r="B17310">
        <v>58685510</v>
      </c>
      <c r="C17310">
        <v>29749320</v>
      </c>
      <c r="D17310">
        <v>0</v>
      </c>
      <c r="E17310">
        <v>31047240</v>
      </c>
      <c r="F17310" s="4">
        <f t="shared" si="270"/>
        <v>20265520</v>
      </c>
    </row>
    <row r="17311" spans="1:6" x14ac:dyDescent="0.3">
      <c r="A17311" t="s">
        <v>17853</v>
      </c>
      <c r="B17311">
        <v>0</v>
      </c>
      <c r="C17311">
        <v>8215100</v>
      </c>
      <c r="D17311">
        <v>4317400</v>
      </c>
      <c r="E17311">
        <v>4004000</v>
      </c>
      <c r="F17311" s="4">
        <f t="shared" si="270"/>
        <v>5512166.666666667</v>
      </c>
    </row>
    <row r="17312" spans="1:6" x14ac:dyDescent="0.3">
      <c r="A17312" t="s">
        <v>17854</v>
      </c>
      <c r="B17312">
        <v>0</v>
      </c>
      <c r="C17312">
        <v>2636390</v>
      </c>
      <c r="D17312">
        <v>2445520</v>
      </c>
      <c r="E17312">
        <v>2236700</v>
      </c>
      <c r="F17312" s="4">
        <f t="shared" si="270"/>
        <v>2439536.6666666665</v>
      </c>
    </row>
    <row r="17313" spans="1:6" x14ac:dyDescent="0.3">
      <c r="A17313" t="s">
        <v>17855</v>
      </c>
      <c r="B17313">
        <v>198900</v>
      </c>
      <c r="C17313">
        <v>3126000</v>
      </c>
      <c r="D17313">
        <v>2287090</v>
      </c>
      <c r="E17313">
        <v>4670430</v>
      </c>
      <c r="F17313" s="4">
        <f t="shared" si="270"/>
        <v>3361173.3333333335</v>
      </c>
    </row>
    <row r="17314" spans="1:6" x14ac:dyDescent="0.3">
      <c r="A17314" t="s">
        <v>17856</v>
      </c>
      <c r="B17314">
        <v>0</v>
      </c>
      <c r="C17314">
        <v>0</v>
      </c>
      <c r="D17314">
        <v>1585800</v>
      </c>
      <c r="E17314">
        <v>1020000</v>
      </c>
      <c r="F17314" s="4">
        <f t="shared" si="270"/>
        <v>868600</v>
      </c>
    </row>
    <row r="17315" spans="1:6" x14ac:dyDescent="0.3">
      <c r="A17315" t="s">
        <v>17857</v>
      </c>
      <c r="B17315">
        <v>0</v>
      </c>
      <c r="C17315">
        <v>331240</v>
      </c>
      <c r="D17315">
        <v>1193920</v>
      </c>
      <c r="E17315">
        <v>0</v>
      </c>
      <c r="F17315" s="4">
        <f t="shared" si="270"/>
        <v>508386.66666666669</v>
      </c>
    </row>
    <row r="17316" spans="1:6" x14ac:dyDescent="0.3">
      <c r="A17316" t="s">
        <v>17858</v>
      </c>
      <c r="B17316">
        <v>3981710</v>
      </c>
      <c r="C17316">
        <v>2528890</v>
      </c>
      <c r="D17316">
        <v>950950</v>
      </c>
      <c r="E17316">
        <v>3059590</v>
      </c>
      <c r="F17316" s="4">
        <f t="shared" si="270"/>
        <v>2179810</v>
      </c>
    </row>
    <row r="17317" spans="1:6" x14ac:dyDescent="0.3">
      <c r="A17317" t="s">
        <v>17859</v>
      </c>
      <c r="B17317">
        <v>0</v>
      </c>
      <c r="C17317">
        <v>348530</v>
      </c>
      <c r="D17317">
        <v>0</v>
      </c>
      <c r="E17317">
        <v>910280</v>
      </c>
      <c r="F17317" s="4">
        <f t="shared" si="270"/>
        <v>419603.33333333331</v>
      </c>
    </row>
    <row r="17318" spans="1:6" x14ac:dyDescent="0.3">
      <c r="A17318" t="s">
        <v>706</v>
      </c>
      <c r="B17318">
        <v>0</v>
      </c>
      <c r="C17318">
        <v>0</v>
      </c>
      <c r="D17318">
        <v>1821820</v>
      </c>
      <c r="E17318">
        <v>0</v>
      </c>
      <c r="F17318" s="4">
        <f t="shared" si="270"/>
        <v>607273.33333333337</v>
      </c>
    </row>
    <row r="17319" spans="1:6" x14ac:dyDescent="0.3">
      <c r="A17319" t="s">
        <v>17860</v>
      </c>
      <c r="B17319">
        <v>0</v>
      </c>
      <c r="C17319">
        <v>0</v>
      </c>
      <c r="D17319">
        <v>1287490</v>
      </c>
      <c r="E17319">
        <v>0</v>
      </c>
      <c r="F17319" s="4">
        <f t="shared" si="270"/>
        <v>429163.33333333331</v>
      </c>
    </row>
    <row r="17320" spans="1:6" x14ac:dyDescent="0.3">
      <c r="A17320" t="s">
        <v>17861</v>
      </c>
      <c r="B17320">
        <v>0</v>
      </c>
      <c r="C17320">
        <v>612000</v>
      </c>
      <c r="D17320">
        <v>0</v>
      </c>
      <c r="E17320">
        <v>0</v>
      </c>
      <c r="F17320" s="4">
        <f t="shared" si="270"/>
        <v>204000</v>
      </c>
    </row>
    <row r="17321" spans="1:6" x14ac:dyDescent="0.3">
      <c r="A17321" t="s">
        <v>17862</v>
      </c>
      <c r="B17321">
        <v>928200</v>
      </c>
      <c r="C17321">
        <v>546000</v>
      </c>
      <c r="D17321">
        <v>0</v>
      </c>
      <c r="E17321">
        <v>476000</v>
      </c>
      <c r="F17321" s="4">
        <f t="shared" si="270"/>
        <v>340666.66666666669</v>
      </c>
    </row>
    <row r="17322" spans="1:6" x14ac:dyDescent="0.3">
      <c r="A17322" t="s">
        <v>17863</v>
      </c>
      <c r="B17322">
        <v>0</v>
      </c>
      <c r="C17322">
        <v>2750000</v>
      </c>
      <c r="D17322">
        <v>0</v>
      </c>
      <c r="E17322">
        <v>1891500</v>
      </c>
      <c r="F17322" s="4">
        <f t="shared" si="270"/>
        <v>1547166.6666666667</v>
      </c>
    </row>
    <row r="17323" spans="1:6" x14ac:dyDescent="0.3">
      <c r="A17323" t="s">
        <v>17864</v>
      </c>
      <c r="B17323">
        <v>0</v>
      </c>
      <c r="C17323">
        <v>0</v>
      </c>
      <c r="D17323">
        <v>1149150</v>
      </c>
      <c r="E17323">
        <v>0</v>
      </c>
      <c r="F17323" s="4">
        <f t="shared" si="270"/>
        <v>383050</v>
      </c>
    </row>
    <row r="17324" spans="1:6" x14ac:dyDescent="0.3">
      <c r="A17324" t="s">
        <v>17865</v>
      </c>
      <c r="B17324">
        <v>0</v>
      </c>
      <c r="C17324">
        <v>0</v>
      </c>
      <c r="D17324">
        <v>191100</v>
      </c>
      <c r="E17324">
        <v>0</v>
      </c>
      <c r="F17324" s="4">
        <f t="shared" si="270"/>
        <v>63700</v>
      </c>
    </row>
    <row r="17325" spans="1:6" x14ac:dyDescent="0.3">
      <c r="A17325" t="s">
        <v>17866</v>
      </c>
      <c r="B17325">
        <v>2547800</v>
      </c>
      <c r="C17325">
        <v>2611520</v>
      </c>
      <c r="D17325">
        <v>3471000</v>
      </c>
      <c r="E17325">
        <v>2263950</v>
      </c>
      <c r="F17325" s="4">
        <f t="shared" si="270"/>
        <v>2782156.6666666665</v>
      </c>
    </row>
    <row r="17326" spans="1:6" x14ac:dyDescent="0.3">
      <c r="A17326" t="s">
        <v>17867</v>
      </c>
      <c r="B17326">
        <v>0</v>
      </c>
      <c r="C17326">
        <v>614250</v>
      </c>
      <c r="D17326">
        <v>2828850</v>
      </c>
      <c r="E17326">
        <v>402000</v>
      </c>
      <c r="F17326" s="4">
        <f t="shared" si="270"/>
        <v>1281700</v>
      </c>
    </row>
    <row r="17327" spans="1:6" x14ac:dyDescent="0.3">
      <c r="A17327" t="s">
        <v>17868</v>
      </c>
      <c r="B17327">
        <v>604000</v>
      </c>
      <c r="C17327">
        <v>2459370</v>
      </c>
      <c r="D17327">
        <v>2101650</v>
      </c>
      <c r="E17327">
        <v>2101420</v>
      </c>
      <c r="F17327" s="4">
        <f t="shared" si="270"/>
        <v>2220813.3333333335</v>
      </c>
    </row>
    <row r="17328" spans="1:6" x14ac:dyDescent="0.3">
      <c r="A17328" t="s">
        <v>17869</v>
      </c>
      <c r="B17328">
        <v>1151150</v>
      </c>
      <c r="C17328">
        <v>4284620</v>
      </c>
      <c r="D17328">
        <v>7275390</v>
      </c>
      <c r="E17328">
        <v>3162750</v>
      </c>
      <c r="F17328" s="4">
        <f t="shared" si="270"/>
        <v>4907586.666666667</v>
      </c>
    </row>
    <row r="17329" spans="1:6" x14ac:dyDescent="0.3">
      <c r="A17329" t="s">
        <v>17870</v>
      </c>
      <c r="B17329">
        <v>166530</v>
      </c>
      <c r="C17329">
        <v>2063260</v>
      </c>
      <c r="D17329">
        <v>264600</v>
      </c>
      <c r="E17329">
        <v>0</v>
      </c>
      <c r="F17329" s="4">
        <f t="shared" si="270"/>
        <v>775953.33333333337</v>
      </c>
    </row>
    <row r="17330" spans="1:6" x14ac:dyDescent="0.3">
      <c r="A17330" t="s">
        <v>17871</v>
      </c>
      <c r="B17330">
        <v>0</v>
      </c>
      <c r="C17330">
        <v>0</v>
      </c>
      <c r="D17330">
        <v>234600</v>
      </c>
      <c r="E17330">
        <v>469200</v>
      </c>
      <c r="F17330" s="4">
        <f t="shared" si="270"/>
        <v>234600</v>
      </c>
    </row>
    <row r="17331" spans="1:6" x14ac:dyDescent="0.3">
      <c r="A17331" t="s">
        <v>17872</v>
      </c>
      <c r="B17331">
        <v>0</v>
      </c>
      <c r="C17331">
        <v>0</v>
      </c>
      <c r="D17331">
        <v>469200</v>
      </c>
      <c r="E17331">
        <v>884410</v>
      </c>
      <c r="F17331" s="4">
        <f t="shared" si="270"/>
        <v>451203.33333333331</v>
      </c>
    </row>
    <row r="17332" spans="1:6" x14ac:dyDescent="0.3">
      <c r="A17332" t="s">
        <v>17873</v>
      </c>
      <c r="B17332">
        <v>1349400</v>
      </c>
      <c r="C17332">
        <v>0</v>
      </c>
      <c r="D17332">
        <v>0</v>
      </c>
      <c r="E17332">
        <v>10687100</v>
      </c>
      <c r="F17332" s="4">
        <f t="shared" si="270"/>
        <v>3562366.6666666665</v>
      </c>
    </row>
    <row r="17333" spans="1:6" x14ac:dyDescent="0.3">
      <c r="A17333" t="s">
        <v>17874</v>
      </c>
      <c r="B17333">
        <v>0</v>
      </c>
      <c r="C17333">
        <v>0</v>
      </c>
      <c r="D17333">
        <v>491400</v>
      </c>
      <c r="E17333">
        <v>3315180</v>
      </c>
      <c r="F17333" s="4">
        <f t="shared" si="270"/>
        <v>1268860</v>
      </c>
    </row>
    <row r="17334" spans="1:6" x14ac:dyDescent="0.3">
      <c r="A17334" t="s">
        <v>17875</v>
      </c>
      <c r="B17334">
        <v>0</v>
      </c>
      <c r="C17334">
        <v>0</v>
      </c>
      <c r="D17334">
        <v>2427250</v>
      </c>
      <c r="E17334">
        <v>3403400</v>
      </c>
      <c r="F17334" s="4">
        <f t="shared" si="270"/>
        <v>1943550</v>
      </c>
    </row>
    <row r="17335" spans="1:6" x14ac:dyDescent="0.3">
      <c r="A17335" t="s">
        <v>17876</v>
      </c>
      <c r="B17335">
        <v>2053600</v>
      </c>
      <c r="C17335">
        <v>2041820</v>
      </c>
      <c r="D17335">
        <v>2905060</v>
      </c>
      <c r="E17335">
        <v>2008790</v>
      </c>
      <c r="F17335" s="4">
        <f t="shared" si="270"/>
        <v>2318556.6666666665</v>
      </c>
    </row>
    <row r="17336" spans="1:6" x14ac:dyDescent="0.3">
      <c r="A17336" t="s">
        <v>17877</v>
      </c>
      <c r="B17336">
        <v>1686080</v>
      </c>
      <c r="C17336">
        <v>2322160</v>
      </c>
      <c r="D17336">
        <v>0</v>
      </c>
      <c r="E17336">
        <v>2712119</v>
      </c>
      <c r="F17336" s="4">
        <f t="shared" si="270"/>
        <v>1678093</v>
      </c>
    </row>
    <row r="17337" spans="1:6" x14ac:dyDescent="0.3">
      <c r="A17337" t="s">
        <v>17878</v>
      </c>
      <c r="B17337">
        <v>0</v>
      </c>
      <c r="C17337">
        <v>0</v>
      </c>
      <c r="D17337">
        <v>517790</v>
      </c>
      <c r="E17337">
        <v>617890</v>
      </c>
      <c r="F17337" s="4">
        <f t="shared" si="270"/>
        <v>378560</v>
      </c>
    </row>
    <row r="17338" spans="1:6" x14ac:dyDescent="0.3">
      <c r="A17338" t="s">
        <v>17879</v>
      </c>
      <c r="B17338">
        <v>1199620</v>
      </c>
      <c r="C17338">
        <v>0</v>
      </c>
      <c r="D17338">
        <v>1171450</v>
      </c>
      <c r="E17338">
        <v>0</v>
      </c>
      <c r="F17338" s="4">
        <f t="shared" si="270"/>
        <v>390483.33333333331</v>
      </c>
    </row>
    <row r="17339" spans="1:6" x14ac:dyDescent="0.3">
      <c r="A17339" t="s">
        <v>17880</v>
      </c>
      <c r="B17339">
        <v>0</v>
      </c>
      <c r="C17339">
        <v>956100</v>
      </c>
      <c r="D17339">
        <v>333000</v>
      </c>
      <c r="E17339">
        <v>802620</v>
      </c>
      <c r="F17339" s="4">
        <f t="shared" si="270"/>
        <v>697240</v>
      </c>
    </row>
    <row r="17340" spans="1:6" x14ac:dyDescent="0.3">
      <c r="A17340" t="s">
        <v>17881</v>
      </c>
      <c r="B17340">
        <v>0</v>
      </c>
      <c r="C17340">
        <v>612000</v>
      </c>
      <c r="D17340">
        <v>0</v>
      </c>
      <c r="E17340">
        <v>0</v>
      </c>
      <c r="F17340" s="4">
        <f t="shared" si="270"/>
        <v>204000</v>
      </c>
    </row>
    <row r="17341" spans="1:6" x14ac:dyDescent="0.3">
      <c r="A17341" t="s">
        <v>17882</v>
      </c>
      <c r="B17341">
        <v>1026480</v>
      </c>
      <c r="C17341">
        <v>873510</v>
      </c>
      <c r="D17341">
        <v>0</v>
      </c>
      <c r="E17341">
        <v>1241020</v>
      </c>
      <c r="F17341" s="4">
        <f t="shared" si="270"/>
        <v>704843.33333333337</v>
      </c>
    </row>
    <row r="17342" spans="1:6" x14ac:dyDescent="0.3">
      <c r="A17342" t="s">
        <v>779</v>
      </c>
      <c r="B17342">
        <v>0</v>
      </c>
      <c r="C17342">
        <v>0</v>
      </c>
      <c r="D17342">
        <v>2132410</v>
      </c>
      <c r="E17342">
        <v>0</v>
      </c>
      <c r="F17342" s="4">
        <f t="shared" si="270"/>
        <v>710803.33333333337</v>
      </c>
    </row>
    <row r="17343" spans="1:6" x14ac:dyDescent="0.3">
      <c r="A17343" t="s">
        <v>17883</v>
      </c>
      <c r="B17343">
        <v>0</v>
      </c>
      <c r="C17343">
        <v>0</v>
      </c>
      <c r="D17343">
        <v>499720</v>
      </c>
      <c r="E17343">
        <v>0</v>
      </c>
      <c r="F17343" s="4">
        <f t="shared" si="270"/>
        <v>166573.33333333334</v>
      </c>
    </row>
    <row r="17344" spans="1:6" x14ac:dyDescent="0.3">
      <c r="A17344" t="s">
        <v>17884</v>
      </c>
      <c r="B17344">
        <v>704000</v>
      </c>
      <c r="C17344">
        <v>0</v>
      </c>
      <c r="D17344">
        <v>867200</v>
      </c>
      <c r="E17344">
        <v>529200</v>
      </c>
      <c r="F17344" s="4">
        <f t="shared" si="270"/>
        <v>465466.66666666669</v>
      </c>
    </row>
    <row r="17345" spans="1:6" x14ac:dyDescent="0.3">
      <c r="A17345" t="s">
        <v>17885</v>
      </c>
      <c r="B17345">
        <v>0</v>
      </c>
      <c r="C17345">
        <v>2083106</v>
      </c>
      <c r="D17345">
        <v>2033600</v>
      </c>
      <c r="E17345">
        <v>844610</v>
      </c>
      <c r="F17345" s="4">
        <f t="shared" si="270"/>
        <v>1653772</v>
      </c>
    </row>
    <row r="17346" spans="1:6" x14ac:dyDescent="0.3">
      <c r="A17346" t="s">
        <v>17886</v>
      </c>
      <c r="B17346">
        <v>932200</v>
      </c>
      <c r="C17346">
        <v>1506050</v>
      </c>
      <c r="D17346">
        <v>0</v>
      </c>
      <c r="E17346">
        <v>0</v>
      </c>
      <c r="F17346" s="4">
        <f t="shared" si="270"/>
        <v>502016.66666666669</v>
      </c>
    </row>
    <row r="17347" spans="1:6" x14ac:dyDescent="0.3">
      <c r="A17347" t="s">
        <v>17887</v>
      </c>
      <c r="B17347">
        <v>1110000</v>
      </c>
      <c r="C17347">
        <v>0</v>
      </c>
      <c r="D17347">
        <v>839440</v>
      </c>
      <c r="E17347">
        <v>770000</v>
      </c>
      <c r="F17347" s="4">
        <f t="shared" ref="F17347:F17410" si="271">SUM(C17347:E17347)/3</f>
        <v>536480</v>
      </c>
    </row>
    <row r="17348" spans="1:6" x14ac:dyDescent="0.3">
      <c r="A17348" t="s">
        <v>17888</v>
      </c>
      <c r="B17348">
        <v>723450</v>
      </c>
      <c r="C17348">
        <v>3649380</v>
      </c>
      <c r="D17348">
        <v>0</v>
      </c>
      <c r="E17348">
        <v>0</v>
      </c>
      <c r="F17348" s="4">
        <f t="shared" si="271"/>
        <v>1216460</v>
      </c>
    </row>
    <row r="17349" spans="1:6" x14ac:dyDescent="0.3">
      <c r="A17349" t="s">
        <v>17889</v>
      </c>
      <c r="B17349">
        <v>0</v>
      </c>
      <c r="C17349">
        <v>614350</v>
      </c>
      <c r="D17349">
        <v>0</v>
      </c>
      <c r="E17349">
        <v>0</v>
      </c>
      <c r="F17349" s="4">
        <f t="shared" si="271"/>
        <v>204783.33333333334</v>
      </c>
    </row>
    <row r="17350" spans="1:6" x14ac:dyDescent="0.3">
      <c r="A17350" t="s">
        <v>17890</v>
      </c>
      <c r="B17350">
        <v>0</v>
      </c>
      <c r="C17350">
        <v>2042040</v>
      </c>
      <c r="D17350">
        <v>0</v>
      </c>
      <c r="E17350">
        <v>0</v>
      </c>
      <c r="F17350" s="4">
        <f t="shared" si="271"/>
        <v>680680</v>
      </c>
    </row>
    <row r="17351" spans="1:6" x14ac:dyDescent="0.3">
      <c r="A17351" t="s">
        <v>17891</v>
      </c>
      <c r="B17351">
        <v>1358760</v>
      </c>
      <c r="C17351">
        <v>0</v>
      </c>
      <c r="D17351">
        <v>2019120</v>
      </c>
      <c r="E17351">
        <v>820500</v>
      </c>
      <c r="F17351" s="4">
        <f t="shared" si="271"/>
        <v>946540</v>
      </c>
    </row>
    <row r="17352" spans="1:6" x14ac:dyDescent="0.3">
      <c r="A17352" t="s">
        <v>17892</v>
      </c>
      <c r="B17352">
        <v>0</v>
      </c>
      <c r="C17352">
        <v>830000</v>
      </c>
      <c r="D17352">
        <v>791700</v>
      </c>
      <c r="E17352">
        <v>0</v>
      </c>
      <c r="F17352" s="4">
        <f t="shared" si="271"/>
        <v>540566.66666666663</v>
      </c>
    </row>
    <row r="17353" spans="1:6" x14ac:dyDescent="0.3">
      <c r="A17353" t="s">
        <v>17893</v>
      </c>
      <c r="B17353">
        <v>2468110</v>
      </c>
      <c r="C17353">
        <v>0</v>
      </c>
      <c r="D17353">
        <v>3726100</v>
      </c>
      <c r="E17353">
        <v>8050650</v>
      </c>
      <c r="F17353" s="4">
        <f t="shared" si="271"/>
        <v>3925583.3333333335</v>
      </c>
    </row>
    <row r="17354" spans="1:6" x14ac:dyDescent="0.3">
      <c r="A17354" t="s">
        <v>17894</v>
      </c>
      <c r="B17354">
        <v>0</v>
      </c>
      <c r="C17354">
        <v>0</v>
      </c>
      <c r="D17354">
        <v>309400</v>
      </c>
      <c r="E17354">
        <v>0</v>
      </c>
      <c r="F17354" s="4">
        <f t="shared" si="271"/>
        <v>103133.33333333333</v>
      </c>
    </row>
    <row r="17355" spans="1:6" x14ac:dyDescent="0.3">
      <c r="A17355" t="s">
        <v>17895</v>
      </c>
      <c r="B17355">
        <v>305760</v>
      </c>
      <c r="C17355">
        <v>0</v>
      </c>
      <c r="D17355">
        <v>0</v>
      </c>
      <c r="E17355">
        <v>386000</v>
      </c>
      <c r="F17355" s="4">
        <f t="shared" si="271"/>
        <v>128666.66666666667</v>
      </c>
    </row>
    <row r="17356" spans="1:6" x14ac:dyDescent="0.3">
      <c r="A17356" t="s">
        <v>615</v>
      </c>
      <c r="B17356">
        <v>256000</v>
      </c>
      <c r="C17356">
        <v>2154900</v>
      </c>
      <c r="D17356">
        <v>2040280</v>
      </c>
      <c r="E17356">
        <v>2106280</v>
      </c>
      <c r="F17356" s="4">
        <f t="shared" si="271"/>
        <v>2100486.6666666665</v>
      </c>
    </row>
    <row r="17357" spans="1:6" x14ac:dyDescent="0.3">
      <c r="A17357" t="s">
        <v>17896</v>
      </c>
      <c r="B17357">
        <v>0</v>
      </c>
      <c r="C17357">
        <v>996000</v>
      </c>
      <c r="D17357">
        <v>1127280</v>
      </c>
      <c r="E17357">
        <v>563200</v>
      </c>
      <c r="F17357" s="4">
        <f t="shared" si="271"/>
        <v>895493.33333333337</v>
      </c>
    </row>
    <row r="17358" spans="1:6" x14ac:dyDescent="0.3">
      <c r="A17358" t="s">
        <v>17897</v>
      </c>
      <c r="B17358">
        <v>1094960</v>
      </c>
      <c r="C17358">
        <v>2255680</v>
      </c>
      <c r="D17358">
        <v>2040620</v>
      </c>
      <c r="E17358">
        <v>2362620</v>
      </c>
      <c r="F17358" s="4">
        <f t="shared" si="271"/>
        <v>2219640</v>
      </c>
    </row>
    <row r="17359" spans="1:6" x14ac:dyDescent="0.3">
      <c r="A17359" t="s">
        <v>17898</v>
      </c>
      <c r="B17359">
        <v>806100</v>
      </c>
      <c r="C17359">
        <v>273000</v>
      </c>
      <c r="D17359">
        <v>0</v>
      </c>
      <c r="E17359">
        <v>0</v>
      </c>
      <c r="F17359" s="4">
        <f t="shared" si="271"/>
        <v>91000</v>
      </c>
    </row>
    <row r="17360" spans="1:6" x14ac:dyDescent="0.3">
      <c r="A17360" t="s">
        <v>17899</v>
      </c>
      <c r="B17360">
        <v>697500</v>
      </c>
      <c r="C17360">
        <v>0</v>
      </c>
      <c r="D17360">
        <v>906400</v>
      </c>
      <c r="E17360">
        <v>0</v>
      </c>
      <c r="F17360" s="4">
        <f t="shared" si="271"/>
        <v>302133.33333333331</v>
      </c>
    </row>
    <row r="17361" spans="1:6" x14ac:dyDescent="0.3">
      <c r="A17361" t="s">
        <v>17900</v>
      </c>
      <c r="B17361">
        <v>1203500</v>
      </c>
      <c r="C17361">
        <v>0</v>
      </c>
      <c r="D17361">
        <v>0</v>
      </c>
      <c r="E17361">
        <v>565920</v>
      </c>
      <c r="F17361" s="4">
        <f t="shared" si="271"/>
        <v>188640</v>
      </c>
    </row>
    <row r="17362" spans="1:6" x14ac:dyDescent="0.3">
      <c r="A17362" t="s">
        <v>17901</v>
      </c>
      <c r="B17362">
        <v>370000</v>
      </c>
      <c r="C17362">
        <v>0</v>
      </c>
      <c r="D17362">
        <v>339430</v>
      </c>
      <c r="E17362">
        <v>191100</v>
      </c>
      <c r="F17362" s="4">
        <f t="shared" si="271"/>
        <v>176843.33333333334</v>
      </c>
    </row>
    <row r="17363" spans="1:6" x14ac:dyDescent="0.3">
      <c r="A17363" t="s">
        <v>17902</v>
      </c>
      <c r="B17363">
        <v>0</v>
      </c>
      <c r="C17363">
        <v>968560</v>
      </c>
      <c r="D17363">
        <v>736200</v>
      </c>
      <c r="E17363">
        <v>655200</v>
      </c>
      <c r="F17363" s="4">
        <f t="shared" si="271"/>
        <v>786653.33333333337</v>
      </c>
    </row>
    <row r="17364" spans="1:6" x14ac:dyDescent="0.3">
      <c r="A17364" t="s">
        <v>17903</v>
      </c>
      <c r="B17364">
        <v>2117940</v>
      </c>
      <c r="C17364">
        <v>0</v>
      </c>
      <c r="D17364">
        <v>0</v>
      </c>
      <c r="E17364">
        <v>0</v>
      </c>
      <c r="F17364" s="4">
        <f t="shared" si="271"/>
        <v>0</v>
      </c>
    </row>
    <row r="17365" spans="1:6" x14ac:dyDescent="0.3">
      <c r="A17365" t="s">
        <v>17904</v>
      </c>
      <c r="B17365">
        <v>0</v>
      </c>
      <c r="C17365">
        <v>0</v>
      </c>
      <c r="D17365">
        <v>622200</v>
      </c>
      <c r="E17365">
        <v>0</v>
      </c>
      <c r="F17365" s="4">
        <f t="shared" si="271"/>
        <v>207400</v>
      </c>
    </row>
    <row r="17366" spans="1:6" x14ac:dyDescent="0.3">
      <c r="A17366" t="s">
        <v>17905</v>
      </c>
      <c r="B17366">
        <v>0</v>
      </c>
      <c r="C17366">
        <v>256000</v>
      </c>
      <c r="D17366">
        <v>2052260</v>
      </c>
      <c r="E17366">
        <v>1394720</v>
      </c>
      <c r="F17366" s="4">
        <f t="shared" si="271"/>
        <v>1234326.6666666667</v>
      </c>
    </row>
    <row r="17367" spans="1:6" x14ac:dyDescent="0.3">
      <c r="A17367" t="s">
        <v>17906</v>
      </c>
      <c r="B17367">
        <v>2116700</v>
      </c>
      <c r="C17367">
        <v>0</v>
      </c>
      <c r="D17367">
        <v>972400</v>
      </c>
      <c r="E17367">
        <v>0</v>
      </c>
      <c r="F17367" s="4">
        <f t="shared" si="271"/>
        <v>324133.33333333331</v>
      </c>
    </row>
    <row r="17368" spans="1:6" x14ac:dyDescent="0.3">
      <c r="A17368" t="s">
        <v>17907</v>
      </c>
      <c r="B17368">
        <v>0</v>
      </c>
      <c r="C17368">
        <v>597500</v>
      </c>
      <c r="D17368">
        <v>471380</v>
      </c>
      <c r="E17368">
        <v>729600</v>
      </c>
      <c r="F17368" s="4">
        <f t="shared" si="271"/>
        <v>599493.33333333337</v>
      </c>
    </row>
    <row r="17369" spans="1:6" x14ac:dyDescent="0.3">
      <c r="A17369" t="s">
        <v>17908</v>
      </c>
      <c r="B17369">
        <v>579800</v>
      </c>
      <c r="C17369">
        <v>760000</v>
      </c>
      <c r="D17369">
        <v>1022070</v>
      </c>
      <c r="E17369">
        <v>2453680</v>
      </c>
      <c r="F17369" s="4">
        <f t="shared" si="271"/>
        <v>1411916.6666666667</v>
      </c>
    </row>
    <row r="17370" spans="1:6" x14ac:dyDescent="0.3">
      <c r="A17370" t="s">
        <v>17909</v>
      </c>
      <c r="B17370">
        <v>0</v>
      </c>
      <c r="C17370">
        <v>230000</v>
      </c>
      <c r="D17370">
        <v>0</v>
      </c>
      <c r="E17370">
        <v>0</v>
      </c>
      <c r="F17370" s="4">
        <f t="shared" si="271"/>
        <v>76666.666666666672</v>
      </c>
    </row>
    <row r="17371" spans="1:6" x14ac:dyDescent="0.3">
      <c r="A17371" t="s">
        <v>17910</v>
      </c>
      <c r="B17371">
        <v>1548880</v>
      </c>
      <c r="C17371">
        <v>0</v>
      </c>
      <c r="D17371">
        <v>1357200</v>
      </c>
      <c r="E17371">
        <v>0</v>
      </c>
      <c r="F17371" s="4">
        <f t="shared" si="271"/>
        <v>452400</v>
      </c>
    </row>
    <row r="17372" spans="1:6" x14ac:dyDescent="0.3">
      <c r="A17372" t="s">
        <v>17911</v>
      </c>
      <c r="B17372">
        <v>47598250</v>
      </c>
      <c r="C17372">
        <v>20468450</v>
      </c>
      <c r="D17372">
        <v>49728000</v>
      </c>
      <c r="E17372">
        <v>20259500</v>
      </c>
      <c r="F17372" s="4">
        <f t="shared" si="271"/>
        <v>30151983.333333332</v>
      </c>
    </row>
    <row r="17373" spans="1:6" x14ac:dyDescent="0.3">
      <c r="A17373" t="s">
        <v>17912</v>
      </c>
      <c r="B17373">
        <v>0</v>
      </c>
      <c r="C17373">
        <v>4128250</v>
      </c>
      <c r="D17373">
        <v>0</v>
      </c>
      <c r="E17373">
        <v>0</v>
      </c>
      <c r="F17373" s="4">
        <f t="shared" si="271"/>
        <v>1376083.3333333333</v>
      </c>
    </row>
    <row r="17374" spans="1:6" x14ac:dyDescent="0.3">
      <c r="A17374" t="s">
        <v>17913</v>
      </c>
      <c r="B17374">
        <v>601240</v>
      </c>
      <c r="C17374">
        <v>465550</v>
      </c>
      <c r="D17374">
        <v>621710</v>
      </c>
      <c r="E17374">
        <v>728680</v>
      </c>
      <c r="F17374" s="4">
        <f t="shared" si="271"/>
        <v>605313.33333333337</v>
      </c>
    </row>
    <row r="17375" spans="1:6" x14ac:dyDescent="0.3">
      <c r="A17375" t="s">
        <v>17914</v>
      </c>
      <c r="B17375">
        <v>0</v>
      </c>
      <c r="C17375">
        <v>0</v>
      </c>
      <c r="D17375">
        <v>4171810</v>
      </c>
      <c r="E17375">
        <v>0</v>
      </c>
      <c r="F17375" s="4">
        <f t="shared" si="271"/>
        <v>1390603.3333333333</v>
      </c>
    </row>
    <row r="17376" spans="1:6" x14ac:dyDescent="0.3">
      <c r="A17376" t="s">
        <v>17915</v>
      </c>
      <c r="B17376">
        <v>573300</v>
      </c>
      <c r="C17376">
        <v>2431480</v>
      </c>
      <c r="D17376">
        <v>2170120</v>
      </c>
      <c r="E17376">
        <v>2315980</v>
      </c>
      <c r="F17376" s="4">
        <f t="shared" si="271"/>
        <v>2305860</v>
      </c>
    </row>
    <row r="17377" spans="1:6" x14ac:dyDescent="0.3">
      <c r="A17377" t="s">
        <v>17916</v>
      </c>
      <c r="B17377">
        <v>382200</v>
      </c>
      <c r="C17377">
        <v>0</v>
      </c>
      <c r="D17377">
        <v>264000</v>
      </c>
      <c r="E17377">
        <v>234600</v>
      </c>
      <c r="F17377" s="4">
        <f t="shared" si="271"/>
        <v>166200</v>
      </c>
    </row>
    <row r="17378" spans="1:6" x14ac:dyDescent="0.3">
      <c r="A17378" t="s">
        <v>17917</v>
      </c>
      <c r="B17378">
        <v>433160</v>
      </c>
      <c r="C17378">
        <v>2888550</v>
      </c>
      <c r="D17378">
        <v>2102920</v>
      </c>
      <c r="E17378">
        <v>3096120</v>
      </c>
      <c r="F17378" s="4">
        <f t="shared" si="271"/>
        <v>2695863.3333333335</v>
      </c>
    </row>
    <row r="17379" spans="1:6" x14ac:dyDescent="0.3">
      <c r="A17379" t="s">
        <v>17918</v>
      </c>
      <c r="B17379">
        <v>0</v>
      </c>
      <c r="C17379">
        <v>0</v>
      </c>
      <c r="D17379">
        <v>721400</v>
      </c>
      <c r="E17379">
        <v>0</v>
      </c>
      <c r="F17379" s="4">
        <f t="shared" si="271"/>
        <v>240466.66666666666</v>
      </c>
    </row>
    <row r="17380" spans="1:6" x14ac:dyDescent="0.3">
      <c r="A17380" t="s">
        <v>17919</v>
      </c>
      <c r="B17380">
        <v>6487220</v>
      </c>
      <c r="C17380">
        <v>2453610</v>
      </c>
      <c r="D17380">
        <v>6283800</v>
      </c>
      <c r="E17380">
        <v>2055560</v>
      </c>
      <c r="F17380" s="4">
        <f t="shared" si="271"/>
        <v>3597656.6666666665</v>
      </c>
    </row>
    <row r="17381" spans="1:6" x14ac:dyDescent="0.3">
      <c r="A17381" t="s">
        <v>17920</v>
      </c>
      <c r="B17381">
        <v>1094350</v>
      </c>
      <c r="C17381">
        <v>1698400</v>
      </c>
      <c r="D17381">
        <v>1077200</v>
      </c>
      <c r="E17381">
        <v>0</v>
      </c>
      <c r="F17381" s="4">
        <f t="shared" si="271"/>
        <v>925200</v>
      </c>
    </row>
    <row r="17382" spans="1:6" x14ac:dyDescent="0.3">
      <c r="A17382" t="s">
        <v>17921</v>
      </c>
      <c r="B17382">
        <v>663950</v>
      </c>
      <c r="C17382">
        <v>0</v>
      </c>
      <c r="D17382">
        <v>0</v>
      </c>
      <c r="E17382">
        <v>0</v>
      </c>
      <c r="F17382" s="4">
        <f t="shared" si="271"/>
        <v>0</v>
      </c>
    </row>
    <row r="17383" spans="1:6" x14ac:dyDescent="0.3">
      <c r="A17383" t="s">
        <v>17922</v>
      </c>
      <c r="B17383">
        <v>230000</v>
      </c>
      <c r="C17383">
        <v>0</v>
      </c>
      <c r="D17383">
        <v>0</v>
      </c>
      <c r="E17383">
        <v>0</v>
      </c>
      <c r="F17383" s="4">
        <f t="shared" si="271"/>
        <v>0</v>
      </c>
    </row>
    <row r="17384" spans="1:6" x14ac:dyDescent="0.3">
      <c r="A17384" t="s">
        <v>17923</v>
      </c>
      <c r="B17384">
        <v>0</v>
      </c>
      <c r="C17384">
        <v>0</v>
      </c>
      <c r="D17384">
        <v>531440</v>
      </c>
      <c r="E17384">
        <v>425700</v>
      </c>
      <c r="F17384" s="4">
        <f t="shared" si="271"/>
        <v>319046.66666666669</v>
      </c>
    </row>
    <row r="17385" spans="1:6" x14ac:dyDescent="0.3">
      <c r="A17385" t="s">
        <v>17924</v>
      </c>
      <c r="B17385">
        <v>740000</v>
      </c>
      <c r="C17385">
        <v>0</v>
      </c>
      <c r="D17385">
        <v>0</v>
      </c>
      <c r="E17385">
        <v>0</v>
      </c>
      <c r="F17385" s="4">
        <f t="shared" si="271"/>
        <v>0</v>
      </c>
    </row>
    <row r="17386" spans="1:6" x14ac:dyDescent="0.3">
      <c r="A17386" t="s">
        <v>17925</v>
      </c>
      <c r="B17386">
        <v>160000</v>
      </c>
      <c r="C17386">
        <v>0</v>
      </c>
      <c r="D17386">
        <v>795190</v>
      </c>
      <c r="E17386">
        <v>576940</v>
      </c>
      <c r="F17386" s="4">
        <f t="shared" si="271"/>
        <v>457376.66666666669</v>
      </c>
    </row>
    <row r="17387" spans="1:6" x14ac:dyDescent="0.3">
      <c r="A17387" t="s">
        <v>17926</v>
      </c>
      <c r="B17387">
        <v>0</v>
      </c>
      <c r="C17387">
        <v>3466870</v>
      </c>
      <c r="D17387">
        <v>2262980</v>
      </c>
      <c r="E17387">
        <v>0</v>
      </c>
      <c r="F17387" s="4">
        <f t="shared" si="271"/>
        <v>1909950</v>
      </c>
    </row>
    <row r="17388" spans="1:6" x14ac:dyDescent="0.3">
      <c r="A17388" t="s">
        <v>17927</v>
      </c>
      <c r="B17388">
        <v>5324610</v>
      </c>
      <c r="C17388">
        <v>6662900</v>
      </c>
      <c r="D17388">
        <v>7609110</v>
      </c>
      <c r="E17388">
        <v>7995670</v>
      </c>
      <c r="F17388" s="4">
        <f t="shared" si="271"/>
        <v>7422560</v>
      </c>
    </row>
    <row r="17389" spans="1:6" x14ac:dyDescent="0.3">
      <c r="A17389" t="s">
        <v>17928</v>
      </c>
      <c r="B17389">
        <v>0</v>
      </c>
      <c r="C17389">
        <v>453200</v>
      </c>
      <c r="D17389">
        <v>365000</v>
      </c>
      <c r="E17389">
        <v>453280</v>
      </c>
      <c r="F17389" s="4">
        <f t="shared" si="271"/>
        <v>423826.66666666669</v>
      </c>
    </row>
    <row r="17390" spans="1:6" x14ac:dyDescent="0.3">
      <c r="A17390" t="s">
        <v>17929</v>
      </c>
      <c r="B17390">
        <v>755020</v>
      </c>
      <c r="C17390">
        <v>256000</v>
      </c>
      <c r="D17390">
        <v>730000</v>
      </c>
      <c r="E17390">
        <v>608900</v>
      </c>
      <c r="F17390" s="4">
        <f t="shared" si="271"/>
        <v>531633.33333333337</v>
      </c>
    </row>
    <row r="17391" spans="1:6" x14ac:dyDescent="0.3">
      <c r="A17391" t="s">
        <v>17930</v>
      </c>
      <c r="B17391">
        <v>825980</v>
      </c>
      <c r="C17391">
        <v>1703670</v>
      </c>
      <c r="D17391">
        <v>0</v>
      </c>
      <c r="E17391">
        <v>886500</v>
      </c>
      <c r="F17391" s="4">
        <f t="shared" si="271"/>
        <v>863390</v>
      </c>
    </row>
    <row r="17392" spans="1:6" x14ac:dyDescent="0.3">
      <c r="A17392" t="s">
        <v>17931</v>
      </c>
      <c r="B17392">
        <v>2021800</v>
      </c>
      <c r="C17392">
        <v>0</v>
      </c>
      <c r="D17392">
        <v>3700000</v>
      </c>
      <c r="E17392">
        <v>450560</v>
      </c>
      <c r="F17392" s="4">
        <f t="shared" si="271"/>
        <v>1383520</v>
      </c>
    </row>
    <row r="17393" spans="1:6" x14ac:dyDescent="0.3">
      <c r="A17393" t="s">
        <v>996</v>
      </c>
      <c r="B17393">
        <v>0</v>
      </c>
      <c r="C17393">
        <v>1320740</v>
      </c>
      <c r="D17393">
        <v>508300</v>
      </c>
      <c r="E17393">
        <v>1348250</v>
      </c>
      <c r="F17393" s="4">
        <f t="shared" si="271"/>
        <v>1059096.6666666667</v>
      </c>
    </row>
    <row r="17394" spans="1:6" x14ac:dyDescent="0.3">
      <c r="A17394" t="s">
        <v>17932</v>
      </c>
      <c r="B17394">
        <v>4389930</v>
      </c>
      <c r="C17394">
        <v>6683410</v>
      </c>
      <c r="D17394">
        <v>4288470</v>
      </c>
      <c r="E17394">
        <v>9446860</v>
      </c>
      <c r="F17394" s="4">
        <f t="shared" si="271"/>
        <v>6806246.666666667</v>
      </c>
    </row>
    <row r="17395" spans="1:6" x14ac:dyDescent="0.3">
      <c r="A17395" t="s">
        <v>17933</v>
      </c>
      <c r="B17395">
        <v>1679060</v>
      </c>
      <c r="C17395">
        <v>0</v>
      </c>
      <c r="D17395">
        <v>790420</v>
      </c>
      <c r="E17395">
        <v>0</v>
      </c>
      <c r="F17395" s="4">
        <f t="shared" si="271"/>
        <v>263473.33333333331</v>
      </c>
    </row>
    <row r="17396" spans="1:6" x14ac:dyDescent="0.3">
      <c r="A17396" t="s">
        <v>17934</v>
      </c>
      <c r="B17396">
        <v>2119420</v>
      </c>
      <c r="C17396">
        <v>438240</v>
      </c>
      <c r="D17396">
        <v>436800</v>
      </c>
      <c r="E17396">
        <v>911200</v>
      </c>
      <c r="F17396" s="4">
        <f t="shared" si="271"/>
        <v>595413.33333333337</v>
      </c>
    </row>
    <row r="17397" spans="1:6" x14ac:dyDescent="0.3">
      <c r="A17397" t="s">
        <v>17935</v>
      </c>
      <c r="B17397">
        <v>459550</v>
      </c>
      <c r="C17397">
        <v>5416430</v>
      </c>
      <c r="D17397">
        <v>1990170</v>
      </c>
      <c r="E17397">
        <v>2663220</v>
      </c>
      <c r="F17397" s="4">
        <f t="shared" si="271"/>
        <v>3356606.6666666665</v>
      </c>
    </row>
    <row r="17398" spans="1:6" x14ac:dyDescent="0.3">
      <c r="A17398" t="s">
        <v>17936</v>
      </c>
      <c r="B17398">
        <v>1045000</v>
      </c>
      <c r="C17398">
        <v>0</v>
      </c>
      <c r="D17398">
        <v>0</v>
      </c>
      <c r="E17398">
        <v>0</v>
      </c>
      <c r="F17398" s="4">
        <f t="shared" si="271"/>
        <v>0</v>
      </c>
    </row>
    <row r="17399" spans="1:6" x14ac:dyDescent="0.3">
      <c r="A17399" t="s">
        <v>17937</v>
      </c>
      <c r="B17399">
        <v>0</v>
      </c>
      <c r="C17399">
        <v>0</v>
      </c>
      <c r="D17399">
        <v>2486760</v>
      </c>
      <c r="E17399">
        <v>0</v>
      </c>
      <c r="F17399" s="4">
        <f t="shared" si="271"/>
        <v>828920</v>
      </c>
    </row>
    <row r="17400" spans="1:6" x14ac:dyDescent="0.3">
      <c r="A17400" t="s">
        <v>17938</v>
      </c>
      <c r="B17400">
        <v>2036580</v>
      </c>
      <c r="C17400">
        <v>2031120</v>
      </c>
      <c r="D17400">
        <v>2141080</v>
      </c>
      <c r="E17400">
        <v>2151120</v>
      </c>
      <c r="F17400" s="4">
        <f t="shared" si="271"/>
        <v>2107773.3333333335</v>
      </c>
    </row>
    <row r="17401" spans="1:6" x14ac:dyDescent="0.3">
      <c r="A17401" t="s">
        <v>17939</v>
      </c>
      <c r="B17401">
        <v>2918990</v>
      </c>
      <c r="C17401">
        <v>5215720</v>
      </c>
      <c r="D17401">
        <v>7637750</v>
      </c>
      <c r="E17401">
        <v>3079450</v>
      </c>
      <c r="F17401" s="4">
        <f t="shared" si="271"/>
        <v>5310973.333333333</v>
      </c>
    </row>
    <row r="17402" spans="1:6" x14ac:dyDescent="0.3">
      <c r="A17402" t="s">
        <v>17940</v>
      </c>
      <c r="B17402">
        <v>1149330</v>
      </c>
      <c r="C17402">
        <v>506640</v>
      </c>
      <c r="D17402">
        <v>0</v>
      </c>
      <c r="E17402">
        <v>2560020</v>
      </c>
      <c r="F17402" s="4">
        <f t="shared" si="271"/>
        <v>1022220</v>
      </c>
    </row>
    <row r="17403" spans="1:6" x14ac:dyDescent="0.3">
      <c r="A17403" t="s">
        <v>17941</v>
      </c>
      <c r="B17403">
        <v>3838820</v>
      </c>
      <c r="C17403">
        <v>6908840</v>
      </c>
      <c r="D17403">
        <v>8489870</v>
      </c>
      <c r="E17403">
        <v>4378250</v>
      </c>
      <c r="F17403" s="4">
        <f t="shared" si="271"/>
        <v>6592320</v>
      </c>
    </row>
    <row r="17404" spans="1:6" x14ac:dyDescent="0.3">
      <c r="A17404" t="s">
        <v>17942</v>
      </c>
      <c r="B17404">
        <v>764400</v>
      </c>
      <c r="C17404">
        <v>981520</v>
      </c>
      <c r="D17404">
        <v>2112270</v>
      </c>
      <c r="E17404">
        <v>3253320</v>
      </c>
      <c r="F17404" s="4">
        <f t="shared" si="271"/>
        <v>2115703.3333333335</v>
      </c>
    </row>
    <row r="17405" spans="1:6" x14ac:dyDescent="0.3">
      <c r="A17405" t="s">
        <v>17943</v>
      </c>
      <c r="B17405">
        <v>2990750</v>
      </c>
      <c r="C17405">
        <v>5184010</v>
      </c>
      <c r="D17405">
        <v>6530050</v>
      </c>
      <c r="E17405">
        <v>7515360</v>
      </c>
      <c r="F17405" s="4">
        <f t="shared" si="271"/>
        <v>6409806.666666667</v>
      </c>
    </row>
    <row r="17406" spans="1:6" x14ac:dyDescent="0.3">
      <c r="A17406" t="s">
        <v>17944</v>
      </c>
      <c r="B17406">
        <v>5842690</v>
      </c>
      <c r="C17406">
        <v>8501190</v>
      </c>
      <c r="D17406">
        <v>13692170</v>
      </c>
      <c r="E17406">
        <v>7588090</v>
      </c>
      <c r="F17406" s="4">
        <f t="shared" si="271"/>
        <v>9927150</v>
      </c>
    </row>
    <row r="17407" spans="1:6" x14ac:dyDescent="0.3">
      <c r="A17407" t="s">
        <v>17945</v>
      </c>
      <c r="B17407">
        <v>0</v>
      </c>
      <c r="C17407">
        <v>291200</v>
      </c>
      <c r="D17407">
        <v>804000</v>
      </c>
      <c r="E17407">
        <v>718900</v>
      </c>
      <c r="F17407" s="4">
        <f t="shared" si="271"/>
        <v>604700</v>
      </c>
    </row>
    <row r="17408" spans="1:6" x14ac:dyDescent="0.3">
      <c r="A17408" t="s">
        <v>17946</v>
      </c>
      <c r="B17408">
        <v>0</v>
      </c>
      <c r="C17408">
        <v>391300</v>
      </c>
      <c r="D17408">
        <v>409500</v>
      </c>
      <c r="E17408">
        <v>370000</v>
      </c>
      <c r="F17408" s="4">
        <f t="shared" si="271"/>
        <v>390266.66666666669</v>
      </c>
    </row>
    <row r="17409" spans="1:6" x14ac:dyDescent="0.3">
      <c r="A17409" t="s">
        <v>17947</v>
      </c>
      <c r="B17409">
        <v>1190790</v>
      </c>
      <c r="C17409">
        <v>1079260</v>
      </c>
      <c r="D17409">
        <v>1221220</v>
      </c>
      <c r="E17409">
        <v>999180</v>
      </c>
      <c r="F17409" s="4">
        <f t="shared" si="271"/>
        <v>1099886.6666666667</v>
      </c>
    </row>
    <row r="17410" spans="1:6" x14ac:dyDescent="0.3">
      <c r="A17410" t="s">
        <v>17948</v>
      </c>
      <c r="B17410">
        <v>0</v>
      </c>
      <c r="C17410">
        <v>402220</v>
      </c>
      <c r="D17410">
        <v>1195380</v>
      </c>
      <c r="E17410">
        <v>0</v>
      </c>
      <c r="F17410" s="4">
        <f t="shared" si="271"/>
        <v>532533.33333333337</v>
      </c>
    </row>
    <row r="17411" spans="1:6" x14ac:dyDescent="0.3">
      <c r="A17411" t="s">
        <v>17949</v>
      </c>
      <c r="B17411">
        <v>1047020</v>
      </c>
      <c r="C17411">
        <v>643000</v>
      </c>
      <c r="D17411">
        <v>462600</v>
      </c>
      <c r="E17411">
        <v>386000</v>
      </c>
      <c r="F17411" s="4">
        <f t="shared" ref="F17411:F17474" si="272">SUM(C17411:E17411)/3</f>
        <v>497200</v>
      </c>
    </row>
    <row r="17412" spans="1:6" x14ac:dyDescent="0.3">
      <c r="A17412" t="s">
        <v>17950</v>
      </c>
      <c r="B17412">
        <v>803680</v>
      </c>
      <c r="C17412">
        <v>936260</v>
      </c>
      <c r="D17412">
        <v>0</v>
      </c>
      <c r="E17412">
        <v>1484030</v>
      </c>
      <c r="F17412" s="4">
        <f t="shared" si="272"/>
        <v>806763.33333333337</v>
      </c>
    </row>
    <row r="17413" spans="1:6" x14ac:dyDescent="0.3">
      <c r="A17413" t="s">
        <v>17951</v>
      </c>
      <c r="B17413">
        <v>370000</v>
      </c>
      <c r="C17413">
        <v>0</v>
      </c>
      <c r="D17413">
        <v>234600</v>
      </c>
      <c r="E17413">
        <v>751820</v>
      </c>
      <c r="F17413" s="4">
        <f t="shared" si="272"/>
        <v>328806.66666666669</v>
      </c>
    </row>
    <row r="17414" spans="1:6" x14ac:dyDescent="0.3">
      <c r="A17414" t="s">
        <v>17952</v>
      </c>
      <c r="B17414">
        <v>964000</v>
      </c>
      <c r="C17414">
        <v>2006150</v>
      </c>
      <c r="D17414">
        <v>2022660</v>
      </c>
      <c r="E17414">
        <v>0</v>
      </c>
      <c r="F17414" s="4">
        <f t="shared" si="272"/>
        <v>1342936.6666666667</v>
      </c>
    </row>
    <row r="17415" spans="1:6" x14ac:dyDescent="0.3">
      <c r="A17415" t="s">
        <v>17953</v>
      </c>
      <c r="B17415">
        <v>0</v>
      </c>
      <c r="C17415">
        <v>219120</v>
      </c>
      <c r="D17415">
        <v>1090720</v>
      </c>
      <c r="E17415">
        <v>1826160</v>
      </c>
      <c r="F17415" s="4">
        <f t="shared" si="272"/>
        <v>1045333.3333333334</v>
      </c>
    </row>
    <row r="17416" spans="1:6" x14ac:dyDescent="0.3">
      <c r="A17416" t="s">
        <v>17954</v>
      </c>
      <c r="B17416">
        <v>0</v>
      </c>
      <c r="C17416">
        <v>1960770</v>
      </c>
      <c r="D17416">
        <v>855760</v>
      </c>
      <c r="E17416">
        <v>800800</v>
      </c>
      <c r="F17416" s="4">
        <f t="shared" si="272"/>
        <v>1205776.6666666667</v>
      </c>
    </row>
    <row r="17417" spans="1:6" x14ac:dyDescent="0.3">
      <c r="A17417" t="s">
        <v>17955</v>
      </c>
      <c r="B17417">
        <v>355810</v>
      </c>
      <c r="C17417">
        <v>0</v>
      </c>
      <c r="D17417">
        <v>0</v>
      </c>
      <c r="E17417">
        <v>0</v>
      </c>
      <c r="F17417" s="4">
        <f t="shared" si="272"/>
        <v>0</v>
      </c>
    </row>
    <row r="17418" spans="1:6" x14ac:dyDescent="0.3">
      <c r="A17418" t="s">
        <v>17956</v>
      </c>
      <c r="B17418">
        <v>2517060</v>
      </c>
      <c r="C17418">
        <v>2513420</v>
      </c>
      <c r="D17418">
        <v>4153890</v>
      </c>
      <c r="E17418">
        <v>2064980</v>
      </c>
      <c r="F17418" s="4">
        <f t="shared" si="272"/>
        <v>2910763.3333333335</v>
      </c>
    </row>
    <row r="17419" spans="1:6" x14ac:dyDescent="0.3">
      <c r="A17419" t="s">
        <v>17957</v>
      </c>
      <c r="B17419">
        <v>240240</v>
      </c>
      <c r="C17419">
        <v>1563330</v>
      </c>
      <c r="D17419">
        <v>1601600</v>
      </c>
      <c r="E17419">
        <v>367800</v>
      </c>
      <c r="F17419" s="4">
        <f t="shared" si="272"/>
        <v>1177576.6666666667</v>
      </c>
    </row>
    <row r="17420" spans="1:6" x14ac:dyDescent="0.3">
      <c r="A17420" t="s">
        <v>17958</v>
      </c>
      <c r="B17420">
        <v>2142700</v>
      </c>
      <c r="C17420">
        <v>2130310</v>
      </c>
      <c r="D17420">
        <v>1815080</v>
      </c>
      <c r="E17420">
        <v>2290540</v>
      </c>
      <c r="F17420" s="4">
        <f t="shared" si="272"/>
        <v>2078643.3333333333</v>
      </c>
    </row>
    <row r="17421" spans="1:6" x14ac:dyDescent="0.3">
      <c r="A17421" t="s">
        <v>17959</v>
      </c>
      <c r="B17421">
        <v>0</v>
      </c>
      <c r="C17421">
        <v>536900</v>
      </c>
      <c r="D17421">
        <v>234600</v>
      </c>
      <c r="E17421">
        <v>0</v>
      </c>
      <c r="F17421" s="4">
        <f t="shared" si="272"/>
        <v>257166.66666666666</v>
      </c>
    </row>
    <row r="17422" spans="1:6" x14ac:dyDescent="0.3">
      <c r="A17422" t="s">
        <v>17960</v>
      </c>
      <c r="B17422">
        <v>0</v>
      </c>
      <c r="C17422">
        <v>0</v>
      </c>
      <c r="D17422">
        <v>191100</v>
      </c>
      <c r="E17422">
        <v>0</v>
      </c>
      <c r="F17422" s="4">
        <f t="shared" si="272"/>
        <v>63700</v>
      </c>
    </row>
    <row r="17423" spans="1:6" x14ac:dyDescent="0.3">
      <c r="A17423" t="s">
        <v>17961</v>
      </c>
      <c r="B17423">
        <v>0</v>
      </c>
      <c r="C17423">
        <v>2826740</v>
      </c>
      <c r="D17423">
        <v>0</v>
      </c>
      <c r="E17423">
        <v>1532900</v>
      </c>
      <c r="F17423" s="4">
        <f t="shared" si="272"/>
        <v>1453213.3333333333</v>
      </c>
    </row>
    <row r="17424" spans="1:6" x14ac:dyDescent="0.3">
      <c r="A17424" t="s">
        <v>17962</v>
      </c>
      <c r="B17424">
        <v>678860</v>
      </c>
      <c r="C17424">
        <v>0</v>
      </c>
      <c r="D17424">
        <v>0</v>
      </c>
      <c r="E17424">
        <v>0</v>
      </c>
      <c r="F17424" s="4">
        <f t="shared" si="272"/>
        <v>0</v>
      </c>
    </row>
    <row r="17425" spans="1:6" x14ac:dyDescent="0.3">
      <c r="A17425" t="s">
        <v>17963</v>
      </c>
      <c r="B17425">
        <v>4883520</v>
      </c>
      <c r="C17425">
        <v>3485210</v>
      </c>
      <c r="D17425">
        <v>3745100</v>
      </c>
      <c r="E17425">
        <v>4663330</v>
      </c>
      <c r="F17425" s="4">
        <f t="shared" si="272"/>
        <v>3964546.6666666665</v>
      </c>
    </row>
    <row r="17426" spans="1:6" x14ac:dyDescent="0.3">
      <c r="A17426" t="s">
        <v>17964</v>
      </c>
      <c r="B17426">
        <v>2146690</v>
      </c>
      <c r="C17426">
        <v>2247250</v>
      </c>
      <c r="D17426">
        <v>2113360</v>
      </c>
      <c r="E17426">
        <v>5079800</v>
      </c>
      <c r="F17426" s="4">
        <f t="shared" si="272"/>
        <v>3146803.3333333335</v>
      </c>
    </row>
    <row r="17427" spans="1:6" x14ac:dyDescent="0.3">
      <c r="A17427" t="s">
        <v>17965</v>
      </c>
      <c r="B17427">
        <v>3348080</v>
      </c>
      <c r="C17427">
        <v>7315800</v>
      </c>
      <c r="D17427">
        <v>9441800</v>
      </c>
      <c r="E17427">
        <v>6258740</v>
      </c>
      <c r="F17427" s="4">
        <f t="shared" si="272"/>
        <v>7672113.333333333</v>
      </c>
    </row>
    <row r="17428" spans="1:6" x14ac:dyDescent="0.3">
      <c r="A17428" t="s">
        <v>17966</v>
      </c>
      <c r="B17428">
        <v>256000</v>
      </c>
      <c r="C17428">
        <v>0</v>
      </c>
      <c r="D17428">
        <v>397800</v>
      </c>
      <c r="E17428">
        <v>0</v>
      </c>
      <c r="F17428" s="4">
        <f t="shared" si="272"/>
        <v>132600</v>
      </c>
    </row>
    <row r="17429" spans="1:6" x14ac:dyDescent="0.3">
      <c r="A17429" t="s">
        <v>17967</v>
      </c>
      <c r="B17429">
        <v>512000</v>
      </c>
      <c r="C17429">
        <v>3338500</v>
      </c>
      <c r="D17429">
        <v>3269579</v>
      </c>
      <c r="E17429">
        <v>820000</v>
      </c>
      <c r="F17429" s="4">
        <f t="shared" si="272"/>
        <v>2476026.3333333335</v>
      </c>
    </row>
    <row r="17430" spans="1:6" x14ac:dyDescent="0.3">
      <c r="A17430" t="s">
        <v>17968</v>
      </c>
      <c r="B17430">
        <v>2975990</v>
      </c>
      <c r="C17430">
        <v>6788940</v>
      </c>
      <c r="D17430">
        <v>4100460</v>
      </c>
      <c r="E17430">
        <v>2029380</v>
      </c>
      <c r="F17430" s="4">
        <f t="shared" si="272"/>
        <v>4306260</v>
      </c>
    </row>
    <row r="17431" spans="1:6" x14ac:dyDescent="0.3">
      <c r="A17431" t="s">
        <v>17969</v>
      </c>
      <c r="B17431">
        <v>898000</v>
      </c>
      <c r="C17431">
        <v>823200</v>
      </c>
      <c r="D17431">
        <v>370000</v>
      </c>
      <c r="E17431">
        <v>1878920</v>
      </c>
      <c r="F17431" s="4">
        <f t="shared" si="272"/>
        <v>1024040</v>
      </c>
    </row>
    <row r="17432" spans="1:6" x14ac:dyDescent="0.3">
      <c r="A17432" t="s">
        <v>17970</v>
      </c>
      <c r="B17432">
        <v>2391510</v>
      </c>
      <c r="C17432">
        <v>7738650</v>
      </c>
      <c r="D17432">
        <v>6515830</v>
      </c>
      <c r="E17432">
        <v>2827650</v>
      </c>
      <c r="F17432" s="4">
        <f t="shared" si="272"/>
        <v>5694043.333333333</v>
      </c>
    </row>
    <row r="17433" spans="1:6" x14ac:dyDescent="0.3">
      <c r="A17433" t="s">
        <v>17971</v>
      </c>
      <c r="B17433">
        <v>504000</v>
      </c>
      <c r="C17433">
        <v>0</v>
      </c>
      <c r="D17433">
        <v>0</v>
      </c>
      <c r="E17433">
        <v>0</v>
      </c>
      <c r="F17433" s="4">
        <f t="shared" si="272"/>
        <v>0</v>
      </c>
    </row>
    <row r="17434" spans="1:6" x14ac:dyDescent="0.3">
      <c r="A17434" t="s">
        <v>17972</v>
      </c>
      <c r="B17434">
        <v>1905360</v>
      </c>
      <c r="C17434">
        <v>2113640</v>
      </c>
      <c r="D17434">
        <v>0</v>
      </c>
      <c r="E17434">
        <v>2185980</v>
      </c>
      <c r="F17434" s="4">
        <f t="shared" si="272"/>
        <v>1433206.6666666667</v>
      </c>
    </row>
    <row r="17435" spans="1:6" x14ac:dyDescent="0.3">
      <c r="A17435" t="s">
        <v>17973</v>
      </c>
      <c r="B17435">
        <v>4180540</v>
      </c>
      <c r="C17435">
        <v>1825460</v>
      </c>
      <c r="D17435">
        <v>3648470</v>
      </c>
      <c r="E17435">
        <v>5326320</v>
      </c>
      <c r="F17435" s="4">
        <f t="shared" si="272"/>
        <v>3600083.3333333335</v>
      </c>
    </row>
    <row r="17436" spans="1:6" x14ac:dyDescent="0.3">
      <c r="A17436" t="s">
        <v>17974</v>
      </c>
      <c r="B17436">
        <v>0</v>
      </c>
      <c r="C17436">
        <v>1214850</v>
      </c>
      <c r="D17436">
        <v>0</v>
      </c>
      <c r="E17436">
        <v>0</v>
      </c>
      <c r="F17436" s="4">
        <f t="shared" si="272"/>
        <v>404950</v>
      </c>
    </row>
    <row r="17437" spans="1:6" x14ac:dyDescent="0.3">
      <c r="A17437" t="s">
        <v>17975</v>
      </c>
      <c r="B17437">
        <v>0</v>
      </c>
      <c r="C17437">
        <v>568900</v>
      </c>
      <c r="D17437">
        <v>0</v>
      </c>
      <c r="E17437">
        <v>0</v>
      </c>
      <c r="F17437" s="4">
        <f t="shared" si="272"/>
        <v>189633.33333333334</v>
      </c>
    </row>
    <row r="17438" spans="1:6" x14ac:dyDescent="0.3">
      <c r="A17438" t="s">
        <v>17976</v>
      </c>
      <c r="B17438">
        <v>213850</v>
      </c>
      <c r="C17438">
        <v>1372590</v>
      </c>
      <c r="D17438">
        <v>0</v>
      </c>
      <c r="E17438">
        <v>679400</v>
      </c>
      <c r="F17438" s="4">
        <f t="shared" si="272"/>
        <v>683996.66666666663</v>
      </c>
    </row>
    <row r="17439" spans="1:6" x14ac:dyDescent="0.3">
      <c r="A17439" t="s">
        <v>17977</v>
      </c>
      <c r="B17439">
        <v>1293000</v>
      </c>
      <c r="C17439">
        <v>0</v>
      </c>
      <c r="D17439">
        <v>0</v>
      </c>
      <c r="E17439">
        <v>2843620</v>
      </c>
      <c r="F17439" s="4">
        <f t="shared" si="272"/>
        <v>947873.33333333337</v>
      </c>
    </row>
    <row r="17440" spans="1:6" x14ac:dyDescent="0.3">
      <c r="A17440" t="s">
        <v>17978</v>
      </c>
      <c r="B17440">
        <v>0</v>
      </c>
      <c r="C17440">
        <v>758940</v>
      </c>
      <c r="D17440">
        <v>628260</v>
      </c>
      <c r="E17440">
        <v>370000</v>
      </c>
      <c r="F17440" s="4">
        <f t="shared" si="272"/>
        <v>585733.33333333337</v>
      </c>
    </row>
    <row r="17441" spans="1:6" x14ac:dyDescent="0.3">
      <c r="A17441" t="s">
        <v>17979</v>
      </c>
      <c r="B17441">
        <v>1976150</v>
      </c>
      <c r="C17441">
        <v>2179990</v>
      </c>
      <c r="D17441">
        <v>2062850</v>
      </c>
      <c r="E17441">
        <v>2499930</v>
      </c>
      <c r="F17441" s="4">
        <f t="shared" si="272"/>
        <v>2247590</v>
      </c>
    </row>
    <row r="17442" spans="1:6" x14ac:dyDescent="0.3">
      <c r="A17442" t="s">
        <v>17980</v>
      </c>
      <c r="B17442">
        <v>2287800</v>
      </c>
      <c r="C17442">
        <v>3019140</v>
      </c>
      <c r="D17442">
        <v>0</v>
      </c>
      <c r="E17442">
        <v>2520500</v>
      </c>
      <c r="F17442" s="4">
        <f t="shared" si="272"/>
        <v>1846546.6666666667</v>
      </c>
    </row>
    <row r="17443" spans="1:6" x14ac:dyDescent="0.3">
      <c r="A17443" t="s">
        <v>17981</v>
      </c>
      <c r="B17443">
        <v>1502350</v>
      </c>
      <c r="C17443">
        <v>383110</v>
      </c>
      <c r="D17443">
        <v>837740</v>
      </c>
      <c r="E17443">
        <v>953160</v>
      </c>
      <c r="F17443" s="4">
        <f t="shared" si="272"/>
        <v>724670</v>
      </c>
    </row>
    <row r="17444" spans="1:6" x14ac:dyDescent="0.3">
      <c r="A17444" t="s">
        <v>17982</v>
      </c>
      <c r="B17444">
        <v>760300</v>
      </c>
      <c r="C17444">
        <v>460000</v>
      </c>
      <c r="D17444">
        <v>0</v>
      </c>
      <c r="E17444">
        <v>450000</v>
      </c>
      <c r="F17444" s="4">
        <f t="shared" si="272"/>
        <v>303333.33333333331</v>
      </c>
    </row>
    <row r="17445" spans="1:6" x14ac:dyDescent="0.3">
      <c r="A17445" t="s">
        <v>17983</v>
      </c>
      <c r="B17445">
        <v>704340</v>
      </c>
      <c r="C17445">
        <v>0</v>
      </c>
      <c r="D17445">
        <v>778960</v>
      </c>
      <c r="E17445">
        <v>820000</v>
      </c>
      <c r="F17445" s="4">
        <f t="shared" si="272"/>
        <v>532986.66666666663</v>
      </c>
    </row>
    <row r="17446" spans="1:6" x14ac:dyDescent="0.3">
      <c r="A17446" t="s">
        <v>17984</v>
      </c>
      <c r="B17446">
        <v>2051040</v>
      </c>
      <c r="C17446">
        <v>480000</v>
      </c>
      <c r="D17446">
        <v>812760</v>
      </c>
      <c r="E17446">
        <v>2390600</v>
      </c>
      <c r="F17446" s="4">
        <f t="shared" si="272"/>
        <v>1227786.6666666667</v>
      </c>
    </row>
    <row r="17447" spans="1:6" x14ac:dyDescent="0.3">
      <c r="A17447" t="s">
        <v>17985</v>
      </c>
      <c r="B17447">
        <v>0</v>
      </c>
      <c r="C17447">
        <v>3021080</v>
      </c>
      <c r="D17447">
        <v>2696980</v>
      </c>
      <c r="E17447">
        <v>0</v>
      </c>
      <c r="F17447" s="4">
        <f t="shared" si="272"/>
        <v>1906020</v>
      </c>
    </row>
    <row r="17448" spans="1:6" x14ac:dyDescent="0.3">
      <c r="A17448" t="s">
        <v>17986</v>
      </c>
      <c r="B17448">
        <v>370000</v>
      </c>
      <c r="C17448">
        <v>1758750</v>
      </c>
      <c r="D17448">
        <v>0</v>
      </c>
      <c r="E17448">
        <v>1137200</v>
      </c>
      <c r="F17448" s="4">
        <f t="shared" si="272"/>
        <v>965316.66666666663</v>
      </c>
    </row>
    <row r="17449" spans="1:6" x14ac:dyDescent="0.3">
      <c r="A17449" t="s">
        <v>17987</v>
      </c>
      <c r="B17449">
        <v>3883000</v>
      </c>
      <c r="C17449">
        <v>5974620</v>
      </c>
      <c r="D17449">
        <v>3700000</v>
      </c>
      <c r="E17449">
        <v>2812420</v>
      </c>
      <c r="F17449" s="4">
        <f t="shared" si="272"/>
        <v>4162346.6666666665</v>
      </c>
    </row>
    <row r="17450" spans="1:6" x14ac:dyDescent="0.3">
      <c r="A17450" t="s">
        <v>17988</v>
      </c>
      <c r="B17450">
        <v>1645600</v>
      </c>
      <c r="C17450">
        <v>296660</v>
      </c>
      <c r="D17450">
        <v>0</v>
      </c>
      <c r="E17450">
        <v>1469650</v>
      </c>
      <c r="F17450" s="4">
        <f t="shared" si="272"/>
        <v>588770</v>
      </c>
    </row>
    <row r="17451" spans="1:6" x14ac:dyDescent="0.3">
      <c r="A17451" t="s">
        <v>17989</v>
      </c>
      <c r="B17451">
        <v>740000</v>
      </c>
      <c r="C17451">
        <v>612000</v>
      </c>
      <c r="D17451">
        <v>1134900</v>
      </c>
      <c r="E17451">
        <v>804000</v>
      </c>
      <c r="F17451" s="4">
        <f t="shared" si="272"/>
        <v>850300</v>
      </c>
    </row>
    <row r="17452" spans="1:6" x14ac:dyDescent="0.3">
      <c r="A17452" t="s">
        <v>17990</v>
      </c>
      <c r="B17452">
        <v>0</v>
      </c>
      <c r="C17452">
        <v>370000</v>
      </c>
      <c r="D17452">
        <v>2071930</v>
      </c>
      <c r="E17452">
        <v>0</v>
      </c>
      <c r="F17452" s="4">
        <f t="shared" si="272"/>
        <v>813976.66666666663</v>
      </c>
    </row>
    <row r="17453" spans="1:6" x14ac:dyDescent="0.3">
      <c r="A17453" t="s">
        <v>17991</v>
      </c>
      <c r="B17453">
        <v>2762760</v>
      </c>
      <c r="C17453">
        <v>2527940</v>
      </c>
      <c r="D17453">
        <v>692140</v>
      </c>
      <c r="E17453">
        <v>772000</v>
      </c>
      <c r="F17453" s="4">
        <f t="shared" si="272"/>
        <v>1330693.3333333333</v>
      </c>
    </row>
    <row r="17454" spans="1:6" x14ac:dyDescent="0.3">
      <c r="A17454" t="s">
        <v>17992</v>
      </c>
      <c r="B17454">
        <v>2783040</v>
      </c>
      <c r="C17454">
        <v>3036440</v>
      </c>
      <c r="D17454">
        <v>2437550</v>
      </c>
      <c r="E17454">
        <v>0</v>
      </c>
      <c r="F17454" s="4">
        <f t="shared" si="272"/>
        <v>1824663.3333333333</v>
      </c>
    </row>
    <row r="17455" spans="1:6" x14ac:dyDescent="0.3">
      <c r="A17455" t="s">
        <v>17993</v>
      </c>
      <c r="B17455">
        <v>0</v>
      </c>
      <c r="C17455">
        <v>3264680</v>
      </c>
      <c r="D17455">
        <v>711920</v>
      </c>
      <c r="E17455">
        <v>1791440</v>
      </c>
      <c r="F17455" s="4">
        <f t="shared" si="272"/>
        <v>1922680</v>
      </c>
    </row>
    <row r="17456" spans="1:6" x14ac:dyDescent="0.3">
      <c r="A17456" t="s">
        <v>17994</v>
      </c>
      <c r="B17456">
        <v>0</v>
      </c>
      <c r="C17456">
        <v>0</v>
      </c>
      <c r="D17456">
        <v>891800</v>
      </c>
      <c r="E17456">
        <v>923650</v>
      </c>
      <c r="F17456" s="4">
        <f t="shared" si="272"/>
        <v>605150</v>
      </c>
    </row>
    <row r="17457" spans="1:6" x14ac:dyDescent="0.3">
      <c r="A17457" t="s">
        <v>17995</v>
      </c>
      <c r="B17457">
        <v>0</v>
      </c>
      <c r="C17457">
        <v>1480000</v>
      </c>
      <c r="D17457">
        <v>640640</v>
      </c>
      <c r="E17457">
        <v>1162800</v>
      </c>
      <c r="F17457" s="4">
        <f t="shared" si="272"/>
        <v>1094480</v>
      </c>
    </row>
    <row r="17458" spans="1:6" x14ac:dyDescent="0.3">
      <c r="A17458" t="s">
        <v>17996</v>
      </c>
      <c r="B17458">
        <v>1004000</v>
      </c>
      <c r="C17458">
        <v>0</v>
      </c>
      <c r="D17458">
        <v>1638000</v>
      </c>
      <c r="E17458">
        <v>1304320</v>
      </c>
      <c r="F17458" s="4">
        <f t="shared" si="272"/>
        <v>980773.33333333337</v>
      </c>
    </row>
    <row r="17459" spans="1:6" x14ac:dyDescent="0.3">
      <c r="A17459" t="s">
        <v>17997</v>
      </c>
      <c r="B17459">
        <v>905000</v>
      </c>
      <c r="C17459">
        <v>754390</v>
      </c>
      <c r="D17459">
        <v>0</v>
      </c>
      <c r="E17459">
        <v>0</v>
      </c>
      <c r="F17459" s="4">
        <f t="shared" si="272"/>
        <v>251463.33333333334</v>
      </c>
    </row>
    <row r="17460" spans="1:6" x14ac:dyDescent="0.3">
      <c r="A17460" t="s">
        <v>17998</v>
      </c>
      <c r="B17460">
        <v>2051550</v>
      </c>
      <c r="C17460">
        <v>4048180</v>
      </c>
      <c r="D17460">
        <v>4034120</v>
      </c>
      <c r="E17460">
        <v>4065080</v>
      </c>
      <c r="F17460" s="4">
        <f t="shared" si="272"/>
        <v>4049126.6666666665</v>
      </c>
    </row>
    <row r="17461" spans="1:6" x14ac:dyDescent="0.3">
      <c r="A17461" t="s">
        <v>17999</v>
      </c>
      <c r="B17461">
        <v>740000</v>
      </c>
      <c r="C17461">
        <v>1433250</v>
      </c>
      <c r="D17461">
        <v>616800</v>
      </c>
      <c r="E17461">
        <v>495040</v>
      </c>
      <c r="F17461" s="4">
        <f t="shared" si="272"/>
        <v>848363.33333333337</v>
      </c>
    </row>
    <row r="17462" spans="1:6" x14ac:dyDescent="0.3">
      <c r="A17462" t="s">
        <v>18000</v>
      </c>
      <c r="B17462">
        <v>364000</v>
      </c>
      <c r="C17462">
        <v>413400</v>
      </c>
      <c r="D17462">
        <v>418600</v>
      </c>
      <c r="E17462">
        <v>601670</v>
      </c>
      <c r="F17462" s="4">
        <f t="shared" si="272"/>
        <v>477890</v>
      </c>
    </row>
    <row r="17463" spans="1:6" x14ac:dyDescent="0.3">
      <c r="A17463" t="s">
        <v>18001</v>
      </c>
      <c r="B17463">
        <v>10602490</v>
      </c>
      <c r="C17463">
        <v>14747200</v>
      </c>
      <c r="D17463">
        <v>9514440</v>
      </c>
      <c r="E17463">
        <v>9457950</v>
      </c>
      <c r="F17463" s="4">
        <f t="shared" si="272"/>
        <v>11239863.333333334</v>
      </c>
    </row>
    <row r="17464" spans="1:6" x14ac:dyDescent="0.3">
      <c r="A17464" t="s">
        <v>18002</v>
      </c>
      <c r="B17464">
        <v>585200</v>
      </c>
      <c r="C17464">
        <v>4004000</v>
      </c>
      <c r="D17464">
        <v>16233990</v>
      </c>
      <c r="E17464">
        <v>16803400</v>
      </c>
      <c r="F17464" s="4">
        <f t="shared" si="272"/>
        <v>12347130</v>
      </c>
    </row>
    <row r="17465" spans="1:6" x14ac:dyDescent="0.3">
      <c r="A17465" t="s">
        <v>18003</v>
      </c>
      <c r="B17465">
        <v>570570</v>
      </c>
      <c r="C17465">
        <v>1644370</v>
      </c>
      <c r="D17465">
        <v>2513090</v>
      </c>
      <c r="E17465">
        <v>1863460</v>
      </c>
      <c r="F17465" s="4">
        <f t="shared" si="272"/>
        <v>2006973.3333333333</v>
      </c>
    </row>
    <row r="17466" spans="1:6" x14ac:dyDescent="0.3">
      <c r="A17466" t="s">
        <v>18004</v>
      </c>
      <c r="B17466">
        <v>0</v>
      </c>
      <c r="C17466">
        <v>1749930</v>
      </c>
      <c r="D17466">
        <v>234600</v>
      </c>
      <c r="E17466">
        <v>769860</v>
      </c>
      <c r="F17466" s="4">
        <f t="shared" si="272"/>
        <v>918130</v>
      </c>
    </row>
    <row r="17467" spans="1:6" x14ac:dyDescent="0.3">
      <c r="A17467" t="s">
        <v>18005</v>
      </c>
      <c r="B17467">
        <v>573190</v>
      </c>
      <c r="C17467">
        <v>0</v>
      </c>
      <c r="D17467">
        <v>0</v>
      </c>
      <c r="E17467">
        <v>0</v>
      </c>
      <c r="F17467" s="4">
        <f t="shared" si="272"/>
        <v>0</v>
      </c>
    </row>
    <row r="17468" spans="1:6" x14ac:dyDescent="0.3">
      <c r="A17468" t="s">
        <v>18006</v>
      </c>
      <c r="B17468">
        <v>0</v>
      </c>
      <c r="C17468">
        <v>749860</v>
      </c>
      <c r="D17468">
        <v>0</v>
      </c>
      <c r="E17468">
        <v>0</v>
      </c>
      <c r="F17468" s="4">
        <f t="shared" si="272"/>
        <v>249953.33333333334</v>
      </c>
    </row>
    <row r="17469" spans="1:6" x14ac:dyDescent="0.3">
      <c r="A17469" t="s">
        <v>18007</v>
      </c>
      <c r="B17469">
        <v>740000</v>
      </c>
      <c r="C17469">
        <v>149400</v>
      </c>
      <c r="D17469">
        <v>370000</v>
      </c>
      <c r="E17469">
        <v>820000</v>
      </c>
      <c r="F17469" s="4">
        <f t="shared" si="272"/>
        <v>446466.66666666669</v>
      </c>
    </row>
    <row r="17470" spans="1:6" x14ac:dyDescent="0.3">
      <c r="A17470" t="s">
        <v>18008</v>
      </c>
      <c r="B17470">
        <v>861920</v>
      </c>
      <c r="C17470">
        <v>0</v>
      </c>
      <c r="D17470">
        <v>1037400</v>
      </c>
      <c r="E17470">
        <v>820000</v>
      </c>
      <c r="F17470" s="4">
        <f t="shared" si="272"/>
        <v>619133.33333333337</v>
      </c>
    </row>
    <row r="17471" spans="1:6" x14ac:dyDescent="0.3">
      <c r="A17471" t="s">
        <v>18009</v>
      </c>
      <c r="B17471">
        <v>523250</v>
      </c>
      <c r="C17471">
        <v>0</v>
      </c>
      <c r="D17471">
        <v>0</v>
      </c>
      <c r="E17471">
        <v>0</v>
      </c>
      <c r="F17471" s="4">
        <f t="shared" si="272"/>
        <v>0</v>
      </c>
    </row>
    <row r="17472" spans="1:6" x14ac:dyDescent="0.3">
      <c r="A17472" t="s">
        <v>18010</v>
      </c>
      <c r="B17472">
        <v>160000</v>
      </c>
      <c r="C17472">
        <v>0</v>
      </c>
      <c r="D17472">
        <v>1491200</v>
      </c>
      <c r="E17472">
        <v>986000</v>
      </c>
      <c r="F17472" s="4">
        <f t="shared" si="272"/>
        <v>825733.33333333337</v>
      </c>
    </row>
    <row r="17473" spans="1:6" x14ac:dyDescent="0.3">
      <c r="A17473" t="s">
        <v>18011</v>
      </c>
      <c r="B17473">
        <v>2016330</v>
      </c>
      <c r="C17473">
        <v>2106090</v>
      </c>
      <c r="D17473">
        <v>0</v>
      </c>
      <c r="E17473">
        <v>2396380</v>
      </c>
      <c r="F17473" s="4">
        <f t="shared" si="272"/>
        <v>1500823.3333333333</v>
      </c>
    </row>
    <row r="17474" spans="1:6" x14ac:dyDescent="0.3">
      <c r="A17474" t="s">
        <v>18012</v>
      </c>
      <c r="B17474">
        <v>5120210</v>
      </c>
      <c r="C17474">
        <v>5720660</v>
      </c>
      <c r="D17474">
        <v>7205820</v>
      </c>
      <c r="E17474">
        <v>11826630</v>
      </c>
      <c r="F17474" s="4">
        <f t="shared" si="272"/>
        <v>8251036.666666667</v>
      </c>
    </row>
    <row r="17475" spans="1:6" x14ac:dyDescent="0.3">
      <c r="A17475" t="s">
        <v>18013</v>
      </c>
      <c r="B17475">
        <v>2663800</v>
      </c>
      <c r="C17475">
        <v>5462200</v>
      </c>
      <c r="D17475">
        <v>6480900</v>
      </c>
      <c r="E17475">
        <v>4377100</v>
      </c>
      <c r="F17475" s="4">
        <f t="shared" ref="F17475:F17538" si="273">SUM(C17475:E17475)/3</f>
        <v>5440066.666666667</v>
      </c>
    </row>
    <row r="17476" spans="1:6" x14ac:dyDescent="0.3">
      <c r="A17476" t="s">
        <v>18014</v>
      </c>
      <c r="B17476">
        <v>458640</v>
      </c>
      <c r="C17476">
        <v>745200</v>
      </c>
      <c r="D17476">
        <v>1818540</v>
      </c>
      <c r="E17476">
        <v>382200</v>
      </c>
      <c r="F17476" s="4">
        <f t="shared" si="273"/>
        <v>981980</v>
      </c>
    </row>
    <row r="17477" spans="1:6" x14ac:dyDescent="0.3">
      <c r="A17477" t="s">
        <v>18015</v>
      </c>
      <c r="B17477">
        <v>2020000</v>
      </c>
      <c r="C17477">
        <v>2031120</v>
      </c>
      <c r="D17477">
        <v>0</v>
      </c>
      <c r="E17477">
        <v>2021420</v>
      </c>
      <c r="F17477" s="4">
        <f t="shared" si="273"/>
        <v>1350846.6666666667</v>
      </c>
    </row>
    <row r="17478" spans="1:6" x14ac:dyDescent="0.3">
      <c r="A17478" t="s">
        <v>18016</v>
      </c>
      <c r="B17478">
        <v>0</v>
      </c>
      <c r="C17478">
        <v>3700000</v>
      </c>
      <c r="D17478">
        <v>0</v>
      </c>
      <c r="E17478">
        <v>1254560</v>
      </c>
      <c r="F17478" s="4">
        <f t="shared" si="273"/>
        <v>1651520</v>
      </c>
    </row>
    <row r="17479" spans="1:6" x14ac:dyDescent="0.3">
      <c r="A17479" t="s">
        <v>18017</v>
      </c>
      <c r="B17479">
        <v>0</v>
      </c>
      <c r="C17479">
        <v>453200</v>
      </c>
      <c r="D17479">
        <v>2065940</v>
      </c>
      <c r="E17479">
        <v>820000</v>
      </c>
      <c r="F17479" s="4">
        <f t="shared" si="273"/>
        <v>1113046.6666666667</v>
      </c>
    </row>
    <row r="17480" spans="1:6" x14ac:dyDescent="0.3">
      <c r="A17480" t="s">
        <v>18018</v>
      </c>
      <c r="B17480">
        <v>2168700</v>
      </c>
      <c r="C17480">
        <v>4764870</v>
      </c>
      <c r="D17480">
        <v>4069520</v>
      </c>
      <c r="E17480">
        <v>0</v>
      </c>
      <c r="F17480" s="4">
        <f t="shared" si="273"/>
        <v>2944796.6666666665</v>
      </c>
    </row>
    <row r="17481" spans="1:6" x14ac:dyDescent="0.3">
      <c r="A17481" t="s">
        <v>18019</v>
      </c>
      <c r="B17481">
        <v>0</v>
      </c>
      <c r="C17481">
        <v>1623880</v>
      </c>
      <c r="D17481">
        <v>0</v>
      </c>
      <c r="E17481">
        <v>0</v>
      </c>
      <c r="F17481" s="4">
        <f t="shared" si="273"/>
        <v>541293.33333333337</v>
      </c>
    </row>
    <row r="17482" spans="1:6" x14ac:dyDescent="0.3">
      <c r="A17482" t="s">
        <v>18020</v>
      </c>
      <c r="B17482">
        <v>1006460</v>
      </c>
      <c r="C17482">
        <v>1569750</v>
      </c>
      <c r="D17482">
        <v>3519430</v>
      </c>
      <c r="E17482">
        <v>2102100</v>
      </c>
      <c r="F17482" s="4">
        <f t="shared" si="273"/>
        <v>2397093.3333333335</v>
      </c>
    </row>
    <row r="17483" spans="1:6" x14ac:dyDescent="0.3">
      <c r="A17483" t="s">
        <v>18021</v>
      </c>
      <c r="B17483">
        <v>10223200</v>
      </c>
      <c r="C17483">
        <v>8126460</v>
      </c>
      <c r="D17483">
        <v>10098409</v>
      </c>
      <c r="E17483">
        <v>7285880</v>
      </c>
      <c r="F17483" s="4">
        <f t="shared" si="273"/>
        <v>8503583</v>
      </c>
    </row>
    <row r="17484" spans="1:6" x14ac:dyDescent="0.3">
      <c r="A17484" t="s">
        <v>18022</v>
      </c>
      <c r="B17484">
        <v>0</v>
      </c>
      <c r="C17484">
        <v>271180</v>
      </c>
      <c r="D17484">
        <v>449700</v>
      </c>
      <c r="E17484">
        <v>0</v>
      </c>
      <c r="F17484" s="4">
        <f t="shared" si="273"/>
        <v>240293.33333333334</v>
      </c>
    </row>
    <row r="17485" spans="1:6" x14ac:dyDescent="0.3">
      <c r="A17485" t="s">
        <v>18023</v>
      </c>
      <c r="B17485">
        <v>0</v>
      </c>
      <c r="C17485">
        <v>612000</v>
      </c>
      <c r="D17485">
        <v>436800</v>
      </c>
      <c r="E17485">
        <v>386000</v>
      </c>
      <c r="F17485" s="4">
        <f t="shared" si="273"/>
        <v>478266.66666666669</v>
      </c>
    </row>
    <row r="17486" spans="1:6" x14ac:dyDescent="0.3">
      <c r="A17486" t="s">
        <v>18024</v>
      </c>
      <c r="B17486">
        <v>8396000</v>
      </c>
      <c r="C17486">
        <v>6297400</v>
      </c>
      <c r="D17486">
        <v>13866450</v>
      </c>
      <c r="E17486">
        <v>4504400</v>
      </c>
      <c r="F17486" s="4">
        <f t="shared" si="273"/>
        <v>8222750</v>
      </c>
    </row>
    <row r="17487" spans="1:6" x14ac:dyDescent="0.3">
      <c r="A17487" t="s">
        <v>18025</v>
      </c>
      <c r="B17487">
        <v>1504730</v>
      </c>
      <c r="C17487">
        <v>1682590</v>
      </c>
      <c r="D17487">
        <v>702520</v>
      </c>
      <c r="E17487">
        <v>382200</v>
      </c>
      <c r="F17487" s="4">
        <f t="shared" si="273"/>
        <v>922436.66666666663</v>
      </c>
    </row>
    <row r="17488" spans="1:6" x14ac:dyDescent="0.3">
      <c r="A17488" t="s">
        <v>18026</v>
      </c>
      <c r="B17488">
        <v>625000</v>
      </c>
      <c r="C17488">
        <v>758710</v>
      </c>
      <c r="D17488">
        <v>444990</v>
      </c>
      <c r="E17488">
        <v>797160</v>
      </c>
      <c r="F17488" s="4">
        <f t="shared" si="273"/>
        <v>666953.33333333337</v>
      </c>
    </row>
    <row r="17489" spans="1:6" x14ac:dyDescent="0.3">
      <c r="A17489" t="s">
        <v>18027</v>
      </c>
      <c r="B17489">
        <v>0</v>
      </c>
      <c r="C17489">
        <v>1243110</v>
      </c>
      <c r="D17489">
        <v>0</v>
      </c>
      <c r="E17489">
        <v>0</v>
      </c>
      <c r="F17489" s="4">
        <f t="shared" si="273"/>
        <v>414370</v>
      </c>
    </row>
    <row r="17490" spans="1:6" x14ac:dyDescent="0.3">
      <c r="A17490" t="s">
        <v>18028</v>
      </c>
      <c r="B17490">
        <v>764400</v>
      </c>
      <c r="C17490">
        <v>1537900</v>
      </c>
      <c r="D17490">
        <v>1696340</v>
      </c>
      <c r="E17490">
        <v>1508780</v>
      </c>
      <c r="F17490" s="4">
        <f t="shared" si="273"/>
        <v>1581006.6666666667</v>
      </c>
    </row>
    <row r="17491" spans="1:6" x14ac:dyDescent="0.3">
      <c r="A17491" t="s">
        <v>18029</v>
      </c>
      <c r="B17491">
        <v>2320650</v>
      </c>
      <c r="C17491">
        <v>8673760</v>
      </c>
      <c r="D17491">
        <v>1333080</v>
      </c>
      <c r="E17491">
        <v>1164580</v>
      </c>
      <c r="F17491" s="4">
        <f t="shared" si="273"/>
        <v>3723806.6666666665</v>
      </c>
    </row>
    <row r="17492" spans="1:6" x14ac:dyDescent="0.3">
      <c r="A17492" t="s">
        <v>18030</v>
      </c>
      <c r="B17492">
        <v>675760</v>
      </c>
      <c r="C17492">
        <v>0</v>
      </c>
      <c r="D17492">
        <v>453000</v>
      </c>
      <c r="E17492">
        <v>0</v>
      </c>
      <c r="F17492" s="4">
        <f t="shared" si="273"/>
        <v>151000</v>
      </c>
    </row>
    <row r="17493" spans="1:6" x14ac:dyDescent="0.3">
      <c r="A17493" t="s">
        <v>18031</v>
      </c>
      <c r="B17493">
        <v>1117480</v>
      </c>
      <c r="C17493">
        <v>1692600</v>
      </c>
      <c r="D17493">
        <v>1450360</v>
      </c>
      <c r="E17493">
        <v>1383750</v>
      </c>
      <c r="F17493" s="4">
        <f t="shared" si="273"/>
        <v>1508903.3333333333</v>
      </c>
    </row>
    <row r="17494" spans="1:6" x14ac:dyDescent="0.3">
      <c r="A17494" t="s">
        <v>18032</v>
      </c>
      <c r="B17494">
        <v>1365200</v>
      </c>
      <c r="C17494">
        <v>0</v>
      </c>
      <c r="D17494">
        <v>1272438</v>
      </c>
      <c r="E17494">
        <v>1273280</v>
      </c>
      <c r="F17494" s="4">
        <f t="shared" si="273"/>
        <v>848572.66666666663</v>
      </c>
    </row>
    <row r="17495" spans="1:6" x14ac:dyDescent="0.3">
      <c r="A17495" t="s">
        <v>18033</v>
      </c>
      <c r="B17495">
        <v>552000</v>
      </c>
      <c r="C17495">
        <v>273000</v>
      </c>
      <c r="D17495">
        <v>0</v>
      </c>
      <c r="E17495">
        <v>453280</v>
      </c>
      <c r="F17495" s="4">
        <f t="shared" si="273"/>
        <v>242093.33333333334</v>
      </c>
    </row>
    <row r="17496" spans="1:6" x14ac:dyDescent="0.3">
      <c r="A17496" t="s">
        <v>18034</v>
      </c>
      <c r="B17496">
        <v>2070740</v>
      </c>
      <c r="C17496">
        <v>2128390</v>
      </c>
      <c r="D17496">
        <v>2025490</v>
      </c>
      <c r="E17496">
        <v>2024830</v>
      </c>
      <c r="F17496" s="4">
        <f t="shared" si="273"/>
        <v>2059570</v>
      </c>
    </row>
    <row r="17497" spans="1:6" x14ac:dyDescent="0.3">
      <c r="A17497" t="s">
        <v>18035</v>
      </c>
      <c r="B17497">
        <v>1783600</v>
      </c>
      <c r="C17497">
        <v>2393800</v>
      </c>
      <c r="D17497">
        <v>1475040</v>
      </c>
      <c r="E17497">
        <v>236600</v>
      </c>
      <c r="F17497" s="4">
        <f t="shared" si="273"/>
        <v>1368480</v>
      </c>
    </row>
    <row r="17498" spans="1:6" x14ac:dyDescent="0.3">
      <c r="A17498" t="s">
        <v>18036</v>
      </c>
      <c r="B17498">
        <v>1221220</v>
      </c>
      <c r="C17498">
        <v>1148420</v>
      </c>
      <c r="D17498">
        <v>195500</v>
      </c>
      <c r="E17498">
        <v>1914800</v>
      </c>
      <c r="F17498" s="4">
        <f t="shared" si="273"/>
        <v>1086240</v>
      </c>
    </row>
    <row r="17499" spans="1:6" x14ac:dyDescent="0.3">
      <c r="A17499" t="s">
        <v>18037</v>
      </c>
      <c r="B17499">
        <v>2051280</v>
      </c>
      <c r="C17499">
        <v>4817880</v>
      </c>
      <c r="D17499">
        <v>5676290</v>
      </c>
      <c r="E17499">
        <v>5506450</v>
      </c>
      <c r="F17499" s="4">
        <f t="shared" si="273"/>
        <v>5333540</v>
      </c>
    </row>
    <row r="17500" spans="1:6" x14ac:dyDescent="0.3">
      <c r="A17500" t="s">
        <v>18038</v>
      </c>
      <c r="B17500">
        <v>0</v>
      </c>
      <c r="C17500">
        <v>1568640</v>
      </c>
      <c r="D17500">
        <v>4234390</v>
      </c>
      <c r="E17500">
        <v>1052500</v>
      </c>
      <c r="F17500" s="4">
        <f t="shared" si="273"/>
        <v>2285176.6666666665</v>
      </c>
    </row>
    <row r="17501" spans="1:6" x14ac:dyDescent="0.3">
      <c r="A17501" t="s">
        <v>18039</v>
      </c>
      <c r="B17501">
        <v>870590</v>
      </c>
      <c r="C17501">
        <v>0</v>
      </c>
      <c r="D17501">
        <v>578760</v>
      </c>
      <c r="E17501">
        <v>564100</v>
      </c>
      <c r="F17501" s="4">
        <f t="shared" si="273"/>
        <v>380953.33333333331</v>
      </c>
    </row>
    <row r="17502" spans="1:6" x14ac:dyDescent="0.3">
      <c r="A17502" t="s">
        <v>18040</v>
      </c>
      <c r="B17502">
        <v>0</v>
      </c>
      <c r="C17502">
        <v>0</v>
      </c>
      <c r="D17502">
        <v>300300</v>
      </c>
      <c r="E17502">
        <v>441350</v>
      </c>
      <c r="F17502" s="4">
        <f t="shared" si="273"/>
        <v>247216.66666666666</v>
      </c>
    </row>
    <row r="17503" spans="1:6" x14ac:dyDescent="0.3">
      <c r="A17503" t="s">
        <v>18041</v>
      </c>
      <c r="B17503">
        <v>333330</v>
      </c>
      <c r="C17503">
        <v>0</v>
      </c>
      <c r="D17503">
        <v>370000</v>
      </c>
      <c r="E17503">
        <v>0</v>
      </c>
      <c r="F17503" s="4">
        <f t="shared" si="273"/>
        <v>123333.33333333333</v>
      </c>
    </row>
    <row r="17504" spans="1:6" x14ac:dyDescent="0.3">
      <c r="A17504" t="s">
        <v>18042</v>
      </c>
      <c r="B17504">
        <v>0</v>
      </c>
      <c r="C17504">
        <v>668480</v>
      </c>
      <c r="D17504">
        <v>1444170</v>
      </c>
      <c r="E17504">
        <v>0</v>
      </c>
      <c r="F17504" s="4">
        <f t="shared" si="273"/>
        <v>704216.66666666663</v>
      </c>
    </row>
    <row r="17505" spans="1:6" x14ac:dyDescent="0.3">
      <c r="A17505" t="s">
        <v>18043</v>
      </c>
      <c r="B17505">
        <v>1619340</v>
      </c>
      <c r="C17505">
        <v>612000</v>
      </c>
      <c r="D17505">
        <v>0</v>
      </c>
      <c r="E17505">
        <v>562000</v>
      </c>
      <c r="F17505" s="4">
        <f t="shared" si="273"/>
        <v>391333.33333333331</v>
      </c>
    </row>
    <row r="17506" spans="1:6" x14ac:dyDescent="0.3">
      <c r="A17506" t="s">
        <v>18044</v>
      </c>
      <c r="B17506">
        <v>486570</v>
      </c>
      <c r="C17506">
        <v>1788780</v>
      </c>
      <c r="D17506">
        <v>960960</v>
      </c>
      <c r="E17506">
        <v>1038219</v>
      </c>
      <c r="F17506" s="4">
        <f t="shared" si="273"/>
        <v>1262653</v>
      </c>
    </row>
    <row r="17507" spans="1:6" x14ac:dyDescent="0.3">
      <c r="A17507" t="s">
        <v>18045</v>
      </c>
      <c r="B17507">
        <v>0</v>
      </c>
      <c r="C17507">
        <v>3700000</v>
      </c>
      <c r="D17507">
        <v>0</v>
      </c>
      <c r="E17507">
        <v>0</v>
      </c>
      <c r="F17507" s="4">
        <f t="shared" si="273"/>
        <v>1233333.3333333333</v>
      </c>
    </row>
    <row r="17508" spans="1:6" x14ac:dyDescent="0.3">
      <c r="A17508" t="s">
        <v>18046</v>
      </c>
      <c r="B17508">
        <v>2006550</v>
      </c>
      <c r="C17508">
        <v>2108650</v>
      </c>
      <c r="D17508">
        <v>14513280</v>
      </c>
      <c r="E17508">
        <v>3801600</v>
      </c>
      <c r="F17508" s="4">
        <f t="shared" si="273"/>
        <v>6807843.333333333</v>
      </c>
    </row>
    <row r="17509" spans="1:6" x14ac:dyDescent="0.3">
      <c r="A17509" t="s">
        <v>18047</v>
      </c>
      <c r="B17509">
        <v>134460</v>
      </c>
      <c r="C17509">
        <v>0</v>
      </c>
      <c r="D17509">
        <v>517880</v>
      </c>
      <c r="E17509">
        <v>0</v>
      </c>
      <c r="F17509" s="4">
        <f t="shared" si="273"/>
        <v>172626.66666666666</v>
      </c>
    </row>
    <row r="17510" spans="1:6" x14ac:dyDescent="0.3">
      <c r="A17510" t="s">
        <v>18048</v>
      </c>
      <c r="B17510">
        <v>0</v>
      </c>
      <c r="C17510">
        <v>1475420</v>
      </c>
      <c r="D17510">
        <v>1140400</v>
      </c>
      <c r="E17510">
        <v>1012830</v>
      </c>
      <c r="F17510" s="4">
        <f t="shared" si="273"/>
        <v>1209550</v>
      </c>
    </row>
    <row r="17511" spans="1:6" x14ac:dyDescent="0.3">
      <c r="A17511" t="s">
        <v>18049</v>
      </c>
      <c r="B17511">
        <v>581100</v>
      </c>
      <c r="C17511">
        <v>2028690</v>
      </c>
      <c r="D17511">
        <v>382200</v>
      </c>
      <c r="E17511">
        <v>0</v>
      </c>
      <c r="F17511" s="4">
        <f t="shared" si="273"/>
        <v>803630</v>
      </c>
    </row>
    <row r="17512" spans="1:6" x14ac:dyDescent="0.3">
      <c r="A17512" t="s">
        <v>18050</v>
      </c>
      <c r="B17512">
        <v>1525000</v>
      </c>
      <c r="C17512">
        <v>12719850</v>
      </c>
      <c r="D17512">
        <v>25789950</v>
      </c>
      <c r="E17512">
        <v>0</v>
      </c>
      <c r="F17512" s="4">
        <f t="shared" si="273"/>
        <v>12836600</v>
      </c>
    </row>
    <row r="17513" spans="1:6" x14ac:dyDescent="0.3">
      <c r="A17513" t="s">
        <v>18051</v>
      </c>
      <c r="B17513">
        <v>747400</v>
      </c>
      <c r="C17513">
        <v>651300</v>
      </c>
      <c r="D17513">
        <v>0</v>
      </c>
      <c r="E17513">
        <v>1540720</v>
      </c>
      <c r="F17513" s="4">
        <f t="shared" si="273"/>
        <v>730673.33333333337</v>
      </c>
    </row>
    <row r="17514" spans="1:6" x14ac:dyDescent="0.3">
      <c r="A17514" t="s">
        <v>18052</v>
      </c>
      <c r="B17514">
        <v>2358710</v>
      </c>
      <c r="C17514">
        <v>2431860</v>
      </c>
      <c r="D17514">
        <v>2171120</v>
      </c>
      <c r="E17514">
        <v>2560000</v>
      </c>
      <c r="F17514" s="4">
        <f t="shared" si="273"/>
        <v>2387660</v>
      </c>
    </row>
    <row r="17515" spans="1:6" x14ac:dyDescent="0.3">
      <c r="A17515" t="s">
        <v>18053</v>
      </c>
      <c r="B17515">
        <v>0</v>
      </c>
      <c r="C17515">
        <v>0</v>
      </c>
      <c r="D17515">
        <v>21144010</v>
      </c>
      <c r="E17515">
        <v>6192290</v>
      </c>
      <c r="F17515" s="4">
        <f t="shared" si="273"/>
        <v>9112100</v>
      </c>
    </row>
    <row r="17516" spans="1:6" x14ac:dyDescent="0.3">
      <c r="A17516" t="s">
        <v>18054</v>
      </c>
      <c r="B17516">
        <v>1419860</v>
      </c>
      <c r="C17516">
        <v>800800</v>
      </c>
      <c r="D17516">
        <v>0</v>
      </c>
      <c r="E17516">
        <v>500500</v>
      </c>
      <c r="F17516" s="4">
        <f t="shared" si="273"/>
        <v>433766.66666666669</v>
      </c>
    </row>
    <row r="17517" spans="1:6" x14ac:dyDescent="0.3">
      <c r="A17517" t="s">
        <v>18055</v>
      </c>
      <c r="B17517">
        <v>236600</v>
      </c>
      <c r="C17517">
        <v>0</v>
      </c>
      <c r="D17517">
        <v>0</v>
      </c>
      <c r="E17517">
        <v>229320</v>
      </c>
      <c r="F17517" s="4">
        <f t="shared" si="273"/>
        <v>76440</v>
      </c>
    </row>
    <row r="17518" spans="1:6" x14ac:dyDescent="0.3">
      <c r="A17518" t="s">
        <v>18056</v>
      </c>
      <c r="B17518">
        <v>2806150</v>
      </c>
      <c r="C17518">
        <v>4347610</v>
      </c>
      <c r="D17518">
        <v>4054050</v>
      </c>
      <c r="E17518">
        <v>4252430</v>
      </c>
      <c r="F17518" s="4">
        <f t="shared" si="273"/>
        <v>4218030</v>
      </c>
    </row>
    <row r="17519" spans="1:6" x14ac:dyDescent="0.3">
      <c r="A17519" t="s">
        <v>18057</v>
      </c>
      <c r="B17519">
        <v>842120</v>
      </c>
      <c r="C17519">
        <v>740000</v>
      </c>
      <c r="D17519">
        <v>234600</v>
      </c>
      <c r="E17519">
        <v>1587930</v>
      </c>
      <c r="F17519" s="4">
        <f t="shared" si="273"/>
        <v>854176.66666666663</v>
      </c>
    </row>
    <row r="17520" spans="1:6" x14ac:dyDescent="0.3">
      <c r="A17520" t="s">
        <v>18058</v>
      </c>
      <c r="B17520">
        <v>535000</v>
      </c>
      <c r="C17520">
        <v>0</v>
      </c>
      <c r="D17520">
        <v>0</v>
      </c>
      <c r="E17520">
        <v>3463750</v>
      </c>
      <c r="F17520" s="4">
        <f t="shared" si="273"/>
        <v>1154583.3333333333</v>
      </c>
    </row>
    <row r="17521" spans="1:6" x14ac:dyDescent="0.3">
      <c r="A17521" t="s">
        <v>18059</v>
      </c>
      <c r="B17521">
        <v>436800</v>
      </c>
      <c r="C17521">
        <v>433800</v>
      </c>
      <c r="D17521">
        <v>0</v>
      </c>
      <c r="E17521">
        <v>1352800</v>
      </c>
      <c r="F17521" s="4">
        <f t="shared" si="273"/>
        <v>595533.33333333337</v>
      </c>
    </row>
    <row r="17522" spans="1:6" x14ac:dyDescent="0.3">
      <c r="A17522" t="s">
        <v>18060</v>
      </c>
      <c r="B17522">
        <v>0</v>
      </c>
      <c r="C17522">
        <v>0</v>
      </c>
      <c r="D17522">
        <v>1031310</v>
      </c>
      <c r="E17522">
        <v>0</v>
      </c>
      <c r="F17522" s="4">
        <f t="shared" si="273"/>
        <v>343770</v>
      </c>
    </row>
    <row r="17523" spans="1:6" x14ac:dyDescent="0.3">
      <c r="A17523" t="s">
        <v>18061</v>
      </c>
      <c r="B17523">
        <v>0</v>
      </c>
      <c r="C17523">
        <v>1903150</v>
      </c>
      <c r="D17523">
        <v>0</v>
      </c>
      <c r="E17523">
        <v>0</v>
      </c>
      <c r="F17523" s="4">
        <f t="shared" si="273"/>
        <v>634383.33333333337</v>
      </c>
    </row>
    <row r="17524" spans="1:6" x14ac:dyDescent="0.3">
      <c r="A17524" t="s">
        <v>18062</v>
      </c>
      <c r="B17524">
        <v>236600</v>
      </c>
      <c r="C17524">
        <v>0</v>
      </c>
      <c r="D17524">
        <v>234600</v>
      </c>
      <c r="E17524">
        <v>216000</v>
      </c>
      <c r="F17524" s="4">
        <f t="shared" si="273"/>
        <v>150200</v>
      </c>
    </row>
    <row r="17525" spans="1:6" x14ac:dyDescent="0.3">
      <c r="A17525" t="s">
        <v>18063</v>
      </c>
      <c r="B17525">
        <v>4150000</v>
      </c>
      <c r="C17525">
        <v>2622200</v>
      </c>
      <c r="D17525">
        <v>2031580</v>
      </c>
      <c r="E17525">
        <v>2469200</v>
      </c>
      <c r="F17525" s="4">
        <f t="shared" si="273"/>
        <v>2374326.6666666665</v>
      </c>
    </row>
    <row r="17526" spans="1:6" x14ac:dyDescent="0.3">
      <c r="A17526" t="s">
        <v>18064</v>
      </c>
      <c r="B17526">
        <v>0</v>
      </c>
      <c r="C17526">
        <v>941850</v>
      </c>
      <c r="D17526">
        <v>234600</v>
      </c>
      <c r="E17526">
        <v>1177000</v>
      </c>
      <c r="F17526" s="4">
        <f t="shared" si="273"/>
        <v>784483.33333333337</v>
      </c>
    </row>
    <row r="17527" spans="1:6" x14ac:dyDescent="0.3">
      <c r="A17527" t="s">
        <v>18065</v>
      </c>
      <c r="B17527">
        <v>0</v>
      </c>
      <c r="C17527">
        <v>0</v>
      </c>
      <c r="D17527">
        <v>499590</v>
      </c>
      <c r="E17527">
        <v>0</v>
      </c>
      <c r="F17527" s="4">
        <f t="shared" si="273"/>
        <v>166530</v>
      </c>
    </row>
    <row r="17528" spans="1:6" x14ac:dyDescent="0.3">
      <c r="A17528" t="s">
        <v>18066</v>
      </c>
      <c r="B17528">
        <v>655000</v>
      </c>
      <c r="C17528">
        <v>4332850</v>
      </c>
      <c r="D17528">
        <v>1779660</v>
      </c>
      <c r="E17528">
        <v>3681040</v>
      </c>
      <c r="F17528" s="4">
        <f t="shared" si="273"/>
        <v>3264516.6666666665</v>
      </c>
    </row>
    <row r="17529" spans="1:6" x14ac:dyDescent="0.3">
      <c r="A17529" t="s">
        <v>18067</v>
      </c>
      <c r="B17529">
        <v>370000</v>
      </c>
      <c r="C17529">
        <v>0</v>
      </c>
      <c r="D17529">
        <v>0</v>
      </c>
      <c r="E17529">
        <v>764400</v>
      </c>
      <c r="F17529" s="4">
        <f t="shared" si="273"/>
        <v>254800</v>
      </c>
    </row>
    <row r="17530" spans="1:6" x14ac:dyDescent="0.3">
      <c r="A17530" t="s">
        <v>18068</v>
      </c>
      <c r="B17530">
        <v>0</v>
      </c>
      <c r="C17530">
        <v>600000</v>
      </c>
      <c r="D17530">
        <v>0</v>
      </c>
      <c r="E17530">
        <v>0</v>
      </c>
      <c r="F17530" s="4">
        <f t="shared" si="273"/>
        <v>200000</v>
      </c>
    </row>
    <row r="17531" spans="1:6" x14ac:dyDescent="0.3">
      <c r="A17531" t="s">
        <v>18069</v>
      </c>
      <c r="B17531">
        <v>0</v>
      </c>
      <c r="C17531">
        <v>868000</v>
      </c>
      <c r="D17531">
        <v>1480000</v>
      </c>
      <c r="E17531">
        <v>453280</v>
      </c>
      <c r="F17531" s="4">
        <f t="shared" si="273"/>
        <v>933760</v>
      </c>
    </row>
    <row r="17532" spans="1:6" x14ac:dyDescent="0.3">
      <c r="A17532" t="s">
        <v>18070</v>
      </c>
      <c r="B17532">
        <v>1263880</v>
      </c>
      <c r="C17532">
        <v>2563943</v>
      </c>
      <c r="D17532">
        <v>2287700</v>
      </c>
      <c r="E17532">
        <v>5188370</v>
      </c>
      <c r="F17532" s="4">
        <f t="shared" si="273"/>
        <v>3346671</v>
      </c>
    </row>
    <row r="17533" spans="1:6" x14ac:dyDescent="0.3">
      <c r="A17533" t="s">
        <v>18071</v>
      </c>
      <c r="B17533">
        <v>1779480</v>
      </c>
      <c r="C17533">
        <v>1262170</v>
      </c>
      <c r="D17533">
        <v>1116820</v>
      </c>
      <c r="E17533">
        <v>1328200</v>
      </c>
      <c r="F17533" s="4">
        <f t="shared" si="273"/>
        <v>1235730</v>
      </c>
    </row>
    <row r="17534" spans="1:6" x14ac:dyDescent="0.3">
      <c r="A17534" t="s">
        <v>18072</v>
      </c>
      <c r="B17534">
        <v>488390</v>
      </c>
      <c r="C17534">
        <v>0</v>
      </c>
      <c r="D17534">
        <v>0</v>
      </c>
      <c r="E17534">
        <v>0</v>
      </c>
      <c r="F17534" s="4">
        <f t="shared" si="273"/>
        <v>0</v>
      </c>
    </row>
    <row r="17535" spans="1:6" x14ac:dyDescent="0.3">
      <c r="A17535" t="s">
        <v>18073</v>
      </c>
      <c r="B17535">
        <v>1740830</v>
      </c>
      <c r="C17535">
        <v>398580</v>
      </c>
      <c r="D17535">
        <v>3933690</v>
      </c>
      <c r="E17535">
        <v>2399760</v>
      </c>
      <c r="F17535" s="4">
        <f t="shared" si="273"/>
        <v>2244010</v>
      </c>
    </row>
    <row r="17536" spans="1:6" x14ac:dyDescent="0.3">
      <c r="A17536" t="s">
        <v>18074</v>
      </c>
      <c r="B17536">
        <v>1126580</v>
      </c>
      <c r="C17536">
        <v>994400</v>
      </c>
      <c r="D17536">
        <v>0</v>
      </c>
      <c r="E17536">
        <v>2080900</v>
      </c>
      <c r="F17536" s="4">
        <f t="shared" si="273"/>
        <v>1025100</v>
      </c>
    </row>
    <row r="17537" spans="1:6" x14ac:dyDescent="0.3">
      <c r="A17537" t="s">
        <v>18075</v>
      </c>
      <c r="B17537">
        <v>711920</v>
      </c>
      <c r="C17537">
        <v>2784680</v>
      </c>
      <c r="D17537">
        <v>0</v>
      </c>
      <c r="E17537">
        <v>804000</v>
      </c>
      <c r="F17537" s="4">
        <f t="shared" si="273"/>
        <v>1196226.6666666667</v>
      </c>
    </row>
    <row r="17538" spans="1:6" x14ac:dyDescent="0.3">
      <c r="A17538" t="s">
        <v>18076</v>
      </c>
      <c r="B17538">
        <v>682500</v>
      </c>
      <c r="C17538">
        <v>6126240</v>
      </c>
      <c r="D17538">
        <v>8038310</v>
      </c>
      <c r="E17538">
        <v>10000760</v>
      </c>
      <c r="F17538" s="4">
        <f t="shared" si="273"/>
        <v>8055103.333333333</v>
      </c>
    </row>
    <row r="17539" spans="1:6" x14ac:dyDescent="0.3">
      <c r="A17539" t="s">
        <v>18077</v>
      </c>
      <c r="B17539">
        <v>6601650</v>
      </c>
      <c r="C17539">
        <v>6705850</v>
      </c>
      <c r="D17539">
        <v>6240780</v>
      </c>
      <c r="E17539">
        <v>6991750</v>
      </c>
      <c r="F17539" s="4">
        <f t="shared" ref="F17539:F17602" si="274">SUM(C17539:E17539)/3</f>
        <v>6646126.666666667</v>
      </c>
    </row>
    <row r="17540" spans="1:6" x14ac:dyDescent="0.3">
      <c r="A17540" t="s">
        <v>18078</v>
      </c>
      <c r="B17540">
        <v>1175280</v>
      </c>
      <c r="C17540">
        <v>904230</v>
      </c>
      <c r="D17540">
        <v>370000</v>
      </c>
      <c r="E17540">
        <v>865500</v>
      </c>
      <c r="F17540" s="4">
        <f t="shared" si="274"/>
        <v>713243.33333333337</v>
      </c>
    </row>
    <row r="17541" spans="1:6" x14ac:dyDescent="0.3">
      <c r="A17541" t="s">
        <v>18079</v>
      </c>
      <c r="B17541">
        <v>460000</v>
      </c>
      <c r="C17541">
        <v>2672750</v>
      </c>
      <c r="D17541">
        <v>2162500</v>
      </c>
      <c r="E17541">
        <v>2165800</v>
      </c>
      <c r="F17541" s="4">
        <f t="shared" si="274"/>
        <v>2333683.3333333335</v>
      </c>
    </row>
    <row r="17542" spans="1:6" x14ac:dyDescent="0.3">
      <c r="A17542" t="s">
        <v>18080</v>
      </c>
      <c r="B17542">
        <v>637000</v>
      </c>
      <c r="C17542">
        <v>866320</v>
      </c>
      <c r="D17542">
        <v>556800</v>
      </c>
      <c r="E17542">
        <v>0</v>
      </c>
      <c r="F17542" s="4">
        <f t="shared" si="274"/>
        <v>474373.33333333331</v>
      </c>
    </row>
    <row r="17543" spans="1:6" x14ac:dyDescent="0.3">
      <c r="A17543" t="s">
        <v>378</v>
      </c>
      <c r="B17543">
        <v>618800</v>
      </c>
      <c r="C17543">
        <v>533260</v>
      </c>
      <c r="D17543">
        <v>2136080</v>
      </c>
      <c r="E17543">
        <v>0</v>
      </c>
      <c r="F17543" s="4">
        <f t="shared" si="274"/>
        <v>889780</v>
      </c>
    </row>
    <row r="17544" spans="1:6" x14ac:dyDescent="0.3">
      <c r="A17544" t="s">
        <v>18081</v>
      </c>
      <c r="B17544">
        <v>3014490</v>
      </c>
      <c r="C17544">
        <v>9187250</v>
      </c>
      <c r="D17544">
        <v>4656420</v>
      </c>
      <c r="E17544">
        <v>8811920</v>
      </c>
      <c r="F17544" s="4">
        <f t="shared" si="274"/>
        <v>7551863.333333333</v>
      </c>
    </row>
    <row r="17545" spans="1:6" x14ac:dyDescent="0.3">
      <c r="A17545" t="s">
        <v>18082</v>
      </c>
      <c r="B17545">
        <v>2122120</v>
      </c>
      <c r="C17545">
        <v>2031050</v>
      </c>
      <c r="D17545">
        <v>2354900</v>
      </c>
      <c r="E17545">
        <v>9713340</v>
      </c>
      <c r="F17545" s="4">
        <f t="shared" si="274"/>
        <v>4699763.333333333</v>
      </c>
    </row>
    <row r="17546" spans="1:6" x14ac:dyDescent="0.3">
      <c r="A17546" t="s">
        <v>18083</v>
      </c>
      <c r="B17546">
        <v>308000</v>
      </c>
      <c r="C17546">
        <v>0</v>
      </c>
      <c r="D17546">
        <v>1367730</v>
      </c>
      <c r="E17546">
        <v>2231480</v>
      </c>
      <c r="F17546" s="4">
        <f t="shared" si="274"/>
        <v>1199736.6666666667</v>
      </c>
    </row>
    <row r="17547" spans="1:6" x14ac:dyDescent="0.3">
      <c r="A17547" t="s">
        <v>18084</v>
      </c>
      <c r="B17547">
        <v>1274650</v>
      </c>
      <c r="C17547">
        <v>0</v>
      </c>
      <c r="D17547">
        <v>1287320</v>
      </c>
      <c r="E17547">
        <v>397800</v>
      </c>
      <c r="F17547" s="4">
        <f t="shared" si="274"/>
        <v>561706.66666666663</v>
      </c>
    </row>
    <row r="17548" spans="1:6" x14ac:dyDescent="0.3">
      <c r="A17548" t="s">
        <v>18085</v>
      </c>
      <c r="B17548">
        <v>0</v>
      </c>
      <c r="C17548">
        <v>820000</v>
      </c>
      <c r="D17548">
        <v>423150</v>
      </c>
      <c r="E17548">
        <v>370000</v>
      </c>
      <c r="F17548" s="4">
        <f t="shared" si="274"/>
        <v>537716.66666666663</v>
      </c>
    </row>
    <row r="17549" spans="1:6" x14ac:dyDescent="0.3">
      <c r="A17549" t="s">
        <v>18086</v>
      </c>
      <c r="B17549">
        <v>0</v>
      </c>
      <c r="C17549">
        <v>2040880</v>
      </c>
      <c r="D17549">
        <v>540540</v>
      </c>
      <c r="E17549">
        <v>0</v>
      </c>
      <c r="F17549" s="4">
        <f t="shared" si="274"/>
        <v>860473.33333333337</v>
      </c>
    </row>
    <row r="17550" spans="1:6" x14ac:dyDescent="0.3">
      <c r="A17550" t="s">
        <v>18087</v>
      </c>
      <c r="B17550">
        <v>1152600</v>
      </c>
      <c r="C17550">
        <v>1176200</v>
      </c>
      <c r="D17550">
        <v>2011900</v>
      </c>
      <c r="E17550">
        <v>2087800</v>
      </c>
      <c r="F17550" s="4">
        <f t="shared" si="274"/>
        <v>1758633.3333333333</v>
      </c>
    </row>
    <row r="17551" spans="1:6" x14ac:dyDescent="0.3">
      <c r="A17551" t="s">
        <v>18088</v>
      </c>
      <c r="B17551">
        <v>905450</v>
      </c>
      <c r="C17551">
        <v>740000</v>
      </c>
      <c r="D17551">
        <v>2721720</v>
      </c>
      <c r="E17551">
        <v>1051520</v>
      </c>
      <c r="F17551" s="4">
        <f t="shared" si="274"/>
        <v>1504413.3333333333</v>
      </c>
    </row>
    <row r="17552" spans="1:6" x14ac:dyDescent="0.3">
      <c r="A17552" t="s">
        <v>18089</v>
      </c>
      <c r="B17552">
        <v>2522970</v>
      </c>
      <c r="C17552">
        <v>1406900</v>
      </c>
      <c r="D17552">
        <v>1426960</v>
      </c>
      <c r="E17552">
        <v>3795300</v>
      </c>
      <c r="F17552" s="4">
        <f t="shared" si="274"/>
        <v>2209720</v>
      </c>
    </row>
    <row r="17553" spans="1:6" x14ac:dyDescent="0.3">
      <c r="A17553" t="s">
        <v>18090</v>
      </c>
      <c r="B17553">
        <v>2573040</v>
      </c>
      <c r="C17553">
        <v>2615910</v>
      </c>
      <c r="D17553">
        <v>3867580</v>
      </c>
      <c r="E17553">
        <v>2354820</v>
      </c>
      <c r="F17553" s="4">
        <f t="shared" si="274"/>
        <v>2946103.3333333335</v>
      </c>
    </row>
    <row r="17554" spans="1:6" x14ac:dyDescent="0.3">
      <c r="A17554" t="s">
        <v>18091</v>
      </c>
      <c r="B17554">
        <v>0</v>
      </c>
      <c r="C17554">
        <v>635180</v>
      </c>
      <c r="D17554">
        <v>0</v>
      </c>
      <c r="E17554">
        <v>386000</v>
      </c>
      <c r="F17554" s="4">
        <f t="shared" si="274"/>
        <v>340393.33333333331</v>
      </c>
    </row>
    <row r="17555" spans="1:6" x14ac:dyDescent="0.3">
      <c r="A17555" t="s">
        <v>18092</v>
      </c>
      <c r="B17555">
        <v>1010100</v>
      </c>
      <c r="C17555">
        <v>0</v>
      </c>
      <c r="D17555">
        <v>2174650</v>
      </c>
      <c r="E17555">
        <v>0</v>
      </c>
      <c r="F17555" s="4">
        <f t="shared" si="274"/>
        <v>724883.33333333337</v>
      </c>
    </row>
    <row r="17556" spans="1:6" x14ac:dyDescent="0.3">
      <c r="A17556" t="s">
        <v>18093</v>
      </c>
      <c r="B17556">
        <v>1467180</v>
      </c>
      <c r="C17556">
        <v>885150</v>
      </c>
      <c r="D17556">
        <v>777140</v>
      </c>
      <c r="E17556">
        <v>1003730</v>
      </c>
      <c r="F17556" s="4">
        <f t="shared" si="274"/>
        <v>888673.33333333337</v>
      </c>
    </row>
    <row r="17557" spans="1:6" x14ac:dyDescent="0.3">
      <c r="A17557" t="s">
        <v>18094</v>
      </c>
      <c r="B17557">
        <v>612000</v>
      </c>
      <c r="C17557">
        <v>2412490</v>
      </c>
      <c r="D17557">
        <v>10978500</v>
      </c>
      <c r="E17557">
        <v>869050</v>
      </c>
      <c r="F17557" s="4">
        <f t="shared" si="274"/>
        <v>4753346.666666667</v>
      </c>
    </row>
    <row r="17558" spans="1:6" x14ac:dyDescent="0.3">
      <c r="A17558" t="s">
        <v>18095</v>
      </c>
      <c r="B17558">
        <v>0</v>
      </c>
      <c r="C17558">
        <v>657360</v>
      </c>
      <c r="D17558">
        <v>647680</v>
      </c>
      <c r="E17558">
        <v>0</v>
      </c>
      <c r="F17558" s="4">
        <f t="shared" si="274"/>
        <v>435013.33333333331</v>
      </c>
    </row>
    <row r="17559" spans="1:6" x14ac:dyDescent="0.3">
      <c r="A17559" t="s">
        <v>18096</v>
      </c>
      <c r="B17559">
        <v>0</v>
      </c>
      <c r="C17559">
        <v>399490</v>
      </c>
      <c r="D17559">
        <v>0</v>
      </c>
      <c r="E17559">
        <v>0</v>
      </c>
      <c r="F17559" s="4">
        <f t="shared" si="274"/>
        <v>133163.33333333334</v>
      </c>
    </row>
    <row r="17560" spans="1:6" x14ac:dyDescent="0.3">
      <c r="A17560" t="s">
        <v>18097</v>
      </c>
      <c r="B17560">
        <v>1056500</v>
      </c>
      <c r="C17560">
        <v>657650</v>
      </c>
      <c r="D17560">
        <v>0</v>
      </c>
      <c r="E17560">
        <v>0</v>
      </c>
      <c r="F17560" s="4">
        <f t="shared" si="274"/>
        <v>219216.66666666666</v>
      </c>
    </row>
    <row r="17561" spans="1:6" x14ac:dyDescent="0.3">
      <c r="A17561" t="s">
        <v>18098</v>
      </c>
      <c r="B17561">
        <v>3095250</v>
      </c>
      <c r="C17561">
        <v>4057290</v>
      </c>
      <c r="D17561">
        <v>2554200</v>
      </c>
      <c r="E17561">
        <v>2143000</v>
      </c>
      <c r="F17561" s="4">
        <f t="shared" si="274"/>
        <v>2918163.3333333335</v>
      </c>
    </row>
    <row r="17562" spans="1:6" x14ac:dyDescent="0.3">
      <c r="A17562" t="s">
        <v>18099</v>
      </c>
      <c r="B17562">
        <v>3048500</v>
      </c>
      <c r="C17562">
        <v>3218100</v>
      </c>
      <c r="D17562">
        <v>2593500</v>
      </c>
      <c r="E17562">
        <v>2318540</v>
      </c>
      <c r="F17562" s="4">
        <f t="shared" si="274"/>
        <v>2710046.6666666665</v>
      </c>
    </row>
    <row r="17563" spans="1:6" x14ac:dyDescent="0.3">
      <c r="A17563" t="s">
        <v>18100</v>
      </c>
      <c r="B17563">
        <v>2962800</v>
      </c>
      <c r="C17563">
        <v>0</v>
      </c>
      <c r="D17563">
        <v>2860670</v>
      </c>
      <c r="E17563">
        <v>6101990</v>
      </c>
      <c r="F17563" s="4">
        <f t="shared" si="274"/>
        <v>2987553.3333333335</v>
      </c>
    </row>
    <row r="17564" spans="1:6" x14ac:dyDescent="0.3">
      <c r="A17564" t="s">
        <v>18101</v>
      </c>
      <c r="B17564">
        <v>0</v>
      </c>
      <c r="C17564">
        <v>2220120</v>
      </c>
      <c r="D17564">
        <v>2041600</v>
      </c>
      <c r="E17564">
        <v>2040910</v>
      </c>
      <c r="F17564" s="4">
        <f t="shared" si="274"/>
        <v>2100876.6666666665</v>
      </c>
    </row>
    <row r="17565" spans="1:6" x14ac:dyDescent="0.3">
      <c r="A17565" t="s">
        <v>18102</v>
      </c>
      <c r="B17565">
        <v>1874490</v>
      </c>
      <c r="C17565">
        <v>977340</v>
      </c>
      <c r="D17565">
        <v>0</v>
      </c>
      <c r="E17565">
        <v>1799980</v>
      </c>
      <c r="F17565" s="4">
        <f t="shared" si="274"/>
        <v>925773.33333333337</v>
      </c>
    </row>
    <row r="17566" spans="1:6" x14ac:dyDescent="0.3">
      <c r="A17566" t="s">
        <v>18103</v>
      </c>
      <c r="B17566">
        <v>3556790</v>
      </c>
      <c r="C17566">
        <v>3203540</v>
      </c>
      <c r="D17566">
        <v>4197140</v>
      </c>
      <c r="E17566">
        <v>6406370</v>
      </c>
      <c r="F17566" s="4">
        <f t="shared" si="274"/>
        <v>4602350</v>
      </c>
    </row>
    <row r="17567" spans="1:6" x14ac:dyDescent="0.3">
      <c r="A17567" t="s">
        <v>18104</v>
      </c>
      <c r="B17567">
        <v>420420</v>
      </c>
      <c r="C17567">
        <v>1189560</v>
      </c>
      <c r="D17567">
        <v>191100</v>
      </c>
      <c r="E17567">
        <v>487760</v>
      </c>
      <c r="F17567" s="4">
        <f t="shared" si="274"/>
        <v>622806.66666666663</v>
      </c>
    </row>
    <row r="17568" spans="1:6" x14ac:dyDescent="0.3">
      <c r="A17568" t="s">
        <v>18105</v>
      </c>
      <c r="B17568">
        <v>676280</v>
      </c>
      <c r="C17568">
        <v>370000</v>
      </c>
      <c r="D17568">
        <v>409500</v>
      </c>
      <c r="E17568">
        <v>0</v>
      </c>
      <c r="F17568" s="4">
        <f t="shared" si="274"/>
        <v>259833.33333333334</v>
      </c>
    </row>
    <row r="17569" spans="1:6" x14ac:dyDescent="0.3">
      <c r="A17569" t="s">
        <v>18106</v>
      </c>
      <c r="B17569">
        <v>0</v>
      </c>
      <c r="C17569">
        <v>5451320</v>
      </c>
      <c r="D17569">
        <v>6337540</v>
      </c>
      <c r="E17569">
        <v>6319770</v>
      </c>
      <c r="F17569" s="4">
        <f t="shared" si="274"/>
        <v>6036210</v>
      </c>
    </row>
    <row r="17570" spans="1:6" x14ac:dyDescent="0.3">
      <c r="A17570" t="s">
        <v>18107</v>
      </c>
      <c r="B17570">
        <v>832000</v>
      </c>
      <c r="C17570">
        <v>964000</v>
      </c>
      <c r="D17570">
        <v>1374740</v>
      </c>
      <c r="E17570">
        <v>1257000</v>
      </c>
      <c r="F17570" s="4">
        <f t="shared" si="274"/>
        <v>1198580</v>
      </c>
    </row>
    <row r="17571" spans="1:6" x14ac:dyDescent="0.3">
      <c r="A17571" t="s">
        <v>18108</v>
      </c>
      <c r="B17571">
        <v>1441440</v>
      </c>
      <c r="C17571">
        <v>2130310</v>
      </c>
      <c r="D17571">
        <v>2515240</v>
      </c>
      <c r="E17571">
        <v>3004820</v>
      </c>
      <c r="F17571" s="4">
        <f t="shared" si="274"/>
        <v>2550123.3333333335</v>
      </c>
    </row>
    <row r="17572" spans="1:6" x14ac:dyDescent="0.3">
      <c r="A17572" t="s">
        <v>18109</v>
      </c>
      <c r="B17572">
        <v>2023450</v>
      </c>
      <c r="C17572">
        <v>2733420</v>
      </c>
      <c r="D17572">
        <v>2562610</v>
      </c>
      <c r="E17572">
        <v>4078710</v>
      </c>
      <c r="F17572" s="4">
        <f t="shared" si="274"/>
        <v>3124913.3333333335</v>
      </c>
    </row>
    <row r="17573" spans="1:6" x14ac:dyDescent="0.3">
      <c r="A17573" t="s">
        <v>18110</v>
      </c>
      <c r="B17573">
        <v>0</v>
      </c>
      <c r="C17573">
        <v>2165350</v>
      </c>
      <c r="D17573">
        <v>0</v>
      </c>
      <c r="E17573">
        <v>544500</v>
      </c>
      <c r="F17573" s="4">
        <f t="shared" si="274"/>
        <v>903283.33333333337</v>
      </c>
    </row>
    <row r="17574" spans="1:6" x14ac:dyDescent="0.3">
      <c r="A17574" t="s">
        <v>18111</v>
      </c>
      <c r="B17574">
        <v>573300</v>
      </c>
      <c r="C17574">
        <v>230000</v>
      </c>
      <c r="D17574">
        <v>611520</v>
      </c>
      <c r="E17574">
        <v>0</v>
      </c>
      <c r="F17574" s="4">
        <f t="shared" si="274"/>
        <v>280506.66666666669</v>
      </c>
    </row>
    <row r="17575" spans="1:6" x14ac:dyDescent="0.3">
      <c r="A17575" t="s">
        <v>18112</v>
      </c>
      <c r="B17575">
        <v>2160590</v>
      </c>
      <c r="C17575">
        <v>2215000</v>
      </c>
      <c r="D17575">
        <v>0</v>
      </c>
      <c r="E17575">
        <v>2124300</v>
      </c>
      <c r="F17575" s="4">
        <f t="shared" si="274"/>
        <v>1446433.3333333333</v>
      </c>
    </row>
    <row r="17576" spans="1:6" x14ac:dyDescent="0.3">
      <c r="A17576" t="s">
        <v>18113</v>
      </c>
      <c r="B17576">
        <v>2307680</v>
      </c>
      <c r="C17576">
        <v>3929850</v>
      </c>
      <c r="D17576">
        <v>2175200</v>
      </c>
      <c r="E17576">
        <v>3220240</v>
      </c>
      <c r="F17576" s="4">
        <f t="shared" si="274"/>
        <v>3108430</v>
      </c>
    </row>
    <row r="17577" spans="1:6" x14ac:dyDescent="0.3">
      <c r="A17577" t="s">
        <v>18114</v>
      </c>
      <c r="B17577">
        <v>1215400</v>
      </c>
      <c r="C17577">
        <v>2192560</v>
      </c>
      <c r="D17577">
        <v>733000</v>
      </c>
      <c r="E17577">
        <v>2849600</v>
      </c>
      <c r="F17577" s="4">
        <f t="shared" si="274"/>
        <v>1925053.3333333333</v>
      </c>
    </row>
    <row r="17578" spans="1:6" x14ac:dyDescent="0.3">
      <c r="A17578" t="s">
        <v>18115</v>
      </c>
      <c r="B17578">
        <v>1747250</v>
      </c>
      <c r="C17578">
        <v>2340860</v>
      </c>
      <c r="D17578">
        <v>2746070</v>
      </c>
      <c r="E17578">
        <v>4028600</v>
      </c>
      <c r="F17578" s="4">
        <f t="shared" si="274"/>
        <v>3038510</v>
      </c>
    </row>
    <row r="17579" spans="1:6" x14ac:dyDescent="0.3">
      <c r="A17579" t="s">
        <v>18116</v>
      </c>
      <c r="B17579">
        <v>2061450</v>
      </c>
      <c r="C17579">
        <v>2987440</v>
      </c>
      <c r="D17579">
        <v>2113240</v>
      </c>
      <c r="E17579">
        <v>2618320</v>
      </c>
      <c r="F17579" s="4">
        <f t="shared" si="274"/>
        <v>2573000</v>
      </c>
    </row>
    <row r="17580" spans="1:6" x14ac:dyDescent="0.3">
      <c r="A17580" t="s">
        <v>18117</v>
      </c>
      <c r="B17580">
        <v>370000</v>
      </c>
      <c r="C17580">
        <v>600000</v>
      </c>
      <c r="D17580">
        <v>234600</v>
      </c>
      <c r="E17580">
        <v>0</v>
      </c>
      <c r="F17580" s="4">
        <f t="shared" si="274"/>
        <v>278200</v>
      </c>
    </row>
    <row r="17581" spans="1:6" x14ac:dyDescent="0.3">
      <c r="A17581" t="s">
        <v>18118</v>
      </c>
      <c r="B17581">
        <v>493760</v>
      </c>
      <c r="C17581">
        <v>0</v>
      </c>
      <c r="D17581">
        <v>1242000</v>
      </c>
      <c r="E17581">
        <v>450560</v>
      </c>
      <c r="F17581" s="4">
        <f t="shared" si="274"/>
        <v>564186.66666666663</v>
      </c>
    </row>
    <row r="17582" spans="1:6" x14ac:dyDescent="0.3">
      <c r="A17582" t="s">
        <v>18119</v>
      </c>
      <c r="B17582">
        <v>900900</v>
      </c>
      <c r="C17582">
        <v>0</v>
      </c>
      <c r="D17582">
        <v>1890240</v>
      </c>
      <c r="E17582">
        <v>0</v>
      </c>
      <c r="F17582" s="4">
        <f t="shared" si="274"/>
        <v>630080</v>
      </c>
    </row>
    <row r="17583" spans="1:6" x14ac:dyDescent="0.3">
      <c r="A17583" t="s">
        <v>18120</v>
      </c>
      <c r="B17583">
        <v>2120300</v>
      </c>
      <c r="C17583">
        <v>2212840</v>
      </c>
      <c r="D17583">
        <v>3321500</v>
      </c>
      <c r="E17583">
        <v>2052960</v>
      </c>
      <c r="F17583" s="4">
        <f t="shared" si="274"/>
        <v>2529100</v>
      </c>
    </row>
    <row r="17584" spans="1:6" x14ac:dyDescent="0.3">
      <c r="A17584" t="s">
        <v>18121</v>
      </c>
      <c r="B17584">
        <v>0</v>
      </c>
      <c r="C17584">
        <v>0</v>
      </c>
      <c r="D17584">
        <v>3713050</v>
      </c>
      <c r="E17584">
        <v>876480</v>
      </c>
      <c r="F17584" s="4">
        <f t="shared" si="274"/>
        <v>1529843.3333333333</v>
      </c>
    </row>
    <row r="17585" spans="1:6" x14ac:dyDescent="0.3">
      <c r="A17585" t="s">
        <v>18122</v>
      </c>
      <c r="B17585">
        <v>812630</v>
      </c>
      <c r="C17585">
        <v>2090660</v>
      </c>
      <c r="D17585">
        <v>2059470</v>
      </c>
      <c r="E17585">
        <v>2057830</v>
      </c>
      <c r="F17585" s="4">
        <f t="shared" si="274"/>
        <v>2069320</v>
      </c>
    </row>
    <row r="17586" spans="1:6" x14ac:dyDescent="0.3">
      <c r="A17586" t="s">
        <v>18123</v>
      </c>
      <c r="B17586">
        <v>0</v>
      </c>
      <c r="C17586">
        <v>1055000</v>
      </c>
      <c r="D17586">
        <v>0</v>
      </c>
      <c r="E17586">
        <v>0</v>
      </c>
      <c r="F17586" s="4">
        <f t="shared" si="274"/>
        <v>351666.66666666669</v>
      </c>
    </row>
    <row r="17587" spans="1:6" x14ac:dyDescent="0.3">
      <c r="A17587" t="s">
        <v>18124</v>
      </c>
      <c r="B17587">
        <v>1028300</v>
      </c>
      <c r="C17587">
        <v>236600</v>
      </c>
      <c r="D17587">
        <v>3618160</v>
      </c>
      <c r="E17587">
        <v>902720</v>
      </c>
      <c r="F17587" s="4">
        <f t="shared" si="274"/>
        <v>1585826.6666666667</v>
      </c>
    </row>
    <row r="17588" spans="1:6" x14ac:dyDescent="0.3">
      <c r="A17588" t="s">
        <v>18125</v>
      </c>
      <c r="B17588">
        <v>2160260</v>
      </c>
      <c r="C17588">
        <v>2824450</v>
      </c>
      <c r="D17588">
        <v>0</v>
      </c>
      <c r="E17588">
        <v>2044900</v>
      </c>
      <c r="F17588" s="4">
        <f t="shared" si="274"/>
        <v>1623116.6666666667</v>
      </c>
    </row>
    <row r="17589" spans="1:6" x14ac:dyDescent="0.3">
      <c r="A17589" t="s">
        <v>18126</v>
      </c>
      <c r="B17589">
        <v>2065000</v>
      </c>
      <c r="C17589">
        <v>2642140</v>
      </c>
      <c r="D17589">
        <v>2149839</v>
      </c>
      <c r="E17589">
        <v>2048250</v>
      </c>
      <c r="F17589" s="4">
        <f t="shared" si="274"/>
        <v>2280076.3333333335</v>
      </c>
    </row>
    <row r="17590" spans="1:6" x14ac:dyDescent="0.3">
      <c r="A17590" t="s">
        <v>18127</v>
      </c>
      <c r="B17590">
        <v>10205360</v>
      </c>
      <c r="C17590">
        <v>3700000</v>
      </c>
      <c r="D17590">
        <v>0</v>
      </c>
      <c r="E17590">
        <v>0</v>
      </c>
      <c r="F17590" s="4">
        <f t="shared" si="274"/>
        <v>1233333.3333333333</v>
      </c>
    </row>
    <row r="17591" spans="1:6" x14ac:dyDescent="0.3">
      <c r="A17591" t="s">
        <v>18128</v>
      </c>
      <c r="B17591">
        <v>2216800</v>
      </c>
      <c r="C17591">
        <v>709200</v>
      </c>
      <c r="D17591">
        <v>666660</v>
      </c>
      <c r="E17591">
        <v>2995300</v>
      </c>
      <c r="F17591" s="4">
        <f t="shared" si="274"/>
        <v>1457053.3333333333</v>
      </c>
    </row>
    <row r="17592" spans="1:6" x14ac:dyDescent="0.3">
      <c r="A17592" t="s">
        <v>18129</v>
      </c>
      <c r="B17592">
        <v>602420</v>
      </c>
      <c r="C17592">
        <v>230000</v>
      </c>
      <c r="D17592">
        <v>639730</v>
      </c>
      <c r="E17592">
        <v>258440</v>
      </c>
      <c r="F17592" s="4">
        <f t="shared" si="274"/>
        <v>376056.66666666669</v>
      </c>
    </row>
    <row r="17593" spans="1:6" x14ac:dyDescent="0.3">
      <c r="A17593" t="s">
        <v>18130</v>
      </c>
      <c r="B17593">
        <v>453200</v>
      </c>
      <c r="C17593">
        <v>8809200</v>
      </c>
      <c r="D17593">
        <v>583440</v>
      </c>
      <c r="E17593">
        <v>820000</v>
      </c>
      <c r="F17593" s="4">
        <f t="shared" si="274"/>
        <v>3404213.3333333335</v>
      </c>
    </row>
    <row r="17594" spans="1:6" x14ac:dyDescent="0.3">
      <c r="A17594" t="s">
        <v>18131</v>
      </c>
      <c r="B17594">
        <v>0</v>
      </c>
      <c r="C17594">
        <v>837200</v>
      </c>
      <c r="D17594">
        <v>829560</v>
      </c>
      <c r="E17594">
        <v>886500</v>
      </c>
      <c r="F17594" s="4">
        <f t="shared" si="274"/>
        <v>851086.66666666663</v>
      </c>
    </row>
    <row r="17595" spans="1:6" x14ac:dyDescent="0.3">
      <c r="A17595" t="s">
        <v>18132</v>
      </c>
      <c r="B17595">
        <v>0</v>
      </c>
      <c r="C17595">
        <v>1480000</v>
      </c>
      <c r="D17595">
        <v>0</v>
      </c>
      <c r="E17595">
        <v>0</v>
      </c>
      <c r="F17595" s="4">
        <f t="shared" si="274"/>
        <v>493333.33333333331</v>
      </c>
    </row>
    <row r="17596" spans="1:6" x14ac:dyDescent="0.3">
      <c r="A17596" t="s">
        <v>18133</v>
      </c>
      <c r="B17596">
        <v>8486000</v>
      </c>
      <c r="C17596">
        <v>12435140</v>
      </c>
      <c r="D17596">
        <v>8400640</v>
      </c>
      <c r="E17596">
        <v>6890750</v>
      </c>
      <c r="F17596" s="4">
        <f t="shared" si="274"/>
        <v>9242176.666666666</v>
      </c>
    </row>
    <row r="17597" spans="1:6" x14ac:dyDescent="0.3">
      <c r="A17597" t="s">
        <v>18134</v>
      </c>
      <c r="B17597">
        <v>1858640</v>
      </c>
      <c r="C17597">
        <v>1686540</v>
      </c>
      <c r="D17597">
        <v>977340</v>
      </c>
      <c r="E17597">
        <v>1728090</v>
      </c>
      <c r="F17597" s="4">
        <f t="shared" si="274"/>
        <v>1463990</v>
      </c>
    </row>
    <row r="17598" spans="1:6" x14ac:dyDescent="0.3">
      <c r="A17598" t="s">
        <v>18135</v>
      </c>
      <c r="B17598">
        <v>0</v>
      </c>
      <c r="C17598">
        <v>783510</v>
      </c>
      <c r="D17598">
        <v>0</v>
      </c>
      <c r="E17598">
        <v>2263610</v>
      </c>
      <c r="F17598" s="4">
        <f t="shared" si="274"/>
        <v>1015706.6666666666</v>
      </c>
    </row>
    <row r="17599" spans="1:6" x14ac:dyDescent="0.3">
      <c r="A17599" t="s">
        <v>18136</v>
      </c>
      <c r="B17599">
        <v>2866500</v>
      </c>
      <c r="C17599">
        <v>0</v>
      </c>
      <c r="D17599">
        <v>0</v>
      </c>
      <c r="E17599">
        <v>6481090</v>
      </c>
      <c r="F17599" s="4">
        <f t="shared" si="274"/>
        <v>2160363.3333333335</v>
      </c>
    </row>
    <row r="17600" spans="1:6" x14ac:dyDescent="0.3">
      <c r="A17600" t="s">
        <v>18137</v>
      </c>
      <c r="B17600">
        <v>0</v>
      </c>
      <c r="C17600">
        <v>1019200</v>
      </c>
      <c r="D17600">
        <v>0</v>
      </c>
      <c r="E17600">
        <v>0</v>
      </c>
      <c r="F17600" s="4">
        <f t="shared" si="274"/>
        <v>339733.33333333331</v>
      </c>
    </row>
    <row r="17601" spans="1:6" x14ac:dyDescent="0.3">
      <c r="A17601" t="s">
        <v>18138</v>
      </c>
      <c r="B17601">
        <v>0</v>
      </c>
      <c r="C17601">
        <v>0</v>
      </c>
      <c r="D17601">
        <v>149400</v>
      </c>
      <c r="E17601">
        <v>0</v>
      </c>
      <c r="F17601" s="4">
        <f t="shared" si="274"/>
        <v>49800</v>
      </c>
    </row>
    <row r="17602" spans="1:6" x14ac:dyDescent="0.3">
      <c r="A17602" t="s">
        <v>18139</v>
      </c>
      <c r="B17602">
        <v>0</v>
      </c>
      <c r="C17602">
        <v>0</v>
      </c>
      <c r="D17602">
        <v>889800</v>
      </c>
      <c r="E17602">
        <v>0</v>
      </c>
      <c r="F17602" s="4">
        <f t="shared" si="274"/>
        <v>296600</v>
      </c>
    </row>
    <row r="17603" spans="1:6" x14ac:dyDescent="0.3">
      <c r="A17603" t="s">
        <v>18140</v>
      </c>
      <c r="B17603">
        <v>1583400</v>
      </c>
      <c r="C17603">
        <v>2386400</v>
      </c>
      <c r="D17603">
        <v>4110440</v>
      </c>
      <c r="E17603">
        <v>5042500</v>
      </c>
      <c r="F17603" s="4">
        <f t="shared" ref="F17603:F17666" si="275">SUM(C17603:E17603)/3</f>
        <v>3846446.6666666665</v>
      </c>
    </row>
    <row r="17604" spans="1:6" x14ac:dyDescent="0.3">
      <c r="A17604" t="s">
        <v>18141</v>
      </c>
      <c r="B17604">
        <v>0</v>
      </c>
      <c r="C17604">
        <v>1337700</v>
      </c>
      <c r="D17604">
        <v>0</v>
      </c>
      <c r="E17604">
        <v>0</v>
      </c>
      <c r="F17604" s="4">
        <f t="shared" si="275"/>
        <v>445900</v>
      </c>
    </row>
    <row r="17605" spans="1:6" x14ac:dyDescent="0.3">
      <c r="A17605" t="s">
        <v>18142</v>
      </c>
      <c r="B17605">
        <v>0</v>
      </c>
      <c r="C17605">
        <v>0</v>
      </c>
      <c r="D17605">
        <v>1102480</v>
      </c>
      <c r="E17605">
        <v>0</v>
      </c>
      <c r="F17605" s="4">
        <f t="shared" si="275"/>
        <v>367493.33333333331</v>
      </c>
    </row>
    <row r="17606" spans="1:6" x14ac:dyDescent="0.3">
      <c r="A17606" t="s">
        <v>18143</v>
      </c>
      <c r="B17606">
        <v>0</v>
      </c>
      <c r="C17606">
        <v>160000</v>
      </c>
      <c r="D17606">
        <v>0</v>
      </c>
      <c r="E17606">
        <v>1257280</v>
      </c>
      <c r="F17606" s="4">
        <f t="shared" si="275"/>
        <v>472426.66666666669</v>
      </c>
    </row>
    <row r="17607" spans="1:6" x14ac:dyDescent="0.3">
      <c r="A17607" t="s">
        <v>18144</v>
      </c>
      <c r="B17607">
        <v>0</v>
      </c>
      <c r="C17607">
        <v>1480000</v>
      </c>
      <c r="D17607">
        <v>2749100</v>
      </c>
      <c r="E17607">
        <v>2064519</v>
      </c>
      <c r="F17607" s="4">
        <f t="shared" si="275"/>
        <v>2097873</v>
      </c>
    </row>
    <row r="17608" spans="1:6" x14ac:dyDescent="0.3">
      <c r="A17608" t="s">
        <v>18145</v>
      </c>
      <c r="B17608">
        <v>0</v>
      </c>
      <c r="C17608">
        <v>0</v>
      </c>
      <c r="D17608">
        <v>974060</v>
      </c>
      <c r="E17608">
        <v>234600</v>
      </c>
      <c r="F17608" s="4">
        <f t="shared" si="275"/>
        <v>402886.66666666669</v>
      </c>
    </row>
    <row r="17609" spans="1:6" x14ac:dyDescent="0.3">
      <c r="A17609" t="s">
        <v>18146</v>
      </c>
      <c r="B17609">
        <v>6308120</v>
      </c>
      <c r="C17609">
        <v>9111070</v>
      </c>
      <c r="D17609">
        <v>4666380</v>
      </c>
      <c r="E17609">
        <v>6188000</v>
      </c>
      <c r="F17609" s="4">
        <f t="shared" si="275"/>
        <v>6655150</v>
      </c>
    </row>
    <row r="17610" spans="1:6" x14ac:dyDescent="0.3">
      <c r="A17610" t="s">
        <v>18147</v>
      </c>
      <c r="B17610">
        <v>1156240</v>
      </c>
      <c r="C17610">
        <v>0</v>
      </c>
      <c r="D17610">
        <v>0</v>
      </c>
      <c r="E17610">
        <v>820000</v>
      </c>
      <c r="F17610" s="4">
        <f t="shared" si="275"/>
        <v>273333.33333333331</v>
      </c>
    </row>
    <row r="17611" spans="1:6" x14ac:dyDescent="0.3">
      <c r="A17611" t="s">
        <v>18148</v>
      </c>
      <c r="B17611">
        <v>264000</v>
      </c>
      <c r="C17611">
        <v>0</v>
      </c>
      <c r="D17611">
        <v>964600</v>
      </c>
      <c r="E17611">
        <v>0</v>
      </c>
      <c r="F17611" s="4">
        <f t="shared" si="275"/>
        <v>321533.33333333331</v>
      </c>
    </row>
    <row r="17612" spans="1:6" x14ac:dyDescent="0.3">
      <c r="A17612" t="s">
        <v>18149</v>
      </c>
      <c r="B17612">
        <v>0</v>
      </c>
      <c r="C17612">
        <v>1587360</v>
      </c>
      <c r="D17612">
        <v>1037220</v>
      </c>
      <c r="E17612">
        <v>754000</v>
      </c>
      <c r="F17612" s="4">
        <f t="shared" si="275"/>
        <v>1126193.3333333333</v>
      </c>
    </row>
    <row r="17613" spans="1:6" x14ac:dyDescent="0.3">
      <c r="A17613" t="s">
        <v>18150</v>
      </c>
      <c r="B17613">
        <v>0</v>
      </c>
      <c r="C17613">
        <v>0</v>
      </c>
      <c r="D17613">
        <v>373260</v>
      </c>
      <c r="E17613">
        <v>0</v>
      </c>
      <c r="F17613" s="4">
        <f t="shared" si="275"/>
        <v>124420</v>
      </c>
    </row>
    <row r="17614" spans="1:6" x14ac:dyDescent="0.3">
      <c r="A17614" t="s">
        <v>18151</v>
      </c>
      <c r="B17614">
        <v>0</v>
      </c>
      <c r="C17614">
        <v>0</v>
      </c>
      <c r="D17614">
        <v>2216970</v>
      </c>
      <c r="E17614">
        <v>820000</v>
      </c>
      <c r="F17614" s="4">
        <f t="shared" si="275"/>
        <v>1012323.3333333334</v>
      </c>
    </row>
    <row r="17615" spans="1:6" x14ac:dyDescent="0.3">
      <c r="A17615" t="s">
        <v>18152</v>
      </c>
      <c r="B17615">
        <v>960960</v>
      </c>
      <c r="C17615">
        <v>0</v>
      </c>
      <c r="D17615">
        <v>264000</v>
      </c>
      <c r="E17615">
        <v>871780</v>
      </c>
      <c r="F17615" s="4">
        <f t="shared" si="275"/>
        <v>378593.33333333331</v>
      </c>
    </row>
    <row r="17616" spans="1:6" x14ac:dyDescent="0.3">
      <c r="A17616" t="s">
        <v>18153</v>
      </c>
      <c r="B17616">
        <v>1172660</v>
      </c>
      <c r="C17616">
        <v>0</v>
      </c>
      <c r="D17616">
        <v>0</v>
      </c>
      <c r="E17616">
        <v>198900</v>
      </c>
      <c r="F17616" s="4">
        <f t="shared" si="275"/>
        <v>66300</v>
      </c>
    </row>
    <row r="17617" spans="1:6" x14ac:dyDescent="0.3">
      <c r="A17617" t="s">
        <v>18154</v>
      </c>
      <c r="B17617">
        <v>0</v>
      </c>
      <c r="C17617">
        <v>461370</v>
      </c>
      <c r="D17617">
        <v>349000</v>
      </c>
      <c r="E17617">
        <v>0</v>
      </c>
      <c r="F17617" s="4">
        <f t="shared" si="275"/>
        <v>270123.33333333331</v>
      </c>
    </row>
    <row r="17618" spans="1:6" x14ac:dyDescent="0.3">
      <c r="A17618" t="s">
        <v>18155</v>
      </c>
      <c r="B17618">
        <v>0</v>
      </c>
      <c r="C17618">
        <v>863520</v>
      </c>
      <c r="D17618">
        <v>0</v>
      </c>
      <c r="E17618">
        <v>720920</v>
      </c>
      <c r="F17618" s="4">
        <f t="shared" si="275"/>
        <v>528146.66666666663</v>
      </c>
    </row>
    <row r="17619" spans="1:6" x14ac:dyDescent="0.3">
      <c r="A17619" t="s">
        <v>18156</v>
      </c>
      <c r="B17619">
        <v>273000</v>
      </c>
      <c r="C17619">
        <v>2689830</v>
      </c>
      <c r="D17619">
        <v>2087780</v>
      </c>
      <c r="E17619">
        <v>2729010</v>
      </c>
      <c r="F17619" s="4">
        <f t="shared" si="275"/>
        <v>2502206.6666666665</v>
      </c>
    </row>
    <row r="17620" spans="1:6" x14ac:dyDescent="0.3">
      <c r="A17620" t="s">
        <v>18157</v>
      </c>
      <c r="B17620">
        <v>2343700</v>
      </c>
      <c r="C17620">
        <v>5564590</v>
      </c>
      <c r="D17620">
        <v>544180</v>
      </c>
      <c r="E17620">
        <v>2649270</v>
      </c>
      <c r="F17620" s="4">
        <f t="shared" si="275"/>
        <v>2919346.6666666665</v>
      </c>
    </row>
    <row r="17621" spans="1:6" x14ac:dyDescent="0.3">
      <c r="A17621" t="s">
        <v>18158</v>
      </c>
      <c r="B17621">
        <v>0</v>
      </c>
      <c r="C17621">
        <v>0</v>
      </c>
      <c r="D17621">
        <v>697560</v>
      </c>
      <c r="E17621">
        <v>0</v>
      </c>
      <c r="F17621" s="4">
        <f t="shared" si="275"/>
        <v>232520</v>
      </c>
    </row>
    <row r="17622" spans="1:6" x14ac:dyDescent="0.3">
      <c r="A17622" t="s">
        <v>18159</v>
      </c>
      <c r="B17622">
        <v>0</v>
      </c>
      <c r="C17622">
        <v>1474200</v>
      </c>
      <c r="D17622">
        <v>0</v>
      </c>
      <c r="E17622">
        <v>0</v>
      </c>
      <c r="F17622" s="4">
        <f t="shared" si="275"/>
        <v>491400</v>
      </c>
    </row>
    <row r="17623" spans="1:6" x14ac:dyDescent="0.3">
      <c r="A17623" t="s">
        <v>18160</v>
      </c>
      <c r="B17623">
        <v>1639820</v>
      </c>
      <c r="C17623">
        <v>0</v>
      </c>
      <c r="D17623">
        <v>2036280</v>
      </c>
      <c r="E17623">
        <v>1190300</v>
      </c>
      <c r="F17623" s="4">
        <f t="shared" si="275"/>
        <v>1075526.6666666667</v>
      </c>
    </row>
    <row r="17624" spans="1:6" x14ac:dyDescent="0.3">
      <c r="A17624" t="s">
        <v>18161</v>
      </c>
      <c r="B17624">
        <v>655200</v>
      </c>
      <c r="C17624">
        <v>861650</v>
      </c>
      <c r="D17624">
        <v>0</v>
      </c>
      <c r="E17624">
        <v>404800</v>
      </c>
      <c r="F17624" s="4">
        <f t="shared" si="275"/>
        <v>422150</v>
      </c>
    </row>
    <row r="17625" spans="1:6" x14ac:dyDescent="0.3">
      <c r="A17625" t="s">
        <v>18162</v>
      </c>
      <c r="B17625">
        <v>0</v>
      </c>
      <c r="C17625">
        <v>1105420</v>
      </c>
      <c r="D17625">
        <v>364000</v>
      </c>
      <c r="E17625">
        <v>0</v>
      </c>
      <c r="F17625" s="4">
        <f t="shared" si="275"/>
        <v>489806.66666666669</v>
      </c>
    </row>
    <row r="17626" spans="1:6" x14ac:dyDescent="0.3">
      <c r="A17626" t="s">
        <v>18163</v>
      </c>
      <c r="B17626">
        <v>0</v>
      </c>
      <c r="C17626">
        <v>989620</v>
      </c>
      <c r="D17626">
        <v>1010100</v>
      </c>
      <c r="E17626">
        <v>1010100</v>
      </c>
      <c r="F17626" s="4">
        <f t="shared" si="275"/>
        <v>1003273.3333333334</v>
      </c>
    </row>
    <row r="17627" spans="1:6" x14ac:dyDescent="0.3">
      <c r="A17627" t="s">
        <v>18164</v>
      </c>
      <c r="B17627">
        <v>0</v>
      </c>
      <c r="C17627">
        <v>585670</v>
      </c>
      <c r="D17627">
        <v>696280</v>
      </c>
      <c r="E17627">
        <v>1227860</v>
      </c>
      <c r="F17627" s="4">
        <f t="shared" si="275"/>
        <v>836603.33333333337</v>
      </c>
    </row>
    <row r="17628" spans="1:6" x14ac:dyDescent="0.3">
      <c r="A17628" t="s">
        <v>18165</v>
      </c>
      <c r="B17628">
        <v>0</v>
      </c>
      <c r="C17628">
        <v>1907430</v>
      </c>
      <c r="D17628">
        <v>0</v>
      </c>
      <c r="E17628">
        <v>1427220</v>
      </c>
      <c r="F17628" s="4">
        <f t="shared" si="275"/>
        <v>1111550</v>
      </c>
    </row>
    <row r="17629" spans="1:6" x14ac:dyDescent="0.3">
      <c r="A17629" t="s">
        <v>18166</v>
      </c>
      <c r="B17629">
        <v>2302100</v>
      </c>
      <c r="C17629">
        <v>2013760</v>
      </c>
      <c r="D17629">
        <v>2288150</v>
      </c>
      <c r="E17629">
        <v>2210000</v>
      </c>
      <c r="F17629" s="4">
        <f t="shared" si="275"/>
        <v>2170636.6666666665</v>
      </c>
    </row>
    <row r="17630" spans="1:6" x14ac:dyDescent="0.3">
      <c r="A17630" t="s">
        <v>18167</v>
      </c>
      <c r="B17630">
        <v>819000</v>
      </c>
      <c r="C17630">
        <v>0</v>
      </c>
      <c r="D17630">
        <v>929920</v>
      </c>
      <c r="E17630">
        <v>1225300</v>
      </c>
      <c r="F17630" s="4">
        <f t="shared" si="275"/>
        <v>718406.66666666663</v>
      </c>
    </row>
    <row r="17631" spans="1:6" x14ac:dyDescent="0.3">
      <c r="A17631" t="s">
        <v>18168</v>
      </c>
      <c r="B17631">
        <v>679100</v>
      </c>
      <c r="C17631">
        <v>9235000</v>
      </c>
      <c r="D17631">
        <v>7488700</v>
      </c>
      <c r="E17631">
        <v>13943200</v>
      </c>
      <c r="F17631" s="4">
        <f t="shared" si="275"/>
        <v>10222300</v>
      </c>
    </row>
    <row r="17632" spans="1:6" x14ac:dyDescent="0.3">
      <c r="A17632" t="s">
        <v>18169</v>
      </c>
      <c r="B17632">
        <v>460000</v>
      </c>
      <c r="C17632">
        <v>0</v>
      </c>
      <c r="D17632">
        <v>0</v>
      </c>
      <c r="E17632">
        <v>0</v>
      </c>
      <c r="F17632" s="4">
        <f t="shared" si="275"/>
        <v>0</v>
      </c>
    </row>
    <row r="17633" spans="1:6" x14ac:dyDescent="0.3">
      <c r="A17633" t="s">
        <v>18170</v>
      </c>
      <c r="B17633">
        <v>0</v>
      </c>
      <c r="C17633">
        <v>236600</v>
      </c>
      <c r="D17633">
        <v>434980</v>
      </c>
      <c r="E17633">
        <v>353080</v>
      </c>
      <c r="F17633" s="4">
        <f t="shared" si="275"/>
        <v>341553.33333333331</v>
      </c>
    </row>
    <row r="17634" spans="1:6" x14ac:dyDescent="0.3">
      <c r="A17634" t="s">
        <v>18171</v>
      </c>
      <c r="B17634">
        <v>0</v>
      </c>
      <c r="C17634">
        <v>0</v>
      </c>
      <c r="D17634">
        <v>450000</v>
      </c>
      <c r="E17634">
        <v>0</v>
      </c>
      <c r="F17634" s="4">
        <f t="shared" si="275"/>
        <v>150000</v>
      </c>
    </row>
    <row r="17635" spans="1:6" x14ac:dyDescent="0.3">
      <c r="A17635" t="s">
        <v>18172</v>
      </c>
      <c r="B17635">
        <v>673400</v>
      </c>
      <c r="C17635">
        <v>0</v>
      </c>
      <c r="D17635">
        <v>0</v>
      </c>
      <c r="E17635">
        <v>791700</v>
      </c>
      <c r="F17635" s="4">
        <f t="shared" si="275"/>
        <v>263900</v>
      </c>
    </row>
    <row r="17636" spans="1:6" x14ac:dyDescent="0.3">
      <c r="A17636" t="s">
        <v>18173</v>
      </c>
      <c r="B17636">
        <v>0</v>
      </c>
      <c r="C17636">
        <v>809490</v>
      </c>
      <c r="D17636">
        <v>0</v>
      </c>
      <c r="E17636">
        <v>0</v>
      </c>
      <c r="F17636" s="4">
        <f t="shared" si="275"/>
        <v>269830</v>
      </c>
    </row>
    <row r="17637" spans="1:6" x14ac:dyDescent="0.3">
      <c r="A17637" t="s">
        <v>18174</v>
      </c>
      <c r="B17637">
        <v>0</v>
      </c>
      <c r="C17637">
        <v>3048500</v>
      </c>
      <c r="D17637">
        <v>546000</v>
      </c>
      <c r="E17637">
        <v>7917000</v>
      </c>
      <c r="F17637" s="4">
        <f t="shared" si="275"/>
        <v>3837166.6666666665</v>
      </c>
    </row>
    <row r="17638" spans="1:6" x14ac:dyDescent="0.3">
      <c r="A17638" t="s">
        <v>18175</v>
      </c>
      <c r="B17638">
        <v>0</v>
      </c>
      <c r="C17638">
        <v>0</v>
      </c>
      <c r="D17638">
        <v>2164800</v>
      </c>
      <c r="E17638">
        <v>0</v>
      </c>
      <c r="F17638" s="4">
        <f t="shared" si="275"/>
        <v>721600</v>
      </c>
    </row>
    <row r="17639" spans="1:6" x14ac:dyDescent="0.3">
      <c r="A17639" t="s">
        <v>18176</v>
      </c>
      <c r="B17639">
        <v>1281740</v>
      </c>
      <c r="C17639">
        <v>1445310</v>
      </c>
      <c r="D17639">
        <v>1097460</v>
      </c>
      <c r="E17639">
        <v>860640</v>
      </c>
      <c r="F17639" s="4">
        <f t="shared" si="275"/>
        <v>1134470</v>
      </c>
    </row>
    <row r="17640" spans="1:6" x14ac:dyDescent="0.3">
      <c r="A17640" t="s">
        <v>18177</v>
      </c>
      <c r="B17640">
        <v>5596400</v>
      </c>
      <c r="C17640">
        <v>15520660</v>
      </c>
      <c r="D17640">
        <v>47046240</v>
      </c>
      <c r="E17640">
        <v>15569200</v>
      </c>
      <c r="F17640" s="4">
        <f t="shared" si="275"/>
        <v>26045366.666666668</v>
      </c>
    </row>
    <row r="17641" spans="1:6" x14ac:dyDescent="0.3">
      <c r="A17641" t="s">
        <v>18178</v>
      </c>
      <c r="B17641">
        <v>0</v>
      </c>
      <c r="C17641">
        <v>2062540</v>
      </c>
      <c r="D17641">
        <v>0</v>
      </c>
      <c r="E17641">
        <v>0</v>
      </c>
      <c r="F17641" s="4">
        <f t="shared" si="275"/>
        <v>687513.33333333337</v>
      </c>
    </row>
    <row r="17642" spans="1:6" x14ac:dyDescent="0.3">
      <c r="A17642" t="s">
        <v>18179</v>
      </c>
      <c r="B17642">
        <v>0</v>
      </c>
      <c r="C17642">
        <v>682500</v>
      </c>
      <c r="D17642">
        <v>0</v>
      </c>
      <c r="E17642">
        <v>0</v>
      </c>
      <c r="F17642" s="4">
        <f t="shared" si="275"/>
        <v>227500</v>
      </c>
    </row>
    <row r="17643" spans="1:6" x14ac:dyDescent="0.3">
      <c r="A17643" t="s">
        <v>18180</v>
      </c>
      <c r="B17643">
        <v>859850</v>
      </c>
      <c r="C17643">
        <v>3510210</v>
      </c>
      <c r="D17643">
        <v>2462460</v>
      </c>
      <c r="E17643">
        <v>5047690</v>
      </c>
      <c r="F17643" s="4">
        <f t="shared" si="275"/>
        <v>3673453.3333333335</v>
      </c>
    </row>
    <row r="17644" spans="1:6" x14ac:dyDescent="0.3">
      <c r="A17644" t="s">
        <v>932</v>
      </c>
      <c r="B17644">
        <v>595140</v>
      </c>
      <c r="C17644">
        <v>623160</v>
      </c>
      <c r="D17644">
        <v>1491680</v>
      </c>
      <c r="E17644">
        <v>1850780</v>
      </c>
      <c r="F17644" s="4">
        <f t="shared" si="275"/>
        <v>1321873.3333333333</v>
      </c>
    </row>
    <row r="17645" spans="1:6" x14ac:dyDescent="0.3">
      <c r="A17645" t="s">
        <v>18181</v>
      </c>
      <c r="B17645">
        <v>0</v>
      </c>
      <c r="C17645">
        <v>0</v>
      </c>
      <c r="D17645">
        <v>2058960</v>
      </c>
      <c r="E17645">
        <v>2177180</v>
      </c>
      <c r="F17645" s="4">
        <f t="shared" si="275"/>
        <v>1412046.6666666667</v>
      </c>
    </row>
    <row r="17646" spans="1:6" x14ac:dyDescent="0.3">
      <c r="A17646" t="s">
        <v>18182</v>
      </c>
      <c r="B17646">
        <v>740000</v>
      </c>
      <c r="C17646">
        <v>1999600</v>
      </c>
      <c r="D17646">
        <v>2581300</v>
      </c>
      <c r="E17646">
        <v>2612460</v>
      </c>
      <c r="F17646" s="4">
        <f t="shared" si="275"/>
        <v>2397786.6666666665</v>
      </c>
    </row>
    <row r="17647" spans="1:6" x14ac:dyDescent="0.3">
      <c r="A17647" t="s">
        <v>18183</v>
      </c>
      <c r="B17647">
        <v>606780</v>
      </c>
      <c r="C17647">
        <v>565270</v>
      </c>
      <c r="D17647">
        <v>611520</v>
      </c>
      <c r="E17647">
        <v>804000</v>
      </c>
      <c r="F17647" s="4">
        <f t="shared" si="275"/>
        <v>660263.33333333337</v>
      </c>
    </row>
    <row r="17648" spans="1:6" x14ac:dyDescent="0.3">
      <c r="A17648" t="s">
        <v>18184</v>
      </c>
      <c r="B17648">
        <v>623990</v>
      </c>
      <c r="C17648">
        <v>999180</v>
      </c>
      <c r="D17648">
        <v>652470</v>
      </c>
      <c r="E17648">
        <v>1028790</v>
      </c>
      <c r="F17648" s="4">
        <f t="shared" si="275"/>
        <v>893480</v>
      </c>
    </row>
    <row r="17649" spans="1:6" x14ac:dyDescent="0.3">
      <c r="A17649" t="s">
        <v>18185</v>
      </c>
      <c r="B17649">
        <v>11439000</v>
      </c>
      <c r="C17649">
        <v>7165000</v>
      </c>
      <c r="D17649">
        <v>28528140</v>
      </c>
      <c r="E17649">
        <v>6262620</v>
      </c>
      <c r="F17649" s="4">
        <f t="shared" si="275"/>
        <v>13985253.333333334</v>
      </c>
    </row>
    <row r="17650" spans="1:6" x14ac:dyDescent="0.3">
      <c r="A17650" t="s">
        <v>18186</v>
      </c>
      <c r="B17650">
        <v>0</v>
      </c>
      <c r="C17650">
        <v>674940</v>
      </c>
      <c r="D17650">
        <v>195500</v>
      </c>
      <c r="E17650">
        <v>386000</v>
      </c>
      <c r="F17650" s="4">
        <f t="shared" si="275"/>
        <v>418813.33333333331</v>
      </c>
    </row>
    <row r="17651" spans="1:6" x14ac:dyDescent="0.3">
      <c r="A17651" t="s">
        <v>18187</v>
      </c>
      <c r="B17651">
        <v>2227700</v>
      </c>
      <c r="C17651">
        <v>4559790</v>
      </c>
      <c r="D17651">
        <v>5034540</v>
      </c>
      <c r="E17651">
        <v>2453420</v>
      </c>
      <c r="F17651" s="4">
        <f t="shared" si="275"/>
        <v>4015916.6666666665</v>
      </c>
    </row>
    <row r="17652" spans="1:6" x14ac:dyDescent="0.3">
      <c r="A17652" t="s">
        <v>18188</v>
      </c>
      <c r="B17652">
        <v>1926700</v>
      </c>
      <c r="C17652">
        <v>386750</v>
      </c>
      <c r="D17652">
        <v>2291200</v>
      </c>
      <c r="E17652">
        <v>3203200</v>
      </c>
      <c r="F17652" s="4">
        <f t="shared" si="275"/>
        <v>1960383.3333333333</v>
      </c>
    </row>
    <row r="17653" spans="1:6" x14ac:dyDescent="0.3">
      <c r="A17653" t="s">
        <v>18189</v>
      </c>
      <c r="B17653">
        <v>1666750</v>
      </c>
      <c r="C17653">
        <v>735280</v>
      </c>
      <c r="D17653">
        <v>706160</v>
      </c>
      <c r="E17653">
        <v>536900</v>
      </c>
      <c r="F17653" s="4">
        <f t="shared" si="275"/>
        <v>659446.66666666663</v>
      </c>
    </row>
    <row r="17654" spans="1:6" x14ac:dyDescent="0.3">
      <c r="A17654" t="s">
        <v>18190</v>
      </c>
      <c r="B17654">
        <v>1242150</v>
      </c>
      <c r="C17654">
        <v>1507000</v>
      </c>
      <c r="D17654">
        <v>1711350</v>
      </c>
      <c r="E17654">
        <v>0</v>
      </c>
      <c r="F17654" s="4">
        <f t="shared" si="275"/>
        <v>1072783.3333333333</v>
      </c>
    </row>
    <row r="17655" spans="1:6" x14ac:dyDescent="0.3">
      <c r="A17655" t="s">
        <v>18191</v>
      </c>
      <c r="B17655">
        <v>256000</v>
      </c>
      <c r="C17655">
        <v>842160</v>
      </c>
      <c r="D17655">
        <v>0</v>
      </c>
      <c r="E17655">
        <v>2236700</v>
      </c>
      <c r="F17655" s="4">
        <f t="shared" si="275"/>
        <v>1026286.6666666666</v>
      </c>
    </row>
    <row r="17656" spans="1:6" x14ac:dyDescent="0.3">
      <c r="A17656" t="s">
        <v>18192</v>
      </c>
      <c r="B17656">
        <v>0</v>
      </c>
      <c r="C17656">
        <v>0</v>
      </c>
      <c r="D17656">
        <v>229320</v>
      </c>
      <c r="E17656">
        <v>382200</v>
      </c>
      <c r="F17656" s="4">
        <f t="shared" si="275"/>
        <v>203840</v>
      </c>
    </row>
    <row r="17657" spans="1:6" x14ac:dyDescent="0.3">
      <c r="A17657" t="s">
        <v>18193</v>
      </c>
      <c r="B17657">
        <v>0</v>
      </c>
      <c r="C17657">
        <v>605300</v>
      </c>
      <c r="D17657">
        <v>1770300</v>
      </c>
      <c r="E17657">
        <v>0</v>
      </c>
      <c r="F17657" s="4">
        <f t="shared" si="275"/>
        <v>791866.66666666663</v>
      </c>
    </row>
    <row r="17658" spans="1:6" x14ac:dyDescent="0.3">
      <c r="A17658" t="s">
        <v>18194</v>
      </c>
      <c r="B17658">
        <v>0</v>
      </c>
      <c r="C17658">
        <v>2293360</v>
      </c>
      <c r="D17658">
        <v>2757300</v>
      </c>
      <c r="E17658">
        <v>2880150</v>
      </c>
      <c r="F17658" s="4">
        <f t="shared" si="275"/>
        <v>2643603.3333333335</v>
      </c>
    </row>
    <row r="17659" spans="1:6" x14ac:dyDescent="0.3">
      <c r="A17659" t="s">
        <v>18195</v>
      </c>
      <c r="B17659">
        <v>1971400</v>
      </c>
      <c r="C17659">
        <v>1719860</v>
      </c>
      <c r="D17659">
        <v>3112820</v>
      </c>
      <c r="E17659">
        <v>1403500</v>
      </c>
      <c r="F17659" s="4">
        <f t="shared" si="275"/>
        <v>2078726.6666666667</v>
      </c>
    </row>
    <row r="17660" spans="1:6" x14ac:dyDescent="0.3">
      <c r="A17660" t="s">
        <v>18196</v>
      </c>
      <c r="B17660">
        <v>9975440</v>
      </c>
      <c r="C17660">
        <v>19739780</v>
      </c>
      <c r="D17660">
        <v>8189620</v>
      </c>
      <c r="E17660">
        <v>14657060</v>
      </c>
      <c r="F17660" s="4">
        <f t="shared" si="275"/>
        <v>14195486.666666666</v>
      </c>
    </row>
    <row r="17661" spans="1:6" x14ac:dyDescent="0.3">
      <c r="A17661" t="s">
        <v>18197</v>
      </c>
      <c r="B17661">
        <v>944000</v>
      </c>
      <c r="C17661">
        <v>3700000</v>
      </c>
      <c r="D17661">
        <v>647680</v>
      </c>
      <c r="E17661">
        <v>6160150</v>
      </c>
      <c r="F17661" s="4">
        <f t="shared" si="275"/>
        <v>3502610</v>
      </c>
    </row>
    <row r="17662" spans="1:6" x14ac:dyDescent="0.3">
      <c r="A17662" t="s">
        <v>18198</v>
      </c>
      <c r="B17662">
        <v>4068640</v>
      </c>
      <c r="C17662">
        <v>9777800</v>
      </c>
      <c r="D17662">
        <v>6122560</v>
      </c>
      <c r="E17662">
        <v>13484500</v>
      </c>
      <c r="F17662" s="4">
        <f t="shared" si="275"/>
        <v>9794953.333333334</v>
      </c>
    </row>
    <row r="17663" spans="1:6" x14ac:dyDescent="0.3">
      <c r="A17663" t="s">
        <v>18199</v>
      </c>
      <c r="B17663">
        <v>10507890</v>
      </c>
      <c r="C17663">
        <v>6138989</v>
      </c>
      <c r="D17663">
        <v>4015830</v>
      </c>
      <c r="E17663">
        <v>8377610</v>
      </c>
      <c r="F17663" s="4">
        <f t="shared" si="275"/>
        <v>6177476.333333333</v>
      </c>
    </row>
    <row r="17664" spans="1:6" x14ac:dyDescent="0.3">
      <c r="A17664" t="s">
        <v>18200</v>
      </c>
      <c r="B17664">
        <v>0</v>
      </c>
      <c r="C17664">
        <v>2689310</v>
      </c>
      <c r="D17664">
        <v>1700120</v>
      </c>
      <c r="E17664">
        <v>3589330</v>
      </c>
      <c r="F17664" s="4">
        <f t="shared" si="275"/>
        <v>2659586.6666666665</v>
      </c>
    </row>
    <row r="17665" spans="1:6" x14ac:dyDescent="0.3">
      <c r="A17665" t="s">
        <v>18201</v>
      </c>
      <c r="B17665">
        <v>230000</v>
      </c>
      <c r="C17665">
        <v>452950</v>
      </c>
      <c r="D17665">
        <v>0</v>
      </c>
      <c r="E17665">
        <v>620600</v>
      </c>
      <c r="F17665" s="4">
        <f t="shared" si="275"/>
        <v>357850</v>
      </c>
    </row>
    <row r="17666" spans="1:6" x14ac:dyDescent="0.3">
      <c r="A17666" t="s">
        <v>18202</v>
      </c>
      <c r="B17666">
        <v>3152150</v>
      </c>
      <c r="C17666">
        <v>4323380</v>
      </c>
      <c r="D17666">
        <v>6374890</v>
      </c>
      <c r="E17666">
        <v>6032940</v>
      </c>
      <c r="F17666" s="4">
        <f t="shared" si="275"/>
        <v>5577070</v>
      </c>
    </row>
    <row r="17667" spans="1:6" x14ac:dyDescent="0.3">
      <c r="A17667" t="s">
        <v>18203</v>
      </c>
      <c r="B17667">
        <v>0</v>
      </c>
      <c r="C17667">
        <v>0</v>
      </c>
      <c r="D17667">
        <v>0</v>
      </c>
      <c r="E17667">
        <v>0</v>
      </c>
      <c r="F17667" s="4">
        <f t="shared" ref="F17667:F17730" si="276">SUM(C17667:E17667)/3</f>
        <v>0</v>
      </c>
    </row>
    <row r="17668" spans="1:6" x14ac:dyDescent="0.3">
      <c r="A17668" t="s">
        <v>18204</v>
      </c>
      <c r="B17668">
        <v>267000</v>
      </c>
      <c r="C17668">
        <v>865600</v>
      </c>
      <c r="D17668">
        <v>737230</v>
      </c>
      <c r="E17668">
        <v>0</v>
      </c>
      <c r="F17668" s="4">
        <f t="shared" si="276"/>
        <v>534276.66666666663</v>
      </c>
    </row>
    <row r="17669" spans="1:6" x14ac:dyDescent="0.3">
      <c r="A17669" t="s">
        <v>18205</v>
      </c>
      <c r="B17669">
        <v>460000</v>
      </c>
      <c r="C17669">
        <v>0</v>
      </c>
      <c r="D17669">
        <v>0</v>
      </c>
      <c r="E17669">
        <v>1917600</v>
      </c>
      <c r="F17669" s="4">
        <f t="shared" si="276"/>
        <v>639200</v>
      </c>
    </row>
    <row r="17670" spans="1:6" x14ac:dyDescent="0.3">
      <c r="A17670" t="s">
        <v>18206</v>
      </c>
      <c r="B17670">
        <v>0</v>
      </c>
      <c r="C17670">
        <v>18130000</v>
      </c>
      <c r="D17670">
        <v>0</v>
      </c>
      <c r="E17670">
        <v>11240960</v>
      </c>
      <c r="F17670" s="4">
        <f t="shared" si="276"/>
        <v>9790320</v>
      </c>
    </row>
    <row r="17671" spans="1:6" x14ac:dyDescent="0.3">
      <c r="A17671" t="s">
        <v>18207</v>
      </c>
      <c r="B17671">
        <v>370000</v>
      </c>
      <c r="C17671">
        <v>0</v>
      </c>
      <c r="D17671">
        <v>377650</v>
      </c>
      <c r="E17671">
        <v>1330190</v>
      </c>
      <c r="F17671" s="4">
        <f t="shared" si="276"/>
        <v>569280</v>
      </c>
    </row>
    <row r="17672" spans="1:6" x14ac:dyDescent="0.3">
      <c r="A17672" t="s">
        <v>18208</v>
      </c>
      <c r="B17672">
        <v>959150</v>
      </c>
      <c r="C17672">
        <v>587860</v>
      </c>
      <c r="D17672">
        <v>0</v>
      </c>
      <c r="E17672">
        <v>0</v>
      </c>
      <c r="F17672" s="4">
        <f t="shared" si="276"/>
        <v>195953.33333333334</v>
      </c>
    </row>
    <row r="17673" spans="1:6" x14ac:dyDescent="0.3">
      <c r="A17673" t="s">
        <v>18209</v>
      </c>
      <c r="B17673">
        <v>2360400</v>
      </c>
      <c r="C17673">
        <v>2243720</v>
      </c>
      <c r="D17673">
        <v>2177630</v>
      </c>
      <c r="E17673">
        <v>5915350</v>
      </c>
      <c r="F17673" s="4">
        <f t="shared" si="276"/>
        <v>3445566.6666666665</v>
      </c>
    </row>
    <row r="17674" spans="1:6" x14ac:dyDescent="0.3">
      <c r="A17674" t="s">
        <v>18210</v>
      </c>
      <c r="B17674">
        <v>0</v>
      </c>
      <c r="C17674">
        <v>0</v>
      </c>
      <c r="D17674">
        <v>793160</v>
      </c>
      <c r="E17674">
        <v>862500</v>
      </c>
      <c r="F17674" s="4">
        <f t="shared" si="276"/>
        <v>551886.66666666663</v>
      </c>
    </row>
    <row r="17675" spans="1:6" x14ac:dyDescent="0.3">
      <c r="A17675" t="s">
        <v>18211</v>
      </c>
      <c r="B17675">
        <v>2515800</v>
      </c>
      <c r="C17675">
        <v>0</v>
      </c>
      <c r="D17675">
        <v>2014580</v>
      </c>
      <c r="E17675">
        <v>0</v>
      </c>
      <c r="F17675" s="4">
        <f t="shared" si="276"/>
        <v>671526.66666666663</v>
      </c>
    </row>
    <row r="17676" spans="1:6" x14ac:dyDescent="0.3">
      <c r="A17676" t="s">
        <v>18212</v>
      </c>
      <c r="B17676">
        <v>832370</v>
      </c>
      <c r="C17676">
        <v>4061720</v>
      </c>
      <c r="D17676">
        <v>2112110</v>
      </c>
      <c r="E17676">
        <v>4262810</v>
      </c>
      <c r="F17676" s="4">
        <f t="shared" si="276"/>
        <v>3478880</v>
      </c>
    </row>
    <row r="17677" spans="1:6" x14ac:dyDescent="0.3">
      <c r="A17677" t="s">
        <v>18213</v>
      </c>
      <c r="B17677">
        <v>740000</v>
      </c>
      <c r="C17677">
        <v>600000</v>
      </c>
      <c r="D17677">
        <v>0</v>
      </c>
      <c r="E17677">
        <v>0</v>
      </c>
      <c r="F17677" s="4">
        <f t="shared" si="276"/>
        <v>200000</v>
      </c>
    </row>
    <row r="17678" spans="1:6" x14ac:dyDescent="0.3">
      <c r="A17678" t="s">
        <v>18214</v>
      </c>
      <c r="B17678">
        <v>3596320</v>
      </c>
      <c r="C17678">
        <v>6014320</v>
      </c>
      <c r="D17678">
        <v>4968600</v>
      </c>
      <c r="E17678">
        <v>5852070</v>
      </c>
      <c r="F17678" s="4">
        <f t="shared" si="276"/>
        <v>5611663.333333333</v>
      </c>
    </row>
    <row r="17679" spans="1:6" x14ac:dyDescent="0.3">
      <c r="A17679" t="s">
        <v>18215</v>
      </c>
      <c r="B17679">
        <v>370000</v>
      </c>
      <c r="C17679">
        <v>791100</v>
      </c>
      <c r="D17679">
        <v>889800</v>
      </c>
      <c r="E17679">
        <v>808080</v>
      </c>
      <c r="F17679" s="4">
        <f t="shared" si="276"/>
        <v>829660</v>
      </c>
    </row>
    <row r="17680" spans="1:6" x14ac:dyDescent="0.3">
      <c r="A17680" t="s">
        <v>18216</v>
      </c>
      <c r="B17680">
        <v>2317580</v>
      </c>
      <c r="C17680">
        <v>2473720</v>
      </c>
      <c r="D17680">
        <v>2823160</v>
      </c>
      <c r="E17680">
        <v>4608880</v>
      </c>
      <c r="F17680" s="4">
        <f t="shared" si="276"/>
        <v>3301920</v>
      </c>
    </row>
    <row r="17681" spans="1:6" x14ac:dyDescent="0.3">
      <c r="A17681" t="s">
        <v>18217</v>
      </c>
      <c r="B17681">
        <v>0</v>
      </c>
      <c r="C17681">
        <v>612000</v>
      </c>
      <c r="D17681">
        <v>0</v>
      </c>
      <c r="E17681">
        <v>909380</v>
      </c>
      <c r="F17681" s="4">
        <f t="shared" si="276"/>
        <v>507126.66666666669</v>
      </c>
    </row>
    <row r="17682" spans="1:6" x14ac:dyDescent="0.3">
      <c r="A17682" t="s">
        <v>18218</v>
      </c>
      <c r="B17682">
        <v>0</v>
      </c>
      <c r="C17682">
        <v>1377000</v>
      </c>
      <c r="D17682">
        <v>0</v>
      </c>
      <c r="E17682">
        <v>0</v>
      </c>
      <c r="F17682" s="4">
        <f t="shared" si="276"/>
        <v>459000</v>
      </c>
    </row>
    <row r="17683" spans="1:6" x14ac:dyDescent="0.3">
      <c r="A17683" t="s">
        <v>18219</v>
      </c>
      <c r="B17683">
        <v>0</v>
      </c>
      <c r="C17683">
        <v>262080</v>
      </c>
      <c r="D17683">
        <v>0</v>
      </c>
      <c r="E17683">
        <v>0</v>
      </c>
      <c r="F17683" s="4">
        <f t="shared" si="276"/>
        <v>87360</v>
      </c>
    </row>
    <row r="17684" spans="1:6" x14ac:dyDescent="0.3">
      <c r="A17684" t="s">
        <v>18220</v>
      </c>
      <c r="B17684">
        <v>2283080</v>
      </c>
      <c r="C17684">
        <v>2328080</v>
      </c>
      <c r="D17684">
        <v>2818788</v>
      </c>
      <c r="E17684">
        <v>3739460</v>
      </c>
      <c r="F17684" s="4">
        <f t="shared" si="276"/>
        <v>2962109.3333333335</v>
      </c>
    </row>
    <row r="17685" spans="1:6" x14ac:dyDescent="0.3">
      <c r="A17685" t="s">
        <v>18221</v>
      </c>
      <c r="B17685">
        <v>2008140</v>
      </c>
      <c r="C17685">
        <v>958390</v>
      </c>
      <c r="D17685">
        <v>0</v>
      </c>
      <c r="E17685">
        <v>0</v>
      </c>
      <c r="F17685" s="4">
        <f t="shared" si="276"/>
        <v>319463.33333333331</v>
      </c>
    </row>
    <row r="17686" spans="1:6" x14ac:dyDescent="0.3">
      <c r="A17686" t="s">
        <v>18222</v>
      </c>
      <c r="B17686">
        <v>0</v>
      </c>
      <c r="C17686">
        <v>2961880</v>
      </c>
      <c r="D17686">
        <v>1161460</v>
      </c>
      <c r="E17686">
        <v>2216860</v>
      </c>
      <c r="F17686" s="4">
        <f t="shared" si="276"/>
        <v>2113400</v>
      </c>
    </row>
    <row r="17687" spans="1:6" x14ac:dyDescent="0.3">
      <c r="A17687" t="s">
        <v>18223</v>
      </c>
      <c r="B17687">
        <v>2116800</v>
      </c>
      <c r="C17687">
        <v>0</v>
      </c>
      <c r="D17687">
        <v>10822500</v>
      </c>
      <c r="E17687">
        <v>7616600</v>
      </c>
      <c r="F17687" s="4">
        <f t="shared" si="276"/>
        <v>6146366.666666667</v>
      </c>
    </row>
    <row r="17688" spans="1:6" x14ac:dyDescent="0.3">
      <c r="A17688" t="s">
        <v>18224</v>
      </c>
      <c r="B17688">
        <v>878150</v>
      </c>
      <c r="C17688">
        <v>309400</v>
      </c>
      <c r="D17688">
        <v>0</v>
      </c>
      <c r="E17688">
        <v>0</v>
      </c>
      <c r="F17688" s="4">
        <f t="shared" si="276"/>
        <v>103133.33333333333</v>
      </c>
    </row>
    <row r="17689" spans="1:6" x14ac:dyDescent="0.3">
      <c r="A17689" t="s">
        <v>18225</v>
      </c>
      <c r="B17689">
        <v>453200</v>
      </c>
      <c r="C17689">
        <v>2082500</v>
      </c>
      <c r="D17689">
        <v>1337600</v>
      </c>
      <c r="E17689">
        <v>1916380</v>
      </c>
      <c r="F17689" s="4">
        <f t="shared" si="276"/>
        <v>1778826.6666666667</v>
      </c>
    </row>
    <row r="17690" spans="1:6" x14ac:dyDescent="0.3">
      <c r="A17690" t="s">
        <v>18226</v>
      </c>
      <c r="B17690">
        <v>0</v>
      </c>
      <c r="C17690">
        <v>2170990</v>
      </c>
      <c r="D17690">
        <v>2080260</v>
      </c>
      <c r="E17690">
        <v>1131100</v>
      </c>
      <c r="F17690" s="4">
        <f t="shared" si="276"/>
        <v>1794116.6666666667</v>
      </c>
    </row>
    <row r="17691" spans="1:6" x14ac:dyDescent="0.3">
      <c r="A17691" t="s">
        <v>18227</v>
      </c>
      <c r="B17691">
        <v>4235790</v>
      </c>
      <c r="C17691">
        <v>313950</v>
      </c>
      <c r="D17691">
        <v>7270260</v>
      </c>
      <c r="E17691">
        <v>4124910</v>
      </c>
      <c r="F17691" s="4">
        <f t="shared" si="276"/>
        <v>3903040</v>
      </c>
    </row>
    <row r="17692" spans="1:6" x14ac:dyDescent="0.3">
      <c r="A17692" t="s">
        <v>18228</v>
      </c>
      <c r="B17692">
        <v>0</v>
      </c>
      <c r="C17692">
        <v>674080</v>
      </c>
      <c r="D17692">
        <v>0</v>
      </c>
      <c r="E17692">
        <v>685050</v>
      </c>
      <c r="F17692" s="4">
        <f t="shared" si="276"/>
        <v>453043.33333333331</v>
      </c>
    </row>
    <row r="17693" spans="1:6" x14ac:dyDescent="0.3">
      <c r="A17693" t="s">
        <v>18229</v>
      </c>
      <c r="B17693">
        <v>370000</v>
      </c>
      <c r="C17693">
        <v>4070000</v>
      </c>
      <c r="D17693">
        <v>2568820</v>
      </c>
      <c r="E17693">
        <v>3677000</v>
      </c>
      <c r="F17693" s="4">
        <f t="shared" si="276"/>
        <v>3438606.6666666665</v>
      </c>
    </row>
    <row r="17694" spans="1:6" x14ac:dyDescent="0.3">
      <c r="A17694" t="s">
        <v>18230</v>
      </c>
      <c r="B17694">
        <v>0</v>
      </c>
      <c r="C17694">
        <v>0</v>
      </c>
      <c r="D17694">
        <v>1294840</v>
      </c>
      <c r="E17694">
        <v>3302380</v>
      </c>
      <c r="F17694" s="4">
        <f t="shared" si="276"/>
        <v>1532406.6666666667</v>
      </c>
    </row>
    <row r="17695" spans="1:6" x14ac:dyDescent="0.3">
      <c r="A17695" t="s">
        <v>18231</v>
      </c>
      <c r="B17695">
        <v>0</v>
      </c>
      <c r="C17695">
        <v>17974800</v>
      </c>
      <c r="D17695">
        <v>22220450</v>
      </c>
      <c r="E17695">
        <v>13992160</v>
      </c>
      <c r="F17695" s="4">
        <f t="shared" si="276"/>
        <v>18062470</v>
      </c>
    </row>
    <row r="17696" spans="1:6" x14ac:dyDescent="0.3">
      <c r="A17696" t="s">
        <v>18232</v>
      </c>
      <c r="B17696">
        <v>0</v>
      </c>
      <c r="C17696">
        <v>0</v>
      </c>
      <c r="D17696">
        <v>827800</v>
      </c>
      <c r="E17696">
        <v>0</v>
      </c>
      <c r="F17696" s="4">
        <f t="shared" si="276"/>
        <v>275933.33333333331</v>
      </c>
    </row>
    <row r="17697" spans="1:6" x14ac:dyDescent="0.3">
      <c r="A17697" t="s">
        <v>18233</v>
      </c>
      <c r="B17697">
        <v>2919120</v>
      </c>
      <c r="C17697">
        <v>5626680</v>
      </c>
      <c r="D17697">
        <v>0</v>
      </c>
      <c r="E17697">
        <v>0</v>
      </c>
      <c r="F17697" s="4">
        <f t="shared" si="276"/>
        <v>1875560</v>
      </c>
    </row>
    <row r="17698" spans="1:6" x14ac:dyDescent="0.3">
      <c r="A17698" t="s">
        <v>18234</v>
      </c>
      <c r="B17698">
        <v>0</v>
      </c>
      <c r="C17698">
        <v>3544790</v>
      </c>
      <c r="D17698">
        <v>707800</v>
      </c>
      <c r="E17698">
        <v>591500</v>
      </c>
      <c r="F17698" s="4">
        <f t="shared" si="276"/>
        <v>1614696.6666666667</v>
      </c>
    </row>
    <row r="17699" spans="1:6" x14ac:dyDescent="0.3">
      <c r="A17699" t="s">
        <v>18235</v>
      </c>
      <c r="B17699">
        <v>4492680</v>
      </c>
      <c r="C17699">
        <v>1383200</v>
      </c>
      <c r="D17699">
        <v>873600</v>
      </c>
      <c r="E17699">
        <v>500500</v>
      </c>
      <c r="F17699" s="4">
        <f t="shared" si="276"/>
        <v>919100</v>
      </c>
    </row>
    <row r="17700" spans="1:6" x14ac:dyDescent="0.3">
      <c r="A17700" t="s">
        <v>18236</v>
      </c>
      <c r="B17700">
        <v>2002480</v>
      </c>
      <c r="C17700">
        <v>1238280</v>
      </c>
      <c r="D17700">
        <v>2048270</v>
      </c>
      <c r="E17700">
        <v>2483400</v>
      </c>
      <c r="F17700" s="4">
        <f t="shared" si="276"/>
        <v>1923316.6666666667</v>
      </c>
    </row>
    <row r="17701" spans="1:6" x14ac:dyDescent="0.3">
      <c r="A17701" t="s">
        <v>18237</v>
      </c>
      <c r="B17701">
        <v>1075620</v>
      </c>
      <c r="C17701">
        <v>2867410</v>
      </c>
      <c r="D17701">
        <v>2457540</v>
      </c>
      <c r="E17701">
        <v>2218580</v>
      </c>
      <c r="F17701" s="4">
        <f t="shared" si="276"/>
        <v>2514510</v>
      </c>
    </row>
    <row r="17702" spans="1:6" x14ac:dyDescent="0.3">
      <c r="A17702" t="s">
        <v>18238</v>
      </c>
      <c r="B17702">
        <v>2631200</v>
      </c>
      <c r="C17702">
        <v>4205450</v>
      </c>
      <c r="D17702">
        <v>2104740</v>
      </c>
      <c r="E17702">
        <v>5122100</v>
      </c>
      <c r="F17702" s="4">
        <f t="shared" si="276"/>
        <v>3810763.3333333335</v>
      </c>
    </row>
    <row r="17703" spans="1:6" x14ac:dyDescent="0.3">
      <c r="A17703" t="s">
        <v>18239</v>
      </c>
      <c r="B17703">
        <v>1198120</v>
      </c>
      <c r="C17703">
        <v>2092000</v>
      </c>
      <c r="D17703">
        <v>846300</v>
      </c>
      <c r="E17703">
        <v>1482400</v>
      </c>
      <c r="F17703" s="4">
        <f t="shared" si="276"/>
        <v>1473566.6666666667</v>
      </c>
    </row>
    <row r="17704" spans="1:6" x14ac:dyDescent="0.3">
      <c r="A17704" t="s">
        <v>18240</v>
      </c>
      <c r="B17704">
        <v>264000</v>
      </c>
      <c r="C17704">
        <v>0</v>
      </c>
      <c r="D17704">
        <v>0</v>
      </c>
      <c r="E17704">
        <v>444080</v>
      </c>
      <c r="F17704" s="4">
        <f t="shared" si="276"/>
        <v>148026.66666666666</v>
      </c>
    </row>
    <row r="17705" spans="1:6" x14ac:dyDescent="0.3">
      <c r="A17705" t="s">
        <v>18241</v>
      </c>
      <c r="B17705">
        <v>711920</v>
      </c>
      <c r="C17705">
        <v>2326660</v>
      </c>
      <c r="D17705">
        <v>382200</v>
      </c>
      <c r="E17705">
        <v>198900</v>
      </c>
      <c r="F17705" s="4">
        <f t="shared" si="276"/>
        <v>969253.33333333337</v>
      </c>
    </row>
    <row r="17706" spans="1:6" x14ac:dyDescent="0.3">
      <c r="A17706" t="s">
        <v>18242</v>
      </c>
      <c r="B17706">
        <v>0</v>
      </c>
      <c r="C17706">
        <v>0</v>
      </c>
      <c r="D17706">
        <v>2663000</v>
      </c>
      <c r="E17706">
        <v>1273280</v>
      </c>
      <c r="F17706" s="4">
        <f t="shared" si="276"/>
        <v>1312093.3333333333</v>
      </c>
    </row>
    <row r="17707" spans="1:6" x14ac:dyDescent="0.3">
      <c r="A17707" t="s">
        <v>18243</v>
      </c>
      <c r="B17707">
        <v>0</v>
      </c>
      <c r="C17707">
        <v>469560</v>
      </c>
      <c r="D17707">
        <v>386000</v>
      </c>
      <c r="E17707">
        <v>0</v>
      </c>
      <c r="F17707" s="4">
        <f t="shared" si="276"/>
        <v>285186.66666666669</v>
      </c>
    </row>
    <row r="17708" spans="1:6" x14ac:dyDescent="0.3">
      <c r="A17708" t="s">
        <v>18244</v>
      </c>
      <c r="B17708">
        <v>0</v>
      </c>
      <c r="C17708">
        <v>378400</v>
      </c>
      <c r="D17708">
        <v>2647480</v>
      </c>
      <c r="E17708">
        <v>402000</v>
      </c>
      <c r="F17708" s="4">
        <f t="shared" si="276"/>
        <v>1142626.6666666667</v>
      </c>
    </row>
    <row r="17709" spans="1:6" x14ac:dyDescent="0.3">
      <c r="A17709" t="s">
        <v>18245</v>
      </c>
      <c r="B17709">
        <v>0</v>
      </c>
      <c r="C17709">
        <v>0</v>
      </c>
      <c r="D17709">
        <v>2032180</v>
      </c>
      <c r="E17709">
        <v>1036600</v>
      </c>
      <c r="F17709" s="4">
        <f t="shared" si="276"/>
        <v>1022926.6666666666</v>
      </c>
    </row>
    <row r="17710" spans="1:6" x14ac:dyDescent="0.3">
      <c r="A17710" t="s">
        <v>18246</v>
      </c>
      <c r="B17710">
        <v>0</v>
      </c>
      <c r="C17710">
        <v>0</v>
      </c>
      <c r="D17710">
        <v>234600</v>
      </c>
      <c r="E17710">
        <v>191100</v>
      </c>
      <c r="F17710" s="4">
        <f t="shared" si="276"/>
        <v>141900</v>
      </c>
    </row>
    <row r="17711" spans="1:6" x14ac:dyDescent="0.3">
      <c r="A17711" t="s">
        <v>18247</v>
      </c>
      <c r="B17711">
        <v>752200</v>
      </c>
      <c r="C17711">
        <v>0</v>
      </c>
      <c r="D17711">
        <v>367640</v>
      </c>
      <c r="E17711">
        <v>0</v>
      </c>
      <c r="F17711" s="4">
        <f t="shared" si="276"/>
        <v>122546.66666666667</v>
      </c>
    </row>
    <row r="17712" spans="1:6" x14ac:dyDescent="0.3">
      <c r="A17712" t="s">
        <v>18248</v>
      </c>
      <c r="B17712">
        <v>0</v>
      </c>
      <c r="C17712">
        <v>959680</v>
      </c>
      <c r="D17712">
        <v>0</v>
      </c>
      <c r="E17712">
        <v>820000</v>
      </c>
      <c r="F17712" s="4">
        <f t="shared" si="276"/>
        <v>593226.66666666663</v>
      </c>
    </row>
    <row r="17713" spans="1:6" x14ac:dyDescent="0.3">
      <c r="A17713" t="s">
        <v>18249</v>
      </c>
      <c r="B17713">
        <v>382200</v>
      </c>
      <c r="C17713">
        <v>0</v>
      </c>
      <c r="D17713">
        <v>2380360</v>
      </c>
      <c r="E17713">
        <v>0</v>
      </c>
      <c r="F17713" s="4">
        <f t="shared" si="276"/>
        <v>793453.33333333337</v>
      </c>
    </row>
    <row r="17714" spans="1:6" x14ac:dyDescent="0.3">
      <c r="A17714" t="s">
        <v>18250</v>
      </c>
      <c r="B17714">
        <v>0</v>
      </c>
      <c r="C17714">
        <v>593860</v>
      </c>
      <c r="D17714">
        <v>0</v>
      </c>
      <c r="E17714">
        <v>0</v>
      </c>
      <c r="F17714" s="4">
        <f t="shared" si="276"/>
        <v>197953.33333333334</v>
      </c>
    </row>
    <row r="17715" spans="1:6" x14ac:dyDescent="0.3">
      <c r="A17715" t="s">
        <v>912</v>
      </c>
      <c r="B17715">
        <v>0</v>
      </c>
      <c r="C17715">
        <v>0</v>
      </c>
      <c r="D17715">
        <v>357000</v>
      </c>
      <c r="E17715">
        <v>595000</v>
      </c>
      <c r="F17715" s="4">
        <f t="shared" si="276"/>
        <v>317333.33333333331</v>
      </c>
    </row>
    <row r="17716" spans="1:6" x14ac:dyDescent="0.3">
      <c r="A17716" t="s">
        <v>18251</v>
      </c>
      <c r="B17716">
        <v>6039420</v>
      </c>
      <c r="C17716">
        <v>0</v>
      </c>
      <c r="D17716">
        <v>3699200</v>
      </c>
      <c r="E17716">
        <v>453280</v>
      </c>
      <c r="F17716" s="4">
        <f t="shared" si="276"/>
        <v>1384160</v>
      </c>
    </row>
    <row r="17717" spans="1:6" x14ac:dyDescent="0.3">
      <c r="A17717" t="s">
        <v>18252</v>
      </c>
      <c r="B17717">
        <v>2807790</v>
      </c>
      <c r="C17717">
        <v>3497660</v>
      </c>
      <c r="D17717">
        <v>1064700</v>
      </c>
      <c r="E17717">
        <v>2640000</v>
      </c>
      <c r="F17717" s="4">
        <f t="shared" si="276"/>
        <v>2400786.6666666665</v>
      </c>
    </row>
    <row r="17718" spans="1:6" x14ac:dyDescent="0.3">
      <c r="A17718" t="s">
        <v>18253</v>
      </c>
      <c r="B17718">
        <v>0</v>
      </c>
      <c r="C17718">
        <v>0</v>
      </c>
      <c r="D17718">
        <v>529620</v>
      </c>
      <c r="E17718">
        <v>0</v>
      </c>
      <c r="F17718" s="4">
        <f t="shared" si="276"/>
        <v>176540</v>
      </c>
    </row>
    <row r="17719" spans="1:6" x14ac:dyDescent="0.3">
      <c r="A17719" t="s">
        <v>18254</v>
      </c>
      <c r="B17719">
        <v>0</v>
      </c>
      <c r="C17719">
        <v>2856660</v>
      </c>
      <c r="D17719">
        <v>5195350</v>
      </c>
      <c r="E17719">
        <v>1719810</v>
      </c>
      <c r="F17719" s="4">
        <f t="shared" si="276"/>
        <v>3257273.3333333335</v>
      </c>
    </row>
    <row r="17720" spans="1:6" x14ac:dyDescent="0.3">
      <c r="A17720" t="s">
        <v>18255</v>
      </c>
      <c r="B17720">
        <v>641270</v>
      </c>
      <c r="C17720">
        <v>1138040</v>
      </c>
      <c r="D17720">
        <v>416780</v>
      </c>
      <c r="E17720">
        <v>336000</v>
      </c>
      <c r="F17720" s="4">
        <f t="shared" si="276"/>
        <v>630273.33333333337</v>
      </c>
    </row>
    <row r="17721" spans="1:6" x14ac:dyDescent="0.3">
      <c r="A17721" t="s">
        <v>18256</v>
      </c>
      <c r="B17721">
        <v>0</v>
      </c>
      <c r="C17721">
        <v>0</v>
      </c>
      <c r="D17721">
        <v>2496130</v>
      </c>
      <c r="E17721">
        <v>2355080</v>
      </c>
      <c r="F17721" s="4">
        <f t="shared" si="276"/>
        <v>1617070</v>
      </c>
    </row>
    <row r="17722" spans="1:6" x14ac:dyDescent="0.3">
      <c r="A17722" t="s">
        <v>18257</v>
      </c>
      <c r="B17722">
        <v>906000</v>
      </c>
      <c r="C17722">
        <v>0</v>
      </c>
      <c r="D17722">
        <v>760000</v>
      </c>
      <c r="E17722">
        <v>2370020</v>
      </c>
      <c r="F17722" s="4">
        <f t="shared" si="276"/>
        <v>1043340</v>
      </c>
    </row>
    <row r="17723" spans="1:6" x14ac:dyDescent="0.3">
      <c r="A17723" t="s">
        <v>18258</v>
      </c>
      <c r="B17723">
        <v>455100</v>
      </c>
      <c r="C17723">
        <v>382200</v>
      </c>
      <c r="D17723">
        <v>1146480</v>
      </c>
      <c r="E17723">
        <v>890990</v>
      </c>
      <c r="F17723" s="4">
        <f t="shared" si="276"/>
        <v>806556.66666666663</v>
      </c>
    </row>
    <row r="17724" spans="1:6" x14ac:dyDescent="0.3">
      <c r="A17724" t="s">
        <v>18259</v>
      </c>
      <c r="B17724">
        <v>363380</v>
      </c>
      <c r="C17724">
        <v>554190</v>
      </c>
      <c r="D17724">
        <v>0</v>
      </c>
      <c r="E17724">
        <v>1546280</v>
      </c>
      <c r="F17724" s="4">
        <f t="shared" si="276"/>
        <v>700156.66666666663</v>
      </c>
    </row>
    <row r="17725" spans="1:6" x14ac:dyDescent="0.3">
      <c r="A17725" t="s">
        <v>18260</v>
      </c>
      <c r="B17725">
        <v>2232400</v>
      </c>
      <c r="C17725">
        <v>2222220</v>
      </c>
      <c r="D17725">
        <v>2137800</v>
      </c>
      <c r="E17725">
        <v>2042180</v>
      </c>
      <c r="F17725" s="4">
        <f t="shared" si="276"/>
        <v>2134066.6666666665</v>
      </c>
    </row>
    <row r="17726" spans="1:6" x14ac:dyDescent="0.3">
      <c r="A17726" t="s">
        <v>18261</v>
      </c>
      <c r="B17726">
        <v>0</v>
      </c>
      <c r="C17726">
        <v>0</v>
      </c>
      <c r="D17726">
        <v>2189640</v>
      </c>
      <c r="E17726">
        <v>2077880</v>
      </c>
      <c r="F17726" s="4">
        <f t="shared" si="276"/>
        <v>1422506.6666666667</v>
      </c>
    </row>
    <row r="17727" spans="1:6" x14ac:dyDescent="0.3">
      <c r="A17727" t="s">
        <v>18262</v>
      </c>
      <c r="B17727">
        <v>2940350</v>
      </c>
      <c r="C17727">
        <v>846300</v>
      </c>
      <c r="D17727">
        <v>3667850</v>
      </c>
      <c r="E17727">
        <v>2990000</v>
      </c>
      <c r="F17727" s="4">
        <f t="shared" si="276"/>
        <v>2501383.3333333335</v>
      </c>
    </row>
    <row r="17728" spans="1:6" x14ac:dyDescent="0.3">
      <c r="A17728" t="s">
        <v>18263</v>
      </c>
      <c r="B17728">
        <v>0</v>
      </c>
      <c r="C17728">
        <v>3049000</v>
      </c>
      <c r="D17728">
        <v>0</v>
      </c>
      <c r="E17728">
        <v>930930</v>
      </c>
      <c r="F17728" s="4">
        <f t="shared" si="276"/>
        <v>1326643.3333333333</v>
      </c>
    </row>
    <row r="17729" spans="1:6" x14ac:dyDescent="0.3">
      <c r="A17729" t="s">
        <v>18264</v>
      </c>
      <c r="B17729">
        <v>666120</v>
      </c>
      <c r="C17729">
        <v>3608150</v>
      </c>
      <c r="D17729">
        <v>3605760</v>
      </c>
      <c r="E17729">
        <v>3372590</v>
      </c>
      <c r="F17729" s="4">
        <f t="shared" si="276"/>
        <v>3528833.3333333335</v>
      </c>
    </row>
    <row r="17730" spans="1:6" x14ac:dyDescent="0.3">
      <c r="A17730" t="s">
        <v>18265</v>
      </c>
      <c r="B17730">
        <v>0</v>
      </c>
      <c r="C17730">
        <v>882700</v>
      </c>
      <c r="D17730">
        <v>0</v>
      </c>
      <c r="E17730">
        <v>768200</v>
      </c>
      <c r="F17730" s="4">
        <f t="shared" si="276"/>
        <v>550300</v>
      </c>
    </row>
    <row r="17731" spans="1:6" x14ac:dyDescent="0.3">
      <c r="A17731" t="s">
        <v>18266</v>
      </c>
      <c r="B17731">
        <v>2015700</v>
      </c>
      <c r="C17731">
        <v>0</v>
      </c>
      <c r="D17731">
        <v>2036580</v>
      </c>
      <c r="E17731">
        <v>2162400</v>
      </c>
      <c r="F17731" s="4">
        <f t="shared" ref="F17731:F17794" si="277">SUM(C17731:E17731)/3</f>
        <v>1399660</v>
      </c>
    </row>
    <row r="17732" spans="1:6" x14ac:dyDescent="0.3">
      <c r="A17732" t="s">
        <v>18267</v>
      </c>
      <c r="B17732">
        <v>1156080</v>
      </c>
      <c r="C17732">
        <v>370000</v>
      </c>
      <c r="D17732">
        <v>1242240</v>
      </c>
      <c r="E17732">
        <v>820000</v>
      </c>
      <c r="F17732" s="4">
        <f t="shared" si="277"/>
        <v>810746.66666666663</v>
      </c>
    </row>
    <row r="17733" spans="1:6" x14ac:dyDescent="0.3">
      <c r="A17733" t="s">
        <v>18268</v>
      </c>
      <c r="B17733">
        <v>248000</v>
      </c>
      <c r="C17733">
        <v>0</v>
      </c>
      <c r="D17733">
        <v>0</v>
      </c>
      <c r="E17733">
        <v>0</v>
      </c>
      <c r="F17733" s="4">
        <f t="shared" si="277"/>
        <v>0</v>
      </c>
    </row>
    <row r="17734" spans="1:6" x14ac:dyDescent="0.3">
      <c r="A17734" t="s">
        <v>18269</v>
      </c>
      <c r="B17734">
        <v>12821550</v>
      </c>
      <c r="C17734">
        <v>2733610</v>
      </c>
      <c r="D17734">
        <v>7546700</v>
      </c>
      <c r="E17734">
        <v>2065980</v>
      </c>
      <c r="F17734" s="4">
        <f t="shared" si="277"/>
        <v>4115430</v>
      </c>
    </row>
    <row r="17735" spans="1:6" x14ac:dyDescent="0.3">
      <c r="A17735" t="s">
        <v>18270</v>
      </c>
      <c r="B17735">
        <v>336700</v>
      </c>
      <c r="C17735">
        <v>293930</v>
      </c>
      <c r="D17735">
        <v>0</v>
      </c>
      <c r="E17735">
        <v>0</v>
      </c>
      <c r="F17735" s="4">
        <f t="shared" si="277"/>
        <v>97976.666666666672</v>
      </c>
    </row>
    <row r="17736" spans="1:6" x14ac:dyDescent="0.3">
      <c r="A17736" t="s">
        <v>347</v>
      </c>
      <c r="B17736">
        <v>740000</v>
      </c>
      <c r="C17736">
        <v>2090880</v>
      </c>
      <c r="D17736">
        <v>714000</v>
      </c>
      <c r="E17736">
        <v>914060</v>
      </c>
      <c r="F17736" s="4">
        <f t="shared" si="277"/>
        <v>1239646.6666666667</v>
      </c>
    </row>
    <row r="17737" spans="1:6" x14ac:dyDescent="0.3">
      <c r="A17737" t="s">
        <v>18271</v>
      </c>
      <c r="B17737">
        <v>3178550</v>
      </c>
      <c r="C17737">
        <v>1673490</v>
      </c>
      <c r="D17737">
        <v>0</v>
      </c>
      <c r="E17737">
        <v>2090180</v>
      </c>
      <c r="F17737" s="4">
        <f t="shared" si="277"/>
        <v>1254556.6666666667</v>
      </c>
    </row>
    <row r="17738" spans="1:6" x14ac:dyDescent="0.3">
      <c r="A17738" t="s">
        <v>18272</v>
      </c>
      <c r="B17738">
        <v>0</v>
      </c>
      <c r="C17738">
        <v>846440</v>
      </c>
      <c r="D17738">
        <v>595140</v>
      </c>
      <c r="E17738">
        <v>0</v>
      </c>
      <c r="F17738" s="4">
        <f t="shared" si="277"/>
        <v>480526.66666666669</v>
      </c>
    </row>
    <row r="17739" spans="1:6" x14ac:dyDescent="0.3">
      <c r="A17739" t="s">
        <v>18273</v>
      </c>
      <c r="B17739">
        <v>2212750</v>
      </c>
      <c r="C17739">
        <v>7375220</v>
      </c>
      <c r="D17739">
        <v>9186540</v>
      </c>
      <c r="E17739">
        <v>9021100</v>
      </c>
      <c r="F17739" s="4">
        <f t="shared" si="277"/>
        <v>8527620</v>
      </c>
    </row>
    <row r="17740" spans="1:6" x14ac:dyDescent="0.3">
      <c r="A17740" t="s">
        <v>18274</v>
      </c>
      <c r="B17740">
        <v>0</v>
      </c>
      <c r="C17740">
        <v>1229200</v>
      </c>
      <c r="D17740">
        <v>0</v>
      </c>
      <c r="E17740">
        <v>1490200</v>
      </c>
      <c r="F17740" s="4">
        <f t="shared" si="277"/>
        <v>906466.66666666663</v>
      </c>
    </row>
    <row r="17741" spans="1:6" x14ac:dyDescent="0.3">
      <c r="A17741" t="s">
        <v>18275</v>
      </c>
      <c r="B17741">
        <v>0</v>
      </c>
      <c r="C17741">
        <v>0</v>
      </c>
      <c r="D17741">
        <v>500500</v>
      </c>
      <c r="E17741">
        <v>1526180</v>
      </c>
      <c r="F17741" s="4">
        <f t="shared" si="277"/>
        <v>675560</v>
      </c>
    </row>
    <row r="17742" spans="1:6" x14ac:dyDescent="0.3">
      <c r="A17742" t="s">
        <v>18276</v>
      </c>
      <c r="B17742">
        <v>2132760</v>
      </c>
      <c r="C17742">
        <v>4679620</v>
      </c>
      <c r="D17742">
        <v>2100920</v>
      </c>
      <c r="E17742">
        <v>475020</v>
      </c>
      <c r="F17742" s="4">
        <f t="shared" si="277"/>
        <v>2418520</v>
      </c>
    </row>
    <row r="17743" spans="1:6" x14ac:dyDescent="0.3">
      <c r="A17743" t="s">
        <v>18277</v>
      </c>
      <c r="B17743">
        <v>1119000</v>
      </c>
      <c r="C17743">
        <v>1995250</v>
      </c>
      <c r="D17743">
        <v>1277840</v>
      </c>
      <c r="E17743">
        <v>594060</v>
      </c>
      <c r="F17743" s="4">
        <f t="shared" si="277"/>
        <v>1289050</v>
      </c>
    </row>
    <row r="17744" spans="1:6" x14ac:dyDescent="0.3">
      <c r="A17744" t="s">
        <v>18278</v>
      </c>
      <c r="B17744">
        <v>0</v>
      </c>
      <c r="C17744">
        <v>647200</v>
      </c>
      <c r="D17744">
        <v>532350</v>
      </c>
      <c r="E17744">
        <v>6191000</v>
      </c>
      <c r="F17744" s="4">
        <f t="shared" si="277"/>
        <v>2456850</v>
      </c>
    </row>
    <row r="17745" spans="1:6" x14ac:dyDescent="0.3">
      <c r="A17745" t="s">
        <v>18279</v>
      </c>
      <c r="B17745">
        <v>1528060</v>
      </c>
      <c r="C17745">
        <v>811490</v>
      </c>
      <c r="D17745">
        <v>0</v>
      </c>
      <c r="E17745">
        <v>0</v>
      </c>
      <c r="F17745" s="4">
        <f t="shared" si="277"/>
        <v>270496.66666666669</v>
      </c>
    </row>
    <row r="17746" spans="1:6" x14ac:dyDescent="0.3">
      <c r="A17746" t="s">
        <v>18280</v>
      </c>
      <c r="B17746">
        <v>2214950</v>
      </c>
      <c r="C17746">
        <v>2999600</v>
      </c>
      <c r="D17746">
        <v>2128900</v>
      </c>
      <c r="E17746">
        <v>4339700</v>
      </c>
      <c r="F17746" s="4">
        <f t="shared" si="277"/>
        <v>3156066.6666666665</v>
      </c>
    </row>
    <row r="17747" spans="1:6" x14ac:dyDescent="0.3">
      <c r="A17747" t="s">
        <v>18281</v>
      </c>
      <c r="B17747">
        <v>1437120</v>
      </c>
      <c r="C17747">
        <v>1090720</v>
      </c>
      <c r="D17747">
        <v>0</v>
      </c>
      <c r="E17747">
        <v>386000</v>
      </c>
      <c r="F17747" s="4">
        <f t="shared" si="277"/>
        <v>492240</v>
      </c>
    </row>
    <row r="17748" spans="1:6" x14ac:dyDescent="0.3">
      <c r="A17748" t="s">
        <v>18282</v>
      </c>
      <c r="B17748">
        <v>1268540</v>
      </c>
      <c r="C17748">
        <v>0</v>
      </c>
      <c r="D17748">
        <v>990080</v>
      </c>
      <c r="E17748">
        <v>756000</v>
      </c>
      <c r="F17748" s="4">
        <f t="shared" si="277"/>
        <v>582026.66666666663</v>
      </c>
    </row>
    <row r="17749" spans="1:6" x14ac:dyDescent="0.3">
      <c r="A17749" t="s">
        <v>18283</v>
      </c>
      <c r="B17749">
        <v>5048020</v>
      </c>
      <c r="C17749">
        <v>5586860</v>
      </c>
      <c r="D17749">
        <v>8941110</v>
      </c>
      <c r="E17749">
        <v>7410410</v>
      </c>
      <c r="F17749" s="4">
        <f t="shared" si="277"/>
        <v>7312793.333333333</v>
      </c>
    </row>
    <row r="17750" spans="1:6" x14ac:dyDescent="0.3">
      <c r="A17750" t="s">
        <v>18284</v>
      </c>
      <c r="B17750">
        <v>0</v>
      </c>
      <c r="C17750">
        <v>0</v>
      </c>
      <c r="D17750">
        <v>2958410</v>
      </c>
      <c r="E17750">
        <v>1568400</v>
      </c>
      <c r="F17750" s="4">
        <f t="shared" si="277"/>
        <v>1508936.6666666667</v>
      </c>
    </row>
    <row r="17751" spans="1:6" x14ac:dyDescent="0.3">
      <c r="A17751" t="s">
        <v>207</v>
      </c>
      <c r="B17751">
        <v>7523120</v>
      </c>
      <c r="C17751">
        <v>14046000</v>
      </c>
      <c r="D17751">
        <v>14712100</v>
      </c>
      <c r="E17751">
        <v>17404660</v>
      </c>
      <c r="F17751" s="4">
        <f t="shared" si="277"/>
        <v>15387586.666666666</v>
      </c>
    </row>
    <row r="17752" spans="1:6" x14ac:dyDescent="0.3">
      <c r="A17752" t="s">
        <v>18285</v>
      </c>
      <c r="B17752">
        <v>0</v>
      </c>
      <c r="C17752">
        <v>709800</v>
      </c>
      <c r="D17752">
        <v>311100</v>
      </c>
      <c r="E17752">
        <v>2477090</v>
      </c>
      <c r="F17752" s="4">
        <f t="shared" si="277"/>
        <v>1165996.6666666667</v>
      </c>
    </row>
    <row r="17753" spans="1:6" x14ac:dyDescent="0.3">
      <c r="A17753" t="s">
        <v>18286</v>
      </c>
      <c r="B17753">
        <v>3211160</v>
      </c>
      <c r="C17753">
        <v>2310000</v>
      </c>
      <c r="D17753">
        <v>0</v>
      </c>
      <c r="E17753">
        <v>2753300</v>
      </c>
      <c r="F17753" s="4">
        <f t="shared" si="277"/>
        <v>1687766.6666666667</v>
      </c>
    </row>
    <row r="17754" spans="1:6" x14ac:dyDescent="0.3">
      <c r="A17754" t="s">
        <v>18287</v>
      </c>
      <c r="B17754">
        <v>0</v>
      </c>
      <c r="C17754">
        <v>0</v>
      </c>
      <c r="D17754">
        <v>300300</v>
      </c>
      <c r="E17754">
        <v>562000</v>
      </c>
      <c r="F17754" s="4">
        <f t="shared" si="277"/>
        <v>287433.33333333331</v>
      </c>
    </row>
    <row r="17755" spans="1:6" x14ac:dyDescent="0.3">
      <c r="A17755" t="s">
        <v>18288</v>
      </c>
      <c r="B17755">
        <v>478000</v>
      </c>
      <c r="C17755">
        <v>546910</v>
      </c>
      <c r="D17755">
        <v>234600</v>
      </c>
      <c r="E17755">
        <v>1038600</v>
      </c>
      <c r="F17755" s="4">
        <f t="shared" si="277"/>
        <v>606703.33333333337</v>
      </c>
    </row>
    <row r="17756" spans="1:6" x14ac:dyDescent="0.3">
      <c r="A17756" t="s">
        <v>18289</v>
      </c>
      <c r="B17756">
        <v>1504400</v>
      </c>
      <c r="C17756">
        <v>0</v>
      </c>
      <c r="D17756">
        <v>0</v>
      </c>
      <c r="E17756">
        <v>0</v>
      </c>
      <c r="F17756" s="4">
        <f t="shared" si="277"/>
        <v>0</v>
      </c>
    </row>
    <row r="17757" spans="1:6" x14ac:dyDescent="0.3">
      <c r="A17757" t="s">
        <v>18290</v>
      </c>
      <c r="B17757">
        <v>2877750</v>
      </c>
      <c r="C17757">
        <v>2870390</v>
      </c>
      <c r="D17757">
        <v>2824840</v>
      </c>
      <c r="E17757">
        <v>2094400</v>
      </c>
      <c r="F17757" s="4">
        <f t="shared" si="277"/>
        <v>2596543.3333333335</v>
      </c>
    </row>
    <row r="17758" spans="1:6" x14ac:dyDescent="0.3">
      <c r="A17758" t="s">
        <v>18291</v>
      </c>
      <c r="B17758">
        <v>0</v>
      </c>
      <c r="C17758">
        <v>0</v>
      </c>
      <c r="D17758">
        <v>678910</v>
      </c>
      <c r="E17758">
        <v>0</v>
      </c>
      <c r="F17758" s="4">
        <f t="shared" si="277"/>
        <v>226303.33333333334</v>
      </c>
    </row>
    <row r="17759" spans="1:6" x14ac:dyDescent="0.3">
      <c r="A17759" t="s">
        <v>18292</v>
      </c>
      <c r="B17759">
        <v>2705640</v>
      </c>
      <c r="C17759">
        <v>2318520</v>
      </c>
      <c r="D17759">
        <v>2172040</v>
      </c>
      <c r="E17759">
        <v>2110780</v>
      </c>
      <c r="F17759" s="4">
        <f t="shared" si="277"/>
        <v>2200446.6666666665</v>
      </c>
    </row>
    <row r="17760" spans="1:6" x14ac:dyDescent="0.3">
      <c r="A17760" t="s">
        <v>18293</v>
      </c>
      <c r="B17760">
        <v>256000</v>
      </c>
      <c r="C17760">
        <v>0</v>
      </c>
      <c r="D17760">
        <v>0</v>
      </c>
      <c r="E17760">
        <v>0</v>
      </c>
      <c r="F17760" s="4">
        <f t="shared" si="277"/>
        <v>0</v>
      </c>
    </row>
    <row r="17761" spans="1:6" x14ac:dyDescent="0.3">
      <c r="A17761" t="s">
        <v>18294</v>
      </c>
      <c r="B17761">
        <v>2539100</v>
      </c>
      <c r="C17761">
        <v>3996440</v>
      </c>
      <c r="D17761">
        <v>3497290</v>
      </c>
      <c r="E17761">
        <v>5130250</v>
      </c>
      <c r="F17761" s="4">
        <f t="shared" si="277"/>
        <v>4207993.333333333</v>
      </c>
    </row>
    <row r="17762" spans="1:6" x14ac:dyDescent="0.3">
      <c r="A17762" t="s">
        <v>18295</v>
      </c>
      <c r="B17762">
        <v>2322320</v>
      </c>
      <c r="C17762">
        <v>2087320</v>
      </c>
      <c r="D17762">
        <v>4658100</v>
      </c>
      <c r="E17762">
        <v>2064660</v>
      </c>
      <c r="F17762" s="4">
        <f t="shared" si="277"/>
        <v>2936693.3333333335</v>
      </c>
    </row>
    <row r="17763" spans="1:6" x14ac:dyDescent="0.3">
      <c r="A17763" t="s">
        <v>18296</v>
      </c>
      <c r="B17763">
        <v>0</v>
      </c>
      <c r="C17763">
        <v>2019070</v>
      </c>
      <c r="D17763">
        <v>2049080</v>
      </c>
      <c r="E17763">
        <v>473200</v>
      </c>
      <c r="F17763" s="4">
        <f t="shared" si="277"/>
        <v>1513783.3333333333</v>
      </c>
    </row>
    <row r="17764" spans="1:6" x14ac:dyDescent="0.3">
      <c r="A17764" t="s">
        <v>18297</v>
      </c>
      <c r="B17764">
        <v>667030</v>
      </c>
      <c r="C17764">
        <v>0</v>
      </c>
      <c r="D17764">
        <v>537810</v>
      </c>
      <c r="E17764">
        <v>505050</v>
      </c>
      <c r="F17764" s="4">
        <f t="shared" si="277"/>
        <v>347620</v>
      </c>
    </row>
    <row r="17765" spans="1:6" x14ac:dyDescent="0.3">
      <c r="A17765" t="s">
        <v>18298</v>
      </c>
      <c r="B17765">
        <v>0</v>
      </c>
      <c r="C17765">
        <v>0</v>
      </c>
      <c r="D17765">
        <v>3293840</v>
      </c>
      <c r="E17765">
        <v>1812720</v>
      </c>
      <c r="F17765" s="4">
        <f t="shared" si="277"/>
        <v>1702186.6666666667</v>
      </c>
    </row>
    <row r="17766" spans="1:6" x14ac:dyDescent="0.3">
      <c r="A17766" t="s">
        <v>18299</v>
      </c>
      <c r="B17766">
        <v>0</v>
      </c>
      <c r="C17766">
        <v>444500</v>
      </c>
      <c r="D17766">
        <v>2397120</v>
      </c>
      <c r="E17766">
        <v>0</v>
      </c>
      <c r="F17766" s="4">
        <f t="shared" si="277"/>
        <v>947206.66666666663</v>
      </c>
    </row>
    <row r="17767" spans="1:6" x14ac:dyDescent="0.3">
      <c r="A17767" t="s">
        <v>18300</v>
      </c>
      <c r="B17767">
        <v>160000</v>
      </c>
      <c r="C17767">
        <v>542200</v>
      </c>
      <c r="D17767">
        <v>469200</v>
      </c>
      <c r="E17767">
        <v>1478900</v>
      </c>
      <c r="F17767" s="4">
        <f t="shared" si="277"/>
        <v>830100</v>
      </c>
    </row>
    <row r="17768" spans="1:6" x14ac:dyDescent="0.3">
      <c r="A17768" t="s">
        <v>18301</v>
      </c>
      <c r="B17768">
        <v>4075820</v>
      </c>
      <c r="C17768">
        <v>4231300</v>
      </c>
      <c r="D17768">
        <v>2124600</v>
      </c>
      <c r="E17768">
        <v>5126170</v>
      </c>
      <c r="F17768" s="4">
        <f t="shared" si="277"/>
        <v>3827356.6666666665</v>
      </c>
    </row>
    <row r="17769" spans="1:6" x14ac:dyDescent="0.3">
      <c r="A17769" t="s">
        <v>18302</v>
      </c>
      <c r="B17769">
        <v>1669480</v>
      </c>
      <c r="C17769">
        <v>1895380</v>
      </c>
      <c r="D17769">
        <v>0</v>
      </c>
      <c r="E17769">
        <v>0</v>
      </c>
      <c r="F17769" s="4">
        <f t="shared" si="277"/>
        <v>631793.33333333337</v>
      </c>
    </row>
    <row r="17770" spans="1:6" x14ac:dyDescent="0.3">
      <c r="A17770" t="s">
        <v>18303</v>
      </c>
      <c r="B17770">
        <v>8100540</v>
      </c>
      <c r="C17770">
        <v>8235520</v>
      </c>
      <c r="D17770">
        <v>0</v>
      </c>
      <c r="E17770">
        <v>9975850</v>
      </c>
      <c r="F17770" s="4">
        <f t="shared" si="277"/>
        <v>6070456.666666667</v>
      </c>
    </row>
    <row r="17771" spans="1:6" x14ac:dyDescent="0.3">
      <c r="A17771" t="s">
        <v>18304</v>
      </c>
      <c r="B17771">
        <v>0</v>
      </c>
      <c r="C17771">
        <v>1526440</v>
      </c>
      <c r="D17771">
        <v>0</v>
      </c>
      <c r="E17771">
        <v>0</v>
      </c>
      <c r="F17771" s="4">
        <f t="shared" si="277"/>
        <v>508813.33333333331</v>
      </c>
    </row>
    <row r="17772" spans="1:6" x14ac:dyDescent="0.3">
      <c r="A17772" t="s">
        <v>18305</v>
      </c>
      <c r="B17772">
        <v>0</v>
      </c>
      <c r="C17772">
        <v>491400</v>
      </c>
      <c r="D17772">
        <v>228000</v>
      </c>
      <c r="E17772">
        <v>584900</v>
      </c>
      <c r="F17772" s="4">
        <f t="shared" si="277"/>
        <v>434766.66666666669</v>
      </c>
    </row>
    <row r="17773" spans="1:6" x14ac:dyDescent="0.3">
      <c r="A17773" t="s">
        <v>18306</v>
      </c>
      <c r="B17773">
        <v>0</v>
      </c>
      <c r="C17773">
        <v>786070</v>
      </c>
      <c r="D17773">
        <v>1422560</v>
      </c>
      <c r="E17773">
        <v>1095280</v>
      </c>
      <c r="F17773" s="4">
        <f t="shared" si="277"/>
        <v>1101303.3333333333</v>
      </c>
    </row>
    <row r="17774" spans="1:6" x14ac:dyDescent="0.3">
      <c r="A17774" t="s">
        <v>18307</v>
      </c>
      <c r="B17774">
        <v>0</v>
      </c>
      <c r="C17774">
        <v>0</v>
      </c>
      <c r="D17774">
        <v>764400</v>
      </c>
      <c r="E17774">
        <v>0</v>
      </c>
      <c r="F17774" s="4">
        <f t="shared" si="277"/>
        <v>254800</v>
      </c>
    </row>
    <row r="17775" spans="1:6" x14ac:dyDescent="0.3">
      <c r="A17775" t="s">
        <v>278</v>
      </c>
      <c r="B17775">
        <v>1385380</v>
      </c>
      <c r="C17775">
        <v>711840</v>
      </c>
      <c r="D17775">
        <v>0</v>
      </c>
      <c r="E17775">
        <v>1615580</v>
      </c>
      <c r="F17775" s="4">
        <f t="shared" si="277"/>
        <v>775806.66666666663</v>
      </c>
    </row>
    <row r="17776" spans="1:6" x14ac:dyDescent="0.3">
      <c r="A17776" t="s">
        <v>18308</v>
      </c>
      <c r="B17776">
        <v>4546900</v>
      </c>
      <c r="C17776">
        <v>2448810</v>
      </c>
      <c r="D17776">
        <v>3309950</v>
      </c>
      <c r="E17776">
        <v>3322200</v>
      </c>
      <c r="F17776" s="4">
        <f t="shared" si="277"/>
        <v>3026986.6666666665</v>
      </c>
    </row>
    <row r="17777" spans="1:6" x14ac:dyDescent="0.3">
      <c r="A17777" t="s">
        <v>18309</v>
      </c>
      <c r="B17777">
        <v>0</v>
      </c>
      <c r="C17777">
        <v>3015620</v>
      </c>
      <c r="D17777">
        <v>200200</v>
      </c>
      <c r="E17777">
        <v>1330600</v>
      </c>
      <c r="F17777" s="4">
        <f t="shared" si="277"/>
        <v>1515473.3333333333</v>
      </c>
    </row>
    <row r="17778" spans="1:6" x14ac:dyDescent="0.3">
      <c r="A17778" t="s">
        <v>18310</v>
      </c>
      <c r="B17778">
        <v>1062880</v>
      </c>
      <c r="C17778">
        <v>382200</v>
      </c>
      <c r="D17778">
        <v>370000</v>
      </c>
      <c r="E17778">
        <v>1706360</v>
      </c>
      <c r="F17778" s="4">
        <f t="shared" si="277"/>
        <v>819520</v>
      </c>
    </row>
    <row r="17779" spans="1:6" x14ac:dyDescent="0.3">
      <c r="A17779" t="s">
        <v>18311</v>
      </c>
      <c r="B17779">
        <v>0</v>
      </c>
      <c r="C17779">
        <v>0</v>
      </c>
      <c r="D17779">
        <v>1145830</v>
      </c>
      <c r="E17779">
        <v>1560650</v>
      </c>
      <c r="F17779" s="4">
        <f t="shared" si="277"/>
        <v>902160</v>
      </c>
    </row>
    <row r="17780" spans="1:6" x14ac:dyDescent="0.3">
      <c r="A17780" t="s">
        <v>626</v>
      </c>
      <c r="B17780">
        <v>637120</v>
      </c>
      <c r="C17780">
        <v>0</v>
      </c>
      <c r="D17780">
        <v>2973670</v>
      </c>
      <c r="E17780">
        <v>923650</v>
      </c>
      <c r="F17780" s="4">
        <f t="shared" si="277"/>
        <v>1299106.6666666667</v>
      </c>
    </row>
    <row r="17781" spans="1:6" x14ac:dyDescent="0.3">
      <c r="A17781" t="s">
        <v>18312</v>
      </c>
      <c r="B17781">
        <v>95550</v>
      </c>
      <c r="C17781">
        <v>0</v>
      </c>
      <c r="D17781">
        <v>0</v>
      </c>
      <c r="E17781">
        <v>0</v>
      </c>
      <c r="F17781" s="4">
        <f t="shared" si="277"/>
        <v>0</v>
      </c>
    </row>
    <row r="17782" spans="1:6" x14ac:dyDescent="0.3">
      <c r="A17782" t="s">
        <v>18313</v>
      </c>
      <c r="B17782">
        <v>160000</v>
      </c>
      <c r="C17782">
        <v>218400</v>
      </c>
      <c r="D17782">
        <v>2137300</v>
      </c>
      <c r="E17782">
        <v>2006700</v>
      </c>
      <c r="F17782" s="4">
        <f t="shared" si="277"/>
        <v>1454133.3333333333</v>
      </c>
    </row>
    <row r="17783" spans="1:6" x14ac:dyDescent="0.3">
      <c r="A17783" t="s">
        <v>18314</v>
      </c>
      <c r="B17783">
        <v>740000</v>
      </c>
      <c r="C17783">
        <v>2114600</v>
      </c>
      <c r="D17783">
        <v>740000</v>
      </c>
      <c r="E17783">
        <v>2340060</v>
      </c>
      <c r="F17783" s="4">
        <f t="shared" si="277"/>
        <v>1731553.3333333333</v>
      </c>
    </row>
    <row r="17784" spans="1:6" x14ac:dyDescent="0.3">
      <c r="A17784" t="s">
        <v>18315</v>
      </c>
      <c r="B17784">
        <v>1635000</v>
      </c>
      <c r="C17784">
        <v>2570850</v>
      </c>
      <c r="D17784">
        <v>3080000</v>
      </c>
      <c r="E17784">
        <v>0</v>
      </c>
      <c r="F17784" s="4">
        <f t="shared" si="277"/>
        <v>1883616.6666666667</v>
      </c>
    </row>
    <row r="17785" spans="1:6" x14ac:dyDescent="0.3">
      <c r="A17785" t="s">
        <v>18316</v>
      </c>
      <c r="B17785">
        <v>6044700</v>
      </c>
      <c r="C17785">
        <v>2105740</v>
      </c>
      <c r="D17785">
        <v>2016260</v>
      </c>
      <c r="E17785">
        <v>4501900</v>
      </c>
      <c r="F17785" s="4">
        <f t="shared" si="277"/>
        <v>2874633.3333333335</v>
      </c>
    </row>
    <row r="17786" spans="1:6" x14ac:dyDescent="0.3">
      <c r="A17786" t="s">
        <v>18317</v>
      </c>
      <c r="B17786">
        <v>0</v>
      </c>
      <c r="C17786">
        <v>0</v>
      </c>
      <c r="D17786">
        <v>1387680</v>
      </c>
      <c r="E17786">
        <v>741650</v>
      </c>
      <c r="F17786" s="4">
        <f t="shared" si="277"/>
        <v>709776.66666666663</v>
      </c>
    </row>
    <row r="17787" spans="1:6" x14ac:dyDescent="0.3">
      <c r="A17787" t="s">
        <v>18318</v>
      </c>
      <c r="B17787">
        <v>0</v>
      </c>
      <c r="C17787">
        <v>1756200</v>
      </c>
      <c r="D17787">
        <v>305760</v>
      </c>
      <c r="E17787">
        <v>0</v>
      </c>
      <c r="F17787" s="4">
        <f t="shared" si="277"/>
        <v>687320</v>
      </c>
    </row>
    <row r="17788" spans="1:6" x14ac:dyDescent="0.3">
      <c r="A17788" t="s">
        <v>18319</v>
      </c>
      <c r="B17788">
        <v>4346150</v>
      </c>
      <c r="C17788">
        <v>4050300</v>
      </c>
      <c r="D17788">
        <v>4141330</v>
      </c>
      <c r="E17788">
        <v>4074530</v>
      </c>
      <c r="F17788" s="4">
        <f t="shared" si="277"/>
        <v>4088720</v>
      </c>
    </row>
    <row r="17789" spans="1:6" x14ac:dyDescent="0.3">
      <c r="A17789" t="s">
        <v>18320</v>
      </c>
      <c r="B17789">
        <v>0</v>
      </c>
      <c r="C17789">
        <v>0</v>
      </c>
      <c r="D17789">
        <v>2053870</v>
      </c>
      <c r="E17789">
        <v>2555680</v>
      </c>
      <c r="F17789" s="4">
        <f t="shared" si="277"/>
        <v>1536516.6666666667</v>
      </c>
    </row>
    <row r="17790" spans="1:6" x14ac:dyDescent="0.3">
      <c r="A17790" t="s">
        <v>18321</v>
      </c>
      <c r="B17790">
        <v>8212010</v>
      </c>
      <c r="C17790">
        <v>3552550</v>
      </c>
      <c r="D17790">
        <v>2442400</v>
      </c>
      <c r="E17790">
        <v>4303780</v>
      </c>
      <c r="F17790" s="4">
        <f t="shared" si="277"/>
        <v>3432910</v>
      </c>
    </row>
    <row r="17791" spans="1:6" x14ac:dyDescent="0.3">
      <c r="A17791" t="s">
        <v>18322</v>
      </c>
      <c r="B17791">
        <v>2762170</v>
      </c>
      <c r="C17791">
        <v>0</v>
      </c>
      <c r="D17791">
        <v>0</v>
      </c>
      <c r="E17791">
        <v>0</v>
      </c>
      <c r="F17791" s="4">
        <f t="shared" si="277"/>
        <v>0</v>
      </c>
    </row>
    <row r="17792" spans="1:6" x14ac:dyDescent="0.3">
      <c r="A17792" t="s">
        <v>18323</v>
      </c>
      <c r="B17792">
        <v>6938900</v>
      </c>
      <c r="C17792">
        <v>4461820</v>
      </c>
      <c r="D17792">
        <v>3585400</v>
      </c>
      <c r="E17792">
        <v>5776560</v>
      </c>
      <c r="F17792" s="4">
        <f t="shared" si="277"/>
        <v>4607926.666666667</v>
      </c>
    </row>
    <row r="17793" spans="1:6" x14ac:dyDescent="0.3">
      <c r="A17793" t="s">
        <v>18324</v>
      </c>
      <c r="B17793">
        <v>0</v>
      </c>
      <c r="C17793">
        <v>0</v>
      </c>
      <c r="D17793">
        <v>248000</v>
      </c>
      <c r="E17793">
        <v>0</v>
      </c>
      <c r="F17793" s="4">
        <f t="shared" si="277"/>
        <v>82666.666666666672</v>
      </c>
    </row>
    <row r="17794" spans="1:6" x14ac:dyDescent="0.3">
      <c r="A17794" t="s">
        <v>18325</v>
      </c>
      <c r="B17794">
        <v>2149300</v>
      </c>
      <c r="C17794">
        <v>3364550</v>
      </c>
      <c r="D17794">
        <v>2305700</v>
      </c>
      <c r="E17794">
        <v>2557740</v>
      </c>
      <c r="F17794" s="4">
        <f t="shared" si="277"/>
        <v>2742663.3333333335</v>
      </c>
    </row>
    <row r="17795" spans="1:6" x14ac:dyDescent="0.3">
      <c r="A17795" t="s">
        <v>18326</v>
      </c>
      <c r="B17795">
        <v>1706700</v>
      </c>
      <c r="C17795">
        <v>2345570</v>
      </c>
      <c r="D17795">
        <v>2473420</v>
      </c>
      <c r="E17795">
        <v>2355980</v>
      </c>
      <c r="F17795" s="4">
        <f t="shared" ref="F17795:F17858" si="278">SUM(C17795:E17795)/3</f>
        <v>2391656.6666666665</v>
      </c>
    </row>
    <row r="17796" spans="1:6" x14ac:dyDescent="0.3">
      <c r="A17796" t="s">
        <v>18327</v>
      </c>
      <c r="B17796">
        <v>1416150</v>
      </c>
      <c r="C17796">
        <v>644450</v>
      </c>
      <c r="D17796">
        <v>739900</v>
      </c>
      <c r="E17796">
        <v>370000</v>
      </c>
      <c r="F17796" s="4">
        <f t="shared" si="278"/>
        <v>584783.33333333337</v>
      </c>
    </row>
    <row r="17797" spans="1:6" x14ac:dyDescent="0.3">
      <c r="A17797" t="s">
        <v>18328</v>
      </c>
      <c r="B17797">
        <v>0</v>
      </c>
      <c r="C17797">
        <v>2178920</v>
      </c>
      <c r="D17797">
        <v>2442300</v>
      </c>
      <c r="E17797">
        <v>2173560</v>
      </c>
      <c r="F17797" s="4">
        <f t="shared" si="278"/>
        <v>2264926.6666666665</v>
      </c>
    </row>
    <row r="17798" spans="1:6" x14ac:dyDescent="0.3">
      <c r="A17798" t="s">
        <v>18329</v>
      </c>
      <c r="B17798">
        <v>0</v>
      </c>
      <c r="C17798">
        <v>720720</v>
      </c>
      <c r="D17798">
        <v>0</v>
      </c>
      <c r="E17798">
        <v>0</v>
      </c>
      <c r="F17798" s="4">
        <f t="shared" si="278"/>
        <v>240240</v>
      </c>
    </row>
    <row r="17799" spans="1:6" x14ac:dyDescent="0.3">
      <c r="A17799" t="s">
        <v>18330</v>
      </c>
      <c r="B17799">
        <v>0</v>
      </c>
      <c r="C17799">
        <v>1480000</v>
      </c>
      <c r="D17799">
        <v>820000</v>
      </c>
      <c r="E17799">
        <v>0</v>
      </c>
      <c r="F17799" s="4">
        <f t="shared" si="278"/>
        <v>766666.66666666663</v>
      </c>
    </row>
    <row r="17800" spans="1:6" x14ac:dyDescent="0.3">
      <c r="A17800" t="s">
        <v>18331</v>
      </c>
      <c r="B17800">
        <v>248000</v>
      </c>
      <c r="C17800">
        <v>384440</v>
      </c>
      <c r="D17800">
        <v>999180</v>
      </c>
      <c r="E17800">
        <v>0</v>
      </c>
      <c r="F17800" s="4">
        <f t="shared" si="278"/>
        <v>461206.66666666669</v>
      </c>
    </row>
    <row r="17801" spans="1:6" x14ac:dyDescent="0.3">
      <c r="A17801" t="s">
        <v>18332</v>
      </c>
      <c r="B17801">
        <v>0</v>
      </c>
      <c r="C17801">
        <v>1801960</v>
      </c>
      <c r="D17801">
        <v>1018820</v>
      </c>
      <c r="E17801">
        <v>1469560</v>
      </c>
      <c r="F17801" s="4">
        <f t="shared" si="278"/>
        <v>1430113.3333333333</v>
      </c>
    </row>
    <row r="17802" spans="1:6" x14ac:dyDescent="0.3">
      <c r="A17802" t="s">
        <v>18333</v>
      </c>
      <c r="B17802">
        <v>1574300</v>
      </c>
      <c r="C17802">
        <v>0</v>
      </c>
      <c r="D17802">
        <v>405000</v>
      </c>
      <c r="E17802">
        <v>0</v>
      </c>
      <c r="F17802" s="4">
        <f t="shared" si="278"/>
        <v>135000</v>
      </c>
    </row>
    <row r="17803" spans="1:6" x14ac:dyDescent="0.3">
      <c r="A17803" t="s">
        <v>18334</v>
      </c>
      <c r="B17803">
        <v>0</v>
      </c>
      <c r="C17803">
        <v>709200</v>
      </c>
      <c r="D17803">
        <v>1703090</v>
      </c>
      <c r="E17803">
        <v>984100</v>
      </c>
      <c r="F17803" s="4">
        <f t="shared" si="278"/>
        <v>1132130</v>
      </c>
    </row>
    <row r="17804" spans="1:6" x14ac:dyDescent="0.3">
      <c r="A17804" t="s">
        <v>18335</v>
      </c>
      <c r="B17804">
        <v>1638150</v>
      </c>
      <c r="C17804">
        <v>0</v>
      </c>
      <c r="D17804">
        <v>1396710</v>
      </c>
      <c r="E17804">
        <v>0</v>
      </c>
      <c r="F17804" s="4">
        <f t="shared" si="278"/>
        <v>465570</v>
      </c>
    </row>
    <row r="17805" spans="1:6" x14ac:dyDescent="0.3">
      <c r="A17805" t="s">
        <v>18336</v>
      </c>
      <c r="B17805">
        <v>618800</v>
      </c>
      <c r="C17805">
        <v>4269030</v>
      </c>
      <c r="D17805">
        <v>3997400</v>
      </c>
      <c r="E17805">
        <v>4124000</v>
      </c>
      <c r="F17805" s="4">
        <f t="shared" si="278"/>
        <v>4130143.3333333335</v>
      </c>
    </row>
    <row r="17806" spans="1:6" x14ac:dyDescent="0.3">
      <c r="A17806" t="s">
        <v>973</v>
      </c>
      <c r="B17806">
        <v>2345100</v>
      </c>
      <c r="C17806">
        <v>0</v>
      </c>
      <c r="D17806">
        <v>2065880</v>
      </c>
      <c r="E17806">
        <v>2115400</v>
      </c>
      <c r="F17806" s="4">
        <f t="shared" si="278"/>
        <v>1393760</v>
      </c>
    </row>
    <row r="17807" spans="1:6" x14ac:dyDescent="0.3">
      <c r="A17807" t="s">
        <v>18337</v>
      </c>
      <c r="B17807">
        <v>256000</v>
      </c>
      <c r="C17807">
        <v>0</v>
      </c>
      <c r="D17807">
        <v>1020780</v>
      </c>
      <c r="E17807">
        <v>387660</v>
      </c>
      <c r="F17807" s="4">
        <f t="shared" si="278"/>
        <v>469480</v>
      </c>
    </row>
    <row r="17808" spans="1:6" x14ac:dyDescent="0.3">
      <c r="A17808" t="s">
        <v>18338</v>
      </c>
      <c r="B17808">
        <v>382200</v>
      </c>
      <c r="C17808">
        <v>0</v>
      </c>
      <c r="D17808">
        <v>769680</v>
      </c>
      <c r="E17808">
        <v>386000</v>
      </c>
      <c r="F17808" s="4">
        <f t="shared" si="278"/>
        <v>385226.66666666669</v>
      </c>
    </row>
    <row r="17809" spans="1:6" x14ac:dyDescent="0.3">
      <c r="A17809" t="s">
        <v>18339</v>
      </c>
      <c r="B17809">
        <v>0</v>
      </c>
      <c r="C17809">
        <v>2112260</v>
      </c>
      <c r="D17809">
        <v>2010880</v>
      </c>
      <c r="E17809">
        <v>2034440</v>
      </c>
      <c r="F17809" s="4">
        <f t="shared" si="278"/>
        <v>2052526.6666666667</v>
      </c>
    </row>
    <row r="17810" spans="1:6" x14ac:dyDescent="0.3">
      <c r="A17810" t="s">
        <v>18340</v>
      </c>
      <c r="B17810">
        <v>1188030</v>
      </c>
      <c r="C17810">
        <v>1780300</v>
      </c>
      <c r="D17810">
        <v>0</v>
      </c>
      <c r="E17810">
        <v>0</v>
      </c>
      <c r="F17810" s="4">
        <f t="shared" si="278"/>
        <v>593433.33333333337</v>
      </c>
    </row>
    <row r="17811" spans="1:6" x14ac:dyDescent="0.3">
      <c r="A17811" t="s">
        <v>18341</v>
      </c>
      <c r="B17811">
        <v>0</v>
      </c>
      <c r="C17811">
        <v>0</v>
      </c>
      <c r="D17811">
        <v>807900</v>
      </c>
      <c r="E17811">
        <v>536900</v>
      </c>
      <c r="F17811" s="4">
        <f t="shared" si="278"/>
        <v>448266.66666666669</v>
      </c>
    </row>
    <row r="17812" spans="1:6" x14ac:dyDescent="0.3">
      <c r="A17812" t="s">
        <v>18342</v>
      </c>
      <c r="B17812">
        <v>0</v>
      </c>
      <c r="C17812">
        <v>676130</v>
      </c>
      <c r="D17812">
        <v>2224950</v>
      </c>
      <c r="E17812">
        <v>402000</v>
      </c>
      <c r="F17812" s="4">
        <f t="shared" si="278"/>
        <v>1101026.6666666667</v>
      </c>
    </row>
    <row r="17813" spans="1:6" x14ac:dyDescent="0.3">
      <c r="A17813" t="s">
        <v>18343</v>
      </c>
      <c r="B17813">
        <v>0</v>
      </c>
      <c r="C17813">
        <v>1374100</v>
      </c>
      <c r="D17813">
        <v>234600</v>
      </c>
      <c r="E17813">
        <v>0</v>
      </c>
      <c r="F17813" s="4">
        <f t="shared" si="278"/>
        <v>536233.33333333337</v>
      </c>
    </row>
    <row r="17814" spans="1:6" x14ac:dyDescent="0.3">
      <c r="A17814" t="s">
        <v>18344</v>
      </c>
      <c r="B17814">
        <v>0</v>
      </c>
      <c r="C17814">
        <v>450000</v>
      </c>
      <c r="D17814">
        <v>0</v>
      </c>
      <c r="E17814">
        <v>305760</v>
      </c>
      <c r="F17814" s="4">
        <f t="shared" si="278"/>
        <v>251920</v>
      </c>
    </row>
    <row r="17815" spans="1:6" x14ac:dyDescent="0.3">
      <c r="A17815" t="s">
        <v>18345</v>
      </c>
      <c r="B17815">
        <v>1988200</v>
      </c>
      <c r="C17815">
        <v>2740880</v>
      </c>
      <c r="D17815">
        <v>3258320</v>
      </c>
      <c r="E17815">
        <v>9306060</v>
      </c>
      <c r="F17815" s="4">
        <f t="shared" si="278"/>
        <v>5101753.333333333</v>
      </c>
    </row>
    <row r="17816" spans="1:6" x14ac:dyDescent="0.3">
      <c r="A17816" t="s">
        <v>18346</v>
      </c>
      <c r="B17816">
        <v>0</v>
      </c>
      <c r="C17816">
        <v>0</v>
      </c>
      <c r="D17816">
        <v>573300</v>
      </c>
      <c r="E17816">
        <v>0</v>
      </c>
      <c r="F17816" s="4">
        <f t="shared" si="278"/>
        <v>191100</v>
      </c>
    </row>
    <row r="17817" spans="1:6" x14ac:dyDescent="0.3">
      <c r="A17817" t="s">
        <v>18347</v>
      </c>
      <c r="B17817">
        <v>0</v>
      </c>
      <c r="C17817">
        <v>6019650</v>
      </c>
      <c r="D17817">
        <v>3705560</v>
      </c>
      <c r="E17817">
        <v>1457360</v>
      </c>
      <c r="F17817" s="4">
        <f t="shared" si="278"/>
        <v>3727523.3333333335</v>
      </c>
    </row>
    <row r="17818" spans="1:6" x14ac:dyDescent="0.3">
      <c r="A17818" t="s">
        <v>18348</v>
      </c>
      <c r="B17818">
        <v>557550</v>
      </c>
      <c r="C17818">
        <v>300300</v>
      </c>
      <c r="D17818">
        <v>0</v>
      </c>
      <c r="E17818">
        <v>300300</v>
      </c>
      <c r="F17818" s="4">
        <f t="shared" si="278"/>
        <v>200200</v>
      </c>
    </row>
    <row r="17819" spans="1:6" x14ac:dyDescent="0.3">
      <c r="A17819" t="s">
        <v>18349</v>
      </c>
      <c r="B17819">
        <v>256000</v>
      </c>
      <c r="C17819">
        <v>1104890</v>
      </c>
      <c r="D17819">
        <v>0</v>
      </c>
      <c r="E17819">
        <v>0</v>
      </c>
      <c r="F17819" s="4">
        <f t="shared" si="278"/>
        <v>368296.66666666669</v>
      </c>
    </row>
    <row r="17820" spans="1:6" x14ac:dyDescent="0.3">
      <c r="A17820" t="s">
        <v>18350</v>
      </c>
      <c r="B17820">
        <v>438880</v>
      </c>
      <c r="C17820">
        <v>245700</v>
      </c>
      <c r="D17820">
        <v>0</v>
      </c>
      <c r="E17820">
        <v>0</v>
      </c>
      <c r="F17820" s="4">
        <f t="shared" si="278"/>
        <v>81900</v>
      </c>
    </row>
    <row r="17821" spans="1:6" x14ac:dyDescent="0.3">
      <c r="A17821" t="s">
        <v>18351</v>
      </c>
      <c r="B17821">
        <v>4111950</v>
      </c>
      <c r="C17821">
        <v>657360</v>
      </c>
      <c r="D17821">
        <v>0</v>
      </c>
      <c r="E17821">
        <v>2227280</v>
      </c>
      <c r="F17821" s="4">
        <f t="shared" si="278"/>
        <v>961546.66666666663</v>
      </c>
    </row>
    <row r="17822" spans="1:6" x14ac:dyDescent="0.3">
      <c r="A17822" t="s">
        <v>18352</v>
      </c>
      <c r="B17822">
        <v>0</v>
      </c>
      <c r="C17822">
        <v>4200000</v>
      </c>
      <c r="D17822">
        <v>3306160</v>
      </c>
      <c r="E17822">
        <v>2187900</v>
      </c>
      <c r="F17822" s="4">
        <f t="shared" si="278"/>
        <v>3231353.3333333335</v>
      </c>
    </row>
    <row r="17823" spans="1:6" x14ac:dyDescent="0.3">
      <c r="A17823" t="s">
        <v>653</v>
      </c>
      <c r="B17823">
        <v>309400</v>
      </c>
      <c r="C17823">
        <v>0</v>
      </c>
      <c r="D17823">
        <v>730000</v>
      </c>
      <c r="E17823">
        <v>0</v>
      </c>
      <c r="F17823" s="4">
        <f t="shared" si="278"/>
        <v>243333.33333333334</v>
      </c>
    </row>
    <row r="17824" spans="1:6" x14ac:dyDescent="0.3">
      <c r="A17824" t="s">
        <v>18353</v>
      </c>
      <c r="B17824">
        <v>0</v>
      </c>
      <c r="C17824">
        <v>0</v>
      </c>
      <c r="D17824">
        <v>1168260</v>
      </c>
      <c r="E17824">
        <v>904540</v>
      </c>
      <c r="F17824" s="4">
        <f t="shared" si="278"/>
        <v>690933.33333333337</v>
      </c>
    </row>
    <row r="17825" spans="1:6" x14ac:dyDescent="0.3">
      <c r="A17825" t="s">
        <v>18354</v>
      </c>
      <c r="B17825">
        <v>2261950</v>
      </c>
      <c r="C17825">
        <v>0</v>
      </c>
      <c r="D17825">
        <v>3544700</v>
      </c>
      <c r="E17825">
        <v>2065740</v>
      </c>
      <c r="F17825" s="4">
        <f t="shared" si="278"/>
        <v>1870146.6666666667</v>
      </c>
    </row>
    <row r="17826" spans="1:6" x14ac:dyDescent="0.3">
      <c r="A17826" t="s">
        <v>18355</v>
      </c>
      <c r="B17826">
        <v>160000</v>
      </c>
      <c r="C17826">
        <v>245700</v>
      </c>
      <c r="D17826">
        <v>0</v>
      </c>
      <c r="E17826">
        <v>386000</v>
      </c>
      <c r="F17826" s="4">
        <f t="shared" si="278"/>
        <v>210566.66666666666</v>
      </c>
    </row>
    <row r="17827" spans="1:6" x14ac:dyDescent="0.3">
      <c r="A17827" t="s">
        <v>18356</v>
      </c>
      <c r="B17827">
        <v>0</v>
      </c>
      <c r="C17827">
        <v>2067520</v>
      </c>
      <c r="D17827">
        <v>791700</v>
      </c>
      <c r="E17827">
        <v>0</v>
      </c>
      <c r="F17827" s="4">
        <f t="shared" si="278"/>
        <v>953073.33333333337</v>
      </c>
    </row>
    <row r="17828" spans="1:6" x14ac:dyDescent="0.3">
      <c r="A17828" t="s">
        <v>18357</v>
      </c>
      <c r="B17828">
        <v>370000</v>
      </c>
      <c r="C17828">
        <v>1766850</v>
      </c>
      <c r="D17828">
        <v>291200</v>
      </c>
      <c r="E17828">
        <v>0</v>
      </c>
      <c r="F17828" s="4">
        <f t="shared" si="278"/>
        <v>686016.66666666663</v>
      </c>
    </row>
    <row r="17829" spans="1:6" x14ac:dyDescent="0.3">
      <c r="A17829" t="s">
        <v>18358</v>
      </c>
      <c r="B17829">
        <v>370000</v>
      </c>
      <c r="C17829">
        <v>219120</v>
      </c>
      <c r="D17829">
        <v>0</v>
      </c>
      <c r="E17829">
        <v>600600</v>
      </c>
      <c r="F17829" s="4">
        <f t="shared" si="278"/>
        <v>273240</v>
      </c>
    </row>
    <row r="17830" spans="1:6" x14ac:dyDescent="0.3">
      <c r="A17830" t="s">
        <v>18359</v>
      </c>
      <c r="B17830">
        <v>0</v>
      </c>
      <c r="C17830">
        <v>1231400</v>
      </c>
      <c r="D17830">
        <v>0</v>
      </c>
      <c r="E17830">
        <v>0</v>
      </c>
      <c r="F17830" s="4">
        <f t="shared" si="278"/>
        <v>410466.66666666669</v>
      </c>
    </row>
    <row r="17831" spans="1:6" x14ac:dyDescent="0.3">
      <c r="A17831" t="s">
        <v>18360</v>
      </c>
      <c r="B17831">
        <v>0</v>
      </c>
      <c r="C17831">
        <v>453200</v>
      </c>
      <c r="D17831">
        <v>409500</v>
      </c>
      <c r="E17831">
        <v>386000</v>
      </c>
      <c r="F17831" s="4">
        <f t="shared" si="278"/>
        <v>416233.33333333331</v>
      </c>
    </row>
    <row r="17832" spans="1:6" x14ac:dyDescent="0.3">
      <c r="A17832" t="s">
        <v>18361</v>
      </c>
      <c r="B17832">
        <v>0</v>
      </c>
      <c r="C17832">
        <v>1771200</v>
      </c>
      <c r="D17832">
        <v>0</v>
      </c>
      <c r="E17832">
        <v>0</v>
      </c>
      <c r="F17832" s="4">
        <f t="shared" si="278"/>
        <v>590400</v>
      </c>
    </row>
    <row r="17833" spans="1:6" x14ac:dyDescent="0.3">
      <c r="A17833" t="s">
        <v>18362</v>
      </c>
      <c r="B17833">
        <v>667950</v>
      </c>
      <c r="C17833">
        <v>0</v>
      </c>
      <c r="D17833">
        <v>0</v>
      </c>
      <c r="E17833">
        <v>0</v>
      </c>
      <c r="F17833" s="4">
        <f t="shared" si="278"/>
        <v>0</v>
      </c>
    </row>
    <row r="17834" spans="1:6" x14ac:dyDescent="0.3">
      <c r="A17834" t="s">
        <v>18363</v>
      </c>
      <c r="B17834">
        <v>0</v>
      </c>
      <c r="C17834">
        <v>954000</v>
      </c>
      <c r="D17834">
        <v>0</v>
      </c>
      <c r="E17834">
        <v>0</v>
      </c>
      <c r="F17834" s="4">
        <f t="shared" si="278"/>
        <v>318000</v>
      </c>
    </row>
    <row r="17835" spans="1:6" x14ac:dyDescent="0.3">
      <c r="A17835" t="s">
        <v>18364</v>
      </c>
      <c r="B17835">
        <v>0</v>
      </c>
      <c r="C17835">
        <v>2304460</v>
      </c>
      <c r="D17835">
        <v>0</v>
      </c>
      <c r="E17835">
        <v>0</v>
      </c>
      <c r="F17835" s="4">
        <f t="shared" si="278"/>
        <v>768153.33333333337</v>
      </c>
    </row>
    <row r="17836" spans="1:6" x14ac:dyDescent="0.3">
      <c r="A17836" t="s">
        <v>18365</v>
      </c>
      <c r="B17836">
        <v>2375100</v>
      </c>
      <c r="C17836">
        <v>0</v>
      </c>
      <c r="D17836">
        <v>1480000</v>
      </c>
      <c r="E17836">
        <v>630000</v>
      </c>
      <c r="F17836" s="4">
        <f t="shared" si="278"/>
        <v>703333.33333333337</v>
      </c>
    </row>
    <row r="17837" spans="1:6" x14ac:dyDescent="0.3">
      <c r="A17837" t="s">
        <v>18366</v>
      </c>
      <c r="B17837">
        <v>13116200</v>
      </c>
      <c r="C17837">
        <v>7596620</v>
      </c>
      <c r="D17837">
        <v>4388120</v>
      </c>
      <c r="E17837">
        <v>2376920</v>
      </c>
      <c r="F17837" s="4">
        <f t="shared" si="278"/>
        <v>4787220</v>
      </c>
    </row>
    <row r="17838" spans="1:6" x14ac:dyDescent="0.3">
      <c r="A17838" t="s">
        <v>18367</v>
      </c>
      <c r="B17838">
        <v>529620</v>
      </c>
      <c r="C17838">
        <v>499590</v>
      </c>
      <c r="D17838">
        <v>783510</v>
      </c>
      <c r="E17838">
        <v>425700</v>
      </c>
      <c r="F17838" s="4">
        <f t="shared" si="278"/>
        <v>569600</v>
      </c>
    </row>
    <row r="17839" spans="1:6" x14ac:dyDescent="0.3">
      <c r="A17839" t="s">
        <v>18368</v>
      </c>
      <c r="B17839">
        <v>0</v>
      </c>
      <c r="C17839">
        <v>1019200</v>
      </c>
      <c r="D17839">
        <v>717370</v>
      </c>
      <c r="E17839">
        <v>0</v>
      </c>
      <c r="F17839" s="4">
        <f t="shared" si="278"/>
        <v>578856.66666666663</v>
      </c>
    </row>
    <row r="17840" spans="1:6" x14ac:dyDescent="0.3">
      <c r="A17840" t="s">
        <v>18369</v>
      </c>
      <c r="B17840">
        <v>1239560</v>
      </c>
      <c r="C17840">
        <v>1300300</v>
      </c>
      <c r="D17840">
        <v>1439990</v>
      </c>
      <c r="E17840">
        <v>300300</v>
      </c>
      <c r="F17840" s="4">
        <f t="shared" si="278"/>
        <v>1013530</v>
      </c>
    </row>
    <row r="17841" spans="1:6" x14ac:dyDescent="0.3">
      <c r="A17841" t="s">
        <v>18370</v>
      </c>
      <c r="B17841">
        <v>453200</v>
      </c>
      <c r="C17841">
        <v>0</v>
      </c>
      <c r="D17841">
        <v>0</v>
      </c>
      <c r="E17841">
        <v>0</v>
      </c>
      <c r="F17841" s="4">
        <f t="shared" si="278"/>
        <v>0</v>
      </c>
    </row>
    <row r="17842" spans="1:6" x14ac:dyDescent="0.3">
      <c r="A17842" t="s">
        <v>18371</v>
      </c>
      <c r="B17842">
        <v>0</v>
      </c>
      <c r="C17842">
        <v>1845110</v>
      </c>
      <c r="D17842">
        <v>0</v>
      </c>
      <c r="E17842">
        <v>311100</v>
      </c>
      <c r="F17842" s="4">
        <f t="shared" si="278"/>
        <v>718736.66666666663</v>
      </c>
    </row>
    <row r="17843" spans="1:6" x14ac:dyDescent="0.3">
      <c r="A17843" t="s">
        <v>18372</v>
      </c>
      <c r="B17843">
        <v>6116400</v>
      </c>
      <c r="C17843">
        <v>7908190</v>
      </c>
      <c r="D17843">
        <v>5308580</v>
      </c>
      <c r="E17843">
        <v>4448600</v>
      </c>
      <c r="F17843" s="4">
        <f t="shared" si="278"/>
        <v>5888456.666666667</v>
      </c>
    </row>
    <row r="17844" spans="1:6" x14ac:dyDescent="0.3">
      <c r="A17844" t="s">
        <v>18373</v>
      </c>
      <c r="B17844">
        <v>7289100</v>
      </c>
      <c r="C17844">
        <v>6576570</v>
      </c>
      <c r="D17844">
        <v>1344070</v>
      </c>
      <c r="E17844">
        <v>2102380</v>
      </c>
      <c r="F17844" s="4">
        <f t="shared" si="278"/>
        <v>3341006.6666666665</v>
      </c>
    </row>
    <row r="17845" spans="1:6" x14ac:dyDescent="0.3">
      <c r="A17845" t="s">
        <v>18374</v>
      </c>
      <c r="B17845">
        <v>305760</v>
      </c>
      <c r="C17845">
        <v>1588000</v>
      </c>
      <c r="D17845">
        <v>322140</v>
      </c>
      <c r="E17845">
        <v>416500</v>
      </c>
      <c r="F17845" s="4">
        <f t="shared" si="278"/>
        <v>775546.66666666663</v>
      </c>
    </row>
    <row r="17846" spans="1:6" x14ac:dyDescent="0.3">
      <c r="A17846" t="s">
        <v>18375</v>
      </c>
      <c r="B17846">
        <v>448000</v>
      </c>
      <c r="C17846">
        <v>740000</v>
      </c>
      <c r="D17846">
        <v>968000</v>
      </c>
      <c r="E17846">
        <v>820000</v>
      </c>
      <c r="F17846" s="4">
        <f t="shared" si="278"/>
        <v>842666.66666666663</v>
      </c>
    </row>
    <row r="17847" spans="1:6" x14ac:dyDescent="0.3">
      <c r="A17847" t="s">
        <v>735</v>
      </c>
      <c r="B17847">
        <v>7775490</v>
      </c>
      <c r="C17847">
        <v>4967690</v>
      </c>
      <c r="D17847">
        <v>9901140</v>
      </c>
      <c r="E17847">
        <v>6472630</v>
      </c>
      <c r="F17847" s="4">
        <f t="shared" si="278"/>
        <v>7113820</v>
      </c>
    </row>
    <row r="17848" spans="1:6" x14ac:dyDescent="0.3">
      <c r="A17848" t="s">
        <v>18376</v>
      </c>
      <c r="B17848">
        <v>0</v>
      </c>
      <c r="C17848">
        <v>0</v>
      </c>
      <c r="D17848">
        <v>1219400</v>
      </c>
      <c r="E17848">
        <v>0</v>
      </c>
      <c r="F17848" s="4">
        <f t="shared" si="278"/>
        <v>406466.66666666669</v>
      </c>
    </row>
    <row r="17849" spans="1:6" x14ac:dyDescent="0.3">
      <c r="A17849" t="s">
        <v>18377</v>
      </c>
      <c r="B17849">
        <v>4242850</v>
      </c>
      <c r="C17849">
        <v>2337790</v>
      </c>
      <c r="D17849">
        <v>0</v>
      </c>
      <c r="E17849">
        <v>2938390</v>
      </c>
      <c r="F17849" s="4">
        <f t="shared" si="278"/>
        <v>1758726.6666666667</v>
      </c>
    </row>
    <row r="17850" spans="1:6" x14ac:dyDescent="0.3">
      <c r="A17850" t="s">
        <v>18378</v>
      </c>
      <c r="B17850">
        <v>0</v>
      </c>
      <c r="C17850">
        <v>281190</v>
      </c>
      <c r="D17850">
        <v>0</v>
      </c>
      <c r="E17850">
        <v>414960</v>
      </c>
      <c r="F17850" s="4">
        <f t="shared" si="278"/>
        <v>232050</v>
      </c>
    </row>
    <row r="17851" spans="1:6" x14ac:dyDescent="0.3">
      <c r="A17851" t="s">
        <v>18379</v>
      </c>
      <c r="B17851">
        <v>0</v>
      </c>
      <c r="C17851">
        <v>2471190</v>
      </c>
      <c r="D17851">
        <v>0</v>
      </c>
      <c r="E17851">
        <v>820000</v>
      </c>
      <c r="F17851" s="4">
        <f t="shared" si="278"/>
        <v>1097063.3333333333</v>
      </c>
    </row>
    <row r="17852" spans="1:6" x14ac:dyDescent="0.3">
      <c r="A17852" t="s">
        <v>18380</v>
      </c>
      <c r="B17852">
        <v>2053680</v>
      </c>
      <c r="C17852">
        <v>2116770</v>
      </c>
      <c r="D17852">
        <v>403750</v>
      </c>
      <c r="E17852">
        <v>2275910</v>
      </c>
      <c r="F17852" s="4">
        <f t="shared" si="278"/>
        <v>1598810</v>
      </c>
    </row>
    <row r="17853" spans="1:6" x14ac:dyDescent="0.3">
      <c r="A17853" t="s">
        <v>18381</v>
      </c>
      <c r="B17853">
        <v>0</v>
      </c>
      <c r="C17853">
        <v>1023200</v>
      </c>
      <c r="D17853">
        <v>1566760</v>
      </c>
      <c r="E17853">
        <v>0</v>
      </c>
      <c r="F17853" s="4">
        <f t="shared" si="278"/>
        <v>863320</v>
      </c>
    </row>
    <row r="17854" spans="1:6" x14ac:dyDescent="0.3">
      <c r="A17854" t="s">
        <v>18382</v>
      </c>
      <c r="B17854">
        <v>5084880</v>
      </c>
      <c r="C17854">
        <v>4742890</v>
      </c>
      <c r="D17854">
        <v>12124440</v>
      </c>
      <c r="E17854">
        <v>6272590</v>
      </c>
      <c r="F17854" s="4">
        <f t="shared" si="278"/>
        <v>7713306.666666667</v>
      </c>
    </row>
    <row r="17855" spans="1:6" x14ac:dyDescent="0.3">
      <c r="A17855" t="s">
        <v>18383</v>
      </c>
      <c r="B17855">
        <v>5075330</v>
      </c>
      <c r="C17855">
        <v>2879700</v>
      </c>
      <c r="D17855">
        <v>3243300</v>
      </c>
      <c r="E17855">
        <v>4129470</v>
      </c>
      <c r="F17855" s="4">
        <f t="shared" si="278"/>
        <v>3417490</v>
      </c>
    </row>
    <row r="17856" spans="1:6" x14ac:dyDescent="0.3">
      <c r="A17856" t="s">
        <v>18384</v>
      </c>
      <c r="B17856">
        <v>0</v>
      </c>
      <c r="C17856">
        <v>6529140</v>
      </c>
      <c r="D17856">
        <v>4464400</v>
      </c>
      <c r="E17856">
        <v>0</v>
      </c>
      <c r="F17856" s="4">
        <f t="shared" si="278"/>
        <v>3664513.3333333335</v>
      </c>
    </row>
    <row r="17857" spans="1:6" x14ac:dyDescent="0.3">
      <c r="A17857" t="s">
        <v>18385</v>
      </c>
      <c r="B17857">
        <v>0</v>
      </c>
      <c r="C17857">
        <v>391300</v>
      </c>
      <c r="D17857">
        <v>1199540</v>
      </c>
      <c r="E17857">
        <v>820000</v>
      </c>
      <c r="F17857" s="4">
        <f t="shared" si="278"/>
        <v>803613.33333333337</v>
      </c>
    </row>
    <row r="17858" spans="1:6" x14ac:dyDescent="0.3">
      <c r="A17858" t="s">
        <v>18386</v>
      </c>
      <c r="B17858">
        <v>359450</v>
      </c>
      <c r="C17858">
        <v>0</v>
      </c>
      <c r="D17858">
        <v>1010100</v>
      </c>
      <c r="E17858">
        <v>0</v>
      </c>
      <c r="F17858" s="4">
        <f t="shared" si="278"/>
        <v>336700</v>
      </c>
    </row>
    <row r="17859" spans="1:6" x14ac:dyDescent="0.3">
      <c r="A17859" t="s">
        <v>18387</v>
      </c>
      <c r="B17859">
        <v>2139180</v>
      </c>
      <c r="C17859">
        <v>3550140</v>
      </c>
      <c r="D17859">
        <v>2135160</v>
      </c>
      <c r="E17859">
        <v>2963750</v>
      </c>
      <c r="F17859" s="4">
        <f t="shared" ref="F17859:F17922" si="279">SUM(C17859:E17859)/3</f>
        <v>2883016.6666666665</v>
      </c>
    </row>
    <row r="17860" spans="1:6" x14ac:dyDescent="0.3">
      <c r="A17860" t="s">
        <v>18388</v>
      </c>
      <c r="B17860">
        <v>1415500</v>
      </c>
      <c r="C17860">
        <v>2680740</v>
      </c>
      <c r="D17860">
        <v>955500</v>
      </c>
      <c r="E17860">
        <v>938400</v>
      </c>
      <c r="F17860" s="4">
        <f t="shared" si="279"/>
        <v>1524880</v>
      </c>
    </row>
    <row r="17861" spans="1:6" x14ac:dyDescent="0.3">
      <c r="A17861" t="s">
        <v>18389</v>
      </c>
      <c r="B17861">
        <v>195000</v>
      </c>
      <c r="C17861">
        <v>0</v>
      </c>
      <c r="D17861">
        <v>0</v>
      </c>
      <c r="E17861">
        <v>0</v>
      </c>
      <c r="F17861" s="4">
        <f t="shared" si="279"/>
        <v>0</v>
      </c>
    </row>
    <row r="17862" spans="1:6" x14ac:dyDescent="0.3">
      <c r="A17862" t="s">
        <v>18390</v>
      </c>
      <c r="B17862">
        <v>2434790</v>
      </c>
      <c r="C17862">
        <v>5785040</v>
      </c>
      <c r="D17862">
        <v>2183800</v>
      </c>
      <c r="E17862">
        <v>1333210</v>
      </c>
      <c r="F17862" s="4">
        <f t="shared" si="279"/>
        <v>3100683.3333333335</v>
      </c>
    </row>
    <row r="17863" spans="1:6" x14ac:dyDescent="0.3">
      <c r="A17863" t="s">
        <v>18391</v>
      </c>
      <c r="B17863">
        <v>1018000</v>
      </c>
      <c r="C17863">
        <v>491400</v>
      </c>
      <c r="D17863">
        <v>1480000</v>
      </c>
      <c r="E17863">
        <v>1046600</v>
      </c>
      <c r="F17863" s="4">
        <f t="shared" si="279"/>
        <v>1006000</v>
      </c>
    </row>
    <row r="17864" spans="1:6" x14ac:dyDescent="0.3">
      <c r="A17864" t="s">
        <v>18392</v>
      </c>
      <c r="B17864">
        <v>2845080</v>
      </c>
      <c r="C17864">
        <v>3434600</v>
      </c>
      <c r="D17864">
        <v>1259440</v>
      </c>
      <c r="E17864">
        <v>2215960</v>
      </c>
      <c r="F17864" s="4">
        <f t="shared" si="279"/>
        <v>2303333.3333333335</v>
      </c>
    </row>
    <row r="17865" spans="1:6" x14ac:dyDescent="0.3">
      <c r="A17865" t="s">
        <v>18393</v>
      </c>
      <c r="B17865">
        <v>10930850</v>
      </c>
      <c r="C17865">
        <v>12878480</v>
      </c>
      <c r="D17865">
        <v>2140320</v>
      </c>
      <c r="E17865">
        <v>9244400</v>
      </c>
      <c r="F17865" s="4">
        <f t="shared" si="279"/>
        <v>8087733.333333333</v>
      </c>
    </row>
    <row r="17866" spans="1:6" x14ac:dyDescent="0.3">
      <c r="A17866" t="s">
        <v>18394</v>
      </c>
      <c r="B17866">
        <v>2217969</v>
      </c>
      <c r="C17866">
        <v>0</v>
      </c>
      <c r="D17866">
        <v>12557700</v>
      </c>
      <c r="E17866">
        <v>2888000</v>
      </c>
      <c r="F17866" s="4">
        <f t="shared" si="279"/>
        <v>5148566.666666667</v>
      </c>
    </row>
    <row r="17867" spans="1:6" x14ac:dyDescent="0.3">
      <c r="A17867" t="s">
        <v>18395</v>
      </c>
      <c r="B17867">
        <v>1776950</v>
      </c>
      <c r="C17867">
        <v>6414020</v>
      </c>
      <c r="D17867">
        <v>6463500</v>
      </c>
      <c r="E17867">
        <v>0</v>
      </c>
      <c r="F17867" s="4">
        <f t="shared" si="279"/>
        <v>4292506.666666667</v>
      </c>
    </row>
    <row r="17868" spans="1:6" x14ac:dyDescent="0.3">
      <c r="A17868" t="s">
        <v>18396</v>
      </c>
      <c r="B17868">
        <v>0</v>
      </c>
      <c r="C17868">
        <v>1268800</v>
      </c>
      <c r="D17868">
        <v>313950</v>
      </c>
      <c r="E17868">
        <v>0</v>
      </c>
      <c r="F17868" s="4">
        <f t="shared" si="279"/>
        <v>527583.33333333337</v>
      </c>
    </row>
    <row r="17869" spans="1:6" x14ac:dyDescent="0.3">
      <c r="A17869" t="s">
        <v>18397</v>
      </c>
      <c r="B17869">
        <v>370000</v>
      </c>
      <c r="C17869">
        <v>1805440</v>
      </c>
      <c r="D17869">
        <v>297500</v>
      </c>
      <c r="E17869">
        <v>1982160</v>
      </c>
      <c r="F17869" s="4">
        <f t="shared" si="279"/>
        <v>1361700</v>
      </c>
    </row>
    <row r="17870" spans="1:6" x14ac:dyDescent="0.3">
      <c r="A17870" t="s">
        <v>18398</v>
      </c>
      <c r="B17870">
        <v>0</v>
      </c>
      <c r="C17870">
        <v>920000</v>
      </c>
      <c r="D17870">
        <v>1086480</v>
      </c>
      <c r="E17870">
        <v>500500</v>
      </c>
      <c r="F17870" s="4">
        <f t="shared" si="279"/>
        <v>835660</v>
      </c>
    </row>
    <row r="17871" spans="1:6" x14ac:dyDescent="0.3">
      <c r="A17871" t="s">
        <v>18399</v>
      </c>
      <c r="B17871">
        <v>916000</v>
      </c>
      <c r="C17871">
        <v>499590</v>
      </c>
      <c r="D17871">
        <v>0</v>
      </c>
      <c r="E17871">
        <v>0</v>
      </c>
      <c r="F17871" s="4">
        <f t="shared" si="279"/>
        <v>166530</v>
      </c>
    </row>
    <row r="17872" spans="1:6" x14ac:dyDescent="0.3">
      <c r="A17872" t="s">
        <v>18400</v>
      </c>
      <c r="B17872">
        <v>0</v>
      </c>
      <c r="C17872">
        <v>6441620</v>
      </c>
      <c r="D17872">
        <v>8822450</v>
      </c>
      <c r="E17872">
        <v>0</v>
      </c>
      <c r="F17872" s="4">
        <f t="shared" si="279"/>
        <v>5088023.333333333</v>
      </c>
    </row>
    <row r="17873" spans="1:6" x14ac:dyDescent="0.3">
      <c r="A17873" t="s">
        <v>18401</v>
      </c>
      <c r="B17873">
        <v>0</v>
      </c>
      <c r="C17873">
        <v>0</v>
      </c>
      <c r="D17873">
        <v>906000</v>
      </c>
      <c r="E17873">
        <v>0</v>
      </c>
      <c r="F17873" s="4">
        <f t="shared" si="279"/>
        <v>302000</v>
      </c>
    </row>
    <row r="17874" spans="1:6" x14ac:dyDescent="0.3">
      <c r="A17874" t="s">
        <v>775</v>
      </c>
      <c r="B17874">
        <v>0</v>
      </c>
      <c r="C17874">
        <v>2363270</v>
      </c>
      <c r="D17874">
        <v>2232960</v>
      </c>
      <c r="E17874">
        <v>1621620</v>
      </c>
      <c r="F17874" s="4">
        <f t="shared" si="279"/>
        <v>2072616.6666666667</v>
      </c>
    </row>
    <row r="17875" spans="1:6" x14ac:dyDescent="0.3">
      <c r="A17875" t="s">
        <v>18402</v>
      </c>
      <c r="B17875">
        <v>5907660</v>
      </c>
      <c r="C17875">
        <v>5700770</v>
      </c>
      <c r="D17875">
        <v>7710430</v>
      </c>
      <c r="E17875">
        <v>3859550</v>
      </c>
      <c r="F17875" s="4">
        <f t="shared" si="279"/>
        <v>5756916.666666667</v>
      </c>
    </row>
    <row r="17876" spans="1:6" x14ac:dyDescent="0.3">
      <c r="A17876" t="s">
        <v>18403</v>
      </c>
      <c r="B17876">
        <v>0</v>
      </c>
      <c r="C17876">
        <v>508950</v>
      </c>
      <c r="D17876">
        <v>0</v>
      </c>
      <c r="E17876">
        <v>178750</v>
      </c>
      <c r="F17876" s="4">
        <f t="shared" si="279"/>
        <v>229233.33333333334</v>
      </c>
    </row>
    <row r="17877" spans="1:6" x14ac:dyDescent="0.3">
      <c r="A17877" t="s">
        <v>18404</v>
      </c>
      <c r="B17877">
        <v>370000</v>
      </c>
      <c r="C17877">
        <v>0</v>
      </c>
      <c r="D17877">
        <v>583120</v>
      </c>
      <c r="E17877">
        <v>202400</v>
      </c>
      <c r="F17877" s="4">
        <f t="shared" si="279"/>
        <v>261840</v>
      </c>
    </row>
    <row r="17878" spans="1:6" x14ac:dyDescent="0.3">
      <c r="A17878" t="s">
        <v>18405</v>
      </c>
      <c r="B17878">
        <v>528120</v>
      </c>
      <c r="C17878">
        <v>865990</v>
      </c>
      <c r="D17878">
        <v>502320</v>
      </c>
      <c r="E17878">
        <v>807620</v>
      </c>
      <c r="F17878" s="4">
        <f t="shared" si="279"/>
        <v>725310</v>
      </c>
    </row>
    <row r="17879" spans="1:6" x14ac:dyDescent="0.3">
      <c r="A17879" t="s">
        <v>18406</v>
      </c>
      <c r="B17879">
        <v>0</v>
      </c>
      <c r="C17879">
        <v>210000</v>
      </c>
      <c r="D17879">
        <v>0</v>
      </c>
      <c r="E17879">
        <v>2615260</v>
      </c>
      <c r="F17879" s="4">
        <f t="shared" si="279"/>
        <v>941753.33333333337</v>
      </c>
    </row>
    <row r="17880" spans="1:6" x14ac:dyDescent="0.3">
      <c r="A17880" t="s">
        <v>18407</v>
      </c>
      <c r="B17880">
        <v>0</v>
      </c>
      <c r="C17880">
        <v>2239940</v>
      </c>
      <c r="D17880">
        <v>0</v>
      </c>
      <c r="E17880">
        <v>2101540</v>
      </c>
      <c r="F17880" s="4">
        <f t="shared" si="279"/>
        <v>1447160</v>
      </c>
    </row>
    <row r="17881" spans="1:6" x14ac:dyDescent="0.3">
      <c r="A17881" t="s">
        <v>451</v>
      </c>
      <c r="B17881">
        <v>14183900</v>
      </c>
      <c r="C17881">
        <v>4611700</v>
      </c>
      <c r="D17881">
        <v>7423010</v>
      </c>
      <c r="E17881">
        <v>11083300</v>
      </c>
      <c r="F17881" s="4">
        <f t="shared" si="279"/>
        <v>7706003.333333333</v>
      </c>
    </row>
    <row r="17882" spans="1:6" x14ac:dyDescent="0.3">
      <c r="A17882" t="s">
        <v>18408</v>
      </c>
      <c r="B17882">
        <v>1817190</v>
      </c>
      <c r="C17882">
        <v>385840</v>
      </c>
      <c r="D17882">
        <v>0</v>
      </c>
      <c r="E17882">
        <v>1663950</v>
      </c>
      <c r="F17882" s="4">
        <f t="shared" si="279"/>
        <v>683263.33333333337</v>
      </c>
    </row>
    <row r="17883" spans="1:6" x14ac:dyDescent="0.3">
      <c r="A17883" t="s">
        <v>721</v>
      </c>
      <c r="B17883">
        <v>3360720</v>
      </c>
      <c r="C17883">
        <v>0</v>
      </c>
      <c r="D17883">
        <v>0</v>
      </c>
      <c r="E17883">
        <v>1729560</v>
      </c>
      <c r="F17883" s="4">
        <f t="shared" si="279"/>
        <v>576520</v>
      </c>
    </row>
    <row r="17884" spans="1:6" x14ac:dyDescent="0.3">
      <c r="A17884" t="s">
        <v>18409</v>
      </c>
      <c r="B17884">
        <v>761950</v>
      </c>
      <c r="C17884">
        <v>0</v>
      </c>
      <c r="D17884">
        <v>0</v>
      </c>
      <c r="E17884">
        <v>0</v>
      </c>
      <c r="F17884" s="4">
        <f t="shared" si="279"/>
        <v>0</v>
      </c>
    </row>
    <row r="17885" spans="1:6" x14ac:dyDescent="0.3">
      <c r="A17885" t="s">
        <v>18410</v>
      </c>
      <c r="B17885">
        <v>1434540</v>
      </c>
      <c r="C17885">
        <v>5002500</v>
      </c>
      <c r="D17885">
        <v>2698780</v>
      </c>
      <c r="E17885">
        <v>1133180</v>
      </c>
      <c r="F17885" s="4">
        <f t="shared" si="279"/>
        <v>2944820</v>
      </c>
    </row>
    <row r="17886" spans="1:6" x14ac:dyDescent="0.3">
      <c r="A17886" t="s">
        <v>18411</v>
      </c>
      <c r="B17886">
        <v>6401760</v>
      </c>
      <c r="C17886">
        <v>11205680</v>
      </c>
      <c r="D17886">
        <v>8573280</v>
      </c>
      <c r="E17886">
        <v>7202560</v>
      </c>
      <c r="F17886" s="4">
        <f t="shared" si="279"/>
        <v>8993840</v>
      </c>
    </row>
    <row r="17887" spans="1:6" x14ac:dyDescent="0.3">
      <c r="A17887" t="s">
        <v>18412</v>
      </c>
      <c r="B17887">
        <v>0</v>
      </c>
      <c r="C17887">
        <v>0</v>
      </c>
      <c r="D17887">
        <v>581490</v>
      </c>
      <c r="E17887">
        <v>469200</v>
      </c>
      <c r="F17887" s="4">
        <f t="shared" si="279"/>
        <v>350230</v>
      </c>
    </row>
    <row r="17888" spans="1:6" x14ac:dyDescent="0.3">
      <c r="A17888" t="s">
        <v>18413</v>
      </c>
      <c r="B17888">
        <v>2116660</v>
      </c>
      <c r="C17888">
        <v>2782890</v>
      </c>
      <c r="D17888">
        <v>2124760</v>
      </c>
      <c r="E17888">
        <v>2503500</v>
      </c>
      <c r="F17888" s="4">
        <f t="shared" si="279"/>
        <v>2470383.3333333335</v>
      </c>
    </row>
    <row r="17889" spans="1:6" x14ac:dyDescent="0.3">
      <c r="A17889" t="s">
        <v>18414</v>
      </c>
      <c r="B17889">
        <v>0</v>
      </c>
      <c r="C17889">
        <v>3065910</v>
      </c>
      <c r="D17889">
        <v>0</v>
      </c>
      <c r="E17889">
        <v>410000</v>
      </c>
      <c r="F17889" s="4">
        <f t="shared" si="279"/>
        <v>1158636.6666666667</v>
      </c>
    </row>
    <row r="17890" spans="1:6" x14ac:dyDescent="0.3">
      <c r="A17890" t="s">
        <v>18415</v>
      </c>
      <c r="B17890">
        <v>1375720</v>
      </c>
      <c r="C17890">
        <v>1451450</v>
      </c>
      <c r="D17890">
        <v>0</v>
      </c>
      <c r="E17890">
        <v>1640000</v>
      </c>
      <c r="F17890" s="4">
        <f t="shared" si="279"/>
        <v>1030483.3333333334</v>
      </c>
    </row>
    <row r="17891" spans="1:6" x14ac:dyDescent="0.3">
      <c r="A17891" t="s">
        <v>18416</v>
      </c>
      <c r="B17891">
        <v>0</v>
      </c>
      <c r="C17891">
        <v>0</v>
      </c>
      <c r="D17891">
        <v>4413440</v>
      </c>
      <c r="E17891">
        <v>2040950</v>
      </c>
      <c r="F17891" s="4">
        <f t="shared" si="279"/>
        <v>2151463.3333333335</v>
      </c>
    </row>
    <row r="17892" spans="1:6" x14ac:dyDescent="0.3">
      <c r="A17892" t="s">
        <v>18417</v>
      </c>
      <c r="B17892">
        <v>2446700</v>
      </c>
      <c r="C17892">
        <v>2676000</v>
      </c>
      <c r="D17892">
        <v>760000</v>
      </c>
      <c r="E17892">
        <v>740000</v>
      </c>
      <c r="F17892" s="4">
        <f t="shared" si="279"/>
        <v>1392000</v>
      </c>
    </row>
    <row r="17893" spans="1:6" x14ac:dyDescent="0.3">
      <c r="A17893" t="s">
        <v>18418</v>
      </c>
      <c r="B17893">
        <v>0</v>
      </c>
      <c r="C17893">
        <v>738010</v>
      </c>
      <c r="D17893">
        <v>0</v>
      </c>
      <c r="E17893">
        <v>0</v>
      </c>
      <c r="F17893" s="4">
        <f t="shared" si="279"/>
        <v>246003.33333333334</v>
      </c>
    </row>
    <row r="17894" spans="1:6" x14ac:dyDescent="0.3">
      <c r="A17894" t="s">
        <v>18419</v>
      </c>
      <c r="B17894">
        <v>1850000</v>
      </c>
      <c r="C17894">
        <v>3932640</v>
      </c>
      <c r="D17894">
        <v>11057100</v>
      </c>
      <c r="E17894">
        <v>5715860</v>
      </c>
      <c r="F17894" s="4">
        <f t="shared" si="279"/>
        <v>6901866.666666667</v>
      </c>
    </row>
    <row r="17895" spans="1:6" x14ac:dyDescent="0.3">
      <c r="A17895" t="s">
        <v>18420</v>
      </c>
      <c r="B17895">
        <v>645190</v>
      </c>
      <c r="C17895">
        <v>0</v>
      </c>
      <c r="D17895">
        <v>0</v>
      </c>
      <c r="E17895">
        <v>0</v>
      </c>
      <c r="F17895" s="4">
        <f t="shared" si="279"/>
        <v>0</v>
      </c>
    </row>
    <row r="17896" spans="1:6" x14ac:dyDescent="0.3">
      <c r="A17896" t="s">
        <v>18421</v>
      </c>
      <c r="B17896">
        <v>469400</v>
      </c>
      <c r="C17896">
        <v>851760</v>
      </c>
      <c r="D17896">
        <v>0</v>
      </c>
      <c r="E17896">
        <v>695400</v>
      </c>
      <c r="F17896" s="4">
        <f t="shared" si="279"/>
        <v>515720</v>
      </c>
    </row>
    <row r="17897" spans="1:6" x14ac:dyDescent="0.3">
      <c r="A17897" t="s">
        <v>18422</v>
      </c>
      <c r="B17897">
        <v>0</v>
      </c>
      <c r="C17897">
        <v>1236690</v>
      </c>
      <c r="D17897">
        <v>0</v>
      </c>
      <c r="E17897">
        <v>0</v>
      </c>
      <c r="F17897" s="4">
        <f t="shared" si="279"/>
        <v>412230</v>
      </c>
    </row>
    <row r="17898" spans="1:6" x14ac:dyDescent="0.3">
      <c r="A17898" t="s">
        <v>18423</v>
      </c>
      <c r="B17898">
        <v>1847000</v>
      </c>
      <c r="C17898">
        <v>316460</v>
      </c>
      <c r="D17898">
        <v>1321480</v>
      </c>
      <c r="E17898">
        <v>1165620</v>
      </c>
      <c r="F17898" s="4">
        <f t="shared" si="279"/>
        <v>934520</v>
      </c>
    </row>
    <row r="17899" spans="1:6" x14ac:dyDescent="0.3">
      <c r="A17899" t="s">
        <v>18424</v>
      </c>
      <c r="B17899">
        <v>0</v>
      </c>
      <c r="C17899">
        <v>0</v>
      </c>
      <c r="D17899">
        <v>1057500</v>
      </c>
      <c r="E17899">
        <v>914060</v>
      </c>
      <c r="F17899" s="4">
        <f t="shared" si="279"/>
        <v>657186.66666666663</v>
      </c>
    </row>
    <row r="17900" spans="1:6" x14ac:dyDescent="0.3">
      <c r="A17900" t="s">
        <v>18425</v>
      </c>
      <c r="B17900">
        <v>0</v>
      </c>
      <c r="C17900">
        <v>0</v>
      </c>
      <c r="D17900">
        <v>1255360</v>
      </c>
      <c r="E17900">
        <v>0</v>
      </c>
      <c r="F17900" s="4">
        <f t="shared" si="279"/>
        <v>418453.33333333331</v>
      </c>
    </row>
    <row r="17901" spans="1:6" x14ac:dyDescent="0.3">
      <c r="A17901" t="s">
        <v>18426</v>
      </c>
      <c r="B17901">
        <v>2275000</v>
      </c>
      <c r="C17901">
        <v>370000</v>
      </c>
      <c r="D17901">
        <v>0</v>
      </c>
      <c r="E17901">
        <v>0</v>
      </c>
      <c r="F17901" s="4">
        <f t="shared" si="279"/>
        <v>123333.33333333333</v>
      </c>
    </row>
    <row r="17902" spans="1:6" x14ac:dyDescent="0.3">
      <c r="A17902" t="s">
        <v>18427</v>
      </c>
      <c r="B17902">
        <v>900900</v>
      </c>
      <c r="C17902">
        <v>1286370</v>
      </c>
      <c r="D17902">
        <v>1437050</v>
      </c>
      <c r="E17902">
        <v>797160</v>
      </c>
      <c r="F17902" s="4">
        <f t="shared" si="279"/>
        <v>1173526.6666666667</v>
      </c>
    </row>
    <row r="17903" spans="1:6" x14ac:dyDescent="0.3">
      <c r="A17903" t="s">
        <v>18428</v>
      </c>
      <c r="B17903">
        <v>0</v>
      </c>
      <c r="C17903">
        <v>0</v>
      </c>
      <c r="D17903">
        <v>2238420</v>
      </c>
      <c r="E17903">
        <v>1474200</v>
      </c>
      <c r="F17903" s="4">
        <f t="shared" si="279"/>
        <v>1237540</v>
      </c>
    </row>
    <row r="17904" spans="1:6" x14ac:dyDescent="0.3">
      <c r="A17904" t="s">
        <v>18429</v>
      </c>
      <c r="B17904">
        <v>0</v>
      </c>
      <c r="C17904">
        <v>230000</v>
      </c>
      <c r="D17904">
        <v>0</v>
      </c>
      <c r="E17904">
        <v>0</v>
      </c>
      <c r="F17904" s="4">
        <f t="shared" si="279"/>
        <v>76666.666666666672</v>
      </c>
    </row>
    <row r="17905" spans="1:6" x14ac:dyDescent="0.3">
      <c r="A17905" t="s">
        <v>18430</v>
      </c>
      <c r="B17905">
        <v>1349330</v>
      </c>
      <c r="C17905">
        <v>0</v>
      </c>
      <c r="D17905">
        <v>1168130</v>
      </c>
      <c r="E17905">
        <v>1788900</v>
      </c>
      <c r="F17905" s="4">
        <f t="shared" si="279"/>
        <v>985676.66666666663</v>
      </c>
    </row>
    <row r="17906" spans="1:6" x14ac:dyDescent="0.3">
      <c r="A17906" t="s">
        <v>18431</v>
      </c>
      <c r="B17906">
        <v>6852850</v>
      </c>
      <c r="C17906">
        <v>10327390</v>
      </c>
      <c r="D17906">
        <v>17022040</v>
      </c>
      <c r="E17906">
        <v>10001240</v>
      </c>
      <c r="F17906" s="4">
        <f t="shared" si="279"/>
        <v>12450223.333333334</v>
      </c>
    </row>
    <row r="17907" spans="1:6" x14ac:dyDescent="0.3">
      <c r="A17907" t="s">
        <v>18432</v>
      </c>
      <c r="B17907">
        <v>0</v>
      </c>
      <c r="C17907">
        <v>649600</v>
      </c>
      <c r="D17907">
        <v>641920</v>
      </c>
      <c r="E17907">
        <v>309400</v>
      </c>
      <c r="F17907" s="4">
        <f t="shared" si="279"/>
        <v>533640</v>
      </c>
    </row>
    <row r="17908" spans="1:6" x14ac:dyDescent="0.3">
      <c r="A17908" t="s">
        <v>18433</v>
      </c>
      <c r="B17908">
        <v>2004600</v>
      </c>
      <c r="C17908">
        <v>846340</v>
      </c>
      <c r="D17908">
        <v>958960</v>
      </c>
      <c r="E17908">
        <v>2836630</v>
      </c>
      <c r="F17908" s="4">
        <f t="shared" si="279"/>
        <v>1547310</v>
      </c>
    </row>
    <row r="17909" spans="1:6" x14ac:dyDescent="0.3">
      <c r="A17909" t="s">
        <v>18434</v>
      </c>
      <c r="B17909">
        <v>571950</v>
      </c>
      <c r="C17909">
        <v>0</v>
      </c>
      <c r="D17909">
        <v>0</v>
      </c>
      <c r="E17909">
        <v>386000</v>
      </c>
      <c r="F17909" s="4">
        <f t="shared" si="279"/>
        <v>128666.66666666667</v>
      </c>
    </row>
    <row r="17910" spans="1:6" x14ac:dyDescent="0.3">
      <c r="A17910" t="s">
        <v>18435</v>
      </c>
      <c r="B17910">
        <v>0</v>
      </c>
      <c r="C17910">
        <v>0</v>
      </c>
      <c r="D17910">
        <v>889040</v>
      </c>
      <c r="E17910">
        <v>1937650</v>
      </c>
      <c r="F17910" s="4">
        <f t="shared" si="279"/>
        <v>942230</v>
      </c>
    </row>
    <row r="17911" spans="1:6" x14ac:dyDescent="0.3">
      <c r="A17911" t="s">
        <v>18436</v>
      </c>
      <c r="B17911">
        <v>823900</v>
      </c>
      <c r="C17911">
        <v>26328800</v>
      </c>
      <c r="D17911">
        <v>1480000</v>
      </c>
      <c r="E17911">
        <v>0</v>
      </c>
      <c r="F17911" s="4">
        <f t="shared" si="279"/>
        <v>9269600</v>
      </c>
    </row>
    <row r="17912" spans="1:6" x14ac:dyDescent="0.3">
      <c r="A17912" t="s">
        <v>18437</v>
      </c>
      <c r="B17912">
        <v>370000</v>
      </c>
      <c r="C17912">
        <v>612000</v>
      </c>
      <c r="D17912">
        <v>0</v>
      </c>
      <c r="E17912">
        <v>0</v>
      </c>
      <c r="F17912" s="4">
        <f t="shared" si="279"/>
        <v>204000</v>
      </c>
    </row>
    <row r="17913" spans="1:6" x14ac:dyDescent="0.3">
      <c r="A17913" t="s">
        <v>18438</v>
      </c>
      <c r="B17913">
        <v>0</v>
      </c>
      <c r="C17913">
        <v>557800</v>
      </c>
      <c r="D17913">
        <v>0</v>
      </c>
      <c r="E17913">
        <v>1988800</v>
      </c>
      <c r="F17913" s="4">
        <f t="shared" si="279"/>
        <v>848866.66666666663</v>
      </c>
    </row>
    <row r="17914" spans="1:6" x14ac:dyDescent="0.3">
      <c r="A17914" t="s">
        <v>18439</v>
      </c>
      <c r="B17914">
        <v>0</v>
      </c>
      <c r="C17914">
        <v>373100</v>
      </c>
      <c r="D17914">
        <v>2206880</v>
      </c>
      <c r="E17914">
        <v>0</v>
      </c>
      <c r="F17914" s="4">
        <f t="shared" si="279"/>
        <v>859993.33333333337</v>
      </c>
    </row>
    <row r="17915" spans="1:6" x14ac:dyDescent="0.3">
      <c r="A17915" t="s">
        <v>18440</v>
      </c>
      <c r="B17915">
        <v>0</v>
      </c>
      <c r="C17915">
        <v>281540</v>
      </c>
      <c r="D17915">
        <v>0</v>
      </c>
      <c r="E17915">
        <v>0</v>
      </c>
      <c r="F17915" s="4">
        <f t="shared" si="279"/>
        <v>93846.666666666672</v>
      </c>
    </row>
    <row r="17916" spans="1:6" x14ac:dyDescent="0.3">
      <c r="A17916" t="s">
        <v>18441</v>
      </c>
      <c r="B17916">
        <v>1098260</v>
      </c>
      <c r="C17916">
        <v>0</v>
      </c>
      <c r="D17916">
        <v>1057960</v>
      </c>
      <c r="E17916">
        <v>1655400</v>
      </c>
      <c r="F17916" s="4">
        <f t="shared" si="279"/>
        <v>904453.33333333337</v>
      </c>
    </row>
    <row r="17917" spans="1:6" x14ac:dyDescent="0.3">
      <c r="A17917" t="s">
        <v>18442</v>
      </c>
      <c r="B17917">
        <v>667950</v>
      </c>
      <c r="C17917">
        <v>370000</v>
      </c>
      <c r="D17917">
        <v>2718540</v>
      </c>
      <c r="E17917">
        <v>256000</v>
      </c>
      <c r="F17917" s="4">
        <f t="shared" si="279"/>
        <v>1114846.6666666667</v>
      </c>
    </row>
    <row r="17918" spans="1:6" x14ac:dyDescent="0.3">
      <c r="A17918" t="s">
        <v>18443</v>
      </c>
      <c r="B17918">
        <v>444080</v>
      </c>
      <c r="C17918">
        <v>0</v>
      </c>
      <c r="D17918">
        <v>1708000</v>
      </c>
      <c r="E17918">
        <v>718680</v>
      </c>
      <c r="F17918" s="4">
        <f t="shared" si="279"/>
        <v>808893.33333333337</v>
      </c>
    </row>
    <row r="17919" spans="1:6" x14ac:dyDescent="0.3">
      <c r="A17919" t="s">
        <v>18444</v>
      </c>
      <c r="B17919">
        <v>0</v>
      </c>
      <c r="C17919">
        <v>740000</v>
      </c>
      <c r="D17919">
        <v>0</v>
      </c>
      <c r="E17919">
        <v>1492920</v>
      </c>
      <c r="F17919" s="4">
        <f t="shared" si="279"/>
        <v>744306.66666666663</v>
      </c>
    </row>
    <row r="17920" spans="1:6" x14ac:dyDescent="0.3">
      <c r="A17920" t="s">
        <v>18445</v>
      </c>
      <c r="B17920">
        <v>1030400</v>
      </c>
      <c r="C17920">
        <v>0</v>
      </c>
      <c r="D17920">
        <v>5211550</v>
      </c>
      <c r="E17920">
        <v>2315500</v>
      </c>
      <c r="F17920" s="4">
        <f t="shared" si="279"/>
        <v>2509016.6666666665</v>
      </c>
    </row>
    <row r="17921" spans="1:6" x14ac:dyDescent="0.3">
      <c r="A17921" t="s">
        <v>18446</v>
      </c>
      <c r="B17921">
        <v>1984510</v>
      </c>
      <c r="C17921">
        <v>0</v>
      </c>
      <c r="D17921">
        <v>4393300</v>
      </c>
      <c r="E17921">
        <v>2212680</v>
      </c>
      <c r="F17921" s="4">
        <f t="shared" si="279"/>
        <v>2201993.3333333335</v>
      </c>
    </row>
    <row r="17922" spans="1:6" x14ac:dyDescent="0.3">
      <c r="A17922" t="s">
        <v>18447</v>
      </c>
      <c r="B17922">
        <v>4169550</v>
      </c>
      <c r="C17922">
        <v>3472180</v>
      </c>
      <c r="D17922">
        <v>4245060</v>
      </c>
      <c r="E17922">
        <v>2420300</v>
      </c>
      <c r="F17922" s="4">
        <f t="shared" si="279"/>
        <v>3379180</v>
      </c>
    </row>
    <row r="17923" spans="1:6" x14ac:dyDescent="0.3">
      <c r="A17923" t="s">
        <v>18448</v>
      </c>
      <c r="B17923">
        <v>29869360</v>
      </c>
      <c r="C17923">
        <v>0</v>
      </c>
      <c r="D17923">
        <v>1480000</v>
      </c>
      <c r="E17923">
        <v>0</v>
      </c>
      <c r="F17923" s="4">
        <f t="shared" ref="F17923:F17986" si="280">SUM(C17923:E17923)/3</f>
        <v>493333.33333333331</v>
      </c>
    </row>
    <row r="17924" spans="1:6" x14ac:dyDescent="0.3">
      <c r="A17924" t="s">
        <v>18449</v>
      </c>
      <c r="B17924">
        <v>0</v>
      </c>
      <c r="C17924">
        <v>886900</v>
      </c>
      <c r="D17924">
        <v>0</v>
      </c>
      <c r="E17924">
        <v>2463440</v>
      </c>
      <c r="F17924" s="4">
        <f t="shared" si="280"/>
        <v>1116780</v>
      </c>
    </row>
    <row r="17925" spans="1:6" x14ac:dyDescent="0.3">
      <c r="A17925" t="s">
        <v>18450</v>
      </c>
      <c r="B17925">
        <v>0</v>
      </c>
      <c r="C17925">
        <v>2471650</v>
      </c>
      <c r="D17925">
        <v>2258880</v>
      </c>
      <c r="E17925">
        <v>2249300</v>
      </c>
      <c r="F17925" s="4">
        <f t="shared" si="280"/>
        <v>2326610</v>
      </c>
    </row>
    <row r="17926" spans="1:6" x14ac:dyDescent="0.3">
      <c r="A17926" t="s">
        <v>18451</v>
      </c>
      <c r="B17926">
        <v>0</v>
      </c>
      <c r="C17926">
        <v>2042040</v>
      </c>
      <c r="D17926">
        <v>2066610</v>
      </c>
      <c r="E17926">
        <v>2409680</v>
      </c>
      <c r="F17926" s="4">
        <f t="shared" si="280"/>
        <v>2172776.6666666665</v>
      </c>
    </row>
    <row r="17927" spans="1:6" x14ac:dyDescent="0.3">
      <c r="A17927" t="s">
        <v>18452</v>
      </c>
      <c r="B17927">
        <v>2578600</v>
      </c>
      <c r="C17927">
        <v>1480000</v>
      </c>
      <c r="D17927">
        <v>2269420</v>
      </c>
      <c r="E17927">
        <v>0</v>
      </c>
      <c r="F17927" s="4">
        <f t="shared" si="280"/>
        <v>1249806.6666666667</v>
      </c>
    </row>
    <row r="17928" spans="1:6" x14ac:dyDescent="0.3">
      <c r="A17928" t="s">
        <v>18453</v>
      </c>
      <c r="B17928">
        <v>2044160</v>
      </c>
      <c r="C17928">
        <v>2066950</v>
      </c>
      <c r="D17928">
        <v>992940</v>
      </c>
      <c r="E17928">
        <v>3010180</v>
      </c>
      <c r="F17928" s="4">
        <f t="shared" si="280"/>
        <v>2023356.6666666667</v>
      </c>
    </row>
    <row r="17929" spans="1:6" x14ac:dyDescent="0.3">
      <c r="A17929" t="s">
        <v>18454</v>
      </c>
      <c r="B17929">
        <v>859950</v>
      </c>
      <c r="C17929">
        <v>0</v>
      </c>
      <c r="D17929">
        <v>1695150</v>
      </c>
      <c r="E17929">
        <v>0</v>
      </c>
      <c r="F17929" s="4">
        <f t="shared" si="280"/>
        <v>565050</v>
      </c>
    </row>
    <row r="17930" spans="1:6" x14ac:dyDescent="0.3">
      <c r="A17930" t="s">
        <v>18455</v>
      </c>
      <c r="B17930">
        <v>641060</v>
      </c>
      <c r="C17930">
        <v>0</v>
      </c>
      <c r="D17930">
        <v>0</v>
      </c>
      <c r="E17930">
        <v>0</v>
      </c>
      <c r="F17930" s="4">
        <f t="shared" si="280"/>
        <v>0</v>
      </c>
    </row>
    <row r="17931" spans="1:6" x14ac:dyDescent="0.3">
      <c r="A17931" t="s">
        <v>18456</v>
      </c>
      <c r="B17931">
        <v>2033530</v>
      </c>
      <c r="C17931">
        <v>2005870</v>
      </c>
      <c r="D17931">
        <v>0</v>
      </c>
      <c r="E17931">
        <v>2144000</v>
      </c>
      <c r="F17931" s="4">
        <f t="shared" si="280"/>
        <v>1383290</v>
      </c>
    </row>
    <row r="17932" spans="1:6" x14ac:dyDescent="0.3">
      <c r="A17932" t="s">
        <v>18457</v>
      </c>
      <c r="B17932">
        <v>704720</v>
      </c>
      <c r="C17932">
        <v>0</v>
      </c>
      <c r="D17932">
        <v>0</v>
      </c>
      <c r="E17932">
        <v>370000</v>
      </c>
      <c r="F17932" s="4">
        <f t="shared" si="280"/>
        <v>123333.33333333333</v>
      </c>
    </row>
    <row r="17933" spans="1:6" x14ac:dyDescent="0.3">
      <c r="A17933" t="s">
        <v>181</v>
      </c>
      <c r="B17933">
        <v>0</v>
      </c>
      <c r="C17933">
        <v>0</v>
      </c>
      <c r="D17933">
        <v>1661580</v>
      </c>
      <c r="E17933">
        <v>0</v>
      </c>
      <c r="F17933" s="4">
        <f t="shared" si="280"/>
        <v>553860</v>
      </c>
    </row>
    <row r="17934" spans="1:6" x14ac:dyDescent="0.3">
      <c r="A17934" t="s">
        <v>18458</v>
      </c>
      <c r="B17934">
        <v>2952200</v>
      </c>
      <c r="C17934">
        <v>3584510</v>
      </c>
      <c r="D17934">
        <v>2833140</v>
      </c>
      <c r="E17934">
        <v>2152020</v>
      </c>
      <c r="F17934" s="4">
        <f t="shared" si="280"/>
        <v>2856556.6666666665</v>
      </c>
    </row>
    <row r="17935" spans="1:6" x14ac:dyDescent="0.3">
      <c r="A17935" t="s">
        <v>18459</v>
      </c>
      <c r="B17935">
        <v>436800</v>
      </c>
      <c r="C17935">
        <v>0</v>
      </c>
      <c r="D17935">
        <v>450000</v>
      </c>
      <c r="E17935">
        <v>0</v>
      </c>
      <c r="F17935" s="4">
        <f t="shared" si="280"/>
        <v>150000</v>
      </c>
    </row>
    <row r="17936" spans="1:6" x14ac:dyDescent="0.3">
      <c r="A17936" t="s">
        <v>18460</v>
      </c>
      <c r="B17936">
        <v>4323500</v>
      </c>
      <c r="C17936">
        <v>4345680</v>
      </c>
      <c r="D17936">
        <v>7416080</v>
      </c>
      <c r="E17936">
        <v>5878180</v>
      </c>
      <c r="F17936" s="4">
        <f t="shared" si="280"/>
        <v>5879980</v>
      </c>
    </row>
    <row r="17937" spans="1:6" x14ac:dyDescent="0.3">
      <c r="A17937" t="s">
        <v>18461</v>
      </c>
      <c r="B17937">
        <v>741650</v>
      </c>
      <c r="C17937">
        <v>981890</v>
      </c>
      <c r="D17937">
        <v>0</v>
      </c>
      <c r="E17937">
        <v>1272180</v>
      </c>
      <c r="F17937" s="4">
        <f t="shared" si="280"/>
        <v>751356.66666666663</v>
      </c>
    </row>
    <row r="17938" spans="1:6" x14ac:dyDescent="0.3">
      <c r="A17938" t="s">
        <v>18462</v>
      </c>
      <c r="B17938">
        <v>1242900</v>
      </c>
      <c r="C17938">
        <v>0</v>
      </c>
      <c r="D17938">
        <v>2632050</v>
      </c>
      <c r="E17938">
        <v>3870950</v>
      </c>
      <c r="F17938" s="4">
        <f t="shared" si="280"/>
        <v>2167666.6666666665</v>
      </c>
    </row>
    <row r="17939" spans="1:6" x14ac:dyDescent="0.3">
      <c r="A17939" t="s">
        <v>18463</v>
      </c>
      <c r="B17939">
        <v>2641700</v>
      </c>
      <c r="C17939">
        <v>5819640</v>
      </c>
      <c r="D17939">
        <v>13683450</v>
      </c>
      <c r="E17939">
        <v>8034950</v>
      </c>
      <c r="F17939" s="4">
        <f t="shared" si="280"/>
        <v>9179346.666666666</v>
      </c>
    </row>
    <row r="17940" spans="1:6" x14ac:dyDescent="0.3">
      <c r="A17940" t="s">
        <v>18464</v>
      </c>
      <c r="B17940">
        <v>230000</v>
      </c>
      <c r="C17940">
        <v>0</v>
      </c>
      <c r="D17940">
        <v>485940</v>
      </c>
      <c r="E17940">
        <v>359450</v>
      </c>
      <c r="F17940" s="4">
        <f t="shared" si="280"/>
        <v>281796.66666666669</v>
      </c>
    </row>
    <row r="17941" spans="1:6" x14ac:dyDescent="0.3">
      <c r="A17941" t="s">
        <v>18465</v>
      </c>
      <c r="B17941">
        <v>0</v>
      </c>
      <c r="C17941">
        <v>421100</v>
      </c>
      <c r="D17941">
        <v>429520</v>
      </c>
      <c r="E17941">
        <v>410000</v>
      </c>
      <c r="F17941" s="4">
        <f t="shared" si="280"/>
        <v>420206.66666666669</v>
      </c>
    </row>
    <row r="17942" spans="1:6" x14ac:dyDescent="0.3">
      <c r="A17942" t="s">
        <v>18466</v>
      </c>
      <c r="B17942">
        <v>3700000</v>
      </c>
      <c r="C17942">
        <v>0</v>
      </c>
      <c r="D17942">
        <v>6660000</v>
      </c>
      <c r="E17942">
        <v>4470000</v>
      </c>
      <c r="F17942" s="4">
        <f t="shared" si="280"/>
        <v>3710000</v>
      </c>
    </row>
    <row r="17943" spans="1:6" x14ac:dyDescent="0.3">
      <c r="A17943" t="s">
        <v>18467</v>
      </c>
      <c r="B17943">
        <v>0</v>
      </c>
      <c r="C17943">
        <v>1513100</v>
      </c>
      <c r="D17943">
        <v>0</v>
      </c>
      <c r="E17943">
        <v>2525620</v>
      </c>
      <c r="F17943" s="4">
        <f t="shared" si="280"/>
        <v>1346240</v>
      </c>
    </row>
    <row r="17944" spans="1:6" x14ac:dyDescent="0.3">
      <c r="A17944" t="s">
        <v>18468</v>
      </c>
      <c r="B17944">
        <v>0</v>
      </c>
      <c r="C17944">
        <v>1194900</v>
      </c>
      <c r="D17944">
        <v>0</v>
      </c>
      <c r="E17944">
        <v>0</v>
      </c>
      <c r="F17944" s="4">
        <f t="shared" si="280"/>
        <v>398300</v>
      </c>
    </row>
    <row r="17945" spans="1:6" x14ac:dyDescent="0.3">
      <c r="A17945" t="s">
        <v>18469</v>
      </c>
      <c r="B17945">
        <v>0</v>
      </c>
      <c r="C17945">
        <v>230000</v>
      </c>
      <c r="D17945">
        <v>496860</v>
      </c>
      <c r="E17945">
        <v>0</v>
      </c>
      <c r="F17945" s="4">
        <f t="shared" si="280"/>
        <v>242286.66666666666</v>
      </c>
    </row>
    <row r="17946" spans="1:6" x14ac:dyDescent="0.3">
      <c r="A17946" t="s">
        <v>18470</v>
      </c>
      <c r="B17946">
        <v>7037730</v>
      </c>
      <c r="C17946">
        <v>4154660</v>
      </c>
      <c r="D17946">
        <v>4599460</v>
      </c>
      <c r="E17946">
        <v>5849270</v>
      </c>
      <c r="F17946" s="4">
        <f t="shared" si="280"/>
        <v>4867796.666666667</v>
      </c>
    </row>
    <row r="17947" spans="1:6" x14ac:dyDescent="0.3">
      <c r="A17947" t="s">
        <v>18471</v>
      </c>
      <c r="B17947">
        <v>0</v>
      </c>
      <c r="C17947">
        <v>0</v>
      </c>
      <c r="D17947">
        <v>41883780</v>
      </c>
      <c r="E17947">
        <v>75896000</v>
      </c>
      <c r="F17947" s="4">
        <f t="shared" si="280"/>
        <v>39259926.666666664</v>
      </c>
    </row>
    <row r="17948" spans="1:6" x14ac:dyDescent="0.3">
      <c r="A17948" t="s">
        <v>18472</v>
      </c>
      <c r="B17948">
        <v>818220</v>
      </c>
      <c r="C17948">
        <v>752200</v>
      </c>
      <c r="D17948">
        <v>1487300</v>
      </c>
      <c r="E17948">
        <v>884600</v>
      </c>
      <c r="F17948" s="4">
        <f t="shared" si="280"/>
        <v>1041366.6666666666</v>
      </c>
    </row>
    <row r="17949" spans="1:6" x14ac:dyDescent="0.3">
      <c r="A17949" t="s">
        <v>18473</v>
      </c>
      <c r="B17949">
        <v>3510670</v>
      </c>
      <c r="C17949">
        <v>10575410</v>
      </c>
      <c r="D17949">
        <v>4361910</v>
      </c>
      <c r="E17949">
        <v>6070100</v>
      </c>
      <c r="F17949" s="4">
        <f t="shared" si="280"/>
        <v>7002473.333333333</v>
      </c>
    </row>
    <row r="17950" spans="1:6" x14ac:dyDescent="0.3">
      <c r="A17950" t="s">
        <v>18474</v>
      </c>
      <c r="B17950">
        <v>0</v>
      </c>
      <c r="C17950">
        <v>1267400</v>
      </c>
      <c r="D17950">
        <v>944580</v>
      </c>
      <c r="E17950">
        <v>0</v>
      </c>
      <c r="F17950" s="4">
        <f t="shared" si="280"/>
        <v>737326.66666666663</v>
      </c>
    </row>
    <row r="17951" spans="1:6" x14ac:dyDescent="0.3">
      <c r="A17951" t="s">
        <v>18475</v>
      </c>
      <c r="B17951">
        <v>0</v>
      </c>
      <c r="C17951">
        <v>1064160</v>
      </c>
      <c r="D17951">
        <v>903630</v>
      </c>
      <c r="E17951">
        <v>0</v>
      </c>
      <c r="F17951" s="4">
        <f t="shared" si="280"/>
        <v>655930</v>
      </c>
    </row>
    <row r="17952" spans="1:6" x14ac:dyDescent="0.3">
      <c r="A17952" t="s">
        <v>18476</v>
      </c>
      <c r="B17952">
        <v>0</v>
      </c>
      <c r="C17952">
        <v>0</v>
      </c>
      <c r="D17952">
        <v>357000</v>
      </c>
      <c r="E17952">
        <v>0</v>
      </c>
      <c r="F17952" s="4">
        <f t="shared" si="280"/>
        <v>119000</v>
      </c>
    </row>
    <row r="17953" spans="1:6" x14ac:dyDescent="0.3">
      <c r="A17953" t="s">
        <v>18477</v>
      </c>
      <c r="B17953">
        <v>0</v>
      </c>
      <c r="C17953">
        <v>0</v>
      </c>
      <c r="D17953">
        <v>1153880</v>
      </c>
      <c r="E17953">
        <v>1125200</v>
      </c>
      <c r="F17953" s="4">
        <f t="shared" si="280"/>
        <v>759693.33333333337</v>
      </c>
    </row>
    <row r="17954" spans="1:6" x14ac:dyDescent="0.3">
      <c r="A17954" t="s">
        <v>18478</v>
      </c>
      <c r="B17954">
        <v>1478750</v>
      </c>
      <c r="C17954">
        <v>3222650</v>
      </c>
      <c r="D17954">
        <v>0</v>
      </c>
      <c r="E17954">
        <v>386000</v>
      </c>
      <c r="F17954" s="4">
        <f t="shared" si="280"/>
        <v>1202883.3333333333</v>
      </c>
    </row>
    <row r="17955" spans="1:6" x14ac:dyDescent="0.3">
      <c r="A17955" t="s">
        <v>18479</v>
      </c>
      <c r="B17955">
        <v>0</v>
      </c>
      <c r="C17955">
        <v>0</v>
      </c>
      <c r="D17955">
        <v>228000</v>
      </c>
      <c r="E17955">
        <v>0</v>
      </c>
      <c r="F17955" s="4">
        <f t="shared" si="280"/>
        <v>76000</v>
      </c>
    </row>
    <row r="17956" spans="1:6" x14ac:dyDescent="0.3">
      <c r="A17956" t="s">
        <v>18480</v>
      </c>
      <c r="B17956">
        <v>2195470</v>
      </c>
      <c r="C17956">
        <v>4366050</v>
      </c>
      <c r="D17956">
        <v>2931650</v>
      </c>
      <c r="E17956">
        <v>3392320</v>
      </c>
      <c r="F17956" s="4">
        <f t="shared" si="280"/>
        <v>3563340</v>
      </c>
    </row>
    <row r="17957" spans="1:6" x14ac:dyDescent="0.3">
      <c r="A17957" t="s">
        <v>18481</v>
      </c>
      <c r="B17957">
        <v>740000</v>
      </c>
      <c r="C17957">
        <v>699560</v>
      </c>
      <c r="D17957">
        <v>0</v>
      </c>
      <c r="E17957">
        <v>0</v>
      </c>
      <c r="F17957" s="4">
        <f t="shared" si="280"/>
        <v>233186.66666666666</v>
      </c>
    </row>
    <row r="17958" spans="1:6" x14ac:dyDescent="0.3">
      <c r="A17958" t="s">
        <v>18482</v>
      </c>
      <c r="B17958">
        <v>0</v>
      </c>
      <c r="C17958">
        <v>236600</v>
      </c>
      <c r="D17958">
        <v>0</v>
      </c>
      <c r="E17958">
        <v>258440</v>
      </c>
      <c r="F17958" s="4">
        <f t="shared" si="280"/>
        <v>165013.33333333334</v>
      </c>
    </row>
    <row r="17959" spans="1:6" x14ac:dyDescent="0.3">
      <c r="A17959" t="s">
        <v>18483</v>
      </c>
      <c r="B17959">
        <v>0</v>
      </c>
      <c r="C17959">
        <v>0</v>
      </c>
      <c r="D17959">
        <v>1163890</v>
      </c>
      <c r="E17959">
        <v>0</v>
      </c>
      <c r="F17959" s="4">
        <f t="shared" si="280"/>
        <v>387963.33333333331</v>
      </c>
    </row>
    <row r="17960" spans="1:6" x14ac:dyDescent="0.3">
      <c r="A17960" t="s">
        <v>18484</v>
      </c>
      <c r="B17960">
        <v>0</v>
      </c>
      <c r="C17960">
        <v>3385310</v>
      </c>
      <c r="D17960">
        <v>118300</v>
      </c>
      <c r="E17960">
        <v>687160</v>
      </c>
      <c r="F17960" s="4">
        <f t="shared" si="280"/>
        <v>1396923.3333333333</v>
      </c>
    </row>
    <row r="17961" spans="1:6" x14ac:dyDescent="0.3">
      <c r="A17961" t="s">
        <v>18485</v>
      </c>
      <c r="B17961">
        <v>617520</v>
      </c>
      <c r="C17961">
        <v>2120060</v>
      </c>
      <c r="D17961">
        <v>744000</v>
      </c>
      <c r="E17961">
        <v>2079680</v>
      </c>
      <c r="F17961" s="4">
        <f t="shared" si="280"/>
        <v>1647913.3333333333</v>
      </c>
    </row>
    <row r="17962" spans="1:6" x14ac:dyDescent="0.3">
      <c r="A17962" t="s">
        <v>18486</v>
      </c>
      <c r="B17962">
        <v>0</v>
      </c>
      <c r="C17962">
        <v>0</v>
      </c>
      <c r="D17962">
        <v>6492850</v>
      </c>
      <c r="E17962">
        <v>10854000</v>
      </c>
      <c r="F17962" s="4">
        <f t="shared" si="280"/>
        <v>5782283.333333333</v>
      </c>
    </row>
    <row r="17963" spans="1:6" x14ac:dyDescent="0.3">
      <c r="A17963" t="s">
        <v>18487</v>
      </c>
      <c r="B17963">
        <v>0</v>
      </c>
      <c r="C17963">
        <v>300300</v>
      </c>
      <c r="D17963">
        <v>752750</v>
      </c>
      <c r="E17963">
        <v>0</v>
      </c>
      <c r="F17963" s="4">
        <f t="shared" si="280"/>
        <v>351016.66666666669</v>
      </c>
    </row>
    <row r="17964" spans="1:6" x14ac:dyDescent="0.3">
      <c r="A17964" t="s">
        <v>18488</v>
      </c>
      <c r="B17964">
        <v>556920</v>
      </c>
      <c r="C17964">
        <v>0</v>
      </c>
      <c r="D17964">
        <v>0</v>
      </c>
      <c r="E17964">
        <v>820000</v>
      </c>
      <c r="F17964" s="4">
        <f t="shared" si="280"/>
        <v>273333.33333333331</v>
      </c>
    </row>
    <row r="17965" spans="1:6" x14ac:dyDescent="0.3">
      <c r="A17965" t="s">
        <v>18489</v>
      </c>
      <c r="B17965">
        <v>0</v>
      </c>
      <c r="C17965">
        <v>0</v>
      </c>
      <c r="D17965">
        <v>391000</v>
      </c>
      <c r="E17965">
        <v>0</v>
      </c>
      <c r="F17965" s="4">
        <f t="shared" si="280"/>
        <v>130333.33333333333</v>
      </c>
    </row>
    <row r="17966" spans="1:6" x14ac:dyDescent="0.3">
      <c r="A17966" t="s">
        <v>18490</v>
      </c>
      <c r="B17966">
        <v>0</v>
      </c>
      <c r="C17966">
        <v>3440180</v>
      </c>
      <c r="D17966">
        <v>1610700</v>
      </c>
      <c r="E17966">
        <v>1073800</v>
      </c>
      <c r="F17966" s="4">
        <f t="shared" si="280"/>
        <v>2041560</v>
      </c>
    </row>
    <row r="17967" spans="1:6" x14ac:dyDescent="0.3">
      <c r="A17967" t="s">
        <v>18491</v>
      </c>
      <c r="B17967">
        <v>0</v>
      </c>
      <c r="C17967">
        <v>9860480</v>
      </c>
      <c r="D17967">
        <v>7391120</v>
      </c>
      <c r="E17967">
        <v>434000</v>
      </c>
      <c r="F17967" s="4">
        <f t="shared" si="280"/>
        <v>5895200</v>
      </c>
    </row>
    <row r="17968" spans="1:6" x14ac:dyDescent="0.3">
      <c r="A17968" t="s">
        <v>18492</v>
      </c>
      <c r="B17968">
        <v>0</v>
      </c>
      <c r="C17968">
        <v>230000</v>
      </c>
      <c r="D17968">
        <v>0</v>
      </c>
      <c r="E17968">
        <v>0</v>
      </c>
      <c r="F17968" s="4">
        <f t="shared" si="280"/>
        <v>76666.666666666672</v>
      </c>
    </row>
    <row r="17969" spans="1:6" x14ac:dyDescent="0.3">
      <c r="A17969" t="s">
        <v>18493</v>
      </c>
      <c r="B17969">
        <v>1874600</v>
      </c>
      <c r="C17969">
        <v>3442870</v>
      </c>
      <c r="D17969">
        <v>6573190</v>
      </c>
      <c r="E17969">
        <v>6084990</v>
      </c>
      <c r="F17969" s="4">
        <f t="shared" si="280"/>
        <v>5367016.666666667</v>
      </c>
    </row>
    <row r="17970" spans="1:6" x14ac:dyDescent="0.3">
      <c r="A17970" t="s">
        <v>18494</v>
      </c>
      <c r="B17970">
        <v>1136590</v>
      </c>
      <c r="C17970">
        <v>680840</v>
      </c>
      <c r="D17970">
        <v>1641500</v>
      </c>
      <c r="E17970">
        <v>3053070</v>
      </c>
      <c r="F17970" s="4">
        <f t="shared" si="280"/>
        <v>1791803.3333333333</v>
      </c>
    </row>
    <row r="17971" spans="1:6" x14ac:dyDescent="0.3">
      <c r="A17971" t="s">
        <v>18495</v>
      </c>
      <c r="B17971">
        <v>0</v>
      </c>
      <c r="C17971">
        <v>1155000</v>
      </c>
      <c r="D17971">
        <v>589780</v>
      </c>
      <c r="E17971">
        <v>973200</v>
      </c>
      <c r="F17971" s="4">
        <f t="shared" si="280"/>
        <v>905993.33333333337</v>
      </c>
    </row>
    <row r="17972" spans="1:6" x14ac:dyDescent="0.3">
      <c r="A17972" t="s">
        <v>18496</v>
      </c>
      <c r="B17972">
        <v>0</v>
      </c>
      <c r="C17972">
        <v>230000</v>
      </c>
      <c r="D17972">
        <v>0</v>
      </c>
      <c r="E17972">
        <v>0</v>
      </c>
      <c r="F17972" s="4">
        <f t="shared" si="280"/>
        <v>76666.666666666672</v>
      </c>
    </row>
    <row r="17973" spans="1:6" x14ac:dyDescent="0.3">
      <c r="A17973" t="s">
        <v>18497</v>
      </c>
      <c r="B17973">
        <v>0</v>
      </c>
      <c r="C17973">
        <v>228000</v>
      </c>
      <c r="D17973">
        <v>583440</v>
      </c>
      <c r="E17973">
        <v>0</v>
      </c>
      <c r="F17973" s="4">
        <f t="shared" si="280"/>
        <v>270480</v>
      </c>
    </row>
    <row r="17974" spans="1:6" x14ac:dyDescent="0.3">
      <c r="A17974" t="s">
        <v>18498</v>
      </c>
      <c r="B17974">
        <v>0</v>
      </c>
      <c r="C17974">
        <v>0</v>
      </c>
      <c r="D17974">
        <v>1167440</v>
      </c>
      <c r="E17974">
        <v>386000</v>
      </c>
      <c r="F17974" s="4">
        <f t="shared" si="280"/>
        <v>517813.33333333331</v>
      </c>
    </row>
    <row r="17975" spans="1:6" x14ac:dyDescent="0.3">
      <c r="A17975" t="s">
        <v>789</v>
      </c>
      <c r="B17975">
        <v>0</v>
      </c>
      <c r="C17975">
        <v>733460</v>
      </c>
      <c r="D17975">
        <v>2181270</v>
      </c>
      <c r="E17975">
        <v>633360</v>
      </c>
      <c r="F17975" s="4">
        <f t="shared" si="280"/>
        <v>1182696.6666666667</v>
      </c>
    </row>
    <row r="17976" spans="1:6" x14ac:dyDescent="0.3">
      <c r="A17976" t="s">
        <v>18499</v>
      </c>
      <c r="B17976">
        <v>0</v>
      </c>
      <c r="C17976">
        <v>0</v>
      </c>
      <c r="D17976">
        <v>1549890</v>
      </c>
      <c r="E17976">
        <v>0</v>
      </c>
      <c r="F17976" s="4">
        <f t="shared" si="280"/>
        <v>516630</v>
      </c>
    </row>
    <row r="17977" spans="1:6" x14ac:dyDescent="0.3">
      <c r="A17977" t="s">
        <v>18500</v>
      </c>
      <c r="B17977">
        <v>623640</v>
      </c>
      <c r="C17977">
        <v>0</v>
      </c>
      <c r="D17977">
        <v>0</v>
      </c>
      <c r="E17977">
        <v>742380</v>
      </c>
      <c r="F17977" s="4">
        <f t="shared" si="280"/>
        <v>247460</v>
      </c>
    </row>
    <row r="17978" spans="1:6" x14ac:dyDescent="0.3">
      <c r="A17978" t="s">
        <v>18501</v>
      </c>
      <c r="B17978">
        <v>0</v>
      </c>
      <c r="C17978">
        <v>370000</v>
      </c>
      <c r="D17978">
        <v>0</v>
      </c>
      <c r="E17978">
        <v>507780</v>
      </c>
      <c r="F17978" s="4">
        <f t="shared" si="280"/>
        <v>292593.33333333331</v>
      </c>
    </row>
    <row r="17979" spans="1:6" x14ac:dyDescent="0.3">
      <c r="A17979" t="s">
        <v>18502</v>
      </c>
      <c r="B17979">
        <v>370000</v>
      </c>
      <c r="C17979">
        <v>134460</v>
      </c>
      <c r="D17979">
        <v>370000</v>
      </c>
      <c r="E17979">
        <v>1681880</v>
      </c>
      <c r="F17979" s="4">
        <f t="shared" si="280"/>
        <v>728780</v>
      </c>
    </row>
    <row r="17980" spans="1:6" x14ac:dyDescent="0.3">
      <c r="A17980" t="s">
        <v>18503</v>
      </c>
      <c r="B17980">
        <v>0</v>
      </c>
      <c r="C17980">
        <v>898850</v>
      </c>
      <c r="D17980">
        <v>0</v>
      </c>
      <c r="E17980">
        <v>409500</v>
      </c>
      <c r="F17980" s="4">
        <f t="shared" si="280"/>
        <v>436116.66666666669</v>
      </c>
    </row>
    <row r="17981" spans="1:6" x14ac:dyDescent="0.3">
      <c r="A17981" t="s">
        <v>18504</v>
      </c>
      <c r="B17981">
        <v>7330700</v>
      </c>
      <c r="C17981">
        <v>8468340</v>
      </c>
      <c r="D17981">
        <v>4267750</v>
      </c>
      <c r="E17981">
        <v>6241470</v>
      </c>
      <c r="F17981" s="4">
        <f t="shared" si="280"/>
        <v>6325853.333333333</v>
      </c>
    </row>
    <row r="17982" spans="1:6" x14ac:dyDescent="0.3">
      <c r="A17982" t="s">
        <v>18505</v>
      </c>
      <c r="B17982">
        <v>0</v>
      </c>
      <c r="C17982">
        <v>1967760</v>
      </c>
      <c r="D17982">
        <v>717990</v>
      </c>
      <c r="E17982">
        <v>784200</v>
      </c>
      <c r="F17982" s="4">
        <f t="shared" si="280"/>
        <v>1156650</v>
      </c>
    </row>
    <row r="17983" spans="1:6" x14ac:dyDescent="0.3">
      <c r="A17983" t="s">
        <v>18506</v>
      </c>
      <c r="B17983">
        <v>0</v>
      </c>
      <c r="C17983">
        <v>858440</v>
      </c>
      <c r="D17983">
        <v>813540</v>
      </c>
      <c r="E17983">
        <v>0</v>
      </c>
      <c r="F17983" s="4">
        <f t="shared" si="280"/>
        <v>557326.66666666663</v>
      </c>
    </row>
    <row r="17984" spans="1:6" x14ac:dyDescent="0.3">
      <c r="A17984" t="s">
        <v>18507</v>
      </c>
      <c r="B17984">
        <v>4673560</v>
      </c>
      <c r="C17984">
        <v>2481370</v>
      </c>
      <c r="D17984">
        <v>5037520</v>
      </c>
      <c r="E17984">
        <v>2984700</v>
      </c>
      <c r="F17984" s="4">
        <f t="shared" si="280"/>
        <v>3501196.6666666665</v>
      </c>
    </row>
    <row r="17985" spans="1:6" x14ac:dyDescent="0.3">
      <c r="A17985" t="s">
        <v>18508</v>
      </c>
      <c r="B17985">
        <v>1706700</v>
      </c>
      <c r="C17985">
        <v>0</v>
      </c>
      <c r="D17985">
        <v>300300</v>
      </c>
      <c r="E17985">
        <v>1641920</v>
      </c>
      <c r="F17985" s="4">
        <f t="shared" si="280"/>
        <v>647406.66666666663</v>
      </c>
    </row>
    <row r="17986" spans="1:6" x14ac:dyDescent="0.3">
      <c r="A17986" t="s">
        <v>18509</v>
      </c>
      <c r="B17986">
        <v>2498860</v>
      </c>
      <c r="C17986">
        <v>2172180</v>
      </c>
      <c r="D17986">
        <v>0</v>
      </c>
      <c r="E17986">
        <v>1254540</v>
      </c>
      <c r="F17986" s="4">
        <f t="shared" si="280"/>
        <v>1142240</v>
      </c>
    </row>
    <row r="17987" spans="1:6" x14ac:dyDescent="0.3">
      <c r="A17987" t="s">
        <v>18510</v>
      </c>
      <c r="B17987">
        <v>700000</v>
      </c>
      <c r="C17987">
        <v>2688680</v>
      </c>
      <c r="D17987">
        <v>3535090</v>
      </c>
      <c r="E17987">
        <v>6171510</v>
      </c>
      <c r="F17987" s="4">
        <f t="shared" ref="F17987:F18050" si="281">SUM(C17987:E17987)/3</f>
        <v>4131760</v>
      </c>
    </row>
    <row r="17988" spans="1:6" x14ac:dyDescent="0.3">
      <c r="A17988" t="s">
        <v>18511</v>
      </c>
      <c r="B17988">
        <v>503230</v>
      </c>
      <c r="C17988">
        <v>300300</v>
      </c>
      <c r="D17988">
        <v>1251250</v>
      </c>
      <c r="E17988">
        <v>0</v>
      </c>
      <c r="F17988" s="4">
        <f t="shared" si="281"/>
        <v>517183.33333333331</v>
      </c>
    </row>
    <row r="17989" spans="1:6" x14ac:dyDescent="0.3">
      <c r="A17989" t="s">
        <v>18512</v>
      </c>
      <c r="B17989">
        <v>0</v>
      </c>
      <c r="C17989">
        <v>982000</v>
      </c>
      <c r="D17989">
        <v>0</v>
      </c>
      <c r="E17989">
        <v>570000</v>
      </c>
      <c r="F17989" s="4">
        <f t="shared" si="281"/>
        <v>517333.33333333331</v>
      </c>
    </row>
    <row r="17990" spans="1:6" x14ac:dyDescent="0.3">
      <c r="A17990" t="s">
        <v>18513</v>
      </c>
      <c r="B17990">
        <v>1452090</v>
      </c>
      <c r="C17990">
        <v>0</v>
      </c>
      <c r="D17990">
        <v>4225860</v>
      </c>
      <c r="E17990">
        <v>1871650</v>
      </c>
      <c r="F17990" s="4">
        <f t="shared" si="281"/>
        <v>2032503.3333333333</v>
      </c>
    </row>
    <row r="17991" spans="1:6" x14ac:dyDescent="0.3">
      <c r="A17991" t="s">
        <v>18514</v>
      </c>
      <c r="B17991">
        <v>573300</v>
      </c>
      <c r="C17991">
        <v>0</v>
      </c>
      <c r="D17991">
        <v>0</v>
      </c>
      <c r="E17991">
        <v>444990</v>
      </c>
      <c r="F17991" s="4">
        <f t="shared" si="281"/>
        <v>148330</v>
      </c>
    </row>
    <row r="17992" spans="1:6" x14ac:dyDescent="0.3">
      <c r="A17992" t="s">
        <v>18515</v>
      </c>
      <c r="B17992">
        <v>1292000</v>
      </c>
      <c r="C17992">
        <v>736960</v>
      </c>
      <c r="D17992">
        <v>322140</v>
      </c>
      <c r="E17992">
        <v>0</v>
      </c>
      <c r="F17992" s="4">
        <f t="shared" si="281"/>
        <v>353033.33333333331</v>
      </c>
    </row>
    <row r="17993" spans="1:6" x14ac:dyDescent="0.3">
      <c r="A17993" t="s">
        <v>18516</v>
      </c>
      <c r="B17993">
        <v>724360</v>
      </c>
      <c r="C17993">
        <v>4771670</v>
      </c>
      <c r="D17993">
        <v>4061670</v>
      </c>
      <c r="E17993">
        <v>908280</v>
      </c>
      <c r="F17993" s="4">
        <f t="shared" si="281"/>
        <v>3247206.6666666665</v>
      </c>
    </row>
    <row r="17994" spans="1:6" x14ac:dyDescent="0.3">
      <c r="A17994" t="s">
        <v>18517</v>
      </c>
      <c r="B17994">
        <v>1697150</v>
      </c>
      <c r="C17994">
        <v>5740090</v>
      </c>
      <c r="D17994">
        <v>5136190</v>
      </c>
      <c r="E17994">
        <v>2182870</v>
      </c>
      <c r="F17994" s="4">
        <f t="shared" si="281"/>
        <v>4353050</v>
      </c>
    </row>
    <row r="17995" spans="1:6" x14ac:dyDescent="0.3">
      <c r="A17995" t="s">
        <v>18518</v>
      </c>
      <c r="B17995">
        <v>2055480</v>
      </c>
      <c r="C17995">
        <v>0</v>
      </c>
      <c r="D17995">
        <v>214760</v>
      </c>
      <c r="E17995">
        <v>966000</v>
      </c>
      <c r="F17995" s="4">
        <f t="shared" si="281"/>
        <v>393586.66666666669</v>
      </c>
    </row>
    <row r="17996" spans="1:6" x14ac:dyDescent="0.3">
      <c r="A17996" t="s">
        <v>18519</v>
      </c>
      <c r="B17996">
        <v>2096210</v>
      </c>
      <c r="C17996">
        <v>264000</v>
      </c>
      <c r="D17996">
        <v>0</v>
      </c>
      <c r="E17996">
        <v>2005690</v>
      </c>
      <c r="F17996" s="4">
        <f t="shared" si="281"/>
        <v>756563.33333333337</v>
      </c>
    </row>
    <row r="17997" spans="1:6" x14ac:dyDescent="0.3">
      <c r="A17997" t="s">
        <v>18520</v>
      </c>
      <c r="B17997">
        <v>0</v>
      </c>
      <c r="C17997">
        <v>1272180</v>
      </c>
      <c r="D17997">
        <v>667940</v>
      </c>
      <c r="E17997">
        <v>1503320</v>
      </c>
      <c r="F17997" s="4">
        <f t="shared" si="281"/>
        <v>1147813.3333333333</v>
      </c>
    </row>
    <row r="17998" spans="1:6" x14ac:dyDescent="0.3">
      <c r="A17998" t="s">
        <v>18521</v>
      </c>
      <c r="B17998">
        <v>2496840</v>
      </c>
      <c r="C17998">
        <v>3845440</v>
      </c>
      <c r="D17998">
        <v>2223110</v>
      </c>
      <c r="E17998">
        <v>3639180</v>
      </c>
      <c r="F17998" s="4">
        <f t="shared" si="281"/>
        <v>3235910</v>
      </c>
    </row>
    <row r="17999" spans="1:6" x14ac:dyDescent="0.3">
      <c r="A17999" t="s">
        <v>18522</v>
      </c>
      <c r="B17999">
        <v>0</v>
      </c>
      <c r="C17999">
        <v>600000</v>
      </c>
      <c r="D17999">
        <v>0</v>
      </c>
      <c r="E17999">
        <v>0</v>
      </c>
      <c r="F17999" s="4">
        <f t="shared" si="281"/>
        <v>200000</v>
      </c>
    </row>
    <row r="18000" spans="1:6" x14ac:dyDescent="0.3">
      <c r="A18000" t="s">
        <v>18523</v>
      </c>
      <c r="B18000">
        <v>1326230</v>
      </c>
      <c r="C18000">
        <v>2034350</v>
      </c>
      <c r="D18000">
        <v>1320500</v>
      </c>
      <c r="E18000">
        <v>1499000</v>
      </c>
      <c r="F18000" s="4">
        <f t="shared" si="281"/>
        <v>1617950</v>
      </c>
    </row>
    <row r="18001" spans="1:6" x14ac:dyDescent="0.3">
      <c r="A18001" t="s">
        <v>18524</v>
      </c>
      <c r="B18001">
        <v>0</v>
      </c>
      <c r="C18001">
        <v>955500</v>
      </c>
      <c r="D18001">
        <v>1081790</v>
      </c>
      <c r="E18001">
        <v>912320</v>
      </c>
      <c r="F18001" s="4">
        <f t="shared" si="281"/>
        <v>983203.33333333337</v>
      </c>
    </row>
    <row r="18002" spans="1:6" x14ac:dyDescent="0.3">
      <c r="A18002" t="s">
        <v>18525</v>
      </c>
      <c r="B18002">
        <v>1907560</v>
      </c>
      <c r="C18002">
        <v>1448670</v>
      </c>
      <c r="D18002">
        <v>1041680</v>
      </c>
      <c r="E18002">
        <v>1263900</v>
      </c>
      <c r="F18002" s="4">
        <f t="shared" si="281"/>
        <v>1251416.6666666667</v>
      </c>
    </row>
    <row r="18003" spans="1:6" x14ac:dyDescent="0.3">
      <c r="A18003" t="s">
        <v>18526</v>
      </c>
      <c r="B18003">
        <v>532400</v>
      </c>
      <c r="C18003">
        <v>1506960</v>
      </c>
      <c r="D18003">
        <v>0</v>
      </c>
      <c r="E18003">
        <v>0</v>
      </c>
      <c r="F18003" s="4">
        <f t="shared" si="281"/>
        <v>502320</v>
      </c>
    </row>
    <row r="18004" spans="1:6" x14ac:dyDescent="0.3">
      <c r="A18004" t="s">
        <v>18527</v>
      </c>
      <c r="B18004">
        <v>0</v>
      </c>
      <c r="C18004">
        <v>270000</v>
      </c>
      <c r="D18004">
        <v>0</v>
      </c>
      <c r="E18004">
        <v>0</v>
      </c>
      <c r="F18004" s="4">
        <f t="shared" si="281"/>
        <v>90000</v>
      </c>
    </row>
    <row r="18005" spans="1:6" x14ac:dyDescent="0.3">
      <c r="A18005" t="s">
        <v>18528</v>
      </c>
      <c r="B18005">
        <v>3716280</v>
      </c>
      <c r="C18005">
        <v>2863200</v>
      </c>
      <c r="D18005">
        <v>0</v>
      </c>
      <c r="E18005">
        <v>3080920</v>
      </c>
      <c r="F18005" s="4">
        <f t="shared" si="281"/>
        <v>1981373.3333333333</v>
      </c>
    </row>
    <row r="18006" spans="1:6" x14ac:dyDescent="0.3">
      <c r="A18006" t="s">
        <v>18529</v>
      </c>
      <c r="B18006">
        <v>793800</v>
      </c>
      <c r="C18006">
        <v>0</v>
      </c>
      <c r="D18006">
        <v>0</v>
      </c>
      <c r="E18006">
        <v>0</v>
      </c>
      <c r="F18006" s="4">
        <f t="shared" si="281"/>
        <v>0</v>
      </c>
    </row>
    <row r="18007" spans="1:6" x14ac:dyDescent="0.3">
      <c r="A18007" t="s">
        <v>18530</v>
      </c>
      <c r="B18007">
        <v>919100</v>
      </c>
      <c r="C18007">
        <v>0</v>
      </c>
      <c r="D18007">
        <v>0</v>
      </c>
      <c r="E18007">
        <v>0</v>
      </c>
      <c r="F18007" s="4">
        <f t="shared" si="281"/>
        <v>0</v>
      </c>
    </row>
    <row r="18008" spans="1:6" x14ac:dyDescent="0.3">
      <c r="A18008" t="s">
        <v>18531</v>
      </c>
      <c r="B18008">
        <v>0</v>
      </c>
      <c r="C18008">
        <v>1259680</v>
      </c>
      <c r="D18008">
        <v>413400</v>
      </c>
      <c r="E18008">
        <v>484500</v>
      </c>
      <c r="F18008" s="4">
        <f t="shared" si="281"/>
        <v>719193.33333333337</v>
      </c>
    </row>
    <row r="18009" spans="1:6" x14ac:dyDescent="0.3">
      <c r="A18009" t="s">
        <v>18532</v>
      </c>
      <c r="B18009">
        <v>0</v>
      </c>
      <c r="C18009">
        <v>2067180</v>
      </c>
      <c r="D18009">
        <v>1081440</v>
      </c>
      <c r="E18009">
        <v>2100580</v>
      </c>
      <c r="F18009" s="4">
        <f t="shared" si="281"/>
        <v>1749733.3333333333</v>
      </c>
    </row>
    <row r="18010" spans="1:6" x14ac:dyDescent="0.3">
      <c r="A18010" t="s">
        <v>18533</v>
      </c>
      <c r="B18010">
        <v>1520150</v>
      </c>
      <c r="C18010">
        <v>1799300</v>
      </c>
      <c r="D18010">
        <v>2090400</v>
      </c>
      <c r="E18010">
        <v>1237600</v>
      </c>
      <c r="F18010" s="4">
        <f t="shared" si="281"/>
        <v>1709100</v>
      </c>
    </row>
    <row r="18011" spans="1:6" x14ac:dyDescent="0.3">
      <c r="A18011" t="s">
        <v>18534</v>
      </c>
      <c r="B18011">
        <v>0</v>
      </c>
      <c r="C18011">
        <v>619480</v>
      </c>
      <c r="D18011">
        <v>191100</v>
      </c>
      <c r="E18011">
        <v>405000</v>
      </c>
      <c r="F18011" s="4">
        <f t="shared" si="281"/>
        <v>405193.33333333331</v>
      </c>
    </row>
    <row r="18012" spans="1:6" x14ac:dyDescent="0.3">
      <c r="A18012" t="s">
        <v>18535</v>
      </c>
      <c r="B18012">
        <v>3539900</v>
      </c>
      <c r="C18012">
        <v>4958140</v>
      </c>
      <c r="D18012">
        <v>13340470</v>
      </c>
      <c r="E18012">
        <v>12974870</v>
      </c>
      <c r="F18012" s="4">
        <f t="shared" si="281"/>
        <v>10424493.333333334</v>
      </c>
    </row>
    <row r="18013" spans="1:6" x14ac:dyDescent="0.3">
      <c r="A18013" t="s">
        <v>18536</v>
      </c>
      <c r="B18013">
        <v>627740</v>
      </c>
      <c r="C18013">
        <v>0</v>
      </c>
      <c r="D18013">
        <v>0</v>
      </c>
      <c r="E18013">
        <v>0</v>
      </c>
      <c r="F18013" s="4">
        <f t="shared" si="281"/>
        <v>0</v>
      </c>
    </row>
    <row r="18014" spans="1:6" x14ac:dyDescent="0.3">
      <c r="A18014" t="s">
        <v>18537</v>
      </c>
      <c r="B18014">
        <v>0</v>
      </c>
      <c r="C18014">
        <v>650420</v>
      </c>
      <c r="D18014">
        <v>257530</v>
      </c>
      <c r="E18014">
        <v>0</v>
      </c>
      <c r="F18014" s="4">
        <f t="shared" si="281"/>
        <v>302650</v>
      </c>
    </row>
    <row r="18015" spans="1:6" x14ac:dyDescent="0.3">
      <c r="A18015" t="s">
        <v>18538</v>
      </c>
      <c r="B18015">
        <v>907500</v>
      </c>
      <c r="C18015">
        <v>11080100</v>
      </c>
      <c r="D18015">
        <v>27852760</v>
      </c>
      <c r="E18015">
        <v>19945380</v>
      </c>
      <c r="F18015" s="4">
        <f t="shared" si="281"/>
        <v>19626080</v>
      </c>
    </row>
    <row r="18016" spans="1:6" x14ac:dyDescent="0.3">
      <c r="A18016" t="s">
        <v>18539</v>
      </c>
      <c r="B18016">
        <v>0</v>
      </c>
      <c r="C18016">
        <v>832650</v>
      </c>
      <c r="D18016">
        <v>1018290</v>
      </c>
      <c r="E18016">
        <v>1223920</v>
      </c>
      <c r="F18016" s="4">
        <f t="shared" si="281"/>
        <v>1024953.3333333334</v>
      </c>
    </row>
    <row r="18017" spans="1:6" x14ac:dyDescent="0.3">
      <c r="A18017" t="s">
        <v>18540</v>
      </c>
      <c r="B18017">
        <v>2020670</v>
      </c>
      <c r="C18017">
        <v>0</v>
      </c>
      <c r="D18017">
        <v>2054710</v>
      </c>
      <c r="E18017">
        <v>2209570</v>
      </c>
      <c r="F18017" s="4">
        <f t="shared" si="281"/>
        <v>1421426.6666666667</v>
      </c>
    </row>
    <row r="18018" spans="1:6" x14ac:dyDescent="0.3">
      <c r="A18018" t="s">
        <v>762</v>
      </c>
      <c r="B18018">
        <v>0</v>
      </c>
      <c r="C18018">
        <v>904600</v>
      </c>
      <c r="D18018">
        <v>581490</v>
      </c>
      <c r="E18018">
        <v>0</v>
      </c>
      <c r="F18018" s="4">
        <f t="shared" si="281"/>
        <v>495363.33333333331</v>
      </c>
    </row>
    <row r="18019" spans="1:6" x14ac:dyDescent="0.3">
      <c r="A18019" t="s">
        <v>18541</v>
      </c>
      <c r="B18019">
        <v>0</v>
      </c>
      <c r="C18019">
        <v>628040</v>
      </c>
      <c r="D18019">
        <v>569480</v>
      </c>
      <c r="E18019">
        <v>386000</v>
      </c>
      <c r="F18019" s="4">
        <f t="shared" si="281"/>
        <v>527840</v>
      </c>
    </row>
    <row r="18020" spans="1:6" x14ac:dyDescent="0.3">
      <c r="A18020" t="s">
        <v>18542</v>
      </c>
      <c r="B18020">
        <v>1235780</v>
      </c>
      <c r="C18020">
        <v>1012550</v>
      </c>
      <c r="D18020">
        <v>0</v>
      </c>
      <c r="E18020">
        <v>2160190</v>
      </c>
      <c r="F18020" s="4">
        <f t="shared" si="281"/>
        <v>1057580</v>
      </c>
    </row>
    <row r="18021" spans="1:6" x14ac:dyDescent="0.3">
      <c r="A18021" t="s">
        <v>231</v>
      </c>
      <c r="B18021">
        <v>0</v>
      </c>
      <c r="C18021">
        <v>1939420</v>
      </c>
      <c r="D18021">
        <v>887530</v>
      </c>
      <c r="E18021">
        <v>762680</v>
      </c>
      <c r="F18021" s="4">
        <f t="shared" si="281"/>
        <v>1196543.3333333333</v>
      </c>
    </row>
    <row r="18022" spans="1:6" x14ac:dyDescent="0.3">
      <c r="A18022" t="s">
        <v>18543</v>
      </c>
      <c r="B18022">
        <v>251160</v>
      </c>
      <c r="C18022">
        <v>879060</v>
      </c>
      <c r="D18022">
        <v>357000</v>
      </c>
      <c r="E18022">
        <v>0</v>
      </c>
      <c r="F18022" s="4">
        <f t="shared" si="281"/>
        <v>412020</v>
      </c>
    </row>
    <row r="18023" spans="1:6" x14ac:dyDescent="0.3">
      <c r="A18023" t="s">
        <v>18544</v>
      </c>
      <c r="B18023">
        <v>0</v>
      </c>
      <c r="C18023">
        <v>0</v>
      </c>
      <c r="D18023">
        <v>382200</v>
      </c>
      <c r="E18023">
        <v>0</v>
      </c>
      <c r="F18023" s="4">
        <f t="shared" si="281"/>
        <v>127400</v>
      </c>
    </row>
    <row r="18024" spans="1:6" x14ac:dyDescent="0.3">
      <c r="A18024" t="s">
        <v>18545</v>
      </c>
      <c r="B18024">
        <v>0</v>
      </c>
      <c r="C18024">
        <v>2220000</v>
      </c>
      <c r="D18024">
        <v>0</v>
      </c>
      <c r="E18024">
        <v>2924900</v>
      </c>
      <c r="F18024" s="4">
        <f t="shared" si="281"/>
        <v>1714966.6666666667</v>
      </c>
    </row>
    <row r="18025" spans="1:6" x14ac:dyDescent="0.3">
      <c r="A18025" t="s">
        <v>18546</v>
      </c>
      <c r="B18025">
        <v>0</v>
      </c>
      <c r="C18025">
        <v>580740</v>
      </c>
      <c r="D18025">
        <v>565500</v>
      </c>
      <c r="E18025">
        <v>273000</v>
      </c>
      <c r="F18025" s="4">
        <f t="shared" si="281"/>
        <v>473080</v>
      </c>
    </row>
    <row r="18026" spans="1:6" x14ac:dyDescent="0.3">
      <c r="A18026" t="s">
        <v>18547</v>
      </c>
      <c r="B18026">
        <v>2085940</v>
      </c>
      <c r="C18026">
        <v>370000</v>
      </c>
      <c r="D18026">
        <v>600600</v>
      </c>
      <c r="E18026">
        <v>2540880</v>
      </c>
      <c r="F18026" s="4">
        <f t="shared" si="281"/>
        <v>1170493.3333333333</v>
      </c>
    </row>
    <row r="18027" spans="1:6" x14ac:dyDescent="0.3">
      <c r="A18027" t="s">
        <v>18548</v>
      </c>
      <c r="B18027">
        <v>3562480</v>
      </c>
      <c r="C18027">
        <v>3700000</v>
      </c>
      <c r="D18027">
        <v>389480</v>
      </c>
      <c r="E18027">
        <v>1324850</v>
      </c>
      <c r="F18027" s="4">
        <f t="shared" si="281"/>
        <v>1804776.6666666667</v>
      </c>
    </row>
    <row r="18028" spans="1:6" x14ac:dyDescent="0.3">
      <c r="A18028" t="s">
        <v>18549</v>
      </c>
      <c r="B18028">
        <v>2153400</v>
      </c>
      <c r="C18028">
        <v>1183000</v>
      </c>
      <c r="D18028">
        <v>0</v>
      </c>
      <c r="E18028">
        <v>2241540</v>
      </c>
      <c r="F18028" s="4">
        <f t="shared" si="281"/>
        <v>1141513.3333333333</v>
      </c>
    </row>
    <row r="18029" spans="1:6" x14ac:dyDescent="0.3">
      <c r="A18029" t="s">
        <v>18550</v>
      </c>
      <c r="B18029">
        <v>4366760</v>
      </c>
      <c r="C18029">
        <v>396760</v>
      </c>
      <c r="D18029">
        <v>2132180</v>
      </c>
      <c r="E18029">
        <v>161920</v>
      </c>
      <c r="F18029" s="4">
        <f t="shared" si="281"/>
        <v>896953.33333333337</v>
      </c>
    </row>
    <row r="18030" spans="1:6" x14ac:dyDescent="0.3">
      <c r="A18030" t="s">
        <v>18551</v>
      </c>
      <c r="B18030">
        <v>1137440</v>
      </c>
      <c r="C18030">
        <v>2177840</v>
      </c>
      <c r="D18030">
        <v>11171500</v>
      </c>
      <c r="E18030">
        <v>15282560</v>
      </c>
      <c r="F18030" s="4">
        <f t="shared" si="281"/>
        <v>9543966.666666666</v>
      </c>
    </row>
    <row r="18031" spans="1:6" x14ac:dyDescent="0.3">
      <c r="A18031" t="s">
        <v>18552</v>
      </c>
      <c r="B18031">
        <v>411950</v>
      </c>
      <c r="C18031">
        <v>670300</v>
      </c>
      <c r="D18031">
        <v>0</v>
      </c>
      <c r="E18031">
        <v>386000</v>
      </c>
      <c r="F18031" s="4">
        <f t="shared" si="281"/>
        <v>352100</v>
      </c>
    </row>
    <row r="18032" spans="1:6" x14ac:dyDescent="0.3">
      <c r="A18032" t="s">
        <v>18553</v>
      </c>
      <c r="B18032">
        <v>2129540</v>
      </c>
      <c r="C18032">
        <v>1976150</v>
      </c>
      <c r="D18032">
        <v>2091100</v>
      </c>
      <c r="E18032">
        <v>1452180</v>
      </c>
      <c r="F18032" s="4">
        <f t="shared" si="281"/>
        <v>1839810</v>
      </c>
    </row>
    <row r="18033" spans="1:6" x14ac:dyDescent="0.3">
      <c r="A18033" t="s">
        <v>18554</v>
      </c>
      <c r="B18033">
        <v>0</v>
      </c>
      <c r="C18033">
        <v>0</v>
      </c>
      <c r="D18033">
        <v>300300</v>
      </c>
      <c r="E18033">
        <v>1276730</v>
      </c>
      <c r="F18033" s="4">
        <f t="shared" si="281"/>
        <v>525676.66666666663</v>
      </c>
    </row>
    <row r="18034" spans="1:6" x14ac:dyDescent="0.3">
      <c r="A18034" t="s">
        <v>18555</v>
      </c>
      <c r="B18034">
        <v>0</v>
      </c>
      <c r="C18034">
        <v>0</v>
      </c>
      <c r="D18034">
        <v>999180</v>
      </c>
      <c r="E18034">
        <v>644600</v>
      </c>
      <c r="F18034" s="4">
        <f t="shared" si="281"/>
        <v>547926.66666666663</v>
      </c>
    </row>
    <row r="18035" spans="1:6" x14ac:dyDescent="0.3">
      <c r="A18035" t="s">
        <v>18556</v>
      </c>
      <c r="B18035">
        <v>2090440</v>
      </c>
      <c r="C18035">
        <v>3637490</v>
      </c>
      <c r="D18035">
        <v>2512859</v>
      </c>
      <c r="E18035">
        <v>2525850</v>
      </c>
      <c r="F18035" s="4">
        <f t="shared" si="281"/>
        <v>2892066.3333333335</v>
      </c>
    </row>
    <row r="18036" spans="1:6" x14ac:dyDescent="0.3">
      <c r="A18036" t="s">
        <v>18557</v>
      </c>
      <c r="B18036">
        <v>0</v>
      </c>
      <c r="C18036">
        <v>0</v>
      </c>
      <c r="D18036">
        <v>641550</v>
      </c>
      <c r="E18036">
        <v>0</v>
      </c>
      <c r="F18036" s="4">
        <f t="shared" si="281"/>
        <v>213850</v>
      </c>
    </row>
    <row r="18037" spans="1:6" x14ac:dyDescent="0.3">
      <c r="A18037" t="s">
        <v>18558</v>
      </c>
      <c r="B18037">
        <v>248000</v>
      </c>
      <c r="C18037">
        <v>242000</v>
      </c>
      <c r="D18037">
        <v>0</v>
      </c>
      <c r="E18037">
        <v>0</v>
      </c>
      <c r="F18037" s="4">
        <f t="shared" si="281"/>
        <v>80666.666666666672</v>
      </c>
    </row>
    <row r="18038" spans="1:6" x14ac:dyDescent="0.3">
      <c r="A18038" t="s">
        <v>18559</v>
      </c>
      <c r="B18038">
        <v>1645200</v>
      </c>
      <c r="C18038">
        <v>4105690</v>
      </c>
      <c r="D18038">
        <v>4288830</v>
      </c>
      <c r="E18038">
        <v>3697120</v>
      </c>
      <c r="F18038" s="4">
        <f t="shared" si="281"/>
        <v>4030546.6666666665</v>
      </c>
    </row>
    <row r="18039" spans="1:6" x14ac:dyDescent="0.3">
      <c r="A18039" t="s">
        <v>18560</v>
      </c>
      <c r="B18039">
        <v>0</v>
      </c>
      <c r="C18039">
        <v>1263500</v>
      </c>
      <c r="D18039">
        <v>0</v>
      </c>
      <c r="E18039">
        <v>0</v>
      </c>
      <c r="F18039" s="4">
        <f t="shared" si="281"/>
        <v>421166.66666666669</v>
      </c>
    </row>
    <row r="18040" spans="1:6" x14ac:dyDescent="0.3">
      <c r="A18040" t="s">
        <v>18561</v>
      </c>
      <c r="B18040">
        <v>1676240</v>
      </c>
      <c r="C18040">
        <v>1322370</v>
      </c>
      <c r="D18040">
        <v>1560000</v>
      </c>
      <c r="E18040">
        <v>0</v>
      </c>
      <c r="F18040" s="4">
        <f t="shared" si="281"/>
        <v>960790</v>
      </c>
    </row>
    <row r="18041" spans="1:6" x14ac:dyDescent="0.3">
      <c r="A18041" t="s">
        <v>18562</v>
      </c>
      <c r="B18041">
        <v>2116880</v>
      </c>
      <c r="C18041">
        <v>304000</v>
      </c>
      <c r="D18041">
        <v>3920520</v>
      </c>
      <c r="E18041">
        <v>2202500</v>
      </c>
      <c r="F18041" s="4">
        <f t="shared" si="281"/>
        <v>2142340</v>
      </c>
    </row>
    <row r="18042" spans="1:6" x14ac:dyDescent="0.3">
      <c r="A18042" t="s">
        <v>18563</v>
      </c>
      <c r="B18042">
        <v>0</v>
      </c>
      <c r="C18042">
        <v>443850</v>
      </c>
      <c r="D18042">
        <v>1146160</v>
      </c>
      <c r="E18042">
        <v>463500</v>
      </c>
      <c r="F18042" s="4">
        <f t="shared" si="281"/>
        <v>684503.33333333337</v>
      </c>
    </row>
    <row r="18043" spans="1:6" x14ac:dyDescent="0.3">
      <c r="A18043" t="s">
        <v>18564</v>
      </c>
      <c r="B18043">
        <v>200200</v>
      </c>
      <c r="C18043">
        <v>0</v>
      </c>
      <c r="D18043">
        <v>300300</v>
      </c>
      <c r="E18043">
        <v>1677880</v>
      </c>
      <c r="F18043" s="4">
        <f t="shared" si="281"/>
        <v>659393.33333333337</v>
      </c>
    </row>
    <row r="18044" spans="1:6" x14ac:dyDescent="0.3">
      <c r="A18044" t="s">
        <v>18565</v>
      </c>
      <c r="B18044">
        <v>0</v>
      </c>
      <c r="C18044">
        <v>0</v>
      </c>
      <c r="D18044">
        <v>776160</v>
      </c>
      <c r="E18044">
        <v>1574260</v>
      </c>
      <c r="F18044" s="4">
        <f t="shared" si="281"/>
        <v>783473.33333333337</v>
      </c>
    </row>
    <row r="18045" spans="1:6" x14ac:dyDescent="0.3">
      <c r="A18045" t="s">
        <v>18566</v>
      </c>
      <c r="B18045">
        <v>882000</v>
      </c>
      <c r="C18045">
        <v>0</v>
      </c>
      <c r="D18045">
        <v>1496150</v>
      </c>
      <c r="E18045">
        <v>0</v>
      </c>
      <c r="F18045" s="4">
        <f t="shared" si="281"/>
        <v>498716.66666666669</v>
      </c>
    </row>
    <row r="18046" spans="1:6" x14ac:dyDescent="0.3">
      <c r="A18046" t="s">
        <v>18567</v>
      </c>
      <c r="B18046">
        <v>320000</v>
      </c>
      <c r="C18046">
        <v>0</v>
      </c>
      <c r="D18046">
        <v>570000</v>
      </c>
      <c r="E18046">
        <v>0</v>
      </c>
      <c r="F18046" s="4">
        <f t="shared" si="281"/>
        <v>190000</v>
      </c>
    </row>
    <row r="18047" spans="1:6" x14ac:dyDescent="0.3">
      <c r="A18047" t="s">
        <v>18568</v>
      </c>
      <c r="B18047">
        <v>0</v>
      </c>
      <c r="C18047">
        <v>0</v>
      </c>
      <c r="D18047">
        <v>1902810</v>
      </c>
      <c r="E18047">
        <v>925660</v>
      </c>
      <c r="F18047" s="4">
        <f t="shared" si="281"/>
        <v>942823.33333333337</v>
      </c>
    </row>
    <row r="18048" spans="1:6" x14ac:dyDescent="0.3">
      <c r="A18048" t="s">
        <v>18569</v>
      </c>
      <c r="B18048">
        <v>2009910</v>
      </c>
      <c r="C18048">
        <v>4055500</v>
      </c>
      <c r="D18048">
        <v>2029210</v>
      </c>
      <c r="E18048">
        <v>2648640</v>
      </c>
      <c r="F18048" s="4">
        <f t="shared" si="281"/>
        <v>2911116.6666666665</v>
      </c>
    </row>
    <row r="18049" spans="1:6" x14ac:dyDescent="0.3">
      <c r="A18049" t="s">
        <v>18570</v>
      </c>
      <c r="B18049">
        <v>636790</v>
      </c>
      <c r="C18049">
        <v>1742800</v>
      </c>
      <c r="D18049">
        <v>2093280</v>
      </c>
      <c r="E18049">
        <v>3336760</v>
      </c>
      <c r="F18049" s="4">
        <f t="shared" si="281"/>
        <v>2390946.6666666665</v>
      </c>
    </row>
    <row r="18050" spans="1:6" x14ac:dyDescent="0.3">
      <c r="A18050" t="s">
        <v>18571</v>
      </c>
      <c r="B18050">
        <v>4708200</v>
      </c>
      <c r="C18050">
        <v>5410060</v>
      </c>
      <c r="D18050">
        <v>4260560</v>
      </c>
      <c r="E18050">
        <v>2128780</v>
      </c>
      <c r="F18050" s="4">
        <f t="shared" si="281"/>
        <v>3933133.3333333335</v>
      </c>
    </row>
    <row r="18051" spans="1:6" x14ac:dyDescent="0.3">
      <c r="A18051" t="s">
        <v>18572</v>
      </c>
      <c r="B18051">
        <v>731060</v>
      </c>
      <c r="C18051">
        <v>0</v>
      </c>
      <c r="D18051">
        <v>0</v>
      </c>
      <c r="E18051">
        <v>0</v>
      </c>
      <c r="F18051" s="4">
        <f t="shared" ref="F18051:F18114" si="282">SUM(C18051:E18051)/3</f>
        <v>0</v>
      </c>
    </row>
    <row r="18052" spans="1:6" x14ac:dyDescent="0.3">
      <c r="A18052" t="s">
        <v>18573</v>
      </c>
      <c r="B18052">
        <v>160000</v>
      </c>
      <c r="C18052">
        <v>1984070</v>
      </c>
      <c r="D18052">
        <v>0</v>
      </c>
      <c r="E18052">
        <v>820000</v>
      </c>
      <c r="F18052" s="4">
        <f t="shared" si="282"/>
        <v>934690</v>
      </c>
    </row>
    <row r="18053" spans="1:6" x14ac:dyDescent="0.3">
      <c r="A18053" t="s">
        <v>18574</v>
      </c>
      <c r="B18053">
        <v>572540</v>
      </c>
      <c r="C18053">
        <v>281190</v>
      </c>
      <c r="D18053">
        <v>267540</v>
      </c>
      <c r="E18053">
        <v>866480</v>
      </c>
      <c r="F18053" s="4">
        <f t="shared" si="282"/>
        <v>471736.66666666669</v>
      </c>
    </row>
    <row r="18054" spans="1:6" x14ac:dyDescent="0.3">
      <c r="A18054" t="s">
        <v>18575</v>
      </c>
      <c r="B18054">
        <v>723080</v>
      </c>
      <c r="C18054">
        <v>160000</v>
      </c>
      <c r="D18054">
        <v>1232320</v>
      </c>
      <c r="E18054">
        <v>0</v>
      </c>
      <c r="F18054" s="4">
        <f t="shared" si="282"/>
        <v>464106.66666666669</v>
      </c>
    </row>
    <row r="18055" spans="1:6" x14ac:dyDescent="0.3">
      <c r="A18055" t="s">
        <v>18576</v>
      </c>
      <c r="B18055">
        <v>0</v>
      </c>
      <c r="C18055">
        <v>0</v>
      </c>
      <c r="D18055">
        <v>570000</v>
      </c>
      <c r="E18055">
        <v>563200</v>
      </c>
      <c r="F18055" s="4">
        <f t="shared" si="282"/>
        <v>377733.33333333331</v>
      </c>
    </row>
    <row r="18056" spans="1:6" x14ac:dyDescent="0.3">
      <c r="A18056" t="s">
        <v>18577</v>
      </c>
      <c r="B18056">
        <v>753480</v>
      </c>
      <c r="C18056">
        <v>4105860</v>
      </c>
      <c r="D18056">
        <v>1053780</v>
      </c>
      <c r="E18056">
        <v>2063640</v>
      </c>
      <c r="F18056" s="4">
        <f t="shared" si="282"/>
        <v>2407760</v>
      </c>
    </row>
    <row r="18057" spans="1:6" x14ac:dyDescent="0.3">
      <c r="A18057" t="s">
        <v>18578</v>
      </c>
      <c r="B18057">
        <v>1105820</v>
      </c>
      <c r="C18057">
        <v>2106750</v>
      </c>
      <c r="D18057">
        <v>1034670</v>
      </c>
      <c r="E18057">
        <v>6335700</v>
      </c>
      <c r="F18057" s="4">
        <f t="shared" si="282"/>
        <v>3159040</v>
      </c>
    </row>
    <row r="18058" spans="1:6" x14ac:dyDescent="0.3">
      <c r="A18058" t="s">
        <v>18579</v>
      </c>
      <c r="B18058">
        <v>1231050</v>
      </c>
      <c r="C18058">
        <v>728910</v>
      </c>
      <c r="D18058">
        <v>0</v>
      </c>
      <c r="E18058">
        <v>0</v>
      </c>
      <c r="F18058" s="4">
        <f t="shared" si="282"/>
        <v>242970</v>
      </c>
    </row>
    <row r="18059" spans="1:6" x14ac:dyDescent="0.3">
      <c r="A18059" t="s">
        <v>18580</v>
      </c>
      <c r="B18059">
        <v>0</v>
      </c>
      <c r="C18059">
        <v>460000</v>
      </c>
      <c r="D18059">
        <v>0</v>
      </c>
      <c r="E18059">
        <v>0</v>
      </c>
      <c r="F18059" s="4">
        <f t="shared" si="282"/>
        <v>153333.33333333334</v>
      </c>
    </row>
    <row r="18060" spans="1:6" x14ac:dyDescent="0.3">
      <c r="A18060" t="s">
        <v>18581</v>
      </c>
      <c r="B18060">
        <v>0</v>
      </c>
      <c r="C18060">
        <v>1918180</v>
      </c>
      <c r="D18060">
        <v>0</v>
      </c>
      <c r="E18060">
        <v>1082700</v>
      </c>
      <c r="F18060" s="4">
        <f t="shared" si="282"/>
        <v>1000293.3333333334</v>
      </c>
    </row>
    <row r="18061" spans="1:6" x14ac:dyDescent="0.3">
      <c r="A18061" t="s">
        <v>18582</v>
      </c>
      <c r="B18061">
        <v>7317250</v>
      </c>
      <c r="C18061">
        <v>7502040</v>
      </c>
      <c r="D18061">
        <v>8226340</v>
      </c>
      <c r="E18061">
        <v>4144140</v>
      </c>
      <c r="F18061" s="4">
        <f t="shared" si="282"/>
        <v>6624173.333333333</v>
      </c>
    </row>
    <row r="18062" spans="1:6" x14ac:dyDescent="0.3">
      <c r="A18062" t="s">
        <v>18583</v>
      </c>
      <c r="B18062">
        <v>4467280</v>
      </c>
      <c r="C18062">
        <v>4312000</v>
      </c>
      <c r="D18062">
        <v>2819350</v>
      </c>
      <c r="E18062">
        <v>5049260</v>
      </c>
      <c r="F18062" s="4">
        <f t="shared" si="282"/>
        <v>4060203.3333333335</v>
      </c>
    </row>
    <row r="18063" spans="1:6" x14ac:dyDescent="0.3">
      <c r="A18063" t="s">
        <v>18584</v>
      </c>
      <c r="B18063">
        <v>191100</v>
      </c>
      <c r="C18063">
        <v>230000</v>
      </c>
      <c r="D18063">
        <v>0</v>
      </c>
      <c r="E18063">
        <v>382200</v>
      </c>
      <c r="F18063" s="4">
        <f t="shared" si="282"/>
        <v>204066.66666666666</v>
      </c>
    </row>
    <row r="18064" spans="1:6" x14ac:dyDescent="0.3">
      <c r="A18064" t="s">
        <v>18585</v>
      </c>
      <c r="B18064">
        <v>5186300</v>
      </c>
      <c r="C18064">
        <v>12052790</v>
      </c>
      <c r="D18064">
        <v>12066600</v>
      </c>
      <c r="E18064">
        <v>10386200</v>
      </c>
      <c r="F18064" s="4">
        <f t="shared" si="282"/>
        <v>11501863.333333334</v>
      </c>
    </row>
    <row r="18065" spans="1:6" x14ac:dyDescent="0.3">
      <c r="A18065" t="s">
        <v>18586</v>
      </c>
      <c r="B18065">
        <v>1457000</v>
      </c>
      <c r="C18065">
        <v>4094740</v>
      </c>
      <c r="D18065">
        <v>548550</v>
      </c>
      <c r="E18065">
        <v>0</v>
      </c>
      <c r="F18065" s="4">
        <f t="shared" si="282"/>
        <v>1547763.3333333333</v>
      </c>
    </row>
    <row r="18066" spans="1:6" x14ac:dyDescent="0.3">
      <c r="A18066" t="s">
        <v>18587</v>
      </c>
      <c r="B18066">
        <v>0</v>
      </c>
      <c r="C18066">
        <v>2230470</v>
      </c>
      <c r="D18066">
        <v>349440</v>
      </c>
      <c r="E18066">
        <v>1160460</v>
      </c>
      <c r="F18066" s="4">
        <f t="shared" si="282"/>
        <v>1246790</v>
      </c>
    </row>
    <row r="18067" spans="1:6" x14ac:dyDescent="0.3">
      <c r="A18067" t="s">
        <v>18588</v>
      </c>
      <c r="B18067">
        <v>578770</v>
      </c>
      <c r="C18067">
        <v>300300</v>
      </c>
      <c r="D18067">
        <v>337400</v>
      </c>
      <c r="E18067">
        <v>0</v>
      </c>
      <c r="F18067" s="4">
        <f t="shared" si="282"/>
        <v>212566.66666666666</v>
      </c>
    </row>
    <row r="18068" spans="1:6" x14ac:dyDescent="0.3">
      <c r="A18068" t="s">
        <v>18589</v>
      </c>
      <c r="B18068">
        <v>613000</v>
      </c>
      <c r="C18068">
        <v>1766850</v>
      </c>
      <c r="D18068">
        <v>701610</v>
      </c>
      <c r="E18068">
        <v>1202210</v>
      </c>
      <c r="F18068" s="4">
        <f t="shared" si="282"/>
        <v>1223556.6666666667</v>
      </c>
    </row>
    <row r="18069" spans="1:6" x14ac:dyDescent="0.3">
      <c r="A18069" t="s">
        <v>18590</v>
      </c>
      <c r="B18069">
        <v>2016300</v>
      </c>
      <c r="C18069">
        <v>2051690</v>
      </c>
      <c r="D18069">
        <v>313950</v>
      </c>
      <c r="E18069">
        <v>0</v>
      </c>
      <c r="F18069" s="4">
        <f t="shared" si="282"/>
        <v>788546.66666666663</v>
      </c>
    </row>
    <row r="18070" spans="1:6" x14ac:dyDescent="0.3">
      <c r="A18070" t="s">
        <v>18591</v>
      </c>
      <c r="B18070">
        <v>0</v>
      </c>
      <c r="C18070">
        <v>449700</v>
      </c>
      <c r="D18070">
        <v>418300</v>
      </c>
      <c r="E18070">
        <v>0</v>
      </c>
      <c r="F18070" s="4">
        <f t="shared" si="282"/>
        <v>289333.33333333331</v>
      </c>
    </row>
    <row r="18071" spans="1:6" x14ac:dyDescent="0.3">
      <c r="A18071" t="s">
        <v>332</v>
      </c>
      <c r="B18071">
        <v>0</v>
      </c>
      <c r="C18071">
        <v>256000</v>
      </c>
      <c r="D18071">
        <v>0</v>
      </c>
      <c r="E18071">
        <v>0</v>
      </c>
      <c r="F18071" s="4">
        <f t="shared" si="282"/>
        <v>85333.333333333328</v>
      </c>
    </row>
    <row r="18072" spans="1:6" x14ac:dyDescent="0.3">
      <c r="A18072" t="s">
        <v>18592</v>
      </c>
      <c r="B18072">
        <v>950040</v>
      </c>
      <c r="C18072">
        <v>2575200</v>
      </c>
      <c r="D18072">
        <v>4629220</v>
      </c>
      <c r="E18072">
        <v>2860130</v>
      </c>
      <c r="F18072" s="4">
        <f t="shared" si="282"/>
        <v>3354850</v>
      </c>
    </row>
    <row r="18073" spans="1:6" x14ac:dyDescent="0.3">
      <c r="A18073" t="s">
        <v>18593</v>
      </c>
      <c r="B18073">
        <v>663900</v>
      </c>
      <c r="C18073">
        <v>2309730</v>
      </c>
      <c r="D18073">
        <v>1198470</v>
      </c>
      <c r="E18073">
        <v>610560</v>
      </c>
      <c r="F18073" s="4">
        <f t="shared" si="282"/>
        <v>1372920</v>
      </c>
    </row>
    <row r="18074" spans="1:6" x14ac:dyDescent="0.3">
      <c r="A18074" t="s">
        <v>18594</v>
      </c>
      <c r="B18074">
        <v>252000</v>
      </c>
      <c r="C18074">
        <v>2534240</v>
      </c>
      <c r="D18074">
        <v>0</v>
      </c>
      <c r="E18074">
        <v>2114500</v>
      </c>
      <c r="F18074" s="4">
        <f t="shared" si="282"/>
        <v>1549580</v>
      </c>
    </row>
    <row r="18075" spans="1:6" x14ac:dyDescent="0.3">
      <c r="A18075" t="s">
        <v>18595</v>
      </c>
      <c r="B18075">
        <v>6103080</v>
      </c>
      <c r="C18075">
        <v>1804000</v>
      </c>
      <c r="D18075">
        <v>12265400</v>
      </c>
      <c r="E18075">
        <v>9212880</v>
      </c>
      <c r="F18075" s="4">
        <f t="shared" si="282"/>
        <v>7760760</v>
      </c>
    </row>
    <row r="18076" spans="1:6" x14ac:dyDescent="0.3">
      <c r="A18076" t="s">
        <v>18596</v>
      </c>
      <c r="B18076">
        <v>375670</v>
      </c>
      <c r="C18076">
        <v>0</v>
      </c>
      <c r="D18076">
        <v>359450</v>
      </c>
      <c r="E18076">
        <v>0</v>
      </c>
      <c r="F18076" s="4">
        <f t="shared" si="282"/>
        <v>119816.66666666667</v>
      </c>
    </row>
    <row r="18077" spans="1:6" x14ac:dyDescent="0.3">
      <c r="A18077" t="s">
        <v>18597</v>
      </c>
      <c r="B18077">
        <v>0</v>
      </c>
      <c r="C18077">
        <v>535000</v>
      </c>
      <c r="D18077">
        <v>0</v>
      </c>
      <c r="E18077">
        <v>565920</v>
      </c>
      <c r="F18077" s="4">
        <f t="shared" si="282"/>
        <v>366973.33333333331</v>
      </c>
    </row>
    <row r="18078" spans="1:6" x14ac:dyDescent="0.3">
      <c r="A18078" t="s">
        <v>18598</v>
      </c>
      <c r="B18078">
        <v>885720</v>
      </c>
      <c r="C18078">
        <v>0</v>
      </c>
      <c r="D18078">
        <v>0</v>
      </c>
      <c r="E18078">
        <v>386000</v>
      </c>
      <c r="F18078" s="4">
        <f t="shared" si="282"/>
        <v>128666.66666666667</v>
      </c>
    </row>
    <row r="18079" spans="1:6" x14ac:dyDescent="0.3">
      <c r="A18079" t="s">
        <v>18599</v>
      </c>
      <c r="B18079">
        <v>308000</v>
      </c>
      <c r="C18079">
        <v>0</v>
      </c>
      <c r="D18079">
        <v>0</v>
      </c>
      <c r="E18079">
        <v>1600000</v>
      </c>
      <c r="F18079" s="4">
        <f t="shared" si="282"/>
        <v>533333.33333333337</v>
      </c>
    </row>
    <row r="18080" spans="1:6" x14ac:dyDescent="0.3">
      <c r="A18080" t="s">
        <v>18600</v>
      </c>
      <c r="B18080">
        <v>13119070</v>
      </c>
      <c r="C18080">
        <v>7609230</v>
      </c>
      <c r="D18080">
        <v>3599960</v>
      </c>
      <c r="E18080">
        <v>9548880</v>
      </c>
      <c r="F18080" s="4">
        <f t="shared" si="282"/>
        <v>6919356.666666667</v>
      </c>
    </row>
    <row r="18081" spans="1:6" x14ac:dyDescent="0.3">
      <c r="A18081" t="s">
        <v>18601</v>
      </c>
      <c r="B18081">
        <v>0</v>
      </c>
      <c r="C18081">
        <v>198900</v>
      </c>
      <c r="D18081">
        <v>0</v>
      </c>
      <c r="E18081">
        <v>0</v>
      </c>
      <c r="F18081" s="4">
        <f t="shared" si="282"/>
        <v>66300</v>
      </c>
    </row>
    <row r="18082" spans="1:6" x14ac:dyDescent="0.3">
      <c r="A18082" t="s">
        <v>18602</v>
      </c>
      <c r="B18082">
        <v>874460</v>
      </c>
      <c r="C18082">
        <v>2719680</v>
      </c>
      <c r="D18082">
        <v>2103310</v>
      </c>
      <c r="E18082">
        <v>879260</v>
      </c>
      <c r="F18082" s="4">
        <f t="shared" si="282"/>
        <v>1900750</v>
      </c>
    </row>
    <row r="18083" spans="1:6" x14ac:dyDescent="0.3">
      <c r="A18083" t="s">
        <v>18603</v>
      </c>
      <c r="B18083">
        <v>0</v>
      </c>
      <c r="C18083">
        <v>0</v>
      </c>
      <c r="D18083">
        <v>1523340</v>
      </c>
      <c r="E18083">
        <v>0</v>
      </c>
      <c r="F18083" s="4">
        <f t="shared" si="282"/>
        <v>507780</v>
      </c>
    </row>
    <row r="18084" spans="1:6" x14ac:dyDescent="0.3">
      <c r="A18084" t="s">
        <v>18604</v>
      </c>
      <c r="B18084">
        <v>5820900</v>
      </c>
      <c r="C18084">
        <v>8758690</v>
      </c>
      <c r="D18084">
        <v>9779120</v>
      </c>
      <c r="E18084">
        <v>6846610</v>
      </c>
      <c r="F18084" s="4">
        <f t="shared" si="282"/>
        <v>8461473.333333334</v>
      </c>
    </row>
    <row r="18085" spans="1:6" x14ac:dyDescent="0.3">
      <c r="A18085" t="s">
        <v>18605</v>
      </c>
      <c r="B18085">
        <v>1146600</v>
      </c>
      <c r="C18085">
        <v>0</v>
      </c>
      <c r="D18085">
        <v>364000</v>
      </c>
      <c r="E18085">
        <v>0</v>
      </c>
      <c r="F18085" s="4">
        <f t="shared" si="282"/>
        <v>121333.33333333333</v>
      </c>
    </row>
    <row r="18086" spans="1:6" x14ac:dyDescent="0.3">
      <c r="A18086" t="s">
        <v>18606</v>
      </c>
      <c r="B18086">
        <v>2161050</v>
      </c>
      <c r="C18086">
        <v>370000</v>
      </c>
      <c r="D18086">
        <v>636219</v>
      </c>
      <c r="E18086">
        <v>386000</v>
      </c>
      <c r="F18086" s="4">
        <f t="shared" si="282"/>
        <v>464073</v>
      </c>
    </row>
    <row r="18087" spans="1:6" x14ac:dyDescent="0.3">
      <c r="A18087" t="s">
        <v>18607</v>
      </c>
      <c r="B18087">
        <v>2258200</v>
      </c>
      <c r="C18087">
        <v>737320</v>
      </c>
      <c r="D18087">
        <v>2434719</v>
      </c>
      <c r="E18087">
        <v>818640</v>
      </c>
      <c r="F18087" s="4">
        <f t="shared" si="282"/>
        <v>1330226.3333333333</v>
      </c>
    </row>
    <row r="18088" spans="1:6" x14ac:dyDescent="0.3">
      <c r="A18088" t="s">
        <v>18608</v>
      </c>
      <c r="B18088">
        <v>0</v>
      </c>
      <c r="C18088">
        <v>898170</v>
      </c>
      <c r="D18088">
        <v>234600</v>
      </c>
      <c r="E18088">
        <v>620600</v>
      </c>
      <c r="F18088" s="4">
        <f t="shared" si="282"/>
        <v>584456.66666666663</v>
      </c>
    </row>
    <row r="18089" spans="1:6" x14ac:dyDescent="0.3">
      <c r="A18089" t="s">
        <v>18609</v>
      </c>
      <c r="B18089">
        <v>0</v>
      </c>
      <c r="C18089">
        <v>0</v>
      </c>
      <c r="D18089">
        <v>3278240</v>
      </c>
      <c r="E18089">
        <v>402000</v>
      </c>
      <c r="F18089" s="4">
        <f t="shared" si="282"/>
        <v>1226746.6666666667</v>
      </c>
    </row>
    <row r="18090" spans="1:6" x14ac:dyDescent="0.3">
      <c r="A18090" t="s">
        <v>18610</v>
      </c>
      <c r="B18090">
        <v>0</v>
      </c>
      <c r="C18090">
        <v>370000</v>
      </c>
      <c r="D18090">
        <v>0</v>
      </c>
      <c r="E18090">
        <v>0</v>
      </c>
      <c r="F18090" s="4">
        <f t="shared" si="282"/>
        <v>123333.33333333333</v>
      </c>
    </row>
    <row r="18091" spans="1:6" x14ac:dyDescent="0.3">
      <c r="A18091" t="s">
        <v>18611</v>
      </c>
      <c r="B18091">
        <v>256000</v>
      </c>
      <c r="C18091">
        <v>2032480</v>
      </c>
      <c r="D18091">
        <v>0</v>
      </c>
      <c r="E18091">
        <v>2031720</v>
      </c>
      <c r="F18091" s="4">
        <f t="shared" si="282"/>
        <v>1354733.3333333333</v>
      </c>
    </row>
    <row r="18092" spans="1:6" x14ac:dyDescent="0.3">
      <c r="A18092" t="s">
        <v>18612</v>
      </c>
      <c r="B18092">
        <v>370000</v>
      </c>
      <c r="C18092">
        <v>1120890</v>
      </c>
      <c r="D18092">
        <v>0</v>
      </c>
      <c r="E18092">
        <v>0</v>
      </c>
      <c r="F18092" s="4">
        <f t="shared" si="282"/>
        <v>373630</v>
      </c>
    </row>
    <row r="18093" spans="1:6" x14ac:dyDescent="0.3">
      <c r="A18093" t="s">
        <v>18613</v>
      </c>
      <c r="B18093">
        <v>370000</v>
      </c>
      <c r="C18093">
        <v>0</v>
      </c>
      <c r="D18093">
        <v>0</v>
      </c>
      <c r="E18093">
        <v>0</v>
      </c>
      <c r="F18093" s="4">
        <f t="shared" si="282"/>
        <v>0</v>
      </c>
    </row>
    <row r="18094" spans="1:6" x14ac:dyDescent="0.3">
      <c r="A18094" t="s">
        <v>18614</v>
      </c>
      <c r="B18094">
        <v>836870</v>
      </c>
      <c r="C18094">
        <v>0</v>
      </c>
      <c r="D18094">
        <v>595140</v>
      </c>
      <c r="E18094">
        <v>1038600</v>
      </c>
      <c r="F18094" s="4">
        <f t="shared" si="282"/>
        <v>544580</v>
      </c>
    </row>
    <row r="18095" spans="1:6" x14ac:dyDescent="0.3">
      <c r="A18095" t="s">
        <v>18615</v>
      </c>
      <c r="B18095">
        <v>0</v>
      </c>
      <c r="C18095">
        <v>0</v>
      </c>
      <c r="D18095">
        <v>645190</v>
      </c>
      <c r="E18095">
        <v>0</v>
      </c>
      <c r="F18095" s="4">
        <f t="shared" si="282"/>
        <v>215063.33333333334</v>
      </c>
    </row>
    <row r="18096" spans="1:6" x14ac:dyDescent="0.3">
      <c r="A18096" t="s">
        <v>18616</v>
      </c>
      <c r="B18096">
        <v>2106640</v>
      </c>
      <c r="C18096">
        <v>0</v>
      </c>
      <c r="D18096">
        <v>2143440</v>
      </c>
      <c r="E18096">
        <v>0</v>
      </c>
      <c r="F18096" s="4">
        <f t="shared" si="282"/>
        <v>714480</v>
      </c>
    </row>
    <row r="18097" spans="1:6" x14ac:dyDescent="0.3">
      <c r="A18097" t="s">
        <v>18617</v>
      </c>
      <c r="B18097">
        <v>4058520</v>
      </c>
      <c r="C18097">
        <v>2814630</v>
      </c>
      <c r="D18097">
        <v>3031560</v>
      </c>
      <c r="E18097">
        <v>6177780</v>
      </c>
      <c r="F18097" s="4">
        <f t="shared" si="282"/>
        <v>4007990</v>
      </c>
    </row>
    <row r="18098" spans="1:6" x14ac:dyDescent="0.3">
      <c r="A18098" t="s">
        <v>18618</v>
      </c>
      <c r="B18098">
        <v>975000</v>
      </c>
      <c r="C18098">
        <v>0</v>
      </c>
      <c r="D18098">
        <v>1480000</v>
      </c>
      <c r="E18098">
        <v>1960500</v>
      </c>
      <c r="F18098" s="4">
        <f t="shared" si="282"/>
        <v>1146833.3333333333</v>
      </c>
    </row>
    <row r="18099" spans="1:6" x14ac:dyDescent="0.3">
      <c r="A18099" t="s">
        <v>18619</v>
      </c>
      <c r="B18099">
        <v>0</v>
      </c>
      <c r="C18099">
        <v>2172190</v>
      </c>
      <c r="D18099">
        <v>228000</v>
      </c>
      <c r="E18099">
        <v>804000</v>
      </c>
      <c r="F18099" s="4">
        <f t="shared" si="282"/>
        <v>1068063.3333333333</v>
      </c>
    </row>
    <row r="18100" spans="1:6" x14ac:dyDescent="0.3">
      <c r="A18100" t="s">
        <v>18620</v>
      </c>
      <c r="B18100">
        <v>2094300</v>
      </c>
      <c r="C18100">
        <v>0</v>
      </c>
      <c r="D18100">
        <v>2053700</v>
      </c>
      <c r="E18100">
        <v>2681640</v>
      </c>
      <c r="F18100" s="4">
        <f t="shared" si="282"/>
        <v>1578446.6666666667</v>
      </c>
    </row>
    <row r="18101" spans="1:6" x14ac:dyDescent="0.3">
      <c r="A18101" t="s">
        <v>18621</v>
      </c>
      <c r="B18101">
        <v>2091720</v>
      </c>
      <c r="C18101">
        <v>0</v>
      </c>
      <c r="D18101">
        <v>3955590</v>
      </c>
      <c r="E18101">
        <v>1268540</v>
      </c>
      <c r="F18101" s="4">
        <f t="shared" si="282"/>
        <v>1741376.6666666667</v>
      </c>
    </row>
    <row r="18102" spans="1:6" x14ac:dyDescent="0.3">
      <c r="A18102" t="s">
        <v>18622</v>
      </c>
      <c r="B18102">
        <v>1446000</v>
      </c>
      <c r="C18102">
        <v>0</v>
      </c>
      <c r="D18102">
        <v>0</v>
      </c>
      <c r="E18102">
        <v>0</v>
      </c>
      <c r="F18102" s="4">
        <f t="shared" si="282"/>
        <v>0</v>
      </c>
    </row>
    <row r="18103" spans="1:6" x14ac:dyDescent="0.3">
      <c r="A18103" t="s">
        <v>18623</v>
      </c>
      <c r="B18103">
        <v>0</v>
      </c>
      <c r="C18103">
        <v>2511720</v>
      </c>
      <c r="D18103">
        <v>2668480</v>
      </c>
      <c r="E18103">
        <v>2303940</v>
      </c>
      <c r="F18103" s="4">
        <f t="shared" si="282"/>
        <v>2494713.3333333335</v>
      </c>
    </row>
    <row r="18104" spans="1:6" x14ac:dyDescent="0.3">
      <c r="A18104" t="s">
        <v>18624</v>
      </c>
      <c r="B18104">
        <v>0</v>
      </c>
      <c r="C18104">
        <v>0</v>
      </c>
      <c r="D18104">
        <v>1193300</v>
      </c>
      <c r="E18104">
        <v>0</v>
      </c>
      <c r="F18104" s="4">
        <f t="shared" si="282"/>
        <v>397766.66666666669</v>
      </c>
    </row>
    <row r="18105" spans="1:6" x14ac:dyDescent="0.3">
      <c r="A18105" t="s">
        <v>18625</v>
      </c>
      <c r="B18105">
        <v>654660</v>
      </c>
      <c r="C18105">
        <v>0</v>
      </c>
      <c r="D18105">
        <v>978250</v>
      </c>
      <c r="E18105">
        <v>602200</v>
      </c>
      <c r="F18105" s="4">
        <f t="shared" si="282"/>
        <v>526816.66666666663</v>
      </c>
    </row>
    <row r="18106" spans="1:6" x14ac:dyDescent="0.3">
      <c r="A18106" t="s">
        <v>18626</v>
      </c>
      <c r="B18106">
        <v>580580</v>
      </c>
      <c r="C18106">
        <v>230000</v>
      </c>
      <c r="D18106">
        <v>0</v>
      </c>
      <c r="E18106">
        <v>0</v>
      </c>
      <c r="F18106" s="4">
        <f t="shared" si="282"/>
        <v>76666.666666666672</v>
      </c>
    </row>
    <row r="18107" spans="1:6" x14ac:dyDescent="0.3">
      <c r="A18107" t="s">
        <v>18627</v>
      </c>
      <c r="B18107">
        <v>2025000</v>
      </c>
      <c r="C18107">
        <v>2668540</v>
      </c>
      <c r="D18107">
        <v>10139220</v>
      </c>
      <c r="E18107">
        <v>2275730</v>
      </c>
      <c r="F18107" s="4">
        <f t="shared" si="282"/>
        <v>5027830</v>
      </c>
    </row>
    <row r="18108" spans="1:6" x14ac:dyDescent="0.3">
      <c r="A18108" t="s">
        <v>18628</v>
      </c>
      <c r="B18108">
        <v>850000</v>
      </c>
      <c r="C18108">
        <v>0</v>
      </c>
      <c r="D18108">
        <v>955740</v>
      </c>
      <c r="E18108">
        <v>819200</v>
      </c>
      <c r="F18108" s="4">
        <f t="shared" si="282"/>
        <v>591646.66666666663</v>
      </c>
    </row>
    <row r="18109" spans="1:6" x14ac:dyDescent="0.3">
      <c r="A18109" t="s">
        <v>18629</v>
      </c>
      <c r="B18109">
        <v>878900</v>
      </c>
      <c r="C18109">
        <v>1275450</v>
      </c>
      <c r="D18109">
        <v>0</v>
      </c>
      <c r="E18109">
        <v>1205750</v>
      </c>
      <c r="F18109" s="4">
        <f t="shared" si="282"/>
        <v>827066.66666666663</v>
      </c>
    </row>
    <row r="18110" spans="1:6" x14ac:dyDescent="0.3">
      <c r="A18110" t="s">
        <v>18630</v>
      </c>
      <c r="B18110">
        <v>2071000</v>
      </c>
      <c r="C18110">
        <v>2356900</v>
      </c>
      <c r="D18110">
        <v>2388730</v>
      </c>
      <c r="E18110">
        <v>658240</v>
      </c>
      <c r="F18110" s="4">
        <f t="shared" si="282"/>
        <v>1801290</v>
      </c>
    </row>
    <row r="18111" spans="1:6" x14ac:dyDescent="0.3">
      <c r="A18111" t="s">
        <v>18631</v>
      </c>
      <c r="B18111">
        <v>0</v>
      </c>
      <c r="C18111">
        <v>0</v>
      </c>
      <c r="D18111">
        <v>3235350</v>
      </c>
      <c r="E18111">
        <v>2527780</v>
      </c>
      <c r="F18111" s="4">
        <f t="shared" si="282"/>
        <v>1921043.3333333333</v>
      </c>
    </row>
    <row r="18112" spans="1:6" x14ac:dyDescent="0.3">
      <c r="A18112" t="s">
        <v>18632</v>
      </c>
      <c r="B18112">
        <v>2643550</v>
      </c>
      <c r="C18112">
        <v>9158150</v>
      </c>
      <c r="D18112">
        <v>9827050</v>
      </c>
      <c r="E18112">
        <v>9419500</v>
      </c>
      <c r="F18112" s="4">
        <f t="shared" si="282"/>
        <v>9468233.333333334</v>
      </c>
    </row>
    <row r="18113" spans="1:6" x14ac:dyDescent="0.3">
      <c r="A18113" t="s">
        <v>18633</v>
      </c>
      <c r="B18113">
        <v>0</v>
      </c>
      <c r="C18113">
        <v>1285440</v>
      </c>
      <c r="D18113">
        <v>634600</v>
      </c>
      <c r="E18113">
        <v>1289840</v>
      </c>
      <c r="F18113" s="4">
        <f t="shared" si="282"/>
        <v>1069960</v>
      </c>
    </row>
    <row r="18114" spans="1:6" x14ac:dyDescent="0.3">
      <c r="A18114" t="s">
        <v>18634</v>
      </c>
      <c r="B18114">
        <v>682000</v>
      </c>
      <c r="C18114">
        <v>0</v>
      </c>
      <c r="D18114">
        <v>0</v>
      </c>
      <c r="E18114">
        <v>620600</v>
      </c>
      <c r="F18114" s="4">
        <f t="shared" si="282"/>
        <v>206866.66666666666</v>
      </c>
    </row>
    <row r="18115" spans="1:6" x14ac:dyDescent="0.3">
      <c r="A18115" t="s">
        <v>18635</v>
      </c>
      <c r="B18115">
        <v>1198720</v>
      </c>
      <c r="C18115">
        <v>0</v>
      </c>
      <c r="D18115">
        <v>0</v>
      </c>
      <c r="E18115">
        <v>2272460</v>
      </c>
      <c r="F18115" s="4">
        <f t="shared" ref="F18115:F18178" si="283">SUM(C18115:E18115)/3</f>
        <v>757486.66666666663</v>
      </c>
    </row>
    <row r="18116" spans="1:6" x14ac:dyDescent="0.3">
      <c r="A18116" t="s">
        <v>18636</v>
      </c>
      <c r="B18116">
        <v>1624520</v>
      </c>
      <c r="C18116">
        <v>6205290</v>
      </c>
      <c r="D18116">
        <v>6623890</v>
      </c>
      <c r="E18116">
        <v>6420120</v>
      </c>
      <c r="F18116" s="4">
        <f t="shared" si="283"/>
        <v>6416433.333333333</v>
      </c>
    </row>
    <row r="18117" spans="1:6" x14ac:dyDescent="0.3">
      <c r="A18117" t="s">
        <v>18637</v>
      </c>
      <c r="B18117">
        <v>6264150</v>
      </c>
      <c r="C18117">
        <v>2740260</v>
      </c>
      <c r="D18117">
        <v>3092070</v>
      </c>
      <c r="E18117">
        <v>5323140</v>
      </c>
      <c r="F18117" s="4">
        <f t="shared" si="283"/>
        <v>3718490</v>
      </c>
    </row>
    <row r="18118" spans="1:6" x14ac:dyDescent="0.3">
      <c r="A18118" t="s">
        <v>18638</v>
      </c>
      <c r="B18118">
        <v>0</v>
      </c>
      <c r="C18118">
        <v>0</v>
      </c>
      <c r="D18118">
        <v>2074800</v>
      </c>
      <c r="E18118">
        <v>149400</v>
      </c>
      <c r="F18118" s="4">
        <f t="shared" si="283"/>
        <v>741400</v>
      </c>
    </row>
    <row r="18119" spans="1:6" x14ac:dyDescent="0.3">
      <c r="A18119" t="s">
        <v>18639</v>
      </c>
      <c r="B18119">
        <v>2271800</v>
      </c>
      <c r="C18119">
        <v>1729800</v>
      </c>
      <c r="D18119">
        <v>655200</v>
      </c>
      <c r="E18119">
        <v>1976900</v>
      </c>
      <c r="F18119" s="4">
        <f t="shared" si="283"/>
        <v>1453966.6666666667</v>
      </c>
    </row>
    <row r="18120" spans="1:6" x14ac:dyDescent="0.3">
      <c r="A18120" t="s">
        <v>18640</v>
      </c>
      <c r="B18120">
        <v>0</v>
      </c>
      <c r="C18120">
        <v>0</v>
      </c>
      <c r="D18120">
        <v>974600</v>
      </c>
      <c r="E18120">
        <v>0</v>
      </c>
      <c r="F18120" s="4">
        <f t="shared" si="283"/>
        <v>324866.66666666669</v>
      </c>
    </row>
    <row r="18121" spans="1:6" x14ac:dyDescent="0.3">
      <c r="A18121" t="s">
        <v>18641</v>
      </c>
      <c r="B18121">
        <v>0</v>
      </c>
      <c r="C18121">
        <v>0</v>
      </c>
      <c r="D18121">
        <v>391000</v>
      </c>
      <c r="E18121">
        <v>1115450</v>
      </c>
      <c r="F18121" s="4">
        <f t="shared" si="283"/>
        <v>502150</v>
      </c>
    </row>
    <row r="18122" spans="1:6" x14ac:dyDescent="0.3">
      <c r="A18122" t="s">
        <v>18642</v>
      </c>
      <c r="B18122">
        <v>4563360</v>
      </c>
      <c r="C18122">
        <v>4546000</v>
      </c>
      <c r="D18122">
        <v>995440</v>
      </c>
      <c r="E18122">
        <v>4447470</v>
      </c>
      <c r="F18122" s="4">
        <f t="shared" si="283"/>
        <v>3329636.6666666665</v>
      </c>
    </row>
    <row r="18123" spans="1:6" x14ac:dyDescent="0.3">
      <c r="A18123" t="s">
        <v>18643</v>
      </c>
      <c r="B18123">
        <v>0</v>
      </c>
      <c r="C18123">
        <v>600000</v>
      </c>
      <c r="D18123">
        <v>264000</v>
      </c>
      <c r="E18123">
        <v>2678370</v>
      </c>
      <c r="F18123" s="4">
        <f t="shared" si="283"/>
        <v>1180790</v>
      </c>
    </row>
    <row r="18124" spans="1:6" x14ac:dyDescent="0.3">
      <c r="A18124" t="s">
        <v>18644</v>
      </c>
      <c r="B18124">
        <v>520520</v>
      </c>
      <c r="C18124">
        <v>5977610</v>
      </c>
      <c r="D18124">
        <v>3254650</v>
      </c>
      <c r="E18124">
        <v>2004200</v>
      </c>
      <c r="F18124" s="4">
        <f t="shared" si="283"/>
        <v>3745486.6666666665</v>
      </c>
    </row>
    <row r="18125" spans="1:6" x14ac:dyDescent="0.3">
      <c r="A18125" t="s">
        <v>18645</v>
      </c>
      <c r="B18125">
        <v>191100</v>
      </c>
      <c r="C18125">
        <v>382200</v>
      </c>
      <c r="D18125">
        <v>0</v>
      </c>
      <c r="E18125">
        <v>382200</v>
      </c>
      <c r="F18125" s="4">
        <f t="shared" si="283"/>
        <v>254800</v>
      </c>
    </row>
    <row r="18126" spans="1:6" x14ac:dyDescent="0.3">
      <c r="A18126" t="s">
        <v>18646</v>
      </c>
      <c r="B18126">
        <v>444990</v>
      </c>
      <c r="C18126">
        <v>0</v>
      </c>
      <c r="D18126">
        <v>182000</v>
      </c>
      <c r="E18126">
        <v>0</v>
      </c>
      <c r="F18126" s="4">
        <f t="shared" si="283"/>
        <v>60666.666666666664</v>
      </c>
    </row>
    <row r="18127" spans="1:6" x14ac:dyDescent="0.3">
      <c r="A18127" t="s">
        <v>18647</v>
      </c>
      <c r="B18127">
        <v>808900</v>
      </c>
      <c r="C18127">
        <v>1483300</v>
      </c>
      <c r="D18127">
        <v>2840160</v>
      </c>
      <c r="E18127">
        <v>2418620</v>
      </c>
      <c r="F18127" s="4">
        <f t="shared" si="283"/>
        <v>2247360</v>
      </c>
    </row>
    <row r="18128" spans="1:6" x14ac:dyDescent="0.3">
      <c r="A18128" t="s">
        <v>18648</v>
      </c>
      <c r="B18128">
        <v>546000</v>
      </c>
      <c r="C18128">
        <v>2813150</v>
      </c>
      <c r="D18128">
        <v>5062700</v>
      </c>
      <c r="E18128">
        <v>6039420</v>
      </c>
      <c r="F18128" s="4">
        <f t="shared" si="283"/>
        <v>4638423.333333333</v>
      </c>
    </row>
    <row r="18129" spans="1:6" x14ac:dyDescent="0.3">
      <c r="A18129" t="s">
        <v>18649</v>
      </c>
      <c r="B18129">
        <v>0</v>
      </c>
      <c r="C18129">
        <v>745290</v>
      </c>
      <c r="D18129">
        <v>1916800</v>
      </c>
      <c r="E18129">
        <v>327600</v>
      </c>
      <c r="F18129" s="4">
        <f t="shared" si="283"/>
        <v>996563.33333333337</v>
      </c>
    </row>
    <row r="18130" spans="1:6" x14ac:dyDescent="0.3">
      <c r="A18130" t="s">
        <v>18650</v>
      </c>
      <c r="B18130">
        <v>333060</v>
      </c>
      <c r="C18130">
        <v>0</v>
      </c>
      <c r="D18130">
        <v>864140</v>
      </c>
      <c r="E18130">
        <v>574940</v>
      </c>
      <c r="F18130" s="4">
        <f t="shared" si="283"/>
        <v>479693.33333333331</v>
      </c>
    </row>
    <row r="18131" spans="1:6" x14ac:dyDescent="0.3">
      <c r="A18131" t="s">
        <v>18651</v>
      </c>
      <c r="B18131">
        <v>0</v>
      </c>
      <c r="C18131">
        <v>1170440</v>
      </c>
      <c r="D18131">
        <v>740000</v>
      </c>
      <c r="E18131">
        <v>662400</v>
      </c>
      <c r="F18131" s="4">
        <f t="shared" si="283"/>
        <v>857613.33333333337</v>
      </c>
    </row>
    <row r="18132" spans="1:6" x14ac:dyDescent="0.3">
      <c r="A18132" t="s">
        <v>18652</v>
      </c>
      <c r="B18132">
        <v>2851280</v>
      </c>
      <c r="C18132">
        <v>4906000</v>
      </c>
      <c r="D18132">
        <v>4488400</v>
      </c>
      <c r="E18132">
        <v>3305990</v>
      </c>
      <c r="F18132" s="4">
        <f t="shared" si="283"/>
        <v>4233463.333333333</v>
      </c>
    </row>
    <row r="18133" spans="1:6" x14ac:dyDescent="0.3">
      <c r="A18133" t="s">
        <v>18653</v>
      </c>
      <c r="B18133">
        <v>2280200</v>
      </c>
      <c r="C18133">
        <v>948500</v>
      </c>
      <c r="D18133">
        <v>855400</v>
      </c>
      <c r="E18133">
        <v>955500</v>
      </c>
      <c r="F18133" s="4">
        <f t="shared" si="283"/>
        <v>919800</v>
      </c>
    </row>
    <row r="18134" spans="1:6" x14ac:dyDescent="0.3">
      <c r="A18134" t="s">
        <v>18654</v>
      </c>
      <c r="B18134">
        <v>0</v>
      </c>
      <c r="C18134">
        <v>0</v>
      </c>
      <c r="D18134">
        <v>570000</v>
      </c>
      <c r="E18134">
        <v>463500</v>
      </c>
      <c r="F18134" s="4">
        <f t="shared" si="283"/>
        <v>344500</v>
      </c>
    </row>
    <row r="18135" spans="1:6" x14ac:dyDescent="0.3">
      <c r="A18135" t="s">
        <v>18655</v>
      </c>
      <c r="B18135">
        <v>0</v>
      </c>
      <c r="C18135">
        <v>0</v>
      </c>
      <c r="D18135">
        <v>640640</v>
      </c>
      <c r="E18135">
        <v>463500</v>
      </c>
      <c r="F18135" s="4">
        <f t="shared" si="283"/>
        <v>368046.66666666669</v>
      </c>
    </row>
    <row r="18136" spans="1:6" x14ac:dyDescent="0.3">
      <c r="A18136" t="s">
        <v>18656</v>
      </c>
      <c r="B18136">
        <v>160000</v>
      </c>
      <c r="C18136">
        <v>519400</v>
      </c>
      <c r="D18136">
        <v>0</v>
      </c>
      <c r="E18136">
        <v>1594900</v>
      </c>
      <c r="F18136" s="4">
        <f t="shared" si="283"/>
        <v>704766.66666666663</v>
      </c>
    </row>
    <row r="18137" spans="1:6" x14ac:dyDescent="0.3">
      <c r="A18137" t="s">
        <v>18657</v>
      </c>
      <c r="B18137">
        <v>0</v>
      </c>
      <c r="C18137">
        <v>0</v>
      </c>
      <c r="D18137">
        <v>952140</v>
      </c>
      <c r="E18137">
        <v>382200</v>
      </c>
      <c r="F18137" s="4">
        <f t="shared" si="283"/>
        <v>444780</v>
      </c>
    </row>
    <row r="18138" spans="1:6" x14ac:dyDescent="0.3">
      <c r="A18138" t="s">
        <v>18658</v>
      </c>
      <c r="B18138">
        <v>744920</v>
      </c>
      <c r="C18138">
        <v>993360</v>
      </c>
      <c r="D18138">
        <v>0</v>
      </c>
      <c r="E18138">
        <v>0</v>
      </c>
      <c r="F18138" s="4">
        <f t="shared" si="283"/>
        <v>331120</v>
      </c>
    </row>
    <row r="18139" spans="1:6" x14ac:dyDescent="0.3">
      <c r="A18139" t="s">
        <v>18659</v>
      </c>
      <c r="B18139">
        <v>0</v>
      </c>
      <c r="C18139">
        <v>0</v>
      </c>
      <c r="D18139">
        <v>575100</v>
      </c>
      <c r="E18139">
        <v>0</v>
      </c>
      <c r="F18139" s="4">
        <f t="shared" si="283"/>
        <v>191700</v>
      </c>
    </row>
    <row r="18140" spans="1:6" x14ac:dyDescent="0.3">
      <c r="A18140" t="s">
        <v>18660</v>
      </c>
      <c r="B18140">
        <v>886060</v>
      </c>
      <c r="C18140">
        <v>0</v>
      </c>
      <c r="D18140">
        <v>2230450</v>
      </c>
      <c r="E18140">
        <v>738000</v>
      </c>
      <c r="F18140" s="4">
        <f t="shared" si="283"/>
        <v>989483.33333333337</v>
      </c>
    </row>
    <row r="18141" spans="1:6" x14ac:dyDescent="0.3">
      <c r="A18141" t="s">
        <v>18661</v>
      </c>
      <c r="B18141">
        <v>3057700</v>
      </c>
      <c r="C18141">
        <v>1517160</v>
      </c>
      <c r="D18141">
        <v>3314200</v>
      </c>
      <c r="E18141">
        <v>2145560</v>
      </c>
      <c r="F18141" s="4">
        <f t="shared" si="283"/>
        <v>2325640</v>
      </c>
    </row>
    <row r="18142" spans="1:6" x14ac:dyDescent="0.3">
      <c r="A18142" t="s">
        <v>18662</v>
      </c>
      <c r="B18142">
        <v>2129750</v>
      </c>
      <c r="C18142">
        <v>2208940</v>
      </c>
      <c r="D18142">
        <v>2012000</v>
      </c>
      <c r="E18142">
        <v>3745540</v>
      </c>
      <c r="F18142" s="4">
        <f t="shared" si="283"/>
        <v>2655493.3333333335</v>
      </c>
    </row>
    <row r="18143" spans="1:6" x14ac:dyDescent="0.3">
      <c r="A18143" t="s">
        <v>18663</v>
      </c>
      <c r="B18143">
        <v>0</v>
      </c>
      <c r="C18143">
        <v>256000</v>
      </c>
      <c r="D18143">
        <v>0</v>
      </c>
      <c r="E18143">
        <v>769730</v>
      </c>
      <c r="F18143" s="4">
        <f t="shared" si="283"/>
        <v>341910</v>
      </c>
    </row>
    <row r="18144" spans="1:6" x14ac:dyDescent="0.3">
      <c r="A18144" t="s">
        <v>18664</v>
      </c>
      <c r="B18144">
        <v>215670</v>
      </c>
      <c r="C18144">
        <v>1544810</v>
      </c>
      <c r="D18144">
        <v>0</v>
      </c>
      <c r="E18144">
        <v>697100</v>
      </c>
      <c r="F18144" s="4">
        <f t="shared" si="283"/>
        <v>747303.33333333337</v>
      </c>
    </row>
    <row r="18145" spans="1:6" x14ac:dyDescent="0.3">
      <c r="A18145" t="s">
        <v>18665</v>
      </c>
      <c r="B18145">
        <v>644820</v>
      </c>
      <c r="C18145">
        <v>1766930</v>
      </c>
      <c r="D18145">
        <v>721240</v>
      </c>
      <c r="E18145">
        <v>1716660</v>
      </c>
      <c r="F18145" s="4">
        <f t="shared" si="283"/>
        <v>1401610</v>
      </c>
    </row>
    <row r="18146" spans="1:6" x14ac:dyDescent="0.3">
      <c r="A18146" t="s">
        <v>18666</v>
      </c>
      <c r="B18146">
        <v>248000</v>
      </c>
      <c r="C18146">
        <v>641880</v>
      </c>
      <c r="D18146">
        <v>0</v>
      </c>
      <c r="E18146">
        <v>394000</v>
      </c>
      <c r="F18146" s="4">
        <f t="shared" si="283"/>
        <v>345293.33333333331</v>
      </c>
    </row>
    <row r="18147" spans="1:6" x14ac:dyDescent="0.3">
      <c r="A18147" t="s">
        <v>18667</v>
      </c>
      <c r="B18147">
        <v>0</v>
      </c>
      <c r="C18147">
        <v>380900</v>
      </c>
      <c r="D18147">
        <v>0</v>
      </c>
      <c r="E18147">
        <v>1191640</v>
      </c>
      <c r="F18147" s="4">
        <f t="shared" si="283"/>
        <v>524180</v>
      </c>
    </row>
    <row r="18148" spans="1:6" x14ac:dyDescent="0.3">
      <c r="A18148" t="s">
        <v>18668</v>
      </c>
      <c r="B18148">
        <v>2105660</v>
      </c>
      <c r="C18148">
        <v>2193660</v>
      </c>
      <c r="D18148">
        <v>2185400</v>
      </c>
      <c r="E18148">
        <v>5306400</v>
      </c>
      <c r="F18148" s="4">
        <f t="shared" si="283"/>
        <v>3228486.6666666665</v>
      </c>
    </row>
    <row r="18149" spans="1:6" x14ac:dyDescent="0.3">
      <c r="A18149" t="s">
        <v>18669</v>
      </c>
      <c r="B18149">
        <v>182000</v>
      </c>
      <c r="C18149">
        <v>182000</v>
      </c>
      <c r="D18149">
        <v>0</v>
      </c>
      <c r="E18149">
        <v>562880</v>
      </c>
      <c r="F18149" s="4">
        <f t="shared" si="283"/>
        <v>248293.33333333334</v>
      </c>
    </row>
    <row r="18150" spans="1:6" x14ac:dyDescent="0.3">
      <c r="A18150" t="s">
        <v>18670</v>
      </c>
      <c r="B18150">
        <v>0</v>
      </c>
      <c r="C18150">
        <v>2743680</v>
      </c>
      <c r="D18150">
        <v>0</v>
      </c>
      <c r="E18150">
        <v>185640</v>
      </c>
      <c r="F18150" s="4">
        <f t="shared" si="283"/>
        <v>976440</v>
      </c>
    </row>
    <row r="18151" spans="1:6" x14ac:dyDescent="0.3">
      <c r="A18151" t="s">
        <v>18671</v>
      </c>
      <c r="B18151">
        <v>740000</v>
      </c>
      <c r="C18151">
        <v>382200</v>
      </c>
      <c r="D18151">
        <v>1636630</v>
      </c>
      <c r="E18151">
        <v>469200</v>
      </c>
      <c r="F18151" s="4">
        <f t="shared" si="283"/>
        <v>829343.33333333337</v>
      </c>
    </row>
    <row r="18152" spans="1:6" x14ac:dyDescent="0.3">
      <c r="A18152" t="s">
        <v>18672</v>
      </c>
      <c r="B18152">
        <v>0</v>
      </c>
      <c r="C18152">
        <v>0</v>
      </c>
      <c r="D18152">
        <v>935000</v>
      </c>
      <c r="E18152">
        <v>594000</v>
      </c>
      <c r="F18152" s="4">
        <f t="shared" si="283"/>
        <v>509666.66666666669</v>
      </c>
    </row>
    <row r="18153" spans="1:6" x14ac:dyDescent="0.3">
      <c r="A18153" t="s">
        <v>18673</v>
      </c>
      <c r="B18153">
        <v>4979190</v>
      </c>
      <c r="C18153">
        <v>6531500</v>
      </c>
      <c r="D18153">
        <v>4260590</v>
      </c>
      <c r="E18153">
        <v>3953900</v>
      </c>
      <c r="F18153" s="4">
        <f t="shared" si="283"/>
        <v>4915330</v>
      </c>
    </row>
    <row r="18154" spans="1:6" x14ac:dyDescent="0.3">
      <c r="A18154" t="s">
        <v>18674</v>
      </c>
      <c r="B18154">
        <v>1064700</v>
      </c>
      <c r="C18154">
        <v>0</v>
      </c>
      <c r="D18154">
        <v>727000</v>
      </c>
      <c r="E18154">
        <v>1471060</v>
      </c>
      <c r="F18154" s="4">
        <f t="shared" si="283"/>
        <v>732686.66666666663</v>
      </c>
    </row>
    <row r="18155" spans="1:6" x14ac:dyDescent="0.3">
      <c r="A18155" t="s">
        <v>18675</v>
      </c>
      <c r="B18155">
        <v>286000</v>
      </c>
      <c r="C18155">
        <v>1043540</v>
      </c>
      <c r="D18155">
        <v>0</v>
      </c>
      <c r="E18155">
        <v>0</v>
      </c>
      <c r="F18155" s="4">
        <f t="shared" si="283"/>
        <v>347846.66666666669</v>
      </c>
    </row>
    <row r="18156" spans="1:6" x14ac:dyDescent="0.3">
      <c r="A18156" t="s">
        <v>18676</v>
      </c>
      <c r="B18156">
        <v>0</v>
      </c>
      <c r="C18156">
        <v>0</v>
      </c>
      <c r="D18156">
        <v>491400</v>
      </c>
      <c r="E18156">
        <v>820000</v>
      </c>
      <c r="F18156" s="4">
        <f t="shared" si="283"/>
        <v>437133.33333333331</v>
      </c>
    </row>
    <row r="18157" spans="1:6" x14ac:dyDescent="0.3">
      <c r="A18157" t="s">
        <v>18677</v>
      </c>
      <c r="B18157">
        <v>2311500</v>
      </c>
      <c r="C18157">
        <v>3977230</v>
      </c>
      <c r="D18157">
        <v>4839680</v>
      </c>
      <c r="E18157">
        <v>3788110</v>
      </c>
      <c r="F18157" s="4">
        <f t="shared" si="283"/>
        <v>4201673.333333333</v>
      </c>
    </row>
    <row r="18158" spans="1:6" x14ac:dyDescent="0.3">
      <c r="A18158" t="s">
        <v>18678</v>
      </c>
      <c r="B18158">
        <v>2082300</v>
      </c>
      <c r="C18158">
        <v>2358740</v>
      </c>
      <c r="D18158">
        <v>1021680</v>
      </c>
      <c r="E18158">
        <v>2283900</v>
      </c>
      <c r="F18158" s="4">
        <f t="shared" si="283"/>
        <v>1888106.6666666667</v>
      </c>
    </row>
    <row r="18159" spans="1:6" x14ac:dyDescent="0.3">
      <c r="A18159" t="s">
        <v>18679</v>
      </c>
      <c r="B18159">
        <v>955500</v>
      </c>
      <c r="C18159">
        <v>370000</v>
      </c>
      <c r="D18159">
        <v>1756300</v>
      </c>
      <c r="E18159">
        <v>2250040</v>
      </c>
      <c r="F18159" s="4">
        <f t="shared" si="283"/>
        <v>1458780</v>
      </c>
    </row>
    <row r="18160" spans="1:6" x14ac:dyDescent="0.3">
      <c r="A18160" t="s">
        <v>18680</v>
      </c>
      <c r="B18160">
        <v>408880</v>
      </c>
      <c r="C18160">
        <v>0</v>
      </c>
      <c r="D18160">
        <v>2062240</v>
      </c>
      <c r="E18160">
        <v>2424440</v>
      </c>
      <c r="F18160" s="4">
        <f t="shared" si="283"/>
        <v>1495560</v>
      </c>
    </row>
    <row r="18161" spans="1:6" x14ac:dyDescent="0.3">
      <c r="A18161" t="s">
        <v>18681</v>
      </c>
      <c r="B18161">
        <v>0</v>
      </c>
      <c r="C18161">
        <v>0</v>
      </c>
      <c r="D18161">
        <v>609700</v>
      </c>
      <c r="E18161">
        <v>0</v>
      </c>
      <c r="F18161" s="4">
        <f t="shared" si="283"/>
        <v>203233.33333333334</v>
      </c>
    </row>
    <row r="18162" spans="1:6" x14ac:dyDescent="0.3">
      <c r="A18162" t="s">
        <v>18682</v>
      </c>
      <c r="B18162">
        <v>0</v>
      </c>
      <c r="C18162">
        <v>0</v>
      </c>
      <c r="D18162">
        <v>703800</v>
      </c>
      <c r="E18162">
        <v>582400</v>
      </c>
      <c r="F18162" s="4">
        <f t="shared" si="283"/>
        <v>428733.33333333331</v>
      </c>
    </row>
    <row r="18163" spans="1:6" x14ac:dyDescent="0.3">
      <c r="A18163" t="s">
        <v>18683</v>
      </c>
      <c r="B18163">
        <v>495670</v>
      </c>
      <c r="C18163">
        <v>0</v>
      </c>
      <c r="D18163">
        <v>0</v>
      </c>
      <c r="E18163">
        <v>0</v>
      </c>
      <c r="F18163" s="4">
        <f t="shared" si="283"/>
        <v>0</v>
      </c>
    </row>
    <row r="18164" spans="1:6" x14ac:dyDescent="0.3">
      <c r="A18164" t="s">
        <v>563</v>
      </c>
      <c r="B18164">
        <v>0</v>
      </c>
      <c r="C18164">
        <v>982000</v>
      </c>
      <c r="D18164">
        <v>908270</v>
      </c>
      <c r="E18164">
        <v>1147300</v>
      </c>
      <c r="F18164" s="4">
        <f t="shared" si="283"/>
        <v>1012523.3333333334</v>
      </c>
    </row>
    <row r="18165" spans="1:6" x14ac:dyDescent="0.3">
      <c r="A18165" t="s">
        <v>18684</v>
      </c>
      <c r="B18165">
        <v>460000</v>
      </c>
      <c r="C18165">
        <v>0</v>
      </c>
      <c r="D18165">
        <v>1091760</v>
      </c>
      <c r="E18165">
        <v>386000</v>
      </c>
      <c r="F18165" s="4">
        <f t="shared" si="283"/>
        <v>492586.66666666669</v>
      </c>
    </row>
    <row r="18166" spans="1:6" x14ac:dyDescent="0.3">
      <c r="A18166" t="s">
        <v>18685</v>
      </c>
      <c r="B18166">
        <v>0</v>
      </c>
      <c r="C18166">
        <v>740000</v>
      </c>
      <c r="D18166">
        <v>1020040</v>
      </c>
      <c r="E18166">
        <v>469200</v>
      </c>
      <c r="F18166" s="4">
        <f t="shared" si="283"/>
        <v>743080</v>
      </c>
    </row>
    <row r="18167" spans="1:6" x14ac:dyDescent="0.3">
      <c r="A18167" t="s">
        <v>18686</v>
      </c>
      <c r="B18167">
        <v>256000</v>
      </c>
      <c r="C18167">
        <v>1607410</v>
      </c>
      <c r="D18167">
        <v>1132430</v>
      </c>
      <c r="E18167">
        <v>256000</v>
      </c>
      <c r="F18167" s="4">
        <f t="shared" si="283"/>
        <v>998613.33333333337</v>
      </c>
    </row>
    <row r="18168" spans="1:6" x14ac:dyDescent="0.3">
      <c r="A18168" t="s">
        <v>18687</v>
      </c>
      <c r="B18168">
        <v>2064080</v>
      </c>
      <c r="C18168">
        <v>3025920</v>
      </c>
      <c r="D18168">
        <v>2317460</v>
      </c>
      <c r="E18168">
        <v>3049840</v>
      </c>
      <c r="F18168" s="4">
        <f t="shared" si="283"/>
        <v>2797740</v>
      </c>
    </row>
    <row r="18169" spans="1:6" x14ac:dyDescent="0.3">
      <c r="A18169" t="s">
        <v>18688</v>
      </c>
      <c r="B18169">
        <v>2061520</v>
      </c>
      <c r="C18169">
        <v>0</v>
      </c>
      <c r="D18169">
        <v>2257800</v>
      </c>
      <c r="E18169">
        <v>2200400</v>
      </c>
      <c r="F18169" s="4">
        <f t="shared" si="283"/>
        <v>1486066.6666666667</v>
      </c>
    </row>
    <row r="18170" spans="1:6" x14ac:dyDescent="0.3">
      <c r="A18170" t="s">
        <v>18689</v>
      </c>
      <c r="B18170">
        <v>0</v>
      </c>
      <c r="C18170">
        <v>0</v>
      </c>
      <c r="D18170">
        <v>1205750</v>
      </c>
      <c r="E18170">
        <v>1202200</v>
      </c>
      <c r="F18170" s="4">
        <f t="shared" si="283"/>
        <v>802650</v>
      </c>
    </row>
    <row r="18171" spans="1:6" x14ac:dyDescent="0.3">
      <c r="A18171" t="s">
        <v>18690</v>
      </c>
      <c r="B18171">
        <v>1997420</v>
      </c>
      <c r="C18171">
        <v>1410130</v>
      </c>
      <c r="D18171">
        <v>2069040</v>
      </c>
      <c r="E18171">
        <v>2361000</v>
      </c>
      <c r="F18171" s="4">
        <f t="shared" si="283"/>
        <v>1946723.3333333333</v>
      </c>
    </row>
    <row r="18172" spans="1:6" x14ac:dyDescent="0.3">
      <c r="A18172" t="s">
        <v>18691</v>
      </c>
      <c r="B18172">
        <v>517790</v>
      </c>
      <c r="C18172">
        <v>1224490</v>
      </c>
      <c r="D18172">
        <v>848230</v>
      </c>
      <c r="E18172">
        <v>780600</v>
      </c>
      <c r="F18172" s="4">
        <f t="shared" si="283"/>
        <v>951106.66666666663</v>
      </c>
    </row>
    <row r="18173" spans="1:6" x14ac:dyDescent="0.3">
      <c r="A18173" t="s">
        <v>18692</v>
      </c>
      <c r="B18173">
        <v>638200</v>
      </c>
      <c r="C18173">
        <v>1002590</v>
      </c>
      <c r="D18173">
        <v>382200</v>
      </c>
      <c r="E18173">
        <v>0</v>
      </c>
      <c r="F18173" s="4">
        <f t="shared" si="283"/>
        <v>461596.66666666669</v>
      </c>
    </row>
    <row r="18174" spans="1:6" x14ac:dyDescent="0.3">
      <c r="A18174" t="s">
        <v>18693</v>
      </c>
      <c r="B18174">
        <v>0</v>
      </c>
      <c r="C18174">
        <v>0</v>
      </c>
      <c r="D18174">
        <v>793620</v>
      </c>
      <c r="E18174">
        <v>963740</v>
      </c>
      <c r="F18174" s="4">
        <f t="shared" si="283"/>
        <v>585786.66666666663</v>
      </c>
    </row>
    <row r="18175" spans="1:6" x14ac:dyDescent="0.3">
      <c r="A18175" t="s">
        <v>18694</v>
      </c>
      <c r="B18175">
        <v>0</v>
      </c>
      <c r="C18175">
        <v>748040</v>
      </c>
      <c r="D18175">
        <v>0</v>
      </c>
      <c r="E18175">
        <v>0</v>
      </c>
      <c r="F18175" s="4">
        <f t="shared" si="283"/>
        <v>249346.66666666666</v>
      </c>
    </row>
    <row r="18176" spans="1:6" x14ac:dyDescent="0.3">
      <c r="A18176" t="s">
        <v>18695</v>
      </c>
      <c r="B18176">
        <v>1199470</v>
      </c>
      <c r="C18176">
        <v>1123620</v>
      </c>
      <c r="D18176">
        <v>343980</v>
      </c>
      <c r="E18176">
        <v>1174640</v>
      </c>
      <c r="F18176" s="4">
        <f t="shared" si="283"/>
        <v>880746.66666666663</v>
      </c>
    </row>
    <row r="18177" spans="1:6" x14ac:dyDescent="0.3">
      <c r="A18177" t="s">
        <v>18696</v>
      </c>
      <c r="B18177">
        <v>865410</v>
      </c>
      <c r="C18177">
        <v>0</v>
      </c>
      <c r="D18177">
        <v>529200</v>
      </c>
      <c r="E18177">
        <v>0</v>
      </c>
      <c r="F18177" s="4">
        <f t="shared" si="283"/>
        <v>176400</v>
      </c>
    </row>
    <row r="18178" spans="1:6" x14ac:dyDescent="0.3">
      <c r="A18178" t="s">
        <v>18697</v>
      </c>
      <c r="B18178">
        <v>0</v>
      </c>
      <c r="C18178">
        <v>2070000</v>
      </c>
      <c r="D18178">
        <v>195500</v>
      </c>
      <c r="E18178">
        <v>3040000</v>
      </c>
      <c r="F18178" s="4">
        <f t="shared" si="283"/>
        <v>1768500</v>
      </c>
    </row>
    <row r="18179" spans="1:6" x14ac:dyDescent="0.3">
      <c r="A18179" t="s">
        <v>18698</v>
      </c>
      <c r="B18179">
        <v>1519700</v>
      </c>
      <c r="C18179">
        <v>2480980</v>
      </c>
      <c r="D18179">
        <v>4540670</v>
      </c>
      <c r="E18179">
        <v>4918480</v>
      </c>
      <c r="F18179" s="4">
        <f t="shared" ref="F18179:F18242" si="284">SUM(C18179:E18179)/3</f>
        <v>3980043.3333333335</v>
      </c>
    </row>
    <row r="18180" spans="1:6" x14ac:dyDescent="0.3">
      <c r="A18180" t="s">
        <v>18699</v>
      </c>
      <c r="B18180">
        <v>0</v>
      </c>
      <c r="C18180">
        <v>0</v>
      </c>
      <c r="D18180">
        <v>1142180</v>
      </c>
      <c r="E18180">
        <v>1289200</v>
      </c>
      <c r="F18180" s="4">
        <f t="shared" si="284"/>
        <v>810460</v>
      </c>
    </row>
    <row r="18181" spans="1:6" x14ac:dyDescent="0.3">
      <c r="A18181" t="s">
        <v>18700</v>
      </c>
      <c r="B18181">
        <v>1108300</v>
      </c>
      <c r="C18181">
        <v>0</v>
      </c>
      <c r="D18181">
        <v>1088300</v>
      </c>
      <c r="E18181">
        <v>1655080</v>
      </c>
      <c r="F18181" s="4">
        <f t="shared" si="284"/>
        <v>914460</v>
      </c>
    </row>
    <row r="18182" spans="1:6" x14ac:dyDescent="0.3">
      <c r="A18182" t="s">
        <v>18701</v>
      </c>
      <c r="B18182">
        <v>0</v>
      </c>
      <c r="C18182">
        <v>1460120</v>
      </c>
      <c r="D18182">
        <v>657520</v>
      </c>
      <c r="E18182">
        <v>820000</v>
      </c>
      <c r="F18182" s="4">
        <f t="shared" si="284"/>
        <v>979213.33333333337</v>
      </c>
    </row>
    <row r="18183" spans="1:6" x14ac:dyDescent="0.3">
      <c r="A18183" t="s">
        <v>18702</v>
      </c>
      <c r="B18183">
        <v>0</v>
      </c>
      <c r="C18183">
        <v>230000</v>
      </c>
      <c r="D18183">
        <v>1049230</v>
      </c>
      <c r="E18183">
        <v>0</v>
      </c>
      <c r="F18183" s="4">
        <f t="shared" si="284"/>
        <v>426410</v>
      </c>
    </row>
    <row r="18184" spans="1:6" x14ac:dyDescent="0.3">
      <c r="A18184" t="s">
        <v>18703</v>
      </c>
      <c r="B18184">
        <v>0</v>
      </c>
      <c r="C18184">
        <v>0</v>
      </c>
      <c r="D18184">
        <v>859880</v>
      </c>
      <c r="E18184">
        <v>682160</v>
      </c>
      <c r="F18184" s="4">
        <f t="shared" si="284"/>
        <v>514013.33333333331</v>
      </c>
    </row>
    <row r="18185" spans="1:6" x14ac:dyDescent="0.3">
      <c r="A18185" t="s">
        <v>18704</v>
      </c>
      <c r="B18185">
        <v>0</v>
      </c>
      <c r="C18185">
        <v>895990</v>
      </c>
      <c r="D18185">
        <v>535990</v>
      </c>
      <c r="E18185">
        <v>0</v>
      </c>
      <c r="F18185" s="4">
        <f t="shared" si="284"/>
        <v>477326.66666666669</v>
      </c>
    </row>
    <row r="18186" spans="1:6" x14ac:dyDescent="0.3">
      <c r="A18186" t="s">
        <v>18705</v>
      </c>
      <c r="B18186">
        <v>6039710</v>
      </c>
      <c r="C18186">
        <v>219120</v>
      </c>
      <c r="D18186">
        <v>0</v>
      </c>
      <c r="E18186">
        <v>0</v>
      </c>
      <c r="F18186" s="4">
        <f t="shared" si="284"/>
        <v>73040</v>
      </c>
    </row>
    <row r="18187" spans="1:6" x14ac:dyDescent="0.3">
      <c r="A18187" t="s">
        <v>18706</v>
      </c>
      <c r="B18187">
        <v>379400</v>
      </c>
      <c r="C18187">
        <v>2017500</v>
      </c>
      <c r="D18187">
        <v>0</v>
      </c>
      <c r="E18187">
        <v>2102360</v>
      </c>
      <c r="F18187" s="4">
        <f t="shared" si="284"/>
        <v>1373286.6666666667</v>
      </c>
    </row>
    <row r="18188" spans="1:6" x14ac:dyDescent="0.3">
      <c r="A18188" t="s">
        <v>18707</v>
      </c>
      <c r="B18188">
        <v>0</v>
      </c>
      <c r="C18188">
        <v>0</v>
      </c>
      <c r="D18188">
        <v>740000</v>
      </c>
      <c r="E18188">
        <v>0</v>
      </c>
      <c r="F18188" s="4">
        <f t="shared" si="284"/>
        <v>246666.66666666666</v>
      </c>
    </row>
    <row r="18189" spans="1:6" x14ac:dyDescent="0.3">
      <c r="A18189" t="s">
        <v>18708</v>
      </c>
      <c r="B18189">
        <v>0</v>
      </c>
      <c r="C18189">
        <v>2200720</v>
      </c>
      <c r="D18189">
        <v>548100</v>
      </c>
      <c r="E18189">
        <v>386000</v>
      </c>
      <c r="F18189" s="4">
        <f t="shared" si="284"/>
        <v>1044940</v>
      </c>
    </row>
    <row r="18190" spans="1:6" x14ac:dyDescent="0.3">
      <c r="A18190" t="s">
        <v>18709</v>
      </c>
      <c r="B18190">
        <v>837020</v>
      </c>
      <c r="C18190">
        <v>874420</v>
      </c>
      <c r="D18190">
        <v>557830</v>
      </c>
      <c r="E18190">
        <v>1856320</v>
      </c>
      <c r="F18190" s="4">
        <f t="shared" si="284"/>
        <v>1096190</v>
      </c>
    </row>
    <row r="18191" spans="1:6" x14ac:dyDescent="0.3">
      <c r="A18191" t="s">
        <v>763</v>
      </c>
      <c r="B18191">
        <v>1368500</v>
      </c>
      <c r="C18191">
        <v>0</v>
      </c>
      <c r="D18191">
        <v>4703650</v>
      </c>
      <c r="E18191">
        <v>0</v>
      </c>
      <c r="F18191" s="4">
        <f t="shared" si="284"/>
        <v>1567883.3333333333</v>
      </c>
    </row>
    <row r="18192" spans="1:6" x14ac:dyDescent="0.3">
      <c r="A18192" t="s">
        <v>18710</v>
      </c>
      <c r="B18192">
        <v>0</v>
      </c>
      <c r="C18192">
        <v>418000</v>
      </c>
      <c r="D18192">
        <v>0</v>
      </c>
      <c r="E18192">
        <v>0</v>
      </c>
      <c r="F18192" s="4">
        <f t="shared" si="284"/>
        <v>139333.33333333334</v>
      </c>
    </row>
    <row r="18193" spans="1:6" x14ac:dyDescent="0.3">
      <c r="A18193" t="s">
        <v>18711</v>
      </c>
      <c r="B18193">
        <v>0</v>
      </c>
      <c r="C18193">
        <v>3309300</v>
      </c>
      <c r="D18193">
        <v>403750</v>
      </c>
      <c r="E18193">
        <v>3216100</v>
      </c>
      <c r="F18193" s="4">
        <f t="shared" si="284"/>
        <v>2309716.6666666665</v>
      </c>
    </row>
    <row r="18194" spans="1:6" x14ac:dyDescent="0.3">
      <c r="A18194" t="s">
        <v>18712</v>
      </c>
      <c r="B18194">
        <v>0</v>
      </c>
      <c r="C18194">
        <v>1979250</v>
      </c>
      <c r="D18194">
        <v>0</v>
      </c>
      <c r="E18194">
        <v>0</v>
      </c>
      <c r="F18194" s="4">
        <f t="shared" si="284"/>
        <v>659750</v>
      </c>
    </row>
    <row r="18195" spans="1:6" x14ac:dyDescent="0.3">
      <c r="A18195" t="s">
        <v>18713</v>
      </c>
      <c r="B18195">
        <v>2009950</v>
      </c>
      <c r="C18195">
        <v>0</v>
      </c>
      <c r="D18195">
        <v>2390820</v>
      </c>
      <c r="E18195">
        <v>2169340</v>
      </c>
      <c r="F18195" s="4">
        <f t="shared" si="284"/>
        <v>1520053.3333333333</v>
      </c>
    </row>
    <row r="18196" spans="1:6" x14ac:dyDescent="0.3">
      <c r="A18196" t="s">
        <v>18714</v>
      </c>
      <c r="B18196">
        <v>273000</v>
      </c>
      <c r="C18196">
        <v>1069400</v>
      </c>
      <c r="D18196">
        <v>0</v>
      </c>
      <c r="E18196">
        <v>0</v>
      </c>
      <c r="F18196" s="4">
        <f t="shared" si="284"/>
        <v>356466.66666666669</v>
      </c>
    </row>
    <row r="18197" spans="1:6" x14ac:dyDescent="0.3">
      <c r="A18197" t="s">
        <v>18715</v>
      </c>
      <c r="B18197">
        <v>641950</v>
      </c>
      <c r="C18197">
        <v>0</v>
      </c>
      <c r="D18197">
        <v>0</v>
      </c>
      <c r="E18197">
        <v>0</v>
      </c>
      <c r="F18197" s="4">
        <f t="shared" si="284"/>
        <v>0</v>
      </c>
    </row>
    <row r="18198" spans="1:6" x14ac:dyDescent="0.3">
      <c r="A18198" t="s">
        <v>18716</v>
      </c>
      <c r="B18198">
        <v>0</v>
      </c>
      <c r="C18198">
        <v>821000</v>
      </c>
      <c r="D18198">
        <v>1134820</v>
      </c>
      <c r="E18198">
        <v>568900</v>
      </c>
      <c r="F18198" s="4">
        <f t="shared" si="284"/>
        <v>841573.33333333337</v>
      </c>
    </row>
    <row r="18199" spans="1:6" x14ac:dyDescent="0.3">
      <c r="A18199" t="s">
        <v>18717</v>
      </c>
      <c r="B18199">
        <v>0</v>
      </c>
      <c r="C18199">
        <v>612000</v>
      </c>
      <c r="D18199">
        <v>0</v>
      </c>
      <c r="E18199">
        <v>0</v>
      </c>
      <c r="F18199" s="4">
        <f t="shared" si="284"/>
        <v>204000</v>
      </c>
    </row>
    <row r="18200" spans="1:6" x14ac:dyDescent="0.3">
      <c r="A18200" t="s">
        <v>18718</v>
      </c>
      <c r="B18200">
        <v>723450</v>
      </c>
      <c r="C18200">
        <v>300300</v>
      </c>
      <c r="D18200">
        <v>234600</v>
      </c>
      <c r="E18200">
        <v>0</v>
      </c>
      <c r="F18200" s="4">
        <f t="shared" si="284"/>
        <v>178300</v>
      </c>
    </row>
    <row r="18201" spans="1:6" x14ac:dyDescent="0.3">
      <c r="A18201" t="s">
        <v>18719</v>
      </c>
      <c r="B18201">
        <v>727006</v>
      </c>
      <c r="C18201">
        <v>0</v>
      </c>
      <c r="D18201">
        <v>647680</v>
      </c>
      <c r="E18201">
        <v>386000</v>
      </c>
      <c r="F18201" s="4">
        <f t="shared" si="284"/>
        <v>344560</v>
      </c>
    </row>
    <row r="18202" spans="1:6" x14ac:dyDescent="0.3">
      <c r="A18202" t="s">
        <v>18720</v>
      </c>
      <c r="B18202">
        <v>1110000</v>
      </c>
      <c r="C18202">
        <v>1918280</v>
      </c>
      <c r="D18202">
        <v>0</v>
      </c>
      <c r="E18202">
        <v>0</v>
      </c>
      <c r="F18202" s="4">
        <f t="shared" si="284"/>
        <v>639426.66666666663</v>
      </c>
    </row>
    <row r="18203" spans="1:6" x14ac:dyDescent="0.3">
      <c r="A18203" t="s">
        <v>18721</v>
      </c>
      <c r="B18203">
        <v>0</v>
      </c>
      <c r="C18203">
        <v>0</v>
      </c>
      <c r="D18203">
        <v>256000</v>
      </c>
      <c r="E18203">
        <v>512000</v>
      </c>
      <c r="F18203" s="4">
        <f t="shared" si="284"/>
        <v>256000</v>
      </c>
    </row>
    <row r="18204" spans="1:6" x14ac:dyDescent="0.3">
      <c r="A18204" t="s">
        <v>18722</v>
      </c>
      <c r="B18204">
        <v>845020</v>
      </c>
      <c r="C18204">
        <v>0</v>
      </c>
      <c r="D18204">
        <v>1320040</v>
      </c>
      <c r="E18204">
        <v>649460</v>
      </c>
      <c r="F18204" s="4">
        <f t="shared" si="284"/>
        <v>656500</v>
      </c>
    </row>
    <row r="18205" spans="1:6" x14ac:dyDescent="0.3">
      <c r="A18205" t="s">
        <v>18723</v>
      </c>
      <c r="B18205">
        <v>546000</v>
      </c>
      <c r="C18205">
        <v>276000</v>
      </c>
      <c r="D18205">
        <v>0</v>
      </c>
      <c r="E18205">
        <v>418000</v>
      </c>
      <c r="F18205" s="4">
        <f t="shared" si="284"/>
        <v>231333.33333333334</v>
      </c>
    </row>
    <row r="18206" spans="1:6" x14ac:dyDescent="0.3">
      <c r="A18206" t="s">
        <v>18724</v>
      </c>
      <c r="B18206">
        <v>2006259</v>
      </c>
      <c r="C18206">
        <v>2015360</v>
      </c>
      <c r="D18206">
        <v>3299700</v>
      </c>
      <c r="E18206">
        <v>2040800</v>
      </c>
      <c r="F18206" s="4">
        <f t="shared" si="284"/>
        <v>2451953.3333333335</v>
      </c>
    </row>
    <row r="18207" spans="1:6" x14ac:dyDescent="0.3">
      <c r="A18207" t="s">
        <v>18725</v>
      </c>
      <c r="B18207">
        <v>726000</v>
      </c>
      <c r="C18207">
        <v>2027490</v>
      </c>
      <c r="D18207">
        <v>2024760</v>
      </c>
      <c r="E18207">
        <v>2105380</v>
      </c>
      <c r="F18207" s="4">
        <f t="shared" si="284"/>
        <v>2052543.3333333333</v>
      </c>
    </row>
    <row r="18208" spans="1:6" x14ac:dyDescent="0.3">
      <c r="A18208" t="s">
        <v>938</v>
      </c>
      <c r="B18208">
        <v>0</v>
      </c>
      <c r="C18208">
        <v>0</v>
      </c>
      <c r="D18208">
        <v>2296280</v>
      </c>
      <c r="E18208">
        <v>1056000</v>
      </c>
      <c r="F18208" s="4">
        <f t="shared" si="284"/>
        <v>1117426.6666666667</v>
      </c>
    </row>
    <row r="18209" spans="1:6" x14ac:dyDescent="0.3">
      <c r="A18209" t="s">
        <v>18726</v>
      </c>
      <c r="B18209">
        <v>0</v>
      </c>
      <c r="C18209">
        <v>0</v>
      </c>
      <c r="D18209">
        <v>1183000</v>
      </c>
      <c r="E18209">
        <v>547400</v>
      </c>
      <c r="F18209" s="4">
        <f t="shared" si="284"/>
        <v>576800</v>
      </c>
    </row>
    <row r="18210" spans="1:6" x14ac:dyDescent="0.3">
      <c r="A18210" t="s">
        <v>18727</v>
      </c>
      <c r="B18210">
        <v>626500</v>
      </c>
      <c r="C18210">
        <v>528340</v>
      </c>
      <c r="D18210">
        <v>740000</v>
      </c>
      <c r="E18210">
        <v>560340</v>
      </c>
      <c r="F18210" s="4">
        <f t="shared" si="284"/>
        <v>609560</v>
      </c>
    </row>
    <row r="18211" spans="1:6" x14ac:dyDescent="0.3">
      <c r="A18211" t="s">
        <v>18728</v>
      </c>
      <c r="B18211">
        <v>0</v>
      </c>
      <c r="C18211">
        <v>2098760</v>
      </c>
      <c r="D18211">
        <v>0</v>
      </c>
      <c r="E18211">
        <v>0</v>
      </c>
      <c r="F18211" s="4">
        <f t="shared" si="284"/>
        <v>699586.66666666663</v>
      </c>
    </row>
    <row r="18212" spans="1:6" x14ac:dyDescent="0.3">
      <c r="A18212" t="s">
        <v>18729</v>
      </c>
      <c r="B18212">
        <v>589680</v>
      </c>
      <c r="C18212">
        <v>2525590</v>
      </c>
      <c r="D18212">
        <v>647680</v>
      </c>
      <c r="E18212">
        <v>1608540</v>
      </c>
      <c r="F18212" s="4">
        <f t="shared" si="284"/>
        <v>1593936.6666666667</v>
      </c>
    </row>
    <row r="18213" spans="1:6" x14ac:dyDescent="0.3">
      <c r="A18213" t="s">
        <v>18730</v>
      </c>
      <c r="B18213">
        <v>956950</v>
      </c>
      <c r="C18213">
        <v>851760</v>
      </c>
      <c r="D18213">
        <v>0</v>
      </c>
      <c r="E18213">
        <v>4036510</v>
      </c>
      <c r="F18213" s="4">
        <f t="shared" si="284"/>
        <v>1629423.3333333333</v>
      </c>
    </row>
    <row r="18214" spans="1:6" x14ac:dyDescent="0.3">
      <c r="A18214" t="s">
        <v>18731</v>
      </c>
      <c r="B18214">
        <v>0</v>
      </c>
      <c r="C18214">
        <v>2771530</v>
      </c>
      <c r="D18214">
        <v>814000</v>
      </c>
      <c r="E18214">
        <v>804000</v>
      </c>
      <c r="F18214" s="4">
        <f t="shared" si="284"/>
        <v>1463176.6666666667</v>
      </c>
    </row>
    <row r="18215" spans="1:6" x14ac:dyDescent="0.3">
      <c r="A18215" t="s">
        <v>18732</v>
      </c>
      <c r="B18215">
        <v>2225120</v>
      </c>
      <c r="C18215">
        <v>348300</v>
      </c>
      <c r="D18215">
        <v>2465500</v>
      </c>
      <c r="E18215">
        <v>3303490</v>
      </c>
      <c r="F18215" s="4">
        <f t="shared" si="284"/>
        <v>2039096.6666666667</v>
      </c>
    </row>
    <row r="18216" spans="1:6" x14ac:dyDescent="0.3">
      <c r="A18216" t="s">
        <v>18733</v>
      </c>
      <c r="B18216">
        <v>507500</v>
      </c>
      <c r="C18216">
        <v>242880</v>
      </c>
      <c r="D18216">
        <v>0</v>
      </c>
      <c r="E18216">
        <v>0</v>
      </c>
      <c r="F18216" s="4">
        <f t="shared" si="284"/>
        <v>80960</v>
      </c>
    </row>
    <row r="18217" spans="1:6" x14ac:dyDescent="0.3">
      <c r="A18217" t="s">
        <v>18734</v>
      </c>
      <c r="B18217">
        <v>334880</v>
      </c>
      <c r="C18217">
        <v>370000</v>
      </c>
      <c r="D18217">
        <v>0</v>
      </c>
      <c r="E18217">
        <v>857500</v>
      </c>
      <c r="F18217" s="4">
        <f t="shared" si="284"/>
        <v>409166.66666666669</v>
      </c>
    </row>
    <row r="18218" spans="1:6" x14ac:dyDescent="0.3">
      <c r="A18218" t="s">
        <v>18735</v>
      </c>
      <c r="B18218">
        <v>0</v>
      </c>
      <c r="C18218">
        <v>0</v>
      </c>
      <c r="D18218">
        <v>2148100</v>
      </c>
      <c r="E18218">
        <v>0</v>
      </c>
      <c r="F18218" s="4">
        <f t="shared" si="284"/>
        <v>716033.33333333337</v>
      </c>
    </row>
    <row r="18219" spans="1:6" x14ac:dyDescent="0.3">
      <c r="A18219" t="s">
        <v>18736</v>
      </c>
      <c r="B18219">
        <v>603050</v>
      </c>
      <c r="C18219">
        <v>0</v>
      </c>
      <c r="D18219">
        <v>635180</v>
      </c>
      <c r="E18219">
        <v>0</v>
      </c>
      <c r="F18219" s="4">
        <f t="shared" si="284"/>
        <v>211726.66666666666</v>
      </c>
    </row>
    <row r="18220" spans="1:6" x14ac:dyDescent="0.3">
      <c r="A18220" t="s">
        <v>18737</v>
      </c>
      <c r="B18220">
        <v>2384800</v>
      </c>
      <c r="C18220">
        <v>2393940</v>
      </c>
      <c r="D18220">
        <v>2391640</v>
      </c>
      <c r="E18220">
        <v>2295800</v>
      </c>
      <c r="F18220" s="4">
        <f t="shared" si="284"/>
        <v>2360460</v>
      </c>
    </row>
    <row r="18221" spans="1:6" x14ac:dyDescent="0.3">
      <c r="A18221" t="s">
        <v>18738</v>
      </c>
      <c r="B18221">
        <v>0</v>
      </c>
      <c r="C18221">
        <v>952900</v>
      </c>
      <c r="D18221">
        <v>463500</v>
      </c>
      <c r="E18221">
        <v>877460</v>
      </c>
      <c r="F18221" s="4">
        <f t="shared" si="284"/>
        <v>764620</v>
      </c>
    </row>
    <row r="18222" spans="1:6" x14ac:dyDescent="0.3">
      <c r="A18222" t="s">
        <v>18739</v>
      </c>
      <c r="B18222">
        <v>5292850</v>
      </c>
      <c r="C18222">
        <v>6183900</v>
      </c>
      <c r="D18222">
        <v>7591940</v>
      </c>
      <c r="E18222">
        <v>4808120</v>
      </c>
      <c r="F18222" s="4">
        <f t="shared" si="284"/>
        <v>6194653.333333333</v>
      </c>
    </row>
    <row r="18223" spans="1:6" x14ac:dyDescent="0.3">
      <c r="A18223" t="s">
        <v>18740</v>
      </c>
      <c r="B18223">
        <v>411950</v>
      </c>
      <c r="C18223">
        <v>768000</v>
      </c>
      <c r="D18223">
        <v>0</v>
      </c>
      <c r="E18223">
        <v>2318660</v>
      </c>
      <c r="F18223" s="4">
        <f t="shared" si="284"/>
        <v>1028886.6666666666</v>
      </c>
    </row>
    <row r="18224" spans="1:6" x14ac:dyDescent="0.3">
      <c r="A18224" t="s">
        <v>18741</v>
      </c>
      <c r="B18224">
        <v>322140</v>
      </c>
      <c r="C18224">
        <v>0</v>
      </c>
      <c r="D18224">
        <v>1062140</v>
      </c>
      <c r="E18224">
        <v>637000</v>
      </c>
      <c r="F18224" s="4">
        <f t="shared" si="284"/>
        <v>566380</v>
      </c>
    </row>
    <row r="18225" spans="1:6" x14ac:dyDescent="0.3">
      <c r="A18225" t="s">
        <v>18742</v>
      </c>
      <c r="B18225">
        <v>0</v>
      </c>
      <c r="C18225">
        <v>1515150</v>
      </c>
      <c r="D18225">
        <v>234600</v>
      </c>
      <c r="E18225">
        <v>1918280</v>
      </c>
      <c r="F18225" s="4">
        <f t="shared" si="284"/>
        <v>1222676.6666666667</v>
      </c>
    </row>
    <row r="18226" spans="1:6" x14ac:dyDescent="0.3">
      <c r="A18226" t="s">
        <v>18743</v>
      </c>
      <c r="B18226">
        <v>0</v>
      </c>
      <c r="C18226">
        <v>0</v>
      </c>
      <c r="D18226">
        <v>444990</v>
      </c>
      <c r="E18226">
        <v>370000</v>
      </c>
      <c r="F18226" s="4">
        <f t="shared" si="284"/>
        <v>271663.33333333331</v>
      </c>
    </row>
    <row r="18227" spans="1:6" x14ac:dyDescent="0.3">
      <c r="A18227" t="s">
        <v>18744</v>
      </c>
      <c r="B18227">
        <v>542980</v>
      </c>
      <c r="C18227">
        <v>0</v>
      </c>
      <c r="D18227">
        <v>0</v>
      </c>
      <c r="E18227">
        <v>0</v>
      </c>
      <c r="F18227" s="4">
        <f t="shared" si="284"/>
        <v>0</v>
      </c>
    </row>
    <row r="18228" spans="1:6" x14ac:dyDescent="0.3">
      <c r="A18228" t="s">
        <v>18745</v>
      </c>
      <c r="B18228">
        <v>0</v>
      </c>
      <c r="C18228">
        <v>428220</v>
      </c>
      <c r="D18228">
        <v>874720</v>
      </c>
      <c r="E18228">
        <v>0</v>
      </c>
      <c r="F18228" s="4">
        <f t="shared" si="284"/>
        <v>434313.33333333331</v>
      </c>
    </row>
    <row r="18229" spans="1:6" x14ac:dyDescent="0.3">
      <c r="A18229" t="s">
        <v>18746</v>
      </c>
      <c r="B18229">
        <v>0</v>
      </c>
      <c r="C18229">
        <v>3700000</v>
      </c>
      <c r="D18229">
        <v>281190</v>
      </c>
      <c r="E18229">
        <v>0</v>
      </c>
      <c r="F18229" s="4">
        <f t="shared" si="284"/>
        <v>1327063.3333333333</v>
      </c>
    </row>
    <row r="18230" spans="1:6" x14ac:dyDescent="0.3">
      <c r="A18230" t="s">
        <v>18747</v>
      </c>
      <c r="B18230">
        <v>970440</v>
      </c>
      <c r="C18230">
        <v>2108260</v>
      </c>
      <c r="D18230">
        <v>2149120</v>
      </c>
      <c r="E18230">
        <v>2116220</v>
      </c>
      <c r="F18230" s="4">
        <f t="shared" si="284"/>
        <v>2124533.3333333335</v>
      </c>
    </row>
    <row r="18231" spans="1:6" x14ac:dyDescent="0.3">
      <c r="A18231" t="s">
        <v>18748</v>
      </c>
      <c r="B18231">
        <v>2125440</v>
      </c>
      <c r="C18231">
        <v>2729280</v>
      </c>
      <c r="D18231">
        <v>1796220</v>
      </c>
      <c r="E18231">
        <v>3263270</v>
      </c>
      <c r="F18231" s="4">
        <f t="shared" si="284"/>
        <v>2596256.6666666665</v>
      </c>
    </row>
    <row r="18232" spans="1:6" x14ac:dyDescent="0.3">
      <c r="A18232" t="s">
        <v>18749</v>
      </c>
      <c r="B18232">
        <v>0</v>
      </c>
      <c r="C18232">
        <v>0</v>
      </c>
      <c r="D18232">
        <v>1156610</v>
      </c>
      <c r="E18232">
        <v>747110</v>
      </c>
      <c r="F18232" s="4">
        <f t="shared" si="284"/>
        <v>634573.33333333337</v>
      </c>
    </row>
    <row r="18233" spans="1:6" x14ac:dyDescent="0.3">
      <c r="A18233" t="s">
        <v>18750</v>
      </c>
      <c r="B18233">
        <v>471150</v>
      </c>
      <c r="C18233">
        <v>2065650</v>
      </c>
      <c r="D18233">
        <v>2072210</v>
      </c>
      <c r="E18233">
        <v>0</v>
      </c>
      <c r="F18233" s="4">
        <f t="shared" si="284"/>
        <v>1379286.6666666667</v>
      </c>
    </row>
    <row r="18234" spans="1:6" x14ac:dyDescent="0.3">
      <c r="A18234" t="s">
        <v>18751</v>
      </c>
      <c r="B18234">
        <v>0</v>
      </c>
      <c r="C18234">
        <v>0</v>
      </c>
      <c r="D18234">
        <v>2083800</v>
      </c>
      <c r="E18234">
        <v>620400</v>
      </c>
      <c r="F18234" s="4">
        <f t="shared" si="284"/>
        <v>901400</v>
      </c>
    </row>
    <row r="18235" spans="1:6" x14ac:dyDescent="0.3">
      <c r="A18235" t="s">
        <v>18752</v>
      </c>
      <c r="B18235">
        <v>0</v>
      </c>
      <c r="C18235">
        <v>0</v>
      </c>
      <c r="D18235">
        <v>994890</v>
      </c>
      <c r="E18235">
        <v>0</v>
      </c>
      <c r="F18235" s="4">
        <f t="shared" si="284"/>
        <v>331630</v>
      </c>
    </row>
    <row r="18236" spans="1:6" x14ac:dyDescent="0.3">
      <c r="A18236" t="s">
        <v>18753</v>
      </c>
      <c r="B18236">
        <v>2413840</v>
      </c>
      <c r="C18236">
        <v>4488860</v>
      </c>
      <c r="D18236">
        <v>4187900</v>
      </c>
      <c r="E18236">
        <v>4062460</v>
      </c>
      <c r="F18236" s="4">
        <f t="shared" si="284"/>
        <v>4246406.666666667</v>
      </c>
    </row>
    <row r="18237" spans="1:6" x14ac:dyDescent="0.3">
      <c r="A18237" t="s">
        <v>18754</v>
      </c>
      <c r="B18237">
        <v>0</v>
      </c>
      <c r="C18237">
        <v>963690</v>
      </c>
      <c r="D18237">
        <v>569540</v>
      </c>
      <c r="E18237">
        <v>0</v>
      </c>
      <c r="F18237" s="4">
        <f t="shared" si="284"/>
        <v>511076.66666666669</v>
      </c>
    </row>
    <row r="18238" spans="1:6" x14ac:dyDescent="0.3">
      <c r="A18238" t="s">
        <v>18755</v>
      </c>
      <c r="B18238">
        <v>248000</v>
      </c>
      <c r="C18238">
        <v>1040130</v>
      </c>
      <c r="D18238">
        <v>0</v>
      </c>
      <c r="E18238">
        <v>1059060</v>
      </c>
      <c r="F18238" s="4">
        <f t="shared" si="284"/>
        <v>699730</v>
      </c>
    </row>
    <row r="18239" spans="1:6" x14ac:dyDescent="0.3">
      <c r="A18239" t="s">
        <v>18756</v>
      </c>
      <c r="B18239">
        <v>0</v>
      </c>
      <c r="C18239">
        <v>537810</v>
      </c>
      <c r="D18239">
        <v>583440</v>
      </c>
      <c r="E18239">
        <v>374920</v>
      </c>
      <c r="F18239" s="4">
        <f t="shared" si="284"/>
        <v>498723.33333333331</v>
      </c>
    </row>
    <row r="18240" spans="1:6" x14ac:dyDescent="0.3">
      <c r="A18240" t="s">
        <v>18757</v>
      </c>
      <c r="B18240">
        <v>0</v>
      </c>
      <c r="C18240">
        <v>1211820</v>
      </c>
      <c r="D18240">
        <v>1416870</v>
      </c>
      <c r="E18240">
        <v>0</v>
      </c>
      <c r="F18240" s="4">
        <f t="shared" si="284"/>
        <v>876230</v>
      </c>
    </row>
    <row r="18241" spans="1:6" x14ac:dyDescent="0.3">
      <c r="A18241" t="s">
        <v>18758</v>
      </c>
      <c r="B18241">
        <v>0</v>
      </c>
      <c r="C18241">
        <v>0</v>
      </c>
      <c r="D18241">
        <v>1017680</v>
      </c>
      <c r="E18241">
        <v>0</v>
      </c>
      <c r="F18241" s="4">
        <f t="shared" si="284"/>
        <v>339226.66666666669</v>
      </c>
    </row>
    <row r="18242" spans="1:6" x14ac:dyDescent="0.3">
      <c r="A18242" t="s">
        <v>18759</v>
      </c>
      <c r="B18242">
        <v>273000</v>
      </c>
      <c r="C18242">
        <v>470200</v>
      </c>
      <c r="D18242">
        <v>334880</v>
      </c>
      <c r="E18242">
        <v>364160</v>
      </c>
      <c r="F18242" s="4">
        <f t="shared" si="284"/>
        <v>389746.66666666669</v>
      </c>
    </row>
    <row r="18243" spans="1:6" x14ac:dyDescent="0.3">
      <c r="A18243" t="s">
        <v>18760</v>
      </c>
      <c r="B18243">
        <v>593320</v>
      </c>
      <c r="C18243">
        <v>285740</v>
      </c>
      <c r="D18243">
        <v>305760</v>
      </c>
      <c r="E18243">
        <v>402000</v>
      </c>
      <c r="F18243" s="4">
        <f t="shared" ref="F18243:F18306" si="285">SUM(C18243:E18243)/3</f>
        <v>331166.66666666669</v>
      </c>
    </row>
    <row r="18244" spans="1:6" x14ac:dyDescent="0.3">
      <c r="A18244" t="s">
        <v>18761</v>
      </c>
      <c r="B18244">
        <v>476840</v>
      </c>
      <c r="C18244">
        <v>0</v>
      </c>
      <c r="D18244">
        <v>195500</v>
      </c>
      <c r="E18244">
        <v>0</v>
      </c>
      <c r="F18244" s="4">
        <f t="shared" si="285"/>
        <v>65166.666666666664</v>
      </c>
    </row>
    <row r="18245" spans="1:6" x14ac:dyDescent="0.3">
      <c r="A18245" t="s">
        <v>18762</v>
      </c>
      <c r="B18245">
        <v>1452360</v>
      </c>
      <c r="C18245">
        <v>1569660</v>
      </c>
      <c r="D18245">
        <v>2140320</v>
      </c>
      <c r="E18245">
        <v>1215760</v>
      </c>
      <c r="F18245" s="4">
        <f t="shared" si="285"/>
        <v>1641913.3333333333</v>
      </c>
    </row>
    <row r="18246" spans="1:6" x14ac:dyDescent="0.3">
      <c r="A18246" t="s">
        <v>18763</v>
      </c>
      <c r="B18246">
        <v>0</v>
      </c>
      <c r="C18246">
        <v>0</v>
      </c>
      <c r="D18246">
        <v>1113840</v>
      </c>
      <c r="E18246">
        <v>0</v>
      </c>
      <c r="F18246" s="4">
        <f t="shared" si="285"/>
        <v>371280</v>
      </c>
    </row>
    <row r="18247" spans="1:6" x14ac:dyDescent="0.3">
      <c r="A18247" t="s">
        <v>18764</v>
      </c>
      <c r="B18247">
        <v>0</v>
      </c>
      <c r="C18247">
        <v>0</v>
      </c>
      <c r="D18247">
        <v>1083940</v>
      </c>
      <c r="E18247">
        <v>898300</v>
      </c>
      <c r="F18247" s="4">
        <f t="shared" si="285"/>
        <v>660746.66666666663</v>
      </c>
    </row>
    <row r="18248" spans="1:6" x14ac:dyDescent="0.3">
      <c r="A18248" t="s">
        <v>18765</v>
      </c>
      <c r="B18248">
        <v>931350</v>
      </c>
      <c r="C18248">
        <v>651560</v>
      </c>
      <c r="D18248">
        <v>0</v>
      </c>
      <c r="E18248">
        <v>1143650</v>
      </c>
      <c r="F18248" s="4">
        <f t="shared" si="285"/>
        <v>598403.33333333337</v>
      </c>
    </row>
    <row r="18249" spans="1:6" x14ac:dyDescent="0.3">
      <c r="A18249" t="s">
        <v>18766</v>
      </c>
      <c r="B18249">
        <v>0</v>
      </c>
      <c r="C18249">
        <v>2284100</v>
      </c>
      <c r="D18249">
        <v>364000</v>
      </c>
      <c r="E18249">
        <v>0</v>
      </c>
      <c r="F18249" s="4">
        <f t="shared" si="285"/>
        <v>882700</v>
      </c>
    </row>
    <row r="18250" spans="1:6" x14ac:dyDescent="0.3">
      <c r="A18250" t="s">
        <v>18767</v>
      </c>
      <c r="B18250">
        <v>0</v>
      </c>
      <c r="C18250">
        <v>0</v>
      </c>
      <c r="D18250">
        <v>581490</v>
      </c>
      <c r="E18250">
        <v>0</v>
      </c>
      <c r="F18250" s="4">
        <f t="shared" si="285"/>
        <v>193830</v>
      </c>
    </row>
    <row r="18251" spans="1:6" x14ac:dyDescent="0.3">
      <c r="A18251" t="s">
        <v>18768</v>
      </c>
      <c r="B18251">
        <v>465600</v>
      </c>
      <c r="C18251">
        <v>0</v>
      </c>
      <c r="D18251">
        <v>641920</v>
      </c>
      <c r="E18251">
        <v>1291460</v>
      </c>
      <c r="F18251" s="4">
        <f t="shared" si="285"/>
        <v>644460</v>
      </c>
    </row>
    <row r="18252" spans="1:6" x14ac:dyDescent="0.3">
      <c r="A18252" t="s">
        <v>18769</v>
      </c>
      <c r="B18252">
        <v>256000</v>
      </c>
      <c r="C18252">
        <v>0</v>
      </c>
      <c r="D18252">
        <v>1168440</v>
      </c>
      <c r="E18252">
        <v>0</v>
      </c>
      <c r="F18252" s="4">
        <f t="shared" si="285"/>
        <v>389480</v>
      </c>
    </row>
    <row r="18253" spans="1:6" x14ac:dyDescent="0.3">
      <c r="A18253" t="s">
        <v>18770</v>
      </c>
      <c r="B18253">
        <v>891170</v>
      </c>
      <c r="C18253">
        <v>0</v>
      </c>
      <c r="D18253">
        <v>234600</v>
      </c>
      <c r="E18253">
        <v>0</v>
      </c>
      <c r="F18253" s="4">
        <f t="shared" si="285"/>
        <v>78200</v>
      </c>
    </row>
    <row r="18254" spans="1:6" x14ac:dyDescent="0.3">
      <c r="A18254" t="s">
        <v>18771</v>
      </c>
      <c r="B18254">
        <v>486000</v>
      </c>
      <c r="C18254">
        <v>0</v>
      </c>
      <c r="D18254">
        <v>0</v>
      </c>
      <c r="E18254">
        <v>0</v>
      </c>
      <c r="F18254" s="4">
        <f t="shared" si="285"/>
        <v>0</v>
      </c>
    </row>
    <row r="18255" spans="1:6" x14ac:dyDescent="0.3">
      <c r="A18255" t="s">
        <v>18772</v>
      </c>
      <c r="B18255">
        <v>3426740</v>
      </c>
      <c r="C18255">
        <v>2267580</v>
      </c>
      <c r="D18255">
        <v>2485960</v>
      </c>
      <c r="E18255">
        <v>3931280</v>
      </c>
      <c r="F18255" s="4">
        <f t="shared" si="285"/>
        <v>2894940</v>
      </c>
    </row>
    <row r="18256" spans="1:6" x14ac:dyDescent="0.3">
      <c r="A18256" t="s">
        <v>18773</v>
      </c>
      <c r="B18256">
        <v>919050</v>
      </c>
      <c r="C18256">
        <v>815520</v>
      </c>
      <c r="D18256">
        <v>0</v>
      </c>
      <c r="E18256">
        <v>360360</v>
      </c>
      <c r="F18256" s="4">
        <f t="shared" si="285"/>
        <v>391960</v>
      </c>
    </row>
    <row r="18257" spans="1:6" x14ac:dyDescent="0.3">
      <c r="A18257" t="s">
        <v>18774</v>
      </c>
      <c r="B18257">
        <v>12158680</v>
      </c>
      <c r="C18257">
        <v>12568550</v>
      </c>
      <c r="D18257">
        <v>8360710</v>
      </c>
      <c r="E18257">
        <v>14698290</v>
      </c>
      <c r="F18257" s="4">
        <f t="shared" si="285"/>
        <v>11875850</v>
      </c>
    </row>
    <row r="18258" spans="1:6" x14ac:dyDescent="0.3">
      <c r="A18258" t="s">
        <v>18775</v>
      </c>
      <c r="B18258">
        <v>0</v>
      </c>
      <c r="C18258">
        <v>0</v>
      </c>
      <c r="D18258">
        <v>485730</v>
      </c>
      <c r="E18258">
        <v>456630</v>
      </c>
      <c r="F18258" s="4">
        <f t="shared" si="285"/>
        <v>314120</v>
      </c>
    </row>
    <row r="18259" spans="1:6" x14ac:dyDescent="0.3">
      <c r="A18259" t="s">
        <v>18776</v>
      </c>
      <c r="B18259">
        <v>0</v>
      </c>
      <c r="C18259">
        <v>2055250</v>
      </c>
      <c r="D18259">
        <v>0</v>
      </c>
      <c r="E18259">
        <v>0</v>
      </c>
      <c r="F18259" s="4">
        <f t="shared" si="285"/>
        <v>685083.33333333337</v>
      </c>
    </row>
    <row r="18260" spans="1:6" x14ac:dyDescent="0.3">
      <c r="A18260" t="s">
        <v>18777</v>
      </c>
      <c r="B18260">
        <v>0</v>
      </c>
      <c r="C18260">
        <v>1113500</v>
      </c>
      <c r="D18260">
        <v>0</v>
      </c>
      <c r="E18260">
        <v>540540</v>
      </c>
      <c r="F18260" s="4">
        <f t="shared" si="285"/>
        <v>551346.66666666663</v>
      </c>
    </row>
    <row r="18261" spans="1:6" x14ac:dyDescent="0.3">
      <c r="A18261" t="s">
        <v>18778</v>
      </c>
      <c r="B18261">
        <v>2730910</v>
      </c>
      <c r="C18261">
        <v>1727180</v>
      </c>
      <c r="D18261">
        <v>1668820</v>
      </c>
      <c r="E18261">
        <v>1276730</v>
      </c>
      <c r="F18261" s="4">
        <f t="shared" si="285"/>
        <v>1557576.6666666667</v>
      </c>
    </row>
    <row r="18262" spans="1:6" x14ac:dyDescent="0.3">
      <c r="A18262" t="s">
        <v>18779</v>
      </c>
      <c r="B18262">
        <v>542200</v>
      </c>
      <c r="C18262">
        <v>436800</v>
      </c>
      <c r="D18262">
        <v>291200</v>
      </c>
      <c r="E18262">
        <v>351100</v>
      </c>
      <c r="F18262" s="4">
        <f t="shared" si="285"/>
        <v>359700</v>
      </c>
    </row>
    <row r="18263" spans="1:6" x14ac:dyDescent="0.3">
      <c r="A18263" t="s">
        <v>18780</v>
      </c>
      <c r="B18263">
        <v>0</v>
      </c>
      <c r="C18263">
        <v>0</v>
      </c>
      <c r="D18263">
        <v>2433570</v>
      </c>
      <c r="E18263">
        <v>0</v>
      </c>
      <c r="F18263" s="4">
        <f t="shared" si="285"/>
        <v>811190</v>
      </c>
    </row>
    <row r="18264" spans="1:6" x14ac:dyDescent="0.3">
      <c r="A18264" t="s">
        <v>18781</v>
      </c>
      <c r="B18264">
        <v>0</v>
      </c>
      <c r="C18264">
        <v>0</v>
      </c>
      <c r="D18264">
        <v>2014300</v>
      </c>
      <c r="E18264">
        <v>0</v>
      </c>
      <c r="F18264" s="4">
        <f t="shared" si="285"/>
        <v>671433.33333333337</v>
      </c>
    </row>
    <row r="18265" spans="1:6" x14ac:dyDescent="0.3">
      <c r="A18265" t="s">
        <v>18782</v>
      </c>
      <c r="B18265">
        <v>0</v>
      </c>
      <c r="C18265">
        <v>1055350</v>
      </c>
      <c r="D18265">
        <v>228000</v>
      </c>
      <c r="E18265">
        <v>0</v>
      </c>
      <c r="F18265" s="4">
        <f t="shared" si="285"/>
        <v>427783.33333333331</v>
      </c>
    </row>
    <row r="18266" spans="1:6" x14ac:dyDescent="0.3">
      <c r="A18266" t="s">
        <v>18783</v>
      </c>
      <c r="B18266">
        <v>0</v>
      </c>
      <c r="C18266">
        <v>1607540</v>
      </c>
      <c r="D18266">
        <v>0</v>
      </c>
      <c r="E18266">
        <v>1805500</v>
      </c>
      <c r="F18266" s="4">
        <f t="shared" si="285"/>
        <v>1137680</v>
      </c>
    </row>
    <row r="18267" spans="1:6" x14ac:dyDescent="0.3">
      <c r="A18267" t="s">
        <v>18784</v>
      </c>
      <c r="B18267">
        <v>604240</v>
      </c>
      <c r="C18267">
        <v>2560170</v>
      </c>
      <c r="D18267">
        <v>1798710</v>
      </c>
      <c r="E18267">
        <v>1223040</v>
      </c>
      <c r="F18267" s="4">
        <f t="shared" si="285"/>
        <v>1860640</v>
      </c>
    </row>
    <row r="18268" spans="1:6" x14ac:dyDescent="0.3">
      <c r="A18268" t="s">
        <v>18785</v>
      </c>
      <c r="B18268">
        <v>2168600</v>
      </c>
      <c r="C18268">
        <v>2170380</v>
      </c>
      <c r="D18268">
        <v>365000</v>
      </c>
      <c r="E18268">
        <v>900900</v>
      </c>
      <c r="F18268" s="4">
        <f t="shared" si="285"/>
        <v>1145426.6666666667</v>
      </c>
    </row>
    <row r="18269" spans="1:6" x14ac:dyDescent="0.3">
      <c r="A18269" t="s">
        <v>18786</v>
      </c>
      <c r="B18269">
        <v>0</v>
      </c>
      <c r="C18269">
        <v>281190</v>
      </c>
      <c r="D18269">
        <v>0</v>
      </c>
      <c r="E18269">
        <v>820000</v>
      </c>
      <c r="F18269" s="4">
        <f t="shared" si="285"/>
        <v>367063.33333333331</v>
      </c>
    </row>
    <row r="18270" spans="1:6" x14ac:dyDescent="0.3">
      <c r="A18270" t="s">
        <v>18787</v>
      </c>
      <c r="B18270">
        <v>0</v>
      </c>
      <c r="C18270">
        <v>0</v>
      </c>
      <c r="D18270">
        <v>469200</v>
      </c>
      <c r="E18270">
        <v>593100</v>
      </c>
      <c r="F18270" s="4">
        <f t="shared" si="285"/>
        <v>354100</v>
      </c>
    </row>
    <row r="18271" spans="1:6" x14ac:dyDescent="0.3">
      <c r="A18271" t="s">
        <v>18788</v>
      </c>
      <c r="B18271">
        <v>5024120</v>
      </c>
      <c r="C18271">
        <v>8809600</v>
      </c>
      <c r="D18271">
        <v>4420900</v>
      </c>
      <c r="E18271">
        <v>3513900</v>
      </c>
      <c r="F18271" s="4">
        <f t="shared" si="285"/>
        <v>5581466.666666667</v>
      </c>
    </row>
    <row r="18272" spans="1:6" x14ac:dyDescent="0.3">
      <c r="A18272" t="s">
        <v>18789</v>
      </c>
      <c r="B18272">
        <v>740000</v>
      </c>
      <c r="C18272">
        <v>699560</v>
      </c>
      <c r="D18272">
        <v>0</v>
      </c>
      <c r="E18272">
        <v>0</v>
      </c>
      <c r="F18272" s="4">
        <f t="shared" si="285"/>
        <v>233186.66666666666</v>
      </c>
    </row>
    <row r="18273" spans="1:6" x14ac:dyDescent="0.3">
      <c r="A18273" t="s">
        <v>18790</v>
      </c>
      <c r="B18273">
        <v>623000</v>
      </c>
      <c r="C18273">
        <v>0</v>
      </c>
      <c r="D18273">
        <v>0</v>
      </c>
      <c r="E18273">
        <v>1555280</v>
      </c>
      <c r="F18273" s="4">
        <f t="shared" si="285"/>
        <v>518426.66666666669</v>
      </c>
    </row>
    <row r="18274" spans="1:6" x14ac:dyDescent="0.3">
      <c r="A18274" t="s">
        <v>18791</v>
      </c>
      <c r="B18274">
        <v>0</v>
      </c>
      <c r="C18274">
        <v>2210700</v>
      </c>
      <c r="D18274">
        <v>2122690</v>
      </c>
      <c r="E18274">
        <v>2525840</v>
      </c>
      <c r="F18274" s="4">
        <f t="shared" si="285"/>
        <v>2286410</v>
      </c>
    </row>
    <row r="18275" spans="1:6" x14ac:dyDescent="0.3">
      <c r="A18275" t="s">
        <v>18792</v>
      </c>
      <c r="B18275">
        <v>667950</v>
      </c>
      <c r="C18275">
        <v>0</v>
      </c>
      <c r="D18275">
        <v>0</v>
      </c>
      <c r="E18275">
        <v>0</v>
      </c>
      <c r="F18275" s="4">
        <f t="shared" si="285"/>
        <v>0</v>
      </c>
    </row>
    <row r="18276" spans="1:6" x14ac:dyDescent="0.3">
      <c r="A18276" t="s">
        <v>18793</v>
      </c>
      <c r="B18276">
        <v>0</v>
      </c>
      <c r="C18276">
        <v>0</v>
      </c>
      <c r="D18276">
        <v>845750</v>
      </c>
      <c r="E18276">
        <v>0</v>
      </c>
      <c r="F18276" s="4">
        <f t="shared" si="285"/>
        <v>281916.66666666669</v>
      </c>
    </row>
    <row r="18277" spans="1:6" x14ac:dyDescent="0.3">
      <c r="A18277" t="s">
        <v>18794</v>
      </c>
      <c r="B18277">
        <v>0</v>
      </c>
      <c r="C18277">
        <v>570570</v>
      </c>
      <c r="D18277">
        <v>485760</v>
      </c>
      <c r="E18277">
        <v>0</v>
      </c>
      <c r="F18277" s="4">
        <f t="shared" si="285"/>
        <v>352110</v>
      </c>
    </row>
    <row r="18278" spans="1:6" x14ac:dyDescent="0.3">
      <c r="A18278" t="s">
        <v>18795</v>
      </c>
      <c r="B18278">
        <v>981120</v>
      </c>
      <c r="C18278">
        <v>0</v>
      </c>
      <c r="D18278">
        <v>0</v>
      </c>
      <c r="E18278">
        <v>0</v>
      </c>
      <c r="F18278" s="4">
        <f t="shared" si="285"/>
        <v>0</v>
      </c>
    </row>
    <row r="18279" spans="1:6" x14ac:dyDescent="0.3">
      <c r="A18279" t="s">
        <v>18796</v>
      </c>
      <c r="B18279">
        <v>0</v>
      </c>
      <c r="C18279">
        <v>1505990</v>
      </c>
      <c r="D18279">
        <v>1489660</v>
      </c>
      <c r="E18279">
        <v>2286980</v>
      </c>
      <c r="F18279" s="4">
        <f t="shared" si="285"/>
        <v>1760876.6666666667</v>
      </c>
    </row>
    <row r="18280" spans="1:6" x14ac:dyDescent="0.3">
      <c r="A18280" t="s">
        <v>18797</v>
      </c>
      <c r="B18280">
        <v>2385500</v>
      </c>
      <c r="C18280">
        <v>1182400</v>
      </c>
      <c r="D18280">
        <v>0</v>
      </c>
      <c r="E18280">
        <v>402000</v>
      </c>
      <c r="F18280" s="4">
        <f t="shared" si="285"/>
        <v>528133.33333333337</v>
      </c>
    </row>
    <row r="18281" spans="1:6" x14ac:dyDescent="0.3">
      <c r="A18281" t="s">
        <v>18798</v>
      </c>
      <c r="B18281">
        <v>0</v>
      </c>
      <c r="C18281">
        <v>1017680</v>
      </c>
      <c r="D18281">
        <v>256000</v>
      </c>
      <c r="E18281">
        <v>0</v>
      </c>
      <c r="F18281" s="4">
        <f t="shared" si="285"/>
        <v>424560</v>
      </c>
    </row>
    <row r="18282" spans="1:6" x14ac:dyDescent="0.3">
      <c r="A18282" t="s">
        <v>18799</v>
      </c>
      <c r="B18282">
        <v>0</v>
      </c>
      <c r="C18282">
        <v>667750</v>
      </c>
      <c r="D18282">
        <v>0</v>
      </c>
      <c r="E18282">
        <v>0</v>
      </c>
      <c r="F18282" s="4">
        <f t="shared" si="285"/>
        <v>222583.33333333334</v>
      </c>
    </row>
    <row r="18283" spans="1:6" x14ac:dyDescent="0.3">
      <c r="A18283" t="s">
        <v>18800</v>
      </c>
      <c r="B18283">
        <v>1035580</v>
      </c>
      <c r="C18283">
        <v>877340</v>
      </c>
      <c r="D18283">
        <v>0</v>
      </c>
      <c r="E18283">
        <v>1910190</v>
      </c>
      <c r="F18283" s="4">
        <f t="shared" si="285"/>
        <v>929176.66666666663</v>
      </c>
    </row>
    <row r="18284" spans="1:6" x14ac:dyDescent="0.3">
      <c r="A18284" t="s">
        <v>18801</v>
      </c>
      <c r="B18284">
        <v>515060</v>
      </c>
      <c r="C18284">
        <v>424970</v>
      </c>
      <c r="D18284">
        <v>854490</v>
      </c>
      <c r="E18284">
        <v>402000</v>
      </c>
      <c r="F18284" s="4">
        <f t="shared" si="285"/>
        <v>560486.66666666663</v>
      </c>
    </row>
    <row r="18285" spans="1:6" x14ac:dyDescent="0.3">
      <c r="A18285" t="s">
        <v>18802</v>
      </c>
      <c r="B18285">
        <v>2263680</v>
      </c>
      <c r="C18285">
        <v>2516100</v>
      </c>
      <c r="D18285">
        <v>0</v>
      </c>
      <c r="E18285">
        <v>2184500</v>
      </c>
      <c r="F18285" s="4">
        <f t="shared" si="285"/>
        <v>1566866.6666666667</v>
      </c>
    </row>
    <row r="18286" spans="1:6" x14ac:dyDescent="0.3">
      <c r="A18286" t="s">
        <v>18803</v>
      </c>
      <c r="B18286">
        <v>7883990</v>
      </c>
      <c r="C18286">
        <v>2819600</v>
      </c>
      <c r="D18286">
        <v>2912100</v>
      </c>
      <c r="E18286">
        <v>2704200</v>
      </c>
      <c r="F18286" s="4">
        <f t="shared" si="285"/>
        <v>2811966.6666666665</v>
      </c>
    </row>
    <row r="18287" spans="1:6" x14ac:dyDescent="0.3">
      <c r="A18287" t="s">
        <v>18804</v>
      </c>
      <c r="B18287">
        <v>0</v>
      </c>
      <c r="C18287">
        <v>0</v>
      </c>
      <c r="D18287">
        <v>897440</v>
      </c>
      <c r="E18287">
        <v>712760</v>
      </c>
      <c r="F18287" s="4">
        <f t="shared" si="285"/>
        <v>536733.33333333337</v>
      </c>
    </row>
    <row r="18288" spans="1:6" x14ac:dyDescent="0.3">
      <c r="A18288" t="s">
        <v>18805</v>
      </c>
      <c r="B18288">
        <v>1069250</v>
      </c>
      <c r="C18288">
        <v>2778620</v>
      </c>
      <c r="D18288">
        <v>2002000</v>
      </c>
      <c r="E18288">
        <v>0</v>
      </c>
      <c r="F18288" s="4">
        <f t="shared" si="285"/>
        <v>1593540</v>
      </c>
    </row>
    <row r="18289" spans="1:6" x14ac:dyDescent="0.3">
      <c r="A18289" t="s">
        <v>18806</v>
      </c>
      <c r="B18289">
        <v>946030</v>
      </c>
      <c r="C18289">
        <v>604780</v>
      </c>
      <c r="D18289">
        <v>0</v>
      </c>
      <c r="E18289">
        <v>2384160</v>
      </c>
      <c r="F18289" s="4">
        <f t="shared" si="285"/>
        <v>996313.33333333337</v>
      </c>
    </row>
    <row r="18290" spans="1:6" x14ac:dyDescent="0.3">
      <c r="A18290" t="s">
        <v>18807</v>
      </c>
      <c r="B18290">
        <v>0</v>
      </c>
      <c r="C18290">
        <v>1244020</v>
      </c>
      <c r="D18290">
        <v>0</v>
      </c>
      <c r="E18290">
        <v>1975440</v>
      </c>
      <c r="F18290" s="4">
        <f t="shared" si="285"/>
        <v>1073153.3333333333</v>
      </c>
    </row>
    <row r="18291" spans="1:6" x14ac:dyDescent="0.3">
      <c r="A18291" t="s">
        <v>18808</v>
      </c>
      <c r="B18291">
        <v>12430420</v>
      </c>
      <c r="C18291">
        <v>7450110</v>
      </c>
      <c r="D18291">
        <v>14430000</v>
      </c>
      <c r="E18291">
        <v>0</v>
      </c>
      <c r="F18291" s="4">
        <f t="shared" si="285"/>
        <v>7293370</v>
      </c>
    </row>
    <row r="18292" spans="1:6" x14ac:dyDescent="0.3">
      <c r="A18292" t="s">
        <v>18809</v>
      </c>
      <c r="B18292">
        <v>0</v>
      </c>
      <c r="C18292">
        <v>2168820</v>
      </c>
      <c r="D18292">
        <v>2434490</v>
      </c>
      <c r="E18292">
        <v>596100</v>
      </c>
      <c r="F18292" s="4">
        <f t="shared" si="285"/>
        <v>1733136.6666666667</v>
      </c>
    </row>
    <row r="18293" spans="1:6" x14ac:dyDescent="0.3">
      <c r="A18293" t="s">
        <v>18810</v>
      </c>
      <c r="B18293">
        <v>2098720</v>
      </c>
      <c r="C18293">
        <v>3601550</v>
      </c>
      <c r="D18293">
        <v>2529360</v>
      </c>
      <c r="E18293">
        <v>1970150</v>
      </c>
      <c r="F18293" s="4">
        <f t="shared" si="285"/>
        <v>2700353.3333333335</v>
      </c>
    </row>
    <row r="18294" spans="1:6" x14ac:dyDescent="0.3">
      <c r="A18294" t="s">
        <v>18811</v>
      </c>
      <c r="B18294">
        <v>0</v>
      </c>
      <c r="C18294">
        <v>952770</v>
      </c>
      <c r="D18294">
        <v>0</v>
      </c>
      <c r="E18294">
        <v>0</v>
      </c>
      <c r="F18294" s="4">
        <f t="shared" si="285"/>
        <v>317590</v>
      </c>
    </row>
    <row r="18295" spans="1:6" x14ac:dyDescent="0.3">
      <c r="A18295" t="s">
        <v>18812</v>
      </c>
      <c r="B18295">
        <v>1931520</v>
      </c>
      <c r="C18295">
        <v>3700000</v>
      </c>
      <c r="D18295">
        <v>0</v>
      </c>
      <c r="E18295">
        <v>0</v>
      </c>
      <c r="F18295" s="4">
        <f t="shared" si="285"/>
        <v>1233333.3333333333</v>
      </c>
    </row>
    <row r="18296" spans="1:6" x14ac:dyDescent="0.3">
      <c r="A18296" t="s">
        <v>18813</v>
      </c>
      <c r="B18296">
        <v>0</v>
      </c>
      <c r="C18296">
        <v>3354000</v>
      </c>
      <c r="D18296">
        <v>2225860</v>
      </c>
      <c r="E18296">
        <v>2192520</v>
      </c>
      <c r="F18296" s="4">
        <f t="shared" si="285"/>
        <v>2590793.3333333335</v>
      </c>
    </row>
    <row r="18297" spans="1:6" x14ac:dyDescent="0.3">
      <c r="A18297" t="s">
        <v>18814</v>
      </c>
      <c r="B18297">
        <v>0</v>
      </c>
      <c r="C18297">
        <v>3297950</v>
      </c>
      <c r="D18297">
        <v>4047600</v>
      </c>
      <c r="E18297">
        <v>2967740</v>
      </c>
      <c r="F18297" s="4">
        <f t="shared" si="285"/>
        <v>3437763.3333333335</v>
      </c>
    </row>
    <row r="18298" spans="1:6" x14ac:dyDescent="0.3">
      <c r="A18298" t="s">
        <v>18815</v>
      </c>
      <c r="B18298">
        <v>0</v>
      </c>
      <c r="C18298">
        <v>1759940</v>
      </c>
      <c r="D18298">
        <v>3372280</v>
      </c>
      <c r="E18298">
        <v>6249580</v>
      </c>
      <c r="F18298" s="4">
        <f t="shared" si="285"/>
        <v>3793933.3333333335</v>
      </c>
    </row>
    <row r="18299" spans="1:6" x14ac:dyDescent="0.3">
      <c r="A18299" t="s">
        <v>18816</v>
      </c>
      <c r="B18299">
        <v>767800</v>
      </c>
      <c r="C18299">
        <v>1492220</v>
      </c>
      <c r="D18299">
        <v>0</v>
      </c>
      <c r="E18299">
        <v>2684000</v>
      </c>
      <c r="F18299" s="4">
        <f t="shared" si="285"/>
        <v>1392073.3333333333</v>
      </c>
    </row>
    <row r="18300" spans="1:6" x14ac:dyDescent="0.3">
      <c r="A18300" t="s">
        <v>18817</v>
      </c>
      <c r="B18300">
        <v>798900</v>
      </c>
      <c r="C18300">
        <v>2209200</v>
      </c>
      <c r="D18300">
        <v>0</v>
      </c>
      <c r="E18300">
        <v>3903340</v>
      </c>
      <c r="F18300" s="4">
        <f t="shared" si="285"/>
        <v>2037513.3333333333</v>
      </c>
    </row>
    <row r="18301" spans="1:6" x14ac:dyDescent="0.3">
      <c r="A18301" t="s">
        <v>18818</v>
      </c>
      <c r="B18301">
        <v>0</v>
      </c>
      <c r="C18301">
        <v>2799790</v>
      </c>
      <c r="D18301">
        <v>0</v>
      </c>
      <c r="E18301">
        <v>2040380</v>
      </c>
      <c r="F18301" s="4">
        <f t="shared" si="285"/>
        <v>1613390</v>
      </c>
    </row>
    <row r="18302" spans="1:6" x14ac:dyDescent="0.3">
      <c r="A18302" t="s">
        <v>18819</v>
      </c>
      <c r="B18302">
        <v>1393120</v>
      </c>
      <c r="C18302">
        <v>0</v>
      </c>
      <c r="D18302">
        <v>0</v>
      </c>
      <c r="E18302">
        <v>0</v>
      </c>
      <c r="F18302" s="4">
        <f t="shared" si="285"/>
        <v>0</v>
      </c>
    </row>
    <row r="18303" spans="1:6" x14ac:dyDescent="0.3">
      <c r="A18303" t="s">
        <v>18820</v>
      </c>
      <c r="B18303">
        <v>1304200</v>
      </c>
      <c r="C18303">
        <v>651100</v>
      </c>
      <c r="D18303">
        <v>0</v>
      </c>
      <c r="E18303">
        <v>0</v>
      </c>
      <c r="F18303" s="4">
        <f t="shared" si="285"/>
        <v>217033.33333333334</v>
      </c>
    </row>
    <row r="18304" spans="1:6" x14ac:dyDescent="0.3">
      <c r="A18304" t="s">
        <v>18821</v>
      </c>
      <c r="B18304">
        <v>0</v>
      </c>
      <c r="C18304">
        <v>273000</v>
      </c>
      <c r="D18304">
        <v>0</v>
      </c>
      <c r="E18304">
        <v>2895340</v>
      </c>
      <c r="F18304" s="4">
        <f t="shared" si="285"/>
        <v>1056113.3333333333</v>
      </c>
    </row>
    <row r="18305" spans="1:6" x14ac:dyDescent="0.3">
      <c r="A18305" t="s">
        <v>18822</v>
      </c>
      <c r="B18305">
        <v>0</v>
      </c>
      <c r="C18305">
        <v>0</v>
      </c>
      <c r="D18305">
        <v>473200</v>
      </c>
      <c r="E18305">
        <v>2037080</v>
      </c>
      <c r="F18305" s="4">
        <f t="shared" si="285"/>
        <v>836760</v>
      </c>
    </row>
    <row r="18306" spans="1:6" x14ac:dyDescent="0.3">
      <c r="A18306" t="s">
        <v>18823</v>
      </c>
      <c r="B18306">
        <v>1804530</v>
      </c>
      <c r="C18306">
        <v>2244400</v>
      </c>
      <c r="D18306">
        <v>1698080</v>
      </c>
      <c r="E18306">
        <v>1463060</v>
      </c>
      <c r="F18306" s="4">
        <f t="shared" si="285"/>
        <v>1801846.6666666667</v>
      </c>
    </row>
    <row r="18307" spans="1:6" x14ac:dyDescent="0.3">
      <c r="A18307" t="s">
        <v>18824</v>
      </c>
      <c r="B18307">
        <v>863410</v>
      </c>
      <c r="C18307">
        <v>4580000</v>
      </c>
      <c r="D18307">
        <v>2431880</v>
      </c>
      <c r="E18307">
        <v>2333970</v>
      </c>
      <c r="F18307" s="4">
        <f t="shared" ref="F18307:F18370" si="286">SUM(C18307:E18307)/3</f>
        <v>3115283.3333333335</v>
      </c>
    </row>
    <row r="18308" spans="1:6" x14ac:dyDescent="0.3">
      <c r="A18308" t="s">
        <v>18825</v>
      </c>
      <c r="B18308">
        <v>3392850</v>
      </c>
      <c r="C18308">
        <v>2180000</v>
      </c>
      <c r="D18308">
        <v>2075010</v>
      </c>
      <c r="E18308">
        <v>0</v>
      </c>
      <c r="F18308" s="4">
        <f t="shared" si="286"/>
        <v>1418336.6666666667</v>
      </c>
    </row>
    <row r="18309" spans="1:6" x14ac:dyDescent="0.3">
      <c r="A18309" t="s">
        <v>18826</v>
      </c>
      <c r="B18309">
        <v>0</v>
      </c>
      <c r="C18309">
        <v>2168150</v>
      </c>
      <c r="D18309">
        <v>0</v>
      </c>
      <c r="E18309">
        <v>1046960</v>
      </c>
      <c r="F18309" s="4">
        <f t="shared" si="286"/>
        <v>1071703.3333333333</v>
      </c>
    </row>
    <row r="18310" spans="1:6" x14ac:dyDescent="0.3">
      <c r="A18310" t="s">
        <v>18827</v>
      </c>
      <c r="B18310">
        <v>0</v>
      </c>
      <c r="C18310">
        <v>0</v>
      </c>
      <c r="D18310">
        <v>458900</v>
      </c>
      <c r="E18310">
        <v>1508000</v>
      </c>
      <c r="F18310" s="4">
        <f t="shared" si="286"/>
        <v>655633.33333333337</v>
      </c>
    </row>
    <row r="18311" spans="1:6" x14ac:dyDescent="0.3">
      <c r="A18311" t="s">
        <v>18828</v>
      </c>
      <c r="B18311">
        <v>1442350</v>
      </c>
      <c r="C18311">
        <v>0</v>
      </c>
      <c r="D18311">
        <v>3015400</v>
      </c>
      <c r="E18311">
        <v>311100</v>
      </c>
      <c r="F18311" s="4">
        <f t="shared" si="286"/>
        <v>1108833.3333333333</v>
      </c>
    </row>
    <row r="18312" spans="1:6" x14ac:dyDescent="0.3">
      <c r="A18312" t="s">
        <v>18829</v>
      </c>
      <c r="B18312">
        <v>9063600</v>
      </c>
      <c r="C18312">
        <v>0</v>
      </c>
      <c r="D18312">
        <v>311100</v>
      </c>
      <c r="E18312">
        <v>0</v>
      </c>
      <c r="F18312" s="4">
        <f t="shared" si="286"/>
        <v>103700</v>
      </c>
    </row>
    <row r="18313" spans="1:6" x14ac:dyDescent="0.3">
      <c r="A18313" t="s">
        <v>18830</v>
      </c>
      <c r="B18313">
        <v>728000</v>
      </c>
      <c r="C18313">
        <v>644280</v>
      </c>
      <c r="D18313">
        <v>1496860</v>
      </c>
      <c r="E18313">
        <v>496860</v>
      </c>
      <c r="F18313" s="4">
        <f t="shared" si="286"/>
        <v>879333.33333333337</v>
      </c>
    </row>
    <row r="18314" spans="1:6" x14ac:dyDescent="0.3">
      <c r="A18314" t="s">
        <v>18831</v>
      </c>
      <c r="B18314">
        <v>0</v>
      </c>
      <c r="C18314">
        <v>884450</v>
      </c>
      <c r="D18314">
        <v>0</v>
      </c>
      <c r="E18314">
        <v>0</v>
      </c>
      <c r="F18314" s="4">
        <f t="shared" si="286"/>
        <v>294816.66666666669</v>
      </c>
    </row>
    <row r="18315" spans="1:6" x14ac:dyDescent="0.3">
      <c r="A18315" t="s">
        <v>18832</v>
      </c>
      <c r="B18315">
        <v>2180900</v>
      </c>
      <c r="C18315">
        <v>2372350</v>
      </c>
      <c r="D18315">
        <v>3700000</v>
      </c>
      <c r="E18315">
        <v>357000</v>
      </c>
      <c r="F18315" s="4">
        <f t="shared" si="286"/>
        <v>2143116.6666666665</v>
      </c>
    </row>
    <row r="18316" spans="1:6" x14ac:dyDescent="0.3">
      <c r="A18316" t="s">
        <v>18833</v>
      </c>
      <c r="B18316">
        <v>0</v>
      </c>
      <c r="C18316">
        <v>3718870</v>
      </c>
      <c r="D18316">
        <v>0</v>
      </c>
      <c r="E18316">
        <v>4492550</v>
      </c>
      <c r="F18316" s="4">
        <f t="shared" si="286"/>
        <v>2737140</v>
      </c>
    </row>
    <row r="18317" spans="1:6" x14ac:dyDescent="0.3">
      <c r="A18317" t="s">
        <v>18834</v>
      </c>
      <c r="B18317">
        <v>0</v>
      </c>
      <c r="C18317">
        <v>450000</v>
      </c>
      <c r="D18317">
        <v>3077920</v>
      </c>
      <c r="E18317">
        <v>2355420</v>
      </c>
      <c r="F18317" s="4">
        <f t="shared" si="286"/>
        <v>1961113.3333333333</v>
      </c>
    </row>
    <row r="18318" spans="1:6" x14ac:dyDescent="0.3">
      <c r="A18318" t="s">
        <v>18835</v>
      </c>
      <c r="B18318">
        <v>1362270</v>
      </c>
      <c r="C18318">
        <v>1761190</v>
      </c>
      <c r="D18318">
        <v>1431430</v>
      </c>
      <c r="E18318">
        <v>1428400</v>
      </c>
      <c r="F18318" s="4">
        <f t="shared" si="286"/>
        <v>1540340</v>
      </c>
    </row>
    <row r="18319" spans="1:6" x14ac:dyDescent="0.3">
      <c r="A18319" t="s">
        <v>18836</v>
      </c>
      <c r="B18319">
        <v>682950</v>
      </c>
      <c r="C18319">
        <v>2064790</v>
      </c>
      <c r="D18319">
        <v>2168530</v>
      </c>
      <c r="E18319">
        <v>336000</v>
      </c>
      <c r="F18319" s="4">
        <f t="shared" si="286"/>
        <v>1523106.6666666667</v>
      </c>
    </row>
    <row r="18320" spans="1:6" x14ac:dyDescent="0.3">
      <c r="A18320" t="s">
        <v>18837</v>
      </c>
      <c r="B18320">
        <v>0</v>
      </c>
      <c r="C18320">
        <v>7012810</v>
      </c>
      <c r="D18320">
        <v>463500</v>
      </c>
      <c r="E18320">
        <v>2002920</v>
      </c>
      <c r="F18320" s="4">
        <f t="shared" si="286"/>
        <v>3159743.3333333335</v>
      </c>
    </row>
    <row r="18321" spans="1:6" x14ac:dyDescent="0.3">
      <c r="A18321" t="s">
        <v>18838</v>
      </c>
      <c r="B18321">
        <v>2114270</v>
      </c>
      <c r="C18321">
        <v>3354240</v>
      </c>
      <c r="D18321">
        <v>2140120</v>
      </c>
      <c r="E18321">
        <v>2207480</v>
      </c>
      <c r="F18321" s="4">
        <f t="shared" si="286"/>
        <v>2567280</v>
      </c>
    </row>
    <row r="18322" spans="1:6" x14ac:dyDescent="0.3">
      <c r="A18322" t="s">
        <v>18839</v>
      </c>
      <c r="B18322">
        <v>3176900</v>
      </c>
      <c r="C18322">
        <v>3863730</v>
      </c>
      <c r="D18322">
        <v>3116180</v>
      </c>
      <c r="E18322">
        <v>4675450</v>
      </c>
      <c r="F18322" s="4">
        <f t="shared" si="286"/>
        <v>3885120</v>
      </c>
    </row>
    <row r="18323" spans="1:6" x14ac:dyDescent="0.3">
      <c r="A18323" t="s">
        <v>18840</v>
      </c>
      <c r="B18323">
        <v>294840</v>
      </c>
      <c r="C18323">
        <v>325550</v>
      </c>
      <c r="D18323">
        <v>305760</v>
      </c>
      <c r="E18323">
        <v>405000</v>
      </c>
      <c r="F18323" s="4">
        <f t="shared" si="286"/>
        <v>345436.66666666669</v>
      </c>
    </row>
    <row r="18324" spans="1:6" x14ac:dyDescent="0.3">
      <c r="A18324" t="s">
        <v>18841</v>
      </c>
      <c r="B18324">
        <v>1116830</v>
      </c>
      <c r="C18324">
        <v>0</v>
      </c>
      <c r="D18324">
        <v>766920</v>
      </c>
      <c r="E18324">
        <v>0</v>
      </c>
      <c r="F18324" s="4">
        <f t="shared" si="286"/>
        <v>255640</v>
      </c>
    </row>
    <row r="18325" spans="1:6" x14ac:dyDescent="0.3">
      <c r="A18325" t="s">
        <v>18842</v>
      </c>
      <c r="B18325">
        <v>616980</v>
      </c>
      <c r="C18325">
        <v>586040</v>
      </c>
      <c r="D18325">
        <v>0</v>
      </c>
      <c r="E18325">
        <v>425880</v>
      </c>
      <c r="F18325" s="4">
        <f t="shared" si="286"/>
        <v>337306.66666666669</v>
      </c>
    </row>
    <row r="18326" spans="1:6" x14ac:dyDescent="0.3">
      <c r="A18326" t="s">
        <v>18843</v>
      </c>
      <c r="B18326">
        <v>323960</v>
      </c>
      <c r="C18326">
        <v>1804080</v>
      </c>
      <c r="D18326">
        <v>519400</v>
      </c>
      <c r="E18326">
        <v>1078900</v>
      </c>
      <c r="F18326" s="4">
        <f t="shared" si="286"/>
        <v>1134126.6666666667</v>
      </c>
    </row>
    <row r="18327" spans="1:6" x14ac:dyDescent="0.3">
      <c r="A18327" t="s">
        <v>18844</v>
      </c>
      <c r="B18327">
        <v>0</v>
      </c>
      <c r="C18327">
        <v>500500</v>
      </c>
      <c r="D18327">
        <v>349440</v>
      </c>
      <c r="E18327">
        <v>0</v>
      </c>
      <c r="F18327" s="4">
        <f t="shared" si="286"/>
        <v>283313.33333333331</v>
      </c>
    </row>
    <row r="18328" spans="1:6" x14ac:dyDescent="0.3">
      <c r="A18328" t="s">
        <v>18845</v>
      </c>
      <c r="B18328">
        <v>364000</v>
      </c>
      <c r="C18328">
        <v>224100</v>
      </c>
      <c r="D18328">
        <v>1300960</v>
      </c>
      <c r="E18328">
        <v>0</v>
      </c>
      <c r="F18328" s="4">
        <f t="shared" si="286"/>
        <v>508353.33333333331</v>
      </c>
    </row>
    <row r="18329" spans="1:6" x14ac:dyDescent="0.3">
      <c r="A18329" t="s">
        <v>18846</v>
      </c>
      <c r="B18329">
        <v>0</v>
      </c>
      <c r="C18329">
        <v>0</v>
      </c>
      <c r="D18329">
        <v>1754480</v>
      </c>
      <c r="E18329">
        <v>622200</v>
      </c>
      <c r="F18329" s="4">
        <f t="shared" si="286"/>
        <v>792226.66666666663</v>
      </c>
    </row>
    <row r="18330" spans="1:6" x14ac:dyDescent="0.3">
      <c r="A18330" t="s">
        <v>18847</v>
      </c>
      <c r="B18330">
        <v>1016780</v>
      </c>
      <c r="C18330">
        <v>626990</v>
      </c>
      <c r="D18330">
        <v>0</v>
      </c>
      <c r="E18330">
        <v>0</v>
      </c>
      <c r="F18330" s="4">
        <f t="shared" si="286"/>
        <v>208996.66666666666</v>
      </c>
    </row>
    <row r="18331" spans="1:6" x14ac:dyDescent="0.3">
      <c r="A18331" t="s">
        <v>18848</v>
      </c>
      <c r="B18331">
        <v>0</v>
      </c>
      <c r="C18331">
        <v>0</v>
      </c>
      <c r="D18331">
        <v>972400</v>
      </c>
      <c r="E18331">
        <v>0</v>
      </c>
      <c r="F18331" s="4">
        <f t="shared" si="286"/>
        <v>324133.33333333331</v>
      </c>
    </row>
    <row r="18332" spans="1:6" x14ac:dyDescent="0.3">
      <c r="A18332" t="s">
        <v>18849</v>
      </c>
      <c r="B18332">
        <v>1073430</v>
      </c>
      <c r="C18332">
        <v>2123590</v>
      </c>
      <c r="D18332">
        <v>2818850</v>
      </c>
      <c r="E18332">
        <v>2142010</v>
      </c>
      <c r="F18332" s="4">
        <f t="shared" si="286"/>
        <v>2361483.3333333335</v>
      </c>
    </row>
    <row r="18333" spans="1:6" x14ac:dyDescent="0.3">
      <c r="A18333" t="s">
        <v>18850</v>
      </c>
      <c r="B18333">
        <v>230000</v>
      </c>
      <c r="C18333">
        <v>325780</v>
      </c>
      <c r="D18333">
        <v>362180</v>
      </c>
      <c r="E18333">
        <v>505960</v>
      </c>
      <c r="F18333" s="4">
        <f t="shared" si="286"/>
        <v>397973.33333333331</v>
      </c>
    </row>
    <row r="18334" spans="1:6" x14ac:dyDescent="0.3">
      <c r="A18334" t="s">
        <v>18851</v>
      </c>
      <c r="B18334">
        <v>2053210</v>
      </c>
      <c r="C18334">
        <v>2188530</v>
      </c>
      <c r="D18334">
        <v>2013000</v>
      </c>
      <c r="E18334">
        <v>5695760</v>
      </c>
      <c r="F18334" s="4">
        <f t="shared" si="286"/>
        <v>3299096.6666666665</v>
      </c>
    </row>
    <row r="18335" spans="1:6" x14ac:dyDescent="0.3">
      <c r="A18335" t="s">
        <v>18852</v>
      </c>
      <c r="B18335">
        <v>0</v>
      </c>
      <c r="C18335">
        <v>228000</v>
      </c>
      <c r="D18335">
        <v>0</v>
      </c>
      <c r="E18335">
        <v>0</v>
      </c>
      <c r="F18335" s="4">
        <f t="shared" si="286"/>
        <v>76000</v>
      </c>
    </row>
    <row r="18336" spans="1:6" x14ac:dyDescent="0.3">
      <c r="A18336" t="s">
        <v>18853</v>
      </c>
      <c r="B18336">
        <v>914640</v>
      </c>
      <c r="C18336">
        <v>0</v>
      </c>
      <c r="D18336">
        <v>903200</v>
      </c>
      <c r="E18336">
        <v>1656910</v>
      </c>
      <c r="F18336" s="4">
        <f t="shared" si="286"/>
        <v>853370</v>
      </c>
    </row>
    <row r="18337" spans="1:6" x14ac:dyDescent="0.3">
      <c r="A18337" t="s">
        <v>18854</v>
      </c>
      <c r="B18337">
        <v>2473100</v>
      </c>
      <c r="C18337">
        <v>0</v>
      </c>
      <c r="D18337">
        <v>0</v>
      </c>
      <c r="E18337">
        <v>1323000</v>
      </c>
      <c r="F18337" s="4">
        <f t="shared" si="286"/>
        <v>441000</v>
      </c>
    </row>
    <row r="18338" spans="1:6" x14ac:dyDescent="0.3">
      <c r="A18338" t="s">
        <v>18855</v>
      </c>
      <c r="B18338">
        <v>0</v>
      </c>
      <c r="C18338">
        <v>2241900</v>
      </c>
      <c r="D18338">
        <v>3528950</v>
      </c>
      <c r="E18338">
        <v>0</v>
      </c>
      <c r="F18338" s="4">
        <f t="shared" si="286"/>
        <v>1923616.6666666667</v>
      </c>
    </row>
    <row r="18339" spans="1:6" x14ac:dyDescent="0.3">
      <c r="A18339" t="s">
        <v>18856</v>
      </c>
      <c r="B18339">
        <v>0</v>
      </c>
      <c r="C18339">
        <v>0</v>
      </c>
      <c r="D18339">
        <v>453900</v>
      </c>
      <c r="E18339">
        <v>0</v>
      </c>
      <c r="F18339" s="4">
        <f t="shared" si="286"/>
        <v>151300</v>
      </c>
    </row>
    <row r="18340" spans="1:6" x14ac:dyDescent="0.3">
      <c r="A18340" t="s">
        <v>18857</v>
      </c>
      <c r="B18340">
        <v>1941610</v>
      </c>
      <c r="C18340">
        <v>584220</v>
      </c>
      <c r="D18340">
        <v>647680</v>
      </c>
      <c r="E18340">
        <v>695400</v>
      </c>
      <c r="F18340" s="4">
        <f t="shared" si="286"/>
        <v>642433.33333333337</v>
      </c>
    </row>
    <row r="18341" spans="1:6" x14ac:dyDescent="0.3">
      <c r="A18341" t="s">
        <v>18858</v>
      </c>
      <c r="B18341">
        <v>3671160</v>
      </c>
      <c r="C18341">
        <v>5394430</v>
      </c>
      <c r="D18341">
        <v>3581650</v>
      </c>
      <c r="E18341">
        <v>6498270</v>
      </c>
      <c r="F18341" s="4">
        <f t="shared" si="286"/>
        <v>5158116.666666667</v>
      </c>
    </row>
    <row r="18342" spans="1:6" x14ac:dyDescent="0.3">
      <c r="A18342" t="s">
        <v>18859</v>
      </c>
      <c r="B18342">
        <v>4263320</v>
      </c>
      <c r="C18342">
        <v>4636000</v>
      </c>
      <c r="D18342">
        <v>6903760</v>
      </c>
      <c r="E18342">
        <v>2171360</v>
      </c>
      <c r="F18342" s="4">
        <f t="shared" si="286"/>
        <v>4570373.333333333</v>
      </c>
    </row>
    <row r="18343" spans="1:6" x14ac:dyDescent="0.3">
      <c r="A18343" t="s">
        <v>18860</v>
      </c>
      <c r="B18343">
        <v>0</v>
      </c>
      <c r="C18343">
        <v>0</v>
      </c>
      <c r="D18343">
        <v>1480000</v>
      </c>
      <c r="E18343">
        <v>610560</v>
      </c>
      <c r="F18343" s="4">
        <f t="shared" si="286"/>
        <v>696853.33333333337</v>
      </c>
    </row>
    <row r="18344" spans="1:6" x14ac:dyDescent="0.3">
      <c r="A18344" t="s">
        <v>18861</v>
      </c>
      <c r="B18344">
        <v>304000</v>
      </c>
      <c r="C18344">
        <v>2130480</v>
      </c>
      <c r="D18344">
        <v>6151340</v>
      </c>
      <c r="E18344">
        <v>3698640</v>
      </c>
      <c r="F18344" s="4">
        <f t="shared" si="286"/>
        <v>3993486.6666666665</v>
      </c>
    </row>
    <row r="18345" spans="1:6" x14ac:dyDescent="0.3">
      <c r="A18345" t="s">
        <v>18862</v>
      </c>
      <c r="B18345">
        <v>764400</v>
      </c>
      <c r="C18345">
        <v>1948980</v>
      </c>
      <c r="D18345">
        <v>2089610</v>
      </c>
      <c r="E18345">
        <v>5835500</v>
      </c>
      <c r="F18345" s="4">
        <f t="shared" si="286"/>
        <v>3291363.3333333335</v>
      </c>
    </row>
    <row r="18346" spans="1:6" x14ac:dyDescent="0.3">
      <c r="A18346" t="s">
        <v>18863</v>
      </c>
      <c r="B18346">
        <v>0</v>
      </c>
      <c r="C18346">
        <v>1373890</v>
      </c>
      <c r="D18346">
        <v>611520</v>
      </c>
      <c r="E18346">
        <v>820000</v>
      </c>
      <c r="F18346" s="4">
        <f t="shared" si="286"/>
        <v>935136.66666666663</v>
      </c>
    </row>
    <row r="18347" spans="1:6" x14ac:dyDescent="0.3">
      <c r="A18347" t="s">
        <v>18864</v>
      </c>
      <c r="B18347">
        <v>2064800</v>
      </c>
      <c r="C18347">
        <v>4034880</v>
      </c>
      <c r="D18347">
        <v>4035380</v>
      </c>
      <c r="E18347">
        <v>6049000</v>
      </c>
      <c r="F18347" s="4">
        <f t="shared" si="286"/>
        <v>4706420</v>
      </c>
    </row>
    <row r="18348" spans="1:6" x14ac:dyDescent="0.3">
      <c r="A18348" t="s">
        <v>18865</v>
      </c>
      <c r="B18348">
        <v>1732270</v>
      </c>
      <c r="C18348">
        <v>1023820</v>
      </c>
      <c r="D18348">
        <v>1173900</v>
      </c>
      <c r="E18348">
        <v>622440</v>
      </c>
      <c r="F18348" s="4">
        <f t="shared" si="286"/>
        <v>940053.33333333337</v>
      </c>
    </row>
    <row r="18349" spans="1:6" x14ac:dyDescent="0.3">
      <c r="A18349" t="s">
        <v>18866</v>
      </c>
      <c r="B18349">
        <v>526000</v>
      </c>
      <c r="C18349">
        <v>1105200</v>
      </c>
      <c r="D18349">
        <v>1279750</v>
      </c>
      <c r="E18349">
        <v>0</v>
      </c>
      <c r="F18349" s="4">
        <f t="shared" si="286"/>
        <v>794983.33333333337</v>
      </c>
    </row>
    <row r="18350" spans="1:6" x14ac:dyDescent="0.3">
      <c r="A18350" t="s">
        <v>18867</v>
      </c>
      <c r="B18350">
        <v>2066560</v>
      </c>
      <c r="C18350">
        <v>3179480</v>
      </c>
      <c r="D18350">
        <v>3583930</v>
      </c>
      <c r="E18350">
        <v>0</v>
      </c>
      <c r="F18350" s="4">
        <f t="shared" si="286"/>
        <v>2254470</v>
      </c>
    </row>
    <row r="18351" spans="1:6" x14ac:dyDescent="0.3">
      <c r="A18351" t="s">
        <v>18868</v>
      </c>
      <c r="B18351">
        <v>610850</v>
      </c>
      <c r="C18351">
        <v>0</v>
      </c>
      <c r="D18351">
        <v>0</v>
      </c>
      <c r="E18351">
        <v>386000</v>
      </c>
      <c r="F18351" s="4">
        <f t="shared" si="286"/>
        <v>128666.66666666667</v>
      </c>
    </row>
    <row r="18352" spans="1:6" x14ac:dyDescent="0.3">
      <c r="A18352" t="s">
        <v>18869</v>
      </c>
      <c r="B18352">
        <v>288000</v>
      </c>
      <c r="C18352">
        <v>1292360</v>
      </c>
      <c r="D18352">
        <v>195500</v>
      </c>
      <c r="E18352">
        <v>808920</v>
      </c>
      <c r="F18352" s="4">
        <f t="shared" si="286"/>
        <v>765593.33333333337</v>
      </c>
    </row>
    <row r="18353" spans="1:6" x14ac:dyDescent="0.3">
      <c r="A18353" t="s">
        <v>18870</v>
      </c>
      <c r="B18353">
        <v>956700</v>
      </c>
      <c r="C18353">
        <v>0</v>
      </c>
      <c r="D18353">
        <v>245700</v>
      </c>
      <c r="E18353">
        <v>0</v>
      </c>
      <c r="F18353" s="4">
        <f t="shared" si="286"/>
        <v>81900</v>
      </c>
    </row>
    <row r="18354" spans="1:6" x14ac:dyDescent="0.3">
      <c r="A18354" t="s">
        <v>18871</v>
      </c>
      <c r="B18354">
        <v>2033270</v>
      </c>
      <c r="C18354">
        <v>3197460</v>
      </c>
      <c r="D18354">
        <v>2263520</v>
      </c>
      <c r="E18354">
        <v>4222850</v>
      </c>
      <c r="F18354" s="4">
        <f t="shared" si="286"/>
        <v>3227943.3333333335</v>
      </c>
    </row>
    <row r="18355" spans="1:6" x14ac:dyDescent="0.3">
      <c r="A18355" t="s">
        <v>18872</v>
      </c>
      <c r="B18355">
        <v>618800</v>
      </c>
      <c r="C18355">
        <v>0</v>
      </c>
      <c r="D18355">
        <v>0</v>
      </c>
      <c r="E18355">
        <v>2498950</v>
      </c>
      <c r="F18355" s="4">
        <f t="shared" si="286"/>
        <v>832983.33333333337</v>
      </c>
    </row>
    <row r="18356" spans="1:6" x14ac:dyDescent="0.3">
      <c r="A18356" t="s">
        <v>18873</v>
      </c>
      <c r="B18356">
        <v>1198440</v>
      </c>
      <c r="C18356">
        <v>2256800</v>
      </c>
      <c r="D18356">
        <v>1237600</v>
      </c>
      <c r="E18356">
        <v>1427020</v>
      </c>
      <c r="F18356" s="4">
        <f t="shared" si="286"/>
        <v>1640473.3333333333</v>
      </c>
    </row>
    <row r="18357" spans="1:6" x14ac:dyDescent="0.3">
      <c r="A18357" t="s">
        <v>18874</v>
      </c>
      <c r="B18357">
        <v>1059240</v>
      </c>
      <c r="C18357">
        <v>1058000</v>
      </c>
      <c r="D18357">
        <v>1616900</v>
      </c>
      <c r="E18357">
        <v>2275000</v>
      </c>
      <c r="F18357" s="4">
        <f t="shared" si="286"/>
        <v>1649966.6666666667</v>
      </c>
    </row>
    <row r="18358" spans="1:6" x14ac:dyDescent="0.3">
      <c r="A18358" t="s">
        <v>18875</v>
      </c>
      <c r="B18358">
        <v>0</v>
      </c>
      <c r="C18358">
        <v>0</v>
      </c>
      <c r="D18358">
        <v>740000</v>
      </c>
      <c r="E18358">
        <v>1480000</v>
      </c>
      <c r="F18358" s="4">
        <f t="shared" si="286"/>
        <v>740000</v>
      </c>
    </row>
    <row r="18359" spans="1:6" x14ac:dyDescent="0.3">
      <c r="A18359" t="s">
        <v>18876</v>
      </c>
      <c r="B18359">
        <v>22140000</v>
      </c>
      <c r="C18359">
        <v>0</v>
      </c>
      <c r="D18359">
        <v>0</v>
      </c>
      <c r="E18359">
        <v>0</v>
      </c>
      <c r="F18359" s="4">
        <f t="shared" si="286"/>
        <v>0</v>
      </c>
    </row>
    <row r="18360" spans="1:6" x14ac:dyDescent="0.3">
      <c r="A18360" t="s">
        <v>18877</v>
      </c>
      <c r="B18360">
        <v>0</v>
      </c>
      <c r="C18360">
        <v>1980000</v>
      </c>
      <c r="D18360">
        <v>0</v>
      </c>
      <c r="E18360">
        <v>385840</v>
      </c>
      <c r="F18360" s="4">
        <f t="shared" si="286"/>
        <v>788613.33333333337</v>
      </c>
    </row>
    <row r="18361" spans="1:6" x14ac:dyDescent="0.3">
      <c r="A18361" t="s">
        <v>18878</v>
      </c>
      <c r="B18361">
        <v>1217580</v>
      </c>
      <c r="C18361">
        <v>0</v>
      </c>
      <c r="D18361">
        <v>0</v>
      </c>
      <c r="E18361">
        <v>0</v>
      </c>
      <c r="F18361" s="4">
        <f t="shared" si="286"/>
        <v>0</v>
      </c>
    </row>
    <row r="18362" spans="1:6" x14ac:dyDescent="0.3">
      <c r="A18362" t="s">
        <v>18879</v>
      </c>
      <c r="B18362">
        <v>0</v>
      </c>
      <c r="C18362">
        <v>1785160</v>
      </c>
      <c r="D18362">
        <v>0</v>
      </c>
      <c r="E18362">
        <v>884520</v>
      </c>
      <c r="F18362" s="4">
        <f t="shared" si="286"/>
        <v>889893.33333333337</v>
      </c>
    </row>
    <row r="18363" spans="1:6" x14ac:dyDescent="0.3">
      <c r="A18363" t="s">
        <v>18880</v>
      </c>
      <c r="B18363">
        <v>740000</v>
      </c>
      <c r="C18363">
        <v>4610000</v>
      </c>
      <c r="D18363">
        <v>6501800</v>
      </c>
      <c r="E18363">
        <v>0</v>
      </c>
      <c r="F18363" s="4">
        <f t="shared" si="286"/>
        <v>3703933.3333333335</v>
      </c>
    </row>
    <row r="18364" spans="1:6" x14ac:dyDescent="0.3">
      <c r="A18364" t="s">
        <v>18881</v>
      </c>
      <c r="B18364">
        <v>627730</v>
      </c>
      <c r="C18364">
        <v>0</v>
      </c>
      <c r="D18364">
        <v>0</v>
      </c>
      <c r="E18364">
        <v>0</v>
      </c>
      <c r="F18364" s="4">
        <f t="shared" si="286"/>
        <v>0</v>
      </c>
    </row>
    <row r="18365" spans="1:6" x14ac:dyDescent="0.3">
      <c r="A18365" t="s">
        <v>18882</v>
      </c>
      <c r="B18365">
        <v>1049230</v>
      </c>
      <c r="C18365">
        <v>283360</v>
      </c>
      <c r="D18365">
        <v>0</v>
      </c>
      <c r="E18365">
        <v>4011440</v>
      </c>
      <c r="F18365" s="4">
        <f t="shared" si="286"/>
        <v>1431600</v>
      </c>
    </row>
    <row r="18366" spans="1:6" x14ac:dyDescent="0.3">
      <c r="A18366" t="s">
        <v>18883</v>
      </c>
      <c r="B18366">
        <v>1335260</v>
      </c>
      <c r="C18366">
        <v>1659090</v>
      </c>
      <c r="D18366">
        <v>944400</v>
      </c>
      <c r="E18366">
        <v>1015380</v>
      </c>
      <c r="F18366" s="4">
        <f t="shared" si="286"/>
        <v>1206290</v>
      </c>
    </row>
    <row r="18367" spans="1:6" x14ac:dyDescent="0.3">
      <c r="A18367" t="s">
        <v>18884</v>
      </c>
      <c r="B18367">
        <v>0</v>
      </c>
      <c r="C18367">
        <v>1765400</v>
      </c>
      <c r="D18367">
        <v>1904850</v>
      </c>
      <c r="E18367">
        <v>955500</v>
      </c>
      <c r="F18367" s="4">
        <f t="shared" si="286"/>
        <v>1541916.6666666667</v>
      </c>
    </row>
    <row r="18368" spans="1:6" x14ac:dyDescent="0.3">
      <c r="A18368" t="s">
        <v>18885</v>
      </c>
      <c r="B18368">
        <v>10662000</v>
      </c>
      <c r="C18368">
        <v>28036600</v>
      </c>
      <c r="D18368">
        <v>59350100</v>
      </c>
      <c r="E18368">
        <v>33607380</v>
      </c>
      <c r="F18368" s="4">
        <f t="shared" si="286"/>
        <v>40331360</v>
      </c>
    </row>
    <row r="18369" spans="1:6" x14ac:dyDescent="0.3">
      <c r="A18369" t="s">
        <v>18886</v>
      </c>
      <c r="B18369">
        <v>0</v>
      </c>
      <c r="C18369">
        <v>198900</v>
      </c>
      <c r="D18369">
        <v>0</v>
      </c>
      <c r="E18369">
        <v>0</v>
      </c>
      <c r="F18369" s="4">
        <f t="shared" si="286"/>
        <v>66300</v>
      </c>
    </row>
    <row r="18370" spans="1:6" x14ac:dyDescent="0.3">
      <c r="A18370" t="s">
        <v>18887</v>
      </c>
      <c r="B18370">
        <v>648480</v>
      </c>
      <c r="C18370">
        <v>1370540</v>
      </c>
      <c r="D18370">
        <v>0</v>
      </c>
      <c r="E18370">
        <v>1693500</v>
      </c>
      <c r="F18370" s="4">
        <f t="shared" si="286"/>
        <v>1021346.6666666666</v>
      </c>
    </row>
    <row r="18371" spans="1:6" x14ac:dyDescent="0.3">
      <c r="A18371" t="s">
        <v>18888</v>
      </c>
      <c r="B18371">
        <v>3062440</v>
      </c>
      <c r="C18371">
        <v>6246790</v>
      </c>
      <c r="D18371">
        <v>5095650</v>
      </c>
      <c r="E18371">
        <v>6173480</v>
      </c>
      <c r="F18371" s="4">
        <f t="shared" ref="F18371:F18434" si="287">SUM(C18371:E18371)/3</f>
        <v>5838640</v>
      </c>
    </row>
    <row r="18372" spans="1:6" x14ac:dyDescent="0.3">
      <c r="A18372" t="s">
        <v>18889</v>
      </c>
      <c r="B18372">
        <v>0</v>
      </c>
      <c r="C18372">
        <v>370000</v>
      </c>
      <c r="D18372">
        <v>0</v>
      </c>
      <c r="E18372">
        <v>264600</v>
      </c>
      <c r="F18372" s="4">
        <f t="shared" si="287"/>
        <v>211533.33333333334</v>
      </c>
    </row>
    <row r="18373" spans="1:6" x14ac:dyDescent="0.3">
      <c r="A18373" t="s">
        <v>18890</v>
      </c>
      <c r="B18373">
        <v>0</v>
      </c>
      <c r="C18373">
        <v>1451080</v>
      </c>
      <c r="D18373">
        <v>0</v>
      </c>
      <c r="E18373">
        <v>0</v>
      </c>
      <c r="F18373" s="4">
        <f t="shared" si="287"/>
        <v>483693.33333333331</v>
      </c>
    </row>
    <row r="18374" spans="1:6" x14ac:dyDescent="0.3">
      <c r="A18374" t="s">
        <v>18891</v>
      </c>
      <c r="B18374">
        <v>2055310</v>
      </c>
      <c r="C18374">
        <v>650160</v>
      </c>
      <c r="D18374">
        <v>2057500</v>
      </c>
      <c r="E18374">
        <v>2124610</v>
      </c>
      <c r="F18374" s="4">
        <f t="shared" si="287"/>
        <v>1610756.6666666667</v>
      </c>
    </row>
    <row r="18375" spans="1:6" x14ac:dyDescent="0.3">
      <c r="A18375" t="s">
        <v>18892</v>
      </c>
      <c r="B18375">
        <v>1686620</v>
      </c>
      <c r="C18375">
        <v>0</v>
      </c>
      <c r="D18375">
        <v>0</v>
      </c>
      <c r="E18375">
        <v>764500</v>
      </c>
      <c r="F18375" s="4">
        <f t="shared" si="287"/>
        <v>254833.33333333334</v>
      </c>
    </row>
    <row r="18376" spans="1:6" x14ac:dyDescent="0.3">
      <c r="A18376" t="s">
        <v>18893</v>
      </c>
      <c r="B18376">
        <v>1027140</v>
      </c>
      <c r="C18376">
        <v>0</v>
      </c>
      <c r="D18376">
        <v>0</v>
      </c>
      <c r="E18376">
        <v>0</v>
      </c>
      <c r="F18376" s="4">
        <f t="shared" si="287"/>
        <v>0</v>
      </c>
    </row>
    <row r="18377" spans="1:6" x14ac:dyDescent="0.3">
      <c r="A18377" t="s">
        <v>18894</v>
      </c>
      <c r="B18377">
        <v>0</v>
      </c>
      <c r="C18377">
        <v>0</v>
      </c>
      <c r="D18377">
        <v>1780090</v>
      </c>
      <c r="E18377">
        <v>1781000</v>
      </c>
      <c r="F18377" s="4">
        <f t="shared" si="287"/>
        <v>1187030</v>
      </c>
    </row>
    <row r="18378" spans="1:6" x14ac:dyDescent="0.3">
      <c r="A18378" t="s">
        <v>18895</v>
      </c>
      <c r="B18378">
        <v>0</v>
      </c>
      <c r="C18378">
        <v>0</v>
      </c>
      <c r="D18378">
        <v>660400</v>
      </c>
      <c r="E18378">
        <v>886500</v>
      </c>
      <c r="F18378" s="4">
        <f t="shared" si="287"/>
        <v>515633.33333333331</v>
      </c>
    </row>
    <row r="18379" spans="1:6" x14ac:dyDescent="0.3">
      <c r="A18379" t="s">
        <v>18896</v>
      </c>
      <c r="B18379">
        <v>0</v>
      </c>
      <c r="C18379">
        <v>403000</v>
      </c>
      <c r="D18379">
        <v>0</v>
      </c>
      <c r="E18379">
        <v>0</v>
      </c>
      <c r="F18379" s="4">
        <f t="shared" si="287"/>
        <v>134333.33333333334</v>
      </c>
    </row>
    <row r="18380" spans="1:6" x14ac:dyDescent="0.3">
      <c r="A18380" t="s">
        <v>381</v>
      </c>
      <c r="B18380">
        <v>10212350</v>
      </c>
      <c r="C18380">
        <v>8512020</v>
      </c>
      <c r="D18380">
        <v>7461160</v>
      </c>
      <c r="E18380">
        <v>8882300</v>
      </c>
      <c r="F18380" s="4">
        <f t="shared" si="287"/>
        <v>8285160</v>
      </c>
    </row>
    <row r="18381" spans="1:6" x14ac:dyDescent="0.3">
      <c r="A18381" t="s">
        <v>18897</v>
      </c>
      <c r="B18381">
        <v>653380</v>
      </c>
      <c r="C18381">
        <v>273000</v>
      </c>
      <c r="D18381">
        <v>2643450</v>
      </c>
      <c r="E18381">
        <v>585000</v>
      </c>
      <c r="F18381" s="4">
        <f t="shared" si="287"/>
        <v>1167150</v>
      </c>
    </row>
    <row r="18382" spans="1:6" x14ac:dyDescent="0.3">
      <c r="A18382" t="s">
        <v>18898</v>
      </c>
      <c r="B18382">
        <v>2232950</v>
      </c>
      <c r="C18382">
        <v>0</v>
      </c>
      <c r="D18382">
        <v>0</v>
      </c>
      <c r="E18382">
        <v>820000</v>
      </c>
      <c r="F18382" s="4">
        <f t="shared" si="287"/>
        <v>273333.33333333331</v>
      </c>
    </row>
    <row r="18383" spans="1:6" x14ac:dyDescent="0.3">
      <c r="A18383" t="s">
        <v>18899</v>
      </c>
      <c r="B18383">
        <v>7245390</v>
      </c>
      <c r="C18383">
        <v>7504540</v>
      </c>
      <c r="D18383">
        <v>12250990</v>
      </c>
      <c r="E18383">
        <v>14408870</v>
      </c>
      <c r="F18383" s="4">
        <f t="shared" si="287"/>
        <v>11388133.333333334</v>
      </c>
    </row>
    <row r="18384" spans="1:6" x14ac:dyDescent="0.3">
      <c r="A18384" t="s">
        <v>18900</v>
      </c>
      <c r="B18384">
        <v>4972670</v>
      </c>
      <c r="C18384">
        <v>3437980</v>
      </c>
      <c r="D18384">
        <v>2680120</v>
      </c>
      <c r="E18384">
        <v>0</v>
      </c>
      <c r="F18384" s="4">
        <f t="shared" si="287"/>
        <v>2039366.6666666667</v>
      </c>
    </row>
    <row r="18385" spans="1:6" x14ac:dyDescent="0.3">
      <c r="A18385" t="s">
        <v>18901</v>
      </c>
      <c r="B18385">
        <v>2139440</v>
      </c>
      <c r="C18385">
        <v>2193930</v>
      </c>
      <c r="D18385">
        <v>2061150</v>
      </c>
      <c r="E18385">
        <v>2123880</v>
      </c>
      <c r="F18385" s="4">
        <f t="shared" si="287"/>
        <v>2126320</v>
      </c>
    </row>
    <row r="18386" spans="1:6" x14ac:dyDescent="0.3">
      <c r="A18386" t="s">
        <v>18902</v>
      </c>
      <c r="B18386">
        <v>0</v>
      </c>
      <c r="C18386">
        <v>768900</v>
      </c>
      <c r="D18386">
        <v>717800</v>
      </c>
      <c r="E18386">
        <v>2044320</v>
      </c>
      <c r="F18386" s="4">
        <f t="shared" si="287"/>
        <v>1177006.6666666667</v>
      </c>
    </row>
    <row r="18387" spans="1:6" x14ac:dyDescent="0.3">
      <c r="A18387" t="s">
        <v>18903</v>
      </c>
      <c r="B18387">
        <v>0</v>
      </c>
      <c r="C18387">
        <v>623120</v>
      </c>
      <c r="D18387">
        <v>0</v>
      </c>
      <c r="E18387">
        <v>0</v>
      </c>
      <c r="F18387" s="4">
        <f t="shared" si="287"/>
        <v>207706.66666666666</v>
      </c>
    </row>
    <row r="18388" spans="1:6" x14ac:dyDescent="0.3">
      <c r="A18388" t="s">
        <v>18904</v>
      </c>
      <c r="B18388">
        <v>160000</v>
      </c>
      <c r="C18388">
        <v>0</v>
      </c>
      <c r="D18388">
        <v>1182820</v>
      </c>
      <c r="E18388">
        <v>397800</v>
      </c>
      <c r="F18388" s="4">
        <f t="shared" si="287"/>
        <v>526873.33333333337</v>
      </c>
    </row>
    <row r="18389" spans="1:6" x14ac:dyDescent="0.3">
      <c r="A18389" t="s">
        <v>18905</v>
      </c>
      <c r="B18389">
        <v>2319870</v>
      </c>
      <c r="C18389">
        <v>0</v>
      </c>
      <c r="D18389">
        <v>1404960</v>
      </c>
      <c r="E18389">
        <v>3623940</v>
      </c>
      <c r="F18389" s="4">
        <f t="shared" si="287"/>
        <v>1676300</v>
      </c>
    </row>
    <row r="18390" spans="1:6" x14ac:dyDescent="0.3">
      <c r="A18390" t="s">
        <v>18906</v>
      </c>
      <c r="B18390">
        <v>0</v>
      </c>
      <c r="C18390">
        <v>1029210</v>
      </c>
      <c r="D18390">
        <v>0</v>
      </c>
      <c r="E18390">
        <v>0</v>
      </c>
      <c r="F18390" s="4">
        <f t="shared" si="287"/>
        <v>343070</v>
      </c>
    </row>
    <row r="18391" spans="1:6" x14ac:dyDescent="0.3">
      <c r="A18391" t="s">
        <v>18907</v>
      </c>
      <c r="B18391">
        <v>248000</v>
      </c>
      <c r="C18391">
        <v>0</v>
      </c>
      <c r="D18391">
        <v>0</v>
      </c>
      <c r="E18391">
        <v>615240</v>
      </c>
      <c r="F18391" s="4">
        <f t="shared" si="287"/>
        <v>205080</v>
      </c>
    </row>
    <row r="18392" spans="1:6" x14ac:dyDescent="0.3">
      <c r="A18392" t="s">
        <v>18908</v>
      </c>
      <c r="B18392">
        <v>191100</v>
      </c>
      <c r="C18392">
        <v>0</v>
      </c>
      <c r="D18392">
        <v>0</v>
      </c>
      <c r="E18392">
        <v>0</v>
      </c>
      <c r="F18392" s="4">
        <f t="shared" si="287"/>
        <v>0</v>
      </c>
    </row>
    <row r="18393" spans="1:6" x14ac:dyDescent="0.3">
      <c r="A18393" t="s">
        <v>18909</v>
      </c>
      <c r="B18393">
        <v>0</v>
      </c>
      <c r="C18393">
        <v>2641800</v>
      </c>
      <c r="D18393">
        <v>0</v>
      </c>
      <c r="E18393">
        <v>0</v>
      </c>
      <c r="F18393" s="4">
        <f t="shared" si="287"/>
        <v>880600</v>
      </c>
    </row>
    <row r="18394" spans="1:6" x14ac:dyDescent="0.3">
      <c r="A18394" t="s">
        <v>18910</v>
      </c>
      <c r="B18394">
        <v>0</v>
      </c>
      <c r="C18394">
        <v>0</v>
      </c>
      <c r="D18394">
        <v>1173720</v>
      </c>
      <c r="E18394">
        <v>0</v>
      </c>
      <c r="F18394" s="4">
        <f t="shared" si="287"/>
        <v>391240</v>
      </c>
    </row>
    <row r="18395" spans="1:6" x14ac:dyDescent="0.3">
      <c r="A18395" t="s">
        <v>18911</v>
      </c>
      <c r="B18395">
        <v>6279000</v>
      </c>
      <c r="C18395">
        <v>6924660</v>
      </c>
      <c r="D18395">
        <v>11291110</v>
      </c>
      <c r="E18395">
        <v>7998900</v>
      </c>
      <c r="F18395" s="4">
        <f t="shared" si="287"/>
        <v>8738223.333333334</v>
      </c>
    </row>
    <row r="18396" spans="1:6" x14ac:dyDescent="0.3">
      <c r="A18396" t="s">
        <v>18912</v>
      </c>
      <c r="B18396">
        <v>740000</v>
      </c>
      <c r="C18396">
        <v>0</v>
      </c>
      <c r="D18396">
        <v>3185980</v>
      </c>
      <c r="E18396">
        <v>2133450</v>
      </c>
      <c r="F18396" s="4">
        <f t="shared" si="287"/>
        <v>1773143.3333333333</v>
      </c>
    </row>
    <row r="18397" spans="1:6" x14ac:dyDescent="0.3">
      <c r="A18397" t="s">
        <v>18913</v>
      </c>
      <c r="B18397">
        <v>1378400</v>
      </c>
      <c r="C18397">
        <v>1480000</v>
      </c>
      <c r="D18397">
        <v>0</v>
      </c>
      <c r="E18397">
        <v>2527980</v>
      </c>
      <c r="F18397" s="4">
        <f t="shared" si="287"/>
        <v>1335993.3333333333</v>
      </c>
    </row>
    <row r="18398" spans="1:6" x14ac:dyDescent="0.3">
      <c r="A18398" t="s">
        <v>18914</v>
      </c>
      <c r="B18398">
        <v>1197500</v>
      </c>
      <c r="C18398">
        <v>0</v>
      </c>
      <c r="D18398">
        <v>0</v>
      </c>
      <c r="E18398">
        <v>537190</v>
      </c>
      <c r="F18398" s="4">
        <f t="shared" si="287"/>
        <v>179063.33333333334</v>
      </c>
    </row>
    <row r="18399" spans="1:6" x14ac:dyDescent="0.3">
      <c r="A18399" t="s">
        <v>18915</v>
      </c>
      <c r="B18399">
        <v>0</v>
      </c>
      <c r="C18399">
        <v>0</v>
      </c>
      <c r="D18399">
        <v>838780</v>
      </c>
      <c r="E18399">
        <v>795600</v>
      </c>
      <c r="F18399" s="4">
        <f t="shared" si="287"/>
        <v>544793.33333333337</v>
      </c>
    </row>
    <row r="18400" spans="1:6" x14ac:dyDescent="0.3">
      <c r="A18400" t="s">
        <v>18916</v>
      </c>
      <c r="B18400">
        <v>2255600</v>
      </c>
      <c r="C18400">
        <v>0</v>
      </c>
      <c r="D18400">
        <v>2456880</v>
      </c>
      <c r="E18400">
        <v>386000</v>
      </c>
      <c r="F18400" s="4">
        <f t="shared" si="287"/>
        <v>947626.66666666663</v>
      </c>
    </row>
    <row r="18401" spans="1:6" x14ac:dyDescent="0.3">
      <c r="A18401" t="s">
        <v>18917</v>
      </c>
      <c r="B18401">
        <v>0</v>
      </c>
      <c r="C18401">
        <v>688000</v>
      </c>
      <c r="D18401">
        <v>0</v>
      </c>
      <c r="E18401">
        <v>804000</v>
      </c>
      <c r="F18401" s="4">
        <f t="shared" si="287"/>
        <v>497333.33333333331</v>
      </c>
    </row>
    <row r="18402" spans="1:6" x14ac:dyDescent="0.3">
      <c r="A18402" t="s">
        <v>18918</v>
      </c>
      <c r="B18402">
        <v>0</v>
      </c>
      <c r="C18402">
        <v>611520</v>
      </c>
      <c r="D18402">
        <v>849940</v>
      </c>
      <c r="E18402">
        <v>1011920</v>
      </c>
      <c r="F18402" s="4">
        <f t="shared" si="287"/>
        <v>824460</v>
      </c>
    </row>
    <row r="18403" spans="1:6" x14ac:dyDescent="0.3">
      <c r="A18403" t="s">
        <v>18919</v>
      </c>
      <c r="B18403">
        <v>675000</v>
      </c>
      <c r="C18403">
        <v>1090720</v>
      </c>
      <c r="D18403">
        <v>1110200</v>
      </c>
      <c r="E18403">
        <v>1084000</v>
      </c>
      <c r="F18403" s="4">
        <f t="shared" si="287"/>
        <v>1094973.3333333333</v>
      </c>
    </row>
    <row r="18404" spans="1:6" x14ac:dyDescent="0.3">
      <c r="A18404" t="s">
        <v>18920</v>
      </c>
      <c r="B18404">
        <v>0</v>
      </c>
      <c r="C18404">
        <v>2497680</v>
      </c>
      <c r="D18404">
        <v>1587040</v>
      </c>
      <c r="E18404">
        <v>2066700</v>
      </c>
      <c r="F18404" s="4">
        <f t="shared" si="287"/>
        <v>2050473.3333333333</v>
      </c>
    </row>
    <row r="18405" spans="1:6" x14ac:dyDescent="0.3">
      <c r="A18405" t="s">
        <v>18921</v>
      </c>
      <c r="B18405">
        <v>433000</v>
      </c>
      <c r="C18405">
        <v>228000</v>
      </c>
      <c r="D18405">
        <v>0</v>
      </c>
      <c r="E18405">
        <v>0</v>
      </c>
      <c r="F18405" s="4">
        <f t="shared" si="287"/>
        <v>76000</v>
      </c>
    </row>
    <row r="18406" spans="1:6" x14ac:dyDescent="0.3">
      <c r="A18406" t="s">
        <v>18922</v>
      </c>
      <c r="B18406">
        <v>769620</v>
      </c>
      <c r="C18406">
        <v>473200</v>
      </c>
      <c r="D18406">
        <v>0</v>
      </c>
      <c r="E18406">
        <v>632060</v>
      </c>
      <c r="F18406" s="4">
        <f t="shared" si="287"/>
        <v>368420</v>
      </c>
    </row>
    <row r="18407" spans="1:6" x14ac:dyDescent="0.3">
      <c r="A18407" t="s">
        <v>18923</v>
      </c>
      <c r="B18407">
        <v>0</v>
      </c>
      <c r="C18407">
        <v>185640</v>
      </c>
      <c r="D18407">
        <v>0</v>
      </c>
      <c r="E18407">
        <v>0</v>
      </c>
      <c r="F18407" s="4">
        <f t="shared" si="287"/>
        <v>61880</v>
      </c>
    </row>
    <row r="18408" spans="1:6" x14ac:dyDescent="0.3">
      <c r="A18408" t="s">
        <v>18924</v>
      </c>
      <c r="B18408">
        <v>0</v>
      </c>
      <c r="C18408">
        <v>1153860</v>
      </c>
      <c r="D18408">
        <v>692510</v>
      </c>
      <c r="E18408">
        <v>0</v>
      </c>
      <c r="F18408" s="4">
        <f t="shared" si="287"/>
        <v>615456.66666666663</v>
      </c>
    </row>
    <row r="18409" spans="1:6" x14ac:dyDescent="0.3">
      <c r="A18409" t="s">
        <v>18925</v>
      </c>
      <c r="B18409">
        <v>2025660</v>
      </c>
      <c r="C18409">
        <v>0</v>
      </c>
      <c r="D18409">
        <v>616070</v>
      </c>
      <c r="E18409">
        <v>0</v>
      </c>
      <c r="F18409" s="4">
        <f t="shared" si="287"/>
        <v>205356.66666666666</v>
      </c>
    </row>
    <row r="18410" spans="1:6" x14ac:dyDescent="0.3">
      <c r="A18410" t="s">
        <v>18926</v>
      </c>
      <c r="B18410">
        <v>6282940</v>
      </c>
      <c r="C18410">
        <v>8192500</v>
      </c>
      <c r="D18410">
        <v>8015700</v>
      </c>
      <c r="E18410">
        <v>10930930</v>
      </c>
      <c r="F18410" s="4">
        <f t="shared" si="287"/>
        <v>9046376.666666666</v>
      </c>
    </row>
    <row r="18411" spans="1:6" x14ac:dyDescent="0.3">
      <c r="A18411" t="s">
        <v>18927</v>
      </c>
      <c r="B18411">
        <v>0</v>
      </c>
      <c r="C18411">
        <v>230000</v>
      </c>
      <c r="D18411">
        <v>1052640</v>
      </c>
      <c r="E18411">
        <v>0</v>
      </c>
      <c r="F18411" s="4">
        <f t="shared" si="287"/>
        <v>427546.66666666669</v>
      </c>
    </row>
    <row r="18412" spans="1:6" x14ac:dyDescent="0.3">
      <c r="A18412" t="s">
        <v>18928</v>
      </c>
      <c r="B18412">
        <v>630350</v>
      </c>
      <c r="C18412">
        <v>536900</v>
      </c>
      <c r="D18412">
        <v>387660</v>
      </c>
      <c r="E18412">
        <v>536900</v>
      </c>
      <c r="F18412" s="4">
        <f t="shared" si="287"/>
        <v>487153.33333333331</v>
      </c>
    </row>
    <row r="18413" spans="1:6" x14ac:dyDescent="0.3">
      <c r="A18413" t="s">
        <v>18929</v>
      </c>
      <c r="B18413">
        <v>0</v>
      </c>
      <c r="C18413">
        <v>0</v>
      </c>
      <c r="D18413">
        <v>1080640</v>
      </c>
      <c r="E18413">
        <v>418000</v>
      </c>
      <c r="F18413" s="4">
        <f t="shared" si="287"/>
        <v>499546.66666666669</v>
      </c>
    </row>
    <row r="18414" spans="1:6" x14ac:dyDescent="0.3">
      <c r="A18414" t="s">
        <v>18930</v>
      </c>
      <c r="B18414">
        <v>1145320</v>
      </c>
      <c r="C18414">
        <v>622440</v>
      </c>
      <c r="D18414">
        <v>622440</v>
      </c>
      <c r="E18414">
        <v>531440</v>
      </c>
      <c r="F18414" s="4">
        <f t="shared" si="287"/>
        <v>592106.66666666663</v>
      </c>
    </row>
    <row r="18415" spans="1:6" x14ac:dyDescent="0.3">
      <c r="A18415" t="s">
        <v>18931</v>
      </c>
      <c r="B18415">
        <v>2446680</v>
      </c>
      <c r="C18415">
        <v>2437200</v>
      </c>
      <c r="D18415">
        <v>4033649</v>
      </c>
      <c r="E18415">
        <v>2923380</v>
      </c>
      <c r="F18415" s="4">
        <f t="shared" si="287"/>
        <v>3131409.6666666665</v>
      </c>
    </row>
    <row r="18416" spans="1:6" x14ac:dyDescent="0.3">
      <c r="A18416" t="s">
        <v>18932</v>
      </c>
      <c r="B18416">
        <v>0</v>
      </c>
      <c r="C18416">
        <v>0</v>
      </c>
      <c r="D18416">
        <v>770650</v>
      </c>
      <c r="E18416">
        <v>0</v>
      </c>
      <c r="F18416" s="4">
        <f t="shared" si="287"/>
        <v>256883.33333333334</v>
      </c>
    </row>
    <row r="18417" spans="1:6" x14ac:dyDescent="0.3">
      <c r="A18417" t="s">
        <v>18933</v>
      </c>
      <c r="B18417">
        <v>604240</v>
      </c>
      <c r="C18417">
        <v>939680</v>
      </c>
      <c r="D18417">
        <v>0</v>
      </c>
      <c r="E18417">
        <v>804000</v>
      </c>
      <c r="F18417" s="4">
        <f t="shared" si="287"/>
        <v>581226.66666666663</v>
      </c>
    </row>
    <row r="18418" spans="1:6" x14ac:dyDescent="0.3">
      <c r="A18418" t="s">
        <v>18934</v>
      </c>
      <c r="B18418">
        <v>0</v>
      </c>
      <c r="C18418">
        <v>2294100</v>
      </c>
      <c r="D18418">
        <v>0</v>
      </c>
      <c r="E18418">
        <v>0</v>
      </c>
      <c r="F18418" s="4">
        <f t="shared" si="287"/>
        <v>764700</v>
      </c>
    </row>
    <row r="18419" spans="1:6" x14ac:dyDescent="0.3">
      <c r="A18419" t="s">
        <v>18935</v>
      </c>
      <c r="B18419">
        <v>2984800</v>
      </c>
      <c r="C18419">
        <v>2320500</v>
      </c>
      <c r="D18419">
        <v>12268800</v>
      </c>
      <c r="E18419">
        <v>6301300</v>
      </c>
      <c r="F18419" s="4">
        <f t="shared" si="287"/>
        <v>6963533.333333333</v>
      </c>
    </row>
    <row r="18420" spans="1:6" x14ac:dyDescent="0.3">
      <c r="A18420" t="s">
        <v>18936</v>
      </c>
      <c r="B18420">
        <v>0</v>
      </c>
      <c r="C18420">
        <v>256000</v>
      </c>
      <c r="D18420">
        <v>228000</v>
      </c>
      <c r="E18420">
        <v>950000</v>
      </c>
      <c r="F18420" s="4">
        <f t="shared" si="287"/>
        <v>478000</v>
      </c>
    </row>
    <row r="18421" spans="1:6" x14ac:dyDescent="0.3">
      <c r="A18421" t="s">
        <v>18937</v>
      </c>
      <c r="B18421">
        <v>256000</v>
      </c>
      <c r="C18421">
        <v>0</v>
      </c>
      <c r="D18421">
        <v>1652640</v>
      </c>
      <c r="E18421">
        <v>0</v>
      </c>
      <c r="F18421" s="4">
        <f t="shared" si="287"/>
        <v>550880</v>
      </c>
    </row>
    <row r="18422" spans="1:6" x14ac:dyDescent="0.3">
      <c r="A18422" t="s">
        <v>18938</v>
      </c>
      <c r="B18422">
        <v>0</v>
      </c>
      <c r="C18422">
        <v>857220</v>
      </c>
      <c r="D18422">
        <v>0</v>
      </c>
      <c r="E18422">
        <v>0</v>
      </c>
      <c r="F18422" s="4">
        <f t="shared" si="287"/>
        <v>285740</v>
      </c>
    </row>
    <row r="18423" spans="1:6" x14ac:dyDescent="0.3">
      <c r="A18423" t="s">
        <v>18939</v>
      </c>
      <c r="B18423">
        <v>0</v>
      </c>
      <c r="C18423">
        <v>654000</v>
      </c>
      <c r="D18423">
        <v>256000</v>
      </c>
      <c r="E18423">
        <v>2377040</v>
      </c>
      <c r="F18423" s="4">
        <f t="shared" si="287"/>
        <v>1095680</v>
      </c>
    </row>
    <row r="18424" spans="1:6" x14ac:dyDescent="0.3">
      <c r="A18424" t="s">
        <v>18940</v>
      </c>
      <c r="B18424">
        <v>274820</v>
      </c>
      <c r="C18424">
        <v>0</v>
      </c>
      <c r="D18424">
        <v>207480</v>
      </c>
      <c r="E18424">
        <v>0</v>
      </c>
      <c r="F18424" s="4">
        <f t="shared" si="287"/>
        <v>69160</v>
      </c>
    </row>
    <row r="18425" spans="1:6" x14ac:dyDescent="0.3">
      <c r="A18425" t="s">
        <v>18941</v>
      </c>
      <c r="B18425">
        <v>0</v>
      </c>
      <c r="C18425">
        <v>0</v>
      </c>
      <c r="D18425">
        <v>646100</v>
      </c>
      <c r="E18425">
        <v>386000</v>
      </c>
      <c r="F18425" s="4">
        <f t="shared" si="287"/>
        <v>344033.33333333331</v>
      </c>
    </row>
    <row r="18426" spans="1:6" x14ac:dyDescent="0.3">
      <c r="A18426" t="s">
        <v>18942</v>
      </c>
      <c r="B18426">
        <v>286650</v>
      </c>
      <c r="C18426">
        <v>4191400</v>
      </c>
      <c r="D18426">
        <v>1951800</v>
      </c>
      <c r="E18426">
        <v>0</v>
      </c>
      <c r="F18426" s="4">
        <f t="shared" si="287"/>
        <v>2047733.3333333333</v>
      </c>
    </row>
    <row r="18427" spans="1:6" x14ac:dyDescent="0.3">
      <c r="A18427" t="s">
        <v>18943</v>
      </c>
      <c r="B18427">
        <v>564200</v>
      </c>
      <c r="C18427">
        <v>573300</v>
      </c>
      <c r="D18427">
        <v>1333520</v>
      </c>
      <c r="E18427">
        <v>2258350</v>
      </c>
      <c r="F18427" s="4">
        <f t="shared" si="287"/>
        <v>1388390</v>
      </c>
    </row>
    <row r="18428" spans="1:6" x14ac:dyDescent="0.3">
      <c r="A18428" t="s">
        <v>18944</v>
      </c>
      <c r="B18428">
        <v>0</v>
      </c>
      <c r="C18428">
        <v>281190</v>
      </c>
      <c r="D18428">
        <v>300300</v>
      </c>
      <c r="E18428">
        <v>357000</v>
      </c>
      <c r="F18428" s="4">
        <f t="shared" si="287"/>
        <v>312830</v>
      </c>
    </row>
    <row r="18429" spans="1:6" x14ac:dyDescent="0.3">
      <c r="A18429" t="s">
        <v>18945</v>
      </c>
      <c r="B18429">
        <v>0</v>
      </c>
      <c r="C18429">
        <v>600000</v>
      </c>
      <c r="D18429">
        <v>0</v>
      </c>
      <c r="E18429">
        <v>0</v>
      </c>
      <c r="F18429" s="4">
        <f t="shared" si="287"/>
        <v>200000</v>
      </c>
    </row>
    <row r="18430" spans="1:6" x14ac:dyDescent="0.3">
      <c r="A18430" t="s">
        <v>18946</v>
      </c>
      <c r="B18430">
        <v>3907030</v>
      </c>
      <c r="C18430">
        <v>967800</v>
      </c>
      <c r="D18430">
        <v>740000</v>
      </c>
      <c r="E18430">
        <v>5648410</v>
      </c>
      <c r="F18430" s="4">
        <f t="shared" si="287"/>
        <v>2452070</v>
      </c>
    </row>
    <row r="18431" spans="1:6" x14ac:dyDescent="0.3">
      <c r="A18431" t="s">
        <v>18947</v>
      </c>
      <c r="B18431">
        <v>752570</v>
      </c>
      <c r="C18431">
        <v>0</v>
      </c>
      <c r="D18431">
        <v>0</v>
      </c>
      <c r="E18431">
        <v>0</v>
      </c>
      <c r="F18431" s="4">
        <f t="shared" si="287"/>
        <v>0</v>
      </c>
    </row>
    <row r="18432" spans="1:6" x14ac:dyDescent="0.3">
      <c r="A18432" t="s">
        <v>18948</v>
      </c>
      <c r="B18432">
        <v>760000</v>
      </c>
      <c r="C18432">
        <v>0</v>
      </c>
      <c r="D18432">
        <v>762440</v>
      </c>
      <c r="E18432">
        <v>1505280</v>
      </c>
      <c r="F18432" s="4">
        <f t="shared" si="287"/>
        <v>755906.66666666663</v>
      </c>
    </row>
    <row r="18433" spans="1:6" x14ac:dyDescent="0.3">
      <c r="A18433" t="s">
        <v>18949</v>
      </c>
      <c r="B18433">
        <v>0</v>
      </c>
      <c r="C18433">
        <v>0</v>
      </c>
      <c r="D18433">
        <v>1140960</v>
      </c>
      <c r="E18433">
        <v>0</v>
      </c>
      <c r="F18433" s="4">
        <f t="shared" si="287"/>
        <v>380320</v>
      </c>
    </row>
    <row r="18434" spans="1:6" x14ac:dyDescent="0.3">
      <c r="A18434" t="s">
        <v>18950</v>
      </c>
      <c r="B18434">
        <v>2323760</v>
      </c>
      <c r="C18434">
        <v>2112029</v>
      </c>
      <c r="D18434">
        <v>487760</v>
      </c>
      <c r="E18434">
        <v>2096820</v>
      </c>
      <c r="F18434" s="4">
        <f t="shared" si="287"/>
        <v>1565536.3333333333</v>
      </c>
    </row>
    <row r="18435" spans="1:6" x14ac:dyDescent="0.3">
      <c r="A18435" t="s">
        <v>18951</v>
      </c>
      <c r="B18435">
        <v>0</v>
      </c>
      <c r="C18435">
        <v>316680</v>
      </c>
      <c r="D18435">
        <v>1031940</v>
      </c>
      <c r="E18435">
        <v>0</v>
      </c>
      <c r="F18435" s="4">
        <f t="shared" ref="F18435:F18498" si="288">SUM(C18435:E18435)/3</f>
        <v>449540</v>
      </c>
    </row>
    <row r="18436" spans="1:6" x14ac:dyDescent="0.3">
      <c r="A18436" t="s">
        <v>18952</v>
      </c>
      <c r="B18436">
        <v>2013830</v>
      </c>
      <c r="C18436">
        <v>4154090</v>
      </c>
      <c r="D18436">
        <v>704750</v>
      </c>
      <c r="E18436">
        <v>2032560</v>
      </c>
      <c r="F18436" s="4">
        <f t="shared" si="288"/>
        <v>2297133.3333333335</v>
      </c>
    </row>
    <row r="18437" spans="1:6" x14ac:dyDescent="0.3">
      <c r="A18437" t="s">
        <v>18953</v>
      </c>
      <c r="B18437">
        <v>0</v>
      </c>
      <c r="C18437">
        <v>2875370</v>
      </c>
      <c r="D18437">
        <v>0</v>
      </c>
      <c r="E18437">
        <v>0</v>
      </c>
      <c r="F18437" s="4">
        <f t="shared" si="288"/>
        <v>958456.66666666663</v>
      </c>
    </row>
    <row r="18438" spans="1:6" x14ac:dyDescent="0.3">
      <c r="A18438" t="s">
        <v>18954</v>
      </c>
      <c r="B18438">
        <v>3942630</v>
      </c>
      <c r="C18438">
        <v>688000</v>
      </c>
      <c r="D18438">
        <v>2229500</v>
      </c>
      <c r="E18438">
        <v>0</v>
      </c>
      <c r="F18438" s="4">
        <f t="shared" si="288"/>
        <v>972500</v>
      </c>
    </row>
    <row r="18439" spans="1:6" x14ac:dyDescent="0.3">
      <c r="A18439" t="s">
        <v>18955</v>
      </c>
      <c r="B18439">
        <v>0</v>
      </c>
      <c r="C18439">
        <v>2044200</v>
      </c>
      <c r="D18439">
        <v>2057700</v>
      </c>
      <c r="E18439">
        <v>2131600</v>
      </c>
      <c r="F18439" s="4">
        <f t="shared" si="288"/>
        <v>2077833.3333333333</v>
      </c>
    </row>
    <row r="18440" spans="1:6" x14ac:dyDescent="0.3">
      <c r="A18440" t="s">
        <v>18956</v>
      </c>
      <c r="B18440">
        <v>0</v>
      </c>
      <c r="C18440">
        <v>1291060</v>
      </c>
      <c r="D18440">
        <v>1099280</v>
      </c>
      <c r="E18440">
        <v>0</v>
      </c>
      <c r="F18440" s="4">
        <f t="shared" si="288"/>
        <v>796780</v>
      </c>
    </row>
    <row r="18441" spans="1:6" x14ac:dyDescent="0.3">
      <c r="A18441" t="s">
        <v>18957</v>
      </c>
      <c r="B18441">
        <v>0</v>
      </c>
      <c r="C18441">
        <v>939800</v>
      </c>
      <c r="D18441">
        <v>391300</v>
      </c>
      <c r="E18441">
        <v>386000</v>
      </c>
      <c r="F18441" s="4">
        <f t="shared" si="288"/>
        <v>572366.66666666663</v>
      </c>
    </row>
    <row r="18442" spans="1:6" x14ac:dyDescent="0.3">
      <c r="A18442" t="s">
        <v>18958</v>
      </c>
      <c r="B18442">
        <v>20674650</v>
      </c>
      <c r="C18442">
        <v>12456650</v>
      </c>
      <c r="D18442">
        <v>0</v>
      </c>
      <c r="E18442">
        <v>19429630</v>
      </c>
      <c r="F18442" s="4">
        <f t="shared" si="288"/>
        <v>10628760</v>
      </c>
    </row>
    <row r="18443" spans="1:6" x14ac:dyDescent="0.3">
      <c r="A18443" t="s">
        <v>18959</v>
      </c>
      <c r="B18443">
        <v>0</v>
      </c>
      <c r="C18443">
        <v>1927750</v>
      </c>
      <c r="D18443">
        <v>0</v>
      </c>
      <c r="E18443">
        <v>3626820</v>
      </c>
      <c r="F18443" s="4">
        <f t="shared" si="288"/>
        <v>1851523.3333333333</v>
      </c>
    </row>
    <row r="18444" spans="1:6" x14ac:dyDescent="0.3">
      <c r="A18444" t="s">
        <v>18960</v>
      </c>
      <c r="B18444">
        <v>2201000</v>
      </c>
      <c r="C18444">
        <v>2073340</v>
      </c>
      <c r="D18444">
        <v>2059680</v>
      </c>
      <c r="E18444">
        <v>0</v>
      </c>
      <c r="F18444" s="4">
        <f t="shared" si="288"/>
        <v>1377673.3333333333</v>
      </c>
    </row>
    <row r="18445" spans="1:6" x14ac:dyDescent="0.3">
      <c r="A18445" t="s">
        <v>18961</v>
      </c>
      <c r="B18445">
        <v>0</v>
      </c>
      <c r="C18445">
        <v>0</v>
      </c>
      <c r="D18445">
        <v>1338690</v>
      </c>
      <c r="E18445">
        <v>0</v>
      </c>
      <c r="F18445" s="4">
        <f t="shared" si="288"/>
        <v>446230</v>
      </c>
    </row>
    <row r="18446" spans="1:6" x14ac:dyDescent="0.3">
      <c r="A18446" t="s">
        <v>18962</v>
      </c>
      <c r="B18446">
        <v>2257920</v>
      </c>
      <c r="C18446">
        <v>2261520</v>
      </c>
      <c r="D18446">
        <v>2599300</v>
      </c>
      <c r="E18446">
        <v>2448520</v>
      </c>
      <c r="F18446" s="4">
        <f t="shared" si="288"/>
        <v>2436446.6666666665</v>
      </c>
    </row>
    <row r="18447" spans="1:6" x14ac:dyDescent="0.3">
      <c r="A18447" t="s">
        <v>18963</v>
      </c>
      <c r="B18447">
        <v>0</v>
      </c>
      <c r="C18447">
        <v>740000</v>
      </c>
      <c r="D18447">
        <v>300300</v>
      </c>
      <c r="E18447">
        <v>0</v>
      </c>
      <c r="F18447" s="4">
        <f t="shared" si="288"/>
        <v>346766.66666666669</v>
      </c>
    </row>
    <row r="18448" spans="1:6" x14ac:dyDescent="0.3">
      <c r="A18448" t="s">
        <v>18964</v>
      </c>
      <c r="B18448">
        <v>411950</v>
      </c>
      <c r="C18448">
        <v>1164360</v>
      </c>
      <c r="D18448">
        <v>0</v>
      </c>
      <c r="E18448">
        <v>264000</v>
      </c>
      <c r="F18448" s="4">
        <f t="shared" si="288"/>
        <v>476120</v>
      </c>
    </row>
    <row r="18449" spans="1:6" x14ac:dyDescent="0.3">
      <c r="A18449" t="s">
        <v>18965</v>
      </c>
      <c r="B18449">
        <v>0</v>
      </c>
      <c r="C18449">
        <v>1218000</v>
      </c>
      <c r="D18449">
        <v>570000</v>
      </c>
      <c r="E18449">
        <v>1891000</v>
      </c>
      <c r="F18449" s="4">
        <f t="shared" si="288"/>
        <v>1226333.3333333333</v>
      </c>
    </row>
    <row r="18450" spans="1:6" x14ac:dyDescent="0.3">
      <c r="A18450" t="s">
        <v>18966</v>
      </c>
      <c r="B18450">
        <v>752200</v>
      </c>
      <c r="C18450">
        <v>1374100</v>
      </c>
      <c r="D18450">
        <v>714000</v>
      </c>
      <c r="E18450">
        <v>2694100</v>
      </c>
      <c r="F18450" s="4">
        <f t="shared" si="288"/>
        <v>1594066.6666666667</v>
      </c>
    </row>
    <row r="18451" spans="1:6" x14ac:dyDescent="0.3">
      <c r="A18451" t="s">
        <v>18967</v>
      </c>
      <c r="B18451">
        <v>2066450</v>
      </c>
      <c r="C18451">
        <v>3227200</v>
      </c>
      <c r="D18451">
        <v>6364770</v>
      </c>
      <c r="E18451">
        <v>3064240</v>
      </c>
      <c r="F18451" s="4">
        <f t="shared" si="288"/>
        <v>4218736.666666667</v>
      </c>
    </row>
    <row r="18452" spans="1:6" x14ac:dyDescent="0.3">
      <c r="A18452" t="s">
        <v>18968</v>
      </c>
      <c r="B18452">
        <v>0</v>
      </c>
      <c r="C18452">
        <v>0</v>
      </c>
      <c r="D18452">
        <v>704160</v>
      </c>
      <c r="E18452">
        <v>0</v>
      </c>
      <c r="F18452" s="4">
        <f t="shared" si="288"/>
        <v>234720</v>
      </c>
    </row>
    <row r="18453" spans="1:6" x14ac:dyDescent="0.3">
      <c r="A18453" t="s">
        <v>18969</v>
      </c>
      <c r="B18453">
        <v>1065390</v>
      </c>
      <c r="C18453">
        <v>463350</v>
      </c>
      <c r="D18453">
        <v>370000</v>
      </c>
      <c r="E18453">
        <v>463500</v>
      </c>
      <c r="F18453" s="4">
        <f t="shared" si="288"/>
        <v>432283.33333333331</v>
      </c>
    </row>
    <row r="18454" spans="1:6" x14ac:dyDescent="0.3">
      <c r="A18454" t="s">
        <v>18970</v>
      </c>
      <c r="B18454">
        <v>0</v>
      </c>
      <c r="C18454">
        <v>778190</v>
      </c>
      <c r="D18454">
        <v>1378490</v>
      </c>
      <c r="E18454">
        <v>2192400</v>
      </c>
      <c r="F18454" s="4">
        <f t="shared" si="288"/>
        <v>1449693.3333333333</v>
      </c>
    </row>
    <row r="18455" spans="1:6" x14ac:dyDescent="0.3">
      <c r="A18455" t="s">
        <v>18971</v>
      </c>
      <c r="B18455">
        <v>0</v>
      </c>
      <c r="C18455">
        <v>1480000</v>
      </c>
      <c r="D18455">
        <v>0</v>
      </c>
      <c r="E18455">
        <v>0</v>
      </c>
      <c r="F18455" s="4">
        <f t="shared" si="288"/>
        <v>493333.33333333331</v>
      </c>
    </row>
    <row r="18456" spans="1:6" x14ac:dyDescent="0.3">
      <c r="A18456" t="s">
        <v>18972</v>
      </c>
      <c r="B18456">
        <v>3018950</v>
      </c>
      <c r="C18456">
        <v>2211300</v>
      </c>
      <c r="D18456">
        <v>1333700</v>
      </c>
      <c r="E18456">
        <v>2907450</v>
      </c>
      <c r="F18456" s="4">
        <f t="shared" si="288"/>
        <v>2150816.6666666665</v>
      </c>
    </row>
    <row r="18457" spans="1:6" x14ac:dyDescent="0.3">
      <c r="A18457" t="s">
        <v>18973</v>
      </c>
      <c r="B18457">
        <v>950000</v>
      </c>
      <c r="C18457">
        <v>612000</v>
      </c>
      <c r="D18457">
        <v>0</v>
      </c>
      <c r="E18457">
        <v>2250200</v>
      </c>
      <c r="F18457" s="4">
        <f t="shared" si="288"/>
        <v>954066.66666666663</v>
      </c>
    </row>
    <row r="18458" spans="1:6" x14ac:dyDescent="0.3">
      <c r="A18458" t="s">
        <v>18974</v>
      </c>
      <c r="B18458">
        <v>1160000</v>
      </c>
      <c r="C18458">
        <v>532350</v>
      </c>
      <c r="D18458">
        <v>2786280</v>
      </c>
      <c r="E18458">
        <v>0</v>
      </c>
      <c r="F18458" s="4">
        <f t="shared" si="288"/>
        <v>1106210</v>
      </c>
    </row>
    <row r="18459" spans="1:6" x14ac:dyDescent="0.3">
      <c r="A18459" t="s">
        <v>18975</v>
      </c>
      <c r="B18459">
        <v>2332880</v>
      </c>
      <c r="C18459">
        <v>2049140</v>
      </c>
      <c r="D18459">
        <v>0</v>
      </c>
      <c r="E18459">
        <v>2110860</v>
      </c>
      <c r="F18459" s="4">
        <f t="shared" si="288"/>
        <v>1386666.6666666667</v>
      </c>
    </row>
    <row r="18460" spans="1:6" x14ac:dyDescent="0.3">
      <c r="A18460" t="s">
        <v>18976</v>
      </c>
      <c r="B18460">
        <v>2540710</v>
      </c>
      <c r="C18460">
        <v>5392730</v>
      </c>
      <c r="D18460">
        <v>4093800</v>
      </c>
      <c r="E18460">
        <v>4353000</v>
      </c>
      <c r="F18460" s="4">
        <f t="shared" si="288"/>
        <v>4613176.666666667</v>
      </c>
    </row>
    <row r="18461" spans="1:6" x14ac:dyDescent="0.3">
      <c r="A18461" t="s">
        <v>18977</v>
      </c>
      <c r="B18461">
        <v>0</v>
      </c>
      <c r="C18461">
        <v>0</v>
      </c>
      <c r="D18461">
        <v>2489190</v>
      </c>
      <c r="E18461">
        <v>450560</v>
      </c>
      <c r="F18461" s="4">
        <f t="shared" si="288"/>
        <v>979916.66666666663</v>
      </c>
    </row>
    <row r="18462" spans="1:6" x14ac:dyDescent="0.3">
      <c r="A18462" t="s">
        <v>18978</v>
      </c>
      <c r="B18462">
        <v>0</v>
      </c>
      <c r="C18462">
        <v>1102100</v>
      </c>
      <c r="D18462">
        <v>647680</v>
      </c>
      <c r="E18462">
        <v>3271350</v>
      </c>
      <c r="F18462" s="4">
        <f t="shared" si="288"/>
        <v>1673710</v>
      </c>
    </row>
    <row r="18463" spans="1:6" x14ac:dyDescent="0.3">
      <c r="A18463" t="s">
        <v>18979</v>
      </c>
      <c r="B18463">
        <v>0</v>
      </c>
      <c r="C18463">
        <v>0</v>
      </c>
      <c r="D18463">
        <v>810810</v>
      </c>
      <c r="E18463">
        <v>0</v>
      </c>
      <c r="F18463" s="4">
        <f t="shared" si="288"/>
        <v>270270</v>
      </c>
    </row>
    <row r="18464" spans="1:6" x14ac:dyDescent="0.3">
      <c r="A18464" t="s">
        <v>18980</v>
      </c>
      <c r="B18464">
        <v>2124480</v>
      </c>
      <c r="C18464">
        <v>2059100</v>
      </c>
      <c r="D18464">
        <v>1102740</v>
      </c>
      <c r="E18464">
        <v>3843110</v>
      </c>
      <c r="F18464" s="4">
        <f t="shared" si="288"/>
        <v>2334983.3333333335</v>
      </c>
    </row>
    <row r="18465" spans="1:6" x14ac:dyDescent="0.3">
      <c r="A18465" t="s">
        <v>18981</v>
      </c>
      <c r="B18465">
        <v>1706330</v>
      </c>
      <c r="C18465">
        <v>0</v>
      </c>
      <c r="D18465">
        <v>0</v>
      </c>
      <c r="E18465">
        <v>1914070</v>
      </c>
      <c r="F18465" s="4">
        <f t="shared" si="288"/>
        <v>638023.33333333337</v>
      </c>
    </row>
    <row r="18466" spans="1:6" x14ac:dyDescent="0.3">
      <c r="A18466" t="s">
        <v>18982</v>
      </c>
      <c r="B18466">
        <v>0</v>
      </c>
      <c r="C18466">
        <v>2196610</v>
      </c>
      <c r="D18466">
        <v>0</v>
      </c>
      <c r="E18466">
        <v>3124120</v>
      </c>
      <c r="F18466" s="4">
        <f t="shared" si="288"/>
        <v>1773576.6666666667</v>
      </c>
    </row>
    <row r="18467" spans="1:6" x14ac:dyDescent="0.3">
      <c r="A18467" t="s">
        <v>18983</v>
      </c>
      <c r="B18467">
        <v>0</v>
      </c>
      <c r="C18467">
        <v>1815450</v>
      </c>
      <c r="D18467">
        <v>1433250</v>
      </c>
      <c r="E18467">
        <v>1211760</v>
      </c>
      <c r="F18467" s="4">
        <f t="shared" si="288"/>
        <v>1486820</v>
      </c>
    </row>
    <row r="18468" spans="1:6" x14ac:dyDescent="0.3">
      <c r="A18468" t="s">
        <v>18984</v>
      </c>
      <c r="B18468">
        <v>4503220</v>
      </c>
      <c r="C18468">
        <v>7764420</v>
      </c>
      <c r="D18468">
        <v>7077240</v>
      </c>
      <c r="E18468">
        <v>10548150</v>
      </c>
      <c r="F18468" s="4">
        <f t="shared" si="288"/>
        <v>8463270</v>
      </c>
    </row>
    <row r="18469" spans="1:6" x14ac:dyDescent="0.3">
      <c r="A18469" t="s">
        <v>18985</v>
      </c>
      <c r="B18469">
        <v>953170</v>
      </c>
      <c r="C18469">
        <v>300300</v>
      </c>
      <c r="D18469">
        <v>0</v>
      </c>
      <c r="E18469">
        <v>538880</v>
      </c>
      <c r="F18469" s="4">
        <f t="shared" si="288"/>
        <v>279726.66666666669</v>
      </c>
    </row>
    <row r="18470" spans="1:6" x14ac:dyDescent="0.3">
      <c r="A18470" t="s">
        <v>18986</v>
      </c>
      <c r="B18470">
        <v>573300</v>
      </c>
      <c r="C18470">
        <v>1335290</v>
      </c>
      <c r="D18470">
        <v>1315860</v>
      </c>
      <c r="E18470">
        <v>1770680</v>
      </c>
      <c r="F18470" s="4">
        <f t="shared" si="288"/>
        <v>1473943.3333333333</v>
      </c>
    </row>
    <row r="18471" spans="1:6" x14ac:dyDescent="0.3">
      <c r="A18471" t="s">
        <v>18987</v>
      </c>
      <c r="B18471">
        <v>985040</v>
      </c>
      <c r="C18471">
        <v>652100</v>
      </c>
      <c r="D18471">
        <v>583440</v>
      </c>
      <c r="E18471">
        <v>650000</v>
      </c>
      <c r="F18471" s="4">
        <f t="shared" si="288"/>
        <v>628513.33333333337</v>
      </c>
    </row>
    <row r="18472" spans="1:6" x14ac:dyDescent="0.3">
      <c r="A18472" t="s">
        <v>18988</v>
      </c>
      <c r="B18472">
        <v>0</v>
      </c>
      <c r="C18472">
        <v>0</v>
      </c>
      <c r="D18472">
        <v>1090110</v>
      </c>
      <c r="E18472">
        <v>0</v>
      </c>
      <c r="F18472" s="4">
        <f t="shared" si="288"/>
        <v>363370</v>
      </c>
    </row>
    <row r="18473" spans="1:6" x14ac:dyDescent="0.3">
      <c r="A18473" t="s">
        <v>18989</v>
      </c>
      <c r="B18473">
        <v>3110100</v>
      </c>
      <c r="C18473">
        <v>495040</v>
      </c>
      <c r="D18473">
        <v>370000</v>
      </c>
      <c r="E18473">
        <v>2062770</v>
      </c>
      <c r="F18473" s="4">
        <f t="shared" si="288"/>
        <v>975936.66666666663</v>
      </c>
    </row>
    <row r="18474" spans="1:6" x14ac:dyDescent="0.3">
      <c r="A18474" t="s">
        <v>18990</v>
      </c>
      <c r="B18474">
        <v>486000</v>
      </c>
      <c r="C18474">
        <v>0</v>
      </c>
      <c r="D18474">
        <v>697560</v>
      </c>
      <c r="E18474">
        <v>788000</v>
      </c>
      <c r="F18474" s="4">
        <f t="shared" si="288"/>
        <v>495186.66666666669</v>
      </c>
    </row>
    <row r="18475" spans="1:6" x14ac:dyDescent="0.3">
      <c r="A18475" t="s">
        <v>18991</v>
      </c>
      <c r="B18475">
        <v>0</v>
      </c>
      <c r="C18475">
        <v>0</v>
      </c>
      <c r="D18475">
        <v>376740</v>
      </c>
      <c r="E18475">
        <v>382200</v>
      </c>
      <c r="F18475" s="4">
        <f t="shared" si="288"/>
        <v>252980</v>
      </c>
    </row>
    <row r="18476" spans="1:6" x14ac:dyDescent="0.3">
      <c r="A18476" t="s">
        <v>18992</v>
      </c>
      <c r="B18476">
        <v>0</v>
      </c>
      <c r="C18476">
        <v>7189000</v>
      </c>
      <c r="D18476">
        <v>4427000</v>
      </c>
      <c r="E18476">
        <v>0</v>
      </c>
      <c r="F18476" s="4">
        <f t="shared" si="288"/>
        <v>3872000</v>
      </c>
    </row>
    <row r="18477" spans="1:6" x14ac:dyDescent="0.3">
      <c r="A18477" t="s">
        <v>18993</v>
      </c>
      <c r="B18477">
        <v>752570</v>
      </c>
      <c r="C18477">
        <v>0</v>
      </c>
      <c r="D18477">
        <v>0</v>
      </c>
      <c r="E18477">
        <v>0</v>
      </c>
      <c r="F18477" s="4">
        <f t="shared" si="288"/>
        <v>0</v>
      </c>
    </row>
    <row r="18478" spans="1:6" x14ac:dyDescent="0.3">
      <c r="A18478" t="s">
        <v>18994</v>
      </c>
      <c r="B18478">
        <v>881600</v>
      </c>
      <c r="C18478">
        <v>0</v>
      </c>
      <c r="D18478">
        <v>0</v>
      </c>
      <c r="E18478">
        <v>2078110</v>
      </c>
      <c r="F18478" s="4">
        <f t="shared" si="288"/>
        <v>692703.33333333337</v>
      </c>
    </row>
    <row r="18479" spans="1:6" x14ac:dyDescent="0.3">
      <c r="A18479" t="s">
        <v>18995</v>
      </c>
      <c r="B18479">
        <v>3101280</v>
      </c>
      <c r="C18479">
        <v>2334710</v>
      </c>
      <c r="D18479">
        <v>3796800</v>
      </c>
      <c r="E18479">
        <v>2031500</v>
      </c>
      <c r="F18479" s="4">
        <f t="shared" si="288"/>
        <v>2721003.3333333335</v>
      </c>
    </row>
    <row r="18480" spans="1:6" x14ac:dyDescent="0.3">
      <c r="A18480" t="s">
        <v>18996</v>
      </c>
      <c r="B18480">
        <v>1208480</v>
      </c>
      <c r="C18480">
        <v>2345070</v>
      </c>
      <c r="D18480">
        <v>2531620</v>
      </c>
      <c r="E18480">
        <v>5284280</v>
      </c>
      <c r="F18480" s="4">
        <f t="shared" si="288"/>
        <v>3386990</v>
      </c>
    </row>
    <row r="18481" spans="1:6" x14ac:dyDescent="0.3">
      <c r="A18481" t="s">
        <v>18997</v>
      </c>
      <c r="B18481">
        <v>1051050</v>
      </c>
      <c r="C18481">
        <v>1068340</v>
      </c>
      <c r="D18481">
        <v>1284920</v>
      </c>
      <c r="E18481">
        <v>1121120</v>
      </c>
      <c r="F18481" s="4">
        <f t="shared" si="288"/>
        <v>1158126.6666666667</v>
      </c>
    </row>
    <row r="18482" spans="1:6" x14ac:dyDescent="0.3">
      <c r="A18482" t="s">
        <v>18998</v>
      </c>
      <c r="B18482">
        <v>2580930</v>
      </c>
      <c r="C18482">
        <v>2110290</v>
      </c>
      <c r="D18482">
        <v>2211840</v>
      </c>
      <c r="E18482">
        <v>3951100</v>
      </c>
      <c r="F18482" s="4">
        <f t="shared" si="288"/>
        <v>2757743.3333333335</v>
      </c>
    </row>
    <row r="18483" spans="1:6" x14ac:dyDescent="0.3">
      <c r="A18483" t="s">
        <v>18999</v>
      </c>
      <c r="B18483">
        <v>0</v>
      </c>
      <c r="C18483">
        <v>1916800</v>
      </c>
      <c r="D18483">
        <v>1686050</v>
      </c>
      <c r="E18483">
        <v>1683780</v>
      </c>
      <c r="F18483" s="4">
        <f t="shared" si="288"/>
        <v>1762210</v>
      </c>
    </row>
    <row r="18484" spans="1:6" x14ac:dyDescent="0.3">
      <c r="A18484" t="s">
        <v>19000</v>
      </c>
      <c r="B18484">
        <v>0</v>
      </c>
      <c r="C18484">
        <v>2239350</v>
      </c>
      <c r="D18484">
        <v>2165780</v>
      </c>
      <c r="E18484">
        <v>0</v>
      </c>
      <c r="F18484" s="4">
        <f t="shared" si="288"/>
        <v>1468376.6666666667</v>
      </c>
    </row>
    <row r="18485" spans="1:6" x14ac:dyDescent="0.3">
      <c r="A18485" t="s">
        <v>19001</v>
      </c>
      <c r="B18485">
        <v>0</v>
      </c>
      <c r="C18485">
        <v>0</v>
      </c>
      <c r="D18485">
        <v>919100</v>
      </c>
      <c r="E18485">
        <v>0</v>
      </c>
      <c r="F18485" s="4">
        <f t="shared" si="288"/>
        <v>306366.66666666669</v>
      </c>
    </row>
    <row r="18486" spans="1:6" x14ac:dyDescent="0.3">
      <c r="A18486" t="s">
        <v>19002</v>
      </c>
      <c r="B18486">
        <v>487000</v>
      </c>
      <c r="C18486">
        <v>2372000</v>
      </c>
      <c r="D18486">
        <v>2539940</v>
      </c>
      <c r="E18486">
        <v>2176000</v>
      </c>
      <c r="F18486" s="4">
        <f t="shared" si="288"/>
        <v>2362646.6666666665</v>
      </c>
    </row>
    <row r="18487" spans="1:6" x14ac:dyDescent="0.3">
      <c r="A18487" t="s">
        <v>19003</v>
      </c>
      <c r="B18487">
        <v>0</v>
      </c>
      <c r="C18487">
        <v>273000</v>
      </c>
      <c r="D18487">
        <v>436800</v>
      </c>
      <c r="E18487">
        <v>0</v>
      </c>
      <c r="F18487" s="4">
        <f t="shared" si="288"/>
        <v>236600</v>
      </c>
    </row>
    <row r="18488" spans="1:6" x14ac:dyDescent="0.3">
      <c r="A18488" t="s">
        <v>19004</v>
      </c>
      <c r="B18488">
        <v>2018800</v>
      </c>
      <c r="C18488">
        <v>387660</v>
      </c>
      <c r="D18488">
        <v>1283100</v>
      </c>
      <c r="E18488">
        <v>1118020</v>
      </c>
      <c r="F18488" s="4">
        <f t="shared" si="288"/>
        <v>929593.33333333337</v>
      </c>
    </row>
    <row r="18489" spans="1:6" x14ac:dyDescent="0.3">
      <c r="A18489" t="s">
        <v>19005</v>
      </c>
      <c r="B18489">
        <v>0</v>
      </c>
      <c r="C18489">
        <v>438240</v>
      </c>
      <c r="D18489">
        <v>0</v>
      </c>
      <c r="E18489">
        <v>820000</v>
      </c>
      <c r="F18489" s="4">
        <f t="shared" si="288"/>
        <v>419413.33333333331</v>
      </c>
    </row>
    <row r="18490" spans="1:6" x14ac:dyDescent="0.3">
      <c r="A18490" t="s">
        <v>19006</v>
      </c>
      <c r="B18490">
        <v>282000</v>
      </c>
      <c r="C18490">
        <v>0</v>
      </c>
      <c r="D18490">
        <v>0</v>
      </c>
      <c r="E18490">
        <v>357000</v>
      </c>
      <c r="F18490" s="4">
        <f t="shared" si="288"/>
        <v>119000</v>
      </c>
    </row>
    <row r="18491" spans="1:6" x14ac:dyDescent="0.3">
      <c r="A18491" t="s">
        <v>19007</v>
      </c>
      <c r="B18491">
        <v>0</v>
      </c>
      <c r="C18491">
        <v>822640</v>
      </c>
      <c r="D18491">
        <v>1972900</v>
      </c>
      <c r="E18491">
        <v>578760</v>
      </c>
      <c r="F18491" s="4">
        <f t="shared" si="288"/>
        <v>1124766.6666666667</v>
      </c>
    </row>
    <row r="18492" spans="1:6" x14ac:dyDescent="0.3">
      <c r="A18492" t="s">
        <v>19008</v>
      </c>
      <c r="B18492">
        <v>538000</v>
      </c>
      <c r="C18492">
        <v>0</v>
      </c>
      <c r="D18492">
        <v>0</v>
      </c>
      <c r="E18492">
        <v>242880</v>
      </c>
      <c r="F18492" s="4">
        <f t="shared" si="288"/>
        <v>80960</v>
      </c>
    </row>
    <row r="18493" spans="1:6" x14ac:dyDescent="0.3">
      <c r="A18493" t="s">
        <v>19009</v>
      </c>
      <c r="B18493">
        <v>1821160</v>
      </c>
      <c r="C18493">
        <v>2984730</v>
      </c>
      <c r="D18493">
        <v>2016970</v>
      </c>
      <c r="E18493">
        <v>2014800</v>
      </c>
      <c r="F18493" s="4">
        <f t="shared" si="288"/>
        <v>2338833.3333333335</v>
      </c>
    </row>
    <row r="18494" spans="1:6" x14ac:dyDescent="0.3">
      <c r="A18494" t="s">
        <v>965</v>
      </c>
      <c r="B18494">
        <v>0</v>
      </c>
      <c r="C18494">
        <v>5769580</v>
      </c>
      <c r="D18494">
        <v>730000</v>
      </c>
      <c r="E18494">
        <v>0</v>
      </c>
      <c r="F18494" s="4">
        <f t="shared" si="288"/>
        <v>2166526.6666666665</v>
      </c>
    </row>
    <row r="18495" spans="1:6" x14ac:dyDescent="0.3">
      <c r="A18495" t="s">
        <v>19010</v>
      </c>
      <c r="B18495">
        <v>562380</v>
      </c>
      <c r="C18495">
        <v>230000</v>
      </c>
      <c r="D18495">
        <v>0</v>
      </c>
      <c r="E18495">
        <v>0</v>
      </c>
      <c r="F18495" s="4">
        <f t="shared" si="288"/>
        <v>76666.666666666672</v>
      </c>
    </row>
    <row r="18496" spans="1:6" x14ac:dyDescent="0.3">
      <c r="A18496" t="s">
        <v>19011</v>
      </c>
      <c r="B18496">
        <v>0</v>
      </c>
      <c r="C18496">
        <v>0</v>
      </c>
      <c r="D18496">
        <v>347620</v>
      </c>
      <c r="E18496">
        <v>0</v>
      </c>
      <c r="F18496" s="4">
        <f t="shared" si="288"/>
        <v>115873.33333333333</v>
      </c>
    </row>
    <row r="18497" spans="1:6" x14ac:dyDescent="0.3">
      <c r="A18497" t="s">
        <v>19012</v>
      </c>
      <c r="B18497">
        <v>886600</v>
      </c>
      <c r="C18497">
        <v>0</v>
      </c>
      <c r="D18497">
        <v>0</v>
      </c>
      <c r="E18497">
        <v>0</v>
      </c>
      <c r="F18497" s="4">
        <f t="shared" si="288"/>
        <v>0</v>
      </c>
    </row>
    <row r="18498" spans="1:6" x14ac:dyDescent="0.3">
      <c r="A18498" t="s">
        <v>19013</v>
      </c>
      <c r="B18498">
        <v>0</v>
      </c>
      <c r="C18498">
        <v>768000</v>
      </c>
      <c r="D18498">
        <v>0</v>
      </c>
      <c r="E18498">
        <v>497000</v>
      </c>
      <c r="F18498" s="4">
        <f t="shared" si="288"/>
        <v>421666.66666666669</v>
      </c>
    </row>
    <row r="18499" spans="1:6" x14ac:dyDescent="0.3">
      <c r="A18499" t="s">
        <v>19014</v>
      </c>
      <c r="B18499">
        <v>0</v>
      </c>
      <c r="C18499">
        <v>149400</v>
      </c>
      <c r="D18499">
        <v>1943760</v>
      </c>
      <c r="E18499">
        <v>0</v>
      </c>
      <c r="F18499" s="4">
        <f t="shared" ref="F18499:F18562" si="289">SUM(C18499:E18499)/3</f>
        <v>697720</v>
      </c>
    </row>
    <row r="18500" spans="1:6" x14ac:dyDescent="0.3">
      <c r="A18500" t="s">
        <v>19015</v>
      </c>
      <c r="B18500">
        <v>0</v>
      </c>
      <c r="C18500">
        <v>891570</v>
      </c>
      <c r="D18500">
        <v>0</v>
      </c>
      <c r="E18500">
        <v>0</v>
      </c>
      <c r="F18500" s="4">
        <f t="shared" si="289"/>
        <v>297190</v>
      </c>
    </row>
    <row r="18501" spans="1:6" x14ac:dyDescent="0.3">
      <c r="A18501" t="s">
        <v>19016</v>
      </c>
      <c r="B18501">
        <v>0</v>
      </c>
      <c r="C18501">
        <v>436180</v>
      </c>
      <c r="D18501">
        <v>0</v>
      </c>
      <c r="E18501">
        <v>868560</v>
      </c>
      <c r="F18501" s="4">
        <f t="shared" si="289"/>
        <v>434913.33333333331</v>
      </c>
    </row>
    <row r="18502" spans="1:6" x14ac:dyDescent="0.3">
      <c r="A18502" t="s">
        <v>19017</v>
      </c>
      <c r="B18502">
        <v>0</v>
      </c>
      <c r="C18502">
        <v>0</v>
      </c>
      <c r="D18502">
        <v>842160</v>
      </c>
      <c r="E18502">
        <v>480480</v>
      </c>
      <c r="F18502" s="4">
        <f t="shared" si="289"/>
        <v>440880</v>
      </c>
    </row>
    <row r="18503" spans="1:6" x14ac:dyDescent="0.3">
      <c r="A18503" t="s">
        <v>19018</v>
      </c>
      <c r="B18503">
        <v>2298560</v>
      </c>
      <c r="C18503">
        <v>0</v>
      </c>
      <c r="D18503">
        <v>3751750</v>
      </c>
      <c r="E18503">
        <v>2565290</v>
      </c>
      <c r="F18503" s="4">
        <f t="shared" si="289"/>
        <v>2105680</v>
      </c>
    </row>
    <row r="18504" spans="1:6" x14ac:dyDescent="0.3">
      <c r="A18504" t="s">
        <v>19019</v>
      </c>
      <c r="B18504">
        <v>0</v>
      </c>
      <c r="C18504">
        <v>281190</v>
      </c>
      <c r="D18504">
        <v>1645500</v>
      </c>
      <c r="E18504">
        <v>1266100</v>
      </c>
      <c r="F18504" s="4">
        <f t="shared" si="289"/>
        <v>1064263.3333333333</v>
      </c>
    </row>
    <row r="18505" spans="1:6" x14ac:dyDescent="0.3">
      <c r="A18505" t="s">
        <v>19020</v>
      </c>
      <c r="B18505">
        <v>0</v>
      </c>
      <c r="C18505">
        <v>214760</v>
      </c>
      <c r="D18505">
        <v>615440</v>
      </c>
      <c r="E18505">
        <v>0</v>
      </c>
      <c r="F18505" s="4">
        <f t="shared" si="289"/>
        <v>276733.33333333331</v>
      </c>
    </row>
    <row r="18506" spans="1:6" x14ac:dyDescent="0.3">
      <c r="A18506" t="s">
        <v>19021</v>
      </c>
      <c r="B18506">
        <v>0</v>
      </c>
      <c r="C18506">
        <v>478660</v>
      </c>
      <c r="D18506">
        <v>715100</v>
      </c>
      <c r="E18506">
        <v>794250</v>
      </c>
      <c r="F18506" s="4">
        <f t="shared" si="289"/>
        <v>662670</v>
      </c>
    </row>
    <row r="18507" spans="1:6" x14ac:dyDescent="0.3">
      <c r="A18507" t="s">
        <v>19022</v>
      </c>
      <c r="B18507">
        <v>530000</v>
      </c>
      <c r="C18507">
        <v>4031240</v>
      </c>
      <c r="D18507">
        <v>2079900</v>
      </c>
      <c r="E18507">
        <v>2009400</v>
      </c>
      <c r="F18507" s="4">
        <f t="shared" si="289"/>
        <v>2706846.6666666665</v>
      </c>
    </row>
    <row r="18508" spans="1:6" x14ac:dyDescent="0.3">
      <c r="A18508" t="s">
        <v>19023</v>
      </c>
      <c r="B18508">
        <v>0</v>
      </c>
      <c r="C18508">
        <v>0</v>
      </c>
      <c r="D18508">
        <v>1524240</v>
      </c>
      <c r="E18508">
        <v>836560</v>
      </c>
      <c r="F18508" s="4">
        <f t="shared" si="289"/>
        <v>786933.33333333337</v>
      </c>
    </row>
    <row r="18509" spans="1:6" x14ac:dyDescent="0.3">
      <c r="A18509" t="s">
        <v>19024</v>
      </c>
      <c r="B18509">
        <v>521100</v>
      </c>
      <c r="C18509">
        <v>0</v>
      </c>
      <c r="D18509">
        <v>0</v>
      </c>
      <c r="E18509">
        <v>0</v>
      </c>
      <c r="F18509" s="4">
        <f t="shared" si="289"/>
        <v>0</v>
      </c>
    </row>
    <row r="18510" spans="1:6" x14ac:dyDescent="0.3">
      <c r="A18510" t="s">
        <v>19025</v>
      </c>
      <c r="B18510">
        <v>955500</v>
      </c>
      <c r="C18510">
        <v>0</v>
      </c>
      <c r="D18510">
        <v>2548000</v>
      </c>
      <c r="E18510">
        <v>0</v>
      </c>
      <c r="F18510" s="4">
        <f t="shared" si="289"/>
        <v>849333.33333333337</v>
      </c>
    </row>
    <row r="18511" spans="1:6" x14ac:dyDescent="0.3">
      <c r="A18511" t="s">
        <v>19026</v>
      </c>
      <c r="B18511">
        <v>538000</v>
      </c>
      <c r="C18511">
        <v>0</v>
      </c>
      <c r="D18511">
        <v>780300</v>
      </c>
      <c r="E18511">
        <v>696840</v>
      </c>
      <c r="F18511" s="4">
        <f t="shared" si="289"/>
        <v>492380</v>
      </c>
    </row>
    <row r="18512" spans="1:6" x14ac:dyDescent="0.3">
      <c r="A18512" t="s">
        <v>19027</v>
      </c>
      <c r="B18512">
        <v>752200</v>
      </c>
      <c r="C18512">
        <v>895440</v>
      </c>
      <c r="D18512">
        <v>3603770</v>
      </c>
      <c r="E18512">
        <v>723450</v>
      </c>
      <c r="F18512" s="4">
        <f t="shared" si="289"/>
        <v>1740886.6666666667</v>
      </c>
    </row>
    <row r="18513" spans="1:6" x14ac:dyDescent="0.3">
      <c r="A18513" t="s">
        <v>19028</v>
      </c>
      <c r="B18513">
        <v>0</v>
      </c>
      <c r="C18513">
        <v>0</v>
      </c>
      <c r="D18513">
        <v>730000</v>
      </c>
      <c r="E18513">
        <v>0</v>
      </c>
      <c r="F18513" s="4">
        <f t="shared" si="289"/>
        <v>243333.33333333334</v>
      </c>
    </row>
    <row r="18514" spans="1:6" x14ac:dyDescent="0.3">
      <c r="A18514" t="s">
        <v>19029</v>
      </c>
      <c r="B18514">
        <v>360200</v>
      </c>
      <c r="C18514">
        <v>0</v>
      </c>
      <c r="D18514">
        <v>416600</v>
      </c>
      <c r="E18514">
        <v>1154880</v>
      </c>
      <c r="F18514" s="4">
        <f t="shared" si="289"/>
        <v>523826.66666666669</v>
      </c>
    </row>
    <row r="18515" spans="1:6" x14ac:dyDescent="0.3">
      <c r="A18515" t="s">
        <v>19030</v>
      </c>
      <c r="B18515">
        <v>25900000</v>
      </c>
      <c r="C18515">
        <v>41620000</v>
      </c>
      <c r="D18515">
        <v>0</v>
      </c>
      <c r="E18515">
        <v>33874760</v>
      </c>
      <c r="F18515" s="4">
        <f t="shared" si="289"/>
        <v>25164920</v>
      </c>
    </row>
    <row r="18516" spans="1:6" x14ac:dyDescent="0.3">
      <c r="A18516" t="s">
        <v>19031</v>
      </c>
      <c r="B18516">
        <v>0</v>
      </c>
      <c r="C18516">
        <v>500500</v>
      </c>
      <c r="D18516">
        <v>920960</v>
      </c>
      <c r="E18516">
        <v>658000</v>
      </c>
      <c r="F18516" s="4">
        <f t="shared" si="289"/>
        <v>693153.33333333337</v>
      </c>
    </row>
    <row r="18517" spans="1:6" x14ac:dyDescent="0.3">
      <c r="A18517" t="s">
        <v>19032</v>
      </c>
      <c r="B18517">
        <v>2866500</v>
      </c>
      <c r="C18517">
        <v>639950</v>
      </c>
      <c r="D18517">
        <v>1632000</v>
      </c>
      <c r="E18517">
        <v>848360</v>
      </c>
      <c r="F18517" s="4">
        <f t="shared" si="289"/>
        <v>1040103.3333333334</v>
      </c>
    </row>
    <row r="18518" spans="1:6" x14ac:dyDescent="0.3">
      <c r="A18518" t="s">
        <v>19033</v>
      </c>
      <c r="B18518">
        <v>256000</v>
      </c>
      <c r="C18518">
        <v>0</v>
      </c>
      <c r="D18518">
        <v>0</v>
      </c>
      <c r="E18518">
        <v>820000</v>
      </c>
      <c r="F18518" s="4">
        <f t="shared" si="289"/>
        <v>273333.33333333331</v>
      </c>
    </row>
    <row r="18519" spans="1:6" x14ac:dyDescent="0.3">
      <c r="A18519" t="s">
        <v>19034</v>
      </c>
      <c r="B18519">
        <v>615700</v>
      </c>
      <c r="C18519">
        <v>613200</v>
      </c>
      <c r="D18519">
        <v>0</v>
      </c>
      <c r="E18519">
        <v>1074320</v>
      </c>
      <c r="F18519" s="4">
        <f t="shared" si="289"/>
        <v>562506.66666666663</v>
      </c>
    </row>
    <row r="18520" spans="1:6" x14ac:dyDescent="0.3">
      <c r="A18520" t="s">
        <v>19035</v>
      </c>
      <c r="B18520">
        <v>2600520</v>
      </c>
      <c r="C18520">
        <v>4182470</v>
      </c>
      <c r="D18520">
        <v>2439860</v>
      </c>
      <c r="E18520">
        <v>4185390</v>
      </c>
      <c r="F18520" s="4">
        <f t="shared" si="289"/>
        <v>3602573.3333333335</v>
      </c>
    </row>
    <row r="18521" spans="1:6" x14ac:dyDescent="0.3">
      <c r="A18521" t="s">
        <v>19036</v>
      </c>
      <c r="B18521">
        <v>900000</v>
      </c>
      <c r="C18521">
        <v>688000</v>
      </c>
      <c r="D18521">
        <v>1151540</v>
      </c>
      <c r="E18521">
        <v>947420</v>
      </c>
      <c r="F18521" s="4">
        <f t="shared" si="289"/>
        <v>928986.66666666663</v>
      </c>
    </row>
    <row r="18522" spans="1:6" x14ac:dyDescent="0.3">
      <c r="A18522" t="s">
        <v>19037</v>
      </c>
      <c r="B18522">
        <v>6424010</v>
      </c>
      <c r="C18522">
        <v>859000</v>
      </c>
      <c r="D18522">
        <v>0</v>
      </c>
      <c r="E18522">
        <v>0</v>
      </c>
      <c r="F18522" s="4">
        <f t="shared" si="289"/>
        <v>286333.33333333331</v>
      </c>
    </row>
    <row r="18523" spans="1:6" x14ac:dyDescent="0.3">
      <c r="A18523" t="s">
        <v>19038</v>
      </c>
      <c r="B18523">
        <v>7059780</v>
      </c>
      <c r="C18523">
        <v>15052210</v>
      </c>
      <c r="D18523">
        <v>11793600</v>
      </c>
      <c r="E18523">
        <v>21512400</v>
      </c>
      <c r="F18523" s="4">
        <f t="shared" si="289"/>
        <v>16119403.333333334</v>
      </c>
    </row>
    <row r="18524" spans="1:6" x14ac:dyDescent="0.3">
      <c r="A18524" t="s">
        <v>19039</v>
      </c>
      <c r="B18524">
        <v>0</v>
      </c>
      <c r="C18524">
        <v>450000</v>
      </c>
      <c r="D18524">
        <v>0</v>
      </c>
      <c r="E18524">
        <v>0</v>
      </c>
      <c r="F18524" s="4">
        <f t="shared" si="289"/>
        <v>150000</v>
      </c>
    </row>
    <row r="18525" spans="1:6" x14ac:dyDescent="0.3">
      <c r="A18525" t="s">
        <v>19040</v>
      </c>
      <c r="B18525">
        <v>3474550</v>
      </c>
      <c r="C18525">
        <v>7353680</v>
      </c>
      <c r="D18525">
        <v>4284280</v>
      </c>
      <c r="E18525">
        <v>2267600</v>
      </c>
      <c r="F18525" s="4">
        <f t="shared" si="289"/>
        <v>4635186.666666667</v>
      </c>
    </row>
    <row r="18526" spans="1:6" x14ac:dyDescent="0.3">
      <c r="A18526" t="s">
        <v>19041</v>
      </c>
      <c r="B18526">
        <v>1379380</v>
      </c>
      <c r="C18526">
        <v>0</v>
      </c>
      <c r="D18526">
        <v>0</v>
      </c>
      <c r="E18526">
        <v>0</v>
      </c>
      <c r="F18526" s="4">
        <f t="shared" si="289"/>
        <v>0</v>
      </c>
    </row>
    <row r="18527" spans="1:6" x14ac:dyDescent="0.3">
      <c r="A18527" t="s">
        <v>19042</v>
      </c>
      <c r="B18527">
        <v>191100</v>
      </c>
      <c r="C18527">
        <v>1156240</v>
      </c>
      <c r="D18527">
        <v>382200</v>
      </c>
      <c r="E18527">
        <v>334880</v>
      </c>
      <c r="F18527" s="4">
        <f t="shared" si="289"/>
        <v>624440</v>
      </c>
    </row>
    <row r="18528" spans="1:6" x14ac:dyDescent="0.3">
      <c r="A18528" t="s">
        <v>19043</v>
      </c>
      <c r="B18528">
        <v>4304470</v>
      </c>
      <c r="C18528">
        <v>5870350</v>
      </c>
      <c r="D18528">
        <v>8940690</v>
      </c>
      <c r="E18528">
        <v>4439180</v>
      </c>
      <c r="F18528" s="4">
        <f t="shared" si="289"/>
        <v>6416740</v>
      </c>
    </row>
    <row r="18529" spans="1:6" x14ac:dyDescent="0.3">
      <c r="A18529" t="s">
        <v>19044</v>
      </c>
      <c r="B18529">
        <v>0</v>
      </c>
      <c r="C18529">
        <v>0</v>
      </c>
      <c r="D18529">
        <v>1642550</v>
      </c>
      <c r="E18529">
        <v>1422800</v>
      </c>
      <c r="F18529" s="4">
        <f t="shared" si="289"/>
        <v>1021783.3333333334</v>
      </c>
    </row>
    <row r="18530" spans="1:6" x14ac:dyDescent="0.3">
      <c r="A18530" t="s">
        <v>19045</v>
      </c>
      <c r="B18530">
        <v>788200</v>
      </c>
      <c r="C18530">
        <v>2076700</v>
      </c>
      <c r="D18530">
        <v>0</v>
      </c>
      <c r="E18530">
        <v>2041760</v>
      </c>
      <c r="F18530" s="4">
        <f t="shared" si="289"/>
        <v>1372820</v>
      </c>
    </row>
    <row r="18531" spans="1:6" x14ac:dyDescent="0.3">
      <c r="A18531" t="s">
        <v>19046</v>
      </c>
      <c r="B18531">
        <v>1196760</v>
      </c>
      <c r="C18531">
        <v>2127680</v>
      </c>
      <c r="D18531">
        <v>0</v>
      </c>
      <c r="E18531">
        <v>509600</v>
      </c>
      <c r="F18531" s="4">
        <f t="shared" si="289"/>
        <v>879093.33333333337</v>
      </c>
    </row>
    <row r="18532" spans="1:6" x14ac:dyDescent="0.3">
      <c r="A18532" t="s">
        <v>19047</v>
      </c>
      <c r="B18532">
        <v>0</v>
      </c>
      <c r="C18532">
        <v>941860</v>
      </c>
      <c r="D18532">
        <v>0</v>
      </c>
      <c r="E18532">
        <v>0</v>
      </c>
      <c r="F18532" s="4">
        <f t="shared" si="289"/>
        <v>313953.33333333331</v>
      </c>
    </row>
    <row r="18533" spans="1:6" x14ac:dyDescent="0.3">
      <c r="A18533" t="s">
        <v>19048</v>
      </c>
      <c r="B18533">
        <v>0</v>
      </c>
      <c r="C18533">
        <v>612000</v>
      </c>
      <c r="D18533">
        <v>0</v>
      </c>
      <c r="E18533">
        <v>613280</v>
      </c>
      <c r="F18533" s="4">
        <f t="shared" si="289"/>
        <v>408426.66666666669</v>
      </c>
    </row>
    <row r="18534" spans="1:6" x14ac:dyDescent="0.3">
      <c r="A18534" t="s">
        <v>19049</v>
      </c>
      <c r="B18534">
        <v>709800</v>
      </c>
      <c r="C18534">
        <v>3858860</v>
      </c>
      <c r="D18534">
        <v>4471080</v>
      </c>
      <c r="E18534">
        <v>4123130</v>
      </c>
      <c r="F18534" s="4">
        <f t="shared" si="289"/>
        <v>4151023.3333333335</v>
      </c>
    </row>
    <row r="18535" spans="1:6" x14ac:dyDescent="0.3">
      <c r="A18535" t="s">
        <v>19050</v>
      </c>
      <c r="B18535">
        <v>2077360</v>
      </c>
      <c r="C18535">
        <v>1764120</v>
      </c>
      <c r="D18535">
        <v>791700</v>
      </c>
      <c r="E18535">
        <v>1225380</v>
      </c>
      <c r="F18535" s="4">
        <f t="shared" si="289"/>
        <v>1260400</v>
      </c>
    </row>
    <row r="18536" spans="1:6" x14ac:dyDescent="0.3">
      <c r="A18536" t="s">
        <v>19051</v>
      </c>
      <c r="B18536">
        <v>7286790</v>
      </c>
      <c r="C18536">
        <v>4939990</v>
      </c>
      <c r="D18536">
        <v>6417600</v>
      </c>
      <c r="E18536">
        <v>5262200</v>
      </c>
      <c r="F18536" s="4">
        <f t="shared" si="289"/>
        <v>5539930</v>
      </c>
    </row>
    <row r="18537" spans="1:6" x14ac:dyDescent="0.3">
      <c r="A18537" t="s">
        <v>19052</v>
      </c>
      <c r="B18537">
        <v>0</v>
      </c>
      <c r="C18537">
        <v>682500</v>
      </c>
      <c r="D18537">
        <v>419100</v>
      </c>
      <c r="E18537">
        <v>0</v>
      </c>
      <c r="F18537" s="4">
        <f t="shared" si="289"/>
        <v>367200</v>
      </c>
    </row>
    <row r="18538" spans="1:6" x14ac:dyDescent="0.3">
      <c r="A18538" t="s">
        <v>19053</v>
      </c>
      <c r="B18538">
        <v>0</v>
      </c>
      <c r="C18538">
        <v>933660</v>
      </c>
      <c r="D18538">
        <v>740000</v>
      </c>
      <c r="E18538">
        <v>0</v>
      </c>
      <c r="F18538" s="4">
        <f t="shared" si="289"/>
        <v>557886.66666666663</v>
      </c>
    </row>
    <row r="18539" spans="1:6" x14ac:dyDescent="0.3">
      <c r="A18539" t="s">
        <v>19054</v>
      </c>
      <c r="B18539">
        <v>0</v>
      </c>
      <c r="C18539">
        <v>0</v>
      </c>
      <c r="D18539">
        <v>0</v>
      </c>
      <c r="E18539">
        <v>0</v>
      </c>
      <c r="F18539" s="4">
        <f t="shared" si="289"/>
        <v>0</v>
      </c>
    </row>
    <row r="18540" spans="1:6" x14ac:dyDescent="0.3">
      <c r="A18540" t="s">
        <v>19055</v>
      </c>
      <c r="B18540">
        <v>0</v>
      </c>
      <c r="C18540">
        <v>1343540</v>
      </c>
      <c r="D18540">
        <v>0</v>
      </c>
      <c r="E18540">
        <v>1548680</v>
      </c>
      <c r="F18540" s="4">
        <f t="shared" si="289"/>
        <v>964073.33333333337</v>
      </c>
    </row>
    <row r="18541" spans="1:6" x14ac:dyDescent="0.3">
      <c r="A18541" t="s">
        <v>19056</v>
      </c>
      <c r="B18541">
        <v>453200</v>
      </c>
      <c r="C18541">
        <v>0</v>
      </c>
      <c r="D18541">
        <v>0</v>
      </c>
      <c r="E18541">
        <v>867200</v>
      </c>
      <c r="F18541" s="4">
        <f t="shared" si="289"/>
        <v>289066.66666666669</v>
      </c>
    </row>
    <row r="18542" spans="1:6" x14ac:dyDescent="0.3">
      <c r="A18542" t="s">
        <v>19057</v>
      </c>
      <c r="B18542">
        <v>3913090</v>
      </c>
      <c r="C18542">
        <v>6873340</v>
      </c>
      <c r="D18542">
        <v>16636050</v>
      </c>
      <c r="E18542">
        <v>9235900</v>
      </c>
      <c r="F18542" s="4">
        <f t="shared" si="289"/>
        <v>10915096.666666666</v>
      </c>
    </row>
    <row r="18543" spans="1:6" x14ac:dyDescent="0.3">
      <c r="A18543" t="s">
        <v>19058</v>
      </c>
      <c r="B18543">
        <v>4451300</v>
      </c>
      <c r="C18543">
        <v>7487040</v>
      </c>
      <c r="D18543">
        <v>42028140</v>
      </c>
      <c r="E18543">
        <v>5778300</v>
      </c>
      <c r="F18543" s="4">
        <f t="shared" si="289"/>
        <v>18431160</v>
      </c>
    </row>
    <row r="18544" spans="1:6" x14ac:dyDescent="0.3">
      <c r="A18544" t="s">
        <v>19059</v>
      </c>
      <c r="B18544">
        <v>0</v>
      </c>
      <c r="C18544">
        <v>533000</v>
      </c>
      <c r="D18544">
        <v>370000</v>
      </c>
      <c r="E18544">
        <v>394240</v>
      </c>
      <c r="F18544" s="4">
        <f t="shared" si="289"/>
        <v>432413.33333333331</v>
      </c>
    </row>
    <row r="18545" spans="1:6" x14ac:dyDescent="0.3">
      <c r="A18545" t="s">
        <v>19060</v>
      </c>
      <c r="B18545">
        <v>2366000</v>
      </c>
      <c r="C18545">
        <v>2407120</v>
      </c>
      <c r="D18545">
        <v>2227110</v>
      </c>
      <c r="E18545">
        <v>2214500</v>
      </c>
      <c r="F18545" s="4">
        <f t="shared" si="289"/>
        <v>2282910</v>
      </c>
    </row>
    <row r="18546" spans="1:6" x14ac:dyDescent="0.3">
      <c r="A18546" t="s">
        <v>19061</v>
      </c>
      <c r="B18546">
        <v>0</v>
      </c>
      <c r="C18546">
        <v>988800</v>
      </c>
      <c r="D18546">
        <v>1474020</v>
      </c>
      <c r="E18546">
        <v>191100</v>
      </c>
      <c r="F18546" s="4">
        <f t="shared" si="289"/>
        <v>884640</v>
      </c>
    </row>
    <row r="18547" spans="1:6" x14ac:dyDescent="0.3">
      <c r="A18547" t="s">
        <v>19062</v>
      </c>
      <c r="B18547">
        <v>411950</v>
      </c>
      <c r="C18547">
        <v>2323280</v>
      </c>
      <c r="D18547">
        <v>2061690</v>
      </c>
      <c r="E18547">
        <v>2081800</v>
      </c>
      <c r="F18547" s="4">
        <f t="shared" si="289"/>
        <v>2155590</v>
      </c>
    </row>
    <row r="18548" spans="1:6" x14ac:dyDescent="0.3">
      <c r="A18548" t="s">
        <v>19063</v>
      </c>
      <c r="B18548">
        <v>0</v>
      </c>
      <c r="C18548">
        <v>0</v>
      </c>
      <c r="D18548">
        <v>256000</v>
      </c>
      <c r="E18548">
        <v>839280</v>
      </c>
      <c r="F18548" s="4">
        <f t="shared" si="289"/>
        <v>365093.33333333331</v>
      </c>
    </row>
    <row r="18549" spans="1:6" x14ac:dyDescent="0.3">
      <c r="A18549" t="s">
        <v>19064</v>
      </c>
      <c r="B18549">
        <v>230000</v>
      </c>
      <c r="C18549">
        <v>2072000</v>
      </c>
      <c r="D18549">
        <v>258000</v>
      </c>
      <c r="E18549">
        <v>469200</v>
      </c>
      <c r="F18549" s="4">
        <f t="shared" si="289"/>
        <v>933066.66666666663</v>
      </c>
    </row>
    <row r="18550" spans="1:6" x14ac:dyDescent="0.3">
      <c r="A18550" t="s">
        <v>19065</v>
      </c>
      <c r="B18550">
        <v>1337700</v>
      </c>
      <c r="C18550">
        <v>2468300</v>
      </c>
      <c r="D18550">
        <v>0</v>
      </c>
      <c r="E18550">
        <v>1196650</v>
      </c>
      <c r="F18550" s="4">
        <f t="shared" si="289"/>
        <v>1221650</v>
      </c>
    </row>
    <row r="18551" spans="1:6" x14ac:dyDescent="0.3">
      <c r="A18551" t="s">
        <v>19066</v>
      </c>
      <c r="B18551">
        <v>2097200</v>
      </c>
      <c r="C18551">
        <v>0</v>
      </c>
      <c r="D18551">
        <v>2140490</v>
      </c>
      <c r="E18551">
        <v>2240220</v>
      </c>
      <c r="F18551" s="4">
        <f t="shared" si="289"/>
        <v>1460236.6666666667</v>
      </c>
    </row>
    <row r="18552" spans="1:6" x14ac:dyDescent="0.3">
      <c r="A18552" t="s">
        <v>19067</v>
      </c>
      <c r="B18552">
        <v>7027840</v>
      </c>
      <c r="C18552">
        <v>0</v>
      </c>
      <c r="D18552">
        <v>0</v>
      </c>
      <c r="E18552">
        <v>0</v>
      </c>
      <c r="F18552" s="4">
        <f t="shared" si="289"/>
        <v>0</v>
      </c>
    </row>
    <row r="18553" spans="1:6" x14ac:dyDescent="0.3">
      <c r="A18553" t="s">
        <v>19068</v>
      </c>
      <c r="B18553">
        <v>256000</v>
      </c>
      <c r="C18553">
        <v>616360</v>
      </c>
      <c r="D18553">
        <v>0</v>
      </c>
      <c r="E18553">
        <v>450560</v>
      </c>
      <c r="F18553" s="4">
        <f t="shared" si="289"/>
        <v>355640</v>
      </c>
    </row>
    <row r="18554" spans="1:6" x14ac:dyDescent="0.3">
      <c r="A18554" t="s">
        <v>19069</v>
      </c>
      <c r="B18554">
        <v>0</v>
      </c>
      <c r="C18554">
        <v>704340</v>
      </c>
      <c r="D18554">
        <v>0</v>
      </c>
      <c r="E18554">
        <v>402000</v>
      </c>
      <c r="F18554" s="4">
        <f t="shared" si="289"/>
        <v>368780</v>
      </c>
    </row>
    <row r="18555" spans="1:6" x14ac:dyDescent="0.3">
      <c r="A18555" t="s">
        <v>19070</v>
      </c>
      <c r="B18555">
        <v>0</v>
      </c>
      <c r="C18555">
        <v>1322230</v>
      </c>
      <c r="D18555">
        <v>0</v>
      </c>
      <c r="E18555">
        <v>0</v>
      </c>
      <c r="F18555" s="4">
        <f t="shared" si="289"/>
        <v>440743.33333333331</v>
      </c>
    </row>
    <row r="18556" spans="1:6" x14ac:dyDescent="0.3">
      <c r="A18556" t="s">
        <v>19071</v>
      </c>
      <c r="B18556">
        <v>411950</v>
      </c>
      <c r="C18556">
        <v>0</v>
      </c>
      <c r="D18556">
        <v>0</v>
      </c>
      <c r="E18556">
        <v>0</v>
      </c>
      <c r="F18556" s="4">
        <f t="shared" si="289"/>
        <v>0</v>
      </c>
    </row>
    <row r="18557" spans="1:6" x14ac:dyDescent="0.3">
      <c r="A18557" t="s">
        <v>19072</v>
      </c>
      <c r="B18557">
        <v>2296600</v>
      </c>
      <c r="C18557">
        <v>740000</v>
      </c>
      <c r="D18557">
        <v>2861420</v>
      </c>
      <c r="E18557">
        <v>2270940</v>
      </c>
      <c r="F18557" s="4">
        <f t="shared" si="289"/>
        <v>1957453.3333333333</v>
      </c>
    </row>
    <row r="18558" spans="1:6" x14ac:dyDescent="0.3">
      <c r="A18558" t="s">
        <v>19073</v>
      </c>
      <c r="B18558">
        <v>0</v>
      </c>
      <c r="C18558">
        <v>2051400</v>
      </c>
      <c r="D18558">
        <v>2433440</v>
      </c>
      <c r="E18558">
        <v>2090000</v>
      </c>
      <c r="F18558" s="4">
        <f t="shared" si="289"/>
        <v>2191613.3333333335</v>
      </c>
    </row>
    <row r="18559" spans="1:6" x14ac:dyDescent="0.3">
      <c r="A18559" t="s">
        <v>19074</v>
      </c>
      <c r="B18559">
        <v>1076000</v>
      </c>
      <c r="C18559">
        <v>848660</v>
      </c>
      <c r="D18559">
        <v>1419400</v>
      </c>
      <c r="E18559">
        <v>788880</v>
      </c>
      <c r="F18559" s="4">
        <f t="shared" si="289"/>
        <v>1018980</v>
      </c>
    </row>
    <row r="18560" spans="1:6" x14ac:dyDescent="0.3">
      <c r="A18560" t="s">
        <v>19075</v>
      </c>
      <c r="B18560">
        <v>0</v>
      </c>
      <c r="C18560">
        <v>1096080</v>
      </c>
      <c r="D18560">
        <v>587720</v>
      </c>
      <c r="E18560">
        <v>1531120</v>
      </c>
      <c r="F18560" s="4">
        <f t="shared" si="289"/>
        <v>1071640</v>
      </c>
    </row>
    <row r="18561" spans="1:6" x14ac:dyDescent="0.3">
      <c r="A18561" t="s">
        <v>19076</v>
      </c>
      <c r="B18561">
        <v>248000</v>
      </c>
      <c r="C18561">
        <v>0</v>
      </c>
      <c r="D18561">
        <v>1040130</v>
      </c>
      <c r="E18561">
        <v>0</v>
      </c>
      <c r="F18561" s="4">
        <f t="shared" si="289"/>
        <v>346710</v>
      </c>
    </row>
    <row r="18562" spans="1:6" x14ac:dyDescent="0.3">
      <c r="A18562" t="s">
        <v>19077</v>
      </c>
      <c r="B18562">
        <v>460000</v>
      </c>
      <c r="C18562">
        <v>1651650</v>
      </c>
      <c r="D18562">
        <v>211200</v>
      </c>
      <c r="E18562">
        <v>820560</v>
      </c>
      <c r="F18562" s="4">
        <f t="shared" si="289"/>
        <v>894470</v>
      </c>
    </row>
    <row r="18563" spans="1:6" x14ac:dyDescent="0.3">
      <c r="A18563" t="s">
        <v>19078</v>
      </c>
      <c r="B18563">
        <v>320320</v>
      </c>
      <c r="C18563">
        <v>0</v>
      </c>
      <c r="D18563">
        <v>2251210</v>
      </c>
      <c r="E18563">
        <v>1335660</v>
      </c>
      <c r="F18563" s="4">
        <f t="shared" ref="F18563:F18626" si="290">SUM(C18563:E18563)/3</f>
        <v>1195623.3333333333</v>
      </c>
    </row>
    <row r="18564" spans="1:6" x14ac:dyDescent="0.3">
      <c r="A18564" t="s">
        <v>417</v>
      </c>
      <c r="B18564">
        <v>0</v>
      </c>
      <c r="C18564">
        <v>0</v>
      </c>
      <c r="D18564">
        <v>1823550</v>
      </c>
      <c r="E18564">
        <v>0</v>
      </c>
      <c r="F18564" s="4">
        <f t="shared" si="290"/>
        <v>607850</v>
      </c>
    </row>
    <row r="18565" spans="1:6" x14ac:dyDescent="0.3">
      <c r="A18565" t="s">
        <v>19079</v>
      </c>
      <c r="B18565">
        <v>871200</v>
      </c>
      <c r="C18565">
        <v>820820</v>
      </c>
      <c r="D18565">
        <v>1017680</v>
      </c>
      <c r="E18565">
        <v>1273280</v>
      </c>
      <c r="F18565" s="4">
        <f t="shared" si="290"/>
        <v>1037260</v>
      </c>
    </row>
    <row r="18566" spans="1:6" x14ac:dyDescent="0.3">
      <c r="A18566" t="s">
        <v>19080</v>
      </c>
      <c r="B18566">
        <v>325780</v>
      </c>
      <c r="C18566">
        <v>0</v>
      </c>
      <c r="D18566">
        <v>0</v>
      </c>
      <c r="E18566">
        <v>0</v>
      </c>
      <c r="F18566" s="4">
        <f t="shared" si="290"/>
        <v>0</v>
      </c>
    </row>
    <row r="18567" spans="1:6" x14ac:dyDescent="0.3">
      <c r="A18567" t="s">
        <v>19081</v>
      </c>
      <c r="B18567">
        <v>1228500</v>
      </c>
      <c r="C18567">
        <v>6722310</v>
      </c>
      <c r="D18567">
        <v>3239600</v>
      </c>
      <c r="E18567">
        <v>2607250</v>
      </c>
      <c r="F18567" s="4">
        <f t="shared" si="290"/>
        <v>4189720</v>
      </c>
    </row>
    <row r="18568" spans="1:6" x14ac:dyDescent="0.3">
      <c r="A18568" t="s">
        <v>19082</v>
      </c>
      <c r="B18568">
        <v>899850</v>
      </c>
      <c r="C18568">
        <v>1190340</v>
      </c>
      <c r="D18568">
        <v>645400</v>
      </c>
      <c r="E18568">
        <v>256000</v>
      </c>
      <c r="F18568" s="4">
        <f t="shared" si="290"/>
        <v>697246.66666666663</v>
      </c>
    </row>
    <row r="18569" spans="1:6" x14ac:dyDescent="0.3">
      <c r="A18569" t="s">
        <v>19083</v>
      </c>
      <c r="B18569">
        <v>4249700</v>
      </c>
      <c r="C18569">
        <v>2840450</v>
      </c>
      <c r="D18569">
        <v>1707300</v>
      </c>
      <c r="E18569">
        <v>3929960</v>
      </c>
      <c r="F18569" s="4">
        <f t="shared" si="290"/>
        <v>2825903.3333333335</v>
      </c>
    </row>
    <row r="18570" spans="1:6" x14ac:dyDescent="0.3">
      <c r="A18570" t="s">
        <v>19084</v>
      </c>
      <c r="B18570">
        <v>0</v>
      </c>
      <c r="C18570">
        <v>3100000</v>
      </c>
      <c r="D18570">
        <v>0</v>
      </c>
      <c r="E18570">
        <v>2271010</v>
      </c>
      <c r="F18570" s="4">
        <f t="shared" si="290"/>
        <v>1790336.6666666667</v>
      </c>
    </row>
    <row r="18571" spans="1:6" x14ac:dyDescent="0.3">
      <c r="A18571" t="s">
        <v>19085</v>
      </c>
      <c r="B18571">
        <v>1590200</v>
      </c>
      <c r="C18571">
        <v>0</v>
      </c>
      <c r="D18571">
        <v>624800</v>
      </c>
      <c r="E18571">
        <v>0</v>
      </c>
      <c r="F18571" s="4">
        <f t="shared" si="290"/>
        <v>208266.66666666666</v>
      </c>
    </row>
    <row r="18572" spans="1:6" x14ac:dyDescent="0.3">
      <c r="A18572" t="s">
        <v>19086</v>
      </c>
      <c r="B18572">
        <v>0</v>
      </c>
      <c r="C18572">
        <v>460000</v>
      </c>
      <c r="D18572">
        <v>0</v>
      </c>
      <c r="E18572">
        <v>1448880</v>
      </c>
      <c r="F18572" s="4">
        <f t="shared" si="290"/>
        <v>636293.33333333337</v>
      </c>
    </row>
    <row r="18573" spans="1:6" x14ac:dyDescent="0.3">
      <c r="A18573" t="s">
        <v>19087</v>
      </c>
      <c r="B18573">
        <v>0</v>
      </c>
      <c r="C18573">
        <v>291200</v>
      </c>
      <c r="D18573">
        <v>839930</v>
      </c>
      <c r="E18573">
        <v>0</v>
      </c>
      <c r="F18573" s="4">
        <f t="shared" si="290"/>
        <v>377043.33333333331</v>
      </c>
    </row>
    <row r="18574" spans="1:6" x14ac:dyDescent="0.3">
      <c r="A18574" t="s">
        <v>19088</v>
      </c>
      <c r="B18574">
        <v>1432780</v>
      </c>
      <c r="C18574">
        <v>0</v>
      </c>
      <c r="D18574">
        <v>0</v>
      </c>
      <c r="E18574">
        <v>0</v>
      </c>
      <c r="F18574" s="4">
        <f t="shared" si="290"/>
        <v>0</v>
      </c>
    </row>
    <row r="18575" spans="1:6" x14ac:dyDescent="0.3">
      <c r="A18575" t="s">
        <v>19089</v>
      </c>
      <c r="B18575">
        <v>2276920</v>
      </c>
      <c r="C18575">
        <v>1196650</v>
      </c>
      <c r="D18575">
        <v>1374600</v>
      </c>
      <c r="E18575">
        <v>4468040</v>
      </c>
      <c r="F18575" s="4">
        <f t="shared" si="290"/>
        <v>2346430</v>
      </c>
    </row>
    <row r="18576" spans="1:6" x14ac:dyDescent="0.3">
      <c r="A18576" t="s">
        <v>19090</v>
      </c>
      <c r="B18576">
        <v>0</v>
      </c>
      <c r="C18576">
        <v>2314860</v>
      </c>
      <c r="D18576">
        <v>572550</v>
      </c>
      <c r="E18576">
        <v>0</v>
      </c>
      <c r="F18576" s="4">
        <f t="shared" si="290"/>
        <v>962470</v>
      </c>
    </row>
    <row r="18577" spans="1:6" x14ac:dyDescent="0.3">
      <c r="A18577" t="s">
        <v>19091</v>
      </c>
      <c r="B18577">
        <v>1004640</v>
      </c>
      <c r="C18577">
        <v>370000</v>
      </c>
      <c r="D18577">
        <v>0</v>
      </c>
      <c r="E18577">
        <v>1296720</v>
      </c>
      <c r="F18577" s="4">
        <f t="shared" si="290"/>
        <v>555573.33333333337</v>
      </c>
    </row>
    <row r="18578" spans="1:6" x14ac:dyDescent="0.3">
      <c r="A18578" t="s">
        <v>19092</v>
      </c>
      <c r="B18578">
        <v>4065570</v>
      </c>
      <c r="C18578">
        <v>3711260</v>
      </c>
      <c r="D18578">
        <v>2806540</v>
      </c>
      <c r="E18578">
        <v>1440200</v>
      </c>
      <c r="F18578" s="4">
        <f t="shared" si="290"/>
        <v>2652666.6666666665</v>
      </c>
    </row>
    <row r="18579" spans="1:6" x14ac:dyDescent="0.3">
      <c r="A18579" t="s">
        <v>19093</v>
      </c>
      <c r="B18579">
        <v>0</v>
      </c>
      <c r="C18579">
        <v>980070</v>
      </c>
      <c r="D18579">
        <v>0</v>
      </c>
      <c r="E18579">
        <v>630000</v>
      </c>
      <c r="F18579" s="4">
        <f t="shared" si="290"/>
        <v>536690</v>
      </c>
    </row>
    <row r="18580" spans="1:6" x14ac:dyDescent="0.3">
      <c r="A18580" t="s">
        <v>19094</v>
      </c>
      <c r="B18580">
        <v>0</v>
      </c>
      <c r="C18580">
        <v>854000</v>
      </c>
      <c r="D18580">
        <v>0</v>
      </c>
      <c r="E18580">
        <v>0</v>
      </c>
      <c r="F18580" s="4">
        <f t="shared" si="290"/>
        <v>284666.66666666669</v>
      </c>
    </row>
    <row r="18581" spans="1:6" x14ac:dyDescent="0.3">
      <c r="A18581" t="s">
        <v>19095</v>
      </c>
      <c r="B18581">
        <v>1052590</v>
      </c>
      <c r="C18581">
        <v>1201200</v>
      </c>
      <c r="D18581">
        <v>540100</v>
      </c>
      <c r="E18581">
        <v>1299480</v>
      </c>
      <c r="F18581" s="4">
        <f t="shared" si="290"/>
        <v>1013593.3333333334</v>
      </c>
    </row>
    <row r="18582" spans="1:6" x14ac:dyDescent="0.3">
      <c r="A18582" t="s">
        <v>19096</v>
      </c>
      <c r="B18582">
        <v>325000</v>
      </c>
      <c r="C18582">
        <v>1715400</v>
      </c>
      <c r="D18582">
        <v>0</v>
      </c>
      <c r="E18582">
        <v>1457090</v>
      </c>
      <c r="F18582" s="4">
        <f t="shared" si="290"/>
        <v>1057496.6666666667</v>
      </c>
    </row>
    <row r="18583" spans="1:6" x14ac:dyDescent="0.3">
      <c r="A18583" t="s">
        <v>19097</v>
      </c>
      <c r="B18583">
        <v>0</v>
      </c>
      <c r="C18583">
        <v>264000</v>
      </c>
      <c r="D18583">
        <v>1769130</v>
      </c>
      <c r="E18583">
        <v>0</v>
      </c>
      <c r="F18583" s="4">
        <f t="shared" si="290"/>
        <v>677710</v>
      </c>
    </row>
    <row r="18584" spans="1:6" x14ac:dyDescent="0.3">
      <c r="A18584" t="s">
        <v>19098</v>
      </c>
      <c r="B18584">
        <v>976120</v>
      </c>
      <c r="C18584">
        <v>1946120</v>
      </c>
      <c r="D18584">
        <v>1365360</v>
      </c>
      <c r="E18584">
        <v>2241300</v>
      </c>
      <c r="F18584" s="4">
        <f t="shared" si="290"/>
        <v>1850926.6666666667</v>
      </c>
    </row>
    <row r="18585" spans="1:6" x14ac:dyDescent="0.3">
      <c r="A18585" t="s">
        <v>19099</v>
      </c>
      <c r="B18585">
        <v>2102240</v>
      </c>
      <c r="C18585">
        <v>2045240</v>
      </c>
      <c r="D18585">
        <v>252980</v>
      </c>
      <c r="E18585">
        <v>2022780</v>
      </c>
      <c r="F18585" s="4">
        <f t="shared" si="290"/>
        <v>1440333.3333333333</v>
      </c>
    </row>
    <row r="18586" spans="1:6" x14ac:dyDescent="0.3">
      <c r="A18586" t="s">
        <v>19100</v>
      </c>
      <c r="B18586">
        <v>768000</v>
      </c>
      <c r="C18586">
        <v>300300</v>
      </c>
      <c r="D18586">
        <v>2376550</v>
      </c>
      <c r="E18586">
        <v>841500</v>
      </c>
      <c r="F18586" s="4">
        <f t="shared" si="290"/>
        <v>1172783.3333333333</v>
      </c>
    </row>
    <row r="18587" spans="1:6" x14ac:dyDescent="0.3">
      <c r="A18587" t="s">
        <v>19101</v>
      </c>
      <c r="B18587">
        <v>0</v>
      </c>
      <c r="C18587">
        <v>0</v>
      </c>
      <c r="D18587">
        <v>1007190</v>
      </c>
      <c r="E18587">
        <v>0</v>
      </c>
      <c r="F18587" s="4">
        <f t="shared" si="290"/>
        <v>335730</v>
      </c>
    </row>
    <row r="18588" spans="1:6" x14ac:dyDescent="0.3">
      <c r="A18588" t="s">
        <v>19102</v>
      </c>
      <c r="B18588">
        <v>0</v>
      </c>
      <c r="C18588">
        <v>416000</v>
      </c>
      <c r="D18588">
        <v>767800</v>
      </c>
      <c r="E18588">
        <v>0</v>
      </c>
      <c r="F18588" s="4">
        <f t="shared" si="290"/>
        <v>394600</v>
      </c>
    </row>
    <row r="18589" spans="1:6" x14ac:dyDescent="0.3">
      <c r="A18589" t="s">
        <v>19103</v>
      </c>
      <c r="B18589">
        <v>12906450</v>
      </c>
      <c r="C18589">
        <v>8995100</v>
      </c>
      <c r="D18589">
        <v>10274490</v>
      </c>
      <c r="E18589">
        <v>9106450</v>
      </c>
      <c r="F18589" s="4">
        <f t="shared" si="290"/>
        <v>9458680</v>
      </c>
    </row>
    <row r="18590" spans="1:6" x14ac:dyDescent="0.3">
      <c r="A18590" t="s">
        <v>19104</v>
      </c>
      <c r="B18590">
        <v>979140</v>
      </c>
      <c r="C18590">
        <v>1324050</v>
      </c>
      <c r="D18590">
        <v>444990</v>
      </c>
      <c r="E18590">
        <v>275400</v>
      </c>
      <c r="F18590" s="4">
        <f t="shared" si="290"/>
        <v>681480</v>
      </c>
    </row>
    <row r="18591" spans="1:6" x14ac:dyDescent="0.3">
      <c r="A18591" t="s">
        <v>19105</v>
      </c>
      <c r="B18591">
        <v>4438540</v>
      </c>
      <c r="C18591">
        <v>8650640</v>
      </c>
      <c r="D18591">
        <v>10586460</v>
      </c>
      <c r="E18591">
        <v>949280</v>
      </c>
      <c r="F18591" s="4">
        <f t="shared" si="290"/>
        <v>6728793.333333333</v>
      </c>
    </row>
    <row r="18592" spans="1:6" x14ac:dyDescent="0.3">
      <c r="A18592" t="s">
        <v>19106</v>
      </c>
      <c r="B18592">
        <v>1128400</v>
      </c>
      <c r="C18592">
        <v>2349900</v>
      </c>
      <c r="D18592">
        <v>0</v>
      </c>
      <c r="E18592">
        <v>2115090</v>
      </c>
      <c r="F18592" s="4">
        <f t="shared" si="290"/>
        <v>1488330</v>
      </c>
    </row>
    <row r="18593" spans="1:6" x14ac:dyDescent="0.3">
      <c r="A18593" t="s">
        <v>19107</v>
      </c>
      <c r="B18593">
        <v>1042860</v>
      </c>
      <c r="C18593">
        <v>3192590</v>
      </c>
      <c r="D18593">
        <v>2194920</v>
      </c>
      <c r="E18593">
        <v>3611580</v>
      </c>
      <c r="F18593" s="4">
        <f t="shared" si="290"/>
        <v>2999696.6666666665</v>
      </c>
    </row>
    <row r="18594" spans="1:6" x14ac:dyDescent="0.3">
      <c r="A18594" t="s">
        <v>19108</v>
      </c>
      <c r="B18594">
        <v>0</v>
      </c>
      <c r="C18594">
        <v>447720</v>
      </c>
      <c r="D18594">
        <v>2040670</v>
      </c>
      <c r="E18594">
        <v>2040520</v>
      </c>
      <c r="F18594" s="4">
        <f t="shared" si="290"/>
        <v>1509636.6666666667</v>
      </c>
    </row>
    <row r="18595" spans="1:6" x14ac:dyDescent="0.3">
      <c r="A18595" t="s">
        <v>19109</v>
      </c>
      <c r="B18595">
        <v>308000</v>
      </c>
      <c r="C18595">
        <v>874000</v>
      </c>
      <c r="D18595">
        <v>3712600</v>
      </c>
      <c r="E18595">
        <v>1346800</v>
      </c>
      <c r="F18595" s="4">
        <f t="shared" si="290"/>
        <v>1977800</v>
      </c>
    </row>
    <row r="18596" spans="1:6" x14ac:dyDescent="0.3">
      <c r="A18596" t="s">
        <v>19110</v>
      </c>
      <c r="B18596">
        <v>1795900</v>
      </c>
      <c r="C18596">
        <v>4369250</v>
      </c>
      <c r="D18596">
        <v>5812920</v>
      </c>
      <c r="E18596">
        <v>6558770</v>
      </c>
      <c r="F18596" s="4">
        <f t="shared" si="290"/>
        <v>5580313.333333333</v>
      </c>
    </row>
    <row r="18597" spans="1:6" x14ac:dyDescent="0.3">
      <c r="A18597" t="s">
        <v>19111</v>
      </c>
      <c r="B18597">
        <v>1451450</v>
      </c>
      <c r="C18597">
        <v>379400</v>
      </c>
      <c r="D18597">
        <v>0</v>
      </c>
      <c r="E18597">
        <v>793520</v>
      </c>
      <c r="F18597" s="4">
        <f t="shared" si="290"/>
        <v>390973.33333333331</v>
      </c>
    </row>
    <row r="18598" spans="1:6" x14ac:dyDescent="0.3">
      <c r="A18598" t="s">
        <v>19112</v>
      </c>
      <c r="B18598">
        <v>7926950</v>
      </c>
      <c r="C18598">
        <v>3478020</v>
      </c>
      <c r="D18598">
        <v>10767060</v>
      </c>
      <c r="E18598">
        <v>9798040</v>
      </c>
      <c r="F18598" s="4">
        <f t="shared" si="290"/>
        <v>8014373.333333333</v>
      </c>
    </row>
    <row r="18599" spans="1:6" x14ac:dyDescent="0.3">
      <c r="A18599" t="s">
        <v>19113</v>
      </c>
      <c r="B18599">
        <v>2379720</v>
      </c>
      <c r="C18599">
        <v>2179650</v>
      </c>
      <c r="D18599">
        <v>0</v>
      </c>
      <c r="E18599">
        <v>2567720</v>
      </c>
      <c r="F18599" s="4">
        <f t="shared" si="290"/>
        <v>1582456.6666666667</v>
      </c>
    </row>
    <row r="18600" spans="1:6" x14ac:dyDescent="0.3">
      <c r="A18600" t="s">
        <v>19114</v>
      </c>
      <c r="B18600">
        <v>230000</v>
      </c>
      <c r="C18600">
        <v>885060</v>
      </c>
      <c r="D18600">
        <v>234600</v>
      </c>
      <c r="E18600">
        <v>0</v>
      </c>
      <c r="F18600" s="4">
        <f t="shared" si="290"/>
        <v>373220</v>
      </c>
    </row>
    <row r="18601" spans="1:6" x14ac:dyDescent="0.3">
      <c r="A18601" t="s">
        <v>19115</v>
      </c>
      <c r="B18601">
        <v>382200</v>
      </c>
      <c r="C18601">
        <v>2066360</v>
      </c>
      <c r="D18601">
        <v>1702610</v>
      </c>
      <c r="E18601">
        <v>3261910</v>
      </c>
      <c r="F18601" s="4">
        <f t="shared" si="290"/>
        <v>2343626.6666666665</v>
      </c>
    </row>
    <row r="18602" spans="1:6" x14ac:dyDescent="0.3">
      <c r="A18602" t="s">
        <v>19116</v>
      </c>
      <c r="B18602">
        <v>0</v>
      </c>
      <c r="C18602">
        <v>0</v>
      </c>
      <c r="D18602">
        <v>917160</v>
      </c>
      <c r="E18602">
        <v>0</v>
      </c>
      <c r="F18602" s="4">
        <f t="shared" si="290"/>
        <v>305720</v>
      </c>
    </row>
    <row r="18603" spans="1:6" x14ac:dyDescent="0.3">
      <c r="A18603" t="s">
        <v>19117</v>
      </c>
      <c r="B18603">
        <v>2069910</v>
      </c>
      <c r="C18603">
        <v>2258370</v>
      </c>
      <c r="D18603">
        <v>0</v>
      </c>
      <c r="E18603">
        <v>3253690</v>
      </c>
      <c r="F18603" s="4">
        <f t="shared" si="290"/>
        <v>1837353.3333333333</v>
      </c>
    </row>
    <row r="18604" spans="1:6" x14ac:dyDescent="0.3">
      <c r="A18604" t="s">
        <v>19118</v>
      </c>
      <c r="B18604">
        <v>1213060</v>
      </c>
      <c r="C18604">
        <v>0</v>
      </c>
      <c r="D18604">
        <v>0</v>
      </c>
      <c r="E18604">
        <v>2331540</v>
      </c>
      <c r="F18604" s="4">
        <f t="shared" si="290"/>
        <v>777180</v>
      </c>
    </row>
    <row r="18605" spans="1:6" x14ac:dyDescent="0.3">
      <c r="A18605" t="s">
        <v>19119</v>
      </c>
      <c r="B18605">
        <v>0</v>
      </c>
      <c r="C18605">
        <v>0</v>
      </c>
      <c r="D18605">
        <v>218400</v>
      </c>
      <c r="E18605">
        <v>0</v>
      </c>
      <c r="F18605" s="4">
        <f t="shared" si="290"/>
        <v>72800</v>
      </c>
    </row>
    <row r="18606" spans="1:6" x14ac:dyDescent="0.3">
      <c r="A18606" t="s">
        <v>19120</v>
      </c>
      <c r="B18606">
        <v>382200</v>
      </c>
      <c r="C18606">
        <v>0</v>
      </c>
      <c r="D18606">
        <v>0</v>
      </c>
      <c r="E18606">
        <v>386000</v>
      </c>
      <c r="F18606" s="4">
        <f t="shared" si="290"/>
        <v>128666.66666666667</v>
      </c>
    </row>
    <row r="18607" spans="1:6" x14ac:dyDescent="0.3">
      <c r="A18607" t="s">
        <v>19121</v>
      </c>
      <c r="B18607">
        <v>1048950</v>
      </c>
      <c r="C18607">
        <v>0</v>
      </c>
      <c r="D18607">
        <v>659560</v>
      </c>
      <c r="E18607">
        <v>1090650</v>
      </c>
      <c r="F18607" s="4">
        <f t="shared" si="290"/>
        <v>583403.33333333337</v>
      </c>
    </row>
    <row r="18608" spans="1:6" x14ac:dyDescent="0.3">
      <c r="A18608" t="s">
        <v>19122</v>
      </c>
      <c r="B18608">
        <v>0</v>
      </c>
      <c r="C18608">
        <v>0</v>
      </c>
      <c r="D18608">
        <v>690340</v>
      </c>
      <c r="E18608">
        <v>160000</v>
      </c>
      <c r="F18608" s="4">
        <f t="shared" si="290"/>
        <v>283446.66666666669</v>
      </c>
    </row>
    <row r="18609" spans="1:6" x14ac:dyDescent="0.3">
      <c r="A18609" t="s">
        <v>19123</v>
      </c>
      <c r="B18609">
        <v>0</v>
      </c>
      <c r="C18609">
        <v>982880</v>
      </c>
      <c r="D18609">
        <v>0</v>
      </c>
      <c r="E18609">
        <v>582400</v>
      </c>
      <c r="F18609" s="4">
        <f t="shared" si="290"/>
        <v>521760</v>
      </c>
    </row>
    <row r="18610" spans="1:6" x14ac:dyDescent="0.3">
      <c r="A18610" t="s">
        <v>19124</v>
      </c>
      <c r="B18610">
        <v>626080</v>
      </c>
      <c r="C18610">
        <v>1205750</v>
      </c>
      <c r="D18610">
        <v>0</v>
      </c>
      <c r="E18610">
        <v>1038600</v>
      </c>
      <c r="F18610" s="4">
        <f t="shared" si="290"/>
        <v>748116.66666666663</v>
      </c>
    </row>
    <row r="18611" spans="1:6" x14ac:dyDescent="0.3">
      <c r="A18611" t="s">
        <v>19125</v>
      </c>
      <c r="B18611">
        <v>0</v>
      </c>
      <c r="C18611">
        <v>0</v>
      </c>
      <c r="D18611">
        <v>446810</v>
      </c>
      <c r="E18611">
        <v>1797250</v>
      </c>
      <c r="F18611" s="4">
        <f t="shared" si="290"/>
        <v>748020</v>
      </c>
    </row>
    <row r="18612" spans="1:6" x14ac:dyDescent="0.3">
      <c r="A18612" t="s">
        <v>19126</v>
      </c>
      <c r="B18612">
        <v>0</v>
      </c>
      <c r="C18612">
        <v>740000</v>
      </c>
      <c r="D18612">
        <v>0</v>
      </c>
      <c r="E18612">
        <v>450560</v>
      </c>
      <c r="F18612" s="4">
        <f t="shared" si="290"/>
        <v>396853.33333333331</v>
      </c>
    </row>
    <row r="18613" spans="1:6" x14ac:dyDescent="0.3">
      <c r="A18613" t="s">
        <v>19127</v>
      </c>
      <c r="B18613">
        <v>0</v>
      </c>
      <c r="C18613">
        <v>0</v>
      </c>
      <c r="D18613">
        <v>775320</v>
      </c>
      <c r="E18613">
        <v>0</v>
      </c>
      <c r="F18613" s="4">
        <f t="shared" si="290"/>
        <v>258440</v>
      </c>
    </row>
    <row r="18614" spans="1:6" x14ac:dyDescent="0.3">
      <c r="A18614" t="s">
        <v>19128</v>
      </c>
      <c r="B18614">
        <v>3185910</v>
      </c>
      <c r="C18614">
        <v>2515060</v>
      </c>
      <c r="D18614">
        <v>2452500</v>
      </c>
      <c r="E18614">
        <v>2207660</v>
      </c>
      <c r="F18614" s="4">
        <f t="shared" si="290"/>
        <v>2391740</v>
      </c>
    </row>
    <row r="18615" spans="1:6" x14ac:dyDescent="0.3">
      <c r="A18615" t="s">
        <v>19129</v>
      </c>
      <c r="B18615">
        <v>12806150</v>
      </c>
      <c r="C18615">
        <v>11101030</v>
      </c>
      <c r="D18615">
        <v>8166520</v>
      </c>
      <c r="E18615">
        <v>9881660</v>
      </c>
      <c r="F18615" s="4">
        <f t="shared" si="290"/>
        <v>9716403.333333334</v>
      </c>
    </row>
    <row r="18616" spans="1:6" x14ac:dyDescent="0.3">
      <c r="A18616" t="s">
        <v>19130</v>
      </c>
      <c r="B18616">
        <v>2268080</v>
      </c>
      <c r="C18616">
        <v>4929360</v>
      </c>
      <c r="D18616">
        <v>2213380</v>
      </c>
      <c r="E18616">
        <v>4103000</v>
      </c>
      <c r="F18616" s="4">
        <f t="shared" si="290"/>
        <v>3748580</v>
      </c>
    </row>
    <row r="18617" spans="1:6" x14ac:dyDescent="0.3">
      <c r="A18617" t="s">
        <v>19131</v>
      </c>
      <c r="B18617">
        <v>659260</v>
      </c>
      <c r="C18617">
        <v>496100</v>
      </c>
      <c r="D18617">
        <v>1181180</v>
      </c>
      <c r="E18617">
        <v>573300</v>
      </c>
      <c r="F18617" s="4">
        <f t="shared" si="290"/>
        <v>750193.33333333337</v>
      </c>
    </row>
    <row r="18618" spans="1:6" x14ac:dyDescent="0.3">
      <c r="A18618" t="s">
        <v>19132</v>
      </c>
      <c r="B18618">
        <v>0</v>
      </c>
      <c r="C18618">
        <v>775470</v>
      </c>
      <c r="D18618">
        <v>0</v>
      </c>
      <c r="E18618">
        <v>0</v>
      </c>
      <c r="F18618" s="4">
        <f t="shared" si="290"/>
        <v>258490</v>
      </c>
    </row>
    <row r="18619" spans="1:6" x14ac:dyDescent="0.3">
      <c r="A18619" t="s">
        <v>19133</v>
      </c>
      <c r="B18619">
        <v>215670</v>
      </c>
      <c r="C18619">
        <v>0</v>
      </c>
      <c r="D18619">
        <v>0</v>
      </c>
      <c r="E18619">
        <v>0</v>
      </c>
      <c r="F18619" s="4">
        <f t="shared" si="290"/>
        <v>0</v>
      </c>
    </row>
    <row r="18620" spans="1:6" x14ac:dyDescent="0.3">
      <c r="A18620" t="s">
        <v>19134</v>
      </c>
      <c r="B18620">
        <v>4160840</v>
      </c>
      <c r="C18620">
        <v>2096000</v>
      </c>
      <c r="D18620">
        <v>4088040</v>
      </c>
      <c r="E18620">
        <v>4215700</v>
      </c>
      <c r="F18620" s="4">
        <f t="shared" si="290"/>
        <v>3466580</v>
      </c>
    </row>
    <row r="18621" spans="1:6" x14ac:dyDescent="0.3">
      <c r="A18621" t="s">
        <v>19135</v>
      </c>
      <c r="B18621">
        <v>987640</v>
      </c>
      <c r="C18621">
        <v>0</v>
      </c>
      <c r="D18621">
        <v>0</v>
      </c>
      <c r="E18621">
        <v>746200</v>
      </c>
      <c r="F18621" s="4">
        <f t="shared" si="290"/>
        <v>248733.33333333334</v>
      </c>
    </row>
    <row r="18622" spans="1:6" x14ac:dyDescent="0.3">
      <c r="A18622" t="s">
        <v>19136</v>
      </c>
      <c r="B18622">
        <v>411950</v>
      </c>
      <c r="C18622">
        <v>382200</v>
      </c>
      <c r="D18622">
        <v>110000</v>
      </c>
      <c r="E18622">
        <v>0</v>
      </c>
      <c r="F18622" s="4">
        <f t="shared" si="290"/>
        <v>164066.66666666666</v>
      </c>
    </row>
    <row r="18623" spans="1:6" x14ac:dyDescent="0.3">
      <c r="A18623" t="s">
        <v>19137</v>
      </c>
      <c r="B18623">
        <v>2229240</v>
      </c>
      <c r="C18623">
        <v>2678230</v>
      </c>
      <c r="D18623">
        <v>218400</v>
      </c>
      <c r="E18623">
        <v>6091160</v>
      </c>
      <c r="F18623" s="4">
        <f t="shared" si="290"/>
        <v>2995930</v>
      </c>
    </row>
    <row r="18624" spans="1:6" x14ac:dyDescent="0.3">
      <c r="A18624" t="s">
        <v>19138</v>
      </c>
      <c r="B18624">
        <v>0</v>
      </c>
      <c r="C18624">
        <v>740000</v>
      </c>
      <c r="D18624">
        <v>0</v>
      </c>
      <c r="E18624">
        <v>997200</v>
      </c>
      <c r="F18624" s="4">
        <f t="shared" si="290"/>
        <v>579066.66666666663</v>
      </c>
    </row>
    <row r="18625" spans="1:6" x14ac:dyDescent="0.3">
      <c r="A18625" t="s">
        <v>19139</v>
      </c>
      <c r="B18625">
        <v>966150</v>
      </c>
      <c r="C18625">
        <v>0</v>
      </c>
      <c r="D18625">
        <v>967800</v>
      </c>
      <c r="E18625">
        <v>0</v>
      </c>
      <c r="F18625" s="4">
        <f t="shared" si="290"/>
        <v>322600</v>
      </c>
    </row>
    <row r="18626" spans="1:6" x14ac:dyDescent="0.3">
      <c r="A18626" t="s">
        <v>19140</v>
      </c>
      <c r="B18626">
        <v>0</v>
      </c>
      <c r="C18626">
        <v>0</v>
      </c>
      <c r="D18626">
        <v>357000</v>
      </c>
      <c r="E18626">
        <v>6173600</v>
      </c>
      <c r="F18626" s="4">
        <f t="shared" si="290"/>
        <v>2176866.6666666665</v>
      </c>
    </row>
    <row r="18627" spans="1:6" x14ac:dyDescent="0.3">
      <c r="A18627" t="s">
        <v>19141</v>
      </c>
      <c r="B18627">
        <v>0</v>
      </c>
      <c r="C18627">
        <v>0</v>
      </c>
      <c r="D18627">
        <v>509450</v>
      </c>
      <c r="E18627">
        <v>386000</v>
      </c>
      <c r="F18627" s="4">
        <f t="shared" ref="F18627:F18690" si="291">SUM(C18627:E18627)/3</f>
        <v>298483.33333333331</v>
      </c>
    </row>
    <row r="18628" spans="1:6" x14ac:dyDescent="0.3">
      <c r="A18628" t="s">
        <v>19142</v>
      </c>
      <c r="B18628">
        <v>0</v>
      </c>
      <c r="C18628">
        <v>0</v>
      </c>
      <c r="D18628">
        <v>919300</v>
      </c>
      <c r="E18628">
        <v>450560</v>
      </c>
      <c r="F18628" s="4">
        <f t="shared" si="291"/>
        <v>456620</v>
      </c>
    </row>
    <row r="18629" spans="1:6" x14ac:dyDescent="0.3">
      <c r="A18629" t="s">
        <v>19143</v>
      </c>
      <c r="B18629">
        <v>600000</v>
      </c>
      <c r="C18629">
        <v>0</v>
      </c>
      <c r="D18629">
        <v>370000</v>
      </c>
      <c r="E18629">
        <v>0</v>
      </c>
      <c r="F18629" s="4">
        <f t="shared" si="291"/>
        <v>123333.33333333333</v>
      </c>
    </row>
    <row r="18630" spans="1:6" x14ac:dyDescent="0.3">
      <c r="A18630" t="s">
        <v>19144</v>
      </c>
      <c r="B18630">
        <v>2248450</v>
      </c>
      <c r="C18630">
        <v>1645600</v>
      </c>
      <c r="D18630">
        <v>2147360</v>
      </c>
      <c r="E18630">
        <v>2056300</v>
      </c>
      <c r="F18630" s="4">
        <f t="shared" si="291"/>
        <v>1949753.3333333333</v>
      </c>
    </row>
    <row r="18631" spans="1:6" x14ac:dyDescent="0.3">
      <c r="A18631" t="s">
        <v>19145</v>
      </c>
      <c r="B18631">
        <v>3545500</v>
      </c>
      <c r="C18631">
        <v>2960000</v>
      </c>
      <c r="D18631">
        <v>10288000</v>
      </c>
      <c r="E18631">
        <v>3916250</v>
      </c>
      <c r="F18631" s="4">
        <f t="shared" si="291"/>
        <v>5721416.666666667</v>
      </c>
    </row>
    <row r="18632" spans="1:6" x14ac:dyDescent="0.3">
      <c r="A18632" t="s">
        <v>19146</v>
      </c>
      <c r="B18632">
        <v>0</v>
      </c>
      <c r="C18632">
        <v>0</v>
      </c>
      <c r="D18632">
        <v>1076530</v>
      </c>
      <c r="E18632">
        <v>1010100</v>
      </c>
      <c r="F18632" s="4">
        <f t="shared" si="291"/>
        <v>695543.33333333337</v>
      </c>
    </row>
    <row r="18633" spans="1:6" x14ac:dyDescent="0.3">
      <c r="A18633" t="s">
        <v>19147</v>
      </c>
      <c r="B18633">
        <v>0</v>
      </c>
      <c r="C18633">
        <v>685770</v>
      </c>
      <c r="D18633">
        <v>0</v>
      </c>
      <c r="E18633">
        <v>0</v>
      </c>
      <c r="F18633" s="4">
        <f t="shared" si="291"/>
        <v>228590</v>
      </c>
    </row>
    <row r="18634" spans="1:6" x14ac:dyDescent="0.3">
      <c r="A18634" t="s">
        <v>19148</v>
      </c>
      <c r="B18634">
        <v>0</v>
      </c>
      <c r="C18634">
        <v>1815240</v>
      </c>
      <c r="D18634">
        <v>0</v>
      </c>
      <c r="E18634">
        <v>0</v>
      </c>
      <c r="F18634" s="4">
        <f t="shared" si="291"/>
        <v>605080</v>
      </c>
    </row>
    <row r="18635" spans="1:6" x14ac:dyDescent="0.3">
      <c r="A18635" t="s">
        <v>19149</v>
      </c>
      <c r="B18635">
        <v>0</v>
      </c>
      <c r="C18635">
        <v>1990620</v>
      </c>
      <c r="D18635">
        <v>0</v>
      </c>
      <c r="E18635">
        <v>0</v>
      </c>
      <c r="F18635" s="4">
        <f t="shared" si="291"/>
        <v>663540</v>
      </c>
    </row>
    <row r="18636" spans="1:6" x14ac:dyDescent="0.3">
      <c r="A18636" t="s">
        <v>19150</v>
      </c>
      <c r="B18636">
        <v>794430</v>
      </c>
      <c r="C18636">
        <v>0</v>
      </c>
      <c r="D18636">
        <v>0</v>
      </c>
      <c r="E18636">
        <v>820000</v>
      </c>
      <c r="F18636" s="4">
        <f t="shared" si="291"/>
        <v>273333.33333333331</v>
      </c>
    </row>
    <row r="18637" spans="1:6" x14ac:dyDescent="0.3">
      <c r="A18637" t="s">
        <v>19151</v>
      </c>
      <c r="B18637">
        <v>0</v>
      </c>
      <c r="C18637">
        <v>0</v>
      </c>
      <c r="D18637">
        <v>600600</v>
      </c>
      <c r="E18637">
        <v>782000</v>
      </c>
      <c r="F18637" s="4">
        <f t="shared" si="291"/>
        <v>460866.66666666669</v>
      </c>
    </row>
    <row r="18638" spans="1:6" x14ac:dyDescent="0.3">
      <c r="A18638" t="s">
        <v>19152</v>
      </c>
      <c r="B18638">
        <v>2191250</v>
      </c>
      <c r="C18638">
        <v>588400</v>
      </c>
      <c r="D18638">
        <v>633360</v>
      </c>
      <c r="E18638">
        <v>0</v>
      </c>
      <c r="F18638" s="4">
        <f t="shared" si="291"/>
        <v>407253.33333333331</v>
      </c>
    </row>
    <row r="18639" spans="1:6" x14ac:dyDescent="0.3">
      <c r="A18639" t="s">
        <v>19153</v>
      </c>
      <c r="B18639">
        <v>755300</v>
      </c>
      <c r="C18639">
        <v>1159080</v>
      </c>
      <c r="D18639">
        <v>0</v>
      </c>
      <c r="E18639">
        <v>1059970</v>
      </c>
      <c r="F18639" s="4">
        <f t="shared" si="291"/>
        <v>739683.33333333337</v>
      </c>
    </row>
    <row r="18640" spans="1:6" x14ac:dyDescent="0.3">
      <c r="A18640" t="s">
        <v>19154</v>
      </c>
      <c r="B18640">
        <v>0</v>
      </c>
      <c r="C18640">
        <v>395850</v>
      </c>
      <c r="D18640">
        <v>604600</v>
      </c>
      <c r="E18640">
        <v>1573440</v>
      </c>
      <c r="F18640" s="4">
        <f t="shared" si="291"/>
        <v>857963.33333333337</v>
      </c>
    </row>
    <row r="18641" spans="1:6" x14ac:dyDescent="0.3">
      <c r="A18641" t="s">
        <v>19155</v>
      </c>
      <c r="B18641">
        <v>0</v>
      </c>
      <c r="C18641">
        <v>0</v>
      </c>
      <c r="D18641">
        <v>945300</v>
      </c>
      <c r="E18641">
        <v>982700</v>
      </c>
      <c r="F18641" s="4">
        <f t="shared" si="291"/>
        <v>642666.66666666663</v>
      </c>
    </row>
    <row r="18642" spans="1:6" x14ac:dyDescent="0.3">
      <c r="A18642" t="s">
        <v>19156</v>
      </c>
      <c r="B18642">
        <v>2360030</v>
      </c>
      <c r="C18642">
        <v>2261000</v>
      </c>
      <c r="D18642">
        <v>3828520</v>
      </c>
      <c r="E18642">
        <v>3466400</v>
      </c>
      <c r="F18642" s="4">
        <f t="shared" si="291"/>
        <v>3185306.6666666665</v>
      </c>
    </row>
    <row r="18643" spans="1:6" x14ac:dyDescent="0.3">
      <c r="A18643" t="s">
        <v>19157</v>
      </c>
      <c r="B18643">
        <v>273000</v>
      </c>
      <c r="C18643">
        <v>152880</v>
      </c>
      <c r="D18643">
        <v>0</v>
      </c>
      <c r="E18643">
        <v>0</v>
      </c>
      <c r="F18643" s="4">
        <f t="shared" si="291"/>
        <v>50960</v>
      </c>
    </row>
    <row r="18644" spans="1:6" x14ac:dyDescent="0.3">
      <c r="A18644" t="s">
        <v>19158</v>
      </c>
      <c r="B18644">
        <v>911500</v>
      </c>
      <c r="C18644">
        <v>1480000</v>
      </c>
      <c r="D18644">
        <v>939120</v>
      </c>
      <c r="E18644">
        <v>0</v>
      </c>
      <c r="F18644" s="4">
        <f t="shared" si="291"/>
        <v>806373.33333333337</v>
      </c>
    </row>
    <row r="18645" spans="1:6" x14ac:dyDescent="0.3">
      <c r="A18645" t="s">
        <v>19159</v>
      </c>
      <c r="B18645">
        <v>743260</v>
      </c>
      <c r="C18645">
        <v>700700</v>
      </c>
      <c r="D18645">
        <v>3518700</v>
      </c>
      <c r="E18645">
        <v>2120800</v>
      </c>
      <c r="F18645" s="4">
        <f t="shared" si="291"/>
        <v>2113400</v>
      </c>
    </row>
    <row r="18646" spans="1:6" x14ac:dyDescent="0.3">
      <c r="A18646" t="s">
        <v>19160</v>
      </c>
      <c r="B18646">
        <v>575120</v>
      </c>
      <c r="C18646">
        <v>993140</v>
      </c>
      <c r="D18646">
        <v>0</v>
      </c>
      <c r="E18646">
        <v>802780</v>
      </c>
      <c r="F18646" s="4">
        <f t="shared" si="291"/>
        <v>598640</v>
      </c>
    </row>
    <row r="18647" spans="1:6" x14ac:dyDescent="0.3">
      <c r="A18647" t="s">
        <v>19161</v>
      </c>
      <c r="B18647">
        <v>0</v>
      </c>
      <c r="C18647">
        <v>0</v>
      </c>
      <c r="D18647">
        <v>1640100</v>
      </c>
      <c r="E18647">
        <v>0</v>
      </c>
      <c r="F18647" s="4">
        <f t="shared" si="291"/>
        <v>546700</v>
      </c>
    </row>
    <row r="18648" spans="1:6" x14ac:dyDescent="0.3">
      <c r="A18648" t="s">
        <v>19162</v>
      </c>
      <c r="B18648">
        <v>379120</v>
      </c>
      <c r="C18648">
        <v>1039780</v>
      </c>
      <c r="D18648">
        <v>1150100</v>
      </c>
      <c r="E18648">
        <v>0</v>
      </c>
      <c r="F18648" s="4">
        <f t="shared" si="291"/>
        <v>729960</v>
      </c>
    </row>
    <row r="18649" spans="1:6" x14ac:dyDescent="0.3">
      <c r="A18649" t="s">
        <v>19163</v>
      </c>
      <c r="B18649">
        <v>0</v>
      </c>
      <c r="C18649">
        <v>823900</v>
      </c>
      <c r="D18649">
        <v>0</v>
      </c>
      <c r="E18649">
        <v>0</v>
      </c>
      <c r="F18649" s="4">
        <f t="shared" si="291"/>
        <v>274633.33333333331</v>
      </c>
    </row>
    <row r="18650" spans="1:6" x14ac:dyDescent="0.3">
      <c r="A18650" t="s">
        <v>19164</v>
      </c>
      <c r="B18650">
        <v>0</v>
      </c>
      <c r="C18650">
        <v>0</v>
      </c>
      <c r="D18650">
        <v>2283790</v>
      </c>
      <c r="E18650">
        <v>859950</v>
      </c>
      <c r="F18650" s="4">
        <f t="shared" si="291"/>
        <v>1047913.3333333334</v>
      </c>
    </row>
    <row r="18651" spans="1:6" x14ac:dyDescent="0.3">
      <c r="A18651" t="s">
        <v>19165</v>
      </c>
      <c r="B18651">
        <v>256000</v>
      </c>
      <c r="C18651">
        <v>722150</v>
      </c>
      <c r="D18651">
        <v>1505050</v>
      </c>
      <c r="E18651">
        <v>871200</v>
      </c>
      <c r="F18651" s="4">
        <f t="shared" si="291"/>
        <v>1032800</v>
      </c>
    </row>
    <row r="18652" spans="1:6" x14ac:dyDescent="0.3">
      <c r="A18652" t="s">
        <v>19166</v>
      </c>
      <c r="B18652">
        <v>2339430</v>
      </c>
      <c r="C18652">
        <v>2020740</v>
      </c>
      <c r="D18652">
        <v>1059280</v>
      </c>
      <c r="E18652">
        <v>2041100</v>
      </c>
      <c r="F18652" s="4">
        <f t="shared" si="291"/>
        <v>1707040</v>
      </c>
    </row>
    <row r="18653" spans="1:6" x14ac:dyDescent="0.3">
      <c r="A18653" t="s">
        <v>19167</v>
      </c>
      <c r="B18653">
        <v>2120740</v>
      </c>
      <c r="C18653">
        <v>2815630</v>
      </c>
      <c r="D18653">
        <v>2895960</v>
      </c>
      <c r="E18653">
        <v>2398920</v>
      </c>
      <c r="F18653" s="4">
        <f t="shared" si="291"/>
        <v>2703503.3333333335</v>
      </c>
    </row>
    <row r="18654" spans="1:6" x14ac:dyDescent="0.3">
      <c r="A18654" t="s">
        <v>19168</v>
      </c>
      <c r="B18654">
        <v>0</v>
      </c>
      <c r="C18654">
        <v>458640</v>
      </c>
      <c r="D18654">
        <v>717990</v>
      </c>
      <c r="E18654">
        <v>0</v>
      </c>
      <c r="F18654" s="4">
        <f t="shared" si="291"/>
        <v>392210</v>
      </c>
    </row>
    <row r="18655" spans="1:6" x14ac:dyDescent="0.3">
      <c r="A18655" t="s">
        <v>19169</v>
      </c>
      <c r="B18655">
        <v>0</v>
      </c>
      <c r="C18655">
        <v>1059240</v>
      </c>
      <c r="D18655">
        <v>534900</v>
      </c>
      <c r="E18655">
        <v>1173900</v>
      </c>
      <c r="F18655" s="4">
        <f t="shared" si="291"/>
        <v>922680</v>
      </c>
    </row>
    <row r="18656" spans="1:6" x14ac:dyDescent="0.3">
      <c r="A18656" t="s">
        <v>19170</v>
      </c>
      <c r="B18656">
        <v>0</v>
      </c>
      <c r="C18656">
        <v>0</v>
      </c>
      <c r="D18656">
        <v>1269450</v>
      </c>
      <c r="E18656">
        <v>0</v>
      </c>
      <c r="F18656" s="4">
        <f t="shared" si="291"/>
        <v>423150</v>
      </c>
    </row>
    <row r="18657" spans="1:6" x14ac:dyDescent="0.3">
      <c r="A18657" t="s">
        <v>19171</v>
      </c>
      <c r="B18657">
        <v>1033760</v>
      </c>
      <c r="C18657">
        <v>1891950</v>
      </c>
      <c r="D18657">
        <v>234600</v>
      </c>
      <c r="E18657">
        <v>0</v>
      </c>
      <c r="F18657" s="4">
        <f t="shared" si="291"/>
        <v>708850</v>
      </c>
    </row>
    <row r="18658" spans="1:6" x14ac:dyDescent="0.3">
      <c r="A18658" t="s">
        <v>19172</v>
      </c>
      <c r="B18658">
        <v>598000</v>
      </c>
      <c r="C18658">
        <v>0</v>
      </c>
      <c r="D18658">
        <v>357000</v>
      </c>
      <c r="E18658">
        <v>1843200</v>
      </c>
      <c r="F18658" s="4">
        <f t="shared" si="291"/>
        <v>733400</v>
      </c>
    </row>
    <row r="18659" spans="1:6" x14ac:dyDescent="0.3">
      <c r="A18659" t="s">
        <v>19173</v>
      </c>
      <c r="B18659">
        <v>0</v>
      </c>
      <c r="C18659">
        <v>256000</v>
      </c>
      <c r="D18659">
        <v>0</v>
      </c>
      <c r="E18659">
        <v>0</v>
      </c>
      <c r="F18659" s="4">
        <f t="shared" si="291"/>
        <v>85333.333333333328</v>
      </c>
    </row>
    <row r="18660" spans="1:6" x14ac:dyDescent="0.3">
      <c r="A18660" t="s">
        <v>396</v>
      </c>
      <c r="B18660">
        <v>3553250</v>
      </c>
      <c r="C18660">
        <v>2881930</v>
      </c>
      <c r="D18660">
        <v>2931210</v>
      </c>
      <c r="E18660">
        <v>3068210</v>
      </c>
      <c r="F18660" s="4">
        <f t="shared" si="291"/>
        <v>2960450</v>
      </c>
    </row>
    <row r="18661" spans="1:6" x14ac:dyDescent="0.3">
      <c r="A18661" t="s">
        <v>19174</v>
      </c>
      <c r="B18661">
        <v>1323140</v>
      </c>
      <c r="C18661">
        <v>413400</v>
      </c>
      <c r="D18661">
        <v>0</v>
      </c>
      <c r="E18661">
        <v>555100</v>
      </c>
      <c r="F18661" s="4">
        <f t="shared" si="291"/>
        <v>322833.33333333331</v>
      </c>
    </row>
    <row r="18662" spans="1:6" x14ac:dyDescent="0.3">
      <c r="A18662" t="s">
        <v>19175</v>
      </c>
      <c r="B18662">
        <v>0</v>
      </c>
      <c r="C18662">
        <v>6152080</v>
      </c>
      <c r="D18662">
        <v>2139280</v>
      </c>
      <c r="E18662">
        <v>0</v>
      </c>
      <c r="F18662" s="4">
        <f t="shared" si="291"/>
        <v>2763786.6666666665</v>
      </c>
    </row>
    <row r="18663" spans="1:6" x14ac:dyDescent="0.3">
      <c r="A18663" t="s">
        <v>19176</v>
      </c>
      <c r="B18663">
        <v>0</v>
      </c>
      <c r="C18663">
        <v>0</v>
      </c>
      <c r="D18663">
        <v>655020</v>
      </c>
      <c r="E18663">
        <v>575120</v>
      </c>
      <c r="F18663" s="4">
        <f t="shared" si="291"/>
        <v>410046.66666666669</v>
      </c>
    </row>
    <row r="18664" spans="1:6" x14ac:dyDescent="0.3">
      <c r="A18664" t="s">
        <v>19177</v>
      </c>
      <c r="B18664">
        <v>0</v>
      </c>
      <c r="C18664">
        <v>251160</v>
      </c>
      <c r="D18664">
        <v>657750</v>
      </c>
      <c r="E18664">
        <v>0</v>
      </c>
      <c r="F18664" s="4">
        <f t="shared" si="291"/>
        <v>302970</v>
      </c>
    </row>
    <row r="18665" spans="1:6" x14ac:dyDescent="0.3">
      <c r="A18665" t="s">
        <v>19178</v>
      </c>
      <c r="B18665">
        <v>2106650</v>
      </c>
      <c r="C18665">
        <v>0</v>
      </c>
      <c r="D18665">
        <v>1629800</v>
      </c>
      <c r="E18665">
        <v>3538080</v>
      </c>
      <c r="F18665" s="4">
        <f t="shared" si="291"/>
        <v>1722626.6666666667</v>
      </c>
    </row>
    <row r="18666" spans="1:6" x14ac:dyDescent="0.3">
      <c r="A18666" t="s">
        <v>19179</v>
      </c>
      <c r="B18666">
        <v>446000</v>
      </c>
      <c r="C18666">
        <v>1192720</v>
      </c>
      <c r="D18666">
        <v>907660</v>
      </c>
      <c r="E18666">
        <v>2034660</v>
      </c>
      <c r="F18666" s="4">
        <f t="shared" si="291"/>
        <v>1378346.6666666667</v>
      </c>
    </row>
    <row r="18667" spans="1:6" x14ac:dyDescent="0.3">
      <c r="A18667" t="s">
        <v>19180</v>
      </c>
      <c r="B18667">
        <v>2138500</v>
      </c>
      <c r="C18667">
        <v>573300</v>
      </c>
      <c r="D18667">
        <v>2138500</v>
      </c>
      <c r="E18667">
        <v>955500</v>
      </c>
      <c r="F18667" s="4">
        <f t="shared" si="291"/>
        <v>1222433.3333333333</v>
      </c>
    </row>
    <row r="18668" spans="1:6" x14ac:dyDescent="0.3">
      <c r="A18668" t="s">
        <v>19181</v>
      </c>
      <c r="B18668">
        <v>2087560</v>
      </c>
      <c r="C18668">
        <v>4103350</v>
      </c>
      <c r="D18668">
        <v>4083460</v>
      </c>
      <c r="E18668">
        <v>4343560</v>
      </c>
      <c r="F18668" s="4">
        <f t="shared" si="291"/>
        <v>4176790</v>
      </c>
    </row>
    <row r="18669" spans="1:6" x14ac:dyDescent="0.3">
      <c r="A18669" t="s">
        <v>19182</v>
      </c>
      <c r="B18669">
        <v>496500</v>
      </c>
      <c r="C18669">
        <v>2533240</v>
      </c>
      <c r="D18669">
        <v>2248170</v>
      </c>
      <c r="E18669">
        <v>750570</v>
      </c>
      <c r="F18669" s="4">
        <f t="shared" si="291"/>
        <v>1843993.3333333333</v>
      </c>
    </row>
    <row r="18670" spans="1:6" x14ac:dyDescent="0.3">
      <c r="A18670" t="s">
        <v>19183</v>
      </c>
      <c r="B18670">
        <v>311220</v>
      </c>
      <c r="C18670">
        <v>300300</v>
      </c>
      <c r="D18670">
        <v>0</v>
      </c>
      <c r="E18670">
        <v>325780</v>
      </c>
      <c r="F18670" s="4">
        <f t="shared" si="291"/>
        <v>208693.33333333334</v>
      </c>
    </row>
    <row r="18671" spans="1:6" x14ac:dyDescent="0.3">
      <c r="A18671" t="s">
        <v>19184</v>
      </c>
      <c r="B18671">
        <v>160000</v>
      </c>
      <c r="C18671">
        <v>0</v>
      </c>
      <c r="D18671">
        <v>3900000</v>
      </c>
      <c r="E18671">
        <v>0</v>
      </c>
      <c r="F18671" s="4">
        <f t="shared" si="291"/>
        <v>1300000</v>
      </c>
    </row>
    <row r="18672" spans="1:6" x14ac:dyDescent="0.3">
      <c r="A18672" t="s">
        <v>19185</v>
      </c>
      <c r="B18672">
        <v>0</v>
      </c>
      <c r="C18672">
        <v>0</v>
      </c>
      <c r="D18672">
        <v>704140</v>
      </c>
      <c r="E18672">
        <v>954590</v>
      </c>
      <c r="F18672" s="4">
        <f t="shared" si="291"/>
        <v>552910</v>
      </c>
    </row>
    <row r="18673" spans="1:6" x14ac:dyDescent="0.3">
      <c r="A18673" t="s">
        <v>19186</v>
      </c>
      <c r="B18673">
        <v>0</v>
      </c>
      <c r="C18673">
        <v>674990</v>
      </c>
      <c r="D18673">
        <v>0</v>
      </c>
      <c r="E18673">
        <v>382200</v>
      </c>
      <c r="F18673" s="4">
        <f t="shared" si="291"/>
        <v>352396.66666666669</v>
      </c>
    </row>
    <row r="18674" spans="1:6" x14ac:dyDescent="0.3">
      <c r="A18674" t="s">
        <v>19187</v>
      </c>
      <c r="B18674">
        <v>651810</v>
      </c>
      <c r="C18674">
        <v>984620</v>
      </c>
      <c r="D18674">
        <v>0</v>
      </c>
      <c r="E18674">
        <v>623350</v>
      </c>
      <c r="F18674" s="4">
        <f t="shared" si="291"/>
        <v>535990</v>
      </c>
    </row>
    <row r="18675" spans="1:6" x14ac:dyDescent="0.3">
      <c r="A18675" t="s">
        <v>19188</v>
      </c>
      <c r="B18675">
        <v>370000</v>
      </c>
      <c r="C18675">
        <v>281190</v>
      </c>
      <c r="D18675">
        <v>0</v>
      </c>
      <c r="E18675">
        <v>650600</v>
      </c>
      <c r="F18675" s="4">
        <f t="shared" si="291"/>
        <v>310596.66666666669</v>
      </c>
    </row>
    <row r="18676" spans="1:6" x14ac:dyDescent="0.3">
      <c r="A18676" t="s">
        <v>19189</v>
      </c>
      <c r="B18676">
        <v>0</v>
      </c>
      <c r="C18676">
        <v>0</v>
      </c>
      <c r="D18676">
        <v>1581080</v>
      </c>
      <c r="E18676">
        <v>0</v>
      </c>
      <c r="F18676" s="4">
        <f t="shared" si="291"/>
        <v>527026.66666666663</v>
      </c>
    </row>
    <row r="18677" spans="1:6" x14ac:dyDescent="0.3">
      <c r="A18677" t="s">
        <v>19190</v>
      </c>
      <c r="B18677">
        <v>2427010</v>
      </c>
      <c r="C18677">
        <v>2195600</v>
      </c>
      <c r="D18677">
        <v>2506100</v>
      </c>
      <c r="E18677">
        <v>2493320</v>
      </c>
      <c r="F18677" s="4">
        <f t="shared" si="291"/>
        <v>2398340</v>
      </c>
    </row>
    <row r="18678" spans="1:6" x14ac:dyDescent="0.3">
      <c r="A18678" t="s">
        <v>19191</v>
      </c>
      <c r="B18678">
        <v>0</v>
      </c>
      <c r="C18678">
        <v>2204900</v>
      </c>
      <c r="D18678">
        <v>3889790</v>
      </c>
      <c r="E18678">
        <v>2025220</v>
      </c>
      <c r="F18678" s="4">
        <f t="shared" si="291"/>
        <v>2706636.6666666665</v>
      </c>
    </row>
    <row r="18679" spans="1:6" x14ac:dyDescent="0.3">
      <c r="A18679" t="s">
        <v>19192</v>
      </c>
      <c r="B18679">
        <v>1433250</v>
      </c>
      <c r="C18679">
        <v>0</v>
      </c>
      <c r="D18679">
        <v>7553000</v>
      </c>
      <c r="E18679">
        <v>6909100</v>
      </c>
      <c r="F18679" s="4">
        <f t="shared" si="291"/>
        <v>4820700</v>
      </c>
    </row>
    <row r="18680" spans="1:6" x14ac:dyDescent="0.3">
      <c r="A18680" t="s">
        <v>19193</v>
      </c>
      <c r="B18680">
        <v>2651500</v>
      </c>
      <c r="C18680">
        <v>2257280</v>
      </c>
      <c r="D18680">
        <v>0</v>
      </c>
      <c r="E18680">
        <v>2151000</v>
      </c>
      <c r="F18680" s="4">
        <f t="shared" si="291"/>
        <v>1469426.6666666667</v>
      </c>
    </row>
    <row r="18681" spans="1:6" x14ac:dyDescent="0.3">
      <c r="A18681" t="s">
        <v>19194</v>
      </c>
      <c r="B18681">
        <v>1628050</v>
      </c>
      <c r="C18681">
        <v>985700</v>
      </c>
      <c r="D18681">
        <v>595140</v>
      </c>
      <c r="E18681">
        <v>336000</v>
      </c>
      <c r="F18681" s="4">
        <f t="shared" si="291"/>
        <v>638946.66666666663</v>
      </c>
    </row>
    <row r="18682" spans="1:6" x14ac:dyDescent="0.3">
      <c r="A18682" t="s">
        <v>19195</v>
      </c>
      <c r="B18682">
        <v>893000</v>
      </c>
      <c r="C18682">
        <v>1026960</v>
      </c>
      <c r="D18682">
        <v>0</v>
      </c>
      <c r="E18682">
        <v>0</v>
      </c>
      <c r="F18682" s="4">
        <f t="shared" si="291"/>
        <v>342320</v>
      </c>
    </row>
    <row r="18683" spans="1:6" x14ac:dyDescent="0.3">
      <c r="A18683" t="s">
        <v>19196</v>
      </c>
      <c r="B18683">
        <v>0</v>
      </c>
      <c r="C18683">
        <v>1285110</v>
      </c>
      <c r="D18683">
        <v>1542620</v>
      </c>
      <c r="E18683">
        <v>0</v>
      </c>
      <c r="F18683" s="4">
        <f t="shared" si="291"/>
        <v>942576.66666666663</v>
      </c>
    </row>
    <row r="18684" spans="1:6" x14ac:dyDescent="0.3">
      <c r="A18684" t="s">
        <v>19197</v>
      </c>
      <c r="B18684">
        <v>0</v>
      </c>
      <c r="C18684">
        <v>0</v>
      </c>
      <c r="D18684">
        <v>510510</v>
      </c>
      <c r="E18684">
        <v>0</v>
      </c>
      <c r="F18684" s="4">
        <f t="shared" si="291"/>
        <v>170170</v>
      </c>
    </row>
    <row r="18685" spans="1:6" x14ac:dyDescent="0.3">
      <c r="A18685" t="s">
        <v>19198</v>
      </c>
      <c r="B18685">
        <v>0</v>
      </c>
      <c r="C18685">
        <v>2646190</v>
      </c>
      <c r="D18685">
        <v>730000</v>
      </c>
      <c r="E18685">
        <v>0</v>
      </c>
      <c r="F18685" s="4">
        <f t="shared" si="291"/>
        <v>1125396.6666666667</v>
      </c>
    </row>
    <row r="18686" spans="1:6" x14ac:dyDescent="0.3">
      <c r="A18686" t="s">
        <v>19199</v>
      </c>
      <c r="B18686">
        <v>1200900</v>
      </c>
      <c r="C18686">
        <v>300300</v>
      </c>
      <c r="D18686">
        <v>1287740</v>
      </c>
      <c r="E18686">
        <v>2563280</v>
      </c>
      <c r="F18686" s="4">
        <f t="shared" si="291"/>
        <v>1383773.3333333333</v>
      </c>
    </row>
    <row r="18687" spans="1:6" x14ac:dyDescent="0.3">
      <c r="A18687" t="s">
        <v>19200</v>
      </c>
      <c r="B18687">
        <v>3394840</v>
      </c>
      <c r="C18687">
        <v>2746530</v>
      </c>
      <c r="D18687">
        <v>2109240</v>
      </c>
      <c r="E18687">
        <v>3484600</v>
      </c>
      <c r="F18687" s="4">
        <f t="shared" si="291"/>
        <v>2780123.3333333335</v>
      </c>
    </row>
    <row r="18688" spans="1:6" x14ac:dyDescent="0.3">
      <c r="A18688" t="s">
        <v>19201</v>
      </c>
      <c r="B18688">
        <v>698200</v>
      </c>
      <c r="C18688">
        <v>764400</v>
      </c>
      <c r="D18688">
        <v>0</v>
      </c>
      <c r="E18688">
        <v>549640</v>
      </c>
      <c r="F18688" s="4">
        <f t="shared" si="291"/>
        <v>438013.33333333331</v>
      </c>
    </row>
    <row r="18689" spans="1:6" x14ac:dyDescent="0.3">
      <c r="A18689" t="s">
        <v>19202</v>
      </c>
      <c r="B18689">
        <v>4766900</v>
      </c>
      <c r="C18689">
        <v>2619240</v>
      </c>
      <c r="D18689">
        <v>4117310</v>
      </c>
      <c r="E18689">
        <v>3709340</v>
      </c>
      <c r="F18689" s="4">
        <f t="shared" si="291"/>
        <v>3481963.3333333335</v>
      </c>
    </row>
    <row r="18690" spans="1:6" x14ac:dyDescent="0.3">
      <c r="A18690" t="s">
        <v>19203</v>
      </c>
      <c r="B18690">
        <v>0</v>
      </c>
      <c r="C18690">
        <v>0</v>
      </c>
      <c r="D18690">
        <v>2251000</v>
      </c>
      <c r="E18690">
        <v>0</v>
      </c>
      <c r="F18690" s="4">
        <f t="shared" si="291"/>
        <v>750333.33333333337</v>
      </c>
    </row>
    <row r="18691" spans="1:6" x14ac:dyDescent="0.3">
      <c r="A18691" t="s">
        <v>19204</v>
      </c>
      <c r="B18691">
        <v>715260</v>
      </c>
      <c r="C18691">
        <v>0</v>
      </c>
      <c r="D18691">
        <v>0</v>
      </c>
      <c r="E18691">
        <v>515060</v>
      </c>
      <c r="F18691" s="4">
        <f t="shared" ref="F18691:F18754" si="292">SUM(C18691:E18691)/3</f>
        <v>171686.66666666666</v>
      </c>
    </row>
    <row r="18692" spans="1:6" x14ac:dyDescent="0.3">
      <c r="A18692" t="s">
        <v>19205</v>
      </c>
      <c r="B18692">
        <v>819540</v>
      </c>
      <c r="C18692">
        <v>25265920</v>
      </c>
      <c r="D18692">
        <v>2584400</v>
      </c>
      <c r="E18692">
        <v>6580940</v>
      </c>
      <c r="F18692" s="4">
        <f t="shared" si="292"/>
        <v>11477086.666666666</v>
      </c>
    </row>
    <row r="18693" spans="1:6" x14ac:dyDescent="0.3">
      <c r="A18693" t="s">
        <v>19206</v>
      </c>
      <c r="B18693">
        <v>0</v>
      </c>
      <c r="C18693">
        <v>2844400</v>
      </c>
      <c r="D18693">
        <v>730400</v>
      </c>
      <c r="E18693">
        <v>2022200</v>
      </c>
      <c r="F18693" s="4">
        <f t="shared" si="292"/>
        <v>1865666.6666666667</v>
      </c>
    </row>
    <row r="18694" spans="1:6" x14ac:dyDescent="0.3">
      <c r="A18694" t="s">
        <v>19207</v>
      </c>
      <c r="B18694">
        <v>3930000</v>
      </c>
      <c r="C18694">
        <v>5549927</v>
      </c>
      <c r="D18694">
        <v>11915340</v>
      </c>
      <c r="E18694">
        <v>2741320</v>
      </c>
      <c r="F18694" s="4">
        <f t="shared" si="292"/>
        <v>6735529</v>
      </c>
    </row>
    <row r="18695" spans="1:6" x14ac:dyDescent="0.3">
      <c r="A18695" t="s">
        <v>19208</v>
      </c>
      <c r="B18695">
        <v>876330</v>
      </c>
      <c r="C18695">
        <v>1049000</v>
      </c>
      <c r="D18695">
        <v>0</v>
      </c>
      <c r="E18695">
        <v>546000</v>
      </c>
      <c r="F18695" s="4">
        <f t="shared" si="292"/>
        <v>531666.66666666663</v>
      </c>
    </row>
    <row r="18696" spans="1:6" x14ac:dyDescent="0.3">
      <c r="A18696" t="s">
        <v>19209</v>
      </c>
      <c r="B18696">
        <v>0</v>
      </c>
      <c r="C18696">
        <v>448400</v>
      </c>
      <c r="D18696">
        <v>0</v>
      </c>
      <c r="E18696">
        <v>0</v>
      </c>
      <c r="F18696" s="4">
        <f t="shared" si="292"/>
        <v>149466.66666666666</v>
      </c>
    </row>
    <row r="18697" spans="1:6" x14ac:dyDescent="0.3">
      <c r="A18697" t="s">
        <v>19210</v>
      </c>
      <c r="B18697">
        <v>1202780</v>
      </c>
      <c r="C18697">
        <v>1036660</v>
      </c>
      <c r="D18697">
        <v>0</v>
      </c>
      <c r="E18697">
        <v>929220</v>
      </c>
      <c r="F18697" s="4">
        <f t="shared" si="292"/>
        <v>655293.33333333337</v>
      </c>
    </row>
    <row r="18698" spans="1:6" x14ac:dyDescent="0.3">
      <c r="A18698" t="s">
        <v>19211</v>
      </c>
      <c r="B18698">
        <v>0</v>
      </c>
      <c r="C18698">
        <v>964140</v>
      </c>
      <c r="D18698">
        <v>690690</v>
      </c>
      <c r="E18698">
        <v>804440</v>
      </c>
      <c r="F18698" s="4">
        <f t="shared" si="292"/>
        <v>819756.66666666663</v>
      </c>
    </row>
    <row r="18699" spans="1:6" x14ac:dyDescent="0.3">
      <c r="A18699" t="s">
        <v>19212</v>
      </c>
      <c r="B18699">
        <v>0</v>
      </c>
      <c r="C18699">
        <v>1302210</v>
      </c>
      <c r="D18699">
        <v>3792260</v>
      </c>
      <c r="E18699">
        <v>1885870</v>
      </c>
      <c r="F18699" s="4">
        <f t="shared" si="292"/>
        <v>2326780</v>
      </c>
    </row>
    <row r="18700" spans="1:6" x14ac:dyDescent="0.3">
      <c r="A18700" t="s">
        <v>19213</v>
      </c>
      <c r="B18700">
        <v>0</v>
      </c>
      <c r="C18700">
        <v>1581000</v>
      </c>
      <c r="D18700">
        <v>0</v>
      </c>
      <c r="E18700">
        <v>2294220</v>
      </c>
      <c r="F18700" s="4">
        <f t="shared" si="292"/>
        <v>1291740</v>
      </c>
    </row>
    <row r="18701" spans="1:6" x14ac:dyDescent="0.3">
      <c r="A18701" t="s">
        <v>19214</v>
      </c>
      <c r="B18701">
        <v>2046730</v>
      </c>
      <c r="C18701">
        <v>3268390</v>
      </c>
      <c r="D18701">
        <v>4322840</v>
      </c>
      <c r="E18701">
        <v>5776520</v>
      </c>
      <c r="F18701" s="4">
        <f t="shared" si="292"/>
        <v>4455916.666666667</v>
      </c>
    </row>
    <row r="18702" spans="1:6" x14ac:dyDescent="0.3">
      <c r="A18702" t="s">
        <v>19215</v>
      </c>
      <c r="B18702">
        <v>740000</v>
      </c>
      <c r="C18702">
        <v>766200</v>
      </c>
      <c r="D18702">
        <v>1064700</v>
      </c>
      <c r="E18702">
        <v>644600</v>
      </c>
      <c r="F18702" s="4">
        <f t="shared" si="292"/>
        <v>825166.66666666663</v>
      </c>
    </row>
    <row r="18703" spans="1:6" x14ac:dyDescent="0.3">
      <c r="A18703" t="s">
        <v>19216</v>
      </c>
      <c r="B18703">
        <v>0</v>
      </c>
      <c r="C18703">
        <v>1299480</v>
      </c>
      <c r="D18703">
        <v>0</v>
      </c>
      <c r="E18703">
        <v>1685480</v>
      </c>
      <c r="F18703" s="4">
        <f t="shared" si="292"/>
        <v>994986.66666666663</v>
      </c>
    </row>
    <row r="18704" spans="1:6" x14ac:dyDescent="0.3">
      <c r="A18704" t="s">
        <v>19217</v>
      </c>
      <c r="B18704">
        <v>419868240</v>
      </c>
      <c r="C18704">
        <v>407339430</v>
      </c>
      <c r="D18704">
        <v>1040451500</v>
      </c>
      <c r="E18704">
        <v>488702800</v>
      </c>
      <c r="F18704" s="4">
        <f t="shared" si="292"/>
        <v>645497910</v>
      </c>
    </row>
    <row r="18705" spans="1:6" x14ac:dyDescent="0.3">
      <c r="A18705" t="s">
        <v>19218</v>
      </c>
      <c r="B18705">
        <v>5583560</v>
      </c>
      <c r="C18705">
        <v>11600710</v>
      </c>
      <c r="D18705">
        <v>14917570</v>
      </c>
      <c r="E18705">
        <v>17731120</v>
      </c>
      <c r="F18705" s="4">
        <f t="shared" si="292"/>
        <v>14749800</v>
      </c>
    </row>
    <row r="18706" spans="1:6" x14ac:dyDescent="0.3">
      <c r="A18706" t="s">
        <v>19219</v>
      </c>
      <c r="B18706">
        <v>1332830</v>
      </c>
      <c r="C18706">
        <v>0</v>
      </c>
      <c r="D18706">
        <v>0</v>
      </c>
      <c r="E18706">
        <v>0</v>
      </c>
      <c r="F18706" s="4">
        <f t="shared" si="292"/>
        <v>0</v>
      </c>
    </row>
    <row r="18707" spans="1:6" x14ac:dyDescent="0.3">
      <c r="A18707" t="s">
        <v>19220</v>
      </c>
      <c r="B18707">
        <v>3863120</v>
      </c>
      <c r="C18707">
        <v>4040500</v>
      </c>
      <c r="D18707">
        <v>2306900</v>
      </c>
      <c r="E18707">
        <v>3201060</v>
      </c>
      <c r="F18707" s="4">
        <f t="shared" si="292"/>
        <v>3182820</v>
      </c>
    </row>
    <row r="18708" spans="1:6" x14ac:dyDescent="0.3">
      <c r="A18708" t="s">
        <v>19221</v>
      </c>
      <c r="B18708">
        <v>344000</v>
      </c>
      <c r="C18708">
        <v>1881200</v>
      </c>
      <c r="D18708">
        <v>775320</v>
      </c>
      <c r="E18708">
        <v>804000</v>
      </c>
      <c r="F18708" s="4">
        <f t="shared" si="292"/>
        <v>1153506.6666666667</v>
      </c>
    </row>
    <row r="18709" spans="1:6" x14ac:dyDescent="0.3">
      <c r="A18709" t="s">
        <v>19222</v>
      </c>
      <c r="B18709">
        <v>4888800</v>
      </c>
      <c r="C18709">
        <v>2816450</v>
      </c>
      <c r="D18709">
        <v>3266400</v>
      </c>
      <c r="E18709">
        <v>3012400</v>
      </c>
      <c r="F18709" s="4">
        <f t="shared" si="292"/>
        <v>3031750</v>
      </c>
    </row>
    <row r="18710" spans="1:6" x14ac:dyDescent="0.3">
      <c r="A18710" t="s">
        <v>19223</v>
      </c>
      <c r="B18710">
        <v>370000</v>
      </c>
      <c r="C18710">
        <v>160000</v>
      </c>
      <c r="D18710">
        <v>309400</v>
      </c>
      <c r="E18710">
        <v>198900</v>
      </c>
      <c r="F18710" s="4">
        <f t="shared" si="292"/>
        <v>222766.66666666666</v>
      </c>
    </row>
    <row r="18711" spans="1:6" x14ac:dyDescent="0.3">
      <c r="A18711" t="s">
        <v>19224</v>
      </c>
      <c r="B18711">
        <v>0</v>
      </c>
      <c r="C18711">
        <v>606060</v>
      </c>
      <c r="D18711">
        <v>1038600</v>
      </c>
      <c r="E18711">
        <v>678560</v>
      </c>
      <c r="F18711" s="4">
        <f t="shared" si="292"/>
        <v>774406.66666666663</v>
      </c>
    </row>
    <row r="18712" spans="1:6" x14ac:dyDescent="0.3">
      <c r="A18712" t="s">
        <v>19225</v>
      </c>
      <c r="B18712">
        <v>0</v>
      </c>
      <c r="C18712">
        <v>0</v>
      </c>
      <c r="D18712">
        <v>228000</v>
      </c>
      <c r="E18712">
        <v>570000</v>
      </c>
      <c r="F18712" s="4">
        <f t="shared" si="292"/>
        <v>266000</v>
      </c>
    </row>
    <row r="18713" spans="1:6" x14ac:dyDescent="0.3">
      <c r="A18713" t="s">
        <v>19226</v>
      </c>
      <c r="B18713">
        <v>1034940</v>
      </c>
      <c r="C18713">
        <v>3321400</v>
      </c>
      <c r="D18713">
        <v>1166880</v>
      </c>
      <c r="E18713">
        <v>5347650</v>
      </c>
      <c r="F18713" s="4">
        <f t="shared" si="292"/>
        <v>3278643.3333333335</v>
      </c>
    </row>
    <row r="18714" spans="1:6" x14ac:dyDescent="0.3">
      <c r="A18714" t="s">
        <v>19227</v>
      </c>
      <c r="B18714">
        <v>298480</v>
      </c>
      <c r="C18714">
        <v>0</v>
      </c>
      <c r="D18714">
        <v>0</v>
      </c>
      <c r="E18714">
        <v>0</v>
      </c>
      <c r="F18714" s="4">
        <f t="shared" si="292"/>
        <v>0</v>
      </c>
    </row>
    <row r="18715" spans="1:6" x14ac:dyDescent="0.3">
      <c r="A18715" t="s">
        <v>19228</v>
      </c>
      <c r="B18715">
        <v>0</v>
      </c>
      <c r="C18715">
        <v>1225920</v>
      </c>
      <c r="D18715">
        <v>709800</v>
      </c>
      <c r="E18715">
        <v>2067720</v>
      </c>
      <c r="F18715" s="4">
        <f t="shared" si="292"/>
        <v>1334480</v>
      </c>
    </row>
    <row r="18716" spans="1:6" x14ac:dyDescent="0.3">
      <c r="A18716" t="s">
        <v>19229</v>
      </c>
      <c r="B18716">
        <v>182000</v>
      </c>
      <c r="C18716">
        <v>382200</v>
      </c>
      <c r="D18716">
        <v>650650</v>
      </c>
      <c r="E18716">
        <v>316680</v>
      </c>
      <c r="F18716" s="4">
        <f t="shared" si="292"/>
        <v>449843.33333333331</v>
      </c>
    </row>
    <row r="18717" spans="1:6" x14ac:dyDescent="0.3">
      <c r="A18717" t="s">
        <v>19230</v>
      </c>
      <c r="B18717">
        <v>709860</v>
      </c>
      <c r="C18717">
        <v>0</v>
      </c>
      <c r="D18717">
        <v>0</v>
      </c>
      <c r="E18717">
        <v>0</v>
      </c>
      <c r="F18717" s="4">
        <f t="shared" si="292"/>
        <v>0</v>
      </c>
    </row>
    <row r="18718" spans="1:6" x14ac:dyDescent="0.3">
      <c r="A18718" t="s">
        <v>19231</v>
      </c>
      <c r="B18718">
        <v>3177590</v>
      </c>
      <c r="C18718">
        <v>0</v>
      </c>
      <c r="D18718">
        <v>2430300</v>
      </c>
      <c r="E18718">
        <v>3072060</v>
      </c>
      <c r="F18718" s="4">
        <f t="shared" si="292"/>
        <v>1834120</v>
      </c>
    </row>
    <row r="18719" spans="1:6" x14ac:dyDescent="0.3">
      <c r="A18719" t="s">
        <v>19232</v>
      </c>
      <c r="B18719">
        <v>0</v>
      </c>
      <c r="C18719">
        <v>1609520</v>
      </c>
      <c r="D18719">
        <v>616920</v>
      </c>
      <c r="E18719">
        <v>2326760</v>
      </c>
      <c r="F18719" s="4">
        <f t="shared" si="292"/>
        <v>1517733.3333333333</v>
      </c>
    </row>
    <row r="18720" spans="1:6" x14ac:dyDescent="0.3">
      <c r="A18720" t="s">
        <v>19233</v>
      </c>
      <c r="B18720">
        <v>0</v>
      </c>
      <c r="C18720">
        <v>1091100</v>
      </c>
      <c r="D18720">
        <v>0</v>
      </c>
      <c r="E18720">
        <v>386000</v>
      </c>
      <c r="F18720" s="4">
        <f t="shared" si="292"/>
        <v>492366.66666666669</v>
      </c>
    </row>
    <row r="18721" spans="1:6" x14ac:dyDescent="0.3">
      <c r="A18721" t="s">
        <v>19234</v>
      </c>
      <c r="B18721">
        <v>4499720</v>
      </c>
      <c r="C18721">
        <v>0</v>
      </c>
      <c r="D18721">
        <v>3829720</v>
      </c>
      <c r="E18721">
        <v>0</v>
      </c>
      <c r="F18721" s="4">
        <f t="shared" si="292"/>
        <v>1276573.3333333333</v>
      </c>
    </row>
    <row r="18722" spans="1:6" x14ac:dyDescent="0.3">
      <c r="A18722" t="s">
        <v>19235</v>
      </c>
      <c r="B18722">
        <v>0</v>
      </c>
      <c r="C18722">
        <v>2013880</v>
      </c>
      <c r="D18722">
        <v>0</v>
      </c>
      <c r="E18722">
        <v>2245640</v>
      </c>
      <c r="F18722" s="4">
        <f t="shared" si="292"/>
        <v>1419840</v>
      </c>
    </row>
    <row r="18723" spans="1:6" x14ac:dyDescent="0.3">
      <c r="A18723" t="s">
        <v>19236</v>
      </c>
      <c r="B18723">
        <v>0</v>
      </c>
      <c r="C18723">
        <v>0</v>
      </c>
      <c r="D18723">
        <v>500500</v>
      </c>
      <c r="E18723">
        <v>0</v>
      </c>
      <c r="F18723" s="4">
        <f t="shared" si="292"/>
        <v>166833.33333333334</v>
      </c>
    </row>
    <row r="18724" spans="1:6" x14ac:dyDescent="0.3">
      <c r="A18724" t="s">
        <v>19237</v>
      </c>
      <c r="B18724">
        <v>592900</v>
      </c>
      <c r="C18724">
        <v>561100</v>
      </c>
      <c r="D18724">
        <v>1103400</v>
      </c>
      <c r="E18724">
        <v>678560</v>
      </c>
      <c r="F18724" s="4">
        <f t="shared" si="292"/>
        <v>781020</v>
      </c>
    </row>
    <row r="18725" spans="1:6" x14ac:dyDescent="0.3">
      <c r="A18725" t="s">
        <v>19238</v>
      </c>
      <c r="B18725">
        <v>305000</v>
      </c>
      <c r="C18725">
        <v>733460</v>
      </c>
      <c r="D18725">
        <v>1791790</v>
      </c>
      <c r="E18725">
        <v>2131040</v>
      </c>
      <c r="F18725" s="4">
        <f t="shared" si="292"/>
        <v>1552096.6666666667</v>
      </c>
    </row>
    <row r="18726" spans="1:6" x14ac:dyDescent="0.3">
      <c r="A18726" t="s">
        <v>19239</v>
      </c>
      <c r="B18726">
        <v>2335760</v>
      </c>
      <c r="C18726">
        <v>3895206</v>
      </c>
      <c r="D18726">
        <v>4752640</v>
      </c>
      <c r="E18726">
        <v>3945000</v>
      </c>
      <c r="F18726" s="4">
        <f t="shared" si="292"/>
        <v>4197615.333333333</v>
      </c>
    </row>
    <row r="18727" spans="1:6" x14ac:dyDescent="0.3">
      <c r="A18727" t="s">
        <v>19240</v>
      </c>
      <c r="B18727">
        <v>2092000</v>
      </c>
      <c r="C18727">
        <v>2476000</v>
      </c>
      <c r="D18727">
        <v>2081120</v>
      </c>
      <c r="E18727">
        <v>1999200</v>
      </c>
      <c r="F18727" s="4">
        <f t="shared" si="292"/>
        <v>2185440</v>
      </c>
    </row>
    <row r="18728" spans="1:6" x14ac:dyDescent="0.3">
      <c r="A18728" t="s">
        <v>19241</v>
      </c>
      <c r="B18728">
        <v>3203200</v>
      </c>
      <c r="C18728">
        <v>2147780</v>
      </c>
      <c r="D18728">
        <v>2132220</v>
      </c>
      <c r="E18728">
        <v>2267510</v>
      </c>
      <c r="F18728" s="4">
        <f t="shared" si="292"/>
        <v>2182503.3333333335</v>
      </c>
    </row>
    <row r="18729" spans="1:6" x14ac:dyDescent="0.3">
      <c r="A18729" t="s">
        <v>19242</v>
      </c>
      <c r="B18729">
        <v>1970040</v>
      </c>
      <c r="C18729">
        <v>1336100</v>
      </c>
      <c r="D18729">
        <v>0</v>
      </c>
      <c r="E18729">
        <v>593320</v>
      </c>
      <c r="F18729" s="4">
        <f t="shared" si="292"/>
        <v>643140</v>
      </c>
    </row>
    <row r="18730" spans="1:6" x14ac:dyDescent="0.3">
      <c r="A18730" t="s">
        <v>19243</v>
      </c>
      <c r="B18730">
        <v>0</v>
      </c>
      <c r="C18730">
        <v>970560</v>
      </c>
      <c r="D18730">
        <v>0</v>
      </c>
      <c r="E18730">
        <v>1411180</v>
      </c>
      <c r="F18730" s="4">
        <f t="shared" si="292"/>
        <v>793913.33333333337</v>
      </c>
    </row>
    <row r="18731" spans="1:6" x14ac:dyDescent="0.3">
      <c r="A18731" t="s">
        <v>593</v>
      </c>
      <c r="B18731">
        <v>0</v>
      </c>
      <c r="C18731">
        <v>1210440</v>
      </c>
      <c r="D18731">
        <v>300300</v>
      </c>
      <c r="E18731">
        <v>953700</v>
      </c>
      <c r="F18731" s="4">
        <f t="shared" si="292"/>
        <v>821480</v>
      </c>
    </row>
    <row r="18732" spans="1:6" x14ac:dyDescent="0.3">
      <c r="A18732" t="s">
        <v>19244</v>
      </c>
      <c r="B18732">
        <v>0</v>
      </c>
      <c r="C18732">
        <v>0</v>
      </c>
      <c r="D18732">
        <v>565500</v>
      </c>
      <c r="E18732">
        <v>0</v>
      </c>
      <c r="F18732" s="4">
        <f t="shared" si="292"/>
        <v>188500</v>
      </c>
    </row>
    <row r="18733" spans="1:6" x14ac:dyDescent="0.3">
      <c r="A18733" t="s">
        <v>19245</v>
      </c>
      <c r="B18733">
        <v>1731260</v>
      </c>
      <c r="C18733">
        <v>2049120</v>
      </c>
      <c r="D18733">
        <v>1118020</v>
      </c>
      <c r="E18733">
        <v>1279780</v>
      </c>
      <c r="F18733" s="4">
        <f t="shared" si="292"/>
        <v>1482306.6666666667</v>
      </c>
    </row>
    <row r="18734" spans="1:6" x14ac:dyDescent="0.3">
      <c r="A18734" t="s">
        <v>19246</v>
      </c>
      <c r="B18734">
        <v>368550</v>
      </c>
      <c r="C18734">
        <v>0</v>
      </c>
      <c r="D18734">
        <v>973100</v>
      </c>
      <c r="E18734">
        <v>463500</v>
      </c>
      <c r="F18734" s="4">
        <f t="shared" si="292"/>
        <v>478866.66666666669</v>
      </c>
    </row>
    <row r="18735" spans="1:6" x14ac:dyDescent="0.3">
      <c r="A18735" t="s">
        <v>19247</v>
      </c>
      <c r="B18735">
        <v>0</v>
      </c>
      <c r="C18735">
        <v>1144980</v>
      </c>
      <c r="D18735">
        <v>0</v>
      </c>
      <c r="E18735">
        <v>801120</v>
      </c>
      <c r="F18735" s="4">
        <f t="shared" si="292"/>
        <v>648700</v>
      </c>
    </row>
    <row r="18736" spans="1:6" x14ac:dyDescent="0.3">
      <c r="A18736" t="s">
        <v>19248</v>
      </c>
      <c r="B18736">
        <v>0</v>
      </c>
      <c r="C18736">
        <v>3092180</v>
      </c>
      <c r="D18736">
        <v>0</v>
      </c>
      <c r="E18736">
        <v>0</v>
      </c>
      <c r="F18736" s="4">
        <f t="shared" si="292"/>
        <v>1030726.6666666666</v>
      </c>
    </row>
    <row r="18737" spans="1:6" x14ac:dyDescent="0.3">
      <c r="A18737" t="s">
        <v>19249</v>
      </c>
      <c r="B18737">
        <v>0</v>
      </c>
      <c r="C18737">
        <v>0</v>
      </c>
      <c r="D18737">
        <v>1539820</v>
      </c>
      <c r="E18737">
        <v>0</v>
      </c>
      <c r="F18737" s="4">
        <f t="shared" si="292"/>
        <v>513273.33333333331</v>
      </c>
    </row>
    <row r="18738" spans="1:6" x14ac:dyDescent="0.3">
      <c r="A18738" t="s">
        <v>19250</v>
      </c>
      <c r="B18738">
        <v>0</v>
      </c>
      <c r="C18738">
        <v>14208800</v>
      </c>
      <c r="D18738">
        <v>36660000</v>
      </c>
      <c r="E18738">
        <v>11570800</v>
      </c>
      <c r="F18738" s="4">
        <f t="shared" si="292"/>
        <v>20813200</v>
      </c>
    </row>
    <row r="18739" spans="1:6" x14ac:dyDescent="0.3">
      <c r="A18739" t="s">
        <v>19251</v>
      </c>
      <c r="B18739">
        <v>717200</v>
      </c>
      <c r="C18739">
        <v>684320</v>
      </c>
      <c r="D18739">
        <v>0</v>
      </c>
      <c r="E18739">
        <v>650000</v>
      </c>
      <c r="F18739" s="4">
        <f t="shared" si="292"/>
        <v>444773.33333333331</v>
      </c>
    </row>
    <row r="18740" spans="1:6" x14ac:dyDescent="0.3">
      <c r="A18740" t="s">
        <v>19252</v>
      </c>
      <c r="B18740">
        <v>918440</v>
      </c>
      <c r="C18740">
        <v>0</v>
      </c>
      <c r="D18740">
        <v>434070</v>
      </c>
      <c r="E18740">
        <v>386000</v>
      </c>
      <c r="F18740" s="4">
        <f t="shared" si="292"/>
        <v>273356.66666666669</v>
      </c>
    </row>
    <row r="18741" spans="1:6" x14ac:dyDescent="0.3">
      <c r="A18741" t="s">
        <v>19253</v>
      </c>
      <c r="B18741">
        <v>2248620</v>
      </c>
      <c r="C18741">
        <v>2779480</v>
      </c>
      <c r="D18741">
        <v>2475250</v>
      </c>
      <c r="E18741">
        <v>3597360</v>
      </c>
      <c r="F18741" s="4">
        <f t="shared" si="292"/>
        <v>2950696.6666666665</v>
      </c>
    </row>
    <row r="18742" spans="1:6" x14ac:dyDescent="0.3">
      <c r="A18742" t="s">
        <v>19254</v>
      </c>
      <c r="B18742">
        <v>0</v>
      </c>
      <c r="C18742">
        <v>921600</v>
      </c>
      <c r="D18742">
        <v>478660</v>
      </c>
      <c r="E18742">
        <v>682500</v>
      </c>
      <c r="F18742" s="4">
        <f t="shared" si="292"/>
        <v>694253.33333333337</v>
      </c>
    </row>
    <row r="18743" spans="1:6" x14ac:dyDescent="0.3">
      <c r="A18743" t="s">
        <v>19255</v>
      </c>
      <c r="B18743">
        <v>539630</v>
      </c>
      <c r="C18743">
        <v>1777860</v>
      </c>
      <c r="D18743">
        <v>544180</v>
      </c>
      <c r="E18743">
        <v>1166440</v>
      </c>
      <c r="F18743" s="4">
        <f t="shared" si="292"/>
        <v>1162826.6666666667</v>
      </c>
    </row>
    <row r="18744" spans="1:6" x14ac:dyDescent="0.3">
      <c r="A18744" t="s">
        <v>19256</v>
      </c>
      <c r="B18744">
        <v>1092000</v>
      </c>
      <c r="C18744">
        <v>1551100</v>
      </c>
      <c r="D18744">
        <v>414960</v>
      </c>
      <c r="E18744">
        <v>1590540</v>
      </c>
      <c r="F18744" s="4">
        <f t="shared" si="292"/>
        <v>1185533.3333333333</v>
      </c>
    </row>
    <row r="18745" spans="1:6" x14ac:dyDescent="0.3">
      <c r="A18745" t="s">
        <v>19257</v>
      </c>
      <c r="B18745">
        <v>2312750</v>
      </c>
      <c r="C18745">
        <v>1053950</v>
      </c>
      <c r="D18745">
        <v>0</v>
      </c>
      <c r="E18745">
        <v>0</v>
      </c>
      <c r="F18745" s="4">
        <f t="shared" si="292"/>
        <v>351316.66666666669</v>
      </c>
    </row>
    <row r="18746" spans="1:6" x14ac:dyDescent="0.3">
      <c r="A18746" t="s">
        <v>19258</v>
      </c>
      <c r="B18746">
        <v>2444840</v>
      </c>
      <c r="C18746">
        <v>6616920</v>
      </c>
      <c r="D18746">
        <v>2104200</v>
      </c>
      <c r="E18746">
        <v>4682600</v>
      </c>
      <c r="F18746" s="4">
        <f t="shared" si="292"/>
        <v>4467906.666666667</v>
      </c>
    </row>
    <row r="18747" spans="1:6" x14ac:dyDescent="0.3">
      <c r="A18747" t="s">
        <v>19259</v>
      </c>
      <c r="B18747">
        <v>0</v>
      </c>
      <c r="C18747">
        <v>2445660</v>
      </c>
      <c r="D18747">
        <v>0</v>
      </c>
      <c r="E18747">
        <v>1025380</v>
      </c>
      <c r="F18747" s="4">
        <f t="shared" si="292"/>
        <v>1157013.3333333333</v>
      </c>
    </row>
    <row r="18748" spans="1:6" x14ac:dyDescent="0.3">
      <c r="A18748" t="s">
        <v>19260</v>
      </c>
      <c r="B18748">
        <v>0</v>
      </c>
      <c r="C18748">
        <v>0</v>
      </c>
      <c r="D18748">
        <v>387660</v>
      </c>
      <c r="E18748">
        <v>0</v>
      </c>
      <c r="F18748" s="4">
        <f t="shared" si="292"/>
        <v>129220</v>
      </c>
    </row>
    <row r="18749" spans="1:6" x14ac:dyDescent="0.3">
      <c r="A18749" t="s">
        <v>19261</v>
      </c>
      <c r="B18749">
        <v>370000</v>
      </c>
      <c r="C18749">
        <v>0</v>
      </c>
      <c r="D18749">
        <v>0</v>
      </c>
      <c r="E18749">
        <v>0</v>
      </c>
      <c r="F18749" s="4">
        <f t="shared" si="292"/>
        <v>0</v>
      </c>
    </row>
    <row r="18750" spans="1:6" x14ac:dyDescent="0.3">
      <c r="A18750" t="s">
        <v>19262</v>
      </c>
      <c r="B18750">
        <v>1891150</v>
      </c>
      <c r="C18750">
        <v>5935870</v>
      </c>
      <c r="D18750">
        <v>653200</v>
      </c>
      <c r="E18750">
        <v>2399830</v>
      </c>
      <c r="F18750" s="4">
        <f t="shared" si="292"/>
        <v>2996300</v>
      </c>
    </row>
    <row r="18751" spans="1:6" x14ac:dyDescent="0.3">
      <c r="A18751" t="s">
        <v>19263</v>
      </c>
      <c r="B18751">
        <v>0</v>
      </c>
      <c r="C18751">
        <v>2471220</v>
      </c>
      <c r="D18751">
        <v>0</v>
      </c>
      <c r="E18751">
        <v>691600</v>
      </c>
      <c r="F18751" s="4">
        <f t="shared" si="292"/>
        <v>1054273.3333333333</v>
      </c>
    </row>
    <row r="18752" spans="1:6" x14ac:dyDescent="0.3">
      <c r="A18752" t="s">
        <v>19264</v>
      </c>
      <c r="B18752">
        <v>1217320</v>
      </c>
      <c r="C18752">
        <v>629160</v>
      </c>
      <c r="D18752">
        <v>952770</v>
      </c>
      <c r="E18752">
        <v>0</v>
      </c>
      <c r="F18752" s="4">
        <f t="shared" si="292"/>
        <v>527310</v>
      </c>
    </row>
    <row r="18753" spans="1:6" x14ac:dyDescent="0.3">
      <c r="A18753" t="s">
        <v>19265</v>
      </c>
      <c r="B18753">
        <v>3440380</v>
      </c>
      <c r="C18753">
        <v>0</v>
      </c>
      <c r="D18753">
        <v>3489940</v>
      </c>
      <c r="E18753">
        <v>0</v>
      </c>
      <c r="F18753" s="4">
        <f t="shared" si="292"/>
        <v>1163313.3333333333</v>
      </c>
    </row>
    <row r="18754" spans="1:6" x14ac:dyDescent="0.3">
      <c r="A18754" t="s">
        <v>19266</v>
      </c>
      <c r="B18754">
        <v>856600</v>
      </c>
      <c r="C18754">
        <v>5255060</v>
      </c>
      <c r="D18754">
        <v>0</v>
      </c>
      <c r="E18754">
        <v>2446860</v>
      </c>
      <c r="F18754" s="4">
        <f t="shared" si="292"/>
        <v>2567306.6666666665</v>
      </c>
    </row>
    <row r="18755" spans="1:6" x14ac:dyDescent="0.3">
      <c r="A18755" t="s">
        <v>19267</v>
      </c>
      <c r="B18755">
        <v>14641550</v>
      </c>
      <c r="C18755">
        <v>16282200</v>
      </c>
      <c r="D18755">
        <v>53106720</v>
      </c>
      <c r="E18755">
        <v>65796560</v>
      </c>
      <c r="F18755" s="4">
        <f t="shared" ref="F18755:F18818" si="293">SUM(C18755:E18755)/3</f>
        <v>45061826.666666664</v>
      </c>
    </row>
    <row r="18756" spans="1:6" x14ac:dyDescent="0.3">
      <c r="A18756" t="s">
        <v>19268</v>
      </c>
      <c r="B18756">
        <v>160000</v>
      </c>
      <c r="C18756">
        <v>0</v>
      </c>
      <c r="D18756">
        <v>0</v>
      </c>
      <c r="E18756">
        <v>0</v>
      </c>
      <c r="F18756" s="4">
        <f t="shared" si="293"/>
        <v>0</v>
      </c>
    </row>
    <row r="18757" spans="1:6" x14ac:dyDescent="0.3">
      <c r="A18757" t="s">
        <v>19269</v>
      </c>
      <c r="B18757">
        <v>4602900</v>
      </c>
      <c r="C18757">
        <v>4155780</v>
      </c>
      <c r="D18757">
        <v>1550700</v>
      </c>
      <c r="E18757">
        <v>2592900</v>
      </c>
      <c r="F18757" s="4">
        <f t="shared" si="293"/>
        <v>2766460</v>
      </c>
    </row>
    <row r="18758" spans="1:6" x14ac:dyDescent="0.3">
      <c r="A18758" t="s">
        <v>19270</v>
      </c>
      <c r="B18758">
        <v>563100</v>
      </c>
      <c r="C18758">
        <v>1115290</v>
      </c>
      <c r="D18758">
        <v>515790</v>
      </c>
      <c r="E18758">
        <v>0</v>
      </c>
      <c r="F18758" s="4">
        <f t="shared" si="293"/>
        <v>543693.33333333337</v>
      </c>
    </row>
    <row r="18759" spans="1:6" x14ac:dyDescent="0.3">
      <c r="A18759" t="s">
        <v>19271</v>
      </c>
      <c r="B18759">
        <v>1195280</v>
      </c>
      <c r="C18759">
        <v>700000</v>
      </c>
      <c r="D18759">
        <v>0</v>
      </c>
      <c r="E18759">
        <v>913280</v>
      </c>
      <c r="F18759" s="4">
        <f t="shared" si="293"/>
        <v>537760</v>
      </c>
    </row>
    <row r="18760" spans="1:6" x14ac:dyDescent="0.3">
      <c r="A18760" t="s">
        <v>19272</v>
      </c>
      <c r="B18760">
        <v>693420</v>
      </c>
      <c r="C18760">
        <v>473200</v>
      </c>
      <c r="D18760">
        <v>0</v>
      </c>
      <c r="E18760">
        <v>0</v>
      </c>
      <c r="F18760" s="4">
        <f t="shared" si="293"/>
        <v>157733.33333333334</v>
      </c>
    </row>
    <row r="18761" spans="1:6" x14ac:dyDescent="0.3">
      <c r="A18761" t="s">
        <v>19273</v>
      </c>
      <c r="B18761">
        <v>957950</v>
      </c>
      <c r="C18761">
        <v>740000</v>
      </c>
      <c r="D18761">
        <v>0</v>
      </c>
      <c r="E18761">
        <v>919100</v>
      </c>
      <c r="F18761" s="4">
        <f t="shared" si="293"/>
        <v>553033.33333333337</v>
      </c>
    </row>
    <row r="18762" spans="1:6" x14ac:dyDescent="0.3">
      <c r="A18762" t="s">
        <v>19274</v>
      </c>
      <c r="B18762">
        <v>580600</v>
      </c>
      <c r="C18762">
        <v>2850150</v>
      </c>
      <c r="D18762">
        <v>2292460</v>
      </c>
      <c r="E18762">
        <v>2526500</v>
      </c>
      <c r="F18762" s="4">
        <f t="shared" si="293"/>
        <v>2556370</v>
      </c>
    </row>
    <row r="18763" spans="1:6" x14ac:dyDescent="0.3">
      <c r="A18763" t="s">
        <v>19275</v>
      </c>
      <c r="B18763">
        <v>0</v>
      </c>
      <c r="C18763">
        <v>0</v>
      </c>
      <c r="D18763">
        <v>1141280</v>
      </c>
      <c r="E18763">
        <v>386000</v>
      </c>
      <c r="F18763" s="4">
        <f t="shared" si="293"/>
        <v>509093.33333333331</v>
      </c>
    </row>
    <row r="18764" spans="1:6" x14ac:dyDescent="0.3">
      <c r="A18764" t="s">
        <v>19276</v>
      </c>
      <c r="B18764">
        <v>0</v>
      </c>
      <c r="C18764">
        <v>3396160</v>
      </c>
      <c r="D18764">
        <v>2256600</v>
      </c>
      <c r="E18764">
        <v>2516426</v>
      </c>
      <c r="F18764" s="4">
        <f t="shared" si="293"/>
        <v>2723062</v>
      </c>
    </row>
    <row r="18765" spans="1:6" x14ac:dyDescent="0.3">
      <c r="A18765" t="s">
        <v>19277</v>
      </c>
      <c r="B18765">
        <v>3752900</v>
      </c>
      <c r="C18765">
        <v>1087020</v>
      </c>
      <c r="D18765">
        <v>0</v>
      </c>
      <c r="E18765">
        <v>1687000</v>
      </c>
      <c r="F18765" s="4">
        <f t="shared" si="293"/>
        <v>924673.33333333337</v>
      </c>
    </row>
    <row r="18766" spans="1:6" x14ac:dyDescent="0.3">
      <c r="A18766" t="s">
        <v>19278</v>
      </c>
      <c r="B18766">
        <v>256000</v>
      </c>
      <c r="C18766">
        <v>2023660</v>
      </c>
      <c r="D18766">
        <v>0</v>
      </c>
      <c r="E18766">
        <v>2139270</v>
      </c>
      <c r="F18766" s="4">
        <f t="shared" si="293"/>
        <v>1387643.3333333333</v>
      </c>
    </row>
    <row r="18767" spans="1:6" x14ac:dyDescent="0.3">
      <c r="A18767" t="s">
        <v>19279</v>
      </c>
      <c r="B18767">
        <v>0</v>
      </c>
      <c r="C18767">
        <v>1037400</v>
      </c>
      <c r="D18767">
        <v>0</v>
      </c>
      <c r="E18767">
        <v>0</v>
      </c>
      <c r="F18767" s="4">
        <f t="shared" si="293"/>
        <v>345800</v>
      </c>
    </row>
    <row r="18768" spans="1:6" x14ac:dyDescent="0.3">
      <c r="A18768" t="s">
        <v>19280</v>
      </c>
      <c r="B18768">
        <v>0</v>
      </c>
      <c r="C18768">
        <v>243880</v>
      </c>
      <c r="D18768">
        <v>1422690</v>
      </c>
      <c r="E18768">
        <v>0</v>
      </c>
      <c r="F18768" s="4">
        <f t="shared" si="293"/>
        <v>555523.33333333337</v>
      </c>
    </row>
    <row r="18769" spans="1:6" x14ac:dyDescent="0.3">
      <c r="A18769" t="s">
        <v>19281</v>
      </c>
      <c r="B18769">
        <v>6044880</v>
      </c>
      <c r="C18769">
        <v>3777000</v>
      </c>
      <c r="D18769">
        <v>2006240</v>
      </c>
      <c r="E18769">
        <v>0</v>
      </c>
      <c r="F18769" s="4">
        <f t="shared" si="293"/>
        <v>1927746.6666666667</v>
      </c>
    </row>
    <row r="18770" spans="1:6" x14ac:dyDescent="0.3">
      <c r="A18770" t="s">
        <v>19282</v>
      </c>
      <c r="B18770">
        <v>2285650</v>
      </c>
      <c r="C18770">
        <v>0</v>
      </c>
      <c r="D18770">
        <v>2452540</v>
      </c>
      <c r="E18770">
        <v>2276910</v>
      </c>
      <c r="F18770" s="4">
        <f t="shared" si="293"/>
        <v>1576483.3333333333</v>
      </c>
    </row>
    <row r="18771" spans="1:6" x14ac:dyDescent="0.3">
      <c r="A18771" t="s">
        <v>19283</v>
      </c>
      <c r="B18771">
        <v>143780</v>
      </c>
      <c r="C18771">
        <v>0</v>
      </c>
      <c r="D18771">
        <v>0</v>
      </c>
      <c r="E18771">
        <v>0</v>
      </c>
      <c r="F18771" s="4">
        <f t="shared" si="293"/>
        <v>0</v>
      </c>
    </row>
    <row r="18772" spans="1:6" x14ac:dyDescent="0.3">
      <c r="A18772" t="s">
        <v>19284</v>
      </c>
      <c r="B18772">
        <v>0</v>
      </c>
      <c r="C18772">
        <v>5295640</v>
      </c>
      <c r="D18772">
        <v>715080</v>
      </c>
      <c r="E18772">
        <v>4422520</v>
      </c>
      <c r="F18772" s="4">
        <f t="shared" si="293"/>
        <v>3477746.6666666665</v>
      </c>
    </row>
    <row r="18773" spans="1:6" x14ac:dyDescent="0.3">
      <c r="A18773" t="s">
        <v>19285</v>
      </c>
      <c r="B18773">
        <v>1885000</v>
      </c>
      <c r="C18773">
        <v>455000</v>
      </c>
      <c r="D18773">
        <v>0</v>
      </c>
      <c r="E18773">
        <v>0</v>
      </c>
      <c r="F18773" s="4">
        <f t="shared" si="293"/>
        <v>151666.66666666666</v>
      </c>
    </row>
    <row r="18774" spans="1:6" x14ac:dyDescent="0.3">
      <c r="A18774" t="s">
        <v>19286</v>
      </c>
      <c r="B18774">
        <v>0</v>
      </c>
      <c r="C18774">
        <v>2863640</v>
      </c>
      <c r="D18774">
        <v>2259430</v>
      </c>
      <c r="E18774">
        <v>2222700</v>
      </c>
      <c r="F18774" s="4">
        <f t="shared" si="293"/>
        <v>2448590</v>
      </c>
    </row>
    <row r="18775" spans="1:6" x14ac:dyDescent="0.3">
      <c r="A18775" t="s">
        <v>19287</v>
      </c>
      <c r="B18775">
        <v>0</v>
      </c>
      <c r="C18775">
        <v>1990630</v>
      </c>
      <c r="D18775">
        <v>0</v>
      </c>
      <c r="E18775">
        <v>0</v>
      </c>
      <c r="F18775" s="4">
        <f t="shared" si="293"/>
        <v>663543.33333333337</v>
      </c>
    </row>
    <row r="18776" spans="1:6" x14ac:dyDescent="0.3">
      <c r="A18776" t="s">
        <v>19288</v>
      </c>
      <c r="B18776">
        <v>0</v>
      </c>
      <c r="C18776">
        <v>4136800</v>
      </c>
      <c r="D18776">
        <v>2730380</v>
      </c>
      <c r="E18776">
        <v>6023500</v>
      </c>
      <c r="F18776" s="4">
        <f t="shared" si="293"/>
        <v>4296893.333333333</v>
      </c>
    </row>
    <row r="18777" spans="1:6" x14ac:dyDescent="0.3">
      <c r="A18777" t="s">
        <v>19289</v>
      </c>
      <c r="B18777">
        <v>1246700</v>
      </c>
      <c r="C18777">
        <v>0</v>
      </c>
      <c r="D18777">
        <v>0</v>
      </c>
      <c r="E18777">
        <v>0</v>
      </c>
      <c r="F18777" s="4">
        <f t="shared" si="293"/>
        <v>0</v>
      </c>
    </row>
    <row r="18778" spans="1:6" x14ac:dyDescent="0.3">
      <c r="A18778" t="s">
        <v>19290</v>
      </c>
      <c r="B18778">
        <v>0</v>
      </c>
      <c r="C18778">
        <v>1253780</v>
      </c>
      <c r="D18778">
        <v>2031600</v>
      </c>
      <c r="E18778">
        <v>575120</v>
      </c>
      <c r="F18778" s="4">
        <f t="shared" si="293"/>
        <v>1286833.3333333333</v>
      </c>
    </row>
    <row r="18779" spans="1:6" x14ac:dyDescent="0.3">
      <c r="A18779" t="s">
        <v>19291</v>
      </c>
      <c r="B18779">
        <v>2025280</v>
      </c>
      <c r="C18779">
        <v>683000</v>
      </c>
      <c r="D18779">
        <v>2373130</v>
      </c>
      <c r="E18779">
        <v>2131460</v>
      </c>
      <c r="F18779" s="4">
        <f t="shared" si="293"/>
        <v>1729196.6666666667</v>
      </c>
    </row>
    <row r="18780" spans="1:6" x14ac:dyDescent="0.3">
      <c r="A18780" t="s">
        <v>19292</v>
      </c>
      <c r="B18780">
        <v>0</v>
      </c>
      <c r="C18780">
        <v>2924210</v>
      </c>
      <c r="D18780">
        <v>821520</v>
      </c>
      <c r="E18780">
        <v>1390830</v>
      </c>
      <c r="F18780" s="4">
        <f t="shared" si="293"/>
        <v>1712186.6666666667</v>
      </c>
    </row>
    <row r="18781" spans="1:6" x14ac:dyDescent="0.3">
      <c r="A18781" t="s">
        <v>19293</v>
      </c>
      <c r="B18781">
        <v>840760</v>
      </c>
      <c r="C18781">
        <v>2113120</v>
      </c>
      <c r="D18781">
        <v>2025660</v>
      </c>
      <c r="E18781">
        <v>2087720</v>
      </c>
      <c r="F18781" s="4">
        <f t="shared" si="293"/>
        <v>2075500</v>
      </c>
    </row>
    <row r="18782" spans="1:6" x14ac:dyDescent="0.3">
      <c r="A18782" t="s">
        <v>19294</v>
      </c>
      <c r="B18782">
        <v>411950</v>
      </c>
      <c r="C18782">
        <v>600600</v>
      </c>
      <c r="D18782">
        <v>0</v>
      </c>
      <c r="E18782">
        <v>386000</v>
      </c>
      <c r="F18782" s="4">
        <f t="shared" si="293"/>
        <v>328866.66666666669</v>
      </c>
    </row>
    <row r="18783" spans="1:6" x14ac:dyDescent="0.3">
      <c r="A18783" t="s">
        <v>19295</v>
      </c>
      <c r="B18783">
        <v>0</v>
      </c>
      <c r="C18783">
        <v>885060</v>
      </c>
      <c r="D18783">
        <v>454750</v>
      </c>
      <c r="E18783">
        <v>822640</v>
      </c>
      <c r="F18783" s="4">
        <f t="shared" si="293"/>
        <v>720816.66666666663</v>
      </c>
    </row>
    <row r="18784" spans="1:6" x14ac:dyDescent="0.3">
      <c r="A18784" t="s">
        <v>19296</v>
      </c>
      <c r="B18784">
        <v>0</v>
      </c>
      <c r="C18784">
        <v>0</v>
      </c>
      <c r="D18784">
        <v>1154790</v>
      </c>
      <c r="E18784">
        <v>646100</v>
      </c>
      <c r="F18784" s="4">
        <f t="shared" si="293"/>
        <v>600296.66666666663</v>
      </c>
    </row>
    <row r="18785" spans="1:6" x14ac:dyDescent="0.3">
      <c r="A18785" t="s">
        <v>19297</v>
      </c>
      <c r="B18785">
        <v>0</v>
      </c>
      <c r="C18785">
        <v>2406950</v>
      </c>
      <c r="D18785">
        <v>4080180</v>
      </c>
      <c r="E18785">
        <v>6275500</v>
      </c>
      <c r="F18785" s="4">
        <f t="shared" si="293"/>
        <v>4254210</v>
      </c>
    </row>
    <row r="18786" spans="1:6" x14ac:dyDescent="0.3">
      <c r="A18786" t="s">
        <v>19298</v>
      </c>
      <c r="B18786">
        <v>1343720</v>
      </c>
      <c r="C18786">
        <v>0</v>
      </c>
      <c r="D18786">
        <v>2144100</v>
      </c>
      <c r="E18786">
        <v>2042480</v>
      </c>
      <c r="F18786" s="4">
        <f t="shared" si="293"/>
        <v>1395526.6666666667</v>
      </c>
    </row>
    <row r="18787" spans="1:6" x14ac:dyDescent="0.3">
      <c r="A18787" t="s">
        <v>19299</v>
      </c>
      <c r="B18787">
        <v>0</v>
      </c>
      <c r="C18787">
        <v>0</v>
      </c>
      <c r="D18787">
        <v>1128280</v>
      </c>
      <c r="E18787">
        <v>433160</v>
      </c>
      <c r="F18787" s="4">
        <f t="shared" si="293"/>
        <v>520480</v>
      </c>
    </row>
    <row r="18788" spans="1:6" x14ac:dyDescent="0.3">
      <c r="A18788" t="s">
        <v>19300</v>
      </c>
      <c r="B18788">
        <v>1140260</v>
      </c>
      <c r="C18788">
        <v>0</v>
      </c>
      <c r="D18788">
        <v>0</v>
      </c>
      <c r="E18788">
        <v>556920</v>
      </c>
      <c r="F18788" s="4">
        <f t="shared" si="293"/>
        <v>185640</v>
      </c>
    </row>
    <row r="18789" spans="1:6" x14ac:dyDescent="0.3">
      <c r="A18789" t="s">
        <v>19301</v>
      </c>
      <c r="B18789">
        <v>2009980</v>
      </c>
      <c r="C18789">
        <v>2100000</v>
      </c>
      <c r="D18789">
        <v>455000</v>
      </c>
      <c r="E18789">
        <v>804000</v>
      </c>
      <c r="F18789" s="4">
        <f t="shared" si="293"/>
        <v>1119666.6666666667</v>
      </c>
    </row>
    <row r="18790" spans="1:6" x14ac:dyDescent="0.3">
      <c r="A18790" t="s">
        <v>19302</v>
      </c>
      <c r="B18790">
        <v>0</v>
      </c>
      <c r="C18790">
        <v>1978530</v>
      </c>
      <c r="D18790">
        <v>2332330</v>
      </c>
      <c r="E18790">
        <v>2400400</v>
      </c>
      <c r="F18790" s="4">
        <f t="shared" si="293"/>
        <v>2237086.6666666665</v>
      </c>
    </row>
    <row r="18791" spans="1:6" x14ac:dyDescent="0.3">
      <c r="A18791" t="s">
        <v>19303</v>
      </c>
      <c r="B18791">
        <v>0</v>
      </c>
      <c r="C18791">
        <v>0</v>
      </c>
      <c r="D18791">
        <v>463950</v>
      </c>
      <c r="E18791">
        <v>382200</v>
      </c>
      <c r="F18791" s="4">
        <f t="shared" si="293"/>
        <v>282050</v>
      </c>
    </row>
    <row r="18792" spans="1:6" x14ac:dyDescent="0.3">
      <c r="A18792" t="s">
        <v>19304</v>
      </c>
      <c r="B18792">
        <v>230000</v>
      </c>
      <c r="C18792">
        <v>469400</v>
      </c>
      <c r="D18792">
        <v>0</v>
      </c>
      <c r="E18792">
        <v>605880</v>
      </c>
      <c r="F18792" s="4">
        <f t="shared" si="293"/>
        <v>358426.66666666669</v>
      </c>
    </row>
    <row r="18793" spans="1:6" x14ac:dyDescent="0.3">
      <c r="A18793" t="s">
        <v>420</v>
      </c>
      <c r="B18793">
        <v>536900</v>
      </c>
      <c r="C18793">
        <v>556920</v>
      </c>
      <c r="D18793">
        <v>1381380</v>
      </c>
      <c r="E18793">
        <v>0</v>
      </c>
      <c r="F18793" s="4">
        <f t="shared" si="293"/>
        <v>646100</v>
      </c>
    </row>
    <row r="18794" spans="1:6" x14ac:dyDescent="0.3">
      <c r="A18794" t="s">
        <v>19305</v>
      </c>
      <c r="B18794">
        <v>0</v>
      </c>
      <c r="C18794">
        <v>1110000</v>
      </c>
      <c r="D18794">
        <v>2049520</v>
      </c>
      <c r="E18794">
        <v>2062400</v>
      </c>
      <c r="F18794" s="4">
        <f t="shared" si="293"/>
        <v>1740640</v>
      </c>
    </row>
    <row r="18795" spans="1:6" x14ac:dyDescent="0.3">
      <c r="A18795" t="s">
        <v>19306</v>
      </c>
      <c r="B18795">
        <v>1076000</v>
      </c>
      <c r="C18795">
        <v>0</v>
      </c>
      <c r="D18795">
        <v>1417800</v>
      </c>
      <c r="E18795">
        <v>0</v>
      </c>
      <c r="F18795" s="4">
        <f t="shared" si="293"/>
        <v>472600</v>
      </c>
    </row>
    <row r="18796" spans="1:6" x14ac:dyDescent="0.3">
      <c r="A18796" t="s">
        <v>19307</v>
      </c>
      <c r="B18796">
        <v>541600</v>
      </c>
      <c r="C18796">
        <v>1512420</v>
      </c>
      <c r="D18796">
        <v>0</v>
      </c>
      <c r="E18796">
        <v>0</v>
      </c>
      <c r="F18796" s="4">
        <f t="shared" si="293"/>
        <v>504140</v>
      </c>
    </row>
    <row r="18797" spans="1:6" x14ac:dyDescent="0.3">
      <c r="A18797" t="s">
        <v>19308</v>
      </c>
      <c r="B18797">
        <v>934880</v>
      </c>
      <c r="C18797">
        <v>607880</v>
      </c>
      <c r="D18797">
        <v>635180</v>
      </c>
      <c r="E18797">
        <v>802600</v>
      </c>
      <c r="F18797" s="4">
        <f t="shared" si="293"/>
        <v>681886.66666666663</v>
      </c>
    </row>
    <row r="18798" spans="1:6" x14ac:dyDescent="0.3">
      <c r="A18798" t="s">
        <v>19309</v>
      </c>
      <c r="B18798">
        <v>316680</v>
      </c>
      <c r="C18798">
        <v>1045140</v>
      </c>
      <c r="D18798">
        <v>2220250</v>
      </c>
      <c r="E18798">
        <v>1042960</v>
      </c>
      <c r="F18798" s="4">
        <f t="shared" si="293"/>
        <v>1436116.6666666667</v>
      </c>
    </row>
    <row r="18799" spans="1:6" x14ac:dyDescent="0.3">
      <c r="A18799" t="s">
        <v>19310</v>
      </c>
      <c r="B18799">
        <v>0</v>
      </c>
      <c r="C18799">
        <v>0</v>
      </c>
      <c r="D18799">
        <v>1030850</v>
      </c>
      <c r="E18799">
        <v>0</v>
      </c>
      <c r="F18799" s="4">
        <f t="shared" si="293"/>
        <v>343616.66666666669</v>
      </c>
    </row>
    <row r="18800" spans="1:6" x14ac:dyDescent="0.3">
      <c r="A18800" t="s">
        <v>19311</v>
      </c>
      <c r="B18800">
        <v>0</v>
      </c>
      <c r="C18800">
        <v>0</v>
      </c>
      <c r="D18800">
        <v>370000</v>
      </c>
      <c r="E18800">
        <v>0</v>
      </c>
      <c r="F18800" s="4">
        <f t="shared" si="293"/>
        <v>123333.33333333333</v>
      </c>
    </row>
    <row r="18801" spans="1:6" x14ac:dyDescent="0.3">
      <c r="A18801" t="s">
        <v>19312</v>
      </c>
      <c r="B18801">
        <v>256000</v>
      </c>
      <c r="C18801">
        <v>0</v>
      </c>
      <c r="D18801">
        <v>0</v>
      </c>
      <c r="E18801">
        <v>0</v>
      </c>
      <c r="F18801" s="4">
        <f t="shared" si="293"/>
        <v>0</v>
      </c>
    </row>
    <row r="18802" spans="1:6" x14ac:dyDescent="0.3">
      <c r="A18802" t="s">
        <v>19313</v>
      </c>
      <c r="B18802">
        <v>0</v>
      </c>
      <c r="C18802">
        <v>519000</v>
      </c>
      <c r="D18802">
        <v>0</v>
      </c>
      <c r="E18802">
        <v>804000</v>
      </c>
      <c r="F18802" s="4">
        <f t="shared" si="293"/>
        <v>441000</v>
      </c>
    </row>
    <row r="18803" spans="1:6" x14ac:dyDescent="0.3">
      <c r="A18803" t="s">
        <v>19314</v>
      </c>
      <c r="B18803">
        <v>2210100</v>
      </c>
      <c r="C18803">
        <v>2052360</v>
      </c>
      <c r="D18803">
        <v>0</v>
      </c>
      <c r="E18803">
        <v>3010130</v>
      </c>
      <c r="F18803" s="4">
        <f t="shared" si="293"/>
        <v>1687496.6666666667</v>
      </c>
    </row>
    <row r="18804" spans="1:6" x14ac:dyDescent="0.3">
      <c r="A18804" t="s">
        <v>19315</v>
      </c>
      <c r="B18804">
        <v>2798250</v>
      </c>
      <c r="C18804">
        <v>5510050</v>
      </c>
      <c r="D18804">
        <v>0</v>
      </c>
      <c r="E18804">
        <v>820000</v>
      </c>
      <c r="F18804" s="4">
        <f t="shared" si="293"/>
        <v>2110016.6666666665</v>
      </c>
    </row>
    <row r="18805" spans="1:6" x14ac:dyDescent="0.3">
      <c r="A18805" t="s">
        <v>19316</v>
      </c>
      <c r="B18805">
        <v>2105000</v>
      </c>
      <c r="C18805">
        <v>1850000</v>
      </c>
      <c r="D18805">
        <v>0</v>
      </c>
      <c r="E18805">
        <v>3778140</v>
      </c>
      <c r="F18805" s="4">
        <f t="shared" si="293"/>
        <v>1876046.6666666667</v>
      </c>
    </row>
    <row r="18806" spans="1:6" x14ac:dyDescent="0.3">
      <c r="A18806" t="s">
        <v>19317</v>
      </c>
      <c r="B18806">
        <v>3829490</v>
      </c>
      <c r="C18806">
        <v>2211640</v>
      </c>
      <c r="D18806">
        <v>4158700</v>
      </c>
      <c r="E18806">
        <v>7525790</v>
      </c>
      <c r="F18806" s="4">
        <f t="shared" si="293"/>
        <v>4632043.333333333</v>
      </c>
    </row>
    <row r="18807" spans="1:6" x14ac:dyDescent="0.3">
      <c r="A18807" t="s">
        <v>19318</v>
      </c>
      <c r="B18807">
        <v>837200</v>
      </c>
      <c r="C18807">
        <v>0</v>
      </c>
      <c r="D18807">
        <v>2800000</v>
      </c>
      <c r="E18807">
        <v>0</v>
      </c>
      <c r="F18807" s="4">
        <f t="shared" si="293"/>
        <v>933333.33333333337</v>
      </c>
    </row>
    <row r="18808" spans="1:6" x14ac:dyDescent="0.3">
      <c r="A18808" t="s">
        <v>19319</v>
      </c>
      <c r="B18808">
        <v>928200</v>
      </c>
      <c r="C18808">
        <v>0</v>
      </c>
      <c r="D18808">
        <v>0</v>
      </c>
      <c r="E18808">
        <v>234780</v>
      </c>
      <c r="F18808" s="4">
        <f t="shared" si="293"/>
        <v>78260</v>
      </c>
    </row>
    <row r="18809" spans="1:6" x14ac:dyDescent="0.3">
      <c r="A18809" t="s">
        <v>19320</v>
      </c>
      <c r="B18809">
        <v>1278550</v>
      </c>
      <c r="C18809">
        <v>1112700</v>
      </c>
      <c r="D18809">
        <v>536900</v>
      </c>
      <c r="E18809">
        <v>1687300</v>
      </c>
      <c r="F18809" s="4">
        <f t="shared" si="293"/>
        <v>1112300</v>
      </c>
    </row>
    <row r="18810" spans="1:6" x14ac:dyDescent="0.3">
      <c r="A18810" t="s">
        <v>19321</v>
      </c>
      <c r="B18810">
        <v>256000</v>
      </c>
      <c r="C18810">
        <v>0</v>
      </c>
      <c r="D18810">
        <v>416780</v>
      </c>
      <c r="E18810">
        <v>639320</v>
      </c>
      <c r="F18810" s="4">
        <f t="shared" si="293"/>
        <v>352033.33333333331</v>
      </c>
    </row>
    <row r="18811" spans="1:6" x14ac:dyDescent="0.3">
      <c r="A18811" t="s">
        <v>19322</v>
      </c>
      <c r="B18811">
        <v>0</v>
      </c>
      <c r="C18811">
        <v>160000</v>
      </c>
      <c r="D18811">
        <v>0</v>
      </c>
      <c r="E18811">
        <v>0</v>
      </c>
      <c r="F18811" s="4">
        <f t="shared" si="293"/>
        <v>53333.333333333336</v>
      </c>
    </row>
    <row r="18812" spans="1:6" x14ac:dyDescent="0.3">
      <c r="A18812" t="s">
        <v>19323</v>
      </c>
      <c r="B18812">
        <v>0</v>
      </c>
      <c r="C18812">
        <v>1027110</v>
      </c>
      <c r="D18812">
        <v>0</v>
      </c>
      <c r="E18812">
        <v>0</v>
      </c>
      <c r="F18812" s="4">
        <f t="shared" si="293"/>
        <v>342370</v>
      </c>
    </row>
    <row r="18813" spans="1:6" x14ac:dyDescent="0.3">
      <c r="A18813" t="s">
        <v>19324</v>
      </c>
      <c r="B18813">
        <v>3947480</v>
      </c>
      <c r="C18813">
        <v>0</v>
      </c>
      <c r="D18813">
        <v>4472220</v>
      </c>
      <c r="E18813">
        <v>1738200</v>
      </c>
      <c r="F18813" s="4">
        <f t="shared" si="293"/>
        <v>2070140</v>
      </c>
    </row>
    <row r="18814" spans="1:6" x14ac:dyDescent="0.3">
      <c r="A18814" t="s">
        <v>19325</v>
      </c>
      <c r="B18814">
        <v>3564400</v>
      </c>
      <c r="C18814">
        <v>0</v>
      </c>
      <c r="D18814">
        <v>8037900</v>
      </c>
      <c r="E18814">
        <v>5643800</v>
      </c>
      <c r="F18814" s="4">
        <f t="shared" si="293"/>
        <v>4560566.666666667</v>
      </c>
    </row>
    <row r="18815" spans="1:6" x14ac:dyDescent="0.3">
      <c r="A18815" t="s">
        <v>19326</v>
      </c>
      <c r="B18815">
        <v>1164150</v>
      </c>
      <c r="C18815">
        <v>0</v>
      </c>
      <c r="D18815">
        <v>580580</v>
      </c>
      <c r="E18815">
        <v>0</v>
      </c>
      <c r="F18815" s="4">
        <f t="shared" si="293"/>
        <v>193526.66666666666</v>
      </c>
    </row>
    <row r="18816" spans="1:6" x14ac:dyDescent="0.3">
      <c r="A18816" t="s">
        <v>19327</v>
      </c>
      <c r="B18816">
        <v>0</v>
      </c>
      <c r="C18816">
        <v>370000</v>
      </c>
      <c r="D18816">
        <v>0</v>
      </c>
      <c r="E18816">
        <v>0</v>
      </c>
      <c r="F18816" s="4">
        <f t="shared" si="293"/>
        <v>123333.33333333333</v>
      </c>
    </row>
    <row r="18817" spans="1:6" x14ac:dyDescent="0.3">
      <c r="A18817" t="s">
        <v>971</v>
      </c>
      <c r="B18817">
        <v>0</v>
      </c>
      <c r="C18817">
        <v>9720000</v>
      </c>
      <c r="D18817">
        <v>34410000</v>
      </c>
      <c r="E18817">
        <v>0</v>
      </c>
      <c r="F18817" s="4">
        <f t="shared" si="293"/>
        <v>14710000</v>
      </c>
    </row>
    <row r="18818" spans="1:6" x14ac:dyDescent="0.3">
      <c r="A18818" t="s">
        <v>19328</v>
      </c>
      <c r="B18818">
        <v>2094820</v>
      </c>
      <c r="C18818">
        <v>2762540</v>
      </c>
      <c r="D18818">
        <v>3337450</v>
      </c>
      <c r="E18818">
        <v>5159140</v>
      </c>
      <c r="F18818" s="4">
        <f t="shared" si="293"/>
        <v>3753043.3333333335</v>
      </c>
    </row>
    <row r="18819" spans="1:6" x14ac:dyDescent="0.3">
      <c r="A18819" t="s">
        <v>19329</v>
      </c>
      <c r="B18819">
        <v>0</v>
      </c>
      <c r="C18819">
        <v>0</v>
      </c>
      <c r="D18819">
        <v>835380</v>
      </c>
      <c r="E18819">
        <v>0</v>
      </c>
      <c r="F18819" s="4">
        <f t="shared" ref="F18819:F18882" si="294">SUM(C18819:E18819)/3</f>
        <v>278460</v>
      </c>
    </row>
    <row r="18820" spans="1:6" x14ac:dyDescent="0.3">
      <c r="A18820" t="s">
        <v>19330</v>
      </c>
      <c r="B18820">
        <v>0</v>
      </c>
      <c r="C18820">
        <v>0</v>
      </c>
      <c r="D18820">
        <v>1850000</v>
      </c>
      <c r="E18820">
        <v>0</v>
      </c>
      <c r="F18820" s="4">
        <f t="shared" si="294"/>
        <v>616666.66666666663</v>
      </c>
    </row>
    <row r="18821" spans="1:6" x14ac:dyDescent="0.3">
      <c r="A18821" t="s">
        <v>19331</v>
      </c>
      <c r="B18821">
        <v>0</v>
      </c>
      <c r="C18821">
        <v>2130300</v>
      </c>
      <c r="D18821">
        <v>0</v>
      </c>
      <c r="E18821">
        <v>2071910</v>
      </c>
      <c r="F18821" s="4">
        <f t="shared" si="294"/>
        <v>1400736.6666666667</v>
      </c>
    </row>
    <row r="18822" spans="1:6" x14ac:dyDescent="0.3">
      <c r="A18822" t="s">
        <v>19332</v>
      </c>
      <c r="B18822">
        <v>1249880</v>
      </c>
      <c r="C18822">
        <v>0</v>
      </c>
      <c r="D18822">
        <v>0</v>
      </c>
      <c r="E18822">
        <v>0</v>
      </c>
      <c r="F18822" s="4">
        <f t="shared" si="294"/>
        <v>0</v>
      </c>
    </row>
    <row r="18823" spans="1:6" x14ac:dyDescent="0.3">
      <c r="A18823" t="s">
        <v>19333</v>
      </c>
      <c r="B18823">
        <v>482000</v>
      </c>
      <c r="C18823">
        <v>0</v>
      </c>
      <c r="D18823">
        <v>1190000</v>
      </c>
      <c r="E18823">
        <v>706560</v>
      </c>
      <c r="F18823" s="4">
        <f t="shared" si="294"/>
        <v>632186.66666666663</v>
      </c>
    </row>
    <row r="18824" spans="1:6" x14ac:dyDescent="0.3">
      <c r="A18824" t="s">
        <v>19334</v>
      </c>
      <c r="B18824">
        <v>0</v>
      </c>
      <c r="C18824">
        <v>2580670</v>
      </c>
      <c r="D18824">
        <v>868140</v>
      </c>
      <c r="E18824">
        <v>979760</v>
      </c>
      <c r="F18824" s="4">
        <f t="shared" si="294"/>
        <v>1476190</v>
      </c>
    </row>
    <row r="18825" spans="1:6" x14ac:dyDescent="0.3">
      <c r="A18825" t="s">
        <v>19335</v>
      </c>
      <c r="B18825">
        <v>2419950</v>
      </c>
      <c r="C18825">
        <v>3311850</v>
      </c>
      <c r="D18825">
        <v>6388160</v>
      </c>
      <c r="E18825">
        <v>3858290</v>
      </c>
      <c r="F18825" s="4">
        <f t="shared" si="294"/>
        <v>4519433.333333333</v>
      </c>
    </row>
    <row r="18826" spans="1:6" x14ac:dyDescent="0.3">
      <c r="A18826" t="s">
        <v>19336</v>
      </c>
      <c r="B18826">
        <v>2139350</v>
      </c>
      <c r="C18826">
        <v>1249600</v>
      </c>
      <c r="D18826">
        <v>3029400</v>
      </c>
      <c r="E18826">
        <v>1762760</v>
      </c>
      <c r="F18826" s="4">
        <f t="shared" si="294"/>
        <v>2013920</v>
      </c>
    </row>
    <row r="18827" spans="1:6" x14ac:dyDescent="0.3">
      <c r="A18827" t="s">
        <v>19337</v>
      </c>
      <c r="B18827">
        <v>2090190</v>
      </c>
      <c r="C18827">
        <v>2498290</v>
      </c>
      <c r="D18827">
        <v>3229380</v>
      </c>
      <c r="E18827">
        <v>3798780</v>
      </c>
      <c r="F18827" s="4">
        <f t="shared" si="294"/>
        <v>3175483.3333333335</v>
      </c>
    </row>
    <row r="18828" spans="1:6" x14ac:dyDescent="0.3">
      <c r="A18828" t="s">
        <v>19338</v>
      </c>
      <c r="B18828">
        <v>745680</v>
      </c>
      <c r="C18828">
        <v>708660</v>
      </c>
      <c r="D18828">
        <v>809700</v>
      </c>
      <c r="E18828">
        <v>792390</v>
      </c>
      <c r="F18828" s="4">
        <f t="shared" si="294"/>
        <v>770250</v>
      </c>
    </row>
    <row r="18829" spans="1:6" x14ac:dyDescent="0.3">
      <c r="A18829" t="s">
        <v>19339</v>
      </c>
      <c r="B18829">
        <v>7626060</v>
      </c>
      <c r="C18829">
        <v>10310350</v>
      </c>
      <c r="D18829">
        <v>5071360</v>
      </c>
      <c r="E18829">
        <v>1749480</v>
      </c>
      <c r="F18829" s="4">
        <f t="shared" si="294"/>
        <v>5710396.666666667</v>
      </c>
    </row>
    <row r="18830" spans="1:6" x14ac:dyDescent="0.3">
      <c r="A18830" t="s">
        <v>19340</v>
      </c>
      <c r="B18830">
        <v>0</v>
      </c>
      <c r="C18830">
        <v>0</v>
      </c>
      <c r="D18830">
        <v>1057320</v>
      </c>
      <c r="E18830">
        <v>0</v>
      </c>
      <c r="F18830" s="4">
        <f t="shared" si="294"/>
        <v>352440</v>
      </c>
    </row>
    <row r="18831" spans="1:6" x14ac:dyDescent="0.3">
      <c r="A18831" t="s">
        <v>19341</v>
      </c>
      <c r="B18831">
        <v>160000</v>
      </c>
      <c r="C18831">
        <v>0</v>
      </c>
      <c r="D18831">
        <v>776160</v>
      </c>
      <c r="E18831">
        <v>0</v>
      </c>
      <c r="F18831" s="4">
        <f t="shared" si="294"/>
        <v>258720</v>
      </c>
    </row>
    <row r="18832" spans="1:6" x14ac:dyDescent="0.3">
      <c r="A18832" t="s">
        <v>19342</v>
      </c>
      <c r="B18832">
        <v>8198300</v>
      </c>
      <c r="C18832">
        <v>7827820</v>
      </c>
      <c r="D18832">
        <v>8555450</v>
      </c>
      <c r="E18832">
        <v>7804430</v>
      </c>
      <c r="F18832" s="4">
        <f t="shared" si="294"/>
        <v>8062566.666666667</v>
      </c>
    </row>
    <row r="18833" spans="1:6" x14ac:dyDescent="0.3">
      <c r="A18833" t="s">
        <v>749</v>
      </c>
      <c r="B18833">
        <v>0</v>
      </c>
      <c r="C18833">
        <v>0</v>
      </c>
      <c r="D18833">
        <v>1714440</v>
      </c>
      <c r="E18833">
        <v>423150</v>
      </c>
      <c r="F18833" s="4">
        <f t="shared" si="294"/>
        <v>712530</v>
      </c>
    </row>
    <row r="18834" spans="1:6" x14ac:dyDescent="0.3">
      <c r="A18834" t="s">
        <v>19343</v>
      </c>
      <c r="B18834">
        <v>0</v>
      </c>
      <c r="C18834">
        <v>709160</v>
      </c>
      <c r="D18834">
        <v>680920</v>
      </c>
      <c r="E18834">
        <v>598880</v>
      </c>
      <c r="F18834" s="4">
        <f t="shared" si="294"/>
        <v>662986.66666666663</v>
      </c>
    </row>
    <row r="18835" spans="1:6" x14ac:dyDescent="0.3">
      <c r="A18835" t="s">
        <v>19344</v>
      </c>
      <c r="B18835">
        <v>0</v>
      </c>
      <c r="C18835">
        <v>582900</v>
      </c>
      <c r="D18835">
        <v>0</v>
      </c>
      <c r="E18835">
        <v>0</v>
      </c>
      <c r="F18835" s="4">
        <f t="shared" si="294"/>
        <v>194300</v>
      </c>
    </row>
    <row r="18836" spans="1:6" x14ac:dyDescent="0.3">
      <c r="A18836" t="s">
        <v>19345</v>
      </c>
      <c r="B18836">
        <v>678860</v>
      </c>
      <c r="C18836">
        <v>0</v>
      </c>
      <c r="D18836">
        <v>0</v>
      </c>
      <c r="E18836">
        <v>0</v>
      </c>
      <c r="F18836" s="4">
        <f t="shared" si="294"/>
        <v>0</v>
      </c>
    </row>
    <row r="18837" spans="1:6" x14ac:dyDescent="0.3">
      <c r="A18837" t="s">
        <v>19346</v>
      </c>
      <c r="B18837">
        <v>0</v>
      </c>
      <c r="C18837">
        <v>3178900</v>
      </c>
      <c r="D18837">
        <v>0</v>
      </c>
      <c r="E18837">
        <v>1281440</v>
      </c>
      <c r="F18837" s="4">
        <f t="shared" si="294"/>
        <v>1486780</v>
      </c>
    </row>
    <row r="18838" spans="1:6" x14ac:dyDescent="0.3">
      <c r="A18838" t="s">
        <v>19347</v>
      </c>
      <c r="B18838">
        <v>2236480</v>
      </c>
      <c r="C18838">
        <v>2454370</v>
      </c>
      <c r="D18838">
        <v>2415480</v>
      </c>
      <c r="E18838">
        <v>2233480</v>
      </c>
      <c r="F18838" s="4">
        <f t="shared" si="294"/>
        <v>2367776.6666666665</v>
      </c>
    </row>
    <row r="18839" spans="1:6" x14ac:dyDescent="0.3">
      <c r="A18839" t="s">
        <v>19348</v>
      </c>
      <c r="B18839">
        <v>2135920</v>
      </c>
      <c r="C18839">
        <v>2640680</v>
      </c>
      <c r="D18839">
        <v>2560820</v>
      </c>
      <c r="E18839">
        <v>2208900</v>
      </c>
      <c r="F18839" s="4">
        <f t="shared" si="294"/>
        <v>2470133.3333333335</v>
      </c>
    </row>
    <row r="18840" spans="1:6" x14ac:dyDescent="0.3">
      <c r="A18840" t="s">
        <v>19349</v>
      </c>
      <c r="B18840">
        <v>8064560</v>
      </c>
      <c r="C18840">
        <v>10239340</v>
      </c>
      <c r="D18840">
        <v>7801990</v>
      </c>
      <c r="E18840">
        <v>6073370</v>
      </c>
      <c r="F18840" s="4">
        <f t="shared" si="294"/>
        <v>8038233.333333333</v>
      </c>
    </row>
    <row r="18841" spans="1:6" x14ac:dyDescent="0.3">
      <c r="A18841" t="s">
        <v>19350</v>
      </c>
      <c r="B18841">
        <v>690000</v>
      </c>
      <c r="C18841">
        <v>256000</v>
      </c>
      <c r="D18841">
        <v>0</v>
      </c>
      <c r="E18841">
        <v>2100000</v>
      </c>
      <c r="F18841" s="4">
        <f t="shared" si="294"/>
        <v>785333.33333333337</v>
      </c>
    </row>
    <row r="18842" spans="1:6" x14ac:dyDescent="0.3">
      <c r="A18842" t="s">
        <v>19351</v>
      </c>
      <c r="B18842">
        <v>1689300</v>
      </c>
      <c r="C18842">
        <v>1509690</v>
      </c>
      <c r="D18842">
        <v>4664600</v>
      </c>
      <c r="E18842">
        <v>2770040</v>
      </c>
      <c r="F18842" s="4">
        <f t="shared" si="294"/>
        <v>2981443.3333333335</v>
      </c>
    </row>
    <row r="18843" spans="1:6" x14ac:dyDescent="0.3">
      <c r="A18843" t="s">
        <v>19352</v>
      </c>
      <c r="B18843">
        <v>1652560</v>
      </c>
      <c r="C18843">
        <v>4281310</v>
      </c>
      <c r="D18843">
        <v>0</v>
      </c>
      <c r="E18843">
        <v>462440</v>
      </c>
      <c r="F18843" s="4">
        <f t="shared" si="294"/>
        <v>1581250</v>
      </c>
    </row>
    <row r="18844" spans="1:6" x14ac:dyDescent="0.3">
      <c r="A18844" t="s">
        <v>19353</v>
      </c>
      <c r="B18844">
        <v>0</v>
      </c>
      <c r="C18844">
        <v>160000</v>
      </c>
      <c r="D18844">
        <v>0</v>
      </c>
      <c r="E18844">
        <v>0</v>
      </c>
      <c r="F18844" s="4">
        <f t="shared" si="294"/>
        <v>53333.333333333336</v>
      </c>
    </row>
    <row r="18845" spans="1:6" x14ac:dyDescent="0.3">
      <c r="A18845" t="s">
        <v>19354</v>
      </c>
      <c r="B18845">
        <v>2138380</v>
      </c>
      <c r="C18845">
        <v>2103180</v>
      </c>
      <c r="D18845">
        <v>0</v>
      </c>
      <c r="E18845">
        <v>2078470</v>
      </c>
      <c r="F18845" s="4">
        <f t="shared" si="294"/>
        <v>1393883.3333333333</v>
      </c>
    </row>
    <row r="18846" spans="1:6" x14ac:dyDescent="0.3">
      <c r="A18846" t="s">
        <v>19355</v>
      </c>
      <c r="B18846">
        <v>4232510</v>
      </c>
      <c r="C18846">
        <v>6592580</v>
      </c>
      <c r="D18846">
        <v>6220030</v>
      </c>
      <c r="E18846">
        <v>6707060</v>
      </c>
      <c r="F18846" s="4">
        <f t="shared" si="294"/>
        <v>6506556.666666667</v>
      </c>
    </row>
    <row r="18847" spans="1:6" x14ac:dyDescent="0.3">
      <c r="A18847" t="s">
        <v>19356</v>
      </c>
      <c r="B18847">
        <v>0</v>
      </c>
      <c r="C18847">
        <v>924560</v>
      </c>
      <c r="D18847">
        <v>0</v>
      </c>
      <c r="E18847">
        <v>828680</v>
      </c>
      <c r="F18847" s="4">
        <f t="shared" si="294"/>
        <v>584413.33333333337</v>
      </c>
    </row>
    <row r="18848" spans="1:6" x14ac:dyDescent="0.3">
      <c r="A18848" t="s">
        <v>19357</v>
      </c>
      <c r="B18848">
        <v>4209500</v>
      </c>
      <c r="C18848">
        <v>37583900</v>
      </c>
      <c r="D18848">
        <v>40382930</v>
      </c>
      <c r="E18848">
        <v>662400</v>
      </c>
      <c r="F18848" s="4">
        <f t="shared" si="294"/>
        <v>26209743.333333332</v>
      </c>
    </row>
    <row r="18849" spans="1:6" x14ac:dyDescent="0.3">
      <c r="A18849" t="s">
        <v>19358</v>
      </c>
      <c r="B18849">
        <v>0</v>
      </c>
      <c r="C18849">
        <v>418600</v>
      </c>
      <c r="D18849">
        <v>732340</v>
      </c>
      <c r="E18849">
        <v>620540</v>
      </c>
      <c r="F18849" s="4">
        <f t="shared" si="294"/>
        <v>590493.33333333337</v>
      </c>
    </row>
    <row r="18850" spans="1:6" x14ac:dyDescent="0.3">
      <c r="A18850" t="s">
        <v>19359</v>
      </c>
      <c r="B18850">
        <v>15180480</v>
      </c>
      <c r="C18850">
        <v>3575740</v>
      </c>
      <c r="D18850">
        <v>5091600</v>
      </c>
      <c r="E18850">
        <v>6326430</v>
      </c>
      <c r="F18850" s="4">
        <f t="shared" si="294"/>
        <v>4997923.333333333</v>
      </c>
    </row>
    <row r="18851" spans="1:6" x14ac:dyDescent="0.3">
      <c r="A18851" t="s">
        <v>19360</v>
      </c>
      <c r="B18851">
        <v>890520</v>
      </c>
      <c r="C18851">
        <v>0</v>
      </c>
      <c r="D18851">
        <v>3306940</v>
      </c>
      <c r="E18851">
        <v>1763300</v>
      </c>
      <c r="F18851" s="4">
        <f t="shared" si="294"/>
        <v>1690080</v>
      </c>
    </row>
    <row r="18852" spans="1:6" x14ac:dyDescent="0.3">
      <c r="A18852" t="s">
        <v>19361</v>
      </c>
      <c r="B18852">
        <v>0</v>
      </c>
      <c r="C18852">
        <v>0</v>
      </c>
      <c r="D18852">
        <v>1123970</v>
      </c>
      <c r="E18852">
        <v>0</v>
      </c>
      <c r="F18852" s="4">
        <f t="shared" si="294"/>
        <v>374656.66666666669</v>
      </c>
    </row>
    <row r="18853" spans="1:6" x14ac:dyDescent="0.3">
      <c r="A18853" t="s">
        <v>19362</v>
      </c>
      <c r="B18853">
        <v>0</v>
      </c>
      <c r="C18853">
        <v>801600</v>
      </c>
      <c r="D18853">
        <v>0</v>
      </c>
      <c r="E18853">
        <v>0</v>
      </c>
      <c r="F18853" s="4">
        <f t="shared" si="294"/>
        <v>267200</v>
      </c>
    </row>
    <row r="18854" spans="1:6" x14ac:dyDescent="0.3">
      <c r="A18854" t="s">
        <v>19363</v>
      </c>
      <c r="B18854">
        <v>0</v>
      </c>
      <c r="C18854">
        <v>823120</v>
      </c>
      <c r="D18854">
        <v>568900</v>
      </c>
      <c r="E18854">
        <v>0</v>
      </c>
      <c r="F18854" s="4">
        <f t="shared" si="294"/>
        <v>464006.66666666669</v>
      </c>
    </row>
    <row r="18855" spans="1:6" x14ac:dyDescent="0.3">
      <c r="A18855" t="s">
        <v>19364</v>
      </c>
      <c r="B18855">
        <v>229320</v>
      </c>
      <c r="C18855">
        <v>281190</v>
      </c>
      <c r="D18855">
        <v>0</v>
      </c>
      <c r="E18855">
        <v>1346160</v>
      </c>
      <c r="F18855" s="4">
        <f t="shared" si="294"/>
        <v>542450</v>
      </c>
    </row>
    <row r="18856" spans="1:6" x14ac:dyDescent="0.3">
      <c r="A18856" t="s">
        <v>19365</v>
      </c>
      <c r="B18856">
        <v>0</v>
      </c>
      <c r="C18856">
        <v>1926100</v>
      </c>
      <c r="D18856">
        <v>1207200</v>
      </c>
      <c r="E18856">
        <v>802620</v>
      </c>
      <c r="F18856" s="4">
        <f t="shared" si="294"/>
        <v>1311973.3333333333</v>
      </c>
    </row>
    <row r="18857" spans="1:6" x14ac:dyDescent="0.3">
      <c r="A18857" t="s">
        <v>19366</v>
      </c>
      <c r="B18857">
        <v>1277150</v>
      </c>
      <c r="C18857">
        <v>666120</v>
      </c>
      <c r="D18857">
        <v>897260</v>
      </c>
      <c r="E18857">
        <v>0</v>
      </c>
      <c r="F18857" s="4">
        <f t="shared" si="294"/>
        <v>521126.66666666669</v>
      </c>
    </row>
    <row r="18858" spans="1:6" x14ac:dyDescent="0.3">
      <c r="A18858" t="s">
        <v>19367</v>
      </c>
      <c r="B18858">
        <v>0</v>
      </c>
      <c r="C18858">
        <v>1271770</v>
      </c>
      <c r="D18858">
        <v>0</v>
      </c>
      <c r="E18858">
        <v>0</v>
      </c>
      <c r="F18858" s="4">
        <f t="shared" si="294"/>
        <v>423923.33333333331</v>
      </c>
    </row>
    <row r="18859" spans="1:6" x14ac:dyDescent="0.3">
      <c r="A18859" t="s">
        <v>19368</v>
      </c>
      <c r="B18859">
        <v>809740</v>
      </c>
      <c r="C18859">
        <v>5012000</v>
      </c>
      <c r="D18859">
        <v>3274020</v>
      </c>
      <c r="E18859">
        <v>3999300</v>
      </c>
      <c r="F18859" s="4">
        <f t="shared" si="294"/>
        <v>4095106.6666666665</v>
      </c>
    </row>
    <row r="18860" spans="1:6" x14ac:dyDescent="0.3">
      <c r="A18860" t="s">
        <v>19369</v>
      </c>
      <c r="B18860">
        <v>2546520</v>
      </c>
      <c r="C18860">
        <v>5507920</v>
      </c>
      <c r="D18860">
        <v>1106880</v>
      </c>
      <c r="E18860">
        <v>0</v>
      </c>
      <c r="F18860" s="4">
        <f t="shared" si="294"/>
        <v>2204933.3333333335</v>
      </c>
    </row>
    <row r="18861" spans="1:6" x14ac:dyDescent="0.3">
      <c r="A18861" t="s">
        <v>19370</v>
      </c>
      <c r="B18861">
        <v>3198560</v>
      </c>
      <c r="C18861">
        <v>2651670</v>
      </c>
      <c r="D18861">
        <v>7814090</v>
      </c>
      <c r="E18861">
        <v>4229780</v>
      </c>
      <c r="F18861" s="4">
        <f t="shared" si="294"/>
        <v>4898513.333333333</v>
      </c>
    </row>
    <row r="18862" spans="1:6" x14ac:dyDescent="0.3">
      <c r="A18862" t="s">
        <v>19371</v>
      </c>
      <c r="B18862">
        <v>256000</v>
      </c>
      <c r="C18862">
        <v>600000</v>
      </c>
      <c r="D18862">
        <v>797090</v>
      </c>
      <c r="E18862">
        <v>0</v>
      </c>
      <c r="F18862" s="4">
        <f t="shared" si="294"/>
        <v>465696.66666666669</v>
      </c>
    </row>
    <row r="18863" spans="1:6" x14ac:dyDescent="0.3">
      <c r="A18863" t="s">
        <v>19372</v>
      </c>
      <c r="B18863">
        <v>996000</v>
      </c>
      <c r="C18863">
        <v>877680</v>
      </c>
      <c r="D18863">
        <v>0</v>
      </c>
      <c r="E18863">
        <v>804000</v>
      </c>
      <c r="F18863" s="4">
        <f t="shared" si="294"/>
        <v>560560</v>
      </c>
    </row>
    <row r="18864" spans="1:6" x14ac:dyDescent="0.3">
      <c r="A18864" t="s">
        <v>19373</v>
      </c>
      <c r="B18864">
        <v>0</v>
      </c>
      <c r="C18864">
        <v>6230710</v>
      </c>
      <c r="D18864">
        <v>2242790</v>
      </c>
      <c r="E18864">
        <v>382200</v>
      </c>
      <c r="F18864" s="4">
        <f t="shared" si="294"/>
        <v>2951900</v>
      </c>
    </row>
    <row r="18865" spans="1:6" x14ac:dyDescent="0.3">
      <c r="A18865" t="s">
        <v>353</v>
      </c>
      <c r="B18865">
        <v>0</v>
      </c>
      <c r="C18865">
        <v>1998440</v>
      </c>
      <c r="D18865">
        <v>942020</v>
      </c>
      <c r="E18865">
        <v>1054290</v>
      </c>
      <c r="F18865" s="4">
        <f t="shared" si="294"/>
        <v>1331583.3333333333</v>
      </c>
    </row>
    <row r="18866" spans="1:6" x14ac:dyDescent="0.3">
      <c r="A18866" t="s">
        <v>19374</v>
      </c>
      <c r="B18866">
        <v>1175820</v>
      </c>
      <c r="C18866">
        <v>1609790</v>
      </c>
      <c r="D18866">
        <v>0</v>
      </c>
      <c r="E18866">
        <v>1203920</v>
      </c>
      <c r="F18866" s="4">
        <f t="shared" si="294"/>
        <v>937903.33333333337</v>
      </c>
    </row>
    <row r="18867" spans="1:6" x14ac:dyDescent="0.3">
      <c r="A18867" t="s">
        <v>19375</v>
      </c>
      <c r="B18867">
        <v>0</v>
      </c>
      <c r="C18867">
        <v>499590</v>
      </c>
      <c r="D18867">
        <v>953440</v>
      </c>
      <c r="E18867">
        <v>0</v>
      </c>
      <c r="F18867" s="4">
        <f t="shared" si="294"/>
        <v>484343.33333333331</v>
      </c>
    </row>
    <row r="18868" spans="1:6" x14ac:dyDescent="0.3">
      <c r="A18868" t="s">
        <v>19376</v>
      </c>
      <c r="B18868">
        <v>0</v>
      </c>
      <c r="C18868">
        <v>791700</v>
      </c>
      <c r="D18868">
        <v>0</v>
      </c>
      <c r="E18868">
        <v>0</v>
      </c>
      <c r="F18868" s="4">
        <f t="shared" si="294"/>
        <v>263900</v>
      </c>
    </row>
    <row r="18869" spans="1:6" x14ac:dyDescent="0.3">
      <c r="A18869" t="s">
        <v>19377</v>
      </c>
      <c r="B18869">
        <v>0</v>
      </c>
      <c r="C18869">
        <v>0</v>
      </c>
      <c r="D18869">
        <v>469200</v>
      </c>
      <c r="E18869">
        <v>820000</v>
      </c>
      <c r="F18869" s="4">
        <f t="shared" si="294"/>
        <v>429733.33333333331</v>
      </c>
    </row>
    <row r="18870" spans="1:6" x14ac:dyDescent="0.3">
      <c r="A18870" t="s">
        <v>19378</v>
      </c>
      <c r="B18870">
        <v>910000</v>
      </c>
      <c r="C18870">
        <v>0</v>
      </c>
      <c r="D18870">
        <v>0</v>
      </c>
      <c r="E18870">
        <v>0</v>
      </c>
      <c r="F18870" s="4">
        <f t="shared" si="294"/>
        <v>0</v>
      </c>
    </row>
    <row r="18871" spans="1:6" x14ac:dyDescent="0.3">
      <c r="A18871" t="s">
        <v>19379</v>
      </c>
      <c r="B18871">
        <v>0</v>
      </c>
      <c r="C18871">
        <v>4657720</v>
      </c>
      <c r="D18871">
        <v>0</v>
      </c>
      <c r="E18871">
        <v>4336660</v>
      </c>
      <c r="F18871" s="4">
        <f t="shared" si="294"/>
        <v>2998126.6666666665</v>
      </c>
    </row>
    <row r="18872" spans="1:6" x14ac:dyDescent="0.3">
      <c r="A18872" t="s">
        <v>19380</v>
      </c>
      <c r="B18872">
        <v>0</v>
      </c>
      <c r="C18872">
        <v>955500</v>
      </c>
      <c r="D18872">
        <v>1881880</v>
      </c>
      <c r="E18872">
        <v>1479640</v>
      </c>
      <c r="F18872" s="4">
        <f t="shared" si="294"/>
        <v>1439006.6666666667</v>
      </c>
    </row>
    <row r="18873" spans="1:6" x14ac:dyDescent="0.3">
      <c r="A18873" t="s">
        <v>19381</v>
      </c>
      <c r="B18873">
        <v>1318720</v>
      </c>
      <c r="C18873">
        <v>0</v>
      </c>
      <c r="D18873">
        <v>1267800</v>
      </c>
      <c r="E18873">
        <v>2551060</v>
      </c>
      <c r="F18873" s="4">
        <f t="shared" si="294"/>
        <v>1272953.3333333333</v>
      </c>
    </row>
    <row r="18874" spans="1:6" x14ac:dyDescent="0.3">
      <c r="A18874" t="s">
        <v>19382</v>
      </c>
      <c r="B18874">
        <v>2496010</v>
      </c>
      <c r="C18874">
        <v>2729200</v>
      </c>
      <c r="D18874">
        <v>2104220</v>
      </c>
      <c r="E18874">
        <v>2186149</v>
      </c>
      <c r="F18874" s="4">
        <f t="shared" si="294"/>
        <v>2339856.3333333335</v>
      </c>
    </row>
    <row r="18875" spans="1:6" x14ac:dyDescent="0.3">
      <c r="A18875" t="s">
        <v>19383</v>
      </c>
      <c r="B18875">
        <v>824900</v>
      </c>
      <c r="C18875">
        <v>2043060</v>
      </c>
      <c r="D18875">
        <v>926380</v>
      </c>
      <c r="E18875">
        <v>2043440</v>
      </c>
      <c r="F18875" s="4">
        <f t="shared" si="294"/>
        <v>1670960</v>
      </c>
    </row>
    <row r="18876" spans="1:6" x14ac:dyDescent="0.3">
      <c r="A18876" t="s">
        <v>19384</v>
      </c>
      <c r="B18876">
        <v>429520</v>
      </c>
      <c r="C18876">
        <v>0</v>
      </c>
      <c r="D18876">
        <v>0</v>
      </c>
      <c r="E18876">
        <v>500500</v>
      </c>
      <c r="F18876" s="4">
        <f t="shared" si="294"/>
        <v>166833.33333333334</v>
      </c>
    </row>
    <row r="18877" spans="1:6" x14ac:dyDescent="0.3">
      <c r="A18877" t="s">
        <v>19385</v>
      </c>
      <c r="B18877">
        <v>0</v>
      </c>
      <c r="C18877">
        <v>497400</v>
      </c>
      <c r="D18877">
        <v>2029000</v>
      </c>
      <c r="E18877">
        <v>2295140</v>
      </c>
      <c r="F18877" s="4">
        <f t="shared" si="294"/>
        <v>1607180</v>
      </c>
    </row>
    <row r="18878" spans="1:6" x14ac:dyDescent="0.3">
      <c r="A18878" t="s">
        <v>19386</v>
      </c>
      <c r="B18878">
        <v>2066420</v>
      </c>
      <c r="C18878">
        <v>2277700</v>
      </c>
      <c r="D18878">
        <v>2178540</v>
      </c>
      <c r="E18878">
        <v>2125550</v>
      </c>
      <c r="F18878" s="4">
        <f t="shared" si="294"/>
        <v>2193930</v>
      </c>
    </row>
    <row r="18879" spans="1:6" x14ac:dyDescent="0.3">
      <c r="A18879" t="s">
        <v>19387</v>
      </c>
      <c r="B18879">
        <v>6218940</v>
      </c>
      <c r="C18879">
        <v>6497740</v>
      </c>
      <c r="D18879">
        <v>6778360</v>
      </c>
      <c r="E18879">
        <v>7649060</v>
      </c>
      <c r="F18879" s="4">
        <f t="shared" si="294"/>
        <v>6975053.333333333</v>
      </c>
    </row>
    <row r="18880" spans="1:6" x14ac:dyDescent="0.3">
      <c r="A18880" t="s">
        <v>19388</v>
      </c>
      <c r="B18880">
        <v>219120</v>
      </c>
      <c r="C18880">
        <v>1375440</v>
      </c>
      <c r="D18880">
        <v>673870</v>
      </c>
      <c r="E18880">
        <v>386000</v>
      </c>
      <c r="F18880" s="4">
        <f t="shared" si="294"/>
        <v>811770</v>
      </c>
    </row>
    <row r="18881" spans="1:6" x14ac:dyDescent="0.3">
      <c r="A18881" t="s">
        <v>19389</v>
      </c>
      <c r="B18881">
        <v>0</v>
      </c>
      <c r="C18881">
        <v>835900</v>
      </c>
      <c r="D18881">
        <v>815260</v>
      </c>
      <c r="E18881">
        <v>1453000</v>
      </c>
      <c r="F18881" s="4">
        <f t="shared" si="294"/>
        <v>1034720</v>
      </c>
    </row>
    <row r="18882" spans="1:6" x14ac:dyDescent="0.3">
      <c r="A18882" t="s">
        <v>19390</v>
      </c>
      <c r="B18882">
        <v>17820000</v>
      </c>
      <c r="C18882">
        <v>0</v>
      </c>
      <c r="D18882">
        <v>0</v>
      </c>
      <c r="E18882">
        <v>18920000</v>
      </c>
      <c r="F18882" s="4">
        <f t="shared" si="294"/>
        <v>6306666.666666667</v>
      </c>
    </row>
    <row r="18883" spans="1:6" x14ac:dyDescent="0.3">
      <c r="A18883" t="s">
        <v>19391</v>
      </c>
      <c r="B18883">
        <v>1146920</v>
      </c>
      <c r="C18883">
        <v>0</v>
      </c>
      <c r="D18883">
        <v>0</v>
      </c>
      <c r="E18883">
        <v>1730920</v>
      </c>
      <c r="F18883" s="4">
        <f t="shared" ref="F18883:F18946" si="295">SUM(C18883:E18883)/3</f>
        <v>576973.33333333337</v>
      </c>
    </row>
    <row r="18884" spans="1:6" x14ac:dyDescent="0.3">
      <c r="A18884" t="s">
        <v>19392</v>
      </c>
      <c r="B18884">
        <v>0</v>
      </c>
      <c r="C18884">
        <v>2038000</v>
      </c>
      <c r="D18884">
        <v>687400</v>
      </c>
      <c r="E18884">
        <v>2372700</v>
      </c>
      <c r="F18884" s="4">
        <f t="shared" si="295"/>
        <v>1699366.6666666667</v>
      </c>
    </row>
    <row r="18885" spans="1:6" x14ac:dyDescent="0.3">
      <c r="A18885" t="s">
        <v>19393</v>
      </c>
      <c r="B18885">
        <v>0</v>
      </c>
      <c r="C18885">
        <v>1135590</v>
      </c>
      <c r="D18885">
        <v>0</v>
      </c>
      <c r="E18885">
        <v>0</v>
      </c>
      <c r="F18885" s="4">
        <f t="shared" si="295"/>
        <v>378530</v>
      </c>
    </row>
    <row r="18886" spans="1:6" x14ac:dyDescent="0.3">
      <c r="A18886" t="s">
        <v>19394</v>
      </c>
      <c r="B18886">
        <v>740000</v>
      </c>
      <c r="C18886">
        <v>830400</v>
      </c>
      <c r="D18886">
        <v>0</v>
      </c>
      <c r="E18886">
        <v>0</v>
      </c>
      <c r="F18886" s="4">
        <f t="shared" si="295"/>
        <v>276800</v>
      </c>
    </row>
    <row r="18887" spans="1:6" x14ac:dyDescent="0.3">
      <c r="A18887" t="s">
        <v>1009</v>
      </c>
      <c r="B18887">
        <v>577480</v>
      </c>
      <c r="C18887">
        <v>0</v>
      </c>
      <c r="D18887">
        <v>373000</v>
      </c>
      <c r="E18887">
        <v>606060</v>
      </c>
      <c r="F18887" s="4">
        <f t="shared" si="295"/>
        <v>326353.33333333331</v>
      </c>
    </row>
    <row r="18888" spans="1:6" x14ac:dyDescent="0.3">
      <c r="A18888" t="s">
        <v>19395</v>
      </c>
      <c r="B18888">
        <v>624260</v>
      </c>
      <c r="C18888">
        <v>411950</v>
      </c>
      <c r="D18888">
        <v>0</v>
      </c>
      <c r="E18888">
        <v>1050750</v>
      </c>
      <c r="F18888" s="4">
        <f t="shared" si="295"/>
        <v>487566.66666666669</v>
      </c>
    </row>
    <row r="18889" spans="1:6" x14ac:dyDescent="0.3">
      <c r="A18889" t="s">
        <v>19396</v>
      </c>
      <c r="B18889">
        <v>2086630</v>
      </c>
      <c r="C18889">
        <v>380380</v>
      </c>
      <c r="D18889">
        <v>2158520</v>
      </c>
      <c r="E18889">
        <v>2005250</v>
      </c>
      <c r="F18889" s="4">
        <f t="shared" si="295"/>
        <v>1514716.6666666667</v>
      </c>
    </row>
    <row r="18890" spans="1:6" x14ac:dyDescent="0.3">
      <c r="A18890" t="s">
        <v>19397</v>
      </c>
      <c r="B18890">
        <v>4723230</v>
      </c>
      <c r="C18890">
        <v>6534120</v>
      </c>
      <c r="D18890">
        <v>4458650</v>
      </c>
      <c r="E18890">
        <v>3137140</v>
      </c>
      <c r="F18890" s="4">
        <f t="shared" si="295"/>
        <v>4709970</v>
      </c>
    </row>
    <row r="18891" spans="1:6" x14ac:dyDescent="0.3">
      <c r="A18891" t="s">
        <v>19398</v>
      </c>
      <c r="B18891">
        <v>397800</v>
      </c>
      <c r="C18891">
        <v>0</v>
      </c>
      <c r="D18891">
        <v>1480000</v>
      </c>
      <c r="E18891">
        <v>0</v>
      </c>
      <c r="F18891" s="4">
        <f t="shared" si="295"/>
        <v>493333.33333333331</v>
      </c>
    </row>
    <row r="18892" spans="1:6" x14ac:dyDescent="0.3">
      <c r="A18892" t="s">
        <v>19399</v>
      </c>
      <c r="B18892">
        <v>0</v>
      </c>
      <c r="C18892">
        <v>879540</v>
      </c>
      <c r="D18892">
        <v>588900</v>
      </c>
      <c r="E18892">
        <v>1247300</v>
      </c>
      <c r="F18892" s="4">
        <f t="shared" si="295"/>
        <v>905246.66666666663</v>
      </c>
    </row>
    <row r="18893" spans="1:6" x14ac:dyDescent="0.3">
      <c r="A18893" t="s">
        <v>19400</v>
      </c>
      <c r="B18893">
        <v>959120</v>
      </c>
      <c r="C18893">
        <v>6301170</v>
      </c>
      <c r="D18893">
        <v>14738500</v>
      </c>
      <c r="E18893">
        <v>6818540</v>
      </c>
      <c r="F18893" s="4">
        <f t="shared" si="295"/>
        <v>9286070</v>
      </c>
    </row>
    <row r="18894" spans="1:6" x14ac:dyDescent="0.3">
      <c r="A18894" t="s">
        <v>19401</v>
      </c>
      <c r="B18894">
        <v>0</v>
      </c>
      <c r="C18894">
        <v>0</v>
      </c>
      <c r="D18894">
        <v>468650</v>
      </c>
      <c r="E18894">
        <v>562380</v>
      </c>
      <c r="F18894" s="4">
        <f t="shared" si="295"/>
        <v>343676.66666666669</v>
      </c>
    </row>
    <row r="18895" spans="1:6" x14ac:dyDescent="0.3">
      <c r="A18895" t="s">
        <v>19402</v>
      </c>
      <c r="B18895">
        <v>3384070</v>
      </c>
      <c r="C18895">
        <v>4750910</v>
      </c>
      <c r="D18895">
        <v>3847530</v>
      </c>
      <c r="E18895">
        <v>4151940</v>
      </c>
      <c r="F18895" s="4">
        <f t="shared" si="295"/>
        <v>4250126.666666667</v>
      </c>
    </row>
    <row r="18896" spans="1:6" x14ac:dyDescent="0.3">
      <c r="A18896" t="s">
        <v>19403</v>
      </c>
      <c r="B18896">
        <v>0</v>
      </c>
      <c r="C18896">
        <v>4086260</v>
      </c>
      <c r="D18896">
        <v>0</v>
      </c>
      <c r="E18896">
        <v>1545110</v>
      </c>
      <c r="F18896" s="4">
        <f t="shared" si="295"/>
        <v>1877123.3333333333</v>
      </c>
    </row>
    <row r="18897" spans="1:6" x14ac:dyDescent="0.3">
      <c r="A18897" t="s">
        <v>19404</v>
      </c>
      <c r="B18897">
        <v>0</v>
      </c>
      <c r="C18897">
        <v>0</v>
      </c>
      <c r="D18897">
        <v>2162250</v>
      </c>
      <c r="E18897">
        <v>287560</v>
      </c>
      <c r="F18897" s="4">
        <f t="shared" si="295"/>
        <v>816603.33333333337</v>
      </c>
    </row>
    <row r="18898" spans="1:6" x14ac:dyDescent="0.3">
      <c r="A18898" t="s">
        <v>19405</v>
      </c>
      <c r="B18898">
        <v>0</v>
      </c>
      <c r="C18898">
        <v>1213200</v>
      </c>
      <c r="D18898">
        <v>2074920</v>
      </c>
      <c r="E18898">
        <v>1189300</v>
      </c>
      <c r="F18898" s="4">
        <f t="shared" si="295"/>
        <v>1492473.3333333333</v>
      </c>
    </row>
    <row r="18899" spans="1:6" x14ac:dyDescent="0.3">
      <c r="A18899" t="s">
        <v>19406</v>
      </c>
      <c r="B18899">
        <v>0</v>
      </c>
      <c r="C18899">
        <v>0</v>
      </c>
      <c r="D18899">
        <v>473700</v>
      </c>
      <c r="E18899">
        <v>1273280</v>
      </c>
      <c r="F18899" s="4">
        <f t="shared" si="295"/>
        <v>582326.66666666663</v>
      </c>
    </row>
    <row r="18900" spans="1:6" x14ac:dyDescent="0.3">
      <c r="A18900" t="s">
        <v>19407</v>
      </c>
      <c r="B18900">
        <v>5643080</v>
      </c>
      <c r="C18900">
        <v>4984040</v>
      </c>
      <c r="D18900">
        <v>0</v>
      </c>
      <c r="E18900">
        <v>4156530</v>
      </c>
      <c r="F18900" s="4">
        <f t="shared" si="295"/>
        <v>3046856.6666666665</v>
      </c>
    </row>
    <row r="18901" spans="1:6" x14ac:dyDescent="0.3">
      <c r="A18901" t="s">
        <v>19408</v>
      </c>
      <c r="B18901">
        <v>207480</v>
      </c>
      <c r="C18901">
        <v>0</v>
      </c>
      <c r="D18901">
        <v>0</v>
      </c>
      <c r="E18901">
        <v>286650</v>
      </c>
      <c r="F18901" s="4">
        <f t="shared" si="295"/>
        <v>95550</v>
      </c>
    </row>
    <row r="18902" spans="1:6" x14ac:dyDescent="0.3">
      <c r="A18902" t="s">
        <v>19409</v>
      </c>
      <c r="B18902">
        <v>0</v>
      </c>
      <c r="C18902">
        <v>537810</v>
      </c>
      <c r="D18902">
        <v>195500</v>
      </c>
      <c r="E18902">
        <v>0</v>
      </c>
      <c r="F18902" s="4">
        <f t="shared" si="295"/>
        <v>244436.66666666666</v>
      </c>
    </row>
    <row r="18903" spans="1:6" x14ac:dyDescent="0.3">
      <c r="A18903" t="s">
        <v>19410</v>
      </c>
      <c r="B18903">
        <v>263000</v>
      </c>
      <c r="C18903">
        <v>757120</v>
      </c>
      <c r="D18903">
        <v>487760</v>
      </c>
      <c r="E18903">
        <v>0</v>
      </c>
      <c r="F18903" s="4">
        <f t="shared" si="295"/>
        <v>414960</v>
      </c>
    </row>
    <row r="18904" spans="1:6" x14ac:dyDescent="0.3">
      <c r="A18904" t="s">
        <v>19411</v>
      </c>
      <c r="B18904">
        <v>0</v>
      </c>
      <c r="C18904">
        <v>0</v>
      </c>
      <c r="D18904">
        <v>1469600</v>
      </c>
      <c r="E18904">
        <v>0</v>
      </c>
      <c r="F18904" s="4">
        <f t="shared" si="295"/>
        <v>489866.66666666669</v>
      </c>
    </row>
    <row r="18905" spans="1:6" x14ac:dyDescent="0.3">
      <c r="A18905" t="s">
        <v>19412</v>
      </c>
      <c r="B18905">
        <v>829000</v>
      </c>
      <c r="C18905">
        <v>0</v>
      </c>
      <c r="D18905">
        <v>1491820</v>
      </c>
      <c r="E18905">
        <v>0</v>
      </c>
      <c r="F18905" s="4">
        <f t="shared" si="295"/>
        <v>497273.33333333331</v>
      </c>
    </row>
    <row r="18906" spans="1:6" x14ac:dyDescent="0.3">
      <c r="A18906" t="s">
        <v>19413</v>
      </c>
      <c r="B18906">
        <v>640000</v>
      </c>
      <c r="C18906">
        <v>2787200</v>
      </c>
      <c r="D18906">
        <v>0</v>
      </c>
      <c r="E18906">
        <v>453280</v>
      </c>
      <c r="F18906" s="4">
        <f t="shared" si="295"/>
        <v>1080160</v>
      </c>
    </row>
    <row r="18907" spans="1:6" x14ac:dyDescent="0.3">
      <c r="A18907" t="s">
        <v>19414</v>
      </c>
      <c r="B18907">
        <v>345000</v>
      </c>
      <c r="C18907">
        <v>526680</v>
      </c>
      <c r="D18907">
        <v>0</v>
      </c>
      <c r="E18907">
        <v>1923880</v>
      </c>
      <c r="F18907" s="4">
        <f t="shared" si="295"/>
        <v>816853.33333333337</v>
      </c>
    </row>
    <row r="18908" spans="1:6" x14ac:dyDescent="0.3">
      <c r="A18908" t="s">
        <v>19415</v>
      </c>
      <c r="B18908">
        <v>0</v>
      </c>
      <c r="C18908">
        <v>612000</v>
      </c>
      <c r="D18908">
        <v>0</v>
      </c>
      <c r="E18908">
        <v>241860</v>
      </c>
      <c r="F18908" s="4">
        <f t="shared" si="295"/>
        <v>284620</v>
      </c>
    </row>
    <row r="18909" spans="1:6" x14ac:dyDescent="0.3">
      <c r="A18909" t="s">
        <v>19416</v>
      </c>
      <c r="B18909">
        <v>4073120</v>
      </c>
      <c r="C18909">
        <v>2780050</v>
      </c>
      <c r="D18909">
        <v>2293200</v>
      </c>
      <c r="E18909">
        <v>2243800</v>
      </c>
      <c r="F18909" s="4">
        <f t="shared" si="295"/>
        <v>2439016.6666666665</v>
      </c>
    </row>
    <row r="18910" spans="1:6" x14ac:dyDescent="0.3">
      <c r="A18910" t="s">
        <v>19417</v>
      </c>
      <c r="B18910">
        <v>0</v>
      </c>
      <c r="C18910">
        <v>0</v>
      </c>
      <c r="D18910">
        <v>1131130</v>
      </c>
      <c r="E18910">
        <v>824250</v>
      </c>
      <c r="F18910" s="4">
        <f t="shared" si="295"/>
        <v>651793.33333333337</v>
      </c>
    </row>
    <row r="18911" spans="1:6" x14ac:dyDescent="0.3">
      <c r="A18911" t="s">
        <v>19418</v>
      </c>
      <c r="B18911">
        <v>469560</v>
      </c>
      <c r="C18911">
        <v>411950</v>
      </c>
      <c r="D18911">
        <v>1117110</v>
      </c>
      <c r="E18911">
        <v>536900</v>
      </c>
      <c r="F18911" s="4">
        <f t="shared" si="295"/>
        <v>688653.33333333337</v>
      </c>
    </row>
    <row r="18912" spans="1:6" x14ac:dyDescent="0.3">
      <c r="A18912" t="s">
        <v>19419</v>
      </c>
      <c r="B18912">
        <v>0</v>
      </c>
      <c r="C18912">
        <v>0</v>
      </c>
      <c r="D18912">
        <v>3239600</v>
      </c>
      <c r="E18912">
        <v>0</v>
      </c>
      <c r="F18912" s="4">
        <f t="shared" si="295"/>
        <v>1079866.6666666667</v>
      </c>
    </row>
    <row r="18913" spans="1:6" x14ac:dyDescent="0.3">
      <c r="A18913" t="s">
        <v>19420</v>
      </c>
      <c r="B18913">
        <v>1465730</v>
      </c>
      <c r="C18913">
        <v>0</v>
      </c>
      <c r="D18913">
        <v>0</v>
      </c>
      <c r="E18913">
        <v>0</v>
      </c>
      <c r="F18913" s="4">
        <f t="shared" si="295"/>
        <v>0</v>
      </c>
    </row>
    <row r="18914" spans="1:6" x14ac:dyDescent="0.3">
      <c r="A18914" t="s">
        <v>19421</v>
      </c>
      <c r="B18914">
        <v>738010</v>
      </c>
      <c r="C18914">
        <v>0</v>
      </c>
      <c r="D18914">
        <v>11179500</v>
      </c>
      <c r="E18914">
        <v>0</v>
      </c>
      <c r="F18914" s="4">
        <f t="shared" si="295"/>
        <v>3726500</v>
      </c>
    </row>
    <row r="18915" spans="1:6" x14ac:dyDescent="0.3">
      <c r="A18915" t="s">
        <v>19422</v>
      </c>
      <c r="B18915">
        <v>2053300</v>
      </c>
      <c r="C18915">
        <v>3998800</v>
      </c>
      <c r="D18915">
        <v>16739270</v>
      </c>
      <c r="E18915">
        <v>14336150</v>
      </c>
      <c r="F18915" s="4">
        <f t="shared" si="295"/>
        <v>11691406.666666666</v>
      </c>
    </row>
    <row r="18916" spans="1:6" x14ac:dyDescent="0.3">
      <c r="A18916" t="s">
        <v>19423</v>
      </c>
      <c r="B18916">
        <v>2092530</v>
      </c>
      <c r="C18916">
        <v>2481000</v>
      </c>
      <c r="D18916">
        <v>2069340</v>
      </c>
      <c r="E18916">
        <v>386000</v>
      </c>
      <c r="F18916" s="4">
        <f t="shared" si="295"/>
        <v>1645446.6666666667</v>
      </c>
    </row>
    <row r="18917" spans="1:6" x14ac:dyDescent="0.3">
      <c r="A18917" t="s">
        <v>19424</v>
      </c>
      <c r="B18917">
        <v>2286790</v>
      </c>
      <c r="C18917">
        <v>2129240</v>
      </c>
      <c r="D18917">
        <v>2047890</v>
      </c>
      <c r="E18917">
        <v>2026160</v>
      </c>
      <c r="F18917" s="4">
        <f t="shared" si="295"/>
        <v>2067763.3333333333</v>
      </c>
    </row>
    <row r="18918" spans="1:6" x14ac:dyDescent="0.3">
      <c r="A18918" t="s">
        <v>19425</v>
      </c>
      <c r="B18918">
        <v>1110000</v>
      </c>
      <c r="C18918">
        <v>0</v>
      </c>
      <c r="D18918">
        <v>741650</v>
      </c>
      <c r="E18918">
        <v>149400</v>
      </c>
      <c r="F18918" s="4">
        <f t="shared" si="295"/>
        <v>297016.66666666669</v>
      </c>
    </row>
    <row r="18919" spans="1:6" x14ac:dyDescent="0.3">
      <c r="A18919" t="s">
        <v>19426</v>
      </c>
      <c r="B18919">
        <v>2106700</v>
      </c>
      <c r="C18919">
        <v>0</v>
      </c>
      <c r="D18919">
        <v>446740</v>
      </c>
      <c r="E18919">
        <v>507780</v>
      </c>
      <c r="F18919" s="4">
        <f t="shared" si="295"/>
        <v>318173.33333333331</v>
      </c>
    </row>
    <row r="18920" spans="1:6" x14ac:dyDescent="0.3">
      <c r="A18920" t="s">
        <v>19427</v>
      </c>
      <c r="B18920">
        <v>0</v>
      </c>
      <c r="C18920">
        <v>370000</v>
      </c>
      <c r="D18920">
        <v>0</v>
      </c>
      <c r="E18920">
        <v>0</v>
      </c>
      <c r="F18920" s="4">
        <f t="shared" si="295"/>
        <v>123333.33333333333</v>
      </c>
    </row>
    <row r="18921" spans="1:6" x14ac:dyDescent="0.3">
      <c r="A18921" t="s">
        <v>19428</v>
      </c>
      <c r="B18921">
        <v>0</v>
      </c>
      <c r="C18921">
        <v>740000</v>
      </c>
      <c r="D18921">
        <v>234600</v>
      </c>
      <c r="E18921">
        <v>1335060</v>
      </c>
      <c r="F18921" s="4">
        <f t="shared" si="295"/>
        <v>769886.66666666663</v>
      </c>
    </row>
    <row r="18922" spans="1:6" x14ac:dyDescent="0.3">
      <c r="A18922" t="s">
        <v>19429</v>
      </c>
      <c r="B18922">
        <v>1478800</v>
      </c>
      <c r="C18922">
        <v>1119440</v>
      </c>
      <c r="D18922">
        <v>174720</v>
      </c>
      <c r="E18922">
        <v>1177540</v>
      </c>
      <c r="F18922" s="4">
        <f t="shared" si="295"/>
        <v>823900</v>
      </c>
    </row>
    <row r="18923" spans="1:6" x14ac:dyDescent="0.3">
      <c r="A18923" t="s">
        <v>19430</v>
      </c>
      <c r="B18923">
        <v>0</v>
      </c>
      <c r="C18923">
        <v>0</v>
      </c>
      <c r="D18923">
        <v>391000</v>
      </c>
      <c r="E18923">
        <v>450560</v>
      </c>
      <c r="F18923" s="4">
        <f t="shared" si="295"/>
        <v>280520</v>
      </c>
    </row>
    <row r="18924" spans="1:6" x14ac:dyDescent="0.3">
      <c r="A18924" t="s">
        <v>19431</v>
      </c>
      <c r="B18924">
        <v>0</v>
      </c>
      <c r="C18924">
        <v>0</v>
      </c>
      <c r="D18924">
        <v>426900</v>
      </c>
      <c r="E18924">
        <v>0</v>
      </c>
      <c r="F18924" s="4">
        <f t="shared" si="295"/>
        <v>142300</v>
      </c>
    </row>
    <row r="18925" spans="1:6" x14ac:dyDescent="0.3">
      <c r="A18925" t="s">
        <v>19432</v>
      </c>
      <c r="B18925">
        <v>0</v>
      </c>
      <c r="C18925">
        <v>0</v>
      </c>
      <c r="D18925">
        <v>2052960</v>
      </c>
      <c r="E18925">
        <v>0</v>
      </c>
      <c r="F18925" s="4">
        <f t="shared" si="295"/>
        <v>684320</v>
      </c>
    </row>
    <row r="18926" spans="1:6" x14ac:dyDescent="0.3">
      <c r="A18926" t="s">
        <v>19433</v>
      </c>
      <c r="B18926">
        <v>0</v>
      </c>
      <c r="C18926">
        <v>0</v>
      </c>
      <c r="D18926">
        <v>444990</v>
      </c>
      <c r="E18926">
        <v>444990</v>
      </c>
      <c r="F18926" s="4">
        <f t="shared" si="295"/>
        <v>296660</v>
      </c>
    </row>
    <row r="18927" spans="1:6" x14ac:dyDescent="0.3">
      <c r="A18927" t="s">
        <v>19434</v>
      </c>
      <c r="B18927">
        <v>0</v>
      </c>
      <c r="C18927">
        <v>8910000</v>
      </c>
      <c r="D18927">
        <v>0</v>
      </c>
      <c r="E18927">
        <v>1666300</v>
      </c>
      <c r="F18927" s="4">
        <f t="shared" si="295"/>
        <v>3525433.3333333335</v>
      </c>
    </row>
    <row r="18928" spans="1:6" x14ac:dyDescent="0.3">
      <c r="A18928" t="s">
        <v>19435</v>
      </c>
      <c r="B18928">
        <v>438240</v>
      </c>
      <c r="C18928">
        <v>0</v>
      </c>
      <c r="D18928">
        <v>690000</v>
      </c>
      <c r="E18928">
        <v>386000</v>
      </c>
      <c r="F18928" s="4">
        <f t="shared" si="295"/>
        <v>358666.66666666669</v>
      </c>
    </row>
    <row r="18929" spans="1:6" x14ac:dyDescent="0.3">
      <c r="A18929" t="s">
        <v>19436</v>
      </c>
      <c r="B18929">
        <v>1200200</v>
      </c>
      <c r="C18929">
        <v>0</v>
      </c>
      <c r="D18929">
        <v>0</v>
      </c>
      <c r="E18929">
        <v>2102650</v>
      </c>
      <c r="F18929" s="4">
        <f t="shared" si="295"/>
        <v>700883.33333333337</v>
      </c>
    </row>
    <row r="18930" spans="1:6" x14ac:dyDescent="0.3">
      <c r="A18930" t="s">
        <v>19437</v>
      </c>
      <c r="B18930">
        <v>2655600</v>
      </c>
      <c r="C18930">
        <v>2749470</v>
      </c>
      <c r="D18930">
        <v>2017100</v>
      </c>
      <c r="E18930">
        <v>595300</v>
      </c>
      <c r="F18930" s="4">
        <f t="shared" si="295"/>
        <v>1787290</v>
      </c>
    </row>
    <row r="18931" spans="1:6" x14ac:dyDescent="0.3">
      <c r="A18931" t="s">
        <v>19438</v>
      </c>
      <c r="B18931">
        <v>2054020</v>
      </c>
      <c r="C18931">
        <v>2154200</v>
      </c>
      <c r="D18931">
        <v>0</v>
      </c>
      <c r="E18931">
        <v>2092340</v>
      </c>
      <c r="F18931" s="4">
        <f t="shared" si="295"/>
        <v>1415513.3333333333</v>
      </c>
    </row>
    <row r="18932" spans="1:6" x14ac:dyDescent="0.3">
      <c r="A18932" t="s">
        <v>19439</v>
      </c>
      <c r="B18932">
        <v>607650</v>
      </c>
      <c r="C18932">
        <v>2042950</v>
      </c>
      <c r="D18932">
        <v>0</v>
      </c>
      <c r="E18932">
        <v>1754010</v>
      </c>
      <c r="F18932" s="4">
        <f t="shared" si="295"/>
        <v>1265653.3333333333</v>
      </c>
    </row>
    <row r="18933" spans="1:6" x14ac:dyDescent="0.3">
      <c r="A18933" t="s">
        <v>19440</v>
      </c>
      <c r="B18933">
        <v>0</v>
      </c>
      <c r="C18933">
        <v>0</v>
      </c>
      <c r="D18933">
        <v>540100</v>
      </c>
      <c r="E18933">
        <v>1333690</v>
      </c>
      <c r="F18933" s="4">
        <f t="shared" si="295"/>
        <v>624596.66666666663</v>
      </c>
    </row>
    <row r="18934" spans="1:6" x14ac:dyDescent="0.3">
      <c r="A18934" t="s">
        <v>19441</v>
      </c>
      <c r="B18934">
        <v>1511140</v>
      </c>
      <c r="C18934">
        <v>2361990</v>
      </c>
      <c r="D18934">
        <v>1671580</v>
      </c>
      <c r="E18934">
        <v>1534800</v>
      </c>
      <c r="F18934" s="4">
        <f t="shared" si="295"/>
        <v>1856123.3333333333</v>
      </c>
    </row>
    <row r="18935" spans="1:6" x14ac:dyDescent="0.3">
      <c r="A18935" t="s">
        <v>19442</v>
      </c>
      <c r="B18935">
        <v>1110000</v>
      </c>
      <c r="C18935">
        <v>1110000</v>
      </c>
      <c r="D18935">
        <v>0</v>
      </c>
      <c r="E18935">
        <v>2943300</v>
      </c>
      <c r="F18935" s="4">
        <f t="shared" si="295"/>
        <v>1351100</v>
      </c>
    </row>
    <row r="18936" spans="1:6" x14ac:dyDescent="0.3">
      <c r="A18936" t="s">
        <v>19443</v>
      </c>
      <c r="B18936">
        <v>0</v>
      </c>
      <c r="C18936">
        <v>315000</v>
      </c>
      <c r="D18936">
        <v>357000</v>
      </c>
      <c r="E18936">
        <v>1150000</v>
      </c>
      <c r="F18936" s="4">
        <f t="shared" si="295"/>
        <v>607333.33333333337</v>
      </c>
    </row>
    <row r="18937" spans="1:6" x14ac:dyDescent="0.3">
      <c r="A18937" t="s">
        <v>19444</v>
      </c>
      <c r="B18937">
        <v>0</v>
      </c>
      <c r="C18937">
        <v>370000</v>
      </c>
      <c r="D18937">
        <v>370000</v>
      </c>
      <c r="E18937">
        <v>870500</v>
      </c>
      <c r="F18937" s="4">
        <f t="shared" si="295"/>
        <v>536833.33333333337</v>
      </c>
    </row>
    <row r="18938" spans="1:6" x14ac:dyDescent="0.3">
      <c r="A18938" t="s">
        <v>19445</v>
      </c>
      <c r="B18938">
        <v>2764000</v>
      </c>
      <c r="C18938">
        <v>2202000</v>
      </c>
      <c r="D18938">
        <v>2010120</v>
      </c>
      <c r="E18938">
        <v>2103000</v>
      </c>
      <c r="F18938" s="4">
        <f t="shared" si="295"/>
        <v>2105040</v>
      </c>
    </row>
    <row r="18939" spans="1:6" x14ac:dyDescent="0.3">
      <c r="A18939" t="s">
        <v>19446</v>
      </c>
      <c r="B18939">
        <v>830550</v>
      </c>
      <c r="C18939">
        <v>6987320</v>
      </c>
      <c r="D18939">
        <v>14786640</v>
      </c>
      <c r="E18939">
        <v>7172400</v>
      </c>
      <c r="F18939" s="4">
        <f t="shared" si="295"/>
        <v>9648786.666666666</v>
      </c>
    </row>
    <row r="18940" spans="1:6" x14ac:dyDescent="0.3">
      <c r="A18940" t="s">
        <v>19447</v>
      </c>
      <c r="B18940">
        <v>308000</v>
      </c>
      <c r="C18940">
        <v>7067000</v>
      </c>
      <c r="D18940">
        <v>2446080</v>
      </c>
      <c r="E18940">
        <v>2154280</v>
      </c>
      <c r="F18940" s="4">
        <f t="shared" si="295"/>
        <v>3889120</v>
      </c>
    </row>
    <row r="18941" spans="1:6" x14ac:dyDescent="0.3">
      <c r="A18941" t="s">
        <v>19448</v>
      </c>
      <c r="B18941">
        <v>554000</v>
      </c>
      <c r="C18941">
        <v>0</v>
      </c>
      <c r="D18941">
        <v>8012110</v>
      </c>
      <c r="E18941">
        <v>4773800</v>
      </c>
      <c r="F18941" s="4">
        <f t="shared" si="295"/>
        <v>4261970</v>
      </c>
    </row>
    <row r="18942" spans="1:6" x14ac:dyDescent="0.3">
      <c r="A18942" t="s">
        <v>19449</v>
      </c>
      <c r="B18942">
        <v>0</v>
      </c>
      <c r="C18942">
        <v>2134260</v>
      </c>
      <c r="D18942">
        <v>5359060</v>
      </c>
      <c r="E18942">
        <v>234000</v>
      </c>
      <c r="F18942" s="4">
        <f t="shared" si="295"/>
        <v>2575773.3333333335</v>
      </c>
    </row>
    <row r="18943" spans="1:6" x14ac:dyDescent="0.3">
      <c r="A18943" t="s">
        <v>19450</v>
      </c>
      <c r="B18943">
        <v>1292200</v>
      </c>
      <c r="C18943">
        <v>2049460</v>
      </c>
      <c r="D18943">
        <v>1422330</v>
      </c>
      <c r="E18943">
        <v>2722330</v>
      </c>
      <c r="F18943" s="4">
        <f t="shared" si="295"/>
        <v>2064706.6666666667</v>
      </c>
    </row>
    <row r="18944" spans="1:6" x14ac:dyDescent="0.3">
      <c r="A18944" t="s">
        <v>19451</v>
      </c>
      <c r="B18944">
        <v>0</v>
      </c>
      <c r="C18944">
        <v>0</v>
      </c>
      <c r="D18944">
        <v>5856280</v>
      </c>
      <c r="E18944">
        <v>0</v>
      </c>
      <c r="F18944" s="4">
        <f t="shared" si="295"/>
        <v>1952093.3333333333</v>
      </c>
    </row>
    <row r="18945" spans="1:6" x14ac:dyDescent="0.3">
      <c r="A18945" t="s">
        <v>19452</v>
      </c>
      <c r="B18945">
        <v>0</v>
      </c>
      <c r="C18945">
        <v>0</v>
      </c>
      <c r="D18945">
        <v>2178060</v>
      </c>
      <c r="E18945">
        <v>0</v>
      </c>
      <c r="F18945" s="4">
        <f t="shared" si="295"/>
        <v>726020</v>
      </c>
    </row>
    <row r="18946" spans="1:6" x14ac:dyDescent="0.3">
      <c r="A18946" t="s">
        <v>19453</v>
      </c>
      <c r="B18946">
        <v>740000</v>
      </c>
      <c r="C18946">
        <v>552090</v>
      </c>
      <c r="D18946">
        <v>1088120</v>
      </c>
      <c r="E18946">
        <v>386000</v>
      </c>
      <c r="F18946" s="4">
        <f t="shared" si="295"/>
        <v>675403.33333333337</v>
      </c>
    </row>
    <row r="18947" spans="1:6" x14ac:dyDescent="0.3">
      <c r="A18947" t="s">
        <v>19454</v>
      </c>
      <c r="B18947">
        <v>1441440</v>
      </c>
      <c r="C18947">
        <v>2002000</v>
      </c>
      <c r="D18947">
        <v>537060</v>
      </c>
      <c r="E18947">
        <v>1108700</v>
      </c>
      <c r="F18947" s="4">
        <f t="shared" ref="F18947:F19010" si="296">SUM(C18947:E18947)/3</f>
        <v>1215920</v>
      </c>
    </row>
    <row r="18948" spans="1:6" x14ac:dyDescent="0.3">
      <c r="A18948" t="s">
        <v>19455</v>
      </c>
      <c r="B18948">
        <v>1234200</v>
      </c>
      <c r="C18948">
        <v>535000</v>
      </c>
      <c r="D18948">
        <v>1114370</v>
      </c>
      <c r="E18948">
        <v>0</v>
      </c>
      <c r="F18948" s="4">
        <f t="shared" si="296"/>
        <v>549790</v>
      </c>
    </row>
    <row r="18949" spans="1:6" x14ac:dyDescent="0.3">
      <c r="A18949" t="s">
        <v>19456</v>
      </c>
      <c r="B18949">
        <v>478660</v>
      </c>
      <c r="C18949">
        <v>621160</v>
      </c>
      <c r="D18949">
        <v>0</v>
      </c>
      <c r="E18949">
        <v>386000</v>
      </c>
      <c r="F18949" s="4">
        <f t="shared" si="296"/>
        <v>335720</v>
      </c>
    </row>
    <row r="18950" spans="1:6" x14ac:dyDescent="0.3">
      <c r="A18950" t="s">
        <v>19457</v>
      </c>
      <c r="B18950">
        <v>735280</v>
      </c>
      <c r="C18950">
        <v>2416960</v>
      </c>
      <c r="D18950">
        <v>3205360</v>
      </c>
      <c r="E18950">
        <v>1280000</v>
      </c>
      <c r="F18950" s="4">
        <f t="shared" si="296"/>
        <v>2300773.3333333335</v>
      </c>
    </row>
    <row r="18951" spans="1:6" x14ac:dyDescent="0.3">
      <c r="A18951" t="s">
        <v>19458</v>
      </c>
      <c r="B18951">
        <v>659950</v>
      </c>
      <c r="C18951">
        <v>0</v>
      </c>
      <c r="D18951">
        <v>2833930</v>
      </c>
      <c r="E18951">
        <v>0</v>
      </c>
      <c r="F18951" s="4">
        <f t="shared" si="296"/>
        <v>944643.33333333337</v>
      </c>
    </row>
    <row r="18952" spans="1:6" x14ac:dyDescent="0.3">
      <c r="A18952" t="s">
        <v>19459</v>
      </c>
      <c r="B18952">
        <v>641920</v>
      </c>
      <c r="C18952">
        <v>1104760</v>
      </c>
      <c r="D18952">
        <v>0</v>
      </c>
      <c r="E18952">
        <v>967440</v>
      </c>
      <c r="F18952" s="4">
        <f t="shared" si="296"/>
        <v>690733.33333333337</v>
      </c>
    </row>
    <row r="18953" spans="1:6" x14ac:dyDescent="0.3">
      <c r="A18953" t="s">
        <v>19460</v>
      </c>
      <c r="B18953">
        <v>382200</v>
      </c>
      <c r="C18953">
        <v>1050000</v>
      </c>
      <c r="D18953">
        <v>670670</v>
      </c>
      <c r="E18953">
        <v>2482340</v>
      </c>
      <c r="F18953" s="4">
        <f t="shared" si="296"/>
        <v>1401003.3333333333</v>
      </c>
    </row>
    <row r="18954" spans="1:6" x14ac:dyDescent="0.3">
      <c r="A18954" t="s">
        <v>19461</v>
      </c>
      <c r="B18954">
        <v>0</v>
      </c>
      <c r="C18954">
        <v>0</v>
      </c>
      <c r="D18954">
        <v>1417340</v>
      </c>
      <c r="E18954">
        <v>0</v>
      </c>
      <c r="F18954" s="4">
        <f t="shared" si="296"/>
        <v>472446.66666666669</v>
      </c>
    </row>
    <row r="18955" spans="1:6" x14ac:dyDescent="0.3">
      <c r="A18955" t="s">
        <v>19462</v>
      </c>
      <c r="B18955">
        <v>0</v>
      </c>
      <c r="C18955">
        <v>0</v>
      </c>
      <c r="D18955">
        <v>1289600</v>
      </c>
      <c r="E18955">
        <v>0</v>
      </c>
      <c r="F18955" s="4">
        <f t="shared" si="296"/>
        <v>429866.66666666669</v>
      </c>
    </row>
    <row r="18956" spans="1:6" x14ac:dyDescent="0.3">
      <c r="A18956" t="s">
        <v>19463</v>
      </c>
      <c r="B18956">
        <v>0</v>
      </c>
      <c r="C18956">
        <v>1774500</v>
      </c>
      <c r="D18956">
        <v>518500</v>
      </c>
      <c r="E18956">
        <v>0</v>
      </c>
      <c r="F18956" s="4">
        <f t="shared" si="296"/>
        <v>764333.33333333337</v>
      </c>
    </row>
    <row r="18957" spans="1:6" x14ac:dyDescent="0.3">
      <c r="A18957" t="s">
        <v>19464</v>
      </c>
      <c r="B18957">
        <v>0</v>
      </c>
      <c r="C18957">
        <v>0</v>
      </c>
      <c r="D18957">
        <v>397800</v>
      </c>
      <c r="E18957">
        <v>1257280</v>
      </c>
      <c r="F18957" s="4">
        <f t="shared" si="296"/>
        <v>551693.33333333337</v>
      </c>
    </row>
    <row r="18958" spans="1:6" x14ac:dyDescent="0.3">
      <c r="A18958" t="s">
        <v>19465</v>
      </c>
      <c r="B18958">
        <v>0</v>
      </c>
      <c r="C18958">
        <v>2281560</v>
      </c>
      <c r="D18958">
        <v>0</v>
      </c>
      <c r="E18958">
        <v>3507510</v>
      </c>
      <c r="F18958" s="4">
        <f t="shared" si="296"/>
        <v>1929690</v>
      </c>
    </row>
    <row r="18959" spans="1:6" x14ac:dyDescent="0.3">
      <c r="A18959" t="s">
        <v>19466</v>
      </c>
      <c r="B18959">
        <v>2170000</v>
      </c>
      <c r="C18959">
        <v>0</v>
      </c>
      <c r="D18959">
        <v>740000</v>
      </c>
      <c r="E18959">
        <v>552000</v>
      </c>
      <c r="F18959" s="4">
        <f t="shared" si="296"/>
        <v>430666.66666666669</v>
      </c>
    </row>
    <row r="18960" spans="1:6" x14ac:dyDescent="0.3">
      <c r="A18960" t="s">
        <v>19467</v>
      </c>
      <c r="B18960">
        <v>2034200</v>
      </c>
      <c r="C18960">
        <v>742750</v>
      </c>
      <c r="D18960">
        <v>370000</v>
      </c>
      <c r="E18960">
        <v>2040400</v>
      </c>
      <c r="F18960" s="4">
        <f t="shared" si="296"/>
        <v>1051050</v>
      </c>
    </row>
    <row r="18961" spans="1:6" x14ac:dyDescent="0.3">
      <c r="A18961" t="s">
        <v>19468</v>
      </c>
      <c r="B18961">
        <v>611000</v>
      </c>
      <c r="C18961">
        <v>687050</v>
      </c>
      <c r="D18961">
        <v>2047500</v>
      </c>
      <c r="E18961">
        <v>0</v>
      </c>
      <c r="F18961" s="4">
        <f t="shared" si="296"/>
        <v>911516.66666666663</v>
      </c>
    </row>
    <row r="18962" spans="1:6" x14ac:dyDescent="0.3">
      <c r="A18962" t="s">
        <v>19469</v>
      </c>
      <c r="B18962">
        <v>0</v>
      </c>
      <c r="C18962">
        <v>606300</v>
      </c>
      <c r="D18962">
        <v>0</v>
      </c>
      <c r="E18962">
        <v>1421260</v>
      </c>
      <c r="F18962" s="4">
        <f t="shared" si="296"/>
        <v>675853.33333333337</v>
      </c>
    </row>
    <row r="18963" spans="1:6" x14ac:dyDescent="0.3">
      <c r="A18963" t="s">
        <v>19470</v>
      </c>
      <c r="B18963">
        <v>573300</v>
      </c>
      <c r="C18963">
        <v>561100</v>
      </c>
      <c r="D18963">
        <v>622600</v>
      </c>
      <c r="E18963">
        <v>0</v>
      </c>
      <c r="F18963" s="4">
        <f t="shared" si="296"/>
        <v>394566.66666666669</v>
      </c>
    </row>
    <row r="18964" spans="1:6" x14ac:dyDescent="0.3">
      <c r="A18964" t="s">
        <v>19471</v>
      </c>
      <c r="B18964">
        <v>230000</v>
      </c>
      <c r="C18964">
        <v>0</v>
      </c>
      <c r="D18964">
        <v>0</v>
      </c>
      <c r="E18964">
        <v>773350</v>
      </c>
      <c r="F18964" s="4">
        <f t="shared" si="296"/>
        <v>257783.33333333334</v>
      </c>
    </row>
    <row r="18965" spans="1:6" x14ac:dyDescent="0.3">
      <c r="A18965" t="s">
        <v>19472</v>
      </c>
      <c r="B18965">
        <v>256000</v>
      </c>
      <c r="C18965">
        <v>2553260</v>
      </c>
      <c r="D18965">
        <v>2212619</v>
      </c>
      <c r="E18965">
        <v>3938140</v>
      </c>
      <c r="F18965" s="4">
        <f t="shared" si="296"/>
        <v>2901339.6666666665</v>
      </c>
    </row>
    <row r="18966" spans="1:6" x14ac:dyDescent="0.3">
      <c r="A18966" t="s">
        <v>19473</v>
      </c>
      <c r="B18966">
        <v>1057870</v>
      </c>
      <c r="C18966">
        <v>500500</v>
      </c>
      <c r="D18966">
        <v>879240</v>
      </c>
      <c r="E18966">
        <v>996560</v>
      </c>
      <c r="F18966" s="4">
        <f t="shared" si="296"/>
        <v>792100</v>
      </c>
    </row>
    <row r="18967" spans="1:6" x14ac:dyDescent="0.3">
      <c r="A18967" t="s">
        <v>19474</v>
      </c>
      <c r="B18967">
        <v>0</v>
      </c>
      <c r="C18967">
        <v>1714610</v>
      </c>
      <c r="D18967">
        <v>1113840</v>
      </c>
      <c r="E18967">
        <v>0</v>
      </c>
      <c r="F18967" s="4">
        <f t="shared" si="296"/>
        <v>942816.66666666663</v>
      </c>
    </row>
    <row r="18968" spans="1:6" x14ac:dyDescent="0.3">
      <c r="A18968" t="s">
        <v>19475</v>
      </c>
      <c r="B18968">
        <v>0</v>
      </c>
      <c r="C18968">
        <v>561100</v>
      </c>
      <c r="D18968">
        <v>234600</v>
      </c>
      <c r="E18968">
        <v>524400</v>
      </c>
      <c r="F18968" s="4">
        <f t="shared" si="296"/>
        <v>440033.33333333331</v>
      </c>
    </row>
    <row r="18969" spans="1:6" x14ac:dyDescent="0.3">
      <c r="A18969" t="s">
        <v>19476</v>
      </c>
      <c r="B18969">
        <v>882700</v>
      </c>
      <c r="C18969">
        <v>421100</v>
      </c>
      <c r="D18969">
        <v>0</v>
      </c>
      <c r="E18969">
        <v>0</v>
      </c>
      <c r="F18969" s="4">
        <f t="shared" si="296"/>
        <v>140366.66666666666</v>
      </c>
    </row>
    <row r="18970" spans="1:6" x14ac:dyDescent="0.3">
      <c r="A18970" t="s">
        <v>19477</v>
      </c>
      <c r="B18970">
        <v>408000</v>
      </c>
      <c r="C18970">
        <v>0</v>
      </c>
      <c r="D18970">
        <v>198900</v>
      </c>
      <c r="E18970">
        <v>0</v>
      </c>
      <c r="F18970" s="4">
        <f t="shared" si="296"/>
        <v>66300</v>
      </c>
    </row>
    <row r="18971" spans="1:6" x14ac:dyDescent="0.3">
      <c r="A18971" t="s">
        <v>19478</v>
      </c>
      <c r="B18971">
        <v>0</v>
      </c>
      <c r="C18971">
        <v>0</v>
      </c>
      <c r="D18971">
        <v>2190850</v>
      </c>
      <c r="E18971">
        <v>596700</v>
      </c>
      <c r="F18971" s="4">
        <f t="shared" si="296"/>
        <v>929183.33333333337</v>
      </c>
    </row>
    <row r="18972" spans="1:6" x14ac:dyDescent="0.3">
      <c r="A18972" t="s">
        <v>19479</v>
      </c>
      <c r="B18972">
        <v>191100</v>
      </c>
      <c r="C18972">
        <v>891200</v>
      </c>
      <c r="D18972">
        <v>1119300</v>
      </c>
      <c r="E18972">
        <v>946400</v>
      </c>
      <c r="F18972" s="4">
        <f t="shared" si="296"/>
        <v>985633.33333333337</v>
      </c>
    </row>
    <row r="18973" spans="1:6" x14ac:dyDescent="0.3">
      <c r="A18973" t="s">
        <v>19480</v>
      </c>
      <c r="B18973">
        <v>2063740</v>
      </c>
      <c r="C18973">
        <v>0</v>
      </c>
      <c r="D18973">
        <v>2091000</v>
      </c>
      <c r="E18973">
        <v>0</v>
      </c>
      <c r="F18973" s="4">
        <f t="shared" si="296"/>
        <v>697000</v>
      </c>
    </row>
    <row r="18974" spans="1:6" x14ac:dyDescent="0.3">
      <c r="A18974" t="s">
        <v>19481</v>
      </c>
      <c r="B18974">
        <v>2098060</v>
      </c>
      <c r="C18974">
        <v>4435780</v>
      </c>
      <c r="D18974">
        <v>2054460</v>
      </c>
      <c r="E18974">
        <v>2052880</v>
      </c>
      <c r="F18974" s="4">
        <f t="shared" si="296"/>
        <v>2847706.6666666665</v>
      </c>
    </row>
    <row r="18975" spans="1:6" x14ac:dyDescent="0.3">
      <c r="A18975" t="s">
        <v>19482</v>
      </c>
      <c r="B18975">
        <v>0</v>
      </c>
      <c r="C18975">
        <v>0</v>
      </c>
      <c r="D18975">
        <v>1480000</v>
      </c>
      <c r="E18975">
        <v>0</v>
      </c>
      <c r="F18975" s="4">
        <f t="shared" si="296"/>
        <v>493333.33333333331</v>
      </c>
    </row>
    <row r="18976" spans="1:6" x14ac:dyDescent="0.3">
      <c r="A18976" t="s">
        <v>19483</v>
      </c>
      <c r="B18976">
        <v>0</v>
      </c>
      <c r="C18976">
        <v>499220</v>
      </c>
      <c r="D18976">
        <v>236600</v>
      </c>
      <c r="E18976">
        <v>386000</v>
      </c>
      <c r="F18976" s="4">
        <f t="shared" si="296"/>
        <v>373940</v>
      </c>
    </row>
    <row r="18977" spans="1:6" x14ac:dyDescent="0.3">
      <c r="A18977" t="s">
        <v>19484</v>
      </c>
      <c r="B18977">
        <v>0</v>
      </c>
      <c r="C18977">
        <v>1148190</v>
      </c>
      <c r="D18977">
        <v>1675770</v>
      </c>
      <c r="E18977">
        <v>300300</v>
      </c>
      <c r="F18977" s="4">
        <f t="shared" si="296"/>
        <v>1041420</v>
      </c>
    </row>
    <row r="18978" spans="1:6" x14ac:dyDescent="0.3">
      <c r="A18978" t="s">
        <v>19485</v>
      </c>
      <c r="B18978">
        <v>0</v>
      </c>
      <c r="C18978">
        <v>0</v>
      </c>
      <c r="D18978">
        <v>1615650</v>
      </c>
      <c r="E18978">
        <v>0</v>
      </c>
      <c r="F18978" s="4">
        <f t="shared" si="296"/>
        <v>538550</v>
      </c>
    </row>
    <row r="18979" spans="1:6" x14ac:dyDescent="0.3">
      <c r="A18979" t="s">
        <v>19486</v>
      </c>
      <c r="B18979">
        <v>0</v>
      </c>
      <c r="C18979">
        <v>1253230</v>
      </c>
      <c r="D18979">
        <v>0</v>
      </c>
      <c r="E18979">
        <v>772000</v>
      </c>
      <c r="F18979" s="4">
        <f t="shared" si="296"/>
        <v>675076.66666666663</v>
      </c>
    </row>
    <row r="18980" spans="1:6" x14ac:dyDescent="0.3">
      <c r="A18980" t="s">
        <v>19487</v>
      </c>
      <c r="B18980">
        <v>0</v>
      </c>
      <c r="C18980">
        <v>0</v>
      </c>
      <c r="D18980">
        <v>721000</v>
      </c>
      <c r="E18980">
        <v>0</v>
      </c>
      <c r="F18980" s="4">
        <f t="shared" si="296"/>
        <v>240333.33333333334</v>
      </c>
    </row>
    <row r="18981" spans="1:6" x14ac:dyDescent="0.3">
      <c r="A18981" t="s">
        <v>19488</v>
      </c>
      <c r="B18981">
        <v>427700</v>
      </c>
      <c r="C18981">
        <v>485940</v>
      </c>
      <c r="D18981">
        <v>2003080</v>
      </c>
      <c r="E18981">
        <v>391300</v>
      </c>
      <c r="F18981" s="4">
        <f t="shared" si="296"/>
        <v>960106.66666666663</v>
      </c>
    </row>
    <row r="18982" spans="1:6" x14ac:dyDescent="0.3">
      <c r="A18982" t="s">
        <v>19489</v>
      </c>
      <c r="B18982">
        <v>709800</v>
      </c>
      <c r="C18982">
        <v>1001000</v>
      </c>
      <c r="D18982">
        <v>1724270</v>
      </c>
      <c r="E18982">
        <v>0</v>
      </c>
      <c r="F18982" s="4">
        <f t="shared" si="296"/>
        <v>908423.33333333337</v>
      </c>
    </row>
    <row r="18983" spans="1:6" x14ac:dyDescent="0.3">
      <c r="A18983" t="s">
        <v>19490</v>
      </c>
      <c r="B18983">
        <v>5558500</v>
      </c>
      <c r="C18983">
        <v>3043380</v>
      </c>
      <c r="D18983">
        <v>741650</v>
      </c>
      <c r="E18983">
        <v>2013080</v>
      </c>
      <c r="F18983" s="4">
        <f t="shared" si="296"/>
        <v>1932703.3333333333</v>
      </c>
    </row>
    <row r="18984" spans="1:6" x14ac:dyDescent="0.3">
      <c r="A18984" t="s">
        <v>19491</v>
      </c>
      <c r="B18984">
        <v>0</v>
      </c>
      <c r="C18984">
        <v>382880</v>
      </c>
      <c r="D18984">
        <v>0</v>
      </c>
      <c r="E18984">
        <v>0</v>
      </c>
      <c r="F18984" s="4">
        <f t="shared" si="296"/>
        <v>127626.66666666667</v>
      </c>
    </row>
    <row r="18985" spans="1:6" x14ac:dyDescent="0.3">
      <c r="A18985" t="s">
        <v>19492</v>
      </c>
      <c r="B18985">
        <v>0</v>
      </c>
      <c r="C18985">
        <v>242880</v>
      </c>
      <c r="D18985">
        <v>465920</v>
      </c>
      <c r="E18985">
        <v>373100</v>
      </c>
      <c r="F18985" s="4">
        <f t="shared" si="296"/>
        <v>360633.33333333331</v>
      </c>
    </row>
    <row r="18986" spans="1:6" x14ac:dyDescent="0.3">
      <c r="A18986" t="s">
        <v>19493</v>
      </c>
      <c r="B18986">
        <v>825000</v>
      </c>
      <c r="C18986">
        <v>313950</v>
      </c>
      <c r="D18986">
        <v>891900</v>
      </c>
      <c r="E18986">
        <v>2540810</v>
      </c>
      <c r="F18986" s="4">
        <f t="shared" si="296"/>
        <v>1248886.6666666667</v>
      </c>
    </row>
    <row r="18987" spans="1:6" x14ac:dyDescent="0.3">
      <c r="A18987" t="s">
        <v>19494</v>
      </c>
      <c r="B18987">
        <v>2430600</v>
      </c>
      <c r="C18987">
        <v>2132080</v>
      </c>
      <c r="D18987">
        <v>0</v>
      </c>
      <c r="E18987">
        <v>1147300</v>
      </c>
      <c r="F18987" s="4">
        <f t="shared" si="296"/>
        <v>1093126.6666666667</v>
      </c>
    </row>
    <row r="18988" spans="1:6" x14ac:dyDescent="0.3">
      <c r="A18988" t="s">
        <v>19495</v>
      </c>
      <c r="B18988">
        <v>755300</v>
      </c>
      <c r="C18988">
        <v>0</v>
      </c>
      <c r="D18988">
        <v>910910</v>
      </c>
      <c r="E18988">
        <v>0</v>
      </c>
      <c r="F18988" s="4">
        <f t="shared" si="296"/>
        <v>303636.66666666669</v>
      </c>
    </row>
    <row r="18989" spans="1:6" x14ac:dyDescent="0.3">
      <c r="A18989" t="s">
        <v>19496</v>
      </c>
      <c r="B18989">
        <v>0</v>
      </c>
      <c r="C18989">
        <v>697060</v>
      </c>
      <c r="D18989">
        <v>234600</v>
      </c>
      <c r="E18989">
        <v>0</v>
      </c>
      <c r="F18989" s="4">
        <f t="shared" si="296"/>
        <v>310553.33333333331</v>
      </c>
    </row>
    <row r="18990" spans="1:6" x14ac:dyDescent="0.3">
      <c r="A18990" t="s">
        <v>19497</v>
      </c>
      <c r="B18990">
        <v>0</v>
      </c>
      <c r="C18990">
        <v>0</v>
      </c>
      <c r="D18990">
        <v>1307040</v>
      </c>
      <c r="E18990">
        <v>0</v>
      </c>
      <c r="F18990" s="4">
        <f t="shared" si="296"/>
        <v>435680</v>
      </c>
    </row>
    <row r="18991" spans="1:6" x14ac:dyDescent="0.3">
      <c r="A18991" t="s">
        <v>19498</v>
      </c>
      <c r="B18991">
        <v>1997760</v>
      </c>
      <c r="C18991">
        <v>0</v>
      </c>
      <c r="D18991">
        <v>700320</v>
      </c>
      <c r="E18991">
        <v>956180</v>
      </c>
      <c r="F18991" s="4">
        <f t="shared" si="296"/>
        <v>552166.66666666663</v>
      </c>
    </row>
    <row r="18992" spans="1:6" x14ac:dyDescent="0.3">
      <c r="A18992" t="s">
        <v>19499</v>
      </c>
      <c r="B18992">
        <v>1538900</v>
      </c>
      <c r="C18992">
        <v>3239000</v>
      </c>
      <c r="D18992">
        <v>0</v>
      </c>
      <c r="E18992">
        <v>2166250</v>
      </c>
      <c r="F18992" s="4">
        <f t="shared" si="296"/>
        <v>1801750</v>
      </c>
    </row>
    <row r="18993" spans="1:6" x14ac:dyDescent="0.3">
      <c r="A18993" t="s">
        <v>19500</v>
      </c>
      <c r="B18993">
        <v>4178990</v>
      </c>
      <c r="C18993">
        <v>4879480</v>
      </c>
      <c r="D18993">
        <v>5167890</v>
      </c>
      <c r="E18993">
        <v>5555330</v>
      </c>
      <c r="F18993" s="4">
        <f t="shared" si="296"/>
        <v>5200900</v>
      </c>
    </row>
    <row r="18994" spans="1:6" x14ac:dyDescent="0.3">
      <c r="A18994" t="s">
        <v>19501</v>
      </c>
      <c r="B18994">
        <v>740000</v>
      </c>
      <c r="C18994">
        <v>1522360</v>
      </c>
      <c r="D18994">
        <v>674490</v>
      </c>
      <c r="E18994">
        <v>2406200</v>
      </c>
      <c r="F18994" s="4">
        <f t="shared" si="296"/>
        <v>1534350</v>
      </c>
    </row>
    <row r="18995" spans="1:6" x14ac:dyDescent="0.3">
      <c r="A18995" t="s">
        <v>19502</v>
      </c>
      <c r="B18995">
        <v>160000</v>
      </c>
      <c r="C18995">
        <v>570000</v>
      </c>
      <c r="D18995">
        <v>501700</v>
      </c>
      <c r="E18995">
        <v>848360</v>
      </c>
      <c r="F18995" s="4">
        <f t="shared" si="296"/>
        <v>640020</v>
      </c>
    </row>
    <row r="18996" spans="1:6" x14ac:dyDescent="0.3">
      <c r="A18996" t="s">
        <v>19503</v>
      </c>
      <c r="B18996">
        <v>2600680</v>
      </c>
      <c r="C18996">
        <v>0</v>
      </c>
      <c r="D18996">
        <v>0</v>
      </c>
      <c r="E18996">
        <v>0</v>
      </c>
      <c r="F18996" s="4">
        <f t="shared" si="296"/>
        <v>0</v>
      </c>
    </row>
    <row r="18997" spans="1:6" x14ac:dyDescent="0.3">
      <c r="A18997" t="s">
        <v>19504</v>
      </c>
      <c r="B18997">
        <v>0</v>
      </c>
      <c r="C18997">
        <v>612900</v>
      </c>
      <c r="D18997">
        <v>569660</v>
      </c>
      <c r="E18997">
        <v>2653380</v>
      </c>
      <c r="F18997" s="4">
        <f t="shared" si="296"/>
        <v>1278646.6666666667</v>
      </c>
    </row>
    <row r="18998" spans="1:6" x14ac:dyDescent="0.3">
      <c r="A18998" t="s">
        <v>19505</v>
      </c>
      <c r="B18998">
        <v>4884910</v>
      </c>
      <c r="C18998">
        <v>2215540</v>
      </c>
      <c r="D18998">
        <v>2055690</v>
      </c>
      <c r="E18998">
        <v>2711590</v>
      </c>
      <c r="F18998" s="4">
        <f t="shared" si="296"/>
        <v>2327606.6666666665</v>
      </c>
    </row>
    <row r="18999" spans="1:6" x14ac:dyDescent="0.3">
      <c r="A18999" t="s">
        <v>19506</v>
      </c>
      <c r="B18999">
        <v>0</v>
      </c>
      <c r="C18999">
        <v>2036210</v>
      </c>
      <c r="D18999">
        <v>234600</v>
      </c>
      <c r="E18999">
        <v>868780</v>
      </c>
      <c r="F18999" s="4">
        <f t="shared" si="296"/>
        <v>1046530</v>
      </c>
    </row>
    <row r="19000" spans="1:6" x14ac:dyDescent="0.3">
      <c r="A19000" t="s">
        <v>19507</v>
      </c>
      <c r="B19000">
        <v>0</v>
      </c>
      <c r="C19000">
        <v>2743880</v>
      </c>
      <c r="D19000">
        <v>2188140</v>
      </c>
      <c r="E19000">
        <v>5343600</v>
      </c>
      <c r="F19000" s="4">
        <f t="shared" si="296"/>
        <v>3425206.6666666665</v>
      </c>
    </row>
    <row r="19001" spans="1:6" x14ac:dyDescent="0.3">
      <c r="A19001" t="s">
        <v>19508</v>
      </c>
      <c r="B19001">
        <v>0</v>
      </c>
      <c r="C19001">
        <v>256000</v>
      </c>
      <c r="D19001">
        <v>570000</v>
      </c>
      <c r="E19001">
        <v>2618500</v>
      </c>
      <c r="F19001" s="4">
        <f t="shared" si="296"/>
        <v>1148166.6666666667</v>
      </c>
    </row>
    <row r="19002" spans="1:6" x14ac:dyDescent="0.3">
      <c r="A19002" t="s">
        <v>19509</v>
      </c>
      <c r="B19002">
        <v>0</v>
      </c>
      <c r="C19002">
        <v>0</v>
      </c>
      <c r="D19002">
        <v>499590</v>
      </c>
      <c r="E19002">
        <v>794590</v>
      </c>
      <c r="F19002" s="4">
        <f t="shared" si="296"/>
        <v>431393.33333333331</v>
      </c>
    </row>
    <row r="19003" spans="1:6" x14ac:dyDescent="0.3">
      <c r="A19003" t="s">
        <v>19510</v>
      </c>
      <c r="B19003">
        <v>0</v>
      </c>
      <c r="C19003">
        <v>0</v>
      </c>
      <c r="D19003">
        <v>582400</v>
      </c>
      <c r="E19003">
        <v>0</v>
      </c>
      <c r="F19003" s="4">
        <f t="shared" si="296"/>
        <v>194133.33333333334</v>
      </c>
    </row>
    <row r="19004" spans="1:6" x14ac:dyDescent="0.3">
      <c r="A19004" t="s">
        <v>19511</v>
      </c>
      <c r="B19004">
        <v>1398670</v>
      </c>
      <c r="C19004">
        <v>1057840</v>
      </c>
      <c r="D19004">
        <v>1606150</v>
      </c>
      <c r="E19004">
        <v>0</v>
      </c>
      <c r="F19004" s="4">
        <f t="shared" si="296"/>
        <v>887996.66666666663</v>
      </c>
    </row>
    <row r="19005" spans="1:6" x14ac:dyDescent="0.3">
      <c r="A19005" t="s">
        <v>646</v>
      </c>
      <c r="B19005">
        <v>192920</v>
      </c>
      <c r="C19005">
        <v>1359910</v>
      </c>
      <c r="D19005">
        <v>555450</v>
      </c>
      <c r="E19005">
        <v>0</v>
      </c>
      <c r="F19005" s="4">
        <f t="shared" si="296"/>
        <v>638453.33333333337</v>
      </c>
    </row>
    <row r="19006" spans="1:6" x14ac:dyDescent="0.3">
      <c r="A19006" t="s">
        <v>19512</v>
      </c>
      <c r="B19006">
        <v>2203110</v>
      </c>
      <c r="C19006">
        <v>6090820</v>
      </c>
      <c r="D19006">
        <v>9497670</v>
      </c>
      <c r="E19006">
        <v>9942600</v>
      </c>
      <c r="F19006" s="4">
        <f t="shared" si="296"/>
        <v>8510363.333333334</v>
      </c>
    </row>
    <row r="19007" spans="1:6" x14ac:dyDescent="0.3">
      <c r="A19007" t="s">
        <v>19513</v>
      </c>
      <c r="B19007">
        <v>0</v>
      </c>
      <c r="C19007">
        <v>425880</v>
      </c>
      <c r="D19007">
        <v>0</v>
      </c>
      <c r="E19007">
        <v>0</v>
      </c>
      <c r="F19007" s="4">
        <f t="shared" si="296"/>
        <v>141960</v>
      </c>
    </row>
    <row r="19008" spans="1:6" x14ac:dyDescent="0.3">
      <c r="A19008" t="s">
        <v>19514</v>
      </c>
      <c r="B19008">
        <v>4091530</v>
      </c>
      <c r="C19008">
        <v>4265120</v>
      </c>
      <c r="D19008">
        <v>6106460</v>
      </c>
      <c r="E19008">
        <v>4066960</v>
      </c>
      <c r="F19008" s="4">
        <f t="shared" si="296"/>
        <v>4812846.666666667</v>
      </c>
    </row>
    <row r="19009" spans="1:6" x14ac:dyDescent="0.3">
      <c r="A19009" t="s">
        <v>19515</v>
      </c>
      <c r="B19009">
        <v>309400</v>
      </c>
      <c r="C19009">
        <v>928200</v>
      </c>
      <c r="D19009">
        <v>1200290</v>
      </c>
      <c r="E19009">
        <v>0</v>
      </c>
      <c r="F19009" s="4">
        <f t="shared" si="296"/>
        <v>709496.66666666663</v>
      </c>
    </row>
    <row r="19010" spans="1:6" x14ac:dyDescent="0.3">
      <c r="A19010" t="s">
        <v>19516</v>
      </c>
      <c r="B19010">
        <v>0</v>
      </c>
      <c r="C19010">
        <v>884450</v>
      </c>
      <c r="D19010">
        <v>2037700</v>
      </c>
      <c r="E19010">
        <v>0</v>
      </c>
      <c r="F19010" s="4">
        <f t="shared" si="296"/>
        <v>974050</v>
      </c>
    </row>
    <row r="19011" spans="1:6" x14ac:dyDescent="0.3">
      <c r="A19011" t="s">
        <v>19517</v>
      </c>
      <c r="B19011">
        <v>896000</v>
      </c>
      <c r="C19011">
        <v>2719200</v>
      </c>
      <c r="D19011">
        <v>2668220</v>
      </c>
      <c r="E19011">
        <v>2880700</v>
      </c>
      <c r="F19011" s="4">
        <f t="shared" ref="F19011:F19074" si="297">SUM(C19011:E19011)/3</f>
        <v>2756040</v>
      </c>
    </row>
    <row r="19012" spans="1:6" x14ac:dyDescent="0.3">
      <c r="A19012" t="s">
        <v>19518</v>
      </c>
      <c r="B19012">
        <v>3513800</v>
      </c>
      <c r="C19012">
        <v>5417650</v>
      </c>
      <c r="D19012">
        <v>5005000</v>
      </c>
      <c r="E19012">
        <v>7931000</v>
      </c>
      <c r="F19012" s="4">
        <f t="shared" si="297"/>
        <v>6117883.333333333</v>
      </c>
    </row>
    <row r="19013" spans="1:6" x14ac:dyDescent="0.3">
      <c r="A19013" t="s">
        <v>19519</v>
      </c>
      <c r="B19013">
        <v>3164300</v>
      </c>
      <c r="C19013">
        <v>0</v>
      </c>
      <c r="D19013">
        <v>2037200</v>
      </c>
      <c r="E19013">
        <v>2477540</v>
      </c>
      <c r="F19013" s="4">
        <f t="shared" si="297"/>
        <v>1504913.3333333333</v>
      </c>
    </row>
    <row r="19014" spans="1:6" x14ac:dyDescent="0.3">
      <c r="A19014" t="s">
        <v>19520</v>
      </c>
      <c r="B19014">
        <v>0</v>
      </c>
      <c r="C19014">
        <v>1576030</v>
      </c>
      <c r="D19014">
        <v>740740</v>
      </c>
      <c r="E19014">
        <v>1622620</v>
      </c>
      <c r="F19014" s="4">
        <f t="shared" si="297"/>
        <v>1313130</v>
      </c>
    </row>
    <row r="19015" spans="1:6" x14ac:dyDescent="0.3">
      <c r="A19015" t="s">
        <v>19521</v>
      </c>
      <c r="B19015">
        <v>382200</v>
      </c>
      <c r="C19015">
        <v>0</v>
      </c>
      <c r="D19015">
        <v>286650</v>
      </c>
      <c r="E19015">
        <v>191100</v>
      </c>
      <c r="F19015" s="4">
        <f t="shared" si="297"/>
        <v>159250</v>
      </c>
    </row>
    <row r="19016" spans="1:6" x14ac:dyDescent="0.3">
      <c r="A19016" t="s">
        <v>19522</v>
      </c>
      <c r="B19016">
        <v>762210</v>
      </c>
      <c r="C19016">
        <v>0</v>
      </c>
      <c r="D19016">
        <v>0</v>
      </c>
      <c r="E19016">
        <v>583310</v>
      </c>
      <c r="F19016" s="4">
        <f t="shared" si="297"/>
        <v>194436.66666666666</v>
      </c>
    </row>
    <row r="19017" spans="1:6" x14ac:dyDescent="0.3">
      <c r="A19017" t="s">
        <v>19523</v>
      </c>
      <c r="B19017">
        <v>0</v>
      </c>
      <c r="C19017">
        <v>740000</v>
      </c>
      <c r="D19017">
        <v>519420</v>
      </c>
      <c r="E19017">
        <v>820000</v>
      </c>
      <c r="F19017" s="4">
        <f t="shared" si="297"/>
        <v>693140</v>
      </c>
    </row>
    <row r="19018" spans="1:6" x14ac:dyDescent="0.3">
      <c r="A19018" t="s">
        <v>19524</v>
      </c>
      <c r="B19018">
        <v>0</v>
      </c>
      <c r="C19018">
        <v>2920640</v>
      </c>
      <c r="D19018">
        <v>0</v>
      </c>
      <c r="E19018">
        <v>500500</v>
      </c>
      <c r="F19018" s="4">
        <f t="shared" si="297"/>
        <v>1140380</v>
      </c>
    </row>
    <row r="19019" spans="1:6" x14ac:dyDescent="0.3">
      <c r="A19019" t="s">
        <v>19525</v>
      </c>
      <c r="B19019">
        <v>3960390</v>
      </c>
      <c r="C19019">
        <v>3371490</v>
      </c>
      <c r="D19019">
        <v>3909950</v>
      </c>
      <c r="E19019">
        <v>4476920</v>
      </c>
      <c r="F19019" s="4">
        <f t="shared" si="297"/>
        <v>3919453.3333333335</v>
      </c>
    </row>
    <row r="19020" spans="1:6" x14ac:dyDescent="0.3">
      <c r="A19020" t="s">
        <v>19526</v>
      </c>
      <c r="B19020">
        <v>0</v>
      </c>
      <c r="C19020">
        <v>370000</v>
      </c>
      <c r="D19020">
        <v>0</v>
      </c>
      <c r="E19020">
        <v>0</v>
      </c>
      <c r="F19020" s="4">
        <f t="shared" si="297"/>
        <v>123333.33333333333</v>
      </c>
    </row>
    <row r="19021" spans="1:6" x14ac:dyDescent="0.3">
      <c r="A19021" t="s">
        <v>19527</v>
      </c>
      <c r="B19021">
        <v>0</v>
      </c>
      <c r="C19021">
        <v>1720000</v>
      </c>
      <c r="D19021">
        <v>0</v>
      </c>
      <c r="E19021">
        <v>2048500</v>
      </c>
      <c r="F19021" s="4">
        <f t="shared" si="297"/>
        <v>1256166.6666666667</v>
      </c>
    </row>
    <row r="19022" spans="1:6" x14ac:dyDescent="0.3">
      <c r="A19022" t="s">
        <v>19528</v>
      </c>
      <c r="B19022">
        <v>0</v>
      </c>
      <c r="C19022">
        <v>1179420</v>
      </c>
      <c r="D19022">
        <v>0</v>
      </c>
      <c r="E19022">
        <v>742220</v>
      </c>
      <c r="F19022" s="4">
        <f t="shared" si="297"/>
        <v>640546.66666666663</v>
      </c>
    </row>
    <row r="19023" spans="1:6" x14ac:dyDescent="0.3">
      <c r="A19023" t="s">
        <v>19529</v>
      </c>
      <c r="B19023">
        <v>1350000</v>
      </c>
      <c r="C19023">
        <v>0</v>
      </c>
      <c r="D19023">
        <v>2201760</v>
      </c>
      <c r="E19023">
        <v>371280</v>
      </c>
      <c r="F19023" s="4">
        <f t="shared" si="297"/>
        <v>857680</v>
      </c>
    </row>
    <row r="19024" spans="1:6" x14ac:dyDescent="0.3">
      <c r="A19024" t="s">
        <v>19530</v>
      </c>
      <c r="B19024">
        <v>411950</v>
      </c>
      <c r="C19024">
        <v>1217580</v>
      </c>
      <c r="D19024">
        <v>843570</v>
      </c>
      <c r="E19024">
        <v>1702700</v>
      </c>
      <c r="F19024" s="4">
        <f t="shared" si="297"/>
        <v>1254616.6666666667</v>
      </c>
    </row>
    <row r="19025" spans="1:6" x14ac:dyDescent="0.3">
      <c r="A19025" t="s">
        <v>19531</v>
      </c>
      <c r="B19025">
        <v>0</v>
      </c>
      <c r="C19025">
        <v>524000</v>
      </c>
      <c r="D19025">
        <v>1159340</v>
      </c>
      <c r="E19025">
        <v>1907030</v>
      </c>
      <c r="F19025" s="4">
        <f t="shared" si="297"/>
        <v>1196790</v>
      </c>
    </row>
    <row r="19026" spans="1:6" x14ac:dyDescent="0.3">
      <c r="A19026" t="s">
        <v>19532</v>
      </c>
      <c r="B19026">
        <v>2051240</v>
      </c>
      <c r="C19026">
        <v>1156800</v>
      </c>
      <c r="D19026">
        <v>2863700</v>
      </c>
      <c r="E19026">
        <v>2480480</v>
      </c>
      <c r="F19026" s="4">
        <f t="shared" si="297"/>
        <v>2166993.3333333335</v>
      </c>
    </row>
    <row r="19027" spans="1:6" x14ac:dyDescent="0.3">
      <c r="A19027" t="s">
        <v>19533</v>
      </c>
      <c r="B19027">
        <v>2015260</v>
      </c>
      <c r="C19027">
        <v>0</v>
      </c>
      <c r="D19027">
        <v>228000</v>
      </c>
      <c r="E19027">
        <v>0</v>
      </c>
      <c r="F19027" s="4">
        <f t="shared" si="297"/>
        <v>76000</v>
      </c>
    </row>
    <row r="19028" spans="1:6" x14ac:dyDescent="0.3">
      <c r="A19028" t="s">
        <v>19534</v>
      </c>
      <c r="B19028">
        <v>975010</v>
      </c>
      <c r="C19028">
        <v>2041020</v>
      </c>
      <c r="D19028">
        <v>2129780</v>
      </c>
      <c r="E19028">
        <v>2113570</v>
      </c>
      <c r="F19028" s="4">
        <f t="shared" si="297"/>
        <v>2094790</v>
      </c>
    </row>
    <row r="19029" spans="1:6" x14ac:dyDescent="0.3">
      <c r="A19029" t="s">
        <v>19535</v>
      </c>
      <c r="B19029">
        <v>0</v>
      </c>
      <c r="C19029">
        <v>1000300</v>
      </c>
      <c r="D19029">
        <v>0</v>
      </c>
      <c r="E19029">
        <v>0</v>
      </c>
      <c r="F19029" s="4">
        <f t="shared" si="297"/>
        <v>333433.33333333331</v>
      </c>
    </row>
    <row r="19030" spans="1:6" x14ac:dyDescent="0.3">
      <c r="A19030" t="s">
        <v>19536</v>
      </c>
      <c r="B19030">
        <v>2127680</v>
      </c>
      <c r="C19030">
        <v>348480</v>
      </c>
      <c r="D19030">
        <v>0</v>
      </c>
      <c r="E19030">
        <v>386000</v>
      </c>
      <c r="F19030" s="4">
        <f t="shared" si="297"/>
        <v>244826.66666666666</v>
      </c>
    </row>
    <row r="19031" spans="1:6" x14ac:dyDescent="0.3">
      <c r="A19031" t="s">
        <v>19537</v>
      </c>
      <c r="B19031">
        <v>536900</v>
      </c>
      <c r="C19031">
        <v>1189520</v>
      </c>
      <c r="D19031">
        <v>2120300</v>
      </c>
      <c r="E19031">
        <v>2338700</v>
      </c>
      <c r="F19031" s="4">
        <f t="shared" si="297"/>
        <v>1882840</v>
      </c>
    </row>
    <row r="19032" spans="1:6" x14ac:dyDescent="0.3">
      <c r="A19032" t="s">
        <v>19538</v>
      </c>
      <c r="B19032">
        <v>256000</v>
      </c>
      <c r="C19032">
        <v>535000</v>
      </c>
      <c r="D19032">
        <v>0</v>
      </c>
      <c r="E19032">
        <v>0</v>
      </c>
      <c r="F19032" s="4">
        <f t="shared" si="297"/>
        <v>178333.33333333334</v>
      </c>
    </row>
    <row r="19033" spans="1:6" x14ac:dyDescent="0.3">
      <c r="A19033" t="s">
        <v>19539</v>
      </c>
      <c r="B19033">
        <v>191100</v>
      </c>
      <c r="C19033">
        <v>0</v>
      </c>
      <c r="D19033">
        <v>340500</v>
      </c>
      <c r="E19033">
        <v>0</v>
      </c>
      <c r="F19033" s="4">
        <f t="shared" si="297"/>
        <v>113500</v>
      </c>
    </row>
    <row r="19034" spans="1:6" x14ac:dyDescent="0.3">
      <c r="A19034" t="s">
        <v>19540</v>
      </c>
      <c r="B19034">
        <v>801860</v>
      </c>
      <c r="C19034">
        <v>0</v>
      </c>
      <c r="D19034">
        <v>586950</v>
      </c>
      <c r="E19034">
        <v>0</v>
      </c>
      <c r="F19034" s="4">
        <f t="shared" si="297"/>
        <v>195650</v>
      </c>
    </row>
    <row r="19035" spans="1:6" x14ac:dyDescent="0.3">
      <c r="A19035" t="s">
        <v>19541</v>
      </c>
      <c r="B19035">
        <v>1316630</v>
      </c>
      <c r="C19035">
        <v>0</v>
      </c>
      <c r="D19035">
        <v>0</v>
      </c>
      <c r="E19035">
        <v>0</v>
      </c>
      <c r="F19035" s="4">
        <f t="shared" si="297"/>
        <v>0</v>
      </c>
    </row>
    <row r="19036" spans="1:6" x14ac:dyDescent="0.3">
      <c r="A19036" t="s">
        <v>19542</v>
      </c>
      <c r="B19036">
        <v>596700</v>
      </c>
      <c r="C19036">
        <v>491400</v>
      </c>
      <c r="D19036">
        <v>0</v>
      </c>
      <c r="E19036">
        <v>967920</v>
      </c>
      <c r="F19036" s="4">
        <f t="shared" si="297"/>
        <v>486440</v>
      </c>
    </row>
    <row r="19037" spans="1:6" x14ac:dyDescent="0.3">
      <c r="A19037" t="s">
        <v>19543</v>
      </c>
      <c r="B19037">
        <v>991900</v>
      </c>
      <c r="C19037">
        <v>1911320</v>
      </c>
      <c r="D19037">
        <v>699800</v>
      </c>
      <c r="E19037">
        <v>1975170</v>
      </c>
      <c r="F19037" s="4">
        <f t="shared" si="297"/>
        <v>1528763.3333333333</v>
      </c>
    </row>
    <row r="19038" spans="1:6" x14ac:dyDescent="0.3">
      <c r="A19038" t="s">
        <v>19544</v>
      </c>
      <c r="B19038">
        <v>0</v>
      </c>
      <c r="C19038">
        <v>1451910</v>
      </c>
      <c r="D19038">
        <v>338520</v>
      </c>
      <c r="E19038">
        <v>1033540</v>
      </c>
      <c r="F19038" s="4">
        <f t="shared" si="297"/>
        <v>941323.33333333337</v>
      </c>
    </row>
    <row r="19039" spans="1:6" x14ac:dyDescent="0.3">
      <c r="A19039" t="s">
        <v>19545</v>
      </c>
      <c r="B19039">
        <v>411950</v>
      </c>
      <c r="C19039">
        <v>0</v>
      </c>
      <c r="D19039">
        <v>0</v>
      </c>
      <c r="E19039">
        <v>2036340</v>
      </c>
      <c r="F19039" s="4">
        <f t="shared" si="297"/>
        <v>678780</v>
      </c>
    </row>
    <row r="19040" spans="1:6" x14ac:dyDescent="0.3">
      <c r="A19040" t="s">
        <v>19546</v>
      </c>
      <c r="B19040">
        <v>0</v>
      </c>
      <c r="C19040">
        <v>6290000</v>
      </c>
      <c r="D19040">
        <v>103230000</v>
      </c>
      <c r="E19040">
        <v>32241820</v>
      </c>
      <c r="F19040" s="4">
        <f t="shared" si="297"/>
        <v>47253940</v>
      </c>
    </row>
    <row r="19041" spans="1:6" x14ac:dyDescent="0.3">
      <c r="A19041" t="s">
        <v>19547</v>
      </c>
      <c r="B19041">
        <v>2092090</v>
      </c>
      <c r="C19041">
        <v>2406750</v>
      </c>
      <c r="D19041">
        <v>2022100</v>
      </c>
      <c r="E19041">
        <v>2135060</v>
      </c>
      <c r="F19041" s="4">
        <f t="shared" si="297"/>
        <v>2187970</v>
      </c>
    </row>
    <row r="19042" spans="1:6" x14ac:dyDescent="0.3">
      <c r="A19042" t="s">
        <v>19548</v>
      </c>
      <c r="B19042">
        <v>1130510</v>
      </c>
      <c r="C19042">
        <v>1366000</v>
      </c>
      <c r="D19042">
        <v>1583980</v>
      </c>
      <c r="E19042">
        <v>2196850</v>
      </c>
      <c r="F19042" s="4">
        <f t="shared" si="297"/>
        <v>1715610</v>
      </c>
    </row>
    <row r="19043" spans="1:6" x14ac:dyDescent="0.3">
      <c r="A19043" t="s">
        <v>19549</v>
      </c>
      <c r="B19043">
        <v>1993070</v>
      </c>
      <c r="C19043">
        <v>0</v>
      </c>
      <c r="D19043">
        <v>1125300</v>
      </c>
      <c r="E19043">
        <v>0</v>
      </c>
      <c r="F19043" s="4">
        <f t="shared" si="297"/>
        <v>375100</v>
      </c>
    </row>
    <row r="19044" spans="1:6" x14ac:dyDescent="0.3">
      <c r="A19044" t="s">
        <v>19550</v>
      </c>
      <c r="B19044">
        <v>0</v>
      </c>
      <c r="C19044">
        <v>350000</v>
      </c>
      <c r="D19044">
        <v>518700</v>
      </c>
      <c r="E19044">
        <v>0</v>
      </c>
      <c r="F19044" s="4">
        <f t="shared" si="297"/>
        <v>289566.66666666669</v>
      </c>
    </row>
    <row r="19045" spans="1:6" x14ac:dyDescent="0.3">
      <c r="A19045" t="s">
        <v>817</v>
      </c>
      <c r="B19045">
        <v>4433690</v>
      </c>
      <c r="C19045">
        <v>57836160</v>
      </c>
      <c r="D19045">
        <v>9279430</v>
      </c>
      <c r="E19045">
        <v>23766470</v>
      </c>
      <c r="F19045" s="4">
        <f t="shared" si="297"/>
        <v>30294020</v>
      </c>
    </row>
    <row r="19046" spans="1:6" x14ac:dyDescent="0.3">
      <c r="A19046" t="s">
        <v>19551</v>
      </c>
      <c r="B19046">
        <v>2069680</v>
      </c>
      <c r="C19046">
        <v>0</v>
      </c>
      <c r="D19046">
        <v>281190</v>
      </c>
      <c r="E19046">
        <v>281190</v>
      </c>
      <c r="F19046" s="4">
        <f t="shared" si="297"/>
        <v>187460</v>
      </c>
    </row>
    <row r="19047" spans="1:6" x14ac:dyDescent="0.3">
      <c r="A19047" t="s">
        <v>19552</v>
      </c>
      <c r="B19047">
        <v>0</v>
      </c>
      <c r="C19047">
        <v>772590</v>
      </c>
      <c r="D19047">
        <v>1066800</v>
      </c>
      <c r="E19047">
        <v>741650</v>
      </c>
      <c r="F19047" s="4">
        <f t="shared" si="297"/>
        <v>860346.66666666663</v>
      </c>
    </row>
    <row r="19048" spans="1:6" x14ac:dyDescent="0.3">
      <c r="A19048" t="s">
        <v>19553</v>
      </c>
      <c r="B19048">
        <v>842200</v>
      </c>
      <c r="C19048">
        <v>0</v>
      </c>
      <c r="D19048">
        <v>382200</v>
      </c>
      <c r="E19048">
        <v>0</v>
      </c>
      <c r="F19048" s="4">
        <f t="shared" si="297"/>
        <v>127400</v>
      </c>
    </row>
    <row r="19049" spans="1:6" x14ac:dyDescent="0.3">
      <c r="A19049" t="s">
        <v>19554</v>
      </c>
      <c r="B19049">
        <v>538000</v>
      </c>
      <c r="C19049">
        <v>2670660</v>
      </c>
      <c r="D19049">
        <v>2021090</v>
      </c>
      <c r="E19049">
        <v>2105250</v>
      </c>
      <c r="F19049" s="4">
        <f t="shared" si="297"/>
        <v>2265666.6666666665</v>
      </c>
    </row>
    <row r="19050" spans="1:6" x14ac:dyDescent="0.3">
      <c r="A19050" t="s">
        <v>19555</v>
      </c>
      <c r="B19050">
        <v>0</v>
      </c>
      <c r="C19050">
        <v>1136200</v>
      </c>
      <c r="D19050">
        <v>743220</v>
      </c>
      <c r="E19050">
        <v>615320</v>
      </c>
      <c r="F19050" s="4">
        <f t="shared" si="297"/>
        <v>831580</v>
      </c>
    </row>
    <row r="19051" spans="1:6" x14ac:dyDescent="0.3">
      <c r="A19051" t="s">
        <v>19556</v>
      </c>
      <c r="B19051">
        <v>687960</v>
      </c>
      <c r="C19051">
        <v>1017920</v>
      </c>
      <c r="D19051">
        <v>736660</v>
      </c>
      <c r="E19051">
        <v>387660</v>
      </c>
      <c r="F19051" s="4">
        <f t="shared" si="297"/>
        <v>714080</v>
      </c>
    </row>
    <row r="19052" spans="1:6" x14ac:dyDescent="0.3">
      <c r="A19052" t="s">
        <v>19557</v>
      </c>
      <c r="B19052">
        <v>6825000</v>
      </c>
      <c r="C19052">
        <v>6825000</v>
      </c>
      <c r="D19052">
        <v>3412500</v>
      </c>
      <c r="E19052">
        <v>3412500</v>
      </c>
      <c r="F19052" s="4">
        <f t="shared" si="297"/>
        <v>4550000</v>
      </c>
    </row>
    <row r="19053" spans="1:6" x14ac:dyDescent="0.3">
      <c r="A19053" t="s">
        <v>19558</v>
      </c>
      <c r="B19053">
        <v>370000</v>
      </c>
      <c r="C19053">
        <v>0</v>
      </c>
      <c r="D19053">
        <v>0</v>
      </c>
      <c r="E19053">
        <v>463500</v>
      </c>
      <c r="F19053" s="4">
        <f t="shared" si="297"/>
        <v>154500</v>
      </c>
    </row>
    <row r="19054" spans="1:6" x14ac:dyDescent="0.3">
      <c r="A19054" t="s">
        <v>19559</v>
      </c>
      <c r="B19054">
        <v>564040</v>
      </c>
      <c r="C19054">
        <v>2084980</v>
      </c>
      <c r="D19054">
        <v>2341180</v>
      </c>
      <c r="E19054">
        <v>2553460</v>
      </c>
      <c r="F19054" s="4">
        <f t="shared" si="297"/>
        <v>2326540</v>
      </c>
    </row>
    <row r="19055" spans="1:6" x14ac:dyDescent="0.3">
      <c r="A19055" t="s">
        <v>19560</v>
      </c>
      <c r="B19055">
        <v>0</v>
      </c>
      <c r="C19055">
        <v>0</v>
      </c>
      <c r="D19055">
        <v>409500</v>
      </c>
      <c r="E19055">
        <v>3428900</v>
      </c>
      <c r="F19055" s="4">
        <f t="shared" si="297"/>
        <v>1279466.6666666667</v>
      </c>
    </row>
    <row r="19056" spans="1:6" x14ac:dyDescent="0.3">
      <c r="A19056" t="s">
        <v>19561</v>
      </c>
      <c r="B19056">
        <v>0</v>
      </c>
      <c r="C19056">
        <v>0</v>
      </c>
      <c r="D19056">
        <v>469200</v>
      </c>
      <c r="E19056">
        <v>0</v>
      </c>
      <c r="F19056" s="4">
        <f t="shared" si="297"/>
        <v>156400</v>
      </c>
    </row>
    <row r="19057" spans="1:6" x14ac:dyDescent="0.3">
      <c r="A19057" t="s">
        <v>19562</v>
      </c>
      <c r="B19057">
        <v>1700790</v>
      </c>
      <c r="C19057">
        <v>1040130</v>
      </c>
      <c r="D19057">
        <v>1415050</v>
      </c>
      <c r="E19057">
        <v>971880</v>
      </c>
      <c r="F19057" s="4">
        <f t="shared" si="297"/>
        <v>1142353.3333333333</v>
      </c>
    </row>
    <row r="19058" spans="1:6" x14ac:dyDescent="0.3">
      <c r="A19058" t="s">
        <v>19563</v>
      </c>
      <c r="B19058">
        <v>781950</v>
      </c>
      <c r="C19058">
        <v>0</v>
      </c>
      <c r="D19058">
        <v>0</v>
      </c>
      <c r="E19058">
        <v>0</v>
      </c>
      <c r="F19058" s="4">
        <f t="shared" si="297"/>
        <v>0</v>
      </c>
    </row>
    <row r="19059" spans="1:6" x14ac:dyDescent="0.3">
      <c r="A19059" t="s">
        <v>19564</v>
      </c>
      <c r="B19059">
        <v>0</v>
      </c>
      <c r="C19059">
        <v>300300</v>
      </c>
      <c r="D19059">
        <v>518500</v>
      </c>
      <c r="E19059">
        <v>1237000</v>
      </c>
      <c r="F19059" s="4">
        <f t="shared" si="297"/>
        <v>685266.66666666663</v>
      </c>
    </row>
    <row r="19060" spans="1:6" x14ac:dyDescent="0.3">
      <c r="A19060" t="s">
        <v>19565</v>
      </c>
      <c r="B19060">
        <v>2400200</v>
      </c>
      <c r="C19060">
        <v>2340900</v>
      </c>
      <c r="D19060">
        <v>965640</v>
      </c>
      <c r="E19060">
        <v>3281300</v>
      </c>
      <c r="F19060" s="4">
        <f t="shared" si="297"/>
        <v>2195946.6666666665</v>
      </c>
    </row>
    <row r="19061" spans="1:6" x14ac:dyDescent="0.3">
      <c r="A19061" t="s">
        <v>19566</v>
      </c>
      <c r="B19061">
        <v>0</v>
      </c>
      <c r="C19061">
        <v>1541340</v>
      </c>
      <c r="D19061">
        <v>0</v>
      </c>
      <c r="E19061">
        <v>2992390</v>
      </c>
      <c r="F19061" s="4">
        <f t="shared" si="297"/>
        <v>1511243.3333333333</v>
      </c>
    </row>
    <row r="19062" spans="1:6" x14ac:dyDescent="0.3">
      <c r="A19062" t="s">
        <v>19567</v>
      </c>
      <c r="B19062">
        <v>0</v>
      </c>
      <c r="C19062">
        <v>384000</v>
      </c>
      <c r="D19062">
        <v>2065330</v>
      </c>
      <c r="E19062">
        <v>2089280</v>
      </c>
      <c r="F19062" s="4">
        <f t="shared" si="297"/>
        <v>1512870</v>
      </c>
    </row>
    <row r="19063" spans="1:6" x14ac:dyDescent="0.3">
      <c r="A19063" t="s">
        <v>19568</v>
      </c>
      <c r="B19063">
        <v>0</v>
      </c>
      <c r="C19063">
        <v>1100900</v>
      </c>
      <c r="D19063">
        <v>469200</v>
      </c>
      <c r="E19063">
        <v>584900</v>
      </c>
      <c r="F19063" s="4">
        <f t="shared" si="297"/>
        <v>718333.33333333337</v>
      </c>
    </row>
    <row r="19064" spans="1:6" x14ac:dyDescent="0.3">
      <c r="A19064" t="s">
        <v>19569</v>
      </c>
      <c r="B19064">
        <v>0</v>
      </c>
      <c r="C19064">
        <v>0</v>
      </c>
      <c r="D19064">
        <v>1480000</v>
      </c>
      <c r="E19064">
        <v>0</v>
      </c>
      <c r="F19064" s="4">
        <f t="shared" si="297"/>
        <v>493333.33333333331</v>
      </c>
    </row>
    <row r="19065" spans="1:6" x14ac:dyDescent="0.3">
      <c r="A19065" t="s">
        <v>19570</v>
      </c>
      <c r="B19065">
        <v>0</v>
      </c>
      <c r="C19065">
        <v>0</v>
      </c>
      <c r="D19065">
        <v>1790000</v>
      </c>
      <c r="E19065">
        <v>0</v>
      </c>
      <c r="F19065" s="4">
        <f t="shared" si="297"/>
        <v>596666.66666666663</v>
      </c>
    </row>
    <row r="19066" spans="1:6" x14ac:dyDescent="0.3">
      <c r="A19066" t="s">
        <v>19571</v>
      </c>
      <c r="B19066">
        <v>1320800</v>
      </c>
      <c r="C19066">
        <v>2091900</v>
      </c>
      <c r="D19066">
        <v>3117789</v>
      </c>
      <c r="E19066">
        <v>6059708</v>
      </c>
      <c r="F19066" s="4">
        <f t="shared" si="297"/>
        <v>3756465.6666666665</v>
      </c>
    </row>
    <row r="19067" spans="1:6" x14ac:dyDescent="0.3">
      <c r="A19067" t="s">
        <v>19572</v>
      </c>
      <c r="B19067">
        <v>1458680</v>
      </c>
      <c r="C19067">
        <v>578760</v>
      </c>
      <c r="D19067">
        <v>273000</v>
      </c>
      <c r="E19067">
        <v>1392620</v>
      </c>
      <c r="F19067" s="4">
        <f t="shared" si="297"/>
        <v>748126.66666666663</v>
      </c>
    </row>
    <row r="19068" spans="1:6" x14ac:dyDescent="0.3">
      <c r="A19068" t="s">
        <v>19573</v>
      </c>
      <c r="B19068">
        <v>0</v>
      </c>
      <c r="C19068">
        <v>2065780</v>
      </c>
      <c r="D19068">
        <v>2055180</v>
      </c>
      <c r="E19068">
        <v>2008630</v>
      </c>
      <c r="F19068" s="4">
        <f t="shared" si="297"/>
        <v>2043196.6666666667</v>
      </c>
    </row>
    <row r="19069" spans="1:6" x14ac:dyDescent="0.3">
      <c r="A19069" t="s">
        <v>19574</v>
      </c>
      <c r="B19069">
        <v>2083670</v>
      </c>
      <c r="C19069">
        <v>2608310</v>
      </c>
      <c r="D19069">
        <v>2454600</v>
      </c>
      <c r="E19069">
        <v>2206840</v>
      </c>
      <c r="F19069" s="4">
        <f t="shared" si="297"/>
        <v>2423250</v>
      </c>
    </row>
    <row r="19070" spans="1:6" x14ac:dyDescent="0.3">
      <c r="A19070" t="s">
        <v>19575</v>
      </c>
      <c r="B19070">
        <v>0</v>
      </c>
      <c r="C19070">
        <v>0</v>
      </c>
      <c r="D19070">
        <v>661400</v>
      </c>
      <c r="E19070">
        <v>1596010</v>
      </c>
      <c r="F19070" s="4">
        <f t="shared" si="297"/>
        <v>752470</v>
      </c>
    </row>
    <row r="19071" spans="1:6" x14ac:dyDescent="0.3">
      <c r="A19071" t="s">
        <v>19576</v>
      </c>
      <c r="B19071">
        <v>900000</v>
      </c>
      <c r="C19071">
        <v>228000</v>
      </c>
      <c r="D19071">
        <v>568900</v>
      </c>
      <c r="E19071">
        <v>0</v>
      </c>
      <c r="F19071" s="4">
        <f t="shared" si="297"/>
        <v>265633.33333333331</v>
      </c>
    </row>
    <row r="19072" spans="1:6" x14ac:dyDescent="0.3">
      <c r="A19072" t="s">
        <v>19577</v>
      </c>
      <c r="B19072">
        <v>4027040</v>
      </c>
      <c r="C19072">
        <v>4720520</v>
      </c>
      <c r="D19072">
        <v>0</v>
      </c>
      <c r="E19072">
        <v>8718100</v>
      </c>
      <c r="F19072" s="4">
        <f t="shared" si="297"/>
        <v>4479540</v>
      </c>
    </row>
    <row r="19073" spans="1:6" x14ac:dyDescent="0.3">
      <c r="A19073" t="s">
        <v>19578</v>
      </c>
      <c r="B19073">
        <v>0</v>
      </c>
      <c r="C19073">
        <v>2792760</v>
      </c>
      <c r="D19073">
        <v>1208140</v>
      </c>
      <c r="E19073">
        <v>0</v>
      </c>
      <c r="F19073" s="4">
        <f t="shared" si="297"/>
        <v>1333633.3333333333</v>
      </c>
    </row>
    <row r="19074" spans="1:6" x14ac:dyDescent="0.3">
      <c r="A19074" t="s">
        <v>19579</v>
      </c>
      <c r="B19074">
        <v>0</v>
      </c>
      <c r="C19074">
        <v>1141440</v>
      </c>
      <c r="D19074">
        <v>828600</v>
      </c>
      <c r="E19074">
        <v>1154840</v>
      </c>
      <c r="F19074" s="4">
        <f t="shared" si="297"/>
        <v>1041626.6666666666</v>
      </c>
    </row>
    <row r="19075" spans="1:6" x14ac:dyDescent="0.3">
      <c r="A19075" t="s">
        <v>19580</v>
      </c>
      <c r="B19075">
        <v>0</v>
      </c>
      <c r="C19075">
        <v>0</v>
      </c>
      <c r="D19075">
        <v>2197820</v>
      </c>
      <c r="E19075">
        <v>453280</v>
      </c>
      <c r="F19075" s="4">
        <f t="shared" ref="F19075:F19138" si="298">SUM(C19075:E19075)/3</f>
        <v>883700</v>
      </c>
    </row>
    <row r="19076" spans="1:6" x14ac:dyDescent="0.3">
      <c r="A19076" t="s">
        <v>19581</v>
      </c>
      <c r="B19076">
        <v>0</v>
      </c>
      <c r="C19076">
        <v>4558640</v>
      </c>
      <c r="D19076">
        <v>5332000</v>
      </c>
      <c r="E19076">
        <v>6387960</v>
      </c>
      <c r="F19076" s="4">
        <f t="shared" si="298"/>
        <v>5426200</v>
      </c>
    </row>
    <row r="19077" spans="1:6" x14ac:dyDescent="0.3">
      <c r="A19077" t="s">
        <v>19582</v>
      </c>
      <c r="B19077">
        <v>370000</v>
      </c>
      <c r="C19077">
        <v>0</v>
      </c>
      <c r="D19077">
        <v>2319200</v>
      </c>
      <c r="E19077">
        <v>469200</v>
      </c>
      <c r="F19077" s="4">
        <f t="shared" si="298"/>
        <v>929466.66666666663</v>
      </c>
    </row>
    <row r="19078" spans="1:6" x14ac:dyDescent="0.3">
      <c r="A19078" t="s">
        <v>19583</v>
      </c>
      <c r="B19078">
        <v>590680</v>
      </c>
      <c r="C19078">
        <v>588400</v>
      </c>
      <c r="D19078">
        <v>1780300</v>
      </c>
      <c r="E19078">
        <v>3027800</v>
      </c>
      <c r="F19078" s="4">
        <f t="shared" si="298"/>
        <v>1798833.3333333333</v>
      </c>
    </row>
    <row r="19079" spans="1:6" x14ac:dyDescent="0.3">
      <c r="A19079" t="s">
        <v>19584</v>
      </c>
      <c r="B19079">
        <v>1205200</v>
      </c>
      <c r="C19079">
        <v>1530850</v>
      </c>
      <c r="D19079">
        <v>0</v>
      </c>
      <c r="E19079">
        <v>1671080</v>
      </c>
      <c r="F19079" s="4">
        <f t="shared" si="298"/>
        <v>1067310</v>
      </c>
    </row>
    <row r="19080" spans="1:6" x14ac:dyDescent="0.3">
      <c r="A19080" t="s">
        <v>19585</v>
      </c>
      <c r="B19080">
        <v>891060</v>
      </c>
      <c r="C19080">
        <v>1871210</v>
      </c>
      <c r="D19080">
        <v>958080</v>
      </c>
      <c r="E19080">
        <v>2152580</v>
      </c>
      <c r="F19080" s="4">
        <f t="shared" si="298"/>
        <v>1660623.3333333333</v>
      </c>
    </row>
    <row r="19081" spans="1:6" x14ac:dyDescent="0.3">
      <c r="A19081" t="s">
        <v>19586</v>
      </c>
      <c r="B19081">
        <v>0</v>
      </c>
      <c r="C19081">
        <v>2464900</v>
      </c>
      <c r="D19081">
        <v>2238850</v>
      </c>
      <c r="E19081">
        <v>2057540</v>
      </c>
      <c r="F19081" s="4">
        <f t="shared" si="298"/>
        <v>2253763.3333333335</v>
      </c>
    </row>
    <row r="19082" spans="1:6" x14ac:dyDescent="0.3">
      <c r="A19082" t="s">
        <v>19587</v>
      </c>
      <c r="B19082">
        <v>0</v>
      </c>
      <c r="C19082">
        <v>948400</v>
      </c>
      <c r="D19082">
        <v>0</v>
      </c>
      <c r="E19082">
        <v>536200</v>
      </c>
      <c r="F19082" s="4">
        <f t="shared" si="298"/>
        <v>494866.66666666669</v>
      </c>
    </row>
    <row r="19083" spans="1:6" x14ac:dyDescent="0.3">
      <c r="A19083" t="s">
        <v>19588</v>
      </c>
      <c r="B19083">
        <v>1526210</v>
      </c>
      <c r="C19083">
        <v>2570890</v>
      </c>
      <c r="D19083">
        <v>1357720</v>
      </c>
      <c r="E19083">
        <v>2458070</v>
      </c>
      <c r="F19083" s="4">
        <f t="shared" si="298"/>
        <v>2128893.3333333335</v>
      </c>
    </row>
    <row r="19084" spans="1:6" x14ac:dyDescent="0.3">
      <c r="A19084" t="s">
        <v>19589</v>
      </c>
      <c r="B19084">
        <v>430200</v>
      </c>
      <c r="C19084">
        <v>1122200</v>
      </c>
      <c r="D19084">
        <v>2564980</v>
      </c>
      <c r="E19084">
        <v>751660</v>
      </c>
      <c r="F19084" s="4">
        <f t="shared" si="298"/>
        <v>1479613.3333333333</v>
      </c>
    </row>
    <row r="19085" spans="1:6" x14ac:dyDescent="0.3">
      <c r="A19085" t="s">
        <v>19590</v>
      </c>
      <c r="B19085">
        <v>294840</v>
      </c>
      <c r="C19085">
        <v>0</v>
      </c>
      <c r="D19085">
        <v>1501500</v>
      </c>
      <c r="E19085">
        <v>500500</v>
      </c>
      <c r="F19085" s="4">
        <f t="shared" si="298"/>
        <v>667333.33333333337</v>
      </c>
    </row>
    <row r="19086" spans="1:6" x14ac:dyDescent="0.3">
      <c r="A19086" t="s">
        <v>19591</v>
      </c>
      <c r="B19086">
        <v>0</v>
      </c>
      <c r="C19086">
        <v>1840860</v>
      </c>
      <c r="D19086">
        <v>2009280</v>
      </c>
      <c r="E19086">
        <v>500500</v>
      </c>
      <c r="F19086" s="4">
        <f t="shared" si="298"/>
        <v>1450213.3333333333</v>
      </c>
    </row>
    <row r="19087" spans="1:6" x14ac:dyDescent="0.3">
      <c r="A19087" t="s">
        <v>19592</v>
      </c>
      <c r="B19087">
        <v>373100</v>
      </c>
      <c r="C19087">
        <v>0</v>
      </c>
      <c r="D19087">
        <v>783300</v>
      </c>
      <c r="E19087">
        <v>0</v>
      </c>
      <c r="F19087" s="4">
        <f t="shared" si="298"/>
        <v>261100</v>
      </c>
    </row>
    <row r="19088" spans="1:6" x14ac:dyDescent="0.3">
      <c r="A19088" t="s">
        <v>19593</v>
      </c>
      <c r="B19088">
        <v>0</v>
      </c>
      <c r="C19088">
        <v>621160</v>
      </c>
      <c r="D19088">
        <v>0</v>
      </c>
      <c r="E19088">
        <v>596700</v>
      </c>
      <c r="F19088" s="4">
        <f t="shared" si="298"/>
        <v>405953.33333333331</v>
      </c>
    </row>
    <row r="19089" spans="1:6" x14ac:dyDescent="0.3">
      <c r="A19089" t="s">
        <v>19594</v>
      </c>
      <c r="B19089">
        <v>0</v>
      </c>
      <c r="C19089">
        <v>0</v>
      </c>
      <c r="D19089">
        <v>1235630</v>
      </c>
      <c r="E19089">
        <v>772000</v>
      </c>
      <c r="F19089" s="4">
        <f t="shared" si="298"/>
        <v>669210</v>
      </c>
    </row>
    <row r="19090" spans="1:6" x14ac:dyDescent="0.3">
      <c r="A19090" t="s">
        <v>19595</v>
      </c>
      <c r="B19090">
        <v>19661300</v>
      </c>
      <c r="C19090">
        <v>20903840</v>
      </c>
      <c r="D19090">
        <v>56135900</v>
      </c>
      <c r="E19090">
        <v>54681600</v>
      </c>
      <c r="F19090" s="4">
        <f t="shared" si="298"/>
        <v>43907113.333333336</v>
      </c>
    </row>
    <row r="19091" spans="1:6" x14ac:dyDescent="0.3">
      <c r="A19091" t="s">
        <v>19596</v>
      </c>
      <c r="B19091">
        <v>300300</v>
      </c>
      <c r="C19091">
        <v>0</v>
      </c>
      <c r="D19091">
        <v>219120</v>
      </c>
      <c r="E19091">
        <v>839280</v>
      </c>
      <c r="F19091" s="4">
        <f t="shared" si="298"/>
        <v>352800</v>
      </c>
    </row>
    <row r="19092" spans="1:6" x14ac:dyDescent="0.3">
      <c r="A19092" t="s">
        <v>19597</v>
      </c>
      <c r="B19092">
        <v>0</v>
      </c>
      <c r="C19092">
        <v>1768280</v>
      </c>
      <c r="D19092">
        <v>848120</v>
      </c>
      <c r="E19092">
        <v>0</v>
      </c>
      <c r="F19092" s="4">
        <f t="shared" si="298"/>
        <v>872133.33333333337</v>
      </c>
    </row>
    <row r="19093" spans="1:6" x14ac:dyDescent="0.3">
      <c r="A19093" t="s">
        <v>19598</v>
      </c>
      <c r="B19093">
        <v>0</v>
      </c>
      <c r="C19093">
        <v>0</v>
      </c>
      <c r="D19093">
        <v>1108380</v>
      </c>
      <c r="E19093">
        <v>0</v>
      </c>
      <c r="F19093" s="4">
        <f t="shared" si="298"/>
        <v>369460</v>
      </c>
    </row>
    <row r="19094" spans="1:6" x14ac:dyDescent="0.3">
      <c r="A19094" t="s">
        <v>19599</v>
      </c>
      <c r="B19094">
        <v>0</v>
      </c>
      <c r="C19094">
        <v>1305620</v>
      </c>
      <c r="D19094">
        <v>604600</v>
      </c>
      <c r="E19094">
        <v>0</v>
      </c>
      <c r="F19094" s="4">
        <f t="shared" si="298"/>
        <v>636740</v>
      </c>
    </row>
    <row r="19095" spans="1:6" x14ac:dyDescent="0.3">
      <c r="A19095" t="s">
        <v>19600</v>
      </c>
      <c r="B19095">
        <v>0</v>
      </c>
      <c r="C19095">
        <v>1172990</v>
      </c>
      <c r="D19095">
        <v>854490</v>
      </c>
      <c r="E19095">
        <v>502200</v>
      </c>
      <c r="F19095" s="4">
        <f t="shared" si="298"/>
        <v>843226.66666666663</v>
      </c>
    </row>
    <row r="19096" spans="1:6" x14ac:dyDescent="0.3">
      <c r="A19096" t="s">
        <v>19601</v>
      </c>
      <c r="B19096">
        <v>2578140</v>
      </c>
      <c r="C19096">
        <v>0</v>
      </c>
      <c r="D19096">
        <v>2168530</v>
      </c>
      <c r="E19096">
        <v>3411800</v>
      </c>
      <c r="F19096" s="4">
        <f t="shared" si="298"/>
        <v>1860110</v>
      </c>
    </row>
    <row r="19097" spans="1:6" x14ac:dyDescent="0.3">
      <c r="A19097" t="s">
        <v>19602</v>
      </c>
      <c r="B19097">
        <v>0</v>
      </c>
      <c r="C19097">
        <v>2051590</v>
      </c>
      <c r="D19097">
        <v>191100</v>
      </c>
      <c r="E19097">
        <v>1047960</v>
      </c>
      <c r="F19097" s="4">
        <f t="shared" si="298"/>
        <v>1096883.3333333333</v>
      </c>
    </row>
    <row r="19098" spans="1:6" x14ac:dyDescent="0.3">
      <c r="A19098" t="s">
        <v>19603</v>
      </c>
      <c r="B19098">
        <v>2667720</v>
      </c>
      <c r="C19098">
        <v>2314000</v>
      </c>
      <c r="D19098">
        <v>2487030</v>
      </c>
      <c r="E19098">
        <v>2010000</v>
      </c>
      <c r="F19098" s="4">
        <f t="shared" si="298"/>
        <v>2270343.3333333335</v>
      </c>
    </row>
    <row r="19099" spans="1:6" x14ac:dyDescent="0.3">
      <c r="A19099" t="s">
        <v>19604</v>
      </c>
      <c r="B19099">
        <v>2394210</v>
      </c>
      <c r="C19099">
        <v>4299100</v>
      </c>
      <c r="D19099">
        <v>4282460</v>
      </c>
      <c r="E19099">
        <v>4097510</v>
      </c>
      <c r="F19099" s="4">
        <f t="shared" si="298"/>
        <v>4226356.666666667</v>
      </c>
    </row>
    <row r="19100" spans="1:6" x14ac:dyDescent="0.3">
      <c r="A19100" t="s">
        <v>19605</v>
      </c>
      <c r="B19100">
        <v>264000</v>
      </c>
      <c r="C19100">
        <v>1913140</v>
      </c>
      <c r="D19100">
        <v>0</v>
      </c>
      <c r="E19100">
        <v>4708950</v>
      </c>
      <c r="F19100" s="4">
        <f t="shared" si="298"/>
        <v>2207363.3333333335</v>
      </c>
    </row>
    <row r="19101" spans="1:6" x14ac:dyDescent="0.3">
      <c r="A19101" t="s">
        <v>19606</v>
      </c>
      <c r="B19101">
        <v>0</v>
      </c>
      <c r="C19101">
        <v>609700</v>
      </c>
      <c r="D19101">
        <v>234600</v>
      </c>
      <c r="E19101">
        <v>0</v>
      </c>
      <c r="F19101" s="4">
        <f t="shared" si="298"/>
        <v>281433.33333333331</v>
      </c>
    </row>
    <row r="19102" spans="1:6" x14ac:dyDescent="0.3">
      <c r="A19102" t="s">
        <v>19607</v>
      </c>
      <c r="B19102">
        <v>0</v>
      </c>
      <c r="C19102">
        <v>476900</v>
      </c>
      <c r="D19102">
        <v>700290</v>
      </c>
      <c r="E19102">
        <v>585020</v>
      </c>
      <c r="F19102" s="4">
        <f t="shared" si="298"/>
        <v>587403.33333333337</v>
      </c>
    </row>
    <row r="19103" spans="1:6" x14ac:dyDescent="0.3">
      <c r="A19103" t="s">
        <v>19608</v>
      </c>
      <c r="B19103">
        <v>316680</v>
      </c>
      <c r="C19103">
        <v>0</v>
      </c>
      <c r="D19103">
        <v>0</v>
      </c>
      <c r="E19103">
        <v>673680</v>
      </c>
      <c r="F19103" s="4">
        <f t="shared" si="298"/>
        <v>224560</v>
      </c>
    </row>
    <row r="19104" spans="1:6" x14ac:dyDescent="0.3">
      <c r="A19104" t="s">
        <v>19609</v>
      </c>
      <c r="B19104">
        <v>2843750</v>
      </c>
      <c r="C19104">
        <v>74000</v>
      </c>
      <c r="D19104">
        <v>0</v>
      </c>
      <c r="E19104">
        <v>0</v>
      </c>
      <c r="F19104" s="4">
        <f t="shared" si="298"/>
        <v>24666.666666666668</v>
      </c>
    </row>
    <row r="19105" spans="1:6" x14ac:dyDescent="0.3">
      <c r="A19105" t="s">
        <v>19610</v>
      </c>
      <c r="B19105">
        <v>0</v>
      </c>
      <c r="C19105">
        <v>0</v>
      </c>
      <c r="D19105">
        <v>234600</v>
      </c>
      <c r="E19105">
        <v>0</v>
      </c>
      <c r="F19105" s="4">
        <f t="shared" si="298"/>
        <v>78200</v>
      </c>
    </row>
    <row r="19106" spans="1:6" x14ac:dyDescent="0.3">
      <c r="A19106" t="s">
        <v>19611</v>
      </c>
      <c r="B19106">
        <v>2130410</v>
      </c>
      <c r="C19106">
        <v>4178680</v>
      </c>
      <c r="D19106">
        <v>1820000</v>
      </c>
      <c r="E19106">
        <v>4016340</v>
      </c>
      <c r="F19106" s="4">
        <f t="shared" si="298"/>
        <v>3338340</v>
      </c>
    </row>
    <row r="19107" spans="1:6" x14ac:dyDescent="0.3">
      <c r="A19107" t="s">
        <v>19612</v>
      </c>
      <c r="B19107">
        <v>0</v>
      </c>
      <c r="C19107">
        <v>1221060</v>
      </c>
      <c r="D19107">
        <v>0</v>
      </c>
      <c r="E19107">
        <v>950750</v>
      </c>
      <c r="F19107" s="4">
        <f t="shared" si="298"/>
        <v>723936.66666666663</v>
      </c>
    </row>
    <row r="19108" spans="1:6" x14ac:dyDescent="0.3">
      <c r="A19108" t="s">
        <v>19613</v>
      </c>
      <c r="B19108">
        <v>0</v>
      </c>
      <c r="C19108">
        <v>1105280</v>
      </c>
      <c r="D19108">
        <v>461650</v>
      </c>
      <c r="E19108">
        <v>0</v>
      </c>
      <c r="F19108" s="4">
        <f t="shared" si="298"/>
        <v>522310</v>
      </c>
    </row>
    <row r="19109" spans="1:6" x14ac:dyDescent="0.3">
      <c r="A19109" t="s">
        <v>19614</v>
      </c>
      <c r="B19109">
        <v>0</v>
      </c>
      <c r="C19109">
        <v>251160</v>
      </c>
      <c r="D19109">
        <v>0</v>
      </c>
      <c r="E19109">
        <v>382200</v>
      </c>
      <c r="F19109" s="4">
        <f t="shared" si="298"/>
        <v>211120</v>
      </c>
    </row>
    <row r="19110" spans="1:6" x14ac:dyDescent="0.3">
      <c r="A19110" t="s">
        <v>19615</v>
      </c>
      <c r="B19110">
        <v>5503670</v>
      </c>
      <c r="C19110">
        <v>4045550</v>
      </c>
      <c r="D19110">
        <v>4456630</v>
      </c>
      <c r="E19110">
        <v>2693100</v>
      </c>
      <c r="F19110" s="4">
        <f t="shared" si="298"/>
        <v>3731760</v>
      </c>
    </row>
    <row r="19111" spans="1:6" x14ac:dyDescent="0.3">
      <c r="A19111" t="s">
        <v>480</v>
      </c>
      <c r="B19111">
        <v>2622430</v>
      </c>
      <c r="C19111">
        <v>2174280</v>
      </c>
      <c r="D19111">
        <v>2011920</v>
      </c>
      <c r="E19111">
        <v>0</v>
      </c>
      <c r="F19111" s="4">
        <f t="shared" si="298"/>
        <v>1395400</v>
      </c>
    </row>
    <row r="19112" spans="1:6" x14ac:dyDescent="0.3">
      <c r="A19112" t="s">
        <v>19616</v>
      </c>
      <c r="B19112">
        <v>3076340</v>
      </c>
      <c r="C19112">
        <v>2549050</v>
      </c>
      <c r="D19112">
        <v>3049040</v>
      </c>
      <c r="E19112">
        <v>2676280</v>
      </c>
      <c r="F19112" s="4">
        <f t="shared" si="298"/>
        <v>2758123.3333333335</v>
      </c>
    </row>
    <row r="19113" spans="1:6" x14ac:dyDescent="0.3">
      <c r="A19113" t="s">
        <v>575</v>
      </c>
      <c r="B19113">
        <v>264250</v>
      </c>
      <c r="C19113">
        <v>2212019</v>
      </c>
      <c r="D19113">
        <v>2798219</v>
      </c>
      <c r="E19113">
        <v>2342748</v>
      </c>
      <c r="F19113" s="4">
        <f t="shared" si="298"/>
        <v>2450995.3333333335</v>
      </c>
    </row>
    <row r="19114" spans="1:6" x14ac:dyDescent="0.3">
      <c r="A19114" t="s">
        <v>19617</v>
      </c>
      <c r="B19114">
        <v>681190</v>
      </c>
      <c r="C19114">
        <v>3070920</v>
      </c>
      <c r="D19114">
        <v>4332950</v>
      </c>
      <c r="E19114">
        <v>3786520</v>
      </c>
      <c r="F19114" s="4">
        <f t="shared" si="298"/>
        <v>3730130</v>
      </c>
    </row>
    <row r="19115" spans="1:6" x14ac:dyDescent="0.3">
      <c r="A19115" t="s">
        <v>19618</v>
      </c>
      <c r="B19115">
        <v>1056510</v>
      </c>
      <c r="C19115">
        <v>273000</v>
      </c>
      <c r="D19115">
        <v>667030</v>
      </c>
      <c r="E19115">
        <v>1046500</v>
      </c>
      <c r="F19115" s="4">
        <f t="shared" si="298"/>
        <v>662176.66666666663</v>
      </c>
    </row>
    <row r="19116" spans="1:6" x14ac:dyDescent="0.3">
      <c r="A19116" t="s">
        <v>19619</v>
      </c>
      <c r="B19116">
        <v>236600</v>
      </c>
      <c r="C19116">
        <v>236600</v>
      </c>
      <c r="D19116">
        <v>234000</v>
      </c>
      <c r="E19116">
        <v>2122210</v>
      </c>
      <c r="F19116" s="4">
        <f t="shared" si="298"/>
        <v>864270</v>
      </c>
    </row>
    <row r="19117" spans="1:6" x14ac:dyDescent="0.3">
      <c r="A19117" t="s">
        <v>19620</v>
      </c>
      <c r="B19117">
        <v>2437440</v>
      </c>
      <c r="C19117">
        <v>1381840</v>
      </c>
      <c r="D19117">
        <v>2318900</v>
      </c>
      <c r="E19117">
        <v>3747200</v>
      </c>
      <c r="F19117" s="4">
        <f t="shared" si="298"/>
        <v>2482646.6666666665</v>
      </c>
    </row>
    <row r="19118" spans="1:6" x14ac:dyDescent="0.3">
      <c r="A19118" t="s">
        <v>19621</v>
      </c>
      <c r="B19118">
        <v>2046160</v>
      </c>
      <c r="C19118">
        <v>2022780</v>
      </c>
      <c r="D19118">
        <v>2500680</v>
      </c>
      <c r="E19118">
        <v>2729960</v>
      </c>
      <c r="F19118" s="4">
        <f t="shared" si="298"/>
        <v>2417806.6666666665</v>
      </c>
    </row>
    <row r="19119" spans="1:6" x14ac:dyDescent="0.3">
      <c r="A19119" t="s">
        <v>19622</v>
      </c>
      <c r="B19119">
        <v>3736160</v>
      </c>
      <c r="C19119">
        <v>4196450</v>
      </c>
      <c r="D19119">
        <v>2128560</v>
      </c>
      <c r="E19119">
        <v>9545970</v>
      </c>
      <c r="F19119" s="4">
        <f t="shared" si="298"/>
        <v>5290326.666666667</v>
      </c>
    </row>
    <row r="19120" spans="1:6" x14ac:dyDescent="0.3">
      <c r="A19120" t="s">
        <v>19623</v>
      </c>
      <c r="B19120">
        <v>1157380</v>
      </c>
      <c r="C19120">
        <v>5370070</v>
      </c>
      <c r="D19120">
        <v>3202760</v>
      </c>
      <c r="E19120">
        <v>3570340</v>
      </c>
      <c r="F19120" s="4">
        <f t="shared" si="298"/>
        <v>4047723.3333333335</v>
      </c>
    </row>
    <row r="19121" spans="1:6" x14ac:dyDescent="0.3">
      <c r="A19121" t="s">
        <v>19624</v>
      </c>
      <c r="B19121">
        <v>0</v>
      </c>
      <c r="C19121">
        <v>0</v>
      </c>
      <c r="D19121">
        <v>880880</v>
      </c>
      <c r="E19121">
        <v>1153880</v>
      </c>
      <c r="F19121" s="4">
        <f t="shared" si="298"/>
        <v>678253.33333333337</v>
      </c>
    </row>
    <row r="19122" spans="1:6" x14ac:dyDescent="0.3">
      <c r="A19122" t="s">
        <v>19625</v>
      </c>
      <c r="B19122">
        <v>2893900</v>
      </c>
      <c r="C19122">
        <v>2007090</v>
      </c>
      <c r="D19122">
        <v>2343630</v>
      </c>
      <c r="E19122">
        <v>2370040</v>
      </c>
      <c r="F19122" s="4">
        <f t="shared" si="298"/>
        <v>2240253.3333333335</v>
      </c>
    </row>
    <row r="19123" spans="1:6" x14ac:dyDescent="0.3">
      <c r="A19123" t="s">
        <v>19626</v>
      </c>
      <c r="B19123">
        <v>0</v>
      </c>
      <c r="C19123">
        <v>0</v>
      </c>
      <c r="D19123">
        <v>961400</v>
      </c>
      <c r="E19123">
        <v>386000</v>
      </c>
      <c r="F19123" s="4">
        <f t="shared" si="298"/>
        <v>449133.33333333331</v>
      </c>
    </row>
    <row r="19124" spans="1:6" x14ac:dyDescent="0.3">
      <c r="A19124" t="s">
        <v>19627</v>
      </c>
      <c r="B19124">
        <v>0</v>
      </c>
      <c r="C19124">
        <v>0</v>
      </c>
      <c r="D19124">
        <v>993140</v>
      </c>
      <c r="E19124">
        <v>529280</v>
      </c>
      <c r="F19124" s="4">
        <f t="shared" si="298"/>
        <v>507473.33333333331</v>
      </c>
    </row>
    <row r="19125" spans="1:6" x14ac:dyDescent="0.3">
      <c r="A19125" t="s">
        <v>19628</v>
      </c>
      <c r="B19125">
        <v>0</v>
      </c>
      <c r="C19125">
        <v>2199470</v>
      </c>
      <c r="D19125">
        <v>2915640</v>
      </c>
      <c r="E19125">
        <v>2373280</v>
      </c>
      <c r="F19125" s="4">
        <f t="shared" si="298"/>
        <v>2496130</v>
      </c>
    </row>
    <row r="19126" spans="1:6" x14ac:dyDescent="0.3">
      <c r="A19126" t="s">
        <v>19629</v>
      </c>
      <c r="B19126">
        <v>0</v>
      </c>
      <c r="C19126">
        <v>0</v>
      </c>
      <c r="D19126">
        <v>1408500</v>
      </c>
      <c r="E19126">
        <v>0</v>
      </c>
      <c r="F19126" s="4">
        <f t="shared" si="298"/>
        <v>469500</v>
      </c>
    </row>
    <row r="19127" spans="1:6" x14ac:dyDescent="0.3">
      <c r="A19127" t="s">
        <v>19630</v>
      </c>
      <c r="B19127">
        <v>0</v>
      </c>
      <c r="C19127">
        <v>300300</v>
      </c>
      <c r="D19127">
        <v>0</v>
      </c>
      <c r="E19127">
        <v>386000</v>
      </c>
      <c r="F19127" s="4">
        <f t="shared" si="298"/>
        <v>228766.66666666666</v>
      </c>
    </row>
    <row r="19128" spans="1:6" x14ac:dyDescent="0.3">
      <c r="A19128" t="s">
        <v>19631</v>
      </c>
      <c r="B19128">
        <v>0</v>
      </c>
      <c r="C19128">
        <v>411950</v>
      </c>
      <c r="D19128">
        <v>0</v>
      </c>
      <c r="E19128">
        <v>0</v>
      </c>
      <c r="F19128" s="4">
        <f t="shared" si="298"/>
        <v>137316.66666666666</v>
      </c>
    </row>
    <row r="19129" spans="1:6" x14ac:dyDescent="0.3">
      <c r="A19129" t="s">
        <v>19632</v>
      </c>
      <c r="B19129">
        <v>7113340</v>
      </c>
      <c r="C19129">
        <v>11286980</v>
      </c>
      <c r="D19129">
        <v>8243190</v>
      </c>
      <c r="E19129">
        <v>10629490</v>
      </c>
      <c r="F19129" s="4">
        <f t="shared" si="298"/>
        <v>10053220</v>
      </c>
    </row>
    <row r="19130" spans="1:6" x14ac:dyDescent="0.3">
      <c r="A19130" t="s">
        <v>19633</v>
      </c>
      <c r="B19130">
        <v>0</v>
      </c>
      <c r="C19130">
        <v>1403900</v>
      </c>
      <c r="D19130">
        <v>281190</v>
      </c>
      <c r="E19130">
        <v>0</v>
      </c>
      <c r="F19130" s="4">
        <f t="shared" si="298"/>
        <v>561696.66666666663</v>
      </c>
    </row>
    <row r="19131" spans="1:6" x14ac:dyDescent="0.3">
      <c r="A19131" t="s">
        <v>19634</v>
      </c>
      <c r="B19131">
        <v>2074220</v>
      </c>
      <c r="C19131">
        <v>4378650</v>
      </c>
      <c r="D19131">
        <v>2889120</v>
      </c>
      <c r="E19131">
        <v>2922300</v>
      </c>
      <c r="F19131" s="4">
        <f t="shared" si="298"/>
        <v>3396690</v>
      </c>
    </row>
    <row r="19132" spans="1:6" x14ac:dyDescent="0.3">
      <c r="A19132" t="s">
        <v>19635</v>
      </c>
      <c r="B19132">
        <v>711670</v>
      </c>
      <c r="C19132">
        <v>2002670</v>
      </c>
      <c r="D19132">
        <v>2002400</v>
      </c>
      <c r="E19132">
        <v>529280</v>
      </c>
      <c r="F19132" s="4">
        <f t="shared" si="298"/>
        <v>1511450</v>
      </c>
    </row>
    <row r="19133" spans="1:6" x14ac:dyDescent="0.3">
      <c r="A19133" t="s">
        <v>19636</v>
      </c>
      <c r="B19133">
        <v>160000</v>
      </c>
      <c r="C19133">
        <v>0</v>
      </c>
      <c r="D19133">
        <v>0</v>
      </c>
      <c r="E19133">
        <v>0</v>
      </c>
      <c r="F19133" s="4">
        <f t="shared" si="298"/>
        <v>0</v>
      </c>
    </row>
    <row r="19134" spans="1:6" x14ac:dyDescent="0.3">
      <c r="A19134" t="s">
        <v>19637</v>
      </c>
      <c r="B19134">
        <v>0</v>
      </c>
      <c r="C19134">
        <v>0</v>
      </c>
      <c r="D19134">
        <v>370000</v>
      </c>
      <c r="E19134">
        <v>0</v>
      </c>
      <c r="F19134" s="4">
        <f t="shared" si="298"/>
        <v>123333.33333333333</v>
      </c>
    </row>
    <row r="19135" spans="1:6" x14ac:dyDescent="0.3">
      <c r="A19135" t="s">
        <v>19638</v>
      </c>
      <c r="B19135">
        <v>0</v>
      </c>
      <c r="C19135">
        <v>1683500</v>
      </c>
      <c r="D19135">
        <v>0</v>
      </c>
      <c r="E19135">
        <v>1666120</v>
      </c>
      <c r="F19135" s="4">
        <f t="shared" si="298"/>
        <v>1116540</v>
      </c>
    </row>
    <row r="19136" spans="1:6" x14ac:dyDescent="0.3">
      <c r="A19136" t="s">
        <v>19639</v>
      </c>
      <c r="B19136">
        <v>0</v>
      </c>
      <c r="C19136">
        <v>972790</v>
      </c>
      <c r="D19136">
        <v>149400</v>
      </c>
      <c r="E19136">
        <v>236600</v>
      </c>
      <c r="F19136" s="4">
        <f t="shared" si="298"/>
        <v>452930</v>
      </c>
    </row>
    <row r="19137" spans="1:6" x14ac:dyDescent="0.3">
      <c r="A19137" t="s">
        <v>19640</v>
      </c>
      <c r="B19137">
        <v>0</v>
      </c>
      <c r="C19137">
        <v>754600</v>
      </c>
      <c r="D19137">
        <v>1022700</v>
      </c>
      <c r="E19137">
        <v>0</v>
      </c>
      <c r="F19137" s="4">
        <f t="shared" si="298"/>
        <v>592433.33333333337</v>
      </c>
    </row>
    <row r="19138" spans="1:6" x14ac:dyDescent="0.3">
      <c r="A19138" t="s">
        <v>19641</v>
      </c>
      <c r="B19138">
        <v>1346970</v>
      </c>
      <c r="C19138">
        <v>7516730</v>
      </c>
      <c r="D19138">
        <v>9452070</v>
      </c>
      <c r="E19138">
        <v>8284780</v>
      </c>
      <c r="F19138" s="4">
        <f t="shared" si="298"/>
        <v>8417860</v>
      </c>
    </row>
    <row r="19139" spans="1:6" x14ac:dyDescent="0.3">
      <c r="A19139" t="s">
        <v>19642</v>
      </c>
      <c r="B19139">
        <v>5268790</v>
      </c>
      <c r="C19139">
        <v>281190</v>
      </c>
      <c r="D19139">
        <v>0</v>
      </c>
      <c r="E19139">
        <v>0</v>
      </c>
      <c r="F19139" s="4">
        <f t="shared" ref="F19139:F19202" si="299">SUM(C19139:E19139)/3</f>
        <v>93730</v>
      </c>
    </row>
    <row r="19140" spans="1:6" x14ac:dyDescent="0.3">
      <c r="A19140" t="s">
        <v>19643</v>
      </c>
      <c r="B19140">
        <v>0</v>
      </c>
      <c r="C19140">
        <v>0</v>
      </c>
      <c r="D19140">
        <v>570000</v>
      </c>
      <c r="E19140">
        <v>1119500</v>
      </c>
      <c r="F19140" s="4">
        <f t="shared" si="299"/>
        <v>563166.66666666663</v>
      </c>
    </row>
    <row r="19141" spans="1:6" x14ac:dyDescent="0.3">
      <c r="A19141" t="s">
        <v>19644</v>
      </c>
      <c r="B19141">
        <v>230000</v>
      </c>
      <c r="C19141">
        <v>687960</v>
      </c>
      <c r="D19141">
        <v>0</v>
      </c>
      <c r="E19141">
        <v>561100</v>
      </c>
      <c r="F19141" s="4">
        <f t="shared" si="299"/>
        <v>416353.33333333331</v>
      </c>
    </row>
    <row r="19142" spans="1:6" x14ac:dyDescent="0.3">
      <c r="A19142" t="s">
        <v>19645</v>
      </c>
      <c r="B19142">
        <v>0</v>
      </c>
      <c r="C19142">
        <v>7637480</v>
      </c>
      <c r="D19142">
        <v>15161080</v>
      </c>
      <c r="E19142">
        <v>8277880</v>
      </c>
      <c r="F19142" s="4">
        <f t="shared" si="299"/>
        <v>10358813.333333334</v>
      </c>
    </row>
    <row r="19143" spans="1:6" x14ac:dyDescent="0.3">
      <c r="A19143" t="s">
        <v>19646</v>
      </c>
      <c r="B19143">
        <v>2664650</v>
      </c>
      <c r="C19143">
        <v>0</v>
      </c>
      <c r="D19143">
        <v>189240</v>
      </c>
      <c r="E19143">
        <v>0</v>
      </c>
      <c r="F19143" s="4">
        <f t="shared" si="299"/>
        <v>63080</v>
      </c>
    </row>
    <row r="19144" spans="1:6" x14ac:dyDescent="0.3">
      <c r="A19144" t="s">
        <v>19647</v>
      </c>
      <c r="B19144">
        <v>0</v>
      </c>
      <c r="C19144">
        <v>0</v>
      </c>
      <c r="D19144">
        <v>1464920</v>
      </c>
      <c r="E19144">
        <v>402000</v>
      </c>
      <c r="F19144" s="4">
        <f t="shared" si="299"/>
        <v>622306.66666666663</v>
      </c>
    </row>
    <row r="19145" spans="1:6" x14ac:dyDescent="0.3">
      <c r="A19145" t="s">
        <v>19648</v>
      </c>
      <c r="B19145">
        <v>0</v>
      </c>
      <c r="C19145">
        <v>550550</v>
      </c>
      <c r="D19145">
        <v>2586190</v>
      </c>
      <c r="E19145">
        <v>2164680</v>
      </c>
      <c r="F19145" s="4">
        <f t="shared" si="299"/>
        <v>1767140</v>
      </c>
    </row>
    <row r="19146" spans="1:6" x14ac:dyDescent="0.3">
      <c r="A19146" t="s">
        <v>19649</v>
      </c>
      <c r="B19146">
        <v>0</v>
      </c>
      <c r="C19146">
        <v>0</v>
      </c>
      <c r="D19146">
        <v>714000</v>
      </c>
      <c r="E19146">
        <v>0</v>
      </c>
      <c r="F19146" s="4">
        <f t="shared" si="299"/>
        <v>238000</v>
      </c>
    </row>
    <row r="19147" spans="1:6" x14ac:dyDescent="0.3">
      <c r="A19147" t="s">
        <v>19650</v>
      </c>
      <c r="B19147">
        <v>0</v>
      </c>
      <c r="C19147">
        <v>1900080</v>
      </c>
      <c r="D19147">
        <v>2261350</v>
      </c>
      <c r="E19147">
        <v>0</v>
      </c>
      <c r="F19147" s="4">
        <f t="shared" si="299"/>
        <v>1387143.3333333333</v>
      </c>
    </row>
    <row r="19148" spans="1:6" x14ac:dyDescent="0.3">
      <c r="A19148" t="s">
        <v>19651</v>
      </c>
      <c r="B19148">
        <v>0</v>
      </c>
      <c r="C19148">
        <v>691370</v>
      </c>
      <c r="D19148">
        <v>322140</v>
      </c>
      <c r="E19148">
        <v>770680</v>
      </c>
      <c r="F19148" s="4">
        <f t="shared" si="299"/>
        <v>594730</v>
      </c>
    </row>
    <row r="19149" spans="1:6" x14ac:dyDescent="0.3">
      <c r="A19149" t="s">
        <v>19652</v>
      </c>
      <c r="B19149">
        <v>0</v>
      </c>
      <c r="C19149">
        <v>1370000</v>
      </c>
      <c r="D19149">
        <v>0</v>
      </c>
      <c r="E19149">
        <v>2429880</v>
      </c>
      <c r="F19149" s="4">
        <f t="shared" si="299"/>
        <v>1266626.6666666667</v>
      </c>
    </row>
    <row r="19150" spans="1:6" x14ac:dyDescent="0.3">
      <c r="A19150" t="s">
        <v>19653</v>
      </c>
      <c r="B19150">
        <v>882700</v>
      </c>
      <c r="C19150">
        <v>3105750</v>
      </c>
      <c r="D19150">
        <v>1049050</v>
      </c>
      <c r="E19150">
        <v>2514700</v>
      </c>
      <c r="F19150" s="4">
        <f t="shared" si="299"/>
        <v>2223166.6666666665</v>
      </c>
    </row>
    <row r="19151" spans="1:6" x14ac:dyDescent="0.3">
      <c r="A19151" t="s">
        <v>19654</v>
      </c>
      <c r="B19151">
        <v>1170470</v>
      </c>
      <c r="C19151">
        <v>672420</v>
      </c>
      <c r="D19151">
        <v>1014280</v>
      </c>
      <c r="E19151">
        <v>256000</v>
      </c>
      <c r="F19151" s="4">
        <f t="shared" si="299"/>
        <v>647566.66666666663</v>
      </c>
    </row>
    <row r="19152" spans="1:6" x14ac:dyDescent="0.3">
      <c r="A19152" t="s">
        <v>19655</v>
      </c>
      <c r="B19152">
        <v>0</v>
      </c>
      <c r="C19152">
        <v>0</v>
      </c>
      <c r="D19152">
        <v>895440</v>
      </c>
      <c r="E19152">
        <v>0</v>
      </c>
      <c r="F19152" s="4">
        <f t="shared" si="299"/>
        <v>298480</v>
      </c>
    </row>
    <row r="19153" spans="1:6" x14ac:dyDescent="0.3">
      <c r="A19153" t="s">
        <v>19656</v>
      </c>
      <c r="B19153">
        <v>3062440</v>
      </c>
      <c r="C19153">
        <v>2087990</v>
      </c>
      <c r="D19153">
        <v>704750</v>
      </c>
      <c r="E19153">
        <v>2107800</v>
      </c>
      <c r="F19153" s="4">
        <f t="shared" si="299"/>
        <v>1633513.3333333333</v>
      </c>
    </row>
    <row r="19154" spans="1:6" x14ac:dyDescent="0.3">
      <c r="A19154" t="s">
        <v>19657</v>
      </c>
      <c r="B19154">
        <v>0</v>
      </c>
      <c r="C19154">
        <v>665000</v>
      </c>
      <c r="D19154">
        <v>1017680</v>
      </c>
      <c r="E19154">
        <v>0</v>
      </c>
      <c r="F19154" s="4">
        <f t="shared" si="299"/>
        <v>560893.33333333337</v>
      </c>
    </row>
    <row r="19155" spans="1:6" x14ac:dyDescent="0.3">
      <c r="A19155" t="s">
        <v>19658</v>
      </c>
      <c r="B19155">
        <v>573300</v>
      </c>
      <c r="C19155">
        <v>1510600</v>
      </c>
      <c r="D19155">
        <v>0</v>
      </c>
      <c r="E19155">
        <v>3370050</v>
      </c>
      <c r="F19155" s="4">
        <f t="shared" si="299"/>
        <v>1626883.3333333333</v>
      </c>
    </row>
    <row r="19156" spans="1:6" x14ac:dyDescent="0.3">
      <c r="A19156" t="s">
        <v>19659</v>
      </c>
      <c r="B19156">
        <v>0</v>
      </c>
      <c r="C19156">
        <v>1831000</v>
      </c>
      <c r="D19156">
        <v>0</v>
      </c>
      <c r="E19156">
        <v>0</v>
      </c>
      <c r="F19156" s="4">
        <f t="shared" si="299"/>
        <v>610333.33333333337</v>
      </c>
    </row>
    <row r="19157" spans="1:6" x14ac:dyDescent="0.3">
      <c r="A19157" t="s">
        <v>19660</v>
      </c>
      <c r="B19157">
        <v>2626500</v>
      </c>
      <c r="C19157">
        <v>2227700</v>
      </c>
      <c r="D19157">
        <v>2456540</v>
      </c>
      <c r="E19157">
        <v>6428940</v>
      </c>
      <c r="F19157" s="4">
        <f t="shared" si="299"/>
        <v>3704393.3333333335</v>
      </c>
    </row>
    <row r="19158" spans="1:6" x14ac:dyDescent="0.3">
      <c r="A19158" t="s">
        <v>19661</v>
      </c>
      <c r="B19158">
        <v>256000</v>
      </c>
      <c r="C19158">
        <v>596700</v>
      </c>
      <c r="D19158">
        <v>0</v>
      </c>
      <c r="E19158">
        <v>2983500</v>
      </c>
      <c r="F19158" s="4">
        <f t="shared" si="299"/>
        <v>1193400</v>
      </c>
    </row>
    <row r="19159" spans="1:6" x14ac:dyDescent="0.3">
      <c r="A19159" t="s">
        <v>19662</v>
      </c>
      <c r="B19159">
        <v>740000</v>
      </c>
      <c r="C19159">
        <v>3260400</v>
      </c>
      <c r="D19159">
        <v>0</v>
      </c>
      <c r="E19159">
        <v>1890800</v>
      </c>
      <c r="F19159" s="4">
        <f t="shared" si="299"/>
        <v>1717066.6666666667</v>
      </c>
    </row>
    <row r="19160" spans="1:6" x14ac:dyDescent="0.3">
      <c r="A19160" t="s">
        <v>19663</v>
      </c>
      <c r="B19160">
        <v>0</v>
      </c>
      <c r="C19160">
        <v>616980</v>
      </c>
      <c r="D19160">
        <v>0</v>
      </c>
      <c r="E19160">
        <v>0</v>
      </c>
      <c r="F19160" s="4">
        <f t="shared" si="299"/>
        <v>205660</v>
      </c>
    </row>
    <row r="19161" spans="1:6" x14ac:dyDescent="0.3">
      <c r="A19161" t="s">
        <v>19664</v>
      </c>
      <c r="B19161">
        <v>332150</v>
      </c>
      <c r="C19161">
        <v>591500</v>
      </c>
      <c r="D19161">
        <v>427700</v>
      </c>
      <c r="E19161">
        <v>191100</v>
      </c>
      <c r="F19161" s="4">
        <f t="shared" si="299"/>
        <v>403433.33333333331</v>
      </c>
    </row>
    <row r="19162" spans="1:6" x14ac:dyDescent="0.3">
      <c r="A19162" t="s">
        <v>19665</v>
      </c>
      <c r="B19162">
        <v>0</v>
      </c>
      <c r="C19162">
        <v>0</v>
      </c>
      <c r="D19162">
        <v>804140</v>
      </c>
      <c r="E19162">
        <v>841000</v>
      </c>
      <c r="F19162" s="4">
        <f t="shared" si="299"/>
        <v>548380</v>
      </c>
    </row>
    <row r="19163" spans="1:6" x14ac:dyDescent="0.3">
      <c r="A19163" t="s">
        <v>19666</v>
      </c>
      <c r="B19163">
        <v>0</v>
      </c>
      <c r="C19163">
        <v>0</v>
      </c>
      <c r="D19163">
        <v>357000</v>
      </c>
      <c r="E19163">
        <v>4155500</v>
      </c>
      <c r="F19163" s="4">
        <f t="shared" si="299"/>
        <v>1504166.6666666667</v>
      </c>
    </row>
    <row r="19164" spans="1:6" x14ac:dyDescent="0.3">
      <c r="A19164" t="s">
        <v>19667</v>
      </c>
      <c r="B19164">
        <v>666960</v>
      </c>
      <c r="C19164">
        <v>0</v>
      </c>
      <c r="D19164">
        <v>857040</v>
      </c>
      <c r="E19164">
        <v>971880</v>
      </c>
      <c r="F19164" s="4">
        <f t="shared" si="299"/>
        <v>609640</v>
      </c>
    </row>
    <row r="19165" spans="1:6" x14ac:dyDescent="0.3">
      <c r="A19165" t="s">
        <v>19668</v>
      </c>
      <c r="B19165">
        <v>2133580</v>
      </c>
      <c r="C19165">
        <v>835380</v>
      </c>
      <c r="D19165">
        <v>0</v>
      </c>
      <c r="E19165">
        <v>660660</v>
      </c>
      <c r="F19165" s="4">
        <f t="shared" si="299"/>
        <v>498680</v>
      </c>
    </row>
    <row r="19166" spans="1:6" x14ac:dyDescent="0.3">
      <c r="A19166" t="s">
        <v>19669</v>
      </c>
      <c r="B19166">
        <v>1025070</v>
      </c>
      <c r="C19166">
        <v>0</v>
      </c>
      <c r="D19166">
        <v>476840</v>
      </c>
      <c r="E19166">
        <v>409410</v>
      </c>
      <c r="F19166" s="4">
        <f t="shared" si="299"/>
        <v>295416.66666666669</v>
      </c>
    </row>
    <row r="19167" spans="1:6" x14ac:dyDescent="0.3">
      <c r="A19167" t="s">
        <v>19670</v>
      </c>
      <c r="B19167">
        <v>885000</v>
      </c>
      <c r="C19167">
        <v>440440</v>
      </c>
      <c r="D19167">
        <v>0</v>
      </c>
      <c r="E19167">
        <v>469200</v>
      </c>
      <c r="F19167" s="4">
        <f t="shared" si="299"/>
        <v>303213.33333333331</v>
      </c>
    </row>
    <row r="19168" spans="1:6" x14ac:dyDescent="0.3">
      <c r="A19168" t="s">
        <v>19671</v>
      </c>
      <c r="B19168">
        <v>0</v>
      </c>
      <c r="C19168">
        <v>0</v>
      </c>
      <c r="D19168">
        <v>477100</v>
      </c>
      <c r="E19168">
        <v>402000</v>
      </c>
      <c r="F19168" s="4">
        <f t="shared" si="299"/>
        <v>293033.33333333331</v>
      </c>
    </row>
    <row r="19169" spans="1:6" x14ac:dyDescent="0.3">
      <c r="A19169" t="s">
        <v>19672</v>
      </c>
      <c r="B19169">
        <v>0</v>
      </c>
      <c r="C19169">
        <v>0</v>
      </c>
      <c r="D19169">
        <v>1222490</v>
      </c>
      <c r="E19169">
        <v>2740100</v>
      </c>
      <c r="F19169" s="4">
        <f t="shared" si="299"/>
        <v>1320863.3333333333</v>
      </c>
    </row>
    <row r="19170" spans="1:6" x14ac:dyDescent="0.3">
      <c r="A19170" t="s">
        <v>19673</v>
      </c>
      <c r="B19170">
        <v>9222410</v>
      </c>
      <c r="C19170">
        <v>4447840</v>
      </c>
      <c r="D19170">
        <v>5343250</v>
      </c>
      <c r="E19170">
        <v>7633990</v>
      </c>
      <c r="F19170" s="4">
        <f t="shared" si="299"/>
        <v>5808360</v>
      </c>
    </row>
    <row r="19171" spans="1:6" x14ac:dyDescent="0.3">
      <c r="A19171" t="s">
        <v>19674</v>
      </c>
      <c r="B19171">
        <v>0</v>
      </c>
      <c r="C19171">
        <v>656860</v>
      </c>
      <c r="D19171">
        <v>0</v>
      </c>
      <c r="E19171">
        <v>2259000</v>
      </c>
      <c r="F19171" s="4">
        <f t="shared" si="299"/>
        <v>971953.33333333337</v>
      </c>
    </row>
    <row r="19172" spans="1:6" x14ac:dyDescent="0.3">
      <c r="A19172" t="s">
        <v>19675</v>
      </c>
      <c r="B19172">
        <v>3208660</v>
      </c>
      <c r="C19172">
        <v>3353350</v>
      </c>
      <c r="D19172">
        <v>2489760</v>
      </c>
      <c r="E19172">
        <v>0</v>
      </c>
      <c r="F19172" s="4">
        <f t="shared" si="299"/>
        <v>1947703.3333333333</v>
      </c>
    </row>
    <row r="19173" spans="1:6" x14ac:dyDescent="0.3">
      <c r="A19173" t="s">
        <v>19676</v>
      </c>
      <c r="B19173">
        <v>911820</v>
      </c>
      <c r="C19173">
        <v>754920</v>
      </c>
      <c r="D19173">
        <v>149400</v>
      </c>
      <c r="E19173">
        <v>1276560</v>
      </c>
      <c r="F19173" s="4">
        <f t="shared" si="299"/>
        <v>726960</v>
      </c>
    </row>
    <row r="19174" spans="1:6" x14ac:dyDescent="0.3">
      <c r="A19174" t="s">
        <v>19677</v>
      </c>
      <c r="B19174">
        <v>3700000</v>
      </c>
      <c r="C19174">
        <v>499590</v>
      </c>
      <c r="D19174">
        <v>0</v>
      </c>
      <c r="E19174">
        <v>0</v>
      </c>
      <c r="F19174" s="4">
        <f t="shared" si="299"/>
        <v>166530</v>
      </c>
    </row>
    <row r="19175" spans="1:6" x14ac:dyDescent="0.3">
      <c r="A19175" t="s">
        <v>19678</v>
      </c>
      <c r="B19175">
        <v>0</v>
      </c>
      <c r="C19175">
        <v>370000</v>
      </c>
      <c r="D19175">
        <v>5216160</v>
      </c>
      <c r="E19175">
        <v>0</v>
      </c>
      <c r="F19175" s="4">
        <f t="shared" si="299"/>
        <v>1862053.3333333333</v>
      </c>
    </row>
    <row r="19176" spans="1:6" x14ac:dyDescent="0.3">
      <c r="A19176" t="s">
        <v>19679</v>
      </c>
      <c r="B19176">
        <v>0</v>
      </c>
      <c r="C19176">
        <v>472500</v>
      </c>
      <c r="D19176">
        <v>0</v>
      </c>
      <c r="E19176">
        <v>740000</v>
      </c>
      <c r="F19176" s="4">
        <f t="shared" si="299"/>
        <v>404166.66666666669</v>
      </c>
    </row>
    <row r="19177" spans="1:6" x14ac:dyDescent="0.3">
      <c r="A19177" t="s">
        <v>19680</v>
      </c>
      <c r="B19177">
        <v>3596320</v>
      </c>
      <c r="C19177">
        <v>6470100</v>
      </c>
      <c r="D19177">
        <v>2664260</v>
      </c>
      <c r="E19177">
        <v>6998370</v>
      </c>
      <c r="F19177" s="4">
        <f t="shared" si="299"/>
        <v>5377576.666666667</v>
      </c>
    </row>
    <row r="19178" spans="1:6" x14ac:dyDescent="0.3">
      <c r="A19178" t="s">
        <v>19681</v>
      </c>
      <c r="B19178">
        <v>427700</v>
      </c>
      <c r="C19178">
        <v>149400</v>
      </c>
      <c r="D19178">
        <v>1118920</v>
      </c>
      <c r="E19178">
        <v>2555950</v>
      </c>
      <c r="F19178" s="4">
        <f t="shared" si="299"/>
        <v>1274756.6666666667</v>
      </c>
    </row>
    <row r="19179" spans="1:6" x14ac:dyDescent="0.3">
      <c r="A19179" t="s">
        <v>19682</v>
      </c>
      <c r="B19179">
        <v>0</v>
      </c>
      <c r="C19179">
        <v>1019250</v>
      </c>
      <c r="D19179">
        <v>564200</v>
      </c>
      <c r="E19179">
        <v>546000</v>
      </c>
      <c r="F19179" s="4">
        <f t="shared" si="299"/>
        <v>709816.66666666663</v>
      </c>
    </row>
    <row r="19180" spans="1:6" x14ac:dyDescent="0.3">
      <c r="A19180" t="s">
        <v>19683</v>
      </c>
      <c r="B19180">
        <v>1317680</v>
      </c>
      <c r="C19180">
        <v>3187160</v>
      </c>
      <c r="D19180">
        <v>1075620</v>
      </c>
      <c r="E19180">
        <v>1179360</v>
      </c>
      <c r="F19180" s="4">
        <f t="shared" si="299"/>
        <v>1814046.6666666667</v>
      </c>
    </row>
    <row r="19181" spans="1:6" x14ac:dyDescent="0.3">
      <c r="A19181" t="s">
        <v>19684</v>
      </c>
      <c r="B19181">
        <v>589120</v>
      </c>
      <c r="C19181">
        <v>370000</v>
      </c>
      <c r="D19181">
        <v>0</v>
      </c>
      <c r="E19181">
        <v>0</v>
      </c>
      <c r="F19181" s="4">
        <f t="shared" si="299"/>
        <v>123333.33333333333</v>
      </c>
    </row>
    <row r="19182" spans="1:6" x14ac:dyDescent="0.3">
      <c r="A19182" t="s">
        <v>19685</v>
      </c>
      <c r="B19182">
        <v>264000</v>
      </c>
      <c r="C19182">
        <v>1449630</v>
      </c>
      <c r="D19182">
        <v>0</v>
      </c>
      <c r="E19182">
        <v>0</v>
      </c>
      <c r="F19182" s="4">
        <f t="shared" si="299"/>
        <v>483210</v>
      </c>
    </row>
    <row r="19183" spans="1:6" x14ac:dyDescent="0.3">
      <c r="A19183" t="s">
        <v>19686</v>
      </c>
      <c r="B19183">
        <v>11192090</v>
      </c>
      <c r="C19183">
        <v>38846170</v>
      </c>
      <c r="D19183">
        <v>44090380</v>
      </c>
      <c r="E19183">
        <v>18736820</v>
      </c>
      <c r="F19183" s="4">
        <f t="shared" si="299"/>
        <v>33891123.333333336</v>
      </c>
    </row>
    <row r="19184" spans="1:6" x14ac:dyDescent="0.3">
      <c r="A19184" t="s">
        <v>19687</v>
      </c>
      <c r="B19184">
        <v>0</v>
      </c>
      <c r="C19184">
        <v>1789600</v>
      </c>
      <c r="D19184">
        <v>1021120</v>
      </c>
      <c r="E19184">
        <v>0</v>
      </c>
      <c r="F19184" s="4">
        <f t="shared" si="299"/>
        <v>936906.66666666663</v>
      </c>
    </row>
    <row r="19185" spans="1:6" x14ac:dyDescent="0.3">
      <c r="A19185" t="s">
        <v>185</v>
      </c>
      <c r="B19185">
        <v>740000</v>
      </c>
      <c r="C19185">
        <v>870240</v>
      </c>
      <c r="D19185">
        <v>1643230</v>
      </c>
      <c r="E19185">
        <v>1044000</v>
      </c>
      <c r="F19185" s="4">
        <f t="shared" si="299"/>
        <v>1185823.3333333333</v>
      </c>
    </row>
    <row r="19186" spans="1:6" x14ac:dyDescent="0.3">
      <c r="A19186" t="s">
        <v>19688</v>
      </c>
      <c r="B19186">
        <v>230000</v>
      </c>
      <c r="C19186">
        <v>0</v>
      </c>
      <c r="D19186">
        <v>0</v>
      </c>
      <c r="E19186">
        <v>802620</v>
      </c>
      <c r="F19186" s="4">
        <f t="shared" si="299"/>
        <v>267540</v>
      </c>
    </row>
    <row r="19187" spans="1:6" x14ac:dyDescent="0.3">
      <c r="A19187" t="s">
        <v>19689</v>
      </c>
      <c r="B19187">
        <v>0</v>
      </c>
      <c r="C19187">
        <v>0</v>
      </c>
      <c r="D19187">
        <v>1185060</v>
      </c>
      <c r="E19187">
        <v>0</v>
      </c>
      <c r="F19187" s="4">
        <f t="shared" si="299"/>
        <v>395020</v>
      </c>
    </row>
    <row r="19188" spans="1:6" x14ac:dyDescent="0.3">
      <c r="A19188" t="s">
        <v>19690</v>
      </c>
      <c r="B19188">
        <v>1086800</v>
      </c>
      <c r="C19188">
        <v>1930000</v>
      </c>
      <c r="D19188">
        <v>0</v>
      </c>
      <c r="E19188">
        <v>2010000</v>
      </c>
      <c r="F19188" s="4">
        <f t="shared" si="299"/>
        <v>1313333.3333333333</v>
      </c>
    </row>
    <row r="19189" spans="1:6" x14ac:dyDescent="0.3">
      <c r="A19189" t="s">
        <v>19691</v>
      </c>
      <c r="B19189">
        <v>8181950</v>
      </c>
      <c r="C19189">
        <v>5339120</v>
      </c>
      <c r="D19189">
        <v>11680500</v>
      </c>
      <c r="E19189">
        <v>5384340</v>
      </c>
      <c r="F19189" s="4">
        <f t="shared" si="299"/>
        <v>7467986.666666667</v>
      </c>
    </row>
    <row r="19190" spans="1:6" x14ac:dyDescent="0.3">
      <c r="A19190" t="s">
        <v>19692</v>
      </c>
      <c r="B19190">
        <v>0</v>
      </c>
      <c r="C19190">
        <v>0</v>
      </c>
      <c r="D19190">
        <v>1480000</v>
      </c>
      <c r="E19190">
        <v>0</v>
      </c>
      <c r="F19190" s="4">
        <f t="shared" si="299"/>
        <v>493333.33333333331</v>
      </c>
    </row>
    <row r="19191" spans="1:6" x14ac:dyDescent="0.3">
      <c r="A19191" t="s">
        <v>19693</v>
      </c>
      <c r="B19191">
        <v>0</v>
      </c>
      <c r="C19191">
        <v>1261760</v>
      </c>
      <c r="D19191">
        <v>1713659</v>
      </c>
      <c r="E19191">
        <v>1307720</v>
      </c>
      <c r="F19191" s="4">
        <f t="shared" si="299"/>
        <v>1427713</v>
      </c>
    </row>
    <row r="19192" spans="1:6" x14ac:dyDescent="0.3">
      <c r="A19192" t="s">
        <v>19694</v>
      </c>
      <c r="B19192">
        <v>416000</v>
      </c>
      <c r="C19192">
        <v>860060</v>
      </c>
      <c r="D19192">
        <v>0</v>
      </c>
      <c r="E19192">
        <v>664300</v>
      </c>
      <c r="F19192" s="4">
        <f t="shared" si="299"/>
        <v>508120</v>
      </c>
    </row>
    <row r="19193" spans="1:6" x14ac:dyDescent="0.3">
      <c r="A19193" t="s">
        <v>19695</v>
      </c>
      <c r="B19193">
        <v>803080</v>
      </c>
      <c r="C19193">
        <v>189240</v>
      </c>
      <c r="D19193">
        <v>218400</v>
      </c>
      <c r="E19193">
        <v>820000</v>
      </c>
      <c r="F19193" s="4">
        <f t="shared" si="299"/>
        <v>409213.33333333331</v>
      </c>
    </row>
    <row r="19194" spans="1:6" x14ac:dyDescent="0.3">
      <c r="A19194" t="s">
        <v>19696</v>
      </c>
      <c r="B19194">
        <v>0</v>
      </c>
      <c r="C19194">
        <v>0</v>
      </c>
      <c r="D19194">
        <v>1383990</v>
      </c>
      <c r="E19194">
        <v>0</v>
      </c>
      <c r="F19194" s="4">
        <f t="shared" si="299"/>
        <v>461330</v>
      </c>
    </row>
    <row r="19195" spans="1:6" x14ac:dyDescent="0.3">
      <c r="A19195" t="s">
        <v>19697</v>
      </c>
      <c r="B19195">
        <v>0</v>
      </c>
      <c r="C19195">
        <v>0</v>
      </c>
      <c r="D19195">
        <v>300300</v>
      </c>
      <c r="E19195">
        <v>0</v>
      </c>
      <c r="F19195" s="4">
        <f t="shared" si="299"/>
        <v>100100</v>
      </c>
    </row>
    <row r="19196" spans="1:6" x14ac:dyDescent="0.3">
      <c r="A19196" t="s">
        <v>19698</v>
      </c>
      <c r="B19196">
        <v>0</v>
      </c>
      <c r="C19196">
        <v>6536800</v>
      </c>
      <c r="D19196">
        <v>10822500</v>
      </c>
      <c r="E19196">
        <v>7926300</v>
      </c>
      <c r="F19196" s="4">
        <f t="shared" si="299"/>
        <v>8428533.333333334</v>
      </c>
    </row>
    <row r="19197" spans="1:6" x14ac:dyDescent="0.3">
      <c r="A19197" t="s">
        <v>19699</v>
      </c>
      <c r="B19197">
        <v>0</v>
      </c>
      <c r="C19197">
        <v>1373000</v>
      </c>
      <c r="D19197">
        <v>0</v>
      </c>
      <c r="E19197">
        <v>0</v>
      </c>
      <c r="F19197" s="4">
        <f t="shared" si="299"/>
        <v>457666.66666666669</v>
      </c>
    </row>
    <row r="19198" spans="1:6" x14ac:dyDescent="0.3">
      <c r="A19198" t="s">
        <v>19700</v>
      </c>
      <c r="B19198">
        <v>0</v>
      </c>
      <c r="C19198">
        <v>2558920</v>
      </c>
      <c r="D19198">
        <v>2395400</v>
      </c>
      <c r="E19198">
        <v>2080260</v>
      </c>
      <c r="F19198" s="4">
        <f t="shared" si="299"/>
        <v>2344860</v>
      </c>
    </row>
    <row r="19199" spans="1:6" x14ac:dyDescent="0.3">
      <c r="A19199" t="s">
        <v>19701</v>
      </c>
      <c r="B19199">
        <v>0</v>
      </c>
      <c r="C19199">
        <v>1082300</v>
      </c>
      <c r="D19199">
        <v>0</v>
      </c>
      <c r="E19199">
        <v>0</v>
      </c>
      <c r="F19199" s="4">
        <f t="shared" si="299"/>
        <v>360766.66666666669</v>
      </c>
    </row>
    <row r="19200" spans="1:6" x14ac:dyDescent="0.3">
      <c r="A19200" t="s">
        <v>19702</v>
      </c>
      <c r="B19200">
        <v>267000</v>
      </c>
      <c r="C19200">
        <v>2274550</v>
      </c>
      <c r="D19200">
        <v>2319710</v>
      </c>
      <c r="E19200">
        <v>2028390</v>
      </c>
      <c r="F19200" s="4">
        <f t="shared" si="299"/>
        <v>2207550</v>
      </c>
    </row>
    <row r="19201" spans="1:6" x14ac:dyDescent="0.3">
      <c r="A19201" t="s">
        <v>19703</v>
      </c>
      <c r="B19201">
        <v>781950</v>
      </c>
      <c r="C19201">
        <v>469560</v>
      </c>
      <c r="D19201">
        <v>0</v>
      </c>
      <c r="E19201">
        <v>0</v>
      </c>
      <c r="F19201" s="4">
        <f t="shared" si="299"/>
        <v>156520</v>
      </c>
    </row>
    <row r="19202" spans="1:6" x14ac:dyDescent="0.3">
      <c r="A19202" t="s">
        <v>19704</v>
      </c>
      <c r="B19202">
        <v>0</v>
      </c>
      <c r="C19202">
        <v>2079380</v>
      </c>
      <c r="D19202">
        <v>575120</v>
      </c>
      <c r="E19202">
        <v>3368540</v>
      </c>
      <c r="F19202" s="4">
        <f t="shared" si="299"/>
        <v>2007680</v>
      </c>
    </row>
    <row r="19203" spans="1:6" x14ac:dyDescent="0.3">
      <c r="A19203" t="s">
        <v>19705</v>
      </c>
      <c r="B19203">
        <v>0</v>
      </c>
      <c r="C19203">
        <v>1163680</v>
      </c>
      <c r="D19203">
        <v>0</v>
      </c>
      <c r="E19203">
        <v>0</v>
      </c>
      <c r="F19203" s="4">
        <f t="shared" ref="F19203:F19266" si="300">SUM(C19203:E19203)/3</f>
        <v>387893.33333333331</v>
      </c>
    </row>
    <row r="19204" spans="1:6" x14ac:dyDescent="0.3">
      <c r="A19204" t="s">
        <v>19706</v>
      </c>
      <c r="B19204">
        <v>2022930</v>
      </c>
      <c r="C19204">
        <v>2055890</v>
      </c>
      <c r="D19204">
        <v>1283100</v>
      </c>
      <c r="E19204">
        <v>2159970</v>
      </c>
      <c r="F19204" s="4">
        <f t="shared" si="300"/>
        <v>1832986.6666666667</v>
      </c>
    </row>
    <row r="19205" spans="1:6" x14ac:dyDescent="0.3">
      <c r="A19205" t="s">
        <v>19707</v>
      </c>
      <c r="B19205">
        <v>0</v>
      </c>
      <c r="C19205">
        <v>935250</v>
      </c>
      <c r="D19205">
        <v>1683970</v>
      </c>
      <c r="E19205">
        <v>502320</v>
      </c>
      <c r="F19205" s="4">
        <f t="shared" si="300"/>
        <v>1040513.3333333334</v>
      </c>
    </row>
    <row r="19206" spans="1:6" x14ac:dyDescent="0.3">
      <c r="A19206" t="s">
        <v>19708</v>
      </c>
      <c r="B19206">
        <v>444760</v>
      </c>
      <c r="C19206">
        <v>0</v>
      </c>
      <c r="D19206">
        <v>584760</v>
      </c>
      <c r="E19206">
        <v>370000</v>
      </c>
      <c r="F19206" s="4">
        <f t="shared" si="300"/>
        <v>318253.33333333331</v>
      </c>
    </row>
    <row r="19207" spans="1:6" x14ac:dyDescent="0.3">
      <c r="A19207" t="s">
        <v>19709</v>
      </c>
      <c r="B19207">
        <v>936000</v>
      </c>
      <c r="C19207">
        <v>0</v>
      </c>
      <c r="D19207">
        <v>0</v>
      </c>
      <c r="E19207">
        <v>0</v>
      </c>
      <c r="F19207" s="4">
        <f t="shared" si="300"/>
        <v>0</v>
      </c>
    </row>
    <row r="19208" spans="1:6" x14ac:dyDescent="0.3">
      <c r="A19208" t="s">
        <v>19710</v>
      </c>
      <c r="B19208">
        <v>0</v>
      </c>
      <c r="C19208">
        <v>1123850</v>
      </c>
      <c r="D19208">
        <v>0</v>
      </c>
      <c r="E19208">
        <v>1316900</v>
      </c>
      <c r="F19208" s="4">
        <f t="shared" si="300"/>
        <v>813583.33333333337</v>
      </c>
    </row>
    <row r="19209" spans="1:6" x14ac:dyDescent="0.3">
      <c r="A19209" t="s">
        <v>19711</v>
      </c>
      <c r="B19209">
        <v>0</v>
      </c>
      <c r="C19209">
        <v>540540</v>
      </c>
      <c r="D19209">
        <v>937300</v>
      </c>
      <c r="E19209">
        <v>0</v>
      </c>
      <c r="F19209" s="4">
        <f t="shared" si="300"/>
        <v>492613.33333333331</v>
      </c>
    </row>
    <row r="19210" spans="1:6" x14ac:dyDescent="0.3">
      <c r="A19210" t="s">
        <v>19712</v>
      </c>
      <c r="B19210">
        <v>65971620</v>
      </c>
      <c r="C19210">
        <v>59930390</v>
      </c>
      <c r="D19210">
        <v>107186620</v>
      </c>
      <c r="E19210">
        <v>99785070</v>
      </c>
      <c r="F19210" s="4">
        <f t="shared" si="300"/>
        <v>88967360</v>
      </c>
    </row>
    <row r="19211" spans="1:6" x14ac:dyDescent="0.3">
      <c r="A19211" t="s">
        <v>19713</v>
      </c>
      <c r="B19211">
        <v>4926740</v>
      </c>
      <c r="C19211">
        <v>10070120</v>
      </c>
      <c r="D19211">
        <v>10114400</v>
      </c>
      <c r="E19211">
        <v>9425030</v>
      </c>
      <c r="F19211" s="4">
        <f t="shared" si="300"/>
        <v>9869850</v>
      </c>
    </row>
    <row r="19212" spans="1:6" x14ac:dyDescent="0.3">
      <c r="A19212" t="s">
        <v>19714</v>
      </c>
      <c r="B19212">
        <v>0</v>
      </c>
      <c r="C19212">
        <v>1911000</v>
      </c>
      <c r="D19212">
        <v>0</v>
      </c>
      <c r="E19212">
        <v>3768900</v>
      </c>
      <c r="F19212" s="4">
        <f t="shared" si="300"/>
        <v>1893300</v>
      </c>
    </row>
    <row r="19213" spans="1:6" x14ac:dyDescent="0.3">
      <c r="A19213" t="s">
        <v>19715</v>
      </c>
      <c r="B19213">
        <v>804980</v>
      </c>
      <c r="C19213">
        <v>256000</v>
      </c>
      <c r="D19213">
        <v>0</v>
      </c>
      <c r="E19213">
        <v>1283500</v>
      </c>
      <c r="F19213" s="4">
        <f t="shared" si="300"/>
        <v>513166.66666666669</v>
      </c>
    </row>
    <row r="19214" spans="1:6" x14ac:dyDescent="0.3">
      <c r="A19214" t="s">
        <v>19716</v>
      </c>
      <c r="B19214">
        <v>11013120</v>
      </c>
      <c r="C19214">
        <v>15309960</v>
      </c>
      <c r="D19214">
        <v>29141310</v>
      </c>
      <c r="E19214">
        <v>7199930</v>
      </c>
      <c r="F19214" s="4">
        <f t="shared" si="300"/>
        <v>17217066.666666668</v>
      </c>
    </row>
    <row r="19215" spans="1:6" x14ac:dyDescent="0.3">
      <c r="A19215" t="s">
        <v>19717</v>
      </c>
      <c r="B19215">
        <v>0</v>
      </c>
      <c r="C19215">
        <v>1142500</v>
      </c>
      <c r="D19215">
        <v>2117000</v>
      </c>
      <c r="E19215">
        <v>2252410</v>
      </c>
      <c r="F19215" s="4">
        <f t="shared" si="300"/>
        <v>1837303.3333333333</v>
      </c>
    </row>
    <row r="19216" spans="1:6" x14ac:dyDescent="0.3">
      <c r="A19216" t="s">
        <v>19718</v>
      </c>
      <c r="B19216">
        <v>370000</v>
      </c>
      <c r="C19216">
        <v>2350000</v>
      </c>
      <c r="D19216">
        <v>2499000</v>
      </c>
      <c r="E19216">
        <v>2400800</v>
      </c>
      <c r="F19216" s="4">
        <f t="shared" si="300"/>
        <v>2416600</v>
      </c>
    </row>
    <row r="19217" spans="1:6" x14ac:dyDescent="0.3">
      <c r="A19217" t="s">
        <v>19719</v>
      </c>
      <c r="B19217">
        <v>0</v>
      </c>
      <c r="C19217">
        <v>1384590</v>
      </c>
      <c r="D19217">
        <v>0</v>
      </c>
      <c r="E19217">
        <v>770000</v>
      </c>
      <c r="F19217" s="4">
        <f t="shared" si="300"/>
        <v>718196.66666666663</v>
      </c>
    </row>
    <row r="19218" spans="1:6" x14ac:dyDescent="0.3">
      <c r="A19218" t="s">
        <v>19720</v>
      </c>
      <c r="B19218">
        <v>924840</v>
      </c>
      <c r="C19218">
        <v>1232140</v>
      </c>
      <c r="D19218">
        <v>0</v>
      </c>
      <c r="E19218">
        <v>4188670</v>
      </c>
      <c r="F19218" s="4">
        <f t="shared" si="300"/>
        <v>1806936.6666666667</v>
      </c>
    </row>
    <row r="19219" spans="1:6" x14ac:dyDescent="0.3">
      <c r="A19219" t="s">
        <v>19721</v>
      </c>
      <c r="B19219">
        <v>0</v>
      </c>
      <c r="C19219">
        <v>9244090</v>
      </c>
      <c r="D19219">
        <v>5626940</v>
      </c>
      <c r="E19219">
        <v>2683100</v>
      </c>
      <c r="F19219" s="4">
        <f t="shared" si="300"/>
        <v>5851376.666666667</v>
      </c>
    </row>
    <row r="19220" spans="1:6" x14ac:dyDescent="0.3">
      <c r="A19220" t="s">
        <v>19722</v>
      </c>
      <c r="B19220">
        <v>2577600</v>
      </c>
      <c r="C19220">
        <v>4702000</v>
      </c>
      <c r="D19220">
        <v>3700000</v>
      </c>
      <c r="E19220">
        <v>4115500</v>
      </c>
      <c r="F19220" s="4">
        <f t="shared" si="300"/>
        <v>4172500</v>
      </c>
    </row>
    <row r="19221" spans="1:6" x14ac:dyDescent="0.3">
      <c r="A19221" t="s">
        <v>19723</v>
      </c>
      <c r="B19221">
        <v>647680</v>
      </c>
      <c r="C19221">
        <v>0</v>
      </c>
      <c r="D19221">
        <v>647680</v>
      </c>
      <c r="E19221">
        <v>0</v>
      </c>
      <c r="F19221" s="4">
        <f t="shared" si="300"/>
        <v>215893.33333333334</v>
      </c>
    </row>
    <row r="19222" spans="1:6" x14ac:dyDescent="0.3">
      <c r="A19222" t="s">
        <v>19724</v>
      </c>
      <c r="B19222">
        <v>497100</v>
      </c>
      <c r="C19222">
        <v>0</v>
      </c>
      <c r="D19222">
        <v>0</v>
      </c>
      <c r="E19222">
        <v>658080</v>
      </c>
      <c r="F19222" s="4">
        <f t="shared" si="300"/>
        <v>219360</v>
      </c>
    </row>
    <row r="19223" spans="1:6" x14ac:dyDescent="0.3">
      <c r="A19223" t="s">
        <v>19725</v>
      </c>
      <c r="B19223">
        <v>2051500</v>
      </c>
      <c r="C19223">
        <v>2430720</v>
      </c>
      <c r="D19223">
        <v>644640</v>
      </c>
      <c r="E19223">
        <v>642000</v>
      </c>
      <c r="F19223" s="4">
        <f t="shared" si="300"/>
        <v>1239120</v>
      </c>
    </row>
    <row r="19224" spans="1:6" x14ac:dyDescent="0.3">
      <c r="A19224" t="s">
        <v>19726</v>
      </c>
      <c r="B19224">
        <v>4857520</v>
      </c>
      <c r="C19224">
        <v>1738450</v>
      </c>
      <c r="D19224">
        <v>3857100</v>
      </c>
      <c r="E19224">
        <v>1498560</v>
      </c>
      <c r="F19224" s="4">
        <f t="shared" si="300"/>
        <v>2364703.3333333335</v>
      </c>
    </row>
    <row r="19225" spans="1:6" x14ac:dyDescent="0.3">
      <c r="A19225" t="s">
        <v>19727</v>
      </c>
      <c r="B19225">
        <v>0</v>
      </c>
      <c r="C19225">
        <v>0</v>
      </c>
      <c r="D19225">
        <v>820820</v>
      </c>
      <c r="E19225">
        <v>0</v>
      </c>
      <c r="F19225" s="4">
        <f t="shared" si="300"/>
        <v>273606.66666666669</v>
      </c>
    </row>
    <row r="19226" spans="1:6" x14ac:dyDescent="0.3">
      <c r="A19226" t="s">
        <v>19728</v>
      </c>
      <c r="B19226">
        <v>6183020</v>
      </c>
      <c r="C19226">
        <v>6102510</v>
      </c>
      <c r="D19226">
        <v>5447600</v>
      </c>
      <c r="E19226">
        <v>7110900</v>
      </c>
      <c r="F19226" s="4">
        <f t="shared" si="300"/>
        <v>6220336.666666667</v>
      </c>
    </row>
    <row r="19227" spans="1:6" x14ac:dyDescent="0.3">
      <c r="A19227" t="s">
        <v>19729</v>
      </c>
      <c r="B19227">
        <v>0</v>
      </c>
      <c r="C19227">
        <v>0</v>
      </c>
      <c r="D19227">
        <v>7299060</v>
      </c>
      <c r="E19227">
        <v>0</v>
      </c>
      <c r="F19227" s="4">
        <f t="shared" si="300"/>
        <v>2433020</v>
      </c>
    </row>
    <row r="19228" spans="1:6" x14ac:dyDescent="0.3">
      <c r="A19228" t="s">
        <v>19730</v>
      </c>
      <c r="B19228">
        <v>830000</v>
      </c>
      <c r="C19228">
        <v>2137700</v>
      </c>
      <c r="D19228">
        <v>459140</v>
      </c>
      <c r="E19228">
        <v>2274100</v>
      </c>
      <c r="F19228" s="4">
        <f t="shared" si="300"/>
        <v>1623646.6666666667</v>
      </c>
    </row>
    <row r="19229" spans="1:6" x14ac:dyDescent="0.3">
      <c r="A19229" t="s">
        <v>19731</v>
      </c>
      <c r="B19229">
        <v>0</v>
      </c>
      <c r="C19229">
        <v>191100</v>
      </c>
      <c r="D19229">
        <v>425700</v>
      </c>
      <c r="E19229">
        <v>0</v>
      </c>
      <c r="F19229" s="4">
        <f t="shared" si="300"/>
        <v>205600</v>
      </c>
    </row>
    <row r="19230" spans="1:6" x14ac:dyDescent="0.3">
      <c r="A19230" t="s">
        <v>19732</v>
      </c>
      <c r="B19230">
        <v>2045080</v>
      </c>
      <c r="C19230">
        <v>4175020</v>
      </c>
      <c r="D19230">
        <v>0</v>
      </c>
      <c r="E19230">
        <v>2033200</v>
      </c>
      <c r="F19230" s="4">
        <f t="shared" si="300"/>
        <v>2069406.6666666667</v>
      </c>
    </row>
    <row r="19231" spans="1:6" x14ac:dyDescent="0.3">
      <c r="A19231" t="s">
        <v>19733</v>
      </c>
      <c r="B19231">
        <v>0</v>
      </c>
      <c r="C19231">
        <v>862680</v>
      </c>
      <c r="D19231">
        <v>311100</v>
      </c>
      <c r="E19231">
        <v>0</v>
      </c>
      <c r="F19231" s="4">
        <f t="shared" si="300"/>
        <v>391260</v>
      </c>
    </row>
    <row r="19232" spans="1:6" x14ac:dyDescent="0.3">
      <c r="A19232" t="s">
        <v>19734</v>
      </c>
      <c r="B19232">
        <v>15750390</v>
      </c>
      <c r="C19232">
        <v>12745800</v>
      </c>
      <c r="D19232">
        <v>14258460</v>
      </c>
      <c r="E19232">
        <v>14973320</v>
      </c>
      <c r="F19232" s="4">
        <f t="shared" si="300"/>
        <v>13992526.666666666</v>
      </c>
    </row>
    <row r="19233" spans="1:6" x14ac:dyDescent="0.3">
      <c r="A19233" t="s">
        <v>19735</v>
      </c>
      <c r="B19233">
        <v>2638680</v>
      </c>
      <c r="C19233">
        <v>4272100</v>
      </c>
      <c r="D19233">
        <v>4814180</v>
      </c>
      <c r="E19233">
        <v>6718460</v>
      </c>
      <c r="F19233" s="4">
        <f t="shared" si="300"/>
        <v>5268246.666666667</v>
      </c>
    </row>
    <row r="19234" spans="1:6" x14ac:dyDescent="0.3">
      <c r="A19234" t="s">
        <v>19736</v>
      </c>
      <c r="B19234">
        <v>0</v>
      </c>
      <c r="C19234">
        <v>1523880</v>
      </c>
      <c r="D19234">
        <v>0</v>
      </c>
      <c r="E19234">
        <v>608790</v>
      </c>
      <c r="F19234" s="4">
        <f t="shared" si="300"/>
        <v>710890</v>
      </c>
    </row>
    <row r="19235" spans="1:6" x14ac:dyDescent="0.3">
      <c r="A19235" t="s">
        <v>19737</v>
      </c>
      <c r="B19235">
        <v>1150240</v>
      </c>
      <c r="C19235">
        <v>332150</v>
      </c>
      <c r="D19235">
        <v>631040</v>
      </c>
      <c r="E19235">
        <v>1115580</v>
      </c>
      <c r="F19235" s="4">
        <f t="shared" si="300"/>
        <v>692923.33333333337</v>
      </c>
    </row>
    <row r="19236" spans="1:6" x14ac:dyDescent="0.3">
      <c r="A19236" t="s">
        <v>19738</v>
      </c>
      <c r="B19236">
        <v>637540</v>
      </c>
      <c r="C19236">
        <v>765460</v>
      </c>
      <c r="D19236">
        <v>437710</v>
      </c>
      <c r="E19236">
        <v>333060</v>
      </c>
      <c r="F19236" s="4">
        <f t="shared" si="300"/>
        <v>512076.66666666669</v>
      </c>
    </row>
    <row r="19237" spans="1:6" x14ac:dyDescent="0.3">
      <c r="A19237" t="s">
        <v>19739</v>
      </c>
      <c r="B19237">
        <v>2210060</v>
      </c>
      <c r="C19237">
        <v>2236960</v>
      </c>
      <c r="D19237">
        <v>0</v>
      </c>
      <c r="E19237">
        <v>386000</v>
      </c>
      <c r="F19237" s="4">
        <f t="shared" si="300"/>
        <v>874320</v>
      </c>
    </row>
    <row r="19238" spans="1:6" x14ac:dyDescent="0.3">
      <c r="A19238" t="s">
        <v>19740</v>
      </c>
      <c r="B19238">
        <v>0</v>
      </c>
      <c r="C19238">
        <v>2960000</v>
      </c>
      <c r="D19238">
        <v>3348260</v>
      </c>
      <c r="E19238">
        <v>4720800</v>
      </c>
      <c r="F19238" s="4">
        <f t="shared" si="300"/>
        <v>3676353.3333333335</v>
      </c>
    </row>
    <row r="19239" spans="1:6" x14ac:dyDescent="0.3">
      <c r="A19239" t="s">
        <v>19741</v>
      </c>
      <c r="B19239">
        <v>0</v>
      </c>
      <c r="C19239">
        <v>300300</v>
      </c>
      <c r="D19239">
        <v>0</v>
      </c>
      <c r="E19239">
        <v>0</v>
      </c>
      <c r="F19239" s="4">
        <f t="shared" si="300"/>
        <v>100100</v>
      </c>
    </row>
    <row r="19240" spans="1:6" x14ac:dyDescent="0.3">
      <c r="A19240" t="s">
        <v>19742</v>
      </c>
      <c r="B19240">
        <v>0</v>
      </c>
      <c r="C19240">
        <v>917280</v>
      </c>
      <c r="D19240">
        <v>565500</v>
      </c>
      <c r="E19240">
        <v>191100</v>
      </c>
      <c r="F19240" s="4">
        <f t="shared" si="300"/>
        <v>557960</v>
      </c>
    </row>
    <row r="19241" spans="1:6" x14ac:dyDescent="0.3">
      <c r="A19241" t="s">
        <v>19743</v>
      </c>
      <c r="B19241">
        <v>0</v>
      </c>
      <c r="C19241">
        <v>1869140</v>
      </c>
      <c r="D19241">
        <v>1897350</v>
      </c>
      <c r="E19241">
        <v>9156800</v>
      </c>
      <c r="F19241" s="4">
        <f t="shared" si="300"/>
        <v>4307763.333333333</v>
      </c>
    </row>
    <row r="19242" spans="1:6" x14ac:dyDescent="0.3">
      <c r="A19242" t="s">
        <v>19744</v>
      </c>
      <c r="B19242">
        <v>712840</v>
      </c>
      <c r="C19242">
        <v>218400</v>
      </c>
      <c r="D19242">
        <v>0</v>
      </c>
      <c r="E19242">
        <v>0</v>
      </c>
      <c r="F19242" s="4">
        <f t="shared" si="300"/>
        <v>72800</v>
      </c>
    </row>
    <row r="19243" spans="1:6" x14ac:dyDescent="0.3">
      <c r="A19243" t="s">
        <v>19745</v>
      </c>
      <c r="B19243">
        <v>0</v>
      </c>
      <c r="C19243">
        <v>0</v>
      </c>
      <c r="D19243">
        <v>391000</v>
      </c>
      <c r="E19243">
        <v>0</v>
      </c>
      <c r="F19243" s="4">
        <f t="shared" si="300"/>
        <v>130333.33333333333</v>
      </c>
    </row>
    <row r="19244" spans="1:6" x14ac:dyDescent="0.3">
      <c r="A19244" t="s">
        <v>19746</v>
      </c>
      <c r="B19244">
        <v>0</v>
      </c>
      <c r="C19244">
        <v>1671200</v>
      </c>
      <c r="D19244">
        <v>0</v>
      </c>
      <c r="E19244">
        <v>1627600</v>
      </c>
      <c r="F19244" s="4">
        <f t="shared" si="300"/>
        <v>1099600</v>
      </c>
    </row>
    <row r="19245" spans="1:6" x14ac:dyDescent="0.3">
      <c r="A19245" t="s">
        <v>19747</v>
      </c>
      <c r="B19245">
        <v>0</v>
      </c>
      <c r="C19245">
        <v>740000</v>
      </c>
      <c r="D19245">
        <v>0</v>
      </c>
      <c r="E19245">
        <v>0</v>
      </c>
      <c r="F19245" s="4">
        <f t="shared" si="300"/>
        <v>246666.66666666666</v>
      </c>
    </row>
    <row r="19246" spans="1:6" x14ac:dyDescent="0.3">
      <c r="A19246" t="s">
        <v>19748</v>
      </c>
      <c r="B19246">
        <v>1741120</v>
      </c>
      <c r="C19246">
        <v>1413000</v>
      </c>
      <c r="D19246">
        <v>0</v>
      </c>
      <c r="E19246">
        <v>0</v>
      </c>
      <c r="F19246" s="4">
        <f t="shared" si="300"/>
        <v>471000</v>
      </c>
    </row>
    <row r="19247" spans="1:6" x14ac:dyDescent="0.3">
      <c r="A19247" t="s">
        <v>19749</v>
      </c>
      <c r="B19247">
        <v>14800000</v>
      </c>
      <c r="C19247">
        <v>647920</v>
      </c>
      <c r="D19247">
        <v>0</v>
      </c>
      <c r="E19247">
        <v>6078050</v>
      </c>
      <c r="F19247" s="4">
        <f t="shared" si="300"/>
        <v>2241990</v>
      </c>
    </row>
    <row r="19248" spans="1:6" x14ac:dyDescent="0.3">
      <c r="A19248" t="s">
        <v>19750</v>
      </c>
      <c r="B19248">
        <v>2066140</v>
      </c>
      <c r="C19248">
        <v>2167100</v>
      </c>
      <c r="D19248">
        <v>2044950</v>
      </c>
      <c r="E19248">
        <v>2205680</v>
      </c>
      <c r="F19248" s="4">
        <f t="shared" si="300"/>
        <v>2139243.3333333335</v>
      </c>
    </row>
    <row r="19249" spans="1:6" x14ac:dyDescent="0.3">
      <c r="A19249" t="s">
        <v>19751</v>
      </c>
      <c r="B19249">
        <v>2896330</v>
      </c>
      <c r="C19249">
        <v>3876040</v>
      </c>
      <c r="D19249">
        <v>0</v>
      </c>
      <c r="E19249">
        <v>1212280</v>
      </c>
      <c r="F19249" s="4">
        <f t="shared" si="300"/>
        <v>1696106.6666666667</v>
      </c>
    </row>
    <row r="19250" spans="1:6" x14ac:dyDescent="0.3">
      <c r="A19250" t="s">
        <v>19752</v>
      </c>
      <c r="B19250">
        <v>979600</v>
      </c>
      <c r="C19250">
        <v>0</v>
      </c>
      <c r="D19250">
        <v>469200</v>
      </c>
      <c r="E19250">
        <v>1132200</v>
      </c>
      <c r="F19250" s="4">
        <f t="shared" si="300"/>
        <v>533800</v>
      </c>
    </row>
    <row r="19251" spans="1:6" x14ac:dyDescent="0.3">
      <c r="A19251" t="s">
        <v>19753</v>
      </c>
      <c r="B19251">
        <v>0</v>
      </c>
      <c r="C19251">
        <v>970970</v>
      </c>
      <c r="D19251">
        <v>1533820</v>
      </c>
      <c r="E19251">
        <v>0</v>
      </c>
      <c r="F19251" s="4">
        <f t="shared" si="300"/>
        <v>834930</v>
      </c>
    </row>
    <row r="19252" spans="1:6" x14ac:dyDescent="0.3">
      <c r="A19252" t="s">
        <v>19754</v>
      </c>
      <c r="B19252">
        <v>580520</v>
      </c>
      <c r="C19252">
        <v>0</v>
      </c>
      <c r="D19252">
        <v>576030</v>
      </c>
      <c r="E19252">
        <v>0</v>
      </c>
      <c r="F19252" s="4">
        <f t="shared" si="300"/>
        <v>192010</v>
      </c>
    </row>
    <row r="19253" spans="1:6" x14ac:dyDescent="0.3">
      <c r="A19253" t="s">
        <v>19755</v>
      </c>
      <c r="B19253">
        <v>2022640</v>
      </c>
      <c r="C19253">
        <v>2146590</v>
      </c>
      <c r="D19253">
        <v>2134600</v>
      </c>
      <c r="E19253">
        <v>2366350</v>
      </c>
      <c r="F19253" s="4">
        <f t="shared" si="300"/>
        <v>2215846.6666666665</v>
      </c>
    </row>
    <row r="19254" spans="1:6" x14ac:dyDescent="0.3">
      <c r="A19254" t="s">
        <v>261</v>
      </c>
      <c r="B19254">
        <v>1660290</v>
      </c>
      <c r="C19254">
        <v>434070</v>
      </c>
      <c r="D19254">
        <v>2401000</v>
      </c>
      <c r="E19254">
        <v>0</v>
      </c>
      <c r="F19254" s="4">
        <f t="shared" si="300"/>
        <v>945023.33333333337</v>
      </c>
    </row>
    <row r="19255" spans="1:6" x14ac:dyDescent="0.3">
      <c r="A19255" t="s">
        <v>19756</v>
      </c>
      <c r="B19255">
        <v>2068060</v>
      </c>
      <c r="C19255">
        <v>2064650</v>
      </c>
      <c r="D19255">
        <v>2125300</v>
      </c>
      <c r="E19255">
        <v>2577360</v>
      </c>
      <c r="F19255" s="4">
        <f t="shared" si="300"/>
        <v>2255770</v>
      </c>
    </row>
    <row r="19256" spans="1:6" x14ac:dyDescent="0.3">
      <c r="A19256" t="s">
        <v>19757</v>
      </c>
      <c r="B19256">
        <v>0</v>
      </c>
      <c r="C19256">
        <v>1019700</v>
      </c>
      <c r="D19256">
        <v>0</v>
      </c>
      <c r="E19256">
        <v>820000</v>
      </c>
      <c r="F19256" s="4">
        <f t="shared" si="300"/>
        <v>613233.33333333337</v>
      </c>
    </row>
    <row r="19257" spans="1:6" x14ac:dyDescent="0.3">
      <c r="A19257" t="s">
        <v>19758</v>
      </c>
      <c r="B19257">
        <v>3740100</v>
      </c>
      <c r="C19257">
        <v>7243600</v>
      </c>
      <c r="D19257">
        <v>10428600</v>
      </c>
      <c r="E19257">
        <v>9295510</v>
      </c>
      <c r="F19257" s="4">
        <f t="shared" si="300"/>
        <v>8989236.666666666</v>
      </c>
    </row>
    <row r="19258" spans="1:6" x14ac:dyDescent="0.3">
      <c r="A19258" t="s">
        <v>19759</v>
      </c>
      <c r="B19258">
        <v>0</v>
      </c>
      <c r="C19258">
        <v>1327850</v>
      </c>
      <c r="D19258">
        <v>4534530</v>
      </c>
      <c r="E19258">
        <v>3308690</v>
      </c>
      <c r="F19258" s="4">
        <f t="shared" si="300"/>
        <v>3057023.3333333335</v>
      </c>
    </row>
    <row r="19259" spans="1:6" x14ac:dyDescent="0.3">
      <c r="A19259" t="s">
        <v>19760</v>
      </c>
      <c r="B19259">
        <v>10400020</v>
      </c>
      <c r="C19259">
        <v>12371840</v>
      </c>
      <c r="D19259">
        <v>6538330</v>
      </c>
      <c r="E19259">
        <v>12663440</v>
      </c>
      <c r="F19259" s="4">
        <f t="shared" si="300"/>
        <v>10524536.666666666</v>
      </c>
    </row>
    <row r="19260" spans="1:6" x14ac:dyDescent="0.3">
      <c r="A19260" t="s">
        <v>19761</v>
      </c>
      <c r="B19260">
        <v>560000</v>
      </c>
      <c r="C19260">
        <v>0</v>
      </c>
      <c r="D19260">
        <v>601600</v>
      </c>
      <c r="E19260">
        <v>0</v>
      </c>
      <c r="F19260" s="4">
        <f t="shared" si="300"/>
        <v>200533.33333333334</v>
      </c>
    </row>
    <row r="19261" spans="1:6" x14ac:dyDescent="0.3">
      <c r="A19261" t="s">
        <v>19762</v>
      </c>
      <c r="B19261">
        <v>0</v>
      </c>
      <c r="C19261">
        <v>0</v>
      </c>
      <c r="D19261">
        <v>1013740</v>
      </c>
      <c r="E19261">
        <v>0</v>
      </c>
      <c r="F19261" s="4">
        <f t="shared" si="300"/>
        <v>337913.33333333331</v>
      </c>
    </row>
    <row r="19262" spans="1:6" x14ac:dyDescent="0.3">
      <c r="A19262" t="s">
        <v>19763</v>
      </c>
      <c r="B19262">
        <v>715950</v>
      </c>
      <c r="C19262">
        <v>481160</v>
      </c>
      <c r="D19262">
        <v>0</v>
      </c>
      <c r="E19262">
        <v>1497770</v>
      </c>
      <c r="F19262" s="4">
        <f t="shared" si="300"/>
        <v>659643.33333333337</v>
      </c>
    </row>
    <row r="19263" spans="1:6" x14ac:dyDescent="0.3">
      <c r="A19263" t="s">
        <v>19764</v>
      </c>
      <c r="B19263">
        <v>1683500</v>
      </c>
      <c r="C19263">
        <v>3236170</v>
      </c>
      <c r="D19263">
        <v>2562900</v>
      </c>
      <c r="E19263">
        <v>3316940</v>
      </c>
      <c r="F19263" s="4">
        <f t="shared" si="300"/>
        <v>3038670</v>
      </c>
    </row>
    <row r="19264" spans="1:6" x14ac:dyDescent="0.3">
      <c r="A19264" t="s">
        <v>19765</v>
      </c>
      <c r="B19264">
        <v>0</v>
      </c>
      <c r="C19264">
        <v>2249720</v>
      </c>
      <c r="D19264">
        <v>1113500</v>
      </c>
      <c r="E19264">
        <v>528000</v>
      </c>
      <c r="F19264" s="4">
        <f t="shared" si="300"/>
        <v>1297073.3333333333</v>
      </c>
    </row>
    <row r="19265" spans="1:6" x14ac:dyDescent="0.3">
      <c r="A19265" t="s">
        <v>19766</v>
      </c>
      <c r="B19265">
        <v>0</v>
      </c>
      <c r="C19265">
        <v>0</v>
      </c>
      <c r="D19265">
        <v>300300</v>
      </c>
      <c r="E19265">
        <v>0</v>
      </c>
      <c r="F19265" s="4">
        <f t="shared" si="300"/>
        <v>100100</v>
      </c>
    </row>
    <row r="19266" spans="1:6" x14ac:dyDescent="0.3">
      <c r="A19266" t="s">
        <v>19767</v>
      </c>
      <c r="B19266">
        <v>1059850</v>
      </c>
      <c r="C19266">
        <v>2501160</v>
      </c>
      <c r="D19266">
        <v>572800</v>
      </c>
      <c r="E19266">
        <v>820000</v>
      </c>
      <c r="F19266" s="4">
        <f t="shared" si="300"/>
        <v>1297986.6666666667</v>
      </c>
    </row>
    <row r="19267" spans="1:6" x14ac:dyDescent="0.3">
      <c r="A19267" t="s">
        <v>19768</v>
      </c>
      <c r="B19267">
        <v>11266070</v>
      </c>
      <c r="C19267">
        <v>10944310</v>
      </c>
      <c r="D19267">
        <v>10696770</v>
      </c>
      <c r="E19267">
        <v>7454120</v>
      </c>
      <c r="F19267" s="4">
        <f t="shared" ref="F19267:F19330" si="301">SUM(C19267:E19267)/3</f>
        <v>9698400</v>
      </c>
    </row>
    <row r="19268" spans="1:6" x14ac:dyDescent="0.3">
      <c r="A19268" t="s">
        <v>19769</v>
      </c>
      <c r="B19268">
        <v>2071680</v>
      </c>
      <c r="C19268">
        <v>2100520</v>
      </c>
      <c r="D19268">
        <v>2044890</v>
      </c>
      <c r="E19268">
        <v>2265860</v>
      </c>
      <c r="F19268" s="4">
        <f t="shared" si="301"/>
        <v>2137090</v>
      </c>
    </row>
    <row r="19269" spans="1:6" x14ac:dyDescent="0.3">
      <c r="A19269" t="s">
        <v>19770</v>
      </c>
      <c r="B19269">
        <v>8033620</v>
      </c>
      <c r="C19269">
        <v>11224000</v>
      </c>
      <c r="D19269">
        <v>9989000</v>
      </c>
      <c r="E19269">
        <v>7145800</v>
      </c>
      <c r="F19269" s="4">
        <f t="shared" si="301"/>
        <v>9452933.333333334</v>
      </c>
    </row>
    <row r="19270" spans="1:6" x14ac:dyDescent="0.3">
      <c r="A19270" t="s">
        <v>19771</v>
      </c>
      <c r="B19270">
        <v>1043910</v>
      </c>
      <c r="C19270">
        <v>1580000</v>
      </c>
      <c r="D19270">
        <v>2534720</v>
      </c>
      <c r="E19270">
        <v>2303240</v>
      </c>
      <c r="F19270" s="4">
        <f t="shared" si="301"/>
        <v>2139320</v>
      </c>
    </row>
    <row r="19271" spans="1:6" x14ac:dyDescent="0.3">
      <c r="A19271" t="s">
        <v>19772</v>
      </c>
      <c r="B19271">
        <v>256000</v>
      </c>
      <c r="C19271">
        <v>740000</v>
      </c>
      <c r="D19271">
        <v>679590</v>
      </c>
      <c r="E19271">
        <v>717880</v>
      </c>
      <c r="F19271" s="4">
        <f t="shared" si="301"/>
        <v>712490</v>
      </c>
    </row>
    <row r="19272" spans="1:6" x14ac:dyDescent="0.3">
      <c r="A19272" t="s">
        <v>19773</v>
      </c>
      <c r="B19272">
        <v>2579400</v>
      </c>
      <c r="C19272">
        <v>2143270</v>
      </c>
      <c r="D19272">
        <v>2316290</v>
      </c>
      <c r="E19272">
        <v>2296300</v>
      </c>
      <c r="F19272" s="4">
        <f t="shared" si="301"/>
        <v>2251953.3333333335</v>
      </c>
    </row>
    <row r="19273" spans="1:6" x14ac:dyDescent="0.3">
      <c r="A19273" t="s">
        <v>19774</v>
      </c>
      <c r="B19273">
        <v>1000200</v>
      </c>
      <c r="C19273">
        <v>0</v>
      </c>
      <c r="D19273">
        <v>0</v>
      </c>
      <c r="E19273">
        <v>0</v>
      </c>
      <c r="F19273" s="4">
        <f t="shared" si="301"/>
        <v>0</v>
      </c>
    </row>
    <row r="19274" spans="1:6" x14ac:dyDescent="0.3">
      <c r="A19274" t="s">
        <v>19775</v>
      </c>
      <c r="B19274">
        <v>661620</v>
      </c>
      <c r="C19274">
        <v>0</v>
      </c>
      <c r="D19274">
        <v>0</v>
      </c>
      <c r="E19274">
        <v>0</v>
      </c>
      <c r="F19274" s="4">
        <f t="shared" si="301"/>
        <v>0</v>
      </c>
    </row>
    <row r="19275" spans="1:6" x14ac:dyDescent="0.3">
      <c r="A19275" t="s">
        <v>19776</v>
      </c>
      <c r="B19275">
        <v>0</v>
      </c>
      <c r="C19275">
        <v>300660</v>
      </c>
      <c r="D19275">
        <v>3052650</v>
      </c>
      <c r="E19275">
        <v>386000</v>
      </c>
      <c r="F19275" s="4">
        <f t="shared" si="301"/>
        <v>1246436.6666666667</v>
      </c>
    </row>
    <row r="19276" spans="1:6" x14ac:dyDescent="0.3">
      <c r="A19276" t="s">
        <v>19777</v>
      </c>
      <c r="B19276">
        <v>230000</v>
      </c>
      <c r="C19276">
        <v>245700</v>
      </c>
      <c r="D19276">
        <v>191100</v>
      </c>
      <c r="E19276">
        <v>386000</v>
      </c>
      <c r="F19276" s="4">
        <f t="shared" si="301"/>
        <v>274266.66666666669</v>
      </c>
    </row>
    <row r="19277" spans="1:6" x14ac:dyDescent="0.3">
      <c r="A19277" t="s">
        <v>19778</v>
      </c>
      <c r="B19277">
        <v>760140</v>
      </c>
      <c r="C19277">
        <v>1010200</v>
      </c>
      <c r="D19277">
        <v>200200</v>
      </c>
      <c r="E19277">
        <v>725920</v>
      </c>
      <c r="F19277" s="4">
        <f t="shared" si="301"/>
        <v>645440</v>
      </c>
    </row>
    <row r="19278" spans="1:6" x14ac:dyDescent="0.3">
      <c r="A19278" t="s">
        <v>19779</v>
      </c>
      <c r="B19278">
        <v>409500</v>
      </c>
      <c r="C19278">
        <v>1072000</v>
      </c>
      <c r="D19278">
        <v>570000</v>
      </c>
      <c r="E19278">
        <v>0</v>
      </c>
      <c r="F19278" s="4">
        <f t="shared" si="301"/>
        <v>547333.33333333337</v>
      </c>
    </row>
    <row r="19279" spans="1:6" x14ac:dyDescent="0.3">
      <c r="A19279" t="s">
        <v>19780</v>
      </c>
      <c r="B19279">
        <v>2546857</v>
      </c>
      <c r="C19279">
        <v>4597430</v>
      </c>
      <c r="D19279">
        <v>6933726</v>
      </c>
      <c r="E19279">
        <v>6601270</v>
      </c>
      <c r="F19279" s="4">
        <f t="shared" si="301"/>
        <v>6044142</v>
      </c>
    </row>
    <row r="19280" spans="1:6" x14ac:dyDescent="0.3">
      <c r="A19280" t="s">
        <v>19781</v>
      </c>
      <c r="B19280">
        <v>0</v>
      </c>
      <c r="C19280">
        <v>2167620</v>
      </c>
      <c r="D19280">
        <v>2261400</v>
      </c>
      <c r="E19280">
        <v>0</v>
      </c>
      <c r="F19280" s="4">
        <f t="shared" si="301"/>
        <v>1476340</v>
      </c>
    </row>
    <row r="19281" spans="1:6" x14ac:dyDescent="0.3">
      <c r="A19281" t="s">
        <v>19782</v>
      </c>
      <c r="B19281">
        <v>0</v>
      </c>
      <c r="C19281">
        <v>2509220</v>
      </c>
      <c r="D19281">
        <v>0</v>
      </c>
      <c r="E19281">
        <v>1100600</v>
      </c>
      <c r="F19281" s="4">
        <f t="shared" si="301"/>
        <v>1203273.3333333333</v>
      </c>
    </row>
    <row r="19282" spans="1:6" x14ac:dyDescent="0.3">
      <c r="A19282" t="s">
        <v>19783</v>
      </c>
      <c r="B19282">
        <v>420000</v>
      </c>
      <c r="C19282">
        <v>1607200</v>
      </c>
      <c r="D19282">
        <v>1444140</v>
      </c>
      <c r="E19282">
        <v>820000</v>
      </c>
      <c r="F19282" s="4">
        <f t="shared" si="301"/>
        <v>1290446.6666666667</v>
      </c>
    </row>
    <row r="19283" spans="1:6" x14ac:dyDescent="0.3">
      <c r="A19283" t="s">
        <v>19784</v>
      </c>
      <c r="B19283">
        <v>2400980</v>
      </c>
      <c r="C19283">
        <v>0</v>
      </c>
      <c r="D19283">
        <v>264000</v>
      </c>
      <c r="E19283">
        <v>450560</v>
      </c>
      <c r="F19283" s="4">
        <f t="shared" si="301"/>
        <v>238186.66666666666</v>
      </c>
    </row>
    <row r="19284" spans="1:6" x14ac:dyDescent="0.3">
      <c r="A19284" t="s">
        <v>19785</v>
      </c>
      <c r="B19284">
        <v>0</v>
      </c>
      <c r="C19284">
        <v>519080</v>
      </c>
      <c r="D19284">
        <v>1142960</v>
      </c>
      <c r="E19284">
        <v>409500</v>
      </c>
      <c r="F19284" s="4">
        <f t="shared" si="301"/>
        <v>690513.33333333337</v>
      </c>
    </row>
    <row r="19285" spans="1:6" x14ac:dyDescent="0.3">
      <c r="A19285" t="s">
        <v>19786</v>
      </c>
      <c r="B19285">
        <v>12845480</v>
      </c>
      <c r="C19285">
        <v>12680140</v>
      </c>
      <c r="D19285">
        <v>6888640</v>
      </c>
      <c r="E19285">
        <v>9298930</v>
      </c>
      <c r="F19285" s="4">
        <f t="shared" si="301"/>
        <v>9622570</v>
      </c>
    </row>
    <row r="19286" spans="1:6" x14ac:dyDescent="0.3">
      <c r="A19286" t="s">
        <v>19787</v>
      </c>
      <c r="B19286">
        <v>1491910</v>
      </c>
      <c r="C19286">
        <v>0</v>
      </c>
      <c r="D19286">
        <v>0</v>
      </c>
      <c r="E19286">
        <v>640640</v>
      </c>
      <c r="F19286" s="4">
        <f t="shared" si="301"/>
        <v>213546.66666666666</v>
      </c>
    </row>
    <row r="19287" spans="1:6" x14ac:dyDescent="0.3">
      <c r="A19287" t="s">
        <v>19788</v>
      </c>
      <c r="B19287">
        <v>2028740</v>
      </c>
      <c r="C19287">
        <v>2162610</v>
      </c>
      <c r="D19287">
        <v>2112110</v>
      </c>
      <c r="E19287">
        <v>2221310</v>
      </c>
      <c r="F19287" s="4">
        <f t="shared" si="301"/>
        <v>2165343.3333333335</v>
      </c>
    </row>
    <row r="19288" spans="1:6" x14ac:dyDescent="0.3">
      <c r="A19288" t="s">
        <v>19789</v>
      </c>
      <c r="B19288">
        <v>826000</v>
      </c>
      <c r="C19288">
        <v>0</v>
      </c>
      <c r="D19288">
        <v>818040</v>
      </c>
      <c r="E19288">
        <v>1076000</v>
      </c>
      <c r="F19288" s="4">
        <f t="shared" si="301"/>
        <v>631346.66666666663</v>
      </c>
    </row>
    <row r="19289" spans="1:6" x14ac:dyDescent="0.3">
      <c r="A19289" t="s">
        <v>19790</v>
      </c>
      <c r="B19289">
        <v>1071150</v>
      </c>
      <c r="C19289">
        <v>0</v>
      </c>
      <c r="D19289">
        <v>1056510</v>
      </c>
      <c r="E19289">
        <v>0</v>
      </c>
      <c r="F19289" s="4">
        <f t="shared" si="301"/>
        <v>352170</v>
      </c>
    </row>
    <row r="19290" spans="1:6" x14ac:dyDescent="0.3">
      <c r="A19290" t="s">
        <v>19791</v>
      </c>
      <c r="B19290">
        <v>1524440</v>
      </c>
      <c r="C19290">
        <v>1597700</v>
      </c>
      <c r="D19290">
        <v>0</v>
      </c>
      <c r="E19290">
        <v>875420</v>
      </c>
      <c r="F19290" s="4">
        <f t="shared" si="301"/>
        <v>824373.33333333337</v>
      </c>
    </row>
    <row r="19291" spans="1:6" x14ac:dyDescent="0.3">
      <c r="A19291" t="s">
        <v>19792</v>
      </c>
      <c r="B19291">
        <v>1534100</v>
      </c>
      <c r="C19291">
        <v>1008360</v>
      </c>
      <c r="D19291">
        <v>370000</v>
      </c>
      <c r="E19291">
        <v>0</v>
      </c>
      <c r="F19291" s="4">
        <f t="shared" si="301"/>
        <v>459453.33333333331</v>
      </c>
    </row>
    <row r="19292" spans="1:6" x14ac:dyDescent="0.3">
      <c r="A19292" t="s">
        <v>19793</v>
      </c>
      <c r="B19292">
        <v>2087200</v>
      </c>
      <c r="C19292">
        <v>647200</v>
      </c>
      <c r="D19292">
        <v>2110720</v>
      </c>
      <c r="E19292">
        <v>595000</v>
      </c>
      <c r="F19292" s="4">
        <f t="shared" si="301"/>
        <v>1117640</v>
      </c>
    </row>
    <row r="19293" spans="1:6" x14ac:dyDescent="0.3">
      <c r="A19293" t="s">
        <v>19794</v>
      </c>
      <c r="B19293">
        <v>1805510</v>
      </c>
      <c r="C19293">
        <v>0</v>
      </c>
      <c r="D19293">
        <v>0</v>
      </c>
      <c r="E19293">
        <v>1445360</v>
      </c>
      <c r="F19293" s="4">
        <f t="shared" si="301"/>
        <v>481786.66666666669</v>
      </c>
    </row>
    <row r="19294" spans="1:6" x14ac:dyDescent="0.3">
      <c r="A19294" t="s">
        <v>19795</v>
      </c>
      <c r="B19294">
        <v>824900</v>
      </c>
      <c r="C19294">
        <v>0</v>
      </c>
      <c r="D19294">
        <v>0</v>
      </c>
      <c r="E19294">
        <v>0</v>
      </c>
      <c r="F19294" s="4">
        <f t="shared" si="301"/>
        <v>0</v>
      </c>
    </row>
    <row r="19295" spans="1:6" x14ac:dyDescent="0.3">
      <c r="A19295" t="s">
        <v>19796</v>
      </c>
      <c r="B19295">
        <v>3944320</v>
      </c>
      <c r="C19295">
        <v>1935570</v>
      </c>
      <c r="D19295">
        <v>2630300</v>
      </c>
      <c r="E19295">
        <v>1981980</v>
      </c>
      <c r="F19295" s="4">
        <f t="shared" si="301"/>
        <v>2182616.6666666665</v>
      </c>
    </row>
    <row r="19296" spans="1:6" x14ac:dyDescent="0.3">
      <c r="A19296" t="s">
        <v>19797</v>
      </c>
      <c r="B19296">
        <v>0</v>
      </c>
      <c r="C19296">
        <v>2118180</v>
      </c>
      <c r="D19296">
        <v>2300480</v>
      </c>
      <c r="E19296">
        <v>357000</v>
      </c>
      <c r="F19296" s="4">
        <f t="shared" si="301"/>
        <v>1591886.6666666667</v>
      </c>
    </row>
    <row r="19297" spans="1:6" x14ac:dyDescent="0.3">
      <c r="A19297" t="s">
        <v>19798</v>
      </c>
      <c r="B19297">
        <v>1415960</v>
      </c>
      <c r="C19297">
        <v>792610</v>
      </c>
      <c r="D19297">
        <v>0</v>
      </c>
      <c r="E19297">
        <v>2588510</v>
      </c>
      <c r="F19297" s="4">
        <f t="shared" si="301"/>
        <v>1127040</v>
      </c>
    </row>
    <row r="19298" spans="1:6" x14ac:dyDescent="0.3">
      <c r="A19298" t="s">
        <v>19799</v>
      </c>
      <c r="B19298">
        <v>230000</v>
      </c>
      <c r="C19298">
        <v>240240</v>
      </c>
      <c r="D19298">
        <v>544180</v>
      </c>
      <c r="E19298">
        <v>414960</v>
      </c>
      <c r="F19298" s="4">
        <f t="shared" si="301"/>
        <v>399793.33333333331</v>
      </c>
    </row>
    <row r="19299" spans="1:6" x14ac:dyDescent="0.3">
      <c r="A19299" t="s">
        <v>19800</v>
      </c>
      <c r="B19299">
        <v>2893740</v>
      </c>
      <c r="C19299">
        <v>4034340</v>
      </c>
      <c r="D19299">
        <v>2410240</v>
      </c>
      <c r="E19299">
        <v>4100550</v>
      </c>
      <c r="F19299" s="4">
        <f t="shared" si="301"/>
        <v>3515043.3333333335</v>
      </c>
    </row>
    <row r="19300" spans="1:6" x14ac:dyDescent="0.3">
      <c r="A19300" t="s">
        <v>19801</v>
      </c>
      <c r="B19300">
        <v>851760</v>
      </c>
      <c r="C19300">
        <v>1003460</v>
      </c>
      <c r="D19300">
        <v>2048900</v>
      </c>
      <c r="E19300">
        <v>918400</v>
      </c>
      <c r="F19300" s="4">
        <f t="shared" si="301"/>
        <v>1323586.6666666667</v>
      </c>
    </row>
    <row r="19301" spans="1:6" x14ac:dyDescent="0.3">
      <c r="A19301" t="s">
        <v>498</v>
      </c>
      <c r="B19301">
        <v>264000</v>
      </c>
      <c r="C19301">
        <v>350000</v>
      </c>
      <c r="D19301">
        <v>0</v>
      </c>
      <c r="E19301">
        <v>0</v>
      </c>
      <c r="F19301" s="4">
        <f t="shared" si="301"/>
        <v>116666.66666666667</v>
      </c>
    </row>
    <row r="19302" spans="1:6" x14ac:dyDescent="0.3">
      <c r="A19302" t="s">
        <v>19802</v>
      </c>
      <c r="B19302">
        <v>0</v>
      </c>
      <c r="C19302">
        <v>1103480</v>
      </c>
      <c r="D19302">
        <v>609700</v>
      </c>
      <c r="E19302">
        <v>0</v>
      </c>
      <c r="F19302" s="4">
        <f t="shared" si="301"/>
        <v>571060</v>
      </c>
    </row>
    <row r="19303" spans="1:6" x14ac:dyDescent="0.3">
      <c r="A19303" t="s">
        <v>19803</v>
      </c>
      <c r="B19303">
        <v>2495220</v>
      </c>
      <c r="C19303">
        <v>6430450</v>
      </c>
      <c r="D19303">
        <v>3072300</v>
      </c>
      <c r="E19303">
        <v>7669740</v>
      </c>
      <c r="F19303" s="4">
        <f t="shared" si="301"/>
        <v>5724163.333333333</v>
      </c>
    </row>
    <row r="19304" spans="1:6" x14ac:dyDescent="0.3">
      <c r="A19304" t="s">
        <v>19804</v>
      </c>
      <c r="B19304">
        <v>2268330</v>
      </c>
      <c r="C19304">
        <v>2735960</v>
      </c>
      <c r="D19304">
        <v>2099600</v>
      </c>
      <c r="E19304">
        <v>2312740</v>
      </c>
      <c r="F19304" s="4">
        <f t="shared" si="301"/>
        <v>2382766.6666666665</v>
      </c>
    </row>
    <row r="19305" spans="1:6" x14ac:dyDescent="0.3">
      <c r="A19305" t="s">
        <v>19805</v>
      </c>
      <c r="B19305">
        <v>314860</v>
      </c>
      <c r="C19305">
        <v>2946640</v>
      </c>
      <c r="D19305">
        <v>0</v>
      </c>
      <c r="E19305">
        <v>0</v>
      </c>
      <c r="F19305" s="4">
        <f t="shared" si="301"/>
        <v>982213.33333333337</v>
      </c>
    </row>
    <row r="19306" spans="1:6" x14ac:dyDescent="0.3">
      <c r="A19306" t="s">
        <v>19806</v>
      </c>
      <c r="B19306">
        <v>0</v>
      </c>
      <c r="C19306">
        <v>0</v>
      </c>
      <c r="D19306">
        <v>2423600</v>
      </c>
      <c r="E19306">
        <v>0</v>
      </c>
      <c r="F19306" s="4">
        <f t="shared" si="301"/>
        <v>807866.66666666663</v>
      </c>
    </row>
    <row r="19307" spans="1:6" x14ac:dyDescent="0.3">
      <c r="A19307" t="s">
        <v>19807</v>
      </c>
      <c r="B19307">
        <v>0</v>
      </c>
      <c r="C19307">
        <v>0</v>
      </c>
      <c r="D19307">
        <v>1189000</v>
      </c>
      <c r="E19307">
        <v>402000</v>
      </c>
      <c r="F19307" s="4">
        <f t="shared" si="301"/>
        <v>530333.33333333337</v>
      </c>
    </row>
    <row r="19308" spans="1:6" x14ac:dyDescent="0.3">
      <c r="A19308" t="s">
        <v>19808</v>
      </c>
      <c r="B19308">
        <v>305000</v>
      </c>
      <c r="C19308">
        <v>628950</v>
      </c>
      <c r="D19308">
        <v>570000</v>
      </c>
      <c r="E19308">
        <v>362400</v>
      </c>
      <c r="F19308" s="4">
        <f t="shared" si="301"/>
        <v>520450</v>
      </c>
    </row>
    <row r="19309" spans="1:6" x14ac:dyDescent="0.3">
      <c r="A19309" t="s">
        <v>914</v>
      </c>
      <c r="B19309">
        <v>0</v>
      </c>
      <c r="C19309">
        <v>1267260</v>
      </c>
      <c r="D19309">
        <v>0</v>
      </c>
      <c r="E19309">
        <v>0</v>
      </c>
      <c r="F19309" s="4">
        <f t="shared" si="301"/>
        <v>422420</v>
      </c>
    </row>
    <row r="19310" spans="1:6" x14ac:dyDescent="0.3">
      <c r="A19310" t="s">
        <v>19809</v>
      </c>
      <c r="B19310">
        <v>1548990</v>
      </c>
      <c r="C19310">
        <v>2853840</v>
      </c>
      <c r="D19310">
        <v>1480000</v>
      </c>
      <c r="E19310">
        <v>0</v>
      </c>
      <c r="F19310" s="4">
        <f t="shared" si="301"/>
        <v>1444613.3333333333</v>
      </c>
    </row>
    <row r="19311" spans="1:6" x14ac:dyDescent="0.3">
      <c r="A19311" t="s">
        <v>19810</v>
      </c>
      <c r="B19311">
        <v>0</v>
      </c>
      <c r="C19311">
        <v>2159100</v>
      </c>
      <c r="D19311">
        <v>2520130</v>
      </c>
      <c r="E19311">
        <v>1502500</v>
      </c>
      <c r="F19311" s="4">
        <f t="shared" si="301"/>
        <v>2060576.6666666667</v>
      </c>
    </row>
    <row r="19312" spans="1:6" x14ac:dyDescent="0.3">
      <c r="A19312" t="s">
        <v>19811</v>
      </c>
      <c r="B19312">
        <v>0</v>
      </c>
      <c r="C19312">
        <v>930020</v>
      </c>
      <c r="D19312">
        <v>991900</v>
      </c>
      <c r="E19312">
        <v>675500</v>
      </c>
      <c r="F19312" s="4">
        <f t="shared" si="301"/>
        <v>865806.66666666663</v>
      </c>
    </row>
    <row r="19313" spans="1:6" x14ac:dyDescent="0.3">
      <c r="A19313" t="s">
        <v>19812</v>
      </c>
      <c r="B19313">
        <v>334880</v>
      </c>
      <c r="C19313">
        <v>930020</v>
      </c>
      <c r="D19313">
        <v>273000</v>
      </c>
      <c r="E19313">
        <v>0</v>
      </c>
      <c r="F19313" s="4">
        <f t="shared" si="301"/>
        <v>401006.66666666669</v>
      </c>
    </row>
    <row r="19314" spans="1:6" x14ac:dyDescent="0.3">
      <c r="A19314" t="s">
        <v>19813</v>
      </c>
      <c r="B19314">
        <v>0</v>
      </c>
      <c r="C19314">
        <v>0</v>
      </c>
      <c r="D19314">
        <v>370000</v>
      </c>
      <c r="E19314">
        <v>483120</v>
      </c>
      <c r="F19314" s="4">
        <f t="shared" si="301"/>
        <v>284373.33333333331</v>
      </c>
    </row>
    <row r="19315" spans="1:6" x14ac:dyDescent="0.3">
      <c r="A19315" t="s">
        <v>19814</v>
      </c>
      <c r="B19315">
        <v>1409590</v>
      </c>
      <c r="C19315">
        <v>1361360</v>
      </c>
      <c r="D19315">
        <v>0</v>
      </c>
      <c r="E19315">
        <v>386000</v>
      </c>
      <c r="F19315" s="4">
        <f t="shared" si="301"/>
        <v>582453.33333333337</v>
      </c>
    </row>
    <row r="19316" spans="1:6" x14ac:dyDescent="0.3">
      <c r="A19316" t="s">
        <v>19815</v>
      </c>
      <c r="B19316">
        <v>7019740</v>
      </c>
      <c r="C19316">
        <v>5797150</v>
      </c>
      <c r="D19316">
        <v>10320850</v>
      </c>
      <c r="E19316">
        <v>12486810</v>
      </c>
      <c r="F19316" s="4">
        <f t="shared" si="301"/>
        <v>9534936.666666666</v>
      </c>
    </row>
    <row r="19317" spans="1:6" x14ac:dyDescent="0.3">
      <c r="A19317" t="s">
        <v>19816</v>
      </c>
      <c r="B19317">
        <v>0</v>
      </c>
      <c r="C19317">
        <v>6379200</v>
      </c>
      <c r="D19317">
        <v>10822500</v>
      </c>
      <c r="E19317">
        <v>16263460</v>
      </c>
      <c r="F19317" s="4">
        <f t="shared" si="301"/>
        <v>11155053.333333334</v>
      </c>
    </row>
    <row r="19318" spans="1:6" x14ac:dyDescent="0.3">
      <c r="A19318" t="s">
        <v>19817</v>
      </c>
      <c r="B19318">
        <v>6668020</v>
      </c>
      <c r="C19318">
        <v>0</v>
      </c>
      <c r="D19318">
        <v>6081150</v>
      </c>
      <c r="E19318">
        <v>4364100</v>
      </c>
      <c r="F19318" s="4">
        <f t="shared" si="301"/>
        <v>3481750</v>
      </c>
    </row>
    <row r="19319" spans="1:6" x14ac:dyDescent="0.3">
      <c r="A19319" t="s">
        <v>19818</v>
      </c>
      <c r="B19319">
        <v>214760</v>
      </c>
      <c r="C19319">
        <v>0</v>
      </c>
      <c r="D19319">
        <v>0</v>
      </c>
      <c r="E19319">
        <v>386000</v>
      </c>
      <c r="F19319" s="4">
        <f t="shared" si="301"/>
        <v>128666.66666666667</v>
      </c>
    </row>
    <row r="19320" spans="1:6" x14ac:dyDescent="0.3">
      <c r="A19320" t="s">
        <v>19819</v>
      </c>
      <c r="B19320">
        <v>5152050</v>
      </c>
      <c r="C19320">
        <v>6270060</v>
      </c>
      <c r="D19320">
        <v>10055500</v>
      </c>
      <c r="E19320">
        <v>6196470</v>
      </c>
      <c r="F19320" s="4">
        <f t="shared" si="301"/>
        <v>7507343.333333333</v>
      </c>
    </row>
    <row r="19321" spans="1:6" x14ac:dyDescent="0.3">
      <c r="A19321" t="s">
        <v>19820</v>
      </c>
      <c r="B19321">
        <v>1294650</v>
      </c>
      <c r="C19321">
        <v>0</v>
      </c>
      <c r="D19321">
        <v>3730490</v>
      </c>
      <c r="E19321">
        <v>1354900</v>
      </c>
      <c r="F19321" s="4">
        <f t="shared" si="301"/>
        <v>1695130</v>
      </c>
    </row>
    <row r="19322" spans="1:6" x14ac:dyDescent="0.3">
      <c r="A19322" t="s">
        <v>19821</v>
      </c>
      <c r="B19322">
        <v>0</v>
      </c>
      <c r="C19322">
        <v>3084900</v>
      </c>
      <c r="D19322">
        <v>572000</v>
      </c>
      <c r="E19322">
        <v>820000</v>
      </c>
      <c r="F19322" s="4">
        <f t="shared" si="301"/>
        <v>1492300</v>
      </c>
    </row>
    <row r="19323" spans="1:6" x14ac:dyDescent="0.3">
      <c r="A19323" t="s">
        <v>19822</v>
      </c>
      <c r="B19323">
        <v>0</v>
      </c>
      <c r="C19323">
        <v>192000</v>
      </c>
      <c r="D19323">
        <v>728750</v>
      </c>
      <c r="E19323">
        <v>0</v>
      </c>
      <c r="F19323" s="4">
        <f t="shared" si="301"/>
        <v>306916.66666666669</v>
      </c>
    </row>
    <row r="19324" spans="1:6" x14ac:dyDescent="0.3">
      <c r="A19324" t="s">
        <v>19823</v>
      </c>
      <c r="B19324">
        <v>0</v>
      </c>
      <c r="C19324">
        <v>570000</v>
      </c>
      <c r="D19324">
        <v>0</v>
      </c>
      <c r="E19324">
        <v>0</v>
      </c>
      <c r="F19324" s="4">
        <f t="shared" si="301"/>
        <v>190000</v>
      </c>
    </row>
    <row r="19325" spans="1:6" x14ac:dyDescent="0.3">
      <c r="A19325" t="s">
        <v>19824</v>
      </c>
      <c r="B19325">
        <v>0</v>
      </c>
      <c r="C19325">
        <v>0</v>
      </c>
      <c r="D19325">
        <v>653680</v>
      </c>
      <c r="E19325">
        <v>839280</v>
      </c>
      <c r="F19325" s="4">
        <f t="shared" si="301"/>
        <v>497653.33333333331</v>
      </c>
    </row>
    <row r="19326" spans="1:6" x14ac:dyDescent="0.3">
      <c r="A19326" t="s">
        <v>19825</v>
      </c>
      <c r="B19326">
        <v>2094460</v>
      </c>
      <c r="C19326">
        <v>2808140</v>
      </c>
      <c r="D19326">
        <v>2144219</v>
      </c>
      <c r="E19326">
        <v>2779784</v>
      </c>
      <c r="F19326" s="4">
        <f t="shared" si="301"/>
        <v>2577381</v>
      </c>
    </row>
    <row r="19327" spans="1:6" x14ac:dyDescent="0.3">
      <c r="A19327" t="s">
        <v>19826</v>
      </c>
      <c r="B19327">
        <v>1811200</v>
      </c>
      <c r="C19327">
        <v>2339560</v>
      </c>
      <c r="D19327">
        <v>0</v>
      </c>
      <c r="E19327">
        <v>2322480</v>
      </c>
      <c r="F19327" s="4">
        <f t="shared" si="301"/>
        <v>1554013.3333333333</v>
      </c>
    </row>
    <row r="19328" spans="1:6" x14ac:dyDescent="0.3">
      <c r="A19328" t="s">
        <v>19827</v>
      </c>
      <c r="B19328">
        <v>0</v>
      </c>
      <c r="C19328">
        <v>612000</v>
      </c>
      <c r="D19328">
        <v>723500</v>
      </c>
      <c r="E19328">
        <v>0</v>
      </c>
      <c r="F19328" s="4">
        <f t="shared" si="301"/>
        <v>445166.66666666669</v>
      </c>
    </row>
    <row r="19329" spans="1:6" x14ac:dyDescent="0.3">
      <c r="A19329" t="s">
        <v>19828</v>
      </c>
      <c r="B19329">
        <v>2539580</v>
      </c>
      <c r="C19329">
        <v>2042690</v>
      </c>
      <c r="D19329">
        <v>2071320</v>
      </c>
      <c r="E19329">
        <v>2964280</v>
      </c>
      <c r="F19329" s="4">
        <f t="shared" si="301"/>
        <v>2359430</v>
      </c>
    </row>
    <row r="19330" spans="1:6" x14ac:dyDescent="0.3">
      <c r="A19330" t="s">
        <v>19829</v>
      </c>
      <c r="B19330">
        <v>0</v>
      </c>
      <c r="C19330">
        <v>1162980</v>
      </c>
      <c r="D19330">
        <v>296660</v>
      </c>
      <c r="E19330">
        <v>0</v>
      </c>
      <c r="F19330" s="4">
        <f t="shared" si="301"/>
        <v>486546.66666666669</v>
      </c>
    </row>
    <row r="19331" spans="1:6" x14ac:dyDescent="0.3">
      <c r="A19331" t="s">
        <v>19830</v>
      </c>
      <c r="B19331">
        <v>230000</v>
      </c>
      <c r="C19331">
        <v>0</v>
      </c>
      <c r="D19331">
        <v>218400</v>
      </c>
      <c r="E19331">
        <v>234600</v>
      </c>
      <c r="F19331" s="4">
        <f t="shared" ref="F19331:F19394" si="302">SUM(C19331:E19331)/3</f>
        <v>151000</v>
      </c>
    </row>
    <row r="19332" spans="1:6" x14ac:dyDescent="0.3">
      <c r="A19332" t="s">
        <v>19831</v>
      </c>
      <c r="B19332">
        <v>0</v>
      </c>
      <c r="C19332">
        <v>230000</v>
      </c>
      <c r="D19332">
        <v>675760</v>
      </c>
      <c r="E19332">
        <v>0</v>
      </c>
      <c r="F19332" s="4">
        <f t="shared" si="302"/>
        <v>301920</v>
      </c>
    </row>
    <row r="19333" spans="1:6" x14ac:dyDescent="0.3">
      <c r="A19333" t="s">
        <v>19832</v>
      </c>
      <c r="B19333">
        <v>0</v>
      </c>
      <c r="C19333">
        <v>1100360</v>
      </c>
      <c r="D19333">
        <v>1037400</v>
      </c>
      <c r="E19333">
        <v>0</v>
      </c>
      <c r="F19333" s="4">
        <f t="shared" si="302"/>
        <v>712586.66666666663</v>
      </c>
    </row>
    <row r="19334" spans="1:6" x14ac:dyDescent="0.3">
      <c r="A19334" t="s">
        <v>19833</v>
      </c>
      <c r="B19334">
        <v>600000</v>
      </c>
      <c r="C19334">
        <v>323960</v>
      </c>
      <c r="D19334">
        <v>0</v>
      </c>
      <c r="E19334">
        <v>218400</v>
      </c>
      <c r="F19334" s="4">
        <f t="shared" si="302"/>
        <v>180786.66666666666</v>
      </c>
    </row>
    <row r="19335" spans="1:6" x14ac:dyDescent="0.3">
      <c r="A19335" t="s">
        <v>19834</v>
      </c>
      <c r="B19335">
        <v>0</v>
      </c>
      <c r="C19335">
        <v>0</v>
      </c>
      <c r="D19335">
        <v>1670020</v>
      </c>
      <c r="E19335">
        <v>0</v>
      </c>
      <c r="F19335" s="4">
        <f t="shared" si="302"/>
        <v>556673.33333333337</v>
      </c>
    </row>
    <row r="19336" spans="1:6" x14ac:dyDescent="0.3">
      <c r="A19336" t="s">
        <v>19835</v>
      </c>
      <c r="B19336">
        <v>703060</v>
      </c>
      <c r="C19336">
        <v>0</v>
      </c>
      <c r="D19336">
        <v>0</v>
      </c>
      <c r="E19336">
        <v>804000</v>
      </c>
      <c r="F19336" s="4">
        <f t="shared" si="302"/>
        <v>268000</v>
      </c>
    </row>
    <row r="19337" spans="1:6" x14ac:dyDescent="0.3">
      <c r="A19337" t="s">
        <v>19836</v>
      </c>
      <c r="B19337">
        <v>256000</v>
      </c>
      <c r="C19337">
        <v>1035150</v>
      </c>
      <c r="D19337">
        <v>0</v>
      </c>
      <c r="E19337">
        <v>521250</v>
      </c>
      <c r="F19337" s="4">
        <f t="shared" si="302"/>
        <v>518800</v>
      </c>
    </row>
    <row r="19338" spans="1:6" x14ac:dyDescent="0.3">
      <c r="A19338" t="s">
        <v>19837</v>
      </c>
      <c r="B19338">
        <v>305000</v>
      </c>
      <c r="C19338">
        <v>367640</v>
      </c>
      <c r="D19338">
        <v>0</v>
      </c>
      <c r="E19338">
        <v>0</v>
      </c>
      <c r="F19338" s="4">
        <f t="shared" si="302"/>
        <v>122546.66666666667</v>
      </c>
    </row>
    <row r="19339" spans="1:6" x14ac:dyDescent="0.3">
      <c r="A19339" t="s">
        <v>19838</v>
      </c>
      <c r="B19339">
        <v>0</v>
      </c>
      <c r="C19339">
        <v>1282660</v>
      </c>
      <c r="D19339">
        <v>0</v>
      </c>
      <c r="E19339">
        <v>0</v>
      </c>
      <c r="F19339" s="4">
        <f t="shared" si="302"/>
        <v>427553.33333333331</v>
      </c>
    </row>
    <row r="19340" spans="1:6" x14ac:dyDescent="0.3">
      <c r="A19340" t="s">
        <v>19839</v>
      </c>
      <c r="B19340">
        <v>0</v>
      </c>
      <c r="C19340">
        <v>940480</v>
      </c>
      <c r="D19340">
        <v>0</v>
      </c>
      <c r="E19340">
        <v>0</v>
      </c>
      <c r="F19340" s="4">
        <f t="shared" si="302"/>
        <v>313493.33333333331</v>
      </c>
    </row>
    <row r="19341" spans="1:6" x14ac:dyDescent="0.3">
      <c r="A19341" t="s">
        <v>19840</v>
      </c>
      <c r="B19341">
        <v>928740</v>
      </c>
      <c r="C19341">
        <v>4676980</v>
      </c>
      <c r="D19341">
        <v>4077720</v>
      </c>
      <c r="E19341">
        <v>0</v>
      </c>
      <c r="F19341" s="4">
        <f t="shared" si="302"/>
        <v>2918233.3333333335</v>
      </c>
    </row>
    <row r="19342" spans="1:6" x14ac:dyDescent="0.3">
      <c r="A19342" t="s">
        <v>19841</v>
      </c>
      <c r="B19342">
        <v>0</v>
      </c>
      <c r="C19342">
        <v>3002340</v>
      </c>
      <c r="D19342">
        <v>563200</v>
      </c>
      <c r="E19342">
        <v>2450800</v>
      </c>
      <c r="F19342" s="4">
        <f t="shared" si="302"/>
        <v>2005446.6666666667</v>
      </c>
    </row>
    <row r="19343" spans="1:6" x14ac:dyDescent="0.3">
      <c r="A19343" t="s">
        <v>19842</v>
      </c>
      <c r="B19343">
        <v>0</v>
      </c>
      <c r="C19343">
        <v>9009740</v>
      </c>
      <c r="D19343">
        <v>11384850</v>
      </c>
      <c r="E19343">
        <v>5032000</v>
      </c>
      <c r="F19343" s="4">
        <f t="shared" si="302"/>
        <v>8475530</v>
      </c>
    </row>
    <row r="19344" spans="1:6" x14ac:dyDescent="0.3">
      <c r="A19344" t="s">
        <v>19843</v>
      </c>
      <c r="B19344">
        <v>0</v>
      </c>
      <c r="C19344">
        <v>218400</v>
      </c>
      <c r="D19344">
        <v>1702430</v>
      </c>
      <c r="E19344">
        <v>0</v>
      </c>
      <c r="F19344" s="4">
        <f t="shared" si="302"/>
        <v>640276.66666666663</v>
      </c>
    </row>
    <row r="19345" spans="1:6" x14ac:dyDescent="0.3">
      <c r="A19345" t="s">
        <v>19844</v>
      </c>
      <c r="B19345">
        <v>4113750</v>
      </c>
      <c r="C19345">
        <v>0</v>
      </c>
      <c r="D19345">
        <v>4040160</v>
      </c>
      <c r="E19345">
        <v>0</v>
      </c>
      <c r="F19345" s="4">
        <f t="shared" si="302"/>
        <v>1346720</v>
      </c>
    </row>
    <row r="19346" spans="1:6" x14ac:dyDescent="0.3">
      <c r="A19346" t="s">
        <v>19845</v>
      </c>
      <c r="B19346">
        <v>666660</v>
      </c>
      <c r="C19346">
        <v>0</v>
      </c>
      <c r="D19346">
        <v>1102760</v>
      </c>
      <c r="E19346">
        <v>941100</v>
      </c>
      <c r="F19346" s="4">
        <f t="shared" si="302"/>
        <v>681286.66666666663</v>
      </c>
    </row>
    <row r="19347" spans="1:6" x14ac:dyDescent="0.3">
      <c r="A19347" t="s">
        <v>19846</v>
      </c>
      <c r="B19347">
        <v>2070250</v>
      </c>
      <c r="C19347">
        <v>1174460</v>
      </c>
      <c r="D19347">
        <v>229320</v>
      </c>
      <c r="E19347">
        <v>300300</v>
      </c>
      <c r="F19347" s="4">
        <f t="shared" si="302"/>
        <v>568026.66666666663</v>
      </c>
    </row>
    <row r="19348" spans="1:6" x14ac:dyDescent="0.3">
      <c r="A19348" t="s">
        <v>19847</v>
      </c>
      <c r="B19348">
        <v>1089900</v>
      </c>
      <c r="C19348">
        <v>2117540</v>
      </c>
      <c r="D19348">
        <v>0</v>
      </c>
      <c r="E19348">
        <v>2173010</v>
      </c>
      <c r="F19348" s="4">
        <f t="shared" si="302"/>
        <v>1430183.3333333333</v>
      </c>
    </row>
    <row r="19349" spans="1:6" x14ac:dyDescent="0.3">
      <c r="A19349" t="s">
        <v>19848</v>
      </c>
      <c r="B19349">
        <v>740000</v>
      </c>
      <c r="C19349">
        <v>276000</v>
      </c>
      <c r="D19349">
        <v>0</v>
      </c>
      <c r="E19349">
        <v>0</v>
      </c>
      <c r="F19349" s="4">
        <f t="shared" si="302"/>
        <v>92000</v>
      </c>
    </row>
    <row r="19350" spans="1:6" x14ac:dyDescent="0.3">
      <c r="A19350" t="s">
        <v>19849</v>
      </c>
      <c r="B19350">
        <v>0</v>
      </c>
      <c r="C19350">
        <v>0</v>
      </c>
      <c r="D19350">
        <v>262990</v>
      </c>
      <c r="E19350">
        <v>0</v>
      </c>
      <c r="F19350" s="4">
        <f t="shared" si="302"/>
        <v>87663.333333333328</v>
      </c>
    </row>
    <row r="19351" spans="1:6" x14ac:dyDescent="0.3">
      <c r="A19351" t="s">
        <v>19850</v>
      </c>
      <c r="B19351">
        <v>0</v>
      </c>
      <c r="C19351">
        <v>2613290</v>
      </c>
      <c r="D19351">
        <v>5909600</v>
      </c>
      <c r="E19351">
        <v>0</v>
      </c>
      <c r="F19351" s="4">
        <f t="shared" si="302"/>
        <v>2840963.3333333335</v>
      </c>
    </row>
    <row r="19352" spans="1:6" x14ac:dyDescent="0.3">
      <c r="A19352" t="s">
        <v>19851</v>
      </c>
      <c r="B19352">
        <v>535080</v>
      </c>
      <c r="C19352">
        <v>0</v>
      </c>
      <c r="D19352">
        <v>0</v>
      </c>
      <c r="E19352">
        <v>0</v>
      </c>
      <c r="F19352" s="4">
        <f t="shared" si="302"/>
        <v>0</v>
      </c>
    </row>
    <row r="19353" spans="1:6" x14ac:dyDescent="0.3">
      <c r="A19353" t="s">
        <v>19852</v>
      </c>
      <c r="B19353">
        <v>314100</v>
      </c>
      <c r="C19353">
        <v>0</v>
      </c>
      <c r="D19353">
        <v>480500</v>
      </c>
      <c r="E19353">
        <v>600900</v>
      </c>
      <c r="F19353" s="4">
        <f t="shared" si="302"/>
        <v>360466.66666666669</v>
      </c>
    </row>
    <row r="19354" spans="1:6" x14ac:dyDescent="0.3">
      <c r="A19354" t="s">
        <v>19853</v>
      </c>
      <c r="B19354">
        <v>561100</v>
      </c>
      <c r="C19354">
        <v>0</v>
      </c>
      <c r="D19354">
        <v>0</v>
      </c>
      <c r="E19354">
        <v>0</v>
      </c>
      <c r="F19354" s="4">
        <f t="shared" si="302"/>
        <v>0</v>
      </c>
    </row>
    <row r="19355" spans="1:6" x14ac:dyDescent="0.3">
      <c r="A19355" t="s">
        <v>19854</v>
      </c>
      <c r="B19355">
        <v>1196040</v>
      </c>
      <c r="C19355">
        <v>0</v>
      </c>
      <c r="D19355">
        <v>0</v>
      </c>
      <c r="E19355">
        <v>650600</v>
      </c>
      <c r="F19355" s="4">
        <f t="shared" si="302"/>
        <v>216866.66666666666</v>
      </c>
    </row>
    <row r="19356" spans="1:6" x14ac:dyDescent="0.3">
      <c r="A19356" t="s">
        <v>19855</v>
      </c>
      <c r="B19356">
        <v>0</v>
      </c>
      <c r="C19356">
        <v>1018290</v>
      </c>
      <c r="D19356">
        <v>578320</v>
      </c>
      <c r="E19356">
        <v>292110</v>
      </c>
      <c r="F19356" s="4">
        <f t="shared" si="302"/>
        <v>629573.33333333337</v>
      </c>
    </row>
    <row r="19357" spans="1:6" x14ac:dyDescent="0.3">
      <c r="A19357" t="s">
        <v>19856</v>
      </c>
      <c r="B19357">
        <v>7447250</v>
      </c>
      <c r="C19357">
        <v>16750500</v>
      </c>
      <c r="D19357">
        <v>13318030</v>
      </c>
      <c r="E19357">
        <v>13972940</v>
      </c>
      <c r="F19357" s="4">
        <f t="shared" si="302"/>
        <v>14680490</v>
      </c>
    </row>
    <row r="19358" spans="1:6" x14ac:dyDescent="0.3">
      <c r="A19358" t="s">
        <v>19857</v>
      </c>
      <c r="B19358">
        <v>1393800</v>
      </c>
      <c r="C19358">
        <v>0</v>
      </c>
      <c r="D19358">
        <v>740000</v>
      </c>
      <c r="E19358">
        <v>0</v>
      </c>
      <c r="F19358" s="4">
        <f t="shared" si="302"/>
        <v>246666.66666666666</v>
      </c>
    </row>
    <row r="19359" spans="1:6" x14ac:dyDescent="0.3">
      <c r="A19359" t="s">
        <v>19858</v>
      </c>
      <c r="B19359">
        <v>0</v>
      </c>
      <c r="C19359">
        <v>1457990</v>
      </c>
      <c r="D19359">
        <v>860860</v>
      </c>
      <c r="E19359">
        <v>1029090</v>
      </c>
      <c r="F19359" s="4">
        <f t="shared" si="302"/>
        <v>1115980</v>
      </c>
    </row>
    <row r="19360" spans="1:6" x14ac:dyDescent="0.3">
      <c r="A19360" t="s">
        <v>19859</v>
      </c>
      <c r="B19360">
        <v>570820</v>
      </c>
      <c r="C19360">
        <v>617660</v>
      </c>
      <c r="D19360">
        <v>1116570</v>
      </c>
      <c r="E19360">
        <v>1095800</v>
      </c>
      <c r="F19360" s="4">
        <f t="shared" si="302"/>
        <v>943343.33333333337</v>
      </c>
    </row>
    <row r="19361" spans="1:6" x14ac:dyDescent="0.3">
      <c r="A19361" t="s">
        <v>19860</v>
      </c>
      <c r="B19361">
        <v>2100970</v>
      </c>
      <c r="C19361">
        <v>2377860</v>
      </c>
      <c r="D19361">
        <v>3478720</v>
      </c>
      <c r="E19361">
        <v>4899880</v>
      </c>
      <c r="F19361" s="4">
        <f t="shared" si="302"/>
        <v>3585486.6666666665</v>
      </c>
    </row>
    <row r="19362" spans="1:6" x14ac:dyDescent="0.3">
      <c r="A19362" t="s">
        <v>19861</v>
      </c>
      <c r="B19362">
        <v>2169820</v>
      </c>
      <c r="C19362">
        <v>384000</v>
      </c>
      <c r="D19362">
        <v>2277460</v>
      </c>
      <c r="E19362">
        <v>2157820</v>
      </c>
      <c r="F19362" s="4">
        <f t="shared" si="302"/>
        <v>1606426.6666666667</v>
      </c>
    </row>
    <row r="19363" spans="1:6" x14ac:dyDescent="0.3">
      <c r="A19363" t="s">
        <v>19862</v>
      </c>
      <c r="B19363">
        <v>0</v>
      </c>
      <c r="C19363">
        <v>2879720</v>
      </c>
      <c r="D19363">
        <v>3500110</v>
      </c>
      <c r="E19363">
        <v>4290340</v>
      </c>
      <c r="F19363" s="4">
        <f t="shared" si="302"/>
        <v>3556723.3333333335</v>
      </c>
    </row>
    <row r="19364" spans="1:6" x14ac:dyDescent="0.3">
      <c r="A19364" t="s">
        <v>19863</v>
      </c>
      <c r="B19364">
        <v>0</v>
      </c>
      <c r="C19364">
        <v>598000</v>
      </c>
      <c r="D19364">
        <v>0</v>
      </c>
      <c r="E19364">
        <v>0</v>
      </c>
      <c r="F19364" s="4">
        <f t="shared" si="302"/>
        <v>199333.33333333334</v>
      </c>
    </row>
    <row r="19365" spans="1:6" x14ac:dyDescent="0.3">
      <c r="A19365" t="s">
        <v>19864</v>
      </c>
      <c r="B19365">
        <v>1060440</v>
      </c>
      <c r="C19365">
        <v>580000</v>
      </c>
      <c r="D19365">
        <v>475020</v>
      </c>
      <c r="E19365">
        <v>1225520</v>
      </c>
      <c r="F19365" s="4">
        <f t="shared" si="302"/>
        <v>760180</v>
      </c>
    </row>
    <row r="19366" spans="1:6" x14ac:dyDescent="0.3">
      <c r="A19366" t="s">
        <v>19865</v>
      </c>
      <c r="B19366">
        <v>600600</v>
      </c>
      <c r="C19366">
        <v>1793240</v>
      </c>
      <c r="D19366">
        <v>0</v>
      </c>
      <c r="E19366">
        <v>1815450</v>
      </c>
      <c r="F19366" s="4">
        <f t="shared" si="302"/>
        <v>1202896.6666666667</v>
      </c>
    </row>
    <row r="19367" spans="1:6" x14ac:dyDescent="0.3">
      <c r="A19367" t="s">
        <v>19866</v>
      </c>
      <c r="B19367">
        <v>34366920</v>
      </c>
      <c r="C19367">
        <v>29051960</v>
      </c>
      <c r="D19367">
        <v>30905160</v>
      </c>
      <c r="E19367">
        <v>30065810</v>
      </c>
      <c r="F19367" s="4">
        <f t="shared" si="302"/>
        <v>30007643.333333332</v>
      </c>
    </row>
    <row r="19368" spans="1:6" x14ac:dyDescent="0.3">
      <c r="A19368" t="s">
        <v>19867</v>
      </c>
      <c r="B19368">
        <v>370000</v>
      </c>
      <c r="C19368">
        <v>0</v>
      </c>
      <c r="D19368">
        <v>0</v>
      </c>
      <c r="E19368">
        <v>0</v>
      </c>
      <c r="F19368" s="4">
        <f t="shared" si="302"/>
        <v>0</v>
      </c>
    </row>
    <row r="19369" spans="1:6" x14ac:dyDescent="0.3">
      <c r="A19369" t="s">
        <v>19868</v>
      </c>
      <c r="B19369">
        <v>0</v>
      </c>
      <c r="C19369">
        <v>0</v>
      </c>
      <c r="D19369">
        <v>4602620</v>
      </c>
      <c r="E19369">
        <v>653220</v>
      </c>
      <c r="F19369" s="4">
        <f t="shared" si="302"/>
        <v>1751946.6666666667</v>
      </c>
    </row>
    <row r="19370" spans="1:6" x14ac:dyDescent="0.3">
      <c r="A19370" t="s">
        <v>19869</v>
      </c>
      <c r="B19370">
        <v>0</v>
      </c>
      <c r="C19370">
        <v>844250</v>
      </c>
      <c r="D19370">
        <v>0</v>
      </c>
      <c r="E19370">
        <v>859200</v>
      </c>
      <c r="F19370" s="4">
        <f t="shared" si="302"/>
        <v>567816.66666666663</v>
      </c>
    </row>
    <row r="19371" spans="1:6" x14ac:dyDescent="0.3">
      <c r="A19371" t="s">
        <v>19870</v>
      </c>
      <c r="B19371">
        <v>908500</v>
      </c>
      <c r="C19371">
        <v>2288740</v>
      </c>
      <c r="D19371">
        <v>2449800</v>
      </c>
      <c r="E19371">
        <v>2948850</v>
      </c>
      <c r="F19371" s="4">
        <f t="shared" si="302"/>
        <v>2562463.3333333335</v>
      </c>
    </row>
    <row r="19372" spans="1:6" x14ac:dyDescent="0.3">
      <c r="A19372" t="s">
        <v>19871</v>
      </c>
      <c r="B19372">
        <v>469550</v>
      </c>
      <c r="C19372">
        <v>0</v>
      </c>
      <c r="D19372">
        <v>2151120</v>
      </c>
      <c r="E19372">
        <v>2325160</v>
      </c>
      <c r="F19372" s="4">
        <f t="shared" si="302"/>
        <v>1492093.3333333333</v>
      </c>
    </row>
    <row r="19373" spans="1:6" x14ac:dyDescent="0.3">
      <c r="A19373" t="s">
        <v>19872</v>
      </c>
      <c r="B19373">
        <v>0</v>
      </c>
      <c r="C19373">
        <v>600000</v>
      </c>
      <c r="D19373">
        <v>0</v>
      </c>
      <c r="E19373">
        <v>0</v>
      </c>
      <c r="F19373" s="4">
        <f t="shared" si="302"/>
        <v>200000</v>
      </c>
    </row>
    <row r="19374" spans="1:6" x14ac:dyDescent="0.3">
      <c r="A19374" t="s">
        <v>19873</v>
      </c>
      <c r="B19374">
        <v>1668600</v>
      </c>
      <c r="C19374">
        <v>0</v>
      </c>
      <c r="D19374">
        <v>0</v>
      </c>
      <c r="E19374">
        <v>964600</v>
      </c>
      <c r="F19374" s="4">
        <f t="shared" si="302"/>
        <v>321533.33333333331</v>
      </c>
    </row>
    <row r="19375" spans="1:6" x14ac:dyDescent="0.3">
      <c r="A19375" t="s">
        <v>19874</v>
      </c>
      <c r="B19375">
        <v>0</v>
      </c>
      <c r="C19375">
        <v>0</v>
      </c>
      <c r="D19375">
        <v>1239120</v>
      </c>
      <c r="E19375">
        <v>2096560</v>
      </c>
      <c r="F19375" s="4">
        <f t="shared" si="302"/>
        <v>1111893.3333333333</v>
      </c>
    </row>
    <row r="19376" spans="1:6" x14ac:dyDescent="0.3">
      <c r="A19376" t="s">
        <v>19875</v>
      </c>
      <c r="B19376">
        <v>1004000</v>
      </c>
      <c r="C19376">
        <v>0</v>
      </c>
      <c r="D19376">
        <v>0</v>
      </c>
      <c r="E19376">
        <v>0</v>
      </c>
      <c r="F19376" s="4">
        <f t="shared" si="302"/>
        <v>0</v>
      </c>
    </row>
    <row r="19377" spans="1:6" x14ac:dyDescent="0.3">
      <c r="A19377" t="s">
        <v>19876</v>
      </c>
      <c r="B19377">
        <v>0</v>
      </c>
      <c r="C19377">
        <v>600000</v>
      </c>
      <c r="D19377">
        <v>0</v>
      </c>
      <c r="E19377">
        <v>1257280</v>
      </c>
      <c r="F19377" s="4">
        <f t="shared" si="302"/>
        <v>619093.33333333337</v>
      </c>
    </row>
    <row r="19378" spans="1:6" x14ac:dyDescent="0.3">
      <c r="A19378" t="s">
        <v>19877</v>
      </c>
      <c r="B19378">
        <v>991900</v>
      </c>
      <c r="C19378">
        <v>1064700</v>
      </c>
      <c r="D19378">
        <v>0</v>
      </c>
      <c r="E19378">
        <v>829700</v>
      </c>
      <c r="F19378" s="4">
        <f t="shared" si="302"/>
        <v>631466.66666666663</v>
      </c>
    </row>
    <row r="19379" spans="1:6" x14ac:dyDescent="0.3">
      <c r="A19379" t="s">
        <v>19878</v>
      </c>
      <c r="B19379">
        <v>0</v>
      </c>
      <c r="C19379">
        <v>1643800</v>
      </c>
      <c r="D19379">
        <v>0</v>
      </c>
      <c r="E19379">
        <v>1760680</v>
      </c>
      <c r="F19379" s="4">
        <f t="shared" si="302"/>
        <v>1134826.6666666667</v>
      </c>
    </row>
    <row r="19380" spans="1:6" x14ac:dyDescent="0.3">
      <c r="A19380" t="s">
        <v>19879</v>
      </c>
      <c r="B19380">
        <v>230000</v>
      </c>
      <c r="C19380">
        <v>0</v>
      </c>
      <c r="D19380">
        <v>0</v>
      </c>
      <c r="E19380">
        <v>0</v>
      </c>
      <c r="F19380" s="4">
        <f t="shared" si="302"/>
        <v>0</v>
      </c>
    </row>
    <row r="19381" spans="1:6" x14ac:dyDescent="0.3">
      <c r="A19381" t="s">
        <v>19880</v>
      </c>
      <c r="B19381">
        <v>0</v>
      </c>
      <c r="C19381">
        <v>1288110</v>
      </c>
      <c r="D19381">
        <v>909090</v>
      </c>
      <c r="E19381">
        <v>0</v>
      </c>
      <c r="F19381" s="4">
        <f t="shared" si="302"/>
        <v>732400</v>
      </c>
    </row>
    <row r="19382" spans="1:6" x14ac:dyDescent="0.3">
      <c r="A19382" t="s">
        <v>19881</v>
      </c>
      <c r="B19382">
        <v>1146600</v>
      </c>
      <c r="C19382">
        <v>230000</v>
      </c>
      <c r="D19382">
        <v>1196650</v>
      </c>
      <c r="E19382">
        <v>784200</v>
      </c>
      <c r="F19382" s="4">
        <f t="shared" si="302"/>
        <v>736950</v>
      </c>
    </row>
    <row r="19383" spans="1:6" x14ac:dyDescent="0.3">
      <c r="A19383" t="s">
        <v>19882</v>
      </c>
      <c r="B19383">
        <v>0</v>
      </c>
      <c r="C19383">
        <v>0</v>
      </c>
      <c r="D19383">
        <v>1779280</v>
      </c>
      <c r="E19383">
        <v>955500</v>
      </c>
      <c r="F19383" s="4">
        <f t="shared" si="302"/>
        <v>911593.33333333337</v>
      </c>
    </row>
    <row r="19384" spans="1:6" x14ac:dyDescent="0.3">
      <c r="A19384" t="s">
        <v>19883</v>
      </c>
      <c r="B19384">
        <v>0</v>
      </c>
      <c r="C19384">
        <v>229320</v>
      </c>
      <c r="D19384">
        <v>0</v>
      </c>
      <c r="E19384">
        <v>0</v>
      </c>
      <c r="F19384" s="4">
        <f t="shared" si="302"/>
        <v>76440</v>
      </c>
    </row>
    <row r="19385" spans="1:6" x14ac:dyDescent="0.3">
      <c r="A19385" t="s">
        <v>19884</v>
      </c>
      <c r="B19385">
        <v>457730</v>
      </c>
      <c r="C19385">
        <v>1593720</v>
      </c>
      <c r="D19385">
        <v>0</v>
      </c>
      <c r="E19385">
        <v>502320</v>
      </c>
      <c r="F19385" s="4">
        <f t="shared" si="302"/>
        <v>698680</v>
      </c>
    </row>
    <row r="19386" spans="1:6" x14ac:dyDescent="0.3">
      <c r="A19386" t="s">
        <v>19885</v>
      </c>
      <c r="B19386">
        <v>1480000</v>
      </c>
      <c r="C19386">
        <v>22015600</v>
      </c>
      <c r="D19386">
        <v>10822500</v>
      </c>
      <c r="E19386">
        <v>11147080</v>
      </c>
      <c r="F19386" s="4">
        <f t="shared" si="302"/>
        <v>14661726.666666666</v>
      </c>
    </row>
    <row r="19387" spans="1:6" x14ac:dyDescent="0.3">
      <c r="A19387" t="s">
        <v>19886</v>
      </c>
      <c r="B19387">
        <v>0</v>
      </c>
      <c r="C19387">
        <v>1958090</v>
      </c>
      <c r="D19387">
        <v>0</v>
      </c>
      <c r="E19387">
        <v>0</v>
      </c>
      <c r="F19387" s="4">
        <f t="shared" si="302"/>
        <v>652696.66666666663</v>
      </c>
    </row>
    <row r="19388" spans="1:6" x14ac:dyDescent="0.3">
      <c r="A19388" t="s">
        <v>19887</v>
      </c>
      <c r="B19388">
        <v>0</v>
      </c>
      <c r="C19388">
        <v>1247610</v>
      </c>
      <c r="D19388">
        <v>458640</v>
      </c>
      <c r="E19388">
        <v>964600</v>
      </c>
      <c r="F19388" s="4">
        <f t="shared" si="302"/>
        <v>890283.33333333337</v>
      </c>
    </row>
    <row r="19389" spans="1:6" x14ac:dyDescent="0.3">
      <c r="A19389" t="s">
        <v>19888</v>
      </c>
      <c r="B19389">
        <v>996000</v>
      </c>
      <c r="C19389">
        <v>0</v>
      </c>
      <c r="D19389">
        <v>0</v>
      </c>
      <c r="E19389">
        <v>3463160</v>
      </c>
      <c r="F19389" s="4">
        <f t="shared" si="302"/>
        <v>1154386.6666666667</v>
      </c>
    </row>
    <row r="19390" spans="1:6" x14ac:dyDescent="0.3">
      <c r="A19390" t="s">
        <v>19889</v>
      </c>
      <c r="B19390">
        <v>160000</v>
      </c>
      <c r="C19390">
        <v>1480000</v>
      </c>
      <c r="D19390">
        <v>1432990</v>
      </c>
      <c r="E19390">
        <v>1198600</v>
      </c>
      <c r="F19390" s="4">
        <f t="shared" si="302"/>
        <v>1370530</v>
      </c>
    </row>
    <row r="19391" spans="1:6" x14ac:dyDescent="0.3">
      <c r="A19391" t="s">
        <v>19890</v>
      </c>
      <c r="B19391">
        <v>0</v>
      </c>
      <c r="C19391">
        <v>2192150</v>
      </c>
      <c r="D19391">
        <v>0</v>
      </c>
      <c r="E19391">
        <v>4481950</v>
      </c>
      <c r="F19391" s="4">
        <f t="shared" si="302"/>
        <v>2224700</v>
      </c>
    </row>
    <row r="19392" spans="1:6" x14ac:dyDescent="0.3">
      <c r="A19392" t="s">
        <v>19891</v>
      </c>
      <c r="B19392">
        <v>322140</v>
      </c>
      <c r="C19392">
        <v>0</v>
      </c>
      <c r="D19392">
        <v>991900</v>
      </c>
      <c r="E19392">
        <v>0</v>
      </c>
      <c r="F19392" s="4">
        <f t="shared" si="302"/>
        <v>330633.33333333331</v>
      </c>
    </row>
    <row r="19393" spans="1:6" x14ac:dyDescent="0.3">
      <c r="A19393" t="s">
        <v>19892</v>
      </c>
      <c r="B19393">
        <v>0</v>
      </c>
      <c r="C19393">
        <v>1419600</v>
      </c>
      <c r="D19393">
        <v>357000</v>
      </c>
      <c r="E19393">
        <v>0</v>
      </c>
      <c r="F19393" s="4">
        <f t="shared" si="302"/>
        <v>592200</v>
      </c>
    </row>
    <row r="19394" spans="1:6" x14ac:dyDescent="0.3">
      <c r="A19394" t="s">
        <v>19893</v>
      </c>
      <c r="B19394">
        <v>6522920</v>
      </c>
      <c r="C19394">
        <v>6109840</v>
      </c>
      <c r="D19394">
        <v>2080720</v>
      </c>
      <c r="E19394">
        <v>6041350</v>
      </c>
      <c r="F19394" s="4">
        <f t="shared" si="302"/>
        <v>4743970</v>
      </c>
    </row>
    <row r="19395" spans="1:6" x14ac:dyDescent="0.3">
      <c r="A19395" t="s">
        <v>19894</v>
      </c>
      <c r="B19395">
        <v>0</v>
      </c>
      <c r="C19395">
        <v>612000</v>
      </c>
      <c r="D19395">
        <v>0</v>
      </c>
      <c r="E19395">
        <v>450560</v>
      </c>
      <c r="F19395" s="4">
        <f t="shared" ref="F19395:F19458" si="303">SUM(C19395:E19395)/3</f>
        <v>354186.66666666669</v>
      </c>
    </row>
    <row r="19396" spans="1:6" x14ac:dyDescent="0.3">
      <c r="A19396" t="s">
        <v>19895</v>
      </c>
      <c r="B19396">
        <v>0</v>
      </c>
      <c r="C19396">
        <v>700400</v>
      </c>
      <c r="D19396">
        <v>0</v>
      </c>
      <c r="E19396">
        <v>755300</v>
      </c>
      <c r="F19396" s="4">
        <f t="shared" si="303"/>
        <v>485233.33333333331</v>
      </c>
    </row>
    <row r="19397" spans="1:6" x14ac:dyDescent="0.3">
      <c r="A19397" t="s">
        <v>19896</v>
      </c>
      <c r="B19397">
        <v>615160</v>
      </c>
      <c r="C19397">
        <v>0</v>
      </c>
      <c r="D19397">
        <v>302120</v>
      </c>
      <c r="E19397">
        <v>0</v>
      </c>
      <c r="F19397" s="4">
        <f t="shared" si="303"/>
        <v>100706.66666666667</v>
      </c>
    </row>
    <row r="19398" spans="1:6" x14ac:dyDescent="0.3">
      <c r="A19398" t="s">
        <v>19897</v>
      </c>
      <c r="B19398">
        <v>455000</v>
      </c>
      <c r="C19398">
        <v>0</v>
      </c>
      <c r="D19398">
        <v>0</v>
      </c>
      <c r="E19398">
        <v>302120</v>
      </c>
      <c r="F19398" s="4">
        <f t="shared" si="303"/>
        <v>100706.66666666667</v>
      </c>
    </row>
    <row r="19399" spans="1:6" x14ac:dyDescent="0.3">
      <c r="A19399" t="s">
        <v>19898</v>
      </c>
      <c r="B19399">
        <v>0</v>
      </c>
      <c r="C19399">
        <v>499200</v>
      </c>
      <c r="D19399">
        <v>0</v>
      </c>
      <c r="E19399">
        <v>0</v>
      </c>
      <c r="F19399" s="4">
        <f t="shared" si="303"/>
        <v>166400</v>
      </c>
    </row>
    <row r="19400" spans="1:6" x14ac:dyDescent="0.3">
      <c r="A19400" t="s">
        <v>19899</v>
      </c>
      <c r="B19400">
        <v>296000</v>
      </c>
      <c r="C19400">
        <v>230000</v>
      </c>
      <c r="D19400">
        <v>0</v>
      </c>
      <c r="E19400">
        <v>804440</v>
      </c>
      <c r="F19400" s="4">
        <f t="shared" si="303"/>
        <v>344813.33333333331</v>
      </c>
    </row>
    <row r="19401" spans="1:6" x14ac:dyDescent="0.3">
      <c r="A19401" t="s">
        <v>19900</v>
      </c>
      <c r="B19401">
        <v>2151760</v>
      </c>
      <c r="C19401">
        <v>5179350</v>
      </c>
      <c r="D19401">
        <v>3013680</v>
      </c>
      <c r="E19401">
        <v>3743680</v>
      </c>
      <c r="F19401" s="4">
        <f t="shared" si="303"/>
        <v>3978903.3333333335</v>
      </c>
    </row>
    <row r="19402" spans="1:6" x14ac:dyDescent="0.3">
      <c r="A19402" t="s">
        <v>19901</v>
      </c>
      <c r="B19402">
        <v>610850</v>
      </c>
      <c r="C19402">
        <v>0</v>
      </c>
      <c r="D19402">
        <v>0</v>
      </c>
      <c r="E19402">
        <v>0</v>
      </c>
      <c r="F19402" s="4">
        <f t="shared" si="303"/>
        <v>0</v>
      </c>
    </row>
    <row r="19403" spans="1:6" x14ac:dyDescent="0.3">
      <c r="A19403" t="s">
        <v>19902</v>
      </c>
      <c r="B19403">
        <v>0</v>
      </c>
      <c r="C19403">
        <v>0</v>
      </c>
      <c r="D19403">
        <v>879200</v>
      </c>
      <c r="E19403">
        <v>0</v>
      </c>
      <c r="F19403" s="4">
        <f t="shared" si="303"/>
        <v>293066.66666666669</v>
      </c>
    </row>
    <row r="19404" spans="1:6" x14ac:dyDescent="0.3">
      <c r="A19404" t="s">
        <v>19903</v>
      </c>
      <c r="B19404">
        <v>496860</v>
      </c>
      <c r="C19404">
        <v>859340</v>
      </c>
      <c r="D19404">
        <v>0</v>
      </c>
      <c r="E19404">
        <v>273000</v>
      </c>
      <c r="F19404" s="4">
        <f t="shared" si="303"/>
        <v>377446.66666666669</v>
      </c>
    </row>
    <row r="19405" spans="1:6" x14ac:dyDescent="0.3">
      <c r="A19405" t="s">
        <v>19904</v>
      </c>
      <c r="B19405">
        <v>1297800</v>
      </c>
      <c r="C19405">
        <v>4141260</v>
      </c>
      <c r="D19405">
        <v>2558450</v>
      </c>
      <c r="E19405">
        <v>2009700</v>
      </c>
      <c r="F19405" s="4">
        <f t="shared" si="303"/>
        <v>2903136.6666666665</v>
      </c>
    </row>
    <row r="19406" spans="1:6" x14ac:dyDescent="0.3">
      <c r="A19406" t="s">
        <v>19905</v>
      </c>
      <c r="B19406">
        <v>0</v>
      </c>
      <c r="C19406">
        <v>4440800</v>
      </c>
      <c r="D19406">
        <v>12255750</v>
      </c>
      <c r="E19406">
        <v>3640000</v>
      </c>
      <c r="F19406" s="4">
        <f t="shared" si="303"/>
        <v>6778850</v>
      </c>
    </row>
    <row r="19407" spans="1:6" x14ac:dyDescent="0.3">
      <c r="A19407" t="s">
        <v>19906</v>
      </c>
      <c r="B19407">
        <v>17356250</v>
      </c>
      <c r="C19407">
        <v>14131340</v>
      </c>
      <c r="D19407">
        <v>22320040</v>
      </c>
      <c r="E19407">
        <v>7799860</v>
      </c>
      <c r="F19407" s="4">
        <f t="shared" si="303"/>
        <v>14750413.333333334</v>
      </c>
    </row>
    <row r="19408" spans="1:6" x14ac:dyDescent="0.3">
      <c r="A19408" t="s">
        <v>19907</v>
      </c>
      <c r="B19408">
        <v>2285920</v>
      </c>
      <c r="C19408">
        <v>966420</v>
      </c>
      <c r="D19408">
        <v>0</v>
      </c>
      <c r="E19408">
        <v>444080</v>
      </c>
      <c r="F19408" s="4">
        <f t="shared" si="303"/>
        <v>470166.66666666669</v>
      </c>
    </row>
    <row r="19409" spans="1:6" x14ac:dyDescent="0.3">
      <c r="A19409" t="s">
        <v>19908</v>
      </c>
      <c r="B19409">
        <v>740000</v>
      </c>
      <c r="C19409">
        <v>0</v>
      </c>
      <c r="D19409">
        <v>0</v>
      </c>
      <c r="E19409">
        <v>418000</v>
      </c>
      <c r="F19409" s="4">
        <f t="shared" si="303"/>
        <v>139333.33333333334</v>
      </c>
    </row>
    <row r="19410" spans="1:6" x14ac:dyDescent="0.3">
      <c r="A19410" t="s">
        <v>19909</v>
      </c>
      <c r="B19410">
        <v>0</v>
      </c>
      <c r="C19410">
        <v>3182020</v>
      </c>
      <c r="D19410">
        <v>6908880</v>
      </c>
      <c r="E19410">
        <v>2909240</v>
      </c>
      <c r="F19410" s="4">
        <f t="shared" si="303"/>
        <v>4333380</v>
      </c>
    </row>
    <row r="19411" spans="1:6" x14ac:dyDescent="0.3">
      <c r="A19411" t="s">
        <v>19910</v>
      </c>
      <c r="B19411">
        <v>0</v>
      </c>
      <c r="C19411">
        <v>0</v>
      </c>
      <c r="D19411">
        <v>4959740</v>
      </c>
      <c r="E19411">
        <v>7134300</v>
      </c>
      <c r="F19411" s="4">
        <f t="shared" si="303"/>
        <v>4031346.6666666665</v>
      </c>
    </row>
    <row r="19412" spans="1:6" x14ac:dyDescent="0.3">
      <c r="A19412" t="s">
        <v>19911</v>
      </c>
      <c r="B19412">
        <v>2314080</v>
      </c>
      <c r="C19412">
        <v>2368830</v>
      </c>
      <c r="D19412">
        <v>1567290</v>
      </c>
      <c r="E19412">
        <v>2249180</v>
      </c>
      <c r="F19412" s="4">
        <f t="shared" si="303"/>
        <v>2061766.6666666667</v>
      </c>
    </row>
    <row r="19413" spans="1:6" x14ac:dyDescent="0.3">
      <c r="A19413" t="s">
        <v>19912</v>
      </c>
      <c r="B19413">
        <v>955500</v>
      </c>
      <c r="C19413">
        <v>0</v>
      </c>
      <c r="D19413">
        <v>0</v>
      </c>
      <c r="E19413">
        <v>0</v>
      </c>
      <c r="F19413" s="4">
        <f t="shared" si="303"/>
        <v>0</v>
      </c>
    </row>
    <row r="19414" spans="1:6" x14ac:dyDescent="0.3">
      <c r="A19414" t="s">
        <v>19913</v>
      </c>
      <c r="B19414">
        <v>2211070</v>
      </c>
      <c r="C19414">
        <v>0</v>
      </c>
      <c r="D19414">
        <v>2400620</v>
      </c>
      <c r="E19414">
        <v>2213120</v>
      </c>
      <c r="F19414" s="4">
        <f t="shared" si="303"/>
        <v>1537913.3333333333</v>
      </c>
    </row>
    <row r="19415" spans="1:6" x14ac:dyDescent="0.3">
      <c r="A19415" t="s">
        <v>19914</v>
      </c>
      <c r="B19415">
        <v>902660</v>
      </c>
      <c r="C19415">
        <v>0</v>
      </c>
      <c r="D19415">
        <v>0</v>
      </c>
      <c r="E19415">
        <v>547400</v>
      </c>
      <c r="F19415" s="4">
        <f t="shared" si="303"/>
        <v>182466.66666666666</v>
      </c>
    </row>
    <row r="19416" spans="1:6" x14ac:dyDescent="0.3">
      <c r="A19416" t="s">
        <v>19915</v>
      </c>
      <c r="B19416">
        <v>1863780</v>
      </c>
      <c r="C19416">
        <v>0</v>
      </c>
      <c r="D19416">
        <v>2639000</v>
      </c>
      <c r="E19416">
        <v>409500</v>
      </c>
      <c r="F19416" s="4">
        <f t="shared" si="303"/>
        <v>1016166.6666666666</v>
      </c>
    </row>
    <row r="19417" spans="1:6" x14ac:dyDescent="0.3">
      <c r="A19417" t="s">
        <v>19916</v>
      </c>
      <c r="B19417">
        <v>411950</v>
      </c>
      <c r="C19417">
        <v>0</v>
      </c>
      <c r="D19417">
        <v>0</v>
      </c>
      <c r="E19417">
        <v>516100</v>
      </c>
      <c r="F19417" s="4">
        <f t="shared" si="303"/>
        <v>172033.33333333334</v>
      </c>
    </row>
    <row r="19418" spans="1:6" x14ac:dyDescent="0.3">
      <c r="A19418" t="s">
        <v>19917</v>
      </c>
      <c r="B19418">
        <v>6320800</v>
      </c>
      <c r="C19418">
        <v>2073890</v>
      </c>
      <c r="D19418">
        <v>6352530</v>
      </c>
      <c r="E19418">
        <v>4581900</v>
      </c>
      <c r="F19418" s="4">
        <f t="shared" si="303"/>
        <v>4336106.666666667</v>
      </c>
    </row>
    <row r="19419" spans="1:6" x14ac:dyDescent="0.3">
      <c r="A19419" t="s">
        <v>19918</v>
      </c>
      <c r="B19419">
        <v>0</v>
      </c>
      <c r="C19419">
        <v>464100</v>
      </c>
      <c r="D19419">
        <v>0</v>
      </c>
      <c r="E19419">
        <v>0</v>
      </c>
      <c r="F19419" s="4">
        <f t="shared" si="303"/>
        <v>154700</v>
      </c>
    </row>
    <row r="19420" spans="1:6" x14ac:dyDescent="0.3">
      <c r="A19420" t="s">
        <v>19919</v>
      </c>
      <c r="B19420">
        <v>318500</v>
      </c>
      <c r="C19420">
        <v>0</v>
      </c>
      <c r="D19420">
        <v>534900</v>
      </c>
      <c r="E19420">
        <v>0</v>
      </c>
      <c r="F19420" s="4">
        <f t="shared" si="303"/>
        <v>178300</v>
      </c>
    </row>
    <row r="19421" spans="1:6" x14ac:dyDescent="0.3">
      <c r="A19421" t="s">
        <v>19920</v>
      </c>
      <c r="B19421">
        <v>0</v>
      </c>
      <c r="C19421">
        <v>799890</v>
      </c>
      <c r="D19421">
        <v>685230</v>
      </c>
      <c r="E19421">
        <v>602420</v>
      </c>
      <c r="F19421" s="4">
        <f t="shared" si="303"/>
        <v>695846.66666666663</v>
      </c>
    </row>
    <row r="19422" spans="1:6" x14ac:dyDescent="0.3">
      <c r="A19422" t="s">
        <v>19921</v>
      </c>
      <c r="B19422">
        <v>688900</v>
      </c>
      <c r="C19422">
        <v>976600</v>
      </c>
      <c r="D19422">
        <v>961400</v>
      </c>
      <c r="E19422">
        <v>804000</v>
      </c>
      <c r="F19422" s="4">
        <f t="shared" si="303"/>
        <v>914000</v>
      </c>
    </row>
    <row r="19423" spans="1:6" x14ac:dyDescent="0.3">
      <c r="A19423" t="s">
        <v>19922</v>
      </c>
      <c r="B19423">
        <v>0</v>
      </c>
      <c r="C19423">
        <v>0</v>
      </c>
      <c r="D19423">
        <v>829920</v>
      </c>
      <c r="E19423">
        <v>0</v>
      </c>
      <c r="F19423" s="4">
        <f t="shared" si="303"/>
        <v>276640</v>
      </c>
    </row>
    <row r="19424" spans="1:6" x14ac:dyDescent="0.3">
      <c r="A19424" t="s">
        <v>19923</v>
      </c>
      <c r="B19424">
        <v>2508000</v>
      </c>
      <c r="C19424">
        <v>1480000</v>
      </c>
      <c r="D19424">
        <v>0</v>
      </c>
      <c r="E19424">
        <v>0</v>
      </c>
      <c r="F19424" s="4">
        <f t="shared" si="303"/>
        <v>493333.33333333331</v>
      </c>
    </row>
    <row r="19425" spans="1:6" x14ac:dyDescent="0.3">
      <c r="A19425" t="s">
        <v>19924</v>
      </c>
      <c r="B19425">
        <v>0</v>
      </c>
      <c r="C19425">
        <v>0</v>
      </c>
      <c r="D19425">
        <v>1714440</v>
      </c>
      <c r="E19425">
        <v>1470000</v>
      </c>
      <c r="F19425" s="4">
        <f t="shared" si="303"/>
        <v>1061480</v>
      </c>
    </row>
    <row r="19426" spans="1:6" x14ac:dyDescent="0.3">
      <c r="A19426" t="s">
        <v>19925</v>
      </c>
      <c r="B19426">
        <v>2388750</v>
      </c>
      <c r="C19426">
        <v>0</v>
      </c>
      <c r="D19426">
        <v>1800700</v>
      </c>
      <c r="E19426">
        <v>1696450</v>
      </c>
      <c r="F19426" s="4">
        <f t="shared" si="303"/>
        <v>1165716.6666666667</v>
      </c>
    </row>
    <row r="19427" spans="1:6" x14ac:dyDescent="0.3">
      <c r="A19427" t="s">
        <v>19926</v>
      </c>
      <c r="B19427">
        <v>740000</v>
      </c>
      <c r="C19427">
        <v>230000</v>
      </c>
      <c r="D19427">
        <v>834750</v>
      </c>
      <c r="E19427">
        <v>0</v>
      </c>
      <c r="F19427" s="4">
        <f t="shared" si="303"/>
        <v>354916.66666666669</v>
      </c>
    </row>
    <row r="19428" spans="1:6" x14ac:dyDescent="0.3">
      <c r="A19428" t="s">
        <v>19927</v>
      </c>
      <c r="B19428">
        <v>0</v>
      </c>
      <c r="C19428">
        <v>1033760</v>
      </c>
      <c r="D19428">
        <v>1154790</v>
      </c>
      <c r="E19428">
        <v>2201620</v>
      </c>
      <c r="F19428" s="4">
        <f t="shared" si="303"/>
        <v>1463390</v>
      </c>
    </row>
    <row r="19429" spans="1:6" x14ac:dyDescent="0.3">
      <c r="A19429" t="s">
        <v>19928</v>
      </c>
      <c r="B19429">
        <v>0</v>
      </c>
      <c r="C19429">
        <v>763650</v>
      </c>
      <c r="D19429">
        <v>1480570</v>
      </c>
      <c r="E19429">
        <v>386000</v>
      </c>
      <c r="F19429" s="4">
        <f t="shared" si="303"/>
        <v>876740</v>
      </c>
    </row>
    <row r="19430" spans="1:6" x14ac:dyDescent="0.3">
      <c r="A19430" t="s">
        <v>19929</v>
      </c>
      <c r="B19430">
        <v>387660</v>
      </c>
      <c r="C19430">
        <v>0</v>
      </c>
      <c r="D19430">
        <v>0</v>
      </c>
      <c r="E19430">
        <v>487760</v>
      </c>
      <c r="F19430" s="4">
        <f t="shared" si="303"/>
        <v>162586.66666666666</v>
      </c>
    </row>
    <row r="19431" spans="1:6" x14ac:dyDescent="0.3">
      <c r="A19431" t="s">
        <v>19930</v>
      </c>
      <c r="B19431">
        <v>0</v>
      </c>
      <c r="C19431">
        <v>2781680</v>
      </c>
      <c r="D19431">
        <v>370000</v>
      </c>
      <c r="E19431">
        <v>0</v>
      </c>
      <c r="F19431" s="4">
        <f t="shared" si="303"/>
        <v>1050560</v>
      </c>
    </row>
    <row r="19432" spans="1:6" x14ac:dyDescent="0.3">
      <c r="A19432" t="s">
        <v>19931</v>
      </c>
      <c r="B19432">
        <v>1041600</v>
      </c>
      <c r="C19432">
        <v>1042740</v>
      </c>
      <c r="D19432">
        <v>1019100</v>
      </c>
      <c r="E19432">
        <v>1136680</v>
      </c>
      <c r="F19432" s="4">
        <f t="shared" si="303"/>
        <v>1066173.3333333333</v>
      </c>
    </row>
    <row r="19433" spans="1:6" x14ac:dyDescent="0.3">
      <c r="A19433" t="s">
        <v>19932</v>
      </c>
      <c r="B19433">
        <v>431880</v>
      </c>
      <c r="C19433">
        <v>0</v>
      </c>
      <c r="D19433">
        <v>0</v>
      </c>
      <c r="E19433">
        <v>463500</v>
      </c>
      <c r="F19433" s="4">
        <f t="shared" si="303"/>
        <v>154500</v>
      </c>
    </row>
    <row r="19434" spans="1:6" x14ac:dyDescent="0.3">
      <c r="A19434" t="s">
        <v>19933</v>
      </c>
      <c r="B19434">
        <v>0</v>
      </c>
      <c r="C19434">
        <v>0</v>
      </c>
      <c r="D19434">
        <v>1657350</v>
      </c>
      <c r="E19434">
        <v>402000</v>
      </c>
      <c r="F19434" s="4">
        <f t="shared" si="303"/>
        <v>686450</v>
      </c>
    </row>
    <row r="19435" spans="1:6" x14ac:dyDescent="0.3">
      <c r="A19435" t="s">
        <v>19934</v>
      </c>
      <c r="B19435">
        <v>2082700</v>
      </c>
      <c r="C19435">
        <v>1544500</v>
      </c>
      <c r="D19435">
        <v>1377530</v>
      </c>
      <c r="E19435">
        <v>2106700</v>
      </c>
      <c r="F19435" s="4">
        <f t="shared" si="303"/>
        <v>1676243.3333333333</v>
      </c>
    </row>
    <row r="19436" spans="1:6" x14ac:dyDescent="0.3">
      <c r="A19436" t="s">
        <v>19935</v>
      </c>
      <c r="B19436">
        <v>2040190</v>
      </c>
      <c r="C19436">
        <v>2082120</v>
      </c>
      <c r="D19436">
        <v>0</v>
      </c>
      <c r="E19436">
        <v>2357660</v>
      </c>
      <c r="F19436" s="4">
        <f t="shared" si="303"/>
        <v>1479926.6666666667</v>
      </c>
    </row>
    <row r="19437" spans="1:6" x14ac:dyDescent="0.3">
      <c r="A19437" t="s">
        <v>19936</v>
      </c>
      <c r="B19437">
        <v>660660</v>
      </c>
      <c r="C19437">
        <v>588000</v>
      </c>
      <c r="D19437">
        <v>0</v>
      </c>
      <c r="E19437">
        <v>234600</v>
      </c>
      <c r="F19437" s="4">
        <f t="shared" si="303"/>
        <v>274200</v>
      </c>
    </row>
    <row r="19438" spans="1:6" x14ac:dyDescent="0.3">
      <c r="A19438" t="s">
        <v>19937</v>
      </c>
      <c r="B19438">
        <v>564960</v>
      </c>
      <c r="C19438">
        <v>2174000</v>
      </c>
      <c r="D19438">
        <v>1217500</v>
      </c>
      <c r="E19438">
        <v>1356700</v>
      </c>
      <c r="F19438" s="4">
        <f t="shared" si="303"/>
        <v>1582733.3333333333</v>
      </c>
    </row>
    <row r="19439" spans="1:6" x14ac:dyDescent="0.3">
      <c r="A19439" t="s">
        <v>19938</v>
      </c>
      <c r="B19439">
        <v>359450</v>
      </c>
      <c r="C19439">
        <v>0</v>
      </c>
      <c r="D19439">
        <v>0</v>
      </c>
      <c r="E19439">
        <v>0</v>
      </c>
      <c r="F19439" s="4">
        <f t="shared" si="303"/>
        <v>0</v>
      </c>
    </row>
    <row r="19440" spans="1:6" x14ac:dyDescent="0.3">
      <c r="A19440" t="s">
        <v>19939</v>
      </c>
      <c r="B19440">
        <v>673400</v>
      </c>
      <c r="C19440">
        <v>0</v>
      </c>
      <c r="D19440">
        <v>0</v>
      </c>
      <c r="E19440">
        <v>0</v>
      </c>
      <c r="F19440" s="4">
        <f t="shared" si="303"/>
        <v>0</v>
      </c>
    </row>
    <row r="19441" spans="1:6" x14ac:dyDescent="0.3">
      <c r="A19441" t="s">
        <v>19940</v>
      </c>
      <c r="B19441">
        <v>191100</v>
      </c>
      <c r="C19441">
        <v>979160</v>
      </c>
      <c r="D19441">
        <v>724360</v>
      </c>
      <c r="E19441">
        <v>768200</v>
      </c>
      <c r="F19441" s="4">
        <f t="shared" si="303"/>
        <v>823906.66666666663</v>
      </c>
    </row>
    <row r="19442" spans="1:6" x14ac:dyDescent="0.3">
      <c r="A19442" t="s">
        <v>19941</v>
      </c>
      <c r="B19442">
        <v>0</v>
      </c>
      <c r="C19442">
        <v>0</v>
      </c>
      <c r="D19442">
        <v>1409580</v>
      </c>
      <c r="E19442">
        <v>0</v>
      </c>
      <c r="F19442" s="4">
        <f t="shared" si="303"/>
        <v>469860</v>
      </c>
    </row>
    <row r="19443" spans="1:6" x14ac:dyDescent="0.3">
      <c r="A19443" t="s">
        <v>19942</v>
      </c>
      <c r="B19443">
        <v>0</v>
      </c>
      <c r="C19443">
        <v>518000</v>
      </c>
      <c r="D19443">
        <v>0</v>
      </c>
      <c r="E19443">
        <v>0</v>
      </c>
      <c r="F19443" s="4">
        <f t="shared" si="303"/>
        <v>172666.66666666666</v>
      </c>
    </row>
    <row r="19444" spans="1:6" x14ac:dyDescent="0.3">
      <c r="A19444" t="s">
        <v>19943</v>
      </c>
      <c r="B19444">
        <v>6179680</v>
      </c>
      <c r="C19444">
        <v>2910330</v>
      </c>
      <c r="D19444">
        <v>2493400</v>
      </c>
      <c r="E19444">
        <v>8133750</v>
      </c>
      <c r="F19444" s="4">
        <f t="shared" si="303"/>
        <v>4512493.333333333</v>
      </c>
    </row>
    <row r="19445" spans="1:6" x14ac:dyDescent="0.3">
      <c r="A19445" t="s">
        <v>526</v>
      </c>
      <c r="B19445">
        <v>2130300</v>
      </c>
      <c r="C19445">
        <v>2720800</v>
      </c>
      <c r="D19445">
        <v>2036750</v>
      </c>
      <c r="E19445">
        <v>2988050</v>
      </c>
      <c r="F19445" s="4">
        <f t="shared" si="303"/>
        <v>2581866.6666666665</v>
      </c>
    </row>
    <row r="19446" spans="1:6" x14ac:dyDescent="0.3">
      <c r="A19446" t="s">
        <v>19944</v>
      </c>
      <c r="B19446">
        <v>0</v>
      </c>
      <c r="C19446">
        <v>2099750</v>
      </c>
      <c r="D19446">
        <v>300300</v>
      </c>
      <c r="E19446">
        <v>2848960</v>
      </c>
      <c r="F19446" s="4">
        <f t="shared" si="303"/>
        <v>1749670</v>
      </c>
    </row>
    <row r="19447" spans="1:6" x14ac:dyDescent="0.3">
      <c r="A19447" t="s">
        <v>19945</v>
      </c>
      <c r="B19447">
        <v>592050</v>
      </c>
      <c r="C19447">
        <v>0</v>
      </c>
      <c r="D19447">
        <v>370000</v>
      </c>
      <c r="E19447">
        <v>0</v>
      </c>
      <c r="F19447" s="4">
        <f t="shared" si="303"/>
        <v>123333.33333333333</v>
      </c>
    </row>
    <row r="19448" spans="1:6" x14ac:dyDescent="0.3">
      <c r="A19448" t="s">
        <v>19946</v>
      </c>
      <c r="B19448">
        <v>57600</v>
      </c>
      <c r="C19448">
        <v>0</v>
      </c>
      <c r="D19448">
        <v>0</v>
      </c>
      <c r="E19448">
        <v>2409000</v>
      </c>
      <c r="F19448" s="4">
        <f t="shared" si="303"/>
        <v>803000</v>
      </c>
    </row>
    <row r="19449" spans="1:6" x14ac:dyDescent="0.3">
      <c r="A19449" t="s">
        <v>19947</v>
      </c>
      <c r="B19449">
        <v>1792700</v>
      </c>
      <c r="C19449">
        <v>2502280</v>
      </c>
      <c r="D19449">
        <v>0</v>
      </c>
      <c r="E19449">
        <v>1158530</v>
      </c>
      <c r="F19449" s="4">
        <f t="shared" si="303"/>
        <v>1220270</v>
      </c>
    </row>
    <row r="19450" spans="1:6" x14ac:dyDescent="0.3">
      <c r="A19450" t="s">
        <v>19948</v>
      </c>
      <c r="B19450">
        <v>0</v>
      </c>
      <c r="C19450">
        <v>374920</v>
      </c>
      <c r="D19450">
        <v>399490</v>
      </c>
      <c r="E19450">
        <v>0</v>
      </c>
      <c r="F19450" s="4">
        <f t="shared" si="303"/>
        <v>258136.66666666666</v>
      </c>
    </row>
    <row r="19451" spans="1:6" x14ac:dyDescent="0.3">
      <c r="A19451" t="s">
        <v>19949</v>
      </c>
      <c r="B19451">
        <v>0</v>
      </c>
      <c r="C19451">
        <v>0</v>
      </c>
      <c r="D19451">
        <v>936390</v>
      </c>
      <c r="E19451">
        <v>1366700</v>
      </c>
      <c r="F19451" s="4">
        <f t="shared" si="303"/>
        <v>767696.66666666663</v>
      </c>
    </row>
    <row r="19452" spans="1:6" x14ac:dyDescent="0.3">
      <c r="A19452" t="s">
        <v>19950</v>
      </c>
      <c r="B19452">
        <v>0</v>
      </c>
      <c r="C19452">
        <v>652190</v>
      </c>
      <c r="D19452">
        <v>868680</v>
      </c>
      <c r="E19452">
        <v>191100</v>
      </c>
      <c r="F19452" s="4">
        <f t="shared" si="303"/>
        <v>570656.66666666663</v>
      </c>
    </row>
    <row r="19453" spans="1:6" x14ac:dyDescent="0.3">
      <c r="A19453" t="s">
        <v>19951</v>
      </c>
      <c r="B19453">
        <v>0</v>
      </c>
      <c r="C19453">
        <v>0</v>
      </c>
      <c r="D19453">
        <v>1361240</v>
      </c>
      <c r="E19453">
        <v>1063420</v>
      </c>
      <c r="F19453" s="4">
        <f t="shared" si="303"/>
        <v>808220</v>
      </c>
    </row>
    <row r="19454" spans="1:6" x14ac:dyDescent="0.3">
      <c r="A19454" t="s">
        <v>19952</v>
      </c>
      <c r="B19454">
        <v>2284720</v>
      </c>
      <c r="C19454">
        <v>4254890</v>
      </c>
      <c r="D19454">
        <v>5210220</v>
      </c>
      <c r="E19454">
        <v>4706770</v>
      </c>
      <c r="F19454" s="4">
        <f t="shared" si="303"/>
        <v>4723960</v>
      </c>
    </row>
    <row r="19455" spans="1:6" x14ac:dyDescent="0.3">
      <c r="A19455" t="s">
        <v>19953</v>
      </c>
      <c r="B19455">
        <v>80389600</v>
      </c>
      <c r="C19455">
        <v>78056200</v>
      </c>
      <c r="D19455">
        <v>92882450</v>
      </c>
      <c r="E19455">
        <v>118942380</v>
      </c>
      <c r="F19455" s="4">
        <f t="shared" si="303"/>
        <v>96627010</v>
      </c>
    </row>
    <row r="19456" spans="1:6" x14ac:dyDescent="0.3">
      <c r="A19456" t="s">
        <v>19954</v>
      </c>
      <c r="B19456">
        <v>580420</v>
      </c>
      <c r="C19456">
        <v>612000</v>
      </c>
      <c r="D19456">
        <v>1073930</v>
      </c>
      <c r="E19456">
        <v>2132930</v>
      </c>
      <c r="F19456" s="4">
        <f t="shared" si="303"/>
        <v>1272953.3333333333</v>
      </c>
    </row>
    <row r="19457" spans="1:6" x14ac:dyDescent="0.3">
      <c r="A19457" t="s">
        <v>19955</v>
      </c>
      <c r="B19457">
        <v>160000</v>
      </c>
      <c r="C19457">
        <v>0</v>
      </c>
      <c r="D19457">
        <v>442260</v>
      </c>
      <c r="E19457">
        <v>649460</v>
      </c>
      <c r="F19457" s="4">
        <f t="shared" si="303"/>
        <v>363906.66666666669</v>
      </c>
    </row>
    <row r="19458" spans="1:6" x14ac:dyDescent="0.3">
      <c r="A19458" t="s">
        <v>19956</v>
      </c>
      <c r="B19458">
        <v>0</v>
      </c>
      <c r="C19458">
        <v>765850</v>
      </c>
      <c r="D19458">
        <v>2862190</v>
      </c>
      <c r="E19458">
        <v>2150150</v>
      </c>
      <c r="F19458" s="4">
        <f t="shared" si="303"/>
        <v>1926063.3333333333</v>
      </c>
    </row>
    <row r="19459" spans="1:6" x14ac:dyDescent="0.3">
      <c r="A19459" t="s">
        <v>19957</v>
      </c>
      <c r="B19459">
        <v>2638800</v>
      </c>
      <c r="C19459">
        <v>2799160</v>
      </c>
      <c r="D19459">
        <v>2085000</v>
      </c>
      <c r="E19459">
        <v>3286760</v>
      </c>
      <c r="F19459" s="4">
        <f t="shared" ref="F19459:F19522" si="304">SUM(C19459:E19459)/3</f>
        <v>2723640</v>
      </c>
    </row>
    <row r="19460" spans="1:6" x14ac:dyDescent="0.3">
      <c r="A19460" t="s">
        <v>19958</v>
      </c>
      <c r="B19460">
        <v>0</v>
      </c>
      <c r="C19460">
        <v>1252700</v>
      </c>
      <c r="D19460">
        <v>1416200</v>
      </c>
      <c r="E19460">
        <v>1677280</v>
      </c>
      <c r="F19460" s="4">
        <f t="shared" si="304"/>
        <v>1448726.6666666667</v>
      </c>
    </row>
    <row r="19461" spans="1:6" x14ac:dyDescent="0.3">
      <c r="A19461" t="s">
        <v>19959</v>
      </c>
      <c r="B19461">
        <v>1132950</v>
      </c>
      <c r="C19461">
        <v>1007000</v>
      </c>
      <c r="D19461">
        <v>0</v>
      </c>
      <c r="E19461">
        <v>514150</v>
      </c>
      <c r="F19461" s="4">
        <f t="shared" si="304"/>
        <v>507050</v>
      </c>
    </row>
    <row r="19462" spans="1:6" x14ac:dyDescent="0.3">
      <c r="A19462" t="s">
        <v>19960</v>
      </c>
      <c r="B19462">
        <v>1063950</v>
      </c>
      <c r="C19462">
        <v>0</v>
      </c>
      <c r="D19462">
        <v>0</v>
      </c>
      <c r="E19462">
        <v>0</v>
      </c>
      <c r="F19462" s="4">
        <f t="shared" si="304"/>
        <v>0</v>
      </c>
    </row>
    <row r="19463" spans="1:6" x14ac:dyDescent="0.3">
      <c r="A19463" t="s">
        <v>19961</v>
      </c>
      <c r="B19463">
        <v>0</v>
      </c>
      <c r="C19463">
        <v>1183360</v>
      </c>
      <c r="D19463">
        <v>986900</v>
      </c>
      <c r="E19463">
        <v>886000</v>
      </c>
      <c r="F19463" s="4">
        <f t="shared" si="304"/>
        <v>1018753.3333333334</v>
      </c>
    </row>
    <row r="19464" spans="1:6" x14ac:dyDescent="0.3">
      <c r="A19464" t="s">
        <v>19962</v>
      </c>
      <c r="B19464">
        <v>2156280</v>
      </c>
      <c r="C19464">
        <v>2766950</v>
      </c>
      <c r="D19464">
        <v>2070790</v>
      </c>
      <c r="E19464">
        <v>2260070</v>
      </c>
      <c r="F19464" s="4">
        <f t="shared" si="304"/>
        <v>2365936.6666666665</v>
      </c>
    </row>
    <row r="19465" spans="1:6" x14ac:dyDescent="0.3">
      <c r="A19465" t="s">
        <v>19963</v>
      </c>
      <c r="B19465">
        <v>587640</v>
      </c>
      <c r="C19465">
        <v>0</v>
      </c>
      <c r="D19465">
        <v>2096420</v>
      </c>
      <c r="E19465">
        <v>2200180</v>
      </c>
      <c r="F19465" s="4">
        <f t="shared" si="304"/>
        <v>1432200</v>
      </c>
    </row>
    <row r="19466" spans="1:6" x14ac:dyDescent="0.3">
      <c r="A19466" t="s">
        <v>802</v>
      </c>
      <c r="B19466">
        <v>0</v>
      </c>
      <c r="C19466">
        <v>1034670</v>
      </c>
      <c r="D19466">
        <v>791070</v>
      </c>
      <c r="E19466">
        <v>2044770</v>
      </c>
      <c r="F19466" s="4">
        <f t="shared" si="304"/>
        <v>1290170</v>
      </c>
    </row>
    <row r="19467" spans="1:6" x14ac:dyDescent="0.3">
      <c r="A19467" t="s">
        <v>19964</v>
      </c>
      <c r="B19467">
        <v>4450440</v>
      </c>
      <c r="C19467">
        <v>6334850</v>
      </c>
      <c r="D19467">
        <v>7035690</v>
      </c>
      <c r="E19467">
        <v>10302390</v>
      </c>
      <c r="F19467" s="4">
        <f t="shared" si="304"/>
        <v>7890976.666666667</v>
      </c>
    </row>
    <row r="19468" spans="1:6" x14ac:dyDescent="0.3">
      <c r="A19468" t="s">
        <v>19965</v>
      </c>
      <c r="B19468">
        <v>0</v>
      </c>
      <c r="C19468">
        <v>1551690</v>
      </c>
      <c r="D19468">
        <v>0</v>
      </c>
      <c r="E19468">
        <v>0</v>
      </c>
      <c r="F19468" s="4">
        <f t="shared" si="304"/>
        <v>517230</v>
      </c>
    </row>
    <row r="19469" spans="1:6" x14ac:dyDescent="0.3">
      <c r="A19469" t="s">
        <v>19966</v>
      </c>
      <c r="B19469">
        <v>468000</v>
      </c>
      <c r="C19469">
        <v>897260</v>
      </c>
      <c r="D19469">
        <v>0</v>
      </c>
      <c r="E19469">
        <v>1690680</v>
      </c>
      <c r="F19469" s="4">
        <f t="shared" si="304"/>
        <v>862646.66666666663</v>
      </c>
    </row>
    <row r="19470" spans="1:6" x14ac:dyDescent="0.3">
      <c r="A19470" t="s">
        <v>19967</v>
      </c>
      <c r="B19470">
        <v>0</v>
      </c>
      <c r="C19470">
        <v>0</v>
      </c>
      <c r="D19470">
        <v>357000</v>
      </c>
      <c r="E19470">
        <v>3266720</v>
      </c>
      <c r="F19470" s="4">
        <f t="shared" si="304"/>
        <v>1207906.6666666667</v>
      </c>
    </row>
    <row r="19471" spans="1:6" x14ac:dyDescent="0.3">
      <c r="A19471" t="s">
        <v>19968</v>
      </c>
      <c r="B19471">
        <v>1182920</v>
      </c>
      <c r="C19471">
        <v>1818300</v>
      </c>
      <c r="D19471">
        <v>0</v>
      </c>
      <c r="E19471">
        <v>1577950</v>
      </c>
      <c r="F19471" s="4">
        <f t="shared" si="304"/>
        <v>1132083.3333333333</v>
      </c>
    </row>
    <row r="19472" spans="1:6" x14ac:dyDescent="0.3">
      <c r="A19472" t="s">
        <v>19969</v>
      </c>
      <c r="B19472">
        <v>411950</v>
      </c>
      <c r="C19472">
        <v>0</v>
      </c>
      <c r="D19472">
        <v>0</v>
      </c>
      <c r="E19472">
        <v>1620270</v>
      </c>
      <c r="F19472" s="4">
        <f t="shared" si="304"/>
        <v>540090</v>
      </c>
    </row>
    <row r="19473" spans="1:6" x14ac:dyDescent="0.3">
      <c r="A19473" t="s">
        <v>19970</v>
      </c>
      <c r="B19473">
        <v>0</v>
      </c>
      <c r="C19473">
        <v>370000</v>
      </c>
      <c r="D19473">
        <v>0</v>
      </c>
      <c r="E19473">
        <v>0</v>
      </c>
      <c r="F19473" s="4">
        <f t="shared" si="304"/>
        <v>123333.33333333333</v>
      </c>
    </row>
    <row r="19474" spans="1:6" x14ac:dyDescent="0.3">
      <c r="A19474" t="s">
        <v>19971</v>
      </c>
      <c r="B19474">
        <v>364000</v>
      </c>
      <c r="C19474">
        <v>0</v>
      </c>
      <c r="D19474">
        <v>0</v>
      </c>
      <c r="E19474">
        <v>0</v>
      </c>
      <c r="F19474" s="4">
        <f t="shared" si="304"/>
        <v>0</v>
      </c>
    </row>
    <row r="19475" spans="1:6" x14ac:dyDescent="0.3">
      <c r="A19475" t="s">
        <v>19972</v>
      </c>
      <c r="B19475">
        <v>8064110</v>
      </c>
      <c r="C19475">
        <v>8516630</v>
      </c>
      <c r="D19475">
        <v>8652280</v>
      </c>
      <c r="E19475">
        <v>6805800</v>
      </c>
      <c r="F19475" s="4">
        <f t="shared" si="304"/>
        <v>7991570</v>
      </c>
    </row>
    <row r="19476" spans="1:6" x14ac:dyDescent="0.3">
      <c r="A19476" t="s">
        <v>19973</v>
      </c>
      <c r="B19476">
        <v>2366000</v>
      </c>
      <c r="C19476">
        <v>2002920</v>
      </c>
      <c r="D19476">
        <v>4061690</v>
      </c>
      <c r="E19476">
        <v>2560970</v>
      </c>
      <c r="F19476" s="4">
        <f t="shared" si="304"/>
        <v>2875193.3333333335</v>
      </c>
    </row>
    <row r="19477" spans="1:6" x14ac:dyDescent="0.3">
      <c r="A19477" t="s">
        <v>19974</v>
      </c>
      <c r="B19477">
        <v>0</v>
      </c>
      <c r="C19477">
        <v>820000</v>
      </c>
      <c r="D19477">
        <v>0</v>
      </c>
      <c r="E19477">
        <v>0</v>
      </c>
      <c r="F19477" s="4">
        <f t="shared" si="304"/>
        <v>273333.33333333331</v>
      </c>
    </row>
    <row r="19478" spans="1:6" x14ac:dyDescent="0.3">
      <c r="A19478" t="s">
        <v>19975</v>
      </c>
      <c r="B19478">
        <v>0</v>
      </c>
      <c r="C19478">
        <v>491400</v>
      </c>
      <c r="D19478">
        <v>808080</v>
      </c>
      <c r="E19478">
        <v>397800</v>
      </c>
      <c r="F19478" s="4">
        <f t="shared" si="304"/>
        <v>565760</v>
      </c>
    </row>
    <row r="19479" spans="1:6" x14ac:dyDescent="0.3">
      <c r="A19479" t="s">
        <v>19976</v>
      </c>
      <c r="B19479">
        <v>0</v>
      </c>
      <c r="C19479">
        <v>0</v>
      </c>
      <c r="D19479">
        <v>518500</v>
      </c>
      <c r="E19479">
        <v>0</v>
      </c>
      <c r="F19479" s="4">
        <f t="shared" si="304"/>
        <v>172833.33333333334</v>
      </c>
    </row>
    <row r="19480" spans="1:6" x14ac:dyDescent="0.3">
      <c r="A19480" t="s">
        <v>837</v>
      </c>
      <c r="B19480">
        <v>0</v>
      </c>
      <c r="C19480">
        <v>606970</v>
      </c>
      <c r="D19480">
        <v>743000</v>
      </c>
      <c r="E19480">
        <v>728910</v>
      </c>
      <c r="F19480" s="4">
        <f t="shared" si="304"/>
        <v>692960</v>
      </c>
    </row>
    <row r="19481" spans="1:6" x14ac:dyDescent="0.3">
      <c r="A19481" t="s">
        <v>19977</v>
      </c>
      <c r="B19481">
        <v>0</v>
      </c>
      <c r="C19481">
        <v>1101240</v>
      </c>
      <c r="D19481">
        <v>0</v>
      </c>
      <c r="E19481">
        <v>1035360</v>
      </c>
      <c r="F19481" s="4">
        <f t="shared" si="304"/>
        <v>712200</v>
      </c>
    </row>
    <row r="19482" spans="1:6" x14ac:dyDescent="0.3">
      <c r="A19482" t="s">
        <v>19978</v>
      </c>
      <c r="B19482">
        <v>2271900</v>
      </c>
      <c r="C19482">
        <v>1513390</v>
      </c>
      <c r="D19482">
        <v>2063060</v>
      </c>
      <c r="E19482">
        <v>2724400</v>
      </c>
      <c r="F19482" s="4">
        <f t="shared" si="304"/>
        <v>2100283.3333333335</v>
      </c>
    </row>
    <row r="19483" spans="1:6" x14ac:dyDescent="0.3">
      <c r="A19483" t="s">
        <v>19979</v>
      </c>
      <c r="B19483">
        <v>0</v>
      </c>
      <c r="C19483">
        <v>604990</v>
      </c>
      <c r="D19483">
        <v>0</v>
      </c>
      <c r="E19483">
        <v>0</v>
      </c>
      <c r="F19483" s="4">
        <f t="shared" si="304"/>
        <v>201663.33333333334</v>
      </c>
    </row>
    <row r="19484" spans="1:6" x14ac:dyDescent="0.3">
      <c r="A19484" t="s">
        <v>19980</v>
      </c>
      <c r="B19484">
        <v>2204640</v>
      </c>
      <c r="C19484">
        <v>2030000</v>
      </c>
      <c r="D19484">
        <v>1998900</v>
      </c>
      <c r="E19484">
        <v>3179600</v>
      </c>
      <c r="F19484" s="4">
        <f t="shared" si="304"/>
        <v>2402833.3333333335</v>
      </c>
    </row>
    <row r="19485" spans="1:6" x14ac:dyDescent="0.3">
      <c r="A19485" t="s">
        <v>19981</v>
      </c>
      <c r="B19485">
        <v>900000</v>
      </c>
      <c r="C19485">
        <v>4476200</v>
      </c>
      <c r="D19485">
        <v>3700000</v>
      </c>
      <c r="E19485">
        <v>2651300</v>
      </c>
      <c r="F19485" s="4">
        <f t="shared" si="304"/>
        <v>3609166.6666666665</v>
      </c>
    </row>
    <row r="19486" spans="1:6" x14ac:dyDescent="0.3">
      <c r="A19486" t="s">
        <v>19982</v>
      </c>
      <c r="B19486">
        <v>4556180</v>
      </c>
      <c r="C19486">
        <v>8551060</v>
      </c>
      <c r="D19486">
        <v>3022860</v>
      </c>
      <c r="E19486">
        <v>7343000</v>
      </c>
      <c r="F19486" s="4">
        <f t="shared" si="304"/>
        <v>6305640</v>
      </c>
    </row>
    <row r="19487" spans="1:6" x14ac:dyDescent="0.3">
      <c r="A19487" t="s">
        <v>441</v>
      </c>
      <c r="B19487">
        <v>359450</v>
      </c>
      <c r="C19487">
        <v>586950</v>
      </c>
      <c r="D19487">
        <v>1153880</v>
      </c>
      <c r="E19487">
        <v>500500</v>
      </c>
      <c r="F19487" s="4">
        <f t="shared" si="304"/>
        <v>747110</v>
      </c>
    </row>
    <row r="19488" spans="1:6" x14ac:dyDescent="0.3">
      <c r="A19488" t="s">
        <v>19983</v>
      </c>
      <c r="B19488">
        <v>0</v>
      </c>
      <c r="C19488">
        <v>0</v>
      </c>
      <c r="D19488">
        <v>1744600</v>
      </c>
      <c r="E19488">
        <v>0</v>
      </c>
      <c r="F19488" s="4">
        <f t="shared" si="304"/>
        <v>581533.33333333337</v>
      </c>
    </row>
    <row r="19489" spans="1:6" x14ac:dyDescent="0.3">
      <c r="A19489" t="s">
        <v>19984</v>
      </c>
      <c r="B19489">
        <v>0</v>
      </c>
      <c r="C19489">
        <v>0</v>
      </c>
      <c r="D19489">
        <v>1090340</v>
      </c>
      <c r="E19489">
        <v>0</v>
      </c>
      <c r="F19489" s="4">
        <f t="shared" si="304"/>
        <v>363446.66666666669</v>
      </c>
    </row>
    <row r="19490" spans="1:6" x14ac:dyDescent="0.3">
      <c r="A19490" t="s">
        <v>19985</v>
      </c>
      <c r="B19490">
        <v>2520340</v>
      </c>
      <c r="C19490">
        <v>2056900</v>
      </c>
      <c r="D19490">
        <v>0</v>
      </c>
      <c r="E19490">
        <v>315000</v>
      </c>
      <c r="F19490" s="4">
        <f t="shared" si="304"/>
        <v>790633.33333333337</v>
      </c>
    </row>
    <row r="19491" spans="1:6" x14ac:dyDescent="0.3">
      <c r="A19491" t="s">
        <v>19986</v>
      </c>
      <c r="B19491">
        <v>2029780</v>
      </c>
      <c r="C19491">
        <v>0</v>
      </c>
      <c r="D19491">
        <v>2115280</v>
      </c>
      <c r="E19491">
        <v>2067800</v>
      </c>
      <c r="F19491" s="4">
        <f t="shared" si="304"/>
        <v>1394360</v>
      </c>
    </row>
    <row r="19492" spans="1:6" x14ac:dyDescent="0.3">
      <c r="A19492" t="s">
        <v>19987</v>
      </c>
      <c r="B19492">
        <v>0</v>
      </c>
      <c r="C19492">
        <v>256000</v>
      </c>
      <c r="D19492">
        <v>0</v>
      </c>
      <c r="E19492">
        <v>0</v>
      </c>
      <c r="F19492" s="4">
        <f t="shared" si="304"/>
        <v>85333.333333333328</v>
      </c>
    </row>
    <row r="19493" spans="1:6" x14ac:dyDescent="0.3">
      <c r="A19493" t="s">
        <v>19988</v>
      </c>
      <c r="B19493">
        <v>0</v>
      </c>
      <c r="C19493">
        <v>3013320</v>
      </c>
      <c r="D19493">
        <v>1363360</v>
      </c>
      <c r="E19493">
        <v>1181180</v>
      </c>
      <c r="F19493" s="4">
        <f t="shared" si="304"/>
        <v>1852620</v>
      </c>
    </row>
    <row r="19494" spans="1:6" x14ac:dyDescent="0.3">
      <c r="A19494" t="s">
        <v>19989</v>
      </c>
      <c r="B19494">
        <v>0</v>
      </c>
      <c r="C19494">
        <v>768600</v>
      </c>
      <c r="D19494">
        <v>799320</v>
      </c>
      <c r="E19494">
        <v>394240</v>
      </c>
      <c r="F19494" s="4">
        <f t="shared" si="304"/>
        <v>654053.33333333337</v>
      </c>
    </row>
    <row r="19495" spans="1:6" x14ac:dyDescent="0.3">
      <c r="A19495" t="s">
        <v>19990</v>
      </c>
      <c r="B19495">
        <v>1478400</v>
      </c>
      <c r="C19495">
        <v>532000</v>
      </c>
      <c r="D19495">
        <v>2112640</v>
      </c>
      <c r="E19495">
        <v>0</v>
      </c>
      <c r="F19495" s="4">
        <f t="shared" si="304"/>
        <v>881546.66666666663</v>
      </c>
    </row>
    <row r="19496" spans="1:6" x14ac:dyDescent="0.3">
      <c r="A19496" t="s">
        <v>19991</v>
      </c>
      <c r="B19496">
        <v>373100</v>
      </c>
      <c r="C19496">
        <v>0</v>
      </c>
      <c r="D19496">
        <v>446660</v>
      </c>
      <c r="E19496">
        <v>0</v>
      </c>
      <c r="F19496" s="4">
        <f t="shared" si="304"/>
        <v>148886.66666666666</v>
      </c>
    </row>
    <row r="19497" spans="1:6" x14ac:dyDescent="0.3">
      <c r="A19497" t="s">
        <v>968</v>
      </c>
      <c r="B19497">
        <v>0</v>
      </c>
      <c r="C19497">
        <v>487760</v>
      </c>
      <c r="D19497">
        <v>2395400</v>
      </c>
      <c r="E19497">
        <v>1015760</v>
      </c>
      <c r="F19497" s="4">
        <f t="shared" si="304"/>
        <v>1299640</v>
      </c>
    </row>
    <row r="19498" spans="1:6" x14ac:dyDescent="0.3">
      <c r="A19498" t="s">
        <v>19992</v>
      </c>
      <c r="B19498">
        <v>2496000</v>
      </c>
      <c r="C19498">
        <v>2281540</v>
      </c>
      <c r="D19498">
        <v>2317330</v>
      </c>
      <c r="E19498">
        <v>2390440</v>
      </c>
      <c r="F19498" s="4">
        <f t="shared" si="304"/>
        <v>2329770</v>
      </c>
    </row>
    <row r="19499" spans="1:6" x14ac:dyDescent="0.3">
      <c r="A19499" t="s">
        <v>19993</v>
      </c>
      <c r="B19499">
        <v>608000</v>
      </c>
      <c r="C19499">
        <v>256000</v>
      </c>
      <c r="D19499">
        <v>0</v>
      </c>
      <c r="E19499">
        <v>450560</v>
      </c>
      <c r="F19499" s="4">
        <f t="shared" si="304"/>
        <v>235520</v>
      </c>
    </row>
    <row r="19500" spans="1:6" x14ac:dyDescent="0.3">
      <c r="A19500" t="s">
        <v>19994</v>
      </c>
      <c r="B19500">
        <v>370000</v>
      </c>
      <c r="C19500">
        <v>0</v>
      </c>
      <c r="D19500">
        <v>1714600</v>
      </c>
      <c r="E19500">
        <v>0</v>
      </c>
      <c r="F19500" s="4">
        <f t="shared" si="304"/>
        <v>571533.33333333337</v>
      </c>
    </row>
    <row r="19501" spans="1:6" x14ac:dyDescent="0.3">
      <c r="A19501" t="s">
        <v>19995</v>
      </c>
      <c r="B19501">
        <v>0</v>
      </c>
      <c r="C19501">
        <v>2187580</v>
      </c>
      <c r="D19501">
        <v>2182020</v>
      </c>
      <c r="E19501">
        <v>2275790</v>
      </c>
      <c r="F19501" s="4">
        <f t="shared" si="304"/>
        <v>2215130</v>
      </c>
    </row>
    <row r="19502" spans="1:6" x14ac:dyDescent="0.3">
      <c r="A19502" t="s">
        <v>19996</v>
      </c>
      <c r="B19502">
        <v>0</v>
      </c>
      <c r="C19502">
        <v>772000</v>
      </c>
      <c r="D19502">
        <v>595000</v>
      </c>
      <c r="E19502">
        <v>740000</v>
      </c>
      <c r="F19502" s="4">
        <f t="shared" si="304"/>
        <v>702333.33333333337</v>
      </c>
    </row>
    <row r="19503" spans="1:6" x14ac:dyDescent="0.3">
      <c r="A19503" t="s">
        <v>19997</v>
      </c>
      <c r="B19503">
        <v>0</v>
      </c>
      <c r="C19503">
        <v>0</v>
      </c>
      <c r="D19503">
        <v>669460</v>
      </c>
      <c r="E19503">
        <v>0</v>
      </c>
      <c r="F19503" s="4">
        <f t="shared" si="304"/>
        <v>223153.33333333334</v>
      </c>
    </row>
    <row r="19504" spans="1:6" x14ac:dyDescent="0.3">
      <c r="A19504" t="s">
        <v>19998</v>
      </c>
      <c r="B19504">
        <v>0</v>
      </c>
      <c r="C19504">
        <v>2721400</v>
      </c>
      <c r="D19504">
        <v>3577550</v>
      </c>
      <c r="E19504">
        <v>4373900</v>
      </c>
      <c r="F19504" s="4">
        <f t="shared" si="304"/>
        <v>3557616.6666666665</v>
      </c>
    </row>
    <row r="19505" spans="1:6" x14ac:dyDescent="0.3">
      <c r="A19505" t="s">
        <v>19999</v>
      </c>
      <c r="B19505">
        <v>512000</v>
      </c>
      <c r="C19505">
        <v>3319950</v>
      </c>
      <c r="D19505">
        <v>0</v>
      </c>
      <c r="E19505">
        <v>4160700</v>
      </c>
      <c r="F19505" s="4">
        <f t="shared" si="304"/>
        <v>2493550</v>
      </c>
    </row>
    <row r="19506" spans="1:6" x14ac:dyDescent="0.3">
      <c r="A19506" t="s">
        <v>20000</v>
      </c>
      <c r="B19506">
        <v>0</v>
      </c>
      <c r="C19506">
        <v>382200</v>
      </c>
      <c r="D19506">
        <v>0</v>
      </c>
      <c r="E19506">
        <v>673400</v>
      </c>
      <c r="F19506" s="4">
        <f t="shared" si="304"/>
        <v>351866.66666666669</v>
      </c>
    </row>
    <row r="19507" spans="1:6" x14ac:dyDescent="0.3">
      <c r="A19507" t="s">
        <v>20001</v>
      </c>
      <c r="B19507">
        <v>1179400</v>
      </c>
      <c r="C19507">
        <v>0</v>
      </c>
      <c r="D19507">
        <v>0</v>
      </c>
      <c r="E19507">
        <v>3179680</v>
      </c>
      <c r="F19507" s="4">
        <f t="shared" si="304"/>
        <v>1059893.3333333333</v>
      </c>
    </row>
    <row r="19508" spans="1:6" x14ac:dyDescent="0.3">
      <c r="A19508" t="s">
        <v>20002</v>
      </c>
      <c r="B19508">
        <v>0</v>
      </c>
      <c r="C19508">
        <v>974300</v>
      </c>
      <c r="D19508">
        <v>581080</v>
      </c>
      <c r="E19508">
        <v>0</v>
      </c>
      <c r="F19508" s="4">
        <f t="shared" si="304"/>
        <v>518460</v>
      </c>
    </row>
    <row r="19509" spans="1:6" x14ac:dyDescent="0.3">
      <c r="A19509" t="s">
        <v>20003</v>
      </c>
      <c r="B19509">
        <v>800620</v>
      </c>
      <c r="C19509">
        <v>720720</v>
      </c>
      <c r="D19509">
        <v>921340</v>
      </c>
      <c r="E19509">
        <v>500500</v>
      </c>
      <c r="F19509" s="4">
        <f t="shared" si="304"/>
        <v>714186.66666666663</v>
      </c>
    </row>
    <row r="19510" spans="1:6" x14ac:dyDescent="0.3">
      <c r="A19510" t="s">
        <v>20004</v>
      </c>
      <c r="B19510">
        <v>602420</v>
      </c>
      <c r="C19510">
        <v>872690</v>
      </c>
      <c r="D19510">
        <v>411320</v>
      </c>
      <c r="E19510">
        <v>618800</v>
      </c>
      <c r="F19510" s="4">
        <f t="shared" si="304"/>
        <v>634270</v>
      </c>
    </row>
    <row r="19511" spans="1:6" x14ac:dyDescent="0.3">
      <c r="A19511" t="s">
        <v>20005</v>
      </c>
      <c r="B19511">
        <v>593320</v>
      </c>
      <c r="C19511">
        <v>631200</v>
      </c>
      <c r="D19511">
        <v>0</v>
      </c>
      <c r="E19511">
        <v>0</v>
      </c>
      <c r="F19511" s="4">
        <f t="shared" si="304"/>
        <v>210400</v>
      </c>
    </row>
    <row r="19512" spans="1:6" x14ac:dyDescent="0.3">
      <c r="A19512" t="s">
        <v>20006</v>
      </c>
      <c r="B19512">
        <v>160000</v>
      </c>
      <c r="C19512">
        <v>612000</v>
      </c>
      <c r="D19512">
        <v>0</v>
      </c>
      <c r="E19512">
        <v>0</v>
      </c>
      <c r="F19512" s="4">
        <f t="shared" si="304"/>
        <v>204000</v>
      </c>
    </row>
    <row r="19513" spans="1:6" x14ac:dyDescent="0.3">
      <c r="A19513" t="s">
        <v>20007</v>
      </c>
      <c r="B19513">
        <v>0</v>
      </c>
      <c r="C19513">
        <v>1082470</v>
      </c>
      <c r="D19513">
        <v>1544880</v>
      </c>
      <c r="E19513">
        <v>2394760</v>
      </c>
      <c r="F19513" s="4">
        <f t="shared" si="304"/>
        <v>1674036.6666666667</v>
      </c>
    </row>
    <row r="19514" spans="1:6" x14ac:dyDescent="0.3">
      <c r="A19514" t="s">
        <v>20008</v>
      </c>
      <c r="B19514">
        <v>0</v>
      </c>
      <c r="C19514">
        <v>449700</v>
      </c>
      <c r="D19514">
        <v>0</v>
      </c>
      <c r="E19514">
        <v>0</v>
      </c>
      <c r="F19514" s="4">
        <f t="shared" si="304"/>
        <v>149900</v>
      </c>
    </row>
    <row r="19515" spans="1:6" x14ac:dyDescent="0.3">
      <c r="A19515" t="s">
        <v>20009</v>
      </c>
      <c r="B19515">
        <v>716020</v>
      </c>
      <c r="C19515">
        <v>0</v>
      </c>
      <c r="D19515">
        <v>0</v>
      </c>
      <c r="E19515">
        <v>382200</v>
      </c>
      <c r="F19515" s="4">
        <f t="shared" si="304"/>
        <v>127400</v>
      </c>
    </row>
    <row r="19516" spans="1:6" x14ac:dyDescent="0.3">
      <c r="A19516" t="s">
        <v>20010</v>
      </c>
      <c r="B19516">
        <v>2558970</v>
      </c>
      <c r="C19516">
        <v>0</v>
      </c>
      <c r="D19516">
        <v>478540</v>
      </c>
      <c r="E19516">
        <v>820000</v>
      </c>
      <c r="F19516" s="4">
        <f t="shared" si="304"/>
        <v>432846.66666666669</v>
      </c>
    </row>
    <row r="19517" spans="1:6" x14ac:dyDescent="0.3">
      <c r="A19517" t="s">
        <v>20011</v>
      </c>
      <c r="B19517">
        <v>0</v>
      </c>
      <c r="C19517">
        <v>810430</v>
      </c>
      <c r="D19517">
        <v>2181270</v>
      </c>
      <c r="E19517">
        <v>386000</v>
      </c>
      <c r="F19517" s="4">
        <f t="shared" si="304"/>
        <v>1125900</v>
      </c>
    </row>
    <row r="19518" spans="1:6" x14ac:dyDescent="0.3">
      <c r="A19518" t="s">
        <v>20012</v>
      </c>
      <c r="B19518">
        <v>0</v>
      </c>
      <c r="C19518">
        <v>0</v>
      </c>
      <c r="D19518">
        <v>228000</v>
      </c>
      <c r="E19518">
        <v>0</v>
      </c>
      <c r="F19518" s="4">
        <f t="shared" si="304"/>
        <v>76000</v>
      </c>
    </row>
    <row r="19519" spans="1:6" x14ac:dyDescent="0.3">
      <c r="A19519" t="s">
        <v>20013</v>
      </c>
      <c r="B19519">
        <v>0</v>
      </c>
      <c r="C19519">
        <v>370000</v>
      </c>
      <c r="D19519">
        <v>0</v>
      </c>
      <c r="E19519">
        <v>675840</v>
      </c>
      <c r="F19519" s="4">
        <f t="shared" si="304"/>
        <v>348613.33333333331</v>
      </c>
    </row>
    <row r="19520" spans="1:6" x14ac:dyDescent="0.3">
      <c r="A19520" t="s">
        <v>20014</v>
      </c>
      <c r="B19520">
        <v>522480</v>
      </c>
      <c r="C19520">
        <v>0</v>
      </c>
      <c r="D19520">
        <v>0</v>
      </c>
      <c r="E19520">
        <v>1566000</v>
      </c>
      <c r="F19520" s="4">
        <f t="shared" si="304"/>
        <v>522000</v>
      </c>
    </row>
    <row r="19521" spans="1:6" x14ac:dyDescent="0.3">
      <c r="A19521" t="s">
        <v>20015</v>
      </c>
      <c r="B19521">
        <v>1110000</v>
      </c>
      <c r="C19521">
        <v>711920</v>
      </c>
      <c r="D19521">
        <v>0</v>
      </c>
      <c r="E19521">
        <v>0</v>
      </c>
      <c r="F19521" s="4">
        <f t="shared" si="304"/>
        <v>237306.66666666666</v>
      </c>
    </row>
    <row r="19522" spans="1:6" x14ac:dyDescent="0.3">
      <c r="A19522" t="s">
        <v>20016</v>
      </c>
      <c r="B19522">
        <v>690000</v>
      </c>
      <c r="C19522">
        <v>0</v>
      </c>
      <c r="D19522">
        <v>1680200</v>
      </c>
      <c r="E19522">
        <v>469200</v>
      </c>
      <c r="F19522" s="4">
        <f t="shared" si="304"/>
        <v>716466.66666666663</v>
      </c>
    </row>
    <row r="19523" spans="1:6" x14ac:dyDescent="0.3">
      <c r="A19523" t="s">
        <v>20017</v>
      </c>
      <c r="B19523">
        <v>0</v>
      </c>
      <c r="C19523">
        <v>343980</v>
      </c>
      <c r="D19523">
        <v>860860</v>
      </c>
      <c r="E19523">
        <v>1710404</v>
      </c>
      <c r="F19523" s="4">
        <f t="shared" ref="F19523:F19586" si="305">SUM(C19523:E19523)/3</f>
        <v>971748</v>
      </c>
    </row>
    <row r="19524" spans="1:6" x14ac:dyDescent="0.3">
      <c r="A19524" t="s">
        <v>20018</v>
      </c>
      <c r="B19524">
        <v>0</v>
      </c>
      <c r="C19524">
        <v>0</v>
      </c>
      <c r="D19524">
        <v>528300</v>
      </c>
      <c r="E19524">
        <v>0</v>
      </c>
      <c r="F19524" s="4">
        <f t="shared" si="305"/>
        <v>176100</v>
      </c>
    </row>
    <row r="19525" spans="1:6" x14ac:dyDescent="0.3">
      <c r="A19525" t="s">
        <v>20019</v>
      </c>
      <c r="B19525">
        <v>256000</v>
      </c>
      <c r="C19525">
        <v>0</v>
      </c>
      <c r="D19525">
        <v>0</v>
      </c>
      <c r="E19525">
        <v>498640</v>
      </c>
      <c r="F19525" s="4">
        <f t="shared" si="305"/>
        <v>166213.33333333334</v>
      </c>
    </row>
    <row r="19526" spans="1:6" x14ac:dyDescent="0.3">
      <c r="A19526" t="s">
        <v>20020</v>
      </c>
      <c r="B19526">
        <v>2054560</v>
      </c>
      <c r="C19526">
        <v>2175600</v>
      </c>
      <c r="D19526">
        <v>2173200</v>
      </c>
      <c r="E19526">
        <v>0</v>
      </c>
      <c r="F19526" s="4">
        <f t="shared" si="305"/>
        <v>1449600</v>
      </c>
    </row>
    <row r="19527" spans="1:6" x14ac:dyDescent="0.3">
      <c r="A19527" t="s">
        <v>20021</v>
      </c>
      <c r="B19527">
        <v>0</v>
      </c>
      <c r="C19527">
        <v>485760</v>
      </c>
      <c r="D19527">
        <v>0</v>
      </c>
      <c r="E19527">
        <v>1273280</v>
      </c>
      <c r="F19527" s="4">
        <f t="shared" si="305"/>
        <v>586346.66666666663</v>
      </c>
    </row>
    <row r="19528" spans="1:6" x14ac:dyDescent="0.3">
      <c r="A19528" t="s">
        <v>20022</v>
      </c>
      <c r="B19528">
        <v>315000</v>
      </c>
      <c r="C19528">
        <v>0</v>
      </c>
      <c r="D19528">
        <v>0</v>
      </c>
      <c r="E19528">
        <v>234600</v>
      </c>
      <c r="F19528" s="4">
        <f t="shared" si="305"/>
        <v>78200</v>
      </c>
    </row>
    <row r="19529" spans="1:6" x14ac:dyDescent="0.3">
      <c r="A19529" t="s">
        <v>20023</v>
      </c>
      <c r="B19529">
        <v>0</v>
      </c>
      <c r="C19529">
        <v>1269200</v>
      </c>
      <c r="D19529">
        <v>0</v>
      </c>
      <c r="E19529">
        <v>0</v>
      </c>
      <c r="F19529" s="4">
        <f t="shared" si="305"/>
        <v>423066.66666666669</v>
      </c>
    </row>
    <row r="19530" spans="1:6" x14ac:dyDescent="0.3">
      <c r="A19530" t="s">
        <v>20024</v>
      </c>
      <c r="B19530">
        <v>1396420</v>
      </c>
      <c r="C19530">
        <v>0</v>
      </c>
      <c r="D19530">
        <v>2077540</v>
      </c>
      <c r="E19530">
        <v>2210420</v>
      </c>
      <c r="F19530" s="4">
        <f t="shared" si="305"/>
        <v>1429320</v>
      </c>
    </row>
    <row r="19531" spans="1:6" x14ac:dyDescent="0.3">
      <c r="A19531" t="s">
        <v>20025</v>
      </c>
      <c r="B19531">
        <v>466000</v>
      </c>
      <c r="C19531">
        <v>1135070</v>
      </c>
      <c r="D19531">
        <v>1480000</v>
      </c>
      <c r="E19531">
        <v>590720</v>
      </c>
      <c r="F19531" s="4">
        <f t="shared" si="305"/>
        <v>1068596.6666666667</v>
      </c>
    </row>
    <row r="19532" spans="1:6" x14ac:dyDescent="0.3">
      <c r="A19532" t="s">
        <v>20026</v>
      </c>
      <c r="B19532">
        <v>1465000</v>
      </c>
      <c r="C19532">
        <v>4758800</v>
      </c>
      <c r="D19532">
        <v>4926800</v>
      </c>
      <c r="E19532">
        <v>10863950</v>
      </c>
      <c r="F19532" s="4">
        <f t="shared" si="305"/>
        <v>6849850</v>
      </c>
    </row>
    <row r="19533" spans="1:6" x14ac:dyDescent="0.3">
      <c r="A19533" t="s">
        <v>20027</v>
      </c>
      <c r="B19533">
        <v>0</v>
      </c>
      <c r="C19533">
        <v>0</v>
      </c>
      <c r="D19533">
        <v>1499680</v>
      </c>
      <c r="E19533">
        <v>0</v>
      </c>
      <c r="F19533" s="4">
        <f t="shared" si="305"/>
        <v>499893.33333333331</v>
      </c>
    </row>
    <row r="19534" spans="1:6" x14ac:dyDescent="0.3">
      <c r="A19534" t="s">
        <v>20028</v>
      </c>
      <c r="B19534">
        <v>0</v>
      </c>
      <c r="C19534">
        <v>764400</v>
      </c>
      <c r="D19534">
        <v>0</v>
      </c>
      <c r="E19534">
        <v>703800</v>
      </c>
      <c r="F19534" s="4">
        <f t="shared" si="305"/>
        <v>489400</v>
      </c>
    </row>
    <row r="19535" spans="1:6" x14ac:dyDescent="0.3">
      <c r="A19535" t="s">
        <v>20029</v>
      </c>
      <c r="B19535">
        <v>0</v>
      </c>
      <c r="C19535">
        <v>382200</v>
      </c>
      <c r="D19535">
        <v>354900</v>
      </c>
      <c r="E19535">
        <v>258000</v>
      </c>
      <c r="F19535" s="4">
        <f t="shared" si="305"/>
        <v>331700</v>
      </c>
    </row>
    <row r="19536" spans="1:6" x14ac:dyDescent="0.3">
      <c r="A19536" t="s">
        <v>20030</v>
      </c>
      <c r="B19536">
        <v>1101100</v>
      </c>
      <c r="C19536">
        <v>415380</v>
      </c>
      <c r="D19536">
        <v>1022400</v>
      </c>
      <c r="E19536">
        <v>0</v>
      </c>
      <c r="F19536" s="4">
        <f t="shared" si="305"/>
        <v>479260</v>
      </c>
    </row>
    <row r="19537" spans="1:6" x14ac:dyDescent="0.3">
      <c r="A19537" t="s">
        <v>20031</v>
      </c>
      <c r="B19537">
        <v>0</v>
      </c>
      <c r="C19537">
        <v>807950</v>
      </c>
      <c r="D19537">
        <v>0</v>
      </c>
      <c r="E19537">
        <v>402000</v>
      </c>
      <c r="F19537" s="4">
        <f t="shared" si="305"/>
        <v>403316.66666666669</v>
      </c>
    </row>
    <row r="19538" spans="1:6" x14ac:dyDescent="0.3">
      <c r="A19538" t="s">
        <v>20032</v>
      </c>
      <c r="B19538">
        <v>1991620</v>
      </c>
      <c r="C19538">
        <v>0</v>
      </c>
      <c r="D19538">
        <v>895440</v>
      </c>
      <c r="E19538">
        <v>855200</v>
      </c>
      <c r="F19538" s="4">
        <f t="shared" si="305"/>
        <v>583546.66666666663</v>
      </c>
    </row>
    <row r="19539" spans="1:6" x14ac:dyDescent="0.3">
      <c r="A19539" t="s">
        <v>20033</v>
      </c>
      <c r="B19539">
        <v>570120</v>
      </c>
      <c r="C19539">
        <v>478660</v>
      </c>
      <c r="D19539">
        <v>300300</v>
      </c>
      <c r="E19539">
        <v>0</v>
      </c>
      <c r="F19539" s="4">
        <f t="shared" si="305"/>
        <v>259653.33333333334</v>
      </c>
    </row>
    <row r="19540" spans="1:6" x14ac:dyDescent="0.3">
      <c r="A19540" t="s">
        <v>20034</v>
      </c>
      <c r="B19540">
        <v>382200</v>
      </c>
      <c r="C19540">
        <v>2201290</v>
      </c>
      <c r="D19540">
        <v>3071140</v>
      </c>
      <c r="E19540">
        <v>2372370</v>
      </c>
      <c r="F19540" s="4">
        <f t="shared" si="305"/>
        <v>2548266.6666666665</v>
      </c>
    </row>
    <row r="19541" spans="1:6" x14ac:dyDescent="0.3">
      <c r="A19541" t="s">
        <v>20035</v>
      </c>
      <c r="B19541">
        <v>0</v>
      </c>
      <c r="C19541">
        <v>612000</v>
      </c>
      <c r="D19541">
        <v>0</v>
      </c>
      <c r="E19541">
        <v>804000</v>
      </c>
      <c r="F19541" s="4">
        <f t="shared" si="305"/>
        <v>472000</v>
      </c>
    </row>
    <row r="19542" spans="1:6" x14ac:dyDescent="0.3">
      <c r="A19542" t="s">
        <v>20036</v>
      </c>
      <c r="B19542">
        <v>1276540</v>
      </c>
      <c r="C19542">
        <v>0</v>
      </c>
      <c r="D19542">
        <v>2257710</v>
      </c>
      <c r="E19542">
        <v>0</v>
      </c>
      <c r="F19542" s="4">
        <f t="shared" si="305"/>
        <v>752570</v>
      </c>
    </row>
    <row r="19543" spans="1:6" x14ac:dyDescent="0.3">
      <c r="A19543" t="s">
        <v>20037</v>
      </c>
      <c r="B19543">
        <v>650600</v>
      </c>
      <c r="C19543">
        <v>0</v>
      </c>
      <c r="D19543">
        <v>1097460</v>
      </c>
      <c r="E19543">
        <v>386000</v>
      </c>
      <c r="F19543" s="4">
        <f t="shared" si="305"/>
        <v>494486.66666666669</v>
      </c>
    </row>
    <row r="19544" spans="1:6" x14ac:dyDescent="0.3">
      <c r="A19544" t="s">
        <v>20038</v>
      </c>
      <c r="B19544">
        <v>2852600</v>
      </c>
      <c r="C19544">
        <v>9137840</v>
      </c>
      <c r="D19544">
        <v>647680</v>
      </c>
      <c r="E19544">
        <v>4038100</v>
      </c>
      <c r="F19544" s="4">
        <f t="shared" si="305"/>
        <v>4607873.333333333</v>
      </c>
    </row>
    <row r="19545" spans="1:6" x14ac:dyDescent="0.3">
      <c r="A19545" t="s">
        <v>20039</v>
      </c>
      <c r="B19545">
        <v>0</v>
      </c>
      <c r="C19545">
        <v>382200</v>
      </c>
      <c r="D19545">
        <v>0</v>
      </c>
      <c r="E19545">
        <v>0</v>
      </c>
      <c r="F19545" s="4">
        <f t="shared" si="305"/>
        <v>127400</v>
      </c>
    </row>
    <row r="19546" spans="1:6" x14ac:dyDescent="0.3">
      <c r="A19546" t="s">
        <v>20040</v>
      </c>
      <c r="B19546">
        <v>1069510</v>
      </c>
      <c r="C19546">
        <v>1035210</v>
      </c>
      <c r="D19546">
        <v>2013070</v>
      </c>
      <c r="E19546">
        <v>2073600</v>
      </c>
      <c r="F19546" s="4">
        <f t="shared" si="305"/>
        <v>1707293.3333333333</v>
      </c>
    </row>
    <row r="19547" spans="1:6" x14ac:dyDescent="0.3">
      <c r="A19547" t="s">
        <v>20041</v>
      </c>
      <c r="B19547">
        <v>740000</v>
      </c>
      <c r="C19547">
        <v>740000</v>
      </c>
      <c r="D19547">
        <v>908620</v>
      </c>
      <c r="E19547">
        <v>1120210</v>
      </c>
      <c r="F19547" s="4">
        <f t="shared" si="305"/>
        <v>922943.33333333337</v>
      </c>
    </row>
    <row r="19548" spans="1:6" x14ac:dyDescent="0.3">
      <c r="A19548" t="s">
        <v>20042</v>
      </c>
      <c r="B19548">
        <v>0</v>
      </c>
      <c r="C19548">
        <v>778050</v>
      </c>
      <c r="D19548">
        <v>1349320</v>
      </c>
      <c r="E19548">
        <v>692960</v>
      </c>
      <c r="F19548" s="4">
        <f t="shared" si="305"/>
        <v>940110</v>
      </c>
    </row>
    <row r="19549" spans="1:6" x14ac:dyDescent="0.3">
      <c r="A19549" t="s">
        <v>20043</v>
      </c>
      <c r="B19549">
        <v>0</v>
      </c>
      <c r="C19549">
        <v>2051700</v>
      </c>
      <c r="D19549">
        <v>2057150</v>
      </c>
      <c r="E19549">
        <v>2069860</v>
      </c>
      <c r="F19549" s="4">
        <f t="shared" si="305"/>
        <v>2059570</v>
      </c>
    </row>
    <row r="19550" spans="1:6" x14ac:dyDescent="0.3">
      <c r="A19550" t="s">
        <v>20044</v>
      </c>
      <c r="B19550">
        <v>636090</v>
      </c>
      <c r="C19550">
        <v>808120</v>
      </c>
      <c r="D19550">
        <v>397670</v>
      </c>
      <c r="E19550">
        <v>0</v>
      </c>
      <c r="F19550" s="4">
        <f t="shared" si="305"/>
        <v>401930</v>
      </c>
    </row>
    <row r="19551" spans="1:6" x14ac:dyDescent="0.3">
      <c r="A19551" t="s">
        <v>20045</v>
      </c>
      <c r="B19551">
        <v>12078250</v>
      </c>
      <c r="C19551">
        <v>9375380</v>
      </c>
      <c r="D19551">
        <v>15185760</v>
      </c>
      <c r="E19551">
        <v>534900</v>
      </c>
      <c r="F19551" s="4">
        <f t="shared" si="305"/>
        <v>8365346.666666667</v>
      </c>
    </row>
    <row r="19552" spans="1:6" x14ac:dyDescent="0.3">
      <c r="A19552" t="s">
        <v>20046</v>
      </c>
      <c r="B19552">
        <v>2881690</v>
      </c>
      <c r="C19552">
        <v>3604310</v>
      </c>
      <c r="D19552">
        <v>2750000</v>
      </c>
      <c r="E19552">
        <v>2215770</v>
      </c>
      <c r="F19552" s="4">
        <f t="shared" si="305"/>
        <v>2856693.3333333335</v>
      </c>
    </row>
    <row r="19553" spans="1:6" x14ac:dyDescent="0.3">
      <c r="A19553" t="s">
        <v>20047</v>
      </c>
      <c r="B19553">
        <v>667950</v>
      </c>
      <c r="C19553">
        <v>553280</v>
      </c>
      <c r="D19553">
        <v>650650</v>
      </c>
      <c r="E19553">
        <v>0</v>
      </c>
      <c r="F19553" s="4">
        <f t="shared" si="305"/>
        <v>401310</v>
      </c>
    </row>
    <row r="19554" spans="1:6" x14ac:dyDescent="0.3">
      <c r="A19554" t="s">
        <v>20048</v>
      </c>
      <c r="B19554">
        <v>0</v>
      </c>
      <c r="C19554">
        <v>0</v>
      </c>
      <c r="D19554">
        <v>322140</v>
      </c>
      <c r="E19554">
        <v>0</v>
      </c>
      <c r="F19554" s="4">
        <f t="shared" si="305"/>
        <v>107380</v>
      </c>
    </row>
    <row r="19555" spans="1:6" x14ac:dyDescent="0.3">
      <c r="A19555" t="s">
        <v>20049</v>
      </c>
      <c r="B19555">
        <v>267000</v>
      </c>
      <c r="C19555">
        <v>2464620</v>
      </c>
      <c r="D19555">
        <v>2369970</v>
      </c>
      <c r="E19555">
        <v>2093090</v>
      </c>
      <c r="F19555" s="4">
        <f t="shared" si="305"/>
        <v>2309226.6666666665</v>
      </c>
    </row>
    <row r="19556" spans="1:6" x14ac:dyDescent="0.3">
      <c r="A19556" t="s">
        <v>20050</v>
      </c>
      <c r="B19556">
        <v>248000</v>
      </c>
      <c r="C19556">
        <v>825000</v>
      </c>
      <c r="D19556">
        <v>455000</v>
      </c>
      <c r="E19556">
        <v>0</v>
      </c>
      <c r="F19556" s="4">
        <f t="shared" si="305"/>
        <v>426666.66666666669</v>
      </c>
    </row>
    <row r="19557" spans="1:6" x14ac:dyDescent="0.3">
      <c r="A19557" t="s">
        <v>20051</v>
      </c>
      <c r="B19557">
        <v>719810</v>
      </c>
      <c r="C19557">
        <v>3143210</v>
      </c>
      <c r="D19557">
        <v>3438960</v>
      </c>
      <c r="E19557">
        <v>2694200</v>
      </c>
      <c r="F19557" s="4">
        <f t="shared" si="305"/>
        <v>3092123.3333333335</v>
      </c>
    </row>
    <row r="19558" spans="1:6" x14ac:dyDescent="0.3">
      <c r="A19558" t="s">
        <v>20052</v>
      </c>
      <c r="B19558">
        <v>0</v>
      </c>
      <c r="C19558">
        <v>562380</v>
      </c>
      <c r="D19558">
        <v>1059150</v>
      </c>
      <c r="E19558">
        <v>697100</v>
      </c>
      <c r="F19558" s="4">
        <f t="shared" si="305"/>
        <v>772876.66666666663</v>
      </c>
    </row>
    <row r="19559" spans="1:6" x14ac:dyDescent="0.3">
      <c r="A19559" t="s">
        <v>20053</v>
      </c>
      <c r="B19559">
        <v>932750</v>
      </c>
      <c r="C19559">
        <v>0</v>
      </c>
      <c r="D19559">
        <v>0</v>
      </c>
      <c r="E19559">
        <v>0</v>
      </c>
      <c r="F19559" s="4">
        <f t="shared" si="305"/>
        <v>0</v>
      </c>
    </row>
    <row r="19560" spans="1:6" x14ac:dyDescent="0.3">
      <c r="A19560" t="s">
        <v>20054</v>
      </c>
      <c r="B19560">
        <v>1027930</v>
      </c>
      <c r="C19560">
        <v>0</v>
      </c>
      <c r="D19560">
        <v>0</v>
      </c>
      <c r="E19560">
        <v>1809080</v>
      </c>
      <c r="F19560" s="4">
        <f t="shared" si="305"/>
        <v>603026.66666666663</v>
      </c>
    </row>
    <row r="19561" spans="1:6" x14ac:dyDescent="0.3">
      <c r="A19561" t="s">
        <v>20055</v>
      </c>
      <c r="B19561">
        <v>0</v>
      </c>
      <c r="C19561">
        <v>0</v>
      </c>
      <c r="D19561">
        <v>1576120</v>
      </c>
      <c r="E19561">
        <v>1225020</v>
      </c>
      <c r="F19561" s="4">
        <f t="shared" si="305"/>
        <v>933713.33333333337</v>
      </c>
    </row>
    <row r="19562" spans="1:6" x14ac:dyDescent="0.3">
      <c r="A19562" t="s">
        <v>20056</v>
      </c>
      <c r="B19562">
        <v>37507760</v>
      </c>
      <c r="C19562">
        <v>37404420</v>
      </c>
      <c r="D19562">
        <v>37628970</v>
      </c>
      <c r="E19562">
        <v>30616120</v>
      </c>
      <c r="F19562" s="4">
        <f t="shared" si="305"/>
        <v>35216503.333333336</v>
      </c>
    </row>
    <row r="19563" spans="1:6" x14ac:dyDescent="0.3">
      <c r="A19563" t="s">
        <v>20057</v>
      </c>
      <c r="B19563">
        <v>252980</v>
      </c>
      <c r="C19563">
        <v>0</v>
      </c>
      <c r="D19563">
        <v>400400</v>
      </c>
      <c r="E19563">
        <v>214760</v>
      </c>
      <c r="F19563" s="4">
        <f t="shared" si="305"/>
        <v>205053.33333333334</v>
      </c>
    </row>
    <row r="19564" spans="1:6" x14ac:dyDescent="0.3">
      <c r="A19564" t="s">
        <v>20058</v>
      </c>
      <c r="B19564">
        <v>7446580</v>
      </c>
      <c r="C19564">
        <v>6750699</v>
      </c>
      <c r="D19564">
        <v>884600</v>
      </c>
      <c r="E19564">
        <v>4530219</v>
      </c>
      <c r="F19564" s="4">
        <f t="shared" si="305"/>
        <v>4055172.6666666665</v>
      </c>
    </row>
    <row r="19565" spans="1:6" x14ac:dyDescent="0.3">
      <c r="A19565" t="s">
        <v>20059</v>
      </c>
      <c r="B19565">
        <v>2444950</v>
      </c>
      <c r="C19565">
        <v>1504400</v>
      </c>
      <c r="D19565">
        <v>1300870</v>
      </c>
      <c r="E19565">
        <v>764400</v>
      </c>
      <c r="F19565" s="4">
        <f t="shared" si="305"/>
        <v>1189890</v>
      </c>
    </row>
    <row r="19566" spans="1:6" x14ac:dyDescent="0.3">
      <c r="A19566" t="s">
        <v>20060</v>
      </c>
      <c r="B19566">
        <v>697060</v>
      </c>
      <c r="C19566">
        <v>1038080</v>
      </c>
      <c r="D19566">
        <v>0</v>
      </c>
      <c r="E19566">
        <v>0</v>
      </c>
      <c r="F19566" s="4">
        <f t="shared" si="305"/>
        <v>346026.66666666669</v>
      </c>
    </row>
    <row r="19567" spans="1:6" x14ac:dyDescent="0.3">
      <c r="A19567" t="s">
        <v>20061</v>
      </c>
      <c r="B19567">
        <v>5704160</v>
      </c>
      <c r="C19567">
        <v>49061200</v>
      </c>
      <c r="D19567">
        <v>248458540</v>
      </c>
      <c r="E19567">
        <v>261047680</v>
      </c>
      <c r="F19567" s="4">
        <f t="shared" si="305"/>
        <v>186189140</v>
      </c>
    </row>
    <row r="19568" spans="1:6" x14ac:dyDescent="0.3">
      <c r="A19568" t="s">
        <v>20062</v>
      </c>
      <c r="B19568">
        <v>484120</v>
      </c>
      <c r="C19568">
        <v>1132950</v>
      </c>
      <c r="D19568">
        <v>813740</v>
      </c>
      <c r="E19568">
        <v>1744820</v>
      </c>
      <c r="F19568" s="4">
        <f t="shared" si="305"/>
        <v>1230503.3333333333</v>
      </c>
    </row>
    <row r="19569" spans="1:6" x14ac:dyDescent="0.3">
      <c r="A19569" t="s">
        <v>20063</v>
      </c>
      <c r="B19569">
        <v>460600</v>
      </c>
      <c r="C19569">
        <v>1451100</v>
      </c>
      <c r="D19569">
        <v>229320</v>
      </c>
      <c r="E19569">
        <v>273000</v>
      </c>
      <c r="F19569" s="4">
        <f t="shared" si="305"/>
        <v>651140</v>
      </c>
    </row>
    <row r="19570" spans="1:6" x14ac:dyDescent="0.3">
      <c r="A19570" t="s">
        <v>20064</v>
      </c>
      <c r="B19570">
        <v>2371460</v>
      </c>
      <c r="C19570">
        <v>1008960</v>
      </c>
      <c r="D19570">
        <v>1339520</v>
      </c>
      <c r="E19570">
        <v>2508120</v>
      </c>
      <c r="F19570" s="4">
        <f t="shared" si="305"/>
        <v>1618866.6666666667</v>
      </c>
    </row>
    <row r="19571" spans="1:6" x14ac:dyDescent="0.3">
      <c r="A19571" t="s">
        <v>20065</v>
      </c>
      <c r="B19571">
        <v>305000</v>
      </c>
      <c r="C19571">
        <v>569000</v>
      </c>
      <c r="D19571">
        <v>0</v>
      </c>
      <c r="E19571">
        <v>0</v>
      </c>
      <c r="F19571" s="4">
        <f t="shared" si="305"/>
        <v>189666.66666666666</v>
      </c>
    </row>
    <row r="19572" spans="1:6" x14ac:dyDescent="0.3">
      <c r="A19572" t="s">
        <v>20066</v>
      </c>
      <c r="B19572">
        <v>1810900</v>
      </c>
      <c r="C19572">
        <v>530300</v>
      </c>
      <c r="D19572">
        <v>573300</v>
      </c>
      <c r="E19572">
        <v>234600</v>
      </c>
      <c r="F19572" s="4">
        <f t="shared" si="305"/>
        <v>446066.66666666669</v>
      </c>
    </row>
    <row r="19573" spans="1:6" x14ac:dyDescent="0.3">
      <c r="A19573" t="s">
        <v>20067</v>
      </c>
      <c r="B19573">
        <v>0</v>
      </c>
      <c r="C19573">
        <v>3044350</v>
      </c>
      <c r="D19573">
        <v>906340</v>
      </c>
      <c r="E19573">
        <v>1842750</v>
      </c>
      <c r="F19573" s="4">
        <f t="shared" si="305"/>
        <v>1931146.6666666667</v>
      </c>
    </row>
    <row r="19574" spans="1:6" x14ac:dyDescent="0.3">
      <c r="A19574" t="s">
        <v>20068</v>
      </c>
      <c r="B19574">
        <v>573300</v>
      </c>
      <c r="C19574">
        <v>1666750</v>
      </c>
      <c r="D19574">
        <v>915700</v>
      </c>
      <c r="E19574">
        <v>1669920</v>
      </c>
      <c r="F19574" s="4">
        <f t="shared" si="305"/>
        <v>1417456.6666666667</v>
      </c>
    </row>
    <row r="19575" spans="1:6" x14ac:dyDescent="0.3">
      <c r="A19575" t="s">
        <v>20069</v>
      </c>
      <c r="B19575">
        <v>2360170</v>
      </c>
      <c r="C19575">
        <v>1072180</v>
      </c>
      <c r="D19575">
        <v>473200</v>
      </c>
      <c r="E19575">
        <v>3385680</v>
      </c>
      <c r="F19575" s="4">
        <f t="shared" si="305"/>
        <v>1643686.6666666667</v>
      </c>
    </row>
    <row r="19576" spans="1:6" x14ac:dyDescent="0.3">
      <c r="A19576" t="s">
        <v>20070</v>
      </c>
      <c r="B19576">
        <v>502950</v>
      </c>
      <c r="C19576">
        <v>646120</v>
      </c>
      <c r="D19576">
        <v>0</v>
      </c>
      <c r="E19576">
        <v>0</v>
      </c>
      <c r="F19576" s="4">
        <f t="shared" si="305"/>
        <v>215373.33333333334</v>
      </c>
    </row>
    <row r="19577" spans="1:6" x14ac:dyDescent="0.3">
      <c r="A19577" t="s">
        <v>20071</v>
      </c>
      <c r="B19577">
        <v>256000</v>
      </c>
      <c r="C19577">
        <v>2181270</v>
      </c>
      <c r="D19577">
        <v>5451000</v>
      </c>
      <c r="E19577">
        <v>4429240</v>
      </c>
      <c r="F19577" s="4">
        <f t="shared" si="305"/>
        <v>4020503.3333333335</v>
      </c>
    </row>
    <row r="19578" spans="1:6" x14ac:dyDescent="0.3">
      <c r="A19578" t="s">
        <v>20072</v>
      </c>
      <c r="B19578">
        <v>0</v>
      </c>
      <c r="C19578">
        <v>0</v>
      </c>
      <c r="D19578">
        <v>1613430</v>
      </c>
      <c r="E19578">
        <v>0</v>
      </c>
      <c r="F19578" s="4">
        <f t="shared" si="305"/>
        <v>537810</v>
      </c>
    </row>
    <row r="19579" spans="1:6" x14ac:dyDescent="0.3">
      <c r="A19579" t="s">
        <v>20073</v>
      </c>
      <c r="B19579">
        <v>256000</v>
      </c>
      <c r="C19579">
        <v>7547090</v>
      </c>
      <c r="D19579">
        <v>15354500</v>
      </c>
      <c r="E19579">
        <v>6615200</v>
      </c>
      <c r="F19579" s="4">
        <f t="shared" si="305"/>
        <v>9838930</v>
      </c>
    </row>
    <row r="19580" spans="1:6" x14ac:dyDescent="0.3">
      <c r="A19580" t="s">
        <v>20074</v>
      </c>
      <c r="B19580">
        <v>561000</v>
      </c>
      <c r="C19580">
        <v>0</v>
      </c>
      <c r="D19580">
        <v>2178640</v>
      </c>
      <c r="E19580">
        <v>386000</v>
      </c>
      <c r="F19580" s="4">
        <f t="shared" si="305"/>
        <v>854880</v>
      </c>
    </row>
    <row r="19581" spans="1:6" x14ac:dyDescent="0.3">
      <c r="A19581" t="s">
        <v>20075</v>
      </c>
      <c r="B19581">
        <v>0</v>
      </c>
      <c r="C19581">
        <v>568900</v>
      </c>
      <c r="D19581">
        <v>0</v>
      </c>
      <c r="E19581">
        <v>0</v>
      </c>
      <c r="F19581" s="4">
        <f t="shared" si="305"/>
        <v>189633.33333333334</v>
      </c>
    </row>
    <row r="19582" spans="1:6" x14ac:dyDescent="0.3">
      <c r="A19582" t="s">
        <v>20076</v>
      </c>
      <c r="B19582">
        <v>740000</v>
      </c>
      <c r="C19582">
        <v>982800</v>
      </c>
      <c r="D19582">
        <v>0</v>
      </c>
      <c r="E19582">
        <v>0</v>
      </c>
      <c r="F19582" s="4">
        <f t="shared" si="305"/>
        <v>327600</v>
      </c>
    </row>
    <row r="19583" spans="1:6" x14ac:dyDescent="0.3">
      <c r="A19583" t="s">
        <v>20077</v>
      </c>
      <c r="B19583">
        <v>0</v>
      </c>
      <c r="C19583">
        <v>2538470</v>
      </c>
      <c r="D19583">
        <v>2050620</v>
      </c>
      <c r="E19583">
        <v>2048360</v>
      </c>
      <c r="F19583" s="4">
        <f t="shared" si="305"/>
        <v>2212483.3333333335</v>
      </c>
    </row>
    <row r="19584" spans="1:6" x14ac:dyDescent="0.3">
      <c r="A19584" t="s">
        <v>20078</v>
      </c>
      <c r="B19584">
        <v>1589490</v>
      </c>
      <c r="C19584">
        <v>0</v>
      </c>
      <c r="D19584">
        <v>4441650</v>
      </c>
      <c r="E19584">
        <v>0</v>
      </c>
      <c r="F19584" s="4">
        <f t="shared" si="305"/>
        <v>1480550</v>
      </c>
    </row>
    <row r="19585" spans="1:6" x14ac:dyDescent="0.3">
      <c r="A19585" t="s">
        <v>20079</v>
      </c>
      <c r="B19585">
        <v>1721560</v>
      </c>
      <c r="C19585">
        <v>8027680</v>
      </c>
      <c r="D19585">
        <v>6437740</v>
      </c>
      <c r="E19585">
        <v>8517400</v>
      </c>
      <c r="F19585" s="4">
        <f t="shared" si="305"/>
        <v>7660940</v>
      </c>
    </row>
    <row r="19586" spans="1:6" x14ac:dyDescent="0.3">
      <c r="A19586" t="s">
        <v>20080</v>
      </c>
      <c r="B19586">
        <v>0</v>
      </c>
      <c r="C19586">
        <v>2937790</v>
      </c>
      <c r="D19586">
        <v>2940550</v>
      </c>
      <c r="E19586">
        <v>3924978</v>
      </c>
      <c r="F19586" s="4">
        <f t="shared" si="305"/>
        <v>3267772.6666666665</v>
      </c>
    </row>
    <row r="19587" spans="1:6" x14ac:dyDescent="0.3">
      <c r="A19587" t="s">
        <v>20081</v>
      </c>
      <c r="B19587">
        <v>0</v>
      </c>
      <c r="C19587">
        <v>2080350</v>
      </c>
      <c r="D19587">
        <v>776160</v>
      </c>
      <c r="E19587">
        <v>1315480</v>
      </c>
      <c r="F19587" s="4">
        <f t="shared" ref="F19587:F19650" si="306">SUM(C19587:E19587)/3</f>
        <v>1390663.3333333333</v>
      </c>
    </row>
    <row r="19588" spans="1:6" x14ac:dyDescent="0.3">
      <c r="A19588" t="s">
        <v>20082</v>
      </c>
      <c r="B19588">
        <v>0</v>
      </c>
      <c r="C19588">
        <v>1819090</v>
      </c>
      <c r="D19588">
        <v>955500</v>
      </c>
      <c r="E19588">
        <v>0</v>
      </c>
      <c r="F19588" s="4">
        <f t="shared" si="306"/>
        <v>924863.33333333337</v>
      </c>
    </row>
    <row r="19589" spans="1:6" x14ac:dyDescent="0.3">
      <c r="A19589" t="s">
        <v>20083</v>
      </c>
      <c r="B19589">
        <v>0</v>
      </c>
      <c r="C19589">
        <v>0</v>
      </c>
      <c r="D19589">
        <v>1090540</v>
      </c>
      <c r="E19589">
        <v>2079100</v>
      </c>
      <c r="F19589" s="4">
        <f t="shared" si="306"/>
        <v>1056546.6666666667</v>
      </c>
    </row>
    <row r="19590" spans="1:6" x14ac:dyDescent="0.3">
      <c r="A19590" t="s">
        <v>20084</v>
      </c>
      <c r="B19590">
        <v>614800</v>
      </c>
      <c r="C19590">
        <v>791700</v>
      </c>
      <c r="D19590">
        <v>0</v>
      </c>
      <c r="E19590">
        <v>2561800</v>
      </c>
      <c r="F19590" s="4">
        <f t="shared" si="306"/>
        <v>1117833.3333333333</v>
      </c>
    </row>
    <row r="19591" spans="1:6" x14ac:dyDescent="0.3">
      <c r="A19591" t="s">
        <v>20085</v>
      </c>
      <c r="B19591">
        <v>2326120</v>
      </c>
      <c r="C19591">
        <v>4360740</v>
      </c>
      <c r="D19591">
        <v>4073810</v>
      </c>
      <c r="E19591">
        <v>5178350</v>
      </c>
      <c r="F19591" s="4">
        <f t="shared" si="306"/>
        <v>4537633.333333333</v>
      </c>
    </row>
    <row r="19592" spans="1:6" x14ac:dyDescent="0.3">
      <c r="A19592" t="s">
        <v>20086</v>
      </c>
      <c r="B19592">
        <v>11100000</v>
      </c>
      <c r="C19592">
        <v>6205020</v>
      </c>
      <c r="D19592">
        <v>0</v>
      </c>
      <c r="E19592">
        <v>4217880</v>
      </c>
      <c r="F19592" s="4">
        <f t="shared" si="306"/>
        <v>3474300</v>
      </c>
    </row>
    <row r="19593" spans="1:6" x14ac:dyDescent="0.3">
      <c r="A19593" t="s">
        <v>20087</v>
      </c>
      <c r="B19593">
        <v>160000</v>
      </c>
      <c r="C19593">
        <v>573600</v>
      </c>
      <c r="D19593">
        <v>581100</v>
      </c>
      <c r="E19593">
        <v>0</v>
      </c>
      <c r="F19593" s="4">
        <f t="shared" si="306"/>
        <v>384900</v>
      </c>
    </row>
    <row r="19594" spans="1:6" x14ac:dyDescent="0.3">
      <c r="A19594" t="s">
        <v>20088</v>
      </c>
      <c r="B19594">
        <v>2004280</v>
      </c>
      <c r="C19594">
        <v>2213950</v>
      </c>
      <c r="D19594">
        <v>2052340</v>
      </c>
      <c r="E19594">
        <v>2157020</v>
      </c>
      <c r="F19594" s="4">
        <f t="shared" si="306"/>
        <v>2141103.3333333335</v>
      </c>
    </row>
    <row r="19595" spans="1:6" x14ac:dyDescent="0.3">
      <c r="A19595" t="s">
        <v>20089</v>
      </c>
      <c r="B19595">
        <v>0</v>
      </c>
      <c r="C19595">
        <v>896350</v>
      </c>
      <c r="D19595">
        <v>564200</v>
      </c>
      <c r="E19595">
        <v>0</v>
      </c>
      <c r="F19595" s="4">
        <f t="shared" si="306"/>
        <v>486850</v>
      </c>
    </row>
    <row r="19596" spans="1:6" x14ac:dyDescent="0.3">
      <c r="A19596" t="s">
        <v>20090</v>
      </c>
      <c r="B19596">
        <v>453200</v>
      </c>
      <c r="C19596">
        <v>1110000</v>
      </c>
      <c r="D19596">
        <v>0</v>
      </c>
      <c r="E19596">
        <v>0</v>
      </c>
      <c r="F19596" s="4">
        <f t="shared" si="306"/>
        <v>370000</v>
      </c>
    </row>
    <row r="19597" spans="1:6" x14ac:dyDescent="0.3">
      <c r="A19597" t="s">
        <v>20091</v>
      </c>
      <c r="B19597">
        <v>11002140</v>
      </c>
      <c r="C19597">
        <v>10133900</v>
      </c>
      <c r="D19597">
        <v>9518450</v>
      </c>
      <c r="E19597">
        <v>7334000</v>
      </c>
      <c r="F19597" s="4">
        <f t="shared" si="306"/>
        <v>8995450</v>
      </c>
    </row>
    <row r="19598" spans="1:6" x14ac:dyDescent="0.3">
      <c r="A19598" t="s">
        <v>20092</v>
      </c>
      <c r="B19598">
        <v>0</v>
      </c>
      <c r="C19598">
        <v>0</v>
      </c>
      <c r="D19598">
        <v>2093380</v>
      </c>
      <c r="E19598">
        <v>409000</v>
      </c>
      <c r="F19598" s="4">
        <f t="shared" si="306"/>
        <v>834126.66666666663</v>
      </c>
    </row>
    <row r="19599" spans="1:6" x14ac:dyDescent="0.3">
      <c r="A19599" t="s">
        <v>20093</v>
      </c>
      <c r="B19599">
        <v>0</v>
      </c>
      <c r="C19599">
        <v>433880</v>
      </c>
      <c r="D19599">
        <v>300300</v>
      </c>
      <c r="E19599">
        <v>234600</v>
      </c>
      <c r="F19599" s="4">
        <f t="shared" si="306"/>
        <v>322926.66666666669</v>
      </c>
    </row>
    <row r="19600" spans="1:6" x14ac:dyDescent="0.3">
      <c r="A19600" t="s">
        <v>20094</v>
      </c>
      <c r="B19600">
        <v>2027260</v>
      </c>
      <c r="C19600">
        <v>5196950</v>
      </c>
      <c r="D19600">
        <v>4602930</v>
      </c>
      <c r="E19600">
        <v>3056260</v>
      </c>
      <c r="F19600" s="4">
        <f t="shared" si="306"/>
        <v>4285380</v>
      </c>
    </row>
    <row r="19601" spans="1:6" x14ac:dyDescent="0.3">
      <c r="A19601" t="s">
        <v>20095</v>
      </c>
      <c r="B19601">
        <v>0</v>
      </c>
      <c r="C19601">
        <v>522880</v>
      </c>
      <c r="D19601">
        <v>0</v>
      </c>
      <c r="E19601">
        <v>877460</v>
      </c>
      <c r="F19601" s="4">
        <f t="shared" si="306"/>
        <v>466780</v>
      </c>
    </row>
    <row r="19602" spans="1:6" x14ac:dyDescent="0.3">
      <c r="A19602" t="s">
        <v>20096</v>
      </c>
      <c r="B19602">
        <v>2831010</v>
      </c>
      <c r="C19602">
        <v>3070680</v>
      </c>
      <c r="D19602">
        <v>2231320</v>
      </c>
      <c r="E19602">
        <v>2763670</v>
      </c>
      <c r="F19602" s="4">
        <f t="shared" si="306"/>
        <v>2688556.6666666665</v>
      </c>
    </row>
    <row r="19603" spans="1:6" x14ac:dyDescent="0.3">
      <c r="A19603" t="s">
        <v>20097</v>
      </c>
      <c r="B19603">
        <v>0</v>
      </c>
      <c r="C19603">
        <v>1170260</v>
      </c>
      <c r="D19603">
        <v>2437650</v>
      </c>
      <c r="E19603">
        <v>3177440</v>
      </c>
      <c r="F19603" s="4">
        <f t="shared" si="306"/>
        <v>2261783.3333333335</v>
      </c>
    </row>
    <row r="19604" spans="1:6" x14ac:dyDescent="0.3">
      <c r="A19604" t="s">
        <v>20098</v>
      </c>
      <c r="B19604">
        <v>758940</v>
      </c>
      <c r="C19604">
        <v>1078350</v>
      </c>
      <c r="D19604">
        <v>1233600</v>
      </c>
      <c r="E19604">
        <v>764400</v>
      </c>
      <c r="F19604" s="4">
        <f t="shared" si="306"/>
        <v>1025450</v>
      </c>
    </row>
    <row r="19605" spans="1:6" x14ac:dyDescent="0.3">
      <c r="A19605" t="s">
        <v>792</v>
      </c>
      <c r="B19605">
        <v>0</v>
      </c>
      <c r="C19605">
        <v>5924040</v>
      </c>
      <c r="D19605">
        <v>0</v>
      </c>
      <c r="E19605">
        <v>409500</v>
      </c>
      <c r="F19605" s="4">
        <f t="shared" si="306"/>
        <v>2111180</v>
      </c>
    </row>
    <row r="19606" spans="1:6" x14ac:dyDescent="0.3">
      <c r="A19606" t="s">
        <v>20099</v>
      </c>
      <c r="B19606">
        <v>0</v>
      </c>
      <c r="C19606">
        <v>0</v>
      </c>
      <c r="D19606">
        <v>382200</v>
      </c>
      <c r="E19606">
        <v>0</v>
      </c>
      <c r="F19606" s="4">
        <f t="shared" si="306"/>
        <v>127400</v>
      </c>
    </row>
    <row r="19607" spans="1:6" x14ac:dyDescent="0.3">
      <c r="A19607" t="s">
        <v>20100</v>
      </c>
      <c r="B19607">
        <v>971000</v>
      </c>
      <c r="C19607">
        <v>0</v>
      </c>
      <c r="D19607">
        <v>1141140</v>
      </c>
      <c r="E19607">
        <v>522340</v>
      </c>
      <c r="F19607" s="4">
        <f t="shared" si="306"/>
        <v>554493.33333333337</v>
      </c>
    </row>
    <row r="19608" spans="1:6" x14ac:dyDescent="0.3">
      <c r="A19608" t="s">
        <v>20101</v>
      </c>
      <c r="B19608">
        <v>2024000</v>
      </c>
      <c r="C19608">
        <v>1767260</v>
      </c>
      <c r="D19608">
        <v>3056080</v>
      </c>
      <c r="E19608">
        <v>2779160</v>
      </c>
      <c r="F19608" s="4">
        <f t="shared" si="306"/>
        <v>2534166.6666666665</v>
      </c>
    </row>
    <row r="19609" spans="1:6" x14ac:dyDescent="0.3">
      <c r="A19609" t="s">
        <v>20102</v>
      </c>
      <c r="B19609">
        <v>0</v>
      </c>
      <c r="C19609">
        <v>256000</v>
      </c>
      <c r="D19609">
        <v>0</v>
      </c>
      <c r="E19609">
        <v>0</v>
      </c>
      <c r="F19609" s="4">
        <f t="shared" si="306"/>
        <v>85333.333333333328</v>
      </c>
    </row>
    <row r="19610" spans="1:6" x14ac:dyDescent="0.3">
      <c r="A19610" t="s">
        <v>20103</v>
      </c>
      <c r="B19610">
        <v>370000</v>
      </c>
      <c r="C19610">
        <v>580580</v>
      </c>
      <c r="D19610">
        <v>1458640</v>
      </c>
      <c r="E19610">
        <v>1077000</v>
      </c>
      <c r="F19610" s="4">
        <f t="shared" si="306"/>
        <v>1038740</v>
      </c>
    </row>
    <row r="19611" spans="1:6" x14ac:dyDescent="0.3">
      <c r="A19611" t="s">
        <v>20104</v>
      </c>
      <c r="B19611">
        <v>768580</v>
      </c>
      <c r="C19611">
        <v>0</v>
      </c>
      <c r="D19611">
        <v>654600</v>
      </c>
      <c r="E19611">
        <v>0</v>
      </c>
      <c r="F19611" s="4">
        <f t="shared" si="306"/>
        <v>218200</v>
      </c>
    </row>
    <row r="19612" spans="1:6" x14ac:dyDescent="0.3">
      <c r="A19612" t="s">
        <v>20105</v>
      </c>
      <c r="B19612">
        <v>0</v>
      </c>
      <c r="C19612">
        <v>309400</v>
      </c>
      <c r="D19612">
        <v>480300</v>
      </c>
      <c r="E19612">
        <v>370000</v>
      </c>
      <c r="F19612" s="4">
        <f t="shared" si="306"/>
        <v>386566.66666666669</v>
      </c>
    </row>
    <row r="19613" spans="1:6" x14ac:dyDescent="0.3">
      <c r="A19613" t="s">
        <v>20106</v>
      </c>
      <c r="B19613">
        <v>717990</v>
      </c>
      <c r="C19613">
        <v>1580220</v>
      </c>
      <c r="D19613">
        <v>0</v>
      </c>
      <c r="E19613">
        <v>337920</v>
      </c>
      <c r="F19613" s="4">
        <f t="shared" si="306"/>
        <v>639380</v>
      </c>
    </row>
    <row r="19614" spans="1:6" x14ac:dyDescent="0.3">
      <c r="A19614" t="s">
        <v>20107</v>
      </c>
      <c r="B19614">
        <v>647680</v>
      </c>
      <c r="C19614">
        <v>453200</v>
      </c>
      <c r="D19614">
        <v>0</v>
      </c>
      <c r="E19614">
        <v>820000</v>
      </c>
      <c r="F19614" s="4">
        <f t="shared" si="306"/>
        <v>424400</v>
      </c>
    </row>
    <row r="19615" spans="1:6" x14ac:dyDescent="0.3">
      <c r="A19615" t="s">
        <v>20108</v>
      </c>
      <c r="B19615">
        <v>363000</v>
      </c>
      <c r="C19615">
        <v>399000</v>
      </c>
      <c r="D19615">
        <v>0</v>
      </c>
      <c r="E19615">
        <v>0</v>
      </c>
      <c r="F19615" s="4">
        <f t="shared" si="306"/>
        <v>133000</v>
      </c>
    </row>
    <row r="19616" spans="1:6" x14ac:dyDescent="0.3">
      <c r="A19616" t="s">
        <v>502</v>
      </c>
      <c r="B19616">
        <v>0</v>
      </c>
      <c r="C19616">
        <v>0</v>
      </c>
      <c r="D19616">
        <v>349000</v>
      </c>
      <c r="E19616">
        <v>1079420</v>
      </c>
      <c r="F19616" s="4">
        <f t="shared" si="306"/>
        <v>476140</v>
      </c>
    </row>
    <row r="19617" spans="1:6" x14ac:dyDescent="0.3">
      <c r="A19617" t="s">
        <v>20109</v>
      </c>
      <c r="B19617">
        <v>0</v>
      </c>
      <c r="C19617">
        <v>0</v>
      </c>
      <c r="D19617">
        <v>734190</v>
      </c>
      <c r="E19617">
        <v>822050</v>
      </c>
      <c r="F19617" s="4">
        <f t="shared" si="306"/>
        <v>518746.66666666669</v>
      </c>
    </row>
    <row r="19618" spans="1:6" x14ac:dyDescent="0.3">
      <c r="A19618" t="s">
        <v>678</v>
      </c>
      <c r="B19618">
        <v>375600</v>
      </c>
      <c r="C19618">
        <v>160000</v>
      </c>
      <c r="D19618">
        <v>1445590</v>
      </c>
      <c r="E19618">
        <v>508140</v>
      </c>
      <c r="F19618" s="4">
        <f t="shared" si="306"/>
        <v>704576.66666666663</v>
      </c>
    </row>
    <row r="19619" spans="1:6" x14ac:dyDescent="0.3">
      <c r="A19619" t="s">
        <v>20110</v>
      </c>
      <c r="B19619">
        <v>0</v>
      </c>
      <c r="C19619">
        <v>1035350</v>
      </c>
      <c r="D19619">
        <v>0</v>
      </c>
      <c r="E19619">
        <v>846300</v>
      </c>
      <c r="F19619" s="4">
        <f t="shared" si="306"/>
        <v>627216.66666666663</v>
      </c>
    </row>
    <row r="19620" spans="1:6" x14ac:dyDescent="0.3">
      <c r="A19620" t="s">
        <v>20111</v>
      </c>
      <c r="B19620">
        <v>0</v>
      </c>
      <c r="C19620">
        <v>2177860</v>
      </c>
      <c r="D19620">
        <v>2110200</v>
      </c>
      <c r="E19620">
        <v>4857790</v>
      </c>
      <c r="F19620" s="4">
        <f t="shared" si="306"/>
        <v>3048616.6666666665</v>
      </c>
    </row>
    <row r="19621" spans="1:6" x14ac:dyDescent="0.3">
      <c r="A19621" t="s">
        <v>20112</v>
      </c>
      <c r="B19621">
        <v>673660</v>
      </c>
      <c r="C19621">
        <v>1016470</v>
      </c>
      <c r="D19621">
        <v>810810</v>
      </c>
      <c r="E19621">
        <v>410000</v>
      </c>
      <c r="F19621" s="4">
        <f t="shared" si="306"/>
        <v>745760</v>
      </c>
    </row>
    <row r="19622" spans="1:6" x14ac:dyDescent="0.3">
      <c r="A19622" t="s">
        <v>20113</v>
      </c>
      <c r="B19622">
        <v>0</v>
      </c>
      <c r="C19622">
        <v>26834060</v>
      </c>
      <c r="D19622">
        <v>35520000</v>
      </c>
      <c r="E19622">
        <v>0</v>
      </c>
      <c r="F19622" s="4">
        <f t="shared" si="306"/>
        <v>20784686.666666668</v>
      </c>
    </row>
    <row r="19623" spans="1:6" x14ac:dyDescent="0.3">
      <c r="A19623" t="s">
        <v>20114</v>
      </c>
      <c r="B19623">
        <v>638200</v>
      </c>
      <c r="C19623">
        <v>149400</v>
      </c>
      <c r="D19623">
        <v>191100</v>
      </c>
      <c r="E19623">
        <v>1197600</v>
      </c>
      <c r="F19623" s="4">
        <f t="shared" si="306"/>
        <v>512700</v>
      </c>
    </row>
    <row r="19624" spans="1:6" x14ac:dyDescent="0.3">
      <c r="A19624" t="s">
        <v>20115</v>
      </c>
      <c r="B19624">
        <v>0</v>
      </c>
      <c r="C19624">
        <v>1040130</v>
      </c>
      <c r="D19624">
        <v>0</v>
      </c>
      <c r="E19624">
        <v>1166500</v>
      </c>
      <c r="F19624" s="4">
        <f t="shared" si="306"/>
        <v>735543.33333333337</v>
      </c>
    </row>
    <row r="19625" spans="1:6" x14ac:dyDescent="0.3">
      <c r="A19625" t="s">
        <v>20116</v>
      </c>
      <c r="B19625">
        <v>2929440</v>
      </c>
      <c r="C19625">
        <v>5597180</v>
      </c>
      <c r="D19625">
        <v>5431890</v>
      </c>
      <c r="E19625">
        <v>4203330</v>
      </c>
      <c r="F19625" s="4">
        <f t="shared" si="306"/>
        <v>5077466.666666667</v>
      </c>
    </row>
    <row r="19626" spans="1:6" x14ac:dyDescent="0.3">
      <c r="A19626" t="s">
        <v>20117</v>
      </c>
      <c r="B19626">
        <v>2261800</v>
      </c>
      <c r="C19626">
        <v>4891700</v>
      </c>
      <c r="D19626">
        <v>2348480</v>
      </c>
      <c r="E19626">
        <v>2461850</v>
      </c>
      <c r="F19626" s="4">
        <f t="shared" si="306"/>
        <v>3234010</v>
      </c>
    </row>
    <row r="19627" spans="1:6" x14ac:dyDescent="0.3">
      <c r="A19627" t="s">
        <v>20118</v>
      </c>
      <c r="B19627">
        <v>1203650</v>
      </c>
      <c r="C19627">
        <v>1122000</v>
      </c>
      <c r="D19627">
        <v>3896440</v>
      </c>
      <c r="E19627">
        <v>531600</v>
      </c>
      <c r="F19627" s="4">
        <f t="shared" si="306"/>
        <v>1850013.3333333333</v>
      </c>
    </row>
    <row r="19628" spans="1:6" x14ac:dyDescent="0.3">
      <c r="A19628" t="s">
        <v>20119</v>
      </c>
      <c r="B19628">
        <v>977780</v>
      </c>
      <c r="C19628">
        <v>0</v>
      </c>
      <c r="D19628">
        <v>1178530</v>
      </c>
      <c r="E19628">
        <v>0</v>
      </c>
      <c r="F19628" s="4">
        <f t="shared" si="306"/>
        <v>392843.33333333331</v>
      </c>
    </row>
    <row r="19629" spans="1:6" x14ac:dyDescent="0.3">
      <c r="A19629" t="s">
        <v>20120</v>
      </c>
      <c r="B19629">
        <v>0</v>
      </c>
      <c r="C19629">
        <v>0</v>
      </c>
      <c r="D19629">
        <v>1014630</v>
      </c>
      <c r="E19629">
        <v>0</v>
      </c>
      <c r="F19629" s="4">
        <f t="shared" si="306"/>
        <v>338210</v>
      </c>
    </row>
    <row r="19630" spans="1:6" x14ac:dyDescent="0.3">
      <c r="A19630" t="s">
        <v>20121</v>
      </c>
      <c r="B19630">
        <v>4226720</v>
      </c>
      <c r="C19630">
        <v>4047700</v>
      </c>
      <c r="D19630">
        <v>4412400</v>
      </c>
      <c r="E19630">
        <v>0</v>
      </c>
      <c r="F19630" s="4">
        <f t="shared" si="306"/>
        <v>2820033.3333333335</v>
      </c>
    </row>
    <row r="19631" spans="1:6" x14ac:dyDescent="0.3">
      <c r="A19631" t="s">
        <v>20122</v>
      </c>
      <c r="B19631">
        <v>160000</v>
      </c>
      <c r="C19631">
        <v>624420</v>
      </c>
      <c r="D19631">
        <v>0</v>
      </c>
      <c r="E19631">
        <v>1005360</v>
      </c>
      <c r="F19631" s="4">
        <f t="shared" si="306"/>
        <v>543260</v>
      </c>
    </row>
    <row r="19632" spans="1:6" x14ac:dyDescent="0.3">
      <c r="A19632" t="s">
        <v>20123</v>
      </c>
      <c r="B19632">
        <v>900000</v>
      </c>
      <c r="C19632">
        <v>594230</v>
      </c>
      <c r="D19632">
        <v>149400</v>
      </c>
      <c r="E19632">
        <v>1627320</v>
      </c>
      <c r="F19632" s="4">
        <f t="shared" si="306"/>
        <v>790316.66666666663</v>
      </c>
    </row>
    <row r="19633" spans="1:6" x14ac:dyDescent="0.3">
      <c r="A19633" t="s">
        <v>20124</v>
      </c>
      <c r="B19633">
        <v>1849120</v>
      </c>
      <c r="C19633">
        <v>2537080</v>
      </c>
      <c r="D19633">
        <v>2103170</v>
      </c>
      <c r="E19633">
        <v>2647980</v>
      </c>
      <c r="F19633" s="4">
        <f t="shared" si="306"/>
        <v>2429410</v>
      </c>
    </row>
    <row r="19634" spans="1:6" x14ac:dyDescent="0.3">
      <c r="A19634" t="s">
        <v>20125</v>
      </c>
      <c r="B19634">
        <v>25338340</v>
      </c>
      <c r="C19634">
        <v>35890000</v>
      </c>
      <c r="D19634">
        <v>0</v>
      </c>
      <c r="E19634">
        <v>0</v>
      </c>
      <c r="F19634" s="4">
        <f t="shared" si="306"/>
        <v>11963333.333333334</v>
      </c>
    </row>
    <row r="19635" spans="1:6" x14ac:dyDescent="0.3">
      <c r="A19635" t="s">
        <v>20126</v>
      </c>
      <c r="B19635">
        <v>1558020</v>
      </c>
      <c r="C19635">
        <v>1531160</v>
      </c>
      <c r="D19635">
        <v>0</v>
      </c>
      <c r="E19635">
        <v>1241240</v>
      </c>
      <c r="F19635" s="4">
        <f t="shared" si="306"/>
        <v>924133.33333333337</v>
      </c>
    </row>
    <row r="19636" spans="1:6" x14ac:dyDescent="0.3">
      <c r="A19636" t="s">
        <v>20127</v>
      </c>
      <c r="B19636">
        <v>256000</v>
      </c>
      <c r="C19636">
        <v>218400</v>
      </c>
      <c r="D19636">
        <v>1286300</v>
      </c>
      <c r="E19636">
        <v>0</v>
      </c>
      <c r="F19636" s="4">
        <f t="shared" si="306"/>
        <v>501566.66666666669</v>
      </c>
    </row>
    <row r="19637" spans="1:6" x14ac:dyDescent="0.3">
      <c r="A19637" t="s">
        <v>20128</v>
      </c>
      <c r="B19637">
        <v>256000</v>
      </c>
      <c r="C19637">
        <v>418600</v>
      </c>
      <c r="D19637">
        <v>1101480</v>
      </c>
      <c r="E19637">
        <v>0</v>
      </c>
      <c r="F19637" s="4">
        <f t="shared" si="306"/>
        <v>506693.33333333331</v>
      </c>
    </row>
    <row r="19638" spans="1:6" x14ac:dyDescent="0.3">
      <c r="A19638" t="s">
        <v>20129</v>
      </c>
      <c r="B19638">
        <v>256000</v>
      </c>
      <c r="C19638">
        <v>334880</v>
      </c>
      <c r="D19638">
        <v>647920</v>
      </c>
      <c r="E19638">
        <v>1889280</v>
      </c>
      <c r="F19638" s="4">
        <f t="shared" si="306"/>
        <v>957360</v>
      </c>
    </row>
    <row r="19639" spans="1:6" x14ac:dyDescent="0.3">
      <c r="A19639" t="s">
        <v>20130</v>
      </c>
      <c r="B19639">
        <v>717990</v>
      </c>
      <c r="C19639">
        <v>371280</v>
      </c>
      <c r="D19639">
        <v>0</v>
      </c>
      <c r="E19639">
        <v>453280</v>
      </c>
      <c r="F19639" s="4">
        <f t="shared" si="306"/>
        <v>274853.33333333331</v>
      </c>
    </row>
    <row r="19640" spans="1:6" x14ac:dyDescent="0.3">
      <c r="A19640" t="s">
        <v>20131</v>
      </c>
      <c r="B19640">
        <v>2614000</v>
      </c>
      <c r="C19640">
        <v>792610</v>
      </c>
      <c r="D19640">
        <v>0</v>
      </c>
      <c r="E19640">
        <v>2235250</v>
      </c>
      <c r="F19640" s="4">
        <f t="shared" si="306"/>
        <v>1009286.6666666666</v>
      </c>
    </row>
    <row r="19641" spans="1:6" x14ac:dyDescent="0.3">
      <c r="A19641" t="s">
        <v>20132</v>
      </c>
      <c r="B19641">
        <v>0</v>
      </c>
      <c r="C19641">
        <v>3700000</v>
      </c>
      <c r="D19641">
        <v>2355080</v>
      </c>
      <c r="E19641">
        <v>2600600</v>
      </c>
      <c r="F19641" s="4">
        <f t="shared" si="306"/>
        <v>2885226.6666666665</v>
      </c>
    </row>
    <row r="19642" spans="1:6" x14ac:dyDescent="0.3">
      <c r="A19642" t="s">
        <v>20133</v>
      </c>
      <c r="B19642">
        <v>0</v>
      </c>
      <c r="C19642">
        <v>0</v>
      </c>
      <c r="D19642">
        <v>441200</v>
      </c>
      <c r="E19642">
        <v>357000</v>
      </c>
      <c r="F19642" s="4">
        <f t="shared" si="306"/>
        <v>266066.66666666669</v>
      </c>
    </row>
    <row r="19643" spans="1:6" x14ac:dyDescent="0.3">
      <c r="A19643" t="s">
        <v>20134</v>
      </c>
      <c r="B19643">
        <v>286000</v>
      </c>
      <c r="C19643">
        <v>691400</v>
      </c>
      <c r="D19643">
        <v>644860</v>
      </c>
      <c r="E19643">
        <v>1657340</v>
      </c>
      <c r="F19643" s="4">
        <f t="shared" si="306"/>
        <v>997866.66666666663</v>
      </c>
    </row>
    <row r="19644" spans="1:6" x14ac:dyDescent="0.3">
      <c r="A19644" t="s">
        <v>20135</v>
      </c>
      <c r="B19644">
        <v>160000</v>
      </c>
      <c r="C19644">
        <v>8480100</v>
      </c>
      <c r="D19644">
        <v>6308000</v>
      </c>
      <c r="E19644">
        <v>7900800</v>
      </c>
      <c r="F19644" s="4">
        <f t="shared" si="306"/>
        <v>7562966.666666667</v>
      </c>
    </row>
    <row r="19645" spans="1:6" x14ac:dyDescent="0.3">
      <c r="A19645" t="s">
        <v>20136</v>
      </c>
      <c r="B19645">
        <v>0</v>
      </c>
      <c r="C19645">
        <v>1111550</v>
      </c>
      <c r="D19645">
        <v>593320</v>
      </c>
      <c r="E19645">
        <v>531400</v>
      </c>
      <c r="F19645" s="4">
        <f t="shared" si="306"/>
        <v>745423.33333333337</v>
      </c>
    </row>
    <row r="19646" spans="1:6" x14ac:dyDescent="0.3">
      <c r="A19646" t="s">
        <v>20137</v>
      </c>
      <c r="B19646">
        <v>2777800</v>
      </c>
      <c r="C19646">
        <v>2300000</v>
      </c>
      <c r="D19646">
        <v>0</v>
      </c>
      <c r="E19646">
        <v>2212040</v>
      </c>
      <c r="F19646" s="4">
        <f t="shared" si="306"/>
        <v>1504013.3333333333</v>
      </c>
    </row>
    <row r="19647" spans="1:6" x14ac:dyDescent="0.3">
      <c r="A19647" t="s">
        <v>20138</v>
      </c>
      <c r="B19647">
        <v>1688500</v>
      </c>
      <c r="C19647">
        <v>2059219</v>
      </c>
      <c r="D19647">
        <v>4147120</v>
      </c>
      <c r="E19647">
        <v>3109260</v>
      </c>
      <c r="F19647" s="4">
        <f t="shared" si="306"/>
        <v>3105199.6666666665</v>
      </c>
    </row>
    <row r="19648" spans="1:6" x14ac:dyDescent="0.3">
      <c r="A19648" t="s">
        <v>234</v>
      </c>
      <c r="B19648">
        <v>4247960</v>
      </c>
      <c r="C19648">
        <v>3347310</v>
      </c>
      <c r="D19648">
        <v>4524260</v>
      </c>
      <c r="E19648">
        <v>6643900</v>
      </c>
      <c r="F19648" s="4">
        <f t="shared" si="306"/>
        <v>4838490</v>
      </c>
    </row>
    <row r="19649" spans="1:6" x14ac:dyDescent="0.3">
      <c r="A19649" t="s">
        <v>20139</v>
      </c>
      <c r="B19649">
        <v>0</v>
      </c>
      <c r="C19649">
        <v>230000</v>
      </c>
      <c r="D19649">
        <v>0</v>
      </c>
      <c r="E19649">
        <v>985500</v>
      </c>
      <c r="F19649" s="4">
        <f t="shared" si="306"/>
        <v>405166.66666666669</v>
      </c>
    </row>
    <row r="19650" spans="1:6" x14ac:dyDescent="0.3">
      <c r="A19650" t="s">
        <v>685</v>
      </c>
      <c r="B19650">
        <v>0</v>
      </c>
      <c r="C19650">
        <v>0</v>
      </c>
      <c r="D19650">
        <v>714000</v>
      </c>
      <c r="E19650">
        <v>0</v>
      </c>
      <c r="F19650" s="4">
        <f t="shared" si="306"/>
        <v>238000</v>
      </c>
    </row>
    <row r="19651" spans="1:6" x14ac:dyDescent="0.3">
      <c r="A19651" t="s">
        <v>20140</v>
      </c>
      <c r="B19651">
        <v>0</v>
      </c>
      <c r="C19651">
        <v>903560</v>
      </c>
      <c r="D19651">
        <v>2071740</v>
      </c>
      <c r="E19651">
        <v>256000</v>
      </c>
      <c r="F19651" s="4">
        <f t="shared" ref="F19651:F19714" si="307">SUM(C19651:E19651)/3</f>
        <v>1077100</v>
      </c>
    </row>
    <row r="19652" spans="1:6" x14ac:dyDescent="0.3">
      <c r="A19652" t="s">
        <v>20141</v>
      </c>
      <c r="B19652">
        <v>160000</v>
      </c>
      <c r="C19652">
        <v>469560</v>
      </c>
      <c r="D19652">
        <v>228000</v>
      </c>
      <c r="E19652">
        <v>198900</v>
      </c>
      <c r="F19652" s="4">
        <f t="shared" si="307"/>
        <v>298820</v>
      </c>
    </row>
    <row r="19653" spans="1:6" x14ac:dyDescent="0.3">
      <c r="A19653" t="s">
        <v>20142</v>
      </c>
      <c r="B19653">
        <v>604880</v>
      </c>
      <c r="C19653">
        <v>0</v>
      </c>
      <c r="D19653">
        <v>684700</v>
      </c>
      <c r="E19653">
        <v>402000</v>
      </c>
      <c r="F19653" s="4">
        <f t="shared" si="307"/>
        <v>362233.33333333331</v>
      </c>
    </row>
    <row r="19654" spans="1:6" x14ac:dyDescent="0.3">
      <c r="A19654" t="s">
        <v>20143</v>
      </c>
      <c r="B19654">
        <v>0</v>
      </c>
      <c r="C19654">
        <v>903780</v>
      </c>
      <c r="D19654">
        <v>236600</v>
      </c>
      <c r="E19654">
        <v>971760</v>
      </c>
      <c r="F19654" s="4">
        <f t="shared" si="307"/>
        <v>704046.66666666663</v>
      </c>
    </row>
    <row r="19655" spans="1:6" x14ac:dyDescent="0.3">
      <c r="A19655" t="s">
        <v>20144</v>
      </c>
      <c r="B19655">
        <v>0</v>
      </c>
      <c r="C19655">
        <v>584760</v>
      </c>
      <c r="D19655">
        <v>755300</v>
      </c>
      <c r="E19655">
        <v>0</v>
      </c>
      <c r="F19655" s="4">
        <f t="shared" si="307"/>
        <v>446686.66666666669</v>
      </c>
    </row>
    <row r="19656" spans="1:6" x14ac:dyDescent="0.3">
      <c r="A19656" t="s">
        <v>20145</v>
      </c>
      <c r="B19656">
        <v>370000</v>
      </c>
      <c r="C19656">
        <v>2442440</v>
      </c>
      <c r="D19656">
        <v>0</v>
      </c>
      <c r="E19656">
        <v>941850</v>
      </c>
      <c r="F19656" s="4">
        <f t="shared" si="307"/>
        <v>1128096.6666666667</v>
      </c>
    </row>
    <row r="19657" spans="1:6" x14ac:dyDescent="0.3">
      <c r="A19657" t="s">
        <v>20146</v>
      </c>
      <c r="B19657">
        <v>667940</v>
      </c>
      <c r="C19657">
        <v>0</v>
      </c>
      <c r="D19657">
        <v>0</v>
      </c>
      <c r="E19657">
        <v>1600180</v>
      </c>
      <c r="F19657" s="4">
        <f t="shared" si="307"/>
        <v>533393.33333333337</v>
      </c>
    </row>
    <row r="19658" spans="1:6" x14ac:dyDescent="0.3">
      <c r="A19658" t="s">
        <v>20147</v>
      </c>
      <c r="B19658">
        <v>10511060</v>
      </c>
      <c r="C19658">
        <v>7779530</v>
      </c>
      <c r="D19658">
        <v>4322500</v>
      </c>
      <c r="E19658">
        <v>9384400</v>
      </c>
      <c r="F19658" s="4">
        <f t="shared" si="307"/>
        <v>7162143.333333333</v>
      </c>
    </row>
    <row r="19659" spans="1:6" x14ac:dyDescent="0.3">
      <c r="A19659" t="s">
        <v>20148</v>
      </c>
      <c r="B19659">
        <v>0</v>
      </c>
      <c r="C19659">
        <v>767800</v>
      </c>
      <c r="D19659">
        <v>740000</v>
      </c>
      <c r="E19659">
        <v>791200</v>
      </c>
      <c r="F19659" s="4">
        <f t="shared" si="307"/>
        <v>766333.33333333337</v>
      </c>
    </row>
    <row r="19660" spans="1:6" x14ac:dyDescent="0.3">
      <c r="A19660" t="s">
        <v>20149</v>
      </c>
      <c r="B19660">
        <v>6821750</v>
      </c>
      <c r="C19660">
        <v>2704890</v>
      </c>
      <c r="D19660">
        <v>12441140</v>
      </c>
      <c r="E19660">
        <v>2218012</v>
      </c>
      <c r="F19660" s="4">
        <f t="shared" si="307"/>
        <v>5788014</v>
      </c>
    </row>
    <row r="19661" spans="1:6" x14ac:dyDescent="0.3">
      <c r="A19661" t="s">
        <v>20150</v>
      </c>
      <c r="B19661">
        <v>1711500</v>
      </c>
      <c r="C19661">
        <v>0</v>
      </c>
      <c r="D19661">
        <v>0</v>
      </c>
      <c r="E19661">
        <v>1072400</v>
      </c>
      <c r="F19661" s="4">
        <f t="shared" si="307"/>
        <v>357466.66666666669</v>
      </c>
    </row>
    <row r="19662" spans="1:6" x14ac:dyDescent="0.3">
      <c r="A19662" t="s">
        <v>20151</v>
      </c>
      <c r="B19662">
        <v>0</v>
      </c>
      <c r="C19662">
        <v>2258410</v>
      </c>
      <c r="D19662">
        <v>4191220</v>
      </c>
      <c r="E19662">
        <v>2027060</v>
      </c>
      <c r="F19662" s="4">
        <f t="shared" si="307"/>
        <v>2825563.3333333335</v>
      </c>
    </row>
    <row r="19663" spans="1:6" x14ac:dyDescent="0.3">
      <c r="A19663" t="s">
        <v>20152</v>
      </c>
      <c r="B19663">
        <v>0</v>
      </c>
      <c r="C19663">
        <v>0</v>
      </c>
      <c r="D19663">
        <v>281190</v>
      </c>
      <c r="E19663">
        <v>0</v>
      </c>
      <c r="F19663" s="4">
        <f t="shared" si="307"/>
        <v>93730</v>
      </c>
    </row>
    <row r="19664" spans="1:6" x14ac:dyDescent="0.3">
      <c r="A19664" t="s">
        <v>239</v>
      </c>
      <c r="B19664">
        <v>1365000</v>
      </c>
      <c r="C19664">
        <v>2713390</v>
      </c>
      <c r="D19664">
        <v>3989380</v>
      </c>
      <c r="E19664">
        <v>3616490</v>
      </c>
      <c r="F19664" s="4">
        <f t="shared" si="307"/>
        <v>3439753.3333333335</v>
      </c>
    </row>
    <row r="19665" spans="1:6" x14ac:dyDescent="0.3">
      <c r="A19665" t="s">
        <v>20153</v>
      </c>
      <c r="B19665">
        <v>0</v>
      </c>
      <c r="C19665">
        <v>993150</v>
      </c>
      <c r="D19665">
        <v>757200</v>
      </c>
      <c r="E19665">
        <v>772000</v>
      </c>
      <c r="F19665" s="4">
        <f t="shared" si="307"/>
        <v>840783.33333333337</v>
      </c>
    </row>
    <row r="19666" spans="1:6" x14ac:dyDescent="0.3">
      <c r="A19666" t="s">
        <v>20154</v>
      </c>
      <c r="B19666">
        <v>0</v>
      </c>
      <c r="C19666">
        <v>905760</v>
      </c>
      <c r="D19666">
        <v>3328940</v>
      </c>
      <c r="E19666">
        <v>382200</v>
      </c>
      <c r="F19666" s="4">
        <f t="shared" si="307"/>
        <v>1538966.6666666667</v>
      </c>
    </row>
    <row r="19667" spans="1:6" x14ac:dyDescent="0.3">
      <c r="A19667" t="s">
        <v>20155</v>
      </c>
      <c r="B19667">
        <v>1529200</v>
      </c>
      <c r="C19667">
        <v>0</v>
      </c>
      <c r="D19667">
        <v>3097280</v>
      </c>
      <c r="E19667">
        <v>1743000</v>
      </c>
      <c r="F19667" s="4">
        <f t="shared" si="307"/>
        <v>1613426.6666666667</v>
      </c>
    </row>
    <row r="19668" spans="1:6" x14ac:dyDescent="0.3">
      <c r="A19668" t="s">
        <v>20156</v>
      </c>
      <c r="B19668">
        <v>2012190</v>
      </c>
      <c r="C19668">
        <v>0</v>
      </c>
      <c r="D19668">
        <v>2025290</v>
      </c>
      <c r="E19668">
        <v>0</v>
      </c>
      <c r="F19668" s="4">
        <f t="shared" si="307"/>
        <v>675096.66666666663</v>
      </c>
    </row>
    <row r="19669" spans="1:6" x14ac:dyDescent="0.3">
      <c r="A19669" t="s">
        <v>20157</v>
      </c>
      <c r="B19669">
        <v>6725020</v>
      </c>
      <c r="C19669">
        <v>6551340</v>
      </c>
      <c r="D19669">
        <v>6723850</v>
      </c>
      <c r="E19669">
        <v>15957760</v>
      </c>
      <c r="F19669" s="4">
        <f t="shared" si="307"/>
        <v>9744316.666666666</v>
      </c>
    </row>
    <row r="19670" spans="1:6" x14ac:dyDescent="0.3">
      <c r="A19670" t="s">
        <v>20158</v>
      </c>
      <c r="B19670">
        <v>334880</v>
      </c>
      <c r="C19670">
        <v>1060660</v>
      </c>
      <c r="D19670">
        <v>757120</v>
      </c>
      <c r="E19670">
        <v>680680</v>
      </c>
      <c r="F19670" s="4">
        <f t="shared" si="307"/>
        <v>832820</v>
      </c>
    </row>
    <row r="19671" spans="1:6" x14ac:dyDescent="0.3">
      <c r="A19671" t="s">
        <v>20159</v>
      </c>
      <c r="B19671">
        <v>0</v>
      </c>
      <c r="C19671">
        <v>230000</v>
      </c>
      <c r="D19671">
        <v>0</v>
      </c>
      <c r="E19671">
        <v>698880</v>
      </c>
      <c r="F19671" s="4">
        <f t="shared" si="307"/>
        <v>309626.66666666669</v>
      </c>
    </row>
    <row r="19672" spans="1:6" x14ac:dyDescent="0.3">
      <c r="A19672" t="s">
        <v>20160</v>
      </c>
      <c r="B19672">
        <v>411950</v>
      </c>
      <c r="C19672">
        <v>3700000</v>
      </c>
      <c r="D19672">
        <v>0</v>
      </c>
      <c r="E19672">
        <v>540540</v>
      </c>
      <c r="F19672" s="4">
        <f t="shared" si="307"/>
        <v>1413513.3333333333</v>
      </c>
    </row>
    <row r="19673" spans="1:6" x14ac:dyDescent="0.3">
      <c r="A19673" t="s">
        <v>20161</v>
      </c>
      <c r="B19673">
        <v>1061950</v>
      </c>
      <c r="C19673">
        <v>0</v>
      </c>
      <c r="D19673">
        <v>1378720</v>
      </c>
      <c r="E19673">
        <v>820000</v>
      </c>
      <c r="F19673" s="4">
        <f t="shared" si="307"/>
        <v>732906.66666666663</v>
      </c>
    </row>
    <row r="19674" spans="1:6" x14ac:dyDescent="0.3">
      <c r="A19674" t="s">
        <v>20162</v>
      </c>
      <c r="B19674">
        <v>0</v>
      </c>
      <c r="C19674">
        <v>1480000</v>
      </c>
      <c r="D19674">
        <v>506870</v>
      </c>
      <c r="E19674">
        <v>896700</v>
      </c>
      <c r="F19674" s="4">
        <f t="shared" si="307"/>
        <v>961190</v>
      </c>
    </row>
    <row r="19675" spans="1:6" x14ac:dyDescent="0.3">
      <c r="A19675" t="s">
        <v>20163</v>
      </c>
      <c r="B19675">
        <v>0</v>
      </c>
      <c r="C19675">
        <v>414960</v>
      </c>
      <c r="D19675">
        <v>758940</v>
      </c>
      <c r="E19675">
        <v>1735530</v>
      </c>
      <c r="F19675" s="4">
        <f t="shared" si="307"/>
        <v>969810</v>
      </c>
    </row>
    <row r="19676" spans="1:6" x14ac:dyDescent="0.3">
      <c r="A19676" t="s">
        <v>20164</v>
      </c>
      <c r="B19676">
        <v>573300</v>
      </c>
      <c r="C19676">
        <v>0</v>
      </c>
      <c r="D19676">
        <v>0</v>
      </c>
      <c r="E19676">
        <v>0</v>
      </c>
      <c r="F19676" s="4">
        <f t="shared" si="307"/>
        <v>0</v>
      </c>
    </row>
    <row r="19677" spans="1:6" x14ac:dyDescent="0.3">
      <c r="A19677" t="s">
        <v>20165</v>
      </c>
      <c r="B19677">
        <v>480000</v>
      </c>
      <c r="C19677">
        <v>2078000</v>
      </c>
      <c r="D19677">
        <v>2632550</v>
      </c>
      <c r="E19677">
        <v>0</v>
      </c>
      <c r="F19677" s="4">
        <f t="shared" si="307"/>
        <v>1570183.3333333333</v>
      </c>
    </row>
    <row r="19678" spans="1:6" x14ac:dyDescent="0.3">
      <c r="A19678" t="s">
        <v>20166</v>
      </c>
      <c r="B19678">
        <v>571950</v>
      </c>
      <c r="C19678">
        <v>2660520</v>
      </c>
      <c r="D19678">
        <v>0</v>
      </c>
      <c r="E19678">
        <v>3081440</v>
      </c>
      <c r="F19678" s="4">
        <f t="shared" si="307"/>
        <v>1913986.6666666667</v>
      </c>
    </row>
    <row r="19679" spans="1:6" x14ac:dyDescent="0.3">
      <c r="A19679" t="s">
        <v>20167</v>
      </c>
      <c r="B19679">
        <v>2548360</v>
      </c>
      <c r="C19679">
        <v>1696580</v>
      </c>
      <c r="D19679">
        <v>0</v>
      </c>
      <c r="E19679">
        <v>0</v>
      </c>
      <c r="F19679" s="4">
        <f t="shared" si="307"/>
        <v>565526.66666666663</v>
      </c>
    </row>
    <row r="19680" spans="1:6" x14ac:dyDescent="0.3">
      <c r="A19680" t="s">
        <v>20168</v>
      </c>
      <c r="B19680">
        <v>0</v>
      </c>
      <c r="C19680">
        <v>612000</v>
      </c>
      <c r="D19680">
        <v>0</v>
      </c>
      <c r="E19680">
        <v>0</v>
      </c>
      <c r="F19680" s="4">
        <f t="shared" si="307"/>
        <v>204000</v>
      </c>
    </row>
    <row r="19681" spans="1:6" x14ac:dyDescent="0.3">
      <c r="A19681" t="s">
        <v>20169</v>
      </c>
      <c r="B19681">
        <v>0</v>
      </c>
      <c r="C19681">
        <v>134704000</v>
      </c>
      <c r="D19681">
        <v>275280000</v>
      </c>
      <c r="E19681">
        <v>81460520</v>
      </c>
      <c r="F19681" s="4">
        <f t="shared" si="307"/>
        <v>163814840</v>
      </c>
    </row>
    <row r="19682" spans="1:6" x14ac:dyDescent="0.3">
      <c r="A19682" t="s">
        <v>20170</v>
      </c>
      <c r="B19682">
        <v>4413880</v>
      </c>
      <c r="C19682">
        <v>0</v>
      </c>
      <c r="D19682">
        <v>6998160</v>
      </c>
      <c r="E19682">
        <v>1633940</v>
      </c>
      <c r="F19682" s="4">
        <f t="shared" si="307"/>
        <v>2877366.6666666665</v>
      </c>
    </row>
    <row r="19683" spans="1:6" x14ac:dyDescent="0.3">
      <c r="A19683" t="s">
        <v>20171</v>
      </c>
      <c r="B19683">
        <v>2495650</v>
      </c>
      <c r="C19683">
        <v>2637220</v>
      </c>
      <c r="D19683">
        <v>2741846</v>
      </c>
      <c r="E19683">
        <v>3027710</v>
      </c>
      <c r="F19683" s="4">
        <f t="shared" si="307"/>
        <v>2802258.6666666665</v>
      </c>
    </row>
    <row r="19684" spans="1:6" x14ac:dyDescent="0.3">
      <c r="A19684" t="s">
        <v>20172</v>
      </c>
      <c r="B19684">
        <v>0</v>
      </c>
      <c r="C19684">
        <v>1580080</v>
      </c>
      <c r="D19684">
        <v>737590</v>
      </c>
      <c r="E19684">
        <v>1794690</v>
      </c>
      <c r="F19684" s="4">
        <f t="shared" si="307"/>
        <v>1370786.6666666667</v>
      </c>
    </row>
    <row r="19685" spans="1:6" x14ac:dyDescent="0.3">
      <c r="A19685" t="s">
        <v>20173</v>
      </c>
      <c r="B19685">
        <v>883330</v>
      </c>
      <c r="C19685">
        <v>229320</v>
      </c>
      <c r="D19685">
        <v>0</v>
      </c>
      <c r="E19685">
        <v>465010</v>
      </c>
      <c r="F19685" s="4">
        <f t="shared" si="307"/>
        <v>231443.33333333334</v>
      </c>
    </row>
    <row r="19686" spans="1:6" x14ac:dyDescent="0.3">
      <c r="A19686" t="s">
        <v>20174</v>
      </c>
      <c r="B19686">
        <v>823900</v>
      </c>
      <c r="C19686">
        <v>191100</v>
      </c>
      <c r="D19686">
        <v>273000</v>
      </c>
      <c r="E19686">
        <v>1066420</v>
      </c>
      <c r="F19686" s="4">
        <f t="shared" si="307"/>
        <v>510173.33333333331</v>
      </c>
    </row>
    <row r="19687" spans="1:6" x14ac:dyDescent="0.3">
      <c r="A19687" t="s">
        <v>20175</v>
      </c>
      <c r="B19687">
        <v>2038220</v>
      </c>
      <c r="C19687">
        <v>2376400</v>
      </c>
      <c r="D19687">
        <v>2499460</v>
      </c>
      <c r="E19687">
        <v>1495020</v>
      </c>
      <c r="F19687" s="4">
        <f t="shared" si="307"/>
        <v>2123626.6666666665</v>
      </c>
    </row>
    <row r="19688" spans="1:6" x14ac:dyDescent="0.3">
      <c r="A19688" t="s">
        <v>20176</v>
      </c>
      <c r="B19688">
        <v>3661490</v>
      </c>
      <c r="C19688">
        <v>7574780</v>
      </c>
      <c r="D19688">
        <v>3304950</v>
      </c>
      <c r="E19688">
        <v>4085200</v>
      </c>
      <c r="F19688" s="4">
        <f t="shared" si="307"/>
        <v>4988310</v>
      </c>
    </row>
    <row r="19689" spans="1:6" x14ac:dyDescent="0.3">
      <c r="A19689" t="s">
        <v>1001</v>
      </c>
      <c r="B19689">
        <v>0</v>
      </c>
      <c r="C19689">
        <v>558740</v>
      </c>
      <c r="D19689">
        <v>349000</v>
      </c>
      <c r="E19689">
        <v>0</v>
      </c>
      <c r="F19689" s="4">
        <f t="shared" si="307"/>
        <v>302580</v>
      </c>
    </row>
    <row r="19690" spans="1:6" x14ac:dyDescent="0.3">
      <c r="A19690" t="s">
        <v>20177</v>
      </c>
      <c r="B19690">
        <v>382200</v>
      </c>
      <c r="C19690">
        <v>821730</v>
      </c>
      <c r="D19690">
        <v>0</v>
      </c>
      <c r="E19690">
        <v>402000</v>
      </c>
      <c r="F19690" s="4">
        <f t="shared" si="307"/>
        <v>407910</v>
      </c>
    </row>
    <row r="19691" spans="1:6" x14ac:dyDescent="0.3">
      <c r="A19691" t="s">
        <v>20178</v>
      </c>
      <c r="B19691">
        <v>382200</v>
      </c>
      <c r="C19691">
        <v>764400</v>
      </c>
      <c r="D19691">
        <v>0</v>
      </c>
      <c r="E19691">
        <v>0</v>
      </c>
      <c r="F19691" s="4">
        <f t="shared" si="307"/>
        <v>254800</v>
      </c>
    </row>
    <row r="19692" spans="1:6" x14ac:dyDescent="0.3">
      <c r="A19692" t="s">
        <v>621</v>
      </c>
      <c r="B19692">
        <v>0</v>
      </c>
      <c r="C19692">
        <v>0</v>
      </c>
      <c r="D19692">
        <v>1149740</v>
      </c>
      <c r="E19692">
        <v>454900</v>
      </c>
      <c r="F19692" s="4">
        <f t="shared" si="307"/>
        <v>534880</v>
      </c>
    </row>
    <row r="19693" spans="1:6" x14ac:dyDescent="0.3">
      <c r="A19693" t="s">
        <v>20179</v>
      </c>
      <c r="B19693">
        <v>1621620</v>
      </c>
      <c r="C19693">
        <v>760760</v>
      </c>
      <c r="D19693">
        <v>1383200</v>
      </c>
      <c r="E19693">
        <v>1982890</v>
      </c>
      <c r="F19693" s="4">
        <f t="shared" si="307"/>
        <v>1375616.6666666667</v>
      </c>
    </row>
    <row r="19694" spans="1:6" x14ac:dyDescent="0.3">
      <c r="A19694" t="s">
        <v>20180</v>
      </c>
      <c r="B19694">
        <v>411950</v>
      </c>
      <c r="C19694">
        <v>282100</v>
      </c>
      <c r="D19694">
        <v>214760</v>
      </c>
      <c r="E19694">
        <v>0</v>
      </c>
      <c r="F19694" s="4">
        <f t="shared" si="307"/>
        <v>165620</v>
      </c>
    </row>
    <row r="19695" spans="1:6" x14ac:dyDescent="0.3">
      <c r="A19695" t="s">
        <v>20181</v>
      </c>
      <c r="B19695">
        <v>0</v>
      </c>
      <c r="C19695">
        <v>2581800</v>
      </c>
      <c r="D19695">
        <v>0</v>
      </c>
      <c r="E19695">
        <v>1027390</v>
      </c>
      <c r="F19695" s="4">
        <f t="shared" si="307"/>
        <v>1203063.3333333333</v>
      </c>
    </row>
    <row r="19696" spans="1:6" x14ac:dyDescent="0.3">
      <c r="A19696" t="s">
        <v>20182</v>
      </c>
      <c r="B19696">
        <v>0</v>
      </c>
      <c r="C19696">
        <v>2266000</v>
      </c>
      <c r="D19696">
        <v>4235000</v>
      </c>
      <c r="E19696">
        <v>3006180</v>
      </c>
      <c r="F19696" s="4">
        <f t="shared" si="307"/>
        <v>3169060</v>
      </c>
    </row>
    <row r="19697" spans="1:6" x14ac:dyDescent="0.3">
      <c r="A19697" t="s">
        <v>20183</v>
      </c>
      <c r="B19697">
        <v>0</v>
      </c>
      <c r="C19697">
        <v>453200</v>
      </c>
      <c r="D19697">
        <v>0</v>
      </c>
      <c r="E19697">
        <v>0</v>
      </c>
      <c r="F19697" s="4">
        <f t="shared" si="307"/>
        <v>151066.66666666666</v>
      </c>
    </row>
    <row r="19698" spans="1:6" x14ac:dyDescent="0.3">
      <c r="A19698" t="s">
        <v>20184</v>
      </c>
      <c r="B19698">
        <v>1510520</v>
      </c>
      <c r="C19698">
        <v>1576000</v>
      </c>
      <c r="D19698">
        <v>0</v>
      </c>
      <c r="E19698">
        <v>0</v>
      </c>
      <c r="F19698" s="4">
        <f t="shared" si="307"/>
        <v>525333.33333333337</v>
      </c>
    </row>
    <row r="19699" spans="1:6" x14ac:dyDescent="0.3">
      <c r="A19699" t="s">
        <v>20185</v>
      </c>
      <c r="B19699">
        <v>3956000</v>
      </c>
      <c r="C19699">
        <v>10580480</v>
      </c>
      <c r="D19699">
        <v>0</v>
      </c>
      <c r="E19699">
        <v>0</v>
      </c>
      <c r="F19699" s="4">
        <f t="shared" si="307"/>
        <v>3526826.6666666665</v>
      </c>
    </row>
    <row r="19700" spans="1:6" x14ac:dyDescent="0.3">
      <c r="A19700" t="s">
        <v>20186</v>
      </c>
      <c r="B19700">
        <v>2207120</v>
      </c>
      <c r="C19700">
        <v>2998438</v>
      </c>
      <c r="D19700">
        <v>1888199</v>
      </c>
      <c r="E19700">
        <v>2775919</v>
      </c>
      <c r="F19700" s="4">
        <f t="shared" si="307"/>
        <v>2554185.3333333335</v>
      </c>
    </row>
    <row r="19701" spans="1:6" x14ac:dyDescent="0.3">
      <c r="A19701" t="s">
        <v>20187</v>
      </c>
      <c r="B19701">
        <v>2846480</v>
      </c>
      <c r="C19701">
        <v>2152650</v>
      </c>
      <c r="D19701">
        <v>855400</v>
      </c>
      <c r="E19701">
        <v>820000</v>
      </c>
      <c r="F19701" s="4">
        <f t="shared" si="307"/>
        <v>1276016.6666666667</v>
      </c>
    </row>
    <row r="19702" spans="1:6" x14ac:dyDescent="0.3">
      <c r="A19702" t="s">
        <v>20188</v>
      </c>
      <c r="B19702">
        <v>740000</v>
      </c>
      <c r="C19702">
        <v>0</v>
      </c>
      <c r="D19702">
        <v>349000</v>
      </c>
      <c r="E19702">
        <v>0</v>
      </c>
      <c r="F19702" s="4">
        <f t="shared" si="307"/>
        <v>116333.33333333333</v>
      </c>
    </row>
    <row r="19703" spans="1:6" x14ac:dyDescent="0.3">
      <c r="A19703" t="s">
        <v>20189</v>
      </c>
      <c r="B19703">
        <v>248000</v>
      </c>
      <c r="C19703">
        <v>718900</v>
      </c>
      <c r="D19703">
        <v>647680</v>
      </c>
      <c r="E19703">
        <v>552280</v>
      </c>
      <c r="F19703" s="4">
        <f t="shared" si="307"/>
        <v>639620</v>
      </c>
    </row>
    <row r="19704" spans="1:6" x14ac:dyDescent="0.3">
      <c r="A19704" t="s">
        <v>20190</v>
      </c>
      <c r="B19704">
        <v>256000</v>
      </c>
      <c r="C19704">
        <v>3545400</v>
      </c>
      <c r="D19704">
        <v>0</v>
      </c>
      <c r="E19704">
        <v>370000</v>
      </c>
      <c r="F19704" s="4">
        <f t="shared" si="307"/>
        <v>1305133.3333333333</v>
      </c>
    </row>
    <row r="19705" spans="1:6" x14ac:dyDescent="0.3">
      <c r="A19705" t="s">
        <v>20191</v>
      </c>
      <c r="B19705">
        <v>1383000</v>
      </c>
      <c r="C19705">
        <v>1323000</v>
      </c>
      <c r="D19705">
        <v>1480000</v>
      </c>
      <c r="E19705">
        <v>0</v>
      </c>
      <c r="F19705" s="4">
        <f t="shared" si="307"/>
        <v>934333.33333333337</v>
      </c>
    </row>
    <row r="19706" spans="1:6" x14ac:dyDescent="0.3">
      <c r="A19706" t="s">
        <v>20192</v>
      </c>
      <c r="B19706">
        <v>5712310</v>
      </c>
      <c r="C19706">
        <v>15686710</v>
      </c>
      <c r="D19706">
        <v>15160220</v>
      </c>
      <c r="E19706">
        <v>15323790</v>
      </c>
      <c r="F19706" s="4">
        <f t="shared" si="307"/>
        <v>15390240</v>
      </c>
    </row>
    <row r="19707" spans="1:6" x14ac:dyDescent="0.3">
      <c r="A19707" t="s">
        <v>20193</v>
      </c>
      <c r="B19707">
        <v>1429610</v>
      </c>
      <c r="C19707">
        <v>809900</v>
      </c>
      <c r="D19707">
        <v>571480</v>
      </c>
      <c r="E19707">
        <v>2005280</v>
      </c>
      <c r="F19707" s="4">
        <f t="shared" si="307"/>
        <v>1128886.6666666667</v>
      </c>
    </row>
    <row r="19708" spans="1:6" x14ac:dyDescent="0.3">
      <c r="A19708" t="s">
        <v>20194</v>
      </c>
      <c r="B19708">
        <v>0</v>
      </c>
      <c r="C19708">
        <v>567840</v>
      </c>
      <c r="D19708">
        <v>0</v>
      </c>
      <c r="E19708">
        <v>0</v>
      </c>
      <c r="F19708" s="4">
        <f t="shared" si="307"/>
        <v>189280</v>
      </c>
    </row>
    <row r="19709" spans="1:6" x14ac:dyDescent="0.3">
      <c r="A19709" t="s">
        <v>20195</v>
      </c>
      <c r="B19709">
        <v>0</v>
      </c>
      <c r="C19709">
        <v>1002590</v>
      </c>
      <c r="D19709">
        <v>0</v>
      </c>
      <c r="E19709">
        <v>370000</v>
      </c>
      <c r="F19709" s="4">
        <f t="shared" si="307"/>
        <v>457530</v>
      </c>
    </row>
    <row r="19710" spans="1:6" x14ac:dyDescent="0.3">
      <c r="A19710" t="s">
        <v>20196</v>
      </c>
      <c r="B19710">
        <v>2055840</v>
      </c>
      <c r="C19710">
        <v>5155820</v>
      </c>
      <c r="D19710">
        <v>2358540</v>
      </c>
      <c r="E19710">
        <v>3424050</v>
      </c>
      <c r="F19710" s="4">
        <f t="shared" si="307"/>
        <v>3646136.6666666665</v>
      </c>
    </row>
    <row r="19711" spans="1:6" x14ac:dyDescent="0.3">
      <c r="A19711" t="s">
        <v>20197</v>
      </c>
      <c r="B19711">
        <v>2053500</v>
      </c>
      <c r="C19711">
        <v>6677390</v>
      </c>
      <c r="D19711">
        <v>2171440</v>
      </c>
      <c r="E19711">
        <v>2238520</v>
      </c>
      <c r="F19711" s="4">
        <f t="shared" si="307"/>
        <v>3695783.3333333335</v>
      </c>
    </row>
    <row r="19712" spans="1:6" x14ac:dyDescent="0.3">
      <c r="A19712" t="s">
        <v>20198</v>
      </c>
      <c r="B19712">
        <v>2222850</v>
      </c>
      <c r="C19712">
        <v>2397850</v>
      </c>
      <c r="D19712">
        <v>2489950</v>
      </c>
      <c r="E19712">
        <v>5338960</v>
      </c>
      <c r="F19712" s="4">
        <f t="shared" si="307"/>
        <v>3408920</v>
      </c>
    </row>
    <row r="19713" spans="1:6" x14ac:dyDescent="0.3">
      <c r="A19713" t="s">
        <v>20199</v>
      </c>
      <c r="B19713">
        <v>370000</v>
      </c>
      <c r="C19713">
        <v>564880</v>
      </c>
      <c r="D19713">
        <v>411320</v>
      </c>
      <c r="E19713">
        <v>1315160</v>
      </c>
      <c r="F19713" s="4">
        <f t="shared" si="307"/>
        <v>763786.66666666663</v>
      </c>
    </row>
    <row r="19714" spans="1:6" x14ac:dyDescent="0.3">
      <c r="A19714" t="s">
        <v>20200</v>
      </c>
      <c r="B19714">
        <v>1092000</v>
      </c>
      <c r="C19714">
        <v>1122030</v>
      </c>
      <c r="D19714">
        <v>2127090</v>
      </c>
      <c r="E19714">
        <v>0</v>
      </c>
      <c r="F19714" s="4">
        <f t="shared" si="307"/>
        <v>1083040</v>
      </c>
    </row>
    <row r="19715" spans="1:6" x14ac:dyDescent="0.3">
      <c r="A19715" t="s">
        <v>20201</v>
      </c>
      <c r="B19715">
        <v>0</v>
      </c>
      <c r="C19715">
        <v>0</v>
      </c>
      <c r="D19715">
        <v>215670</v>
      </c>
      <c r="E19715">
        <v>859950</v>
      </c>
      <c r="F19715" s="4">
        <f t="shared" ref="F19715:F19778" si="308">SUM(C19715:E19715)/3</f>
        <v>358540</v>
      </c>
    </row>
    <row r="19716" spans="1:6" x14ac:dyDescent="0.3">
      <c r="A19716" t="s">
        <v>20202</v>
      </c>
      <c r="B19716">
        <v>2136400</v>
      </c>
      <c r="C19716">
        <v>5803940</v>
      </c>
      <c r="D19716">
        <v>910000</v>
      </c>
      <c r="E19716">
        <v>4416980</v>
      </c>
      <c r="F19716" s="4">
        <f t="shared" si="308"/>
        <v>3710306.6666666665</v>
      </c>
    </row>
    <row r="19717" spans="1:6" x14ac:dyDescent="0.3">
      <c r="A19717" t="s">
        <v>20203</v>
      </c>
      <c r="B19717">
        <v>0</v>
      </c>
      <c r="C19717">
        <v>251160</v>
      </c>
      <c r="D19717">
        <v>15380250</v>
      </c>
      <c r="E19717">
        <v>2535670</v>
      </c>
      <c r="F19717" s="4">
        <f t="shared" si="308"/>
        <v>6055693.333333333</v>
      </c>
    </row>
    <row r="19718" spans="1:6" x14ac:dyDescent="0.3">
      <c r="A19718" t="s">
        <v>977</v>
      </c>
      <c r="B19718">
        <v>0</v>
      </c>
      <c r="C19718">
        <v>0</v>
      </c>
      <c r="D19718">
        <v>357000</v>
      </c>
      <c r="E19718">
        <v>0</v>
      </c>
      <c r="F19718" s="4">
        <f t="shared" si="308"/>
        <v>119000</v>
      </c>
    </row>
    <row r="19719" spans="1:6" x14ac:dyDescent="0.3">
      <c r="A19719" t="s">
        <v>20204</v>
      </c>
      <c r="B19719">
        <v>0</v>
      </c>
      <c r="C19719">
        <v>0</v>
      </c>
      <c r="D19719">
        <v>896350</v>
      </c>
      <c r="E19719">
        <v>0</v>
      </c>
      <c r="F19719" s="4">
        <f t="shared" si="308"/>
        <v>298783.33333333331</v>
      </c>
    </row>
    <row r="19720" spans="1:6" x14ac:dyDescent="0.3">
      <c r="A19720" t="s">
        <v>20205</v>
      </c>
      <c r="B19720">
        <v>0</v>
      </c>
      <c r="C19720">
        <v>653300</v>
      </c>
      <c r="D19720">
        <v>0</v>
      </c>
      <c r="E19720">
        <v>0</v>
      </c>
      <c r="F19720" s="4">
        <f t="shared" si="308"/>
        <v>217766.66666666666</v>
      </c>
    </row>
    <row r="19721" spans="1:6" x14ac:dyDescent="0.3">
      <c r="A19721" t="s">
        <v>20206</v>
      </c>
      <c r="B19721">
        <v>2143390</v>
      </c>
      <c r="C19721">
        <v>0</v>
      </c>
      <c r="D19721">
        <v>182000</v>
      </c>
      <c r="E19721">
        <v>0</v>
      </c>
      <c r="F19721" s="4">
        <f t="shared" si="308"/>
        <v>60666.666666666664</v>
      </c>
    </row>
    <row r="19722" spans="1:6" x14ac:dyDescent="0.3">
      <c r="A19722" t="s">
        <v>20207</v>
      </c>
      <c r="B19722">
        <v>2413840</v>
      </c>
      <c r="C19722">
        <v>438240</v>
      </c>
      <c r="D19722">
        <v>7471930</v>
      </c>
      <c r="E19722">
        <v>820000</v>
      </c>
      <c r="F19722" s="4">
        <f t="shared" si="308"/>
        <v>2910056.6666666665</v>
      </c>
    </row>
    <row r="19723" spans="1:6" x14ac:dyDescent="0.3">
      <c r="A19723" t="s">
        <v>20208</v>
      </c>
      <c r="B19723">
        <v>2103440</v>
      </c>
      <c r="C19723">
        <v>4274500</v>
      </c>
      <c r="D19723">
        <v>2629730</v>
      </c>
      <c r="E19723">
        <v>2552200</v>
      </c>
      <c r="F19723" s="4">
        <f t="shared" si="308"/>
        <v>3152143.3333333335</v>
      </c>
    </row>
    <row r="19724" spans="1:6" x14ac:dyDescent="0.3">
      <c r="A19724" t="s">
        <v>20209</v>
      </c>
      <c r="B19724">
        <v>0</v>
      </c>
      <c r="C19724">
        <v>1108380</v>
      </c>
      <c r="D19724">
        <v>1408320</v>
      </c>
      <c r="E19724">
        <v>0</v>
      </c>
      <c r="F19724" s="4">
        <f t="shared" si="308"/>
        <v>838900</v>
      </c>
    </row>
    <row r="19725" spans="1:6" x14ac:dyDescent="0.3">
      <c r="A19725" t="s">
        <v>20210</v>
      </c>
      <c r="B19725">
        <v>160000</v>
      </c>
      <c r="C19725">
        <v>728900</v>
      </c>
      <c r="D19725">
        <v>570000</v>
      </c>
      <c r="E19725">
        <v>706560</v>
      </c>
      <c r="F19725" s="4">
        <f t="shared" si="308"/>
        <v>668486.66666666663</v>
      </c>
    </row>
    <row r="19726" spans="1:6" x14ac:dyDescent="0.3">
      <c r="A19726" t="s">
        <v>20211</v>
      </c>
      <c r="B19726">
        <v>934880</v>
      </c>
      <c r="C19726">
        <v>162680</v>
      </c>
      <c r="D19726">
        <v>1875840</v>
      </c>
      <c r="E19726">
        <v>922320</v>
      </c>
      <c r="F19726" s="4">
        <f t="shared" si="308"/>
        <v>986946.66666666663</v>
      </c>
    </row>
    <row r="19727" spans="1:6" x14ac:dyDescent="0.3">
      <c r="A19727" t="s">
        <v>20212</v>
      </c>
      <c r="B19727">
        <v>182000</v>
      </c>
      <c r="C19727">
        <v>876290</v>
      </c>
      <c r="D19727">
        <v>1312000</v>
      </c>
      <c r="E19727">
        <v>391300</v>
      </c>
      <c r="F19727" s="4">
        <f t="shared" si="308"/>
        <v>859863.33333333337</v>
      </c>
    </row>
    <row r="19728" spans="1:6" x14ac:dyDescent="0.3">
      <c r="A19728" t="s">
        <v>20213</v>
      </c>
      <c r="B19728">
        <v>0</v>
      </c>
      <c r="C19728">
        <v>2059100</v>
      </c>
      <c r="D19728">
        <v>1104740</v>
      </c>
      <c r="E19728">
        <v>2187150</v>
      </c>
      <c r="F19728" s="4">
        <f t="shared" si="308"/>
        <v>1783663.3333333333</v>
      </c>
    </row>
    <row r="19729" spans="1:6" x14ac:dyDescent="0.3">
      <c r="A19729" t="s">
        <v>20214</v>
      </c>
      <c r="B19729">
        <v>0</v>
      </c>
      <c r="C19729">
        <v>2213540</v>
      </c>
      <c r="D19729">
        <v>595000</v>
      </c>
      <c r="E19729">
        <v>535500</v>
      </c>
      <c r="F19729" s="4">
        <f t="shared" si="308"/>
        <v>1114680</v>
      </c>
    </row>
    <row r="19730" spans="1:6" x14ac:dyDescent="0.3">
      <c r="A19730" t="s">
        <v>20215</v>
      </c>
      <c r="B19730">
        <v>4365590</v>
      </c>
      <c r="C19730">
        <v>5956040</v>
      </c>
      <c r="D19730">
        <v>4167900</v>
      </c>
      <c r="E19730">
        <v>3865020</v>
      </c>
      <c r="F19730" s="4">
        <f t="shared" si="308"/>
        <v>4662986.666666667</v>
      </c>
    </row>
    <row r="19731" spans="1:6" x14ac:dyDescent="0.3">
      <c r="A19731" t="s">
        <v>20216</v>
      </c>
      <c r="B19731">
        <v>0</v>
      </c>
      <c r="C19731">
        <v>740000</v>
      </c>
      <c r="D19731">
        <v>469200</v>
      </c>
      <c r="E19731">
        <v>820000</v>
      </c>
      <c r="F19731" s="4">
        <f t="shared" si="308"/>
        <v>676400</v>
      </c>
    </row>
    <row r="19732" spans="1:6" x14ac:dyDescent="0.3">
      <c r="A19732" t="s">
        <v>731</v>
      </c>
      <c r="B19732">
        <v>2052960</v>
      </c>
      <c r="C19732">
        <v>2830000</v>
      </c>
      <c r="D19732">
        <v>2529800</v>
      </c>
      <c r="E19732">
        <v>2108470</v>
      </c>
      <c r="F19732" s="4">
        <f t="shared" si="308"/>
        <v>2489423.3333333335</v>
      </c>
    </row>
    <row r="19733" spans="1:6" x14ac:dyDescent="0.3">
      <c r="A19733" t="s">
        <v>20217</v>
      </c>
      <c r="B19733">
        <v>0</v>
      </c>
      <c r="C19733">
        <v>625850</v>
      </c>
      <c r="D19733">
        <v>666120</v>
      </c>
      <c r="E19733">
        <v>1060680</v>
      </c>
      <c r="F19733" s="4">
        <f t="shared" si="308"/>
        <v>784216.66666666663</v>
      </c>
    </row>
    <row r="19734" spans="1:6" x14ac:dyDescent="0.3">
      <c r="A19734" t="s">
        <v>20218</v>
      </c>
      <c r="B19734">
        <v>847750</v>
      </c>
      <c r="C19734">
        <v>0</v>
      </c>
      <c r="D19734">
        <v>370000</v>
      </c>
      <c r="E19734">
        <v>397800</v>
      </c>
      <c r="F19734" s="4">
        <f t="shared" si="308"/>
        <v>255933.33333333334</v>
      </c>
    </row>
    <row r="19735" spans="1:6" x14ac:dyDescent="0.3">
      <c r="A19735" t="s">
        <v>20219</v>
      </c>
      <c r="B19735">
        <v>830000</v>
      </c>
      <c r="C19735">
        <v>0</v>
      </c>
      <c r="D19735">
        <v>391000</v>
      </c>
      <c r="E19735">
        <v>0</v>
      </c>
      <c r="F19735" s="4">
        <f t="shared" si="308"/>
        <v>130333.33333333333</v>
      </c>
    </row>
    <row r="19736" spans="1:6" x14ac:dyDescent="0.3">
      <c r="A19736" t="s">
        <v>20220</v>
      </c>
      <c r="B19736">
        <v>382200</v>
      </c>
      <c r="C19736">
        <v>370000</v>
      </c>
      <c r="D19736">
        <v>382200</v>
      </c>
      <c r="E19736">
        <v>768200</v>
      </c>
      <c r="F19736" s="4">
        <f t="shared" si="308"/>
        <v>506800</v>
      </c>
    </row>
    <row r="19737" spans="1:6" x14ac:dyDescent="0.3">
      <c r="A19737" t="s">
        <v>20221</v>
      </c>
      <c r="B19737">
        <v>0</v>
      </c>
      <c r="C19737">
        <v>1519300</v>
      </c>
      <c r="D19737">
        <v>228000</v>
      </c>
      <c r="E19737">
        <v>1390200</v>
      </c>
      <c r="F19737" s="4">
        <f t="shared" si="308"/>
        <v>1045833.3333333334</v>
      </c>
    </row>
    <row r="19738" spans="1:6" x14ac:dyDescent="0.3">
      <c r="A19738" t="s">
        <v>20222</v>
      </c>
      <c r="B19738">
        <v>0</v>
      </c>
      <c r="C19738">
        <v>0</v>
      </c>
      <c r="D19738">
        <v>3157700</v>
      </c>
      <c r="E19738">
        <v>234600</v>
      </c>
      <c r="F19738" s="4">
        <f t="shared" si="308"/>
        <v>1130766.6666666667</v>
      </c>
    </row>
    <row r="19739" spans="1:6" x14ac:dyDescent="0.3">
      <c r="A19739" t="s">
        <v>20223</v>
      </c>
      <c r="B19739">
        <v>2196250</v>
      </c>
      <c r="C19739">
        <v>7363660</v>
      </c>
      <c r="D19739">
        <v>7035210</v>
      </c>
      <c r="E19739">
        <v>6149600</v>
      </c>
      <c r="F19739" s="4">
        <f t="shared" si="308"/>
        <v>6849490</v>
      </c>
    </row>
    <row r="19740" spans="1:6" x14ac:dyDescent="0.3">
      <c r="A19740" t="s">
        <v>20224</v>
      </c>
      <c r="B19740">
        <v>1398040</v>
      </c>
      <c r="C19740">
        <v>796250</v>
      </c>
      <c r="D19740">
        <v>0</v>
      </c>
      <c r="E19740">
        <v>1865480</v>
      </c>
      <c r="F19740" s="4">
        <f t="shared" si="308"/>
        <v>887243.33333333337</v>
      </c>
    </row>
    <row r="19741" spans="1:6" x14ac:dyDescent="0.3">
      <c r="A19741" t="s">
        <v>20225</v>
      </c>
      <c r="B19741">
        <v>0</v>
      </c>
      <c r="C19741">
        <v>273000</v>
      </c>
      <c r="D19741">
        <v>227500</v>
      </c>
      <c r="E19741">
        <v>380380</v>
      </c>
      <c r="F19741" s="4">
        <f t="shared" si="308"/>
        <v>293626.66666666669</v>
      </c>
    </row>
    <row r="19742" spans="1:6" x14ac:dyDescent="0.3">
      <c r="A19742" t="s">
        <v>20226</v>
      </c>
      <c r="B19742">
        <v>1685950</v>
      </c>
      <c r="C19742">
        <v>530300</v>
      </c>
      <c r="D19742">
        <v>0</v>
      </c>
      <c r="E19742">
        <v>6751920</v>
      </c>
      <c r="F19742" s="4">
        <f t="shared" si="308"/>
        <v>2427406.6666666665</v>
      </c>
    </row>
    <row r="19743" spans="1:6" x14ac:dyDescent="0.3">
      <c r="A19743" t="s">
        <v>20227</v>
      </c>
      <c r="B19743">
        <v>669680</v>
      </c>
      <c r="C19743">
        <v>0</v>
      </c>
      <c r="D19743">
        <v>0</v>
      </c>
      <c r="E19743">
        <v>450560</v>
      </c>
      <c r="F19743" s="4">
        <f t="shared" si="308"/>
        <v>150186.66666666666</v>
      </c>
    </row>
    <row r="19744" spans="1:6" x14ac:dyDescent="0.3">
      <c r="A19744" t="s">
        <v>20228</v>
      </c>
      <c r="B19744">
        <v>1295000</v>
      </c>
      <c r="C19744">
        <v>0</v>
      </c>
      <c r="D19744">
        <v>0</v>
      </c>
      <c r="E19744">
        <v>0</v>
      </c>
      <c r="F19744" s="4">
        <f t="shared" si="308"/>
        <v>0</v>
      </c>
    </row>
    <row r="19745" spans="1:6" x14ac:dyDescent="0.3">
      <c r="A19745" t="s">
        <v>20229</v>
      </c>
      <c r="B19745">
        <v>1725280</v>
      </c>
      <c r="C19745">
        <v>1500220</v>
      </c>
      <c r="D19745">
        <v>879540</v>
      </c>
      <c r="E19745">
        <v>1102740</v>
      </c>
      <c r="F19745" s="4">
        <f t="shared" si="308"/>
        <v>1160833.3333333333</v>
      </c>
    </row>
    <row r="19746" spans="1:6" x14ac:dyDescent="0.3">
      <c r="A19746" t="s">
        <v>20230</v>
      </c>
      <c r="B19746">
        <v>1707350</v>
      </c>
      <c r="C19746">
        <v>0</v>
      </c>
      <c r="D19746">
        <v>1695060</v>
      </c>
      <c r="E19746">
        <v>2257730</v>
      </c>
      <c r="F19746" s="4">
        <f t="shared" si="308"/>
        <v>1317596.6666666667</v>
      </c>
    </row>
    <row r="19747" spans="1:6" x14ac:dyDescent="0.3">
      <c r="A19747" t="s">
        <v>20231</v>
      </c>
      <c r="B19747">
        <v>0</v>
      </c>
      <c r="C19747">
        <v>754850</v>
      </c>
      <c r="D19747">
        <v>0</v>
      </c>
      <c r="E19747">
        <v>3176340</v>
      </c>
      <c r="F19747" s="4">
        <f t="shared" si="308"/>
        <v>1310396.6666666667</v>
      </c>
    </row>
    <row r="19748" spans="1:6" x14ac:dyDescent="0.3">
      <c r="A19748" t="s">
        <v>20232</v>
      </c>
      <c r="B19748">
        <v>0</v>
      </c>
      <c r="C19748">
        <v>740000</v>
      </c>
      <c r="D19748">
        <v>2730180</v>
      </c>
      <c r="E19748">
        <v>1776930</v>
      </c>
      <c r="F19748" s="4">
        <f t="shared" si="308"/>
        <v>1749036.6666666667</v>
      </c>
    </row>
    <row r="19749" spans="1:6" x14ac:dyDescent="0.3">
      <c r="A19749" t="s">
        <v>20233</v>
      </c>
      <c r="B19749">
        <v>0</v>
      </c>
      <c r="C19749">
        <v>936000</v>
      </c>
      <c r="D19749">
        <v>2398480</v>
      </c>
      <c r="E19749">
        <v>0</v>
      </c>
      <c r="F19749" s="4">
        <f t="shared" si="308"/>
        <v>1111493.3333333333</v>
      </c>
    </row>
    <row r="19750" spans="1:6" x14ac:dyDescent="0.3">
      <c r="A19750" t="s">
        <v>20234</v>
      </c>
      <c r="B19750">
        <v>0</v>
      </c>
      <c r="C19750">
        <v>0</v>
      </c>
      <c r="D19750">
        <v>1951950</v>
      </c>
      <c r="E19750">
        <v>1183000</v>
      </c>
      <c r="F19750" s="4">
        <f t="shared" si="308"/>
        <v>1044983.3333333334</v>
      </c>
    </row>
    <row r="19751" spans="1:6" x14ac:dyDescent="0.3">
      <c r="A19751" t="s">
        <v>20235</v>
      </c>
      <c r="B19751">
        <v>1083790</v>
      </c>
      <c r="C19751">
        <v>720000</v>
      </c>
      <c r="D19751">
        <v>881210</v>
      </c>
      <c r="E19751">
        <v>2534570</v>
      </c>
      <c r="F19751" s="4">
        <f t="shared" si="308"/>
        <v>1378593.3333333333</v>
      </c>
    </row>
    <row r="19752" spans="1:6" x14ac:dyDescent="0.3">
      <c r="A19752" t="s">
        <v>20236</v>
      </c>
      <c r="B19752">
        <v>967330</v>
      </c>
      <c r="C19752">
        <v>0</v>
      </c>
      <c r="D19752">
        <v>0</v>
      </c>
      <c r="E19752">
        <v>0</v>
      </c>
      <c r="F19752" s="4">
        <f t="shared" si="308"/>
        <v>0</v>
      </c>
    </row>
    <row r="19753" spans="1:6" x14ac:dyDescent="0.3">
      <c r="A19753" t="s">
        <v>20237</v>
      </c>
      <c r="B19753">
        <v>0</v>
      </c>
      <c r="C19753">
        <v>0</v>
      </c>
      <c r="D19753">
        <v>1549750</v>
      </c>
      <c r="E19753">
        <v>0</v>
      </c>
      <c r="F19753" s="4">
        <f t="shared" si="308"/>
        <v>516583.33333333331</v>
      </c>
    </row>
    <row r="19754" spans="1:6" x14ac:dyDescent="0.3">
      <c r="A19754" t="s">
        <v>20238</v>
      </c>
      <c r="B19754">
        <v>2449320</v>
      </c>
      <c r="C19754">
        <v>1317100</v>
      </c>
      <c r="D19754">
        <v>2148840</v>
      </c>
      <c r="E19754">
        <v>2694450</v>
      </c>
      <c r="F19754" s="4">
        <f t="shared" si="308"/>
        <v>2053463.3333333333</v>
      </c>
    </row>
    <row r="19755" spans="1:6" x14ac:dyDescent="0.3">
      <c r="A19755" t="s">
        <v>20239</v>
      </c>
      <c r="B19755">
        <v>793800</v>
      </c>
      <c r="C19755">
        <v>1222800</v>
      </c>
      <c r="D19755">
        <v>906400</v>
      </c>
      <c r="E19755">
        <v>529200</v>
      </c>
      <c r="F19755" s="4">
        <f t="shared" si="308"/>
        <v>886133.33333333337</v>
      </c>
    </row>
    <row r="19756" spans="1:6" x14ac:dyDescent="0.3">
      <c r="A19756" t="s">
        <v>20240</v>
      </c>
      <c r="B19756">
        <v>0</v>
      </c>
      <c r="C19756">
        <v>1365630</v>
      </c>
      <c r="D19756">
        <v>1648010</v>
      </c>
      <c r="E19756">
        <v>1146600</v>
      </c>
      <c r="F19756" s="4">
        <f t="shared" si="308"/>
        <v>1386746.6666666667</v>
      </c>
    </row>
    <row r="19757" spans="1:6" x14ac:dyDescent="0.3">
      <c r="A19757" t="s">
        <v>20241</v>
      </c>
      <c r="B19757">
        <v>1700840</v>
      </c>
      <c r="C19757">
        <v>1554320</v>
      </c>
      <c r="D19757">
        <v>997360</v>
      </c>
      <c r="E19757">
        <v>2398920</v>
      </c>
      <c r="F19757" s="4">
        <f t="shared" si="308"/>
        <v>1650200</v>
      </c>
    </row>
    <row r="19758" spans="1:6" x14ac:dyDescent="0.3">
      <c r="A19758" t="s">
        <v>20242</v>
      </c>
      <c r="B19758">
        <v>0</v>
      </c>
      <c r="C19758">
        <v>2305140</v>
      </c>
      <c r="D19758">
        <v>1727280</v>
      </c>
      <c r="E19758">
        <v>928200</v>
      </c>
      <c r="F19758" s="4">
        <f t="shared" si="308"/>
        <v>1653540</v>
      </c>
    </row>
    <row r="19759" spans="1:6" x14ac:dyDescent="0.3">
      <c r="A19759" t="s">
        <v>20243</v>
      </c>
      <c r="B19759">
        <v>4140200</v>
      </c>
      <c r="C19759">
        <v>3199980</v>
      </c>
      <c r="D19759">
        <v>2535980</v>
      </c>
      <c r="E19759">
        <v>2069470</v>
      </c>
      <c r="F19759" s="4">
        <f t="shared" si="308"/>
        <v>2601810</v>
      </c>
    </row>
    <row r="19760" spans="1:6" x14ac:dyDescent="0.3">
      <c r="A19760" t="s">
        <v>20244</v>
      </c>
      <c r="B19760">
        <v>571950</v>
      </c>
      <c r="C19760">
        <v>2720570</v>
      </c>
      <c r="D19760">
        <v>1425000</v>
      </c>
      <c r="E19760">
        <v>2943440</v>
      </c>
      <c r="F19760" s="4">
        <f t="shared" si="308"/>
        <v>2363003.3333333335</v>
      </c>
    </row>
    <row r="19761" spans="1:6" x14ac:dyDescent="0.3">
      <c r="A19761" t="s">
        <v>20245</v>
      </c>
      <c r="B19761">
        <v>305760</v>
      </c>
      <c r="C19761">
        <v>2325050</v>
      </c>
      <c r="D19761">
        <v>2003820</v>
      </c>
      <c r="E19761">
        <v>1223040</v>
      </c>
      <c r="F19761" s="4">
        <f t="shared" si="308"/>
        <v>1850636.6666666667</v>
      </c>
    </row>
    <row r="19762" spans="1:6" x14ac:dyDescent="0.3">
      <c r="A19762" t="s">
        <v>20246</v>
      </c>
      <c r="B19762">
        <v>444990</v>
      </c>
      <c r="C19762">
        <v>382200</v>
      </c>
      <c r="D19762">
        <v>0</v>
      </c>
      <c r="E19762">
        <v>784200</v>
      </c>
      <c r="F19762" s="4">
        <f t="shared" si="308"/>
        <v>388800</v>
      </c>
    </row>
    <row r="19763" spans="1:6" x14ac:dyDescent="0.3">
      <c r="A19763" t="s">
        <v>20247</v>
      </c>
      <c r="B19763">
        <v>3712700</v>
      </c>
      <c r="C19763">
        <v>17993300</v>
      </c>
      <c r="D19763">
        <v>23841350</v>
      </c>
      <c r="E19763">
        <v>9514410</v>
      </c>
      <c r="F19763" s="4">
        <f t="shared" si="308"/>
        <v>17116353.333333332</v>
      </c>
    </row>
    <row r="19764" spans="1:6" x14ac:dyDescent="0.3">
      <c r="A19764" t="s">
        <v>20248</v>
      </c>
      <c r="B19764">
        <v>0</v>
      </c>
      <c r="C19764">
        <v>600600</v>
      </c>
      <c r="D19764">
        <v>0</v>
      </c>
      <c r="E19764">
        <v>486850</v>
      </c>
      <c r="F19764" s="4">
        <f t="shared" si="308"/>
        <v>362483.33333333331</v>
      </c>
    </row>
    <row r="19765" spans="1:6" x14ac:dyDescent="0.3">
      <c r="A19765" t="s">
        <v>20249</v>
      </c>
      <c r="B19765">
        <v>784960</v>
      </c>
      <c r="C19765">
        <v>1583400</v>
      </c>
      <c r="D19765">
        <v>0</v>
      </c>
      <c r="E19765">
        <v>1378650</v>
      </c>
      <c r="F19765" s="4">
        <f t="shared" si="308"/>
        <v>987350</v>
      </c>
    </row>
    <row r="19766" spans="1:6" x14ac:dyDescent="0.3">
      <c r="A19766" t="s">
        <v>20250</v>
      </c>
      <c r="B19766">
        <v>2232800</v>
      </c>
      <c r="C19766">
        <v>1597050</v>
      </c>
      <c r="D19766">
        <v>1346500</v>
      </c>
      <c r="E19766">
        <v>3676880</v>
      </c>
      <c r="F19766" s="4">
        <f t="shared" si="308"/>
        <v>2206810</v>
      </c>
    </row>
    <row r="19767" spans="1:6" x14ac:dyDescent="0.3">
      <c r="A19767" t="s">
        <v>20251</v>
      </c>
      <c r="B19767">
        <v>370000</v>
      </c>
      <c r="C19767">
        <v>1141680</v>
      </c>
      <c r="D19767">
        <v>2009180</v>
      </c>
      <c r="E19767">
        <v>2100700</v>
      </c>
      <c r="F19767" s="4">
        <f t="shared" si="308"/>
        <v>1750520</v>
      </c>
    </row>
    <row r="19768" spans="1:6" x14ac:dyDescent="0.3">
      <c r="A19768" t="s">
        <v>20252</v>
      </c>
      <c r="B19768">
        <v>860000</v>
      </c>
      <c r="C19768">
        <v>0</v>
      </c>
      <c r="D19768">
        <v>1218000</v>
      </c>
      <c r="E19768">
        <v>5986760</v>
      </c>
      <c r="F19768" s="4">
        <f t="shared" si="308"/>
        <v>2401586.6666666665</v>
      </c>
    </row>
    <row r="19769" spans="1:6" x14ac:dyDescent="0.3">
      <c r="A19769" t="s">
        <v>20253</v>
      </c>
      <c r="B19769">
        <v>1110000</v>
      </c>
      <c r="C19769">
        <v>0</v>
      </c>
      <c r="D19769">
        <v>0</v>
      </c>
      <c r="E19769">
        <v>0</v>
      </c>
      <c r="F19769" s="4">
        <f t="shared" si="308"/>
        <v>0</v>
      </c>
    </row>
    <row r="19770" spans="1:6" x14ac:dyDescent="0.3">
      <c r="A19770" t="s">
        <v>20254</v>
      </c>
      <c r="B19770">
        <v>2023360</v>
      </c>
      <c r="C19770">
        <v>2033850</v>
      </c>
      <c r="D19770">
        <v>0</v>
      </c>
      <c r="E19770">
        <v>2159940</v>
      </c>
      <c r="F19770" s="4">
        <f t="shared" si="308"/>
        <v>1397930</v>
      </c>
    </row>
    <row r="19771" spans="1:6" x14ac:dyDescent="0.3">
      <c r="A19771" t="s">
        <v>20255</v>
      </c>
      <c r="B19771">
        <v>0</v>
      </c>
      <c r="C19771">
        <v>1263080</v>
      </c>
      <c r="D19771">
        <v>810690</v>
      </c>
      <c r="E19771">
        <v>2956630</v>
      </c>
      <c r="F19771" s="4">
        <f t="shared" si="308"/>
        <v>1676800</v>
      </c>
    </row>
    <row r="19772" spans="1:6" x14ac:dyDescent="0.3">
      <c r="A19772" t="s">
        <v>20256</v>
      </c>
      <c r="B19772">
        <v>8058880</v>
      </c>
      <c r="C19772">
        <v>8956630</v>
      </c>
      <c r="D19772">
        <v>9598600</v>
      </c>
      <c r="E19772">
        <v>10622540</v>
      </c>
      <c r="F19772" s="4">
        <f t="shared" si="308"/>
        <v>9725923.333333334</v>
      </c>
    </row>
    <row r="19773" spans="1:6" x14ac:dyDescent="0.3">
      <c r="A19773" t="s">
        <v>20257</v>
      </c>
      <c r="B19773">
        <v>3295110</v>
      </c>
      <c r="C19773">
        <v>4137480</v>
      </c>
      <c r="D19773">
        <v>4317430</v>
      </c>
      <c r="E19773">
        <v>4093500</v>
      </c>
      <c r="F19773" s="4">
        <f t="shared" si="308"/>
        <v>4182803.3333333335</v>
      </c>
    </row>
    <row r="19774" spans="1:6" x14ac:dyDescent="0.3">
      <c r="A19774" t="s">
        <v>20258</v>
      </c>
      <c r="B19774">
        <v>1494320</v>
      </c>
      <c r="C19774">
        <v>2141910</v>
      </c>
      <c r="D19774">
        <v>884520</v>
      </c>
      <c r="E19774">
        <v>1068340</v>
      </c>
      <c r="F19774" s="4">
        <f t="shared" si="308"/>
        <v>1364923.3333333333</v>
      </c>
    </row>
    <row r="19775" spans="1:6" x14ac:dyDescent="0.3">
      <c r="A19775" t="s">
        <v>20259</v>
      </c>
      <c r="B19775">
        <v>160000</v>
      </c>
      <c r="C19775">
        <v>0</v>
      </c>
      <c r="D19775">
        <v>0</v>
      </c>
      <c r="E19775">
        <v>160000</v>
      </c>
      <c r="F19775" s="4">
        <f t="shared" si="308"/>
        <v>53333.333333333336</v>
      </c>
    </row>
    <row r="19776" spans="1:6" x14ac:dyDescent="0.3">
      <c r="A19776" t="s">
        <v>20260</v>
      </c>
      <c r="B19776">
        <v>2273600</v>
      </c>
      <c r="C19776">
        <v>3583880</v>
      </c>
      <c r="D19776">
        <v>2249660</v>
      </c>
      <c r="E19776">
        <v>2385000</v>
      </c>
      <c r="F19776" s="4">
        <f t="shared" si="308"/>
        <v>2739513.3333333335</v>
      </c>
    </row>
    <row r="19777" spans="1:6" x14ac:dyDescent="0.3">
      <c r="A19777" t="s">
        <v>20261</v>
      </c>
      <c r="B19777">
        <v>0</v>
      </c>
      <c r="C19777">
        <v>453200</v>
      </c>
      <c r="D19777">
        <v>0</v>
      </c>
      <c r="E19777">
        <v>1228320</v>
      </c>
      <c r="F19777" s="4">
        <f t="shared" si="308"/>
        <v>560506.66666666663</v>
      </c>
    </row>
    <row r="19778" spans="1:6" x14ac:dyDescent="0.3">
      <c r="A19778" t="s">
        <v>20262</v>
      </c>
      <c r="B19778">
        <v>0</v>
      </c>
      <c r="C19778">
        <v>641100</v>
      </c>
      <c r="D19778">
        <v>1448000</v>
      </c>
      <c r="E19778">
        <v>0</v>
      </c>
      <c r="F19778" s="4">
        <f t="shared" si="308"/>
        <v>696366.66666666663</v>
      </c>
    </row>
    <row r="19779" spans="1:6" x14ac:dyDescent="0.3">
      <c r="A19779" t="s">
        <v>20263</v>
      </c>
      <c r="B19779">
        <v>4360850</v>
      </c>
      <c r="C19779">
        <v>2048020</v>
      </c>
      <c r="D19779">
        <v>2256160</v>
      </c>
      <c r="E19779">
        <v>2201570</v>
      </c>
      <c r="F19779" s="4">
        <f t="shared" ref="F19779:F19842" si="309">SUM(C19779:E19779)/3</f>
        <v>2168583.3333333335</v>
      </c>
    </row>
    <row r="19780" spans="1:6" x14ac:dyDescent="0.3">
      <c r="A19780" t="s">
        <v>20264</v>
      </c>
      <c r="B19780">
        <v>0</v>
      </c>
      <c r="C19780">
        <v>0</v>
      </c>
      <c r="D19780">
        <v>1474400</v>
      </c>
      <c r="E19780">
        <v>3072680</v>
      </c>
      <c r="F19780" s="4">
        <f t="shared" si="309"/>
        <v>1515693.3333333333</v>
      </c>
    </row>
    <row r="19781" spans="1:6" x14ac:dyDescent="0.3">
      <c r="A19781" t="s">
        <v>20265</v>
      </c>
      <c r="B19781">
        <v>0</v>
      </c>
      <c r="C19781">
        <v>305760</v>
      </c>
      <c r="D19781">
        <v>540420</v>
      </c>
      <c r="E19781">
        <v>0</v>
      </c>
      <c r="F19781" s="4">
        <f t="shared" si="309"/>
        <v>282060</v>
      </c>
    </row>
    <row r="19782" spans="1:6" x14ac:dyDescent="0.3">
      <c r="A19782" t="s">
        <v>20266</v>
      </c>
      <c r="B19782">
        <v>16475880</v>
      </c>
      <c r="C19782">
        <v>13763940</v>
      </c>
      <c r="D19782">
        <v>14062880</v>
      </c>
      <c r="E19782">
        <v>13890580</v>
      </c>
      <c r="F19782" s="4">
        <f t="shared" si="309"/>
        <v>13905800</v>
      </c>
    </row>
    <row r="19783" spans="1:6" x14ac:dyDescent="0.3">
      <c r="A19783" t="s">
        <v>20267</v>
      </c>
      <c r="B19783">
        <v>3304820</v>
      </c>
      <c r="C19783">
        <v>3670600</v>
      </c>
      <c r="D19783">
        <v>2537580</v>
      </c>
      <c r="E19783">
        <v>2927240</v>
      </c>
      <c r="F19783" s="4">
        <f t="shared" si="309"/>
        <v>3045140</v>
      </c>
    </row>
    <row r="19784" spans="1:6" x14ac:dyDescent="0.3">
      <c r="A19784" t="s">
        <v>20268</v>
      </c>
      <c r="B19784">
        <v>579670</v>
      </c>
      <c r="C19784">
        <v>598780</v>
      </c>
      <c r="D19784">
        <v>0</v>
      </c>
      <c r="E19784">
        <v>2591770</v>
      </c>
      <c r="F19784" s="4">
        <f t="shared" si="309"/>
        <v>1063516.6666666667</v>
      </c>
    </row>
    <row r="19785" spans="1:6" x14ac:dyDescent="0.3">
      <c r="A19785" t="s">
        <v>20269</v>
      </c>
      <c r="B19785">
        <v>0</v>
      </c>
      <c r="C19785">
        <v>370000</v>
      </c>
      <c r="D19785">
        <v>797090</v>
      </c>
      <c r="E19785">
        <v>475020</v>
      </c>
      <c r="F19785" s="4">
        <f t="shared" si="309"/>
        <v>547370</v>
      </c>
    </row>
    <row r="19786" spans="1:6" x14ac:dyDescent="0.3">
      <c r="A19786" t="s">
        <v>20270</v>
      </c>
      <c r="B19786">
        <v>931950</v>
      </c>
      <c r="C19786">
        <v>1696840</v>
      </c>
      <c r="D19786">
        <v>0</v>
      </c>
      <c r="E19786">
        <v>3281500</v>
      </c>
      <c r="F19786" s="4">
        <f t="shared" si="309"/>
        <v>1659446.6666666667</v>
      </c>
    </row>
    <row r="19787" spans="1:6" x14ac:dyDescent="0.3">
      <c r="A19787" t="s">
        <v>20271</v>
      </c>
      <c r="B19787">
        <v>0</v>
      </c>
      <c r="C19787">
        <v>264600</v>
      </c>
      <c r="D19787">
        <v>0</v>
      </c>
      <c r="E19787">
        <v>336280</v>
      </c>
      <c r="F19787" s="4">
        <f t="shared" si="309"/>
        <v>200293.33333333334</v>
      </c>
    </row>
    <row r="19788" spans="1:6" x14ac:dyDescent="0.3">
      <c r="A19788" t="s">
        <v>20272</v>
      </c>
      <c r="B19788">
        <v>0</v>
      </c>
      <c r="C19788">
        <v>1677270</v>
      </c>
      <c r="D19788">
        <v>955500</v>
      </c>
      <c r="E19788">
        <v>2011420</v>
      </c>
      <c r="F19788" s="4">
        <f t="shared" si="309"/>
        <v>1548063.3333333333</v>
      </c>
    </row>
    <row r="19789" spans="1:6" x14ac:dyDescent="0.3">
      <c r="A19789" t="s">
        <v>20273</v>
      </c>
      <c r="B19789">
        <v>0</v>
      </c>
      <c r="C19789">
        <v>0</v>
      </c>
      <c r="D19789">
        <v>221000</v>
      </c>
      <c r="E19789">
        <v>0</v>
      </c>
      <c r="F19789" s="4">
        <f t="shared" si="309"/>
        <v>73666.666666666672</v>
      </c>
    </row>
    <row r="19790" spans="1:6" x14ac:dyDescent="0.3">
      <c r="A19790" t="s">
        <v>20274</v>
      </c>
      <c r="B19790">
        <v>530000</v>
      </c>
      <c r="C19790">
        <v>370000</v>
      </c>
      <c r="D19790">
        <v>499590</v>
      </c>
      <c r="E19790">
        <v>924200</v>
      </c>
      <c r="F19790" s="4">
        <f t="shared" si="309"/>
        <v>597930</v>
      </c>
    </row>
    <row r="19791" spans="1:6" x14ac:dyDescent="0.3">
      <c r="A19791" t="s">
        <v>20275</v>
      </c>
      <c r="B19791">
        <v>0</v>
      </c>
      <c r="C19791">
        <v>0</v>
      </c>
      <c r="D19791">
        <v>1001790</v>
      </c>
      <c r="E19791">
        <v>0</v>
      </c>
      <c r="F19791" s="4">
        <f t="shared" si="309"/>
        <v>333930</v>
      </c>
    </row>
    <row r="19792" spans="1:6" x14ac:dyDescent="0.3">
      <c r="A19792" t="s">
        <v>20276</v>
      </c>
      <c r="B19792">
        <v>0</v>
      </c>
      <c r="C19792">
        <v>0</v>
      </c>
      <c r="D19792">
        <v>938490</v>
      </c>
      <c r="E19792">
        <v>0</v>
      </c>
      <c r="F19792" s="4">
        <f t="shared" si="309"/>
        <v>312830</v>
      </c>
    </row>
    <row r="19793" spans="1:6" x14ac:dyDescent="0.3">
      <c r="A19793" t="s">
        <v>20277</v>
      </c>
      <c r="B19793">
        <v>3221400</v>
      </c>
      <c r="C19793">
        <v>4269250</v>
      </c>
      <c r="D19793">
        <v>3106740</v>
      </c>
      <c r="E19793">
        <v>2727100</v>
      </c>
      <c r="F19793" s="4">
        <f t="shared" si="309"/>
        <v>3367696.6666666665</v>
      </c>
    </row>
    <row r="19794" spans="1:6" x14ac:dyDescent="0.3">
      <c r="A19794" t="s">
        <v>20278</v>
      </c>
      <c r="B19794">
        <v>2556540</v>
      </c>
      <c r="C19794">
        <v>2372530</v>
      </c>
      <c r="D19794">
        <v>2875260</v>
      </c>
      <c r="E19794">
        <v>2151850</v>
      </c>
      <c r="F19794" s="4">
        <f t="shared" si="309"/>
        <v>2466546.6666666665</v>
      </c>
    </row>
    <row r="19795" spans="1:6" x14ac:dyDescent="0.3">
      <c r="A19795" t="s">
        <v>20279</v>
      </c>
      <c r="B19795">
        <v>0</v>
      </c>
      <c r="C19795">
        <v>903220</v>
      </c>
      <c r="D19795">
        <v>0</v>
      </c>
      <c r="E19795">
        <v>1638720</v>
      </c>
      <c r="F19795" s="4">
        <f t="shared" si="309"/>
        <v>847313.33333333337</v>
      </c>
    </row>
    <row r="19796" spans="1:6" x14ac:dyDescent="0.3">
      <c r="A19796" t="s">
        <v>20280</v>
      </c>
      <c r="B19796">
        <v>382200</v>
      </c>
      <c r="C19796">
        <v>218400</v>
      </c>
      <c r="D19796">
        <v>195500</v>
      </c>
      <c r="E19796">
        <v>0</v>
      </c>
      <c r="F19796" s="4">
        <f t="shared" si="309"/>
        <v>137966.66666666666</v>
      </c>
    </row>
    <row r="19797" spans="1:6" x14ac:dyDescent="0.3">
      <c r="A19797" t="s">
        <v>20281</v>
      </c>
      <c r="B19797">
        <v>0</v>
      </c>
      <c r="C19797">
        <v>370000</v>
      </c>
      <c r="D19797">
        <v>0</v>
      </c>
      <c r="E19797">
        <v>386000</v>
      </c>
      <c r="F19797" s="4">
        <f t="shared" si="309"/>
        <v>252000</v>
      </c>
    </row>
    <row r="19798" spans="1:6" x14ac:dyDescent="0.3">
      <c r="A19798" t="s">
        <v>20282</v>
      </c>
      <c r="B19798">
        <v>0</v>
      </c>
      <c r="C19798">
        <v>1480000</v>
      </c>
      <c r="D19798">
        <v>696650</v>
      </c>
      <c r="E19798">
        <v>469200</v>
      </c>
      <c r="F19798" s="4">
        <f t="shared" si="309"/>
        <v>881950</v>
      </c>
    </row>
    <row r="19799" spans="1:6" x14ac:dyDescent="0.3">
      <c r="A19799" t="s">
        <v>20283</v>
      </c>
      <c r="B19799">
        <v>4935000</v>
      </c>
      <c r="C19799">
        <v>13411710</v>
      </c>
      <c r="D19799">
        <v>7729480</v>
      </c>
      <c r="E19799">
        <v>10361500</v>
      </c>
      <c r="F19799" s="4">
        <f t="shared" si="309"/>
        <v>10500896.666666666</v>
      </c>
    </row>
    <row r="19800" spans="1:6" x14ac:dyDescent="0.3">
      <c r="A19800" t="s">
        <v>20284</v>
      </c>
      <c r="B19800">
        <v>601020</v>
      </c>
      <c r="C19800">
        <v>612560</v>
      </c>
      <c r="D19800">
        <v>0</v>
      </c>
      <c r="E19800">
        <v>613280</v>
      </c>
      <c r="F19800" s="4">
        <f t="shared" si="309"/>
        <v>408613.33333333331</v>
      </c>
    </row>
    <row r="19801" spans="1:6" x14ac:dyDescent="0.3">
      <c r="A19801" t="s">
        <v>20285</v>
      </c>
      <c r="B19801">
        <v>316680</v>
      </c>
      <c r="C19801">
        <v>1154420</v>
      </c>
      <c r="D19801">
        <v>0</v>
      </c>
      <c r="E19801">
        <v>1557920</v>
      </c>
      <c r="F19801" s="4">
        <f t="shared" si="309"/>
        <v>904113.33333333337</v>
      </c>
    </row>
    <row r="19802" spans="1:6" x14ac:dyDescent="0.3">
      <c r="A19802" t="s">
        <v>20286</v>
      </c>
      <c r="B19802">
        <v>370000</v>
      </c>
      <c r="C19802">
        <v>0</v>
      </c>
      <c r="D19802">
        <v>0</v>
      </c>
      <c r="E19802">
        <v>1999430</v>
      </c>
      <c r="F19802" s="4">
        <f t="shared" si="309"/>
        <v>666476.66666666663</v>
      </c>
    </row>
    <row r="19803" spans="1:6" x14ac:dyDescent="0.3">
      <c r="A19803" t="s">
        <v>20287</v>
      </c>
      <c r="B19803">
        <v>0</v>
      </c>
      <c r="C19803">
        <v>3057600</v>
      </c>
      <c r="D19803">
        <v>0</v>
      </c>
      <c r="E19803">
        <v>2861950</v>
      </c>
      <c r="F19803" s="4">
        <f t="shared" si="309"/>
        <v>1973183.3333333333</v>
      </c>
    </row>
    <row r="19804" spans="1:6" x14ac:dyDescent="0.3">
      <c r="A19804" t="s">
        <v>20288</v>
      </c>
      <c r="B19804">
        <v>675950</v>
      </c>
      <c r="C19804">
        <v>1104740</v>
      </c>
      <c r="D19804">
        <v>3511370</v>
      </c>
      <c r="E19804">
        <v>2231040</v>
      </c>
      <c r="F19804" s="4">
        <f t="shared" si="309"/>
        <v>2282383.3333333335</v>
      </c>
    </row>
    <row r="19805" spans="1:6" x14ac:dyDescent="0.3">
      <c r="A19805" t="s">
        <v>20289</v>
      </c>
      <c r="B19805">
        <v>0</v>
      </c>
      <c r="C19805">
        <v>0</v>
      </c>
      <c r="D19805">
        <v>500500</v>
      </c>
      <c r="E19805">
        <v>402000</v>
      </c>
      <c r="F19805" s="4">
        <f t="shared" si="309"/>
        <v>300833.33333333331</v>
      </c>
    </row>
    <row r="19806" spans="1:6" x14ac:dyDescent="0.3">
      <c r="A19806" t="s">
        <v>20290</v>
      </c>
      <c r="B19806">
        <v>0</v>
      </c>
      <c r="C19806">
        <v>0</v>
      </c>
      <c r="D19806">
        <v>1498000</v>
      </c>
      <c r="E19806">
        <v>0</v>
      </c>
      <c r="F19806" s="4">
        <f t="shared" si="309"/>
        <v>499333.33333333331</v>
      </c>
    </row>
    <row r="19807" spans="1:6" x14ac:dyDescent="0.3">
      <c r="A19807" t="s">
        <v>20291</v>
      </c>
      <c r="B19807">
        <v>0</v>
      </c>
      <c r="C19807">
        <v>0</v>
      </c>
      <c r="D19807">
        <v>1172990</v>
      </c>
      <c r="E19807">
        <v>546000</v>
      </c>
      <c r="F19807" s="4">
        <f t="shared" si="309"/>
        <v>572996.66666666663</v>
      </c>
    </row>
    <row r="19808" spans="1:6" x14ac:dyDescent="0.3">
      <c r="A19808" t="s">
        <v>20292</v>
      </c>
      <c r="B19808">
        <v>0</v>
      </c>
      <c r="C19808">
        <v>350000</v>
      </c>
      <c r="D19808">
        <v>397800</v>
      </c>
      <c r="E19808">
        <v>0</v>
      </c>
      <c r="F19808" s="4">
        <f t="shared" si="309"/>
        <v>249266.66666666666</v>
      </c>
    </row>
    <row r="19809" spans="1:6" x14ac:dyDescent="0.3">
      <c r="A19809" t="s">
        <v>20293</v>
      </c>
      <c r="B19809">
        <v>1435980</v>
      </c>
      <c r="C19809">
        <v>621190</v>
      </c>
      <c r="D19809">
        <v>0</v>
      </c>
      <c r="E19809">
        <v>0</v>
      </c>
      <c r="F19809" s="4">
        <f t="shared" si="309"/>
        <v>207063.33333333334</v>
      </c>
    </row>
    <row r="19810" spans="1:6" x14ac:dyDescent="0.3">
      <c r="A19810" t="s">
        <v>20294</v>
      </c>
      <c r="B19810">
        <v>1718990</v>
      </c>
      <c r="C19810">
        <v>4560180</v>
      </c>
      <c r="D19810">
        <v>5191550</v>
      </c>
      <c r="E19810">
        <v>1851850</v>
      </c>
      <c r="F19810" s="4">
        <f t="shared" si="309"/>
        <v>3867860</v>
      </c>
    </row>
    <row r="19811" spans="1:6" x14ac:dyDescent="0.3">
      <c r="A19811" t="s">
        <v>20295</v>
      </c>
      <c r="B19811">
        <v>803790</v>
      </c>
      <c r="C19811">
        <v>718900</v>
      </c>
      <c r="D19811">
        <v>2389500</v>
      </c>
      <c r="E19811">
        <v>596700</v>
      </c>
      <c r="F19811" s="4">
        <f t="shared" si="309"/>
        <v>1235033.3333333333</v>
      </c>
    </row>
    <row r="19812" spans="1:6" x14ac:dyDescent="0.3">
      <c r="A19812" t="s">
        <v>20296</v>
      </c>
      <c r="B19812">
        <v>0</v>
      </c>
      <c r="C19812">
        <v>0</v>
      </c>
      <c r="D19812">
        <v>6097000</v>
      </c>
      <c r="E19812">
        <v>616800</v>
      </c>
      <c r="F19812" s="4">
        <f t="shared" si="309"/>
        <v>2237933.3333333335</v>
      </c>
    </row>
    <row r="19813" spans="1:6" x14ac:dyDescent="0.3">
      <c r="A19813" t="s">
        <v>20297</v>
      </c>
      <c r="B19813">
        <v>0</v>
      </c>
      <c r="C19813">
        <v>300300</v>
      </c>
      <c r="D19813">
        <v>285900</v>
      </c>
      <c r="E19813">
        <v>0</v>
      </c>
      <c r="F19813" s="4">
        <f t="shared" si="309"/>
        <v>195400</v>
      </c>
    </row>
    <row r="19814" spans="1:6" x14ac:dyDescent="0.3">
      <c r="A19814" t="s">
        <v>20298</v>
      </c>
      <c r="B19814">
        <v>0</v>
      </c>
      <c r="C19814">
        <v>269850</v>
      </c>
      <c r="D19814">
        <v>0</v>
      </c>
      <c r="E19814">
        <v>234600</v>
      </c>
      <c r="F19814" s="4">
        <f t="shared" si="309"/>
        <v>168150</v>
      </c>
    </row>
    <row r="19815" spans="1:6" x14ac:dyDescent="0.3">
      <c r="A19815" t="s">
        <v>20299</v>
      </c>
      <c r="B19815">
        <v>2402500</v>
      </c>
      <c r="C19815">
        <v>688000</v>
      </c>
      <c r="D19815">
        <v>4015410</v>
      </c>
      <c r="E19815">
        <v>0</v>
      </c>
      <c r="F19815" s="4">
        <f t="shared" si="309"/>
        <v>1567803.3333333333</v>
      </c>
    </row>
    <row r="19816" spans="1:6" x14ac:dyDescent="0.3">
      <c r="A19816" t="s">
        <v>20300</v>
      </c>
      <c r="B19816">
        <v>919000</v>
      </c>
      <c r="C19816">
        <v>653380</v>
      </c>
      <c r="D19816">
        <v>0</v>
      </c>
      <c r="E19816">
        <v>1174000</v>
      </c>
      <c r="F19816" s="4">
        <f t="shared" si="309"/>
        <v>609126.66666666663</v>
      </c>
    </row>
    <row r="19817" spans="1:6" x14ac:dyDescent="0.3">
      <c r="A19817" t="s">
        <v>20301</v>
      </c>
      <c r="B19817">
        <v>670300</v>
      </c>
      <c r="C19817">
        <v>6135440</v>
      </c>
      <c r="D19817">
        <v>6470040</v>
      </c>
      <c r="E19817">
        <v>5258900</v>
      </c>
      <c r="F19817" s="4">
        <f t="shared" si="309"/>
        <v>5954793.333333333</v>
      </c>
    </row>
    <row r="19818" spans="1:6" x14ac:dyDescent="0.3">
      <c r="A19818" t="s">
        <v>20302</v>
      </c>
      <c r="B19818">
        <v>6514100</v>
      </c>
      <c r="C19818">
        <v>15024100</v>
      </c>
      <c r="D19818">
        <v>64928900</v>
      </c>
      <c r="E19818">
        <v>2560000</v>
      </c>
      <c r="F19818" s="4">
        <f t="shared" si="309"/>
        <v>27504333.333333332</v>
      </c>
    </row>
    <row r="19819" spans="1:6" x14ac:dyDescent="0.3">
      <c r="A19819" t="s">
        <v>20303</v>
      </c>
      <c r="B19819">
        <v>1031030</v>
      </c>
      <c r="C19819">
        <v>2070250</v>
      </c>
      <c r="D19819">
        <v>0</v>
      </c>
      <c r="E19819">
        <v>2315950</v>
      </c>
      <c r="F19819" s="4">
        <f t="shared" si="309"/>
        <v>1462066.6666666667</v>
      </c>
    </row>
    <row r="19820" spans="1:6" x14ac:dyDescent="0.3">
      <c r="A19820" t="s">
        <v>20304</v>
      </c>
      <c r="B19820">
        <v>448000</v>
      </c>
      <c r="C19820">
        <v>0</v>
      </c>
      <c r="D19820">
        <v>0</v>
      </c>
      <c r="E19820">
        <v>0</v>
      </c>
      <c r="F19820" s="4">
        <f t="shared" si="309"/>
        <v>0</v>
      </c>
    </row>
    <row r="19821" spans="1:6" x14ac:dyDescent="0.3">
      <c r="A19821" t="s">
        <v>20305</v>
      </c>
      <c r="B19821">
        <v>0</v>
      </c>
      <c r="C19821">
        <v>543180</v>
      </c>
      <c r="D19821">
        <v>1156170</v>
      </c>
      <c r="E19821">
        <v>236600</v>
      </c>
      <c r="F19821" s="4">
        <f t="shared" si="309"/>
        <v>645316.66666666663</v>
      </c>
    </row>
    <row r="19822" spans="1:6" x14ac:dyDescent="0.3">
      <c r="A19822" t="s">
        <v>20306</v>
      </c>
      <c r="B19822">
        <v>0</v>
      </c>
      <c r="C19822">
        <v>0</v>
      </c>
      <c r="D19822">
        <v>269360</v>
      </c>
      <c r="E19822">
        <v>0</v>
      </c>
      <c r="F19822" s="4">
        <f t="shared" si="309"/>
        <v>89786.666666666672</v>
      </c>
    </row>
    <row r="19823" spans="1:6" x14ac:dyDescent="0.3">
      <c r="A19823" t="s">
        <v>20307</v>
      </c>
      <c r="B19823">
        <v>0</v>
      </c>
      <c r="C19823">
        <v>1907700</v>
      </c>
      <c r="D19823">
        <v>1888250</v>
      </c>
      <c r="E19823">
        <v>0</v>
      </c>
      <c r="F19823" s="4">
        <f t="shared" si="309"/>
        <v>1265316.6666666667</v>
      </c>
    </row>
    <row r="19824" spans="1:6" x14ac:dyDescent="0.3">
      <c r="A19824" t="s">
        <v>20308</v>
      </c>
      <c r="B19824">
        <v>0</v>
      </c>
      <c r="C19824">
        <v>160000</v>
      </c>
      <c r="D19824">
        <v>0</v>
      </c>
      <c r="E19824">
        <v>402000</v>
      </c>
      <c r="F19824" s="4">
        <f t="shared" si="309"/>
        <v>187333.33333333334</v>
      </c>
    </row>
    <row r="19825" spans="1:6" x14ac:dyDescent="0.3">
      <c r="A19825" t="s">
        <v>20309</v>
      </c>
      <c r="B19825">
        <v>0</v>
      </c>
      <c r="C19825">
        <v>1340000</v>
      </c>
      <c r="D19825">
        <v>1201200</v>
      </c>
      <c r="E19825">
        <v>618800</v>
      </c>
      <c r="F19825" s="4">
        <f t="shared" si="309"/>
        <v>1053333.3333333333</v>
      </c>
    </row>
    <row r="19826" spans="1:6" x14ac:dyDescent="0.3">
      <c r="A19826" t="s">
        <v>20310</v>
      </c>
      <c r="B19826">
        <v>567840</v>
      </c>
      <c r="C19826">
        <v>1539720</v>
      </c>
      <c r="D19826">
        <v>626080</v>
      </c>
      <c r="E19826">
        <v>414960</v>
      </c>
      <c r="F19826" s="4">
        <f t="shared" si="309"/>
        <v>860253.33333333337</v>
      </c>
    </row>
    <row r="19827" spans="1:6" x14ac:dyDescent="0.3">
      <c r="A19827" t="s">
        <v>20311</v>
      </c>
      <c r="B19827">
        <v>284830</v>
      </c>
      <c r="C19827">
        <v>3514490</v>
      </c>
      <c r="D19827">
        <v>2057200</v>
      </c>
      <c r="E19827">
        <v>3170690</v>
      </c>
      <c r="F19827" s="4">
        <f t="shared" si="309"/>
        <v>2914126.6666666665</v>
      </c>
    </row>
    <row r="19828" spans="1:6" x14ac:dyDescent="0.3">
      <c r="A19828" t="s">
        <v>20312</v>
      </c>
      <c r="B19828">
        <v>0</v>
      </c>
      <c r="C19828">
        <v>0</v>
      </c>
      <c r="D19828">
        <v>234600</v>
      </c>
      <c r="E19828">
        <v>0</v>
      </c>
      <c r="F19828" s="4">
        <f t="shared" si="309"/>
        <v>78200</v>
      </c>
    </row>
    <row r="19829" spans="1:6" x14ac:dyDescent="0.3">
      <c r="A19829" t="s">
        <v>20313</v>
      </c>
      <c r="B19829">
        <v>1479660</v>
      </c>
      <c r="C19829">
        <v>3021200</v>
      </c>
      <c r="D19829">
        <v>4662840</v>
      </c>
      <c r="E19829">
        <v>4455180</v>
      </c>
      <c r="F19829" s="4">
        <f t="shared" si="309"/>
        <v>4046406.6666666665</v>
      </c>
    </row>
    <row r="19830" spans="1:6" x14ac:dyDescent="0.3">
      <c r="A19830" t="s">
        <v>20314</v>
      </c>
      <c r="B19830">
        <v>520000</v>
      </c>
      <c r="C19830">
        <v>1258100</v>
      </c>
      <c r="D19830">
        <v>0</v>
      </c>
      <c r="E19830">
        <v>608400</v>
      </c>
      <c r="F19830" s="4">
        <f t="shared" si="309"/>
        <v>622166.66666666663</v>
      </c>
    </row>
    <row r="19831" spans="1:6" x14ac:dyDescent="0.3">
      <c r="A19831" t="s">
        <v>285</v>
      </c>
      <c r="B19831">
        <v>495600</v>
      </c>
      <c r="C19831">
        <v>2343650</v>
      </c>
      <c r="D19831">
        <v>1844880</v>
      </c>
      <c r="E19831">
        <v>160000</v>
      </c>
      <c r="F19831" s="4">
        <f t="shared" si="309"/>
        <v>1449510</v>
      </c>
    </row>
    <row r="19832" spans="1:6" x14ac:dyDescent="0.3">
      <c r="A19832" t="s">
        <v>20315</v>
      </c>
      <c r="B19832">
        <v>291200</v>
      </c>
      <c r="C19832">
        <v>0</v>
      </c>
      <c r="D19832">
        <v>0</v>
      </c>
      <c r="E19832">
        <v>4575300</v>
      </c>
      <c r="F19832" s="4">
        <f t="shared" si="309"/>
        <v>1525100</v>
      </c>
    </row>
    <row r="19833" spans="1:6" x14ac:dyDescent="0.3">
      <c r="A19833" t="s">
        <v>20316</v>
      </c>
      <c r="B19833">
        <v>2349620</v>
      </c>
      <c r="C19833">
        <v>1101640</v>
      </c>
      <c r="D19833">
        <v>2204920</v>
      </c>
      <c r="E19833">
        <v>1132950</v>
      </c>
      <c r="F19833" s="4">
        <f t="shared" si="309"/>
        <v>1479836.6666666667</v>
      </c>
    </row>
    <row r="19834" spans="1:6" x14ac:dyDescent="0.3">
      <c r="A19834" t="s">
        <v>20317</v>
      </c>
      <c r="B19834">
        <v>3977780</v>
      </c>
      <c r="C19834">
        <v>0</v>
      </c>
      <c r="D19834">
        <v>2644100</v>
      </c>
      <c r="E19834">
        <v>2349500</v>
      </c>
      <c r="F19834" s="4">
        <f t="shared" si="309"/>
        <v>1664533.3333333333</v>
      </c>
    </row>
    <row r="19835" spans="1:6" x14ac:dyDescent="0.3">
      <c r="A19835" t="s">
        <v>20318</v>
      </c>
      <c r="B19835">
        <v>0</v>
      </c>
      <c r="C19835">
        <v>0</v>
      </c>
      <c r="D19835">
        <v>820000</v>
      </c>
      <c r="E19835">
        <v>0</v>
      </c>
      <c r="F19835" s="4">
        <f t="shared" si="309"/>
        <v>273333.33333333331</v>
      </c>
    </row>
    <row r="19836" spans="1:6" x14ac:dyDescent="0.3">
      <c r="A19836" t="s">
        <v>20319</v>
      </c>
      <c r="B19836">
        <v>0</v>
      </c>
      <c r="C19836">
        <v>800300</v>
      </c>
      <c r="D19836">
        <v>0</v>
      </c>
      <c r="E19836">
        <v>836560</v>
      </c>
      <c r="F19836" s="4">
        <f t="shared" si="309"/>
        <v>545620</v>
      </c>
    </row>
    <row r="19837" spans="1:6" x14ac:dyDescent="0.3">
      <c r="A19837" t="s">
        <v>20320</v>
      </c>
      <c r="B19837">
        <v>230000</v>
      </c>
      <c r="C19837">
        <v>647920</v>
      </c>
      <c r="D19837">
        <v>515060</v>
      </c>
      <c r="E19837">
        <v>234600</v>
      </c>
      <c r="F19837" s="4">
        <f t="shared" si="309"/>
        <v>465860</v>
      </c>
    </row>
    <row r="19838" spans="1:6" x14ac:dyDescent="0.3">
      <c r="A19838" t="s">
        <v>20321</v>
      </c>
      <c r="B19838">
        <v>1161160</v>
      </c>
      <c r="C19838">
        <v>0</v>
      </c>
      <c r="D19838">
        <v>791700</v>
      </c>
      <c r="E19838">
        <v>0</v>
      </c>
      <c r="F19838" s="4">
        <f t="shared" si="309"/>
        <v>263900</v>
      </c>
    </row>
    <row r="19839" spans="1:6" x14ac:dyDescent="0.3">
      <c r="A19839" t="s">
        <v>20322</v>
      </c>
      <c r="B19839">
        <v>703060</v>
      </c>
      <c r="C19839">
        <v>0</v>
      </c>
      <c r="D19839">
        <v>0</v>
      </c>
      <c r="E19839">
        <v>740000</v>
      </c>
      <c r="F19839" s="4">
        <f t="shared" si="309"/>
        <v>246666.66666666666</v>
      </c>
    </row>
    <row r="19840" spans="1:6" x14ac:dyDescent="0.3">
      <c r="A19840" t="s">
        <v>20323</v>
      </c>
      <c r="B19840">
        <v>286650</v>
      </c>
      <c r="C19840">
        <v>573300</v>
      </c>
      <c r="D19840">
        <v>382200</v>
      </c>
      <c r="E19840">
        <v>0</v>
      </c>
      <c r="F19840" s="4">
        <f t="shared" si="309"/>
        <v>318500</v>
      </c>
    </row>
    <row r="19841" spans="1:6" x14ac:dyDescent="0.3">
      <c r="A19841" t="s">
        <v>20324</v>
      </c>
      <c r="B19841">
        <v>0</v>
      </c>
      <c r="C19841">
        <v>878050</v>
      </c>
      <c r="D19841">
        <v>384000</v>
      </c>
      <c r="E19841">
        <v>624020</v>
      </c>
      <c r="F19841" s="4">
        <f t="shared" si="309"/>
        <v>628690</v>
      </c>
    </row>
    <row r="19842" spans="1:6" x14ac:dyDescent="0.3">
      <c r="A19842" t="s">
        <v>20325</v>
      </c>
      <c r="B19842">
        <v>1452880</v>
      </c>
      <c r="C19842">
        <v>0</v>
      </c>
      <c r="D19842">
        <v>1150240</v>
      </c>
      <c r="E19842">
        <v>1112080</v>
      </c>
      <c r="F19842" s="4">
        <f t="shared" si="309"/>
        <v>754106.66666666663</v>
      </c>
    </row>
    <row r="19843" spans="1:6" x14ac:dyDescent="0.3">
      <c r="A19843" t="s">
        <v>20326</v>
      </c>
      <c r="B19843">
        <v>0</v>
      </c>
      <c r="C19843">
        <v>0</v>
      </c>
      <c r="D19843">
        <v>1190280</v>
      </c>
      <c r="E19843">
        <v>585100</v>
      </c>
      <c r="F19843" s="4">
        <f t="shared" ref="F19843:F19906" si="310">SUM(C19843:E19843)/3</f>
        <v>591793.33333333337</v>
      </c>
    </row>
    <row r="19844" spans="1:6" x14ac:dyDescent="0.3">
      <c r="A19844" t="s">
        <v>20327</v>
      </c>
      <c r="B19844">
        <v>494000</v>
      </c>
      <c r="C19844">
        <v>0</v>
      </c>
      <c r="D19844">
        <v>0</v>
      </c>
      <c r="E19844">
        <v>507600</v>
      </c>
      <c r="F19844" s="4">
        <f t="shared" si="310"/>
        <v>169200</v>
      </c>
    </row>
    <row r="19845" spans="1:6" x14ac:dyDescent="0.3">
      <c r="A19845" t="s">
        <v>20328</v>
      </c>
      <c r="B19845">
        <v>2929000</v>
      </c>
      <c r="C19845">
        <v>2849520</v>
      </c>
      <c r="D19845">
        <v>11886290</v>
      </c>
      <c r="E19845">
        <v>4108810</v>
      </c>
      <c r="F19845" s="4">
        <f t="shared" si="310"/>
        <v>6281540</v>
      </c>
    </row>
    <row r="19846" spans="1:6" x14ac:dyDescent="0.3">
      <c r="A19846" t="s">
        <v>20329</v>
      </c>
      <c r="B19846">
        <v>841470</v>
      </c>
      <c r="C19846">
        <v>1041670</v>
      </c>
      <c r="D19846">
        <v>0</v>
      </c>
      <c r="E19846">
        <v>857040</v>
      </c>
      <c r="F19846" s="4">
        <f t="shared" si="310"/>
        <v>632903.33333333337</v>
      </c>
    </row>
    <row r="19847" spans="1:6" x14ac:dyDescent="0.3">
      <c r="A19847" t="s">
        <v>20330</v>
      </c>
      <c r="B19847">
        <v>8579420</v>
      </c>
      <c r="C19847">
        <v>21869160</v>
      </c>
      <c r="D19847">
        <v>1770860</v>
      </c>
      <c r="E19847">
        <v>7940260</v>
      </c>
      <c r="F19847" s="4">
        <f t="shared" si="310"/>
        <v>10526760</v>
      </c>
    </row>
    <row r="19848" spans="1:6" x14ac:dyDescent="0.3">
      <c r="A19848" t="s">
        <v>20331</v>
      </c>
      <c r="B19848">
        <v>0</v>
      </c>
      <c r="C19848">
        <v>0</v>
      </c>
      <c r="D19848">
        <v>1172010</v>
      </c>
      <c r="E19848">
        <v>469200</v>
      </c>
      <c r="F19848" s="4">
        <f t="shared" si="310"/>
        <v>547070</v>
      </c>
    </row>
    <row r="19849" spans="1:6" x14ac:dyDescent="0.3">
      <c r="A19849" t="s">
        <v>20332</v>
      </c>
      <c r="B19849">
        <v>0</v>
      </c>
      <c r="C19849">
        <v>0</v>
      </c>
      <c r="D19849">
        <v>561100</v>
      </c>
      <c r="E19849">
        <v>0</v>
      </c>
      <c r="F19849" s="4">
        <f t="shared" si="310"/>
        <v>187033.33333333334</v>
      </c>
    </row>
    <row r="19850" spans="1:6" x14ac:dyDescent="0.3">
      <c r="A19850" t="s">
        <v>20333</v>
      </c>
      <c r="B19850">
        <v>0</v>
      </c>
      <c r="C19850">
        <v>0</v>
      </c>
      <c r="D19850">
        <v>0</v>
      </c>
      <c r="E19850">
        <v>0</v>
      </c>
      <c r="F19850" s="4">
        <f t="shared" si="310"/>
        <v>0</v>
      </c>
    </row>
    <row r="19851" spans="1:6" x14ac:dyDescent="0.3">
      <c r="A19851" t="s">
        <v>20334</v>
      </c>
      <c r="B19851">
        <v>3288480</v>
      </c>
      <c r="C19851">
        <v>2637100</v>
      </c>
      <c r="D19851">
        <v>3988260</v>
      </c>
      <c r="E19851">
        <v>5749830</v>
      </c>
      <c r="F19851" s="4">
        <f t="shared" si="310"/>
        <v>4125063.3333333335</v>
      </c>
    </row>
    <row r="19852" spans="1:6" x14ac:dyDescent="0.3">
      <c r="A19852" t="s">
        <v>20335</v>
      </c>
      <c r="B19852">
        <v>0</v>
      </c>
      <c r="C19852">
        <v>2168000</v>
      </c>
      <c r="D19852">
        <v>2479750</v>
      </c>
      <c r="E19852">
        <v>0</v>
      </c>
      <c r="F19852" s="4">
        <f t="shared" si="310"/>
        <v>1549250</v>
      </c>
    </row>
    <row r="19853" spans="1:6" x14ac:dyDescent="0.3">
      <c r="A19853" t="s">
        <v>218</v>
      </c>
      <c r="B19853">
        <v>2699700</v>
      </c>
      <c r="C19853">
        <v>671580</v>
      </c>
      <c r="D19853">
        <v>4225930</v>
      </c>
      <c r="E19853">
        <v>1101100</v>
      </c>
      <c r="F19853" s="4">
        <f t="shared" si="310"/>
        <v>1999536.6666666667</v>
      </c>
    </row>
    <row r="19854" spans="1:6" x14ac:dyDescent="0.3">
      <c r="A19854" t="s">
        <v>20336</v>
      </c>
      <c r="B19854">
        <v>0</v>
      </c>
      <c r="C19854">
        <v>2676140</v>
      </c>
      <c r="D19854">
        <v>1978940</v>
      </c>
      <c r="E19854">
        <v>2066320</v>
      </c>
      <c r="F19854" s="4">
        <f t="shared" si="310"/>
        <v>2240466.6666666665</v>
      </c>
    </row>
    <row r="19855" spans="1:6" x14ac:dyDescent="0.3">
      <c r="A19855" t="s">
        <v>20337</v>
      </c>
      <c r="B19855">
        <v>0</v>
      </c>
      <c r="C19855">
        <v>0</v>
      </c>
      <c r="D19855">
        <v>670300</v>
      </c>
      <c r="E19855">
        <v>2617200</v>
      </c>
      <c r="F19855" s="4">
        <f t="shared" si="310"/>
        <v>1095833.3333333333</v>
      </c>
    </row>
    <row r="19856" spans="1:6" x14ac:dyDescent="0.3">
      <c r="A19856" t="s">
        <v>20338</v>
      </c>
      <c r="B19856">
        <v>0</v>
      </c>
      <c r="C19856">
        <v>626000</v>
      </c>
      <c r="D19856">
        <v>1801060</v>
      </c>
      <c r="E19856">
        <v>0</v>
      </c>
      <c r="F19856" s="4">
        <f t="shared" si="310"/>
        <v>809020</v>
      </c>
    </row>
    <row r="19857" spans="1:6" x14ac:dyDescent="0.3">
      <c r="A19857" t="s">
        <v>20339</v>
      </c>
      <c r="B19857">
        <v>1741140</v>
      </c>
      <c r="C19857">
        <v>418600</v>
      </c>
      <c r="D19857">
        <v>0</v>
      </c>
      <c r="E19857">
        <v>0</v>
      </c>
      <c r="F19857" s="4">
        <f t="shared" si="310"/>
        <v>139533.33333333334</v>
      </c>
    </row>
    <row r="19858" spans="1:6" x14ac:dyDescent="0.3">
      <c r="A19858" t="s">
        <v>20340</v>
      </c>
      <c r="B19858">
        <v>0</v>
      </c>
      <c r="C19858">
        <v>698880</v>
      </c>
      <c r="D19858">
        <v>0</v>
      </c>
      <c r="E19858">
        <v>1120000</v>
      </c>
      <c r="F19858" s="4">
        <f t="shared" si="310"/>
        <v>606293.33333333337</v>
      </c>
    </row>
    <row r="19859" spans="1:6" x14ac:dyDescent="0.3">
      <c r="A19859" t="s">
        <v>20341</v>
      </c>
      <c r="B19859">
        <v>1085840</v>
      </c>
      <c r="C19859">
        <v>0</v>
      </c>
      <c r="D19859">
        <v>0</v>
      </c>
      <c r="E19859">
        <v>2770700</v>
      </c>
      <c r="F19859" s="4">
        <f t="shared" si="310"/>
        <v>923566.66666666663</v>
      </c>
    </row>
    <row r="19860" spans="1:6" x14ac:dyDescent="0.3">
      <c r="A19860" t="s">
        <v>20342</v>
      </c>
      <c r="B19860">
        <v>1579000</v>
      </c>
      <c r="C19860">
        <v>0</v>
      </c>
      <c r="D19860">
        <v>0</v>
      </c>
      <c r="E19860">
        <v>256000</v>
      </c>
      <c r="F19860" s="4">
        <f t="shared" si="310"/>
        <v>85333.333333333328</v>
      </c>
    </row>
    <row r="19861" spans="1:6" x14ac:dyDescent="0.3">
      <c r="A19861" t="s">
        <v>20343</v>
      </c>
      <c r="B19861">
        <v>0</v>
      </c>
      <c r="C19861">
        <v>230000</v>
      </c>
      <c r="D19861">
        <v>0</v>
      </c>
      <c r="E19861">
        <v>0</v>
      </c>
      <c r="F19861" s="4">
        <f t="shared" si="310"/>
        <v>76666.666666666672</v>
      </c>
    </row>
    <row r="19862" spans="1:6" x14ac:dyDescent="0.3">
      <c r="A19862" t="s">
        <v>20344</v>
      </c>
      <c r="B19862">
        <v>3626750</v>
      </c>
      <c r="C19862">
        <v>3536680</v>
      </c>
      <c r="D19862">
        <v>3808590</v>
      </c>
      <c r="E19862">
        <v>2911420</v>
      </c>
      <c r="F19862" s="4">
        <f t="shared" si="310"/>
        <v>3418896.6666666665</v>
      </c>
    </row>
    <row r="19863" spans="1:6" x14ac:dyDescent="0.3">
      <c r="A19863" t="s">
        <v>20345</v>
      </c>
      <c r="B19863">
        <v>0</v>
      </c>
      <c r="C19863">
        <v>0</v>
      </c>
      <c r="D19863">
        <v>707070</v>
      </c>
      <c r="E19863">
        <v>0</v>
      </c>
      <c r="F19863" s="4">
        <f t="shared" si="310"/>
        <v>235690</v>
      </c>
    </row>
    <row r="19864" spans="1:6" x14ac:dyDescent="0.3">
      <c r="A19864" t="s">
        <v>20346</v>
      </c>
      <c r="B19864">
        <v>6093790</v>
      </c>
      <c r="C19864">
        <v>0</v>
      </c>
      <c r="D19864">
        <v>553100</v>
      </c>
      <c r="E19864">
        <v>0</v>
      </c>
      <c r="F19864" s="4">
        <f t="shared" si="310"/>
        <v>184366.66666666666</v>
      </c>
    </row>
    <row r="19865" spans="1:6" x14ac:dyDescent="0.3">
      <c r="A19865" t="s">
        <v>20347</v>
      </c>
      <c r="B19865">
        <v>473200</v>
      </c>
      <c r="C19865">
        <v>1151410</v>
      </c>
      <c r="D19865">
        <v>0</v>
      </c>
      <c r="E19865">
        <v>1106650</v>
      </c>
      <c r="F19865" s="4">
        <f t="shared" si="310"/>
        <v>752686.66666666663</v>
      </c>
    </row>
    <row r="19866" spans="1:6" x14ac:dyDescent="0.3">
      <c r="A19866" t="s">
        <v>20348</v>
      </c>
      <c r="B19866">
        <v>0</v>
      </c>
      <c r="C19866">
        <v>3204800</v>
      </c>
      <c r="D19866">
        <v>0</v>
      </c>
      <c r="E19866">
        <v>0</v>
      </c>
      <c r="F19866" s="4">
        <f t="shared" si="310"/>
        <v>1068266.6666666667</v>
      </c>
    </row>
    <row r="19867" spans="1:6" x14ac:dyDescent="0.3">
      <c r="A19867" t="s">
        <v>20349</v>
      </c>
      <c r="B19867">
        <v>8688480</v>
      </c>
      <c r="C19867">
        <v>10181080</v>
      </c>
      <c r="D19867">
        <v>18738720</v>
      </c>
      <c r="E19867">
        <v>3987800</v>
      </c>
      <c r="F19867" s="4">
        <f t="shared" si="310"/>
        <v>10969200</v>
      </c>
    </row>
    <row r="19868" spans="1:6" x14ac:dyDescent="0.3">
      <c r="A19868" t="s">
        <v>20350</v>
      </c>
      <c r="B19868">
        <v>0</v>
      </c>
      <c r="C19868">
        <v>0</v>
      </c>
      <c r="D19868">
        <v>4270000</v>
      </c>
      <c r="E19868">
        <v>624960</v>
      </c>
      <c r="F19868" s="4">
        <f t="shared" si="310"/>
        <v>1631653.3333333333</v>
      </c>
    </row>
    <row r="19869" spans="1:6" x14ac:dyDescent="0.3">
      <c r="A19869" t="s">
        <v>20351</v>
      </c>
      <c r="B19869">
        <v>0</v>
      </c>
      <c r="C19869">
        <v>1247900</v>
      </c>
      <c r="D19869">
        <v>0</v>
      </c>
      <c r="E19869">
        <v>1672960</v>
      </c>
      <c r="F19869" s="4">
        <f t="shared" si="310"/>
        <v>973620</v>
      </c>
    </row>
    <row r="19870" spans="1:6" x14ac:dyDescent="0.3">
      <c r="A19870" t="s">
        <v>20352</v>
      </c>
      <c r="B19870">
        <v>2062060</v>
      </c>
      <c r="C19870">
        <v>2107560</v>
      </c>
      <c r="D19870">
        <v>0</v>
      </c>
      <c r="E19870">
        <v>3279200</v>
      </c>
      <c r="F19870" s="4">
        <f t="shared" si="310"/>
        <v>1795586.6666666667</v>
      </c>
    </row>
    <row r="19871" spans="1:6" x14ac:dyDescent="0.3">
      <c r="A19871" t="s">
        <v>20353</v>
      </c>
      <c r="B19871">
        <v>3215990</v>
      </c>
      <c r="C19871">
        <v>9586900</v>
      </c>
      <c r="D19871">
        <v>3715230</v>
      </c>
      <c r="E19871">
        <v>0</v>
      </c>
      <c r="F19871" s="4">
        <f t="shared" si="310"/>
        <v>4434043.333333333</v>
      </c>
    </row>
    <row r="19872" spans="1:6" x14ac:dyDescent="0.3">
      <c r="A19872" t="s">
        <v>20354</v>
      </c>
      <c r="B19872">
        <v>698880</v>
      </c>
      <c r="C19872">
        <v>0</v>
      </c>
      <c r="D19872">
        <v>1449540</v>
      </c>
      <c r="E19872">
        <v>0</v>
      </c>
      <c r="F19872" s="4">
        <f t="shared" si="310"/>
        <v>483180</v>
      </c>
    </row>
    <row r="19873" spans="1:6" x14ac:dyDescent="0.3">
      <c r="A19873" t="s">
        <v>20355</v>
      </c>
      <c r="B19873">
        <v>0</v>
      </c>
      <c r="C19873">
        <v>0</v>
      </c>
      <c r="D19873">
        <v>1034490</v>
      </c>
      <c r="E19873">
        <v>568000</v>
      </c>
      <c r="F19873" s="4">
        <f t="shared" si="310"/>
        <v>534163.33333333337</v>
      </c>
    </row>
    <row r="19874" spans="1:6" x14ac:dyDescent="0.3">
      <c r="A19874" t="s">
        <v>20356</v>
      </c>
      <c r="B19874">
        <v>0</v>
      </c>
      <c r="C19874">
        <v>0</v>
      </c>
      <c r="D19874">
        <v>986440</v>
      </c>
      <c r="E19874">
        <v>706560</v>
      </c>
      <c r="F19874" s="4">
        <f t="shared" si="310"/>
        <v>564333.33333333337</v>
      </c>
    </row>
    <row r="19875" spans="1:6" x14ac:dyDescent="0.3">
      <c r="A19875" t="s">
        <v>20357</v>
      </c>
      <c r="B19875">
        <v>0</v>
      </c>
      <c r="C19875">
        <v>1680600</v>
      </c>
      <c r="D19875">
        <v>0</v>
      </c>
      <c r="E19875">
        <v>2073200</v>
      </c>
      <c r="F19875" s="4">
        <f t="shared" si="310"/>
        <v>1251266.6666666667</v>
      </c>
    </row>
    <row r="19876" spans="1:6" x14ac:dyDescent="0.3">
      <c r="A19876" t="s">
        <v>20358</v>
      </c>
      <c r="B19876">
        <v>305000</v>
      </c>
      <c r="C19876">
        <v>864000</v>
      </c>
      <c r="D19876">
        <v>0</v>
      </c>
      <c r="E19876">
        <v>0</v>
      </c>
      <c r="F19876" s="4">
        <f t="shared" si="310"/>
        <v>288000</v>
      </c>
    </row>
    <row r="19877" spans="1:6" x14ac:dyDescent="0.3">
      <c r="A19877" t="s">
        <v>20359</v>
      </c>
      <c r="B19877">
        <v>2800530</v>
      </c>
      <c r="C19877">
        <v>0</v>
      </c>
      <c r="D19877">
        <v>2055950</v>
      </c>
      <c r="E19877">
        <v>3705430</v>
      </c>
      <c r="F19877" s="4">
        <f t="shared" si="310"/>
        <v>1920460</v>
      </c>
    </row>
    <row r="19878" spans="1:6" x14ac:dyDescent="0.3">
      <c r="A19878" t="s">
        <v>20360</v>
      </c>
      <c r="B19878">
        <v>678860</v>
      </c>
      <c r="C19878">
        <v>425880</v>
      </c>
      <c r="D19878">
        <v>0</v>
      </c>
      <c r="E19878">
        <v>1123720</v>
      </c>
      <c r="F19878" s="4">
        <f t="shared" si="310"/>
        <v>516533.33333333331</v>
      </c>
    </row>
    <row r="19879" spans="1:6" x14ac:dyDescent="0.3">
      <c r="A19879" t="s">
        <v>20361</v>
      </c>
      <c r="B19879">
        <v>455000</v>
      </c>
      <c r="C19879">
        <v>2008500</v>
      </c>
      <c r="D19879">
        <v>0</v>
      </c>
      <c r="E19879">
        <v>820000</v>
      </c>
      <c r="F19879" s="4">
        <f t="shared" si="310"/>
        <v>942833.33333333337</v>
      </c>
    </row>
    <row r="19880" spans="1:6" x14ac:dyDescent="0.3">
      <c r="A19880" t="s">
        <v>20362</v>
      </c>
      <c r="B19880">
        <v>3194780</v>
      </c>
      <c r="C19880">
        <v>2550360</v>
      </c>
      <c r="D19880">
        <v>2125900</v>
      </c>
      <c r="E19880">
        <v>3735040</v>
      </c>
      <c r="F19880" s="4">
        <f t="shared" si="310"/>
        <v>2803766.6666666665</v>
      </c>
    </row>
    <row r="19881" spans="1:6" x14ac:dyDescent="0.3">
      <c r="A19881" t="s">
        <v>20363</v>
      </c>
      <c r="B19881">
        <v>1304360</v>
      </c>
      <c r="C19881">
        <v>0</v>
      </c>
      <c r="D19881">
        <v>0</v>
      </c>
      <c r="E19881">
        <v>2829980</v>
      </c>
      <c r="F19881" s="4">
        <f t="shared" si="310"/>
        <v>943326.66666666663</v>
      </c>
    </row>
    <row r="19882" spans="1:6" x14ac:dyDescent="0.3">
      <c r="A19882" t="s">
        <v>20364</v>
      </c>
      <c r="B19882">
        <v>589680</v>
      </c>
      <c r="C19882">
        <v>687960</v>
      </c>
      <c r="D19882">
        <v>824280</v>
      </c>
      <c r="E19882">
        <v>0</v>
      </c>
      <c r="F19882" s="4">
        <f t="shared" si="310"/>
        <v>504080</v>
      </c>
    </row>
    <row r="19883" spans="1:6" x14ac:dyDescent="0.3">
      <c r="A19883" t="s">
        <v>20365</v>
      </c>
      <c r="B19883">
        <v>1672090</v>
      </c>
      <c r="C19883">
        <v>781950</v>
      </c>
      <c r="D19883">
        <v>606060</v>
      </c>
      <c r="E19883">
        <v>857040</v>
      </c>
      <c r="F19883" s="4">
        <f t="shared" si="310"/>
        <v>748350</v>
      </c>
    </row>
    <row r="19884" spans="1:6" x14ac:dyDescent="0.3">
      <c r="A19884" t="s">
        <v>20366</v>
      </c>
      <c r="B19884">
        <v>737100</v>
      </c>
      <c r="C19884">
        <v>2037350</v>
      </c>
      <c r="D19884">
        <v>750750</v>
      </c>
      <c r="E19884">
        <v>4065130</v>
      </c>
      <c r="F19884" s="4">
        <f t="shared" si="310"/>
        <v>2284410</v>
      </c>
    </row>
    <row r="19885" spans="1:6" x14ac:dyDescent="0.3">
      <c r="A19885" t="s">
        <v>20367</v>
      </c>
      <c r="B19885">
        <v>1675370</v>
      </c>
      <c r="C19885">
        <v>546000</v>
      </c>
      <c r="D19885">
        <v>0</v>
      </c>
      <c r="E19885">
        <v>682500</v>
      </c>
      <c r="F19885" s="4">
        <f t="shared" si="310"/>
        <v>409500</v>
      </c>
    </row>
    <row r="19886" spans="1:6" x14ac:dyDescent="0.3">
      <c r="A19886" t="s">
        <v>20368</v>
      </c>
      <c r="B19886">
        <v>678000</v>
      </c>
      <c r="C19886">
        <v>0</v>
      </c>
      <c r="D19886">
        <v>1084720</v>
      </c>
      <c r="E19886">
        <v>2654160</v>
      </c>
      <c r="F19886" s="4">
        <f t="shared" si="310"/>
        <v>1246293.3333333333</v>
      </c>
    </row>
    <row r="19887" spans="1:6" x14ac:dyDescent="0.3">
      <c r="A19887" t="s">
        <v>20369</v>
      </c>
      <c r="B19887">
        <v>816420</v>
      </c>
      <c r="C19887">
        <v>0</v>
      </c>
      <c r="D19887">
        <v>788520</v>
      </c>
      <c r="E19887">
        <v>322140</v>
      </c>
      <c r="F19887" s="4">
        <f t="shared" si="310"/>
        <v>370220</v>
      </c>
    </row>
    <row r="19888" spans="1:6" x14ac:dyDescent="0.3">
      <c r="A19888" t="s">
        <v>20370</v>
      </c>
      <c r="B19888">
        <v>1054410</v>
      </c>
      <c r="C19888">
        <v>0</v>
      </c>
      <c r="D19888">
        <v>0</v>
      </c>
      <c r="E19888">
        <v>0</v>
      </c>
      <c r="F19888" s="4">
        <f t="shared" si="310"/>
        <v>0</v>
      </c>
    </row>
    <row r="19889" spans="1:6" x14ac:dyDescent="0.3">
      <c r="A19889" t="s">
        <v>20371</v>
      </c>
      <c r="B19889">
        <v>5488920</v>
      </c>
      <c r="C19889">
        <v>4807700</v>
      </c>
      <c r="D19889">
        <v>2850120</v>
      </c>
      <c r="E19889">
        <v>3231500</v>
      </c>
      <c r="F19889" s="4">
        <f t="shared" si="310"/>
        <v>3629773.3333333335</v>
      </c>
    </row>
    <row r="19890" spans="1:6" x14ac:dyDescent="0.3">
      <c r="A19890" t="s">
        <v>20372</v>
      </c>
      <c r="B19890">
        <v>0</v>
      </c>
      <c r="C19890">
        <v>1908657</v>
      </c>
      <c r="D19890">
        <v>2544876</v>
      </c>
      <c r="E19890">
        <v>760000</v>
      </c>
      <c r="F19890" s="4">
        <f t="shared" si="310"/>
        <v>1737844.3333333333</v>
      </c>
    </row>
    <row r="19891" spans="1:6" x14ac:dyDescent="0.3">
      <c r="A19891" t="s">
        <v>20373</v>
      </c>
      <c r="B19891">
        <v>3002400</v>
      </c>
      <c r="C19891">
        <v>560560</v>
      </c>
      <c r="D19891">
        <v>0</v>
      </c>
      <c r="E19891">
        <v>336800</v>
      </c>
      <c r="F19891" s="4">
        <f t="shared" si="310"/>
        <v>299120</v>
      </c>
    </row>
    <row r="19892" spans="1:6" x14ac:dyDescent="0.3">
      <c r="A19892" t="s">
        <v>20374</v>
      </c>
      <c r="B19892">
        <v>2474040</v>
      </c>
      <c r="C19892">
        <v>3330860</v>
      </c>
      <c r="D19892">
        <v>2265900</v>
      </c>
      <c r="E19892">
        <v>458640</v>
      </c>
      <c r="F19892" s="4">
        <f t="shared" si="310"/>
        <v>2018466.6666666667</v>
      </c>
    </row>
    <row r="19893" spans="1:6" x14ac:dyDescent="0.3">
      <c r="A19893" t="s">
        <v>20375</v>
      </c>
      <c r="B19893">
        <v>0</v>
      </c>
      <c r="C19893">
        <v>4114880</v>
      </c>
      <c r="D19893">
        <v>9004160</v>
      </c>
      <c r="E19893">
        <v>9394920</v>
      </c>
      <c r="F19893" s="4">
        <f t="shared" si="310"/>
        <v>7504653.333333333</v>
      </c>
    </row>
    <row r="19894" spans="1:6" x14ac:dyDescent="0.3">
      <c r="A19894" t="s">
        <v>20376</v>
      </c>
      <c r="B19894">
        <v>0</v>
      </c>
      <c r="C19894">
        <v>0</v>
      </c>
      <c r="D19894">
        <v>896000</v>
      </c>
      <c r="E19894">
        <v>624080</v>
      </c>
      <c r="F19894" s="4">
        <f t="shared" si="310"/>
        <v>506693.33333333331</v>
      </c>
    </row>
    <row r="19895" spans="1:6" x14ac:dyDescent="0.3">
      <c r="A19895" t="s">
        <v>20377</v>
      </c>
      <c r="B19895">
        <v>0</v>
      </c>
      <c r="C19895">
        <v>0</v>
      </c>
      <c r="D19895">
        <v>954750</v>
      </c>
      <c r="E19895">
        <v>402000</v>
      </c>
      <c r="F19895" s="4">
        <f t="shared" si="310"/>
        <v>452250</v>
      </c>
    </row>
    <row r="19896" spans="1:6" x14ac:dyDescent="0.3">
      <c r="A19896" t="s">
        <v>20378</v>
      </c>
      <c r="B19896">
        <v>382200</v>
      </c>
      <c r="C19896">
        <v>595140</v>
      </c>
      <c r="D19896">
        <v>811720</v>
      </c>
      <c r="E19896">
        <v>0</v>
      </c>
      <c r="F19896" s="4">
        <f t="shared" si="310"/>
        <v>468953.33333333331</v>
      </c>
    </row>
    <row r="19897" spans="1:6" x14ac:dyDescent="0.3">
      <c r="A19897" t="s">
        <v>20379</v>
      </c>
      <c r="B19897">
        <v>3452600</v>
      </c>
      <c r="C19897">
        <v>1752960</v>
      </c>
      <c r="D19897">
        <v>35520000</v>
      </c>
      <c r="E19897">
        <v>4314700</v>
      </c>
      <c r="F19897" s="4">
        <f t="shared" si="310"/>
        <v>13862553.333333334</v>
      </c>
    </row>
    <row r="19898" spans="1:6" x14ac:dyDescent="0.3">
      <c r="A19898" t="s">
        <v>20380</v>
      </c>
      <c r="B19898">
        <v>256000</v>
      </c>
      <c r="C19898">
        <v>2035850</v>
      </c>
      <c r="D19898">
        <v>5989910</v>
      </c>
      <c r="E19898">
        <v>737000</v>
      </c>
      <c r="F19898" s="4">
        <f t="shared" si="310"/>
        <v>2920920</v>
      </c>
    </row>
    <row r="19899" spans="1:6" x14ac:dyDescent="0.3">
      <c r="A19899" t="s">
        <v>20381</v>
      </c>
      <c r="B19899">
        <v>535080</v>
      </c>
      <c r="C19899">
        <v>6071520</v>
      </c>
      <c r="D19899">
        <v>3286240</v>
      </c>
      <c r="E19899">
        <v>9904160</v>
      </c>
      <c r="F19899" s="4">
        <f t="shared" si="310"/>
        <v>6420640</v>
      </c>
    </row>
    <row r="19900" spans="1:6" x14ac:dyDescent="0.3">
      <c r="A19900" t="s">
        <v>20382</v>
      </c>
      <c r="B19900">
        <v>4319250</v>
      </c>
      <c r="C19900">
        <v>7814810</v>
      </c>
      <c r="D19900">
        <v>2503320</v>
      </c>
      <c r="E19900">
        <v>4770300</v>
      </c>
      <c r="F19900" s="4">
        <f t="shared" si="310"/>
        <v>5029476.666666667</v>
      </c>
    </row>
    <row r="19901" spans="1:6" x14ac:dyDescent="0.3">
      <c r="A19901" t="s">
        <v>20383</v>
      </c>
      <c r="B19901">
        <v>1486830</v>
      </c>
      <c r="C19901">
        <v>2960000</v>
      </c>
      <c r="D19901">
        <v>0</v>
      </c>
      <c r="E19901">
        <v>3673360</v>
      </c>
      <c r="F19901" s="4">
        <f t="shared" si="310"/>
        <v>2211120</v>
      </c>
    </row>
    <row r="19902" spans="1:6" x14ac:dyDescent="0.3">
      <c r="A19902" t="s">
        <v>20384</v>
      </c>
      <c r="B19902">
        <v>160000</v>
      </c>
      <c r="C19902">
        <v>2043490</v>
      </c>
      <c r="D19902">
        <v>2018360</v>
      </c>
      <c r="E19902">
        <v>4087680</v>
      </c>
      <c r="F19902" s="4">
        <f t="shared" si="310"/>
        <v>2716510</v>
      </c>
    </row>
    <row r="19903" spans="1:6" x14ac:dyDescent="0.3">
      <c r="A19903" t="s">
        <v>20385</v>
      </c>
      <c r="B19903">
        <v>2349620</v>
      </c>
      <c r="C19903">
        <v>0</v>
      </c>
      <c r="D19903">
        <v>0</v>
      </c>
      <c r="E19903">
        <v>0</v>
      </c>
      <c r="F19903" s="4">
        <f t="shared" si="310"/>
        <v>0</v>
      </c>
    </row>
    <row r="19904" spans="1:6" x14ac:dyDescent="0.3">
      <c r="A19904" t="s">
        <v>20386</v>
      </c>
      <c r="B19904">
        <v>3128750</v>
      </c>
      <c r="C19904">
        <v>0</v>
      </c>
      <c r="D19904">
        <v>0</v>
      </c>
      <c r="E19904">
        <v>1640000</v>
      </c>
      <c r="F19904" s="4">
        <f t="shared" si="310"/>
        <v>546666.66666666663</v>
      </c>
    </row>
    <row r="19905" spans="1:6" x14ac:dyDescent="0.3">
      <c r="A19905" t="s">
        <v>20387</v>
      </c>
      <c r="B19905">
        <v>0</v>
      </c>
      <c r="C19905">
        <v>2253400</v>
      </c>
      <c r="D19905">
        <v>286000</v>
      </c>
      <c r="E19905">
        <v>2051800</v>
      </c>
      <c r="F19905" s="4">
        <f t="shared" si="310"/>
        <v>1530400</v>
      </c>
    </row>
    <row r="19906" spans="1:6" x14ac:dyDescent="0.3">
      <c r="A19906" t="s">
        <v>20388</v>
      </c>
      <c r="B19906">
        <v>453200</v>
      </c>
      <c r="C19906">
        <v>1242800</v>
      </c>
      <c r="D19906">
        <v>410200</v>
      </c>
      <c r="E19906">
        <v>772590</v>
      </c>
      <c r="F19906" s="4">
        <f t="shared" si="310"/>
        <v>808530</v>
      </c>
    </row>
    <row r="19907" spans="1:6" x14ac:dyDescent="0.3">
      <c r="A19907" t="s">
        <v>20389</v>
      </c>
      <c r="B19907">
        <v>1378480</v>
      </c>
      <c r="C19907">
        <v>1231120</v>
      </c>
      <c r="D19907">
        <v>1529940</v>
      </c>
      <c r="E19907">
        <v>772000</v>
      </c>
      <c r="F19907" s="4">
        <f t="shared" ref="F19907:F19970" si="311">SUM(C19907:E19907)/3</f>
        <v>1177686.6666666667</v>
      </c>
    </row>
    <row r="19908" spans="1:6" x14ac:dyDescent="0.3">
      <c r="A19908" t="s">
        <v>20390</v>
      </c>
      <c r="B19908">
        <v>0</v>
      </c>
      <c r="C19908">
        <v>643000</v>
      </c>
      <c r="D19908">
        <v>499590</v>
      </c>
      <c r="E19908">
        <v>663390</v>
      </c>
      <c r="F19908" s="4">
        <f t="shared" si="311"/>
        <v>601993.33333333337</v>
      </c>
    </row>
    <row r="19909" spans="1:6" x14ac:dyDescent="0.3">
      <c r="A19909" t="s">
        <v>20391</v>
      </c>
      <c r="B19909">
        <v>0</v>
      </c>
      <c r="C19909">
        <v>313950</v>
      </c>
      <c r="D19909">
        <v>0</v>
      </c>
      <c r="E19909">
        <v>0</v>
      </c>
      <c r="F19909" s="4">
        <f t="shared" si="311"/>
        <v>104650</v>
      </c>
    </row>
    <row r="19910" spans="1:6" x14ac:dyDescent="0.3">
      <c r="A19910" t="s">
        <v>20392</v>
      </c>
      <c r="B19910">
        <v>638200</v>
      </c>
      <c r="C19910">
        <v>364000</v>
      </c>
      <c r="D19910">
        <v>764400</v>
      </c>
      <c r="E19910">
        <v>0</v>
      </c>
      <c r="F19910" s="4">
        <f t="shared" si="311"/>
        <v>376133.33333333331</v>
      </c>
    </row>
    <row r="19911" spans="1:6" x14ac:dyDescent="0.3">
      <c r="A19911" t="s">
        <v>20393</v>
      </c>
      <c r="B19911">
        <v>0</v>
      </c>
      <c r="C19911">
        <v>382200</v>
      </c>
      <c r="D19911">
        <v>0</v>
      </c>
      <c r="E19911">
        <v>322140</v>
      </c>
      <c r="F19911" s="4">
        <f t="shared" si="311"/>
        <v>234780</v>
      </c>
    </row>
    <row r="19912" spans="1:6" x14ac:dyDescent="0.3">
      <c r="A19912" t="s">
        <v>20394</v>
      </c>
      <c r="B19912">
        <v>0</v>
      </c>
      <c r="C19912">
        <v>0</v>
      </c>
      <c r="D19912">
        <v>1522690</v>
      </c>
      <c r="E19912">
        <v>0</v>
      </c>
      <c r="F19912" s="4">
        <f t="shared" si="311"/>
        <v>507563.33333333331</v>
      </c>
    </row>
    <row r="19913" spans="1:6" x14ac:dyDescent="0.3">
      <c r="A19913" t="s">
        <v>895</v>
      </c>
      <c r="B19913">
        <v>0</v>
      </c>
      <c r="C19913">
        <v>719500</v>
      </c>
      <c r="D19913">
        <v>1565200</v>
      </c>
      <c r="E19913">
        <v>0</v>
      </c>
      <c r="F19913" s="4">
        <f t="shared" si="311"/>
        <v>761566.66666666663</v>
      </c>
    </row>
    <row r="19914" spans="1:6" x14ac:dyDescent="0.3">
      <c r="A19914" t="s">
        <v>20395</v>
      </c>
      <c r="B19914">
        <v>953680</v>
      </c>
      <c r="C19914">
        <v>0</v>
      </c>
      <c r="D19914">
        <v>6348050</v>
      </c>
      <c r="E19914">
        <v>0</v>
      </c>
      <c r="F19914" s="4">
        <f t="shared" si="311"/>
        <v>2116016.6666666665</v>
      </c>
    </row>
    <row r="19915" spans="1:6" x14ac:dyDescent="0.3">
      <c r="A19915" t="s">
        <v>20396</v>
      </c>
      <c r="B19915">
        <v>1931320</v>
      </c>
      <c r="C19915">
        <v>0</v>
      </c>
      <c r="D19915">
        <v>485000</v>
      </c>
      <c r="E19915">
        <v>2606820</v>
      </c>
      <c r="F19915" s="4">
        <f t="shared" si="311"/>
        <v>1030606.6666666666</v>
      </c>
    </row>
    <row r="19916" spans="1:6" x14ac:dyDescent="0.3">
      <c r="A19916" t="s">
        <v>20397</v>
      </c>
      <c r="B19916">
        <v>414340</v>
      </c>
      <c r="C19916">
        <v>0</v>
      </c>
      <c r="D19916">
        <v>0</v>
      </c>
      <c r="E19916">
        <v>0</v>
      </c>
      <c r="F19916" s="4">
        <f t="shared" si="311"/>
        <v>0</v>
      </c>
    </row>
    <row r="19917" spans="1:6" x14ac:dyDescent="0.3">
      <c r="A19917" t="s">
        <v>20398</v>
      </c>
      <c r="B19917">
        <v>0</v>
      </c>
      <c r="C19917">
        <v>256000</v>
      </c>
      <c r="D19917">
        <v>0</v>
      </c>
      <c r="E19917">
        <v>1076000</v>
      </c>
      <c r="F19917" s="4">
        <f t="shared" si="311"/>
        <v>444000</v>
      </c>
    </row>
    <row r="19918" spans="1:6" x14ac:dyDescent="0.3">
      <c r="A19918" t="s">
        <v>20399</v>
      </c>
      <c r="B19918">
        <v>0</v>
      </c>
      <c r="C19918">
        <v>0</v>
      </c>
      <c r="D19918">
        <v>1341810</v>
      </c>
      <c r="E19918">
        <v>1275820</v>
      </c>
      <c r="F19918" s="4">
        <f t="shared" si="311"/>
        <v>872543.33333333337</v>
      </c>
    </row>
    <row r="19919" spans="1:6" x14ac:dyDescent="0.3">
      <c r="A19919" t="s">
        <v>874</v>
      </c>
      <c r="B19919">
        <v>0</v>
      </c>
      <c r="C19919">
        <v>1018970</v>
      </c>
      <c r="D19919">
        <v>2123840</v>
      </c>
      <c r="E19919">
        <v>669760</v>
      </c>
      <c r="F19919" s="4">
        <f t="shared" si="311"/>
        <v>1270856.6666666667</v>
      </c>
    </row>
    <row r="19920" spans="1:6" x14ac:dyDescent="0.3">
      <c r="A19920" t="s">
        <v>20400</v>
      </c>
      <c r="B19920">
        <v>0</v>
      </c>
      <c r="C19920">
        <v>438240</v>
      </c>
      <c r="D19920">
        <v>245700</v>
      </c>
      <c r="E19920">
        <v>836560</v>
      </c>
      <c r="F19920" s="4">
        <f t="shared" si="311"/>
        <v>506833.33333333331</v>
      </c>
    </row>
    <row r="19921" spans="1:6" x14ac:dyDescent="0.3">
      <c r="A19921" t="s">
        <v>20401</v>
      </c>
      <c r="B19921">
        <v>160000</v>
      </c>
      <c r="C19921">
        <v>0</v>
      </c>
      <c r="D19921">
        <v>0</v>
      </c>
      <c r="E19921">
        <v>0</v>
      </c>
      <c r="F19921" s="4">
        <f t="shared" si="311"/>
        <v>0</v>
      </c>
    </row>
    <row r="19922" spans="1:6" x14ac:dyDescent="0.3">
      <c r="A19922" t="s">
        <v>20402</v>
      </c>
      <c r="B19922">
        <v>1943480</v>
      </c>
      <c r="C19922">
        <v>5083780</v>
      </c>
      <c r="D19922">
        <v>2326690</v>
      </c>
      <c r="E19922">
        <v>2491140</v>
      </c>
      <c r="F19922" s="4">
        <f t="shared" si="311"/>
        <v>3300536.6666666665</v>
      </c>
    </row>
    <row r="19923" spans="1:6" x14ac:dyDescent="0.3">
      <c r="A19923" t="s">
        <v>20403</v>
      </c>
      <c r="B19923">
        <v>0</v>
      </c>
      <c r="C19923">
        <v>1740640</v>
      </c>
      <c r="D19923">
        <v>1059520</v>
      </c>
      <c r="E19923">
        <v>450560</v>
      </c>
      <c r="F19923" s="4">
        <f t="shared" si="311"/>
        <v>1083573.3333333333</v>
      </c>
    </row>
    <row r="19924" spans="1:6" x14ac:dyDescent="0.3">
      <c r="A19924" t="s">
        <v>20404</v>
      </c>
      <c r="B19924">
        <v>0</v>
      </c>
      <c r="C19924">
        <v>726180</v>
      </c>
      <c r="D19924">
        <v>2127820</v>
      </c>
      <c r="E19924">
        <v>828100</v>
      </c>
      <c r="F19924" s="4">
        <f t="shared" si="311"/>
        <v>1227366.6666666667</v>
      </c>
    </row>
    <row r="19925" spans="1:6" x14ac:dyDescent="0.3">
      <c r="A19925" t="s">
        <v>20405</v>
      </c>
      <c r="B19925">
        <v>644280</v>
      </c>
      <c r="C19925">
        <v>2069340</v>
      </c>
      <c r="D19925">
        <v>459500</v>
      </c>
      <c r="E19925">
        <v>2240580</v>
      </c>
      <c r="F19925" s="4">
        <f t="shared" si="311"/>
        <v>1589806.6666666667</v>
      </c>
    </row>
    <row r="19926" spans="1:6" x14ac:dyDescent="0.3">
      <c r="A19926" t="s">
        <v>20406</v>
      </c>
      <c r="B19926">
        <v>0</v>
      </c>
      <c r="C19926">
        <v>149400</v>
      </c>
      <c r="D19926">
        <v>597870</v>
      </c>
      <c r="E19926">
        <v>0</v>
      </c>
      <c r="F19926" s="4">
        <f t="shared" si="311"/>
        <v>249090</v>
      </c>
    </row>
    <row r="19927" spans="1:6" x14ac:dyDescent="0.3">
      <c r="A19927" t="s">
        <v>20407</v>
      </c>
      <c r="B19927">
        <v>0</v>
      </c>
      <c r="C19927">
        <v>3325310</v>
      </c>
      <c r="D19927">
        <v>2078440</v>
      </c>
      <c r="E19927">
        <v>2139410</v>
      </c>
      <c r="F19927" s="4">
        <f t="shared" si="311"/>
        <v>2514386.6666666665</v>
      </c>
    </row>
    <row r="19928" spans="1:6" x14ac:dyDescent="0.3">
      <c r="A19928" t="s">
        <v>20408</v>
      </c>
      <c r="B19928">
        <v>219120</v>
      </c>
      <c r="C19928">
        <v>0</v>
      </c>
      <c r="D19928">
        <v>313950</v>
      </c>
      <c r="E19928">
        <v>938620</v>
      </c>
      <c r="F19928" s="4">
        <f t="shared" si="311"/>
        <v>417523.33333333331</v>
      </c>
    </row>
    <row r="19929" spans="1:6" x14ac:dyDescent="0.3">
      <c r="A19929" t="s">
        <v>683</v>
      </c>
      <c r="B19929">
        <v>568900</v>
      </c>
      <c r="C19929">
        <v>0</v>
      </c>
      <c r="D19929">
        <v>1320720</v>
      </c>
      <c r="E19929">
        <v>848360</v>
      </c>
      <c r="F19929" s="4">
        <f t="shared" si="311"/>
        <v>723026.66666666663</v>
      </c>
    </row>
    <row r="19930" spans="1:6" x14ac:dyDescent="0.3">
      <c r="A19930" t="s">
        <v>20409</v>
      </c>
      <c r="B19930">
        <v>271200</v>
      </c>
      <c r="C19930">
        <v>0</v>
      </c>
      <c r="D19930">
        <v>1148340</v>
      </c>
      <c r="E19930">
        <v>804000</v>
      </c>
      <c r="F19930" s="4">
        <f t="shared" si="311"/>
        <v>650780</v>
      </c>
    </row>
    <row r="19931" spans="1:6" x14ac:dyDescent="0.3">
      <c r="A19931" t="s">
        <v>20410</v>
      </c>
      <c r="B19931">
        <v>0</v>
      </c>
      <c r="C19931">
        <v>0</v>
      </c>
      <c r="D19931">
        <v>1045590</v>
      </c>
      <c r="E19931">
        <v>3018040</v>
      </c>
      <c r="F19931" s="4">
        <f t="shared" si="311"/>
        <v>1354543.3333333333</v>
      </c>
    </row>
    <row r="19932" spans="1:6" x14ac:dyDescent="0.3">
      <c r="A19932" t="s">
        <v>20411</v>
      </c>
      <c r="B19932">
        <v>0</v>
      </c>
      <c r="C19932">
        <v>2178720</v>
      </c>
      <c r="D19932">
        <v>0</v>
      </c>
      <c r="E19932">
        <v>3567920</v>
      </c>
      <c r="F19932" s="4">
        <f t="shared" si="311"/>
        <v>1915546.6666666667</v>
      </c>
    </row>
    <row r="19933" spans="1:6" x14ac:dyDescent="0.3">
      <c r="A19933" t="s">
        <v>20412</v>
      </c>
      <c r="B19933">
        <v>1204370</v>
      </c>
      <c r="C19933">
        <v>2085720</v>
      </c>
      <c r="D19933">
        <v>1143420</v>
      </c>
      <c r="E19933">
        <v>1005550</v>
      </c>
      <c r="F19933" s="4">
        <f t="shared" si="311"/>
        <v>1411563.3333333333</v>
      </c>
    </row>
    <row r="19934" spans="1:6" x14ac:dyDescent="0.3">
      <c r="A19934" t="s">
        <v>20413</v>
      </c>
      <c r="B19934">
        <v>0</v>
      </c>
      <c r="C19934">
        <v>0</v>
      </c>
      <c r="D19934">
        <v>423150</v>
      </c>
      <c r="E19934">
        <v>0</v>
      </c>
      <c r="F19934" s="4">
        <f t="shared" si="311"/>
        <v>141050</v>
      </c>
    </row>
    <row r="19935" spans="1:6" x14ac:dyDescent="0.3">
      <c r="A19935" t="s">
        <v>20414</v>
      </c>
      <c r="B19935">
        <v>0</v>
      </c>
      <c r="C19935">
        <v>313950</v>
      </c>
      <c r="D19935">
        <v>0</v>
      </c>
      <c r="E19935">
        <v>0</v>
      </c>
      <c r="F19935" s="4">
        <f t="shared" si="311"/>
        <v>104650</v>
      </c>
    </row>
    <row r="19936" spans="1:6" x14ac:dyDescent="0.3">
      <c r="A19936" t="s">
        <v>20415</v>
      </c>
      <c r="B19936">
        <v>1415000</v>
      </c>
      <c r="C19936">
        <v>647200</v>
      </c>
      <c r="D19936">
        <v>0</v>
      </c>
      <c r="E19936">
        <v>0</v>
      </c>
      <c r="F19936" s="4">
        <f t="shared" si="311"/>
        <v>215733.33333333334</v>
      </c>
    </row>
    <row r="19937" spans="1:6" x14ac:dyDescent="0.3">
      <c r="A19937" t="s">
        <v>20416</v>
      </c>
      <c r="B19937">
        <v>1001000</v>
      </c>
      <c r="C19937">
        <v>2286700</v>
      </c>
      <c r="D19937">
        <v>545700</v>
      </c>
      <c r="E19937">
        <v>4956500</v>
      </c>
      <c r="F19937" s="4">
        <f t="shared" si="311"/>
        <v>2596300</v>
      </c>
    </row>
    <row r="19938" spans="1:6" x14ac:dyDescent="0.3">
      <c r="A19938" t="s">
        <v>20417</v>
      </c>
      <c r="B19938">
        <v>0</v>
      </c>
      <c r="C19938">
        <v>0</v>
      </c>
      <c r="D19938">
        <v>714000</v>
      </c>
      <c r="E19938">
        <v>613500</v>
      </c>
      <c r="F19938" s="4">
        <f t="shared" si="311"/>
        <v>442500</v>
      </c>
    </row>
    <row r="19939" spans="1:6" x14ac:dyDescent="0.3">
      <c r="A19939" t="s">
        <v>20418</v>
      </c>
      <c r="B19939">
        <v>447720</v>
      </c>
      <c r="C19939">
        <v>599320</v>
      </c>
      <c r="D19939">
        <v>1204770</v>
      </c>
      <c r="E19939">
        <v>1408630</v>
      </c>
      <c r="F19939" s="4">
        <f t="shared" si="311"/>
        <v>1070906.6666666667</v>
      </c>
    </row>
    <row r="19940" spans="1:6" x14ac:dyDescent="0.3">
      <c r="A19940" t="s">
        <v>20419</v>
      </c>
      <c r="B19940">
        <v>3413400</v>
      </c>
      <c r="C19940">
        <v>3468400</v>
      </c>
      <c r="D19940">
        <v>3881340</v>
      </c>
      <c r="E19940">
        <v>4112760</v>
      </c>
      <c r="F19940" s="4">
        <f t="shared" si="311"/>
        <v>3820833.3333333335</v>
      </c>
    </row>
    <row r="19941" spans="1:6" x14ac:dyDescent="0.3">
      <c r="A19941" t="s">
        <v>20420</v>
      </c>
      <c r="B19941">
        <v>0</v>
      </c>
      <c r="C19941">
        <v>223860</v>
      </c>
      <c r="D19941">
        <v>1096200</v>
      </c>
      <c r="E19941">
        <v>500500</v>
      </c>
      <c r="F19941" s="4">
        <f t="shared" si="311"/>
        <v>606853.33333333337</v>
      </c>
    </row>
    <row r="19942" spans="1:6" x14ac:dyDescent="0.3">
      <c r="A19942" t="s">
        <v>20421</v>
      </c>
      <c r="B19942">
        <v>0</v>
      </c>
      <c r="C19942">
        <v>1180270</v>
      </c>
      <c r="D19942">
        <v>801120</v>
      </c>
      <c r="E19942">
        <v>1059120</v>
      </c>
      <c r="F19942" s="4">
        <f t="shared" si="311"/>
        <v>1013503.3333333334</v>
      </c>
    </row>
    <row r="19943" spans="1:6" x14ac:dyDescent="0.3">
      <c r="A19943" t="s">
        <v>20422</v>
      </c>
      <c r="B19943">
        <v>2146690</v>
      </c>
      <c r="C19943">
        <v>0</v>
      </c>
      <c r="D19943">
        <v>2682850</v>
      </c>
      <c r="E19943">
        <v>788000</v>
      </c>
      <c r="F19943" s="4">
        <f t="shared" si="311"/>
        <v>1156950</v>
      </c>
    </row>
    <row r="19944" spans="1:6" x14ac:dyDescent="0.3">
      <c r="A19944" t="s">
        <v>20423</v>
      </c>
      <c r="B19944">
        <v>1340970</v>
      </c>
      <c r="C19944">
        <v>3037550</v>
      </c>
      <c r="D19944">
        <v>2410690</v>
      </c>
      <c r="E19944">
        <v>4114560</v>
      </c>
      <c r="F19944" s="4">
        <f t="shared" si="311"/>
        <v>3187600</v>
      </c>
    </row>
    <row r="19945" spans="1:6" x14ac:dyDescent="0.3">
      <c r="A19945" t="s">
        <v>20424</v>
      </c>
      <c r="B19945">
        <v>2052200</v>
      </c>
      <c r="C19945">
        <v>1193200</v>
      </c>
      <c r="D19945">
        <v>1306600</v>
      </c>
      <c r="E19945">
        <v>2261600</v>
      </c>
      <c r="F19945" s="4">
        <f t="shared" si="311"/>
        <v>1587133.3333333333</v>
      </c>
    </row>
    <row r="19946" spans="1:6" x14ac:dyDescent="0.3">
      <c r="A19946" t="s">
        <v>20425</v>
      </c>
      <c r="B19946">
        <v>2275380</v>
      </c>
      <c r="C19946">
        <v>2259740</v>
      </c>
      <c r="D19946">
        <v>0</v>
      </c>
      <c r="E19946">
        <v>0</v>
      </c>
      <c r="F19946" s="4">
        <f t="shared" si="311"/>
        <v>753246.66666666663</v>
      </c>
    </row>
    <row r="19947" spans="1:6" x14ac:dyDescent="0.3">
      <c r="A19947" t="s">
        <v>20426</v>
      </c>
      <c r="B19947">
        <v>1442710</v>
      </c>
      <c r="C19947">
        <v>9095450</v>
      </c>
      <c r="D19947">
        <v>740000</v>
      </c>
      <c r="E19947">
        <v>0</v>
      </c>
      <c r="F19947" s="4">
        <f t="shared" si="311"/>
        <v>3278483.3333333335</v>
      </c>
    </row>
    <row r="19948" spans="1:6" x14ac:dyDescent="0.3">
      <c r="A19948" t="s">
        <v>20427</v>
      </c>
      <c r="B19948">
        <v>1181200</v>
      </c>
      <c r="C19948">
        <v>2029640</v>
      </c>
      <c r="D19948">
        <v>2020300</v>
      </c>
      <c r="E19948">
        <v>809700</v>
      </c>
      <c r="F19948" s="4">
        <f t="shared" si="311"/>
        <v>1619880</v>
      </c>
    </row>
    <row r="19949" spans="1:6" x14ac:dyDescent="0.3">
      <c r="A19949" t="s">
        <v>20428</v>
      </c>
      <c r="B19949">
        <v>0</v>
      </c>
      <c r="C19949">
        <v>0</v>
      </c>
      <c r="D19949">
        <v>1029420</v>
      </c>
      <c r="E19949">
        <v>394000</v>
      </c>
      <c r="F19949" s="4">
        <f t="shared" si="311"/>
        <v>474473.33333333331</v>
      </c>
    </row>
    <row r="19950" spans="1:6" x14ac:dyDescent="0.3">
      <c r="A19950" t="s">
        <v>20429</v>
      </c>
      <c r="B19950">
        <v>2426000</v>
      </c>
      <c r="C19950">
        <v>1092000</v>
      </c>
      <c r="D19950">
        <v>404040</v>
      </c>
      <c r="E19950">
        <v>1590680</v>
      </c>
      <c r="F19950" s="4">
        <f t="shared" si="311"/>
        <v>1028906.6666666666</v>
      </c>
    </row>
    <row r="19951" spans="1:6" x14ac:dyDescent="0.3">
      <c r="A19951" t="s">
        <v>20430</v>
      </c>
      <c r="B19951">
        <v>2840860</v>
      </c>
      <c r="C19951">
        <v>3033000</v>
      </c>
      <c r="D19951">
        <v>1120340</v>
      </c>
      <c r="E19951">
        <v>5981200</v>
      </c>
      <c r="F19951" s="4">
        <f t="shared" si="311"/>
        <v>3378180</v>
      </c>
    </row>
    <row r="19952" spans="1:6" x14ac:dyDescent="0.3">
      <c r="A19952" t="s">
        <v>20431</v>
      </c>
      <c r="B19952">
        <v>2604840</v>
      </c>
      <c r="C19952">
        <v>5859540</v>
      </c>
      <c r="D19952">
        <v>4145580</v>
      </c>
      <c r="E19952">
        <v>6522180</v>
      </c>
      <c r="F19952" s="4">
        <f t="shared" si="311"/>
        <v>5509100</v>
      </c>
    </row>
    <row r="19953" spans="1:6" x14ac:dyDescent="0.3">
      <c r="A19953" t="s">
        <v>20432</v>
      </c>
      <c r="B19953">
        <v>0</v>
      </c>
      <c r="C19953">
        <v>0</v>
      </c>
      <c r="D19953">
        <v>1425060</v>
      </c>
      <c r="E19953">
        <v>2287860</v>
      </c>
      <c r="F19953" s="4">
        <f t="shared" si="311"/>
        <v>1237640</v>
      </c>
    </row>
    <row r="19954" spans="1:6" x14ac:dyDescent="0.3">
      <c r="A19954" t="s">
        <v>20433</v>
      </c>
      <c r="B19954">
        <v>0</v>
      </c>
      <c r="C19954">
        <v>0</v>
      </c>
      <c r="D19954">
        <v>12093899</v>
      </c>
      <c r="E19954">
        <v>44276770</v>
      </c>
      <c r="F19954" s="4">
        <f t="shared" si="311"/>
        <v>18790223</v>
      </c>
    </row>
    <row r="19955" spans="1:6" x14ac:dyDescent="0.3">
      <c r="A19955" t="s">
        <v>20434</v>
      </c>
      <c r="B19955">
        <v>0</v>
      </c>
      <c r="C19955">
        <v>475020</v>
      </c>
      <c r="D19955">
        <v>914110</v>
      </c>
      <c r="E19955">
        <v>0</v>
      </c>
      <c r="F19955" s="4">
        <f t="shared" si="311"/>
        <v>463043.33333333331</v>
      </c>
    </row>
    <row r="19956" spans="1:6" x14ac:dyDescent="0.3">
      <c r="A19956" t="s">
        <v>20435</v>
      </c>
      <c r="B19956">
        <v>3270340</v>
      </c>
      <c r="C19956">
        <v>3484440</v>
      </c>
      <c r="D19956">
        <v>3412150</v>
      </c>
      <c r="E19956">
        <v>2468920</v>
      </c>
      <c r="F19956" s="4">
        <f t="shared" si="311"/>
        <v>3121836.6666666665</v>
      </c>
    </row>
    <row r="19957" spans="1:6" x14ac:dyDescent="0.3">
      <c r="A19957" t="s">
        <v>20436</v>
      </c>
      <c r="B19957">
        <v>0</v>
      </c>
      <c r="C19957">
        <v>0</v>
      </c>
      <c r="D19957">
        <v>3510940</v>
      </c>
      <c r="E19957">
        <v>2399200</v>
      </c>
      <c r="F19957" s="4">
        <f t="shared" si="311"/>
        <v>1970046.6666666667</v>
      </c>
    </row>
    <row r="19958" spans="1:6" x14ac:dyDescent="0.3">
      <c r="A19958" t="s">
        <v>20437</v>
      </c>
      <c r="B19958">
        <v>0</v>
      </c>
      <c r="C19958">
        <v>0</v>
      </c>
      <c r="D19958">
        <v>54274880</v>
      </c>
      <c r="E19958">
        <v>0</v>
      </c>
      <c r="F19958" s="4">
        <f t="shared" si="311"/>
        <v>18091626.666666668</v>
      </c>
    </row>
    <row r="19959" spans="1:6" x14ac:dyDescent="0.3">
      <c r="A19959" t="s">
        <v>20438</v>
      </c>
      <c r="B19959">
        <v>0</v>
      </c>
      <c r="C19959">
        <v>370000</v>
      </c>
      <c r="D19959">
        <v>2046500</v>
      </c>
      <c r="E19959">
        <v>1273200</v>
      </c>
      <c r="F19959" s="4">
        <f t="shared" si="311"/>
        <v>1229900</v>
      </c>
    </row>
    <row r="19960" spans="1:6" x14ac:dyDescent="0.3">
      <c r="A19960" t="s">
        <v>20439</v>
      </c>
      <c r="B19960">
        <v>1248140</v>
      </c>
      <c r="C19960">
        <v>0</v>
      </c>
      <c r="D19960">
        <v>0</v>
      </c>
      <c r="E19960">
        <v>2157320</v>
      </c>
      <c r="F19960" s="4">
        <f t="shared" si="311"/>
        <v>719106.66666666663</v>
      </c>
    </row>
    <row r="19961" spans="1:6" x14ac:dyDescent="0.3">
      <c r="A19961" t="s">
        <v>20440</v>
      </c>
      <c r="B19961">
        <v>0</v>
      </c>
      <c r="C19961">
        <v>0</v>
      </c>
      <c r="D19961">
        <v>5277200</v>
      </c>
      <c r="E19961">
        <v>0</v>
      </c>
      <c r="F19961" s="4">
        <f t="shared" si="311"/>
        <v>1759066.6666666667</v>
      </c>
    </row>
    <row r="19962" spans="1:6" x14ac:dyDescent="0.3">
      <c r="A19962" t="s">
        <v>20441</v>
      </c>
      <c r="B19962">
        <v>740000</v>
      </c>
      <c r="C19962">
        <v>1841300</v>
      </c>
      <c r="D19962">
        <v>953440</v>
      </c>
      <c r="E19962">
        <v>2199670</v>
      </c>
      <c r="F19962" s="4">
        <f t="shared" si="311"/>
        <v>1664803.3333333333</v>
      </c>
    </row>
    <row r="19963" spans="1:6" x14ac:dyDescent="0.3">
      <c r="A19963" t="s">
        <v>20442</v>
      </c>
      <c r="B19963">
        <v>802620</v>
      </c>
      <c r="C19963">
        <v>1509690</v>
      </c>
      <c r="D19963">
        <v>804440</v>
      </c>
      <c r="E19963">
        <v>1521340</v>
      </c>
      <c r="F19963" s="4">
        <f t="shared" si="311"/>
        <v>1278490</v>
      </c>
    </row>
    <row r="19964" spans="1:6" x14ac:dyDescent="0.3">
      <c r="A19964" t="s">
        <v>20443</v>
      </c>
      <c r="B19964">
        <v>4095000</v>
      </c>
      <c r="C19964">
        <v>5500750</v>
      </c>
      <c r="D19964">
        <v>4680550</v>
      </c>
      <c r="E19964">
        <v>6748100</v>
      </c>
      <c r="F19964" s="4">
        <f t="shared" si="311"/>
        <v>5643133.333333333</v>
      </c>
    </row>
    <row r="19965" spans="1:6" x14ac:dyDescent="0.3">
      <c r="A19965" t="s">
        <v>20444</v>
      </c>
      <c r="B19965">
        <v>1397770</v>
      </c>
      <c r="C19965">
        <v>676670</v>
      </c>
      <c r="D19965">
        <v>1742880</v>
      </c>
      <c r="E19965">
        <v>1746480</v>
      </c>
      <c r="F19965" s="4">
        <f t="shared" si="311"/>
        <v>1388676.6666666667</v>
      </c>
    </row>
    <row r="19966" spans="1:6" x14ac:dyDescent="0.3">
      <c r="A19966" t="s">
        <v>20445</v>
      </c>
      <c r="B19966">
        <v>504000</v>
      </c>
      <c r="C19966">
        <v>249000</v>
      </c>
      <c r="D19966">
        <v>0</v>
      </c>
      <c r="E19966">
        <v>4044040</v>
      </c>
      <c r="F19966" s="4">
        <f t="shared" si="311"/>
        <v>1431013.3333333333</v>
      </c>
    </row>
    <row r="19967" spans="1:6" x14ac:dyDescent="0.3">
      <c r="A19967" t="s">
        <v>20446</v>
      </c>
      <c r="B19967">
        <v>6594940</v>
      </c>
      <c r="C19967">
        <v>2390000</v>
      </c>
      <c r="D19967">
        <v>0</v>
      </c>
      <c r="E19967">
        <v>450560</v>
      </c>
      <c r="F19967" s="4">
        <f t="shared" si="311"/>
        <v>946853.33333333337</v>
      </c>
    </row>
    <row r="19968" spans="1:6" x14ac:dyDescent="0.3">
      <c r="A19968" t="s">
        <v>20447</v>
      </c>
      <c r="B19968">
        <v>0</v>
      </c>
      <c r="C19968">
        <v>0</v>
      </c>
      <c r="D19968">
        <v>2274450</v>
      </c>
      <c r="E19968">
        <v>0</v>
      </c>
      <c r="F19968" s="4">
        <f t="shared" si="311"/>
        <v>758150</v>
      </c>
    </row>
    <row r="19969" spans="1:6" x14ac:dyDescent="0.3">
      <c r="A19969" t="s">
        <v>20448</v>
      </c>
      <c r="B19969">
        <v>4052340</v>
      </c>
      <c r="C19969">
        <v>2284100</v>
      </c>
      <c r="D19969">
        <v>13338800</v>
      </c>
      <c r="E19969">
        <v>4058360</v>
      </c>
      <c r="F19969" s="4">
        <f t="shared" si="311"/>
        <v>6560420</v>
      </c>
    </row>
    <row r="19970" spans="1:6" x14ac:dyDescent="0.3">
      <c r="A19970" t="s">
        <v>20449</v>
      </c>
      <c r="B19970">
        <v>0</v>
      </c>
      <c r="C19970">
        <v>1740930</v>
      </c>
      <c r="D19970">
        <v>1193800</v>
      </c>
      <c r="E19970">
        <v>1390280</v>
      </c>
      <c r="F19970" s="4">
        <f t="shared" si="311"/>
        <v>1441670</v>
      </c>
    </row>
    <row r="19971" spans="1:6" x14ac:dyDescent="0.3">
      <c r="A19971" t="s">
        <v>20450</v>
      </c>
      <c r="B19971">
        <v>0</v>
      </c>
      <c r="C19971">
        <v>0</v>
      </c>
      <c r="D19971">
        <v>1348440</v>
      </c>
      <c r="E19971">
        <v>0</v>
      </c>
      <c r="F19971" s="4">
        <f t="shared" ref="F19971:F20034" si="312">SUM(C19971:E19971)/3</f>
        <v>449480</v>
      </c>
    </row>
    <row r="19972" spans="1:6" x14ac:dyDescent="0.3">
      <c r="A19972" t="s">
        <v>20451</v>
      </c>
      <c r="B19972">
        <v>2131280</v>
      </c>
      <c r="C19972">
        <v>0</v>
      </c>
      <c r="D19972">
        <v>6179470</v>
      </c>
      <c r="E19972">
        <v>4429200</v>
      </c>
      <c r="F19972" s="4">
        <f t="shared" si="312"/>
        <v>3536223.3333333335</v>
      </c>
    </row>
    <row r="19973" spans="1:6" x14ac:dyDescent="0.3">
      <c r="A19973" t="s">
        <v>20452</v>
      </c>
      <c r="B19973">
        <v>421100</v>
      </c>
      <c r="C19973">
        <v>0</v>
      </c>
      <c r="D19973">
        <v>988360</v>
      </c>
      <c r="E19973">
        <v>234600</v>
      </c>
      <c r="F19973" s="4">
        <f t="shared" si="312"/>
        <v>407653.33333333331</v>
      </c>
    </row>
    <row r="19974" spans="1:6" x14ac:dyDescent="0.3">
      <c r="A19974" t="s">
        <v>20453</v>
      </c>
      <c r="B19974">
        <v>0</v>
      </c>
      <c r="C19974">
        <v>0</v>
      </c>
      <c r="D19974">
        <v>234600</v>
      </c>
      <c r="E19974">
        <v>0</v>
      </c>
      <c r="F19974" s="4">
        <f t="shared" si="312"/>
        <v>78200</v>
      </c>
    </row>
    <row r="19975" spans="1:6" x14ac:dyDescent="0.3">
      <c r="A19975" t="s">
        <v>20454</v>
      </c>
      <c r="B19975">
        <v>0</v>
      </c>
      <c r="C19975">
        <v>517580</v>
      </c>
      <c r="D19975">
        <v>0</v>
      </c>
      <c r="E19975">
        <v>0</v>
      </c>
      <c r="F19975" s="4">
        <f t="shared" si="312"/>
        <v>172526.66666666666</v>
      </c>
    </row>
    <row r="19976" spans="1:6" x14ac:dyDescent="0.3">
      <c r="A19976" t="s">
        <v>20455</v>
      </c>
      <c r="B19976">
        <v>690200</v>
      </c>
      <c r="C19976">
        <v>0</v>
      </c>
      <c r="D19976">
        <v>2060060</v>
      </c>
      <c r="E19976">
        <v>1094140</v>
      </c>
      <c r="F19976" s="4">
        <f t="shared" si="312"/>
        <v>1051400</v>
      </c>
    </row>
    <row r="19977" spans="1:6" x14ac:dyDescent="0.3">
      <c r="A19977" t="s">
        <v>20456</v>
      </c>
      <c r="B19977">
        <v>2477040</v>
      </c>
      <c r="C19977">
        <v>3374300</v>
      </c>
      <c r="D19977">
        <v>2002410</v>
      </c>
      <c r="E19977">
        <v>2782860</v>
      </c>
      <c r="F19977" s="4">
        <f t="shared" si="312"/>
        <v>2719856.6666666665</v>
      </c>
    </row>
    <row r="19978" spans="1:6" x14ac:dyDescent="0.3">
      <c r="A19978" t="s">
        <v>20457</v>
      </c>
      <c r="B19978">
        <v>664550</v>
      </c>
      <c r="C19978">
        <v>1071070</v>
      </c>
      <c r="D19978">
        <v>287560</v>
      </c>
      <c r="E19978">
        <v>500500</v>
      </c>
      <c r="F19978" s="4">
        <f t="shared" si="312"/>
        <v>619710</v>
      </c>
    </row>
    <row r="19979" spans="1:6" x14ac:dyDescent="0.3">
      <c r="A19979" t="s">
        <v>20458</v>
      </c>
      <c r="B19979">
        <v>0</v>
      </c>
      <c r="C19979">
        <v>0</v>
      </c>
      <c r="D19979">
        <v>1602790</v>
      </c>
      <c r="E19979">
        <v>2035460</v>
      </c>
      <c r="F19979" s="4">
        <f t="shared" si="312"/>
        <v>1212750</v>
      </c>
    </row>
    <row r="19980" spans="1:6" x14ac:dyDescent="0.3">
      <c r="A19980" t="s">
        <v>20459</v>
      </c>
      <c r="B19980">
        <v>969250</v>
      </c>
      <c r="C19980">
        <v>0</v>
      </c>
      <c r="D19980">
        <v>1649100</v>
      </c>
      <c r="E19980">
        <v>767100</v>
      </c>
      <c r="F19980" s="4">
        <f t="shared" si="312"/>
        <v>805400</v>
      </c>
    </row>
    <row r="19981" spans="1:6" x14ac:dyDescent="0.3">
      <c r="A19981" t="s">
        <v>20460</v>
      </c>
      <c r="B19981">
        <v>716440</v>
      </c>
      <c r="C19981">
        <v>832400</v>
      </c>
      <c r="D19981">
        <v>1019900</v>
      </c>
      <c r="E19981">
        <v>554500</v>
      </c>
      <c r="F19981" s="4">
        <f t="shared" si="312"/>
        <v>802266.66666666663</v>
      </c>
    </row>
    <row r="19982" spans="1:6" x14ac:dyDescent="0.3">
      <c r="A19982" t="s">
        <v>20461</v>
      </c>
      <c r="B19982">
        <v>0</v>
      </c>
      <c r="C19982">
        <v>0</v>
      </c>
      <c r="D19982">
        <v>985530</v>
      </c>
      <c r="E19982">
        <v>1107560</v>
      </c>
      <c r="F19982" s="4">
        <f t="shared" si="312"/>
        <v>697696.66666666663</v>
      </c>
    </row>
    <row r="19983" spans="1:6" x14ac:dyDescent="0.3">
      <c r="A19983" t="s">
        <v>20462</v>
      </c>
      <c r="B19983">
        <v>711920</v>
      </c>
      <c r="C19983">
        <v>0</v>
      </c>
      <c r="D19983">
        <v>0</v>
      </c>
      <c r="E19983">
        <v>0</v>
      </c>
      <c r="F19983" s="4">
        <f t="shared" si="312"/>
        <v>0</v>
      </c>
    </row>
    <row r="19984" spans="1:6" x14ac:dyDescent="0.3">
      <c r="A19984" t="s">
        <v>20463</v>
      </c>
      <c r="B19984">
        <v>0</v>
      </c>
      <c r="C19984">
        <v>0</v>
      </c>
      <c r="D19984">
        <v>698490</v>
      </c>
      <c r="E19984">
        <v>0</v>
      </c>
      <c r="F19984" s="4">
        <f t="shared" si="312"/>
        <v>232830</v>
      </c>
    </row>
    <row r="19985" spans="1:6" x14ac:dyDescent="0.3">
      <c r="A19985" t="s">
        <v>275</v>
      </c>
      <c r="B19985">
        <v>3218310</v>
      </c>
      <c r="C19985">
        <v>1960000</v>
      </c>
      <c r="D19985">
        <v>0</v>
      </c>
      <c r="E19985">
        <v>5653020</v>
      </c>
      <c r="F19985" s="4">
        <f t="shared" si="312"/>
        <v>2537673.3333333335</v>
      </c>
    </row>
    <row r="19986" spans="1:6" x14ac:dyDescent="0.3">
      <c r="A19986" t="s">
        <v>20464</v>
      </c>
      <c r="B19986">
        <v>0</v>
      </c>
      <c r="C19986">
        <v>1200290</v>
      </c>
      <c r="D19986">
        <v>0</v>
      </c>
      <c r="E19986">
        <v>0</v>
      </c>
      <c r="F19986" s="4">
        <f t="shared" si="312"/>
        <v>400096.66666666669</v>
      </c>
    </row>
    <row r="19987" spans="1:6" x14ac:dyDescent="0.3">
      <c r="A19987" t="s">
        <v>20465</v>
      </c>
      <c r="B19987">
        <v>0</v>
      </c>
      <c r="C19987">
        <v>0</v>
      </c>
      <c r="D19987">
        <v>358360</v>
      </c>
      <c r="E19987">
        <v>376740</v>
      </c>
      <c r="F19987" s="4">
        <f t="shared" si="312"/>
        <v>245033.33333333334</v>
      </c>
    </row>
    <row r="19988" spans="1:6" x14ac:dyDescent="0.3">
      <c r="A19988" t="s">
        <v>20466</v>
      </c>
      <c r="B19988">
        <v>4210100</v>
      </c>
      <c r="C19988">
        <v>8337160</v>
      </c>
      <c r="D19988">
        <v>14496120</v>
      </c>
      <c r="E19988">
        <v>11577880</v>
      </c>
      <c r="F19988" s="4">
        <f t="shared" si="312"/>
        <v>11470386.666666666</v>
      </c>
    </row>
    <row r="19989" spans="1:6" x14ac:dyDescent="0.3">
      <c r="A19989" t="s">
        <v>20467</v>
      </c>
      <c r="B19989">
        <v>8391650</v>
      </c>
      <c r="C19989">
        <v>3017560</v>
      </c>
      <c r="D19989">
        <v>595140</v>
      </c>
      <c r="E19989">
        <v>2213740</v>
      </c>
      <c r="F19989" s="4">
        <f t="shared" si="312"/>
        <v>1942146.6666666667</v>
      </c>
    </row>
    <row r="19990" spans="1:6" x14ac:dyDescent="0.3">
      <c r="A19990" t="s">
        <v>20468</v>
      </c>
      <c r="B19990">
        <v>667950</v>
      </c>
      <c r="C19990">
        <v>382200</v>
      </c>
      <c r="D19990">
        <v>192920</v>
      </c>
      <c r="E19990">
        <v>0</v>
      </c>
      <c r="F19990" s="4">
        <f t="shared" si="312"/>
        <v>191706.66666666666</v>
      </c>
    </row>
    <row r="19991" spans="1:6" x14ac:dyDescent="0.3">
      <c r="A19991" t="s">
        <v>20469</v>
      </c>
      <c r="B19991">
        <v>0</v>
      </c>
      <c r="C19991">
        <v>0</v>
      </c>
      <c r="D19991">
        <v>772590</v>
      </c>
      <c r="E19991">
        <v>0</v>
      </c>
      <c r="F19991" s="4">
        <f t="shared" si="312"/>
        <v>257530</v>
      </c>
    </row>
    <row r="19992" spans="1:6" x14ac:dyDescent="0.3">
      <c r="A19992" t="s">
        <v>20470</v>
      </c>
      <c r="B19992">
        <v>2099680</v>
      </c>
      <c r="C19992">
        <v>2400210</v>
      </c>
      <c r="D19992">
        <v>735280</v>
      </c>
      <c r="E19992">
        <v>2086720</v>
      </c>
      <c r="F19992" s="4">
        <f t="shared" si="312"/>
        <v>1740736.6666666667</v>
      </c>
    </row>
    <row r="19993" spans="1:6" x14ac:dyDescent="0.3">
      <c r="A19993" t="s">
        <v>530</v>
      </c>
      <c r="B19993">
        <v>526400</v>
      </c>
      <c r="C19993">
        <v>679220</v>
      </c>
      <c r="D19993">
        <v>365000</v>
      </c>
      <c r="E19993">
        <v>1156800</v>
      </c>
      <c r="F19993" s="4">
        <f t="shared" si="312"/>
        <v>733673.33333333337</v>
      </c>
    </row>
    <row r="19994" spans="1:6" x14ac:dyDescent="0.3">
      <c r="A19994" t="s">
        <v>300</v>
      </c>
      <c r="B19994">
        <v>1356000</v>
      </c>
      <c r="C19994">
        <v>0</v>
      </c>
      <c r="D19994">
        <v>781690</v>
      </c>
      <c r="E19994">
        <v>1818720</v>
      </c>
      <c r="F19994" s="4">
        <f t="shared" si="312"/>
        <v>866803.33333333337</v>
      </c>
    </row>
    <row r="19995" spans="1:6" x14ac:dyDescent="0.3">
      <c r="A19995" t="s">
        <v>20471</v>
      </c>
      <c r="B19995">
        <v>340340</v>
      </c>
      <c r="C19995">
        <v>0</v>
      </c>
      <c r="D19995">
        <v>234600</v>
      </c>
      <c r="E19995">
        <v>578760</v>
      </c>
      <c r="F19995" s="4">
        <f t="shared" si="312"/>
        <v>271120</v>
      </c>
    </row>
    <row r="19996" spans="1:6" x14ac:dyDescent="0.3">
      <c r="A19996" t="s">
        <v>20472</v>
      </c>
      <c r="B19996">
        <v>0</v>
      </c>
      <c r="C19996">
        <v>1396250</v>
      </c>
      <c r="D19996">
        <v>0</v>
      </c>
      <c r="E19996">
        <v>391300</v>
      </c>
      <c r="F19996" s="4">
        <f t="shared" si="312"/>
        <v>595850</v>
      </c>
    </row>
    <row r="19997" spans="1:6" x14ac:dyDescent="0.3">
      <c r="A19997" t="s">
        <v>20473</v>
      </c>
      <c r="B19997">
        <v>0</v>
      </c>
      <c r="C19997">
        <v>1822400</v>
      </c>
      <c r="D19997">
        <v>0</v>
      </c>
      <c r="E19997">
        <v>0</v>
      </c>
      <c r="F19997" s="4">
        <f t="shared" si="312"/>
        <v>607466.66666666663</v>
      </c>
    </row>
    <row r="19998" spans="1:6" x14ac:dyDescent="0.3">
      <c r="A19998" t="s">
        <v>20474</v>
      </c>
      <c r="B19998">
        <v>1929370</v>
      </c>
      <c r="C19998">
        <v>3353890</v>
      </c>
      <c r="D19998">
        <v>2690500</v>
      </c>
      <c r="E19998">
        <v>3228240</v>
      </c>
      <c r="F19998" s="4">
        <f t="shared" si="312"/>
        <v>3090876.6666666665</v>
      </c>
    </row>
    <row r="19999" spans="1:6" x14ac:dyDescent="0.3">
      <c r="A19999" t="s">
        <v>20475</v>
      </c>
      <c r="B19999">
        <v>3018660</v>
      </c>
      <c r="C19999">
        <v>0</v>
      </c>
      <c r="D19999">
        <v>264600</v>
      </c>
      <c r="E19999">
        <v>4736380</v>
      </c>
      <c r="F19999" s="4">
        <f t="shared" si="312"/>
        <v>1666993.3333333333</v>
      </c>
    </row>
    <row r="20000" spans="1:6" x14ac:dyDescent="0.3">
      <c r="A20000" t="s">
        <v>20476</v>
      </c>
      <c r="B20000">
        <v>1383660</v>
      </c>
      <c r="C20000">
        <v>500500</v>
      </c>
      <c r="D20000">
        <v>256000</v>
      </c>
      <c r="E20000">
        <v>0</v>
      </c>
      <c r="F20000" s="4">
        <f t="shared" si="312"/>
        <v>252166.66666666666</v>
      </c>
    </row>
    <row r="20001" spans="1:6" x14ac:dyDescent="0.3">
      <c r="A20001" t="s">
        <v>20477</v>
      </c>
      <c r="B20001">
        <v>698200</v>
      </c>
      <c r="C20001">
        <v>586950</v>
      </c>
      <c r="D20001">
        <v>3496560</v>
      </c>
      <c r="E20001">
        <v>969460</v>
      </c>
      <c r="F20001" s="4">
        <f t="shared" si="312"/>
        <v>1684323.3333333333</v>
      </c>
    </row>
    <row r="20002" spans="1:6" x14ac:dyDescent="0.3">
      <c r="A20002" t="s">
        <v>20478</v>
      </c>
      <c r="B20002">
        <v>745290</v>
      </c>
      <c r="C20002">
        <v>1955590</v>
      </c>
      <c r="D20002">
        <v>815180</v>
      </c>
      <c r="E20002">
        <v>2014650</v>
      </c>
      <c r="F20002" s="4">
        <f t="shared" si="312"/>
        <v>1595140</v>
      </c>
    </row>
    <row r="20003" spans="1:6" x14ac:dyDescent="0.3">
      <c r="A20003" t="s">
        <v>20479</v>
      </c>
      <c r="B20003">
        <v>647680</v>
      </c>
      <c r="C20003">
        <v>740000</v>
      </c>
      <c r="D20003">
        <v>0</v>
      </c>
      <c r="E20003">
        <v>386000</v>
      </c>
      <c r="F20003" s="4">
        <f t="shared" si="312"/>
        <v>375333.33333333331</v>
      </c>
    </row>
    <row r="20004" spans="1:6" x14ac:dyDescent="0.3">
      <c r="A20004" t="s">
        <v>20480</v>
      </c>
      <c r="B20004">
        <v>2155960</v>
      </c>
      <c r="C20004">
        <v>2050700</v>
      </c>
      <c r="D20004">
        <v>0</v>
      </c>
      <c r="E20004">
        <v>2335090</v>
      </c>
      <c r="F20004" s="4">
        <f t="shared" si="312"/>
        <v>1461930</v>
      </c>
    </row>
    <row r="20005" spans="1:6" x14ac:dyDescent="0.3">
      <c r="A20005" t="s">
        <v>20481</v>
      </c>
      <c r="B20005">
        <v>0</v>
      </c>
      <c r="C20005">
        <v>0</v>
      </c>
      <c r="D20005">
        <v>726000</v>
      </c>
      <c r="E20005">
        <v>0</v>
      </c>
      <c r="F20005" s="4">
        <f t="shared" si="312"/>
        <v>242000</v>
      </c>
    </row>
    <row r="20006" spans="1:6" x14ac:dyDescent="0.3">
      <c r="A20006" t="s">
        <v>20482</v>
      </c>
      <c r="B20006">
        <v>0</v>
      </c>
      <c r="C20006">
        <v>0</v>
      </c>
      <c r="D20006">
        <v>1233960</v>
      </c>
      <c r="E20006">
        <v>0</v>
      </c>
      <c r="F20006" s="4">
        <f t="shared" si="312"/>
        <v>411320</v>
      </c>
    </row>
    <row r="20007" spans="1:6" x14ac:dyDescent="0.3">
      <c r="A20007" t="s">
        <v>20483</v>
      </c>
      <c r="B20007">
        <v>370000</v>
      </c>
      <c r="C20007">
        <v>594000</v>
      </c>
      <c r="D20007">
        <v>240240</v>
      </c>
      <c r="E20007">
        <v>450000</v>
      </c>
      <c r="F20007" s="4">
        <f t="shared" si="312"/>
        <v>428080</v>
      </c>
    </row>
    <row r="20008" spans="1:6" x14ac:dyDescent="0.3">
      <c r="A20008" t="s">
        <v>20484</v>
      </c>
      <c r="B20008">
        <v>2854670</v>
      </c>
      <c r="C20008">
        <v>3324550</v>
      </c>
      <c r="D20008">
        <v>3839290</v>
      </c>
      <c r="E20008">
        <v>2696770</v>
      </c>
      <c r="F20008" s="4">
        <f t="shared" si="312"/>
        <v>3286870</v>
      </c>
    </row>
    <row r="20009" spans="1:6" x14ac:dyDescent="0.3">
      <c r="A20009" t="s">
        <v>20485</v>
      </c>
      <c r="B20009">
        <v>2804800</v>
      </c>
      <c r="C20009">
        <v>2227800</v>
      </c>
      <c r="D20009">
        <v>2329160</v>
      </c>
      <c r="E20009">
        <v>2094480</v>
      </c>
      <c r="F20009" s="4">
        <f t="shared" si="312"/>
        <v>2217146.6666666665</v>
      </c>
    </row>
    <row r="20010" spans="1:6" x14ac:dyDescent="0.3">
      <c r="A20010" t="s">
        <v>20486</v>
      </c>
      <c r="B20010">
        <v>0</v>
      </c>
      <c r="C20010">
        <v>1028980</v>
      </c>
      <c r="D20010">
        <v>0</v>
      </c>
      <c r="E20010">
        <v>756000</v>
      </c>
      <c r="F20010" s="4">
        <f t="shared" si="312"/>
        <v>594993.33333333337</v>
      </c>
    </row>
    <row r="20011" spans="1:6" x14ac:dyDescent="0.3">
      <c r="A20011" t="s">
        <v>178</v>
      </c>
      <c r="B20011">
        <v>0</v>
      </c>
      <c r="C20011">
        <v>1191910</v>
      </c>
      <c r="D20011">
        <v>349000</v>
      </c>
      <c r="E20011">
        <v>404760</v>
      </c>
      <c r="F20011" s="4">
        <f t="shared" si="312"/>
        <v>648556.66666666663</v>
      </c>
    </row>
    <row r="20012" spans="1:6" x14ac:dyDescent="0.3">
      <c r="A20012" t="s">
        <v>20487</v>
      </c>
      <c r="B20012">
        <v>2575060</v>
      </c>
      <c r="C20012">
        <v>2341690</v>
      </c>
      <c r="D20012">
        <v>199200</v>
      </c>
      <c r="E20012">
        <v>2096490</v>
      </c>
      <c r="F20012" s="4">
        <f t="shared" si="312"/>
        <v>1545793.3333333333</v>
      </c>
    </row>
    <row r="20013" spans="1:6" x14ac:dyDescent="0.3">
      <c r="A20013" t="s">
        <v>20488</v>
      </c>
      <c r="B20013">
        <v>3046720</v>
      </c>
      <c r="C20013">
        <v>4324300</v>
      </c>
      <c r="D20013">
        <v>3221100</v>
      </c>
      <c r="E20013">
        <v>3990500</v>
      </c>
      <c r="F20013" s="4">
        <f t="shared" si="312"/>
        <v>3845300</v>
      </c>
    </row>
    <row r="20014" spans="1:6" x14ac:dyDescent="0.3">
      <c r="A20014" t="s">
        <v>20489</v>
      </c>
      <c r="B20014">
        <v>0</v>
      </c>
      <c r="C20014">
        <v>1753200</v>
      </c>
      <c r="D20014">
        <v>1480000</v>
      </c>
      <c r="E20014">
        <v>0</v>
      </c>
      <c r="F20014" s="4">
        <f t="shared" si="312"/>
        <v>1077733.3333333333</v>
      </c>
    </row>
    <row r="20015" spans="1:6" x14ac:dyDescent="0.3">
      <c r="A20015" t="s">
        <v>20490</v>
      </c>
      <c r="B20015">
        <v>305000</v>
      </c>
      <c r="C20015">
        <v>1480000</v>
      </c>
      <c r="D20015">
        <v>300300</v>
      </c>
      <c r="E20015">
        <v>0</v>
      </c>
      <c r="F20015" s="4">
        <f t="shared" si="312"/>
        <v>593433.33333333337</v>
      </c>
    </row>
    <row r="20016" spans="1:6" x14ac:dyDescent="0.3">
      <c r="A20016" t="s">
        <v>20491</v>
      </c>
      <c r="B20016">
        <v>414340</v>
      </c>
      <c r="C20016">
        <v>1011100</v>
      </c>
      <c r="D20016">
        <v>1426480</v>
      </c>
      <c r="E20016">
        <v>1121820</v>
      </c>
      <c r="F20016" s="4">
        <f t="shared" si="312"/>
        <v>1186466.6666666667</v>
      </c>
    </row>
    <row r="20017" spans="1:6" x14ac:dyDescent="0.3">
      <c r="A20017" t="s">
        <v>20492</v>
      </c>
      <c r="B20017">
        <v>1709810</v>
      </c>
      <c r="C20017">
        <v>683200</v>
      </c>
      <c r="D20017">
        <v>711920</v>
      </c>
      <c r="E20017">
        <v>0</v>
      </c>
      <c r="F20017" s="4">
        <f t="shared" si="312"/>
        <v>465040</v>
      </c>
    </row>
    <row r="20018" spans="1:6" x14ac:dyDescent="0.3">
      <c r="A20018" t="s">
        <v>20493</v>
      </c>
      <c r="B20018">
        <v>0</v>
      </c>
      <c r="C20018">
        <v>0</v>
      </c>
      <c r="D20018">
        <v>636219</v>
      </c>
      <c r="E20018">
        <v>0</v>
      </c>
      <c r="F20018" s="4">
        <f t="shared" si="312"/>
        <v>212073</v>
      </c>
    </row>
    <row r="20019" spans="1:6" x14ac:dyDescent="0.3">
      <c r="A20019" t="s">
        <v>20494</v>
      </c>
      <c r="B20019">
        <v>4143700</v>
      </c>
      <c r="C20019">
        <v>2391500</v>
      </c>
      <c r="D20019">
        <v>3886790</v>
      </c>
      <c r="E20019">
        <v>6841550</v>
      </c>
      <c r="F20019" s="4">
        <f t="shared" si="312"/>
        <v>4373280</v>
      </c>
    </row>
    <row r="20020" spans="1:6" x14ac:dyDescent="0.3">
      <c r="A20020" t="s">
        <v>20495</v>
      </c>
      <c r="B20020">
        <v>1646360</v>
      </c>
      <c r="C20020">
        <v>1420570</v>
      </c>
      <c r="D20020">
        <v>2358880</v>
      </c>
      <c r="E20020">
        <v>2475000</v>
      </c>
      <c r="F20020" s="4">
        <f t="shared" si="312"/>
        <v>2084816.6666666667</v>
      </c>
    </row>
    <row r="20021" spans="1:6" x14ac:dyDescent="0.3">
      <c r="A20021" t="s">
        <v>20496</v>
      </c>
      <c r="B20021">
        <v>575660</v>
      </c>
      <c r="C20021">
        <v>0</v>
      </c>
      <c r="D20021">
        <v>0</v>
      </c>
      <c r="E20021">
        <v>0</v>
      </c>
      <c r="F20021" s="4">
        <f t="shared" si="312"/>
        <v>0</v>
      </c>
    </row>
    <row r="20022" spans="1:6" x14ac:dyDescent="0.3">
      <c r="A20022" t="s">
        <v>20497</v>
      </c>
      <c r="B20022">
        <v>0</v>
      </c>
      <c r="C20022">
        <v>309400</v>
      </c>
      <c r="D20022">
        <v>0</v>
      </c>
      <c r="E20022">
        <v>386000</v>
      </c>
      <c r="F20022" s="4">
        <f t="shared" si="312"/>
        <v>231800</v>
      </c>
    </row>
    <row r="20023" spans="1:6" x14ac:dyDescent="0.3">
      <c r="A20023" t="s">
        <v>20498</v>
      </c>
      <c r="B20023">
        <v>281190</v>
      </c>
      <c r="C20023">
        <v>218400</v>
      </c>
      <c r="D20023">
        <v>0</v>
      </c>
      <c r="E20023">
        <v>820000</v>
      </c>
      <c r="F20023" s="4">
        <f t="shared" si="312"/>
        <v>346133.33333333331</v>
      </c>
    </row>
    <row r="20024" spans="1:6" x14ac:dyDescent="0.3">
      <c r="A20024" t="s">
        <v>20499</v>
      </c>
      <c r="B20024">
        <v>0</v>
      </c>
      <c r="C20024">
        <v>350000</v>
      </c>
      <c r="D20024">
        <v>245700</v>
      </c>
      <c r="E20024">
        <v>357000</v>
      </c>
      <c r="F20024" s="4">
        <f t="shared" si="312"/>
        <v>317566.66666666669</v>
      </c>
    </row>
    <row r="20025" spans="1:6" x14ac:dyDescent="0.3">
      <c r="A20025" t="s">
        <v>20500</v>
      </c>
      <c r="B20025">
        <v>0</v>
      </c>
      <c r="C20025">
        <v>160000</v>
      </c>
      <c r="D20025">
        <v>0</v>
      </c>
      <c r="E20025">
        <v>0</v>
      </c>
      <c r="F20025" s="4">
        <f t="shared" si="312"/>
        <v>53333.333333333336</v>
      </c>
    </row>
    <row r="20026" spans="1:6" x14ac:dyDescent="0.3">
      <c r="A20026" t="s">
        <v>20501</v>
      </c>
      <c r="B20026">
        <v>0</v>
      </c>
      <c r="C20026">
        <v>570000</v>
      </c>
      <c r="D20026">
        <v>0</v>
      </c>
      <c r="E20026">
        <v>0</v>
      </c>
      <c r="F20026" s="4">
        <f t="shared" si="312"/>
        <v>190000</v>
      </c>
    </row>
    <row r="20027" spans="1:6" x14ac:dyDescent="0.3">
      <c r="A20027" t="s">
        <v>20502</v>
      </c>
      <c r="B20027">
        <v>0</v>
      </c>
      <c r="C20027">
        <v>0</v>
      </c>
      <c r="D20027">
        <v>322080</v>
      </c>
      <c r="E20027">
        <v>402000</v>
      </c>
      <c r="F20027" s="4">
        <f t="shared" si="312"/>
        <v>241360</v>
      </c>
    </row>
    <row r="20028" spans="1:6" x14ac:dyDescent="0.3">
      <c r="A20028" t="s">
        <v>20503</v>
      </c>
      <c r="B20028">
        <v>0</v>
      </c>
      <c r="C20028">
        <v>2584840</v>
      </c>
      <c r="D20028">
        <v>4982190</v>
      </c>
      <c r="E20028">
        <v>336700</v>
      </c>
      <c r="F20028" s="4">
        <f t="shared" si="312"/>
        <v>2634576.6666666665</v>
      </c>
    </row>
    <row r="20029" spans="1:6" x14ac:dyDescent="0.3">
      <c r="A20029" t="s">
        <v>20504</v>
      </c>
      <c r="B20029">
        <v>1079900</v>
      </c>
      <c r="C20029">
        <v>1321400</v>
      </c>
      <c r="D20029">
        <v>2161930</v>
      </c>
      <c r="E20029">
        <v>1094920</v>
      </c>
      <c r="F20029" s="4">
        <f t="shared" si="312"/>
        <v>1526083.3333333333</v>
      </c>
    </row>
    <row r="20030" spans="1:6" x14ac:dyDescent="0.3">
      <c r="A20030" t="s">
        <v>20505</v>
      </c>
      <c r="B20030">
        <v>0</v>
      </c>
      <c r="C20030">
        <v>0</v>
      </c>
      <c r="D20030">
        <v>534900</v>
      </c>
      <c r="E20030">
        <v>0</v>
      </c>
      <c r="F20030" s="4">
        <f t="shared" si="312"/>
        <v>178300</v>
      </c>
    </row>
    <row r="20031" spans="1:6" x14ac:dyDescent="0.3">
      <c r="A20031" t="s">
        <v>20506</v>
      </c>
      <c r="B20031">
        <v>0</v>
      </c>
      <c r="C20031">
        <v>3128630</v>
      </c>
      <c r="D20031">
        <v>1149330</v>
      </c>
      <c r="E20031">
        <v>7104300</v>
      </c>
      <c r="F20031" s="4">
        <f t="shared" si="312"/>
        <v>3794086.6666666665</v>
      </c>
    </row>
    <row r="20032" spans="1:6" x14ac:dyDescent="0.3">
      <c r="A20032" t="s">
        <v>20507</v>
      </c>
      <c r="B20032">
        <v>0</v>
      </c>
      <c r="C20032">
        <v>0</v>
      </c>
      <c r="D20032">
        <v>340340</v>
      </c>
      <c r="E20032">
        <v>0</v>
      </c>
      <c r="F20032" s="4">
        <f t="shared" si="312"/>
        <v>113446.66666666667</v>
      </c>
    </row>
    <row r="20033" spans="1:6" x14ac:dyDescent="0.3">
      <c r="A20033" t="s">
        <v>20508</v>
      </c>
      <c r="B20033">
        <v>0</v>
      </c>
      <c r="C20033">
        <v>0</v>
      </c>
      <c r="D20033">
        <v>960210</v>
      </c>
      <c r="E20033">
        <v>182000</v>
      </c>
      <c r="F20033" s="4">
        <f t="shared" si="312"/>
        <v>380736.66666666669</v>
      </c>
    </row>
    <row r="20034" spans="1:6" x14ac:dyDescent="0.3">
      <c r="A20034" t="s">
        <v>20509</v>
      </c>
      <c r="B20034">
        <v>3353520</v>
      </c>
      <c r="C20034">
        <v>2027550</v>
      </c>
      <c r="D20034">
        <v>2888380</v>
      </c>
      <c r="E20034">
        <v>4055520</v>
      </c>
      <c r="F20034" s="4">
        <f t="shared" si="312"/>
        <v>2990483.3333333335</v>
      </c>
    </row>
    <row r="20035" spans="1:6" x14ac:dyDescent="0.3">
      <c r="A20035" t="s">
        <v>20510</v>
      </c>
      <c r="B20035">
        <v>3113600</v>
      </c>
      <c r="C20035">
        <v>2666500</v>
      </c>
      <c r="D20035">
        <v>2551000</v>
      </c>
      <c r="E20035">
        <v>3265900</v>
      </c>
      <c r="F20035" s="4">
        <f t="shared" ref="F20035:F20098" si="313">SUM(C20035:E20035)/3</f>
        <v>2827800</v>
      </c>
    </row>
    <row r="20036" spans="1:6" x14ac:dyDescent="0.3">
      <c r="A20036" t="s">
        <v>20511</v>
      </c>
      <c r="B20036">
        <v>160000</v>
      </c>
      <c r="C20036">
        <v>3702560</v>
      </c>
      <c r="D20036">
        <v>2034080</v>
      </c>
      <c r="E20036">
        <v>2085010</v>
      </c>
      <c r="F20036" s="4">
        <f t="shared" si="313"/>
        <v>2607216.6666666665</v>
      </c>
    </row>
    <row r="20037" spans="1:6" x14ac:dyDescent="0.3">
      <c r="A20037" t="s">
        <v>20512</v>
      </c>
      <c r="B20037">
        <v>2101200</v>
      </c>
      <c r="C20037">
        <v>0</v>
      </c>
      <c r="D20037">
        <v>570000</v>
      </c>
      <c r="E20037">
        <v>0</v>
      </c>
      <c r="F20037" s="4">
        <f t="shared" si="313"/>
        <v>190000</v>
      </c>
    </row>
    <row r="20038" spans="1:6" x14ac:dyDescent="0.3">
      <c r="A20038" t="s">
        <v>20513</v>
      </c>
      <c r="B20038">
        <v>0</v>
      </c>
      <c r="C20038">
        <v>0</v>
      </c>
      <c r="D20038">
        <v>820000</v>
      </c>
      <c r="E20038">
        <v>3001530</v>
      </c>
      <c r="F20038" s="4">
        <f t="shared" si="313"/>
        <v>1273843.3333333333</v>
      </c>
    </row>
    <row r="20039" spans="1:6" x14ac:dyDescent="0.3">
      <c r="A20039" t="s">
        <v>20514</v>
      </c>
      <c r="B20039">
        <v>2190000</v>
      </c>
      <c r="C20039">
        <v>0</v>
      </c>
      <c r="D20039">
        <v>0</v>
      </c>
      <c r="E20039">
        <v>0</v>
      </c>
      <c r="F20039" s="4">
        <f t="shared" si="313"/>
        <v>0</v>
      </c>
    </row>
    <row r="20040" spans="1:6" x14ac:dyDescent="0.3">
      <c r="A20040" t="s">
        <v>20515</v>
      </c>
      <c r="B20040">
        <v>0</v>
      </c>
      <c r="C20040">
        <v>0</v>
      </c>
      <c r="D20040">
        <v>1096550</v>
      </c>
      <c r="E20040">
        <v>0</v>
      </c>
      <c r="F20040" s="4">
        <f t="shared" si="313"/>
        <v>365516.66666666669</v>
      </c>
    </row>
    <row r="20041" spans="1:6" x14ac:dyDescent="0.3">
      <c r="A20041" t="s">
        <v>20516</v>
      </c>
      <c r="B20041">
        <v>0</v>
      </c>
      <c r="C20041">
        <v>1045000</v>
      </c>
      <c r="D20041">
        <v>0</v>
      </c>
      <c r="E20041">
        <v>2407670</v>
      </c>
      <c r="F20041" s="4">
        <f t="shared" si="313"/>
        <v>1150890</v>
      </c>
    </row>
    <row r="20042" spans="1:6" x14ac:dyDescent="0.3">
      <c r="A20042" t="s">
        <v>610</v>
      </c>
      <c r="B20042">
        <v>0</v>
      </c>
      <c r="C20042">
        <v>256000</v>
      </c>
      <c r="D20042">
        <v>349000</v>
      </c>
      <c r="E20042">
        <v>1103280</v>
      </c>
      <c r="F20042" s="4">
        <f t="shared" si="313"/>
        <v>569426.66666666663</v>
      </c>
    </row>
    <row r="20043" spans="1:6" x14ac:dyDescent="0.3">
      <c r="A20043" t="s">
        <v>20517</v>
      </c>
      <c r="B20043">
        <v>0</v>
      </c>
      <c r="C20043">
        <v>740000</v>
      </c>
      <c r="D20043">
        <v>0</v>
      </c>
      <c r="E20043">
        <v>0</v>
      </c>
      <c r="F20043" s="4">
        <f t="shared" si="313"/>
        <v>246666.66666666666</v>
      </c>
    </row>
    <row r="20044" spans="1:6" x14ac:dyDescent="0.3">
      <c r="A20044" t="s">
        <v>20518</v>
      </c>
      <c r="B20044">
        <v>624780</v>
      </c>
      <c r="C20044">
        <v>0</v>
      </c>
      <c r="D20044">
        <v>851190</v>
      </c>
      <c r="E20044">
        <v>500500</v>
      </c>
      <c r="F20044" s="4">
        <f t="shared" si="313"/>
        <v>450563.33333333331</v>
      </c>
    </row>
    <row r="20045" spans="1:6" x14ac:dyDescent="0.3">
      <c r="A20045" t="s">
        <v>20519</v>
      </c>
      <c r="B20045">
        <v>675950</v>
      </c>
      <c r="C20045">
        <v>0</v>
      </c>
      <c r="D20045">
        <v>0</v>
      </c>
      <c r="E20045">
        <v>0</v>
      </c>
      <c r="F20045" s="4">
        <f t="shared" si="313"/>
        <v>0</v>
      </c>
    </row>
    <row r="20046" spans="1:6" x14ac:dyDescent="0.3">
      <c r="A20046" t="s">
        <v>20520</v>
      </c>
      <c r="B20046">
        <v>0</v>
      </c>
      <c r="C20046">
        <v>0</v>
      </c>
      <c r="D20046">
        <v>2055160</v>
      </c>
      <c r="E20046">
        <v>0</v>
      </c>
      <c r="F20046" s="4">
        <f t="shared" si="313"/>
        <v>685053.33333333337</v>
      </c>
    </row>
    <row r="20047" spans="1:6" x14ac:dyDescent="0.3">
      <c r="A20047" t="s">
        <v>20521</v>
      </c>
      <c r="B20047">
        <v>0</v>
      </c>
      <c r="C20047">
        <v>0</v>
      </c>
      <c r="D20047">
        <v>195500</v>
      </c>
      <c r="E20047">
        <v>0</v>
      </c>
      <c r="F20047" s="4">
        <f t="shared" si="313"/>
        <v>65166.666666666664</v>
      </c>
    </row>
    <row r="20048" spans="1:6" x14ac:dyDescent="0.3">
      <c r="A20048" t="s">
        <v>20522</v>
      </c>
      <c r="B20048">
        <v>1085260</v>
      </c>
      <c r="C20048">
        <v>1189230</v>
      </c>
      <c r="D20048">
        <v>2630630</v>
      </c>
      <c r="E20048">
        <v>1402260</v>
      </c>
      <c r="F20048" s="4">
        <f t="shared" si="313"/>
        <v>1740706.6666666667</v>
      </c>
    </row>
    <row r="20049" spans="1:6" x14ac:dyDescent="0.3">
      <c r="A20049" t="s">
        <v>20523</v>
      </c>
      <c r="B20049">
        <v>2255270</v>
      </c>
      <c r="C20049">
        <v>1532070</v>
      </c>
      <c r="D20049">
        <v>273000</v>
      </c>
      <c r="E20049">
        <v>611520</v>
      </c>
      <c r="F20049" s="4">
        <f t="shared" si="313"/>
        <v>805530</v>
      </c>
    </row>
    <row r="20050" spans="1:6" x14ac:dyDescent="0.3">
      <c r="A20050" t="s">
        <v>20524</v>
      </c>
      <c r="B20050">
        <v>0</v>
      </c>
      <c r="C20050">
        <v>0</v>
      </c>
      <c r="D20050">
        <v>1384760</v>
      </c>
      <c r="E20050">
        <v>1273500</v>
      </c>
      <c r="F20050" s="4">
        <f t="shared" si="313"/>
        <v>886086.66666666663</v>
      </c>
    </row>
    <row r="20051" spans="1:6" x14ac:dyDescent="0.3">
      <c r="A20051" t="s">
        <v>20525</v>
      </c>
      <c r="B20051">
        <v>7658440</v>
      </c>
      <c r="C20051">
        <v>12220590</v>
      </c>
      <c r="D20051">
        <v>5666260</v>
      </c>
      <c r="E20051">
        <v>13105600</v>
      </c>
      <c r="F20051" s="4">
        <f t="shared" si="313"/>
        <v>10330816.666666666</v>
      </c>
    </row>
    <row r="20052" spans="1:6" x14ac:dyDescent="0.3">
      <c r="A20052" t="s">
        <v>20526</v>
      </c>
      <c r="B20052">
        <v>3178630</v>
      </c>
      <c r="C20052">
        <v>4725630</v>
      </c>
      <c r="D20052">
        <v>5010910</v>
      </c>
      <c r="E20052">
        <v>4182800</v>
      </c>
      <c r="F20052" s="4">
        <f t="shared" si="313"/>
        <v>4639780</v>
      </c>
    </row>
    <row r="20053" spans="1:6" x14ac:dyDescent="0.3">
      <c r="A20053" t="s">
        <v>20527</v>
      </c>
      <c r="B20053">
        <v>2029100</v>
      </c>
      <c r="C20053">
        <v>1984900</v>
      </c>
      <c r="D20053">
        <v>988800</v>
      </c>
      <c r="E20053">
        <v>1228300</v>
      </c>
      <c r="F20053" s="4">
        <f t="shared" si="313"/>
        <v>1400666.6666666667</v>
      </c>
    </row>
    <row r="20054" spans="1:6" x14ac:dyDescent="0.3">
      <c r="A20054" t="s">
        <v>20528</v>
      </c>
      <c r="B20054">
        <v>0</v>
      </c>
      <c r="C20054">
        <v>0</v>
      </c>
      <c r="D20054">
        <v>839200</v>
      </c>
      <c r="E20054">
        <v>273700</v>
      </c>
      <c r="F20054" s="4">
        <f t="shared" si="313"/>
        <v>370966.66666666669</v>
      </c>
    </row>
    <row r="20055" spans="1:6" x14ac:dyDescent="0.3">
      <c r="A20055" t="s">
        <v>20529</v>
      </c>
      <c r="B20055">
        <v>1081220</v>
      </c>
      <c r="C20055">
        <v>4182740</v>
      </c>
      <c r="D20055">
        <v>592620</v>
      </c>
      <c r="E20055">
        <v>416500</v>
      </c>
      <c r="F20055" s="4">
        <f t="shared" si="313"/>
        <v>1730620</v>
      </c>
    </row>
    <row r="20056" spans="1:6" x14ac:dyDescent="0.3">
      <c r="A20056" t="s">
        <v>20530</v>
      </c>
      <c r="B20056">
        <v>382200</v>
      </c>
      <c r="C20056">
        <v>0</v>
      </c>
      <c r="D20056">
        <v>0</v>
      </c>
      <c r="E20056">
        <v>3290720</v>
      </c>
      <c r="F20056" s="4">
        <f t="shared" si="313"/>
        <v>1096906.6666666667</v>
      </c>
    </row>
    <row r="20057" spans="1:6" x14ac:dyDescent="0.3">
      <c r="A20057" t="s">
        <v>20531</v>
      </c>
      <c r="B20057">
        <v>626000</v>
      </c>
      <c r="C20057">
        <v>1813000</v>
      </c>
      <c r="D20057">
        <v>678000</v>
      </c>
      <c r="E20057">
        <v>1227880</v>
      </c>
      <c r="F20057" s="4">
        <f t="shared" si="313"/>
        <v>1239626.6666666667</v>
      </c>
    </row>
    <row r="20058" spans="1:6" x14ac:dyDescent="0.3">
      <c r="A20058" t="s">
        <v>20532</v>
      </c>
      <c r="B20058">
        <v>999330</v>
      </c>
      <c r="C20058">
        <v>5727380</v>
      </c>
      <c r="D20058">
        <v>2244060</v>
      </c>
      <c r="E20058">
        <v>3711600</v>
      </c>
      <c r="F20058" s="4">
        <f t="shared" si="313"/>
        <v>3894346.6666666665</v>
      </c>
    </row>
    <row r="20059" spans="1:6" x14ac:dyDescent="0.3">
      <c r="A20059" t="s">
        <v>20533</v>
      </c>
      <c r="B20059">
        <v>366000</v>
      </c>
      <c r="C20059">
        <v>264000</v>
      </c>
      <c r="D20059">
        <v>934830</v>
      </c>
      <c r="E20059">
        <v>402000</v>
      </c>
      <c r="F20059" s="4">
        <f t="shared" si="313"/>
        <v>533610</v>
      </c>
    </row>
    <row r="20060" spans="1:6" x14ac:dyDescent="0.3">
      <c r="A20060" t="s">
        <v>20534</v>
      </c>
      <c r="B20060">
        <v>0</v>
      </c>
      <c r="C20060">
        <v>0</v>
      </c>
      <c r="D20060">
        <v>972200</v>
      </c>
      <c r="E20060">
        <v>2474760</v>
      </c>
      <c r="F20060" s="4">
        <f t="shared" si="313"/>
        <v>1148986.6666666667</v>
      </c>
    </row>
    <row r="20061" spans="1:6" x14ac:dyDescent="0.3">
      <c r="A20061" t="s">
        <v>20535</v>
      </c>
      <c r="B20061">
        <v>0</v>
      </c>
      <c r="C20061">
        <v>450000</v>
      </c>
      <c r="D20061">
        <v>0</v>
      </c>
      <c r="E20061">
        <v>0</v>
      </c>
      <c r="F20061" s="4">
        <f t="shared" si="313"/>
        <v>150000</v>
      </c>
    </row>
    <row r="20062" spans="1:6" x14ac:dyDescent="0.3">
      <c r="A20062" t="s">
        <v>20536</v>
      </c>
      <c r="B20062">
        <v>0</v>
      </c>
      <c r="C20062">
        <v>764400</v>
      </c>
      <c r="D20062">
        <v>0</v>
      </c>
      <c r="E20062">
        <v>0</v>
      </c>
      <c r="F20062" s="4">
        <f t="shared" si="313"/>
        <v>254800</v>
      </c>
    </row>
    <row r="20063" spans="1:6" x14ac:dyDescent="0.3">
      <c r="A20063" t="s">
        <v>20537</v>
      </c>
      <c r="B20063">
        <v>0</v>
      </c>
      <c r="C20063">
        <v>0</v>
      </c>
      <c r="D20063">
        <v>370000</v>
      </c>
      <c r="E20063">
        <v>0</v>
      </c>
      <c r="F20063" s="4">
        <f t="shared" si="313"/>
        <v>123333.33333333333</v>
      </c>
    </row>
    <row r="20064" spans="1:6" x14ac:dyDescent="0.3">
      <c r="A20064" t="s">
        <v>20538</v>
      </c>
      <c r="B20064">
        <v>0</v>
      </c>
      <c r="C20064">
        <v>3044000</v>
      </c>
      <c r="D20064">
        <v>2128720</v>
      </c>
      <c r="E20064">
        <v>2146700</v>
      </c>
      <c r="F20064" s="4">
        <f t="shared" si="313"/>
        <v>2439806.6666666665</v>
      </c>
    </row>
    <row r="20065" spans="1:6" x14ac:dyDescent="0.3">
      <c r="A20065" t="s">
        <v>20539</v>
      </c>
      <c r="B20065">
        <v>0</v>
      </c>
      <c r="C20065">
        <v>1134240</v>
      </c>
      <c r="D20065">
        <v>2382870</v>
      </c>
      <c r="E20065">
        <v>2351500</v>
      </c>
      <c r="F20065" s="4">
        <f t="shared" si="313"/>
        <v>1956203.3333333333</v>
      </c>
    </row>
    <row r="20066" spans="1:6" x14ac:dyDescent="0.3">
      <c r="A20066" t="s">
        <v>20540</v>
      </c>
      <c r="B20066">
        <v>304000</v>
      </c>
      <c r="C20066">
        <v>636100</v>
      </c>
      <c r="D20066">
        <v>3507600</v>
      </c>
      <c r="E20066">
        <v>706560</v>
      </c>
      <c r="F20066" s="4">
        <f t="shared" si="313"/>
        <v>1616753.3333333333</v>
      </c>
    </row>
    <row r="20067" spans="1:6" x14ac:dyDescent="0.3">
      <c r="A20067" t="s">
        <v>20541</v>
      </c>
      <c r="B20067">
        <v>0</v>
      </c>
      <c r="C20067">
        <v>2730680</v>
      </c>
      <c r="D20067">
        <v>0</v>
      </c>
      <c r="E20067">
        <v>0</v>
      </c>
      <c r="F20067" s="4">
        <f t="shared" si="313"/>
        <v>910226.66666666663</v>
      </c>
    </row>
    <row r="20068" spans="1:6" x14ac:dyDescent="0.3">
      <c r="A20068" t="s">
        <v>20542</v>
      </c>
      <c r="B20068">
        <v>1223040</v>
      </c>
      <c r="C20068">
        <v>1352200</v>
      </c>
      <c r="D20068">
        <v>704340</v>
      </c>
      <c r="E20068">
        <v>618800</v>
      </c>
      <c r="F20068" s="4">
        <f t="shared" si="313"/>
        <v>891780</v>
      </c>
    </row>
    <row r="20069" spans="1:6" x14ac:dyDescent="0.3">
      <c r="A20069" t="s">
        <v>20543</v>
      </c>
      <c r="B20069">
        <v>1323000</v>
      </c>
      <c r="C20069">
        <v>0</v>
      </c>
      <c r="D20069">
        <v>0</v>
      </c>
      <c r="E20069">
        <v>0</v>
      </c>
      <c r="F20069" s="4">
        <f t="shared" si="313"/>
        <v>0</v>
      </c>
    </row>
    <row r="20070" spans="1:6" x14ac:dyDescent="0.3">
      <c r="A20070" t="s">
        <v>20544</v>
      </c>
      <c r="B20070">
        <v>0</v>
      </c>
      <c r="C20070">
        <v>590360</v>
      </c>
      <c r="D20070">
        <v>0</v>
      </c>
      <c r="E20070">
        <v>278460</v>
      </c>
      <c r="F20070" s="4">
        <f t="shared" si="313"/>
        <v>289606.66666666669</v>
      </c>
    </row>
    <row r="20071" spans="1:6" x14ac:dyDescent="0.3">
      <c r="A20071" t="s">
        <v>20545</v>
      </c>
      <c r="B20071">
        <v>643000</v>
      </c>
      <c r="C20071">
        <v>370000</v>
      </c>
      <c r="D20071">
        <v>970520</v>
      </c>
      <c r="E20071">
        <v>3142170</v>
      </c>
      <c r="F20071" s="4">
        <f t="shared" si="313"/>
        <v>1494230</v>
      </c>
    </row>
    <row r="20072" spans="1:6" x14ac:dyDescent="0.3">
      <c r="A20072" t="s">
        <v>20546</v>
      </c>
      <c r="B20072">
        <v>956700</v>
      </c>
      <c r="C20072">
        <v>313950</v>
      </c>
      <c r="D20072">
        <v>180180</v>
      </c>
      <c r="E20072">
        <v>256000</v>
      </c>
      <c r="F20072" s="4">
        <f t="shared" si="313"/>
        <v>250043.33333333334</v>
      </c>
    </row>
    <row r="20073" spans="1:6" x14ac:dyDescent="0.3">
      <c r="A20073" t="s">
        <v>20547</v>
      </c>
      <c r="B20073">
        <v>0</v>
      </c>
      <c r="C20073">
        <v>0</v>
      </c>
      <c r="D20073">
        <v>2684900</v>
      </c>
      <c r="E20073">
        <v>1610000</v>
      </c>
      <c r="F20073" s="4">
        <f t="shared" si="313"/>
        <v>1431633.3333333333</v>
      </c>
    </row>
    <row r="20074" spans="1:6" x14ac:dyDescent="0.3">
      <c r="A20074" t="s">
        <v>20548</v>
      </c>
      <c r="B20074">
        <v>385220</v>
      </c>
      <c r="C20074">
        <v>0</v>
      </c>
      <c r="D20074">
        <v>1868920</v>
      </c>
      <c r="E20074">
        <v>711720</v>
      </c>
      <c r="F20074" s="4">
        <f t="shared" si="313"/>
        <v>860213.33333333337</v>
      </c>
    </row>
    <row r="20075" spans="1:6" x14ac:dyDescent="0.3">
      <c r="A20075" t="s">
        <v>20549</v>
      </c>
      <c r="B20075">
        <v>0</v>
      </c>
      <c r="C20075">
        <v>1410410</v>
      </c>
      <c r="D20075">
        <v>662480</v>
      </c>
      <c r="E20075">
        <v>1406640</v>
      </c>
      <c r="F20075" s="4">
        <f t="shared" si="313"/>
        <v>1159843.3333333333</v>
      </c>
    </row>
    <row r="20076" spans="1:6" x14ac:dyDescent="0.3">
      <c r="A20076" t="s">
        <v>20550</v>
      </c>
      <c r="B20076">
        <v>2964410</v>
      </c>
      <c r="C20076">
        <v>4864860</v>
      </c>
      <c r="D20076">
        <v>5820260</v>
      </c>
      <c r="E20076">
        <v>10702810</v>
      </c>
      <c r="F20076" s="4">
        <f t="shared" si="313"/>
        <v>7129310</v>
      </c>
    </row>
    <row r="20077" spans="1:6" x14ac:dyDescent="0.3">
      <c r="A20077" t="s">
        <v>20551</v>
      </c>
      <c r="B20077">
        <v>397800</v>
      </c>
      <c r="C20077">
        <v>467900</v>
      </c>
      <c r="D20077">
        <v>644640</v>
      </c>
      <c r="E20077">
        <v>1254560</v>
      </c>
      <c r="F20077" s="4">
        <f t="shared" si="313"/>
        <v>789033.33333333337</v>
      </c>
    </row>
    <row r="20078" spans="1:6" x14ac:dyDescent="0.3">
      <c r="A20078" t="s">
        <v>20552</v>
      </c>
      <c r="B20078">
        <v>0</v>
      </c>
      <c r="C20078">
        <v>2964950</v>
      </c>
      <c r="D20078">
        <v>3099020</v>
      </c>
      <c r="E20078">
        <v>3140820</v>
      </c>
      <c r="F20078" s="4">
        <f t="shared" si="313"/>
        <v>3068263.3333333335</v>
      </c>
    </row>
    <row r="20079" spans="1:6" x14ac:dyDescent="0.3">
      <c r="A20079" t="s">
        <v>20553</v>
      </c>
      <c r="B20079">
        <v>0</v>
      </c>
      <c r="C20079">
        <v>638200</v>
      </c>
      <c r="D20079">
        <v>256000</v>
      </c>
      <c r="E20079">
        <v>0</v>
      </c>
      <c r="F20079" s="4">
        <f t="shared" si="313"/>
        <v>298066.66666666669</v>
      </c>
    </row>
    <row r="20080" spans="1:6" x14ac:dyDescent="0.3">
      <c r="A20080" t="s">
        <v>20554</v>
      </c>
      <c r="B20080">
        <v>448000</v>
      </c>
      <c r="C20080">
        <v>370000</v>
      </c>
      <c r="D20080">
        <v>0</v>
      </c>
      <c r="E20080">
        <v>1074280</v>
      </c>
      <c r="F20080" s="4">
        <f t="shared" si="313"/>
        <v>481426.66666666669</v>
      </c>
    </row>
    <row r="20081" spans="1:6" x14ac:dyDescent="0.3">
      <c r="A20081" t="s">
        <v>20555</v>
      </c>
      <c r="B20081">
        <v>0</v>
      </c>
      <c r="C20081">
        <v>336700</v>
      </c>
      <c r="D20081">
        <v>625800</v>
      </c>
      <c r="E20081">
        <v>256000</v>
      </c>
      <c r="F20081" s="4">
        <f t="shared" si="313"/>
        <v>406166.66666666669</v>
      </c>
    </row>
    <row r="20082" spans="1:6" x14ac:dyDescent="0.3">
      <c r="A20082" t="s">
        <v>20556</v>
      </c>
      <c r="B20082">
        <v>0</v>
      </c>
      <c r="C20082">
        <v>230000</v>
      </c>
      <c r="D20082">
        <v>0</v>
      </c>
      <c r="E20082">
        <v>0</v>
      </c>
      <c r="F20082" s="4">
        <f t="shared" si="313"/>
        <v>76666.666666666672</v>
      </c>
    </row>
    <row r="20083" spans="1:6" x14ac:dyDescent="0.3">
      <c r="A20083" t="s">
        <v>20557</v>
      </c>
      <c r="B20083">
        <v>2129800</v>
      </c>
      <c r="C20083">
        <v>3278730</v>
      </c>
      <c r="D20083">
        <v>10622110</v>
      </c>
      <c r="E20083">
        <v>6182650</v>
      </c>
      <c r="F20083" s="4">
        <f t="shared" si="313"/>
        <v>6694496.666666667</v>
      </c>
    </row>
    <row r="20084" spans="1:6" x14ac:dyDescent="0.3">
      <c r="A20084" t="s">
        <v>20558</v>
      </c>
      <c r="B20084">
        <v>471540</v>
      </c>
      <c r="C20084">
        <v>0</v>
      </c>
      <c r="D20084">
        <v>771340</v>
      </c>
      <c r="E20084">
        <v>0</v>
      </c>
      <c r="F20084" s="4">
        <f t="shared" si="313"/>
        <v>257113.33333333334</v>
      </c>
    </row>
    <row r="20085" spans="1:6" x14ac:dyDescent="0.3">
      <c r="A20085" t="s">
        <v>20559</v>
      </c>
      <c r="B20085">
        <v>0</v>
      </c>
      <c r="C20085">
        <v>1254890</v>
      </c>
      <c r="D20085">
        <v>2057180</v>
      </c>
      <c r="E20085">
        <v>455000</v>
      </c>
      <c r="F20085" s="4">
        <f t="shared" si="313"/>
        <v>1255690</v>
      </c>
    </row>
    <row r="20086" spans="1:6" x14ac:dyDescent="0.3">
      <c r="A20086" t="s">
        <v>20560</v>
      </c>
      <c r="B20086">
        <v>305000</v>
      </c>
      <c r="C20086">
        <v>228000</v>
      </c>
      <c r="D20086">
        <v>0</v>
      </c>
      <c r="E20086">
        <v>0</v>
      </c>
      <c r="F20086" s="4">
        <f t="shared" si="313"/>
        <v>76000</v>
      </c>
    </row>
    <row r="20087" spans="1:6" x14ac:dyDescent="0.3">
      <c r="A20087" t="s">
        <v>20561</v>
      </c>
      <c r="B20087">
        <v>0</v>
      </c>
      <c r="C20087">
        <v>906400</v>
      </c>
      <c r="D20087">
        <v>0</v>
      </c>
      <c r="E20087">
        <v>859040</v>
      </c>
      <c r="F20087" s="4">
        <f t="shared" si="313"/>
        <v>588480</v>
      </c>
    </row>
    <row r="20088" spans="1:6" x14ac:dyDescent="0.3">
      <c r="A20088" t="s">
        <v>20562</v>
      </c>
      <c r="B20088">
        <v>1521690</v>
      </c>
      <c r="C20088">
        <v>0</v>
      </c>
      <c r="D20088">
        <v>2189800</v>
      </c>
      <c r="E20088">
        <v>2975090</v>
      </c>
      <c r="F20088" s="4">
        <f t="shared" si="313"/>
        <v>1721630</v>
      </c>
    </row>
    <row r="20089" spans="1:6" x14ac:dyDescent="0.3">
      <c r="A20089" t="s">
        <v>20563</v>
      </c>
      <c r="B20089">
        <v>0</v>
      </c>
      <c r="C20089">
        <v>0</v>
      </c>
      <c r="D20089">
        <v>1878100</v>
      </c>
      <c r="E20089">
        <v>2380600</v>
      </c>
      <c r="F20089" s="4">
        <f t="shared" si="313"/>
        <v>1419566.6666666667</v>
      </c>
    </row>
    <row r="20090" spans="1:6" x14ac:dyDescent="0.3">
      <c r="A20090" t="s">
        <v>20564</v>
      </c>
      <c r="B20090">
        <v>0</v>
      </c>
      <c r="C20090">
        <v>0</v>
      </c>
      <c r="D20090">
        <v>2109040</v>
      </c>
      <c r="E20090">
        <v>0</v>
      </c>
      <c r="F20090" s="4">
        <f t="shared" si="313"/>
        <v>703013.33333333337</v>
      </c>
    </row>
    <row r="20091" spans="1:6" x14ac:dyDescent="0.3">
      <c r="A20091" t="s">
        <v>20565</v>
      </c>
      <c r="B20091">
        <v>2109100</v>
      </c>
      <c r="C20091">
        <v>2446880</v>
      </c>
      <c r="D20091">
        <v>1110200</v>
      </c>
      <c r="E20091">
        <v>1194880</v>
      </c>
      <c r="F20091" s="4">
        <f t="shared" si="313"/>
        <v>1583986.6666666667</v>
      </c>
    </row>
    <row r="20092" spans="1:6" x14ac:dyDescent="0.3">
      <c r="A20092" t="s">
        <v>20566</v>
      </c>
      <c r="B20092">
        <v>0</v>
      </c>
      <c r="C20092">
        <v>0</v>
      </c>
      <c r="D20092">
        <v>1057180</v>
      </c>
      <c r="E20092">
        <v>0</v>
      </c>
      <c r="F20092" s="4">
        <f t="shared" si="313"/>
        <v>352393.33333333331</v>
      </c>
    </row>
    <row r="20093" spans="1:6" x14ac:dyDescent="0.3">
      <c r="A20093" t="s">
        <v>20567</v>
      </c>
      <c r="B20093">
        <v>0</v>
      </c>
      <c r="C20093">
        <v>296660</v>
      </c>
      <c r="D20093">
        <v>534780</v>
      </c>
      <c r="E20093">
        <v>1046600</v>
      </c>
      <c r="F20093" s="4">
        <f t="shared" si="313"/>
        <v>626013.33333333337</v>
      </c>
    </row>
    <row r="20094" spans="1:6" x14ac:dyDescent="0.3">
      <c r="A20094" t="s">
        <v>20568</v>
      </c>
      <c r="B20094">
        <v>350000</v>
      </c>
      <c r="C20094">
        <v>230000</v>
      </c>
      <c r="D20094">
        <v>2415100</v>
      </c>
      <c r="E20094">
        <v>2227980</v>
      </c>
      <c r="F20094" s="4">
        <f t="shared" si="313"/>
        <v>1624360</v>
      </c>
    </row>
    <row r="20095" spans="1:6" x14ac:dyDescent="0.3">
      <c r="A20095" t="s">
        <v>20569</v>
      </c>
      <c r="B20095">
        <v>5109380</v>
      </c>
      <c r="C20095">
        <v>5373320</v>
      </c>
      <c r="D20095">
        <v>3549910</v>
      </c>
      <c r="E20095">
        <v>8580610</v>
      </c>
      <c r="F20095" s="4">
        <f t="shared" si="313"/>
        <v>5834613.333333333</v>
      </c>
    </row>
    <row r="20096" spans="1:6" x14ac:dyDescent="0.3">
      <c r="A20096" t="s">
        <v>20570</v>
      </c>
      <c r="B20096">
        <v>785750</v>
      </c>
      <c r="C20096">
        <v>656930</v>
      </c>
      <c r="D20096">
        <v>0</v>
      </c>
      <c r="E20096">
        <v>944580</v>
      </c>
      <c r="F20096" s="4">
        <f t="shared" si="313"/>
        <v>533836.66666666663</v>
      </c>
    </row>
    <row r="20097" spans="1:6" x14ac:dyDescent="0.3">
      <c r="A20097" t="s">
        <v>20571</v>
      </c>
      <c r="B20097">
        <v>0</v>
      </c>
      <c r="C20097">
        <v>647680</v>
      </c>
      <c r="D20097">
        <v>370000</v>
      </c>
      <c r="E20097">
        <v>820000</v>
      </c>
      <c r="F20097" s="4">
        <f t="shared" si="313"/>
        <v>612560</v>
      </c>
    </row>
    <row r="20098" spans="1:6" x14ac:dyDescent="0.3">
      <c r="A20098" t="s">
        <v>20572</v>
      </c>
      <c r="B20098">
        <v>889400</v>
      </c>
      <c r="C20098">
        <v>2057150</v>
      </c>
      <c r="D20098">
        <v>2016760</v>
      </c>
      <c r="E20098">
        <v>2038180</v>
      </c>
      <c r="F20098" s="4">
        <f t="shared" si="313"/>
        <v>2037363.3333333333</v>
      </c>
    </row>
    <row r="20099" spans="1:6" x14ac:dyDescent="0.3">
      <c r="A20099" t="s">
        <v>20573</v>
      </c>
      <c r="B20099">
        <v>2233380</v>
      </c>
      <c r="C20099">
        <v>2120540</v>
      </c>
      <c r="D20099">
        <v>2063720</v>
      </c>
      <c r="E20099">
        <v>2308060</v>
      </c>
      <c r="F20099" s="4">
        <f t="shared" ref="F20099:F20162" si="314">SUM(C20099:E20099)/3</f>
        <v>2164106.6666666665</v>
      </c>
    </row>
    <row r="20100" spans="1:6" x14ac:dyDescent="0.3">
      <c r="A20100" t="s">
        <v>20574</v>
      </c>
      <c r="B20100">
        <v>647680</v>
      </c>
      <c r="C20100">
        <v>0</v>
      </c>
      <c r="D20100">
        <v>228000</v>
      </c>
      <c r="E20100">
        <v>0</v>
      </c>
      <c r="F20100" s="4">
        <f t="shared" si="314"/>
        <v>76000</v>
      </c>
    </row>
    <row r="20101" spans="1:6" x14ac:dyDescent="0.3">
      <c r="A20101" t="s">
        <v>20575</v>
      </c>
      <c r="B20101">
        <v>1093960</v>
      </c>
      <c r="C20101">
        <v>0</v>
      </c>
      <c r="D20101">
        <v>0</v>
      </c>
      <c r="E20101">
        <v>820000</v>
      </c>
      <c r="F20101" s="4">
        <f t="shared" si="314"/>
        <v>273333.33333333331</v>
      </c>
    </row>
    <row r="20102" spans="1:6" x14ac:dyDescent="0.3">
      <c r="A20102" t="s">
        <v>20576</v>
      </c>
      <c r="B20102">
        <v>0</v>
      </c>
      <c r="C20102">
        <v>552000</v>
      </c>
      <c r="D20102">
        <v>996560</v>
      </c>
      <c r="E20102">
        <v>2614960</v>
      </c>
      <c r="F20102" s="4">
        <f t="shared" si="314"/>
        <v>1387840</v>
      </c>
    </row>
    <row r="20103" spans="1:6" x14ac:dyDescent="0.3">
      <c r="A20103" t="s">
        <v>20577</v>
      </c>
      <c r="B20103">
        <v>2047500</v>
      </c>
      <c r="C20103">
        <v>0</v>
      </c>
      <c r="D20103">
        <v>2616200</v>
      </c>
      <c r="E20103">
        <v>1365000</v>
      </c>
      <c r="F20103" s="4">
        <f t="shared" si="314"/>
        <v>1327066.6666666667</v>
      </c>
    </row>
    <row r="20104" spans="1:6" x14ac:dyDescent="0.3">
      <c r="A20104" t="s">
        <v>20578</v>
      </c>
      <c r="B20104">
        <v>740000</v>
      </c>
      <c r="C20104">
        <v>705250</v>
      </c>
      <c r="D20104">
        <v>0</v>
      </c>
      <c r="E20104">
        <v>1641640</v>
      </c>
      <c r="F20104" s="4">
        <f t="shared" si="314"/>
        <v>782296.66666666663</v>
      </c>
    </row>
    <row r="20105" spans="1:6" x14ac:dyDescent="0.3">
      <c r="A20105" t="s">
        <v>20579</v>
      </c>
      <c r="B20105">
        <v>256000</v>
      </c>
      <c r="C20105">
        <v>261000</v>
      </c>
      <c r="D20105">
        <v>0</v>
      </c>
      <c r="E20105">
        <v>836290</v>
      </c>
      <c r="F20105" s="4">
        <f t="shared" si="314"/>
        <v>365763.33333333331</v>
      </c>
    </row>
    <row r="20106" spans="1:6" x14ac:dyDescent="0.3">
      <c r="A20106" t="s">
        <v>20580</v>
      </c>
      <c r="B20106">
        <v>0</v>
      </c>
      <c r="C20106">
        <v>0</v>
      </c>
      <c r="D20106">
        <v>730000</v>
      </c>
      <c r="E20106">
        <v>0</v>
      </c>
      <c r="F20106" s="4">
        <f t="shared" si="314"/>
        <v>243333.33333333334</v>
      </c>
    </row>
    <row r="20107" spans="1:6" x14ac:dyDescent="0.3">
      <c r="A20107" t="s">
        <v>20581</v>
      </c>
      <c r="B20107">
        <v>0</v>
      </c>
      <c r="C20107">
        <v>0</v>
      </c>
      <c r="D20107">
        <v>152880</v>
      </c>
      <c r="E20107">
        <v>0</v>
      </c>
      <c r="F20107" s="4">
        <f t="shared" si="314"/>
        <v>50960</v>
      </c>
    </row>
    <row r="20108" spans="1:6" x14ac:dyDescent="0.3">
      <c r="A20108" t="s">
        <v>20582</v>
      </c>
      <c r="B20108">
        <v>600600</v>
      </c>
      <c r="C20108">
        <v>2897800</v>
      </c>
      <c r="D20108">
        <v>0</v>
      </c>
      <c r="E20108">
        <v>2273180</v>
      </c>
      <c r="F20108" s="4">
        <f t="shared" si="314"/>
        <v>1723660</v>
      </c>
    </row>
    <row r="20109" spans="1:6" x14ac:dyDescent="0.3">
      <c r="A20109" t="s">
        <v>20583</v>
      </c>
      <c r="B20109">
        <v>1340000</v>
      </c>
      <c r="C20109">
        <v>1205119</v>
      </c>
      <c r="D20109">
        <v>995669</v>
      </c>
      <c r="E20109">
        <v>2028060</v>
      </c>
      <c r="F20109" s="4">
        <f t="shared" si="314"/>
        <v>1409616</v>
      </c>
    </row>
    <row r="20110" spans="1:6" x14ac:dyDescent="0.3">
      <c r="A20110" t="s">
        <v>20584</v>
      </c>
      <c r="B20110">
        <v>1059240</v>
      </c>
      <c r="C20110">
        <v>0</v>
      </c>
      <c r="D20110">
        <v>1186640</v>
      </c>
      <c r="E20110">
        <v>0</v>
      </c>
      <c r="F20110" s="4">
        <f t="shared" si="314"/>
        <v>395546.66666666669</v>
      </c>
    </row>
    <row r="20111" spans="1:6" x14ac:dyDescent="0.3">
      <c r="A20111" t="s">
        <v>20585</v>
      </c>
      <c r="B20111">
        <v>0</v>
      </c>
      <c r="C20111">
        <v>0</v>
      </c>
      <c r="D20111">
        <v>1480000</v>
      </c>
      <c r="E20111">
        <v>0</v>
      </c>
      <c r="F20111" s="4">
        <f t="shared" si="314"/>
        <v>493333.33333333331</v>
      </c>
    </row>
    <row r="20112" spans="1:6" x14ac:dyDescent="0.3">
      <c r="A20112" t="s">
        <v>20586</v>
      </c>
      <c r="B20112">
        <v>2363560</v>
      </c>
      <c r="C20112">
        <v>4359880</v>
      </c>
      <c r="D20112">
        <v>3962860</v>
      </c>
      <c r="E20112">
        <v>4130250</v>
      </c>
      <c r="F20112" s="4">
        <f t="shared" si="314"/>
        <v>4150996.6666666665</v>
      </c>
    </row>
    <row r="20113" spans="1:6" x14ac:dyDescent="0.3">
      <c r="A20113" t="s">
        <v>20587</v>
      </c>
      <c r="B20113">
        <v>0</v>
      </c>
      <c r="C20113">
        <v>0</v>
      </c>
      <c r="D20113">
        <v>2775960</v>
      </c>
      <c r="E20113">
        <v>537810</v>
      </c>
      <c r="F20113" s="4">
        <f t="shared" si="314"/>
        <v>1104590</v>
      </c>
    </row>
    <row r="20114" spans="1:6" x14ac:dyDescent="0.3">
      <c r="A20114" t="s">
        <v>20588</v>
      </c>
      <c r="B20114">
        <v>0</v>
      </c>
      <c r="C20114">
        <v>485940</v>
      </c>
      <c r="D20114">
        <v>630000</v>
      </c>
      <c r="E20114">
        <v>0</v>
      </c>
      <c r="F20114" s="4">
        <f t="shared" si="314"/>
        <v>371980</v>
      </c>
    </row>
    <row r="20115" spans="1:6" x14ac:dyDescent="0.3">
      <c r="A20115" t="s">
        <v>20589</v>
      </c>
      <c r="B20115">
        <v>256000</v>
      </c>
      <c r="C20115">
        <v>893250</v>
      </c>
      <c r="D20115">
        <v>6701620</v>
      </c>
      <c r="E20115">
        <v>6687500</v>
      </c>
      <c r="F20115" s="4">
        <f t="shared" si="314"/>
        <v>4760790</v>
      </c>
    </row>
    <row r="20116" spans="1:6" x14ac:dyDescent="0.3">
      <c r="A20116" t="s">
        <v>20590</v>
      </c>
      <c r="B20116">
        <v>3348420</v>
      </c>
      <c r="C20116">
        <v>2756660</v>
      </c>
      <c r="D20116">
        <v>3336600</v>
      </c>
      <c r="E20116">
        <v>2949560</v>
      </c>
      <c r="F20116" s="4">
        <f t="shared" si="314"/>
        <v>3014273.3333333335</v>
      </c>
    </row>
    <row r="20117" spans="1:6" x14ac:dyDescent="0.3">
      <c r="A20117" t="s">
        <v>20591</v>
      </c>
      <c r="B20117">
        <v>278620</v>
      </c>
      <c r="C20117">
        <v>2088100</v>
      </c>
      <c r="D20117">
        <v>0</v>
      </c>
      <c r="E20117">
        <v>2076220</v>
      </c>
      <c r="F20117" s="4">
        <f t="shared" si="314"/>
        <v>1388106.6666666667</v>
      </c>
    </row>
    <row r="20118" spans="1:6" x14ac:dyDescent="0.3">
      <c r="A20118" t="s">
        <v>20592</v>
      </c>
      <c r="B20118">
        <v>1626950</v>
      </c>
      <c r="C20118">
        <v>3965630</v>
      </c>
      <c r="D20118">
        <v>0</v>
      </c>
      <c r="E20118">
        <v>2788170</v>
      </c>
      <c r="F20118" s="4">
        <f t="shared" si="314"/>
        <v>2251266.6666666665</v>
      </c>
    </row>
    <row r="20119" spans="1:6" x14ac:dyDescent="0.3">
      <c r="A20119" t="s">
        <v>20593</v>
      </c>
      <c r="B20119">
        <v>2177890</v>
      </c>
      <c r="C20119">
        <v>0</v>
      </c>
      <c r="D20119">
        <v>0</v>
      </c>
      <c r="E20119">
        <v>0</v>
      </c>
      <c r="F20119" s="4">
        <f t="shared" si="314"/>
        <v>0</v>
      </c>
    </row>
    <row r="20120" spans="1:6" x14ac:dyDescent="0.3">
      <c r="A20120" t="s">
        <v>20594</v>
      </c>
      <c r="B20120">
        <v>268400</v>
      </c>
      <c r="C20120">
        <v>458000</v>
      </c>
      <c r="D20120">
        <v>0</v>
      </c>
      <c r="E20120">
        <v>820000</v>
      </c>
      <c r="F20120" s="4">
        <f t="shared" si="314"/>
        <v>426000</v>
      </c>
    </row>
    <row r="20121" spans="1:6" x14ac:dyDescent="0.3">
      <c r="A20121" t="s">
        <v>20595</v>
      </c>
      <c r="B20121">
        <v>0</v>
      </c>
      <c r="C20121">
        <v>1042320</v>
      </c>
      <c r="D20121">
        <v>551090</v>
      </c>
      <c r="E20121">
        <v>0</v>
      </c>
      <c r="F20121" s="4">
        <f t="shared" si="314"/>
        <v>531136.66666666663</v>
      </c>
    </row>
    <row r="20122" spans="1:6" x14ac:dyDescent="0.3">
      <c r="A20122" t="s">
        <v>20596</v>
      </c>
      <c r="B20122">
        <v>0</v>
      </c>
      <c r="C20122">
        <v>1067200</v>
      </c>
      <c r="D20122">
        <v>677800</v>
      </c>
      <c r="E20122">
        <v>601670</v>
      </c>
      <c r="F20122" s="4">
        <f t="shared" si="314"/>
        <v>782223.33333333337</v>
      </c>
    </row>
    <row r="20123" spans="1:6" x14ac:dyDescent="0.3">
      <c r="A20123" t="s">
        <v>20597</v>
      </c>
      <c r="B20123">
        <v>0</v>
      </c>
      <c r="C20123">
        <v>3171000</v>
      </c>
      <c r="D20123">
        <v>2031120</v>
      </c>
      <c r="E20123">
        <v>2029390</v>
      </c>
      <c r="F20123" s="4">
        <f t="shared" si="314"/>
        <v>2410503.3333333335</v>
      </c>
    </row>
    <row r="20124" spans="1:6" x14ac:dyDescent="0.3">
      <c r="A20124" t="s">
        <v>20598</v>
      </c>
      <c r="B20124">
        <v>0</v>
      </c>
      <c r="C20124">
        <v>970060</v>
      </c>
      <c r="D20124">
        <v>0</v>
      </c>
      <c r="E20124">
        <v>744830</v>
      </c>
      <c r="F20124" s="4">
        <f t="shared" si="314"/>
        <v>571630</v>
      </c>
    </row>
    <row r="20125" spans="1:6" x14ac:dyDescent="0.3">
      <c r="A20125" t="s">
        <v>20599</v>
      </c>
      <c r="B20125">
        <v>2016400</v>
      </c>
      <c r="C20125">
        <v>2617740</v>
      </c>
      <c r="D20125">
        <v>6523760</v>
      </c>
      <c r="E20125">
        <v>6501820</v>
      </c>
      <c r="F20125" s="4">
        <f t="shared" si="314"/>
        <v>5214440</v>
      </c>
    </row>
    <row r="20126" spans="1:6" x14ac:dyDescent="0.3">
      <c r="A20126" t="s">
        <v>20600</v>
      </c>
      <c r="B20126">
        <v>266630</v>
      </c>
      <c r="C20126">
        <v>0</v>
      </c>
      <c r="D20126">
        <v>0</v>
      </c>
      <c r="E20126">
        <v>214760</v>
      </c>
      <c r="F20126" s="4">
        <f t="shared" si="314"/>
        <v>71586.666666666672</v>
      </c>
    </row>
    <row r="20127" spans="1:6" x14ac:dyDescent="0.3">
      <c r="A20127" t="s">
        <v>20601</v>
      </c>
      <c r="B20127">
        <v>1692600</v>
      </c>
      <c r="C20127">
        <v>370000</v>
      </c>
      <c r="D20127">
        <v>737100</v>
      </c>
      <c r="E20127">
        <v>218400</v>
      </c>
      <c r="F20127" s="4">
        <f t="shared" si="314"/>
        <v>441833.33333333331</v>
      </c>
    </row>
    <row r="20128" spans="1:6" x14ac:dyDescent="0.3">
      <c r="A20128" t="s">
        <v>20602</v>
      </c>
      <c r="B20128">
        <v>642200</v>
      </c>
      <c r="C20128">
        <v>535080</v>
      </c>
      <c r="D20128">
        <v>861590</v>
      </c>
      <c r="E20128">
        <v>2202010</v>
      </c>
      <c r="F20128" s="4">
        <f t="shared" si="314"/>
        <v>1199560</v>
      </c>
    </row>
    <row r="20129" spans="1:6" x14ac:dyDescent="0.3">
      <c r="A20129" t="s">
        <v>20603</v>
      </c>
      <c r="B20129">
        <v>1228300</v>
      </c>
      <c r="C20129">
        <v>2902300</v>
      </c>
      <c r="D20129">
        <v>0</v>
      </c>
      <c r="E20129">
        <v>0</v>
      </c>
      <c r="F20129" s="4">
        <f t="shared" si="314"/>
        <v>967433.33333333337</v>
      </c>
    </row>
    <row r="20130" spans="1:6" x14ac:dyDescent="0.3">
      <c r="A20130" t="s">
        <v>20604</v>
      </c>
      <c r="B20130">
        <v>219120</v>
      </c>
      <c r="C20130">
        <v>228000</v>
      </c>
      <c r="D20130">
        <v>370000</v>
      </c>
      <c r="E20130">
        <v>0</v>
      </c>
      <c r="F20130" s="4">
        <f t="shared" si="314"/>
        <v>199333.33333333334</v>
      </c>
    </row>
    <row r="20131" spans="1:6" x14ac:dyDescent="0.3">
      <c r="A20131" t="s">
        <v>20605</v>
      </c>
      <c r="B20131">
        <v>2130460</v>
      </c>
      <c r="C20131">
        <v>2094820</v>
      </c>
      <c r="D20131">
        <v>2063580</v>
      </c>
      <c r="E20131">
        <v>2120210</v>
      </c>
      <c r="F20131" s="4">
        <f t="shared" si="314"/>
        <v>2092870</v>
      </c>
    </row>
    <row r="20132" spans="1:6" x14ac:dyDescent="0.3">
      <c r="A20132" t="s">
        <v>20606</v>
      </c>
      <c r="B20132">
        <v>0</v>
      </c>
      <c r="C20132">
        <v>0</v>
      </c>
      <c r="D20132">
        <v>382200</v>
      </c>
      <c r="E20132">
        <v>0</v>
      </c>
      <c r="F20132" s="4">
        <f t="shared" si="314"/>
        <v>127400</v>
      </c>
    </row>
    <row r="20133" spans="1:6" x14ac:dyDescent="0.3">
      <c r="A20133" t="s">
        <v>20607</v>
      </c>
      <c r="B20133">
        <v>0</v>
      </c>
      <c r="C20133">
        <v>273000</v>
      </c>
      <c r="D20133">
        <v>373260</v>
      </c>
      <c r="E20133">
        <v>0</v>
      </c>
      <c r="F20133" s="4">
        <f t="shared" si="314"/>
        <v>215420</v>
      </c>
    </row>
    <row r="20134" spans="1:6" x14ac:dyDescent="0.3">
      <c r="A20134" t="s">
        <v>20608</v>
      </c>
      <c r="B20134">
        <v>1095880</v>
      </c>
      <c r="C20134">
        <v>898600</v>
      </c>
      <c r="D20134">
        <v>377650</v>
      </c>
      <c r="E20134">
        <v>1670810</v>
      </c>
      <c r="F20134" s="4">
        <f t="shared" si="314"/>
        <v>982353.33333333337</v>
      </c>
    </row>
    <row r="20135" spans="1:6" x14ac:dyDescent="0.3">
      <c r="A20135" t="s">
        <v>20609</v>
      </c>
      <c r="B20135">
        <v>0</v>
      </c>
      <c r="C20135">
        <v>0</v>
      </c>
      <c r="D20135">
        <v>450000</v>
      </c>
      <c r="E20135">
        <v>0</v>
      </c>
      <c r="F20135" s="4">
        <f t="shared" si="314"/>
        <v>150000</v>
      </c>
    </row>
    <row r="20136" spans="1:6" x14ac:dyDescent="0.3">
      <c r="A20136" t="s">
        <v>20610</v>
      </c>
      <c r="B20136">
        <v>2012500</v>
      </c>
      <c r="C20136">
        <v>0</v>
      </c>
      <c r="D20136">
        <v>1178240</v>
      </c>
      <c r="E20136">
        <v>2127700</v>
      </c>
      <c r="F20136" s="4">
        <f t="shared" si="314"/>
        <v>1101980</v>
      </c>
    </row>
    <row r="20137" spans="1:6" x14ac:dyDescent="0.3">
      <c r="A20137" t="s">
        <v>20611</v>
      </c>
      <c r="B20137">
        <v>0</v>
      </c>
      <c r="C20137">
        <v>218400</v>
      </c>
      <c r="D20137">
        <v>0</v>
      </c>
      <c r="E20137">
        <v>768200</v>
      </c>
      <c r="F20137" s="4">
        <f t="shared" si="314"/>
        <v>328866.66666666669</v>
      </c>
    </row>
    <row r="20138" spans="1:6" x14ac:dyDescent="0.3">
      <c r="A20138" t="s">
        <v>20612</v>
      </c>
      <c r="B20138">
        <v>0</v>
      </c>
      <c r="C20138">
        <v>1295000</v>
      </c>
      <c r="D20138">
        <v>565110</v>
      </c>
      <c r="E20138">
        <v>636600</v>
      </c>
      <c r="F20138" s="4">
        <f t="shared" si="314"/>
        <v>832236.66666666663</v>
      </c>
    </row>
    <row r="20139" spans="1:6" x14ac:dyDescent="0.3">
      <c r="A20139" t="s">
        <v>20613</v>
      </c>
      <c r="B20139">
        <v>955500</v>
      </c>
      <c r="C20139">
        <v>1480000</v>
      </c>
      <c r="D20139">
        <v>0</v>
      </c>
      <c r="E20139">
        <v>1697150</v>
      </c>
      <c r="F20139" s="4">
        <f t="shared" si="314"/>
        <v>1059050</v>
      </c>
    </row>
    <row r="20140" spans="1:6" x14ac:dyDescent="0.3">
      <c r="A20140" t="s">
        <v>20614</v>
      </c>
      <c r="B20140">
        <v>348000</v>
      </c>
      <c r="C20140">
        <v>740000</v>
      </c>
      <c r="D20140">
        <v>809750</v>
      </c>
      <c r="E20140">
        <v>796000</v>
      </c>
      <c r="F20140" s="4">
        <f t="shared" si="314"/>
        <v>781916.66666666663</v>
      </c>
    </row>
    <row r="20141" spans="1:6" x14ac:dyDescent="0.3">
      <c r="A20141" t="s">
        <v>20615</v>
      </c>
      <c r="B20141">
        <v>0</v>
      </c>
      <c r="C20141">
        <v>0</v>
      </c>
      <c r="D20141">
        <v>2063440</v>
      </c>
      <c r="E20141">
        <v>1289200</v>
      </c>
      <c r="F20141" s="4">
        <f t="shared" si="314"/>
        <v>1117546.6666666667</v>
      </c>
    </row>
    <row r="20142" spans="1:6" x14ac:dyDescent="0.3">
      <c r="A20142" t="s">
        <v>20616</v>
      </c>
      <c r="B20142">
        <v>0</v>
      </c>
      <c r="C20142">
        <v>1152060</v>
      </c>
      <c r="D20142">
        <v>631540</v>
      </c>
      <c r="E20142">
        <v>611520</v>
      </c>
      <c r="F20142" s="4">
        <f t="shared" si="314"/>
        <v>798373.33333333337</v>
      </c>
    </row>
    <row r="20143" spans="1:6" x14ac:dyDescent="0.3">
      <c r="A20143" t="s">
        <v>20617</v>
      </c>
      <c r="B20143">
        <v>573300</v>
      </c>
      <c r="C20143">
        <v>1480000</v>
      </c>
      <c r="D20143">
        <v>215670</v>
      </c>
      <c r="E20143">
        <v>1100050</v>
      </c>
      <c r="F20143" s="4">
        <f t="shared" si="314"/>
        <v>931906.66666666663</v>
      </c>
    </row>
    <row r="20144" spans="1:6" x14ac:dyDescent="0.3">
      <c r="A20144" t="s">
        <v>20618</v>
      </c>
      <c r="B20144">
        <v>0</v>
      </c>
      <c r="C20144">
        <v>0</v>
      </c>
      <c r="D20144">
        <v>1148940</v>
      </c>
      <c r="E20144">
        <v>782960</v>
      </c>
      <c r="F20144" s="4">
        <f t="shared" si="314"/>
        <v>643966.66666666663</v>
      </c>
    </row>
    <row r="20145" spans="1:6" x14ac:dyDescent="0.3">
      <c r="A20145" t="s">
        <v>20619</v>
      </c>
      <c r="B20145">
        <v>0</v>
      </c>
      <c r="C20145">
        <v>1276100</v>
      </c>
      <c r="D20145">
        <v>0</v>
      </c>
      <c r="E20145">
        <v>682500</v>
      </c>
      <c r="F20145" s="4">
        <f t="shared" si="314"/>
        <v>652866.66666666663</v>
      </c>
    </row>
    <row r="20146" spans="1:6" x14ac:dyDescent="0.3">
      <c r="A20146" t="s">
        <v>20620</v>
      </c>
      <c r="B20146">
        <v>0</v>
      </c>
      <c r="C20146">
        <v>0</v>
      </c>
      <c r="D20146">
        <v>948720</v>
      </c>
      <c r="E20146">
        <v>0</v>
      </c>
      <c r="F20146" s="4">
        <f t="shared" si="314"/>
        <v>316240</v>
      </c>
    </row>
    <row r="20147" spans="1:6" x14ac:dyDescent="0.3">
      <c r="A20147" t="s">
        <v>20621</v>
      </c>
      <c r="B20147">
        <v>512000</v>
      </c>
      <c r="C20147">
        <v>228000</v>
      </c>
      <c r="D20147">
        <v>641920</v>
      </c>
      <c r="E20147">
        <v>0</v>
      </c>
      <c r="F20147" s="4">
        <f t="shared" si="314"/>
        <v>289973.33333333331</v>
      </c>
    </row>
    <row r="20148" spans="1:6" x14ac:dyDescent="0.3">
      <c r="A20148" t="s">
        <v>20622</v>
      </c>
      <c r="B20148">
        <v>2025430</v>
      </c>
      <c r="C20148">
        <v>2059810</v>
      </c>
      <c r="D20148">
        <v>2122140</v>
      </c>
      <c r="E20148">
        <v>2428860</v>
      </c>
      <c r="F20148" s="4">
        <f t="shared" si="314"/>
        <v>2203603.3333333335</v>
      </c>
    </row>
    <row r="20149" spans="1:6" x14ac:dyDescent="0.3">
      <c r="A20149" t="s">
        <v>20623</v>
      </c>
      <c r="B20149">
        <v>919100</v>
      </c>
      <c r="C20149">
        <v>0</v>
      </c>
      <c r="D20149">
        <v>515970</v>
      </c>
      <c r="E20149">
        <v>1171780</v>
      </c>
      <c r="F20149" s="4">
        <f t="shared" si="314"/>
        <v>562583.33333333337</v>
      </c>
    </row>
    <row r="20150" spans="1:6" x14ac:dyDescent="0.3">
      <c r="A20150" t="s">
        <v>20624</v>
      </c>
      <c r="B20150">
        <v>2222660</v>
      </c>
      <c r="C20150">
        <v>7193020</v>
      </c>
      <c r="D20150">
        <v>0</v>
      </c>
      <c r="E20150">
        <v>5217670</v>
      </c>
      <c r="F20150" s="4">
        <f t="shared" si="314"/>
        <v>4136896.6666666665</v>
      </c>
    </row>
    <row r="20151" spans="1:6" x14ac:dyDescent="0.3">
      <c r="A20151" t="s">
        <v>20625</v>
      </c>
      <c r="B20151">
        <v>0</v>
      </c>
      <c r="C20151">
        <v>1386090</v>
      </c>
      <c r="D20151">
        <v>0</v>
      </c>
      <c r="E20151">
        <v>3456652</v>
      </c>
      <c r="F20151" s="4">
        <f t="shared" si="314"/>
        <v>1614247.3333333333</v>
      </c>
    </row>
    <row r="20152" spans="1:6" x14ac:dyDescent="0.3">
      <c r="A20152" t="s">
        <v>20626</v>
      </c>
      <c r="B20152">
        <v>800800</v>
      </c>
      <c r="C20152">
        <v>1826800</v>
      </c>
      <c r="D20152">
        <v>2583620</v>
      </c>
      <c r="E20152">
        <v>2207800</v>
      </c>
      <c r="F20152" s="4">
        <f t="shared" si="314"/>
        <v>2206073.3333333335</v>
      </c>
    </row>
    <row r="20153" spans="1:6" x14ac:dyDescent="0.3">
      <c r="A20153" t="s">
        <v>20627</v>
      </c>
      <c r="B20153">
        <v>540900</v>
      </c>
      <c r="C20153">
        <v>1726000</v>
      </c>
      <c r="D20153">
        <v>2105140</v>
      </c>
      <c r="E20153">
        <v>2478460</v>
      </c>
      <c r="F20153" s="4">
        <f t="shared" si="314"/>
        <v>2103200</v>
      </c>
    </row>
    <row r="20154" spans="1:6" x14ac:dyDescent="0.3">
      <c r="A20154" t="s">
        <v>20628</v>
      </c>
      <c r="B20154">
        <v>0</v>
      </c>
      <c r="C20154">
        <v>0</v>
      </c>
      <c r="D20154">
        <v>2071600</v>
      </c>
      <c r="E20154">
        <v>0</v>
      </c>
      <c r="F20154" s="4">
        <f t="shared" si="314"/>
        <v>690533.33333333337</v>
      </c>
    </row>
    <row r="20155" spans="1:6" x14ac:dyDescent="0.3">
      <c r="A20155" t="s">
        <v>20629</v>
      </c>
      <c r="B20155">
        <v>2921550</v>
      </c>
      <c r="C20155">
        <v>3838900</v>
      </c>
      <c r="D20155">
        <v>3952420</v>
      </c>
      <c r="E20155">
        <v>6537900</v>
      </c>
      <c r="F20155" s="4">
        <f t="shared" si="314"/>
        <v>4776406.666666667</v>
      </c>
    </row>
    <row r="20156" spans="1:6" x14ac:dyDescent="0.3">
      <c r="A20156" t="s">
        <v>20630</v>
      </c>
      <c r="B20156">
        <v>1542990</v>
      </c>
      <c r="C20156">
        <v>1147930</v>
      </c>
      <c r="D20156">
        <v>704880</v>
      </c>
      <c r="E20156">
        <v>0</v>
      </c>
      <c r="F20156" s="4">
        <f t="shared" si="314"/>
        <v>617603.33333333337</v>
      </c>
    </row>
    <row r="20157" spans="1:6" x14ac:dyDescent="0.3">
      <c r="A20157" t="s">
        <v>20631</v>
      </c>
      <c r="B20157">
        <v>0</v>
      </c>
      <c r="C20157">
        <v>1411950</v>
      </c>
      <c r="D20157">
        <v>528300</v>
      </c>
      <c r="E20157">
        <v>386000</v>
      </c>
      <c r="F20157" s="4">
        <f t="shared" si="314"/>
        <v>775416.66666666663</v>
      </c>
    </row>
    <row r="20158" spans="1:6" x14ac:dyDescent="0.3">
      <c r="A20158" t="s">
        <v>20632</v>
      </c>
      <c r="B20158">
        <v>0</v>
      </c>
      <c r="C20158">
        <v>0</v>
      </c>
      <c r="D20158">
        <v>711920</v>
      </c>
      <c r="E20158">
        <v>1047800</v>
      </c>
      <c r="F20158" s="4">
        <f t="shared" si="314"/>
        <v>586573.33333333337</v>
      </c>
    </row>
    <row r="20159" spans="1:6" x14ac:dyDescent="0.3">
      <c r="A20159" t="s">
        <v>20633</v>
      </c>
      <c r="B20159">
        <v>370000</v>
      </c>
      <c r="C20159">
        <v>0</v>
      </c>
      <c r="D20159">
        <v>0</v>
      </c>
      <c r="E20159">
        <v>0</v>
      </c>
      <c r="F20159" s="4">
        <f t="shared" si="314"/>
        <v>0</v>
      </c>
    </row>
    <row r="20160" spans="1:6" x14ac:dyDescent="0.3">
      <c r="A20160" t="s">
        <v>20634</v>
      </c>
      <c r="B20160">
        <v>2083050</v>
      </c>
      <c r="C20160">
        <v>2066610</v>
      </c>
      <c r="D20160">
        <v>5771300</v>
      </c>
      <c r="E20160">
        <v>4058090</v>
      </c>
      <c r="F20160" s="4">
        <f t="shared" si="314"/>
        <v>3965333.3333333335</v>
      </c>
    </row>
    <row r="20161" spans="1:6" x14ac:dyDescent="0.3">
      <c r="A20161" t="s">
        <v>562</v>
      </c>
      <c r="B20161">
        <v>0</v>
      </c>
      <c r="C20161">
        <v>0</v>
      </c>
      <c r="D20161">
        <v>2062920</v>
      </c>
      <c r="E20161">
        <v>2538260</v>
      </c>
      <c r="F20161" s="4">
        <f t="shared" si="314"/>
        <v>1533726.6666666667</v>
      </c>
    </row>
    <row r="20162" spans="1:6" x14ac:dyDescent="0.3">
      <c r="A20162" t="s">
        <v>805</v>
      </c>
      <c r="B20162">
        <v>0</v>
      </c>
      <c r="C20162">
        <v>0</v>
      </c>
      <c r="D20162">
        <v>13394400</v>
      </c>
      <c r="E20162">
        <v>3208350</v>
      </c>
      <c r="F20162" s="4">
        <f t="shared" si="314"/>
        <v>5534250</v>
      </c>
    </row>
    <row r="20163" spans="1:6" x14ac:dyDescent="0.3">
      <c r="A20163" t="s">
        <v>20635</v>
      </c>
      <c r="B20163">
        <v>9124570</v>
      </c>
      <c r="C20163">
        <v>22416950</v>
      </c>
      <c r="D20163">
        <v>37401450</v>
      </c>
      <c r="E20163">
        <v>23476220</v>
      </c>
      <c r="F20163" s="4">
        <f t="shared" ref="F20163:F20226" si="315">SUM(C20163:E20163)/3</f>
        <v>27764873.333333332</v>
      </c>
    </row>
    <row r="20164" spans="1:6" x14ac:dyDescent="0.3">
      <c r="A20164" t="s">
        <v>20636</v>
      </c>
      <c r="B20164">
        <v>0</v>
      </c>
      <c r="C20164">
        <v>0</v>
      </c>
      <c r="D20164">
        <v>2084720</v>
      </c>
      <c r="E20164">
        <v>0</v>
      </c>
      <c r="F20164" s="4">
        <f t="shared" si="315"/>
        <v>694906.66666666663</v>
      </c>
    </row>
    <row r="20165" spans="1:6" x14ac:dyDescent="0.3">
      <c r="A20165" t="s">
        <v>20637</v>
      </c>
      <c r="B20165">
        <v>256000</v>
      </c>
      <c r="C20165">
        <v>0</v>
      </c>
      <c r="D20165">
        <v>0</v>
      </c>
      <c r="E20165">
        <v>1232760</v>
      </c>
      <c r="F20165" s="4">
        <f t="shared" si="315"/>
        <v>410920</v>
      </c>
    </row>
    <row r="20166" spans="1:6" x14ac:dyDescent="0.3">
      <c r="A20166" t="s">
        <v>20638</v>
      </c>
      <c r="B20166">
        <v>635020</v>
      </c>
      <c r="C20166">
        <v>3710560</v>
      </c>
      <c r="D20166">
        <v>2275380</v>
      </c>
      <c r="E20166">
        <v>0</v>
      </c>
      <c r="F20166" s="4">
        <f t="shared" si="315"/>
        <v>1995313.3333333333</v>
      </c>
    </row>
    <row r="20167" spans="1:6" x14ac:dyDescent="0.3">
      <c r="A20167" t="s">
        <v>20639</v>
      </c>
      <c r="B20167">
        <v>978000</v>
      </c>
      <c r="C20167">
        <v>0</v>
      </c>
      <c r="D20167">
        <v>286650</v>
      </c>
      <c r="E20167">
        <v>836560</v>
      </c>
      <c r="F20167" s="4">
        <f t="shared" si="315"/>
        <v>374403.33333333331</v>
      </c>
    </row>
    <row r="20168" spans="1:6" x14ac:dyDescent="0.3">
      <c r="A20168" t="s">
        <v>20640</v>
      </c>
      <c r="B20168">
        <v>0</v>
      </c>
      <c r="C20168">
        <v>1211840</v>
      </c>
      <c r="D20168">
        <v>273000</v>
      </c>
      <c r="E20168">
        <v>273000</v>
      </c>
      <c r="F20168" s="4">
        <f t="shared" si="315"/>
        <v>585946.66666666663</v>
      </c>
    </row>
    <row r="20169" spans="1:6" x14ac:dyDescent="0.3">
      <c r="A20169" t="s">
        <v>20641</v>
      </c>
      <c r="B20169">
        <v>1323000</v>
      </c>
      <c r="C20169">
        <v>7739510</v>
      </c>
      <c r="D20169">
        <v>4596570</v>
      </c>
      <c r="E20169">
        <v>3433440</v>
      </c>
      <c r="F20169" s="4">
        <f t="shared" si="315"/>
        <v>5256506.666666667</v>
      </c>
    </row>
    <row r="20170" spans="1:6" x14ac:dyDescent="0.3">
      <c r="A20170" t="s">
        <v>20642</v>
      </c>
      <c r="B20170">
        <v>0</v>
      </c>
      <c r="C20170">
        <v>2803000</v>
      </c>
      <c r="D20170">
        <v>0</v>
      </c>
      <c r="E20170">
        <v>0</v>
      </c>
      <c r="F20170" s="4">
        <f t="shared" si="315"/>
        <v>934333.33333333337</v>
      </c>
    </row>
    <row r="20171" spans="1:6" x14ac:dyDescent="0.3">
      <c r="A20171" t="s">
        <v>20643</v>
      </c>
      <c r="B20171">
        <v>901960</v>
      </c>
      <c r="C20171">
        <v>2715220</v>
      </c>
      <c r="D20171">
        <v>1829100</v>
      </c>
      <c r="E20171">
        <v>1002600</v>
      </c>
      <c r="F20171" s="4">
        <f t="shared" si="315"/>
        <v>1848973.3333333333</v>
      </c>
    </row>
    <row r="20172" spans="1:6" x14ac:dyDescent="0.3">
      <c r="A20172" t="s">
        <v>20644</v>
      </c>
      <c r="B20172">
        <v>996040</v>
      </c>
      <c r="C20172">
        <v>370000</v>
      </c>
      <c r="D20172">
        <v>2127680</v>
      </c>
      <c r="E20172">
        <v>1860460</v>
      </c>
      <c r="F20172" s="4">
        <f t="shared" si="315"/>
        <v>1452713.3333333333</v>
      </c>
    </row>
    <row r="20173" spans="1:6" x14ac:dyDescent="0.3">
      <c r="A20173" t="s">
        <v>20645</v>
      </c>
      <c r="B20173">
        <v>0</v>
      </c>
      <c r="C20173">
        <v>627900</v>
      </c>
      <c r="D20173">
        <v>586100</v>
      </c>
      <c r="E20173">
        <v>402000</v>
      </c>
      <c r="F20173" s="4">
        <f t="shared" si="315"/>
        <v>538666.66666666663</v>
      </c>
    </row>
    <row r="20174" spans="1:6" x14ac:dyDescent="0.3">
      <c r="A20174" t="s">
        <v>20646</v>
      </c>
      <c r="B20174">
        <v>530000</v>
      </c>
      <c r="C20174">
        <v>0</v>
      </c>
      <c r="D20174">
        <v>641920</v>
      </c>
      <c r="E20174">
        <v>256000</v>
      </c>
      <c r="F20174" s="4">
        <f t="shared" si="315"/>
        <v>299306.66666666669</v>
      </c>
    </row>
    <row r="20175" spans="1:6" x14ac:dyDescent="0.3">
      <c r="A20175" t="s">
        <v>20647</v>
      </c>
      <c r="B20175">
        <v>254000</v>
      </c>
      <c r="C20175">
        <v>0</v>
      </c>
      <c r="D20175">
        <v>0</v>
      </c>
      <c r="E20175">
        <v>0</v>
      </c>
      <c r="F20175" s="4">
        <f t="shared" si="315"/>
        <v>0</v>
      </c>
    </row>
    <row r="20176" spans="1:6" x14ac:dyDescent="0.3">
      <c r="A20176" t="s">
        <v>20648</v>
      </c>
      <c r="B20176">
        <v>0</v>
      </c>
      <c r="C20176">
        <v>989620</v>
      </c>
      <c r="D20176">
        <v>591500</v>
      </c>
      <c r="E20176">
        <v>835200</v>
      </c>
      <c r="F20176" s="4">
        <f t="shared" si="315"/>
        <v>805440</v>
      </c>
    </row>
    <row r="20177" spans="1:6" x14ac:dyDescent="0.3">
      <c r="A20177" t="s">
        <v>20649</v>
      </c>
      <c r="B20177">
        <v>291200</v>
      </c>
      <c r="C20177">
        <v>729780</v>
      </c>
      <c r="D20177">
        <v>0</v>
      </c>
      <c r="E20177">
        <v>0</v>
      </c>
      <c r="F20177" s="4">
        <f t="shared" si="315"/>
        <v>243260</v>
      </c>
    </row>
    <row r="20178" spans="1:6" x14ac:dyDescent="0.3">
      <c r="A20178" t="s">
        <v>20650</v>
      </c>
      <c r="B20178">
        <v>143780</v>
      </c>
      <c r="C20178">
        <v>0</v>
      </c>
      <c r="D20178">
        <v>0</v>
      </c>
      <c r="E20178">
        <v>0</v>
      </c>
      <c r="F20178" s="4">
        <f t="shared" si="315"/>
        <v>0</v>
      </c>
    </row>
    <row r="20179" spans="1:6" x14ac:dyDescent="0.3">
      <c r="A20179" t="s">
        <v>20651</v>
      </c>
      <c r="B20179">
        <v>2220570</v>
      </c>
      <c r="C20179">
        <v>2155960</v>
      </c>
      <c r="D20179">
        <v>6108260</v>
      </c>
      <c r="E20179">
        <v>6318390</v>
      </c>
      <c r="F20179" s="4">
        <f t="shared" si="315"/>
        <v>4860870</v>
      </c>
    </row>
    <row r="20180" spans="1:6" x14ac:dyDescent="0.3">
      <c r="A20180" t="s">
        <v>20652</v>
      </c>
      <c r="B20180">
        <v>300480</v>
      </c>
      <c r="C20180">
        <v>581400</v>
      </c>
      <c r="D20180">
        <v>2103000</v>
      </c>
      <c r="E20180">
        <v>2454560</v>
      </c>
      <c r="F20180" s="4">
        <f t="shared" si="315"/>
        <v>1712986.6666666667</v>
      </c>
    </row>
    <row r="20181" spans="1:6" x14ac:dyDescent="0.3">
      <c r="A20181" t="s">
        <v>20653</v>
      </c>
      <c r="B20181">
        <v>0</v>
      </c>
      <c r="C20181">
        <v>470470</v>
      </c>
      <c r="D20181">
        <v>0</v>
      </c>
      <c r="E20181">
        <v>0</v>
      </c>
      <c r="F20181" s="4">
        <f t="shared" si="315"/>
        <v>156823.33333333334</v>
      </c>
    </row>
    <row r="20182" spans="1:6" x14ac:dyDescent="0.3">
      <c r="A20182" t="s">
        <v>20654</v>
      </c>
      <c r="B20182">
        <v>618800</v>
      </c>
      <c r="C20182">
        <v>0</v>
      </c>
      <c r="D20182">
        <v>357000</v>
      </c>
      <c r="E20182">
        <v>0</v>
      </c>
      <c r="F20182" s="4">
        <f t="shared" si="315"/>
        <v>119000</v>
      </c>
    </row>
    <row r="20183" spans="1:6" x14ac:dyDescent="0.3">
      <c r="A20183" t="s">
        <v>20655</v>
      </c>
      <c r="B20183">
        <v>1412320</v>
      </c>
      <c r="C20183">
        <v>0</v>
      </c>
      <c r="D20183">
        <v>885900</v>
      </c>
      <c r="E20183">
        <v>0</v>
      </c>
      <c r="F20183" s="4">
        <f t="shared" si="315"/>
        <v>295300</v>
      </c>
    </row>
    <row r="20184" spans="1:6" x14ac:dyDescent="0.3">
      <c r="A20184" t="s">
        <v>410</v>
      </c>
      <c r="B20184">
        <v>8447220</v>
      </c>
      <c r="C20184">
        <v>18262780</v>
      </c>
      <c r="D20184">
        <v>8270180</v>
      </c>
      <c r="E20184">
        <v>15170810</v>
      </c>
      <c r="F20184" s="4">
        <f t="shared" si="315"/>
        <v>13901256.666666666</v>
      </c>
    </row>
    <row r="20185" spans="1:6" x14ac:dyDescent="0.3">
      <c r="A20185" t="s">
        <v>20656</v>
      </c>
      <c r="B20185">
        <v>382200</v>
      </c>
      <c r="C20185">
        <v>6111210</v>
      </c>
      <c r="D20185">
        <v>4019790</v>
      </c>
      <c r="E20185">
        <v>6721510</v>
      </c>
      <c r="F20185" s="4">
        <f t="shared" si="315"/>
        <v>5617503.333333333</v>
      </c>
    </row>
    <row r="20186" spans="1:6" x14ac:dyDescent="0.3">
      <c r="A20186" t="s">
        <v>20657</v>
      </c>
      <c r="B20186">
        <v>0</v>
      </c>
      <c r="C20186">
        <v>4659460</v>
      </c>
      <c r="D20186">
        <v>2010190</v>
      </c>
      <c r="E20186">
        <v>2545150</v>
      </c>
      <c r="F20186" s="4">
        <f t="shared" si="315"/>
        <v>3071600</v>
      </c>
    </row>
    <row r="20187" spans="1:6" x14ac:dyDescent="0.3">
      <c r="A20187" t="s">
        <v>20658</v>
      </c>
      <c r="B20187">
        <v>2080750</v>
      </c>
      <c r="C20187">
        <v>2710860</v>
      </c>
      <c r="D20187">
        <v>2162200</v>
      </c>
      <c r="E20187">
        <v>2660420</v>
      </c>
      <c r="F20187" s="4">
        <f t="shared" si="315"/>
        <v>2511160</v>
      </c>
    </row>
    <row r="20188" spans="1:6" x14ac:dyDescent="0.3">
      <c r="A20188" t="s">
        <v>20659</v>
      </c>
      <c r="B20188">
        <v>0</v>
      </c>
      <c r="C20188">
        <v>0</v>
      </c>
      <c r="D20188">
        <v>950040</v>
      </c>
      <c r="E20188">
        <v>939400</v>
      </c>
      <c r="F20188" s="4">
        <f t="shared" si="315"/>
        <v>629813.33333333337</v>
      </c>
    </row>
    <row r="20189" spans="1:6" x14ac:dyDescent="0.3">
      <c r="A20189" t="s">
        <v>20660</v>
      </c>
      <c r="B20189">
        <v>0</v>
      </c>
      <c r="C20189">
        <v>2191000</v>
      </c>
      <c r="D20189">
        <v>2029350</v>
      </c>
      <c r="E20189">
        <v>0</v>
      </c>
      <c r="F20189" s="4">
        <f t="shared" si="315"/>
        <v>1406783.3333333333</v>
      </c>
    </row>
    <row r="20190" spans="1:6" x14ac:dyDescent="0.3">
      <c r="A20190" t="s">
        <v>20661</v>
      </c>
      <c r="B20190">
        <v>656400</v>
      </c>
      <c r="C20190">
        <v>0</v>
      </c>
      <c r="D20190">
        <v>0</v>
      </c>
      <c r="E20190">
        <v>0</v>
      </c>
      <c r="F20190" s="4">
        <f t="shared" si="315"/>
        <v>0</v>
      </c>
    </row>
    <row r="20191" spans="1:6" x14ac:dyDescent="0.3">
      <c r="A20191" t="s">
        <v>20662</v>
      </c>
      <c r="B20191">
        <v>0</v>
      </c>
      <c r="C20191">
        <v>300300</v>
      </c>
      <c r="D20191">
        <v>0</v>
      </c>
      <c r="E20191">
        <v>620600</v>
      </c>
      <c r="F20191" s="4">
        <f t="shared" si="315"/>
        <v>306966.66666666669</v>
      </c>
    </row>
    <row r="20192" spans="1:6" x14ac:dyDescent="0.3">
      <c r="A20192" t="s">
        <v>20663</v>
      </c>
      <c r="B20192">
        <v>611520</v>
      </c>
      <c r="C20192">
        <v>0</v>
      </c>
      <c r="D20192">
        <v>282100</v>
      </c>
      <c r="E20192">
        <v>0</v>
      </c>
      <c r="F20192" s="4">
        <f t="shared" si="315"/>
        <v>94033.333333333328</v>
      </c>
    </row>
    <row r="20193" spans="1:6" x14ac:dyDescent="0.3">
      <c r="A20193" t="s">
        <v>20664</v>
      </c>
      <c r="B20193">
        <v>0</v>
      </c>
      <c r="C20193">
        <v>1149890</v>
      </c>
      <c r="D20193">
        <v>0</v>
      </c>
      <c r="E20193">
        <v>1393300</v>
      </c>
      <c r="F20193" s="4">
        <f t="shared" si="315"/>
        <v>847730</v>
      </c>
    </row>
    <row r="20194" spans="1:6" x14ac:dyDescent="0.3">
      <c r="A20194" t="s">
        <v>20665</v>
      </c>
      <c r="B20194">
        <v>4631990</v>
      </c>
      <c r="C20194">
        <v>6093360</v>
      </c>
      <c r="D20194">
        <v>6360160</v>
      </c>
      <c r="E20194">
        <v>4803500</v>
      </c>
      <c r="F20194" s="4">
        <f t="shared" si="315"/>
        <v>5752340</v>
      </c>
    </row>
    <row r="20195" spans="1:6" x14ac:dyDescent="0.3">
      <c r="A20195" t="s">
        <v>20666</v>
      </c>
      <c r="B20195">
        <v>0</v>
      </c>
      <c r="C20195">
        <v>625170</v>
      </c>
      <c r="D20195">
        <v>1249060</v>
      </c>
      <c r="E20195">
        <v>0</v>
      </c>
      <c r="F20195" s="4">
        <f t="shared" si="315"/>
        <v>624743.33333333337</v>
      </c>
    </row>
    <row r="20196" spans="1:6" x14ac:dyDescent="0.3">
      <c r="A20196" t="s">
        <v>20667</v>
      </c>
      <c r="B20196">
        <v>723080</v>
      </c>
      <c r="C20196">
        <v>740000</v>
      </c>
      <c r="D20196">
        <v>453180</v>
      </c>
      <c r="E20196">
        <v>410000</v>
      </c>
      <c r="F20196" s="4">
        <f t="shared" si="315"/>
        <v>534393.33333333337</v>
      </c>
    </row>
    <row r="20197" spans="1:6" x14ac:dyDescent="0.3">
      <c r="A20197" t="s">
        <v>20668</v>
      </c>
      <c r="B20197">
        <v>0</v>
      </c>
      <c r="C20197">
        <v>0</v>
      </c>
      <c r="D20197">
        <v>281190</v>
      </c>
      <c r="E20197">
        <v>0</v>
      </c>
      <c r="F20197" s="4">
        <f t="shared" si="315"/>
        <v>93730</v>
      </c>
    </row>
    <row r="20198" spans="1:6" x14ac:dyDescent="0.3">
      <c r="A20198" t="s">
        <v>20669</v>
      </c>
      <c r="B20198">
        <v>0</v>
      </c>
      <c r="C20198">
        <v>1078350</v>
      </c>
      <c r="D20198">
        <v>0</v>
      </c>
      <c r="E20198">
        <v>0</v>
      </c>
      <c r="F20198" s="4">
        <f t="shared" si="315"/>
        <v>359450</v>
      </c>
    </row>
    <row r="20199" spans="1:6" x14ac:dyDescent="0.3">
      <c r="A20199" t="s">
        <v>20670</v>
      </c>
      <c r="B20199">
        <v>454900</v>
      </c>
      <c r="C20199">
        <v>2470520</v>
      </c>
      <c r="D20199">
        <v>2696418</v>
      </c>
      <c r="E20199">
        <v>2496420</v>
      </c>
      <c r="F20199" s="4">
        <f t="shared" si="315"/>
        <v>2554452.6666666665</v>
      </c>
    </row>
    <row r="20200" spans="1:6" x14ac:dyDescent="0.3">
      <c r="A20200" t="s">
        <v>20671</v>
      </c>
      <c r="B20200">
        <v>0</v>
      </c>
      <c r="C20200">
        <v>1158200</v>
      </c>
      <c r="D20200">
        <v>0</v>
      </c>
      <c r="E20200">
        <v>0</v>
      </c>
      <c r="F20200" s="4">
        <f t="shared" si="315"/>
        <v>386066.66666666669</v>
      </c>
    </row>
    <row r="20201" spans="1:6" x14ac:dyDescent="0.3">
      <c r="A20201" t="s">
        <v>20672</v>
      </c>
      <c r="B20201">
        <v>0</v>
      </c>
      <c r="C20201">
        <v>822870</v>
      </c>
      <c r="D20201">
        <v>0</v>
      </c>
      <c r="E20201">
        <v>1004640</v>
      </c>
      <c r="F20201" s="4">
        <f t="shared" si="315"/>
        <v>609170</v>
      </c>
    </row>
    <row r="20202" spans="1:6" x14ac:dyDescent="0.3">
      <c r="A20202" t="s">
        <v>20673</v>
      </c>
      <c r="B20202">
        <v>38167720</v>
      </c>
      <c r="C20202">
        <v>23596980</v>
      </c>
      <c r="D20202">
        <v>23514620</v>
      </c>
      <c r="E20202">
        <v>27266300</v>
      </c>
      <c r="F20202" s="4">
        <f t="shared" si="315"/>
        <v>24792633.333333332</v>
      </c>
    </row>
    <row r="20203" spans="1:6" x14ac:dyDescent="0.3">
      <c r="A20203" t="s">
        <v>20674</v>
      </c>
      <c r="B20203">
        <v>7205960</v>
      </c>
      <c r="C20203">
        <v>9002380</v>
      </c>
      <c r="D20203">
        <v>6550960</v>
      </c>
      <c r="E20203">
        <v>8306540</v>
      </c>
      <c r="F20203" s="4">
        <f t="shared" si="315"/>
        <v>7953293.333333333</v>
      </c>
    </row>
    <row r="20204" spans="1:6" x14ac:dyDescent="0.3">
      <c r="A20204" t="s">
        <v>20675</v>
      </c>
      <c r="B20204">
        <v>2156470</v>
      </c>
      <c r="C20204">
        <v>2138860</v>
      </c>
      <c r="D20204">
        <v>3307430</v>
      </c>
      <c r="E20204">
        <v>397800</v>
      </c>
      <c r="F20204" s="4">
        <f t="shared" si="315"/>
        <v>1948030</v>
      </c>
    </row>
    <row r="20205" spans="1:6" x14ac:dyDescent="0.3">
      <c r="A20205" t="s">
        <v>20676</v>
      </c>
      <c r="B20205">
        <v>0</v>
      </c>
      <c r="C20205">
        <v>0</v>
      </c>
      <c r="D20205">
        <v>730000</v>
      </c>
      <c r="E20205">
        <v>0</v>
      </c>
      <c r="F20205" s="4">
        <f t="shared" si="315"/>
        <v>243333.33333333334</v>
      </c>
    </row>
    <row r="20206" spans="1:6" x14ac:dyDescent="0.3">
      <c r="A20206" t="s">
        <v>20677</v>
      </c>
      <c r="B20206">
        <v>444990</v>
      </c>
      <c r="C20206">
        <v>1251190</v>
      </c>
      <c r="D20206">
        <v>0</v>
      </c>
      <c r="E20206">
        <v>2755570</v>
      </c>
      <c r="F20206" s="4">
        <f t="shared" si="315"/>
        <v>1335586.6666666667</v>
      </c>
    </row>
    <row r="20207" spans="1:6" x14ac:dyDescent="0.3">
      <c r="A20207" t="s">
        <v>20678</v>
      </c>
      <c r="B20207">
        <v>0</v>
      </c>
      <c r="C20207">
        <v>1480000</v>
      </c>
      <c r="D20207">
        <v>0</v>
      </c>
      <c r="E20207">
        <v>0</v>
      </c>
      <c r="F20207" s="4">
        <f t="shared" si="315"/>
        <v>493333.33333333331</v>
      </c>
    </row>
    <row r="20208" spans="1:6" x14ac:dyDescent="0.3">
      <c r="A20208" t="s">
        <v>20679</v>
      </c>
      <c r="B20208">
        <v>12601480</v>
      </c>
      <c r="C20208">
        <v>17216720</v>
      </c>
      <c r="D20208">
        <v>19547010</v>
      </c>
      <c r="E20208">
        <v>19672200</v>
      </c>
      <c r="F20208" s="4">
        <f t="shared" si="315"/>
        <v>18811976.666666668</v>
      </c>
    </row>
    <row r="20209" spans="1:6" x14ac:dyDescent="0.3">
      <c r="A20209" t="s">
        <v>20680</v>
      </c>
      <c r="B20209">
        <v>0</v>
      </c>
      <c r="C20209">
        <v>2491580</v>
      </c>
      <c r="D20209">
        <v>3200000</v>
      </c>
      <c r="E20209">
        <v>0</v>
      </c>
      <c r="F20209" s="4">
        <f t="shared" si="315"/>
        <v>1897193.3333333333</v>
      </c>
    </row>
    <row r="20210" spans="1:6" x14ac:dyDescent="0.3">
      <c r="A20210" t="s">
        <v>20681</v>
      </c>
      <c r="B20210">
        <v>12318980</v>
      </c>
      <c r="C20210">
        <v>5967780</v>
      </c>
      <c r="D20210">
        <v>10786230</v>
      </c>
      <c r="E20210">
        <v>10577250</v>
      </c>
      <c r="F20210" s="4">
        <f t="shared" si="315"/>
        <v>9110420</v>
      </c>
    </row>
    <row r="20211" spans="1:6" x14ac:dyDescent="0.3">
      <c r="A20211" t="s">
        <v>20682</v>
      </c>
      <c r="B20211">
        <v>564300</v>
      </c>
      <c r="C20211">
        <v>258440</v>
      </c>
      <c r="D20211">
        <v>1330260</v>
      </c>
      <c r="E20211">
        <v>1892720</v>
      </c>
      <c r="F20211" s="4">
        <f t="shared" si="315"/>
        <v>1160473.3333333333</v>
      </c>
    </row>
    <row r="20212" spans="1:6" x14ac:dyDescent="0.3">
      <c r="A20212" t="s">
        <v>20683</v>
      </c>
      <c r="B20212">
        <v>1179400</v>
      </c>
      <c r="C20212">
        <v>820000</v>
      </c>
      <c r="D20212">
        <v>281190</v>
      </c>
      <c r="E20212">
        <v>397800</v>
      </c>
      <c r="F20212" s="4">
        <f t="shared" si="315"/>
        <v>499663.33333333331</v>
      </c>
    </row>
    <row r="20213" spans="1:6" x14ac:dyDescent="0.3">
      <c r="A20213" t="s">
        <v>20684</v>
      </c>
      <c r="B20213">
        <v>0</v>
      </c>
      <c r="C20213">
        <v>1139320</v>
      </c>
      <c r="D20213">
        <v>1037400</v>
      </c>
      <c r="E20213">
        <v>0</v>
      </c>
      <c r="F20213" s="4">
        <f t="shared" si="315"/>
        <v>725573.33333333337</v>
      </c>
    </row>
    <row r="20214" spans="1:6" x14ac:dyDescent="0.3">
      <c r="A20214" t="s">
        <v>20685</v>
      </c>
      <c r="B20214">
        <v>0</v>
      </c>
      <c r="C20214">
        <v>644000</v>
      </c>
      <c r="D20214">
        <v>0</v>
      </c>
      <c r="E20214">
        <v>0</v>
      </c>
      <c r="F20214" s="4">
        <f t="shared" si="315"/>
        <v>214666.66666666666</v>
      </c>
    </row>
    <row r="20215" spans="1:6" x14ac:dyDescent="0.3">
      <c r="A20215" t="s">
        <v>20686</v>
      </c>
      <c r="B20215">
        <v>2414980</v>
      </c>
      <c r="C20215">
        <v>2342120</v>
      </c>
      <c r="D20215">
        <v>3362710</v>
      </c>
      <c r="E20215">
        <v>2337940</v>
      </c>
      <c r="F20215" s="4">
        <f t="shared" si="315"/>
        <v>2680923.3333333335</v>
      </c>
    </row>
    <row r="20216" spans="1:6" x14ac:dyDescent="0.3">
      <c r="A20216" t="s">
        <v>20687</v>
      </c>
      <c r="B20216">
        <v>0</v>
      </c>
      <c r="C20216">
        <v>2070480</v>
      </c>
      <c r="D20216">
        <v>198900</v>
      </c>
      <c r="E20216">
        <v>0</v>
      </c>
      <c r="F20216" s="4">
        <f t="shared" si="315"/>
        <v>756460</v>
      </c>
    </row>
    <row r="20217" spans="1:6" x14ac:dyDescent="0.3">
      <c r="A20217" t="s">
        <v>20688</v>
      </c>
      <c r="B20217">
        <v>996000</v>
      </c>
      <c r="C20217">
        <v>2092000</v>
      </c>
      <c r="D20217">
        <v>0</v>
      </c>
      <c r="E20217">
        <v>2281900</v>
      </c>
      <c r="F20217" s="4">
        <f t="shared" si="315"/>
        <v>1457966.6666666667</v>
      </c>
    </row>
    <row r="20218" spans="1:6" x14ac:dyDescent="0.3">
      <c r="A20218" t="s">
        <v>20689</v>
      </c>
      <c r="B20218">
        <v>342600</v>
      </c>
      <c r="C20218">
        <v>20714470</v>
      </c>
      <c r="D20218">
        <v>9458779</v>
      </c>
      <c r="E20218">
        <v>9773100</v>
      </c>
      <c r="F20218" s="4">
        <f t="shared" si="315"/>
        <v>13315449.666666666</v>
      </c>
    </row>
    <row r="20219" spans="1:6" x14ac:dyDescent="0.3">
      <c r="A20219" t="s">
        <v>20690</v>
      </c>
      <c r="B20219">
        <v>0</v>
      </c>
      <c r="C20219">
        <v>1785000</v>
      </c>
      <c r="D20219">
        <v>1295360</v>
      </c>
      <c r="E20219">
        <v>469200</v>
      </c>
      <c r="F20219" s="4">
        <f t="shared" si="315"/>
        <v>1183186.6666666667</v>
      </c>
    </row>
    <row r="20220" spans="1:6" x14ac:dyDescent="0.3">
      <c r="A20220" t="s">
        <v>20691</v>
      </c>
      <c r="B20220">
        <v>411950</v>
      </c>
      <c r="C20220">
        <v>2117910</v>
      </c>
      <c r="D20220">
        <v>2023800</v>
      </c>
      <c r="E20220">
        <v>2012580</v>
      </c>
      <c r="F20220" s="4">
        <f t="shared" si="315"/>
        <v>2051430</v>
      </c>
    </row>
    <row r="20221" spans="1:6" x14ac:dyDescent="0.3">
      <c r="A20221" t="s">
        <v>20692</v>
      </c>
      <c r="B20221">
        <v>0</v>
      </c>
      <c r="C20221">
        <v>0</v>
      </c>
      <c r="D20221">
        <v>0</v>
      </c>
      <c r="E20221">
        <v>0</v>
      </c>
      <c r="F20221" s="4">
        <f t="shared" si="315"/>
        <v>0</v>
      </c>
    </row>
    <row r="20222" spans="1:6" x14ac:dyDescent="0.3">
      <c r="A20222" t="s">
        <v>20693</v>
      </c>
      <c r="B20222">
        <v>0</v>
      </c>
      <c r="C20222">
        <v>1216300</v>
      </c>
      <c r="D20222">
        <v>0</v>
      </c>
      <c r="E20222">
        <v>386000</v>
      </c>
      <c r="F20222" s="4">
        <f t="shared" si="315"/>
        <v>534100</v>
      </c>
    </row>
    <row r="20223" spans="1:6" x14ac:dyDescent="0.3">
      <c r="A20223" t="s">
        <v>20694</v>
      </c>
      <c r="B20223">
        <v>785170</v>
      </c>
      <c r="C20223">
        <v>957090</v>
      </c>
      <c r="D20223">
        <v>0</v>
      </c>
      <c r="E20223">
        <v>915280</v>
      </c>
      <c r="F20223" s="4">
        <f t="shared" si="315"/>
        <v>624123.33333333337</v>
      </c>
    </row>
    <row r="20224" spans="1:6" x14ac:dyDescent="0.3">
      <c r="A20224" t="s">
        <v>20695</v>
      </c>
      <c r="B20224">
        <v>0</v>
      </c>
      <c r="C20224">
        <v>0</v>
      </c>
      <c r="D20224">
        <v>1911000</v>
      </c>
      <c r="E20224">
        <v>2485350</v>
      </c>
      <c r="F20224" s="4">
        <f t="shared" si="315"/>
        <v>1465450</v>
      </c>
    </row>
    <row r="20225" spans="1:6" x14ac:dyDescent="0.3">
      <c r="A20225" t="s">
        <v>20696</v>
      </c>
      <c r="B20225">
        <v>0</v>
      </c>
      <c r="C20225">
        <v>1561560</v>
      </c>
      <c r="D20225">
        <v>0</v>
      </c>
      <c r="E20225">
        <v>0</v>
      </c>
      <c r="F20225" s="4">
        <f t="shared" si="315"/>
        <v>520520</v>
      </c>
    </row>
    <row r="20226" spans="1:6" x14ac:dyDescent="0.3">
      <c r="A20226" t="s">
        <v>20697</v>
      </c>
      <c r="B20226">
        <v>0</v>
      </c>
      <c r="C20226">
        <v>0</v>
      </c>
      <c r="D20226">
        <v>1359600</v>
      </c>
      <c r="E20226">
        <v>0</v>
      </c>
      <c r="F20226" s="4">
        <f t="shared" si="315"/>
        <v>453200</v>
      </c>
    </row>
    <row r="20227" spans="1:6" x14ac:dyDescent="0.3">
      <c r="A20227" t="s">
        <v>20698</v>
      </c>
      <c r="B20227">
        <v>411950</v>
      </c>
      <c r="C20227">
        <v>581490</v>
      </c>
      <c r="D20227">
        <v>0</v>
      </c>
      <c r="E20227">
        <v>0</v>
      </c>
      <c r="F20227" s="4">
        <f t="shared" ref="F20227:F20290" si="316">SUM(C20227:E20227)/3</f>
        <v>193830</v>
      </c>
    </row>
    <row r="20228" spans="1:6" x14ac:dyDescent="0.3">
      <c r="A20228" t="s">
        <v>20699</v>
      </c>
      <c r="B20228">
        <v>0</v>
      </c>
      <c r="C20228">
        <v>982200</v>
      </c>
      <c r="D20228">
        <v>218400</v>
      </c>
      <c r="E20228">
        <v>1038600</v>
      </c>
      <c r="F20228" s="4">
        <f t="shared" si="316"/>
        <v>746400</v>
      </c>
    </row>
    <row r="20229" spans="1:6" x14ac:dyDescent="0.3">
      <c r="A20229" t="s">
        <v>20700</v>
      </c>
      <c r="B20229">
        <v>2175360</v>
      </c>
      <c r="C20229">
        <v>2256800</v>
      </c>
      <c r="D20229">
        <v>3145800</v>
      </c>
      <c r="E20229">
        <v>2911090</v>
      </c>
      <c r="F20229" s="4">
        <f t="shared" si="316"/>
        <v>2771230</v>
      </c>
    </row>
    <row r="20230" spans="1:6" x14ac:dyDescent="0.3">
      <c r="A20230" t="s">
        <v>20701</v>
      </c>
      <c r="B20230">
        <v>0</v>
      </c>
      <c r="C20230">
        <v>0</v>
      </c>
      <c r="D20230">
        <v>1480000</v>
      </c>
      <c r="E20230">
        <v>0</v>
      </c>
      <c r="F20230" s="4">
        <f t="shared" si="316"/>
        <v>493333.33333333331</v>
      </c>
    </row>
    <row r="20231" spans="1:6" x14ac:dyDescent="0.3">
      <c r="A20231" t="s">
        <v>20702</v>
      </c>
      <c r="B20231">
        <v>1047130</v>
      </c>
      <c r="C20231">
        <v>2502500</v>
      </c>
      <c r="D20231">
        <v>2315950</v>
      </c>
      <c r="E20231">
        <v>1215760</v>
      </c>
      <c r="F20231" s="4">
        <f t="shared" si="316"/>
        <v>2011403.3333333333</v>
      </c>
    </row>
    <row r="20232" spans="1:6" x14ac:dyDescent="0.3">
      <c r="A20232" t="s">
        <v>20703</v>
      </c>
      <c r="B20232">
        <v>370000</v>
      </c>
      <c r="C20232">
        <v>370000</v>
      </c>
      <c r="D20232">
        <v>0</v>
      </c>
      <c r="E20232">
        <v>0</v>
      </c>
      <c r="F20232" s="4">
        <f t="shared" si="316"/>
        <v>123333.33333333333</v>
      </c>
    </row>
    <row r="20233" spans="1:6" x14ac:dyDescent="0.3">
      <c r="A20233" t="s">
        <v>186</v>
      </c>
      <c r="B20233">
        <v>0</v>
      </c>
      <c r="C20233">
        <v>530000</v>
      </c>
      <c r="D20233">
        <v>304000</v>
      </c>
      <c r="E20233">
        <v>0</v>
      </c>
      <c r="F20233" s="4">
        <f t="shared" si="316"/>
        <v>278000</v>
      </c>
    </row>
    <row r="20234" spans="1:6" x14ac:dyDescent="0.3">
      <c r="A20234" t="s">
        <v>20704</v>
      </c>
      <c r="B20234">
        <v>0</v>
      </c>
      <c r="C20234">
        <v>0</v>
      </c>
      <c r="D20234">
        <v>370000</v>
      </c>
      <c r="E20234">
        <v>820000</v>
      </c>
      <c r="F20234" s="4">
        <f t="shared" si="316"/>
        <v>396666.66666666669</v>
      </c>
    </row>
    <row r="20235" spans="1:6" x14ac:dyDescent="0.3">
      <c r="A20235" t="s">
        <v>20705</v>
      </c>
      <c r="B20235">
        <v>632000</v>
      </c>
      <c r="C20235">
        <v>2464110</v>
      </c>
      <c r="D20235">
        <v>2156530</v>
      </c>
      <c r="E20235">
        <v>3206400</v>
      </c>
      <c r="F20235" s="4">
        <f t="shared" si="316"/>
        <v>2609013.3333333335</v>
      </c>
    </row>
    <row r="20236" spans="1:6" x14ac:dyDescent="0.3">
      <c r="A20236" t="s">
        <v>20706</v>
      </c>
      <c r="B20236">
        <v>1145690</v>
      </c>
      <c r="C20236">
        <v>1266720</v>
      </c>
      <c r="D20236">
        <v>0</v>
      </c>
      <c r="E20236">
        <v>1699060</v>
      </c>
      <c r="F20236" s="4">
        <f t="shared" si="316"/>
        <v>988593.33333333337</v>
      </c>
    </row>
    <row r="20237" spans="1:6" x14ac:dyDescent="0.3">
      <c r="A20237" t="s">
        <v>20707</v>
      </c>
      <c r="B20237">
        <v>0</v>
      </c>
      <c r="C20237">
        <v>1019200</v>
      </c>
      <c r="D20237">
        <v>4411000</v>
      </c>
      <c r="E20237">
        <v>2248000</v>
      </c>
      <c r="F20237" s="4">
        <f t="shared" si="316"/>
        <v>2559400</v>
      </c>
    </row>
    <row r="20238" spans="1:6" x14ac:dyDescent="0.3">
      <c r="A20238" t="s">
        <v>20708</v>
      </c>
      <c r="B20238">
        <v>1128200</v>
      </c>
      <c r="C20238">
        <v>638400</v>
      </c>
      <c r="D20238">
        <v>1290140</v>
      </c>
      <c r="E20238">
        <v>3027240</v>
      </c>
      <c r="F20238" s="4">
        <f t="shared" si="316"/>
        <v>1651926.6666666667</v>
      </c>
    </row>
    <row r="20239" spans="1:6" x14ac:dyDescent="0.3">
      <c r="A20239" t="s">
        <v>20709</v>
      </c>
      <c r="B20239">
        <v>0</v>
      </c>
      <c r="C20239">
        <v>2202200</v>
      </c>
      <c r="D20239">
        <v>3143610</v>
      </c>
      <c r="E20239">
        <v>4116660</v>
      </c>
      <c r="F20239" s="4">
        <f t="shared" si="316"/>
        <v>3154156.6666666665</v>
      </c>
    </row>
    <row r="20240" spans="1:6" x14ac:dyDescent="0.3">
      <c r="A20240" t="s">
        <v>20710</v>
      </c>
      <c r="B20240">
        <v>0</v>
      </c>
      <c r="C20240">
        <v>1355000</v>
      </c>
      <c r="D20240">
        <v>711920</v>
      </c>
      <c r="E20240">
        <v>602000</v>
      </c>
      <c r="F20240" s="4">
        <f t="shared" si="316"/>
        <v>889640</v>
      </c>
    </row>
    <row r="20241" spans="1:6" x14ac:dyDescent="0.3">
      <c r="A20241" t="s">
        <v>20711</v>
      </c>
      <c r="B20241">
        <v>0</v>
      </c>
      <c r="C20241">
        <v>378400</v>
      </c>
      <c r="D20241">
        <v>558740</v>
      </c>
      <c r="E20241">
        <v>652630</v>
      </c>
      <c r="F20241" s="4">
        <f t="shared" si="316"/>
        <v>529923.33333333337</v>
      </c>
    </row>
    <row r="20242" spans="1:6" x14ac:dyDescent="0.3">
      <c r="A20242" t="s">
        <v>20712</v>
      </c>
      <c r="B20242">
        <v>258440</v>
      </c>
      <c r="C20242">
        <v>596960</v>
      </c>
      <c r="D20242">
        <v>0</v>
      </c>
      <c r="E20242">
        <v>0</v>
      </c>
      <c r="F20242" s="4">
        <f t="shared" si="316"/>
        <v>198986.66666666666</v>
      </c>
    </row>
    <row r="20243" spans="1:6" x14ac:dyDescent="0.3">
      <c r="A20243" t="s">
        <v>20713</v>
      </c>
      <c r="B20243">
        <v>4161900</v>
      </c>
      <c r="C20243">
        <v>9281950</v>
      </c>
      <c r="D20243">
        <v>6958800</v>
      </c>
      <c r="E20243">
        <v>7086370</v>
      </c>
      <c r="F20243" s="4">
        <f t="shared" si="316"/>
        <v>7775706.666666667</v>
      </c>
    </row>
    <row r="20244" spans="1:6" x14ac:dyDescent="0.3">
      <c r="A20244" t="s">
        <v>20714</v>
      </c>
      <c r="B20244">
        <v>2086840</v>
      </c>
      <c r="C20244">
        <v>2426970</v>
      </c>
      <c r="D20244">
        <v>2765670</v>
      </c>
      <c r="E20244">
        <v>3021180</v>
      </c>
      <c r="F20244" s="4">
        <f t="shared" si="316"/>
        <v>2737940</v>
      </c>
    </row>
    <row r="20245" spans="1:6" x14ac:dyDescent="0.3">
      <c r="A20245" t="s">
        <v>20715</v>
      </c>
      <c r="B20245">
        <v>0</v>
      </c>
      <c r="C20245">
        <v>0</v>
      </c>
      <c r="D20245">
        <v>1007190</v>
      </c>
      <c r="E20245">
        <v>349440</v>
      </c>
      <c r="F20245" s="4">
        <f t="shared" si="316"/>
        <v>452210</v>
      </c>
    </row>
    <row r="20246" spans="1:6" x14ac:dyDescent="0.3">
      <c r="A20246" t="s">
        <v>20716</v>
      </c>
      <c r="B20246">
        <v>1662750</v>
      </c>
      <c r="C20246">
        <v>2188020</v>
      </c>
      <c r="D20246">
        <v>581280</v>
      </c>
      <c r="E20246">
        <v>1090540</v>
      </c>
      <c r="F20246" s="4">
        <f t="shared" si="316"/>
        <v>1286613.3333333333</v>
      </c>
    </row>
    <row r="20247" spans="1:6" x14ac:dyDescent="0.3">
      <c r="A20247" t="s">
        <v>20717</v>
      </c>
      <c r="B20247">
        <v>0</v>
      </c>
      <c r="C20247">
        <v>4459340</v>
      </c>
      <c r="D20247">
        <v>6674220</v>
      </c>
      <c r="E20247">
        <v>5194830</v>
      </c>
      <c r="F20247" s="4">
        <f t="shared" si="316"/>
        <v>5442796.666666667</v>
      </c>
    </row>
    <row r="20248" spans="1:6" x14ac:dyDescent="0.3">
      <c r="A20248" t="s">
        <v>849</v>
      </c>
      <c r="B20248">
        <v>0</v>
      </c>
      <c r="C20248">
        <v>0</v>
      </c>
      <c r="D20248">
        <v>9873500</v>
      </c>
      <c r="E20248">
        <v>273000</v>
      </c>
      <c r="F20248" s="4">
        <f t="shared" si="316"/>
        <v>3382166.6666666665</v>
      </c>
    </row>
    <row r="20249" spans="1:6" x14ac:dyDescent="0.3">
      <c r="A20249" t="s">
        <v>20718</v>
      </c>
      <c r="B20249">
        <v>2116660</v>
      </c>
      <c r="C20249">
        <v>0</v>
      </c>
      <c r="D20249">
        <v>2810990</v>
      </c>
      <c r="E20249">
        <v>2576200</v>
      </c>
      <c r="F20249" s="4">
        <f t="shared" si="316"/>
        <v>1795730</v>
      </c>
    </row>
    <row r="20250" spans="1:6" x14ac:dyDescent="0.3">
      <c r="A20250" t="s">
        <v>20719</v>
      </c>
      <c r="B20250">
        <v>0</v>
      </c>
      <c r="C20250">
        <v>573300</v>
      </c>
      <c r="D20250">
        <v>0</v>
      </c>
      <c r="E20250">
        <v>453280</v>
      </c>
      <c r="F20250" s="4">
        <f t="shared" si="316"/>
        <v>342193.33333333331</v>
      </c>
    </row>
    <row r="20251" spans="1:6" x14ac:dyDescent="0.3">
      <c r="A20251" t="s">
        <v>20720</v>
      </c>
      <c r="B20251">
        <v>663390</v>
      </c>
      <c r="C20251">
        <v>0</v>
      </c>
      <c r="D20251">
        <v>2542540</v>
      </c>
      <c r="E20251">
        <v>2744560</v>
      </c>
      <c r="F20251" s="4">
        <f t="shared" si="316"/>
        <v>1762366.6666666667</v>
      </c>
    </row>
    <row r="20252" spans="1:6" x14ac:dyDescent="0.3">
      <c r="A20252" t="s">
        <v>20721</v>
      </c>
      <c r="B20252">
        <v>0</v>
      </c>
      <c r="C20252">
        <v>947990</v>
      </c>
      <c r="D20252">
        <v>740000</v>
      </c>
      <c r="E20252">
        <v>0</v>
      </c>
      <c r="F20252" s="4">
        <f t="shared" si="316"/>
        <v>562663.33333333337</v>
      </c>
    </row>
    <row r="20253" spans="1:6" x14ac:dyDescent="0.3">
      <c r="A20253" t="s">
        <v>20722</v>
      </c>
      <c r="B20253">
        <v>0</v>
      </c>
      <c r="C20253">
        <v>2107050</v>
      </c>
      <c r="D20253">
        <v>858670</v>
      </c>
      <c r="E20253">
        <v>2875650</v>
      </c>
      <c r="F20253" s="4">
        <f t="shared" si="316"/>
        <v>1947123.3333333333</v>
      </c>
    </row>
    <row r="20254" spans="1:6" x14ac:dyDescent="0.3">
      <c r="A20254" t="s">
        <v>20723</v>
      </c>
      <c r="B20254">
        <v>0</v>
      </c>
      <c r="C20254">
        <v>0</v>
      </c>
      <c r="D20254">
        <v>583440</v>
      </c>
      <c r="E20254">
        <v>0</v>
      </c>
      <c r="F20254" s="4">
        <f t="shared" si="316"/>
        <v>194480</v>
      </c>
    </row>
    <row r="20255" spans="1:6" x14ac:dyDescent="0.3">
      <c r="A20255" t="s">
        <v>20724</v>
      </c>
      <c r="B20255">
        <v>359450</v>
      </c>
      <c r="C20255">
        <v>2732230</v>
      </c>
      <c r="D20255">
        <v>0</v>
      </c>
      <c r="E20255">
        <v>2079020</v>
      </c>
      <c r="F20255" s="4">
        <f t="shared" si="316"/>
        <v>1603750</v>
      </c>
    </row>
    <row r="20256" spans="1:6" x14ac:dyDescent="0.3">
      <c r="A20256" t="s">
        <v>20725</v>
      </c>
      <c r="B20256">
        <v>0</v>
      </c>
      <c r="C20256">
        <v>1311800</v>
      </c>
      <c r="D20256">
        <v>300300</v>
      </c>
      <c r="E20256">
        <v>0</v>
      </c>
      <c r="F20256" s="4">
        <f t="shared" si="316"/>
        <v>537366.66666666663</v>
      </c>
    </row>
    <row r="20257" spans="1:6" x14ac:dyDescent="0.3">
      <c r="A20257" t="s">
        <v>20726</v>
      </c>
      <c r="B20257">
        <v>0</v>
      </c>
      <c r="C20257">
        <v>382200</v>
      </c>
      <c r="D20257">
        <v>0</v>
      </c>
      <c r="E20257">
        <v>624260</v>
      </c>
      <c r="F20257" s="4">
        <f t="shared" si="316"/>
        <v>335486.66666666669</v>
      </c>
    </row>
    <row r="20258" spans="1:6" x14ac:dyDescent="0.3">
      <c r="A20258" t="s">
        <v>20727</v>
      </c>
      <c r="B20258">
        <v>0</v>
      </c>
      <c r="C20258">
        <v>1350000</v>
      </c>
      <c r="D20258">
        <v>660300</v>
      </c>
      <c r="E20258">
        <v>336700</v>
      </c>
      <c r="F20258" s="4">
        <f t="shared" si="316"/>
        <v>782333.33333333337</v>
      </c>
    </row>
    <row r="20259" spans="1:6" x14ac:dyDescent="0.3">
      <c r="A20259" t="s">
        <v>20728</v>
      </c>
      <c r="B20259">
        <v>9167200</v>
      </c>
      <c r="C20259">
        <v>15487930</v>
      </c>
      <c r="D20259">
        <v>17328690</v>
      </c>
      <c r="E20259">
        <v>15084930</v>
      </c>
      <c r="F20259" s="4">
        <f t="shared" si="316"/>
        <v>15967183.333333334</v>
      </c>
    </row>
    <row r="20260" spans="1:6" x14ac:dyDescent="0.3">
      <c r="A20260" t="s">
        <v>20729</v>
      </c>
      <c r="B20260">
        <v>0</v>
      </c>
      <c r="C20260">
        <v>653530</v>
      </c>
      <c r="D20260">
        <v>0</v>
      </c>
      <c r="E20260">
        <v>922400</v>
      </c>
      <c r="F20260" s="4">
        <f t="shared" si="316"/>
        <v>525310</v>
      </c>
    </row>
    <row r="20261" spans="1:6" x14ac:dyDescent="0.3">
      <c r="A20261" t="s">
        <v>20730</v>
      </c>
      <c r="B20261">
        <v>515060</v>
      </c>
      <c r="C20261">
        <v>0</v>
      </c>
      <c r="D20261">
        <v>1329330</v>
      </c>
      <c r="E20261">
        <v>948220</v>
      </c>
      <c r="F20261" s="4">
        <f t="shared" si="316"/>
        <v>759183.33333333337</v>
      </c>
    </row>
    <row r="20262" spans="1:6" x14ac:dyDescent="0.3">
      <c r="A20262" t="s">
        <v>20731</v>
      </c>
      <c r="B20262">
        <v>3418130</v>
      </c>
      <c r="C20262">
        <v>2353260</v>
      </c>
      <c r="D20262">
        <v>0</v>
      </c>
      <c r="E20262">
        <v>1726740</v>
      </c>
      <c r="F20262" s="4">
        <f t="shared" si="316"/>
        <v>1360000</v>
      </c>
    </row>
    <row r="20263" spans="1:6" x14ac:dyDescent="0.3">
      <c r="A20263" t="s">
        <v>20732</v>
      </c>
      <c r="B20263">
        <v>2102880</v>
      </c>
      <c r="C20263">
        <v>371280</v>
      </c>
      <c r="D20263">
        <v>730000</v>
      </c>
      <c r="E20263">
        <v>2041100</v>
      </c>
      <c r="F20263" s="4">
        <f t="shared" si="316"/>
        <v>1047460</v>
      </c>
    </row>
    <row r="20264" spans="1:6" x14ac:dyDescent="0.3">
      <c r="A20264" t="s">
        <v>20733</v>
      </c>
      <c r="B20264">
        <v>0</v>
      </c>
      <c r="C20264">
        <v>0</v>
      </c>
      <c r="D20264">
        <v>1271120</v>
      </c>
      <c r="E20264">
        <v>1301440</v>
      </c>
      <c r="F20264" s="4">
        <f t="shared" si="316"/>
        <v>857520</v>
      </c>
    </row>
    <row r="20265" spans="1:6" x14ac:dyDescent="0.3">
      <c r="A20265" t="s">
        <v>20734</v>
      </c>
      <c r="B20265">
        <v>0</v>
      </c>
      <c r="C20265">
        <v>230000</v>
      </c>
      <c r="D20265">
        <v>0</v>
      </c>
      <c r="E20265">
        <v>0</v>
      </c>
      <c r="F20265" s="4">
        <f t="shared" si="316"/>
        <v>76666.666666666672</v>
      </c>
    </row>
    <row r="20266" spans="1:6" x14ac:dyDescent="0.3">
      <c r="A20266" t="s">
        <v>20735</v>
      </c>
      <c r="B20266">
        <v>0</v>
      </c>
      <c r="C20266">
        <v>2008030</v>
      </c>
      <c r="D20266">
        <v>0</v>
      </c>
      <c r="E20266">
        <v>410000</v>
      </c>
      <c r="F20266" s="4">
        <f t="shared" si="316"/>
        <v>806010</v>
      </c>
    </row>
    <row r="20267" spans="1:6" x14ac:dyDescent="0.3">
      <c r="A20267" t="s">
        <v>20736</v>
      </c>
      <c r="B20267">
        <v>1582300</v>
      </c>
      <c r="C20267">
        <v>469560</v>
      </c>
      <c r="D20267">
        <v>228000</v>
      </c>
      <c r="E20267">
        <v>2903440</v>
      </c>
      <c r="F20267" s="4">
        <f t="shared" si="316"/>
        <v>1200333.3333333333</v>
      </c>
    </row>
    <row r="20268" spans="1:6" x14ac:dyDescent="0.3">
      <c r="A20268" t="s">
        <v>20737</v>
      </c>
      <c r="B20268">
        <v>284000</v>
      </c>
      <c r="C20268">
        <v>0</v>
      </c>
      <c r="D20268">
        <v>0</v>
      </c>
      <c r="E20268">
        <v>149400</v>
      </c>
      <c r="F20268" s="4">
        <f t="shared" si="316"/>
        <v>49800</v>
      </c>
    </row>
    <row r="20269" spans="1:6" x14ac:dyDescent="0.3">
      <c r="A20269" t="s">
        <v>20738</v>
      </c>
      <c r="B20269">
        <v>2101250</v>
      </c>
      <c r="C20269">
        <v>5361570</v>
      </c>
      <c r="D20269">
        <v>0</v>
      </c>
      <c r="E20269">
        <v>4758650</v>
      </c>
      <c r="F20269" s="4">
        <f t="shared" si="316"/>
        <v>3373406.6666666665</v>
      </c>
    </row>
    <row r="20270" spans="1:6" x14ac:dyDescent="0.3">
      <c r="A20270" t="s">
        <v>20739</v>
      </c>
      <c r="B20270">
        <v>0</v>
      </c>
      <c r="C20270">
        <v>1078350</v>
      </c>
      <c r="D20270">
        <v>0</v>
      </c>
      <c r="E20270">
        <v>0</v>
      </c>
      <c r="F20270" s="4">
        <f t="shared" si="316"/>
        <v>359450</v>
      </c>
    </row>
    <row r="20271" spans="1:6" x14ac:dyDescent="0.3">
      <c r="A20271" t="s">
        <v>20740</v>
      </c>
      <c r="B20271">
        <v>779400</v>
      </c>
      <c r="C20271">
        <v>464100</v>
      </c>
      <c r="D20271">
        <v>1343790</v>
      </c>
      <c r="E20271">
        <v>839280</v>
      </c>
      <c r="F20271" s="4">
        <f t="shared" si="316"/>
        <v>882390</v>
      </c>
    </row>
    <row r="20272" spans="1:6" x14ac:dyDescent="0.3">
      <c r="A20272" t="s">
        <v>20741</v>
      </c>
      <c r="B20272">
        <v>0</v>
      </c>
      <c r="C20272">
        <v>5973340</v>
      </c>
      <c r="D20272">
        <v>2312650</v>
      </c>
      <c r="E20272">
        <v>1043100</v>
      </c>
      <c r="F20272" s="4">
        <f t="shared" si="316"/>
        <v>3109696.6666666665</v>
      </c>
    </row>
    <row r="20273" spans="1:6" x14ac:dyDescent="0.3">
      <c r="A20273" t="s">
        <v>20742</v>
      </c>
      <c r="B20273">
        <v>667950</v>
      </c>
      <c r="C20273">
        <v>848120</v>
      </c>
      <c r="D20273">
        <v>0</v>
      </c>
      <c r="E20273">
        <v>0</v>
      </c>
      <c r="F20273" s="4">
        <f t="shared" si="316"/>
        <v>282706.66666666669</v>
      </c>
    </row>
    <row r="20274" spans="1:6" x14ac:dyDescent="0.3">
      <c r="A20274" t="s">
        <v>20743</v>
      </c>
      <c r="B20274">
        <v>823200</v>
      </c>
      <c r="C20274">
        <v>1165540</v>
      </c>
      <c r="D20274">
        <v>1597050</v>
      </c>
      <c r="E20274">
        <v>3327400</v>
      </c>
      <c r="F20274" s="4">
        <f t="shared" si="316"/>
        <v>2029996.6666666667</v>
      </c>
    </row>
    <row r="20275" spans="1:6" x14ac:dyDescent="0.3">
      <c r="A20275" t="s">
        <v>20744</v>
      </c>
      <c r="B20275">
        <v>0</v>
      </c>
      <c r="C20275">
        <v>0</v>
      </c>
      <c r="D20275">
        <v>228000</v>
      </c>
      <c r="E20275">
        <v>0</v>
      </c>
      <c r="F20275" s="4">
        <f t="shared" si="316"/>
        <v>76000</v>
      </c>
    </row>
    <row r="20276" spans="1:6" x14ac:dyDescent="0.3">
      <c r="A20276" t="s">
        <v>20745</v>
      </c>
      <c r="B20276">
        <v>298800</v>
      </c>
      <c r="C20276">
        <v>0</v>
      </c>
      <c r="D20276">
        <v>2238000</v>
      </c>
      <c r="E20276">
        <v>234600</v>
      </c>
      <c r="F20276" s="4">
        <f t="shared" si="316"/>
        <v>824200</v>
      </c>
    </row>
    <row r="20277" spans="1:6" x14ac:dyDescent="0.3">
      <c r="A20277" t="s">
        <v>541</v>
      </c>
      <c r="B20277">
        <v>758000</v>
      </c>
      <c r="C20277">
        <v>0</v>
      </c>
      <c r="D20277">
        <v>234000</v>
      </c>
      <c r="E20277">
        <v>0</v>
      </c>
      <c r="F20277" s="4">
        <f t="shared" si="316"/>
        <v>78000</v>
      </c>
    </row>
    <row r="20278" spans="1:6" x14ac:dyDescent="0.3">
      <c r="A20278" t="s">
        <v>20746</v>
      </c>
      <c r="B20278">
        <v>177450</v>
      </c>
      <c r="C20278">
        <v>0</v>
      </c>
      <c r="D20278">
        <v>703430</v>
      </c>
      <c r="E20278">
        <v>0</v>
      </c>
      <c r="F20278" s="4">
        <f t="shared" si="316"/>
        <v>234476.66666666666</v>
      </c>
    </row>
    <row r="20279" spans="1:6" x14ac:dyDescent="0.3">
      <c r="A20279" t="s">
        <v>20747</v>
      </c>
      <c r="B20279">
        <v>2854600</v>
      </c>
      <c r="C20279">
        <v>2474760</v>
      </c>
      <c r="D20279">
        <v>3475890</v>
      </c>
      <c r="E20279">
        <v>4524000</v>
      </c>
      <c r="F20279" s="4">
        <f t="shared" si="316"/>
        <v>3491550</v>
      </c>
    </row>
    <row r="20280" spans="1:6" x14ac:dyDescent="0.3">
      <c r="A20280" t="s">
        <v>20748</v>
      </c>
      <c r="B20280">
        <v>465000</v>
      </c>
      <c r="C20280">
        <v>0</v>
      </c>
      <c r="D20280">
        <v>0</v>
      </c>
      <c r="E20280">
        <v>0</v>
      </c>
      <c r="F20280" s="4">
        <f t="shared" si="316"/>
        <v>0</v>
      </c>
    </row>
    <row r="20281" spans="1:6" x14ac:dyDescent="0.3">
      <c r="A20281" t="s">
        <v>20749</v>
      </c>
      <c r="B20281">
        <v>0</v>
      </c>
      <c r="C20281">
        <v>0</v>
      </c>
      <c r="D20281">
        <v>149400</v>
      </c>
      <c r="E20281">
        <v>0</v>
      </c>
      <c r="F20281" s="4">
        <f t="shared" si="316"/>
        <v>49800</v>
      </c>
    </row>
    <row r="20282" spans="1:6" x14ac:dyDescent="0.3">
      <c r="A20282" t="s">
        <v>20750</v>
      </c>
      <c r="B20282">
        <v>4443430</v>
      </c>
      <c r="C20282">
        <v>0</v>
      </c>
      <c r="D20282">
        <v>2100960</v>
      </c>
      <c r="E20282">
        <v>0</v>
      </c>
      <c r="F20282" s="4">
        <f t="shared" si="316"/>
        <v>700320</v>
      </c>
    </row>
    <row r="20283" spans="1:6" x14ac:dyDescent="0.3">
      <c r="A20283" t="s">
        <v>20751</v>
      </c>
      <c r="B20283">
        <v>1240100</v>
      </c>
      <c r="C20283">
        <v>0</v>
      </c>
      <c r="D20283">
        <v>493000</v>
      </c>
      <c r="E20283">
        <v>820000</v>
      </c>
      <c r="F20283" s="4">
        <f t="shared" si="316"/>
        <v>437666.66666666669</v>
      </c>
    </row>
    <row r="20284" spans="1:6" x14ac:dyDescent="0.3">
      <c r="A20284" t="s">
        <v>20752</v>
      </c>
      <c r="B20284">
        <v>1749560</v>
      </c>
      <c r="C20284">
        <v>560720</v>
      </c>
      <c r="D20284">
        <v>0</v>
      </c>
      <c r="E20284">
        <v>0</v>
      </c>
      <c r="F20284" s="4">
        <f t="shared" si="316"/>
        <v>186906.66666666666</v>
      </c>
    </row>
    <row r="20285" spans="1:6" x14ac:dyDescent="0.3">
      <c r="A20285" t="s">
        <v>20753</v>
      </c>
      <c r="B20285">
        <v>1394010</v>
      </c>
      <c r="C20285">
        <v>0</v>
      </c>
      <c r="D20285">
        <v>682500</v>
      </c>
      <c r="E20285">
        <v>0</v>
      </c>
      <c r="F20285" s="4">
        <f t="shared" si="316"/>
        <v>227500</v>
      </c>
    </row>
    <row r="20286" spans="1:6" x14ac:dyDescent="0.3">
      <c r="A20286" t="s">
        <v>20754</v>
      </c>
      <c r="B20286">
        <v>0</v>
      </c>
      <c r="C20286">
        <v>0</v>
      </c>
      <c r="D20286">
        <v>2379650</v>
      </c>
      <c r="E20286">
        <v>0</v>
      </c>
      <c r="F20286" s="4">
        <f t="shared" si="316"/>
        <v>793216.66666666663</v>
      </c>
    </row>
    <row r="20287" spans="1:6" x14ac:dyDescent="0.3">
      <c r="A20287" t="s">
        <v>20755</v>
      </c>
      <c r="B20287">
        <v>3803800</v>
      </c>
      <c r="C20287">
        <v>2189460</v>
      </c>
      <c r="D20287">
        <v>1277300</v>
      </c>
      <c r="E20287">
        <v>3391570</v>
      </c>
      <c r="F20287" s="4">
        <f t="shared" si="316"/>
        <v>2286110</v>
      </c>
    </row>
    <row r="20288" spans="1:6" x14ac:dyDescent="0.3">
      <c r="A20288" t="s">
        <v>20756</v>
      </c>
      <c r="B20288">
        <v>491400</v>
      </c>
      <c r="C20288">
        <v>2078460</v>
      </c>
      <c r="D20288">
        <v>0</v>
      </c>
      <c r="E20288">
        <v>2819400</v>
      </c>
      <c r="F20288" s="4">
        <f t="shared" si="316"/>
        <v>1632620</v>
      </c>
    </row>
    <row r="20289" spans="1:6" x14ac:dyDescent="0.3">
      <c r="A20289" t="s">
        <v>20757</v>
      </c>
      <c r="B20289">
        <v>264000</v>
      </c>
      <c r="C20289">
        <v>0</v>
      </c>
      <c r="D20289">
        <v>0</v>
      </c>
      <c r="E20289">
        <v>0</v>
      </c>
      <c r="F20289" s="4">
        <f t="shared" si="316"/>
        <v>0</v>
      </c>
    </row>
    <row r="20290" spans="1:6" x14ac:dyDescent="0.3">
      <c r="A20290" t="s">
        <v>20758</v>
      </c>
      <c r="B20290">
        <v>740000</v>
      </c>
      <c r="C20290">
        <v>899100</v>
      </c>
      <c r="D20290">
        <v>0</v>
      </c>
      <c r="E20290">
        <v>947620</v>
      </c>
      <c r="F20290" s="4">
        <f t="shared" si="316"/>
        <v>615573.33333333337</v>
      </c>
    </row>
    <row r="20291" spans="1:6" x14ac:dyDescent="0.3">
      <c r="A20291" t="s">
        <v>20759</v>
      </c>
      <c r="B20291">
        <v>0</v>
      </c>
      <c r="C20291">
        <v>2221380</v>
      </c>
      <c r="D20291">
        <v>619600</v>
      </c>
      <c r="E20291">
        <v>460350</v>
      </c>
      <c r="F20291" s="4">
        <f t="shared" ref="F20291:F20354" si="317">SUM(C20291:E20291)/3</f>
        <v>1100443.3333333333</v>
      </c>
    </row>
    <row r="20292" spans="1:6" x14ac:dyDescent="0.3">
      <c r="A20292" t="s">
        <v>20760</v>
      </c>
      <c r="B20292">
        <v>3286320</v>
      </c>
      <c r="C20292">
        <v>930020</v>
      </c>
      <c r="D20292">
        <v>2080260</v>
      </c>
      <c r="E20292">
        <v>3281120</v>
      </c>
      <c r="F20292" s="4">
        <f t="shared" si="317"/>
        <v>2097133.3333333333</v>
      </c>
    </row>
    <row r="20293" spans="1:6" x14ac:dyDescent="0.3">
      <c r="A20293" t="s">
        <v>812</v>
      </c>
      <c r="B20293">
        <v>1691600</v>
      </c>
      <c r="C20293">
        <v>0</v>
      </c>
      <c r="D20293">
        <v>0</v>
      </c>
      <c r="E20293">
        <v>646000</v>
      </c>
      <c r="F20293" s="4">
        <f t="shared" si="317"/>
        <v>215333.33333333334</v>
      </c>
    </row>
    <row r="20294" spans="1:6" x14ac:dyDescent="0.3">
      <c r="A20294" t="s">
        <v>20761</v>
      </c>
      <c r="B20294">
        <v>0</v>
      </c>
      <c r="C20294">
        <v>370000</v>
      </c>
      <c r="D20294">
        <v>646100</v>
      </c>
      <c r="E20294">
        <v>884520</v>
      </c>
      <c r="F20294" s="4">
        <f t="shared" si="317"/>
        <v>633540</v>
      </c>
    </row>
    <row r="20295" spans="1:6" x14ac:dyDescent="0.3">
      <c r="A20295" t="s">
        <v>20762</v>
      </c>
      <c r="B20295">
        <v>1151950</v>
      </c>
      <c r="C20295">
        <v>2215850</v>
      </c>
      <c r="D20295">
        <v>839200</v>
      </c>
      <c r="E20295">
        <v>600600</v>
      </c>
      <c r="F20295" s="4">
        <f t="shared" si="317"/>
        <v>1218550</v>
      </c>
    </row>
    <row r="20296" spans="1:6" x14ac:dyDescent="0.3">
      <c r="A20296" t="s">
        <v>20763</v>
      </c>
      <c r="B20296">
        <v>2188500</v>
      </c>
      <c r="C20296">
        <v>4064000</v>
      </c>
      <c r="D20296">
        <v>2303660</v>
      </c>
      <c r="E20296">
        <v>2174110</v>
      </c>
      <c r="F20296" s="4">
        <f t="shared" si="317"/>
        <v>2847256.6666666665</v>
      </c>
    </row>
    <row r="20297" spans="1:6" x14ac:dyDescent="0.3">
      <c r="A20297" t="s">
        <v>20764</v>
      </c>
      <c r="B20297">
        <v>682500</v>
      </c>
      <c r="C20297">
        <v>546000</v>
      </c>
      <c r="D20297">
        <v>311100</v>
      </c>
      <c r="E20297">
        <v>715260</v>
      </c>
      <c r="F20297" s="4">
        <f t="shared" si="317"/>
        <v>524120</v>
      </c>
    </row>
    <row r="20298" spans="1:6" x14ac:dyDescent="0.3">
      <c r="A20298" t="s">
        <v>20765</v>
      </c>
      <c r="B20298">
        <v>0</v>
      </c>
      <c r="C20298">
        <v>23307820</v>
      </c>
      <c r="D20298">
        <v>30457940</v>
      </c>
      <c r="E20298">
        <v>5316250</v>
      </c>
      <c r="F20298" s="4">
        <f t="shared" si="317"/>
        <v>19694003.333333332</v>
      </c>
    </row>
    <row r="20299" spans="1:6" x14ac:dyDescent="0.3">
      <c r="A20299" t="s">
        <v>20766</v>
      </c>
      <c r="B20299">
        <v>2431510</v>
      </c>
      <c r="C20299">
        <v>3218550</v>
      </c>
      <c r="D20299">
        <v>6373160</v>
      </c>
      <c r="E20299">
        <v>0</v>
      </c>
      <c r="F20299" s="4">
        <f t="shared" si="317"/>
        <v>3197236.6666666665</v>
      </c>
    </row>
    <row r="20300" spans="1:6" x14ac:dyDescent="0.3">
      <c r="A20300" t="s">
        <v>20767</v>
      </c>
      <c r="B20300">
        <v>659950</v>
      </c>
      <c r="C20300">
        <v>0</v>
      </c>
      <c r="D20300">
        <v>624600</v>
      </c>
      <c r="E20300">
        <v>565920</v>
      </c>
      <c r="F20300" s="4">
        <f t="shared" si="317"/>
        <v>396840</v>
      </c>
    </row>
    <row r="20301" spans="1:6" x14ac:dyDescent="0.3">
      <c r="A20301" t="s">
        <v>20768</v>
      </c>
      <c r="B20301">
        <v>0</v>
      </c>
      <c r="C20301">
        <v>0</v>
      </c>
      <c r="D20301">
        <v>300300</v>
      </c>
      <c r="E20301">
        <v>0</v>
      </c>
      <c r="F20301" s="4">
        <f t="shared" si="317"/>
        <v>100100</v>
      </c>
    </row>
    <row r="20302" spans="1:6" x14ac:dyDescent="0.3">
      <c r="A20302" t="s">
        <v>20769</v>
      </c>
      <c r="B20302">
        <v>520360</v>
      </c>
      <c r="C20302">
        <v>612000</v>
      </c>
      <c r="D20302">
        <v>554190</v>
      </c>
      <c r="E20302">
        <v>804000</v>
      </c>
      <c r="F20302" s="4">
        <f t="shared" si="317"/>
        <v>656730</v>
      </c>
    </row>
    <row r="20303" spans="1:6" x14ac:dyDescent="0.3">
      <c r="A20303" t="s">
        <v>20770</v>
      </c>
      <c r="B20303">
        <v>0</v>
      </c>
      <c r="C20303">
        <v>0</v>
      </c>
      <c r="D20303">
        <v>4516860</v>
      </c>
      <c r="E20303">
        <v>964000</v>
      </c>
      <c r="F20303" s="4">
        <f t="shared" si="317"/>
        <v>1826953.3333333333</v>
      </c>
    </row>
    <row r="20304" spans="1:6" x14ac:dyDescent="0.3">
      <c r="A20304" t="s">
        <v>20771</v>
      </c>
      <c r="B20304">
        <v>370000</v>
      </c>
      <c r="C20304">
        <v>0</v>
      </c>
      <c r="D20304">
        <v>0</v>
      </c>
      <c r="E20304">
        <v>0</v>
      </c>
      <c r="F20304" s="4">
        <f t="shared" si="317"/>
        <v>0</v>
      </c>
    </row>
    <row r="20305" spans="1:6" x14ac:dyDescent="0.3">
      <c r="A20305" t="s">
        <v>20772</v>
      </c>
      <c r="B20305">
        <v>824900</v>
      </c>
      <c r="C20305">
        <v>2131190</v>
      </c>
      <c r="D20305">
        <v>9675380</v>
      </c>
      <c r="E20305">
        <v>20619760</v>
      </c>
      <c r="F20305" s="4">
        <f t="shared" si="317"/>
        <v>10808776.666666666</v>
      </c>
    </row>
    <row r="20306" spans="1:6" x14ac:dyDescent="0.3">
      <c r="A20306" t="s">
        <v>20773</v>
      </c>
      <c r="B20306">
        <v>0</v>
      </c>
      <c r="C20306">
        <v>1480000</v>
      </c>
      <c r="D20306">
        <v>0</v>
      </c>
      <c r="E20306">
        <v>0</v>
      </c>
      <c r="F20306" s="4">
        <f t="shared" si="317"/>
        <v>493333.33333333331</v>
      </c>
    </row>
    <row r="20307" spans="1:6" x14ac:dyDescent="0.3">
      <c r="A20307" t="s">
        <v>20774</v>
      </c>
      <c r="B20307">
        <v>0</v>
      </c>
      <c r="C20307">
        <v>1098140</v>
      </c>
      <c r="D20307">
        <v>0</v>
      </c>
      <c r="E20307">
        <v>1645340</v>
      </c>
      <c r="F20307" s="4">
        <f t="shared" si="317"/>
        <v>914493.33333333337</v>
      </c>
    </row>
    <row r="20308" spans="1:6" x14ac:dyDescent="0.3">
      <c r="A20308" t="s">
        <v>20775</v>
      </c>
      <c r="B20308">
        <v>3677870</v>
      </c>
      <c r="C20308">
        <v>4381080</v>
      </c>
      <c r="D20308">
        <v>2891430</v>
      </c>
      <c r="E20308">
        <v>2317780</v>
      </c>
      <c r="F20308" s="4">
        <f t="shared" si="317"/>
        <v>3196763.3333333335</v>
      </c>
    </row>
    <row r="20309" spans="1:6" x14ac:dyDescent="0.3">
      <c r="A20309" t="s">
        <v>20776</v>
      </c>
      <c r="B20309">
        <v>1188000</v>
      </c>
      <c r="C20309">
        <v>1850000</v>
      </c>
      <c r="D20309">
        <v>0</v>
      </c>
      <c r="E20309">
        <v>820000</v>
      </c>
      <c r="F20309" s="4">
        <f t="shared" si="317"/>
        <v>890000</v>
      </c>
    </row>
    <row r="20310" spans="1:6" x14ac:dyDescent="0.3">
      <c r="A20310" t="s">
        <v>20777</v>
      </c>
      <c r="B20310">
        <v>0</v>
      </c>
      <c r="C20310">
        <v>0</v>
      </c>
      <c r="D20310">
        <v>1010030</v>
      </c>
      <c r="E20310">
        <v>0</v>
      </c>
      <c r="F20310" s="4">
        <f t="shared" si="317"/>
        <v>336676.66666666669</v>
      </c>
    </row>
    <row r="20311" spans="1:6" x14ac:dyDescent="0.3">
      <c r="A20311" t="s">
        <v>20778</v>
      </c>
      <c r="B20311">
        <v>0</v>
      </c>
      <c r="C20311">
        <v>160000</v>
      </c>
      <c r="D20311">
        <v>0</v>
      </c>
      <c r="E20311">
        <v>386000</v>
      </c>
      <c r="F20311" s="4">
        <f t="shared" si="317"/>
        <v>182000</v>
      </c>
    </row>
    <row r="20312" spans="1:6" x14ac:dyDescent="0.3">
      <c r="A20312" t="s">
        <v>20779</v>
      </c>
      <c r="B20312">
        <v>926400</v>
      </c>
      <c r="C20312">
        <v>0</v>
      </c>
      <c r="D20312">
        <v>1296380</v>
      </c>
      <c r="E20312">
        <v>1317770</v>
      </c>
      <c r="F20312" s="4">
        <f t="shared" si="317"/>
        <v>871383.33333333337</v>
      </c>
    </row>
    <row r="20313" spans="1:6" x14ac:dyDescent="0.3">
      <c r="A20313" t="s">
        <v>20780</v>
      </c>
      <c r="B20313">
        <v>762140</v>
      </c>
      <c r="C20313">
        <v>0</v>
      </c>
      <c r="D20313">
        <v>1448360</v>
      </c>
      <c r="E20313">
        <v>1751240</v>
      </c>
      <c r="F20313" s="4">
        <f t="shared" si="317"/>
        <v>1066533.3333333333</v>
      </c>
    </row>
    <row r="20314" spans="1:6" x14ac:dyDescent="0.3">
      <c r="A20314" t="s">
        <v>774</v>
      </c>
      <c r="B20314">
        <v>0</v>
      </c>
      <c r="C20314">
        <v>2558610</v>
      </c>
      <c r="D20314">
        <v>1013740</v>
      </c>
      <c r="E20314">
        <v>0</v>
      </c>
      <c r="F20314" s="4">
        <f t="shared" si="317"/>
        <v>1190783.3333333333</v>
      </c>
    </row>
    <row r="20315" spans="1:6" x14ac:dyDescent="0.3">
      <c r="A20315" t="s">
        <v>20781</v>
      </c>
      <c r="B20315">
        <v>0</v>
      </c>
      <c r="C20315">
        <v>0</v>
      </c>
      <c r="D20315">
        <v>1799720</v>
      </c>
      <c r="E20315">
        <v>453280</v>
      </c>
      <c r="F20315" s="4">
        <f t="shared" si="317"/>
        <v>751000</v>
      </c>
    </row>
    <row r="20316" spans="1:6" x14ac:dyDescent="0.3">
      <c r="A20316" t="s">
        <v>20782</v>
      </c>
      <c r="B20316">
        <v>1242300</v>
      </c>
      <c r="C20316">
        <v>0</v>
      </c>
      <c r="D20316">
        <v>0</v>
      </c>
      <c r="E20316">
        <v>500500</v>
      </c>
      <c r="F20316" s="4">
        <f t="shared" si="317"/>
        <v>166833.33333333334</v>
      </c>
    </row>
    <row r="20317" spans="1:6" x14ac:dyDescent="0.3">
      <c r="A20317" t="s">
        <v>20783</v>
      </c>
      <c r="B20317">
        <v>0</v>
      </c>
      <c r="C20317">
        <v>0</v>
      </c>
      <c r="D20317">
        <v>2037570</v>
      </c>
      <c r="E20317">
        <v>0</v>
      </c>
      <c r="F20317" s="4">
        <f t="shared" si="317"/>
        <v>679190</v>
      </c>
    </row>
    <row r="20318" spans="1:6" x14ac:dyDescent="0.3">
      <c r="A20318" t="s">
        <v>20784</v>
      </c>
      <c r="B20318">
        <v>370000</v>
      </c>
      <c r="C20318">
        <v>0</v>
      </c>
      <c r="D20318">
        <v>0</v>
      </c>
      <c r="E20318">
        <v>584900</v>
      </c>
      <c r="F20318" s="4">
        <f t="shared" si="317"/>
        <v>194966.66666666666</v>
      </c>
    </row>
    <row r="20319" spans="1:6" x14ac:dyDescent="0.3">
      <c r="A20319" t="s">
        <v>20785</v>
      </c>
      <c r="B20319">
        <v>2220400</v>
      </c>
      <c r="C20319">
        <v>1029660</v>
      </c>
      <c r="D20319">
        <v>0</v>
      </c>
      <c r="E20319">
        <v>4369750</v>
      </c>
      <c r="F20319" s="4">
        <f t="shared" si="317"/>
        <v>1799803.3333333333</v>
      </c>
    </row>
    <row r="20320" spans="1:6" x14ac:dyDescent="0.3">
      <c r="A20320" t="s">
        <v>20786</v>
      </c>
      <c r="B20320">
        <v>1144800</v>
      </c>
      <c r="C20320">
        <v>0</v>
      </c>
      <c r="D20320">
        <v>0</v>
      </c>
      <c r="E20320">
        <v>1648280</v>
      </c>
      <c r="F20320" s="4">
        <f t="shared" si="317"/>
        <v>549426.66666666663</v>
      </c>
    </row>
    <row r="20321" spans="1:6" x14ac:dyDescent="0.3">
      <c r="A20321" t="s">
        <v>20787</v>
      </c>
      <c r="B20321">
        <v>2194450</v>
      </c>
      <c r="C20321">
        <v>916000</v>
      </c>
      <c r="D20321">
        <v>234600</v>
      </c>
      <c r="E20321">
        <v>1299480</v>
      </c>
      <c r="F20321" s="4">
        <f t="shared" si="317"/>
        <v>816693.33333333337</v>
      </c>
    </row>
    <row r="20322" spans="1:6" x14ac:dyDescent="0.3">
      <c r="A20322" t="s">
        <v>20788</v>
      </c>
      <c r="B20322">
        <v>613000</v>
      </c>
      <c r="C20322">
        <v>0</v>
      </c>
      <c r="D20322">
        <v>0</v>
      </c>
      <c r="E20322">
        <v>0</v>
      </c>
      <c r="F20322" s="4">
        <f t="shared" si="317"/>
        <v>0</v>
      </c>
    </row>
    <row r="20323" spans="1:6" x14ac:dyDescent="0.3">
      <c r="A20323" t="s">
        <v>20789</v>
      </c>
      <c r="B20323">
        <v>0</v>
      </c>
      <c r="C20323">
        <v>0</v>
      </c>
      <c r="D20323">
        <v>2395140</v>
      </c>
      <c r="E20323">
        <v>1596450</v>
      </c>
      <c r="F20323" s="4">
        <f t="shared" si="317"/>
        <v>1330530</v>
      </c>
    </row>
    <row r="20324" spans="1:6" x14ac:dyDescent="0.3">
      <c r="A20324" t="s">
        <v>20790</v>
      </c>
      <c r="B20324">
        <v>2335480</v>
      </c>
      <c r="C20324">
        <v>2135590</v>
      </c>
      <c r="D20324">
        <v>2289640</v>
      </c>
      <c r="E20324">
        <v>0</v>
      </c>
      <c r="F20324" s="4">
        <f t="shared" si="317"/>
        <v>1475076.6666666667</v>
      </c>
    </row>
    <row r="20325" spans="1:6" x14ac:dyDescent="0.3">
      <c r="A20325" t="s">
        <v>20791</v>
      </c>
      <c r="B20325">
        <v>1059780</v>
      </c>
      <c r="C20325">
        <v>1419600</v>
      </c>
      <c r="D20325">
        <v>2236600</v>
      </c>
      <c r="E20325">
        <v>1333150</v>
      </c>
      <c r="F20325" s="4">
        <f t="shared" si="317"/>
        <v>1663116.6666666667</v>
      </c>
    </row>
    <row r="20326" spans="1:6" x14ac:dyDescent="0.3">
      <c r="A20326" t="s">
        <v>20792</v>
      </c>
      <c r="B20326">
        <v>0</v>
      </c>
      <c r="C20326">
        <v>0</v>
      </c>
      <c r="D20326">
        <v>2044590</v>
      </c>
      <c r="E20326">
        <v>0</v>
      </c>
      <c r="F20326" s="4">
        <f t="shared" si="317"/>
        <v>681530</v>
      </c>
    </row>
    <row r="20327" spans="1:6" x14ac:dyDescent="0.3">
      <c r="A20327" t="s">
        <v>754</v>
      </c>
      <c r="B20327">
        <v>2606150</v>
      </c>
      <c r="C20327">
        <v>4050710</v>
      </c>
      <c r="D20327">
        <v>3048520</v>
      </c>
      <c r="E20327">
        <v>2396030</v>
      </c>
      <c r="F20327" s="4">
        <f t="shared" si="317"/>
        <v>3165086.6666666665</v>
      </c>
    </row>
    <row r="20328" spans="1:6" x14ac:dyDescent="0.3">
      <c r="A20328" t="s">
        <v>20793</v>
      </c>
      <c r="B20328">
        <v>5174880</v>
      </c>
      <c r="C20328">
        <v>4304140</v>
      </c>
      <c r="D20328">
        <v>3466760</v>
      </c>
      <c r="E20328">
        <v>3177860</v>
      </c>
      <c r="F20328" s="4">
        <f t="shared" si="317"/>
        <v>3649586.6666666665</v>
      </c>
    </row>
    <row r="20329" spans="1:6" x14ac:dyDescent="0.3">
      <c r="A20329" t="s">
        <v>20794</v>
      </c>
      <c r="B20329">
        <v>575280</v>
      </c>
      <c r="C20329">
        <v>300000</v>
      </c>
      <c r="D20329">
        <v>1395530</v>
      </c>
      <c r="E20329">
        <v>0</v>
      </c>
      <c r="F20329" s="4">
        <f t="shared" si="317"/>
        <v>565176.66666666663</v>
      </c>
    </row>
    <row r="20330" spans="1:6" x14ac:dyDescent="0.3">
      <c r="A20330" t="s">
        <v>20795</v>
      </c>
      <c r="B20330">
        <v>0</v>
      </c>
      <c r="C20330">
        <v>370000</v>
      </c>
      <c r="D20330">
        <v>0</v>
      </c>
      <c r="E20330">
        <v>1847500</v>
      </c>
      <c r="F20330" s="4">
        <f t="shared" si="317"/>
        <v>739166.66666666663</v>
      </c>
    </row>
    <row r="20331" spans="1:6" x14ac:dyDescent="0.3">
      <c r="A20331" t="s">
        <v>20796</v>
      </c>
      <c r="B20331">
        <v>677520</v>
      </c>
      <c r="C20331">
        <v>0</v>
      </c>
      <c r="D20331">
        <v>0</v>
      </c>
      <c r="E20331">
        <v>2853850</v>
      </c>
      <c r="F20331" s="4">
        <f t="shared" si="317"/>
        <v>951283.33333333337</v>
      </c>
    </row>
    <row r="20332" spans="1:6" x14ac:dyDescent="0.3">
      <c r="A20332" t="s">
        <v>20797</v>
      </c>
      <c r="B20332">
        <v>0</v>
      </c>
      <c r="C20332">
        <v>740000</v>
      </c>
      <c r="D20332">
        <v>2069260</v>
      </c>
      <c r="E20332">
        <v>0</v>
      </c>
      <c r="F20332" s="4">
        <f t="shared" si="317"/>
        <v>936420</v>
      </c>
    </row>
    <row r="20333" spans="1:6" x14ac:dyDescent="0.3">
      <c r="A20333" t="s">
        <v>20798</v>
      </c>
      <c r="B20333">
        <v>0</v>
      </c>
      <c r="C20333">
        <v>0</v>
      </c>
      <c r="D20333">
        <v>2414950</v>
      </c>
      <c r="E20333">
        <v>0</v>
      </c>
      <c r="F20333" s="4">
        <f t="shared" si="317"/>
        <v>804983.33333333337</v>
      </c>
    </row>
    <row r="20334" spans="1:6" x14ac:dyDescent="0.3">
      <c r="A20334" t="s">
        <v>20799</v>
      </c>
      <c r="B20334">
        <v>0</v>
      </c>
      <c r="C20334">
        <v>0</v>
      </c>
      <c r="D20334">
        <v>10822500</v>
      </c>
      <c r="E20334">
        <v>1160300</v>
      </c>
      <c r="F20334" s="4">
        <f t="shared" si="317"/>
        <v>3994266.6666666665</v>
      </c>
    </row>
    <row r="20335" spans="1:6" x14ac:dyDescent="0.3">
      <c r="A20335" t="s">
        <v>20800</v>
      </c>
      <c r="B20335">
        <v>2022930</v>
      </c>
      <c r="C20335">
        <v>881020</v>
      </c>
      <c r="D20335">
        <v>0</v>
      </c>
      <c r="E20335">
        <v>478660</v>
      </c>
      <c r="F20335" s="4">
        <f t="shared" si="317"/>
        <v>453226.66666666669</v>
      </c>
    </row>
    <row r="20336" spans="1:6" x14ac:dyDescent="0.3">
      <c r="A20336" t="s">
        <v>20801</v>
      </c>
      <c r="B20336">
        <v>855400</v>
      </c>
      <c r="C20336">
        <v>438240</v>
      </c>
      <c r="D20336">
        <v>1502040</v>
      </c>
      <c r="E20336">
        <v>1355150</v>
      </c>
      <c r="F20336" s="4">
        <f t="shared" si="317"/>
        <v>1098476.6666666667</v>
      </c>
    </row>
    <row r="20337" spans="1:6" x14ac:dyDescent="0.3">
      <c r="A20337" t="s">
        <v>20802</v>
      </c>
      <c r="B20337">
        <v>785200</v>
      </c>
      <c r="C20337">
        <v>0</v>
      </c>
      <c r="D20337">
        <v>730000</v>
      </c>
      <c r="E20337">
        <v>450560</v>
      </c>
      <c r="F20337" s="4">
        <f t="shared" si="317"/>
        <v>393520</v>
      </c>
    </row>
    <row r="20338" spans="1:6" x14ac:dyDescent="0.3">
      <c r="A20338" t="s">
        <v>20803</v>
      </c>
      <c r="B20338">
        <v>0</v>
      </c>
      <c r="C20338">
        <v>2626180</v>
      </c>
      <c r="D20338">
        <v>0</v>
      </c>
      <c r="E20338">
        <v>1122600</v>
      </c>
      <c r="F20338" s="4">
        <f t="shared" si="317"/>
        <v>1249593.3333333333</v>
      </c>
    </row>
    <row r="20339" spans="1:6" x14ac:dyDescent="0.3">
      <c r="A20339" t="s">
        <v>20804</v>
      </c>
      <c r="B20339">
        <v>1054460</v>
      </c>
      <c r="C20339">
        <v>0</v>
      </c>
      <c r="D20339">
        <v>631540</v>
      </c>
      <c r="E20339">
        <v>0</v>
      </c>
      <c r="F20339" s="4">
        <f t="shared" si="317"/>
        <v>210513.33333333334</v>
      </c>
    </row>
    <row r="20340" spans="1:6" x14ac:dyDescent="0.3">
      <c r="A20340" t="s">
        <v>20805</v>
      </c>
      <c r="B20340">
        <v>626000</v>
      </c>
      <c r="C20340">
        <v>300300</v>
      </c>
      <c r="D20340">
        <v>0</v>
      </c>
      <c r="E20340">
        <v>0</v>
      </c>
      <c r="F20340" s="4">
        <f t="shared" si="317"/>
        <v>100100</v>
      </c>
    </row>
    <row r="20341" spans="1:6" x14ac:dyDescent="0.3">
      <c r="A20341" t="s">
        <v>20806</v>
      </c>
      <c r="B20341">
        <v>860000</v>
      </c>
      <c r="C20341">
        <v>2326900</v>
      </c>
      <c r="D20341">
        <v>0</v>
      </c>
      <c r="E20341">
        <v>1225750</v>
      </c>
      <c r="F20341" s="4">
        <f t="shared" si="317"/>
        <v>1184216.6666666667</v>
      </c>
    </row>
    <row r="20342" spans="1:6" x14ac:dyDescent="0.3">
      <c r="A20342" t="s">
        <v>20807</v>
      </c>
      <c r="B20342">
        <v>0</v>
      </c>
      <c r="C20342">
        <v>0</v>
      </c>
      <c r="D20342">
        <v>1600140</v>
      </c>
      <c r="E20342">
        <v>0</v>
      </c>
      <c r="F20342" s="4">
        <f t="shared" si="317"/>
        <v>533380</v>
      </c>
    </row>
    <row r="20343" spans="1:6" x14ac:dyDescent="0.3">
      <c r="A20343" t="s">
        <v>20808</v>
      </c>
      <c r="B20343">
        <v>571950</v>
      </c>
      <c r="C20343">
        <v>2706530</v>
      </c>
      <c r="D20343">
        <v>0</v>
      </c>
      <c r="E20343">
        <v>2148000</v>
      </c>
      <c r="F20343" s="4">
        <f t="shared" si="317"/>
        <v>1618176.6666666667</v>
      </c>
    </row>
    <row r="20344" spans="1:6" x14ac:dyDescent="0.3">
      <c r="A20344" t="s">
        <v>20809</v>
      </c>
      <c r="B20344">
        <v>0</v>
      </c>
      <c r="C20344">
        <v>423150</v>
      </c>
      <c r="D20344">
        <v>0</v>
      </c>
      <c r="E20344">
        <v>945540</v>
      </c>
      <c r="F20344" s="4">
        <f t="shared" si="317"/>
        <v>456230</v>
      </c>
    </row>
    <row r="20345" spans="1:6" x14ac:dyDescent="0.3">
      <c r="A20345" t="s">
        <v>20810</v>
      </c>
      <c r="B20345">
        <v>1559950</v>
      </c>
      <c r="C20345">
        <v>0</v>
      </c>
      <c r="D20345">
        <v>540400</v>
      </c>
      <c r="E20345">
        <v>337920</v>
      </c>
      <c r="F20345" s="4">
        <f t="shared" si="317"/>
        <v>292773.33333333331</v>
      </c>
    </row>
    <row r="20346" spans="1:6" x14ac:dyDescent="0.3">
      <c r="A20346" t="s">
        <v>20811</v>
      </c>
      <c r="B20346">
        <v>7273400</v>
      </c>
      <c r="C20346">
        <v>11591630</v>
      </c>
      <c r="D20346">
        <v>6566500</v>
      </c>
      <c r="E20346">
        <v>10771100</v>
      </c>
      <c r="F20346" s="4">
        <f t="shared" si="317"/>
        <v>9643076.666666666</v>
      </c>
    </row>
    <row r="20347" spans="1:6" x14ac:dyDescent="0.3">
      <c r="A20347" t="s">
        <v>20812</v>
      </c>
      <c r="B20347">
        <v>579670</v>
      </c>
      <c r="C20347">
        <v>683200</v>
      </c>
      <c r="D20347">
        <v>0</v>
      </c>
      <c r="E20347">
        <v>386000</v>
      </c>
      <c r="F20347" s="4">
        <f t="shared" si="317"/>
        <v>356400</v>
      </c>
    </row>
    <row r="20348" spans="1:6" x14ac:dyDescent="0.3">
      <c r="A20348" t="s">
        <v>20813</v>
      </c>
      <c r="B20348">
        <v>3642950</v>
      </c>
      <c r="C20348">
        <v>5778130</v>
      </c>
      <c r="D20348">
        <v>4369630</v>
      </c>
      <c r="E20348">
        <v>4643130</v>
      </c>
      <c r="F20348" s="4">
        <f t="shared" si="317"/>
        <v>4930296.666666667</v>
      </c>
    </row>
    <row r="20349" spans="1:6" x14ac:dyDescent="0.3">
      <c r="A20349" t="s">
        <v>20814</v>
      </c>
      <c r="B20349">
        <v>296660</v>
      </c>
      <c r="C20349">
        <v>0</v>
      </c>
      <c r="D20349">
        <v>0</v>
      </c>
      <c r="E20349">
        <v>0</v>
      </c>
      <c r="F20349" s="4">
        <f t="shared" si="317"/>
        <v>0</v>
      </c>
    </row>
    <row r="20350" spans="1:6" x14ac:dyDescent="0.3">
      <c r="A20350" t="s">
        <v>20815</v>
      </c>
      <c r="B20350">
        <v>0</v>
      </c>
      <c r="C20350">
        <v>1021700</v>
      </c>
      <c r="D20350">
        <v>1832740</v>
      </c>
      <c r="E20350">
        <v>0</v>
      </c>
      <c r="F20350" s="4">
        <f t="shared" si="317"/>
        <v>951480</v>
      </c>
    </row>
    <row r="20351" spans="1:6" x14ac:dyDescent="0.3">
      <c r="A20351" t="s">
        <v>20816</v>
      </c>
      <c r="B20351">
        <v>1910070</v>
      </c>
      <c r="C20351">
        <v>1089930</v>
      </c>
      <c r="D20351">
        <v>2005980</v>
      </c>
      <c r="E20351">
        <v>0</v>
      </c>
      <c r="F20351" s="4">
        <f t="shared" si="317"/>
        <v>1031970</v>
      </c>
    </row>
    <row r="20352" spans="1:6" x14ac:dyDescent="0.3">
      <c r="A20352" t="s">
        <v>20817</v>
      </c>
      <c r="B20352">
        <v>4945780</v>
      </c>
      <c r="C20352">
        <v>24924590</v>
      </c>
      <c r="D20352">
        <v>11581270</v>
      </c>
      <c r="E20352">
        <v>9884170</v>
      </c>
      <c r="F20352" s="4">
        <f t="shared" si="317"/>
        <v>15463343.333333334</v>
      </c>
    </row>
    <row r="20353" spans="1:6" x14ac:dyDescent="0.3">
      <c r="A20353" t="s">
        <v>20818</v>
      </c>
      <c r="B20353">
        <v>0</v>
      </c>
      <c r="C20353">
        <v>229320</v>
      </c>
      <c r="D20353">
        <v>0</v>
      </c>
      <c r="E20353">
        <v>3265330</v>
      </c>
      <c r="F20353" s="4">
        <f t="shared" si="317"/>
        <v>1164883.3333333333</v>
      </c>
    </row>
    <row r="20354" spans="1:6" x14ac:dyDescent="0.3">
      <c r="A20354" t="s">
        <v>20819</v>
      </c>
      <c r="B20354">
        <v>310000</v>
      </c>
      <c r="C20354">
        <v>5425360</v>
      </c>
      <c r="D20354">
        <v>3923630</v>
      </c>
      <c r="E20354">
        <v>2040140</v>
      </c>
      <c r="F20354" s="4">
        <f t="shared" si="317"/>
        <v>3796376.6666666665</v>
      </c>
    </row>
    <row r="20355" spans="1:6" x14ac:dyDescent="0.3">
      <c r="A20355" t="s">
        <v>20820</v>
      </c>
      <c r="B20355">
        <v>664300</v>
      </c>
      <c r="C20355">
        <v>0</v>
      </c>
      <c r="D20355">
        <v>0</v>
      </c>
      <c r="E20355">
        <v>0</v>
      </c>
      <c r="F20355" s="4">
        <f t="shared" ref="F20355:F20418" si="318">SUM(C20355:E20355)/3</f>
        <v>0</v>
      </c>
    </row>
    <row r="20356" spans="1:6" x14ac:dyDescent="0.3">
      <c r="A20356" t="s">
        <v>20821</v>
      </c>
      <c r="B20356">
        <v>0</v>
      </c>
      <c r="C20356">
        <v>739460</v>
      </c>
      <c r="D20356">
        <v>304000</v>
      </c>
      <c r="E20356">
        <v>0</v>
      </c>
      <c r="F20356" s="4">
        <f t="shared" si="318"/>
        <v>347820</v>
      </c>
    </row>
    <row r="20357" spans="1:6" x14ac:dyDescent="0.3">
      <c r="A20357" t="s">
        <v>20822</v>
      </c>
      <c r="B20357">
        <v>1183910</v>
      </c>
      <c r="C20357">
        <v>0</v>
      </c>
      <c r="D20357">
        <v>1476560</v>
      </c>
      <c r="E20357">
        <v>1206000</v>
      </c>
      <c r="F20357" s="4">
        <f t="shared" si="318"/>
        <v>894186.66666666663</v>
      </c>
    </row>
    <row r="20358" spans="1:6" x14ac:dyDescent="0.3">
      <c r="A20358" t="s">
        <v>20823</v>
      </c>
      <c r="B20358">
        <v>411950</v>
      </c>
      <c r="C20358">
        <v>2810990</v>
      </c>
      <c r="D20358">
        <v>0</v>
      </c>
      <c r="E20358">
        <v>486850</v>
      </c>
      <c r="F20358" s="4">
        <f t="shared" si="318"/>
        <v>1099280</v>
      </c>
    </row>
    <row r="20359" spans="1:6" x14ac:dyDescent="0.3">
      <c r="A20359" t="s">
        <v>20824</v>
      </c>
      <c r="B20359">
        <v>531440</v>
      </c>
      <c r="C20359">
        <v>0</v>
      </c>
      <c r="D20359">
        <v>618800</v>
      </c>
      <c r="E20359">
        <v>0</v>
      </c>
      <c r="F20359" s="4">
        <f t="shared" si="318"/>
        <v>206266.66666666666</v>
      </c>
    </row>
    <row r="20360" spans="1:6" x14ac:dyDescent="0.3">
      <c r="A20360" t="s">
        <v>20825</v>
      </c>
      <c r="B20360">
        <v>6183620</v>
      </c>
      <c r="C20360">
        <v>7510200</v>
      </c>
      <c r="D20360">
        <v>6661100</v>
      </c>
      <c r="E20360">
        <v>6069420</v>
      </c>
      <c r="F20360" s="4">
        <f t="shared" si="318"/>
        <v>6746906.666666667</v>
      </c>
    </row>
    <row r="20361" spans="1:6" x14ac:dyDescent="0.3">
      <c r="A20361" t="s">
        <v>20826</v>
      </c>
      <c r="B20361">
        <v>2819040</v>
      </c>
      <c r="C20361">
        <v>4693140</v>
      </c>
      <c r="D20361">
        <v>2039010</v>
      </c>
      <c r="E20361">
        <v>4041410</v>
      </c>
      <c r="F20361" s="4">
        <f t="shared" si="318"/>
        <v>3591186.6666666665</v>
      </c>
    </row>
    <row r="20362" spans="1:6" x14ac:dyDescent="0.3">
      <c r="A20362" t="s">
        <v>20827</v>
      </c>
      <c r="B20362">
        <v>0</v>
      </c>
      <c r="C20362">
        <v>2125760</v>
      </c>
      <c r="D20362">
        <v>0</v>
      </c>
      <c r="E20362">
        <v>0</v>
      </c>
      <c r="F20362" s="4">
        <f t="shared" si="318"/>
        <v>708586.66666666663</v>
      </c>
    </row>
    <row r="20363" spans="1:6" x14ac:dyDescent="0.3">
      <c r="A20363" t="s">
        <v>20828</v>
      </c>
      <c r="B20363">
        <v>590360</v>
      </c>
      <c r="C20363">
        <v>0</v>
      </c>
      <c r="D20363">
        <v>0</v>
      </c>
      <c r="E20363">
        <v>688120</v>
      </c>
      <c r="F20363" s="4">
        <f t="shared" si="318"/>
        <v>229373.33333333334</v>
      </c>
    </row>
    <row r="20364" spans="1:6" x14ac:dyDescent="0.3">
      <c r="A20364" t="s">
        <v>20829</v>
      </c>
      <c r="B20364">
        <v>370000</v>
      </c>
      <c r="C20364">
        <v>149400</v>
      </c>
      <c r="D20364">
        <v>0</v>
      </c>
      <c r="E20364">
        <v>305760</v>
      </c>
      <c r="F20364" s="4">
        <f t="shared" si="318"/>
        <v>151720</v>
      </c>
    </row>
    <row r="20365" spans="1:6" x14ac:dyDescent="0.3">
      <c r="A20365" t="s">
        <v>20830</v>
      </c>
      <c r="B20365">
        <v>0</v>
      </c>
      <c r="C20365">
        <v>956320</v>
      </c>
      <c r="D20365">
        <v>0</v>
      </c>
      <c r="E20365">
        <v>0</v>
      </c>
      <c r="F20365" s="4">
        <f t="shared" si="318"/>
        <v>318773.33333333331</v>
      </c>
    </row>
    <row r="20366" spans="1:6" x14ac:dyDescent="0.3">
      <c r="A20366" t="s">
        <v>20831</v>
      </c>
      <c r="B20366">
        <v>2757700</v>
      </c>
      <c r="C20366">
        <v>4871390</v>
      </c>
      <c r="D20366">
        <v>4552890</v>
      </c>
      <c r="E20366">
        <v>9302380</v>
      </c>
      <c r="F20366" s="4">
        <f t="shared" si="318"/>
        <v>6242220</v>
      </c>
    </row>
    <row r="20367" spans="1:6" x14ac:dyDescent="0.3">
      <c r="A20367" t="s">
        <v>20832</v>
      </c>
      <c r="B20367">
        <v>11345880</v>
      </c>
      <c r="C20367">
        <v>0</v>
      </c>
      <c r="D20367">
        <v>0</v>
      </c>
      <c r="E20367">
        <v>402000</v>
      </c>
      <c r="F20367" s="4">
        <f t="shared" si="318"/>
        <v>134000</v>
      </c>
    </row>
    <row r="20368" spans="1:6" x14ac:dyDescent="0.3">
      <c r="A20368" t="s">
        <v>20833</v>
      </c>
      <c r="B20368">
        <v>0</v>
      </c>
      <c r="C20368">
        <v>825000</v>
      </c>
      <c r="D20368">
        <v>512000</v>
      </c>
      <c r="E20368">
        <v>636219</v>
      </c>
      <c r="F20368" s="4">
        <f t="shared" si="318"/>
        <v>657739.66666666663</v>
      </c>
    </row>
    <row r="20369" spans="1:6" x14ac:dyDescent="0.3">
      <c r="A20369" t="s">
        <v>20834</v>
      </c>
      <c r="B20369">
        <v>8539590</v>
      </c>
      <c r="C20369">
        <v>8634330</v>
      </c>
      <c r="D20369">
        <v>0</v>
      </c>
      <c r="E20369">
        <v>0</v>
      </c>
      <c r="F20369" s="4">
        <f t="shared" si="318"/>
        <v>2878110</v>
      </c>
    </row>
    <row r="20370" spans="1:6" x14ac:dyDescent="0.3">
      <c r="A20370" t="s">
        <v>20835</v>
      </c>
      <c r="B20370">
        <v>0</v>
      </c>
      <c r="C20370">
        <v>0</v>
      </c>
      <c r="D20370">
        <v>905380</v>
      </c>
      <c r="E20370">
        <v>644100</v>
      </c>
      <c r="F20370" s="4">
        <f t="shared" si="318"/>
        <v>516493.33333333331</v>
      </c>
    </row>
    <row r="20371" spans="1:6" x14ac:dyDescent="0.3">
      <c r="A20371" t="s">
        <v>20836</v>
      </c>
      <c r="B20371">
        <v>0</v>
      </c>
      <c r="C20371">
        <v>0</v>
      </c>
      <c r="D20371">
        <v>195500</v>
      </c>
      <c r="E20371">
        <v>0</v>
      </c>
      <c r="F20371" s="4">
        <f t="shared" si="318"/>
        <v>65166.666666666664</v>
      </c>
    </row>
    <row r="20372" spans="1:6" x14ac:dyDescent="0.3">
      <c r="A20372" t="s">
        <v>20837</v>
      </c>
      <c r="B20372">
        <v>3562660</v>
      </c>
      <c r="C20372">
        <v>0</v>
      </c>
      <c r="D20372">
        <v>3474040</v>
      </c>
      <c r="E20372">
        <v>713100</v>
      </c>
      <c r="F20372" s="4">
        <f t="shared" si="318"/>
        <v>1395713.3333333333</v>
      </c>
    </row>
    <row r="20373" spans="1:6" x14ac:dyDescent="0.3">
      <c r="A20373" t="s">
        <v>20838</v>
      </c>
      <c r="B20373">
        <v>600000</v>
      </c>
      <c r="C20373">
        <v>230000</v>
      </c>
      <c r="D20373">
        <v>0</v>
      </c>
      <c r="E20373">
        <v>0</v>
      </c>
      <c r="F20373" s="4">
        <f t="shared" si="318"/>
        <v>76666.666666666672</v>
      </c>
    </row>
    <row r="20374" spans="1:6" x14ac:dyDescent="0.3">
      <c r="A20374" t="s">
        <v>20839</v>
      </c>
      <c r="B20374">
        <v>2866500</v>
      </c>
      <c r="C20374">
        <v>955500</v>
      </c>
      <c r="D20374">
        <v>0</v>
      </c>
      <c r="E20374">
        <v>0</v>
      </c>
      <c r="F20374" s="4">
        <f t="shared" si="318"/>
        <v>318500</v>
      </c>
    </row>
    <row r="20375" spans="1:6" x14ac:dyDescent="0.3">
      <c r="A20375" t="s">
        <v>20840</v>
      </c>
      <c r="B20375">
        <v>0</v>
      </c>
      <c r="C20375">
        <v>645600</v>
      </c>
      <c r="D20375">
        <v>358540</v>
      </c>
      <c r="E20375">
        <v>402000</v>
      </c>
      <c r="F20375" s="4">
        <f t="shared" si="318"/>
        <v>468713.33333333331</v>
      </c>
    </row>
    <row r="20376" spans="1:6" x14ac:dyDescent="0.3">
      <c r="A20376" t="s">
        <v>20841</v>
      </c>
      <c r="B20376">
        <v>1039220</v>
      </c>
      <c r="C20376">
        <v>4012130</v>
      </c>
      <c r="D20376">
        <v>1281650</v>
      </c>
      <c r="E20376">
        <v>1028150</v>
      </c>
      <c r="F20376" s="4">
        <f t="shared" si="318"/>
        <v>2107310</v>
      </c>
    </row>
    <row r="20377" spans="1:6" x14ac:dyDescent="0.3">
      <c r="A20377" t="s">
        <v>991</v>
      </c>
      <c r="B20377">
        <v>918450</v>
      </c>
      <c r="C20377">
        <v>370000</v>
      </c>
      <c r="D20377">
        <v>682000</v>
      </c>
      <c r="E20377">
        <v>1119220</v>
      </c>
      <c r="F20377" s="4">
        <f t="shared" si="318"/>
        <v>723740</v>
      </c>
    </row>
    <row r="20378" spans="1:6" x14ac:dyDescent="0.3">
      <c r="A20378" t="s">
        <v>20842</v>
      </c>
      <c r="B20378">
        <v>2295020</v>
      </c>
      <c r="C20378">
        <v>2178490</v>
      </c>
      <c r="D20378">
        <v>2222220</v>
      </c>
      <c r="E20378">
        <v>2148330</v>
      </c>
      <c r="F20378" s="4">
        <f t="shared" si="318"/>
        <v>2183013.3333333335</v>
      </c>
    </row>
    <row r="20379" spans="1:6" x14ac:dyDescent="0.3">
      <c r="A20379" t="s">
        <v>20843</v>
      </c>
      <c r="B20379">
        <v>0</v>
      </c>
      <c r="C20379">
        <v>700700</v>
      </c>
      <c r="D20379">
        <v>382200</v>
      </c>
      <c r="E20379">
        <v>695400</v>
      </c>
      <c r="F20379" s="4">
        <f t="shared" si="318"/>
        <v>592766.66666666663</v>
      </c>
    </row>
    <row r="20380" spans="1:6" x14ac:dyDescent="0.3">
      <c r="A20380" t="s">
        <v>20844</v>
      </c>
      <c r="B20380">
        <v>516880</v>
      </c>
      <c r="C20380">
        <v>703080</v>
      </c>
      <c r="D20380">
        <v>0</v>
      </c>
      <c r="E20380">
        <v>0</v>
      </c>
      <c r="F20380" s="4">
        <f t="shared" si="318"/>
        <v>234360</v>
      </c>
    </row>
    <row r="20381" spans="1:6" x14ac:dyDescent="0.3">
      <c r="A20381" t="s">
        <v>20845</v>
      </c>
      <c r="B20381">
        <v>0</v>
      </c>
      <c r="C20381">
        <v>2936540</v>
      </c>
      <c r="D20381">
        <v>0</v>
      </c>
      <c r="E20381">
        <v>0</v>
      </c>
      <c r="F20381" s="4">
        <f t="shared" si="318"/>
        <v>978846.66666666663</v>
      </c>
    </row>
    <row r="20382" spans="1:6" x14ac:dyDescent="0.3">
      <c r="A20382" t="s">
        <v>20846</v>
      </c>
      <c r="B20382">
        <v>0</v>
      </c>
      <c r="C20382">
        <v>1190000</v>
      </c>
      <c r="D20382">
        <v>0</v>
      </c>
      <c r="E20382">
        <v>397800</v>
      </c>
      <c r="F20382" s="4">
        <f t="shared" si="318"/>
        <v>529266.66666666663</v>
      </c>
    </row>
    <row r="20383" spans="1:6" x14ac:dyDescent="0.3">
      <c r="A20383" t="s">
        <v>20847</v>
      </c>
      <c r="B20383">
        <v>0</v>
      </c>
      <c r="C20383">
        <v>387660</v>
      </c>
      <c r="D20383">
        <v>8983780</v>
      </c>
      <c r="E20383">
        <v>453280</v>
      </c>
      <c r="F20383" s="4">
        <f t="shared" si="318"/>
        <v>3274906.6666666665</v>
      </c>
    </row>
    <row r="20384" spans="1:6" x14ac:dyDescent="0.3">
      <c r="A20384" t="s">
        <v>20848</v>
      </c>
      <c r="B20384">
        <v>930320</v>
      </c>
      <c r="C20384">
        <v>1214980</v>
      </c>
      <c r="D20384">
        <v>938900</v>
      </c>
      <c r="E20384">
        <v>1153800</v>
      </c>
      <c r="F20384" s="4">
        <f t="shared" si="318"/>
        <v>1102560</v>
      </c>
    </row>
    <row r="20385" spans="1:6" x14ac:dyDescent="0.3">
      <c r="A20385" t="s">
        <v>20849</v>
      </c>
      <c r="B20385">
        <v>214760</v>
      </c>
      <c r="C20385">
        <v>0</v>
      </c>
      <c r="D20385">
        <v>985460</v>
      </c>
      <c r="E20385">
        <v>0</v>
      </c>
      <c r="F20385" s="4">
        <f t="shared" si="318"/>
        <v>328486.66666666669</v>
      </c>
    </row>
    <row r="20386" spans="1:6" x14ac:dyDescent="0.3">
      <c r="A20386" t="s">
        <v>20850</v>
      </c>
      <c r="B20386">
        <v>2436560</v>
      </c>
      <c r="C20386">
        <v>3860000</v>
      </c>
      <c r="D20386">
        <v>2509200</v>
      </c>
      <c r="E20386">
        <v>2237200</v>
      </c>
      <c r="F20386" s="4">
        <f t="shared" si="318"/>
        <v>2868800</v>
      </c>
    </row>
    <row r="20387" spans="1:6" x14ac:dyDescent="0.3">
      <c r="A20387" t="s">
        <v>20851</v>
      </c>
      <c r="B20387">
        <v>453200</v>
      </c>
      <c r="C20387">
        <v>0</v>
      </c>
      <c r="D20387">
        <v>4357360</v>
      </c>
      <c r="E20387">
        <v>2475340</v>
      </c>
      <c r="F20387" s="4">
        <f t="shared" si="318"/>
        <v>2277566.6666666665</v>
      </c>
    </row>
    <row r="20388" spans="1:6" x14ac:dyDescent="0.3">
      <c r="A20388" t="s">
        <v>20852</v>
      </c>
      <c r="B20388">
        <v>370000</v>
      </c>
      <c r="C20388">
        <v>3526200</v>
      </c>
      <c r="D20388">
        <v>3638780</v>
      </c>
      <c r="E20388">
        <v>1550000</v>
      </c>
      <c r="F20388" s="4">
        <f t="shared" si="318"/>
        <v>2904993.3333333335</v>
      </c>
    </row>
    <row r="20389" spans="1:6" x14ac:dyDescent="0.3">
      <c r="A20389" t="s">
        <v>20853</v>
      </c>
      <c r="B20389">
        <v>5454540</v>
      </c>
      <c r="C20389">
        <v>2657200</v>
      </c>
      <c r="D20389">
        <v>0</v>
      </c>
      <c r="E20389">
        <v>4104100</v>
      </c>
      <c r="F20389" s="4">
        <f t="shared" si="318"/>
        <v>2253766.6666666665</v>
      </c>
    </row>
    <row r="20390" spans="1:6" x14ac:dyDescent="0.3">
      <c r="A20390" t="s">
        <v>20854</v>
      </c>
      <c r="B20390">
        <v>9987800</v>
      </c>
      <c r="C20390">
        <v>7069800</v>
      </c>
      <c r="D20390">
        <v>21351200</v>
      </c>
      <c r="E20390">
        <v>6720240</v>
      </c>
      <c r="F20390" s="4">
        <f t="shared" si="318"/>
        <v>11713746.666666666</v>
      </c>
    </row>
    <row r="20391" spans="1:6" x14ac:dyDescent="0.3">
      <c r="A20391" t="s">
        <v>20855</v>
      </c>
      <c r="B20391">
        <v>2147640</v>
      </c>
      <c r="C20391">
        <v>2768150</v>
      </c>
      <c r="D20391">
        <v>0</v>
      </c>
      <c r="E20391">
        <v>4820120</v>
      </c>
      <c r="F20391" s="4">
        <f t="shared" si="318"/>
        <v>2529423.3333333335</v>
      </c>
    </row>
    <row r="20392" spans="1:6" x14ac:dyDescent="0.3">
      <c r="A20392" t="s">
        <v>306</v>
      </c>
      <c r="B20392">
        <v>1548670</v>
      </c>
      <c r="C20392">
        <v>0</v>
      </c>
      <c r="D20392">
        <v>2171100</v>
      </c>
      <c r="E20392">
        <v>934200</v>
      </c>
      <c r="F20392" s="4">
        <f t="shared" si="318"/>
        <v>1035100</v>
      </c>
    </row>
    <row r="20393" spans="1:6" x14ac:dyDescent="0.3">
      <c r="A20393" t="s">
        <v>20856</v>
      </c>
      <c r="B20393">
        <v>512000</v>
      </c>
      <c r="C20393">
        <v>0</v>
      </c>
      <c r="D20393">
        <v>740000</v>
      </c>
      <c r="E20393">
        <v>0</v>
      </c>
      <c r="F20393" s="4">
        <f t="shared" si="318"/>
        <v>246666.66666666666</v>
      </c>
    </row>
    <row r="20394" spans="1:6" x14ac:dyDescent="0.3">
      <c r="A20394" t="s">
        <v>227</v>
      </c>
      <c r="B20394">
        <v>0</v>
      </c>
      <c r="C20394">
        <v>700000</v>
      </c>
      <c r="D20394">
        <v>0</v>
      </c>
      <c r="E20394">
        <v>0</v>
      </c>
      <c r="F20394" s="4">
        <f t="shared" si="318"/>
        <v>233333.33333333334</v>
      </c>
    </row>
    <row r="20395" spans="1:6" x14ac:dyDescent="0.3">
      <c r="A20395" t="s">
        <v>20857</v>
      </c>
      <c r="B20395">
        <v>0</v>
      </c>
      <c r="C20395">
        <v>704340</v>
      </c>
      <c r="D20395">
        <v>1714600</v>
      </c>
      <c r="E20395">
        <v>469200</v>
      </c>
      <c r="F20395" s="4">
        <f t="shared" si="318"/>
        <v>962713.33333333337</v>
      </c>
    </row>
    <row r="20396" spans="1:6" x14ac:dyDescent="0.3">
      <c r="A20396" t="s">
        <v>20858</v>
      </c>
      <c r="B20396">
        <v>761920</v>
      </c>
      <c r="C20396">
        <v>0</v>
      </c>
      <c r="D20396">
        <v>0</v>
      </c>
      <c r="E20396">
        <v>788000</v>
      </c>
      <c r="F20396" s="4">
        <f t="shared" si="318"/>
        <v>262666.66666666669</v>
      </c>
    </row>
    <row r="20397" spans="1:6" x14ac:dyDescent="0.3">
      <c r="A20397" t="s">
        <v>20859</v>
      </c>
      <c r="B20397">
        <v>0</v>
      </c>
      <c r="C20397">
        <v>0</v>
      </c>
      <c r="D20397">
        <v>648830</v>
      </c>
      <c r="E20397">
        <v>333000</v>
      </c>
      <c r="F20397" s="4">
        <f t="shared" si="318"/>
        <v>327276.66666666669</v>
      </c>
    </row>
    <row r="20398" spans="1:6" x14ac:dyDescent="0.3">
      <c r="A20398" t="s">
        <v>20860</v>
      </c>
      <c r="B20398">
        <v>0</v>
      </c>
      <c r="C20398">
        <v>0</v>
      </c>
      <c r="D20398">
        <v>939120</v>
      </c>
      <c r="E20398">
        <v>729120</v>
      </c>
      <c r="F20398" s="4">
        <f t="shared" si="318"/>
        <v>556080</v>
      </c>
    </row>
    <row r="20399" spans="1:6" x14ac:dyDescent="0.3">
      <c r="A20399" t="s">
        <v>20861</v>
      </c>
      <c r="B20399">
        <v>755840</v>
      </c>
      <c r="C20399">
        <v>1216440</v>
      </c>
      <c r="D20399">
        <v>1254380</v>
      </c>
      <c r="E20399">
        <v>1752680</v>
      </c>
      <c r="F20399" s="4">
        <f t="shared" si="318"/>
        <v>1407833.3333333333</v>
      </c>
    </row>
    <row r="20400" spans="1:6" x14ac:dyDescent="0.3">
      <c r="A20400" t="s">
        <v>20862</v>
      </c>
      <c r="B20400">
        <v>0</v>
      </c>
      <c r="C20400">
        <v>30242400</v>
      </c>
      <c r="D20400">
        <v>61926230</v>
      </c>
      <c r="E20400">
        <v>0</v>
      </c>
      <c r="F20400" s="4">
        <f t="shared" si="318"/>
        <v>30722876.666666668</v>
      </c>
    </row>
    <row r="20401" spans="1:6" x14ac:dyDescent="0.3">
      <c r="A20401" t="s">
        <v>20863</v>
      </c>
      <c r="B20401">
        <v>273000</v>
      </c>
      <c r="C20401">
        <v>0</v>
      </c>
      <c r="D20401">
        <v>404950</v>
      </c>
      <c r="E20401">
        <v>0</v>
      </c>
      <c r="F20401" s="4">
        <f t="shared" si="318"/>
        <v>134983.33333333334</v>
      </c>
    </row>
    <row r="20402" spans="1:6" x14ac:dyDescent="0.3">
      <c r="A20402" t="s">
        <v>20864</v>
      </c>
      <c r="B20402">
        <v>0</v>
      </c>
      <c r="C20402">
        <v>2207640</v>
      </c>
      <c r="D20402">
        <v>0</v>
      </c>
      <c r="E20402">
        <v>2565940</v>
      </c>
      <c r="F20402" s="4">
        <f t="shared" si="318"/>
        <v>1591193.3333333333</v>
      </c>
    </row>
    <row r="20403" spans="1:6" x14ac:dyDescent="0.3">
      <c r="A20403" t="s">
        <v>20865</v>
      </c>
      <c r="B20403">
        <v>683200</v>
      </c>
      <c r="C20403">
        <v>720720</v>
      </c>
      <c r="D20403">
        <v>0</v>
      </c>
      <c r="E20403">
        <v>0</v>
      </c>
      <c r="F20403" s="4">
        <f t="shared" si="318"/>
        <v>240240</v>
      </c>
    </row>
    <row r="20404" spans="1:6" x14ac:dyDescent="0.3">
      <c r="A20404" t="s">
        <v>20866</v>
      </c>
      <c r="B20404">
        <v>0</v>
      </c>
      <c r="C20404">
        <v>736190</v>
      </c>
      <c r="D20404">
        <v>0</v>
      </c>
      <c r="E20404">
        <v>1633920</v>
      </c>
      <c r="F20404" s="4">
        <f t="shared" si="318"/>
        <v>790036.66666666663</v>
      </c>
    </row>
    <row r="20405" spans="1:6" x14ac:dyDescent="0.3">
      <c r="A20405" t="s">
        <v>20867</v>
      </c>
      <c r="B20405">
        <v>0</v>
      </c>
      <c r="C20405">
        <v>2455790</v>
      </c>
      <c r="D20405">
        <v>0</v>
      </c>
      <c r="E20405">
        <v>2311300</v>
      </c>
      <c r="F20405" s="4">
        <f t="shared" si="318"/>
        <v>1589030</v>
      </c>
    </row>
    <row r="20406" spans="1:6" x14ac:dyDescent="0.3">
      <c r="A20406" t="s">
        <v>20868</v>
      </c>
      <c r="B20406">
        <v>1629570</v>
      </c>
      <c r="C20406">
        <v>2693370</v>
      </c>
      <c r="D20406">
        <v>2047500</v>
      </c>
      <c r="E20406">
        <v>0</v>
      </c>
      <c r="F20406" s="4">
        <f t="shared" si="318"/>
        <v>1580290</v>
      </c>
    </row>
    <row r="20407" spans="1:6" x14ac:dyDescent="0.3">
      <c r="A20407" t="s">
        <v>20869</v>
      </c>
      <c r="B20407">
        <v>0</v>
      </c>
      <c r="C20407">
        <v>0</v>
      </c>
      <c r="D20407">
        <v>223860</v>
      </c>
      <c r="E20407">
        <v>0</v>
      </c>
      <c r="F20407" s="4">
        <f t="shared" si="318"/>
        <v>74620</v>
      </c>
    </row>
    <row r="20408" spans="1:6" x14ac:dyDescent="0.3">
      <c r="A20408" t="s">
        <v>20870</v>
      </c>
      <c r="B20408">
        <v>1931500</v>
      </c>
      <c r="C20408">
        <v>646100</v>
      </c>
      <c r="D20408">
        <v>2220400</v>
      </c>
      <c r="E20408">
        <v>2069500</v>
      </c>
      <c r="F20408" s="4">
        <f t="shared" si="318"/>
        <v>1645333.3333333333</v>
      </c>
    </row>
    <row r="20409" spans="1:6" x14ac:dyDescent="0.3">
      <c r="A20409" t="s">
        <v>20871</v>
      </c>
      <c r="B20409">
        <v>4939200</v>
      </c>
      <c r="C20409">
        <v>5287980</v>
      </c>
      <c r="D20409">
        <v>7136640</v>
      </c>
      <c r="E20409">
        <v>6893180</v>
      </c>
      <c r="F20409" s="4">
        <f t="shared" si="318"/>
        <v>6439266.666666667</v>
      </c>
    </row>
    <row r="20410" spans="1:6" x14ac:dyDescent="0.3">
      <c r="A20410" t="s">
        <v>20872</v>
      </c>
      <c r="B20410">
        <v>434980</v>
      </c>
      <c r="C20410">
        <v>2056600</v>
      </c>
      <c r="D20410">
        <v>1049500</v>
      </c>
      <c r="E20410">
        <v>2063060</v>
      </c>
      <c r="F20410" s="4">
        <f t="shared" si="318"/>
        <v>1723053.3333333333</v>
      </c>
    </row>
    <row r="20411" spans="1:6" x14ac:dyDescent="0.3">
      <c r="A20411" t="s">
        <v>20873</v>
      </c>
      <c r="B20411">
        <v>2864650</v>
      </c>
      <c r="C20411">
        <v>0</v>
      </c>
      <c r="D20411">
        <v>2938900</v>
      </c>
      <c r="E20411">
        <v>2884300</v>
      </c>
      <c r="F20411" s="4">
        <f t="shared" si="318"/>
        <v>1941066.6666666667</v>
      </c>
    </row>
    <row r="20412" spans="1:6" x14ac:dyDescent="0.3">
      <c r="A20412" t="s">
        <v>20874</v>
      </c>
      <c r="B20412">
        <v>0</v>
      </c>
      <c r="C20412">
        <v>2773860</v>
      </c>
      <c r="D20412">
        <v>2108800</v>
      </c>
      <c r="E20412">
        <v>2117130</v>
      </c>
      <c r="F20412" s="4">
        <f t="shared" si="318"/>
        <v>2333263.3333333335</v>
      </c>
    </row>
    <row r="20413" spans="1:6" x14ac:dyDescent="0.3">
      <c r="A20413" t="s">
        <v>20875</v>
      </c>
      <c r="B20413">
        <v>0</v>
      </c>
      <c r="C20413">
        <v>305000</v>
      </c>
      <c r="D20413">
        <v>0</v>
      </c>
      <c r="E20413">
        <v>584100</v>
      </c>
      <c r="F20413" s="4">
        <f t="shared" si="318"/>
        <v>296366.66666666669</v>
      </c>
    </row>
    <row r="20414" spans="1:6" x14ac:dyDescent="0.3">
      <c r="A20414" t="s">
        <v>20876</v>
      </c>
      <c r="B20414">
        <v>0</v>
      </c>
      <c r="C20414">
        <v>570200</v>
      </c>
      <c r="D20414">
        <v>0</v>
      </c>
      <c r="E20414">
        <v>1269400</v>
      </c>
      <c r="F20414" s="4">
        <f t="shared" si="318"/>
        <v>613200</v>
      </c>
    </row>
    <row r="20415" spans="1:6" x14ac:dyDescent="0.3">
      <c r="A20415" t="s">
        <v>20877</v>
      </c>
      <c r="B20415">
        <v>264000</v>
      </c>
      <c r="C20415">
        <v>787150</v>
      </c>
      <c r="D20415">
        <v>234600</v>
      </c>
      <c r="E20415">
        <v>1434250</v>
      </c>
      <c r="F20415" s="4">
        <f t="shared" si="318"/>
        <v>818666.66666666663</v>
      </c>
    </row>
    <row r="20416" spans="1:6" x14ac:dyDescent="0.3">
      <c r="A20416" t="s">
        <v>20878</v>
      </c>
      <c r="B20416">
        <v>1957550</v>
      </c>
      <c r="C20416">
        <v>0</v>
      </c>
      <c r="D20416">
        <v>1634000</v>
      </c>
      <c r="E20416">
        <v>0</v>
      </c>
      <c r="F20416" s="4">
        <f t="shared" si="318"/>
        <v>544666.66666666663</v>
      </c>
    </row>
    <row r="20417" spans="1:6" x14ac:dyDescent="0.3">
      <c r="A20417" t="s">
        <v>20879</v>
      </c>
      <c r="B20417">
        <v>0</v>
      </c>
      <c r="C20417">
        <v>0</v>
      </c>
      <c r="D20417">
        <v>300300</v>
      </c>
      <c r="E20417">
        <v>0</v>
      </c>
      <c r="F20417" s="4">
        <f t="shared" si="318"/>
        <v>100100</v>
      </c>
    </row>
    <row r="20418" spans="1:6" x14ac:dyDescent="0.3">
      <c r="A20418" t="s">
        <v>20880</v>
      </c>
      <c r="B20418">
        <v>2022320</v>
      </c>
      <c r="C20418">
        <v>2142440</v>
      </c>
      <c r="D20418">
        <v>2108360</v>
      </c>
      <c r="E20418">
        <v>914350</v>
      </c>
      <c r="F20418" s="4">
        <f t="shared" si="318"/>
        <v>1721716.6666666667</v>
      </c>
    </row>
    <row r="20419" spans="1:6" x14ac:dyDescent="0.3">
      <c r="A20419" t="s">
        <v>20881</v>
      </c>
      <c r="B20419">
        <v>687200</v>
      </c>
      <c r="C20419">
        <v>1082900</v>
      </c>
      <c r="D20419">
        <v>834600</v>
      </c>
      <c r="E20419">
        <v>636200</v>
      </c>
      <c r="F20419" s="4">
        <f t="shared" ref="F20419:F20482" si="319">SUM(C20419:E20419)/3</f>
        <v>851233.33333333337</v>
      </c>
    </row>
    <row r="20420" spans="1:6" x14ac:dyDescent="0.3">
      <c r="A20420" t="s">
        <v>20882</v>
      </c>
      <c r="B20420">
        <v>230000</v>
      </c>
      <c r="C20420">
        <v>167440</v>
      </c>
      <c r="D20420">
        <v>0</v>
      </c>
      <c r="E20420">
        <v>198380</v>
      </c>
      <c r="F20420" s="4">
        <f t="shared" si="319"/>
        <v>121940</v>
      </c>
    </row>
    <row r="20421" spans="1:6" x14ac:dyDescent="0.3">
      <c r="A20421" t="s">
        <v>20883</v>
      </c>
      <c r="B20421">
        <v>2210630</v>
      </c>
      <c r="C20421">
        <v>0</v>
      </c>
      <c r="D20421">
        <v>0</v>
      </c>
      <c r="E20421">
        <v>3837900</v>
      </c>
      <c r="F20421" s="4">
        <f t="shared" si="319"/>
        <v>1279300</v>
      </c>
    </row>
    <row r="20422" spans="1:6" x14ac:dyDescent="0.3">
      <c r="A20422" t="s">
        <v>20884</v>
      </c>
      <c r="B20422">
        <v>0</v>
      </c>
      <c r="C20422">
        <v>370000</v>
      </c>
      <c r="D20422">
        <v>0</v>
      </c>
      <c r="E20422">
        <v>0</v>
      </c>
      <c r="F20422" s="4">
        <f t="shared" si="319"/>
        <v>123333.33333333333</v>
      </c>
    </row>
    <row r="20423" spans="1:6" x14ac:dyDescent="0.3">
      <c r="A20423" t="s">
        <v>20885</v>
      </c>
      <c r="B20423">
        <v>0</v>
      </c>
      <c r="C20423">
        <v>3056840</v>
      </c>
      <c r="D20423">
        <v>2073000</v>
      </c>
      <c r="E20423">
        <v>0</v>
      </c>
      <c r="F20423" s="4">
        <f t="shared" si="319"/>
        <v>1709946.6666666667</v>
      </c>
    </row>
    <row r="20424" spans="1:6" x14ac:dyDescent="0.3">
      <c r="A20424" t="s">
        <v>20886</v>
      </c>
      <c r="B20424">
        <v>2268180</v>
      </c>
      <c r="C20424">
        <v>4001300</v>
      </c>
      <c r="D20424">
        <v>1255800</v>
      </c>
      <c r="E20424">
        <v>4533070</v>
      </c>
      <c r="F20424" s="4">
        <f t="shared" si="319"/>
        <v>3263390</v>
      </c>
    </row>
    <row r="20425" spans="1:6" x14ac:dyDescent="0.3">
      <c r="A20425" t="s">
        <v>20887</v>
      </c>
      <c r="B20425">
        <v>0</v>
      </c>
      <c r="C20425">
        <v>1829700</v>
      </c>
      <c r="D20425">
        <v>0</v>
      </c>
      <c r="E20425">
        <v>0</v>
      </c>
      <c r="F20425" s="4">
        <f t="shared" si="319"/>
        <v>609900</v>
      </c>
    </row>
    <row r="20426" spans="1:6" x14ac:dyDescent="0.3">
      <c r="A20426" t="s">
        <v>20888</v>
      </c>
      <c r="B20426">
        <v>0</v>
      </c>
      <c r="C20426">
        <v>935500</v>
      </c>
      <c r="D20426">
        <v>917590</v>
      </c>
      <c r="E20426">
        <v>1225680</v>
      </c>
      <c r="F20426" s="4">
        <f t="shared" si="319"/>
        <v>1026256.6666666666</v>
      </c>
    </row>
    <row r="20427" spans="1:6" x14ac:dyDescent="0.3">
      <c r="A20427" t="s">
        <v>20889</v>
      </c>
      <c r="B20427">
        <v>2843760</v>
      </c>
      <c r="C20427">
        <v>0</v>
      </c>
      <c r="D20427">
        <v>0</v>
      </c>
      <c r="E20427">
        <v>0</v>
      </c>
      <c r="F20427" s="4">
        <f t="shared" si="319"/>
        <v>0</v>
      </c>
    </row>
    <row r="20428" spans="1:6" x14ac:dyDescent="0.3">
      <c r="A20428" t="s">
        <v>20890</v>
      </c>
      <c r="B20428">
        <v>0</v>
      </c>
      <c r="C20428">
        <v>2386400</v>
      </c>
      <c r="D20428">
        <v>2350420</v>
      </c>
      <c r="E20428">
        <v>463500</v>
      </c>
      <c r="F20428" s="4">
        <f t="shared" si="319"/>
        <v>1733440</v>
      </c>
    </row>
    <row r="20429" spans="1:6" x14ac:dyDescent="0.3">
      <c r="A20429" t="s">
        <v>20891</v>
      </c>
      <c r="B20429">
        <v>0</v>
      </c>
      <c r="C20429">
        <v>1270360</v>
      </c>
      <c r="D20429">
        <v>0</v>
      </c>
      <c r="E20429">
        <v>0</v>
      </c>
      <c r="F20429" s="4">
        <f t="shared" si="319"/>
        <v>423453.33333333331</v>
      </c>
    </row>
    <row r="20430" spans="1:6" x14ac:dyDescent="0.3">
      <c r="A20430" t="s">
        <v>20892</v>
      </c>
      <c r="B20430">
        <v>0</v>
      </c>
      <c r="C20430">
        <v>0</v>
      </c>
      <c r="D20430">
        <v>449700</v>
      </c>
      <c r="E20430">
        <v>174720</v>
      </c>
      <c r="F20430" s="4">
        <f t="shared" si="319"/>
        <v>208140</v>
      </c>
    </row>
    <row r="20431" spans="1:6" x14ac:dyDescent="0.3">
      <c r="A20431" t="s">
        <v>20893</v>
      </c>
      <c r="B20431">
        <v>3008260</v>
      </c>
      <c r="C20431">
        <v>2213120</v>
      </c>
      <c r="D20431">
        <v>2099370</v>
      </c>
      <c r="E20431">
        <v>2329600</v>
      </c>
      <c r="F20431" s="4">
        <f t="shared" si="319"/>
        <v>2214030</v>
      </c>
    </row>
    <row r="20432" spans="1:6" x14ac:dyDescent="0.3">
      <c r="A20432" t="s">
        <v>20894</v>
      </c>
      <c r="B20432">
        <v>628440</v>
      </c>
      <c r="C20432">
        <v>0</v>
      </c>
      <c r="D20432">
        <v>498400</v>
      </c>
      <c r="E20432">
        <v>704340</v>
      </c>
      <c r="F20432" s="4">
        <f t="shared" si="319"/>
        <v>400913.33333333331</v>
      </c>
    </row>
    <row r="20433" spans="1:6" x14ac:dyDescent="0.3">
      <c r="A20433" t="s">
        <v>20895</v>
      </c>
      <c r="B20433">
        <v>950040</v>
      </c>
      <c r="C20433">
        <v>251160</v>
      </c>
      <c r="D20433">
        <v>0</v>
      </c>
      <c r="E20433">
        <v>0</v>
      </c>
      <c r="F20433" s="4">
        <f t="shared" si="319"/>
        <v>83720</v>
      </c>
    </row>
    <row r="20434" spans="1:6" x14ac:dyDescent="0.3">
      <c r="A20434" t="s">
        <v>20896</v>
      </c>
      <c r="B20434">
        <v>0</v>
      </c>
      <c r="C20434">
        <v>0</v>
      </c>
      <c r="D20434">
        <v>2234950</v>
      </c>
      <c r="E20434">
        <v>3023750</v>
      </c>
      <c r="F20434" s="4">
        <f t="shared" si="319"/>
        <v>1752900</v>
      </c>
    </row>
    <row r="20435" spans="1:6" x14ac:dyDescent="0.3">
      <c r="A20435" t="s">
        <v>20897</v>
      </c>
      <c r="B20435">
        <v>0</v>
      </c>
      <c r="C20435">
        <v>0</v>
      </c>
      <c r="D20435">
        <v>245700</v>
      </c>
      <c r="E20435">
        <v>149400</v>
      </c>
      <c r="F20435" s="4">
        <f t="shared" si="319"/>
        <v>131700</v>
      </c>
    </row>
    <row r="20436" spans="1:6" x14ac:dyDescent="0.3">
      <c r="A20436" t="s">
        <v>20898</v>
      </c>
      <c r="B20436">
        <v>1168660</v>
      </c>
      <c r="C20436">
        <v>0</v>
      </c>
      <c r="D20436">
        <v>1218790</v>
      </c>
      <c r="E20436">
        <v>1287970</v>
      </c>
      <c r="F20436" s="4">
        <f t="shared" si="319"/>
        <v>835586.66666666663</v>
      </c>
    </row>
    <row r="20437" spans="1:6" x14ac:dyDescent="0.3">
      <c r="A20437" t="s">
        <v>20899</v>
      </c>
      <c r="B20437">
        <v>1480400</v>
      </c>
      <c r="C20437">
        <v>0</v>
      </c>
      <c r="D20437">
        <v>0</v>
      </c>
      <c r="E20437">
        <v>0</v>
      </c>
      <c r="F20437" s="4">
        <f t="shared" si="319"/>
        <v>0</v>
      </c>
    </row>
    <row r="20438" spans="1:6" x14ac:dyDescent="0.3">
      <c r="A20438" t="s">
        <v>20900</v>
      </c>
      <c r="B20438">
        <v>475020</v>
      </c>
      <c r="C20438">
        <v>3979430</v>
      </c>
      <c r="D20438">
        <v>3983980</v>
      </c>
      <c r="E20438">
        <v>2094980</v>
      </c>
      <c r="F20438" s="4">
        <f t="shared" si="319"/>
        <v>3352796.6666666665</v>
      </c>
    </row>
    <row r="20439" spans="1:6" x14ac:dyDescent="0.3">
      <c r="A20439" t="s">
        <v>20901</v>
      </c>
      <c r="B20439">
        <v>6022800</v>
      </c>
      <c r="C20439">
        <v>2162160</v>
      </c>
      <c r="D20439">
        <v>4234300</v>
      </c>
      <c r="E20439">
        <v>2301500</v>
      </c>
      <c r="F20439" s="4">
        <f t="shared" si="319"/>
        <v>2899320</v>
      </c>
    </row>
    <row r="20440" spans="1:6" x14ac:dyDescent="0.3">
      <c r="A20440" t="s">
        <v>20902</v>
      </c>
      <c r="B20440">
        <v>0</v>
      </c>
      <c r="C20440">
        <v>612000</v>
      </c>
      <c r="D20440">
        <v>573300</v>
      </c>
      <c r="E20440">
        <v>1164100</v>
      </c>
      <c r="F20440" s="4">
        <f t="shared" si="319"/>
        <v>783133.33333333337</v>
      </c>
    </row>
    <row r="20441" spans="1:6" x14ac:dyDescent="0.3">
      <c r="A20441" t="s">
        <v>20903</v>
      </c>
      <c r="B20441">
        <v>0</v>
      </c>
      <c r="C20441">
        <v>1065610</v>
      </c>
      <c r="D20441">
        <v>425920</v>
      </c>
      <c r="E20441">
        <v>0</v>
      </c>
      <c r="F20441" s="4">
        <f t="shared" si="319"/>
        <v>497176.66666666669</v>
      </c>
    </row>
    <row r="20442" spans="1:6" x14ac:dyDescent="0.3">
      <c r="A20442" t="s">
        <v>20904</v>
      </c>
      <c r="B20442">
        <v>2402030</v>
      </c>
      <c r="C20442">
        <v>2750350</v>
      </c>
      <c r="D20442">
        <v>3154650</v>
      </c>
      <c r="E20442">
        <v>2832300</v>
      </c>
      <c r="F20442" s="4">
        <f t="shared" si="319"/>
        <v>2912433.3333333335</v>
      </c>
    </row>
    <row r="20443" spans="1:6" x14ac:dyDescent="0.3">
      <c r="A20443" t="s">
        <v>20905</v>
      </c>
      <c r="B20443">
        <v>0</v>
      </c>
      <c r="C20443">
        <v>2232230</v>
      </c>
      <c r="D20443">
        <v>2000180</v>
      </c>
      <c r="E20443">
        <v>586500</v>
      </c>
      <c r="F20443" s="4">
        <f t="shared" si="319"/>
        <v>1606303.3333333333</v>
      </c>
    </row>
    <row r="20444" spans="1:6" x14ac:dyDescent="0.3">
      <c r="A20444" t="s">
        <v>20906</v>
      </c>
      <c r="B20444">
        <v>822640</v>
      </c>
      <c r="C20444">
        <v>1361360</v>
      </c>
      <c r="D20444">
        <v>716900</v>
      </c>
      <c r="E20444">
        <v>922900</v>
      </c>
      <c r="F20444" s="4">
        <f t="shared" si="319"/>
        <v>1000386.6666666666</v>
      </c>
    </row>
    <row r="20445" spans="1:6" x14ac:dyDescent="0.3">
      <c r="A20445" t="s">
        <v>20907</v>
      </c>
      <c r="B20445">
        <v>945360</v>
      </c>
      <c r="C20445">
        <v>937300</v>
      </c>
      <c r="D20445">
        <v>664300</v>
      </c>
      <c r="E20445">
        <v>787840</v>
      </c>
      <c r="F20445" s="4">
        <f t="shared" si="319"/>
        <v>796480</v>
      </c>
    </row>
    <row r="20446" spans="1:6" x14ac:dyDescent="0.3">
      <c r="A20446" t="s">
        <v>20908</v>
      </c>
      <c r="B20446">
        <v>940000</v>
      </c>
      <c r="C20446">
        <v>0</v>
      </c>
      <c r="D20446">
        <v>0</v>
      </c>
      <c r="E20446">
        <v>1630060</v>
      </c>
      <c r="F20446" s="4">
        <f t="shared" si="319"/>
        <v>543353.33333333337</v>
      </c>
    </row>
    <row r="20447" spans="1:6" x14ac:dyDescent="0.3">
      <c r="A20447" t="s">
        <v>20909</v>
      </c>
      <c r="B20447">
        <v>0</v>
      </c>
      <c r="C20447">
        <v>0</v>
      </c>
      <c r="D20447">
        <v>300300</v>
      </c>
      <c r="E20447">
        <v>0</v>
      </c>
      <c r="F20447" s="4">
        <f t="shared" si="319"/>
        <v>100100</v>
      </c>
    </row>
    <row r="20448" spans="1:6" x14ac:dyDescent="0.3">
      <c r="A20448" t="s">
        <v>20910</v>
      </c>
      <c r="B20448">
        <v>3034320</v>
      </c>
      <c r="C20448">
        <v>4151360</v>
      </c>
      <c r="D20448">
        <v>2660970</v>
      </c>
      <c r="E20448">
        <v>6158110</v>
      </c>
      <c r="F20448" s="4">
        <f t="shared" si="319"/>
        <v>4323480</v>
      </c>
    </row>
    <row r="20449" spans="1:6" x14ac:dyDescent="0.3">
      <c r="A20449" t="s">
        <v>20911</v>
      </c>
      <c r="B20449">
        <v>3113320</v>
      </c>
      <c r="C20449">
        <v>2648100</v>
      </c>
      <c r="D20449">
        <v>2586420</v>
      </c>
      <c r="E20449">
        <v>4590950</v>
      </c>
      <c r="F20449" s="4">
        <f t="shared" si="319"/>
        <v>3275156.6666666665</v>
      </c>
    </row>
    <row r="20450" spans="1:6" x14ac:dyDescent="0.3">
      <c r="A20450" t="s">
        <v>20912</v>
      </c>
      <c r="B20450">
        <v>364000</v>
      </c>
      <c r="C20450">
        <v>264000</v>
      </c>
      <c r="D20450">
        <v>499590</v>
      </c>
      <c r="E20450">
        <v>2047500</v>
      </c>
      <c r="F20450" s="4">
        <f t="shared" si="319"/>
        <v>937030</v>
      </c>
    </row>
    <row r="20451" spans="1:6" x14ac:dyDescent="0.3">
      <c r="A20451" t="s">
        <v>20913</v>
      </c>
      <c r="B20451">
        <v>0</v>
      </c>
      <c r="C20451">
        <v>0</v>
      </c>
      <c r="D20451">
        <v>800800</v>
      </c>
      <c r="E20451">
        <v>0</v>
      </c>
      <c r="F20451" s="4">
        <f t="shared" si="319"/>
        <v>266933.33333333331</v>
      </c>
    </row>
    <row r="20452" spans="1:6" x14ac:dyDescent="0.3">
      <c r="A20452" t="s">
        <v>20914</v>
      </c>
      <c r="B20452">
        <v>316680</v>
      </c>
      <c r="C20452">
        <v>741190</v>
      </c>
      <c r="D20452">
        <v>0</v>
      </c>
      <c r="E20452">
        <v>242880</v>
      </c>
      <c r="F20452" s="4">
        <f t="shared" si="319"/>
        <v>328023.33333333331</v>
      </c>
    </row>
    <row r="20453" spans="1:6" x14ac:dyDescent="0.3">
      <c r="A20453" t="s">
        <v>20915</v>
      </c>
      <c r="B20453">
        <v>2657370</v>
      </c>
      <c r="C20453">
        <v>7415500</v>
      </c>
      <c r="D20453">
        <v>9748230</v>
      </c>
      <c r="E20453">
        <v>9515710</v>
      </c>
      <c r="F20453" s="4">
        <f t="shared" si="319"/>
        <v>8893146.666666666</v>
      </c>
    </row>
    <row r="20454" spans="1:6" x14ac:dyDescent="0.3">
      <c r="A20454" t="s">
        <v>20916</v>
      </c>
      <c r="B20454">
        <v>1425960</v>
      </c>
      <c r="C20454">
        <v>1626300</v>
      </c>
      <c r="D20454">
        <v>1229040</v>
      </c>
      <c r="E20454">
        <v>2833800</v>
      </c>
      <c r="F20454" s="4">
        <f t="shared" si="319"/>
        <v>1896380</v>
      </c>
    </row>
    <row r="20455" spans="1:6" x14ac:dyDescent="0.3">
      <c r="A20455" t="s">
        <v>20917</v>
      </c>
      <c r="B20455">
        <v>1109850</v>
      </c>
      <c r="C20455">
        <v>480000</v>
      </c>
      <c r="D20455">
        <v>0</v>
      </c>
      <c r="E20455">
        <v>1711710</v>
      </c>
      <c r="F20455" s="4">
        <f t="shared" si="319"/>
        <v>730570</v>
      </c>
    </row>
    <row r="20456" spans="1:6" x14ac:dyDescent="0.3">
      <c r="A20456" t="s">
        <v>20918</v>
      </c>
      <c r="B20456">
        <v>530000</v>
      </c>
      <c r="C20456">
        <v>740000</v>
      </c>
      <c r="D20456">
        <v>228000</v>
      </c>
      <c r="E20456">
        <v>0</v>
      </c>
      <c r="F20456" s="4">
        <f t="shared" si="319"/>
        <v>322666.66666666669</v>
      </c>
    </row>
    <row r="20457" spans="1:6" x14ac:dyDescent="0.3">
      <c r="A20457" t="s">
        <v>20919</v>
      </c>
      <c r="B20457">
        <v>1165280</v>
      </c>
      <c r="C20457">
        <v>877810</v>
      </c>
      <c r="D20457">
        <v>0</v>
      </c>
      <c r="E20457">
        <v>0</v>
      </c>
      <c r="F20457" s="4">
        <f t="shared" si="319"/>
        <v>292603.33333333331</v>
      </c>
    </row>
    <row r="20458" spans="1:6" x14ac:dyDescent="0.3">
      <c r="A20458" t="s">
        <v>20920</v>
      </c>
      <c r="B20458">
        <v>160000</v>
      </c>
      <c r="C20458">
        <v>0</v>
      </c>
      <c r="D20458">
        <v>0</v>
      </c>
      <c r="E20458">
        <v>0</v>
      </c>
      <c r="F20458" s="4">
        <f t="shared" si="319"/>
        <v>0</v>
      </c>
    </row>
    <row r="20459" spans="1:6" x14ac:dyDescent="0.3">
      <c r="A20459" t="s">
        <v>20921</v>
      </c>
      <c r="B20459">
        <v>1248520</v>
      </c>
      <c r="C20459">
        <v>0</v>
      </c>
      <c r="D20459">
        <v>544180</v>
      </c>
      <c r="E20459">
        <v>0</v>
      </c>
      <c r="F20459" s="4">
        <f t="shared" si="319"/>
        <v>181393.33333333334</v>
      </c>
    </row>
    <row r="20460" spans="1:6" x14ac:dyDescent="0.3">
      <c r="A20460" t="s">
        <v>20922</v>
      </c>
      <c r="B20460">
        <v>978000</v>
      </c>
      <c r="C20460">
        <v>598780</v>
      </c>
      <c r="D20460">
        <v>0</v>
      </c>
      <c r="E20460">
        <v>0</v>
      </c>
      <c r="F20460" s="4">
        <f t="shared" si="319"/>
        <v>199593.33333333334</v>
      </c>
    </row>
    <row r="20461" spans="1:6" x14ac:dyDescent="0.3">
      <c r="A20461" t="s">
        <v>20923</v>
      </c>
      <c r="B20461">
        <v>273000</v>
      </c>
      <c r="C20461">
        <v>230000</v>
      </c>
      <c r="D20461">
        <v>0</v>
      </c>
      <c r="E20461">
        <v>1039000</v>
      </c>
      <c r="F20461" s="4">
        <f t="shared" si="319"/>
        <v>423000</v>
      </c>
    </row>
    <row r="20462" spans="1:6" x14ac:dyDescent="0.3">
      <c r="A20462" t="s">
        <v>20924</v>
      </c>
      <c r="B20462">
        <v>0</v>
      </c>
      <c r="C20462">
        <v>453200</v>
      </c>
      <c r="D20462">
        <v>0</v>
      </c>
      <c r="E20462">
        <v>0</v>
      </c>
      <c r="F20462" s="4">
        <f t="shared" si="319"/>
        <v>151066.66666666666</v>
      </c>
    </row>
    <row r="20463" spans="1:6" x14ac:dyDescent="0.3">
      <c r="A20463" t="s">
        <v>20925</v>
      </c>
      <c r="B20463">
        <v>0</v>
      </c>
      <c r="C20463">
        <v>4861440</v>
      </c>
      <c r="D20463">
        <v>15653300</v>
      </c>
      <c r="E20463">
        <v>10111900</v>
      </c>
      <c r="F20463" s="4">
        <f t="shared" si="319"/>
        <v>10208880</v>
      </c>
    </row>
    <row r="20464" spans="1:6" x14ac:dyDescent="0.3">
      <c r="A20464" t="s">
        <v>20926</v>
      </c>
      <c r="B20464">
        <v>8270500</v>
      </c>
      <c r="C20464">
        <v>0</v>
      </c>
      <c r="D20464">
        <v>0</v>
      </c>
      <c r="E20464">
        <v>0</v>
      </c>
      <c r="F20464" s="4">
        <f t="shared" si="319"/>
        <v>0</v>
      </c>
    </row>
    <row r="20465" spans="1:6" x14ac:dyDescent="0.3">
      <c r="A20465" t="s">
        <v>20927</v>
      </c>
      <c r="B20465">
        <v>0</v>
      </c>
      <c r="C20465">
        <v>0</v>
      </c>
      <c r="D20465">
        <v>746200</v>
      </c>
      <c r="E20465">
        <v>0</v>
      </c>
      <c r="F20465" s="4">
        <f t="shared" si="319"/>
        <v>248733.33333333334</v>
      </c>
    </row>
    <row r="20466" spans="1:6" x14ac:dyDescent="0.3">
      <c r="A20466" t="s">
        <v>20928</v>
      </c>
      <c r="B20466">
        <v>2627860</v>
      </c>
      <c r="C20466">
        <v>2270020</v>
      </c>
      <c r="D20466">
        <v>2428220</v>
      </c>
      <c r="E20466">
        <v>2144910</v>
      </c>
      <c r="F20466" s="4">
        <f t="shared" si="319"/>
        <v>2281050</v>
      </c>
    </row>
    <row r="20467" spans="1:6" x14ac:dyDescent="0.3">
      <c r="A20467" t="s">
        <v>20929</v>
      </c>
      <c r="B20467">
        <v>0</v>
      </c>
      <c r="C20467">
        <v>319320</v>
      </c>
      <c r="D20467">
        <v>0</v>
      </c>
      <c r="E20467">
        <v>600000</v>
      </c>
      <c r="F20467" s="4">
        <f t="shared" si="319"/>
        <v>306440</v>
      </c>
    </row>
    <row r="20468" spans="1:6" x14ac:dyDescent="0.3">
      <c r="A20468" t="s">
        <v>20930</v>
      </c>
      <c r="B20468">
        <v>2007720</v>
      </c>
      <c r="C20468">
        <v>2104640</v>
      </c>
      <c r="D20468">
        <v>2073560</v>
      </c>
      <c r="E20468">
        <v>2204140</v>
      </c>
      <c r="F20468" s="4">
        <f t="shared" si="319"/>
        <v>2127446.6666666665</v>
      </c>
    </row>
    <row r="20469" spans="1:6" x14ac:dyDescent="0.3">
      <c r="A20469" t="s">
        <v>20931</v>
      </c>
      <c r="B20469">
        <v>160000</v>
      </c>
      <c r="C20469">
        <v>1373400</v>
      </c>
      <c r="D20469">
        <v>1470880</v>
      </c>
      <c r="E20469">
        <v>1190000</v>
      </c>
      <c r="F20469" s="4">
        <f t="shared" si="319"/>
        <v>1344760</v>
      </c>
    </row>
    <row r="20470" spans="1:6" x14ac:dyDescent="0.3">
      <c r="A20470" t="s">
        <v>20932</v>
      </c>
      <c r="B20470">
        <v>0</v>
      </c>
      <c r="C20470">
        <v>0</v>
      </c>
      <c r="D20470">
        <v>455000</v>
      </c>
      <c r="E20470">
        <v>0</v>
      </c>
      <c r="F20470" s="4">
        <f t="shared" si="319"/>
        <v>151666.66666666666</v>
      </c>
    </row>
    <row r="20471" spans="1:6" x14ac:dyDescent="0.3">
      <c r="A20471" t="s">
        <v>20933</v>
      </c>
      <c r="B20471">
        <v>368550</v>
      </c>
      <c r="C20471">
        <v>264000</v>
      </c>
      <c r="D20471">
        <v>0</v>
      </c>
      <c r="E20471">
        <v>1005650</v>
      </c>
      <c r="F20471" s="4">
        <f t="shared" si="319"/>
        <v>423216.66666666669</v>
      </c>
    </row>
    <row r="20472" spans="1:6" x14ac:dyDescent="0.3">
      <c r="A20472" t="s">
        <v>20934</v>
      </c>
      <c r="B20472">
        <v>0</v>
      </c>
      <c r="C20472">
        <v>2692220</v>
      </c>
      <c r="D20472">
        <v>0</v>
      </c>
      <c r="E20472">
        <v>0</v>
      </c>
      <c r="F20472" s="4">
        <f t="shared" si="319"/>
        <v>897406.66666666663</v>
      </c>
    </row>
    <row r="20473" spans="1:6" x14ac:dyDescent="0.3">
      <c r="A20473" t="s">
        <v>20935</v>
      </c>
      <c r="B20473">
        <v>526400</v>
      </c>
      <c r="C20473">
        <v>0</v>
      </c>
      <c r="D20473">
        <v>0</v>
      </c>
      <c r="E20473">
        <v>662100</v>
      </c>
      <c r="F20473" s="4">
        <f t="shared" si="319"/>
        <v>220700</v>
      </c>
    </row>
    <row r="20474" spans="1:6" x14ac:dyDescent="0.3">
      <c r="A20474" t="s">
        <v>20936</v>
      </c>
      <c r="B20474">
        <v>18858260</v>
      </c>
      <c r="C20474">
        <v>21330890</v>
      </c>
      <c r="D20474">
        <v>16954870</v>
      </c>
      <c r="E20474">
        <v>24658870</v>
      </c>
      <c r="F20474" s="4">
        <f t="shared" si="319"/>
        <v>20981543.333333332</v>
      </c>
    </row>
    <row r="20475" spans="1:6" x14ac:dyDescent="0.3">
      <c r="A20475" t="s">
        <v>20937</v>
      </c>
      <c r="B20475">
        <v>833800</v>
      </c>
      <c r="C20475">
        <v>0</v>
      </c>
      <c r="D20475">
        <v>534170</v>
      </c>
      <c r="E20475">
        <v>1909220</v>
      </c>
      <c r="F20475" s="4">
        <f t="shared" si="319"/>
        <v>814463.33333333337</v>
      </c>
    </row>
    <row r="20476" spans="1:6" x14ac:dyDescent="0.3">
      <c r="A20476" t="s">
        <v>20938</v>
      </c>
      <c r="B20476">
        <v>1839110</v>
      </c>
      <c r="C20476">
        <v>2115750</v>
      </c>
      <c r="D20476">
        <v>1174180</v>
      </c>
      <c r="E20476">
        <v>1281440</v>
      </c>
      <c r="F20476" s="4">
        <f t="shared" si="319"/>
        <v>1523790</v>
      </c>
    </row>
    <row r="20477" spans="1:6" x14ac:dyDescent="0.3">
      <c r="A20477" t="s">
        <v>20939</v>
      </c>
      <c r="B20477">
        <v>0</v>
      </c>
      <c r="C20477">
        <v>1249100</v>
      </c>
      <c r="D20477">
        <v>0</v>
      </c>
      <c r="E20477">
        <v>0</v>
      </c>
      <c r="F20477" s="4">
        <f t="shared" si="319"/>
        <v>416366.66666666669</v>
      </c>
    </row>
    <row r="20478" spans="1:6" x14ac:dyDescent="0.3">
      <c r="A20478" t="s">
        <v>20940</v>
      </c>
      <c r="B20478">
        <v>0</v>
      </c>
      <c r="C20478">
        <v>1035350</v>
      </c>
      <c r="D20478">
        <v>0</v>
      </c>
      <c r="E20478">
        <v>0</v>
      </c>
      <c r="F20478" s="4">
        <f t="shared" si="319"/>
        <v>345116.66666666669</v>
      </c>
    </row>
    <row r="20479" spans="1:6" x14ac:dyDescent="0.3">
      <c r="A20479" t="s">
        <v>20941</v>
      </c>
      <c r="B20479">
        <v>975950</v>
      </c>
      <c r="C20479">
        <v>3254520</v>
      </c>
      <c r="D20479">
        <v>1717000</v>
      </c>
      <c r="E20479">
        <v>1687700</v>
      </c>
      <c r="F20479" s="4">
        <f t="shared" si="319"/>
        <v>2219740</v>
      </c>
    </row>
    <row r="20480" spans="1:6" x14ac:dyDescent="0.3">
      <c r="A20480" t="s">
        <v>20942</v>
      </c>
      <c r="B20480">
        <v>3037360</v>
      </c>
      <c r="C20480">
        <v>2577100</v>
      </c>
      <c r="D20480">
        <v>2280920</v>
      </c>
      <c r="E20480">
        <v>3106800</v>
      </c>
      <c r="F20480" s="4">
        <f t="shared" si="319"/>
        <v>2654940</v>
      </c>
    </row>
    <row r="20481" spans="1:6" x14ac:dyDescent="0.3">
      <c r="A20481" t="s">
        <v>20943</v>
      </c>
      <c r="B20481">
        <v>0</v>
      </c>
      <c r="C20481">
        <v>1002590</v>
      </c>
      <c r="D20481">
        <v>0</v>
      </c>
      <c r="E20481">
        <v>760580</v>
      </c>
      <c r="F20481" s="4">
        <f t="shared" si="319"/>
        <v>587723.33333333337</v>
      </c>
    </row>
    <row r="20482" spans="1:6" x14ac:dyDescent="0.3">
      <c r="A20482" t="s">
        <v>20944</v>
      </c>
      <c r="B20482">
        <v>675950</v>
      </c>
      <c r="C20482">
        <v>3920690</v>
      </c>
      <c r="D20482">
        <v>2367280</v>
      </c>
      <c r="E20482">
        <v>4679560</v>
      </c>
      <c r="F20482" s="4">
        <f t="shared" si="319"/>
        <v>3655843.3333333335</v>
      </c>
    </row>
    <row r="20483" spans="1:6" x14ac:dyDescent="0.3">
      <c r="A20483" t="s">
        <v>20945</v>
      </c>
      <c r="B20483">
        <v>0</v>
      </c>
      <c r="C20483">
        <v>955860</v>
      </c>
      <c r="D20483">
        <v>370000</v>
      </c>
      <c r="E20483">
        <v>1301180</v>
      </c>
      <c r="F20483" s="4">
        <f t="shared" ref="F20483:F20546" si="320">SUM(C20483:E20483)/3</f>
        <v>875680</v>
      </c>
    </row>
    <row r="20484" spans="1:6" x14ac:dyDescent="0.3">
      <c r="A20484" t="s">
        <v>20946</v>
      </c>
      <c r="B20484">
        <v>3320590</v>
      </c>
      <c r="C20484">
        <v>2650900</v>
      </c>
      <c r="D20484">
        <v>11277500</v>
      </c>
      <c r="E20484">
        <v>753330</v>
      </c>
      <c r="F20484" s="4">
        <f t="shared" si="320"/>
        <v>4893910</v>
      </c>
    </row>
    <row r="20485" spans="1:6" x14ac:dyDescent="0.3">
      <c r="A20485" t="s">
        <v>481</v>
      </c>
      <c r="B20485">
        <v>899990</v>
      </c>
      <c r="C20485">
        <v>0</v>
      </c>
      <c r="D20485">
        <v>544180</v>
      </c>
      <c r="E20485">
        <v>789200</v>
      </c>
      <c r="F20485" s="4">
        <f t="shared" si="320"/>
        <v>444460</v>
      </c>
    </row>
    <row r="20486" spans="1:6" x14ac:dyDescent="0.3">
      <c r="A20486" t="s">
        <v>20947</v>
      </c>
      <c r="B20486">
        <v>0</v>
      </c>
      <c r="C20486">
        <v>3160520</v>
      </c>
      <c r="D20486">
        <v>730000</v>
      </c>
      <c r="E20486">
        <v>3041920</v>
      </c>
      <c r="F20486" s="4">
        <f t="shared" si="320"/>
        <v>2310813.3333333335</v>
      </c>
    </row>
    <row r="20487" spans="1:6" x14ac:dyDescent="0.3">
      <c r="A20487" t="s">
        <v>20948</v>
      </c>
      <c r="B20487">
        <v>519610</v>
      </c>
      <c r="C20487">
        <v>214760</v>
      </c>
      <c r="D20487">
        <v>382200</v>
      </c>
      <c r="E20487">
        <v>0</v>
      </c>
      <c r="F20487" s="4">
        <f t="shared" si="320"/>
        <v>198986.66666666666</v>
      </c>
    </row>
    <row r="20488" spans="1:6" x14ac:dyDescent="0.3">
      <c r="A20488" t="s">
        <v>20949</v>
      </c>
      <c r="B20488">
        <v>0</v>
      </c>
      <c r="C20488">
        <v>936490</v>
      </c>
      <c r="D20488">
        <v>0</v>
      </c>
      <c r="E20488">
        <v>0</v>
      </c>
      <c r="F20488" s="4">
        <f t="shared" si="320"/>
        <v>312163.33333333331</v>
      </c>
    </row>
    <row r="20489" spans="1:6" x14ac:dyDescent="0.3">
      <c r="A20489" t="s">
        <v>20950</v>
      </c>
      <c r="B20489">
        <v>1017460</v>
      </c>
      <c r="C20489">
        <v>0</v>
      </c>
      <c r="D20489">
        <v>0</v>
      </c>
      <c r="E20489">
        <v>1286430</v>
      </c>
      <c r="F20489" s="4">
        <f t="shared" si="320"/>
        <v>428810</v>
      </c>
    </row>
    <row r="20490" spans="1:6" x14ac:dyDescent="0.3">
      <c r="A20490" t="s">
        <v>20951</v>
      </c>
      <c r="B20490">
        <v>0</v>
      </c>
      <c r="C20490">
        <v>1974910</v>
      </c>
      <c r="D20490">
        <v>0</v>
      </c>
      <c r="E20490">
        <v>0</v>
      </c>
      <c r="F20490" s="4">
        <f t="shared" si="320"/>
        <v>658303.33333333337</v>
      </c>
    </row>
    <row r="20491" spans="1:6" x14ac:dyDescent="0.3">
      <c r="A20491" t="s">
        <v>20952</v>
      </c>
      <c r="B20491">
        <v>1556640</v>
      </c>
      <c r="C20491">
        <v>1112440</v>
      </c>
      <c r="D20491">
        <v>0</v>
      </c>
      <c r="E20491">
        <v>0</v>
      </c>
      <c r="F20491" s="4">
        <f t="shared" si="320"/>
        <v>370813.33333333331</v>
      </c>
    </row>
    <row r="20492" spans="1:6" x14ac:dyDescent="0.3">
      <c r="A20492" t="s">
        <v>20953</v>
      </c>
      <c r="B20492">
        <v>0</v>
      </c>
      <c r="C20492">
        <v>799000</v>
      </c>
      <c r="D20492">
        <v>606060</v>
      </c>
      <c r="E20492">
        <v>0</v>
      </c>
      <c r="F20492" s="4">
        <f t="shared" si="320"/>
        <v>468353.33333333331</v>
      </c>
    </row>
    <row r="20493" spans="1:6" x14ac:dyDescent="0.3">
      <c r="A20493" t="s">
        <v>20954</v>
      </c>
      <c r="B20493">
        <v>728630</v>
      </c>
      <c r="C20493">
        <v>584220</v>
      </c>
      <c r="D20493">
        <v>442260</v>
      </c>
      <c r="E20493">
        <v>0</v>
      </c>
      <c r="F20493" s="4">
        <f t="shared" si="320"/>
        <v>342160</v>
      </c>
    </row>
    <row r="20494" spans="1:6" x14ac:dyDescent="0.3">
      <c r="A20494" t="s">
        <v>20955</v>
      </c>
      <c r="B20494">
        <v>0</v>
      </c>
      <c r="C20494">
        <v>0</v>
      </c>
      <c r="D20494">
        <v>1455760</v>
      </c>
      <c r="E20494">
        <v>316680</v>
      </c>
      <c r="F20494" s="4">
        <f t="shared" si="320"/>
        <v>590813.33333333337</v>
      </c>
    </row>
    <row r="20495" spans="1:6" x14ac:dyDescent="0.3">
      <c r="A20495" t="s">
        <v>20956</v>
      </c>
      <c r="B20495">
        <v>370000</v>
      </c>
      <c r="C20495">
        <v>1255200</v>
      </c>
      <c r="D20495">
        <v>234600</v>
      </c>
      <c r="E20495">
        <v>469200</v>
      </c>
      <c r="F20495" s="4">
        <f t="shared" si="320"/>
        <v>653000</v>
      </c>
    </row>
    <row r="20496" spans="1:6" x14ac:dyDescent="0.3">
      <c r="A20496" t="s">
        <v>20957</v>
      </c>
      <c r="B20496">
        <v>160000</v>
      </c>
      <c r="C20496">
        <v>612000</v>
      </c>
      <c r="D20496">
        <v>0</v>
      </c>
      <c r="E20496">
        <v>0</v>
      </c>
      <c r="F20496" s="4">
        <f t="shared" si="320"/>
        <v>204000</v>
      </c>
    </row>
    <row r="20497" spans="1:6" x14ac:dyDescent="0.3">
      <c r="A20497" t="s">
        <v>20958</v>
      </c>
      <c r="B20497">
        <v>256000</v>
      </c>
      <c r="C20497">
        <v>286000</v>
      </c>
      <c r="D20497">
        <v>7323500</v>
      </c>
      <c r="E20497">
        <v>1100560</v>
      </c>
      <c r="F20497" s="4">
        <f t="shared" si="320"/>
        <v>2903353.3333333335</v>
      </c>
    </row>
    <row r="20498" spans="1:6" x14ac:dyDescent="0.3">
      <c r="A20498" t="s">
        <v>20959</v>
      </c>
      <c r="B20498">
        <v>0</v>
      </c>
      <c r="C20498">
        <v>2073700</v>
      </c>
      <c r="D20498">
        <v>382200</v>
      </c>
      <c r="E20498">
        <v>0</v>
      </c>
      <c r="F20498" s="4">
        <f t="shared" si="320"/>
        <v>818633.33333333337</v>
      </c>
    </row>
    <row r="20499" spans="1:6" x14ac:dyDescent="0.3">
      <c r="A20499" t="s">
        <v>20960</v>
      </c>
      <c r="B20499">
        <v>999850</v>
      </c>
      <c r="C20499">
        <v>0</v>
      </c>
      <c r="D20499">
        <v>0</v>
      </c>
      <c r="E20499">
        <v>325600</v>
      </c>
      <c r="F20499" s="4">
        <f t="shared" si="320"/>
        <v>108533.33333333333</v>
      </c>
    </row>
    <row r="20500" spans="1:6" x14ac:dyDescent="0.3">
      <c r="A20500" t="s">
        <v>20961</v>
      </c>
      <c r="B20500">
        <v>0</v>
      </c>
      <c r="C20500">
        <v>160000</v>
      </c>
      <c r="D20500">
        <v>160000</v>
      </c>
      <c r="E20500">
        <v>963720</v>
      </c>
      <c r="F20500" s="4">
        <f t="shared" si="320"/>
        <v>427906.66666666669</v>
      </c>
    </row>
    <row r="20501" spans="1:6" x14ac:dyDescent="0.3">
      <c r="A20501" t="s">
        <v>20962</v>
      </c>
      <c r="B20501">
        <v>0</v>
      </c>
      <c r="C20501">
        <v>453200</v>
      </c>
      <c r="D20501">
        <v>0</v>
      </c>
      <c r="E20501">
        <v>804000</v>
      </c>
      <c r="F20501" s="4">
        <f t="shared" si="320"/>
        <v>419066.66666666669</v>
      </c>
    </row>
    <row r="20502" spans="1:6" x14ac:dyDescent="0.3">
      <c r="A20502" t="s">
        <v>20963</v>
      </c>
      <c r="B20502">
        <v>230000</v>
      </c>
      <c r="C20502">
        <v>1911470</v>
      </c>
      <c r="D20502">
        <v>0</v>
      </c>
      <c r="E20502">
        <v>1836360</v>
      </c>
      <c r="F20502" s="4">
        <f t="shared" si="320"/>
        <v>1249276.6666666667</v>
      </c>
    </row>
    <row r="20503" spans="1:6" x14ac:dyDescent="0.3">
      <c r="A20503" t="s">
        <v>723</v>
      </c>
      <c r="B20503">
        <v>11054350</v>
      </c>
      <c r="C20503">
        <v>12469640</v>
      </c>
      <c r="D20503">
        <v>15387640</v>
      </c>
      <c r="E20503">
        <v>16913090</v>
      </c>
      <c r="F20503" s="4">
        <f t="shared" si="320"/>
        <v>14923456.666666666</v>
      </c>
    </row>
    <row r="20504" spans="1:6" x14ac:dyDescent="0.3">
      <c r="A20504" t="s">
        <v>20964</v>
      </c>
      <c r="B20504">
        <v>0</v>
      </c>
      <c r="C20504">
        <v>233840</v>
      </c>
      <c r="D20504">
        <v>0</v>
      </c>
      <c r="E20504">
        <v>402000</v>
      </c>
      <c r="F20504" s="4">
        <f t="shared" si="320"/>
        <v>211946.66666666666</v>
      </c>
    </row>
    <row r="20505" spans="1:6" x14ac:dyDescent="0.3">
      <c r="A20505" t="s">
        <v>20965</v>
      </c>
      <c r="B20505">
        <v>2158520</v>
      </c>
      <c r="C20505">
        <v>2056600</v>
      </c>
      <c r="D20505">
        <v>2169200</v>
      </c>
      <c r="E20505">
        <v>4277580</v>
      </c>
      <c r="F20505" s="4">
        <f t="shared" si="320"/>
        <v>2834460</v>
      </c>
    </row>
    <row r="20506" spans="1:6" x14ac:dyDescent="0.3">
      <c r="A20506" t="s">
        <v>20966</v>
      </c>
      <c r="B20506">
        <v>864500</v>
      </c>
      <c r="C20506">
        <v>0</v>
      </c>
      <c r="D20506">
        <v>0</v>
      </c>
      <c r="E20506">
        <v>0</v>
      </c>
      <c r="F20506" s="4">
        <f t="shared" si="320"/>
        <v>0</v>
      </c>
    </row>
    <row r="20507" spans="1:6" x14ac:dyDescent="0.3">
      <c r="A20507" t="s">
        <v>20967</v>
      </c>
      <c r="B20507">
        <v>0</v>
      </c>
      <c r="C20507">
        <v>230000</v>
      </c>
      <c r="D20507">
        <v>581490</v>
      </c>
      <c r="E20507">
        <v>469200</v>
      </c>
      <c r="F20507" s="4">
        <f t="shared" si="320"/>
        <v>426896.66666666669</v>
      </c>
    </row>
    <row r="20508" spans="1:6" x14ac:dyDescent="0.3">
      <c r="A20508" t="s">
        <v>20968</v>
      </c>
      <c r="B20508">
        <v>571950</v>
      </c>
      <c r="C20508">
        <v>1123360</v>
      </c>
      <c r="D20508">
        <v>0</v>
      </c>
      <c r="E20508">
        <v>1496280</v>
      </c>
      <c r="F20508" s="4">
        <f t="shared" si="320"/>
        <v>873213.33333333337</v>
      </c>
    </row>
    <row r="20509" spans="1:6" x14ac:dyDescent="0.3">
      <c r="A20509" t="s">
        <v>20969</v>
      </c>
      <c r="B20509">
        <v>0</v>
      </c>
      <c r="C20509">
        <v>0</v>
      </c>
      <c r="D20509">
        <v>234600</v>
      </c>
      <c r="E20509">
        <v>0</v>
      </c>
      <c r="F20509" s="4">
        <f t="shared" si="320"/>
        <v>78200</v>
      </c>
    </row>
    <row r="20510" spans="1:6" x14ac:dyDescent="0.3">
      <c r="A20510" t="s">
        <v>20970</v>
      </c>
      <c r="B20510">
        <v>0</v>
      </c>
      <c r="C20510">
        <v>509900</v>
      </c>
      <c r="D20510">
        <v>0</v>
      </c>
      <c r="E20510">
        <v>0</v>
      </c>
      <c r="F20510" s="4">
        <f t="shared" si="320"/>
        <v>169966.66666666666</v>
      </c>
    </row>
    <row r="20511" spans="1:6" x14ac:dyDescent="0.3">
      <c r="A20511" t="s">
        <v>20971</v>
      </c>
      <c r="B20511">
        <v>2310180</v>
      </c>
      <c r="C20511">
        <v>0</v>
      </c>
      <c r="D20511">
        <v>304000</v>
      </c>
      <c r="E20511">
        <v>2367280</v>
      </c>
      <c r="F20511" s="4">
        <f t="shared" si="320"/>
        <v>890426.66666666663</v>
      </c>
    </row>
    <row r="20512" spans="1:6" x14ac:dyDescent="0.3">
      <c r="A20512" t="s">
        <v>20972</v>
      </c>
      <c r="B20512">
        <v>0</v>
      </c>
      <c r="C20512">
        <v>0</v>
      </c>
      <c r="D20512">
        <v>357000</v>
      </c>
      <c r="E20512">
        <v>229320</v>
      </c>
      <c r="F20512" s="4">
        <f t="shared" si="320"/>
        <v>195440</v>
      </c>
    </row>
    <row r="20513" spans="1:6" x14ac:dyDescent="0.3">
      <c r="A20513" t="s">
        <v>20973</v>
      </c>
      <c r="B20513">
        <v>0</v>
      </c>
      <c r="C20513">
        <v>2710460</v>
      </c>
      <c r="D20513">
        <v>3587860</v>
      </c>
      <c r="E20513">
        <v>2181820</v>
      </c>
      <c r="F20513" s="4">
        <f t="shared" si="320"/>
        <v>2826713.3333333335</v>
      </c>
    </row>
    <row r="20514" spans="1:6" x14ac:dyDescent="0.3">
      <c r="A20514" t="s">
        <v>708</v>
      </c>
      <c r="B20514">
        <v>14233450</v>
      </c>
      <c r="C20514">
        <v>8527750</v>
      </c>
      <c r="D20514">
        <v>14861180</v>
      </c>
      <c r="E20514">
        <v>8841220</v>
      </c>
      <c r="F20514" s="4">
        <f t="shared" si="320"/>
        <v>10743383.333333334</v>
      </c>
    </row>
    <row r="20515" spans="1:6" x14ac:dyDescent="0.3">
      <c r="A20515" t="s">
        <v>20974</v>
      </c>
      <c r="B20515">
        <v>743000</v>
      </c>
      <c r="C20515">
        <v>0</v>
      </c>
      <c r="D20515">
        <v>0</v>
      </c>
      <c r="E20515">
        <v>0</v>
      </c>
      <c r="F20515" s="4">
        <f t="shared" si="320"/>
        <v>0</v>
      </c>
    </row>
    <row r="20516" spans="1:6" x14ac:dyDescent="0.3">
      <c r="A20516" t="s">
        <v>20975</v>
      </c>
      <c r="B20516">
        <v>618960</v>
      </c>
      <c r="C20516">
        <v>0</v>
      </c>
      <c r="D20516">
        <v>0</v>
      </c>
      <c r="E20516">
        <v>0</v>
      </c>
      <c r="F20516" s="4">
        <f t="shared" si="320"/>
        <v>0</v>
      </c>
    </row>
    <row r="20517" spans="1:6" x14ac:dyDescent="0.3">
      <c r="A20517" t="s">
        <v>20976</v>
      </c>
      <c r="B20517">
        <v>1064700</v>
      </c>
      <c r="C20517">
        <v>2027580</v>
      </c>
      <c r="D20517">
        <v>2129400</v>
      </c>
      <c r="E20517">
        <v>2143140</v>
      </c>
      <c r="F20517" s="4">
        <f t="shared" si="320"/>
        <v>2100040</v>
      </c>
    </row>
    <row r="20518" spans="1:6" x14ac:dyDescent="0.3">
      <c r="A20518" t="s">
        <v>20977</v>
      </c>
      <c r="B20518">
        <v>882700</v>
      </c>
      <c r="C20518">
        <v>0</v>
      </c>
      <c r="D20518">
        <v>0</v>
      </c>
      <c r="E20518">
        <v>820000</v>
      </c>
      <c r="F20518" s="4">
        <f t="shared" si="320"/>
        <v>273333.33333333331</v>
      </c>
    </row>
    <row r="20519" spans="1:6" x14ac:dyDescent="0.3">
      <c r="A20519" t="s">
        <v>20978</v>
      </c>
      <c r="B20519">
        <v>1560700</v>
      </c>
      <c r="C20519">
        <v>2665850</v>
      </c>
      <c r="D20519">
        <v>0</v>
      </c>
      <c r="E20519">
        <v>802620</v>
      </c>
      <c r="F20519" s="4">
        <f t="shared" si="320"/>
        <v>1156156.6666666667</v>
      </c>
    </row>
    <row r="20520" spans="1:6" x14ac:dyDescent="0.3">
      <c r="A20520" t="s">
        <v>20979</v>
      </c>
      <c r="B20520">
        <v>3701770</v>
      </c>
      <c r="C20520">
        <v>9128350</v>
      </c>
      <c r="D20520">
        <v>7724420</v>
      </c>
      <c r="E20520">
        <v>7938400</v>
      </c>
      <c r="F20520" s="4">
        <f t="shared" si="320"/>
        <v>8263723.333333333</v>
      </c>
    </row>
    <row r="20521" spans="1:6" x14ac:dyDescent="0.3">
      <c r="A20521" t="s">
        <v>20980</v>
      </c>
      <c r="B20521">
        <v>0</v>
      </c>
      <c r="C20521">
        <v>0</v>
      </c>
      <c r="D20521">
        <v>1617980</v>
      </c>
      <c r="E20521">
        <v>0</v>
      </c>
      <c r="F20521" s="4">
        <f t="shared" si="320"/>
        <v>539326.66666666663</v>
      </c>
    </row>
    <row r="20522" spans="1:6" x14ac:dyDescent="0.3">
      <c r="A20522" t="s">
        <v>20981</v>
      </c>
      <c r="B20522">
        <v>708050</v>
      </c>
      <c r="C20522">
        <v>645200</v>
      </c>
      <c r="D20522">
        <v>1277460</v>
      </c>
      <c r="E20522">
        <v>942900</v>
      </c>
      <c r="F20522" s="4">
        <f t="shared" si="320"/>
        <v>955186.66666666663</v>
      </c>
    </row>
    <row r="20523" spans="1:6" x14ac:dyDescent="0.3">
      <c r="A20523" t="s">
        <v>20982</v>
      </c>
      <c r="B20523">
        <v>2489020</v>
      </c>
      <c r="C20523">
        <v>4128180</v>
      </c>
      <c r="D20523">
        <v>3598480</v>
      </c>
      <c r="E20523">
        <v>3298910</v>
      </c>
      <c r="F20523" s="4">
        <f t="shared" si="320"/>
        <v>3675190</v>
      </c>
    </row>
    <row r="20524" spans="1:6" x14ac:dyDescent="0.3">
      <c r="A20524" t="s">
        <v>20983</v>
      </c>
      <c r="B20524">
        <v>370000</v>
      </c>
      <c r="C20524">
        <v>230000</v>
      </c>
      <c r="D20524">
        <v>895260</v>
      </c>
      <c r="E20524">
        <v>0</v>
      </c>
      <c r="F20524" s="4">
        <f t="shared" si="320"/>
        <v>375086.66666666669</v>
      </c>
    </row>
    <row r="20525" spans="1:6" x14ac:dyDescent="0.3">
      <c r="A20525" t="s">
        <v>20984</v>
      </c>
      <c r="B20525">
        <v>0</v>
      </c>
      <c r="C20525">
        <v>1210120</v>
      </c>
      <c r="D20525">
        <v>0</v>
      </c>
      <c r="E20525">
        <v>548730</v>
      </c>
      <c r="F20525" s="4">
        <f t="shared" si="320"/>
        <v>586283.33333333337</v>
      </c>
    </row>
    <row r="20526" spans="1:6" x14ac:dyDescent="0.3">
      <c r="A20526" t="s">
        <v>20985</v>
      </c>
      <c r="B20526">
        <v>0</v>
      </c>
      <c r="C20526">
        <v>1308360</v>
      </c>
      <c r="D20526">
        <v>518000</v>
      </c>
      <c r="E20526">
        <v>0</v>
      </c>
      <c r="F20526" s="4">
        <f t="shared" si="320"/>
        <v>608786.66666666663</v>
      </c>
    </row>
    <row r="20527" spans="1:6" x14ac:dyDescent="0.3">
      <c r="A20527" t="s">
        <v>20986</v>
      </c>
      <c r="B20527">
        <v>952900</v>
      </c>
      <c r="C20527">
        <v>2081160</v>
      </c>
      <c r="D20527">
        <v>874700</v>
      </c>
      <c r="E20527">
        <v>2196480</v>
      </c>
      <c r="F20527" s="4">
        <f t="shared" si="320"/>
        <v>1717446.6666666667</v>
      </c>
    </row>
    <row r="20528" spans="1:6" x14ac:dyDescent="0.3">
      <c r="A20528" t="s">
        <v>20987</v>
      </c>
      <c r="B20528">
        <v>0</v>
      </c>
      <c r="C20528">
        <v>0</v>
      </c>
      <c r="D20528">
        <v>370000</v>
      </c>
      <c r="E20528">
        <v>0</v>
      </c>
      <c r="F20528" s="4">
        <f t="shared" si="320"/>
        <v>123333.33333333333</v>
      </c>
    </row>
    <row r="20529" spans="1:6" x14ac:dyDescent="0.3">
      <c r="A20529" t="s">
        <v>20988</v>
      </c>
      <c r="B20529">
        <v>884060</v>
      </c>
      <c r="C20529">
        <v>2022930</v>
      </c>
      <c r="D20529">
        <v>553280</v>
      </c>
      <c r="E20529">
        <v>2085880</v>
      </c>
      <c r="F20529" s="4">
        <f t="shared" si="320"/>
        <v>1554030</v>
      </c>
    </row>
    <row r="20530" spans="1:6" x14ac:dyDescent="0.3">
      <c r="A20530" t="s">
        <v>20989</v>
      </c>
      <c r="B20530">
        <v>621000</v>
      </c>
      <c r="C20530">
        <v>682500</v>
      </c>
      <c r="D20530">
        <v>1088640</v>
      </c>
      <c r="E20530">
        <v>1119300</v>
      </c>
      <c r="F20530" s="4">
        <f t="shared" si="320"/>
        <v>963480</v>
      </c>
    </row>
    <row r="20531" spans="1:6" x14ac:dyDescent="0.3">
      <c r="A20531" t="s">
        <v>20990</v>
      </c>
      <c r="B20531">
        <v>560560</v>
      </c>
      <c r="C20531">
        <v>1226250</v>
      </c>
      <c r="D20531">
        <v>1171720</v>
      </c>
      <c r="E20531">
        <v>1701200</v>
      </c>
      <c r="F20531" s="4">
        <f t="shared" si="320"/>
        <v>1366390</v>
      </c>
    </row>
    <row r="20532" spans="1:6" x14ac:dyDescent="0.3">
      <c r="A20532" t="s">
        <v>20991</v>
      </c>
      <c r="B20532">
        <v>0</v>
      </c>
      <c r="C20532">
        <v>0</v>
      </c>
      <c r="D20532">
        <v>305760</v>
      </c>
      <c r="E20532">
        <v>615320</v>
      </c>
      <c r="F20532" s="4">
        <f t="shared" si="320"/>
        <v>307026.66666666669</v>
      </c>
    </row>
    <row r="20533" spans="1:6" x14ac:dyDescent="0.3">
      <c r="A20533" t="s">
        <v>20992</v>
      </c>
      <c r="B20533">
        <v>0</v>
      </c>
      <c r="C20533">
        <v>1087590</v>
      </c>
      <c r="D20533">
        <v>0</v>
      </c>
      <c r="E20533">
        <v>0</v>
      </c>
      <c r="F20533" s="4">
        <f t="shared" si="320"/>
        <v>362530</v>
      </c>
    </row>
    <row r="20534" spans="1:6" x14ac:dyDescent="0.3">
      <c r="A20534" t="s">
        <v>20993</v>
      </c>
      <c r="B20534">
        <v>1069300</v>
      </c>
      <c r="C20534">
        <v>1480000</v>
      </c>
      <c r="D20534">
        <v>0</v>
      </c>
      <c r="E20534">
        <v>0</v>
      </c>
      <c r="F20534" s="4">
        <f t="shared" si="320"/>
        <v>493333.33333333331</v>
      </c>
    </row>
    <row r="20535" spans="1:6" x14ac:dyDescent="0.3">
      <c r="A20535" t="s">
        <v>20994</v>
      </c>
      <c r="B20535">
        <v>0</v>
      </c>
      <c r="C20535">
        <v>192000</v>
      </c>
      <c r="D20535">
        <v>1250219</v>
      </c>
      <c r="E20535">
        <v>192000</v>
      </c>
      <c r="F20535" s="4">
        <f t="shared" si="320"/>
        <v>544739.66666666663</v>
      </c>
    </row>
    <row r="20536" spans="1:6" x14ac:dyDescent="0.3">
      <c r="A20536" t="s">
        <v>20995</v>
      </c>
      <c r="B20536">
        <v>2064790</v>
      </c>
      <c r="C20536">
        <v>2683920</v>
      </c>
      <c r="D20536">
        <v>6159200</v>
      </c>
      <c r="E20536">
        <v>6818890</v>
      </c>
      <c r="F20536" s="4">
        <f t="shared" si="320"/>
        <v>5220670</v>
      </c>
    </row>
    <row r="20537" spans="1:6" x14ac:dyDescent="0.3">
      <c r="A20537" t="s">
        <v>20996</v>
      </c>
      <c r="B20537">
        <v>3419410</v>
      </c>
      <c r="C20537">
        <v>3007800</v>
      </c>
      <c r="D20537">
        <v>3151130</v>
      </c>
      <c r="E20537">
        <v>3933640</v>
      </c>
      <c r="F20537" s="4">
        <f t="shared" si="320"/>
        <v>3364190</v>
      </c>
    </row>
    <row r="20538" spans="1:6" x14ac:dyDescent="0.3">
      <c r="A20538" t="s">
        <v>20997</v>
      </c>
      <c r="B20538">
        <v>2024750</v>
      </c>
      <c r="C20538">
        <v>2302370</v>
      </c>
      <c r="D20538">
        <v>2390330</v>
      </c>
      <c r="E20538">
        <v>3222860</v>
      </c>
      <c r="F20538" s="4">
        <f t="shared" si="320"/>
        <v>2638520</v>
      </c>
    </row>
    <row r="20539" spans="1:6" x14ac:dyDescent="0.3">
      <c r="A20539" t="s">
        <v>20998</v>
      </c>
      <c r="B20539">
        <v>0</v>
      </c>
      <c r="C20539">
        <v>0</v>
      </c>
      <c r="D20539">
        <v>697560</v>
      </c>
      <c r="E20539">
        <v>0</v>
      </c>
      <c r="F20539" s="4">
        <f t="shared" si="320"/>
        <v>232520</v>
      </c>
    </row>
    <row r="20540" spans="1:6" x14ac:dyDescent="0.3">
      <c r="A20540" t="s">
        <v>20999</v>
      </c>
      <c r="B20540">
        <v>0</v>
      </c>
      <c r="C20540">
        <v>2230890</v>
      </c>
      <c r="D20540">
        <v>2129610</v>
      </c>
      <c r="E20540">
        <v>0</v>
      </c>
      <c r="F20540" s="4">
        <f t="shared" si="320"/>
        <v>1453500</v>
      </c>
    </row>
    <row r="20541" spans="1:6" x14ac:dyDescent="0.3">
      <c r="A20541" t="s">
        <v>21000</v>
      </c>
      <c r="B20541">
        <v>0</v>
      </c>
      <c r="C20541">
        <v>4191790</v>
      </c>
      <c r="D20541">
        <v>0</v>
      </c>
      <c r="E20541">
        <v>2970680</v>
      </c>
      <c r="F20541" s="4">
        <f t="shared" si="320"/>
        <v>2387490</v>
      </c>
    </row>
    <row r="20542" spans="1:6" x14ac:dyDescent="0.3">
      <c r="A20542" t="s">
        <v>21001</v>
      </c>
      <c r="B20542">
        <v>0</v>
      </c>
      <c r="C20542">
        <v>256000</v>
      </c>
      <c r="D20542">
        <v>454750</v>
      </c>
      <c r="E20542">
        <v>0</v>
      </c>
      <c r="F20542" s="4">
        <f t="shared" si="320"/>
        <v>236916.66666666666</v>
      </c>
    </row>
    <row r="20543" spans="1:6" x14ac:dyDescent="0.3">
      <c r="A20543" t="s">
        <v>21002</v>
      </c>
      <c r="B20543">
        <v>586000</v>
      </c>
      <c r="C20543">
        <v>1055790</v>
      </c>
      <c r="D20543">
        <v>649740</v>
      </c>
      <c r="E20543">
        <v>1253400</v>
      </c>
      <c r="F20543" s="4">
        <f t="shared" si="320"/>
        <v>986310</v>
      </c>
    </row>
    <row r="20544" spans="1:6" x14ac:dyDescent="0.3">
      <c r="A20544" t="s">
        <v>21003</v>
      </c>
      <c r="B20544">
        <v>0</v>
      </c>
      <c r="C20544">
        <v>830000</v>
      </c>
      <c r="D20544">
        <v>0</v>
      </c>
      <c r="E20544">
        <v>1371460</v>
      </c>
      <c r="F20544" s="4">
        <f t="shared" si="320"/>
        <v>733820</v>
      </c>
    </row>
    <row r="20545" spans="1:6" x14ac:dyDescent="0.3">
      <c r="A20545" t="s">
        <v>21004</v>
      </c>
      <c r="B20545">
        <v>256000</v>
      </c>
      <c r="C20545">
        <v>302120</v>
      </c>
      <c r="D20545">
        <v>758120</v>
      </c>
      <c r="E20545">
        <v>222040</v>
      </c>
      <c r="F20545" s="4">
        <f t="shared" si="320"/>
        <v>427426.66666666669</v>
      </c>
    </row>
    <row r="20546" spans="1:6" x14ac:dyDescent="0.3">
      <c r="A20546" t="s">
        <v>21005</v>
      </c>
      <c r="B20546">
        <v>1350120</v>
      </c>
      <c r="C20546">
        <v>2053870</v>
      </c>
      <c r="D20546">
        <v>983500</v>
      </c>
      <c r="E20546">
        <v>1263880</v>
      </c>
      <c r="F20546" s="4">
        <f t="shared" si="320"/>
        <v>1433750</v>
      </c>
    </row>
    <row r="20547" spans="1:6" x14ac:dyDescent="0.3">
      <c r="A20547" t="s">
        <v>21006</v>
      </c>
      <c r="B20547">
        <v>0</v>
      </c>
      <c r="C20547">
        <v>1592500</v>
      </c>
      <c r="D20547">
        <v>1987940</v>
      </c>
      <c r="E20547">
        <v>1024980</v>
      </c>
      <c r="F20547" s="4">
        <f t="shared" ref="F20547:F20610" si="321">SUM(C20547:E20547)/3</f>
        <v>1535140</v>
      </c>
    </row>
    <row r="20548" spans="1:6" x14ac:dyDescent="0.3">
      <c r="A20548" t="s">
        <v>21007</v>
      </c>
      <c r="B20548">
        <v>2335510</v>
      </c>
      <c r="C20548">
        <v>612000</v>
      </c>
      <c r="D20548">
        <v>2906540</v>
      </c>
      <c r="E20548">
        <v>2052800</v>
      </c>
      <c r="F20548" s="4">
        <f t="shared" si="321"/>
        <v>1857113.3333333333</v>
      </c>
    </row>
    <row r="20549" spans="1:6" x14ac:dyDescent="0.3">
      <c r="A20549" t="s">
        <v>21008</v>
      </c>
      <c r="B20549">
        <v>2675836</v>
      </c>
      <c r="C20549">
        <v>3739270</v>
      </c>
      <c r="D20549">
        <v>2461040</v>
      </c>
      <c r="E20549">
        <v>2633676</v>
      </c>
      <c r="F20549" s="4">
        <f t="shared" si="321"/>
        <v>2944662</v>
      </c>
    </row>
    <row r="20550" spans="1:6" x14ac:dyDescent="0.3">
      <c r="A20550" t="s">
        <v>21009</v>
      </c>
      <c r="B20550">
        <v>810580</v>
      </c>
      <c r="C20550">
        <v>0</v>
      </c>
      <c r="D20550">
        <v>424970</v>
      </c>
      <c r="E20550">
        <v>2144080</v>
      </c>
      <c r="F20550" s="4">
        <f t="shared" si="321"/>
        <v>856350</v>
      </c>
    </row>
    <row r="20551" spans="1:6" x14ac:dyDescent="0.3">
      <c r="A20551" t="s">
        <v>21010</v>
      </c>
      <c r="B20551">
        <v>2591850</v>
      </c>
      <c r="C20551">
        <v>5270980</v>
      </c>
      <c r="D20551">
        <v>0</v>
      </c>
      <c r="E20551">
        <v>234600</v>
      </c>
      <c r="F20551" s="4">
        <f t="shared" si="321"/>
        <v>1835193.3333333333</v>
      </c>
    </row>
    <row r="20552" spans="1:6" x14ac:dyDescent="0.3">
      <c r="A20552" t="s">
        <v>21011</v>
      </c>
      <c r="B20552">
        <v>0</v>
      </c>
      <c r="C20552">
        <v>228000</v>
      </c>
      <c r="D20552">
        <v>0</v>
      </c>
      <c r="E20552">
        <v>0</v>
      </c>
      <c r="F20552" s="4">
        <f t="shared" si="321"/>
        <v>76000</v>
      </c>
    </row>
    <row r="20553" spans="1:6" x14ac:dyDescent="0.3">
      <c r="A20553" t="s">
        <v>21012</v>
      </c>
      <c r="B20553">
        <v>229320</v>
      </c>
      <c r="C20553">
        <v>0</v>
      </c>
      <c r="D20553">
        <v>2063380</v>
      </c>
      <c r="E20553">
        <v>0</v>
      </c>
      <c r="F20553" s="4">
        <f t="shared" si="321"/>
        <v>687793.33333333337</v>
      </c>
    </row>
    <row r="20554" spans="1:6" x14ac:dyDescent="0.3">
      <c r="A20554" t="s">
        <v>21013</v>
      </c>
      <c r="B20554">
        <v>2035200</v>
      </c>
      <c r="C20554">
        <v>4153200</v>
      </c>
      <c r="D20554">
        <v>0</v>
      </c>
      <c r="E20554">
        <v>2092340</v>
      </c>
      <c r="F20554" s="4">
        <f t="shared" si="321"/>
        <v>2081846.6666666667</v>
      </c>
    </row>
    <row r="20555" spans="1:6" x14ac:dyDescent="0.3">
      <c r="A20555" t="s">
        <v>21014</v>
      </c>
      <c r="B20555">
        <v>0</v>
      </c>
      <c r="C20555">
        <v>230000</v>
      </c>
      <c r="D20555">
        <v>889980</v>
      </c>
      <c r="E20555">
        <v>234600</v>
      </c>
      <c r="F20555" s="4">
        <f t="shared" si="321"/>
        <v>451526.66666666669</v>
      </c>
    </row>
    <row r="20556" spans="1:6" x14ac:dyDescent="0.3">
      <c r="A20556" t="s">
        <v>21015</v>
      </c>
      <c r="B20556">
        <v>382200</v>
      </c>
      <c r="C20556">
        <v>0</v>
      </c>
      <c r="D20556">
        <v>5895580</v>
      </c>
      <c r="E20556">
        <v>3778140</v>
      </c>
      <c r="F20556" s="4">
        <f t="shared" si="321"/>
        <v>3224573.3333333335</v>
      </c>
    </row>
    <row r="20557" spans="1:6" x14ac:dyDescent="0.3">
      <c r="A20557" t="s">
        <v>21016</v>
      </c>
      <c r="B20557">
        <v>0</v>
      </c>
      <c r="C20557">
        <v>2147940</v>
      </c>
      <c r="D20557">
        <v>2011850</v>
      </c>
      <c r="E20557">
        <v>0</v>
      </c>
      <c r="F20557" s="4">
        <f t="shared" si="321"/>
        <v>1386596.6666666667</v>
      </c>
    </row>
    <row r="20558" spans="1:6" x14ac:dyDescent="0.3">
      <c r="A20558" t="s">
        <v>21017</v>
      </c>
      <c r="B20558">
        <v>0</v>
      </c>
      <c r="C20558">
        <v>944300</v>
      </c>
      <c r="D20558">
        <v>1037940</v>
      </c>
      <c r="E20558">
        <v>0</v>
      </c>
      <c r="F20558" s="4">
        <f t="shared" si="321"/>
        <v>660746.66666666663</v>
      </c>
    </row>
    <row r="20559" spans="1:6" x14ac:dyDescent="0.3">
      <c r="A20559" t="s">
        <v>21018</v>
      </c>
      <c r="B20559">
        <v>6253810</v>
      </c>
      <c r="C20559">
        <v>6823860</v>
      </c>
      <c r="D20559">
        <v>6824100</v>
      </c>
      <c r="E20559">
        <v>6417400</v>
      </c>
      <c r="F20559" s="4">
        <f t="shared" si="321"/>
        <v>6688453.333333333</v>
      </c>
    </row>
    <row r="20560" spans="1:6" x14ac:dyDescent="0.3">
      <c r="A20560" t="s">
        <v>21019</v>
      </c>
      <c r="B20560">
        <v>0</v>
      </c>
      <c r="C20560">
        <v>0</v>
      </c>
      <c r="D20560">
        <v>1391370</v>
      </c>
      <c r="E20560">
        <v>0</v>
      </c>
      <c r="F20560" s="4">
        <f t="shared" si="321"/>
        <v>463790</v>
      </c>
    </row>
    <row r="20561" spans="1:6" x14ac:dyDescent="0.3">
      <c r="A20561" t="s">
        <v>21020</v>
      </c>
      <c r="B20561">
        <v>434980</v>
      </c>
      <c r="C20561">
        <v>487760</v>
      </c>
      <c r="D20561">
        <v>387660</v>
      </c>
      <c r="E20561">
        <v>0</v>
      </c>
      <c r="F20561" s="4">
        <f t="shared" si="321"/>
        <v>291806.66666666669</v>
      </c>
    </row>
    <row r="20562" spans="1:6" x14ac:dyDescent="0.3">
      <c r="A20562" t="s">
        <v>21021</v>
      </c>
      <c r="B20562">
        <v>0</v>
      </c>
      <c r="C20562">
        <v>1296750</v>
      </c>
      <c r="D20562">
        <v>788790</v>
      </c>
      <c r="E20562">
        <v>0</v>
      </c>
      <c r="F20562" s="4">
        <f t="shared" si="321"/>
        <v>695180</v>
      </c>
    </row>
    <row r="20563" spans="1:6" x14ac:dyDescent="0.3">
      <c r="A20563" t="s">
        <v>21022</v>
      </c>
      <c r="B20563">
        <v>1045220</v>
      </c>
      <c r="C20563">
        <v>2424780</v>
      </c>
      <c r="D20563">
        <v>622200</v>
      </c>
      <c r="E20563">
        <v>386000</v>
      </c>
      <c r="F20563" s="4">
        <f t="shared" si="321"/>
        <v>1144326.6666666667</v>
      </c>
    </row>
    <row r="20564" spans="1:6" x14ac:dyDescent="0.3">
      <c r="A20564" t="s">
        <v>21023</v>
      </c>
      <c r="B20564">
        <v>0</v>
      </c>
      <c r="C20564">
        <v>333970</v>
      </c>
      <c r="D20564">
        <v>0</v>
      </c>
      <c r="E20564">
        <v>0</v>
      </c>
      <c r="F20564" s="4">
        <f t="shared" si="321"/>
        <v>111323.33333333333</v>
      </c>
    </row>
    <row r="20565" spans="1:6" x14ac:dyDescent="0.3">
      <c r="A20565" t="s">
        <v>21024</v>
      </c>
      <c r="B20565">
        <v>2332160</v>
      </c>
      <c r="C20565">
        <v>2081200</v>
      </c>
      <c r="D20565">
        <v>2116780</v>
      </c>
      <c r="E20565">
        <v>4100000</v>
      </c>
      <c r="F20565" s="4">
        <f t="shared" si="321"/>
        <v>2765993.3333333335</v>
      </c>
    </row>
    <row r="20566" spans="1:6" x14ac:dyDescent="0.3">
      <c r="A20566" t="s">
        <v>21025</v>
      </c>
      <c r="B20566">
        <v>648900</v>
      </c>
      <c r="C20566">
        <v>434070</v>
      </c>
      <c r="D20566">
        <v>1439950</v>
      </c>
      <c r="E20566">
        <v>0</v>
      </c>
      <c r="F20566" s="4">
        <f t="shared" si="321"/>
        <v>624673.33333333337</v>
      </c>
    </row>
    <row r="20567" spans="1:6" x14ac:dyDescent="0.3">
      <c r="A20567" t="s">
        <v>21026</v>
      </c>
      <c r="B20567">
        <v>0</v>
      </c>
      <c r="C20567">
        <v>570000</v>
      </c>
      <c r="D20567">
        <v>371280</v>
      </c>
      <c r="E20567">
        <v>1743590</v>
      </c>
      <c r="F20567" s="4">
        <f t="shared" si="321"/>
        <v>894956.66666666663</v>
      </c>
    </row>
    <row r="20568" spans="1:6" x14ac:dyDescent="0.3">
      <c r="A20568" t="s">
        <v>21027</v>
      </c>
      <c r="B20568">
        <v>1858700</v>
      </c>
      <c r="C20568">
        <v>702240</v>
      </c>
      <c r="D20568">
        <v>3267650</v>
      </c>
      <c r="E20568">
        <v>2134680</v>
      </c>
      <c r="F20568" s="4">
        <f t="shared" si="321"/>
        <v>2034856.6666666667</v>
      </c>
    </row>
    <row r="20569" spans="1:6" x14ac:dyDescent="0.3">
      <c r="A20569" t="s">
        <v>21028</v>
      </c>
      <c r="B20569">
        <v>11118240</v>
      </c>
      <c r="C20569">
        <v>5341460</v>
      </c>
      <c r="D20569">
        <v>3700000</v>
      </c>
      <c r="E20569">
        <v>311100</v>
      </c>
      <c r="F20569" s="4">
        <f t="shared" si="321"/>
        <v>3117520</v>
      </c>
    </row>
    <row r="20570" spans="1:6" x14ac:dyDescent="0.3">
      <c r="A20570" t="s">
        <v>21029</v>
      </c>
      <c r="B20570">
        <v>0</v>
      </c>
      <c r="C20570">
        <v>0</v>
      </c>
      <c r="D20570">
        <v>1058800</v>
      </c>
      <c r="E20570">
        <v>0</v>
      </c>
      <c r="F20570" s="4">
        <f t="shared" si="321"/>
        <v>352933.33333333331</v>
      </c>
    </row>
    <row r="20571" spans="1:6" x14ac:dyDescent="0.3">
      <c r="A20571" t="s">
        <v>21030</v>
      </c>
      <c r="B20571">
        <v>562380</v>
      </c>
      <c r="C20571">
        <v>0</v>
      </c>
      <c r="D20571">
        <v>149400</v>
      </c>
      <c r="E20571">
        <v>804000</v>
      </c>
      <c r="F20571" s="4">
        <f t="shared" si="321"/>
        <v>317800</v>
      </c>
    </row>
    <row r="20572" spans="1:6" x14ac:dyDescent="0.3">
      <c r="A20572" t="s">
        <v>21031</v>
      </c>
      <c r="B20572">
        <v>256000</v>
      </c>
      <c r="C20572">
        <v>857130</v>
      </c>
      <c r="D20572">
        <v>630190</v>
      </c>
      <c r="E20572">
        <v>0</v>
      </c>
      <c r="F20572" s="4">
        <f t="shared" si="321"/>
        <v>495773.33333333331</v>
      </c>
    </row>
    <row r="20573" spans="1:6" x14ac:dyDescent="0.3">
      <c r="A20573" t="s">
        <v>21032</v>
      </c>
      <c r="B20573">
        <v>4902610</v>
      </c>
      <c r="C20573">
        <v>1867140</v>
      </c>
      <c r="D20573">
        <v>4138560</v>
      </c>
      <c r="E20573">
        <v>4592000</v>
      </c>
      <c r="F20573" s="4">
        <f t="shared" si="321"/>
        <v>3532566.6666666665</v>
      </c>
    </row>
    <row r="20574" spans="1:6" x14ac:dyDescent="0.3">
      <c r="A20574" t="s">
        <v>21033</v>
      </c>
      <c r="B20574">
        <v>0</v>
      </c>
      <c r="C20574">
        <v>0</v>
      </c>
      <c r="D20574">
        <v>1002640</v>
      </c>
      <c r="E20574">
        <v>677040</v>
      </c>
      <c r="F20574" s="4">
        <f t="shared" si="321"/>
        <v>559893.33333333337</v>
      </c>
    </row>
    <row r="20575" spans="1:6" x14ac:dyDescent="0.3">
      <c r="A20575" t="s">
        <v>21034</v>
      </c>
      <c r="B20575">
        <v>1637470</v>
      </c>
      <c r="C20575">
        <v>1887540</v>
      </c>
      <c r="D20575">
        <v>0</v>
      </c>
      <c r="E20575">
        <v>756000</v>
      </c>
      <c r="F20575" s="4">
        <f t="shared" si="321"/>
        <v>881180</v>
      </c>
    </row>
    <row r="20576" spans="1:6" x14ac:dyDescent="0.3">
      <c r="A20576" t="s">
        <v>21035</v>
      </c>
      <c r="B20576">
        <v>0</v>
      </c>
      <c r="C20576">
        <v>1414450</v>
      </c>
      <c r="D20576">
        <v>804070</v>
      </c>
      <c r="E20576">
        <v>0</v>
      </c>
      <c r="F20576" s="4">
        <f t="shared" si="321"/>
        <v>739506.66666666663</v>
      </c>
    </row>
    <row r="20577" spans="1:6" x14ac:dyDescent="0.3">
      <c r="A20577" t="s">
        <v>21036</v>
      </c>
      <c r="B20577">
        <v>1108250</v>
      </c>
      <c r="C20577">
        <v>0</v>
      </c>
      <c r="D20577">
        <v>1444690</v>
      </c>
      <c r="E20577">
        <v>2600780</v>
      </c>
      <c r="F20577" s="4">
        <f t="shared" si="321"/>
        <v>1348490</v>
      </c>
    </row>
    <row r="20578" spans="1:6" x14ac:dyDescent="0.3">
      <c r="A20578" t="s">
        <v>21037</v>
      </c>
      <c r="B20578">
        <v>0</v>
      </c>
      <c r="C20578">
        <v>845000</v>
      </c>
      <c r="D20578">
        <v>0</v>
      </c>
      <c r="E20578">
        <v>386000</v>
      </c>
      <c r="F20578" s="4">
        <f t="shared" si="321"/>
        <v>410333.33333333331</v>
      </c>
    </row>
    <row r="20579" spans="1:6" x14ac:dyDescent="0.3">
      <c r="A20579" t="s">
        <v>21038</v>
      </c>
      <c r="B20579">
        <v>2835080</v>
      </c>
      <c r="C20579">
        <v>382200</v>
      </c>
      <c r="D20579">
        <v>0</v>
      </c>
      <c r="E20579">
        <v>616800</v>
      </c>
      <c r="F20579" s="4">
        <f t="shared" si="321"/>
        <v>333000</v>
      </c>
    </row>
    <row r="20580" spans="1:6" x14ac:dyDescent="0.3">
      <c r="A20580" t="s">
        <v>21039</v>
      </c>
      <c r="B20580">
        <v>3678850</v>
      </c>
      <c r="C20580">
        <v>0</v>
      </c>
      <c r="D20580">
        <v>2573760</v>
      </c>
      <c r="E20580">
        <v>3345770</v>
      </c>
      <c r="F20580" s="4">
        <f t="shared" si="321"/>
        <v>1973176.6666666667</v>
      </c>
    </row>
    <row r="20581" spans="1:6" x14ac:dyDescent="0.3">
      <c r="A20581" t="s">
        <v>21040</v>
      </c>
      <c r="B20581">
        <v>0</v>
      </c>
      <c r="C20581">
        <v>230000</v>
      </c>
      <c r="D20581">
        <v>673400</v>
      </c>
      <c r="E20581">
        <v>597120</v>
      </c>
      <c r="F20581" s="4">
        <f t="shared" si="321"/>
        <v>500173.33333333331</v>
      </c>
    </row>
    <row r="20582" spans="1:6" x14ac:dyDescent="0.3">
      <c r="A20582" t="s">
        <v>21041</v>
      </c>
      <c r="B20582">
        <v>2727100</v>
      </c>
      <c r="C20582">
        <v>4925200</v>
      </c>
      <c r="D20582">
        <v>11857990</v>
      </c>
      <c r="E20582">
        <v>2773260</v>
      </c>
      <c r="F20582" s="4">
        <f t="shared" si="321"/>
        <v>6518816.666666667</v>
      </c>
    </row>
    <row r="20583" spans="1:6" x14ac:dyDescent="0.3">
      <c r="A20583" t="s">
        <v>21042</v>
      </c>
      <c r="B20583">
        <v>568500</v>
      </c>
      <c r="C20583">
        <v>1279300</v>
      </c>
      <c r="D20583">
        <v>0</v>
      </c>
      <c r="E20583">
        <v>182600</v>
      </c>
      <c r="F20583" s="4">
        <f t="shared" si="321"/>
        <v>487300</v>
      </c>
    </row>
    <row r="20584" spans="1:6" x14ac:dyDescent="0.3">
      <c r="A20584" t="s">
        <v>21043</v>
      </c>
      <c r="B20584">
        <v>0</v>
      </c>
      <c r="C20584">
        <v>480480</v>
      </c>
      <c r="D20584">
        <v>314860</v>
      </c>
      <c r="E20584">
        <v>1209120</v>
      </c>
      <c r="F20584" s="4">
        <f t="shared" si="321"/>
        <v>668153.33333333337</v>
      </c>
    </row>
    <row r="20585" spans="1:6" x14ac:dyDescent="0.3">
      <c r="A20585" t="s">
        <v>21044</v>
      </c>
      <c r="B20585">
        <v>0</v>
      </c>
      <c r="C20585">
        <v>5550000</v>
      </c>
      <c r="D20585">
        <v>4269670</v>
      </c>
      <c r="E20585">
        <v>4276940</v>
      </c>
      <c r="F20585" s="4">
        <f t="shared" si="321"/>
        <v>4698870</v>
      </c>
    </row>
    <row r="20586" spans="1:6" x14ac:dyDescent="0.3">
      <c r="A20586" t="s">
        <v>21045</v>
      </c>
      <c r="B20586">
        <v>8736180</v>
      </c>
      <c r="C20586">
        <v>14159340</v>
      </c>
      <c r="D20586">
        <v>16496090</v>
      </c>
      <c r="E20586">
        <v>3676280</v>
      </c>
      <c r="F20586" s="4">
        <f t="shared" si="321"/>
        <v>11443903.333333334</v>
      </c>
    </row>
    <row r="20587" spans="1:6" x14ac:dyDescent="0.3">
      <c r="A20587" t="s">
        <v>21046</v>
      </c>
      <c r="B20587">
        <v>0</v>
      </c>
      <c r="C20587">
        <v>0</v>
      </c>
      <c r="D20587">
        <v>804260</v>
      </c>
      <c r="E20587">
        <v>1687830</v>
      </c>
      <c r="F20587" s="4">
        <f t="shared" si="321"/>
        <v>830696.66666666663</v>
      </c>
    </row>
    <row r="20588" spans="1:6" x14ac:dyDescent="0.3">
      <c r="A20588" t="s">
        <v>21047</v>
      </c>
      <c r="B20588">
        <v>1056800</v>
      </c>
      <c r="C20588">
        <v>297000</v>
      </c>
      <c r="D20588">
        <v>1143840</v>
      </c>
      <c r="E20588">
        <v>652180</v>
      </c>
      <c r="F20588" s="4">
        <f t="shared" si="321"/>
        <v>697673.33333333337</v>
      </c>
    </row>
    <row r="20589" spans="1:6" x14ac:dyDescent="0.3">
      <c r="A20589" t="s">
        <v>21048</v>
      </c>
      <c r="B20589">
        <v>978300</v>
      </c>
      <c r="C20589">
        <v>5689240</v>
      </c>
      <c r="D20589">
        <v>2808420</v>
      </c>
      <c r="E20589">
        <v>6594280</v>
      </c>
      <c r="F20589" s="4">
        <f t="shared" si="321"/>
        <v>5030646.666666667</v>
      </c>
    </row>
    <row r="20590" spans="1:6" x14ac:dyDescent="0.3">
      <c r="A20590" t="s">
        <v>21049</v>
      </c>
      <c r="B20590">
        <v>382200</v>
      </c>
      <c r="C20590">
        <v>0</v>
      </c>
      <c r="D20590">
        <v>0</v>
      </c>
      <c r="E20590">
        <v>1309200</v>
      </c>
      <c r="F20590" s="4">
        <f t="shared" si="321"/>
        <v>436400</v>
      </c>
    </row>
    <row r="20591" spans="1:6" x14ac:dyDescent="0.3">
      <c r="A20591" t="s">
        <v>21050</v>
      </c>
      <c r="B20591">
        <v>0</v>
      </c>
      <c r="C20591">
        <v>632990</v>
      </c>
      <c r="D20591">
        <v>702310</v>
      </c>
      <c r="E20591">
        <v>2048850</v>
      </c>
      <c r="F20591" s="4">
        <f t="shared" si="321"/>
        <v>1128050</v>
      </c>
    </row>
    <row r="20592" spans="1:6" x14ac:dyDescent="0.3">
      <c r="A20592" t="s">
        <v>21051</v>
      </c>
      <c r="B20592">
        <v>0</v>
      </c>
      <c r="C20592">
        <v>530480</v>
      </c>
      <c r="D20592">
        <v>0</v>
      </c>
      <c r="E20592">
        <v>0</v>
      </c>
      <c r="F20592" s="4">
        <f t="shared" si="321"/>
        <v>176826.66666666666</v>
      </c>
    </row>
    <row r="20593" spans="1:6" x14ac:dyDescent="0.3">
      <c r="A20593" t="s">
        <v>21052</v>
      </c>
      <c r="B20593">
        <v>0</v>
      </c>
      <c r="C20593">
        <v>1427190</v>
      </c>
      <c r="D20593">
        <v>0</v>
      </c>
      <c r="E20593">
        <v>402000</v>
      </c>
      <c r="F20593" s="4">
        <f t="shared" si="321"/>
        <v>609730</v>
      </c>
    </row>
    <row r="20594" spans="1:6" x14ac:dyDescent="0.3">
      <c r="A20594" t="s">
        <v>21053</v>
      </c>
      <c r="B20594">
        <v>2000750</v>
      </c>
      <c r="C20594">
        <v>2334810</v>
      </c>
      <c r="D20594">
        <v>444080</v>
      </c>
      <c r="E20594">
        <v>646600</v>
      </c>
      <c r="F20594" s="4">
        <f t="shared" si="321"/>
        <v>1141830</v>
      </c>
    </row>
    <row r="20595" spans="1:6" x14ac:dyDescent="0.3">
      <c r="A20595" t="s">
        <v>21054</v>
      </c>
      <c r="B20595">
        <v>1070620</v>
      </c>
      <c r="C20595">
        <v>0</v>
      </c>
      <c r="D20595">
        <v>0</v>
      </c>
      <c r="E20595">
        <v>0</v>
      </c>
      <c r="F20595" s="4">
        <f t="shared" si="321"/>
        <v>0</v>
      </c>
    </row>
    <row r="20596" spans="1:6" x14ac:dyDescent="0.3">
      <c r="A20596" t="s">
        <v>403</v>
      </c>
      <c r="B20596">
        <v>2173250</v>
      </c>
      <c r="C20596">
        <v>2231320</v>
      </c>
      <c r="D20596">
        <v>4622200</v>
      </c>
      <c r="E20596">
        <v>2803650</v>
      </c>
      <c r="F20596" s="4">
        <f t="shared" si="321"/>
        <v>3219056.6666666665</v>
      </c>
    </row>
    <row r="20597" spans="1:6" x14ac:dyDescent="0.3">
      <c r="A20597" t="s">
        <v>21055</v>
      </c>
      <c r="B20597">
        <v>1237600</v>
      </c>
      <c r="C20597">
        <v>0</v>
      </c>
      <c r="D20597">
        <v>0</v>
      </c>
      <c r="E20597">
        <v>0</v>
      </c>
      <c r="F20597" s="4">
        <f t="shared" si="321"/>
        <v>0</v>
      </c>
    </row>
    <row r="20598" spans="1:6" x14ac:dyDescent="0.3">
      <c r="A20598" t="s">
        <v>21056</v>
      </c>
      <c r="B20598">
        <v>4484840</v>
      </c>
      <c r="C20598">
        <v>7366050</v>
      </c>
      <c r="D20598">
        <v>5164290</v>
      </c>
      <c r="E20598">
        <v>5721990</v>
      </c>
      <c r="F20598" s="4">
        <f t="shared" si="321"/>
        <v>6084110</v>
      </c>
    </row>
    <row r="20599" spans="1:6" x14ac:dyDescent="0.3">
      <c r="A20599" t="s">
        <v>21057</v>
      </c>
      <c r="B20599">
        <v>3700000</v>
      </c>
      <c r="C20599">
        <v>6088750</v>
      </c>
      <c r="D20599">
        <v>7998600</v>
      </c>
      <c r="E20599">
        <v>6006000</v>
      </c>
      <c r="F20599" s="4">
        <f t="shared" si="321"/>
        <v>6697783.333333333</v>
      </c>
    </row>
    <row r="20600" spans="1:6" x14ac:dyDescent="0.3">
      <c r="A20600" t="s">
        <v>21058</v>
      </c>
      <c r="B20600">
        <v>6338300</v>
      </c>
      <c r="C20600">
        <v>7094360</v>
      </c>
      <c r="D20600">
        <v>4004730</v>
      </c>
      <c r="E20600">
        <v>4161250</v>
      </c>
      <c r="F20600" s="4">
        <f t="shared" si="321"/>
        <v>5086780</v>
      </c>
    </row>
    <row r="20601" spans="1:6" x14ac:dyDescent="0.3">
      <c r="A20601" t="s">
        <v>21059</v>
      </c>
      <c r="B20601">
        <v>5807660</v>
      </c>
      <c r="C20601">
        <v>4150430</v>
      </c>
      <c r="D20601">
        <v>6126840</v>
      </c>
      <c r="E20601">
        <v>6149630</v>
      </c>
      <c r="F20601" s="4">
        <f t="shared" si="321"/>
        <v>5475633.333333333</v>
      </c>
    </row>
    <row r="20602" spans="1:6" x14ac:dyDescent="0.3">
      <c r="A20602" t="s">
        <v>21060</v>
      </c>
      <c r="B20602">
        <v>0</v>
      </c>
      <c r="C20602">
        <v>1029210</v>
      </c>
      <c r="D20602">
        <v>534170</v>
      </c>
      <c r="E20602">
        <v>514150</v>
      </c>
      <c r="F20602" s="4">
        <f t="shared" si="321"/>
        <v>692510</v>
      </c>
    </row>
    <row r="20603" spans="1:6" x14ac:dyDescent="0.3">
      <c r="A20603" t="s">
        <v>21061</v>
      </c>
      <c r="B20603">
        <v>0</v>
      </c>
      <c r="C20603">
        <v>0</v>
      </c>
      <c r="D20603">
        <v>1098370</v>
      </c>
      <c r="E20603">
        <v>2114000</v>
      </c>
      <c r="F20603" s="4">
        <f t="shared" si="321"/>
        <v>1070790</v>
      </c>
    </row>
    <row r="20604" spans="1:6" x14ac:dyDescent="0.3">
      <c r="A20604" t="s">
        <v>21062</v>
      </c>
      <c r="B20604">
        <v>488390</v>
      </c>
      <c r="C20604">
        <v>0</v>
      </c>
      <c r="D20604">
        <v>904700</v>
      </c>
      <c r="E20604">
        <v>0</v>
      </c>
      <c r="F20604" s="4">
        <f t="shared" si="321"/>
        <v>301566.66666666669</v>
      </c>
    </row>
    <row r="20605" spans="1:6" x14ac:dyDescent="0.3">
      <c r="A20605" t="s">
        <v>21063</v>
      </c>
      <c r="B20605">
        <v>2298890</v>
      </c>
      <c r="C20605">
        <v>1799870</v>
      </c>
      <c r="D20605">
        <v>2041840</v>
      </c>
      <c r="E20605">
        <v>1318000</v>
      </c>
      <c r="F20605" s="4">
        <f t="shared" si="321"/>
        <v>1719903.3333333333</v>
      </c>
    </row>
    <row r="20606" spans="1:6" x14ac:dyDescent="0.3">
      <c r="A20606" t="s">
        <v>21064</v>
      </c>
      <c r="B20606">
        <v>1645280</v>
      </c>
      <c r="C20606">
        <v>1860950</v>
      </c>
      <c r="D20606">
        <v>0</v>
      </c>
      <c r="E20606">
        <v>717100</v>
      </c>
      <c r="F20606" s="4">
        <f t="shared" si="321"/>
        <v>859350</v>
      </c>
    </row>
    <row r="20607" spans="1:6" x14ac:dyDescent="0.3">
      <c r="A20607" t="s">
        <v>21065</v>
      </c>
      <c r="B20607">
        <v>0</v>
      </c>
      <c r="C20607">
        <v>982000</v>
      </c>
      <c r="D20607">
        <v>547400</v>
      </c>
      <c r="E20607">
        <v>394000</v>
      </c>
      <c r="F20607" s="4">
        <f t="shared" si="321"/>
        <v>641133.33333333337</v>
      </c>
    </row>
    <row r="20608" spans="1:6" x14ac:dyDescent="0.3">
      <c r="A20608" t="s">
        <v>21066</v>
      </c>
      <c r="B20608">
        <v>454400</v>
      </c>
      <c r="C20608">
        <v>264000</v>
      </c>
      <c r="D20608">
        <v>0</v>
      </c>
      <c r="E20608">
        <v>0</v>
      </c>
      <c r="F20608" s="4">
        <f t="shared" si="321"/>
        <v>88000</v>
      </c>
    </row>
    <row r="20609" spans="1:6" x14ac:dyDescent="0.3">
      <c r="A20609" t="s">
        <v>21067</v>
      </c>
      <c r="B20609">
        <v>720720</v>
      </c>
      <c r="C20609">
        <v>567840</v>
      </c>
      <c r="D20609">
        <v>604240</v>
      </c>
      <c r="E20609">
        <v>504140</v>
      </c>
      <c r="F20609" s="4">
        <f t="shared" si="321"/>
        <v>558740</v>
      </c>
    </row>
    <row r="20610" spans="1:6" x14ac:dyDescent="0.3">
      <c r="A20610" t="s">
        <v>21068</v>
      </c>
      <c r="B20610">
        <v>0</v>
      </c>
      <c r="C20610">
        <v>0</v>
      </c>
      <c r="D20610">
        <v>2213850</v>
      </c>
      <c r="E20610">
        <v>357000</v>
      </c>
      <c r="F20610" s="4">
        <f t="shared" si="321"/>
        <v>856950</v>
      </c>
    </row>
    <row r="20611" spans="1:6" x14ac:dyDescent="0.3">
      <c r="A20611" t="s">
        <v>21069</v>
      </c>
      <c r="B20611">
        <v>0</v>
      </c>
      <c r="C20611">
        <v>1100880</v>
      </c>
      <c r="D20611">
        <v>0</v>
      </c>
      <c r="E20611">
        <v>1225000</v>
      </c>
      <c r="F20611" s="4">
        <f t="shared" ref="F20611:F20674" si="322">SUM(C20611:E20611)/3</f>
        <v>775293.33333333337</v>
      </c>
    </row>
    <row r="20612" spans="1:6" x14ac:dyDescent="0.3">
      <c r="A20612" t="s">
        <v>21070</v>
      </c>
      <c r="B20612">
        <v>858440</v>
      </c>
      <c r="C20612">
        <v>0</v>
      </c>
      <c r="D20612">
        <v>1771200</v>
      </c>
      <c r="E20612">
        <v>0</v>
      </c>
      <c r="F20612" s="4">
        <f t="shared" si="322"/>
        <v>590400</v>
      </c>
    </row>
    <row r="20613" spans="1:6" x14ac:dyDescent="0.3">
      <c r="A20613" t="s">
        <v>21071</v>
      </c>
      <c r="B20613">
        <v>674000</v>
      </c>
      <c r="C20613">
        <v>872690</v>
      </c>
      <c r="D20613">
        <v>0</v>
      </c>
      <c r="E20613">
        <v>0</v>
      </c>
      <c r="F20613" s="4">
        <f t="shared" si="322"/>
        <v>290896.66666666669</v>
      </c>
    </row>
    <row r="20614" spans="1:6" x14ac:dyDescent="0.3">
      <c r="A20614" t="s">
        <v>21072</v>
      </c>
      <c r="B20614">
        <v>0</v>
      </c>
      <c r="C20614">
        <v>0</v>
      </c>
      <c r="D20614">
        <v>922560</v>
      </c>
      <c r="E20614">
        <v>0</v>
      </c>
      <c r="F20614" s="4">
        <f t="shared" si="322"/>
        <v>307520</v>
      </c>
    </row>
    <row r="20615" spans="1:6" x14ac:dyDescent="0.3">
      <c r="A20615" t="s">
        <v>21073</v>
      </c>
      <c r="B20615">
        <v>382200</v>
      </c>
      <c r="C20615">
        <v>0</v>
      </c>
      <c r="D20615">
        <v>0</v>
      </c>
      <c r="E20615">
        <v>224770</v>
      </c>
      <c r="F20615" s="4">
        <f t="shared" si="322"/>
        <v>74923.333333333328</v>
      </c>
    </row>
    <row r="20616" spans="1:6" x14ac:dyDescent="0.3">
      <c r="A20616" t="s">
        <v>21074</v>
      </c>
      <c r="B20616">
        <v>5402500</v>
      </c>
      <c r="C20616">
        <v>5949000</v>
      </c>
      <c r="D20616">
        <v>5876740</v>
      </c>
      <c r="E20616">
        <v>4373750</v>
      </c>
      <c r="F20616" s="4">
        <f t="shared" si="322"/>
        <v>5399830</v>
      </c>
    </row>
    <row r="20617" spans="1:6" x14ac:dyDescent="0.3">
      <c r="A20617" t="s">
        <v>21075</v>
      </c>
      <c r="B20617">
        <v>787500</v>
      </c>
      <c r="C20617">
        <v>4607500</v>
      </c>
      <c r="D20617">
        <v>15745600</v>
      </c>
      <c r="E20617">
        <v>15561000</v>
      </c>
      <c r="F20617" s="4">
        <f t="shared" si="322"/>
        <v>11971366.666666666</v>
      </c>
    </row>
    <row r="20618" spans="1:6" x14ac:dyDescent="0.3">
      <c r="A20618" t="s">
        <v>21076</v>
      </c>
      <c r="B20618">
        <v>485600</v>
      </c>
      <c r="C20618">
        <v>571460</v>
      </c>
      <c r="D20618">
        <v>2023250</v>
      </c>
      <c r="E20618">
        <v>2209620</v>
      </c>
      <c r="F20618" s="4">
        <f t="shared" si="322"/>
        <v>1601443.3333333333</v>
      </c>
    </row>
    <row r="20619" spans="1:6" x14ac:dyDescent="0.3">
      <c r="A20619" t="s">
        <v>21077</v>
      </c>
      <c r="B20619">
        <v>2065500</v>
      </c>
      <c r="C20619">
        <v>0</v>
      </c>
      <c r="D20619">
        <v>784960</v>
      </c>
      <c r="E20619">
        <v>1062880</v>
      </c>
      <c r="F20619" s="4">
        <f t="shared" si="322"/>
        <v>615946.66666666663</v>
      </c>
    </row>
    <row r="20620" spans="1:6" x14ac:dyDescent="0.3">
      <c r="A20620" t="s">
        <v>21078</v>
      </c>
      <c r="B20620">
        <v>0</v>
      </c>
      <c r="C20620">
        <v>2836360</v>
      </c>
      <c r="D20620">
        <v>0</v>
      </c>
      <c r="E20620">
        <v>450560</v>
      </c>
      <c r="F20620" s="4">
        <f t="shared" si="322"/>
        <v>1095640</v>
      </c>
    </row>
    <row r="20621" spans="1:6" x14ac:dyDescent="0.3">
      <c r="A20621" t="s">
        <v>21079</v>
      </c>
      <c r="B20621">
        <v>955500</v>
      </c>
      <c r="C20621">
        <v>516880</v>
      </c>
      <c r="D20621">
        <v>234600</v>
      </c>
      <c r="E20621">
        <v>322080</v>
      </c>
      <c r="F20621" s="4">
        <f t="shared" si="322"/>
        <v>357853.33333333331</v>
      </c>
    </row>
    <row r="20622" spans="1:6" x14ac:dyDescent="0.3">
      <c r="A20622" t="s">
        <v>21080</v>
      </c>
      <c r="B20622">
        <v>0</v>
      </c>
      <c r="C20622">
        <v>1520200</v>
      </c>
      <c r="D20622">
        <v>1941330</v>
      </c>
      <c r="E20622">
        <v>827780</v>
      </c>
      <c r="F20622" s="4">
        <f t="shared" si="322"/>
        <v>1429770</v>
      </c>
    </row>
    <row r="20623" spans="1:6" x14ac:dyDescent="0.3">
      <c r="A20623" t="s">
        <v>21081</v>
      </c>
      <c r="B20623">
        <v>2378680</v>
      </c>
      <c r="C20623">
        <v>8033200</v>
      </c>
      <c r="D20623">
        <v>29884280</v>
      </c>
      <c r="E20623">
        <v>9838770</v>
      </c>
      <c r="F20623" s="4">
        <f t="shared" si="322"/>
        <v>15918750</v>
      </c>
    </row>
    <row r="20624" spans="1:6" x14ac:dyDescent="0.3">
      <c r="A20624" t="s">
        <v>506</v>
      </c>
      <c r="B20624">
        <v>1079750</v>
      </c>
      <c r="C20624">
        <v>0</v>
      </c>
      <c r="D20624">
        <v>1796060</v>
      </c>
      <c r="E20624">
        <v>3213000</v>
      </c>
      <c r="F20624" s="4">
        <f t="shared" si="322"/>
        <v>1669686.6666666667</v>
      </c>
    </row>
    <row r="20625" spans="1:6" x14ac:dyDescent="0.3">
      <c r="A20625" t="s">
        <v>21082</v>
      </c>
      <c r="B20625">
        <v>1952120</v>
      </c>
      <c r="C20625">
        <v>0</v>
      </c>
      <c r="D20625">
        <v>574680</v>
      </c>
      <c r="E20625">
        <v>0</v>
      </c>
      <c r="F20625" s="4">
        <f t="shared" si="322"/>
        <v>191560</v>
      </c>
    </row>
    <row r="20626" spans="1:6" x14ac:dyDescent="0.3">
      <c r="A20626" t="s">
        <v>21083</v>
      </c>
      <c r="B20626">
        <v>0</v>
      </c>
      <c r="C20626">
        <v>0</v>
      </c>
      <c r="D20626">
        <v>382200</v>
      </c>
      <c r="E20626">
        <v>820000</v>
      </c>
      <c r="F20626" s="4">
        <f t="shared" si="322"/>
        <v>400733.33333333331</v>
      </c>
    </row>
    <row r="20627" spans="1:6" x14ac:dyDescent="0.3">
      <c r="A20627" t="s">
        <v>21084</v>
      </c>
      <c r="B20627">
        <v>1020400</v>
      </c>
      <c r="C20627">
        <v>3123110</v>
      </c>
      <c r="D20627">
        <v>2112539</v>
      </c>
      <c r="E20627">
        <v>3387250</v>
      </c>
      <c r="F20627" s="4">
        <f t="shared" si="322"/>
        <v>2874299.6666666665</v>
      </c>
    </row>
    <row r="20628" spans="1:6" x14ac:dyDescent="0.3">
      <c r="A20628" t="s">
        <v>21085</v>
      </c>
      <c r="B20628">
        <v>2010000</v>
      </c>
      <c r="C20628">
        <v>0</v>
      </c>
      <c r="D20628">
        <v>0</v>
      </c>
      <c r="E20628">
        <v>0</v>
      </c>
      <c r="F20628" s="4">
        <f t="shared" si="322"/>
        <v>0</v>
      </c>
    </row>
    <row r="20629" spans="1:6" x14ac:dyDescent="0.3">
      <c r="A20629" t="s">
        <v>21086</v>
      </c>
      <c r="B20629">
        <v>399060</v>
      </c>
      <c r="C20629">
        <v>550000</v>
      </c>
      <c r="D20629">
        <v>1145220</v>
      </c>
      <c r="E20629">
        <v>1508000</v>
      </c>
      <c r="F20629" s="4">
        <f t="shared" si="322"/>
        <v>1067740</v>
      </c>
    </row>
    <row r="20630" spans="1:6" x14ac:dyDescent="0.3">
      <c r="A20630" t="s">
        <v>21087</v>
      </c>
      <c r="B20630">
        <v>0</v>
      </c>
      <c r="C20630">
        <v>1291850</v>
      </c>
      <c r="D20630">
        <v>988260</v>
      </c>
      <c r="E20630">
        <v>0</v>
      </c>
      <c r="F20630" s="4">
        <f t="shared" si="322"/>
        <v>760036.66666666663</v>
      </c>
    </row>
    <row r="20631" spans="1:6" x14ac:dyDescent="0.3">
      <c r="A20631" t="s">
        <v>21088</v>
      </c>
      <c r="B20631">
        <v>418000</v>
      </c>
      <c r="C20631">
        <v>411320</v>
      </c>
      <c r="D20631">
        <v>469200</v>
      </c>
      <c r="E20631">
        <v>502320</v>
      </c>
      <c r="F20631" s="4">
        <f t="shared" si="322"/>
        <v>460946.66666666669</v>
      </c>
    </row>
    <row r="20632" spans="1:6" x14ac:dyDescent="0.3">
      <c r="A20632" t="s">
        <v>21089</v>
      </c>
      <c r="B20632">
        <v>0</v>
      </c>
      <c r="C20632">
        <v>0</v>
      </c>
      <c r="D20632">
        <v>1079990</v>
      </c>
      <c r="E20632">
        <v>0</v>
      </c>
      <c r="F20632" s="4">
        <f t="shared" si="322"/>
        <v>359996.66666666669</v>
      </c>
    </row>
    <row r="20633" spans="1:6" x14ac:dyDescent="0.3">
      <c r="A20633" t="s">
        <v>21090</v>
      </c>
      <c r="B20633">
        <v>2863280</v>
      </c>
      <c r="C20633">
        <v>2782500</v>
      </c>
      <c r="D20633">
        <v>2899400</v>
      </c>
      <c r="E20633">
        <v>2134900</v>
      </c>
      <c r="F20633" s="4">
        <f t="shared" si="322"/>
        <v>2605600</v>
      </c>
    </row>
    <row r="20634" spans="1:6" x14ac:dyDescent="0.3">
      <c r="A20634" t="s">
        <v>21091</v>
      </c>
      <c r="B20634">
        <v>1653290</v>
      </c>
      <c r="C20634">
        <v>1220100</v>
      </c>
      <c r="D20634">
        <v>1948480</v>
      </c>
      <c r="E20634">
        <v>4550060</v>
      </c>
      <c r="F20634" s="4">
        <f t="shared" si="322"/>
        <v>2572880</v>
      </c>
    </row>
    <row r="20635" spans="1:6" x14ac:dyDescent="0.3">
      <c r="A20635" t="s">
        <v>21092</v>
      </c>
      <c r="B20635">
        <v>0</v>
      </c>
      <c r="C20635">
        <v>909890</v>
      </c>
      <c r="D20635">
        <v>234600</v>
      </c>
      <c r="E20635">
        <v>1266720</v>
      </c>
      <c r="F20635" s="4">
        <f t="shared" si="322"/>
        <v>803736.66666666663</v>
      </c>
    </row>
    <row r="20636" spans="1:6" x14ac:dyDescent="0.3">
      <c r="A20636" t="s">
        <v>21093</v>
      </c>
      <c r="B20636">
        <v>1166620</v>
      </c>
      <c r="C20636">
        <v>202400</v>
      </c>
      <c r="D20636">
        <v>1723090</v>
      </c>
      <c r="E20636">
        <v>0</v>
      </c>
      <c r="F20636" s="4">
        <f t="shared" si="322"/>
        <v>641830</v>
      </c>
    </row>
    <row r="20637" spans="1:6" x14ac:dyDescent="0.3">
      <c r="A20637" t="s">
        <v>21094</v>
      </c>
      <c r="B20637">
        <v>626000</v>
      </c>
      <c r="C20637">
        <v>588000</v>
      </c>
      <c r="D20637">
        <v>1487850</v>
      </c>
      <c r="E20637">
        <v>0</v>
      </c>
      <c r="F20637" s="4">
        <f t="shared" si="322"/>
        <v>691950</v>
      </c>
    </row>
    <row r="20638" spans="1:6" x14ac:dyDescent="0.3">
      <c r="A20638" t="s">
        <v>21095</v>
      </c>
      <c r="B20638">
        <v>1069930</v>
      </c>
      <c r="C20638">
        <v>612000</v>
      </c>
      <c r="D20638">
        <v>0</v>
      </c>
      <c r="E20638">
        <v>1247700</v>
      </c>
      <c r="F20638" s="4">
        <f t="shared" si="322"/>
        <v>619900</v>
      </c>
    </row>
    <row r="20639" spans="1:6" x14ac:dyDescent="0.3">
      <c r="A20639" t="s">
        <v>21096</v>
      </c>
      <c r="B20639">
        <v>2220000</v>
      </c>
      <c r="C20639">
        <v>0</v>
      </c>
      <c r="D20639">
        <v>0</v>
      </c>
      <c r="E20639">
        <v>0</v>
      </c>
      <c r="F20639" s="4">
        <f t="shared" si="322"/>
        <v>0</v>
      </c>
    </row>
    <row r="20640" spans="1:6" x14ac:dyDescent="0.3">
      <c r="A20640" t="s">
        <v>21097</v>
      </c>
      <c r="B20640">
        <v>234000</v>
      </c>
      <c r="C20640">
        <v>600000</v>
      </c>
      <c r="D20640">
        <v>696150</v>
      </c>
      <c r="E20640">
        <v>745840</v>
      </c>
      <c r="F20640" s="4">
        <f t="shared" si="322"/>
        <v>680663.33333333337</v>
      </c>
    </row>
    <row r="20641" spans="1:6" x14ac:dyDescent="0.3">
      <c r="A20641" t="s">
        <v>21098</v>
      </c>
      <c r="B20641">
        <v>553300</v>
      </c>
      <c r="C20641">
        <v>2093200</v>
      </c>
      <c r="D20641">
        <v>2044070</v>
      </c>
      <c r="E20641">
        <v>2152980</v>
      </c>
      <c r="F20641" s="4">
        <f t="shared" si="322"/>
        <v>2096750</v>
      </c>
    </row>
    <row r="20642" spans="1:6" x14ac:dyDescent="0.3">
      <c r="A20642" t="s">
        <v>21099</v>
      </c>
      <c r="B20642">
        <v>0</v>
      </c>
      <c r="C20642">
        <v>370000</v>
      </c>
      <c r="D20642">
        <v>311100</v>
      </c>
      <c r="E20642">
        <v>500500</v>
      </c>
      <c r="F20642" s="4">
        <f t="shared" si="322"/>
        <v>393866.66666666669</v>
      </c>
    </row>
    <row r="20643" spans="1:6" x14ac:dyDescent="0.3">
      <c r="A20643" t="s">
        <v>21100</v>
      </c>
      <c r="B20643">
        <v>2138500</v>
      </c>
      <c r="C20643">
        <v>6895240</v>
      </c>
      <c r="D20643">
        <v>2751600</v>
      </c>
      <c r="E20643">
        <v>4825730</v>
      </c>
      <c r="F20643" s="4">
        <f t="shared" si="322"/>
        <v>4824190</v>
      </c>
    </row>
    <row r="20644" spans="1:6" x14ac:dyDescent="0.3">
      <c r="A20644" t="s">
        <v>21101</v>
      </c>
      <c r="B20644">
        <v>0</v>
      </c>
      <c r="C20644">
        <v>687590</v>
      </c>
      <c r="D20644">
        <v>264600</v>
      </c>
      <c r="E20644">
        <v>706560</v>
      </c>
      <c r="F20644" s="4">
        <f t="shared" si="322"/>
        <v>552916.66666666663</v>
      </c>
    </row>
    <row r="20645" spans="1:6" x14ac:dyDescent="0.3">
      <c r="A20645" t="s">
        <v>21102</v>
      </c>
      <c r="B20645">
        <v>475000</v>
      </c>
      <c r="C20645">
        <v>251160</v>
      </c>
      <c r="D20645">
        <v>188370</v>
      </c>
      <c r="E20645">
        <v>336000</v>
      </c>
      <c r="F20645" s="4">
        <f t="shared" si="322"/>
        <v>258510</v>
      </c>
    </row>
    <row r="20646" spans="1:6" x14ac:dyDescent="0.3">
      <c r="A20646" t="s">
        <v>21103</v>
      </c>
      <c r="B20646">
        <v>455910</v>
      </c>
      <c r="C20646">
        <v>0</v>
      </c>
      <c r="D20646">
        <v>0</v>
      </c>
      <c r="E20646">
        <v>611520</v>
      </c>
      <c r="F20646" s="4">
        <f t="shared" si="322"/>
        <v>203840</v>
      </c>
    </row>
    <row r="20647" spans="1:6" x14ac:dyDescent="0.3">
      <c r="A20647" t="s">
        <v>21104</v>
      </c>
      <c r="B20647">
        <v>1036490</v>
      </c>
      <c r="C20647">
        <v>1092680</v>
      </c>
      <c r="D20647">
        <v>600600</v>
      </c>
      <c r="E20647">
        <v>0</v>
      </c>
      <c r="F20647" s="4">
        <f t="shared" si="322"/>
        <v>564426.66666666663</v>
      </c>
    </row>
    <row r="20648" spans="1:6" x14ac:dyDescent="0.3">
      <c r="A20648" t="s">
        <v>21105</v>
      </c>
      <c r="B20648">
        <v>1787870</v>
      </c>
      <c r="C20648">
        <v>1325870</v>
      </c>
      <c r="D20648">
        <v>457730</v>
      </c>
      <c r="E20648">
        <v>0</v>
      </c>
      <c r="F20648" s="4">
        <f t="shared" si="322"/>
        <v>594533.33333333337</v>
      </c>
    </row>
    <row r="20649" spans="1:6" x14ac:dyDescent="0.3">
      <c r="A20649" t="s">
        <v>21106</v>
      </c>
      <c r="B20649">
        <v>256000</v>
      </c>
      <c r="C20649">
        <v>1000590</v>
      </c>
      <c r="D20649">
        <v>0</v>
      </c>
      <c r="E20649">
        <v>0</v>
      </c>
      <c r="F20649" s="4">
        <f t="shared" si="322"/>
        <v>333530</v>
      </c>
    </row>
    <row r="20650" spans="1:6" x14ac:dyDescent="0.3">
      <c r="A20650" t="s">
        <v>21107</v>
      </c>
      <c r="B20650">
        <v>1191300</v>
      </c>
      <c r="C20650">
        <v>2635700</v>
      </c>
      <c r="D20650">
        <v>2224600</v>
      </c>
      <c r="E20650">
        <v>2162500</v>
      </c>
      <c r="F20650" s="4">
        <f t="shared" si="322"/>
        <v>2340933.3333333335</v>
      </c>
    </row>
    <row r="20651" spans="1:6" x14ac:dyDescent="0.3">
      <c r="A20651" t="s">
        <v>21108</v>
      </c>
      <c r="B20651">
        <v>1121120</v>
      </c>
      <c r="C20651">
        <v>1579970</v>
      </c>
      <c r="D20651">
        <v>0</v>
      </c>
      <c r="E20651">
        <v>0</v>
      </c>
      <c r="F20651" s="4">
        <f t="shared" si="322"/>
        <v>526656.66666666663</v>
      </c>
    </row>
    <row r="20652" spans="1:6" x14ac:dyDescent="0.3">
      <c r="A20652" t="s">
        <v>21109</v>
      </c>
      <c r="B20652">
        <v>2725990</v>
      </c>
      <c r="C20652">
        <v>2956800</v>
      </c>
      <c r="D20652">
        <v>2955850</v>
      </c>
      <c r="E20652">
        <v>4290770</v>
      </c>
      <c r="F20652" s="4">
        <f t="shared" si="322"/>
        <v>3401140</v>
      </c>
    </row>
    <row r="20653" spans="1:6" x14ac:dyDescent="0.3">
      <c r="A20653" t="s">
        <v>21110</v>
      </c>
      <c r="B20653">
        <v>2818400</v>
      </c>
      <c r="C20653">
        <v>6160020</v>
      </c>
      <c r="D20653">
        <v>6529590</v>
      </c>
      <c r="E20653">
        <v>6207980</v>
      </c>
      <c r="F20653" s="4">
        <f t="shared" si="322"/>
        <v>6299196.666666667</v>
      </c>
    </row>
    <row r="20654" spans="1:6" x14ac:dyDescent="0.3">
      <c r="A20654" t="s">
        <v>21111</v>
      </c>
      <c r="B20654">
        <v>2003820</v>
      </c>
      <c r="C20654">
        <v>0</v>
      </c>
      <c r="D20654">
        <v>1525160</v>
      </c>
      <c r="E20654">
        <v>2638360</v>
      </c>
      <c r="F20654" s="4">
        <f t="shared" si="322"/>
        <v>1387840</v>
      </c>
    </row>
    <row r="20655" spans="1:6" x14ac:dyDescent="0.3">
      <c r="A20655" t="s">
        <v>21112</v>
      </c>
      <c r="B20655">
        <v>411950</v>
      </c>
      <c r="C20655">
        <v>0</v>
      </c>
      <c r="D20655">
        <v>730000</v>
      </c>
      <c r="E20655">
        <v>0</v>
      </c>
      <c r="F20655" s="4">
        <f t="shared" si="322"/>
        <v>243333.33333333334</v>
      </c>
    </row>
    <row r="20656" spans="1:6" x14ac:dyDescent="0.3">
      <c r="A20656" t="s">
        <v>21113</v>
      </c>
      <c r="B20656">
        <v>0</v>
      </c>
      <c r="C20656">
        <v>6830430</v>
      </c>
      <c r="D20656">
        <v>7750260</v>
      </c>
      <c r="E20656">
        <v>7740690</v>
      </c>
      <c r="F20656" s="4">
        <f t="shared" si="322"/>
        <v>7440460</v>
      </c>
    </row>
    <row r="20657" spans="1:6" x14ac:dyDescent="0.3">
      <c r="A20657" t="s">
        <v>253</v>
      </c>
      <c r="B20657">
        <v>2581900</v>
      </c>
      <c r="C20657">
        <v>2923070</v>
      </c>
      <c r="D20657">
        <v>938000</v>
      </c>
      <c r="E20657">
        <v>0</v>
      </c>
      <c r="F20657" s="4">
        <f t="shared" si="322"/>
        <v>1287023.3333333333</v>
      </c>
    </row>
    <row r="20658" spans="1:6" x14ac:dyDescent="0.3">
      <c r="A20658" t="s">
        <v>21114</v>
      </c>
      <c r="B20658">
        <v>0</v>
      </c>
      <c r="C20658">
        <v>0</v>
      </c>
      <c r="D20658">
        <v>1146160</v>
      </c>
      <c r="E20658">
        <v>256000</v>
      </c>
      <c r="F20658" s="4">
        <f t="shared" si="322"/>
        <v>467386.66666666669</v>
      </c>
    </row>
    <row r="20659" spans="1:6" x14ac:dyDescent="0.3">
      <c r="A20659" t="s">
        <v>21115</v>
      </c>
      <c r="B20659">
        <v>0</v>
      </c>
      <c r="C20659">
        <v>1111590</v>
      </c>
      <c r="D20659">
        <v>0</v>
      </c>
      <c r="E20659">
        <v>333000</v>
      </c>
      <c r="F20659" s="4">
        <f t="shared" si="322"/>
        <v>481530</v>
      </c>
    </row>
    <row r="20660" spans="1:6" x14ac:dyDescent="0.3">
      <c r="A20660" t="s">
        <v>21116</v>
      </c>
      <c r="B20660">
        <v>0</v>
      </c>
      <c r="C20660">
        <v>0</v>
      </c>
      <c r="D20660">
        <v>603950</v>
      </c>
      <c r="E20660">
        <v>904540</v>
      </c>
      <c r="F20660" s="4">
        <f t="shared" si="322"/>
        <v>502830</v>
      </c>
    </row>
    <row r="20661" spans="1:6" x14ac:dyDescent="0.3">
      <c r="A20661" t="s">
        <v>21117</v>
      </c>
      <c r="B20661">
        <v>643000</v>
      </c>
      <c r="C20661">
        <v>350000</v>
      </c>
      <c r="D20661">
        <v>234600</v>
      </c>
      <c r="E20661">
        <v>1035740</v>
      </c>
      <c r="F20661" s="4">
        <f t="shared" si="322"/>
        <v>540113.33333333337</v>
      </c>
    </row>
    <row r="20662" spans="1:6" x14ac:dyDescent="0.3">
      <c r="A20662" t="s">
        <v>21118</v>
      </c>
      <c r="B20662">
        <v>0</v>
      </c>
      <c r="C20662">
        <v>0</v>
      </c>
      <c r="D20662">
        <v>593320</v>
      </c>
      <c r="E20662">
        <v>0</v>
      </c>
      <c r="F20662" s="4">
        <f t="shared" si="322"/>
        <v>197773.33333333334</v>
      </c>
    </row>
    <row r="20663" spans="1:6" x14ac:dyDescent="0.3">
      <c r="A20663" t="s">
        <v>21119</v>
      </c>
      <c r="B20663">
        <v>0</v>
      </c>
      <c r="C20663">
        <v>687200</v>
      </c>
      <c r="D20663">
        <v>466830</v>
      </c>
      <c r="E20663">
        <v>0</v>
      </c>
      <c r="F20663" s="4">
        <f t="shared" si="322"/>
        <v>384676.66666666669</v>
      </c>
    </row>
    <row r="20664" spans="1:6" x14ac:dyDescent="0.3">
      <c r="A20664" t="s">
        <v>21120</v>
      </c>
      <c r="B20664">
        <v>2364840</v>
      </c>
      <c r="C20664">
        <v>4058259</v>
      </c>
      <c r="D20664">
        <v>4084120</v>
      </c>
      <c r="E20664">
        <v>4053100</v>
      </c>
      <c r="F20664" s="4">
        <f t="shared" si="322"/>
        <v>4065159.6666666665</v>
      </c>
    </row>
    <row r="20665" spans="1:6" x14ac:dyDescent="0.3">
      <c r="A20665" t="s">
        <v>21121</v>
      </c>
      <c r="B20665">
        <v>780780</v>
      </c>
      <c r="C20665">
        <v>0</v>
      </c>
      <c r="D20665">
        <v>234600</v>
      </c>
      <c r="E20665">
        <v>1955320</v>
      </c>
      <c r="F20665" s="4">
        <f t="shared" si="322"/>
        <v>729973.33333333337</v>
      </c>
    </row>
    <row r="20666" spans="1:6" x14ac:dyDescent="0.3">
      <c r="A20666" t="s">
        <v>21122</v>
      </c>
      <c r="B20666">
        <v>0</v>
      </c>
      <c r="C20666">
        <v>1945750</v>
      </c>
      <c r="D20666">
        <v>2831800</v>
      </c>
      <c r="E20666">
        <v>2139500</v>
      </c>
      <c r="F20666" s="4">
        <f t="shared" si="322"/>
        <v>2305683.3333333335</v>
      </c>
    </row>
    <row r="20667" spans="1:6" x14ac:dyDescent="0.3">
      <c r="A20667" t="s">
        <v>21123</v>
      </c>
      <c r="B20667">
        <v>0</v>
      </c>
      <c r="C20667">
        <v>1560000</v>
      </c>
      <c r="D20667">
        <v>0</v>
      </c>
      <c r="E20667">
        <v>717880</v>
      </c>
      <c r="F20667" s="4">
        <f t="shared" si="322"/>
        <v>759293.33333333337</v>
      </c>
    </row>
    <row r="20668" spans="1:6" x14ac:dyDescent="0.3">
      <c r="A20668" t="s">
        <v>21124</v>
      </c>
      <c r="B20668">
        <v>0</v>
      </c>
      <c r="C20668">
        <v>2092000</v>
      </c>
      <c r="D20668">
        <v>198900</v>
      </c>
      <c r="E20668">
        <v>0</v>
      </c>
      <c r="F20668" s="4">
        <f t="shared" si="322"/>
        <v>763633.33333333337</v>
      </c>
    </row>
    <row r="20669" spans="1:6" x14ac:dyDescent="0.3">
      <c r="A20669" t="s">
        <v>21125</v>
      </c>
      <c r="B20669">
        <v>15602800</v>
      </c>
      <c r="C20669">
        <v>13199650</v>
      </c>
      <c r="D20669">
        <v>14853950</v>
      </c>
      <c r="E20669">
        <v>14815850</v>
      </c>
      <c r="F20669" s="4">
        <f t="shared" si="322"/>
        <v>14289816.666666666</v>
      </c>
    </row>
    <row r="20670" spans="1:6" x14ac:dyDescent="0.3">
      <c r="A20670" t="s">
        <v>21126</v>
      </c>
      <c r="B20670">
        <v>2903500</v>
      </c>
      <c r="C20670">
        <v>2057200</v>
      </c>
      <c r="D20670">
        <v>2625400</v>
      </c>
      <c r="E20670">
        <v>0</v>
      </c>
      <c r="F20670" s="4">
        <f t="shared" si="322"/>
        <v>1560866.6666666667</v>
      </c>
    </row>
    <row r="20671" spans="1:6" x14ac:dyDescent="0.3">
      <c r="A20671" t="s">
        <v>21127</v>
      </c>
      <c r="B20671">
        <v>0</v>
      </c>
      <c r="C20671">
        <v>616070</v>
      </c>
      <c r="D20671">
        <v>0</v>
      </c>
      <c r="E20671">
        <v>0</v>
      </c>
      <c r="F20671" s="4">
        <f t="shared" si="322"/>
        <v>205356.66666666666</v>
      </c>
    </row>
    <row r="20672" spans="1:6" x14ac:dyDescent="0.3">
      <c r="A20672" t="s">
        <v>21128</v>
      </c>
      <c r="B20672">
        <v>2025500</v>
      </c>
      <c r="C20672">
        <v>264000</v>
      </c>
      <c r="D20672">
        <v>0</v>
      </c>
      <c r="E20672">
        <v>3608000</v>
      </c>
      <c r="F20672" s="4">
        <f t="shared" si="322"/>
        <v>1290666.6666666667</v>
      </c>
    </row>
    <row r="20673" spans="1:6" x14ac:dyDescent="0.3">
      <c r="A20673" t="s">
        <v>21129</v>
      </c>
      <c r="B20673">
        <v>0</v>
      </c>
      <c r="C20673">
        <v>0</v>
      </c>
      <c r="D20673">
        <v>218400</v>
      </c>
      <c r="E20673">
        <v>0</v>
      </c>
      <c r="F20673" s="4">
        <f t="shared" si="322"/>
        <v>72800</v>
      </c>
    </row>
    <row r="20674" spans="1:6" x14ac:dyDescent="0.3">
      <c r="A20674" t="s">
        <v>21130</v>
      </c>
      <c r="B20674">
        <v>0</v>
      </c>
      <c r="C20674">
        <v>643000</v>
      </c>
      <c r="D20674">
        <v>1688720</v>
      </c>
      <c r="E20674">
        <v>483720</v>
      </c>
      <c r="F20674" s="4">
        <f t="shared" si="322"/>
        <v>938480</v>
      </c>
    </row>
    <row r="20675" spans="1:6" x14ac:dyDescent="0.3">
      <c r="A20675" t="s">
        <v>21131</v>
      </c>
      <c r="B20675">
        <v>0</v>
      </c>
      <c r="C20675">
        <v>0</v>
      </c>
      <c r="D20675">
        <v>463500</v>
      </c>
      <c r="E20675">
        <v>804000</v>
      </c>
      <c r="F20675" s="4">
        <f t="shared" ref="F20675:F20738" si="323">SUM(C20675:E20675)/3</f>
        <v>422500</v>
      </c>
    </row>
    <row r="20676" spans="1:6" x14ac:dyDescent="0.3">
      <c r="A20676" t="s">
        <v>21132</v>
      </c>
      <c r="B20676">
        <v>0</v>
      </c>
      <c r="C20676">
        <v>482300</v>
      </c>
      <c r="D20676">
        <v>370000</v>
      </c>
      <c r="E20676">
        <v>463500</v>
      </c>
      <c r="F20676" s="4">
        <f t="shared" si="323"/>
        <v>438600</v>
      </c>
    </row>
    <row r="20677" spans="1:6" x14ac:dyDescent="0.3">
      <c r="A20677" t="s">
        <v>21133</v>
      </c>
      <c r="B20677">
        <v>2039940</v>
      </c>
      <c r="C20677">
        <v>2225800</v>
      </c>
      <c r="D20677">
        <v>2175440</v>
      </c>
      <c r="E20677">
        <v>3583550</v>
      </c>
      <c r="F20677" s="4">
        <f t="shared" si="323"/>
        <v>2661596.6666666665</v>
      </c>
    </row>
    <row r="20678" spans="1:6" x14ac:dyDescent="0.3">
      <c r="A20678" t="s">
        <v>21134</v>
      </c>
      <c r="B20678">
        <v>0</v>
      </c>
      <c r="C20678">
        <v>2300900</v>
      </c>
      <c r="D20678">
        <v>0</v>
      </c>
      <c r="E20678">
        <v>4238790</v>
      </c>
      <c r="F20678" s="4">
        <f t="shared" si="323"/>
        <v>2179896.6666666665</v>
      </c>
    </row>
    <row r="20679" spans="1:6" x14ac:dyDescent="0.3">
      <c r="A20679" t="s">
        <v>21135</v>
      </c>
      <c r="B20679">
        <v>591980</v>
      </c>
      <c r="C20679">
        <v>921020</v>
      </c>
      <c r="D20679">
        <v>857860</v>
      </c>
      <c r="E20679">
        <v>1694240</v>
      </c>
      <c r="F20679" s="4">
        <f t="shared" si="323"/>
        <v>1157706.6666666667</v>
      </c>
    </row>
    <row r="20680" spans="1:6" x14ac:dyDescent="0.3">
      <c r="A20680" t="s">
        <v>21136</v>
      </c>
      <c r="B20680">
        <v>2557100</v>
      </c>
      <c r="C20680">
        <v>3431010</v>
      </c>
      <c r="D20680">
        <v>4887890</v>
      </c>
      <c r="E20680">
        <v>3442000</v>
      </c>
      <c r="F20680" s="4">
        <f t="shared" si="323"/>
        <v>3920300</v>
      </c>
    </row>
    <row r="20681" spans="1:6" x14ac:dyDescent="0.3">
      <c r="A20681" t="s">
        <v>21137</v>
      </c>
      <c r="B20681">
        <v>0</v>
      </c>
      <c r="C20681">
        <v>1250100</v>
      </c>
      <c r="D20681">
        <v>0</v>
      </c>
      <c r="E20681">
        <v>0</v>
      </c>
      <c r="F20681" s="4">
        <f t="shared" si="323"/>
        <v>416700</v>
      </c>
    </row>
    <row r="20682" spans="1:6" x14ac:dyDescent="0.3">
      <c r="A20682" t="s">
        <v>21138</v>
      </c>
      <c r="B20682">
        <v>0</v>
      </c>
      <c r="C20682">
        <v>624260</v>
      </c>
      <c r="D20682">
        <v>0</v>
      </c>
      <c r="E20682">
        <v>0</v>
      </c>
      <c r="F20682" s="4">
        <f t="shared" si="323"/>
        <v>208086.66666666666</v>
      </c>
    </row>
    <row r="20683" spans="1:6" x14ac:dyDescent="0.3">
      <c r="A20683" t="s">
        <v>21139</v>
      </c>
      <c r="B20683">
        <v>1483300</v>
      </c>
      <c r="C20683">
        <v>5087880</v>
      </c>
      <c r="D20683">
        <v>9524280</v>
      </c>
      <c r="E20683">
        <v>14593260</v>
      </c>
      <c r="F20683" s="4">
        <f t="shared" si="323"/>
        <v>9735140</v>
      </c>
    </row>
    <row r="20684" spans="1:6" x14ac:dyDescent="0.3">
      <c r="A20684" t="s">
        <v>21140</v>
      </c>
      <c r="B20684">
        <v>4080300</v>
      </c>
      <c r="C20684">
        <v>3954920</v>
      </c>
      <c r="D20684">
        <v>2416920</v>
      </c>
      <c r="E20684">
        <v>2200500</v>
      </c>
      <c r="F20684" s="4">
        <f t="shared" si="323"/>
        <v>2857446.6666666665</v>
      </c>
    </row>
    <row r="20685" spans="1:6" x14ac:dyDescent="0.3">
      <c r="A20685" t="s">
        <v>21141</v>
      </c>
      <c r="B20685">
        <v>0</v>
      </c>
      <c r="C20685">
        <v>0</v>
      </c>
      <c r="D20685">
        <v>801340</v>
      </c>
      <c r="E20685">
        <v>0</v>
      </c>
      <c r="F20685" s="4">
        <f t="shared" si="323"/>
        <v>267113.33333333331</v>
      </c>
    </row>
    <row r="20686" spans="1:6" x14ac:dyDescent="0.3">
      <c r="A20686" t="s">
        <v>21142</v>
      </c>
      <c r="B20686">
        <v>4305700</v>
      </c>
      <c r="C20686">
        <v>3700000</v>
      </c>
      <c r="D20686">
        <v>9327900</v>
      </c>
      <c r="E20686">
        <v>6467400</v>
      </c>
      <c r="F20686" s="4">
        <f t="shared" si="323"/>
        <v>6498433.333333333</v>
      </c>
    </row>
    <row r="20687" spans="1:6" x14ac:dyDescent="0.3">
      <c r="A20687" t="s">
        <v>21143</v>
      </c>
      <c r="B20687">
        <v>0</v>
      </c>
      <c r="C20687">
        <v>0</v>
      </c>
      <c r="D20687">
        <v>1148960</v>
      </c>
      <c r="E20687">
        <v>591600</v>
      </c>
      <c r="F20687" s="4">
        <f t="shared" si="323"/>
        <v>580186.66666666663</v>
      </c>
    </row>
    <row r="20688" spans="1:6" x14ac:dyDescent="0.3">
      <c r="A20688" t="s">
        <v>21144</v>
      </c>
      <c r="B20688">
        <v>0</v>
      </c>
      <c r="C20688">
        <v>0</v>
      </c>
      <c r="D20688">
        <v>10906350</v>
      </c>
      <c r="E20688">
        <v>2273360</v>
      </c>
      <c r="F20688" s="4">
        <f t="shared" si="323"/>
        <v>4393236.666666667</v>
      </c>
    </row>
    <row r="20689" spans="1:6" x14ac:dyDescent="0.3">
      <c r="A20689" t="s">
        <v>21145</v>
      </c>
      <c r="B20689">
        <v>236440</v>
      </c>
      <c r="C20689">
        <v>0</v>
      </c>
      <c r="D20689">
        <v>0</v>
      </c>
      <c r="E20689">
        <v>0</v>
      </c>
      <c r="F20689" s="4">
        <f t="shared" si="323"/>
        <v>0</v>
      </c>
    </row>
    <row r="20690" spans="1:6" x14ac:dyDescent="0.3">
      <c r="A20690" t="s">
        <v>21146</v>
      </c>
      <c r="B20690">
        <v>370000</v>
      </c>
      <c r="C20690">
        <v>0</v>
      </c>
      <c r="D20690">
        <v>149400</v>
      </c>
      <c r="E20690">
        <v>573300</v>
      </c>
      <c r="F20690" s="4">
        <f t="shared" si="323"/>
        <v>240900</v>
      </c>
    </row>
    <row r="20691" spans="1:6" x14ac:dyDescent="0.3">
      <c r="A20691" t="s">
        <v>21147</v>
      </c>
      <c r="B20691">
        <v>2214420</v>
      </c>
      <c r="C20691">
        <v>2243950</v>
      </c>
      <c r="D20691">
        <v>2098180</v>
      </c>
      <c r="E20691">
        <v>3948850</v>
      </c>
      <c r="F20691" s="4">
        <f t="shared" si="323"/>
        <v>2763660</v>
      </c>
    </row>
    <row r="20692" spans="1:6" x14ac:dyDescent="0.3">
      <c r="A20692" t="s">
        <v>21148</v>
      </c>
      <c r="B20692">
        <v>0</v>
      </c>
      <c r="C20692">
        <v>1348640</v>
      </c>
      <c r="D20692">
        <v>0</v>
      </c>
      <c r="E20692">
        <v>1283500</v>
      </c>
      <c r="F20692" s="4">
        <f t="shared" si="323"/>
        <v>877380</v>
      </c>
    </row>
    <row r="20693" spans="1:6" x14ac:dyDescent="0.3">
      <c r="A20693" t="s">
        <v>1005</v>
      </c>
      <c r="B20693">
        <v>1215370</v>
      </c>
      <c r="C20693">
        <v>1644370</v>
      </c>
      <c r="D20693">
        <v>682000</v>
      </c>
      <c r="E20693">
        <v>1903170</v>
      </c>
      <c r="F20693" s="4">
        <f t="shared" si="323"/>
        <v>1409846.6666666667</v>
      </c>
    </row>
    <row r="20694" spans="1:6" x14ac:dyDescent="0.3">
      <c r="A20694" t="s">
        <v>21149</v>
      </c>
      <c r="B20694">
        <v>0</v>
      </c>
      <c r="C20694">
        <v>0</v>
      </c>
      <c r="D20694">
        <v>1339360</v>
      </c>
      <c r="E20694">
        <v>0</v>
      </c>
      <c r="F20694" s="4">
        <f t="shared" si="323"/>
        <v>446453.33333333331</v>
      </c>
    </row>
    <row r="20695" spans="1:6" x14ac:dyDescent="0.3">
      <c r="A20695" t="s">
        <v>21150</v>
      </c>
      <c r="B20695">
        <v>0</v>
      </c>
      <c r="C20695">
        <v>1125520</v>
      </c>
      <c r="D20695">
        <v>2715220</v>
      </c>
      <c r="E20695">
        <v>1019120</v>
      </c>
      <c r="F20695" s="4">
        <f t="shared" si="323"/>
        <v>1619953.3333333333</v>
      </c>
    </row>
    <row r="20696" spans="1:6" x14ac:dyDescent="0.3">
      <c r="A20696" t="s">
        <v>21151</v>
      </c>
      <c r="B20696">
        <v>264000</v>
      </c>
      <c r="C20696">
        <v>2070580</v>
      </c>
      <c r="D20696">
        <v>0</v>
      </c>
      <c r="E20696">
        <v>2124110</v>
      </c>
      <c r="F20696" s="4">
        <f t="shared" si="323"/>
        <v>1398230</v>
      </c>
    </row>
    <row r="20697" spans="1:6" x14ac:dyDescent="0.3">
      <c r="A20697" t="s">
        <v>21152</v>
      </c>
      <c r="B20697">
        <v>1011000</v>
      </c>
      <c r="C20697">
        <v>0</v>
      </c>
      <c r="D20697">
        <v>0</v>
      </c>
      <c r="E20697">
        <v>1029420</v>
      </c>
      <c r="F20697" s="4">
        <f t="shared" si="323"/>
        <v>343140</v>
      </c>
    </row>
    <row r="20698" spans="1:6" x14ac:dyDescent="0.3">
      <c r="A20698" t="s">
        <v>21153</v>
      </c>
      <c r="B20698">
        <v>256000</v>
      </c>
      <c r="C20698">
        <v>300300</v>
      </c>
      <c r="D20698">
        <v>228000</v>
      </c>
      <c r="E20698">
        <v>463500</v>
      </c>
      <c r="F20698" s="4">
        <f t="shared" si="323"/>
        <v>330600</v>
      </c>
    </row>
    <row r="20699" spans="1:6" x14ac:dyDescent="0.3">
      <c r="A20699" t="s">
        <v>21154</v>
      </c>
      <c r="B20699">
        <v>0</v>
      </c>
      <c r="C20699">
        <v>1170260</v>
      </c>
      <c r="D20699">
        <v>1143870</v>
      </c>
      <c r="E20699">
        <v>768200</v>
      </c>
      <c r="F20699" s="4">
        <f t="shared" si="323"/>
        <v>1027443.3333333334</v>
      </c>
    </row>
    <row r="20700" spans="1:6" x14ac:dyDescent="0.3">
      <c r="A20700" t="s">
        <v>21155</v>
      </c>
      <c r="B20700">
        <v>2491750</v>
      </c>
      <c r="C20700">
        <v>2584930</v>
      </c>
      <c r="D20700">
        <v>2137250</v>
      </c>
      <c r="E20700">
        <v>3397000</v>
      </c>
      <c r="F20700" s="4">
        <f t="shared" si="323"/>
        <v>2706393.3333333335</v>
      </c>
    </row>
    <row r="20701" spans="1:6" x14ac:dyDescent="0.3">
      <c r="A20701" t="s">
        <v>21156</v>
      </c>
      <c r="B20701">
        <v>0</v>
      </c>
      <c r="C20701">
        <v>0</v>
      </c>
      <c r="D20701">
        <v>820000</v>
      </c>
      <c r="E20701">
        <v>565920</v>
      </c>
      <c r="F20701" s="4">
        <f t="shared" si="323"/>
        <v>461973.33333333331</v>
      </c>
    </row>
    <row r="20702" spans="1:6" x14ac:dyDescent="0.3">
      <c r="A20702" t="s">
        <v>21157</v>
      </c>
      <c r="B20702">
        <v>908500</v>
      </c>
      <c r="C20702">
        <v>1003360</v>
      </c>
      <c r="D20702">
        <v>778600</v>
      </c>
      <c r="E20702">
        <v>1691950</v>
      </c>
      <c r="F20702" s="4">
        <f t="shared" si="323"/>
        <v>1157970</v>
      </c>
    </row>
    <row r="20703" spans="1:6" x14ac:dyDescent="0.3">
      <c r="A20703" t="s">
        <v>21158</v>
      </c>
      <c r="B20703">
        <v>411950</v>
      </c>
      <c r="C20703">
        <v>1362710</v>
      </c>
      <c r="D20703">
        <v>529200</v>
      </c>
      <c r="E20703">
        <v>1630440</v>
      </c>
      <c r="F20703" s="4">
        <f t="shared" si="323"/>
        <v>1174116.6666666667</v>
      </c>
    </row>
    <row r="20704" spans="1:6" x14ac:dyDescent="0.3">
      <c r="A20704" t="s">
        <v>21159</v>
      </c>
      <c r="B20704">
        <v>160000</v>
      </c>
      <c r="C20704">
        <v>0</v>
      </c>
      <c r="D20704">
        <v>0</v>
      </c>
      <c r="E20704">
        <v>1904560</v>
      </c>
      <c r="F20704" s="4">
        <f t="shared" si="323"/>
        <v>634853.33333333337</v>
      </c>
    </row>
    <row r="20705" spans="1:6" x14ac:dyDescent="0.3">
      <c r="A20705" t="s">
        <v>21160</v>
      </c>
      <c r="B20705">
        <v>2775720</v>
      </c>
      <c r="C20705">
        <v>2652880</v>
      </c>
      <c r="D20705">
        <v>0</v>
      </c>
      <c r="E20705">
        <v>2027880</v>
      </c>
      <c r="F20705" s="4">
        <f t="shared" si="323"/>
        <v>1560253.3333333333</v>
      </c>
    </row>
    <row r="20706" spans="1:6" x14ac:dyDescent="0.3">
      <c r="A20706" t="s">
        <v>21161</v>
      </c>
      <c r="B20706">
        <v>2590780</v>
      </c>
      <c r="C20706">
        <v>0</v>
      </c>
      <c r="D20706">
        <v>2061960</v>
      </c>
      <c r="E20706">
        <v>2041260</v>
      </c>
      <c r="F20706" s="4">
        <f t="shared" si="323"/>
        <v>1367740</v>
      </c>
    </row>
    <row r="20707" spans="1:6" x14ac:dyDescent="0.3">
      <c r="A20707" t="s">
        <v>21162</v>
      </c>
      <c r="B20707">
        <v>0</v>
      </c>
      <c r="C20707">
        <v>256000</v>
      </c>
      <c r="D20707">
        <v>0</v>
      </c>
      <c r="E20707">
        <v>0</v>
      </c>
      <c r="F20707" s="4">
        <f t="shared" si="323"/>
        <v>85333.333333333328</v>
      </c>
    </row>
    <row r="20708" spans="1:6" x14ac:dyDescent="0.3">
      <c r="A20708" t="s">
        <v>21163</v>
      </c>
      <c r="B20708">
        <v>4256000</v>
      </c>
      <c r="C20708">
        <v>1032620</v>
      </c>
      <c r="D20708">
        <v>0</v>
      </c>
      <c r="E20708">
        <v>0</v>
      </c>
      <c r="F20708" s="4">
        <f t="shared" si="323"/>
        <v>344206.66666666669</v>
      </c>
    </row>
    <row r="20709" spans="1:6" x14ac:dyDescent="0.3">
      <c r="A20709" t="s">
        <v>21164</v>
      </c>
      <c r="B20709">
        <v>230000</v>
      </c>
      <c r="C20709">
        <v>0</v>
      </c>
      <c r="D20709">
        <v>0</v>
      </c>
      <c r="E20709">
        <v>469200</v>
      </c>
      <c r="F20709" s="4">
        <f t="shared" si="323"/>
        <v>156400</v>
      </c>
    </row>
    <row r="20710" spans="1:6" x14ac:dyDescent="0.3">
      <c r="A20710" t="s">
        <v>21165</v>
      </c>
      <c r="B20710">
        <v>764400</v>
      </c>
      <c r="C20710">
        <v>0</v>
      </c>
      <c r="D20710">
        <v>2404950</v>
      </c>
      <c r="E20710">
        <v>0</v>
      </c>
      <c r="F20710" s="4">
        <f t="shared" si="323"/>
        <v>801650</v>
      </c>
    </row>
    <row r="20711" spans="1:6" x14ac:dyDescent="0.3">
      <c r="A20711" t="s">
        <v>21166</v>
      </c>
      <c r="B20711">
        <v>564690</v>
      </c>
      <c r="C20711">
        <v>648800</v>
      </c>
      <c r="D20711">
        <v>2614260</v>
      </c>
      <c r="E20711">
        <v>342000</v>
      </c>
      <c r="F20711" s="4">
        <f t="shared" si="323"/>
        <v>1201686.6666666667</v>
      </c>
    </row>
    <row r="20712" spans="1:6" x14ac:dyDescent="0.3">
      <c r="A20712" t="s">
        <v>21167</v>
      </c>
      <c r="B20712">
        <v>0</v>
      </c>
      <c r="C20712">
        <v>1317990</v>
      </c>
      <c r="D20712">
        <v>1142960</v>
      </c>
      <c r="E20712">
        <v>386000</v>
      </c>
      <c r="F20712" s="4">
        <f t="shared" si="323"/>
        <v>948983.33333333337</v>
      </c>
    </row>
    <row r="20713" spans="1:6" x14ac:dyDescent="0.3">
      <c r="A20713" t="s">
        <v>21168</v>
      </c>
      <c r="B20713">
        <v>0</v>
      </c>
      <c r="C20713">
        <v>350000</v>
      </c>
      <c r="D20713">
        <v>453180</v>
      </c>
      <c r="E20713">
        <v>386000</v>
      </c>
      <c r="F20713" s="4">
        <f t="shared" si="323"/>
        <v>396393.33333333331</v>
      </c>
    </row>
    <row r="20714" spans="1:6" x14ac:dyDescent="0.3">
      <c r="A20714" t="s">
        <v>21169</v>
      </c>
      <c r="B20714">
        <v>1143950</v>
      </c>
      <c r="C20714">
        <v>1052100</v>
      </c>
      <c r="D20714">
        <v>0</v>
      </c>
      <c r="E20714">
        <v>340500</v>
      </c>
      <c r="F20714" s="4">
        <f t="shared" si="323"/>
        <v>464200</v>
      </c>
    </row>
    <row r="20715" spans="1:6" x14ac:dyDescent="0.3">
      <c r="A20715" t="s">
        <v>21170</v>
      </c>
      <c r="B20715">
        <v>0</v>
      </c>
      <c r="C20715">
        <v>636090</v>
      </c>
      <c r="D20715">
        <v>0</v>
      </c>
      <c r="E20715">
        <v>1101100</v>
      </c>
      <c r="F20715" s="4">
        <f t="shared" si="323"/>
        <v>579063.33333333337</v>
      </c>
    </row>
    <row r="20716" spans="1:6" x14ac:dyDescent="0.3">
      <c r="A20716" t="s">
        <v>21171</v>
      </c>
      <c r="B20716">
        <v>3700000</v>
      </c>
      <c r="C20716">
        <v>0</v>
      </c>
      <c r="D20716">
        <v>2832727</v>
      </c>
      <c r="E20716">
        <v>3870720</v>
      </c>
      <c r="F20716" s="4">
        <f t="shared" si="323"/>
        <v>2234482.3333333335</v>
      </c>
    </row>
    <row r="20717" spans="1:6" x14ac:dyDescent="0.3">
      <c r="A20717" t="s">
        <v>21172</v>
      </c>
      <c r="B20717">
        <v>0</v>
      </c>
      <c r="C20717">
        <v>956080</v>
      </c>
      <c r="D20717">
        <v>0</v>
      </c>
      <c r="E20717">
        <v>0</v>
      </c>
      <c r="F20717" s="4">
        <f t="shared" si="323"/>
        <v>318693.33333333331</v>
      </c>
    </row>
    <row r="20718" spans="1:6" x14ac:dyDescent="0.3">
      <c r="A20718" t="s">
        <v>21173</v>
      </c>
      <c r="B20718">
        <v>286000</v>
      </c>
      <c r="C20718">
        <v>677040</v>
      </c>
      <c r="D20718">
        <v>624260</v>
      </c>
      <c r="E20718">
        <v>2777790</v>
      </c>
      <c r="F20718" s="4">
        <f t="shared" si="323"/>
        <v>1359696.6666666667</v>
      </c>
    </row>
    <row r="20719" spans="1:6" x14ac:dyDescent="0.3">
      <c r="A20719" t="s">
        <v>21174</v>
      </c>
      <c r="B20719">
        <v>404040</v>
      </c>
      <c r="C20719">
        <v>0</v>
      </c>
      <c r="D20719">
        <v>709620</v>
      </c>
      <c r="E20719">
        <v>751660</v>
      </c>
      <c r="F20719" s="4">
        <f t="shared" si="323"/>
        <v>487093.33333333331</v>
      </c>
    </row>
    <row r="20720" spans="1:6" x14ac:dyDescent="0.3">
      <c r="A20720" t="s">
        <v>21175</v>
      </c>
      <c r="B20720">
        <v>0</v>
      </c>
      <c r="C20720">
        <v>0</v>
      </c>
      <c r="D20720">
        <v>632460</v>
      </c>
      <c r="E20720">
        <v>0</v>
      </c>
      <c r="F20720" s="4">
        <f t="shared" si="323"/>
        <v>210820</v>
      </c>
    </row>
    <row r="20721" spans="1:6" x14ac:dyDescent="0.3">
      <c r="A20721" t="s">
        <v>21176</v>
      </c>
      <c r="B20721">
        <v>572000</v>
      </c>
      <c r="C20721">
        <v>0</v>
      </c>
      <c r="D20721">
        <v>0</v>
      </c>
      <c r="E20721">
        <v>0</v>
      </c>
      <c r="F20721" s="4">
        <f t="shared" si="323"/>
        <v>0</v>
      </c>
    </row>
    <row r="20722" spans="1:6" x14ac:dyDescent="0.3">
      <c r="A20722" t="s">
        <v>21177</v>
      </c>
      <c r="B20722">
        <v>0</v>
      </c>
      <c r="C20722">
        <v>0</v>
      </c>
      <c r="D20722">
        <v>673400</v>
      </c>
      <c r="E20722">
        <v>450560</v>
      </c>
      <c r="F20722" s="4">
        <f t="shared" si="323"/>
        <v>374653.33333333331</v>
      </c>
    </row>
    <row r="20723" spans="1:6" x14ac:dyDescent="0.3">
      <c r="A20723" t="s">
        <v>21178</v>
      </c>
      <c r="B20723">
        <v>0</v>
      </c>
      <c r="C20723">
        <v>0</v>
      </c>
      <c r="D20723">
        <v>1056330</v>
      </c>
      <c r="E20723">
        <v>1246020</v>
      </c>
      <c r="F20723" s="4">
        <f t="shared" si="323"/>
        <v>767450</v>
      </c>
    </row>
    <row r="20724" spans="1:6" x14ac:dyDescent="0.3">
      <c r="A20724" t="s">
        <v>21179</v>
      </c>
      <c r="B20724">
        <v>0</v>
      </c>
      <c r="C20724">
        <v>1432650</v>
      </c>
      <c r="D20724">
        <v>478660</v>
      </c>
      <c r="E20724">
        <v>0</v>
      </c>
      <c r="F20724" s="4">
        <f t="shared" si="323"/>
        <v>637103.33333333337</v>
      </c>
    </row>
    <row r="20725" spans="1:6" x14ac:dyDescent="0.3">
      <c r="A20725" t="s">
        <v>21180</v>
      </c>
      <c r="B20725">
        <v>0</v>
      </c>
      <c r="C20725">
        <v>3262350</v>
      </c>
      <c r="D20725">
        <v>6561100</v>
      </c>
      <c r="E20725">
        <v>0</v>
      </c>
      <c r="F20725" s="4">
        <f t="shared" si="323"/>
        <v>3274483.3333333335</v>
      </c>
    </row>
    <row r="20726" spans="1:6" x14ac:dyDescent="0.3">
      <c r="A20726" t="s">
        <v>21181</v>
      </c>
      <c r="B20726">
        <v>740000</v>
      </c>
      <c r="C20726">
        <v>0</v>
      </c>
      <c r="D20726">
        <v>2170350</v>
      </c>
      <c r="E20726">
        <v>0</v>
      </c>
      <c r="F20726" s="4">
        <f t="shared" si="323"/>
        <v>723450</v>
      </c>
    </row>
    <row r="20727" spans="1:6" x14ac:dyDescent="0.3">
      <c r="A20727" t="s">
        <v>21182</v>
      </c>
      <c r="B20727">
        <v>1100880</v>
      </c>
      <c r="C20727">
        <v>438240</v>
      </c>
      <c r="D20727">
        <v>0</v>
      </c>
      <c r="E20727">
        <v>1411690</v>
      </c>
      <c r="F20727" s="4">
        <f t="shared" si="323"/>
        <v>616643.33333333337</v>
      </c>
    </row>
    <row r="20728" spans="1:6" x14ac:dyDescent="0.3">
      <c r="A20728" t="s">
        <v>21183</v>
      </c>
      <c r="B20728">
        <v>2119320</v>
      </c>
      <c r="C20728">
        <v>0</v>
      </c>
      <c r="D20728">
        <v>3356940</v>
      </c>
      <c r="E20728">
        <v>1731200</v>
      </c>
      <c r="F20728" s="4">
        <f t="shared" si="323"/>
        <v>1696046.6666666667</v>
      </c>
    </row>
    <row r="20729" spans="1:6" x14ac:dyDescent="0.3">
      <c r="A20729" t="s">
        <v>21184</v>
      </c>
      <c r="B20729">
        <v>0</v>
      </c>
      <c r="C20729">
        <v>745290</v>
      </c>
      <c r="D20729">
        <v>1989800</v>
      </c>
      <c r="E20729">
        <v>794700</v>
      </c>
      <c r="F20729" s="4">
        <f t="shared" si="323"/>
        <v>1176596.6666666667</v>
      </c>
    </row>
    <row r="20730" spans="1:6" x14ac:dyDescent="0.3">
      <c r="A20730" t="s">
        <v>21185</v>
      </c>
      <c r="B20730">
        <v>0</v>
      </c>
      <c r="C20730">
        <v>0</v>
      </c>
      <c r="D20730">
        <v>2148560</v>
      </c>
      <c r="E20730">
        <v>0</v>
      </c>
      <c r="F20730" s="4">
        <f t="shared" si="323"/>
        <v>716186.66666666663</v>
      </c>
    </row>
    <row r="20731" spans="1:6" x14ac:dyDescent="0.3">
      <c r="A20731" t="s">
        <v>21186</v>
      </c>
      <c r="B20731">
        <v>0</v>
      </c>
      <c r="C20731">
        <v>768000</v>
      </c>
      <c r="D20731">
        <v>0</v>
      </c>
      <c r="E20731">
        <v>0</v>
      </c>
      <c r="F20731" s="4">
        <f t="shared" si="323"/>
        <v>256000</v>
      </c>
    </row>
    <row r="20732" spans="1:6" x14ac:dyDescent="0.3">
      <c r="A20732" t="s">
        <v>21187</v>
      </c>
      <c r="B20732">
        <v>2031680</v>
      </c>
      <c r="C20732">
        <v>0</v>
      </c>
      <c r="D20732">
        <v>669760</v>
      </c>
      <c r="E20732">
        <v>2030860</v>
      </c>
      <c r="F20732" s="4">
        <f t="shared" si="323"/>
        <v>900206.66666666663</v>
      </c>
    </row>
    <row r="20733" spans="1:6" x14ac:dyDescent="0.3">
      <c r="A20733" t="s">
        <v>21188</v>
      </c>
      <c r="B20733">
        <v>0</v>
      </c>
      <c r="C20733">
        <v>1420080</v>
      </c>
      <c r="D20733">
        <v>0</v>
      </c>
      <c r="E20733">
        <v>804000</v>
      </c>
      <c r="F20733" s="4">
        <f t="shared" si="323"/>
        <v>741360</v>
      </c>
    </row>
    <row r="20734" spans="1:6" x14ac:dyDescent="0.3">
      <c r="A20734" t="s">
        <v>21189</v>
      </c>
      <c r="B20734">
        <v>0</v>
      </c>
      <c r="C20734">
        <v>1253640</v>
      </c>
      <c r="D20734">
        <v>0</v>
      </c>
      <c r="E20734">
        <v>1819100</v>
      </c>
      <c r="F20734" s="4">
        <f t="shared" si="323"/>
        <v>1024246.6666666666</v>
      </c>
    </row>
    <row r="20735" spans="1:6" x14ac:dyDescent="0.3">
      <c r="A20735" t="s">
        <v>21190</v>
      </c>
      <c r="B20735">
        <v>0</v>
      </c>
      <c r="C20735">
        <v>2040980</v>
      </c>
      <c r="D20735">
        <v>2622494</v>
      </c>
      <c r="E20735">
        <v>2624480</v>
      </c>
      <c r="F20735" s="4">
        <f t="shared" si="323"/>
        <v>2429318</v>
      </c>
    </row>
    <row r="20736" spans="1:6" x14ac:dyDescent="0.3">
      <c r="A20736" t="s">
        <v>21191</v>
      </c>
      <c r="B20736">
        <v>0</v>
      </c>
      <c r="C20736">
        <v>2207120</v>
      </c>
      <c r="D20736">
        <v>1208660</v>
      </c>
      <c r="E20736">
        <v>1171270</v>
      </c>
      <c r="F20736" s="4">
        <f t="shared" si="323"/>
        <v>1529016.6666666667</v>
      </c>
    </row>
    <row r="20737" spans="1:6" x14ac:dyDescent="0.3">
      <c r="A20737" t="s">
        <v>21192</v>
      </c>
      <c r="B20737">
        <v>0</v>
      </c>
      <c r="C20737">
        <v>615700</v>
      </c>
      <c r="D20737">
        <v>0</v>
      </c>
      <c r="E20737">
        <v>349440</v>
      </c>
      <c r="F20737" s="4">
        <f t="shared" si="323"/>
        <v>321713.33333333331</v>
      </c>
    </row>
    <row r="20738" spans="1:6" x14ac:dyDescent="0.3">
      <c r="A20738" t="s">
        <v>21193</v>
      </c>
      <c r="B20738">
        <v>0</v>
      </c>
      <c r="C20738">
        <v>831800</v>
      </c>
      <c r="D20738">
        <v>1284300</v>
      </c>
      <c r="E20738">
        <v>672150</v>
      </c>
      <c r="F20738" s="4">
        <f t="shared" si="323"/>
        <v>929416.66666666663</v>
      </c>
    </row>
    <row r="20739" spans="1:6" x14ac:dyDescent="0.3">
      <c r="A20739" t="s">
        <v>21194</v>
      </c>
      <c r="B20739">
        <v>0</v>
      </c>
      <c r="C20739">
        <v>721400</v>
      </c>
      <c r="D20739">
        <v>281190</v>
      </c>
      <c r="E20739">
        <v>469200</v>
      </c>
      <c r="F20739" s="4">
        <f t="shared" ref="F20739:F20802" si="324">SUM(C20739:E20739)/3</f>
        <v>490596.66666666669</v>
      </c>
    </row>
    <row r="20740" spans="1:6" x14ac:dyDescent="0.3">
      <c r="A20740" t="s">
        <v>21195</v>
      </c>
      <c r="B20740">
        <v>417730</v>
      </c>
      <c r="C20740">
        <v>0</v>
      </c>
      <c r="D20740">
        <v>570000</v>
      </c>
      <c r="E20740">
        <v>570000</v>
      </c>
      <c r="F20740" s="4">
        <f t="shared" si="324"/>
        <v>380000</v>
      </c>
    </row>
    <row r="20741" spans="1:6" x14ac:dyDescent="0.3">
      <c r="A20741" t="s">
        <v>21196</v>
      </c>
      <c r="B20741">
        <v>256000</v>
      </c>
      <c r="C20741">
        <v>1094360</v>
      </c>
      <c r="D20741">
        <v>370000</v>
      </c>
      <c r="E20741">
        <v>453280</v>
      </c>
      <c r="F20741" s="4">
        <f t="shared" si="324"/>
        <v>639213.33333333337</v>
      </c>
    </row>
    <row r="20742" spans="1:6" x14ac:dyDescent="0.3">
      <c r="A20742" t="s">
        <v>21197</v>
      </c>
      <c r="B20742">
        <v>2482960</v>
      </c>
      <c r="C20742">
        <v>3387040</v>
      </c>
      <c r="D20742">
        <v>1877320</v>
      </c>
      <c r="E20742">
        <v>3632090</v>
      </c>
      <c r="F20742" s="4">
        <f t="shared" si="324"/>
        <v>2965483.3333333335</v>
      </c>
    </row>
    <row r="20743" spans="1:6" x14ac:dyDescent="0.3">
      <c r="A20743" t="s">
        <v>21198</v>
      </c>
      <c r="B20743">
        <v>0</v>
      </c>
      <c r="C20743">
        <v>1080200</v>
      </c>
      <c r="D20743">
        <v>0</v>
      </c>
      <c r="E20743">
        <v>0</v>
      </c>
      <c r="F20743" s="4">
        <f t="shared" si="324"/>
        <v>360066.66666666669</v>
      </c>
    </row>
    <row r="20744" spans="1:6" x14ac:dyDescent="0.3">
      <c r="A20744" t="s">
        <v>21199</v>
      </c>
      <c r="B20744">
        <v>0</v>
      </c>
      <c r="C20744">
        <v>1843020</v>
      </c>
      <c r="D20744">
        <v>0</v>
      </c>
      <c r="E20744">
        <v>386000</v>
      </c>
      <c r="F20744" s="4">
        <f t="shared" si="324"/>
        <v>743006.66666666663</v>
      </c>
    </row>
    <row r="20745" spans="1:6" x14ac:dyDescent="0.3">
      <c r="A20745" t="s">
        <v>21200</v>
      </c>
      <c r="B20745">
        <v>867950</v>
      </c>
      <c r="C20745">
        <v>0</v>
      </c>
      <c r="D20745">
        <v>2629900</v>
      </c>
      <c r="E20745">
        <v>1337700</v>
      </c>
      <c r="F20745" s="4">
        <f t="shared" si="324"/>
        <v>1322533.3333333333</v>
      </c>
    </row>
    <row r="20746" spans="1:6" x14ac:dyDescent="0.3">
      <c r="A20746" t="s">
        <v>21201</v>
      </c>
      <c r="B20746">
        <v>5635410</v>
      </c>
      <c r="C20746">
        <v>6340310</v>
      </c>
      <c r="D20746">
        <v>10618620</v>
      </c>
      <c r="E20746">
        <v>4193830</v>
      </c>
      <c r="F20746" s="4">
        <f t="shared" si="324"/>
        <v>7050920</v>
      </c>
    </row>
    <row r="20747" spans="1:6" x14ac:dyDescent="0.3">
      <c r="A20747" t="s">
        <v>21202</v>
      </c>
      <c r="B20747">
        <v>0</v>
      </c>
      <c r="C20747">
        <v>647200</v>
      </c>
      <c r="D20747">
        <v>0</v>
      </c>
      <c r="E20747">
        <v>333000</v>
      </c>
      <c r="F20747" s="4">
        <f t="shared" si="324"/>
        <v>326733.33333333331</v>
      </c>
    </row>
    <row r="20748" spans="1:6" x14ac:dyDescent="0.3">
      <c r="A20748" t="s">
        <v>21203</v>
      </c>
      <c r="B20748">
        <v>1028400</v>
      </c>
      <c r="C20748">
        <v>0</v>
      </c>
      <c r="D20748">
        <v>2384690</v>
      </c>
      <c r="E20748">
        <v>0</v>
      </c>
      <c r="F20748" s="4">
        <f t="shared" si="324"/>
        <v>794896.66666666663</v>
      </c>
    </row>
    <row r="20749" spans="1:6" x14ac:dyDescent="0.3">
      <c r="A20749" t="s">
        <v>21204</v>
      </c>
      <c r="B20749">
        <v>2503520</v>
      </c>
      <c r="C20749">
        <v>0</v>
      </c>
      <c r="D20749">
        <v>0</v>
      </c>
      <c r="E20749">
        <v>0</v>
      </c>
      <c r="F20749" s="4">
        <f t="shared" si="324"/>
        <v>0</v>
      </c>
    </row>
    <row r="20750" spans="1:6" x14ac:dyDescent="0.3">
      <c r="A20750" t="s">
        <v>21205</v>
      </c>
      <c r="B20750">
        <v>674000</v>
      </c>
      <c r="C20750">
        <v>0</v>
      </c>
      <c r="D20750">
        <v>0</v>
      </c>
      <c r="E20750">
        <v>745980</v>
      </c>
      <c r="F20750" s="4">
        <f t="shared" si="324"/>
        <v>248660</v>
      </c>
    </row>
    <row r="20751" spans="1:6" x14ac:dyDescent="0.3">
      <c r="A20751" t="s">
        <v>21206</v>
      </c>
      <c r="B20751">
        <v>1110400</v>
      </c>
      <c r="C20751">
        <v>0</v>
      </c>
      <c r="D20751">
        <v>0</v>
      </c>
      <c r="E20751">
        <v>0</v>
      </c>
      <c r="F20751" s="4">
        <f t="shared" si="324"/>
        <v>0</v>
      </c>
    </row>
    <row r="20752" spans="1:6" x14ac:dyDescent="0.3">
      <c r="A20752" t="s">
        <v>21207</v>
      </c>
      <c r="B20752">
        <v>0</v>
      </c>
      <c r="C20752">
        <v>6583360</v>
      </c>
      <c r="D20752">
        <v>0</v>
      </c>
      <c r="E20752">
        <v>6909480</v>
      </c>
      <c r="F20752" s="4">
        <f t="shared" si="324"/>
        <v>4497613.333333333</v>
      </c>
    </row>
    <row r="20753" spans="1:6" x14ac:dyDescent="0.3">
      <c r="A20753" t="s">
        <v>21208</v>
      </c>
      <c r="B20753">
        <v>0</v>
      </c>
      <c r="C20753">
        <v>1002380</v>
      </c>
      <c r="D20753">
        <v>820000</v>
      </c>
      <c r="E20753">
        <v>860460</v>
      </c>
      <c r="F20753" s="4">
        <f t="shared" si="324"/>
        <v>894280</v>
      </c>
    </row>
    <row r="20754" spans="1:6" x14ac:dyDescent="0.3">
      <c r="A20754" t="s">
        <v>21209</v>
      </c>
      <c r="B20754">
        <v>1893500</v>
      </c>
      <c r="C20754">
        <v>0</v>
      </c>
      <c r="D20754">
        <v>0</v>
      </c>
      <c r="E20754">
        <v>756000</v>
      </c>
      <c r="F20754" s="4">
        <f t="shared" si="324"/>
        <v>252000</v>
      </c>
    </row>
    <row r="20755" spans="1:6" x14ac:dyDescent="0.3">
      <c r="A20755" t="s">
        <v>21210</v>
      </c>
      <c r="B20755">
        <v>2240340</v>
      </c>
      <c r="C20755">
        <v>0</v>
      </c>
      <c r="D20755">
        <v>1264600</v>
      </c>
      <c r="E20755">
        <v>1040820</v>
      </c>
      <c r="F20755" s="4">
        <f t="shared" si="324"/>
        <v>768473.33333333337</v>
      </c>
    </row>
    <row r="20756" spans="1:6" x14ac:dyDescent="0.3">
      <c r="A20756" t="s">
        <v>21211</v>
      </c>
      <c r="B20756">
        <v>0</v>
      </c>
      <c r="C20756">
        <v>0</v>
      </c>
      <c r="D20756">
        <v>1213600</v>
      </c>
      <c r="E20756">
        <v>0</v>
      </c>
      <c r="F20756" s="4">
        <f t="shared" si="324"/>
        <v>404533.33333333331</v>
      </c>
    </row>
    <row r="20757" spans="1:6" x14ac:dyDescent="0.3">
      <c r="A20757" t="s">
        <v>21212</v>
      </c>
      <c r="B20757">
        <v>3616169</v>
      </c>
      <c r="C20757">
        <v>2536080</v>
      </c>
      <c r="D20757">
        <v>2092169</v>
      </c>
      <c r="E20757">
        <v>723450</v>
      </c>
      <c r="F20757" s="4">
        <f t="shared" si="324"/>
        <v>1783899.6666666667</v>
      </c>
    </row>
    <row r="20758" spans="1:6" x14ac:dyDescent="0.3">
      <c r="A20758" t="s">
        <v>21213</v>
      </c>
      <c r="B20758">
        <v>438240</v>
      </c>
      <c r="C20758">
        <v>1300000</v>
      </c>
      <c r="D20758">
        <v>450000</v>
      </c>
      <c r="E20758">
        <v>0</v>
      </c>
      <c r="F20758" s="4">
        <f t="shared" si="324"/>
        <v>583333.33333333337</v>
      </c>
    </row>
    <row r="20759" spans="1:6" x14ac:dyDescent="0.3">
      <c r="A20759" t="s">
        <v>21214</v>
      </c>
      <c r="B20759">
        <v>1010100</v>
      </c>
      <c r="C20759">
        <v>2522590</v>
      </c>
      <c r="D20759">
        <v>3889900</v>
      </c>
      <c r="E20759">
        <v>804600</v>
      </c>
      <c r="F20759" s="4">
        <f t="shared" si="324"/>
        <v>2405696.6666666665</v>
      </c>
    </row>
    <row r="20760" spans="1:6" x14ac:dyDescent="0.3">
      <c r="A20760" t="s">
        <v>21215</v>
      </c>
      <c r="B20760">
        <v>4487390</v>
      </c>
      <c r="C20760">
        <v>2171800</v>
      </c>
      <c r="D20760">
        <v>2693600</v>
      </c>
      <c r="E20760">
        <v>1975000</v>
      </c>
      <c r="F20760" s="4">
        <f t="shared" si="324"/>
        <v>2280133.3333333335</v>
      </c>
    </row>
    <row r="20761" spans="1:6" x14ac:dyDescent="0.3">
      <c r="A20761" t="s">
        <v>21216</v>
      </c>
      <c r="B20761">
        <v>3098550</v>
      </c>
      <c r="C20761">
        <v>7102390</v>
      </c>
      <c r="D20761">
        <v>9577600</v>
      </c>
      <c r="E20761">
        <v>3147100</v>
      </c>
      <c r="F20761" s="4">
        <f t="shared" si="324"/>
        <v>6609030</v>
      </c>
    </row>
    <row r="20762" spans="1:6" x14ac:dyDescent="0.3">
      <c r="A20762" t="s">
        <v>21217</v>
      </c>
      <c r="B20762">
        <v>0</v>
      </c>
      <c r="C20762">
        <v>6690310</v>
      </c>
      <c r="D20762">
        <v>6664540</v>
      </c>
      <c r="E20762">
        <v>6187600</v>
      </c>
      <c r="F20762" s="4">
        <f t="shared" si="324"/>
        <v>6514150</v>
      </c>
    </row>
    <row r="20763" spans="1:6" x14ac:dyDescent="0.3">
      <c r="A20763" t="s">
        <v>21218</v>
      </c>
      <c r="B20763">
        <v>480000</v>
      </c>
      <c r="C20763">
        <v>5370380</v>
      </c>
      <c r="D20763">
        <v>2068040</v>
      </c>
      <c r="E20763">
        <v>2637720</v>
      </c>
      <c r="F20763" s="4">
        <f t="shared" si="324"/>
        <v>3358713.3333333335</v>
      </c>
    </row>
    <row r="20764" spans="1:6" x14ac:dyDescent="0.3">
      <c r="A20764" t="s">
        <v>21219</v>
      </c>
      <c r="B20764">
        <v>0</v>
      </c>
      <c r="C20764">
        <v>969600</v>
      </c>
      <c r="D20764">
        <v>0</v>
      </c>
      <c r="E20764">
        <v>0</v>
      </c>
      <c r="F20764" s="4">
        <f t="shared" si="324"/>
        <v>323200</v>
      </c>
    </row>
    <row r="20765" spans="1:6" x14ac:dyDescent="0.3">
      <c r="A20765" t="s">
        <v>21220</v>
      </c>
      <c r="B20765">
        <v>0</v>
      </c>
      <c r="C20765">
        <v>0</v>
      </c>
      <c r="D20765">
        <v>653900</v>
      </c>
      <c r="E20765">
        <v>0</v>
      </c>
      <c r="F20765" s="4">
        <f t="shared" si="324"/>
        <v>217966.66666666666</v>
      </c>
    </row>
    <row r="20766" spans="1:6" x14ac:dyDescent="0.3">
      <c r="A20766" t="s">
        <v>21221</v>
      </c>
      <c r="B20766">
        <v>2802560</v>
      </c>
      <c r="C20766">
        <v>861950</v>
      </c>
      <c r="D20766">
        <v>2193640</v>
      </c>
      <c r="E20766">
        <v>3186060</v>
      </c>
      <c r="F20766" s="4">
        <f t="shared" si="324"/>
        <v>2080550</v>
      </c>
    </row>
    <row r="20767" spans="1:6" x14ac:dyDescent="0.3">
      <c r="A20767" t="s">
        <v>21222</v>
      </c>
      <c r="B20767">
        <v>911820</v>
      </c>
      <c r="C20767">
        <v>0</v>
      </c>
      <c r="D20767">
        <v>779750</v>
      </c>
      <c r="E20767">
        <v>0</v>
      </c>
      <c r="F20767" s="4">
        <f t="shared" si="324"/>
        <v>259916.66666666666</v>
      </c>
    </row>
    <row r="20768" spans="1:6" x14ac:dyDescent="0.3">
      <c r="A20768" t="s">
        <v>21223</v>
      </c>
      <c r="B20768">
        <v>229320</v>
      </c>
      <c r="C20768">
        <v>296660</v>
      </c>
      <c r="D20768">
        <v>234600</v>
      </c>
      <c r="E20768">
        <v>343980</v>
      </c>
      <c r="F20768" s="4">
        <f t="shared" si="324"/>
        <v>291746.66666666669</v>
      </c>
    </row>
    <row r="20769" spans="1:6" x14ac:dyDescent="0.3">
      <c r="A20769" t="s">
        <v>21224</v>
      </c>
      <c r="B20769">
        <v>0</v>
      </c>
      <c r="C20769">
        <v>740000</v>
      </c>
      <c r="D20769">
        <v>0</v>
      </c>
      <c r="E20769">
        <v>0</v>
      </c>
      <c r="F20769" s="4">
        <f t="shared" si="324"/>
        <v>246666.66666666666</v>
      </c>
    </row>
    <row r="20770" spans="1:6" x14ac:dyDescent="0.3">
      <c r="A20770" t="s">
        <v>21225</v>
      </c>
      <c r="B20770">
        <v>4004580</v>
      </c>
      <c r="C20770">
        <v>6228040</v>
      </c>
      <c r="D20770">
        <v>2060240</v>
      </c>
      <c r="E20770">
        <v>6390130</v>
      </c>
      <c r="F20770" s="4">
        <f t="shared" si="324"/>
        <v>4892803.333333333</v>
      </c>
    </row>
    <row r="20771" spans="1:6" x14ac:dyDescent="0.3">
      <c r="A20771" t="s">
        <v>21226</v>
      </c>
      <c r="B20771">
        <v>3555240</v>
      </c>
      <c r="C20771">
        <v>2180360</v>
      </c>
      <c r="D20771">
        <v>2314120</v>
      </c>
      <c r="E20771">
        <v>2585400</v>
      </c>
      <c r="F20771" s="4">
        <f t="shared" si="324"/>
        <v>2359960</v>
      </c>
    </row>
    <row r="20772" spans="1:6" x14ac:dyDescent="0.3">
      <c r="A20772" t="s">
        <v>21227</v>
      </c>
      <c r="B20772">
        <v>3361250</v>
      </c>
      <c r="C20772">
        <v>11102000</v>
      </c>
      <c r="D20772">
        <v>4552460</v>
      </c>
      <c r="E20772">
        <v>4427950</v>
      </c>
      <c r="F20772" s="4">
        <f t="shared" si="324"/>
        <v>6694136.666666667</v>
      </c>
    </row>
    <row r="20773" spans="1:6" x14ac:dyDescent="0.3">
      <c r="A20773" t="s">
        <v>21228</v>
      </c>
      <c r="B20773">
        <v>0</v>
      </c>
      <c r="C20773">
        <v>0</v>
      </c>
      <c r="D20773">
        <v>1129670</v>
      </c>
      <c r="E20773">
        <v>1420800</v>
      </c>
      <c r="F20773" s="4">
        <f t="shared" si="324"/>
        <v>850156.66666666663</v>
      </c>
    </row>
    <row r="20774" spans="1:6" x14ac:dyDescent="0.3">
      <c r="A20774" t="s">
        <v>21229</v>
      </c>
      <c r="B20774">
        <v>1433250</v>
      </c>
      <c r="C20774">
        <v>0</v>
      </c>
      <c r="D20774">
        <v>0</v>
      </c>
      <c r="E20774">
        <v>1495130</v>
      </c>
      <c r="F20774" s="4">
        <f t="shared" si="324"/>
        <v>498376.66666666669</v>
      </c>
    </row>
    <row r="20775" spans="1:6" x14ac:dyDescent="0.3">
      <c r="A20775" t="s">
        <v>21230</v>
      </c>
      <c r="B20775">
        <v>0</v>
      </c>
      <c r="C20775">
        <v>0</v>
      </c>
      <c r="D20775">
        <v>2112840</v>
      </c>
      <c r="E20775">
        <v>1585220</v>
      </c>
      <c r="F20775" s="4">
        <f t="shared" si="324"/>
        <v>1232686.6666666667</v>
      </c>
    </row>
    <row r="20776" spans="1:6" x14ac:dyDescent="0.3">
      <c r="A20776" t="s">
        <v>21231</v>
      </c>
      <c r="B20776">
        <v>0</v>
      </c>
      <c r="C20776">
        <v>0</v>
      </c>
      <c r="D20776">
        <v>443020</v>
      </c>
      <c r="E20776">
        <v>2134580</v>
      </c>
      <c r="F20776" s="4">
        <f t="shared" si="324"/>
        <v>859200</v>
      </c>
    </row>
    <row r="20777" spans="1:6" x14ac:dyDescent="0.3">
      <c r="A20777" t="s">
        <v>21232</v>
      </c>
      <c r="B20777">
        <v>411950</v>
      </c>
      <c r="C20777">
        <v>0</v>
      </c>
      <c r="D20777">
        <v>0</v>
      </c>
      <c r="E20777">
        <v>386000</v>
      </c>
      <c r="F20777" s="4">
        <f t="shared" si="324"/>
        <v>128666.66666666667</v>
      </c>
    </row>
    <row r="20778" spans="1:6" x14ac:dyDescent="0.3">
      <c r="A20778" t="s">
        <v>21233</v>
      </c>
      <c r="B20778">
        <v>1748570</v>
      </c>
      <c r="C20778">
        <v>0</v>
      </c>
      <c r="D20778">
        <v>0</v>
      </c>
      <c r="E20778">
        <v>1157520</v>
      </c>
      <c r="F20778" s="4">
        <f t="shared" si="324"/>
        <v>385840</v>
      </c>
    </row>
    <row r="20779" spans="1:6" x14ac:dyDescent="0.3">
      <c r="A20779" t="s">
        <v>21234</v>
      </c>
      <c r="B20779">
        <v>0</v>
      </c>
      <c r="C20779">
        <v>3783800</v>
      </c>
      <c r="D20779">
        <v>5122230</v>
      </c>
      <c r="E20779">
        <v>2029600</v>
      </c>
      <c r="F20779" s="4">
        <f t="shared" si="324"/>
        <v>3645210</v>
      </c>
    </row>
    <row r="20780" spans="1:6" x14ac:dyDescent="0.3">
      <c r="A20780" t="s">
        <v>21235</v>
      </c>
      <c r="B20780">
        <v>0</v>
      </c>
      <c r="C20780">
        <v>682500</v>
      </c>
      <c r="D20780">
        <v>0</v>
      </c>
      <c r="E20780">
        <v>701770</v>
      </c>
      <c r="F20780" s="4">
        <f t="shared" si="324"/>
        <v>461423.33333333331</v>
      </c>
    </row>
    <row r="20781" spans="1:6" x14ac:dyDescent="0.3">
      <c r="A20781" t="s">
        <v>21236</v>
      </c>
      <c r="B20781">
        <v>815360</v>
      </c>
      <c r="C20781">
        <v>663390</v>
      </c>
      <c r="D20781">
        <v>814990</v>
      </c>
      <c r="E20781">
        <v>1886950</v>
      </c>
      <c r="F20781" s="4">
        <f t="shared" si="324"/>
        <v>1121776.6666666667</v>
      </c>
    </row>
    <row r="20782" spans="1:6" x14ac:dyDescent="0.3">
      <c r="A20782" t="s">
        <v>21237</v>
      </c>
      <c r="B20782">
        <v>358900</v>
      </c>
      <c r="C20782">
        <v>0</v>
      </c>
      <c r="D20782">
        <v>463500</v>
      </c>
      <c r="E20782">
        <v>623500</v>
      </c>
      <c r="F20782" s="4">
        <f t="shared" si="324"/>
        <v>362333.33333333331</v>
      </c>
    </row>
    <row r="20783" spans="1:6" x14ac:dyDescent="0.3">
      <c r="A20783" t="s">
        <v>21238</v>
      </c>
      <c r="B20783">
        <v>0</v>
      </c>
      <c r="C20783">
        <v>1056510</v>
      </c>
      <c r="D20783">
        <v>459430</v>
      </c>
      <c r="E20783">
        <v>506870</v>
      </c>
      <c r="F20783" s="4">
        <f t="shared" si="324"/>
        <v>674270</v>
      </c>
    </row>
    <row r="20784" spans="1:6" x14ac:dyDescent="0.3">
      <c r="A20784" t="s">
        <v>21239</v>
      </c>
      <c r="B20784">
        <v>793800</v>
      </c>
      <c r="C20784">
        <v>0</v>
      </c>
      <c r="D20784">
        <v>0</v>
      </c>
      <c r="E20784">
        <v>0</v>
      </c>
      <c r="F20784" s="4">
        <f t="shared" si="324"/>
        <v>0</v>
      </c>
    </row>
    <row r="20785" spans="1:6" x14ac:dyDescent="0.3">
      <c r="A20785" t="s">
        <v>21240</v>
      </c>
      <c r="B20785">
        <v>0</v>
      </c>
      <c r="C20785">
        <v>475020</v>
      </c>
      <c r="D20785">
        <v>544180</v>
      </c>
      <c r="E20785">
        <v>1082900</v>
      </c>
      <c r="F20785" s="4">
        <f t="shared" si="324"/>
        <v>700700</v>
      </c>
    </row>
    <row r="20786" spans="1:6" x14ac:dyDescent="0.3">
      <c r="A20786" t="s">
        <v>21241</v>
      </c>
      <c r="B20786">
        <v>641000</v>
      </c>
      <c r="C20786">
        <v>0</v>
      </c>
      <c r="D20786">
        <v>357000</v>
      </c>
      <c r="E20786">
        <v>500500</v>
      </c>
      <c r="F20786" s="4">
        <f t="shared" si="324"/>
        <v>285833.33333333331</v>
      </c>
    </row>
    <row r="20787" spans="1:6" x14ac:dyDescent="0.3">
      <c r="A20787" t="s">
        <v>21242</v>
      </c>
      <c r="B20787">
        <v>0</v>
      </c>
      <c r="C20787">
        <v>0</v>
      </c>
      <c r="D20787">
        <v>234600</v>
      </c>
      <c r="E20787">
        <v>2383780</v>
      </c>
      <c r="F20787" s="4">
        <f t="shared" si="324"/>
        <v>872793.33333333337</v>
      </c>
    </row>
    <row r="20788" spans="1:6" x14ac:dyDescent="0.3">
      <c r="A20788" t="s">
        <v>21243</v>
      </c>
      <c r="B20788">
        <v>1404460</v>
      </c>
      <c r="C20788">
        <v>0</v>
      </c>
      <c r="D20788">
        <v>1480000</v>
      </c>
      <c r="E20788">
        <v>3272760</v>
      </c>
      <c r="F20788" s="4">
        <f t="shared" si="324"/>
        <v>1584253.3333333333</v>
      </c>
    </row>
    <row r="20789" spans="1:6" x14ac:dyDescent="0.3">
      <c r="A20789" t="s">
        <v>21244</v>
      </c>
      <c r="B20789">
        <v>0</v>
      </c>
      <c r="C20789">
        <v>2723940</v>
      </c>
      <c r="D20789">
        <v>1287320</v>
      </c>
      <c r="E20789">
        <v>0</v>
      </c>
      <c r="F20789" s="4">
        <f t="shared" si="324"/>
        <v>1337086.6666666667</v>
      </c>
    </row>
    <row r="20790" spans="1:6" x14ac:dyDescent="0.3">
      <c r="A20790" t="s">
        <v>21245</v>
      </c>
      <c r="B20790">
        <v>2022000</v>
      </c>
      <c r="C20790">
        <v>0</v>
      </c>
      <c r="D20790">
        <v>0</v>
      </c>
      <c r="E20790">
        <v>3743640</v>
      </c>
      <c r="F20790" s="4">
        <f t="shared" si="324"/>
        <v>1247880</v>
      </c>
    </row>
    <row r="20791" spans="1:6" x14ac:dyDescent="0.3">
      <c r="A20791" t="s">
        <v>21246</v>
      </c>
      <c r="B20791">
        <v>418000</v>
      </c>
      <c r="C20791">
        <v>581490</v>
      </c>
      <c r="D20791">
        <v>0</v>
      </c>
      <c r="E20791">
        <v>1306360</v>
      </c>
      <c r="F20791" s="4">
        <f t="shared" si="324"/>
        <v>629283.33333333337</v>
      </c>
    </row>
    <row r="20792" spans="1:6" x14ac:dyDescent="0.3">
      <c r="A20792" t="s">
        <v>21247</v>
      </c>
      <c r="B20792">
        <v>1110000</v>
      </c>
      <c r="C20792">
        <v>0</v>
      </c>
      <c r="D20792">
        <v>0</v>
      </c>
      <c r="E20792">
        <v>804000</v>
      </c>
      <c r="F20792" s="4">
        <f t="shared" si="324"/>
        <v>268000</v>
      </c>
    </row>
    <row r="20793" spans="1:6" x14ac:dyDescent="0.3">
      <c r="A20793" t="s">
        <v>21248</v>
      </c>
      <c r="B20793">
        <v>0</v>
      </c>
      <c r="C20793">
        <v>1586360</v>
      </c>
      <c r="D20793">
        <v>947310</v>
      </c>
      <c r="E20793">
        <v>600600</v>
      </c>
      <c r="F20793" s="4">
        <f t="shared" si="324"/>
        <v>1044756.6666666666</v>
      </c>
    </row>
    <row r="20794" spans="1:6" x14ac:dyDescent="0.3">
      <c r="A20794" t="s">
        <v>21249</v>
      </c>
      <c r="B20794">
        <v>0</v>
      </c>
      <c r="C20794">
        <v>0</v>
      </c>
      <c r="D20794">
        <v>657130</v>
      </c>
      <c r="E20794">
        <v>1526560</v>
      </c>
      <c r="F20794" s="4">
        <f t="shared" si="324"/>
        <v>727896.66666666663</v>
      </c>
    </row>
    <row r="20795" spans="1:6" x14ac:dyDescent="0.3">
      <c r="A20795" t="s">
        <v>21250</v>
      </c>
      <c r="B20795">
        <v>1770490</v>
      </c>
      <c r="C20795">
        <v>0</v>
      </c>
      <c r="D20795">
        <v>1822730</v>
      </c>
      <c r="E20795">
        <v>1977520</v>
      </c>
      <c r="F20795" s="4">
        <f t="shared" si="324"/>
        <v>1266750</v>
      </c>
    </row>
    <row r="20796" spans="1:6" x14ac:dyDescent="0.3">
      <c r="A20796" t="s">
        <v>21251</v>
      </c>
      <c r="B20796">
        <v>1018290</v>
      </c>
      <c r="C20796">
        <v>1018970</v>
      </c>
      <c r="D20796">
        <v>0</v>
      </c>
      <c r="E20796">
        <v>1208480</v>
      </c>
      <c r="F20796" s="4">
        <f t="shared" si="324"/>
        <v>742483.33333333337</v>
      </c>
    </row>
    <row r="20797" spans="1:6" x14ac:dyDescent="0.3">
      <c r="A20797" t="s">
        <v>21252</v>
      </c>
      <c r="B20797">
        <v>0</v>
      </c>
      <c r="C20797">
        <v>850500</v>
      </c>
      <c r="D20797">
        <v>0</v>
      </c>
      <c r="E20797">
        <v>729450</v>
      </c>
      <c r="F20797" s="4">
        <f t="shared" si="324"/>
        <v>526650</v>
      </c>
    </row>
    <row r="20798" spans="1:6" x14ac:dyDescent="0.3">
      <c r="A20798" t="s">
        <v>21253</v>
      </c>
      <c r="B20798">
        <v>0</v>
      </c>
      <c r="C20798">
        <v>3292090</v>
      </c>
      <c r="D20798">
        <v>4963300</v>
      </c>
      <c r="E20798">
        <v>1244400</v>
      </c>
      <c r="F20798" s="4">
        <f t="shared" si="324"/>
        <v>3166596.6666666665</v>
      </c>
    </row>
    <row r="20799" spans="1:6" x14ac:dyDescent="0.3">
      <c r="A20799" t="s">
        <v>303</v>
      </c>
      <c r="B20799">
        <v>1163800</v>
      </c>
      <c r="C20799">
        <v>335400</v>
      </c>
      <c r="D20799">
        <v>515400</v>
      </c>
      <c r="E20799">
        <v>0</v>
      </c>
      <c r="F20799" s="4">
        <f t="shared" si="324"/>
        <v>283600</v>
      </c>
    </row>
    <row r="20800" spans="1:6" x14ac:dyDescent="0.3">
      <c r="A20800" t="s">
        <v>877</v>
      </c>
      <c r="B20800">
        <v>1543360</v>
      </c>
      <c r="C20800">
        <v>1012460</v>
      </c>
      <c r="D20800">
        <v>0</v>
      </c>
      <c r="E20800">
        <v>0</v>
      </c>
      <c r="F20800" s="4">
        <f t="shared" si="324"/>
        <v>337486.66666666669</v>
      </c>
    </row>
    <row r="20801" spans="1:6" x14ac:dyDescent="0.3">
      <c r="A20801" t="s">
        <v>21254</v>
      </c>
      <c r="B20801">
        <v>0</v>
      </c>
      <c r="C20801">
        <v>0</v>
      </c>
      <c r="D20801">
        <v>495040</v>
      </c>
      <c r="E20801">
        <v>0</v>
      </c>
      <c r="F20801" s="4">
        <f t="shared" si="324"/>
        <v>165013.33333333334</v>
      </c>
    </row>
    <row r="20802" spans="1:6" x14ac:dyDescent="0.3">
      <c r="A20802" t="s">
        <v>21255</v>
      </c>
      <c r="B20802">
        <v>1139320</v>
      </c>
      <c r="C20802">
        <v>934260</v>
      </c>
      <c r="D20802">
        <v>2106800</v>
      </c>
      <c r="E20802">
        <v>2047160</v>
      </c>
      <c r="F20802" s="4">
        <f t="shared" si="324"/>
        <v>1696073.3333333333</v>
      </c>
    </row>
    <row r="20803" spans="1:6" x14ac:dyDescent="0.3">
      <c r="A20803" t="s">
        <v>21256</v>
      </c>
      <c r="B20803">
        <v>0</v>
      </c>
      <c r="C20803">
        <v>951860</v>
      </c>
      <c r="D20803">
        <v>582400</v>
      </c>
      <c r="E20803">
        <v>703800</v>
      </c>
      <c r="F20803" s="4">
        <f t="shared" ref="F20803:F20866" si="325">SUM(C20803:E20803)/3</f>
        <v>746020</v>
      </c>
    </row>
    <row r="20804" spans="1:6" x14ac:dyDescent="0.3">
      <c r="A20804" t="s">
        <v>21257</v>
      </c>
      <c r="B20804">
        <v>4049440</v>
      </c>
      <c r="C20804">
        <v>19027300</v>
      </c>
      <c r="D20804">
        <v>17763200</v>
      </c>
      <c r="E20804">
        <v>18863100</v>
      </c>
      <c r="F20804" s="4">
        <f t="shared" si="325"/>
        <v>18551200</v>
      </c>
    </row>
    <row r="20805" spans="1:6" x14ac:dyDescent="0.3">
      <c r="A20805" t="s">
        <v>21258</v>
      </c>
      <c r="B20805">
        <v>0</v>
      </c>
      <c r="C20805">
        <v>0</v>
      </c>
      <c r="D20805">
        <v>1419640</v>
      </c>
      <c r="E20805">
        <v>386000</v>
      </c>
      <c r="F20805" s="4">
        <f t="shared" si="325"/>
        <v>601880</v>
      </c>
    </row>
    <row r="20806" spans="1:6" x14ac:dyDescent="0.3">
      <c r="A20806" t="s">
        <v>21259</v>
      </c>
      <c r="B20806">
        <v>0</v>
      </c>
      <c r="C20806">
        <v>0</v>
      </c>
      <c r="D20806">
        <v>4773800</v>
      </c>
      <c r="E20806">
        <v>9421310</v>
      </c>
      <c r="F20806" s="4">
        <f t="shared" si="325"/>
        <v>4731703.333333333</v>
      </c>
    </row>
    <row r="20807" spans="1:6" x14ac:dyDescent="0.3">
      <c r="A20807" t="s">
        <v>21260</v>
      </c>
      <c r="B20807">
        <v>0</v>
      </c>
      <c r="C20807">
        <v>382200</v>
      </c>
      <c r="D20807">
        <v>382200</v>
      </c>
      <c r="E20807">
        <v>386000</v>
      </c>
      <c r="F20807" s="4">
        <f t="shared" si="325"/>
        <v>383466.66666666669</v>
      </c>
    </row>
    <row r="20808" spans="1:6" x14ac:dyDescent="0.3">
      <c r="A20808" t="s">
        <v>21261</v>
      </c>
      <c r="B20808">
        <v>7798700</v>
      </c>
      <c r="C20808">
        <v>11772600</v>
      </c>
      <c r="D20808">
        <v>1974700</v>
      </c>
      <c r="E20808">
        <v>1161700</v>
      </c>
      <c r="F20808" s="4">
        <f t="shared" si="325"/>
        <v>4969666.666666667</v>
      </c>
    </row>
    <row r="20809" spans="1:6" x14ac:dyDescent="0.3">
      <c r="A20809" t="s">
        <v>21262</v>
      </c>
      <c r="B20809">
        <v>2810000</v>
      </c>
      <c r="C20809">
        <v>9064000</v>
      </c>
      <c r="D20809">
        <v>10190400</v>
      </c>
      <c r="E20809">
        <v>5751560</v>
      </c>
      <c r="F20809" s="4">
        <f t="shared" si="325"/>
        <v>8335320</v>
      </c>
    </row>
    <row r="20810" spans="1:6" x14ac:dyDescent="0.3">
      <c r="A20810" t="s">
        <v>21263</v>
      </c>
      <c r="B20810">
        <v>1613740</v>
      </c>
      <c r="C20810">
        <v>1318760</v>
      </c>
      <c r="D20810">
        <v>1445780</v>
      </c>
      <c r="E20810">
        <v>2817410</v>
      </c>
      <c r="F20810" s="4">
        <f t="shared" si="325"/>
        <v>1860650</v>
      </c>
    </row>
    <row r="20811" spans="1:6" x14ac:dyDescent="0.3">
      <c r="A20811" t="s">
        <v>21264</v>
      </c>
      <c r="B20811">
        <v>0</v>
      </c>
      <c r="C20811">
        <v>1480000</v>
      </c>
      <c r="D20811">
        <v>0</v>
      </c>
      <c r="E20811">
        <v>0</v>
      </c>
      <c r="F20811" s="4">
        <f t="shared" si="325"/>
        <v>493333.33333333331</v>
      </c>
    </row>
    <row r="20812" spans="1:6" x14ac:dyDescent="0.3">
      <c r="A20812" t="s">
        <v>21265</v>
      </c>
      <c r="B20812">
        <v>0</v>
      </c>
      <c r="C20812">
        <v>803100</v>
      </c>
      <c r="D20812">
        <v>540540</v>
      </c>
      <c r="E20812">
        <v>256000</v>
      </c>
      <c r="F20812" s="4">
        <f t="shared" si="325"/>
        <v>533213.33333333337</v>
      </c>
    </row>
    <row r="20813" spans="1:6" x14ac:dyDescent="0.3">
      <c r="A20813" t="s">
        <v>21266</v>
      </c>
      <c r="B20813">
        <v>0</v>
      </c>
      <c r="C20813">
        <v>0</v>
      </c>
      <c r="D20813">
        <v>2535060</v>
      </c>
      <c r="E20813">
        <v>0</v>
      </c>
      <c r="F20813" s="4">
        <f t="shared" si="325"/>
        <v>845020</v>
      </c>
    </row>
    <row r="20814" spans="1:6" x14ac:dyDescent="0.3">
      <c r="A20814" t="s">
        <v>21267</v>
      </c>
      <c r="B20814">
        <v>1071070</v>
      </c>
      <c r="C20814">
        <v>455000</v>
      </c>
      <c r="D20814">
        <v>409500</v>
      </c>
      <c r="E20814">
        <v>234600</v>
      </c>
      <c r="F20814" s="4">
        <f t="shared" si="325"/>
        <v>366366.66666666669</v>
      </c>
    </row>
    <row r="20815" spans="1:6" x14ac:dyDescent="0.3">
      <c r="A20815" t="s">
        <v>21268</v>
      </c>
      <c r="B20815">
        <v>0</v>
      </c>
      <c r="C20815">
        <v>245700</v>
      </c>
      <c r="D20815">
        <v>0</v>
      </c>
      <c r="E20815">
        <v>386000</v>
      </c>
      <c r="F20815" s="4">
        <f t="shared" si="325"/>
        <v>210566.66666666666</v>
      </c>
    </row>
    <row r="20816" spans="1:6" x14ac:dyDescent="0.3">
      <c r="A20816" t="s">
        <v>21269</v>
      </c>
      <c r="B20816">
        <v>1339600</v>
      </c>
      <c r="C20816">
        <v>460000</v>
      </c>
      <c r="D20816">
        <v>0</v>
      </c>
      <c r="E20816">
        <v>659000</v>
      </c>
      <c r="F20816" s="4">
        <f t="shared" si="325"/>
        <v>373000</v>
      </c>
    </row>
    <row r="20817" spans="1:6" x14ac:dyDescent="0.3">
      <c r="A20817" t="s">
        <v>21270</v>
      </c>
      <c r="B20817">
        <v>0</v>
      </c>
      <c r="C20817">
        <v>245700</v>
      </c>
      <c r="D20817">
        <v>216580</v>
      </c>
      <c r="E20817">
        <v>386000</v>
      </c>
      <c r="F20817" s="4">
        <f t="shared" si="325"/>
        <v>282760</v>
      </c>
    </row>
    <row r="20818" spans="1:6" x14ac:dyDescent="0.3">
      <c r="A20818" t="s">
        <v>21271</v>
      </c>
      <c r="B20818">
        <v>2355960</v>
      </c>
      <c r="C20818">
        <v>694800</v>
      </c>
      <c r="D20818">
        <v>711920</v>
      </c>
      <c r="E20818">
        <v>0</v>
      </c>
      <c r="F20818" s="4">
        <f t="shared" si="325"/>
        <v>468906.66666666669</v>
      </c>
    </row>
    <row r="20819" spans="1:6" x14ac:dyDescent="0.3">
      <c r="A20819" t="s">
        <v>21272</v>
      </c>
      <c r="B20819">
        <v>0</v>
      </c>
      <c r="C20819">
        <v>2058180</v>
      </c>
      <c r="D20819">
        <v>647680</v>
      </c>
      <c r="E20819">
        <v>1159900</v>
      </c>
      <c r="F20819" s="4">
        <f t="shared" si="325"/>
        <v>1288586.6666666667</v>
      </c>
    </row>
    <row r="20820" spans="1:6" x14ac:dyDescent="0.3">
      <c r="A20820" t="s">
        <v>21273</v>
      </c>
      <c r="B20820">
        <v>0</v>
      </c>
      <c r="C20820">
        <v>648990</v>
      </c>
      <c r="D20820">
        <v>423150</v>
      </c>
      <c r="E20820">
        <v>0</v>
      </c>
      <c r="F20820" s="4">
        <f t="shared" si="325"/>
        <v>357380</v>
      </c>
    </row>
    <row r="20821" spans="1:6" x14ac:dyDescent="0.3">
      <c r="A20821" t="s">
        <v>21274</v>
      </c>
      <c r="B20821">
        <v>0</v>
      </c>
      <c r="C20821">
        <v>464100</v>
      </c>
      <c r="D20821">
        <v>370000</v>
      </c>
      <c r="E20821">
        <v>0</v>
      </c>
      <c r="F20821" s="4">
        <f t="shared" si="325"/>
        <v>278033.33333333331</v>
      </c>
    </row>
    <row r="20822" spans="1:6" x14ac:dyDescent="0.3">
      <c r="A20822" t="s">
        <v>21275</v>
      </c>
      <c r="B20822">
        <v>3284110</v>
      </c>
      <c r="C20822">
        <v>2673510</v>
      </c>
      <c r="D20822">
        <v>6802460</v>
      </c>
      <c r="E20822">
        <v>4848480</v>
      </c>
      <c r="F20822" s="4">
        <f t="shared" si="325"/>
        <v>4774816.666666667</v>
      </c>
    </row>
    <row r="20823" spans="1:6" x14ac:dyDescent="0.3">
      <c r="A20823" t="s">
        <v>21276</v>
      </c>
      <c r="B20823">
        <v>603000</v>
      </c>
      <c r="C20823">
        <v>191100</v>
      </c>
      <c r="D20823">
        <v>2077140</v>
      </c>
      <c r="E20823">
        <v>0</v>
      </c>
      <c r="F20823" s="4">
        <f t="shared" si="325"/>
        <v>756080</v>
      </c>
    </row>
    <row r="20824" spans="1:6" x14ac:dyDescent="0.3">
      <c r="A20824" t="s">
        <v>21277</v>
      </c>
      <c r="B20824">
        <v>2066560</v>
      </c>
      <c r="C20824">
        <v>6225050</v>
      </c>
      <c r="D20824">
        <v>6034730</v>
      </c>
      <c r="E20824">
        <v>6080100</v>
      </c>
      <c r="F20824" s="4">
        <f t="shared" si="325"/>
        <v>6113293.333333333</v>
      </c>
    </row>
    <row r="20825" spans="1:6" x14ac:dyDescent="0.3">
      <c r="A20825" t="s">
        <v>21278</v>
      </c>
      <c r="B20825">
        <v>6137350</v>
      </c>
      <c r="C20825">
        <v>11715030</v>
      </c>
      <c r="D20825">
        <v>11034870</v>
      </c>
      <c r="E20825">
        <v>9707500</v>
      </c>
      <c r="F20825" s="4">
        <f t="shared" si="325"/>
        <v>10819133.333333334</v>
      </c>
    </row>
    <row r="20826" spans="1:6" x14ac:dyDescent="0.3">
      <c r="A20826" t="s">
        <v>21279</v>
      </c>
      <c r="B20826">
        <v>160000</v>
      </c>
      <c r="C20826">
        <v>774220</v>
      </c>
      <c r="D20826">
        <v>4097800</v>
      </c>
      <c r="E20826">
        <v>2334880</v>
      </c>
      <c r="F20826" s="4">
        <f t="shared" si="325"/>
        <v>2402300</v>
      </c>
    </row>
    <row r="20827" spans="1:6" x14ac:dyDescent="0.3">
      <c r="A20827" t="s">
        <v>21280</v>
      </c>
      <c r="B20827">
        <v>2092090</v>
      </c>
      <c r="C20827">
        <v>3390660</v>
      </c>
      <c r="D20827">
        <v>2521630</v>
      </c>
      <c r="E20827">
        <v>2216760</v>
      </c>
      <c r="F20827" s="4">
        <f t="shared" si="325"/>
        <v>2709683.3333333335</v>
      </c>
    </row>
    <row r="20828" spans="1:6" x14ac:dyDescent="0.3">
      <c r="A20828" t="s">
        <v>21281</v>
      </c>
      <c r="B20828">
        <v>1152860</v>
      </c>
      <c r="C20828">
        <v>0</v>
      </c>
      <c r="D20828">
        <v>0</v>
      </c>
      <c r="E20828">
        <v>0</v>
      </c>
      <c r="F20828" s="4">
        <f t="shared" si="325"/>
        <v>0</v>
      </c>
    </row>
    <row r="20829" spans="1:6" x14ac:dyDescent="0.3">
      <c r="A20829" t="s">
        <v>21282</v>
      </c>
      <c r="B20829">
        <v>0</v>
      </c>
      <c r="C20829">
        <v>1769210</v>
      </c>
      <c r="D20829">
        <v>0</v>
      </c>
      <c r="E20829">
        <v>862500</v>
      </c>
      <c r="F20829" s="4">
        <f t="shared" si="325"/>
        <v>877236.66666666663</v>
      </c>
    </row>
    <row r="20830" spans="1:6" x14ac:dyDescent="0.3">
      <c r="A20830" t="s">
        <v>21283</v>
      </c>
      <c r="B20830">
        <v>16313430</v>
      </c>
      <c r="C20830">
        <v>6564510</v>
      </c>
      <c r="D20830">
        <v>12018240</v>
      </c>
      <c r="E20830">
        <v>6360900</v>
      </c>
      <c r="F20830" s="4">
        <f t="shared" si="325"/>
        <v>8314550</v>
      </c>
    </row>
    <row r="20831" spans="1:6" x14ac:dyDescent="0.3">
      <c r="A20831" t="s">
        <v>21284</v>
      </c>
      <c r="B20831">
        <v>0</v>
      </c>
      <c r="C20831">
        <v>678000</v>
      </c>
      <c r="D20831">
        <v>2156910</v>
      </c>
      <c r="E20831">
        <v>2267550</v>
      </c>
      <c r="F20831" s="4">
        <f t="shared" si="325"/>
        <v>1700820</v>
      </c>
    </row>
    <row r="20832" spans="1:6" x14ac:dyDescent="0.3">
      <c r="A20832" t="s">
        <v>21285</v>
      </c>
      <c r="B20832">
        <v>0</v>
      </c>
      <c r="C20832">
        <v>491400</v>
      </c>
      <c r="D20832">
        <v>1307560</v>
      </c>
      <c r="E20832">
        <v>1162900</v>
      </c>
      <c r="F20832" s="4">
        <f t="shared" si="325"/>
        <v>987286.66666666663</v>
      </c>
    </row>
    <row r="20833" spans="1:6" x14ac:dyDescent="0.3">
      <c r="A20833" t="s">
        <v>21286</v>
      </c>
      <c r="B20833">
        <v>0</v>
      </c>
      <c r="C20833">
        <v>491440</v>
      </c>
      <c r="D20833">
        <v>558440</v>
      </c>
      <c r="E20833">
        <v>0</v>
      </c>
      <c r="F20833" s="4">
        <f t="shared" si="325"/>
        <v>349960</v>
      </c>
    </row>
    <row r="20834" spans="1:6" x14ac:dyDescent="0.3">
      <c r="A20834" t="s">
        <v>21287</v>
      </c>
      <c r="B20834">
        <v>2193430</v>
      </c>
      <c r="C20834">
        <v>4423640</v>
      </c>
      <c r="D20834">
        <v>5106010</v>
      </c>
      <c r="E20834">
        <v>2762320</v>
      </c>
      <c r="F20834" s="4">
        <f t="shared" si="325"/>
        <v>4097323.3333333335</v>
      </c>
    </row>
    <row r="20835" spans="1:6" x14ac:dyDescent="0.3">
      <c r="A20835" t="s">
        <v>21288</v>
      </c>
      <c r="B20835">
        <v>2118200</v>
      </c>
      <c r="C20835">
        <v>3799300</v>
      </c>
      <c r="D20835">
        <v>0</v>
      </c>
      <c r="E20835">
        <v>4200200</v>
      </c>
      <c r="F20835" s="4">
        <f t="shared" si="325"/>
        <v>2666500</v>
      </c>
    </row>
    <row r="20836" spans="1:6" x14ac:dyDescent="0.3">
      <c r="A20836" t="s">
        <v>21289</v>
      </c>
      <c r="B20836">
        <v>1023400</v>
      </c>
      <c r="C20836">
        <v>0</v>
      </c>
      <c r="D20836">
        <v>0</v>
      </c>
      <c r="E20836">
        <v>0</v>
      </c>
      <c r="F20836" s="4">
        <f t="shared" si="325"/>
        <v>0</v>
      </c>
    </row>
    <row r="20837" spans="1:6" x14ac:dyDescent="0.3">
      <c r="A20837" t="s">
        <v>21290</v>
      </c>
      <c r="B20837">
        <v>486000</v>
      </c>
      <c r="C20837">
        <v>866800</v>
      </c>
      <c r="D20837">
        <v>2117500</v>
      </c>
      <c r="E20837">
        <v>2086060</v>
      </c>
      <c r="F20837" s="4">
        <f t="shared" si="325"/>
        <v>1690120</v>
      </c>
    </row>
    <row r="20838" spans="1:6" x14ac:dyDescent="0.3">
      <c r="A20838" t="s">
        <v>21291</v>
      </c>
      <c r="B20838">
        <v>2912100</v>
      </c>
      <c r="C20838">
        <v>1951950</v>
      </c>
      <c r="D20838">
        <v>0</v>
      </c>
      <c r="E20838">
        <v>6949520</v>
      </c>
      <c r="F20838" s="4">
        <f t="shared" si="325"/>
        <v>2967156.6666666665</v>
      </c>
    </row>
    <row r="20839" spans="1:6" x14ac:dyDescent="0.3">
      <c r="A20839" t="s">
        <v>21292</v>
      </c>
      <c r="B20839">
        <v>3009100</v>
      </c>
      <c r="C20839">
        <v>0</v>
      </c>
      <c r="D20839">
        <v>1605240</v>
      </c>
      <c r="E20839">
        <v>0</v>
      </c>
      <c r="F20839" s="4">
        <f t="shared" si="325"/>
        <v>535080</v>
      </c>
    </row>
    <row r="20840" spans="1:6" x14ac:dyDescent="0.3">
      <c r="A20840" t="s">
        <v>21293</v>
      </c>
      <c r="B20840">
        <v>678990</v>
      </c>
      <c r="C20840">
        <v>3446220</v>
      </c>
      <c r="D20840">
        <v>2168460</v>
      </c>
      <c r="E20840">
        <v>2050060</v>
      </c>
      <c r="F20840" s="4">
        <f t="shared" si="325"/>
        <v>2554913.3333333335</v>
      </c>
    </row>
    <row r="20841" spans="1:6" x14ac:dyDescent="0.3">
      <c r="A20841" t="s">
        <v>21294</v>
      </c>
      <c r="B20841">
        <v>160000</v>
      </c>
      <c r="C20841">
        <v>2651870</v>
      </c>
      <c r="D20841">
        <v>0</v>
      </c>
      <c r="E20841">
        <v>1818120</v>
      </c>
      <c r="F20841" s="4">
        <f t="shared" si="325"/>
        <v>1489996.6666666667</v>
      </c>
    </row>
    <row r="20842" spans="1:6" x14ac:dyDescent="0.3">
      <c r="A20842" t="s">
        <v>21295</v>
      </c>
      <c r="B20842">
        <v>3126800</v>
      </c>
      <c r="C20842">
        <v>2697620</v>
      </c>
      <c r="D20842">
        <v>3578540</v>
      </c>
      <c r="E20842">
        <v>4420610</v>
      </c>
      <c r="F20842" s="4">
        <f t="shared" si="325"/>
        <v>3565590</v>
      </c>
    </row>
    <row r="20843" spans="1:6" x14ac:dyDescent="0.3">
      <c r="A20843" t="s">
        <v>21296</v>
      </c>
      <c r="B20843">
        <v>2043860</v>
      </c>
      <c r="C20843">
        <v>2838000</v>
      </c>
      <c r="D20843">
        <v>2276250</v>
      </c>
      <c r="E20843">
        <v>2010080</v>
      </c>
      <c r="F20843" s="4">
        <f t="shared" si="325"/>
        <v>2374776.6666666665</v>
      </c>
    </row>
    <row r="20844" spans="1:6" x14ac:dyDescent="0.3">
      <c r="A20844" t="s">
        <v>21297</v>
      </c>
      <c r="B20844">
        <v>0</v>
      </c>
      <c r="C20844">
        <v>2580340</v>
      </c>
      <c r="D20844">
        <v>483000</v>
      </c>
      <c r="E20844">
        <v>3066210</v>
      </c>
      <c r="F20844" s="4">
        <f t="shared" si="325"/>
        <v>2043183.3333333333</v>
      </c>
    </row>
    <row r="20845" spans="1:6" x14ac:dyDescent="0.3">
      <c r="A20845" t="s">
        <v>21298</v>
      </c>
      <c r="B20845">
        <v>793800</v>
      </c>
      <c r="C20845">
        <v>2061490</v>
      </c>
      <c r="D20845">
        <v>0</v>
      </c>
      <c r="E20845">
        <v>386000</v>
      </c>
      <c r="F20845" s="4">
        <f t="shared" si="325"/>
        <v>815830</v>
      </c>
    </row>
    <row r="20846" spans="1:6" x14ac:dyDescent="0.3">
      <c r="A20846" t="s">
        <v>21299</v>
      </c>
      <c r="B20846">
        <v>160000</v>
      </c>
      <c r="C20846">
        <v>0</v>
      </c>
      <c r="D20846">
        <v>0</v>
      </c>
      <c r="E20846">
        <v>836560</v>
      </c>
      <c r="F20846" s="4">
        <f t="shared" si="325"/>
        <v>278853.33333333331</v>
      </c>
    </row>
    <row r="20847" spans="1:6" x14ac:dyDescent="0.3">
      <c r="A20847" t="s">
        <v>21300</v>
      </c>
      <c r="B20847">
        <v>2468920</v>
      </c>
      <c r="C20847">
        <v>2909000</v>
      </c>
      <c r="D20847">
        <v>2042590</v>
      </c>
      <c r="E20847">
        <v>2168120</v>
      </c>
      <c r="F20847" s="4">
        <f t="shared" si="325"/>
        <v>2373236.6666666665</v>
      </c>
    </row>
    <row r="20848" spans="1:6" x14ac:dyDescent="0.3">
      <c r="A20848" t="s">
        <v>21301</v>
      </c>
      <c r="B20848">
        <v>721350</v>
      </c>
      <c r="C20848">
        <v>712400</v>
      </c>
      <c r="D20848">
        <v>0</v>
      </c>
      <c r="E20848">
        <v>0</v>
      </c>
      <c r="F20848" s="4">
        <f t="shared" si="325"/>
        <v>237466.66666666666</v>
      </c>
    </row>
    <row r="20849" spans="1:6" x14ac:dyDescent="0.3">
      <c r="A20849" t="s">
        <v>21302</v>
      </c>
      <c r="B20849">
        <v>0</v>
      </c>
      <c r="C20849">
        <v>370000</v>
      </c>
      <c r="D20849">
        <v>0</v>
      </c>
      <c r="E20849">
        <v>0</v>
      </c>
      <c r="F20849" s="4">
        <f t="shared" si="325"/>
        <v>123333.33333333333</v>
      </c>
    </row>
    <row r="20850" spans="1:6" x14ac:dyDescent="0.3">
      <c r="A20850" t="s">
        <v>21303</v>
      </c>
      <c r="B20850">
        <v>0</v>
      </c>
      <c r="C20850">
        <v>0</v>
      </c>
      <c r="D20850">
        <v>370000</v>
      </c>
      <c r="E20850">
        <v>1919100</v>
      </c>
      <c r="F20850" s="4">
        <f t="shared" si="325"/>
        <v>763033.33333333337</v>
      </c>
    </row>
    <row r="20851" spans="1:6" x14ac:dyDescent="0.3">
      <c r="A20851" t="s">
        <v>21304</v>
      </c>
      <c r="B20851">
        <v>1393210</v>
      </c>
      <c r="C20851">
        <v>3599050</v>
      </c>
      <c r="D20851">
        <v>6057300</v>
      </c>
      <c r="E20851">
        <v>2365090</v>
      </c>
      <c r="F20851" s="4">
        <f t="shared" si="325"/>
        <v>4007146.6666666665</v>
      </c>
    </row>
    <row r="20852" spans="1:6" x14ac:dyDescent="0.3">
      <c r="A20852" t="s">
        <v>21305</v>
      </c>
      <c r="B20852">
        <v>387660</v>
      </c>
      <c r="C20852">
        <v>0</v>
      </c>
      <c r="D20852">
        <v>414960</v>
      </c>
      <c r="E20852">
        <v>0</v>
      </c>
      <c r="F20852" s="4">
        <f t="shared" si="325"/>
        <v>138320</v>
      </c>
    </row>
    <row r="20853" spans="1:6" x14ac:dyDescent="0.3">
      <c r="A20853" t="s">
        <v>21306</v>
      </c>
      <c r="B20853">
        <v>630000</v>
      </c>
      <c r="C20853">
        <v>882000</v>
      </c>
      <c r="D20853">
        <v>510890</v>
      </c>
      <c r="E20853">
        <v>0</v>
      </c>
      <c r="F20853" s="4">
        <f t="shared" si="325"/>
        <v>464296.66666666669</v>
      </c>
    </row>
    <row r="20854" spans="1:6" x14ac:dyDescent="0.3">
      <c r="A20854" t="s">
        <v>21307</v>
      </c>
      <c r="B20854">
        <v>0</v>
      </c>
      <c r="C20854">
        <v>529200</v>
      </c>
      <c r="D20854">
        <v>0</v>
      </c>
      <c r="E20854">
        <v>450560</v>
      </c>
      <c r="F20854" s="4">
        <f t="shared" si="325"/>
        <v>326586.66666666669</v>
      </c>
    </row>
    <row r="20855" spans="1:6" x14ac:dyDescent="0.3">
      <c r="A20855" t="s">
        <v>21308</v>
      </c>
      <c r="B20855">
        <v>2120000</v>
      </c>
      <c r="C20855">
        <v>3891100</v>
      </c>
      <c r="D20855">
        <v>2930200</v>
      </c>
      <c r="E20855">
        <v>218400</v>
      </c>
      <c r="F20855" s="4">
        <f t="shared" si="325"/>
        <v>2346566.6666666665</v>
      </c>
    </row>
    <row r="20856" spans="1:6" x14ac:dyDescent="0.3">
      <c r="A20856" t="s">
        <v>21309</v>
      </c>
      <c r="B20856">
        <v>823200</v>
      </c>
      <c r="C20856">
        <v>423150</v>
      </c>
      <c r="D20856">
        <v>785440</v>
      </c>
      <c r="E20856">
        <v>1766280</v>
      </c>
      <c r="F20856" s="4">
        <f t="shared" si="325"/>
        <v>991623.33333333337</v>
      </c>
    </row>
    <row r="20857" spans="1:6" x14ac:dyDescent="0.3">
      <c r="A20857" t="s">
        <v>21310</v>
      </c>
      <c r="B20857">
        <v>0</v>
      </c>
      <c r="C20857">
        <v>581490</v>
      </c>
      <c r="D20857">
        <v>846120</v>
      </c>
      <c r="E20857">
        <v>0</v>
      </c>
      <c r="F20857" s="4">
        <f t="shared" si="325"/>
        <v>475870</v>
      </c>
    </row>
    <row r="20858" spans="1:6" x14ac:dyDescent="0.3">
      <c r="A20858" t="s">
        <v>21311</v>
      </c>
      <c r="B20858">
        <v>1011550</v>
      </c>
      <c r="C20858">
        <v>1222810</v>
      </c>
      <c r="D20858">
        <v>1276170</v>
      </c>
      <c r="E20858">
        <v>921400</v>
      </c>
      <c r="F20858" s="4">
        <f t="shared" si="325"/>
        <v>1140126.6666666667</v>
      </c>
    </row>
    <row r="20859" spans="1:6" x14ac:dyDescent="0.3">
      <c r="A20859" t="s">
        <v>21312</v>
      </c>
      <c r="B20859">
        <v>1674000</v>
      </c>
      <c r="C20859">
        <v>1766990</v>
      </c>
      <c r="D20859">
        <v>2218820</v>
      </c>
      <c r="E20859">
        <v>450560</v>
      </c>
      <c r="F20859" s="4">
        <f t="shared" si="325"/>
        <v>1478790</v>
      </c>
    </row>
    <row r="20860" spans="1:6" x14ac:dyDescent="0.3">
      <c r="A20860" t="s">
        <v>21313</v>
      </c>
      <c r="B20860">
        <v>6480260</v>
      </c>
      <c r="C20860">
        <v>13168100</v>
      </c>
      <c r="D20860">
        <v>19951720</v>
      </c>
      <c r="E20860">
        <v>12863880</v>
      </c>
      <c r="F20860" s="4">
        <f t="shared" si="325"/>
        <v>15327900</v>
      </c>
    </row>
    <row r="20861" spans="1:6" x14ac:dyDescent="0.3">
      <c r="A20861" t="s">
        <v>21314</v>
      </c>
      <c r="B20861">
        <v>748930</v>
      </c>
      <c r="C20861">
        <v>0</v>
      </c>
      <c r="D20861">
        <v>922740</v>
      </c>
      <c r="E20861">
        <v>483210</v>
      </c>
      <c r="F20861" s="4">
        <f t="shared" si="325"/>
        <v>468650</v>
      </c>
    </row>
    <row r="20862" spans="1:6" x14ac:dyDescent="0.3">
      <c r="A20862" t="s">
        <v>21315</v>
      </c>
      <c r="B20862">
        <v>0</v>
      </c>
      <c r="C20862">
        <v>969320</v>
      </c>
      <c r="D20862">
        <v>636219</v>
      </c>
      <c r="E20862">
        <v>1936870</v>
      </c>
      <c r="F20862" s="4">
        <f t="shared" si="325"/>
        <v>1180803</v>
      </c>
    </row>
    <row r="20863" spans="1:6" x14ac:dyDescent="0.3">
      <c r="A20863" t="s">
        <v>21316</v>
      </c>
      <c r="B20863">
        <v>0</v>
      </c>
      <c r="C20863">
        <v>0</v>
      </c>
      <c r="D20863">
        <v>1929200</v>
      </c>
      <c r="E20863">
        <v>386000</v>
      </c>
      <c r="F20863" s="4">
        <f t="shared" si="325"/>
        <v>771733.33333333337</v>
      </c>
    </row>
    <row r="20864" spans="1:6" x14ac:dyDescent="0.3">
      <c r="A20864" t="s">
        <v>21317</v>
      </c>
      <c r="B20864">
        <v>1591660</v>
      </c>
      <c r="C20864">
        <v>1233960</v>
      </c>
      <c r="D20864">
        <v>404040</v>
      </c>
      <c r="E20864">
        <v>1164620</v>
      </c>
      <c r="F20864" s="4">
        <f t="shared" si="325"/>
        <v>934206.66666666663</v>
      </c>
    </row>
    <row r="20865" spans="1:6" x14ac:dyDescent="0.3">
      <c r="A20865" t="s">
        <v>21318</v>
      </c>
      <c r="B20865">
        <v>0</v>
      </c>
      <c r="C20865">
        <v>906260</v>
      </c>
      <c r="D20865">
        <v>555640</v>
      </c>
      <c r="E20865">
        <v>1262340</v>
      </c>
      <c r="F20865" s="4">
        <f t="shared" si="325"/>
        <v>908080</v>
      </c>
    </row>
    <row r="20866" spans="1:6" x14ac:dyDescent="0.3">
      <c r="A20866" t="s">
        <v>21319</v>
      </c>
      <c r="B20866">
        <v>1674006</v>
      </c>
      <c r="C20866">
        <v>0</v>
      </c>
      <c r="D20866">
        <v>622440</v>
      </c>
      <c r="E20866">
        <v>3399306</v>
      </c>
      <c r="F20866" s="4">
        <f t="shared" si="325"/>
        <v>1340582</v>
      </c>
    </row>
    <row r="20867" spans="1:6" x14ac:dyDescent="0.3">
      <c r="A20867" t="s">
        <v>21320</v>
      </c>
      <c r="B20867">
        <v>322140</v>
      </c>
      <c r="C20867">
        <v>674310</v>
      </c>
      <c r="D20867">
        <v>2033850</v>
      </c>
      <c r="E20867">
        <v>298480</v>
      </c>
      <c r="F20867" s="4">
        <f t="shared" ref="F20867:F20930" si="326">SUM(C20867:E20867)/3</f>
        <v>1002213.3333333334</v>
      </c>
    </row>
    <row r="20868" spans="1:6" x14ac:dyDescent="0.3">
      <c r="A20868" t="s">
        <v>21321</v>
      </c>
      <c r="B20868">
        <v>0</v>
      </c>
      <c r="C20868">
        <v>653900</v>
      </c>
      <c r="D20868">
        <v>0</v>
      </c>
      <c r="E20868">
        <v>386000</v>
      </c>
      <c r="F20868" s="4">
        <f t="shared" si="326"/>
        <v>346633.33333333331</v>
      </c>
    </row>
    <row r="20869" spans="1:6" x14ac:dyDescent="0.3">
      <c r="A20869" t="s">
        <v>21322</v>
      </c>
      <c r="B20869">
        <v>0</v>
      </c>
      <c r="C20869">
        <v>0</v>
      </c>
      <c r="D20869">
        <v>599600</v>
      </c>
      <c r="E20869">
        <v>0</v>
      </c>
      <c r="F20869" s="4">
        <f t="shared" si="326"/>
        <v>199866.66666666666</v>
      </c>
    </row>
    <row r="20870" spans="1:6" x14ac:dyDescent="0.3">
      <c r="A20870" t="s">
        <v>21323</v>
      </c>
      <c r="B20870">
        <v>2887430</v>
      </c>
      <c r="C20870">
        <v>6649120</v>
      </c>
      <c r="D20870">
        <v>5997240</v>
      </c>
      <c r="E20870">
        <v>6755400</v>
      </c>
      <c r="F20870" s="4">
        <f t="shared" si="326"/>
        <v>6467253.333333333</v>
      </c>
    </row>
    <row r="20871" spans="1:6" x14ac:dyDescent="0.3">
      <c r="A20871" t="s">
        <v>21324</v>
      </c>
      <c r="B20871">
        <v>1130220</v>
      </c>
      <c r="C20871">
        <v>955660</v>
      </c>
      <c r="D20871">
        <v>1460550</v>
      </c>
      <c r="E20871">
        <v>607700</v>
      </c>
      <c r="F20871" s="4">
        <f t="shared" si="326"/>
        <v>1007970</v>
      </c>
    </row>
    <row r="20872" spans="1:6" x14ac:dyDescent="0.3">
      <c r="A20872" t="s">
        <v>21325</v>
      </c>
      <c r="B20872">
        <v>0</v>
      </c>
      <c r="C20872">
        <v>0</v>
      </c>
      <c r="D20872">
        <v>1221040</v>
      </c>
      <c r="E20872">
        <v>569540</v>
      </c>
      <c r="F20872" s="4">
        <f t="shared" si="326"/>
        <v>596860</v>
      </c>
    </row>
    <row r="20873" spans="1:6" x14ac:dyDescent="0.3">
      <c r="A20873" t="s">
        <v>21326</v>
      </c>
      <c r="B20873">
        <v>361240</v>
      </c>
      <c r="C20873">
        <v>240240</v>
      </c>
      <c r="D20873">
        <v>0</v>
      </c>
      <c r="E20873">
        <v>1554760</v>
      </c>
      <c r="F20873" s="4">
        <f t="shared" si="326"/>
        <v>598333.33333333337</v>
      </c>
    </row>
    <row r="20874" spans="1:6" x14ac:dyDescent="0.3">
      <c r="A20874" t="s">
        <v>21327</v>
      </c>
      <c r="B20874">
        <v>0</v>
      </c>
      <c r="C20874">
        <v>0</v>
      </c>
      <c r="D20874">
        <v>657750</v>
      </c>
      <c r="E20874">
        <v>0</v>
      </c>
      <c r="F20874" s="4">
        <f t="shared" si="326"/>
        <v>219250</v>
      </c>
    </row>
    <row r="20875" spans="1:6" x14ac:dyDescent="0.3">
      <c r="A20875" t="s">
        <v>21328</v>
      </c>
      <c r="B20875">
        <v>0</v>
      </c>
      <c r="C20875">
        <v>754000</v>
      </c>
      <c r="D20875">
        <v>0</v>
      </c>
      <c r="E20875">
        <v>0</v>
      </c>
      <c r="F20875" s="4">
        <f t="shared" si="326"/>
        <v>251333.33333333334</v>
      </c>
    </row>
    <row r="20876" spans="1:6" x14ac:dyDescent="0.3">
      <c r="A20876" t="s">
        <v>21329</v>
      </c>
      <c r="B20876">
        <v>1176000</v>
      </c>
      <c r="C20876">
        <v>2030400</v>
      </c>
      <c r="D20876">
        <v>1357320</v>
      </c>
      <c r="E20876">
        <v>1095280</v>
      </c>
      <c r="F20876" s="4">
        <f t="shared" si="326"/>
        <v>1494333.3333333333</v>
      </c>
    </row>
    <row r="20877" spans="1:6" x14ac:dyDescent="0.3">
      <c r="A20877" t="s">
        <v>21330</v>
      </c>
      <c r="B20877">
        <v>0</v>
      </c>
      <c r="C20877">
        <v>413780</v>
      </c>
      <c r="D20877">
        <v>0</v>
      </c>
      <c r="E20877">
        <v>1090080</v>
      </c>
      <c r="F20877" s="4">
        <f t="shared" si="326"/>
        <v>501286.66666666669</v>
      </c>
    </row>
    <row r="20878" spans="1:6" x14ac:dyDescent="0.3">
      <c r="A20878" t="s">
        <v>21331</v>
      </c>
      <c r="B20878">
        <v>615160</v>
      </c>
      <c r="C20878">
        <v>963690</v>
      </c>
      <c r="D20878">
        <v>698760</v>
      </c>
      <c r="E20878">
        <v>900150</v>
      </c>
      <c r="F20878" s="4">
        <f t="shared" si="326"/>
        <v>854200</v>
      </c>
    </row>
    <row r="20879" spans="1:6" x14ac:dyDescent="0.3">
      <c r="A20879" t="s">
        <v>21332</v>
      </c>
      <c r="B20879">
        <v>382200</v>
      </c>
      <c r="C20879">
        <v>0</v>
      </c>
      <c r="D20879">
        <v>0</v>
      </c>
      <c r="E20879">
        <v>0</v>
      </c>
      <c r="F20879" s="4">
        <f t="shared" si="326"/>
        <v>0</v>
      </c>
    </row>
    <row r="20880" spans="1:6" x14ac:dyDescent="0.3">
      <c r="A20880" t="s">
        <v>21333</v>
      </c>
      <c r="B20880">
        <v>0</v>
      </c>
      <c r="C20880">
        <v>740000</v>
      </c>
      <c r="D20880">
        <v>2416870</v>
      </c>
      <c r="E20880">
        <v>0</v>
      </c>
      <c r="F20880" s="4">
        <f t="shared" si="326"/>
        <v>1052290</v>
      </c>
    </row>
    <row r="20881" spans="1:6" x14ac:dyDescent="0.3">
      <c r="A20881" t="s">
        <v>21334</v>
      </c>
      <c r="B20881">
        <v>700000</v>
      </c>
      <c r="C20881">
        <v>0</v>
      </c>
      <c r="D20881">
        <v>1829100</v>
      </c>
      <c r="E20881">
        <v>3751100</v>
      </c>
      <c r="F20881" s="4">
        <f t="shared" si="326"/>
        <v>1860066.6666666667</v>
      </c>
    </row>
    <row r="20882" spans="1:6" x14ac:dyDescent="0.3">
      <c r="A20882" t="s">
        <v>21335</v>
      </c>
      <c r="B20882">
        <v>752200</v>
      </c>
      <c r="C20882">
        <v>0</v>
      </c>
      <c r="D20882">
        <v>2370000</v>
      </c>
      <c r="E20882">
        <v>652180</v>
      </c>
      <c r="F20882" s="4">
        <f t="shared" si="326"/>
        <v>1007393.3333333334</v>
      </c>
    </row>
    <row r="20883" spans="1:6" x14ac:dyDescent="0.3">
      <c r="A20883" t="s">
        <v>21336</v>
      </c>
      <c r="B20883">
        <v>6020500</v>
      </c>
      <c r="C20883">
        <v>7676940</v>
      </c>
      <c r="D20883">
        <v>6241680</v>
      </c>
      <c r="E20883">
        <v>11042400</v>
      </c>
      <c r="F20883" s="4">
        <f t="shared" si="326"/>
        <v>8320340</v>
      </c>
    </row>
    <row r="20884" spans="1:6" x14ac:dyDescent="0.3">
      <c r="A20884" t="s">
        <v>21337</v>
      </c>
      <c r="B20884">
        <v>0</v>
      </c>
      <c r="C20884">
        <v>264000</v>
      </c>
      <c r="D20884">
        <v>0</v>
      </c>
      <c r="E20884">
        <v>0</v>
      </c>
      <c r="F20884" s="4">
        <f t="shared" si="326"/>
        <v>88000</v>
      </c>
    </row>
    <row r="20885" spans="1:6" x14ac:dyDescent="0.3">
      <c r="A20885" t="s">
        <v>21338</v>
      </c>
      <c r="B20885">
        <v>0</v>
      </c>
      <c r="C20885">
        <v>0</v>
      </c>
      <c r="D20885">
        <v>370000</v>
      </c>
      <c r="E20885">
        <v>0</v>
      </c>
      <c r="F20885" s="4">
        <f t="shared" si="326"/>
        <v>123333.33333333333</v>
      </c>
    </row>
    <row r="20886" spans="1:6" x14ac:dyDescent="0.3">
      <c r="A20886" t="s">
        <v>21339</v>
      </c>
      <c r="B20886">
        <v>480480</v>
      </c>
      <c r="C20886">
        <v>740000</v>
      </c>
      <c r="D20886">
        <v>0</v>
      </c>
      <c r="E20886">
        <v>0</v>
      </c>
      <c r="F20886" s="4">
        <f t="shared" si="326"/>
        <v>246666.66666666666</v>
      </c>
    </row>
    <row r="20887" spans="1:6" x14ac:dyDescent="0.3">
      <c r="A20887" t="s">
        <v>21340</v>
      </c>
      <c r="B20887">
        <v>2120440</v>
      </c>
      <c r="C20887">
        <v>2464030</v>
      </c>
      <c r="D20887">
        <v>2401450</v>
      </c>
      <c r="E20887">
        <v>2449370</v>
      </c>
      <c r="F20887" s="4">
        <f t="shared" si="326"/>
        <v>2438283.3333333335</v>
      </c>
    </row>
    <row r="20888" spans="1:6" x14ac:dyDescent="0.3">
      <c r="A20888" t="s">
        <v>21341</v>
      </c>
      <c r="B20888">
        <v>0</v>
      </c>
      <c r="C20888">
        <v>749730</v>
      </c>
      <c r="D20888">
        <v>583440</v>
      </c>
      <c r="E20888">
        <v>804000</v>
      </c>
      <c r="F20888" s="4">
        <f t="shared" si="326"/>
        <v>712390</v>
      </c>
    </row>
    <row r="20889" spans="1:6" x14ac:dyDescent="0.3">
      <c r="A20889" t="s">
        <v>21342</v>
      </c>
      <c r="B20889">
        <v>800800</v>
      </c>
      <c r="C20889">
        <v>0</v>
      </c>
      <c r="D20889">
        <v>492600</v>
      </c>
      <c r="E20889">
        <v>0</v>
      </c>
      <c r="F20889" s="4">
        <f t="shared" si="326"/>
        <v>164200</v>
      </c>
    </row>
    <row r="20890" spans="1:6" x14ac:dyDescent="0.3">
      <c r="A20890" t="s">
        <v>21343</v>
      </c>
      <c r="B20890">
        <v>0</v>
      </c>
      <c r="C20890">
        <v>1517880</v>
      </c>
      <c r="D20890">
        <v>3042340</v>
      </c>
      <c r="E20890">
        <v>1214050</v>
      </c>
      <c r="F20890" s="4">
        <f t="shared" si="326"/>
        <v>1924756.6666666667</v>
      </c>
    </row>
    <row r="20891" spans="1:6" x14ac:dyDescent="0.3">
      <c r="A20891" t="s">
        <v>21344</v>
      </c>
      <c r="B20891">
        <v>943680</v>
      </c>
      <c r="C20891">
        <v>875680</v>
      </c>
      <c r="D20891">
        <v>0</v>
      </c>
      <c r="E20891">
        <v>0</v>
      </c>
      <c r="F20891" s="4">
        <f t="shared" si="326"/>
        <v>291893.33333333331</v>
      </c>
    </row>
    <row r="20892" spans="1:6" x14ac:dyDescent="0.3">
      <c r="A20892" t="s">
        <v>21345</v>
      </c>
      <c r="B20892">
        <v>264600</v>
      </c>
      <c r="C20892">
        <v>0</v>
      </c>
      <c r="D20892">
        <v>0</v>
      </c>
      <c r="E20892">
        <v>740000</v>
      </c>
      <c r="F20892" s="4">
        <f t="shared" si="326"/>
        <v>246666.66666666666</v>
      </c>
    </row>
    <row r="20893" spans="1:6" x14ac:dyDescent="0.3">
      <c r="A20893" t="s">
        <v>21346</v>
      </c>
      <c r="B20893">
        <v>2958900</v>
      </c>
      <c r="C20893">
        <v>3860000</v>
      </c>
      <c r="D20893">
        <v>2934600</v>
      </c>
      <c r="E20893">
        <v>5185439</v>
      </c>
      <c r="F20893" s="4">
        <f t="shared" si="326"/>
        <v>3993346.3333333335</v>
      </c>
    </row>
    <row r="20894" spans="1:6" x14ac:dyDescent="0.3">
      <c r="A20894" t="s">
        <v>21347</v>
      </c>
      <c r="B20894">
        <v>1273880</v>
      </c>
      <c r="C20894">
        <v>2157880</v>
      </c>
      <c r="D20894">
        <v>2001260</v>
      </c>
      <c r="E20894">
        <v>3548600</v>
      </c>
      <c r="F20894" s="4">
        <f t="shared" si="326"/>
        <v>2569246.6666666665</v>
      </c>
    </row>
    <row r="20895" spans="1:6" x14ac:dyDescent="0.3">
      <c r="A20895" t="s">
        <v>21348</v>
      </c>
      <c r="B20895">
        <v>5486130</v>
      </c>
      <c r="C20895">
        <v>5871300</v>
      </c>
      <c r="D20895">
        <v>2546890</v>
      </c>
      <c r="E20895">
        <v>3910160</v>
      </c>
      <c r="F20895" s="4">
        <f t="shared" si="326"/>
        <v>4109450</v>
      </c>
    </row>
    <row r="20896" spans="1:6" x14ac:dyDescent="0.3">
      <c r="A20896" t="s">
        <v>21349</v>
      </c>
      <c r="B20896">
        <v>0</v>
      </c>
      <c r="C20896">
        <v>0</v>
      </c>
      <c r="D20896">
        <v>8183450</v>
      </c>
      <c r="E20896">
        <v>382200</v>
      </c>
      <c r="F20896" s="4">
        <f t="shared" si="326"/>
        <v>2855216.6666666665</v>
      </c>
    </row>
    <row r="20897" spans="1:6" x14ac:dyDescent="0.3">
      <c r="A20897" t="s">
        <v>21350</v>
      </c>
      <c r="B20897">
        <v>0</v>
      </c>
      <c r="C20897">
        <v>740000</v>
      </c>
      <c r="D20897">
        <v>0</v>
      </c>
      <c r="E20897">
        <v>386000</v>
      </c>
      <c r="F20897" s="4">
        <f t="shared" si="326"/>
        <v>375333.33333333331</v>
      </c>
    </row>
    <row r="20898" spans="1:6" x14ac:dyDescent="0.3">
      <c r="A20898" t="s">
        <v>21351</v>
      </c>
      <c r="B20898">
        <v>844320</v>
      </c>
      <c r="C20898">
        <v>3824160</v>
      </c>
      <c r="D20898">
        <v>2068550</v>
      </c>
      <c r="E20898">
        <v>1997910</v>
      </c>
      <c r="F20898" s="4">
        <f t="shared" si="326"/>
        <v>2630206.6666666665</v>
      </c>
    </row>
    <row r="20899" spans="1:6" x14ac:dyDescent="0.3">
      <c r="A20899" t="s">
        <v>21352</v>
      </c>
      <c r="B20899">
        <v>851760</v>
      </c>
      <c r="C20899">
        <v>3151560</v>
      </c>
      <c r="D20899">
        <v>4236960</v>
      </c>
      <c r="E20899">
        <v>6062300</v>
      </c>
      <c r="F20899" s="4">
        <f t="shared" si="326"/>
        <v>4483606.666666667</v>
      </c>
    </row>
    <row r="20900" spans="1:6" x14ac:dyDescent="0.3">
      <c r="A20900" t="s">
        <v>21353</v>
      </c>
      <c r="B20900">
        <v>0</v>
      </c>
      <c r="C20900">
        <v>0</v>
      </c>
      <c r="D20900">
        <v>970600</v>
      </c>
      <c r="E20900">
        <v>0</v>
      </c>
      <c r="F20900" s="4">
        <f t="shared" si="326"/>
        <v>323533.33333333331</v>
      </c>
    </row>
    <row r="20901" spans="1:6" x14ac:dyDescent="0.3">
      <c r="A20901" t="s">
        <v>21354</v>
      </c>
      <c r="B20901">
        <v>735050</v>
      </c>
      <c r="C20901">
        <v>2182350</v>
      </c>
      <c r="D20901">
        <v>2018750</v>
      </c>
      <c r="E20901">
        <v>2331060</v>
      </c>
      <c r="F20901" s="4">
        <f t="shared" si="326"/>
        <v>2177386.6666666665</v>
      </c>
    </row>
    <row r="20902" spans="1:6" x14ac:dyDescent="0.3">
      <c r="A20902" t="s">
        <v>21355</v>
      </c>
      <c r="B20902">
        <v>0</v>
      </c>
      <c r="C20902">
        <v>740000</v>
      </c>
      <c r="D20902">
        <v>0</v>
      </c>
      <c r="E20902">
        <v>0</v>
      </c>
      <c r="F20902" s="4">
        <f t="shared" si="326"/>
        <v>246666.66666666666</v>
      </c>
    </row>
    <row r="20903" spans="1:6" x14ac:dyDescent="0.3">
      <c r="A20903" t="s">
        <v>21356</v>
      </c>
      <c r="B20903">
        <v>7891400</v>
      </c>
      <c r="C20903">
        <v>7289100</v>
      </c>
      <c r="D20903">
        <v>11562500</v>
      </c>
      <c r="E20903">
        <v>609700</v>
      </c>
      <c r="F20903" s="4">
        <f t="shared" si="326"/>
        <v>6487100</v>
      </c>
    </row>
    <row r="20904" spans="1:6" x14ac:dyDescent="0.3">
      <c r="A20904" t="s">
        <v>926</v>
      </c>
      <c r="B20904">
        <v>9248800</v>
      </c>
      <c r="C20904">
        <v>10594000</v>
      </c>
      <c r="D20904">
        <v>14041300</v>
      </c>
      <c r="E20904">
        <v>8026200</v>
      </c>
      <c r="F20904" s="4">
        <f t="shared" si="326"/>
        <v>10887166.666666666</v>
      </c>
    </row>
    <row r="20905" spans="1:6" x14ac:dyDescent="0.3">
      <c r="A20905" t="s">
        <v>21357</v>
      </c>
      <c r="B20905">
        <v>0</v>
      </c>
      <c r="C20905">
        <v>1201200</v>
      </c>
      <c r="D20905">
        <v>0</v>
      </c>
      <c r="E20905">
        <v>1278000</v>
      </c>
      <c r="F20905" s="4">
        <f t="shared" si="326"/>
        <v>826400</v>
      </c>
    </row>
    <row r="20906" spans="1:6" x14ac:dyDescent="0.3">
      <c r="A20906" t="s">
        <v>21358</v>
      </c>
      <c r="B20906">
        <v>2408400</v>
      </c>
      <c r="C20906">
        <v>3534650</v>
      </c>
      <c r="D20906">
        <v>4329860</v>
      </c>
      <c r="E20906">
        <v>4143250</v>
      </c>
      <c r="F20906" s="4">
        <f t="shared" si="326"/>
        <v>4002586.6666666665</v>
      </c>
    </row>
    <row r="20907" spans="1:6" x14ac:dyDescent="0.3">
      <c r="A20907" t="s">
        <v>21359</v>
      </c>
      <c r="B20907">
        <v>0</v>
      </c>
      <c r="C20907">
        <v>236600</v>
      </c>
      <c r="D20907">
        <v>977340</v>
      </c>
      <c r="E20907">
        <v>955380</v>
      </c>
      <c r="F20907" s="4">
        <f t="shared" si="326"/>
        <v>723106.66666666663</v>
      </c>
    </row>
    <row r="20908" spans="1:6" x14ac:dyDescent="0.3">
      <c r="A20908" t="s">
        <v>21360</v>
      </c>
      <c r="B20908">
        <v>743470</v>
      </c>
      <c r="C20908">
        <v>2727950</v>
      </c>
      <c r="D20908">
        <v>4000700</v>
      </c>
      <c r="E20908">
        <v>3688840</v>
      </c>
      <c r="F20908" s="4">
        <f t="shared" si="326"/>
        <v>3472496.6666666665</v>
      </c>
    </row>
    <row r="20909" spans="1:6" x14ac:dyDescent="0.3">
      <c r="A20909" t="s">
        <v>21361</v>
      </c>
      <c r="B20909">
        <v>0</v>
      </c>
      <c r="C20909">
        <v>9134300</v>
      </c>
      <c r="D20909">
        <v>0</v>
      </c>
      <c r="E20909">
        <v>0</v>
      </c>
      <c r="F20909" s="4">
        <f t="shared" si="326"/>
        <v>3044766.6666666665</v>
      </c>
    </row>
    <row r="20910" spans="1:6" x14ac:dyDescent="0.3">
      <c r="A20910" t="s">
        <v>21362</v>
      </c>
      <c r="B20910">
        <v>0</v>
      </c>
      <c r="C20910">
        <v>0</v>
      </c>
      <c r="D20910">
        <v>903450</v>
      </c>
      <c r="E20910">
        <v>0</v>
      </c>
      <c r="F20910" s="4">
        <f t="shared" si="326"/>
        <v>301150</v>
      </c>
    </row>
    <row r="20911" spans="1:6" x14ac:dyDescent="0.3">
      <c r="A20911" t="s">
        <v>21363</v>
      </c>
      <c r="B20911">
        <v>704000</v>
      </c>
      <c r="C20911">
        <v>1576600</v>
      </c>
      <c r="D20911">
        <v>900640</v>
      </c>
      <c r="E20911">
        <v>1024000</v>
      </c>
      <c r="F20911" s="4">
        <f t="shared" si="326"/>
        <v>1167080</v>
      </c>
    </row>
    <row r="20912" spans="1:6" x14ac:dyDescent="0.3">
      <c r="A20912" t="s">
        <v>21364</v>
      </c>
      <c r="B20912">
        <v>1424150</v>
      </c>
      <c r="C20912">
        <v>2728060</v>
      </c>
      <c r="D20912">
        <v>4186860</v>
      </c>
      <c r="E20912">
        <v>5775260</v>
      </c>
      <c r="F20912" s="4">
        <f t="shared" si="326"/>
        <v>4230060</v>
      </c>
    </row>
    <row r="20913" spans="1:6" x14ac:dyDescent="0.3">
      <c r="A20913" t="s">
        <v>21365</v>
      </c>
      <c r="B20913">
        <v>444080</v>
      </c>
      <c r="C20913">
        <v>4394670</v>
      </c>
      <c r="D20913">
        <v>1128400</v>
      </c>
      <c r="E20913">
        <v>1323060</v>
      </c>
      <c r="F20913" s="4">
        <f t="shared" si="326"/>
        <v>2282043.3333333335</v>
      </c>
    </row>
    <row r="20914" spans="1:6" x14ac:dyDescent="0.3">
      <c r="A20914" t="s">
        <v>499</v>
      </c>
      <c r="B20914">
        <v>1507800</v>
      </c>
      <c r="C20914">
        <v>848000</v>
      </c>
      <c r="D20914">
        <v>0</v>
      </c>
      <c r="E20914">
        <v>1361000</v>
      </c>
      <c r="F20914" s="4">
        <f t="shared" si="326"/>
        <v>736333.33333333337</v>
      </c>
    </row>
    <row r="20915" spans="1:6" x14ac:dyDescent="0.3">
      <c r="A20915" t="s">
        <v>21366</v>
      </c>
      <c r="B20915">
        <v>0</v>
      </c>
      <c r="C20915">
        <v>1226570</v>
      </c>
      <c r="D20915">
        <v>286650</v>
      </c>
      <c r="E20915">
        <v>0</v>
      </c>
      <c r="F20915" s="4">
        <f t="shared" si="326"/>
        <v>504406.66666666669</v>
      </c>
    </row>
    <row r="20916" spans="1:6" x14ac:dyDescent="0.3">
      <c r="A20916" t="s">
        <v>21367</v>
      </c>
      <c r="B20916">
        <v>855400</v>
      </c>
      <c r="C20916">
        <v>1259630</v>
      </c>
      <c r="D20916">
        <v>273000</v>
      </c>
      <c r="E20916">
        <v>0</v>
      </c>
      <c r="F20916" s="4">
        <f t="shared" si="326"/>
        <v>510876.66666666669</v>
      </c>
    </row>
    <row r="20917" spans="1:6" x14ac:dyDescent="0.3">
      <c r="A20917" t="s">
        <v>21368</v>
      </c>
      <c r="B20917">
        <v>6045180</v>
      </c>
      <c r="C20917">
        <v>4907400</v>
      </c>
      <c r="D20917">
        <v>5847660</v>
      </c>
      <c r="E20917">
        <v>3778960</v>
      </c>
      <c r="F20917" s="4">
        <f t="shared" si="326"/>
        <v>4844673.333333333</v>
      </c>
    </row>
    <row r="20918" spans="1:6" x14ac:dyDescent="0.3">
      <c r="A20918" t="s">
        <v>21369</v>
      </c>
      <c r="B20918">
        <v>0</v>
      </c>
      <c r="C20918">
        <v>740000</v>
      </c>
      <c r="D20918">
        <v>0</v>
      </c>
      <c r="E20918">
        <v>0</v>
      </c>
      <c r="F20918" s="4">
        <f t="shared" si="326"/>
        <v>246666.66666666666</v>
      </c>
    </row>
    <row r="20919" spans="1:6" x14ac:dyDescent="0.3">
      <c r="A20919" t="s">
        <v>21370</v>
      </c>
      <c r="B20919">
        <v>1133320</v>
      </c>
      <c r="C20919">
        <v>726180</v>
      </c>
      <c r="D20919">
        <v>357000</v>
      </c>
      <c r="E20919">
        <v>930870</v>
      </c>
      <c r="F20919" s="4">
        <f t="shared" si="326"/>
        <v>671350</v>
      </c>
    </row>
    <row r="20920" spans="1:6" x14ac:dyDescent="0.3">
      <c r="A20920" t="s">
        <v>21371</v>
      </c>
      <c r="B20920">
        <v>728100</v>
      </c>
      <c r="C20920">
        <v>765000</v>
      </c>
      <c r="D20920">
        <v>1367450</v>
      </c>
      <c r="E20920">
        <v>1258240</v>
      </c>
      <c r="F20920" s="4">
        <f t="shared" si="326"/>
        <v>1130230</v>
      </c>
    </row>
    <row r="20921" spans="1:6" x14ac:dyDescent="0.3">
      <c r="A20921" t="s">
        <v>21372</v>
      </c>
      <c r="B20921">
        <v>0</v>
      </c>
      <c r="C20921">
        <v>0</v>
      </c>
      <c r="D20921">
        <v>300300</v>
      </c>
      <c r="E20921">
        <v>604060</v>
      </c>
      <c r="F20921" s="4">
        <f t="shared" si="326"/>
        <v>301453.33333333331</v>
      </c>
    </row>
    <row r="20922" spans="1:6" x14ac:dyDescent="0.3">
      <c r="A20922" t="s">
        <v>21373</v>
      </c>
      <c r="B20922">
        <v>930170</v>
      </c>
      <c r="C20922">
        <v>0</v>
      </c>
      <c r="D20922">
        <v>1720440</v>
      </c>
      <c r="E20922">
        <v>0</v>
      </c>
      <c r="F20922" s="4">
        <f t="shared" si="326"/>
        <v>573480</v>
      </c>
    </row>
    <row r="20923" spans="1:6" x14ac:dyDescent="0.3">
      <c r="A20923" t="s">
        <v>21374</v>
      </c>
      <c r="B20923">
        <v>740000</v>
      </c>
      <c r="C20923">
        <v>0</v>
      </c>
      <c r="D20923">
        <v>1480000</v>
      </c>
      <c r="E20923">
        <v>0</v>
      </c>
      <c r="F20923" s="4">
        <f t="shared" si="326"/>
        <v>493333.33333333331</v>
      </c>
    </row>
    <row r="20924" spans="1:6" x14ac:dyDescent="0.3">
      <c r="A20924" t="s">
        <v>21375</v>
      </c>
      <c r="B20924">
        <v>1837770</v>
      </c>
      <c r="C20924">
        <v>0</v>
      </c>
      <c r="D20924">
        <v>1018290</v>
      </c>
      <c r="E20924">
        <v>563200</v>
      </c>
      <c r="F20924" s="4">
        <f t="shared" si="326"/>
        <v>527163.33333333337</v>
      </c>
    </row>
    <row r="20925" spans="1:6" x14ac:dyDescent="0.3">
      <c r="A20925" t="s">
        <v>21376</v>
      </c>
      <c r="B20925">
        <v>2252640</v>
      </c>
      <c r="C20925">
        <v>0</v>
      </c>
      <c r="D20925">
        <v>2072560</v>
      </c>
      <c r="E20925">
        <v>0</v>
      </c>
      <c r="F20925" s="4">
        <f t="shared" si="326"/>
        <v>690853.33333333337</v>
      </c>
    </row>
    <row r="20926" spans="1:6" x14ac:dyDescent="0.3">
      <c r="A20926" t="s">
        <v>21377</v>
      </c>
      <c r="B20926">
        <v>1145320</v>
      </c>
      <c r="C20926">
        <v>0</v>
      </c>
      <c r="D20926">
        <v>0</v>
      </c>
      <c r="E20926">
        <v>0</v>
      </c>
      <c r="F20926" s="4">
        <f t="shared" si="326"/>
        <v>0</v>
      </c>
    </row>
    <row r="20927" spans="1:6" x14ac:dyDescent="0.3">
      <c r="A20927" t="s">
        <v>21378</v>
      </c>
      <c r="B20927">
        <v>0</v>
      </c>
      <c r="C20927">
        <v>0</v>
      </c>
      <c r="D20927">
        <v>469200</v>
      </c>
      <c r="E20927">
        <v>0</v>
      </c>
      <c r="F20927" s="4">
        <f t="shared" si="326"/>
        <v>156400</v>
      </c>
    </row>
    <row r="20928" spans="1:6" x14ac:dyDescent="0.3">
      <c r="A20928" t="s">
        <v>743</v>
      </c>
      <c r="B20928">
        <v>882700</v>
      </c>
      <c r="C20928">
        <v>458640</v>
      </c>
      <c r="D20928">
        <v>0</v>
      </c>
      <c r="E20928">
        <v>1649200</v>
      </c>
      <c r="F20928" s="4">
        <f t="shared" si="326"/>
        <v>702613.33333333337</v>
      </c>
    </row>
    <row r="20929" spans="1:6" x14ac:dyDescent="0.3">
      <c r="A20929" t="s">
        <v>21379</v>
      </c>
      <c r="B20929">
        <v>2042040</v>
      </c>
      <c r="C20929">
        <v>6086380</v>
      </c>
      <c r="D20929">
        <v>11028820</v>
      </c>
      <c r="E20929">
        <v>7498900</v>
      </c>
      <c r="F20929" s="4">
        <f t="shared" si="326"/>
        <v>8204700</v>
      </c>
    </row>
    <row r="20930" spans="1:6" x14ac:dyDescent="0.3">
      <c r="A20930" t="s">
        <v>21380</v>
      </c>
      <c r="B20930">
        <v>1709890</v>
      </c>
      <c r="C20930">
        <v>1786900</v>
      </c>
      <c r="D20930">
        <v>0</v>
      </c>
      <c r="E20930">
        <v>3682800</v>
      </c>
      <c r="F20930" s="4">
        <f t="shared" si="326"/>
        <v>1823233.3333333333</v>
      </c>
    </row>
    <row r="20931" spans="1:6" x14ac:dyDescent="0.3">
      <c r="A20931" t="s">
        <v>21381</v>
      </c>
      <c r="B20931">
        <v>1111360</v>
      </c>
      <c r="C20931">
        <v>0</v>
      </c>
      <c r="D20931">
        <v>2058760</v>
      </c>
      <c r="E20931">
        <v>1070160</v>
      </c>
      <c r="F20931" s="4">
        <f t="shared" ref="F20931:F20994" si="327">SUM(C20931:E20931)/3</f>
        <v>1042973.3333333334</v>
      </c>
    </row>
    <row r="20932" spans="1:6" x14ac:dyDescent="0.3">
      <c r="A20932" t="s">
        <v>21382</v>
      </c>
      <c r="B20932">
        <v>0</v>
      </c>
      <c r="C20932">
        <v>2224440</v>
      </c>
      <c r="D20932">
        <v>0</v>
      </c>
      <c r="E20932">
        <v>2010320</v>
      </c>
      <c r="F20932" s="4">
        <f t="shared" si="327"/>
        <v>1411586.6666666667</v>
      </c>
    </row>
    <row r="20933" spans="1:6" x14ac:dyDescent="0.3">
      <c r="A20933" t="s">
        <v>21383</v>
      </c>
      <c r="B20933">
        <v>603050</v>
      </c>
      <c r="C20933">
        <v>0</v>
      </c>
      <c r="D20933">
        <v>0</v>
      </c>
      <c r="E20933">
        <v>234600</v>
      </c>
      <c r="F20933" s="4">
        <f t="shared" si="327"/>
        <v>78200</v>
      </c>
    </row>
    <row r="20934" spans="1:6" x14ac:dyDescent="0.3">
      <c r="A20934" t="s">
        <v>21384</v>
      </c>
      <c r="B20934">
        <v>2264000</v>
      </c>
      <c r="C20934">
        <v>1665950</v>
      </c>
      <c r="D20934">
        <v>0</v>
      </c>
      <c r="E20934">
        <v>1319600</v>
      </c>
      <c r="F20934" s="4">
        <f t="shared" si="327"/>
        <v>995183.33333333337</v>
      </c>
    </row>
    <row r="20935" spans="1:6" x14ac:dyDescent="0.3">
      <c r="A20935" t="s">
        <v>21385</v>
      </c>
      <c r="B20935">
        <v>0</v>
      </c>
      <c r="C20935">
        <v>453200</v>
      </c>
      <c r="D20935">
        <v>536900</v>
      </c>
      <c r="E20935">
        <v>820000</v>
      </c>
      <c r="F20935" s="4">
        <f t="shared" si="327"/>
        <v>603366.66666666663</v>
      </c>
    </row>
    <row r="20936" spans="1:6" x14ac:dyDescent="0.3">
      <c r="A20936" t="s">
        <v>21386</v>
      </c>
      <c r="B20936">
        <v>2431620</v>
      </c>
      <c r="C20936">
        <v>14107540</v>
      </c>
      <c r="D20936">
        <v>7514620</v>
      </c>
      <c r="E20936">
        <v>21781550</v>
      </c>
      <c r="F20936" s="4">
        <f t="shared" si="327"/>
        <v>14467903.333333334</v>
      </c>
    </row>
    <row r="20937" spans="1:6" x14ac:dyDescent="0.3">
      <c r="A20937" t="s">
        <v>21387</v>
      </c>
      <c r="B20937">
        <v>1077220</v>
      </c>
      <c r="C20937">
        <v>651190</v>
      </c>
      <c r="D20937">
        <v>313950</v>
      </c>
      <c r="E20937">
        <v>478660</v>
      </c>
      <c r="F20937" s="4">
        <f t="shared" si="327"/>
        <v>481266.66666666669</v>
      </c>
    </row>
    <row r="20938" spans="1:6" x14ac:dyDescent="0.3">
      <c r="A20938" t="s">
        <v>21388</v>
      </c>
      <c r="B20938">
        <v>0</v>
      </c>
      <c r="C20938">
        <v>612000</v>
      </c>
      <c r="D20938">
        <v>0</v>
      </c>
      <c r="E20938">
        <v>1989000</v>
      </c>
      <c r="F20938" s="4">
        <f t="shared" si="327"/>
        <v>867000</v>
      </c>
    </row>
    <row r="20939" spans="1:6" x14ac:dyDescent="0.3">
      <c r="A20939" t="s">
        <v>21389</v>
      </c>
      <c r="B20939">
        <v>0</v>
      </c>
      <c r="C20939">
        <v>0</v>
      </c>
      <c r="D20939">
        <v>1204040</v>
      </c>
      <c r="E20939">
        <v>0</v>
      </c>
      <c r="F20939" s="4">
        <f t="shared" si="327"/>
        <v>401346.66666666669</v>
      </c>
    </row>
    <row r="20940" spans="1:6" x14ac:dyDescent="0.3">
      <c r="A20940" t="s">
        <v>21390</v>
      </c>
      <c r="B20940">
        <v>736000</v>
      </c>
      <c r="C20940">
        <v>0</v>
      </c>
      <c r="D20940">
        <v>0</v>
      </c>
      <c r="E20940">
        <v>438240</v>
      </c>
      <c r="F20940" s="4">
        <f t="shared" si="327"/>
        <v>146080</v>
      </c>
    </row>
    <row r="20941" spans="1:6" x14ac:dyDescent="0.3">
      <c r="A20941" t="s">
        <v>21391</v>
      </c>
      <c r="B20941">
        <v>0</v>
      </c>
      <c r="C20941">
        <v>821730</v>
      </c>
      <c r="D20941">
        <v>614250</v>
      </c>
      <c r="E20941">
        <v>1446720</v>
      </c>
      <c r="F20941" s="4">
        <f t="shared" si="327"/>
        <v>960900</v>
      </c>
    </row>
    <row r="20942" spans="1:6" x14ac:dyDescent="0.3">
      <c r="A20942" t="s">
        <v>21392</v>
      </c>
      <c r="B20942">
        <v>0</v>
      </c>
      <c r="C20942">
        <v>0</v>
      </c>
      <c r="D20942">
        <v>4183090</v>
      </c>
      <c r="E20942">
        <v>659000</v>
      </c>
      <c r="F20942" s="4">
        <f t="shared" si="327"/>
        <v>1614030</v>
      </c>
    </row>
    <row r="20943" spans="1:6" x14ac:dyDescent="0.3">
      <c r="A20943" t="s">
        <v>21393</v>
      </c>
      <c r="B20943">
        <v>1600000</v>
      </c>
      <c r="C20943">
        <v>0</v>
      </c>
      <c r="D20943">
        <v>0</v>
      </c>
      <c r="E20943">
        <v>746600</v>
      </c>
      <c r="F20943" s="4">
        <f t="shared" si="327"/>
        <v>248866.66666666666</v>
      </c>
    </row>
    <row r="20944" spans="1:6" x14ac:dyDescent="0.3">
      <c r="A20944" t="s">
        <v>21394</v>
      </c>
      <c r="B20944">
        <v>0</v>
      </c>
      <c r="C20944">
        <v>1480000</v>
      </c>
      <c r="D20944">
        <v>0</v>
      </c>
      <c r="E20944">
        <v>678560</v>
      </c>
      <c r="F20944" s="4">
        <f t="shared" si="327"/>
        <v>719520</v>
      </c>
    </row>
    <row r="20945" spans="1:6" x14ac:dyDescent="0.3">
      <c r="A20945" t="s">
        <v>21395</v>
      </c>
      <c r="B20945">
        <v>647680</v>
      </c>
      <c r="C20945">
        <v>0</v>
      </c>
      <c r="D20945">
        <v>2757410</v>
      </c>
      <c r="E20945">
        <v>4230000</v>
      </c>
      <c r="F20945" s="4">
        <f t="shared" si="327"/>
        <v>2329136.6666666665</v>
      </c>
    </row>
    <row r="20946" spans="1:6" x14ac:dyDescent="0.3">
      <c r="A20946" t="s">
        <v>21396</v>
      </c>
      <c r="B20946">
        <v>0</v>
      </c>
      <c r="C20946">
        <v>0</v>
      </c>
      <c r="D20946">
        <v>1402320</v>
      </c>
      <c r="E20946">
        <v>0</v>
      </c>
      <c r="F20946" s="4">
        <f t="shared" si="327"/>
        <v>467440</v>
      </c>
    </row>
    <row r="20947" spans="1:6" x14ac:dyDescent="0.3">
      <c r="A20947" t="s">
        <v>21397</v>
      </c>
      <c r="B20947">
        <v>0</v>
      </c>
      <c r="C20947">
        <v>0</v>
      </c>
      <c r="D20947">
        <v>595140</v>
      </c>
      <c r="E20947">
        <v>577850</v>
      </c>
      <c r="F20947" s="4">
        <f t="shared" si="327"/>
        <v>390996.66666666669</v>
      </c>
    </row>
    <row r="20948" spans="1:6" x14ac:dyDescent="0.3">
      <c r="A20948" t="s">
        <v>21398</v>
      </c>
      <c r="B20948">
        <v>237510</v>
      </c>
      <c r="C20948">
        <v>0</v>
      </c>
      <c r="D20948">
        <v>0</v>
      </c>
      <c r="E20948">
        <v>0</v>
      </c>
      <c r="F20948" s="4">
        <f t="shared" si="327"/>
        <v>0</v>
      </c>
    </row>
    <row r="20949" spans="1:6" x14ac:dyDescent="0.3">
      <c r="A20949" t="s">
        <v>21399</v>
      </c>
      <c r="B20949">
        <v>256000</v>
      </c>
      <c r="C20949">
        <v>783420</v>
      </c>
      <c r="D20949">
        <v>381000</v>
      </c>
      <c r="E20949">
        <v>0</v>
      </c>
      <c r="F20949" s="4">
        <f t="shared" si="327"/>
        <v>388140</v>
      </c>
    </row>
    <row r="20950" spans="1:6" x14ac:dyDescent="0.3">
      <c r="A20950" t="s">
        <v>21400</v>
      </c>
      <c r="B20950">
        <v>455000</v>
      </c>
      <c r="C20950">
        <v>0</v>
      </c>
      <c r="D20950">
        <v>0</v>
      </c>
      <c r="E20950">
        <v>0</v>
      </c>
      <c r="F20950" s="4">
        <f t="shared" si="327"/>
        <v>0</v>
      </c>
    </row>
    <row r="20951" spans="1:6" x14ac:dyDescent="0.3">
      <c r="A20951" t="s">
        <v>21401</v>
      </c>
      <c r="B20951">
        <v>740000</v>
      </c>
      <c r="C20951">
        <v>0</v>
      </c>
      <c r="D20951">
        <v>0</v>
      </c>
      <c r="E20951">
        <v>0</v>
      </c>
      <c r="F20951" s="4">
        <f t="shared" si="327"/>
        <v>0</v>
      </c>
    </row>
    <row r="20952" spans="1:6" x14ac:dyDescent="0.3">
      <c r="A20952" t="s">
        <v>21402</v>
      </c>
      <c r="B20952">
        <v>596960</v>
      </c>
      <c r="C20952">
        <v>4122300</v>
      </c>
      <c r="D20952">
        <v>6588100</v>
      </c>
      <c r="E20952">
        <v>4835740</v>
      </c>
      <c r="F20952" s="4">
        <f t="shared" si="327"/>
        <v>5182046.666666667</v>
      </c>
    </row>
    <row r="20953" spans="1:6" x14ac:dyDescent="0.3">
      <c r="A20953" t="s">
        <v>21403</v>
      </c>
      <c r="B20953">
        <v>12462300</v>
      </c>
      <c r="C20953">
        <v>18347300</v>
      </c>
      <c r="D20953">
        <v>21797220</v>
      </c>
      <c r="E20953">
        <v>6354000</v>
      </c>
      <c r="F20953" s="4">
        <f t="shared" si="327"/>
        <v>15499506.666666666</v>
      </c>
    </row>
    <row r="20954" spans="1:6" x14ac:dyDescent="0.3">
      <c r="A20954" t="s">
        <v>21404</v>
      </c>
      <c r="B20954">
        <v>0</v>
      </c>
      <c r="C20954">
        <v>0</v>
      </c>
      <c r="D20954">
        <v>370000</v>
      </c>
      <c r="E20954">
        <v>0</v>
      </c>
      <c r="F20954" s="4">
        <f t="shared" si="327"/>
        <v>123333.33333333333</v>
      </c>
    </row>
    <row r="20955" spans="1:6" x14ac:dyDescent="0.3">
      <c r="A20955" t="s">
        <v>21405</v>
      </c>
      <c r="B20955">
        <v>6866120</v>
      </c>
      <c r="C20955">
        <v>2261000</v>
      </c>
      <c r="D20955">
        <v>2015020</v>
      </c>
      <c r="E20955">
        <v>978120</v>
      </c>
      <c r="F20955" s="4">
        <f t="shared" si="327"/>
        <v>1751380</v>
      </c>
    </row>
    <row r="20956" spans="1:6" x14ac:dyDescent="0.3">
      <c r="A20956" t="s">
        <v>21406</v>
      </c>
      <c r="B20956">
        <v>7607600</v>
      </c>
      <c r="C20956">
        <v>14552800</v>
      </c>
      <c r="D20956">
        <v>9868950</v>
      </c>
      <c r="E20956">
        <v>15439900</v>
      </c>
      <c r="F20956" s="4">
        <f t="shared" si="327"/>
        <v>13287216.666666666</v>
      </c>
    </row>
    <row r="20957" spans="1:6" x14ac:dyDescent="0.3">
      <c r="A20957" t="s">
        <v>21407</v>
      </c>
      <c r="B20957">
        <v>0</v>
      </c>
      <c r="C20957">
        <v>0</v>
      </c>
      <c r="D20957">
        <v>1153440</v>
      </c>
      <c r="E20957">
        <v>1280000</v>
      </c>
      <c r="F20957" s="4">
        <f t="shared" si="327"/>
        <v>811146.66666666663</v>
      </c>
    </row>
    <row r="20958" spans="1:6" x14ac:dyDescent="0.3">
      <c r="A20958" t="s">
        <v>21408</v>
      </c>
      <c r="B20958">
        <v>0</v>
      </c>
      <c r="C20958">
        <v>1223840</v>
      </c>
      <c r="D20958">
        <v>0</v>
      </c>
      <c r="E20958">
        <v>0</v>
      </c>
      <c r="F20958" s="4">
        <f t="shared" si="327"/>
        <v>407946.66666666669</v>
      </c>
    </row>
    <row r="20959" spans="1:6" x14ac:dyDescent="0.3">
      <c r="A20959" t="s">
        <v>21409</v>
      </c>
      <c r="B20959">
        <v>0</v>
      </c>
      <c r="C20959">
        <v>219120</v>
      </c>
      <c r="D20959">
        <v>979120</v>
      </c>
      <c r="E20959">
        <v>529200</v>
      </c>
      <c r="F20959" s="4">
        <f t="shared" si="327"/>
        <v>575813.33333333337</v>
      </c>
    </row>
    <row r="20960" spans="1:6" x14ac:dyDescent="0.3">
      <c r="A20960" t="s">
        <v>21410</v>
      </c>
      <c r="B20960">
        <v>0</v>
      </c>
      <c r="C20960">
        <v>0</v>
      </c>
      <c r="D20960">
        <v>449700</v>
      </c>
      <c r="E20960">
        <v>1470000</v>
      </c>
      <c r="F20960" s="4">
        <f t="shared" si="327"/>
        <v>639900</v>
      </c>
    </row>
    <row r="20961" spans="1:6" x14ac:dyDescent="0.3">
      <c r="A20961" t="s">
        <v>656</v>
      </c>
      <c r="B20961">
        <v>160000</v>
      </c>
      <c r="C20961">
        <v>0</v>
      </c>
      <c r="D20961">
        <v>682000</v>
      </c>
      <c r="E20961">
        <v>0</v>
      </c>
      <c r="F20961" s="4">
        <f t="shared" si="327"/>
        <v>227333.33333333334</v>
      </c>
    </row>
    <row r="20962" spans="1:6" x14ac:dyDescent="0.3">
      <c r="A20962" t="s">
        <v>21411</v>
      </c>
      <c r="B20962">
        <v>0</v>
      </c>
      <c r="C20962">
        <v>1480000</v>
      </c>
      <c r="D20962">
        <v>300300</v>
      </c>
      <c r="E20962">
        <v>386000</v>
      </c>
      <c r="F20962" s="4">
        <f t="shared" si="327"/>
        <v>722100</v>
      </c>
    </row>
    <row r="20963" spans="1:6" x14ac:dyDescent="0.3">
      <c r="A20963" t="s">
        <v>21412</v>
      </c>
      <c r="B20963">
        <v>0</v>
      </c>
      <c r="C20963">
        <v>0</v>
      </c>
      <c r="D20963">
        <v>1752660</v>
      </c>
      <c r="E20963">
        <v>742560</v>
      </c>
      <c r="F20963" s="4">
        <f t="shared" si="327"/>
        <v>831740</v>
      </c>
    </row>
    <row r="20964" spans="1:6" x14ac:dyDescent="0.3">
      <c r="A20964" t="s">
        <v>21413</v>
      </c>
      <c r="B20964">
        <v>0</v>
      </c>
      <c r="C20964">
        <v>0</v>
      </c>
      <c r="D20964">
        <v>545700</v>
      </c>
      <c r="E20964">
        <v>0</v>
      </c>
      <c r="F20964" s="4">
        <f t="shared" si="327"/>
        <v>181900</v>
      </c>
    </row>
    <row r="20965" spans="1:6" x14ac:dyDescent="0.3">
      <c r="A20965" t="s">
        <v>21414</v>
      </c>
      <c r="B20965">
        <v>606060</v>
      </c>
      <c r="C20965">
        <v>0</v>
      </c>
      <c r="D20965">
        <v>0</v>
      </c>
      <c r="E20965">
        <v>0</v>
      </c>
      <c r="F20965" s="4">
        <f t="shared" si="327"/>
        <v>0</v>
      </c>
    </row>
    <row r="20966" spans="1:6" x14ac:dyDescent="0.3">
      <c r="A20966" t="s">
        <v>21415</v>
      </c>
      <c r="B20966">
        <v>0</v>
      </c>
      <c r="C20966">
        <v>1348180</v>
      </c>
      <c r="D20966">
        <v>191100</v>
      </c>
      <c r="E20966">
        <v>923760</v>
      </c>
      <c r="F20966" s="4">
        <f t="shared" si="327"/>
        <v>821013.33333333337</v>
      </c>
    </row>
    <row r="20967" spans="1:6" x14ac:dyDescent="0.3">
      <c r="A20967" t="s">
        <v>21416</v>
      </c>
      <c r="B20967">
        <v>675220</v>
      </c>
      <c r="C20967">
        <v>4193210</v>
      </c>
      <c r="D20967">
        <v>4151460</v>
      </c>
      <c r="E20967">
        <v>4043190</v>
      </c>
      <c r="F20967" s="4">
        <f t="shared" si="327"/>
        <v>4129286.6666666665</v>
      </c>
    </row>
    <row r="20968" spans="1:6" x14ac:dyDescent="0.3">
      <c r="A20968" t="s">
        <v>21417</v>
      </c>
      <c r="B20968">
        <v>1203020</v>
      </c>
      <c r="C20968">
        <v>0</v>
      </c>
      <c r="D20968">
        <v>0</v>
      </c>
      <c r="E20968">
        <v>0</v>
      </c>
      <c r="F20968" s="4">
        <f t="shared" si="327"/>
        <v>0</v>
      </c>
    </row>
    <row r="20969" spans="1:6" x14ac:dyDescent="0.3">
      <c r="A20969" t="s">
        <v>21418</v>
      </c>
      <c r="B20969">
        <v>2015650</v>
      </c>
      <c r="C20969">
        <v>475020</v>
      </c>
      <c r="D20969">
        <v>1041320</v>
      </c>
      <c r="E20969">
        <v>475020</v>
      </c>
      <c r="F20969" s="4">
        <f t="shared" si="327"/>
        <v>663786.66666666663</v>
      </c>
    </row>
    <row r="20970" spans="1:6" x14ac:dyDescent="0.3">
      <c r="A20970" t="s">
        <v>21419</v>
      </c>
      <c r="B20970">
        <v>1274600</v>
      </c>
      <c r="C20970">
        <v>0</v>
      </c>
      <c r="D20970">
        <v>0</v>
      </c>
      <c r="E20970">
        <v>0</v>
      </c>
      <c r="F20970" s="4">
        <f t="shared" si="327"/>
        <v>0</v>
      </c>
    </row>
    <row r="20971" spans="1:6" x14ac:dyDescent="0.3">
      <c r="A20971" t="s">
        <v>21420</v>
      </c>
      <c r="B20971">
        <v>1410500</v>
      </c>
      <c r="C20971">
        <v>0</v>
      </c>
      <c r="D20971">
        <v>0</v>
      </c>
      <c r="E20971">
        <v>529280</v>
      </c>
      <c r="F20971" s="4">
        <f t="shared" si="327"/>
        <v>176426.66666666666</v>
      </c>
    </row>
    <row r="20972" spans="1:6" x14ac:dyDescent="0.3">
      <c r="A20972" t="s">
        <v>21421</v>
      </c>
      <c r="B20972">
        <v>0</v>
      </c>
      <c r="C20972">
        <v>613340</v>
      </c>
      <c r="D20972">
        <v>0</v>
      </c>
      <c r="E20972">
        <v>534900</v>
      </c>
      <c r="F20972" s="4">
        <f t="shared" si="327"/>
        <v>382746.66666666669</v>
      </c>
    </row>
    <row r="20973" spans="1:6" x14ac:dyDescent="0.3">
      <c r="A20973" t="s">
        <v>21422</v>
      </c>
      <c r="B20973">
        <v>486000</v>
      </c>
      <c r="C20973">
        <v>0</v>
      </c>
      <c r="D20973">
        <v>974240</v>
      </c>
      <c r="E20973">
        <v>706560</v>
      </c>
      <c r="F20973" s="4">
        <f t="shared" si="327"/>
        <v>560266.66666666663</v>
      </c>
    </row>
    <row r="20974" spans="1:6" x14ac:dyDescent="0.3">
      <c r="A20974" t="s">
        <v>21423</v>
      </c>
      <c r="B20974">
        <v>191100</v>
      </c>
      <c r="C20974">
        <v>0</v>
      </c>
      <c r="D20974">
        <v>149400</v>
      </c>
      <c r="E20974">
        <v>0</v>
      </c>
      <c r="F20974" s="4">
        <f t="shared" si="327"/>
        <v>49800</v>
      </c>
    </row>
    <row r="20975" spans="1:6" x14ac:dyDescent="0.3">
      <c r="A20975" t="s">
        <v>21424</v>
      </c>
      <c r="B20975">
        <v>370000</v>
      </c>
      <c r="C20975">
        <v>0</v>
      </c>
      <c r="D20975">
        <v>0</v>
      </c>
      <c r="E20975">
        <v>0</v>
      </c>
      <c r="F20975" s="4">
        <f t="shared" si="327"/>
        <v>0</v>
      </c>
    </row>
    <row r="20976" spans="1:6" x14ac:dyDescent="0.3">
      <c r="A20976" t="s">
        <v>21425</v>
      </c>
      <c r="B20976">
        <v>0</v>
      </c>
      <c r="C20976">
        <v>0</v>
      </c>
      <c r="D20976">
        <v>634000</v>
      </c>
      <c r="E20976">
        <v>0</v>
      </c>
      <c r="F20976" s="4">
        <f t="shared" si="327"/>
        <v>211333.33333333334</v>
      </c>
    </row>
    <row r="20977" spans="1:6" x14ac:dyDescent="0.3">
      <c r="A20977" t="s">
        <v>21426</v>
      </c>
      <c r="B20977">
        <v>0</v>
      </c>
      <c r="C20977">
        <v>0</v>
      </c>
      <c r="D20977">
        <v>721520</v>
      </c>
      <c r="E20977">
        <v>0</v>
      </c>
      <c r="F20977" s="4">
        <f t="shared" si="327"/>
        <v>240506.66666666666</v>
      </c>
    </row>
    <row r="20978" spans="1:6" x14ac:dyDescent="0.3">
      <c r="A20978" t="s">
        <v>21427</v>
      </c>
      <c r="B20978">
        <v>0</v>
      </c>
      <c r="C20978">
        <v>384000</v>
      </c>
      <c r="D20978">
        <v>0</v>
      </c>
      <c r="E20978">
        <v>0</v>
      </c>
      <c r="F20978" s="4">
        <f t="shared" si="327"/>
        <v>128000</v>
      </c>
    </row>
    <row r="20979" spans="1:6" x14ac:dyDescent="0.3">
      <c r="A20979" t="s">
        <v>21428</v>
      </c>
      <c r="B20979">
        <v>0</v>
      </c>
      <c r="C20979">
        <v>1360000</v>
      </c>
      <c r="D20979">
        <v>0</v>
      </c>
      <c r="E20979">
        <v>1498560</v>
      </c>
      <c r="F20979" s="4">
        <f t="shared" si="327"/>
        <v>952853.33333333337</v>
      </c>
    </row>
    <row r="20980" spans="1:6" x14ac:dyDescent="0.3">
      <c r="A20980" t="s">
        <v>21429</v>
      </c>
      <c r="B20980">
        <v>0</v>
      </c>
      <c r="C20980">
        <v>256000</v>
      </c>
      <c r="D20980">
        <v>0</v>
      </c>
      <c r="E20980">
        <v>0</v>
      </c>
      <c r="F20980" s="4">
        <f t="shared" si="327"/>
        <v>85333.333333333328</v>
      </c>
    </row>
    <row r="20981" spans="1:6" x14ac:dyDescent="0.3">
      <c r="A20981" t="s">
        <v>21430</v>
      </c>
      <c r="B20981">
        <v>1045000</v>
      </c>
      <c r="C20981">
        <v>423150</v>
      </c>
      <c r="D20981">
        <v>0</v>
      </c>
      <c r="E20981">
        <v>1242840</v>
      </c>
      <c r="F20981" s="4">
        <f t="shared" si="327"/>
        <v>555330</v>
      </c>
    </row>
    <row r="20982" spans="1:6" x14ac:dyDescent="0.3">
      <c r="A20982" t="s">
        <v>21431</v>
      </c>
      <c r="B20982">
        <v>0</v>
      </c>
      <c r="C20982">
        <v>0</v>
      </c>
      <c r="D20982">
        <v>906400</v>
      </c>
      <c r="E20982">
        <v>0</v>
      </c>
      <c r="F20982" s="4">
        <f t="shared" si="327"/>
        <v>302133.33333333331</v>
      </c>
    </row>
    <row r="20983" spans="1:6" x14ac:dyDescent="0.3">
      <c r="A20983" t="s">
        <v>21432</v>
      </c>
      <c r="B20983">
        <v>0</v>
      </c>
      <c r="C20983">
        <v>1324880</v>
      </c>
      <c r="D20983">
        <v>654240</v>
      </c>
      <c r="E20983">
        <v>2009840</v>
      </c>
      <c r="F20983" s="4">
        <f t="shared" si="327"/>
        <v>1329653.3333333333</v>
      </c>
    </row>
    <row r="20984" spans="1:6" x14ac:dyDescent="0.3">
      <c r="A20984" t="s">
        <v>923</v>
      </c>
      <c r="B20984">
        <v>0</v>
      </c>
      <c r="C20984">
        <v>5112610</v>
      </c>
      <c r="D20984">
        <v>1362300</v>
      </c>
      <c r="E20984">
        <v>0</v>
      </c>
      <c r="F20984" s="4">
        <f t="shared" si="327"/>
        <v>2158303.3333333335</v>
      </c>
    </row>
    <row r="20985" spans="1:6" x14ac:dyDescent="0.3">
      <c r="A20985" t="s">
        <v>21433</v>
      </c>
      <c r="B20985">
        <v>1480000</v>
      </c>
      <c r="C20985">
        <v>0</v>
      </c>
      <c r="D20985">
        <v>1480000</v>
      </c>
      <c r="E20985">
        <v>1326000</v>
      </c>
      <c r="F20985" s="4">
        <f t="shared" si="327"/>
        <v>935333.33333333337</v>
      </c>
    </row>
    <row r="20986" spans="1:6" x14ac:dyDescent="0.3">
      <c r="A20986" t="s">
        <v>21434</v>
      </c>
      <c r="B20986">
        <v>1901000</v>
      </c>
      <c r="C20986">
        <v>1552740</v>
      </c>
      <c r="D20986">
        <v>2833840</v>
      </c>
      <c r="E20986">
        <v>1996860</v>
      </c>
      <c r="F20986" s="4">
        <f t="shared" si="327"/>
        <v>2127813.3333333335</v>
      </c>
    </row>
    <row r="20987" spans="1:6" x14ac:dyDescent="0.3">
      <c r="A20987" t="s">
        <v>21435</v>
      </c>
      <c r="B20987">
        <v>1750840</v>
      </c>
      <c r="C20987">
        <v>0</v>
      </c>
      <c r="D20987">
        <v>373000</v>
      </c>
      <c r="E20987">
        <v>479550</v>
      </c>
      <c r="F20987" s="4">
        <f t="shared" si="327"/>
        <v>284183.33333333331</v>
      </c>
    </row>
    <row r="20988" spans="1:6" x14ac:dyDescent="0.3">
      <c r="A20988" t="s">
        <v>21436</v>
      </c>
      <c r="B20988">
        <v>0</v>
      </c>
      <c r="C20988">
        <v>0</v>
      </c>
      <c r="D20988">
        <v>1584590</v>
      </c>
      <c r="E20988">
        <v>0</v>
      </c>
      <c r="F20988" s="4">
        <f t="shared" si="327"/>
        <v>528196.66666666663</v>
      </c>
    </row>
    <row r="20989" spans="1:6" x14ac:dyDescent="0.3">
      <c r="A20989" t="s">
        <v>21437</v>
      </c>
      <c r="B20989">
        <v>2261370</v>
      </c>
      <c r="C20989">
        <v>2030210</v>
      </c>
      <c r="D20989">
        <v>22154340</v>
      </c>
      <c r="E20989">
        <v>1243970</v>
      </c>
      <c r="F20989" s="4">
        <f t="shared" si="327"/>
        <v>8476173.333333334</v>
      </c>
    </row>
    <row r="20990" spans="1:6" x14ac:dyDescent="0.3">
      <c r="A20990" t="s">
        <v>21438</v>
      </c>
      <c r="B20990">
        <v>1483300</v>
      </c>
      <c r="C20990">
        <v>0</v>
      </c>
      <c r="D20990">
        <v>0</v>
      </c>
      <c r="E20990">
        <v>0</v>
      </c>
      <c r="F20990" s="4">
        <f t="shared" si="327"/>
        <v>0</v>
      </c>
    </row>
    <row r="20991" spans="1:6" x14ac:dyDescent="0.3">
      <c r="A20991" t="s">
        <v>21439</v>
      </c>
      <c r="B20991">
        <v>0</v>
      </c>
      <c r="C20991">
        <v>1201540</v>
      </c>
      <c r="D20991">
        <v>160000</v>
      </c>
      <c r="E20991">
        <v>1261910</v>
      </c>
      <c r="F20991" s="4">
        <f t="shared" si="327"/>
        <v>874483.33333333337</v>
      </c>
    </row>
    <row r="20992" spans="1:6" x14ac:dyDescent="0.3">
      <c r="A20992" t="s">
        <v>21440</v>
      </c>
      <c r="B20992">
        <v>8897860</v>
      </c>
      <c r="C20992">
        <v>24767750</v>
      </c>
      <c r="D20992">
        <v>2720960</v>
      </c>
      <c r="E20992">
        <v>8330000</v>
      </c>
      <c r="F20992" s="4">
        <f t="shared" si="327"/>
        <v>11939570</v>
      </c>
    </row>
    <row r="20993" spans="1:6" x14ac:dyDescent="0.3">
      <c r="A20993" t="s">
        <v>21441</v>
      </c>
      <c r="B20993">
        <v>2255890</v>
      </c>
      <c r="C20993">
        <v>230000</v>
      </c>
      <c r="D20993">
        <v>1061060</v>
      </c>
      <c r="E20993">
        <v>1199380</v>
      </c>
      <c r="F20993" s="4">
        <f t="shared" si="327"/>
        <v>830146.66666666663</v>
      </c>
    </row>
    <row r="20994" spans="1:6" x14ac:dyDescent="0.3">
      <c r="A20994" t="s">
        <v>21442</v>
      </c>
      <c r="B20994">
        <v>511190</v>
      </c>
      <c r="C20994">
        <v>430590</v>
      </c>
      <c r="D20994">
        <v>568750</v>
      </c>
      <c r="E20994">
        <v>1721420</v>
      </c>
      <c r="F20994" s="4">
        <f t="shared" si="327"/>
        <v>906920</v>
      </c>
    </row>
    <row r="20995" spans="1:6" x14ac:dyDescent="0.3">
      <c r="A20995" t="s">
        <v>21443</v>
      </c>
      <c r="B20995">
        <v>0</v>
      </c>
      <c r="C20995">
        <v>704340</v>
      </c>
      <c r="D20995">
        <v>376740</v>
      </c>
      <c r="E20995">
        <v>0</v>
      </c>
      <c r="F20995" s="4">
        <f t="shared" ref="F20995:F21058" si="328">SUM(C20995:E20995)/3</f>
        <v>360360</v>
      </c>
    </row>
    <row r="20996" spans="1:6" x14ac:dyDescent="0.3">
      <c r="A20996" t="s">
        <v>21444</v>
      </c>
      <c r="B20996">
        <v>551460</v>
      </c>
      <c r="C20996">
        <v>0</v>
      </c>
      <c r="D20996">
        <v>0</v>
      </c>
      <c r="E20996">
        <v>0</v>
      </c>
      <c r="F20996" s="4">
        <f t="shared" si="328"/>
        <v>0</v>
      </c>
    </row>
    <row r="20997" spans="1:6" x14ac:dyDescent="0.3">
      <c r="A20997" t="s">
        <v>21445</v>
      </c>
      <c r="B20997">
        <v>0</v>
      </c>
      <c r="C20997">
        <v>11156010</v>
      </c>
      <c r="D20997">
        <v>4788420</v>
      </c>
      <c r="E20997">
        <v>4886410</v>
      </c>
      <c r="F20997" s="4">
        <f t="shared" si="328"/>
        <v>6943613.333333333</v>
      </c>
    </row>
    <row r="20998" spans="1:6" x14ac:dyDescent="0.3">
      <c r="A20998" t="s">
        <v>21446</v>
      </c>
      <c r="B20998">
        <v>2026290</v>
      </c>
      <c r="C20998">
        <v>3831160</v>
      </c>
      <c r="D20998">
        <v>4520330</v>
      </c>
      <c r="E20998">
        <v>2867370</v>
      </c>
      <c r="F20998" s="4">
        <f t="shared" si="328"/>
        <v>3739620</v>
      </c>
    </row>
    <row r="20999" spans="1:6" x14ac:dyDescent="0.3">
      <c r="A20999" t="s">
        <v>21447</v>
      </c>
      <c r="B20999">
        <v>595380</v>
      </c>
      <c r="C20999">
        <v>0</v>
      </c>
      <c r="D20999">
        <v>1852760</v>
      </c>
      <c r="E20999">
        <v>795500</v>
      </c>
      <c r="F20999" s="4">
        <f t="shared" si="328"/>
        <v>882753.33333333337</v>
      </c>
    </row>
    <row r="21000" spans="1:6" x14ac:dyDescent="0.3">
      <c r="A21000" t="s">
        <v>21448</v>
      </c>
      <c r="B21000">
        <v>0</v>
      </c>
      <c r="C21000">
        <v>0</v>
      </c>
      <c r="D21000">
        <v>460460</v>
      </c>
      <c r="E21000">
        <v>547400</v>
      </c>
      <c r="F21000" s="4">
        <f t="shared" si="328"/>
        <v>335953.33333333331</v>
      </c>
    </row>
    <row r="21001" spans="1:6" x14ac:dyDescent="0.3">
      <c r="A21001" t="s">
        <v>21449</v>
      </c>
      <c r="B21001">
        <v>0</v>
      </c>
      <c r="C21001">
        <v>1531200</v>
      </c>
      <c r="D21001">
        <v>1146640</v>
      </c>
      <c r="E21001">
        <v>4774600</v>
      </c>
      <c r="F21001" s="4">
        <f t="shared" si="328"/>
        <v>2484146.6666666665</v>
      </c>
    </row>
    <row r="21002" spans="1:6" x14ac:dyDescent="0.3">
      <c r="A21002" t="s">
        <v>21450</v>
      </c>
      <c r="B21002">
        <v>589450</v>
      </c>
      <c r="C21002">
        <v>281190</v>
      </c>
      <c r="D21002">
        <v>0</v>
      </c>
      <c r="E21002">
        <v>0</v>
      </c>
      <c r="F21002" s="4">
        <f t="shared" si="328"/>
        <v>93730</v>
      </c>
    </row>
    <row r="21003" spans="1:6" x14ac:dyDescent="0.3">
      <c r="A21003" t="s">
        <v>21451</v>
      </c>
      <c r="B21003">
        <v>1134400</v>
      </c>
      <c r="C21003">
        <v>1210840</v>
      </c>
      <c r="D21003">
        <v>2153400</v>
      </c>
      <c r="E21003">
        <v>473200</v>
      </c>
      <c r="F21003" s="4">
        <f t="shared" si="328"/>
        <v>1279146.6666666667</v>
      </c>
    </row>
    <row r="21004" spans="1:6" x14ac:dyDescent="0.3">
      <c r="A21004" t="s">
        <v>21452</v>
      </c>
      <c r="B21004">
        <v>0</v>
      </c>
      <c r="C21004">
        <v>192000</v>
      </c>
      <c r="D21004">
        <v>0</v>
      </c>
      <c r="E21004">
        <v>2038520</v>
      </c>
      <c r="F21004" s="4">
        <f t="shared" si="328"/>
        <v>743506.66666666663</v>
      </c>
    </row>
    <row r="21005" spans="1:6" x14ac:dyDescent="0.3">
      <c r="A21005" t="s">
        <v>21453</v>
      </c>
      <c r="B21005">
        <v>1235230</v>
      </c>
      <c r="C21005">
        <v>2016000</v>
      </c>
      <c r="D21005">
        <v>360360</v>
      </c>
      <c r="E21005">
        <v>0</v>
      </c>
      <c r="F21005" s="4">
        <f t="shared" si="328"/>
        <v>792120</v>
      </c>
    </row>
    <row r="21006" spans="1:6" x14ac:dyDescent="0.3">
      <c r="A21006" t="s">
        <v>21454</v>
      </c>
      <c r="B21006">
        <v>0</v>
      </c>
      <c r="C21006">
        <v>0</v>
      </c>
      <c r="D21006">
        <v>1029970</v>
      </c>
      <c r="E21006">
        <v>386000</v>
      </c>
      <c r="F21006" s="4">
        <f t="shared" si="328"/>
        <v>471990</v>
      </c>
    </row>
    <row r="21007" spans="1:6" x14ac:dyDescent="0.3">
      <c r="A21007" t="s">
        <v>21455</v>
      </c>
      <c r="B21007">
        <v>2869240</v>
      </c>
      <c r="C21007">
        <v>1780920</v>
      </c>
      <c r="D21007">
        <v>647680</v>
      </c>
      <c r="E21007">
        <v>2450960</v>
      </c>
      <c r="F21007" s="4">
        <f t="shared" si="328"/>
        <v>1626520</v>
      </c>
    </row>
    <row r="21008" spans="1:6" x14ac:dyDescent="0.3">
      <c r="A21008" t="s">
        <v>21456</v>
      </c>
      <c r="B21008">
        <v>0</v>
      </c>
      <c r="C21008">
        <v>426790</v>
      </c>
      <c r="D21008">
        <v>371250</v>
      </c>
      <c r="E21008">
        <v>418000</v>
      </c>
      <c r="F21008" s="4">
        <f t="shared" si="328"/>
        <v>405346.66666666669</v>
      </c>
    </row>
    <row r="21009" spans="1:6" x14ac:dyDescent="0.3">
      <c r="A21009" t="s">
        <v>21457</v>
      </c>
      <c r="B21009">
        <v>600600</v>
      </c>
      <c r="C21009">
        <v>0</v>
      </c>
      <c r="D21009">
        <v>602300</v>
      </c>
      <c r="E21009">
        <v>1936800</v>
      </c>
      <c r="F21009" s="4">
        <f t="shared" si="328"/>
        <v>846366.66666666663</v>
      </c>
    </row>
    <row r="21010" spans="1:6" x14ac:dyDescent="0.3">
      <c r="A21010" t="s">
        <v>21458</v>
      </c>
      <c r="B21010">
        <v>0</v>
      </c>
      <c r="C21010">
        <v>0</v>
      </c>
      <c r="D21010">
        <v>0</v>
      </c>
      <c r="E21010">
        <v>0</v>
      </c>
      <c r="F21010" s="4">
        <f t="shared" si="328"/>
        <v>0</v>
      </c>
    </row>
    <row r="21011" spans="1:6" x14ac:dyDescent="0.3">
      <c r="A21011" t="s">
        <v>21459</v>
      </c>
      <c r="B21011">
        <v>3771200</v>
      </c>
      <c r="C21011">
        <v>0</v>
      </c>
      <c r="D21011">
        <v>0</v>
      </c>
      <c r="E21011">
        <v>0</v>
      </c>
      <c r="F21011" s="4">
        <f t="shared" si="328"/>
        <v>0</v>
      </c>
    </row>
    <row r="21012" spans="1:6" x14ac:dyDescent="0.3">
      <c r="A21012" t="s">
        <v>21460</v>
      </c>
      <c r="B21012">
        <v>950500</v>
      </c>
      <c r="C21012">
        <v>0</v>
      </c>
      <c r="D21012">
        <v>370000</v>
      </c>
      <c r="E21012">
        <v>0</v>
      </c>
      <c r="F21012" s="4">
        <f t="shared" si="328"/>
        <v>123333.33333333333</v>
      </c>
    </row>
    <row r="21013" spans="1:6" x14ac:dyDescent="0.3">
      <c r="A21013" t="s">
        <v>21461</v>
      </c>
      <c r="B21013">
        <v>4068820</v>
      </c>
      <c r="C21013">
        <v>619360</v>
      </c>
      <c r="D21013">
        <v>3271970</v>
      </c>
      <c r="E21013">
        <v>579780</v>
      </c>
      <c r="F21013" s="4">
        <f t="shared" si="328"/>
        <v>1490370</v>
      </c>
    </row>
    <row r="21014" spans="1:6" x14ac:dyDescent="0.3">
      <c r="A21014" t="s">
        <v>21462</v>
      </c>
      <c r="B21014">
        <v>0</v>
      </c>
      <c r="C21014">
        <v>0</v>
      </c>
      <c r="D21014">
        <v>1221220</v>
      </c>
      <c r="E21014">
        <v>0</v>
      </c>
      <c r="F21014" s="4">
        <f t="shared" si="328"/>
        <v>407073.33333333331</v>
      </c>
    </row>
    <row r="21015" spans="1:6" x14ac:dyDescent="0.3">
      <c r="A21015" t="s">
        <v>21463</v>
      </c>
      <c r="B21015">
        <v>7400000</v>
      </c>
      <c r="C21015">
        <v>21260000</v>
      </c>
      <c r="D21015">
        <v>23217500</v>
      </c>
      <c r="E21015">
        <v>1173000</v>
      </c>
      <c r="F21015" s="4">
        <f t="shared" si="328"/>
        <v>15216833.333333334</v>
      </c>
    </row>
    <row r="21016" spans="1:6" x14ac:dyDescent="0.3">
      <c r="A21016" t="s">
        <v>21464</v>
      </c>
      <c r="B21016">
        <v>2070470</v>
      </c>
      <c r="C21016">
        <v>1548670</v>
      </c>
      <c r="D21016">
        <v>2134490</v>
      </c>
      <c r="E21016">
        <v>2055980</v>
      </c>
      <c r="F21016" s="4">
        <f t="shared" si="328"/>
        <v>1913046.6666666667</v>
      </c>
    </row>
    <row r="21017" spans="1:6" x14ac:dyDescent="0.3">
      <c r="A21017" t="s">
        <v>21465</v>
      </c>
      <c r="B21017">
        <v>0</v>
      </c>
      <c r="C21017">
        <v>1095470</v>
      </c>
      <c r="D21017">
        <v>0</v>
      </c>
      <c r="E21017">
        <v>1507500</v>
      </c>
      <c r="F21017" s="4">
        <f t="shared" si="328"/>
        <v>867656.66666666663</v>
      </c>
    </row>
    <row r="21018" spans="1:6" x14ac:dyDescent="0.3">
      <c r="A21018" t="s">
        <v>21466</v>
      </c>
      <c r="B21018">
        <v>0</v>
      </c>
      <c r="C21018">
        <v>0</v>
      </c>
      <c r="D21018">
        <v>936960</v>
      </c>
      <c r="E21018">
        <v>0</v>
      </c>
      <c r="F21018" s="4">
        <f t="shared" si="328"/>
        <v>312320</v>
      </c>
    </row>
    <row r="21019" spans="1:6" x14ac:dyDescent="0.3">
      <c r="A21019" t="s">
        <v>21467</v>
      </c>
      <c r="B21019">
        <v>2871960</v>
      </c>
      <c r="C21019">
        <v>9113660</v>
      </c>
      <c r="D21019">
        <v>11450640</v>
      </c>
      <c r="E21019">
        <v>28012180</v>
      </c>
      <c r="F21019" s="4">
        <f t="shared" si="328"/>
        <v>16192160</v>
      </c>
    </row>
    <row r="21020" spans="1:6" x14ac:dyDescent="0.3">
      <c r="A21020" t="s">
        <v>21468</v>
      </c>
      <c r="B21020">
        <v>756500</v>
      </c>
      <c r="C21020">
        <v>6254200</v>
      </c>
      <c r="D21020">
        <v>5105100</v>
      </c>
      <c r="E21020">
        <v>7852500</v>
      </c>
      <c r="F21020" s="4">
        <f t="shared" si="328"/>
        <v>6403933.333333333</v>
      </c>
    </row>
    <row r="21021" spans="1:6" x14ac:dyDescent="0.3">
      <c r="A21021" t="s">
        <v>21469</v>
      </c>
      <c r="B21021">
        <v>564880</v>
      </c>
      <c r="C21021">
        <v>675220</v>
      </c>
      <c r="D21021">
        <v>1419420</v>
      </c>
      <c r="E21021">
        <v>553440</v>
      </c>
      <c r="F21021" s="4">
        <f t="shared" si="328"/>
        <v>882693.33333333337</v>
      </c>
    </row>
    <row r="21022" spans="1:6" x14ac:dyDescent="0.3">
      <c r="A21022" t="s">
        <v>21470</v>
      </c>
      <c r="B21022">
        <v>579600</v>
      </c>
      <c r="C21022">
        <v>0</v>
      </c>
      <c r="D21022">
        <v>0</v>
      </c>
      <c r="E21022">
        <v>0</v>
      </c>
      <c r="F21022" s="4">
        <f t="shared" si="328"/>
        <v>0</v>
      </c>
    </row>
    <row r="21023" spans="1:6" x14ac:dyDescent="0.3">
      <c r="A21023" t="s">
        <v>21471</v>
      </c>
      <c r="B21023">
        <v>160000</v>
      </c>
      <c r="C21023">
        <v>370000</v>
      </c>
      <c r="D21023">
        <v>711920</v>
      </c>
      <c r="E21023">
        <v>0</v>
      </c>
      <c r="F21023" s="4">
        <f t="shared" si="328"/>
        <v>360640</v>
      </c>
    </row>
    <row r="21024" spans="1:6" x14ac:dyDescent="0.3">
      <c r="A21024" t="s">
        <v>21472</v>
      </c>
      <c r="B21024">
        <v>286650</v>
      </c>
      <c r="C21024">
        <v>0</v>
      </c>
      <c r="D21024">
        <v>0</v>
      </c>
      <c r="E21024">
        <v>382200</v>
      </c>
      <c r="F21024" s="4">
        <f t="shared" si="328"/>
        <v>127400</v>
      </c>
    </row>
    <row r="21025" spans="1:6" x14ac:dyDescent="0.3">
      <c r="A21025" t="s">
        <v>21473</v>
      </c>
      <c r="B21025">
        <v>0</v>
      </c>
      <c r="C21025">
        <v>312130</v>
      </c>
      <c r="D21025">
        <v>772000</v>
      </c>
      <c r="E21025">
        <v>0</v>
      </c>
      <c r="F21025" s="4">
        <f t="shared" si="328"/>
        <v>361376.66666666669</v>
      </c>
    </row>
    <row r="21026" spans="1:6" x14ac:dyDescent="0.3">
      <c r="A21026" t="s">
        <v>21474</v>
      </c>
      <c r="B21026">
        <v>0</v>
      </c>
      <c r="C21026">
        <v>755300</v>
      </c>
      <c r="D21026">
        <v>993720</v>
      </c>
      <c r="E21026">
        <v>306400</v>
      </c>
      <c r="F21026" s="4">
        <f t="shared" si="328"/>
        <v>685140</v>
      </c>
    </row>
    <row r="21027" spans="1:6" x14ac:dyDescent="0.3">
      <c r="A21027" t="s">
        <v>21475</v>
      </c>
      <c r="B21027">
        <v>659950</v>
      </c>
      <c r="C21027">
        <v>2018380</v>
      </c>
      <c r="D21027">
        <v>0</v>
      </c>
      <c r="E21027">
        <v>1419880</v>
      </c>
      <c r="F21027" s="4">
        <f t="shared" si="328"/>
        <v>1146086.6666666667</v>
      </c>
    </row>
    <row r="21028" spans="1:6" x14ac:dyDescent="0.3">
      <c r="A21028" t="s">
        <v>21476</v>
      </c>
      <c r="B21028">
        <v>264000</v>
      </c>
      <c r="C21028">
        <v>1480000</v>
      </c>
      <c r="D21028">
        <v>434070</v>
      </c>
      <c r="E21028">
        <v>0</v>
      </c>
      <c r="F21028" s="4">
        <f t="shared" si="328"/>
        <v>638023.33333333337</v>
      </c>
    </row>
    <row r="21029" spans="1:6" x14ac:dyDescent="0.3">
      <c r="A21029" t="s">
        <v>21477</v>
      </c>
      <c r="B21029">
        <v>1462040</v>
      </c>
      <c r="C21029">
        <v>0</v>
      </c>
      <c r="D21029">
        <v>0</v>
      </c>
      <c r="E21029">
        <v>0</v>
      </c>
      <c r="F21029" s="4">
        <f t="shared" si="328"/>
        <v>0</v>
      </c>
    </row>
    <row r="21030" spans="1:6" x14ac:dyDescent="0.3">
      <c r="A21030" t="s">
        <v>21478</v>
      </c>
      <c r="B21030">
        <v>382200</v>
      </c>
      <c r="C21030">
        <v>2222000</v>
      </c>
      <c r="D21030">
        <v>2201260</v>
      </c>
      <c r="E21030">
        <v>0</v>
      </c>
      <c r="F21030" s="4">
        <f t="shared" si="328"/>
        <v>1474420</v>
      </c>
    </row>
    <row r="21031" spans="1:6" x14ac:dyDescent="0.3">
      <c r="A21031" t="s">
        <v>21479</v>
      </c>
      <c r="B21031">
        <v>256000</v>
      </c>
      <c r="C21031">
        <v>0</v>
      </c>
      <c r="D21031">
        <v>648600</v>
      </c>
      <c r="E21031">
        <v>0</v>
      </c>
      <c r="F21031" s="4">
        <f t="shared" si="328"/>
        <v>216200</v>
      </c>
    </row>
    <row r="21032" spans="1:6" x14ac:dyDescent="0.3">
      <c r="A21032" t="s">
        <v>21480</v>
      </c>
      <c r="B21032">
        <v>2638960</v>
      </c>
      <c r="C21032">
        <v>4942150</v>
      </c>
      <c r="D21032">
        <v>3929000</v>
      </c>
      <c r="E21032">
        <v>3474840</v>
      </c>
      <c r="F21032" s="4">
        <f t="shared" si="328"/>
        <v>4115330</v>
      </c>
    </row>
    <row r="21033" spans="1:6" x14ac:dyDescent="0.3">
      <c r="A21033" t="s">
        <v>21481</v>
      </c>
      <c r="B21033">
        <v>568900</v>
      </c>
      <c r="C21033">
        <v>0</v>
      </c>
      <c r="D21033">
        <v>1387680</v>
      </c>
      <c r="E21033">
        <v>1688960</v>
      </c>
      <c r="F21033" s="4">
        <f t="shared" si="328"/>
        <v>1025546.6666666666</v>
      </c>
    </row>
    <row r="21034" spans="1:6" x14ac:dyDescent="0.3">
      <c r="A21034" t="s">
        <v>896</v>
      </c>
      <c r="B21034">
        <v>0</v>
      </c>
      <c r="C21034">
        <v>516000</v>
      </c>
      <c r="D21034">
        <v>0</v>
      </c>
      <c r="E21034">
        <v>2257520</v>
      </c>
      <c r="F21034" s="4">
        <f t="shared" si="328"/>
        <v>924506.66666666663</v>
      </c>
    </row>
    <row r="21035" spans="1:6" x14ac:dyDescent="0.3">
      <c r="A21035" t="s">
        <v>21482</v>
      </c>
      <c r="B21035">
        <v>0</v>
      </c>
      <c r="C21035">
        <v>1186410</v>
      </c>
      <c r="D21035">
        <v>0</v>
      </c>
      <c r="E21035">
        <v>507780</v>
      </c>
      <c r="F21035" s="4">
        <f t="shared" si="328"/>
        <v>564730</v>
      </c>
    </row>
    <row r="21036" spans="1:6" x14ac:dyDescent="0.3">
      <c r="A21036" t="s">
        <v>21483</v>
      </c>
      <c r="B21036">
        <v>4523030</v>
      </c>
      <c r="C21036">
        <v>6759820</v>
      </c>
      <c r="D21036">
        <v>3930510</v>
      </c>
      <c r="E21036">
        <v>6506850</v>
      </c>
      <c r="F21036" s="4">
        <f t="shared" si="328"/>
        <v>5732393.333333333</v>
      </c>
    </row>
    <row r="21037" spans="1:6" x14ac:dyDescent="0.3">
      <c r="A21037" t="s">
        <v>21484</v>
      </c>
      <c r="B21037">
        <v>1009000</v>
      </c>
      <c r="C21037">
        <v>198900</v>
      </c>
      <c r="D21037">
        <v>198900</v>
      </c>
      <c r="E21037">
        <v>0</v>
      </c>
      <c r="F21037" s="4">
        <f t="shared" si="328"/>
        <v>132600</v>
      </c>
    </row>
    <row r="21038" spans="1:6" x14ac:dyDescent="0.3">
      <c r="A21038" t="s">
        <v>21485</v>
      </c>
      <c r="B21038">
        <v>0</v>
      </c>
      <c r="C21038">
        <v>0</v>
      </c>
      <c r="D21038">
        <v>2959200</v>
      </c>
      <c r="E21038">
        <v>0</v>
      </c>
      <c r="F21038" s="4">
        <f t="shared" si="328"/>
        <v>986400</v>
      </c>
    </row>
    <row r="21039" spans="1:6" x14ac:dyDescent="0.3">
      <c r="A21039" t="s">
        <v>21486</v>
      </c>
      <c r="B21039">
        <v>1156760</v>
      </c>
      <c r="C21039">
        <v>191100</v>
      </c>
      <c r="D21039">
        <v>915930</v>
      </c>
      <c r="E21039">
        <v>604240</v>
      </c>
      <c r="F21039" s="4">
        <f t="shared" si="328"/>
        <v>570423.33333333337</v>
      </c>
    </row>
    <row r="21040" spans="1:6" x14ac:dyDescent="0.3">
      <c r="A21040" t="s">
        <v>21487</v>
      </c>
      <c r="B21040">
        <v>0</v>
      </c>
      <c r="C21040">
        <v>999090</v>
      </c>
      <c r="D21040">
        <v>0</v>
      </c>
      <c r="E21040">
        <v>0</v>
      </c>
      <c r="F21040" s="4">
        <f t="shared" si="328"/>
        <v>333030</v>
      </c>
    </row>
    <row r="21041" spans="1:6" x14ac:dyDescent="0.3">
      <c r="A21041" t="s">
        <v>21488</v>
      </c>
      <c r="B21041">
        <v>256000</v>
      </c>
      <c r="C21041">
        <v>586950</v>
      </c>
      <c r="D21041">
        <v>0</v>
      </c>
      <c r="E21041">
        <v>2969760</v>
      </c>
      <c r="F21041" s="4">
        <f t="shared" si="328"/>
        <v>1185570</v>
      </c>
    </row>
    <row r="21042" spans="1:6" x14ac:dyDescent="0.3">
      <c r="A21042" t="s">
        <v>21489</v>
      </c>
      <c r="B21042">
        <v>9540680</v>
      </c>
      <c r="C21042">
        <v>8869100</v>
      </c>
      <c r="D21042">
        <v>6471200</v>
      </c>
      <c r="E21042">
        <v>7214610</v>
      </c>
      <c r="F21042" s="4">
        <f t="shared" si="328"/>
        <v>7518303.333333333</v>
      </c>
    </row>
    <row r="21043" spans="1:6" x14ac:dyDescent="0.3">
      <c r="A21043" t="s">
        <v>21490</v>
      </c>
      <c r="B21043">
        <v>900000</v>
      </c>
      <c r="C21043">
        <v>1388900</v>
      </c>
      <c r="D21043">
        <v>0</v>
      </c>
      <c r="E21043">
        <v>0</v>
      </c>
      <c r="F21043" s="4">
        <f t="shared" si="328"/>
        <v>462966.66666666669</v>
      </c>
    </row>
    <row r="21044" spans="1:6" x14ac:dyDescent="0.3">
      <c r="A21044" t="s">
        <v>21491</v>
      </c>
      <c r="B21044">
        <v>718900</v>
      </c>
      <c r="C21044">
        <v>382200</v>
      </c>
      <c r="D21044">
        <v>0</v>
      </c>
      <c r="E21044">
        <v>0</v>
      </c>
      <c r="F21044" s="4">
        <f t="shared" si="328"/>
        <v>127400</v>
      </c>
    </row>
    <row r="21045" spans="1:6" x14ac:dyDescent="0.3">
      <c r="A21045" t="s">
        <v>21492</v>
      </c>
      <c r="B21045">
        <v>652000</v>
      </c>
      <c r="C21045">
        <v>705140</v>
      </c>
      <c r="D21045">
        <v>0</v>
      </c>
      <c r="E21045">
        <v>0</v>
      </c>
      <c r="F21045" s="4">
        <f t="shared" si="328"/>
        <v>235046.66666666666</v>
      </c>
    </row>
    <row r="21046" spans="1:6" x14ac:dyDescent="0.3">
      <c r="A21046" t="s">
        <v>21493</v>
      </c>
      <c r="B21046">
        <v>0</v>
      </c>
      <c r="C21046">
        <v>887250</v>
      </c>
      <c r="D21046">
        <v>657750</v>
      </c>
      <c r="E21046">
        <v>804000</v>
      </c>
      <c r="F21046" s="4">
        <f t="shared" si="328"/>
        <v>783000</v>
      </c>
    </row>
    <row r="21047" spans="1:6" x14ac:dyDescent="0.3">
      <c r="A21047" t="s">
        <v>21494</v>
      </c>
      <c r="B21047">
        <v>0</v>
      </c>
      <c r="C21047">
        <v>370000</v>
      </c>
      <c r="D21047">
        <v>0</v>
      </c>
      <c r="E21047">
        <v>386000</v>
      </c>
      <c r="F21047" s="4">
        <f t="shared" si="328"/>
        <v>252000</v>
      </c>
    </row>
    <row r="21048" spans="1:6" x14ac:dyDescent="0.3">
      <c r="A21048" t="s">
        <v>21495</v>
      </c>
      <c r="B21048">
        <v>2114340</v>
      </c>
      <c r="C21048">
        <v>1606320</v>
      </c>
      <c r="D21048">
        <v>2535130</v>
      </c>
      <c r="E21048">
        <v>1808470</v>
      </c>
      <c r="F21048" s="4">
        <f t="shared" si="328"/>
        <v>1983306.6666666667</v>
      </c>
    </row>
    <row r="21049" spans="1:6" x14ac:dyDescent="0.3">
      <c r="A21049" t="s">
        <v>21496</v>
      </c>
      <c r="B21049">
        <v>911330</v>
      </c>
      <c r="C21049">
        <v>0</v>
      </c>
      <c r="D21049">
        <v>349000</v>
      </c>
      <c r="E21049">
        <v>602420</v>
      </c>
      <c r="F21049" s="4">
        <f t="shared" si="328"/>
        <v>317140</v>
      </c>
    </row>
    <row r="21050" spans="1:6" x14ac:dyDescent="0.3">
      <c r="A21050" t="s">
        <v>21497</v>
      </c>
      <c r="B21050">
        <v>1219500</v>
      </c>
      <c r="C21050">
        <v>1348530</v>
      </c>
      <c r="D21050">
        <v>0</v>
      </c>
      <c r="E21050">
        <v>473200</v>
      </c>
      <c r="F21050" s="4">
        <f t="shared" si="328"/>
        <v>607243.33333333337</v>
      </c>
    </row>
    <row r="21051" spans="1:6" x14ac:dyDescent="0.3">
      <c r="A21051" t="s">
        <v>21498</v>
      </c>
      <c r="B21051">
        <v>0</v>
      </c>
      <c r="C21051">
        <v>1158360</v>
      </c>
      <c r="D21051">
        <v>1064700</v>
      </c>
      <c r="E21051">
        <v>0</v>
      </c>
      <c r="F21051" s="4">
        <f t="shared" si="328"/>
        <v>741020</v>
      </c>
    </row>
    <row r="21052" spans="1:6" x14ac:dyDescent="0.3">
      <c r="A21052" t="s">
        <v>21499</v>
      </c>
      <c r="B21052">
        <v>0</v>
      </c>
      <c r="C21052">
        <v>3432670</v>
      </c>
      <c r="D21052">
        <v>2716480</v>
      </c>
      <c r="E21052">
        <v>2557060</v>
      </c>
      <c r="F21052" s="4">
        <f t="shared" si="328"/>
        <v>2902070</v>
      </c>
    </row>
    <row r="21053" spans="1:6" x14ac:dyDescent="0.3">
      <c r="A21053" t="s">
        <v>21500</v>
      </c>
      <c r="B21053">
        <v>2623969</v>
      </c>
      <c r="C21053">
        <v>2242379</v>
      </c>
      <c r="D21053">
        <v>2342240</v>
      </c>
      <c r="E21053">
        <v>2834180</v>
      </c>
      <c r="F21053" s="4">
        <f t="shared" si="328"/>
        <v>2472933</v>
      </c>
    </row>
    <row r="21054" spans="1:6" x14ac:dyDescent="0.3">
      <c r="A21054" t="s">
        <v>21501</v>
      </c>
      <c r="B21054">
        <v>5410660</v>
      </c>
      <c r="C21054">
        <v>2862240</v>
      </c>
      <c r="D21054">
        <v>2031120</v>
      </c>
      <c r="E21054">
        <v>4289160</v>
      </c>
      <c r="F21054" s="4">
        <f t="shared" si="328"/>
        <v>3060840</v>
      </c>
    </row>
    <row r="21055" spans="1:6" x14ac:dyDescent="0.3">
      <c r="A21055" t="s">
        <v>21502</v>
      </c>
      <c r="B21055">
        <v>6135480</v>
      </c>
      <c r="C21055">
        <v>3678020</v>
      </c>
      <c r="D21055">
        <v>2360390</v>
      </c>
      <c r="E21055">
        <v>4018690</v>
      </c>
      <c r="F21055" s="4">
        <f t="shared" si="328"/>
        <v>3352366.6666666665</v>
      </c>
    </row>
    <row r="21056" spans="1:6" x14ac:dyDescent="0.3">
      <c r="A21056" t="s">
        <v>21503</v>
      </c>
      <c r="B21056">
        <v>218400</v>
      </c>
      <c r="C21056">
        <v>1480000</v>
      </c>
      <c r="D21056">
        <v>0</v>
      </c>
      <c r="E21056">
        <v>357000</v>
      </c>
      <c r="F21056" s="4">
        <f t="shared" si="328"/>
        <v>612333.33333333337</v>
      </c>
    </row>
    <row r="21057" spans="1:6" x14ac:dyDescent="0.3">
      <c r="A21057" t="s">
        <v>21504</v>
      </c>
      <c r="B21057">
        <v>0</v>
      </c>
      <c r="C21057">
        <v>0</v>
      </c>
      <c r="D21057">
        <v>71040000</v>
      </c>
      <c r="E21057">
        <v>4936580</v>
      </c>
      <c r="F21057" s="4">
        <f t="shared" si="328"/>
        <v>25325526.666666668</v>
      </c>
    </row>
    <row r="21058" spans="1:6" x14ac:dyDescent="0.3">
      <c r="A21058" t="s">
        <v>21505</v>
      </c>
      <c r="B21058">
        <v>230000</v>
      </c>
      <c r="C21058">
        <v>842160</v>
      </c>
      <c r="D21058">
        <v>0</v>
      </c>
      <c r="E21058">
        <v>2324300</v>
      </c>
      <c r="F21058" s="4">
        <f t="shared" si="328"/>
        <v>1055486.6666666667</v>
      </c>
    </row>
    <row r="21059" spans="1:6" x14ac:dyDescent="0.3">
      <c r="A21059" t="s">
        <v>21506</v>
      </c>
      <c r="B21059">
        <v>2190000</v>
      </c>
      <c r="C21059">
        <v>2004500</v>
      </c>
      <c r="D21059">
        <v>10055500</v>
      </c>
      <c r="E21059">
        <v>2119540</v>
      </c>
      <c r="F21059" s="4">
        <f t="shared" ref="F21059:F21122" si="329">SUM(C21059:E21059)/3</f>
        <v>4726513.333333333</v>
      </c>
    </row>
    <row r="21060" spans="1:6" x14ac:dyDescent="0.3">
      <c r="A21060" t="s">
        <v>21507</v>
      </c>
      <c r="B21060">
        <v>2209600</v>
      </c>
      <c r="C21060">
        <v>4361810</v>
      </c>
      <c r="D21060">
        <v>2419300</v>
      </c>
      <c r="E21060">
        <v>2372520</v>
      </c>
      <c r="F21060" s="4">
        <f t="shared" si="329"/>
        <v>3051210</v>
      </c>
    </row>
    <row r="21061" spans="1:6" x14ac:dyDescent="0.3">
      <c r="A21061" t="s">
        <v>21508</v>
      </c>
      <c r="B21061">
        <v>256000</v>
      </c>
      <c r="C21061">
        <v>753480</v>
      </c>
      <c r="D21061">
        <v>1154960</v>
      </c>
      <c r="E21061">
        <v>394000</v>
      </c>
      <c r="F21061" s="4">
        <f t="shared" si="329"/>
        <v>767480</v>
      </c>
    </row>
    <row r="21062" spans="1:6" x14ac:dyDescent="0.3">
      <c r="A21062" t="s">
        <v>21509</v>
      </c>
      <c r="B21062">
        <v>0</v>
      </c>
      <c r="C21062">
        <v>0</v>
      </c>
      <c r="D21062">
        <v>883610</v>
      </c>
      <c r="E21062">
        <v>0</v>
      </c>
      <c r="F21062" s="4">
        <f t="shared" si="329"/>
        <v>294536.66666666669</v>
      </c>
    </row>
    <row r="21063" spans="1:6" x14ac:dyDescent="0.3">
      <c r="A21063" t="s">
        <v>21510</v>
      </c>
      <c r="B21063">
        <v>0</v>
      </c>
      <c r="C21063">
        <v>970000</v>
      </c>
      <c r="D21063">
        <v>0</v>
      </c>
      <c r="E21063">
        <v>2056500</v>
      </c>
      <c r="F21063" s="4">
        <f t="shared" si="329"/>
        <v>1008833.3333333334</v>
      </c>
    </row>
    <row r="21064" spans="1:6" x14ac:dyDescent="0.3">
      <c r="A21064" t="s">
        <v>21511</v>
      </c>
      <c r="B21064">
        <v>2106280</v>
      </c>
      <c r="C21064">
        <v>0</v>
      </c>
      <c r="D21064">
        <v>3413950</v>
      </c>
      <c r="E21064">
        <v>450560</v>
      </c>
      <c r="F21064" s="4">
        <f t="shared" si="329"/>
        <v>1288170</v>
      </c>
    </row>
    <row r="21065" spans="1:6" x14ac:dyDescent="0.3">
      <c r="A21065" t="s">
        <v>21512</v>
      </c>
      <c r="B21065">
        <v>218400</v>
      </c>
      <c r="C21065">
        <v>273000</v>
      </c>
      <c r="D21065">
        <v>0</v>
      </c>
      <c r="E21065">
        <v>0</v>
      </c>
      <c r="F21065" s="4">
        <f t="shared" si="329"/>
        <v>91000</v>
      </c>
    </row>
    <row r="21066" spans="1:6" x14ac:dyDescent="0.3">
      <c r="A21066" t="s">
        <v>358</v>
      </c>
      <c r="B21066">
        <v>2317090</v>
      </c>
      <c r="C21066">
        <v>1172990</v>
      </c>
      <c r="D21066">
        <v>752580</v>
      </c>
      <c r="E21066">
        <v>909090</v>
      </c>
      <c r="F21066" s="4">
        <f t="shared" si="329"/>
        <v>944886.66666666663</v>
      </c>
    </row>
    <row r="21067" spans="1:6" x14ac:dyDescent="0.3">
      <c r="A21067" t="s">
        <v>21513</v>
      </c>
      <c r="B21067">
        <v>2798510</v>
      </c>
      <c r="C21067">
        <v>709800</v>
      </c>
      <c r="D21067">
        <v>740740</v>
      </c>
      <c r="E21067">
        <v>1493400</v>
      </c>
      <c r="F21067" s="4">
        <f t="shared" si="329"/>
        <v>981313.33333333337</v>
      </c>
    </row>
    <row r="21068" spans="1:6" x14ac:dyDescent="0.3">
      <c r="A21068" t="s">
        <v>21514</v>
      </c>
      <c r="B21068">
        <v>0</v>
      </c>
      <c r="C21068">
        <v>0</v>
      </c>
      <c r="D21068">
        <v>515060</v>
      </c>
      <c r="E21068">
        <v>0</v>
      </c>
      <c r="F21068" s="4">
        <f t="shared" si="329"/>
        <v>171686.66666666666</v>
      </c>
    </row>
    <row r="21069" spans="1:6" x14ac:dyDescent="0.3">
      <c r="A21069" t="s">
        <v>21515</v>
      </c>
      <c r="B21069">
        <v>160000</v>
      </c>
      <c r="C21069">
        <v>7251200</v>
      </c>
      <c r="D21069">
        <v>2283590</v>
      </c>
      <c r="E21069">
        <v>2898400</v>
      </c>
      <c r="F21069" s="4">
        <f t="shared" si="329"/>
        <v>4144396.6666666665</v>
      </c>
    </row>
    <row r="21070" spans="1:6" x14ac:dyDescent="0.3">
      <c r="A21070" t="s">
        <v>21516</v>
      </c>
      <c r="B21070">
        <v>6711250</v>
      </c>
      <c r="C21070">
        <v>1003450</v>
      </c>
      <c r="D21070">
        <v>3700000</v>
      </c>
      <c r="E21070">
        <v>0</v>
      </c>
      <c r="F21070" s="4">
        <f t="shared" si="329"/>
        <v>1567816.6666666667</v>
      </c>
    </row>
    <row r="21071" spans="1:6" x14ac:dyDescent="0.3">
      <c r="A21071" t="s">
        <v>21517</v>
      </c>
      <c r="B21071">
        <v>536900</v>
      </c>
      <c r="C21071">
        <v>973700</v>
      </c>
      <c r="D21071">
        <v>644100</v>
      </c>
      <c r="E21071">
        <v>536900</v>
      </c>
      <c r="F21071" s="4">
        <f t="shared" si="329"/>
        <v>718233.33333333337</v>
      </c>
    </row>
    <row r="21072" spans="1:6" x14ac:dyDescent="0.3">
      <c r="A21072" t="s">
        <v>21518</v>
      </c>
      <c r="B21072">
        <v>0</v>
      </c>
      <c r="C21072">
        <v>1752060</v>
      </c>
      <c r="D21072">
        <v>0</v>
      </c>
      <c r="E21072">
        <v>702600</v>
      </c>
      <c r="F21072" s="4">
        <f t="shared" si="329"/>
        <v>818220</v>
      </c>
    </row>
    <row r="21073" spans="1:6" x14ac:dyDescent="0.3">
      <c r="A21073" t="s">
        <v>21519</v>
      </c>
      <c r="B21073">
        <v>540540</v>
      </c>
      <c r="C21073">
        <v>0</v>
      </c>
      <c r="D21073">
        <v>0</v>
      </c>
      <c r="E21073">
        <v>3022200</v>
      </c>
      <c r="F21073" s="4">
        <f t="shared" si="329"/>
        <v>1007400</v>
      </c>
    </row>
    <row r="21074" spans="1:6" x14ac:dyDescent="0.3">
      <c r="A21074" t="s">
        <v>21520</v>
      </c>
      <c r="B21074">
        <v>709800</v>
      </c>
      <c r="C21074">
        <v>0</v>
      </c>
      <c r="D21074">
        <v>0</v>
      </c>
      <c r="E21074">
        <v>0</v>
      </c>
      <c r="F21074" s="4">
        <f t="shared" si="329"/>
        <v>0</v>
      </c>
    </row>
    <row r="21075" spans="1:6" x14ac:dyDescent="0.3">
      <c r="A21075" t="s">
        <v>21521</v>
      </c>
      <c r="B21075">
        <v>2893520</v>
      </c>
      <c r="C21075">
        <v>6032720</v>
      </c>
      <c r="D21075">
        <v>4451380</v>
      </c>
      <c r="E21075">
        <v>3393560</v>
      </c>
      <c r="F21075" s="4">
        <f t="shared" si="329"/>
        <v>4625886.666666667</v>
      </c>
    </row>
    <row r="21076" spans="1:6" x14ac:dyDescent="0.3">
      <c r="A21076" t="s">
        <v>21522</v>
      </c>
      <c r="B21076">
        <v>2088620</v>
      </c>
      <c r="C21076">
        <v>2185500</v>
      </c>
      <c r="D21076">
        <v>2025230</v>
      </c>
      <c r="E21076">
        <v>2251430</v>
      </c>
      <c r="F21076" s="4">
        <f t="shared" si="329"/>
        <v>2154053.3333333335</v>
      </c>
    </row>
    <row r="21077" spans="1:6" x14ac:dyDescent="0.3">
      <c r="A21077" t="s">
        <v>21523</v>
      </c>
      <c r="B21077">
        <v>0</v>
      </c>
      <c r="C21077">
        <v>388000</v>
      </c>
      <c r="D21077">
        <v>0</v>
      </c>
      <c r="E21077">
        <v>402000</v>
      </c>
      <c r="F21077" s="4">
        <f t="shared" si="329"/>
        <v>263333.33333333331</v>
      </c>
    </row>
    <row r="21078" spans="1:6" x14ac:dyDescent="0.3">
      <c r="A21078" t="s">
        <v>21524</v>
      </c>
      <c r="B21078">
        <v>954460</v>
      </c>
      <c r="C21078">
        <v>908860</v>
      </c>
      <c r="D21078">
        <v>0</v>
      </c>
      <c r="E21078">
        <v>0</v>
      </c>
      <c r="F21078" s="4">
        <f t="shared" si="329"/>
        <v>302953.33333333331</v>
      </c>
    </row>
    <row r="21079" spans="1:6" x14ac:dyDescent="0.3">
      <c r="A21079" t="s">
        <v>21525</v>
      </c>
      <c r="B21079">
        <v>2470580</v>
      </c>
      <c r="C21079">
        <v>0</v>
      </c>
      <c r="D21079">
        <v>0</v>
      </c>
      <c r="E21079">
        <v>0</v>
      </c>
      <c r="F21079" s="4">
        <f t="shared" si="329"/>
        <v>0</v>
      </c>
    </row>
    <row r="21080" spans="1:6" x14ac:dyDescent="0.3">
      <c r="A21080" t="s">
        <v>21526</v>
      </c>
      <c r="B21080">
        <v>0</v>
      </c>
      <c r="C21080">
        <v>1090380</v>
      </c>
      <c r="D21080">
        <v>888160</v>
      </c>
      <c r="E21080">
        <v>0</v>
      </c>
      <c r="F21080" s="4">
        <f t="shared" si="329"/>
        <v>659513.33333333337</v>
      </c>
    </row>
    <row r="21081" spans="1:6" x14ac:dyDescent="0.3">
      <c r="A21081" t="s">
        <v>21527</v>
      </c>
      <c r="B21081">
        <v>0</v>
      </c>
      <c r="C21081">
        <v>786240</v>
      </c>
      <c r="D21081">
        <v>396760</v>
      </c>
      <c r="E21081">
        <v>0</v>
      </c>
      <c r="F21081" s="4">
        <f t="shared" si="329"/>
        <v>394333.33333333331</v>
      </c>
    </row>
    <row r="21082" spans="1:6" x14ac:dyDescent="0.3">
      <c r="A21082" t="s">
        <v>21528</v>
      </c>
      <c r="B21082">
        <v>2106410</v>
      </c>
      <c r="C21082">
        <v>0</v>
      </c>
      <c r="D21082">
        <v>2133100</v>
      </c>
      <c r="E21082">
        <v>0</v>
      </c>
      <c r="F21082" s="4">
        <f t="shared" si="329"/>
        <v>711033.33333333337</v>
      </c>
    </row>
    <row r="21083" spans="1:6" x14ac:dyDescent="0.3">
      <c r="A21083" t="s">
        <v>21529</v>
      </c>
      <c r="B21083">
        <v>546000</v>
      </c>
      <c r="C21083">
        <v>404720</v>
      </c>
      <c r="D21083">
        <v>525800</v>
      </c>
      <c r="E21083">
        <v>525800</v>
      </c>
      <c r="F21083" s="4">
        <f t="shared" si="329"/>
        <v>485440</v>
      </c>
    </row>
    <row r="21084" spans="1:6" x14ac:dyDescent="0.3">
      <c r="A21084" t="s">
        <v>21530</v>
      </c>
      <c r="B21084">
        <v>0</v>
      </c>
      <c r="C21084">
        <v>0</v>
      </c>
      <c r="D21084">
        <v>892560</v>
      </c>
      <c r="E21084">
        <v>0</v>
      </c>
      <c r="F21084" s="4">
        <f t="shared" si="329"/>
        <v>297520</v>
      </c>
    </row>
    <row r="21085" spans="1:6" x14ac:dyDescent="0.3">
      <c r="A21085" t="s">
        <v>21531</v>
      </c>
      <c r="B21085">
        <v>293930</v>
      </c>
      <c r="C21085">
        <v>831400</v>
      </c>
      <c r="D21085">
        <v>0</v>
      </c>
      <c r="E21085">
        <v>0</v>
      </c>
      <c r="F21085" s="4">
        <f t="shared" si="329"/>
        <v>277133.33333333331</v>
      </c>
    </row>
    <row r="21086" spans="1:6" x14ac:dyDescent="0.3">
      <c r="A21086" t="s">
        <v>21532</v>
      </c>
      <c r="B21086">
        <v>546000</v>
      </c>
      <c r="C21086">
        <v>591500</v>
      </c>
      <c r="D21086">
        <v>0</v>
      </c>
      <c r="E21086">
        <v>0</v>
      </c>
      <c r="F21086" s="4">
        <f t="shared" si="329"/>
        <v>197166.66666666666</v>
      </c>
    </row>
    <row r="21087" spans="1:6" x14ac:dyDescent="0.3">
      <c r="A21087" t="s">
        <v>21533</v>
      </c>
      <c r="B21087">
        <v>1643030</v>
      </c>
      <c r="C21087">
        <v>3891100</v>
      </c>
      <c r="D21087">
        <v>1362260</v>
      </c>
      <c r="E21087">
        <v>370000</v>
      </c>
      <c r="F21087" s="4">
        <f t="shared" si="329"/>
        <v>1874453.3333333333</v>
      </c>
    </row>
    <row r="21088" spans="1:6" x14ac:dyDescent="0.3">
      <c r="A21088" t="s">
        <v>21534</v>
      </c>
      <c r="B21088">
        <v>2175320</v>
      </c>
      <c r="C21088">
        <v>2261740</v>
      </c>
      <c r="D21088">
        <v>3524860</v>
      </c>
      <c r="E21088">
        <v>3656940</v>
      </c>
      <c r="F21088" s="4">
        <f t="shared" si="329"/>
        <v>3147846.6666666665</v>
      </c>
    </row>
    <row r="21089" spans="1:6" x14ac:dyDescent="0.3">
      <c r="A21089" t="s">
        <v>21535</v>
      </c>
      <c r="B21089">
        <v>160000</v>
      </c>
      <c r="C21089">
        <v>667030</v>
      </c>
      <c r="D21089">
        <v>0</v>
      </c>
      <c r="E21089">
        <v>948960</v>
      </c>
      <c r="F21089" s="4">
        <f t="shared" si="329"/>
        <v>538663.33333333337</v>
      </c>
    </row>
    <row r="21090" spans="1:6" x14ac:dyDescent="0.3">
      <c r="A21090" t="s">
        <v>21536</v>
      </c>
      <c r="B21090">
        <v>0</v>
      </c>
      <c r="C21090">
        <v>0</v>
      </c>
      <c r="D21090">
        <v>469200</v>
      </c>
      <c r="E21090">
        <v>760000</v>
      </c>
      <c r="F21090" s="4">
        <f t="shared" si="329"/>
        <v>409733.33333333331</v>
      </c>
    </row>
    <row r="21091" spans="1:6" x14ac:dyDescent="0.3">
      <c r="A21091" t="s">
        <v>21537</v>
      </c>
      <c r="B21091">
        <v>2084780</v>
      </c>
      <c r="C21091">
        <v>0</v>
      </c>
      <c r="D21091">
        <v>411160</v>
      </c>
      <c r="E21091">
        <v>450560</v>
      </c>
      <c r="F21091" s="4">
        <f t="shared" si="329"/>
        <v>287240</v>
      </c>
    </row>
    <row r="21092" spans="1:6" x14ac:dyDescent="0.3">
      <c r="A21092" t="s">
        <v>21538</v>
      </c>
      <c r="B21092">
        <v>333060</v>
      </c>
      <c r="C21092">
        <v>367800</v>
      </c>
      <c r="D21092">
        <v>709800</v>
      </c>
      <c r="E21092">
        <v>202500</v>
      </c>
      <c r="F21092" s="4">
        <f t="shared" si="329"/>
        <v>426700</v>
      </c>
    </row>
    <row r="21093" spans="1:6" x14ac:dyDescent="0.3">
      <c r="A21093" t="s">
        <v>21539</v>
      </c>
      <c r="B21093">
        <v>0</v>
      </c>
      <c r="C21093">
        <v>1415660</v>
      </c>
      <c r="D21093">
        <v>0</v>
      </c>
      <c r="E21093">
        <v>804000</v>
      </c>
      <c r="F21093" s="4">
        <f t="shared" si="329"/>
        <v>739886.66666666663</v>
      </c>
    </row>
    <row r="21094" spans="1:6" x14ac:dyDescent="0.3">
      <c r="A21094" t="s">
        <v>21540</v>
      </c>
      <c r="B21094">
        <v>363000</v>
      </c>
      <c r="C21094">
        <v>580580</v>
      </c>
      <c r="D21094">
        <v>1390120</v>
      </c>
      <c r="E21094">
        <v>749210</v>
      </c>
      <c r="F21094" s="4">
        <f t="shared" si="329"/>
        <v>906636.66666666663</v>
      </c>
    </row>
    <row r="21095" spans="1:6" x14ac:dyDescent="0.3">
      <c r="A21095" t="s">
        <v>21541</v>
      </c>
      <c r="B21095">
        <v>3700000</v>
      </c>
      <c r="C21095">
        <v>13251300</v>
      </c>
      <c r="D21095">
        <v>18348200</v>
      </c>
      <c r="E21095">
        <v>12946070</v>
      </c>
      <c r="F21095" s="4">
        <f t="shared" si="329"/>
        <v>14848523.333333334</v>
      </c>
    </row>
    <row r="21096" spans="1:6" x14ac:dyDescent="0.3">
      <c r="A21096" t="s">
        <v>964</v>
      </c>
      <c r="B21096">
        <v>0</v>
      </c>
      <c r="C21096">
        <v>722540</v>
      </c>
      <c r="D21096">
        <v>1121060</v>
      </c>
      <c r="E21096">
        <v>0</v>
      </c>
      <c r="F21096" s="4">
        <f t="shared" si="329"/>
        <v>614533.33333333337</v>
      </c>
    </row>
    <row r="21097" spans="1:6" x14ac:dyDescent="0.3">
      <c r="A21097" t="s">
        <v>21542</v>
      </c>
      <c r="B21097">
        <v>693950</v>
      </c>
      <c r="C21097">
        <v>1247610</v>
      </c>
      <c r="D21097">
        <v>755300</v>
      </c>
      <c r="E21097">
        <v>1868320</v>
      </c>
      <c r="F21097" s="4">
        <f t="shared" si="329"/>
        <v>1290410</v>
      </c>
    </row>
    <row r="21098" spans="1:6" x14ac:dyDescent="0.3">
      <c r="A21098" t="s">
        <v>21543</v>
      </c>
      <c r="B21098">
        <v>654000</v>
      </c>
      <c r="C21098">
        <v>670300</v>
      </c>
      <c r="D21098">
        <v>0</v>
      </c>
      <c r="E21098">
        <v>0</v>
      </c>
      <c r="F21098" s="4">
        <f t="shared" si="329"/>
        <v>223433.33333333334</v>
      </c>
    </row>
    <row r="21099" spans="1:6" x14ac:dyDescent="0.3">
      <c r="A21099" t="s">
        <v>21544</v>
      </c>
      <c r="B21099">
        <v>643000</v>
      </c>
      <c r="C21099">
        <v>758940</v>
      </c>
      <c r="D21099">
        <v>2042040</v>
      </c>
      <c r="E21099">
        <v>0</v>
      </c>
      <c r="F21099" s="4">
        <f t="shared" si="329"/>
        <v>933660</v>
      </c>
    </row>
    <row r="21100" spans="1:6" x14ac:dyDescent="0.3">
      <c r="A21100" t="s">
        <v>21545</v>
      </c>
      <c r="B21100">
        <v>382200</v>
      </c>
      <c r="C21100">
        <v>0</v>
      </c>
      <c r="D21100">
        <v>525980</v>
      </c>
      <c r="E21100">
        <v>0</v>
      </c>
      <c r="F21100" s="4">
        <f t="shared" si="329"/>
        <v>175326.66666666666</v>
      </c>
    </row>
    <row r="21101" spans="1:6" x14ac:dyDescent="0.3">
      <c r="A21101" t="s">
        <v>21546</v>
      </c>
      <c r="B21101">
        <v>0</v>
      </c>
      <c r="C21101">
        <v>536900</v>
      </c>
      <c r="D21101">
        <v>560560</v>
      </c>
      <c r="E21101">
        <v>0</v>
      </c>
      <c r="F21101" s="4">
        <f t="shared" si="329"/>
        <v>365820</v>
      </c>
    </row>
    <row r="21102" spans="1:6" x14ac:dyDescent="0.3">
      <c r="A21102" t="s">
        <v>21547</v>
      </c>
      <c r="B21102">
        <v>1813350</v>
      </c>
      <c r="C21102">
        <v>1671300</v>
      </c>
      <c r="D21102">
        <v>711920</v>
      </c>
      <c r="E21102">
        <v>0</v>
      </c>
      <c r="F21102" s="4">
        <f t="shared" si="329"/>
        <v>794406.66666666663</v>
      </c>
    </row>
    <row r="21103" spans="1:6" x14ac:dyDescent="0.3">
      <c r="A21103" t="s">
        <v>21548</v>
      </c>
      <c r="B21103">
        <v>0</v>
      </c>
      <c r="C21103">
        <v>376740</v>
      </c>
      <c r="D21103">
        <v>0</v>
      </c>
      <c r="E21103">
        <v>224770</v>
      </c>
      <c r="F21103" s="4">
        <f t="shared" si="329"/>
        <v>200503.33333333334</v>
      </c>
    </row>
    <row r="21104" spans="1:6" x14ac:dyDescent="0.3">
      <c r="A21104" t="s">
        <v>21549</v>
      </c>
      <c r="B21104">
        <v>824780</v>
      </c>
      <c r="C21104">
        <v>0</v>
      </c>
      <c r="D21104">
        <v>1478220</v>
      </c>
      <c r="E21104">
        <v>1189000</v>
      </c>
      <c r="F21104" s="4">
        <f t="shared" si="329"/>
        <v>889073.33333333337</v>
      </c>
    </row>
    <row r="21105" spans="1:6" x14ac:dyDescent="0.3">
      <c r="A21105" t="s">
        <v>21550</v>
      </c>
      <c r="B21105">
        <v>1969690</v>
      </c>
      <c r="C21105">
        <v>2682680</v>
      </c>
      <c r="D21105">
        <v>2846840</v>
      </c>
      <c r="E21105">
        <v>1988230</v>
      </c>
      <c r="F21105" s="4">
        <f t="shared" si="329"/>
        <v>2505916.6666666665</v>
      </c>
    </row>
    <row r="21106" spans="1:6" x14ac:dyDescent="0.3">
      <c r="A21106" t="s">
        <v>21551</v>
      </c>
      <c r="B21106">
        <v>2214750</v>
      </c>
      <c r="C21106">
        <v>2239500</v>
      </c>
      <c r="D21106">
        <v>2223970</v>
      </c>
      <c r="E21106">
        <v>4251840</v>
      </c>
      <c r="F21106" s="4">
        <f t="shared" si="329"/>
        <v>2905103.3333333335</v>
      </c>
    </row>
    <row r="21107" spans="1:6" x14ac:dyDescent="0.3">
      <c r="A21107" t="s">
        <v>21552</v>
      </c>
      <c r="B21107">
        <v>0</v>
      </c>
      <c r="C21107">
        <v>1737730</v>
      </c>
      <c r="D21107">
        <v>160000</v>
      </c>
      <c r="E21107">
        <v>0</v>
      </c>
      <c r="F21107" s="4">
        <f t="shared" si="329"/>
        <v>632576.66666666663</v>
      </c>
    </row>
    <row r="21108" spans="1:6" x14ac:dyDescent="0.3">
      <c r="A21108" t="s">
        <v>21553</v>
      </c>
      <c r="B21108">
        <v>0</v>
      </c>
      <c r="C21108">
        <v>0</v>
      </c>
      <c r="D21108">
        <v>191100</v>
      </c>
      <c r="E21108">
        <v>0</v>
      </c>
      <c r="F21108" s="4">
        <f t="shared" si="329"/>
        <v>63700</v>
      </c>
    </row>
    <row r="21109" spans="1:6" x14ac:dyDescent="0.3">
      <c r="A21109" t="s">
        <v>21554</v>
      </c>
      <c r="B21109">
        <v>0</v>
      </c>
      <c r="C21109">
        <v>296660</v>
      </c>
      <c r="D21109">
        <v>0</v>
      </c>
      <c r="E21109">
        <v>802620</v>
      </c>
      <c r="F21109" s="4">
        <f t="shared" si="329"/>
        <v>366426.66666666669</v>
      </c>
    </row>
    <row r="21110" spans="1:6" x14ac:dyDescent="0.3">
      <c r="A21110" t="s">
        <v>21555</v>
      </c>
      <c r="B21110">
        <v>0</v>
      </c>
      <c r="C21110">
        <v>600000</v>
      </c>
      <c r="D21110">
        <v>0</v>
      </c>
      <c r="E21110">
        <v>804000</v>
      </c>
      <c r="F21110" s="4">
        <f t="shared" si="329"/>
        <v>468000</v>
      </c>
    </row>
    <row r="21111" spans="1:6" x14ac:dyDescent="0.3">
      <c r="A21111" t="s">
        <v>21556</v>
      </c>
      <c r="B21111">
        <v>1274520</v>
      </c>
      <c r="C21111">
        <v>0</v>
      </c>
      <c r="D21111">
        <v>531440</v>
      </c>
      <c r="E21111">
        <v>1036600</v>
      </c>
      <c r="F21111" s="4">
        <f t="shared" si="329"/>
        <v>522680</v>
      </c>
    </row>
    <row r="21112" spans="1:6" x14ac:dyDescent="0.3">
      <c r="A21112" t="s">
        <v>21557</v>
      </c>
      <c r="B21112">
        <v>808540</v>
      </c>
      <c r="C21112">
        <v>902490</v>
      </c>
      <c r="D21112">
        <v>387660</v>
      </c>
      <c r="E21112">
        <v>258440</v>
      </c>
      <c r="F21112" s="4">
        <f t="shared" si="329"/>
        <v>516196.66666666669</v>
      </c>
    </row>
    <row r="21113" spans="1:6" x14ac:dyDescent="0.3">
      <c r="A21113" t="s">
        <v>21558</v>
      </c>
      <c r="B21113">
        <v>0</v>
      </c>
      <c r="C21113">
        <v>0</v>
      </c>
      <c r="D21113">
        <v>2763160</v>
      </c>
      <c r="E21113">
        <v>0</v>
      </c>
      <c r="F21113" s="4">
        <f t="shared" si="329"/>
        <v>921053.33333333337</v>
      </c>
    </row>
    <row r="21114" spans="1:6" x14ac:dyDescent="0.3">
      <c r="A21114" t="s">
        <v>21559</v>
      </c>
      <c r="B21114">
        <v>618800</v>
      </c>
      <c r="C21114">
        <v>0</v>
      </c>
      <c r="D21114">
        <v>0</v>
      </c>
      <c r="E21114">
        <v>535400</v>
      </c>
      <c r="F21114" s="4">
        <f t="shared" si="329"/>
        <v>178466.66666666666</v>
      </c>
    </row>
    <row r="21115" spans="1:6" x14ac:dyDescent="0.3">
      <c r="A21115" t="s">
        <v>21560</v>
      </c>
      <c r="B21115">
        <v>2236030</v>
      </c>
      <c r="C21115">
        <v>2008420</v>
      </c>
      <c r="D21115">
        <v>2048670</v>
      </c>
      <c r="E21115">
        <v>2114480</v>
      </c>
      <c r="F21115" s="4">
        <f t="shared" si="329"/>
        <v>2057190</v>
      </c>
    </row>
    <row r="21116" spans="1:6" x14ac:dyDescent="0.3">
      <c r="A21116" t="s">
        <v>21561</v>
      </c>
      <c r="B21116">
        <v>2105030</v>
      </c>
      <c r="C21116">
        <v>2052730</v>
      </c>
      <c r="D21116">
        <v>2247700</v>
      </c>
      <c r="E21116">
        <v>2181270</v>
      </c>
      <c r="F21116" s="4">
        <f t="shared" si="329"/>
        <v>2160566.6666666665</v>
      </c>
    </row>
    <row r="21117" spans="1:6" x14ac:dyDescent="0.3">
      <c r="A21117" t="s">
        <v>21562</v>
      </c>
      <c r="B21117">
        <v>740000</v>
      </c>
      <c r="C21117">
        <v>6141170</v>
      </c>
      <c r="D21117">
        <v>2904720</v>
      </c>
      <c r="E21117">
        <v>5864560</v>
      </c>
      <c r="F21117" s="4">
        <f t="shared" si="329"/>
        <v>4970150</v>
      </c>
    </row>
    <row r="21118" spans="1:6" x14ac:dyDescent="0.3">
      <c r="A21118" t="s">
        <v>21563</v>
      </c>
      <c r="B21118">
        <v>0</v>
      </c>
      <c r="C21118">
        <v>606970</v>
      </c>
      <c r="D21118">
        <v>0</v>
      </c>
      <c r="E21118">
        <v>618600</v>
      </c>
      <c r="F21118" s="4">
        <f t="shared" si="329"/>
        <v>408523.33333333331</v>
      </c>
    </row>
    <row r="21119" spans="1:6" x14ac:dyDescent="0.3">
      <c r="A21119" t="s">
        <v>21564</v>
      </c>
      <c r="B21119">
        <v>13865600</v>
      </c>
      <c r="C21119">
        <v>14556600</v>
      </c>
      <c r="D21119">
        <v>35520000</v>
      </c>
      <c r="E21119">
        <v>18956950</v>
      </c>
      <c r="F21119" s="4">
        <f t="shared" si="329"/>
        <v>23011183.333333332</v>
      </c>
    </row>
    <row r="21120" spans="1:6" x14ac:dyDescent="0.3">
      <c r="A21120" t="s">
        <v>21565</v>
      </c>
      <c r="B21120">
        <v>160000</v>
      </c>
      <c r="C21120">
        <v>632450</v>
      </c>
      <c r="D21120">
        <v>0</v>
      </c>
      <c r="E21120">
        <v>453280</v>
      </c>
      <c r="F21120" s="4">
        <f t="shared" si="329"/>
        <v>361910</v>
      </c>
    </row>
    <row r="21121" spans="1:6" x14ac:dyDescent="0.3">
      <c r="A21121" t="s">
        <v>21566</v>
      </c>
      <c r="B21121">
        <v>160000</v>
      </c>
      <c r="C21121">
        <v>1141060</v>
      </c>
      <c r="D21121">
        <v>1000250</v>
      </c>
      <c r="E21121">
        <v>2544000</v>
      </c>
      <c r="F21121" s="4">
        <f t="shared" si="329"/>
        <v>1561770</v>
      </c>
    </row>
    <row r="21122" spans="1:6" x14ac:dyDescent="0.3">
      <c r="A21122" t="s">
        <v>21567</v>
      </c>
      <c r="B21122">
        <v>0</v>
      </c>
      <c r="C21122">
        <v>1202280</v>
      </c>
      <c r="D21122">
        <v>0</v>
      </c>
      <c r="E21122">
        <v>608300</v>
      </c>
      <c r="F21122" s="4">
        <f t="shared" si="329"/>
        <v>603526.66666666663</v>
      </c>
    </row>
    <row r="21123" spans="1:6" x14ac:dyDescent="0.3">
      <c r="A21123" t="s">
        <v>21568</v>
      </c>
      <c r="B21123">
        <v>740000</v>
      </c>
      <c r="C21123">
        <v>814000</v>
      </c>
      <c r="D21123">
        <v>947790</v>
      </c>
      <c r="E21123">
        <v>636600</v>
      </c>
      <c r="F21123" s="4">
        <f t="shared" ref="F21123:F21186" si="330">SUM(C21123:E21123)/3</f>
        <v>799463.33333333337</v>
      </c>
    </row>
    <row r="21124" spans="1:6" x14ac:dyDescent="0.3">
      <c r="A21124" t="s">
        <v>21569</v>
      </c>
      <c r="B21124">
        <v>304000</v>
      </c>
      <c r="C21124">
        <v>0</v>
      </c>
      <c r="D21124">
        <v>0</v>
      </c>
      <c r="E21124">
        <v>0</v>
      </c>
      <c r="F21124" s="4">
        <f t="shared" si="330"/>
        <v>0</v>
      </c>
    </row>
    <row r="21125" spans="1:6" x14ac:dyDescent="0.3">
      <c r="A21125" t="s">
        <v>21570</v>
      </c>
      <c r="B21125">
        <v>1148700</v>
      </c>
      <c r="C21125">
        <v>2193860</v>
      </c>
      <c r="D21125">
        <v>752200</v>
      </c>
      <c r="E21125">
        <v>2893200</v>
      </c>
      <c r="F21125" s="4">
        <f t="shared" si="330"/>
        <v>1946420</v>
      </c>
    </row>
    <row r="21126" spans="1:6" x14ac:dyDescent="0.3">
      <c r="A21126" t="s">
        <v>21571</v>
      </c>
      <c r="B21126">
        <v>3343100</v>
      </c>
      <c r="C21126">
        <v>4920930</v>
      </c>
      <c r="D21126">
        <v>7866280</v>
      </c>
      <c r="E21126">
        <v>11325020</v>
      </c>
      <c r="F21126" s="4">
        <f t="shared" si="330"/>
        <v>8037410</v>
      </c>
    </row>
    <row r="21127" spans="1:6" x14ac:dyDescent="0.3">
      <c r="A21127" t="s">
        <v>21572</v>
      </c>
      <c r="B21127">
        <v>0</v>
      </c>
      <c r="C21127">
        <v>1702440</v>
      </c>
      <c r="D21127">
        <v>0</v>
      </c>
      <c r="E21127">
        <v>0</v>
      </c>
      <c r="F21127" s="4">
        <f t="shared" si="330"/>
        <v>567480</v>
      </c>
    </row>
    <row r="21128" spans="1:6" x14ac:dyDescent="0.3">
      <c r="A21128" t="s">
        <v>21573</v>
      </c>
      <c r="B21128">
        <v>0</v>
      </c>
      <c r="C21128">
        <v>365070</v>
      </c>
      <c r="D21128">
        <v>715260</v>
      </c>
      <c r="E21128">
        <v>927400</v>
      </c>
      <c r="F21128" s="4">
        <f t="shared" si="330"/>
        <v>669243.33333333337</v>
      </c>
    </row>
    <row r="21129" spans="1:6" x14ac:dyDescent="0.3">
      <c r="A21129" t="s">
        <v>21574</v>
      </c>
      <c r="B21129">
        <v>659950</v>
      </c>
      <c r="C21129">
        <v>831900</v>
      </c>
      <c r="D21129">
        <v>843990</v>
      </c>
      <c r="E21129">
        <v>735380</v>
      </c>
      <c r="F21129" s="4">
        <f t="shared" si="330"/>
        <v>803756.66666666663</v>
      </c>
    </row>
    <row r="21130" spans="1:6" x14ac:dyDescent="0.3">
      <c r="A21130" t="s">
        <v>21575</v>
      </c>
      <c r="B21130">
        <v>4582700</v>
      </c>
      <c r="C21130">
        <v>5906720</v>
      </c>
      <c r="D21130">
        <v>6550420</v>
      </c>
      <c r="E21130">
        <v>4654420</v>
      </c>
      <c r="F21130" s="4">
        <f t="shared" si="330"/>
        <v>5703853.333333333</v>
      </c>
    </row>
    <row r="21131" spans="1:6" x14ac:dyDescent="0.3">
      <c r="A21131" t="s">
        <v>21576</v>
      </c>
      <c r="B21131">
        <v>3334620</v>
      </c>
      <c r="C21131">
        <v>2317200</v>
      </c>
      <c r="D21131">
        <v>0</v>
      </c>
      <c r="E21131">
        <v>756000</v>
      </c>
      <c r="F21131" s="4">
        <f t="shared" si="330"/>
        <v>1024400</v>
      </c>
    </row>
    <row r="21132" spans="1:6" x14ac:dyDescent="0.3">
      <c r="A21132" t="s">
        <v>21577</v>
      </c>
      <c r="B21132">
        <v>0</v>
      </c>
      <c r="C21132">
        <v>2028160</v>
      </c>
      <c r="D21132">
        <v>2120160</v>
      </c>
      <c r="E21132">
        <v>2104000</v>
      </c>
      <c r="F21132" s="4">
        <f t="shared" si="330"/>
        <v>2084106.6666666667</v>
      </c>
    </row>
    <row r="21133" spans="1:6" x14ac:dyDescent="0.3">
      <c r="A21133" t="s">
        <v>21578</v>
      </c>
      <c r="B21133">
        <v>6733090</v>
      </c>
      <c r="C21133">
        <v>5953330</v>
      </c>
      <c r="D21133">
        <v>15552390</v>
      </c>
      <c r="E21133">
        <v>5079890</v>
      </c>
      <c r="F21133" s="4">
        <f t="shared" si="330"/>
        <v>8861870</v>
      </c>
    </row>
    <row r="21134" spans="1:6" x14ac:dyDescent="0.3">
      <c r="A21134" t="s">
        <v>602</v>
      </c>
      <c r="B21134">
        <v>300300</v>
      </c>
      <c r="C21134">
        <v>2167890</v>
      </c>
      <c r="D21134">
        <v>365000</v>
      </c>
      <c r="E21134">
        <v>0</v>
      </c>
      <c r="F21134" s="4">
        <f t="shared" si="330"/>
        <v>844296.66666666663</v>
      </c>
    </row>
    <row r="21135" spans="1:6" x14ac:dyDescent="0.3">
      <c r="A21135" t="s">
        <v>21579</v>
      </c>
      <c r="B21135">
        <v>696000</v>
      </c>
      <c r="C21135">
        <v>0</v>
      </c>
      <c r="D21135">
        <v>2573680</v>
      </c>
      <c r="E21135">
        <v>820000</v>
      </c>
      <c r="F21135" s="4">
        <f t="shared" si="330"/>
        <v>1131226.6666666667</v>
      </c>
    </row>
    <row r="21136" spans="1:6" x14ac:dyDescent="0.3">
      <c r="A21136" t="s">
        <v>21580</v>
      </c>
      <c r="B21136">
        <v>6212000</v>
      </c>
      <c r="C21136">
        <v>6867560</v>
      </c>
      <c r="D21136">
        <v>7273950</v>
      </c>
      <c r="E21136">
        <v>6171710</v>
      </c>
      <c r="F21136" s="4">
        <f t="shared" si="330"/>
        <v>6771073.333333333</v>
      </c>
    </row>
    <row r="21137" spans="1:6" x14ac:dyDescent="0.3">
      <c r="A21137" t="s">
        <v>21581</v>
      </c>
      <c r="B21137">
        <v>2904720</v>
      </c>
      <c r="C21137">
        <v>2113930</v>
      </c>
      <c r="D21137">
        <v>2147130</v>
      </c>
      <c r="E21137">
        <v>2039400</v>
      </c>
      <c r="F21137" s="4">
        <f t="shared" si="330"/>
        <v>2100153.3333333335</v>
      </c>
    </row>
    <row r="21138" spans="1:6" x14ac:dyDescent="0.3">
      <c r="A21138" t="s">
        <v>21582</v>
      </c>
      <c r="B21138">
        <v>0</v>
      </c>
      <c r="C21138">
        <v>2069630</v>
      </c>
      <c r="D21138">
        <v>0</v>
      </c>
      <c r="E21138">
        <v>3818666</v>
      </c>
      <c r="F21138" s="4">
        <f t="shared" si="330"/>
        <v>1962765.3333333333</v>
      </c>
    </row>
    <row r="21139" spans="1:6" x14ac:dyDescent="0.3">
      <c r="A21139" t="s">
        <v>21583</v>
      </c>
      <c r="B21139">
        <v>0</v>
      </c>
      <c r="C21139">
        <v>1710000</v>
      </c>
      <c r="D21139">
        <v>0</v>
      </c>
      <c r="E21139">
        <v>1152060</v>
      </c>
      <c r="F21139" s="4">
        <f t="shared" si="330"/>
        <v>954020</v>
      </c>
    </row>
    <row r="21140" spans="1:6" x14ac:dyDescent="0.3">
      <c r="A21140" t="s">
        <v>21584</v>
      </c>
      <c r="B21140">
        <v>2246500</v>
      </c>
      <c r="C21140">
        <v>4285500</v>
      </c>
      <c r="D21140">
        <v>2689200</v>
      </c>
      <c r="E21140">
        <v>2896920</v>
      </c>
      <c r="F21140" s="4">
        <f t="shared" si="330"/>
        <v>3290540</v>
      </c>
    </row>
    <row r="21141" spans="1:6" x14ac:dyDescent="0.3">
      <c r="A21141" t="s">
        <v>21585</v>
      </c>
      <c r="B21141">
        <v>573300</v>
      </c>
      <c r="C21141">
        <v>0</v>
      </c>
      <c r="D21141">
        <v>1183000</v>
      </c>
      <c r="E21141">
        <v>382200</v>
      </c>
      <c r="F21141" s="4">
        <f t="shared" si="330"/>
        <v>521733.33333333331</v>
      </c>
    </row>
    <row r="21142" spans="1:6" x14ac:dyDescent="0.3">
      <c r="A21142" t="s">
        <v>21586</v>
      </c>
      <c r="B21142">
        <v>0</v>
      </c>
      <c r="C21142">
        <v>3059300</v>
      </c>
      <c r="D21142">
        <v>2318510</v>
      </c>
      <c r="E21142">
        <v>2628370</v>
      </c>
      <c r="F21142" s="4">
        <f t="shared" si="330"/>
        <v>2668726.6666666665</v>
      </c>
    </row>
    <row r="21143" spans="1:6" x14ac:dyDescent="0.3">
      <c r="A21143" t="s">
        <v>21587</v>
      </c>
      <c r="B21143">
        <v>239330</v>
      </c>
      <c r="C21143">
        <v>300300</v>
      </c>
      <c r="D21143">
        <v>473200</v>
      </c>
      <c r="E21143">
        <v>0</v>
      </c>
      <c r="F21143" s="4">
        <f t="shared" si="330"/>
        <v>257833.33333333334</v>
      </c>
    </row>
    <row r="21144" spans="1:6" x14ac:dyDescent="0.3">
      <c r="A21144" t="s">
        <v>21588</v>
      </c>
      <c r="B21144">
        <v>1001140</v>
      </c>
      <c r="C21144">
        <v>2570520</v>
      </c>
      <c r="D21144">
        <v>3519140</v>
      </c>
      <c r="E21144">
        <v>3269420</v>
      </c>
      <c r="F21144" s="4">
        <f t="shared" si="330"/>
        <v>3119693.3333333335</v>
      </c>
    </row>
    <row r="21145" spans="1:6" x14ac:dyDescent="0.3">
      <c r="A21145" t="s">
        <v>21589</v>
      </c>
      <c r="B21145">
        <v>0</v>
      </c>
      <c r="C21145">
        <v>5394770</v>
      </c>
      <c r="D21145">
        <v>0</v>
      </c>
      <c r="E21145">
        <v>4297610</v>
      </c>
      <c r="F21145" s="4">
        <f t="shared" si="330"/>
        <v>3230793.3333333335</v>
      </c>
    </row>
    <row r="21146" spans="1:6" x14ac:dyDescent="0.3">
      <c r="A21146" t="s">
        <v>21590</v>
      </c>
      <c r="B21146">
        <v>2151160</v>
      </c>
      <c r="C21146">
        <v>2087880</v>
      </c>
      <c r="D21146">
        <v>2071640</v>
      </c>
      <c r="E21146">
        <v>2988940</v>
      </c>
      <c r="F21146" s="4">
        <f t="shared" si="330"/>
        <v>2382820</v>
      </c>
    </row>
    <row r="21147" spans="1:6" x14ac:dyDescent="0.3">
      <c r="A21147" t="s">
        <v>21591</v>
      </c>
      <c r="B21147">
        <v>0</v>
      </c>
      <c r="C21147">
        <v>1698060</v>
      </c>
      <c r="D21147">
        <v>0</v>
      </c>
      <c r="E21147">
        <v>0</v>
      </c>
      <c r="F21147" s="4">
        <f t="shared" si="330"/>
        <v>566020</v>
      </c>
    </row>
    <row r="21148" spans="1:6" x14ac:dyDescent="0.3">
      <c r="A21148" t="s">
        <v>21592</v>
      </c>
      <c r="B21148">
        <v>0</v>
      </c>
      <c r="C21148">
        <v>921850</v>
      </c>
      <c r="D21148">
        <v>0</v>
      </c>
      <c r="E21148">
        <v>1337930</v>
      </c>
      <c r="F21148" s="4">
        <f t="shared" si="330"/>
        <v>753260</v>
      </c>
    </row>
    <row r="21149" spans="1:6" x14ac:dyDescent="0.3">
      <c r="A21149" t="s">
        <v>21593</v>
      </c>
      <c r="B21149">
        <v>1066400</v>
      </c>
      <c r="C21149">
        <v>2127600</v>
      </c>
      <c r="D21149">
        <v>0</v>
      </c>
      <c r="E21149">
        <v>2070660</v>
      </c>
      <c r="F21149" s="4">
        <f t="shared" si="330"/>
        <v>1399420</v>
      </c>
    </row>
    <row r="21150" spans="1:6" x14ac:dyDescent="0.3">
      <c r="A21150" t="s">
        <v>21594</v>
      </c>
      <c r="B21150">
        <v>0</v>
      </c>
      <c r="C21150">
        <v>0</v>
      </c>
      <c r="D21150">
        <v>234600</v>
      </c>
      <c r="E21150">
        <v>536900</v>
      </c>
      <c r="F21150" s="4">
        <f t="shared" si="330"/>
        <v>257166.66666666666</v>
      </c>
    </row>
    <row r="21151" spans="1:6" x14ac:dyDescent="0.3">
      <c r="A21151" t="s">
        <v>21595</v>
      </c>
      <c r="B21151">
        <v>0</v>
      </c>
      <c r="C21151">
        <v>0</v>
      </c>
      <c r="D21151">
        <v>644100</v>
      </c>
      <c r="E21151">
        <v>0</v>
      </c>
      <c r="F21151" s="4">
        <f t="shared" si="330"/>
        <v>214700</v>
      </c>
    </row>
    <row r="21152" spans="1:6" x14ac:dyDescent="0.3">
      <c r="A21152" t="s">
        <v>21596</v>
      </c>
      <c r="B21152">
        <v>0</v>
      </c>
      <c r="C21152">
        <v>0</v>
      </c>
      <c r="D21152">
        <v>998760</v>
      </c>
      <c r="E21152">
        <v>2441040</v>
      </c>
      <c r="F21152" s="4">
        <f t="shared" si="330"/>
        <v>1146600</v>
      </c>
    </row>
    <row r="21153" spans="1:6" x14ac:dyDescent="0.3">
      <c r="A21153" t="s">
        <v>21597</v>
      </c>
      <c r="B21153">
        <v>268400</v>
      </c>
      <c r="C21153">
        <v>1830500</v>
      </c>
      <c r="D21153">
        <v>0</v>
      </c>
      <c r="E21153">
        <v>1080300</v>
      </c>
      <c r="F21153" s="4">
        <f t="shared" si="330"/>
        <v>970266.66666666663</v>
      </c>
    </row>
    <row r="21154" spans="1:6" x14ac:dyDescent="0.3">
      <c r="A21154" t="s">
        <v>538</v>
      </c>
      <c r="B21154">
        <v>2206820</v>
      </c>
      <c r="C21154">
        <v>2118580</v>
      </c>
      <c r="D21154">
        <v>2142740</v>
      </c>
      <c r="E21154">
        <v>2064560</v>
      </c>
      <c r="F21154" s="4">
        <f t="shared" si="330"/>
        <v>2108626.6666666665</v>
      </c>
    </row>
    <row r="21155" spans="1:6" x14ac:dyDescent="0.3">
      <c r="A21155" t="s">
        <v>21598</v>
      </c>
      <c r="B21155">
        <v>1094900</v>
      </c>
      <c r="C21155">
        <v>0</v>
      </c>
      <c r="D21155">
        <v>0</v>
      </c>
      <c r="E21155">
        <v>0</v>
      </c>
      <c r="F21155" s="4">
        <f t="shared" si="330"/>
        <v>0</v>
      </c>
    </row>
    <row r="21156" spans="1:6" x14ac:dyDescent="0.3">
      <c r="A21156" t="s">
        <v>21599</v>
      </c>
      <c r="B21156">
        <v>5155550</v>
      </c>
      <c r="C21156">
        <v>6480120</v>
      </c>
      <c r="D21156">
        <v>10500300</v>
      </c>
      <c r="E21156">
        <v>5032390</v>
      </c>
      <c r="F21156" s="4">
        <f t="shared" si="330"/>
        <v>7337603.333333333</v>
      </c>
    </row>
    <row r="21157" spans="1:6" x14ac:dyDescent="0.3">
      <c r="A21157" t="s">
        <v>21600</v>
      </c>
      <c r="B21157">
        <v>0</v>
      </c>
      <c r="C21157">
        <v>0</v>
      </c>
      <c r="D21157">
        <v>2960000</v>
      </c>
      <c r="E21157">
        <v>4367090</v>
      </c>
      <c r="F21157" s="4">
        <f t="shared" si="330"/>
        <v>2442363.3333333335</v>
      </c>
    </row>
    <row r="21158" spans="1:6" x14ac:dyDescent="0.3">
      <c r="A21158" t="s">
        <v>21601</v>
      </c>
      <c r="B21158">
        <v>286000</v>
      </c>
      <c r="C21158">
        <v>469560</v>
      </c>
      <c r="D21158">
        <v>0</v>
      </c>
      <c r="E21158">
        <v>0</v>
      </c>
      <c r="F21158" s="4">
        <f t="shared" si="330"/>
        <v>156520</v>
      </c>
    </row>
    <row r="21159" spans="1:6" x14ac:dyDescent="0.3">
      <c r="A21159" t="s">
        <v>21602</v>
      </c>
      <c r="B21159">
        <v>0</v>
      </c>
      <c r="C21159">
        <v>892250</v>
      </c>
      <c r="D21159">
        <v>0</v>
      </c>
      <c r="E21159">
        <v>855200</v>
      </c>
      <c r="F21159" s="4">
        <f t="shared" si="330"/>
        <v>582483.33333333337</v>
      </c>
    </row>
    <row r="21160" spans="1:6" x14ac:dyDescent="0.3">
      <c r="A21160" t="s">
        <v>21603</v>
      </c>
      <c r="B21160">
        <v>0</v>
      </c>
      <c r="C21160">
        <v>281190</v>
      </c>
      <c r="D21160">
        <v>0</v>
      </c>
      <c r="E21160">
        <v>1668120</v>
      </c>
      <c r="F21160" s="4">
        <f t="shared" si="330"/>
        <v>649770</v>
      </c>
    </row>
    <row r="21161" spans="1:6" x14ac:dyDescent="0.3">
      <c r="A21161" t="s">
        <v>21604</v>
      </c>
      <c r="B21161">
        <v>0</v>
      </c>
      <c r="C21161">
        <v>911070</v>
      </c>
      <c r="D21161">
        <v>0</v>
      </c>
      <c r="E21161">
        <v>0</v>
      </c>
      <c r="F21161" s="4">
        <f t="shared" si="330"/>
        <v>303690</v>
      </c>
    </row>
    <row r="21162" spans="1:6" x14ac:dyDescent="0.3">
      <c r="A21162" t="s">
        <v>21605</v>
      </c>
      <c r="B21162">
        <v>0</v>
      </c>
      <c r="C21162">
        <v>340500</v>
      </c>
      <c r="D21162">
        <v>0</v>
      </c>
      <c r="E21162">
        <v>820000</v>
      </c>
      <c r="F21162" s="4">
        <f t="shared" si="330"/>
        <v>386833.33333333331</v>
      </c>
    </row>
    <row r="21163" spans="1:6" x14ac:dyDescent="0.3">
      <c r="A21163" t="s">
        <v>21606</v>
      </c>
      <c r="B21163">
        <v>0</v>
      </c>
      <c r="C21163">
        <v>1487850</v>
      </c>
      <c r="D21163">
        <v>0</v>
      </c>
      <c r="E21163">
        <v>1443080</v>
      </c>
      <c r="F21163" s="4">
        <f t="shared" si="330"/>
        <v>976976.66666666663</v>
      </c>
    </row>
    <row r="21164" spans="1:6" x14ac:dyDescent="0.3">
      <c r="A21164" t="s">
        <v>463</v>
      </c>
      <c r="B21164">
        <v>0</v>
      </c>
      <c r="C21164">
        <v>1056500</v>
      </c>
      <c r="D21164">
        <v>779700</v>
      </c>
      <c r="E21164">
        <v>914000</v>
      </c>
      <c r="F21164" s="4">
        <f t="shared" si="330"/>
        <v>916733.33333333337</v>
      </c>
    </row>
    <row r="21165" spans="1:6" x14ac:dyDescent="0.3">
      <c r="A21165" t="s">
        <v>21607</v>
      </c>
      <c r="B21165">
        <v>0</v>
      </c>
      <c r="C21165">
        <v>0</v>
      </c>
      <c r="D21165">
        <v>475020</v>
      </c>
      <c r="E21165">
        <v>0</v>
      </c>
      <c r="F21165" s="4">
        <f t="shared" si="330"/>
        <v>158340</v>
      </c>
    </row>
    <row r="21166" spans="1:6" x14ac:dyDescent="0.3">
      <c r="A21166" t="s">
        <v>21608</v>
      </c>
      <c r="B21166">
        <v>409500</v>
      </c>
      <c r="C21166">
        <v>0</v>
      </c>
      <c r="D21166">
        <v>0</v>
      </c>
      <c r="E21166">
        <v>0</v>
      </c>
      <c r="F21166" s="4">
        <f t="shared" si="330"/>
        <v>0</v>
      </c>
    </row>
    <row r="21167" spans="1:6" x14ac:dyDescent="0.3">
      <c r="A21167" t="s">
        <v>21609</v>
      </c>
      <c r="B21167">
        <v>2934000</v>
      </c>
      <c r="C21167">
        <v>0</v>
      </c>
      <c r="D21167">
        <v>972400</v>
      </c>
      <c r="E21167">
        <v>1623500</v>
      </c>
      <c r="F21167" s="4">
        <f t="shared" si="330"/>
        <v>865300</v>
      </c>
    </row>
    <row r="21168" spans="1:6" x14ac:dyDescent="0.3">
      <c r="A21168" t="s">
        <v>21610</v>
      </c>
      <c r="B21168">
        <v>0</v>
      </c>
      <c r="C21168">
        <v>363000</v>
      </c>
      <c r="D21168">
        <v>0</v>
      </c>
      <c r="E21168">
        <v>743000</v>
      </c>
      <c r="F21168" s="4">
        <f t="shared" si="330"/>
        <v>368666.66666666669</v>
      </c>
    </row>
    <row r="21169" spans="1:6" x14ac:dyDescent="0.3">
      <c r="A21169" t="s">
        <v>377</v>
      </c>
      <c r="B21169">
        <v>446040</v>
      </c>
      <c r="C21169">
        <v>627130</v>
      </c>
      <c r="D21169">
        <v>963250</v>
      </c>
      <c r="E21169">
        <v>0</v>
      </c>
      <c r="F21169" s="4">
        <f t="shared" si="330"/>
        <v>530126.66666666663</v>
      </c>
    </row>
    <row r="21170" spans="1:6" x14ac:dyDescent="0.3">
      <c r="A21170" t="s">
        <v>21611</v>
      </c>
      <c r="B21170">
        <v>13109400</v>
      </c>
      <c r="C21170">
        <v>24976500</v>
      </c>
      <c r="D21170">
        <v>27982500</v>
      </c>
      <c r="E21170">
        <v>57428480</v>
      </c>
      <c r="F21170" s="4">
        <f t="shared" si="330"/>
        <v>36795826.666666664</v>
      </c>
    </row>
    <row r="21171" spans="1:6" x14ac:dyDescent="0.3">
      <c r="A21171" t="s">
        <v>21612</v>
      </c>
      <c r="B21171">
        <v>0</v>
      </c>
      <c r="C21171">
        <v>19529280</v>
      </c>
      <c r="D21171">
        <v>8899200</v>
      </c>
      <c r="E21171">
        <v>12066300</v>
      </c>
      <c r="F21171" s="4">
        <f t="shared" si="330"/>
        <v>13498260</v>
      </c>
    </row>
    <row r="21172" spans="1:6" x14ac:dyDescent="0.3">
      <c r="A21172" t="s">
        <v>21613</v>
      </c>
      <c r="B21172">
        <v>0</v>
      </c>
      <c r="C21172">
        <v>0</v>
      </c>
      <c r="D21172">
        <v>2007620</v>
      </c>
      <c r="E21172">
        <v>791000</v>
      </c>
      <c r="F21172" s="4">
        <f t="shared" si="330"/>
        <v>932873.33333333337</v>
      </c>
    </row>
    <row r="21173" spans="1:6" x14ac:dyDescent="0.3">
      <c r="A21173" t="s">
        <v>21614</v>
      </c>
      <c r="B21173">
        <v>862680</v>
      </c>
      <c r="C21173">
        <v>986440</v>
      </c>
      <c r="D21173">
        <v>0</v>
      </c>
      <c r="E21173">
        <v>1836200</v>
      </c>
      <c r="F21173" s="4">
        <f t="shared" si="330"/>
        <v>940880</v>
      </c>
    </row>
    <row r="21174" spans="1:6" x14ac:dyDescent="0.3">
      <c r="A21174" t="s">
        <v>21615</v>
      </c>
      <c r="B21174">
        <v>2575150</v>
      </c>
      <c r="C21174">
        <v>3936600</v>
      </c>
      <c r="D21174">
        <v>2875600</v>
      </c>
      <c r="E21174">
        <v>469200</v>
      </c>
      <c r="F21174" s="4">
        <f t="shared" si="330"/>
        <v>2427133.3333333335</v>
      </c>
    </row>
    <row r="21175" spans="1:6" x14ac:dyDescent="0.3">
      <c r="A21175" t="s">
        <v>21616</v>
      </c>
      <c r="B21175">
        <v>0</v>
      </c>
      <c r="C21175">
        <v>0</v>
      </c>
      <c r="D21175">
        <v>2415900</v>
      </c>
      <c r="E21175">
        <v>1183640</v>
      </c>
      <c r="F21175" s="4">
        <f t="shared" si="330"/>
        <v>1199846.6666666667</v>
      </c>
    </row>
    <row r="21176" spans="1:6" x14ac:dyDescent="0.3">
      <c r="A21176" t="s">
        <v>21617</v>
      </c>
      <c r="B21176">
        <v>0</v>
      </c>
      <c r="C21176">
        <v>774570</v>
      </c>
      <c r="D21176">
        <v>0</v>
      </c>
      <c r="E21176">
        <v>538880</v>
      </c>
      <c r="F21176" s="4">
        <f t="shared" si="330"/>
        <v>437816.66666666669</v>
      </c>
    </row>
    <row r="21177" spans="1:6" x14ac:dyDescent="0.3">
      <c r="A21177" t="s">
        <v>21618</v>
      </c>
      <c r="B21177">
        <v>17685188</v>
      </c>
      <c r="C21177">
        <v>89899029</v>
      </c>
      <c r="D21177">
        <v>54465040</v>
      </c>
      <c r="E21177">
        <v>0</v>
      </c>
      <c r="F21177" s="4">
        <f t="shared" si="330"/>
        <v>48121356.333333336</v>
      </c>
    </row>
    <row r="21178" spans="1:6" x14ac:dyDescent="0.3">
      <c r="A21178" t="s">
        <v>21619</v>
      </c>
      <c r="B21178">
        <v>0</v>
      </c>
      <c r="C21178">
        <v>0</v>
      </c>
      <c r="D21178">
        <v>955500</v>
      </c>
      <c r="E21178">
        <v>0</v>
      </c>
      <c r="F21178" s="4">
        <f t="shared" si="330"/>
        <v>318500</v>
      </c>
    </row>
    <row r="21179" spans="1:6" x14ac:dyDescent="0.3">
      <c r="A21179" t="s">
        <v>21620</v>
      </c>
      <c r="B21179">
        <v>515970</v>
      </c>
      <c r="C21179">
        <v>0</v>
      </c>
      <c r="D21179">
        <v>611520</v>
      </c>
      <c r="E21179">
        <v>1035580</v>
      </c>
      <c r="F21179" s="4">
        <f t="shared" si="330"/>
        <v>549033.33333333337</v>
      </c>
    </row>
    <row r="21180" spans="1:6" x14ac:dyDescent="0.3">
      <c r="A21180" t="s">
        <v>21621</v>
      </c>
      <c r="B21180">
        <v>0</v>
      </c>
      <c r="C21180">
        <v>2579300</v>
      </c>
      <c r="D21180">
        <v>0</v>
      </c>
      <c r="E21180">
        <v>1023750</v>
      </c>
      <c r="F21180" s="4">
        <f t="shared" si="330"/>
        <v>1201016.6666666667</v>
      </c>
    </row>
    <row r="21181" spans="1:6" x14ac:dyDescent="0.3">
      <c r="A21181" t="s">
        <v>21622</v>
      </c>
      <c r="B21181">
        <v>1490300</v>
      </c>
      <c r="C21181">
        <v>819000</v>
      </c>
      <c r="D21181">
        <v>638820</v>
      </c>
      <c r="E21181">
        <v>3283180</v>
      </c>
      <c r="F21181" s="4">
        <f t="shared" si="330"/>
        <v>1580333.3333333333</v>
      </c>
    </row>
    <row r="21182" spans="1:6" x14ac:dyDescent="0.3">
      <c r="A21182" t="s">
        <v>21623</v>
      </c>
      <c r="B21182">
        <v>535080</v>
      </c>
      <c r="C21182">
        <v>0</v>
      </c>
      <c r="D21182">
        <v>502200</v>
      </c>
      <c r="E21182">
        <v>0</v>
      </c>
      <c r="F21182" s="4">
        <f t="shared" si="330"/>
        <v>167400</v>
      </c>
    </row>
    <row r="21183" spans="1:6" x14ac:dyDescent="0.3">
      <c r="A21183" t="s">
        <v>21624</v>
      </c>
      <c r="B21183">
        <v>8317430</v>
      </c>
      <c r="C21183">
        <v>8067940</v>
      </c>
      <c r="D21183">
        <v>8052200</v>
      </c>
      <c r="E21183">
        <v>9954080</v>
      </c>
      <c r="F21183" s="4">
        <f t="shared" si="330"/>
        <v>8691406.666666666</v>
      </c>
    </row>
    <row r="21184" spans="1:6" x14ac:dyDescent="0.3">
      <c r="A21184" t="s">
        <v>21625</v>
      </c>
      <c r="B21184">
        <v>0</v>
      </c>
      <c r="C21184">
        <v>0</v>
      </c>
      <c r="D21184">
        <v>915460</v>
      </c>
      <c r="E21184">
        <v>0</v>
      </c>
      <c r="F21184" s="4">
        <f t="shared" si="330"/>
        <v>305153.33333333331</v>
      </c>
    </row>
    <row r="21185" spans="1:6" x14ac:dyDescent="0.3">
      <c r="A21185" t="s">
        <v>21626</v>
      </c>
      <c r="B21185">
        <v>0</v>
      </c>
      <c r="C21185">
        <v>0</v>
      </c>
      <c r="D21185">
        <v>367640</v>
      </c>
      <c r="E21185">
        <v>0</v>
      </c>
      <c r="F21185" s="4">
        <f t="shared" si="330"/>
        <v>122546.66666666667</v>
      </c>
    </row>
    <row r="21186" spans="1:6" x14ac:dyDescent="0.3">
      <c r="A21186" t="s">
        <v>21627</v>
      </c>
      <c r="B21186">
        <v>0</v>
      </c>
      <c r="C21186">
        <v>0</v>
      </c>
      <c r="D21186">
        <v>3684420</v>
      </c>
      <c r="E21186">
        <v>963700</v>
      </c>
      <c r="F21186" s="4">
        <f t="shared" si="330"/>
        <v>1549373.3333333333</v>
      </c>
    </row>
    <row r="21187" spans="1:6" x14ac:dyDescent="0.3">
      <c r="A21187" t="s">
        <v>21628</v>
      </c>
      <c r="B21187">
        <v>286000</v>
      </c>
      <c r="C21187">
        <v>475020</v>
      </c>
      <c r="D21187">
        <v>0</v>
      </c>
      <c r="E21187">
        <v>1295020</v>
      </c>
      <c r="F21187" s="4">
        <f t="shared" ref="F21187:F21250" si="331">SUM(C21187:E21187)/3</f>
        <v>590013.33333333337</v>
      </c>
    </row>
    <row r="21188" spans="1:6" x14ac:dyDescent="0.3">
      <c r="A21188" t="s">
        <v>21629</v>
      </c>
      <c r="B21188">
        <v>0</v>
      </c>
      <c r="C21188">
        <v>0</v>
      </c>
      <c r="D21188">
        <v>1017680</v>
      </c>
      <c r="E21188">
        <v>0</v>
      </c>
      <c r="F21188" s="4">
        <f t="shared" si="331"/>
        <v>339226.66666666669</v>
      </c>
    </row>
    <row r="21189" spans="1:6" x14ac:dyDescent="0.3">
      <c r="A21189" t="s">
        <v>21630</v>
      </c>
      <c r="B21189">
        <v>1336500</v>
      </c>
      <c r="C21189">
        <v>2383290</v>
      </c>
      <c r="D21189">
        <v>6292650</v>
      </c>
      <c r="E21189">
        <v>3021200</v>
      </c>
      <c r="F21189" s="4">
        <f t="shared" si="331"/>
        <v>3899046.6666666665</v>
      </c>
    </row>
    <row r="21190" spans="1:6" x14ac:dyDescent="0.3">
      <c r="A21190" t="s">
        <v>21631</v>
      </c>
      <c r="B21190">
        <v>2206000</v>
      </c>
      <c r="C21190">
        <v>0</v>
      </c>
      <c r="D21190">
        <v>0</v>
      </c>
      <c r="E21190">
        <v>2237240</v>
      </c>
      <c r="F21190" s="4">
        <f t="shared" si="331"/>
        <v>745746.66666666663</v>
      </c>
    </row>
    <row r="21191" spans="1:6" x14ac:dyDescent="0.3">
      <c r="A21191" t="s">
        <v>21632</v>
      </c>
      <c r="B21191">
        <v>8035460</v>
      </c>
      <c r="C21191">
        <v>9798500</v>
      </c>
      <c r="D21191">
        <v>29616890</v>
      </c>
      <c r="E21191">
        <v>20164320</v>
      </c>
      <c r="F21191" s="4">
        <f t="shared" si="331"/>
        <v>19859903.333333332</v>
      </c>
    </row>
    <row r="21192" spans="1:6" x14ac:dyDescent="0.3">
      <c r="A21192" t="s">
        <v>21633</v>
      </c>
      <c r="B21192">
        <v>2162350</v>
      </c>
      <c r="C21192">
        <v>528000</v>
      </c>
      <c r="D21192">
        <v>2060580</v>
      </c>
      <c r="E21192">
        <v>2333400</v>
      </c>
      <c r="F21192" s="4">
        <f t="shared" si="331"/>
        <v>1640660</v>
      </c>
    </row>
    <row r="21193" spans="1:6" x14ac:dyDescent="0.3">
      <c r="A21193" t="s">
        <v>21634</v>
      </c>
      <c r="B21193">
        <v>3950600</v>
      </c>
      <c r="C21193">
        <v>2119020</v>
      </c>
      <c r="D21193">
        <v>2170840</v>
      </c>
      <c r="E21193">
        <v>2586240</v>
      </c>
      <c r="F21193" s="4">
        <f t="shared" si="331"/>
        <v>2292033.3333333335</v>
      </c>
    </row>
    <row r="21194" spans="1:6" x14ac:dyDescent="0.3">
      <c r="A21194" t="s">
        <v>21635</v>
      </c>
      <c r="B21194">
        <v>557830</v>
      </c>
      <c r="C21194">
        <v>1526520</v>
      </c>
      <c r="D21194">
        <v>0</v>
      </c>
      <c r="E21194">
        <v>637160</v>
      </c>
      <c r="F21194" s="4">
        <f t="shared" si="331"/>
        <v>721226.66666666663</v>
      </c>
    </row>
    <row r="21195" spans="1:6" x14ac:dyDescent="0.3">
      <c r="A21195" t="s">
        <v>21636</v>
      </c>
      <c r="B21195">
        <v>1213200</v>
      </c>
      <c r="C21195">
        <v>0</v>
      </c>
      <c r="D21195">
        <v>0</v>
      </c>
      <c r="E21195">
        <v>574210</v>
      </c>
      <c r="F21195" s="4">
        <f t="shared" si="331"/>
        <v>191403.33333333334</v>
      </c>
    </row>
    <row r="21196" spans="1:6" x14ac:dyDescent="0.3">
      <c r="A21196" t="s">
        <v>21637</v>
      </c>
      <c r="B21196">
        <v>0</v>
      </c>
      <c r="C21196">
        <v>352170</v>
      </c>
      <c r="D21196">
        <v>0</v>
      </c>
      <c r="E21196">
        <v>0</v>
      </c>
      <c r="F21196" s="4">
        <f t="shared" si="331"/>
        <v>117390</v>
      </c>
    </row>
    <row r="21197" spans="1:6" x14ac:dyDescent="0.3">
      <c r="A21197" t="s">
        <v>21638</v>
      </c>
      <c r="B21197">
        <v>0</v>
      </c>
      <c r="C21197">
        <v>1110000</v>
      </c>
      <c r="D21197">
        <v>2063440</v>
      </c>
      <c r="E21197">
        <v>0</v>
      </c>
      <c r="F21197" s="4">
        <f t="shared" si="331"/>
        <v>1057813.3333333333</v>
      </c>
    </row>
    <row r="21198" spans="1:6" x14ac:dyDescent="0.3">
      <c r="A21198" t="s">
        <v>21639</v>
      </c>
      <c r="B21198">
        <v>4016180</v>
      </c>
      <c r="C21198">
        <v>2212010</v>
      </c>
      <c r="D21198">
        <v>0</v>
      </c>
      <c r="E21198">
        <v>2671840</v>
      </c>
      <c r="F21198" s="4">
        <f t="shared" si="331"/>
        <v>1627950</v>
      </c>
    </row>
    <row r="21199" spans="1:6" x14ac:dyDescent="0.3">
      <c r="A21199" t="s">
        <v>21640</v>
      </c>
      <c r="B21199">
        <v>1099280</v>
      </c>
      <c r="C21199">
        <v>191100</v>
      </c>
      <c r="D21199">
        <v>0</v>
      </c>
      <c r="E21199">
        <v>234600</v>
      </c>
      <c r="F21199" s="4">
        <f t="shared" si="331"/>
        <v>141900</v>
      </c>
    </row>
    <row r="21200" spans="1:6" x14ac:dyDescent="0.3">
      <c r="A21200" t="s">
        <v>21641</v>
      </c>
      <c r="B21200">
        <v>276640</v>
      </c>
      <c r="C21200">
        <v>2691380</v>
      </c>
      <c r="D21200">
        <v>0</v>
      </c>
      <c r="E21200">
        <v>2662060</v>
      </c>
      <c r="F21200" s="4">
        <f t="shared" si="331"/>
        <v>1784480</v>
      </c>
    </row>
    <row r="21201" spans="1:6" x14ac:dyDescent="0.3">
      <c r="A21201" t="s">
        <v>21642</v>
      </c>
      <c r="B21201">
        <v>4036600</v>
      </c>
      <c r="C21201">
        <v>4360660</v>
      </c>
      <c r="D21201">
        <v>2545270</v>
      </c>
      <c r="E21201">
        <v>3287000</v>
      </c>
      <c r="F21201" s="4">
        <f t="shared" si="331"/>
        <v>3397643.3333333335</v>
      </c>
    </row>
    <row r="21202" spans="1:6" x14ac:dyDescent="0.3">
      <c r="A21202" t="s">
        <v>21643</v>
      </c>
      <c r="B21202">
        <v>794150</v>
      </c>
      <c r="C21202">
        <v>0</v>
      </c>
      <c r="D21202">
        <v>1480000</v>
      </c>
      <c r="E21202">
        <v>3422560</v>
      </c>
      <c r="F21202" s="4">
        <f t="shared" si="331"/>
        <v>1634186.6666666667</v>
      </c>
    </row>
    <row r="21203" spans="1:6" x14ac:dyDescent="0.3">
      <c r="A21203" t="s">
        <v>21644</v>
      </c>
      <c r="B21203">
        <v>1323280</v>
      </c>
      <c r="C21203">
        <v>962410</v>
      </c>
      <c r="D21203">
        <v>1441200</v>
      </c>
      <c r="E21203">
        <v>806260</v>
      </c>
      <c r="F21203" s="4">
        <f t="shared" si="331"/>
        <v>1069956.6666666667</v>
      </c>
    </row>
    <row r="21204" spans="1:6" x14ac:dyDescent="0.3">
      <c r="A21204" t="s">
        <v>21645</v>
      </c>
      <c r="B21204">
        <v>740000</v>
      </c>
      <c r="C21204">
        <v>0</v>
      </c>
      <c r="D21204">
        <v>0</v>
      </c>
      <c r="E21204">
        <v>0</v>
      </c>
      <c r="F21204" s="4">
        <f t="shared" si="331"/>
        <v>0</v>
      </c>
    </row>
    <row r="21205" spans="1:6" x14ac:dyDescent="0.3">
      <c r="A21205" t="s">
        <v>21646</v>
      </c>
      <c r="B21205">
        <v>0</v>
      </c>
      <c r="C21205">
        <v>3662020</v>
      </c>
      <c r="D21205">
        <v>3536580</v>
      </c>
      <c r="E21205">
        <v>4114660</v>
      </c>
      <c r="F21205" s="4">
        <f t="shared" si="331"/>
        <v>3771086.6666666665</v>
      </c>
    </row>
    <row r="21206" spans="1:6" x14ac:dyDescent="0.3">
      <c r="A21206" t="s">
        <v>21647</v>
      </c>
      <c r="B21206">
        <v>1137500</v>
      </c>
      <c r="C21206">
        <v>0</v>
      </c>
      <c r="D21206">
        <v>0</v>
      </c>
      <c r="E21206">
        <v>0</v>
      </c>
      <c r="F21206" s="4">
        <f t="shared" si="331"/>
        <v>0</v>
      </c>
    </row>
    <row r="21207" spans="1:6" x14ac:dyDescent="0.3">
      <c r="A21207" t="s">
        <v>21648</v>
      </c>
      <c r="B21207">
        <v>0</v>
      </c>
      <c r="C21207">
        <v>1325920</v>
      </c>
      <c r="D21207">
        <v>492600</v>
      </c>
      <c r="E21207">
        <v>820000</v>
      </c>
      <c r="F21207" s="4">
        <f t="shared" si="331"/>
        <v>879506.66666666663</v>
      </c>
    </row>
    <row r="21208" spans="1:6" x14ac:dyDescent="0.3">
      <c r="A21208" t="s">
        <v>21649</v>
      </c>
      <c r="B21208">
        <v>273000</v>
      </c>
      <c r="C21208">
        <v>517560</v>
      </c>
      <c r="D21208">
        <v>637460</v>
      </c>
      <c r="E21208">
        <v>1420800</v>
      </c>
      <c r="F21208" s="4">
        <f t="shared" si="331"/>
        <v>858606.66666666663</v>
      </c>
    </row>
    <row r="21209" spans="1:6" x14ac:dyDescent="0.3">
      <c r="A21209" t="s">
        <v>21650</v>
      </c>
      <c r="B21209">
        <v>2044110</v>
      </c>
      <c r="C21209">
        <v>0</v>
      </c>
      <c r="D21209">
        <v>2096210</v>
      </c>
      <c r="E21209">
        <v>0</v>
      </c>
      <c r="F21209" s="4">
        <f t="shared" si="331"/>
        <v>698736.66666666663</v>
      </c>
    </row>
    <row r="21210" spans="1:6" x14ac:dyDescent="0.3">
      <c r="A21210" t="s">
        <v>21651</v>
      </c>
      <c r="B21210">
        <v>411950</v>
      </c>
      <c r="C21210">
        <v>868140</v>
      </c>
      <c r="D21210">
        <v>600600</v>
      </c>
      <c r="E21210">
        <v>402000</v>
      </c>
      <c r="F21210" s="4">
        <f t="shared" si="331"/>
        <v>623580</v>
      </c>
    </row>
    <row r="21211" spans="1:6" x14ac:dyDescent="0.3">
      <c r="A21211" t="s">
        <v>21652</v>
      </c>
      <c r="B21211">
        <v>0</v>
      </c>
      <c r="C21211">
        <v>0</v>
      </c>
      <c r="D21211">
        <v>2441770</v>
      </c>
      <c r="E21211">
        <v>2006640</v>
      </c>
      <c r="F21211" s="4">
        <f t="shared" si="331"/>
        <v>1482803.3333333333</v>
      </c>
    </row>
    <row r="21212" spans="1:6" x14ac:dyDescent="0.3">
      <c r="A21212" t="s">
        <v>21653</v>
      </c>
      <c r="B21212">
        <v>370000</v>
      </c>
      <c r="C21212">
        <v>0</v>
      </c>
      <c r="D21212">
        <v>0</v>
      </c>
      <c r="E21212">
        <v>2044060</v>
      </c>
      <c r="F21212" s="4">
        <f t="shared" si="331"/>
        <v>681353.33333333337</v>
      </c>
    </row>
    <row r="21213" spans="1:6" x14ac:dyDescent="0.3">
      <c r="A21213" t="s">
        <v>21654</v>
      </c>
      <c r="B21213">
        <v>570000</v>
      </c>
      <c r="C21213">
        <v>0</v>
      </c>
      <c r="D21213">
        <v>0</v>
      </c>
      <c r="E21213">
        <v>2132940</v>
      </c>
      <c r="F21213" s="4">
        <f t="shared" si="331"/>
        <v>710980</v>
      </c>
    </row>
    <row r="21214" spans="1:6" x14ac:dyDescent="0.3">
      <c r="A21214" t="s">
        <v>892</v>
      </c>
      <c r="B21214">
        <v>149400</v>
      </c>
      <c r="C21214">
        <v>542800</v>
      </c>
      <c r="D21214">
        <v>0</v>
      </c>
      <c r="E21214">
        <v>0</v>
      </c>
      <c r="F21214" s="4">
        <f t="shared" si="331"/>
        <v>180933.33333333334</v>
      </c>
    </row>
    <row r="21215" spans="1:6" x14ac:dyDescent="0.3">
      <c r="A21215" t="s">
        <v>21655</v>
      </c>
      <c r="B21215">
        <v>0</v>
      </c>
      <c r="C21215">
        <v>1228380</v>
      </c>
      <c r="D21215">
        <v>807170</v>
      </c>
      <c r="E21215">
        <v>386000</v>
      </c>
      <c r="F21215" s="4">
        <f t="shared" si="331"/>
        <v>807183.33333333337</v>
      </c>
    </row>
    <row r="21216" spans="1:6" x14ac:dyDescent="0.3">
      <c r="A21216" t="s">
        <v>21656</v>
      </c>
      <c r="B21216">
        <v>0</v>
      </c>
      <c r="C21216">
        <v>0</v>
      </c>
      <c r="D21216">
        <v>349000</v>
      </c>
      <c r="E21216">
        <v>0</v>
      </c>
      <c r="F21216" s="4">
        <f t="shared" si="331"/>
        <v>116333.33333333333</v>
      </c>
    </row>
    <row r="21217" spans="1:6" x14ac:dyDescent="0.3">
      <c r="A21217" t="s">
        <v>21657</v>
      </c>
      <c r="B21217">
        <v>1979250</v>
      </c>
      <c r="C21217">
        <v>0</v>
      </c>
      <c r="D21217">
        <v>18337800</v>
      </c>
      <c r="E21217">
        <v>3155340</v>
      </c>
      <c r="F21217" s="4">
        <f t="shared" si="331"/>
        <v>7164380</v>
      </c>
    </row>
    <row r="21218" spans="1:6" x14ac:dyDescent="0.3">
      <c r="A21218" t="s">
        <v>21658</v>
      </c>
      <c r="B21218">
        <v>4331600</v>
      </c>
      <c r="C21218">
        <v>0</v>
      </c>
      <c r="D21218">
        <v>0</v>
      </c>
      <c r="E21218">
        <v>0</v>
      </c>
      <c r="F21218" s="4">
        <f t="shared" si="331"/>
        <v>0</v>
      </c>
    </row>
    <row r="21219" spans="1:6" x14ac:dyDescent="0.3">
      <c r="A21219" t="s">
        <v>21659</v>
      </c>
      <c r="B21219">
        <v>0</v>
      </c>
      <c r="C21219">
        <v>2189450</v>
      </c>
      <c r="D21219">
        <v>2102100</v>
      </c>
      <c r="E21219">
        <v>2060120</v>
      </c>
      <c r="F21219" s="4">
        <f t="shared" si="331"/>
        <v>2117223.3333333335</v>
      </c>
    </row>
    <row r="21220" spans="1:6" x14ac:dyDescent="0.3">
      <c r="A21220" t="s">
        <v>21660</v>
      </c>
      <c r="B21220">
        <v>0</v>
      </c>
      <c r="C21220">
        <v>0</v>
      </c>
      <c r="D21220">
        <v>2573540</v>
      </c>
      <c r="E21220">
        <v>2085500</v>
      </c>
      <c r="F21220" s="4">
        <f t="shared" si="331"/>
        <v>1553013.3333333333</v>
      </c>
    </row>
    <row r="21221" spans="1:6" x14ac:dyDescent="0.3">
      <c r="A21221" t="s">
        <v>21661</v>
      </c>
      <c r="B21221">
        <v>0</v>
      </c>
      <c r="C21221">
        <v>0</v>
      </c>
      <c r="D21221">
        <v>370000</v>
      </c>
      <c r="E21221">
        <v>0</v>
      </c>
      <c r="F21221" s="4">
        <f t="shared" si="331"/>
        <v>123333.33333333333</v>
      </c>
    </row>
    <row r="21222" spans="1:6" x14ac:dyDescent="0.3">
      <c r="A21222" t="s">
        <v>21662</v>
      </c>
      <c r="B21222">
        <v>2481540</v>
      </c>
      <c r="C21222">
        <v>2445820</v>
      </c>
      <c r="D21222">
        <v>2774120</v>
      </c>
      <c r="E21222">
        <v>2375190</v>
      </c>
      <c r="F21222" s="4">
        <f t="shared" si="331"/>
        <v>2531710</v>
      </c>
    </row>
    <row r="21223" spans="1:6" x14ac:dyDescent="0.3">
      <c r="A21223" t="s">
        <v>21663</v>
      </c>
      <c r="B21223">
        <v>2474010</v>
      </c>
      <c r="C21223">
        <v>3642880</v>
      </c>
      <c r="D21223">
        <v>4184300</v>
      </c>
      <c r="E21223">
        <v>3832320</v>
      </c>
      <c r="F21223" s="4">
        <f t="shared" si="331"/>
        <v>3886500</v>
      </c>
    </row>
    <row r="21224" spans="1:6" x14ac:dyDescent="0.3">
      <c r="A21224" t="s">
        <v>21664</v>
      </c>
      <c r="B21224">
        <v>0</v>
      </c>
      <c r="C21224">
        <v>0</v>
      </c>
      <c r="D21224">
        <v>932650</v>
      </c>
      <c r="E21224">
        <v>953400</v>
      </c>
      <c r="F21224" s="4">
        <f t="shared" si="331"/>
        <v>628683.33333333337</v>
      </c>
    </row>
    <row r="21225" spans="1:6" x14ac:dyDescent="0.3">
      <c r="A21225" t="s">
        <v>21665</v>
      </c>
      <c r="B21225">
        <v>887070</v>
      </c>
      <c r="C21225">
        <v>0</v>
      </c>
      <c r="D21225">
        <v>583440</v>
      </c>
      <c r="E21225">
        <v>1965520</v>
      </c>
      <c r="F21225" s="4">
        <f t="shared" si="331"/>
        <v>849653.33333333337</v>
      </c>
    </row>
    <row r="21226" spans="1:6" x14ac:dyDescent="0.3">
      <c r="A21226" t="s">
        <v>21666</v>
      </c>
      <c r="B21226">
        <v>0</v>
      </c>
      <c r="C21226">
        <v>0</v>
      </c>
      <c r="D21226">
        <v>2127680</v>
      </c>
      <c r="E21226">
        <v>1206560</v>
      </c>
      <c r="F21226" s="4">
        <f t="shared" si="331"/>
        <v>1111413.3333333333</v>
      </c>
    </row>
    <row r="21227" spans="1:6" x14ac:dyDescent="0.3">
      <c r="A21227" t="s">
        <v>21667</v>
      </c>
      <c r="B21227">
        <v>0</v>
      </c>
      <c r="C21227">
        <v>0</v>
      </c>
      <c r="D21227">
        <v>1389860</v>
      </c>
      <c r="E21227">
        <v>311100</v>
      </c>
      <c r="F21227" s="4">
        <f t="shared" si="331"/>
        <v>566986.66666666663</v>
      </c>
    </row>
    <row r="21228" spans="1:6" x14ac:dyDescent="0.3">
      <c r="A21228" t="s">
        <v>21668</v>
      </c>
      <c r="B21228">
        <v>1304810</v>
      </c>
      <c r="C21228">
        <v>430880</v>
      </c>
      <c r="D21228">
        <v>0</v>
      </c>
      <c r="E21228">
        <v>284830</v>
      </c>
      <c r="F21228" s="4">
        <f t="shared" si="331"/>
        <v>238570</v>
      </c>
    </row>
    <row r="21229" spans="1:6" x14ac:dyDescent="0.3">
      <c r="A21229" t="s">
        <v>21669</v>
      </c>
      <c r="B21229">
        <v>2091360</v>
      </c>
      <c r="C21229">
        <v>2649630</v>
      </c>
      <c r="D21229">
        <v>5207380</v>
      </c>
      <c r="E21229">
        <v>5415020</v>
      </c>
      <c r="F21229" s="4">
        <f t="shared" si="331"/>
        <v>4424010</v>
      </c>
    </row>
    <row r="21230" spans="1:6" x14ac:dyDescent="0.3">
      <c r="A21230" t="s">
        <v>21670</v>
      </c>
      <c r="B21230">
        <v>0</v>
      </c>
      <c r="C21230">
        <v>230000</v>
      </c>
      <c r="D21230">
        <v>0</v>
      </c>
      <c r="E21230">
        <v>0</v>
      </c>
      <c r="F21230" s="4">
        <f t="shared" si="331"/>
        <v>76666.666666666672</v>
      </c>
    </row>
    <row r="21231" spans="1:6" x14ac:dyDescent="0.3">
      <c r="A21231" t="s">
        <v>21671</v>
      </c>
      <c r="B21231">
        <v>0</v>
      </c>
      <c r="C21231">
        <v>3277830</v>
      </c>
      <c r="D21231">
        <v>3529920</v>
      </c>
      <c r="E21231">
        <v>2011100</v>
      </c>
      <c r="F21231" s="4">
        <f t="shared" si="331"/>
        <v>2939616.6666666665</v>
      </c>
    </row>
    <row r="21232" spans="1:6" x14ac:dyDescent="0.3">
      <c r="A21232" t="s">
        <v>21672</v>
      </c>
      <c r="B21232">
        <v>0</v>
      </c>
      <c r="C21232">
        <v>0</v>
      </c>
      <c r="D21232">
        <v>10312970</v>
      </c>
      <c r="E21232">
        <v>6242110</v>
      </c>
      <c r="F21232" s="4">
        <f t="shared" si="331"/>
        <v>5518360</v>
      </c>
    </row>
    <row r="21233" spans="1:6" x14ac:dyDescent="0.3">
      <c r="A21233" t="s">
        <v>21673</v>
      </c>
      <c r="B21233">
        <v>2313690</v>
      </c>
      <c r="C21233">
        <v>2189630</v>
      </c>
      <c r="D21233">
        <v>2549000</v>
      </c>
      <c r="E21233">
        <v>2626080</v>
      </c>
      <c r="F21233" s="4">
        <f t="shared" si="331"/>
        <v>2454903.3333333335</v>
      </c>
    </row>
    <row r="21234" spans="1:6" x14ac:dyDescent="0.3">
      <c r="A21234" t="s">
        <v>21674</v>
      </c>
      <c r="B21234">
        <v>901190</v>
      </c>
      <c r="C21234">
        <v>539630</v>
      </c>
      <c r="D21234">
        <v>1254710</v>
      </c>
      <c r="E21234">
        <v>343980</v>
      </c>
      <c r="F21234" s="4">
        <f t="shared" si="331"/>
        <v>712773.33333333337</v>
      </c>
    </row>
    <row r="21235" spans="1:6" x14ac:dyDescent="0.3">
      <c r="A21235" t="s">
        <v>21675</v>
      </c>
      <c r="B21235">
        <v>578000</v>
      </c>
      <c r="C21235">
        <v>0</v>
      </c>
      <c r="D21235">
        <v>1021110</v>
      </c>
      <c r="E21235">
        <v>1336000</v>
      </c>
      <c r="F21235" s="4">
        <f t="shared" si="331"/>
        <v>785703.33333333337</v>
      </c>
    </row>
    <row r="21236" spans="1:6" x14ac:dyDescent="0.3">
      <c r="A21236" t="s">
        <v>21676</v>
      </c>
      <c r="B21236">
        <v>652190</v>
      </c>
      <c r="C21236">
        <v>0</v>
      </c>
      <c r="D21236">
        <v>0</v>
      </c>
      <c r="E21236">
        <v>0</v>
      </c>
      <c r="F21236" s="4">
        <f t="shared" si="331"/>
        <v>0</v>
      </c>
    </row>
    <row r="21237" spans="1:6" x14ac:dyDescent="0.3">
      <c r="A21237" t="s">
        <v>21677</v>
      </c>
      <c r="B21237">
        <v>0</v>
      </c>
      <c r="C21237">
        <v>682500</v>
      </c>
      <c r="D21237">
        <v>195500</v>
      </c>
      <c r="E21237">
        <v>0</v>
      </c>
      <c r="F21237" s="4">
        <f t="shared" si="331"/>
        <v>292666.66666666669</v>
      </c>
    </row>
    <row r="21238" spans="1:6" x14ac:dyDescent="0.3">
      <c r="A21238" t="s">
        <v>21678</v>
      </c>
      <c r="B21238">
        <v>655300</v>
      </c>
      <c r="C21238">
        <v>0</v>
      </c>
      <c r="D21238">
        <v>370000</v>
      </c>
      <c r="E21238">
        <v>0</v>
      </c>
      <c r="F21238" s="4">
        <f t="shared" si="331"/>
        <v>123333.33333333333</v>
      </c>
    </row>
    <row r="21239" spans="1:6" x14ac:dyDescent="0.3">
      <c r="A21239" t="s">
        <v>21679</v>
      </c>
      <c r="B21239">
        <v>363000</v>
      </c>
      <c r="C21239">
        <v>204750</v>
      </c>
      <c r="D21239">
        <v>365200</v>
      </c>
      <c r="E21239">
        <v>620600</v>
      </c>
      <c r="F21239" s="4">
        <f t="shared" si="331"/>
        <v>396850</v>
      </c>
    </row>
    <row r="21240" spans="1:6" x14ac:dyDescent="0.3">
      <c r="A21240" t="s">
        <v>21680</v>
      </c>
      <c r="B21240">
        <v>370000</v>
      </c>
      <c r="C21240">
        <v>2134800</v>
      </c>
      <c r="D21240">
        <v>3274969</v>
      </c>
      <c r="E21240">
        <v>1051280</v>
      </c>
      <c r="F21240" s="4">
        <f t="shared" si="331"/>
        <v>2153683</v>
      </c>
    </row>
    <row r="21241" spans="1:6" x14ac:dyDescent="0.3">
      <c r="A21241" t="s">
        <v>21681</v>
      </c>
      <c r="B21241">
        <v>2160000</v>
      </c>
      <c r="C21241">
        <v>2075400</v>
      </c>
      <c r="D21241">
        <v>0</v>
      </c>
      <c r="E21241">
        <v>2043040</v>
      </c>
      <c r="F21241" s="4">
        <f t="shared" si="331"/>
        <v>1372813.3333333333</v>
      </c>
    </row>
    <row r="21242" spans="1:6" x14ac:dyDescent="0.3">
      <c r="A21242" t="s">
        <v>21682</v>
      </c>
      <c r="B21242">
        <v>642460</v>
      </c>
      <c r="C21242">
        <v>1264900</v>
      </c>
      <c r="D21242">
        <v>2129400</v>
      </c>
      <c r="E21242">
        <v>2375100</v>
      </c>
      <c r="F21242" s="4">
        <f t="shared" si="331"/>
        <v>1923133.3333333333</v>
      </c>
    </row>
    <row r="21243" spans="1:6" x14ac:dyDescent="0.3">
      <c r="A21243" t="s">
        <v>21683</v>
      </c>
      <c r="B21243">
        <v>0</v>
      </c>
      <c r="C21243">
        <v>2952950</v>
      </c>
      <c r="D21243">
        <v>234600</v>
      </c>
      <c r="E21243">
        <v>3784250</v>
      </c>
      <c r="F21243" s="4">
        <f t="shared" si="331"/>
        <v>2323933.3333333335</v>
      </c>
    </row>
    <row r="21244" spans="1:6" x14ac:dyDescent="0.3">
      <c r="A21244" t="s">
        <v>21684</v>
      </c>
      <c r="B21244">
        <v>662960</v>
      </c>
      <c r="C21244">
        <v>1037400</v>
      </c>
      <c r="D21244">
        <v>0</v>
      </c>
      <c r="E21244">
        <v>640270</v>
      </c>
      <c r="F21244" s="4">
        <f t="shared" si="331"/>
        <v>559223.33333333337</v>
      </c>
    </row>
    <row r="21245" spans="1:6" x14ac:dyDescent="0.3">
      <c r="A21245" t="s">
        <v>21685</v>
      </c>
      <c r="B21245">
        <v>1672380</v>
      </c>
      <c r="C21245">
        <v>2905200</v>
      </c>
      <c r="D21245">
        <v>4420720</v>
      </c>
      <c r="E21245">
        <v>2298800</v>
      </c>
      <c r="F21245" s="4">
        <f t="shared" si="331"/>
        <v>3208240</v>
      </c>
    </row>
    <row r="21246" spans="1:6" x14ac:dyDescent="0.3">
      <c r="A21246" t="s">
        <v>21686</v>
      </c>
      <c r="B21246">
        <v>0</v>
      </c>
      <c r="C21246">
        <v>445900</v>
      </c>
      <c r="D21246">
        <v>0</v>
      </c>
      <c r="E21246">
        <v>1556800</v>
      </c>
      <c r="F21246" s="4">
        <f t="shared" si="331"/>
        <v>667566.66666666663</v>
      </c>
    </row>
    <row r="21247" spans="1:6" x14ac:dyDescent="0.3">
      <c r="A21247" t="s">
        <v>21687</v>
      </c>
      <c r="B21247">
        <v>0</v>
      </c>
      <c r="C21247">
        <v>493900</v>
      </c>
      <c r="D21247">
        <v>191100</v>
      </c>
      <c r="E21247">
        <v>370000</v>
      </c>
      <c r="F21247" s="4">
        <f t="shared" si="331"/>
        <v>351666.66666666669</v>
      </c>
    </row>
    <row r="21248" spans="1:6" x14ac:dyDescent="0.3">
      <c r="A21248" t="s">
        <v>21688</v>
      </c>
      <c r="B21248">
        <v>2468660</v>
      </c>
      <c r="C21248">
        <v>2191960</v>
      </c>
      <c r="D21248">
        <v>2818270</v>
      </c>
      <c r="E21248">
        <v>2194920</v>
      </c>
      <c r="F21248" s="4">
        <f t="shared" si="331"/>
        <v>2401716.6666666665</v>
      </c>
    </row>
    <row r="21249" spans="1:6" x14ac:dyDescent="0.3">
      <c r="A21249" t="s">
        <v>21689</v>
      </c>
      <c r="B21249">
        <v>50934400</v>
      </c>
      <c r="C21249">
        <v>0</v>
      </c>
      <c r="D21249">
        <v>155589000</v>
      </c>
      <c r="E21249">
        <v>0</v>
      </c>
      <c r="F21249" s="4">
        <f t="shared" si="331"/>
        <v>51863000</v>
      </c>
    </row>
    <row r="21250" spans="1:6" x14ac:dyDescent="0.3">
      <c r="A21250" t="s">
        <v>21690</v>
      </c>
      <c r="B21250">
        <v>633670</v>
      </c>
      <c r="C21250">
        <v>545190</v>
      </c>
      <c r="D21250">
        <v>1311310</v>
      </c>
      <c r="E21250">
        <v>0</v>
      </c>
      <c r="F21250" s="4">
        <f t="shared" si="331"/>
        <v>618833.33333333337</v>
      </c>
    </row>
    <row r="21251" spans="1:6" x14ac:dyDescent="0.3">
      <c r="A21251" t="s">
        <v>21691</v>
      </c>
      <c r="B21251">
        <v>370000</v>
      </c>
      <c r="C21251">
        <v>0</v>
      </c>
      <c r="D21251">
        <v>0</v>
      </c>
      <c r="E21251">
        <v>0</v>
      </c>
      <c r="F21251" s="4">
        <f t="shared" ref="F21251:F21314" si="332">SUM(C21251:E21251)/3</f>
        <v>0</v>
      </c>
    </row>
    <row r="21252" spans="1:6" x14ac:dyDescent="0.3">
      <c r="A21252" t="s">
        <v>21692</v>
      </c>
      <c r="B21252">
        <v>13658340</v>
      </c>
      <c r="C21252">
        <v>6103370</v>
      </c>
      <c r="D21252">
        <v>9073550</v>
      </c>
      <c r="E21252">
        <v>11392900</v>
      </c>
      <c r="F21252" s="4">
        <f t="shared" si="332"/>
        <v>8856606.666666666</v>
      </c>
    </row>
    <row r="21253" spans="1:6" x14ac:dyDescent="0.3">
      <c r="A21253" t="s">
        <v>21693</v>
      </c>
      <c r="B21253">
        <v>0</v>
      </c>
      <c r="C21253">
        <v>3750160</v>
      </c>
      <c r="D21253">
        <v>0</v>
      </c>
      <c r="E21253">
        <v>0</v>
      </c>
      <c r="F21253" s="4">
        <f t="shared" si="332"/>
        <v>1250053.3333333333</v>
      </c>
    </row>
    <row r="21254" spans="1:6" x14ac:dyDescent="0.3">
      <c r="A21254" t="s">
        <v>21694</v>
      </c>
      <c r="B21254">
        <v>2295120</v>
      </c>
      <c r="C21254">
        <v>3754080</v>
      </c>
      <c r="D21254">
        <v>1520000</v>
      </c>
      <c r="E21254">
        <v>0</v>
      </c>
      <c r="F21254" s="4">
        <f t="shared" si="332"/>
        <v>1758026.6666666667</v>
      </c>
    </row>
    <row r="21255" spans="1:6" x14ac:dyDescent="0.3">
      <c r="A21255" t="s">
        <v>21695</v>
      </c>
      <c r="B21255">
        <v>0</v>
      </c>
      <c r="C21255">
        <v>1474680</v>
      </c>
      <c r="D21255">
        <v>0</v>
      </c>
      <c r="E21255">
        <v>0</v>
      </c>
      <c r="F21255" s="4">
        <f t="shared" si="332"/>
        <v>491560</v>
      </c>
    </row>
    <row r="21256" spans="1:6" x14ac:dyDescent="0.3">
      <c r="A21256" t="s">
        <v>21696</v>
      </c>
      <c r="B21256">
        <v>0</v>
      </c>
      <c r="C21256">
        <v>0</v>
      </c>
      <c r="D21256">
        <v>2815920</v>
      </c>
      <c r="E21256">
        <v>2410750</v>
      </c>
      <c r="F21256" s="4">
        <f t="shared" si="332"/>
        <v>1742223.3333333333</v>
      </c>
    </row>
    <row r="21257" spans="1:6" x14ac:dyDescent="0.3">
      <c r="A21257" t="s">
        <v>21697</v>
      </c>
      <c r="B21257">
        <v>0</v>
      </c>
      <c r="C21257">
        <v>707550</v>
      </c>
      <c r="D21257">
        <v>701500</v>
      </c>
      <c r="E21257">
        <v>0</v>
      </c>
      <c r="F21257" s="4">
        <f t="shared" si="332"/>
        <v>469683.33333333331</v>
      </c>
    </row>
    <row r="21258" spans="1:6" x14ac:dyDescent="0.3">
      <c r="A21258" t="s">
        <v>21698</v>
      </c>
      <c r="B21258">
        <v>0</v>
      </c>
      <c r="C21258">
        <v>740000</v>
      </c>
      <c r="D21258">
        <v>1109240</v>
      </c>
      <c r="E21258">
        <v>0</v>
      </c>
      <c r="F21258" s="4">
        <f t="shared" si="332"/>
        <v>616413.33333333337</v>
      </c>
    </row>
    <row r="21259" spans="1:6" x14ac:dyDescent="0.3">
      <c r="A21259" t="s">
        <v>21699</v>
      </c>
      <c r="B21259">
        <v>2123200</v>
      </c>
      <c r="C21259">
        <v>795600</v>
      </c>
      <c r="D21259">
        <v>2404479</v>
      </c>
      <c r="E21259">
        <v>3896890</v>
      </c>
      <c r="F21259" s="4">
        <f t="shared" si="332"/>
        <v>2365656.3333333335</v>
      </c>
    </row>
    <row r="21260" spans="1:6" x14ac:dyDescent="0.3">
      <c r="A21260" t="s">
        <v>21700</v>
      </c>
      <c r="B21260">
        <v>472130</v>
      </c>
      <c r="C21260">
        <v>0</v>
      </c>
      <c r="D21260">
        <v>1189000</v>
      </c>
      <c r="E21260">
        <v>1172870</v>
      </c>
      <c r="F21260" s="4">
        <f t="shared" si="332"/>
        <v>787290</v>
      </c>
    </row>
    <row r="21261" spans="1:6" x14ac:dyDescent="0.3">
      <c r="A21261" t="s">
        <v>21701</v>
      </c>
      <c r="B21261">
        <v>0</v>
      </c>
      <c r="C21261">
        <v>24357550</v>
      </c>
      <c r="D21261">
        <v>10400310</v>
      </c>
      <c r="E21261">
        <v>0</v>
      </c>
      <c r="F21261" s="4">
        <f t="shared" si="332"/>
        <v>11585953.333333334</v>
      </c>
    </row>
    <row r="21262" spans="1:6" x14ac:dyDescent="0.3">
      <c r="A21262" t="s">
        <v>21702</v>
      </c>
      <c r="B21262">
        <v>2122750</v>
      </c>
      <c r="C21262">
        <v>5254280</v>
      </c>
      <c r="D21262">
        <v>2032580</v>
      </c>
      <c r="E21262">
        <v>4429010</v>
      </c>
      <c r="F21262" s="4">
        <f t="shared" si="332"/>
        <v>3905290</v>
      </c>
    </row>
    <row r="21263" spans="1:6" x14ac:dyDescent="0.3">
      <c r="A21263" t="s">
        <v>21703</v>
      </c>
      <c r="B21263">
        <v>2765040</v>
      </c>
      <c r="C21263">
        <v>2897880</v>
      </c>
      <c r="D21263">
        <v>5386800</v>
      </c>
      <c r="E21263">
        <v>4186940</v>
      </c>
      <c r="F21263" s="4">
        <f t="shared" si="332"/>
        <v>4157206.6666666665</v>
      </c>
    </row>
    <row r="21264" spans="1:6" x14ac:dyDescent="0.3">
      <c r="A21264" t="s">
        <v>21704</v>
      </c>
      <c r="B21264">
        <v>1212120</v>
      </c>
      <c r="C21264">
        <v>612000</v>
      </c>
      <c r="D21264">
        <v>0</v>
      </c>
      <c r="E21264">
        <v>0</v>
      </c>
      <c r="F21264" s="4">
        <f t="shared" si="332"/>
        <v>204000</v>
      </c>
    </row>
    <row r="21265" spans="1:6" x14ac:dyDescent="0.3">
      <c r="A21265" t="s">
        <v>21705</v>
      </c>
      <c r="B21265">
        <v>2418960</v>
      </c>
      <c r="C21265">
        <v>2188440</v>
      </c>
      <c r="D21265">
        <v>8324320</v>
      </c>
      <c r="E21265">
        <v>11968580</v>
      </c>
      <c r="F21265" s="4">
        <f t="shared" si="332"/>
        <v>7493780</v>
      </c>
    </row>
    <row r="21266" spans="1:6" x14ac:dyDescent="0.3">
      <c r="A21266" t="s">
        <v>21706</v>
      </c>
      <c r="B21266">
        <v>551460</v>
      </c>
      <c r="C21266">
        <v>0</v>
      </c>
      <c r="D21266">
        <v>0</v>
      </c>
      <c r="E21266">
        <v>0</v>
      </c>
      <c r="F21266" s="4">
        <f t="shared" si="332"/>
        <v>0</v>
      </c>
    </row>
    <row r="21267" spans="1:6" x14ac:dyDescent="0.3">
      <c r="A21267" t="s">
        <v>21707</v>
      </c>
      <c r="B21267">
        <v>0</v>
      </c>
      <c r="C21267">
        <v>1471370</v>
      </c>
      <c r="D21267">
        <v>0</v>
      </c>
      <c r="E21267">
        <v>855200</v>
      </c>
      <c r="F21267" s="4">
        <f t="shared" si="332"/>
        <v>775523.33333333337</v>
      </c>
    </row>
    <row r="21268" spans="1:6" x14ac:dyDescent="0.3">
      <c r="A21268" t="s">
        <v>21708</v>
      </c>
      <c r="B21268">
        <v>743190</v>
      </c>
      <c r="C21268">
        <v>0</v>
      </c>
      <c r="D21268">
        <v>0</v>
      </c>
      <c r="E21268">
        <v>0</v>
      </c>
      <c r="F21268" s="4">
        <f t="shared" si="332"/>
        <v>0</v>
      </c>
    </row>
    <row r="21269" spans="1:6" x14ac:dyDescent="0.3">
      <c r="A21269" t="s">
        <v>21709</v>
      </c>
      <c r="B21269">
        <v>0</v>
      </c>
      <c r="C21269">
        <v>966420</v>
      </c>
      <c r="D21269">
        <v>0</v>
      </c>
      <c r="E21269">
        <v>4649400</v>
      </c>
      <c r="F21269" s="4">
        <f t="shared" si="332"/>
        <v>1871940</v>
      </c>
    </row>
    <row r="21270" spans="1:6" x14ac:dyDescent="0.3">
      <c r="A21270" t="s">
        <v>21710</v>
      </c>
      <c r="B21270">
        <v>0</v>
      </c>
      <c r="C21270">
        <v>1087990</v>
      </c>
      <c r="D21270">
        <v>357000</v>
      </c>
      <c r="E21270">
        <v>370000</v>
      </c>
      <c r="F21270" s="4">
        <f t="shared" si="332"/>
        <v>604996.66666666663</v>
      </c>
    </row>
    <row r="21271" spans="1:6" x14ac:dyDescent="0.3">
      <c r="A21271" t="s">
        <v>21711</v>
      </c>
      <c r="B21271">
        <v>9097150</v>
      </c>
      <c r="C21271">
        <v>14009330</v>
      </c>
      <c r="D21271">
        <v>0</v>
      </c>
      <c r="E21271">
        <v>5155050</v>
      </c>
      <c r="F21271" s="4">
        <f t="shared" si="332"/>
        <v>6388126.666666667</v>
      </c>
    </row>
    <row r="21272" spans="1:6" x14ac:dyDescent="0.3">
      <c r="A21272" t="s">
        <v>21712</v>
      </c>
      <c r="B21272">
        <v>0</v>
      </c>
      <c r="C21272">
        <v>2136800</v>
      </c>
      <c r="D21272">
        <v>494520</v>
      </c>
      <c r="E21272">
        <v>2350960</v>
      </c>
      <c r="F21272" s="4">
        <f t="shared" si="332"/>
        <v>1660760</v>
      </c>
    </row>
    <row r="21273" spans="1:6" x14ac:dyDescent="0.3">
      <c r="A21273" t="s">
        <v>21713</v>
      </c>
      <c r="B21273">
        <v>2092280</v>
      </c>
      <c r="C21273">
        <v>2120410</v>
      </c>
      <c r="D21273">
        <v>0</v>
      </c>
      <c r="E21273">
        <v>2465660</v>
      </c>
      <c r="F21273" s="4">
        <f t="shared" si="332"/>
        <v>1528690</v>
      </c>
    </row>
    <row r="21274" spans="1:6" x14ac:dyDescent="0.3">
      <c r="A21274" t="s">
        <v>21714</v>
      </c>
      <c r="B21274">
        <v>0</v>
      </c>
      <c r="C21274">
        <v>1084000</v>
      </c>
      <c r="D21274">
        <v>1123220</v>
      </c>
      <c r="E21274">
        <v>738000</v>
      </c>
      <c r="F21274" s="4">
        <f t="shared" si="332"/>
        <v>981740</v>
      </c>
    </row>
    <row r="21275" spans="1:6" x14ac:dyDescent="0.3">
      <c r="A21275" t="s">
        <v>572</v>
      </c>
      <c r="B21275">
        <v>542000</v>
      </c>
      <c r="C21275">
        <v>2586000</v>
      </c>
      <c r="D21275">
        <v>3077270</v>
      </c>
      <c r="E21275">
        <v>2162190</v>
      </c>
      <c r="F21275" s="4">
        <f t="shared" si="332"/>
        <v>2608486.6666666665</v>
      </c>
    </row>
    <row r="21276" spans="1:6" x14ac:dyDescent="0.3">
      <c r="A21276" t="s">
        <v>21715</v>
      </c>
      <c r="B21276">
        <v>0</v>
      </c>
      <c r="C21276">
        <v>0</v>
      </c>
      <c r="D21276">
        <v>595140</v>
      </c>
      <c r="E21276">
        <v>469200</v>
      </c>
      <c r="F21276" s="4">
        <f t="shared" si="332"/>
        <v>354780</v>
      </c>
    </row>
    <row r="21277" spans="1:6" x14ac:dyDescent="0.3">
      <c r="A21277" t="s">
        <v>21716</v>
      </c>
      <c r="B21277">
        <v>382200</v>
      </c>
      <c r="C21277">
        <v>0</v>
      </c>
      <c r="D21277">
        <v>584220</v>
      </c>
      <c r="E21277">
        <v>0</v>
      </c>
      <c r="F21277" s="4">
        <f t="shared" si="332"/>
        <v>194740</v>
      </c>
    </row>
    <row r="21278" spans="1:6" x14ac:dyDescent="0.3">
      <c r="A21278" t="s">
        <v>21717</v>
      </c>
      <c r="B21278">
        <v>0</v>
      </c>
      <c r="C21278">
        <v>813310</v>
      </c>
      <c r="D21278">
        <v>740000</v>
      </c>
      <c r="E21278">
        <v>1923280</v>
      </c>
      <c r="F21278" s="4">
        <f t="shared" si="332"/>
        <v>1158863.3333333333</v>
      </c>
    </row>
    <row r="21279" spans="1:6" x14ac:dyDescent="0.3">
      <c r="A21279" t="s">
        <v>21718</v>
      </c>
      <c r="B21279">
        <v>1247780</v>
      </c>
      <c r="C21279">
        <v>1406780</v>
      </c>
      <c r="D21279">
        <v>953680</v>
      </c>
      <c r="E21279">
        <v>979320</v>
      </c>
      <c r="F21279" s="4">
        <f t="shared" si="332"/>
        <v>1113260</v>
      </c>
    </row>
    <row r="21280" spans="1:6" x14ac:dyDescent="0.3">
      <c r="A21280" t="s">
        <v>21719</v>
      </c>
      <c r="B21280">
        <v>930000</v>
      </c>
      <c r="C21280">
        <v>532350</v>
      </c>
      <c r="D21280">
        <v>414960</v>
      </c>
      <c r="E21280">
        <v>402000</v>
      </c>
      <c r="F21280" s="4">
        <f t="shared" si="332"/>
        <v>449770</v>
      </c>
    </row>
    <row r="21281" spans="1:6" x14ac:dyDescent="0.3">
      <c r="A21281" t="s">
        <v>21720</v>
      </c>
      <c r="B21281">
        <v>1134400</v>
      </c>
      <c r="C21281">
        <v>2197750</v>
      </c>
      <c r="D21281">
        <v>0</v>
      </c>
      <c r="E21281">
        <v>1141300</v>
      </c>
      <c r="F21281" s="4">
        <f t="shared" si="332"/>
        <v>1113016.6666666667</v>
      </c>
    </row>
    <row r="21282" spans="1:6" x14ac:dyDescent="0.3">
      <c r="A21282" t="s">
        <v>21721</v>
      </c>
      <c r="B21282">
        <v>0</v>
      </c>
      <c r="C21282">
        <v>0</v>
      </c>
      <c r="D21282">
        <v>376740</v>
      </c>
      <c r="E21282">
        <v>256000</v>
      </c>
      <c r="F21282" s="4">
        <f t="shared" si="332"/>
        <v>210913.33333333334</v>
      </c>
    </row>
    <row r="21283" spans="1:6" x14ac:dyDescent="0.3">
      <c r="A21283" t="s">
        <v>21722</v>
      </c>
      <c r="B21283">
        <v>1321320</v>
      </c>
      <c r="C21283">
        <v>851010</v>
      </c>
      <c r="D21283">
        <v>2325110</v>
      </c>
      <c r="E21283">
        <v>770000</v>
      </c>
      <c r="F21283" s="4">
        <f t="shared" si="332"/>
        <v>1315373.3333333333</v>
      </c>
    </row>
    <row r="21284" spans="1:6" x14ac:dyDescent="0.3">
      <c r="A21284" t="s">
        <v>21723</v>
      </c>
      <c r="B21284">
        <v>0</v>
      </c>
      <c r="C21284">
        <v>0</v>
      </c>
      <c r="D21284">
        <v>666000</v>
      </c>
      <c r="E21284">
        <v>0</v>
      </c>
      <c r="F21284" s="4">
        <f t="shared" si="332"/>
        <v>222000</v>
      </c>
    </row>
    <row r="21285" spans="1:6" x14ac:dyDescent="0.3">
      <c r="A21285" t="s">
        <v>21724</v>
      </c>
      <c r="B21285">
        <v>480000</v>
      </c>
      <c r="C21285">
        <v>1065200</v>
      </c>
      <c r="D21285">
        <v>1101900</v>
      </c>
      <c r="E21285">
        <v>0</v>
      </c>
      <c r="F21285" s="4">
        <f t="shared" si="332"/>
        <v>722366.66666666663</v>
      </c>
    </row>
    <row r="21286" spans="1:6" x14ac:dyDescent="0.3">
      <c r="A21286" t="s">
        <v>21725</v>
      </c>
      <c r="B21286">
        <v>0</v>
      </c>
      <c r="C21286">
        <v>0</v>
      </c>
      <c r="D21286">
        <v>1004600</v>
      </c>
      <c r="E21286">
        <v>0</v>
      </c>
      <c r="F21286" s="4">
        <f t="shared" si="332"/>
        <v>334866.66666666669</v>
      </c>
    </row>
    <row r="21287" spans="1:6" x14ac:dyDescent="0.3">
      <c r="A21287" t="s">
        <v>21726</v>
      </c>
      <c r="B21287">
        <v>1037950</v>
      </c>
      <c r="C21287">
        <v>0</v>
      </c>
      <c r="D21287">
        <v>574320</v>
      </c>
      <c r="E21287">
        <v>0</v>
      </c>
      <c r="F21287" s="4">
        <f t="shared" si="332"/>
        <v>191440</v>
      </c>
    </row>
    <row r="21288" spans="1:6" x14ac:dyDescent="0.3">
      <c r="A21288" t="s">
        <v>21727</v>
      </c>
      <c r="B21288">
        <v>1930420</v>
      </c>
      <c r="C21288">
        <v>400400</v>
      </c>
      <c r="D21288">
        <v>1350000</v>
      </c>
      <c r="E21288">
        <v>0</v>
      </c>
      <c r="F21288" s="4">
        <f t="shared" si="332"/>
        <v>583466.66666666663</v>
      </c>
    </row>
    <row r="21289" spans="1:6" x14ac:dyDescent="0.3">
      <c r="A21289" t="s">
        <v>21728</v>
      </c>
      <c r="B21289">
        <v>4765300</v>
      </c>
      <c r="C21289">
        <v>1543360</v>
      </c>
      <c r="D21289">
        <v>2971490</v>
      </c>
      <c r="E21289">
        <v>1337110</v>
      </c>
      <c r="F21289" s="4">
        <f t="shared" si="332"/>
        <v>1950653.3333333333</v>
      </c>
    </row>
    <row r="21290" spans="1:6" x14ac:dyDescent="0.3">
      <c r="A21290" t="s">
        <v>21729</v>
      </c>
      <c r="B21290">
        <v>2494220</v>
      </c>
      <c r="C21290">
        <v>7759230</v>
      </c>
      <c r="D21290">
        <v>2416230</v>
      </c>
      <c r="E21290">
        <v>1133860</v>
      </c>
      <c r="F21290" s="4">
        <f t="shared" si="332"/>
        <v>3769773.3333333335</v>
      </c>
    </row>
    <row r="21291" spans="1:6" x14ac:dyDescent="0.3">
      <c r="A21291" t="s">
        <v>21730</v>
      </c>
      <c r="B21291">
        <v>411950</v>
      </c>
      <c r="C21291">
        <v>0</v>
      </c>
      <c r="D21291">
        <v>0</v>
      </c>
      <c r="E21291">
        <v>0</v>
      </c>
      <c r="F21291" s="4">
        <f t="shared" si="332"/>
        <v>0</v>
      </c>
    </row>
    <row r="21292" spans="1:6" x14ac:dyDescent="0.3">
      <c r="A21292" t="s">
        <v>21731</v>
      </c>
      <c r="B21292">
        <v>650000</v>
      </c>
      <c r="C21292">
        <v>2043360</v>
      </c>
      <c r="D21292">
        <v>583440</v>
      </c>
      <c r="E21292">
        <v>2092560</v>
      </c>
      <c r="F21292" s="4">
        <f t="shared" si="332"/>
        <v>1573120</v>
      </c>
    </row>
    <row r="21293" spans="1:6" x14ac:dyDescent="0.3">
      <c r="A21293" t="s">
        <v>21732</v>
      </c>
      <c r="B21293">
        <v>370000</v>
      </c>
      <c r="C21293">
        <v>1295360</v>
      </c>
      <c r="D21293">
        <v>0</v>
      </c>
      <c r="E21293">
        <v>2267820</v>
      </c>
      <c r="F21293" s="4">
        <f t="shared" si="332"/>
        <v>1187726.6666666667</v>
      </c>
    </row>
    <row r="21294" spans="1:6" x14ac:dyDescent="0.3">
      <c r="A21294" t="s">
        <v>21733</v>
      </c>
      <c r="B21294">
        <v>600600</v>
      </c>
      <c r="C21294">
        <v>1723400</v>
      </c>
      <c r="D21294">
        <v>1024000</v>
      </c>
      <c r="E21294">
        <v>0</v>
      </c>
      <c r="F21294" s="4">
        <f t="shared" si="332"/>
        <v>915800</v>
      </c>
    </row>
    <row r="21295" spans="1:6" x14ac:dyDescent="0.3">
      <c r="A21295" t="s">
        <v>21734</v>
      </c>
      <c r="B21295">
        <v>1533500</v>
      </c>
      <c r="C21295">
        <v>1029950</v>
      </c>
      <c r="D21295">
        <v>644640</v>
      </c>
      <c r="E21295">
        <v>941160</v>
      </c>
      <c r="F21295" s="4">
        <f t="shared" si="332"/>
        <v>871916.66666666663</v>
      </c>
    </row>
    <row r="21296" spans="1:6" x14ac:dyDescent="0.3">
      <c r="A21296" t="s">
        <v>21735</v>
      </c>
      <c r="B21296">
        <v>0</v>
      </c>
      <c r="C21296">
        <v>658760</v>
      </c>
      <c r="D21296">
        <v>0</v>
      </c>
      <c r="E21296">
        <v>0</v>
      </c>
      <c r="F21296" s="4">
        <f t="shared" si="332"/>
        <v>219586.66666666666</v>
      </c>
    </row>
    <row r="21297" spans="1:6" x14ac:dyDescent="0.3">
      <c r="A21297" t="s">
        <v>21736</v>
      </c>
      <c r="B21297">
        <v>2137700</v>
      </c>
      <c r="C21297">
        <v>2244457</v>
      </c>
      <c r="D21297">
        <v>3700730</v>
      </c>
      <c r="E21297">
        <v>2184660</v>
      </c>
      <c r="F21297" s="4">
        <f t="shared" si="332"/>
        <v>2709949</v>
      </c>
    </row>
    <row r="21298" spans="1:6" x14ac:dyDescent="0.3">
      <c r="A21298" t="s">
        <v>21737</v>
      </c>
      <c r="B21298">
        <v>781950</v>
      </c>
      <c r="C21298">
        <v>616980</v>
      </c>
      <c r="D21298">
        <v>581490</v>
      </c>
      <c r="E21298">
        <v>820000</v>
      </c>
      <c r="F21298" s="4">
        <f t="shared" si="332"/>
        <v>672823.33333333337</v>
      </c>
    </row>
    <row r="21299" spans="1:6" x14ac:dyDescent="0.3">
      <c r="A21299" t="s">
        <v>21738</v>
      </c>
      <c r="B21299">
        <v>0</v>
      </c>
      <c r="C21299">
        <v>561100</v>
      </c>
      <c r="D21299">
        <v>1003550</v>
      </c>
      <c r="E21299">
        <v>0</v>
      </c>
      <c r="F21299" s="4">
        <f t="shared" si="332"/>
        <v>521550</v>
      </c>
    </row>
    <row r="21300" spans="1:6" x14ac:dyDescent="0.3">
      <c r="A21300" t="s">
        <v>21739</v>
      </c>
      <c r="B21300">
        <v>1673120</v>
      </c>
      <c r="C21300">
        <v>2101100</v>
      </c>
      <c r="D21300">
        <v>2106560</v>
      </c>
      <c r="E21300">
        <v>1676560</v>
      </c>
      <c r="F21300" s="4">
        <f t="shared" si="332"/>
        <v>1961406.6666666667</v>
      </c>
    </row>
    <row r="21301" spans="1:6" x14ac:dyDescent="0.3">
      <c r="A21301" t="s">
        <v>21740</v>
      </c>
      <c r="B21301">
        <v>0</v>
      </c>
      <c r="C21301">
        <v>6047240</v>
      </c>
      <c r="D21301">
        <v>2177060</v>
      </c>
      <c r="E21301">
        <v>2268220</v>
      </c>
      <c r="F21301" s="4">
        <f t="shared" si="332"/>
        <v>3497506.6666666665</v>
      </c>
    </row>
    <row r="21302" spans="1:6" x14ac:dyDescent="0.3">
      <c r="A21302" t="s">
        <v>21741</v>
      </c>
      <c r="B21302">
        <v>1974800</v>
      </c>
      <c r="C21302">
        <v>2185220</v>
      </c>
      <c r="D21302">
        <v>2809830</v>
      </c>
      <c r="E21302">
        <v>2293850</v>
      </c>
      <c r="F21302" s="4">
        <f t="shared" si="332"/>
        <v>2429633.3333333335</v>
      </c>
    </row>
    <row r="21303" spans="1:6" x14ac:dyDescent="0.3">
      <c r="A21303" t="s">
        <v>21742</v>
      </c>
      <c r="B21303">
        <v>5360000</v>
      </c>
      <c r="C21303">
        <v>3326590</v>
      </c>
      <c r="D21303">
        <v>3202930</v>
      </c>
      <c r="E21303">
        <v>6617920</v>
      </c>
      <c r="F21303" s="4">
        <f t="shared" si="332"/>
        <v>4382480</v>
      </c>
    </row>
    <row r="21304" spans="1:6" x14ac:dyDescent="0.3">
      <c r="A21304" t="s">
        <v>21743</v>
      </c>
      <c r="B21304">
        <v>2717740</v>
      </c>
      <c r="C21304">
        <v>0</v>
      </c>
      <c r="D21304">
        <v>1040130</v>
      </c>
      <c r="E21304">
        <v>873600</v>
      </c>
      <c r="F21304" s="4">
        <f t="shared" si="332"/>
        <v>637910</v>
      </c>
    </row>
    <row r="21305" spans="1:6" x14ac:dyDescent="0.3">
      <c r="A21305" t="s">
        <v>21744</v>
      </c>
      <c r="B21305">
        <v>0</v>
      </c>
      <c r="C21305">
        <v>2170000</v>
      </c>
      <c r="D21305">
        <v>2151600</v>
      </c>
      <c r="E21305">
        <v>0</v>
      </c>
      <c r="F21305" s="4">
        <f t="shared" si="332"/>
        <v>1440533.3333333333</v>
      </c>
    </row>
    <row r="21306" spans="1:6" x14ac:dyDescent="0.3">
      <c r="A21306" t="s">
        <v>21745</v>
      </c>
      <c r="B21306">
        <v>270000</v>
      </c>
      <c r="C21306">
        <v>2220000</v>
      </c>
      <c r="D21306">
        <v>0</v>
      </c>
      <c r="E21306">
        <v>2029960</v>
      </c>
      <c r="F21306" s="4">
        <f t="shared" si="332"/>
        <v>1416653.3333333333</v>
      </c>
    </row>
    <row r="21307" spans="1:6" x14ac:dyDescent="0.3">
      <c r="A21307" t="s">
        <v>21746</v>
      </c>
      <c r="B21307">
        <v>2064420</v>
      </c>
      <c r="C21307">
        <v>0</v>
      </c>
      <c r="D21307">
        <v>4672820</v>
      </c>
      <c r="E21307">
        <v>0</v>
      </c>
      <c r="F21307" s="4">
        <f t="shared" si="332"/>
        <v>1557606.6666666667</v>
      </c>
    </row>
    <row r="21308" spans="1:6" x14ac:dyDescent="0.3">
      <c r="A21308" t="s">
        <v>21747</v>
      </c>
      <c r="B21308">
        <v>382200</v>
      </c>
      <c r="C21308">
        <v>3011300</v>
      </c>
      <c r="D21308">
        <v>3109800</v>
      </c>
      <c r="E21308">
        <v>2289560</v>
      </c>
      <c r="F21308" s="4">
        <f t="shared" si="332"/>
        <v>2803553.3333333335</v>
      </c>
    </row>
    <row r="21309" spans="1:6" x14ac:dyDescent="0.3">
      <c r="A21309" t="s">
        <v>21748</v>
      </c>
      <c r="B21309">
        <v>1266000</v>
      </c>
      <c r="C21309">
        <v>0</v>
      </c>
      <c r="D21309">
        <v>0</v>
      </c>
      <c r="E21309">
        <v>2906660</v>
      </c>
      <c r="F21309" s="4">
        <f t="shared" si="332"/>
        <v>968886.66666666663</v>
      </c>
    </row>
    <row r="21310" spans="1:6" x14ac:dyDescent="0.3">
      <c r="A21310" t="s">
        <v>21749</v>
      </c>
      <c r="B21310">
        <v>4189920</v>
      </c>
      <c r="C21310">
        <v>2914360</v>
      </c>
      <c r="D21310">
        <v>1084000</v>
      </c>
      <c r="E21310">
        <v>1381160</v>
      </c>
      <c r="F21310" s="4">
        <f t="shared" si="332"/>
        <v>1793173.3333333333</v>
      </c>
    </row>
    <row r="21311" spans="1:6" x14ac:dyDescent="0.3">
      <c r="A21311" t="s">
        <v>21750</v>
      </c>
      <c r="B21311">
        <v>930560</v>
      </c>
      <c r="C21311">
        <v>0</v>
      </c>
      <c r="D21311">
        <v>2024010</v>
      </c>
      <c r="E21311">
        <v>1417680</v>
      </c>
      <c r="F21311" s="4">
        <f t="shared" si="332"/>
        <v>1147230</v>
      </c>
    </row>
    <row r="21312" spans="1:6" x14ac:dyDescent="0.3">
      <c r="A21312" t="s">
        <v>21751</v>
      </c>
      <c r="B21312">
        <v>626000</v>
      </c>
      <c r="C21312">
        <v>2088060</v>
      </c>
      <c r="D21312">
        <v>2118290</v>
      </c>
      <c r="E21312">
        <v>3692620</v>
      </c>
      <c r="F21312" s="4">
        <f t="shared" si="332"/>
        <v>2632990</v>
      </c>
    </row>
    <row r="21313" spans="1:6" x14ac:dyDescent="0.3">
      <c r="A21313" t="s">
        <v>21752</v>
      </c>
      <c r="B21313">
        <v>1989000</v>
      </c>
      <c r="C21313">
        <v>0</v>
      </c>
      <c r="D21313">
        <v>0</v>
      </c>
      <c r="E21313">
        <v>0</v>
      </c>
      <c r="F21313" s="4">
        <f t="shared" si="332"/>
        <v>0</v>
      </c>
    </row>
    <row r="21314" spans="1:6" x14ac:dyDescent="0.3">
      <c r="A21314" t="s">
        <v>21753</v>
      </c>
      <c r="B21314">
        <v>0</v>
      </c>
      <c r="C21314">
        <v>0</v>
      </c>
      <c r="D21314">
        <v>604300</v>
      </c>
      <c r="E21314">
        <v>1739650</v>
      </c>
      <c r="F21314" s="4">
        <f t="shared" si="332"/>
        <v>781316.66666666663</v>
      </c>
    </row>
    <row r="21315" spans="1:6" x14ac:dyDescent="0.3">
      <c r="A21315" t="s">
        <v>21754</v>
      </c>
      <c r="B21315">
        <v>409500</v>
      </c>
      <c r="C21315">
        <v>0</v>
      </c>
      <c r="D21315">
        <v>0</v>
      </c>
      <c r="E21315">
        <v>1379760</v>
      </c>
      <c r="F21315" s="4">
        <f t="shared" ref="F21315:F21378" si="333">SUM(C21315:E21315)/3</f>
        <v>459920</v>
      </c>
    </row>
    <row r="21316" spans="1:6" x14ac:dyDescent="0.3">
      <c r="A21316" t="s">
        <v>21755</v>
      </c>
      <c r="B21316">
        <v>256000</v>
      </c>
      <c r="C21316">
        <v>674000</v>
      </c>
      <c r="D21316">
        <v>670300</v>
      </c>
      <c r="E21316">
        <v>0</v>
      </c>
      <c r="F21316" s="4">
        <f t="shared" si="333"/>
        <v>448100</v>
      </c>
    </row>
    <row r="21317" spans="1:6" x14ac:dyDescent="0.3">
      <c r="A21317" t="s">
        <v>21756</v>
      </c>
      <c r="B21317">
        <v>0</v>
      </c>
      <c r="C21317">
        <v>709040</v>
      </c>
      <c r="D21317">
        <v>610610</v>
      </c>
      <c r="E21317">
        <v>759500</v>
      </c>
      <c r="F21317" s="4">
        <f t="shared" si="333"/>
        <v>693050</v>
      </c>
    </row>
    <row r="21318" spans="1:6" x14ac:dyDescent="0.3">
      <c r="A21318" t="s">
        <v>21757</v>
      </c>
      <c r="B21318">
        <v>950247</v>
      </c>
      <c r="C21318">
        <v>0</v>
      </c>
      <c r="D21318">
        <v>0</v>
      </c>
      <c r="E21318">
        <v>0</v>
      </c>
      <c r="F21318" s="4">
        <f t="shared" si="333"/>
        <v>0</v>
      </c>
    </row>
    <row r="21319" spans="1:6" x14ac:dyDescent="0.3">
      <c r="A21319" t="s">
        <v>21758</v>
      </c>
      <c r="B21319">
        <v>959120</v>
      </c>
      <c r="C21319">
        <v>0</v>
      </c>
      <c r="D21319">
        <v>0</v>
      </c>
      <c r="E21319">
        <v>397800</v>
      </c>
      <c r="F21319" s="4">
        <f t="shared" si="333"/>
        <v>132600</v>
      </c>
    </row>
    <row r="21320" spans="1:6" x14ac:dyDescent="0.3">
      <c r="A21320" t="s">
        <v>21759</v>
      </c>
      <c r="B21320">
        <v>388000</v>
      </c>
      <c r="C21320">
        <v>0</v>
      </c>
      <c r="D21320">
        <v>256000</v>
      </c>
      <c r="E21320">
        <v>114000</v>
      </c>
      <c r="F21320" s="4">
        <f t="shared" si="333"/>
        <v>123333.33333333333</v>
      </c>
    </row>
    <row r="21321" spans="1:6" x14ac:dyDescent="0.3">
      <c r="A21321" t="s">
        <v>21760</v>
      </c>
      <c r="B21321">
        <v>1079260</v>
      </c>
      <c r="C21321">
        <v>0</v>
      </c>
      <c r="D21321">
        <v>0</v>
      </c>
      <c r="E21321">
        <v>1001690</v>
      </c>
      <c r="F21321" s="4">
        <f t="shared" si="333"/>
        <v>333896.66666666669</v>
      </c>
    </row>
    <row r="21322" spans="1:6" x14ac:dyDescent="0.3">
      <c r="A21322" t="s">
        <v>21761</v>
      </c>
      <c r="B21322">
        <v>0</v>
      </c>
      <c r="C21322">
        <v>854490</v>
      </c>
      <c r="D21322">
        <v>273000</v>
      </c>
      <c r="E21322">
        <v>1461780</v>
      </c>
      <c r="F21322" s="4">
        <f t="shared" si="333"/>
        <v>863090</v>
      </c>
    </row>
    <row r="21323" spans="1:6" x14ac:dyDescent="0.3">
      <c r="A21323" t="s">
        <v>21762</v>
      </c>
      <c r="B21323">
        <v>1558840</v>
      </c>
      <c r="C21323">
        <v>453180</v>
      </c>
      <c r="D21323">
        <v>0</v>
      </c>
      <c r="E21323">
        <v>1327180</v>
      </c>
      <c r="F21323" s="4">
        <f t="shared" si="333"/>
        <v>593453.33333333337</v>
      </c>
    </row>
    <row r="21324" spans="1:6" x14ac:dyDescent="0.3">
      <c r="A21324" t="s">
        <v>21763</v>
      </c>
      <c r="B21324">
        <v>0</v>
      </c>
      <c r="C21324">
        <v>0</v>
      </c>
      <c r="D21324">
        <v>1211060</v>
      </c>
      <c r="E21324">
        <v>0</v>
      </c>
      <c r="F21324" s="4">
        <f t="shared" si="333"/>
        <v>403686.66666666669</v>
      </c>
    </row>
    <row r="21325" spans="1:6" x14ac:dyDescent="0.3">
      <c r="A21325" t="s">
        <v>21764</v>
      </c>
      <c r="B21325">
        <v>0</v>
      </c>
      <c r="C21325">
        <v>0</v>
      </c>
      <c r="D21325">
        <v>565920</v>
      </c>
      <c r="E21325">
        <v>820000</v>
      </c>
      <c r="F21325" s="4">
        <f t="shared" si="333"/>
        <v>461973.33333333331</v>
      </c>
    </row>
    <row r="21326" spans="1:6" x14ac:dyDescent="0.3">
      <c r="A21326" t="s">
        <v>21765</v>
      </c>
      <c r="B21326">
        <v>0</v>
      </c>
      <c r="C21326">
        <v>3123920</v>
      </c>
      <c r="D21326">
        <v>2771740</v>
      </c>
      <c r="E21326">
        <v>1277280</v>
      </c>
      <c r="F21326" s="4">
        <f t="shared" si="333"/>
        <v>2390980</v>
      </c>
    </row>
    <row r="21327" spans="1:6" x14ac:dyDescent="0.3">
      <c r="A21327" t="s">
        <v>21766</v>
      </c>
      <c r="B21327">
        <v>0</v>
      </c>
      <c r="C21327">
        <v>0</v>
      </c>
      <c r="D21327">
        <v>357000</v>
      </c>
      <c r="E21327">
        <v>0</v>
      </c>
      <c r="F21327" s="4">
        <f t="shared" si="333"/>
        <v>119000</v>
      </c>
    </row>
    <row r="21328" spans="1:6" x14ac:dyDescent="0.3">
      <c r="A21328" t="s">
        <v>21767</v>
      </c>
      <c r="B21328">
        <v>267000</v>
      </c>
      <c r="C21328">
        <v>1294400</v>
      </c>
      <c r="D21328">
        <v>0</v>
      </c>
      <c r="E21328">
        <v>0</v>
      </c>
      <c r="F21328" s="4">
        <f t="shared" si="333"/>
        <v>431466.66666666669</v>
      </c>
    </row>
    <row r="21329" spans="1:6" x14ac:dyDescent="0.3">
      <c r="A21329" t="s">
        <v>21768</v>
      </c>
      <c r="B21329">
        <v>0</v>
      </c>
      <c r="C21329">
        <v>4131340</v>
      </c>
      <c r="D21329">
        <v>564200</v>
      </c>
      <c r="E21329">
        <v>955500</v>
      </c>
      <c r="F21329" s="4">
        <f t="shared" si="333"/>
        <v>1883680</v>
      </c>
    </row>
    <row r="21330" spans="1:6" x14ac:dyDescent="0.3">
      <c r="A21330" t="s">
        <v>21769</v>
      </c>
      <c r="B21330">
        <v>0</v>
      </c>
      <c r="C21330">
        <v>1057100</v>
      </c>
      <c r="D21330">
        <v>1258530</v>
      </c>
      <c r="E21330">
        <v>670300</v>
      </c>
      <c r="F21330" s="4">
        <f t="shared" si="333"/>
        <v>995310</v>
      </c>
    </row>
    <row r="21331" spans="1:6" x14ac:dyDescent="0.3">
      <c r="A21331" t="s">
        <v>21770</v>
      </c>
      <c r="B21331">
        <v>191100</v>
      </c>
      <c r="C21331">
        <v>0</v>
      </c>
      <c r="D21331">
        <v>0</v>
      </c>
      <c r="E21331">
        <v>0</v>
      </c>
      <c r="F21331" s="4">
        <f t="shared" si="333"/>
        <v>0</v>
      </c>
    </row>
    <row r="21332" spans="1:6" x14ac:dyDescent="0.3">
      <c r="A21332" t="s">
        <v>21771</v>
      </c>
      <c r="B21332">
        <v>991900</v>
      </c>
      <c r="C21332">
        <v>2151010</v>
      </c>
      <c r="D21332">
        <v>0</v>
      </c>
      <c r="E21332">
        <v>2721060</v>
      </c>
      <c r="F21332" s="4">
        <f t="shared" si="333"/>
        <v>1624023.3333333333</v>
      </c>
    </row>
    <row r="21333" spans="1:6" x14ac:dyDescent="0.3">
      <c r="A21333" t="s">
        <v>21772</v>
      </c>
      <c r="B21333">
        <v>0</v>
      </c>
      <c r="C21333">
        <v>740000</v>
      </c>
      <c r="D21333">
        <v>0</v>
      </c>
      <c r="E21333">
        <v>0</v>
      </c>
      <c r="F21333" s="4">
        <f t="shared" si="333"/>
        <v>246666.66666666666</v>
      </c>
    </row>
    <row r="21334" spans="1:6" x14ac:dyDescent="0.3">
      <c r="A21334" t="s">
        <v>21773</v>
      </c>
      <c r="B21334">
        <v>1965600</v>
      </c>
      <c r="C21334">
        <v>0</v>
      </c>
      <c r="D21334">
        <v>0</v>
      </c>
      <c r="E21334">
        <v>1007660</v>
      </c>
      <c r="F21334" s="4">
        <f t="shared" si="333"/>
        <v>335886.66666666669</v>
      </c>
    </row>
    <row r="21335" spans="1:6" x14ac:dyDescent="0.3">
      <c r="A21335" t="s">
        <v>21774</v>
      </c>
      <c r="B21335">
        <v>0</v>
      </c>
      <c r="C21335">
        <v>0</v>
      </c>
      <c r="D21335">
        <v>234600</v>
      </c>
      <c r="E21335">
        <v>0</v>
      </c>
      <c r="F21335" s="4">
        <f t="shared" si="333"/>
        <v>78200</v>
      </c>
    </row>
    <row r="21336" spans="1:6" x14ac:dyDescent="0.3">
      <c r="A21336" t="s">
        <v>21775</v>
      </c>
      <c r="B21336">
        <v>0</v>
      </c>
      <c r="C21336">
        <v>752200</v>
      </c>
      <c r="D21336">
        <v>1189190</v>
      </c>
      <c r="E21336">
        <v>768200</v>
      </c>
      <c r="F21336" s="4">
        <f t="shared" si="333"/>
        <v>903196.66666666663</v>
      </c>
    </row>
    <row r="21337" spans="1:6" x14ac:dyDescent="0.3">
      <c r="A21337" t="s">
        <v>21776</v>
      </c>
      <c r="B21337">
        <v>1613430</v>
      </c>
      <c r="C21337">
        <v>0</v>
      </c>
      <c r="D21337">
        <v>0</v>
      </c>
      <c r="E21337">
        <v>3233850</v>
      </c>
      <c r="F21337" s="4">
        <f t="shared" si="333"/>
        <v>1077950</v>
      </c>
    </row>
    <row r="21338" spans="1:6" x14ac:dyDescent="0.3">
      <c r="A21338" t="s">
        <v>21777</v>
      </c>
      <c r="B21338">
        <v>650300</v>
      </c>
      <c r="C21338">
        <v>612000</v>
      </c>
      <c r="D21338">
        <v>2199500</v>
      </c>
      <c r="E21338">
        <v>1369600</v>
      </c>
      <c r="F21338" s="4">
        <f t="shared" si="333"/>
        <v>1393700</v>
      </c>
    </row>
    <row r="21339" spans="1:6" x14ac:dyDescent="0.3">
      <c r="A21339" t="s">
        <v>21778</v>
      </c>
      <c r="B21339">
        <v>649740</v>
      </c>
      <c r="C21339">
        <v>2076340</v>
      </c>
      <c r="D21339">
        <v>948400</v>
      </c>
      <c r="E21339">
        <v>2026110</v>
      </c>
      <c r="F21339" s="4">
        <f t="shared" si="333"/>
        <v>1683616.6666666667</v>
      </c>
    </row>
    <row r="21340" spans="1:6" x14ac:dyDescent="0.3">
      <c r="A21340" t="s">
        <v>21779</v>
      </c>
      <c r="B21340">
        <v>6054510</v>
      </c>
      <c r="C21340">
        <v>6079650</v>
      </c>
      <c r="D21340">
        <v>6032590</v>
      </c>
      <c r="E21340">
        <v>6091830</v>
      </c>
      <c r="F21340" s="4">
        <f t="shared" si="333"/>
        <v>6068023.333333333</v>
      </c>
    </row>
    <row r="21341" spans="1:6" x14ac:dyDescent="0.3">
      <c r="A21341" t="s">
        <v>21780</v>
      </c>
      <c r="B21341">
        <v>610860</v>
      </c>
      <c r="C21341">
        <v>1124800</v>
      </c>
      <c r="D21341">
        <v>1759440</v>
      </c>
      <c r="E21341">
        <v>1134870</v>
      </c>
      <c r="F21341" s="4">
        <f t="shared" si="333"/>
        <v>1339703.3333333333</v>
      </c>
    </row>
    <row r="21342" spans="1:6" x14ac:dyDescent="0.3">
      <c r="A21342" t="s">
        <v>21781</v>
      </c>
      <c r="B21342">
        <v>9339200</v>
      </c>
      <c r="C21342">
        <v>13100980</v>
      </c>
      <c r="D21342">
        <v>12667200</v>
      </c>
      <c r="E21342">
        <v>15211980</v>
      </c>
      <c r="F21342" s="4">
        <f t="shared" si="333"/>
        <v>13660053.333333334</v>
      </c>
    </row>
    <row r="21343" spans="1:6" x14ac:dyDescent="0.3">
      <c r="A21343" t="s">
        <v>21782</v>
      </c>
      <c r="B21343">
        <v>264000</v>
      </c>
      <c r="C21343">
        <v>528000</v>
      </c>
      <c r="D21343">
        <v>677900</v>
      </c>
      <c r="E21343">
        <v>264000</v>
      </c>
      <c r="F21343" s="4">
        <f t="shared" si="333"/>
        <v>489966.66666666669</v>
      </c>
    </row>
    <row r="21344" spans="1:6" x14ac:dyDescent="0.3">
      <c r="A21344" t="s">
        <v>21783</v>
      </c>
      <c r="B21344">
        <v>0</v>
      </c>
      <c r="C21344">
        <v>0</v>
      </c>
      <c r="D21344">
        <v>486850</v>
      </c>
      <c r="E21344">
        <v>0</v>
      </c>
      <c r="F21344" s="4">
        <f t="shared" si="333"/>
        <v>162283.33333333334</v>
      </c>
    </row>
    <row r="21345" spans="1:6" x14ac:dyDescent="0.3">
      <c r="A21345" t="s">
        <v>21784</v>
      </c>
      <c r="B21345">
        <v>709800</v>
      </c>
      <c r="C21345">
        <v>0</v>
      </c>
      <c r="D21345">
        <v>301100</v>
      </c>
      <c r="E21345">
        <v>0</v>
      </c>
      <c r="F21345" s="4">
        <f t="shared" si="333"/>
        <v>100366.66666666667</v>
      </c>
    </row>
    <row r="21346" spans="1:6" x14ac:dyDescent="0.3">
      <c r="A21346" t="s">
        <v>214</v>
      </c>
      <c r="B21346">
        <v>256000</v>
      </c>
      <c r="C21346">
        <v>830830</v>
      </c>
      <c r="D21346">
        <v>1331400</v>
      </c>
      <c r="E21346">
        <v>2762040</v>
      </c>
      <c r="F21346" s="4">
        <f t="shared" si="333"/>
        <v>1641423.3333333333</v>
      </c>
    </row>
    <row r="21347" spans="1:6" x14ac:dyDescent="0.3">
      <c r="A21347" t="s">
        <v>21785</v>
      </c>
      <c r="B21347">
        <v>0</v>
      </c>
      <c r="C21347">
        <v>2546040</v>
      </c>
      <c r="D21347">
        <v>0</v>
      </c>
      <c r="E21347">
        <v>0</v>
      </c>
      <c r="F21347" s="4">
        <f t="shared" si="333"/>
        <v>848680</v>
      </c>
    </row>
    <row r="21348" spans="1:6" x14ac:dyDescent="0.3">
      <c r="A21348" t="s">
        <v>21786</v>
      </c>
      <c r="B21348">
        <v>678000</v>
      </c>
      <c r="C21348">
        <v>0</v>
      </c>
      <c r="D21348">
        <v>0</v>
      </c>
      <c r="E21348">
        <v>0</v>
      </c>
      <c r="F21348" s="4">
        <f t="shared" si="333"/>
        <v>0</v>
      </c>
    </row>
    <row r="21349" spans="1:6" x14ac:dyDescent="0.3">
      <c r="A21349" t="s">
        <v>21787</v>
      </c>
      <c r="B21349">
        <v>1349350</v>
      </c>
      <c r="C21349">
        <v>0</v>
      </c>
      <c r="D21349">
        <v>687150</v>
      </c>
      <c r="E21349">
        <v>0</v>
      </c>
      <c r="F21349" s="4">
        <f t="shared" si="333"/>
        <v>229050</v>
      </c>
    </row>
    <row r="21350" spans="1:6" x14ac:dyDescent="0.3">
      <c r="A21350" t="s">
        <v>21788</v>
      </c>
      <c r="B21350">
        <v>3900600</v>
      </c>
      <c r="C21350">
        <v>6018740</v>
      </c>
      <c r="D21350">
        <v>2290290</v>
      </c>
      <c r="E21350">
        <v>2629200</v>
      </c>
      <c r="F21350" s="4">
        <f t="shared" si="333"/>
        <v>3646076.6666666665</v>
      </c>
    </row>
    <row r="21351" spans="1:6" x14ac:dyDescent="0.3">
      <c r="A21351" t="s">
        <v>21789</v>
      </c>
      <c r="B21351">
        <v>2131580</v>
      </c>
      <c r="C21351">
        <v>2584400</v>
      </c>
      <c r="D21351">
        <v>2077700</v>
      </c>
      <c r="E21351">
        <v>2336860</v>
      </c>
      <c r="F21351" s="4">
        <f t="shared" si="333"/>
        <v>2332986.6666666665</v>
      </c>
    </row>
    <row r="21352" spans="1:6" x14ac:dyDescent="0.3">
      <c r="A21352" t="s">
        <v>21790</v>
      </c>
      <c r="B21352">
        <v>1106820</v>
      </c>
      <c r="C21352">
        <v>300300</v>
      </c>
      <c r="D21352">
        <v>0</v>
      </c>
      <c r="E21352">
        <v>855200</v>
      </c>
      <c r="F21352" s="4">
        <f t="shared" si="333"/>
        <v>385166.66666666669</v>
      </c>
    </row>
    <row r="21353" spans="1:6" x14ac:dyDescent="0.3">
      <c r="A21353" t="s">
        <v>21791</v>
      </c>
      <c r="B21353">
        <v>308000</v>
      </c>
      <c r="C21353">
        <v>0</v>
      </c>
      <c r="D21353">
        <v>0</v>
      </c>
      <c r="E21353">
        <v>0</v>
      </c>
      <c r="F21353" s="4">
        <f t="shared" si="333"/>
        <v>0</v>
      </c>
    </row>
    <row r="21354" spans="1:6" x14ac:dyDescent="0.3">
      <c r="A21354" t="s">
        <v>21792</v>
      </c>
      <c r="B21354">
        <v>817350</v>
      </c>
      <c r="C21354">
        <v>590180</v>
      </c>
      <c r="D21354">
        <v>0</v>
      </c>
      <c r="E21354">
        <v>0</v>
      </c>
      <c r="F21354" s="4">
        <f t="shared" si="333"/>
        <v>196726.66666666666</v>
      </c>
    </row>
    <row r="21355" spans="1:6" x14ac:dyDescent="0.3">
      <c r="A21355" t="s">
        <v>21793</v>
      </c>
      <c r="B21355">
        <v>0</v>
      </c>
      <c r="C21355">
        <v>485550</v>
      </c>
      <c r="D21355">
        <v>228000</v>
      </c>
      <c r="E21355">
        <v>1056420</v>
      </c>
      <c r="F21355" s="4">
        <f t="shared" si="333"/>
        <v>589990</v>
      </c>
    </row>
    <row r="21356" spans="1:6" x14ac:dyDescent="0.3">
      <c r="A21356" t="s">
        <v>21794</v>
      </c>
      <c r="B21356">
        <v>0</v>
      </c>
      <c r="C21356">
        <v>982000</v>
      </c>
      <c r="D21356">
        <v>595140</v>
      </c>
      <c r="E21356">
        <v>1633860</v>
      </c>
      <c r="F21356" s="4">
        <f t="shared" si="333"/>
        <v>1070333.3333333333</v>
      </c>
    </row>
    <row r="21357" spans="1:6" x14ac:dyDescent="0.3">
      <c r="A21357" t="s">
        <v>21795</v>
      </c>
      <c r="B21357">
        <v>673400</v>
      </c>
      <c r="C21357">
        <v>511190</v>
      </c>
      <c r="D21357">
        <v>0</v>
      </c>
      <c r="E21357">
        <v>536900</v>
      </c>
      <c r="F21357" s="4">
        <f t="shared" si="333"/>
        <v>349363.33333333331</v>
      </c>
    </row>
    <row r="21358" spans="1:6" x14ac:dyDescent="0.3">
      <c r="A21358" t="s">
        <v>21796</v>
      </c>
      <c r="B21358">
        <v>0</v>
      </c>
      <c r="C21358">
        <v>0</v>
      </c>
      <c r="D21358">
        <v>1245119</v>
      </c>
      <c r="E21358">
        <v>0</v>
      </c>
      <c r="F21358" s="4">
        <f t="shared" si="333"/>
        <v>415039.66666666669</v>
      </c>
    </row>
    <row r="21359" spans="1:6" x14ac:dyDescent="0.3">
      <c r="A21359" t="s">
        <v>21797</v>
      </c>
      <c r="B21359">
        <v>3773200</v>
      </c>
      <c r="C21359">
        <v>191100</v>
      </c>
      <c r="D21359">
        <v>0</v>
      </c>
      <c r="E21359">
        <v>0</v>
      </c>
      <c r="F21359" s="4">
        <f t="shared" si="333"/>
        <v>63700</v>
      </c>
    </row>
    <row r="21360" spans="1:6" x14ac:dyDescent="0.3">
      <c r="A21360" t="s">
        <v>21798</v>
      </c>
      <c r="B21360">
        <v>0</v>
      </c>
      <c r="C21360">
        <v>507500</v>
      </c>
      <c r="D21360">
        <v>0</v>
      </c>
      <c r="E21360">
        <v>0</v>
      </c>
      <c r="F21360" s="4">
        <f t="shared" si="333"/>
        <v>169166.66666666666</v>
      </c>
    </row>
    <row r="21361" spans="1:6" x14ac:dyDescent="0.3">
      <c r="A21361" t="s">
        <v>21799</v>
      </c>
      <c r="B21361">
        <v>0</v>
      </c>
      <c r="C21361">
        <v>584220</v>
      </c>
      <c r="D21361">
        <v>3337820</v>
      </c>
      <c r="E21361">
        <v>4453760</v>
      </c>
      <c r="F21361" s="4">
        <f t="shared" si="333"/>
        <v>2791933.3333333335</v>
      </c>
    </row>
    <row r="21362" spans="1:6" x14ac:dyDescent="0.3">
      <c r="A21362" t="s">
        <v>21800</v>
      </c>
      <c r="B21362">
        <v>0</v>
      </c>
      <c r="C21362">
        <v>948220</v>
      </c>
      <c r="D21362">
        <v>1537900</v>
      </c>
      <c r="E21362">
        <v>2285920</v>
      </c>
      <c r="F21362" s="4">
        <f t="shared" si="333"/>
        <v>1590680</v>
      </c>
    </row>
    <row r="21363" spans="1:6" x14ac:dyDescent="0.3">
      <c r="A21363" t="s">
        <v>21801</v>
      </c>
      <c r="B21363">
        <v>2406250</v>
      </c>
      <c r="C21363">
        <v>2020740</v>
      </c>
      <c r="D21363">
        <v>2000540</v>
      </c>
      <c r="E21363">
        <v>2840200</v>
      </c>
      <c r="F21363" s="4">
        <f t="shared" si="333"/>
        <v>2287160</v>
      </c>
    </row>
    <row r="21364" spans="1:6" x14ac:dyDescent="0.3">
      <c r="A21364" t="s">
        <v>21802</v>
      </c>
      <c r="B21364">
        <v>0</v>
      </c>
      <c r="C21364">
        <v>661800</v>
      </c>
      <c r="D21364">
        <v>687050</v>
      </c>
      <c r="E21364">
        <v>840600</v>
      </c>
      <c r="F21364" s="4">
        <f t="shared" si="333"/>
        <v>729816.66666666663</v>
      </c>
    </row>
    <row r="21365" spans="1:6" x14ac:dyDescent="0.3">
      <c r="A21365" t="s">
        <v>21803</v>
      </c>
      <c r="B21365">
        <v>256000</v>
      </c>
      <c r="C21365">
        <v>2356300</v>
      </c>
      <c r="D21365">
        <v>2329120</v>
      </c>
      <c r="E21365">
        <v>2105460</v>
      </c>
      <c r="F21365" s="4">
        <f t="shared" si="333"/>
        <v>2263626.6666666665</v>
      </c>
    </row>
    <row r="21366" spans="1:6" x14ac:dyDescent="0.3">
      <c r="A21366" t="s">
        <v>21804</v>
      </c>
      <c r="B21366">
        <v>2499940</v>
      </c>
      <c r="C21366">
        <v>4312000</v>
      </c>
      <c r="D21366">
        <v>11664000</v>
      </c>
      <c r="E21366">
        <v>15221520</v>
      </c>
      <c r="F21366" s="4">
        <f t="shared" si="333"/>
        <v>10399173.333333334</v>
      </c>
    </row>
    <row r="21367" spans="1:6" x14ac:dyDescent="0.3">
      <c r="A21367" t="s">
        <v>21805</v>
      </c>
      <c r="B21367">
        <v>596700</v>
      </c>
      <c r="C21367">
        <v>1999470</v>
      </c>
      <c r="D21367">
        <v>0</v>
      </c>
      <c r="E21367">
        <v>2573570</v>
      </c>
      <c r="F21367" s="4">
        <f t="shared" si="333"/>
        <v>1524346.6666666667</v>
      </c>
    </row>
    <row r="21368" spans="1:6" x14ac:dyDescent="0.3">
      <c r="A21368" t="s">
        <v>21806</v>
      </c>
      <c r="B21368">
        <v>4358000</v>
      </c>
      <c r="C21368">
        <v>6642880</v>
      </c>
      <c r="D21368">
        <v>3640920</v>
      </c>
      <c r="E21368">
        <v>4899350</v>
      </c>
      <c r="F21368" s="4">
        <f t="shared" si="333"/>
        <v>5061050</v>
      </c>
    </row>
    <row r="21369" spans="1:6" x14ac:dyDescent="0.3">
      <c r="A21369" t="s">
        <v>611</v>
      </c>
      <c r="B21369">
        <v>0</v>
      </c>
      <c r="C21369">
        <v>182600</v>
      </c>
      <c r="D21369">
        <v>0</v>
      </c>
      <c r="E21369">
        <v>0</v>
      </c>
      <c r="F21369" s="4">
        <f t="shared" si="333"/>
        <v>60866.666666666664</v>
      </c>
    </row>
    <row r="21370" spans="1:6" x14ac:dyDescent="0.3">
      <c r="A21370" t="s">
        <v>21807</v>
      </c>
      <c r="B21370">
        <v>4304300</v>
      </c>
      <c r="C21370">
        <v>8177200</v>
      </c>
      <c r="D21370">
        <v>5467050</v>
      </c>
      <c r="E21370">
        <v>10560880</v>
      </c>
      <c r="F21370" s="4">
        <f t="shared" si="333"/>
        <v>8068376.666666667</v>
      </c>
    </row>
    <row r="21371" spans="1:6" x14ac:dyDescent="0.3">
      <c r="A21371" t="s">
        <v>21808</v>
      </c>
      <c r="B21371">
        <v>275200</v>
      </c>
      <c r="C21371">
        <v>473700</v>
      </c>
      <c r="D21371">
        <v>568900</v>
      </c>
      <c r="E21371">
        <v>0</v>
      </c>
      <c r="F21371" s="4">
        <f t="shared" si="333"/>
        <v>347533.33333333331</v>
      </c>
    </row>
    <row r="21372" spans="1:6" x14ac:dyDescent="0.3">
      <c r="A21372" t="s">
        <v>21809</v>
      </c>
      <c r="B21372">
        <v>4632700</v>
      </c>
      <c r="C21372">
        <v>2591100</v>
      </c>
      <c r="D21372">
        <v>2104124</v>
      </c>
      <c r="E21372">
        <v>2223410</v>
      </c>
      <c r="F21372" s="4">
        <f t="shared" si="333"/>
        <v>2306211.3333333335</v>
      </c>
    </row>
    <row r="21373" spans="1:6" x14ac:dyDescent="0.3">
      <c r="A21373" t="s">
        <v>21810</v>
      </c>
      <c r="B21373">
        <v>0</v>
      </c>
      <c r="C21373">
        <v>2368160</v>
      </c>
      <c r="D21373">
        <v>1351350</v>
      </c>
      <c r="E21373">
        <v>1378650</v>
      </c>
      <c r="F21373" s="4">
        <f t="shared" si="333"/>
        <v>1699386.6666666667</v>
      </c>
    </row>
    <row r="21374" spans="1:6" x14ac:dyDescent="0.3">
      <c r="A21374" t="s">
        <v>21811</v>
      </c>
      <c r="B21374">
        <v>2059100</v>
      </c>
      <c r="C21374">
        <v>2717600</v>
      </c>
      <c r="D21374">
        <v>0</v>
      </c>
      <c r="E21374">
        <v>991900</v>
      </c>
      <c r="F21374" s="4">
        <f t="shared" si="333"/>
        <v>1236500</v>
      </c>
    </row>
    <row r="21375" spans="1:6" x14ac:dyDescent="0.3">
      <c r="A21375" t="s">
        <v>21812</v>
      </c>
      <c r="B21375">
        <v>0</v>
      </c>
      <c r="C21375">
        <v>8081510</v>
      </c>
      <c r="D21375">
        <v>12095500</v>
      </c>
      <c r="E21375">
        <v>820000</v>
      </c>
      <c r="F21375" s="4">
        <f t="shared" si="333"/>
        <v>6999003.333333333</v>
      </c>
    </row>
    <row r="21376" spans="1:6" x14ac:dyDescent="0.3">
      <c r="A21376" t="s">
        <v>21813</v>
      </c>
      <c r="B21376">
        <v>460000</v>
      </c>
      <c r="C21376">
        <v>0</v>
      </c>
      <c r="D21376">
        <v>1202760</v>
      </c>
      <c r="E21376">
        <v>234600</v>
      </c>
      <c r="F21376" s="4">
        <f t="shared" si="333"/>
        <v>479120</v>
      </c>
    </row>
    <row r="21377" spans="1:6" x14ac:dyDescent="0.3">
      <c r="A21377" t="s">
        <v>21814</v>
      </c>
      <c r="B21377">
        <v>2102500</v>
      </c>
      <c r="C21377">
        <v>2056940</v>
      </c>
      <c r="D21377">
        <v>0</v>
      </c>
      <c r="E21377">
        <v>2327660</v>
      </c>
      <c r="F21377" s="4">
        <f t="shared" si="333"/>
        <v>1461533.3333333333</v>
      </c>
    </row>
    <row r="21378" spans="1:6" x14ac:dyDescent="0.3">
      <c r="A21378" t="s">
        <v>21815</v>
      </c>
      <c r="B21378">
        <v>1212360</v>
      </c>
      <c r="C21378">
        <v>994200</v>
      </c>
      <c r="D21378">
        <v>890520</v>
      </c>
      <c r="E21378">
        <v>3391000</v>
      </c>
      <c r="F21378" s="4">
        <f t="shared" si="333"/>
        <v>1758573.3333333333</v>
      </c>
    </row>
    <row r="21379" spans="1:6" x14ac:dyDescent="0.3">
      <c r="A21379" t="s">
        <v>21816</v>
      </c>
      <c r="B21379">
        <v>411950</v>
      </c>
      <c r="C21379">
        <v>0</v>
      </c>
      <c r="D21379">
        <v>0</v>
      </c>
      <c r="E21379">
        <v>0</v>
      </c>
      <c r="F21379" s="4">
        <f t="shared" ref="F21379:F21442" si="334">SUM(C21379:E21379)/3</f>
        <v>0</v>
      </c>
    </row>
    <row r="21380" spans="1:6" x14ac:dyDescent="0.3">
      <c r="A21380" t="s">
        <v>588</v>
      </c>
      <c r="B21380">
        <v>902560</v>
      </c>
      <c r="C21380">
        <v>2163960</v>
      </c>
      <c r="D21380">
        <v>2077920</v>
      </c>
      <c r="E21380">
        <v>2489550</v>
      </c>
      <c r="F21380" s="4">
        <f t="shared" si="334"/>
        <v>2243810</v>
      </c>
    </row>
    <row r="21381" spans="1:6" x14ac:dyDescent="0.3">
      <c r="A21381" t="s">
        <v>21817</v>
      </c>
      <c r="B21381">
        <v>0</v>
      </c>
      <c r="C21381">
        <v>7875700</v>
      </c>
      <c r="D21381">
        <v>0</v>
      </c>
      <c r="E21381">
        <v>0</v>
      </c>
      <c r="F21381" s="4">
        <f t="shared" si="334"/>
        <v>2625233.3333333335</v>
      </c>
    </row>
    <row r="21382" spans="1:6" x14ac:dyDescent="0.3">
      <c r="A21382" t="s">
        <v>21818</v>
      </c>
      <c r="B21382">
        <v>0</v>
      </c>
      <c r="C21382">
        <v>0</v>
      </c>
      <c r="D21382">
        <v>679590</v>
      </c>
      <c r="E21382">
        <v>386000</v>
      </c>
      <c r="F21382" s="4">
        <f t="shared" si="334"/>
        <v>355196.66666666669</v>
      </c>
    </row>
    <row r="21383" spans="1:6" x14ac:dyDescent="0.3">
      <c r="A21383" t="s">
        <v>21819</v>
      </c>
      <c r="B21383">
        <v>700860</v>
      </c>
      <c r="C21383">
        <v>624600</v>
      </c>
      <c r="D21383">
        <v>0</v>
      </c>
      <c r="E21383">
        <v>388570</v>
      </c>
      <c r="F21383" s="4">
        <f t="shared" si="334"/>
        <v>337723.33333333331</v>
      </c>
    </row>
    <row r="21384" spans="1:6" x14ac:dyDescent="0.3">
      <c r="A21384" t="s">
        <v>21820</v>
      </c>
      <c r="B21384">
        <v>2189290</v>
      </c>
      <c r="C21384">
        <v>2096000</v>
      </c>
      <c r="D21384">
        <v>0</v>
      </c>
      <c r="E21384">
        <v>2186160</v>
      </c>
      <c r="F21384" s="4">
        <f t="shared" si="334"/>
        <v>1427386.6666666667</v>
      </c>
    </row>
    <row r="21385" spans="1:6" x14ac:dyDescent="0.3">
      <c r="A21385" t="s">
        <v>21821</v>
      </c>
      <c r="B21385">
        <v>0</v>
      </c>
      <c r="C21385">
        <v>0</v>
      </c>
      <c r="D21385">
        <v>666000</v>
      </c>
      <c r="E21385">
        <v>2983500</v>
      </c>
      <c r="F21385" s="4">
        <f t="shared" si="334"/>
        <v>1216500</v>
      </c>
    </row>
    <row r="21386" spans="1:6" x14ac:dyDescent="0.3">
      <c r="A21386" t="s">
        <v>21822</v>
      </c>
      <c r="B21386">
        <v>633900</v>
      </c>
      <c r="C21386">
        <v>0</v>
      </c>
      <c r="D21386">
        <v>0</v>
      </c>
      <c r="E21386">
        <v>0</v>
      </c>
      <c r="F21386" s="4">
        <f t="shared" si="334"/>
        <v>0</v>
      </c>
    </row>
    <row r="21387" spans="1:6" x14ac:dyDescent="0.3">
      <c r="A21387" t="s">
        <v>21823</v>
      </c>
      <c r="B21387">
        <v>7322960</v>
      </c>
      <c r="C21387">
        <v>9014940</v>
      </c>
      <c r="D21387">
        <v>11876350</v>
      </c>
      <c r="E21387">
        <v>8772610</v>
      </c>
      <c r="F21387" s="4">
        <f t="shared" si="334"/>
        <v>9887966.666666666</v>
      </c>
    </row>
    <row r="21388" spans="1:6" x14ac:dyDescent="0.3">
      <c r="A21388" t="s">
        <v>21824</v>
      </c>
      <c r="B21388">
        <v>805140</v>
      </c>
      <c r="C21388">
        <v>0</v>
      </c>
      <c r="D21388">
        <v>0</v>
      </c>
      <c r="E21388">
        <v>0</v>
      </c>
      <c r="F21388" s="4">
        <f t="shared" si="334"/>
        <v>0</v>
      </c>
    </row>
    <row r="21389" spans="1:6" x14ac:dyDescent="0.3">
      <c r="A21389" t="s">
        <v>21825</v>
      </c>
      <c r="B21389">
        <v>950880</v>
      </c>
      <c r="C21389">
        <v>1343840</v>
      </c>
      <c r="D21389">
        <v>1364090</v>
      </c>
      <c r="E21389">
        <v>547400</v>
      </c>
      <c r="F21389" s="4">
        <f t="shared" si="334"/>
        <v>1085110</v>
      </c>
    </row>
    <row r="21390" spans="1:6" x14ac:dyDescent="0.3">
      <c r="A21390" t="s">
        <v>21826</v>
      </c>
      <c r="B21390">
        <v>0</v>
      </c>
      <c r="C21390">
        <v>1244880</v>
      </c>
      <c r="D21390">
        <v>962600</v>
      </c>
      <c r="E21390">
        <v>0</v>
      </c>
      <c r="F21390" s="4">
        <f t="shared" si="334"/>
        <v>735826.66666666663</v>
      </c>
    </row>
    <row r="21391" spans="1:6" x14ac:dyDescent="0.3">
      <c r="A21391" t="s">
        <v>21827</v>
      </c>
      <c r="B21391">
        <v>964600</v>
      </c>
      <c r="C21391">
        <v>0</v>
      </c>
      <c r="D21391">
        <v>1050140</v>
      </c>
      <c r="E21391">
        <v>1010100</v>
      </c>
      <c r="F21391" s="4">
        <f t="shared" si="334"/>
        <v>686746.66666666663</v>
      </c>
    </row>
    <row r="21392" spans="1:6" x14ac:dyDescent="0.3">
      <c r="A21392" t="s">
        <v>21828</v>
      </c>
      <c r="B21392">
        <v>0</v>
      </c>
      <c r="C21392">
        <v>0</v>
      </c>
      <c r="D21392">
        <v>938490</v>
      </c>
      <c r="E21392">
        <v>542320</v>
      </c>
      <c r="F21392" s="4">
        <f t="shared" si="334"/>
        <v>493603.33333333331</v>
      </c>
    </row>
    <row r="21393" spans="1:6" x14ac:dyDescent="0.3">
      <c r="A21393" t="s">
        <v>21829</v>
      </c>
      <c r="B21393">
        <v>740000</v>
      </c>
      <c r="C21393">
        <v>0</v>
      </c>
      <c r="D21393">
        <v>0</v>
      </c>
      <c r="E21393">
        <v>0</v>
      </c>
      <c r="F21393" s="4">
        <f t="shared" si="334"/>
        <v>0</v>
      </c>
    </row>
    <row r="21394" spans="1:6" x14ac:dyDescent="0.3">
      <c r="A21394" t="s">
        <v>21830</v>
      </c>
      <c r="B21394">
        <v>0</v>
      </c>
      <c r="C21394">
        <v>264000</v>
      </c>
      <c r="D21394">
        <v>825100</v>
      </c>
      <c r="E21394">
        <v>752570</v>
      </c>
      <c r="F21394" s="4">
        <f t="shared" si="334"/>
        <v>613890</v>
      </c>
    </row>
    <row r="21395" spans="1:6" x14ac:dyDescent="0.3">
      <c r="A21395" t="s">
        <v>21831</v>
      </c>
      <c r="B21395">
        <v>830000</v>
      </c>
      <c r="C21395">
        <v>3486350</v>
      </c>
      <c r="D21395">
        <v>2315040</v>
      </c>
      <c r="E21395">
        <v>2221860</v>
      </c>
      <c r="F21395" s="4">
        <f t="shared" si="334"/>
        <v>2674416.6666666665</v>
      </c>
    </row>
    <row r="21396" spans="1:6" x14ac:dyDescent="0.3">
      <c r="A21396" t="s">
        <v>21832</v>
      </c>
      <c r="B21396">
        <v>0</v>
      </c>
      <c r="C21396">
        <v>0</v>
      </c>
      <c r="D21396">
        <v>976000</v>
      </c>
      <c r="E21396">
        <v>0</v>
      </c>
      <c r="F21396" s="4">
        <f t="shared" si="334"/>
        <v>325333.33333333331</v>
      </c>
    </row>
    <row r="21397" spans="1:6" x14ac:dyDescent="0.3">
      <c r="A21397" t="s">
        <v>21833</v>
      </c>
      <c r="B21397">
        <v>0</v>
      </c>
      <c r="C21397">
        <v>411950</v>
      </c>
      <c r="D21397">
        <v>0</v>
      </c>
      <c r="E21397">
        <v>0</v>
      </c>
      <c r="F21397" s="4">
        <f t="shared" si="334"/>
        <v>137316.66666666666</v>
      </c>
    </row>
    <row r="21398" spans="1:6" x14ac:dyDescent="0.3">
      <c r="A21398" t="s">
        <v>21834</v>
      </c>
      <c r="B21398">
        <v>0</v>
      </c>
      <c r="C21398">
        <v>593500</v>
      </c>
      <c r="D21398">
        <v>458500</v>
      </c>
      <c r="E21398">
        <v>0</v>
      </c>
      <c r="F21398" s="4">
        <f t="shared" si="334"/>
        <v>350666.66666666669</v>
      </c>
    </row>
    <row r="21399" spans="1:6" x14ac:dyDescent="0.3">
      <c r="A21399" t="s">
        <v>21835</v>
      </c>
      <c r="B21399">
        <v>2195830</v>
      </c>
      <c r="C21399">
        <v>1449960</v>
      </c>
      <c r="D21399">
        <v>0</v>
      </c>
      <c r="E21399">
        <v>4915790</v>
      </c>
      <c r="F21399" s="4">
        <f t="shared" si="334"/>
        <v>2121916.6666666665</v>
      </c>
    </row>
    <row r="21400" spans="1:6" x14ac:dyDescent="0.3">
      <c r="A21400" t="s">
        <v>21836</v>
      </c>
      <c r="B21400">
        <v>4806130</v>
      </c>
      <c r="C21400">
        <v>10199190</v>
      </c>
      <c r="D21400">
        <v>12813760</v>
      </c>
      <c r="E21400">
        <v>11368010</v>
      </c>
      <c r="F21400" s="4">
        <f t="shared" si="334"/>
        <v>11460320</v>
      </c>
    </row>
    <row r="21401" spans="1:6" x14ac:dyDescent="0.3">
      <c r="A21401" t="s">
        <v>21837</v>
      </c>
      <c r="B21401">
        <v>740000</v>
      </c>
      <c r="C21401">
        <v>540000</v>
      </c>
      <c r="D21401">
        <v>0</v>
      </c>
      <c r="E21401">
        <v>820000</v>
      </c>
      <c r="F21401" s="4">
        <f t="shared" si="334"/>
        <v>453333.33333333331</v>
      </c>
    </row>
    <row r="21402" spans="1:6" x14ac:dyDescent="0.3">
      <c r="A21402" t="s">
        <v>21838</v>
      </c>
      <c r="B21402">
        <v>882800</v>
      </c>
      <c r="C21402">
        <v>1480000</v>
      </c>
      <c r="D21402">
        <v>2733640</v>
      </c>
      <c r="E21402">
        <v>859040</v>
      </c>
      <c r="F21402" s="4">
        <f t="shared" si="334"/>
        <v>1690893.3333333333</v>
      </c>
    </row>
    <row r="21403" spans="1:6" x14ac:dyDescent="0.3">
      <c r="A21403" t="s">
        <v>21839</v>
      </c>
      <c r="B21403">
        <v>348530</v>
      </c>
      <c r="C21403">
        <v>0</v>
      </c>
      <c r="D21403">
        <v>0</v>
      </c>
      <c r="E21403">
        <v>482300</v>
      </c>
      <c r="F21403" s="4">
        <f t="shared" si="334"/>
        <v>160766.66666666666</v>
      </c>
    </row>
    <row r="21404" spans="1:6" x14ac:dyDescent="0.3">
      <c r="A21404" t="s">
        <v>21840</v>
      </c>
      <c r="B21404">
        <v>0</v>
      </c>
      <c r="C21404">
        <v>2079260</v>
      </c>
      <c r="D21404">
        <v>1906200</v>
      </c>
      <c r="E21404">
        <v>2009640</v>
      </c>
      <c r="F21404" s="4">
        <f t="shared" si="334"/>
        <v>1998366.6666666667</v>
      </c>
    </row>
    <row r="21405" spans="1:6" x14ac:dyDescent="0.3">
      <c r="A21405" t="s">
        <v>21841</v>
      </c>
      <c r="B21405">
        <v>0</v>
      </c>
      <c r="C21405">
        <v>0</v>
      </c>
      <c r="D21405">
        <v>940940</v>
      </c>
      <c r="E21405">
        <v>316680</v>
      </c>
      <c r="F21405" s="4">
        <f t="shared" si="334"/>
        <v>419206.66666666669</v>
      </c>
    </row>
    <row r="21406" spans="1:6" x14ac:dyDescent="0.3">
      <c r="A21406" t="s">
        <v>21842</v>
      </c>
      <c r="B21406">
        <v>0</v>
      </c>
      <c r="C21406">
        <v>903200</v>
      </c>
      <c r="D21406">
        <v>0</v>
      </c>
      <c r="E21406">
        <v>0</v>
      </c>
      <c r="F21406" s="4">
        <f t="shared" si="334"/>
        <v>301066.66666666669</v>
      </c>
    </row>
    <row r="21407" spans="1:6" x14ac:dyDescent="0.3">
      <c r="A21407" t="s">
        <v>21843</v>
      </c>
      <c r="B21407">
        <v>1123270</v>
      </c>
      <c r="C21407">
        <v>0</v>
      </c>
      <c r="D21407">
        <v>0</v>
      </c>
      <c r="E21407">
        <v>662400</v>
      </c>
      <c r="F21407" s="4">
        <f t="shared" si="334"/>
        <v>220800</v>
      </c>
    </row>
    <row r="21408" spans="1:6" x14ac:dyDescent="0.3">
      <c r="A21408" t="s">
        <v>21844</v>
      </c>
      <c r="B21408">
        <v>3453440</v>
      </c>
      <c r="C21408">
        <v>2624000</v>
      </c>
      <c r="D21408">
        <v>900900</v>
      </c>
      <c r="E21408">
        <v>3230500</v>
      </c>
      <c r="F21408" s="4">
        <f t="shared" si="334"/>
        <v>2251800</v>
      </c>
    </row>
    <row r="21409" spans="1:6" x14ac:dyDescent="0.3">
      <c r="A21409" t="s">
        <v>21845</v>
      </c>
      <c r="B21409">
        <v>1503850</v>
      </c>
      <c r="C21409">
        <v>0</v>
      </c>
      <c r="D21409">
        <v>0</v>
      </c>
      <c r="E21409">
        <v>273000</v>
      </c>
      <c r="F21409" s="4">
        <f t="shared" si="334"/>
        <v>91000</v>
      </c>
    </row>
    <row r="21410" spans="1:6" x14ac:dyDescent="0.3">
      <c r="A21410" t="s">
        <v>21846</v>
      </c>
      <c r="B21410">
        <v>2592160</v>
      </c>
      <c r="C21410">
        <v>3165310</v>
      </c>
      <c r="D21410">
        <v>2685410</v>
      </c>
      <c r="E21410">
        <v>1213760</v>
      </c>
      <c r="F21410" s="4">
        <f t="shared" si="334"/>
        <v>2354826.6666666665</v>
      </c>
    </row>
    <row r="21411" spans="1:6" x14ac:dyDescent="0.3">
      <c r="A21411" t="s">
        <v>21847</v>
      </c>
      <c r="B21411">
        <v>935500</v>
      </c>
      <c r="C21411">
        <v>2092000</v>
      </c>
      <c r="D21411">
        <v>429520</v>
      </c>
      <c r="E21411">
        <v>402000</v>
      </c>
      <c r="F21411" s="4">
        <f t="shared" si="334"/>
        <v>974506.66666666663</v>
      </c>
    </row>
    <row r="21412" spans="1:6" x14ac:dyDescent="0.3">
      <c r="A21412" t="s">
        <v>21848</v>
      </c>
      <c r="B21412">
        <v>382200</v>
      </c>
      <c r="C21412">
        <v>971880</v>
      </c>
      <c r="D21412">
        <v>0</v>
      </c>
      <c r="E21412">
        <v>2085720</v>
      </c>
      <c r="F21412" s="4">
        <f t="shared" si="334"/>
        <v>1019200</v>
      </c>
    </row>
    <row r="21413" spans="1:6" x14ac:dyDescent="0.3">
      <c r="A21413" t="s">
        <v>21849</v>
      </c>
      <c r="B21413">
        <v>1064700</v>
      </c>
      <c r="C21413">
        <v>2018850</v>
      </c>
      <c r="D21413">
        <v>0</v>
      </c>
      <c r="E21413">
        <v>1342000</v>
      </c>
      <c r="F21413" s="4">
        <f t="shared" si="334"/>
        <v>1120283.3333333333</v>
      </c>
    </row>
    <row r="21414" spans="1:6" x14ac:dyDescent="0.3">
      <c r="A21414" t="s">
        <v>21850</v>
      </c>
      <c r="B21414">
        <v>0</v>
      </c>
      <c r="C21414">
        <v>0</v>
      </c>
      <c r="D21414">
        <v>234600</v>
      </c>
      <c r="E21414">
        <v>0</v>
      </c>
      <c r="F21414" s="4">
        <f t="shared" si="334"/>
        <v>78200</v>
      </c>
    </row>
    <row r="21415" spans="1:6" x14ac:dyDescent="0.3">
      <c r="A21415" t="s">
        <v>21851</v>
      </c>
      <c r="B21415">
        <v>1110000</v>
      </c>
      <c r="C21415">
        <v>612000</v>
      </c>
      <c r="D21415">
        <v>0</v>
      </c>
      <c r="E21415">
        <v>0</v>
      </c>
      <c r="F21415" s="4">
        <f t="shared" si="334"/>
        <v>204000</v>
      </c>
    </row>
    <row r="21416" spans="1:6" x14ac:dyDescent="0.3">
      <c r="A21416" t="s">
        <v>21852</v>
      </c>
      <c r="B21416">
        <v>754700</v>
      </c>
      <c r="C21416">
        <v>2066610</v>
      </c>
      <c r="D21416">
        <v>334880</v>
      </c>
      <c r="E21416">
        <v>2594860</v>
      </c>
      <c r="F21416" s="4">
        <f t="shared" si="334"/>
        <v>1665450</v>
      </c>
    </row>
    <row r="21417" spans="1:6" x14ac:dyDescent="0.3">
      <c r="A21417" t="s">
        <v>21853</v>
      </c>
      <c r="B21417">
        <v>1910500</v>
      </c>
      <c r="C21417">
        <v>276640</v>
      </c>
      <c r="D21417">
        <v>565920</v>
      </c>
      <c r="E21417">
        <v>0</v>
      </c>
      <c r="F21417" s="4">
        <f t="shared" si="334"/>
        <v>280853.33333333331</v>
      </c>
    </row>
    <row r="21418" spans="1:6" x14ac:dyDescent="0.3">
      <c r="A21418" t="s">
        <v>21854</v>
      </c>
      <c r="B21418">
        <v>2420600</v>
      </c>
      <c r="C21418">
        <v>2209800</v>
      </c>
      <c r="D21418">
        <v>2862140</v>
      </c>
      <c r="E21418">
        <v>2260910</v>
      </c>
      <c r="F21418" s="4">
        <f t="shared" si="334"/>
        <v>2444283.3333333335</v>
      </c>
    </row>
    <row r="21419" spans="1:6" x14ac:dyDescent="0.3">
      <c r="A21419" t="s">
        <v>21855</v>
      </c>
      <c r="B21419">
        <v>0</v>
      </c>
      <c r="C21419">
        <v>6788500</v>
      </c>
      <c r="D21419">
        <v>2960000</v>
      </c>
      <c r="E21419">
        <v>5358080</v>
      </c>
      <c r="F21419" s="4">
        <f t="shared" si="334"/>
        <v>5035526.666666667</v>
      </c>
    </row>
    <row r="21420" spans="1:6" x14ac:dyDescent="0.3">
      <c r="A21420" t="s">
        <v>21856</v>
      </c>
      <c r="B21420">
        <v>0</v>
      </c>
      <c r="C21420">
        <v>0</v>
      </c>
      <c r="D21420">
        <v>1676620</v>
      </c>
      <c r="E21420">
        <v>2432700</v>
      </c>
      <c r="F21420" s="4">
        <f t="shared" si="334"/>
        <v>1369773.3333333333</v>
      </c>
    </row>
    <row r="21421" spans="1:6" x14ac:dyDescent="0.3">
      <c r="A21421" t="s">
        <v>21857</v>
      </c>
      <c r="B21421">
        <v>2239750</v>
      </c>
      <c r="C21421">
        <v>2179500</v>
      </c>
      <c r="D21421">
        <v>2094160</v>
      </c>
      <c r="E21421">
        <v>3476560</v>
      </c>
      <c r="F21421" s="4">
        <f t="shared" si="334"/>
        <v>2583406.6666666665</v>
      </c>
    </row>
    <row r="21422" spans="1:6" x14ac:dyDescent="0.3">
      <c r="A21422" t="s">
        <v>21858</v>
      </c>
      <c r="B21422">
        <v>1941170</v>
      </c>
      <c r="C21422">
        <v>536900</v>
      </c>
      <c r="D21422">
        <v>0</v>
      </c>
      <c r="E21422">
        <v>1320500</v>
      </c>
      <c r="F21422" s="4">
        <f t="shared" si="334"/>
        <v>619133.33333333337</v>
      </c>
    </row>
    <row r="21423" spans="1:6" x14ac:dyDescent="0.3">
      <c r="A21423" t="s">
        <v>21859</v>
      </c>
      <c r="B21423">
        <v>187460</v>
      </c>
      <c r="C21423">
        <v>2122710</v>
      </c>
      <c r="D21423">
        <v>2784600</v>
      </c>
      <c r="E21423">
        <v>0</v>
      </c>
      <c r="F21423" s="4">
        <f t="shared" si="334"/>
        <v>1635770</v>
      </c>
    </row>
    <row r="21424" spans="1:6" x14ac:dyDescent="0.3">
      <c r="A21424" t="s">
        <v>21860</v>
      </c>
      <c r="B21424">
        <v>2711340</v>
      </c>
      <c r="C21424">
        <v>2512000</v>
      </c>
      <c r="D21424">
        <v>1255620</v>
      </c>
      <c r="E21424">
        <v>2308020</v>
      </c>
      <c r="F21424" s="4">
        <f t="shared" si="334"/>
        <v>2025213.3333333333</v>
      </c>
    </row>
    <row r="21425" spans="1:6" x14ac:dyDescent="0.3">
      <c r="A21425" t="s">
        <v>21861</v>
      </c>
      <c r="B21425">
        <v>2215850</v>
      </c>
      <c r="C21425">
        <v>16858540</v>
      </c>
      <c r="D21425">
        <v>36992380</v>
      </c>
      <c r="E21425">
        <v>15744030</v>
      </c>
      <c r="F21425" s="4">
        <f t="shared" si="334"/>
        <v>23198316.666666668</v>
      </c>
    </row>
    <row r="21426" spans="1:6" x14ac:dyDescent="0.3">
      <c r="A21426" t="s">
        <v>21862</v>
      </c>
      <c r="B21426">
        <v>1091790</v>
      </c>
      <c r="C21426">
        <v>234000</v>
      </c>
      <c r="D21426">
        <v>1504240</v>
      </c>
      <c r="E21426">
        <v>2106140</v>
      </c>
      <c r="F21426" s="4">
        <f t="shared" si="334"/>
        <v>1281460</v>
      </c>
    </row>
    <row r="21427" spans="1:6" x14ac:dyDescent="0.3">
      <c r="A21427" t="s">
        <v>21863</v>
      </c>
      <c r="B21427">
        <v>578760</v>
      </c>
      <c r="C21427">
        <v>0</v>
      </c>
      <c r="D21427">
        <v>0</v>
      </c>
      <c r="E21427">
        <v>0</v>
      </c>
      <c r="F21427" s="4">
        <f t="shared" si="334"/>
        <v>0</v>
      </c>
    </row>
    <row r="21428" spans="1:6" x14ac:dyDescent="0.3">
      <c r="A21428" t="s">
        <v>21864</v>
      </c>
      <c r="B21428">
        <v>0</v>
      </c>
      <c r="C21428">
        <v>1499490</v>
      </c>
      <c r="D21428">
        <v>1053950</v>
      </c>
      <c r="E21428">
        <v>598600</v>
      </c>
      <c r="F21428" s="4">
        <f t="shared" si="334"/>
        <v>1050680</v>
      </c>
    </row>
    <row r="21429" spans="1:6" x14ac:dyDescent="0.3">
      <c r="A21429" t="s">
        <v>21865</v>
      </c>
      <c r="B21429">
        <v>1132950</v>
      </c>
      <c r="C21429">
        <v>2832740</v>
      </c>
      <c r="D21429">
        <v>0</v>
      </c>
      <c r="E21429">
        <v>402000</v>
      </c>
      <c r="F21429" s="4">
        <f t="shared" si="334"/>
        <v>1078246.6666666667</v>
      </c>
    </row>
    <row r="21430" spans="1:6" x14ac:dyDescent="0.3">
      <c r="A21430" t="s">
        <v>21866</v>
      </c>
      <c r="B21430">
        <v>619000</v>
      </c>
      <c r="C21430">
        <v>2519140</v>
      </c>
      <c r="D21430">
        <v>600600</v>
      </c>
      <c r="E21430">
        <v>1191450</v>
      </c>
      <c r="F21430" s="4">
        <f t="shared" si="334"/>
        <v>1437063.3333333333</v>
      </c>
    </row>
    <row r="21431" spans="1:6" x14ac:dyDescent="0.3">
      <c r="A21431" t="s">
        <v>21867</v>
      </c>
      <c r="B21431">
        <v>0</v>
      </c>
      <c r="C21431">
        <v>752200</v>
      </c>
      <c r="D21431">
        <v>382200</v>
      </c>
      <c r="E21431">
        <v>0</v>
      </c>
      <c r="F21431" s="4">
        <f t="shared" si="334"/>
        <v>378133.33333333331</v>
      </c>
    </row>
    <row r="21432" spans="1:6" x14ac:dyDescent="0.3">
      <c r="A21432" t="s">
        <v>21868</v>
      </c>
      <c r="B21432">
        <v>6323540</v>
      </c>
      <c r="C21432">
        <v>8458010</v>
      </c>
      <c r="D21432">
        <v>8099340</v>
      </c>
      <c r="E21432">
        <v>8540880</v>
      </c>
      <c r="F21432" s="4">
        <f t="shared" si="334"/>
        <v>8366076.666666667</v>
      </c>
    </row>
    <row r="21433" spans="1:6" x14ac:dyDescent="0.3">
      <c r="A21433" t="s">
        <v>21869</v>
      </c>
      <c r="B21433">
        <v>487760</v>
      </c>
      <c r="C21433">
        <v>0</v>
      </c>
      <c r="D21433">
        <v>782000</v>
      </c>
      <c r="E21433">
        <v>0</v>
      </c>
      <c r="F21433" s="4">
        <f t="shared" si="334"/>
        <v>260666.66666666666</v>
      </c>
    </row>
    <row r="21434" spans="1:6" x14ac:dyDescent="0.3">
      <c r="A21434" t="s">
        <v>21870</v>
      </c>
      <c r="B21434">
        <v>0</v>
      </c>
      <c r="C21434">
        <v>1093980</v>
      </c>
      <c r="D21434">
        <v>1179180</v>
      </c>
      <c r="E21434">
        <v>533260</v>
      </c>
      <c r="F21434" s="4">
        <f t="shared" si="334"/>
        <v>935473.33333333337</v>
      </c>
    </row>
    <row r="21435" spans="1:6" x14ac:dyDescent="0.3">
      <c r="A21435" t="s">
        <v>21871</v>
      </c>
      <c r="B21435">
        <v>2544360</v>
      </c>
      <c r="C21435">
        <v>4360660</v>
      </c>
      <c r="D21435">
        <v>0</v>
      </c>
      <c r="E21435">
        <v>4144050</v>
      </c>
      <c r="F21435" s="4">
        <f t="shared" si="334"/>
        <v>2834903.3333333335</v>
      </c>
    </row>
    <row r="21436" spans="1:6" x14ac:dyDescent="0.3">
      <c r="A21436" t="s">
        <v>21872</v>
      </c>
      <c r="B21436">
        <v>5493840</v>
      </c>
      <c r="C21436">
        <v>2141850</v>
      </c>
      <c r="D21436">
        <v>382200</v>
      </c>
      <c r="E21436">
        <v>820000</v>
      </c>
      <c r="F21436" s="4">
        <f t="shared" si="334"/>
        <v>1114683.3333333333</v>
      </c>
    </row>
    <row r="21437" spans="1:6" x14ac:dyDescent="0.3">
      <c r="A21437" t="s">
        <v>21873</v>
      </c>
      <c r="B21437">
        <v>370000</v>
      </c>
      <c r="C21437">
        <v>0</v>
      </c>
      <c r="D21437">
        <v>0</v>
      </c>
      <c r="E21437">
        <v>0</v>
      </c>
      <c r="F21437" s="4">
        <f t="shared" si="334"/>
        <v>0</v>
      </c>
    </row>
    <row r="21438" spans="1:6" x14ac:dyDescent="0.3">
      <c r="A21438" t="s">
        <v>21874</v>
      </c>
      <c r="B21438">
        <v>0</v>
      </c>
      <c r="C21438">
        <v>2415700</v>
      </c>
      <c r="D21438">
        <v>0</v>
      </c>
      <c r="E21438">
        <v>0</v>
      </c>
      <c r="F21438" s="4">
        <f t="shared" si="334"/>
        <v>805233.33333333337</v>
      </c>
    </row>
    <row r="21439" spans="1:6" x14ac:dyDescent="0.3">
      <c r="A21439" t="s">
        <v>21875</v>
      </c>
      <c r="B21439">
        <v>1003400</v>
      </c>
      <c r="C21439">
        <v>2041440</v>
      </c>
      <c r="D21439">
        <v>2234000</v>
      </c>
      <c r="E21439">
        <v>2115680</v>
      </c>
      <c r="F21439" s="4">
        <f t="shared" si="334"/>
        <v>2130373.3333333335</v>
      </c>
    </row>
    <row r="21440" spans="1:6" x14ac:dyDescent="0.3">
      <c r="A21440" t="s">
        <v>21876</v>
      </c>
      <c r="B21440">
        <v>0</v>
      </c>
      <c r="C21440">
        <v>589480</v>
      </c>
      <c r="D21440">
        <v>462000</v>
      </c>
      <c r="E21440">
        <v>1534820</v>
      </c>
      <c r="F21440" s="4">
        <f t="shared" si="334"/>
        <v>862100</v>
      </c>
    </row>
    <row r="21441" spans="1:6" x14ac:dyDescent="0.3">
      <c r="A21441" t="s">
        <v>21877</v>
      </c>
      <c r="B21441">
        <v>0</v>
      </c>
      <c r="C21441">
        <v>740000</v>
      </c>
      <c r="D21441">
        <v>714060</v>
      </c>
      <c r="E21441">
        <v>0</v>
      </c>
      <c r="F21441" s="4">
        <f t="shared" si="334"/>
        <v>484686.66666666669</v>
      </c>
    </row>
    <row r="21442" spans="1:6" x14ac:dyDescent="0.3">
      <c r="A21442" t="s">
        <v>21878</v>
      </c>
      <c r="B21442">
        <v>0</v>
      </c>
      <c r="C21442">
        <v>2102100</v>
      </c>
      <c r="D21442">
        <v>0</v>
      </c>
      <c r="E21442">
        <v>0</v>
      </c>
      <c r="F21442" s="4">
        <f t="shared" si="334"/>
        <v>700700</v>
      </c>
    </row>
    <row r="21443" spans="1:6" x14ac:dyDescent="0.3">
      <c r="A21443" t="s">
        <v>21879</v>
      </c>
      <c r="B21443">
        <v>714980</v>
      </c>
      <c r="C21443">
        <v>1343640</v>
      </c>
      <c r="D21443">
        <v>298480</v>
      </c>
      <c r="E21443">
        <v>709800</v>
      </c>
      <c r="F21443" s="4">
        <f t="shared" ref="F21443:F21506" si="335">SUM(C21443:E21443)/3</f>
        <v>783973.33333333337</v>
      </c>
    </row>
    <row r="21444" spans="1:6" x14ac:dyDescent="0.3">
      <c r="A21444" t="s">
        <v>21880</v>
      </c>
      <c r="B21444">
        <v>0</v>
      </c>
      <c r="C21444">
        <v>1837600</v>
      </c>
      <c r="D21444">
        <v>0</v>
      </c>
      <c r="E21444">
        <v>2099000</v>
      </c>
      <c r="F21444" s="4">
        <f t="shared" si="335"/>
        <v>1312200</v>
      </c>
    </row>
    <row r="21445" spans="1:6" x14ac:dyDescent="0.3">
      <c r="A21445" t="s">
        <v>21881</v>
      </c>
      <c r="B21445">
        <v>0</v>
      </c>
      <c r="C21445">
        <v>230000</v>
      </c>
      <c r="D21445">
        <v>0</v>
      </c>
      <c r="E21445">
        <v>234600</v>
      </c>
      <c r="F21445" s="4">
        <f t="shared" si="335"/>
        <v>154866.66666666666</v>
      </c>
    </row>
    <row r="21446" spans="1:6" x14ac:dyDescent="0.3">
      <c r="A21446" t="s">
        <v>21882</v>
      </c>
      <c r="B21446">
        <v>788020</v>
      </c>
      <c r="C21446">
        <v>1122790</v>
      </c>
      <c r="D21446">
        <v>0</v>
      </c>
      <c r="E21446">
        <v>2359860</v>
      </c>
      <c r="F21446" s="4">
        <f t="shared" si="335"/>
        <v>1160883.3333333333</v>
      </c>
    </row>
    <row r="21447" spans="1:6" x14ac:dyDescent="0.3">
      <c r="A21447" t="s">
        <v>21883</v>
      </c>
      <c r="B21447">
        <v>0</v>
      </c>
      <c r="C21447">
        <v>2038400</v>
      </c>
      <c r="D21447">
        <v>2143960</v>
      </c>
      <c r="E21447">
        <v>2914640</v>
      </c>
      <c r="F21447" s="4">
        <f t="shared" si="335"/>
        <v>2365666.6666666665</v>
      </c>
    </row>
    <row r="21448" spans="1:6" x14ac:dyDescent="0.3">
      <c r="A21448" t="s">
        <v>21884</v>
      </c>
      <c r="B21448">
        <v>997650</v>
      </c>
      <c r="C21448">
        <v>2075520</v>
      </c>
      <c r="D21448">
        <v>2074200</v>
      </c>
      <c r="E21448">
        <v>4333380</v>
      </c>
      <c r="F21448" s="4">
        <f t="shared" si="335"/>
        <v>2827700</v>
      </c>
    </row>
    <row r="21449" spans="1:6" x14ac:dyDescent="0.3">
      <c r="A21449" t="s">
        <v>21885</v>
      </c>
      <c r="B21449">
        <v>9641200</v>
      </c>
      <c r="C21449">
        <v>10798290</v>
      </c>
      <c r="D21449">
        <v>11439520</v>
      </c>
      <c r="E21449">
        <v>12815820</v>
      </c>
      <c r="F21449" s="4">
        <f t="shared" si="335"/>
        <v>11684543.333333334</v>
      </c>
    </row>
    <row r="21450" spans="1:6" x14ac:dyDescent="0.3">
      <c r="A21450" t="s">
        <v>21886</v>
      </c>
      <c r="B21450">
        <v>0</v>
      </c>
      <c r="C21450">
        <v>0</v>
      </c>
      <c r="D21450">
        <v>1255620</v>
      </c>
      <c r="E21450">
        <v>720720</v>
      </c>
      <c r="F21450" s="4">
        <f t="shared" si="335"/>
        <v>658780</v>
      </c>
    </row>
    <row r="21451" spans="1:6" x14ac:dyDescent="0.3">
      <c r="A21451" t="s">
        <v>21887</v>
      </c>
      <c r="B21451">
        <v>0</v>
      </c>
      <c r="C21451">
        <v>1530750</v>
      </c>
      <c r="D21451">
        <v>0</v>
      </c>
      <c r="E21451">
        <v>0</v>
      </c>
      <c r="F21451" s="4">
        <f t="shared" si="335"/>
        <v>510250</v>
      </c>
    </row>
    <row r="21452" spans="1:6" x14ac:dyDescent="0.3">
      <c r="A21452" t="s">
        <v>21888</v>
      </c>
      <c r="B21452">
        <v>267540</v>
      </c>
      <c r="C21452">
        <v>0</v>
      </c>
      <c r="D21452">
        <v>0</v>
      </c>
      <c r="E21452">
        <v>0</v>
      </c>
      <c r="F21452" s="4">
        <f t="shared" si="335"/>
        <v>0</v>
      </c>
    </row>
    <row r="21453" spans="1:6" x14ac:dyDescent="0.3">
      <c r="A21453" t="s">
        <v>21889</v>
      </c>
      <c r="B21453">
        <v>919390</v>
      </c>
      <c r="C21453">
        <v>2053540</v>
      </c>
      <c r="D21453">
        <v>382200</v>
      </c>
      <c r="E21453">
        <v>0</v>
      </c>
      <c r="F21453" s="4">
        <f t="shared" si="335"/>
        <v>811913.33333333337</v>
      </c>
    </row>
    <row r="21454" spans="1:6" x14ac:dyDescent="0.3">
      <c r="A21454" t="s">
        <v>21890</v>
      </c>
      <c r="B21454">
        <v>0</v>
      </c>
      <c r="C21454">
        <v>530000</v>
      </c>
      <c r="D21454">
        <v>0</v>
      </c>
      <c r="E21454">
        <v>830220</v>
      </c>
      <c r="F21454" s="4">
        <f t="shared" si="335"/>
        <v>453406.66666666669</v>
      </c>
    </row>
    <row r="21455" spans="1:6" x14ac:dyDescent="0.3">
      <c r="A21455" t="s">
        <v>21891</v>
      </c>
      <c r="B21455">
        <v>0</v>
      </c>
      <c r="C21455">
        <v>1525790</v>
      </c>
      <c r="D21455">
        <v>0</v>
      </c>
      <c r="E21455">
        <v>0</v>
      </c>
      <c r="F21455" s="4">
        <f t="shared" si="335"/>
        <v>508596.66666666669</v>
      </c>
    </row>
    <row r="21456" spans="1:6" x14ac:dyDescent="0.3">
      <c r="A21456" t="s">
        <v>21892</v>
      </c>
      <c r="B21456">
        <v>0</v>
      </c>
      <c r="C21456">
        <v>895280</v>
      </c>
      <c r="D21456">
        <v>0</v>
      </c>
      <c r="E21456">
        <v>864300</v>
      </c>
      <c r="F21456" s="4">
        <f t="shared" si="335"/>
        <v>586526.66666666663</v>
      </c>
    </row>
    <row r="21457" spans="1:6" x14ac:dyDescent="0.3">
      <c r="A21457" t="s">
        <v>21893</v>
      </c>
      <c r="B21457">
        <v>0</v>
      </c>
      <c r="C21457">
        <v>4551320</v>
      </c>
      <c r="D21457">
        <v>5601060</v>
      </c>
      <c r="E21457">
        <v>5508320</v>
      </c>
      <c r="F21457" s="4">
        <f t="shared" si="335"/>
        <v>5220233.333333333</v>
      </c>
    </row>
    <row r="21458" spans="1:6" x14ac:dyDescent="0.3">
      <c r="A21458" t="s">
        <v>21894</v>
      </c>
      <c r="B21458">
        <v>187460</v>
      </c>
      <c r="C21458">
        <v>230000</v>
      </c>
      <c r="D21458">
        <v>0</v>
      </c>
      <c r="E21458">
        <v>0</v>
      </c>
      <c r="F21458" s="4">
        <f t="shared" si="335"/>
        <v>76666.666666666672</v>
      </c>
    </row>
    <row r="21459" spans="1:6" x14ac:dyDescent="0.3">
      <c r="A21459" t="s">
        <v>21895</v>
      </c>
      <c r="B21459">
        <v>1026480</v>
      </c>
      <c r="C21459">
        <v>939120</v>
      </c>
      <c r="D21459">
        <v>1239420</v>
      </c>
      <c r="E21459">
        <v>0</v>
      </c>
      <c r="F21459" s="4">
        <f t="shared" si="335"/>
        <v>726180</v>
      </c>
    </row>
    <row r="21460" spans="1:6" x14ac:dyDescent="0.3">
      <c r="A21460" t="s">
        <v>21896</v>
      </c>
      <c r="B21460">
        <v>786080</v>
      </c>
      <c r="C21460">
        <v>0</v>
      </c>
      <c r="D21460">
        <v>0</v>
      </c>
      <c r="E21460">
        <v>963690</v>
      </c>
      <c r="F21460" s="4">
        <f t="shared" si="335"/>
        <v>321230</v>
      </c>
    </row>
    <row r="21461" spans="1:6" x14ac:dyDescent="0.3">
      <c r="A21461" t="s">
        <v>21897</v>
      </c>
      <c r="B21461">
        <v>2278020</v>
      </c>
      <c r="C21461">
        <v>2078500</v>
      </c>
      <c r="D21461">
        <v>1425060</v>
      </c>
      <c r="E21461">
        <v>2336060</v>
      </c>
      <c r="F21461" s="4">
        <f t="shared" si="335"/>
        <v>1946540</v>
      </c>
    </row>
    <row r="21462" spans="1:6" x14ac:dyDescent="0.3">
      <c r="A21462" t="s">
        <v>21898</v>
      </c>
      <c r="B21462">
        <v>0</v>
      </c>
      <c r="C21462">
        <v>1266350</v>
      </c>
      <c r="D21462">
        <v>357000</v>
      </c>
      <c r="E21462">
        <v>386000</v>
      </c>
      <c r="F21462" s="4">
        <f t="shared" si="335"/>
        <v>669783.33333333337</v>
      </c>
    </row>
    <row r="21463" spans="1:6" x14ac:dyDescent="0.3">
      <c r="A21463" t="s">
        <v>21899</v>
      </c>
      <c r="B21463">
        <v>4048000</v>
      </c>
      <c r="C21463">
        <v>7792750</v>
      </c>
      <c r="D21463">
        <v>11111100</v>
      </c>
      <c r="E21463">
        <v>8743650</v>
      </c>
      <c r="F21463" s="4">
        <f t="shared" si="335"/>
        <v>9215833.333333334</v>
      </c>
    </row>
    <row r="21464" spans="1:6" x14ac:dyDescent="0.3">
      <c r="A21464" t="s">
        <v>21900</v>
      </c>
      <c r="B21464">
        <v>1145320</v>
      </c>
      <c r="C21464">
        <v>2555280</v>
      </c>
      <c r="D21464">
        <v>1724940</v>
      </c>
      <c r="E21464">
        <v>1111800</v>
      </c>
      <c r="F21464" s="4">
        <f t="shared" si="335"/>
        <v>1797340</v>
      </c>
    </row>
    <row r="21465" spans="1:6" x14ac:dyDescent="0.3">
      <c r="A21465" t="s">
        <v>21901</v>
      </c>
      <c r="B21465">
        <v>0</v>
      </c>
      <c r="C21465">
        <v>621300</v>
      </c>
      <c r="D21465">
        <v>559500</v>
      </c>
      <c r="E21465">
        <v>318500</v>
      </c>
      <c r="F21465" s="4">
        <f t="shared" si="335"/>
        <v>499766.66666666669</v>
      </c>
    </row>
    <row r="21466" spans="1:6" x14ac:dyDescent="0.3">
      <c r="A21466" t="s">
        <v>21902</v>
      </c>
      <c r="B21466">
        <v>479080</v>
      </c>
      <c r="C21466">
        <v>1194370</v>
      </c>
      <c r="D21466">
        <v>0</v>
      </c>
      <c r="E21466">
        <v>9535090</v>
      </c>
      <c r="F21466" s="4">
        <f t="shared" si="335"/>
        <v>3576486.6666666665</v>
      </c>
    </row>
    <row r="21467" spans="1:6" x14ac:dyDescent="0.3">
      <c r="A21467" t="s">
        <v>21903</v>
      </c>
      <c r="B21467">
        <v>336700</v>
      </c>
      <c r="C21467">
        <v>2353250</v>
      </c>
      <c r="D21467">
        <v>4438080</v>
      </c>
      <c r="E21467">
        <v>2781870</v>
      </c>
      <c r="F21467" s="4">
        <f t="shared" si="335"/>
        <v>3191066.6666666665</v>
      </c>
    </row>
    <row r="21468" spans="1:6" x14ac:dyDescent="0.3">
      <c r="A21468" t="s">
        <v>21904</v>
      </c>
      <c r="B21468">
        <v>7040040</v>
      </c>
      <c r="C21468">
        <v>12663540</v>
      </c>
      <c r="D21468">
        <v>13827330</v>
      </c>
      <c r="E21468">
        <v>13846100</v>
      </c>
      <c r="F21468" s="4">
        <f t="shared" si="335"/>
        <v>13445656.666666666</v>
      </c>
    </row>
    <row r="21469" spans="1:6" x14ac:dyDescent="0.3">
      <c r="A21469" t="s">
        <v>194</v>
      </c>
      <c r="B21469">
        <v>1198100</v>
      </c>
      <c r="C21469">
        <v>2800060</v>
      </c>
      <c r="D21469">
        <v>496860</v>
      </c>
      <c r="E21469">
        <v>1991480</v>
      </c>
      <c r="F21469" s="4">
        <f t="shared" si="335"/>
        <v>1762800</v>
      </c>
    </row>
    <row r="21470" spans="1:6" x14ac:dyDescent="0.3">
      <c r="A21470" t="s">
        <v>21905</v>
      </c>
      <c r="B21470">
        <v>688870</v>
      </c>
      <c r="C21470">
        <v>218400</v>
      </c>
      <c r="D21470">
        <v>0</v>
      </c>
      <c r="E21470">
        <v>0</v>
      </c>
      <c r="F21470" s="4">
        <f t="shared" si="335"/>
        <v>72800</v>
      </c>
    </row>
    <row r="21471" spans="1:6" x14ac:dyDescent="0.3">
      <c r="A21471" t="s">
        <v>21906</v>
      </c>
      <c r="B21471">
        <v>2082990</v>
      </c>
      <c r="C21471">
        <v>2330780</v>
      </c>
      <c r="D21471">
        <v>2107560</v>
      </c>
      <c r="E21471">
        <v>2079510</v>
      </c>
      <c r="F21471" s="4">
        <f t="shared" si="335"/>
        <v>2172616.6666666665</v>
      </c>
    </row>
    <row r="21472" spans="1:6" x14ac:dyDescent="0.3">
      <c r="A21472" t="s">
        <v>21907</v>
      </c>
      <c r="B21472">
        <v>3399840</v>
      </c>
      <c r="C21472">
        <v>2671320</v>
      </c>
      <c r="D21472">
        <v>6267990</v>
      </c>
      <c r="E21472">
        <v>4152300</v>
      </c>
      <c r="F21472" s="4">
        <f t="shared" si="335"/>
        <v>4363870</v>
      </c>
    </row>
    <row r="21473" spans="1:6" x14ac:dyDescent="0.3">
      <c r="A21473" t="s">
        <v>415</v>
      </c>
      <c r="B21473">
        <v>0</v>
      </c>
      <c r="C21473">
        <v>581490</v>
      </c>
      <c r="D21473">
        <v>792610</v>
      </c>
      <c r="E21473">
        <v>0</v>
      </c>
      <c r="F21473" s="4">
        <f t="shared" si="335"/>
        <v>458033.33333333331</v>
      </c>
    </row>
    <row r="21474" spans="1:6" x14ac:dyDescent="0.3">
      <c r="A21474" t="s">
        <v>21908</v>
      </c>
      <c r="B21474">
        <v>2144040</v>
      </c>
      <c r="C21474">
        <v>2135340</v>
      </c>
      <c r="D21474">
        <v>2568940</v>
      </c>
      <c r="E21474">
        <v>2709520</v>
      </c>
      <c r="F21474" s="4">
        <f t="shared" si="335"/>
        <v>2471266.6666666665</v>
      </c>
    </row>
    <row r="21475" spans="1:6" x14ac:dyDescent="0.3">
      <c r="A21475" t="s">
        <v>21909</v>
      </c>
      <c r="B21475">
        <v>865670</v>
      </c>
      <c r="C21475">
        <v>0</v>
      </c>
      <c r="D21475">
        <v>0</v>
      </c>
      <c r="E21475">
        <v>386000</v>
      </c>
      <c r="F21475" s="4">
        <f t="shared" si="335"/>
        <v>128666.66666666667</v>
      </c>
    </row>
    <row r="21476" spans="1:6" x14ac:dyDescent="0.3">
      <c r="A21476" t="s">
        <v>21910</v>
      </c>
      <c r="B21476">
        <v>6257690</v>
      </c>
      <c r="C21476">
        <v>4446970</v>
      </c>
      <c r="D21476">
        <v>4199620</v>
      </c>
      <c r="E21476">
        <v>5768050</v>
      </c>
      <c r="F21476" s="4">
        <f t="shared" si="335"/>
        <v>4804880</v>
      </c>
    </row>
    <row r="21477" spans="1:6" x14ac:dyDescent="0.3">
      <c r="A21477" t="s">
        <v>21911</v>
      </c>
      <c r="B21477">
        <v>586540</v>
      </c>
      <c r="C21477">
        <v>590220</v>
      </c>
      <c r="D21477">
        <v>632000</v>
      </c>
      <c r="E21477">
        <v>1176500</v>
      </c>
      <c r="F21477" s="4">
        <f t="shared" si="335"/>
        <v>799573.33333333337</v>
      </c>
    </row>
    <row r="21478" spans="1:6" x14ac:dyDescent="0.3">
      <c r="A21478" t="s">
        <v>21912</v>
      </c>
      <c r="B21478">
        <v>182600</v>
      </c>
      <c r="C21478">
        <v>0</v>
      </c>
      <c r="D21478">
        <v>195500</v>
      </c>
      <c r="E21478">
        <v>0</v>
      </c>
      <c r="F21478" s="4">
        <f t="shared" si="335"/>
        <v>65166.666666666664</v>
      </c>
    </row>
    <row r="21479" spans="1:6" x14ac:dyDescent="0.3">
      <c r="A21479" t="s">
        <v>21913</v>
      </c>
      <c r="B21479">
        <v>1304180</v>
      </c>
      <c r="C21479">
        <v>409500</v>
      </c>
      <c r="D21479">
        <v>0</v>
      </c>
      <c r="E21479">
        <v>1134020</v>
      </c>
      <c r="F21479" s="4">
        <f t="shared" si="335"/>
        <v>514506.66666666669</v>
      </c>
    </row>
    <row r="21480" spans="1:6" x14ac:dyDescent="0.3">
      <c r="A21480" t="s">
        <v>21914</v>
      </c>
      <c r="B21480">
        <v>0</v>
      </c>
      <c r="C21480">
        <v>0</v>
      </c>
      <c r="D21480">
        <v>1070070</v>
      </c>
      <c r="E21480">
        <v>2895780</v>
      </c>
      <c r="F21480" s="4">
        <f t="shared" si="335"/>
        <v>1321950</v>
      </c>
    </row>
    <row r="21481" spans="1:6" x14ac:dyDescent="0.3">
      <c r="A21481" t="s">
        <v>21915</v>
      </c>
      <c r="B21481">
        <v>1559090</v>
      </c>
      <c r="C21481">
        <v>1480000</v>
      </c>
      <c r="D21481">
        <v>1014350</v>
      </c>
      <c r="E21481">
        <v>1704720</v>
      </c>
      <c r="F21481" s="4">
        <f t="shared" si="335"/>
        <v>1399690</v>
      </c>
    </row>
    <row r="21482" spans="1:6" x14ac:dyDescent="0.3">
      <c r="A21482" t="s">
        <v>21916</v>
      </c>
      <c r="B21482">
        <v>641120</v>
      </c>
      <c r="C21482">
        <v>1279600</v>
      </c>
      <c r="D21482">
        <v>0</v>
      </c>
      <c r="E21482">
        <v>0</v>
      </c>
      <c r="F21482" s="4">
        <f t="shared" si="335"/>
        <v>426533.33333333331</v>
      </c>
    </row>
    <row r="21483" spans="1:6" x14ac:dyDescent="0.3">
      <c r="A21483" t="s">
        <v>21917</v>
      </c>
      <c r="B21483">
        <v>160000</v>
      </c>
      <c r="C21483">
        <v>497400</v>
      </c>
      <c r="D21483">
        <v>228000</v>
      </c>
      <c r="E21483">
        <v>959300</v>
      </c>
      <c r="F21483" s="4">
        <f t="shared" si="335"/>
        <v>561566.66666666663</v>
      </c>
    </row>
    <row r="21484" spans="1:6" x14ac:dyDescent="0.3">
      <c r="A21484" t="s">
        <v>21918</v>
      </c>
      <c r="B21484">
        <v>0</v>
      </c>
      <c r="C21484">
        <v>0</v>
      </c>
      <c r="D21484">
        <v>505960</v>
      </c>
      <c r="E21484">
        <v>386000</v>
      </c>
      <c r="F21484" s="4">
        <f t="shared" si="335"/>
        <v>297320</v>
      </c>
    </row>
    <row r="21485" spans="1:6" x14ac:dyDescent="0.3">
      <c r="A21485" t="s">
        <v>21919</v>
      </c>
      <c r="B21485">
        <v>1359000</v>
      </c>
      <c r="C21485">
        <v>1387240</v>
      </c>
      <c r="D21485">
        <v>749000</v>
      </c>
      <c r="E21485">
        <v>1063600</v>
      </c>
      <c r="F21485" s="4">
        <f t="shared" si="335"/>
        <v>1066613.3333333333</v>
      </c>
    </row>
    <row r="21486" spans="1:6" x14ac:dyDescent="0.3">
      <c r="A21486" t="s">
        <v>21920</v>
      </c>
      <c r="B21486">
        <v>0</v>
      </c>
      <c r="C21486">
        <v>2310700</v>
      </c>
      <c r="D21486">
        <v>0</v>
      </c>
      <c r="E21486">
        <v>970000</v>
      </c>
      <c r="F21486" s="4">
        <f t="shared" si="335"/>
        <v>1093566.6666666667</v>
      </c>
    </row>
    <row r="21487" spans="1:6" x14ac:dyDescent="0.3">
      <c r="A21487" t="s">
        <v>21921</v>
      </c>
      <c r="B21487">
        <v>370000</v>
      </c>
      <c r="C21487">
        <v>2430720</v>
      </c>
      <c r="D21487">
        <v>0</v>
      </c>
      <c r="E21487">
        <v>469200</v>
      </c>
      <c r="F21487" s="4">
        <f t="shared" si="335"/>
        <v>966640</v>
      </c>
    </row>
    <row r="21488" spans="1:6" x14ac:dyDescent="0.3">
      <c r="A21488" t="s">
        <v>21922</v>
      </c>
      <c r="B21488">
        <v>1862366</v>
      </c>
      <c r="C21488">
        <v>2694686</v>
      </c>
      <c r="D21488">
        <v>2208506</v>
      </c>
      <c r="E21488">
        <v>2048320</v>
      </c>
      <c r="F21488" s="4">
        <f t="shared" si="335"/>
        <v>2317170.6666666665</v>
      </c>
    </row>
    <row r="21489" spans="1:6" x14ac:dyDescent="0.3">
      <c r="A21489" t="s">
        <v>21923</v>
      </c>
      <c r="B21489">
        <v>1151170</v>
      </c>
      <c r="C21489">
        <v>1269990</v>
      </c>
      <c r="D21489">
        <v>0</v>
      </c>
      <c r="E21489">
        <v>2159640</v>
      </c>
      <c r="F21489" s="4">
        <f t="shared" si="335"/>
        <v>1143210</v>
      </c>
    </row>
    <row r="21490" spans="1:6" x14ac:dyDescent="0.3">
      <c r="A21490" t="s">
        <v>21924</v>
      </c>
      <c r="B21490">
        <v>0</v>
      </c>
      <c r="C21490">
        <v>1002590</v>
      </c>
      <c r="D21490">
        <v>294840</v>
      </c>
      <c r="E21490">
        <v>561470</v>
      </c>
      <c r="F21490" s="4">
        <f t="shared" si="335"/>
        <v>619633.33333333337</v>
      </c>
    </row>
    <row r="21491" spans="1:6" x14ac:dyDescent="0.3">
      <c r="A21491" t="s">
        <v>21925</v>
      </c>
      <c r="B21491">
        <v>5381140</v>
      </c>
      <c r="C21491">
        <v>2827560</v>
      </c>
      <c r="D21491">
        <v>1278240</v>
      </c>
      <c r="E21491">
        <v>1284700</v>
      </c>
      <c r="F21491" s="4">
        <f t="shared" si="335"/>
        <v>1796833.3333333333</v>
      </c>
    </row>
    <row r="21492" spans="1:6" x14ac:dyDescent="0.3">
      <c r="A21492" t="s">
        <v>21926</v>
      </c>
      <c r="B21492">
        <v>0</v>
      </c>
      <c r="C21492">
        <v>1640000</v>
      </c>
      <c r="D21492">
        <v>0</v>
      </c>
      <c r="E21492">
        <v>0</v>
      </c>
      <c r="F21492" s="4">
        <f t="shared" si="335"/>
        <v>546666.66666666663</v>
      </c>
    </row>
    <row r="21493" spans="1:6" x14ac:dyDescent="0.3">
      <c r="A21493" t="s">
        <v>21927</v>
      </c>
      <c r="B21493">
        <v>0</v>
      </c>
      <c r="C21493">
        <v>0</v>
      </c>
      <c r="D21493">
        <v>935920</v>
      </c>
      <c r="E21493">
        <v>357000</v>
      </c>
      <c r="F21493" s="4">
        <f t="shared" si="335"/>
        <v>430973.33333333331</v>
      </c>
    </row>
    <row r="21494" spans="1:6" x14ac:dyDescent="0.3">
      <c r="A21494" t="s">
        <v>21928</v>
      </c>
      <c r="B21494">
        <v>6025290</v>
      </c>
      <c r="C21494">
        <v>6945700</v>
      </c>
      <c r="D21494">
        <v>7494320</v>
      </c>
      <c r="E21494">
        <v>3721640</v>
      </c>
      <c r="F21494" s="4">
        <f t="shared" si="335"/>
        <v>6053886.666666667</v>
      </c>
    </row>
    <row r="21495" spans="1:6" x14ac:dyDescent="0.3">
      <c r="A21495" t="s">
        <v>21929</v>
      </c>
      <c r="B21495">
        <v>2131410</v>
      </c>
      <c r="C21495">
        <v>198900</v>
      </c>
      <c r="D21495">
        <v>2127680</v>
      </c>
      <c r="E21495">
        <v>2170620</v>
      </c>
      <c r="F21495" s="4">
        <f t="shared" si="335"/>
        <v>1499066.6666666667</v>
      </c>
    </row>
    <row r="21496" spans="1:6" x14ac:dyDescent="0.3">
      <c r="A21496" t="s">
        <v>21930</v>
      </c>
      <c r="B21496">
        <v>0</v>
      </c>
      <c r="C21496">
        <v>0</v>
      </c>
      <c r="D21496">
        <v>258440</v>
      </c>
      <c r="E21496">
        <v>0</v>
      </c>
      <c r="F21496" s="4">
        <f t="shared" si="335"/>
        <v>86146.666666666672</v>
      </c>
    </row>
    <row r="21497" spans="1:6" x14ac:dyDescent="0.3">
      <c r="A21497" t="s">
        <v>21931</v>
      </c>
      <c r="B21497">
        <v>280280</v>
      </c>
      <c r="C21497">
        <v>0</v>
      </c>
      <c r="D21497">
        <v>0</v>
      </c>
      <c r="E21497">
        <v>0</v>
      </c>
      <c r="F21497" s="4">
        <f t="shared" si="335"/>
        <v>0</v>
      </c>
    </row>
    <row r="21498" spans="1:6" x14ac:dyDescent="0.3">
      <c r="A21498" t="s">
        <v>21932</v>
      </c>
      <c r="B21498">
        <v>731360</v>
      </c>
      <c r="C21498">
        <v>0</v>
      </c>
      <c r="D21498">
        <v>0</v>
      </c>
      <c r="E21498">
        <v>496860</v>
      </c>
      <c r="F21498" s="4">
        <f t="shared" si="335"/>
        <v>165620</v>
      </c>
    </row>
    <row r="21499" spans="1:6" x14ac:dyDescent="0.3">
      <c r="A21499" t="s">
        <v>21933</v>
      </c>
      <c r="B21499">
        <v>600000</v>
      </c>
      <c r="C21499">
        <v>0</v>
      </c>
      <c r="D21499">
        <v>727000</v>
      </c>
      <c r="E21499">
        <v>234600</v>
      </c>
      <c r="F21499" s="4">
        <f t="shared" si="335"/>
        <v>320533.33333333331</v>
      </c>
    </row>
    <row r="21500" spans="1:6" x14ac:dyDescent="0.3">
      <c r="A21500" t="s">
        <v>21934</v>
      </c>
      <c r="B21500">
        <v>2591980</v>
      </c>
      <c r="C21500">
        <v>1360000</v>
      </c>
      <c r="D21500">
        <v>256000</v>
      </c>
      <c r="E21500">
        <v>469200</v>
      </c>
      <c r="F21500" s="4">
        <f t="shared" si="335"/>
        <v>695066.66666666663</v>
      </c>
    </row>
    <row r="21501" spans="1:6" x14ac:dyDescent="0.3">
      <c r="A21501" t="s">
        <v>21935</v>
      </c>
      <c r="B21501">
        <v>512000</v>
      </c>
      <c r="C21501">
        <v>0</v>
      </c>
      <c r="D21501">
        <v>0</v>
      </c>
      <c r="E21501">
        <v>1690900</v>
      </c>
      <c r="F21501" s="4">
        <f t="shared" si="335"/>
        <v>563633.33333333337</v>
      </c>
    </row>
    <row r="21502" spans="1:6" x14ac:dyDescent="0.3">
      <c r="A21502" t="s">
        <v>21936</v>
      </c>
      <c r="B21502">
        <v>0</v>
      </c>
      <c r="C21502">
        <v>0</v>
      </c>
      <c r="D21502">
        <v>1110000</v>
      </c>
      <c r="E21502">
        <v>0</v>
      </c>
      <c r="F21502" s="4">
        <f t="shared" si="335"/>
        <v>370000</v>
      </c>
    </row>
    <row r="21503" spans="1:6" x14ac:dyDescent="0.3">
      <c r="A21503" t="s">
        <v>21937</v>
      </c>
      <c r="B21503">
        <v>240000</v>
      </c>
      <c r="C21503">
        <v>2453940</v>
      </c>
      <c r="D21503">
        <v>2092900</v>
      </c>
      <c r="E21503">
        <v>2263570</v>
      </c>
      <c r="F21503" s="4">
        <f t="shared" si="335"/>
        <v>2270136.6666666665</v>
      </c>
    </row>
    <row r="21504" spans="1:6" x14ac:dyDescent="0.3">
      <c r="A21504" t="s">
        <v>21938</v>
      </c>
      <c r="B21504">
        <v>370000</v>
      </c>
      <c r="C21504">
        <v>0</v>
      </c>
      <c r="D21504">
        <v>0</v>
      </c>
      <c r="E21504">
        <v>0</v>
      </c>
      <c r="F21504" s="4">
        <f t="shared" si="335"/>
        <v>0</v>
      </c>
    </row>
    <row r="21505" spans="1:6" x14ac:dyDescent="0.3">
      <c r="A21505" t="s">
        <v>21939</v>
      </c>
      <c r="B21505">
        <v>0</v>
      </c>
      <c r="C21505">
        <v>969830</v>
      </c>
      <c r="D21505">
        <v>589760</v>
      </c>
      <c r="E21505">
        <v>820000</v>
      </c>
      <c r="F21505" s="4">
        <f t="shared" si="335"/>
        <v>793196.66666666663</v>
      </c>
    </row>
    <row r="21506" spans="1:6" x14ac:dyDescent="0.3">
      <c r="A21506" t="s">
        <v>21940</v>
      </c>
      <c r="B21506">
        <v>262080</v>
      </c>
      <c r="C21506">
        <v>4539930</v>
      </c>
      <c r="D21506">
        <v>3805720</v>
      </c>
      <c r="E21506">
        <v>2807240</v>
      </c>
      <c r="F21506" s="4">
        <f t="shared" si="335"/>
        <v>3717630</v>
      </c>
    </row>
    <row r="21507" spans="1:6" x14ac:dyDescent="0.3">
      <c r="A21507" t="s">
        <v>21941</v>
      </c>
      <c r="B21507">
        <v>0</v>
      </c>
      <c r="C21507">
        <v>871750</v>
      </c>
      <c r="D21507">
        <v>2383950</v>
      </c>
      <c r="E21507">
        <v>3149100</v>
      </c>
      <c r="F21507" s="4">
        <f t="shared" ref="F21507:F21570" si="336">SUM(C21507:E21507)/3</f>
        <v>2134933.3333333335</v>
      </c>
    </row>
    <row r="21508" spans="1:6" x14ac:dyDescent="0.3">
      <c r="A21508" t="s">
        <v>21942</v>
      </c>
      <c r="B21508">
        <v>0</v>
      </c>
      <c r="C21508">
        <v>906400</v>
      </c>
      <c r="D21508">
        <v>0</v>
      </c>
      <c r="E21508">
        <v>0</v>
      </c>
      <c r="F21508" s="4">
        <f t="shared" si="336"/>
        <v>302133.33333333331</v>
      </c>
    </row>
    <row r="21509" spans="1:6" x14ac:dyDescent="0.3">
      <c r="A21509" t="s">
        <v>21943</v>
      </c>
      <c r="B21509">
        <v>0</v>
      </c>
      <c r="C21509">
        <v>460000</v>
      </c>
      <c r="D21509">
        <v>359450</v>
      </c>
      <c r="E21509">
        <v>0</v>
      </c>
      <c r="F21509" s="4">
        <f t="shared" si="336"/>
        <v>273150</v>
      </c>
    </row>
    <row r="21510" spans="1:6" x14ac:dyDescent="0.3">
      <c r="A21510" t="s">
        <v>21944</v>
      </c>
      <c r="B21510">
        <v>2086160</v>
      </c>
      <c r="C21510">
        <v>2030200</v>
      </c>
      <c r="D21510">
        <v>2085380</v>
      </c>
      <c r="E21510">
        <v>4657470</v>
      </c>
      <c r="F21510" s="4">
        <f t="shared" si="336"/>
        <v>2924350</v>
      </c>
    </row>
    <row r="21511" spans="1:6" x14ac:dyDescent="0.3">
      <c r="A21511" t="s">
        <v>21945</v>
      </c>
      <c r="B21511">
        <v>6150130</v>
      </c>
      <c r="C21511">
        <v>6351320</v>
      </c>
      <c r="D21511">
        <v>6102050</v>
      </c>
      <c r="E21511">
        <v>6025540</v>
      </c>
      <c r="F21511" s="4">
        <f t="shared" si="336"/>
        <v>6159636.666666667</v>
      </c>
    </row>
    <row r="21512" spans="1:6" x14ac:dyDescent="0.3">
      <c r="A21512" t="s">
        <v>21946</v>
      </c>
      <c r="B21512">
        <v>0</v>
      </c>
      <c r="C21512">
        <v>0</v>
      </c>
      <c r="D21512">
        <v>909700</v>
      </c>
      <c r="E21512">
        <v>0</v>
      </c>
      <c r="F21512" s="4">
        <f t="shared" si="336"/>
        <v>303233.33333333331</v>
      </c>
    </row>
    <row r="21513" spans="1:6" x14ac:dyDescent="0.3">
      <c r="A21513" t="s">
        <v>21947</v>
      </c>
      <c r="B21513">
        <v>729250</v>
      </c>
      <c r="C21513">
        <v>4072900</v>
      </c>
      <c r="D21513">
        <v>12459590</v>
      </c>
      <c r="E21513">
        <v>4070340</v>
      </c>
      <c r="F21513" s="4">
        <f t="shared" si="336"/>
        <v>6867610</v>
      </c>
    </row>
    <row r="21514" spans="1:6" x14ac:dyDescent="0.3">
      <c r="A21514" t="s">
        <v>21948</v>
      </c>
      <c r="B21514">
        <v>0</v>
      </c>
      <c r="C21514">
        <v>1480000</v>
      </c>
      <c r="D21514">
        <v>0</v>
      </c>
      <c r="E21514">
        <v>0</v>
      </c>
      <c r="F21514" s="4">
        <f t="shared" si="336"/>
        <v>493333.33333333331</v>
      </c>
    </row>
    <row r="21515" spans="1:6" x14ac:dyDescent="0.3">
      <c r="A21515" t="s">
        <v>21949</v>
      </c>
      <c r="B21515">
        <v>0</v>
      </c>
      <c r="C21515">
        <v>0</v>
      </c>
      <c r="D21515">
        <v>837200</v>
      </c>
      <c r="E21515">
        <v>0</v>
      </c>
      <c r="F21515" s="4">
        <f t="shared" si="336"/>
        <v>279066.66666666669</v>
      </c>
    </row>
    <row r="21516" spans="1:6" x14ac:dyDescent="0.3">
      <c r="A21516" t="s">
        <v>21950</v>
      </c>
      <c r="B21516">
        <v>2476120</v>
      </c>
      <c r="C21516">
        <v>4888910</v>
      </c>
      <c r="D21516">
        <v>2381700</v>
      </c>
      <c r="E21516">
        <v>2384670</v>
      </c>
      <c r="F21516" s="4">
        <f t="shared" si="336"/>
        <v>3218426.6666666665</v>
      </c>
    </row>
    <row r="21517" spans="1:6" x14ac:dyDescent="0.3">
      <c r="A21517" t="s">
        <v>21951</v>
      </c>
      <c r="B21517">
        <v>2387600</v>
      </c>
      <c r="C21517">
        <v>4026250</v>
      </c>
      <c r="D21517">
        <v>4037210</v>
      </c>
      <c r="E21517">
        <v>4051700</v>
      </c>
      <c r="F21517" s="4">
        <f t="shared" si="336"/>
        <v>4038386.6666666665</v>
      </c>
    </row>
    <row r="21518" spans="1:6" x14ac:dyDescent="0.3">
      <c r="A21518" t="s">
        <v>21952</v>
      </c>
      <c r="B21518">
        <v>0</v>
      </c>
      <c r="C21518">
        <v>0</v>
      </c>
      <c r="D21518">
        <v>1342700</v>
      </c>
      <c r="E21518">
        <v>563200</v>
      </c>
      <c r="F21518" s="4">
        <f t="shared" si="336"/>
        <v>635300</v>
      </c>
    </row>
    <row r="21519" spans="1:6" x14ac:dyDescent="0.3">
      <c r="A21519" t="s">
        <v>21953</v>
      </c>
      <c r="B21519">
        <v>0</v>
      </c>
      <c r="C21519">
        <v>549640</v>
      </c>
      <c r="D21519">
        <v>0</v>
      </c>
      <c r="E21519">
        <v>3252500</v>
      </c>
      <c r="F21519" s="4">
        <f t="shared" si="336"/>
        <v>1267380</v>
      </c>
    </row>
    <row r="21520" spans="1:6" x14ac:dyDescent="0.3">
      <c r="A21520" t="s">
        <v>21954</v>
      </c>
      <c r="B21520">
        <v>0</v>
      </c>
      <c r="C21520">
        <v>5936800</v>
      </c>
      <c r="D21520">
        <v>902100</v>
      </c>
      <c r="E21520">
        <v>2961850</v>
      </c>
      <c r="F21520" s="4">
        <f t="shared" si="336"/>
        <v>3266916.6666666665</v>
      </c>
    </row>
    <row r="21521" spans="1:6" x14ac:dyDescent="0.3">
      <c r="A21521" t="s">
        <v>21955</v>
      </c>
      <c r="B21521">
        <v>0</v>
      </c>
      <c r="C21521">
        <v>2010440</v>
      </c>
      <c r="D21521">
        <v>0</v>
      </c>
      <c r="E21521">
        <v>1690680</v>
      </c>
      <c r="F21521" s="4">
        <f t="shared" si="336"/>
        <v>1233706.6666666667</v>
      </c>
    </row>
    <row r="21522" spans="1:6" x14ac:dyDescent="0.3">
      <c r="A21522" t="s">
        <v>21956</v>
      </c>
      <c r="B21522">
        <v>0</v>
      </c>
      <c r="C21522">
        <v>0</v>
      </c>
      <c r="D21522">
        <v>953440</v>
      </c>
      <c r="E21522">
        <v>402000</v>
      </c>
      <c r="F21522" s="4">
        <f t="shared" si="336"/>
        <v>451813.33333333331</v>
      </c>
    </row>
    <row r="21523" spans="1:6" x14ac:dyDescent="0.3">
      <c r="A21523" t="s">
        <v>21957</v>
      </c>
      <c r="B21523">
        <v>994540</v>
      </c>
      <c r="C21523">
        <v>0</v>
      </c>
      <c r="D21523">
        <v>1143870</v>
      </c>
      <c r="E21523">
        <v>598600</v>
      </c>
      <c r="F21523" s="4">
        <f t="shared" si="336"/>
        <v>580823.33333333337</v>
      </c>
    </row>
    <row r="21524" spans="1:6" x14ac:dyDescent="0.3">
      <c r="A21524" t="s">
        <v>21958</v>
      </c>
      <c r="B21524">
        <v>2295000</v>
      </c>
      <c r="C21524">
        <v>2783020</v>
      </c>
      <c r="D21524">
        <v>0</v>
      </c>
      <c r="E21524">
        <v>3251140</v>
      </c>
      <c r="F21524" s="4">
        <f t="shared" si="336"/>
        <v>2011386.6666666667</v>
      </c>
    </row>
    <row r="21525" spans="1:6" x14ac:dyDescent="0.3">
      <c r="A21525" t="s">
        <v>21959</v>
      </c>
      <c r="B21525">
        <v>0</v>
      </c>
      <c r="C21525">
        <v>2215650</v>
      </c>
      <c r="D21525">
        <v>0</v>
      </c>
      <c r="E21525">
        <v>4897280</v>
      </c>
      <c r="F21525" s="4">
        <f t="shared" si="336"/>
        <v>2370976.6666666665</v>
      </c>
    </row>
    <row r="21526" spans="1:6" x14ac:dyDescent="0.3">
      <c r="A21526" t="s">
        <v>21960</v>
      </c>
      <c r="B21526">
        <v>2180180</v>
      </c>
      <c r="C21526">
        <v>0</v>
      </c>
      <c r="D21526">
        <v>0</v>
      </c>
      <c r="E21526">
        <v>0</v>
      </c>
      <c r="F21526" s="4">
        <f t="shared" si="336"/>
        <v>0</v>
      </c>
    </row>
    <row r="21527" spans="1:6" x14ac:dyDescent="0.3">
      <c r="A21527" t="s">
        <v>21961</v>
      </c>
      <c r="B21527">
        <v>2135150</v>
      </c>
      <c r="C21527">
        <v>0</v>
      </c>
      <c r="D21527">
        <v>0</v>
      </c>
      <c r="E21527">
        <v>0</v>
      </c>
      <c r="F21527" s="4">
        <f t="shared" si="336"/>
        <v>0</v>
      </c>
    </row>
    <row r="21528" spans="1:6" x14ac:dyDescent="0.3">
      <c r="A21528" t="s">
        <v>21962</v>
      </c>
      <c r="B21528">
        <v>689620</v>
      </c>
      <c r="C21528">
        <v>252000</v>
      </c>
      <c r="D21528">
        <v>0</v>
      </c>
      <c r="E21528">
        <v>1417320</v>
      </c>
      <c r="F21528" s="4">
        <f t="shared" si="336"/>
        <v>556440</v>
      </c>
    </row>
    <row r="21529" spans="1:6" x14ac:dyDescent="0.3">
      <c r="A21529" t="s">
        <v>21963</v>
      </c>
      <c r="B21529">
        <v>2089250</v>
      </c>
      <c r="C21529">
        <v>2113360</v>
      </c>
      <c r="D21529">
        <v>2128220</v>
      </c>
      <c r="E21529">
        <v>2005110</v>
      </c>
      <c r="F21529" s="4">
        <f t="shared" si="336"/>
        <v>2082230</v>
      </c>
    </row>
    <row r="21530" spans="1:6" x14ac:dyDescent="0.3">
      <c r="A21530" t="s">
        <v>21964</v>
      </c>
      <c r="B21530">
        <v>2520720</v>
      </c>
      <c r="C21530">
        <v>4903940</v>
      </c>
      <c r="D21530">
        <v>1637630</v>
      </c>
      <c r="E21530">
        <v>4311670</v>
      </c>
      <c r="F21530" s="4">
        <f t="shared" si="336"/>
        <v>3617746.6666666665</v>
      </c>
    </row>
    <row r="21531" spans="1:6" x14ac:dyDescent="0.3">
      <c r="A21531" t="s">
        <v>21965</v>
      </c>
      <c r="B21531">
        <v>0</v>
      </c>
      <c r="C21531">
        <v>2502650</v>
      </c>
      <c r="D21531">
        <v>478660</v>
      </c>
      <c r="E21531">
        <v>224100</v>
      </c>
      <c r="F21531" s="4">
        <f t="shared" si="336"/>
        <v>1068470</v>
      </c>
    </row>
    <row r="21532" spans="1:6" x14ac:dyDescent="0.3">
      <c r="A21532" t="s">
        <v>21966</v>
      </c>
      <c r="B21532">
        <v>2224090</v>
      </c>
      <c r="C21532">
        <v>2200920</v>
      </c>
      <c r="D21532">
        <v>3241859</v>
      </c>
      <c r="E21532">
        <v>2055850</v>
      </c>
      <c r="F21532" s="4">
        <f t="shared" si="336"/>
        <v>2499543</v>
      </c>
    </row>
    <row r="21533" spans="1:6" x14ac:dyDescent="0.3">
      <c r="A21533" t="s">
        <v>21967</v>
      </c>
      <c r="B21533">
        <v>898600</v>
      </c>
      <c r="C21533">
        <v>234000</v>
      </c>
      <c r="D21533">
        <v>966480</v>
      </c>
      <c r="E21533">
        <v>1473380</v>
      </c>
      <c r="F21533" s="4">
        <f t="shared" si="336"/>
        <v>891286.66666666663</v>
      </c>
    </row>
    <row r="21534" spans="1:6" x14ac:dyDescent="0.3">
      <c r="A21534" t="s">
        <v>21968</v>
      </c>
      <c r="B21534">
        <v>436800</v>
      </c>
      <c r="C21534">
        <v>0</v>
      </c>
      <c r="D21534">
        <v>423150</v>
      </c>
      <c r="E21534">
        <v>473200</v>
      </c>
      <c r="F21534" s="4">
        <f t="shared" si="336"/>
        <v>298783.33333333331</v>
      </c>
    </row>
    <row r="21535" spans="1:6" x14ac:dyDescent="0.3">
      <c r="A21535" t="s">
        <v>21969</v>
      </c>
      <c r="B21535">
        <v>0</v>
      </c>
      <c r="C21535">
        <v>512000</v>
      </c>
      <c r="D21535">
        <v>2025750</v>
      </c>
      <c r="E21535">
        <v>2368960</v>
      </c>
      <c r="F21535" s="4">
        <f t="shared" si="336"/>
        <v>1635570</v>
      </c>
    </row>
    <row r="21536" spans="1:6" x14ac:dyDescent="0.3">
      <c r="A21536" t="s">
        <v>21970</v>
      </c>
      <c r="B21536">
        <v>2411130</v>
      </c>
      <c r="C21536">
        <v>4161860</v>
      </c>
      <c r="D21536">
        <v>3183460</v>
      </c>
      <c r="E21536">
        <v>2731910</v>
      </c>
      <c r="F21536" s="4">
        <f t="shared" si="336"/>
        <v>3359076.6666666665</v>
      </c>
    </row>
    <row r="21537" spans="1:6" x14ac:dyDescent="0.3">
      <c r="A21537" t="s">
        <v>21971</v>
      </c>
      <c r="B21537">
        <v>1434900</v>
      </c>
      <c r="C21537">
        <v>1162420</v>
      </c>
      <c r="D21537">
        <v>1973100</v>
      </c>
      <c r="E21537">
        <v>700100</v>
      </c>
      <c r="F21537" s="4">
        <f t="shared" si="336"/>
        <v>1278540</v>
      </c>
    </row>
    <row r="21538" spans="1:6" x14ac:dyDescent="0.3">
      <c r="A21538" t="s">
        <v>21972</v>
      </c>
      <c r="B21538">
        <v>2660560</v>
      </c>
      <c r="C21538">
        <v>3573910</v>
      </c>
      <c r="D21538">
        <v>1077440</v>
      </c>
      <c r="E21538">
        <v>2890990</v>
      </c>
      <c r="F21538" s="4">
        <f t="shared" si="336"/>
        <v>2514113.3333333335</v>
      </c>
    </row>
    <row r="21539" spans="1:6" x14ac:dyDescent="0.3">
      <c r="A21539" t="s">
        <v>21973</v>
      </c>
      <c r="B21539">
        <v>0</v>
      </c>
      <c r="C21539">
        <v>0</v>
      </c>
      <c r="D21539">
        <v>245700</v>
      </c>
      <c r="E21539">
        <v>0</v>
      </c>
      <c r="F21539" s="4">
        <f t="shared" si="336"/>
        <v>81900</v>
      </c>
    </row>
    <row r="21540" spans="1:6" x14ac:dyDescent="0.3">
      <c r="A21540" t="s">
        <v>21974</v>
      </c>
      <c r="B21540">
        <v>0</v>
      </c>
      <c r="C21540">
        <v>0</v>
      </c>
      <c r="D21540">
        <v>604600</v>
      </c>
      <c r="E21540">
        <v>1254560</v>
      </c>
      <c r="F21540" s="4">
        <f t="shared" si="336"/>
        <v>619720</v>
      </c>
    </row>
    <row r="21541" spans="1:6" x14ac:dyDescent="0.3">
      <c r="A21541" t="s">
        <v>21975</v>
      </c>
      <c r="B21541">
        <v>1052920</v>
      </c>
      <c r="C21541">
        <v>230000</v>
      </c>
      <c r="D21541">
        <v>0</v>
      </c>
      <c r="E21541">
        <v>602420</v>
      </c>
      <c r="F21541" s="4">
        <f t="shared" si="336"/>
        <v>277473.33333333331</v>
      </c>
    </row>
    <row r="21542" spans="1:6" x14ac:dyDescent="0.3">
      <c r="A21542" t="s">
        <v>21976</v>
      </c>
      <c r="B21542">
        <v>0</v>
      </c>
      <c r="C21542">
        <v>0</v>
      </c>
      <c r="D21542">
        <v>512330</v>
      </c>
      <c r="E21542">
        <v>149400</v>
      </c>
      <c r="F21542" s="4">
        <f t="shared" si="336"/>
        <v>220576.66666666666</v>
      </c>
    </row>
    <row r="21543" spans="1:6" x14ac:dyDescent="0.3">
      <c r="A21543" t="s">
        <v>21977</v>
      </c>
      <c r="B21543">
        <v>191100</v>
      </c>
      <c r="C21543">
        <v>0</v>
      </c>
      <c r="D21543">
        <v>0</v>
      </c>
      <c r="E21543">
        <v>469200</v>
      </c>
      <c r="F21543" s="4">
        <f t="shared" si="336"/>
        <v>156400</v>
      </c>
    </row>
    <row r="21544" spans="1:6" x14ac:dyDescent="0.3">
      <c r="A21544" t="s">
        <v>21978</v>
      </c>
      <c r="B21544">
        <v>2044940</v>
      </c>
      <c r="C21544">
        <v>230000</v>
      </c>
      <c r="D21544">
        <v>922740</v>
      </c>
      <c r="E21544">
        <v>0</v>
      </c>
      <c r="F21544" s="4">
        <f t="shared" si="336"/>
        <v>384246.66666666669</v>
      </c>
    </row>
    <row r="21545" spans="1:6" x14ac:dyDescent="0.3">
      <c r="A21545" t="s">
        <v>21979</v>
      </c>
      <c r="B21545">
        <v>0</v>
      </c>
      <c r="C21545">
        <v>0</v>
      </c>
      <c r="D21545">
        <v>740000</v>
      </c>
      <c r="E21545">
        <v>1513280</v>
      </c>
      <c r="F21545" s="4">
        <f t="shared" si="336"/>
        <v>751093.33333333337</v>
      </c>
    </row>
    <row r="21546" spans="1:6" x14ac:dyDescent="0.3">
      <c r="A21546" t="s">
        <v>21980</v>
      </c>
      <c r="B21546">
        <v>2493440</v>
      </c>
      <c r="C21546">
        <v>2730910</v>
      </c>
      <c r="D21546">
        <v>3734880</v>
      </c>
      <c r="E21546">
        <v>2297710</v>
      </c>
      <c r="F21546" s="4">
        <f t="shared" si="336"/>
        <v>2921166.6666666665</v>
      </c>
    </row>
    <row r="21547" spans="1:6" x14ac:dyDescent="0.3">
      <c r="A21547" t="s">
        <v>21981</v>
      </c>
      <c r="B21547">
        <v>870590</v>
      </c>
      <c r="C21547">
        <v>595140</v>
      </c>
      <c r="D21547">
        <v>0</v>
      </c>
      <c r="E21547">
        <v>0</v>
      </c>
      <c r="F21547" s="4">
        <f t="shared" si="336"/>
        <v>198380</v>
      </c>
    </row>
    <row r="21548" spans="1:6" x14ac:dyDescent="0.3">
      <c r="A21548" t="s">
        <v>21982</v>
      </c>
      <c r="B21548">
        <v>0</v>
      </c>
      <c r="C21548">
        <v>0</v>
      </c>
      <c r="D21548">
        <v>2165090</v>
      </c>
      <c r="E21548">
        <v>0</v>
      </c>
      <c r="F21548" s="4">
        <f t="shared" si="336"/>
        <v>721696.66666666663</v>
      </c>
    </row>
    <row r="21549" spans="1:6" x14ac:dyDescent="0.3">
      <c r="A21549" t="s">
        <v>21983</v>
      </c>
      <c r="B21549">
        <v>256000</v>
      </c>
      <c r="C21549">
        <v>0</v>
      </c>
      <c r="D21549">
        <v>0</v>
      </c>
      <c r="E21549">
        <v>0</v>
      </c>
      <c r="F21549" s="4">
        <f t="shared" si="336"/>
        <v>0</v>
      </c>
    </row>
    <row r="21550" spans="1:6" x14ac:dyDescent="0.3">
      <c r="A21550" t="s">
        <v>21984</v>
      </c>
      <c r="B21550">
        <v>0</v>
      </c>
      <c r="C21550">
        <v>4869490</v>
      </c>
      <c r="D21550">
        <v>0</v>
      </c>
      <c r="E21550">
        <v>2841020</v>
      </c>
      <c r="F21550" s="4">
        <f t="shared" si="336"/>
        <v>2570170</v>
      </c>
    </row>
    <row r="21551" spans="1:6" x14ac:dyDescent="0.3">
      <c r="A21551" t="s">
        <v>21985</v>
      </c>
      <c r="B21551">
        <v>667940</v>
      </c>
      <c r="C21551">
        <v>431340</v>
      </c>
      <c r="D21551">
        <v>962780</v>
      </c>
      <c r="E21551">
        <v>795500</v>
      </c>
      <c r="F21551" s="4">
        <f t="shared" si="336"/>
        <v>729873.33333333337</v>
      </c>
    </row>
    <row r="21552" spans="1:6" x14ac:dyDescent="0.3">
      <c r="A21552" t="s">
        <v>21986</v>
      </c>
      <c r="B21552">
        <v>0</v>
      </c>
      <c r="C21552">
        <v>0</v>
      </c>
      <c r="D21552">
        <v>1698060</v>
      </c>
      <c r="E21552">
        <v>0</v>
      </c>
      <c r="F21552" s="4">
        <f t="shared" si="336"/>
        <v>566020</v>
      </c>
    </row>
    <row r="21553" spans="1:6" x14ac:dyDescent="0.3">
      <c r="A21553" t="s">
        <v>21987</v>
      </c>
      <c r="B21553">
        <v>2277200</v>
      </c>
      <c r="C21553">
        <v>0</v>
      </c>
      <c r="D21553">
        <v>1469320</v>
      </c>
      <c r="E21553">
        <v>2340250</v>
      </c>
      <c r="F21553" s="4">
        <f t="shared" si="336"/>
        <v>1269856.6666666667</v>
      </c>
    </row>
    <row r="21554" spans="1:6" x14ac:dyDescent="0.3">
      <c r="A21554" t="s">
        <v>21988</v>
      </c>
      <c r="B21554">
        <v>893620</v>
      </c>
      <c r="C21554">
        <v>0</v>
      </c>
      <c r="D21554">
        <v>478660</v>
      </c>
      <c r="E21554">
        <v>296660</v>
      </c>
      <c r="F21554" s="4">
        <f t="shared" si="336"/>
        <v>258440</v>
      </c>
    </row>
    <row r="21555" spans="1:6" x14ac:dyDescent="0.3">
      <c r="A21555" t="s">
        <v>21989</v>
      </c>
      <c r="B21555">
        <v>6111340</v>
      </c>
      <c r="C21555">
        <v>15698660</v>
      </c>
      <c r="D21555">
        <v>25131510</v>
      </c>
      <c r="E21555">
        <v>11706580</v>
      </c>
      <c r="F21555" s="4">
        <f t="shared" si="336"/>
        <v>17512250</v>
      </c>
    </row>
    <row r="21556" spans="1:6" x14ac:dyDescent="0.3">
      <c r="A21556" t="s">
        <v>21990</v>
      </c>
      <c r="B21556">
        <v>684840</v>
      </c>
      <c r="C21556">
        <v>0</v>
      </c>
      <c r="D21556">
        <v>2154180</v>
      </c>
      <c r="E21556">
        <v>2085980</v>
      </c>
      <c r="F21556" s="4">
        <f t="shared" si="336"/>
        <v>1413386.6666666667</v>
      </c>
    </row>
    <row r="21557" spans="1:6" x14ac:dyDescent="0.3">
      <c r="A21557" t="s">
        <v>21991</v>
      </c>
      <c r="B21557">
        <v>264000</v>
      </c>
      <c r="C21557">
        <v>1259700</v>
      </c>
      <c r="D21557">
        <v>953560</v>
      </c>
      <c r="E21557">
        <v>1534480</v>
      </c>
      <c r="F21557" s="4">
        <f t="shared" si="336"/>
        <v>1249246.6666666667</v>
      </c>
    </row>
    <row r="21558" spans="1:6" x14ac:dyDescent="0.3">
      <c r="A21558" t="s">
        <v>21992</v>
      </c>
      <c r="B21558">
        <v>0</v>
      </c>
      <c r="C21558">
        <v>540000</v>
      </c>
      <c r="D21558">
        <v>2168380</v>
      </c>
      <c r="E21558">
        <v>903030</v>
      </c>
      <c r="F21558" s="4">
        <f t="shared" si="336"/>
        <v>1203803.3333333333</v>
      </c>
    </row>
    <row r="21559" spans="1:6" x14ac:dyDescent="0.3">
      <c r="A21559" t="s">
        <v>21993</v>
      </c>
      <c r="B21559">
        <v>781950</v>
      </c>
      <c r="C21559">
        <v>561100</v>
      </c>
      <c r="D21559">
        <v>0</v>
      </c>
      <c r="E21559">
        <v>0</v>
      </c>
      <c r="F21559" s="4">
        <f t="shared" si="336"/>
        <v>187033.33333333334</v>
      </c>
    </row>
    <row r="21560" spans="1:6" x14ac:dyDescent="0.3">
      <c r="A21560" t="s">
        <v>21994</v>
      </c>
      <c r="B21560">
        <v>0</v>
      </c>
      <c r="C21560">
        <v>364000</v>
      </c>
      <c r="D21560">
        <v>0</v>
      </c>
      <c r="E21560">
        <v>1241060</v>
      </c>
      <c r="F21560" s="4">
        <f t="shared" si="336"/>
        <v>535020</v>
      </c>
    </row>
    <row r="21561" spans="1:6" x14ac:dyDescent="0.3">
      <c r="A21561" t="s">
        <v>21995</v>
      </c>
      <c r="B21561">
        <v>1016600</v>
      </c>
      <c r="C21561">
        <v>2809070</v>
      </c>
      <c r="D21561">
        <v>2667210</v>
      </c>
      <c r="E21561">
        <v>3714620</v>
      </c>
      <c r="F21561" s="4">
        <f t="shared" si="336"/>
        <v>3063633.3333333335</v>
      </c>
    </row>
    <row r="21562" spans="1:6" x14ac:dyDescent="0.3">
      <c r="A21562" t="s">
        <v>21996</v>
      </c>
      <c r="B21562">
        <v>697600</v>
      </c>
      <c r="C21562">
        <v>549640</v>
      </c>
      <c r="D21562">
        <v>2094620</v>
      </c>
      <c r="E21562">
        <v>2201580</v>
      </c>
      <c r="F21562" s="4">
        <f t="shared" si="336"/>
        <v>1615280</v>
      </c>
    </row>
    <row r="21563" spans="1:6" x14ac:dyDescent="0.3">
      <c r="A21563" t="s">
        <v>21997</v>
      </c>
      <c r="B21563">
        <v>752200</v>
      </c>
      <c r="C21563">
        <v>397800</v>
      </c>
      <c r="D21563">
        <v>768540</v>
      </c>
      <c r="E21563">
        <v>3776300</v>
      </c>
      <c r="F21563" s="4">
        <f t="shared" si="336"/>
        <v>1647546.6666666667</v>
      </c>
    </row>
    <row r="21564" spans="1:6" x14ac:dyDescent="0.3">
      <c r="A21564" t="s">
        <v>21998</v>
      </c>
      <c r="B21564">
        <v>2434840</v>
      </c>
      <c r="C21564">
        <v>0</v>
      </c>
      <c r="D21564">
        <v>0</v>
      </c>
      <c r="E21564">
        <v>1286000</v>
      </c>
      <c r="F21564" s="4">
        <f t="shared" si="336"/>
        <v>428666.66666666669</v>
      </c>
    </row>
    <row r="21565" spans="1:6" x14ac:dyDescent="0.3">
      <c r="A21565" t="s">
        <v>21999</v>
      </c>
      <c r="B21565">
        <v>864500</v>
      </c>
      <c r="C21565">
        <v>0</v>
      </c>
      <c r="D21565">
        <v>584040</v>
      </c>
      <c r="E21565">
        <v>0</v>
      </c>
      <c r="F21565" s="4">
        <f t="shared" si="336"/>
        <v>194680</v>
      </c>
    </row>
    <row r="21566" spans="1:6" x14ac:dyDescent="0.3">
      <c r="A21566" t="s">
        <v>22000</v>
      </c>
      <c r="B21566">
        <v>0</v>
      </c>
      <c r="C21566">
        <v>1954400</v>
      </c>
      <c r="D21566">
        <v>0</v>
      </c>
      <c r="E21566">
        <v>0</v>
      </c>
      <c r="F21566" s="4">
        <f t="shared" si="336"/>
        <v>651466.66666666663</v>
      </c>
    </row>
    <row r="21567" spans="1:6" x14ac:dyDescent="0.3">
      <c r="A21567" t="s">
        <v>22001</v>
      </c>
      <c r="B21567">
        <v>160000</v>
      </c>
      <c r="C21567">
        <v>0</v>
      </c>
      <c r="D21567">
        <v>0</v>
      </c>
      <c r="E21567">
        <v>1124000</v>
      </c>
      <c r="F21567" s="4">
        <f t="shared" si="336"/>
        <v>374666.66666666669</v>
      </c>
    </row>
    <row r="21568" spans="1:6" x14ac:dyDescent="0.3">
      <c r="A21568" t="s">
        <v>298</v>
      </c>
      <c r="B21568">
        <v>0</v>
      </c>
      <c r="C21568">
        <v>0</v>
      </c>
      <c r="D21568">
        <v>1687260</v>
      </c>
      <c r="E21568">
        <v>830440</v>
      </c>
      <c r="F21568" s="4">
        <f t="shared" si="336"/>
        <v>839233.33333333337</v>
      </c>
    </row>
    <row r="21569" spans="1:6" x14ac:dyDescent="0.3">
      <c r="A21569" t="s">
        <v>22002</v>
      </c>
      <c r="B21569">
        <v>0</v>
      </c>
      <c r="C21569">
        <v>0</v>
      </c>
      <c r="D21569">
        <v>3770850</v>
      </c>
      <c r="E21569">
        <v>0</v>
      </c>
      <c r="F21569" s="4">
        <f t="shared" si="336"/>
        <v>1256950</v>
      </c>
    </row>
    <row r="21570" spans="1:6" x14ac:dyDescent="0.3">
      <c r="A21570" t="s">
        <v>22003</v>
      </c>
      <c r="B21570">
        <v>6713000</v>
      </c>
      <c r="C21570">
        <v>12597800</v>
      </c>
      <c r="D21570">
        <v>26374500</v>
      </c>
      <c r="E21570">
        <v>4318000</v>
      </c>
      <c r="F21570" s="4">
        <f t="shared" si="336"/>
        <v>14430100</v>
      </c>
    </row>
    <row r="21571" spans="1:6" x14ac:dyDescent="0.3">
      <c r="A21571" t="s">
        <v>22004</v>
      </c>
      <c r="B21571">
        <v>1929180</v>
      </c>
      <c r="C21571">
        <v>2531620</v>
      </c>
      <c r="D21571">
        <v>2710820</v>
      </c>
      <c r="E21571">
        <v>3265390</v>
      </c>
      <c r="F21571" s="4">
        <f t="shared" ref="F21571:F21634" si="337">SUM(C21571:E21571)/3</f>
        <v>2835943.3333333335</v>
      </c>
    </row>
    <row r="21572" spans="1:6" x14ac:dyDescent="0.3">
      <c r="A21572" t="s">
        <v>22005</v>
      </c>
      <c r="B21572">
        <v>8899800</v>
      </c>
      <c r="C21572">
        <v>14476682</v>
      </c>
      <c r="D21572">
        <v>6171730</v>
      </c>
      <c r="E21572">
        <v>8177375</v>
      </c>
      <c r="F21572" s="4">
        <f t="shared" si="337"/>
        <v>9608595.666666666</v>
      </c>
    </row>
    <row r="21573" spans="1:6" x14ac:dyDescent="0.3">
      <c r="A21573" t="s">
        <v>22006</v>
      </c>
      <c r="B21573">
        <v>182000</v>
      </c>
      <c r="C21573">
        <v>869960</v>
      </c>
      <c r="D21573">
        <v>0</v>
      </c>
      <c r="E21573">
        <v>2331360</v>
      </c>
      <c r="F21573" s="4">
        <f t="shared" si="337"/>
        <v>1067106.6666666667</v>
      </c>
    </row>
    <row r="21574" spans="1:6" x14ac:dyDescent="0.3">
      <c r="A21574" t="s">
        <v>22007</v>
      </c>
      <c r="B21574">
        <v>0</v>
      </c>
      <c r="C21574">
        <v>1014420</v>
      </c>
      <c r="D21574">
        <v>0</v>
      </c>
      <c r="E21574">
        <v>493040</v>
      </c>
      <c r="F21574" s="4">
        <f t="shared" si="337"/>
        <v>502486.66666666669</v>
      </c>
    </row>
    <row r="21575" spans="1:6" x14ac:dyDescent="0.3">
      <c r="A21575" t="s">
        <v>22008</v>
      </c>
      <c r="B21575">
        <v>1638000</v>
      </c>
      <c r="C21575">
        <v>4053390</v>
      </c>
      <c r="D21575">
        <v>2156260</v>
      </c>
      <c r="E21575">
        <v>0</v>
      </c>
      <c r="F21575" s="4">
        <f t="shared" si="337"/>
        <v>2069883.3333333333</v>
      </c>
    </row>
    <row r="21576" spans="1:6" x14ac:dyDescent="0.3">
      <c r="A21576" t="s">
        <v>22009</v>
      </c>
      <c r="B21576">
        <v>2443720</v>
      </c>
      <c r="C21576">
        <v>0</v>
      </c>
      <c r="D21576">
        <v>2009450</v>
      </c>
      <c r="E21576">
        <v>386000</v>
      </c>
      <c r="F21576" s="4">
        <f t="shared" si="337"/>
        <v>798483.33333333337</v>
      </c>
    </row>
    <row r="21577" spans="1:6" x14ac:dyDescent="0.3">
      <c r="A21577" t="s">
        <v>22010</v>
      </c>
      <c r="B21577">
        <v>0</v>
      </c>
      <c r="C21577">
        <v>382200</v>
      </c>
      <c r="D21577">
        <v>764400</v>
      </c>
      <c r="E21577">
        <v>191100</v>
      </c>
      <c r="F21577" s="4">
        <f t="shared" si="337"/>
        <v>445900</v>
      </c>
    </row>
    <row r="21578" spans="1:6" x14ac:dyDescent="0.3">
      <c r="A21578" t="s">
        <v>22011</v>
      </c>
      <c r="B21578">
        <v>0</v>
      </c>
      <c r="C21578">
        <v>0</v>
      </c>
      <c r="D21578">
        <v>195500</v>
      </c>
      <c r="E21578">
        <v>0</v>
      </c>
      <c r="F21578" s="4">
        <f t="shared" si="337"/>
        <v>65166.666666666664</v>
      </c>
    </row>
    <row r="21579" spans="1:6" x14ac:dyDescent="0.3">
      <c r="A21579" t="s">
        <v>22012</v>
      </c>
      <c r="B21579">
        <v>0</v>
      </c>
      <c r="C21579">
        <v>1473440</v>
      </c>
      <c r="D21579">
        <v>475020</v>
      </c>
      <c r="E21579">
        <v>303940</v>
      </c>
      <c r="F21579" s="4">
        <f t="shared" si="337"/>
        <v>750800</v>
      </c>
    </row>
    <row r="21580" spans="1:6" x14ac:dyDescent="0.3">
      <c r="A21580" t="s">
        <v>22013</v>
      </c>
      <c r="B21580">
        <v>0</v>
      </c>
      <c r="C21580">
        <v>4273600</v>
      </c>
      <c r="D21580">
        <v>5895870</v>
      </c>
      <c r="E21580">
        <v>2029920</v>
      </c>
      <c r="F21580" s="4">
        <f t="shared" si="337"/>
        <v>4066463.3333333335</v>
      </c>
    </row>
    <row r="21581" spans="1:6" x14ac:dyDescent="0.3">
      <c r="A21581" t="s">
        <v>22014</v>
      </c>
      <c r="B21581">
        <v>595140</v>
      </c>
      <c r="C21581">
        <v>0</v>
      </c>
      <c r="D21581">
        <v>797700</v>
      </c>
      <c r="E21581">
        <v>234600</v>
      </c>
      <c r="F21581" s="4">
        <f t="shared" si="337"/>
        <v>344100</v>
      </c>
    </row>
    <row r="21582" spans="1:6" x14ac:dyDescent="0.3">
      <c r="A21582" t="s">
        <v>22015</v>
      </c>
      <c r="B21582">
        <v>588770</v>
      </c>
      <c r="C21582">
        <v>0</v>
      </c>
      <c r="D21582">
        <v>788060</v>
      </c>
      <c r="E21582">
        <v>2119300</v>
      </c>
      <c r="F21582" s="4">
        <f t="shared" si="337"/>
        <v>969120</v>
      </c>
    </row>
    <row r="21583" spans="1:6" x14ac:dyDescent="0.3">
      <c r="A21583" t="s">
        <v>22016</v>
      </c>
      <c r="B21583">
        <v>817100</v>
      </c>
      <c r="C21583">
        <v>2220400</v>
      </c>
      <c r="D21583">
        <v>4062240</v>
      </c>
      <c r="E21583">
        <v>1124920</v>
      </c>
      <c r="F21583" s="4">
        <f t="shared" si="337"/>
        <v>2469186.6666666665</v>
      </c>
    </row>
    <row r="21584" spans="1:6" x14ac:dyDescent="0.3">
      <c r="A21584" t="s">
        <v>22017</v>
      </c>
      <c r="B21584">
        <v>1091350</v>
      </c>
      <c r="C21584">
        <v>0</v>
      </c>
      <c r="D21584">
        <v>370000</v>
      </c>
      <c r="E21584">
        <v>1944190</v>
      </c>
      <c r="F21584" s="4">
        <f t="shared" si="337"/>
        <v>771396.66666666663</v>
      </c>
    </row>
    <row r="21585" spans="1:6" x14ac:dyDescent="0.3">
      <c r="A21585" t="s">
        <v>22018</v>
      </c>
      <c r="B21585">
        <v>0</v>
      </c>
      <c r="C21585">
        <v>792900</v>
      </c>
      <c r="D21585">
        <v>550800</v>
      </c>
      <c r="E21585">
        <v>855280</v>
      </c>
      <c r="F21585" s="4">
        <f t="shared" si="337"/>
        <v>732993.33333333337</v>
      </c>
    </row>
    <row r="21586" spans="1:6" x14ac:dyDescent="0.3">
      <c r="A21586" t="s">
        <v>22019</v>
      </c>
      <c r="B21586">
        <v>617200</v>
      </c>
      <c r="C21586">
        <v>0</v>
      </c>
      <c r="D21586">
        <v>0</v>
      </c>
      <c r="E21586">
        <v>2004500</v>
      </c>
      <c r="F21586" s="4">
        <f t="shared" si="337"/>
        <v>668166.66666666663</v>
      </c>
    </row>
    <row r="21587" spans="1:6" x14ac:dyDescent="0.3">
      <c r="A21587" t="s">
        <v>22020</v>
      </c>
      <c r="B21587">
        <v>0</v>
      </c>
      <c r="C21587">
        <v>613400</v>
      </c>
      <c r="D21587">
        <v>0</v>
      </c>
      <c r="E21587">
        <v>0</v>
      </c>
      <c r="F21587" s="4">
        <f t="shared" si="337"/>
        <v>204466.66666666666</v>
      </c>
    </row>
    <row r="21588" spans="1:6" x14ac:dyDescent="0.3">
      <c r="A21588" t="s">
        <v>22021</v>
      </c>
      <c r="B21588">
        <v>0</v>
      </c>
      <c r="C21588">
        <v>368550</v>
      </c>
      <c r="D21588">
        <v>0</v>
      </c>
      <c r="E21588">
        <v>0</v>
      </c>
      <c r="F21588" s="4">
        <f t="shared" si="337"/>
        <v>122850</v>
      </c>
    </row>
    <row r="21589" spans="1:6" x14ac:dyDescent="0.3">
      <c r="A21589" t="s">
        <v>22022</v>
      </c>
      <c r="B21589">
        <v>626600</v>
      </c>
      <c r="C21589">
        <v>2147800</v>
      </c>
      <c r="D21589">
        <v>2546700</v>
      </c>
      <c r="E21589">
        <v>4329370</v>
      </c>
      <c r="F21589" s="4">
        <f t="shared" si="337"/>
        <v>3007956.6666666665</v>
      </c>
    </row>
    <row r="21590" spans="1:6" x14ac:dyDescent="0.3">
      <c r="A21590" t="s">
        <v>22023</v>
      </c>
      <c r="B21590">
        <v>0</v>
      </c>
      <c r="C21590">
        <v>1096550</v>
      </c>
      <c r="D21590">
        <v>806640</v>
      </c>
      <c r="E21590">
        <v>0</v>
      </c>
      <c r="F21590" s="4">
        <f t="shared" si="337"/>
        <v>634396.66666666663</v>
      </c>
    </row>
    <row r="21591" spans="1:6" x14ac:dyDescent="0.3">
      <c r="A21591" t="s">
        <v>22024</v>
      </c>
      <c r="B21591">
        <v>0</v>
      </c>
      <c r="C21591">
        <v>0</v>
      </c>
      <c r="D21591">
        <v>191100</v>
      </c>
      <c r="E21591">
        <v>410000</v>
      </c>
      <c r="F21591" s="4">
        <f t="shared" si="337"/>
        <v>200366.66666666666</v>
      </c>
    </row>
    <row r="21592" spans="1:6" x14ac:dyDescent="0.3">
      <c r="A21592" t="s">
        <v>22025</v>
      </c>
      <c r="B21592">
        <v>248000</v>
      </c>
      <c r="C21592">
        <v>0</v>
      </c>
      <c r="D21592">
        <v>429520</v>
      </c>
      <c r="E21592">
        <v>455000</v>
      </c>
      <c r="F21592" s="4">
        <f t="shared" si="337"/>
        <v>294840</v>
      </c>
    </row>
    <row r="21593" spans="1:6" x14ac:dyDescent="0.3">
      <c r="A21593" t="s">
        <v>22026</v>
      </c>
      <c r="B21593">
        <v>0</v>
      </c>
      <c r="C21593">
        <v>1314260</v>
      </c>
      <c r="D21593">
        <v>2010990</v>
      </c>
      <c r="E21593">
        <v>1909000</v>
      </c>
      <c r="F21593" s="4">
        <f t="shared" si="337"/>
        <v>1744750</v>
      </c>
    </row>
    <row r="21594" spans="1:6" x14ac:dyDescent="0.3">
      <c r="A21594" t="s">
        <v>22027</v>
      </c>
      <c r="B21594">
        <v>0</v>
      </c>
      <c r="C21594">
        <v>2525940</v>
      </c>
      <c r="D21594">
        <v>1983400</v>
      </c>
      <c r="E21594">
        <v>0</v>
      </c>
      <c r="F21594" s="4">
        <f t="shared" si="337"/>
        <v>1503113.3333333333</v>
      </c>
    </row>
    <row r="21595" spans="1:6" x14ac:dyDescent="0.3">
      <c r="A21595" t="s">
        <v>22028</v>
      </c>
      <c r="B21595">
        <v>411950</v>
      </c>
      <c r="C21595">
        <v>4440000</v>
      </c>
      <c r="D21595">
        <v>34714000</v>
      </c>
      <c r="E21595">
        <v>450560</v>
      </c>
      <c r="F21595" s="4">
        <f t="shared" si="337"/>
        <v>13201520</v>
      </c>
    </row>
    <row r="21596" spans="1:6" x14ac:dyDescent="0.3">
      <c r="A21596" t="s">
        <v>22029</v>
      </c>
      <c r="B21596">
        <v>0</v>
      </c>
      <c r="C21596">
        <v>2638380</v>
      </c>
      <c r="D21596">
        <v>2014740</v>
      </c>
      <c r="E21596">
        <v>2105880</v>
      </c>
      <c r="F21596" s="4">
        <f t="shared" si="337"/>
        <v>2253000</v>
      </c>
    </row>
    <row r="21597" spans="1:6" x14ac:dyDescent="0.3">
      <c r="A21597" t="s">
        <v>22030</v>
      </c>
      <c r="B21597">
        <v>2152660</v>
      </c>
      <c r="C21597">
        <v>0</v>
      </c>
      <c r="D21597">
        <v>0</v>
      </c>
      <c r="E21597">
        <v>0</v>
      </c>
      <c r="F21597" s="4">
        <f t="shared" si="337"/>
        <v>0</v>
      </c>
    </row>
    <row r="21598" spans="1:6" x14ac:dyDescent="0.3">
      <c r="A21598" t="s">
        <v>22031</v>
      </c>
      <c r="B21598">
        <v>641550</v>
      </c>
      <c r="C21598">
        <v>1583400</v>
      </c>
      <c r="D21598">
        <v>1259440</v>
      </c>
      <c r="E21598">
        <v>2121920</v>
      </c>
      <c r="F21598" s="4">
        <f t="shared" si="337"/>
        <v>1654920</v>
      </c>
    </row>
    <row r="21599" spans="1:6" x14ac:dyDescent="0.3">
      <c r="A21599" t="s">
        <v>22032</v>
      </c>
      <c r="B21599">
        <v>2790230</v>
      </c>
      <c r="C21599">
        <v>5361400</v>
      </c>
      <c r="D21599">
        <v>5069000</v>
      </c>
      <c r="E21599">
        <v>4491950</v>
      </c>
      <c r="F21599" s="4">
        <f t="shared" si="337"/>
        <v>4974116.666666667</v>
      </c>
    </row>
    <row r="21600" spans="1:6" x14ac:dyDescent="0.3">
      <c r="A21600" t="s">
        <v>22033</v>
      </c>
      <c r="B21600">
        <v>0</v>
      </c>
      <c r="C21600">
        <v>2006400</v>
      </c>
      <c r="D21600">
        <v>0</v>
      </c>
      <c r="E21600">
        <v>1884700</v>
      </c>
      <c r="F21600" s="4">
        <f t="shared" si="337"/>
        <v>1297033.3333333333</v>
      </c>
    </row>
    <row r="21601" spans="1:6" x14ac:dyDescent="0.3">
      <c r="A21601" t="s">
        <v>22034</v>
      </c>
      <c r="B21601">
        <v>0</v>
      </c>
      <c r="C21601">
        <v>0</v>
      </c>
      <c r="D21601">
        <v>678860</v>
      </c>
      <c r="E21601">
        <v>0</v>
      </c>
      <c r="F21601" s="4">
        <f t="shared" si="337"/>
        <v>226286.66666666666</v>
      </c>
    </row>
    <row r="21602" spans="1:6" x14ac:dyDescent="0.3">
      <c r="A21602" t="s">
        <v>22035</v>
      </c>
      <c r="B21602">
        <v>2050400</v>
      </c>
      <c r="C21602">
        <v>2169210</v>
      </c>
      <c r="D21602">
        <v>2242700</v>
      </c>
      <c r="E21602">
        <v>2299910</v>
      </c>
      <c r="F21602" s="4">
        <f t="shared" si="337"/>
        <v>2237273.3333333335</v>
      </c>
    </row>
    <row r="21603" spans="1:6" x14ac:dyDescent="0.3">
      <c r="A21603" t="s">
        <v>22036</v>
      </c>
      <c r="B21603">
        <v>0</v>
      </c>
      <c r="C21603">
        <v>0</v>
      </c>
      <c r="D21603">
        <v>1649300</v>
      </c>
      <c r="E21603">
        <v>0</v>
      </c>
      <c r="F21603" s="4">
        <f t="shared" si="337"/>
        <v>549766.66666666663</v>
      </c>
    </row>
    <row r="21604" spans="1:6" x14ac:dyDescent="0.3">
      <c r="A21604" t="s">
        <v>22037</v>
      </c>
      <c r="B21604">
        <v>0</v>
      </c>
      <c r="C21604">
        <v>2362700</v>
      </c>
      <c r="D21604">
        <v>2275790</v>
      </c>
      <c r="E21604">
        <v>2318990</v>
      </c>
      <c r="F21604" s="4">
        <f t="shared" si="337"/>
        <v>2319160</v>
      </c>
    </row>
    <row r="21605" spans="1:6" x14ac:dyDescent="0.3">
      <c r="A21605" t="s">
        <v>22038</v>
      </c>
      <c r="B21605">
        <v>0</v>
      </c>
      <c r="C21605">
        <v>0</v>
      </c>
      <c r="D21605">
        <v>916370</v>
      </c>
      <c r="E21605">
        <v>0</v>
      </c>
      <c r="F21605" s="4">
        <f t="shared" si="337"/>
        <v>305456.66666666669</v>
      </c>
    </row>
    <row r="21606" spans="1:6" x14ac:dyDescent="0.3">
      <c r="A21606" t="s">
        <v>22039</v>
      </c>
      <c r="B21606">
        <v>0</v>
      </c>
      <c r="C21606">
        <v>1520670</v>
      </c>
      <c r="D21606">
        <v>0</v>
      </c>
      <c r="E21606">
        <v>0</v>
      </c>
      <c r="F21606" s="4">
        <f t="shared" si="337"/>
        <v>506890</v>
      </c>
    </row>
    <row r="21607" spans="1:6" x14ac:dyDescent="0.3">
      <c r="A21607" t="s">
        <v>22040</v>
      </c>
      <c r="B21607">
        <v>1196650</v>
      </c>
      <c r="C21607">
        <v>2288240</v>
      </c>
      <c r="D21607">
        <v>313950</v>
      </c>
      <c r="E21607">
        <v>8823140</v>
      </c>
      <c r="F21607" s="4">
        <f t="shared" si="337"/>
        <v>3808443.3333333335</v>
      </c>
    </row>
    <row r="21608" spans="1:6" x14ac:dyDescent="0.3">
      <c r="A21608" t="s">
        <v>22041</v>
      </c>
      <c r="B21608">
        <v>2414020</v>
      </c>
      <c r="C21608">
        <v>0</v>
      </c>
      <c r="D21608">
        <v>812630</v>
      </c>
      <c r="E21608">
        <v>2079860</v>
      </c>
      <c r="F21608" s="4">
        <f t="shared" si="337"/>
        <v>964163.33333333337</v>
      </c>
    </row>
    <row r="21609" spans="1:6" x14ac:dyDescent="0.3">
      <c r="A21609" t="s">
        <v>22042</v>
      </c>
      <c r="B21609">
        <v>0</v>
      </c>
      <c r="C21609">
        <v>3292400</v>
      </c>
      <c r="D21609">
        <v>2167940</v>
      </c>
      <c r="E21609">
        <v>0</v>
      </c>
      <c r="F21609" s="4">
        <f t="shared" si="337"/>
        <v>1820113.3333333333</v>
      </c>
    </row>
    <row r="21610" spans="1:6" x14ac:dyDescent="0.3">
      <c r="A21610" t="s">
        <v>22043</v>
      </c>
      <c r="B21610">
        <v>134460</v>
      </c>
      <c r="C21610">
        <v>612000</v>
      </c>
      <c r="D21610">
        <v>426900</v>
      </c>
      <c r="E21610">
        <v>0</v>
      </c>
      <c r="F21610" s="4">
        <f t="shared" si="337"/>
        <v>346300</v>
      </c>
    </row>
    <row r="21611" spans="1:6" x14ac:dyDescent="0.3">
      <c r="A21611" t="s">
        <v>22044</v>
      </c>
      <c r="B21611">
        <v>2330190</v>
      </c>
      <c r="C21611">
        <v>2294450</v>
      </c>
      <c r="D21611">
        <v>1541170</v>
      </c>
      <c r="E21611">
        <v>2009400</v>
      </c>
      <c r="F21611" s="4">
        <f t="shared" si="337"/>
        <v>1948340</v>
      </c>
    </row>
    <row r="21612" spans="1:6" x14ac:dyDescent="0.3">
      <c r="A21612" t="s">
        <v>22045</v>
      </c>
      <c r="B21612">
        <v>673400</v>
      </c>
      <c r="C21612">
        <v>0</v>
      </c>
      <c r="D21612">
        <v>1111110</v>
      </c>
      <c r="E21612">
        <v>1953740</v>
      </c>
      <c r="F21612" s="4">
        <f t="shared" si="337"/>
        <v>1021616.6666666666</v>
      </c>
    </row>
    <row r="21613" spans="1:6" x14ac:dyDescent="0.3">
      <c r="A21613" t="s">
        <v>22046</v>
      </c>
      <c r="B21613">
        <v>709200</v>
      </c>
      <c r="C21613">
        <v>2127680</v>
      </c>
      <c r="D21613">
        <v>2170130</v>
      </c>
      <c r="E21613">
        <v>2370620</v>
      </c>
      <c r="F21613" s="4">
        <f t="shared" si="337"/>
        <v>2222810</v>
      </c>
    </row>
    <row r="21614" spans="1:6" x14ac:dyDescent="0.3">
      <c r="A21614" t="s">
        <v>22047</v>
      </c>
      <c r="B21614">
        <v>2285720</v>
      </c>
      <c r="C21614">
        <v>7221850</v>
      </c>
      <c r="D21614">
        <v>7252390</v>
      </c>
      <c r="E21614">
        <v>7782990</v>
      </c>
      <c r="F21614" s="4">
        <f t="shared" si="337"/>
        <v>7419076.666666667</v>
      </c>
    </row>
    <row r="21615" spans="1:6" x14ac:dyDescent="0.3">
      <c r="A21615" t="s">
        <v>22048</v>
      </c>
      <c r="B21615">
        <v>0</v>
      </c>
      <c r="C21615">
        <v>626000</v>
      </c>
      <c r="D21615">
        <v>2364600</v>
      </c>
      <c r="E21615">
        <v>0</v>
      </c>
      <c r="F21615" s="4">
        <f t="shared" si="337"/>
        <v>996866.66666666663</v>
      </c>
    </row>
    <row r="21616" spans="1:6" x14ac:dyDescent="0.3">
      <c r="A21616" t="s">
        <v>22049</v>
      </c>
      <c r="B21616">
        <v>0</v>
      </c>
      <c r="C21616">
        <v>0</v>
      </c>
      <c r="D21616">
        <v>1568650</v>
      </c>
      <c r="E21616">
        <v>493360</v>
      </c>
      <c r="F21616" s="4">
        <f t="shared" si="337"/>
        <v>687336.66666666663</v>
      </c>
    </row>
    <row r="21617" spans="1:6" x14ac:dyDescent="0.3">
      <c r="A21617" t="s">
        <v>22050</v>
      </c>
      <c r="B21617">
        <v>838400</v>
      </c>
      <c r="C21617">
        <v>2767640</v>
      </c>
      <c r="D21617">
        <v>958000</v>
      </c>
      <c r="E21617">
        <v>0</v>
      </c>
      <c r="F21617" s="4">
        <f t="shared" si="337"/>
        <v>1241880</v>
      </c>
    </row>
    <row r="21618" spans="1:6" x14ac:dyDescent="0.3">
      <c r="A21618" t="s">
        <v>22051</v>
      </c>
      <c r="B21618">
        <v>160000</v>
      </c>
      <c r="C21618">
        <v>0</v>
      </c>
      <c r="D21618">
        <v>2204970</v>
      </c>
      <c r="E21618">
        <v>3486620</v>
      </c>
      <c r="F21618" s="4">
        <f t="shared" si="337"/>
        <v>1897196.6666666667</v>
      </c>
    </row>
    <row r="21619" spans="1:6" x14ac:dyDescent="0.3">
      <c r="A21619" t="s">
        <v>22052</v>
      </c>
      <c r="B21619">
        <v>6533280</v>
      </c>
      <c r="C21619">
        <v>2043430</v>
      </c>
      <c r="D21619">
        <v>4739030</v>
      </c>
      <c r="E21619">
        <v>2350660</v>
      </c>
      <c r="F21619" s="4">
        <f t="shared" si="337"/>
        <v>3044373.3333333335</v>
      </c>
    </row>
    <row r="21620" spans="1:6" x14ac:dyDescent="0.3">
      <c r="A21620" t="s">
        <v>22053</v>
      </c>
      <c r="B21620">
        <v>666660</v>
      </c>
      <c r="C21620">
        <v>0</v>
      </c>
      <c r="D21620">
        <v>295800</v>
      </c>
      <c r="E21620">
        <v>969260</v>
      </c>
      <c r="F21620" s="4">
        <f t="shared" si="337"/>
        <v>421686.66666666669</v>
      </c>
    </row>
    <row r="21621" spans="1:6" x14ac:dyDescent="0.3">
      <c r="A21621" t="s">
        <v>22054</v>
      </c>
      <c r="B21621">
        <v>8943670</v>
      </c>
      <c r="C21621">
        <v>9572940</v>
      </c>
      <c r="D21621">
        <v>12920040</v>
      </c>
      <c r="E21621">
        <v>9724320</v>
      </c>
      <c r="F21621" s="4">
        <f t="shared" si="337"/>
        <v>10739100</v>
      </c>
    </row>
    <row r="21622" spans="1:6" x14ac:dyDescent="0.3">
      <c r="A21622" t="s">
        <v>22055</v>
      </c>
      <c r="B21622">
        <v>1432080</v>
      </c>
      <c r="C21622">
        <v>0</v>
      </c>
      <c r="D21622">
        <v>0</v>
      </c>
      <c r="E21622">
        <v>0</v>
      </c>
      <c r="F21622" s="4">
        <f t="shared" si="337"/>
        <v>0</v>
      </c>
    </row>
    <row r="21623" spans="1:6" x14ac:dyDescent="0.3">
      <c r="A21623" t="s">
        <v>22056</v>
      </c>
      <c r="B21623">
        <v>0</v>
      </c>
      <c r="C21623">
        <v>895440</v>
      </c>
      <c r="D21623">
        <v>209300</v>
      </c>
      <c r="E21623">
        <v>418000</v>
      </c>
      <c r="F21623" s="4">
        <f t="shared" si="337"/>
        <v>507580</v>
      </c>
    </row>
    <row r="21624" spans="1:6" x14ac:dyDescent="0.3">
      <c r="A21624" t="s">
        <v>951</v>
      </c>
      <c r="B21624">
        <v>0</v>
      </c>
      <c r="C21624">
        <v>1483300</v>
      </c>
      <c r="D21624">
        <v>1087000</v>
      </c>
      <c r="E21624">
        <v>1281280</v>
      </c>
      <c r="F21624" s="4">
        <f t="shared" si="337"/>
        <v>1283860</v>
      </c>
    </row>
    <row r="21625" spans="1:6" x14ac:dyDescent="0.3">
      <c r="A21625" t="s">
        <v>22057</v>
      </c>
      <c r="B21625">
        <v>1183000</v>
      </c>
      <c r="C21625">
        <v>0</v>
      </c>
      <c r="D21625">
        <v>1692600</v>
      </c>
      <c r="E21625">
        <v>999180</v>
      </c>
      <c r="F21625" s="4">
        <f t="shared" si="337"/>
        <v>897260</v>
      </c>
    </row>
    <row r="21626" spans="1:6" x14ac:dyDescent="0.3">
      <c r="A21626" t="s">
        <v>853</v>
      </c>
      <c r="B21626">
        <v>0</v>
      </c>
      <c r="C21626">
        <v>281190</v>
      </c>
      <c r="D21626">
        <v>1039950</v>
      </c>
      <c r="E21626">
        <v>0</v>
      </c>
      <c r="F21626" s="4">
        <f t="shared" si="337"/>
        <v>440380</v>
      </c>
    </row>
    <row r="21627" spans="1:6" x14ac:dyDescent="0.3">
      <c r="A21627" t="s">
        <v>22058</v>
      </c>
      <c r="B21627">
        <v>0</v>
      </c>
      <c r="C21627">
        <v>0</v>
      </c>
      <c r="D21627">
        <v>1110280</v>
      </c>
      <c r="E21627">
        <v>1018840</v>
      </c>
      <c r="F21627" s="4">
        <f t="shared" si="337"/>
        <v>709706.66666666663</v>
      </c>
    </row>
    <row r="21628" spans="1:6" x14ac:dyDescent="0.3">
      <c r="A21628" t="s">
        <v>22059</v>
      </c>
      <c r="B21628">
        <v>0</v>
      </c>
      <c r="C21628">
        <v>0</v>
      </c>
      <c r="D21628">
        <v>61563740</v>
      </c>
      <c r="E21628">
        <v>56785120</v>
      </c>
      <c r="F21628" s="4">
        <f t="shared" si="337"/>
        <v>39449620</v>
      </c>
    </row>
    <row r="21629" spans="1:6" x14ac:dyDescent="0.3">
      <c r="A21629" t="s">
        <v>22060</v>
      </c>
      <c r="B21629">
        <v>0</v>
      </c>
      <c r="C21629">
        <v>772590</v>
      </c>
      <c r="D21629">
        <v>0</v>
      </c>
      <c r="E21629">
        <v>402000</v>
      </c>
      <c r="F21629" s="4">
        <f t="shared" si="337"/>
        <v>391530</v>
      </c>
    </row>
    <row r="21630" spans="1:6" x14ac:dyDescent="0.3">
      <c r="A21630" t="s">
        <v>22061</v>
      </c>
      <c r="B21630">
        <v>0</v>
      </c>
      <c r="C21630">
        <v>3664570</v>
      </c>
      <c r="D21630">
        <v>2026020</v>
      </c>
      <c r="E21630">
        <v>1365690</v>
      </c>
      <c r="F21630" s="4">
        <f t="shared" si="337"/>
        <v>2352093.3333333335</v>
      </c>
    </row>
    <row r="21631" spans="1:6" x14ac:dyDescent="0.3">
      <c r="A21631" t="s">
        <v>22062</v>
      </c>
      <c r="B21631">
        <v>0</v>
      </c>
      <c r="C21631">
        <v>990400</v>
      </c>
      <c r="D21631">
        <v>2350710</v>
      </c>
      <c r="E21631">
        <v>1348320</v>
      </c>
      <c r="F21631" s="4">
        <f t="shared" si="337"/>
        <v>1563143.3333333333</v>
      </c>
    </row>
    <row r="21632" spans="1:6" x14ac:dyDescent="0.3">
      <c r="A21632" t="s">
        <v>22063</v>
      </c>
      <c r="B21632">
        <v>0</v>
      </c>
      <c r="C21632">
        <v>2559280</v>
      </c>
      <c r="D21632">
        <v>0</v>
      </c>
      <c r="E21632">
        <v>4150620</v>
      </c>
      <c r="F21632" s="4">
        <f t="shared" si="337"/>
        <v>2236633.3333333335</v>
      </c>
    </row>
    <row r="21633" spans="1:6" x14ac:dyDescent="0.3">
      <c r="A21633" t="s">
        <v>22064</v>
      </c>
      <c r="B21633">
        <v>0</v>
      </c>
      <c r="C21633">
        <v>378400</v>
      </c>
      <c r="D21633">
        <v>835400</v>
      </c>
      <c r="E21633">
        <v>658000</v>
      </c>
      <c r="F21633" s="4">
        <f t="shared" si="337"/>
        <v>623933.33333333337</v>
      </c>
    </row>
    <row r="21634" spans="1:6" x14ac:dyDescent="0.3">
      <c r="A21634" t="s">
        <v>22065</v>
      </c>
      <c r="B21634">
        <v>866320</v>
      </c>
      <c r="C21634">
        <v>1807720</v>
      </c>
      <c r="D21634">
        <v>0</v>
      </c>
      <c r="E21634">
        <v>1947000</v>
      </c>
      <c r="F21634" s="4">
        <f t="shared" si="337"/>
        <v>1251573.3333333333</v>
      </c>
    </row>
    <row r="21635" spans="1:6" x14ac:dyDescent="0.3">
      <c r="A21635" t="s">
        <v>22066</v>
      </c>
      <c r="B21635">
        <v>1010660</v>
      </c>
      <c r="C21635">
        <v>1376000</v>
      </c>
      <c r="D21635">
        <v>0</v>
      </c>
      <c r="E21635">
        <v>450560</v>
      </c>
      <c r="F21635" s="4">
        <f t="shared" ref="F21635:F21698" si="338">SUM(C21635:E21635)/3</f>
        <v>608853.33333333337</v>
      </c>
    </row>
    <row r="21636" spans="1:6" x14ac:dyDescent="0.3">
      <c r="A21636" t="s">
        <v>22067</v>
      </c>
      <c r="B21636">
        <v>2074800</v>
      </c>
      <c r="C21636">
        <v>0</v>
      </c>
      <c r="D21636">
        <v>370000</v>
      </c>
      <c r="E21636">
        <v>0</v>
      </c>
      <c r="F21636" s="4">
        <f t="shared" si="338"/>
        <v>123333.33333333333</v>
      </c>
    </row>
    <row r="21637" spans="1:6" x14ac:dyDescent="0.3">
      <c r="A21637" t="s">
        <v>22068</v>
      </c>
      <c r="B21637">
        <v>0</v>
      </c>
      <c r="C21637">
        <v>1010100</v>
      </c>
      <c r="D21637">
        <v>3700000</v>
      </c>
      <c r="E21637">
        <v>0</v>
      </c>
      <c r="F21637" s="4">
        <f t="shared" si="338"/>
        <v>1570033.3333333333</v>
      </c>
    </row>
    <row r="21638" spans="1:6" x14ac:dyDescent="0.3">
      <c r="A21638" t="s">
        <v>22069</v>
      </c>
      <c r="B21638">
        <v>8762210</v>
      </c>
      <c r="C21638">
        <v>8977000</v>
      </c>
      <c r="D21638">
        <v>3898930</v>
      </c>
      <c r="E21638">
        <v>6770760</v>
      </c>
      <c r="F21638" s="4">
        <f t="shared" si="338"/>
        <v>6548896.666666667</v>
      </c>
    </row>
    <row r="21639" spans="1:6" x14ac:dyDescent="0.3">
      <c r="A21639" t="s">
        <v>22070</v>
      </c>
      <c r="B21639">
        <v>0</v>
      </c>
      <c r="C21639">
        <v>382200</v>
      </c>
      <c r="D21639">
        <v>1045590</v>
      </c>
      <c r="E21639">
        <v>1569910</v>
      </c>
      <c r="F21639" s="4">
        <f t="shared" si="338"/>
        <v>999233.33333333337</v>
      </c>
    </row>
    <row r="21640" spans="1:6" x14ac:dyDescent="0.3">
      <c r="A21640" t="s">
        <v>22071</v>
      </c>
      <c r="B21640">
        <v>0</v>
      </c>
      <c r="C21640">
        <v>0</v>
      </c>
      <c r="D21640">
        <v>1714750</v>
      </c>
      <c r="E21640">
        <v>1202200</v>
      </c>
      <c r="F21640" s="4">
        <f t="shared" si="338"/>
        <v>972316.66666666663</v>
      </c>
    </row>
    <row r="21641" spans="1:6" x14ac:dyDescent="0.3">
      <c r="A21641" t="s">
        <v>22072</v>
      </c>
      <c r="B21641">
        <v>453200</v>
      </c>
      <c r="C21641">
        <v>2960000</v>
      </c>
      <c r="D21641">
        <v>2308020</v>
      </c>
      <c r="E21641">
        <v>770000</v>
      </c>
      <c r="F21641" s="4">
        <f t="shared" si="338"/>
        <v>2012673.3333333333</v>
      </c>
    </row>
    <row r="21642" spans="1:6" x14ac:dyDescent="0.3">
      <c r="A21642" t="s">
        <v>22073</v>
      </c>
      <c r="B21642">
        <v>0</v>
      </c>
      <c r="C21642">
        <v>1855140</v>
      </c>
      <c r="D21642">
        <v>930800</v>
      </c>
      <c r="E21642">
        <v>0</v>
      </c>
      <c r="F21642" s="4">
        <f t="shared" si="338"/>
        <v>928646.66666666663</v>
      </c>
    </row>
    <row r="21643" spans="1:6" x14ac:dyDescent="0.3">
      <c r="A21643" t="s">
        <v>22074</v>
      </c>
      <c r="B21643">
        <v>0</v>
      </c>
      <c r="C21643">
        <v>0</v>
      </c>
      <c r="D21643">
        <v>450000</v>
      </c>
      <c r="E21643">
        <v>547400</v>
      </c>
      <c r="F21643" s="4">
        <f t="shared" si="338"/>
        <v>332466.66666666669</v>
      </c>
    </row>
    <row r="21644" spans="1:6" x14ac:dyDescent="0.3">
      <c r="A21644" t="s">
        <v>22075</v>
      </c>
      <c r="B21644">
        <v>675950</v>
      </c>
      <c r="C21644">
        <v>1217580</v>
      </c>
      <c r="D21644">
        <v>1082190</v>
      </c>
      <c r="E21644">
        <v>0</v>
      </c>
      <c r="F21644" s="4">
        <f t="shared" si="338"/>
        <v>766590</v>
      </c>
    </row>
    <row r="21645" spans="1:6" x14ac:dyDescent="0.3">
      <c r="A21645" t="s">
        <v>22076</v>
      </c>
      <c r="B21645">
        <v>1092950</v>
      </c>
      <c r="C21645">
        <v>0</v>
      </c>
      <c r="D21645">
        <v>0</v>
      </c>
      <c r="E21645">
        <v>1403080</v>
      </c>
      <c r="F21645" s="4">
        <f t="shared" si="338"/>
        <v>467693.33333333331</v>
      </c>
    </row>
    <row r="21646" spans="1:6" x14ac:dyDescent="0.3">
      <c r="A21646" t="s">
        <v>22077</v>
      </c>
      <c r="B21646">
        <v>920690</v>
      </c>
      <c r="C21646">
        <v>0</v>
      </c>
      <c r="D21646">
        <v>0</v>
      </c>
      <c r="E21646">
        <v>0</v>
      </c>
      <c r="F21646" s="4">
        <f t="shared" si="338"/>
        <v>0</v>
      </c>
    </row>
    <row r="21647" spans="1:6" x14ac:dyDescent="0.3">
      <c r="A21647" t="s">
        <v>22078</v>
      </c>
      <c r="B21647">
        <v>1701620</v>
      </c>
      <c r="C21647">
        <v>1133200</v>
      </c>
      <c r="D21647">
        <v>0</v>
      </c>
      <c r="E21647">
        <v>620600</v>
      </c>
      <c r="F21647" s="4">
        <f t="shared" si="338"/>
        <v>584600</v>
      </c>
    </row>
    <row r="21648" spans="1:6" x14ac:dyDescent="0.3">
      <c r="A21648" t="s">
        <v>22079</v>
      </c>
      <c r="B21648">
        <v>596700</v>
      </c>
      <c r="C21648">
        <v>3503200</v>
      </c>
      <c r="D21648">
        <v>2623000</v>
      </c>
      <c r="E21648">
        <v>2140980</v>
      </c>
      <c r="F21648" s="4">
        <f t="shared" si="338"/>
        <v>2755726.6666666665</v>
      </c>
    </row>
    <row r="21649" spans="1:6" x14ac:dyDescent="0.3">
      <c r="A21649" t="s">
        <v>22080</v>
      </c>
      <c r="B21649">
        <v>0</v>
      </c>
      <c r="C21649">
        <v>4175120</v>
      </c>
      <c r="D21649">
        <v>4557580</v>
      </c>
      <c r="E21649">
        <v>2711460</v>
      </c>
      <c r="F21649" s="4">
        <f t="shared" si="338"/>
        <v>3814720</v>
      </c>
    </row>
    <row r="21650" spans="1:6" x14ac:dyDescent="0.3">
      <c r="A21650" t="s">
        <v>22081</v>
      </c>
      <c r="B21650">
        <v>546000</v>
      </c>
      <c r="C21650">
        <v>532350</v>
      </c>
      <c r="D21650">
        <v>248430</v>
      </c>
      <c r="E21650">
        <v>663550</v>
      </c>
      <c r="F21650" s="4">
        <f t="shared" si="338"/>
        <v>481443.33333333331</v>
      </c>
    </row>
    <row r="21651" spans="1:6" x14ac:dyDescent="0.3">
      <c r="A21651" t="s">
        <v>22082</v>
      </c>
      <c r="B21651">
        <v>0</v>
      </c>
      <c r="C21651">
        <v>4336610</v>
      </c>
      <c r="D21651">
        <v>4440130</v>
      </c>
      <c r="E21651">
        <v>0</v>
      </c>
      <c r="F21651" s="4">
        <f t="shared" si="338"/>
        <v>2925580</v>
      </c>
    </row>
    <row r="21652" spans="1:6" x14ac:dyDescent="0.3">
      <c r="A21652" t="s">
        <v>22083</v>
      </c>
      <c r="B21652">
        <v>12033470</v>
      </c>
      <c r="C21652">
        <v>8940700</v>
      </c>
      <c r="D21652">
        <v>10304280</v>
      </c>
      <c r="E21652">
        <v>10918540</v>
      </c>
      <c r="F21652" s="4">
        <f t="shared" si="338"/>
        <v>10054506.666666666</v>
      </c>
    </row>
    <row r="21653" spans="1:6" x14ac:dyDescent="0.3">
      <c r="A21653" t="s">
        <v>22084</v>
      </c>
      <c r="B21653">
        <v>4299750</v>
      </c>
      <c r="C21653">
        <v>1793950</v>
      </c>
      <c r="D21653">
        <v>1180270</v>
      </c>
      <c r="E21653">
        <v>0</v>
      </c>
      <c r="F21653" s="4">
        <f t="shared" si="338"/>
        <v>991406.66666666663</v>
      </c>
    </row>
    <row r="21654" spans="1:6" x14ac:dyDescent="0.3">
      <c r="A21654" t="s">
        <v>22085</v>
      </c>
      <c r="B21654">
        <v>0</v>
      </c>
      <c r="C21654">
        <v>2793700</v>
      </c>
      <c r="D21654">
        <v>0</v>
      </c>
      <c r="E21654">
        <v>0</v>
      </c>
      <c r="F21654" s="4">
        <f t="shared" si="338"/>
        <v>931233.33333333337</v>
      </c>
    </row>
    <row r="21655" spans="1:6" x14ac:dyDescent="0.3">
      <c r="A21655" t="s">
        <v>22086</v>
      </c>
      <c r="B21655">
        <v>2950040</v>
      </c>
      <c r="C21655">
        <v>0</v>
      </c>
      <c r="D21655">
        <v>12569080</v>
      </c>
      <c r="E21655">
        <v>1779050</v>
      </c>
      <c r="F21655" s="4">
        <f t="shared" si="338"/>
        <v>4782710</v>
      </c>
    </row>
    <row r="21656" spans="1:6" x14ac:dyDescent="0.3">
      <c r="A21656" t="s">
        <v>22087</v>
      </c>
      <c r="B21656">
        <v>0</v>
      </c>
      <c r="C21656">
        <v>843200</v>
      </c>
      <c r="D21656">
        <v>455910</v>
      </c>
      <c r="E21656">
        <v>460460</v>
      </c>
      <c r="F21656" s="4">
        <f t="shared" si="338"/>
        <v>586523.33333333337</v>
      </c>
    </row>
    <row r="21657" spans="1:6" x14ac:dyDescent="0.3">
      <c r="A21657" t="s">
        <v>22088</v>
      </c>
      <c r="B21657">
        <v>280280</v>
      </c>
      <c r="C21657">
        <v>2304980</v>
      </c>
      <c r="D21657">
        <v>2052370</v>
      </c>
      <c r="E21657">
        <v>3295700</v>
      </c>
      <c r="F21657" s="4">
        <f t="shared" si="338"/>
        <v>2551016.6666666665</v>
      </c>
    </row>
    <row r="21658" spans="1:6" x14ac:dyDescent="0.3">
      <c r="A21658" t="s">
        <v>22089</v>
      </c>
      <c r="B21658">
        <v>901560</v>
      </c>
      <c r="C21658">
        <v>1974600</v>
      </c>
      <c r="D21658">
        <v>411320</v>
      </c>
      <c r="E21658">
        <v>0</v>
      </c>
      <c r="F21658" s="4">
        <f t="shared" si="338"/>
        <v>795306.66666666663</v>
      </c>
    </row>
    <row r="21659" spans="1:6" x14ac:dyDescent="0.3">
      <c r="A21659" t="s">
        <v>22090</v>
      </c>
      <c r="B21659">
        <v>0</v>
      </c>
      <c r="C21659">
        <v>1205000</v>
      </c>
      <c r="D21659">
        <v>423150</v>
      </c>
      <c r="E21659">
        <v>0</v>
      </c>
      <c r="F21659" s="4">
        <f t="shared" si="338"/>
        <v>542716.66666666663</v>
      </c>
    </row>
    <row r="21660" spans="1:6" x14ac:dyDescent="0.3">
      <c r="A21660" t="s">
        <v>22091</v>
      </c>
      <c r="B21660">
        <v>218240</v>
      </c>
      <c r="C21660">
        <v>4142800</v>
      </c>
      <c r="D21660">
        <v>564200</v>
      </c>
      <c r="E21660">
        <v>3123880</v>
      </c>
      <c r="F21660" s="4">
        <f t="shared" si="338"/>
        <v>2610293.3333333335</v>
      </c>
    </row>
    <row r="21661" spans="1:6" x14ac:dyDescent="0.3">
      <c r="A21661" t="s">
        <v>22092</v>
      </c>
      <c r="B21661">
        <v>936020</v>
      </c>
      <c r="C21661">
        <v>1305480</v>
      </c>
      <c r="D21661">
        <v>0</v>
      </c>
      <c r="E21661">
        <v>771970</v>
      </c>
      <c r="F21661" s="4">
        <f t="shared" si="338"/>
        <v>692483.33333333337</v>
      </c>
    </row>
    <row r="21662" spans="1:6" x14ac:dyDescent="0.3">
      <c r="A21662" t="s">
        <v>22093</v>
      </c>
      <c r="B21662">
        <v>2400900</v>
      </c>
      <c r="C21662">
        <v>2745820</v>
      </c>
      <c r="D21662">
        <v>3020830</v>
      </c>
      <c r="E21662">
        <v>2289760</v>
      </c>
      <c r="F21662" s="4">
        <f t="shared" si="338"/>
        <v>2685470</v>
      </c>
    </row>
    <row r="21663" spans="1:6" x14ac:dyDescent="0.3">
      <c r="A21663" t="s">
        <v>22094</v>
      </c>
      <c r="B21663">
        <v>4007930</v>
      </c>
      <c r="C21663">
        <v>1050000</v>
      </c>
      <c r="D21663">
        <v>4034860</v>
      </c>
      <c r="E21663">
        <v>2170600</v>
      </c>
      <c r="F21663" s="4">
        <f t="shared" si="338"/>
        <v>2418486.6666666665</v>
      </c>
    </row>
    <row r="21664" spans="1:6" x14ac:dyDescent="0.3">
      <c r="A21664" t="s">
        <v>22095</v>
      </c>
      <c r="B21664">
        <v>0</v>
      </c>
      <c r="C21664">
        <v>622800</v>
      </c>
      <c r="D21664">
        <v>0</v>
      </c>
      <c r="E21664">
        <v>0</v>
      </c>
      <c r="F21664" s="4">
        <f t="shared" si="338"/>
        <v>207600</v>
      </c>
    </row>
    <row r="21665" spans="1:6" x14ac:dyDescent="0.3">
      <c r="A21665" t="s">
        <v>22096</v>
      </c>
      <c r="B21665">
        <v>0</v>
      </c>
      <c r="C21665">
        <v>0</v>
      </c>
      <c r="D21665">
        <v>1089200</v>
      </c>
      <c r="E21665">
        <v>662400</v>
      </c>
      <c r="F21665" s="4">
        <f t="shared" si="338"/>
        <v>583866.66666666663</v>
      </c>
    </row>
    <row r="21666" spans="1:6" x14ac:dyDescent="0.3">
      <c r="A21666" t="s">
        <v>703</v>
      </c>
      <c r="B21666">
        <v>3030300</v>
      </c>
      <c r="C21666">
        <v>9893660</v>
      </c>
      <c r="D21666">
        <v>8829080</v>
      </c>
      <c r="E21666">
        <v>12358040</v>
      </c>
      <c r="F21666" s="4">
        <f t="shared" si="338"/>
        <v>10360260</v>
      </c>
    </row>
    <row r="21667" spans="1:6" x14ac:dyDescent="0.3">
      <c r="A21667" t="s">
        <v>22097</v>
      </c>
      <c r="B21667">
        <v>0</v>
      </c>
      <c r="C21667">
        <v>346480</v>
      </c>
      <c r="D21667">
        <v>495800</v>
      </c>
      <c r="E21667">
        <v>273000</v>
      </c>
      <c r="F21667" s="4">
        <f t="shared" si="338"/>
        <v>371760</v>
      </c>
    </row>
    <row r="21668" spans="1:6" x14ac:dyDescent="0.3">
      <c r="A21668" t="s">
        <v>22098</v>
      </c>
      <c r="B21668">
        <v>854120</v>
      </c>
      <c r="C21668">
        <v>350000</v>
      </c>
      <c r="D21668">
        <v>0</v>
      </c>
      <c r="E21668">
        <v>0</v>
      </c>
      <c r="F21668" s="4">
        <f t="shared" si="338"/>
        <v>116666.66666666667</v>
      </c>
    </row>
    <row r="21669" spans="1:6" x14ac:dyDescent="0.3">
      <c r="A21669" t="s">
        <v>22099</v>
      </c>
      <c r="B21669">
        <v>3433600</v>
      </c>
      <c r="C21669">
        <v>6659200</v>
      </c>
      <c r="D21669">
        <v>3431470</v>
      </c>
      <c r="E21669">
        <v>2131960</v>
      </c>
      <c r="F21669" s="4">
        <f t="shared" si="338"/>
        <v>4074210</v>
      </c>
    </row>
    <row r="21670" spans="1:6" x14ac:dyDescent="0.3">
      <c r="A21670" t="s">
        <v>22100</v>
      </c>
      <c r="B21670">
        <v>527800</v>
      </c>
      <c r="C21670">
        <v>555100</v>
      </c>
      <c r="D21670">
        <v>1681680</v>
      </c>
      <c r="E21670">
        <v>473200</v>
      </c>
      <c r="F21670" s="4">
        <f t="shared" si="338"/>
        <v>903326.66666666663</v>
      </c>
    </row>
    <row r="21671" spans="1:6" x14ac:dyDescent="0.3">
      <c r="A21671" t="s">
        <v>22101</v>
      </c>
      <c r="B21671">
        <v>0</v>
      </c>
      <c r="C21671">
        <v>977340</v>
      </c>
      <c r="D21671">
        <v>1075900</v>
      </c>
      <c r="E21671">
        <v>0</v>
      </c>
      <c r="F21671" s="4">
        <f t="shared" si="338"/>
        <v>684413.33333333337</v>
      </c>
    </row>
    <row r="21672" spans="1:6" x14ac:dyDescent="0.3">
      <c r="A21672" t="s">
        <v>22102</v>
      </c>
      <c r="B21672">
        <v>0</v>
      </c>
      <c r="C21672">
        <v>0</v>
      </c>
      <c r="D21672">
        <v>1761190</v>
      </c>
      <c r="E21672">
        <v>762680</v>
      </c>
      <c r="F21672" s="4">
        <f t="shared" si="338"/>
        <v>841290</v>
      </c>
    </row>
    <row r="21673" spans="1:6" x14ac:dyDescent="0.3">
      <c r="A21673" t="s">
        <v>22103</v>
      </c>
      <c r="B21673">
        <v>2486120</v>
      </c>
      <c r="C21673">
        <v>4361060</v>
      </c>
      <c r="D21673">
        <v>2759120</v>
      </c>
      <c r="E21673">
        <v>2447900</v>
      </c>
      <c r="F21673" s="4">
        <f t="shared" si="338"/>
        <v>3189360</v>
      </c>
    </row>
    <row r="21674" spans="1:6" x14ac:dyDescent="0.3">
      <c r="A21674" t="s">
        <v>22104</v>
      </c>
      <c r="B21674">
        <v>0</v>
      </c>
      <c r="C21674">
        <v>2069600</v>
      </c>
      <c r="D21674">
        <v>2595420</v>
      </c>
      <c r="E21674">
        <v>232960</v>
      </c>
      <c r="F21674" s="4">
        <f t="shared" si="338"/>
        <v>1632660</v>
      </c>
    </row>
    <row r="21675" spans="1:6" x14ac:dyDescent="0.3">
      <c r="A21675" t="s">
        <v>22105</v>
      </c>
      <c r="B21675">
        <v>0</v>
      </c>
      <c r="C21675">
        <v>0</v>
      </c>
      <c r="D21675">
        <v>207480</v>
      </c>
      <c r="E21675">
        <v>0</v>
      </c>
      <c r="F21675" s="4">
        <f t="shared" si="338"/>
        <v>69160</v>
      </c>
    </row>
    <row r="21676" spans="1:6" x14ac:dyDescent="0.3">
      <c r="A21676" t="s">
        <v>22106</v>
      </c>
      <c r="B21676">
        <v>2224080</v>
      </c>
      <c r="C21676">
        <v>2000960</v>
      </c>
      <c r="D21676">
        <v>2117840</v>
      </c>
      <c r="E21676">
        <v>2017040</v>
      </c>
      <c r="F21676" s="4">
        <f t="shared" si="338"/>
        <v>2045280</v>
      </c>
    </row>
    <row r="21677" spans="1:6" x14ac:dyDescent="0.3">
      <c r="A21677" t="s">
        <v>22107</v>
      </c>
      <c r="B21677">
        <v>0</v>
      </c>
      <c r="C21677">
        <v>1033400</v>
      </c>
      <c r="D21677">
        <v>575700</v>
      </c>
      <c r="E21677">
        <v>1393500</v>
      </c>
      <c r="F21677" s="4">
        <f t="shared" si="338"/>
        <v>1000866.6666666666</v>
      </c>
    </row>
    <row r="21678" spans="1:6" x14ac:dyDescent="0.3">
      <c r="A21678" t="s">
        <v>22108</v>
      </c>
      <c r="B21678">
        <v>1010100</v>
      </c>
      <c r="C21678">
        <v>1360000</v>
      </c>
      <c r="D21678">
        <v>0</v>
      </c>
      <c r="E21678">
        <v>780000</v>
      </c>
      <c r="F21678" s="4">
        <f t="shared" si="338"/>
        <v>713333.33333333337</v>
      </c>
    </row>
    <row r="21679" spans="1:6" x14ac:dyDescent="0.3">
      <c r="A21679" t="s">
        <v>22109</v>
      </c>
      <c r="B21679">
        <v>3700000</v>
      </c>
      <c r="C21679">
        <v>3702080</v>
      </c>
      <c r="D21679">
        <v>0</v>
      </c>
      <c r="E21679">
        <v>0</v>
      </c>
      <c r="F21679" s="4">
        <f t="shared" si="338"/>
        <v>1234026.6666666667</v>
      </c>
    </row>
    <row r="21680" spans="1:6" x14ac:dyDescent="0.3">
      <c r="A21680" t="s">
        <v>22110</v>
      </c>
      <c r="B21680">
        <v>1444960</v>
      </c>
      <c r="C21680">
        <v>0</v>
      </c>
      <c r="D21680">
        <v>573120</v>
      </c>
      <c r="E21680">
        <v>2929160</v>
      </c>
      <c r="F21680" s="4">
        <f t="shared" si="338"/>
        <v>1167426.6666666667</v>
      </c>
    </row>
    <row r="21681" spans="1:6" x14ac:dyDescent="0.3">
      <c r="A21681" t="s">
        <v>22111</v>
      </c>
      <c r="B21681">
        <v>0</v>
      </c>
      <c r="C21681">
        <v>1110200</v>
      </c>
      <c r="D21681">
        <v>597870</v>
      </c>
      <c r="E21681">
        <v>564200</v>
      </c>
      <c r="F21681" s="4">
        <f t="shared" si="338"/>
        <v>757423.33333333337</v>
      </c>
    </row>
    <row r="21682" spans="1:6" x14ac:dyDescent="0.3">
      <c r="A21682" t="s">
        <v>22112</v>
      </c>
      <c r="B21682">
        <v>0</v>
      </c>
      <c r="C21682">
        <v>677060</v>
      </c>
      <c r="D21682">
        <v>0</v>
      </c>
      <c r="E21682">
        <v>0</v>
      </c>
      <c r="F21682" s="4">
        <f t="shared" si="338"/>
        <v>225686.66666666666</v>
      </c>
    </row>
    <row r="21683" spans="1:6" x14ac:dyDescent="0.3">
      <c r="A21683" t="s">
        <v>22113</v>
      </c>
      <c r="B21683">
        <v>853400</v>
      </c>
      <c r="C21683">
        <v>281190</v>
      </c>
      <c r="D21683">
        <v>473200</v>
      </c>
      <c r="E21683">
        <v>1395760</v>
      </c>
      <c r="F21683" s="4">
        <f t="shared" si="338"/>
        <v>716716.66666666663</v>
      </c>
    </row>
    <row r="21684" spans="1:6" x14ac:dyDescent="0.3">
      <c r="A21684" t="s">
        <v>22114</v>
      </c>
      <c r="B21684">
        <v>264000</v>
      </c>
      <c r="C21684">
        <v>647200</v>
      </c>
      <c r="D21684">
        <v>0</v>
      </c>
      <c r="E21684">
        <v>0</v>
      </c>
      <c r="F21684" s="4">
        <f t="shared" si="338"/>
        <v>215733.33333333334</v>
      </c>
    </row>
    <row r="21685" spans="1:6" x14ac:dyDescent="0.3">
      <c r="A21685" t="s">
        <v>22115</v>
      </c>
      <c r="B21685">
        <v>160000</v>
      </c>
      <c r="C21685">
        <v>966140</v>
      </c>
      <c r="D21685">
        <v>1784139</v>
      </c>
      <c r="E21685">
        <v>1054600</v>
      </c>
      <c r="F21685" s="4">
        <f t="shared" si="338"/>
        <v>1268293</v>
      </c>
    </row>
    <row r="21686" spans="1:6" x14ac:dyDescent="0.3">
      <c r="A21686" t="s">
        <v>22116</v>
      </c>
      <c r="B21686">
        <v>0</v>
      </c>
      <c r="C21686">
        <v>0</v>
      </c>
      <c r="D21686">
        <v>36474600</v>
      </c>
      <c r="E21686">
        <v>0</v>
      </c>
      <c r="F21686" s="4">
        <f t="shared" si="338"/>
        <v>12158200</v>
      </c>
    </row>
    <row r="21687" spans="1:6" x14ac:dyDescent="0.3">
      <c r="A21687" t="s">
        <v>22117</v>
      </c>
      <c r="B21687">
        <v>626000</v>
      </c>
      <c r="C21687">
        <v>234000</v>
      </c>
      <c r="D21687">
        <v>0</v>
      </c>
      <c r="E21687">
        <v>650000</v>
      </c>
      <c r="F21687" s="4">
        <f t="shared" si="338"/>
        <v>294666.66666666669</v>
      </c>
    </row>
    <row r="21688" spans="1:6" x14ac:dyDescent="0.3">
      <c r="A21688" t="s">
        <v>22118</v>
      </c>
      <c r="B21688">
        <v>0</v>
      </c>
      <c r="C21688">
        <v>1574460</v>
      </c>
      <c r="D21688">
        <v>0</v>
      </c>
      <c r="E21688">
        <v>0</v>
      </c>
      <c r="F21688" s="4">
        <f t="shared" si="338"/>
        <v>524820</v>
      </c>
    </row>
    <row r="21689" spans="1:6" x14ac:dyDescent="0.3">
      <c r="A21689" t="s">
        <v>22119</v>
      </c>
      <c r="B21689">
        <v>542800</v>
      </c>
      <c r="C21689">
        <v>1457000</v>
      </c>
      <c r="D21689">
        <v>0</v>
      </c>
      <c r="E21689">
        <v>198900</v>
      </c>
      <c r="F21689" s="4">
        <f t="shared" si="338"/>
        <v>551966.66666666663</v>
      </c>
    </row>
    <row r="21690" spans="1:6" x14ac:dyDescent="0.3">
      <c r="A21690" t="s">
        <v>22120</v>
      </c>
      <c r="B21690">
        <v>0</v>
      </c>
      <c r="C21690">
        <v>1662200</v>
      </c>
      <c r="D21690">
        <v>1189000</v>
      </c>
      <c r="E21690">
        <v>0</v>
      </c>
      <c r="F21690" s="4">
        <f t="shared" si="338"/>
        <v>950400</v>
      </c>
    </row>
    <row r="21691" spans="1:6" x14ac:dyDescent="0.3">
      <c r="A21691" t="s">
        <v>22121</v>
      </c>
      <c r="B21691">
        <v>0</v>
      </c>
      <c r="C21691">
        <v>0</v>
      </c>
      <c r="D21691">
        <v>797160</v>
      </c>
      <c r="E21691">
        <v>2256980</v>
      </c>
      <c r="F21691" s="4">
        <f t="shared" si="338"/>
        <v>1018046.6666666666</v>
      </c>
    </row>
    <row r="21692" spans="1:6" x14ac:dyDescent="0.3">
      <c r="A21692" t="s">
        <v>22122</v>
      </c>
      <c r="B21692">
        <v>960070</v>
      </c>
      <c r="C21692">
        <v>0</v>
      </c>
      <c r="D21692">
        <v>0</v>
      </c>
      <c r="E21692">
        <v>0</v>
      </c>
      <c r="F21692" s="4">
        <f t="shared" si="338"/>
        <v>0</v>
      </c>
    </row>
    <row r="21693" spans="1:6" x14ac:dyDescent="0.3">
      <c r="A21693" t="s">
        <v>22123</v>
      </c>
      <c r="B21693">
        <v>264000</v>
      </c>
      <c r="C21693">
        <v>0</v>
      </c>
      <c r="D21693">
        <v>0</v>
      </c>
      <c r="E21693">
        <v>726360</v>
      </c>
      <c r="F21693" s="4">
        <f t="shared" si="338"/>
        <v>242120</v>
      </c>
    </row>
    <row r="21694" spans="1:6" x14ac:dyDescent="0.3">
      <c r="A21694" t="s">
        <v>22124</v>
      </c>
      <c r="B21694">
        <v>2043120</v>
      </c>
      <c r="C21694">
        <v>2219120</v>
      </c>
      <c r="D21694">
        <v>1714600</v>
      </c>
      <c r="E21694">
        <v>1253400</v>
      </c>
      <c r="F21694" s="4">
        <f t="shared" si="338"/>
        <v>1729040</v>
      </c>
    </row>
    <row r="21695" spans="1:6" x14ac:dyDescent="0.3">
      <c r="A21695" t="s">
        <v>22125</v>
      </c>
      <c r="B21695">
        <v>1315750</v>
      </c>
      <c r="C21695">
        <v>580680</v>
      </c>
      <c r="D21695">
        <v>0</v>
      </c>
      <c r="E21695">
        <v>649560</v>
      </c>
      <c r="F21695" s="4">
        <f t="shared" si="338"/>
        <v>410080</v>
      </c>
    </row>
    <row r="21696" spans="1:6" x14ac:dyDescent="0.3">
      <c r="A21696" t="s">
        <v>22126</v>
      </c>
      <c r="B21696">
        <v>0</v>
      </c>
      <c r="C21696">
        <v>0</v>
      </c>
      <c r="D21696">
        <v>1235290</v>
      </c>
      <c r="E21696">
        <v>0</v>
      </c>
      <c r="F21696" s="4">
        <f t="shared" si="338"/>
        <v>411763.33333333331</v>
      </c>
    </row>
    <row r="21697" spans="1:6" x14ac:dyDescent="0.3">
      <c r="A21697" t="s">
        <v>598</v>
      </c>
      <c r="B21697">
        <v>1146600</v>
      </c>
      <c r="C21697">
        <v>0</v>
      </c>
      <c r="D21697">
        <v>349000</v>
      </c>
      <c r="E21697">
        <v>836290</v>
      </c>
      <c r="F21697" s="4">
        <f t="shared" si="338"/>
        <v>395096.66666666669</v>
      </c>
    </row>
    <row r="21698" spans="1:6" x14ac:dyDescent="0.3">
      <c r="A21698" t="s">
        <v>22127</v>
      </c>
      <c r="B21698">
        <v>191100</v>
      </c>
      <c r="C21698">
        <v>0</v>
      </c>
      <c r="D21698">
        <v>741650</v>
      </c>
      <c r="E21698">
        <v>0</v>
      </c>
      <c r="F21698" s="4">
        <f t="shared" si="338"/>
        <v>247216.66666666666</v>
      </c>
    </row>
    <row r="21699" spans="1:6" x14ac:dyDescent="0.3">
      <c r="A21699" t="s">
        <v>22128</v>
      </c>
      <c r="B21699">
        <v>0</v>
      </c>
      <c r="C21699">
        <v>3330000</v>
      </c>
      <c r="D21699">
        <v>370000</v>
      </c>
      <c r="E21699">
        <v>2021100</v>
      </c>
      <c r="F21699" s="4">
        <f t="shared" ref="F21699:F21762" si="339">SUM(C21699:E21699)/3</f>
        <v>1907033.3333333333</v>
      </c>
    </row>
    <row r="21700" spans="1:6" x14ac:dyDescent="0.3">
      <c r="A21700" t="s">
        <v>22129</v>
      </c>
      <c r="B21700">
        <v>740000</v>
      </c>
      <c r="C21700">
        <v>366000</v>
      </c>
      <c r="D21700">
        <v>308000</v>
      </c>
      <c r="E21700">
        <v>604600</v>
      </c>
      <c r="F21700" s="4">
        <f t="shared" si="339"/>
        <v>426200</v>
      </c>
    </row>
    <row r="21701" spans="1:6" x14ac:dyDescent="0.3">
      <c r="A21701" t="s">
        <v>22130</v>
      </c>
      <c r="B21701">
        <v>0</v>
      </c>
      <c r="C21701">
        <v>370000</v>
      </c>
      <c r="D21701">
        <v>0</v>
      </c>
      <c r="E21701">
        <v>2045500</v>
      </c>
      <c r="F21701" s="4">
        <f t="shared" si="339"/>
        <v>805166.66666666663</v>
      </c>
    </row>
    <row r="21702" spans="1:6" x14ac:dyDescent="0.3">
      <c r="A21702" t="s">
        <v>22131</v>
      </c>
      <c r="B21702">
        <v>6386420</v>
      </c>
      <c r="C21702">
        <v>6632190</v>
      </c>
      <c r="D21702">
        <v>8513050</v>
      </c>
      <c r="E21702">
        <v>11324410</v>
      </c>
      <c r="F21702" s="4">
        <f t="shared" si="339"/>
        <v>8823216.666666666</v>
      </c>
    </row>
    <row r="21703" spans="1:6" x14ac:dyDescent="0.3">
      <c r="A21703" t="s">
        <v>22132</v>
      </c>
      <c r="B21703">
        <v>895160</v>
      </c>
      <c r="C21703">
        <v>717990</v>
      </c>
      <c r="D21703">
        <v>0</v>
      </c>
      <c r="E21703">
        <v>0</v>
      </c>
      <c r="F21703" s="4">
        <f t="shared" si="339"/>
        <v>239330</v>
      </c>
    </row>
    <row r="21704" spans="1:6" x14ac:dyDescent="0.3">
      <c r="A21704" t="s">
        <v>22133</v>
      </c>
      <c r="B21704">
        <v>2071330</v>
      </c>
      <c r="C21704">
        <v>2424100</v>
      </c>
      <c r="D21704">
        <v>3391210</v>
      </c>
      <c r="E21704">
        <v>2871200</v>
      </c>
      <c r="F21704" s="4">
        <f t="shared" si="339"/>
        <v>2895503.3333333335</v>
      </c>
    </row>
    <row r="21705" spans="1:6" x14ac:dyDescent="0.3">
      <c r="A21705" t="s">
        <v>22134</v>
      </c>
      <c r="B21705">
        <v>416000</v>
      </c>
      <c r="C21705">
        <v>1273200</v>
      </c>
      <c r="D21705">
        <v>0</v>
      </c>
      <c r="E21705">
        <v>691500</v>
      </c>
      <c r="F21705" s="4">
        <f t="shared" si="339"/>
        <v>654900</v>
      </c>
    </row>
    <row r="21706" spans="1:6" x14ac:dyDescent="0.3">
      <c r="A21706" t="s">
        <v>22135</v>
      </c>
      <c r="B21706">
        <v>0</v>
      </c>
      <c r="C21706">
        <v>0</v>
      </c>
      <c r="D21706">
        <v>465740</v>
      </c>
      <c r="E21706">
        <v>386000</v>
      </c>
      <c r="F21706" s="4">
        <f t="shared" si="339"/>
        <v>283913.33333333331</v>
      </c>
    </row>
    <row r="21707" spans="1:6" x14ac:dyDescent="0.3">
      <c r="A21707" t="s">
        <v>22136</v>
      </c>
      <c r="B21707">
        <v>4528130</v>
      </c>
      <c r="C21707">
        <v>12310660</v>
      </c>
      <c r="D21707">
        <v>9166480</v>
      </c>
      <c r="E21707">
        <v>10389280</v>
      </c>
      <c r="F21707" s="4">
        <f t="shared" si="339"/>
        <v>10622140</v>
      </c>
    </row>
    <row r="21708" spans="1:6" x14ac:dyDescent="0.3">
      <c r="A21708" t="s">
        <v>22137</v>
      </c>
      <c r="B21708">
        <v>160000</v>
      </c>
      <c r="C21708">
        <v>0</v>
      </c>
      <c r="D21708">
        <v>0</v>
      </c>
      <c r="E21708">
        <v>652260</v>
      </c>
      <c r="F21708" s="4">
        <f t="shared" si="339"/>
        <v>217420</v>
      </c>
    </row>
    <row r="21709" spans="1:6" x14ac:dyDescent="0.3">
      <c r="A21709" t="s">
        <v>22138</v>
      </c>
      <c r="B21709">
        <v>4103930</v>
      </c>
      <c r="C21709">
        <v>4351190</v>
      </c>
      <c r="D21709">
        <v>305760</v>
      </c>
      <c r="E21709">
        <v>3418870</v>
      </c>
      <c r="F21709" s="4">
        <f t="shared" si="339"/>
        <v>2691940</v>
      </c>
    </row>
    <row r="21710" spans="1:6" x14ac:dyDescent="0.3">
      <c r="A21710" t="s">
        <v>22139</v>
      </c>
      <c r="B21710">
        <v>0</v>
      </c>
      <c r="C21710">
        <v>2206280</v>
      </c>
      <c r="D21710">
        <v>365000</v>
      </c>
      <c r="E21710">
        <v>6800960</v>
      </c>
      <c r="F21710" s="4">
        <f t="shared" si="339"/>
        <v>3124080</v>
      </c>
    </row>
    <row r="21711" spans="1:6" x14ac:dyDescent="0.3">
      <c r="A21711" t="s">
        <v>22140</v>
      </c>
      <c r="B21711">
        <v>2771120</v>
      </c>
      <c r="C21711">
        <v>4140080</v>
      </c>
      <c r="D21711">
        <v>2386360</v>
      </c>
      <c r="E21711">
        <v>2189800</v>
      </c>
      <c r="F21711" s="4">
        <f t="shared" si="339"/>
        <v>2905413.3333333335</v>
      </c>
    </row>
    <row r="21712" spans="1:6" x14ac:dyDescent="0.3">
      <c r="A21712" t="s">
        <v>22141</v>
      </c>
      <c r="B21712">
        <v>896000</v>
      </c>
      <c r="C21712">
        <v>2430360</v>
      </c>
      <c r="D21712">
        <v>0</v>
      </c>
      <c r="E21712">
        <v>1183650</v>
      </c>
      <c r="F21712" s="4">
        <f t="shared" si="339"/>
        <v>1204670</v>
      </c>
    </row>
    <row r="21713" spans="1:6" x14ac:dyDescent="0.3">
      <c r="A21713" t="s">
        <v>22142</v>
      </c>
      <c r="B21713">
        <v>0</v>
      </c>
      <c r="C21713">
        <v>1722800</v>
      </c>
      <c r="D21713">
        <v>0</v>
      </c>
      <c r="E21713">
        <v>0</v>
      </c>
      <c r="F21713" s="4">
        <f t="shared" si="339"/>
        <v>574266.66666666663</v>
      </c>
    </row>
    <row r="21714" spans="1:6" x14ac:dyDescent="0.3">
      <c r="A21714" t="s">
        <v>22143</v>
      </c>
      <c r="B21714">
        <v>409500</v>
      </c>
      <c r="C21714">
        <v>0</v>
      </c>
      <c r="D21714">
        <v>912990</v>
      </c>
      <c r="E21714">
        <v>833560</v>
      </c>
      <c r="F21714" s="4">
        <f t="shared" si="339"/>
        <v>582183.33333333337</v>
      </c>
    </row>
    <row r="21715" spans="1:6" x14ac:dyDescent="0.3">
      <c r="A21715" t="s">
        <v>22144</v>
      </c>
      <c r="B21715">
        <v>1034390</v>
      </c>
      <c r="C21715">
        <v>703060</v>
      </c>
      <c r="D21715">
        <v>0</v>
      </c>
      <c r="E21715">
        <v>0</v>
      </c>
      <c r="F21715" s="4">
        <f t="shared" si="339"/>
        <v>234353.33333333334</v>
      </c>
    </row>
    <row r="21716" spans="1:6" x14ac:dyDescent="0.3">
      <c r="A21716" t="s">
        <v>22145</v>
      </c>
      <c r="B21716">
        <v>2401100</v>
      </c>
      <c r="C21716">
        <v>2019680</v>
      </c>
      <c r="D21716">
        <v>2445250</v>
      </c>
      <c r="E21716">
        <v>2321080</v>
      </c>
      <c r="F21716" s="4">
        <f t="shared" si="339"/>
        <v>2262003.3333333335</v>
      </c>
    </row>
    <row r="21717" spans="1:6" x14ac:dyDescent="0.3">
      <c r="A21717" t="s">
        <v>22146</v>
      </c>
      <c r="B21717">
        <v>0</v>
      </c>
      <c r="C21717">
        <v>966420</v>
      </c>
      <c r="D21717">
        <v>0</v>
      </c>
      <c r="E21717">
        <v>0</v>
      </c>
      <c r="F21717" s="4">
        <f t="shared" si="339"/>
        <v>322140</v>
      </c>
    </row>
    <row r="21718" spans="1:6" x14ac:dyDescent="0.3">
      <c r="A21718" t="s">
        <v>22147</v>
      </c>
      <c r="B21718">
        <v>2307900</v>
      </c>
      <c r="C21718">
        <v>0</v>
      </c>
      <c r="D21718">
        <v>10822500</v>
      </c>
      <c r="E21718">
        <v>0</v>
      </c>
      <c r="F21718" s="4">
        <f t="shared" si="339"/>
        <v>3607500</v>
      </c>
    </row>
    <row r="21719" spans="1:6" x14ac:dyDescent="0.3">
      <c r="A21719" t="s">
        <v>22148</v>
      </c>
      <c r="B21719">
        <v>270000</v>
      </c>
      <c r="C21719">
        <v>503930</v>
      </c>
      <c r="D21719">
        <v>0</v>
      </c>
      <c r="E21719">
        <v>1309500</v>
      </c>
      <c r="F21719" s="4">
        <f t="shared" si="339"/>
        <v>604476.66666666663</v>
      </c>
    </row>
    <row r="21720" spans="1:6" x14ac:dyDescent="0.3">
      <c r="A21720" t="s">
        <v>22149</v>
      </c>
      <c r="B21720">
        <v>952010</v>
      </c>
      <c r="C21720">
        <v>2611200</v>
      </c>
      <c r="D21720">
        <v>849620</v>
      </c>
      <c r="E21720">
        <v>1410100</v>
      </c>
      <c r="F21720" s="4">
        <f t="shared" si="339"/>
        <v>1623640</v>
      </c>
    </row>
    <row r="21721" spans="1:6" x14ac:dyDescent="0.3">
      <c r="A21721" t="s">
        <v>22150</v>
      </c>
      <c r="B21721">
        <v>494000</v>
      </c>
      <c r="C21721">
        <v>456000</v>
      </c>
      <c r="D21721">
        <v>0</v>
      </c>
      <c r="E21721">
        <v>0</v>
      </c>
      <c r="F21721" s="4">
        <f t="shared" si="339"/>
        <v>152000</v>
      </c>
    </row>
    <row r="21722" spans="1:6" x14ac:dyDescent="0.3">
      <c r="A21722" t="s">
        <v>22151</v>
      </c>
      <c r="B21722">
        <v>258440</v>
      </c>
      <c r="C21722">
        <v>1364630</v>
      </c>
      <c r="D21722">
        <v>1733960</v>
      </c>
      <c r="E21722">
        <v>1348070</v>
      </c>
      <c r="F21722" s="4">
        <f t="shared" si="339"/>
        <v>1482220</v>
      </c>
    </row>
    <row r="21723" spans="1:6" x14ac:dyDescent="0.3">
      <c r="A21723" t="s">
        <v>22152</v>
      </c>
      <c r="B21723">
        <v>2169980</v>
      </c>
      <c r="C21723">
        <v>2064930</v>
      </c>
      <c r="D21723">
        <v>688870</v>
      </c>
      <c r="E21723">
        <v>2590350</v>
      </c>
      <c r="F21723" s="4">
        <f t="shared" si="339"/>
        <v>1781383.3333333333</v>
      </c>
    </row>
    <row r="21724" spans="1:6" x14ac:dyDescent="0.3">
      <c r="A21724" t="s">
        <v>22153</v>
      </c>
      <c r="B21724">
        <v>719000</v>
      </c>
      <c r="C21724">
        <v>0</v>
      </c>
      <c r="D21724">
        <v>0</v>
      </c>
      <c r="E21724">
        <v>234600</v>
      </c>
      <c r="F21724" s="4">
        <f t="shared" si="339"/>
        <v>78200</v>
      </c>
    </row>
    <row r="21725" spans="1:6" x14ac:dyDescent="0.3">
      <c r="A21725" t="s">
        <v>22154</v>
      </c>
      <c r="B21725">
        <v>342160</v>
      </c>
      <c r="C21725">
        <v>0</v>
      </c>
      <c r="D21725">
        <v>385840</v>
      </c>
      <c r="E21725">
        <v>378000</v>
      </c>
      <c r="F21725" s="4">
        <f t="shared" si="339"/>
        <v>254613.33333333334</v>
      </c>
    </row>
    <row r="21726" spans="1:6" x14ac:dyDescent="0.3">
      <c r="A21726" t="s">
        <v>22155</v>
      </c>
      <c r="B21726">
        <v>0</v>
      </c>
      <c r="C21726">
        <v>2594700</v>
      </c>
      <c r="D21726">
        <v>2009200</v>
      </c>
      <c r="E21726">
        <v>0</v>
      </c>
      <c r="F21726" s="4">
        <f t="shared" si="339"/>
        <v>1534633.3333333333</v>
      </c>
    </row>
    <row r="21727" spans="1:6" x14ac:dyDescent="0.3">
      <c r="A21727" t="s">
        <v>22156</v>
      </c>
      <c r="B21727">
        <v>0</v>
      </c>
      <c r="C21727">
        <v>652100</v>
      </c>
      <c r="D21727">
        <v>191100</v>
      </c>
      <c r="E21727">
        <v>0</v>
      </c>
      <c r="F21727" s="4">
        <f t="shared" si="339"/>
        <v>281066.66666666669</v>
      </c>
    </row>
    <row r="21728" spans="1:6" x14ac:dyDescent="0.3">
      <c r="A21728" t="s">
        <v>22157</v>
      </c>
      <c r="B21728">
        <v>878380</v>
      </c>
      <c r="C21728">
        <v>0</v>
      </c>
      <c r="D21728">
        <v>664110</v>
      </c>
      <c r="E21728">
        <v>0</v>
      </c>
      <c r="F21728" s="4">
        <f t="shared" si="339"/>
        <v>221370</v>
      </c>
    </row>
    <row r="21729" spans="1:6" x14ac:dyDescent="0.3">
      <c r="A21729" t="s">
        <v>22158</v>
      </c>
      <c r="B21729">
        <v>624860</v>
      </c>
      <c r="C21729">
        <v>795880</v>
      </c>
      <c r="D21729">
        <v>673400</v>
      </c>
      <c r="E21729">
        <v>436800</v>
      </c>
      <c r="F21729" s="4">
        <f t="shared" si="339"/>
        <v>635360</v>
      </c>
    </row>
    <row r="21730" spans="1:6" x14ac:dyDescent="0.3">
      <c r="A21730" t="s">
        <v>22159</v>
      </c>
      <c r="B21730">
        <v>2000610</v>
      </c>
      <c r="C21730">
        <v>273000</v>
      </c>
      <c r="D21730">
        <v>1312390</v>
      </c>
      <c r="E21730">
        <v>1489760</v>
      </c>
      <c r="F21730" s="4">
        <f t="shared" si="339"/>
        <v>1025050</v>
      </c>
    </row>
    <row r="21731" spans="1:6" x14ac:dyDescent="0.3">
      <c r="A21731" t="s">
        <v>22160</v>
      </c>
      <c r="B21731">
        <v>0</v>
      </c>
      <c r="C21731">
        <v>0</v>
      </c>
      <c r="D21731">
        <v>604600</v>
      </c>
      <c r="E21731">
        <v>2353980</v>
      </c>
      <c r="F21731" s="4">
        <f t="shared" si="339"/>
        <v>986193.33333333337</v>
      </c>
    </row>
    <row r="21732" spans="1:6" x14ac:dyDescent="0.3">
      <c r="A21732" t="s">
        <v>22161</v>
      </c>
      <c r="B21732">
        <v>4168520</v>
      </c>
      <c r="C21732">
        <v>4312230</v>
      </c>
      <c r="D21732">
        <v>9779950</v>
      </c>
      <c r="E21732">
        <v>4311300</v>
      </c>
      <c r="F21732" s="4">
        <f t="shared" si="339"/>
        <v>6134493.333333333</v>
      </c>
    </row>
    <row r="21733" spans="1:6" x14ac:dyDescent="0.3">
      <c r="A21733" t="s">
        <v>22162</v>
      </c>
      <c r="B21733">
        <v>554000</v>
      </c>
      <c r="C21733">
        <v>2121640</v>
      </c>
      <c r="D21733">
        <v>0</v>
      </c>
      <c r="E21733">
        <v>1122700</v>
      </c>
      <c r="F21733" s="4">
        <f t="shared" si="339"/>
        <v>1081446.6666666667</v>
      </c>
    </row>
    <row r="21734" spans="1:6" x14ac:dyDescent="0.3">
      <c r="A21734" t="s">
        <v>22163</v>
      </c>
      <c r="B21734">
        <v>2820100</v>
      </c>
      <c r="C21734">
        <v>3435050</v>
      </c>
      <c r="D21734">
        <v>1738100</v>
      </c>
      <c r="E21734">
        <v>469200</v>
      </c>
      <c r="F21734" s="4">
        <f t="shared" si="339"/>
        <v>1880783.3333333333</v>
      </c>
    </row>
    <row r="21735" spans="1:6" x14ac:dyDescent="0.3">
      <c r="A21735" t="s">
        <v>22164</v>
      </c>
      <c r="B21735">
        <v>719950</v>
      </c>
      <c r="C21735">
        <v>0</v>
      </c>
      <c r="D21735">
        <v>0</v>
      </c>
      <c r="E21735">
        <v>386000</v>
      </c>
      <c r="F21735" s="4">
        <f t="shared" si="339"/>
        <v>128666.66666666667</v>
      </c>
    </row>
    <row r="21736" spans="1:6" x14ac:dyDescent="0.3">
      <c r="A21736" t="s">
        <v>22165</v>
      </c>
      <c r="B21736">
        <v>411950</v>
      </c>
      <c r="C21736">
        <v>0</v>
      </c>
      <c r="D21736">
        <v>191100</v>
      </c>
      <c r="E21736">
        <v>0</v>
      </c>
      <c r="F21736" s="4">
        <f t="shared" si="339"/>
        <v>63700</v>
      </c>
    </row>
    <row r="21737" spans="1:6" x14ac:dyDescent="0.3">
      <c r="A21737" t="s">
        <v>22166</v>
      </c>
      <c r="B21737">
        <v>256000</v>
      </c>
      <c r="C21737">
        <v>256000</v>
      </c>
      <c r="D21737">
        <v>560000</v>
      </c>
      <c r="E21737">
        <v>1108560</v>
      </c>
      <c r="F21737" s="4">
        <f t="shared" si="339"/>
        <v>641520</v>
      </c>
    </row>
    <row r="21738" spans="1:6" x14ac:dyDescent="0.3">
      <c r="A21738" t="s">
        <v>22167</v>
      </c>
      <c r="B21738">
        <v>2805160</v>
      </c>
      <c r="C21738">
        <v>1567820</v>
      </c>
      <c r="D21738">
        <v>3168320</v>
      </c>
      <c r="E21738">
        <v>2664980</v>
      </c>
      <c r="F21738" s="4">
        <f t="shared" si="339"/>
        <v>2467040</v>
      </c>
    </row>
    <row r="21739" spans="1:6" x14ac:dyDescent="0.3">
      <c r="A21739" t="s">
        <v>22168</v>
      </c>
      <c r="B21739">
        <v>570570</v>
      </c>
      <c r="C21739">
        <v>908960</v>
      </c>
      <c r="D21739">
        <v>0</v>
      </c>
      <c r="E21739">
        <v>0</v>
      </c>
      <c r="F21739" s="4">
        <f t="shared" si="339"/>
        <v>302986.66666666669</v>
      </c>
    </row>
    <row r="21740" spans="1:6" x14ac:dyDescent="0.3">
      <c r="A21740" t="s">
        <v>22169</v>
      </c>
      <c r="B21740">
        <v>0</v>
      </c>
      <c r="C21740">
        <v>0</v>
      </c>
      <c r="D21740">
        <v>223860</v>
      </c>
      <c r="E21740">
        <v>386000</v>
      </c>
      <c r="F21740" s="4">
        <f t="shared" si="339"/>
        <v>203286.66666666666</v>
      </c>
    </row>
    <row r="21741" spans="1:6" x14ac:dyDescent="0.3">
      <c r="A21741" t="s">
        <v>22170</v>
      </c>
      <c r="B21741">
        <v>370000</v>
      </c>
      <c r="C21741">
        <v>0</v>
      </c>
      <c r="D21741">
        <v>682500</v>
      </c>
      <c r="E21741">
        <v>1419460</v>
      </c>
      <c r="F21741" s="4">
        <f t="shared" si="339"/>
        <v>700653.33333333337</v>
      </c>
    </row>
    <row r="21742" spans="1:6" x14ac:dyDescent="0.3">
      <c r="A21742" t="s">
        <v>22171</v>
      </c>
      <c r="B21742">
        <v>256000</v>
      </c>
      <c r="C21742">
        <v>0</v>
      </c>
      <c r="D21742">
        <v>234600</v>
      </c>
      <c r="E21742">
        <v>804000</v>
      </c>
      <c r="F21742" s="4">
        <f t="shared" si="339"/>
        <v>346200</v>
      </c>
    </row>
    <row r="21743" spans="1:6" x14ac:dyDescent="0.3">
      <c r="A21743" t="s">
        <v>22172</v>
      </c>
      <c r="B21743">
        <v>0</v>
      </c>
      <c r="C21743">
        <v>0</v>
      </c>
      <c r="D21743">
        <v>892590</v>
      </c>
      <c r="E21743">
        <v>0</v>
      </c>
      <c r="F21743" s="4">
        <f t="shared" si="339"/>
        <v>297530</v>
      </c>
    </row>
    <row r="21744" spans="1:6" x14ac:dyDescent="0.3">
      <c r="A21744" t="s">
        <v>22173</v>
      </c>
      <c r="B21744">
        <v>0</v>
      </c>
      <c r="C21744">
        <v>0</v>
      </c>
      <c r="D21744">
        <v>1369550</v>
      </c>
      <c r="E21744">
        <v>0</v>
      </c>
      <c r="F21744" s="4">
        <f t="shared" si="339"/>
        <v>456516.66666666669</v>
      </c>
    </row>
    <row r="21745" spans="1:6" x14ac:dyDescent="0.3">
      <c r="A21745" t="s">
        <v>22174</v>
      </c>
      <c r="B21745">
        <v>796540</v>
      </c>
      <c r="C21745">
        <v>701520</v>
      </c>
      <c r="D21745">
        <v>1618890</v>
      </c>
      <c r="E21745">
        <v>1278640</v>
      </c>
      <c r="F21745" s="4">
        <f t="shared" si="339"/>
        <v>1199683.3333333333</v>
      </c>
    </row>
    <row r="21746" spans="1:6" x14ac:dyDescent="0.3">
      <c r="A21746" t="s">
        <v>22175</v>
      </c>
      <c r="B21746">
        <v>3454050</v>
      </c>
      <c r="C21746">
        <v>7873200</v>
      </c>
      <c r="D21746">
        <v>3750550</v>
      </c>
      <c r="E21746">
        <v>2902900</v>
      </c>
      <c r="F21746" s="4">
        <f t="shared" si="339"/>
        <v>4842216.666666667</v>
      </c>
    </row>
    <row r="21747" spans="1:6" x14ac:dyDescent="0.3">
      <c r="A21747" t="s">
        <v>22176</v>
      </c>
      <c r="B21747">
        <v>996000</v>
      </c>
      <c r="C21747">
        <v>4780650</v>
      </c>
      <c r="D21747">
        <v>7192770</v>
      </c>
      <c r="E21747">
        <v>2553560</v>
      </c>
      <c r="F21747" s="4">
        <f t="shared" si="339"/>
        <v>4842326.666666667</v>
      </c>
    </row>
    <row r="21748" spans="1:6" x14ac:dyDescent="0.3">
      <c r="A21748" t="s">
        <v>22177</v>
      </c>
      <c r="B21748">
        <v>2270960</v>
      </c>
      <c r="C21748">
        <v>3442900</v>
      </c>
      <c r="D21748">
        <v>2433430</v>
      </c>
      <c r="E21748">
        <v>2279500</v>
      </c>
      <c r="F21748" s="4">
        <f t="shared" si="339"/>
        <v>2718610</v>
      </c>
    </row>
    <row r="21749" spans="1:6" x14ac:dyDescent="0.3">
      <c r="A21749" t="s">
        <v>22178</v>
      </c>
      <c r="B21749">
        <v>1110000</v>
      </c>
      <c r="C21749">
        <v>1073800</v>
      </c>
      <c r="D21749">
        <v>1163890</v>
      </c>
      <c r="E21749">
        <v>758030</v>
      </c>
      <c r="F21749" s="4">
        <f t="shared" si="339"/>
        <v>998573.33333333337</v>
      </c>
    </row>
    <row r="21750" spans="1:6" x14ac:dyDescent="0.3">
      <c r="A21750" t="s">
        <v>22179</v>
      </c>
      <c r="B21750">
        <v>0</v>
      </c>
      <c r="C21750">
        <v>0</v>
      </c>
      <c r="D21750">
        <v>1244880</v>
      </c>
      <c r="E21750">
        <v>0</v>
      </c>
      <c r="F21750" s="4">
        <f t="shared" si="339"/>
        <v>414960</v>
      </c>
    </row>
    <row r="21751" spans="1:6" x14ac:dyDescent="0.3">
      <c r="A21751" t="s">
        <v>22180</v>
      </c>
      <c r="B21751">
        <v>8488670</v>
      </c>
      <c r="C21751">
        <v>6305470</v>
      </c>
      <c r="D21751">
        <v>1696340</v>
      </c>
      <c r="E21751">
        <v>0</v>
      </c>
      <c r="F21751" s="4">
        <f t="shared" si="339"/>
        <v>2667270</v>
      </c>
    </row>
    <row r="21752" spans="1:6" x14ac:dyDescent="0.3">
      <c r="A21752" t="s">
        <v>22181</v>
      </c>
      <c r="B21752">
        <v>1306760</v>
      </c>
      <c r="C21752">
        <v>0</v>
      </c>
      <c r="D21752">
        <v>720720</v>
      </c>
      <c r="E21752">
        <v>0</v>
      </c>
      <c r="F21752" s="4">
        <f t="shared" si="339"/>
        <v>240240</v>
      </c>
    </row>
    <row r="21753" spans="1:6" x14ac:dyDescent="0.3">
      <c r="A21753" t="s">
        <v>22182</v>
      </c>
      <c r="B21753">
        <v>793800</v>
      </c>
      <c r="C21753">
        <v>1158440</v>
      </c>
      <c r="D21753">
        <v>0</v>
      </c>
      <c r="E21753">
        <v>0</v>
      </c>
      <c r="F21753" s="4">
        <f t="shared" si="339"/>
        <v>386146.66666666669</v>
      </c>
    </row>
    <row r="21754" spans="1:6" x14ac:dyDescent="0.3">
      <c r="A21754" t="s">
        <v>22183</v>
      </c>
      <c r="B21754">
        <v>1613200</v>
      </c>
      <c r="C21754">
        <v>300300</v>
      </c>
      <c r="D21754">
        <v>425700</v>
      </c>
      <c r="E21754">
        <v>768200</v>
      </c>
      <c r="F21754" s="4">
        <f t="shared" si="339"/>
        <v>498066.66666666669</v>
      </c>
    </row>
    <row r="21755" spans="1:6" x14ac:dyDescent="0.3">
      <c r="A21755" t="s">
        <v>22184</v>
      </c>
      <c r="B21755">
        <v>382200</v>
      </c>
      <c r="C21755">
        <v>0</v>
      </c>
      <c r="D21755">
        <v>0</v>
      </c>
      <c r="E21755">
        <v>0</v>
      </c>
      <c r="F21755" s="4">
        <f t="shared" si="339"/>
        <v>0</v>
      </c>
    </row>
    <row r="21756" spans="1:6" x14ac:dyDescent="0.3">
      <c r="A21756" t="s">
        <v>22185</v>
      </c>
      <c r="B21756">
        <v>1287200</v>
      </c>
      <c r="C21756">
        <v>0</v>
      </c>
      <c r="D21756">
        <v>1401900</v>
      </c>
      <c r="E21756">
        <v>2346540</v>
      </c>
      <c r="F21756" s="4">
        <f t="shared" si="339"/>
        <v>1249480</v>
      </c>
    </row>
    <row r="21757" spans="1:6" x14ac:dyDescent="0.3">
      <c r="A21757" t="s">
        <v>22186</v>
      </c>
      <c r="B21757">
        <v>3093850</v>
      </c>
      <c r="C21757">
        <v>3275770</v>
      </c>
      <c r="D21757">
        <v>2158520</v>
      </c>
      <c r="E21757">
        <v>2038720</v>
      </c>
      <c r="F21757" s="4">
        <f t="shared" si="339"/>
        <v>2491003.3333333335</v>
      </c>
    </row>
    <row r="21758" spans="1:6" x14ac:dyDescent="0.3">
      <c r="A21758" t="s">
        <v>22187</v>
      </c>
      <c r="B21758">
        <v>1112580</v>
      </c>
      <c r="C21758">
        <v>430400</v>
      </c>
      <c r="D21758">
        <v>669550</v>
      </c>
      <c r="E21758">
        <v>900150</v>
      </c>
      <c r="F21758" s="4">
        <f t="shared" si="339"/>
        <v>666700</v>
      </c>
    </row>
    <row r="21759" spans="1:6" x14ac:dyDescent="0.3">
      <c r="A21759" t="s">
        <v>22188</v>
      </c>
      <c r="B21759">
        <v>0</v>
      </c>
      <c r="C21759">
        <v>1614340</v>
      </c>
      <c r="D21759">
        <v>673400</v>
      </c>
      <c r="E21759">
        <v>386000</v>
      </c>
      <c r="F21759" s="4">
        <f t="shared" si="339"/>
        <v>891246.66666666663</v>
      </c>
    </row>
    <row r="21760" spans="1:6" x14ac:dyDescent="0.3">
      <c r="A21760" t="s">
        <v>22189</v>
      </c>
      <c r="B21760">
        <v>0</v>
      </c>
      <c r="C21760">
        <v>431340</v>
      </c>
      <c r="D21760">
        <v>683960</v>
      </c>
      <c r="E21760">
        <v>432000</v>
      </c>
      <c r="F21760" s="4">
        <f t="shared" si="339"/>
        <v>515766.66666666669</v>
      </c>
    </row>
    <row r="21761" spans="1:6" x14ac:dyDescent="0.3">
      <c r="A21761" t="s">
        <v>22190</v>
      </c>
      <c r="B21761">
        <v>5023880</v>
      </c>
      <c r="C21761">
        <v>10179120</v>
      </c>
      <c r="D21761">
        <v>6402280</v>
      </c>
      <c r="E21761">
        <v>6337770</v>
      </c>
      <c r="F21761" s="4">
        <f t="shared" si="339"/>
        <v>7639723.333333333</v>
      </c>
    </row>
    <row r="21762" spans="1:6" x14ac:dyDescent="0.3">
      <c r="A21762" t="s">
        <v>22191</v>
      </c>
      <c r="B21762">
        <v>0</v>
      </c>
      <c r="C21762">
        <v>1233050</v>
      </c>
      <c r="D21762">
        <v>0</v>
      </c>
      <c r="E21762">
        <v>1502410</v>
      </c>
      <c r="F21762" s="4">
        <f t="shared" si="339"/>
        <v>911820</v>
      </c>
    </row>
    <row r="21763" spans="1:6" x14ac:dyDescent="0.3">
      <c r="A21763" t="s">
        <v>22192</v>
      </c>
      <c r="B21763">
        <v>0</v>
      </c>
      <c r="C21763">
        <v>2144200</v>
      </c>
      <c r="D21763">
        <v>2247840</v>
      </c>
      <c r="E21763">
        <v>2088800</v>
      </c>
      <c r="F21763" s="4">
        <f t="shared" ref="F21763:F21826" si="340">SUM(C21763:E21763)/3</f>
        <v>2160280</v>
      </c>
    </row>
    <row r="21764" spans="1:6" x14ac:dyDescent="0.3">
      <c r="A21764" t="s">
        <v>22193</v>
      </c>
      <c r="B21764">
        <v>1069250</v>
      </c>
      <c r="C21764">
        <v>1014800</v>
      </c>
      <c r="D21764">
        <v>0</v>
      </c>
      <c r="E21764">
        <v>402220</v>
      </c>
      <c r="F21764" s="4">
        <f t="shared" si="340"/>
        <v>472340</v>
      </c>
    </row>
    <row r="21765" spans="1:6" x14ac:dyDescent="0.3">
      <c r="A21765" t="s">
        <v>22194</v>
      </c>
      <c r="B21765">
        <v>2055710</v>
      </c>
      <c r="C21765">
        <v>0</v>
      </c>
      <c r="D21765">
        <v>625800</v>
      </c>
      <c r="E21765">
        <v>562000</v>
      </c>
      <c r="F21765" s="4">
        <f t="shared" si="340"/>
        <v>395933.33333333331</v>
      </c>
    </row>
    <row r="21766" spans="1:6" x14ac:dyDescent="0.3">
      <c r="A21766" t="s">
        <v>22195</v>
      </c>
      <c r="B21766">
        <v>7780720</v>
      </c>
      <c r="C21766">
        <v>10691210</v>
      </c>
      <c r="D21766">
        <v>11723440</v>
      </c>
      <c r="E21766">
        <v>12469430</v>
      </c>
      <c r="F21766" s="4">
        <f t="shared" si="340"/>
        <v>11628026.666666666</v>
      </c>
    </row>
    <row r="21767" spans="1:6" x14ac:dyDescent="0.3">
      <c r="A21767" t="s">
        <v>22196</v>
      </c>
      <c r="B21767">
        <v>0</v>
      </c>
      <c r="C21767">
        <v>1223950</v>
      </c>
      <c r="D21767">
        <v>0</v>
      </c>
      <c r="E21767">
        <v>0</v>
      </c>
      <c r="F21767" s="4">
        <f t="shared" si="340"/>
        <v>407983.33333333331</v>
      </c>
    </row>
    <row r="21768" spans="1:6" x14ac:dyDescent="0.3">
      <c r="A21768" t="s">
        <v>22197</v>
      </c>
      <c r="B21768">
        <v>624780</v>
      </c>
      <c r="C21768">
        <v>0</v>
      </c>
      <c r="D21768">
        <v>1670780</v>
      </c>
      <c r="E21768">
        <v>386000</v>
      </c>
      <c r="F21768" s="4">
        <f t="shared" si="340"/>
        <v>685593.33333333337</v>
      </c>
    </row>
    <row r="21769" spans="1:6" x14ac:dyDescent="0.3">
      <c r="A21769" t="s">
        <v>22198</v>
      </c>
      <c r="B21769">
        <v>0</v>
      </c>
      <c r="C21769">
        <v>242880</v>
      </c>
      <c r="D21769">
        <v>930490</v>
      </c>
      <c r="E21769">
        <v>0</v>
      </c>
      <c r="F21769" s="4">
        <f t="shared" si="340"/>
        <v>391123.33333333331</v>
      </c>
    </row>
    <row r="21770" spans="1:6" x14ac:dyDescent="0.3">
      <c r="A21770" t="s">
        <v>22199</v>
      </c>
      <c r="B21770">
        <v>0</v>
      </c>
      <c r="C21770">
        <v>1480000</v>
      </c>
      <c r="D21770">
        <v>0</v>
      </c>
      <c r="E21770">
        <v>0</v>
      </c>
      <c r="F21770" s="4">
        <f t="shared" si="340"/>
        <v>493333.33333333331</v>
      </c>
    </row>
    <row r="21771" spans="1:6" x14ac:dyDescent="0.3">
      <c r="A21771" t="s">
        <v>22200</v>
      </c>
      <c r="B21771">
        <v>0</v>
      </c>
      <c r="C21771">
        <v>0</v>
      </c>
      <c r="D21771">
        <v>1480000</v>
      </c>
      <c r="E21771">
        <v>0</v>
      </c>
      <c r="F21771" s="4">
        <f t="shared" si="340"/>
        <v>493333.33333333331</v>
      </c>
    </row>
    <row r="21772" spans="1:6" x14ac:dyDescent="0.3">
      <c r="A21772" t="s">
        <v>22201</v>
      </c>
      <c r="B21772">
        <v>2076800</v>
      </c>
      <c r="C21772">
        <v>18874180</v>
      </c>
      <c r="D21772">
        <v>8241580</v>
      </c>
      <c r="E21772">
        <v>9343160</v>
      </c>
      <c r="F21772" s="4">
        <f t="shared" si="340"/>
        <v>12152973.333333334</v>
      </c>
    </row>
    <row r="21773" spans="1:6" x14ac:dyDescent="0.3">
      <c r="A21773" t="s">
        <v>22202</v>
      </c>
      <c r="B21773">
        <v>946000</v>
      </c>
      <c r="C21773">
        <v>797160</v>
      </c>
      <c r="D21773">
        <v>0</v>
      </c>
      <c r="E21773">
        <v>2504740</v>
      </c>
      <c r="F21773" s="4">
        <f t="shared" si="340"/>
        <v>1100633.3333333333</v>
      </c>
    </row>
    <row r="21774" spans="1:6" x14ac:dyDescent="0.3">
      <c r="A21774" t="s">
        <v>22203</v>
      </c>
      <c r="B21774">
        <v>482660</v>
      </c>
      <c r="C21774">
        <v>573300</v>
      </c>
      <c r="D21774">
        <v>581840</v>
      </c>
      <c r="E21774">
        <v>0</v>
      </c>
      <c r="F21774" s="4">
        <f t="shared" si="340"/>
        <v>385046.66666666669</v>
      </c>
    </row>
    <row r="21775" spans="1:6" x14ac:dyDescent="0.3">
      <c r="A21775" t="s">
        <v>22204</v>
      </c>
      <c r="B21775">
        <v>0</v>
      </c>
      <c r="C21775">
        <v>1089040</v>
      </c>
      <c r="D21775">
        <v>0</v>
      </c>
      <c r="E21775">
        <v>0</v>
      </c>
      <c r="F21775" s="4">
        <f t="shared" si="340"/>
        <v>363013.33333333331</v>
      </c>
    </row>
    <row r="21776" spans="1:6" x14ac:dyDescent="0.3">
      <c r="A21776" t="s">
        <v>22205</v>
      </c>
      <c r="B21776">
        <v>1576600</v>
      </c>
      <c r="C21776">
        <v>1420700</v>
      </c>
      <c r="D21776">
        <v>391000</v>
      </c>
      <c r="E21776">
        <v>3572620</v>
      </c>
      <c r="F21776" s="4">
        <f t="shared" si="340"/>
        <v>1794773.3333333333</v>
      </c>
    </row>
    <row r="21777" spans="1:6" x14ac:dyDescent="0.3">
      <c r="A21777" t="s">
        <v>22206</v>
      </c>
      <c r="B21777">
        <v>2429800</v>
      </c>
      <c r="C21777">
        <v>480000</v>
      </c>
      <c r="D21777">
        <v>0</v>
      </c>
      <c r="E21777">
        <v>0</v>
      </c>
      <c r="F21777" s="4">
        <f t="shared" si="340"/>
        <v>160000</v>
      </c>
    </row>
    <row r="21778" spans="1:6" x14ac:dyDescent="0.3">
      <c r="A21778" t="s">
        <v>22207</v>
      </c>
      <c r="B21778">
        <v>370000</v>
      </c>
      <c r="C21778">
        <v>0</v>
      </c>
      <c r="D21778">
        <v>678140</v>
      </c>
      <c r="E21778">
        <v>0</v>
      </c>
      <c r="F21778" s="4">
        <f t="shared" si="340"/>
        <v>226046.66666666666</v>
      </c>
    </row>
    <row r="21779" spans="1:6" x14ac:dyDescent="0.3">
      <c r="A21779" t="s">
        <v>22208</v>
      </c>
      <c r="B21779">
        <v>2457160</v>
      </c>
      <c r="C21779">
        <v>1480000</v>
      </c>
      <c r="D21779">
        <v>0</v>
      </c>
      <c r="E21779">
        <v>2450300</v>
      </c>
      <c r="F21779" s="4">
        <f t="shared" si="340"/>
        <v>1310100</v>
      </c>
    </row>
    <row r="21780" spans="1:6" x14ac:dyDescent="0.3">
      <c r="A21780" t="s">
        <v>22209</v>
      </c>
      <c r="B21780">
        <v>2448980</v>
      </c>
      <c r="C21780">
        <v>2505230</v>
      </c>
      <c r="D21780">
        <v>2388750</v>
      </c>
      <c r="E21780">
        <v>3766050</v>
      </c>
      <c r="F21780" s="4">
        <f t="shared" si="340"/>
        <v>2886676.6666666665</v>
      </c>
    </row>
    <row r="21781" spans="1:6" x14ac:dyDescent="0.3">
      <c r="A21781" t="s">
        <v>22210</v>
      </c>
      <c r="B21781">
        <v>657600</v>
      </c>
      <c r="C21781">
        <v>0</v>
      </c>
      <c r="D21781">
        <v>1405750</v>
      </c>
      <c r="E21781">
        <v>0</v>
      </c>
      <c r="F21781" s="4">
        <f t="shared" si="340"/>
        <v>468583.33333333331</v>
      </c>
    </row>
    <row r="21782" spans="1:6" x14ac:dyDescent="0.3">
      <c r="A21782" t="s">
        <v>22211</v>
      </c>
      <c r="B21782">
        <v>0</v>
      </c>
      <c r="C21782">
        <v>0</v>
      </c>
      <c r="D21782">
        <v>700700</v>
      </c>
      <c r="E21782">
        <v>0</v>
      </c>
      <c r="F21782" s="4">
        <f t="shared" si="340"/>
        <v>233566.66666666666</v>
      </c>
    </row>
    <row r="21783" spans="1:6" x14ac:dyDescent="0.3">
      <c r="A21783" t="s">
        <v>22212</v>
      </c>
      <c r="B21783">
        <v>737100</v>
      </c>
      <c r="C21783">
        <v>1765240</v>
      </c>
      <c r="D21783">
        <v>357000</v>
      </c>
      <c r="E21783">
        <v>2125200</v>
      </c>
      <c r="F21783" s="4">
        <f t="shared" si="340"/>
        <v>1415813.3333333333</v>
      </c>
    </row>
    <row r="21784" spans="1:6" x14ac:dyDescent="0.3">
      <c r="A21784" t="s">
        <v>22213</v>
      </c>
      <c r="B21784">
        <v>444990</v>
      </c>
      <c r="C21784">
        <v>1238510</v>
      </c>
      <c r="D21784">
        <v>745110</v>
      </c>
      <c r="E21784">
        <v>444990</v>
      </c>
      <c r="F21784" s="4">
        <f t="shared" si="340"/>
        <v>809536.66666666663</v>
      </c>
    </row>
    <row r="21785" spans="1:6" x14ac:dyDescent="0.3">
      <c r="A21785" t="s">
        <v>22214</v>
      </c>
      <c r="B21785">
        <v>0</v>
      </c>
      <c r="C21785">
        <v>1084060</v>
      </c>
      <c r="D21785">
        <v>234600</v>
      </c>
      <c r="E21785">
        <v>0</v>
      </c>
      <c r="F21785" s="4">
        <f t="shared" si="340"/>
        <v>439553.33333333331</v>
      </c>
    </row>
    <row r="21786" spans="1:6" x14ac:dyDescent="0.3">
      <c r="A21786" t="s">
        <v>22215</v>
      </c>
      <c r="B21786">
        <v>0</v>
      </c>
      <c r="C21786">
        <v>6407750</v>
      </c>
      <c r="D21786">
        <v>2670310</v>
      </c>
      <c r="E21786">
        <v>4298230</v>
      </c>
      <c r="F21786" s="4">
        <f t="shared" si="340"/>
        <v>4458763.333333333</v>
      </c>
    </row>
    <row r="21787" spans="1:6" x14ac:dyDescent="0.3">
      <c r="A21787" t="s">
        <v>22216</v>
      </c>
      <c r="B21787">
        <v>920920</v>
      </c>
      <c r="C21787">
        <v>588000</v>
      </c>
      <c r="D21787">
        <v>549640</v>
      </c>
      <c r="E21787">
        <v>0</v>
      </c>
      <c r="F21787" s="4">
        <f t="shared" si="340"/>
        <v>379213.33333333331</v>
      </c>
    </row>
    <row r="21788" spans="1:6" x14ac:dyDescent="0.3">
      <c r="A21788" t="s">
        <v>22217</v>
      </c>
      <c r="B21788">
        <v>256000</v>
      </c>
      <c r="C21788">
        <v>0</v>
      </c>
      <c r="D21788">
        <v>0</v>
      </c>
      <c r="E21788">
        <v>0</v>
      </c>
      <c r="F21788" s="4">
        <f t="shared" si="340"/>
        <v>0</v>
      </c>
    </row>
    <row r="21789" spans="1:6" x14ac:dyDescent="0.3">
      <c r="A21789" t="s">
        <v>22218</v>
      </c>
      <c r="B21789">
        <v>0</v>
      </c>
      <c r="C21789">
        <v>0</v>
      </c>
      <c r="D21789">
        <v>370000</v>
      </c>
      <c r="E21789">
        <v>0</v>
      </c>
      <c r="F21789" s="4">
        <f t="shared" si="340"/>
        <v>123333.33333333333</v>
      </c>
    </row>
    <row r="21790" spans="1:6" x14ac:dyDescent="0.3">
      <c r="A21790" t="s">
        <v>22219</v>
      </c>
      <c r="B21790">
        <v>236600</v>
      </c>
      <c r="C21790">
        <v>0</v>
      </c>
      <c r="D21790">
        <v>0</v>
      </c>
      <c r="E21790">
        <v>0</v>
      </c>
      <c r="F21790" s="4">
        <f t="shared" si="340"/>
        <v>0</v>
      </c>
    </row>
    <row r="21791" spans="1:6" x14ac:dyDescent="0.3">
      <c r="A21791" t="s">
        <v>22220</v>
      </c>
      <c r="B21791">
        <v>0</v>
      </c>
      <c r="C21791">
        <v>0</v>
      </c>
      <c r="D21791">
        <v>597320</v>
      </c>
      <c r="E21791">
        <v>0</v>
      </c>
      <c r="F21791" s="4">
        <f t="shared" si="340"/>
        <v>199106.66666666666</v>
      </c>
    </row>
    <row r="21792" spans="1:6" x14ac:dyDescent="0.3">
      <c r="A21792" t="s">
        <v>22221</v>
      </c>
      <c r="B21792">
        <v>305000</v>
      </c>
      <c r="C21792">
        <v>0</v>
      </c>
      <c r="D21792">
        <v>0</v>
      </c>
      <c r="E21792">
        <v>1261260</v>
      </c>
      <c r="F21792" s="4">
        <f t="shared" si="340"/>
        <v>420420</v>
      </c>
    </row>
    <row r="21793" spans="1:6" x14ac:dyDescent="0.3">
      <c r="A21793" t="s">
        <v>22222</v>
      </c>
      <c r="B21793">
        <v>288000</v>
      </c>
      <c r="C21793">
        <v>841400</v>
      </c>
      <c r="D21793">
        <v>0</v>
      </c>
      <c r="E21793">
        <v>0</v>
      </c>
      <c r="F21793" s="4">
        <f t="shared" si="340"/>
        <v>280466.66666666669</v>
      </c>
    </row>
    <row r="21794" spans="1:6" x14ac:dyDescent="0.3">
      <c r="A21794" t="s">
        <v>22223</v>
      </c>
      <c r="B21794">
        <v>0</v>
      </c>
      <c r="C21794">
        <v>0</v>
      </c>
      <c r="D21794">
        <v>886100</v>
      </c>
      <c r="E21794">
        <v>804000</v>
      </c>
      <c r="F21794" s="4">
        <f t="shared" si="340"/>
        <v>563366.66666666663</v>
      </c>
    </row>
    <row r="21795" spans="1:6" x14ac:dyDescent="0.3">
      <c r="A21795" t="s">
        <v>22224</v>
      </c>
      <c r="B21795">
        <v>0</v>
      </c>
      <c r="C21795">
        <v>0</v>
      </c>
      <c r="D21795">
        <v>264000</v>
      </c>
      <c r="E21795">
        <v>402000</v>
      </c>
      <c r="F21795" s="4">
        <f t="shared" si="340"/>
        <v>222000</v>
      </c>
    </row>
    <row r="21796" spans="1:6" x14ac:dyDescent="0.3">
      <c r="A21796" t="s">
        <v>22225</v>
      </c>
      <c r="B21796">
        <v>0</v>
      </c>
      <c r="C21796">
        <v>931820</v>
      </c>
      <c r="D21796">
        <v>1387680</v>
      </c>
      <c r="E21796">
        <v>796000</v>
      </c>
      <c r="F21796" s="4">
        <f t="shared" si="340"/>
        <v>1038500</v>
      </c>
    </row>
    <row r="21797" spans="1:6" x14ac:dyDescent="0.3">
      <c r="A21797" t="s">
        <v>369</v>
      </c>
      <c r="B21797">
        <v>0</v>
      </c>
      <c r="C21797">
        <v>500500</v>
      </c>
      <c r="D21797">
        <v>0</v>
      </c>
      <c r="E21797">
        <v>589460</v>
      </c>
      <c r="F21797" s="4">
        <f t="shared" si="340"/>
        <v>363320</v>
      </c>
    </row>
    <row r="21798" spans="1:6" x14ac:dyDescent="0.3">
      <c r="A21798" t="s">
        <v>22226</v>
      </c>
      <c r="B21798">
        <v>2231860</v>
      </c>
      <c r="C21798">
        <v>2548990</v>
      </c>
      <c r="D21798">
        <v>2709050</v>
      </c>
      <c r="E21798">
        <v>2589910</v>
      </c>
      <c r="F21798" s="4">
        <f t="shared" si="340"/>
        <v>2615983.3333333335</v>
      </c>
    </row>
    <row r="21799" spans="1:6" x14ac:dyDescent="0.3">
      <c r="A21799" t="s">
        <v>22227</v>
      </c>
      <c r="B21799">
        <v>0</v>
      </c>
      <c r="C21799">
        <v>1103980</v>
      </c>
      <c r="D21799">
        <v>0</v>
      </c>
      <c r="E21799">
        <v>0</v>
      </c>
      <c r="F21799" s="4">
        <f t="shared" si="340"/>
        <v>367993.33333333331</v>
      </c>
    </row>
    <row r="21800" spans="1:6" x14ac:dyDescent="0.3">
      <c r="A21800" t="s">
        <v>22228</v>
      </c>
      <c r="B21800">
        <v>0</v>
      </c>
      <c r="C21800">
        <v>0</v>
      </c>
      <c r="D21800">
        <v>450000</v>
      </c>
      <c r="E21800">
        <v>0</v>
      </c>
      <c r="F21800" s="4">
        <f t="shared" si="340"/>
        <v>150000</v>
      </c>
    </row>
    <row r="21801" spans="1:6" x14ac:dyDescent="0.3">
      <c r="A21801" t="s">
        <v>22229</v>
      </c>
      <c r="B21801">
        <v>411950</v>
      </c>
      <c r="C21801">
        <v>1867200</v>
      </c>
      <c r="D21801">
        <v>0</v>
      </c>
      <c r="E21801">
        <v>1894000</v>
      </c>
      <c r="F21801" s="4">
        <f t="shared" si="340"/>
        <v>1253733.3333333333</v>
      </c>
    </row>
    <row r="21802" spans="1:6" x14ac:dyDescent="0.3">
      <c r="A21802" t="s">
        <v>22230</v>
      </c>
      <c r="B21802">
        <v>0</v>
      </c>
      <c r="C21802">
        <v>0</v>
      </c>
      <c r="D21802">
        <v>1018140</v>
      </c>
      <c r="E21802">
        <v>1194200</v>
      </c>
      <c r="F21802" s="4">
        <f t="shared" si="340"/>
        <v>737446.66666666663</v>
      </c>
    </row>
    <row r="21803" spans="1:6" x14ac:dyDescent="0.3">
      <c r="A21803" t="s">
        <v>22231</v>
      </c>
      <c r="B21803">
        <v>0</v>
      </c>
      <c r="C21803">
        <v>0</v>
      </c>
      <c r="D21803">
        <v>1699130</v>
      </c>
      <c r="E21803">
        <v>0</v>
      </c>
      <c r="F21803" s="4">
        <f t="shared" si="340"/>
        <v>566376.66666666663</v>
      </c>
    </row>
    <row r="21804" spans="1:6" x14ac:dyDescent="0.3">
      <c r="A21804" t="s">
        <v>22232</v>
      </c>
      <c r="B21804">
        <v>807900</v>
      </c>
      <c r="C21804">
        <v>3095790</v>
      </c>
      <c r="D21804">
        <v>300300</v>
      </c>
      <c r="E21804">
        <v>1159660</v>
      </c>
      <c r="F21804" s="4">
        <f t="shared" si="340"/>
        <v>1518583.3333333333</v>
      </c>
    </row>
    <row r="21805" spans="1:6" x14ac:dyDescent="0.3">
      <c r="A21805" t="s">
        <v>22233</v>
      </c>
      <c r="B21805">
        <v>0</v>
      </c>
      <c r="C21805">
        <v>740000</v>
      </c>
      <c r="D21805">
        <v>1428420</v>
      </c>
      <c r="E21805">
        <v>820000</v>
      </c>
      <c r="F21805" s="4">
        <f t="shared" si="340"/>
        <v>996140</v>
      </c>
    </row>
    <row r="21806" spans="1:6" x14ac:dyDescent="0.3">
      <c r="A21806" t="s">
        <v>22234</v>
      </c>
      <c r="B21806">
        <v>1433900</v>
      </c>
      <c r="C21806">
        <v>0</v>
      </c>
      <c r="D21806">
        <v>1078480</v>
      </c>
      <c r="E21806">
        <v>1557580</v>
      </c>
      <c r="F21806" s="4">
        <f t="shared" si="340"/>
        <v>878686.66666666663</v>
      </c>
    </row>
    <row r="21807" spans="1:6" x14ac:dyDescent="0.3">
      <c r="A21807" t="s">
        <v>22235</v>
      </c>
      <c r="B21807">
        <v>447100</v>
      </c>
      <c r="C21807">
        <v>1263080</v>
      </c>
      <c r="D21807">
        <v>0</v>
      </c>
      <c r="E21807">
        <v>1155700</v>
      </c>
      <c r="F21807" s="4">
        <f t="shared" si="340"/>
        <v>806260</v>
      </c>
    </row>
    <row r="21808" spans="1:6" x14ac:dyDescent="0.3">
      <c r="A21808" t="s">
        <v>22236</v>
      </c>
      <c r="B21808">
        <v>390000</v>
      </c>
      <c r="C21808">
        <v>0</v>
      </c>
      <c r="D21808">
        <v>2256160</v>
      </c>
      <c r="E21808">
        <v>0</v>
      </c>
      <c r="F21808" s="4">
        <f t="shared" si="340"/>
        <v>752053.33333333337</v>
      </c>
    </row>
    <row r="21809" spans="1:6" x14ac:dyDescent="0.3">
      <c r="A21809" t="s">
        <v>22237</v>
      </c>
      <c r="B21809">
        <v>2142590</v>
      </c>
      <c r="C21809">
        <v>4086810</v>
      </c>
      <c r="D21809">
        <v>2268800</v>
      </c>
      <c r="E21809">
        <v>2106800</v>
      </c>
      <c r="F21809" s="4">
        <f t="shared" si="340"/>
        <v>2820803.3333333335</v>
      </c>
    </row>
    <row r="21810" spans="1:6" x14ac:dyDescent="0.3">
      <c r="A21810" t="s">
        <v>22238</v>
      </c>
      <c r="B21810">
        <v>0</v>
      </c>
      <c r="C21810">
        <v>2923590</v>
      </c>
      <c r="D21810">
        <v>2699400</v>
      </c>
      <c r="E21810">
        <v>450560</v>
      </c>
      <c r="F21810" s="4">
        <f t="shared" si="340"/>
        <v>2024516.6666666667</v>
      </c>
    </row>
    <row r="21811" spans="1:6" x14ac:dyDescent="0.3">
      <c r="A21811" t="s">
        <v>22239</v>
      </c>
      <c r="B21811">
        <v>736000</v>
      </c>
      <c r="C21811">
        <v>0</v>
      </c>
      <c r="D21811">
        <v>0</v>
      </c>
      <c r="E21811">
        <v>0</v>
      </c>
      <c r="F21811" s="4">
        <f t="shared" si="340"/>
        <v>0</v>
      </c>
    </row>
    <row r="21812" spans="1:6" x14ac:dyDescent="0.3">
      <c r="A21812" t="s">
        <v>22240</v>
      </c>
      <c r="B21812">
        <v>0</v>
      </c>
      <c r="C21812">
        <v>1343840</v>
      </c>
      <c r="D21812">
        <v>0</v>
      </c>
      <c r="E21812">
        <v>0</v>
      </c>
      <c r="F21812" s="4">
        <f t="shared" si="340"/>
        <v>447946.66666666669</v>
      </c>
    </row>
    <row r="21813" spans="1:6" x14ac:dyDescent="0.3">
      <c r="A21813" t="s">
        <v>22241</v>
      </c>
      <c r="B21813">
        <v>423150</v>
      </c>
      <c r="C21813">
        <v>391190</v>
      </c>
      <c r="D21813">
        <v>0</v>
      </c>
      <c r="E21813">
        <v>234600</v>
      </c>
      <c r="F21813" s="4">
        <f t="shared" si="340"/>
        <v>208596.66666666666</v>
      </c>
    </row>
    <row r="21814" spans="1:6" x14ac:dyDescent="0.3">
      <c r="A21814" t="s">
        <v>22242</v>
      </c>
      <c r="B21814">
        <v>2132870</v>
      </c>
      <c r="C21814">
        <v>2662920</v>
      </c>
      <c r="D21814">
        <v>2109160</v>
      </c>
      <c r="E21814">
        <v>2868430</v>
      </c>
      <c r="F21814" s="4">
        <f t="shared" si="340"/>
        <v>2546836.6666666665</v>
      </c>
    </row>
    <row r="21815" spans="1:6" x14ac:dyDescent="0.3">
      <c r="A21815" t="s">
        <v>22243</v>
      </c>
      <c r="B21815">
        <v>596700</v>
      </c>
      <c r="C21815">
        <v>1640000</v>
      </c>
      <c r="D21815">
        <v>0</v>
      </c>
      <c r="E21815">
        <v>0</v>
      </c>
      <c r="F21815" s="4">
        <f t="shared" si="340"/>
        <v>546666.66666666663</v>
      </c>
    </row>
    <row r="21816" spans="1:6" x14ac:dyDescent="0.3">
      <c r="A21816" t="s">
        <v>22244</v>
      </c>
      <c r="B21816">
        <v>0</v>
      </c>
      <c r="C21816">
        <v>2188600</v>
      </c>
      <c r="D21816">
        <v>0</v>
      </c>
      <c r="E21816">
        <v>0</v>
      </c>
      <c r="F21816" s="4">
        <f t="shared" si="340"/>
        <v>729533.33333333337</v>
      </c>
    </row>
    <row r="21817" spans="1:6" x14ac:dyDescent="0.3">
      <c r="A21817" t="s">
        <v>22245</v>
      </c>
      <c r="B21817">
        <v>0</v>
      </c>
      <c r="C21817">
        <v>960960</v>
      </c>
      <c r="D21817">
        <v>0</v>
      </c>
      <c r="E21817">
        <v>0</v>
      </c>
      <c r="F21817" s="4">
        <f t="shared" si="340"/>
        <v>320320</v>
      </c>
    </row>
    <row r="21818" spans="1:6" x14ac:dyDescent="0.3">
      <c r="A21818" t="s">
        <v>22246</v>
      </c>
      <c r="B21818">
        <v>0</v>
      </c>
      <c r="C21818">
        <v>866320</v>
      </c>
      <c r="D21818">
        <v>0</v>
      </c>
      <c r="E21818">
        <v>1059740</v>
      </c>
      <c r="F21818" s="4">
        <f t="shared" si="340"/>
        <v>642020</v>
      </c>
    </row>
    <row r="21819" spans="1:6" x14ac:dyDescent="0.3">
      <c r="A21819" t="s">
        <v>22247</v>
      </c>
      <c r="B21819">
        <v>0</v>
      </c>
      <c r="C21819">
        <v>1043540</v>
      </c>
      <c r="D21819">
        <v>1460550</v>
      </c>
      <c r="E21819">
        <v>1229500</v>
      </c>
      <c r="F21819" s="4">
        <f t="shared" si="340"/>
        <v>1244530</v>
      </c>
    </row>
    <row r="21820" spans="1:6" x14ac:dyDescent="0.3">
      <c r="A21820" t="s">
        <v>22248</v>
      </c>
      <c r="B21820">
        <v>2584060</v>
      </c>
      <c r="C21820">
        <v>3976880</v>
      </c>
      <c r="D21820">
        <v>2820280</v>
      </c>
      <c r="E21820">
        <v>3835280</v>
      </c>
      <c r="F21820" s="4">
        <f t="shared" si="340"/>
        <v>3544146.6666666665</v>
      </c>
    </row>
    <row r="21821" spans="1:6" x14ac:dyDescent="0.3">
      <c r="A21821" t="s">
        <v>22249</v>
      </c>
      <c r="B21821">
        <v>0</v>
      </c>
      <c r="C21821">
        <v>0</v>
      </c>
      <c r="D21821">
        <v>256000</v>
      </c>
      <c r="E21821">
        <v>386000</v>
      </c>
      <c r="F21821" s="4">
        <f t="shared" si="340"/>
        <v>214000</v>
      </c>
    </row>
    <row r="21822" spans="1:6" x14ac:dyDescent="0.3">
      <c r="A21822" t="s">
        <v>22250</v>
      </c>
      <c r="B21822">
        <v>0</v>
      </c>
      <c r="C21822">
        <v>0</v>
      </c>
      <c r="D21822">
        <v>644640</v>
      </c>
      <c r="E21822">
        <v>0</v>
      </c>
      <c r="F21822" s="4">
        <f t="shared" si="340"/>
        <v>214880</v>
      </c>
    </row>
    <row r="21823" spans="1:6" x14ac:dyDescent="0.3">
      <c r="A21823" t="s">
        <v>478</v>
      </c>
      <c r="B21823">
        <v>114600</v>
      </c>
      <c r="C21823">
        <v>1274020</v>
      </c>
      <c r="D21823">
        <v>0</v>
      </c>
      <c r="E21823">
        <v>1318480</v>
      </c>
      <c r="F21823" s="4">
        <f t="shared" si="340"/>
        <v>864166.66666666663</v>
      </c>
    </row>
    <row r="21824" spans="1:6" x14ac:dyDescent="0.3">
      <c r="A21824" t="s">
        <v>22251</v>
      </c>
      <c r="B21824">
        <v>305000</v>
      </c>
      <c r="C21824">
        <v>0</v>
      </c>
      <c r="D21824">
        <v>382200</v>
      </c>
      <c r="E21824">
        <v>0</v>
      </c>
      <c r="F21824" s="4">
        <f t="shared" si="340"/>
        <v>127400</v>
      </c>
    </row>
    <row r="21825" spans="1:6" x14ac:dyDescent="0.3">
      <c r="A21825" t="s">
        <v>22252</v>
      </c>
      <c r="B21825">
        <v>0</v>
      </c>
      <c r="C21825">
        <v>1126350</v>
      </c>
      <c r="D21825">
        <v>0</v>
      </c>
      <c r="E21825">
        <v>682500</v>
      </c>
      <c r="F21825" s="4">
        <f t="shared" si="340"/>
        <v>602950</v>
      </c>
    </row>
    <row r="21826" spans="1:6" x14ac:dyDescent="0.3">
      <c r="A21826" t="s">
        <v>22253</v>
      </c>
      <c r="B21826">
        <v>1822280</v>
      </c>
      <c r="C21826">
        <v>0</v>
      </c>
      <c r="D21826">
        <v>0</v>
      </c>
      <c r="E21826">
        <v>0</v>
      </c>
      <c r="F21826" s="4">
        <f t="shared" si="340"/>
        <v>0</v>
      </c>
    </row>
    <row r="21827" spans="1:6" x14ac:dyDescent="0.3">
      <c r="A21827" t="s">
        <v>22254</v>
      </c>
      <c r="B21827">
        <v>0</v>
      </c>
      <c r="C21827">
        <v>994500</v>
      </c>
      <c r="D21827">
        <v>591600</v>
      </c>
      <c r="E21827">
        <v>0</v>
      </c>
      <c r="F21827" s="4">
        <f t="shared" ref="F21827:F21890" si="341">SUM(C21827:E21827)/3</f>
        <v>528700</v>
      </c>
    </row>
    <row r="21828" spans="1:6" x14ac:dyDescent="0.3">
      <c r="A21828" t="s">
        <v>22255</v>
      </c>
      <c r="B21828">
        <v>264000</v>
      </c>
      <c r="C21828">
        <v>0</v>
      </c>
      <c r="D21828">
        <v>0</v>
      </c>
      <c r="E21828">
        <v>469200</v>
      </c>
      <c r="F21828" s="4">
        <f t="shared" si="341"/>
        <v>156400</v>
      </c>
    </row>
    <row r="21829" spans="1:6" x14ac:dyDescent="0.3">
      <c r="A21829" t="s">
        <v>22256</v>
      </c>
      <c r="B21829">
        <v>0</v>
      </c>
      <c r="C21829">
        <v>0</v>
      </c>
      <c r="D21829">
        <v>2112110</v>
      </c>
      <c r="E21829">
        <v>697100</v>
      </c>
      <c r="F21829" s="4">
        <f t="shared" si="341"/>
        <v>936403.33333333337</v>
      </c>
    </row>
    <row r="21830" spans="1:6" x14ac:dyDescent="0.3">
      <c r="A21830" t="s">
        <v>22257</v>
      </c>
      <c r="B21830">
        <v>4115550</v>
      </c>
      <c r="C21830">
        <v>3310160</v>
      </c>
      <c r="D21830">
        <v>1606570</v>
      </c>
      <c r="E21830">
        <v>2033850</v>
      </c>
      <c r="F21830" s="4">
        <f t="shared" si="341"/>
        <v>2316860</v>
      </c>
    </row>
    <row r="21831" spans="1:6" x14ac:dyDescent="0.3">
      <c r="A21831" t="s">
        <v>22258</v>
      </c>
      <c r="B21831">
        <v>523250</v>
      </c>
      <c r="C21831">
        <v>1397000</v>
      </c>
      <c r="D21831">
        <v>0</v>
      </c>
      <c r="E21831">
        <v>1028300</v>
      </c>
      <c r="F21831" s="4">
        <f t="shared" si="341"/>
        <v>808433.33333333337</v>
      </c>
    </row>
    <row r="21832" spans="1:6" x14ac:dyDescent="0.3">
      <c r="A21832" t="s">
        <v>22259</v>
      </c>
      <c r="B21832">
        <v>0</v>
      </c>
      <c r="C21832">
        <v>0</v>
      </c>
      <c r="D21832">
        <v>1553190</v>
      </c>
      <c r="E21832">
        <v>633360</v>
      </c>
      <c r="F21832" s="4">
        <f t="shared" si="341"/>
        <v>728850</v>
      </c>
    </row>
    <row r="21833" spans="1:6" x14ac:dyDescent="0.3">
      <c r="A21833" t="s">
        <v>22260</v>
      </c>
      <c r="B21833">
        <v>0</v>
      </c>
      <c r="C21833">
        <v>612000</v>
      </c>
      <c r="D21833">
        <v>0</v>
      </c>
      <c r="E21833">
        <v>848360</v>
      </c>
      <c r="F21833" s="4">
        <f t="shared" si="341"/>
        <v>486786.66666666669</v>
      </c>
    </row>
    <row r="21834" spans="1:6" x14ac:dyDescent="0.3">
      <c r="A21834" t="s">
        <v>22261</v>
      </c>
      <c r="B21834">
        <v>0</v>
      </c>
      <c r="C21834">
        <v>709200</v>
      </c>
      <c r="D21834">
        <v>675760</v>
      </c>
      <c r="E21834">
        <v>706560</v>
      </c>
      <c r="F21834" s="4">
        <f t="shared" si="341"/>
        <v>697173.33333333337</v>
      </c>
    </row>
    <row r="21835" spans="1:6" x14ac:dyDescent="0.3">
      <c r="A21835" t="s">
        <v>22262</v>
      </c>
      <c r="B21835">
        <v>0</v>
      </c>
      <c r="C21835">
        <v>24183920</v>
      </c>
      <c r="D21835">
        <v>81920800</v>
      </c>
      <c r="E21835">
        <v>1092000</v>
      </c>
      <c r="F21835" s="4">
        <f t="shared" si="341"/>
        <v>35732240</v>
      </c>
    </row>
    <row r="21836" spans="1:6" x14ac:dyDescent="0.3">
      <c r="A21836" t="s">
        <v>22263</v>
      </c>
      <c r="B21836">
        <v>382200</v>
      </c>
      <c r="C21836">
        <v>1126300</v>
      </c>
      <c r="D21836">
        <v>0</v>
      </c>
      <c r="E21836">
        <v>861770</v>
      </c>
      <c r="F21836" s="4">
        <f t="shared" si="341"/>
        <v>662690</v>
      </c>
    </row>
    <row r="21837" spans="1:6" x14ac:dyDescent="0.3">
      <c r="A21837" t="s">
        <v>22264</v>
      </c>
      <c r="B21837">
        <v>0</v>
      </c>
      <c r="C21837">
        <v>1294990</v>
      </c>
      <c r="D21837">
        <v>940000</v>
      </c>
      <c r="E21837">
        <v>804000</v>
      </c>
      <c r="F21837" s="4">
        <f t="shared" si="341"/>
        <v>1012996.6666666666</v>
      </c>
    </row>
    <row r="21838" spans="1:6" x14ac:dyDescent="0.3">
      <c r="A21838" t="s">
        <v>22265</v>
      </c>
      <c r="B21838">
        <v>296000</v>
      </c>
      <c r="C21838">
        <v>1411890</v>
      </c>
      <c r="D21838">
        <v>0</v>
      </c>
      <c r="E21838">
        <v>931200</v>
      </c>
      <c r="F21838" s="4">
        <f t="shared" si="341"/>
        <v>781030</v>
      </c>
    </row>
    <row r="21839" spans="1:6" x14ac:dyDescent="0.3">
      <c r="A21839" t="s">
        <v>22266</v>
      </c>
      <c r="B21839">
        <v>522340</v>
      </c>
      <c r="C21839">
        <v>557460</v>
      </c>
      <c r="D21839">
        <v>1022400</v>
      </c>
      <c r="E21839">
        <v>0</v>
      </c>
      <c r="F21839" s="4">
        <f t="shared" si="341"/>
        <v>526620</v>
      </c>
    </row>
    <row r="21840" spans="1:6" x14ac:dyDescent="0.3">
      <c r="A21840" t="s">
        <v>22267</v>
      </c>
      <c r="B21840">
        <v>0</v>
      </c>
      <c r="C21840">
        <v>1766400</v>
      </c>
      <c r="D21840">
        <v>1086360</v>
      </c>
      <c r="E21840">
        <v>3402850</v>
      </c>
      <c r="F21840" s="4">
        <f t="shared" si="341"/>
        <v>2085203.3333333333</v>
      </c>
    </row>
    <row r="21841" spans="1:6" x14ac:dyDescent="0.3">
      <c r="A21841" t="s">
        <v>22268</v>
      </c>
      <c r="B21841">
        <v>582940</v>
      </c>
      <c r="C21841">
        <v>0</v>
      </c>
      <c r="D21841">
        <v>0</v>
      </c>
      <c r="E21841">
        <v>0</v>
      </c>
      <c r="F21841" s="4">
        <f t="shared" si="341"/>
        <v>0</v>
      </c>
    </row>
    <row r="21842" spans="1:6" x14ac:dyDescent="0.3">
      <c r="A21842" t="s">
        <v>22269</v>
      </c>
      <c r="B21842">
        <v>0</v>
      </c>
      <c r="C21842">
        <v>1517080</v>
      </c>
      <c r="D21842">
        <v>0</v>
      </c>
      <c r="E21842">
        <v>2180020</v>
      </c>
      <c r="F21842" s="4">
        <f t="shared" si="341"/>
        <v>1232366.6666666667</v>
      </c>
    </row>
    <row r="21843" spans="1:6" x14ac:dyDescent="0.3">
      <c r="A21843" t="s">
        <v>22270</v>
      </c>
      <c r="B21843">
        <v>0</v>
      </c>
      <c r="C21843">
        <v>305000</v>
      </c>
      <c r="D21843">
        <v>0</v>
      </c>
      <c r="E21843">
        <v>0</v>
      </c>
      <c r="F21843" s="4">
        <f t="shared" si="341"/>
        <v>101666.66666666667</v>
      </c>
    </row>
    <row r="21844" spans="1:6" x14ac:dyDescent="0.3">
      <c r="A21844" t="s">
        <v>22271</v>
      </c>
      <c r="B21844">
        <v>0</v>
      </c>
      <c r="C21844">
        <v>0</v>
      </c>
      <c r="D21844">
        <v>991900</v>
      </c>
      <c r="E21844">
        <v>0</v>
      </c>
      <c r="F21844" s="4">
        <f t="shared" si="341"/>
        <v>330633.33333333331</v>
      </c>
    </row>
    <row r="21845" spans="1:6" x14ac:dyDescent="0.3">
      <c r="A21845" t="s">
        <v>22272</v>
      </c>
      <c r="B21845">
        <v>160000</v>
      </c>
      <c r="C21845">
        <v>3683520</v>
      </c>
      <c r="D21845">
        <v>3129450</v>
      </c>
      <c r="E21845">
        <v>2963120</v>
      </c>
      <c r="F21845" s="4">
        <f t="shared" si="341"/>
        <v>3258696.6666666665</v>
      </c>
    </row>
    <row r="21846" spans="1:6" x14ac:dyDescent="0.3">
      <c r="A21846" t="s">
        <v>22273</v>
      </c>
      <c r="B21846">
        <v>2484080</v>
      </c>
      <c r="C21846">
        <v>2433000</v>
      </c>
      <c r="D21846">
        <v>5246400</v>
      </c>
      <c r="E21846">
        <v>2596280</v>
      </c>
      <c r="F21846" s="4">
        <f t="shared" si="341"/>
        <v>3425226.6666666665</v>
      </c>
    </row>
    <row r="21847" spans="1:6" x14ac:dyDescent="0.3">
      <c r="A21847" t="s">
        <v>22274</v>
      </c>
      <c r="B21847">
        <v>0</v>
      </c>
      <c r="C21847">
        <v>1636660</v>
      </c>
      <c r="D21847">
        <v>0</v>
      </c>
      <c r="E21847">
        <v>450560</v>
      </c>
      <c r="F21847" s="4">
        <f t="shared" si="341"/>
        <v>695740</v>
      </c>
    </row>
    <row r="21848" spans="1:6" x14ac:dyDescent="0.3">
      <c r="A21848" t="s">
        <v>22275</v>
      </c>
      <c r="B21848">
        <v>4610500</v>
      </c>
      <c r="C21848">
        <v>454900</v>
      </c>
      <c r="D21848">
        <v>0</v>
      </c>
      <c r="E21848">
        <v>0</v>
      </c>
      <c r="F21848" s="4">
        <f t="shared" si="341"/>
        <v>151633.33333333334</v>
      </c>
    </row>
    <row r="21849" spans="1:6" x14ac:dyDescent="0.3">
      <c r="A21849" t="s">
        <v>22276</v>
      </c>
      <c r="B21849">
        <v>2574370</v>
      </c>
      <c r="C21849">
        <v>0</v>
      </c>
      <c r="D21849">
        <v>0</v>
      </c>
      <c r="E21849">
        <v>2061680</v>
      </c>
      <c r="F21849" s="4">
        <f t="shared" si="341"/>
        <v>687226.66666666663</v>
      </c>
    </row>
    <row r="21850" spans="1:6" x14ac:dyDescent="0.3">
      <c r="A21850" t="s">
        <v>22277</v>
      </c>
      <c r="B21850">
        <v>1442800</v>
      </c>
      <c r="C21850">
        <v>2286620</v>
      </c>
      <c r="D21850">
        <v>0</v>
      </c>
      <c r="E21850">
        <v>1289200</v>
      </c>
      <c r="F21850" s="4">
        <f t="shared" si="341"/>
        <v>1191940</v>
      </c>
    </row>
    <row r="21851" spans="1:6" x14ac:dyDescent="0.3">
      <c r="A21851" t="s">
        <v>22278</v>
      </c>
      <c r="B21851">
        <v>0</v>
      </c>
      <c r="C21851">
        <v>0</v>
      </c>
      <c r="D21851">
        <v>149400</v>
      </c>
      <c r="E21851">
        <v>0</v>
      </c>
      <c r="F21851" s="4">
        <f t="shared" si="341"/>
        <v>49800</v>
      </c>
    </row>
    <row r="21852" spans="1:6" x14ac:dyDescent="0.3">
      <c r="A21852" t="s">
        <v>22279</v>
      </c>
      <c r="B21852">
        <v>0</v>
      </c>
      <c r="C21852">
        <v>3976000</v>
      </c>
      <c r="D21852">
        <v>0</v>
      </c>
      <c r="E21852">
        <v>531400</v>
      </c>
      <c r="F21852" s="4">
        <f t="shared" si="341"/>
        <v>1502466.6666666667</v>
      </c>
    </row>
    <row r="21853" spans="1:6" x14ac:dyDescent="0.3">
      <c r="A21853" t="s">
        <v>22280</v>
      </c>
      <c r="B21853">
        <v>1066000</v>
      </c>
      <c r="C21853">
        <v>1104740</v>
      </c>
      <c r="D21853">
        <v>0</v>
      </c>
      <c r="E21853">
        <v>386000</v>
      </c>
      <c r="F21853" s="4">
        <f t="shared" si="341"/>
        <v>496913.33333333331</v>
      </c>
    </row>
    <row r="21854" spans="1:6" x14ac:dyDescent="0.3">
      <c r="A21854" t="s">
        <v>22281</v>
      </c>
      <c r="B21854">
        <v>4686130</v>
      </c>
      <c r="C21854">
        <v>9015110</v>
      </c>
      <c r="D21854">
        <v>2355080</v>
      </c>
      <c r="E21854">
        <v>0</v>
      </c>
      <c r="F21854" s="4">
        <f t="shared" si="341"/>
        <v>3790063.3333333335</v>
      </c>
    </row>
    <row r="21855" spans="1:6" x14ac:dyDescent="0.3">
      <c r="A21855" t="s">
        <v>22282</v>
      </c>
      <c r="B21855">
        <v>0</v>
      </c>
      <c r="C21855">
        <v>832060</v>
      </c>
      <c r="D21855">
        <v>850670</v>
      </c>
      <c r="E21855">
        <v>449200</v>
      </c>
      <c r="F21855" s="4">
        <f t="shared" si="341"/>
        <v>710643.33333333337</v>
      </c>
    </row>
    <row r="21856" spans="1:6" x14ac:dyDescent="0.3">
      <c r="A21856" t="s">
        <v>22283</v>
      </c>
      <c r="B21856">
        <v>0</v>
      </c>
      <c r="C21856">
        <v>0</v>
      </c>
      <c r="D21856">
        <v>1074160</v>
      </c>
      <c r="E21856">
        <v>0</v>
      </c>
      <c r="F21856" s="4">
        <f t="shared" si="341"/>
        <v>358053.33333333331</v>
      </c>
    </row>
    <row r="21857" spans="1:6" x14ac:dyDescent="0.3">
      <c r="A21857" t="s">
        <v>22284</v>
      </c>
      <c r="B21857">
        <v>0</v>
      </c>
      <c r="C21857">
        <v>0</v>
      </c>
      <c r="D21857">
        <v>1190890</v>
      </c>
      <c r="E21857">
        <v>386000</v>
      </c>
      <c r="F21857" s="4">
        <f t="shared" si="341"/>
        <v>525630</v>
      </c>
    </row>
    <row r="21858" spans="1:6" x14ac:dyDescent="0.3">
      <c r="A21858" t="s">
        <v>22285</v>
      </c>
      <c r="B21858">
        <v>304000</v>
      </c>
      <c r="C21858">
        <v>0</v>
      </c>
      <c r="D21858">
        <v>0</v>
      </c>
      <c r="E21858">
        <v>1374100</v>
      </c>
      <c r="F21858" s="4">
        <f t="shared" si="341"/>
        <v>458033.33333333331</v>
      </c>
    </row>
    <row r="21859" spans="1:6" x14ac:dyDescent="0.3">
      <c r="A21859" t="s">
        <v>22286</v>
      </c>
      <c r="B21859">
        <v>811640</v>
      </c>
      <c r="C21859">
        <v>2129400</v>
      </c>
      <c r="D21859">
        <v>2007460</v>
      </c>
      <c r="E21859">
        <v>2636660</v>
      </c>
      <c r="F21859" s="4">
        <f t="shared" si="341"/>
        <v>2257840</v>
      </c>
    </row>
    <row r="21860" spans="1:6" x14ac:dyDescent="0.3">
      <c r="A21860" t="s">
        <v>22287</v>
      </c>
      <c r="B21860">
        <v>2675400</v>
      </c>
      <c r="C21860">
        <v>0</v>
      </c>
      <c r="D21860">
        <v>0</v>
      </c>
      <c r="E21860">
        <v>0</v>
      </c>
      <c r="F21860" s="4">
        <f t="shared" si="341"/>
        <v>0</v>
      </c>
    </row>
    <row r="21861" spans="1:6" x14ac:dyDescent="0.3">
      <c r="A21861" t="s">
        <v>22288</v>
      </c>
      <c r="B21861">
        <v>942380</v>
      </c>
      <c r="C21861">
        <v>572390</v>
      </c>
      <c r="D21861">
        <v>0</v>
      </c>
      <c r="E21861">
        <v>743000</v>
      </c>
      <c r="F21861" s="4">
        <f t="shared" si="341"/>
        <v>438463.33333333331</v>
      </c>
    </row>
    <row r="21862" spans="1:6" x14ac:dyDescent="0.3">
      <c r="A21862" t="s">
        <v>22289</v>
      </c>
      <c r="B21862">
        <v>1988350</v>
      </c>
      <c r="C21862">
        <v>2907570</v>
      </c>
      <c r="D21862">
        <v>987200</v>
      </c>
      <c r="E21862">
        <v>2766500</v>
      </c>
      <c r="F21862" s="4">
        <f t="shared" si="341"/>
        <v>2220423.3333333335</v>
      </c>
    </row>
    <row r="21863" spans="1:6" x14ac:dyDescent="0.3">
      <c r="A21863" t="s">
        <v>22290</v>
      </c>
      <c r="B21863">
        <v>0</v>
      </c>
      <c r="C21863">
        <v>0</v>
      </c>
      <c r="D21863">
        <v>7297290</v>
      </c>
      <c r="E21863">
        <v>0</v>
      </c>
      <c r="F21863" s="4">
        <f t="shared" si="341"/>
        <v>2432430</v>
      </c>
    </row>
    <row r="21864" spans="1:6" x14ac:dyDescent="0.3">
      <c r="A21864" t="s">
        <v>22291</v>
      </c>
      <c r="B21864">
        <v>631560</v>
      </c>
      <c r="C21864">
        <v>436800</v>
      </c>
      <c r="D21864">
        <v>0</v>
      </c>
      <c r="E21864">
        <v>0</v>
      </c>
      <c r="F21864" s="4">
        <f t="shared" si="341"/>
        <v>145600</v>
      </c>
    </row>
    <row r="21865" spans="1:6" x14ac:dyDescent="0.3">
      <c r="A21865" t="s">
        <v>22292</v>
      </c>
      <c r="B21865">
        <v>0</v>
      </c>
      <c r="C21865">
        <v>0</v>
      </c>
      <c r="D21865">
        <v>2022070</v>
      </c>
      <c r="E21865">
        <v>0</v>
      </c>
      <c r="F21865" s="4">
        <f t="shared" si="341"/>
        <v>674023.33333333337</v>
      </c>
    </row>
    <row r="21866" spans="1:6" x14ac:dyDescent="0.3">
      <c r="A21866" t="s">
        <v>22293</v>
      </c>
      <c r="B21866">
        <v>0</v>
      </c>
      <c r="C21866">
        <v>0</v>
      </c>
      <c r="D21866">
        <v>895440</v>
      </c>
      <c r="E21866">
        <v>0</v>
      </c>
      <c r="F21866" s="4">
        <f t="shared" si="341"/>
        <v>298480</v>
      </c>
    </row>
    <row r="21867" spans="1:6" x14ac:dyDescent="0.3">
      <c r="A21867" t="s">
        <v>22294</v>
      </c>
      <c r="B21867">
        <v>0</v>
      </c>
      <c r="C21867">
        <v>2367920</v>
      </c>
      <c r="D21867">
        <v>0</v>
      </c>
      <c r="E21867">
        <v>0</v>
      </c>
      <c r="F21867" s="4">
        <f t="shared" si="341"/>
        <v>789306.66666666663</v>
      </c>
    </row>
    <row r="21868" spans="1:6" x14ac:dyDescent="0.3">
      <c r="A21868" t="s">
        <v>22295</v>
      </c>
      <c r="B21868">
        <v>0</v>
      </c>
      <c r="C21868">
        <v>0</v>
      </c>
      <c r="D21868">
        <v>1499500</v>
      </c>
      <c r="E21868">
        <v>0</v>
      </c>
      <c r="F21868" s="4">
        <f t="shared" si="341"/>
        <v>499833.33333333331</v>
      </c>
    </row>
    <row r="21869" spans="1:6" x14ac:dyDescent="0.3">
      <c r="A21869" t="s">
        <v>22296</v>
      </c>
      <c r="B21869">
        <v>0</v>
      </c>
      <c r="C21869">
        <v>491400</v>
      </c>
      <c r="D21869">
        <v>595140</v>
      </c>
      <c r="E21869">
        <v>149400</v>
      </c>
      <c r="F21869" s="4">
        <f t="shared" si="341"/>
        <v>411980</v>
      </c>
    </row>
    <row r="21870" spans="1:6" x14ac:dyDescent="0.3">
      <c r="A21870" t="s">
        <v>22297</v>
      </c>
      <c r="B21870">
        <v>581760</v>
      </c>
      <c r="C21870">
        <v>409500</v>
      </c>
      <c r="D21870">
        <v>0</v>
      </c>
      <c r="E21870">
        <v>402000</v>
      </c>
      <c r="F21870" s="4">
        <f t="shared" si="341"/>
        <v>270500</v>
      </c>
    </row>
    <row r="21871" spans="1:6" x14ac:dyDescent="0.3">
      <c r="A21871" t="s">
        <v>22298</v>
      </c>
      <c r="B21871">
        <v>1719900</v>
      </c>
      <c r="C21871">
        <v>0</v>
      </c>
      <c r="D21871">
        <v>1480000</v>
      </c>
      <c r="E21871">
        <v>477750</v>
      </c>
      <c r="F21871" s="4">
        <f t="shared" si="341"/>
        <v>652583.33333333337</v>
      </c>
    </row>
    <row r="21872" spans="1:6" x14ac:dyDescent="0.3">
      <c r="A21872" t="s">
        <v>22299</v>
      </c>
      <c r="B21872">
        <v>0</v>
      </c>
      <c r="C21872">
        <v>0</v>
      </c>
      <c r="D21872">
        <v>191100</v>
      </c>
      <c r="E21872">
        <v>386000</v>
      </c>
      <c r="F21872" s="4">
        <f t="shared" si="341"/>
        <v>192366.66666666666</v>
      </c>
    </row>
    <row r="21873" spans="1:6" x14ac:dyDescent="0.3">
      <c r="A21873" t="s">
        <v>22300</v>
      </c>
      <c r="B21873">
        <v>2092780</v>
      </c>
      <c r="C21873">
        <v>2041920</v>
      </c>
      <c r="D21873">
        <v>0</v>
      </c>
      <c r="E21873">
        <v>1273280</v>
      </c>
      <c r="F21873" s="4">
        <f t="shared" si="341"/>
        <v>1105066.6666666667</v>
      </c>
    </row>
    <row r="21874" spans="1:6" x14ac:dyDescent="0.3">
      <c r="A21874" t="s">
        <v>22301</v>
      </c>
      <c r="B21874">
        <v>0</v>
      </c>
      <c r="C21874">
        <v>487760</v>
      </c>
      <c r="D21874">
        <v>0</v>
      </c>
      <c r="E21874">
        <v>1381970</v>
      </c>
      <c r="F21874" s="4">
        <f t="shared" si="341"/>
        <v>623243.33333333337</v>
      </c>
    </row>
    <row r="21875" spans="1:6" x14ac:dyDescent="0.3">
      <c r="A21875" t="s">
        <v>22302</v>
      </c>
      <c r="B21875">
        <v>0</v>
      </c>
      <c r="C21875">
        <v>0</v>
      </c>
      <c r="D21875">
        <v>426900</v>
      </c>
      <c r="E21875">
        <v>1325040</v>
      </c>
      <c r="F21875" s="4">
        <f t="shared" si="341"/>
        <v>583980</v>
      </c>
    </row>
    <row r="21876" spans="1:6" x14ac:dyDescent="0.3">
      <c r="A21876" t="s">
        <v>22303</v>
      </c>
      <c r="B21876">
        <v>0</v>
      </c>
      <c r="C21876">
        <v>370000</v>
      </c>
      <c r="D21876">
        <v>0</v>
      </c>
      <c r="E21876">
        <v>0</v>
      </c>
      <c r="F21876" s="4">
        <f t="shared" si="341"/>
        <v>123333.33333333333</v>
      </c>
    </row>
    <row r="21877" spans="1:6" x14ac:dyDescent="0.3">
      <c r="A21877" t="s">
        <v>22304</v>
      </c>
      <c r="B21877">
        <v>2390310</v>
      </c>
      <c r="C21877">
        <v>2038550</v>
      </c>
      <c r="D21877">
        <v>703060</v>
      </c>
      <c r="E21877">
        <v>2018450</v>
      </c>
      <c r="F21877" s="4">
        <f t="shared" si="341"/>
        <v>1586686.6666666667</v>
      </c>
    </row>
    <row r="21878" spans="1:6" x14ac:dyDescent="0.3">
      <c r="A21878" t="s">
        <v>22305</v>
      </c>
      <c r="B21878">
        <v>0</v>
      </c>
      <c r="C21878">
        <v>0</v>
      </c>
      <c r="D21878">
        <v>3340890</v>
      </c>
      <c r="E21878">
        <v>0</v>
      </c>
      <c r="F21878" s="4">
        <f t="shared" si="341"/>
        <v>1113630</v>
      </c>
    </row>
    <row r="21879" spans="1:6" x14ac:dyDescent="0.3">
      <c r="A21879" t="s">
        <v>22306</v>
      </c>
      <c r="B21879">
        <v>0</v>
      </c>
      <c r="C21879">
        <v>1399890</v>
      </c>
      <c r="D21879">
        <v>0</v>
      </c>
      <c r="E21879">
        <v>0</v>
      </c>
      <c r="F21879" s="4">
        <f t="shared" si="341"/>
        <v>466630</v>
      </c>
    </row>
    <row r="21880" spans="1:6" x14ac:dyDescent="0.3">
      <c r="A21880" t="s">
        <v>22307</v>
      </c>
      <c r="B21880">
        <v>773500</v>
      </c>
      <c r="C21880">
        <v>1480000</v>
      </c>
      <c r="D21880">
        <v>0</v>
      </c>
      <c r="E21880">
        <v>685960</v>
      </c>
      <c r="F21880" s="4">
        <f t="shared" si="341"/>
        <v>721986.66666666663</v>
      </c>
    </row>
    <row r="21881" spans="1:6" x14ac:dyDescent="0.3">
      <c r="A21881" t="s">
        <v>22308</v>
      </c>
      <c r="B21881">
        <v>0</v>
      </c>
      <c r="C21881">
        <v>1823270</v>
      </c>
      <c r="D21881">
        <v>0</v>
      </c>
      <c r="E21881">
        <v>0</v>
      </c>
      <c r="F21881" s="4">
        <f t="shared" si="341"/>
        <v>607756.66666666663</v>
      </c>
    </row>
    <row r="21882" spans="1:6" x14ac:dyDescent="0.3">
      <c r="A21882" t="s">
        <v>22309</v>
      </c>
      <c r="B21882">
        <v>1431840</v>
      </c>
      <c r="C21882">
        <v>0</v>
      </c>
      <c r="D21882">
        <v>2210220</v>
      </c>
      <c r="E21882">
        <v>3014560</v>
      </c>
      <c r="F21882" s="4">
        <f t="shared" si="341"/>
        <v>1741593.3333333333</v>
      </c>
    </row>
    <row r="21883" spans="1:6" x14ac:dyDescent="0.3">
      <c r="A21883" t="s">
        <v>22310</v>
      </c>
      <c r="B21883">
        <v>764400</v>
      </c>
      <c r="C21883">
        <v>3529320</v>
      </c>
      <c r="D21883">
        <v>3710980</v>
      </c>
      <c r="E21883">
        <v>3772580</v>
      </c>
      <c r="F21883" s="4">
        <f t="shared" si="341"/>
        <v>3670960</v>
      </c>
    </row>
    <row r="21884" spans="1:6" x14ac:dyDescent="0.3">
      <c r="A21884" t="s">
        <v>22311</v>
      </c>
      <c r="B21884">
        <v>0</v>
      </c>
      <c r="C21884">
        <v>740000</v>
      </c>
      <c r="D21884">
        <v>740000</v>
      </c>
      <c r="E21884">
        <v>500500</v>
      </c>
      <c r="F21884" s="4">
        <f t="shared" si="341"/>
        <v>660166.66666666663</v>
      </c>
    </row>
    <row r="21885" spans="1:6" x14ac:dyDescent="0.3">
      <c r="A21885" t="s">
        <v>22312</v>
      </c>
      <c r="B21885">
        <v>0</v>
      </c>
      <c r="C21885">
        <v>0</v>
      </c>
      <c r="D21885">
        <v>1072520</v>
      </c>
      <c r="E21885">
        <v>0</v>
      </c>
      <c r="F21885" s="4">
        <f t="shared" si="341"/>
        <v>357506.66666666669</v>
      </c>
    </row>
    <row r="21886" spans="1:6" x14ac:dyDescent="0.3">
      <c r="A21886" t="s">
        <v>22313</v>
      </c>
      <c r="B21886">
        <v>160000</v>
      </c>
      <c r="C21886">
        <v>0</v>
      </c>
      <c r="D21886">
        <v>1267390</v>
      </c>
      <c r="E21886">
        <v>2155460</v>
      </c>
      <c r="F21886" s="4">
        <f t="shared" si="341"/>
        <v>1140950</v>
      </c>
    </row>
    <row r="21887" spans="1:6" x14ac:dyDescent="0.3">
      <c r="A21887" t="s">
        <v>22314</v>
      </c>
      <c r="B21887">
        <v>8205500</v>
      </c>
      <c r="C21887">
        <v>4393870</v>
      </c>
      <c r="D21887">
        <v>7996900</v>
      </c>
      <c r="E21887">
        <v>4868680</v>
      </c>
      <c r="F21887" s="4">
        <f t="shared" si="341"/>
        <v>5753150</v>
      </c>
    </row>
    <row r="21888" spans="1:6" x14ac:dyDescent="0.3">
      <c r="A21888" t="s">
        <v>22315</v>
      </c>
      <c r="B21888">
        <v>0</v>
      </c>
      <c r="C21888">
        <v>230000</v>
      </c>
      <c r="D21888">
        <v>0</v>
      </c>
      <c r="E21888">
        <v>0</v>
      </c>
      <c r="F21888" s="4">
        <f t="shared" si="341"/>
        <v>76666.666666666672</v>
      </c>
    </row>
    <row r="21889" spans="1:6" x14ac:dyDescent="0.3">
      <c r="A21889" t="s">
        <v>22316</v>
      </c>
      <c r="B21889">
        <v>0</v>
      </c>
      <c r="C21889">
        <v>0</v>
      </c>
      <c r="D21889">
        <v>1113840</v>
      </c>
      <c r="E21889">
        <v>0</v>
      </c>
      <c r="F21889" s="4">
        <f t="shared" si="341"/>
        <v>371280</v>
      </c>
    </row>
    <row r="21890" spans="1:6" x14ac:dyDescent="0.3">
      <c r="A21890" t="s">
        <v>22317</v>
      </c>
      <c r="B21890">
        <v>571950</v>
      </c>
      <c r="C21890">
        <v>0</v>
      </c>
      <c r="D21890">
        <v>0</v>
      </c>
      <c r="E21890">
        <v>0</v>
      </c>
      <c r="F21890" s="4">
        <f t="shared" si="341"/>
        <v>0</v>
      </c>
    </row>
    <row r="21891" spans="1:6" x14ac:dyDescent="0.3">
      <c r="A21891" t="s">
        <v>22318</v>
      </c>
      <c r="B21891">
        <v>2106420</v>
      </c>
      <c r="C21891">
        <v>2316770</v>
      </c>
      <c r="D21891">
        <v>2051240</v>
      </c>
      <c r="E21891">
        <v>2097610</v>
      </c>
      <c r="F21891" s="4">
        <f t="shared" ref="F21891:F21954" si="342">SUM(C21891:E21891)/3</f>
        <v>2155206.6666666665</v>
      </c>
    </row>
    <row r="21892" spans="1:6" x14ac:dyDescent="0.3">
      <c r="A21892" t="s">
        <v>22319</v>
      </c>
      <c r="B21892">
        <v>662320</v>
      </c>
      <c r="C21892">
        <v>1203360</v>
      </c>
      <c r="D21892">
        <v>487860</v>
      </c>
      <c r="E21892">
        <v>309400</v>
      </c>
      <c r="F21892" s="4">
        <f t="shared" si="342"/>
        <v>666873.33333333337</v>
      </c>
    </row>
    <row r="21893" spans="1:6" x14ac:dyDescent="0.3">
      <c r="A21893" t="s">
        <v>523</v>
      </c>
      <c r="B21893">
        <v>370000</v>
      </c>
      <c r="C21893">
        <v>2318110</v>
      </c>
      <c r="D21893">
        <v>2023500</v>
      </c>
      <c r="E21893">
        <v>2425320</v>
      </c>
      <c r="F21893" s="4">
        <f t="shared" si="342"/>
        <v>2255643.3333333335</v>
      </c>
    </row>
    <row r="21894" spans="1:6" x14ac:dyDescent="0.3">
      <c r="A21894" t="s">
        <v>22320</v>
      </c>
      <c r="B21894">
        <v>0</v>
      </c>
      <c r="C21894">
        <v>0</v>
      </c>
      <c r="D21894">
        <v>526890</v>
      </c>
      <c r="E21894">
        <v>402000</v>
      </c>
      <c r="F21894" s="4">
        <f t="shared" si="342"/>
        <v>309630</v>
      </c>
    </row>
    <row r="21895" spans="1:6" x14ac:dyDescent="0.3">
      <c r="A21895" t="s">
        <v>22321</v>
      </c>
      <c r="B21895">
        <v>0</v>
      </c>
      <c r="C21895">
        <v>0</v>
      </c>
      <c r="D21895">
        <v>965140</v>
      </c>
      <c r="E21895">
        <v>0</v>
      </c>
      <c r="F21895" s="4">
        <f t="shared" si="342"/>
        <v>321713.33333333331</v>
      </c>
    </row>
    <row r="21896" spans="1:6" x14ac:dyDescent="0.3">
      <c r="A21896" t="s">
        <v>22322</v>
      </c>
      <c r="B21896">
        <v>859950</v>
      </c>
      <c r="C21896">
        <v>1017200</v>
      </c>
      <c r="D21896">
        <v>0</v>
      </c>
      <c r="E21896">
        <v>0</v>
      </c>
      <c r="F21896" s="4">
        <f t="shared" si="342"/>
        <v>339066.66666666669</v>
      </c>
    </row>
    <row r="21897" spans="1:6" x14ac:dyDescent="0.3">
      <c r="A21897" t="s">
        <v>22323</v>
      </c>
      <c r="B21897">
        <v>2138500</v>
      </c>
      <c r="C21897">
        <v>0</v>
      </c>
      <c r="D21897">
        <v>3187730</v>
      </c>
      <c r="E21897">
        <v>2943700</v>
      </c>
      <c r="F21897" s="4">
        <f t="shared" si="342"/>
        <v>2043810</v>
      </c>
    </row>
    <row r="21898" spans="1:6" x14ac:dyDescent="0.3">
      <c r="A21898" t="s">
        <v>22324</v>
      </c>
      <c r="B21898">
        <v>2212660</v>
      </c>
      <c r="C21898">
        <v>2222500</v>
      </c>
      <c r="D21898">
        <v>0</v>
      </c>
      <c r="E21898">
        <v>2060440</v>
      </c>
      <c r="F21898" s="4">
        <f t="shared" si="342"/>
        <v>1427646.6666666667</v>
      </c>
    </row>
    <row r="21899" spans="1:6" x14ac:dyDescent="0.3">
      <c r="A21899" t="s">
        <v>22325</v>
      </c>
      <c r="B21899">
        <v>2429100</v>
      </c>
      <c r="C21899">
        <v>2356300</v>
      </c>
      <c r="D21899">
        <v>1365300</v>
      </c>
      <c r="E21899">
        <v>3620430</v>
      </c>
      <c r="F21899" s="4">
        <f t="shared" si="342"/>
        <v>2447343.3333333335</v>
      </c>
    </row>
    <row r="21900" spans="1:6" x14ac:dyDescent="0.3">
      <c r="A21900" t="s">
        <v>22326</v>
      </c>
      <c r="B21900">
        <v>2482570</v>
      </c>
      <c r="C21900">
        <v>7042700</v>
      </c>
      <c r="D21900">
        <v>7440000</v>
      </c>
      <c r="E21900">
        <v>8422710</v>
      </c>
      <c r="F21900" s="4">
        <f t="shared" si="342"/>
        <v>7635136.666666667</v>
      </c>
    </row>
    <row r="21901" spans="1:6" x14ac:dyDescent="0.3">
      <c r="A21901" t="s">
        <v>22327</v>
      </c>
      <c r="B21901">
        <v>0</v>
      </c>
      <c r="C21901">
        <v>0</v>
      </c>
      <c r="D21901">
        <v>1276400</v>
      </c>
      <c r="E21901">
        <v>0</v>
      </c>
      <c r="F21901" s="4">
        <f t="shared" si="342"/>
        <v>425466.66666666669</v>
      </c>
    </row>
    <row r="21902" spans="1:6" x14ac:dyDescent="0.3">
      <c r="A21902" t="s">
        <v>22328</v>
      </c>
      <c r="B21902">
        <v>2051550</v>
      </c>
      <c r="C21902">
        <v>3700000</v>
      </c>
      <c r="D21902">
        <v>939920</v>
      </c>
      <c r="E21902">
        <v>0</v>
      </c>
      <c r="F21902" s="4">
        <f t="shared" si="342"/>
        <v>1546640</v>
      </c>
    </row>
    <row r="21903" spans="1:6" x14ac:dyDescent="0.3">
      <c r="A21903" t="s">
        <v>22329</v>
      </c>
      <c r="B21903">
        <v>819000</v>
      </c>
      <c r="C21903">
        <v>0</v>
      </c>
      <c r="D21903">
        <v>0</v>
      </c>
      <c r="E21903">
        <v>0</v>
      </c>
      <c r="F21903" s="4">
        <f t="shared" si="342"/>
        <v>0</v>
      </c>
    </row>
    <row r="21904" spans="1:6" x14ac:dyDescent="0.3">
      <c r="A21904" t="s">
        <v>22330</v>
      </c>
      <c r="B21904">
        <v>14349600</v>
      </c>
      <c r="C21904">
        <v>13343550</v>
      </c>
      <c r="D21904">
        <v>11734440</v>
      </c>
      <c r="E21904">
        <v>12532330</v>
      </c>
      <c r="F21904" s="4">
        <f t="shared" si="342"/>
        <v>12536773.333333334</v>
      </c>
    </row>
    <row r="21905" spans="1:6" x14ac:dyDescent="0.3">
      <c r="A21905" t="s">
        <v>22331</v>
      </c>
      <c r="B21905">
        <v>0</v>
      </c>
      <c r="C21905">
        <v>0</v>
      </c>
      <c r="D21905">
        <v>591660</v>
      </c>
      <c r="E21905">
        <v>0</v>
      </c>
      <c r="F21905" s="4">
        <f t="shared" si="342"/>
        <v>197220</v>
      </c>
    </row>
    <row r="21906" spans="1:6" x14ac:dyDescent="0.3">
      <c r="A21906" t="s">
        <v>22332</v>
      </c>
      <c r="B21906">
        <v>0</v>
      </c>
      <c r="C21906">
        <v>600000</v>
      </c>
      <c r="D21906">
        <v>0</v>
      </c>
      <c r="E21906">
        <v>887400</v>
      </c>
      <c r="F21906" s="4">
        <f t="shared" si="342"/>
        <v>495800</v>
      </c>
    </row>
    <row r="21907" spans="1:6" x14ac:dyDescent="0.3">
      <c r="A21907" t="s">
        <v>22333</v>
      </c>
      <c r="B21907">
        <v>2569680</v>
      </c>
      <c r="C21907">
        <v>37682940</v>
      </c>
      <c r="D21907">
        <v>21645000</v>
      </c>
      <c r="E21907">
        <v>29733600</v>
      </c>
      <c r="F21907" s="4">
        <f t="shared" si="342"/>
        <v>29687180</v>
      </c>
    </row>
    <row r="21908" spans="1:6" x14ac:dyDescent="0.3">
      <c r="A21908" t="s">
        <v>22334</v>
      </c>
      <c r="B21908">
        <v>2063090</v>
      </c>
      <c r="C21908">
        <v>4165980</v>
      </c>
      <c r="D21908">
        <v>7598040</v>
      </c>
      <c r="E21908">
        <v>4288000</v>
      </c>
      <c r="F21908" s="4">
        <f t="shared" si="342"/>
        <v>5350673.333333333</v>
      </c>
    </row>
    <row r="21909" spans="1:6" x14ac:dyDescent="0.3">
      <c r="A21909" t="s">
        <v>22335</v>
      </c>
      <c r="B21909">
        <v>4620000</v>
      </c>
      <c r="C21909">
        <v>5232980</v>
      </c>
      <c r="D21909">
        <v>0</v>
      </c>
      <c r="E21909">
        <v>7777100</v>
      </c>
      <c r="F21909" s="4">
        <f t="shared" si="342"/>
        <v>4336693.333333333</v>
      </c>
    </row>
    <row r="21910" spans="1:6" x14ac:dyDescent="0.3">
      <c r="A21910" t="s">
        <v>22336</v>
      </c>
      <c r="B21910">
        <v>239330</v>
      </c>
      <c r="C21910">
        <v>281190</v>
      </c>
      <c r="D21910">
        <v>0</v>
      </c>
      <c r="E21910">
        <v>0</v>
      </c>
      <c r="F21910" s="4">
        <f t="shared" si="342"/>
        <v>93730</v>
      </c>
    </row>
    <row r="21911" spans="1:6" x14ac:dyDescent="0.3">
      <c r="A21911" t="s">
        <v>22337</v>
      </c>
      <c r="B21911">
        <v>0</v>
      </c>
      <c r="C21911">
        <v>0</v>
      </c>
      <c r="D21911">
        <v>728500</v>
      </c>
      <c r="E21911">
        <v>0</v>
      </c>
      <c r="F21911" s="4">
        <f t="shared" si="342"/>
        <v>242833.33333333334</v>
      </c>
    </row>
    <row r="21912" spans="1:6" x14ac:dyDescent="0.3">
      <c r="A21912" t="s">
        <v>22338</v>
      </c>
      <c r="B21912">
        <v>740000</v>
      </c>
      <c r="C21912">
        <v>505960</v>
      </c>
      <c r="D21912">
        <v>0</v>
      </c>
      <c r="E21912">
        <v>333000</v>
      </c>
      <c r="F21912" s="4">
        <f t="shared" si="342"/>
        <v>279653.33333333331</v>
      </c>
    </row>
    <row r="21913" spans="1:6" x14ac:dyDescent="0.3">
      <c r="A21913" t="s">
        <v>22339</v>
      </c>
      <c r="B21913">
        <v>1307200</v>
      </c>
      <c r="C21913">
        <v>0</v>
      </c>
      <c r="D21913">
        <v>1400490</v>
      </c>
      <c r="E21913">
        <v>1684980</v>
      </c>
      <c r="F21913" s="4">
        <f t="shared" si="342"/>
        <v>1028490</v>
      </c>
    </row>
    <row r="21914" spans="1:6" x14ac:dyDescent="0.3">
      <c r="A21914" t="s">
        <v>22340</v>
      </c>
      <c r="B21914">
        <v>0</v>
      </c>
      <c r="C21914">
        <v>0</v>
      </c>
      <c r="D21914">
        <v>916220</v>
      </c>
      <c r="E21914">
        <v>290450</v>
      </c>
      <c r="F21914" s="4">
        <f t="shared" si="342"/>
        <v>402223.33333333331</v>
      </c>
    </row>
    <row r="21915" spans="1:6" x14ac:dyDescent="0.3">
      <c r="A21915" t="s">
        <v>22341</v>
      </c>
      <c r="B21915">
        <v>411950</v>
      </c>
      <c r="C21915">
        <v>0</v>
      </c>
      <c r="D21915">
        <v>0</v>
      </c>
      <c r="E21915">
        <v>0</v>
      </c>
      <c r="F21915" s="4">
        <f t="shared" si="342"/>
        <v>0</v>
      </c>
    </row>
    <row r="21916" spans="1:6" x14ac:dyDescent="0.3">
      <c r="A21916" t="s">
        <v>22342</v>
      </c>
      <c r="B21916">
        <v>1110000</v>
      </c>
      <c r="C21916">
        <v>0</v>
      </c>
      <c r="D21916">
        <v>1046500</v>
      </c>
      <c r="E21916">
        <v>0</v>
      </c>
      <c r="F21916" s="4">
        <f t="shared" si="342"/>
        <v>348833.33333333331</v>
      </c>
    </row>
    <row r="21917" spans="1:6" x14ac:dyDescent="0.3">
      <c r="A21917" t="s">
        <v>22343</v>
      </c>
      <c r="B21917">
        <v>695220</v>
      </c>
      <c r="C21917">
        <v>0</v>
      </c>
      <c r="D21917">
        <v>0</v>
      </c>
      <c r="E21917">
        <v>386000</v>
      </c>
      <c r="F21917" s="4">
        <f t="shared" si="342"/>
        <v>128666.66666666667</v>
      </c>
    </row>
    <row r="21918" spans="1:6" x14ac:dyDescent="0.3">
      <c r="A21918" t="s">
        <v>22344</v>
      </c>
      <c r="B21918">
        <v>1078400</v>
      </c>
      <c r="C21918">
        <v>0</v>
      </c>
      <c r="D21918">
        <v>0</v>
      </c>
      <c r="E21918">
        <v>1367080</v>
      </c>
      <c r="F21918" s="4">
        <f t="shared" si="342"/>
        <v>455693.33333333331</v>
      </c>
    </row>
    <row r="21919" spans="1:6" x14ac:dyDescent="0.3">
      <c r="A21919" t="s">
        <v>22345</v>
      </c>
      <c r="B21919">
        <v>0</v>
      </c>
      <c r="C21919">
        <v>2540320</v>
      </c>
      <c r="D21919">
        <v>0</v>
      </c>
      <c r="E21919">
        <v>0</v>
      </c>
      <c r="F21919" s="4">
        <f t="shared" si="342"/>
        <v>846773.33333333337</v>
      </c>
    </row>
    <row r="21920" spans="1:6" x14ac:dyDescent="0.3">
      <c r="A21920" t="s">
        <v>22346</v>
      </c>
      <c r="B21920">
        <v>0</v>
      </c>
      <c r="C21920">
        <v>0</v>
      </c>
      <c r="D21920">
        <v>1079180</v>
      </c>
      <c r="E21920">
        <v>804000</v>
      </c>
      <c r="F21920" s="4">
        <f t="shared" si="342"/>
        <v>627726.66666666663</v>
      </c>
    </row>
    <row r="21921" spans="1:6" x14ac:dyDescent="0.3">
      <c r="A21921" t="s">
        <v>22347</v>
      </c>
      <c r="B21921">
        <v>0</v>
      </c>
      <c r="C21921">
        <v>0</v>
      </c>
      <c r="D21921">
        <v>609660</v>
      </c>
      <c r="E21921">
        <v>0</v>
      </c>
      <c r="F21921" s="4">
        <f t="shared" si="342"/>
        <v>203220</v>
      </c>
    </row>
    <row r="21922" spans="1:6" x14ac:dyDescent="0.3">
      <c r="A21922" t="s">
        <v>22348</v>
      </c>
      <c r="B21922">
        <v>602960</v>
      </c>
      <c r="C21922">
        <v>0</v>
      </c>
      <c r="D21922">
        <v>0</v>
      </c>
      <c r="E21922">
        <v>0</v>
      </c>
      <c r="F21922" s="4">
        <f t="shared" si="342"/>
        <v>0</v>
      </c>
    </row>
    <row r="21923" spans="1:6" x14ac:dyDescent="0.3">
      <c r="A21923" t="s">
        <v>22349</v>
      </c>
      <c r="B21923">
        <v>873600</v>
      </c>
      <c r="C21923">
        <v>7644480</v>
      </c>
      <c r="D21923">
        <v>73649270</v>
      </c>
      <c r="E21923">
        <v>35736100</v>
      </c>
      <c r="F21923" s="4">
        <f t="shared" si="342"/>
        <v>39009950</v>
      </c>
    </row>
    <row r="21924" spans="1:6" x14ac:dyDescent="0.3">
      <c r="A21924" t="s">
        <v>22350</v>
      </c>
      <c r="B21924">
        <v>0</v>
      </c>
      <c r="C21924">
        <v>2202040</v>
      </c>
      <c r="D21924">
        <v>2115680</v>
      </c>
      <c r="E21924">
        <v>453280</v>
      </c>
      <c r="F21924" s="4">
        <f t="shared" si="342"/>
        <v>1590333.3333333333</v>
      </c>
    </row>
    <row r="21925" spans="1:6" x14ac:dyDescent="0.3">
      <c r="A21925" t="s">
        <v>22351</v>
      </c>
      <c r="B21925">
        <v>0</v>
      </c>
      <c r="C21925">
        <v>1051050</v>
      </c>
      <c r="D21925">
        <v>0</v>
      </c>
      <c r="E21925">
        <v>0</v>
      </c>
      <c r="F21925" s="4">
        <f t="shared" si="342"/>
        <v>350350</v>
      </c>
    </row>
    <row r="21926" spans="1:6" x14ac:dyDescent="0.3">
      <c r="A21926" t="s">
        <v>22352</v>
      </c>
      <c r="B21926">
        <v>0</v>
      </c>
      <c r="C21926">
        <v>509600</v>
      </c>
      <c r="D21926">
        <v>0</v>
      </c>
      <c r="E21926">
        <v>334880</v>
      </c>
      <c r="F21926" s="4">
        <f t="shared" si="342"/>
        <v>281493.33333333331</v>
      </c>
    </row>
    <row r="21927" spans="1:6" x14ac:dyDescent="0.3">
      <c r="A21927" t="s">
        <v>22353</v>
      </c>
      <c r="B21927">
        <v>0</v>
      </c>
      <c r="C21927">
        <v>1938600</v>
      </c>
      <c r="D21927">
        <v>1790700</v>
      </c>
      <c r="E21927">
        <v>1219400</v>
      </c>
      <c r="F21927" s="4">
        <f t="shared" si="342"/>
        <v>1649566.6666666667</v>
      </c>
    </row>
    <row r="21928" spans="1:6" x14ac:dyDescent="0.3">
      <c r="A21928" t="s">
        <v>22354</v>
      </c>
      <c r="B21928">
        <v>2136950</v>
      </c>
      <c r="C21928">
        <v>0</v>
      </c>
      <c r="D21928">
        <v>2297550</v>
      </c>
      <c r="E21928">
        <v>2068860</v>
      </c>
      <c r="F21928" s="4">
        <f t="shared" si="342"/>
        <v>1455470</v>
      </c>
    </row>
    <row r="21929" spans="1:6" x14ac:dyDescent="0.3">
      <c r="A21929" t="s">
        <v>22355</v>
      </c>
      <c r="B21929">
        <v>5889320</v>
      </c>
      <c r="C21929">
        <v>6925210</v>
      </c>
      <c r="D21929">
        <v>3333330</v>
      </c>
      <c r="E21929">
        <v>3986020</v>
      </c>
      <c r="F21929" s="4">
        <f t="shared" si="342"/>
        <v>4748186.666666667</v>
      </c>
    </row>
    <row r="21930" spans="1:6" x14ac:dyDescent="0.3">
      <c r="A21930" t="s">
        <v>22356</v>
      </c>
      <c r="B21930">
        <v>18113680</v>
      </c>
      <c r="C21930">
        <v>18057960</v>
      </c>
      <c r="D21930">
        <v>23707900</v>
      </c>
      <c r="E21930">
        <v>37511800</v>
      </c>
      <c r="F21930" s="4">
        <f t="shared" si="342"/>
        <v>26425886.666666668</v>
      </c>
    </row>
    <row r="21931" spans="1:6" x14ac:dyDescent="0.3">
      <c r="A21931" t="s">
        <v>22357</v>
      </c>
      <c r="B21931">
        <v>0</v>
      </c>
      <c r="C21931">
        <v>2627000</v>
      </c>
      <c r="D21931">
        <v>696950</v>
      </c>
      <c r="E21931">
        <v>386000</v>
      </c>
      <c r="F21931" s="4">
        <f t="shared" si="342"/>
        <v>1236650</v>
      </c>
    </row>
    <row r="21932" spans="1:6" x14ac:dyDescent="0.3">
      <c r="A21932" t="s">
        <v>22358</v>
      </c>
      <c r="B21932">
        <v>7155330</v>
      </c>
      <c r="C21932">
        <v>7971180</v>
      </c>
      <c r="D21932">
        <v>2034330</v>
      </c>
      <c r="E21932">
        <v>4170270</v>
      </c>
      <c r="F21932" s="4">
        <f t="shared" si="342"/>
        <v>4725260</v>
      </c>
    </row>
    <row r="21933" spans="1:6" x14ac:dyDescent="0.3">
      <c r="A21933" t="s">
        <v>22359</v>
      </c>
      <c r="B21933">
        <v>9400300</v>
      </c>
      <c r="C21933">
        <v>387660</v>
      </c>
      <c r="D21933">
        <v>0</v>
      </c>
      <c r="E21933">
        <v>0</v>
      </c>
      <c r="F21933" s="4">
        <f t="shared" si="342"/>
        <v>129220</v>
      </c>
    </row>
    <row r="21934" spans="1:6" x14ac:dyDescent="0.3">
      <c r="A21934" t="s">
        <v>22360</v>
      </c>
      <c r="B21934">
        <v>0</v>
      </c>
      <c r="C21934">
        <v>0</v>
      </c>
      <c r="D21934">
        <v>60224890</v>
      </c>
      <c r="E21934">
        <v>0</v>
      </c>
      <c r="F21934" s="4">
        <f t="shared" si="342"/>
        <v>20074963.333333332</v>
      </c>
    </row>
    <row r="21935" spans="1:6" x14ac:dyDescent="0.3">
      <c r="A21935" t="s">
        <v>22361</v>
      </c>
      <c r="B21935">
        <v>1736050</v>
      </c>
      <c r="C21935">
        <v>396760</v>
      </c>
      <c r="D21935">
        <v>2150500</v>
      </c>
      <c r="E21935">
        <v>2026390</v>
      </c>
      <c r="F21935" s="4">
        <f t="shared" si="342"/>
        <v>1524550</v>
      </c>
    </row>
    <row r="21936" spans="1:6" x14ac:dyDescent="0.3">
      <c r="A21936" t="s">
        <v>22362</v>
      </c>
      <c r="B21936">
        <v>0</v>
      </c>
      <c r="C21936">
        <v>637000</v>
      </c>
      <c r="D21936">
        <v>1616140</v>
      </c>
      <c r="E21936">
        <v>717080</v>
      </c>
      <c r="F21936" s="4">
        <f t="shared" si="342"/>
        <v>990073.33333333337</v>
      </c>
    </row>
    <row r="21937" spans="1:6" x14ac:dyDescent="0.3">
      <c r="A21937" t="s">
        <v>22363</v>
      </c>
      <c r="B21937">
        <v>256000</v>
      </c>
      <c r="C21937">
        <v>1478300</v>
      </c>
      <c r="D21937">
        <v>860079</v>
      </c>
      <c r="E21937">
        <v>665160</v>
      </c>
      <c r="F21937" s="4">
        <f t="shared" si="342"/>
        <v>1001179.6666666666</v>
      </c>
    </row>
    <row r="21938" spans="1:6" x14ac:dyDescent="0.3">
      <c r="A21938" t="s">
        <v>22364</v>
      </c>
      <c r="B21938">
        <v>0</v>
      </c>
      <c r="C21938">
        <v>0</v>
      </c>
      <c r="D21938">
        <v>1190000</v>
      </c>
      <c r="E21938">
        <v>0</v>
      </c>
      <c r="F21938" s="4">
        <f t="shared" si="342"/>
        <v>396666.66666666669</v>
      </c>
    </row>
    <row r="21939" spans="1:6" x14ac:dyDescent="0.3">
      <c r="A21939" t="s">
        <v>22365</v>
      </c>
      <c r="B21939">
        <v>804440</v>
      </c>
      <c r="C21939">
        <v>500500</v>
      </c>
      <c r="D21939">
        <v>0</v>
      </c>
      <c r="E21939">
        <v>811880</v>
      </c>
      <c r="F21939" s="4">
        <f t="shared" si="342"/>
        <v>437460</v>
      </c>
    </row>
    <row r="21940" spans="1:6" x14ac:dyDescent="0.3">
      <c r="A21940" t="s">
        <v>22366</v>
      </c>
      <c r="B21940">
        <v>0</v>
      </c>
      <c r="C21940">
        <v>875730</v>
      </c>
      <c r="D21940">
        <v>0</v>
      </c>
      <c r="E21940">
        <v>851600</v>
      </c>
      <c r="F21940" s="4">
        <f t="shared" si="342"/>
        <v>575776.66666666663</v>
      </c>
    </row>
    <row r="21941" spans="1:6" x14ac:dyDescent="0.3">
      <c r="A21941" t="s">
        <v>22367</v>
      </c>
      <c r="B21941">
        <v>0</v>
      </c>
      <c r="C21941">
        <v>0</v>
      </c>
      <c r="D21941">
        <v>997910</v>
      </c>
      <c r="E21941">
        <v>0</v>
      </c>
      <c r="F21941" s="4">
        <f t="shared" si="342"/>
        <v>332636.66666666669</v>
      </c>
    </row>
    <row r="21942" spans="1:6" x14ac:dyDescent="0.3">
      <c r="A21942" t="s">
        <v>22368</v>
      </c>
      <c r="B21942">
        <v>256000</v>
      </c>
      <c r="C21942">
        <v>0</v>
      </c>
      <c r="D21942">
        <v>0</v>
      </c>
      <c r="E21942">
        <v>256000</v>
      </c>
      <c r="F21942" s="4">
        <f t="shared" si="342"/>
        <v>85333.333333333328</v>
      </c>
    </row>
    <row r="21943" spans="1:6" x14ac:dyDescent="0.3">
      <c r="A21943" t="s">
        <v>22369</v>
      </c>
      <c r="B21943">
        <v>256000</v>
      </c>
      <c r="C21943">
        <v>0</v>
      </c>
      <c r="D21943">
        <v>0</v>
      </c>
      <c r="E21943">
        <v>1039200</v>
      </c>
      <c r="F21943" s="4">
        <f t="shared" si="342"/>
        <v>346400</v>
      </c>
    </row>
    <row r="21944" spans="1:6" x14ac:dyDescent="0.3">
      <c r="A21944" t="s">
        <v>22370</v>
      </c>
      <c r="B21944">
        <v>2390880</v>
      </c>
      <c r="C21944">
        <v>9414630</v>
      </c>
      <c r="D21944">
        <v>5362950</v>
      </c>
      <c r="E21944">
        <v>7540170</v>
      </c>
      <c r="F21944" s="4">
        <f t="shared" si="342"/>
        <v>7439250</v>
      </c>
    </row>
    <row r="21945" spans="1:6" x14ac:dyDescent="0.3">
      <c r="A21945" t="s">
        <v>22371</v>
      </c>
      <c r="B21945">
        <v>0</v>
      </c>
      <c r="C21945">
        <v>518700</v>
      </c>
      <c r="D21945">
        <v>0</v>
      </c>
      <c r="E21945">
        <v>1150960</v>
      </c>
      <c r="F21945" s="4">
        <f t="shared" si="342"/>
        <v>556553.33333333337</v>
      </c>
    </row>
    <row r="21946" spans="1:6" x14ac:dyDescent="0.3">
      <c r="A21946" t="s">
        <v>22372</v>
      </c>
      <c r="B21946">
        <v>0</v>
      </c>
      <c r="C21946">
        <v>1439620</v>
      </c>
      <c r="D21946">
        <v>0</v>
      </c>
      <c r="E21946">
        <v>442000</v>
      </c>
      <c r="F21946" s="4">
        <f t="shared" si="342"/>
        <v>627206.66666666663</v>
      </c>
    </row>
    <row r="21947" spans="1:6" x14ac:dyDescent="0.3">
      <c r="A21947" t="s">
        <v>22373</v>
      </c>
      <c r="B21947">
        <v>160000</v>
      </c>
      <c r="C21947">
        <v>760000</v>
      </c>
      <c r="D21947">
        <v>479410</v>
      </c>
      <c r="E21947">
        <v>0</v>
      </c>
      <c r="F21947" s="4">
        <f t="shared" si="342"/>
        <v>413136.66666666669</v>
      </c>
    </row>
    <row r="21948" spans="1:6" x14ac:dyDescent="0.3">
      <c r="A21948" t="s">
        <v>22374</v>
      </c>
      <c r="B21948">
        <v>0</v>
      </c>
      <c r="C21948">
        <v>773270</v>
      </c>
      <c r="D21948">
        <v>0</v>
      </c>
      <c r="E21948">
        <v>444990</v>
      </c>
      <c r="F21948" s="4">
        <f t="shared" si="342"/>
        <v>406086.66666666669</v>
      </c>
    </row>
    <row r="21949" spans="1:6" x14ac:dyDescent="0.3">
      <c r="A21949" t="s">
        <v>22375</v>
      </c>
      <c r="B21949">
        <v>296660</v>
      </c>
      <c r="C21949">
        <v>0</v>
      </c>
      <c r="D21949">
        <v>0</v>
      </c>
      <c r="E21949">
        <v>513240</v>
      </c>
      <c r="F21949" s="4">
        <f t="shared" si="342"/>
        <v>171080</v>
      </c>
    </row>
    <row r="21950" spans="1:6" x14ac:dyDescent="0.3">
      <c r="A21950" t="s">
        <v>22376</v>
      </c>
      <c r="B21950">
        <v>1027540</v>
      </c>
      <c r="C21950">
        <v>813540</v>
      </c>
      <c r="D21950">
        <v>1104370</v>
      </c>
      <c r="E21950">
        <v>1071860</v>
      </c>
      <c r="F21950" s="4">
        <f t="shared" si="342"/>
        <v>996590</v>
      </c>
    </row>
    <row r="21951" spans="1:6" x14ac:dyDescent="0.3">
      <c r="A21951" t="s">
        <v>22377</v>
      </c>
      <c r="B21951">
        <v>411950</v>
      </c>
      <c r="C21951">
        <v>0</v>
      </c>
      <c r="D21951">
        <v>840840</v>
      </c>
      <c r="E21951">
        <v>0</v>
      </c>
      <c r="F21951" s="4">
        <f t="shared" si="342"/>
        <v>280280</v>
      </c>
    </row>
    <row r="21952" spans="1:6" x14ac:dyDescent="0.3">
      <c r="A21952" t="s">
        <v>22378</v>
      </c>
      <c r="B21952">
        <v>5538200</v>
      </c>
      <c r="C21952">
        <v>0</v>
      </c>
      <c r="D21952">
        <v>315000</v>
      </c>
      <c r="E21952">
        <v>0</v>
      </c>
      <c r="F21952" s="4">
        <f t="shared" si="342"/>
        <v>105000</v>
      </c>
    </row>
    <row r="21953" spans="1:6" x14ac:dyDescent="0.3">
      <c r="A21953" t="s">
        <v>22379</v>
      </c>
      <c r="B21953">
        <v>0</v>
      </c>
      <c r="C21953">
        <v>2013780</v>
      </c>
      <c r="D21953">
        <v>0</v>
      </c>
      <c r="E21953">
        <v>2645980</v>
      </c>
      <c r="F21953" s="4">
        <f t="shared" si="342"/>
        <v>1553253.3333333333</v>
      </c>
    </row>
    <row r="21954" spans="1:6" x14ac:dyDescent="0.3">
      <c r="A21954" t="s">
        <v>22380</v>
      </c>
      <c r="B21954">
        <v>1487000</v>
      </c>
      <c r="C21954">
        <v>0</v>
      </c>
      <c r="D21954">
        <v>300300</v>
      </c>
      <c r="E21954">
        <v>0</v>
      </c>
      <c r="F21954" s="4">
        <f t="shared" si="342"/>
        <v>100100</v>
      </c>
    </row>
    <row r="21955" spans="1:6" x14ac:dyDescent="0.3">
      <c r="A21955" t="s">
        <v>22381</v>
      </c>
      <c r="B21955">
        <v>0</v>
      </c>
      <c r="C21955">
        <v>0</v>
      </c>
      <c r="D21955">
        <v>357000</v>
      </c>
      <c r="E21955">
        <v>0</v>
      </c>
      <c r="F21955" s="4">
        <f t="shared" ref="F21955:F22018" si="343">SUM(C21955:E21955)/3</f>
        <v>119000</v>
      </c>
    </row>
    <row r="21956" spans="1:6" x14ac:dyDescent="0.3">
      <c r="A21956" t="s">
        <v>22382</v>
      </c>
      <c r="B21956">
        <v>0</v>
      </c>
      <c r="C21956">
        <v>2779600</v>
      </c>
      <c r="D21956">
        <v>2002910</v>
      </c>
      <c r="E21956">
        <v>2746640</v>
      </c>
      <c r="F21956" s="4">
        <f t="shared" si="343"/>
        <v>2509716.6666666665</v>
      </c>
    </row>
    <row r="21957" spans="1:6" x14ac:dyDescent="0.3">
      <c r="A21957" t="s">
        <v>22383</v>
      </c>
      <c r="B21957">
        <v>0</v>
      </c>
      <c r="C21957">
        <v>1480000</v>
      </c>
      <c r="D21957">
        <v>0</v>
      </c>
      <c r="E21957">
        <v>0</v>
      </c>
      <c r="F21957" s="4">
        <f t="shared" si="343"/>
        <v>493333.33333333331</v>
      </c>
    </row>
    <row r="21958" spans="1:6" x14ac:dyDescent="0.3">
      <c r="A21958" t="s">
        <v>22384</v>
      </c>
      <c r="B21958">
        <v>605440</v>
      </c>
      <c r="C21958">
        <v>0</v>
      </c>
      <c r="D21958">
        <v>0</v>
      </c>
      <c r="E21958">
        <v>938120</v>
      </c>
      <c r="F21958" s="4">
        <f t="shared" si="343"/>
        <v>312706.66666666669</v>
      </c>
    </row>
    <row r="21959" spans="1:6" x14ac:dyDescent="0.3">
      <c r="A21959" t="s">
        <v>22385</v>
      </c>
      <c r="B21959">
        <v>0</v>
      </c>
      <c r="C21959">
        <v>0</v>
      </c>
      <c r="D21959">
        <v>2664720</v>
      </c>
      <c r="E21959">
        <v>0</v>
      </c>
      <c r="F21959" s="4">
        <f t="shared" si="343"/>
        <v>888240</v>
      </c>
    </row>
    <row r="21960" spans="1:6" x14ac:dyDescent="0.3">
      <c r="A21960" t="s">
        <v>22386</v>
      </c>
      <c r="B21960">
        <v>5370820</v>
      </c>
      <c r="C21960">
        <v>11084420</v>
      </c>
      <c r="D21960">
        <v>12637040</v>
      </c>
      <c r="E21960">
        <v>6188640</v>
      </c>
      <c r="F21960" s="4">
        <f t="shared" si="343"/>
        <v>9970033.333333334</v>
      </c>
    </row>
    <row r="21961" spans="1:6" x14ac:dyDescent="0.3">
      <c r="A21961" t="s">
        <v>22387</v>
      </c>
      <c r="B21961">
        <v>1390320</v>
      </c>
      <c r="C21961">
        <v>1962300</v>
      </c>
      <c r="D21961">
        <v>1182600</v>
      </c>
      <c r="E21961">
        <v>1060200</v>
      </c>
      <c r="F21961" s="4">
        <f t="shared" si="343"/>
        <v>1401700</v>
      </c>
    </row>
    <row r="21962" spans="1:6" x14ac:dyDescent="0.3">
      <c r="A21962" t="s">
        <v>22388</v>
      </c>
      <c r="B21962">
        <v>956860</v>
      </c>
      <c r="C21962">
        <v>882990</v>
      </c>
      <c r="D21962">
        <v>0</v>
      </c>
      <c r="E21962">
        <v>870120</v>
      </c>
      <c r="F21962" s="4">
        <f t="shared" si="343"/>
        <v>584370</v>
      </c>
    </row>
    <row r="21963" spans="1:6" x14ac:dyDescent="0.3">
      <c r="A21963" t="s">
        <v>22389</v>
      </c>
      <c r="B21963">
        <v>2245510</v>
      </c>
      <c r="C21963">
        <v>0</v>
      </c>
      <c r="D21963">
        <v>740000</v>
      </c>
      <c r="E21963">
        <v>1395940</v>
      </c>
      <c r="F21963" s="4">
        <f t="shared" si="343"/>
        <v>711980</v>
      </c>
    </row>
    <row r="21964" spans="1:6" x14ac:dyDescent="0.3">
      <c r="A21964" t="s">
        <v>22390</v>
      </c>
      <c r="B21964">
        <v>3785640</v>
      </c>
      <c r="C21964">
        <v>3483280</v>
      </c>
      <c r="D21964">
        <v>2474170</v>
      </c>
      <c r="E21964">
        <v>4745530</v>
      </c>
      <c r="F21964" s="4">
        <f t="shared" si="343"/>
        <v>3567660</v>
      </c>
    </row>
    <row r="21965" spans="1:6" x14ac:dyDescent="0.3">
      <c r="A21965" t="s">
        <v>22391</v>
      </c>
      <c r="B21965">
        <v>973800</v>
      </c>
      <c r="C21965">
        <v>772590</v>
      </c>
      <c r="D21965">
        <v>0</v>
      </c>
      <c r="E21965">
        <v>0</v>
      </c>
      <c r="F21965" s="4">
        <f t="shared" si="343"/>
        <v>257530</v>
      </c>
    </row>
    <row r="21966" spans="1:6" x14ac:dyDescent="0.3">
      <c r="A21966" t="s">
        <v>22392</v>
      </c>
      <c r="B21966">
        <v>411950</v>
      </c>
      <c r="C21966">
        <v>0</v>
      </c>
      <c r="D21966">
        <v>0</v>
      </c>
      <c r="E21966">
        <v>617890</v>
      </c>
      <c r="F21966" s="4">
        <f t="shared" si="343"/>
        <v>205963.33333333334</v>
      </c>
    </row>
    <row r="21967" spans="1:6" x14ac:dyDescent="0.3">
      <c r="A21967" t="s">
        <v>22393</v>
      </c>
      <c r="B21967">
        <v>418600</v>
      </c>
      <c r="C21967">
        <v>0</v>
      </c>
      <c r="D21967">
        <v>270000</v>
      </c>
      <c r="E21967">
        <v>2025530</v>
      </c>
      <c r="F21967" s="4">
        <f t="shared" si="343"/>
        <v>765176.66666666663</v>
      </c>
    </row>
    <row r="21968" spans="1:6" x14ac:dyDescent="0.3">
      <c r="A21968" t="s">
        <v>22394</v>
      </c>
      <c r="B21968">
        <v>1024190</v>
      </c>
      <c r="C21968">
        <v>0</v>
      </c>
      <c r="D21968">
        <v>0</v>
      </c>
      <c r="E21968">
        <v>0</v>
      </c>
      <c r="F21968" s="4">
        <f t="shared" si="343"/>
        <v>0</v>
      </c>
    </row>
    <row r="21969" spans="1:6" x14ac:dyDescent="0.3">
      <c r="A21969" t="s">
        <v>22395</v>
      </c>
      <c r="B21969">
        <v>0</v>
      </c>
      <c r="C21969">
        <v>6252550</v>
      </c>
      <c r="D21969">
        <v>1970150</v>
      </c>
      <c r="E21969">
        <v>4015550</v>
      </c>
      <c r="F21969" s="4">
        <f t="shared" si="343"/>
        <v>4079416.6666666665</v>
      </c>
    </row>
    <row r="21970" spans="1:6" x14ac:dyDescent="0.3">
      <c r="A21970" t="s">
        <v>22396</v>
      </c>
      <c r="B21970">
        <v>0</v>
      </c>
      <c r="C21970">
        <v>1236600</v>
      </c>
      <c r="D21970">
        <v>1205300</v>
      </c>
      <c r="E21970">
        <v>1931840</v>
      </c>
      <c r="F21970" s="4">
        <f t="shared" si="343"/>
        <v>1457913.3333333333</v>
      </c>
    </row>
    <row r="21971" spans="1:6" x14ac:dyDescent="0.3">
      <c r="A21971" t="s">
        <v>22397</v>
      </c>
      <c r="B21971">
        <v>896000</v>
      </c>
      <c r="C21971">
        <v>0</v>
      </c>
      <c r="D21971">
        <v>4093640</v>
      </c>
      <c r="E21971">
        <v>2125300</v>
      </c>
      <c r="F21971" s="4">
        <f t="shared" si="343"/>
        <v>2072980</v>
      </c>
    </row>
    <row r="21972" spans="1:6" x14ac:dyDescent="0.3">
      <c r="A21972" t="s">
        <v>22398</v>
      </c>
      <c r="B21972">
        <v>0</v>
      </c>
      <c r="C21972">
        <v>859040</v>
      </c>
      <c r="D21972">
        <v>0</v>
      </c>
      <c r="E21972">
        <v>749090</v>
      </c>
      <c r="F21972" s="4">
        <f t="shared" si="343"/>
        <v>536043.33333333337</v>
      </c>
    </row>
    <row r="21973" spans="1:6" x14ac:dyDescent="0.3">
      <c r="A21973" t="s">
        <v>22399</v>
      </c>
      <c r="B21973">
        <v>1552880</v>
      </c>
      <c r="C21973">
        <v>1030120</v>
      </c>
      <c r="D21973">
        <v>273000</v>
      </c>
      <c r="E21973">
        <v>1125670</v>
      </c>
      <c r="F21973" s="4">
        <f t="shared" si="343"/>
        <v>809596.66666666663</v>
      </c>
    </row>
    <row r="21974" spans="1:6" x14ac:dyDescent="0.3">
      <c r="A21974" t="s">
        <v>22400</v>
      </c>
      <c r="B21974">
        <v>885200</v>
      </c>
      <c r="C21974">
        <v>0</v>
      </c>
      <c r="D21974">
        <v>0</v>
      </c>
      <c r="E21974">
        <v>0</v>
      </c>
      <c r="F21974" s="4">
        <f t="shared" si="343"/>
        <v>0</v>
      </c>
    </row>
    <row r="21975" spans="1:6" x14ac:dyDescent="0.3">
      <c r="A21975" t="s">
        <v>22401</v>
      </c>
      <c r="B21975">
        <v>2583580</v>
      </c>
      <c r="C21975">
        <v>3700000</v>
      </c>
      <c r="D21975">
        <v>4115390</v>
      </c>
      <c r="E21975">
        <v>3532200</v>
      </c>
      <c r="F21975" s="4">
        <f t="shared" si="343"/>
        <v>3782530</v>
      </c>
    </row>
    <row r="21976" spans="1:6" x14ac:dyDescent="0.3">
      <c r="A21976" t="s">
        <v>22402</v>
      </c>
      <c r="B21976">
        <v>0</v>
      </c>
      <c r="C21976">
        <v>1588630</v>
      </c>
      <c r="D21976">
        <v>0</v>
      </c>
      <c r="E21976">
        <v>0</v>
      </c>
      <c r="F21976" s="4">
        <f t="shared" si="343"/>
        <v>529543.33333333337</v>
      </c>
    </row>
    <row r="21977" spans="1:6" x14ac:dyDescent="0.3">
      <c r="A21977" t="s">
        <v>22403</v>
      </c>
      <c r="B21977">
        <v>370000</v>
      </c>
      <c r="C21977">
        <v>0</v>
      </c>
      <c r="D21977">
        <v>2409240</v>
      </c>
      <c r="E21977">
        <v>1974380</v>
      </c>
      <c r="F21977" s="4">
        <f t="shared" si="343"/>
        <v>1461206.6666666667</v>
      </c>
    </row>
    <row r="21978" spans="1:6" x14ac:dyDescent="0.3">
      <c r="A21978" t="s">
        <v>22404</v>
      </c>
      <c r="B21978">
        <v>0</v>
      </c>
      <c r="C21978">
        <v>568900</v>
      </c>
      <c r="D21978">
        <v>0</v>
      </c>
      <c r="E21978">
        <v>0</v>
      </c>
      <c r="F21978" s="4">
        <f t="shared" si="343"/>
        <v>189633.33333333334</v>
      </c>
    </row>
    <row r="21979" spans="1:6" x14ac:dyDescent="0.3">
      <c r="A21979" t="s">
        <v>22405</v>
      </c>
      <c r="B21979">
        <v>0</v>
      </c>
      <c r="C21979">
        <v>1752230</v>
      </c>
      <c r="D21979">
        <v>0</v>
      </c>
      <c r="E21979">
        <v>1858330</v>
      </c>
      <c r="F21979" s="4">
        <f t="shared" si="343"/>
        <v>1203520</v>
      </c>
    </row>
    <row r="21980" spans="1:6" x14ac:dyDescent="0.3">
      <c r="A21980" t="s">
        <v>22406</v>
      </c>
      <c r="B21980">
        <v>0</v>
      </c>
      <c r="C21980">
        <v>1335000</v>
      </c>
      <c r="D21980">
        <v>1497890</v>
      </c>
      <c r="E21980">
        <v>0</v>
      </c>
      <c r="F21980" s="4">
        <f t="shared" si="343"/>
        <v>944296.66666666663</v>
      </c>
    </row>
    <row r="21981" spans="1:6" x14ac:dyDescent="0.3">
      <c r="A21981" t="s">
        <v>22407</v>
      </c>
      <c r="B21981">
        <v>0</v>
      </c>
      <c r="C21981">
        <v>1002200</v>
      </c>
      <c r="D21981">
        <v>0</v>
      </c>
      <c r="E21981">
        <v>0</v>
      </c>
      <c r="F21981" s="4">
        <f t="shared" si="343"/>
        <v>334066.66666666669</v>
      </c>
    </row>
    <row r="21982" spans="1:6" x14ac:dyDescent="0.3">
      <c r="A21982" t="s">
        <v>453</v>
      </c>
      <c r="B21982">
        <v>1286000</v>
      </c>
      <c r="C21982">
        <v>478660</v>
      </c>
      <c r="D21982">
        <v>2011100</v>
      </c>
      <c r="E21982">
        <v>4210660</v>
      </c>
      <c r="F21982" s="4">
        <f t="shared" si="343"/>
        <v>2233473.3333333335</v>
      </c>
    </row>
    <row r="21983" spans="1:6" x14ac:dyDescent="0.3">
      <c r="A21983" t="s">
        <v>22408</v>
      </c>
      <c r="B21983">
        <v>0</v>
      </c>
      <c r="C21983">
        <v>1236450</v>
      </c>
      <c r="D21983">
        <v>2966940</v>
      </c>
      <c r="E21983">
        <v>969700</v>
      </c>
      <c r="F21983" s="4">
        <f t="shared" si="343"/>
        <v>1724363.3333333333</v>
      </c>
    </row>
    <row r="21984" spans="1:6" x14ac:dyDescent="0.3">
      <c r="A21984" t="s">
        <v>22409</v>
      </c>
      <c r="B21984">
        <v>444990</v>
      </c>
      <c r="C21984">
        <v>0</v>
      </c>
      <c r="D21984">
        <v>0</v>
      </c>
      <c r="E21984">
        <v>0</v>
      </c>
      <c r="F21984" s="4">
        <f t="shared" si="343"/>
        <v>0</v>
      </c>
    </row>
    <row r="21985" spans="1:6" x14ac:dyDescent="0.3">
      <c r="A21985" t="s">
        <v>22410</v>
      </c>
      <c r="B21985">
        <v>256000</v>
      </c>
      <c r="C21985">
        <v>0</v>
      </c>
      <c r="D21985">
        <v>0</v>
      </c>
      <c r="E21985">
        <v>0</v>
      </c>
      <c r="F21985" s="4">
        <f t="shared" si="343"/>
        <v>0</v>
      </c>
    </row>
    <row r="21986" spans="1:6" x14ac:dyDescent="0.3">
      <c r="A21986" t="s">
        <v>22411</v>
      </c>
      <c r="B21986">
        <v>191100</v>
      </c>
      <c r="C21986">
        <v>305000</v>
      </c>
      <c r="D21986">
        <v>0</v>
      </c>
      <c r="E21986">
        <v>0</v>
      </c>
      <c r="F21986" s="4">
        <f t="shared" si="343"/>
        <v>101666.66666666667</v>
      </c>
    </row>
    <row r="21987" spans="1:6" x14ac:dyDescent="0.3">
      <c r="A21987" t="s">
        <v>22412</v>
      </c>
      <c r="B21987">
        <v>0</v>
      </c>
      <c r="C21987">
        <v>0</v>
      </c>
      <c r="D21987">
        <v>275400</v>
      </c>
      <c r="E21987">
        <v>0</v>
      </c>
      <c r="F21987" s="4">
        <f t="shared" si="343"/>
        <v>91800</v>
      </c>
    </row>
    <row r="21988" spans="1:6" x14ac:dyDescent="0.3">
      <c r="A21988" t="s">
        <v>22413</v>
      </c>
      <c r="B21988">
        <v>0</v>
      </c>
      <c r="C21988">
        <v>522880</v>
      </c>
      <c r="D21988">
        <v>340500</v>
      </c>
      <c r="E21988">
        <v>0</v>
      </c>
      <c r="F21988" s="4">
        <f t="shared" si="343"/>
        <v>287793.33333333331</v>
      </c>
    </row>
    <row r="21989" spans="1:6" x14ac:dyDescent="0.3">
      <c r="A21989" t="s">
        <v>22414</v>
      </c>
      <c r="B21989">
        <v>0</v>
      </c>
      <c r="C21989">
        <v>1424800</v>
      </c>
      <c r="D21989">
        <v>0</v>
      </c>
      <c r="E21989">
        <v>0</v>
      </c>
      <c r="F21989" s="4">
        <f t="shared" si="343"/>
        <v>474933.33333333331</v>
      </c>
    </row>
    <row r="21990" spans="1:6" x14ac:dyDescent="0.3">
      <c r="A21990" t="s">
        <v>22415</v>
      </c>
      <c r="B21990">
        <v>0</v>
      </c>
      <c r="C21990">
        <v>0</v>
      </c>
      <c r="D21990">
        <v>1480000</v>
      </c>
      <c r="E21990">
        <v>1310500</v>
      </c>
      <c r="F21990" s="4">
        <f t="shared" si="343"/>
        <v>930166.66666666663</v>
      </c>
    </row>
    <row r="21991" spans="1:6" x14ac:dyDescent="0.3">
      <c r="A21991" t="s">
        <v>636</v>
      </c>
      <c r="B21991">
        <v>0</v>
      </c>
      <c r="C21991">
        <v>0</v>
      </c>
      <c r="D21991">
        <v>1058740</v>
      </c>
      <c r="E21991">
        <v>0</v>
      </c>
      <c r="F21991" s="4">
        <f t="shared" si="343"/>
        <v>352913.33333333331</v>
      </c>
    </row>
    <row r="21992" spans="1:6" x14ac:dyDescent="0.3">
      <c r="A21992" t="s">
        <v>22416</v>
      </c>
      <c r="B21992">
        <v>2877000</v>
      </c>
      <c r="C21992">
        <v>0</v>
      </c>
      <c r="D21992">
        <v>2519640</v>
      </c>
      <c r="E21992">
        <v>918000</v>
      </c>
      <c r="F21992" s="4">
        <f t="shared" si="343"/>
        <v>1145880</v>
      </c>
    </row>
    <row r="21993" spans="1:6" x14ac:dyDescent="0.3">
      <c r="A21993" t="s">
        <v>22417</v>
      </c>
      <c r="B21993">
        <v>0</v>
      </c>
      <c r="C21993">
        <v>411950</v>
      </c>
      <c r="D21993">
        <v>0</v>
      </c>
      <c r="E21993">
        <v>0</v>
      </c>
      <c r="F21993" s="4">
        <f t="shared" si="343"/>
        <v>137316.66666666666</v>
      </c>
    </row>
    <row r="21994" spans="1:6" x14ac:dyDescent="0.3">
      <c r="A21994" t="s">
        <v>22418</v>
      </c>
      <c r="B21994">
        <v>0</v>
      </c>
      <c r="C21994">
        <v>1031340</v>
      </c>
      <c r="D21994">
        <v>0</v>
      </c>
      <c r="E21994">
        <v>0</v>
      </c>
      <c r="F21994" s="4">
        <f t="shared" si="343"/>
        <v>343780</v>
      </c>
    </row>
    <row r="21995" spans="1:6" x14ac:dyDescent="0.3">
      <c r="A21995" t="s">
        <v>22419</v>
      </c>
      <c r="B21995">
        <v>0</v>
      </c>
      <c r="C21995">
        <v>1783680</v>
      </c>
      <c r="D21995">
        <v>0</v>
      </c>
      <c r="E21995">
        <v>0</v>
      </c>
      <c r="F21995" s="4">
        <f t="shared" si="343"/>
        <v>594560</v>
      </c>
    </row>
    <row r="21996" spans="1:6" x14ac:dyDescent="0.3">
      <c r="A21996" t="s">
        <v>22420</v>
      </c>
      <c r="B21996">
        <v>504000</v>
      </c>
      <c r="C21996">
        <v>0</v>
      </c>
      <c r="D21996">
        <v>941350</v>
      </c>
      <c r="E21996">
        <v>2029500</v>
      </c>
      <c r="F21996" s="4">
        <f t="shared" si="343"/>
        <v>990283.33333333337</v>
      </c>
    </row>
    <row r="21997" spans="1:6" x14ac:dyDescent="0.3">
      <c r="A21997" t="s">
        <v>22421</v>
      </c>
      <c r="B21997">
        <v>683220</v>
      </c>
      <c r="C21997">
        <v>0</v>
      </c>
      <c r="D21997">
        <v>3074320</v>
      </c>
      <c r="E21997">
        <v>3001740</v>
      </c>
      <c r="F21997" s="4">
        <f t="shared" si="343"/>
        <v>2025353.3333333333</v>
      </c>
    </row>
    <row r="21998" spans="1:6" x14ac:dyDescent="0.3">
      <c r="A21998" t="s">
        <v>22422</v>
      </c>
      <c r="B21998">
        <v>0</v>
      </c>
      <c r="C21998">
        <v>1065200</v>
      </c>
      <c r="D21998">
        <v>0</v>
      </c>
      <c r="E21998">
        <v>0</v>
      </c>
      <c r="F21998" s="4">
        <f t="shared" si="343"/>
        <v>355066.66666666669</v>
      </c>
    </row>
    <row r="21999" spans="1:6" x14ac:dyDescent="0.3">
      <c r="A21999" t="s">
        <v>22423</v>
      </c>
      <c r="B21999">
        <v>701380</v>
      </c>
      <c r="C21999">
        <v>182000</v>
      </c>
      <c r="D21999">
        <v>275400</v>
      </c>
      <c r="E21999">
        <v>0</v>
      </c>
      <c r="F21999" s="4">
        <f t="shared" si="343"/>
        <v>152466.66666666666</v>
      </c>
    </row>
    <row r="22000" spans="1:6" x14ac:dyDescent="0.3">
      <c r="A22000" t="s">
        <v>22424</v>
      </c>
      <c r="B22000">
        <v>718900</v>
      </c>
      <c r="C22000">
        <v>0</v>
      </c>
      <c r="D22000">
        <v>0</v>
      </c>
      <c r="E22000">
        <v>0</v>
      </c>
      <c r="F22000" s="4">
        <f t="shared" si="343"/>
        <v>0</v>
      </c>
    </row>
    <row r="22001" spans="1:6" x14ac:dyDescent="0.3">
      <c r="A22001" t="s">
        <v>22425</v>
      </c>
      <c r="B22001">
        <v>2294320</v>
      </c>
      <c r="C22001">
        <v>2082740</v>
      </c>
      <c r="D22001">
        <v>3285680</v>
      </c>
      <c r="E22001">
        <v>1859140</v>
      </c>
      <c r="F22001" s="4">
        <f t="shared" si="343"/>
        <v>2409186.6666666665</v>
      </c>
    </row>
    <row r="22002" spans="1:6" x14ac:dyDescent="0.3">
      <c r="A22002" t="s">
        <v>22426</v>
      </c>
      <c r="B22002">
        <v>549000</v>
      </c>
      <c r="C22002">
        <v>382200</v>
      </c>
      <c r="D22002">
        <v>2164870</v>
      </c>
      <c r="E22002">
        <v>394000</v>
      </c>
      <c r="F22002" s="4">
        <f t="shared" si="343"/>
        <v>980356.66666666663</v>
      </c>
    </row>
    <row r="22003" spans="1:6" x14ac:dyDescent="0.3">
      <c r="A22003" t="s">
        <v>22427</v>
      </c>
      <c r="B22003">
        <v>1211300</v>
      </c>
      <c r="C22003">
        <v>0</v>
      </c>
      <c r="D22003">
        <v>1447300</v>
      </c>
      <c r="E22003">
        <v>785280</v>
      </c>
      <c r="F22003" s="4">
        <f t="shared" si="343"/>
        <v>744193.33333333337</v>
      </c>
    </row>
    <row r="22004" spans="1:6" x14ac:dyDescent="0.3">
      <c r="A22004" t="s">
        <v>22428</v>
      </c>
      <c r="B22004">
        <v>647680</v>
      </c>
      <c r="C22004">
        <v>581490</v>
      </c>
      <c r="D22004">
        <v>647680</v>
      </c>
      <c r="E22004">
        <v>0</v>
      </c>
      <c r="F22004" s="4">
        <f t="shared" si="343"/>
        <v>409723.33333333331</v>
      </c>
    </row>
    <row r="22005" spans="1:6" x14ac:dyDescent="0.3">
      <c r="A22005" t="s">
        <v>22429</v>
      </c>
      <c r="B22005">
        <v>2266360</v>
      </c>
      <c r="C22005">
        <v>1339520</v>
      </c>
      <c r="D22005">
        <v>1646010</v>
      </c>
      <c r="E22005">
        <v>2535730</v>
      </c>
      <c r="F22005" s="4">
        <f t="shared" si="343"/>
        <v>1840420</v>
      </c>
    </row>
    <row r="22006" spans="1:6" x14ac:dyDescent="0.3">
      <c r="A22006" t="s">
        <v>22430</v>
      </c>
      <c r="B22006">
        <v>566020</v>
      </c>
      <c r="C22006">
        <v>309400</v>
      </c>
      <c r="D22006">
        <v>0</v>
      </c>
      <c r="E22006">
        <v>0</v>
      </c>
      <c r="F22006" s="4">
        <f t="shared" si="343"/>
        <v>103133.33333333333</v>
      </c>
    </row>
    <row r="22007" spans="1:6" x14ac:dyDescent="0.3">
      <c r="A22007" t="s">
        <v>22431</v>
      </c>
      <c r="B22007">
        <v>452110</v>
      </c>
      <c r="C22007">
        <v>2195400</v>
      </c>
      <c r="D22007">
        <v>2009850</v>
      </c>
      <c r="E22007">
        <v>2613520</v>
      </c>
      <c r="F22007" s="4">
        <f t="shared" si="343"/>
        <v>2272923.3333333335</v>
      </c>
    </row>
    <row r="22008" spans="1:6" x14ac:dyDescent="0.3">
      <c r="A22008" t="s">
        <v>22432</v>
      </c>
      <c r="B22008">
        <v>0</v>
      </c>
      <c r="C22008">
        <v>382200</v>
      </c>
      <c r="D22008">
        <v>1337700</v>
      </c>
      <c r="E22008">
        <v>0</v>
      </c>
      <c r="F22008" s="4">
        <f t="shared" si="343"/>
        <v>573300</v>
      </c>
    </row>
    <row r="22009" spans="1:6" x14ac:dyDescent="0.3">
      <c r="A22009" t="s">
        <v>22433</v>
      </c>
      <c r="B22009">
        <v>0</v>
      </c>
      <c r="C22009">
        <v>2006660</v>
      </c>
      <c r="D22009">
        <v>0</v>
      </c>
      <c r="E22009">
        <v>0</v>
      </c>
      <c r="F22009" s="4">
        <f t="shared" si="343"/>
        <v>668886.66666666663</v>
      </c>
    </row>
    <row r="22010" spans="1:6" x14ac:dyDescent="0.3">
      <c r="A22010" t="s">
        <v>22434</v>
      </c>
      <c r="B22010">
        <v>0</v>
      </c>
      <c r="C22010">
        <v>895440</v>
      </c>
      <c r="D22010">
        <v>242880</v>
      </c>
      <c r="E22010">
        <v>820000</v>
      </c>
      <c r="F22010" s="4">
        <f t="shared" si="343"/>
        <v>652773.33333333337</v>
      </c>
    </row>
    <row r="22011" spans="1:6" x14ac:dyDescent="0.3">
      <c r="A22011" t="s">
        <v>22435</v>
      </c>
      <c r="B22011">
        <v>0</v>
      </c>
      <c r="C22011">
        <v>1252310</v>
      </c>
      <c r="D22011">
        <v>0</v>
      </c>
      <c r="E22011">
        <v>322140</v>
      </c>
      <c r="F22011" s="4">
        <f t="shared" si="343"/>
        <v>524816.66666666663</v>
      </c>
    </row>
    <row r="22012" spans="1:6" x14ac:dyDescent="0.3">
      <c r="A22012" t="s">
        <v>22436</v>
      </c>
      <c r="B22012">
        <v>286650</v>
      </c>
      <c r="C22012">
        <v>0</v>
      </c>
      <c r="D22012">
        <v>0</v>
      </c>
      <c r="E22012">
        <v>0</v>
      </c>
      <c r="F22012" s="4">
        <f t="shared" si="343"/>
        <v>0</v>
      </c>
    </row>
    <row r="22013" spans="1:6" x14ac:dyDescent="0.3">
      <c r="A22013" t="s">
        <v>22437</v>
      </c>
      <c r="B22013">
        <v>733500</v>
      </c>
      <c r="C22013">
        <v>0</v>
      </c>
      <c r="D22013">
        <v>0</v>
      </c>
      <c r="E22013">
        <v>0</v>
      </c>
      <c r="F22013" s="4">
        <f t="shared" si="343"/>
        <v>0</v>
      </c>
    </row>
    <row r="22014" spans="1:6" x14ac:dyDescent="0.3">
      <c r="A22014" t="s">
        <v>22438</v>
      </c>
      <c r="B22014">
        <v>0</v>
      </c>
      <c r="C22014">
        <v>2073460</v>
      </c>
      <c r="D22014">
        <v>0</v>
      </c>
      <c r="E22014">
        <v>0</v>
      </c>
      <c r="F22014" s="4">
        <f t="shared" si="343"/>
        <v>691153.33333333337</v>
      </c>
    </row>
    <row r="22015" spans="1:6" x14ac:dyDescent="0.3">
      <c r="A22015" t="s">
        <v>22439</v>
      </c>
      <c r="B22015">
        <v>1642470</v>
      </c>
      <c r="C22015">
        <v>2293350</v>
      </c>
      <c r="D22015">
        <v>954240</v>
      </c>
      <c r="E22015">
        <v>4018929</v>
      </c>
      <c r="F22015" s="4">
        <f t="shared" si="343"/>
        <v>2422173</v>
      </c>
    </row>
    <row r="22016" spans="1:6" x14ac:dyDescent="0.3">
      <c r="A22016" t="s">
        <v>22440</v>
      </c>
      <c r="B22016">
        <v>2095530</v>
      </c>
      <c r="C22016">
        <v>2986550</v>
      </c>
      <c r="D22016">
        <v>2083150</v>
      </c>
      <c r="E22016">
        <v>2278460</v>
      </c>
      <c r="F22016" s="4">
        <f t="shared" si="343"/>
        <v>2449386.6666666665</v>
      </c>
    </row>
    <row r="22017" spans="1:6" x14ac:dyDescent="0.3">
      <c r="A22017" t="s">
        <v>22441</v>
      </c>
      <c r="B22017">
        <v>160000</v>
      </c>
      <c r="C22017">
        <v>0</v>
      </c>
      <c r="D22017">
        <v>730000</v>
      </c>
      <c r="E22017">
        <v>453280</v>
      </c>
      <c r="F22017" s="4">
        <f t="shared" si="343"/>
        <v>394426.66666666669</v>
      </c>
    </row>
    <row r="22018" spans="1:6" x14ac:dyDescent="0.3">
      <c r="A22018" t="s">
        <v>206</v>
      </c>
      <c r="B22018">
        <v>0</v>
      </c>
      <c r="C22018">
        <v>876600</v>
      </c>
      <c r="D22018">
        <v>1241360</v>
      </c>
      <c r="E22018">
        <v>456000</v>
      </c>
      <c r="F22018" s="4">
        <f t="shared" si="343"/>
        <v>857986.66666666663</v>
      </c>
    </row>
    <row r="22019" spans="1:6" x14ac:dyDescent="0.3">
      <c r="A22019" t="s">
        <v>22442</v>
      </c>
      <c r="B22019">
        <v>598780</v>
      </c>
      <c r="C22019">
        <v>0</v>
      </c>
      <c r="D22019">
        <v>3048400</v>
      </c>
      <c r="E22019">
        <v>2601970</v>
      </c>
      <c r="F22019" s="4">
        <f t="shared" ref="F22019:F22082" si="344">SUM(C22019:E22019)/3</f>
        <v>1883456.6666666667</v>
      </c>
    </row>
    <row r="22020" spans="1:6" x14ac:dyDescent="0.3">
      <c r="A22020" t="s">
        <v>22443</v>
      </c>
      <c r="B22020">
        <v>740000</v>
      </c>
      <c r="C22020">
        <v>120120</v>
      </c>
      <c r="D22020">
        <v>0</v>
      </c>
      <c r="E22020">
        <v>0</v>
      </c>
      <c r="F22020" s="4">
        <f t="shared" si="344"/>
        <v>40040</v>
      </c>
    </row>
    <row r="22021" spans="1:6" x14ac:dyDescent="0.3">
      <c r="A22021" t="s">
        <v>22444</v>
      </c>
      <c r="B22021">
        <v>427700</v>
      </c>
      <c r="C22021">
        <v>0</v>
      </c>
      <c r="D22021">
        <v>0</v>
      </c>
      <c r="E22021">
        <v>0</v>
      </c>
      <c r="F22021" s="4">
        <f t="shared" si="344"/>
        <v>0</v>
      </c>
    </row>
    <row r="22022" spans="1:6" x14ac:dyDescent="0.3">
      <c r="A22022" t="s">
        <v>22445</v>
      </c>
      <c r="B22022">
        <v>0</v>
      </c>
      <c r="C22022">
        <v>9666000</v>
      </c>
      <c r="D22022">
        <v>1535600</v>
      </c>
      <c r="E22022">
        <v>0</v>
      </c>
      <c r="F22022" s="4">
        <f t="shared" si="344"/>
        <v>3733866.6666666665</v>
      </c>
    </row>
    <row r="22023" spans="1:6" x14ac:dyDescent="0.3">
      <c r="A22023" t="s">
        <v>22446</v>
      </c>
      <c r="B22023">
        <v>0</v>
      </c>
      <c r="C22023">
        <v>546000</v>
      </c>
      <c r="D22023">
        <v>0</v>
      </c>
      <c r="E22023">
        <v>0</v>
      </c>
      <c r="F22023" s="4">
        <f t="shared" si="344"/>
        <v>182000</v>
      </c>
    </row>
    <row r="22024" spans="1:6" x14ac:dyDescent="0.3">
      <c r="A22024" t="s">
        <v>22447</v>
      </c>
      <c r="B22024">
        <v>0</v>
      </c>
      <c r="C22024">
        <v>0</v>
      </c>
      <c r="D22024">
        <v>671400</v>
      </c>
      <c r="E22024">
        <v>382200</v>
      </c>
      <c r="F22024" s="4">
        <f t="shared" si="344"/>
        <v>351200</v>
      </c>
    </row>
    <row r="22025" spans="1:6" x14ac:dyDescent="0.3">
      <c r="A22025" t="s">
        <v>22448</v>
      </c>
      <c r="B22025">
        <v>0</v>
      </c>
      <c r="C22025">
        <v>0</v>
      </c>
      <c r="D22025">
        <v>234600</v>
      </c>
      <c r="E22025">
        <v>0</v>
      </c>
      <c r="F22025" s="4">
        <f t="shared" si="344"/>
        <v>78200</v>
      </c>
    </row>
    <row r="22026" spans="1:6" x14ac:dyDescent="0.3">
      <c r="A22026" t="s">
        <v>22449</v>
      </c>
      <c r="B22026">
        <v>882800</v>
      </c>
      <c r="C22026">
        <v>615160</v>
      </c>
      <c r="D22026">
        <v>0</v>
      </c>
      <c r="E22026">
        <v>1147960</v>
      </c>
      <c r="F22026" s="4">
        <f t="shared" si="344"/>
        <v>587706.66666666663</v>
      </c>
    </row>
    <row r="22027" spans="1:6" x14ac:dyDescent="0.3">
      <c r="A22027" t="s">
        <v>22450</v>
      </c>
      <c r="B22027">
        <v>411950</v>
      </c>
      <c r="C22027">
        <v>2355990</v>
      </c>
      <c r="D22027">
        <v>1687140</v>
      </c>
      <c r="E22027">
        <v>0</v>
      </c>
      <c r="F22027" s="4">
        <f t="shared" si="344"/>
        <v>1347710</v>
      </c>
    </row>
    <row r="22028" spans="1:6" x14ac:dyDescent="0.3">
      <c r="A22028" t="s">
        <v>22451</v>
      </c>
      <c r="B22028">
        <v>0</v>
      </c>
      <c r="C22028">
        <v>1029890</v>
      </c>
      <c r="D22028">
        <v>0</v>
      </c>
      <c r="E22028">
        <v>594960</v>
      </c>
      <c r="F22028" s="4">
        <f t="shared" si="344"/>
        <v>541616.66666666663</v>
      </c>
    </row>
    <row r="22029" spans="1:6" x14ac:dyDescent="0.3">
      <c r="A22029" t="s">
        <v>22452</v>
      </c>
      <c r="B22029">
        <v>0</v>
      </c>
      <c r="C22029">
        <v>684000</v>
      </c>
      <c r="D22029">
        <v>0</v>
      </c>
      <c r="E22029">
        <v>2862000</v>
      </c>
      <c r="F22029" s="4">
        <f t="shared" si="344"/>
        <v>1182000</v>
      </c>
    </row>
    <row r="22030" spans="1:6" x14ac:dyDescent="0.3">
      <c r="A22030" t="s">
        <v>22453</v>
      </c>
      <c r="B22030">
        <v>0</v>
      </c>
      <c r="C22030">
        <v>0</v>
      </c>
      <c r="D22030">
        <v>757200</v>
      </c>
      <c r="E22030">
        <v>0</v>
      </c>
      <c r="F22030" s="4">
        <f t="shared" si="344"/>
        <v>252400</v>
      </c>
    </row>
    <row r="22031" spans="1:6" x14ac:dyDescent="0.3">
      <c r="A22031" t="s">
        <v>22454</v>
      </c>
      <c r="B22031">
        <v>0</v>
      </c>
      <c r="C22031">
        <v>0</v>
      </c>
      <c r="D22031">
        <v>234600</v>
      </c>
      <c r="E22031">
        <v>0</v>
      </c>
      <c r="F22031" s="4">
        <f t="shared" si="344"/>
        <v>78200</v>
      </c>
    </row>
    <row r="22032" spans="1:6" x14ac:dyDescent="0.3">
      <c r="A22032" t="s">
        <v>22455</v>
      </c>
      <c r="B22032">
        <v>370000</v>
      </c>
      <c r="C22032">
        <v>10163840</v>
      </c>
      <c r="D22032">
        <v>11179500</v>
      </c>
      <c r="E22032">
        <v>7353580</v>
      </c>
      <c r="F22032" s="4">
        <f t="shared" si="344"/>
        <v>9565640</v>
      </c>
    </row>
    <row r="22033" spans="1:6" x14ac:dyDescent="0.3">
      <c r="A22033" t="s">
        <v>22456</v>
      </c>
      <c r="B22033">
        <v>2603440</v>
      </c>
      <c r="C22033">
        <v>606060</v>
      </c>
      <c r="D22033">
        <v>3424670</v>
      </c>
      <c r="E22033">
        <v>2286060</v>
      </c>
      <c r="F22033" s="4">
        <f t="shared" si="344"/>
        <v>2105596.6666666665</v>
      </c>
    </row>
    <row r="22034" spans="1:6" x14ac:dyDescent="0.3">
      <c r="A22034" t="s">
        <v>22457</v>
      </c>
      <c r="B22034">
        <v>0</v>
      </c>
      <c r="C22034">
        <v>1560000</v>
      </c>
      <c r="D22034">
        <v>866140</v>
      </c>
      <c r="E22034">
        <v>848360</v>
      </c>
      <c r="F22034" s="4">
        <f t="shared" si="344"/>
        <v>1091500</v>
      </c>
    </row>
    <row r="22035" spans="1:6" x14ac:dyDescent="0.3">
      <c r="A22035" t="s">
        <v>22458</v>
      </c>
      <c r="B22035">
        <v>0</v>
      </c>
      <c r="C22035">
        <v>0</v>
      </c>
      <c r="D22035">
        <v>553850</v>
      </c>
      <c r="E22035">
        <v>0</v>
      </c>
      <c r="F22035" s="4">
        <f t="shared" si="344"/>
        <v>184616.66666666666</v>
      </c>
    </row>
    <row r="22036" spans="1:6" x14ac:dyDescent="0.3">
      <c r="A22036" t="s">
        <v>22459</v>
      </c>
      <c r="B22036">
        <v>1142050</v>
      </c>
      <c r="C22036">
        <v>0</v>
      </c>
      <c r="D22036">
        <v>0</v>
      </c>
      <c r="E22036">
        <v>2032530</v>
      </c>
      <c r="F22036" s="4">
        <f t="shared" si="344"/>
        <v>677510</v>
      </c>
    </row>
    <row r="22037" spans="1:6" x14ac:dyDescent="0.3">
      <c r="A22037" t="s">
        <v>22460</v>
      </c>
      <c r="B22037">
        <v>838000</v>
      </c>
      <c r="C22037">
        <v>0</v>
      </c>
      <c r="D22037">
        <v>626080</v>
      </c>
      <c r="E22037">
        <v>1975140</v>
      </c>
      <c r="F22037" s="4">
        <f t="shared" si="344"/>
        <v>867073.33333333337</v>
      </c>
    </row>
    <row r="22038" spans="1:6" x14ac:dyDescent="0.3">
      <c r="A22038" t="s">
        <v>22461</v>
      </c>
      <c r="B22038">
        <v>0</v>
      </c>
      <c r="C22038">
        <v>535990</v>
      </c>
      <c r="D22038">
        <v>0</v>
      </c>
      <c r="E22038">
        <v>0</v>
      </c>
      <c r="F22038" s="4">
        <f t="shared" si="344"/>
        <v>178663.33333333334</v>
      </c>
    </row>
    <row r="22039" spans="1:6" x14ac:dyDescent="0.3">
      <c r="A22039" t="s">
        <v>22462</v>
      </c>
      <c r="B22039">
        <v>1742650</v>
      </c>
      <c r="C22039">
        <v>0</v>
      </c>
      <c r="D22039">
        <v>1548820</v>
      </c>
      <c r="E22039">
        <v>0</v>
      </c>
      <c r="F22039" s="4">
        <f t="shared" si="344"/>
        <v>516273.33333333331</v>
      </c>
    </row>
    <row r="22040" spans="1:6" x14ac:dyDescent="0.3">
      <c r="A22040" t="s">
        <v>22463</v>
      </c>
      <c r="B22040">
        <v>0</v>
      </c>
      <c r="C22040">
        <v>0</v>
      </c>
      <c r="D22040">
        <v>200200</v>
      </c>
      <c r="E22040">
        <v>431340</v>
      </c>
      <c r="F22040" s="4">
        <f t="shared" si="344"/>
        <v>210513.33333333334</v>
      </c>
    </row>
    <row r="22041" spans="1:6" x14ac:dyDescent="0.3">
      <c r="A22041" t="s">
        <v>22464</v>
      </c>
      <c r="B22041">
        <v>0</v>
      </c>
      <c r="C22041">
        <v>0</v>
      </c>
      <c r="D22041">
        <v>387660</v>
      </c>
      <c r="E22041">
        <v>0</v>
      </c>
      <c r="F22041" s="4">
        <f t="shared" si="344"/>
        <v>129220</v>
      </c>
    </row>
    <row r="22042" spans="1:6" x14ac:dyDescent="0.3">
      <c r="A22042" t="s">
        <v>22465</v>
      </c>
      <c r="B22042">
        <v>256000</v>
      </c>
      <c r="C22042">
        <v>256000</v>
      </c>
      <c r="D22042">
        <v>1476000</v>
      </c>
      <c r="E22042">
        <v>0</v>
      </c>
      <c r="F22042" s="4">
        <f t="shared" si="344"/>
        <v>577333.33333333337</v>
      </c>
    </row>
    <row r="22043" spans="1:6" x14ac:dyDescent="0.3">
      <c r="A22043" t="s">
        <v>22466</v>
      </c>
      <c r="B22043">
        <v>0</v>
      </c>
      <c r="C22043">
        <v>1074840</v>
      </c>
      <c r="D22043">
        <v>0</v>
      </c>
      <c r="E22043">
        <v>1711120</v>
      </c>
      <c r="F22043" s="4">
        <f t="shared" si="344"/>
        <v>928653.33333333337</v>
      </c>
    </row>
    <row r="22044" spans="1:6" x14ac:dyDescent="0.3">
      <c r="A22044" t="s">
        <v>22467</v>
      </c>
      <c r="B22044">
        <v>0</v>
      </c>
      <c r="C22044">
        <v>766900</v>
      </c>
      <c r="D22044">
        <v>536900</v>
      </c>
      <c r="E22044">
        <v>0</v>
      </c>
      <c r="F22044" s="4">
        <f t="shared" si="344"/>
        <v>434600</v>
      </c>
    </row>
    <row r="22045" spans="1:6" x14ac:dyDescent="0.3">
      <c r="A22045" t="s">
        <v>22468</v>
      </c>
      <c r="B22045">
        <v>0</v>
      </c>
      <c r="C22045">
        <v>1533890</v>
      </c>
      <c r="D22045">
        <v>0</v>
      </c>
      <c r="E22045">
        <v>0</v>
      </c>
      <c r="F22045" s="4">
        <f t="shared" si="344"/>
        <v>511296.66666666669</v>
      </c>
    </row>
    <row r="22046" spans="1:6" x14ac:dyDescent="0.3">
      <c r="A22046" t="s">
        <v>22469</v>
      </c>
      <c r="B22046">
        <v>580210</v>
      </c>
      <c r="C22046">
        <v>1480000</v>
      </c>
      <c r="D22046">
        <v>0</v>
      </c>
      <c r="E22046">
        <v>264000</v>
      </c>
      <c r="F22046" s="4">
        <f t="shared" si="344"/>
        <v>581333.33333333337</v>
      </c>
    </row>
    <row r="22047" spans="1:6" x14ac:dyDescent="0.3">
      <c r="A22047" t="s">
        <v>22470</v>
      </c>
      <c r="B22047">
        <v>0</v>
      </c>
      <c r="C22047">
        <v>959120</v>
      </c>
      <c r="D22047">
        <v>0</v>
      </c>
      <c r="E22047">
        <v>0</v>
      </c>
      <c r="F22047" s="4">
        <f t="shared" si="344"/>
        <v>319706.66666666669</v>
      </c>
    </row>
    <row r="22048" spans="1:6" x14ac:dyDescent="0.3">
      <c r="A22048" t="s">
        <v>22471</v>
      </c>
      <c r="B22048">
        <v>0</v>
      </c>
      <c r="C22048">
        <v>2757300</v>
      </c>
      <c r="D22048">
        <v>228000</v>
      </c>
      <c r="E22048">
        <v>1954680</v>
      </c>
      <c r="F22048" s="4">
        <f t="shared" si="344"/>
        <v>1646660</v>
      </c>
    </row>
    <row r="22049" spans="1:6" x14ac:dyDescent="0.3">
      <c r="A22049" t="s">
        <v>22472</v>
      </c>
      <c r="B22049">
        <v>0</v>
      </c>
      <c r="C22049">
        <v>0</v>
      </c>
      <c r="D22049">
        <v>1095640</v>
      </c>
      <c r="E22049">
        <v>467740</v>
      </c>
      <c r="F22049" s="4">
        <f t="shared" si="344"/>
        <v>521126.66666666669</v>
      </c>
    </row>
    <row r="22050" spans="1:6" x14ac:dyDescent="0.3">
      <c r="A22050" t="s">
        <v>22473</v>
      </c>
      <c r="B22050">
        <v>2166500</v>
      </c>
      <c r="C22050">
        <v>2088670</v>
      </c>
      <c r="D22050">
        <v>3220240</v>
      </c>
      <c r="E22050">
        <v>2790600</v>
      </c>
      <c r="F22050" s="4">
        <f t="shared" si="344"/>
        <v>2699836.6666666665</v>
      </c>
    </row>
    <row r="22051" spans="1:6" x14ac:dyDescent="0.3">
      <c r="A22051" t="s">
        <v>22474</v>
      </c>
      <c r="B22051">
        <v>892219</v>
      </c>
      <c r="C22051">
        <v>0</v>
      </c>
      <c r="D22051">
        <v>0</v>
      </c>
      <c r="E22051">
        <v>0</v>
      </c>
      <c r="F22051" s="4">
        <f t="shared" si="344"/>
        <v>0</v>
      </c>
    </row>
    <row r="22052" spans="1:6" x14ac:dyDescent="0.3">
      <c r="A22052" t="s">
        <v>22475</v>
      </c>
      <c r="B22052">
        <v>0</v>
      </c>
      <c r="C22052">
        <v>0</v>
      </c>
      <c r="D22052">
        <v>682000</v>
      </c>
      <c r="E22052">
        <v>0</v>
      </c>
      <c r="F22052" s="4">
        <f t="shared" si="344"/>
        <v>227333.33333333334</v>
      </c>
    </row>
    <row r="22053" spans="1:6" x14ac:dyDescent="0.3">
      <c r="A22053" t="s">
        <v>22476</v>
      </c>
      <c r="B22053">
        <v>1860190</v>
      </c>
      <c r="C22053">
        <v>382200</v>
      </c>
      <c r="D22053">
        <v>0</v>
      </c>
      <c r="E22053">
        <v>427700</v>
      </c>
      <c r="F22053" s="4">
        <f t="shared" si="344"/>
        <v>269966.66666666669</v>
      </c>
    </row>
    <row r="22054" spans="1:6" x14ac:dyDescent="0.3">
      <c r="A22054" t="s">
        <v>22477</v>
      </c>
      <c r="B22054">
        <v>160000</v>
      </c>
      <c r="C22054">
        <v>0</v>
      </c>
      <c r="D22054">
        <v>2054950</v>
      </c>
      <c r="E22054">
        <v>0</v>
      </c>
      <c r="F22054" s="4">
        <f t="shared" si="344"/>
        <v>684983.33333333337</v>
      </c>
    </row>
    <row r="22055" spans="1:6" x14ac:dyDescent="0.3">
      <c r="A22055" t="s">
        <v>22478</v>
      </c>
      <c r="B22055">
        <v>0</v>
      </c>
      <c r="C22055">
        <v>4341800</v>
      </c>
      <c r="D22055">
        <v>1728090</v>
      </c>
      <c r="E22055">
        <v>1577160</v>
      </c>
      <c r="F22055" s="4">
        <f t="shared" si="344"/>
        <v>2549016.6666666665</v>
      </c>
    </row>
    <row r="22056" spans="1:6" x14ac:dyDescent="0.3">
      <c r="A22056" t="s">
        <v>22479</v>
      </c>
      <c r="B22056">
        <v>0</v>
      </c>
      <c r="C22056">
        <v>0</v>
      </c>
      <c r="D22056">
        <v>1084300</v>
      </c>
      <c r="E22056">
        <v>0</v>
      </c>
      <c r="F22056" s="4">
        <f t="shared" si="344"/>
        <v>361433.33333333331</v>
      </c>
    </row>
    <row r="22057" spans="1:6" x14ac:dyDescent="0.3">
      <c r="A22057" t="s">
        <v>265</v>
      </c>
      <c r="B22057">
        <v>0</v>
      </c>
      <c r="C22057">
        <v>1876400</v>
      </c>
      <c r="D22057">
        <v>1359600</v>
      </c>
      <c r="E22057">
        <v>386000</v>
      </c>
      <c r="F22057" s="4">
        <f t="shared" si="344"/>
        <v>1207333.3333333333</v>
      </c>
    </row>
    <row r="22058" spans="1:6" x14ac:dyDescent="0.3">
      <c r="A22058" t="s">
        <v>22480</v>
      </c>
      <c r="B22058">
        <v>0</v>
      </c>
      <c r="C22058">
        <v>1840020</v>
      </c>
      <c r="D22058">
        <v>0</v>
      </c>
      <c r="E22058">
        <v>0</v>
      </c>
      <c r="F22058" s="4">
        <f t="shared" si="344"/>
        <v>613340</v>
      </c>
    </row>
    <row r="22059" spans="1:6" x14ac:dyDescent="0.3">
      <c r="A22059" t="s">
        <v>22481</v>
      </c>
      <c r="B22059">
        <v>2024590</v>
      </c>
      <c r="C22059">
        <v>0</v>
      </c>
      <c r="D22059">
        <v>2232950</v>
      </c>
      <c r="E22059">
        <v>2018200</v>
      </c>
      <c r="F22059" s="4">
        <f t="shared" si="344"/>
        <v>1417050</v>
      </c>
    </row>
    <row r="22060" spans="1:6" x14ac:dyDescent="0.3">
      <c r="A22060" t="s">
        <v>22482</v>
      </c>
      <c r="B22060">
        <v>0</v>
      </c>
      <c r="C22060">
        <v>1952860</v>
      </c>
      <c r="D22060">
        <v>0</v>
      </c>
      <c r="E22060">
        <v>454900</v>
      </c>
      <c r="F22060" s="4">
        <f t="shared" si="344"/>
        <v>802586.66666666663</v>
      </c>
    </row>
    <row r="22061" spans="1:6" x14ac:dyDescent="0.3">
      <c r="A22061" t="s">
        <v>22483</v>
      </c>
      <c r="B22061">
        <v>0</v>
      </c>
      <c r="C22061">
        <v>587860</v>
      </c>
      <c r="D22061">
        <v>731640</v>
      </c>
      <c r="E22061">
        <v>460460</v>
      </c>
      <c r="F22061" s="4">
        <f t="shared" si="344"/>
        <v>593320</v>
      </c>
    </row>
    <row r="22062" spans="1:6" x14ac:dyDescent="0.3">
      <c r="A22062" t="s">
        <v>22484</v>
      </c>
      <c r="B22062">
        <v>342000</v>
      </c>
      <c r="C22062">
        <v>2003480</v>
      </c>
      <c r="D22062">
        <v>0</v>
      </c>
      <c r="E22062">
        <v>2301920</v>
      </c>
      <c r="F22062" s="4">
        <f t="shared" si="344"/>
        <v>1435133.3333333333</v>
      </c>
    </row>
    <row r="22063" spans="1:6" x14ac:dyDescent="0.3">
      <c r="A22063" t="s">
        <v>22485</v>
      </c>
      <c r="B22063">
        <v>626000</v>
      </c>
      <c r="C22063">
        <v>0</v>
      </c>
      <c r="D22063">
        <v>567840</v>
      </c>
      <c r="E22063">
        <v>0</v>
      </c>
      <c r="F22063" s="4">
        <f t="shared" si="344"/>
        <v>189280</v>
      </c>
    </row>
    <row r="22064" spans="1:6" x14ac:dyDescent="0.3">
      <c r="A22064" t="s">
        <v>22486</v>
      </c>
      <c r="B22064">
        <v>0</v>
      </c>
      <c r="C22064">
        <v>0</v>
      </c>
      <c r="D22064">
        <v>2903270</v>
      </c>
      <c r="E22064">
        <v>1344000</v>
      </c>
      <c r="F22064" s="4">
        <f t="shared" si="344"/>
        <v>1415756.6666666667</v>
      </c>
    </row>
    <row r="22065" spans="1:6" x14ac:dyDescent="0.3">
      <c r="A22065" t="s">
        <v>22487</v>
      </c>
      <c r="B22065">
        <v>0</v>
      </c>
      <c r="C22065">
        <v>230000</v>
      </c>
      <c r="D22065">
        <v>0</v>
      </c>
      <c r="E22065">
        <v>0</v>
      </c>
      <c r="F22065" s="4">
        <f t="shared" si="344"/>
        <v>76666.666666666672</v>
      </c>
    </row>
    <row r="22066" spans="1:6" x14ac:dyDescent="0.3">
      <c r="A22066" t="s">
        <v>22488</v>
      </c>
      <c r="B22066">
        <v>0</v>
      </c>
      <c r="C22066">
        <v>410410</v>
      </c>
      <c r="D22066">
        <v>0</v>
      </c>
      <c r="E22066">
        <v>0</v>
      </c>
      <c r="F22066" s="4">
        <f t="shared" si="344"/>
        <v>136803.33333333334</v>
      </c>
    </row>
    <row r="22067" spans="1:6" x14ac:dyDescent="0.3">
      <c r="A22067" t="s">
        <v>22489</v>
      </c>
      <c r="B22067">
        <v>0</v>
      </c>
      <c r="C22067">
        <v>1108150</v>
      </c>
      <c r="D22067">
        <v>0</v>
      </c>
      <c r="E22067">
        <v>1207660</v>
      </c>
      <c r="F22067" s="4">
        <f t="shared" si="344"/>
        <v>771936.66666666663</v>
      </c>
    </row>
    <row r="22068" spans="1:6" x14ac:dyDescent="0.3">
      <c r="A22068" t="s">
        <v>22490</v>
      </c>
      <c r="B22068">
        <v>685230</v>
      </c>
      <c r="C22068">
        <v>1480000</v>
      </c>
      <c r="D22068">
        <v>1132950</v>
      </c>
      <c r="E22068">
        <v>0</v>
      </c>
      <c r="F22068" s="4">
        <f t="shared" si="344"/>
        <v>870983.33333333337</v>
      </c>
    </row>
    <row r="22069" spans="1:6" x14ac:dyDescent="0.3">
      <c r="A22069" t="s">
        <v>22491</v>
      </c>
      <c r="B22069">
        <v>0</v>
      </c>
      <c r="C22069">
        <v>300300</v>
      </c>
      <c r="D22069">
        <v>1559030</v>
      </c>
      <c r="E22069">
        <v>1279280</v>
      </c>
      <c r="F22069" s="4">
        <f t="shared" si="344"/>
        <v>1046203.3333333334</v>
      </c>
    </row>
    <row r="22070" spans="1:6" x14ac:dyDescent="0.3">
      <c r="A22070" t="s">
        <v>22492</v>
      </c>
      <c r="B22070">
        <v>0</v>
      </c>
      <c r="C22070">
        <v>230000</v>
      </c>
      <c r="D22070">
        <v>0</v>
      </c>
      <c r="E22070">
        <v>386000</v>
      </c>
      <c r="F22070" s="4">
        <f t="shared" si="344"/>
        <v>205333.33333333334</v>
      </c>
    </row>
    <row r="22071" spans="1:6" x14ac:dyDescent="0.3">
      <c r="A22071" t="s">
        <v>22493</v>
      </c>
      <c r="B22071">
        <v>0</v>
      </c>
      <c r="C22071">
        <v>468650</v>
      </c>
      <c r="D22071">
        <v>0</v>
      </c>
      <c r="E22071">
        <v>416500</v>
      </c>
      <c r="F22071" s="4">
        <f t="shared" si="344"/>
        <v>295050</v>
      </c>
    </row>
    <row r="22072" spans="1:6" x14ac:dyDescent="0.3">
      <c r="A22072" t="s">
        <v>22494</v>
      </c>
      <c r="B22072">
        <v>0</v>
      </c>
      <c r="C22072">
        <v>1731500</v>
      </c>
      <c r="D22072">
        <v>1104300</v>
      </c>
      <c r="E22072">
        <v>357000</v>
      </c>
      <c r="F22072" s="4">
        <f t="shared" si="344"/>
        <v>1064266.6666666667</v>
      </c>
    </row>
    <row r="22073" spans="1:6" x14ac:dyDescent="0.3">
      <c r="A22073" t="s">
        <v>22495</v>
      </c>
      <c r="B22073">
        <v>0</v>
      </c>
      <c r="C22073">
        <v>340000</v>
      </c>
      <c r="D22073">
        <v>0</v>
      </c>
      <c r="E22073">
        <v>0</v>
      </c>
      <c r="F22073" s="4">
        <f t="shared" si="344"/>
        <v>113333.33333333333</v>
      </c>
    </row>
    <row r="22074" spans="1:6" x14ac:dyDescent="0.3">
      <c r="A22074" t="s">
        <v>22496</v>
      </c>
      <c r="B22074">
        <v>0</v>
      </c>
      <c r="C22074">
        <v>0</v>
      </c>
      <c r="D22074">
        <v>370000</v>
      </c>
      <c r="E22074">
        <v>191100</v>
      </c>
      <c r="F22074" s="4">
        <f t="shared" si="344"/>
        <v>187033.33333333334</v>
      </c>
    </row>
    <row r="22075" spans="1:6" x14ac:dyDescent="0.3">
      <c r="A22075" t="s">
        <v>22497</v>
      </c>
      <c r="B22075">
        <v>0</v>
      </c>
      <c r="C22075">
        <v>1466080</v>
      </c>
      <c r="D22075">
        <v>0</v>
      </c>
      <c r="E22075">
        <v>1219500</v>
      </c>
      <c r="F22075" s="4">
        <f t="shared" si="344"/>
        <v>895193.33333333337</v>
      </c>
    </row>
    <row r="22076" spans="1:6" x14ac:dyDescent="0.3">
      <c r="A22076" t="s">
        <v>22498</v>
      </c>
      <c r="B22076">
        <v>0</v>
      </c>
      <c r="C22076">
        <v>0</v>
      </c>
      <c r="D22076">
        <v>1657180</v>
      </c>
      <c r="E22076">
        <v>0</v>
      </c>
      <c r="F22076" s="4">
        <f t="shared" si="344"/>
        <v>552393.33333333337</v>
      </c>
    </row>
    <row r="22077" spans="1:6" x14ac:dyDescent="0.3">
      <c r="A22077" t="s">
        <v>22499</v>
      </c>
      <c r="B22077">
        <v>2227360</v>
      </c>
      <c r="C22077">
        <v>7312510</v>
      </c>
      <c r="D22077">
        <v>0</v>
      </c>
      <c r="E22077">
        <v>3695600</v>
      </c>
      <c r="F22077" s="4">
        <f t="shared" si="344"/>
        <v>3669370</v>
      </c>
    </row>
    <row r="22078" spans="1:6" x14ac:dyDescent="0.3">
      <c r="A22078" t="s">
        <v>22500</v>
      </c>
      <c r="B22078">
        <v>3010080</v>
      </c>
      <c r="C22078">
        <v>4663290</v>
      </c>
      <c r="D22078">
        <v>10183070</v>
      </c>
      <c r="E22078">
        <v>6094900</v>
      </c>
      <c r="F22078" s="4">
        <f t="shared" si="344"/>
        <v>6980420</v>
      </c>
    </row>
    <row r="22079" spans="1:6" x14ac:dyDescent="0.3">
      <c r="A22079" t="s">
        <v>22501</v>
      </c>
      <c r="B22079">
        <v>0</v>
      </c>
      <c r="C22079">
        <v>0</v>
      </c>
      <c r="D22079">
        <v>925200</v>
      </c>
      <c r="E22079">
        <v>0</v>
      </c>
      <c r="F22079" s="4">
        <f t="shared" si="344"/>
        <v>308400</v>
      </c>
    </row>
    <row r="22080" spans="1:6" x14ac:dyDescent="0.3">
      <c r="A22080" t="s">
        <v>22502</v>
      </c>
      <c r="B22080">
        <v>0</v>
      </c>
      <c r="C22080">
        <v>0</v>
      </c>
      <c r="D22080">
        <v>86417190</v>
      </c>
      <c r="E22080">
        <v>0</v>
      </c>
      <c r="F22080" s="4">
        <f t="shared" si="344"/>
        <v>28805730</v>
      </c>
    </row>
    <row r="22081" spans="1:6" x14ac:dyDescent="0.3">
      <c r="A22081" t="s">
        <v>22503</v>
      </c>
      <c r="B22081">
        <v>740000</v>
      </c>
      <c r="C22081">
        <v>2151580</v>
      </c>
      <c r="D22081">
        <v>972400</v>
      </c>
      <c r="E22081">
        <v>0</v>
      </c>
      <c r="F22081" s="4">
        <f t="shared" si="344"/>
        <v>1041326.6666666666</v>
      </c>
    </row>
    <row r="22082" spans="1:6" x14ac:dyDescent="0.3">
      <c r="A22082" t="s">
        <v>22504</v>
      </c>
      <c r="B22082">
        <v>370000</v>
      </c>
      <c r="C22082">
        <v>0</v>
      </c>
      <c r="D22082">
        <v>899620</v>
      </c>
      <c r="E22082">
        <v>0</v>
      </c>
      <c r="F22082" s="4">
        <f t="shared" si="344"/>
        <v>299873.33333333331</v>
      </c>
    </row>
    <row r="22083" spans="1:6" x14ac:dyDescent="0.3">
      <c r="A22083" t="s">
        <v>22505</v>
      </c>
      <c r="B22083">
        <v>200200</v>
      </c>
      <c r="C22083">
        <v>0</v>
      </c>
      <c r="D22083">
        <v>0</v>
      </c>
      <c r="E22083">
        <v>0</v>
      </c>
      <c r="F22083" s="4">
        <f t="shared" ref="F22083:F22146" si="345">SUM(C22083:E22083)/3</f>
        <v>0</v>
      </c>
    </row>
    <row r="22084" spans="1:6" x14ac:dyDescent="0.3">
      <c r="A22084" t="s">
        <v>22506</v>
      </c>
      <c r="B22084">
        <v>0</v>
      </c>
      <c r="C22084">
        <v>2107780</v>
      </c>
      <c r="D22084">
        <v>0</v>
      </c>
      <c r="E22084">
        <v>1198240</v>
      </c>
      <c r="F22084" s="4">
        <f t="shared" si="345"/>
        <v>1102006.6666666667</v>
      </c>
    </row>
    <row r="22085" spans="1:6" x14ac:dyDescent="0.3">
      <c r="A22085" t="s">
        <v>22507</v>
      </c>
      <c r="B22085">
        <v>264000</v>
      </c>
      <c r="C22085">
        <v>0</v>
      </c>
      <c r="D22085">
        <v>0</v>
      </c>
      <c r="E22085">
        <v>0</v>
      </c>
      <c r="F22085" s="4">
        <f t="shared" si="345"/>
        <v>0</v>
      </c>
    </row>
    <row r="22086" spans="1:6" x14ac:dyDescent="0.3">
      <c r="A22086" t="s">
        <v>22508</v>
      </c>
      <c r="B22086">
        <v>2145870</v>
      </c>
      <c r="C22086">
        <v>1300270</v>
      </c>
      <c r="D22086">
        <v>3578290</v>
      </c>
      <c r="E22086">
        <v>2004880</v>
      </c>
      <c r="F22086" s="4">
        <f t="shared" si="345"/>
        <v>2294480</v>
      </c>
    </row>
    <row r="22087" spans="1:6" x14ac:dyDescent="0.3">
      <c r="A22087" t="s">
        <v>22509</v>
      </c>
      <c r="B22087">
        <v>748660</v>
      </c>
      <c r="C22087">
        <v>768900</v>
      </c>
      <c r="D22087">
        <v>0</v>
      </c>
      <c r="E22087">
        <v>2951880</v>
      </c>
      <c r="F22087" s="4">
        <f t="shared" si="345"/>
        <v>1240260</v>
      </c>
    </row>
    <row r="22088" spans="1:6" x14ac:dyDescent="0.3">
      <c r="A22088" t="s">
        <v>22510</v>
      </c>
      <c r="B22088">
        <v>264600</v>
      </c>
      <c r="C22088">
        <v>0</v>
      </c>
      <c r="D22088">
        <v>0</v>
      </c>
      <c r="E22088">
        <v>1084600</v>
      </c>
      <c r="F22088" s="4">
        <f t="shared" si="345"/>
        <v>361533.33333333331</v>
      </c>
    </row>
    <row r="22089" spans="1:6" x14ac:dyDescent="0.3">
      <c r="A22089" t="s">
        <v>22511</v>
      </c>
      <c r="B22089">
        <v>0</v>
      </c>
      <c r="C22089">
        <v>1504230</v>
      </c>
      <c r="D22089">
        <v>382200</v>
      </c>
      <c r="E22089">
        <v>1707160</v>
      </c>
      <c r="F22089" s="4">
        <f t="shared" si="345"/>
        <v>1197863.3333333333</v>
      </c>
    </row>
    <row r="22090" spans="1:6" x14ac:dyDescent="0.3">
      <c r="A22090" t="s">
        <v>22512</v>
      </c>
      <c r="B22090">
        <v>0</v>
      </c>
      <c r="C22090">
        <v>844250</v>
      </c>
      <c r="D22090">
        <v>848590</v>
      </c>
      <c r="E22090">
        <v>234600</v>
      </c>
      <c r="F22090" s="4">
        <f t="shared" si="345"/>
        <v>642480</v>
      </c>
    </row>
    <row r="22091" spans="1:6" x14ac:dyDescent="0.3">
      <c r="A22091" t="s">
        <v>22513</v>
      </c>
      <c r="B22091">
        <v>0</v>
      </c>
      <c r="C22091">
        <v>955500</v>
      </c>
      <c r="D22091">
        <v>948950</v>
      </c>
      <c r="E22091">
        <v>797800</v>
      </c>
      <c r="F22091" s="4">
        <f t="shared" si="345"/>
        <v>900750</v>
      </c>
    </row>
    <row r="22092" spans="1:6" x14ac:dyDescent="0.3">
      <c r="A22092" t="s">
        <v>22514</v>
      </c>
      <c r="B22092">
        <v>0</v>
      </c>
      <c r="C22092">
        <v>1480000</v>
      </c>
      <c r="D22092">
        <v>802620</v>
      </c>
      <c r="E22092">
        <v>0</v>
      </c>
      <c r="F22092" s="4">
        <f t="shared" si="345"/>
        <v>760873.33333333337</v>
      </c>
    </row>
    <row r="22093" spans="1:6" x14ac:dyDescent="0.3">
      <c r="A22093" t="s">
        <v>22515</v>
      </c>
      <c r="B22093">
        <v>0</v>
      </c>
      <c r="C22093">
        <v>4061820</v>
      </c>
      <c r="D22093">
        <v>583440</v>
      </c>
      <c r="E22093">
        <v>0</v>
      </c>
      <c r="F22093" s="4">
        <f t="shared" si="345"/>
        <v>1548420</v>
      </c>
    </row>
    <row r="22094" spans="1:6" x14ac:dyDescent="0.3">
      <c r="A22094" t="s">
        <v>22516</v>
      </c>
      <c r="B22094">
        <v>0</v>
      </c>
      <c r="C22094">
        <v>0</v>
      </c>
      <c r="D22094">
        <v>1108200</v>
      </c>
      <c r="E22094">
        <v>0</v>
      </c>
      <c r="F22094" s="4">
        <f t="shared" si="345"/>
        <v>369400</v>
      </c>
    </row>
    <row r="22095" spans="1:6" x14ac:dyDescent="0.3">
      <c r="A22095" t="s">
        <v>22517</v>
      </c>
      <c r="B22095">
        <v>1198640</v>
      </c>
      <c r="C22095">
        <v>319320</v>
      </c>
      <c r="D22095">
        <v>0</v>
      </c>
      <c r="E22095">
        <v>0</v>
      </c>
      <c r="F22095" s="4">
        <f t="shared" si="345"/>
        <v>106440</v>
      </c>
    </row>
    <row r="22096" spans="1:6" x14ac:dyDescent="0.3">
      <c r="A22096" t="s">
        <v>22518</v>
      </c>
      <c r="B22096">
        <v>411950</v>
      </c>
      <c r="C22096">
        <v>1224290</v>
      </c>
      <c r="D22096">
        <v>0</v>
      </c>
      <c r="E22096">
        <v>234600</v>
      </c>
      <c r="F22096" s="4">
        <f t="shared" si="345"/>
        <v>486296.66666666669</v>
      </c>
    </row>
    <row r="22097" spans="1:6" x14ac:dyDescent="0.3">
      <c r="A22097" t="s">
        <v>22519</v>
      </c>
      <c r="B22097">
        <v>0</v>
      </c>
      <c r="C22097">
        <v>2789150</v>
      </c>
      <c r="D22097">
        <v>2056420</v>
      </c>
      <c r="E22097">
        <v>1857880</v>
      </c>
      <c r="F22097" s="4">
        <f t="shared" si="345"/>
        <v>2234483.3333333335</v>
      </c>
    </row>
    <row r="22098" spans="1:6" x14ac:dyDescent="0.3">
      <c r="A22098" t="s">
        <v>22520</v>
      </c>
      <c r="B22098">
        <v>1334230</v>
      </c>
      <c r="C22098">
        <v>0</v>
      </c>
      <c r="D22098">
        <v>647920</v>
      </c>
      <c r="E22098">
        <v>1548460</v>
      </c>
      <c r="F22098" s="4">
        <f t="shared" si="345"/>
        <v>732126.66666666663</v>
      </c>
    </row>
    <row r="22099" spans="1:6" x14ac:dyDescent="0.3">
      <c r="A22099" t="s">
        <v>22521</v>
      </c>
      <c r="B22099">
        <v>0</v>
      </c>
      <c r="C22099">
        <v>3291260</v>
      </c>
      <c r="D22099">
        <v>2606050</v>
      </c>
      <c r="E22099">
        <v>8671480</v>
      </c>
      <c r="F22099" s="4">
        <f t="shared" si="345"/>
        <v>4856263.333333333</v>
      </c>
    </row>
    <row r="22100" spans="1:6" x14ac:dyDescent="0.3">
      <c r="A22100" t="s">
        <v>22522</v>
      </c>
      <c r="B22100">
        <v>0</v>
      </c>
      <c r="C22100">
        <v>648990</v>
      </c>
      <c r="D22100">
        <v>0</v>
      </c>
      <c r="E22100">
        <v>0</v>
      </c>
      <c r="F22100" s="4">
        <f t="shared" si="345"/>
        <v>216330</v>
      </c>
    </row>
    <row r="22101" spans="1:6" x14ac:dyDescent="0.3">
      <c r="A22101" t="s">
        <v>236</v>
      </c>
      <c r="B22101">
        <v>2545730</v>
      </c>
      <c r="C22101">
        <v>3481790</v>
      </c>
      <c r="D22101">
        <v>2834780</v>
      </c>
      <c r="E22101">
        <v>3743820</v>
      </c>
      <c r="F22101" s="4">
        <f t="shared" si="345"/>
        <v>3353463.3333333335</v>
      </c>
    </row>
    <row r="22102" spans="1:6" x14ac:dyDescent="0.3">
      <c r="A22102" t="s">
        <v>22523</v>
      </c>
      <c r="B22102">
        <v>0</v>
      </c>
      <c r="C22102">
        <v>837970</v>
      </c>
      <c r="D22102">
        <v>776160</v>
      </c>
      <c r="E22102">
        <v>1647320</v>
      </c>
      <c r="F22102" s="4">
        <f t="shared" si="345"/>
        <v>1087150</v>
      </c>
    </row>
    <row r="22103" spans="1:6" x14ac:dyDescent="0.3">
      <c r="A22103" t="s">
        <v>22524</v>
      </c>
      <c r="B22103">
        <v>268400</v>
      </c>
      <c r="C22103">
        <v>0</v>
      </c>
      <c r="D22103">
        <v>0</v>
      </c>
      <c r="E22103">
        <v>0</v>
      </c>
      <c r="F22103" s="4">
        <f t="shared" si="345"/>
        <v>0</v>
      </c>
    </row>
    <row r="22104" spans="1:6" x14ac:dyDescent="0.3">
      <c r="A22104" t="s">
        <v>22525</v>
      </c>
      <c r="B22104">
        <v>0</v>
      </c>
      <c r="C22104">
        <v>2006100</v>
      </c>
      <c r="D22104">
        <v>647680</v>
      </c>
      <c r="E22104">
        <v>584900</v>
      </c>
      <c r="F22104" s="4">
        <f t="shared" si="345"/>
        <v>1079560</v>
      </c>
    </row>
    <row r="22105" spans="1:6" x14ac:dyDescent="0.3">
      <c r="A22105" t="s">
        <v>649</v>
      </c>
      <c r="B22105">
        <v>0</v>
      </c>
      <c r="C22105">
        <v>1179900</v>
      </c>
      <c r="D22105">
        <v>516440</v>
      </c>
      <c r="E22105">
        <v>0</v>
      </c>
      <c r="F22105" s="4">
        <f t="shared" si="345"/>
        <v>565446.66666666663</v>
      </c>
    </row>
    <row r="22106" spans="1:6" x14ac:dyDescent="0.3">
      <c r="A22106" t="s">
        <v>22526</v>
      </c>
      <c r="B22106">
        <v>0</v>
      </c>
      <c r="C22106">
        <v>2668460</v>
      </c>
      <c r="D22106">
        <v>0</v>
      </c>
      <c r="E22106">
        <v>2296920</v>
      </c>
      <c r="F22106" s="4">
        <f t="shared" si="345"/>
        <v>1655126.6666666667</v>
      </c>
    </row>
    <row r="22107" spans="1:6" x14ac:dyDescent="0.3">
      <c r="A22107" t="s">
        <v>22527</v>
      </c>
      <c r="B22107">
        <v>0</v>
      </c>
      <c r="C22107">
        <v>449700</v>
      </c>
      <c r="D22107">
        <v>0</v>
      </c>
      <c r="E22107">
        <v>804000</v>
      </c>
      <c r="F22107" s="4">
        <f t="shared" si="345"/>
        <v>417900</v>
      </c>
    </row>
    <row r="22108" spans="1:6" x14ac:dyDescent="0.3">
      <c r="A22108" t="s">
        <v>22528</v>
      </c>
      <c r="B22108">
        <v>1197190</v>
      </c>
      <c r="C22108">
        <v>0</v>
      </c>
      <c r="D22108">
        <v>988080</v>
      </c>
      <c r="E22108">
        <v>610770</v>
      </c>
      <c r="F22108" s="4">
        <f t="shared" si="345"/>
        <v>532950</v>
      </c>
    </row>
    <row r="22109" spans="1:6" x14ac:dyDescent="0.3">
      <c r="A22109" t="s">
        <v>22529</v>
      </c>
      <c r="B22109">
        <v>21965650</v>
      </c>
      <c r="C22109">
        <v>28052920</v>
      </c>
      <c r="D22109">
        <v>24193719</v>
      </c>
      <c r="E22109">
        <v>26176020</v>
      </c>
      <c r="F22109" s="4">
        <f t="shared" si="345"/>
        <v>26140886.333333332</v>
      </c>
    </row>
    <row r="22110" spans="1:6" x14ac:dyDescent="0.3">
      <c r="A22110" t="s">
        <v>22530</v>
      </c>
      <c r="B22110">
        <v>411950</v>
      </c>
      <c r="C22110">
        <v>0</v>
      </c>
      <c r="D22110">
        <v>0</v>
      </c>
      <c r="E22110">
        <v>0</v>
      </c>
      <c r="F22110" s="4">
        <f t="shared" si="345"/>
        <v>0</v>
      </c>
    </row>
    <row r="22111" spans="1:6" x14ac:dyDescent="0.3">
      <c r="A22111" t="s">
        <v>22531</v>
      </c>
      <c r="B22111">
        <v>539400</v>
      </c>
      <c r="C22111">
        <v>309400</v>
      </c>
      <c r="D22111">
        <v>767860</v>
      </c>
      <c r="E22111">
        <v>820000</v>
      </c>
      <c r="F22111" s="4">
        <f t="shared" si="345"/>
        <v>632420</v>
      </c>
    </row>
    <row r="22112" spans="1:6" x14ac:dyDescent="0.3">
      <c r="A22112" t="s">
        <v>22532</v>
      </c>
      <c r="B22112">
        <v>930300</v>
      </c>
      <c r="C22112">
        <v>842200</v>
      </c>
      <c r="D22112">
        <v>656650</v>
      </c>
      <c r="E22112">
        <v>1174000</v>
      </c>
      <c r="F22112" s="4">
        <f t="shared" si="345"/>
        <v>890950</v>
      </c>
    </row>
    <row r="22113" spans="1:6" x14ac:dyDescent="0.3">
      <c r="A22113" t="s">
        <v>22533</v>
      </c>
      <c r="B22113">
        <v>979730</v>
      </c>
      <c r="C22113">
        <v>0</v>
      </c>
      <c r="D22113">
        <v>892880</v>
      </c>
      <c r="E22113">
        <v>1076000</v>
      </c>
      <c r="F22113" s="4">
        <f t="shared" si="345"/>
        <v>656293.33333333337</v>
      </c>
    </row>
    <row r="22114" spans="1:6" x14ac:dyDescent="0.3">
      <c r="A22114" t="s">
        <v>22534</v>
      </c>
      <c r="B22114">
        <v>0</v>
      </c>
      <c r="C22114">
        <v>1340840</v>
      </c>
      <c r="D22114">
        <v>0</v>
      </c>
      <c r="E22114">
        <v>0</v>
      </c>
      <c r="F22114" s="4">
        <f t="shared" si="345"/>
        <v>446946.66666666669</v>
      </c>
    </row>
    <row r="22115" spans="1:6" x14ac:dyDescent="0.3">
      <c r="A22115" t="s">
        <v>22535</v>
      </c>
      <c r="B22115">
        <v>0</v>
      </c>
      <c r="C22115">
        <v>0</v>
      </c>
      <c r="D22115">
        <v>449700</v>
      </c>
      <c r="E22115">
        <v>386000</v>
      </c>
      <c r="F22115" s="4">
        <f t="shared" si="345"/>
        <v>278566.66666666669</v>
      </c>
    </row>
    <row r="22116" spans="1:6" x14ac:dyDescent="0.3">
      <c r="A22116" t="s">
        <v>22536</v>
      </c>
      <c r="B22116">
        <v>0</v>
      </c>
      <c r="C22116">
        <v>1029890</v>
      </c>
      <c r="D22116">
        <v>566020</v>
      </c>
      <c r="E22116">
        <v>743000</v>
      </c>
      <c r="F22116" s="4">
        <f t="shared" si="345"/>
        <v>779636.66666666663</v>
      </c>
    </row>
    <row r="22117" spans="1:6" x14ac:dyDescent="0.3">
      <c r="A22117" t="s">
        <v>22537</v>
      </c>
      <c r="B22117">
        <v>0</v>
      </c>
      <c r="C22117">
        <v>948840</v>
      </c>
      <c r="D22117">
        <v>699000</v>
      </c>
      <c r="E22117">
        <v>1220820</v>
      </c>
      <c r="F22117" s="4">
        <f t="shared" si="345"/>
        <v>956220</v>
      </c>
    </row>
    <row r="22118" spans="1:6" x14ac:dyDescent="0.3">
      <c r="A22118" t="s">
        <v>22538</v>
      </c>
      <c r="B22118">
        <v>3433930</v>
      </c>
      <c r="C22118">
        <v>2200000</v>
      </c>
      <c r="D22118">
        <v>2424150</v>
      </c>
      <c r="E22118">
        <v>2417030</v>
      </c>
      <c r="F22118" s="4">
        <f t="shared" si="345"/>
        <v>2347060</v>
      </c>
    </row>
    <row r="22119" spans="1:6" x14ac:dyDescent="0.3">
      <c r="A22119" t="s">
        <v>22539</v>
      </c>
      <c r="B22119">
        <v>2020200</v>
      </c>
      <c r="C22119">
        <v>2694300</v>
      </c>
      <c r="D22119">
        <v>2503540</v>
      </c>
      <c r="E22119">
        <v>2219120</v>
      </c>
      <c r="F22119" s="4">
        <f t="shared" si="345"/>
        <v>2472320</v>
      </c>
    </row>
    <row r="22120" spans="1:6" x14ac:dyDescent="0.3">
      <c r="A22120" t="s">
        <v>22540</v>
      </c>
      <c r="B22120">
        <v>484000</v>
      </c>
      <c r="C22120">
        <v>423150</v>
      </c>
      <c r="D22120">
        <v>0</v>
      </c>
      <c r="E22120">
        <v>0</v>
      </c>
      <c r="F22120" s="4">
        <f t="shared" si="345"/>
        <v>141050</v>
      </c>
    </row>
    <row r="22121" spans="1:6" x14ac:dyDescent="0.3">
      <c r="A22121" t="s">
        <v>22541</v>
      </c>
      <c r="B22121">
        <v>1023900</v>
      </c>
      <c r="C22121">
        <v>1414890</v>
      </c>
      <c r="D22121">
        <v>0</v>
      </c>
      <c r="E22121">
        <v>3486800</v>
      </c>
      <c r="F22121" s="4">
        <f t="shared" si="345"/>
        <v>1633896.6666666667</v>
      </c>
    </row>
    <row r="22122" spans="1:6" x14ac:dyDescent="0.3">
      <c r="A22122" t="s">
        <v>22542</v>
      </c>
      <c r="B22122">
        <v>0</v>
      </c>
      <c r="C22122">
        <v>0</v>
      </c>
      <c r="D22122">
        <v>908720</v>
      </c>
      <c r="E22122">
        <v>544000</v>
      </c>
      <c r="F22122" s="4">
        <f t="shared" si="345"/>
        <v>484240</v>
      </c>
    </row>
    <row r="22123" spans="1:6" x14ac:dyDescent="0.3">
      <c r="A22123" t="s">
        <v>22543</v>
      </c>
      <c r="B22123">
        <v>0</v>
      </c>
      <c r="C22123">
        <v>1695500</v>
      </c>
      <c r="D22123">
        <v>264000</v>
      </c>
      <c r="E22123">
        <v>251160</v>
      </c>
      <c r="F22123" s="4">
        <f t="shared" si="345"/>
        <v>736886.66666666663</v>
      </c>
    </row>
    <row r="22124" spans="1:6" x14ac:dyDescent="0.3">
      <c r="A22124" t="s">
        <v>22544</v>
      </c>
      <c r="B22124">
        <v>671580</v>
      </c>
      <c r="C22124">
        <v>2033250</v>
      </c>
      <c r="D22124">
        <v>281190</v>
      </c>
      <c r="E22124">
        <v>594960</v>
      </c>
      <c r="F22124" s="4">
        <f t="shared" si="345"/>
        <v>969800</v>
      </c>
    </row>
    <row r="22125" spans="1:6" x14ac:dyDescent="0.3">
      <c r="A22125" t="s">
        <v>22545</v>
      </c>
      <c r="B22125">
        <v>9063600</v>
      </c>
      <c r="C22125">
        <v>8122000</v>
      </c>
      <c r="D22125">
        <v>12007900</v>
      </c>
      <c r="E22125">
        <v>16886960</v>
      </c>
      <c r="F22125" s="4">
        <f t="shared" si="345"/>
        <v>12338953.333333334</v>
      </c>
    </row>
    <row r="22126" spans="1:6" x14ac:dyDescent="0.3">
      <c r="A22126" t="s">
        <v>22546</v>
      </c>
      <c r="B22126">
        <v>1589770</v>
      </c>
      <c r="C22126">
        <v>0</v>
      </c>
      <c r="D22126">
        <v>0</v>
      </c>
      <c r="E22126">
        <v>0</v>
      </c>
      <c r="F22126" s="4">
        <f t="shared" si="345"/>
        <v>0</v>
      </c>
    </row>
    <row r="22127" spans="1:6" x14ac:dyDescent="0.3">
      <c r="A22127" t="s">
        <v>22547</v>
      </c>
      <c r="B22127">
        <v>0</v>
      </c>
      <c r="C22127">
        <v>1306570</v>
      </c>
      <c r="D22127">
        <v>3982250</v>
      </c>
      <c r="E22127">
        <v>418000</v>
      </c>
      <c r="F22127" s="4">
        <f t="shared" si="345"/>
        <v>1902273.3333333333</v>
      </c>
    </row>
    <row r="22128" spans="1:6" x14ac:dyDescent="0.3">
      <c r="A22128" t="s">
        <v>22548</v>
      </c>
      <c r="B22128">
        <v>0</v>
      </c>
      <c r="C22128">
        <v>242060</v>
      </c>
      <c r="D22128">
        <v>837690</v>
      </c>
      <c r="E22128">
        <v>409500</v>
      </c>
      <c r="F22128" s="4">
        <f t="shared" si="345"/>
        <v>496416.66666666669</v>
      </c>
    </row>
    <row r="22129" spans="1:6" x14ac:dyDescent="0.3">
      <c r="A22129" t="s">
        <v>22549</v>
      </c>
      <c r="B22129">
        <v>0</v>
      </c>
      <c r="C22129">
        <v>985780</v>
      </c>
      <c r="D22129">
        <v>0</v>
      </c>
      <c r="E22129">
        <v>768660</v>
      </c>
      <c r="F22129" s="4">
        <f t="shared" si="345"/>
        <v>584813.33333333337</v>
      </c>
    </row>
    <row r="22130" spans="1:6" x14ac:dyDescent="0.3">
      <c r="A22130" t="s">
        <v>22550</v>
      </c>
      <c r="B22130">
        <v>0</v>
      </c>
      <c r="C22130">
        <v>4819560</v>
      </c>
      <c r="D22130">
        <v>1610700</v>
      </c>
      <c r="E22130">
        <v>2430700</v>
      </c>
      <c r="F22130" s="4">
        <f t="shared" si="345"/>
        <v>2953653.3333333335</v>
      </c>
    </row>
    <row r="22131" spans="1:6" x14ac:dyDescent="0.3">
      <c r="A22131" t="s">
        <v>22551</v>
      </c>
      <c r="B22131">
        <v>2275000</v>
      </c>
      <c r="C22131">
        <v>0</v>
      </c>
      <c r="D22131">
        <v>0</v>
      </c>
      <c r="E22131">
        <v>1672400</v>
      </c>
      <c r="F22131" s="4">
        <f t="shared" si="345"/>
        <v>557466.66666666663</v>
      </c>
    </row>
    <row r="22132" spans="1:6" x14ac:dyDescent="0.3">
      <c r="A22132" t="s">
        <v>22552</v>
      </c>
      <c r="B22132">
        <v>7141200</v>
      </c>
      <c r="C22132">
        <v>7058500</v>
      </c>
      <c r="D22132">
        <v>6139770</v>
      </c>
      <c r="E22132">
        <v>3288780</v>
      </c>
      <c r="F22132" s="4">
        <f t="shared" si="345"/>
        <v>5495683.333333333</v>
      </c>
    </row>
    <row r="22133" spans="1:6" x14ac:dyDescent="0.3">
      <c r="A22133" t="s">
        <v>22553</v>
      </c>
      <c r="B22133">
        <v>0</v>
      </c>
      <c r="C22133">
        <v>0</v>
      </c>
      <c r="D22133">
        <v>234600</v>
      </c>
      <c r="E22133">
        <v>1124000</v>
      </c>
      <c r="F22133" s="4">
        <f t="shared" si="345"/>
        <v>452866.66666666669</v>
      </c>
    </row>
    <row r="22134" spans="1:6" x14ac:dyDescent="0.3">
      <c r="A22134" t="s">
        <v>22554</v>
      </c>
      <c r="B22134">
        <v>647680</v>
      </c>
      <c r="C22134">
        <v>647680</v>
      </c>
      <c r="D22134">
        <v>228000</v>
      </c>
      <c r="E22134">
        <v>0</v>
      </c>
      <c r="F22134" s="4">
        <f t="shared" si="345"/>
        <v>291893.33333333331</v>
      </c>
    </row>
    <row r="22135" spans="1:6" x14ac:dyDescent="0.3">
      <c r="A22135" t="s">
        <v>22555</v>
      </c>
      <c r="B22135">
        <v>198900</v>
      </c>
      <c r="C22135">
        <v>0</v>
      </c>
      <c r="D22135">
        <v>340340</v>
      </c>
      <c r="E22135">
        <v>972880</v>
      </c>
      <c r="F22135" s="4">
        <f t="shared" si="345"/>
        <v>437740</v>
      </c>
    </row>
    <row r="22136" spans="1:6" x14ac:dyDescent="0.3">
      <c r="A22136" t="s">
        <v>22556</v>
      </c>
      <c r="B22136">
        <v>0</v>
      </c>
      <c r="C22136">
        <v>0</v>
      </c>
      <c r="D22136">
        <v>1041950</v>
      </c>
      <c r="E22136">
        <v>878880</v>
      </c>
      <c r="F22136" s="4">
        <f t="shared" si="345"/>
        <v>640276.66666666663</v>
      </c>
    </row>
    <row r="22137" spans="1:6" x14ac:dyDescent="0.3">
      <c r="A22137" t="s">
        <v>22557</v>
      </c>
      <c r="B22137">
        <v>0</v>
      </c>
      <c r="C22137">
        <v>0</v>
      </c>
      <c r="D22137">
        <v>486220</v>
      </c>
      <c r="E22137">
        <v>0</v>
      </c>
      <c r="F22137" s="4">
        <f t="shared" si="345"/>
        <v>162073.33333333334</v>
      </c>
    </row>
    <row r="22138" spans="1:6" x14ac:dyDescent="0.3">
      <c r="A22138" t="s">
        <v>22558</v>
      </c>
      <c r="B22138">
        <v>0</v>
      </c>
      <c r="C22138">
        <v>0</v>
      </c>
      <c r="D22138">
        <v>370000</v>
      </c>
      <c r="E22138">
        <v>596700</v>
      </c>
      <c r="F22138" s="4">
        <f t="shared" si="345"/>
        <v>322233.33333333331</v>
      </c>
    </row>
    <row r="22139" spans="1:6" x14ac:dyDescent="0.3">
      <c r="A22139" t="s">
        <v>22559</v>
      </c>
      <c r="B22139">
        <v>0</v>
      </c>
      <c r="C22139">
        <v>0</v>
      </c>
      <c r="D22139">
        <v>685770</v>
      </c>
      <c r="E22139">
        <v>191100</v>
      </c>
      <c r="F22139" s="4">
        <f t="shared" si="345"/>
        <v>292290</v>
      </c>
    </row>
    <row r="22140" spans="1:6" x14ac:dyDescent="0.3">
      <c r="A22140" t="s">
        <v>22560</v>
      </c>
      <c r="B22140">
        <v>465000</v>
      </c>
      <c r="C22140">
        <v>0</v>
      </c>
      <c r="D22140">
        <v>1294640</v>
      </c>
      <c r="E22140">
        <v>3120140</v>
      </c>
      <c r="F22140" s="4">
        <f t="shared" si="345"/>
        <v>1471593.3333333333</v>
      </c>
    </row>
    <row r="22141" spans="1:6" x14ac:dyDescent="0.3">
      <c r="A22141" t="s">
        <v>22561</v>
      </c>
      <c r="B22141">
        <v>0</v>
      </c>
      <c r="C22141">
        <v>0</v>
      </c>
      <c r="D22141">
        <v>600600</v>
      </c>
      <c r="E22141">
        <v>0</v>
      </c>
      <c r="F22141" s="4">
        <f t="shared" si="345"/>
        <v>200200</v>
      </c>
    </row>
    <row r="22142" spans="1:6" x14ac:dyDescent="0.3">
      <c r="A22142" t="s">
        <v>22562</v>
      </c>
      <c r="B22142">
        <v>569000</v>
      </c>
      <c r="C22142">
        <v>523250</v>
      </c>
      <c r="D22142">
        <v>538000</v>
      </c>
      <c r="E22142">
        <v>1592000</v>
      </c>
      <c r="F22142" s="4">
        <f t="shared" si="345"/>
        <v>884416.66666666663</v>
      </c>
    </row>
    <row r="22143" spans="1:6" x14ac:dyDescent="0.3">
      <c r="A22143" t="s">
        <v>22563</v>
      </c>
      <c r="B22143">
        <v>8634450</v>
      </c>
      <c r="C22143">
        <v>16432570</v>
      </c>
      <c r="D22143">
        <v>6393600</v>
      </c>
      <c r="E22143">
        <v>18626130</v>
      </c>
      <c r="F22143" s="4">
        <f t="shared" si="345"/>
        <v>13817433.333333334</v>
      </c>
    </row>
    <row r="22144" spans="1:6" x14ac:dyDescent="0.3">
      <c r="A22144" t="s">
        <v>22564</v>
      </c>
      <c r="B22144">
        <v>740000</v>
      </c>
      <c r="C22144">
        <v>230000</v>
      </c>
      <c r="D22144">
        <v>0</v>
      </c>
      <c r="E22144">
        <v>0</v>
      </c>
      <c r="F22144" s="4">
        <f t="shared" si="345"/>
        <v>76666.666666666672</v>
      </c>
    </row>
    <row r="22145" spans="1:6" x14ac:dyDescent="0.3">
      <c r="A22145" t="s">
        <v>22565</v>
      </c>
      <c r="B22145">
        <v>0</v>
      </c>
      <c r="C22145">
        <v>0</v>
      </c>
      <c r="D22145">
        <v>397800</v>
      </c>
      <c r="E22145">
        <v>0</v>
      </c>
      <c r="F22145" s="4">
        <f t="shared" si="345"/>
        <v>132600</v>
      </c>
    </row>
    <row r="22146" spans="1:6" x14ac:dyDescent="0.3">
      <c r="A22146" t="s">
        <v>22566</v>
      </c>
      <c r="B22146">
        <v>1292200</v>
      </c>
      <c r="C22146">
        <v>0</v>
      </c>
      <c r="D22146">
        <v>0</v>
      </c>
      <c r="E22146">
        <v>0</v>
      </c>
      <c r="F22146" s="4">
        <f t="shared" si="345"/>
        <v>0</v>
      </c>
    </row>
    <row r="22147" spans="1:6" x14ac:dyDescent="0.3">
      <c r="A22147" t="s">
        <v>22567</v>
      </c>
      <c r="B22147">
        <v>0</v>
      </c>
      <c r="C22147">
        <v>1483440</v>
      </c>
      <c r="D22147">
        <v>0</v>
      </c>
      <c r="E22147">
        <v>7597050</v>
      </c>
      <c r="F22147" s="4">
        <f t="shared" ref="F22147:F22210" si="346">SUM(C22147:E22147)/3</f>
        <v>3026830</v>
      </c>
    </row>
    <row r="22148" spans="1:6" x14ac:dyDescent="0.3">
      <c r="A22148" t="s">
        <v>22568</v>
      </c>
      <c r="B22148">
        <v>0</v>
      </c>
      <c r="C22148">
        <v>2175490</v>
      </c>
      <c r="D22148">
        <v>349000</v>
      </c>
      <c r="E22148">
        <v>0</v>
      </c>
      <c r="F22148" s="4">
        <f t="shared" si="346"/>
        <v>841496.66666666663</v>
      </c>
    </row>
    <row r="22149" spans="1:6" x14ac:dyDescent="0.3">
      <c r="A22149" t="s">
        <v>22569</v>
      </c>
      <c r="B22149">
        <v>0</v>
      </c>
      <c r="C22149">
        <v>499100</v>
      </c>
      <c r="D22149">
        <v>0</v>
      </c>
      <c r="E22149">
        <v>0</v>
      </c>
      <c r="F22149" s="4">
        <f t="shared" si="346"/>
        <v>166366.66666666666</v>
      </c>
    </row>
    <row r="22150" spans="1:6" x14ac:dyDescent="0.3">
      <c r="A22150" t="s">
        <v>22570</v>
      </c>
      <c r="B22150">
        <v>0</v>
      </c>
      <c r="C22150">
        <v>0</v>
      </c>
      <c r="D22150">
        <v>286650</v>
      </c>
      <c r="E22150">
        <v>0</v>
      </c>
      <c r="F22150" s="4">
        <f t="shared" si="346"/>
        <v>95550</v>
      </c>
    </row>
    <row r="22151" spans="1:6" x14ac:dyDescent="0.3">
      <c r="A22151" t="s">
        <v>22571</v>
      </c>
      <c r="B22151">
        <v>2785680</v>
      </c>
      <c r="C22151">
        <v>2006720</v>
      </c>
      <c r="D22151">
        <v>644280</v>
      </c>
      <c r="E22151">
        <v>810810</v>
      </c>
      <c r="F22151" s="4">
        <f t="shared" si="346"/>
        <v>1153936.6666666667</v>
      </c>
    </row>
    <row r="22152" spans="1:6" x14ac:dyDescent="0.3">
      <c r="A22152" t="s">
        <v>22572</v>
      </c>
      <c r="B22152">
        <v>793800</v>
      </c>
      <c r="C22152">
        <v>2225970</v>
      </c>
      <c r="D22152">
        <v>0</v>
      </c>
      <c r="E22152">
        <v>2157040</v>
      </c>
      <c r="F22152" s="4">
        <f t="shared" si="346"/>
        <v>1461003.3333333333</v>
      </c>
    </row>
    <row r="22153" spans="1:6" x14ac:dyDescent="0.3">
      <c r="A22153" t="s">
        <v>664</v>
      </c>
      <c r="B22153">
        <v>438240</v>
      </c>
      <c r="C22153">
        <v>1346980</v>
      </c>
      <c r="D22153">
        <v>1174440</v>
      </c>
      <c r="E22153">
        <v>1186440</v>
      </c>
      <c r="F22153" s="4">
        <f t="shared" si="346"/>
        <v>1235953.3333333333</v>
      </c>
    </row>
    <row r="22154" spans="1:6" x14ac:dyDescent="0.3">
      <c r="A22154" t="s">
        <v>327</v>
      </c>
      <c r="B22154">
        <v>0</v>
      </c>
      <c r="C22154">
        <v>192000</v>
      </c>
      <c r="D22154">
        <v>192000</v>
      </c>
      <c r="E22154">
        <v>749840</v>
      </c>
      <c r="F22154" s="4">
        <f t="shared" si="346"/>
        <v>377946.66666666669</v>
      </c>
    </row>
    <row r="22155" spans="1:6" x14ac:dyDescent="0.3">
      <c r="A22155" t="s">
        <v>22573</v>
      </c>
      <c r="B22155">
        <v>126226330</v>
      </c>
      <c r="C22155">
        <v>0</v>
      </c>
      <c r="D22155">
        <v>104711200</v>
      </c>
      <c r="E22155">
        <v>91823600</v>
      </c>
      <c r="F22155" s="4">
        <f t="shared" si="346"/>
        <v>65511600</v>
      </c>
    </row>
    <row r="22156" spans="1:6" x14ac:dyDescent="0.3">
      <c r="A22156" t="s">
        <v>22574</v>
      </c>
      <c r="B22156">
        <v>1438800</v>
      </c>
      <c r="C22156">
        <v>0</v>
      </c>
      <c r="D22156">
        <v>249000</v>
      </c>
      <c r="E22156">
        <v>0</v>
      </c>
      <c r="F22156" s="4">
        <f t="shared" si="346"/>
        <v>83000</v>
      </c>
    </row>
    <row r="22157" spans="1:6" x14ac:dyDescent="0.3">
      <c r="A22157" t="s">
        <v>22575</v>
      </c>
      <c r="B22157">
        <v>2097480</v>
      </c>
      <c r="C22157">
        <v>573300</v>
      </c>
      <c r="D22157">
        <v>0</v>
      </c>
      <c r="E22157">
        <v>0</v>
      </c>
      <c r="F22157" s="4">
        <f t="shared" si="346"/>
        <v>191100</v>
      </c>
    </row>
    <row r="22158" spans="1:6" x14ac:dyDescent="0.3">
      <c r="A22158" t="s">
        <v>22576</v>
      </c>
      <c r="B22158">
        <v>8685600</v>
      </c>
      <c r="C22158">
        <v>20336270</v>
      </c>
      <c r="D22158">
        <v>15544320</v>
      </c>
      <c r="E22158">
        <v>23371000</v>
      </c>
      <c r="F22158" s="4">
        <f t="shared" si="346"/>
        <v>19750530</v>
      </c>
    </row>
    <row r="22159" spans="1:6" x14ac:dyDescent="0.3">
      <c r="A22159" t="s">
        <v>22577</v>
      </c>
      <c r="B22159">
        <v>654830</v>
      </c>
      <c r="C22159">
        <v>0</v>
      </c>
      <c r="D22159">
        <v>0</v>
      </c>
      <c r="E22159">
        <v>1184050</v>
      </c>
      <c r="F22159" s="4">
        <f t="shared" si="346"/>
        <v>394683.33333333331</v>
      </c>
    </row>
    <row r="22160" spans="1:6" x14ac:dyDescent="0.3">
      <c r="A22160" t="s">
        <v>22578</v>
      </c>
      <c r="B22160">
        <v>0</v>
      </c>
      <c r="C22160">
        <v>596960</v>
      </c>
      <c r="D22160">
        <v>0</v>
      </c>
      <c r="E22160">
        <v>0</v>
      </c>
      <c r="F22160" s="4">
        <f t="shared" si="346"/>
        <v>198986.66666666666</v>
      </c>
    </row>
    <row r="22161" spans="1:6" x14ac:dyDescent="0.3">
      <c r="A22161" t="s">
        <v>22579</v>
      </c>
      <c r="B22161">
        <v>0</v>
      </c>
      <c r="C22161">
        <v>256000</v>
      </c>
      <c r="D22161">
        <v>0</v>
      </c>
      <c r="E22161">
        <v>0</v>
      </c>
      <c r="F22161" s="4">
        <f t="shared" si="346"/>
        <v>85333.333333333328</v>
      </c>
    </row>
    <row r="22162" spans="1:6" x14ac:dyDescent="0.3">
      <c r="A22162" t="s">
        <v>22580</v>
      </c>
      <c r="B22162">
        <v>0</v>
      </c>
      <c r="C22162">
        <v>0</v>
      </c>
      <c r="D22162">
        <v>1148700</v>
      </c>
      <c r="E22162">
        <v>0</v>
      </c>
      <c r="F22162" s="4">
        <f t="shared" si="346"/>
        <v>382900</v>
      </c>
    </row>
    <row r="22163" spans="1:6" x14ac:dyDescent="0.3">
      <c r="A22163" t="s">
        <v>22581</v>
      </c>
      <c r="B22163">
        <v>0</v>
      </c>
      <c r="C22163">
        <v>0</v>
      </c>
      <c r="D22163">
        <v>349000</v>
      </c>
      <c r="E22163">
        <v>536900</v>
      </c>
      <c r="F22163" s="4">
        <f t="shared" si="346"/>
        <v>295300</v>
      </c>
    </row>
    <row r="22164" spans="1:6" x14ac:dyDescent="0.3">
      <c r="A22164" t="s">
        <v>22582</v>
      </c>
      <c r="B22164">
        <v>0</v>
      </c>
      <c r="C22164">
        <v>0</v>
      </c>
      <c r="D22164">
        <v>2757240</v>
      </c>
      <c r="E22164">
        <v>0</v>
      </c>
      <c r="F22164" s="4">
        <f t="shared" si="346"/>
        <v>919080</v>
      </c>
    </row>
    <row r="22165" spans="1:6" x14ac:dyDescent="0.3">
      <c r="A22165" t="s">
        <v>22583</v>
      </c>
      <c r="B22165">
        <v>0</v>
      </c>
      <c r="C22165">
        <v>2775380</v>
      </c>
      <c r="D22165">
        <v>4263200</v>
      </c>
      <c r="E22165">
        <v>469200</v>
      </c>
      <c r="F22165" s="4">
        <f t="shared" si="346"/>
        <v>2502593.3333333335</v>
      </c>
    </row>
    <row r="22166" spans="1:6" x14ac:dyDescent="0.3">
      <c r="A22166" t="s">
        <v>22584</v>
      </c>
      <c r="B22166">
        <v>0</v>
      </c>
      <c r="C22166">
        <v>0</v>
      </c>
      <c r="D22166">
        <v>1327060</v>
      </c>
      <c r="E22166">
        <v>0</v>
      </c>
      <c r="F22166" s="4">
        <f t="shared" si="346"/>
        <v>442353.33333333331</v>
      </c>
    </row>
    <row r="22167" spans="1:6" x14ac:dyDescent="0.3">
      <c r="A22167" t="s">
        <v>22585</v>
      </c>
      <c r="B22167">
        <v>0</v>
      </c>
      <c r="C22167">
        <v>2351950</v>
      </c>
      <c r="D22167">
        <v>0</v>
      </c>
      <c r="E22167">
        <v>3023210</v>
      </c>
      <c r="F22167" s="4">
        <f t="shared" si="346"/>
        <v>1791720</v>
      </c>
    </row>
    <row r="22168" spans="1:6" x14ac:dyDescent="0.3">
      <c r="A22168" t="s">
        <v>22586</v>
      </c>
      <c r="B22168">
        <v>646120</v>
      </c>
      <c r="C22168">
        <v>304850</v>
      </c>
      <c r="D22168">
        <v>0</v>
      </c>
      <c r="E22168">
        <v>386000</v>
      </c>
      <c r="F22168" s="4">
        <f t="shared" si="346"/>
        <v>230283.33333333334</v>
      </c>
    </row>
    <row r="22169" spans="1:6" x14ac:dyDescent="0.3">
      <c r="A22169" t="s">
        <v>22587</v>
      </c>
      <c r="B22169">
        <v>596700</v>
      </c>
      <c r="C22169">
        <v>0</v>
      </c>
      <c r="D22169">
        <v>0</v>
      </c>
      <c r="E22169">
        <v>0</v>
      </c>
      <c r="F22169" s="4">
        <f t="shared" si="346"/>
        <v>0</v>
      </c>
    </row>
    <row r="22170" spans="1:6" x14ac:dyDescent="0.3">
      <c r="A22170" t="s">
        <v>22588</v>
      </c>
      <c r="B22170">
        <v>0</v>
      </c>
      <c r="C22170">
        <v>748480</v>
      </c>
      <c r="D22170">
        <v>539000</v>
      </c>
      <c r="E22170">
        <v>405000</v>
      </c>
      <c r="F22170" s="4">
        <f t="shared" si="346"/>
        <v>564160</v>
      </c>
    </row>
    <row r="22171" spans="1:6" x14ac:dyDescent="0.3">
      <c r="A22171" t="s">
        <v>22589</v>
      </c>
      <c r="B22171">
        <v>256000</v>
      </c>
      <c r="C22171">
        <v>0</v>
      </c>
      <c r="D22171">
        <v>357000</v>
      </c>
      <c r="E22171">
        <v>636219</v>
      </c>
      <c r="F22171" s="4">
        <f t="shared" si="346"/>
        <v>331073</v>
      </c>
    </row>
    <row r="22172" spans="1:6" x14ac:dyDescent="0.3">
      <c r="A22172" t="s">
        <v>22590</v>
      </c>
      <c r="B22172">
        <v>0</v>
      </c>
      <c r="C22172">
        <v>0</v>
      </c>
      <c r="D22172">
        <v>622200</v>
      </c>
      <c r="E22172">
        <v>620600</v>
      </c>
      <c r="F22172" s="4">
        <f t="shared" si="346"/>
        <v>414266.66666666669</v>
      </c>
    </row>
    <row r="22173" spans="1:6" x14ac:dyDescent="0.3">
      <c r="A22173" t="s">
        <v>22591</v>
      </c>
      <c r="B22173">
        <v>0</v>
      </c>
      <c r="C22173">
        <v>0</v>
      </c>
      <c r="D22173">
        <v>2493080</v>
      </c>
      <c r="E22173">
        <v>0</v>
      </c>
      <c r="F22173" s="4">
        <f t="shared" si="346"/>
        <v>831026.66666666663</v>
      </c>
    </row>
    <row r="22174" spans="1:6" x14ac:dyDescent="0.3">
      <c r="A22174" t="s">
        <v>22592</v>
      </c>
      <c r="B22174">
        <v>0</v>
      </c>
      <c r="C22174">
        <v>286650</v>
      </c>
      <c r="D22174">
        <v>419100</v>
      </c>
      <c r="E22174">
        <v>839280</v>
      </c>
      <c r="F22174" s="4">
        <f t="shared" si="346"/>
        <v>515010</v>
      </c>
    </row>
    <row r="22175" spans="1:6" x14ac:dyDescent="0.3">
      <c r="A22175" t="s">
        <v>22593</v>
      </c>
      <c r="B22175">
        <v>0</v>
      </c>
      <c r="C22175">
        <v>711920</v>
      </c>
      <c r="D22175">
        <v>0</v>
      </c>
      <c r="E22175">
        <v>0</v>
      </c>
      <c r="F22175" s="4">
        <f t="shared" si="346"/>
        <v>237306.66666666666</v>
      </c>
    </row>
    <row r="22176" spans="1:6" x14ac:dyDescent="0.3">
      <c r="A22176" t="s">
        <v>22594</v>
      </c>
      <c r="B22176">
        <v>0</v>
      </c>
      <c r="C22176">
        <v>2816000</v>
      </c>
      <c r="D22176">
        <v>990360</v>
      </c>
      <c r="E22176">
        <v>2675860</v>
      </c>
      <c r="F22176" s="4">
        <f t="shared" si="346"/>
        <v>2160740</v>
      </c>
    </row>
    <row r="22177" spans="1:6" x14ac:dyDescent="0.3">
      <c r="A22177" t="s">
        <v>22595</v>
      </c>
      <c r="B22177">
        <v>382200</v>
      </c>
      <c r="C22177">
        <v>0</v>
      </c>
      <c r="D22177">
        <v>0</v>
      </c>
      <c r="E22177">
        <v>327600</v>
      </c>
      <c r="F22177" s="4">
        <f t="shared" si="346"/>
        <v>109200</v>
      </c>
    </row>
    <row r="22178" spans="1:6" x14ac:dyDescent="0.3">
      <c r="A22178" t="s">
        <v>22596</v>
      </c>
      <c r="B22178">
        <v>0</v>
      </c>
      <c r="C22178">
        <v>0</v>
      </c>
      <c r="D22178">
        <v>1990540</v>
      </c>
      <c r="E22178">
        <v>0</v>
      </c>
      <c r="F22178" s="4">
        <f t="shared" si="346"/>
        <v>663513.33333333337</v>
      </c>
    </row>
    <row r="22179" spans="1:6" x14ac:dyDescent="0.3">
      <c r="A22179" t="s">
        <v>22597</v>
      </c>
      <c r="B22179">
        <v>0</v>
      </c>
      <c r="C22179">
        <v>0</v>
      </c>
      <c r="D22179">
        <v>870600</v>
      </c>
      <c r="E22179">
        <v>604400</v>
      </c>
      <c r="F22179" s="4">
        <f t="shared" si="346"/>
        <v>491666.66666666669</v>
      </c>
    </row>
    <row r="22180" spans="1:6" x14ac:dyDescent="0.3">
      <c r="A22180" t="s">
        <v>22598</v>
      </c>
      <c r="B22180">
        <v>0</v>
      </c>
      <c r="C22180">
        <v>0</v>
      </c>
      <c r="D22180">
        <v>637750</v>
      </c>
      <c r="E22180">
        <v>1357810</v>
      </c>
      <c r="F22180" s="4">
        <f t="shared" si="346"/>
        <v>665186.66666666663</v>
      </c>
    </row>
    <row r="22181" spans="1:6" x14ac:dyDescent="0.3">
      <c r="A22181" t="s">
        <v>22599</v>
      </c>
      <c r="B22181">
        <v>700700</v>
      </c>
      <c r="C22181">
        <v>0</v>
      </c>
      <c r="D22181">
        <v>0</v>
      </c>
      <c r="E22181">
        <v>1878720</v>
      </c>
      <c r="F22181" s="4">
        <f t="shared" si="346"/>
        <v>626240</v>
      </c>
    </row>
    <row r="22182" spans="1:6" x14ac:dyDescent="0.3">
      <c r="A22182" t="s">
        <v>22600</v>
      </c>
      <c r="B22182">
        <v>2156420</v>
      </c>
      <c r="C22182">
        <v>2050230</v>
      </c>
      <c r="D22182">
        <v>2074680</v>
      </c>
      <c r="E22182">
        <v>2182350</v>
      </c>
      <c r="F22182" s="4">
        <f t="shared" si="346"/>
        <v>2102420</v>
      </c>
    </row>
    <row r="22183" spans="1:6" x14ac:dyDescent="0.3">
      <c r="A22183" t="s">
        <v>248</v>
      </c>
      <c r="B22183">
        <v>2220000</v>
      </c>
      <c r="C22183">
        <v>2581200</v>
      </c>
      <c r="D22183">
        <v>2031990</v>
      </c>
      <c r="E22183">
        <v>2420860</v>
      </c>
      <c r="F22183" s="4">
        <f t="shared" si="346"/>
        <v>2344683.3333333335</v>
      </c>
    </row>
    <row r="22184" spans="1:6" x14ac:dyDescent="0.3">
      <c r="A22184" t="s">
        <v>22601</v>
      </c>
      <c r="B22184">
        <v>0</v>
      </c>
      <c r="C22184">
        <v>783400</v>
      </c>
      <c r="D22184">
        <v>0</v>
      </c>
      <c r="E22184">
        <v>0</v>
      </c>
      <c r="F22184" s="4">
        <f t="shared" si="346"/>
        <v>261133.33333333334</v>
      </c>
    </row>
    <row r="22185" spans="1:6" x14ac:dyDescent="0.3">
      <c r="A22185" t="s">
        <v>22602</v>
      </c>
      <c r="B22185">
        <v>0</v>
      </c>
      <c r="C22185">
        <v>0</v>
      </c>
      <c r="D22185">
        <v>496860</v>
      </c>
      <c r="E22185">
        <v>525300</v>
      </c>
      <c r="F22185" s="4">
        <f t="shared" si="346"/>
        <v>340720</v>
      </c>
    </row>
    <row r="22186" spans="1:6" x14ac:dyDescent="0.3">
      <c r="A22186" t="s">
        <v>22603</v>
      </c>
      <c r="B22186">
        <v>1183000</v>
      </c>
      <c r="C22186">
        <v>1934320</v>
      </c>
      <c r="D22186">
        <v>0</v>
      </c>
      <c r="E22186">
        <v>1028300</v>
      </c>
      <c r="F22186" s="4">
        <f t="shared" si="346"/>
        <v>987540</v>
      </c>
    </row>
    <row r="22187" spans="1:6" x14ac:dyDescent="0.3">
      <c r="A22187" t="s">
        <v>22604</v>
      </c>
      <c r="B22187">
        <v>160000</v>
      </c>
      <c r="C22187">
        <v>647680</v>
      </c>
      <c r="D22187">
        <v>968000</v>
      </c>
      <c r="E22187">
        <v>198900</v>
      </c>
      <c r="F22187" s="4">
        <f t="shared" si="346"/>
        <v>604860</v>
      </c>
    </row>
    <row r="22188" spans="1:6" x14ac:dyDescent="0.3">
      <c r="A22188" t="s">
        <v>22605</v>
      </c>
      <c r="B22188">
        <v>529200</v>
      </c>
      <c r="C22188">
        <v>0</v>
      </c>
      <c r="D22188">
        <v>0</v>
      </c>
      <c r="E22188">
        <v>994500</v>
      </c>
      <c r="F22188" s="4">
        <f t="shared" si="346"/>
        <v>331500</v>
      </c>
    </row>
    <row r="22189" spans="1:6" x14ac:dyDescent="0.3">
      <c r="A22189" t="s">
        <v>22606</v>
      </c>
      <c r="B22189">
        <v>598240</v>
      </c>
      <c r="C22189">
        <v>534000</v>
      </c>
      <c r="D22189">
        <v>1246540</v>
      </c>
      <c r="E22189">
        <v>901740</v>
      </c>
      <c r="F22189" s="4">
        <f t="shared" si="346"/>
        <v>894093.33333333337</v>
      </c>
    </row>
    <row r="22190" spans="1:6" x14ac:dyDescent="0.3">
      <c r="A22190" t="s">
        <v>22607</v>
      </c>
      <c r="B22190">
        <v>0</v>
      </c>
      <c r="C22190">
        <v>0</v>
      </c>
      <c r="D22190">
        <v>1347710</v>
      </c>
      <c r="E22190">
        <v>0</v>
      </c>
      <c r="F22190" s="4">
        <f t="shared" si="346"/>
        <v>449236.66666666669</v>
      </c>
    </row>
    <row r="22191" spans="1:6" x14ac:dyDescent="0.3">
      <c r="A22191" t="s">
        <v>22608</v>
      </c>
      <c r="B22191">
        <v>0</v>
      </c>
      <c r="C22191">
        <v>228000</v>
      </c>
      <c r="D22191">
        <v>0</v>
      </c>
      <c r="E22191">
        <v>256000</v>
      </c>
      <c r="F22191" s="4">
        <f t="shared" si="346"/>
        <v>161333.33333333334</v>
      </c>
    </row>
    <row r="22192" spans="1:6" x14ac:dyDescent="0.3">
      <c r="A22192" t="s">
        <v>22609</v>
      </c>
      <c r="B22192">
        <v>248000</v>
      </c>
      <c r="C22192">
        <v>0</v>
      </c>
      <c r="D22192">
        <v>0</v>
      </c>
      <c r="E22192">
        <v>2091710</v>
      </c>
      <c r="F22192" s="4">
        <f t="shared" si="346"/>
        <v>697236.66666666663</v>
      </c>
    </row>
    <row r="22193" spans="1:6" x14ac:dyDescent="0.3">
      <c r="A22193" t="s">
        <v>22610</v>
      </c>
      <c r="B22193">
        <v>0</v>
      </c>
      <c r="C22193">
        <v>2103690</v>
      </c>
      <c r="D22193">
        <v>0</v>
      </c>
      <c r="E22193">
        <v>2102480</v>
      </c>
      <c r="F22193" s="4">
        <f t="shared" si="346"/>
        <v>1402056.6666666667</v>
      </c>
    </row>
    <row r="22194" spans="1:6" x14ac:dyDescent="0.3">
      <c r="A22194" t="s">
        <v>22611</v>
      </c>
      <c r="B22194">
        <v>626000</v>
      </c>
      <c r="C22194">
        <v>0</v>
      </c>
      <c r="D22194">
        <v>592200</v>
      </c>
      <c r="E22194">
        <v>916640</v>
      </c>
      <c r="F22194" s="4">
        <f t="shared" si="346"/>
        <v>502946.66666666669</v>
      </c>
    </row>
    <row r="22195" spans="1:6" x14ac:dyDescent="0.3">
      <c r="A22195" t="s">
        <v>22612</v>
      </c>
      <c r="B22195">
        <v>6249830</v>
      </c>
      <c r="C22195">
        <v>6835450</v>
      </c>
      <c r="D22195">
        <v>9523050</v>
      </c>
      <c r="E22195">
        <v>7698530</v>
      </c>
      <c r="F22195" s="4">
        <f t="shared" si="346"/>
        <v>8019010</v>
      </c>
    </row>
    <row r="22196" spans="1:6" x14ac:dyDescent="0.3">
      <c r="A22196" t="s">
        <v>22613</v>
      </c>
      <c r="B22196">
        <v>0</v>
      </c>
      <c r="C22196">
        <v>1151150</v>
      </c>
      <c r="D22196">
        <v>234000</v>
      </c>
      <c r="E22196">
        <v>1819250</v>
      </c>
      <c r="F22196" s="4">
        <f t="shared" si="346"/>
        <v>1068133.3333333333</v>
      </c>
    </row>
    <row r="22197" spans="1:6" x14ac:dyDescent="0.3">
      <c r="A22197" t="s">
        <v>22614</v>
      </c>
      <c r="B22197">
        <v>0</v>
      </c>
      <c r="C22197">
        <v>2285350</v>
      </c>
      <c r="D22197">
        <v>0</v>
      </c>
      <c r="E22197">
        <v>0</v>
      </c>
      <c r="F22197" s="4">
        <f t="shared" si="346"/>
        <v>761783.33333333337</v>
      </c>
    </row>
    <row r="22198" spans="1:6" x14ac:dyDescent="0.3">
      <c r="A22198" t="s">
        <v>22615</v>
      </c>
      <c r="B22198">
        <v>0</v>
      </c>
      <c r="C22198">
        <v>453200</v>
      </c>
      <c r="D22198">
        <v>0</v>
      </c>
      <c r="E22198">
        <v>386000</v>
      </c>
      <c r="F22198" s="4">
        <f t="shared" si="346"/>
        <v>279733.33333333331</v>
      </c>
    </row>
    <row r="22199" spans="1:6" x14ac:dyDescent="0.3">
      <c r="A22199" t="s">
        <v>22616</v>
      </c>
      <c r="B22199">
        <v>675760</v>
      </c>
      <c r="C22199">
        <v>0</v>
      </c>
      <c r="D22199">
        <v>0</v>
      </c>
      <c r="E22199">
        <v>665940</v>
      </c>
      <c r="F22199" s="4">
        <f t="shared" si="346"/>
        <v>221980</v>
      </c>
    </row>
    <row r="22200" spans="1:6" x14ac:dyDescent="0.3">
      <c r="A22200" t="s">
        <v>22617</v>
      </c>
      <c r="B22200">
        <v>0</v>
      </c>
      <c r="C22200">
        <v>1911970</v>
      </c>
      <c r="D22200">
        <v>902700</v>
      </c>
      <c r="E22200">
        <v>597870</v>
      </c>
      <c r="F22200" s="4">
        <f t="shared" si="346"/>
        <v>1137513.3333333333</v>
      </c>
    </row>
    <row r="22201" spans="1:6" x14ac:dyDescent="0.3">
      <c r="A22201" t="s">
        <v>22618</v>
      </c>
      <c r="B22201">
        <v>0</v>
      </c>
      <c r="C22201">
        <v>0</v>
      </c>
      <c r="D22201">
        <v>1480000</v>
      </c>
      <c r="E22201">
        <v>0</v>
      </c>
      <c r="F22201" s="4">
        <f t="shared" si="346"/>
        <v>493333.33333333331</v>
      </c>
    </row>
    <row r="22202" spans="1:6" x14ac:dyDescent="0.3">
      <c r="A22202" t="s">
        <v>22619</v>
      </c>
      <c r="B22202">
        <v>370000</v>
      </c>
      <c r="C22202">
        <v>0</v>
      </c>
      <c r="D22202">
        <v>0</v>
      </c>
      <c r="E22202">
        <v>0</v>
      </c>
      <c r="F22202" s="4">
        <f t="shared" si="346"/>
        <v>0</v>
      </c>
    </row>
    <row r="22203" spans="1:6" x14ac:dyDescent="0.3">
      <c r="A22203" t="s">
        <v>22620</v>
      </c>
      <c r="B22203">
        <v>0</v>
      </c>
      <c r="C22203">
        <v>823180</v>
      </c>
      <c r="D22203">
        <v>1349230</v>
      </c>
      <c r="E22203">
        <v>198900</v>
      </c>
      <c r="F22203" s="4">
        <f t="shared" si="346"/>
        <v>790436.66666666663</v>
      </c>
    </row>
    <row r="22204" spans="1:6" x14ac:dyDescent="0.3">
      <c r="A22204" t="s">
        <v>22621</v>
      </c>
      <c r="B22204">
        <v>2213270</v>
      </c>
      <c r="C22204">
        <v>4931350</v>
      </c>
      <c r="D22204">
        <v>5155090</v>
      </c>
      <c r="E22204">
        <v>1575840</v>
      </c>
      <c r="F22204" s="4">
        <f t="shared" si="346"/>
        <v>3887426.6666666665</v>
      </c>
    </row>
    <row r="22205" spans="1:6" x14ac:dyDescent="0.3">
      <c r="A22205" t="s">
        <v>22622</v>
      </c>
      <c r="B22205">
        <v>0</v>
      </c>
      <c r="C22205">
        <v>965930</v>
      </c>
      <c r="D22205">
        <v>565110</v>
      </c>
      <c r="E22205">
        <v>0</v>
      </c>
      <c r="F22205" s="4">
        <f t="shared" si="346"/>
        <v>510346.66666666669</v>
      </c>
    </row>
    <row r="22206" spans="1:6" x14ac:dyDescent="0.3">
      <c r="A22206" t="s">
        <v>22623</v>
      </c>
      <c r="B22206">
        <v>1776680</v>
      </c>
      <c r="C22206">
        <v>669480</v>
      </c>
      <c r="D22206">
        <v>0</v>
      </c>
      <c r="E22206">
        <v>2949180</v>
      </c>
      <c r="F22206" s="4">
        <f t="shared" si="346"/>
        <v>1206220</v>
      </c>
    </row>
    <row r="22207" spans="1:6" x14ac:dyDescent="0.3">
      <c r="A22207" t="s">
        <v>22624</v>
      </c>
      <c r="B22207">
        <v>1707000</v>
      </c>
      <c r="C22207">
        <v>23367320</v>
      </c>
      <c r="D22207">
        <v>13753199</v>
      </c>
      <c r="E22207">
        <v>8000980</v>
      </c>
      <c r="F22207" s="4">
        <f t="shared" si="346"/>
        <v>15040499.666666666</v>
      </c>
    </row>
    <row r="22208" spans="1:6" x14ac:dyDescent="0.3">
      <c r="A22208" t="s">
        <v>22625</v>
      </c>
      <c r="B22208">
        <v>861780</v>
      </c>
      <c r="C22208">
        <v>0</v>
      </c>
      <c r="D22208">
        <v>1012050</v>
      </c>
      <c r="E22208">
        <v>256000</v>
      </c>
      <c r="F22208" s="4">
        <f t="shared" si="346"/>
        <v>422683.33333333331</v>
      </c>
    </row>
    <row r="22209" spans="1:6" x14ac:dyDescent="0.3">
      <c r="A22209" t="s">
        <v>22626</v>
      </c>
      <c r="B22209">
        <v>160000</v>
      </c>
      <c r="C22209">
        <v>286650</v>
      </c>
      <c r="D22209">
        <v>0</v>
      </c>
      <c r="E22209">
        <v>0</v>
      </c>
      <c r="F22209" s="4">
        <f t="shared" si="346"/>
        <v>95550</v>
      </c>
    </row>
    <row r="22210" spans="1:6" x14ac:dyDescent="0.3">
      <c r="A22210" t="s">
        <v>22627</v>
      </c>
      <c r="B22210">
        <v>544180</v>
      </c>
      <c r="C22210">
        <v>550460</v>
      </c>
      <c r="D22210">
        <v>0</v>
      </c>
      <c r="E22210">
        <v>883200</v>
      </c>
      <c r="F22210" s="4">
        <f t="shared" si="346"/>
        <v>477886.66666666669</v>
      </c>
    </row>
    <row r="22211" spans="1:6" x14ac:dyDescent="0.3">
      <c r="A22211" t="s">
        <v>22628</v>
      </c>
      <c r="B22211">
        <v>0</v>
      </c>
      <c r="C22211">
        <v>3648190</v>
      </c>
      <c r="D22211">
        <v>273000</v>
      </c>
      <c r="E22211">
        <v>2307850</v>
      </c>
      <c r="F22211" s="4">
        <f t="shared" ref="F22211:F22274" si="347">SUM(C22211:E22211)/3</f>
        <v>2076346.6666666667</v>
      </c>
    </row>
    <row r="22212" spans="1:6" x14ac:dyDescent="0.3">
      <c r="A22212" t="s">
        <v>22629</v>
      </c>
      <c r="B22212">
        <v>0</v>
      </c>
      <c r="C22212">
        <v>0</v>
      </c>
      <c r="D22212">
        <v>573300</v>
      </c>
      <c r="E22212">
        <v>0</v>
      </c>
      <c r="F22212" s="4">
        <f t="shared" si="347"/>
        <v>191100</v>
      </c>
    </row>
    <row r="22213" spans="1:6" x14ac:dyDescent="0.3">
      <c r="A22213" t="s">
        <v>915</v>
      </c>
      <c r="B22213">
        <v>0</v>
      </c>
      <c r="C22213">
        <v>1228500</v>
      </c>
      <c r="D22213">
        <v>0</v>
      </c>
      <c r="E22213">
        <v>0</v>
      </c>
      <c r="F22213" s="4">
        <f t="shared" si="347"/>
        <v>409500</v>
      </c>
    </row>
    <row r="22214" spans="1:6" x14ac:dyDescent="0.3">
      <c r="A22214" t="s">
        <v>22630</v>
      </c>
      <c r="B22214">
        <v>0</v>
      </c>
      <c r="C22214">
        <v>1201950</v>
      </c>
      <c r="D22214">
        <v>0</v>
      </c>
      <c r="E22214">
        <v>0</v>
      </c>
      <c r="F22214" s="4">
        <f t="shared" si="347"/>
        <v>400650</v>
      </c>
    </row>
    <row r="22215" spans="1:6" x14ac:dyDescent="0.3">
      <c r="A22215" t="s">
        <v>22631</v>
      </c>
      <c r="B22215">
        <v>0</v>
      </c>
      <c r="C22215">
        <v>5428090</v>
      </c>
      <c r="D22215">
        <v>0</v>
      </c>
      <c r="E22215">
        <v>0</v>
      </c>
      <c r="F22215" s="4">
        <f t="shared" si="347"/>
        <v>1809363.3333333333</v>
      </c>
    </row>
    <row r="22216" spans="1:6" x14ac:dyDescent="0.3">
      <c r="A22216" t="s">
        <v>22632</v>
      </c>
      <c r="B22216">
        <v>0</v>
      </c>
      <c r="C22216">
        <v>4263400</v>
      </c>
      <c r="D22216">
        <v>2206750</v>
      </c>
      <c r="E22216">
        <v>4359160</v>
      </c>
      <c r="F22216" s="4">
        <f t="shared" si="347"/>
        <v>3609770</v>
      </c>
    </row>
    <row r="22217" spans="1:6" x14ac:dyDescent="0.3">
      <c r="A22217" t="s">
        <v>22633</v>
      </c>
      <c r="B22217">
        <v>2191150</v>
      </c>
      <c r="C22217">
        <v>0</v>
      </c>
      <c r="D22217">
        <v>0</v>
      </c>
      <c r="E22217">
        <v>399400</v>
      </c>
      <c r="F22217" s="4">
        <f t="shared" si="347"/>
        <v>133133.33333333334</v>
      </c>
    </row>
    <row r="22218" spans="1:6" x14ac:dyDescent="0.3">
      <c r="A22218" t="s">
        <v>22634</v>
      </c>
      <c r="B22218">
        <v>0</v>
      </c>
      <c r="C22218">
        <v>0</v>
      </c>
      <c r="D22218">
        <v>545700</v>
      </c>
      <c r="E22218">
        <v>386000</v>
      </c>
      <c r="F22218" s="4">
        <f t="shared" si="347"/>
        <v>310566.66666666669</v>
      </c>
    </row>
    <row r="22219" spans="1:6" x14ac:dyDescent="0.3">
      <c r="A22219" t="s">
        <v>22635</v>
      </c>
      <c r="B22219">
        <v>1005550</v>
      </c>
      <c r="C22219">
        <v>0</v>
      </c>
      <c r="D22219">
        <v>1543760</v>
      </c>
      <c r="E22219">
        <v>1076690</v>
      </c>
      <c r="F22219" s="4">
        <f t="shared" si="347"/>
        <v>873483.33333333337</v>
      </c>
    </row>
    <row r="22220" spans="1:6" x14ac:dyDescent="0.3">
      <c r="A22220" t="s">
        <v>22636</v>
      </c>
      <c r="B22220">
        <v>627360</v>
      </c>
      <c r="C22220">
        <v>297000</v>
      </c>
      <c r="D22220">
        <v>420240</v>
      </c>
      <c r="E22220">
        <v>764400</v>
      </c>
      <c r="F22220" s="4">
        <f t="shared" si="347"/>
        <v>493880</v>
      </c>
    </row>
    <row r="22221" spans="1:6" x14ac:dyDescent="0.3">
      <c r="A22221" t="s">
        <v>22637</v>
      </c>
      <c r="B22221">
        <v>370000</v>
      </c>
      <c r="C22221">
        <v>0</v>
      </c>
      <c r="D22221">
        <v>740000</v>
      </c>
      <c r="E22221">
        <v>450560</v>
      </c>
      <c r="F22221" s="4">
        <f t="shared" si="347"/>
        <v>396853.33333333331</v>
      </c>
    </row>
    <row r="22222" spans="1:6" x14ac:dyDescent="0.3">
      <c r="A22222" t="s">
        <v>22638</v>
      </c>
      <c r="B22222">
        <v>418000</v>
      </c>
      <c r="C22222">
        <v>0</v>
      </c>
      <c r="D22222">
        <v>0</v>
      </c>
      <c r="E22222">
        <v>2079350</v>
      </c>
      <c r="F22222" s="4">
        <f t="shared" si="347"/>
        <v>693116.66666666663</v>
      </c>
    </row>
    <row r="22223" spans="1:6" x14ac:dyDescent="0.3">
      <c r="A22223" t="s">
        <v>22639</v>
      </c>
      <c r="B22223">
        <v>1061060</v>
      </c>
      <c r="C22223">
        <v>0</v>
      </c>
      <c r="D22223">
        <v>644280</v>
      </c>
      <c r="E22223">
        <v>0</v>
      </c>
      <c r="F22223" s="4">
        <f t="shared" si="347"/>
        <v>214760</v>
      </c>
    </row>
    <row r="22224" spans="1:6" x14ac:dyDescent="0.3">
      <c r="A22224" t="s">
        <v>22640</v>
      </c>
      <c r="B22224">
        <v>0</v>
      </c>
      <c r="C22224">
        <v>0</v>
      </c>
      <c r="D22224">
        <v>711720</v>
      </c>
      <c r="E22224">
        <v>0</v>
      </c>
      <c r="F22224" s="4">
        <f t="shared" si="347"/>
        <v>237240</v>
      </c>
    </row>
    <row r="22225" spans="1:6" x14ac:dyDescent="0.3">
      <c r="A22225" t="s">
        <v>22641</v>
      </c>
      <c r="B22225">
        <v>2174160</v>
      </c>
      <c r="C22225">
        <v>4087420</v>
      </c>
      <c r="D22225">
        <v>2091270</v>
      </c>
      <c r="E22225">
        <v>1979900</v>
      </c>
      <c r="F22225" s="4">
        <f t="shared" si="347"/>
        <v>2719530</v>
      </c>
    </row>
    <row r="22226" spans="1:6" x14ac:dyDescent="0.3">
      <c r="A22226" t="s">
        <v>22642</v>
      </c>
      <c r="B22226">
        <v>546910</v>
      </c>
      <c r="C22226">
        <v>0</v>
      </c>
      <c r="D22226">
        <v>0</v>
      </c>
      <c r="E22226">
        <v>0</v>
      </c>
      <c r="F22226" s="4">
        <f t="shared" si="347"/>
        <v>0</v>
      </c>
    </row>
    <row r="22227" spans="1:6" x14ac:dyDescent="0.3">
      <c r="A22227" t="s">
        <v>22643</v>
      </c>
      <c r="B22227">
        <v>1451600</v>
      </c>
      <c r="C22227">
        <v>0</v>
      </c>
      <c r="D22227">
        <v>0</v>
      </c>
      <c r="E22227">
        <v>0</v>
      </c>
      <c r="F22227" s="4">
        <f t="shared" si="347"/>
        <v>0</v>
      </c>
    </row>
    <row r="22228" spans="1:6" x14ac:dyDescent="0.3">
      <c r="A22228" t="s">
        <v>22644</v>
      </c>
      <c r="B22228">
        <v>0</v>
      </c>
      <c r="C22228">
        <v>382200</v>
      </c>
      <c r="D22228">
        <v>683960</v>
      </c>
      <c r="E22228">
        <v>0</v>
      </c>
      <c r="F22228" s="4">
        <f t="shared" si="347"/>
        <v>355386.66666666669</v>
      </c>
    </row>
    <row r="22229" spans="1:6" x14ac:dyDescent="0.3">
      <c r="A22229" t="s">
        <v>22645</v>
      </c>
      <c r="B22229">
        <v>618300</v>
      </c>
      <c r="C22229">
        <v>599320</v>
      </c>
      <c r="D22229">
        <v>492600</v>
      </c>
      <c r="E22229">
        <v>623320</v>
      </c>
      <c r="F22229" s="4">
        <f t="shared" si="347"/>
        <v>571746.66666666663</v>
      </c>
    </row>
    <row r="22230" spans="1:6" x14ac:dyDescent="0.3">
      <c r="A22230" t="s">
        <v>22646</v>
      </c>
      <c r="B22230">
        <v>1023100</v>
      </c>
      <c r="C22230">
        <v>2360260</v>
      </c>
      <c r="D22230">
        <v>1106560</v>
      </c>
      <c r="E22230">
        <v>1135240</v>
      </c>
      <c r="F22230" s="4">
        <f t="shared" si="347"/>
        <v>1534020</v>
      </c>
    </row>
    <row r="22231" spans="1:6" x14ac:dyDescent="0.3">
      <c r="A22231" t="s">
        <v>22647</v>
      </c>
      <c r="B22231">
        <v>248000</v>
      </c>
      <c r="C22231">
        <v>229320</v>
      </c>
      <c r="D22231">
        <v>0</v>
      </c>
      <c r="E22231">
        <v>517790</v>
      </c>
      <c r="F22231" s="4">
        <f t="shared" si="347"/>
        <v>249036.66666666666</v>
      </c>
    </row>
    <row r="22232" spans="1:6" x14ac:dyDescent="0.3">
      <c r="A22232" t="s">
        <v>22648</v>
      </c>
      <c r="B22232">
        <v>1354080</v>
      </c>
      <c r="C22232">
        <v>2372930</v>
      </c>
      <c r="D22232">
        <v>1137240</v>
      </c>
      <c r="E22232">
        <v>751400</v>
      </c>
      <c r="F22232" s="4">
        <f t="shared" si="347"/>
        <v>1420523.3333333333</v>
      </c>
    </row>
    <row r="22233" spans="1:6" x14ac:dyDescent="0.3">
      <c r="A22233" t="s">
        <v>22649</v>
      </c>
      <c r="B22233">
        <v>0</v>
      </c>
      <c r="C22233">
        <v>506000</v>
      </c>
      <c r="D22233">
        <v>0</v>
      </c>
      <c r="E22233">
        <v>0</v>
      </c>
      <c r="F22233" s="4">
        <f t="shared" si="347"/>
        <v>168666.66666666666</v>
      </c>
    </row>
    <row r="22234" spans="1:6" x14ac:dyDescent="0.3">
      <c r="A22234" t="s">
        <v>22650</v>
      </c>
      <c r="B22234">
        <v>2306600</v>
      </c>
      <c r="C22234">
        <v>2281800</v>
      </c>
      <c r="D22234">
        <v>0</v>
      </c>
      <c r="E22234">
        <v>2305900</v>
      </c>
      <c r="F22234" s="4">
        <f t="shared" si="347"/>
        <v>1529233.3333333333</v>
      </c>
    </row>
    <row r="22235" spans="1:6" x14ac:dyDescent="0.3">
      <c r="A22235" t="s">
        <v>22651</v>
      </c>
      <c r="B22235">
        <v>0</v>
      </c>
      <c r="C22235">
        <v>300300</v>
      </c>
      <c r="D22235">
        <v>0</v>
      </c>
      <c r="E22235">
        <v>397800</v>
      </c>
      <c r="F22235" s="4">
        <f t="shared" si="347"/>
        <v>232700</v>
      </c>
    </row>
    <row r="22236" spans="1:6" x14ac:dyDescent="0.3">
      <c r="A22236" t="s">
        <v>22652</v>
      </c>
      <c r="B22236">
        <v>2214000</v>
      </c>
      <c r="C22236">
        <v>5920980</v>
      </c>
      <c r="D22236">
        <v>4319620</v>
      </c>
      <c r="E22236">
        <v>5402140</v>
      </c>
      <c r="F22236" s="4">
        <f t="shared" si="347"/>
        <v>5214246.666666667</v>
      </c>
    </row>
    <row r="22237" spans="1:6" x14ac:dyDescent="0.3">
      <c r="A22237" t="s">
        <v>22653</v>
      </c>
      <c r="B22237">
        <v>546000</v>
      </c>
      <c r="C22237">
        <v>558900</v>
      </c>
      <c r="D22237">
        <v>0</v>
      </c>
      <c r="E22237">
        <v>0</v>
      </c>
      <c r="F22237" s="4">
        <f t="shared" si="347"/>
        <v>186300</v>
      </c>
    </row>
    <row r="22238" spans="1:6" x14ac:dyDescent="0.3">
      <c r="A22238" t="s">
        <v>565</v>
      </c>
      <c r="B22238">
        <v>0</v>
      </c>
      <c r="C22238">
        <v>1159200</v>
      </c>
      <c r="D22238">
        <v>730000</v>
      </c>
      <c r="E22238">
        <v>756500</v>
      </c>
      <c r="F22238" s="4">
        <f t="shared" si="347"/>
        <v>881900</v>
      </c>
    </row>
    <row r="22239" spans="1:6" x14ac:dyDescent="0.3">
      <c r="A22239" t="s">
        <v>22654</v>
      </c>
      <c r="B22239">
        <v>1072160</v>
      </c>
      <c r="C22239">
        <v>2086060</v>
      </c>
      <c r="D22239">
        <v>2283760</v>
      </c>
      <c r="E22239">
        <v>679400</v>
      </c>
      <c r="F22239" s="4">
        <f t="shared" si="347"/>
        <v>1683073.3333333333</v>
      </c>
    </row>
    <row r="22240" spans="1:6" x14ac:dyDescent="0.3">
      <c r="A22240" t="s">
        <v>22655</v>
      </c>
      <c r="B22240">
        <v>1001250</v>
      </c>
      <c r="C22240">
        <v>0</v>
      </c>
      <c r="D22240">
        <v>506400</v>
      </c>
      <c r="E22240">
        <v>0</v>
      </c>
      <c r="F22240" s="4">
        <f t="shared" si="347"/>
        <v>168800</v>
      </c>
    </row>
    <row r="22241" spans="1:6" x14ac:dyDescent="0.3">
      <c r="A22241" t="s">
        <v>22656</v>
      </c>
      <c r="B22241">
        <v>2220000</v>
      </c>
      <c r="C22241">
        <v>2062400</v>
      </c>
      <c r="D22241">
        <v>3589400</v>
      </c>
      <c r="E22241">
        <v>2768800</v>
      </c>
      <c r="F22241" s="4">
        <f t="shared" si="347"/>
        <v>2806866.6666666665</v>
      </c>
    </row>
    <row r="22242" spans="1:6" x14ac:dyDescent="0.3">
      <c r="A22242" t="s">
        <v>22657</v>
      </c>
      <c r="B22242">
        <v>8773290</v>
      </c>
      <c r="C22242">
        <v>2659410</v>
      </c>
      <c r="D22242">
        <v>2923660</v>
      </c>
      <c r="E22242">
        <v>3038360</v>
      </c>
      <c r="F22242" s="4">
        <f t="shared" si="347"/>
        <v>2873810</v>
      </c>
    </row>
    <row r="22243" spans="1:6" x14ac:dyDescent="0.3">
      <c r="A22243" t="s">
        <v>22658</v>
      </c>
      <c r="B22243">
        <v>0</v>
      </c>
      <c r="C22243">
        <v>612000</v>
      </c>
      <c r="D22243">
        <v>0</v>
      </c>
      <c r="E22243">
        <v>0</v>
      </c>
      <c r="F22243" s="4">
        <f t="shared" si="347"/>
        <v>204000</v>
      </c>
    </row>
    <row r="22244" spans="1:6" x14ac:dyDescent="0.3">
      <c r="A22244" t="s">
        <v>22659</v>
      </c>
      <c r="B22244">
        <v>807520</v>
      </c>
      <c r="C22244">
        <v>556920</v>
      </c>
      <c r="D22244">
        <v>538080</v>
      </c>
      <c r="E22244">
        <v>694330</v>
      </c>
      <c r="F22244" s="4">
        <f t="shared" si="347"/>
        <v>596443.33333333337</v>
      </c>
    </row>
    <row r="22245" spans="1:6" x14ac:dyDescent="0.3">
      <c r="A22245" t="s">
        <v>22660</v>
      </c>
      <c r="B22245">
        <v>2934380</v>
      </c>
      <c r="C22245">
        <v>2882260</v>
      </c>
      <c r="D22245">
        <v>0</v>
      </c>
      <c r="E22245">
        <v>3696420</v>
      </c>
      <c r="F22245" s="4">
        <f t="shared" si="347"/>
        <v>2192893.3333333335</v>
      </c>
    </row>
    <row r="22246" spans="1:6" x14ac:dyDescent="0.3">
      <c r="A22246" t="s">
        <v>22661</v>
      </c>
      <c r="B22246">
        <v>3950490</v>
      </c>
      <c r="C22246">
        <v>2317200</v>
      </c>
      <c r="D22246">
        <v>1030120</v>
      </c>
      <c r="E22246">
        <v>2892360</v>
      </c>
      <c r="F22246" s="4">
        <f t="shared" si="347"/>
        <v>2079893.3333333333</v>
      </c>
    </row>
    <row r="22247" spans="1:6" x14ac:dyDescent="0.3">
      <c r="A22247" t="s">
        <v>22662</v>
      </c>
      <c r="B22247">
        <v>0</v>
      </c>
      <c r="C22247">
        <v>2124200</v>
      </c>
      <c r="D22247">
        <v>2083510</v>
      </c>
      <c r="E22247">
        <v>2002170</v>
      </c>
      <c r="F22247" s="4">
        <f t="shared" si="347"/>
        <v>2069960</v>
      </c>
    </row>
    <row r="22248" spans="1:6" x14ac:dyDescent="0.3">
      <c r="A22248" t="s">
        <v>22663</v>
      </c>
      <c r="B22248">
        <v>626080</v>
      </c>
      <c r="C22248">
        <v>0</v>
      </c>
      <c r="D22248">
        <v>705970</v>
      </c>
      <c r="E22248">
        <v>402000</v>
      </c>
      <c r="F22248" s="4">
        <f t="shared" si="347"/>
        <v>369323.33333333331</v>
      </c>
    </row>
    <row r="22249" spans="1:6" x14ac:dyDescent="0.3">
      <c r="A22249" t="s">
        <v>22664</v>
      </c>
      <c r="B22249">
        <v>2962240</v>
      </c>
      <c r="C22249">
        <v>4497620</v>
      </c>
      <c r="D22249">
        <v>6199240</v>
      </c>
      <c r="E22249">
        <v>6268220</v>
      </c>
      <c r="F22249" s="4">
        <f t="shared" si="347"/>
        <v>5655026.666666667</v>
      </c>
    </row>
    <row r="22250" spans="1:6" x14ac:dyDescent="0.3">
      <c r="A22250" t="s">
        <v>22665</v>
      </c>
      <c r="B22250">
        <v>1850000</v>
      </c>
      <c r="C22250">
        <v>0</v>
      </c>
      <c r="D22250">
        <v>0</v>
      </c>
      <c r="E22250">
        <v>0</v>
      </c>
      <c r="F22250" s="4">
        <f t="shared" si="347"/>
        <v>0</v>
      </c>
    </row>
    <row r="22251" spans="1:6" x14ac:dyDescent="0.3">
      <c r="A22251" t="s">
        <v>22666</v>
      </c>
      <c r="B22251">
        <v>0</v>
      </c>
      <c r="C22251">
        <v>0</v>
      </c>
      <c r="D22251">
        <v>644640</v>
      </c>
      <c r="E22251">
        <v>0</v>
      </c>
      <c r="F22251" s="4">
        <f t="shared" si="347"/>
        <v>214880</v>
      </c>
    </row>
    <row r="22252" spans="1:6" x14ac:dyDescent="0.3">
      <c r="A22252" t="s">
        <v>648</v>
      </c>
      <c r="B22252">
        <v>0</v>
      </c>
      <c r="C22252">
        <v>192000</v>
      </c>
      <c r="D22252">
        <v>0</v>
      </c>
      <c r="E22252">
        <v>0</v>
      </c>
      <c r="F22252" s="4">
        <f t="shared" si="347"/>
        <v>64000</v>
      </c>
    </row>
    <row r="22253" spans="1:6" x14ac:dyDescent="0.3">
      <c r="A22253" t="s">
        <v>22667</v>
      </c>
      <c r="B22253">
        <v>0</v>
      </c>
      <c r="C22253">
        <v>2177060</v>
      </c>
      <c r="D22253">
        <v>0</v>
      </c>
      <c r="E22253">
        <v>0</v>
      </c>
      <c r="F22253" s="4">
        <f t="shared" si="347"/>
        <v>725686.66666666663</v>
      </c>
    </row>
    <row r="22254" spans="1:6" x14ac:dyDescent="0.3">
      <c r="A22254" t="s">
        <v>22668</v>
      </c>
      <c r="B22254">
        <v>535000</v>
      </c>
      <c r="C22254">
        <v>1446900</v>
      </c>
      <c r="D22254">
        <v>2203450</v>
      </c>
      <c r="E22254">
        <v>514150</v>
      </c>
      <c r="F22254" s="4">
        <f t="shared" si="347"/>
        <v>1388166.6666666667</v>
      </c>
    </row>
    <row r="22255" spans="1:6" x14ac:dyDescent="0.3">
      <c r="A22255" t="s">
        <v>22669</v>
      </c>
      <c r="B22255">
        <v>2360700</v>
      </c>
      <c r="C22255">
        <v>2510700</v>
      </c>
      <c r="D22255">
        <v>2451660</v>
      </c>
      <c r="E22255">
        <v>2668480</v>
      </c>
      <c r="F22255" s="4">
        <f t="shared" si="347"/>
        <v>2543613.3333333335</v>
      </c>
    </row>
    <row r="22256" spans="1:6" x14ac:dyDescent="0.3">
      <c r="A22256" t="s">
        <v>22670</v>
      </c>
      <c r="B22256">
        <v>0</v>
      </c>
      <c r="C22256">
        <v>564000</v>
      </c>
      <c r="D22256">
        <v>0</v>
      </c>
      <c r="E22256">
        <v>0</v>
      </c>
      <c r="F22256" s="4">
        <f t="shared" si="347"/>
        <v>188000</v>
      </c>
    </row>
    <row r="22257" spans="1:6" x14ac:dyDescent="0.3">
      <c r="A22257" t="s">
        <v>22671</v>
      </c>
      <c r="B22257">
        <v>841080</v>
      </c>
      <c r="C22257">
        <v>0</v>
      </c>
      <c r="D22257">
        <v>0</v>
      </c>
      <c r="E22257">
        <v>425880</v>
      </c>
      <c r="F22257" s="4">
        <f t="shared" si="347"/>
        <v>141960</v>
      </c>
    </row>
    <row r="22258" spans="1:6" x14ac:dyDescent="0.3">
      <c r="A22258" t="s">
        <v>22672</v>
      </c>
      <c r="B22258">
        <v>1155700</v>
      </c>
      <c r="C22258">
        <v>0</v>
      </c>
      <c r="D22258">
        <v>1489670</v>
      </c>
      <c r="E22258">
        <v>2600600</v>
      </c>
      <c r="F22258" s="4">
        <f t="shared" si="347"/>
        <v>1363423.3333333333</v>
      </c>
    </row>
    <row r="22259" spans="1:6" x14ac:dyDescent="0.3">
      <c r="A22259" t="s">
        <v>22673</v>
      </c>
      <c r="B22259">
        <v>1098200</v>
      </c>
      <c r="C22259">
        <v>2100960</v>
      </c>
      <c r="D22259">
        <v>2027200</v>
      </c>
      <c r="E22259">
        <v>2017080</v>
      </c>
      <c r="F22259" s="4">
        <f t="shared" si="347"/>
        <v>2048413.3333333333</v>
      </c>
    </row>
    <row r="22260" spans="1:6" x14ac:dyDescent="0.3">
      <c r="A22260" t="s">
        <v>22674</v>
      </c>
      <c r="B22260">
        <v>230000</v>
      </c>
      <c r="C22260">
        <v>0</v>
      </c>
      <c r="D22260">
        <v>0</v>
      </c>
      <c r="E22260">
        <v>728520</v>
      </c>
      <c r="F22260" s="4">
        <f t="shared" si="347"/>
        <v>242840</v>
      </c>
    </row>
    <row r="22261" spans="1:6" x14ac:dyDescent="0.3">
      <c r="A22261" t="s">
        <v>22675</v>
      </c>
      <c r="B22261">
        <v>0</v>
      </c>
      <c r="C22261">
        <v>689780</v>
      </c>
      <c r="D22261">
        <v>1895520</v>
      </c>
      <c r="E22261">
        <v>791700</v>
      </c>
      <c r="F22261" s="4">
        <f t="shared" si="347"/>
        <v>1125666.6666666667</v>
      </c>
    </row>
    <row r="22262" spans="1:6" x14ac:dyDescent="0.3">
      <c r="A22262" t="s">
        <v>22676</v>
      </c>
      <c r="B22262">
        <v>1850000</v>
      </c>
      <c r="C22262">
        <v>937300</v>
      </c>
      <c r="D22262">
        <v>0</v>
      </c>
      <c r="E22262">
        <v>936020</v>
      </c>
      <c r="F22262" s="4">
        <f t="shared" si="347"/>
        <v>624440</v>
      </c>
    </row>
    <row r="22263" spans="1:6" x14ac:dyDescent="0.3">
      <c r="A22263" t="s">
        <v>22677</v>
      </c>
      <c r="B22263">
        <v>273000</v>
      </c>
      <c r="C22263">
        <v>230000</v>
      </c>
      <c r="D22263">
        <v>0</v>
      </c>
      <c r="E22263">
        <v>357000</v>
      </c>
      <c r="F22263" s="4">
        <f t="shared" si="347"/>
        <v>195666.66666666666</v>
      </c>
    </row>
    <row r="22264" spans="1:6" x14ac:dyDescent="0.3">
      <c r="A22264" t="s">
        <v>22678</v>
      </c>
      <c r="B22264">
        <v>0</v>
      </c>
      <c r="C22264">
        <v>647680</v>
      </c>
      <c r="D22264">
        <v>711920</v>
      </c>
      <c r="E22264">
        <v>386000</v>
      </c>
      <c r="F22264" s="4">
        <f t="shared" si="347"/>
        <v>581866.66666666663</v>
      </c>
    </row>
    <row r="22265" spans="1:6" x14ac:dyDescent="0.3">
      <c r="A22265" t="s">
        <v>22679</v>
      </c>
      <c r="B22265">
        <v>3119950</v>
      </c>
      <c r="C22265">
        <v>3071250</v>
      </c>
      <c r="D22265">
        <v>0</v>
      </c>
      <c r="E22265">
        <v>6133700</v>
      </c>
      <c r="F22265" s="4">
        <f t="shared" si="347"/>
        <v>3068316.6666666665</v>
      </c>
    </row>
    <row r="22266" spans="1:6" x14ac:dyDescent="0.3">
      <c r="A22266" t="s">
        <v>22680</v>
      </c>
      <c r="B22266">
        <v>10872000</v>
      </c>
      <c r="C22266">
        <v>31818379</v>
      </c>
      <c r="D22266">
        <v>41967300</v>
      </c>
      <c r="E22266">
        <v>34190899</v>
      </c>
      <c r="F22266" s="4">
        <f t="shared" si="347"/>
        <v>35992192.666666664</v>
      </c>
    </row>
    <row r="22267" spans="1:6" x14ac:dyDescent="0.3">
      <c r="A22267" t="s">
        <v>22681</v>
      </c>
      <c r="B22267">
        <v>256000</v>
      </c>
      <c r="C22267">
        <v>300300</v>
      </c>
      <c r="D22267">
        <v>228000</v>
      </c>
      <c r="E22267">
        <v>322140</v>
      </c>
      <c r="F22267" s="4">
        <f t="shared" si="347"/>
        <v>283480</v>
      </c>
    </row>
    <row r="22268" spans="1:6" x14ac:dyDescent="0.3">
      <c r="A22268" t="s">
        <v>22682</v>
      </c>
      <c r="B22268">
        <v>645600</v>
      </c>
      <c r="C22268">
        <v>0</v>
      </c>
      <c r="D22268">
        <v>370000</v>
      </c>
      <c r="E22268">
        <v>0</v>
      </c>
      <c r="F22268" s="4">
        <f t="shared" si="347"/>
        <v>123333.33333333333</v>
      </c>
    </row>
    <row r="22269" spans="1:6" x14ac:dyDescent="0.3">
      <c r="A22269" t="s">
        <v>22683</v>
      </c>
      <c r="B22269">
        <v>2113020</v>
      </c>
      <c r="C22269">
        <v>4266600</v>
      </c>
      <c r="D22269">
        <v>4650100</v>
      </c>
      <c r="E22269">
        <v>2462740</v>
      </c>
      <c r="F22269" s="4">
        <f t="shared" si="347"/>
        <v>3793146.6666666665</v>
      </c>
    </row>
    <row r="22270" spans="1:6" x14ac:dyDescent="0.3">
      <c r="A22270" t="s">
        <v>22684</v>
      </c>
      <c r="B22270">
        <v>740000</v>
      </c>
      <c r="C22270">
        <v>0</v>
      </c>
      <c r="D22270">
        <v>0</v>
      </c>
      <c r="E22270">
        <v>1570800</v>
      </c>
      <c r="F22270" s="4">
        <f t="shared" si="347"/>
        <v>523600</v>
      </c>
    </row>
    <row r="22271" spans="1:6" x14ac:dyDescent="0.3">
      <c r="A22271" t="s">
        <v>22685</v>
      </c>
      <c r="B22271">
        <v>944960</v>
      </c>
      <c r="C22271">
        <v>0</v>
      </c>
      <c r="D22271">
        <v>0</v>
      </c>
      <c r="E22271">
        <v>0</v>
      </c>
      <c r="F22271" s="4">
        <f t="shared" si="347"/>
        <v>0</v>
      </c>
    </row>
    <row r="22272" spans="1:6" x14ac:dyDescent="0.3">
      <c r="A22272" t="s">
        <v>22686</v>
      </c>
      <c r="B22272">
        <v>546000</v>
      </c>
      <c r="C22272">
        <v>3110000</v>
      </c>
      <c r="D22272">
        <v>0</v>
      </c>
      <c r="E22272">
        <v>2383900</v>
      </c>
      <c r="F22272" s="4">
        <f t="shared" si="347"/>
        <v>1831300</v>
      </c>
    </row>
    <row r="22273" spans="1:6" x14ac:dyDescent="0.3">
      <c r="A22273" t="s">
        <v>22687</v>
      </c>
      <c r="B22273">
        <v>5513920</v>
      </c>
      <c r="C22273">
        <v>5893860</v>
      </c>
      <c r="D22273">
        <v>36577040</v>
      </c>
      <c r="E22273">
        <v>10258000</v>
      </c>
      <c r="F22273" s="4">
        <f t="shared" si="347"/>
        <v>17576300</v>
      </c>
    </row>
    <row r="22274" spans="1:6" x14ac:dyDescent="0.3">
      <c r="A22274" t="s">
        <v>22688</v>
      </c>
      <c r="B22274">
        <v>920010</v>
      </c>
      <c r="C22274">
        <v>2548540</v>
      </c>
      <c r="D22274">
        <v>754140</v>
      </c>
      <c r="E22274">
        <v>1868070</v>
      </c>
      <c r="F22274" s="4">
        <f t="shared" si="347"/>
        <v>1723583.3333333333</v>
      </c>
    </row>
    <row r="22275" spans="1:6" x14ac:dyDescent="0.3">
      <c r="A22275" t="s">
        <v>22689</v>
      </c>
      <c r="B22275">
        <v>0</v>
      </c>
      <c r="C22275">
        <v>0</v>
      </c>
      <c r="D22275">
        <v>1470840</v>
      </c>
      <c r="E22275">
        <v>1177000</v>
      </c>
      <c r="F22275" s="4">
        <f t="shared" ref="F22275:F22338" si="348">SUM(C22275:E22275)/3</f>
        <v>882613.33333333337</v>
      </c>
    </row>
    <row r="22276" spans="1:6" x14ac:dyDescent="0.3">
      <c r="A22276" t="s">
        <v>22690</v>
      </c>
      <c r="B22276">
        <v>0</v>
      </c>
      <c r="C22276">
        <v>1787240</v>
      </c>
      <c r="D22276">
        <v>349000</v>
      </c>
      <c r="E22276">
        <v>0</v>
      </c>
      <c r="F22276" s="4">
        <f t="shared" si="348"/>
        <v>712080</v>
      </c>
    </row>
    <row r="22277" spans="1:6" x14ac:dyDescent="0.3">
      <c r="A22277" t="s">
        <v>22691</v>
      </c>
      <c r="B22277">
        <v>0</v>
      </c>
      <c r="C22277">
        <v>2397200</v>
      </c>
      <c r="D22277">
        <v>0</v>
      </c>
      <c r="E22277">
        <v>0</v>
      </c>
      <c r="F22277" s="4">
        <f t="shared" si="348"/>
        <v>799066.66666666663</v>
      </c>
    </row>
    <row r="22278" spans="1:6" x14ac:dyDescent="0.3">
      <c r="A22278" t="s">
        <v>22692</v>
      </c>
      <c r="B22278">
        <v>21452090</v>
      </c>
      <c r="C22278">
        <v>46221450</v>
      </c>
      <c r="D22278">
        <v>74069360</v>
      </c>
      <c r="E22278">
        <v>49262700</v>
      </c>
      <c r="F22278" s="4">
        <f t="shared" si="348"/>
        <v>56517836.666666664</v>
      </c>
    </row>
    <row r="22279" spans="1:6" x14ac:dyDescent="0.3">
      <c r="A22279" t="s">
        <v>22693</v>
      </c>
      <c r="B22279">
        <v>1117480</v>
      </c>
      <c r="C22279">
        <v>3944360</v>
      </c>
      <c r="D22279">
        <v>4926820</v>
      </c>
      <c r="E22279">
        <v>7170870</v>
      </c>
      <c r="F22279" s="4">
        <f t="shared" si="348"/>
        <v>5347350</v>
      </c>
    </row>
    <row r="22280" spans="1:6" x14ac:dyDescent="0.3">
      <c r="A22280" t="s">
        <v>581</v>
      </c>
      <c r="B22280">
        <v>324320</v>
      </c>
      <c r="C22280">
        <v>2090200</v>
      </c>
      <c r="D22280">
        <v>2085060</v>
      </c>
      <c r="E22280">
        <v>453280</v>
      </c>
      <c r="F22280" s="4">
        <f t="shared" si="348"/>
        <v>1542846.6666666667</v>
      </c>
    </row>
    <row r="22281" spans="1:6" x14ac:dyDescent="0.3">
      <c r="A22281" t="s">
        <v>22694</v>
      </c>
      <c r="B22281">
        <v>0</v>
      </c>
      <c r="C22281">
        <v>245700</v>
      </c>
      <c r="D22281">
        <v>264600</v>
      </c>
      <c r="E22281">
        <v>450560</v>
      </c>
      <c r="F22281" s="4">
        <f t="shared" si="348"/>
        <v>320286.66666666669</v>
      </c>
    </row>
    <row r="22282" spans="1:6" x14ac:dyDescent="0.3">
      <c r="A22282" t="s">
        <v>22695</v>
      </c>
      <c r="B22282">
        <v>453200</v>
      </c>
      <c r="C22282">
        <v>910000</v>
      </c>
      <c r="D22282">
        <v>647680</v>
      </c>
      <c r="E22282">
        <v>386000</v>
      </c>
      <c r="F22282" s="4">
        <f t="shared" si="348"/>
        <v>647893.33333333337</v>
      </c>
    </row>
    <row r="22283" spans="1:6" x14ac:dyDescent="0.3">
      <c r="A22283" t="s">
        <v>22696</v>
      </c>
      <c r="B22283">
        <v>267540</v>
      </c>
      <c r="C22283">
        <v>740000</v>
      </c>
      <c r="D22283">
        <v>0</v>
      </c>
      <c r="E22283">
        <v>0</v>
      </c>
      <c r="F22283" s="4">
        <f t="shared" si="348"/>
        <v>246666.66666666666</v>
      </c>
    </row>
    <row r="22284" spans="1:6" x14ac:dyDescent="0.3">
      <c r="A22284" t="s">
        <v>22697</v>
      </c>
      <c r="B22284">
        <v>411950</v>
      </c>
      <c r="C22284">
        <v>264000</v>
      </c>
      <c r="D22284">
        <v>0</v>
      </c>
      <c r="E22284">
        <v>300300</v>
      </c>
      <c r="F22284" s="4">
        <f t="shared" si="348"/>
        <v>188100</v>
      </c>
    </row>
    <row r="22285" spans="1:6" x14ac:dyDescent="0.3">
      <c r="A22285" t="s">
        <v>22698</v>
      </c>
      <c r="B22285">
        <v>0</v>
      </c>
      <c r="C22285">
        <v>2206180</v>
      </c>
      <c r="D22285">
        <v>2639000</v>
      </c>
      <c r="E22285">
        <v>1004500</v>
      </c>
      <c r="F22285" s="4">
        <f t="shared" si="348"/>
        <v>1949893.3333333333</v>
      </c>
    </row>
    <row r="22286" spans="1:6" x14ac:dyDescent="0.3">
      <c r="A22286" t="s">
        <v>22699</v>
      </c>
      <c r="B22286">
        <v>640000</v>
      </c>
      <c r="C22286">
        <v>0</v>
      </c>
      <c r="D22286">
        <v>0</v>
      </c>
      <c r="E22286">
        <v>256000</v>
      </c>
      <c r="F22286" s="4">
        <f t="shared" si="348"/>
        <v>85333.333333333328</v>
      </c>
    </row>
    <row r="22287" spans="1:6" x14ac:dyDescent="0.3">
      <c r="A22287" t="s">
        <v>22700</v>
      </c>
      <c r="B22287">
        <v>627530</v>
      </c>
      <c r="C22287">
        <v>0</v>
      </c>
      <c r="D22287">
        <v>0</v>
      </c>
      <c r="E22287">
        <v>983460</v>
      </c>
      <c r="F22287" s="4">
        <f t="shared" si="348"/>
        <v>327820</v>
      </c>
    </row>
    <row r="22288" spans="1:6" x14ac:dyDescent="0.3">
      <c r="A22288" t="s">
        <v>22701</v>
      </c>
      <c r="B22288">
        <v>2212510</v>
      </c>
      <c r="C22288">
        <v>2766720</v>
      </c>
      <c r="D22288">
        <v>2031420</v>
      </c>
      <c r="E22288">
        <v>2165460</v>
      </c>
      <c r="F22288" s="4">
        <f t="shared" si="348"/>
        <v>2321200</v>
      </c>
    </row>
    <row r="22289" spans="1:6" x14ac:dyDescent="0.3">
      <c r="A22289" t="s">
        <v>22702</v>
      </c>
      <c r="B22289">
        <v>561000</v>
      </c>
      <c r="C22289">
        <v>515190</v>
      </c>
      <c r="D22289">
        <v>541950</v>
      </c>
      <c r="E22289">
        <v>0</v>
      </c>
      <c r="F22289" s="4">
        <f t="shared" si="348"/>
        <v>352380</v>
      </c>
    </row>
    <row r="22290" spans="1:6" x14ac:dyDescent="0.3">
      <c r="A22290" t="s">
        <v>22703</v>
      </c>
      <c r="B22290">
        <v>532000</v>
      </c>
      <c r="C22290">
        <v>0</v>
      </c>
      <c r="D22290">
        <v>2985920</v>
      </c>
      <c r="E22290">
        <v>1820100</v>
      </c>
      <c r="F22290" s="4">
        <f t="shared" si="348"/>
        <v>1602006.6666666667</v>
      </c>
    </row>
    <row r="22291" spans="1:6" x14ac:dyDescent="0.3">
      <c r="A22291" t="s">
        <v>22704</v>
      </c>
      <c r="B22291">
        <v>2696130</v>
      </c>
      <c r="C22291">
        <v>2437540</v>
      </c>
      <c r="D22291">
        <v>2087540</v>
      </c>
      <c r="E22291">
        <v>2558960</v>
      </c>
      <c r="F22291" s="4">
        <f t="shared" si="348"/>
        <v>2361346.6666666665</v>
      </c>
    </row>
    <row r="22292" spans="1:6" x14ac:dyDescent="0.3">
      <c r="A22292" t="s">
        <v>22705</v>
      </c>
      <c r="B22292">
        <v>2531310</v>
      </c>
      <c r="C22292">
        <v>3509420</v>
      </c>
      <c r="D22292">
        <v>2373440</v>
      </c>
      <c r="E22292">
        <v>2564470</v>
      </c>
      <c r="F22292" s="4">
        <f t="shared" si="348"/>
        <v>2815776.6666666665</v>
      </c>
    </row>
    <row r="22293" spans="1:6" x14ac:dyDescent="0.3">
      <c r="A22293" t="s">
        <v>22706</v>
      </c>
      <c r="B22293">
        <v>0</v>
      </c>
      <c r="C22293">
        <v>1276660</v>
      </c>
      <c r="D22293">
        <v>0</v>
      </c>
      <c r="E22293">
        <v>923810</v>
      </c>
      <c r="F22293" s="4">
        <f t="shared" si="348"/>
        <v>733490</v>
      </c>
    </row>
    <row r="22294" spans="1:6" x14ac:dyDescent="0.3">
      <c r="A22294" t="s">
        <v>22707</v>
      </c>
      <c r="B22294">
        <v>0</v>
      </c>
      <c r="C22294">
        <v>2088440</v>
      </c>
      <c r="D22294">
        <v>2026220</v>
      </c>
      <c r="E22294">
        <v>2036040</v>
      </c>
      <c r="F22294" s="4">
        <f t="shared" si="348"/>
        <v>2050233.3333333333</v>
      </c>
    </row>
    <row r="22295" spans="1:6" x14ac:dyDescent="0.3">
      <c r="A22295" t="s">
        <v>22708</v>
      </c>
      <c r="B22295">
        <v>0</v>
      </c>
      <c r="C22295">
        <v>1632760</v>
      </c>
      <c r="D22295">
        <v>0</v>
      </c>
      <c r="E22295">
        <v>1716960</v>
      </c>
      <c r="F22295" s="4">
        <f t="shared" si="348"/>
        <v>1116573.3333333333</v>
      </c>
    </row>
    <row r="22296" spans="1:6" x14ac:dyDescent="0.3">
      <c r="A22296" t="s">
        <v>22709</v>
      </c>
      <c r="B22296">
        <v>682500</v>
      </c>
      <c r="C22296">
        <v>4144740</v>
      </c>
      <c r="D22296">
        <v>2635700</v>
      </c>
      <c r="E22296">
        <v>3325820</v>
      </c>
      <c r="F22296" s="4">
        <f t="shared" si="348"/>
        <v>3368753.3333333335</v>
      </c>
    </row>
    <row r="22297" spans="1:6" x14ac:dyDescent="0.3">
      <c r="A22297" t="s">
        <v>22710</v>
      </c>
      <c r="B22297">
        <v>5018840</v>
      </c>
      <c r="C22297">
        <v>3184240</v>
      </c>
      <c r="D22297">
        <v>3006060</v>
      </c>
      <c r="E22297">
        <v>2089160</v>
      </c>
      <c r="F22297" s="4">
        <f t="shared" si="348"/>
        <v>2759820</v>
      </c>
    </row>
    <row r="22298" spans="1:6" x14ac:dyDescent="0.3">
      <c r="A22298" t="s">
        <v>22711</v>
      </c>
      <c r="B22298">
        <v>2729090</v>
      </c>
      <c r="C22298">
        <v>3473020</v>
      </c>
      <c r="D22298">
        <v>3110750</v>
      </c>
      <c r="E22298">
        <v>2422220</v>
      </c>
      <c r="F22298" s="4">
        <f t="shared" si="348"/>
        <v>3001996.6666666665</v>
      </c>
    </row>
    <row r="22299" spans="1:6" x14ac:dyDescent="0.3">
      <c r="A22299" t="s">
        <v>22712</v>
      </c>
      <c r="B22299">
        <v>0</v>
      </c>
      <c r="C22299">
        <v>409500</v>
      </c>
      <c r="D22299">
        <v>1129220</v>
      </c>
      <c r="E22299">
        <v>431500</v>
      </c>
      <c r="F22299" s="4">
        <f t="shared" si="348"/>
        <v>656740</v>
      </c>
    </row>
    <row r="22300" spans="1:6" x14ac:dyDescent="0.3">
      <c r="A22300" t="s">
        <v>22713</v>
      </c>
      <c r="B22300">
        <v>505340</v>
      </c>
      <c r="C22300">
        <v>0</v>
      </c>
      <c r="D22300">
        <v>0</v>
      </c>
      <c r="E22300">
        <v>0</v>
      </c>
      <c r="F22300" s="4">
        <f t="shared" si="348"/>
        <v>0</v>
      </c>
    </row>
    <row r="22301" spans="1:6" x14ac:dyDescent="0.3">
      <c r="A22301" t="s">
        <v>22714</v>
      </c>
      <c r="B22301">
        <v>0</v>
      </c>
      <c r="C22301">
        <v>1110000</v>
      </c>
      <c r="D22301">
        <v>2014600</v>
      </c>
      <c r="E22301">
        <v>0</v>
      </c>
      <c r="F22301" s="4">
        <f t="shared" si="348"/>
        <v>1041533.3333333334</v>
      </c>
    </row>
    <row r="22302" spans="1:6" x14ac:dyDescent="0.3">
      <c r="A22302" t="s">
        <v>22715</v>
      </c>
      <c r="B22302">
        <v>0</v>
      </c>
      <c r="C22302">
        <v>653800</v>
      </c>
      <c r="D22302">
        <v>0</v>
      </c>
      <c r="E22302">
        <v>848360</v>
      </c>
      <c r="F22302" s="4">
        <f t="shared" si="348"/>
        <v>500720</v>
      </c>
    </row>
    <row r="22303" spans="1:6" x14ac:dyDescent="0.3">
      <c r="A22303" t="s">
        <v>22716</v>
      </c>
      <c r="B22303">
        <v>596960</v>
      </c>
      <c r="C22303">
        <v>644280</v>
      </c>
      <c r="D22303">
        <v>469200</v>
      </c>
      <c r="E22303">
        <v>743000</v>
      </c>
      <c r="F22303" s="4">
        <f t="shared" si="348"/>
        <v>618826.66666666663</v>
      </c>
    </row>
    <row r="22304" spans="1:6" x14ac:dyDescent="0.3">
      <c r="A22304" t="s">
        <v>22717</v>
      </c>
      <c r="B22304">
        <v>519400</v>
      </c>
      <c r="C22304">
        <v>0</v>
      </c>
      <c r="D22304">
        <v>0</v>
      </c>
      <c r="E22304">
        <v>0</v>
      </c>
      <c r="F22304" s="4">
        <f t="shared" si="348"/>
        <v>0</v>
      </c>
    </row>
    <row r="22305" spans="1:6" x14ac:dyDescent="0.3">
      <c r="A22305" t="s">
        <v>22718</v>
      </c>
      <c r="B22305">
        <v>0</v>
      </c>
      <c r="C22305">
        <v>1079260</v>
      </c>
      <c r="D22305">
        <v>1021380</v>
      </c>
      <c r="E22305">
        <v>2337840</v>
      </c>
      <c r="F22305" s="4">
        <f t="shared" si="348"/>
        <v>1479493.3333333333</v>
      </c>
    </row>
    <row r="22306" spans="1:6" x14ac:dyDescent="0.3">
      <c r="A22306" t="s">
        <v>22719</v>
      </c>
      <c r="B22306">
        <v>1112000</v>
      </c>
      <c r="C22306">
        <v>1651650</v>
      </c>
      <c r="D22306">
        <v>1738200</v>
      </c>
      <c r="E22306">
        <v>4926600</v>
      </c>
      <c r="F22306" s="4">
        <f t="shared" si="348"/>
        <v>2772150</v>
      </c>
    </row>
    <row r="22307" spans="1:6" x14ac:dyDescent="0.3">
      <c r="A22307" t="s">
        <v>22720</v>
      </c>
      <c r="B22307">
        <v>0</v>
      </c>
      <c r="C22307">
        <v>924370</v>
      </c>
      <c r="D22307">
        <v>740000</v>
      </c>
      <c r="E22307">
        <v>0</v>
      </c>
      <c r="F22307" s="4">
        <f t="shared" si="348"/>
        <v>554790</v>
      </c>
    </row>
    <row r="22308" spans="1:6" x14ac:dyDescent="0.3">
      <c r="A22308" t="s">
        <v>22721</v>
      </c>
      <c r="B22308">
        <v>411950</v>
      </c>
      <c r="C22308">
        <v>0</v>
      </c>
      <c r="D22308">
        <v>0</v>
      </c>
      <c r="E22308">
        <v>0</v>
      </c>
      <c r="F22308" s="4">
        <f t="shared" si="348"/>
        <v>0</v>
      </c>
    </row>
    <row r="22309" spans="1:6" x14ac:dyDescent="0.3">
      <c r="A22309" t="s">
        <v>22722</v>
      </c>
      <c r="B22309">
        <v>0</v>
      </c>
      <c r="C22309">
        <v>1337700</v>
      </c>
      <c r="D22309">
        <v>448200</v>
      </c>
      <c r="E22309">
        <v>0</v>
      </c>
      <c r="F22309" s="4">
        <f t="shared" si="348"/>
        <v>595300</v>
      </c>
    </row>
    <row r="22310" spans="1:6" x14ac:dyDescent="0.3">
      <c r="A22310" t="s">
        <v>22723</v>
      </c>
      <c r="B22310">
        <v>407680</v>
      </c>
      <c r="C22310">
        <v>2039930</v>
      </c>
      <c r="D22310">
        <v>2096990</v>
      </c>
      <c r="E22310">
        <v>820000</v>
      </c>
      <c r="F22310" s="4">
        <f t="shared" si="348"/>
        <v>1652306.6666666667</v>
      </c>
    </row>
    <row r="22311" spans="1:6" x14ac:dyDescent="0.3">
      <c r="A22311" t="s">
        <v>22724</v>
      </c>
      <c r="B22311">
        <v>2404080</v>
      </c>
      <c r="C22311">
        <v>2194000</v>
      </c>
      <c r="D22311">
        <v>2110760</v>
      </c>
      <c r="E22311">
        <v>3313300</v>
      </c>
      <c r="F22311" s="4">
        <f t="shared" si="348"/>
        <v>2539353.3333333335</v>
      </c>
    </row>
    <row r="22312" spans="1:6" x14ac:dyDescent="0.3">
      <c r="A22312" t="s">
        <v>22725</v>
      </c>
      <c r="B22312">
        <v>0</v>
      </c>
      <c r="C22312">
        <v>787000</v>
      </c>
      <c r="D22312">
        <v>0</v>
      </c>
      <c r="E22312">
        <v>386000</v>
      </c>
      <c r="F22312" s="4">
        <f t="shared" si="348"/>
        <v>391000</v>
      </c>
    </row>
    <row r="22313" spans="1:6" x14ac:dyDescent="0.3">
      <c r="A22313" t="s">
        <v>22726</v>
      </c>
      <c r="B22313">
        <v>0</v>
      </c>
      <c r="C22313">
        <v>743120</v>
      </c>
      <c r="D22313">
        <v>500500</v>
      </c>
      <c r="E22313">
        <v>620600</v>
      </c>
      <c r="F22313" s="4">
        <f t="shared" si="348"/>
        <v>621406.66666666663</v>
      </c>
    </row>
    <row r="22314" spans="1:6" x14ac:dyDescent="0.3">
      <c r="A22314" t="s">
        <v>22727</v>
      </c>
      <c r="B22314">
        <v>2168820</v>
      </c>
      <c r="C22314">
        <v>0</v>
      </c>
      <c r="D22314">
        <v>0</v>
      </c>
      <c r="E22314">
        <v>6774600</v>
      </c>
      <c r="F22314" s="4">
        <f t="shared" si="348"/>
        <v>2258200</v>
      </c>
    </row>
    <row r="22315" spans="1:6" x14ac:dyDescent="0.3">
      <c r="A22315" t="s">
        <v>22728</v>
      </c>
      <c r="B22315">
        <v>2264240</v>
      </c>
      <c r="C22315">
        <v>16405440</v>
      </c>
      <c r="D22315">
        <v>1880000</v>
      </c>
      <c r="E22315">
        <v>0</v>
      </c>
      <c r="F22315" s="4">
        <f t="shared" si="348"/>
        <v>6095146.666666667</v>
      </c>
    </row>
    <row r="22316" spans="1:6" x14ac:dyDescent="0.3">
      <c r="A22316" t="s">
        <v>22729</v>
      </c>
      <c r="B22316">
        <v>479100</v>
      </c>
      <c r="C22316">
        <v>223860</v>
      </c>
      <c r="D22316">
        <v>391000</v>
      </c>
      <c r="E22316">
        <v>0</v>
      </c>
      <c r="F22316" s="4">
        <f t="shared" si="348"/>
        <v>204953.33333333334</v>
      </c>
    </row>
    <row r="22317" spans="1:6" x14ac:dyDescent="0.3">
      <c r="A22317" t="s">
        <v>22730</v>
      </c>
      <c r="B22317">
        <v>0</v>
      </c>
      <c r="C22317">
        <v>245700</v>
      </c>
      <c r="D22317">
        <v>234600</v>
      </c>
      <c r="E22317">
        <v>0</v>
      </c>
      <c r="F22317" s="4">
        <f t="shared" si="348"/>
        <v>160100</v>
      </c>
    </row>
    <row r="22318" spans="1:6" x14ac:dyDescent="0.3">
      <c r="A22318" t="s">
        <v>22731</v>
      </c>
      <c r="B22318">
        <v>640270</v>
      </c>
      <c r="C22318">
        <v>0</v>
      </c>
      <c r="D22318">
        <v>1350440</v>
      </c>
      <c r="E22318">
        <v>0</v>
      </c>
      <c r="F22318" s="4">
        <f t="shared" si="348"/>
        <v>450146.66666666669</v>
      </c>
    </row>
    <row r="22319" spans="1:6" x14ac:dyDescent="0.3">
      <c r="A22319" t="s">
        <v>22732</v>
      </c>
      <c r="B22319">
        <v>4840600</v>
      </c>
      <c r="C22319">
        <v>15121000</v>
      </c>
      <c r="D22319">
        <v>12587400</v>
      </c>
      <c r="E22319">
        <v>0</v>
      </c>
      <c r="F22319" s="4">
        <f t="shared" si="348"/>
        <v>9236133.333333334</v>
      </c>
    </row>
    <row r="22320" spans="1:6" x14ac:dyDescent="0.3">
      <c r="A22320" t="s">
        <v>22733</v>
      </c>
      <c r="B22320">
        <v>818000</v>
      </c>
      <c r="C22320">
        <v>3182410</v>
      </c>
      <c r="D22320">
        <v>0</v>
      </c>
      <c r="E22320">
        <v>796900</v>
      </c>
      <c r="F22320" s="4">
        <f t="shared" si="348"/>
        <v>1326436.6666666667</v>
      </c>
    </row>
    <row r="22321" spans="1:6" x14ac:dyDescent="0.3">
      <c r="A22321" t="s">
        <v>22734</v>
      </c>
      <c r="B22321">
        <v>707950</v>
      </c>
      <c r="C22321">
        <v>0</v>
      </c>
      <c r="D22321">
        <v>1390540</v>
      </c>
      <c r="E22321">
        <v>0</v>
      </c>
      <c r="F22321" s="4">
        <f t="shared" si="348"/>
        <v>463513.33333333331</v>
      </c>
    </row>
    <row r="22322" spans="1:6" x14ac:dyDescent="0.3">
      <c r="A22322" t="s">
        <v>22735</v>
      </c>
      <c r="B22322">
        <v>0</v>
      </c>
      <c r="C22322">
        <v>917200</v>
      </c>
      <c r="D22322">
        <v>741650</v>
      </c>
      <c r="E22322">
        <v>0</v>
      </c>
      <c r="F22322" s="4">
        <f t="shared" si="348"/>
        <v>552950</v>
      </c>
    </row>
    <row r="22323" spans="1:6" x14ac:dyDescent="0.3">
      <c r="A22323" t="s">
        <v>22736</v>
      </c>
      <c r="B22323">
        <v>1178990</v>
      </c>
      <c r="C22323">
        <v>0</v>
      </c>
      <c r="D22323">
        <v>0</v>
      </c>
      <c r="E22323">
        <v>0</v>
      </c>
      <c r="F22323" s="4">
        <f t="shared" si="348"/>
        <v>0</v>
      </c>
    </row>
    <row r="22324" spans="1:6" x14ac:dyDescent="0.3">
      <c r="A22324" t="s">
        <v>22737</v>
      </c>
      <c r="B22324">
        <v>0</v>
      </c>
      <c r="C22324">
        <v>863220</v>
      </c>
      <c r="D22324">
        <v>219120</v>
      </c>
      <c r="E22324">
        <v>0</v>
      </c>
      <c r="F22324" s="4">
        <f t="shared" si="348"/>
        <v>360780</v>
      </c>
    </row>
    <row r="22325" spans="1:6" x14ac:dyDescent="0.3">
      <c r="A22325" t="s">
        <v>22738</v>
      </c>
      <c r="B22325">
        <v>475000</v>
      </c>
      <c r="C22325">
        <v>0</v>
      </c>
      <c r="D22325">
        <v>0</v>
      </c>
      <c r="E22325">
        <v>0</v>
      </c>
      <c r="F22325" s="4">
        <f t="shared" si="348"/>
        <v>0</v>
      </c>
    </row>
    <row r="22326" spans="1:6" x14ac:dyDescent="0.3">
      <c r="A22326" t="s">
        <v>22739</v>
      </c>
      <c r="B22326">
        <v>711620</v>
      </c>
      <c r="C22326">
        <v>5563230</v>
      </c>
      <c r="D22326">
        <v>2049320</v>
      </c>
      <c r="E22326">
        <v>1800540</v>
      </c>
      <c r="F22326" s="4">
        <f t="shared" si="348"/>
        <v>3137696.6666666665</v>
      </c>
    </row>
    <row r="22327" spans="1:6" x14ac:dyDescent="0.3">
      <c r="A22327" t="s">
        <v>22740</v>
      </c>
      <c r="B22327">
        <v>0</v>
      </c>
      <c r="C22327">
        <v>0</v>
      </c>
      <c r="D22327">
        <v>648990</v>
      </c>
      <c r="E22327">
        <v>820000</v>
      </c>
      <c r="F22327" s="4">
        <f t="shared" si="348"/>
        <v>489663.33333333331</v>
      </c>
    </row>
    <row r="22328" spans="1:6" x14ac:dyDescent="0.3">
      <c r="A22328" t="s">
        <v>22741</v>
      </c>
      <c r="B22328">
        <v>599690</v>
      </c>
      <c r="C22328">
        <v>1125300</v>
      </c>
      <c r="D22328">
        <v>0</v>
      </c>
      <c r="E22328">
        <v>0</v>
      </c>
      <c r="F22328" s="4">
        <f t="shared" si="348"/>
        <v>375100</v>
      </c>
    </row>
    <row r="22329" spans="1:6" x14ac:dyDescent="0.3">
      <c r="A22329" t="s">
        <v>22742</v>
      </c>
      <c r="B22329">
        <v>0</v>
      </c>
      <c r="C22329">
        <v>0</v>
      </c>
      <c r="D22329">
        <v>574030</v>
      </c>
      <c r="E22329">
        <v>0</v>
      </c>
      <c r="F22329" s="4">
        <f t="shared" si="348"/>
        <v>191343.33333333334</v>
      </c>
    </row>
    <row r="22330" spans="1:6" x14ac:dyDescent="0.3">
      <c r="A22330" t="s">
        <v>22743</v>
      </c>
      <c r="B22330">
        <v>0</v>
      </c>
      <c r="C22330">
        <v>0</v>
      </c>
      <c r="D22330">
        <v>2250560</v>
      </c>
      <c r="E22330">
        <v>1054600</v>
      </c>
      <c r="F22330" s="4">
        <f t="shared" si="348"/>
        <v>1101720</v>
      </c>
    </row>
    <row r="22331" spans="1:6" x14ac:dyDescent="0.3">
      <c r="A22331" t="s">
        <v>22744</v>
      </c>
      <c r="B22331">
        <v>0</v>
      </c>
      <c r="C22331">
        <v>2192170</v>
      </c>
      <c r="D22331">
        <v>394940</v>
      </c>
      <c r="E22331">
        <v>2305540</v>
      </c>
      <c r="F22331" s="4">
        <f t="shared" si="348"/>
        <v>1630883.3333333333</v>
      </c>
    </row>
    <row r="22332" spans="1:6" x14ac:dyDescent="0.3">
      <c r="A22332" t="s">
        <v>22745</v>
      </c>
      <c r="B22332">
        <v>0</v>
      </c>
      <c r="C22332">
        <v>563060</v>
      </c>
      <c r="D22332">
        <v>516170</v>
      </c>
      <c r="E22332">
        <v>395440</v>
      </c>
      <c r="F22332" s="4">
        <f t="shared" si="348"/>
        <v>491556.66666666669</v>
      </c>
    </row>
    <row r="22333" spans="1:6" x14ac:dyDescent="0.3">
      <c r="A22333" t="s">
        <v>22746</v>
      </c>
      <c r="B22333">
        <v>3942880</v>
      </c>
      <c r="C22333">
        <v>1345400</v>
      </c>
      <c r="D22333">
        <v>0</v>
      </c>
      <c r="E22333">
        <v>2103180</v>
      </c>
      <c r="F22333" s="4">
        <f t="shared" si="348"/>
        <v>1149526.6666666667</v>
      </c>
    </row>
    <row r="22334" spans="1:6" x14ac:dyDescent="0.3">
      <c r="A22334" t="s">
        <v>22747</v>
      </c>
      <c r="B22334">
        <v>0</v>
      </c>
      <c r="C22334">
        <v>2111200</v>
      </c>
      <c r="D22334">
        <v>311100</v>
      </c>
      <c r="E22334">
        <v>0</v>
      </c>
      <c r="F22334" s="4">
        <f t="shared" si="348"/>
        <v>807433.33333333337</v>
      </c>
    </row>
    <row r="22335" spans="1:6" x14ac:dyDescent="0.3">
      <c r="A22335" t="s">
        <v>22748</v>
      </c>
      <c r="B22335">
        <v>4515570</v>
      </c>
      <c r="C22335">
        <v>6663900</v>
      </c>
      <c r="D22335">
        <v>6028400</v>
      </c>
      <c r="E22335">
        <v>6212830</v>
      </c>
      <c r="F22335" s="4">
        <f t="shared" si="348"/>
        <v>6301710</v>
      </c>
    </row>
    <row r="22336" spans="1:6" x14ac:dyDescent="0.3">
      <c r="A22336" t="s">
        <v>22749</v>
      </c>
      <c r="B22336">
        <v>411950</v>
      </c>
      <c r="C22336">
        <v>0</v>
      </c>
      <c r="D22336">
        <v>1017780</v>
      </c>
      <c r="E22336">
        <v>0</v>
      </c>
      <c r="F22336" s="4">
        <f t="shared" si="348"/>
        <v>339260</v>
      </c>
    </row>
    <row r="22337" spans="1:6" x14ac:dyDescent="0.3">
      <c r="A22337" t="s">
        <v>22750</v>
      </c>
      <c r="B22337">
        <v>0</v>
      </c>
      <c r="C22337">
        <v>160000</v>
      </c>
      <c r="D22337">
        <v>5107100</v>
      </c>
      <c r="E22337">
        <v>0</v>
      </c>
      <c r="F22337" s="4">
        <f t="shared" si="348"/>
        <v>1755700</v>
      </c>
    </row>
    <row r="22338" spans="1:6" x14ac:dyDescent="0.3">
      <c r="A22338" t="s">
        <v>22751</v>
      </c>
      <c r="B22338">
        <v>598140</v>
      </c>
      <c r="C22338">
        <v>0</v>
      </c>
      <c r="D22338">
        <v>0</v>
      </c>
      <c r="E22338">
        <v>0</v>
      </c>
      <c r="F22338" s="4">
        <f t="shared" si="348"/>
        <v>0</v>
      </c>
    </row>
    <row r="22339" spans="1:6" x14ac:dyDescent="0.3">
      <c r="A22339" t="s">
        <v>22752</v>
      </c>
      <c r="B22339">
        <v>0</v>
      </c>
      <c r="C22339">
        <v>219120</v>
      </c>
      <c r="D22339">
        <v>300300</v>
      </c>
      <c r="E22339">
        <v>0</v>
      </c>
      <c r="F22339" s="4">
        <f t="shared" ref="F22339:F22402" si="349">SUM(C22339:E22339)/3</f>
        <v>173140</v>
      </c>
    </row>
    <row r="22340" spans="1:6" x14ac:dyDescent="0.3">
      <c r="A22340" t="s">
        <v>22753</v>
      </c>
      <c r="B22340">
        <v>350000</v>
      </c>
      <c r="C22340">
        <v>370000</v>
      </c>
      <c r="D22340">
        <v>0</v>
      </c>
      <c r="E22340">
        <v>563200</v>
      </c>
      <c r="F22340" s="4">
        <f t="shared" si="349"/>
        <v>311066.66666666669</v>
      </c>
    </row>
    <row r="22341" spans="1:6" x14ac:dyDescent="0.3">
      <c r="A22341" t="s">
        <v>22754</v>
      </c>
      <c r="B22341">
        <v>0</v>
      </c>
      <c r="C22341">
        <v>0</v>
      </c>
      <c r="D22341">
        <v>300300</v>
      </c>
      <c r="E22341">
        <v>0</v>
      </c>
      <c r="F22341" s="4">
        <f t="shared" si="349"/>
        <v>100100</v>
      </c>
    </row>
    <row r="22342" spans="1:6" x14ac:dyDescent="0.3">
      <c r="A22342" t="s">
        <v>22755</v>
      </c>
      <c r="B22342">
        <v>2606160</v>
      </c>
      <c r="C22342">
        <v>2595780</v>
      </c>
      <c r="D22342">
        <v>2029580</v>
      </c>
      <c r="E22342">
        <v>3079360</v>
      </c>
      <c r="F22342" s="4">
        <f t="shared" si="349"/>
        <v>2568240</v>
      </c>
    </row>
    <row r="22343" spans="1:6" x14ac:dyDescent="0.3">
      <c r="A22343" t="s">
        <v>22756</v>
      </c>
      <c r="B22343">
        <v>1947330</v>
      </c>
      <c r="C22343">
        <v>0</v>
      </c>
      <c r="D22343">
        <v>300300</v>
      </c>
      <c r="E22343">
        <v>596960</v>
      </c>
      <c r="F22343" s="4">
        <f t="shared" si="349"/>
        <v>299086.66666666669</v>
      </c>
    </row>
    <row r="22344" spans="1:6" x14ac:dyDescent="0.3">
      <c r="A22344" t="s">
        <v>22757</v>
      </c>
      <c r="B22344">
        <v>0</v>
      </c>
      <c r="C22344">
        <v>450000</v>
      </c>
      <c r="D22344">
        <v>311100</v>
      </c>
      <c r="E22344">
        <v>264000</v>
      </c>
      <c r="F22344" s="4">
        <f t="shared" si="349"/>
        <v>341700</v>
      </c>
    </row>
    <row r="22345" spans="1:6" x14ac:dyDescent="0.3">
      <c r="A22345" t="s">
        <v>22758</v>
      </c>
      <c r="B22345">
        <v>0</v>
      </c>
      <c r="C22345">
        <v>1126700</v>
      </c>
      <c r="D22345">
        <v>0</v>
      </c>
      <c r="E22345">
        <v>1060200</v>
      </c>
      <c r="F22345" s="4">
        <f t="shared" si="349"/>
        <v>728966.66666666663</v>
      </c>
    </row>
    <row r="22346" spans="1:6" x14ac:dyDescent="0.3">
      <c r="A22346" t="s">
        <v>22759</v>
      </c>
      <c r="B22346">
        <v>2174860</v>
      </c>
      <c r="C22346">
        <v>2220000</v>
      </c>
      <c r="D22346">
        <v>2174500</v>
      </c>
      <c r="E22346">
        <v>2143050</v>
      </c>
      <c r="F22346" s="4">
        <f t="shared" si="349"/>
        <v>2179183.3333333335</v>
      </c>
    </row>
    <row r="22347" spans="1:6" x14ac:dyDescent="0.3">
      <c r="A22347" t="s">
        <v>22760</v>
      </c>
      <c r="B22347">
        <v>220220</v>
      </c>
      <c r="C22347">
        <v>273000</v>
      </c>
      <c r="D22347">
        <v>2885610</v>
      </c>
      <c r="E22347">
        <v>2052190</v>
      </c>
      <c r="F22347" s="4">
        <f t="shared" si="349"/>
        <v>1736933.3333333333</v>
      </c>
    </row>
    <row r="22348" spans="1:6" x14ac:dyDescent="0.3">
      <c r="A22348" t="s">
        <v>22761</v>
      </c>
      <c r="B22348">
        <v>0</v>
      </c>
      <c r="C22348">
        <v>2149220</v>
      </c>
      <c r="D22348">
        <v>2653300</v>
      </c>
      <c r="E22348">
        <v>2280460</v>
      </c>
      <c r="F22348" s="4">
        <f t="shared" si="349"/>
        <v>2360993.3333333335</v>
      </c>
    </row>
    <row r="22349" spans="1:6" x14ac:dyDescent="0.3">
      <c r="A22349" t="s">
        <v>22762</v>
      </c>
      <c r="B22349">
        <v>198900</v>
      </c>
      <c r="C22349">
        <v>2089080</v>
      </c>
      <c r="D22349">
        <v>0</v>
      </c>
      <c r="E22349">
        <v>2216850</v>
      </c>
      <c r="F22349" s="4">
        <f t="shared" si="349"/>
        <v>1435310</v>
      </c>
    </row>
    <row r="22350" spans="1:6" x14ac:dyDescent="0.3">
      <c r="A22350" t="s">
        <v>22763</v>
      </c>
      <c r="B22350">
        <v>0</v>
      </c>
      <c r="C22350">
        <v>573300</v>
      </c>
      <c r="D22350">
        <v>0</v>
      </c>
      <c r="E22350">
        <v>0</v>
      </c>
      <c r="F22350" s="4">
        <f t="shared" si="349"/>
        <v>191100</v>
      </c>
    </row>
    <row r="22351" spans="1:6" x14ac:dyDescent="0.3">
      <c r="A22351" t="s">
        <v>22764</v>
      </c>
      <c r="B22351">
        <v>0</v>
      </c>
      <c r="C22351">
        <v>977340</v>
      </c>
      <c r="D22351">
        <v>740000</v>
      </c>
      <c r="E22351">
        <v>0</v>
      </c>
      <c r="F22351" s="4">
        <f t="shared" si="349"/>
        <v>572446.66666666663</v>
      </c>
    </row>
    <row r="22352" spans="1:6" x14ac:dyDescent="0.3">
      <c r="A22352" t="s">
        <v>22765</v>
      </c>
      <c r="B22352">
        <v>611520</v>
      </c>
      <c r="C22352">
        <v>0</v>
      </c>
      <c r="D22352">
        <v>0</v>
      </c>
      <c r="E22352">
        <v>3150900</v>
      </c>
      <c r="F22352" s="4">
        <f t="shared" si="349"/>
        <v>1050300</v>
      </c>
    </row>
    <row r="22353" spans="1:6" x14ac:dyDescent="0.3">
      <c r="A22353" t="s">
        <v>22766</v>
      </c>
      <c r="B22353">
        <v>0</v>
      </c>
      <c r="C22353">
        <v>928200</v>
      </c>
      <c r="D22353">
        <v>0</v>
      </c>
      <c r="E22353">
        <v>3190600</v>
      </c>
      <c r="F22353" s="4">
        <f t="shared" si="349"/>
        <v>1372933.3333333333</v>
      </c>
    </row>
    <row r="22354" spans="1:6" x14ac:dyDescent="0.3">
      <c r="A22354" t="s">
        <v>22767</v>
      </c>
      <c r="B22354">
        <v>740000</v>
      </c>
      <c r="C22354">
        <v>0</v>
      </c>
      <c r="D22354">
        <v>0</v>
      </c>
      <c r="E22354">
        <v>0</v>
      </c>
      <c r="F22354" s="4">
        <f t="shared" si="349"/>
        <v>0</v>
      </c>
    </row>
    <row r="22355" spans="1:6" x14ac:dyDescent="0.3">
      <c r="A22355" t="s">
        <v>22768</v>
      </c>
      <c r="B22355">
        <v>0</v>
      </c>
      <c r="C22355">
        <v>273000</v>
      </c>
      <c r="D22355">
        <v>0</v>
      </c>
      <c r="E22355">
        <v>386000</v>
      </c>
      <c r="F22355" s="4">
        <f t="shared" si="349"/>
        <v>219666.66666666666</v>
      </c>
    </row>
    <row r="22356" spans="1:6" x14ac:dyDescent="0.3">
      <c r="A22356" t="s">
        <v>22769</v>
      </c>
      <c r="B22356">
        <v>638200</v>
      </c>
      <c r="C22356">
        <v>340000</v>
      </c>
      <c r="D22356">
        <v>0</v>
      </c>
      <c r="E22356">
        <v>0</v>
      </c>
      <c r="F22356" s="4">
        <f t="shared" si="349"/>
        <v>113333.33333333333</v>
      </c>
    </row>
    <row r="22357" spans="1:6" x14ac:dyDescent="0.3">
      <c r="A22357" t="s">
        <v>22770</v>
      </c>
      <c r="B22357">
        <v>915460</v>
      </c>
      <c r="C22357">
        <v>391300</v>
      </c>
      <c r="D22357">
        <v>1612780</v>
      </c>
      <c r="E22357">
        <v>1613310</v>
      </c>
      <c r="F22357" s="4">
        <f t="shared" si="349"/>
        <v>1205796.6666666667</v>
      </c>
    </row>
    <row r="22358" spans="1:6" x14ac:dyDescent="0.3">
      <c r="A22358" t="s">
        <v>22771</v>
      </c>
      <c r="B22358">
        <v>0</v>
      </c>
      <c r="C22358">
        <v>2109740</v>
      </c>
      <c r="D22358">
        <v>0</v>
      </c>
      <c r="E22358">
        <v>2204340</v>
      </c>
      <c r="F22358" s="4">
        <f t="shared" si="349"/>
        <v>1438026.6666666667</v>
      </c>
    </row>
    <row r="22359" spans="1:6" x14ac:dyDescent="0.3">
      <c r="A22359" t="s">
        <v>22772</v>
      </c>
      <c r="B22359">
        <v>0</v>
      </c>
      <c r="C22359">
        <v>2032590</v>
      </c>
      <c r="D22359">
        <v>2055880</v>
      </c>
      <c r="E22359">
        <v>2953840</v>
      </c>
      <c r="F22359" s="4">
        <f t="shared" si="349"/>
        <v>2347436.6666666665</v>
      </c>
    </row>
    <row r="22360" spans="1:6" x14ac:dyDescent="0.3">
      <c r="A22360" t="s">
        <v>22773</v>
      </c>
      <c r="B22360">
        <v>323050</v>
      </c>
      <c r="C22360">
        <v>2342270</v>
      </c>
      <c r="D22360">
        <v>449540</v>
      </c>
      <c r="E22360">
        <v>1585950</v>
      </c>
      <c r="F22360" s="4">
        <f t="shared" si="349"/>
        <v>1459253.3333333333</v>
      </c>
    </row>
    <row r="22361" spans="1:6" x14ac:dyDescent="0.3">
      <c r="A22361" t="s">
        <v>22774</v>
      </c>
      <c r="B22361">
        <v>0</v>
      </c>
      <c r="C22361">
        <v>2202400</v>
      </c>
      <c r="D22361">
        <v>2193660</v>
      </c>
      <c r="E22361">
        <v>2234320</v>
      </c>
      <c r="F22361" s="4">
        <f t="shared" si="349"/>
        <v>2210126.6666666665</v>
      </c>
    </row>
    <row r="22362" spans="1:6" x14ac:dyDescent="0.3">
      <c r="A22362" t="s">
        <v>22775</v>
      </c>
      <c r="B22362">
        <v>3484930</v>
      </c>
      <c r="C22362">
        <v>6039440</v>
      </c>
      <c r="D22362">
        <v>7094910</v>
      </c>
      <c r="E22362">
        <v>6677250</v>
      </c>
      <c r="F22362" s="4">
        <f t="shared" si="349"/>
        <v>6603866.666666667</v>
      </c>
    </row>
    <row r="22363" spans="1:6" x14ac:dyDescent="0.3">
      <c r="A22363" t="s">
        <v>22776</v>
      </c>
      <c r="B22363">
        <v>2406730</v>
      </c>
      <c r="C22363">
        <v>2580460</v>
      </c>
      <c r="D22363">
        <v>2733640</v>
      </c>
      <c r="E22363">
        <v>2686750</v>
      </c>
      <c r="F22363" s="4">
        <f t="shared" si="349"/>
        <v>2666950</v>
      </c>
    </row>
    <row r="22364" spans="1:6" x14ac:dyDescent="0.3">
      <c r="A22364" t="s">
        <v>22777</v>
      </c>
      <c r="B22364">
        <v>2172710</v>
      </c>
      <c r="C22364">
        <v>2305200</v>
      </c>
      <c r="D22364">
        <v>3589229</v>
      </c>
      <c r="E22364">
        <v>3737440</v>
      </c>
      <c r="F22364" s="4">
        <f t="shared" si="349"/>
        <v>3210623</v>
      </c>
    </row>
    <row r="22365" spans="1:6" x14ac:dyDescent="0.3">
      <c r="A22365" t="s">
        <v>22778</v>
      </c>
      <c r="B22365">
        <v>2396480</v>
      </c>
      <c r="C22365">
        <v>4077140</v>
      </c>
      <c r="D22365">
        <v>3582670</v>
      </c>
      <c r="E22365">
        <v>6864810</v>
      </c>
      <c r="F22365" s="4">
        <f t="shared" si="349"/>
        <v>4841540</v>
      </c>
    </row>
    <row r="22366" spans="1:6" x14ac:dyDescent="0.3">
      <c r="A22366" t="s">
        <v>22779</v>
      </c>
      <c r="B22366">
        <v>4608790</v>
      </c>
      <c r="C22366">
        <v>2349060</v>
      </c>
      <c r="D22366">
        <v>2817520</v>
      </c>
      <c r="E22366">
        <v>3345020</v>
      </c>
      <c r="F22366" s="4">
        <f t="shared" si="349"/>
        <v>2837200</v>
      </c>
    </row>
    <row r="22367" spans="1:6" x14ac:dyDescent="0.3">
      <c r="A22367" t="s">
        <v>22780</v>
      </c>
      <c r="B22367">
        <v>411950</v>
      </c>
      <c r="C22367">
        <v>0</v>
      </c>
      <c r="D22367">
        <v>0</v>
      </c>
      <c r="E22367">
        <v>0</v>
      </c>
      <c r="F22367" s="4">
        <f t="shared" si="349"/>
        <v>0</v>
      </c>
    </row>
    <row r="22368" spans="1:6" x14ac:dyDescent="0.3">
      <c r="A22368" t="s">
        <v>845</v>
      </c>
      <c r="B22368">
        <v>0</v>
      </c>
      <c r="C22368">
        <v>377650</v>
      </c>
      <c r="D22368">
        <v>652470</v>
      </c>
      <c r="E22368">
        <v>149400</v>
      </c>
      <c r="F22368" s="4">
        <f t="shared" si="349"/>
        <v>393173.33333333331</v>
      </c>
    </row>
    <row r="22369" spans="1:6" x14ac:dyDescent="0.3">
      <c r="A22369" t="s">
        <v>22781</v>
      </c>
      <c r="B22369">
        <v>0</v>
      </c>
      <c r="C22369">
        <v>391300</v>
      </c>
      <c r="D22369">
        <v>0</v>
      </c>
      <c r="E22369">
        <v>0</v>
      </c>
      <c r="F22369" s="4">
        <f t="shared" si="349"/>
        <v>130433.33333333333</v>
      </c>
    </row>
    <row r="22370" spans="1:6" x14ac:dyDescent="0.3">
      <c r="A22370" t="s">
        <v>22782</v>
      </c>
      <c r="B22370">
        <v>0</v>
      </c>
      <c r="C22370">
        <v>0</v>
      </c>
      <c r="D22370">
        <v>636219</v>
      </c>
      <c r="E22370">
        <v>0</v>
      </c>
      <c r="F22370" s="4">
        <f t="shared" si="349"/>
        <v>212073</v>
      </c>
    </row>
    <row r="22371" spans="1:6" x14ac:dyDescent="0.3">
      <c r="A22371" t="s">
        <v>22783</v>
      </c>
      <c r="B22371">
        <v>0</v>
      </c>
      <c r="C22371">
        <v>0</v>
      </c>
      <c r="D22371">
        <v>989900</v>
      </c>
      <c r="E22371">
        <v>0</v>
      </c>
      <c r="F22371" s="4">
        <f t="shared" si="349"/>
        <v>329966.66666666669</v>
      </c>
    </row>
    <row r="22372" spans="1:6" x14ac:dyDescent="0.3">
      <c r="A22372" t="s">
        <v>22784</v>
      </c>
      <c r="B22372">
        <v>2032700</v>
      </c>
      <c r="C22372">
        <v>2279200</v>
      </c>
      <c r="D22372">
        <v>2131320</v>
      </c>
      <c r="E22372">
        <v>2262780</v>
      </c>
      <c r="F22372" s="4">
        <f t="shared" si="349"/>
        <v>2224433.3333333335</v>
      </c>
    </row>
    <row r="22373" spans="1:6" x14ac:dyDescent="0.3">
      <c r="A22373" t="s">
        <v>22785</v>
      </c>
      <c r="B22373">
        <v>1719800</v>
      </c>
      <c r="C22373">
        <v>2660720</v>
      </c>
      <c r="D22373">
        <v>2457100</v>
      </c>
      <c r="E22373">
        <v>4534480</v>
      </c>
      <c r="F22373" s="4">
        <f t="shared" si="349"/>
        <v>3217433.3333333335</v>
      </c>
    </row>
    <row r="22374" spans="1:6" x14ac:dyDescent="0.3">
      <c r="A22374" t="s">
        <v>22786</v>
      </c>
      <c r="B22374">
        <v>0</v>
      </c>
      <c r="C22374">
        <v>1378370</v>
      </c>
      <c r="D22374">
        <v>742560</v>
      </c>
      <c r="E22374">
        <v>0</v>
      </c>
      <c r="F22374" s="4">
        <f t="shared" si="349"/>
        <v>706976.66666666663</v>
      </c>
    </row>
    <row r="22375" spans="1:6" x14ac:dyDescent="0.3">
      <c r="A22375" t="s">
        <v>22787</v>
      </c>
      <c r="B22375">
        <v>0</v>
      </c>
      <c r="C22375">
        <v>4000300</v>
      </c>
      <c r="D22375">
        <v>3700000</v>
      </c>
      <c r="E22375">
        <v>0</v>
      </c>
      <c r="F22375" s="4">
        <f t="shared" si="349"/>
        <v>2566766.6666666665</v>
      </c>
    </row>
    <row r="22376" spans="1:6" x14ac:dyDescent="0.3">
      <c r="A22376" t="s">
        <v>22788</v>
      </c>
      <c r="B22376">
        <v>0</v>
      </c>
      <c r="C22376">
        <v>1176000</v>
      </c>
      <c r="D22376">
        <v>0</v>
      </c>
      <c r="E22376">
        <v>1564000</v>
      </c>
      <c r="F22376" s="4">
        <f t="shared" si="349"/>
        <v>913333.33333333337</v>
      </c>
    </row>
    <row r="22377" spans="1:6" x14ac:dyDescent="0.3">
      <c r="A22377" t="s">
        <v>22789</v>
      </c>
      <c r="B22377">
        <v>752200</v>
      </c>
      <c r="C22377">
        <v>0</v>
      </c>
      <c r="D22377">
        <v>953440</v>
      </c>
      <c r="E22377">
        <v>500500</v>
      </c>
      <c r="F22377" s="4">
        <f t="shared" si="349"/>
        <v>484646.66666666669</v>
      </c>
    </row>
    <row r="22378" spans="1:6" x14ac:dyDescent="0.3">
      <c r="A22378" t="s">
        <v>22790</v>
      </c>
      <c r="B22378">
        <v>0</v>
      </c>
      <c r="C22378">
        <v>1640000</v>
      </c>
      <c r="D22378">
        <v>606060</v>
      </c>
      <c r="E22378">
        <v>0</v>
      </c>
      <c r="F22378" s="4">
        <f t="shared" si="349"/>
        <v>748686.66666666663</v>
      </c>
    </row>
    <row r="22379" spans="1:6" x14ac:dyDescent="0.3">
      <c r="A22379" t="s">
        <v>22791</v>
      </c>
      <c r="B22379">
        <v>438240</v>
      </c>
      <c r="C22379">
        <v>460000</v>
      </c>
      <c r="D22379">
        <v>0</v>
      </c>
      <c r="E22379">
        <v>3047580</v>
      </c>
      <c r="F22379" s="4">
        <f t="shared" si="349"/>
        <v>1169193.3333333333</v>
      </c>
    </row>
    <row r="22380" spans="1:6" x14ac:dyDescent="0.3">
      <c r="A22380" t="s">
        <v>22792</v>
      </c>
      <c r="B22380">
        <v>0</v>
      </c>
      <c r="C22380">
        <v>0</v>
      </c>
      <c r="D22380">
        <v>368550</v>
      </c>
      <c r="E22380">
        <v>0</v>
      </c>
      <c r="F22380" s="4">
        <f t="shared" si="349"/>
        <v>122850</v>
      </c>
    </row>
    <row r="22381" spans="1:6" x14ac:dyDescent="0.3">
      <c r="A22381" t="s">
        <v>22793</v>
      </c>
      <c r="B22381">
        <v>0</v>
      </c>
      <c r="C22381">
        <v>1145860</v>
      </c>
      <c r="D22381">
        <v>0</v>
      </c>
      <c r="E22381">
        <v>604240</v>
      </c>
      <c r="F22381" s="4">
        <f t="shared" si="349"/>
        <v>583366.66666666663</v>
      </c>
    </row>
    <row r="22382" spans="1:6" x14ac:dyDescent="0.3">
      <c r="A22382" t="s">
        <v>22794</v>
      </c>
      <c r="B22382">
        <v>0</v>
      </c>
      <c r="C22382">
        <v>229320</v>
      </c>
      <c r="D22382">
        <v>711920</v>
      </c>
      <c r="E22382">
        <v>0</v>
      </c>
      <c r="F22382" s="4">
        <f t="shared" si="349"/>
        <v>313746.66666666669</v>
      </c>
    </row>
    <row r="22383" spans="1:6" x14ac:dyDescent="0.3">
      <c r="A22383" t="s">
        <v>22795</v>
      </c>
      <c r="B22383">
        <v>1070000</v>
      </c>
      <c r="C22383">
        <v>0</v>
      </c>
      <c r="D22383">
        <v>0</v>
      </c>
      <c r="E22383">
        <v>1091400</v>
      </c>
      <c r="F22383" s="4">
        <f t="shared" si="349"/>
        <v>363800</v>
      </c>
    </row>
    <row r="22384" spans="1:6" x14ac:dyDescent="0.3">
      <c r="A22384" t="s">
        <v>22796</v>
      </c>
      <c r="B22384">
        <v>0</v>
      </c>
      <c r="C22384">
        <v>1978680</v>
      </c>
      <c r="D22384">
        <v>1924990</v>
      </c>
      <c r="E22384">
        <v>0</v>
      </c>
      <c r="F22384" s="4">
        <f t="shared" si="349"/>
        <v>1301223.3333333333</v>
      </c>
    </row>
    <row r="22385" spans="1:6" x14ac:dyDescent="0.3">
      <c r="A22385" t="s">
        <v>22797</v>
      </c>
      <c r="B22385">
        <v>1385650</v>
      </c>
      <c r="C22385">
        <v>742560</v>
      </c>
      <c r="D22385">
        <v>0</v>
      </c>
      <c r="E22385">
        <v>330330</v>
      </c>
      <c r="F22385" s="4">
        <f t="shared" si="349"/>
        <v>357630</v>
      </c>
    </row>
    <row r="22386" spans="1:6" x14ac:dyDescent="0.3">
      <c r="A22386" t="s">
        <v>22798</v>
      </c>
      <c r="B22386">
        <v>0</v>
      </c>
      <c r="C22386">
        <v>453200</v>
      </c>
      <c r="D22386">
        <v>0</v>
      </c>
      <c r="E22386">
        <v>0</v>
      </c>
      <c r="F22386" s="4">
        <f t="shared" si="349"/>
        <v>151066.66666666666</v>
      </c>
    </row>
    <row r="22387" spans="1:6" x14ac:dyDescent="0.3">
      <c r="A22387" t="s">
        <v>22799</v>
      </c>
      <c r="B22387">
        <v>1006090</v>
      </c>
      <c r="C22387">
        <v>0</v>
      </c>
      <c r="D22387">
        <v>0</v>
      </c>
      <c r="E22387">
        <v>4843800</v>
      </c>
      <c r="F22387" s="4">
        <f t="shared" si="349"/>
        <v>1614600</v>
      </c>
    </row>
    <row r="22388" spans="1:6" x14ac:dyDescent="0.3">
      <c r="A22388" t="s">
        <v>22800</v>
      </c>
      <c r="B22388">
        <v>850000</v>
      </c>
      <c r="C22388">
        <v>0</v>
      </c>
      <c r="D22388">
        <v>0</v>
      </c>
      <c r="E22388">
        <v>0</v>
      </c>
      <c r="F22388" s="4">
        <f t="shared" si="349"/>
        <v>0</v>
      </c>
    </row>
    <row r="22389" spans="1:6" x14ac:dyDescent="0.3">
      <c r="A22389" t="s">
        <v>22801</v>
      </c>
      <c r="B22389">
        <v>0</v>
      </c>
      <c r="C22389">
        <v>0</v>
      </c>
      <c r="D22389">
        <v>371280</v>
      </c>
      <c r="E22389">
        <v>780000</v>
      </c>
      <c r="F22389" s="4">
        <f t="shared" si="349"/>
        <v>383760</v>
      </c>
    </row>
    <row r="22390" spans="1:6" x14ac:dyDescent="0.3">
      <c r="A22390" t="s">
        <v>22802</v>
      </c>
      <c r="B22390">
        <v>0</v>
      </c>
      <c r="C22390">
        <v>438240</v>
      </c>
      <c r="D22390">
        <v>315000</v>
      </c>
      <c r="E22390">
        <v>0</v>
      </c>
      <c r="F22390" s="4">
        <f t="shared" si="349"/>
        <v>251080</v>
      </c>
    </row>
    <row r="22391" spans="1:6" x14ac:dyDescent="0.3">
      <c r="A22391" t="s">
        <v>22803</v>
      </c>
      <c r="B22391">
        <v>0</v>
      </c>
      <c r="C22391">
        <v>1756610</v>
      </c>
      <c r="D22391">
        <v>0</v>
      </c>
      <c r="E22391">
        <v>191100</v>
      </c>
      <c r="F22391" s="4">
        <f t="shared" si="349"/>
        <v>649236.66666666663</v>
      </c>
    </row>
    <row r="22392" spans="1:6" x14ac:dyDescent="0.3">
      <c r="A22392" t="s">
        <v>22804</v>
      </c>
      <c r="B22392">
        <v>0</v>
      </c>
      <c r="C22392">
        <v>1040670</v>
      </c>
      <c r="D22392">
        <v>0</v>
      </c>
      <c r="E22392">
        <v>260000</v>
      </c>
      <c r="F22392" s="4">
        <f t="shared" si="349"/>
        <v>433556.66666666669</v>
      </c>
    </row>
    <row r="22393" spans="1:6" x14ac:dyDescent="0.3">
      <c r="A22393" t="s">
        <v>22805</v>
      </c>
      <c r="B22393">
        <v>344000</v>
      </c>
      <c r="C22393">
        <v>0</v>
      </c>
      <c r="D22393">
        <v>234600</v>
      </c>
      <c r="E22393">
        <v>820000</v>
      </c>
      <c r="F22393" s="4">
        <f t="shared" si="349"/>
        <v>351533.33333333331</v>
      </c>
    </row>
    <row r="22394" spans="1:6" x14ac:dyDescent="0.3">
      <c r="A22394" t="s">
        <v>22806</v>
      </c>
      <c r="B22394">
        <v>3740040</v>
      </c>
      <c r="C22394">
        <v>2698000</v>
      </c>
      <c r="D22394">
        <v>2833520</v>
      </c>
      <c r="E22394">
        <v>3228880</v>
      </c>
      <c r="F22394" s="4">
        <f t="shared" si="349"/>
        <v>2920133.3333333335</v>
      </c>
    </row>
    <row r="22395" spans="1:6" x14ac:dyDescent="0.3">
      <c r="A22395" t="s">
        <v>22807</v>
      </c>
      <c r="B22395">
        <v>0</v>
      </c>
      <c r="C22395">
        <v>2132130</v>
      </c>
      <c r="D22395">
        <v>0</v>
      </c>
      <c r="E22395">
        <v>5029360</v>
      </c>
      <c r="F22395" s="4">
        <f t="shared" si="349"/>
        <v>2387163.3333333335</v>
      </c>
    </row>
    <row r="22396" spans="1:6" x14ac:dyDescent="0.3">
      <c r="A22396" t="s">
        <v>22808</v>
      </c>
      <c r="B22396">
        <v>0</v>
      </c>
      <c r="C22396">
        <v>2330640</v>
      </c>
      <c r="D22396">
        <v>2076200</v>
      </c>
      <c r="E22396">
        <v>0</v>
      </c>
      <c r="F22396" s="4">
        <f t="shared" si="349"/>
        <v>1468946.6666666667</v>
      </c>
    </row>
    <row r="22397" spans="1:6" x14ac:dyDescent="0.3">
      <c r="A22397" t="s">
        <v>22809</v>
      </c>
      <c r="B22397">
        <v>0</v>
      </c>
      <c r="C22397">
        <v>568400</v>
      </c>
      <c r="D22397">
        <v>789280</v>
      </c>
      <c r="E22397">
        <v>386000</v>
      </c>
      <c r="F22397" s="4">
        <f t="shared" si="349"/>
        <v>581226.66666666663</v>
      </c>
    </row>
    <row r="22398" spans="1:6" x14ac:dyDescent="0.3">
      <c r="A22398" t="s">
        <v>22810</v>
      </c>
      <c r="B22398">
        <v>0</v>
      </c>
      <c r="C22398">
        <v>0</v>
      </c>
      <c r="D22398">
        <v>709000</v>
      </c>
      <c r="E22398">
        <v>0</v>
      </c>
      <c r="F22398" s="4">
        <f t="shared" si="349"/>
        <v>236333.33333333334</v>
      </c>
    </row>
    <row r="22399" spans="1:6" x14ac:dyDescent="0.3">
      <c r="A22399" t="s">
        <v>22811</v>
      </c>
      <c r="B22399">
        <v>0</v>
      </c>
      <c r="C22399">
        <v>2574500</v>
      </c>
      <c r="D22399">
        <v>1033390</v>
      </c>
      <c r="E22399">
        <v>795160</v>
      </c>
      <c r="F22399" s="4">
        <f t="shared" si="349"/>
        <v>1467683.3333333333</v>
      </c>
    </row>
    <row r="22400" spans="1:6" x14ac:dyDescent="0.3">
      <c r="A22400" t="s">
        <v>22812</v>
      </c>
      <c r="B22400">
        <v>729440</v>
      </c>
      <c r="C22400">
        <v>0</v>
      </c>
      <c r="D22400">
        <v>880700</v>
      </c>
      <c r="E22400">
        <v>1692300</v>
      </c>
      <c r="F22400" s="4">
        <f t="shared" si="349"/>
        <v>857666.66666666663</v>
      </c>
    </row>
    <row r="22401" spans="1:6" x14ac:dyDescent="0.3">
      <c r="A22401" t="s">
        <v>22813</v>
      </c>
      <c r="B22401">
        <v>0</v>
      </c>
      <c r="C22401">
        <v>0</v>
      </c>
      <c r="D22401">
        <v>741650</v>
      </c>
      <c r="E22401">
        <v>0</v>
      </c>
      <c r="F22401" s="4">
        <f t="shared" si="349"/>
        <v>247216.66666666666</v>
      </c>
    </row>
    <row r="22402" spans="1:6" x14ac:dyDescent="0.3">
      <c r="A22402" t="s">
        <v>22814</v>
      </c>
      <c r="B22402">
        <v>842160</v>
      </c>
      <c r="C22402">
        <v>0</v>
      </c>
      <c r="D22402">
        <v>0</v>
      </c>
      <c r="E22402">
        <v>1774500</v>
      </c>
      <c r="F22402" s="4">
        <f t="shared" si="349"/>
        <v>591500</v>
      </c>
    </row>
    <row r="22403" spans="1:6" x14ac:dyDescent="0.3">
      <c r="A22403" t="s">
        <v>22815</v>
      </c>
      <c r="B22403">
        <v>3350620</v>
      </c>
      <c r="C22403">
        <v>4259340</v>
      </c>
      <c r="D22403">
        <v>2937400</v>
      </c>
      <c r="E22403">
        <v>4220740</v>
      </c>
      <c r="F22403" s="4">
        <f t="shared" ref="F22403:F22466" si="350">SUM(C22403:E22403)/3</f>
        <v>3805826.6666666665</v>
      </c>
    </row>
    <row r="22404" spans="1:6" x14ac:dyDescent="0.3">
      <c r="A22404" t="s">
        <v>22816</v>
      </c>
      <c r="B22404">
        <v>609700</v>
      </c>
      <c r="C22404">
        <v>1479200</v>
      </c>
      <c r="D22404">
        <v>281190</v>
      </c>
      <c r="E22404">
        <v>0</v>
      </c>
      <c r="F22404" s="4">
        <f t="shared" si="350"/>
        <v>586796.66666666663</v>
      </c>
    </row>
    <row r="22405" spans="1:6" x14ac:dyDescent="0.3">
      <c r="A22405" t="s">
        <v>22817</v>
      </c>
      <c r="B22405">
        <v>0</v>
      </c>
      <c r="C22405">
        <v>0</v>
      </c>
      <c r="D22405">
        <v>720720</v>
      </c>
      <c r="E22405">
        <v>0</v>
      </c>
      <c r="F22405" s="4">
        <f t="shared" si="350"/>
        <v>240240</v>
      </c>
    </row>
    <row r="22406" spans="1:6" x14ac:dyDescent="0.3">
      <c r="A22406" t="s">
        <v>22818</v>
      </c>
      <c r="B22406">
        <v>0</v>
      </c>
      <c r="C22406">
        <v>0</v>
      </c>
      <c r="D22406">
        <v>1974860</v>
      </c>
      <c r="E22406">
        <v>937840</v>
      </c>
      <c r="F22406" s="4">
        <f t="shared" si="350"/>
        <v>970900</v>
      </c>
    </row>
    <row r="22407" spans="1:6" x14ac:dyDescent="0.3">
      <c r="A22407" t="s">
        <v>22819</v>
      </c>
      <c r="B22407">
        <v>689780</v>
      </c>
      <c r="C22407">
        <v>0</v>
      </c>
      <c r="D22407">
        <v>280280</v>
      </c>
      <c r="E22407">
        <v>1903720</v>
      </c>
      <c r="F22407" s="4">
        <f t="shared" si="350"/>
        <v>728000</v>
      </c>
    </row>
    <row r="22408" spans="1:6" x14ac:dyDescent="0.3">
      <c r="A22408" t="s">
        <v>22820</v>
      </c>
      <c r="B22408">
        <v>0</v>
      </c>
      <c r="C22408">
        <v>0</v>
      </c>
      <c r="D22408">
        <v>678860</v>
      </c>
      <c r="E22408">
        <v>0</v>
      </c>
      <c r="F22408" s="4">
        <f t="shared" si="350"/>
        <v>226286.66666666666</v>
      </c>
    </row>
    <row r="22409" spans="1:6" x14ac:dyDescent="0.3">
      <c r="A22409" t="s">
        <v>22821</v>
      </c>
      <c r="B22409">
        <v>799660</v>
      </c>
      <c r="C22409">
        <v>1422330</v>
      </c>
      <c r="D22409">
        <v>0</v>
      </c>
      <c r="E22409">
        <v>1336570</v>
      </c>
      <c r="F22409" s="4">
        <f t="shared" si="350"/>
        <v>919633.33333333337</v>
      </c>
    </row>
    <row r="22410" spans="1:6" x14ac:dyDescent="0.3">
      <c r="A22410" t="s">
        <v>22822</v>
      </c>
      <c r="B22410">
        <v>0</v>
      </c>
      <c r="C22410">
        <v>1095180</v>
      </c>
      <c r="D22410">
        <v>191100</v>
      </c>
      <c r="E22410">
        <v>0</v>
      </c>
      <c r="F22410" s="4">
        <f t="shared" si="350"/>
        <v>428760</v>
      </c>
    </row>
    <row r="22411" spans="1:6" x14ac:dyDescent="0.3">
      <c r="A22411" t="s">
        <v>22823</v>
      </c>
      <c r="B22411">
        <v>1288200</v>
      </c>
      <c r="C22411">
        <v>1159340</v>
      </c>
      <c r="D22411">
        <v>0</v>
      </c>
      <c r="E22411">
        <v>1374100</v>
      </c>
      <c r="F22411" s="4">
        <f t="shared" si="350"/>
        <v>844480</v>
      </c>
    </row>
    <row r="22412" spans="1:6" x14ac:dyDescent="0.3">
      <c r="A22412" t="s">
        <v>22824</v>
      </c>
      <c r="B22412">
        <v>0</v>
      </c>
      <c r="C22412">
        <v>0</v>
      </c>
      <c r="D22412">
        <v>210210</v>
      </c>
      <c r="E22412">
        <v>0</v>
      </c>
      <c r="F22412" s="4">
        <f t="shared" si="350"/>
        <v>70070</v>
      </c>
    </row>
    <row r="22413" spans="1:6" x14ac:dyDescent="0.3">
      <c r="A22413" t="s">
        <v>22825</v>
      </c>
      <c r="B22413">
        <v>1238680</v>
      </c>
      <c r="C22413">
        <v>1480000</v>
      </c>
      <c r="D22413">
        <v>0</v>
      </c>
      <c r="E22413">
        <v>1534560</v>
      </c>
      <c r="F22413" s="4">
        <f t="shared" si="350"/>
        <v>1004853.3333333334</v>
      </c>
    </row>
    <row r="22414" spans="1:6" x14ac:dyDescent="0.3">
      <c r="A22414" t="s">
        <v>22826</v>
      </c>
      <c r="B22414">
        <v>488390</v>
      </c>
      <c r="C22414">
        <v>728930</v>
      </c>
      <c r="D22414">
        <v>647680</v>
      </c>
      <c r="E22414">
        <v>386000</v>
      </c>
      <c r="F22414" s="4">
        <f t="shared" si="350"/>
        <v>587536.66666666663</v>
      </c>
    </row>
    <row r="22415" spans="1:6" x14ac:dyDescent="0.3">
      <c r="A22415" t="s">
        <v>22827</v>
      </c>
      <c r="B22415">
        <v>3538100</v>
      </c>
      <c r="C22415">
        <v>0</v>
      </c>
      <c r="D22415">
        <v>2306200</v>
      </c>
      <c r="E22415">
        <v>311100</v>
      </c>
      <c r="F22415" s="4">
        <f t="shared" si="350"/>
        <v>872433.33333333337</v>
      </c>
    </row>
    <row r="22416" spans="1:6" x14ac:dyDescent="0.3">
      <c r="A22416" t="s">
        <v>22828</v>
      </c>
      <c r="B22416">
        <v>351100</v>
      </c>
      <c r="C22416">
        <v>2276640</v>
      </c>
      <c r="D22416">
        <v>6064250</v>
      </c>
      <c r="E22416">
        <v>6098670</v>
      </c>
      <c r="F22416" s="4">
        <f t="shared" si="350"/>
        <v>4813186.666666667</v>
      </c>
    </row>
    <row r="22417" spans="1:6" x14ac:dyDescent="0.3">
      <c r="A22417" t="s">
        <v>22829</v>
      </c>
      <c r="B22417">
        <v>0</v>
      </c>
      <c r="C22417">
        <v>2060760</v>
      </c>
      <c r="D22417">
        <v>735720</v>
      </c>
      <c r="E22417">
        <v>2086760</v>
      </c>
      <c r="F22417" s="4">
        <f t="shared" si="350"/>
        <v>1627746.6666666667</v>
      </c>
    </row>
    <row r="22418" spans="1:6" x14ac:dyDescent="0.3">
      <c r="A22418" t="s">
        <v>22830</v>
      </c>
      <c r="B22418">
        <v>309400</v>
      </c>
      <c r="C22418">
        <v>0</v>
      </c>
      <c r="D22418">
        <v>0</v>
      </c>
      <c r="E22418">
        <v>364000</v>
      </c>
      <c r="F22418" s="4">
        <f t="shared" si="350"/>
        <v>121333.33333333333</v>
      </c>
    </row>
    <row r="22419" spans="1:6" x14ac:dyDescent="0.3">
      <c r="A22419" t="s">
        <v>22831</v>
      </c>
      <c r="B22419">
        <v>0</v>
      </c>
      <c r="C22419">
        <v>210210</v>
      </c>
      <c r="D22419">
        <v>313950</v>
      </c>
      <c r="E22419">
        <v>0</v>
      </c>
      <c r="F22419" s="4">
        <f t="shared" si="350"/>
        <v>174720</v>
      </c>
    </row>
    <row r="22420" spans="1:6" x14ac:dyDescent="0.3">
      <c r="A22420" t="s">
        <v>22832</v>
      </c>
      <c r="B22420">
        <v>0</v>
      </c>
      <c r="C22420">
        <v>0</v>
      </c>
      <c r="D22420">
        <v>1251540</v>
      </c>
      <c r="E22420">
        <v>1172280</v>
      </c>
      <c r="F22420" s="4">
        <f t="shared" si="350"/>
        <v>807940</v>
      </c>
    </row>
    <row r="22421" spans="1:6" x14ac:dyDescent="0.3">
      <c r="A22421" t="s">
        <v>22833</v>
      </c>
      <c r="B22421">
        <v>549640</v>
      </c>
      <c r="C22421">
        <v>191100</v>
      </c>
      <c r="D22421">
        <v>0</v>
      </c>
      <c r="E22421">
        <v>0</v>
      </c>
      <c r="F22421" s="4">
        <f t="shared" si="350"/>
        <v>63700</v>
      </c>
    </row>
    <row r="22422" spans="1:6" x14ac:dyDescent="0.3">
      <c r="A22422" t="s">
        <v>22834</v>
      </c>
      <c r="B22422">
        <v>370000</v>
      </c>
      <c r="C22422">
        <v>0</v>
      </c>
      <c r="D22422">
        <v>0</v>
      </c>
      <c r="E22422">
        <v>0</v>
      </c>
      <c r="F22422" s="4">
        <f t="shared" si="350"/>
        <v>0</v>
      </c>
    </row>
    <row r="22423" spans="1:6" x14ac:dyDescent="0.3">
      <c r="A22423" t="s">
        <v>22835</v>
      </c>
      <c r="B22423">
        <v>0</v>
      </c>
      <c r="C22423">
        <v>0</v>
      </c>
      <c r="D22423">
        <v>598000</v>
      </c>
      <c r="E22423">
        <v>402000</v>
      </c>
      <c r="F22423" s="4">
        <f t="shared" si="350"/>
        <v>333333.33333333331</v>
      </c>
    </row>
    <row r="22424" spans="1:6" x14ac:dyDescent="0.3">
      <c r="A22424" t="s">
        <v>22836</v>
      </c>
      <c r="B22424">
        <v>461000</v>
      </c>
      <c r="C22424">
        <v>0</v>
      </c>
      <c r="D22424">
        <v>2062400</v>
      </c>
      <c r="E22424">
        <v>0</v>
      </c>
      <c r="F22424" s="4">
        <f t="shared" si="350"/>
        <v>687466.66666666663</v>
      </c>
    </row>
    <row r="22425" spans="1:6" x14ac:dyDescent="0.3">
      <c r="A22425" t="s">
        <v>22837</v>
      </c>
      <c r="B22425">
        <v>0</v>
      </c>
      <c r="C22425">
        <v>4337520</v>
      </c>
      <c r="D22425">
        <v>0</v>
      </c>
      <c r="E22425">
        <v>1640000</v>
      </c>
      <c r="F22425" s="4">
        <f t="shared" si="350"/>
        <v>1992506.6666666667</v>
      </c>
    </row>
    <row r="22426" spans="1:6" x14ac:dyDescent="0.3">
      <c r="A22426" t="s">
        <v>22838</v>
      </c>
      <c r="B22426">
        <v>960860</v>
      </c>
      <c r="C22426">
        <v>411950</v>
      </c>
      <c r="D22426">
        <v>0</v>
      </c>
      <c r="E22426">
        <v>985000</v>
      </c>
      <c r="F22426" s="4">
        <f t="shared" si="350"/>
        <v>465650</v>
      </c>
    </row>
    <row r="22427" spans="1:6" x14ac:dyDescent="0.3">
      <c r="A22427" t="s">
        <v>464</v>
      </c>
      <c r="B22427">
        <v>0</v>
      </c>
      <c r="C22427">
        <v>602600</v>
      </c>
      <c r="D22427">
        <v>0</v>
      </c>
      <c r="E22427">
        <v>1145060</v>
      </c>
      <c r="F22427" s="4">
        <f t="shared" si="350"/>
        <v>582553.33333333337</v>
      </c>
    </row>
    <row r="22428" spans="1:6" x14ac:dyDescent="0.3">
      <c r="A22428" t="s">
        <v>22839</v>
      </c>
      <c r="B22428">
        <v>5688840</v>
      </c>
      <c r="C22428">
        <v>26485020</v>
      </c>
      <c r="D22428">
        <v>24246240</v>
      </c>
      <c r="E22428">
        <v>18490730</v>
      </c>
      <c r="F22428" s="4">
        <f t="shared" si="350"/>
        <v>23073996.666666668</v>
      </c>
    </row>
    <row r="22429" spans="1:6" x14ac:dyDescent="0.3">
      <c r="A22429" t="s">
        <v>22840</v>
      </c>
      <c r="B22429">
        <v>492320</v>
      </c>
      <c r="C22429">
        <v>2390490</v>
      </c>
      <c r="D22429">
        <v>426380</v>
      </c>
      <c r="E22429">
        <v>2099370</v>
      </c>
      <c r="F22429" s="4">
        <f t="shared" si="350"/>
        <v>1638746.6666666667</v>
      </c>
    </row>
    <row r="22430" spans="1:6" x14ac:dyDescent="0.3">
      <c r="A22430" t="s">
        <v>22841</v>
      </c>
      <c r="B22430">
        <v>0</v>
      </c>
      <c r="C22430">
        <v>0</v>
      </c>
      <c r="D22430">
        <v>1480000</v>
      </c>
      <c r="E22430">
        <v>0</v>
      </c>
      <c r="F22430" s="4">
        <f t="shared" si="350"/>
        <v>493333.33333333331</v>
      </c>
    </row>
    <row r="22431" spans="1:6" x14ac:dyDescent="0.3">
      <c r="A22431" t="s">
        <v>486</v>
      </c>
      <c r="B22431">
        <v>0</v>
      </c>
      <c r="C22431">
        <v>0</v>
      </c>
      <c r="D22431">
        <v>349000</v>
      </c>
      <c r="E22431">
        <v>561470</v>
      </c>
      <c r="F22431" s="4">
        <f t="shared" si="350"/>
        <v>303490</v>
      </c>
    </row>
    <row r="22432" spans="1:6" x14ac:dyDescent="0.3">
      <c r="A22432" t="s">
        <v>22842</v>
      </c>
      <c r="B22432">
        <v>820000</v>
      </c>
      <c r="C22432">
        <v>1512670</v>
      </c>
      <c r="D22432">
        <v>0</v>
      </c>
      <c r="E22432">
        <v>234600</v>
      </c>
      <c r="F22432" s="4">
        <f t="shared" si="350"/>
        <v>582423.33333333337</v>
      </c>
    </row>
    <row r="22433" spans="1:6" x14ac:dyDescent="0.3">
      <c r="A22433" t="s">
        <v>22843</v>
      </c>
      <c r="B22433">
        <v>0</v>
      </c>
      <c r="C22433">
        <v>1458200</v>
      </c>
      <c r="D22433">
        <v>1882060</v>
      </c>
      <c r="E22433">
        <v>1101100</v>
      </c>
      <c r="F22433" s="4">
        <f t="shared" si="350"/>
        <v>1480453.3333333333</v>
      </c>
    </row>
    <row r="22434" spans="1:6" x14ac:dyDescent="0.3">
      <c r="A22434" t="s">
        <v>22844</v>
      </c>
      <c r="B22434">
        <v>1090340</v>
      </c>
      <c r="C22434">
        <v>0</v>
      </c>
      <c r="D22434">
        <v>1533920</v>
      </c>
      <c r="E22434">
        <v>2873460</v>
      </c>
      <c r="F22434" s="4">
        <f t="shared" si="350"/>
        <v>1469126.6666666667</v>
      </c>
    </row>
    <row r="22435" spans="1:6" x14ac:dyDescent="0.3">
      <c r="A22435" t="s">
        <v>22845</v>
      </c>
      <c r="B22435">
        <v>0</v>
      </c>
      <c r="C22435">
        <v>564900</v>
      </c>
      <c r="D22435">
        <v>0</v>
      </c>
      <c r="E22435">
        <v>1653500</v>
      </c>
      <c r="F22435" s="4">
        <f t="shared" si="350"/>
        <v>739466.66666666663</v>
      </c>
    </row>
    <row r="22436" spans="1:6" x14ac:dyDescent="0.3">
      <c r="A22436" t="s">
        <v>22846</v>
      </c>
      <c r="B22436">
        <v>0</v>
      </c>
      <c r="C22436">
        <v>0</v>
      </c>
      <c r="D22436">
        <v>370000</v>
      </c>
      <c r="E22436">
        <v>0</v>
      </c>
      <c r="F22436" s="4">
        <f t="shared" si="350"/>
        <v>123333.33333333333</v>
      </c>
    </row>
    <row r="22437" spans="1:6" x14ac:dyDescent="0.3">
      <c r="A22437" t="s">
        <v>22847</v>
      </c>
      <c r="B22437">
        <v>0</v>
      </c>
      <c r="C22437">
        <v>0</v>
      </c>
      <c r="D22437">
        <v>585600</v>
      </c>
      <c r="E22437">
        <v>907400</v>
      </c>
      <c r="F22437" s="4">
        <f t="shared" si="350"/>
        <v>497666.66666666669</v>
      </c>
    </row>
    <row r="22438" spans="1:6" x14ac:dyDescent="0.3">
      <c r="A22438" t="s">
        <v>22848</v>
      </c>
      <c r="B22438">
        <v>553800</v>
      </c>
      <c r="C22438">
        <v>0</v>
      </c>
      <c r="D22438">
        <v>1317480</v>
      </c>
      <c r="E22438">
        <v>198900</v>
      </c>
      <c r="F22438" s="4">
        <f t="shared" si="350"/>
        <v>505460</v>
      </c>
    </row>
    <row r="22439" spans="1:6" x14ac:dyDescent="0.3">
      <c r="A22439" t="s">
        <v>22849</v>
      </c>
      <c r="B22439">
        <v>0</v>
      </c>
      <c r="C22439">
        <v>0</v>
      </c>
      <c r="D22439">
        <v>3474120</v>
      </c>
      <c r="E22439">
        <v>0</v>
      </c>
      <c r="F22439" s="4">
        <f t="shared" si="350"/>
        <v>1158040</v>
      </c>
    </row>
    <row r="22440" spans="1:6" x14ac:dyDescent="0.3">
      <c r="A22440" t="s">
        <v>22850</v>
      </c>
      <c r="B22440">
        <v>273000</v>
      </c>
      <c r="C22440">
        <v>0</v>
      </c>
      <c r="D22440">
        <v>2303490</v>
      </c>
      <c r="E22440">
        <v>3321590</v>
      </c>
      <c r="F22440" s="4">
        <f t="shared" si="350"/>
        <v>1875026.6666666667</v>
      </c>
    </row>
    <row r="22441" spans="1:6" x14ac:dyDescent="0.3">
      <c r="A22441" t="s">
        <v>22851</v>
      </c>
      <c r="B22441">
        <v>0</v>
      </c>
      <c r="C22441">
        <v>1184840</v>
      </c>
      <c r="D22441">
        <v>0</v>
      </c>
      <c r="E22441">
        <v>0</v>
      </c>
      <c r="F22441" s="4">
        <f t="shared" si="350"/>
        <v>394946.66666666669</v>
      </c>
    </row>
    <row r="22442" spans="1:6" x14ac:dyDescent="0.3">
      <c r="A22442" t="s">
        <v>22852</v>
      </c>
      <c r="B22442">
        <v>1391900</v>
      </c>
      <c r="C22442">
        <v>1725840</v>
      </c>
      <c r="D22442">
        <v>0</v>
      </c>
      <c r="E22442">
        <v>0</v>
      </c>
      <c r="F22442" s="4">
        <f t="shared" si="350"/>
        <v>575280</v>
      </c>
    </row>
    <row r="22443" spans="1:6" x14ac:dyDescent="0.3">
      <c r="A22443" t="s">
        <v>22853</v>
      </c>
      <c r="B22443">
        <v>0</v>
      </c>
      <c r="C22443">
        <v>230000</v>
      </c>
      <c r="D22443">
        <v>0</v>
      </c>
      <c r="E22443">
        <v>0</v>
      </c>
      <c r="F22443" s="4">
        <f t="shared" si="350"/>
        <v>76666.666666666672</v>
      </c>
    </row>
    <row r="22444" spans="1:6" x14ac:dyDescent="0.3">
      <c r="A22444" t="s">
        <v>22854</v>
      </c>
      <c r="B22444">
        <v>483840</v>
      </c>
      <c r="C22444">
        <v>781690</v>
      </c>
      <c r="D22444">
        <v>0</v>
      </c>
      <c r="E22444">
        <v>195000</v>
      </c>
      <c r="F22444" s="4">
        <f t="shared" si="350"/>
        <v>325563.33333333331</v>
      </c>
    </row>
    <row r="22445" spans="1:6" x14ac:dyDescent="0.3">
      <c r="A22445" t="s">
        <v>22855</v>
      </c>
      <c r="B22445">
        <v>0</v>
      </c>
      <c r="C22445">
        <v>646000</v>
      </c>
      <c r="D22445">
        <v>234600</v>
      </c>
      <c r="E22445">
        <v>0</v>
      </c>
      <c r="F22445" s="4">
        <f t="shared" si="350"/>
        <v>293533.33333333331</v>
      </c>
    </row>
    <row r="22446" spans="1:6" x14ac:dyDescent="0.3">
      <c r="A22446" t="s">
        <v>22856</v>
      </c>
      <c r="B22446">
        <v>370000</v>
      </c>
      <c r="C22446">
        <v>0</v>
      </c>
      <c r="D22446">
        <v>0</v>
      </c>
      <c r="E22446">
        <v>0</v>
      </c>
      <c r="F22446" s="4">
        <f t="shared" si="350"/>
        <v>0</v>
      </c>
    </row>
    <row r="22447" spans="1:6" x14ac:dyDescent="0.3">
      <c r="A22447" t="s">
        <v>22857</v>
      </c>
      <c r="B22447">
        <v>1119300</v>
      </c>
      <c r="C22447">
        <v>2466400</v>
      </c>
      <c r="D22447">
        <v>0</v>
      </c>
      <c r="E22447">
        <v>0</v>
      </c>
      <c r="F22447" s="4">
        <f t="shared" si="350"/>
        <v>822133.33333333337</v>
      </c>
    </row>
    <row r="22448" spans="1:6" x14ac:dyDescent="0.3">
      <c r="A22448" t="s">
        <v>22858</v>
      </c>
      <c r="B22448">
        <v>0</v>
      </c>
      <c r="C22448">
        <v>568900</v>
      </c>
      <c r="D22448">
        <v>0</v>
      </c>
      <c r="E22448">
        <v>0</v>
      </c>
      <c r="F22448" s="4">
        <f t="shared" si="350"/>
        <v>189633.33333333334</v>
      </c>
    </row>
    <row r="22449" spans="1:6" x14ac:dyDescent="0.3">
      <c r="A22449" t="s">
        <v>22859</v>
      </c>
      <c r="B22449">
        <v>0</v>
      </c>
      <c r="C22449">
        <v>524160</v>
      </c>
      <c r="D22449">
        <v>11649820</v>
      </c>
      <c r="E22449">
        <v>0</v>
      </c>
      <c r="F22449" s="4">
        <f t="shared" si="350"/>
        <v>4057993.3333333335</v>
      </c>
    </row>
    <row r="22450" spans="1:6" x14ac:dyDescent="0.3">
      <c r="A22450" t="s">
        <v>22860</v>
      </c>
      <c r="B22450">
        <v>0</v>
      </c>
      <c r="C22450">
        <v>0</v>
      </c>
      <c r="D22450">
        <v>504460</v>
      </c>
      <c r="E22450">
        <v>450560</v>
      </c>
      <c r="F22450" s="4">
        <f t="shared" si="350"/>
        <v>318340</v>
      </c>
    </row>
    <row r="22451" spans="1:6" x14ac:dyDescent="0.3">
      <c r="A22451" t="s">
        <v>22861</v>
      </c>
      <c r="B22451">
        <v>0</v>
      </c>
      <c r="C22451">
        <v>0</v>
      </c>
      <c r="D22451">
        <v>1625680</v>
      </c>
      <c r="E22451">
        <v>0</v>
      </c>
      <c r="F22451" s="4">
        <f t="shared" si="350"/>
        <v>541893.33333333337</v>
      </c>
    </row>
    <row r="22452" spans="1:6" x14ac:dyDescent="0.3">
      <c r="A22452" t="s">
        <v>22862</v>
      </c>
      <c r="B22452">
        <v>439800</v>
      </c>
      <c r="C22452">
        <v>0</v>
      </c>
      <c r="D22452">
        <v>875420</v>
      </c>
      <c r="E22452">
        <v>820000</v>
      </c>
      <c r="F22452" s="4">
        <f t="shared" si="350"/>
        <v>565140</v>
      </c>
    </row>
    <row r="22453" spans="1:6" x14ac:dyDescent="0.3">
      <c r="A22453" t="s">
        <v>22863</v>
      </c>
      <c r="B22453">
        <v>598620</v>
      </c>
      <c r="C22453">
        <v>0</v>
      </c>
      <c r="D22453">
        <v>1746600</v>
      </c>
      <c r="E22453">
        <v>453280</v>
      </c>
      <c r="F22453" s="4">
        <f t="shared" si="350"/>
        <v>733293.33333333337</v>
      </c>
    </row>
    <row r="22454" spans="1:6" x14ac:dyDescent="0.3">
      <c r="A22454" t="s">
        <v>22864</v>
      </c>
      <c r="B22454">
        <v>0</v>
      </c>
      <c r="C22454">
        <v>0</v>
      </c>
      <c r="D22454">
        <v>611340</v>
      </c>
      <c r="E22454">
        <v>0</v>
      </c>
      <c r="F22454" s="4">
        <f t="shared" si="350"/>
        <v>203780</v>
      </c>
    </row>
    <row r="22455" spans="1:6" x14ac:dyDescent="0.3">
      <c r="A22455" t="s">
        <v>22865</v>
      </c>
      <c r="B22455">
        <v>618800</v>
      </c>
      <c r="C22455">
        <v>0</v>
      </c>
      <c r="D22455">
        <v>0</v>
      </c>
      <c r="E22455">
        <v>281190</v>
      </c>
      <c r="F22455" s="4">
        <f t="shared" si="350"/>
        <v>93730</v>
      </c>
    </row>
    <row r="22456" spans="1:6" x14ac:dyDescent="0.3">
      <c r="A22456" t="s">
        <v>22866</v>
      </c>
      <c r="B22456">
        <v>1658560</v>
      </c>
      <c r="C22456">
        <v>0</v>
      </c>
      <c r="D22456">
        <v>0</v>
      </c>
      <c r="E22456">
        <v>386000</v>
      </c>
      <c r="F22456" s="4">
        <f t="shared" si="350"/>
        <v>128666.66666666667</v>
      </c>
    </row>
    <row r="22457" spans="1:6" x14ac:dyDescent="0.3">
      <c r="A22457" t="s">
        <v>22867</v>
      </c>
      <c r="B22457">
        <v>0</v>
      </c>
      <c r="C22457">
        <v>1727180</v>
      </c>
      <c r="D22457">
        <v>1577940</v>
      </c>
      <c r="E22457">
        <v>731640</v>
      </c>
      <c r="F22457" s="4">
        <f t="shared" si="350"/>
        <v>1345586.6666666667</v>
      </c>
    </row>
    <row r="22458" spans="1:6" x14ac:dyDescent="0.3">
      <c r="A22458" t="s">
        <v>22868</v>
      </c>
      <c r="B22458">
        <v>0</v>
      </c>
      <c r="C22458">
        <v>1047410</v>
      </c>
      <c r="D22458">
        <v>0</v>
      </c>
      <c r="E22458">
        <v>0</v>
      </c>
      <c r="F22458" s="4">
        <f t="shared" si="350"/>
        <v>349136.66666666669</v>
      </c>
    </row>
    <row r="22459" spans="1:6" x14ac:dyDescent="0.3">
      <c r="A22459" t="s">
        <v>22869</v>
      </c>
      <c r="B22459">
        <v>0</v>
      </c>
      <c r="C22459">
        <v>705250</v>
      </c>
      <c r="D22459">
        <v>218400</v>
      </c>
      <c r="E22459">
        <v>571200</v>
      </c>
      <c r="F22459" s="4">
        <f t="shared" si="350"/>
        <v>498283.33333333331</v>
      </c>
    </row>
    <row r="22460" spans="1:6" x14ac:dyDescent="0.3">
      <c r="A22460" t="s">
        <v>22870</v>
      </c>
      <c r="B22460">
        <v>411950</v>
      </c>
      <c r="C22460">
        <v>230000</v>
      </c>
      <c r="D22460">
        <v>5061360</v>
      </c>
      <c r="E22460">
        <v>1783600</v>
      </c>
      <c r="F22460" s="4">
        <f t="shared" si="350"/>
        <v>2358320</v>
      </c>
    </row>
    <row r="22461" spans="1:6" x14ac:dyDescent="0.3">
      <c r="A22461" t="s">
        <v>22871</v>
      </c>
      <c r="B22461">
        <v>0</v>
      </c>
      <c r="C22461">
        <v>2111200</v>
      </c>
      <c r="D22461">
        <v>0</v>
      </c>
      <c r="E22461">
        <v>2131040</v>
      </c>
      <c r="F22461" s="4">
        <f t="shared" si="350"/>
        <v>1414080</v>
      </c>
    </row>
    <row r="22462" spans="1:6" x14ac:dyDescent="0.3">
      <c r="A22462" t="s">
        <v>22872</v>
      </c>
      <c r="B22462">
        <v>0</v>
      </c>
      <c r="C22462">
        <v>690840</v>
      </c>
      <c r="D22462">
        <v>0</v>
      </c>
      <c r="E22462">
        <v>364000</v>
      </c>
      <c r="F22462" s="4">
        <f t="shared" si="350"/>
        <v>351613.33333333331</v>
      </c>
    </row>
    <row r="22463" spans="1:6" x14ac:dyDescent="0.3">
      <c r="A22463" t="s">
        <v>22873</v>
      </c>
      <c r="B22463">
        <v>653480</v>
      </c>
      <c r="C22463">
        <v>0</v>
      </c>
      <c r="D22463">
        <v>0</v>
      </c>
      <c r="E22463">
        <v>4153520</v>
      </c>
      <c r="F22463" s="4">
        <f t="shared" si="350"/>
        <v>1384506.6666666667</v>
      </c>
    </row>
    <row r="22464" spans="1:6" x14ac:dyDescent="0.3">
      <c r="A22464" t="s">
        <v>22874</v>
      </c>
      <c r="B22464">
        <v>4667760</v>
      </c>
      <c r="C22464">
        <v>2247240</v>
      </c>
      <c r="D22464">
        <v>2554060</v>
      </c>
      <c r="E22464">
        <v>2644700</v>
      </c>
      <c r="F22464" s="4">
        <f t="shared" si="350"/>
        <v>2482000</v>
      </c>
    </row>
    <row r="22465" spans="1:6" x14ac:dyDescent="0.3">
      <c r="A22465" t="s">
        <v>22875</v>
      </c>
      <c r="B22465">
        <v>0</v>
      </c>
      <c r="C22465">
        <v>3111120</v>
      </c>
      <c r="D22465">
        <v>0</v>
      </c>
      <c r="E22465">
        <v>450560</v>
      </c>
      <c r="F22465" s="4">
        <f t="shared" si="350"/>
        <v>1187226.6666666667</v>
      </c>
    </row>
    <row r="22466" spans="1:6" x14ac:dyDescent="0.3">
      <c r="A22466" t="s">
        <v>22876</v>
      </c>
      <c r="B22466">
        <v>1353710</v>
      </c>
      <c r="C22466">
        <v>1908270</v>
      </c>
      <c r="D22466">
        <v>908180</v>
      </c>
      <c r="E22466">
        <v>1815820</v>
      </c>
      <c r="F22466" s="4">
        <f t="shared" si="350"/>
        <v>1544090</v>
      </c>
    </row>
    <row r="22467" spans="1:6" x14ac:dyDescent="0.3">
      <c r="A22467" t="s">
        <v>22877</v>
      </c>
      <c r="B22467">
        <v>0</v>
      </c>
      <c r="C22467">
        <v>3278360</v>
      </c>
      <c r="D22467">
        <v>1292200</v>
      </c>
      <c r="E22467">
        <v>0</v>
      </c>
      <c r="F22467" s="4">
        <f t="shared" ref="F22467:F22530" si="351">SUM(C22467:E22467)/3</f>
        <v>1523520</v>
      </c>
    </row>
    <row r="22468" spans="1:6" x14ac:dyDescent="0.3">
      <c r="A22468" t="s">
        <v>22878</v>
      </c>
      <c r="B22468">
        <v>741080</v>
      </c>
      <c r="C22468">
        <v>778800</v>
      </c>
      <c r="D22468">
        <v>0</v>
      </c>
      <c r="E22468">
        <v>1673500</v>
      </c>
      <c r="F22468" s="4">
        <f t="shared" si="351"/>
        <v>817433.33333333337</v>
      </c>
    </row>
    <row r="22469" spans="1:6" x14ac:dyDescent="0.3">
      <c r="A22469" t="s">
        <v>22879</v>
      </c>
      <c r="B22469">
        <v>0</v>
      </c>
      <c r="C22469">
        <v>523400</v>
      </c>
      <c r="D22469">
        <v>1496950</v>
      </c>
      <c r="E22469">
        <v>1123850</v>
      </c>
      <c r="F22469" s="4">
        <f t="shared" si="351"/>
        <v>1048066.6666666666</v>
      </c>
    </row>
    <row r="22470" spans="1:6" x14ac:dyDescent="0.3">
      <c r="A22470" t="s">
        <v>22880</v>
      </c>
      <c r="B22470">
        <v>4364000</v>
      </c>
      <c r="C22470">
        <v>0</v>
      </c>
      <c r="D22470">
        <v>1850000</v>
      </c>
      <c r="E22470">
        <v>8354880</v>
      </c>
      <c r="F22470" s="4">
        <f t="shared" si="351"/>
        <v>3401626.6666666665</v>
      </c>
    </row>
    <row r="22471" spans="1:6" x14ac:dyDescent="0.3">
      <c r="A22471" t="s">
        <v>583</v>
      </c>
      <c r="B22471">
        <v>2098160</v>
      </c>
      <c r="C22471">
        <v>3743520</v>
      </c>
      <c r="D22471">
        <v>11602500</v>
      </c>
      <c r="E22471">
        <v>2367170</v>
      </c>
      <c r="F22471" s="4">
        <f t="shared" si="351"/>
        <v>5904396.666666667</v>
      </c>
    </row>
    <row r="22472" spans="1:6" x14ac:dyDescent="0.3">
      <c r="A22472" t="s">
        <v>22881</v>
      </c>
      <c r="B22472">
        <v>7849100</v>
      </c>
      <c r="C22472">
        <v>8250670</v>
      </c>
      <c r="D22472">
        <v>8251310</v>
      </c>
      <c r="E22472">
        <v>8033640</v>
      </c>
      <c r="F22472" s="4">
        <f t="shared" si="351"/>
        <v>8178540</v>
      </c>
    </row>
    <row r="22473" spans="1:6" x14ac:dyDescent="0.3">
      <c r="A22473" t="s">
        <v>22882</v>
      </c>
      <c r="B22473">
        <v>0</v>
      </c>
      <c r="C22473">
        <v>1386840</v>
      </c>
      <c r="D22473">
        <v>236600</v>
      </c>
      <c r="E22473">
        <v>0</v>
      </c>
      <c r="F22473" s="4">
        <f t="shared" si="351"/>
        <v>541146.66666666663</v>
      </c>
    </row>
    <row r="22474" spans="1:6" x14ac:dyDescent="0.3">
      <c r="A22474" t="s">
        <v>22883</v>
      </c>
      <c r="B22474">
        <v>819000</v>
      </c>
      <c r="C22474">
        <v>866770</v>
      </c>
      <c r="D22474">
        <v>0</v>
      </c>
      <c r="E22474">
        <v>6479200</v>
      </c>
      <c r="F22474" s="4">
        <f t="shared" si="351"/>
        <v>2448656.6666666665</v>
      </c>
    </row>
    <row r="22475" spans="1:6" x14ac:dyDescent="0.3">
      <c r="A22475" t="s">
        <v>22884</v>
      </c>
      <c r="B22475">
        <v>0</v>
      </c>
      <c r="C22475">
        <v>433160</v>
      </c>
      <c r="D22475">
        <v>567840</v>
      </c>
      <c r="E22475">
        <v>469200</v>
      </c>
      <c r="F22475" s="4">
        <f t="shared" si="351"/>
        <v>490066.66666666669</v>
      </c>
    </row>
    <row r="22476" spans="1:6" x14ac:dyDescent="0.3">
      <c r="A22476" t="s">
        <v>22885</v>
      </c>
      <c r="B22476">
        <v>1113840</v>
      </c>
      <c r="C22476">
        <v>0</v>
      </c>
      <c r="D22476">
        <v>0</v>
      </c>
      <c r="E22476">
        <v>402000</v>
      </c>
      <c r="F22476" s="4">
        <f t="shared" si="351"/>
        <v>134000</v>
      </c>
    </row>
    <row r="22477" spans="1:6" x14ac:dyDescent="0.3">
      <c r="A22477" t="s">
        <v>22886</v>
      </c>
      <c r="B22477">
        <v>0</v>
      </c>
      <c r="C22477">
        <v>1096200</v>
      </c>
      <c r="D22477">
        <v>909240</v>
      </c>
      <c r="E22477">
        <v>2182020</v>
      </c>
      <c r="F22477" s="4">
        <f t="shared" si="351"/>
        <v>1395820</v>
      </c>
    </row>
    <row r="22478" spans="1:6" x14ac:dyDescent="0.3">
      <c r="A22478" t="s">
        <v>22887</v>
      </c>
      <c r="B22478">
        <v>1184990</v>
      </c>
      <c r="C22478">
        <v>0</v>
      </c>
      <c r="D22478">
        <v>586320</v>
      </c>
      <c r="E22478">
        <v>0</v>
      </c>
      <c r="F22478" s="4">
        <f t="shared" si="351"/>
        <v>195440</v>
      </c>
    </row>
    <row r="22479" spans="1:6" x14ac:dyDescent="0.3">
      <c r="A22479" t="s">
        <v>943</v>
      </c>
      <c r="B22479">
        <v>1468000</v>
      </c>
      <c r="C22479">
        <v>1785200</v>
      </c>
      <c r="D22479">
        <v>0</v>
      </c>
      <c r="E22479">
        <v>450560</v>
      </c>
      <c r="F22479" s="4">
        <f t="shared" si="351"/>
        <v>745253.33333333337</v>
      </c>
    </row>
    <row r="22480" spans="1:6" x14ac:dyDescent="0.3">
      <c r="A22480" t="s">
        <v>22888</v>
      </c>
      <c r="B22480">
        <v>2452140</v>
      </c>
      <c r="C22480">
        <v>2881200</v>
      </c>
      <c r="D22480">
        <v>2019600</v>
      </c>
      <c r="E22480">
        <v>1225600</v>
      </c>
      <c r="F22480" s="4">
        <f t="shared" si="351"/>
        <v>2042133.3333333333</v>
      </c>
    </row>
    <row r="22481" spans="1:6" x14ac:dyDescent="0.3">
      <c r="A22481" t="s">
        <v>22889</v>
      </c>
      <c r="B22481">
        <v>0</v>
      </c>
      <c r="C22481">
        <v>8271640</v>
      </c>
      <c r="D22481">
        <v>4165980</v>
      </c>
      <c r="E22481">
        <v>9564910</v>
      </c>
      <c r="F22481" s="4">
        <f t="shared" si="351"/>
        <v>7334176.666666667</v>
      </c>
    </row>
    <row r="22482" spans="1:6" x14ac:dyDescent="0.3">
      <c r="A22482" t="s">
        <v>22890</v>
      </c>
      <c r="B22482">
        <v>3112200</v>
      </c>
      <c r="C22482">
        <v>6654740</v>
      </c>
      <c r="D22482">
        <v>10910900</v>
      </c>
      <c r="E22482">
        <v>0</v>
      </c>
      <c r="F22482" s="4">
        <f t="shared" si="351"/>
        <v>5855213.333333333</v>
      </c>
    </row>
    <row r="22483" spans="1:6" x14ac:dyDescent="0.3">
      <c r="A22483" t="s">
        <v>22891</v>
      </c>
      <c r="B22483">
        <v>816500</v>
      </c>
      <c r="C22483">
        <v>191100</v>
      </c>
      <c r="D22483">
        <v>0</v>
      </c>
      <c r="E22483">
        <v>0</v>
      </c>
      <c r="F22483" s="4">
        <f t="shared" si="351"/>
        <v>63700</v>
      </c>
    </row>
    <row r="22484" spans="1:6" x14ac:dyDescent="0.3">
      <c r="A22484" t="s">
        <v>22892</v>
      </c>
      <c r="B22484">
        <v>0</v>
      </c>
      <c r="C22484">
        <v>999720</v>
      </c>
      <c r="D22484">
        <v>0</v>
      </c>
      <c r="E22484">
        <v>370000</v>
      </c>
      <c r="F22484" s="4">
        <f t="shared" si="351"/>
        <v>456573.33333333331</v>
      </c>
    </row>
    <row r="22485" spans="1:6" x14ac:dyDescent="0.3">
      <c r="A22485" t="s">
        <v>22893</v>
      </c>
      <c r="B22485">
        <v>0</v>
      </c>
      <c r="C22485">
        <v>545780</v>
      </c>
      <c r="D22485">
        <v>746550</v>
      </c>
      <c r="E22485">
        <v>1712880</v>
      </c>
      <c r="F22485" s="4">
        <f t="shared" si="351"/>
        <v>1001736.6666666666</v>
      </c>
    </row>
    <row r="22486" spans="1:6" x14ac:dyDescent="0.3">
      <c r="A22486" t="s">
        <v>22894</v>
      </c>
      <c r="B22486">
        <v>740000</v>
      </c>
      <c r="C22486">
        <v>750750</v>
      </c>
      <c r="D22486">
        <v>1480000</v>
      </c>
      <c r="E22486">
        <v>450560</v>
      </c>
      <c r="F22486" s="4">
        <f t="shared" si="351"/>
        <v>893770</v>
      </c>
    </row>
    <row r="22487" spans="1:6" x14ac:dyDescent="0.3">
      <c r="A22487" t="s">
        <v>22895</v>
      </c>
      <c r="B22487">
        <v>0</v>
      </c>
      <c r="C22487">
        <v>1167810</v>
      </c>
      <c r="D22487">
        <v>0</v>
      </c>
      <c r="E22487">
        <v>1206250</v>
      </c>
      <c r="F22487" s="4">
        <f t="shared" si="351"/>
        <v>791353.33333333337</v>
      </c>
    </row>
    <row r="22488" spans="1:6" x14ac:dyDescent="0.3">
      <c r="A22488" t="s">
        <v>22896</v>
      </c>
      <c r="B22488">
        <v>89772400</v>
      </c>
      <c r="C22488">
        <v>290824910</v>
      </c>
      <c r="D22488">
        <v>618508680</v>
      </c>
      <c r="E22488">
        <v>105209600</v>
      </c>
      <c r="F22488" s="4">
        <f t="shared" si="351"/>
        <v>338181063.33333331</v>
      </c>
    </row>
    <row r="22489" spans="1:6" x14ac:dyDescent="0.3">
      <c r="A22489" t="s">
        <v>22897</v>
      </c>
      <c r="B22489">
        <v>2369380</v>
      </c>
      <c r="C22489">
        <v>6135160</v>
      </c>
      <c r="D22489">
        <v>4164320</v>
      </c>
      <c r="E22489">
        <v>4341700</v>
      </c>
      <c r="F22489" s="4">
        <f t="shared" si="351"/>
        <v>4880393.333333333</v>
      </c>
    </row>
    <row r="22490" spans="1:6" x14ac:dyDescent="0.3">
      <c r="A22490" t="s">
        <v>22898</v>
      </c>
      <c r="B22490">
        <v>1359600</v>
      </c>
      <c r="C22490">
        <v>3963070</v>
      </c>
      <c r="D22490">
        <v>2303200</v>
      </c>
      <c r="E22490">
        <v>2108000</v>
      </c>
      <c r="F22490" s="4">
        <f t="shared" si="351"/>
        <v>2791423.3333333335</v>
      </c>
    </row>
    <row r="22491" spans="1:6" x14ac:dyDescent="0.3">
      <c r="A22491" t="s">
        <v>22899</v>
      </c>
      <c r="B22491">
        <v>609540</v>
      </c>
      <c r="C22491">
        <v>2060100</v>
      </c>
      <c r="D22491">
        <v>2109880</v>
      </c>
      <c r="E22491">
        <v>2419880</v>
      </c>
      <c r="F22491" s="4">
        <f t="shared" si="351"/>
        <v>2196620</v>
      </c>
    </row>
    <row r="22492" spans="1:6" x14ac:dyDescent="0.3">
      <c r="A22492" t="s">
        <v>22900</v>
      </c>
      <c r="B22492">
        <v>0</v>
      </c>
      <c r="C22492">
        <v>0</v>
      </c>
      <c r="D22492">
        <v>367640</v>
      </c>
      <c r="E22492">
        <v>0</v>
      </c>
      <c r="F22492" s="4">
        <f t="shared" si="351"/>
        <v>122546.66666666667</v>
      </c>
    </row>
    <row r="22493" spans="1:6" x14ac:dyDescent="0.3">
      <c r="A22493" t="s">
        <v>22901</v>
      </c>
      <c r="B22493">
        <v>0</v>
      </c>
      <c r="C22493">
        <v>2339610</v>
      </c>
      <c r="D22493">
        <v>0</v>
      </c>
      <c r="E22493">
        <v>820000</v>
      </c>
      <c r="F22493" s="4">
        <f t="shared" si="351"/>
        <v>1053203.3333333333</v>
      </c>
    </row>
    <row r="22494" spans="1:6" x14ac:dyDescent="0.3">
      <c r="A22494" t="s">
        <v>22902</v>
      </c>
      <c r="B22494">
        <v>0</v>
      </c>
      <c r="C22494">
        <v>1110000</v>
      </c>
      <c r="D22494">
        <v>0</v>
      </c>
      <c r="E22494">
        <v>0</v>
      </c>
      <c r="F22494" s="4">
        <f t="shared" si="351"/>
        <v>370000</v>
      </c>
    </row>
    <row r="22495" spans="1:6" x14ac:dyDescent="0.3">
      <c r="A22495" t="s">
        <v>22903</v>
      </c>
      <c r="B22495">
        <v>1000219</v>
      </c>
      <c r="C22495">
        <v>612000</v>
      </c>
      <c r="D22495">
        <v>3161438</v>
      </c>
      <c r="E22495">
        <v>0</v>
      </c>
      <c r="F22495" s="4">
        <f t="shared" si="351"/>
        <v>1257812.6666666667</v>
      </c>
    </row>
    <row r="22496" spans="1:6" x14ac:dyDescent="0.3">
      <c r="A22496" t="s">
        <v>22904</v>
      </c>
      <c r="B22496">
        <v>0</v>
      </c>
      <c r="C22496">
        <v>628440</v>
      </c>
      <c r="D22496">
        <v>0</v>
      </c>
      <c r="E22496">
        <v>387660</v>
      </c>
      <c r="F22496" s="4">
        <f t="shared" si="351"/>
        <v>338700</v>
      </c>
    </row>
    <row r="22497" spans="1:6" x14ac:dyDescent="0.3">
      <c r="A22497" t="s">
        <v>22905</v>
      </c>
      <c r="B22497">
        <v>2110290</v>
      </c>
      <c r="C22497">
        <v>2570000</v>
      </c>
      <c r="D22497">
        <v>2084460</v>
      </c>
      <c r="E22497">
        <v>2440980</v>
      </c>
      <c r="F22497" s="4">
        <f t="shared" si="351"/>
        <v>2365146.6666666665</v>
      </c>
    </row>
    <row r="22498" spans="1:6" x14ac:dyDescent="0.3">
      <c r="A22498" t="s">
        <v>22906</v>
      </c>
      <c r="B22498">
        <v>3379740</v>
      </c>
      <c r="C22498">
        <v>24360640</v>
      </c>
      <c r="D22498">
        <v>18684900</v>
      </c>
      <c r="E22498">
        <v>37963910</v>
      </c>
      <c r="F22498" s="4">
        <f t="shared" si="351"/>
        <v>27003150</v>
      </c>
    </row>
    <row r="22499" spans="1:6" x14ac:dyDescent="0.3">
      <c r="A22499" t="s">
        <v>22907</v>
      </c>
      <c r="B22499">
        <v>0</v>
      </c>
      <c r="C22499">
        <v>4549400</v>
      </c>
      <c r="D22499">
        <v>0</v>
      </c>
      <c r="E22499">
        <v>4615100</v>
      </c>
      <c r="F22499" s="4">
        <f t="shared" si="351"/>
        <v>3054833.3333333335</v>
      </c>
    </row>
    <row r="22500" spans="1:6" x14ac:dyDescent="0.3">
      <c r="A22500" t="s">
        <v>22908</v>
      </c>
      <c r="B22500">
        <v>468000</v>
      </c>
      <c r="C22500">
        <v>0</v>
      </c>
      <c r="D22500">
        <v>3637970</v>
      </c>
      <c r="E22500">
        <v>0</v>
      </c>
      <c r="F22500" s="4">
        <f t="shared" si="351"/>
        <v>1212656.6666666667</v>
      </c>
    </row>
    <row r="22501" spans="1:6" x14ac:dyDescent="0.3">
      <c r="A22501" t="s">
        <v>22909</v>
      </c>
      <c r="B22501">
        <v>1267630</v>
      </c>
      <c r="C22501">
        <v>0</v>
      </c>
      <c r="D22501">
        <v>0</v>
      </c>
      <c r="E22501">
        <v>1368420</v>
      </c>
      <c r="F22501" s="4">
        <f t="shared" si="351"/>
        <v>456140</v>
      </c>
    </row>
    <row r="22502" spans="1:6" x14ac:dyDescent="0.3">
      <c r="A22502" t="s">
        <v>22910</v>
      </c>
      <c r="B22502">
        <v>2496130</v>
      </c>
      <c r="C22502">
        <v>4014240</v>
      </c>
      <c r="D22502">
        <v>2059390</v>
      </c>
      <c r="E22502">
        <v>2649240</v>
      </c>
      <c r="F22502" s="4">
        <f t="shared" si="351"/>
        <v>2907623.3333333335</v>
      </c>
    </row>
    <row r="22503" spans="1:6" x14ac:dyDescent="0.3">
      <c r="A22503" t="s">
        <v>22911</v>
      </c>
      <c r="B22503">
        <v>1172620</v>
      </c>
      <c r="C22503">
        <v>947850</v>
      </c>
      <c r="D22503">
        <v>0</v>
      </c>
      <c r="E22503">
        <v>1268700</v>
      </c>
      <c r="F22503" s="4">
        <f t="shared" si="351"/>
        <v>738850</v>
      </c>
    </row>
    <row r="22504" spans="1:6" x14ac:dyDescent="0.3">
      <c r="A22504" t="s">
        <v>22912</v>
      </c>
      <c r="B22504">
        <v>2197200</v>
      </c>
      <c r="C22504">
        <v>3679530</v>
      </c>
      <c r="D22504">
        <v>3600870</v>
      </c>
      <c r="E22504">
        <v>3573650</v>
      </c>
      <c r="F22504" s="4">
        <f t="shared" si="351"/>
        <v>3618016.6666666665</v>
      </c>
    </row>
    <row r="22505" spans="1:6" x14ac:dyDescent="0.3">
      <c r="A22505" t="s">
        <v>22913</v>
      </c>
      <c r="B22505">
        <v>0</v>
      </c>
      <c r="C22505">
        <v>0</v>
      </c>
      <c r="D22505">
        <v>1784000</v>
      </c>
      <c r="E22505">
        <v>2072620</v>
      </c>
      <c r="F22505" s="4">
        <f t="shared" si="351"/>
        <v>1285540</v>
      </c>
    </row>
    <row r="22506" spans="1:6" x14ac:dyDescent="0.3">
      <c r="A22506" t="s">
        <v>22914</v>
      </c>
      <c r="B22506">
        <v>0</v>
      </c>
      <c r="C22506">
        <v>0</v>
      </c>
      <c r="D22506">
        <v>1252010</v>
      </c>
      <c r="E22506">
        <v>387660</v>
      </c>
      <c r="F22506" s="4">
        <f t="shared" si="351"/>
        <v>546556.66666666663</v>
      </c>
    </row>
    <row r="22507" spans="1:6" x14ac:dyDescent="0.3">
      <c r="A22507" t="s">
        <v>22915</v>
      </c>
      <c r="B22507">
        <v>0</v>
      </c>
      <c r="C22507">
        <v>0</v>
      </c>
      <c r="D22507">
        <v>826350</v>
      </c>
      <c r="E22507">
        <v>0</v>
      </c>
      <c r="F22507" s="4">
        <f t="shared" si="351"/>
        <v>275450</v>
      </c>
    </row>
    <row r="22508" spans="1:6" x14ac:dyDescent="0.3">
      <c r="A22508" t="s">
        <v>22916</v>
      </c>
      <c r="B22508">
        <v>6337840</v>
      </c>
      <c r="C22508">
        <v>2327040</v>
      </c>
      <c r="D22508">
        <v>8125920</v>
      </c>
      <c r="E22508">
        <v>2717100</v>
      </c>
      <c r="F22508" s="4">
        <f t="shared" si="351"/>
        <v>4390020</v>
      </c>
    </row>
    <row r="22509" spans="1:6" x14ac:dyDescent="0.3">
      <c r="A22509" t="s">
        <v>22917</v>
      </c>
      <c r="B22509">
        <v>0</v>
      </c>
      <c r="C22509">
        <v>1761570</v>
      </c>
      <c r="D22509">
        <v>0</v>
      </c>
      <c r="E22509">
        <v>1322680</v>
      </c>
      <c r="F22509" s="4">
        <f t="shared" si="351"/>
        <v>1028083.3333333334</v>
      </c>
    </row>
    <row r="22510" spans="1:6" x14ac:dyDescent="0.3">
      <c r="A22510" t="s">
        <v>22918</v>
      </c>
      <c r="B22510">
        <v>444990</v>
      </c>
      <c r="C22510">
        <v>0</v>
      </c>
      <c r="D22510">
        <v>1183000</v>
      </c>
      <c r="E22510">
        <v>820000</v>
      </c>
      <c r="F22510" s="4">
        <f t="shared" si="351"/>
        <v>667666.66666666663</v>
      </c>
    </row>
    <row r="22511" spans="1:6" x14ac:dyDescent="0.3">
      <c r="A22511" t="s">
        <v>242</v>
      </c>
      <c r="B22511">
        <v>0</v>
      </c>
      <c r="C22511">
        <v>256000</v>
      </c>
      <c r="D22511">
        <v>0</v>
      </c>
      <c r="E22511">
        <v>0</v>
      </c>
      <c r="F22511" s="4">
        <f t="shared" si="351"/>
        <v>85333.333333333328</v>
      </c>
    </row>
    <row r="22512" spans="1:6" x14ac:dyDescent="0.3">
      <c r="A22512" t="s">
        <v>22919</v>
      </c>
      <c r="B22512">
        <v>278000</v>
      </c>
      <c r="C22512">
        <v>309400</v>
      </c>
      <c r="D22512">
        <v>0</v>
      </c>
      <c r="E22512">
        <v>627900</v>
      </c>
      <c r="F22512" s="4">
        <f t="shared" si="351"/>
        <v>312433.33333333331</v>
      </c>
    </row>
    <row r="22513" spans="1:6" x14ac:dyDescent="0.3">
      <c r="A22513" t="s">
        <v>22920</v>
      </c>
      <c r="B22513">
        <v>2050400</v>
      </c>
      <c r="C22513">
        <v>0</v>
      </c>
      <c r="D22513">
        <v>229320</v>
      </c>
      <c r="E22513">
        <v>0</v>
      </c>
      <c r="F22513" s="4">
        <f t="shared" si="351"/>
        <v>76440</v>
      </c>
    </row>
    <row r="22514" spans="1:6" x14ac:dyDescent="0.3">
      <c r="A22514" t="s">
        <v>22921</v>
      </c>
      <c r="B22514">
        <v>626520</v>
      </c>
      <c r="C22514">
        <v>0</v>
      </c>
      <c r="D22514">
        <v>0</v>
      </c>
      <c r="E22514">
        <v>0</v>
      </c>
      <c r="F22514" s="4">
        <f t="shared" si="351"/>
        <v>0</v>
      </c>
    </row>
    <row r="22515" spans="1:6" x14ac:dyDescent="0.3">
      <c r="A22515" t="s">
        <v>777</v>
      </c>
      <c r="B22515">
        <v>0</v>
      </c>
      <c r="C22515">
        <v>700700</v>
      </c>
      <c r="D22515">
        <v>540200</v>
      </c>
      <c r="E22515">
        <v>0</v>
      </c>
      <c r="F22515" s="4">
        <f t="shared" si="351"/>
        <v>413633.33333333331</v>
      </c>
    </row>
    <row r="22516" spans="1:6" x14ac:dyDescent="0.3">
      <c r="A22516" t="s">
        <v>22922</v>
      </c>
      <c r="B22516">
        <v>0</v>
      </c>
      <c r="C22516">
        <v>370000</v>
      </c>
      <c r="D22516">
        <v>0</v>
      </c>
      <c r="E22516">
        <v>0</v>
      </c>
      <c r="F22516" s="4">
        <f t="shared" si="351"/>
        <v>123333.33333333333</v>
      </c>
    </row>
    <row r="22517" spans="1:6" x14ac:dyDescent="0.3">
      <c r="A22517" t="s">
        <v>22923</v>
      </c>
      <c r="B22517">
        <v>0</v>
      </c>
      <c r="C22517">
        <v>0</v>
      </c>
      <c r="D22517">
        <v>300300</v>
      </c>
      <c r="E22517">
        <v>386000</v>
      </c>
      <c r="F22517" s="4">
        <f t="shared" si="351"/>
        <v>228766.66666666666</v>
      </c>
    </row>
    <row r="22518" spans="1:6" x14ac:dyDescent="0.3">
      <c r="A22518" t="s">
        <v>22924</v>
      </c>
      <c r="B22518">
        <v>0</v>
      </c>
      <c r="C22518">
        <v>555100</v>
      </c>
      <c r="D22518">
        <v>0</v>
      </c>
      <c r="E22518">
        <v>0</v>
      </c>
      <c r="F22518" s="4">
        <f t="shared" si="351"/>
        <v>185033.33333333334</v>
      </c>
    </row>
    <row r="22519" spans="1:6" x14ac:dyDescent="0.3">
      <c r="A22519" t="s">
        <v>22925</v>
      </c>
      <c r="B22519">
        <v>4625250</v>
      </c>
      <c r="C22519">
        <v>4594900</v>
      </c>
      <c r="D22519">
        <v>1001200</v>
      </c>
      <c r="E22519">
        <v>4093460</v>
      </c>
      <c r="F22519" s="4">
        <f t="shared" si="351"/>
        <v>3229853.3333333335</v>
      </c>
    </row>
    <row r="22520" spans="1:6" x14ac:dyDescent="0.3">
      <c r="A22520" t="s">
        <v>22926</v>
      </c>
      <c r="B22520">
        <v>589680</v>
      </c>
      <c r="C22520">
        <v>1109430</v>
      </c>
      <c r="D22520">
        <v>0</v>
      </c>
      <c r="E22520">
        <v>0</v>
      </c>
      <c r="F22520" s="4">
        <f t="shared" si="351"/>
        <v>369810</v>
      </c>
    </row>
    <row r="22521" spans="1:6" x14ac:dyDescent="0.3">
      <c r="A22521" t="s">
        <v>22927</v>
      </c>
      <c r="B22521">
        <v>539400</v>
      </c>
      <c r="C22521">
        <v>229320</v>
      </c>
      <c r="D22521">
        <v>234600</v>
      </c>
      <c r="E22521">
        <v>0</v>
      </c>
      <c r="F22521" s="4">
        <f t="shared" si="351"/>
        <v>154640</v>
      </c>
    </row>
    <row r="22522" spans="1:6" x14ac:dyDescent="0.3">
      <c r="A22522" t="s">
        <v>22928</v>
      </c>
      <c r="B22522">
        <v>296000</v>
      </c>
      <c r="C22522">
        <v>0</v>
      </c>
      <c r="D22522">
        <v>234600</v>
      </c>
      <c r="E22522">
        <v>0</v>
      </c>
      <c r="F22522" s="4">
        <f t="shared" si="351"/>
        <v>78200</v>
      </c>
    </row>
    <row r="22523" spans="1:6" x14ac:dyDescent="0.3">
      <c r="A22523" t="s">
        <v>22929</v>
      </c>
      <c r="B22523">
        <v>1193200</v>
      </c>
      <c r="C22523">
        <v>3700000</v>
      </c>
      <c r="D22523">
        <v>228000</v>
      </c>
      <c r="E22523">
        <v>5696060</v>
      </c>
      <c r="F22523" s="4">
        <f t="shared" si="351"/>
        <v>3208020</v>
      </c>
    </row>
    <row r="22524" spans="1:6" x14ac:dyDescent="0.3">
      <c r="A22524" t="s">
        <v>22930</v>
      </c>
      <c r="B22524">
        <v>1105500</v>
      </c>
      <c r="C22524">
        <v>0</v>
      </c>
      <c r="D22524">
        <v>600600</v>
      </c>
      <c r="E22524">
        <v>804000</v>
      </c>
      <c r="F22524" s="4">
        <f t="shared" si="351"/>
        <v>468200</v>
      </c>
    </row>
    <row r="22525" spans="1:6" x14ac:dyDescent="0.3">
      <c r="A22525" t="s">
        <v>171</v>
      </c>
      <c r="B22525">
        <v>738210</v>
      </c>
      <c r="C22525">
        <v>997270</v>
      </c>
      <c r="D22525">
        <v>1058680</v>
      </c>
      <c r="E22525">
        <v>1508780</v>
      </c>
      <c r="F22525" s="4">
        <f t="shared" si="351"/>
        <v>1188243.3333333333</v>
      </c>
    </row>
    <row r="22526" spans="1:6" x14ac:dyDescent="0.3">
      <c r="A22526" t="s">
        <v>22931</v>
      </c>
      <c r="B22526">
        <v>416000</v>
      </c>
      <c r="C22526">
        <v>0</v>
      </c>
      <c r="D22526">
        <v>0</v>
      </c>
      <c r="E22526">
        <v>0</v>
      </c>
      <c r="F22526" s="4">
        <f t="shared" si="351"/>
        <v>0</v>
      </c>
    </row>
    <row r="22527" spans="1:6" x14ac:dyDescent="0.3">
      <c r="A22527" t="s">
        <v>22932</v>
      </c>
      <c r="B22527">
        <v>0</v>
      </c>
      <c r="C22527">
        <v>1528570</v>
      </c>
      <c r="D22527">
        <v>0</v>
      </c>
      <c r="E22527">
        <v>887250</v>
      </c>
      <c r="F22527" s="4">
        <f t="shared" si="351"/>
        <v>805273.33333333337</v>
      </c>
    </row>
    <row r="22528" spans="1:6" x14ac:dyDescent="0.3">
      <c r="A22528" t="s">
        <v>22933</v>
      </c>
      <c r="B22528">
        <v>0</v>
      </c>
      <c r="C22528">
        <v>0</v>
      </c>
      <c r="D22528">
        <v>313950</v>
      </c>
      <c r="E22528">
        <v>402000</v>
      </c>
      <c r="F22528" s="4">
        <f t="shared" si="351"/>
        <v>238650</v>
      </c>
    </row>
    <row r="22529" spans="1:6" x14ac:dyDescent="0.3">
      <c r="A22529" t="s">
        <v>22934</v>
      </c>
      <c r="B22529">
        <v>0</v>
      </c>
      <c r="C22529">
        <v>906400</v>
      </c>
      <c r="D22529">
        <v>0</v>
      </c>
      <c r="E22529">
        <v>0</v>
      </c>
      <c r="F22529" s="4">
        <f t="shared" si="351"/>
        <v>302133.33333333331</v>
      </c>
    </row>
    <row r="22530" spans="1:6" x14ac:dyDescent="0.3">
      <c r="A22530" t="s">
        <v>22935</v>
      </c>
      <c r="B22530">
        <v>0</v>
      </c>
      <c r="C22530">
        <v>2092000</v>
      </c>
      <c r="D22530">
        <v>0</v>
      </c>
      <c r="E22530">
        <v>820000</v>
      </c>
      <c r="F22530" s="4">
        <f t="shared" si="351"/>
        <v>970666.66666666663</v>
      </c>
    </row>
    <row r="22531" spans="1:6" x14ac:dyDescent="0.3">
      <c r="A22531" t="s">
        <v>22936</v>
      </c>
      <c r="B22531">
        <v>0</v>
      </c>
      <c r="C22531">
        <v>0</v>
      </c>
      <c r="D22531">
        <v>2295030</v>
      </c>
      <c r="E22531">
        <v>682500</v>
      </c>
      <c r="F22531" s="4">
        <f t="shared" ref="F22531:F22594" si="352">SUM(C22531:E22531)/3</f>
        <v>992510</v>
      </c>
    </row>
    <row r="22532" spans="1:6" x14ac:dyDescent="0.3">
      <c r="A22532" t="s">
        <v>22937</v>
      </c>
      <c r="B22532">
        <v>1474000</v>
      </c>
      <c r="C22532">
        <v>647200</v>
      </c>
      <c r="D22532">
        <v>0</v>
      </c>
      <c r="E22532">
        <v>2454900</v>
      </c>
      <c r="F22532" s="4">
        <f t="shared" si="352"/>
        <v>1034033.3333333334</v>
      </c>
    </row>
    <row r="22533" spans="1:6" x14ac:dyDescent="0.3">
      <c r="A22533" t="s">
        <v>22938</v>
      </c>
      <c r="B22533">
        <v>1039120</v>
      </c>
      <c r="C22533">
        <v>0</v>
      </c>
      <c r="D22533">
        <v>0</v>
      </c>
      <c r="E22533">
        <v>0</v>
      </c>
      <c r="F22533" s="4">
        <f t="shared" si="352"/>
        <v>0</v>
      </c>
    </row>
    <row r="22534" spans="1:6" x14ac:dyDescent="0.3">
      <c r="A22534" t="s">
        <v>22939</v>
      </c>
      <c r="B22534">
        <v>0</v>
      </c>
      <c r="C22534">
        <v>1376000</v>
      </c>
      <c r="D22534">
        <v>3791790</v>
      </c>
      <c r="E22534">
        <v>0</v>
      </c>
      <c r="F22534" s="4">
        <f t="shared" si="352"/>
        <v>1722596.6666666667</v>
      </c>
    </row>
    <row r="22535" spans="1:6" x14ac:dyDescent="0.3">
      <c r="A22535" t="s">
        <v>22940</v>
      </c>
      <c r="B22535">
        <v>1153820</v>
      </c>
      <c r="C22535">
        <v>0</v>
      </c>
      <c r="D22535">
        <v>2242040</v>
      </c>
      <c r="E22535">
        <v>0</v>
      </c>
      <c r="F22535" s="4">
        <f t="shared" si="352"/>
        <v>747346.66666666663</v>
      </c>
    </row>
    <row r="22536" spans="1:6" x14ac:dyDescent="0.3">
      <c r="A22536" t="s">
        <v>22941</v>
      </c>
      <c r="B22536">
        <v>0</v>
      </c>
      <c r="C22536">
        <v>740000</v>
      </c>
      <c r="D22536">
        <v>0</v>
      </c>
      <c r="E22536">
        <v>0</v>
      </c>
      <c r="F22536" s="4">
        <f t="shared" si="352"/>
        <v>246666.66666666666</v>
      </c>
    </row>
    <row r="22537" spans="1:6" x14ac:dyDescent="0.3">
      <c r="A22537" t="s">
        <v>22942</v>
      </c>
      <c r="B22537">
        <v>488390</v>
      </c>
      <c r="C22537">
        <v>0</v>
      </c>
      <c r="D22537">
        <v>349000</v>
      </c>
      <c r="E22537">
        <v>0</v>
      </c>
      <c r="F22537" s="4">
        <f t="shared" si="352"/>
        <v>116333.33333333333</v>
      </c>
    </row>
    <row r="22538" spans="1:6" x14ac:dyDescent="0.3">
      <c r="A22538" t="s">
        <v>22943</v>
      </c>
      <c r="B22538">
        <v>0</v>
      </c>
      <c r="C22538">
        <v>0</v>
      </c>
      <c r="D22538">
        <v>1425390</v>
      </c>
      <c r="E22538">
        <v>0</v>
      </c>
      <c r="F22538" s="4">
        <f t="shared" si="352"/>
        <v>475130</v>
      </c>
    </row>
    <row r="22539" spans="1:6" x14ac:dyDescent="0.3">
      <c r="A22539" t="s">
        <v>22944</v>
      </c>
      <c r="B22539">
        <v>370000</v>
      </c>
      <c r="C22539">
        <v>0</v>
      </c>
      <c r="D22539">
        <v>300300</v>
      </c>
      <c r="E22539">
        <v>0</v>
      </c>
      <c r="F22539" s="4">
        <f t="shared" si="352"/>
        <v>100100</v>
      </c>
    </row>
    <row r="22540" spans="1:6" x14ac:dyDescent="0.3">
      <c r="A22540" t="s">
        <v>22945</v>
      </c>
      <c r="B22540">
        <v>0</v>
      </c>
      <c r="C22540">
        <v>783300</v>
      </c>
      <c r="D22540">
        <v>386000</v>
      </c>
      <c r="E22540">
        <v>662400</v>
      </c>
      <c r="F22540" s="4">
        <f t="shared" si="352"/>
        <v>610566.66666666663</v>
      </c>
    </row>
    <row r="22541" spans="1:6" x14ac:dyDescent="0.3">
      <c r="A22541" t="s">
        <v>22946</v>
      </c>
      <c r="B22541">
        <v>4222320</v>
      </c>
      <c r="C22541">
        <v>7822040</v>
      </c>
      <c r="D22541">
        <v>0</v>
      </c>
      <c r="E22541">
        <v>804000</v>
      </c>
      <c r="F22541" s="4">
        <f t="shared" si="352"/>
        <v>2875346.6666666665</v>
      </c>
    </row>
    <row r="22542" spans="1:6" x14ac:dyDescent="0.3">
      <c r="A22542" t="s">
        <v>22947</v>
      </c>
      <c r="B22542">
        <v>0</v>
      </c>
      <c r="C22542">
        <v>529620</v>
      </c>
      <c r="D22542">
        <v>1105820</v>
      </c>
      <c r="E22542">
        <v>0</v>
      </c>
      <c r="F22542" s="4">
        <f t="shared" si="352"/>
        <v>545146.66666666663</v>
      </c>
    </row>
    <row r="22543" spans="1:6" x14ac:dyDescent="0.3">
      <c r="A22543" t="s">
        <v>22948</v>
      </c>
      <c r="B22543">
        <v>1066000</v>
      </c>
      <c r="C22543">
        <v>0</v>
      </c>
      <c r="D22543">
        <v>1644880</v>
      </c>
      <c r="E22543">
        <v>1480500</v>
      </c>
      <c r="F22543" s="4">
        <f t="shared" si="352"/>
        <v>1041793.3333333334</v>
      </c>
    </row>
    <row r="22544" spans="1:6" x14ac:dyDescent="0.3">
      <c r="A22544" t="s">
        <v>22949</v>
      </c>
      <c r="B22544">
        <v>0</v>
      </c>
      <c r="C22544">
        <v>0</v>
      </c>
      <c r="D22544">
        <v>581490</v>
      </c>
      <c r="E22544">
        <v>0</v>
      </c>
      <c r="F22544" s="4">
        <f t="shared" si="352"/>
        <v>193830</v>
      </c>
    </row>
    <row r="22545" spans="1:6" x14ac:dyDescent="0.3">
      <c r="A22545" t="s">
        <v>22950</v>
      </c>
      <c r="B22545">
        <v>0</v>
      </c>
      <c r="C22545">
        <v>869590</v>
      </c>
      <c r="D22545">
        <v>545700</v>
      </c>
      <c r="E22545">
        <v>0</v>
      </c>
      <c r="F22545" s="4">
        <f t="shared" si="352"/>
        <v>471763.33333333331</v>
      </c>
    </row>
    <row r="22546" spans="1:6" x14ac:dyDescent="0.3">
      <c r="A22546" t="s">
        <v>22951</v>
      </c>
      <c r="B22546">
        <v>1338750</v>
      </c>
      <c r="C22546">
        <v>0</v>
      </c>
      <c r="D22546">
        <v>1417000</v>
      </c>
      <c r="E22546">
        <v>592900</v>
      </c>
      <c r="F22546" s="4">
        <f t="shared" si="352"/>
        <v>669966.66666666663</v>
      </c>
    </row>
    <row r="22547" spans="1:6" x14ac:dyDescent="0.3">
      <c r="A22547" t="s">
        <v>22952</v>
      </c>
      <c r="B22547">
        <v>1480000</v>
      </c>
      <c r="C22547">
        <v>0</v>
      </c>
      <c r="D22547">
        <v>0</v>
      </c>
      <c r="E22547">
        <v>0</v>
      </c>
      <c r="F22547" s="4">
        <f t="shared" si="352"/>
        <v>0</v>
      </c>
    </row>
    <row r="22548" spans="1:6" x14ac:dyDescent="0.3">
      <c r="A22548" t="s">
        <v>22953</v>
      </c>
      <c r="B22548">
        <v>291200</v>
      </c>
      <c r="C22548">
        <v>729820</v>
      </c>
      <c r="D22548">
        <v>1036490</v>
      </c>
      <c r="E22548">
        <v>0</v>
      </c>
      <c r="F22548" s="4">
        <f t="shared" si="352"/>
        <v>588770</v>
      </c>
    </row>
    <row r="22549" spans="1:6" x14ac:dyDescent="0.3">
      <c r="A22549" t="s">
        <v>22954</v>
      </c>
      <c r="B22549">
        <v>9216650</v>
      </c>
      <c r="C22549">
        <v>6055140</v>
      </c>
      <c r="D22549">
        <v>7085260</v>
      </c>
      <c r="E22549">
        <v>8006310</v>
      </c>
      <c r="F22549" s="4">
        <f t="shared" si="352"/>
        <v>7048903.333333333</v>
      </c>
    </row>
    <row r="22550" spans="1:6" x14ac:dyDescent="0.3">
      <c r="A22550" t="s">
        <v>22955</v>
      </c>
      <c r="B22550">
        <v>884400</v>
      </c>
      <c r="C22550">
        <v>1511790</v>
      </c>
      <c r="D22550">
        <v>1636740</v>
      </c>
      <c r="E22550">
        <v>3207000</v>
      </c>
      <c r="F22550" s="4">
        <f t="shared" si="352"/>
        <v>2118510</v>
      </c>
    </row>
    <row r="22551" spans="1:6" x14ac:dyDescent="0.3">
      <c r="A22551" t="s">
        <v>22956</v>
      </c>
      <c r="B22551">
        <v>0</v>
      </c>
      <c r="C22551">
        <v>2501550</v>
      </c>
      <c r="D22551">
        <v>798620</v>
      </c>
      <c r="E22551">
        <v>4538840</v>
      </c>
      <c r="F22551" s="4">
        <f t="shared" si="352"/>
        <v>2613003.3333333335</v>
      </c>
    </row>
    <row r="22552" spans="1:6" x14ac:dyDescent="0.3">
      <c r="A22552" t="s">
        <v>22957</v>
      </c>
      <c r="B22552">
        <v>0</v>
      </c>
      <c r="C22552">
        <v>612200</v>
      </c>
      <c r="D22552">
        <v>680680</v>
      </c>
      <c r="E22552">
        <v>0</v>
      </c>
      <c r="F22552" s="4">
        <f t="shared" si="352"/>
        <v>430960</v>
      </c>
    </row>
    <row r="22553" spans="1:6" x14ac:dyDescent="0.3">
      <c r="A22553" t="s">
        <v>22958</v>
      </c>
      <c r="B22553">
        <v>637060</v>
      </c>
      <c r="C22553">
        <v>0</v>
      </c>
      <c r="D22553">
        <v>0</v>
      </c>
      <c r="E22553">
        <v>213850</v>
      </c>
      <c r="F22553" s="4">
        <f t="shared" si="352"/>
        <v>71283.333333333328</v>
      </c>
    </row>
    <row r="22554" spans="1:6" x14ac:dyDescent="0.3">
      <c r="A22554" t="s">
        <v>22959</v>
      </c>
      <c r="B22554">
        <v>0</v>
      </c>
      <c r="C22554">
        <v>1262000</v>
      </c>
      <c r="D22554">
        <v>1113840</v>
      </c>
      <c r="E22554">
        <v>2167880</v>
      </c>
      <c r="F22554" s="4">
        <f t="shared" si="352"/>
        <v>1514573.3333333333</v>
      </c>
    </row>
    <row r="22555" spans="1:6" x14ac:dyDescent="0.3">
      <c r="A22555" t="s">
        <v>22960</v>
      </c>
      <c r="B22555">
        <v>1718590</v>
      </c>
      <c r="C22555">
        <v>1098540</v>
      </c>
      <c r="D22555">
        <v>1385020</v>
      </c>
      <c r="E22555">
        <v>500500</v>
      </c>
      <c r="F22555" s="4">
        <f t="shared" si="352"/>
        <v>994686.66666666663</v>
      </c>
    </row>
    <row r="22556" spans="1:6" x14ac:dyDescent="0.3">
      <c r="A22556" t="s">
        <v>22961</v>
      </c>
      <c r="B22556">
        <v>0</v>
      </c>
      <c r="C22556">
        <v>0</v>
      </c>
      <c r="D22556">
        <v>651560</v>
      </c>
      <c r="E22556">
        <v>191100</v>
      </c>
      <c r="F22556" s="4">
        <f t="shared" si="352"/>
        <v>280886.66666666669</v>
      </c>
    </row>
    <row r="22557" spans="1:6" x14ac:dyDescent="0.3">
      <c r="A22557" t="s">
        <v>22962</v>
      </c>
      <c r="B22557">
        <v>0</v>
      </c>
      <c r="C22557">
        <v>0</v>
      </c>
      <c r="D22557">
        <v>2125920</v>
      </c>
      <c r="E22557">
        <v>1933780</v>
      </c>
      <c r="F22557" s="4">
        <f t="shared" si="352"/>
        <v>1353233.3333333333</v>
      </c>
    </row>
    <row r="22558" spans="1:6" x14ac:dyDescent="0.3">
      <c r="A22558" t="s">
        <v>22963</v>
      </c>
      <c r="B22558">
        <v>1280190</v>
      </c>
      <c r="C22558">
        <v>0</v>
      </c>
      <c r="D22558">
        <v>0</v>
      </c>
      <c r="E22558">
        <v>759040</v>
      </c>
      <c r="F22558" s="4">
        <f t="shared" si="352"/>
        <v>253013.33333333334</v>
      </c>
    </row>
    <row r="22559" spans="1:6" x14ac:dyDescent="0.3">
      <c r="A22559" t="s">
        <v>22964</v>
      </c>
      <c r="B22559">
        <v>160000</v>
      </c>
      <c r="C22559">
        <v>449640</v>
      </c>
      <c r="D22559">
        <v>565920</v>
      </c>
      <c r="E22559">
        <v>1165140</v>
      </c>
      <c r="F22559" s="4">
        <f t="shared" si="352"/>
        <v>726900</v>
      </c>
    </row>
    <row r="22560" spans="1:6" x14ac:dyDescent="0.3">
      <c r="A22560" t="s">
        <v>22965</v>
      </c>
      <c r="B22560">
        <v>1093720</v>
      </c>
      <c r="C22560">
        <v>0</v>
      </c>
      <c r="D22560">
        <v>1070160</v>
      </c>
      <c r="E22560">
        <v>929650</v>
      </c>
      <c r="F22560" s="4">
        <f t="shared" si="352"/>
        <v>666603.33333333337</v>
      </c>
    </row>
    <row r="22561" spans="1:6" x14ac:dyDescent="0.3">
      <c r="A22561" t="s">
        <v>22966</v>
      </c>
      <c r="B22561">
        <v>160000</v>
      </c>
      <c r="C22561">
        <v>0</v>
      </c>
      <c r="D22561">
        <v>0</v>
      </c>
      <c r="E22561">
        <v>0</v>
      </c>
      <c r="F22561" s="4">
        <f t="shared" si="352"/>
        <v>0</v>
      </c>
    </row>
    <row r="22562" spans="1:6" x14ac:dyDescent="0.3">
      <c r="A22562" t="s">
        <v>22967</v>
      </c>
      <c r="B22562">
        <v>0</v>
      </c>
      <c r="C22562">
        <v>10229710</v>
      </c>
      <c r="D22562">
        <v>22082860</v>
      </c>
      <c r="E22562">
        <v>40512570</v>
      </c>
      <c r="F22562" s="4">
        <f t="shared" si="352"/>
        <v>24275046.666666668</v>
      </c>
    </row>
    <row r="22563" spans="1:6" x14ac:dyDescent="0.3">
      <c r="A22563" t="s">
        <v>22968</v>
      </c>
      <c r="B22563">
        <v>0</v>
      </c>
      <c r="C22563">
        <v>1058100</v>
      </c>
      <c r="D22563">
        <v>0</v>
      </c>
      <c r="E22563">
        <v>386000</v>
      </c>
      <c r="F22563" s="4">
        <f t="shared" si="352"/>
        <v>481366.66666666669</v>
      </c>
    </row>
    <row r="22564" spans="1:6" x14ac:dyDescent="0.3">
      <c r="A22564" t="s">
        <v>22969</v>
      </c>
      <c r="B22564">
        <v>382200</v>
      </c>
      <c r="C22564">
        <v>1039780</v>
      </c>
      <c r="D22564">
        <v>707700</v>
      </c>
      <c r="E22564">
        <v>956000</v>
      </c>
      <c r="F22564" s="4">
        <f t="shared" si="352"/>
        <v>901160</v>
      </c>
    </row>
    <row r="22565" spans="1:6" x14ac:dyDescent="0.3">
      <c r="A22565" t="s">
        <v>22970</v>
      </c>
      <c r="B22565">
        <v>4743160</v>
      </c>
      <c r="C22565">
        <v>5639270</v>
      </c>
      <c r="D22565">
        <v>5213320</v>
      </c>
      <c r="E22565">
        <v>8688290</v>
      </c>
      <c r="F22565" s="4">
        <f t="shared" si="352"/>
        <v>6513626.666666667</v>
      </c>
    </row>
    <row r="22566" spans="1:6" x14ac:dyDescent="0.3">
      <c r="A22566" t="s">
        <v>22971</v>
      </c>
      <c r="B22566">
        <v>524440</v>
      </c>
      <c r="C22566">
        <v>678860</v>
      </c>
      <c r="D22566">
        <v>2244320</v>
      </c>
      <c r="E22566">
        <v>1701140</v>
      </c>
      <c r="F22566" s="4">
        <f t="shared" si="352"/>
        <v>1541440</v>
      </c>
    </row>
    <row r="22567" spans="1:6" x14ac:dyDescent="0.3">
      <c r="A22567" t="s">
        <v>22972</v>
      </c>
      <c r="B22567">
        <v>182000</v>
      </c>
      <c r="C22567">
        <v>9538650</v>
      </c>
      <c r="D22567">
        <v>740000</v>
      </c>
      <c r="E22567">
        <v>2145710</v>
      </c>
      <c r="F22567" s="4">
        <f t="shared" si="352"/>
        <v>4141453.3333333335</v>
      </c>
    </row>
    <row r="22568" spans="1:6" x14ac:dyDescent="0.3">
      <c r="A22568" t="s">
        <v>273</v>
      </c>
      <c r="B22568">
        <v>0</v>
      </c>
      <c r="C22568">
        <v>1531400</v>
      </c>
      <c r="D22568">
        <v>2605350</v>
      </c>
      <c r="E22568">
        <v>687280</v>
      </c>
      <c r="F22568" s="4">
        <f t="shared" si="352"/>
        <v>1608010</v>
      </c>
    </row>
    <row r="22569" spans="1:6" x14ac:dyDescent="0.3">
      <c r="A22569" t="s">
        <v>22973</v>
      </c>
      <c r="B22569">
        <v>564000</v>
      </c>
      <c r="C22569">
        <v>0</v>
      </c>
      <c r="D22569">
        <v>0</v>
      </c>
      <c r="E22569">
        <v>1033320</v>
      </c>
      <c r="F22569" s="4">
        <f t="shared" si="352"/>
        <v>344440</v>
      </c>
    </row>
    <row r="22570" spans="1:6" x14ac:dyDescent="0.3">
      <c r="A22570" t="s">
        <v>22974</v>
      </c>
      <c r="B22570">
        <v>0</v>
      </c>
      <c r="C22570">
        <v>152880</v>
      </c>
      <c r="D22570">
        <v>920920</v>
      </c>
      <c r="E22570">
        <v>0</v>
      </c>
      <c r="F22570" s="4">
        <f t="shared" si="352"/>
        <v>357933.33333333331</v>
      </c>
    </row>
    <row r="22571" spans="1:6" x14ac:dyDescent="0.3">
      <c r="A22571" t="s">
        <v>22975</v>
      </c>
      <c r="B22571">
        <v>0</v>
      </c>
      <c r="C22571">
        <v>0</v>
      </c>
      <c r="D22571">
        <v>444080</v>
      </c>
      <c r="E22571">
        <v>0</v>
      </c>
      <c r="F22571" s="4">
        <f t="shared" si="352"/>
        <v>148026.66666666666</v>
      </c>
    </row>
    <row r="22572" spans="1:6" x14ac:dyDescent="0.3">
      <c r="A22572" t="s">
        <v>22976</v>
      </c>
      <c r="B22572">
        <v>1407980</v>
      </c>
      <c r="C22572">
        <v>1411380</v>
      </c>
      <c r="D22572">
        <v>4646150</v>
      </c>
      <c r="E22572">
        <v>0</v>
      </c>
      <c r="F22572" s="4">
        <f t="shared" si="352"/>
        <v>2019176.6666666667</v>
      </c>
    </row>
    <row r="22573" spans="1:6" x14ac:dyDescent="0.3">
      <c r="A22573" t="s">
        <v>22977</v>
      </c>
      <c r="B22573">
        <v>0</v>
      </c>
      <c r="C22573">
        <v>947990</v>
      </c>
      <c r="D22573">
        <v>0</v>
      </c>
      <c r="E22573">
        <v>1343530</v>
      </c>
      <c r="F22573" s="4">
        <f t="shared" si="352"/>
        <v>763840</v>
      </c>
    </row>
    <row r="22574" spans="1:6" x14ac:dyDescent="0.3">
      <c r="A22574" t="s">
        <v>22978</v>
      </c>
      <c r="B22574">
        <v>0</v>
      </c>
      <c r="C22574">
        <v>869200</v>
      </c>
      <c r="D22574">
        <v>0</v>
      </c>
      <c r="E22574">
        <v>621120</v>
      </c>
      <c r="F22574" s="4">
        <f t="shared" si="352"/>
        <v>496773.33333333331</v>
      </c>
    </row>
    <row r="22575" spans="1:6" x14ac:dyDescent="0.3">
      <c r="A22575" t="s">
        <v>22979</v>
      </c>
      <c r="B22575">
        <v>888850</v>
      </c>
      <c r="C22575">
        <v>0</v>
      </c>
      <c r="D22575">
        <v>2132300</v>
      </c>
      <c r="E22575">
        <v>2020290</v>
      </c>
      <c r="F22575" s="4">
        <f t="shared" si="352"/>
        <v>1384196.6666666667</v>
      </c>
    </row>
    <row r="22576" spans="1:6" x14ac:dyDescent="0.3">
      <c r="A22576" t="s">
        <v>22980</v>
      </c>
      <c r="B22576">
        <v>598240</v>
      </c>
      <c r="C22576">
        <v>0</v>
      </c>
      <c r="D22576">
        <v>740000</v>
      </c>
      <c r="E22576">
        <v>1008360</v>
      </c>
      <c r="F22576" s="4">
        <f t="shared" si="352"/>
        <v>582786.66666666663</v>
      </c>
    </row>
    <row r="22577" spans="1:6" x14ac:dyDescent="0.3">
      <c r="A22577" t="s">
        <v>22981</v>
      </c>
      <c r="B22577">
        <v>1124060</v>
      </c>
      <c r="C22577">
        <v>1352760</v>
      </c>
      <c r="D22577">
        <v>0</v>
      </c>
      <c r="E22577">
        <v>256000</v>
      </c>
      <c r="F22577" s="4">
        <f t="shared" si="352"/>
        <v>536253.33333333337</v>
      </c>
    </row>
    <row r="22578" spans="1:6" x14ac:dyDescent="0.3">
      <c r="A22578" t="s">
        <v>22982</v>
      </c>
      <c r="B22578">
        <v>3476230</v>
      </c>
      <c r="C22578">
        <v>3125890</v>
      </c>
      <c r="D22578">
        <v>2859900</v>
      </c>
      <c r="E22578">
        <v>5207780</v>
      </c>
      <c r="F22578" s="4">
        <f t="shared" si="352"/>
        <v>3731190</v>
      </c>
    </row>
    <row r="22579" spans="1:6" x14ac:dyDescent="0.3">
      <c r="A22579" t="s">
        <v>22983</v>
      </c>
      <c r="B22579">
        <v>0</v>
      </c>
      <c r="C22579">
        <v>0</v>
      </c>
      <c r="D22579">
        <v>360360</v>
      </c>
      <c r="E22579">
        <v>0</v>
      </c>
      <c r="F22579" s="4">
        <f t="shared" si="352"/>
        <v>120120</v>
      </c>
    </row>
    <row r="22580" spans="1:6" x14ac:dyDescent="0.3">
      <c r="A22580" t="s">
        <v>22984</v>
      </c>
      <c r="B22580">
        <v>0</v>
      </c>
      <c r="C22580">
        <v>1480000</v>
      </c>
      <c r="D22580">
        <v>0</v>
      </c>
      <c r="E22580">
        <v>0</v>
      </c>
      <c r="F22580" s="4">
        <f t="shared" si="352"/>
        <v>493333.33333333331</v>
      </c>
    </row>
    <row r="22581" spans="1:6" x14ac:dyDescent="0.3">
      <c r="A22581" t="s">
        <v>22985</v>
      </c>
      <c r="B22581">
        <v>0</v>
      </c>
      <c r="C22581">
        <v>0</v>
      </c>
      <c r="D22581">
        <v>644640</v>
      </c>
      <c r="E22581">
        <v>368000</v>
      </c>
      <c r="F22581" s="4">
        <f t="shared" si="352"/>
        <v>337546.66666666669</v>
      </c>
    </row>
    <row r="22582" spans="1:6" x14ac:dyDescent="0.3">
      <c r="A22582" t="s">
        <v>901</v>
      </c>
      <c r="B22582">
        <v>2423300</v>
      </c>
      <c r="C22582">
        <v>0</v>
      </c>
      <c r="D22582">
        <v>714000</v>
      </c>
      <c r="E22582">
        <v>0</v>
      </c>
      <c r="F22582" s="4">
        <f t="shared" si="352"/>
        <v>238000</v>
      </c>
    </row>
    <row r="22583" spans="1:6" x14ac:dyDescent="0.3">
      <c r="A22583" t="s">
        <v>22986</v>
      </c>
      <c r="B22583">
        <v>0</v>
      </c>
      <c r="C22583">
        <v>640300</v>
      </c>
      <c r="D22583">
        <v>595140</v>
      </c>
      <c r="E22583">
        <v>0</v>
      </c>
      <c r="F22583" s="4">
        <f t="shared" si="352"/>
        <v>411813.33333333331</v>
      </c>
    </row>
    <row r="22584" spans="1:6" x14ac:dyDescent="0.3">
      <c r="A22584" t="s">
        <v>22987</v>
      </c>
      <c r="B22584">
        <v>740000</v>
      </c>
      <c r="C22584">
        <v>0</v>
      </c>
      <c r="D22584">
        <v>0</v>
      </c>
      <c r="E22584">
        <v>2167560</v>
      </c>
      <c r="F22584" s="4">
        <f t="shared" si="352"/>
        <v>722520</v>
      </c>
    </row>
    <row r="22585" spans="1:6" x14ac:dyDescent="0.3">
      <c r="A22585" t="s">
        <v>22988</v>
      </c>
      <c r="B22585">
        <v>0</v>
      </c>
      <c r="C22585">
        <v>2013380</v>
      </c>
      <c r="D22585">
        <v>2020790</v>
      </c>
      <c r="E22585">
        <v>2148510</v>
      </c>
      <c r="F22585" s="4">
        <f t="shared" si="352"/>
        <v>2060893.3333333333</v>
      </c>
    </row>
    <row r="22586" spans="1:6" x14ac:dyDescent="0.3">
      <c r="A22586" t="s">
        <v>22989</v>
      </c>
      <c r="B22586">
        <v>0</v>
      </c>
      <c r="C22586">
        <v>0</v>
      </c>
      <c r="D22586">
        <v>621690</v>
      </c>
      <c r="E22586">
        <v>386000</v>
      </c>
      <c r="F22586" s="4">
        <f t="shared" si="352"/>
        <v>335896.66666666669</v>
      </c>
    </row>
    <row r="22587" spans="1:6" x14ac:dyDescent="0.3">
      <c r="A22587" t="s">
        <v>22990</v>
      </c>
      <c r="B22587">
        <v>611520</v>
      </c>
      <c r="C22587">
        <v>0</v>
      </c>
      <c r="D22587">
        <v>0</v>
      </c>
      <c r="E22587">
        <v>820000</v>
      </c>
      <c r="F22587" s="4">
        <f t="shared" si="352"/>
        <v>273333.33333333331</v>
      </c>
    </row>
    <row r="22588" spans="1:6" x14ac:dyDescent="0.3">
      <c r="A22588" t="s">
        <v>22991</v>
      </c>
      <c r="B22588">
        <v>0</v>
      </c>
      <c r="C22588">
        <v>0</v>
      </c>
      <c r="D22588">
        <v>1480000</v>
      </c>
      <c r="E22588">
        <v>1199200</v>
      </c>
      <c r="F22588" s="4">
        <f t="shared" si="352"/>
        <v>893066.66666666663</v>
      </c>
    </row>
    <row r="22589" spans="1:6" x14ac:dyDescent="0.3">
      <c r="A22589" t="s">
        <v>22992</v>
      </c>
      <c r="B22589">
        <v>1357720</v>
      </c>
      <c r="C22589">
        <v>0</v>
      </c>
      <c r="D22589">
        <v>2360220</v>
      </c>
      <c r="E22589">
        <v>2175050</v>
      </c>
      <c r="F22589" s="4">
        <f t="shared" si="352"/>
        <v>1511756.6666666667</v>
      </c>
    </row>
    <row r="22590" spans="1:6" x14ac:dyDescent="0.3">
      <c r="A22590" t="s">
        <v>22993</v>
      </c>
      <c r="B22590">
        <v>961590</v>
      </c>
      <c r="C22590">
        <v>0</v>
      </c>
      <c r="D22590">
        <v>1520980</v>
      </c>
      <c r="E22590">
        <v>1349890</v>
      </c>
      <c r="F22590" s="4">
        <f t="shared" si="352"/>
        <v>956956.66666666663</v>
      </c>
    </row>
    <row r="22591" spans="1:6" x14ac:dyDescent="0.3">
      <c r="A22591" t="s">
        <v>22994</v>
      </c>
      <c r="B22591">
        <v>0</v>
      </c>
      <c r="C22591">
        <v>0</v>
      </c>
      <c r="D22591">
        <v>3498940</v>
      </c>
      <c r="E22591">
        <v>0</v>
      </c>
      <c r="F22591" s="4">
        <f t="shared" si="352"/>
        <v>1166313.3333333333</v>
      </c>
    </row>
    <row r="22592" spans="1:6" x14ac:dyDescent="0.3">
      <c r="A22592" t="s">
        <v>22995</v>
      </c>
      <c r="B22592">
        <v>1019200</v>
      </c>
      <c r="C22592">
        <v>604240</v>
      </c>
      <c r="D22592">
        <v>0</v>
      </c>
      <c r="E22592">
        <v>0</v>
      </c>
      <c r="F22592" s="4">
        <f t="shared" si="352"/>
        <v>201413.33333333334</v>
      </c>
    </row>
    <row r="22593" spans="1:6" x14ac:dyDescent="0.3">
      <c r="A22593" t="s">
        <v>22996</v>
      </c>
      <c r="B22593">
        <v>0</v>
      </c>
      <c r="C22593">
        <v>990540</v>
      </c>
      <c r="D22593">
        <v>509450</v>
      </c>
      <c r="E22593">
        <v>0</v>
      </c>
      <c r="F22593" s="4">
        <f t="shared" si="352"/>
        <v>499996.66666666669</v>
      </c>
    </row>
    <row r="22594" spans="1:6" x14ac:dyDescent="0.3">
      <c r="A22594" t="s">
        <v>22997</v>
      </c>
      <c r="B22594">
        <v>0</v>
      </c>
      <c r="C22594">
        <v>0</v>
      </c>
      <c r="D22594">
        <v>1087080</v>
      </c>
      <c r="E22594">
        <v>687960</v>
      </c>
      <c r="F22594" s="4">
        <f t="shared" si="352"/>
        <v>591680</v>
      </c>
    </row>
    <row r="22595" spans="1:6" x14ac:dyDescent="0.3">
      <c r="A22595" t="s">
        <v>22998</v>
      </c>
      <c r="B22595">
        <v>1452360</v>
      </c>
      <c r="C22595">
        <v>0</v>
      </c>
      <c r="D22595">
        <v>2169099</v>
      </c>
      <c r="E22595">
        <v>2727860</v>
      </c>
      <c r="F22595" s="4">
        <f t="shared" ref="F22595:F22658" si="353">SUM(C22595:E22595)/3</f>
        <v>1632319.6666666667</v>
      </c>
    </row>
    <row r="22596" spans="1:6" x14ac:dyDescent="0.3">
      <c r="A22596" t="s">
        <v>22999</v>
      </c>
      <c r="B22596">
        <v>1095640</v>
      </c>
      <c r="C22596">
        <v>0</v>
      </c>
      <c r="D22596">
        <v>0</v>
      </c>
      <c r="E22596">
        <v>1131960</v>
      </c>
      <c r="F22596" s="4">
        <f t="shared" si="353"/>
        <v>377320</v>
      </c>
    </row>
    <row r="22597" spans="1:6" x14ac:dyDescent="0.3">
      <c r="A22597" t="s">
        <v>23000</v>
      </c>
      <c r="B22597">
        <v>0</v>
      </c>
      <c r="C22597">
        <v>0</v>
      </c>
      <c r="D22597">
        <v>2727010</v>
      </c>
      <c r="E22597">
        <v>2266160</v>
      </c>
      <c r="F22597" s="4">
        <f t="shared" si="353"/>
        <v>1664390</v>
      </c>
    </row>
    <row r="22598" spans="1:6" x14ac:dyDescent="0.3">
      <c r="A22598" t="s">
        <v>23001</v>
      </c>
      <c r="B22598">
        <v>0</v>
      </c>
      <c r="C22598">
        <v>0</v>
      </c>
      <c r="D22598">
        <v>3769990</v>
      </c>
      <c r="E22598">
        <v>402000</v>
      </c>
      <c r="F22598" s="4">
        <f t="shared" si="353"/>
        <v>1390663.3333333333</v>
      </c>
    </row>
    <row r="22599" spans="1:6" x14ac:dyDescent="0.3">
      <c r="A22599" t="s">
        <v>23002</v>
      </c>
      <c r="B22599">
        <v>296000</v>
      </c>
      <c r="C22599">
        <v>313950</v>
      </c>
      <c r="D22599">
        <v>0</v>
      </c>
      <c r="E22599">
        <v>0</v>
      </c>
      <c r="F22599" s="4">
        <f t="shared" si="353"/>
        <v>104650</v>
      </c>
    </row>
    <row r="22600" spans="1:6" x14ac:dyDescent="0.3">
      <c r="A22600" t="s">
        <v>23003</v>
      </c>
      <c r="B22600">
        <v>0</v>
      </c>
      <c r="C22600">
        <v>0</v>
      </c>
      <c r="D22600">
        <v>1569360</v>
      </c>
      <c r="E22600">
        <v>0</v>
      </c>
      <c r="F22600" s="4">
        <f t="shared" si="353"/>
        <v>523120</v>
      </c>
    </row>
    <row r="22601" spans="1:6" x14ac:dyDescent="0.3">
      <c r="A22601" t="s">
        <v>23004</v>
      </c>
      <c r="B22601">
        <v>1563380</v>
      </c>
      <c r="C22601">
        <v>0</v>
      </c>
      <c r="D22601">
        <v>0</v>
      </c>
      <c r="E22601">
        <v>0</v>
      </c>
      <c r="F22601" s="4">
        <f t="shared" si="353"/>
        <v>0</v>
      </c>
    </row>
    <row r="22602" spans="1:6" x14ac:dyDescent="0.3">
      <c r="A22602" t="s">
        <v>23005</v>
      </c>
      <c r="B22602">
        <v>0</v>
      </c>
      <c r="C22602">
        <v>0</v>
      </c>
      <c r="D22602">
        <v>557200</v>
      </c>
      <c r="E22602">
        <v>2278080</v>
      </c>
      <c r="F22602" s="4">
        <f t="shared" si="353"/>
        <v>945093.33333333337</v>
      </c>
    </row>
    <row r="22603" spans="1:6" x14ac:dyDescent="0.3">
      <c r="A22603" t="s">
        <v>23006</v>
      </c>
      <c r="B22603">
        <v>955500</v>
      </c>
      <c r="C22603">
        <v>2232560</v>
      </c>
      <c r="D22603">
        <v>1569750</v>
      </c>
      <c r="E22603">
        <v>1388760</v>
      </c>
      <c r="F22603" s="4">
        <f t="shared" si="353"/>
        <v>1730356.6666666667</v>
      </c>
    </row>
    <row r="22604" spans="1:6" x14ac:dyDescent="0.3">
      <c r="A22604" t="s">
        <v>23007</v>
      </c>
      <c r="B22604">
        <v>3079980</v>
      </c>
      <c r="C22604">
        <v>4804230</v>
      </c>
      <c r="D22604">
        <v>3508070</v>
      </c>
      <c r="E22604">
        <v>4095820</v>
      </c>
      <c r="F22604" s="4">
        <f t="shared" si="353"/>
        <v>4136040</v>
      </c>
    </row>
    <row r="22605" spans="1:6" x14ac:dyDescent="0.3">
      <c r="A22605" t="s">
        <v>23008</v>
      </c>
      <c r="B22605">
        <v>837200</v>
      </c>
      <c r="C22605">
        <v>0</v>
      </c>
      <c r="D22605">
        <v>715260</v>
      </c>
      <c r="E22605">
        <v>0</v>
      </c>
      <c r="F22605" s="4">
        <f t="shared" si="353"/>
        <v>238420</v>
      </c>
    </row>
    <row r="22606" spans="1:6" x14ac:dyDescent="0.3">
      <c r="A22606" t="s">
        <v>23009</v>
      </c>
      <c r="B22606">
        <v>0</v>
      </c>
      <c r="C22606">
        <v>0</v>
      </c>
      <c r="D22606">
        <v>1064700</v>
      </c>
      <c r="E22606">
        <v>3605000</v>
      </c>
      <c r="F22606" s="4">
        <f t="shared" si="353"/>
        <v>1556566.6666666667</v>
      </c>
    </row>
    <row r="22607" spans="1:6" x14ac:dyDescent="0.3">
      <c r="A22607" t="s">
        <v>23010</v>
      </c>
      <c r="B22607">
        <v>0</v>
      </c>
      <c r="C22607">
        <v>160000</v>
      </c>
      <c r="D22607">
        <v>264600</v>
      </c>
      <c r="E22607">
        <v>463500</v>
      </c>
      <c r="F22607" s="4">
        <f t="shared" si="353"/>
        <v>296033.33333333331</v>
      </c>
    </row>
    <row r="22608" spans="1:6" x14ac:dyDescent="0.3">
      <c r="A22608" t="s">
        <v>23011</v>
      </c>
      <c r="B22608">
        <v>2393520</v>
      </c>
      <c r="C22608">
        <v>0</v>
      </c>
      <c r="D22608">
        <v>10822500</v>
      </c>
      <c r="E22608">
        <v>3038800</v>
      </c>
      <c r="F22608" s="4">
        <f t="shared" si="353"/>
        <v>4620433.333333333</v>
      </c>
    </row>
    <row r="22609" spans="1:6" x14ac:dyDescent="0.3">
      <c r="A22609" t="s">
        <v>197</v>
      </c>
      <c r="B22609">
        <v>2549860</v>
      </c>
      <c r="C22609">
        <v>1004600</v>
      </c>
      <c r="D22609">
        <v>2458970</v>
      </c>
      <c r="E22609">
        <v>2465750</v>
      </c>
      <c r="F22609" s="4">
        <f t="shared" si="353"/>
        <v>1976440</v>
      </c>
    </row>
    <row r="22610" spans="1:6" x14ac:dyDescent="0.3">
      <c r="A22610" t="s">
        <v>23012</v>
      </c>
      <c r="B22610">
        <v>0</v>
      </c>
      <c r="C22610">
        <v>803300</v>
      </c>
      <c r="D22610">
        <v>0</v>
      </c>
      <c r="E22610">
        <v>382200</v>
      </c>
      <c r="F22610" s="4">
        <f t="shared" si="353"/>
        <v>395166.66666666669</v>
      </c>
    </row>
    <row r="22611" spans="1:6" x14ac:dyDescent="0.3">
      <c r="A22611" t="s">
        <v>23013</v>
      </c>
      <c r="B22611">
        <v>674000</v>
      </c>
      <c r="C22611">
        <v>0</v>
      </c>
      <c r="D22611">
        <v>740000</v>
      </c>
      <c r="E22611">
        <v>0</v>
      </c>
      <c r="F22611" s="4">
        <f t="shared" si="353"/>
        <v>246666.66666666666</v>
      </c>
    </row>
    <row r="22612" spans="1:6" x14ac:dyDescent="0.3">
      <c r="A22612" t="s">
        <v>23014</v>
      </c>
      <c r="B22612">
        <v>2026240</v>
      </c>
      <c r="C22612">
        <v>382200</v>
      </c>
      <c r="D22612">
        <v>218400</v>
      </c>
      <c r="E22612">
        <v>0</v>
      </c>
      <c r="F22612" s="4">
        <f t="shared" si="353"/>
        <v>200200</v>
      </c>
    </row>
    <row r="22613" spans="1:6" x14ac:dyDescent="0.3">
      <c r="A22613" t="s">
        <v>23015</v>
      </c>
      <c r="B22613">
        <v>0</v>
      </c>
      <c r="C22613">
        <v>0</v>
      </c>
      <c r="D22613">
        <v>192000</v>
      </c>
      <c r="E22613">
        <v>0</v>
      </c>
      <c r="F22613" s="4">
        <f t="shared" si="353"/>
        <v>64000</v>
      </c>
    </row>
    <row r="22614" spans="1:6" x14ac:dyDescent="0.3">
      <c r="A22614" t="s">
        <v>23016</v>
      </c>
      <c r="B22614">
        <v>0</v>
      </c>
      <c r="C22614">
        <v>1360220</v>
      </c>
      <c r="D22614">
        <v>0</v>
      </c>
      <c r="E22614">
        <v>386000</v>
      </c>
      <c r="F22614" s="4">
        <f t="shared" si="353"/>
        <v>582073.33333333337</v>
      </c>
    </row>
    <row r="22615" spans="1:6" x14ac:dyDescent="0.3">
      <c r="A22615" t="s">
        <v>23017</v>
      </c>
      <c r="B22615">
        <v>0</v>
      </c>
      <c r="C22615">
        <v>2296000</v>
      </c>
      <c r="D22615">
        <v>1669280</v>
      </c>
      <c r="E22615">
        <v>580890</v>
      </c>
      <c r="F22615" s="4">
        <f t="shared" si="353"/>
        <v>1515390</v>
      </c>
    </row>
    <row r="22616" spans="1:6" x14ac:dyDescent="0.3">
      <c r="A22616" t="s">
        <v>23018</v>
      </c>
      <c r="B22616">
        <v>0</v>
      </c>
      <c r="C22616">
        <v>423150</v>
      </c>
      <c r="D22616">
        <v>0</v>
      </c>
      <c r="E22616">
        <v>386000</v>
      </c>
      <c r="F22616" s="4">
        <f t="shared" si="353"/>
        <v>269716.66666666669</v>
      </c>
    </row>
    <row r="22617" spans="1:6" x14ac:dyDescent="0.3">
      <c r="A22617" t="s">
        <v>23019</v>
      </c>
      <c r="B22617">
        <v>0</v>
      </c>
      <c r="C22617">
        <v>2175000</v>
      </c>
      <c r="D22617">
        <v>1023250</v>
      </c>
      <c r="E22617">
        <v>3085970</v>
      </c>
      <c r="F22617" s="4">
        <f t="shared" si="353"/>
        <v>2094740</v>
      </c>
    </row>
    <row r="22618" spans="1:6" x14ac:dyDescent="0.3">
      <c r="A22618" t="s">
        <v>23020</v>
      </c>
      <c r="B22618">
        <v>2249520</v>
      </c>
      <c r="C22618">
        <v>604000</v>
      </c>
      <c r="D22618">
        <v>1130480</v>
      </c>
      <c r="E22618">
        <v>4095730</v>
      </c>
      <c r="F22618" s="4">
        <f t="shared" si="353"/>
        <v>1943403.3333333333</v>
      </c>
    </row>
    <row r="22619" spans="1:6" x14ac:dyDescent="0.3">
      <c r="A22619" t="s">
        <v>507</v>
      </c>
      <c r="B22619">
        <v>2194100</v>
      </c>
      <c r="C22619">
        <v>2140420</v>
      </c>
      <c r="D22619">
        <v>2322000</v>
      </c>
      <c r="E22619">
        <v>3429360</v>
      </c>
      <c r="F22619" s="4">
        <f t="shared" si="353"/>
        <v>2630593.3333333335</v>
      </c>
    </row>
    <row r="22620" spans="1:6" x14ac:dyDescent="0.3">
      <c r="A22620" t="s">
        <v>23021</v>
      </c>
      <c r="B22620">
        <v>740000</v>
      </c>
      <c r="C22620">
        <v>254000</v>
      </c>
      <c r="D22620">
        <v>1157800</v>
      </c>
      <c r="E22620">
        <v>0</v>
      </c>
      <c r="F22620" s="4">
        <f t="shared" si="353"/>
        <v>470600</v>
      </c>
    </row>
    <row r="22621" spans="1:6" x14ac:dyDescent="0.3">
      <c r="A22621" t="s">
        <v>23022</v>
      </c>
      <c r="B22621">
        <v>0</v>
      </c>
      <c r="C22621">
        <v>0</v>
      </c>
      <c r="D22621">
        <v>234600</v>
      </c>
      <c r="E22621">
        <v>0</v>
      </c>
      <c r="F22621" s="4">
        <f t="shared" si="353"/>
        <v>78200</v>
      </c>
    </row>
    <row r="22622" spans="1:6" x14ac:dyDescent="0.3">
      <c r="A22622" t="s">
        <v>23023</v>
      </c>
      <c r="B22622">
        <v>610240</v>
      </c>
      <c r="C22622">
        <v>0</v>
      </c>
      <c r="D22622">
        <v>384000</v>
      </c>
      <c r="E22622">
        <v>0</v>
      </c>
      <c r="F22622" s="4">
        <f t="shared" si="353"/>
        <v>128000</v>
      </c>
    </row>
    <row r="22623" spans="1:6" x14ac:dyDescent="0.3">
      <c r="A22623" t="s">
        <v>23024</v>
      </c>
      <c r="B22623">
        <v>1320100</v>
      </c>
      <c r="C22623">
        <v>2049460</v>
      </c>
      <c r="D22623">
        <v>2627900</v>
      </c>
      <c r="E22623">
        <v>0</v>
      </c>
      <c r="F22623" s="4">
        <f t="shared" si="353"/>
        <v>1559120</v>
      </c>
    </row>
    <row r="22624" spans="1:6" x14ac:dyDescent="0.3">
      <c r="A22624" t="s">
        <v>23025</v>
      </c>
      <c r="B22624">
        <v>2615120</v>
      </c>
      <c r="C22624">
        <v>2015200</v>
      </c>
      <c r="D22624">
        <v>0</v>
      </c>
      <c r="E22624">
        <v>402000</v>
      </c>
      <c r="F22624" s="4">
        <f t="shared" si="353"/>
        <v>805733.33333333337</v>
      </c>
    </row>
    <row r="22625" spans="1:6" x14ac:dyDescent="0.3">
      <c r="A22625" t="s">
        <v>23026</v>
      </c>
      <c r="B22625">
        <v>0</v>
      </c>
      <c r="C22625">
        <v>740000</v>
      </c>
      <c r="D22625">
        <v>0</v>
      </c>
      <c r="E22625">
        <v>0</v>
      </c>
      <c r="F22625" s="4">
        <f t="shared" si="353"/>
        <v>246666.66666666666</v>
      </c>
    </row>
    <row r="22626" spans="1:6" x14ac:dyDescent="0.3">
      <c r="A22626" t="s">
        <v>23027</v>
      </c>
      <c r="B22626">
        <v>0</v>
      </c>
      <c r="C22626">
        <v>1106330</v>
      </c>
      <c r="D22626">
        <v>316680</v>
      </c>
      <c r="E22626">
        <v>1106650</v>
      </c>
      <c r="F22626" s="4">
        <f t="shared" si="353"/>
        <v>843220</v>
      </c>
    </row>
    <row r="22627" spans="1:6" x14ac:dyDescent="0.3">
      <c r="A22627" t="s">
        <v>23028</v>
      </c>
      <c r="B22627">
        <v>411950</v>
      </c>
      <c r="C22627">
        <v>0</v>
      </c>
      <c r="D22627">
        <v>2564640</v>
      </c>
      <c r="E22627">
        <v>0</v>
      </c>
      <c r="F22627" s="4">
        <f t="shared" si="353"/>
        <v>854880</v>
      </c>
    </row>
    <row r="22628" spans="1:6" x14ac:dyDescent="0.3">
      <c r="A22628" t="s">
        <v>23029</v>
      </c>
      <c r="B22628">
        <v>2108840</v>
      </c>
      <c r="C22628">
        <v>0</v>
      </c>
      <c r="D22628">
        <v>2250430</v>
      </c>
      <c r="E22628">
        <v>2156300</v>
      </c>
      <c r="F22628" s="4">
        <f t="shared" si="353"/>
        <v>1468910</v>
      </c>
    </row>
    <row r="22629" spans="1:6" x14ac:dyDescent="0.3">
      <c r="A22629" t="s">
        <v>23030</v>
      </c>
      <c r="B22629">
        <v>2782950</v>
      </c>
      <c r="C22629">
        <v>4387960</v>
      </c>
      <c r="D22629">
        <v>370000</v>
      </c>
      <c r="E22629">
        <v>2285280</v>
      </c>
      <c r="F22629" s="4">
        <f t="shared" si="353"/>
        <v>2347746.6666666665</v>
      </c>
    </row>
    <row r="22630" spans="1:6" x14ac:dyDescent="0.3">
      <c r="A22630" t="s">
        <v>23031</v>
      </c>
      <c r="B22630">
        <v>0</v>
      </c>
      <c r="C22630">
        <v>1160720</v>
      </c>
      <c r="D22630">
        <v>0</v>
      </c>
      <c r="E22630">
        <v>0</v>
      </c>
      <c r="F22630" s="4">
        <f t="shared" si="353"/>
        <v>386906.66666666669</v>
      </c>
    </row>
    <row r="22631" spans="1:6" x14ac:dyDescent="0.3">
      <c r="A22631" t="s">
        <v>23032</v>
      </c>
      <c r="B22631">
        <v>0</v>
      </c>
      <c r="C22631">
        <v>1411410</v>
      </c>
      <c r="D22631">
        <v>790500</v>
      </c>
      <c r="E22631">
        <v>450560</v>
      </c>
      <c r="F22631" s="4">
        <f t="shared" si="353"/>
        <v>884156.66666666663</v>
      </c>
    </row>
    <row r="22632" spans="1:6" x14ac:dyDescent="0.3">
      <c r="A22632" t="s">
        <v>23033</v>
      </c>
      <c r="B22632">
        <v>0</v>
      </c>
      <c r="C22632">
        <v>847000</v>
      </c>
      <c r="D22632">
        <v>927000</v>
      </c>
      <c r="E22632">
        <v>0</v>
      </c>
      <c r="F22632" s="4">
        <f t="shared" si="353"/>
        <v>591333.33333333337</v>
      </c>
    </row>
    <row r="22633" spans="1:6" x14ac:dyDescent="0.3">
      <c r="A22633" t="s">
        <v>23034</v>
      </c>
      <c r="B22633">
        <v>0</v>
      </c>
      <c r="C22633">
        <v>0</v>
      </c>
      <c r="D22633">
        <v>991900</v>
      </c>
      <c r="E22633">
        <v>0</v>
      </c>
      <c r="F22633" s="4">
        <f t="shared" si="353"/>
        <v>330633.33333333331</v>
      </c>
    </row>
    <row r="22634" spans="1:6" x14ac:dyDescent="0.3">
      <c r="A22634" t="s">
        <v>23035</v>
      </c>
      <c r="B22634">
        <v>3201440</v>
      </c>
      <c r="C22634">
        <v>0</v>
      </c>
      <c r="D22634">
        <v>3700000</v>
      </c>
      <c r="E22634">
        <v>2643700</v>
      </c>
      <c r="F22634" s="4">
        <f t="shared" si="353"/>
        <v>2114566.6666666665</v>
      </c>
    </row>
    <row r="22635" spans="1:6" x14ac:dyDescent="0.3">
      <c r="A22635" t="s">
        <v>23036</v>
      </c>
      <c r="B22635">
        <v>0</v>
      </c>
      <c r="C22635">
        <v>0</v>
      </c>
      <c r="D22635">
        <v>491400</v>
      </c>
      <c r="E22635">
        <v>0</v>
      </c>
      <c r="F22635" s="4">
        <f t="shared" si="353"/>
        <v>163800</v>
      </c>
    </row>
    <row r="22636" spans="1:6" x14ac:dyDescent="0.3">
      <c r="A22636" t="s">
        <v>23037</v>
      </c>
      <c r="B22636">
        <v>12528850</v>
      </c>
      <c r="C22636">
        <v>14322950</v>
      </c>
      <c r="D22636">
        <v>47920260</v>
      </c>
      <c r="E22636">
        <v>17726850</v>
      </c>
      <c r="F22636" s="4">
        <f t="shared" si="353"/>
        <v>26656686.666666668</v>
      </c>
    </row>
    <row r="22637" spans="1:6" x14ac:dyDescent="0.3">
      <c r="A22637" t="s">
        <v>23038</v>
      </c>
      <c r="B22637">
        <v>0</v>
      </c>
      <c r="C22637">
        <v>0</v>
      </c>
      <c r="D22637">
        <v>595140</v>
      </c>
      <c r="E22637">
        <v>0</v>
      </c>
      <c r="F22637" s="4">
        <f t="shared" si="353"/>
        <v>198380</v>
      </c>
    </row>
    <row r="22638" spans="1:6" x14ac:dyDescent="0.3">
      <c r="A22638" t="s">
        <v>23039</v>
      </c>
      <c r="B22638">
        <v>0</v>
      </c>
      <c r="C22638">
        <v>0</v>
      </c>
      <c r="D22638">
        <v>1763340</v>
      </c>
      <c r="E22638">
        <v>0</v>
      </c>
      <c r="F22638" s="4">
        <f t="shared" si="353"/>
        <v>587780</v>
      </c>
    </row>
    <row r="22639" spans="1:6" x14ac:dyDescent="0.3">
      <c r="A22639" t="s">
        <v>23040</v>
      </c>
      <c r="B22639">
        <v>0</v>
      </c>
      <c r="C22639">
        <v>0</v>
      </c>
      <c r="D22639">
        <v>614250</v>
      </c>
      <c r="E22639">
        <v>0</v>
      </c>
      <c r="F22639" s="4">
        <f t="shared" si="353"/>
        <v>204750</v>
      </c>
    </row>
    <row r="22640" spans="1:6" x14ac:dyDescent="0.3">
      <c r="A22640" t="s">
        <v>461</v>
      </c>
      <c r="B22640">
        <v>0</v>
      </c>
      <c r="C22640">
        <v>0</v>
      </c>
      <c r="D22640">
        <v>740740</v>
      </c>
      <c r="E22640">
        <v>0</v>
      </c>
      <c r="F22640" s="4">
        <f t="shared" si="353"/>
        <v>246913.33333333334</v>
      </c>
    </row>
    <row r="22641" spans="1:6" x14ac:dyDescent="0.3">
      <c r="A22641" t="s">
        <v>23041</v>
      </c>
      <c r="B22641">
        <v>786240</v>
      </c>
      <c r="C22641">
        <v>0</v>
      </c>
      <c r="D22641">
        <v>911820</v>
      </c>
      <c r="E22641">
        <v>624760</v>
      </c>
      <c r="F22641" s="4">
        <f t="shared" si="353"/>
        <v>512193.33333333331</v>
      </c>
    </row>
    <row r="22642" spans="1:6" x14ac:dyDescent="0.3">
      <c r="A22642" t="s">
        <v>23042</v>
      </c>
      <c r="B22642">
        <v>1372740</v>
      </c>
      <c r="C22642">
        <v>0</v>
      </c>
      <c r="D22642">
        <v>0</v>
      </c>
      <c r="E22642">
        <v>804000</v>
      </c>
      <c r="F22642" s="4">
        <f t="shared" si="353"/>
        <v>268000</v>
      </c>
    </row>
    <row r="22643" spans="1:6" x14ac:dyDescent="0.3">
      <c r="A22643" t="s">
        <v>23043</v>
      </c>
      <c r="B22643">
        <v>0</v>
      </c>
      <c r="C22643">
        <v>740000</v>
      </c>
      <c r="D22643">
        <v>991900</v>
      </c>
      <c r="E22643">
        <v>1705260</v>
      </c>
      <c r="F22643" s="4">
        <f t="shared" si="353"/>
        <v>1145720</v>
      </c>
    </row>
    <row r="22644" spans="1:6" x14ac:dyDescent="0.3">
      <c r="A22644" t="s">
        <v>23044</v>
      </c>
      <c r="B22644">
        <v>1140770</v>
      </c>
      <c r="C22644">
        <v>0</v>
      </c>
      <c r="D22644">
        <v>0</v>
      </c>
      <c r="E22644">
        <v>386000</v>
      </c>
      <c r="F22644" s="4">
        <f t="shared" si="353"/>
        <v>128666.66666666667</v>
      </c>
    </row>
    <row r="22645" spans="1:6" x14ac:dyDescent="0.3">
      <c r="A22645" t="s">
        <v>23045</v>
      </c>
      <c r="B22645">
        <v>535000</v>
      </c>
      <c r="C22645">
        <v>1480000</v>
      </c>
      <c r="D22645">
        <v>1346620</v>
      </c>
      <c r="E22645">
        <v>3144380</v>
      </c>
      <c r="F22645" s="4">
        <f t="shared" si="353"/>
        <v>1990333.3333333333</v>
      </c>
    </row>
    <row r="22646" spans="1:6" x14ac:dyDescent="0.3">
      <c r="A22646" t="s">
        <v>23046</v>
      </c>
      <c r="B22646">
        <v>2510010</v>
      </c>
      <c r="C22646">
        <v>1170000</v>
      </c>
      <c r="D22646">
        <v>0</v>
      </c>
      <c r="E22646">
        <v>2062120</v>
      </c>
      <c r="F22646" s="4">
        <f t="shared" si="353"/>
        <v>1077373.3333333333</v>
      </c>
    </row>
    <row r="22647" spans="1:6" x14ac:dyDescent="0.3">
      <c r="A22647" t="s">
        <v>23047</v>
      </c>
      <c r="B22647">
        <v>0</v>
      </c>
      <c r="C22647">
        <v>2009040</v>
      </c>
      <c r="D22647">
        <v>2035470</v>
      </c>
      <c r="E22647">
        <v>2186120</v>
      </c>
      <c r="F22647" s="4">
        <f t="shared" si="353"/>
        <v>2076876.6666666667</v>
      </c>
    </row>
    <row r="22648" spans="1:6" x14ac:dyDescent="0.3">
      <c r="A22648" t="s">
        <v>23048</v>
      </c>
      <c r="B22648">
        <v>0</v>
      </c>
      <c r="C22648">
        <v>248430</v>
      </c>
      <c r="D22648">
        <v>515790</v>
      </c>
      <c r="E22648">
        <v>0</v>
      </c>
      <c r="F22648" s="4">
        <f t="shared" si="353"/>
        <v>254740</v>
      </c>
    </row>
    <row r="22649" spans="1:6" x14ac:dyDescent="0.3">
      <c r="A22649" t="s">
        <v>23049</v>
      </c>
      <c r="B22649">
        <v>0</v>
      </c>
      <c r="C22649">
        <v>2806770</v>
      </c>
      <c r="D22649">
        <v>0</v>
      </c>
      <c r="E22649">
        <v>2633080</v>
      </c>
      <c r="F22649" s="4">
        <f t="shared" si="353"/>
        <v>1813283.3333333333</v>
      </c>
    </row>
    <row r="22650" spans="1:6" x14ac:dyDescent="0.3">
      <c r="A22650" t="s">
        <v>23050</v>
      </c>
      <c r="B22650">
        <v>256000</v>
      </c>
      <c r="C22650">
        <v>0</v>
      </c>
      <c r="D22650">
        <v>0</v>
      </c>
      <c r="E22650">
        <v>394000</v>
      </c>
      <c r="F22650" s="4">
        <f t="shared" si="353"/>
        <v>131333.33333333334</v>
      </c>
    </row>
    <row r="22651" spans="1:6" x14ac:dyDescent="0.3">
      <c r="A22651" t="s">
        <v>23051</v>
      </c>
      <c r="B22651">
        <v>2390290</v>
      </c>
      <c r="C22651">
        <v>793150</v>
      </c>
      <c r="D22651">
        <v>0</v>
      </c>
      <c r="E22651">
        <v>0</v>
      </c>
      <c r="F22651" s="4">
        <f t="shared" si="353"/>
        <v>264383.33333333331</v>
      </c>
    </row>
    <row r="22652" spans="1:6" x14ac:dyDescent="0.3">
      <c r="A22652" t="s">
        <v>23052</v>
      </c>
      <c r="B22652">
        <v>0</v>
      </c>
      <c r="C22652">
        <v>2092390</v>
      </c>
      <c r="D22652">
        <v>2039650</v>
      </c>
      <c r="E22652">
        <v>2320360</v>
      </c>
      <c r="F22652" s="4">
        <f t="shared" si="353"/>
        <v>2150800</v>
      </c>
    </row>
    <row r="22653" spans="1:6" x14ac:dyDescent="0.3">
      <c r="A22653" t="s">
        <v>23053</v>
      </c>
      <c r="B22653">
        <v>385840</v>
      </c>
      <c r="C22653">
        <v>0</v>
      </c>
      <c r="D22653">
        <v>385840</v>
      </c>
      <c r="E22653">
        <v>0</v>
      </c>
      <c r="F22653" s="4">
        <f t="shared" si="353"/>
        <v>128613.33333333333</v>
      </c>
    </row>
    <row r="22654" spans="1:6" x14ac:dyDescent="0.3">
      <c r="A22654" t="s">
        <v>23054</v>
      </c>
      <c r="B22654">
        <v>0</v>
      </c>
      <c r="C22654">
        <v>464100</v>
      </c>
      <c r="D22654">
        <v>0</v>
      </c>
      <c r="E22654">
        <v>0</v>
      </c>
      <c r="F22654" s="4">
        <f t="shared" si="353"/>
        <v>154700</v>
      </c>
    </row>
    <row r="22655" spans="1:6" x14ac:dyDescent="0.3">
      <c r="A22655" t="s">
        <v>23055</v>
      </c>
      <c r="B22655">
        <v>576090</v>
      </c>
      <c r="C22655">
        <v>0</v>
      </c>
      <c r="D22655">
        <v>0</v>
      </c>
      <c r="E22655">
        <v>0</v>
      </c>
      <c r="F22655" s="4">
        <f t="shared" si="353"/>
        <v>0</v>
      </c>
    </row>
    <row r="22656" spans="1:6" x14ac:dyDescent="0.3">
      <c r="A22656" t="s">
        <v>23056</v>
      </c>
      <c r="B22656">
        <v>1197600</v>
      </c>
      <c r="C22656">
        <v>0</v>
      </c>
      <c r="D22656">
        <v>0</v>
      </c>
      <c r="E22656">
        <v>0</v>
      </c>
      <c r="F22656" s="4">
        <f t="shared" si="353"/>
        <v>0</v>
      </c>
    </row>
    <row r="22657" spans="1:6" x14ac:dyDescent="0.3">
      <c r="A22657" t="s">
        <v>23057</v>
      </c>
      <c r="B22657">
        <v>0</v>
      </c>
      <c r="C22657">
        <v>612000</v>
      </c>
      <c r="D22657">
        <v>1017680</v>
      </c>
      <c r="E22657">
        <v>728100</v>
      </c>
      <c r="F22657" s="4">
        <f t="shared" si="353"/>
        <v>785926.66666666663</v>
      </c>
    </row>
    <row r="22658" spans="1:6" x14ac:dyDescent="0.3">
      <c r="A22658" t="s">
        <v>23058</v>
      </c>
      <c r="B22658">
        <v>2401920</v>
      </c>
      <c r="C22658">
        <v>0</v>
      </c>
      <c r="D22658">
        <v>2207750</v>
      </c>
      <c r="E22658">
        <v>0</v>
      </c>
      <c r="F22658" s="4">
        <f t="shared" si="353"/>
        <v>735916.66666666663</v>
      </c>
    </row>
    <row r="22659" spans="1:6" x14ac:dyDescent="0.3">
      <c r="A22659" t="s">
        <v>23059</v>
      </c>
      <c r="B22659">
        <v>0</v>
      </c>
      <c r="C22659">
        <v>3700000</v>
      </c>
      <c r="D22659">
        <v>1893200</v>
      </c>
      <c r="E22659">
        <v>4041400</v>
      </c>
      <c r="F22659" s="4">
        <f t="shared" ref="F22659:F22722" si="354">SUM(C22659:E22659)/3</f>
        <v>3211533.3333333335</v>
      </c>
    </row>
    <row r="22660" spans="1:6" x14ac:dyDescent="0.3">
      <c r="A22660" t="s">
        <v>23060</v>
      </c>
      <c r="B22660">
        <v>647680</v>
      </c>
      <c r="C22660">
        <v>262440</v>
      </c>
      <c r="D22660">
        <v>0</v>
      </c>
      <c r="E22660">
        <v>0</v>
      </c>
      <c r="F22660" s="4">
        <f t="shared" si="354"/>
        <v>87480</v>
      </c>
    </row>
    <row r="22661" spans="1:6" x14ac:dyDescent="0.3">
      <c r="A22661" t="s">
        <v>23061</v>
      </c>
      <c r="B22661">
        <v>0</v>
      </c>
      <c r="C22661">
        <v>520000</v>
      </c>
      <c r="D22661">
        <v>0</v>
      </c>
      <c r="E22661">
        <v>0</v>
      </c>
      <c r="F22661" s="4">
        <f t="shared" si="354"/>
        <v>173333.33333333334</v>
      </c>
    </row>
    <row r="22662" spans="1:6" x14ac:dyDescent="0.3">
      <c r="A22662" t="s">
        <v>23062</v>
      </c>
      <c r="B22662">
        <v>791700</v>
      </c>
      <c r="C22662">
        <v>0</v>
      </c>
      <c r="D22662">
        <v>0</v>
      </c>
      <c r="E22662">
        <v>1602510</v>
      </c>
      <c r="F22662" s="4">
        <f t="shared" si="354"/>
        <v>534170</v>
      </c>
    </row>
    <row r="22663" spans="1:6" x14ac:dyDescent="0.3">
      <c r="A22663" t="s">
        <v>23063</v>
      </c>
      <c r="B22663">
        <v>0</v>
      </c>
      <c r="C22663">
        <v>0</v>
      </c>
      <c r="D22663">
        <v>581490</v>
      </c>
      <c r="E22663">
        <v>0</v>
      </c>
      <c r="F22663" s="4">
        <f t="shared" si="354"/>
        <v>193830</v>
      </c>
    </row>
    <row r="22664" spans="1:6" x14ac:dyDescent="0.3">
      <c r="A22664" t="s">
        <v>23064</v>
      </c>
      <c r="B22664">
        <v>0</v>
      </c>
      <c r="C22664">
        <v>0</v>
      </c>
      <c r="D22664">
        <v>149400</v>
      </c>
      <c r="E22664">
        <v>0</v>
      </c>
      <c r="F22664" s="4">
        <f t="shared" si="354"/>
        <v>49800</v>
      </c>
    </row>
    <row r="22665" spans="1:6" x14ac:dyDescent="0.3">
      <c r="A22665" t="s">
        <v>23065</v>
      </c>
      <c r="B22665">
        <v>2816620</v>
      </c>
      <c r="C22665">
        <v>0</v>
      </c>
      <c r="D22665">
        <v>2283190</v>
      </c>
      <c r="E22665">
        <v>311100</v>
      </c>
      <c r="F22665" s="4">
        <f t="shared" si="354"/>
        <v>864763.33333333337</v>
      </c>
    </row>
    <row r="22666" spans="1:6" x14ac:dyDescent="0.3">
      <c r="A22666" t="s">
        <v>23066</v>
      </c>
      <c r="B22666">
        <v>2207660</v>
      </c>
      <c r="C22666">
        <v>0</v>
      </c>
      <c r="D22666">
        <v>0</v>
      </c>
      <c r="E22666">
        <v>0</v>
      </c>
      <c r="F22666" s="4">
        <f t="shared" si="354"/>
        <v>0</v>
      </c>
    </row>
    <row r="22667" spans="1:6" x14ac:dyDescent="0.3">
      <c r="A22667" t="s">
        <v>23067</v>
      </c>
      <c r="B22667">
        <v>0</v>
      </c>
      <c r="C22667">
        <v>370000</v>
      </c>
      <c r="D22667">
        <v>0</v>
      </c>
      <c r="E22667">
        <v>0</v>
      </c>
      <c r="F22667" s="4">
        <f t="shared" si="354"/>
        <v>123333.33333333333</v>
      </c>
    </row>
    <row r="22668" spans="1:6" x14ac:dyDescent="0.3">
      <c r="A22668" t="s">
        <v>23068</v>
      </c>
      <c r="B22668">
        <v>0</v>
      </c>
      <c r="C22668">
        <v>1505300</v>
      </c>
      <c r="D22668">
        <v>622440</v>
      </c>
      <c r="E22668">
        <v>698880</v>
      </c>
      <c r="F22668" s="4">
        <f t="shared" si="354"/>
        <v>942206.66666666663</v>
      </c>
    </row>
    <row r="22669" spans="1:6" x14ac:dyDescent="0.3">
      <c r="A22669" t="s">
        <v>23069</v>
      </c>
      <c r="B22669">
        <v>0</v>
      </c>
      <c r="C22669">
        <v>1534970</v>
      </c>
      <c r="D22669">
        <v>371280</v>
      </c>
      <c r="E22669">
        <v>2052300</v>
      </c>
      <c r="F22669" s="4">
        <f t="shared" si="354"/>
        <v>1319516.6666666667</v>
      </c>
    </row>
    <row r="22670" spans="1:6" x14ac:dyDescent="0.3">
      <c r="A22670" t="s">
        <v>23070</v>
      </c>
      <c r="B22670">
        <v>0</v>
      </c>
      <c r="C22670">
        <v>0</v>
      </c>
      <c r="D22670">
        <v>730360</v>
      </c>
      <c r="E22670">
        <v>0</v>
      </c>
      <c r="F22670" s="4">
        <f t="shared" si="354"/>
        <v>243453.33333333334</v>
      </c>
    </row>
    <row r="22671" spans="1:6" x14ac:dyDescent="0.3">
      <c r="A22671" t="s">
        <v>23071</v>
      </c>
      <c r="B22671">
        <v>0</v>
      </c>
      <c r="C22671">
        <v>540540</v>
      </c>
      <c r="D22671">
        <v>2303390</v>
      </c>
      <c r="E22671">
        <v>0</v>
      </c>
      <c r="F22671" s="4">
        <f t="shared" si="354"/>
        <v>947976.66666666663</v>
      </c>
    </row>
    <row r="22672" spans="1:6" x14ac:dyDescent="0.3">
      <c r="A22672" t="s">
        <v>23072</v>
      </c>
      <c r="B22672">
        <v>0</v>
      </c>
      <c r="C22672">
        <v>2288600</v>
      </c>
      <c r="D22672">
        <v>0</v>
      </c>
      <c r="E22672">
        <v>0</v>
      </c>
      <c r="F22672" s="4">
        <f t="shared" si="354"/>
        <v>762866.66666666663</v>
      </c>
    </row>
    <row r="22673" spans="1:6" x14ac:dyDescent="0.3">
      <c r="A22673" t="s">
        <v>23073</v>
      </c>
      <c r="B22673">
        <v>2049300</v>
      </c>
      <c r="C22673">
        <v>2136900</v>
      </c>
      <c r="D22673">
        <v>2188460</v>
      </c>
      <c r="E22673">
        <v>662400</v>
      </c>
      <c r="F22673" s="4">
        <f t="shared" si="354"/>
        <v>1662586.6666666667</v>
      </c>
    </row>
    <row r="22674" spans="1:6" x14ac:dyDescent="0.3">
      <c r="A22674" t="s">
        <v>23074</v>
      </c>
      <c r="B22674">
        <v>634600</v>
      </c>
      <c r="C22674">
        <v>0</v>
      </c>
      <c r="D22674">
        <v>0</v>
      </c>
      <c r="E22674">
        <v>402000</v>
      </c>
      <c r="F22674" s="4">
        <f t="shared" si="354"/>
        <v>134000</v>
      </c>
    </row>
    <row r="22675" spans="1:6" x14ac:dyDescent="0.3">
      <c r="A22675" t="s">
        <v>23075</v>
      </c>
      <c r="B22675">
        <v>0</v>
      </c>
      <c r="C22675">
        <v>0</v>
      </c>
      <c r="D22675">
        <v>647680</v>
      </c>
      <c r="E22675">
        <v>820000</v>
      </c>
      <c r="F22675" s="4">
        <f t="shared" si="354"/>
        <v>489226.66666666669</v>
      </c>
    </row>
    <row r="22676" spans="1:6" x14ac:dyDescent="0.3">
      <c r="A22676" t="s">
        <v>23076</v>
      </c>
      <c r="B22676">
        <v>1344980</v>
      </c>
      <c r="C22676">
        <v>0</v>
      </c>
      <c r="D22676">
        <v>0</v>
      </c>
      <c r="E22676">
        <v>0</v>
      </c>
      <c r="F22676" s="4">
        <f t="shared" si="354"/>
        <v>0</v>
      </c>
    </row>
    <row r="22677" spans="1:6" x14ac:dyDescent="0.3">
      <c r="A22677" t="s">
        <v>23077</v>
      </c>
      <c r="B22677">
        <v>0</v>
      </c>
      <c r="C22677">
        <v>433160</v>
      </c>
      <c r="D22677">
        <v>0</v>
      </c>
      <c r="E22677">
        <v>537810</v>
      </c>
      <c r="F22677" s="4">
        <f t="shared" si="354"/>
        <v>323656.66666666669</v>
      </c>
    </row>
    <row r="22678" spans="1:6" x14ac:dyDescent="0.3">
      <c r="A22678" t="s">
        <v>23078</v>
      </c>
      <c r="B22678">
        <v>1921440</v>
      </c>
      <c r="C22678">
        <v>0</v>
      </c>
      <c r="D22678">
        <v>2669550</v>
      </c>
      <c r="E22678">
        <v>4241600</v>
      </c>
      <c r="F22678" s="4">
        <f t="shared" si="354"/>
        <v>2303716.6666666665</v>
      </c>
    </row>
    <row r="22679" spans="1:6" x14ac:dyDescent="0.3">
      <c r="A22679" t="s">
        <v>23079</v>
      </c>
      <c r="B22679">
        <v>0</v>
      </c>
      <c r="C22679">
        <v>571220</v>
      </c>
      <c r="D22679">
        <v>553280</v>
      </c>
      <c r="E22679">
        <v>402000</v>
      </c>
      <c r="F22679" s="4">
        <f t="shared" si="354"/>
        <v>508833.33333333331</v>
      </c>
    </row>
    <row r="22680" spans="1:6" x14ac:dyDescent="0.3">
      <c r="A22680" t="s">
        <v>23080</v>
      </c>
      <c r="B22680">
        <v>0</v>
      </c>
      <c r="C22680">
        <v>540500</v>
      </c>
      <c r="D22680">
        <v>0</v>
      </c>
      <c r="E22680">
        <v>0</v>
      </c>
      <c r="F22680" s="4">
        <f t="shared" si="354"/>
        <v>180166.66666666666</v>
      </c>
    </row>
    <row r="22681" spans="1:6" x14ac:dyDescent="0.3">
      <c r="A22681" t="s">
        <v>23081</v>
      </c>
      <c r="B22681">
        <v>573300</v>
      </c>
      <c r="C22681">
        <v>2060740</v>
      </c>
      <c r="D22681">
        <v>573300</v>
      </c>
      <c r="E22681">
        <v>298800</v>
      </c>
      <c r="F22681" s="4">
        <f t="shared" si="354"/>
        <v>977613.33333333337</v>
      </c>
    </row>
    <row r="22682" spans="1:6" x14ac:dyDescent="0.3">
      <c r="A22682" t="s">
        <v>23082</v>
      </c>
      <c r="B22682">
        <v>574650</v>
      </c>
      <c r="C22682">
        <v>0</v>
      </c>
      <c r="D22682">
        <v>0</v>
      </c>
      <c r="E22682">
        <v>0</v>
      </c>
      <c r="F22682" s="4">
        <f t="shared" si="354"/>
        <v>0</v>
      </c>
    </row>
    <row r="22683" spans="1:6" x14ac:dyDescent="0.3">
      <c r="A22683" t="s">
        <v>23083</v>
      </c>
      <c r="B22683">
        <v>6459350</v>
      </c>
      <c r="C22683">
        <v>7648930</v>
      </c>
      <c r="D22683">
        <v>1134400</v>
      </c>
      <c r="E22683">
        <v>2141300</v>
      </c>
      <c r="F22683" s="4">
        <f t="shared" si="354"/>
        <v>3641543.3333333335</v>
      </c>
    </row>
    <row r="22684" spans="1:6" x14ac:dyDescent="0.3">
      <c r="A22684" t="s">
        <v>23084</v>
      </c>
      <c r="B22684">
        <v>0</v>
      </c>
      <c r="C22684">
        <v>948220</v>
      </c>
      <c r="D22684">
        <v>672650</v>
      </c>
      <c r="E22684">
        <v>1889000</v>
      </c>
      <c r="F22684" s="4">
        <f t="shared" si="354"/>
        <v>1169956.6666666667</v>
      </c>
    </row>
    <row r="22685" spans="1:6" x14ac:dyDescent="0.3">
      <c r="A22685" t="s">
        <v>23085</v>
      </c>
      <c r="B22685">
        <v>3876480</v>
      </c>
      <c r="C22685">
        <v>5121960</v>
      </c>
      <c r="D22685">
        <v>3995440</v>
      </c>
      <c r="E22685">
        <v>6254620</v>
      </c>
      <c r="F22685" s="4">
        <f t="shared" si="354"/>
        <v>5124006.666666667</v>
      </c>
    </row>
    <row r="22686" spans="1:6" x14ac:dyDescent="0.3">
      <c r="A22686" t="s">
        <v>23086</v>
      </c>
      <c r="B22686">
        <v>564200</v>
      </c>
      <c r="C22686">
        <v>421100</v>
      </c>
      <c r="D22686">
        <v>373100</v>
      </c>
      <c r="E22686">
        <v>0</v>
      </c>
      <c r="F22686" s="4">
        <f t="shared" si="354"/>
        <v>264733.33333333331</v>
      </c>
    </row>
    <row r="22687" spans="1:6" x14ac:dyDescent="0.3">
      <c r="A22687" t="s">
        <v>23087</v>
      </c>
      <c r="B22687">
        <v>0</v>
      </c>
      <c r="C22687">
        <v>1361850</v>
      </c>
      <c r="D22687">
        <v>499590</v>
      </c>
      <c r="E22687">
        <v>0</v>
      </c>
      <c r="F22687" s="4">
        <f t="shared" si="354"/>
        <v>620480</v>
      </c>
    </row>
    <row r="22688" spans="1:6" x14ac:dyDescent="0.3">
      <c r="A22688" t="s">
        <v>23088</v>
      </c>
      <c r="B22688">
        <v>811330</v>
      </c>
      <c r="C22688">
        <v>0</v>
      </c>
      <c r="D22688">
        <v>0</v>
      </c>
      <c r="E22688">
        <v>0</v>
      </c>
      <c r="F22688" s="4">
        <f t="shared" si="354"/>
        <v>0</v>
      </c>
    </row>
    <row r="22689" spans="1:6" x14ac:dyDescent="0.3">
      <c r="A22689" t="s">
        <v>23089</v>
      </c>
      <c r="B22689">
        <v>520260</v>
      </c>
      <c r="C22689">
        <v>0</v>
      </c>
      <c r="D22689">
        <v>1632880</v>
      </c>
      <c r="E22689">
        <v>0</v>
      </c>
      <c r="F22689" s="4">
        <f t="shared" si="354"/>
        <v>544293.33333333337</v>
      </c>
    </row>
    <row r="22690" spans="1:6" x14ac:dyDescent="0.3">
      <c r="A22690" t="s">
        <v>23090</v>
      </c>
      <c r="B22690">
        <v>486480</v>
      </c>
      <c r="C22690">
        <v>582400</v>
      </c>
      <c r="D22690">
        <v>1001130</v>
      </c>
      <c r="E22690">
        <v>3054250</v>
      </c>
      <c r="F22690" s="4">
        <f t="shared" si="354"/>
        <v>1545926.6666666667</v>
      </c>
    </row>
    <row r="22691" spans="1:6" x14ac:dyDescent="0.3">
      <c r="A22691" t="s">
        <v>23091</v>
      </c>
      <c r="B22691">
        <v>368550</v>
      </c>
      <c r="C22691">
        <v>249000</v>
      </c>
      <c r="D22691">
        <v>0</v>
      </c>
      <c r="E22691">
        <v>0</v>
      </c>
      <c r="F22691" s="4">
        <f t="shared" si="354"/>
        <v>83000</v>
      </c>
    </row>
    <row r="22692" spans="1:6" x14ac:dyDescent="0.3">
      <c r="A22692" t="s">
        <v>23092</v>
      </c>
      <c r="B22692">
        <v>256000</v>
      </c>
      <c r="C22692">
        <v>2236600</v>
      </c>
      <c r="D22692">
        <v>2150880</v>
      </c>
      <c r="E22692">
        <v>0</v>
      </c>
      <c r="F22692" s="4">
        <f t="shared" si="354"/>
        <v>1462493.3333333333</v>
      </c>
    </row>
    <row r="22693" spans="1:6" x14ac:dyDescent="0.3">
      <c r="A22693" t="s">
        <v>23093</v>
      </c>
      <c r="B22693">
        <v>674000</v>
      </c>
      <c r="C22693">
        <v>0</v>
      </c>
      <c r="D22693">
        <v>0</v>
      </c>
      <c r="E22693">
        <v>0</v>
      </c>
      <c r="F22693" s="4">
        <f t="shared" si="354"/>
        <v>0</v>
      </c>
    </row>
    <row r="22694" spans="1:6" x14ac:dyDescent="0.3">
      <c r="A22694" t="s">
        <v>23094</v>
      </c>
      <c r="B22694">
        <v>0</v>
      </c>
      <c r="C22694">
        <v>229320</v>
      </c>
      <c r="D22694">
        <v>2097320</v>
      </c>
      <c r="E22694">
        <v>2865000</v>
      </c>
      <c r="F22694" s="4">
        <f t="shared" si="354"/>
        <v>1730546.6666666667</v>
      </c>
    </row>
    <row r="22695" spans="1:6" x14ac:dyDescent="0.3">
      <c r="A22695" t="s">
        <v>23095</v>
      </c>
      <c r="B22695">
        <v>0</v>
      </c>
      <c r="C22695">
        <v>2151700</v>
      </c>
      <c r="D22695">
        <v>2124040</v>
      </c>
      <c r="E22695">
        <v>0</v>
      </c>
      <c r="F22695" s="4">
        <f t="shared" si="354"/>
        <v>1425246.6666666667</v>
      </c>
    </row>
    <row r="22696" spans="1:6" x14ac:dyDescent="0.3">
      <c r="A22696" t="s">
        <v>23096</v>
      </c>
      <c r="B22696">
        <v>0</v>
      </c>
      <c r="C22696">
        <v>0</v>
      </c>
      <c r="D22696">
        <v>862620</v>
      </c>
      <c r="E22696">
        <v>0</v>
      </c>
      <c r="F22696" s="4">
        <f t="shared" si="354"/>
        <v>287540</v>
      </c>
    </row>
    <row r="22697" spans="1:6" x14ac:dyDescent="0.3">
      <c r="A22697" t="s">
        <v>23097</v>
      </c>
      <c r="B22697">
        <v>382200</v>
      </c>
      <c r="C22697">
        <v>0</v>
      </c>
      <c r="D22697">
        <v>1712200</v>
      </c>
      <c r="E22697">
        <v>666880</v>
      </c>
      <c r="F22697" s="4">
        <f t="shared" si="354"/>
        <v>793026.66666666663</v>
      </c>
    </row>
    <row r="22698" spans="1:6" x14ac:dyDescent="0.3">
      <c r="A22698" t="s">
        <v>23098</v>
      </c>
      <c r="B22698">
        <v>0</v>
      </c>
      <c r="C22698">
        <v>0</v>
      </c>
      <c r="D22698">
        <v>2132780</v>
      </c>
      <c r="E22698">
        <v>2203580</v>
      </c>
      <c r="F22698" s="4">
        <f t="shared" si="354"/>
        <v>1445453.3333333333</v>
      </c>
    </row>
    <row r="22699" spans="1:6" x14ac:dyDescent="0.3">
      <c r="A22699" t="s">
        <v>23099</v>
      </c>
      <c r="B22699">
        <v>0</v>
      </c>
      <c r="C22699">
        <v>2621200</v>
      </c>
      <c r="D22699">
        <v>1494220</v>
      </c>
      <c r="E22699">
        <v>1351290</v>
      </c>
      <c r="F22699" s="4">
        <f t="shared" si="354"/>
        <v>1822236.6666666667</v>
      </c>
    </row>
    <row r="22700" spans="1:6" x14ac:dyDescent="0.3">
      <c r="A22700" t="s">
        <v>23100</v>
      </c>
      <c r="B22700">
        <v>0</v>
      </c>
      <c r="C22700">
        <v>2298220</v>
      </c>
      <c r="D22700">
        <v>0</v>
      </c>
      <c r="E22700">
        <v>0</v>
      </c>
      <c r="F22700" s="4">
        <f t="shared" si="354"/>
        <v>766073.33333333337</v>
      </c>
    </row>
    <row r="22701" spans="1:6" x14ac:dyDescent="0.3">
      <c r="A22701" t="s">
        <v>23101</v>
      </c>
      <c r="B22701">
        <v>0</v>
      </c>
      <c r="C22701">
        <v>0</v>
      </c>
      <c r="D22701">
        <v>1367180</v>
      </c>
      <c r="E22701">
        <v>788000</v>
      </c>
      <c r="F22701" s="4">
        <f t="shared" si="354"/>
        <v>718393.33333333337</v>
      </c>
    </row>
    <row r="22702" spans="1:6" x14ac:dyDescent="0.3">
      <c r="A22702" t="s">
        <v>23102</v>
      </c>
      <c r="B22702">
        <v>7400000</v>
      </c>
      <c r="C22702">
        <v>573300</v>
      </c>
      <c r="D22702">
        <v>0</v>
      </c>
      <c r="E22702">
        <v>1164800</v>
      </c>
      <c r="F22702" s="4">
        <f t="shared" si="354"/>
        <v>579366.66666666663</v>
      </c>
    </row>
    <row r="22703" spans="1:6" x14ac:dyDescent="0.3">
      <c r="A22703" t="s">
        <v>23103</v>
      </c>
      <c r="B22703">
        <v>2088380</v>
      </c>
      <c r="C22703">
        <v>0</v>
      </c>
      <c r="D22703">
        <v>2044470</v>
      </c>
      <c r="E22703">
        <v>2061990</v>
      </c>
      <c r="F22703" s="4">
        <f t="shared" si="354"/>
        <v>1368820</v>
      </c>
    </row>
    <row r="22704" spans="1:6" x14ac:dyDescent="0.3">
      <c r="A22704" t="s">
        <v>23104</v>
      </c>
      <c r="B22704">
        <v>880880</v>
      </c>
      <c r="C22704">
        <v>0</v>
      </c>
      <c r="D22704">
        <v>0</v>
      </c>
      <c r="E22704">
        <v>0</v>
      </c>
      <c r="F22704" s="4">
        <f t="shared" si="354"/>
        <v>0</v>
      </c>
    </row>
    <row r="22705" spans="1:6" x14ac:dyDescent="0.3">
      <c r="A22705" t="s">
        <v>23105</v>
      </c>
      <c r="B22705">
        <v>946400</v>
      </c>
      <c r="C22705">
        <v>0</v>
      </c>
      <c r="D22705">
        <v>1193680</v>
      </c>
      <c r="E22705">
        <v>816420</v>
      </c>
      <c r="F22705" s="4">
        <f t="shared" si="354"/>
        <v>670033.33333333337</v>
      </c>
    </row>
    <row r="22706" spans="1:6" x14ac:dyDescent="0.3">
      <c r="A22706" t="s">
        <v>23106</v>
      </c>
      <c r="B22706">
        <v>0</v>
      </c>
      <c r="C22706">
        <v>581490</v>
      </c>
      <c r="D22706">
        <v>492000</v>
      </c>
      <c r="E22706">
        <v>0</v>
      </c>
      <c r="F22706" s="4">
        <f t="shared" si="354"/>
        <v>357830</v>
      </c>
    </row>
    <row r="22707" spans="1:6" x14ac:dyDescent="0.3">
      <c r="A22707" t="s">
        <v>23107</v>
      </c>
      <c r="B22707">
        <v>622720</v>
      </c>
      <c r="C22707">
        <v>740000</v>
      </c>
      <c r="D22707">
        <v>0</v>
      </c>
      <c r="E22707">
        <v>0</v>
      </c>
      <c r="F22707" s="4">
        <f t="shared" si="354"/>
        <v>246666.66666666666</v>
      </c>
    </row>
    <row r="22708" spans="1:6" x14ac:dyDescent="0.3">
      <c r="A22708" t="s">
        <v>23108</v>
      </c>
      <c r="B22708">
        <v>0</v>
      </c>
      <c r="C22708">
        <v>149400</v>
      </c>
      <c r="D22708">
        <v>646100</v>
      </c>
      <c r="E22708">
        <v>705250</v>
      </c>
      <c r="F22708" s="4">
        <f t="shared" si="354"/>
        <v>500250</v>
      </c>
    </row>
    <row r="22709" spans="1:6" x14ac:dyDescent="0.3">
      <c r="A22709" t="s">
        <v>23109</v>
      </c>
      <c r="B22709">
        <v>0</v>
      </c>
      <c r="C22709">
        <v>0</v>
      </c>
      <c r="D22709">
        <v>732600</v>
      </c>
      <c r="E22709">
        <v>0</v>
      </c>
      <c r="F22709" s="4">
        <f t="shared" si="354"/>
        <v>244200</v>
      </c>
    </row>
    <row r="22710" spans="1:6" x14ac:dyDescent="0.3">
      <c r="A22710" t="s">
        <v>23110</v>
      </c>
      <c r="B22710">
        <v>264000</v>
      </c>
      <c r="C22710">
        <v>0</v>
      </c>
      <c r="D22710">
        <v>720720</v>
      </c>
      <c r="E22710">
        <v>1046400</v>
      </c>
      <c r="F22710" s="4">
        <f t="shared" si="354"/>
        <v>589040</v>
      </c>
    </row>
    <row r="22711" spans="1:6" x14ac:dyDescent="0.3">
      <c r="A22711" t="s">
        <v>23111</v>
      </c>
      <c r="B22711">
        <v>0</v>
      </c>
      <c r="C22711">
        <v>0</v>
      </c>
      <c r="D22711">
        <v>804000</v>
      </c>
      <c r="E22711">
        <v>0</v>
      </c>
      <c r="F22711" s="4">
        <f t="shared" si="354"/>
        <v>268000</v>
      </c>
    </row>
    <row r="22712" spans="1:6" x14ac:dyDescent="0.3">
      <c r="A22712" t="s">
        <v>23112</v>
      </c>
      <c r="B22712">
        <v>0</v>
      </c>
      <c r="C22712">
        <v>1480000</v>
      </c>
      <c r="D22712">
        <v>0</v>
      </c>
      <c r="E22712">
        <v>0</v>
      </c>
      <c r="F22712" s="4">
        <f t="shared" si="354"/>
        <v>493333.33333333331</v>
      </c>
    </row>
    <row r="22713" spans="1:6" x14ac:dyDescent="0.3">
      <c r="A22713" t="s">
        <v>23113</v>
      </c>
      <c r="B22713">
        <v>10732600</v>
      </c>
      <c r="C22713">
        <v>18106000</v>
      </c>
      <c r="D22713">
        <v>2114100</v>
      </c>
      <c r="E22713">
        <v>4482000</v>
      </c>
      <c r="F22713" s="4">
        <f t="shared" si="354"/>
        <v>8234033.333333333</v>
      </c>
    </row>
    <row r="22714" spans="1:6" x14ac:dyDescent="0.3">
      <c r="A22714" t="s">
        <v>23114</v>
      </c>
      <c r="B22714">
        <v>476220</v>
      </c>
      <c r="C22714">
        <v>0</v>
      </c>
      <c r="D22714">
        <v>0</v>
      </c>
      <c r="E22714">
        <v>0</v>
      </c>
      <c r="F22714" s="4">
        <f t="shared" si="354"/>
        <v>0</v>
      </c>
    </row>
    <row r="22715" spans="1:6" x14ac:dyDescent="0.3">
      <c r="A22715" t="s">
        <v>23115</v>
      </c>
      <c r="B22715">
        <v>0</v>
      </c>
      <c r="C22715">
        <v>600000</v>
      </c>
      <c r="D22715">
        <v>0</v>
      </c>
      <c r="E22715">
        <v>1240520</v>
      </c>
      <c r="F22715" s="4">
        <f t="shared" si="354"/>
        <v>613506.66666666663</v>
      </c>
    </row>
    <row r="22716" spans="1:6" x14ac:dyDescent="0.3">
      <c r="A22716" t="s">
        <v>23116</v>
      </c>
      <c r="B22716">
        <v>8489030</v>
      </c>
      <c r="C22716">
        <v>4418960</v>
      </c>
      <c r="D22716">
        <v>0</v>
      </c>
      <c r="E22716">
        <v>6249700</v>
      </c>
      <c r="F22716" s="4">
        <f t="shared" si="354"/>
        <v>3556220</v>
      </c>
    </row>
    <row r="22717" spans="1:6" x14ac:dyDescent="0.3">
      <c r="A22717" t="s">
        <v>23117</v>
      </c>
      <c r="B22717">
        <v>493760</v>
      </c>
      <c r="C22717">
        <v>912650</v>
      </c>
      <c r="D22717">
        <v>0</v>
      </c>
      <c r="E22717">
        <v>2142150</v>
      </c>
      <c r="F22717" s="4">
        <f t="shared" si="354"/>
        <v>1018266.6666666666</v>
      </c>
    </row>
    <row r="22718" spans="1:6" x14ac:dyDescent="0.3">
      <c r="A22718" t="s">
        <v>280</v>
      </c>
      <c r="B22718">
        <v>721630</v>
      </c>
      <c r="C22718">
        <v>0</v>
      </c>
      <c r="D22718">
        <v>714000</v>
      </c>
      <c r="E22718">
        <v>709800</v>
      </c>
      <c r="F22718" s="4">
        <f t="shared" si="354"/>
        <v>474600</v>
      </c>
    </row>
    <row r="22719" spans="1:6" x14ac:dyDescent="0.3">
      <c r="A22719" t="s">
        <v>23118</v>
      </c>
      <c r="B22719">
        <v>0</v>
      </c>
      <c r="C22719">
        <v>3046120</v>
      </c>
      <c r="D22719">
        <v>0</v>
      </c>
      <c r="E22719">
        <v>2101040</v>
      </c>
      <c r="F22719" s="4">
        <f t="shared" si="354"/>
        <v>1715720</v>
      </c>
    </row>
    <row r="22720" spans="1:6" x14ac:dyDescent="0.3">
      <c r="A22720" t="s">
        <v>23119</v>
      </c>
      <c r="B22720">
        <v>0</v>
      </c>
      <c r="C22720">
        <v>0</v>
      </c>
      <c r="D22720">
        <v>799890</v>
      </c>
      <c r="E22720">
        <v>0</v>
      </c>
      <c r="F22720" s="4">
        <f t="shared" si="354"/>
        <v>266630</v>
      </c>
    </row>
    <row r="22721" spans="1:6" x14ac:dyDescent="0.3">
      <c r="A22721" t="s">
        <v>23120</v>
      </c>
      <c r="B22721">
        <v>923000</v>
      </c>
      <c r="C22721">
        <v>740000</v>
      </c>
      <c r="D22721">
        <v>920180</v>
      </c>
      <c r="E22721">
        <v>915700</v>
      </c>
      <c r="F22721" s="4">
        <f t="shared" si="354"/>
        <v>858626.66666666663</v>
      </c>
    </row>
    <row r="22722" spans="1:6" x14ac:dyDescent="0.3">
      <c r="A22722" t="s">
        <v>23121</v>
      </c>
      <c r="B22722">
        <v>599600</v>
      </c>
      <c r="C22722">
        <v>0</v>
      </c>
      <c r="D22722">
        <v>0</v>
      </c>
      <c r="E22722">
        <v>0</v>
      </c>
      <c r="F22722" s="4">
        <f t="shared" si="354"/>
        <v>0</v>
      </c>
    </row>
    <row r="22723" spans="1:6" x14ac:dyDescent="0.3">
      <c r="A22723" t="s">
        <v>23122</v>
      </c>
      <c r="B22723">
        <v>963320</v>
      </c>
      <c r="C22723">
        <v>0</v>
      </c>
      <c r="D22723">
        <v>0</v>
      </c>
      <c r="E22723">
        <v>620600</v>
      </c>
      <c r="F22723" s="4">
        <f t="shared" ref="F22723:F22786" si="355">SUM(C22723:E22723)/3</f>
        <v>206866.66666666666</v>
      </c>
    </row>
    <row r="22724" spans="1:6" x14ac:dyDescent="0.3">
      <c r="A22724" t="s">
        <v>23123</v>
      </c>
      <c r="B22724">
        <v>0</v>
      </c>
      <c r="C22724">
        <v>286650</v>
      </c>
      <c r="D22724">
        <v>0</v>
      </c>
      <c r="E22724">
        <v>382200</v>
      </c>
      <c r="F22724" s="4">
        <f t="shared" si="355"/>
        <v>222950</v>
      </c>
    </row>
    <row r="22725" spans="1:6" x14ac:dyDescent="0.3">
      <c r="A22725" t="s">
        <v>23124</v>
      </c>
      <c r="B22725">
        <v>1240940</v>
      </c>
      <c r="C22725">
        <v>1286760</v>
      </c>
      <c r="D22725">
        <v>0</v>
      </c>
      <c r="E22725">
        <v>2273970</v>
      </c>
      <c r="F22725" s="4">
        <f t="shared" si="355"/>
        <v>1186910</v>
      </c>
    </row>
    <row r="22726" spans="1:6" x14ac:dyDescent="0.3">
      <c r="A22726" t="s">
        <v>23125</v>
      </c>
      <c r="B22726">
        <v>5032450</v>
      </c>
      <c r="C22726">
        <v>8393020</v>
      </c>
      <c r="D22726">
        <v>8016320</v>
      </c>
      <c r="E22726">
        <v>8677500</v>
      </c>
      <c r="F22726" s="4">
        <f t="shared" si="355"/>
        <v>8362280</v>
      </c>
    </row>
    <row r="22727" spans="1:6" x14ac:dyDescent="0.3">
      <c r="A22727" t="s">
        <v>23126</v>
      </c>
      <c r="B22727">
        <v>0</v>
      </c>
      <c r="C22727">
        <v>0</v>
      </c>
      <c r="D22727">
        <v>980980</v>
      </c>
      <c r="E22727">
        <v>1747520</v>
      </c>
      <c r="F22727" s="4">
        <f t="shared" si="355"/>
        <v>909500</v>
      </c>
    </row>
    <row r="22728" spans="1:6" x14ac:dyDescent="0.3">
      <c r="A22728" t="s">
        <v>23127</v>
      </c>
      <c r="B22728">
        <v>366000</v>
      </c>
      <c r="C22728">
        <v>0</v>
      </c>
      <c r="D22728">
        <v>0</v>
      </c>
      <c r="E22728">
        <v>867960</v>
      </c>
      <c r="F22728" s="4">
        <f t="shared" si="355"/>
        <v>289320</v>
      </c>
    </row>
    <row r="22729" spans="1:6" x14ac:dyDescent="0.3">
      <c r="A22729" t="s">
        <v>23128</v>
      </c>
      <c r="B22729">
        <v>0</v>
      </c>
      <c r="C22729">
        <v>2285619</v>
      </c>
      <c r="D22729">
        <v>0</v>
      </c>
      <c r="E22729">
        <v>1206880</v>
      </c>
      <c r="F22729" s="4">
        <f t="shared" si="355"/>
        <v>1164166.3333333333</v>
      </c>
    </row>
    <row r="22730" spans="1:6" x14ac:dyDescent="0.3">
      <c r="A22730" t="s">
        <v>23129</v>
      </c>
      <c r="B22730">
        <v>2053160</v>
      </c>
      <c r="C22730">
        <v>2204000</v>
      </c>
      <c r="D22730">
        <v>3700000</v>
      </c>
      <c r="E22730">
        <v>3371700</v>
      </c>
      <c r="F22730" s="4">
        <f t="shared" si="355"/>
        <v>3091900</v>
      </c>
    </row>
    <row r="22731" spans="1:6" x14ac:dyDescent="0.3">
      <c r="A22731" t="s">
        <v>23130</v>
      </c>
      <c r="B22731">
        <v>0</v>
      </c>
      <c r="C22731">
        <v>1865860</v>
      </c>
      <c r="D22731">
        <v>740000</v>
      </c>
      <c r="E22731">
        <v>948900</v>
      </c>
      <c r="F22731" s="4">
        <f t="shared" si="355"/>
        <v>1184920</v>
      </c>
    </row>
    <row r="22732" spans="1:6" x14ac:dyDescent="0.3">
      <c r="A22732" t="s">
        <v>23131</v>
      </c>
      <c r="B22732">
        <v>0</v>
      </c>
      <c r="C22732">
        <v>1546140</v>
      </c>
      <c r="D22732">
        <v>0</v>
      </c>
      <c r="E22732">
        <v>0</v>
      </c>
      <c r="F22732" s="4">
        <f t="shared" si="355"/>
        <v>515380</v>
      </c>
    </row>
    <row r="22733" spans="1:6" x14ac:dyDescent="0.3">
      <c r="A22733" t="s">
        <v>235</v>
      </c>
      <c r="B22733">
        <v>0</v>
      </c>
      <c r="C22733">
        <v>0</v>
      </c>
      <c r="D22733">
        <v>378380</v>
      </c>
      <c r="E22733">
        <v>0</v>
      </c>
      <c r="F22733" s="4">
        <f t="shared" si="355"/>
        <v>126126.66666666667</v>
      </c>
    </row>
    <row r="22734" spans="1:6" x14ac:dyDescent="0.3">
      <c r="A22734" t="s">
        <v>23132</v>
      </c>
      <c r="B22734">
        <v>0</v>
      </c>
      <c r="C22734">
        <v>1419600</v>
      </c>
      <c r="D22734">
        <v>811600</v>
      </c>
      <c r="E22734">
        <v>535080</v>
      </c>
      <c r="F22734" s="4">
        <f t="shared" si="355"/>
        <v>922093.33333333337</v>
      </c>
    </row>
    <row r="22735" spans="1:6" x14ac:dyDescent="0.3">
      <c r="A22735" t="s">
        <v>23133</v>
      </c>
      <c r="B22735">
        <v>906400</v>
      </c>
      <c r="C22735">
        <v>0</v>
      </c>
      <c r="D22735">
        <v>0</v>
      </c>
      <c r="E22735">
        <v>693420</v>
      </c>
      <c r="F22735" s="4">
        <f t="shared" si="355"/>
        <v>231140</v>
      </c>
    </row>
    <row r="22736" spans="1:6" x14ac:dyDescent="0.3">
      <c r="A22736" t="s">
        <v>23134</v>
      </c>
      <c r="B22736">
        <v>0</v>
      </c>
      <c r="C22736">
        <v>1756000</v>
      </c>
      <c r="D22736">
        <v>0</v>
      </c>
      <c r="E22736">
        <v>595000</v>
      </c>
      <c r="F22736" s="4">
        <f t="shared" si="355"/>
        <v>783666.66666666663</v>
      </c>
    </row>
    <row r="22737" spans="1:6" x14ac:dyDescent="0.3">
      <c r="A22737" t="s">
        <v>23135</v>
      </c>
      <c r="B22737">
        <v>0</v>
      </c>
      <c r="C22737">
        <v>1341100</v>
      </c>
      <c r="D22737">
        <v>1201520</v>
      </c>
      <c r="E22737">
        <v>836560</v>
      </c>
      <c r="F22737" s="4">
        <f t="shared" si="355"/>
        <v>1126393.3333333333</v>
      </c>
    </row>
    <row r="22738" spans="1:6" x14ac:dyDescent="0.3">
      <c r="A22738" t="s">
        <v>23136</v>
      </c>
      <c r="B22738">
        <v>0</v>
      </c>
      <c r="C22738">
        <v>288000</v>
      </c>
      <c r="D22738">
        <v>940000</v>
      </c>
      <c r="E22738">
        <v>536820</v>
      </c>
      <c r="F22738" s="4">
        <f t="shared" si="355"/>
        <v>588273.33333333337</v>
      </c>
    </row>
    <row r="22739" spans="1:6" x14ac:dyDescent="0.3">
      <c r="A22739" t="s">
        <v>23137</v>
      </c>
      <c r="B22739">
        <v>646640</v>
      </c>
      <c r="C22739">
        <v>0</v>
      </c>
      <c r="D22739">
        <v>360360</v>
      </c>
      <c r="E22739">
        <v>0</v>
      </c>
      <c r="F22739" s="4">
        <f t="shared" si="355"/>
        <v>120120</v>
      </c>
    </row>
    <row r="22740" spans="1:6" x14ac:dyDescent="0.3">
      <c r="A22740" t="s">
        <v>23138</v>
      </c>
      <c r="B22740">
        <v>0</v>
      </c>
      <c r="C22740">
        <v>1317860</v>
      </c>
      <c r="D22740">
        <v>1061860</v>
      </c>
      <c r="E22740">
        <v>1612680</v>
      </c>
      <c r="F22740" s="4">
        <f t="shared" si="355"/>
        <v>1330800</v>
      </c>
    </row>
    <row r="22741" spans="1:6" x14ac:dyDescent="0.3">
      <c r="A22741" t="s">
        <v>23139</v>
      </c>
      <c r="B22741">
        <v>198900</v>
      </c>
      <c r="C22741">
        <v>1218120</v>
      </c>
      <c r="D22741">
        <v>0</v>
      </c>
      <c r="E22741">
        <v>1045000</v>
      </c>
      <c r="F22741" s="4">
        <f t="shared" si="355"/>
        <v>754373.33333333337</v>
      </c>
    </row>
    <row r="22742" spans="1:6" x14ac:dyDescent="0.3">
      <c r="A22742" t="s">
        <v>23140</v>
      </c>
      <c r="B22742">
        <v>1481280</v>
      </c>
      <c r="C22742">
        <v>494600</v>
      </c>
      <c r="D22742">
        <v>958400</v>
      </c>
      <c r="E22742">
        <v>706000</v>
      </c>
      <c r="F22742" s="4">
        <f t="shared" si="355"/>
        <v>719666.66666666663</v>
      </c>
    </row>
    <row r="22743" spans="1:6" x14ac:dyDescent="0.3">
      <c r="A22743" t="s">
        <v>23141</v>
      </c>
      <c r="B22743">
        <v>2994630</v>
      </c>
      <c r="C22743">
        <v>3673550</v>
      </c>
      <c r="D22743">
        <v>3235180</v>
      </c>
      <c r="E22743">
        <v>3442750</v>
      </c>
      <c r="F22743" s="4">
        <f t="shared" si="355"/>
        <v>3450493.3333333335</v>
      </c>
    </row>
    <row r="22744" spans="1:6" x14ac:dyDescent="0.3">
      <c r="A22744" t="s">
        <v>23142</v>
      </c>
      <c r="B22744">
        <v>504000</v>
      </c>
      <c r="C22744">
        <v>2035280</v>
      </c>
      <c r="D22744">
        <v>2072300</v>
      </c>
      <c r="E22744">
        <v>0</v>
      </c>
      <c r="F22744" s="4">
        <f t="shared" si="355"/>
        <v>1369193.3333333333</v>
      </c>
    </row>
    <row r="22745" spans="1:6" x14ac:dyDescent="0.3">
      <c r="A22745" t="s">
        <v>23143</v>
      </c>
      <c r="B22745">
        <v>0</v>
      </c>
      <c r="C22745">
        <v>2368860</v>
      </c>
      <c r="D22745">
        <v>1534260</v>
      </c>
      <c r="E22745">
        <v>626080</v>
      </c>
      <c r="F22745" s="4">
        <f t="shared" si="355"/>
        <v>1509733.3333333333</v>
      </c>
    </row>
    <row r="22746" spans="1:6" x14ac:dyDescent="0.3">
      <c r="A22746" t="s">
        <v>23144</v>
      </c>
      <c r="B22746">
        <v>256000</v>
      </c>
      <c r="C22746">
        <v>2380100</v>
      </c>
      <c r="D22746">
        <v>5277250</v>
      </c>
      <c r="E22746">
        <v>2111400</v>
      </c>
      <c r="F22746" s="4">
        <f t="shared" si="355"/>
        <v>3256250</v>
      </c>
    </row>
    <row r="22747" spans="1:6" x14ac:dyDescent="0.3">
      <c r="A22747" t="s">
        <v>23145</v>
      </c>
      <c r="B22747">
        <v>784000</v>
      </c>
      <c r="C22747">
        <v>2353600</v>
      </c>
      <c r="D22747">
        <v>1231160</v>
      </c>
      <c r="E22747">
        <v>2381720</v>
      </c>
      <c r="F22747" s="4">
        <f t="shared" si="355"/>
        <v>1988826.6666666667</v>
      </c>
    </row>
    <row r="22748" spans="1:6" x14ac:dyDescent="0.3">
      <c r="A22748" t="s">
        <v>23146</v>
      </c>
      <c r="B22748">
        <v>694640</v>
      </c>
      <c r="C22748">
        <v>0</v>
      </c>
      <c r="D22748">
        <v>486480</v>
      </c>
      <c r="E22748">
        <v>540540</v>
      </c>
      <c r="F22748" s="4">
        <f t="shared" si="355"/>
        <v>342340</v>
      </c>
    </row>
    <row r="22749" spans="1:6" x14ac:dyDescent="0.3">
      <c r="A22749" t="s">
        <v>23147</v>
      </c>
      <c r="B22749">
        <v>1909400</v>
      </c>
      <c r="C22749">
        <v>1234640</v>
      </c>
      <c r="D22749">
        <v>628440</v>
      </c>
      <c r="E22749">
        <v>4155200</v>
      </c>
      <c r="F22749" s="4">
        <f t="shared" si="355"/>
        <v>2006093.3333333333</v>
      </c>
    </row>
    <row r="22750" spans="1:6" x14ac:dyDescent="0.3">
      <c r="A22750" t="s">
        <v>23148</v>
      </c>
      <c r="B22750">
        <v>0</v>
      </c>
      <c r="C22750">
        <v>0</v>
      </c>
      <c r="D22750">
        <v>1546250</v>
      </c>
      <c r="E22750">
        <v>715420</v>
      </c>
      <c r="F22750" s="4">
        <f t="shared" si="355"/>
        <v>753890</v>
      </c>
    </row>
    <row r="22751" spans="1:6" x14ac:dyDescent="0.3">
      <c r="A22751" t="s">
        <v>23149</v>
      </c>
      <c r="B22751">
        <v>0</v>
      </c>
      <c r="C22751">
        <v>0</v>
      </c>
      <c r="D22751">
        <v>0</v>
      </c>
      <c r="E22751">
        <v>0</v>
      </c>
      <c r="F22751" s="4">
        <f t="shared" si="355"/>
        <v>0</v>
      </c>
    </row>
    <row r="22752" spans="1:6" x14ac:dyDescent="0.3">
      <c r="A22752" t="s">
        <v>23150</v>
      </c>
      <c r="B22752">
        <v>660800</v>
      </c>
      <c r="C22752">
        <v>2032800</v>
      </c>
      <c r="D22752">
        <v>0</v>
      </c>
      <c r="E22752">
        <v>2122960</v>
      </c>
      <c r="F22752" s="4">
        <f t="shared" si="355"/>
        <v>1385253.3333333333</v>
      </c>
    </row>
    <row r="22753" spans="1:6" x14ac:dyDescent="0.3">
      <c r="A22753" t="s">
        <v>23151</v>
      </c>
      <c r="B22753">
        <v>1043130</v>
      </c>
      <c r="C22753">
        <v>1043540</v>
      </c>
      <c r="D22753">
        <v>1015260</v>
      </c>
      <c r="E22753">
        <v>418000</v>
      </c>
      <c r="F22753" s="4">
        <f t="shared" si="355"/>
        <v>825600</v>
      </c>
    </row>
    <row r="22754" spans="1:6" x14ac:dyDescent="0.3">
      <c r="A22754" t="s">
        <v>23152</v>
      </c>
      <c r="B22754">
        <v>0</v>
      </c>
      <c r="C22754">
        <v>0</v>
      </c>
      <c r="D22754">
        <v>582220</v>
      </c>
      <c r="E22754">
        <v>1439180</v>
      </c>
      <c r="F22754" s="4">
        <f t="shared" si="355"/>
        <v>673800</v>
      </c>
    </row>
    <row r="22755" spans="1:6" x14ac:dyDescent="0.3">
      <c r="A22755" t="s">
        <v>23153</v>
      </c>
      <c r="B22755">
        <v>0</v>
      </c>
      <c r="C22755">
        <v>0</v>
      </c>
      <c r="D22755">
        <v>714000</v>
      </c>
      <c r="E22755">
        <v>386000</v>
      </c>
      <c r="F22755" s="4">
        <f t="shared" si="355"/>
        <v>366666.66666666669</v>
      </c>
    </row>
    <row r="22756" spans="1:6" x14ac:dyDescent="0.3">
      <c r="A22756" t="s">
        <v>23154</v>
      </c>
      <c r="B22756">
        <v>0</v>
      </c>
      <c r="C22756">
        <v>0</v>
      </c>
      <c r="D22756">
        <v>1235710</v>
      </c>
      <c r="E22756">
        <v>0</v>
      </c>
      <c r="F22756" s="4">
        <f t="shared" si="355"/>
        <v>411903.33333333331</v>
      </c>
    </row>
    <row r="22757" spans="1:6" x14ac:dyDescent="0.3">
      <c r="A22757" t="s">
        <v>23155</v>
      </c>
      <c r="B22757">
        <v>0</v>
      </c>
      <c r="C22757">
        <v>1216080</v>
      </c>
      <c r="D22757">
        <v>0</v>
      </c>
      <c r="E22757">
        <v>402000</v>
      </c>
      <c r="F22757" s="4">
        <f t="shared" si="355"/>
        <v>539360</v>
      </c>
    </row>
    <row r="22758" spans="1:6" x14ac:dyDescent="0.3">
      <c r="A22758" t="s">
        <v>23156</v>
      </c>
      <c r="B22758">
        <v>0</v>
      </c>
      <c r="C22758">
        <v>0</v>
      </c>
      <c r="D22758">
        <v>1184700</v>
      </c>
      <c r="E22758">
        <v>1081080</v>
      </c>
      <c r="F22758" s="4">
        <f t="shared" si="355"/>
        <v>755260</v>
      </c>
    </row>
    <row r="22759" spans="1:6" x14ac:dyDescent="0.3">
      <c r="A22759" t="s">
        <v>987</v>
      </c>
      <c r="B22759">
        <v>0</v>
      </c>
      <c r="C22759">
        <v>0</v>
      </c>
      <c r="D22759">
        <v>1089840</v>
      </c>
      <c r="E22759">
        <v>0</v>
      </c>
      <c r="F22759" s="4">
        <f t="shared" si="355"/>
        <v>363280</v>
      </c>
    </row>
    <row r="22760" spans="1:6" x14ac:dyDescent="0.3">
      <c r="A22760" t="s">
        <v>23157</v>
      </c>
      <c r="B22760">
        <v>0</v>
      </c>
      <c r="C22760">
        <v>1299680</v>
      </c>
      <c r="D22760">
        <v>0</v>
      </c>
      <c r="E22760">
        <v>0</v>
      </c>
      <c r="F22760" s="4">
        <f t="shared" si="355"/>
        <v>433226.66666666669</v>
      </c>
    </row>
    <row r="22761" spans="1:6" x14ac:dyDescent="0.3">
      <c r="A22761" t="s">
        <v>23158</v>
      </c>
      <c r="B22761">
        <v>1365000</v>
      </c>
      <c r="C22761">
        <v>8651910</v>
      </c>
      <c r="D22761">
        <v>10123550</v>
      </c>
      <c r="E22761">
        <v>16769210</v>
      </c>
      <c r="F22761" s="4">
        <f t="shared" si="355"/>
        <v>11848223.333333334</v>
      </c>
    </row>
    <row r="22762" spans="1:6" x14ac:dyDescent="0.3">
      <c r="A22762" t="s">
        <v>23159</v>
      </c>
      <c r="B22762">
        <v>2082080</v>
      </c>
      <c r="C22762">
        <v>4744080</v>
      </c>
      <c r="D22762">
        <v>0</v>
      </c>
      <c r="E22762">
        <v>0</v>
      </c>
      <c r="F22762" s="4">
        <f t="shared" si="355"/>
        <v>1581360</v>
      </c>
    </row>
    <row r="22763" spans="1:6" x14ac:dyDescent="0.3">
      <c r="A22763" t="s">
        <v>23160</v>
      </c>
      <c r="B22763">
        <v>411950</v>
      </c>
      <c r="C22763">
        <v>0</v>
      </c>
      <c r="D22763">
        <v>0</v>
      </c>
      <c r="E22763">
        <v>2675400</v>
      </c>
      <c r="F22763" s="4">
        <f t="shared" si="355"/>
        <v>891800</v>
      </c>
    </row>
    <row r="22764" spans="1:6" x14ac:dyDescent="0.3">
      <c r="A22764" t="s">
        <v>23161</v>
      </c>
      <c r="B22764">
        <v>370000</v>
      </c>
      <c r="C22764">
        <v>0</v>
      </c>
      <c r="D22764">
        <v>0</v>
      </c>
      <c r="E22764">
        <v>0</v>
      </c>
      <c r="F22764" s="4">
        <f t="shared" si="355"/>
        <v>0</v>
      </c>
    </row>
    <row r="22765" spans="1:6" x14ac:dyDescent="0.3">
      <c r="A22765" t="s">
        <v>23162</v>
      </c>
      <c r="B22765">
        <v>0</v>
      </c>
      <c r="C22765">
        <v>0</v>
      </c>
      <c r="D22765">
        <v>1068340</v>
      </c>
      <c r="E22765">
        <v>234600</v>
      </c>
      <c r="F22765" s="4">
        <f t="shared" si="355"/>
        <v>434313.33333333331</v>
      </c>
    </row>
    <row r="22766" spans="1:6" x14ac:dyDescent="0.3">
      <c r="A22766" t="s">
        <v>23163</v>
      </c>
      <c r="B22766">
        <v>0</v>
      </c>
      <c r="C22766">
        <v>0</v>
      </c>
      <c r="D22766">
        <v>0</v>
      </c>
      <c r="E22766">
        <v>0</v>
      </c>
      <c r="F22766" s="4">
        <f t="shared" si="355"/>
        <v>0</v>
      </c>
    </row>
    <row r="22767" spans="1:6" x14ac:dyDescent="0.3">
      <c r="A22767" t="s">
        <v>23164</v>
      </c>
      <c r="B22767">
        <v>646200</v>
      </c>
      <c r="C22767">
        <v>0</v>
      </c>
      <c r="D22767">
        <v>720720</v>
      </c>
      <c r="E22767">
        <v>600600</v>
      </c>
      <c r="F22767" s="4">
        <f t="shared" si="355"/>
        <v>440440</v>
      </c>
    </row>
    <row r="22768" spans="1:6" x14ac:dyDescent="0.3">
      <c r="A22768" t="s">
        <v>23165</v>
      </c>
      <c r="B22768">
        <v>0</v>
      </c>
      <c r="C22768">
        <v>0</v>
      </c>
      <c r="D22768">
        <v>1537720</v>
      </c>
      <c r="E22768">
        <v>0</v>
      </c>
      <c r="F22768" s="4">
        <f t="shared" si="355"/>
        <v>512573.33333333331</v>
      </c>
    </row>
    <row r="22769" spans="1:6" x14ac:dyDescent="0.3">
      <c r="A22769" t="s">
        <v>23166</v>
      </c>
      <c r="B22769">
        <v>2020110</v>
      </c>
      <c r="C22769">
        <v>0</v>
      </c>
      <c r="D22769">
        <v>2306670</v>
      </c>
      <c r="E22769">
        <v>1349700</v>
      </c>
      <c r="F22769" s="4">
        <f t="shared" si="355"/>
        <v>1218790</v>
      </c>
    </row>
    <row r="22770" spans="1:6" x14ac:dyDescent="0.3">
      <c r="A22770" t="s">
        <v>23167</v>
      </c>
      <c r="B22770">
        <v>647680</v>
      </c>
      <c r="C22770">
        <v>0</v>
      </c>
      <c r="D22770">
        <v>0</v>
      </c>
      <c r="E22770">
        <v>0</v>
      </c>
      <c r="F22770" s="4">
        <f t="shared" si="355"/>
        <v>0</v>
      </c>
    </row>
    <row r="22771" spans="1:6" x14ac:dyDescent="0.3">
      <c r="A22771" t="s">
        <v>23168</v>
      </c>
      <c r="B22771">
        <v>820000</v>
      </c>
      <c r="C22771">
        <v>0</v>
      </c>
      <c r="D22771">
        <v>763490</v>
      </c>
      <c r="E22771">
        <v>1143870</v>
      </c>
      <c r="F22771" s="4">
        <f t="shared" si="355"/>
        <v>635786.66666666663</v>
      </c>
    </row>
    <row r="22772" spans="1:6" x14ac:dyDescent="0.3">
      <c r="A22772" t="s">
        <v>23169</v>
      </c>
      <c r="B22772">
        <v>0</v>
      </c>
      <c r="C22772">
        <v>600000</v>
      </c>
      <c r="D22772">
        <v>0</v>
      </c>
      <c r="E22772">
        <v>0</v>
      </c>
      <c r="F22772" s="4">
        <f t="shared" si="355"/>
        <v>200000</v>
      </c>
    </row>
    <row r="22773" spans="1:6" x14ac:dyDescent="0.3">
      <c r="A22773" t="s">
        <v>23170</v>
      </c>
      <c r="B22773">
        <v>308000</v>
      </c>
      <c r="C22773">
        <v>0</v>
      </c>
      <c r="D22773">
        <v>0</v>
      </c>
      <c r="E22773">
        <v>0</v>
      </c>
      <c r="F22773" s="4">
        <f t="shared" si="355"/>
        <v>0</v>
      </c>
    </row>
    <row r="22774" spans="1:6" x14ac:dyDescent="0.3">
      <c r="A22774" t="s">
        <v>23171</v>
      </c>
      <c r="B22774">
        <v>0</v>
      </c>
      <c r="C22774">
        <v>0</v>
      </c>
      <c r="D22774">
        <v>2003750</v>
      </c>
      <c r="E22774">
        <v>638600</v>
      </c>
      <c r="F22774" s="4">
        <f t="shared" si="355"/>
        <v>880783.33333333337</v>
      </c>
    </row>
    <row r="22775" spans="1:6" x14ac:dyDescent="0.3">
      <c r="A22775" t="s">
        <v>23172</v>
      </c>
      <c r="B22775">
        <v>613200</v>
      </c>
      <c r="C22775">
        <v>300300</v>
      </c>
      <c r="D22775">
        <v>0</v>
      </c>
      <c r="E22775">
        <v>386000</v>
      </c>
      <c r="F22775" s="4">
        <f t="shared" si="355"/>
        <v>228766.66666666666</v>
      </c>
    </row>
    <row r="22776" spans="1:6" x14ac:dyDescent="0.3">
      <c r="A22776" t="s">
        <v>23173</v>
      </c>
      <c r="B22776">
        <v>0</v>
      </c>
      <c r="C22776">
        <v>2060240</v>
      </c>
      <c r="D22776">
        <v>880880</v>
      </c>
      <c r="E22776">
        <v>1491650</v>
      </c>
      <c r="F22776" s="4">
        <f t="shared" si="355"/>
        <v>1477590</v>
      </c>
    </row>
    <row r="22777" spans="1:6" x14ac:dyDescent="0.3">
      <c r="A22777" t="s">
        <v>23174</v>
      </c>
      <c r="B22777">
        <v>535000</v>
      </c>
      <c r="C22777">
        <v>0</v>
      </c>
      <c r="D22777">
        <v>1924650</v>
      </c>
      <c r="E22777">
        <v>402000</v>
      </c>
      <c r="F22777" s="4">
        <f t="shared" si="355"/>
        <v>775550</v>
      </c>
    </row>
    <row r="22778" spans="1:6" x14ac:dyDescent="0.3">
      <c r="A22778" t="s">
        <v>23175</v>
      </c>
      <c r="B22778">
        <v>0</v>
      </c>
      <c r="C22778">
        <v>995180</v>
      </c>
      <c r="D22778">
        <v>0</v>
      </c>
      <c r="E22778">
        <v>0</v>
      </c>
      <c r="F22778" s="4">
        <f t="shared" si="355"/>
        <v>331726.66666666669</v>
      </c>
    </row>
    <row r="22779" spans="1:6" x14ac:dyDescent="0.3">
      <c r="A22779" t="s">
        <v>23176</v>
      </c>
      <c r="B22779">
        <v>411950</v>
      </c>
      <c r="C22779">
        <v>2209760</v>
      </c>
      <c r="D22779">
        <v>2196060</v>
      </c>
      <c r="E22779">
        <v>3631500</v>
      </c>
      <c r="F22779" s="4">
        <f t="shared" si="355"/>
        <v>2679106.6666666665</v>
      </c>
    </row>
    <row r="22780" spans="1:6" x14ac:dyDescent="0.3">
      <c r="A22780" t="s">
        <v>23177</v>
      </c>
      <c r="B22780">
        <v>673400</v>
      </c>
      <c r="C22780">
        <v>0</v>
      </c>
      <c r="D22780">
        <v>901000</v>
      </c>
      <c r="E22780">
        <v>382200</v>
      </c>
      <c r="F22780" s="4">
        <f t="shared" si="355"/>
        <v>427733.33333333331</v>
      </c>
    </row>
    <row r="22781" spans="1:6" x14ac:dyDescent="0.3">
      <c r="A22781" t="s">
        <v>23178</v>
      </c>
      <c r="B22781">
        <v>500500</v>
      </c>
      <c r="C22781">
        <v>2520700</v>
      </c>
      <c r="D22781">
        <v>0</v>
      </c>
      <c r="E22781">
        <v>0</v>
      </c>
      <c r="F22781" s="4">
        <f t="shared" si="355"/>
        <v>840233.33333333337</v>
      </c>
    </row>
    <row r="22782" spans="1:6" x14ac:dyDescent="0.3">
      <c r="A22782" t="s">
        <v>23179</v>
      </c>
      <c r="B22782">
        <v>0</v>
      </c>
      <c r="C22782">
        <v>0</v>
      </c>
      <c r="D22782">
        <v>5147110</v>
      </c>
      <c r="E22782">
        <v>2735930</v>
      </c>
      <c r="F22782" s="4">
        <f t="shared" si="355"/>
        <v>2627680</v>
      </c>
    </row>
    <row r="22783" spans="1:6" x14ac:dyDescent="0.3">
      <c r="A22783" t="s">
        <v>23180</v>
      </c>
      <c r="B22783">
        <v>886350</v>
      </c>
      <c r="C22783">
        <v>698000</v>
      </c>
      <c r="D22783">
        <v>900000</v>
      </c>
      <c r="E22783">
        <v>358700</v>
      </c>
      <c r="F22783" s="4">
        <f t="shared" si="355"/>
        <v>652233.33333333337</v>
      </c>
    </row>
    <row r="22784" spans="1:6" x14ac:dyDescent="0.3">
      <c r="A22784" t="s">
        <v>23181</v>
      </c>
      <c r="B22784">
        <v>653800</v>
      </c>
      <c r="C22784">
        <v>0</v>
      </c>
      <c r="D22784">
        <v>0</v>
      </c>
      <c r="E22784">
        <v>386000</v>
      </c>
      <c r="F22784" s="4">
        <f t="shared" si="355"/>
        <v>128666.66666666667</v>
      </c>
    </row>
    <row r="22785" spans="1:6" x14ac:dyDescent="0.3">
      <c r="A22785" t="s">
        <v>23182</v>
      </c>
      <c r="B22785">
        <v>248000</v>
      </c>
      <c r="C22785">
        <v>0</v>
      </c>
      <c r="D22785">
        <v>0</v>
      </c>
      <c r="E22785">
        <v>0</v>
      </c>
      <c r="F22785" s="4">
        <f t="shared" si="355"/>
        <v>0</v>
      </c>
    </row>
    <row r="22786" spans="1:6" x14ac:dyDescent="0.3">
      <c r="A22786" t="s">
        <v>23183</v>
      </c>
      <c r="B22786">
        <v>1081390</v>
      </c>
      <c r="C22786">
        <v>0</v>
      </c>
      <c r="D22786">
        <v>1240330</v>
      </c>
      <c r="E22786">
        <v>0</v>
      </c>
      <c r="F22786" s="4">
        <f t="shared" si="355"/>
        <v>413443.33333333331</v>
      </c>
    </row>
    <row r="22787" spans="1:6" x14ac:dyDescent="0.3">
      <c r="A22787" t="s">
        <v>23184</v>
      </c>
      <c r="B22787">
        <v>0</v>
      </c>
      <c r="C22787">
        <v>1096270</v>
      </c>
      <c r="D22787">
        <v>0</v>
      </c>
      <c r="E22787">
        <v>386000</v>
      </c>
      <c r="F22787" s="4">
        <f t="shared" ref="F22787:F22850" si="356">SUM(C22787:E22787)/3</f>
        <v>494090</v>
      </c>
    </row>
    <row r="22788" spans="1:6" x14ac:dyDescent="0.3">
      <c r="A22788" t="s">
        <v>23185</v>
      </c>
      <c r="B22788">
        <v>6129640</v>
      </c>
      <c r="C22788">
        <v>0</v>
      </c>
      <c r="D22788">
        <v>0</v>
      </c>
      <c r="E22788">
        <v>0</v>
      </c>
      <c r="F22788" s="4">
        <f t="shared" si="356"/>
        <v>0</v>
      </c>
    </row>
    <row r="22789" spans="1:6" x14ac:dyDescent="0.3">
      <c r="A22789" t="s">
        <v>23186</v>
      </c>
      <c r="B22789">
        <v>0</v>
      </c>
      <c r="C22789">
        <v>740000</v>
      </c>
      <c r="D22789">
        <v>0</v>
      </c>
      <c r="E22789">
        <v>684600</v>
      </c>
      <c r="F22789" s="4">
        <f t="shared" si="356"/>
        <v>474866.66666666669</v>
      </c>
    </row>
    <row r="22790" spans="1:6" x14ac:dyDescent="0.3">
      <c r="A22790" t="s">
        <v>23187</v>
      </c>
      <c r="B22790">
        <v>1558400</v>
      </c>
      <c r="C22790">
        <v>0</v>
      </c>
      <c r="D22790">
        <v>583440</v>
      </c>
      <c r="E22790">
        <v>2711400</v>
      </c>
      <c r="F22790" s="4">
        <f t="shared" si="356"/>
        <v>1098280</v>
      </c>
    </row>
    <row r="22791" spans="1:6" x14ac:dyDescent="0.3">
      <c r="A22791" t="s">
        <v>23188</v>
      </c>
      <c r="B22791">
        <v>0</v>
      </c>
      <c r="C22791">
        <v>2501360</v>
      </c>
      <c r="D22791">
        <v>1162980</v>
      </c>
      <c r="E22791">
        <v>1083000</v>
      </c>
      <c r="F22791" s="4">
        <f t="shared" si="356"/>
        <v>1582446.6666666667</v>
      </c>
    </row>
    <row r="22792" spans="1:6" x14ac:dyDescent="0.3">
      <c r="A22792" t="s">
        <v>23189</v>
      </c>
      <c r="B22792">
        <v>0</v>
      </c>
      <c r="C22792">
        <v>0</v>
      </c>
      <c r="D22792">
        <v>370000</v>
      </c>
      <c r="E22792">
        <v>980000</v>
      </c>
      <c r="F22792" s="4">
        <f t="shared" si="356"/>
        <v>450000</v>
      </c>
    </row>
    <row r="22793" spans="1:6" x14ac:dyDescent="0.3">
      <c r="A22793" t="s">
        <v>23190</v>
      </c>
      <c r="B22793">
        <v>0</v>
      </c>
      <c r="C22793">
        <v>1000790</v>
      </c>
      <c r="D22793">
        <v>969150</v>
      </c>
      <c r="E22793">
        <v>1981960</v>
      </c>
      <c r="F22793" s="4">
        <f t="shared" si="356"/>
        <v>1317300</v>
      </c>
    </row>
    <row r="22794" spans="1:6" x14ac:dyDescent="0.3">
      <c r="A22794" t="s">
        <v>23191</v>
      </c>
      <c r="B22794">
        <v>0</v>
      </c>
      <c r="C22794">
        <v>675000</v>
      </c>
      <c r="D22794">
        <v>0</v>
      </c>
      <c r="E22794">
        <v>0</v>
      </c>
      <c r="F22794" s="4">
        <f t="shared" si="356"/>
        <v>225000</v>
      </c>
    </row>
    <row r="22795" spans="1:6" x14ac:dyDescent="0.3">
      <c r="A22795" t="s">
        <v>23192</v>
      </c>
      <c r="B22795">
        <v>11123380</v>
      </c>
      <c r="C22795">
        <v>16535500</v>
      </c>
      <c r="D22795">
        <v>47663680</v>
      </c>
      <c r="E22795">
        <v>23287080</v>
      </c>
      <c r="F22795" s="4">
        <f t="shared" si="356"/>
        <v>29162086.666666668</v>
      </c>
    </row>
    <row r="22796" spans="1:6" x14ac:dyDescent="0.3">
      <c r="A22796" t="s">
        <v>23193</v>
      </c>
      <c r="B22796">
        <v>1231120</v>
      </c>
      <c r="C22796">
        <v>0</v>
      </c>
      <c r="D22796">
        <v>575700</v>
      </c>
      <c r="E22796">
        <v>591280</v>
      </c>
      <c r="F22796" s="4">
        <f t="shared" si="356"/>
        <v>388993.33333333331</v>
      </c>
    </row>
    <row r="22797" spans="1:6" x14ac:dyDescent="0.3">
      <c r="A22797" t="s">
        <v>23194</v>
      </c>
      <c r="B22797">
        <v>191100</v>
      </c>
      <c r="C22797">
        <v>370000</v>
      </c>
      <c r="D22797">
        <v>234600</v>
      </c>
      <c r="E22797">
        <v>0</v>
      </c>
      <c r="F22797" s="4">
        <f t="shared" si="356"/>
        <v>201533.33333333334</v>
      </c>
    </row>
    <row r="22798" spans="1:6" x14ac:dyDescent="0.3">
      <c r="A22798" t="s">
        <v>23195</v>
      </c>
      <c r="B22798">
        <v>411950</v>
      </c>
      <c r="C22798">
        <v>0</v>
      </c>
      <c r="D22798">
        <v>0</v>
      </c>
      <c r="E22798">
        <v>0</v>
      </c>
      <c r="F22798" s="4">
        <f t="shared" si="356"/>
        <v>0</v>
      </c>
    </row>
    <row r="22799" spans="1:6" x14ac:dyDescent="0.3">
      <c r="A22799" t="s">
        <v>23196</v>
      </c>
      <c r="B22799">
        <v>0</v>
      </c>
      <c r="C22799">
        <v>0</v>
      </c>
      <c r="D22799">
        <v>1536440</v>
      </c>
      <c r="E22799">
        <v>0</v>
      </c>
      <c r="F22799" s="4">
        <f t="shared" si="356"/>
        <v>512146.66666666669</v>
      </c>
    </row>
    <row r="22800" spans="1:6" x14ac:dyDescent="0.3">
      <c r="A22800" t="s">
        <v>23197</v>
      </c>
      <c r="B22800">
        <v>618800</v>
      </c>
      <c r="C22800">
        <v>0</v>
      </c>
      <c r="D22800">
        <v>1322320</v>
      </c>
      <c r="E22800">
        <v>427700</v>
      </c>
      <c r="F22800" s="4">
        <f t="shared" si="356"/>
        <v>583340</v>
      </c>
    </row>
    <row r="22801" spans="1:6" x14ac:dyDescent="0.3">
      <c r="A22801" t="s">
        <v>23198</v>
      </c>
      <c r="B22801">
        <v>927290</v>
      </c>
      <c r="C22801">
        <v>0</v>
      </c>
      <c r="D22801">
        <v>922620</v>
      </c>
      <c r="E22801">
        <v>2535750</v>
      </c>
      <c r="F22801" s="4">
        <f t="shared" si="356"/>
        <v>1152790</v>
      </c>
    </row>
    <row r="22802" spans="1:6" x14ac:dyDescent="0.3">
      <c r="A22802" t="s">
        <v>23199</v>
      </c>
      <c r="B22802">
        <v>0</v>
      </c>
      <c r="C22802">
        <v>711250</v>
      </c>
      <c r="D22802">
        <v>234600</v>
      </c>
      <c r="E22802">
        <v>0</v>
      </c>
      <c r="F22802" s="4">
        <f t="shared" si="356"/>
        <v>315283.33333333331</v>
      </c>
    </row>
    <row r="22803" spans="1:6" x14ac:dyDescent="0.3">
      <c r="A22803" t="s">
        <v>23200</v>
      </c>
      <c r="B22803">
        <v>0</v>
      </c>
      <c r="C22803">
        <v>637910</v>
      </c>
      <c r="D22803">
        <v>639730</v>
      </c>
      <c r="E22803">
        <v>1314550</v>
      </c>
      <c r="F22803" s="4">
        <f t="shared" si="356"/>
        <v>864063.33333333337</v>
      </c>
    </row>
    <row r="22804" spans="1:6" x14ac:dyDescent="0.3">
      <c r="A22804" t="s">
        <v>23201</v>
      </c>
      <c r="B22804">
        <v>0</v>
      </c>
      <c r="C22804">
        <v>0</v>
      </c>
      <c r="D22804">
        <v>661200</v>
      </c>
      <c r="E22804">
        <v>0</v>
      </c>
      <c r="F22804" s="4">
        <f t="shared" si="356"/>
        <v>220400</v>
      </c>
    </row>
    <row r="22805" spans="1:6" x14ac:dyDescent="0.3">
      <c r="A22805" t="s">
        <v>23202</v>
      </c>
      <c r="B22805">
        <v>740000</v>
      </c>
      <c r="C22805">
        <v>1613430</v>
      </c>
      <c r="D22805">
        <v>1191900</v>
      </c>
      <c r="E22805">
        <v>1534000</v>
      </c>
      <c r="F22805" s="4">
        <f t="shared" si="356"/>
        <v>1446443.3333333333</v>
      </c>
    </row>
    <row r="22806" spans="1:6" x14ac:dyDescent="0.3">
      <c r="A22806" t="s">
        <v>23203</v>
      </c>
      <c r="B22806">
        <v>0</v>
      </c>
      <c r="C22806">
        <v>354900</v>
      </c>
      <c r="D22806">
        <v>281190</v>
      </c>
      <c r="E22806">
        <v>275400</v>
      </c>
      <c r="F22806" s="4">
        <f t="shared" si="356"/>
        <v>303830</v>
      </c>
    </row>
    <row r="22807" spans="1:6" x14ac:dyDescent="0.3">
      <c r="A22807" t="s">
        <v>23204</v>
      </c>
      <c r="B22807">
        <v>0</v>
      </c>
      <c r="C22807">
        <v>255550</v>
      </c>
      <c r="D22807">
        <v>0</v>
      </c>
      <c r="E22807">
        <v>2691480</v>
      </c>
      <c r="F22807" s="4">
        <f t="shared" si="356"/>
        <v>982343.33333333337</v>
      </c>
    </row>
    <row r="22808" spans="1:6" x14ac:dyDescent="0.3">
      <c r="A22808" t="s">
        <v>23205</v>
      </c>
      <c r="B22808">
        <v>4131380</v>
      </c>
      <c r="C22808">
        <v>0</v>
      </c>
      <c r="D22808">
        <v>573300</v>
      </c>
      <c r="E22808">
        <v>2043950</v>
      </c>
      <c r="F22808" s="4">
        <f t="shared" si="356"/>
        <v>872416.66666666663</v>
      </c>
    </row>
    <row r="22809" spans="1:6" x14ac:dyDescent="0.3">
      <c r="A22809" t="s">
        <v>23206</v>
      </c>
      <c r="B22809">
        <v>0</v>
      </c>
      <c r="C22809">
        <v>343980</v>
      </c>
      <c r="D22809">
        <v>0</v>
      </c>
      <c r="E22809">
        <v>1408780</v>
      </c>
      <c r="F22809" s="4">
        <f t="shared" si="356"/>
        <v>584253.33333333337</v>
      </c>
    </row>
    <row r="22810" spans="1:6" x14ac:dyDescent="0.3">
      <c r="A22810" t="s">
        <v>23207</v>
      </c>
      <c r="B22810">
        <v>716710</v>
      </c>
      <c r="C22810">
        <v>0</v>
      </c>
      <c r="D22810">
        <v>0</v>
      </c>
      <c r="E22810">
        <v>0</v>
      </c>
      <c r="F22810" s="4">
        <f t="shared" si="356"/>
        <v>0</v>
      </c>
    </row>
    <row r="22811" spans="1:6" x14ac:dyDescent="0.3">
      <c r="A22811" t="s">
        <v>23208</v>
      </c>
      <c r="B22811">
        <v>248000</v>
      </c>
      <c r="C22811">
        <v>921490</v>
      </c>
      <c r="D22811">
        <v>0</v>
      </c>
      <c r="E22811">
        <v>234600</v>
      </c>
      <c r="F22811" s="4">
        <f t="shared" si="356"/>
        <v>385363.33333333331</v>
      </c>
    </row>
    <row r="22812" spans="1:6" x14ac:dyDescent="0.3">
      <c r="A22812" t="s">
        <v>23209</v>
      </c>
      <c r="B22812">
        <v>1539640</v>
      </c>
      <c r="C22812">
        <v>823200</v>
      </c>
      <c r="D22812">
        <v>0</v>
      </c>
      <c r="E22812">
        <v>820000</v>
      </c>
      <c r="F22812" s="4">
        <f t="shared" si="356"/>
        <v>547733.33333333337</v>
      </c>
    </row>
    <row r="22813" spans="1:6" x14ac:dyDescent="0.3">
      <c r="A22813" t="s">
        <v>23210</v>
      </c>
      <c r="B22813">
        <v>0</v>
      </c>
      <c r="C22813">
        <v>1480000</v>
      </c>
      <c r="D22813">
        <v>0</v>
      </c>
      <c r="E22813">
        <v>2093280</v>
      </c>
      <c r="F22813" s="4">
        <f t="shared" si="356"/>
        <v>1191093.3333333333</v>
      </c>
    </row>
    <row r="22814" spans="1:6" x14ac:dyDescent="0.3">
      <c r="A22814" t="s">
        <v>23211</v>
      </c>
      <c r="B22814">
        <v>0</v>
      </c>
      <c r="C22814">
        <v>0</v>
      </c>
      <c r="D22814">
        <v>1550460</v>
      </c>
      <c r="E22814">
        <v>0</v>
      </c>
      <c r="F22814" s="4">
        <f t="shared" si="356"/>
        <v>516820</v>
      </c>
    </row>
    <row r="22815" spans="1:6" x14ac:dyDescent="0.3">
      <c r="A22815" t="s">
        <v>23212</v>
      </c>
      <c r="B22815">
        <v>0</v>
      </c>
      <c r="C22815">
        <v>1762130</v>
      </c>
      <c r="D22815">
        <v>0</v>
      </c>
      <c r="E22815">
        <v>0</v>
      </c>
      <c r="F22815" s="4">
        <f t="shared" si="356"/>
        <v>587376.66666666663</v>
      </c>
    </row>
    <row r="22816" spans="1:6" x14ac:dyDescent="0.3">
      <c r="A22816" t="s">
        <v>23213</v>
      </c>
      <c r="B22816">
        <v>761200</v>
      </c>
      <c r="C22816">
        <v>0</v>
      </c>
      <c r="D22816">
        <v>1826130</v>
      </c>
      <c r="E22816">
        <v>1254560</v>
      </c>
      <c r="F22816" s="4">
        <f t="shared" si="356"/>
        <v>1026896.6666666666</v>
      </c>
    </row>
    <row r="22817" spans="1:6" x14ac:dyDescent="0.3">
      <c r="A22817" t="s">
        <v>23214</v>
      </c>
      <c r="B22817">
        <v>740000</v>
      </c>
      <c r="C22817">
        <v>1480000</v>
      </c>
      <c r="D22817">
        <v>0</v>
      </c>
      <c r="E22817">
        <v>1859700</v>
      </c>
      <c r="F22817" s="4">
        <f t="shared" si="356"/>
        <v>1113233.3333333333</v>
      </c>
    </row>
    <row r="22818" spans="1:6" x14ac:dyDescent="0.3">
      <c r="A22818" t="s">
        <v>23215</v>
      </c>
      <c r="B22818">
        <v>248000</v>
      </c>
      <c r="C22818">
        <v>281190</v>
      </c>
      <c r="D22818">
        <v>0</v>
      </c>
      <c r="E22818">
        <v>1569750</v>
      </c>
      <c r="F22818" s="4">
        <f t="shared" si="356"/>
        <v>616980</v>
      </c>
    </row>
    <row r="22819" spans="1:6" x14ac:dyDescent="0.3">
      <c r="A22819" t="s">
        <v>23216</v>
      </c>
      <c r="B22819">
        <v>0</v>
      </c>
      <c r="C22819">
        <v>955500</v>
      </c>
      <c r="D22819">
        <v>317050</v>
      </c>
      <c r="E22819">
        <v>386000</v>
      </c>
      <c r="F22819" s="4">
        <f t="shared" si="356"/>
        <v>552850</v>
      </c>
    </row>
    <row r="22820" spans="1:6" x14ac:dyDescent="0.3">
      <c r="A22820" t="s">
        <v>23217</v>
      </c>
      <c r="B22820">
        <v>353080</v>
      </c>
      <c r="C22820">
        <v>1287650</v>
      </c>
      <c r="D22820">
        <v>2142300</v>
      </c>
      <c r="E22820">
        <v>2210360</v>
      </c>
      <c r="F22820" s="4">
        <f t="shared" si="356"/>
        <v>1880103.3333333333</v>
      </c>
    </row>
    <row r="22821" spans="1:6" x14ac:dyDescent="0.3">
      <c r="A22821" t="s">
        <v>23218</v>
      </c>
      <c r="B22821">
        <v>1114750</v>
      </c>
      <c r="C22821">
        <v>0</v>
      </c>
      <c r="D22821">
        <v>1342250</v>
      </c>
      <c r="E22821">
        <v>0</v>
      </c>
      <c r="F22821" s="4">
        <f t="shared" si="356"/>
        <v>447416.66666666669</v>
      </c>
    </row>
    <row r="22822" spans="1:6" x14ac:dyDescent="0.3">
      <c r="A22822" t="s">
        <v>23219</v>
      </c>
      <c r="B22822">
        <v>0</v>
      </c>
      <c r="C22822">
        <v>2877280</v>
      </c>
      <c r="D22822">
        <v>1359540</v>
      </c>
      <c r="E22822">
        <v>386000</v>
      </c>
      <c r="F22822" s="4">
        <f t="shared" si="356"/>
        <v>1540940</v>
      </c>
    </row>
    <row r="22823" spans="1:6" x14ac:dyDescent="0.3">
      <c r="A22823" t="s">
        <v>23220</v>
      </c>
      <c r="B22823">
        <v>672000</v>
      </c>
      <c r="C22823">
        <v>0</v>
      </c>
      <c r="D22823">
        <v>304000</v>
      </c>
      <c r="E22823">
        <v>820000</v>
      </c>
      <c r="F22823" s="4">
        <f t="shared" si="356"/>
        <v>374666.66666666669</v>
      </c>
    </row>
    <row r="22824" spans="1:6" x14ac:dyDescent="0.3">
      <c r="A22824" t="s">
        <v>23221</v>
      </c>
      <c r="B22824">
        <v>0</v>
      </c>
      <c r="C22824">
        <v>0</v>
      </c>
      <c r="D22824">
        <v>1059240</v>
      </c>
      <c r="E22824">
        <v>804000</v>
      </c>
      <c r="F22824" s="4">
        <f t="shared" si="356"/>
        <v>621080</v>
      </c>
    </row>
    <row r="22825" spans="1:6" x14ac:dyDescent="0.3">
      <c r="A22825" t="s">
        <v>788</v>
      </c>
      <c r="B22825">
        <v>0</v>
      </c>
      <c r="C22825">
        <v>533260</v>
      </c>
      <c r="D22825">
        <v>0</v>
      </c>
      <c r="E22825">
        <v>4276330</v>
      </c>
      <c r="F22825" s="4">
        <f t="shared" si="356"/>
        <v>1603196.6666666667</v>
      </c>
    </row>
    <row r="22826" spans="1:6" x14ac:dyDescent="0.3">
      <c r="A22826" t="s">
        <v>23222</v>
      </c>
      <c r="B22826">
        <v>0</v>
      </c>
      <c r="C22826">
        <v>0</v>
      </c>
      <c r="D22826">
        <v>1330780</v>
      </c>
      <c r="E22826">
        <v>450000</v>
      </c>
      <c r="F22826" s="4">
        <f t="shared" si="356"/>
        <v>593593.33333333337</v>
      </c>
    </row>
    <row r="22827" spans="1:6" x14ac:dyDescent="0.3">
      <c r="A22827" t="s">
        <v>23223</v>
      </c>
      <c r="B22827">
        <v>778430</v>
      </c>
      <c r="C22827">
        <v>0</v>
      </c>
      <c r="D22827">
        <v>0</v>
      </c>
      <c r="E22827">
        <v>386000</v>
      </c>
      <c r="F22827" s="4">
        <f t="shared" si="356"/>
        <v>128666.66666666667</v>
      </c>
    </row>
    <row r="22828" spans="1:6" x14ac:dyDescent="0.3">
      <c r="A22828" t="s">
        <v>23224</v>
      </c>
      <c r="B22828">
        <v>0</v>
      </c>
      <c r="C22828">
        <v>2270390</v>
      </c>
      <c r="D22828">
        <v>0</v>
      </c>
      <c r="E22828">
        <v>804000</v>
      </c>
      <c r="F22828" s="4">
        <f t="shared" si="356"/>
        <v>1024796.6666666666</v>
      </c>
    </row>
    <row r="22829" spans="1:6" x14ac:dyDescent="0.3">
      <c r="A22829" t="s">
        <v>23225</v>
      </c>
      <c r="B22829">
        <v>1140600</v>
      </c>
      <c r="C22829">
        <v>0</v>
      </c>
      <c r="D22829">
        <v>5041030</v>
      </c>
      <c r="E22829">
        <v>2436070</v>
      </c>
      <c r="F22829" s="4">
        <f t="shared" si="356"/>
        <v>2492366.6666666665</v>
      </c>
    </row>
    <row r="22830" spans="1:6" x14ac:dyDescent="0.3">
      <c r="A22830" t="s">
        <v>23226</v>
      </c>
      <c r="B22830">
        <v>1095460</v>
      </c>
      <c r="C22830">
        <v>510510</v>
      </c>
      <c r="D22830">
        <v>0</v>
      </c>
      <c r="E22830">
        <v>0</v>
      </c>
      <c r="F22830" s="4">
        <f t="shared" si="356"/>
        <v>170170</v>
      </c>
    </row>
    <row r="22831" spans="1:6" x14ac:dyDescent="0.3">
      <c r="A22831" t="s">
        <v>23227</v>
      </c>
      <c r="B22831">
        <v>849560</v>
      </c>
      <c r="C22831">
        <v>0</v>
      </c>
      <c r="D22831">
        <v>1125050</v>
      </c>
      <c r="E22831">
        <v>648000</v>
      </c>
      <c r="F22831" s="4">
        <f t="shared" si="356"/>
        <v>591016.66666666663</v>
      </c>
    </row>
    <row r="22832" spans="1:6" x14ac:dyDescent="0.3">
      <c r="A22832" t="s">
        <v>23228</v>
      </c>
      <c r="B22832">
        <v>215670</v>
      </c>
      <c r="C22832">
        <v>0</v>
      </c>
      <c r="D22832">
        <v>1208480</v>
      </c>
      <c r="E22832">
        <v>0</v>
      </c>
      <c r="F22832" s="4">
        <f t="shared" si="356"/>
        <v>402826.66666666669</v>
      </c>
    </row>
    <row r="22833" spans="1:6" x14ac:dyDescent="0.3">
      <c r="A22833" t="s">
        <v>23229</v>
      </c>
      <c r="B22833">
        <v>610000</v>
      </c>
      <c r="C22833">
        <v>0</v>
      </c>
      <c r="D22833">
        <v>0</v>
      </c>
      <c r="E22833">
        <v>0</v>
      </c>
      <c r="F22833" s="4">
        <f t="shared" si="356"/>
        <v>0</v>
      </c>
    </row>
    <row r="22834" spans="1:6" x14ac:dyDescent="0.3">
      <c r="A22834" t="s">
        <v>23230</v>
      </c>
      <c r="B22834">
        <v>768950</v>
      </c>
      <c r="C22834">
        <v>0</v>
      </c>
      <c r="D22834">
        <v>670300</v>
      </c>
      <c r="E22834">
        <v>804000</v>
      </c>
      <c r="F22834" s="4">
        <f t="shared" si="356"/>
        <v>491433.33333333331</v>
      </c>
    </row>
    <row r="22835" spans="1:6" x14ac:dyDescent="0.3">
      <c r="A22835" t="s">
        <v>23231</v>
      </c>
      <c r="B22835">
        <v>382200</v>
      </c>
      <c r="C22835">
        <v>313950</v>
      </c>
      <c r="D22835">
        <v>502320</v>
      </c>
      <c r="E22835">
        <v>852480</v>
      </c>
      <c r="F22835" s="4">
        <f t="shared" si="356"/>
        <v>556250</v>
      </c>
    </row>
    <row r="22836" spans="1:6" x14ac:dyDescent="0.3">
      <c r="A22836" t="s">
        <v>23232</v>
      </c>
      <c r="B22836">
        <v>8200000</v>
      </c>
      <c r="C22836">
        <v>12198650</v>
      </c>
      <c r="D22836">
        <v>12052500</v>
      </c>
      <c r="E22836">
        <v>18555380</v>
      </c>
      <c r="F22836" s="4">
        <f t="shared" si="356"/>
        <v>14268843.333333334</v>
      </c>
    </row>
    <row r="22837" spans="1:6" x14ac:dyDescent="0.3">
      <c r="A22837" t="s">
        <v>618</v>
      </c>
      <c r="B22837">
        <v>3058090</v>
      </c>
      <c r="C22837">
        <v>0</v>
      </c>
      <c r="D22837">
        <v>1733960</v>
      </c>
      <c r="E22837">
        <v>0</v>
      </c>
      <c r="F22837" s="4">
        <f t="shared" si="356"/>
        <v>577986.66666666663</v>
      </c>
    </row>
    <row r="22838" spans="1:6" x14ac:dyDescent="0.3">
      <c r="A22838" t="s">
        <v>23233</v>
      </c>
      <c r="B22838">
        <v>0</v>
      </c>
      <c r="C22838">
        <v>0</v>
      </c>
      <c r="D22838">
        <v>953440</v>
      </c>
      <c r="E22838">
        <v>0</v>
      </c>
      <c r="F22838" s="4">
        <f t="shared" si="356"/>
        <v>317813.33333333331</v>
      </c>
    </row>
    <row r="22839" spans="1:6" x14ac:dyDescent="0.3">
      <c r="A22839" t="s">
        <v>23234</v>
      </c>
      <c r="B22839">
        <v>7760590</v>
      </c>
      <c r="C22839">
        <v>22877400</v>
      </c>
      <c r="D22839">
        <v>7930590</v>
      </c>
      <c r="E22839">
        <v>27411620</v>
      </c>
      <c r="F22839" s="4">
        <f t="shared" si="356"/>
        <v>19406536.666666668</v>
      </c>
    </row>
    <row r="22840" spans="1:6" x14ac:dyDescent="0.3">
      <c r="A22840" t="s">
        <v>23235</v>
      </c>
      <c r="B22840">
        <v>0</v>
      </c>
      <c r="C22840">
        <v>956180</v>
      </c>
      <c r="D22840">
        <v>2091090</v>
      </c>
      <c r="E22840">
        <v>2435320</v>
      </c>
      <c r="F22840" s="4">
        <f t="shared" si="356"/>
        <v>1827530</v>
      </c>
    </row>
    <row r="22841" spans="1:6" x14ac:dyDescent="0.3">
      <c r="A22841" t="s">
        <v>23236</v>
      </c>
      <c r="B22841">
        <v>5928510</v>
      </c>
      <c r="C22841">
        <v>2534240</v>
      </c>
      <c r="D22841">
        <v>7967620</v>
      </c>
      <c r="E22841">
        <v>4213200</v>
      </c>
      <c r="F22841" s="4">
        <f t="shared" si="356"/>
        <v>4905020</v>
      </c>
    </row>
    <row r="22842" spans="1:6" x14ac:dyDescent="0.3">
      <c r="A22842" t="s">
        <v>23237</v>
      </c>
      <c r="B22842">
        <v>809750</v>
      </c>
      <c r="C22842">
        <v>1588000</v>
      </c>
      <c r="D22842">
        <v>3398200</v>
      </c>
      <c r="E22842">
        <v>529620</v>
      </c>
      <c r="F22842" s="4">
        <f t="shared" si="356"/>
        <v>1838606.6666666667</v>
      </c>
    </row>
    <row r="22843" spans="1:6" x14ac:dyDescent="0.3">
      <c r="A22843" t="s">
        <v>23238</v>
      </c>
      <c r="B22843">
        <v>1692860</v>
      </c>
      <c r="C22843">
        <v>0</v>
      </c>
      <c r="D22843">
        <v>0</v>
      </c>
      <c r="E22843">
        <v>4223600</v>
      </c>
      <c r="F22843" s="4">
        <f t="shared" si="356"/>
        <v>1407866.6666666667</v>
      </c>
    </row>
    <row r="22844" spans="1:6" x14ac:dyDescent="0.3">
      <c r="A22844" t="s">
        <v>23239</v>
      </c>
      <c r="B22844">
        <v>270270</v>
      </c>
      <c r="C22844">
        <v>0</v>
      </c>
      <c r="D22844">
        <v>0</v>
      </c>
      <c r="E22844">
        <v>0</v>
      </c>
      <c r="F22844" s="4">
        <f t="shared" si="356"/>
        <v>0</v>
      </c>
    </row>
    <row r="22845" spans="1:6" x14ac:dyDescent="0.3">
      <c r="A22845" t="s">
        <v>23240</v>
      </c>
      <c r="B22845">
        <v>428220</v>
      </c>
      <c r="C22845">
        <v>0</v>
      </c>
      <c r="D22845">
        <v>0</v>
      </c>
      <c r="E22845">
        <v>397800</v>
      </c>
      <c r="F22845" s="4">
        <f t="shared" si="356"/>
        <v>132600</v>
      </c>
    </row>
    <row r="22846" spans="1:6" x14ac:dyDescent="0.3">
      <c r="A22846" t="s">
        <v>23241</v>
      </c>
      <c r="B22846">
        <v>472000</v>
      </c>
      <c r="C22846">
        <v>720720</v>
      </c>
      <c r="D22846">
        <v>1359600</v>
      </c>
      <c r="E22846">
        <v>0</v>
      </c>
      <c r="F22846" s="4">
        <f t="shared" si="356"/>
        <v>693440</v>
      </c>
    </row>
    <row r="22847" spans="1:6" x14ac:dyDescent="0.3">
      <c r="A22847" t="s">
        <v>23242</v>
      </c>
      <c r="B22847">
        <v>0</v>
      </c>
      <c r="C22847">
        <v>4035620</v>
      </c>
      <c r="D22847">
        <v>1190000</v>
      </c>
      <c r="E22847">
        <v>4498500</v>
      </c>
      <c r="F22847" s="4">
        <f t="shared" si="356"/>
        <v>3241373.3333333335</v>
      </c>
    </row>
    <row r="22848" spans="1:6" x14ac:dyDescent="0.3">
      <c r="A22848" t="s">
        <v>23243</v>
      </c>
      <c r="B22848">
        <v>2215500</v>
      </c>
      <c r="C22848">
        <v>2233860</v>
      </c>
      <c r="D22848">
        <v>0</v>
      </c>
      <c r="E22848">
        <v>1229720</v>
      </c>
      <c r="F22848" s="4">
        <f t="shared" si="356"/>
        <v>1154526.6666666667</v>
      </c>
    </row>
    <row r="22849" spans="1:6" x14ac:dyDescent="0.3">
      <c r="A22849" t="s">
        <v>23244</v>
      </c>
      <c r="B22849">
        <v>0</v>
      </c>
      <c r="C22849">
        <v>300300</v>
      </c>
      <c r="D22849">
        <v>0</v>
      </c>
      <c r="E22849">
        <v>0</v>
      </c>
      <c r="F22849" s="4">
        <f t="shared" si="356"/>
        <v>100100</v>
      </c>
    </row>
    <row r="22850" spans="1:6" x14ac:dyDescent="0.3">
      <c r="A22850" t="s">
        <v>23245</v>
      </c>
      <c r="B22850">
        <v>1292740</v>
      </c>
      <c r="C22850">
        <v>530300</v>
      </c>
      <c r="D22850">
        <v>0</v>
      </c>
      <c r="E22850">
        <v>386000</v>
      </c>
      <c r="F22850" s="4">
        <f t="shared" si="356"/>
        <v>305433.33333333331</v>
      </c>
    </row>
    <row r="22851" spans="1:6" x14ac:dyDescent="0.3">
      <c r="A22851" t="s">
        <v>23246</v>
      </c>
      <c r="B22851">
        <v>0</v>
      </c>
      <c r="C22851">
        <v>341250</v>
      </c>
      <c r="D22851">
        <v>480480</v>
      </c>
      <c r="E22851">
        <v>450560</v>
      </c>
      <c r="F22851" s="4">
        <f t="shared" ref="F22851:F22914" si="357">SUM(C22851:E22851)/3</f>
        <v>424096.66666666669</v>
      </c>
    </row>
    <row r="22852" spans="1:6" x14ac:dyDescent="0.3">
      <c r="A22852" t="s">
        <v>23247</v>
      </c>
      <c r="B22852">
        <v>0</v>
      </c>
      <c r="C22852">
        <v>1003200</v>
      </c>
      <c r="D22852">
        <v>0</v>
      </c>
      <c r="E22852">
        <v>386000</v>
      </c>
      <c r="F22852" s="4">
        <f t="shared" si="357"/>
        <v>463066.66666666669</v>
      </c>
    </row>
    <row r="22853" spans="1:6" x14ac:dyDescent="0.3">
      <c r="A22853" t="s">
        <v>23248</v>
      </c>
      <c r="B22853">
        <v>0</v>
      </c>
      <c r="C22853">
        <v>0</v>
      </c>
      <c r="D22853">
        <v>1160100</v>
      </c>
      <c r="E22853">
        <v>298800</v>
      </c>
      <c r="F22853" s="4">
        <f t="shared" si="357"/>
        <v>486300</v>
      </c>
    </row>
    <row r="22854" spans="1:6" x14ac:dyDescent="0.3">
      <c r="A22854" t="s">
        <v>23249</v>
      </c>
      <c r="B22854">
        <v>0</v>
      </c>
      <c r="C22854">
        <v>740000</v>
      </c>
      <c r="D22854">
        <v>616800</v>
      </c>
      <c r="E22854">
        <v>666000</v>
      </c>
      <c r="F22854" s="4">
        <f t="shared" si="357"/>
        <v>674266.66666666663</v>
      </c>
    </row>
    <row r="22855" spans="1:6" x14ac:dyDescent="0.3">
      <c r="A22855" t="s">
        <v>23250</v>
      </c>
      <c r="B22855">
        <v>1480000</v>
      </c>
      <c r="C22855">
        <v>0</v>
      </c>
      <c r="D22855">
        <v>0</v>
      </c>
      <c r="E22855">
        <v>424600</v>
      </c>
      <c r="F22855" s="4">
        <f t="shared" si="357"/>
        <v>141533.33333333334</v>
      </c>
    </row>
    <row r="22856" spans="1:6" x14ac:dyDescent="0.3">
      <c r="A22856" t="s">
        <v>23251</v>
      </c>
      <c r="B22856">
        <v>595560</v>
      </c>
      <c r="C22856">
        <v>0</v>
      </c>
      <c r="D22856">
        <v>228000</v>
      </c>
      <c r="E22856">
        <v>0</v>
      </c>
      <c r="F22856" s="4">
        <f t="shared" si="357"/>
        <v>76000</v>
      </c>
    </row>
    <row r="22857" spans="1:6" x14ac:dyDescent="0.3">
      <c r="A22857" t="s">
        <v>23252</v>
      </c>
      <c r="B22857">
        <v>618800</v>
      </c>
      <c r="C22857">
        <v>2219500</v>
      </c>
      <c r="D22857">
        <v>2071450</v>
      </c>
      <c r="E22857">
        <v>2025480</v>
      </c>
      <c r="F22857" s="4">
        <f t="shared" si="357"/>
        <v>2105476.6666666665</v>
      </c>
    </row>
    <row r="22858" spans="1:6" x14ac:dyDescent="0.3">
      <c r="A22858" t="s">
        <v>23253</v>
      </c>
      <c r="B22858">
        <v>0</v>
      </c>
      <c r="C22858">
        <v>370000</v>
      </c>
      <c r="D22858">
        <v>0</v>
      </c>
      <c r="E22858">
        <v>1275500</v>
      </c>
      <c r="F22858" s="4">
        <f t="shared" si="357"/>
        <v>548500</v>
      </c>
    </row>
    <row r="22859" spans="1:6" x14ac:dyDescent="0.3">
      <c r="A22859" t="s">
        <v>23254</v>
      </c>
      <c r="B22859">
        <v>969720</v>
      </c>
      <c r="C22859">
        <v>229320</v>
      </c>
      <c r="D22859">
        <v>6026427</v>
      </c>
      <c r="E22859">
        <v>6047550</v>
      </c>
      <c r="F22859" s="4">
        <f t="shared" si="357"/>
        <v>4101099</v>
      </c>
    </row>
    <row r="22860" spans="1:6" x14ac:dyDescent="0.3">
      <c r="A22860" t="s">
        <v>23255</v>
      </c>
      <c r="B22860">
        <v>0</v>
      </c>
      <c r="C22860">
        <v>2086499</v>
      </c>
      <c r="D22860">
        <v>2256810</v>
      </c>
      <c r="E22860">
        <v>2369440</v>
      </c>
      <c r="F22860" s="4">
        <f t="shared" si="357"/>
        <v>2237583</v>
      </c>
    </row>
    <row r="22861" spans="1:6" x14ac:dyDescent="0.3">
      <c r="A22861" t="s">
        <v>23256</v>
      </c>
      <c r="B22861">
        <v>2334950</v>
      </c>
      <c r="C22861">
        <v>2186650</v>
      </c>
      <c r="D22861">
        <v>2517400</v>
      </c>
      <c r="E22861">
        <v>2952270</v>
      </c>
      <c r="F22861" s="4">
        <f t="shared" si="357"/>
        <v>2552106.6666666665</v>
      </c>
    </row>
    <row r="22862" spans="1:6" x14ac:dyDescent="0.3">
      <c r="A22862" t="s">
        <v>23257</v>
      </c>
      <c r="B22862">
        <v>3871770</v>
      </c>
      <c r="C22862">
        <v>0</v>
      </c>
      <c r="D22862">
        <v>0</v>
      </c>
      <c r="E22862">
        <v>0</v>
      </c>
      <c r="F22862" s="4">
        <f t="shared" si="357"/>
        <v>0</v>
      </c>
    </row>
    <row r="22863" spans="1:6" x14ac:dyDescent="0.3">
      <c r="A22863" t="s">
        <v>23258</v>
      </c>
      <c r="B22863">
        <v>0</v>
      </c>
      <c r="C22863">
        <v>0</v>
      </c>
      <c r="D22863">
        <v>935920</v>
      </c>
      <c r="E22863">
        <v>582400</v>
      </c>
      <c r="F22863" s="4">
        <f t="shared" si="357"/>
        <v>506106.66666666669</v>
      </c>
    </row>
    <row r="22864" spans="1:6" x14ac:dyDescent="0.3">
      <c r="A22864" t="s">
        <v>23259</v>
      </c>
      <c r="B22864">
        <v>219120</v>
      </c>
      <c r="C22864">
        <v>11493520</v>
      </c>
      <c r="D22864">
        <v>5868340</v>
      </c>
      <c r="E22864">
        <v>2429500</v>
      </c>
      <c r="F22864" s="4">
        <f t="shared" si="357"/>
        <v>6597120</v>
      </c>
    </row>
    <row r="22865" spans="1:6" x14ac:dyDescent="0.3">
      <c r="A22865" t="s">
        <v>23260</v>
      </c>
      <c r="B22865">
        <v>0</v>
      </c>
      <c r="C22865">
        <v>0</v>
      </c>
      <c r="D22865">
        <v>1308400</v>
      </c>
      <c r="E22865">
        <v>0</v>
      </c>
      <c r="F22865" s="4">
        <f t="shared" si="357"/>
        <v>436133.33333333331</v>
      </c>
    </row>
    <row r="22866" spans="1:6" x14ac:dyDescent="0.3">
      <c r="A22866" t="s">
        <v>23261</v>
      </c>
      <c r="B22866">
        <v>4905240</v>
      </c>
      <c r="C22866">
        <v>2775320</v>
      </c>
      <c r="D22866">
        <v>0</v>
      </c>
      <c r="E22866">
        <v>2522520</v>
      </c>
      <c r="F22866" s="4">
        <f t="shared" si="357"/>
        <v>1765946.6666666667</v>
      </c>
    </row>
    <row r="22867" spans="1:6" x14ac:dyDescent="0.3">
      <c r="A22867" t="s">
        <v>23262</v>
      </c>
      <c r="B22867">
        <v>1536640</v>
      </c>
      <c r="C22867">
        <v>0</v>
      </c>
      <c r="D22867">
        <v>1203500</v>
      </c>
      <c r="E22867">
        <v>382200</v>
      </c>
      <c r="F22867" s="4">
        <f t="shared" si="357"/>
        <v>528566.66666666663</v>
      </c>
    </row>
    <row r="22868" spans="1:6" x14ac:dyDescent="0.3">
      <c r="A22868" t="s">
        <v>23263</v>
      </c>
      <c r="B22868">
        <v>0</v>
      </c>
      <c r="C22868">
        <v>536900</v>
      </c>
      <c r="D22868">
        <v>424970</v>
      </c>
      <c r="E22868">
        <v>265760</v>
      </c>
      <c r="F22868" s="4">
        <f t="shared" si="357"/>
        <v>409210</v>
      </c>
    </row>
    <row r="22869" spans="1:6" x14ac:dyDescent="0.3">
      <c r="A22869" t="s">
        <v>23264</v>
      </c>
      <c r="B22869">
        <v>667950</v>
      </c>
      <c r="C22869">
        <v>1495680</v>
      </c>
      <c r="D22869">
        <v>228000</v>
      </c>
      <c r="E22869">
        <v>0</v>
      </c>
      <c r="F22869" s="4">
        <f t="shared" si="357"/>
        <v>574560</v>
      </c>
    </row>
    <row r="22870" spans="1:6" x14ac:dyDescent="0.3">
      <c r="A22870" t="s">
        <v>23265</v>
      </c>
      <c r="B22870">
        <v>2041100</v>
      </c>
      <c r="C22870">
        <v>2007460</v>
      </c>
      <c r="D22870">
        <v>0</v>
      </c>
      <c r="E22870">
        <v>839280</v>
      </c>
      <c r="F22870" s="4">
        <f t="shared" si="357"/>
        <v>948913.33333333337</v>
      </c>
    </row>
    <row r="22871" spans="1:6" x14ac:dyDescent="0.3">
      <c r="A22871" t="s">
        <v>23266</v>
      </c>
      <c r="B22871">
        <v>0</v>
      </c>
      <c r="C22871">
        <v>0</v>
      </c>
      <c r="D22871">
        <v>2243500</v>
      </c>
      <c r="E22871">
        <v>0</v>
      </c>
      <c r="F22871" s="4">
        <f t="shared" si="357"/>
        <v>747833.33333333337</v>
      </c>
    </row>
    <row r="22872" spans="1:6" x14ac:dyDescent="0.3">
      <c r="A22872" t="s">
        <v>23267</v>
      </c>
      <c r="B22872">
        <v>562380</v>
      </c>
      <c r="C22872">
        <v>974990</v>
      </c>
      <c r="D22872">
        <v>0</v>
      </c>
      <c r="E22872">
        <v>836290</v>
      </c>
      <c r="F22872" s="4">
        <f t="shared" si="357"/>
        <v>603760</v>
      </c>
    </row>
    <row r="22873" spans="1:6" x14ac:dyDescent="0.3">
      <c r="A22873" t="s">
        <v>771</v>
      </c>
      <c r="B22873">
        <v>0</v>
      </c>
      <c r="C22873">
        <v>3620820</v>
      </c>
      <c r="D22873">
        <v>0</v>
      </c>
      <c r="E22873">
        <v>1788150</v>
      </c>
      <c r="F22873" s="4">
        <f t="shared" si="357"/>
        <v>1802990</v>
      </c>
    </row>
    <row r="22874" spans="1:6" x14ac:dyDescent="0.3">
      <c r="A22874" t="s">
        <v>23268</v>
      </c>
      <c r="B22874">
        <v>0</v>
      </c>
      <c r="C22874">
        <v>0</v>
      </c>
      <c r="D22874">
        <v>2526890</v>
      </c>
      <c r="E22874">
        <v>956880</v>
      </c>
      <c r="F22874" s="4">
        <f t="shared" si="357"/>
        <v>1161256.6666666667</v>
      </c>
    </row>
    <row r="22875" spans="1:6" x14ac:dyDescent="0.3">
      <c r="A22875" t="s">
        <v>682</v>
      </c>
      <c r="B22875">
        <v>0</v>
      </c>
      <c r="C22875">
        <v>0</v>
      </c>
      <c r="D22875">
        <v>545100</v>
      </c>
      <c r="E22875">
        <v>0</v>
      </c>
      <c r="F22875" s="4">
        <f t="shared" si="357"/>
        <v>181700</v>
      </c>
    </row>
    <row r="22876" spans="1:6" x14ac:dyDescent="0.3">
      <c r="A22876" t="s">
        <v>23269</v>
      </c>
      <c r="B22876">
        <v>1970880</v>
      </c>
      <c r="C22876">
        <v>3554250</v>
      </c>
      <c r="D22876">
        <v>5901250</v>
      </c>
      <c r="E22876">
        <v>5352250</v>
      </c>
      <c r="F22876" s="4">
        <f t="shared" si="357"/>
        <v>4935916.666666667</v>
      </c>
    </row>
    <row r="22877" spans="1:6" x14ac:dyDescent="0.3">
      <c r="A22877" t="s">
        <v>23270</v>
      </c>
      <c r="B22877">
        <v>641950</v>
      </c>
      <c r="C22877">
        <v>0</v>
      </c>
      <c r="D22877">
        <v>0</v>
      </c>
      <c r="E22877">
        <v>0</v>
      </c>
      <c r="F22877" s="4">
        <f t="shared" si="357"/>
        <v>0</v>
      </c>
    </row>
    <row r="22878" spans="1:6" x14ac:dyDescent="0.3">
      <c r="A22878" t="s">
        <v>23271</v>
      </c>
      <c r="B22878">
        <v>978240</v>
      </c>
      <c r="C22878">
        <v>1110000</v>
      </c>
      <c r="D22878">
        <v>0</v>
      </c>
      <c r="E22878">
        <v>0</v>
      </c>
      <c r="F22878" s="4">
        <f t="shared" si="357"/>
        <v>370000</v>
      </c>
    </row>
    <row r="22879" spans="1:6" x14ac:dyDescent="0.3">
      <c r="A22879" t="s">
        <v>23272</v>
      </c>
      <c r="B22879">
        <v>0</v>
      </c>
      <c r="C22879">
        <v>218400</v>
      </c>
      <c r="D22879">
        <v>581490</v>
      </c>
      <c r="E22879">
        <v>0</v>
      </c>
      <c r="F22879" s="4">
        <f t="shared" si="357"/>
        <v>266630</v>
      </c>
    </row>
    <row r="22880" spans="1:6" x14ac:dyDescent="0.3">
      <c r="A22880" t="s">
        <v>23273</v>
      </c>
      <c r="B22880">
        <v>604240</v>
      </c>
      <c r="C22880">
        <v>1990330</v>
      </c>
      <c r="D22880">
        <v>1614800</v>
      </c>
      <c r="E22880">
        <v>673400</v>
      </c>
      <c r="F22880" s="4">
        <f t="shared" si="357"/>
        <v>1426176.6666666667</v>
      </c>
    </row>
    <row r="22881" spans="1:6" x14ac:dyDescent="0.3">
      <c r="A22881" t="s">
        <v>23274</v>
      </c>
      <c r="B22881">
        <v>0</v>
      </c>
      <c r="C22881">
        <v>0</v>
      </c>
      <c r="D22881">
        <v>1147410</v>
      </c>
      <c r="E22881">
        <v>698880</v>
      </c>
      <c r="F22881" s="4">
        <f t="shared" si="357"/>
        <v>615430</v>
      </c>
    </row>
    <row r="22882" spans="1:6" x14ac:dyDescent="0.3">
      <c r="A22882" t="s">
        <v>23275</v>
      </c>
      <c r="B22882">
        <v>402220</v>
      </c>
      <c r="C22882">
        <v>0</v>
      </c>
      <c r="D22882">
        <v>1022400</v>
      </c>
      <c r="E22882">
        <v>0</v>
      </c>
      <c r="F22882" s="4">
        <f t="shared" si="357"/>
        <v>340800</v>
      </c>
    </row>
    <row r="22883" spans="1:6" x14ac:dyDescent="0.3">
      <c r="A22883" t="s">
        <v>23276</v>
      </c>
      <c r="B22883">
        <v>0</v>
      </c>
      <c r="C22883">
        <v>576940</v>
      </c>
      <c r="D22883">
        <v>0</v>
      </c>
      <c r="E22883">
        <v>0</v>
      </c>
      <c r="F22883" s="4">
        <f t="shared" si="357"/>
        <v>192313.33333333334</v>
      </c>
    </row>
    <row r="22884" spans="1:6" x14ac:dyDescent="0.3">
      <c r="A22884" t="s">
        <v>23277</v>
      </c>
      <c r="B22884">
        <v>7609400</v>
      </c>
      <c r="C22884">
        <v>10551920</v>
      </c>
      <c r="D22884">
        <v>9835860</v>
      </c>
      <c r="E22884">
        <v>13593710</v>
      </c>
      <c r="F22884" s="4">
        <f t="shared" si="357"/>
        <v>11327163.333333334</v>
      </c>
    </row>
    <row r="22885" spans="1:6" x14ac:dyDescent="0.3">
      <c r="A22885" t="s">
        <v>23278</v>
      </c>
      <c r="B22885">
        <v>1853800</v>
      </c>
      <c r="C22885">
        <v>0</v>
      </c>
      <c r="D22885">
        <v>13334100</v>
      </c>
      <c r="E22885">
        <v>3991660</v>
      </c>
      <c r="F22885" s="4">
        <f t="shared" si="357"/>
        <v>5775253.333333333</v>
      </c>
    </row>
    <row r="22886" spans="1:6" x14ac:dyDescent="0.3">
      <c r="A22886" t="s">
        <v>23279</v>
      </c>
      <c r="B22886">
        <v>0</v>
      </c>
      <c r="C22886">
        <v>0</v>
      </c>
      <c r="D22886">
        <v>258440</v>
      </c>
      <c r="E22886">
        <v>469200</v>
      </c>
      <c r="F22886" s="4">
        <f t="shared" si="357"/>
        <v>242546.66666666666</v>
      </c>
    </row>
    <row r="22887" spans="1:6" x14ac:dyDescent="0.3">
      <c r="A22887" t="s">
        <v>23280</v>
      </c>
      <c r="B22887">
        <v>0</v>
      </c>
      <c r="C22887">
        <v>877800</v>
      </c>
      <c r="D22887">
        <v>0</v>
      </c>
      <c r="E22887">
        <v>0</v>
      </c>
      <c r="F22887" s="4">
        <f t="shared" si="357"/>
        <v>292600</v>
      </c>
    </row>
    <row r="22888" spans="1:6" x14ac:dyDescent="0.3">
      <c r="A22888" t="s">
        <v>23281</v>
      </c>
      <c r="B22888">
        <v>0</v>
      </c>
      <c r="C22888">
        <v>0</v>
      </c>
      <c r="D22888">
        <v>1194020</v>
      </c>
      <c r="E22888">
        <v>426000</v>
      </c>
      <c r="F22888" s="4">
        <f t="shared" si="357"/>
        <v>540006.66666666663</v>
      </c>
    </row>
    <row r="22889" spans="1:6" x14ac:dyDescent="0.3">
      <c r="A22889" t="s">
        <v>23282</v>
      </c>
      <c r="B22889">
        <v>0</v>
      </c>
      <c r="C22889">
        <v>350000</v>
      </c>
      <c r="D22889">
        <v>0</v>
      </c>
      <c r="E22889">
        <v>360360</v>
      </c>
      <c r="F22889" s="4">
        <f t="shared" si="357"/>
        <v>236786.66666666666</v>
      </c>
    </row>
    <row r="22890" spans="1:6" x14ac:dyDescent="0.3">
      <c r="A22890" t="s">
        <v>23283</v>
      </c>
      <c r="B22890">
        <v>9015700</v>
      </c>
      <c r="C22890">
        <v>0</v>
      </c>
      <c r="D22890">
        <v>0</v>
      </c>
      <c r="E22890">
        <v>0</v>
      </c>
      <c r="F22890" s="4">
        <f t="shared" si="357"/>
        <v>0</v>
      </c>
    </row>
    <row r="22891" spans="1:6" x14ac:dyDescent="0.3">
      <c r="A22891" t="s">
        <v>23284</v>
      </c>
      <c r="B22891">
        <v>569660</v>
      </c>
      <c r="C22891">
        <v>0</v>
      </c>
      <c r="D22891">
        <v>0</v>
      </c>
      <c r="E22891">
        <v>0</v>
      </c>
      <c r="F22891" s="4">
        <f t="shared" si="357"/>
        <v>0</v>
      </c>
    </row>
    <row r="22892" spans="1:6" x14ac:dyDescent="0.3">
      <c r="A22892" t="s">
        <v>23285</v>
      </c>
      <c r="B22892">
        <v>0</v>
      </c>
      <c r="C22892">
        <v>5275950</v>
      </c>
      <c r="D22892">
        <v>11152050</v>
      </c>
      <c r="E22892">
        <v>3584220</v>
      </c>
      <c r="F22892" s="4">
        <f t="shared" si="357"/>
        <v>6670740</v>
      </c>
    </row>
    <row r="22893" spans="1:6" x14ac:dyDescent="0.3">
      <c r="A22893" t="s">
        <v>23286</v>
      </c>
      <c r="B22893">
        <v>0</v>
      </c>
      <c r="C22893">
        <v>1171820</v>
      </c>
      <c r="D22893">
        <v>2050000</v>
      </c>
      <c r="E22893">
        <v>1454000</v>
      </c>
      <c r="F22893" s="4">
        <f t="shared" si="357"/>
        <v>1558606.6666666667</v>
      </c>
    </row>
    <row r="22894" spans="1:6" x14ac:dyDescent="0.3">
      <c r="A22894" t="s">
        <v>23287</v>
      </c>
      <c r="B22894">
        <v>0</v>
      </c>
      <c r="C22894">
        <v>1113950</v>
      </c>
      <c r="D22894">
        <v>588400</v>
      </c>
      <c r="E22894">
        <v>386000</v>
      </c>
      <c r="F22894" s="4">
        <f t="shared" si="357"/>
        <v>696116.66666666663</v>
      </c>
    </row>
    <row r="22895" spans="1:6" x14ac:dyDescent="0.3">
      <c r="A22895" t="s">
        <v>835</v>
      </c>
      <c r="B22895">
        <v>3652300</v>
      </c>
      <c r="C22895">
        <v>0</v>
      </c>
      <c r="D22895">
        <v>4025120</v>
      </c>
      <c r="E22895">
        <v>0</v>
      </c>
      <c r="F22895" s="4">
        <f t="shared" si="357"/>
        <v>1341706.6666666667</v>
      </c>
    </row>
    <row r="22896" spans="1:6" x14ac:dyDescent="0.3">
      <c r="A22896" t="s">
        <v>23288</v>
      </c>
      <c r="B22896">
        <v>191100</v>
      </c>
      <c r="C22896">
        <v>191100</v>
      </c>
      <c r="D22896">
        <v>0</v>
      </c>
      <c r="E22896">
        <v>0</v>
      </c>
      <c r="F22896" s="4">
        <f t="shared" si="357"/>
        <v>63700</v>
      </c>
    </row>
    <row r="22897" spans="1:6" x14ac:dyDescent="0.3">
      <c r="A22897" t="s">
        <v>23289</v>
      </c>
      <c r="B22897">
        <v>0</v>
      </c>
      <c r="C22897">
        <v>540540</v>
      </c>
      <c r="D22897">
        <v>0</v>
      </c>
      <c r="E22897">
        <v>1046880</v>
      </c>
      <c r="F22897" s="4">
        <f t="shared" si="357"/>
        <v>529140</v>
      </c>
    </row>
    <row r="22898" spans="1:6" x14ac:dyDescent="0.3">
      <c r="A22898" t="s">
        <v>23290</v>
      </c>
      <c r="B22898">
        <v>0</v>
      </c>
      <c r="C22898">
        <v>691740</v>
      </c>
      <c r="D22898">
        <v>0</v>
      </c>
      <c r="E22898">
        <v>0</v>
      </c>
      <c r="F22898" s="4">
        <f t="shared" si="357"/>
        <v>230580</v>
      </c>
    </row>
    <row r="22899" spans="1:6" x14ac:dyDescent="0.3">
      <c r="A22899" t="s">
        <v>23291</v>
      </c>
      <c r="B22899">
        <v>0</v>
      </c>
      <c r="C22899">
        <v>1421190</v>
      </c>
      <c r="D22899">
        <v>820820</v>
      </c>
      <c r="E22899">
        <v>1304760</v>
      </c>
      <c r="F22899" s="4">
        <f t="shared" si="357"/>
        <v>1182256.6666666667</v>
      </c>
    </row>
    <row r="22900" spans="1:6" x14ac:dyDescent="0.3">
      <c r="A22900" t="s">
        <v>23292</v>
      </c>
      <c r="B22900">
        <v>370000</v>
      </c>
      <c r="C22900">
        <v>0</v>
      </c>
      <c r="D22900">
        <v>308000</v>
      </c>
      <c r="E22900">
        <v>0</v>
      </c>
      <c r="F22900" s="4">
        <f t="shared" si="357"/>
        <v>102666.66666666667</v>
      </c>
    </row>
    <row r="22901" spans="1:6" x14ac:dyDescent="0.3">
      <c r="A22901" t="s">
        <v>23293</v>
      </c>
      <c r="B22901">
        <v>160000</v>
      </c>
      <c r="C22901">
        <v>3700000</v>
      </c>
      <c r="D22901">
        <v>0</v>
      </c>
      <c r="E22901">
        <v>4205100</v>
      </c>
      <c r="F22901" s="4">
        <f t="shared" si="357"/>
        <v>2635033.3333333335</v>
      </c>
    </row>
    <row r="22902" spans="1:6" x14ac:dyDescent="0.3">
      <c r="A22902" t="s">
        <v>23294</v>
      </c>
      <c r="B22902">
        <v>0</v>
      </c>
      <c r="C22902">
        <v>772590</v>
      </c>
      <c r="D22902">
        <v>538000</v>
      </c>
      <c r="E22902">
        <v>0</v>
      </c>
      <c r="F22902" s="4">
        <f t="shared" si="357"/>
        <v>436863.33333333331</v>
      </c>
    </row>
    <row r="22903" spans="1:6" x14ac:dyDescent="0.3">
      <c r="A22903" t="s">
        <v>23295</v>
      </c>
      <c r="B22903">
        <v>0</v>
      </c>
      <c r="C22903">
        <v>870720</v>
      </c>
      <c r="D22903">
        <v>0</v>
      </c>
      <c r="E22903">
        <v>1707360</v>
      </c>
      <c r="F22903" s="4">
        <f t="shared" si="357"/>
        <v>859360</v>
      </c>
    </row>
    <row r="22904" spans="1:6" x14ac:dyDescent="0.3">
      <c r="A22904" t="s">
        <v>23296</v>
      </c>
      <c r="B22904">
        <v>0</v>
      </c>
      <c r="C22904">
        <v>305000</v>
      </c>
      <c r="D22904">
        <v>0</v>
      </c>
      <c r="E22904">
        <v>820000</v>
      </c>
      <c r="F22904" s="4">
        <f t="shared" si="357"/>
        <v>375000</v>
      </c>
    </row>
    <row r="22905" spans="1:6" x14ac:dyDescent="0.3">
      <c r="A22905" t="s">
        <v>23297</v>
      </c>
      <c r="B22905">
        <v>0</v>
      </c>
      <c r="C22905">
        <v>1561660</v>
      </c>
      <c r="D22905">
        <v>0</v>
      </c>
      <c r="E22905">
        <v>2019990</v>
      </c>
      <c r="F22905" s="4">
        <f t="shared" si="357"/>
        <v>1193883.3333333333</v>
      </c>
    </row>
    <row r="22906" spans="1:6" x14ac:dyDescent="0.3">
      <c r="A22906" t="s">
        <v>23298</v>
      </c>
      <c r="B22906">
        <v>1347280</v>
      </c>
      <c r="C22906">
        <v>0</v>
      </c>
      <c r="D22906">
        <v>2172210</v>
      </c>
      <c r="E22906">
        <v>529200</v>
      </c>
      <c r="F22906" s="4">
        <f t="shared" si="357"/>
        <v>900470</v>
      </c>
    </row>
    <row r="22907" spans="1:6" x14ac:dyDescent="0.3">
      <c r="A22907" t="s">
        <v>23299</v>
      </c>
      <c r="B22907">
        <v>0</v>
      </c>
      <c r="C22907">
        <v>240240</v>
      </c>
      <c r="D22907">
        <v>0</v>
      </c>
      <c r="E22907">
        <v>224770</v>
      </c>
      <c r="F22907" s="4">
        <f t="shared" si="357"/>
        <v>155003.33333333334</v>
      </c>
    </row>
    <row r="22908" spans="1:6" x14ac:dyDescent="0.3">
      <c r="A22908" t="s">
        <v>23300</v>
      </c>
      <c r="B22908">
        <v>370000</v>
      </c>
      <c r="C22908">
        <v>0</v>
      </c>
      <c r="D22908">
        <v>930300</v>
      </c>
      <c r="E22908">
        <v>370000</v>
      </c>
      <c r="F22908" s="4">
        <f t="shared" si="357"/>
        <v>433433.33333333331</v>
      </c>
    </row>
    <row r="22909" spans="1:6" x14ac:dyDescent="0.3">
      <c r="A22909" t="s">
        <v>23301</v>
      </c>
      <c r="B22909">
        <v>2529600</v>
      </c>
      <c r="C22909">
        <v>300300</v>
      </c>
      <c r="D22909">
        <v>218400</v>
      </c>
      <c r="E22909">
        <v>0</v>
      </c>
      <c r="F22909" s="4">
        <f t="shared" si="357"/>
        <v>172900</v>
      </c>
    </row>
    <row r="22910" spans="1:6" x14ac:dyDescent="0.3">
      <c r="A22910" t="s">
        <v>23302</v>
      </c>
      <c r="B22910">
        <v>0</v>
      </c>
      <c r="C22910">
        <v>0</v>
      </c>
      <c r="D22910">
        <v>1077540</v>
      </c>
      <c r="E22910">
        <v>282100</v>
      </c>
      <c r="F22910" s="4">
        <f t="shared" si="357"/>
        <v>453213.33333333331</v>
      </c>
    </row>
    <row r="22911" spans="1:6" x14ac:dyDescent="0.3">
      <c r="A22911" t="s">
        <v>23303</v>
      </c>
      <c r="B22911">
        <v>0</v>
      </c>
      <c r="C22911">
        <v>1480000</v>
      </c>
      <c r="D22911">
        <v>1299480</v>
      </c>
      <c r="E22911">
        <v>0</v>
      </c>
      <c r="F22911" s="4">
        <f t="shared" si="357"/>
        <v>926493.33333333337</v>
      </c>
    </row>
    <row r="22912" spans="1:6" x14ac:dyDescent="0.3">
      <c r="A22912" t="s">
        <v>23304</v>
      </c>
      <c r="B22912">
        <v>0</v>
      </c>
      <c r="C22912">
        <v>0</v>
      </c>
      <c r="D22912">
        <v>264000</v>
      </c>
      <c r="E22912">
        <v>0</v>
      </c>
      <c r="F22912" s="4">
        <f t="shared" si="357"/>
        <v>88000</v>
      </c>
    </row>
    <row r="22913" spans="1:6" x14ac:dyDescent="0.3">
      <c r="A22913" t="s">
        <v>23305</v>
      </c>
      <c r="B22913">
        <v>2839990</v>
      </c>
      <c r="C22913">
        <v>3924100</v>
      </c>
      <c r="D22913">
        <v>0</v>
      </c>
      <c r="E22913">
        <v>6826860</v>
      </c>
      <c r="F22913" s="4">
        <f t="shared" si="357"/>
        <v>3583653.3333333335</v>
      </c>
    </row>
    <row r="22914" spans="1:6" x14ac:dyDescent="0.3">
      <c r="A22914" t="s">
        <v>23306</v>
      </c>
      <c r="B22914">
        <v>0</v>
      </c>
      <c r="C22914">
        <v>0</v>
      </c>
      <c r="D22914">
        <v>469560</v>
      </c>
      <c r="E22914">
        <v>450560</v>
      </c>
      <c r="F22914" s="4">
        <f t="shared" si="357"/>
        <v>306706.66666666669</v>
      </c>
    </row>
    <row r="22915" spans="1:6" x14ac:dyDescent="0.3">
      <c r="A22915" t="s">
        <v>23307</v>
      </c>
      <c r="B22915">
        <v>4090000</v>
      </c>
      <c r="C22915">
        <v>3120860</v>
      </c>
      <c r="D22915">
        <v>0</v>
      </c>
      <c r="E22915">
        <v>2767400</v>
      </c>
      <c r="F22915" s="4">
        <f t="shared" ref="F22915:F22978" si="358">SUM(C22915:E22915)/3</f>
        <v>1962753.3333333333</v>
      </c>
    </row>
    <row r="22916" spans="1:6" x14ac:dyDescent="0.3">
      <c r="A22916" t="s">
        <v>341</v>
      </c>
      <c r="B22916">
        <v>1574320</v>
      </c>
      <c r="C22916">
        <v>0</v>
      </c>
      <c r="D22916">
        <v>1350120</v>
      </c>
      <c r="E22916">
        <v>720600</v>
      </c>
      <c r="F22916" s="4">
        <f t="shared" si="358"/>
        <v>690240</v>
      </c>
    </row>
    <row r="22917" spans="1:6" x14ac:dyDescent="0.3">
      <c r="A22917" t="s">
        <v>23308</v>
      </c>
      <c r="B22917">
        <v>0</v>
      </c>
      <c r="C22917">
        <v>1020900</v>
      </c>
      <c r="D22917">
        <v>619500</v>
      </c>
      <c r="E22917">
        <v>0</v>
      </c>
      <c r="F22917" s="4">
        <f t="shared" si="358"/>
        <v>546800</v>
      </c>
    </row>
    <row r="22918" spans="1:6" x14ac:dyDescent="0.3">
      <c r="A22918" t="s">
        <v>23309</v>
      </c>
      <c r="B22918">
        <v>0</v>
      </c>
      <c r="C22918">
        <v>382200</v>
      </c>
      <c r="D22918">
        <v>420420</v>
      </c>
      <c r="E22918">
        <v>234600</v>
      </c>
      <c r="F22918" s="4">
        <f t="shared" si="358"/>
        <v>345740</v>
      </c>
    </row>
    <row r="22919" spans="1:6" x14ac:dyDescent="0.3">
      <c r="A22919" t="s">
        <v>23310</v>
      </c>
      <c r="B22919">
        <v>9986860</v>
      </c>
      <c r="C22919">
        <v>11112040</v>
      </c>
      <c r="D22919">
        <v>9288780</v>
      </c>
      <c r="E22919">
        <v>8937270</v>
      </c>
      <c r="F22919" s="4">
        <f t="shared" si="358"/>
        <v>9779363.333333334</v>
      </c>
    </row>
    <row r="22920" spans="1:6" x14ac:dyDescent="0.3">
      <c r="A22920" t="s">
        <v>23311</v>
      </c>
      <c r="B22920">
        <v>588400</v>
      </c>
      <c r="C22920">
        <v>859180</v>
      </c>
      <c r="D22920">
        <v>0</v>
      </c>
      <c r="E22920">
        <v>0</v>
      </c>
      <c r="F22920" s="4">
        <f t="shared" si="358"/>
        <v>286393.33333333331</v>
      </c>
    </row>
    <row r="22921" spans="1:6" x14ac:dyDescent="0.3">
      <c r="A22921" t="s">
        <v>23312</v>
      </c>
      <c r="B22921">
        <v>0</v>
      </c>
      <c r="C22921">
        <v>1272860</v>
      </c>
      <c r="D22921">
        <v>234600</v>
      </c>
      <c r="E22921">
        <v>386000</v>
      </c>
      <c r="F22921" s="4">
        <f t="shared" si="358"/>
        <v>631153.33333333337</v>
      </c>
    </row>
    <row r="22922" spans="1:6" x14ac:dyDescent="0.3">
      <c r="A22922" t="s">
        <v>23313</v>
      </c>
      <c r="B22922">
        <v>256000</v>
      </c>
      <c r="C22922">
        <v>0</v>
      </c>
      <c r="D22922">
        <v>844300</v>
      </c>
      <c r="E22922">
        <v>264000</v>
      </c>
      <c r="F22922" s="4">
        <f t="shared" si="358"/>
        <v>369433.33333333331</v>
      </c>
    </row>
    <row r="22923" spans="1:6" x14ac:dyDescent="0.3">
      <c r="A22923" t="s">
        <v>23314</v>
      </c>
      <c r="B22923">
        <v>4059230</v>
      </c>
      <c r="C22923">
        <v>4306120</v>
      </c>
      <c r="D22923">
        <v>14159470</v>
      </c>
      <c r="E22923">
        <v>6070460</v>
      </c>
      <c r="F22923" s="4">
        <f t="shared" si="358"/>
        <v>8178683.333333333</v>
      </c>
    </row>
    <row r="22924" spans="1:6" x14ac:dyDescent="0.3">
      <c r="A22924" t="s">
        <v>23315</v>
      </c>
      <c r="B22924">
        <v>5828770</v>
      </c>
      <c r="C22924">
        <v>2221900</v>
      </c>
      <c r="D22924">
        <v>880500</v>
      </c>
      <c r="E22924">
        <v>2116680</v>
      </c>
      <c r="F22924" s="4">
        <f t="shared" si="358"/>
        <v>1739693.3333333333</v>
      </c>
    </row>
    <row r="22925" spans="1:6" x14ac:dyDescent="0.3">
      <c r="A22925" t="s">
        <v>23316</v>
      </c>
      <c r="B22925">
        <v>932750</v>
      </c>
      <c r="C22925">
        <v>3065440</v>
      </c>
      <c r="D22925">
        <v>1019910</v>
      </c>
      <c r="E22925">
        <v>2646000</v>
      </c>
      <c r="F22925" s="4">
        <f t="shared" si="358"/>
        <v>2243783.3333333335</v>
      </c>
    </row>
    <row r="22926" spans="1:6" x14ac:dyDescent="0.3">
      <c r="A22926" t="s">
        <v>23317</v>
      </c>
      <c r="B22926">
        <v>0</v>
      </c>
      <c r="C22926">
        <v>2435819</v>
      </c>
      <c r="D22926">
        <v>906400</v>
      </c>
      <c r="E22926">
        <v>0</v>
      </c>
      <c r="F22926" s="4">
        <f t="shared" si="358"/>
        <v>1114073</v>
      </c>
    </row>
    <row r="22927" spans="1:6" x14ac:dyDescent="0.3">
      <c r="A22927" t="s">
        <v>23318</v>
      </c>
      <c r="B22927">
        <v>0</v>
      </c>
      <c r="C22927">
        <v>740000</v>
      </c>
      <c r="D22927">
        <v>583440</v>
      </c>
      <c r="E22927">
        <v>565920</v>
      </c>
      <c r="F22927" s="4">
        <f t="shared" si="358"/>
        <v>629786.66666666663</v>
      </c>
    </row>
    <row r="22928" spans="1:6" x14ac:dyDescent="0.3">
      <c r="A22928" t="s">
        <v>23319</v>
      </c>
      <c r="B22928">
        <v>434980</v>
      </c>
      <c r="C22928">
        <v>1014190</v>
      </c>
      <c r="D22928">
        <v>0</v>
      </c>
      <c r="E22928">
        <v>1231320</v>
      </c>
      <c r="F22928" s="4">
        <f t="shared" si="358"/>
        <v>748503.33333333337</v>
      </c>
    </row>
    <row r="22929" spans="1:6" x14ac:dyDescent="0.3">
      <c r="A22929" t="s">
        <v>23320</v>
      </c>
      <c r="B22929">
        <v>2705320</v>
      </c>
      <c r="C22929">
        <v>4826980</v>
      </c>
      <c r="D22929">
        <v>3978520</v>
      </c>
      <c r="E22929">
        <v>4316100</v>
      </c>
      <c r="F22929" s="4">
        <f t="shared" si="358"/>
        <v>4373866.666666667</v>
      </c>
    </row>
    <row r="22930" spans="1:6" x14ac:dyDescent="0.3">
      <c r="A22930" t="s">
        <v>23321</v>
      </c>
      <c r="B22930">
        <v>0</v>
      </c>
      <c r="C22930">
        <v>740000</v>
      </c>
      <c r="D22930">
        <v>0</v>
      </c>
      <c r="E22930">
        <v>0</v>
      </c>
      <c r="F22930" s="4">
        <f t="shared" si="358"/>
        <v>246666.66666666666</v>
      </c>
    </row>
    <row r="22931" spans="1:6" x14ac:dyDescent="0.3">
      <c r="A22931" t="s">
        <v>23322</v>
      </c>
      <c r="B22931">
        <v>764400</v>
      </c>
      <c r="C22931">
        <v>9433000</v>
      </c>
      <c r="D22931">
        <v>0</v>
      </c>
      <c r="E22931">
        <v>0</v>
      </c>
      <c r="F22931" s="4">
        <f t="shared" si="358"/>
        <v>3144333.3333333335</v>
      </c>
    </row>
    <row r="22932" spans="1:6" x14ac:dyDescent="0.3">
      <c r="A22932" t="s">
        <v>23323</v>
      </c>
      <c r="B22932">
        <v>740000</v>
      </c>
      <c r="C22932">
        <v>0</v>
      </c>
      <c r="D22932">
        <v>0</v>
      </c>
      <c r="E22932">
        <v>1529100</v>
      </c>
      <c r="F22932" s="4">
        <f t="shared" si="358"/>
        <v>509700</v>
      </c>
    </row>
    <row r="22933" spans="1:6" x14ac:dyDescent="0.3">
      <c r="A22933" t="s">
        <v>23324</v>
      </c>
      <c r="B22933">
        <v>933200</v>
      </c>
      <c r="C22933">
        <v>0</v>
      </c>
      <c r="D22933">
        <v>0</v>
      </c>
      <c r="E22933">
        <v>0</v>
      </c>
      <c r="F22933" s="4">
        <f t="shared" si="358"/>
        <v>0</v>
      </c>
    </row>
    <row r="22934" spans="1:6" x14ac:dyDescent="0.3">
      <c r="A22934" t="s">
        <v>23325</v>
      </c>
      <c r="B22934">
        <v>191100</v>
      </c>
      <c r="C22934">
        <v>0</v>
      </c>
      <c r="D22934">
        <v>234600</v>
      </c>
      <c r="E22934">
        <v>2939300</v>
      </c>
      <c r="F22934" s="4">
        <f t="shared" si="358"/>
        <v>1057966.6666666667</v>
      </c>
    </row>
    <row r="22935" spans="1:6" x14ac:dyDescent="0.3">
      <c r="A22935" t="s">
        <v>23326</v>
      </c>
      <c r="B22935">
        <v>2133660</v>
      </c>
      <c r="C22935">
        <v>2322290</v>
      </c>
      <c r="D22935">
        <v>0</v>
      </c>
      <c r="E22935">
        <v>875360</v>
      </c>
      <c r="F22935" s="4">
        <f t="shared" si="358"/>
        <v>1065883.3333333333</v>
      </c>
    </row>
    <row r="22936" spans="1:6" x14ac:dyDescent="0.3">
      <c r="A22936" t="s">
        <v>23327</v>
      </c>
      <c r="B22936">
        <v>3286080</v>
      </c>
      <c r="C22936">
        <v>2531160</v>
      </c>
      <c r="D22936">
        <v>2865750</v>
      </c>
      <c r="E22936">
        <v>3896340</v>
      </c>
      <c r="F22936" s="4">
        <f t="shared" si="358"/>
        <v>3097750</v>
      </c>
    </row>
    <row r="22937" spans="1:6" x14ac:dyDescent="0.3">
      <c r="A22937" t="s">
        <v>23328</v>
      </c>
      <c r="B22937">
        <v>0</v>
      </c>
      <c r="C22937">
        <v>251160</v>
      </c>
      <c r="D22937">
        <v>0</v>
      </c>
      <c r="E22937">
        <v>0</v>
      </c>
      <c r="F22937" s="4">
        <f t="shared" si="358"/>
        <v>83720</v>
      </c>
    </row>
    <row r="22938" spans="1:6" x14ac:dyDescent="0.3">
      <c r="A22938" t="s">
        <v>23329</v>
      </c>
      <c r="B22938">
        <v>3213210</v>
      </c>
      <c r="C22938">
        <v>17635050</v>
      </c>
      <c r="D22938">
        <v>12286040</v>
      </c>
      <c r="E22938">
        <v>12734290</v>
      </c>
      <c r="F22938" s="4">
        <f t="shared" si="358"/>
        <v>14218460</v>
      </c>
    </row>
    <row r="22939" spans="1:6" x14ac:dyDescent="0.3">
      <c r="A22939" t="s">
        <v>23330</v>
      </c>
      <c r="B22939">
        <v>0</v>
      </c>
      <c r="C22939">
        <v>1692600</v>
      </c>
      <c r="D22939">
        <v>0</v>
      </c>
      <c r="E22939">
        <v>0</v>
      </c>
      <c r="F22939" s="4">
        <f t="shared" si="358"/>
        <v>564200</v>
      </c>
    </row>
    <row r="22940" spans="1:6" x14ac:dyDescent="0.3">
      <c r="A22940" t="s">
        <v>23331</v>
      </c>
      <c r="B22940">
        <v>182000</v>
      </c>
      <c r="C22940">
        <v>2125000</v>
      </c>
      <c r="D22940">
        <v>0</v>
      </c>
      <c r="E22940">
        <v>2245830</v>
      </c>
      <c r="F22940" s="4">
        <f t="shared" si="358"/>
        <v>1456943.3333333333</v>
      </c>
    </row>
    <row r="22941" spans="1:6" x14ac:dyDescent="0.3">
      <c r="A22941" t="s">
        <v>23332</v>
      </c>
      <c r="B22941">
        <v>717950</v>
      </c>
      <c r="C22941">
        <v>423150</v>
      </c>
      <c r="D22941">
        <v>0</v>
      </c>
      <c r="E22941">
        <v>378000</v>
      </c>
      <c r="F22941" s="4">
        <f t="shared" si="358"/>
        <v>267050</v>
      </c>
    </row>
    <row r="22942" spans="1:6" x14ac:dyDescent="0.3">
      <c r="A22942" t="s">
        <v>23333</v>
      </c>
      <c r="B22942">
        <v>0</v>
      </c>
      <c r="C22942">
        <v>230000</v>
      </c>
      <c r="D22942">
        <v>0</v>
      </c>
      <c r="E22942">
        <v>0</v>
      </c>
      <c r="F22942" s="4">
        <f t="shared" si="358"/>
        <v>76666.666666666672</v>
      </c>
    </row>
    <row r="22943" spans="1:6" x14ac:dyDescent="0.3">
      <c r="A22943" t="s">
        <v>23334</v>
      </c>
      <c r="B22943">
        <v>18999350</v>
      </c>
      <c r="C22943">
        <v>8386560</v>
      </c>
      <c r="D22943">
        <v>14817180</v>
      </c>
      <c r="E22943">
        <v>16500540</v>
      </c>
      <c r="F22943" s="4">
        <f t="shared" si="358"/>
        <v>13234760</v>
      </c>
    </row>
    <row r="22944" spans="1:6" x14ac:dyDescent="0.3">
      <c r="A22944" t="s">
        <v>23335</v>
      </c>
      <c r="B22944">
        <v>0</v>
      </c>
      <c r="C22944">
        <v>0</v>
      </c>
      <c r="D22944">
        <v>435740</v>
      </c>
      <c r="E22944">
        <v>0</v>
      </c>
      <c r="F22944" s="4">
        <f t="shared" si="358"/>
        <v>145246.66666666666</v>
      </c>
    </row>
    <row r="22945" spans="1:6" x14ac:dyDescent="0.3">
      <c r="A22945" t="s">
        <v>23336</v>
      </c>
      <c r="B22945">
        <v>1222860</v>
      </c>
      <c r="C22945">
        <v>480000</v>
      </c>
      <c r="D22945">
        <v>4772400</v>
      </c>
      <c r="E22945">
        <v>808400</v>
      </c>
      <c r="F22945" s="4">
        <f t="shared" si="358"/>
        <v>2020266.6666666667</v>
      </c>
    </row>
    <row r="22946" spans="1:6" x14ac:dyDescent="0.3">
      <c r="A22946" t="s">
        <v>23337</v>
      </c>
      <c r="B22946">
        <v>0</v>
      </c>
      <c r="C22946">
        <v>0</v>
      </c>
      <c r="D22946">
        <v>409500</v>
      </c>
      <c r="E22946">
        <v>0</v>
      </c>
      <c r="F22946" s="4">
        <f t="shared" si="358"/>
        <v>136500</v>
      </c>
    </row>
    <row r="22947" spans="1:6" x14ac:dyDescent="0.3">
      <c r="A22947" t="s">
        <v>23338</v>
      </c>
      <c r="B22947">
        <v>416000</v>
      </c>
      <c r="C22947">
        <v>0</v>
      </c>
      <c r="D22947">
        <v>565920</v>
      </c>
      <c r="E22947">
        <v>620000</v>
      </c>
      <c r="F22947" s="4">
        <f t="shared" si="358"/>
        <v>395306.66666666669</v>
      </c>
    </row>
    <row r="22948" spans="1:6" x14ac:dyDescent="0.3">
      <c r="A22948" t="s">
        <v>23339</v>
      </c>
      <c r="B22948">
        <v>0</v>
      </c>
      <c r="C22948">
        <v>597600</v>
      </c>
      <c r="D22948">
        <v>0</v>
      </c>
      <c r="E22948">
        <v>0</v>
      </c>
      <c r="F22948" s="4">
        <f t="shared" si="358"/>
        <v>199200</v>
      </c>
    </row>
    <row r="22949" spans="1:6" x14ac:dyDescent="0.3">
      <c r="A22949" t="s">
        <v>23340</v>
      </c>
      <c r="B22949">
        <v>4902170</v>
      </c>
      <c r="C22949">
        <v>5098620</v>
      </c>
      <c r="D22949">
        <v>8193640</v>
      </c>
      <c r="E22949">
        <v>8382540</v>
      </c>
      <c r="F22949" s="4">
        <f t="shared" si="358"/>
        <v>7224933.333333333</v>
      </c>
    </row>
    <row r="22950" spans="1:6" x14ac:dyDescent="0.3">
      <c r="A22950" t="s">
        <v>23341</v>
      </c>
      <c r="B22950">
        <v>0</v>
      </c>
      <c r="C22950">
        <v>0</v>
      </c>
      <c r="D22950">
        <v>149400</v>
      </c>
      <c r="E22950">
        <v>386000</v>
      </c>
      <c r="F22950" s="4">
        <f t="shared" si="358"/>
        <v>178466.66666666666</v>
      </c>
    </row>
    <row r="22951" spans="1:6" x14ac:dyDescent="0.3">
      <c r="A22951" t="s">
        <v>23342</v>
      </c>
      <c r="B22951">
        <v>778200</v>
      </c>
      <c r="C22951">
        <v>0</v>
      </c>
      <c r="D22951">
        <v>0</v>
      </c>
      <c r="E22951">
        <v>1308740</v>
      </c>
      <c r="F22951" s="4">
        <f t="shared" si="358"/>
        <v>436246.66666666669</v>
      </c>
    </row>
    <row r="22952" spans="1:6" x14ac:dyDescent="0.3">
      <c r="A22952" t="s">
        <v>23343</v>
      </c>
      <c r="B22952">
        <v>1350980</v>
      </c>
      <c r="C22952">
        <v>0</v>
      </c>
      <c r="D22952">
        <v>518700</v>
      </c>
      <c r="E22952">
        <v>402000</v>
      </c>
      <c r="F22952" s="4">
        <f t="shared" si="358"/>
        <v>306900</v>
      </c>
    </row>
    <row r="22953" spans="1:6" x14ac:dyDescent="0.3">
      <c r="A22953" t="s">
        <v>23344</v>
      </c>
      <c r="B22953">
        <v>2809170</v>
      </c>
      <c r="C22953">
        <v>6451230</v>
      </c>
      <c r="D22953">
        <v>4212390</v>
      </c>
      <c r="E22953">
        <v>8142560</v>
      </c>
      <c r="F22953" s="4">
        <f t="shared" si="358"/>
        <v>6268726.666666667</v>
      </c>
    </row>
    <row r="22954" spans="1:6" x14ac:dyDescent="0.3">
      <c r="A22954" t="s">
        <v>23345</v>
      </c>
      <c r="B22954">
        <v>0</v>
      </c>
      <c r="C22954">
        <v>536900</v>
      </c>
      <c r="D22954">
        <v>2042300</v>
      </c>
      <c r="E22954">
        <v>2092020</v>
      </c>
      <c r="F22954" s="4">
        <f t="shared" si="358"/>
        <v>1557073.3333333333</v>
      </c>
    </row>
    <row r="22955" spans="1:6" x14ac:dyDescent="0.3">
      <c r="A22955" t="s">
        <v>23346</v>
      </c>
      <c r="B22955">
        <v>6048830</v>
      </c>
      <c r="C22955">
        <v>4156880</v>
      </c>
      <c r="D22955">
        <v>3943940</v>
      </c>
      <c r="E22955">
        <v>7422690</v>
      </c>
      <c r="F22955" s="4">
        <f t="shared" si="358"/>
        <v>5174503.333333333</v>
      </c>
    </row>
    <row r="22956" spans="1:6" x14ac:dyDescent="0.3">
      <c r="A22956" t="s">
        <v>23347</v>
      </c>
      <c r="B22956">
        <v>2311200</v>
      </c>
      <c r="C22956">
        <v>0</v>
      </c>
      <c r="D22956">
        <v>0</v>
      </c>
      <c r="E22956">
        <v>0</v>
      </c>
      <c r="F22956" s="4">
        <f t="shared" si="358"/>
        <v>0</v>
      </c>
    </row>
    <row r="22957" spans="1:6" x14ac:dyDescent="0.3">
      <c r="A22957" t="s">
        <v>23348</v>
      </c>
      <c r="B22957">
        <v>227500</v>
      </c>
      <c r="C22957">
        <v>1053950</v>
      </c>
      <c r="D22957">
        <v>0</v>
      </c>
      <c r="E22957">
        <v>0</v>
      </c>
      <c r="F22957" s="4">
        <f t="shared" si="358"/>
        <v>351316.66666666669</v>
      </c>
    </row>
    <row r="22958" spans="1:6" x14ac:dyDescent="0.3">
      <c r="A22958" t="s">
        <v>23349</v>
      </c>
      <c r="B22958">
        <v>0</v>
      </c>
      <c r="C22958">
        <v>0</v>
      </c>
      <c r="D22958">
        <v>691300</v>
      </c>
      <c r="E22958">
        <v>0</v>
      </c>
      <c r="F22958" s="4">
        <f t="shared" si="358"/>
        <v>230433.33333333334</v>
      </c>
    </row>
    <row r="22959" spans="1:6" x14ac:dyDescent="0.3">
      <c r="A22959" t="s">
        <v>23350</v>
      </c>
      <c r="B22959">
        <v>0</v>
      </c>
      <c r="C22959">
        <v>0</v>
      </c>
      <c r="D22959">
        <v>1332400</v>
      </c>
      <c r="E22959">
        <v>0</v>
      </c>
      <c r="F22959" s="4">
        <f t="shared" si="358"/>
        <v>444133.33333333331</v>
      </c>
    </row>
    <row r="22960" spans="1:6" x14ac:dyDescent="0.3">
      <c r="A22960" t="s">
        <v>23351</v>
      </c>
      <c r="B22960">
        <v>2114590</v>
      </c>
      <c r="C22960">
        <v>2269480</v>
      </c>
      <c r="D22960">
        <v>4674050</v>
      </c>
      <c r="E22960">
        <v>3344910</v>
      </c>
      <c r="F22960" s="4">
        <f t="shared" si="358"/>
        <v>3429480</v>
      </c>
    </row>
    <row r="22961" spans="1:6" x14ac:dyDescent="0.3">
      <c r="A22961" t="s">
        <v>23352</v>
      </c>
      <c r="B22961">
        <v>256000</v>
      </c>
      <c r="C22961">
        <v>0</v>
      </c>
      <c r="D22961">
        <v>300300</v>
      </c>
      <c r="E22961">
        <v>0</v>
      </c>
      <c r="F22961" s="4">
        <f t="shared" si="358"/>
        <v>100100</v>
      </c>
    </row>
    <row r="22962" spans="1:6" x14ac:dyDescent="0.3">
      <c r="A22962" t="s">
        <v>23353</v>
      </c>
      <c r="B22962">
        <v>1457990</v>
      </c>
      <c r="C22962">
        <v>304000</v>
      </c>
      <c r="D22962">
        <v>1011920</v>
      </c>
      <c r="E22962">
        <v>820000</v>
      </c>
      <c r="F22962" s="4">
        <f t="shared" si="358"/>
        <v>711973.33333333337</v>
      </c>
    </row>
    <row r="22963" spans="1:6" x14ac:dyDescent="0.3">
      <c r="A22963" t="s">
        <v>23354</v>
      </c>
      <c r="B22963">
        <v>0</v>
      </c>
      <c r="C22963">
        <v>296660</v>
      </c>
      <c r="D22963">
        <v>4661120</v>
      </c>
      <c r="E22963">
        <v>636250</v>
      </c>
      <c r="F22963" s="4">
        <f t="shared" si="358"/>
        <v>1864676.6666666667</v>
      </c>
    </row>
    <row r="22964" spans="1:6" x14ac:dyDescent="0.3">
      <c r="A22964" t="s">
        <v>23355</v>
      </c>
      <c r="B22964">
        <v>788000</v>
      </c>
      <c r="C22964">
        <v>0</v>
      </c>
      <c r="D22964">
        <v>218400</v>
      </c>
      <c r="E22964">
        <v>0</v>
      </c>
      <c r="F22964" s="4">
        <f t="shared" si="358"/>
        <v>72800</v>
      </c>
    </row>
    <row r="22965" spans="1:6" x14ac:dyDescent="0.3">
      <c r="A22965" t="s">
        <v>23356</v>
      </c>
      <c r="B22965">
        <v>1905540</v>
      </c>
      <c r="C22965">
        <v>0</v>
      </c>
      <c r="D22965">
        <v>382200</v>
      </c>
      <c r="E22965">
        <v>0</v>
      </c>
      <c r="F22965" s="4">
        <f t="shared" si="358"/>
        <v>127400</v>
      </c>
    </row>
    <row r="22966" spans="1:6" x14ac:dyDescent="0.3">
      <c r="A22966" t="s">
        <v>23357</v>
      </c>
      <c r="B22966">
        <v>2027480</v>
      </c>
      <c r="C22966">
        <v>2027480</v>
      </c>
      <c r="D22966">
        <v>3368070</v>
      </c>
      <c r="E22966">
        <v>3546550</v>
      </c>
      <c r="F22966" s="4">
        <f t="shared" si="358"/>
        <v>2980700</v>
      </c>
    </row>
    <row r="22967" spans="1:6" x14ac:dyDescent="0.3">
      <c r="A22967" t="s">
        <v>23358</v>
      </c>
      <c r="B22967">
        <v>0</v>
      </c>
      <c r="C22967">
        <v>300300</v>
      </c>
      <c r="D22967">
        <v>1385270</v>
      </c>
      <c r="E22967">
        <v>0</v>
      </c>
      <c r="F22967" s="4">
        <f t="shared" si="358"/>
        <v>561856.66666666663</v>
      </c>
    </row>
    <row r="22968" spans="1:6" x14ac:dyDescent="0.3">
      <c r="A22968" t="s">
        <v>23359</v>
      </c>
      <c r="B22968">
        <v>0</v>
      </c>
      <c r="C22968">
        <v>0</v>
      </c>
      <c r="D22968">
        <v>583440</v>
      </c>
      <c r="E22968">
        <v>0</v>
      </c>
      <c r="F22968" s="4">
        <f t="shared" si="358"/>
        <v>194480</v>
      </c>
    </row>
    <row r="22969" spans="1:6" x14ac:dyDescent="0.3">
      <c r="A22969" t="s">
        <v>23360</v>
      </c>
      <c r="B22969">
        <v>1119770</v>
      </c>
      <c r="C22969">
        <v>1264900</v>
      </c>
      <c r="D22969">
        <v>2714850</v>
      </c>
      <c r="E22969">
        <v>2072070</v>
      </c>
      <c r="F22969" s="4">
        <f t="shared" si="358"/>
        <v>2017273.3333333333</v>
      </c>
    </row>
    <row r="22970" spans="1:6" x14ac:dyDescent="0.3">
      <c r="A22970" t="s">
        <v>23361</v>
      </c>
      <c r="B22970">
        <v>411950</v>
      </c>
      <c r="C22970">
        <v>0</v>
      </c>
      <c r="D22970">
        <v>391000</v>
      </c>
      <c r="E22970">
        <v>410000</v>
      </c>
      <c r="F22970" s="4">
        <f t="shared" si="358"/>
        <v>267000</v>
      </c>
    </row>
    <row r="22971" spans="1:6" x14ac:dyDescent="0.3">
      <c r="A22971" t="s">
        <v>23362</v>
      </c>
      <c r="B22971">
        <v>370000</v>
      </c>
      <c r="C22971">
        <v>637500</v>
      </c>
      <c r="D22971">
        <v>0</v>
      </c>
      <c r="E22971">
        <v>0</v>
      </c>
      <c r="F22971" s="4">
        <f t="shared" si="358"/>
        <v>212500</v>
      </c>
    </row>
    <row r="22972" spans="1:6" x14ac:dyDescent="0.3">
      <c r="A22972" t="s">
        <v>23363</v>
      </c>
      <c r="B22972">
        <v>453720</v>
      </c>
      <c r="C22972">
        <v>309400</v>
      </c>
      <c r="D22972">
        <v>387660</v>
      </c>
      <c r="E22972">
        <v>436800</v>
      </c>
      <c r="F22972" s="4">
        <f t="shared" si="358"/>
        <v>377953.33333333331</v>
      </c>
    </row>
    <row r="22973" spans="1:6" x14ac:dyDescent="0.3">
      <c r="A22973" t="s">
        <v>23364</v>
      </c>
      <c r="B22973">
        <v>0</v>
      </c>
      <c r="C22973">
        <v>0</v>
      </c>
      <c r="D22973">
        <v>195500</v>
      </c>
      <c r="E22973">
        <v>357000</v>
      </c>
      <c r="F22973" s="4">
        <f t="shared" si="358"/>
        <v>184166.66666666666</v>
      </c>
    </row>
    <row r="22974" spans="1:6" x14ac:dyDescent="0.3">
      <c r="A22974" t="s">
        <v>23365</v>
      </c>
      <c r="B22974">
        <v>256000</v>
      </c>
      <c r="C22974">
        <v>808240</v>
      </c>
      <c r="D22974">
        <v>760400</v>
      </c>
      <c r="E22974">
        <v>397800</v>
      </c>
      <c r="F22974" s="4">
        <f t="shared" si="358"/>
        <v>655480</v>
      </c>
    </row>
    <row r="22975" spans="1:6" x14ac:dyDescent="0.3">
      <c r="A22975" t="s">
        <v>23366</v>
      </c>
      <c r="B22975">
        <v>2848500</v>
      </c>
      <c r="C22975">
        <v>2204020</v>
      </c>
      <c r="D22975">
        <v>2575960</v>
      </c>
      <c r="E22975">
        <v>5019560</v>
      </c>
      <c r="F22975" s="4">
        <f t="shared" si="358"/>
        <v>3266513.3333333335</v>
      </c>
    </row>
    <row r="22976" spans="1:6" x14ac:dyDescent="0.3">
      <c r="A22976" t="s">
        <v>23367</v>
      </c>
      <c r="B22976">
        <v>0</v>
      </c>
      <c r="C22976">
        <v>882510</v>
      </c>
      <c r="D22976">
        <v>0</v>
      </c>
      <c r="E22976">
        <v>1189460</v>
      </c>
      <c r="F22976" s="4">
        <f t="shared" si="358"/>
        <v>690656.66666666663</v>
      </c>
    </row>
    <row r="22977" spans="1:6" x14ac:dyDescent="0.3">
      <c r="A22977" t="s">
        <v>23368</v>
      </c>
      <c r="B22977">
        <v>0</v>
      </c>
      <c r="C22977">
        <v>230000</v>
      </c>
      <c r="D22977">
        <v>659380</v>
      </c>
      <c r="E22977">
        <v>626240</v>
      </c>
      <c r="F22977" s="4">
        <f t="shared" si="358"/>
        <v>505206.66666666669</v>
      </c>
    </row>
    <row r="22978" spans="1:6" x14ac:dyDescent="0.3">
      <c r="A22978" t="s">
        <v>23369</v>
      </c>
      <c r="B22978">
        <v>247520</v>
      </c>
      <c r="C22978">
        <v>214760</v>
      </c>
      <c r="D22978">
        <v>0</v>
      </c>
      <c r="E22978">
        <v>200200</v>
      </c>
      <c r="F22978" s="4">
        <f t="shared" si="358"/>
        <v>138320</v>
      </c>
    </row>
    <row r="22979" spans="1:6" x14ac:dyDescent="0.3">
      <c r="A22979" t="s">
        <v>23370</v>
      </c>
      <c r="B22979">
        <v>0</v>
      </c>
      <c r="C22979">
        <v>866800</v>
      </c>
      <c r="D22979">
        <v>0</v>
      </c>
      <c r="E22979">
        <v>0</v>
      </c>
      <c r="F22979" s="4">
        <f t="shared" ref="F22979:F23042" si="359">SUM(C22979:E22979)/3</f>
        <v>288933.33333333331</v>
      </c>
    </row>
    <row r="22980" spans="1:6" x14ac:dyDescent="0.3">
      <c r="A22980" t="s">
        <v>23371</v>
      </c>
      <c r="B22980">
        <v>324000</v>
      </c>
      <c r="C22980">
        <v>0</v>
      </c>
      <c r="D22980">
        <v>0</v>
      </c>
      <c r="E22980">
        <v>0</v>
      </c>
      <c r="F22980" s="4">
        <f t="shared" si="359"/>
        <v>0</v>
      </c>
    </row>
    <row r="22981" spans="1:6" x14ac:dyDescent="0.3">
      <c r="A22981" t="s">
        <v>23372</v>
      </c>
      <c r="B22981">
        <v>1552540</v>
      </c>
      <c r="C22981">
        <v>1371370</v>
      </c>
      <c r="D22981">
        <v>585130</v>
      </c>
      <c r="E22981">
        <v>1937960</v>
      </c>
      <c r="F22981" s="4">
        <f t="shared" si="359"/>
        <v>1298153.3333333333</v>
      </c>
    </row>
    <row r="22982" spans="1:6" x14ac:dyDescent="0.3">
      <c r="A22982" t="s">
        <v>23373</v>
      </c>
      <c r="B22982">
        <v>2053800</v>
      </c>
      <c r="C22982">
        <v>3860000</v>
      </c>
      <c r="D22982">
        <v>2263380</v>
      </c>
      <c r="E22982">
        <v>2925360</v>
      </c>
      <c r="F22982" s="4">
        <f t="shared" si="359"/>
        <v>3016246.6666666665</v>
      </c>
    </row>
    <row r="22983" spans="1:6" x14ac:dyDescent="0.3">
      <c r="A22983" t="s">
        <v>23374</v>
      </c>
      <c r="B22983">
        <v>647680</v>
      </c>
      <c r="C22983">
        <v>647680</v>
      </c>
      <c r="D22983">
        <v>0</v>
      </c>
      <c r="E22983">
        <v>0</v>
      </c>
      <c r="F22983" s="4">
        <f t="shared" si="359"/>
        <v>215893.33333333334</v>
      </c>
    </row>
    <row r="22984" spans="1:6" x14ac:dyDescent="0.3">
      <c r="A22984" t="s">
        <v>23375</v>
      </c>
      <c r="B22984">
        <v>363000</v>
      </c>
      <c r="C22984">
        <v>270000</v>
      </c>
      <c r="D22984">
        <v>0</v>
      </c>
      <c r="E22984">
        <v>339000</v>
      </c>
      <c r="F22984" s="4">
        <f t="shared" si="359"/>
        <v>203000</v>
      </c>
    </row>
    <row r="22985" spans="1:6" x14ac:dyDescent="0.3">
      <c r="A22985" t="s">
        <v>23376</v>
      </c>
      <c r="B22985">
        <v>3414080</v>
      </c>
      <c r="C22985">
        <v>0</v>
      </c>
      <c r="D22985">
        <v>2163920</v>
      </c>
      <c r="E22985">
        <v>0</v>
      </c>
      <c r="F22985" s="4">
        <f t="shared" si="359"/>
        <v>721306.66666666663</v>
      </c>
    </row>
    <row r="22986" spans="1:6" x14ac:dyDescent="0.3">
      <c r="A22986" t="s">
        <v>23377</v>
      </c>
      <c r="B22986">
        <v>4413830</v>
      </c>
      <c r="C22986">
        <v>6237400</v>
      </c>
      <c r="D22986">
        <v>7153720</v>
      </c>
      <c r="E22986">
        <v>7471010</v>
      </c>
      <c r="F22986" s="4">
        <f t="shared" si="359"/>
        <v>6954043.333333333</v>
      </c>
    </row>
    <row r="22987" spans="1:6" x14ac:dyDescent="0.3">
      <c r="A22987" t="s">
        <v>23378</v>
      </c>
      <c r="B22987">
        <v>0</v>
      </c>
      <c r="C22987">
        <v>444760</v>
      </c>
      <c r="D22987">
        <v>473200</v>
      </c>
      <c r="E22987">
        <v>365820</v>
      </c>
      <c r="F22987" s="4">
        <f t="shared" si="359"/>
        <v>427926.66666666669</v>
      </c>
    </row>
    <row r="22988" spans="1:6" x14ac:dyDescent="0.3">
      <c r="A22988" t="s">
        <v>23379</v>
      </c>
      <c r="B22988">
        <v>0</v>
      </c>
      <c r="C22988">
        <v>740000</v>
      </c>
      <c r="D22988">
        <v>0</v>
      </c>
      <c r="E22988">
        <v>0</v>
      </c>
      <c r="F22988" s="4">
        <f t="shared" si="359"/>
        <v>246666.66666666666</v>
      </c>
    </row>
    <row r="22989" spans="1:6" x14ac:dyDescent="0.3">
      <c r="A22989" t="s">
        <v>23380</v>
      </c>
      <c r="B22989">
        <v>2355850</v>
      </c>
      <c r="C22989">
        <v>2227990</v>
      </c>
      <c r="D22989">
        <v>2084700</v>
      </c>
      <c r="E22989">
        <v>2186960</v>
      </c>
      <c r="F22989" s="4">
        <f t="shared" si="359"/>
        <v>2166550</v>
      </c>
    </row>
    <row r="22990" spans="1:6" x14ac:dyDescent="0.3">
      <c r="A22990" t="s">
        <v>23381</v>
      </c>
      <c r="B22990">
        <v>900000</v>
      </c>
      <c r="C22990">
        <v>1658000</v>
      </c>
      <c r="D22990">
        <v>0</v>
      </c>
      <c r="E22990">
        <v>2787760</v>
      </c>
      <c r="F22990" s="4">
        <f t="shared" si="359"/>
        <v>1481920</v>
      </c>
    </row>
    <row r="22991" spans="1:6" x14ac:dyDescent="0.3">
      <c r="A22991" t="s">
        <v>23382</v>
      </c>
      <c r="B22991">
        <v>2010000</v>
      </c>
      <c r="C22991">
        <v>0</v>
      </c>
      <c r="D22991">
        <v>242880</v>
      </c>
      <c r="E22991">
        <v>0</v>
      </c>
      <c r="F22991" s="4">
        <f t="shared" si="359"/>
        <v>80960</v>
      </c>
    </row>
    <row r="22992" spans="1:6" x14ac:dyDescent="0.3">
      <c r="A22992" t="s">
        <v>800</v>
      </c>
      <c r="B22992">
        <v>0</v>
      </c>
      <c r="C22992">
        <v>546680</v>
      </c>
      <c r="D22992">
        <v>456820</v>
      </c>
      <c r="E22992">
        <v>3007550</v>
      </c>
      <c r="F22992" s="4">
        <f t="shared" si="359"/>
        <v>1337016.6666666667</v>
      </c>
    </row>
    <row r="22993" spans="1:6" x14ac:dyDescent="0.3">
      <c r="A22993" t="s">
        <v>23383</v>
      </c>
      <c r="B22993">
        <v>0</v>
      </c>
      <c r="C22993">
        <v>3201180</v>
      </c>
      <c r="D22993">
        <v>0</v>
      </c>
      <c r="E22993">
        <v>2029600</v>
      </c>
      <c r="F22993" s="4">
        <f t="shared" si="359"/>
        <v>1743593.3333333333</v>
      </c>
    </row>
    <row r="22994" spans="1:6" x14ac:dyDescent="0.3">
      <c r="A22994" t="s">
        <v>23384</v>
      </c>
      <c r="B22994">
        <v>2130880</v>
      </c>
      <c r="C22994">
        <v>2466250</v>
      </c>
      <c r="D22994">
        <v>2004420</v>
      </c>
      <c r="E22994">
        <v>2676400</v>
      </c>
      <c r="F22994" s="4">
        <f t="shared" si="359"/>
        <v>2382356.6666666665</v>
      </c>
    </row>
    <row r="22995" spans="1:6" x14ac:dyDescent="0.3">
      <c r="A22995" t="s">
        <v>23385</v>
      </c>
      <c r="B22995">
        <v>273000</v>
      </c>
      <c r="C22995">
        <v>366730</v>
      </c>
      <c r="D22995">
        <v>2193720</v>
      </c>
      <c r="E22995">
        <v>563200</v>
      </c>
      <c r="F22995" s="4">
        <f t="shared" si="359"/>
        <v>1041216.6666666666</v>
      </c>
    </row>
    <row r="22996" spans="1:6" x14ac:dyDescent="0.3">
      <c r="A22996" t="s">
        <v>23386</v>
      </c>
      <c r="B22996">
        <v>411950</v>
      </c>
      <c r="C22996">
        <v>0</v>
      </c>
      <c r="D22996">
        <v>0</v>
      </c>
      <c r="E22996">
        <v>0</v>
      </c>
      <c r="F22996" s="4">
        <f t="shared" si="359"/>
        <v>0</v>
      </c>
    </row>
    <row r="22997" spans="1:6" x14ac:dyDescent="0.3">
      <c r="A22997" t="s">
        <v>23387</v>
      </c>
      <c r="B22997">
        <v>740000</v>
      </c>
      <c r="C22997">
        <v>0</v>
      </c>
      <c r="D22997">
        <v>1392180</v>
      </c>
      <c r="E22997">
        <v>463500</v>
      </c>
      <c r="F22997" s="4">
        <f t="shared" si="359"/>
        <v>618560</v>
      </c>
    </row>
    <row r="22998" spans="1:6" x14ac:dyDescent="0.3">
      <c r="A22998" t="s">
        <v>23388</v>
      </c>
      <c r="B22998">
        <v>6744030</v>
      </c>
      <c r="C22998">
        <v>16831340</v>
      </c>
      <c r="D22998">
        <v>15392480</v>
      </c>
      <c r="E22998">
        <v>11327840</v>
      </c>
      <c r="F22998" s="4">
        <f t="shared" si="359"/>
        <v>14517220</v>
      </c>
    </row>
    <row r="22999" spans="1:6" x14ac:dyDescent="0.3">
      <c r="A22999" t="s">
        <v>23389</v>
      </c>
      <c r="B22999">
        <v>7637300</v>
      </c>
      <c r="C22999">
        <v>8664450</v>
      </c>
      <c r="D22999">
        <v>8254520</v>
      </c>
      <c r="E22999">
        <v>10123400</v>
      </c>
      <c r="F22999" s="4">
        <f t="shared" si="359"/>
        <v>9014123.333333334</v>
      </c>
    </row>
    <row r="23000" spans="1:6" x14ac:dyDescent="0.3">
      <c r="A23000" t="s">
        <v>23390</v>
      </c>
      <c r="B23000">
        <v>1892800</v>
      </c>
      <c r="C23000">
        <v>0</v>
      </c>
      <c r="D23000">
        <v>1756840</v>
      </c>
      <c r="E23000">
        <v>2970380</v>
      </c>
      <c r="F23000" s="4">
        <f t="shared" si="359"/>
        <v>1575740</v>
      </c>
    </row>
    <row r="23001" spans="1:6" x14ac:dyDescent="0.3">
      <c r="A23001" t="s">
        <v>23391</v>
      </c>
      <c r="B23001">
        <v>418000</v>
      </c>
      <c r="C23001">
        <v>518700</v>
      </c>
      <c r="D23001">
        <v>0</v>
      </c>
      <c r="E23001">
        <v>386000</v>
      </c>
      <c r="F23001" s="4">
        <f t="shared" si="359"/>
        <v>301566.66666666669</v>
      </c>
    </row>
    <row r="23002" spans="1:6" x14ac:dyDescent="0.3">
      <c r="A23002" t="s">
        <v>23392</v>
      </c>
      <c r="B23002">
        <v>0</v>
      </c>
      <c r="C23002">
        <v>0</v>
      </c>
      <c r="D23002">
        <v>548550</v>
      </c>
      <c r="E23002">
        <v>0</v>
      </c>
      <c r="F23002" s="4">
        <f t="shared" si="359"/>
        <v>182850</v>
      </c>
    </row>
    <row r="23003" spans="1:6" x14ac:dyDescent="0.3">
      <c r="A23003" t="s">
        <v>23393</v>
      </c>
      <c r="B23003">
        <v>0</v>
      </c>
      <c r="C23003">
        <v>0</v>
      </c>
      <c r="D23003">
        <v>2641160</v>
      </c>
      <c r="E23003">
        <v>0</v>
      </c>
      <c r="F23003" s="4">
        <f t="shared" si="359"/>
        <v>880386.66666666663</v>
      </c>
    </row>
    <row r="23004" spans="1:6" x14ac:dyDescent="0.3">
      <c r="A23004" t="s">
        <v>23394</v>
      </c>
      <c r="B23004">
        <v>0</v>
      </c>
      <c r="C23004">
        <v>1202110</v>
      </c>
      <c r="D23004">
        <v>1008280</v>
      </c>
      <c r="E23004">
        <v>975680</v>
      </c>
      <c r="F23004" s="4">
        <f t="shared" si="359"/>
        <v>1062023.3333333333</v>
      </c>
    </row>
    <row r="23005" spans="1:6" x14ac:dyDescent="0.3">
      <c r="A23005" t="s">
        <v>23395</v>
      </c>
      <c r="B23005">
        <v>0</v>
      </c>
      <c r="C23005">
        <v>230000</v>
      </c>
      <c r="D23005">
        <v>0</v>
      </c>
      <c r="E23005">
        <v>0</v>
      </c>
      <c r="F23005" s="4">
        <f t="shared" si="359"/>
        <v>76666.666666666672</v>
      </c>
    </row>
    <row r="23006" spans="1:6" x14ac:dyDescent="0.3">
      <c r="A23006" t="s">
        <v>23396</v>
      </c>
      <c r="B23006">
        <v>305000</v>
      </c>
      <c r="C23006">
        <v>453600</v>
      </c>
      <c r="D23006">
        <v>5169710</v>
      </c>
      <c r="E23006">
        <v>0</v>
      </c>
      <c r="F23006" s="4">
        <f t="shared" si="359"/>
        <v>1874436.6666666667</v>
      </c>
    </row>
    <row r="23007" spans="1:6" x14ac:dyDescent="0.3">
      <c r="A23007" t="s">
        <v>23397</v>
      </c>
      <c r="B23007">
        <v>0</v>
      </c>
      <c r="C23007">
        <v>0</v>
      </c>
      <c r="D23007">
        <v>357000</v>
      </c>
      <c r="E23007">
        <v>450560</v>
      </c>
      <c r="F23007" s="4">
        <f t="shared" si="359"/>
        <v>269186.66666666669</v>
      </c>
    </row>
    <row r="23008" spans="1:6" x14ac:dyDescent="0.3">
      <c r="A23008" t="s">
        <v>23398</v>
      </c>
      <c r="B23008">
        <v>0</v>
      </c>
      <c r="C23008">
        <v>572400</v>
      </c>
      <c r="D23008">
        <v>0</v>
      </c>
      <c r="E23008">
        <v>300300</v>
      </c>
      <c r="F23008" s="4">
        <f t="shared" si="359"/>
        <v>290900</v>
      </c>
    </row>
    <row r="23009" spans="1:6" x14ac:dyDescent="0.3">
      <c r="A23009" t="s">
        <v>23399</v>
      </c>
      <c r="B23009">
        <v>0</v>
      </c>
      <c r="C23009">
        <v>1023800</v>
      </c>
      <c r="D23009">
        <v>0</v>
      </c>
      <c r="E23009">
        <v>0</v>
      </c>
      <c r="F23009" s="4">
        <f t="shared" si="359"/>
        <v>341266.66666666669</v>
      </c>
    </row>
    <row r="23010" spans="1:6" x14ac:dyDescent="0.3">
      <c r="A23010" t="s">
        <v>23400</v>
      </c>
      <c r="B23010">
        <v>19861020</v>
      </c>
      <c r="C23010">
        <v>0</v>
      </c>
      <c r="D23010">
        <v>0</v>
      </c>
      <c r="E23010">
        <v>0</v>
      </c>
      <c r="F23010" s="4">
        <f t="shared" si="359"/>
        <v>0</v>
      </c>
    </row>
    <row r="23011" spans="1:6" x14ac:dyDescent="0.3">
      <c r="A23011" t="s">
        <v>748</v>
      </c>
      <c r="B23011">
        <v>0</v>
      </c>
      <c r="C23011">
        <v>2950220</v>
      </c>
      <c r="D23011">
        <v>0</v>
      </c>
      <c r="E23011">
        <v>1101160</v>
      </c>
      <c r="F23011" s="4">
        <f t="shared" si="359"/>
        <v>1350460</v>
      </c>
    </row>
    <row r="23012" spans="1:6" x14ac:dyDescent="0.3">
      <c r="A23012" t="s">
        <v>23401</v>
      </c>
      <c r="B23012">
        <v>0</v>
      </c>
      <c r="C23012">
        <v>502320</v>
      </c>
      <c r="D23012">
        <v>0</v>
      </c>
      <c r="E23012">
        <v>1031940</v>
      </c>
      <c r="F23012" s="4">
        <f t="shared" si="359"/>
        <v>511420</v>
      </c>
    </row>
    <row r="23013" spans="1:6" x14ac:dyDescent="0.3">
      <c r="A23013" t="s">
        <v>23402</v>
      </c>
      <c r="B23013">
        <v>264000</v>
      </c>
      <c r="C23013">
        <v>286000</v>
      </c>
      <c r="D23013">
        <v>0</v>
      </c>
      <c r="E23013">
        <v>0</v>
      </c>
      <c r="F23013" s="4">
        <f t="shared" si="359"/>
        <v>95333.333333333328</v>
      </c>
    </row>
    <row r="23014" spans="1:6" x14ac:dyDescent="0.3">
      <c r="A23014" t="s">
        <v>23403</v>
      </c>
      <c r="B23014">
        <v>18447750</v>
      </c>
      <c r="C23014">
        <v>20132190</v>
      </c>
      <c r="D23014">
        <v>24725000</v>
      </c>
      <c r="E23014">
        <v>19998800</v>
      </c>
      <c r="F23014" s="4">
        <f t="shared" si="359"/>
        <v>21618663.333333332</v>
      </c>
    </row>
    <row r="23015" spans="1:6" x14ac:dyDescent="0.3">
      <c r="A23015" t="s">
        <v>23404</v>
      </c>
      <c r="B23015">
        <v>2033960</v>
      </c>
      <c r="C23015">
        <v>2127680</v>
      </c>
      <c r="D23015">
        <v>2104540</v>
      </c>
      <c r="E23015">
        <v>3213300</v>
      </c>
      <c r="F23015" s="4">
        <f t="shared" si="359"/>
        <v>2481840</v>
      </c>
    </row>
    <row r="23016" spans="1:6" x14ac:dyDescent="0.3">
      <c r="A23016" t="s">
        <v>23405</v>
      </c>
      <c r="B23016">
        <v>0</v>
      </c>
      <c r="C23016">
        <v>612000</v>
      </c>
      <c r="D23016">
        <v>0</v>
      </c>
      <c r="E23016">
        <v>865500</v>
      </c>
      <c r="F23016" s="4">
        <f t="shared" si="359"/>
        <v>492500</v>
      </c>
    </row>
    <row r="23017" spans="1:6" x14ac:dyDescent="0.3">
      <c r="A23017" t="s">
        <v>23406</v>
      </c>
      <c r="B23017">
        <v>0</v>
      </c>
      <c r="C23017">
        <v>399000</v>
      </c>
      <c r="D23017">
        <v>218400</v>
      </c>
      <c r="E23017">
        <v>0</v>
      </c>
      <c r="F23017" s="4">
        <f t="shared" si="359"/>
        <v>205800</v>
      </c>
    </row>
    <row r="23018" spans="1:6" x14ac:dyDescent="0.3">
      <c r="A23018" t="s">
        <v>23407</v>
      </c>
      <c r="B23018">
        <v>593100</v>
      </c>
      <c r="C23018">
        <v>0</v>
      </c>
      <c r="D23018">
        <v>563900</v>
      </c>
      <c r="E23018">
        <v>0</v>
      </c>
      <c r="F23018" s="4">
        <f t="shared" si="359"/>
        <v>187966.66666666666</v>
      </c>
    </row>
    <row r="23019" spans="1:6" x14ac:dyDescent="0.3">
      <c r="A23019" t="s">
        <v>23408</v>
      </c>
      <c r="B23019">
        <v>302120</v>
      </c>
      <c r="C23019">
        <v>1811530</v>
      </c>
      <c r="D23019">
        <v>0</v>
      </c>
      <c r="E23019">
        <v>382200</v>
      </c>
      <c r="F23019" s="4">
        <f t="shared" si="359"/>
        <v>731243.33333333337</v>
      </c>
    </row>
    <row r="23020" spans="1:6" x14ac:dyDescent="0.3">
      <c r="A23020" t="s">
        <v>23409</v>
      </c>
      <c r="B23020">
        <v>0</v>
      </c>
      <c r="C23020">
        <v>370000</v>
      </c>
      <c r="D23020">
        <v>0</v>
      </c>
      <c r="E23020">
        <v>0</v>
      </c>
      <c r="F23020" s="4">
        <f t="shared" si="359"/>
        <v>123333.33333333333</v>
      </c>
    </row>
    <row r="23021" spans="1:6" x14ac:dyDescent="0.3">
      <c r="A23021" t="s">
        <v>23410</v>
      </c>
      <c r="B23021">
        <v>4063320</v>
      </c>
      <c r="C23021">
        <v>3084870</v>
      </c>
      <c r="D23021">
        <v>2262260</v>
      </c>
      <c r="E23021">
        <v>2134740</v>
      </c>
      <c r="F23021" s="4">
        <f t="shared" si="359"/>
        <v>2493956.6666666665</v>
      </c>
    </row>
    <row r="23022" spans="1:6" x14ac:dyDescent="0.3">
      <c r="A23022" t="s">
        <v>23411</v>
      </c>
      <c r="B23022">
        <v>1276470</v>
      </c>
      <c r="C23022">
        <v>661700</v>
      </c>
      <c r="D23022">
        <v>519400</v>
      </c>
      <c r="E23022">
        <v>572000</v>
      </c>
      <c r="F23022" s="4">
        <f t="shared" si="359"/>
        <v>584366.66666666663</v>
      </c>
    </row>
    <row r="23023" spans="1:6" x14ac:dyDescent="0.3">
      <c r="A23023" t="s">
        <v>23412</v>
      </c>
      <c r="B23023">
        <v>2580110</v>
      </c>
      <c r="C23023">
        <v>2166420</v>
      </c>
      <c r="D23023">
        <v>2118580</v>
      </c>
      <c r="E23023">
        <v>2714070</v>
      </c>
      <c r="F23023" s="4">
        <f t="shared" si="359"/>
        <v>2333023.3333333335</v>
      </c>
    </row>
    <row r="23024" spans="1:6" x14ac:dyDescent="0.3">
      <c r="A23024" t="s">
        <v>23413</v>
      </c>
      <c r="B23024">
        <v>2137320</v>
      </c>
      <c r="C23024">
        <v>2095000</v>
      </c>
      <c r="D23024">
        <v>2022750</v>
      </c>
      <c r="E23024">
        <v>2634200</v>
      </c>
      <c r="F23024" s="4">
        <f t="shared" si="359"/>
        <v>2250650</v>
      </c>
    </row>
    <row r="23025" spans="1:6" x14ac:dyDescent="0.3">
      <c r="A23025" t="s">
        <v>823</v>
      </c>
      <c r="B23025">
        <v>3265790</v>
      </c>
      <c r="C23025">
        <v>3507140</v>
      </c>
      <c r="D23025">
        <v>2783870</v>
      </c>
      <c r="E23025">
        <v>6363220</v>
      </c>
      <c r="F23025" s="4">
        <f t="shared" si="359"/>
        <v>4218076.666666667</v>
      </c>
    </row>
    <row r="23026" spans="1:6" x14ac:dyDescent="0.3">
      <c r="A23026" t="s">
        <v>23414</v>
      </c>
      <c r="B23026">
        <v>5018300</v>
      </c>
      <c r="C23026">
        <v>2078240</v>
      </c>
      <c r="D23026">
        <v>6516090</v>
      </c>
      <c r="E23026">
        <v>6433660</v>
      </c>
      <c r="F23026" s="4">
        <f t="shared" si="359"/>
        <v>5009330</v>
      </c>
    </row>
    <row r="23027" spans="1:6" x14ac:dyDescent="0.3">
      <c r="A23027" t="s">
        <v>23415</v>
      </c>
      <c r="B23027">
        <v>1683500</v>
      </c>
      <c r="C23027">
        <v>427700</v>
      </c>
      <c r="D23027">
        <v>717260</v>
      </c>
      <c r="E23027">
        <v>0</v>
      </c>
      <c r="F23027" s="4">
        <f t="shared" si="359"/>
        <v>381653.33333333331</v>
      </c>
    </row>
    <row r="23028" spans="1:6" x14ac:dyDescent="0.3">
      <c r="A23028" t="s">
        <v>23416</v>
      </c>
      <c r="B23028">
        <v>0</v>
      </c>
      <c r="C23028">
        <v>0</v>
      </c>
      <c r="D23028">
        <v>604600</v>
      </c>
      <c r="E23028">
        <v>0</v>
      </c>
      <c r="F23028" s="4">
        <f t="shared" si="359"/>
        <v>201533.33333333334</v>
      </c>
    </row>
    <row r="23029" spans="1:6" x14ac:dyDescent="0.3">
      <c r="A23029" t="s">
        <v>23417</v>
      </c>
      <c r="B23029">
        <v>692060</v>
      </c>
      <c r="C23029">
        <v>611520</v>
      </c>
      <c r="D23029">
        <v>740000</v>
      </c>
      <c r="E23029">
        <v>0</v>
      </c>
      <c r="F23029" s="4">
        <f t="shared" si="359"/>
        <v>450506.66666666669</v>
      </c>
    </row>
    <row r="23030" spans="1:6" x14ac:dyDescent="0.3">
      <c r="A23030" t="s">
        <v>23418</v>
      </c>
      <c r="B23030">
        <v>0</v>
      </c>
      <c r="C23030">
        <v>939600</v>
      </c>
      <c r="D23030">
        <v>819540</v>
      </c>
      <c r="E23030">
        <v>819000</v>
      </c>
      <c r="F23030" s="4">
        <f t="shared" si="359"/>
        <v>859380</v>
      </c>
    </row>
    <row r="23031" spans="1:6" x14ac:dyDescent="0.3">
      <c r="A23031" t="s">
        <v>23419</v>
      </c>
      <c r="B23031">
        <v>820000</v>
      </c>
      <c r="C23031">
        <v>0</v>
      </c>
      <c r="D23031">
        <v>0</v>
      </c>
      <c r="E23031">
        <v>0</v>
      </c>
      <c r="F23031" s="4">
        <f t="shared" si="359"/>
        <v>0</v>
      </c>
    </row>
    <row r="23032" spans="1:6" x14ac:dyDescent="0.3">
      <c r="A23032" t="s">
        <v>23420</v>
      </c>
      <c r="B23032">
        <v>370000</v>
      </c>
      <c r="C23032">
        <v>864800</v>
      </c>
      <c r="D23032">
        <v>0</v>
      </c>
      <c r="E23032">
        <v>0</v>
      </c>
      <c r="F23032" s="4">
        <f t="shared" si="359"/>
        <v>288266.66666666669</v>
      </c>
    </row>
    <row r="23033" spans="1:6" x14ac:dyDescent="0.3">
      <c r="A23033" t="s">
        <v>23421</v>
      </c>
      <c r="B23033">
        <v>433160</v>
      </c>
      <c r="C23033">
        <v>523250</v>
      </c>
      <c r="D23033">
        <v>0</v>
      </c>
      <c r="E23033">
        <v>0</v>
      </c>
      <c r="F23033" s="4">
        <f t="shared" si="359"/>
        <v>174416.66666666666</v>
      </c>
    </row>
    <row r="23034" spans="1:6" x14ac:dyDescent="0.3">
      <c r="A23034" t="s">
        <v>711</v>
      </c>
      <c r="B23034">
        <v>4060140</v>
      </c>
      <c r="C23034">
        <v>8894880</v>
      </c>
      <c r="D23034">
        <v>7078820</v>
      </c>
      <c r="E23034">
        <v>6439960</v>
      </c>
      <c r="F23034" s="4">
        <f t="shared" si="359"/>
        <v>7471220</v>
      </c>
    </row>
    <row r="23035" spans="1:6" x14ac:dyDescent="0.3">
      <c r="A23035" t="s">
        <v>23422</v>
      </c>
      <c r="B23035">
        <v>0</v>
      </c>
      <c r="C23035">
        <v>0</v>
      </c>
      <c r="D23035">
        <v>300300</v>
      </c>
      <c r="E23035">
        <v>793520</v>
      </c>
      <c r="F23035" s="4">
        <f t="shared" si="359"/>
        <v>364606.66666666669</v>
      </c>
    </row>
    <row r="23036" spans="1:6" x14ac:dyDescent="0.3">
      <c r="A23036" t="s">
        <v>23423</v>
      </c>
      <c r="B23036">
        <v>0</v>
      </c>
      <c r="C23036">
        <v>0</v>
      </c>
      <c r="D23036">
        <v>2276700</v>
      </c>
      <c r="E23036">
        <v>0</v>
      </c>
      <c r="F23036" s="4">
        <f t="shared" si="359"/>
        <v>758900</v>
      </c>
    </row>
    <row r="23037" spans="1:6" x14ac:dyDescent="0.3">
      <c r="A23037" t="s">
        <v>23424</v>
      </c>
      <c r="B23037">
        <v>1652860</v>
      </c>
      <c r="C23037">
        <v>1540200</v>
      </c>
      <c r="D23037">
        <v>0</v>
      </c>
      <c r="E23037">
        <v>0</v>
      </c>
      <c r="F23037" s="4">
        <f t="shared" si="359"/>
        <v>513400</v>
      </c>
    </row>
    <row r="23038" spans="1:6" x14ac:dyDescent="0.3">
      <c r="A23038" t="s">
        <v>23425</v>
      </c>
      <c r="B23038">
        <v>234000</v>
      </c>
      <c r="C23038">
        <v>528300</v>
      </c>
      <c r="D23038">
        <v>0</v>
      </c>
      <c r="E23038">
        <v>0</v>
      </c>
      <c r="F23038" s="4">
        <f t="shared" si="359"/>
        <v>176100</v>
      </c>
    </row>
    <row r="23039" spans="1:6" x14ac:dyDescent="0.3">
      <c r="A23039" t="s">
        <v>23426</v>
      </c>
      <c r="B23039">
        <v>638400</v>
      </c>
      <c r="C23039">
        <v>606320</v>
      </c>
      <c r="D23039">
        <v>570000</v>
      </c>
      <c r="E23039">
        <v>337920</v>
      </c>
      <c r="F23039" s="4">
        <f t="shared" si="359"/>
        <v>504746.66666666669</v>
      </c>
    </row>
    <row r="23040" spans="1:6" x14ac:dyDescent="0.3">
      <c r="A23040" t="s">
        <v>23427</v>
      </c>
      <c r="B23040">
        <v>0</v>
      </c>
      <c r="C23040">
        <v>740000</v>
      </c>
      <c r="D23040">
        <v>0</v>
      </c>
      <c r="E23040">
        <v>1491500</v>
      </c>
      <c r="F23040" s="4">
        <f t="shared" si="359"/>
        <v>743833.33333333337</v>
      </c>
    </row>
    <row r="23041" spans="1:6" x14ac:dyDescent="0.3">
      <c r="A23041" t="s">
        <v>23428</v>
      </c>
      <c r="B23041">
        <v>1029500</v>
      </c>
      <c r="C23041">
        <v>3902300</v>
      </c>
      <c r="D23041">
        <v>3689560</v>
      </c>
      <c r="E23041">
        <v>3190420</v>
      </c>
      <c r="F23041" s="4">
        <f t="shared" si="359"/>
        <v>3594093.3333333335</v>
      </c>
    </row>
    <row r="23042" spans="1:6" x14ac:dyDescent="0.3">
      <c r="A23042" t="s">
        <v>23429</v>
      </c>
      <c r="B23042">
        <v>618800</v>
      </c>
      <c r="C23042">
        <v>3370780</v>
      </c>
      <c r="D23042">
        <v>4224150</v>
      </c>
      <c r="E23042">
        <v>0</v>
      </c>
      <c r="F23042" s="4">
        <f t="shared" si="359"/>
        <v>2531643.3333333335</v>
      </c>
    </row>
    <row r="23043" spans="1:6" x14ac:dyDescent="0.3">
      <c r="A23043" t="s">
        <v>23430</v>
      </c>
      <c r="B23043">
        <v>987920</v>
      </c>
      <c r="C23043">
        <v>1587000</v>
      </c>
      <c r="D23043">
        <v>5471400</v>
      </c>
      <c r="E23043">
        <v>300000</v>
      </c>
      <c r="F23043" s="4">
        <f t="shared" ref="F23043:F23106" si="360">SUM(C23043:E23043)/3</f>
        <v>2452800</v>
      </c>
    </row>
    <row r="23044" spans="1:6" x14ac:dyDescent="0.3">
      <c r="A23044" t="s">
        <v>23431</v>
      </c>
      <c r="B23044">
        <v>0</v>
      </c>
      <c r="C23044">
        <v>925470</v>
      </c>
      <c r="D23044">
        <v>611450</v>
      </c>
      <c r="E23044">
        <v>868420</v>
      </c>
      <c r="F23044" s="4">
        <f t="shared" si="360"/>
        <v>801780</v>
      </c>
    </row>
    <row r="23045" spans="1:6" x14ac:dyDescent="0.3">
      <c r="A23045" t="s">
        <v>23432</v>
      </c>
      <c r="B23045">
        <v>656000</v>
      </c>
      <c r="C23045">
        <v>2785600</v>
      </c>
      <c r="D23045">
        <v>0</v>
      </c>
      <c r="E23045">
        <v>820000</v>
      </c>
      <c r="F23045" s="4">
        <f t="shared" si="360"/>
        <v>1201866.6666666667</v>
      </c>
    </row>
    <row r="23046" spans="1:6" x14ac:dyDescent="0.3">
      <c r="A23046" t="s">
        <v>23433</v>
      </c>
      <c r="B23046">
        <v>3956000</v>
      </c>
      <c r="C23046">
        <v>3928000</v>
      </c>
      <c r="D23046">
        <v>11021400</v>
      </c>
      <c r="E23046">
        <v>4562000</v>
      </c>
      <c r="F23046" s="4">
        <f t="shared" si="360"/>
        <v>6503800</v>
      </c>
    </row>
    <row r="23047" spans="1:6" x14ac:dyDescent="0.3">
      <c r="A23047" t="s">
        <v>23434</v>
      </c>
      <c r="B23047">
        <v>0</v>
      </c>
      <c r="C23047">
        <v>828640</v>
      </c>
      <c r="D23047">
        <v>1480000</v>
      </c>
      <c r="E23047">
        <v>0</v>
      </c>
      <c r="F23047" s="4">
        <f t="shared" si="360"/>
        <v>769546.66666666663</v>
      </c>
    </row>
    <row r="23048" spans="1:6" x14ac:dyDescent="0.3">
      <c r="A23048" t="s">
        <v>23435</v>
      </c>
      <c r="B23048">
        <v>1371620</v>
      </c>
      <c r="C23048">
        <v>149400</v>
      </c>
      <c r="D23048">
        <v>500500</v>
      </c>
      <c r="E23048">
        <v>0</v>
      </c>
      <c r="F23048" s="4">
        <f t="shared" si="360"/>
        <v>216633.33333333334</v>
      </c>
    </row>
    <row r="23049" spans="1:6" x14ac:dyDescent="0.3">
      <c r="A23049" t="s">
        <v>23436</v>
      </c>
      <c r="B23049">
        <v>0</v>
      </c>
      <c r="C23049">
        <v>4223010</v>
      </c>
      <c r="D23049">
        <v>5080200</v>
      </c>
      <c r="E23049">
        <v>5749100</v>
      </c>
      <c r="F23049" s="4">
        <f t="shared" si="360"/>
        <v>5017436.666666667</v>
      </c>
    </row>
    <row r="23050" spans="1:6" x14ac:dyDescent="0.3">
      <c r="A23050" t="s">
        <v>23437</v>
      </c>
      <c r="B23050">
        <v>1871500</v>
      </c>
      <c r="C23050">
        <v>3303380</v>
      </c>
      <c r="D23050">
        <v>4366800</v>
      </c>
      <c r="E23050">
        <v>10168000</v>
      </c>
      <c r="F23050" s="4">
        <f t="shared" si="360"/>
        <v>5946060</v>
      </c>
    </row>
    <row r="23051" spans="1:6" x14ac:dyDescent="0.3">
      <c r="A23051" t="s">
        <v>23438</v>
      </c>
      <c r="B23051">
        <v>0</v>
      </c>
      <c r="C23051">
        <v>792900</v>
      </c>
      <c r="D23051">
        <v>0</v>
      </c>
      <c r="E23051">
        <v>0</v>
      </c>
      <c r="F23051" s="4">
        <f t="shared" si="360"/>
        <v>264300</v>
      </c>
    </row>
    <row r="23052" spans="1:6" x14ac:dyDescent="0.3">
      <c r="A23052" t="s">
        <v>23439</v>
      </c>
      <c r="B23052">
        <v>768000</v>
      </c>
      <c r="C23052">
        <v>2335860</v>
      </c>
      <c r="D23052">
        <v>2069760</v>
      </c>
      <c r="E23052">
        <v>2187900</v>
      </c>
      <c r="F23052" s="4">
        <f t="shared" si="360"/>
        <v>2197840</v>
      </c>
    </row>
    <row r="23053" spans="1:6" x14ac:dyDescent="0.3">
      <c r="A23053" t="s">
        <v>23440</v>
      </c>
      <c r="B23053">
        <v>0</v>
      </c>
      <c r="C23053">
        <v>612200</v>
      </c>
      <c r="D23053">
        <v>334880</v>
      </c>
      <c r="E23053">
        <v>855200</v>
      </c>
      <c r="F23053" s="4">
        <f t="shared" si="360"/>
        <v>600760</v>
      </c>
    </row>
    <row r="23054" spans="1:6" x14ac:dyDescent="0.3">
      <c r="A23054" t="s">
        <v>23441</v>
      </c>
      <c r="B23054">
        <v>0</v>
      </c>
      <c r="C23054">
        <v>2927280</v>
      </c>
      <c r="D23054">
        <v>1191190</v>
      </c>
      <c r="E23054">
        <v>1008200</v>
      </c>
      <c r="F23054" s="4">
        <f t="shared" si="360"/>
        <v>1708890</v>
      </c>
    </row>
    <row r="23055" spans="1:6" x14ac:dyDescent="0.3">
      <c r="A23055" t="s">
        <v>23442</v>
      </c>
      <c r="B23055">
        <v>6560300</v>
      </c>
      <c r="C23055">
        <v>6504990</v>
      </c>
      <c r="D23055">
        <v>711920</v>
      </c>
      <c r="E23055">
        <v>2409900</v>
      </c>
      <c r="F23055" s="4">
        <f t="shared" si="360"/>
        <v>3208936.6666666665</v>
      </c>
    </row>
    <row r="23056" spans="1:6" x14ac:dyDescent="0.3">
      <c r="A23056" t="s">
        <v>23443</v>
      </c>
      <c r="B23056">
        <v>0</v>
      </c>
      <c r="C23056">
        <v>2309570</v>
      </c>
      <c r="D23056">
        <v>0</v>
      </c>
      <c r="E23056">
        <v>469200</v>
      </c>
      <c r="F23056" s="4">
        <f t="shared" si="360"/>
        <v>926256.66666666663</v>
      </c>
    </row>
    <row r="23057" spans="1:6" x14ac:dyDescent="0.3">
      <c r="A23057" t="s">
        <v>23444</v>
      </c>
      <c r="B23057">
        <v>0</v>
      </c>
      <c r="C23057">
        <v>0</v>
      </c>
      <c r="D23057">
        <v>357000</v>
      </c>
      <c r="E23057">
        <v>394000</v>
      </c>
      <c r="F23057" s="4">
        <f t="shared" si="360"/>
        <v>250333.33333333334</v>
      </c>
    </row>
    <row r="23058" spans="1:6" x14ac:dyDescent="0.3">
      <c r="A23058" t="s">
        <v>23445</v>
      </c>
      <c r="B23058">
        <v>1208470</v>
      </c>
      <c r="C23058">
        <v>0</v>
      </c>
      <c r="D23058">
        <v>906400</v>
      </c>
      <c r="E23058">
        <v>0</v>
      </c>
      <c r="F23058" s="4">
        <f t="shared" si="360"/>
        <v>302133.33333333331</v>
      </c>
    </row>
    <row r="23059" spans="1:6" x14ac:dyDescent="0.3">
      <c r="A23059" t="s">
        <v>23446</v>
      </c>
      <c r="B23059">
        <v>2155460</v>
      </c>
      <c r="C23059">
        <v>0</v>
      </c>
      <c r="D23059">
        <v>2237140</v>
      </c>
      <c r="E23059">
        <v>2059960</v>
      </c>
      <c r="F23059" s="4">
        <f t="shared" si="360"/>
        <v>1432366.6666666667</v>
      </c>
    </row>
    <row r="23060" spans="1:6" x14ac:dyDescent="0.3">
      <c r="A23060" t="s">
        <v>23447</v>
      </c>
      <c r="B23060">
        <v>662580</v>
      </c>
      <c r="C23060">
        <v>2198350</v>
      </c>
      <c r="D23060">
        <v>3465959</v>
      </c>
      <c r="E23060">
        <v>2313670</v>
      </c>
      <c r="F23060" s="4">
        <f t="shared" si="360"/>
        <v>2659326.3333333335</v>
      </c>
    </row>
    <row r="23061" spans="1:6" x14ac:dyDescent="0.3">
      <c r="A23061" t="s">
        <v>23448</v>
      </c>
      <c r="B23061">
        <v>455100</v>
      </c>
      <c r="C23061">
        <v>0</v>
      </c>
      <c r="D23061">
        <v>0</v>
      </c>
      <c r="E23061">
        <v>191100</v>
      </c>
      <c r="F23061" s="4">
        <f t="shared" si="360"/>
        <v>63700</v>
      </c>
    </row>
    <row r="23062" spans="1:6" x14ac:dyDescent="0.3">
      <c r="A23062" t="s">
        <v>23449</v>
      </c>
      <c r="B23062">
        <v>594000</v>
      </c>
      <c r="C23062">
        <v>369460</v>
      </c>
      <c r="D23062">
        <v>0</v>
      </c>
      <c r="E23062">
        <v>369460</v>
      </c>
      <c r="F23062" s="4">
        <f t="shared" si="360"/>
        <v>246306.66666666666</v>
      </c>
    </row>
    <row r="23063" spans="1:6" x14ac:dyDescent="0.3">
      <c r="A23063" t="s">
        <v>23450</v>
      </c>
      <c r="B23063">
        <v>14134800</v>
      </c>
      <c r="C23063">
        <v>15328000</v>
      </c>
      <c r="D23063">
        <v>0</v>
      </c>
      <c r="E23063">
        <v>9310800</v>
      </c>
      <c r="F23063" s="4">
        <f t="shared" si="360"/>
        <v>8212933.333333333</v>
      </c>
    </row>
    <row r="23064" spans="1:6" x14ac:dyDescent="0.3">
      <c r="A23064" t="s">
        <v>23451</v>
      </c>
      <c r="B23064">
        <v>0</v>
      </c>
      <c r="C23064">
        <v>2491300</v>
      </c>
      <c r="D23064">
        <v>1620080</v>
      </c>
      <c r="E23064">
        <v>2130220</v>
      </c>
      <c r="F23064" s="4">
        <f t="shared" si="360"/>
        <v>2080533.3333333333</v>
      </c>
    </row>
    <row r="23065" spans="1:6" x14ac:dyDescent="0.3">
      <c r="A23065" t="s">
        <v>23452</v>
      </c>
      <c r="B23065">
        <v>0</v>
      </c>
      <c r="C23065">
        <v>198900</v>
      </c>
      <c r="D23065">
        <v>1402640</v>
      </c>
      <c r="E23065">
        <v>0</v>
      </c>
      <c r="F23065" s="4">
        <f t="shared" si="360"/>
        <v>533846.66666666663</v>
      </c>
    </row>
    <row r="23066" spans="1:6" x14ac:dyDescent="0.3">
      <c r="A23066" t="s">
        <v>23453</v>
      </c>
      <c r="B23066">
        <v>642300</v>
      </c>
      <c r="C23066">
        <v>0</v>
      </c>
      <c r="D23066">
        <v>513600</v>
      </c>
      <c r="E23066">
        <v>1260400</v>
      </c>
      <c r="F23066" s="4">
        <f t="shared" si="360"/>
        <v>591333.33333333337</v>
      </c>
    </row>
    <row r="23067" spans="1:6" x14ac:dyDescent="0.3">
      <c r="A23067" t="s">
        <v>23454</v>
      </c>
      <c r="B23067">
        <v>689950</v>
      </c>
      <c r="C23067">
        <v>651190</v>
      </c>
      <c r="D23067">
        <v>561100</v>
      </c>
      <c r="E23067">
        <v>0</v>
      </c>
      <c r="F23067" s="4">
        <f t="shared" si="360"/>
        <v>404096.66666666669</v>
      </c>
    </row>
    <row r="23068" spans="1:6" x14ac:dyDescent="0.3">
      <c r="A23068" t="s">
        <v>23455</v>
      </c>
      <c r="B23068">
        <v>0</v>
      </c>
      <c r="C23068">
        <v>350000</v>
      </c>
      <c r="D23068">
        <v>300300</v>
      </c>
      <c r="E23068">
        <v>0</v>
      </c>
      <c r="F23068" s="4">
        <f t="shared" si="360"/>
        <v>216766.66666666666</v>
      </c>
    </row>
    <row r="23069" spans="1:6" x14ac:dyDescent="0.3">
      <c r="A23069" t="s">
        <v>23456</v>
      </c>
      <c r="B23069">
        <v>0</v>
      </c>
      <c r="C23069">
        <v>2200320</v>
      </c>
      <c r="D23069">
        <v>2100700</v>
      </c>
      <c r="E23069">
        <v>770000</v>
      </c>
      <c r="F23069" s="4">
        <f t="shared" si="360"/>
        <v>1690340</v>
      </c>
    </row>
    <row r="23070" spans="1:6" x14ac:dyDescent="0.3">
      <c r="A23070" t="s">
        <v>23457</v>
      </c>
      <c r="B23070">
        <v>4190640</v>
      </c>
      <c r="C23070">
        <v>4126600</v>
      </c>
      <c r="D23070">
        <v>2436240</v>
      </c>
      <c r="E23070">
        <v>2120800</v>
      </c>
      <c r="F23070" s="4">
        <f t="shared" si="360"/>
        <v>2894546.6666666665</v>
      </c>
    </row>
    <row r="23071" spans="1:6" x14ac:dyDescent="0.3">
      <c r="A23071" t="s">
        <v>23458</v>
      </c>
      <c r="B23071">
        <v>1414240</v>
      </c>
      <c r="C23071">
        <v>1532874</v>
      </c>
      <c r="D23071">
        <v>3428824</v>
      </c>
      <c r="E23071">
        <v>2301580</v>
      </c>
      <c r="F23071" s="4">
        <f t="shared" si="360"/>
        <v>2421092.6666666665</v>
      </c>
    </row>
    <row r="23072" spans="1:6" x14ac:dyDescent="0.3">
      <c r="A23072" t="s">
        <v>23459</v>
      </c>
      <c r="B23072">
        <v>0</v>
      </c>
      <c r="C23072">
        <v>1556440</v>
      </c>
      <c r="D23072">
        <v>933500</v>
      </c>
      <c r="E23072">
        <v>3047790</v>
      </c>
      <c r="F23072" s="4">
        <f t="shared" si="360"/>
        <v>1845910</v>
      </c>
    </row>
    <row r="23073" spans="1:6" x14ac:dyDescent="0.3">
      <c r="A23073" t="s">
        <v>23460</v>
      </c>
      <c r="B23073">
        <v>915380</v>
      </c>
      <c r="C23073">
        <v>1423780</v>
      </c>
      <c r="D23073">
        <v>229320</v>
      </c>
      <c r="E23073">
        <v>2657480</v>
      </c>
      <c r="F23073" s="4">
        <f t="shared" si="360"/>
        <v>1436860</v>
      </c>
    </row>
    <row r="23074" spans="1:6" x14ac:dyDescent="0.3">
      <c r="A23074" t="s">
        <v>23461</v>
      </c>
      <c r="B23074">
        <v>0</v>
      </c>
      <c r="C23074">
        <v>2271400</v>
      </c>
      <c r="D23074">
        <v>0</v>
      </c>
      <c r="E23074">
        <v>453280</v>
      </c>
      <c r="F23074" s="4">
        <f t="shared" si="360"/>
        <v>908226.66666666663</v>
      </c>
    </row>
    <row r="23075" spans="1:6" x14ac:dyDescent="0.3">
      <c r="A23075" t="s">
        <v>23462</v>
      </c>
      <c r="B23075">
        <v>370000</v>
      </c>
      <c r="C23075">
        <v>2070080</v>
      </c>
      <c r="D23075">
        <v>0</v>
      </c>
      <c r="E23075">
        <v>1449260</v>
      </c>
      <c r="F23075" s="4">
        <f t="shared" si="360"/>
        <v>1173113.3333333333</v>
      </c>
    </row>
    <row r="23076" spans="1:6" x14ac:dyDescent="0.3">
      <c r="A23076" t="s">
        <v>23463</v>
      </c>
      <c r="B23076">
        <v>937400</v>
      </c>
      <c r="C23076">
        <v>0</v>
      </c>
      <c r="D23076">
        <v>0</v>
      </c>
      <c r="E23076">
        <v>0</v>
      </c>
      <c r="F23076" s="4">
        <f t="shared" si="360"/>
        <v>0</v>
      </c>
    </row>
    <row r="23077" spans="1:6" x14ac:dyDescent="0.3">
      <c r="A23077" t="s">
        <v>23464</v>
      </c>
      <c r="B23077">
        <v>840840</v>
      </c>
      <c r="C23077">
        <v>5876900</v>
      </c>
      <c r="D23077">
        <v>3700000</v>
      </c>
      <c r="E23077">
        <v>3788540</v>
      </c>
      <c r="F23077" s="4">
        <f t="shared" si="360"/>
        <v>4455146.666666667</v>
      </c>
    </row>
    <row r="23078" spans="1:6" x14ac:dyDescent="0.3">
      <c r="A23078" t="s">
        <v>23465</v>
      </c>
      <c r="B23078">
        <v>806800</v>
      </c>
      <c r="C23078">
        <v>0</v>
      </c>
      <c r="D23078">
        <v>1007470</v>
      </c>
      <c r="E23078">
        <v>820000</v>
      </c>
      <c r="F23078" s="4">
        <f t="shared" si="360"/>
        <v>609156.66666666663</v>
      </c>
    </row>
    <row r="23079" spans="1:6" x14ac:dyDescent="0.3">
      <c r="A23079" t="s">
        <v>23466</v>
      </c>
      <c r="B23079">
        <v>0</v>
      </c>
      <c r="C23079">
        <v>1445250</v>
      </c>
      <c r="D23079">
        <v>1294920</v>
      </c>
      <c r="E23079">
        <v>1641200</v>
      </c>
      <c r="F23079" s="4">
        <f t="shared" si="360"/>
        <v>1460456.6666666667</v>
      </c>
    </row>
    <row r="23080" spans="1:6" x14ac:dyDescent="0.3">
      <c r="A23080" t="s">
        <v>23467</v>
      </c>
      <c r="B23080">
        <v>0</v>
      </c>
      <c r="C23080">
        <v>0</v>
      </c>
      <c r="D23080">
        <v>1030440</v>
      </c>
      <c r="E23080">
        <v>677200</v>
      </c>
      <c r="F23080" s="4">
        <f t="shared" si="360"/>
        <v>569213.33333333337</v>
      </c>
    </row>
    <row r="23081" spans="1:6" x14ac:dyDescent="0.3">
      <c r="A23081" t="s">
        <v>23468</v>
      </c>
      <c r="B23081">
        <v>0</v>
      </c>
      <c r="C23081">
        <v>0</v>
      </c>
      <c r="D23081">
        <v>1512120</v>
      </c>
      <c r="E23081">
        <v>772000</v>
      </c>
      <c r="F23081" s="4">
        <f t="shared" si="360"/>
        <v>761373.33333333337</v>
      </c>
    </row>
    <row r="23082" spans="1:6" x14ac:dyDescent="0.3">
      <c r="A23082" t="s">
        <v>23469</v>
      </c>
      <c r="B23082">
        <v>1239220</v>
      </c>
      <c r="C23082">
        <v>0</v>
      </c>
      <c r="D23082">
        <v>0</v>
      </c>
      <c r="E23082">
        <v>0</v>
      </c>
      <c r="F23082" s="4">
        <f t="shared" si="360"/>
        <v>0</v>
      </c>
    </row>
    <row r="23083" spans="1:6" x14ac:dyDescent="0.3">
      <c r="A23083" t="s">
        <v>23470</v>
      </c>
      <c r="B23083">
        <v>517320</v>
      </c>
      <c r="C23083">
        <v>0</v>
      </c>
      <c r="D23083">
        <v>370000</v>
      </c>
      <c r="E23083">
        <v>591320</v>
      </c>
      <c r="F23083" s="4">
        <f t="shared" si="360"/>
        <v>320440</v>
      </c>
    </row>
    <row r="23084" spans="1:6" x14ac:dyDescent="0.3">
      <c r="A23084" t="s">
        <v>23471</v>
      </c>
      <c r="B23084">
        <v>0</v>
      </c>
      <c r="C23084">
        <v>4317570</v>
      </c>
      <c r="D23084">
        <v>916460</v>
      </c>
      <c r="E23084">
        <v>0</v>
      </c>
      <c r="F23084" s="4">
        <f t="shared" si="360"/>
        <v>1744676.6666666667</v>
      </c>
    </row>
    <row r="23085" spans="1:6" x14ac:dyDescent="0.3">
      <c r="A23085" t="s">
        <v>23472</v>
      </c>
      <c r="B23085">
        <v>2567020</v>
      </c>
      <c r="C23085">
        <v>6299700</v>
      </c>
      <c r="D23085">
        <v>4979250</v>
      </c>
      <c r="E23085">
        <v>5788440</v>
      </c>
      <c r="F23085" s="4">
        <f t="shared" si="360"/>
        <v>5689130</v>
      </c>
    </row>
    <row r="23086" spans="1:6" x14ac:dyDescent="0.3">
      <c r="A23086" t="s">
        <v>23473</v>
      </c>
      <c r="B23086">
        <v>0</v>
      </c>
      <c r="C23086">
        <v>2500940</v>
      </c>
      <c r="D23086">
        <v>614250</v>
      </c>
      <c r="E23086">
        <v>3015740</v>
      </c>
      <c r="F23086" s="4">
        <f t="shared" si="360"/>
        <v>2043643.3333333333</v>
      </c>
    </row>
    <row r="23087" spans="1:6" x14ac:dyDescent="0.3">
      <c r="A23087" t="s">
        <v>23474</v>
      </c>
      <c r="B23087">
        <v>387660</v>
      </c>
      <c r="C23087">
        <v>987350</v>
      </c>
      <c r="D23087">
        <v>0</v>
      </c>
      <c r="E23087">
        <v>386000</v>
      </c>
      <c r="F23087" s="4">
        <f t="shared" si="360"/>
        <v>457783.33333333331</v>
      </c>
    </row>
    <row r="23088" spans="1:6" x14ac:dyDescent="0.3">
      <c r="A23088" t="s">
        <v>23475</v>
      </c>
      <c r="B23088">
        <v>305000</v>
      </c>
      <c r="C23088">
        <v>0</v>
      </c>
      <c r="D23088">
        <v>0</v>
      </c>
      <c r="E23088">
        <v>0</v>
      </c>
      <c r="F23088" s="4">
        <f t="shared" si="360"/>
        <v>0</v>
      </c>
    </row>
    <row r="23089" spans="1:6" x14ac:dyDescent="0.3">
      <c r="A23089" t="s">
        <v>23476</v>
      </c>
      <c r="B23089">
        <v>0</v>
      </c>
      <c r="C23089">
        <v>529620</v>
      </c>
      <c r="D23089">
        <v>863400</v>
      </c>
      <c r="E23089">
        <v>0</v>
      </c>
      <c r="F23089" s="4">
        <f t="shared" si="360"/>
        <v>464340</v>
      </c>
    </row>
    <row r="23090" spans="1:6" x14ac:dyDescent="0.3">
      <c r="A23090" t="s">
        <v>23477</v>
      </c>
      <c r="B23090">
        <v>640000</v>
      </c>
      <c r="C23090">
        <v>2957840</v>
      </c>
      <c r="D23090">
        <v>0</v>
      </c>
      <c r="E23090">
        <v>2895690</v>
      </c>
      <c r="F23090" s="4">
        <f t="shared" si="360"/>
        <v>1951176.6666666667</v>
      </c>
    </row>
    <row r="23091" spans="1:6" x14ac:dyDescent="0.3">
      <c r="A23091" t="s">
        <v>23478</v>
      </c>
      <c r="B23091">
        <v>0</v>
      </c>
      <c r="C23091">
        <v>0</v>
      </c>
      <c r="D23091">
        <v>641550</v>
      </c>
      <c r="E23091">
        <v>718900</v>
      </c>
      <c r="F23091" s="4">
        <f t="shared" si="360"/>
        <v>453483.33333333331</v>
      </c>
    </row>
    <row r="23092" spans="1:6" x14ac:dyDescent="0.3">
      <c r="A23092" t="s">
        <v>23479</v>
      </c>
      <c r="B23092">
        <v>0</v>
      </c>
      <c r="C23092">
        <v>563780</v>
      </c>
      <c r="D23092">
        <v>0</v>
      </c>
      <c r="E23092">
        <v>1076780</v>
      </c>
      <c r="F23092" s="4">
        <f t="shared" si="360"/>
        <v>546853.33333333337</v>
      </c>
    </row>
    <row r="23093" spans="1:6" x14ac:dyDescent="0.3">
      <c r="A23093" t="s">
        <v>23480</v>
      </c>
      <c r="B23093">
        <v>230000</v>
      </c>
      <c r="C23093">
        <v>0</v>
      </c>
      <c r="D23093">
        <v>0</v>
      </c>
      <c r="E23093">
        <v>0</v>
      </c>
      <c r="F23093" s="4">
        <f t="shared" si="360"/>
        <v>0</v>
      </c>
    </row>
    <row r="23094" spans="1:6" x14ac:dyDescent="0.3">
      <c r="A23094" t="s">
        <v>23481</v>
      </c>
      <c r="B23094">
        <v>0</v>
      </c>
      <c r="C23094">
        <v>929110</v>
      </c>
      <c r="D23094">
        <v>322140</v>
      </c>
      <c r="E23094">
        <v>820000</v>
      </c>
      <c r="F23094" s="4">
        <f t="shared" si="360"/>
        <v>690416.66666666663</v>
      </c>
    </row>
    <row r="23095" spans="1:6" x14ac:dyDescent="0.3">
      <c r="A23095" t="s">
        <v>23482</v>
      </c>
      <c r="B23095">
        <v>1205920</v>
      </c>
      <c r="C23095">
        <v>2727360</v>
      </c>
      <c r="D23095">
        <v>906700</v>
      </c>
      <c r="E23095">
        <v>3401240</v>
      </c>
      <c r="F23095" s="4">
        <f t="shared" si="360"/>
        <v>2345100</v>
      </c>
    </row>
    <row r="23096" spans="1:6" x14ac:dyDescent="0.3">
      <c r="A23096" t="s">
        <v>23483</v>
      </c>
      <c r="B23096">
        <v>0</v>
      </c>
      <c r="C23096">
        <v>2215090</v>
      </c>
      <c r="D23096">
        <v>1282190</v>
      </c>
      <c r="E23096">
        <v>1006460</v>
      </c>
      <c r="F23096" s="4">
        <f t="shared" si="360"/>
        <v>1501246.6666666667</v>
      </c>
    </row>
    <row r="23097" spans="1:6" x14ac:dyDescent="0.3">
      <c r="A23097" t="s">
        <v>23484</v>
      </c>
      <c r="B23097">
        <v>370000</v>
      </c>
      <c r="C23097">
        <v>0</v>
      </c>
      <c r="D23097">
        <v>0</v>
      </c>
      <c r="E23097">
        <v>0</v>
      </c>
      <c r="F23097" s="4">
        <f t="shared" si="360"/>
        <v>0</v>
      </c>
    </row>
    <row r="23098" spans="1:6" x14ac:dyDescent="0.3">
      <c r="A23098" t="s">
        <v>23485</v>
      </c>
      <c r="B23098">
        <v>1345020</v>
      </c>
      <c r="C23098">
        <v>0</v>
      </c>
      <c r="D23098">
        <v>2477930</v>
      </c>
      <c r="E23098">
        <v>0</v>
      </c>
      <c r="F23098" s="4">
        <f t="shared" si="360"/>
        <v>825976.66666666663</v>
      </c>
    </row>
    <row r="23099" spans="1:6" x14ac:dyDescent="0.3">
      <c r="A23099" t="s">
        <v>23486</v>
      </c>
      <c r="B23099">
        <v>2233170</v>
      </c>
      <c r="C23099">
        <v>2772300</v>
      </c>
      <c r="D23099">
        <v>2313420</v>
      </c>
      <c r="E23099">
        <v>1660750</v>
      </c>
      <c r="F23099" s="4">
        <f t="shared" si="360"/>
        <v>2248823.3333333335</v>
      </c>
    </row>
    <row r="23100" spans="1:6" x14ac:dyDescent="0.3">
      <c r="A23100" t="s">
        <v>495</v>
      </c>
      <c r="B23100">
        <v>1094450</v>
      </c>
      <c r="C23100">
        <v>3139750</v>
      </c>
      <c r="D23100">
        <v>2069750</v>
      </c>
      <c r="E23100">
        <v>2673400</v>
      </c>
      <c r="F23100" s="4">
        <f t="shared" si="360"/>
        <v>2627633.3333333335</v>
      </c>
    </row>
    <row r="23101" spans="1:6" x14ac:dyDescent="0.3">
      <c r="A23101" t="s">
        <v>23487</v>
      </c>
      <c r="B23101">
        <v>3648370</v>
      </c>
      <c r="C23101">
        <v>9879220</v>
      </c>
      <c r="D23101">
        <v>9075240</v>
      </c>
      <c r="E23101">
        <v>12953500</v>
      </c>
      <c r="F23101" s="4">
        <f t="shared" si="360"/>
        <v>10635986.666666666</v>
      </c>
    </row>
    <row r="23102" spans="1:6" x14ac:dyDescent="0.3">
      <c r="A23102" t="s">
        <v>23488</v>
      </c>
      <c r="B23102">
        <v>0</v>
      </c>
      <c r="C23102">
        <v>1875620</v>
      </c>
      <c r="D23102">
        <v>1623980</v>
      </c>
      <c r="E23102">
        <v>453280</v>
      </c>
      <c r="F23102" s="4">
        <f t="shared" si="360"/>
        <v>1317626.6666666667</v>
      </c>
    </row>
    <row r="23103" spans="1:6" x14ac:dyDescent="0.3">
      <c r="A23103" t="s">
        <v>23489</v>
      </c>
      <c r="B23103">
        <v>0</v>
      </c>
      <c r="C23103">
        <v>839560</v>
      </c>
      <c r="D23103">
        <v>664560</v>
      </c>
      <c r="E23103">
        <v>0</v>
      </c>
      <c r="F23103" s="4">
        <f t="shared" si="360"/>
        <v>501373.33333333331</v>
      </c>
    </row>
    <row r="23104" spans="1:6" x14ac:dyDescent="0.3">
      <c r="A23104" t="s">
        <v>23490</v>
      </c>
      <c r="B23104">
        <v>1316940</v>
      </c>
      <c r="C23104">
        <v>1532960</v>
      </c>
      <c r="D23104">
        <v>0</v>
      </c>
      <c r="E23104">
        <v>820000</v>
      </c>
      <c r="F23104" s="4">
        <f t="shared" si="360"/>
        <v>784320</v>
      </c>
    </row>
    <row r="23105" spans="1:6" x14ac:dyDescent="0.3">
      <c r="A23105" t="s">
        <v>23491</v>
      </c>
      <c r="B23105">
        <v>1006460</v>
      </c>
      <c r="C23105">
        <v>1548820</v>
      </c>
      <c r="D23105">
        <v>0</v>
      </c>
      <c r="E23105">
        <v>182600</v>
      </c>
      <c r="F23105" s="4">
        <f t="shared" si="360"/>
        <v>577140</v>
      </c>
    </row>
    <row r="23106" spans="1:6" x14ac:dyDescent="0.3">
      <c r="A23106" t="s">
        <v>23492</v>
      </c>
      <c r="B23106">
        <v>0</v>
      </c>
      <c r="C23106">
        <v>0</v>
      </c>
      <c r="D23106">
        <v>534900</v>
      </c>
      <c r="E23106">
        <v>0</v>
      </c>
      <c r="F23106" s="4">
        <f t="shared" si="360"/>
        <v>178300</v>
      </c>
    </row>
    <row r="23107" spans="1:6" x14ac:dyDescent="0.3">
      <c r="A23107" t="s">
        <v>23493</v>
      </c>
      <c r="B23107">
        <v>11074700</v>
      </c>
      <c r="C23107">
        <v>14283410</v>
      </c>
      <c r="D23107">
        <v>21794500</v>
      </c>
      <c r="E23107">
        <v>3848400</v>
      </c>
      <c r="F23107" s="4">
        <f t="shared" ref="F23107:F23170" si="361">SUM(C23107:E23107)/3</f>
        <v>13308770</v>
      </c>
    </row>
    <row r="23108" spans="1:6" x14ac:dyDescent="0.3">
      <c r="A23108" t="s">
        <v>23494</v>
      </c>
      <c r="B23108">
        <v>0</v>
      </c>
      <c r="C23108">
        <v>535000</v>
      </c>
      <c r="D23108">
        <v>623350</v>
      </c>
      <c r="E23108">
        <v>857220</v>
      </c>
      <c r="F23108" s="4">
        <f t="shared" si="361"/>
        <v>671856.66666666663</v>
      </c>
    </row>
    <row r="23109" spans="1:6" x14ac:dyDescent="0.3">
      <c r="A23109" t="s">
        <v>23495</v>
      </c>
      <c r="B23109">
        <v>0</v>
      </c>
      <c r="C23109">
        <v>0</v>
      </c>
      <c r="D23109">
        <v>1048000</v>
      </c>
      <c r="E23109">
        <v>453280</v>
      </c>
      <c r="F23109" s="4">
        <f t="shared" si="361"/>
        <v>500426.66666666669</v>
      </c>
    </row>
    <row r="23110" spans="1:6" x14ac:dyDescent="0.3">
      <c r="A23110" t="s">
        <v>23496</v>
      </c>
      <c r="B23110">
        <v>372190</v>
      </c>
      <c r="C23110">
        <v>444760</v>
      </c>
      <c r="D23110">
        <v>382200</v>
      </c>
      <c r="E23110">
        <v>0</v>
      </c>
      <c r="F23110" s="4">
        <f t="shared" si="361"/>
        <v>275653.33333333331</v>
      </c>
    </row>
    <row r="23111" spans="1:6" x14ac:dyDescent="0.3">
      <c r="A23111" t="s">
        <v>23497</v>
      </c>
      <c r="B23111">
        <v>0</v>
      </c>
      <c r="C23111">
        <v>0</v>
      </c>
      <c r="D23111">
        <v>1669480</v>
      </c>
      <c r="E23111">
        <v>0</v>
      </c>
      <c r="F23111" s="4">
        <f t="shared" si="361"/>
        <v>556493.33333333337</v>
      </c>
    </row>
    <row r="23112" spans="1:6" x14ac:dyDescent="0.3">
      <c r="A23112" t="s">
        <v>23498</v>
      </c>
      <c r="B23112">
        <v>611000</v>
      </c>
      <c r="C23112">
        <v>218400</v>
      </c>
      <c r="D23112">
        <v>2002940</v>
      </c>
      <c r="E23112">
        <v>927000</v>
      </c>
      <c r="F23112" s="4">
        <f t="shared" si="361"/>
        <v>1049446.6666666667</v>
      </c>
    </row>
    <row r="23113" spans="1:6" x14ac:dyDescent="0.3">
      <c r="A23113" t="s">
        <v>23499</v>
      </c>
      <c r="B23113">
        <v>0</v>
      </c>
      <c r="C23113">
        <v>1034180</v>
      </c>
      <c r="D23113">
        <v>1652100</v>
      </c>
      <c r="E23113">
        <v>1004640</v>
      </c>
      <c r="F23113" s="4">
        <f t="shared" si="361"/>
        <v>1230306.6666666667</v>
      </c>
    </row>
    <row r="23114" spans="1:6" x14ac:dyDescent="0.3">
      <c r="A23114" t="s">
        <v>23500</v>
      </c>
      <c r="B23114">
        <v>752200</v>
      </c>
      <c r="C23114">
        <v>850000</v>
      </c>
      <c r="D23114">
        <v>370000</v>
      </c>
      <c r="E23114">
        <v>965000</v>
      </c>
      <c r="F23114" s="4">
        <f t="shared" si="361"/>
        <v>728333.33333333337</v>
      </c>
    </row>
    <row r="23115" spans="1:6" x14ac:dyDescent="0.3">
      <c r="A23115" t="s">
        <v>23501</v>
      </c>
      <c r="B23115">
        <v>0</v>
      </c>
      <c r="C23115">
        <v>1116570</v>
      </c>
      <c r="D23115">
        <v>357000</v>
      </c>
      <c r="E23115">
        <v>0</v>
      </c>
      <c r="F23115" s="4">
        <f t="shared" si="361"/>
        <v>491190</v>
      </c>
    </row>
    <row r="23116" spans="1:6" x14ac:dyDescent="0.3">
      <c r="A23116" t="s">
        <v>23502</v>
      </c>
      <c r="B23116">
        <v>0</v>
      </c>
      <c r="C23116">
        <v>557050</v>
      </c>
      <c r="D23116">
        <v>0</v>
      </c>
      <c r="E23116">
        <v>386000</v>
      </c>
      <c r="F23116" s="4">
        <f t="shared" si="361"/>
        <v>314350</v>
      </c>
    </row>
    <row r="23117" spans="1:6" x14ac:dyDescent="0.3">
      <c r="A23117" t="s">
        <v>23503</v>
      </c>
      <c r="B23117">
        <v>2150330</v>
      </c>
      <c r="C23117">
        <v>0</v>
      </c>
      <c r="D23117">
        <v>2115920</v>
      </c>
      <c r="E23117">
        <v>0</v>
      </c>
      <c r="F23117" s="4">
        <f t="shared" si="361"/>
        <v>705306.66666666663</v>
      </c>
    </row>
    <row r="23118" spans="1:6" x14ac:dyDescent="0.3">
      <c r="A23118" t="s">
        <v>23504</v>
      </c>
      <c r="B23118">
        <v>160000</v>
      </c>
      <c r="C23118">
        <v>0</v>
      </c>
      <c r="D23118">
        <v>228000</v>
      </c>
      <c r="E23118">
        <v>2076900</v>
      </c>
      <c r="F23118" s="4">
        <f t="shared" si="361"/>
        <v>768300</v>
      </c>
    </row>
    <row r="23119" spans="1:6" x14ac:dyDescent="0.3">
      <c r="A23119" t="s">
        <v>23505</v>
      </c>
      <c r="B23119">
        <v>3452050</v>
      </c>
      <c r="C23119">
        <v>2082690</v>
      </c>
      <c r="D23119">
        <v>2192980</v>
      </c>
      <c r="E23119">
        <v>2184630</v>
      </c>
      <c r="F23119" s="4">
        <f t="shared" si="361"/>
        <v>2153433.3333333335</v>
      </c>
    </row>
    <row r="23120" spans="1:6" x14ac:dyDescent="0.3">
      <c r="A23120" t="s">
        <v>23506</v>
      </c>
      <c r="B23120">
        <v>0</v>
      </c>
      <c r="C23120">
        <v>1480000</v>
      </c>
      <c r="D23120">
        <v>0</v>
      </c>
      <c r="E23120">
        <v>1255800</v>
      </c>
      <c r="F23120" s="4">
        <f t="shared" si="361"/>
        <v>911933.33333333337</v>
      </c>
    </row>
    <row r="23121" spans="1:6" x14ac:dyDescent="0.3">
      <c r="A23121" t="s">
        <v>23507</v>
      </c>
      <c r="B23121">
        <v>0</v>
      </c>
      <c r="C23121">
        <v>276000</v>
      </c>
      <c r="D23121">
        <v>0</v>
      </c>
      <c r="E23121">
        <v>820000</v>
      </c>
      <c r="F23121" s="4">
        <f t="shared" si="361"/>
        <v>365333.33333333331</v>
      </c>
    </row>
    <row r="23122" spans="1:6" x14ac:dyDescent="0.3">
      <c r="A23122" t="s">
        <v>23508</v>
      </c>
      <c r="B23122">
        <v>0</v>
      </c>
      <c r="C23122">
        <v>1485750</v>
      </c>
      <c r="D23122">
        <v>0</v>
      </c>
      <c r="E23122">
        <v>1667500</v>
      </c>
      <c r="F23122" s="4">
        <f t="shared" si="361"/>
        <v>1051083.3333333333</v>
      </c>
    </row>
    <row r="23123" spans="1:6" x14ac:dyDescent="0.3">
      <c r="A23123" t="s">
        <v>23509</v>
      </c>
      <c r="B23123">
        <v>740000</v>
      </c>
      <c r="C23123">
        <v>0</v>
      </c>
      <c r="D23123">
        <v>0</v>
      </c>
      <c r="E23123">
        <v>0</v>
      </c>
      <c r="F23123" s="4">
        <f t="shared" si="361"/>
        <v>0</v>
      </c>
    </row>
    <row r="23124" spans="1:6" x14ac:dyDescent="0.3">
      <c r="A23124" t="s">
        <v>23510</v>
      </c>
      <c r="B23124">
        <v>0</v>
      </c>
      <c r="C23124">
        <v>511670</v>
      </c>
      <c r="D23124">
        <v>0</v>
      </c>
      <c r="E23124">
        <v>597870</v>
      </c>
      <c r="F23124" s="4">
        <f t="shared" si="361"/>
        <v>369846.66666666669</v>
      </c>
    </row>
    <row r="23125" spans="1:6" x14ac:dyDescent="0.3">
      <c r="A23125" t="s">
        <v>23511</v>
      </c>
      <c r="B23125">
        <v>0</v>
      </c>
      <c r="C23125">
        <v>475700</v>
      </c>
      <c r="D23125">
        <v>342160</v>
      </c>
      <c r="E23125">
        <v>374920</v>
      </c>
      <c r="F23125" s="4">
        <f t="shared" si="361"/>
        <v>397593.33333333331</v>
      </c>
    </row>
    <row r="23126" spans="1:6" x14ac:dyDescent="0.3">
      <c r="A23126" t="s">
        <v>23512</v>
      </c>
      <c r="B23126">
        <v>0</v>
      </c>
      <c r="C23126">
        <v>8924800</v>
      </c>
      <c r="D23126">
        <v>0</v>
      </c>
      <c r="E23126">
        <v>17188800</v>
      </c>
      <c r="F23126" s="4">
        <f t="shared" si="361"/>
        <v>8704533.333333334</v>
      </c>
    </row>
    <row r="23127" spans="1:6" x14ac:dyDescent="0.3">
      <c r="A23127" t="s">
        <v>23513</v>
      </c>
      <c r="B23127">
        <v>0</v>
      </c>
      <c r="C23127">
        <v>0</v>
      </c>
      <c r="D23127">
        <v>1463010</v>
      </c>
      <c r="E23127">
        <v>0</v>
      </c>
      <c r="F23127" s="4">
        <f t="shared" si="361"/>
        <v>487670</v>
      </c>
    </row>
    <row r="23128" spans="1:6" x14ac:dyDescent="0.3">
      <c r="A23128" t="s">
        <v>23514</v>
      </c>
      <c r="B23128">
        <v>1941200</v>
      </c>
      <c r="C23128">
        <v>0</v>
      </c>
      <c r="D23128">
        <v>0</v>
      </c>
      <c r="E23128">
        <v>0</v>
      </c>
      <c r="F23128" s="4">
        <f t="shared" si="361"/>
        <v>0</v>
      </c>
    </row>
    <row r="23129" spans="1:6" x14ac:dyDescent="0.3">
      <c r="A23129" t="s">
        <v>23515</v>
      </c>
      <c r="B23129">
        <v>0</v>
      </c>
      <c r="C23129">
        <v>660000</v>
      </c>
      <c r="D23129">
        <v>776160</v>
      </c>
      <c r="E23129">
        <v>0</v>
      </c>
      <c r="F23129" s="4">
        <f t="shared" si="361"/>
        <v>478720</v>
      </c>
    </row>
    <row r="23130" spans="1:6" x14ac:dyDescent="0.3">
      <c r="A23130" t="s">
        <v>23516</v>
      </c>
      <c r="B23130">
        <v>3700000</v>
      </c>
      <c r="C23130">
        <v>309400</v>
      </c>
      <c r="D23130">
        <v>0</v>
      </c>
      <c r="E23130">
        <v>3712800</v>
      </c>
      <c r="F23130" s="4">
        <f t="shared" si="361"/>
        <v>1340733.3333333333</v>
      </c>
    </row>
    <row r="23131" spans="1:6" x14ac:dyDescent="0.3">
      <c r="A23131" t="s">
        <v>23517</v>
      </c>
      <c r="B23131">
        <v>2394740</v>
      </c>
      <c r="C23131">
        <v>1644850</v>
      </c>
      <c r="D23131">
        <v>2341559</v>
      </c>
      <c r="E23131">
        <v>2236000</v>
      </c>
      <c r="F23131" s="4">
        <f t="shared" si="361"/>
        <v>2074136.3333333333</v>
      </c>
    </row>
    <row r="23132" spans="1:6" x14ac:dyDescent="0.3">
      <c r="A23132" t="s">
        <v>23518</v>
      </c>
      <c r="B23132">
        <v>2502500</v>
      </c>
      <c r="C23132">
        <v>6197440</v>
      </c>
      <c r="D23132">
        <v>6104280</v>
      </c>
      <c r="E23132">
        <v>6618340</v>
      </c>
      <c r="F23132" s="4">
        <f t="shared" si="361"/>
        <v>6306686.666666667</v>
      </c>
    </row>
    <row r="23133" spans="1:6" x14ac:dyDescent="0.3">
      <c r="A23133" t="s">
        <v>23519</v>
      </c>
      <c r="B23133">
        <v>0</v>
      </c>
      <c r="C23133">
        <v>0</v>
      </c>
      <c r="D23133">
        <v>272850</v>
      </c>
      <c r="E23133">
        <v>0</v>
      </c>
      <c r="F23133" s="4">
        <f t="shared" si="361"/>
        <v>90950</v>
      </c>
    </row>
    <row r="23134" spans="1:6" x14ac:dyDescent="0.3">
      <c r="A23134" t="s">
        <v>23520</v>
      </c>
      <c r="B23134">
        <v>0</v>
      </c>
      <c r="C23134">
        <v>1352000</v>
      </c>
      <c r="D23134">
        <v>0</v>
      </c>
      <c r="E23134">
        <v>0</v>
      </c>
      <c r="F23134" s="4">
        <f t="shared" si="361"/>
        <v>450666.66666666669</v>
      </c>
    </row>
    <row r="23135" spans="1:6" x14ac:dyDescent="0.3">
      <c r="A23135" t="s">
        <v>23521</v>
      </c>
      <c r="B23135">
        <v>683180</v>
      </c>
      <c r="C23135">
        <v>991490</v>
      </c>
      <c r="D23135">
        <v>0</v>
      </c>
      <c r="E23135">
        <v>0</v>
      </c>
      <c r="F23135" s="4">
        <f t="shared" si="361"/>
        <v>330496.66666666669</v>
      </c>
    </row>
    <row r="23136" spans="1:6" x14ac:dyDescent="0.3">
      <c r="A23136" t="s">
        <v>23522</v>
      </c>
      <c r="B23136">
        <v>6379300</v>
      </c>
      <c r="C23136">
        <v>5056300</v>
      </c>
      <c r="D23136">
        <v>4961090</v>
      </c>
      <c r="E23136">
        <v>9843460</v>
      </c>
      <c r="F23136" s="4">
        <f t="shared" si="361"/>
        <v>6620283.333333333</v>
      </c>
    </row>
    <row r="23137" spans="1:6" x14ac:dyDescent="0.3">
      <c r="A23137" t="s">
        <v>23523</v>
      </c>
      <c r="B23137">
        <v>535000</v>
      </c>
      <c r="C23137">
        <v>1681850</v>
      </c>
      <c r="D23137">
        <v>1496950</v>
      </c>
      <c r="E23137">
        <v>2205800</v>
      </c>
      <c r="F23137" s="4">
        <f t="shared" si="361"/>
        <v>1794866.6666666667</v>
      </c>
    </row>
    <row r="23138" spans="1:6" x14ac:dyDescent="0.3">
      <c r="A23138" t="s">
        <v>23524</v>
      </c>
      <c r="B23138">
        <v>640270</v>
      </c>
      <c r="C23138">
        <v>1483300</v>
      </c>
      <c r="D23138">
        <v>0</v>
      </c>
      <c r="E23138">
        <v>716140</v>
      </c>
      <c r="F23138" s="4">
        <f t="shared" si="361"/>
        <v>733146.66666666663</v>
      </c>
    </row>
    <row r="23139" spans="1:6" x14ac:dyDescent="0.3">
      <c r="A23139" t="s">
        <v>23525</v>
      </c>
      <c r="B23139">
        <v>0</v>
      </c>
      <c r="C23139">
        <v>0</v>
      </c>
      <c r="D23139">
        <v>264000</v>
      </c>
      <c r="E23139">
        <v>0</v>
      </c>
      <c r="F23139" s="4">
        <f t="shared" si="361"/>
        <v>88000</v>
      </c>
    </row>
    <row r="23140" spans="1:6" x14ac:dyDescent="0.3">
      <c r="A23140" t="s">
        <v>23526</v>
      </c>
      <c r="B23140">
        <v>0</v>
      </c>
      <c r="C23140">
        <v>2617300</v>
      </c>
      <c r="D23140">
        <v>3615380</v>
      </c>
      <c r="E23140">
        <v>2213120</v>
      </c>
      <c r="F23140" s="4">
        <f t="shared" si="361"/>
        <v>2815266.6666666665</v>
      </c>
    </row>
    <row r="23141" spans="1:6" x14ac:dyDescent="0.3">
      <c r="A23141" t="s">
        <v>23527</v>
      </c>
      <c r="B23141">
        <v>2393300</v>
      </c>
      <c r="C23141">
        <v>0</v>
      </c>
      <c r="D23141">
        <v>0</v>
      </c>
      <c r="E23141">
        <v>0</v>
      </c>
      <c r="F23141" s="4">
        <f t="shared" si="361"/>
        <v>0</v>
      </c>
    </row>
    <row r="23142" spans="1:6" x14ac:dyDescent="0.3">
      <c r="A23142" t="s">
        <v>23528</v>
      </c>
      <c r="B23142">
        <v>0</v>
      </c>
      <c r="C23142">
        <v>0</v>
      </c>
      <c r="D23142">
        <v>304000</v>
      </c>
      <c r="E23142">
        <v>450560</v>
      </c>
      <c r="F23142" s="4">
        <f t="shared" si="361"/>
        <v>251520</v>
      </c>
    </row>
    <row r="23143" spans="1:6" x14ac:dyDescent="0.3">
      <c r="A23143" t="s">
        <v>23529</v>
      </c>
      <c r="B23143">
        <v>785870</v>
      </c>
      <c r="C23143">
        <v>0</v>
      </c>
      <c r="D23143">
        <v>0</v>
      </c>
      <c r="E23143">
        <v>0</v>
      </c>
      <c r="F23143" s="4">
        <f t="shared" si="361"/>
        <v>0</v>
      </c>
    </row>
    <row r="23144" spans="1:6" x14ac:dyDescent="0.3">
      <c r="A23144" t="s">
        <v>23530</v>
      </c>
      <c r="B23144">
        <v>2260770</v>
      </c>
      <c r="C23144">
        <v>0</v>
      </c>
      <c r="D23144">
        <v>229320</v>
      </c>
      <c r="E23144">
        <v>0</v>
      </c>
      <c r="F23144" s="4">
        <f t="shared" si="361"/>
        <v>76440</v>
      </c>
    </row>
    <row r="23145" spans="1:6" x14ac:dyDescent="0.3">
      <c r="A23145" t="s">
        <v>23531</v>
      </c>
      <c r="B23145">
        <v>2001440</v>
      </c>
      <c r="C23145">
        <v>0</v>
      </c>
      <c r="D23145">
        <v>0</v>
      </c>
      <c r="E23145">
        <v>0</v>
      </c>
      <c r="F23145" s="4">
        <f t="shared" si="361"/>
        <v>0</v>
      </c>
    </row>
    <row r="23146" spans="1:6" x14ac:dyDescent="0.3">
      <c r="A23146" t="s">
        <v>23532</v>
      </c>
      <c r="B23146">
        <v>0</v>
      </c>
      <c r="C23146">
        <v>1149190</v>
      </c>
      <c r="D23146">
        <v>0</v>
      </c>
      <c r="E23146">
        <v>0</v>
      </c>
      <c r="F23146" s="4">
        <f t="shared" si="361"/>
        <v>383063.33333333331</v>
      </c>
    </row>
    <row r="23147" spans="1:6" x14ac:dyDescent="0.3">
      <c r="A23147" t="s">
        <v>23533</v>
      </c>
      <c r="B23147">
        <v>982880</v>
      </c>
      <c r="C23147">
        <v>300300</v>
      </c>
      <c r="D23147">
        <v>370000</v>
      </c>
      <c r="E23147">
        <v>0</v>
      </c>
      <c r="F23147" s="4">
        <f t="shared" si="361"/>
        <v>223433.33333333334</v>
      </c>
    </row>
    <row r="23148" spans="1:6" x14ac:dyDescent="0.3">
      <c r="A23148" t="s">
        <v>23534</v>
      </c>
      <c r="B23148">
        <v>214760</v>
      </c>
      <c r="C23148">
        <v>240240</v>
      </c>
      <c r="D23148">
        <v>0</v>
      </c>
      <c r="E23148">
        <v>1039220</v>
      </c>
      <c r="F23148" s="4">
        <f t="shared" si="361"/>
        <v>426486.66666666669</v>
      </c>
    </row>
    <row r="23149" spans="1:6" x14ac:dyDescent="0.3">
      <c r="A23149" t="s">
        <v>23535</v>
      </c>
      <c r="B23149">
        <v>6761500</v>
      </c>
      <c r="C23149">
        <v>8924850</v>
      </c>
      <c r="D23149">
        <v>14682440</v>
      </c>
      <c r="E23149">
        <v>13070600</v>
      </c>
      <c r="F23149" s="4">
        <f t="shared" si="361"/>
        <v>12225963.333333334</v>
      </c>
    </row>
    <row r="23150" spans="1:6" x14ac:dyDescent="0.3">
      <c r="A23150" t="s">
        <v>23536</v>
      </c>
      <c r="B23150">
        <v>720740</v>
      </c>
      <c r="C23150">
        <v>729470</v>
      </c>
      <c r="D23150">
        <v>0</v>
      </c>
      <c r="E23150">
        <v>0</v>
      </c>
      <c r="F23150" s="4">
        <f t="shared" si="361"/>
        <v>243156.66666666666</v>
      </c>
    </row>
    <row r="23151" spans="1:6" x14ac:dyDescent="0.3">
      <c r="A23151" t="s">
        <v>23537</v>
      </c>
      <c r="B23151">
        <v>2204980</v>
      </c>
      <c r="C23151">
        <v>4284960</v>
      </c>
      <c r="D23151">
        <v>686640</v>
      </c>
      <c r="E23151">
        <v>2153300</v>
      </c>
      <c r="F23151" s="4">
        <f t="shared" si="361"/>
        <v>2374966.6666666665</v>
      </c>
    </row>
    <row r="23152" spans="1:6" x14ac:dyDescent="0.3">
      <c r="A23152" t="s">
        <v>23538</v>
      </c>
      <c r="B23152">
        <v>512000</v>
      </c>
      <c r="C23152">
        <v>4746388</v>
      </c>
      <c r="D23152">
        <v>799690</v>
      </c>
      <c r="E23152">
        <v>2226860</v>
      </c>
      <c r="F23152" s="4">
        <f t="shared" si="361"/>
        <v>2590979.3333333335</v>
      </c>
    </row>
    <row r="23153" spans="1:6" x14ac:dyDescent="0.3">
      <c r="A23153" t="s">
        <v>23539</v>
      </c>
      <c r="B23153">
        <v>5502960</v>
      </c>
      <c r="C23153">
        <v>2616340</v>
      </c>
      <c r="D23153">
        <v>2848300</v>
      </c>
      <c r="E23153">
        <v>6125900</v>
      </c>
      <c r="F23153" s="4">
        <f t="shared" si="361"/>
        <v>3863513.3333333335</v>
      </c>
    </row>
    <row r="23154" spans="1:6" x14ac:dyDescent="0.3">
      <c r="A23154" t="s">
        <v>23540</v>
      </c>
      <c r="B23154">
        <v>2484300</v>
      </c>
      <c r="C23154">
        <v>4540900</v>
      </c>
      <c r="D23154">
        <v>3790150</v>
      </c>
      <c r="E23154">
        <v>8229100</v>
      </c>
      <c r="F23154" s="4">
        <f t="shared" si="361"/>
        <v>5520050</v>
      </c>
    </row>
    <row r="23155" spans="1:6" x14ac:dyDescent="0.3">
      <c r="A23155" t="s">
        <v>23541</v>
      </c>
      <c r="B23155">
        <v>1162000</v>
      </c>
      <c r="C23155">
        <v>0</v>
      </c>
      <c r="D23155">
        <v>2118120</v>
      </c>
      <c r="E23155">
        <v>2356980</v>
      </c>
      <c r="F23155" s="4">
        <f t="shared" si="361"/>
        <v>1491700</v>
      </c>
    </row>
    <row r="23156" spans="1:6" x14ac:dyDescent="0.3">
      <c r="A23156" t="s">
        <v>23542</v>
      </c>
      <c r="B23156">
        <v>0</v>
      </c>
      <c r="C23156">
        <v>810810</v>
      </c>
      <c r="D23156">
        <v>0</v>
      </c>
      <c r="E23156">
        <v>0</v>
      </c>
      <c r="F23156" s="4">
        <f t="shared" si="361"/>
        <v>270270</v>
      </c>
    </row>
    <row r="23157" spans="1:6" x14ac:dyDescent="0.3">
      <c r="A23157" t="s">
        <v>23543</v>
      </c>
      <c r="B23157">
        <v>429520</v>
      </c>
      <c r="C23157">
        <v>0</v>
      </c>
      <c r="D23157">
        <v>191100</v>
      </c>
      <c r="E23157">
        <v>569540</v>
      </c>
      <c r="F23157" s="4">
        <f t="shared" si="361"/>
        <v>253546.66666666666</v>
      </c>
    </row>
    <row r="23158" spans="1:6" x14ac:dyDescent="0.3">
      <c r="A23158" t="s">
        <v>23544</v>
      </c>
      <c r="B23158">
        <v>2200080</v>
      </c>
      <c r="C23158">
        <v>2292380</v>
      </c>
      <c r="D23158">
        <v>1293600</v>
      </c>
      <c r="E23158">
        <v>2097240</v>
      </c>
      <c r="F23158" s="4">
        <f t="shared" si="361"/>
        <v>1894406.6666666667</v>
      </c>
    </row>
    <row r="23159" spans="1:6" x14ac:dyDescent="0.3">
      <c r="A23159" t="s">
        <v>23545</v>
      </c>
      <c r="B23159">
        <v>2022650</v>
      </c>
      <c r="C23159">
        <v>287560</v>
      </c>
      <c r="D23159">
        <v>0</v>
      </c>
      <c r="E23159">
        <v>2462900</v>
      </c>
      <c r="F23159" s="4">
        <f t="shared" si="361"/>
        <v>916820</v>
      </c>
    </row>
    <row r="23160" spans="1:6" x14ac:dyDescent="0.3">
      <c r="A23160" t="s">
        <v>23546</v>
      </c>
      <c r="B23160">
        <v>411950</v>
      </c>
      <c r="C23160">
        <v>0</v>
      </c>
      <c r="D23160">
        <v>1167120</v>
      </c>
      <c r="E23160">
        <v>3300740</v>
      </c>
      <c r="F23160" s="4">
        <f t="shared" si="361"/>
        <v>1489286.6666666667</v>
      </c>
    </row>
    <row r="23161" spans="1:6" x14ac:dyDescent="0.3">
      <c r="A23161" t="s">
        <v>23547</v>
      </c>
      <c r="B23161">
        <v>191100</v>
      </c>
      <c r="C23161">
        <v>0</v>
      </c>
      <c r="D23161">
        <v>0</v>
      </c>
      <c r="E23161">
        <v>0</v>
      </c>
      <c r="F23161" s="4">
        <f t="shared" si="361"/>
        <v>0</v>
      </c>
    </row>
    <row r="23162" spans="1:6" x14ac:dyDescent="0.3">
      <c r="A23162" t="s">
        <v>23548</v>
      </c>
      <c r="B23162">
        <v>0</v>
      </c>
      <c r="C23162">
        <v>0</v>
      </c>
      <c r="D23162">
        <v>626000</v>
      </c>
      <c r="E23162">
        <v>0</v>
      </c>
      <c r="F23162" s="4">
        <f t="shared" si="361"/>
        <v>208666.66666666666</v>
      </c>
    </row>
    <row r="23163" spans="1:6" x14ac:dyDescent="0.3">
      <c r="A23163" t="s">
        <v>23549</v>
      </c>
      <c r="B23163">
        <v>2994660</v>
      </c>
      <c r="C23163">
        <v>0</v>
      </c>
      <c r="D23163">
        <v>1691720</v>
      </c>
      <c r="E23163">
        <v>839280</v>
      </c>
      <c r="F23163" s="4">
        <f t="shared" si="361"/>
        <v>843666.66666666663</v>
      </c>
    </row>
    <row r="23164" spans="1:6" x14ac:dyDescent="0.3">
      <c r="A23164" t="s">
        <v>23550</v>
      </c>
      <c r="B23164">
        <v>0</v>
      </c>
      <c r="C23164">
        <v>700000</v>
      </c>
      <c r="D23164">
        <v>4377100</v>
      </c>
      <c r="E23164">
        <v>0</v>
      </c>
      <c r="F23164" s="4">
        <f t="shared" si="361"/>
        <v>1692366.6666666667</v>
      </c>
    </row>
    <row r="23165" spans="1:6" x14ac:dyDescent="0.3">
      <c r="A23165" t="s">
        <v>23551</v>
      </c>
      <c r="B23165">
        <v>160000</v>
      </c>
      <c r="C23165">
        <v>2400000</v>
      </c>
      <c r="D23165">
        <v>2584400</v>
      </c>
      <c r="E23165">
        <v>2985200</v>
      </c>
      <c r="F23165" s="4">
        <f t="shared" si="361"/>
        <v>2656533.3333333335</v>
      </c>
    </row>
    <row r="23166" spans="1:6" x14ac:dyDescent="0.3">
      <c r="A23166" t="s">
        <v>23552</v>
      </c>
      <c r="B23166">
        <v>370000</v>
      </c>
      <c r="C23166">
        <v>0</v>
      </c>
      <c r="D23166">
        <v>0</v>
      </c>
      <c r="E23166">
        <v>0</v>
      </c>
      <c r="F23166" s="4">
        <f t="shared" si="361"/>
        <v>0</v>
      </c>
    </row>
    <row r="23167" spans="1:6" x14ac:dyDescent="0.3">
      <c r="A23167" t="s">
        <v>23553</v>
      </c>
      <c r="B23167">
        <v>0</v>
      </c>
      <c r="C23167">
        <v>1852530</v>
      </c>
      <c r="D23167">
        <v>0</v>
      </c>
      <c r="E23167">
        <v>1742640</v>
      </c>
      <c r="F23167" s="4">
        <f t="shared" si="361"/>
        <v>1198390</v>
      </c>
    </row>
    <row r="23168" spans="1:6" x14ac:dyDescent="0.3">
      <c r="A23168" t="s">
        <v>23554</v>
      </c>
      <c r="B23168">
        <v>8414500</v>
      </c>
      <c r="C23168">
        <v>15701270</v>
      </c>
      <c r="D23168">
        <v>15045060</v>
      </c>
      <c r="E23168">
        <v>14723200</v>
      </c>
      <c r="F23168" s="4">
        <f t="shared" si="361"/>
        <v>15156510</v>
      </c>
    </row>
    <row r="23169" spans="1:6" x14ac:dyDescent="0.3">
      <c r="A23169" t="s">
        <v>23555</v>
      </c>
      <c r="B23169">
        <v>714500</v>
      </c>
      <c r="C23169">
        <v>0</v>
      </c>
      <c r="D23169">
        <v>191100</v>
      </c>
      <c r="E23169">
        <v>357000</v>
      </c>
      <c r="F23169" s="4">
        <f t="shared" si="361"/>
        <v>182700</v>
      </c>
    </row>
    <row r="23170" spans="1:6" x14ac:dyDescent="0.3">
      <c r="A23170" t="s">
        <v>23556</v>
      </c>
      <c r="B23170">
        <v>0</v>
      </c>
      <c r="C23170">
        <v>0</v>
      </c>
      <c r="D23170">
        <v>527120</v>
      </c>
      <c r="E23170">
        <v>0</v>
      </c>
      <c r="F23170" s="4">
        <f t="shared" si="361"/>
        <v>175706.66666666666</v>
      </c>
    </row>
    <row r="23171" spans="1:6" x14ac:dyDescent="0.3">
      <c r="A23171" t="s">
        <v>23557</v>
      </c>
      <c r="B23171">
        <v>0</v>
      </c>
      <c r="C23171">
        <v>0</v>
      </c>
      <c r="D23171">
        <v>1661000</v>
      </c>
      <c r="E23171">
        <v>0</v>
      </c>
      <c r="F23171" s="4">
        <f t="shared" ref="F23171:F23234" si="362">SUM(C23171:E23171)/3</f>
        <v>553666.66666666663</v>
      </c>
    </row>
    <row r="23172" spans="1:6" x14ac:dyDescent="0.3">
      <c r="A23172" t="s">
        <v>23558</v>
      </c>
      <c r="B23172">
        <v>0</v>
      </c>
      <c r="C23172">
        <v>245700</v>
      </c>
      <c r="D23172">
        <v>2284000</v>
      </c>
      <c r="E23172">
        <v>0</v>
      </c>
      <c r="F23172" s="4">
        <f t="shared" si="362"/>
        <v>843233.33333333337</v>
      </c>
    </row>
    <row r="23173" spans="1:6" x14ac:dyDescent="0.3">
      <c r="A23173" t="s">
        <v>23559</v>
      </c>
      <c r="B23173">
        <v>0</v>
      </c>
      <c r="C23173">
        <v>921990</v>
      </c>
      <c r="D23173">
        <v>0</v>
      </c>
      <c r="E23173">
        <v>0</v>
      </c>
      <c r="F23173" s="4">
        <f t="shared" si="362"/>
        <v>307330</v>
      </c>
    </row>
    <row r="23174" spans="1:6" x14ac:dyDescent="0.3">
      <c r="A23174" t="s">
        <v>23560</v>
      </c>
      <c r="B23174">
        <v>0</v>
      </c>
      <c r="C23174">
        <v>807950</v>
      </c>
      <c r="D23174">
        <v>0</v>
      </c>
      <c r="E23174">
        <v>1271960</v>
      </c>
      <c r="F23174" s="4">
        <f t="shared" si="362"/>
        <v>693303.33333333337</v>
      </c>
    </row>
    <row r="23175" spans="1:6" x14ac:dyDescent="0.3">
      <c r="A23175" t="s">
        <v>23561</v>
      </c>
      <c r="B23175">
        <v>7054000</v>
      </c>
      <c r="C23175">
        <v>16420000</v>
      </c>
      <c r="D23175">
        <v>7498400</v>
      </c>
      <c r="E23175">
        <v>804000</v>
      </c>
      <c r="F23175" s="4">
        <f t="shared" si="362"/>
        <v>8240800</v>
      </c>
    </row>
    <row r="23176" spans="1:6" x14ac:dyDescent="0.3">
      <c r="A23176" t="s">
        <v>23562</v>
      </c>
      <c r="B23176">
        <v>5702840</v>
      </c>
      <c r="C23176">
        <v>6034770</v>
      </c>
      <c r="D23176">
        <v>8809710</v>
      </c>
      <c r="E23176">
        <v>5367280</v>
      </c>
      <c r="F23176" s="4">
        <f t="shared" si="362"/>
        <v>6737253.333333333</v>
      </c>
    </row>
    <row r="23177" spans="1:6" x14ac:dyDescent="0.3">
      <c r="A23177" t="s">
        <v>23563</v>
      </c>
      <c r="B23177">
        <v>2137760</v>
      </c>
      <c r="C23177">
        <v>4898000</v>
      </c>
      <c r="D23177">
        <v>5192960</v>
      </c>
      <c r="E23177">
        <v>4824800</v>
      </c>
      <c r="F23177" s="4">
        <f t="shared" si="362"/>
        <v>4971920</v>
      </c>
    </row>
    <row r="23178" spans="1:6" x14ac:dyDescent="0.3">
      <c r="A23178" t="s">
        <v>23564</v>
      </c>
      <c r="B23178">
        <v>650000</v>
      </c>
      <c r="C23178">
        <v>380000</v>
      </c>
      <c r="D23178">
        <v>458900</v>
      </c>
      <c r="E23178">
        <v>1790000</v>
      </c>
      <c r="F23178" s="4">
        <f t="shared" si="362"/>
        <v>876300</v>
      </c>
    </row>
    <row r="23179" spans="1:6" x14ac:dyDescent="0.3">
      <c r="A23179" t="s">
        <v>23565</v>
      </c>
      <c r="B23179">
        <v>3729530</v>
      </c>
      <c r="C23179">
        <v>3773590</v>
      </c>
      <c r="D23179">
        <v>5204290</v>
      </c>
      <c r="E23179">
        <v>3925830</v>
      </c>
      <c r="F23179" s="4">
        <f t="shared" si="362"/>
        <v>4301236.666666667</v>
      </c>
    </row>
    <row r="23180" spans="1:6" x14ac:dyDescent="0.3">
      <c r="A23180" t="s">
        <v>23566</v>
      </c>
      <c r="B23180">
        <v>685000</v>
      </c>
      <c r="C23180">
        <v>0</v>
      </c>
      <c r="D23180">
        <v>2132850</v>
      </c>
      <c r="E23180">
        <v>2179360</v>
      </c>
      <c r="F23180" s="4">
        <f t="shared" si="362"/>
        <v>1437403.3333333333</v>
      </c>
    </row>
    <row r="23181" spans="1:6" x14ac:dyDescent="0.3">
      <c r="A23181" t="s">
        <v>23567</v>
      </c>
      <c r="B23181">
        <v>160000</v>
      </c>
      <c r="C23181">
        <v>0</v>
      </c>
      <c r="D23181">
        <v>2049010</v>
      </c>
      <c r="E23181">
        <v>0</v>
      </c>
      <c r="F23181" s="4">
        <f t="shared" si="362"/>
        <v>683003.33333333337</v>
      </c>
    </row>
    <row r="23182" spans="1:6" x14ac:dyDescent="0.3">
      <c r="A23182" t="s">
        <v>23568</v>
      </c>
      <c r="B23182">
        <v>296000</v>
      </c>
      <c r="C23182">
        <v>0</v>
      </c>
      <c r="D23182">
        <v>0</v>
      </c>
      <c r="E23182">
        <v>258440</v>
      </c>
      <c r="F23182" s="4">
        <f t="shared" si="362"/>
        <v>86146.666666666672</v>
      </c>
    </row>
    <row r="23183" spans="1:6" x14ac:dyDescent="0.3">
      <c r="A23183" t="s">
        <v>23569</v>
      </c>
      <c r="B23183">
        <v>0</v>
      </c>
      <c r="C23183">
        <v>1935200</v>
      </c>
      <c r="D23183">
        <v>0</v>
      </c>
      <c r="E23183">
        <v>1254560</v>
      </c>
      <c r="F23183" s="4">
        <f t="shared" si="362"/>
        <v>1063253.3333333333</v>
      </c>
    </row>
    <row r="23184" spans="1:6" x14ac:dyDescent="0.3">
      <c r="A23184" t="s">
        <v>23570</v>
      </c>
      <c r="B23184">
        <v>0</v>
      </c>
      <c r="C23184">
        <v>612000</v>
      </c>
      <c r="D23184">
        <v>2045000</v>
      </c>
      <c r="E23184">
        <v>2079780</v>
      </c>
      <c r="F23184" s="4">
        <f t="shared" si="362"/>
        <v>1578926.6666666667</v>
      </c>
    </row>
    <row r="23185" spans="1:6" x14ac:dyDescent="0.3">
      <c r="A23185" t="s">
        <v>23571</v>
      </c>
      <c r="B23185">
        <v>0</v>
      </c>
      <c r="C23185">
        <v>1021190</v>
      </c>
      <c r="D23185">
        <v>0</v>
      </c>
      <c r="E23185">
        <v>0</v>
      </c>
      <c r="F23185" s="4">
        <f t="shared" si="362"/>
        <v>340396.66666666669</v>
      </c>
    </row>
    <row r="23186" spans="1:6" x14ac:dyDescent="0.3">
      <c r="A23186" t="s">
        <v>23572</v>
      </c>
      <c r="B23186">
        <v>0</v>
      </c>
      <c r="C23186">
        <v>230000</v>
      </c>
      <c r="D23186">
        <v>0</v>
      </c>
      <c r="E23186">
        <v>0</v>
      </c>
      <c r="F23186" s="4">
        <f t="shared" si="362"/>
        <v>76666.666666666672</v>
      </c>
    </row>
    <row r="23187" spans="1:6" x14ac:dyDescent="0.3">
      <c r="A23187" t="s">
        <v>23573</v>
      </c>
      <c r="B23187">
        <v>647680</v>
      </c>
      <c r="C23187">
        <v>0</v>
      </c>
      <c r="D23187">
        <v>0</v>
      </c>
      <c r="E23187">
        <v>0</v>
      </c>
      <c r="F23187" s="4">
        <f t="shared" si="362"/>
        <v>0</v>
      </c>
    </row>
    <row r="23188" spans="1:6" x14ac:dyDescent="0.3">
      <c r="A23188" t="s">
        <v>23574</v>
      </c>
      <c r="B23188">
        <v>437480</v>
      </c>
      <c r="C23188">
        <v>1152140</v>
      </c>
      <c r="D23188">
        <v>839200</v>
      </c>
      <c r="E23188">
        <v>322140</v>
      </c>
      <c r="F23188" s="4">
        <f t="shared" si="362"/>
        <v>771160</v>
      </c>
    </row>
    <row r="23189" spans="1:6" x14ac:dyDescent="0.3">
      <c r="A23189" t="s">
        <v>23575</v>
      </c>
      <c r="B23189">
        <v>0</v>
      </c>
      <c r="C23189">
        <v>796300</v>
      </c>
      <c r="D23189">
        <v>960960</v>
      </c>
      <c r="E23189">
        <v>1173900</v>
      </c>
      <c r="F23189" s="4">
        <f t="shared" si="362"/>
        <v>977053.33333333337</v>
      </c>
    </row>
    <row r="23190" spans="1:6" x14ac:dyDescent="0.3">
      <c r="A23190" t="s">
        <v>23576</v>
      </c>
      <c r="B23190">
        <v>0</v>
      </c>
      <c r="C23190">
        <v>0</v>
      </c>
      <c r="D23190">
        <v>1066650</v>
      </c>
      <c r="E23190">
        <v>357000</v>
      </c>
      <c r="F23190" s="4">
        <f t="shared" si="362"/>
        <v>474550</v>
      </c>
    </row>
    <row r="23191" spans="1:6" x14ac:dyDescent="0.3">
      <c r="A23191" t="s">
        <v>23577</v>
      </c>
      <c r="B23191">
        <v>0</v>
      </c>
      <c r="C23191">
        <v>191100</v>
      </c>
      <c r="D23191">
        <v>0</v>
      </c>
      <c r="E23191">
        <v>0</v>
      </c>
      <c r="F23191" s="4">
        <f t="shared" si="362"/>
        <v>63700</v>
      </c>
    </row>
    <row r="23192" spans="1:6" x14ac:dyDescent="0.3">
      <c r="A23192" t="s">
        <v>23578</v>
      </c>
      <c r="B23192">
        <v>0</v>
      </c>
      <c r="C23192">
        <v>1051800</v>
      </c>
      <c r="D23192">
        <v>214760</v>
      </c>
      <c r="E23192">
        <v>1507720</v>
      </c>
      <c r="F23192" s="4">
        <f t="shared" si="362"/>
        <v>924760</v>
      </c>
    </row>
    <row r="23193" spans="1:6" x14ac:dyDescent="0.3">
      <c r="A23193" t="s">
        <v>23579</v>
      </c>
      <c r="B23193">
        <v>6102600</v>
      </c>
      <c r="C23193">
        <v>2189000</v>
      </c>
      <c r="D23193">
        <v>0</v>
      </c>
      <c r="E23193">
        <v>6173560</v>
      </c>
      <c r="F23193" s="4">
        <f t="shared" si="362"/>
        <v>2787520</v>
      </c>
    </row>
    <row r="23194" spans="1:6" x14ac:dyDescent="0.3">
      <c r="A23194" t="s">
        <v>23580</v>
      </c>
      <c r="B23194">
        <v>0</v>
      </c>
      <c r="C23194">
        <v>931000</v>
      </c>
      <c r="D23194">
        <v>1323440</v>
      </c>
      <c r="E23194">
        <v>1131100</v>
      </c>
      <c r="F23194" s="4">
        <f t="shared" si="362"/>
        <v>1128513.3333333333</v>
      </c>
    </row>
    <row r="23195" spans="1:6" x14ac:dyDescent="0.3">
      <c r="A23195" t="s">
        <v>23581</v>
      </c>
      <c r="B23195">
        <v>0</v>
      </c>
      <c r="C23195">
        <v>2344090</v>
      </c>
      <c r="D23195">
        <v>2504280</v>
      </c>
      <c r="E23195">
        <v>2011600</v>
      </c>
      <c r="F23195" s="4">
        <f t="shared" si="362"/>
        <v>2286656.6666666665</v>
      </c>
    </row>
    <row r="23196" spans="1:6" x14ac:dyDescent="0.3">
      <c r="A23196" t="s">
        <v>23582</v>
      </c>
      <c r="B23196">
        <v>160000</v>
      </c>
      <c r="C23196">
        <v>0</v>
      </c>
      <c r="D23196">
        <v>1073020</v>
      </c>
      <c r="E23196">
        <v>586560</v>
      </c>
      <c r="F23196" s="4">
        <f t="shared" si="362"/>
        <v>553193.33333333337</v>
      </c>
    </row>
    <row r="23197" spans="1:6" x14ac:dyDescent="0.3">
      <c r="A23197" t="s">
        <v>23583</v>
      </c>
      <c r="B23197">
        <v>305000</v>
      </c>
      <c r="C23197">
        <v>0</v>
      </c>
      <c r="D23197">
        <v>0</v>
      </c>
      <c r="E23197">
        <v>0</v>
      </c>
      <c r="F23197" s="4">
        <f t="shared" si="362"/>
        <v>0</v>
      </c>
    </row>
    <row r="23198" spans="1:6" x14ac:dyDescent="0.3">
      <c r="A23198" t="s">
        <v>23584</v>
      </c>
      <c r="B23198">
        <v>256000</v>
      </c>
      <c r="C23198">
        <v>0</v>
      </c>
      <c r="D23198">
        <v>0</v>
      </c>
      <c r="E23198">
        <v>453280</v>
      </c>
      <c r="F23198" s="4">
        <f t="shared" si="362"/>
        <v>151093.33333333334</v>
      </c>
    </row>
    <row r="23199" spans="1:6" x14ac:dyDescent="0.3">
      <c r="A23199" t="s">
        <v>23585</v>
      </c>
      <c r="B23199">
        <v>0</v>
      </c>
      <c r="C23199">
        <v>1056160</v>
      </c>
      <c r="D23199">
        <v>0</v>
      </c>
      <c r="E23199">
        <v>0</v>
      </c>
      <c r="F23199" s="4">
        <f t="shared" si="362"/>
        <v>352053.33333333331</v>
      </c>
    </row>
    <row r="23200" spans="1:6" x14ac:dyDescent="0.3">
      <c r="A23200" t="s">
        <v>23586</v>
      </c>
      <c r="B23200">
        <v>1445620</v>
      </c>
      <c r="C23200">
        <v>320320</v>
      </c>
      <c r="D23200">
        <v>0</v>
      </c>
      <c r="E23200">
        <v>688870</v>
      </c>
      <c r="F23200" s="4">
        <f t="shared" si="362"/>
        <v>336396.66666666669</v>
      </c>
    </row>
    <row r="23201" spans="1:6" x14ac:dyDescent="0.3">
      <c r="A23201" t="s">
        <v>23587</v>
      </c>
      <c r="B23201">
        <v>174720</v>
      </c>
      <c r="C23201">
        <v>0</v>
      </c>
      <c r="D23201">
        <v>0</v>
      </c>
      <c r="E23201">
        <v>1092000</v>
      </c>
      <c r="F23201" s="4">
        <f t="shared" si="362"/>
        <v>364000</v>
      </c>
    </row>
    <row r="23202" spans="1:6" x14ac:dyDescent="0.3">
      <c r="A23202" t="s">
        <v>23588</v>
      </c>
      <c r="B23202">
        <v>607000</v>
      </c>
      <c r="C23202">
        <v>0</v>
      </c>
      <c r="D23202">
        <v>0</v>
      </c>
      <c r="E23202">
        <v>1513420</v>
      </c>
      <c r="F23202" s="4">
        <f t="shared" si="362"/>
        <v>504473.33333333331</v>
      </c>
    </row>
    <row r="23203" spans="1:6" x14ac:dyDescent="0.3">
      <c r="A23203" t="s">
        <v>23589</v>
      </c>
      <c r="B23203">
        <v>0</v>
      </c>
      <c r="C23203">
        <v>993440</v>
      </c>
      <c r="D23203">
        <v>0</v>
      </c>
      <c r="E23203">
        <v>0</v>
      </c>
      <c r="F23203" s="4">
        <f t="shared" si="362"/>
        <v>331146.66666666669</v>
      </c>
    </row>
    <row r="23204" spans="1:6" x14ac:dyDescent="0.3">
      <c r="A23204" t="s">
        <v>23590</v>
      </c>
      <c r="B23204">
        <v>1037400</v>
      </c>
      <c r="C23204">
        <v>966420</v>
      </c>
      <c r="D23204">
        <v>540540</v>
      </c>
      <c r="E23204">
        <v>0</v>
      </c>
      <c r="F23204" s="4">
        <f t="shared" si="362"/>
        <v>502320</v>
      </c>
    </row>
    <row r="23205" spans="1:6" x14ac:dyDescent="0.3">
      <c r="A23205" t="s">
        <v>23591</v>
      </c>
      <c r="B23205">
        <v>0</v>
      </c>
      <c r="C23205">
        <v>2007280</v>
      </c>
      <c r="D23205">
        <v>2104240</v>
      </c>
      <c r="E23205">
        <v>2300000</v>
      </c>
      <c r="F23205" s="4">
        <f t="shared" si="362"/>
        <v>2137173.3333333335</v>
      </c>
    </row>
    <row r="23206" spans="1:6" x14ac:dyDescent="0.3">
      <c r="A23206" t="s">
        <v>23592</v>
      </c>
      <c r="B23206">
        <v>0</v>
      </c>
      <c r="C23206">
        <v>1583590</v>
      </c>
      <c r="D23206">
        <v>0</v>
      </c>
      <c r="E23206">
        <v>577100</v>
      </c>
      <c r="F23206" s="4">
        <f t="shared" si="362"/>
        <v>720230</v>
      </c>
    </row>
    <row r="23207" spans="1:6" x14ac:dyDescent="0.3">
      <c r="A23207" t="s">
        <v>23593</v>
      </c>
      <c r="B23207">
        <v>0</v>
      </c>
      <c r="C23207">
        <v>0</v>
      </c>
      <c r="D23207">
        <v>1700430</v>
      </c>
      <c r="E23207">
        <v>1369400</v>
      </c>
      <c r="F23207" s="4">
        <f t="shared" si="362"/>
        <v>1023276.6666666666</v>
      </c>
    </row>
    <row r="23208" spans="1:6" x14ac:dyDescent="0.3">
      <c r="A23208" t="s">
        <v>23594</v>
      </c>
      <c r="B23208">
        <v>868290</v>
      </c>
      <c r="C23208">
        <v>440440</v>
      </c>
      <c r="D23208">
        <v>487760</v>
      </c>
      <c r="E23208">
        <v>679590</v>
      </c>
      <c r="F23208" s="4">
        <f t="shared" si="362"/>
        <v>535930</v>
      </c>
    </row>
    <row r="23209" spans="1:6" x14ac:dyDescent="0.3">
      <c r="A23209" t="s">
        <v>23595</v>
      </c>
      <c r="B23209">
        <v>0</v>
      </c>
      <c r="C23209">
        <v>3700000</v>
      </c>
      <c r="D23209">
        <v>2063530</v>
      </c>
      <c r="E23209">
        <v>3175470</v>
      </c>
      <c r="F23209" s="4">
        <f t="shared" si="362"/>
        <v>2979666.6666666665</v>
      </c>
    </row>
    <row r="23210" spans="1:6" x14ac:dyDescent="0.3">
      <c r="A23210" t="s">
        <v>23596</v>
      </c>
      <c r="B23210">
        <v>0</v>
      </c>
      <c r="C23210">
        <v>0</v>
      </c>
      <c r="D23210">
        <v>234600</v>
      </c>
      <c r="E23210">
        <v>0</v>
      </c>
      <c r="F23210" s="4">
        <f t="shared" si="362"/>
        <v>78200</v>
      </c>
    </row>
    <row r="23211" spans="1:6" x14ac:dyDescent="0.3">
      <c r="A23211" t="s">
        <v>23597</v>
      </c>
      <c r="B23211">
        <v>0</v>
      </c>
      <c r="C23211">
        <v>581490</v>
      </c>
      <c r="D23211">
        <v>917100</v>
      </c>
      <c r="E23211">
        <v>1127000</v>
      </c>
      <c r="F23211" s="4">
        <f t="shared" si="362"/>
        <v>875196.66666666663</v>
      </c>
    </row>
    <row r="23212" spans="1:6" x14ac:dyDescent="0.3">
      <c r="A23212" t="s">
        <v>23598</v>
      </c>
      <c r="B23212">
        <v>2050680</v>
      </c>
      <c r="C23212">
        <v>558740</v>
      </c>
      <c r="D23212">
        <v>370000</v>
      </c>
      <c r="E23212">
        <v>2929980</v>
      </c>
      <c r="F23212" s="4">
        <f t="shared" si="362"/>
        <v>1286240</v>
      </c>
    </row>
    <row r="23213" spans="1:6" x14ac:dyDescent="0.3">
      <c r="A23213" t="s">
        <v>23599</v>
      </c>
      <c r="B23213">
        <v>1163000</v>
      </c>
      <c r="C23213">
        <v>1326030</v>
      </c>
      <c r="D23213">
        <v>0</v>
      </c>
      <c r="E23213">
        <v>3114100</v>
      </c>
      <c r="F23213" s="4">
        <f t="shared" si="362"/>
        <v>1480043.3333333333</v>
      </c>
    </row>
    <row r="23214" spans="1:6" x14ac:dyDescent="0.3">
      <c r="A23214" t="s">
        <v>23600</v>
      </c>
      <c r="B23214">
        <v>496000</v>
      </c>
      <c r="C23214">
        <v>2366680</v>
      </c>
      <c r="D23214">
        <v>0</v>
      </c>
      <c r="E23214">
        <v>2111900</v>
      </c>
      <c r="F23214" s="4">
        <f t="shared" si="362"/>
        <v>1492860</v>
      </c>
    </row>
    <row r="23215" spans="1:6" x14ac:dyDescent="0.3">
      <c r="A23215" t="s">
        <v>23601</v>
      </c>
      <c r="B23215">
        <v>937300</v>
      </c>
      <c r="C23215">
        <v>5100000</v>
      </c>
      <c r="D23215">
        <v>9207440</v>
      </c>
      <c r="E23215">
        <v>9391850</v>
      </c>
      <c r="F23215" s="4">
        <f t="shared" si="362"/>
        <v>7899763.333333333</v>
      </c>
    </row>
    <row r="23216" spans="1:6" x14ac:dyDescent="0.3">
      <c r="A23216" t="s">
        <v>23602</v>
      </c>
      <c r="B23216">
        <v>740740</v>
      </c>
      <c r="C23216">
        <v>230000</v>
      </c>
      <c r="D23216">
        <v>0</v>
      </c>
      <c r="E23216">
        <v>0</v>
      </c>
      <c r="F23216" s="4">
        <f t="shared" si="362"/>
        <v>76666.666666666672</v>
      </c>
    </row>
    <row r="23217" spans="1:6" x14ac:dyDescent="0.3">
      <c r="A23217" t="s">
        <v>23603</v>
      </c>
      <c r="B23217">
        <v>0</v>
      </c>
      <c r="C23217">
        <v>0</v>
      </c>
      <c r="D23217">
        <v>977140</v>
      </c>
      <c r="E23217">
        <v>804000</v>
      </c>
      <c r="F23217" s="4">
        <f t="shared" si="362"/>
        <v>593713.33333333337</v>
      </c>
    </row>
    <row r="23218" spans="1:6" x14ac:dyDescent="0.3">
      <c r="A23218" t="s">
        <v>23604</v>
      </c>
      <c r="B23218">
        <v>0</v>
      </c>
      <c r="C23218">
        <v>952540</v>
      </c>
      <c r="D23218">
        <v>0</v>
      </c>
      <c r="E23218">
        <v>0</v>
      </c>
      <c r="F23218" s="4">
        <f t="shared" si="362"/>
        <v>317513.33333333331</v>
      </c>
    </row>
    <row r="23219" spans="1:6" x14ac:dyDescent="0.3">
      <c r="A23219" t="s">
        <v>23605</v>
      </c>
      <c r="B23219">
        <v>63700</v>
      </c>
      <c r="C23219">
        <v>430590</v>
      </c>
      <c r="D23219">
        <v>0</v>
      </c>
      <c r="E23219">
        <v>477750</v>
      </c>
      <c r="F23219" s="4">
        <f t="shared" si="362"/>
        <v>302780</v>
      </c>
    </row>
    <row r="23220" spans="1:6" x14ac:dyDescent="0.3">
      <c r="A23220" t="s">
        <v>23606</v>
      </c>
      <c r="B23220">
        <v>1191730</v>
      </c>
      <c r="C23220">
        <v>1335380</v>
      </c>
      <c r="D23220">
        <v>0</v>
      </c>
      <c r="E23220">
        <v>1640920</v>
      </c>
      <c r="F23220" s="4">
        <f t="shared" si="362"/>
        <v>992100</v>
      </c>
    </row>
    <row r="23221" spans="1:6" x14ac:dyDescent="0.3">
      <c r="A23221" t="s">
        <v>23607</v>
      </c>
      <c r="B23221">
        <v>0</v>
      </c>
      <c r="C23221">
        <v>160000</v>
      </c>
      <c r="D23221">
        <v>1146640</v>
      </c>
      <c r="E23221">
        <v>980000</v>
      </c>
      <c r="F23221" s="4">
        <f t="shared" si="362"/>
        <v>762213.33333333337</v>
      </c>
    </row>
    <row r="23222" spans="1:6" x14ac:dyDescent="0.3">
      <c r="A23222" t="s">
        <v>23608</v>
      </c>
      <c r="B23222">
        <v>898600</v>
      </c>
      <c r="C23222">
        <v>160000</v>
      </c>
      <c r="D23222">
        <v>730000</v>
      </c>
      <c r="E23222">
        <v>0</v>
      </c>
      <c r="F23222" s="4">
        <f t="shared" si="362"/>
        <v>296666.66666666669</v>
      </c>
    </row>
    <row r="23223" spans="1:6" x14ac:dyDescent="0.3">
      <c r="A23223" t="s">
        <v>23609</v>
      </c>
      <c r="B23223">
        <v>0</v>
      </c>
      <c r="C23223">
        <v>1058100</v>
      </c>
      <c r="D23223">
        <v>0</v>
      </c>
      <c r="E23223">
        <v>1771060</v>
      </c>
      <c r="F23223" s="4">
        <f t="shared" si="362"/>
        <v>943053.33333333337</v>
      </c>
    </row>
    <row r="23224" spans="1:6" x14ac:dyDescent="0.3">
      <c r="A23224" t="s">
        <v>23610</v>
      </c>
      <c r="B23224">
        <v>0</v>
      </c>
      <c r="C23224">
        <v>0</v>
      </c>
      <c r="D23224">
        <v>4679520</v>
      </c>
      <c r="E23224">
        <v>578760</v>
      </c>
      <c r="F23224" s="4">
        <f t="shared" si="362"/>
        <v>1752760</v>
      </c>
    </row>
    <row r="23225" spans="1:6" x14ac:dyDescent="0.3">
      <c r="A23225" t="s">
        <v>23611</v>
      </c>
      <c r="B23225">
        <v>5970620</v>
      </c>
      <c r="C23225">
        <v>3647140</v>
      </c>
      <c r="D23225">
        <v>2266000</v>
      </c>
      <c r="E23225">
        <v>2866460</v>
      </c>
      <c r="F23225" s="4">
        <f t="shared" si="362"/>
        <v>2926533.3333333335</v>
      </c>
    </row>
    <row r="23226" spans="1:6" x14ac:dyDescent="0.3">
      <c r="A23226" t="s">
        <v>23612</v>
      </c>
      <c r="B23226">
        <v>951530</v>
      </c>
      <c r="C23226">
        <v>688000</v>
      </c>
      <c r="D23226">
        <v>0</v>
      </c>
      <c r="E23226">
        <v>1064926</v>
      </c>
      <c r="F23226" s="4">
        <f t="shared" si="362"/>
        <v>584308.66666666663</v>
      </c>
    </row>
    <row r="23227" spans="1:6" x14ac:dyDescent="0.3">
      <c r="A23227" t="s">
        <v>23613</v>
      </c>
      <c r="B23227">
        <v>478660</v>
      </c>
      <c r="C23227">
        <v>0</v>
      </c>
      <c r="D23227">
        <v>2507950</v>
      </c>
      <c r="E23227">
        <v>2184500</v>
      </c>
      <c r="F23227" s="4">
        <f t="shared" si="362"/>
        <v>1564150</v>
      </c>
    </row>
    <row r="23228" spans="1:6" x14ac:dyDescent="0.3">
      <c r="A23228" t="s">
        <v>23614</v>
      </c>
      <c r="B23228">
        <v>0</v>
      </c>
      <c r="C23228">
        <v>826200</v>
      </c>
      <c r="D23228">
        <v>0</v>
      </c>
      <c r="E23228">
        <v>1229680</v>
      </c>
      <c r="F23228" s="4">
        <f t="shared" si="362"/>
        <v>685293.33333333337</v>
      </c>
    </row>
    <row r="23229" spans="1:6" x14ac:dyDescent="0.3">
      <c r="A23229" t="s">
        <v>23615</v>
      </c>
      <c r="B23229">
        <v>0</v>
      </c>
      <c r="C23229">
        <v>945920</v>
      </c>
      <c r="D23229">
        <v>1696900</v>
      </c>
      <c r="E23229">
        <v>1985400</v>
      </c>
      <c r="F23229" s="4">
        <f t="shared" si="362"/>
        <v>1542740</v>
      </c>
    </row>
    <row r="23230" spans="1:6" x14ac:dyDescent="0.3">
      <c r="A23230" t="s">
        <v>23616</v>
      </c>
      <c r="B23230">
        <v>296660</v>
      </c>
      <c r="C23230">
        <v>1108380</v>
      </c>
      <c r="D23230">
        <v>0</v>
      </c>
      <c r="E23230">
        <v>1065620</v>
      </c>
      <c r="F23230" s="4">
        <f t="shared" si="362"/>
        <v>724666.66666666663</v>
      </c>
    </row>
    <row r="23231" spans="1:6" x14ac:dyDescent="0.3">
      <c r="A23231" t="s">
        <v>23617</v>
      </c>
      <c r="B23231">
        <v>1121400</v>
      </c>
      <c r="C23231">
        <v>1527120</v>
      </c>
      <c r="D23231">
        <v>1713900</v>
      </c>
      <c r="E23231">
        <v>1295020</v>
      </c>
      <c r="F23231" s="4">
        <f t="shared" si="362"/>
        <v>1512013.3333333333</v>
      </c>
    </row>
    <row r="23232" spans="1:6" x14ac:dyDescent="0.3">
      <c r="A23232" t="s">
        <v>23618</v>
      </c>
      <c r="B23232">
        <v>0</v>
      </c>
      <c r="C23232">
        <v>1873120</v>
      </c>
      <c r="D23232">
        <v>711920</v>
      </c>
      <c r="E23232">
        <v>237220</v>
      </c>
      <c r="F23232" s="4">
        <f t="shared" si="362"/>
        <v>940753.33333333337</v>
      </c>
    </row>
    <row r="23233" spans="1:6" x14ac:dyDescent="0.3">
      <c r="A23233" t="s">
        <v>23619</v>
      </c>
      <c r="B23233">
        <v>457880</v>
      </c>
      <c r="C23233">
        <v>0</v>
      </c>
      <c r="D23233">
        <v>0</v>
      </c>
      <c r="E23233">
        <v>616800</v>
      </c>
      <c r="F23233" s="4">
        <f t="shared" si="362"/>
        <v>205600</v>
      </c>
    </row>
    <row r="23234" spans="1:6" x14ac:dyDescent="0.3">
      <c r="A23234" t="s">
        <v>23620</v>
      </c>
      <c r="B23234">
        <v>507500</v>
      </c>
      <c r="C23234">
        <v>0</v>
      </c>
      <c r="D23234">
        <v>0</v>
      </c>
      <c r="E23234">
        <v>0</v>
      </c>
      <c r="F23234" s="4">
        <f t="shared" si="362"/>
        <v>0</v>
      </c>
    </row>
    <row r="23235" spans="1:6" x14ac:dyDescent="0.3">
      <c r="A23235" t="s">
        <v>23621</v>
      </c>
      <c r="B23235">
        <v>160000</v>
      </c>
      <c r="C23235">
        <v>0</v>
      </c>
      <c r="D23235">
        <v>899780</v>
      </c>
      <c r="E23235">
        <v>0</v>
      </c>
      <c r="F23235" s="4">
        <f t="shared" ref="F23235:F23298" si="363">SUM(C23235:E23235)/3</f>
        <v>299926.66666666669</v>
      </c>
    </row>
    <row r="23236" spans="1:6" x14ac:dyDescent="0.3">
      <c r="A23236" t="s">
        <v>23622</v>
      </c>
      <c r="B23236">
        <v>0</v>
      </c>
      <c r="C23236">
        <v>1975610</v>
      </c>
      <c r="D23236">
        <v>1286440</v>
      </c>
      <c r="E23236">
        <v>414960</v>
      </c>
      <c r="F23236" s="4">
        <f t="shared" si="363"/>
        <v>1225670</v>
      </c>
    </row>
    <row r="23237" spans="1:6" x14ac:dyDescent="0.3">
      <c r="A23237" t="s">
        <v>23623</v>
      </c>
      <c r="B23237">
        <v>0</v>
      </c>
      <c r="C23237">
        <v>0</v>
      </c>
      <c r="D23237">
        <v>2275180</v>
      </c>
      <c r="E23237">
        <v>2821000</v>
      </c>
      <c r="F23237" s="4">
        <f t="shared" si="363"/>
        <v>1698726.6666666667</v>
      </c>
    </row>
    <row r="23238" spans="1:6" x14ac:dyDescent="0.3">
      <c r="A23238" t="s">
        <v>23624</v>
      </c>
      <c r="B23238">
        <v>546000</v>
      </c>
      <c r="C23238">
        <v>0</v>
      </c>
      <c r="D23238">
        <v>300300</v>
      </c>
      <c r="E23238">
        <v>1364250</v>
      </c>
      <c r="F23238" s="4">
        <f t="shared" si="363"/>
        <v>554850</v>
      </c>
    </row>
    <row r="23239" spans="1:6" x14ac:dyDescent="0.3">
      <c r="A23239" t="s">
        <v>23625</v>
      </c>
      <c r="B23239">
        <v>413140</v>
      </c>
      <c r="C23239">
        <v>1272820</v>
      </c>
      <c r="D23239">
        <v>551280</v>
      </c>
      <c r="E23239">
        <v>1050300</v>
      </c>
      <c r="F23239" s="4">
        <f t="shared" si="363"/>
        <v>958133.33333333337</v>
      </c>
    </row>
    <row r="23240" spans="1:6" x14ac:dyDescent="0.3">
      <c r="A23240" t="s">
        <v>23626</v>
      </c>
      <c r="B23240">
        <v>1181180</v>
      </c>
      <c r="C23240">
        <v>628000</v>
      </c>
      <c r="D23240">
        <v>4025940</v>
      </c>
      <c r="E23240">
        <v>1084000</v>
      </c>
      <c r="F23240" s="4">
        <f t="shared" si="363"/>
        <v>1912646.6666666667</v>
      </c>
    </row>
    <row r="23241" spans="1:6" x14ac:dyDescent="0.3">
      <c r="A23241" t="s">
        <v>23627</v>
      </c>
      <c r="B23241">
        <v>0</v>
      </c>
      <c r="C23241">
        <v>0</v>
      </c>
      <c r="D23241">
        <v>2916640</v>
      </c>
      <c r="E23241">
        <v>0</v>
      </c>
      <c r="F23241" s="4">
        <f t="shared" si="363"/>
        <v>972213.33333333337</v>
      </c>
    </row>
    <row r="23242" spans="1:6" x14ac:dyDescent="0.3">
      <c r="A23242" t="s">
        <v>23628</v>
      </c>
      <c r="B23242">
        <v>622440</v>
      </c>
      <c r="C23242">
        <v>573300</v>
      </c>
      <c r="D23242">
        <v>0</v>
      </c>
      <c r="E23242">
        <v>0</v>
      </c>
      <c r="F23242" s="4">
        <f t="shared" si="363"/>
        <v>191100</v>
      </c>
    </row>
    <row r="23243" spans="1:6" x14ac:dyDescent="0.3">
      <c r="A23243" t="s">
        <v>23629</v>
      </c>
      <c r="B23243">
        <v>0</v>
      </c>
      <c r="C23243">
        <v>0</v>
      </c>
      <c r="D23243">
        <v>587640</v>
      </c>
      <c r="E23243">
        <v>0</v>
      </c>
      <c r="F23243" s="4">
        <f t="shared" si="363"/>
        <v>195880</v>
      </c>
    </row>
    <row r="23244" spans="1:6" x14ac:dyDescent="0.3">
      <c r="A23244" t="s">
        <v>963</v>
      </c>
      <c r="B23244">
        <v>0</v>
      </c>
      <c r="C23244">
        <v>0</v>
      </c>
      <c r="D23244">
        <v>3555450</v>
      </c>
      <c r="E23244">
        <v>1078350</v>
      </c>
      <c r="F23244" s="4">
        <f t="shared" si="363"/>
        <v>1544600</v>
      </c>
    </row>
    <row r="23245" spans="1:6" x14ac:dyDescent="0.3">
      <c r="A23245" t="s">
        <v>23630</v>
      </c>
      <c r="B23245">
        <v>0</v>
      </c>
      <c r="C23245">
        <v>0</v>
      </c>
      <c r="D23245">
        <v>234600</v>
      </c>
      <c r="E23245">
        <v>0</v>
      </c>
      <c r="F23245" s="4">
        <f t="shared" si="363"/>
        <v>78200</v>
      </c>
    </row>
    <row r="23246" spans="1:6" x14ac:dyDescent="0.3">
      <c r="A23246" t="s">
        <v>23631</v>
      </c>
      <c r="B23246">
        <v>8071950</v>
      </c>
      <c r="C23246">
        <v>7481730</v>
      </c>
      <c r="D23246">
        <v>1931930</v>
      </c>
      <c r="E23246">
        <v>2812340</v>
      </c>
      <c r="F23246" s="4">
        <f t="shared" si="363"/>
        <v>4075333.3333333335</v>
      </c>
    </row>
    <row r="23247" spans="1:6" x14ac:dyDescent="0.3">
      <c r="A23247" t="s">
        <v>23632</v>
      </c>
      <c r="B23247">
        <v>10503190</v>
      </c>
      <c r="C23247">
        <v>10095370</v>
      </c>
      <c r="D23247">
        <v>6015620</v>
      </c>
      <c r="E23247">
        <v>6176630</v>
      </c>
      <c r="F23247" s="4">
        <f t="shared" si="363"/>
        <v>7429206.666666667</v>
      </c>
    </row>
    <row r="23248" spans="1:6" x14ac:dyDescent="0.3">
      <c r="A23248" t="s">
        <v>23633</v>
      </c>
      <c r="B23248">
        <v>0</v>
      </c>
      <c r="C23248">
        <v>2060580</v>
      </c>
      <c r="D23248">
        <v>2011100</v>
      </c>
      <c r="E23248">
        <v>2028480</v>
      </c>
      <c r="F23248" s="4">
        <f t="shared" si="363"/>
        <v>2033386.6666666667</v>
      </c>
    </row>
    <row r="23249" spans="1:6" x14ac:dyDescent="0.3">
      <c r="A23249" t="s">
        <v>23634</v>
      </c>
      <c r="B23249">
        <v>0</v>
      </c>
      <c r="C23249">
        <v>5426300</v>
      </c>
      <c r="D23249">
        <v>2812420</v>
      </c>
      <c r="E23249">
        <v>4119280</v>
      </c>
      <c r="F23249" s="4">
        <f t="shared" si="363"/>
        <v>4119333.3333333335</v>
      </c>
    </row>
    <row r="23250" spans="1:6" x14ac:dyDescent="0.3">
      <c r="A23250" t="s">
        <v>23635</v>
      </c>
      <c r="B23250">
        <v>0</v>
      </c>
      <c r="C23250">
        <v>968240</v>
      </c>
      <c r="D23250">
        <v>0</v>
      </c>
      <c r="E23250">
        <v>1365150</v>
      </c>
      <c r="F23250" s="4">
        <f t="shared" si="363"/>
        <v>777796.66666666663</v>
      </c>
    </row>
    <row r="23251" spans="1:6" x14ac:dyDescent="0.3">
      <c r="A23251" t="s">
        <v>23636</v>
      </c>
      <c r="B23251">
        <v>0</v>
      </c>
      <c r="C23251">
        <v>3618150</v>
      </c>
      <c r="D23251">
        <v>0</v>
      </c>
      <c r="E23251">
        <v>1536440</v>
      </c>
      <c r="F23251" s="4">
        <f t="shared" si="363"/>
        <v>1718196.6666666667</v>
      </c>
    </row>
    <row r="23252" spans="1:6" x14ac:dyDescent="0.3">
      <c r="A23252" t="s">
        <v>23637</v>
      </c>
      <c r="B23252">
        <v>0</v>
      </c>
      <c r="C23252">
        <v>2090020</v>
      </c>
      <c r="D23252">
        <v>0</v>
      </c>
      <c r="E23252">
        <v>4185540</v>
      </c>
      <c r="F23252" s="4">
        <f t="shared" si="363"/>
        <v>2091853.3333333333</v>
      </c>
    </row>
    <row r="23253" spans="1:6" x14ac:dyDescent="0.3">
      <c r="A23253" t="s">
        <v>23638</v>
      </c>
      <c r="B23253">
        <v>0</v>
      </c>
      <c r="C23253">
        <v>370000</v>
      </c>
      <c r="D23253">
        <v>0</v>
      </c>
      <c r="E23253">
        <v>0</v>
      </c>
      <c r="F23253" s="4">
        <f t="shared" si="363"/>
        <v>123333.33333333333</v>
      </c>
    </row>
    <row r="23254" spans="1:6" x14ac:dyDescent="0.3">
      <c r="A23254" t="s">
        <v>23639</v>
      </c>
      <c r="B23254">
        <v>2118000</v>
      </c>
      <c r="C23254">
        <v>260000</v>
      </c>
      <c r="D23254">
        <v>0</v>
      </c>
      <c r="E23254">
        <v>0</v>
      </c>
      <c r="F23254" s="4">
        <f t="shared" si="363"/>
        <v>86666.666666666672</v>
      </c>
    </row>
    <row r="23255" spans="1:6" x14ac:dyDescent="0.3">
      <c r="A23255" t="s">
        <v>23640</v>
      </c>
      <c r="B23255">
        <v>1121750</v>
      </c>
      <c r="C23255">
        <v>0</v>
      </c>
      <c r="D23255">
        <v>0</v>
      </c>
      <c r="E23255">
        <v>0</v>
      </c>
      <c r="F23255" s="4">
        <f t="shared" si="363"/>
        <v>0</v>
      </c>
    </row>
    <row r="23256" spans="1:6" x14ac:dyDescent="0.3">
      <c r="A23256" t="s">
        <v>23641</v>
      </c>
      <c r="B23256">
        <v>0</v>
      </c>
      <c r="C23256">
        <v>0</v>
      </c>
      <c r="D23256">
        <v>458640</v>
      </c>
      <c r="E23256">
        <v>322080</v>
      </c>
      <c r="F23256" s="4">
        <f t="shared" si="363"/>
        <v>260240</v>
      </c>
    </row>
    <row r="23257" spans="1:6" x14ac:dyDescent="0.3">
      <c r="A23257" t="s">
        <v>23642</v>
      </c>
      <c r="B23257">
        <v>0</v>
      </c>
      <c r="C23257">
        <v>370000</v>
      </c>
      <c r="D23257">
        <v>423500</v>
      </c>
      <c r="E23257">
        <v>0</v>
      </c>
      <c r="F23257" s="4">
        <f t="shared" si="363"/>
        <v>264500</v>
      </c>
    </row>
    <row r="23258" spans="1:6" x14ac:dyDescent="0.3">
      <c r="A23258" t="s">
        <v>23643</v>
      </c>
      <c r="B23258">
        <v>5098700</v>
      </c>
      <c r="C23258">
        <v>4852060</v>
      </c>
      <c r="D23258">
        <v>3676050</v>
      </c>
      <c r="E23258">
        <v>4807440</v>
      </c>
      <c r="F23258" s="4">
        <f t="shared" si="363"/>
        <v>4445183.333333333</v>
      </c>
    </row>
    <row r="23259" spans="1:6" x14ac:dyDescent="0.3">
      <c r="A23259" t="s">
        <v>23644</v>
      </c>
      <c r="B23259">
        <v>0</v>
      </c>
      <c r="C23259">
        <v>0</v>
      </c>
      <c r="D23259">
        <v>1480000</v>
      </c>
      <c r="E23259">
        <v>0</v>
      </c>
      <c r="F23259" s="4">
        <f t="shared" si="363"/>
        <v>493333.33333333331</v>
      </c>
    </row>
    <row r="23260" spans="1:6" x14ac:dyDescent="0.3">
      <c r="A23260" t="s">
        <v>23645</v>
      </c>
      <c r="B23260">
        <v>0</v>
      </c>
      <c r="C23260">
        <v>0</v>
      </c>
      <c r="D23260">
        <v>496860</v>
      </c>
      <c r="E23260">
        <v>827400</v>
      </c>
      <c r="F23260" s="4">
        <f t="shared" si="363"/>
        <v>441420</v>
      </c>
    </row>
    <row r="23261" spans="1:6" x14ac:dyDescent="0.3">
      <c r="A23261" t="s">
        <v>23646</v>
      </c>
      <c r="B23261">
        <v>0</v>
      </c>
      <c r="C23261">
        <v>1627810</v>
      </c>
      <c r="D23261">
        <v>578760</v>
      </c>
      <c r="E23261">
        <v>609100</v>
      </c>
      <c r="F23261" s="4">
        <f t="shared" si="363"/>
        <v>938556.66666666663</v>
      </c>
    </row>
    <row r="23262" spans="1:6" x14ac:dyDescent="0.3">
      <c r="A23262" t="s">
        <v>23647</v>
      </c>
      <c r="B23262">
        <v>0</v>
      </c>
      <c r="C23262">
        <v>0</v>
      </c>
      <c r="D23262">
        <v>370000</v>
      </c>
      <c r="E23262">
        <v>820000</v>
      </c>
      <c r="F23262" s="4">
        <f t="shared" si="363"/>
        <v>396666.66666666669</v>
      </c>
    </row>
    <row r="23263" spans="1:6" x14ac:dyDescent="0.3">
      <c r="A23263" t="s">
        <v>23648</v>
      </c>
      <c r="B23263">
        <v>411950</v>
      </c>
      <c r="C23263">
        <v>0</v>
      </c>
      <c r="D23263">
        <v>0</v>
      </c>
      <c r="E23263">
        <v>311040</v>
      </c>
      <c r="F23263" s="4">
        <f t="shared" si="363"/>
        <v>103680</v>
      </c>
    </row>
    <row r="23264" spans="1:6" x14ac:dyDescent="0.3">
      <c r="A23264" t="s">
        <v>23649</v>
      </c>
      <c r="B23264">
        <v>0</v>
      </c>
      <c r="C23264">
        <v>910000</v>
      </c>
      <c r="D23264">
        <v>0</v>
      </c>
      <c r="E23264">
        <v>0</v>
      </c>
      <c r="F23264" s="4">
        <f t="shared" si="363"/>
        <v>303333.33333333331</v>
      </c>
    </row>
    <row r="23265" spans="1:6" x14ac:dyDescent="0.3">
      <c r="A23265" t="s">
        <v>23650</v>
      </c>
      <c r="B23265">
        <v>1892800</v>
      </c>
      <c r="C23265">
        <v>0</v>
      </c>
      <c r="D23265">
        <v>4165050</v>
      </c>
      <c r="E23265">
        <v>3221400</v>
      </c>
      <c r="F23265" s="4">
        <f t="shared" si="363"/>
        <v>2462150</v>
      </c>
    </row>
    <row r="23266" spans="1:6" x14ac:dyDescent="0.3">
      <c r="A23266" t="s">
        <v>23651</v>
      </c>
      <c r="B23266">
        <v>0</v>
      </c>
      <c r="C23266">
        <v>0</v>
      </c>
      <c r="D23266">
        <v>6369100</v>
      </c>
      <c r="E23266">
        <v>386000</v>
      </c>
      <c r="F23266" s="4">
        <f t="shared" si="363"/>
        <v>2251700</v>
      </c>
    </row>
    <row r="23267" spans="1:6" x14ac:dyDescent="0.3">
      <c r="A23267" t="s">
        <v>23652</v>
      </c>
      <c r="B23267">
        <v>837800</v>
      </c>
      <c r="C23267">
        <v>0</v>
      </c>
      <c r="D23267">
        <v>0</v>
      </c>
      <c r="E23267">
        <v>386000</v>
      </c>
      <c r="F23267" s="4">
        <f t="shared" si="363"/>
        <v>128666.66666666667</v>
      </c>
    </row>
    <row r="23268" spans="1:6" x14ac:dyDescent="0.3">
      <c r="A23268" t="s">
        <v>23653</v>
      </c>
      <c r="B23268">
        <v>0</v>
      </c>
      <c r="C23268">
        <v>0</v>
      </c>
      <c r="D23268">
        <v>1784370</v>
      </c>
      <c r="E23268">
        <v>386000</v>
      </c>
      <c r="F23268" s="4">
        <f t="shared" si="363"/>
        <v>723456.66666666663</v>
      </c>
    </row>
    <row r="23269" spans="1:6" x14ac:dyDescent="0.3">
      <c r="A23269" t="s">
        <v>23654</v>
      </c>
      <c r="B23269">
        <v>821730</v>
      </c>
      <c r="C23269">
        <v>3981190</v>
      </c>
      <c r="D23269">
        <v>865290</v>
      </c>
      <c r="E23269">
        <v>1336500</v>
      </c>
      <c r="F23269" s="4">
        <f t="shared" si="363"/>
        <v>2060993.3333333333</v>
      </c>
    </row>
    <row r="23270" spans="1:6" x14ac:dyDescent="0.3">
      <c r="A23270" t="s">
        <v>23655</v>
      </c>
      <c r="B23270">
        <v>0</v>
      </c>
      <c r="C23270">
        <v>1004200</v>
      </c>
      <c r="D23270">
        <v>2618010</v>
      </c>
      <c r="E23270">
        <v>244020</v>
      </c>
      <c r="F23270" s="4">
        <f t="shared" si="363"/>
        <v>1288743.3333333333</v>
      </c>
    </row>
    <row r="23271" spans="1:6" x14ac:dyDescent="0.3">
      <c r="A23271" t="s">
        <v>722</v>
      </c>
      <c r="B23271">
        <v>5014700</v>
      </c>
      <c r="C23271">
        <v>5167110</v>
      </c>
      <c r="D23271">
        <v>10171530</v>
      </c>
      <c r="E23271">
        <v>9185360</v>
      </c>
      <c r="F23271" s="4">
        <f t="shared" si="363"/>
        <v>8174666.666666667</v>
      </c>
    </row>
    <row r="23272" spans="1:6" x14ac:dyDescent="0.3">
      <c r="A23272" t="s">
        <v>23656</v>
      </c>
      <c r="B23272">
        <v>0</v>
      </c>
      <c r="C23272">
        <v>1337700</v>
      </c>
      <c r="D23272">
        <v>0</v>
      </c>
      <c r="E23272">
        <v>1086540</v>
      </c>
      <c r="F23272" s="4">
        <f t="shared" si="363"/>
        <v>808080</v>
      </c>
    </row>
    <row r="23273" spans="1:6" x14ac:dyDescent="0.3">
      <c r="A23273" t="s">
        <v>23657</v>
      </c>
      <c r="B23273">
        <v>248000</v>
      </c>
      <c r="C23273">
        <v>763650</v>
      </c>
      <c r="D23273">
        <v>1391390</v>
      </c>
      <c r="E23273">
        <v>322080</v>
      </c>
      <c r="F23273" s="4">
        <f t="shared" si="363"/>
        <v>825706.66666666663</v>
      </c>
    </row>
    <row r="23274" spans="1:6" x14ac:dyDescent="0.3">
      <c r="A23274" t="s">
        <v>23658</v>
      </c>
      <c r="B23274">
        <v>0</v>
      </c>
      <c r="C23274">
        <v>2053850</v>
      </c>
      <c r="D23274">
        <v>2290470</v>
      </c>
      <c r="E23274">
        <v>1479660</v>
      </c>
      <c r="F23274" s="4">
        <f t="shared" si="363"/>
        <v>1941326.6666666667</v>
      </c>
    </row>
    <row r="23275" spans="1:6" x14ac:dyDescent="0.3">
      <c r="A23275" t="s">
        <v>23659</v>
      </c>
      <c r="B23275">
        <v>0</v>
      </c>
      <c r="C23275">
        <v>0</v>
      </c>
      <c r="D23275">
        <v>2704320</v>
      </c>
      <c r="E23275">
        <v>1159900</v>
      </c>
      <c r="F23275" s="4">
        <f t="shared" si="363"/>
        <v>1288073.3333333333</v>
      </c>
    </row>
    <row r="23276" spans="1:6" x14ac:dyDescent="0.3">
      <c r="A23276" t="s">
        <v>23660</v>
      </c>
      <c r="B23276">
        <v>0</v>
      </c>
      <c r="C23276">
        <v>359220</v>
      </c>
      <c r="D23276">
        <v>720720</v>
      </c>
      <c r="E23276">
        <v>0</v>
      </c>
      <c r="F23276" s="4">
        <f t="shared" si="363"/>
        <v>359980</v>
      </c>
    </row>
    <row r="23277" spans="1:6" x14ac:dyDescent="0.3">
      <c r="A23277" t="s">
        <v>23661</v>
      </c>
      <c r="B23277">
        <v>1198640</v>
      </c>
      <c r="C23277">
        <v>690000</v>
      </c>
      <c r="D23277">
        <v>0</v>
      </c>
      <c r="E23277">
        <v>273700</v>
      </c>
      <c r="F23277" s="4">
        <f t="shared" si="363"/>
        <v>321233.33333333331</v>
      </c>
    </row>
    <row r="23278" spans="1:6" x14ac:dyDescent="0.3">
      <c r="A23278" t="s">
        <v>23662</v>
      </c>
      <c r="B23278">
        <v>2453160</v>
      </c>
      <c r="C23278">
        <v>4460000</v>
      </c>
      <c r="D23278">
        <v>4162900</v>
      </c>
      <c r="E23278">
        <v>4059080</v>
      </c>
      <c r="F23278" s="4">
        <f t="shared" si="363"/>
        <v>4227326.666666667</v>
      </c>
    </row>
    <row r="23279" spans="1:6" x14ac:dyDescent="0.3">
      <c r="A23279" t="s">
        <v>23663</v>
      </c>
      <c r="B23279">
        <v>0</v>
      </c>
      <c r="C23279">
        <v>1321350</v>
      </c>
      <c r="D23279">
        <v>0</v>
      </c>
      <c r="E23279">
        <v>633360</v>
      </c>
      <c r="F23279" s="4">
        <f t="shared" si="363"/>
        <v>651570</v>
      </c>
    </row>
    <row r="23280" spans="1:6" x14ac:dyDescent="0.3">
      <c r="A23280" t="s">
        <v>23664</v>
      </c>
      <c r="B23280">
        <v>572000</v>
      </c>
      <c r="C23280">
        <v>0</v>
      </c>
      <c r="D23280">
        <v>0</v>
      </c>
      <c r="E23280">
        <v>0</v>
      </c>
      <c r="F23280" s="4">
        <f t="shared" si="363"/>
        <v>0</v>
      </c>
    </row>
    <row r="23281" spans="1:6" x14ac:dyDescent="0.3">
      <c r="A23281" t="s">
        <v>23665</v>
      </c>
      <c r="B23281">
        <v>0</v>
      </c>
      <c r="C23281">
        <v>0</v>
      </c>
      <c r="D23281">
        <v>1159240</v>
      </c>
      <c r="E23281">
        <v>985410</v>
      </c>
      <c r="F23281" s="4">
        <f t="shared" si="363"/>
        <v>714883.33333333337</v>
      </c>
    </row>
    <row r="23282" spans="1:6" x14ac:dyDescent="0.3">
      <c r="A23282" t="s">
        <v>23666</v>
      </c>
      <c r="B23282">
        <v>1272480</v>
      </c>
      <c r="C23282">
        <v>0</v>
      </c>
      <c r="D23282">
        <v>435890</v>
      </c>
      <c r="E23282">
        <v>4331850</v>
      </c>
      <c r="F23282" s="4">
        <f t="shared" si="363"/>
        <v>1589246.6666666667</v>
      </c>
    </row>
    <row r="23283" spans="1:6" x14ac:dyDescent="0.3">
      <c r="A23283" t="s">
        <v>23667</v>
      </c>
      <c r="B23283">
        <v>0</v>
      </c>
      <c r="C23283">
        <v>0</v>
      </c>
      <c r="D23283">
        <v>509600</v>
      </c>
      <c r="E23283">
        <v>1228320</v>
      </c>
      <c r="F23283" s="4">
        <f t="shared" si="363"/>
        <v>579306.66666666663</v>
      </c>
    </row>
    <row r="23284" spans="1:6" x14ac:dyDescent="0.3">
      <c r="A23284" t="s">
        <v>23668</v>
      </c>
      <c r="B23284">
        <v>0</v>
      </c>
      <c r="C23284">
        <v>1107240</v>
      </c>
      <c r="D23284">
        <v>573300</v>
      </c>
      <c r="E23284">
        <v>547400</v>
      </c>
      <c r="F23284" s="4">
        <f t="shared" si="363"/>
        <v>742646.66666666663</v>
      </c>
    </row>
    <row r="23285" spans="1:6" x14ac:dyDescent="0.3">
      <c r="A23285" t="s">
        <v>23669</v>
      </c>
      <c r="B23285">
        <v>370000</v>
      </c>
      <c r="C23285">
        <v>801570</v>
      </c>
      <c r="D23285">
        <v>168960</v>
      </c>
      <c r="E23285">
        <v>280280</v>
      </c>
      <c r="F23285" s="4">
        <f t="shared" si="363"/>
        <v>416936.66666666669</v>
      </c>
    </row>
    <row r="23286" spans="1:6" x14ac:dyDescent="0.3">
      <c r="A23286" t="s">
        <v>23670</v>
      </c>
      <c r="B23286">
        <v>0</v>
      </c>
      <c r="C23286">
        <v>1081760</v>
      </c>
      <c r="D23286">
        <v>370000</v>
      </c>
      <c r="E23286">
        <v>0</v>
      </c>
      <c r="F23286" s="4">
        <f t="shared" si="363"/>
        <v>483920</v>
      </c>
    </row>
    <row r="23287" spans="1:6" x14ac:dyDescent="0.3">
      <c r="A23287" t="s">
        <v>23671</v>
      </c>
      <c r="B23287">
        <v>6451590</v>
      </c>
      <c r="C23287">
        <v>6841320</v>
      </c>
      <c r="D23287">
        <v>6219810</v>
      </c>
      <c r="E23287">
        <v>8642110</v>
      </c>
      <c r="F23287" s="4">
        <f t="shared" si="363"/>
        <v>7234413.333333333</v>
      </c>
    </row>
    <row r="23288" spans="1:6" x14ac:dyDescent="0.3">
      <c r="A23288" t="s">
        <v>23672</v>
      </c>
      <c r="B23288">
        <v>0</v>
      </c>
      <c r="C23288">
        <v>382200</v>
      </c>
      <c r="D23288">
        <v>0</v>
      </c>
      <c r="E23288">
        <v>0</v>
      </c>
      <c r="F23288" s="4">
        <f t="shared" si="363"/>
        <v>127400</v>
      </c>
    </row>
    <row r="23289" spans="1:6" x14ac:dyDescent="0.3">
      <c r="A23289" t="s">
        <v>733</v>
      </c>
      <c r="B23289">
        <v>4250700</v>
      </c>
      <c r="C23289">
        <v>0</v>
      </c>
      <c r="D23289">
        <v>9603420</v>
      </c>
      <c r="E23289">
        <v>3706240</v>
      </c>
      <c r="F23289" s="4">
        <f t="shared" si="363"/>
        <v>4436553.333333333</v>
      </c>
    </row>
    <row r="23290" spans="1:6" x14ac:dyDescent="0.3">
      <c r="A23290" t="s">
        <v>23673</v>
      </c>
      <c r="B23290">
        <v>0</v>
      </c>
      <c r="C23290">
        <v>902360</v>
      </c>
      <c r="D23290">
        <v>0</v>
      </c>
      <c r="E23290">
        <v>1240940</v>
      </c>
      <c r="F23290" s="4">
        <f t="shared" si="363"/>
        <v>714433.33333333337</v>
      </c>
    </row>
    <row r="23291" spans="1:6" x14ac:dyDescent="0.3">
      <c r="A23291" t="s">
        <v>23674</v>
      </c>
      <c r="B23291">
        <v>651700</v>
      </c>
      <c r="C23291">
        <v>0</v>
      </c>
      <c r="D23291">
        <v>1377750</v>
      </c>
      <c r="E23291">
        <v>0</v>
      </c>
      <c r="F23291" s="4">
        <f t="shared" si="363"/>
        <v>459250</v>
      </c>
    </row>
    <row r="23292" spans="1:6" x14ac:dyDescent="0.3">
      <c r="A23292" t="s">
        <v>23675</v>
      </c>
      <c r="B23292">
        <v>830200</v>
      </c>
      <c r="C23292">
        <v>0</v>
      </c>
      <c r="D23292">
        <v>0</v>
      </c>
      <c r="E23292">
        <v>0</v>
      </c>
      <c r="F23292" s="4">
        <f t="shared" si="363"/>
        <v>0</v>
      </c>
    </row>
    <row r="23293" spans="1:6" x14ac:dyDescent="0.3">
      <c r="A23293" t="s">
        <v>23676</v>
      </c>
      <c r="B23293">
        <v>0</v>
      </c>
      <c r="C23293">
        <v>1656510</v>
      </c>
      <c r="D23293">
        <v>489580</v>
      </c>
      <c r="E23293">
        <v>620600</v>
      </c>
      <c r="F23293" s="4">
        <f t="shared" si="363"/>
        <v>922230</v>
      </c>
    </row>
    <row r="23294" spans="1:6" x14ac:dyDescent="0.3">
      <c r="A23294" t="s">
        <v>23677</v>
      </c>
      <c r="B23294">
        <v>0</v>
      </c>
      <c r="C23294">
        <v>0</v>
      </c>
      <c r="D23294">
        <v>1003760</v>
      </c>
      <c r="E23294">
        <v>2038940</v>
      </c>
      <c r="F23294" s="4">
        <f t="shared" si="363"/>
        <v>1014233.3333333334</v>
      </c>
    </row>
    <row r="23295" spans="1:6" x14ac:dyDescent="0.3">
      <c r="A23295" t="s">
        <v>23678</v>
      </c>
      <c r="B23295">
        <v>677950</v>
      </c>
      <c r="C23295">
        <v>0</v>
      </c>
      <c r="D23295">
        <v>1134770</v>
      </c>
      <c r="E23295">
        <v>0</v>
      </c>
      <c r="F23295" s="4">
        <f t="shared" si="363"/>
        <v>378256.66666666669</v>
      </c>
    </row>
    <row r="23296" spans="1:6" x14ac:dyDescent="0.3">
      <c r="A23296" t="s">
        <v>23679</v>
      </c>
      <c r="B23296">
        <v>534000</v>
      </c>
      <c r="C23296">
        <v>0</v>
      </c>
      <c r="D23296">
        <v>0</v>
      </c>
      <c r="E23296">
        <v>0</v>
      </c>
      <c r="F23296" s="4">
        <f t="shared" si="363"/>
        <v>0</v>
      </c>
    </row>
    <row r="23297" spans="1:6" x14ac:dyDescent="0.3">
      <c r="A23297" t="s">
        <v>23680</v>
      </c>
      <c r="B23297">
        <v>842200</v>
      </c>
      <c r="C23297">
        <v>0</v>
      </c>
      <c r="D23297">
        <v>0</v>
      </c>
      <c r="E23297">
        <v>1295360</v>
      </c>
      <c r="F23297" s="4">
        <f t="shared" si="363"/>
        <v>431786.66666666669</v>
      </c>
    </row>
    <row r="23298" spans="1:6" x14ac:dyDescent="0.3">
      <c r="A23298" t="s">
        <v>509</v>
      </c>
      <c r="B23298">
        <v>1141880</v>
      </c>
      <c r="C23298">
        <v>671560</v>
      </c>
      <c r="D23298">
        <v>1600300</v>
      </c>
      <c r="E23298">
        <v>869900</v>
      </c>
      <c r="F23298" s="4">
        <f t="shared" si="363"/>
        <v>1047253.3333333334</v>
      </c>
    </row>
    <row r="23299" spans="1:6" x14ac:dyDescent="0.3">
      <c r="A23299" t="s">
        <v>23681</v>
      </c>
      <c r="B23299">
        <v>370000</v>
      </c>
      <c r="C23299">
        <v>2295430</v>
      </c>
      <c r="D23299">
        <v>2961110</v>
      </c>
      <c r="E23299">
        <v>2961110</v>
      </c>
      <c r="F23299" s="4">
        <f t="shared" ref="F23299:F23362" si="364">SUM(C23299:E23299)/3</f>
        <v>2739216.6666666665</v>
      </c>
    </row>
    <row r="23300" spans="1:6" x14ac:dyDescent="0.3">
      <c r="A23300" t="s">
        <v>23682</v>
      </c>
      <c r="B23300">
        <v>0</v>
      </c>
      <c r="C23300">
        <v>663160</v>
      </c>
      <c r="D23300">
        <v>0</v>
      </c>
      <c r="E23300">
        <v>2400400</v>
      </c>
      <c r="F23300" s="4">
        <f t="shared" si="364"/>
        <v>1021186.6666666666</v>
      </c>
    </row>
    <row r="23301" spans="1:6" x14ac:dyDescent="0.3">
      <c r="A23301" t="s">
        <v>23683</v>
      </c>
      <c r="B23301">
        <v>0</v>
      </c>
      <c r="C23301">
        <v>1480000</v>
      </c>
      <c r="D23301">
        <v>1064700</v>
      </c>
      <c r="E23301">
        <v>550680</v>
      </c>
      <c r="F23301" s="4">
        <f t="shared" si="364"/>
        <v>1031793.3333333334</v>
      </c>
    </row>
    <row r="23302" spans="1:6" x14ac:dyDescent="0.3">
      <c r="A23302" t="s">
        <v>23684</v>
      </c>
      <c r="B23302">
        <v>1434000</v>
      </c>
      <c r="C23302">
        <v>0</v>
      </c>
      <c r="D23302">
        <v>1698020</v>
      </c>
      <c r="E23302">
        <v>777500</v>
      </c>
      <c r="F23302" s="4">
        <f t="shared" si="364"/>
        <v>825173.33333333337</v>
      </c>
    </row>
    <row r="23303" spans="1:6" x14ac:dyDescent="0.3">
      <c r="A23303" t="s">
        <v>23685</v>
      </c>
      <c r="B23303">
        <v>0</v>
      </c>
      <c r="C23303">
        <v>1132950</v>
      </c>
      <c r="D23303">
        <v>1190280</v>
      </c>
      <c r="E23303">
        <v>0</v>
      </c>
      <c r="F23303" s="4">
        <f t="shared" si="364"/>
        <v>774410</v>
      </c>
    </row>
    <row r="23304" spans="1:6" x14ac:dyDescent="0.3">
      <c r="A23304" t="s">
        <v>23686</v>
      </c>
      <c r="B23304">
        <v>696000</v>
      </c>
      <c r="C23304">
        <v>0</v>
      </c>
      <c r="D23304">
        <v>1152000</v>
      </c>
      <c r="E23304">
        <v>0</v>
      </c>
      <c r="F23304" s="4">
        <f t="shared" si="364"/>
        <v>384000</v>
      </c>
    </row>
    <row r="23305" spans="1:6" x14ac:dyDescent="0.3">
      <c r="A23305" t="s">
        <v>23687</v>
      </c>
      <c r="B23305">
        <v>0</v>
      </c>
      <c r="C23305">
        <v>2252890</v>
      </c>
      <c r="D23305">
        <v>0</v>
      </c>
      <c r="E23305">
        <v>3092270</v>
      </c>
      <c r="F23305" s="4">
        <f t="shared" si="364"/>
        <v>1781720</v>
      </c>
    </row>
    <row r="23306" spans="1:6" x14ac:dyDescent="0.3">
      <c r="A23306" t="s">
        <v>23688</v>
      </c>
      <c r="B23306">
        <v>160000</v>
      </c>
      <c r="C23306">
        <v>0</v>
      </c>
      <c r="D23306">
        <v>0</v>
      </c>
      <c r="E23306">
        <v>0</v>
      </c>
      <c r="F23306" s="4">
        <f t="shared" si="364"/>
        <v>0</v>
      </c>
    </row>
    <row r="23307" spans="1:6" x14ac:dyDescent="0.3">
      <c r="A23307" t="s">
        <v>23689</v>
      </c>
      <c r="B23307">
        <v>680870</v>
      </c>
      <c r="C23307">
        <v>770540</v>
      </c>
      <c r="D23307">
        <v>0</v>
      </c>
      <c r="E23307">
        <v>386000</v>
      </c>
      <c r="F23307" s="4">
        <f t="shared" si="364"/>
        <v>385513.33333333331</v>
      </c>
    </row>
    <row r="23308" spans="1:6" x14ac:dyDescent="0.3">
      <c r="A23308" t="s">
        <v>23690</v>
      </c>
      <c r="B23308">
        <v>1630880</v>
      </c>
      <c r="C23308">
        <v>0</v>
      </c>
      <c r="D23308">
        <v>0</v>
      </c>
      <c r="E23308">
        <v>2088100</v>
      </c>
      <c r="F23308" s="4">
        <f t="shared" si="364"/>
        <v>696033.33333333337</v>
      </c>
    </row>
    <row r="23309" spans="1:6" x14ac:dyDescent="0.3">
      <c r="A23309" t="s">
        <v>23691</v>
      </c>
      <c r="B23309">
        <v>410200</v>
      </c>
      <c r="C23309">
        <v>0</v>
      </c>
      <c r="D23309">
        <v>0</v>
      </c>
      <c r="E23309">
        <v>0</v>
      </c>
      <c r="F23309" s="4">
        <f t="shared" si="364"/>
        <v>0</v>
      </c>
    </row>
    <row r="23310" spans="1:6" x14ac:dyDescent="0.3">
      <c r="A23310" t="s">
        <v>23692</v>
      </c>
      <c r="B23310">
        <v>0</v>
      </c>
      <c r="C23310">
        <v>0</v>
      </c>
      <c r="D23310">
        <v>573300</v>
      </c>
      <c r="E23310">
        <v>0</v>
      </c>
      <c r="F23310" s="4">
        <f t="shared" si="364"/>
        <v>191100</v>
      </c>
    </row>
    <row r="23311" spans="1:6" x14ac:dyDescent="0.3">
      <c r="A23311" t="s">
        <v>23693</v>
      </c>
      <c r="B23311">
        <v>1110000</v>
      </c>
      <c r="C23311">
        <v>230000</v>
      </c>
      <c r="D23311">
        <v>0</v>
      </c>
      <c r="E23311">
        <v>0</v>
      </c>
      <c r="F23311" s="4">
        <f t="shared" si="364"/>
        <v>76666.666666666672</v>
      </c>
    </row>
    <row r="23312" spans="1:6" x14ac:dyDescent="0.3">
      <c r="A23312" t="s">
        <v>23694</v>
      </c>
      <c r="B23312">
        <v>0</v>
      </c>
      <c r="C23312">
        <v>0</v>
      </c>
      <c r="D23312">
        <v>1426510</v>
      </c>
      <c r="E23312">
        <v>0</v>
      </c>
      <c r="F23312" s="4">
        <f t="shared" si="364"/>
        <v>475503.33333333331</v>
      </c>
    </row>
    <row r="23313" spans="1:6" x14ac:dyDescent="0.3">
      <c r="A23313" t="s">
        <v>23695</v>
      </c>
      <c r="B23313">
        <v>728000</v>
      </c>
      <c r="C23313">
        <v>2651510</v>
      </c>
      <c r="D23313">
        <v>2531050</v>
      </c>
      <c r="E23313">
        <v>1601700</v>
      </c>
      <c r="F23313" s="4">
        <f t="shared" si="364"/>
        <v>2261420</v>
      </c>
    </row>
    <row r="23314" spans="1:6" x14ac:dyDescent="0.3">
      <c r="A23314" t="s">
        <v>23696</v>
      </c>
      <c r="B23314">
        <v>0</v>
      </c>
      <c r="C23314">
        <v>1021700</v>
      </c>
      <c r="D23314">
        <v>595140</v>
      </c>
      <c r="E23314">
        <v>386000</v>
      </c>
      <c r="F23314" s="4">
        <f t="shared" si="364"/>
        <v>667613.33333333337</v>
      </c>
    </row>
    <row r="23315" spans="1:6" x14ac:dyDescent="0.3">
      <c r="A23315" t="s">
        <v>23697</v>
      </c>
      <c r="B23315">
        <v>1445620</v>
      </c>
      <c r="C23315">
        <v>0</v>
      </c>
      <c r="D23315">
        <v>0</v>
      </c>
      <c r="E23315">
        <v>1593000</v>
      </c>
      <c r="F23315" s="4">
        <f t="shared" si="364"/>
        <v>531000</v>
      </c>
    </row>
    <row r="23316" spans="1:6" x14ac:dyDescent="0.3">
      <c r="A23316" t="s">
        <v>23698</v>
      </c>
      <c r="B23316">
        <v>1721820</v>
      </c>
      <c r="C23316">
        <v>0</v>
      </c>
      <c r="D23316">
        <v>1721350</v>
      </c>
      <c r="E23316">
        <v>1128000</v>
      </c>
      <c r="F23316" s="4">
        <f t="shared" si="364"/>
        <v>949783.33333333337</v>
      </c>
    </row>
    <row r="23317" spans="1:6" x14ac:dyDescent="0.3">
      <c r="A23317" t="s">
        <v>23699</v>
      </c>
      <c r="B23317">
        <v>0</v>
      </c>
      <c r="C23317">
        <v>0</v>
      </c>
      <c r="D23317">
        <v>518700</v>
      </c>
      <c r="E23317">
        <v>0</v>
      </c>
      <c r="F23317" s="4">
        <f t="shared" si="364"/>
        <v>172900</v>
      </c>
    </row>
    <row r="23318" spans="1:6" x14ac:dyDescent="0.3">
      <c r="A23318" t="s">
        <v>23700</v>
      </c>
      <c r="B23318">
        <v>1625990</v>
      </c>
      <c r="C23318">
        <v>1258530</v>
      </c>
      <c r="D23318">
        <v>769890</v>
      </c>
      <c r="E23318">
        <v>0</v>
      </c>
      <c r="F23318" s="4">
        <f t="shared" si="364"/>
        <v>676140</v>
      </c>
    </row>
    <row r="23319" spans="1:6" x14ac:dyDescent="0.3">
      <c r="A23319" t="s">
        <v>23701</v>
      </c>
      <c r="B23319">
        <v>0</v>
      </c>
      <c r="C23319">
        <v>0</v>
      </c>
      <c r="D23319">
        <v>680500</v>
      </c>
      <c r="E23319">
        <v>0</v>
      </c>
      <c r="F23319" s="4">
        <f t="shared" si="364"/>
        <v>226833.33333333334</v>
      </c>
    </row>
    <row r="23320" spans="1:6" x14ac:dyDescent="0.3">
      <c r="A23320" t="s">
        <v>23702</v>
      </c>
      <c r="B23320">
        <v>1473290</v>
      </c>
      <c r="C23320">
        <v>4278820</v>
      </c>
      <c r="D23320">
        <v>0</v>
      </c>
      <c r="E23320">
        <v>357000</v>
      </c>
      <c r="F23320" s="4">
        <f t="shared" si="364"/>
        <v>1545273.3333333333</v>
      </c>
    </row>
    <row r="23321" spans="1:6" x14ac:dyDescent="0.3">
      <c r="A23321" t="s">
        <v>23703</v>
      </c>
      <c r="B23321">
        <v>0</v>
      </c>
      <c r="C23321">
        <v>0</v>
      </c>
      <c r="D23321">
        <v>1947840</v>
      </c>
      <c r="E23321">
        <v>616920</v>
      </c>
      <c r="F23321" s="4">
        <f t="shared" si="364"/>
        <v>854920</v>
      </c>
    </row>
    <row r="23322" spans="1:6" x14ac:dyDescent="0.3">
      <c r="A23322" t="s">
        <v>23704</v>
      </c>
      <c r="B23322">
        <v>0</v>
      </c>
      <c r="C23322">
        <v>370000</v>
      </c>
      <c r="D23322">
        <v>0</v>
      </c>
      <c r="E23322">
        <v>0</v>
      </c>
      <c r="F23322" s="4">
        <f t="shared" si="364"/>
        <v>123333.33333333333</v>
      </c>
    </row>
    <row r="23323" spans="1:6" x14ac:dyDescent="0.3">
      <c r="A23323" t="s">
        <v>23705</v>
      </c>
      <c r="B23323">
        <v>0</v>
      </c>
      <c r="C23323">
        <v>1439560</v>
      </c>
      <c r="D23323">
        <v>0</v>
      </c>
      <c r="E23323">
        <v>1508000</v>
      </c>
      <c r="F23323" s="4">
        <f t="shared" si="364"/>
        <v>982520</v>
      </c>
    </row>
    <row r="23324" spans="1:6" x14ac:dyDescent="0.3">
      <c r="A23324" t="s">
        <v>23706</v>
      </c>
      <c r="B23324">
        <v>596700</v>
      </c>
      <c r="C23324">
        <v>2573520</v>
      </c>
      <c r="D23324">
        <v>4594370</v>
      </c>
      <c r="E23324">
        <v>4162500</v>
      </c>
      <c r="F23324" s="4">
        <f t="shared" si="364"/>
        <v>3776796.6666666665</v>
      </c>
    </row>
    <row r="23325" spans="1:6" x14ac:dyDescent="0.3">
      <c r="A23325" t="s">
        <v>23707</v>
      </c>
      <c r="B23325">
        <v>0</v>
      </c>
      <c r="C23325">
        <v>0</v>
      </c>
      <c r="D23325">
        <v>0</v>
      </c>
      <c r="E23325">
        <v>0</v>
      </c>
      <c r="F23325" s="4">
        <f t="shared" si="364"/>
        <v>0</v>
      </c>
    </row>
    <row r="23326" spans="1:6" x14ac:dyDescent="0.3">
      <c r="A23326" t="s">
        <v>23708</v>
      </c>
      <c r="B23326">
        <v>160000</v>
      </c>
      <c r="C23326">
        <v>2479700</v>
      </c>
      <c r="D23326">
        <v>2303240</v>
      </c>
      <c r="E23326">
        <v>804000</v>
      </c>
      <c r="F23326" s="4">
        <f t="shared" si="364"/>
        <v>1862313.3333333333</v>
      </c>
    </row>
    <row r="23327" spans="1:6" x14ac:dyDescent="0.3">
      <c r="A23327" t="s">
        <v>23709</v>
      </c>
      <c r="B23327">
        <v>0</v>
      </c>
      <c r="C23327">
        <v>0</v>
      </c>
      <c r="D23327">
        <v>466830</v>
      </c>
      <c r="E23327">
        <v>983750</v>
      </c>
      <c r="F23327" s="4">
        <f t="shared" si="364"/>
        <v>483526.66666666669</v>
      </c>
    </row>
    <row r="23328" spans="1:6" x14ac:dyDescent="0.3">
      <c r="A23328" t="s">
        <v>23710</v>
      </c>
      <c r="B23328">
        <v>1876420</v>
      </c>
      <c r="C23328">
        <v>1499550</v>
      </c>
      <c r="D23328">
        <v>0</v>
      </c>
      <c r="E23328">
        <v>5812540</v>
      </c>
      <c r="F23328" s="4">
        <f t="shared" si="364"/>
        <v>2437363.3333333335</v>
      </c>
    </row>
    <row r="23329" spans="1:6" x14ac:dyDescent="0.3">
      <c r="A23329" t="s">
        <v>23711</v>
      </c>
      <c r="B23329">
        <v>726180</v>
      </c>
      <c r="C23329">
        <v>806890</v>
      </c>
      <c r="D23329">
        <v>0</v>
      </c>
      <c r="E23329">
        <v>667940</v>
      </c>
      <c r="F23329" s="4">
        <f t="shared" si="364"/>
        <v>491610</v>
      </c>
    </row>
    <row r="23330" spans="1:6" x14ac:dyDescent="0.3">
      <c r="A23330" t="s">
        <v>23712</v>
      </c>
      <c r="B23330">
        <v>1078800</v>
      </c>
      <c r="C23330">
        <v>0</v>
      </c>
      <c r="D23330">
        <v>0</v>
      </c>
      <c r="E23330">
        <v>0</v>
      </c>
      <c r="F23330" s="4">
        <f t="shared" si="364"/>
        <v>0</v>
      </c>
    </row>
    <row r="23331" spans="1:6" x14ac:dyDescent="0.3">
      <c r="A23331" t="s">
        <v>23713</v>
      </c>
      <c r="B23331">
        <v>5811850</v>
      </c>
      <c r="C23331">
        <v>0</v>
      </c>
      <c r="D23331">
        <v>2029300</v>
      </c>
      <c r="E23331">
        <v>1077000</v>
      </c>
      <c r="F23331" s="4">
        <f t="shared" si="364"/>
        <v>1035433.3333333334</v>
      </c>
    </row>
    <row r="23332" spans="1:6" x14ac:dyDescent="0.3">
      <c r="A23332" t="s">
        <v>655</v>
      </c>
      <c r="B23332">
        <v>610000</v>
      </c>
      <c r="C23332">
        <v>0</v>
      </c>
      <c r="D23332">
        <v>711920</v>
      </c>
      <c r="E23332">
        <v>0</v>
      </c>
      <c r="F23332" s="4">
        <f t="shared" si="364"/>
        <v>237306.66666666666</v>
      </c>
    </row>
    <row r="23333" spans="1:6" x14ac:dyDescent="0.3">
      <c r="A23333" t="s">
        <v>23714</v>
      </c>
      <c r="B23333">
        <v>0</v>
      </c>
      <c r="C23333">
        <v>303940</v>
      </c>
      <c r="D23333">
        <v>0</v>
      </c>
      <c r="E23333">
        <v>0</v>
      </c>
      <c r="F23333" s="4">
        <f t="shared" si="364"/>
        <v>101313.33333333333</v>
      </c>
    </row>
    <row r="23334" spans="1:6" x14ac:dyDescent="0.3">
      <c r="A23334" t="s">
        <v>23715</v>
      </c>
      <c r="B23334">
        <v>0</v>
      </c>
      <c r="C23334">
        <v>982200</v>
      </c>
      <c r="D23334">
        <v>0</v>
      </c>
      <c r="E23334">
        <v>0</v>
      </c>
      <c r="F23334" s="4">
        <f t="shared" si="364"/>
        <v>327400</v>
      </c>
    </row>
    <row r="23335" spans="1:6" x14ac:dyDescent="0.3">
      <c r="A23335" t="s">
        <v>23716</v>
      </c>
      <c r="B23335">
        <v>0</v>
      </c>
      <c r="C23335">
        <v>0</v>
      </c>
      <c r="D23335">
        <v>1142960</v>
      </c>
      <c r="E23335">
        <v>0</v>
      </c>
      <c r="F23335" s="4">
        <f t="shared" si="364"/>
        <v>380986.66666666669</v>
      </c>
    </row>
    <row r="23336" spans="1:6" x14ac:dyDescent="0.3">
      <c r="A23336" t="s">
        <v>23717</v>
      </c>
      <c r="B23336">
        <v>0</v>
      </c>
      <c r="C23336">
        <v>0</v>
      </c>
      <c r="D23336">
        <v>256000</v>
      </c>
      <c r="E23336">
        <v>0</v>
      </c>
      <c r="F23336" s="4">
        <f t="shared" si="364"/>
        <v>85333.333333333328</v>
      </c>
    </row>
    <row r="23337" spans="1:6" x14ac:dyDescent="0.3">
      <c r="A23337" t="s">
        <v>23718</v>
      </c>
      <c r="B23337">
        <v>0</v>
      </c>
      <c r="C23337">
        <v>458640</v>
      </c>
      <c r="D23337">
        <v>0</v>
      </c>
      <c r="E23337">
        <v>1089270</v>
      </c>
      <c r="F23337" s="4">
        <f t="shared" si="364"/>
        <v>515970</v>
      </c>
    </row>
    <row r="23338" spans="1:6" x14ac:dyDescent="0.3">
      <c r="A23338" t="s">
        <v>23719</v>
      </c>
      <c r="B23338">
        <v>0</v>
      </c>
      <c r="C23338">
        <v>740000</v>
      </c>
      <c r="D23338">
        <v>0</v>
      </c>
      <c r="E23338">
        <v>740000</v>
      </c>
      <c r="F23338" s="4">
        <f t="shared" si="364"/>
        <v>493333.33333333331</v>
      </c>
    </row>
    <row r="23339" spans="1:6" x14ac:dyDescent="0.3">
      <c r="A23339" t="s">
        <v>23720</v>
      </c>
      <c r="B23339">
        <v>13225240</v>
      </c>
      <c r="C23339">
        <v>16758080</v>
      </c>
      <c r="D23339">
        <v>0</v>
      </c>
      <c r="E23339">
        <v>8696000</v>
      </c>
      <c r="F23339" s="4">
        <f t="shared" si="364"/>
        <v>8484693.333333334</v>
      </c>
    </row>
    <row r="23340" spans="1:6" x14ac:dyDescent="0.3">
      <c r="A23340" t="s">
        <v>23721</v>
      </c>
      <c r="B23340">
        <v>0</v>
      </c>
      <c r="C23340">
        <v>0</v>
      </c>
      <c r="D23340">
        <v>191100</v>
      </c>
      <c r="E23340">
        <v>0</v>
      </c>
      <c r="F23340" s="4">
        <f t="shared" si="364"/>
        <v>63700</v>
      </c>
    </row>
    <row r="23341" spans="1:6" x14ac:dyDescent="0.3">
      <c r="A23341" t="s">
        <v>23722</v>
      </c>
      <c r="B23341">
        <v>2010500</v>
      </c>
      <c r="C23341">
        <v>0</v>
      </c>
      <c r="D23341">
        <v>3074238</v>
      </c>
      <c r="E23341">
        <v>3085000</v>
      </c>
      <c r="F23341" s="4">
        <f t="shared" si="364"/>
        <v>2053079.3333333333</v>
      </c>
    </row>
    <row r="23342" spans="1:6" x14ac:dyDescent="0.3">
      <c r="A23342" t="s">
        <v>23723</v>
      </c>
      <c r="B23342">
        <v>0</v>
      </c>
      <c r="C23342">
        <v>0</v>
      </c>
      <c r="D23342">
        <v>234600</v>
      </c>
      <c r="E23342">
        <v>0</v>
      </c>
      <c r="F23342" s="4">
        <f t="shared" si="364"/>
        <v>78200</v>
      </c>
    </row>
    <row r="23343" spans="1:6" x14ac:dyDescent="0.3">
      <c r="A23343" t="s">
        <v>23724</v>
      </c>
      <c r="B23343">
        <v>0</v>
      </c>
      <c r="C23343">
        <v>160000</v>
      </c>
      <c r="D23343">
        <v>0</v>
      </c>
      <c r="E23343">
        <v>984160</v>
      </c>
      <c r="F23343" s="4">
        <f t="shared" si="364"/>
        <v>381386.66666666669</v>
      </c>
    </row>
    <row r="23344" spans="1:6" x14ac:dyDescent="0.3">
      <c r="A23344" t="s">
        <v>23725</v>
      </c>
      <c r="B23344">
        <v>0</v>
      </c>
      <c r="C23344">
        <v>845550</v>
      </c>
      <c r="D23344">
        <v>0</v>
      </c>
      <c r="E23344">
        <v>573300</v>
      </c>
      <c r="F23344" s="4">
        <f t="shared" si="364"/>
        <v>472950</v>
      </c>
    </row>
    <row r="23345" spans="1:6" x14ac:dyDescent="0.3">
      <c r="A23345" t="s">
        <v>23726</v>
      </c>
      <c r="B23345">
        <v>0</v>
      </c>
      <c r="C23345">
        <v>0</v>
      </c>
      <c r="D23345">
        <v>223860</v>
      </c>
      <c r="E23345">
        <v>0</v>
      </c>
      <c r="F23345" s="4">
        <f t="shared" si="364"/>
        <v>74620</v>
      </c>
    </row>
    <row r="23346" spans="1:6" x14ac:dyDescent="0.3">
      <c r="A23346" t="s">
        <v>23727</v>
      </c>
      <c r="B23346">
        <v>0</v>
      </c>
      <c r="C23346">
        <v>0</v>
      </c>
      <c r="D23346">
        <v>491400</v>
      </c>
      <c r="E23346">
        <v>0</v>
      </c>
      <c r="F23346" s="4">
        <f t="shared" si="364"/>
        <v>163800</v>
      </c>
    </row>
    <row r="23347" spans="1:6" x14ac:dyDescent="0.3">
      <c r="A23347" t="s">
        <v>23728</v>
      </c>
      <c r="B23347">
        <v>0</v>
      </c>
      <c r="C23347">
        <v>230000</v>
      </c>
      <c r="D23347">
        <v>0</v>
      </c>
      <c r="E23347">
        <v>0</v>
      </c>
      <c r="F23347" s="4">
        <f t="shared" si="364"/>
        <v>76666.666666666672</v>
      </c>
    </row>
    <row r="23348" spans="1:6" x14ac:dyDescent="0.3">
      <c r="A23348" t="s">
        <v>23729</v>
      </c>
      <c r="B23348">
        <v>0</v>
      </c>
      <c r="C23348">
        <v>581100</v>
      </c>
      <c r="D23348">
        <v>2283960</v>
      </c>
      <c r="E23348">
        <v>1875680</v>
      </c>
      <c r="F23348" s="4">
        <f t="shared" si="364"/>
        <v>1580246.6666666667</v>
      </c>
    </row>
    <row r="23349" spans="1:6" x14ac:dyDescent="0.3">
      <c r="A23349" t="s">
        <v>23730</v>
      </c>
      <c r="B23349">
        <v>2027060</v>
      </c>
      <c r="C23349">
        <v>2095970</v>
      </c>
      <c r="D23349">
        <v>2021620</v>
      </c>
      <c r="E23349">
        <v>2315360</v>
      </c>
      <c r="F23349" s="4">
        <f t="shared" si="364"/>
        <v>2144316.6666666665</v>
      </c>
    </row>
    <row r="23350" spans="1:6" x14ac:dyDescent="0.3">
      <c r="A23350" t="s">
        <v>23731</v>
      </c>
      <c r="B23350">
        <v>0</v>
      </c>
      <c r="C23350">
        <v>0</v>
      </c>
      <c r="D23350">
        <v>615000</v>
      </c>
      <c r="E23350">
        <v>0</v>
      </c>
      <c r="F23350" s="4">
        <f t="shared" si="364"/>
        <v>205000</v>
      </c>
    </row>
    <row r="23351" spans="1:6" x14ac:dyDescent="0.3">
      <c r="A23351" t="s">
        <v>23732</v>
      </c>
      <c r="B23351">
        <v>0</v>
      </c>
      <c r="C23351">
        <v>0</v>
      </c>
      <c r="D23351">
        <v>365000</v>
      </c>
      <c r="E23351">
        <v>0</v>
      </c>
      <c r="F23351" s="4">
        <f t="shared" si="364"/>
        <v>121666.66666666667</v>
      </c>
    </row>
    <row r="23352" spans="1:6" x14ac:dyDescent="0.3">
      <c r="A23352" t="s">
        <v>23733</v>
      </c>
      <c r="B23352">
        <v>256000</v>
      </c>
      <c r="C23352">
        <v>887380</v>
      </c>
      <c r="D23352">
        <v>2224750</v>
      </c>
      <c r="E23352">
        <v>934560</v>
      </c>
      <c r="F23352" s="4">
        <f t="shared" si="364"/>
        <v>1348896.6666666667</v>
      </c>
    </row>
    <row r="23353" spans="1:6" x14ac:dyDescent="0.3">
      <c r="A23353" t="s">
        <v>23734</v>
      </c>
      <c r="B23353">
        <v>952000</v>
      </c>
      <c r="C23353">
        <v>554680</v>
      </c>
      <c r="D23353">
        <v>551460</v>
      </c>
      <c r="E23353">
        <v>0</v>
      </c>
      <c r="F23353" s="4">
        <f t="shared" si="364"/>
        <v>368713.33333333331</v>
      </c>
    </row>
    <row r="23354" spans="1:6" x14ac:dyDescent="0.3">
      <c r="A23354" t="s">
        <v>23735</v>
      </c>
      <c r="B23354">
        <v>6013470</v>
      </c>
      <c r="C23354">
        <v>6097850</v>
      </c>
      <c r="D23354">
        <v>6040040</v>
      </c>
      <c r="E23354">
        <v>6052920</v>
      </c>
      <c r="F23354" s="4">
        <f t="shared" si="364"/>
        <v>6063603.333333333</v>
      </c>
    </row>
    <row r="23355" spans="1:6" x14ac:dyDescent="0.3">
      <c r="A23355" t="s">
        <v>23736</v>
      </c>
      <c r="B23355">
        <v>0</v>
      </c>
      <c r="C23355">
        <v>0</v>
      </c>
      <c r="D23355">
        <v>1947160</v>
      </c>
      <c r="E23355">
        <v>610770</v>
      </c>
      <c r="F23355" s="4">
        <f t="shared" si="364"/>
        <v>852643.33333333337</v>
      </c>
    </row>
    <row r="23356" spans="1:6" x14ac:dyDescent="0.3">
      <c r="A23356" t="s">
        <v>23737</v>
      </c>
      <c r="B23356">
        <v>2052990</v>
      </c>
      <c r="C23356">
        <v>2208000</v>
      </c>
      <c r="D23356">
        <v>1231230</v>
      </c>
      <c r="E23356">
        <v>1960000</v>
      </c>
      <c r="F23356" s="4">
        <f t="shared" si="364"/>
        <v>1799743.3333333333</v>
      </c>
    </row>
    <row r="23357" spans="1:6" x14ac:dyDescent="0.3">
      <c r="A23357" t="s">
        <v>23738</v>
      </c>
      <c r="B23357">
        <v>535000</v>
      </c>
      <c r="C23357">
        <v>0</v>
      </c>
      <c r="D23357">
        <v>0</v>
      </c>
      <c r="E23357">
        <v>482300</v>
      </c>
      <c r="F23357" s="4">
        <f t="shared" si="364"/>
        <v>160766.66666666666</v>
      </c>
    </row>
    <row r="23358" spans="1:6" x14ac:dyDescent="0.3">
      <c r="A23358" t="s">
        <v>23739</v>
      </c>
      <c r="B23358">
        <v>0</v>
      </c>
      <c r="C23358">
        <v>0</v>
      </c>
      <c r="D23358">
        <v>1124760</v>
      </c>
      <c r="E23358">
        <v>0</v>
      </c>
      <c r="F23358" s="4">
        <f t="shared" si="364"/>
        <v>374920</v>
      </c>
    </row>
    <row r="23359" spans="1:6" x14ac:dyDescent="0.3">
      <c r="A23359" t="s">
        <v>23740</v>
      </c>
      <c r="B23359">
        <v>3181050</v>
      </c>
      <c r="C23359">
        <v>0</v>
      </c>
      <c r="D23359">
        <v>0</v>
      </c>
      <c r="E23359">
        <v>2084100</v>
      </c>
      <c r="F23359" s="4">
        <f t="shared" si="364"/>
        <v>694700</v>
      </c>
    </row>
    <row r="23360" spans="1:6" x14ac:dyDescent="0.3">
      <c r="A23360" t="s">
        <v>23741</v>
      </c>
      <c r="B23360">
        <v>405400</v>
      </c>
      <c r="C23360">
        <v>2495550</v>
      </c>
      <c r="D23360">
        <v>822640</v>
      </c>
      <c r="E23360">
        <v>2092400</v>
      </c>
      <c r="F23360" s="4">
        <f t="shared" si="364"/>
        <v>1803530</v>
      </c>
    </row>
    <row r="23361" spans="1:6" x14ac:dyDescent="0.3">
      <c r="A23361" t="s">
        <v>23742</v>
      </c>
      <c r="B23361">
        <v>0</v>
      </c>
      <c r="C23361">
        <v>0</v>
      </c>
      <c r="D23361">
        <v>1081080</v>
      </c>
      <c r="E23361">
        <v>547400</v>
      </c>
      <c r="F23361" s="4">
        <f t="shared" si="364"/>
        <v>542826.66666666663</v>
      </c>
    </row>
    <row r="23362" spans="1:6" x14ac:dyDescent="0.3">
      <c r="A23362" t="s">
        <v>23743</v>
      </c>
      <c r="B23362">
        <v>6455840</v>
      </c>
      <c r="C23362">
        <v>11591400</v>
      </c>
      <c r="D23362">
        <v>900000</v>
      </c>
      <c r="E23362">
        <v>0</v>
      </c>
      <c r="F23362" s="4">
        <f t="shared" si="364"/>
        <v>4163800</v>
      </c>
    </row>
    <row r="23363" spans="1:6" x14ac:dyDescent="0.3">
      <c r="A23363" t="s">
        <v>23744</v>
      </c>
      <c r="B23363">
        <v>582400</v>
      </c>
      <c r="C23363">
        <v>3040480</v>
      </c>
      <c r="D23363">
        <v>532000</v>
      </c>
      <c r="E23363">
        <v>978560</v>
      </c>
      <c r="F23363" s="4">
        <f t="shared" ref="F23363:F23426" si="365">SUM(C23363:E23363)/3</f>
        <v>1517013.3333333333</v>
      </c>
    </row>
    <row r="23364" spans="1:6" x14ac:dyDescent="0.3">
      <c r="A23364" t="s">
        <v>23745</v>
      </c>
      <c r="B23364">
        <v>0</v>
      </c>
      <c r="C23364">
        <v>0</v>
      </c>
      <c r="D23364">
        <v>1841870</v>
      </c>
      <c r="E23364">
        <v>989170</v>
      </c>
      <c r="F23364" s="4">
        <f t="shared" si="365"/>
        <v>943680</v>
      </c>
    </row>
    <row r="23365" spans="1:6" x14ac:dyDescent="0.3">
      <c r="A23365" t="s">
        <v>23746</v>
      </c>
      <c r="B23365">
        <v>0</v>
      </c>
      <c r="C23365">
        <v>612200</v>
      </c>
      <c r="D23365">
        <v>0</v>
      </c>
      <c r="E23365">
        <v>0</v>
      </c>
      <c r="F23365" s="4">
        <f t="shared" si="365"/>
        <v>204066.66666666666</v>
      </c>
    </row>
    <row r="23366" spans="1:6" x14ac:dyDescent="0.3">
      <c r="A23366" t="s">
        <v>23747</v>
      </c>
      <c r="B23366">
        <v>604240</v>
      </c>
      <c r="C23366">
        <v>518700</v>
      </c>
      <c r="D23366">
        <v>891800</v>
      </c>
      <c r="E23366">
        <v>205660</v>
      </c>
      <c r="F23366" s="4">
        <f t="shared" si="365"/>
        <v>538720</v>
      </c>
    </row>
    <row r="23367" spans="1:6" x14ac:dyDescent="0.3">
      <c r="A23367" t="s">
        <v>23748</v>
      </c>
      <c r="B23367">
        <v>2084900</v>
      </c>
      <c r="C23367">
        <v>2064320</v>
      </c>
      <c r="D23367">
        <v>2139780</v>
      </c>
      <c r="E23367">
        <v>225000</v>
      </c>
      <c r="F23367" s="4">
        <f t="shared" si="365"/>
        <v>1476366.6666666667</v>
      </c>
    </row>
    <row r="23368" spans="1:6" x14ac:dyDescent="0.3">
      <c r="A23368" t="s">
        <v>23749</v>
      </c>
      <c r="B23368">
        <v>5006450</v>
      </c>
      <c r="C23368">
        <v>3749740</v>
      </c>
      <c r="D23368">
        <v>2687690</v>
      </c>
      <c r="E23368">
        <v>5000770</v>
      </c>
      <c r="F23368" s="4">
        <f t="shared" si="365"/>
        <v>3812733.3333333335</v>
      </c>
    </row>
    <row r="23369" spans="1:6" x14ac:dyDescent="0.3">
      <c r="A23369" t="s">
        <v>23750</v>
      </c>
      <c r="B23369">
        <v>731120</v>
      </c>
      <c r="C23369">
        <v>0</v>
      </c>
      <c r="D23369">
        <v>757660</v>
      </c>
      <c r="E23369">
        <v>1257280</v>
      </c>
      <c r="F23369" s="4">
        <f t="shared" si="365"/>
        <v>671646.66666666663</v>
      </c>
    </row>
    <row r="23370" spans="1:6" x14ac:dyDescent="0.3">
      <c r="A23370" t="s">
        <v>23751</v>
      </c>
      <c r="B23370">
        <v>0</v>
      </c>
      <c r="C23370">
        <v>0</v>
      </c>
      <c r="D23370">
        <v>839200</v>
      </c>
      <c r="E23370">
        <v>0</v>
      </c>
      <c r="F23370" s="4">
        <f t="shared" si="365"/>
        <v>279733.33333333331</v>
      </c>
    </row>
    <row r="23371" spans="1:6" x14ac:dyDescent="0.3">
      <c r="A23371" t="s">
        <v>23752</v>
      </c>
      <c r="B23371">
        <v>1434000</v>
      </c>
      <c r="C23371">
        <v>690000</v>
      </c>
      <c r="D23371">
        <v>2135200</v>
      </c>
      <c r="E23371">
        <v>0</v>
      </c>
      <c r="F23371" s="4">
        <f t="shared" si="365"/>
        <v>941733.33333333337</v>
      </c>
    </row>
    <row r="23372" spans="1:6" x14ac:dyDescent="0.3">
      <c r="A23372" t="s">
        <v>23753</v>
      </c>
      <c r="B23372">
        <v>0</v>
      </c>
      <c r="C23372">
        <v>4652240</v>
      </c>
      <c r="D23372">
        <v>587860</v>
      </c>
      <c r="E23372">
        <v>234600</v>
      </c>
      <c r="F23372" s="4">
        <f t="shared" si="365"/>
        <v>1824900</v>
      </c>
    </row>
    <row r="23373" spans="1:6" x14ac:dyDescent="0.3">
      <c r="A23373" t="s">
        <v>23754</v>
      </c>
      <c r="B23373">
        <v>0</v>
      </c>
      <c r="C23373">
        <v>823200</v>
      </c>
      <c r="D23373">
        <v>2142390</v>
      </c>
      <c r="E23373">
        <v>2086260</v>
      </c>
      <c r="F23373" s="4">
        <f t="shared" si="365"/>
        <v>1683950</v>
      </c>
    </row>
    <row r="23374" spans="1:6" x14ac:dyDescent="0.3">
      <c r="A23374" t="s">
        <v>23755</v>
      </c>
      <c r="B23374">
        <v>600000</v>
      </c>
      <c r="C23374">
        <v>460000</v>
      </c>
      <c r="D23374">
        <v>1027750</v>
      </c>
      <c r="E23374">
        <v>402000</v>
      </c>
      <c r="F23374" s="4">
        <f t="shared" si="365"/>
        <v>629916.66666666663</v>
      </c>
    </row>
    <row r="23375" spans="1:6" x14ac:dyDescent="0.3">
      <c r="A23375" t="s">
        <v>23756</v>
      </c>
      <c r="B23375">
        <v>256000</v>
      </c>
      <c r="C23375">
        <v>0</v>
      </c>
      <c r="D23375">
        <v>840000</v>
      </c>
      <c r="E23375">
        <v>840000</v>
      </c>
      <c r="F23375" s="4">
        <f t="shared" si="365"/>
        <v>560000</v>
      </c>
    </row>
    <row r="23376" spans="1:6" x14ac:dyDescent="0.3">
      <c r="A23376" t="s">
        <v>23757</v>
      </c>
      <c r="B23376">
        <v>1170200</v>
      </c>
      <c r="C23376">
        <v>2531600</v>
      </c>
      <c r="D23376">
        <v>879800</v>
      </c>
      <c r="E23376">
        <v>2157900</v>
      </c>
      <c r="F23376" s="4">
        <f t="shared" si="365"/>
        <v>1856433.3333333333</v>
      </c>
    </row>
    <row r="23377" spans="1:6" x14ac:dyDescent="0.3">
      <c r="A23377" t="s">
        <v>23758</v>
      </c>
      <c r="B23377">
        <v>0</v>
      </c>
      <c r="C23377">
        <v>384000</v>
      </c>
      <c r="D23377">
        <v>0</v>
      </c>
      <c r="E23377">
        <v>820000</v>
      </c>
      <c r="F23377" s="4">
        <f t="shared" si="365"/>
        <v>401333.33333333331</v>
      </c>
    </row>
    <row r="23378" spans="1:6" x14ac:dyDescent="0.3">
      <c r="A23378" t="s">
        <v>23759</v>
      </c>
      <c r="B23378">
        <v>740000</v>
      </c>
      <c r="C23378">
        <v>7292080</v>
      </c>
      <c r="D23378">
        <v>11277500</v>
      </c>
      <c r="E23378">
        <v>6933560</v>
      </c>
      <c r="F23378" s="4">
        <f t="shared" si="365"/>
        <v>8501046.666666666</v>
      </c>
    </row>
    <row r="23379" spans="1:6" x14ac:dyDescent="0.3">
      <c r="A23379" t="s">
        <v>23760</v>
      </c>
      <c r="B23379">
        <v>1368210</v>
      </c>
      <c r="C23379">
        <v>0</v>
      </c>
      <c r="D23379">
        <v>0</v>
      </c>
      <c r="E23379">
        <v>1339480</v>
      </c>
      <c r="F23379" s="4">
        <f t="shared" si="365"/>
        <v>446493.33333333331</v>
      </c>
    </row>
    <row r="23380" spans="1:6" x14ac:dyDescent="0.3">
      <c r="A23380" t="s">
        <v>23761</v>
      </c>
      <c r="B23380">
        <v>411950</v>
      </c>
      <c r="C23380">
        <v>2121800</v>
      </c>
      <c r="D23380">
        <v>0</v>
      </c>
      <c r="E23380">
        <v>2443160</v>
      </c>
      <c r="F23380" s="4">
        <f t="shared" si="365"/>
        <v>1521653.3333333333</v>
      </c>
    </row>
    <row r="23381" spans="1:6" x14ac:dyDescent="0.3">
      <c r="A23381" t="s">
        <v>23762</v>
      </c>
      <c r="B23381">
        <v>740000</v>
      </c>
      <c r="C23381">
        <v>0</v>
      </c>
      <c r="D23381">
        <v>0</v>
      </c>
      <c r="E23381">
        <v>234600</v>
      </c>
      <c r="F23381" s="4">
        <f t="shared" si="365"/>
        <v>78200</v>
      </c>
    </row>
    <row r="23382" spans="1:6" x14ac:dyDescent="0.3">
      <c r="A23382" t="s">
        <v>23763</v>
      </c>
      <c r="B23382">
        <v>0</v>
      </c>
      <c r="C23382">
        <v>2261800</v>
      </c>
      <c r="D23382">
        <v>0</v>
      </c>
      <c r="E23382">
        <v>2059060</v>
      </c>
      <c r="F23382" s="4">
        <f t="shared" si="365"/>
        <v>1440286.6666666667</v>
      </c>
    </row>
    <row r="23383" spans="1:6" x14ac:dyDescent="0.3">
      <c r="A23383" t="s">
        <v>23764</v>
      </c>
      <c r="B23383">
        <v>0</v>
      </c>
      <c r="C23383">
        <v>644280</v>
      </c>
      <c r="D23383">
        <v>1442350</v>
      </c>
      <c r="E23383">
        <v>1403220</v>
      </c>
      <c r="F23383" s="4">
        <f t="shared" si="365"/>
        <v>1163283.3333333333</v>
      </c>
    </row>
    <row r="23384" spans="1:6" x14ac:dyDescent="0.3">
      <c r="A23384" t="s">
        <v>23765</v>
      </c>
      <c r="B23384">
        <v>618800</v>
      </c>
      <c r="C23384">
        <v>1164800</v>
      </c>
      <c r="D23384">
        <v>1011550</v>
      </c>
      <c r="E23384">
        <v>1011920</v>
      </c>
      <c r="F23384" s="4">
        <f t="shared" si="365"/>
        <v>1062756.6666666667</v>
      </c>
    </row>
    <row r="23385" spans="1:6" x14ac:dyDescent="0.3">
      <c r="A23385" t="s">
        <v>23766</v>
      </c>
      <c r="B23385">
        <v>740000</v>
      </c>
      <c r="C23385">
        <v>1279000</v>
      </c>
      <c r="D23385">
        <v>0</v>
      </c>
      <c r="E23385">
        <v>0</v>
      </c>
      <c r="F23385" s="4">
        <f t="shared" si="365"/>
        <v>426333.33333333331</v>
      </c>
    </row>
    <row r="23386" spans="1:6" x14ac:dyDescent="0.3">
      <c r="A23386" t="s">
        <v>23767</v>
      </c>
      <c r="B23386">
        <v>2149050</v>
      </c>
      <c r="C23386">
        <v>2684000</v>
      </c>
      <c r="D23386">
        <v>2608500</v>
      </c>
      <c r="E23386">
        <v>775140</v>
      </c>
      <c r="F23386" s="4">
        <f t="shared" si="365"/>
        <v>2022546.6666666667</v>
      </c>
    </row>
    <row r="23387" spans="1:6" x14ac:dyDescent="0.3">
      <c r="A23387" t="s">
        <v>23768</v>
      </c>
      <c r="B23387">
        <v>910540</v>
      </c>
      <c r="C23387">
        <v>0</v>
      </c>
      <c r="D23387">
        <v>0</v>
      </c>
      <c r="E23387">
        <v>0</v>
      </c>
      <c r="F23387" s="4">
        <f t="shared" si="365"/>
        <v>0</v>
      </c>
    </row>
    <row r="23388" spans="1:6" x14ac:dyDescent="0.3">
      <c r="A23388" t="s">
        <v>23769</v>
      </c>
      <c r="B23388">
        <v>0</v>
      </c>
      <c r="C23388">
        <v>0</v>
      </c>
      <c r="D23388">
        <v>927220</v>
      </c>
      <c r="E23388">
        <v>0</v>
      </c>
      <c r="F23388" s="4">
        <f t="shared" si="365"/>
        <v>309073.33333333331</v>
      </c>
    </row>
    <row r="23389" spans="1:6" x14ac:dyDescent="0.3">
      <c r="A23389" t="s">
        <v>23770</v>
      </c>
      <c r="B23389">
        <v>0</v>
      </c>
      <c r="C23389">
        <v>0</v>
      </c>
      <c r="D23389">
        <v>946400</v>
      </c>
      <c r="E23389">
        <v>0</v>
      </c>
      <c r="F23389" s="4">
        <f t="shared" si="365"/>
        <v>315466.66666666669</v>
      </c>
    </row>
    <row r="23390" spans="1:6" x14ac:dyDescent="0.3">
      <c r="A23390" t="s">
        <v>23771</v>
      </c>
      <c r="B23390">
        <v>0</v>
      </c>
      <c r="C23390">
        <v>0</v>
      </c>
      <c r="D23390">
        <v>581490</v>
      </c>
      <c r="E23390">
        <v>357000</v>
      </c>
      <c r="F23390" s="4">
        <f t="shared" si="365"/>
        <v>312830</v>
      </c>
    </row>
    <row r="23391" spans="1:6" x14ac:dyDescent="0.3">
      <c r="A23391" t="s">
        <v>23772</v>
      </c>
      <c r="B23391">
        <v>589120</v>
      </c>
      <c r="C23391">
        <v>1082480</v>
      </c>
      <c r="D23391">
        <v>0</v>
      </c>
      <c r="E23391">
        <v>0</v>
      </c>
      <c r="F23391" s="4">
        <f t="shared" si="365"/>
        <v>360826.66666666669</v>
      </c>
    </row>
    <row r="23392" spans="1:6" x14ac:dyDescent="0.3">
      <c r="A23392" t="s">
        <v>23773</v>
      </c>
      <c r="B23392">
        <v>256000</v>
      </c>
      <c r="C23392">
        <v>612000</v>
      </c>
      <c r="D23392">
        <v>529200</v>
      </c>
      <c r="E23392">
        <v>2074560</v>
      </c>
      <c r="F23392" s="4">
        <f t="shared" si="365"/>
        <v>1071920</v>
      </c>
    </row>
    <row r="23393" spans="1:6" x14ac:dyDescent="0.3">
      <c r="A23393" t="s">
        <v>23774</v>
      </c>
      <c r="B23393">
        <v>986910</v>
      </c>
      <c r="C23393">
        <v>0</v>
      </c>
      <c r="D23393">
        <v>426790</v>
      </c>
      <c r="E23393">
        <v>0</v>
      </c>
      <c r="F23393" s="4">
        <f t="shared" si="365"/>
        <v>142263.33333333334</v>
      </c>
    </row>
    <row r="23394" spans="1:6" x14ac:dyDescent="0.3">
      <c r="A23394" t="s">
        <v>23775</v>
      </c>
      <c r="B23394">
        <v>268400</v>
      </c>
      <c r="C23394">
        <v>0</v>
      </c>
      <c r="D23394">
        <v>0</v>
      </c>
      <c r="E23394">
        <v>453280</v>
      </c>
      <c r="F23394" s="4">
        <f t="shared" si="365"/>
        <v>151093.33333333334</v>
      </c>
    </row>
    <row r="23395" spans="1:6" x14ac:dyDescent="0.3">
      <c r="A23395" t="s">
        <v>295</v>
      </c>
      <c r="B23395">
        <v>2795700</v>
      </c>
      <c r="C23395">
        <v>453200</v>
      </c>
      <c r="D23395">
        <v>0</v>
      </c>
      <c r="E23395">
        <v>1055600</v>
      </c>
      <c r="F23395" s="4">
        <f t="shared" si="365"/>
        <v>502933.33333333331</v>
      </c>
    </row>
    <row r="23396" spans="1:6" x14ac:dyDescent="0.3">
      <c r="A23396" t="s">
        <v>23776</v>
      </c>
      <c r="B23396">
        <v>0</v>
      </c>
      <c r="C23396">
        <v>405860</v>
      </c>
      <c r="D23396">
        <v>824460</v>
      </c>
      <c r="E23396">
        <v>1226680</v>
      </c>
      <c r="F23396" s="4">
        <f t="shared" si="365"/>
        <v>819000</v>
      </c>
    </row>
    <row r="23397" spans="1:6" x14ac:dyDescent="0.3">
      <c r="A23397" t="s">
        <v>23777</v>
      </c>
      <c r="B23397">
        <v>2717430</v>
      </c>
      <c r="C23397">
        <v>11451320</v>
      </c>
      <c r="D23397">
        <v>5369510</v>
      </c>
      <c r="E23397">
        <v>6840250</v>
      </c>
      <c r="F23397" s="4">
        <f t="shared" si="365"/>
        <v>7887026.666666667</v>
      </c>
    </row>
    <row r="23398" spans="1:6" x14ac:dyDescent="0.3">
      <c r="A23398" t="s">
        <v>23778</v>
      </c>
      <c r="B23398">
        <v>2867410</v>
      </c>
      <c r="C23398">
        <v>4636850</v>
      </c>
      <c r="D23398">
        <v>660660</v>
      </c>
      <c r="E23398">
        <v>3779460</v>
      </c>
      <c r="F23398" s="4">
        <f t="shared" si="365"/>
        <v>3025656.6666666665</v>
      </c>
    </row>
    <row r="23399" spans="1:6" x14ac:dyDescent="0.3">
      <c r="A23399" t="s">
        <v>23779</v>
      </c>
      <c r="B23399">
        <v>1365000</v>
      </c>
      <c r="C23399">
        <v>2195550</v>
      </c>
      <c r="D23399">
        <v>2092700</v>
      </c>
      <c r="E23399">
        <v>2120800</v>
      </c>
      <c r="F23399" s="4">
        <f t="shared" si="365"/>
        <v>2136350</v>
      </c>
    </row>
    <row r="23400" spans="1:6" x14ac:dyDescent="0.3">
      <c r="A23400" t="s">
        <v>23780</v>
      </c>
      <c r="B23400">
        <v>0</v>
      </c>
      <c r="C23400">
        <v>3957500</v>
      </c>
      <c r="D23400">
        <v>0</v>
      </c>
      <c r="E23400">
        <v>0</v>
      </c>
      <c r="F23400" s="4">
        <f t="shared" si="365"/>
        <v>1319166.6666666667</v>
      </c>
    </row>
    <row r="23401" spans="1:6" x14ac:dyDescent="0.3">
      <c r="A23401" t="s">
        <v>23781</v>
      </c>
      <c r="B23401">
        <v>2767990</v>
      </c>
      <c r="C23401">
        <v>2113020</v>
      </c>
      <c r="D23401">
        <v>3387030</v>
      </c>
      <c r="E23401">
        <v>2966690</v>
      </c>
      <c r="F23401" s="4">
        <f t="shared" si="365"/>
        <v>2822246.6666666665</v>
      </c>
    </row>
    <row r="23402" spans="1:6" x14ac:dyDescent="0.3">
      <c r="A23402" t="s">
        <v>23782</v>
      </c>
      <c r="B23402">
        <v>2101800</v>
      </c>
      <c r="C23402">
        <v>4456040</v>
      </c>
      <c r="D23402">
        <v>2131220</v>
      </c>
      <c r="E23402">
        <v>2226330</v>
      </c>
      <c r="F23402" s="4">
        <f t="shared" si="365"/>
        <v>2937863.3333333335</v>
      </c>
    </row>
    <row r="23403" spans="1:6" x14ac:dyDescent="0.3">
      <c r="A23403" t="s">
        <v>23783</v>
      </c>
      <c r="B23403">
        <v>1868500</v>
      </c>
      <c r="C23403">
        <v>745010</v>
      </c>
      <c r="D23403">
        <v>0</v>
      </c>
      <c r="E23403">
        <v>734190</v>
      </c>
      <c r="F23403" s="4">
        <f t="shared" si="365"/>
        <v>493066.66666666669</v>
      </c>
    </row>
    <row r="23404" spans="1:6" x14ac:dyDescent="0.3">
      <c r="A23404" t="s">
        <v>23784</v>
      </c>
      <c r="B23404">
        <v>0</v>
      </c>
      <c r="C23404">
        <v>0</v>
      </c>
      <c r="D23404">
        <v>636219</v>
      </c>
      <c r="E23404">
        <v>0</v>
      </c>
      <c r="F23404" s="4">
        <f t="shared" si="365"/>
        <v>212073</v>
      </c>
    </row>
    <row r="23405" spans="1:6" x14ac:dyDescent="0.3">
      <c r="A23405" t="s">
        <v>23785</v>
      </c>
      <c r="B23405">
        <v>2108260</v>
      </c>
      <c r="C23405">
        <v>1900080</v>
      </c>
      <c r="D23405">
        <v>5048340</v>
      </c>
      <c r="E23405">
        <v>791200</v>
      </c>
      <c r="F23405" s="4">
        <f t="shared" si="365"/>
        <v>2579873.3333333335</v>
      </c>
    </row>
    <row r="23406" spans="1:6" x14ac:dyDescent="0.3">
      <c r="A23406" t="s">
        <v>23786</v>
      </c>
      <c r="B23406">
        <v>0</v>
      </c>
      <c r="C23406">
        <v>0</v>
      </c>
      <c r="D23406">
        <v>440260</v>
      </c>
      <c r="E23406">
        <v>0</v>
      </c>
      <c r="F23406" s="4">
        <f t="shared" si="365"/>
        <v>146753.33333333334</v>
      </c>
    </row>
    <row r="23407" spans="1:6" x14ac:dyDescent="0.3">
      <c r="A23407" t="s">
        <v>23787</v>
      </c>
      <c r="B23407">
        <v>0</v>
      </c>
      <c r="C23407">
        <v>3928520</v>
      </c>
      <c r="D23407">
        <v>10822500</v>
      </c>
      <c r="E23407">
        <v>4038500</v>
      </c>
      <c r="F23407" s="4">
        <f t="shared" si="365"/>
        <v>6263173.333333333</v>
      </c>
    </row>
    <row r="23408" spans="1:6" x14ac:dyDescent="0.3">
      <c r="A23408" t="s">
        <v>23788</v>
      </c>
      <c r="B23408">
        <v>1070000</v>
      </c>
      <c r="C23408">
        <v>0</v>
      </c>
      <c r="D23408">
        <v>1088360</v>
      </c>
      <c r="E23408">
        <v>0</v>
      </c>
      <c r="F23408" s="4">
        <f t="shared" si="365"/>
        <v>362786.66666666669</v>
      </c>
    </row>
    <row r="23409" spans="1:6" x14ac:dyDescent="0.3">
      <c r="A23409" t="s">
        <v>23789</v>
      </c>
      <c r="B23409">
        <v>2502580</v>
      </c>
      <c r="C23409">
        <v>2140000</v>
      </c>
      <c r="D23409">
        <v>2212060</v>
      </c>
      <c r="E23409">
        <v>386000</v>
      </c>
      <c r="F23409" s="4">
        <f t="shared" si="365"/>
        <v>1579353.3333333333</v>
      </c>
    </row>
    <row r="23410" spans="1:6" x14ac:dyDescent="0.3">
      <c r="A23410" t="s">
        <v>23790</v>
      </c>
      <c r="B23410">
        <v>3856250</v>
      </c>
      <c r="C23410">
        <v>3847880</v>
      </c>
      <c r="D23410">
        <v>5878920</v>
      </c>
      <c r="E23410">
        <v>3080560</v>
      </c>
      <c r="F23410" s="4">
        <f t="shared" si="365"/>
        <v>4269120</v>
      </c>
    </row>
    <row r="23411" spans="1:6" x14ac:dyDescent="0.3">
      <c r="A23411" t="s">
        <v>23791</v>
      </c>
      <c r="B23411">
        <v>344000</v>
      </c>
      <c r="C23411">
        <v>0</v>
      </c>
      <c r="D23411">
        <v>1515160</v>
      </c>
      <c r="E23411">
        <v>969400</v>
      </c>
      <c r="F23411" s="4">
        <f t="shared" si="365"/>
        <v>828186.66666666663</v>
      </c>
    </row>
    <row r="23412" spans="1:6" x14ac:dyDescent="0.3">
      <c r="A23412" t="s">
        <v>23792</v>
      </c>
      <c r="B23412">
        <v>0</v>
      </c>
      <c r="C23412">
        <v>0</v>
      </c>
      <c r="D23412">
        <v>12830570</v>
      </c>
      <c r="E23412">
        <v>13733830</v>
      </c>
      <c r="F23412" s="4">
        <f t="shared" si="365"/>
        <v>8854800</v>
      </c>
    </row>
    <row r="23413" spans="1:6" x14ac:dyDescent="0.3">
      <c r="A23413" t="s">
        <v>23793</v>
      </c>
      <c r="B23413">
        <v>0</v>
      </c>
      <c r="C23413">
        <v>182000</v>
      </c>
      <c r="D23413">
        <v>815520</v>
      </c>
      <c r="E23413">
        <v>1019360</v>
      </c>
      <c r="F23413" s="4">
        <f t="shared" si="365"/>
        <v>672293.33333333337</v>
      </c>
    </row>
    <row r="23414" spans="1:6" x14ac:dyDescent="0.3">
      <c r="A23414" t="s">
        <v>23794</v>
      </c>
      <c r="B23414">
        <v>0</v>
      </c>
      <c r="C23414">
        <v>0</v>
      </c>
      <c r="D23414">
        <v>678960</v>
      </c>
      <c r="E23414">
        <v>0</v>
      </c>
      <c r="F23414" s="4">
        <f t="shared" si="365"/>
        <v>226320</v>
      </c>
    </row>
    <row r="23415" spans="1:6" x14ac:dyDescent="0.3">
      <c r="A23415" t="s">
        <v>23795</v>
      </c>
      <c r="B23415">
        <v>0</v>
      </c>
      <c r="C23415">
        <v>0</v>
      </c>
      <c r="D23415">
        <v>1090940</v>
      </c>
      <c r="E23415">
        <v>604600</v>
      </c>
      <c r="F23415" s="4">
        <f t="shared" si="365"/>
        <v>565180</v>
      </c>
    </row>
    <row r="23416" spans="1:6" x14ac:dyDescent="0.3">
      <c r="A23416" t="s">
        <v>23796</v>
      </c>
      <c r="B23416">
        <v>0</v>
      </c>
      <c r="C23416">
        <v>740000</v>
      </c>
      <c r="D23416">
        <v>0</v>
      </c>
      <c r="E23416">
        <v>0</v>
      </c>
      <c r="F23416" s="4">
        <f t="shared" si="365"/>
        <v>246666.66666666666</v>
      </c>
    </row>
    <row r="23417" spans="1:6" x14ac:dyDescent="0.3">
      <c r="A23417" t="s">
        <v>23797</v>
      </c>
      <c r="B23417">
        <v>0</v>
      </c>
      <c r="C23417">
        <v>1072000</v>
      </c>
      <c r="D23417">
        <v>0</v>
      </c>
      <c r="E23417">
        <v>1508000</v>
      </c>
      <c r="F23417" s="4">
        <f t="shared" si="365"/>
        <v>860000</v>
      </c>
    </row>
    <row r="23418" spans="1:6" x14ac:dyDescent="0.3">
      <c r="A23418" t="s">
        <v>23798</v>
      </c>
      <c r="B23418">
        <v>664930</v>
      </c>
      <c r="C23418">
        <v>252980</v>
      </c>
      <c r="D23418">
        <v>229320</v>
      </c>
      <c r="E23418">
        <v>276640</v>
      </c>
      <c r="F23418" s="4">
        <f t="shared" si="365"/>
        <v>252980</v>
      </c>
    </row>
    <row r="23419" spans="1:6" x14ac:dyDescent="0.3">
      <c r="A23419" t="s">
        <v>23799</v>
      </c>
      <c r="B23419">
        <v>246400</v>
      </c>
      <c r="C23419">
        <v>8640000</v>
      </c>
      <c r="D23419">
        <v>8037360</v>
      </c>
      <c r="E23419">
        <v>8140400</v>
      </c>
      <c r="F23419" s="4">
        <f t="shared" si="365"/>
        <v>8272586.666666667</v>
      </c>
    </row>
    <row r="23420" spans="1:6" x14ac:dyDescent="0.3">
      <c r="A23420" t="s">
        <v>23800</v>
      </c>
      <c r="B23420">
        <v>0</v>
      </c>
      <c r="C23420">
        <v>515060</v>
      </c>
      <c r="D23420">
        <v>0</v>
      </c>
      <c r="E23420">
        <v>0</v>
      </c>
      <c r="F23420" s="4">
        <f t="shared" si="365"/>
        <v>171686.66666666666</v>
      </c>
    </row>
    <row r="23421" spans="1:6" x14ac:dyDescent="0.3">
      <c r="A23421" t="s">
        <v>23801</v>
      </c>
      <c r="B23421">
        <v>912110</v>
      </c>
      <c r="C23421">
        <v>0</v>
      </c>
      <c r="D23421">
        <v>604600</v>
      </c>
      <c r="E23421">
        <v>1553250</v>
      </c>
      <c r="F23421" s="4">
        <f t="shared" si="365"/>
        <v>719283.33333333337</v>
      </c>
    </row>
    <row r="23422" spans="1:6" x14ac:dyDescent="0.3">
      <c r="A23422" t="s">
        <v>23802</v>
      </c>
      <c r="B23422">
        <v>3690800</v>
      </c>
      <c r="C23422">
        <v>675760</v>
      </c>
      <c r="D23422">
        <v>0</v>
      </c>
      <c r="E23422">
        <v>1562560</v>
      </c>
      <c r="F23422" s="4">
        <f t="shared" si="365"/>
        <v>746106.66666666663</v>
      </c>
    </row>
    <row r="23423" spans="1:6" x14ac:dyDescent="0.3">
      <c r="A23423" t="s">
        <v>23803</v>
      </c>
      <c r="B23423">
        <v>0</v>
      </c>
      <c r="C23423">
        <v>0</v>
      </c>
      <c r="D23423">
        <v>1033000</v>
      </c>
      <c r="E23423">
        <v>910000</v>
      </c>
      <c r="F23423" s="4">
        <f t="shared" si="365"/>
        <v>647666.66666666663</v>
      </c>
    </row>
    <row r="23424" spans="1:6" x14ac:dyDescent="0.3">
      <c r="A23424" t="s">
        <v>23804</v>
      </c>
      <c r="B23424">
        <v>256000</v>
      </c>
      <c r="C23424">
        <v>0</v>
      </c>
      <c r="D23424">
        <v>0</v>
      </c>
      <c r="E23424">
        <v>0</v>
      </c>
      <c r="F23424" s="4">
        <f t="shared" si="365"/>
        <v>0</v>
      </c>
    </row>
    <row r="23425" spans="1:6" x14ac:dyDescent="0.3">
      <c r="A23425" t="s">
        <v>876</v>
      </c>
      <c r="B23425">
        <v>0</v>
      </c>
      <c r="C23425">
        <v>2174900</v>
      </c>
      <c r="D23425">
        <v>0</v>
      </c>
      <c r="E23425">
        <v>780150</v>
      </c>
      <c r="F23425" s="4">
        <f t="shared" si="365"/>
        <v>985016.66666666663</v>
      </c>
    </row>
    <row r="23426" spans="1:6" x14ac:dyDescent="0.3">
      <c r="A23426" t="s">
        <v>23805</v>
      </c>
      <c r="B23426">
        <v>0</v>
      </c>
      <c r="C23426">
        <v>0</v>
      </c>
      <c r="D23426">
        <v>1049960</v>
      </c>
      <c r="E23426">
        <v>1028300</v>
      </c>
      <c r="F23426" s="4">
        <f t="shared" si="365"/>
        <v>692753.33333333337</v>
      </c>
    </row>
    <row r="23427" spans="1:6" x14ac:dyDescent="0.3">
      <c r="A23427" t="s">
        <v>23806</v>
      </c>
      <c r="B23427">
        <v>0</v>
      </c>
      <c r="C23427">
        <v>0</v>
      </c>
      <c r="D23427">
        <v>606060</v>
      </c>
      <c r="E23427">
        <v>0</v>
      </c>
      <c r="F23427" s="4">
        <f t="shared" ref="F23427:F23490" si="366">SUM(C23427:E23427)/3</f>
        <v>202020</v>
      </c>
    </row>
    <row r="23428" spans="1:6" x14ac:dyDescent="0.3">
      <c r="A23428" t="s">
        <v>23807</v>
      </c>
      <c r="B23428">
        <v>248000</v>
      </c>
      <c r="C23428">
        <v>1045000</v>
      </c>
      <c r="D23428">
        <v>0</v>
      </c>
      <c r="E23428">
        <v>0</v>
      </c>
      <c r="F23428" s="4">
        <f t="shared" si="366"/>
        <v>348333.33333333331</v>
      </c>
    </row>
    <row r="23429" spans="1:6" x14ac:dyDescent="0.3">
      <c r="A23429" t="s">
        <v>23808</v>
      </c>
      <c r="B23429">
        <v>298800</v>
      </c>
      <c r="C23429">
        <v>1105540</v>
      </c>
      <c r="D23429">
        <v>0</v>
      </c>
      <c r="E23429">
        <v>386000</v>
      </c>
      <c r="F23429" s="4">
        <f t="shared" si="366"/>
        <v>497180</v>
      </c>
    </row>
    <row r="23430" spans="1:6" x14ac:dyDescent="0.3">
      <c r="A23430" t="s">
        <v>23809</v>
      </c>
      <c r="B23430">
        <v>1022210</v>
      </c>
      <c r="C23430">
        <v>796950</v>
      </c>
      <c r="D23430">
        <v>1408120</v>
      </c>
      <c r="E23430">
        <v>2288150</v>
      </c>
      <c r="F23430" s="4">
        <f t="shared" si="366"/>
        <v>1497740</v>
      </c>
    </row>
    <row r="23431" spans="1:6" x14ac:dyDescent="0.3">
      <c r="A23431" t="s">
        <v>23810</v>
      </c>
      <c r="B23431">
        <v>7560000</v>
      </c>
      <c r="C23431">
        <v>7128800</v>
      </c>
      <c r="D23431">
        <v>2314800</v>
      </c>
      <c r="E23431">
        <v>0</v>
      </c>
      <c r="F23431" s="4">
        <f t="shared" si="366"/>
        <v>3147866.6666666665</v>
      </c>
    </row>
    <row r="23432" spans="1:6" x14ac:dyDescent="0.3">
      <c r="A23432" t="s">
        <v>23811</v>
      </c>
      <c r="B23432">
        <v>4674930</v>
      </c>
      <c r="C23432">
        <v>6641640</v>
      </c>
      <c r="D23432">
        <v>6213480</v>
      </c>
      <c r="E23432">
        <v>7047800</v>
      </c>
      <c r="F23432" s="4">
        <f t="shared" si="366"/>
        <v>6634306.666666667</v>
      </c>
    </row>
    <row r="23433" spans="1:6" x14ac:dyDescent="0.3">
      <c r="A23433" t="s">
        <v>23812</v>
      </c>
      <c r="B23433">
        <v>10333030</v>
      </c>
      <c r="C23433">
        <v>14811860</v>
      </c>
      <c r="D23433">
        <v>6607940</v>
      </c>
      <c r="E23433">
        <v>6195550</v>
      </c>
      <c r="F23433" s="4">
        <f t="shared" si="366"/>
        <v>9205116.666666666</v>
      </c>
    </row>
    <row r="23434" spans="1:6" x14ac:dyDescent="0.3">
      <c r="A23434" t="s">
        <v>23813</v>
      </c>
      <c r="B23434">
        <v>411950</v>
      </c>
      <c r="C23434">
        <v>245700</v>
      </c>
      <c r="D23434">
        <v>0</v>
      </c>
      <c r="E23434">
        <v>0</v>
      </c>
      <c r="F23434" s="4">
        <f t="shared" si="366"/>
        <v>81900</v>
      </c>
    </row>
    <row r="23435" spans="1:6" x14ac:dyDescent="0.3">
      <c r="A23435" t="s">
        <v>23814</v>
      </c>
      <c r="B23435">
        <v>487760</v>
      </c>
      <c r="C23435">
        <v>1395340</v>
      </c>
      <c r="D23435">
        <v>0</v>
      </c>
      <c r="E23435">
        <v>429520</v>
      </c>
      <c r="F23435" s="4">
        <f t="shared" si="366"/>
        <v>608286.66666666663</v>
      </c>
    </row>
    <row r="23436" spans="1:6" x14ac:dyDescent="0.3">
      <c r="A23436" t="s">
        <v>518</v>
      </c>
      <c r="B23436">
        <v>740000</v>
      </c>
      <c r="C23436">
        <v>2248060</v>
      </c>
      <c r="D23436">
        <v>0</v>
      </c>
      <c r="E23436">
        <v>2238710</v>
      </c>
      <c r="F23436" s="4">
        <f t="shared" si="366"/>
        <v>1495590</v>
      </c>
    </row>
    <row r="23437" spans="1:6" x14ac:dyDescent="0.3">
      <c r="A23437" t="s">
        <v>23815</v>
      </c>
      <c r="B23437">
        <v>11493300</v>
      </c>
      <c r="C23437">
        <v>26307300</v>
      </c>
      <c r="D23437">
        <v>53501600</v>
      </c>
      <c r="E23437">
        <v>16365100</v>
      </c>
      <c r="F23437" s="4">
        <f t="shared" si="366"/>
        <v>32058000</v>
      </c>
    </row>
    <row r="23438" spans="1:6" x14ac:dyDescent="0.3">
      <c r="A23438" t="s">
        <v>23816</v>
      </c>
      <c r="B23438">
        <v>0</v>
      </c>
      <c r="C23438">
        <v>0</v>
      </c>
      <c r="D23438">
        <v>516880</v>
      </c>
      <c r="E23438">
        <v>0</v>
      </c>
      <c r="F23438" s="4">
        <f t="shared" si="366"/>
        <v>172293.33333333334</v>
      </c>
    </row>
    <row r="23439" spans="1:6" x14ac:dyDescent="0.3">
      <c r="A23439" t="s">
        <v>23817</v>
      </c>
      <c r="B23439">
        <v>411950</v>
      </c>
      <c r="C23439">
        <v>382200</v>
      </c>
      <c r="D23439">
        <v>0</v>
      </c>
      <c r="E23439">
        <v>0</v>
      </c>
      <c r="F23439" s="4">
        <f t="shared" si="366"/>
        <v>127400</v>
      </c>
    </row>
    <row r="23440" spans="1:6" x14ac:dyDescent="0.3">
      <c r="A23440" t="s">
        <v>23818</v>
      </c>
      <c r="B23440">
        <v>1036120</v>
      </c>
      <c r="C23440">
        <v>1730630</v>
      </c>
      <c r="D23440">
        <v>0</v>
      </c>
      <c r="E23440">
        <v>2253630</v>
      </c>
      <c r="F23440" s="4">
        <f t="shared" si="366"/>
        <v>1328086.6666666667</v>
      </c>
    </row>
    <row r="23441" spans="1:6" x14ac:dyDescent="0.3">
      <c r="A23441" t="s">
        <v>23819</v>
      </c>
      <c r="B23441">
        <v>473200</v>
      </c>
      <c r="C23441">
        <v>0</v>
      </c>
      <c r="D23441">
        <v>0</v>
      </c>
      <c r="E23441">
        <v>525980</v>
      </c>
      <c r="F23441" s="4">
        <f t="shared" si="366"/>
        <v>175326.66666666666</v>
      </c>
    </row>
    <row r="23442" spans="1:6" x14ac:dyDescent="0.3">
      <c r="A23442" t="s">
        <v>23820</v>
      </c>
      <c r="B23442">
        <v>0</v>
      </c>
      <c r="C23442">
        <v>2725310</v>
      </c>
      <c r="D23442">
        <v>0</v>
      </c>
      <c r="E23442">
        <v>2722640</v>
      </c>
      <c r="F23442" s="4">
        <f t="shared" si="366"/>
        <v>1815983.3333333333</v>
      </c>
    </row>
    <row r="23443" spans="1:6" x14ac:dyDescent="0.3">
      <c r="A23443" t="s">
        <v>23821</v>
      </c>
      <c r="B23443">
        <v>2357320</v>
      </c>
      <c r="C23443">
        <v>0</v>
      </c>
      <c r="D23443">
        <v>2342220</v>
      </c>
      <c r="E23443">
        <v>3709760</v>
      </c>
      <c r="F23443" s="4">
        <f t="shared" si="366"/>
        <v>2017326.6666666667</v>
      </c>
    </row>
    <row r="23444" spans="1:6" x14ac:dyDescent="0.3">
      <c r="A23444" t="s">
        <v>23822</v>
      </c>
      <c r="B23444">
        <v>0</v>
      </c>
      <c r="C23444">
        <v>0</v>
      </c>
      <c r="D23444">
        <v>1930000</v>
      </c>
      <c r="E23444">
        <v>450560</v>
      </c>
      <c r="F23444" s="4">
        <f t="shared" si="366"/>
        <v>793520</v>
      </c>
    </row>
    <row r="23445" spans="1:6" x14ac:dyDescent="0.3">
      <c r="A23445" t="s">
        <v>23823</v>
      </c>
      <c r="B23445">
        <v>2079040</v>
      </c>
      <c r="C23445">
        <v>1092000</v>
      </c>
      <c r="D23445">
        <v>979500</v>
      </c>
      <c r="E23445">
        <v>1083200</v>
      </c>
      <c r="F23445" s="4">
        <f t="shared" si="366"/>
        <v>1051566.6666666667</v>
      </c>
    </row>
    <row r="23446" spans="1:6" x14ac:dyDescent="0.3">
      <c r="A23446" t="s">
        <v>23824</v>
      </c>
      <c r="B23446">
        <v>3959560</v>
      </c>
      <c r="C23446">
        <v>3839110</v>
      </c>
      <c r="D23446">
        <v>2478840</v>
      </c>
      <c r="E23446">
        <v>4887350</v>
      </c>
      <c r="F23446" s="4">
        <f t="shared" si="366"/>
        <v>3735100</v>
      </c>
    </row>
    <row r="23447" spans="1:6" x14ac:dyDescent="0.3">
      <c r="A23447" t="s">
        <v>23825</v>
      </c>
      <c r="B23447">
        <v>2016950</v>
      </c>
      <c r="C23447">
        <v>2076700</v>
      </c>
      <c r="D23447">
        <v>0</v>
      </c>
      <c r="E23447">
        <v>2102980</v>
      </c>
      <c r="F23447" s="4">
        <f t="shared" si="366"/>
        <v>1393226.6666666667</v>
      </c>
    </row>
    <row r="23448" spans="1:6" x14ac:dyDescent="0.3">
      <c r="A23448" t="s">
        <v>23826</v>
      </c>
      <c r="B23448">
        <v>0</v>
      </c>
      <c r="C23448">
        <v>0</v>
      </c>
      <c r="D23448">
        <v>458460</v>
      </c>
      <c r="E23448">
        <v>889980</v>
      </c>
      <c r="F23448" s="4">
        <f t="shared" si="366"/>
        <v>449480</v>
      </c>
    </row>
    <row r="23449" spans="1:6" x14ac:dyDescent="0.3">
      <c r="A23449" t="s">
        <v>23827</v>
      </c>
      <c r="B23449">
        <v>0</v>
      </c>
      <c r="C23449">
        <v>0</v>
      </c>
      <c r="D23449">
        <v>1045410</v>
      </c>
      <c r="E23449">
        <v>0</v>
      </c>
      <c r="F23449" s="4">
        <f t="shared" si="366"/>
        <v>348470</v>
      </c>
    </row>
    <row r="23450" spans="1:6" x14ac:dyDescent="0.3">
      <c r="A23450" t="s">
        <v>23828</v>
      </c>
      <c r="B23450">
        <v>0</v>
      </c>
      <c r="C23450">
        <v>2421720</v>
      </c>
      <c r="D23450">
        <v>0</v>
      </c>
      <c r="E23450">
        <v>256000</v>
      </c>
      <c r="F23450" s="4">
        <f t="shared" si="366"/>
        <v>892573.33333333337</v>
      </c>
    </row>
    <row r="23451" spans="1:6" x14ac:dyDescent="0.3">
      <c r="A23451" t="s">
        <v>23829</v>
      </c>
      <c r="B23451">
        <v>0</v>
      </c>
      <c r="C23451">
        <v>1159440</v>
      </c>
      <c r="D23451">
        <v>0</v>
      </c>
      <c r="E23451">
        <v>0</v>
      </c>
      <c r="F23451" s="4">
        <f t="shared" si="366"/>
        <v>386480</v>
      </c>
    </row>
    <row r="23452" spans="1:6" x14ac:dyDescent="0.3">
      <c r="A23452" t="s">
        <v>23830</v>
      </c>
      <c r="B23452">
        <v>0</v>
      </c>
      <c r="C23452">
        <v>1373110</v>
      </c>
      <c r="D23452">
        <v>0</v>
      </c>
      <c r="E23452">
        <v>1727340</v>
      </c>
      <c r="F23452" s="4">
        <f t="shared" si="366"/>
        <v>1033483.3333333334</v>
      </c>
    </row>
    <row r="23453" spans="1:6" x14ac:dyDescent="0.3">
      <c r="A23453" t="s">
        <v>23831</v>
      </c>
      <c r="B23453">
        <v>0</v>
      </c>
      <c r="C23453">
        <v>535000</v>
      </c>
      <c r="D23453">
        <v>0</v>
      </c>
      <c r="E23453">
        <v>0</v>
      </c>
      <c r="F23453" s="4">
        <f t="shared" si="366"/>
        <v>178333.33333333334</v>
      </c>
    </row>
    <row r="23454" spans="1:6" x14ac:dyDescent="0.3">
      <c r="A23454" t="s">
        <v>23832</v>
      </c>
      <c r="B23454">
        <v>2029590</v>
      </c>
      <c r="C23454">
        <v>0</v>
      </c>
      <c r="D23454">
        <v>2431820</v>
      </c>
      <c r="E23454">
        <v>2055660</v>
      </c>
      <c r="F23454" s="4">
        <f t="shared" si="366"/>
        <v>1495826.6666666667</v>
      </c>
    </row>
    <row r="23455" spans="1:6" x14ac:dyDescent="0.3">
      <c r="A23455" t="s">
        <v>23833</v>
      </c>
      <c r="B23455">
        <v>0</v>
      </c>
      <c r="C23455">
        <v>0</v>
      </c>
      <c r="D23455">
        <v>2049920</v>
      </c>
      <c r="E23455">
        <v>2056820</v>
      </c>
      <c r="F23455" s="4">
        <f t="shared" si="366"/>
        <v>1368913.3333333333</v>
      </c>
    </row>
    <row r="23456" spans="1:6" x14ac:dyDescent="0.3">
      <c r="A23456" t="s">
        <v>23834</v>
      </c>
      <c r="B23456">
        <v>0</v>
      </c>
      <c r="C23456">
        <v>0</v>
      </c>
      <c r="D23456">
        <v>821730</v>
      </c>
      <c r="E23456">
        <v>0</v>
      </c>
      <c r="F23456" s="4">
        <f t="shared" si="366"/>
        <v>273910</v>
      </c>
    </row>
    <row r="23457" spans="1:6" x14ac:dyDescent="0.3">
      <c r="A23457" t="s">
        <v>23835</v>
      </c>
      <c r="B23457">
        <v>876050</v>
      </c>
      <c r="C23457">
        <v>627530</v>
      </c>
      <c r="D23457">
        <v>0</v>
      </c>
      <c r="E23457">
        <v>698520</v>
      </c>
      <c r="F23457" s="4">
        <f t="shared" si="366"/>
        <v>442016.66666666669</v>
      </c>
    </row>
    <row r="23458" spans="1:6" x14ac:dyDescent="0.3">
      <c r="A23458" t="s">
        <v>23836</v>
      </c>
      <c r="B23458">
        <v>942000</v>
      </c>
      <c r="C23458">
        <v>0</v>
      </c>
      <c r="D23458">
        <v>0</v>
      </c>
      <c r="E23458">
        <v>0</v>
      </c>
      <c r="F23458" s="4">
        <f t="shared" si="366"/>
        <v>0</v>
      </c>
    </row>
    <row r="23459" spans="1:6" x14ac:dyDescent="0.3">
      <c r="A23459" t="s">
        <v>23837</v>
      </c>
      <c r="B23459">
        <v>0</v>
      </c>
      <c r="C23459">
        <v>669760</v>
      </c>
      <c r="D23459">
        <v>0</v>
      </c>
      <c r="E23459">
        <v>863850</v>
      </c>
      <c r="F23459" s="4">
        <f t="shared" si="366"/>
        <v>511203.33333333331</v>
      </c>
    </row>
    <row r="23460" spans="1:6" x14ac:dyDescent="0.3">
      <c r="A23460" t="s">
        <v>23838</v>
      </c>
      <c r="B23460">
        <v>1004000</v>
      </c>
      <c r="C23460">
        <v>2092000</v>
      </c>
      <c r="D23460">
        <v>0</v>
      </c>
      <c r="E23460">
        <v>386000</v>
      </c>
      <c r="F23460" s="4">
        <f t="shared" si="366"/>
        <v>826000</v>
      </c>
    </row>
    <row r="23461" spans="1:6" x14ac:dyDescent="0.3">
      <c r="A23461" t="s">
        <v>23839</v>
      </c>
      <c r="B23461">
        <v>323960</v>
      </c>
      <c r="C23461">
        <v>748700</v>
      </c>
      <c r="D23461">
        <v>0</v>
      </c>
      <c r="E23461">
        <v>0</v>
      </c>
      <c r="F23461" s="4">
        <f t="shared" si="366"/>
        <v>249566.66666666666</v>
      </c>
    </row>
    <row r="23462" spans="1:6" x14ac:dyDescent="0.3">
      <c r="A23462" t="s">
        <v>23840</v>
      </c>
      <c r="B23462">
        <v>9355677</v>
      </c>
      <c r="C23462">
        <v>28271490</v>
      </c>
      <c r="D23462">
        <v>46840027</v>
      </c>
      <c r="E23462">
        <v>18250420</v>
      </c>
      <c r="F23462" s="4">
        <f t="shared" si="366"/>
        <v>31120645.666666668</v>
      </c>
    </row>
    <row r="23463" spans="1:6" x14ac:dyDescent="0.3">
      <c r="A23463" t="s">
        <v>23841</v>
      </c>
      <c r="B23463">
        <v>0</v>
      </c>
      <c r="C23463">
        <v>0</v>
      </c>
      <c r="D23463">
        <v>826200</v>
      </c>
      <c r="E23463">
        <v>0</v>
      </c>
      <c r="F23463" s="4">
        <f t="shared" si="366"/>
        <v>275400</v>
      </c>
    </row>
    <row r="23464" spans="1:6" x14ac:dyDescent="0.3">
      <c r="A23464" t="s">
        <v>23842</v>
      </c>
      <c r="B23464">
        <v>2130310</v>
      </c>
      <c r="C23464">
        <v>0</v>
      </c>
      <c r="D23464">
        <v>4268810</v>
      </c>
      <c r="E23464">
        <v>2572130</v>
      </c>
      <c r="F23464" s="4">
        <f t="shared" si="366"/>
        <v>2280313.3333333335</v>
      </c>
    </row>
    <row r="23465" spans="1:6" x14ac:dyDescent="0.3">
      <c r="A23465" t="s">
        <v>23843</v>
      </c>
      <c r="B23465">
        <v>0</v>
      </c>
      <c r="C23465">
        <v>3039220</v>
      </c>
      <c r="D23465">
        <v>0</v>
      </c>
      <c r="E23465">
        <v>0</v>
      </c>
      <c r="F23465" s="4">
        <f t="shared" si="366"/>
        <v>1013073.3333333334</v>
      </c>
    </row>
    <row r="23466" spans="1:6" x14ac:dyDescent="0.3">
      <c r="A23466" t="s">
        <v>23844</v>
      </c>
      <c r="B23466">
        <v>370000</v>
      </c>
      <c r="C23466">
        <v>888900</v>
      </c>
      <c r="D23466">
        <v>2613100</v>
      </c>
      <c r="E23466">
        <v>820000</v>
      </c>
      <c r="F23466" s="4">
        <f t="shared" si="366"/>
        <v>1440666.6666666667</v>
      </c>
    </row>
    <row r="23467" spans="1:6" x14ac:dyDescent="0.3">
      <c r="A23467" t="s">
        <v>23845</v>
      </c>
      <c r="B23467">
        <v>0</v>
      </c>
      <c r="C23467">
        <v>487140</v>
      </c>
      <c r="D23467">
        <v>0</v>
      </c>
      <c r="E23467">
        <v>0</v>
      </c>
      <c r="F23467" s="4">
        <f t="shared" si="366"/>
        <v>162380</v>
      </c>
    </row>
    <row r="23468" spans="1:6" x14ac:dyDescent="0.3">
      <c r="A23468" t="s">
        <v>23846</v>
      </c>
      <c r="B23468">
        <v>0</v>
      </c>
      <c r="C23468">
        <v>2289980</v>
      </c>
      <c r="D23468">
        <v>0</v>
      </c>
      <c r="E23468">
        <v>885100</v>
      </c>
      <c r="F23468" s="4">
        <f t="shared" si="366"/>
        <v>1058360</v>
      </c>
    </row>
    <row r="23469" spans="1:6" x14ac:dyDescent="0.3">
      <c r="A23469" t="s">
        <v>23847</v>
      </c>
      <c r="B23469">
        <v>4622150</v>
      </c>
      <c r="C23469">
        <v>0</v>
      </c>
      <c r="D23469">
        <v>0</v>
      </c>
      <c r="E23469">
        <v>3002400</v>
      </c>
      <c r="F23469" s="4">
        <f t="shared" si="366"/>
        <v>1000800</v>
      </c>
    </row>
    <row r="23470" spans="1:6" x14ac:dyDescent="0.3">
      <c r="A23470" t="s">
        <v>23848</v>
      </c>
      <c r="B23470">
        <v>0</v>
      </c>
      <c r="C23470">
        <v>1231910</v>
      </c>
      <c r="D23470">
        <v>558740</v>
      </c>
      <c r="E23470">
        <v>606060</v>
      </c>
      <c r="F23470" s="4">
        <f t="shared" si="366"/>
        <v>798903.33333333337</v>
      </c>
    </row>
    <row r="23471" spans="1:6" x14ac:dyDescent="0.3">
      <c r="A23471" t="s">
        <v>23849</v>
      </c>
      <c r="B23471">
        <v>22405560</v>
      </c>
      <c r="C23471">
        <v>17492113</v>
      </c>
      <c r="D23471">
        <v>14324100</v>
      </c>
      <c r="E23471">
        <v>14138260</v>
      </c>
      <c r="F23471" s="4">
        <f t="shared" si="366"/>
        <v>15318157.666666666</v>
      </c>
    </row>
    <row r="23472" spans="1:6" x14ac:dyDescent="0.3">
      <c r="A23472" t="s">
        <v>23850</v>
      </c>
      <c r="B23472">
        <v>0</v>
      </c>
      <c r="C23472">
        <v>0</v>
      </c>
      <c r="D23472">
        <v>718900</v>
      </c>
      <c r="E23472">
        <v>0</v>
      </c>
      <c r="F23472" s="4">
        <f t="shared" si="366"/>
        <v>239633.33333333334</v>
      </c>
    </row>
    <row r="23473" spans="1:6" x14ac:dyDescent="0.3">
      <c r="A23473" t="s">
        <v>23851</v>
      </c>
      <c r="B23473">
        <v>0</v>
      </c>
      <c r="C23473">
        <v>1925020</v>
      </c>
      <c r="D23473">
        <v>0</v>
      </c>
      <c r="E23473">
        <v>0</v>
      </c>
      <c r="F23473" s="4">
        <f t="shared" si="366"/>
        <v>641673.33333333337</v>
      </c>
    </row>
    <row r="23474" spans="1:6" x14ac:dyDescent="0.3">
      <c r="A23474" t="s">
        <v>23852</v>
      </c>
      <c r="B23474">
        <v>1766800</v>
      </c>
      <c r="C23474">
        <v>0</v>
      </c>
      <c r="D23474">
        <v>0</v>
      </c>
      <c r="E23474">
        <v>0</v>
      </c>
      <c r="F23474" s="4">
        <f t="shared" si="366"/>
        <v>0</v>
      </c>
    </row>
    <row r="23475" spans="1:6" x14ac:dyDescent="0.3">
      <c r="A23475" t="s">
        <v>23853</v>
      </c>
      <c r="B23475">
        <v>0</v>
      </c>
      <c r="C23475">
        <v>0</v>
      </c>
      <c r="D23475">
        <v>10822500</v>
      </c>
      <c r="E23475">
        <v>5574000</v>
      </c>
      <c r="F23475" s="4">
        <f t="shared" si="366"/>
        <v>5465500</v>
      </c>
    </row>
    <row r="23476" spans="1:6" x14ac:dyDescent="0.3">
      <c r="A23476" t="s">
        <v>23854</v>
      </c>
      <c r="B23476">
        <v>382200</v>
      </c>
      <c r="C23476">
        <v>1480000</v>
      </c>
      <c r="D23476">
        <v>0</v>
      </c>
      <c r="E23476">
        <v>0</v>
      </c>
      <c r="F23476" s="4">
        <f t="shared" si="366"/>
        <v>493333.33333333331</v>
      </c>
    </row>
    <row r="23477" spans="1:6" x14ac:dyDescent="0.3">
      <c r="A23477" t="s">
        <v>23855</v>
      </c>
      <c r="B23477">
        <v>0</v>
      </c>
      <c r="C23477">
        <v>0</v>
      </c>
      <c r="D23477">
        <v>7892680</v>
      </c>
      <c r="E23477">
        <v>1712520</v>
      </c>
      <c r="F23477" s="4">
        <f t="shared" si="366"/>
        <v>3201733.3333333335</v>
      </c>
    </row>
    <row r="23478" spans="1:6" x14ac:dyDescent="0.3">
      <c r="A23478" t="s">
        <v>23856</v>
      </c>
      <c r="B23478">
        <v>0</v>
      </c>
      <c r="C23478">
        <v>0</v>
      </c>
      <c r="D23478">
        <v>1278150</v>
      </c>
      <c r="E23478">
        <v>386000</v>
      </c>
      <c r="F23478" s="4">
        <f t="shared" si="366"/>
        <v>554716.66666666663</v>
      </c>
    </row>
    <row r="23479" spans="1:6" x14ac:dyDescent="0.3">
      <c r="A23479" t="s">
        <v>23857</v>
      </c>
      <c r="B23479">
        <v>2293200</v>
      </c>
      <c r="C23479">
        <v>3348800</v>
      </c>
      <c r="D23479">
        <v>2086750</v>
      </c>
      <c r="E23479">
        <v>4385100</v>
      </c>
      <c r="F23479" s="4">
        <f t="shared" si="366"/>
        <v>3273550</v>
      </c>
    </row>
    <row r="23480" spans="1:6" x14ac:dyDescent="0.3">
      <c r="A23480" t="s">
        <v>23858</v>
      </c>
      <c r="B23480">
        <v>0</v>
      </c>
      <c r="C23480">
        <v>247520</v>
      </c>
      <c r="D23480">
        <v>1760000</v>
      </c>
      <c r="E23480">
        <v>0</v>
      </c>
      <c r="F23480" s="4">
        <f t="shared" si="366"/>
        <v>669173.33333333337</v>
      </c>
    </row>
    <row r="23481" spans="1:6" x14ac:dyDescent="0.3">
      <c r="A23481" t="s">
        <v>23859</v>
      </c>
      <c r="B23481">
        <v>0</v>
      </c>
      <c r="C23481">
        <v>1071000</v>
      </c>
      <c r="D23481">
        <v>256000</v>
      </c>
      <c r="E23481">
        <v>1353980</v>
      </c>
      <c r="F23481" s="4">
        <f t="shared" si="366"/>
        <v>893660</v>
      </c>
    </row>
    <row r="23482" spans="1:6" x14ac:dyDescent="0.3">
      <c r="A23482" t="s">
        <v>23860</v>
      </c>
      <c r="B23482">
        <v>0</v>
      </c>
      <c r="C23482">
        <v>300300</v>
      </c>
      <c r="D23482">
        <v>286650</v>
      </c>
      <c r="E23482">
        <v>1289200</v>
      </c>
      <c r="F23482" s="4">
        <f t="shared" si="366"/>
        <v>625383.33333333337</v>
      </c>
    </row>
    <row r="23483" spans="1:6" x14ac:dyDescent="0.3">
      <c r="A23483" t="s">
        <v>23861</v>
      </c>
      <c r="B23483">
        <v>0</v>
      </c>
      <c r="C23483">
        <v>160000</v>
      </c>
      <c r="D23483">
        <v>0</v>
      </c>
      <c r="E23483">
        <v>0</v>
      </c>
      <c r="F23483" s="4">
        <f t="shared" si="366"/>
        <v>53333.333333333336</v>
      </c>
    </row>
    <row r="23484" spans="1:6" x14ac:dyDescent="0.3">
      <c r="A23484" t="s">
        <v>23862</v>
      </c>
      <c r="B23484">
        <v>557800</v>
      </c>
      <c r="C23484">
        <v>0</v>
      </c>
      <c r="D23484">
        <v>0</v>
      </c>
      <c r="E23484">
        <v>0</v>
      </c>
      <c r="F23484" s="4">
        <f t="shared" si="366"/>
        <v>0</v>
      </c>
    </row>
    <row r="23485" spans="1:6" x14ac:dyDescent="0.3">
      <c r="A23485" t="s">
        <v>23863</v>
      </c>
      <c r="B23485">
        <v>10726210</v>
      </c>
      <c r="C23485">
        <v>8179500</v>
      </c>
      <c r="D23485">
        <v>18671440</v>
      </c>
      <c r="E23485">
        <v>9231130</v>
      </c>
      <c r="F23485" s="4">
        <f t="shared" si="366"/>
        <v>12027356.666666666</v>
      </c>
    </row>
    <row r="23486" spans="1:6" x14ac:dyDescent="0.3">
      <c r="A23486" t="s">
        <v>23864</v>
      </c>
      <c r="B23486">
        <v>0</v>
      </c>
      <c r="C23486">
        <v>0</v>
      </c>
      <c r="D23486">
        <v>450000</v>
      </c>
      <c r="E23486">
        <v>0</v>
      </c>
      <c r="F23486" s="4">
        <f t="shared" si="366"/>
        <v>150000</v>
      </c>
    </row>
    <row r="23487" spans="1:6" x14ac:dyDescent="0.3">
      <c r="A23487" t="s">
        <v>23865</v>
      </c>
      <c r="B23487">
        <v>0</v>
      </c>
      <c r="C23487">
        <v>970000</v>
      </c>
      <c r="D23487">
        <v>357240</v>
      </c>
      <c r="E23487">
        <v>1534660</v>
      </c>
      <c r="F23487" s="4">
        <f t="shared" si="366"/>
        <v>953966.66666666663</v>
      </c>
    </row>
    <row r="23488" spans="1:6" x14ac:dyDescent="0.3">
      <c r="A23488" t="s">
        <v>23866</v>
      </c>
      <c r="B23488">
        <v>1328600</v>
      </c>
      <c r="C23488">
        <v>600000</v>
      </c>
      <c r="D23488">
        <v>228000</v>
      </c>
      <c r="E23488">
        <v>234600</v>
      </c>
      <c r="F23488" s="4">
        <f t="shared" si="366"/>
        <v>354200</v>
      </c>
    </row>
    <row r="23489" spans="1:6" x14ac:dyDescent="0.3">
      <c r="A23489" t="s">
        <v>23867</v>
      </c>
      <c r="B23489">
        <v>0</v>
      </c>
      <c r="C23489">
        <v>0</v>
      </c>
      <c r="D23489">
        <v>370000</v>
      </c>
      <c r="E23489">
        <v>0</v>
      </c>
      <c r="F23489" s="4">
        <f t="shared" si="366"/>
        <v>123333.33333333333</v>
      </c>
    </row>
    <row r="23490" spans="1:6" x14ac:dyDescent="0.3">
      <c r="A23490" t="s">
        <v>23868</v>
      </c>
      <c r="B23490">
        <v>0</v>
      </c>
      <c r="C23490">
        <v>540540</v>
      </c>
      <c r="D23490">
        <v>0</v>
      </c>
      <c r="E23490">
        <v>0</v>
      </c>
      <c r="F23490" s="4">
        <f t="shared" si="366"/>
        <v>180180</v>
      </c>
    </row>
    <row r="23491" spans="1:6" x14ac:dyDescent="0.3">
      <c r="A23491" t="s">
        <v>23869</v>
      </c>
      <c r="B23491">
        <v>0</v>
      </c>
      <c r="C23491">
        <v>1149960</v>
      </c>
      <c r="D23491">
        <v>0</v>
      </c>
      <c r="E23491">
        <v>0</v>
      </c>
      <c r="F23491" s="4">
        <f t="shared" ref="F23491:F23554" si="367">SUM(C23491:E23491)/3</f>
        <v>383320</v>
      </c>
    </row>
    <row r="23492" spans="1:6" x14ac:dyDescent="0.3">
      <c r="A23492" t="s">
        <v>23870</v>
      </c>
      <c r="B23492">
        <v>0</v>
      </c>
      <c r="C23492">
        <v>0</v>
      </c>
      <c r="D23492">
        <v>939120</v>
      </c>
      <c r="E23492">
        <v>0</v>
      </c>
      <c r="F23492" s="4">
        <f t="shared" si="367"/>
        <v>313040</v>
      </c>
    </row>
    <row r="23493" spans="1:6" x14ac:dyDescent="0.3">
      <c r="A23493" t="s">
        <v>23871</v>
      </c>
      <c r="B23493">
        <v>10968230</v>
      </c>
      <c r="C23493">
        <v>12070860</v>
      </c>
      <c r="D23493">
        <v>2942940</v>
      </c>
      <c r="E23493">
        <v>4209750</v>
      </c>
      <c r="F23493" s="4">
        <f t="shared" si="367"/>
        <v>6407850</v>
      </c>
    </row>
    <row r="23494" spans="1:6" x14ac:dyDescent="0.3">
      <c r="A23494" t="s">
        <v>23872</v>
      </c>
      <c r="B23494">
        <v>0</v>
      </c>
      <c r="C23494">
        <v>27891840</v>
      </c>
      <c r="D23494">
        <v>22900100</v>
      </c>
      <c r="E23494">
        <v>14368640</v>
      </c>
      <c r="F23494" s="4">
        <f t="shared" si="367"/>
        <v>21720193.333333332</v>
      </c>
    </row>
    <row r="23495" spans="1:6" x14ac:dyDescent="0.3">
      <c r="A23495" t="s">
        <v>23873</v>
      </c>
      <c r="B23495">
        <v>2153510</v>
      </c>
      <c r="C23495">
        <v>0</v>
      </c>
      <c r="D23495">
        <v>2075710</v>
      </c>
      <c r="E23495">
        <v>0</v>
      </c>
      <c r="F23495" s="4">
        <f t="shared" si="367"/>
        <v>691903.33333333337</v>
      </c>
    </row>
    <row r="23496" spans="1:6" x14ac:dyDescent="0.3">
      <c r="A23496" t="s">
        <v>23874</v>
      </c>
      <c r="B23496">
        <v>0</v>
      </c>
      <c r="C23496">
        <v>748700</v>
      </c>
      <c r="D23496">
        <v>0</v>
      </c>
      <c r="E23496">
        <v>0</v>
      </c>
      <c r="F23496" s="4">
        <f t="shared" si="367"/>
        <v>249566.66666666666</v>
      </c>
    </row>
    <row r="23497" spans="1:6" x14ac:dyDescent="0.3">
      <c r="A23497" t="s">
        <v>23875</v>
      </c>
      <c r="B23497">
        <v>0</v>
      </c>
      <c r="C23497">
        <v>2093000</v>
      </c>
      <c r="D23497">
        <v>0</v>
      </c>
      <c r="E23497">
        <v>0</v>
      </c>
      <c r="F23497" s="4">
        <f t="shared" si="367"/>
        <v>697666.66666666663</v>
      </c>
    </row>
    <row r="23498" spans="1:6" x14ac:dyDescent="0.3">
      <c r="A23498" t="s">
        <v>23876</v>
      </c>
      <c r="B23498">
        <v>2154210</v>
      </c>
      <c r="C23498">
        <v>2041580</v>
      </c>
      <c r="D23498">
        <v>2137940</v>
      </c>
      <c r="E23498">
        <v>2251780</v>
      </c>
      <c r="F23498" s="4">
        <f t="shared" si="367"/>
        <v>2143766.6666666665</v>
      </c>
    </row>
    <row r="23499" spans="1:6" x14ac:dyDescent="0.3">
      <c r="A23499" t="s">
        <v>23877</v>
      </c>
      <c r="B23499">
        <v>0</v>
      </c>
      <c r="C23499">
        <v>1480000</v>
      </c>
      <c r="D23499">
        <v>1480000</v>
      </c>
      <c r="E23499">
        <v>0</v>
      </c>
      <c r="F23499" s="4">
        <f t="shared" si="367"/>
        <v>986666.66666666663</v>
      </c>
    </row>
    <row r="23500" spans="1:6" x14ac:dyDescent="0.3">
      <c r="A23500" t="s">
        <v>23878</v>
      </c>
      <c r="B23500">
        <v>678860</v>
      </c>
      <c r="C23500">
        <v>0</v>
      </c>
      <c r="D23500">
        <v>0</v>
      </c>
      <c r="E23500">
        <v>1564000</v>
      </c>
      <c r="F23500" s="4">
        <f t="shared" si="367"/>
        <v>521333.33333333331</v>
      </c>
    </row>
    <row r="23501" spans="1:6" x14ac:dyDescent="0.3">
      <c r="A23501" t="s">
        <v>23879</v>
      </c>
      <c r="B23501">
        <v>487330</v>
      </c>
      <c r="C23501">
        <v>252320</v>
      </c>
      <c r="D23501">
        <v>0</v>
      </c>
      <c r="E23501">
        <v>234600</v>
      </c>
      <c r="F23501" s="4">
        <f t="shared" si="367"/>
        <v>162306.66666666666</v>
      </c>
    </row>
    <row r="23502" spans="1:6" x14ac:dyDescent="0.3">
      <c r="A23502" t="s">
        <v>23880</v>
      </c>
      <c r="B23502">
        <v>1519200</v>
      </c>
      <c r="C23502">
        <v>2178740</v>
      </c>
      <c r="D23502">
        <v>5126200</v>
      </c>
      <c r="E23502">
        <v>4871210</v>
      </c>
      <c r="F23502" s="4">
        <f t="shared" si="367"/>
        <v>4058716.6666666665</v>
      </c>
    </row>
    <row r="23503" spans="1:6" x14ac:dyDescent="0.3">
      <c r="A23503" t="s">
        <v>23881</v>
      </c>
      <c r="B23503">
        <v>0</v>
      </c>
      <c r="C23503">
        <v>1317990</v>
      </c>
      <c r="D23503">
        <v>0</v>
      </c>
      <c r="E23503">
        <v>772000</v>
      </c>
      <c r="F23503" s="4">
        <f t="shared" si="367"/>
        <v>696663.33333333337</v>
      </c>
    </row>
    <row r="23504" spans="1:6" x14ac:dyDescent="0.3">
      <c r="A23504" t="s">
        <v>23882</v>
      </c>
      <c r="B23504">
        <v>0</v>
      </c>
      <c r="C23504">
        <v>483210</v>
      </c>
      <c r="D23504">
        <v>0</v>
      </c>
      <c r="E23504">
        <v>1830560</v>
      </c>
      <c r="F23504" s="4">
        <f t="shared" si="367"/>
        <v>771256.66666666663</v>
      </c>
    </row>
    <row r="23505" spans="1:6" x14ac:dyDescent="0.3">
      <c r="A23505" t="s">
        <v>23883</v>
      </c>
      <c r="B23505">
        <v>4047470</v>
      </c>
      <c r="C23505">
        <v>2674700</v>
      </c>
      <c r="D23505">
        <v>3048810</v>
      </c>
      <c r="E23505">
        <v>3565540</v>
      </c>
      <c r="F23505" s="4">
        <f t="shared" si="367"/>
        <v>3096350</v>
      </c>
    </row>
    <row r="23506" spans="1:6" x14ac:dyDescent="0.3">
      <c r="A23506" t="s">
        <v>23884</v>
      </c>
      <c r="B23506">
        <v>2321380</v>
      </c>
      <c r="C23506">
        <v>0</v>
      </c>
      <c r="D23506">
        <v>1726340</v>
      </c>
      <c r="E23506">
        <v>563200</v>
      </c>
      <c r="F23506" s="4">
        <f t="shared" si="367"/>
        <v>763180</v>
      </c>
    </row>
    <row r="23507" spans="1:6" x14ac:dyDescent="0.3">
      <c r="A23507" t="s">
        <v>23885</v>
      </c>
      <c r="B23507">
        <v>0</v>
      </c>
      <c r="C23507">
        <v>0</v>
      </c>
      <c r="D23507">
        <v>357000</v>
      </c>
      <c r="E23507">
        <v>804500</v>
      </c>
      <c r="F23507" s="4">
        <f t="shared" si="367"/>
        <v>387166.66666666669</v>
      </c>
    </row>
    <row r="23508" spans="1:6" x14ac:dyDescent="0.3">
      <c r="A23508" t="s">
        <v>23886</v>
      </c>
      <c r="B23508">
        <v>0</v>
      </c>
      <c r="C23508">
        <v>0</v>
      </c>
      <c r="D23508">
        <v>1277400</v>
      </c>
      <c r="E23508">
        <v>1253280</v>
      </c>
      <c r="F23508" s="4">
        <f t="shared" si="367"/>
        <v>843560</v>
      </c>
    </row>
    <row r="23509" spans="1:6" x14ac:dyDescent="0.3">
      <c r="A23509" t="s">
        <v>23887</v>
      </c>
      <c r="B23509">
        <v>0</v>
      </c>
      <c r="C23509">
        <v>242880</v>
      </c>
      <c r="D23509">
        <v>0</v>
      </c>
      <c r="E23509">
        <v>0</v>
      </c>
      <c r="F23509" s="4">
        <f t="shared" si="367"/>
        <v>80960</v>
      </c>
    </row>
    <row r="23510" spans="1:6" x14ac:dyDescent="0.3">
      <c r="A23510" t="s">
        <v>23888</v>
      </c>
      <c r="B23510">
        <v>770640</v>
      </c>
      <c r="C23510">
        <v>2595500</v>
      </c>
      <c r="D23510">
        <v>3021030</v>
      </c>
      <c r="E23510">
        <v>2594800</v>
      </c>
      <c r="F23510" s="4">
        <f t="shared" si="367"/>
        <v>2737110</v>
      </c>
    </row>
    <row r="23511" spans="1:6" x14ac:dyDescent="0.3">
      <c r="A23511" t="s">
        <v>23889</v>
      </c>
      <c r="B23511">
        <v>0</v>
      </c>
      <c r="C23511">
        <v>549000</v>
      </c>
      <c r="D23511">
        <v>0</v>
      </c>
      <c r="E23511">
        <v>0</v>
      </c>
      <c r="F23511" s="4">
        <f t="shared" si="367"/>
        <v>183000</v>
      </c>
    </row>
    <row r="23512" spans="1:6" x14ac:dyDescent="0.3">
      <c r="A23512" t="s">
        <v>23890</v>
      </c>
      <c r="B23512">
        <v>0</v>
      </c>
      <c r="C23512">
        <v>0</v>
      </c>
      <c r="D23512">
        <v>622200</v>
      </c>
      <c r="E23512">
        <v>0</v>
      </c>
      <c r="F23512" s="4">
        <f t="shared" si="367"/>
        <v>207400</v>
      </c>
    </row>
    <row r="23513" spans="1:6" x14ac:dyDescent="0.3">
      <c r="A23513" t="s">
        <v>23891</v>
      </c>
      <c r="B23513">
        <v>516880</v>
      </c>
      <c r="C23513">
        <v>612000</v>
      </c>
      <c r="D23513">
        <v>2146900</v>
      </c>
      <c r="E23513">
        <v>2212300</v>
      </c>
      <c r="F23513" s="4">
        <f t="shared" si="367"/>
        <v>1657066.6666666667</v>
      </c>
    </row>
    <row r="23514" spans="1:6" x14ac:dyDescent="0.3">
      <c r="A23514" t="s">
        <v>23892</v>
      </c>
      <c r="B23514">
        <v>0</v>
      </c>
      <c r="C23514">
        <v>1560960</v>
      </c>
      <c r="D23514">
        <v>0</v>
      </c>
      <c r="E23514">
        <v>0</v>
      </c>
      <c r="F23514" s="4">
        <f t="shared" si="367"/>
        <v>520320</v>
      </c>
    </row>
    <row r="23515" spans="1:6" x14ac:dyDescent="0.3">
      <c r="A23515" t="s">
        <v>23893</v>
      </c>
      <c r="B23515">
        <v>0</v>
      </c>
      <c r="C23515">
        <v>0</v>
      </c>
      <c r="D23515">
        <v>34410000</v>
      </c>
      <c r="E23515">
        <v>0</v>
      </c>
      <c r="F23515" s="4">
        <f t="shared" si="367"/>
        <v>11470000</v>
      </c>
    </row>
    <row r="23516" spans="1:6" x14ac:dyDescent="0.3">
      <c r="A23516" t="s">
        <v>23894</v>
      </c>
      <c r="B23516">
        <v>370000</v>
      </c>
      <c r="C23516">
        <v>0</v>
      </c>
      <c r="D23516">
        <v>0</v>
      </c>
      <c r="E23516">
        <v>807500</v>
      </c>
      <c r="F23516" s="4">
        <f t="shared" si="367"/>
        <v>269166.66666666669</v>
      </c>
    </row>
    <row r="23517" spans="1:6" x14ac:dyDescent="0.3">
      <c r="A23517" t="s">
        <v>23895</v>
      </c>
      <c r="B23517">
        <v>471380</v>
      </c>
      <c r="C23517">
        <v>421100</v>
      </c>
      <c r="D23517">
        <v>0</v>
      </c>
      <c r="E23517">
        <v>189240</v>
      </c>
      <c r="F23517" s="4">
        <f t="shared" si="367"/>
        <v>203446.66666666666</v>
      </c>
    </row>
    <row r="23518" spans="1:6" x14ac:dyDescent="0.3">
      <c r="A23518" t="s">
        <v>23896</v>
      </c>
      <c r="B23518">
        <v>0</v>
      </c>
      <c r="C23518">
        <v>0</v>
      </c>
      <c r="D23518">
        <v>540540</v>
      </c>
      <c r="E23518">
        <v>0</v>
      </c>
      <c r="F23518" s="4">
        <f t="shared" si="367"/>
        <v>180180</v>
      </c>
    </row>
    <row r="23519" spans="1:6" x14ac:dyDescent="0.3">
      <c r="A23519" t="s">
        <v>23897</v>
      </c>
      <c r="B23519">
        <v>0</v>
      </c>
      <c r="C23519">
        <v>942760</v>
      </c>
      <c r="D23519">
        <v>461420</v>
      </c>
      <c r="E23519">
        <v>0</v>
      </c>
      <c r="F23519" s="4">
        <f t="shared" si="367"/>
        <v>468060</v>
      </c>
    </row>
    <row r="23520" spans="1:6" x14ac:dyDescent="0.3">
      <c r="A23520" t="s">
        <v>23898</v>
      </c>
      <c r="B23520">
        <v>2598780</v>
      </c>
      <c r="C23520">
        <v>472290</v>
      </c>
      <c r="D23520">
        <v>0</v>
      </c>
      <c r="E23520">
        <v>0</v>
      </c>
      <c r="F23520" s="4">
        <f t="shared" si="367"/>
        <v>157430</v>
      </c>
    </row>
    <row r="23521" spans="1:6" x14ac:dyDescent="0.3">
      <c r="A23521" t="s">
        <v>23899</v>
      </c>
      <c r="B23521">
        <v>0</v>
      </c>
      <c r="C23521">
        <v>0</v>
      </c>
      <c r="D23521">
        <v>473200</v>
      </c>
      <c r="E23521">
        <v>562380</v>
      </c>
      <c r="F23521" s="4">
        <f t="shared" si="367"/>
        <v>345193.33333333331</v>
      </c>
    </row>
    <row r="23522" spans="1:6" x14ac:dyDescent="0.3">
      <c r="A23522" t="s">
        <v>23900</v>
      </c>
      <c r="B23522">
        <v>1039200</v>
      </c>
      <c r="C23522">
        <v>0</v>
      </c>
      <c r="D23522">
        <v>0</v>
      </c>
      <c r="E23522">
        <v>0</v>
      </c>
      <c r="F23522" s="4">
        <f t="shared" si="367"/>
        <v>0</v>
      </c>
    </row>
    <row r="23523" spans="1:6" x14ac:dyDescent="0.3">
      <c r="A23523" t="s">
        <v>23901</v>
      </c>
      <c r="B23523">
        <v>1952160</v>
      </c>
      <c r="C23523">
        <v>0</v>
      </c>
      <c r="D23523">
        <v>0</v>
      </c>
      <c r="E23523">
        <v>450560</v>
      </c>
      <c r="F23523" s="4">
        <f t="shared" si="367"/>
        <v>150186.66666666666</v>
      </c>
    </row>
    <row r="23524" spans="1:6" x14ac:dyDescent="0.3">
      <c r="A23524" t="s">
        <v>23902</v>
      </c>
      <c r="B23524">
        <v>0</v>
      </c>
      <c r="C23524">
        <v>0</v>
      </c>
      <c r="D23524">
        <v>484500</v>
      </c>
      <c r="E23524">
        <v>0</v>
      </c>
      <c r="F23524" s="4">
        <f t="shared" si="367"/>
        <v>161500</v>
      </c>
    </row>
    <row r="23525" spans="1:6" x14ac:dyDescent="0.3">
      <c r="A23525" t="s">
        <v>23903</v>
      </c>
      <c r="B23525">
        <v>0</v>
      </c>
      <c r="C23525">
        <v>0</v>
      </c>
      <c r="D23525">
        <v>940030</v>
      </c>
      <c r="E23525">
        <v>450560</v>
      </c>
      <c r="F23525" s="4">
        <f t="shared" si="367"/>
        <v>463530</v>
      </c>
    </row>
    <row r="23526" spans="1:6" x14ac:dyDescent="0.3">
      <c r="A23526" t="s">
        <v>23904</v>
      </c>
      <c r="B23526">
        <v>2502480</v>
      </c>
      <c r="C23526">
        <v>0</v>
      </c>
      <c r="D23526">
        <v>0</v>
      </c>
      <c r="E23526">
        <v>0</v>
      </c>
      <c r="F23526" s="4">
        <f t="shared" si="367"/>
        <v>0</v>
      </c>
    </row>
    <row r="23527" spans="1:6" x14ac:dyDescent="0.3">
      <c r="A23527" t="s">
        <v>23905</v>
      </c>
      <c r="B23527">
        <v>803200</v>
      </c>
      <c r="C23527">
        <v>370000</v>
      </c>
      <c r="D23527">
        <v>2197240</v>
      </c>
      <c r="E23527">
        <v>559260</v>
      </c>
      <c r="F23527" s="4">
        <f t="shared" si="367"/>
        <v>1042166.6666666666</v>
      </c>
    </row>
    <row r="23528" spans="1:6" x14ac:dyDescent="0.3">
      <c r="A23528" t="s">
        <v>23906</v>
      </c>
      <c r="B23528">
        <v>0</v>
      </c>
      <c r="C23528">
        <v>854000</v>
      </c>
      <c r="D23528">
        <v>0</v>
      </c>
      <c r="E23528">
        <v>402000</v>
      </c>
      <c r="F23528" s="4">
        <f t="shared" si="367"/>
        <v>418666.66666666669</v>
      </c>
    </row>
    <row r="23529" spans="1:6" x14ac:dyDescent="0.3">
      <c r="A23529" t="s">
        <v>23907</v>
      </c>
      <c r="B23529">
        <v>0</v>
      </c>
      <c r="C23529">
        <v>0</v>
      </c>
      <c r="D23529">
        <v>812510</v>
      </c>
      <c r="E23529">
        <v>1417380</v>
      </c>
      <c r="F23529" s="4">
        <f t="shared" si="367"/>
        <v>743296.66666666663</v>
      </c>
    </row>
    <row r="23530" spans="1:6" x14ac:dyDescent="0.3">
      <c r="A23530" t="s">
        <v>23908</v>
      </c>
      <c r="B23530">
        <v>1084070</v>
      </c>
      <c r="C23530">
        <v>0</v>
      </c>
      <c r="D23530">
        <v>1051050</v>
      </c>
      <c r="E23530">
        <v>0</v>
      </c>
      <c r="F23530" s="4">
        <f t="shared" si="367"/>
        <v>350350</v>
      </c>
    </row>
    <row r="23531" spans="1:6" x14ac:dyDescent="0.3">
      <c r="A23531" t="s">
        <v>23909</v>
      </c>
      <c r="B23531">
        <v>0</v>
      </c>
      <c r="C23531">
        <v>2472600</v>
      </c>
      <c r="D23531">
        <v>4095250</v>
      </c>
      <c r="E23531">
        <v>2996480</v>
      </c>
      <c r="F23531" s="4">
        <f t="shared" si="367"/>
        <v>3188110</v>
      </c>
    </row>
    <row r="23532" spans="1:6" x14ac:dyDescent="0.3">
      <c r="A23532" t="s">
        <v>23910</v>
      </c>
      <c r="B23532">
        <v>1226000</v>
      </c>
      <c r="C23532">
        <v>0</v>
      </c>
      <c r="D23532">
        <v>1017100</v>
      </c>
      <c r="E23532">
        <v>862680</v>
      </c>
      <c r="F23532" s="4">
        <f t="shared" si="367"/>
        <v>626593.33333333337</v>
      </c>
    </row>
    <row r="23533" spans="1:6" x14ac:dyDescent="0.3">
      <c r="A23533" t="s">
        <v>23911</v>
      </c>
      <c r="B23533">
        <v>368520</v>
      </c>
      <c r="C23533">
        <v>0</v>
      </c>
      <c r="D23533">
        <v>0</v>
      </c>
      <c r="E23533">
        <v>410000</v>
      </c>
      <c r="F23533" s="4">
        <f t="shared" si="367"/>
        <v>136666.66666666666</v>
      </c>
    </row>
    <row r="23534" spans="1:6" x14ac:dyDescent="0.3">
      <c r="A23534" t="s">
        <v>23912</v>
      </c>
      <c r="B23534">
        <v>0</v>
      </c>
      <c r="C23534">
        <v>1091400</v>
      </c>
      <c r="D23534">
        <v>0</v>
      </c>
      <c r="E23534">
        <v>672650</v>
      </c>
      <c r="F23534" s="4">
        <f t="shared" si="367"/>
        <v>588016.66666666663</v>
      </c>
    </row>
    <row r="23535" spans="1:6" x14ac:dyDescent="0.3">
      <c r="A23535" t="s">
        <v>23913</v>
      </c>
      <c r="B23535">
        <v>0</v>
      </c>
      <c r="C23535">
        <v>0</v>
      </c>
      <c r="D23535">
        <v>895260</v>
      </c>
      <c r="E23535">
        <v>473200</v>
      </c>
      <c r="F23535" s="4">
        <f t="shared" si="367"/>
        <v>456153.33333333331</v>
      </c>
    </row>
    <row r="23536" spans="1:6" x14ac:dyDescent="0.3">
      <c r="A23536" t="s">
        <v>23914</v>
      </c>
      <c r="B23536">
        <v>768000</v>
      </c>
      <c r="C23536">
        <v>1075660</v>
      </c>
      <c r="D23536">
        <v>0</v>
      </c>
      <c r="E23536">
        <v>1792000</v>
      </c>
      <c r="F23536" s="4">
        <f t="shared" si="367"/>
        <v>955886.66666666663</v>
      </c>
    </row>
    <row r="23537" spans="1:6" x14ac:dyDescent="0.3">
      <c r="A23537" t="s">
        <v>23915</v>
      </c>
      <c r="B23537">
        <v>2207100</v>
      </c>
      <c r="C23537">
        <v>0</v>
      </c>
      <c r="D23537">
        <v>2271370</v>
      </c>
      <c r="E23537">
        <v>463500</v>
      </c>
      <c r="F23537" s="4">
        <f t="shared" si="367"/>
        <v>911623.33333333337</v>
      </c>
    </row>
    <row r="23538" spans="1:6" x14ac:dyDescent="0.3">
      <c r="A23538" t="s">
        <v>23916</v>
      </c>
      <c r="B23538">
        <v>1262310</v>
      </c>
      <c r="C23538">
        <v>149400</v>
      </c>
      <c r="D23538">
        <v>0</v>
      </c>
      <c r="E23538">
        <v>0</v>
      </c>
      <c r="F23538" s="4">
        <f t="shared" si="367"/>
        <v>49800</v>
      </c>
    </row>
    <row r="23539" spans="1:6" x14ac:dyDescent="0.3">
      <c r="A23539" t="s">
        <v>23917</v>
      </c>
      <c r="B23539">
        <v>0</v>
      </c>
      <c r="C23539">
        <v>1028240</v>
      </c>
      <c r="D23539">
        <v>371280</v>
      </c>
      <c r="E23539">
        <v>0</v>
      </c>
      <c r="F23539" s="4">
        <f t="shared" si="367"/>
        <v>466506.66666666669</v>
      </c>
    </row>
    <row r="23540" spans="1:6" x14ac:dyDescent="0.3">
      <c r="A23540" t="s">
        <v>23918</v>
      </c>
      <c r="B23540">
        <v>667950</v>
      </c>
      <c r="C23540">
        <v>1377000</v>
      </c>
      <c r="D23540">
        <v>0</v>
      </c>
      <c r="E23540">
        <v>2000400</v>
      </c>
      <c r="F23540" s="4">
        <f t="shared" si="367"/>
        <v>1125800</v>
      </c>
    </row>
    <row r="23541" spans="1:6" x14ac:dyDescent="0.3">
      <c r="A23541" t="s">
        <v>23919</v>
      </c>
      <c r="B23541">
        <v>1841460</v>
      </c>
      <c r="C23541">
        <v>1347760</v>
      </c>
      <c r="D23541">
        <v>0</v>
      </c>
      <c r="E23541">
        <v>1222390</v>
      </c>
      <c r="F23541" s="4">
        <f t="shared" si="367"/>
        <v>856716.66666666663</v>
      </c>
    </row>
    <row r="23542" spans="1:6" x14ac:dyDescent="0.3">
      <c r="A23542" t="s">
        <v>23920</v>
      </c>
      <c r="B23542">
        <v>271000</v>
      </c>
      <c r="C23542">
        <v>0</v>
      </c>
      <c r="D23542">
        <v>1327690</v>
      </c>
      <c r="E23542">
        <v>258440</v>
      </c>
      <c r="F23542" s="4">
        <f t="shared" si="367"/>
        <v>528710</v>
      </c>
    </row>
    <row r="23543" spans="1:6" x14ac:dyDescent="0.3">
      <c r="A23543" t="s">
        <v>23921</v>
      </c>
      <c r="B23543">
        <v>0</v>
      </c>
      <c r="C23543">
        <v>0</v>
      </c>
      <c r="D23543">
        <v>322080</v>
      </c>
      <c r="E23543">
        <v>0</v>
      </c>
      <c r="F23543" s="4">
        <f t="shared" si="367"/>
        <v>107360</v>
      </c>
    </row>
    <row r="23544" spans="1:6" x14ac:dyDescent="0.3">
      <c r="A23544" t="s">
        <v>23922</v>
      </c>
      <c r="B23544">
        <v>0</v>
      </c>
      <c r="C23544">
        <v>1080500</v>
      </c>
      <c r="D23544">
        <v>1214950</v>
      </c>
      <c r="E23544">
        <v>0</v>
      </c>
      <c r="F23544" s="4">
        <f t="shared" si="367"/>
        <v>765150</v>
      </c>
    </row>
    <row r="23545" spans="1:6" x14ac:dyDescent="0.3">
      <c r="A23545" t="s">
        <v>23923</v>
      </c>
      <c r="B23545">
        <v>0</v>
      </c>
      <c r="C23545">
        <v>445670</v>
      </c>
      <c r="D23545">
        <v>0</v>
      </c>
      <c r="E23545">
        <v>993570</v>
      </c>
      <c r="F23545" s="4">
        <f t="shared" si="367"/>
        <v>479746.66666666669</v>
      </c>
    </row>
    <row r="23546" spans="1:6" x14ac:dyDescent="0.3">
      <c r="A23546" t="s">
        <v>23924</v>
      </c>
      <c r="B23546">
        <v>0</v>
      </c>
      <c r="C23546">
        <v>1308140</v>
      </c>
      <c r="D23546">
        <v>675760</v>
      </c>
      <c r="E23546">
        <v>1913800</v>
      </c>
      <c r="F23546" s="4">
        <f t="shared" si="367"/>
        <v>1299233.3333333333</v>
      </c>
    </row>
    <row r="23547" spans="1:6" x14ac:dyDescent="0.3">
      <c r="A23547" t="s">
        <v>23925</v>
      </c>
      <c r="B23547">
        <v>0</v>
      </c>
      <c r="C23547">
        <v>2704280</v>
      </c>
      <c r="D23547">
        <v>0</v>
      </c>
      <c r="E23547">
        <v>4511630</v>
      </c>
      <c r="F23547" s="4">
        <f t="shared" si="367"/>
        <v>2405303.3333333335</v>
      </c>
    </row>
    <row r="23548" spans="1:6" x14ac:dyDescent="0.3">
      <c r="A23548" t="s">
        <v>23926</v>
      </c>
      <c r="B23548">
        <v>666120</v>
      </c>
      <c r="C23548">
        <v>0</v>
      </c>
      <c r="D23548">
        <v>0</v>
      </c>
      <c r="E23548">
        <v>1075620</v>
      </c>
      <c r="F23548" s="4">
        <f t="shared" si="367"/>
        <v>358540</v>
      </c>
    </row>
    <row r="23549" spans="1:6" x14ac:dyDescent="0.3">
      <c r="A23549" t="s">
        <v>23927</v>
      </c>
      <c r="B23549">
        <v>305000</v>
      </c>
      <c r="C23549">
        <v>0</v>
      </c>
      <c r="D23549">
        <v>0</v>
      </c>
      <c r="E23549">
        <v>311100</v>
      </c>
      <c r="F23549" s="4">
        <f t="shared" si="367"/>
        <v>103700</v>
      </c>
    </row>
    <row r="23550" spans="1:6" x14ac:dyDescent="0.3">
      <c r="A23550" t="s">
        <v>23928</v>
      </c>
      <c r="B23550">
        <v>1665360</v>
      </c>
      <c r="C23550">
        <v>717100</v>
      </c>
      <c r="D23550">
        <v>592510</v>
      </c>
      <c r="E23550">
        <v>0</v>
      </c>
      <c r="F23550" s="4">
        <f t="shared" si="367"/>
        <v>436536.66666666669</v>
      </c>
    </row>
    <row r="23551" spans="1:6" x14ac:dyDescent="0.3">
      <c r="A23551" t="s">
        <v>23929</v>
      </c>
      <c r="B23551">
        <v>557580</v>
      </c>
      <c r="C23551">
        <v>0</v>
      </c>
      <c r="D23551">
        <v>0</v>
      </c>
      <c r="E23551">
        <v>960480</v>
      </c>
      <c r="F23551" s="4">
        <f t="shared" si="367"/>
        <v>320160</v>
      </c>
    </row>
    <row r="23552" spans="1:6" x14ac:dyDescent="0.3">
      <c r="A23552" t="s">
        <v>23930</v>
      </c>
      <c r="B23552">
        <v>883900</v>
      </c>
      <c r="C23552">
        <v>0</v>
      </c>
      <c r="D23552">
        <v>2120400</v>
      </c>
      <c r="E23552">
        <v>2370800</v>
      </c>
      <c r="F23552" s="4">
        <f t="shared" si="367"/>
        <v>1497066.6666666667</v>
      </c>
    </row>
    <row r="23553" spans="1:6" x14ac:dyDescent="0.3">
      <c r="A23553" t="s">
        <v>23931</v>
      </c>
      <c r="B23553">
        <v>0</v>
      </c>
      <c r="C23553">
        <v>0</v>
      </c>
      <c r="D23553">
        <v>249000</v>
      </c>
      <c r="E23553">
        <v>0</v>
      </c>
      <c r="F23553" s="4">
        <f t="shared" si="367"/>
        <v>83000</v>
      </c>
    </row>
    <row r="23554" spans="1:6" x14ac:dyDescent="0.3">
      <c r="A23554" t="s">
        <v>23932</v>
      </c>
      <c r="B23554">
        <v>0</v>
      </c>
      <c r="C23554">
        <v>1392300</v>
      </c>
      <c r="D23554">
        <v>540440</v>
      </c>
      <c r="E23554">
        <v>854600</v>
      </c>
      <c r="F23554" s="4">
        <f t="shared" si="367"/>
        <v>929113.33333333337</v>
      </c>
    </row>
    <row r="23555" spans="1:6" x14ac:dyDescent="0.3">
      <c r="A23555" t="s">
        <v>23933</v>
      </c>
      <c r="B23555">
        <v>0</v>
      </c>
      <c r="C23555">
        <v>0</v>
      </c>
      <c r="D23555">
        <v>1202680</v>
      </c>
      <c r="E23555">
        <v>2145600</v>
      </c>
      <c r="F23555" s="4">
        <f t="shared" ref="F23555:F23618" si="368">SUM(C23555:E23555)/3</f>
        <v>1116093.3333333333</v>
      </c>
    </row>
    <row r="23556" spans="1:6" x14ac:dyDescent="0.3">
      <c r="A23556" t="s">
        <v>23934</v>
      </c>
      <c r="B23556">
        <v>0</v>
      </c>
      <c r="C23556">
        <v>761800</v>
      </c>
      <c r="D23556">
        <v>2145000</v>
      </c>
      <c r="E23556">
        <v>0</v>
      </c>
      <c r="F23556" s="4">
        <f t="shared" si="368"/>
        <v>968933.33333333337</v>
      </c>
    </row>
    <row r="23557" spans="1:6" x14ac:dyDescent="0.3">
      <c r="A23557" t="s">
        <v>23935</v>
      </c>
      <c r="B23557">
        <v>1634360</v>
      </c>
      <c r="C23557">
        <v>0</v>
      </c>
      <c r="D23557">
        <v>948220</v>
      </c>
      <c r="E23557">
        <v>0</v>
      </c>
      <c r="F23557" s="4">
        <f t="shared" si="368"/>
        <v>316073.33333333331</v>
      </c>
    </row>
    <row r="23558" spans="1:6" x14ac:dyDescent="0.3">
      <c r="A23558" t="s">
        <v>23936</v>
      </c>
      <c r="B23558">
        <v>4640090</v>
      </c>
      <c r="C23558">
        <v>0</v>
      </c>
      <c r="D23558">
        <v>3857310</v>
      </c>
      <c r="E23558">
        <v>2235870</v>
      </c>
      <c r="F23558" s="4">
        <f t="shared" si="368"/>
        <v>2031060</v>
      </c>
    </row>
    <row r="23559" spans="1:6" x14ac:dyDescent="0.3">
      <c r="A23559" t="s">
        <v>23937</v>
      </c>
      <c r="B23559">
        <v>2080260</v>
      </c>
      <c r="C23559">
        <v>3399300</v>
      </c>
      <c r="D23559">
        <v>3406060</v>
      </c>
      <c r="E23559">
        <v>2536860</v>
      </c>
      <c r="F23559" s="4">
        <f t="shared" si="368"/>
        <v>3114073.3333333335</v>
      </c>
    </row>
    <row r="23560" spans="1:6" x14ac:dyDescent="0.3">
      <c r="A23560" t="s">
        <v>23938</v>
      </c>
      <c r="B23560">
        <v>2134210</v>
      </c>
      <c r="C23560">
        <v>0</v>
      </c>
      <c r="D23560">
        <v>229320</v>
      </c>
      <c r="E23560">
        <v>3281700</v>
      </c>
      <c r="F23560" s="4">
        <f t="shared" si="368"/>
        <v>1170340</v>
      </c>
    </row>
    <row r="23561" spans="1:6" x14ac:dyDescent="0.3">
      <c r="A23561" t="s">
        <v>23939</v>
      </c>
      <c r="B23561">
        <v>256000</v>
      </c>
      <c r="C23561">
        <v>0</v>
      </c>
      <c r="D23561">
        <v>2097330</v>
      </c>
      <c r="E23561">
        <v>2277880</v>
      </c>
      <c r="F23561" s="4">
        <f t="shared" si="368"/>
        <v>1458403.3333333333</v>
      </c>
    </row>
    <row r="23562" spans="1:6" x14ac:dyDescent="0.3">
      <c r="A23562" t="s">
        <v>23940</v>
      </c>
      <c r="B23562">
        <v>1101930</v>
      </c>
      <c r="C23562">
        <v>0</v>
      </c>
      <c r="D23562">
        <v>0</v>
      </c>
      <c r="E23562">
        <v>248430</v>
      </c>
      <c r="F23562" s="4">
        <f t="shared" si="368"/>
        <v>82810</v>
      </c>
    </row>
    <row r="23563" spans="1:6" x14ac:dyDescent="0.3">
      <c r="A23563" t="s">
        <v>23941</v>
      </c>
      <c r="B23563">
        <v>879950</v>
      </c>
      <c r="C23563">
        <v>2035100</v>
      </c>
      <c r="D23563">
        <v>228000</v>
      </c>
      <c r="E23563">
        <v>0</v>
      </c>
      <c r="F23563" s="4">
        <f t="shared" si="368"/>
        <v>754366.66666666663</v>
      </c>
    </row>
    <row r="23564" spans="1:6" x14ac:dyDescent="0.3">
      <c r="A23564" t="s">
        <v>23942</v>
      </c>
      <c r="B23564">
        <v>1008300</v>
      </c>
      <c r="C23564">
        <v>0</v>
      </c>
      <c r="D23564">
        <v>0</v>
      </c>
      <c r="E23564">
        <v>1169510</v>
      </c>
      <c r="F23564" s="4">
        <f t="shared" si="368"/>
        <v>389836.66666666669</v>
      </c>
    </row>
    <row r="23565" spans="1:6" x14ac:dyDescent="0.3">
      <c r="A23565" t="s">
        <v>23943</v>
      </c>
      <c r="B23565">
        <v>0</v>
      </c>
      <c r="C23565">
        <v>355000</v>
      </c>
      <c r="D23565">
        <v>349000</v>
      </c>
      <c r="E23565">
        <v>0</v>
      </c>
      <c r="F23565" s="4">
        <f t="shared" si="368"/>
        <v>234666.66666666666</v>
      </c>
    </row>
    <row r="23566" spans="1:6" x14ac:dyDescent="0.3">
      <c r="A23566" t="s">
        <v>23944</v>
      </c>
      <c r="B23566">
        <v>0</v>
      </c>
      <c r="C23566">
        <v>3446320</v>
      </c>
      <c r="D23566">
        <v>0</v>
      </c>
      <c r="E23566">
        <v>2181880</v>
      </c>
      <c r="F23566" s="4">
        <f t="shared" si="368"/>
        <v>1876066.6666666667</v>
      </c>
    </row>
    <row r="23567" spans="1:6" x14ac:dyDescent="0.3">
      <c r="A23567" t="s">
        <v>23945</v>
      </c>
      <c r="B23567">
        <v>425880</v>
      </c>
      <c r="C23567">
        <v>455100</v>
      </c>
      <c r="D23567">
        <v>357000</v>
      </c>
      <c r="E23567">
        <v>853580</v>
      </c>
      <c r="F23567" s="4">
        <f t="shared" si="368"/>
        <v>555226.66666666663</v>
      </c>
    </row>
    <row r="23568" spans="1:6" x14ac:dyDescent="0.3">
      <c r="A23568" t="s">
        <v>23946</v>
      </c>
      <c r="B23568">
        <v>427700</v>
      </c>
      <c r="C23568">
        <v>0</v>
      </c>
      <c r="D23568">
        <v>0</v>
      </c>
      <c r="E23568">
        <v>0</v>
      </c>
      <c r="F23568" s="4">
        <f t="shared" si="368"/>
        <v>0</v>
      </c>
    </row>
    <row r="23569" spans="1:6" x14ac:dyDescent="0.3">
      <c r="A23569" t="s">
        <v>23947</v>
      </c>
      <c r="B23569">
        <v>0</v>
      </c>
      <c r="C23569">
        <v>0</v>
      </c>
      <c r="D23569">
        <v>2000090</v>
      </c>
      <c r="E23569">
        <v>253890</v>
      </c>
      <c r="F23569" s="4">
        <f t="shared" si="368"/>
        <v>751326.66666666663</v>
      </c>
    </row>
    <row r="23570" spans="1:6" x14ac:dyDescent="0.3">
      <c r="A23570" t="s">
        <v>23948</v>
      </c>
      <c r="B23570">
        <v>0</v>
      </c>
      <c r="C23570">
        <v>878960</v>
      </c>
      <c r="D23570">
        <v>0</v>
      </c>
      <c r="E23570">
        <v>620600</v>
      </c>
      <c r="F23570" s="4">
        <f t="shared" si="368"/>
        <v>499853.33333333331</v>
      </c>
    </row>
    <row r="23571" spans="1:6" x14ac:dyDescent="0.3">
      <c r="A23571" t="s">
        <v>23949</v>
      </c>
      <c r="B23571">
        <v>0</v>
      </c>
      <c r="C23571">
        <v>2468260</v>
      </c>
      <c r="D23571">
        <v>0</v>
      </c>
      <c r="E23571">
        <v>820000</v>
      </c>
      <c r="F23571" s="4">
        <f t="shared" si="368"/>
        <v>1096086.6666666667</v>
      </c>
    </row>
    <row r="23572" spans="1:6" x14ac:dyDescent="0.3">
      <c r="A23572" t="s">
        <v>23950</v>
      </c>
      <c r="B23572">
        <v>0</v>
      </c>
      <c r="C23572">
        <v>778960</v>
      </c>
      <c r="D23572">
        <v>0</v>
      </c>
      <c r="E23572">
        <v>0</v>
      </c>
      <c r="F23572" s="4">
        <f t="shared" si="368"/>
        <v>259653.33333333334</v>
      </c>
    </row>
    <row r="23573" spans="1:6" x14ac:dyDescent="0.3">
      <c r="A23573" t="s">
        <v>23951</v>
      </c>
      <c r="B23573">
        <v>638200</v>
      </c>
      <c r="C23573">
        <v>0</v>
      </c>
      <c r="D23573">
        <v>2067680</v>
      </c>
      <c r="E23573">
        <v>3586420</v>
      </c>
      <c r="F23573" s="4">
        <f t="shared" si="368"/>
        <v>1884700</v>
      </c>
    </row>
    <row r="23574" spans="1:6" x14ac:dyDescent="0.3">
      <c r="A23574" t="s">
        <v>23952</v>
      </c>
      <c r="B23574">
        <v>397800</v>
      </c>
      <c r="C23574">
        <v>0</v>
      </c>
      <c r="D23574">
        <v>0</v>
      </c>
      <c r="E23574">
        <v>0</v>
      </c>
      <c r="F23574" s="4">
        <f t="shared" si="368"/>
        <v>0</v>
      </c>
    </row>
    <row r="23575" spans="1:6" x14ac:dyDescent="0.3">
      <c r="A23575" t="s">
        <v>23953</v>
      </c>
      <c r="B23575">
        <v>0</v>
      </c>
      <c r="C23575">
        <v>1333000</v>
      </c>
      <c r="D23575">
        <v>0</v>
      </c>
      <c r="E23575">
        <v>453280</v>
      </c>
      <c r="F23575" s="4">
        <f t="shared" si="368"/>
        <v>595426.66666666663</v>
      </c>
    </row>
    <row r="23576" spans="1:6" x14ac:dyDescent="0.3">
      <c r="A23576" t="s">
        <v>23954</v>
      </c>
      <c r="B23576">
        <v>857850</v>
      </c>
      <c r="C23576">
        <v>0</v>
      </c>
      <c r="D23576">
        <v>1057420</v>
      </c>
      <c r="E23576">
        <v>409500</v>
      </c>
      <c r="F23576" s="4">
        <f t="shared" si="368"/>
        <v>488973.33333333331</v>
      </c>
    </row>
    <row r="23577" spans="1:6" x14ac:dyDescent="0.3">
      <c r="A23577" t="s">
        <v>23955</v>
      </c>
      <c r="B23577">
        <v>538000</v>
      </c>
      <c r="C23577">
        <v>1931460</v>
      </c>
      <c r="D23577">
        <v>0</v>
      </c>
      <c r="E23577">
        <v>766000</v>
      </c>
      <c r="F23577" s="4">
        <f t="shared" si="368"/>
        <v>899153.33333333337</v>
      </c>
    </row>
    <row r="23578" spans="1:6" x14ac:dyDescent="0.3">
      <c r="A23578" t="s">
        <v>23956</v>
      </c>
      <c r="B23578">
        <v>0</v>
      </c>
      <c r="C23578">
        <v>0</v>
      </c>
      <c r="D23578">
        <v>583440</v>
      </c>
      <c r="E23578">
        <v>0</v>
      </c>
      <c r="F23578" s="4">
        <f t="shared" si="368"/>
        <v>194480</v>
      </c>
    </row>
    <row r="23579" spans="1:6" x14ac:dyDescent="0.3">
      <c r="A23579" t="s">
        <v>23957</v>
      </c>
      <c r="B23579">
        <v>0</v>
      </c>
      <c r="C23579">
        <v>0</v>
      </c>
      <c r="D23579">
        <v>491400</v>
      </c>
      <c r="E23579">
        <v>0</v>
      </c>
      <c r="F23579" s="4">
        <f t="shared" si="368"/>
        <v>163800</v>
      </c>
    </row>
    <row r="23580" spans="1:6" x14ac:dyDescent="0.3">
      <c r="A23580" t="s">
        <v>23958</v>
      </c>
      <c r="B23580">
        <v>0</v>
      </c>
      <c r="C23580">
        <v>1150000</v>
      </c>
      <c r="D23580">
        <v>0</v>
      </c>
      <c r="E23580">
        <v>0</v>
      </c>
      <c r="F23580" s="4">
        <f t="shared" si="368"/>
        <v>383333.33333333331</v>
      </c>
    </row>
    <row r="23581" spans="1:6" x14ac:dyDescent="0.3">
      <c r="A23581" t="s">
        <v>229</v>
      </c>
      <c r="B23581">
        <v>943300</v>
      </c>
      <c r="C23581">
        <v>1822100</v>
      </c>
      <c r="D23581">
        <v>0</v>
      </c>
      <c r="E23581">
        <v>1032400</v>
      </c>
      <c r="F23581" s="4">
        <f t="shared" si="368"/>
        <v>951500</v>
      </c>
    </row>
    <row r="23582" spans="1:6" x14ac:dyDescent="0.3">
      <c r="A23582" t="s">
        <v>23959</v>
      </c>
      <c r="B23582">
        <v>587100</v>
      </c>
      <c r="C23582">
        <v>2518500</v>
      </c>
      <c r="D23582">
        <v>2458440</v>
      </c>
      <c r="E23582">
        <v>3559720</v>
      </c>
      <c r="F23582" s="4">
        <f t="shared" si="368"/>
        <v>2845553.3333333335</v>
      </c>
    </row>
    <row r="23583" spans="1:6" x14ac:dyDescent="0.3">
      <c r="A23583" t="s">
        <v>23960</v>
      </c>
      <c r="B23583">
        <v>0</v>
      </c>
      <c r="C23583">
        <v>0</v>
      </c>
      <c r="D23583">
        <v>1229740</v>
      </c>
      <c r="E23583">
        <v>0</v>
      </c>
      <c r="F23583" s="4">
        <f t="shared" si="368"/>
        <v>409913.33333333331</v>
      </c>
    </row>
    <row r="23584" spans="1:6" x14ac:dyDescent="0.3">
      <c r="A23584" t="s">
        <v>23961</v>
      </c>
      <c r="B23584">
        <v>0</v>
      </c>
      <c r="C23584">
        <v>0</v>
      </c>
      <c r="D23584">
        <v>3068180</v>
      </c>
      <c r="E23584">
        <v>256000</v>
      </c>
      <c r="F23584" s="4">
        <f t="shared" si="368"/>
        <v>1108060</v>
      </c>
    </row>
    <row r="23585" spans="1:6" x14ac:dyDescent="0.3">
      <c r="A23585" t="s">
        <v>23962</v>
      </c>
      <c r="B23585">
        <v>1319500</v>
      </c>
      <c r="C23585">
        <v>1533120</v>
      </c>
      <c r="D23585">
        <v>0</v>
      </c>
      <c r="E23585">
        <v>0</v>
      </c>
      <c r="F23585" s="4">
        <f t="shared" si="368"/>
        <v>511040</v>
      </c>
    </row>
    <row r="23586" spans="1:6" x14ac:dyDescent="0.3">
      <c r="A23586" t="s">
        <v>23963</v>
      </c>
      <c r="B23586">
        <v>663160</v>
      </c>
      <c r="C23586">
        <v>647680</v>
      </c>
      <c r="D23586">
        <v>0</v>
      </c>
      <c r="E23586">
        <v>820000</v>
      </c>
      <c r="F23586" s="4">
        <f t="shared" si="368"/>
        <v>489226.66666666669</v>
      </c>
    </row>
    <row r="23587" spans="1:6" x14ac:dyDescent="0.3">
      <c r="A23587" t="s">
        <v>23964</v>
      </c>
      <c r="B23587">
        <v>0</v>
      </c>
      <c r="C23587">
        <v>1121100</v>
      </c>
      <c r="D23587">
        <v>0</v>
      </c>
      <c r="E23587">
        <v>0</v>
      </c>
      <c r="F23587" s="4">
        <f t="shared" si="368"/>
        <v>373700</v>
      </c>
    </row>
    <row r="23588" spans="1:6" x14ac:dyDescent="0.3">
      <c r="A23588" t="s">
        <v>23965</v>
      </c>
      <c r="B23588">
        <v>0</v>
      </c>
      <c r="C23588">
        <v>573600</v>
      </c>
      <c r="D23588">
        <v>0</v>
      </c>
      <c r="E23588">
        <v>1827000</v>
      </c>
      <c r="F23588" s="4">
        <f t="shared" si="368"/>
        <v>800200</v>
      </c>
    </row>
    <row r="23589" spans="1:6" x14ac:dyDescent="0.3">
      <c r="A23589" t="s">
        <v>23966</v>
      </c>
      <c r="B23589">
        <v>0</v>
      </c>
      <c r="C23589">
        <v>2272090</v>
      </c>
      <c r="D23589">
        <v>0</v>
      </c>
      <c r="E23589">
        <v>0</v>
      </c>
      <c r="F23589" s="4">
        <f t="shared" si="368"/>
        <v>757363.33333333337</v>
      </c>
    </row>
    <row r="23590" spans="1:6" x14ac:dyDescent="0.3">
      <c r="A23590" t="s">
        <v>23967</v>
      </c>
      <c r="B23590">
        <v>0</v>
      </c>
      <c r="C23590">
        <v>4844400</v>
      </c>
      <c r="D23590">
        <v>4347700</v>
      </c>
      <c r="E23590">
        <v>4473700</v>
      </c>
      <c r="F23590" s="4">
        <f t="shared" si="368"/>
        <v>4555266.666666667</v>
      </c>
    </row>
    <row r="23591" spans="1:6" x14ac:dyDescent="0.3">
      <c r="A23591" t="s">
        <v>23968</v>
      </c>
      <c r="B23591">
        <v>0</v>
      </c>
      <c r="C23591">
        <v>302120</v>
      </c>
      <c r="D23591">
        <v>298480</v>
      </c>
      <c r="E23591">
        <v>0</v>
      </c>
      <c r="F23591" s="4">
        <f t="shared" si="368"/>
        <v>200200</v>
      </c>
    </row>
    <row r="23592" spans="1:6" x14ac:dyDescent="0.3">
      <c r="A23592" t="s">
        <v>23969</v>
      </c>
      <c r="B23592">
        <v>256000</v>
      </c>
      <c r="C23592">
        <v>0</v>
      </c>
      <c r="D23592">
        <v>2167850</v>
      </c>
      <c r="E23592">
        <v>0</v>
      </c>
      <c r="F23592" s="4">
        <f t="shared" si="368"/>
        <v>722616.66666666663</v>
      </c>
    </row>
    <row r="23593" spans="1:6" x14ac:dyDescent="0.3">
      <c r="A23593" t="s">
        <v>23970</v>
      </c>
      <c r="B23593">
        <v>1933670</v>
      </c>
      <c r="C23593">
        <v>387660</v>
      </c>
      <c r="D23593">
        <v>1392300</v>
      </c>
      <c r="E23593">
        <v>1274000</v>
      </c>
      <c r="F23593" s="4">
        <f t="shared" si="368"/>
        <v>1017986.6666666666</v>
      </c>
    </row>
    <row r="23594" spans="1:6" x14ac:dyDescent="0.3">
      <c r="A23594" t="s">
        <v>23971</v>
      </c>
      <c r="B23594">
        <v>1427790</v>
      </c>
      <c r="C23594">
        <v>0</v>
      </c>
      <c r="D23594">
        <v>0</v>
      </c>
      <c r="E23594">
        <v>0</v>
      </c>
      <c r="F23594" s="4">
        <f t="shared" si="368"/>
        <v>0</v>
      </c>
    </row>
    <row r="23595" spans="1:6" x14ac:dyDescent="0.3">
      <c r="A23595" t="s">
        <v>405</v>
      </c>
      <c r="B23595">
        <v>7715080</v>
      </c>
      <c r="C23595">
        <v>23727090</v>
      </c>
      <c r="D23595">
        <v>8775720</v>
      </c>
      <c r="E23595">
        <v>13727350</v>
      </c>
      <c r="F23595" s="4">
        <f t="shared" si="368"/>
        <v>15410053.333333334</v>
      </c>
    </row>
    <row r="23596" spans="1:6" x14ac:dyDescent="0.3">
      <c r="A23596" t="s">
        <v>23972</v>
      </c>
      <c r="B23596">
        <v>160000</v>
      </c>
      <c r="C23596">
        <v>2067720</v>
      </c>
      <c r="D23596">
        <v>512000</v>
      </c>
      <c r="E23596">
        <v>0</v>
      </c>
      <c r="F23596" s="4">
        <f t="shared" si="368"/>
        <v>859906.66666666663</v>
      </c>
    </row>
    <row r="23597" spans="1:6" x14ac:dyDescent="0.3">
      <c r="A23597" t="s">
        <v>23973</v>
      </c>
      <c r="B23597">
        <v>0</v>
      </c>
      <c r="C23597">
        <v>2751750</v>
      </c>
      <c r="D23597">
        <v>2278960</v>
      </c>
      <c r="E23597">
        <v>1728360</v>
      </c>
      <c r="F23597" s="4">
        <f t="shared" si="368"/>
        <v>2253023.3333333335</v>
      </c>
    </row>
    <row r="23598" spans="1:6" x14ac:dyDescent="0.3">
      <c r="A23598" t="s">
        <v>23974</v>
      </c>
      <c r="B23598">
        <v>0</v>
      </c>
      <c r="C23598">
        <v>370000</v>
      </c>
      <c r="D23598">
        <v>0</v>
      </c>
      <c r="E23598">
        <v>0</v>
      </c>
      <c r="F23598" s="4">
        <f t="shared" si="368"/>
        <v>123333.33333333333</v>
      </c>
    </row>
    <row r="23599" spans="1:6" x14ac:dyDescent="0.3">
      <c r="A23599" t="s">
        <v>23975</v>
      </c>
      <c r="B23599">
        <v>512000</v>
      </c>
      <c r="C23599">
        <v>0</v>
      </c>
      <c r="D23599">
        <v>0</v>
      </c>
      <c r="E23599">
        <v>0</v>
      </c>
      <c r="F23599" s="4">
        <f t="shared" si="368"/>
        <v>0</v>
      </c>
    </row>
    <row r="23600" spans="1:6" x14ac:dyDescent="0.3">
      <c r="A23600" t="s">
        <v>23976</v>
      </c>
      <c r="B23600">
        <v>0</v>
      </c>
      <c r="C23600">
        <v>589680</v>
      </c>
      <c r="D23600">
        <v>547040</v>
      </c>
      <c r="E23600">
        <v>987000</v>
      </c>
      <c r="F23600" s="4">
        <f t="shared" si="368"/>
        <v>707906.66666666663</v>
      </c>
    </row>
    <row r="23601" spans="1:6" x14ac:dyDescent="0.3">
      <c r="A23601" t="s">
        <v>23977</v>
      </c>
      <c r="B23601">
        <v>8712540</v>
      </c>
      <c r="C23601">
        <v>0</v>
      </c>
      <c r="D23601">
        <v>0</v>
      </c>
      <c r="E23601">
        <v>803020</v>
      </c>
      <c r="F23601" s="4">
        <f t="shared" si="368"/>
        <v>267673.33333333331</v>
      </c>
    </row>
    <row r="23602" spans="1:6" x14ac:dyDescent="0.3">
      <c r="A23602" t="s">
        <v>23978</v>
      </c>
      <c r="B23602">
        <v>0</v>
      </c>
      <c r="C23602">
        <v>0</v>
      </c>
      <c r="D23602">
        <v>2420940</v>
      </c>
      <c r="E23602">
        <v>620600</v>
      </c>
      <c r="F23602" s="4">
        <f t="shared" si="368"/>
        <v>1013846.6666666666</v>
      </c>
    </row>
    <row r="23603" spans="1:6" x14ac:dyDescent="0.3">
      <c r="A23603" t="s">
        <v>23979</v>
      </c>
      <c r="B23603">
        <v>967050</v>
      </c>
      <c r="C23603">
        <v>0</v>
      </c>
      <c r="D23603">
        <v>1404590</v>
      </c>
      <c r="E23603">
        <v>1083740</v>
      </c>
      <c r="F23603" s="4">
        <f t="shared" si="368"/>
        <v>829443.33333333337</v>
      </c>
    </row>
    <row r="23604" spans="1:6" x14ac:dyDescent="0.3">
      <c r="A23604" t="s">
        <v>23980</v>
      </c>
      <c r="B23604">
        <v>1180440</v>
      </c>
      <c r="C23604">
        <v>0</v>
      </c>
      <c r="D23604">
        <v>0</v>
      </c>
      <c r="E23604">
        <v>901000</v>
      </c>
      <c r="F23604" s="4">
        <f t="shared" si="368"/>
        <v>300333.33333333331</v>
      </c>
    </row>
    <row r="23605" spans="1:6" x14ac:dyDescent="0.3">
      <c r="A23605" t="s">
        <v>23981</v>
      </c>
      <c r="B23605">
        <v>0</v>
      </c>
      <c r="C23605">
        <v>450000</v>
      </c>
      <c r="D23605">
        <v>0</v>
      </c>
      <c r="E23605">
        <v>3312000</v>
      </c>
      <c r="F23605" s="4">
        <f t="shared" si="368"/>
        <v>1254000</v>
      </c>
    </row>
    <row r="23606" spans="1:6" x14ac:dyDescent="0.3">
      <c r="A23606" t="s">
        <v>23982</v>
      </c>
      <c r="B23606">
        <v>0</v>
      </c>
      <c r="C23606">
        <v>215670</v>
      </c>
      <c r="D23606">
        <v>198900</v>
      </c>
      <c r="E23606">
        <v>2855440</v>
      </c>
      <c r="F23606" s="4">
        <f t="shared" si="368"/>
        <v>1090003.3333333333</v>
      </c>
    </row>
    <row r="23607" spans="1:6" x14ac:dyDescent="0.3">
      <c r="A23607" t="s">
        <v>23983</v>
      </c>
      <c r="B23607">
        <v>0</v>
      </c>
      <c r="C23607">
        <v>4264260</v>
      </c>
      <c r="D23607">
        <v>499590</v>
      </c>
      <c r="E23607">
        <v>820000</v>
      </c>
      <c r="F23607" s="4">
        <f t="shared" si="368"/>
        <v>1861283.3333333333</v>
      </c>
    </row>
    <row r="23608" spans="1:6" x14ac:dyDescent="0.3">
      <c r="A23608" t="s">
        <v>23984</v>
      </c>
      <c r="B23608">
        <v>1880980</v>
      </c>
      <c r="C23608">
        <v>1645000</v>
      </c>
      <c r="D23608">
        <v>220220</v>
      </c>
      <c r="E23608">
        <v>1260140</v>
      </c>
      <c r="F23608" s="4">
        <f t="shared" si="368"/>
        <v>1041786.6666666666</v>
      </c>
    </row>
    <row r="23609" spans="1:6" x14ac:dyDescent="0.3">
      <c r="A23609" t="s">
        <v>23985</v>
      </c>
      <c r="B23609">
        <v>0</v>
      </c>
      <c r="C23609">
        <v>1480000</v>
      </c>
      <c r="D23609">
        <v>1855780</v>
      </c>
      <c r="E23609">
        <v>0</v>
      </c>
      <c r="F23609" s="4">
        <f t="shared" si="368"/>
        <v>1111926.6666666667</v>
      </c>
    </row>
    <row r="23610" spans="1:6" x14ac:dyDescent="0.3">
      <c r="A23610" t="s">
        <v>23986</v>
      </c>
      <c r="B23610">
        <v>264600</v>
      </c>
      <c r="C23610">
        <v>740000</v>
      </c>
      <c r="D23610">
        <v>0</v>
      </c>
      <c r="E23610">
        <v>2260140</v>
      </c>
      <c r="F23610" s="4">
        <f t="shared" si="368"/>
        <v>1000046.6666666666</v>
      </c>
    </row>
    <row r="23611" spans="1:6" x14ac:dyDescent="0.3">
      <c r="A23611" t="s">
        <v>23987</v>
      </c>
      <c r="B23611">
        <v>2200830</v>
      </c>
      <c r="C23611">
        <v>7069500</v>
      </c>
      <c r="D23611">
        <v>2839200</v>
      </c>
      <c r="E23611">
        <v>3552370</v>
      </c>
      <c r="F23611" s="4">
        <f t="shared" si="368"/>
        <v>4487023.333333333</v>
      </c>
    </row>
    <row r="23612" spans="1:6" x14ac:dyDescent="0.3">
      <c r="A23612" t="s">
        <v>23988</v>
      </c>
      <c r="B23612">
        <v>1482000</v>
      </c>
      <c r="C23612">
        <v>786100</v>
      </c>
      <c r="D23612">
        <v>0</v>
      </c>
      <c r="E23612">
        <v>1173900</v>
      </c>
      <c r="F23612" s="4">
        <f t="shared" si="368"/>
        <v>653333.33333333337</v>
      </c>
    </row>
    <row r="23613" spans="1:6" x14ac:dyDescent="0.3">
      <c r="A23613" t="s">
        <v>23989</v>
      </c>
      <c r="B23613">
        <v>0</v>
      </c>
      <c r="C23613">
        <v>2220000</v>
      </c>
      <c r="D23613">
        <v>198900</v>
      </c>
      <c r="E23613">
        <v>0</v>
      </c>
      <c r="F23613" s="4">
        <f t="shared" si="368"/>
        <v>806300</v>
      </c>
    </row>
    <row r="23614" spans="1:6" x14ac:dyDescent="0.3">
      <c r="A23614" t="s">
        <v>23990</v>
      </c>
      <c r="B23614">
        <v>2081690</v>
      </c>
      <c r="C23614">
        <v>2101450</v>
      </c>
      <c r="D23614">
        <v>2136480</v>
      </c>
      <c r="E23614">
        <v>2458590</v>
      </c>
      <c r="F23614" s="4">
        <f t="shared" si="368"/>
        <v>2232173.3333333335</v>
      </c>
    </row>
    <row r="23615" spans="1:6" x14ac:dyDescent="0.3">
      <c r="A23615" t="s">
        <v>23991</v>
      </c>
      <c r="B23615">
        <v>0</v>
      </c>
      <c r="C23615">
        <v>370000</v>
      </c>
      <c r="D23615">
        <v>0</v>
      </c>
      <c r="E23615">
        <v>0</v>
      </c>
      <c r="F23615" s="4">
        <f t="shared" si="368"/>
        <v>123333.33333333333</v>
      </c>
    </row>
    <row r="23616" spans="1:6" x14ac:dyDescent="0.3">
      <c r="A23616" t="s">
        <v>23992</v>
      </c>
      <c r="B23616">
        <v>0</v>
      </c>
      <c r="C23616">
        <v>947700</v>
      </c>
      <c r="D23616">
        <v>195500</v>
      </c>
      <c r="E23616">
        <v>921020</v>
      </c>
      <c r="F23616" s="4">
        <f t="shared" si="368"/>
        <v>688073.33333333337</v>
      </c>
    </row>
    <row r="23617" spans="1:6" x14ac:dyDescent="0.3">
      <c r="A23617" t="s">
        <v>23993</v>
      </c>
      <c r="B23617">
        <v>2136850</v>
      </c>
      <c r="C23617">
        <v>2504320</v>
      </c>
      <c r="D23617">
        <v>4250610</v>
      </c>
      <c r="E23617">
        <v>5209170</v>
      </c>
      <c r="F23617" s="4">
        <f t="shared" si="368"/>
        <v>3988033.3333333335</v>
      </c>
    </row>
    <row r="23618" spans="1:6" x14ac:dyDescent="0.3">
      <c r="A23618" t="s">
        <v>23994</v>
      </c>
      <c r="B23618">
        <v>644700</v>
      </c>
      <c r="C23618">
        <v>612200</v>
      </c>
      <c r="D23618">
        <v>0</v>
      </c>
      <c r="E23618">
        <v>0</v>
      </c>
      <c r="F23618" s="4">
        <f t="shared" si="368"/>
        <v>204066.66666666666</v>
      </c>
    </row>
    <row r="23619" spans="1:6" x14ac:dyDescent="0.3">
      <c r="A23619" t="s">
        <v>23995</v>
      </c>
      <c r="B23619">
        <v>2463950</v>
      </c>
      <c r="C23619">
        <v>4753950</v>
      </c>
      <c r="D23619">
        <v>234600</v>
      </c>
      <c r="E23619">
        <v>3677000</v>
      </c>
      <c r="F23619" s="4">
        <f t="shared" ref="F23619:F23682" si="369">SUM(C23619:E23619)/3</f>
        <v>2888516.6666666665</v>
      </c>
    </row>
    <row r="23620" spans="1:6" x14ac:dyDescent="0.3">
      <c r="A23620" t="s">
        <v>23996</v>
      </c>
      <c r="B23620">
        <v>0</v>
      </c>
      <c r="C23620">
        <v>372190</v>
      </c>
      <c r="D23620">
        <v>298480</v>
      </c>
      <c r="E23620">
        <v>234600</v>
      </c>
      <c r="F23620" s="4">
        <f t="shared" si="369"/>
        <v>301756.66666666669</v>
      </c>
    </row>
    <row r="23621" spans="1:6" x14ac:dyDescent="0.3">
      <c r="A23621" t="s">
        <v>23997</v>
      </c>
      <c r="B23621">
        <v>1196640</v>
      </c>
      <c r="C23621">
        <v>3285100</v>
      </c>
      <c r="D23621">
        <v>0</v>
      </c>
      <c r="E23621">
        <v>2335360</v>
      </c>
      <c r="F23621" s="4">
        <f t="shared" si="369"/>
        <v>1873486.6666666667</v>
      </c>
    </row>
    <row r="23622" spans="1:6" x14ac:dyDescent="0.3">
      <c r="A23622" t="s">
        <v>23998</v>
      </c>
      <c r="B23622">
        <v>690000</v>
      </c>
      <c r="C23622">
        <v>1086900</v>
      </c>
      <c r="D23622">
        <v>0</v>
      </c>
      <c r="E23622">
        <v>0</v>
      </c>
      <c r="F23622" s="4">
        <f t="shared" si="369"/>
        <v>362300</v>
      </c>
    </row>
    <row r="23623" spans="1:6" x14ac:dyDescent="0.3">
      <c r="A23623" t="s">
        <v>23999</v>
      </c>
      <c r="B23623">
        <v>0</v>
      </c>
      <c r="C23623">
        <v>1257630</v>
      </c>
      <c r="D23623">
        <v>0</v>
      </c>
      <c r="E23623">
        <v>191100</v>
      </c>
      <c r="F23623" s="4">
        <f t="shared" si="369"/>
        <v>482910</v>
      </c>
    </row>
    <row r="23624" spans="1:6" x14ac:dyDescent="0.3">
      <c r="A23624" t="s">
        <v>24000</v>
      </c>
      <c r="B23624">
        <v>2009780</v>
      </c>
      <c r="C23624">
        <v>2017080</v>
      </c>
      <c r="D23624">
        <v>0</v>
      </c>
      <c r="E23624">
        <v>2413360</v>
      </c>
      <c r="F23624" s="4">
        <f t="shared" si="369"/>
        <v>1476813.3333333333</v>
      </c>
    </row>
    <row r="23625" spans="1:6" x14ac:dyDescent="0.3">
      <c r="A23625" t="s">
        <v>24001</v>
      </c>
      <c r="B23625">
        <v>0</v>
      </c>
      <c r="C23625">
        <v>992200</v>
      </c>
      <c r="D23625">
        <v>720720</v>
      </c>
      <c r="E23625">
        <v>0</v>
      </c>
      <c r="F23625" s="4">
        <f t="shared" si="369"/>
        <v>570973.33333333337</v>
      </c>
    </row>
    <row r="23626" spans="1:6" x14ac:dyDescent="0.3">
      <c r="A23626" t="s">
        <v>24002</v>
      </c>
      <c r="B23626">
        <v>951100</v>
      </c>
      <c r="C23626">
        <v>4520850</v>
      </c>
      <c r="D23626">
        <v>3536150</v>
      </c>
      <c r="E23626">
        <v>386000</v>
      </c>
      <c r="F23626" s="4">
        <f t="shared" si="369"/>
        <v>2814333.3333333335</v>
      </c>
    </row>
    <row r="23627" spans="1:6" x14ac:dyDescent="0.3">
      <c r="A23627" t="s">
        <v>24003</v>
      </c>
      <c r="B23627">
        <v>0</v>
      </c>
      <c r="C23627">
        <v>2017190</v>
      </c>
      <c r="D23627">
        <v>0</v>
      </c>
      <c r="E23627">
        <v>0</v>
      </c>
      <c r="F23627" s="4">
        <f t="shared" si="369"/>
        <v>672396.66666666663</v>
      </c>
    </row>
    <row r="23628" spans="1:6" x14ac:dyDescent="0.3">
      <c r="A23628" t="s">
        <v>24004</v>
      </c>
      <c r="B23628">
        <v>0</v>
      </c>
      <c r="C23628">
        <v>0</v>
      </c>
      <c r="D23628">
        <v>945990</v>
      </c>
      <c r="E23628">
        <v>228000</v>
      </c>
      <c r="F23628" s="4">
        <f t="shared" si="369"/>
        <v>391330</v>
      </c>
    </row>
    <row r="23629" spans="1:6" x14ac:dyDescent="0.3">
      <c r="A23629" t="s">
        <v>24005</v>
      </c>
      <c r="B23629">
        <v>0</v>
      </c>
      <c r="C23629">
        <v>748400</v>
      </c>
      <c r="D23629">
        <v>442260</v>
      </c>
      <c r="E23629">
        <v>1139480</v>
      </c>
      <c r="F23629" s="4">
        <f t="shared" si="369"/>
        <v>776713.33333333337</v>
      </c>
    </row>
    <row r="23630" spans="1:6" x14ac:dyDescent="0.3">
      <c r="A23630" t="s">
        <v>24006</v>
      </c>
      <c r="B23630">
        <v>1063000</v>
      </c>
      <c r="C23630">
        <v>878150</v>
      </c>
      <c r="D23630">
        <v>0</v>
      </c>
      <c r="E23630">
        <v>0</v>
      </c>
      <c r="F23630" s="4">
        <f t="shared" si="369"/>
        <v>292716.66666666669</v>
      </c>
    </row>
    <row r="23631" spans="1:6" x14ac:dyDescent="0.3">
      <c r="A23631" t="s">
        <v>24007</v>
      </c>
      <c r="B23631">
        <v>2103120</v>
      </c>
      <c r="C23631">
        <v>2092000</v>
      </c>
      <c r="D23631">
        <v>2060790</v>
      </c>
      <c r="E23631">
        <v>2107740</v>
      </c>
      <c r="F23631" s="4">
        <f t="shared" si="369"/>
        <v>2086843.3333333333</v>
      </c>
    </row>
    <row r="23632" spans="1:6" x14ac:dyDescent="0.3">
      <c r="A23632" t="s">
        <v>24008</v>
      </c>
      <c r="B23632">
        <v>0</v>
      </c>
      <c r="C23632">
        <v>2440960</v>
      </c>
      <c r="D23632">
        <v>0</v>
      </c>
      <c r="E23632">
        <v>2288100</v>
      </c>
      <c r="F23632" s="4">
        <f t="shared" si="369"/>
        <v>1576353.3333333333</v>
      </c>
    </row>
    <row r="23633" spans="1:6" x14ac:dyDescent="0.3">
      <c r="A23633" t="s">
        <v>24009</v>
      </c>
      <c r="B23633">
        <v>2132840</v>
      </c>
      <c r="C23633">
        <v>2026000</v>
      </c>
      <c r="D23633">
        <v>2208670</v>
      </c>
      <c r="E23633">
        <v>2245290</v>
      </c>
      <c r="F23633" s="4">
        <f t="shared" si="369"/>
        <v>2159986.6666666665</v>
      </c>
    </row>
    <row r="23634" spans="1:6" x14ac:dyDescent="0.3">
      <c r="A23634" t="s">
        <v>24010</v>
      </c>
      <c r="B23634">
        <v>1007000</v>
      </c>
      <c r="C23634">
        <v>0</v>
      </c>
      <c r="D23634">
        <v>0</v>
      </c>
      <c r="E23634">
        <v>2041280</v>
      </c>
      <c r="F23634" s="4">
        <f t="shared" si="369"/>
        <v>680426.66666666663</v>
      </c>
    </row>
    <row r="23635" spans="1:6" x14ac:dyDescent="0.3">
      <c r="A23635" t="s">
        <v>24011</v>
      </c>
      <c r="B23635">
        <v>854490</v>
      </c>
      <c r="C23635">
        <v>0</v>
      </c>
      <c r="D23635">
        <v>4126670</v>
      </c>
      <c r="E23635">
        <v>1358630</v>
      </c>
      <c r="F23635" s="4">
        <f t="shared" si="369"/>
        <v>1828433.3333333333</v>
      </c>
    </row>
    <row r="23636" spans="1:6" x14ac:dyDescent="0.3">
      <c r="A23636" t="s">
        <v>24012</v>
      </c>
      <c r="B23636">
        <v>6146140</v>
      </c>
      <c r="C23636">
        <v>8287070</v>
      </c>
      <c r="D23636">
        <v>11945340</v>
      </c>
      <c r="E23636">
        <v>13465740</v>
      </c>
      <c r="F23636" s="4">
        <f t="shared" si="369"/>
        <v>11232716.666666666</v>
      </c>
    </row>
    <row r="23637" spans="1:6" x14ac:dyDescent="0.3">
      <c r="A23637" t="s">
        <v>24013</v>
      </c>
      <c r="B23637">
        <v>598780</v>
      </c>
      <c r="C23637">
        <v>2770350</v>
      </c>
      <c r="D23637">
        <v>581490</v>
      </c>
      <c r="E23637">
        <v>0</v>
      </c>
      <c r="F23637" s="4">
        <f t="shared" si="369"/>
        <v>1117280</v>
      </c>
    </row>
    <row r="23638" spans="1:6" x14ac:dyDescent="0.3">
      <c r="A23638" t="s">
        <v>263</v>
      </c>
      <c r="B23638">
        <v>0</v>
      </c>
      <c r="C23638">
        <v>2025300</v>
      </c>
      <c r="D23638">
        <v>1115660</v>
      </c>
      <c r="E23638">
        <v>844480</v>
      </c>
      <c r="F23638" s="4">
        <f t="shared" si="369"/>
        <v>1328480</v>
      </c>
    </row>
    <row r="23639" spans="1:6" x14ac:dyDescent="0.3">
      <c r="A23639" t="s">
        <v>24014</v>
      </c>
      <c r="B23639">
        <v>370000</v>
      </c>
      <c r="C23639">
        <v>1054320</v>
      </c>
      <c r="D23639">
        <v>1274900</v>
      </c>
      <c r="E23639">
        <v>296660</v>
      </c>
      <c r="F23639" s="4">
        <f t="shared" si="369"/>
        <v>875293.33333333337</v>
      </c>
    </row>
    <row r="23640" spans="1:6" x14ac:dyDescent="0.3">
      <c r="A23640" t="s">
        <v>957</v>
      </c>
      <c r="B23640">
        <v>0</v>
      </c>
      <c r="C23640">
        <v>1061060</v>
      </c>
      <c r="D23640">
        <v>1651650</v>
      </c>
      <c r="E23640">
        <v>1790250</v>
      </c>
      <c r="F23640" s="4">
        <f t="shared" si="369"/>
        <v>1500986.6666666667</v>
      </c>
    </row>
    <row r="23641" spans="1:6" x14ac:dyDescent="0.3">
      <c r="A23641" t="s">
        <v>24015</v>
      </c>
      <c r="B23641">
        <v>0</v>
      </c>
      <c r="C23641">
        <v>0</v>
      </c>
      <c r="D23641">
        <v>481390</v>
      </c>
      <c r="E23641">
        <v>370000</v>
      </c>
      <c r="F23641" s="4">
        <f t="shared" si="369"/>
        <v>283796.66666666669</v>
      </c>
    </row>
    <row r="23642" spans="1:6" x14ac:dyDescent="0.3">
      <c r="A23642" t="s">
        <v>24016</v>
      </c>
      <c r="B23642">
        <v>0</v>
      </c>
      <c r="C23642">
        <v>740000</v>
      </c>
      <c r="D23642">
        <v>0</v>
      </c>
      <c r="E23642">
        <v>432000</v>
      </c>
      <c r="F23642" s="4">
        <f t="shared" si="369"/>
        <v>390666.66666666669</v>
      </c>
    </row>
    <row r="23643" spans="1:6" x14ac:dyDescent="0.3">
      <c r="A23643" t="s">
        <v>24017</v>
      </c>
      <c r="B23643">
        <v>0</v>
      </c>
      <c r="C23643">
        <v>0</v>
      </c>
      <c r="D23643">
        <v>1094100</v>
      </c>
      <c r="E23643">
        <v>0</v>
      </c>
      <c r="F23643" s="4">
        <f t="shared" si="369"/>
        <v>364700</v>
      </c>
    </row>
    <row r="23644" spans="1:6" x14ac:dyDescent="0.3">
      <c r="A23644" t="s">
        <v>24018</v>
      </c>
      <c r="B23644">
        <v>740000</v>
      </c>
      <c r="C23644">
        <v>0</v>
      </c>
      <c r="D23644">
        <v>1914640</v>
      </c>
      <c r="E23644">
        <v>1640000</v>
      </c>
      <c r="F23644" s="4">
        <f t="shared" si="369"/>
        <v>1184880</v>
      </c>
    </row>
    <row r="23645" spans="1:6" x14ac:dyDescent="0.3">
      <c r="A23645" t="s">
        <v>24019</v>
      </c>
      <c r="B23645">
        <v>367640</v>
      </c>
      <c r="C23645">
        <v>152880</v>
      </c>
      <c r="D23645">
        <v>439530</v>
      </c>
      <c r="E23645">
        <v>753640</v>
      </c>
      <c r="F23645" s="4">
        <f t="shared" si="369"/>
        <v>448683.33333333331</v>
      </c>
    </row>
    <row r="23646" spans="1:6" x14ac:dyDescent="0.3">
      <c r="A23646" t="s">
        <v>24020</v>
      </c>
      <c r="B23646">
        <v>0</v>
      </c>
      <c r="C23646">
        <v>1480000</v>
      </c>
      <c r="D23646">
        <v>300300</v>
      </c>
      <c r="E23646">
        <v>405000</v>
      </c>
      <c r="F23646" s="4">
        <f t="shared" si="369"/>
        <v>728433.33333333337</v>
      </c>
    </row>
    <row r="23647" spans="1:6" x14ac:dyDescent="0.3">
      <c r="A23647" t="s">
        <v>24021</v>
      </c>
      <c r="B23647">
        <v>160000</v>
      </c>
      <c r="C23647">
        <v>298480</v>
      </c>
      <c r="D23647">
        <v>806140</v>
      </c>
      <c r="E23647">
        <v>0</v>
      </c>
      <c r="F23647" s="4">
        <f t="shared" si="369"/>
        <v>368206.66666666669</v>
      </c>
    </row>
    <row r="23648" spans="1:6" x14ac:dyDescent="0.3">
      <c r="A23648" t="s">
        <v>24022</v>
      </c>
      <c r="B23648">
        <v>918340</v>
      </c>
      <c r="C23648">
        <v>0</v>
      </c>
      <c r="D23648">
        <v>1010100</v>
      </c>
      <c r="E23648">
        <v>990990</v>
      </c>
      <c r="F23648" s="4">
        <f t="shared" si="369"/>
        <v>667030</v>
      </c>
    </row>
    <row r="23649" spans="1:6" x14ac:dyDescent="0.3">
      <c r="A23649" t="s">
        <v>24023</v>
      </c>
      <c r="B23649">
        <v>507780</v>
      </c>
      <c r="C23649">
        <v>0</v>
      </c>
      <c r="D23649">
        <v>923470</v>
      </c>
      <c r="E23649">
        <v>606220</v>
      </c>
      <c r="F23649" s="4">
        <f t="shared" si="369"/>
        <v>509896.66666666669</v>
      </c>
    </row>
    <row r="23650" spans="1:6" x14ac:dyDescent="0.3">
      <c r="A23650" t="s">
        <v>24024</v>
      </c>
      <c r="B23650">
        <v>0</v>
      </c>
      <c r="C23650">
        <v>0</v>
      </c>
      <c r="D23650">
        <v>370000</v>
      </c>
      <c r="E23650">
        <v>573300</v>
      </c>
      <c r="F23650" s="4">
        <f t="shared" si="369"/>
        <v>314433.33333333331</v>
      </c>
    </row>
    <row r="23651" spans="1:6" x14ac:dyDescent="0.3">
      <c r="A23651" t="s">
        <v>24025</v>
      </c>
      <c r="B23651">
        <v>1550500</v>
      </c>
      <c r="C23651">
        <v>5141030</v>
      </c>
      <c r="D23651">
        <v>8324720</v>
      </c>
      <c r="E23651">
        <v>8413400</v>
      </c>
      <c r="F23651" s="4">
        <f t="shared" si="369"/>
        <v>7293050</v>
      </c>
    </row>
    <row r="23652" spans="1:6" x14ac:dyDescent="0.3">
      <c r="A23652" t="s">
        <v>24026</v>
      </c>
      <c r="B23652">
        <v>661720</v>
      </c>
      <c r="C23652">
        <v>540540</v>
      </c>
      <c r="D23652">
        <v>0</v>
      </c>
      <c r="E23652">
        <v>591600</v>
      </c>
      <c r="F23652" s="4">
        <f t="shared" si="369"/>
        <v>377380</v>
      </c>
    </row>
    <row r="23653" spans="1:6" x14ac:dyDescent="0.3">
      <c r="A23653" t="s">
        <v>24027</v>
      </c>
      <c r="B23653">
        <v>0</v>
      </c>
      <c r="C23653">
        <v>0</v>
      </c>
      <c r="D23653">
        <v>2514040</v>
      </c>
      <c r="E23653">
        <v>0</v>
      </c>
      <c r="F23653" s="4">
        <f t="shared" si="369"/>
        <v>838013.33333333337</v>
      </c>
    </row>
    <row r="23654" spans="1:6" x14ac:dyDescent="0.3">
      <c r="A23654" t="s">
        <v>24028</v>
      </c>
      <c r="B23654">
        <v>0</v>
      </c>
      <c r="C23654">
        <v>939120</v>
      </c>
      <c r="D23654">
        <v>820000</v>
      </c>
      <c r="E23654">
        <v>662400</v>
      </c>
      <c r="F23654" s="4">
        <f t="shared" si="369"/>
        <v>807173.33333333337</v>
      </c>
    </row>
    <row r="23655" spans="1:6" x14ac:dyDescent="0.3">
      <c r="A23655" t="s">
        <v>24029</v>
      </c>
      <c r="B23655">
        <v>0</v>
      </c>
      <c r="C23655">
        <v>2531560</v>
      </c>
      <c r="D23655">
        <v>0</v>
      </c>
      <c r="E23655">
        <v>2582720</v>
      </c>
      <c r="F23655" s="4">
        <f t="shared" si="369"/>
        <v>1704760</v>
      </c>
    </row>
    <row r="23656" spans="1:6" x14ac:dyDescent="0.3">
      <c r="A23656" t="s">
        <v>24030</v>
      </c>
      <c r="B23656">
        <v>527150</v>
      </c>
      <c r="C23656">
        <v>0</v>
      </c>
      <c r="D23656">
        <v>0</v>
      </c>
      <c r="E23656">
        <v>0</v>
      </c>
      <c r="F23656" s="4">
        <f t="shared" si="369"/>
        <v>0</v>
      </c>
    </row>
    <row r="23657" spans="1:6" x14ac:dyDescent="0.3">
      <c r="A23657" t="s">
        <v>24031</v>
      </c>
      <c r="B23657">
        <v>1463280</v>
      </c>
      <c r="C23657">
        <v>3081480</v>
      </c>
      <c r="D23657">
        <v>3049230</v>
      </c>
      <c r="E23657">
        <v>2217270</v>
      </c>
      <c r="F23657" s="4">
        <f t="shared" si="369"/>
        <v>2782660</v>
      </c>
    </row>
    <row r="23658" spans="1:6" x14ac:dyDescent="0.3">
      <c r="A23658" t="s">
        <v>24032</v>
      </c>
      <c r="B23658">
        <v>0</v>
      </c>
      <c r="C23658">
        <v>0</v>
      </c>
      <c r="D23658">
        <v>218400</v>
      </c>
      <c r="E23658">
        <v>0</v>
      </c>
      <c r="F23658" s="4">
        <f t="shared" si="369"/>
        <v>72800</v>
      </c>
    </row>
    <row r="23659" spans="1:6" x14ac:dyDescent="0.3">
      <c r="A23659" t="s">
        <v>24033</v>
      </c>
      <c r="B23659">
        <v>0</v>
      </c>
      <c r="C23659">
        <v>0</v>
      </c>
      <c r="D23659">
        <v>1448900</v>
      </c>
      <c r="E23659">
        <v>1538380</v>
      </c>
      <c r="F23659" s="4">
        <f t="shared" si="369"/>
        <v>995760</v>
      </c>
    </row>
    <row r="23660" spans="1:6" x14ac:dyDescent="0.3">
      <c r="A23660" t="s">
        <v>24034</v>
      </c>
      <c r="B23660">
        <v>6317180</v>
      </c>
      <c r="C23660">
        <v>0</v>
      </c>
      <c r="D23660">
        <v>356720</v>
      </c>
      <c r="E23660">
        <v>1597130</v>
      </c>
      <c r="F23660" s="4">
        <f t="shared" si="369"/>
        <v>651283.33333333337</v>
      </c>
    </row>
    <row r="23661" spans="1:6" x14ac:dyDescent="0.3">
      <c r="A23661" t="s">
        <v>24035</v>
      </c>
      <c r="B23661">
        <v>436800</v>
      </c>
      <c r="C23661">
        <v>6906130</v>
      </c>
      <c r="D23661">
        <v>3410990</v>
      </c>
      <c r="E23661">
        <v>945620</v>
      </c>
      <c r="F23661" s="4">
        <f t="shared" si="369"/>
        <v>3754246.6666666665</v>
      </c>
    </row>
    <row r="23662" spans="1:6" x14ac:dyDescent="0.3">
      <c r="A23662" t="s">
        <v>24036</v>
      </c>
      <c r="B23662">
        <v>258440</v>
      </c>
      <c r="C23662">
        <v>0</v>
      </c>
      <c r="D23662">
        <v>529200</v>
      </c>
      <c r="E23662">
        <v>370000</v>
      </c>
      <c r="F23662" s="4">
        <f t="shared" si="369"/>
        <v>299733.33333333331</v>
      </c>
    </row>
    <row r="23663" spans="1:6" x14ac:dyDescent="0.3">
      <c r="A23663" t="s">
        <v>24037</v>
      </c>
      <c r="B23663">
        <v>687400</v>
      </c>
      <c r="C23663">
        <v>1480000</v>
      </c>
      <c r="D23663">
        <v>978400</v>
      </c>
      <c r="E23663">
        <v>0</v>
      </c>
      <c r="F23663" s="4">
        <f t="shared" si="369"/>
        <v>819466.66666666663</v>
      </c>
    </row>
    <row r="23664" spans="1:6" x14ac:dyDescent="0.3">
      <c r="A23664" t="s">
        <v>24038</v>
      </c>
      <c r="B23664">
        <v>0</v>
      </c>
      <c r="C23664">
        <v>0</v>
      </c>
      <c r="D23664">
        <v>370000</v>
      </c>
      <c r="E23664">
        <v>0</v>
      </c>
      <c r="F23664" s="4">
        <f t="shared" si="369"/>
        <v>123333.33333333333</v>
      </c>
    </row>
    <row r="23665" spans="1:6" x14ac:dyDescent="0.3">
      <c r="A23665" t="s">
        <v>24039</v>
      </c>
      <c r="B23665">
        <v>643370</v>
      </c>
      <c r="C23665">
        <v>615160</v>
      </c>
      <c r="D23665">
        <v>1582120</v>
      </c>
      <c r="E23665">
        <v>385840</v>
      </c>
      <c r="F23665" s="4">
        <f t="shared" si="369"/>
        <v>861040</v>
      </c>
    </row>
    <row r="23666" spans="1:6" x14ac:dyDescent="0.3">
      <c r="A23666" t="s">
        <v>24040</v>
      </c>
      <c r="B23666">
        <v>2149420</v>
      </c>
      <c r="C23666">
        <v>3151960</v>
      </c>
      <c r="D23666">
        <v>2291380</v>
      </c>
      <c r="E23666">
        <v>3297720</v>
      </c>
      <c r="F23666" s="4">
        <f t="shared" si="369"/>
        <v>2913686.6666666665</v>
      </c>
    </row>
    <row r="23667" spans="1:6" x14ac:dyDescent="0.3">
      <c r="A23667" t="s">
        <v>24041</v>
      </c>
      <c r="B23667">
        <v>0</v>
      </c>
      <c r="C23667">
        <v>746200</v>
      </c>
      <c r="D23667">
        <v>1940660</v>
      </c>
      <c r="E23667">
        <v>0</v>
      </c>
      <c r="F23667" s="4">
        <f t="shared" si="369"/>
        <v>895620</v>
      </c>
    </row>
    <row r="23668" spans="1:6" x14ac:dyDescent="0.3">
      <c r="A23668" t="s">
        <v>24042</v>
      </c>
      <c r="B23668">
        <v>160000</v>
      </c>
      <c r="C23668">
        <v>228000</v>
      </c>
      <c r="D23668">
        <v>0</v>
      </c>
      <c r="E23668">
        <v>891140</v>
      </c>
      <c r="F23668" s="4">
        <f t="shared" si="369"/>
        <v>373046.66666666669</v>
      </c>
    </row>
    <row r="23669" spans="1:6" x14ac:dyDescent="0.3">
      <c r="A23669" t="s">
        <v>24043</v>
      </c>
      <c r="B23669">
        <v>655200</v>
      </c>
      <c r="C23669">
        <v>0</v>
      </c>
      <c r="D23669">
        <v>0</v>
      </c>
      <c r="E23669">
        <v>1210240</v>
      </c>
      <c r="F23669" s="4">
        <f t="shared" si="369"/>
        <v>403413.33333333331</v>
      </c>
    </row>
    <row r="23670" spans="1:6" x14ac:dyDescent="0.3">
      <c r="A23670" t="s">
        <v>24044</v>
      </c>
      <c r="B23670">
        <v>0</v>
      </c>
      <c r="C23670">
        <v>387660</v>
      </c>
      <c r="D23670">
        <v>0</v>
      </c>
      <c r="E23670">
        <v>0</v>
      </c>
      <c r="F23670" s="4">
        <f t="shared" si="369"/>
        <v>129220</v>
      </c>
    </row>
    <row r="23671" spans="1:6" x14ac:dyDescent="0.3">
      <c r="A23671" t="s">
        <v>24045</v>
      </c>
      <c r="B23671">
        <v>677300</v>
      </c>
      <c r="C23671">
        <v>1332160</v>
      </c>
      <c r="D23671">
        <v>0</v>
      </c>
      <c r="E23671">
        <v>504140</v>
      </c>
      <c r="F23671" s="4">
        <f t="shared" si="369"/>
        <v>612100</v>
      </c>
    </row>
    <row r="23672" spans="1:6" x14ac:dyDescent="0.3">
      <c r="A23672" t="s">
        <v>24046</v>
      </c>
      <c r="B23672">
        <v>2213750</v>
      </c>
      <c r="C23672">
        <v>1283100</v>
      </c>
      <c r="D23672">
        <v>0</v>
      </c>
      <c r="E23672">
        <v>2878330</v>
      </c>
      <c r="F23672" s="4">
        <f t="shared" si="369"/>
        <v>1387143.3333333333</v>
      </c>
    </row>
    <row r="23673" spans="1:6" x14ac:dyDescent="0.3">
      <c r="A23673" t="s">
        <v>24047</v>
      </c>
      <c r="B23673">
        <v>695780</v>
      </c>
      <c r="C23673">
        <v>868400</v>
      </c>
      <c r="D23673">
        <v>0</v>
      </c>
      <c r="E23673">
        <v>616000</v>
      </c>
      <c r="F23673" s="4">
        <f t="shared" si="369"/>
        <v>494800</v>
      </c>
    </row>
    <row r="23674" spans="1:6" x14ac:dyDescent="0.3">
      <c r="A23674" t="s">
        <v>24048</v>
      </c>
      <c r="B23674">
        <v>2336880</v>
      </c>
      <c r="C23674">
        <v>3612870</v>
      </c>
      <c r="D23674">
        <v>2567290</v>
      </c>
      <c r="E23674">
        <v>2689620</v>
      </c>
      <c r="F23674" s="4">
        <f t="shared" si="369"/>
        <v>2956593.3333333335</v>
      </c>
    </row>
    <row r="23675" spans="1:6" x14ac:dyDescent="0.3">
      <c r="A23675" t="s">
        <v>24049</v>
      </c>
      <c r="B23675">
        <v>0</v>
      </c>
      <c r="C23675">
        <v>0</v>
      </c>
      <c r="D23675">
        <v>434400</v>
      </c>
      <c r="E23675">
        <v>0</v>
      </c>
      <c r="F23675" s="4">
        <f t="shared" si="369"/>
        <v>144800</v>
      </c>
    </row>
    <row r="23676" spans="1:6" x14ac:dyDescent="0.3">
      <c r="A23676" t="s">
        <v>24050</v>
      </c>
      <c r="B23676">
        <v>1575950</v>
      </c>
      <c r="C23676">
        <v>0</v>
      </c>
      <c r="D23676">
        <v>3542630</v>
      </c>
      <c r="E23676">
        <v>0</v>
      </c>
      <c r="F23676" s="4">
        <f t="shared" si="369"/>
        <v>1180876.6666666667</v>
      </c>
    </row>
    <row r="23677" spans="1:6" x14ac:dyDescent="0.3">
      <c r="A23677" t="s">
        <v>24051</v>
      </c>
      <c r="B23677">
        <v>991900</v>
      </c>
      <c r="C23677">
        <v>6305050</v>
      </c>
      <c r="D23677">
        <v>2734550</v>
      </c>
      <c r="E23677">
        <v>2052600</v>
      </c>
      <c r="F23677" s="4">
        <f t="shared" si="369"/>
        <v>3697400</v>
      </c>
    </row>
    <row r="23678" spans="1:6" x14ac:dyDescent="0.3">
      <c r="A23678" t="s">
        <v>24052</v>
      </c>
      <c r="B23678">
        <v>0</v>
      </c>
      <c r="C23678">
        <v>2614170</v>
      </c>
      <c r="D23678">
        <v>1264100</v>
      </c>
      <c r="E23678">
        <v>2354680</v>
      </c>
      <c r="F23678" s="4">
        <f t="shared" si="369"/>
        <v>2077650</v>
      </c>
    </row>
    <row r="23679" spans="1:6" x14ac:dyDescent="0.3">
      <c r="A23679" t="s">
        <v>24053</v>
      </c>
      <c r="B23679">
        <v>0</v>
      </c>
      <c r="C23679">
        <v>0</v>
      </c>
      <c r="D23679">
        <v>1170080</v>
      </c>
      <c r="E23679">
        <v>0</v>
      </c>
      <c r="F23679" s="4">
        <f t="shared" si="369"/>
        <v>390026.66666666669</v>
      </c>
    </row>
    <row r="23680" spans="1:6" x14ac:dyDescent="0.3">
      <c r="A23680" t="s">
        <v>24054</v>
      </c>
      <c r="B23680">
        <v>2509700</v>
      </c>
      <c r="C23680">
        <v>2272900</v>
      </c>
      <c r="D23680">
        <v>2243600</v>
      </c>
      <c r="E23680">
        <v>3556500</v>
      </c>
      <c r="F23680" s="4">
        <f t="shared" si="369"/>
        <v>2691000</v>
      </c>
    </row>
    <row r="23681" spans="1:6" x14ac:dyDescent="0.3">
      <c r="A23681" t="s">
        <v>24055</v>
      </c>
      <c r="B23681">
        <v>2551290</v>
      </c>
      <c r="C23681">
        <v>3700000</v>
      </c>
      <c r="D23681">
        <v>2207660</v>
      </c>
      <c r="E23681">
        <v>2169600</v>
      </c>
      <c r="F23681" s="4">
        <f t="shared" si="369"/>
        <v>2692420</v>
      </c>
    </row>
    <row r="23682" spans="1:6" x14ac:dyDescent="0.3">
      <c r="A23682" t="s">
        <v>24056</v>
      </c>
      <c r="B23682">
        <v>1455890</v>
      </c>
      <c r="C23682">
        <v>0</v>
      </c>
      <c r="D23682">
        <v>0</v>
      </c>
      <c r="E23682">
        <v>0</v>
      </c>
      <c r="F23682" s="4">
        <f t="shared" si="369"/>
        <v>0</v>
      </c>
    </row>
    <row r="23683" spans="1:6" x14ac:dyDescent="0.3">
      <c r="A23683" t="s">
        <v>24057</v>
      </c>
      <c r="B23683">
        <v>606970</v>
      </c>
      <c r="C23683">
        <v>0</v>
      </c>
      <c r="D23683">
        <v>0</v>
      </c>
      <c r="E23683">
        <v>0</v>
      </c>
      <c r="F23683" s="4">
        <f t="shared" ref="F23683:F23746" si="370">SUM(C23683:E23683)/3</f>
        <v>0</v>
      </c>
    </row>
    <row r="23684" spans="1:6" x14ac:dyDescent="0.3">
      <c r="A23684" t="s">
        <v>24058</v>
      </c>
      <c r="B23684">
        <v>411950</v>
      </c>
      <c r="C23684">
        <v>230000</v>
      </c>
      <c r="D23684">
        <v>0</v>
      </c>
      <c r="E23684">
        <v>756000</v>
      </c>
      <c r="F23684" s="4">
        <f t="shared" si="370"/>
        <v>328666.66666666669</v>
      </c>
    </row>
    <row r="23685" spans="1:6" x14ac:dyDescent="0.3">
      <c r="A23685" t="s">
        <v>24059</v>
      </c>
      <c r="B23685">
        <v>0</v>
      </c>
      <c r="C23685">
        <v>434070</v>
      </c>
      <c r="D23685">
        <v>0</v>
      </c>
      <c r="E23685">
        <v>589460</v>
      </c>
      <c r="F23685" s="4">
        <f t="shared" si="370"/>
        <v>341176.66666666669</v>
      </c>
    </row>
    <row r="23686" spans="1:6" x14ac:dyDescent="0.3">
      <c r="A23686" t="s">
        <v>24060</v>
      </c>
      <c r="B23686">
        <v>0</v>
      </c>
      <c r="C23686">
        <v>1900310</v>
      </c>
      <c r="D23686">
        <v>0</v>
      </c>
      <c r="E23686">
        <v>2321080</v>
      </c>
      <c r="F23686" s="4">
        <f t="shared" si="370"/>
        <v>1407130</v>
      </c>
    </row>
    <row r="23687" spans="1:6" x14ac:dyDescent="0.3">
      <c r="A23687" t="s">
        <v>24061</v>
      </c>
      <c r="B23687">
        <v>668850</v>
      </c>
      <c r="C23687">
        <v>0</v>
      </c>
      <c r="D23687">
        <v>1212120</v>
      </c>
      <c r="E23687">
        <v>1587200</v>
      </c>
      <c r="F23687" s="4">
        <f t="shared" si="370"/>
        <v>933106.66666666663</v>
      </c>
    </row>
    <row r="23688" spans="1:6" x14ac:dyDescent="0.3">
      <c r="A23688" t="s">
        <v>24062</v>
      </c>
      <c r="B23688">
        <v>0</v>
      </c>
      <c r="C23688">
        <v>474530</v>
      </c>
      <c r="D23688">
        <v>0</v>
      </c>
      <c r="E23688">
        <v>357000</v>
      </c>
      <c r="F23688" s="4">
        <f t="shared" si="370"/>
        <v>277176.66666666669</v>
      </c>
    </row>
    <row r="23689" spans="1:6" x14ac:dyDescent="0.3">
      <c r="A23689" t="s">
        <v>24063</v>
      </c>
      <c r="B23689">
        <v>0</v>
      </c>
      <c r="C23689">
        <v>382200</v>
      </c>
      <c r="D23689">
        <v>0</v>
      </c>
      <c r="E23689">
        <v>0</v>
      </c>
      <c r="F23689" s="4">
        <f t="shared" si="370"/>
        <v>127400</v>
      </c>
    </row>
    <row r="23690" spans="1:6" x14ac:dyDescent="0.3">
      <c r="A23690" t="s">
        <v>24064</v>
      </c>
      <c r="B23690">
        <v>2361200</v>
      </c>
      <c r="C23690">
        <v>475020</v>
      </c>
      <c r="D23690">
        <v>0</v>
      </c>
      <c r="E23690">
        <v>1856400</v>
      </c>
      <c r="F23690" s="4">
        <f t="shared" si="370"/>
        <v>777140</v>
      </c>
    </row>
    <row r="23691" spans="1:6" x14ac:dyDescent="0.3">
      <c r="A23691" t="s">
        <v>24065</v>
      </c>
      <c r="B23691">
        <v>591380</v>
      </c>
      <c r="C23691">
        <v>2164000</v>
      </c>
      <c r="D23691">
        <v>2095670</v>
      </c>
      <c r="E23691">
        <v>0</v>
      </c>
      <c r="F23691" s="4">
        <f t="shared" si="370"/>
        <v>1419890</v>
      </c>
    </row>
    <row r="23692" spans="1:6" x14ac:dyDescent="0.3">
      <c r="A23692" t="s">
        <v>24066</v>
      </c>
      <c r="B23692">
        <v>8061150</v>
      </c>
      <c r="C23692">
        <v>1692000</v>
      </c>
      <c r="D23692">
        <v>18570650</v>
      </c>
      <c r="E23692">
        <v>2923600</v>
      </c>
      <c r="F23692" s="4">
        <f t="shared" si="370"/>
        <v>7728750</v>
      </c>
    </row>
    <row r="23693" spans="1:6" x14ac:dyDescent="0.3">
      <c r="A23693" t="s">
        <v>24067</v>
      </c>
      <c r="B23693">
        <v>240000</v>
      </c>
      <c r="C23693">
        <v>573300</v>
      </c>
      <c r="D23693">
        <v>1318600</v>
      </c>
      <c r="E23693">
        <v>1715480</v>
      </c>
      <c r="F23693" s="4">
        <f t="shared" si="370"/>
        <v>1202460</v>
      </c>
    </row>
    <row r="23694" spans="1:6" x14ac:dyDescent="0.3">
      <c r="A23694" t="s">
        <v>24068</v>
      </c>
      <c r="B23694">
        <v>0</v>
      </c>
      <c r="C23694">
        <v>191100</v>
      </c>
      <c r="D23694">
        <v>0</v>
      </c>
      <c r="E23694">
        <v>0</v>
      </c>
      <c r="F23694" s="4">
        <f t="shared" si="370"/>
        <v>63700</v>
      </c>
    </row>
    <row r="23695" spans="1:6" x14ac:dyDescent="0.3">
      <c r="A23695" t="s">
        <v>24069</v>
      </c>
      <c r="B23695">
        <v>769860</v>
      </c>
      <c r="C23695">
        <v>1155700</v>
      </c>
      <c r="D23695">
        <v>950040</v>
      </c>
      <c r="E23695">
        <v>1028300</v>
      </c>
      <c r="F23695" s="4">
        <f t="shared" si="370"/>
        <v>1044680</v>
      </c>
    </row>
    <row r="23696" spans="1:6" x14ac:dyDescent="0.3">
      <c r="A23696" t="s">
        <v>24070</v>
      </c>
      <c r="B23696">
        <v>0</v>
      </c>
      <c r="C23696">
        <v>1161100</v>
      </c>
      <c r="D23696">
        <v>678860</v>
      </c>
      <c r="E23696">
        <v>145600</v>
      </c>
      <c r="F23696" s="4">
        <f t="shared" si="370"/>
        <v>661853.33333333337</v>
      </c>
    </row>
    <row r="23697" spans="1:6" x14ac:dyDescent="0.3">
      <c r="A23697" t="s">
        <v>24071</v>
      </c>
      <c r="B23697">
        <v>3860000</v>
      </c>
      <c r="C23697">
        <v>3700000</v>
      </c>
      <c r="D23697">
        <v>0</v>
      </c>
      <c r="E23697">
        <v>0</v>
      </c>
      <c r="F23697" s="4">
        <f t="shared" si="370"/>
        <v>1233333.3333333333</v>
      </c>
    </row>
    <row r="23698" spans="1:6" x14ac:dyDescent="0.3">
      <c r="A23698" t="s">
        <v>24072</v>
      </c>
      <c r="B23698">
        <v>0</v>
      </c>
      <c r="C23698">
        <v>2156810</v>
      </c>
      <c r="D23698">
        <v>0</v>
      </c>
      <c r="E23698">
        <v>731040</v>
      </c>
      <c r="F23698" s="4">
        <f t="shared" si="370"/>
        <v>962616.66666666663</v>
      </c>
    </row>
    <row r="23699" spans="1:6" x14ac:dyDescent="0.3">
      <c r="A23699" t="s">
        <v>24073</v>
      </c>
      <c r="B23699">
        <v>0</v>
      </c>
      <c r="C23699">
        <v>0</v>
      </c>
      <c r="D23699">
        <v>464850</v>
      </c>
      <c r="E23699">
        <v>0</v>
      </c>
      <c r="F23699" s="4">
        <f t="shared" si="370"/>
        <v>154950</v>
      </c>
    </row>
    <row r="23700" spans="1:6" x14ac:dyDescent="0.3">
      <c r="A23700" t="s">
        <v>24074</v>
      </c>
      <c r="B23700">
        <v>0</v>
      </c>
      <c r="C23700">
        <v>0</v>
      </c>
      <c r="D23700">
        <v>1510600</v>
      </c>
      <c r="E23700">
        <v>0</v>
      </c>
      <c r="F23700" s="4">
        <f t="shared" si="370"/>
        <v>503533.33333333331</v>
      </c>
    </row>
    <row r="23701" spans="1:6" x14ac:dyDescent="0.3">
      <c r="A23701" t="s">
        <v>24075</v>
      </c>
      <c r="B23701">
        <v>256000</v>
      </c>
      <c r="C23701">
        <v>2076190</v>
      </c>
      <c r="D23701">
        <v>2184000</v>
      </c>
      <c r="E23701">
        <v>2052150</v>
      </c>
      <c r="F23701" s="4">
        <f t="shared" si="370"/>
        <v>2104113.3333333335</v>
      </c>
    </row>
    <row r="23702" spans="1:6" x14ac:dyDescent="0.3">
      <c r="A23702" t="s">
        <v>24076</v>
      </c>
      <c r="B23702">
        <v>0</v>
      </c>
      <c r="C23702">
        <v>300300</v>
      </c>
      <c r="D23702">
        <v>0</v>
      </c>
      <c r="E23702">
        <v>0</v>
      </c>
      <c r="F23702" s="4">
        <f t="shared" si="370"/>
        <v>100100</v>
      </c>
    </row>
    <row r="23703" spans="1:6" x14ac:dyDescent="0.3">
      <c r="A23703" t="s">
        <v>24077</v>
      </c>
      <c r="B23703">
        <v>282100</v>
      </c>
      <c r="C23703">
        <v>0</v>
      </c>
      <c r="D23703">
        <v>0</v>
      </c>
      <c r="E23703">
        <v>0</v>
      </c>
      <c r="F23703" s="4">
        <f t="shared" si="370"/>
        <v>0</v>
      </c>
    </row>
    <row r="23704" spans="1:6" x14ac:dyDescent="0.3">
      <c r="A23704" t="s">
        <v>24078</v>
      </c>
      <c r="B23704">
        <v>256000</v>
      </c>
      <c r="C23704">
        <v>0</v>
      </c>
      <c r="D23704">
        <v>424580</v>
      </c>
      <c r="E23704">
        <v>0</v>
      </c>
      <c r="F23704" s="4">
        <f t="shared" si="370"/>
        <v>141526.66666666666</v>
      </c>
    </row>
    <row r="23705" spans="1:6" x14ac:dyDescent="0.3">
      <c r="A23705" t="s">
        <v>24079</v>
      </c>
      <c r="B23705">
        <v>0</v>
      </c>
      <c r="C23705">
        <v>728000</v>
      </c>
      <c r="D23705">
        <v>0</v>
      </c>
      <c r="E23705">
        <v>0</v>
      </c>
      <c r="F23705" s="4">
        <f t="shared" si="370"/>
        <v>242666.66666666666</v>
      </c>
    </row>
    <row r="23706" spans="1:6" x14ac:dyDescent="0.3">
      <c r="A23706" t="s">
        <v>24080</v>
      </c>
      <c r="B23706">
        <v>488390</v>
      </c>
      <c r="C23706">
        <v>107380</v>
      </c>
      <c r="D23706">
        <v>191100</v>
      </c>
      <c r="E23706">
        <v>191100</v>
      </c>
      <c r="F23706" s="4">
        <f t="shared" si="370"/>
        <v>163193.33333333334</v>
      </c>
    </row>
    <row r="23707" spans="1:6" x14ac:dyDescent="0.3">
      <c r="A23707" t="s">
        <v>24081</v>
      </c>
      <c r="B23707">
        <v>0</v>
      </c>
      <c r="C23707">
        <v>0</v>
      </c>
      <c r="D23707">
        <v>948220</v>
      </c>
      <c r="E23707">
        <v>758030</v>
      </c>
      <c r="F23707" s="4">
        <f t="shared" si="370"/>
        <v>568750</v>
      </c>
    </row>
    <row r="23708" spans="1:6" x14ac:dyDescent="0.3">
      <c r="A23708" t="s">
        <v>24082</v>
      </c>
      <c r="B23708">
        <v>1671680</v>
      </c>
      <c r="C23708">
        <v>2433200</v>
      </c>
      <c r="D23708">
        <v>2159930</v>
      </c>
      <c r="E23708">
        <v>3482800</v>
      </c>
      <c r="F23708" s="4">
        <f t="shared" si="370"/>
        <v>2691976.6666666665</v>
      </c>
    </row>
    <row r="23709" spans="1:6" x14ac:dyDescent="0.3">
      <c r="A23709" t="s">
        <v>24083</v>
      </c>
      <c r="B23709">
        <v>0</v>
      </c>
      <c r="C23709">
        <v>808600</v>
      </c>
      <c r="D23709">
        <v>0</v>
      </c>
      <c r="E23709">
        <v>0</v>
      </c>
      <c r="F23709" s="4">
        <f t="shared" si="370"/>
        <v>269533.33333333331</v>
      </c>
    </row>
    <row r="23710" spans="1:6" x14ac:dyDescent="0.3">
      <c r="A23710" t="s">
        <v>24084</v>
      </c>
      <c r="B23710">
        <v>0</v>
      </c>
      <c r="C23710">
        <v>0</v>
      </c>
      <c r="D23710">
        <v>234600</v>
      </c>
      <c r="E23710">
        <v>0</v>
      </c>
      <c r="F23710" s="4">
        <f t="shared" si="370"/>
        <v>78200</v>
      </c>
    </row>
    <row r="23711" spans="1:6" x14ac:dyDescent="0.3">
      <c r="A23711" t="s">
        <v>24085</v>
      </c>
      <c r="B23711">
        <v>2052360</v>
      </c>
      <c r="C23711">
        <v>4197990</v>
      </c>
      <c r="D23711">
        <v>2857160</v>
      </c>
      <c r="E23711">
        <v>4899350</v>
      </c>
      <c r="F23711" s="4">
        <f t="shared" si="370"/>
        <v>3984833.3333333335</v>
      </c>
    </row>
    <row r="23712" spans="1:6" x14ac:dyDescent="0.3">
      <c r="A23712" t="s">
        <v>210</v>
      </c>
      <c r="B23712">
        <v>200200</v>
      </c>
      <c r="C23712">
        <v>0</v>
      </c>
      <c r="D23712">
        <v>495800</v>
      </c>
      <c r="E23712">
        <v>952880</v>
      </c>
      <c r="F23712" s="4">
        <f t="shared" si="370"/>
        <v>482893.33333333331</v>
      </c>
    </row>
    <row r="23713" spans="1:6" x14ac:dyDescent="0.3">
      <c r="A23713" t="s">
        <v>24086</v>
      </c>
      <c r="B23713">
        <v>0</v>
      </c>
      <c r="C23713">
        <v>0</v>
      </c>
      <c r="D23713">
        <v>899620</v>
      </c>
      <c r="E23713">
        <v>1245700</v>
      </c>
      <c r="F23713" s="4">
        <f t="shared" si="370"/>
        <v>715106.66666666663</v>
      </c>
    </row>
    <row r="23714" spans="1:6" x14ac:dyDescent="0.3">
      <c r="A23714" t="s">
        <v>24087</v>
      </c>
      <c r="B23714">
        <v>0</v>
      </c>
      <c r="C23714">
        <v>3532960</v>
      </c>
      <c r="D23714">
        <v>552000</v>
      </c>
      <c r="E23714">
        <v>0</v>
      </c>
      <c r="F23714" s="4">
        <f t="shared" si="370"/>
        <v>1361653.3333333333</v>
      </c>
    </row>
    <row r="23715" spans="1:6" x14ac:dyDescent="0.3">
      <c r="A23715" t="s">
        <v>24088</v>
      </c>
      <c r="B23715">
        <v>687700</v>
      </c>
      <c r="C23715">
        <v>1092000</v>
      </c>
      <c r="D23715">
        <v>1084720</v>
      </c>
      <c r="E23715">
        <v>1117220</v>
      </c>
      <c r="F23715" s="4">
        <f t="shared" si="370"/>
        <v>1097980</v>
      </c>
    </row>
    <row r="23716" spans="1:6" x14ac:dyDescent="0.3">
      <c r="A23716" t="s">
        <v>24089</v>
      </c>
      <c r="B23716">
        <v>0</v>
      </c>
      <c r="C23716">
        <v>313950</v>
      </c>
      <c r="D23716">
        <v>0</v>
      </c>
      <c r="E23716">
        <v>0</v>
      </c>
      <c r="F23716" s="4">
        <f t="shared" si="370"/>
        <v>104650</v>
      </c>
    </row>
    <row r="23717" spans="1:6" x14ac:dyDescent="0.3">
      <c r="A23717" t="s">
        <v>24090</v>
      </c>
      <c r="B23717">
        <v>368550</v>
      </c>
      <c r="C23717">
        <v>1365240</v>
      </c>
      <c r="D23717">
        <v>596050</v>
      </c>
      <c r="E23717">
        <v>379470</v>
      </c>
      <c r="F23717" s="4">
        <f t="shared" si="370"/>
        <v>780253.33333333337</v>
      </c>
    </row>
    <row r="23718" spans="1:6" x14ac:dyDescent="0.3">
      <c r="A23718" t="s">
        <v>24091</v>
      </c>
      <c r="B23718">
        <v>0</v>
      </c>
      <c r="C23718">
        <v>3730000</v>
      </c>
      <c r="D23718">
        <v>438240</v>
      </c>
      <c r="E23718">
        <v>0</v>
      </c>
      <c r="F23718" s="4">
        <f t="shared" si="370"/>
        <v>1389413.3333333333</v>
      </c>
    </row>
    <row r="23719" spans="1:6" x14ac:dyDescent="0.3">
      <c r="A23719" t="s">
        <v>24092</v>
      </c>
      <c r="B23719">
        <v>0</v>
      </c>
      <c r="C23719">
        <v>0</v>
      </c>
      <c r="D23719">
        <v>0</v>
      </c>
      <c r="E23719">
        <v>0</v>
      </c>
      <c r="F23719" s="4">
        <f t="shared" si="370"/>
        <v>0</v>
      </c>
    </row>
    <row r="23720" spans="1:6" x14ac:dyDescent="0.3">
      <c r="A23720" t="s">
        <v>24093</v>
      </c>
      <c r="B23720">
        <v>0</v>
      </c>
      <c r="C23720">
        <v>3541800</v>
      </c>
      <c r="D23720">
        <v>1073800</v>
      </c>
      <c r="E23720">
        <v>1615800</v>
      </c>
      <c r="F23720" s="4">
        <f t="shared" si="370"/>
        <v>2077133.3333333333</v>
      </c>
    </row>
    <row r="23721" spans="1:6" x14ac:dyDescent="0.3">
      <c r="A23721" t="s">
        <v>24094</v>
      </c>
      <c r="B23721">
        <v>0</v>
      </c>
      <c r="C23721">
        <v>0</v>
      </c>
      <c r="D23721">
        <v>955500</v>
      </c>
      <c r="E23721">
        <v>0</v>
      </c>
      <c r="F23721" s="4">
        <f t="shared" si="370"/>
        <v>318500</v>
      </c>
    </row>
    <row r="23722" spans="1:6" x14ac:dyDescent="0.3">
      <c r="A23722" t="s">
        <v>24095</v>
      </c>
      <c r="B23722">
        <v>0</v>
      </c>
      <c r="C23722">
        <v>2452800</v>
      </c>
      <c r="D23722">
        <v>0</v>
      </c>
      <c r="E23722">
        <v>0</v>
      </c>
      <c r="F23722" s="4">
        <f t="shared" si="370"/>
        <v>817600</v>
      </c>
    </row>
    <row r="23723" spans="1:6" x14ac:dyDescent="0.3">
      <c r="A23723" t="s">
        <v>24096</v>
      </c>
      <c r="B23723">
        <v>2450830</v>
      </c>
      <c r="C23723">
        <v>4125400</v>
      </c>
      <c r="D23723">
        <v>2089640</v>
      </c>
      <c r="E23723">
        <v>2233420</v>
      </c>
      <c r="F23723" s="4">
        <f t="shared" si="370"/>
        <v>2816153.3333333335</v>
      </c>
    </row>
    <row r="23724" spans="1:6" x14ac:dyDescent="0.3">
      <c r="A23724" t="s">
        <v>24097</v>
      </c>
      <c r="B23724">
        <v>0</v>
      </c>
      <c r="C23724">
        <v>12631200</v>
      </c>
      <c r="D23724">
        <v>5707450</v>
      </c>
      <c r="E23724">
        <v>8220940</v>
      </c>
      <c r="F23724" s="4">
        <f t="shared" si="370"/>
        <v>8853196.666666666</v>
      </c>
    </row>
    <row r="23725" spans="1:6" x14ac:dyDescent="0.3">
      <c r="A23725" t="s">
        <v>24098</v>
      </c>
      <c r="B23725">
        <v>740000</v>
      </c>
      <c r="C23725">
        <v>661200</v>
      </c>
      <c r="D23725">
        <v>0</v>
      </c>
      <c r="E23725">
        <v>0</v>
      </c>
      <c r="F23725" s="4">
        <f t="shared" si="370"/>
        <v>220400</v>
      </c>
    </row>
    <row r="23726" spans="1:6" x14ac:dyDescent="0.3">
      <c r="A23726" t="s">
        <v>24099</v>
      </c>
      <c r="B23726">
        <v>0</v>
      </c>
      <c r="C23726">
        <v>230000</v>
      </c>
      <c r="D23726">
        <v>2098460</v>
      </c>
      <c r="E23726">
        <v>0</v>
      </c>
      <c r="F23726" s="4">
        <f t="shared" si="370"/>
        <v>776153.33333333337</v>
      </c>
    </row>
    <row r="23727" spans="1:6" x14ac:dyDescent="0.3">
      <c r="A23727" t="s">
        <v>24100</v>
      </c>
      <c r="B23727">
        <v>0</v>
      </c>
      <c r="C23727">
        <v>1739920</v>
      </c>
      <c r="D23727">
        <v>0</v>
      </c>
      <c r="E23727">
        <v>1640560</v>
      </c>
      <c r="F23727" s="4">
        <f t="shared" si="370"/>
        <v>1126826.6666666667</v>
      </c>
    </row>
    <row r="23728" spans="1:6" x14ac:dyDescent="0.3">
      <c r="A23728" t="s">
        <v>24101</v>
      </c>
      <c r="B23728">
        <v>0</v>
      </c>
      <c r="C23728">
        <v>0</v>
      </c>
      <c r="D23728">
        <v>2495700</v>
      </c>
      <c r="E23728">
        <v>2583540</v>
      </c>
      <c r="F23728" s="4">
        <f t="shared" si="370"/>
        <v>1693080</v>
      </c>
    </row>
    <row r="23729" spans="1:6" x14ac:dyDescent="0.3">
      <c r="A23729" t="s">
        <v>24102</v>
      </c>
      <c r="B23729">
        <v>3533920</v>
      </c>
      <c r="C23729">
        <v>0</v>
      </c>
      <c r="D23729">
        <v>0</v>
      </c>
      <c r="E23729">
        <v>2276380</v>
      </c>
      <c r="F23729" s="4">
        <f t="shared" si="370"/>
        <v>758793.33333333337</v>
      </c>
    </row>
    <row r="23730" spans="1:6" x14ac:dyDescent="0.3">
      <c r="A23730" t="s">
        <v>24103</v>
      </c>
      <c r="B23730">
        <v>4658830</v>
      </c>
      <c r="C23730">
        <v>10339140</v>
      </c>
      <c r="D23730">
        <v>2766400</v>
      </c>
      <c r="E23730">
        <v>6520860</v>
      </c>
      <c r="F23730" s="4">
        <f t="shared" si="370"/>
        <v>6542133.333333333</v>
      </c>
    </row>
    <row r="23731" spans="1:6" x14ac:dyDescent="0.3">
      <c r="A23731" t="s">
        <v>24104</v>
      </c>
      <c r="B23731">
        <v>160000</v>
      </c>
      <c r="C23731">
        <v>1171090</v>
      </c>
      <c r="D23731">
        <v>0</v>
      </c>
      <c r="E23731">
        <v>613280</v>
      </c>
      <c r="F23731" s="4">
        <f t="shared" si="370"/>
        <v>594790</v>
      </c>
    </row>
    <row r="23732" spans="1:6" x14ac:dyDescent="0.3">
      <c r="A23732" t="s">
        <v>24105</v>
      </c>
      <c r="B23732">
        <v>2018800</v>
      </c>
      <c r="C23732">
        <v>249000</v>
      </c>
      <c r="D23732">
        <v>0</v>
      </c>
      <c r="E23732">
        <v>2045260</v>
      </c>
      <c r="F23732" s="4">
        <f t="shared" si="370"/>
        <v>764753.33333333337</v>
      </c>
    </row>
    <row r="23733" spans="1:6" x14ac:dyDescent="0.3">
      <c r="A23733" t="s">
        <v>24106</v>
      </c>
      <c r="B23733">
        <v>411950</v>
      </c>
      <c r="C23733">
        <v>0</v>
      </c>
      <c r="D23733">
        <v>488460</v>
      </c>
      <c r="E23733">
        <v>0</v>
      </c>
      <c r="F23733" s="4">
        <f t="shared" si="370"/>
        <v>162820</v>
      </c>
    </row>
    <row r="23734" spans="1:6" x14ac:dyDescent="0.3">
      <c r="A23734" t="s">
        <v>24107</v>
      </c>
      <c r="B23734">
        <v>703680</v>
      </c>
      <c r="C23734">
        <v>0</v>
      </c>
      <c r="D23734">
        <v>2066560</v>
      </c>
      <c r="E23734">
        <v>2103160</v>
      </c>
      <c r="F23734" s="4">
        <f t="shared" si="370"/>
        <v>1389906.6666666667</v>
      </c>
    </row>
    <row r="23735" spans="1:6" x14ac:dyDescent="0.3">
      <c r="A23735" t="s">
        <v>24108</v>
      </c>
      <c r="B23735">
        <v>0</v>
      </c>
      <c r="C23735">
        <v>0</v>
      </c>
      <c r="D23735">
        <v>556010</v>
      </c>
      <c r="E23735">
        <v>341250</v>
      </c>
      <c r="F23735" s="4">
        <f t="shared" si="370"/>
        <v>299086.66666666669</v>
      </c>
    </row>
    <row r="23736" spans="1:6" x14ac:dyDescent="0.3">
      <c r="A23736" t="s">
        <v>24109</v>
      </c>
      <c r="B23736">
        <v>191100</v>
      </c>
      <c r="C23736">
        <v>1035580</v>
      </c>
      <c r="D23736">
        <v>0</v>
      </c>
      <c r="E23736">
        <v>0</v>
      </c>
      <c r="F23736" s="4">
        <f t="shared" si="370"/>
        <v>345193.33333333331</v>
      </c>
    </row>
    <row r="23737" spans="1:6" x14ac:dyDescent="0.3">
      <c r="A23737" t="s">
        <v>24110</v>
      </c>
      <c r="B23737">
        <v>1175600</v>
      </c>
      <c r="C23737">
        <v>0</v>
      </c>
      <c r="D23737">
        <v>1187620</v>
      </c>
      <c r="E23737">
        <v>1158640</v>
      </c>
      <c r="F23737" s="4">
        <f t="shared" si="370"/>
        <v>782086.66666666663</v>
      </c>
    </row>
    <row r="23738" spans="1:6" x14ac:dyDescent="0.3">
      <c r="A23738" t="s">
        <v>24111</v>
      </c>
      <c r="B23738">
        <v>0</v>
      </c>
      <c r="C23738">
        <v>0</v>
      </c>
      <c r="D23738">
        <v>807900</v>
      </c>
      <c r="E23738">
        <v>0</v>
      </c>
      <c r="F23738" s="4">
        <f t="shared" si="370"/>
        <v>269300</v>
      </c>
    </row>
    <row r="23739" spans="1:6" x14ac:dyDescent="0.3">
      <c r="A23739" t="s">
        <v>24112</v>
      </c>
      <c r="B23739">
        <v>1439560</v>
      </c>
      <c r="C23739">
        <v>2929290</v>
      </c>
      <c r="D23739">
        <v>936390</v>
      </c>
      <c r="E23739">
        <v>3358770</v>
      </c>
      <c r="F23739" s="4">
        <f t="shared" si="370"/>
        <v>2408150</v>
      </c>
    </row>
    <row r="23740" spans="1:6" x14ac:dyDescent="0.3">
      <c r="A23740" t="s">
        <v>24113</v>
      </c>
      <c r="B23740">
        <v>815006</v>
      </c>
      <c r="C23740">
        <v>0</v>
      </c>
      <c r="D23740">
        <v>0</v>
      </c>
      <c r="E23740">
        <v>2233000</v>
      </c>
      <c r="F23740" s="4">
        <f t="shared" si="370"/>
        <v>744333.33333333337</v>
      </c>
    </row>
    <row r="23741" spans="1:6" x14ac:dyDescent="0.3">
      <c r="A23741" t="s">
        <v>24114</v>
      </c>
      <c r="B23741">
        <v>784000</v>
      </c>
      <c r="C23741">
        <v>409500</v>
      </c>
      <c r="D23741">
        <v>1073500</v>
      </c>
      <c r="E23741">
        <v>964600</v>
      </c>
      <c r="F23741" s="4">
        <f t="shared" si="370"/>
        <v>815866.66666666663</v>
      </c>
    </row>
    <row r="23742" spans="1:6" x14ac:dyDescent="0.3">
      <c r="A23742" t="s">
        <v>24115</v>
      </c>
      <c r="B23742">
        <v>2202740</v>
      </c>
      <c r="C23742">
        <v>2248000</v>
      </c>
      <c r="D23742">
        <v>11100000</v>
      </c>
      <c r="E23742">
        <v>364000</v>
      </c>
      <c r="F23742" s="4">
        <f t="shared" si="370"/>
        <v>4570666.666666667</v>
      </c>
    </row>
    <row r="23743" spans="1:6" x14ac:dyDescent="0.3">
      <c r="A23743" t="s">
        <v>24116</v>
      </c>
      <c r="B23743">
        <v>0</v>
      </c>
      <c r="C23743">
        <v>256000</v>
      </c>
      <c r="D23743">
        <v>370000</v>
      </c>
      <c r="E23743">
        <v>0</v>
      </c>
      <c r="F23743" s="4">
        <f t="shared" si="370"/>
        <v>208666.66666666666</v>
      </c>
    </row>
    <row r="23744" spans="1:6" x14ac:dyDescent="0.3">
      <c r="A23744" t="s">
        <v>24117</v>
      </c>
      <c r="B23744">
        <v>0</v>
      </c>
      <c r="C23744">
        <v>0</v>
      </c>
      <c r="D23744">
        <v>2540600</v>
      </c>
      <c r="E23744">
        <v>0</v>
      </c>
      <c r="F23744" s="4">
        <f t="shared" si="370"/>
        <v>846866.66666666663</v>
      </c>
    </row>
    <row r="23745" spans="1:6" x14ac:dyDescent="0.3">
      <c r="A23745" t="s">
        <v>24118</v>
      </c>
      <c r="B23745">
        <v>0</v>
      </c>
      <c r="C23745">
        <v>542800</v>
      </c>
      <c r="D23745">
        <v>0</v>
      </c>
      <c r="E23745">
        <v>0</v>
      </c>
      <c r="F23745" s="4">
        <f t="shared" si="370"/>
        <v>180933.33333333334</v>
      </c>
    </row>
    <row r="23746" spans="1:6" x14ac:dyDescent="0.3">
      <c r="A23746" t="s">
        <v>24119</v>
      </c>
      <c r="B23746">
        <v>0</v>
      </c>
      <c r="C23746">
        <v>705250</v>
      </c>
      <c r="D23746">
        <v>2516030</v>
      </c>
      <c r="E23746">
        <v>1337700</v>
      </c>
      <c r="F23746" s="4">
        <f t="shared" si="370"/>
        <v>1519660</v>
      </c>
    </row>
    <row r="23747" spans="1:6" x14ac:dyDescent="0.3">
      <c r="A23747" t="s">
        <v>24120</v>
      </c>
      <c r="B23747">
        <v>95550</v>
      </c>
      <c r="C23747">
        <v>439530</v>
      </c>
      <c r="D23747">
        <v>0</v>
      </c>
      <c r="E23747">
        <v>0</v>
      </c>
      <c r="F23747" s="4">
        <f t="shared" ref="F23747:F23810" si="371">SUM(C23747:E23747)/3</f>
        <v>146510</v>
      </c>
    </row>
    <row r="23748" spans="1:6" x14ac:dyDescent="0.3">
      <c r="A23748" t="s">
        <v>24121</v>
      </c>
      <c r="B23748">
        <v>0</v>
      </c>
      <c r="C23748">
        <v>0</v>
      </c>
      <c r="D23748">
        <v>1200020</v>
      </c>
      <c r="E23748">
        <v>1499650</v>
      </c>
      <c r="F23748" s="4">
        <f t="shared" si="371"/>
        <v>899890</v>
      </c>
    </row>
    <row r="23749" spans="1:6" x14ac:dyDescent="0.3">
      <c r="A23749" t="s">
        <v>24122</v>
      </c>
      <c r="B23749">
        <v>0</v>
      </c>
      <c r="C23749">
        <v>0</v>
      </c>
      <c r="D23749">
        <v>2101520</v>
      </c>
      <c r="E23749">
        <v>7197060</v>
      </c>
      <c r="F23749" s="4">
        <f t="shared" si="371"/>
        <v>3099526.6666666665</v>
      </c>
    </row>
    <row r="23750" spans="1:6" x14ac:dyDescent="0.3">
      <c r="A23750" t="s">
        <v>24123</v>
      </c>
      <c r="B23750">
        <v>0</v>
      </c>
      <c r="C23750">
        <v>625800</v>
      </c>
      <c r="D23750">
        <v>0</v>
      </c>
      <c r="E23750">
        <v>0</v>
      </c>
      <c r="F23750" s="4">
        <f t="shared" si="371"/>
        <v>208600</v>
      </c>
    </row>
    <row r="23751" spans="1:6" x14ac:dyDescent="0.3">
      <c r="A23751" t="s">
        <v>24124</v>
      </c>
      <c r="B23751">
        <v>2257850</v>
      </c>
      <c r="C23751">
        <v>2581670</v>
      </c>
      <c r="D23751">
        <v>2053870</v>
      </c>
      <c r="E23751">
        <v>2088420</v>
      </c>
      <c r="F23751" s="4">
        <f t="shared" si="371"/>
        <v>2241320</v>
      </c>
    </row>
    <row r="23752" spans="1:6" x14ac:dyDescent="0.3">
      <c r="A23752" t="s">
        <v>24125</v>
      </c>
      <c r="B23752">
        <v>2112400</v>
      </c>
      <c r="C23752">
        <v>5880930</v>
      </c>
      <c r="D23752">
        <v>4320090</v>
      </c>
      <c r="E23752">
        <v>6080440</v>
      </c>
      <c r="F23752" s="4">
        <f t="shared" si="371"/>
        <v>5427153.333333333</v>
      </c>
    </row>
    <row r="23753" spans="1:6" x14ac:dyDescent="0.3">
      <c r="A23753" t="s">
        <v>24126</v>
      </c>
      <c r="B23753">
        <v>0</v>
      </c>
      <c r="C23753">
        <v>0</v>
      </c>
      <c r="D23753">
        <v>400400</v>
      </c>
      <c r="E23753">
        <v>962340</v>
      </c>
      <c r="F23753" s="4">
        <f t="shared" si="371"/>
        <v>454246.66666666669</v>
      </c>
    </row>
    <row r="23754" spans="1:6" x14ac:dyDescent="0.3">
      <c r="A23754" t="s">
        <v>24127</v>
      </c>
      <c r="B23754">
        <v>0</v>
      </c>
      <c r="C23754">
        <v>0</v>
      </c>
      <c r="D23754">
        <v>1568400</v>
      </c>
      <c r="E23754">
        <v>398580</v>
      </c>
      <c r="F23754" s="4">
        <f t="shared" si="371"/>
        <v>655660</v>
      </c>
    </row>
    <row r="23755" spans="1:6" x14ac:dyDescent="0.3">
      <c r="A23755" t="s">
        <v>24128</v>
      </c>
      <c r="B23755">
        <v>5433150</v>
      </c>
      <c r="C23755">
        <v>0</v>
      </c>
      <c r="D23755">
        <v>7220850</v>
      </c>
      <c r="E23755">
        <v>0</v>
      </c>
      <c r="F23755" s="4">
        <f t="shared" si="371"/>
        <v>2406950</v>
      </c>
    </row>
    <row r="23756" spans="1:6" x14ac:dyDescent="0.3">
      <c r="A23756" t="s">
        <v>24129</v>
      </c>
      <c r="B23756">
        <v>370000</v>
      </c>
      <c r="C23756">
        <v>0</v>
      </c>
      <c r="D23756">
        <v>0</v>
      </c>
      <c r="E23756">
        <v>0</v>
      </c>
      <c r="F23756" s="4">
        <f t="shared" si="371"/>
        <v>0</v>
      </c>
    </row>
    <row r="23757" spans="1:6" x14ac:dyDescent="0.3">
      <c r="A23757" t="s">
        <v>24130</v>
      </c>
      <c r="B23757">
        <v>0</v>
      </c>
      <c r="C23757">
        <v>1072890</v>
      </c>
      <c r="D23757">
        <v>0</v>
      </c>
      <c r="E23757">
        <v>0</v>
      </c>
      <c r="F23757" s="4">
        <f t="shared" si="371"/>
        <v>357630</v>
      </c>
    </row>
    <row r="23758" spans="1:6" x14ac:dyDescent="0.3">
      <c r="A23758" t="s">
        <v>24131</v>
      </c>
      <c r="B23758">
        <v>0</v>
      </c>
      <c r="C23758">
        <v>0</v>
      </c>
      <c r="D23758">
        <v>898360</v>
      </c>
      <c r="E23758">
        <v>820000</v>
      </c>
      <c r="F23758" s="4">
        <f t="shared" si="371"/>
        <v>572786.66666666663</v>
      </c>
    </row>
    <row r="23759" spans="1:6" x14ac:dyDescent="0.3">
      <c r="A23759" t="s">
        <v>24132</v>
      </c>
      <c r="B23759">
        <v>3844570</v>
      </c>
      <c r="C23759">
        <v>1476350</v>
      </c>
      <c r="D23759">
        <v>0</v>
      </c>
      <c r="E23759">
        <v>3175220</v>
      </c>
      <c r="F23759" s="4">
        <f t="shared" si="371"/>
        <v>1550523.3333333333</v>
      </c>
    </row>
    <row r="23760" spans="1:6" x14ac:dyDescent="0.3">
      <c r="A23760" t="s">
        <v>24133</v>
      </c>
      <c r="B23760">
        <v>970640</v>
      </c>
      <c r="C23760">
        <v>887250</v>
      </c>
      <c r="D23760">
        <v>0</v>
      </c>
      <c r="E23760">
        <v>0</v>
      </c>
      <c r="F23760" s="4">
        <f t="shared" si="371"/>
        <v>295750</v>
      </c>
    </row>
    <row r="23761" spans="1:6" x14ac:dyDescent="0.3">
      <c r="A23761" t="s">
        <v>24134</v>
      </c>
      <c r="B23761">
        <v>785200</v>
      </c>
      <c r="C23761">
        <v>0</v>
      </c>
      <c r="D23761">
        <v>370000</v>
      </c>
      <c r="E23761">
        <v>394000</v>
      </c>
      <c r="F23761" s="4">
        <f t="shared" si="371"/>
        <v>254666.66666666666</v>
      </c>
    </row>
    <row r="23762" spans="1:6" x14ac:dyDescent="0.3">
      <c r="A23762" t="s">
        <v>24135</v>
      </c>
      <c r="B23762">
        <v>1420000</v>
      </c>
      <c r="C23762">
        <v>0</v>
      </c>
      <c r="D23762">
        <v>0</v>
      </c>
      <c r="E23762">
        <v>2995000</v>
      </c>
      <c r="F23762" s="4">
        <f t="shared" si="371"/>
        <v>998333.33333333337</v>
      </c>
    </row>
    <row r="23763" spans="1:6" x14ac:dyDescent="0.3">
      <c r="A23763" t="s">
        <v>24136</v>
      </c>
      <c r="B23763">
        <v>980070</v>
      </c>
      <c r="C23763">
        <v>0</v>
      </c>
      <c r="D23763">
        <v>0</v>
      </c>
      <c r="E23763">
        <v>0</v>
      </c>
      <c r="F23763" s="4">
        <f t="shared" si="371"/>
        <v>0</v>
      </c>
    </row>
    <row r="23764" spans="1:6" x14ac:dyDescent="0.3">
      <c r="A23764" t="s">
        <v>24137</v>
      </c>
      <c r="B23764">
        <v>0</v>
      </c>
      <c r="C23764">
        <v>0</v>
      </c>
      <c r="D23764">
        <v>803200</v>
      </c>
      <c r="E23764">
        <v>0</v>
      </c>
      <c r="F23764" s="4">
        <f t="shared" si="371"/>
        <v>267733.33333333331</v>
      </c>
    </row>
    <row r="23765" spans="1:6" x14ac:dyDescent="0.3">
      <c r="A23765" t="s">
        <v>24138</v>
      </c>
      <c r="B23765">
        <v>2277290</v>
      </c>
      <c r="C23765">
        <v>0</v>
      </c>
      <c r="D23765">
        <v>4754970</v>
      </c>
      <c r="E23765">
        <v>2893350</v>
      </c>
      <c r="F23765" s="4">
        <f t="shared" si="371"/>
        <v>2549440</v>
      </c>
    </row>
    <row r="23766" spans="1:6" x14ac:dyDescent="0.3">
      <c r="A23766" t="s">
        <v>24139</v>
      </c>
      <c r="B23766">
        <v>220220</v>
      </c>
      <c r="C23766">
        <v>0</v>
      </c>
      <c r="D23766">
        <v>296660</v>
      </c>
      <c r="E23766">
        <v>517950</v>
      </c>
      <c r="F23766" s="4">
        <f t="shared" si="371"/>
        <v>271536.66666666669</v>
      </c>
    </row>
    <row r="23767" spans="1:6" x14ac:dyDescent="0.3">
      <c r="A23767" t="s">
        <v>24140</v>
      </c>
      <c r="B23767">
        <v>0</v>
      </c>
      <c r="C23767">
        <v>305000</v>
      </c>
      <c r="D23767">
        <v>0</v>
      </c>
      <c r="E23767">
        <v>1569300</v>
      </c>
      <c r="F23767" s="4">
        <f t="shared" si="371"/>
        <v>624766.66666666663</v>
      </c>
    </row>
    <row r="23768" spans="1:6" x14ac:dyDescent="0.3">
      <c r="A23768" t="s">
        <v>24141</v>
      </c>
      <c r="B23768">
        <v>6385800</v>
      </c>
      <c r="C23768">
        <v>2872300</v>
      </c>
      <c r="D23768">
        <v>7023480</v>
      </c>
      <c r="E23768">
        <v>3114300</v>
      </c>
      <c r="F23768" s="4">
        <f t="shared" si="371"/>
        <v>4336693.333333333</v>
      </c>
    </row>
    <row r="23769" spans="1:6" x14ac:dyDescent="0.3">
      <c r="A23769" t="s">
        <v>24142</v>
      </c>
      <c r="B23769">
        <v>0</v>
      </c>
      <c r="C23769">
        <v>0</v>
      </c>
      <c r="D23769">
        <v>1347969</v>
      </c>
      <c r="E23769">
        <v>836560</v>
      </c>
      <c r="F23769" s="4">
        <f t="shared" si="371"/>
        <v>728176.33333333337</v>
      </c>
    </row>
    <row r="23770" spans="1:6" x14ac:dyDescent="0.3">
      <c r="A23770" t="s">
        <v>24143</v>
      </c>
      <c r="B23770">
        <v>0</v>
      </c>
      <c r="C23770">
        <v>640640</v>
      </c>
      <c r="D23770">
        <v>810900</v>
      </c>
      <c r="E23770">
        <v>2940590</v>
      </c>
      <c r="F23770" s="4">
        <f t="shared" si="371"/>
        <v>1464043.3333333333</v>
      </c>
    </row>
    <row r="23771" spans="1:6" x14ac:dyDescent="0.3">
      <c r="A23771" t="s">
        <v>24144</v>
      </c>
      <c r="B23771">
        <v>0</v>
      </c>
      <c r="C23771">
        <v>1335880</v>
      </c>
      <c r="D23771">
        <v>0</v>
      </c>
      <c r="E23771">
        <v>0</v>
      </c>
      <c r="F23771" s="4">
        <f t="shared" si="371"/>
        <v>445293.33333333331</v>
      </c>
    </row>
    <row r="23772" spans="1:6" x14ac:dyDescent="0.3">
      <c r="A23772" t="s">
        <v>24145</v>
      </c>
      <c r="B23772">
        <v>0</v>
      </c>
      <c r="C23772">
        <v>0</v>
      </c>
      <c r="D23772">
        <v>3534500</v>
      </c>
      <c r="E23772">
        <v>0</v>
      </c>
      <c r="F23772" s="4">
        <f t="shared" si="371"/>
        <v>1178166.6666666667</v>
      </c>
    </row>
    <row r="23773" spans="1:6" x14ac:dyDescent="0.3">
      <c r="A23773" t="s">
        <v>24146</v>
      </c>
      <c r="B23773">
        <v>675000</v>
      </c>
      <c r="C23773">
        <v>0</v>
      </c>
      <c r="D23773">
        <v>0</v>
      </c>
      <c r="E23773">
        <v>820000</v>
      </c>
      <c r="F23773" s="4">
        <f t="shared" si="371"/>
        <v>273333.33333333331</v>
      </c>
    </row>
    <row r="23774" spans="1:6" x14ac:dyDescent="0.3">
      <c r="A23774" t="s">
        <v>24147</v>
      </c>
      <c r="B23774">
        <v>0</v>
      </c>
      <c r="C23774">
        <v>7291270</v>
      </c>
      <c r="D23774">
        <v>2638580</v>
      </c>
      <c r="E23774">
        <v>4930760</v>
      </c>
      <c r="F23774" s="4">
        <f t="shared" si="371"/>
        <v>4953536.666666667</v>
      </c>
    </row>
    <row r="23775" spans="1:6" x14ac:dyDescent="0.3">
      <c r="A23775" t="s">
        <v>24148</v>
      </c>
      <c r="B23775">
        <v>0</v>
      </c>
      <c r="C23775">
        <v>700000</v>
      </c>
      <c r="D23775">
        <v>799890</v>
      </c>
      <c r="E23775">
        <v>0</v>
      </c>
      <c r="F23775" s="4">
        <f t="shared" si="371"/>
        <v>499963.33333333331</v>
      </c>
    </row>
    <row r="23776" spans="1:6" x14ac:dyDescent="0.3">
      <c r="A23776" t="s">
        <v>24149</v>
      </c>
      <c r="B23776">
        <v>687960</v>
      </c>
      <c r="C23776">
        <v>0</v>
      </c>
      <c r="D23776">
        <v>0</v>
      </c>
      <c r="E23776">
        <v>0</v>
      </c>
      <c r="F23776" s="4">
        <f t="shared" si="371"/>
        <v>0</v>
      </c>
    </row>
    <row r="23777" spans="1:6" x14ac:dyDescent="0.3">
      <c r="A23777" t="s">
        <v>24150</v>
      </c>
      <c r="B23777">
        <v>0</v>
      </c>
      <c r="C23777">
        <v>202400</v>
      </c>
      <c r="D23777">
        <v>0</v>
      </c>
      <c r="E23777">
        <v>386000</v>
      </c>
      <c r="F23777" s="4">
        <f t="shared" si="371"/>
        <v>196133.33333333334</v>
      </c>
    </row>
    <row r="23778" spans="1:6" x14ac:dyDescent="0.3">
      <c r="A23778" t="s">
        <v>24151</v>
      </c>
      <c r="B23778">
        <v>793800</v>
      </c>
      <c r="C23778">
        <v>234000</v>
      </c>
      <c r="D23778">
        <v>581490</v>
      </c>
      <c r="E23778">
        <v>469200</v>
      </c>
      <c r="F23778" s="4">
        <f t="shared" si="371"/>
        <v>428230</v>
      </c>
    </row>
    <row r="23779" spans="1:6" x14ac:dyDescent="0.3">
      <c r="A23779" t="s">
        <v>24152</v>
      </c>
      <c r="B23779">
        <v>3741800</v>
      </c>
      <c r="C23779">
        <v>0</v>
      </c>
      <c r="D23779">
        <v>496860</v>
      </c>
      <c r="E23779">
        <v>0</v>
      </c>
      <c r="F23779" s="4">
        <f t="shared" si="371"/>
        <v>165620</v>
      </c>
    </row>
    <row r="23780" spans="1:6" x14ac:dyDescent="0.3">
      <c r="A23780" t="s">
        <v>24153</v>
      </c>
      <c r="B23780">
        <v>1241820</v>
      </c>
      <c r="C23780">
        <v>0</v>
      </c>
      <c r="D23780">
        <v>3514890</v>
      </c>
      <c r="E23780">
        <v>2129280</v>
      </c>
      <c r="F23780" s="4">
        <f t="shared" si="371"/>
        <v>1881390</v>
      </c>
    </row>
    <row r="23781" spans="1:6" x14ac:dyDescent="0.3">
      <c r="A23781" t="s">
        <v>24154</v>
      </c>
      <c r="B23781">
        <v>837200</v>
      </c>
      <c r="C23781">
        <v>616070</v>
      </c>
      <c r="D23781">
        <v>234600</v>
      </c>
      <c r="E23781">
        <v>1798630</v>
      </c>
      <c r="F23781" s="4">
        <f t="shared" si="371"/>
        <v>883100</v>
      </c>
    </row>
    <row r="23782" spans="1:6" x14ac:dyDescent="0.3">
      <c r="A23782" t="s">
        <v>24155</v>
      </c>
      <c r="B23782">
        <v>0</v>
      </c>
      <c r="C23782">
        <v>2057780</v>
      </c>
      <c r="D23782">
        <v>0</v>
      </c>
      <c r="E23782">
        <v>3862800</v>
      </c>
      <c r="F23782" s="4">
        <f t="shared" si="371"/>
        <v>1973526.6666666667</v>
      </c>
    </row>
    <row r="23783" spans="1:6" x14ac:dyDescent="0.3">
      <c r="A23783" t="s">
        <v>24156</v>
      </c>
      <c r="B23783">
        <v>1565740</v>
      </c>
      <c r="C23783">
        <v>2185820</v>
      </c>
      <c r="D23783">
        <v>1483300</v>
      </c>
      <c r="E23783">
        <v>2965690</v>
      </c>
      <c r="F23783" s="4">
        <f t="shared" si="371"/>
        <v>2211603.3333333335</v>
      </c>
    </row>
    <row r="23784" spans="1:6" x14ac:dyDescent="0.3">
      <c r="A23784" t="s">
        <v>24157</v>
      </c>
      <c r="B23784">
        <v>2581840</v>
      </c>
      <c r="C23784">
        <v>2407580</v>
      </c>
      <c r="D23784">
        <v>2052590</v>
      </c>
      <c r="E23784">
        <v>6305510</v>
      </c>
      <c r="F23784" s="4">
        <f t="shared" si="371"/>
        <v>3588560</v>
      </c>
    </row>
    <row r="23785" spans="1:6" x14ac:dyDescent="0.3">
      <c r="A23785" t="s">
        <v>24158</v>
      </c>
      <c r="B23785">
        <v>682500</v>
      </c>
      <c r="C23785">
        <v>0</v>
      </c>
      <c r="D23785">
        <v>0</v>
      </c>
      <c r="E23785">
        <v>0</v>
      </c>
      <c r="F23785" s="4">
        <f t="shared" si="371"/>
        <v>0</v>
      </c>
    </row>
    <row r="23786" spans="1:6" x14ac:dyDescent="0.3">
      <c r="A23786" t="s">
        <v>24159</v>
      </c>
      <c r="B23786">
        <v>0</v>
      </c>
      <c r="C23786">
        <v>3945700</v>
      </c>
      <c r="D23786">
        <v>0</v>
      </c>
      <c r="E23786">
        <v>0</v>
      </c>
      <c r="F23786" s="4">
        <f t="shared" si="371"/>
        <v>1315233.3333333333</v>
      </c>
    </row>
    <row r="23787" spans="1:6" x14ac:dyDescent="0.3">
      <c r="A23787" t="s">
        <v>24160</v>
      </c>
      <c r="B23787">
        <v>1302070</v>
      </c>
      <c r="C23787">
        <v>875780</v>
      </c>
      <c r="D23787">
        <v>0</v>
      </c>
      <c r="E23787">
        <v>234600</v>
      </c>
      <c r="F23787" s="4">
        <f t="shared" si="371"/>
        <v>370126.66666666669</v>
      </c>
    </row>
    <row r="23788" spans="1:6" x14ac:dyDescent="0.3">
      <c r="A23788" t="s">
        <v>24161</v>
      </c>
      <c r="B23788">
        <v>741750</v>
      </c>
      <c r="C23788">
        <v>831740</v>
      </c>
      <c r="D23788">
        <v>1515100</v>
      </c>
      <c r="E23788">
        <v>1992720</v>
      </c>
      <c r="F23788" s="4">
        <f t="shared" si="371"/>
        <v>1446520</v>
      </c>
    </row>
    <row r="23789" spans="1:6" x14ac:dyDescent="0.3">
      <c r="A23789" t="s">
        <v>24162</v>
      </c>
      <c r="B23789">
        <v>0</v>
      </c>
      <c r="C23789">
        <v>887250</v>
      </c>
      <c r="D23789">
        <v>1084720</v>
      </c>
      <c r="E23789">
        <v>755300</v>
      </c>
      <c r="F23789" s="4">
        <f t="shared" si="371"/>
        <v>909090</v>
      </c>
    </row>
    <row r="23790" spans="1:6" x14ac:dyDescent="0.3">
      <c r="A23790" t="s">
        <v>24163</v>
      </c>
      <c r="B23790">
        <v>0</v>
      </c>
      <c r="C23790">
        <v>740000</v>
      </c>
      <c r="D23790">
        <v>0</v>
      </c>
      <c r="E23790">
        <v>0</v>
      </c>
      <c r="F23790" s="4">
        <f t="shared" si="371"/>
        <v>246666.66666666666</v>
      </c>
    </row>
    <row r="23791" spans="1:6" x14ac:dyDescent="0.3">
      <c r="A23791" t="s">
        <v>24164</v>
      </c>
      <c r="B23791">
        <v>1264000</v>
      </c>
      <c r="C23791">
        <v>0</v>
      </c>
      <c r="D23791">
        <v>0</v>
      </c>
      <c r="E23791">
        <v>0</v>
      </c>
      <c r="F23791" s="4">
        <f t="shared" si="371"/>
        <v>0</v>
      </c>
    </row>
    <row r="23792" spans="1:6" x14ac:dyDescent="0.3">
      <c r="A23792" t="s">
        <v>24165</v>
      </c>
      <c r="B23792">
        <v>0</v>
      </c>
      <c r="C23792">
        <v>0</v>
      </c>
      <c r="D23792">
        <v>409500</v>
      </c>
      <c r="E23792">
        <v>0</v>
      </c>
      <c r="F23792" s="4">
        <f t="shared" si="371"/>
        <v>136500</v>
      </c>
    </row>
    <row r="23793" spans="1:6" x14ac:dyDescent="0.3">
      <c r="A23793" t="s">
        <v>24166</v>
      </c>
      <c r="B23793">
        <v>0</v>
      </c>
      <c r="C23793">
        <v>1588100</v>
      </c>
      <c r="D23793">
        <v>0</v>
      </c>
      <c r="E23793">
        <v>0</v>
      </c>
      <c r="F23793" s="4">
        <f t="shared" si="371"/>
        <v>529366.66666666663</v>
      </c>
    </row>
    <row r="23794" spans="1:6" x14ac:dyDescent="0.3">
      <c r="A23794" t="s">
        <v>24167</v>
      </c>
      <c r="B23794">
        <v>370000</v>
      </c>
      <c r="C23794">
        <v>685160</v>
      </c>
      <c r="D23794">
        <v>0</v>
      </c>
      <c r="E23794">
        <v>0</v>
      </c>
      <c r="F23794" s="4">
        <f t="shared" si="371"/>
        <v>228386.66666666666</v>
      </c>
    </row>
    <row r="23795" spans="1:6" x14ac:dyDescent="0.3">
      <c r="A23795" t="s">
        <v>24168</v>
      </c>
      <c r="B23795">
        <v>0</v>
      </c>
      <c r="C23795">
        <v>588000</v>
      </c>
      <c r="D23795">
        <v>0</v>
      </c>
      <c r="E23795">
        <v>373000</v>
      </c>
      <c r="F23795" s="4">
        <f t="shared" si="371"/>
        <v>320333.33333333331</v>
      </c>
    </row>
    <row r="23796" spans="1:6" x14ac:dyDescent="0.3">
      <c r="A23796" t="s">
        <v>24169</v>
      </c>
      <c r="B23796">
        <v>230000</v>
      </c>
      <c r="C23796">
        <v>0</v>
      </c>
      <c r="D23796">
        <v>681240</v>
      </c>
      <c r="E23796">
        <v>1223500</v>
      </c>
      <c r="F23796" s="4">
        <f t="shared" si="371"/>
        <v>634913.33333333337</v>
      </c>
    </row>
    <row r="23797" spans="1:6" x14ac:dyDescent="0.3">
      <c r="A23797" t="s">
        <v>24170</v>
      </c>
      <c r="B23797">
        <v>740000</v>
      </c>
      <c r="C23797">
        <v>1384790</v>
      </c>
      <c r="D23797">
        <v>1482390</v>
      </c>
      <c r="E23797">
        <v>0</v>
      </c>
      <c r="F23797" s="4">
        <f t="shared" si="371"/>
        <v>955726.66666666663</v>
      </c>
    </row>
    <row r="23798" spans="1:6" x14ac:dyDescent="0.3">
      <c r="A23798" t="s">
        <v>24171</v>
      </c>
      <c r="B23798">
        <v>6551470</v>
      </c>
      <c r="C23798">
        <v>6992230</v>
      </c>
      <c r="D23798">
        <v>7001260</v>
      </c>
      <c r="E23798">
        <v>9083570</v>
      </c>
      <c r="F23798" s="4">
        <f t="shared" si="371"/>
        <v>7692353.333333333</v>
      </c>
    </row>
    <row r="23799" spans="1:6" x14ac:dyDescent="0.3">
      <c r="A23799" t="s">
        <v>24172</v>
      </c>
      <c r="B23799">
        <v>650000</v>
      </c>
      <c r="C23799">
        <v>1066400</v>
      </c>
      <c r="D23799">
        <v>0</v>
      </c>
      <c r="E23799">
        <v>1919000</v>
      </c>
      <c r="F23799" s="4">
        <f t="shared" si="371"/>
        <v>995133.33333333337</v>
      </c>
    </row>
    <row r="23800" spans="1:6" x14ac:dyDescent="0.3">
      <c r="A23800" t="s">
        <v>24173</v>
      </c>
      <c r="B23800">
        <v>1005550</v>
      </c>
      <c r="C23800">
        <v>1061280</v>
      </c>
      <c r="D23800">
        <v>1104660</v>
      </c>
      <c r="E23800">
        <v>1098250</v>
      </c>
      <c r="F23800" s="4">
        <f t="shared" si="371"/>
        <v>1088063.3333333333</v>
      </c>
    </row>
    <row r="23801" spans="1:6" x14ac:dyDescent="0.3">
      <c r="A23801" t="s">
        <v>24174</v>
      </c>
      <c r="B23801">
        <v>3620650</v>
      </c>
      <c r="C23801">
        <v>0</v>
      </c>
      <c r="D23801">
        <v>2808600</v>
      </c>
      <c r="E23801">
        <v>3334430</v>
      </c>
      <c r="F23801" s="4">
        <f t="shared" si="371"/>
        <v>2047676.6666666667</v>
      </c>
    </row>
    <row r="23802" spans="1:6" x14ac:dyDescent="0.3">
      <c r="A23802" t="s">
        <v>24175</v>
      </c>
      <c r="B23802">
        <v>628650</v>
      </c>
      <c r="C23802">
        <v>160000</v>
      </c>
      <c r="D23802">
        <v>272780</v>
      </c>
      <c r="E23802">
        <v>311100</v>
      </c>
      <c r="F23802" s="4">
        <f t="shared" si="371"/>
        <v>247960</v>
      </c>
    </row>
    <row r="23803" spans="1:6" x14ac:dyDescent="0.3">
      <c r="A23803" t="s">
        <v>24176</v>
      </c>
      <c r="B23803">
        <v>2015580</v>
      </c>
      <c r="C23803">
        <v>0</v>
      </c>
      <c r="D23803">
        <v>348730</v>
      </c>
      <c r="E23803">
        <v>0</v>
      </c>
      <c r="F23803" s="4">
        <f t="shared" si="371"/>
        <v>116243.33333333333</v>
      </c>
    </row>
    <row r="23804" spans="1:6" x14ac:dyDescent="0.3">
      <c r="A23804" t="s">
        <v>24177</v>
      </c>
      <c r="B23804">
        <v>0</v>
      </c>
      <c r="C23804">
        <v>2100800</v>
      </c>
      <c r="D23804">
        <v>0</v>
      </c>
      <c r="E23804">
        <v>382200</v>
      </c>
      <c r="F23804" s="4">
        <f t="shared" si="371"/>
        <v>827666.66666666663</v>
      </c>
    </row>
    <row r="23805" spans="1:6" x14ac:dyDescent="0.3">
      <c r="A23805" t="s">
        <v>24178</v>
      </c>
      <c r="B23805">
        <v>479180</v>
      </c>
      <c r="C23805">
        <v>1448900</v>
      </c>
      <c r="D23805">
        <v>2371700</v>
      </c>
      <c r="E23805">
        <v>3348340</v>
      </c>
      <c r="F23805" s="4">
        <f t="shared" si="371"/>
        <v>2389646.6666666665</v>
      </c>
    </row>
    <row r="23806" spans="1:6" x14ac:dyDescent="0.3">
      <c r="A23806" t="s">
        <v>24179</v>
      </c>
      <c r="B23806">
        <v>0</v>
      </c>
      <c r="C23806">
        <v>0</v>
      </c>
      <c r="D23806">
        <v>469040</v>
      </c>
      <c r="E23806">
        <v>0</v>
      </c>
      <c r="F23806" s="4">
        <f t="shared" si="371"/>
        <v>156346.66666666666</v>
      </c>
    </row>
    <row r="23807" spans="1:6" x14ac:dyDescent="0.3">
      <c r="A23807" t="s">
        <v>24180</v>
      </c>
      <c r="B23807">
        <v>0</v>
      </c>
      <c r="C23807">
        <v>530000</v>
      </c>
      <c r="D23807">
        <v>0</v>
      </c>
      <c r="E23807">
        <v>0</v>
      </c>
      <c r="F23807" s="4">
        <f t="shared" si="371"/>
        <v>176666.66666666666</v>
      </c>
    </row>
    <row r="23808" spans="1:6" x14ac:dyDescent="0.3">
      <c r="A23808" t="s">
        <v>24181</v>
      </c>
      <c r="B23808">
        <v>741280</v>
      </c>
      <c r="C23808">
        <v>2653620</v>
      </c>
      <c r="D23808">
        <v>1276400</v>
      </c>
      <c r="E23808">
        <v>2072960</v>
      </c>
      <c r="F23808" s="4">
        <f t="shared" si="371"/>
        <v>2000993.3333333333</v>
      </c>
    </row>
    <row r="23809" spans="1:6" x14ac:dyDescent="0.3">
      <c r="A23809" t="s">
        <v>24182</v>
      </c>
      <c r="B23809">
        <v>0</v>
      </c>
      <c r="C23809">
        <v>291200</v>
      </c>
      <c r="D23809">
        <v>832650</v>
      </c>
      <c r="E23809">
        <v>0</v>
      </c>
      <c r="F23809" s="4">
        <f t="shared" si="371"/>
        <v>374616.66666666669</v>
      </c>
    </row>
    <row r="23810" spans="1:6" x14ac:dyDescent="0.3">
      <c r="A23810" t="s">
        <v>24183</v>
      </c>
      <c r="B23810">
        <v>256000</v>
      </c>
      <c r="C23810">
        <v>0</v>
      </c>
      <c r="D23810">
        <v>469200</v>
      </c>
      <c r="E23810">
        <v>0</v>
      </c>
      <c r="F23810" s="4">
        <f t="shared" si="371"/>
        <v>156400</v>
      </c>
    </row>
    <row r="23811" spans="1:6" x14ac:dyDescent="0.3">
      <c r="A23811" t="s">
        <v>24184</v>
      </c>
      <c r="B23811">
        <v>0</v>
      </c>
      <c r="C23811">
        <v>1330570</v>
      </c>
      <c r="D23811">
        <v>0</v>
      </c>
      <c r="E23811">
        <v>0</v>
      </c>
      <c r="F23811" s="4">
        <f t="shared" ref="F23811:F23874" si="372">SUM(C23811:E23811)/3</f>
        <v>443523.33333333331</v>
      </c>
    </row>
    <row r="23812" spans="1:6" x14ac:dyDescent="0.3">
      <c r="A23812" t="s">
        <v>24185</v>
      </c>
      <c r="B23812">
        <v>0</v>
      </c>
      <c r="C23812">
        <v>896120</v>
      </c>
      <c r="D23812">
        <v>245700</v>
      </c>
      <c r="E23812">
        <v>0</v>
      </c>
      <c r="F23812" s="4">
        <f t="shared" si="372"/>
        <v>380606.66666666669</v>
      </c>
    </row>
    <row r="23813" spans="1:6" x14ac:dyDescent="0.3">
      <c r="A23813" t="s">
        <v>24186</v>
      </c>
      <c r="B23813">
        <v>546000</v>
      </c>
      <c r="C23813">
        <v>0</v>
      </c>
      <c r="D23813">
        <v>0</v>
      </c>
      <c r="E23813">
        <v>249000</v>
      </c>
      <c r="F23813" s="4">
        <f t="shared" si="372"/>
        <v>83000</v>
      </c>
    </row>
    <row r="23814" spans="1:6" x14ac:dyDescent="0.3">
      <c r="A23814" t="s">
        <v>24187</v>
      </c>
      <c r="B23814">
        <v>2018480</v>
      </c>
      <c r="C23814">
        <v>2316490</v>
      </c>
      <c r="D23814">
        <v>2669520</v>
      </c>
      <c r="E23814">
        <v>2438680</v>
      </c>
      <c r="F23814" s="4">
        <f t="shared" si="372"/>
        <v>2474896.6666666665</v>
      </c>
    </row>
    <row r="23815" spans="1:6" x14ac:dyDescent="0.3">
      <c r="A23815" t="s">
        <v>24188</v>
      </c>
      <c r="B23815">
        <v>1352260</v>
      </c>
      <c r="C23815">
        <v>1582490</v>
      </c>
      <c r="D23815">
        <v>0</v>
      </c>
      <c r="E23815">
        <v>0</v>
      </c>
      <c r="F23815" s="4">
        <f t="shared" si="372"/>
        <v>527496.66666666663</v>
      </c>
    </row>
    <row r="23816" spans="1:6" x14ac:dyDescent="0.3">
      <c r="A23816" t="s">
        <v>24189</v>
      </c>
      <c r="B23816">
        <v>0</v>
      </c>
      <c r="C23816">
        <v>0</v>
      </c>
      <c r="D23816">
        <v>939050</v>
      </c>
      <c r="E23816">
        <v>0</v>
      </c>
      <c r="F23816" s="4">
        <f t="shared" si="372"/>
        <v>313016.66666666669</v>
      </c>
    </row>
    <row r="23817" spans="1:6" x14ac:dyDescent="0.3">
      <c r="A23817" t="s">
        <v>24190</v>
      </c>
      <c r="B23817">
        <v>2050230</v>
      </c>
      <c r="C23817">
        <v>4939420</v>
      </c>
      <c r="D23817">
        <v>2234520</v>
      </c>
      <c r="E23817">
        <v>2246790</v>
      </c>
      <c r="F23817" s="4">
        <f t="shared" si="372"/>
        <v>3140243.3333333335</v>
      </c>
    </row>
    <row r="23818" spans="1:6" x14ac:dyDescent="0.3">
      <c r="A23818" t="s">
        <v>24191</v>
      </c>
      <c r="B23818">
        <v>2593500</v>
      </c>
      <c r="C23818">
        <v>0</v>
      </c>
      <c r="D23818">
        <v>1479300</v>
      </c>
      <c r="E23818">
        <v>833150</v>
      </c>
      <c r="F23818" s="4">
        <f t="shared" si="372"/>
        <v>770816.66666666663</v>
      </c>
    </row>
    <row r="23819" spans="1:6" x14ac:dyDescent="0.3">
      <c r="A23819" t="s">
        <v>24192</v>
      </c>
      <c r="B23819">
        <v>0</v>
      </c>
      <c r="C23819">
        <v>0</v>
      </c>
      <c r="D23819">
        <v>1243730</v>
      </c>
      <c r="E23819">
        <v>567006</v>
      </c>
      <c r="F23819" s="4">
        <f t="shared" si="372"/>
        <v>603578.66666666663</v>
      </c>
    </row>
    <row r="23820" spans="1:6" x14ac:dyDescent="0.3">
      <c r="A23820" t="s">
        <v>24193</v>
      </c>
      <c r="B23820">
        <v>0</v>
      </c>
      <c r="C23820">
        <v>579280</v>
      </c>
      <c r="D23820">
        <v>0</v>
      </c>
      <c r="E23820">
        <v>458480</v>
      </c>
      <c r="F23820" s="4">
        <f t="shared" si="372"/>
        <v>345920</v>
      </c>
    </row>
    <row r="23821" spans="1:6" x14ac:dyDescent="0.3">
      <c r="A23821" t="s">
        <v>24194</v>
      </c>
      <c r="B23821">
        <v>0</v>
      </c>
      <c r="C23821">
        <v>1097460</v>
      </c>
      <c r="D23821">
        <v>0</v>
      </c>
      <c r="E23821">
        <v>1028300</v>
      </c>
      <c r="F23821" s="4">
        <f t="shared" si="372"/>
        <v>708586.66666666663</v>
      </c>
    </row>
    <row r="23822" spans="1:6" x14ac:dyDescent="0.3">
      <c r="A23822" t="s">
        <v>24195</v>
      </c>
      <c r="B23822">
        <v>0</v>
      </c>
      <c r="C23822">
        <v>370000</v>
      </c>
      <c r="D23822">
        <v>1076590</v>
      </c>
      <c r="E23822">
        <v>885080</v>
      </c>
      <c r="F23822" s="4">
        <f t="shared" si="372"/>
        <v>777223.33333333337</v>
      </c>
    </row>
    <row r="23823" spans="1:6" x14ac:dyDescent="0.3">
      <c r="A23823" t="s">
        <v>24196</v>
      </c>
      <c r="B23823">
        <v>1110200</v>
      </c>
      <c r="C23823">
        <v>966420</v>
      </c>
      <c r="D23823">
        <v>1668600</v>
      </c>
      <c r="E23823">
        <v>0</v>
      </c>
      <c r="F23823" s="4">
        <f t="shared" si="372"/>
        <v>878340</v>
      </c>
    </row>
    <row r="23824" spans="1:6" x14ac:dyDescent="0.3">
      <c r="A23824" t="s">
        <v>24197</v>
      </c>
      <c r="B23824">
        <v>1383000</v>
      </c>
      <c r="C23824">
        <v>1035230</v>
      </c>
      <c r="D23824">
        <v>612430</v>
      </c>
      <c r="E23824">
        <v>1790250</v>
      </c>
      <c r="F23824" s="4">
        <f t="shared" si="372"/>
        <v>1145970</v>
      </c>
    </row>
    <row r="23825" spans="1:6" x14ac:dyDescent="0.3">
      <c r="A23825" t="s">
        <v>24198</v>
      </c>
      <c r="B23825">
        <v>409500</v>
      </c>
      <c r="C23825">
        <v>0</v>
      </c>
      <c r="D23825">
        <v>3018940</v>
      </c>
      <c r="E23825">
        <v>0</v>
      </c>
      <c r="F23825" s="4">
        <f t="shared" si="372"/>
        <v>1006313.3333333334</v>
      </c>
    </row>
    <row r="23826" spans="1:6" x14ac:dyDescent="0.3">
      <c r="A23826" t="s">
        <v>24199</v>
      </c>
      <c r="B23826">
        <v>640640</v>
      </c>
      <c r="C23826">
        <v>0</v>
      </c>
      <c r="D23826">
        <v>0</v>
      </c>
      <c r="E23826">
        <v>1062060</v>
      </c>
      <c r="F23826" s="4">
        <f t="shared" si="372"/>
        <v>354020</v>
      </c>
    </row>
    <row r="23827" spans="1:6" x14ac:dyDescent="0.3">
      <c r="A23827" t="s">
        <v>24200</v>
      </c>
      <c r="B23827">
        <v>0</v>
      </c>
      <c r="C23827">
        <v>229320</v>
      </c>
      <c r="D23827">
        <v>0</v>
      </c>
      <c r="E23827">
        <v>556920</v>
      </c>
      <c r="F23827" s="4">
        <f t="shared" si="372"/>
        <v>262080</v>
      </c>
    </row>
    <row r="23828" spans="1:6" x14ac:dyDescent="0.3">
      <c r="A23828" t="s">
        <v>24201</v>
      </c>
      <c r="B23828">
        <v>620500</v>
      </c>
      <c r="C23828">
        <v>740000</v>
      </c>
      <c r="D23828">
        <v>1265760</v>
      </c>
      <c r="E23828">
        <v>0</v>
      </c>
      <c r="F23828" s="4">
        <f t="shared" si="372"/>
        <v>668586.66666666663</v>
      </c>
    </row>
    <row r="23829" spans="1:6" x14ac:dyDescent="0.3">
      <c r="A23829" t="s">
        <v>24202</v>
      </c>
      <c r="B23829">
        <v>0</v>
      </c>
      <c r="C23829">
        <v>2254700</v>
      </c>
      <c r="D23829">
        <v>0</v>
      </c>
      <c r="E23829">
        <v>2406800</v>
      </c>
      <c r="F23829" s="4">
        <f t="shared" si="372"/>
        <v>1553833.3333333333</v>
      </c>
    </row>
    <row r="23830" spans="1:6" x14ac:dyDescent="0.3">
      <c r="A23830" t="s">
        <v>24203</v>
      </c>
      <c r="B23830">
        <v>409500</v>
      </c>
      <c r="C23830">
        <v>1171360</v>
      </c>
      <c r="D23830">
        <v>3177720</v>
      </c>
      <c r="E23830">
        <v>1559830</v>
      </c>
      <c r="F23830" s="4">
        <f t="shared" si="372"/>
        <v>1969636.6666666667</v>
      </c>
    </row>
    <row r="23831" spans="1:6" x14ac:dyDescent="0.3">
      <c r="A23831" t="s">
        <v>24204</v>
      </c>
      <c r="B23831">
        <v>0</v>
      </c>
      <c r="C23831">
        <v>0</v>
      </c>
      <c r="D23831">
        <v>273700</v>
      </c>
      <c r="E23831">
        <v>234600</v>
      </c>
      <c r="F23831" s="4">
        <f t="shared" si="372"/>
        <v>169433.33333333334</v>
      </c>
    </row>
    <row r="23832" spans="1:6" x14ac:dyDescent="0.3">
      <c r="A23832" t="s">
        <v>24205</v>
      </c>
      <c r="B23832">
        <v>84411280</v>
      </c>
      <c r="C23832">
        <v>47101590</v>
      </c>
      <c r="D23832">
        <v>71827720</v>
      </c>
      <c r="E23832">
        <v>74315900</v>
      </c>
      <c r="F23832" s="4">
        <f t="shared" si="372"/>
        <v>64415070</v>
      </c>
    </row>
    <row r="23833" spans="1:6" x14ac:dyDescent="0.3">
      <c r="A23833" t="s">
        <v>24206</v>
      </c>
      <c r="B23833">
        <v>2888640</v>
      </c>
      <c r="C23833">
        <v>3018520</v>
      </c>
      <c r="D23833">
        <v>322140</v>
      </c>
      <c r="E23833">
        <v>4076330</v>
      </c>
      <c r="F23833" s="4">
        <f t="shared" si="372"/>
        <v>2472330</v>
      </c>
    </row>
    <row r="23834" spans="1:6" x14ac:dyDescent="0.3">
      <c r="A23834" t="s">
        <v>24207</v>
      </c>
      <c r="B23834">
        <v>0</v>
      </c>
      <c r="C23834">
        <v>0</v>
      </c>
      <c r="D23834">
        <v>423150</v>
      </c>
      <c r="E23834">
        <v>1206200</v>
      </c>
      <c r="F23834" s="4">
        <f t="shared" si="372"/>
        <v>543116.66666666663</v>
      </c>
    </row>
    <row r="23835" spans="1:6" x14ac:dyDescent="0.3">
      <c r="A23835" t="s">
        <v>24208</v>
      </c>
      <c r="B23835">
        <v>4122300</v>
      </c>
      <c r="C23835">
        <v>3122360</v>
      </c>
      <c r="D23835">
        <v>4008550</v>
      </c>
      <c r="E23835">
        <v>4856050</v>
      </c>
      <c r="F23835" s="4">
        <f t="shared" si="372"/>
        <v>3995653.3333333335</v>
      </c>
    </row>
    <row r="23836" spans="1:6" x14ac:dyDescent="0.3">
      <c r="A23836" t="s">
        <v>24209</v>
      </c>
      <c r="B23836">
        <v>1492200</v>
      </c>
      <c r="C23836">
        <v>0</v>
      </c>
      <c r="D23836">
        <v>0</v>
      </c>
      <c r="E23836">
        <v>820000</v>
      </c>
      <c r="F23836" s="4">
        <f t="shared" si="372"/>
        <v>273333.33333333331</v>
      </c>
    </row>
    <row r="23837" spans="1:6" x14ac:dyDescent="0.3">
      <c r="A23837" t="s">
        <v>24210</v>
      </c>
      <c r="B23837">
        <v>2454600</v>
      </c>
      <c r="C23837">
        <v>612000</v>
      </c>
      <c r="D23837">
        <v>4078960</v>
      </c>
      <c r="E23837">
        <v>2264940</v>
      </c>
      <c r="F23837" s="4">
        <f t="shared" si="372"/>
        <v>2318633.3333333335</v>
      </c>
    </row>
    <row r="23838" spans="1:6" x14ac:dyDescent="0.3">
      <c r="A23838" t="s">
        <v>24211</v>
      </c>
      <c r="B23838">
        <v>2034400</v>
      </c>
      <c r="C23838">
        <v>4555900</v>
      </c>
      <c r="D23838">
        <v>370000</v>
      </c>
      <c r="E23838">
        <v>0</v>
      </c>
      <c r="F23838" s="4">
        <f t="shared" si="372"/>
        <v>1641966.6666666667</v>
      </c>
    </row>
    <row r="23839" spans="1:6" x14ac:dyDescent="0.3">
      <c r="A23839" t="s">
        <v>24212</v>
      </c>
      <c r="B23839">
        <v>1358800</v>
      </c>
      <c r="C23839">
        <v>1261720</v>
      </c>
      <c r="D23839">
        <v>0</v>
      </c>
      <c r="E23839">
        <v>849030</v>
      </c>
      <c r="F23839" s="4">
        <f t="shared" si="372"/>
        <v>703583.33333333337</v>
      </c>
    </row>
    <row r="23840" spans="1:6" x14ac:dyDescent="0.3">
      <c r="A23840" t="s">
        <v>24213</v>
      </c>
      <c r="B23840">
        <v>1065220</v>
      </c>
      <c r="C23840">
        <v>637780</v>
      </c>
      <c r="D23840">
        <v>570000</v>
      </c>
      <c r="E23840">
        <v>0</v>
      </c>
      <c r="F23840" s="4">
        <f t="shared" si="372"/>
        <v>402593.33333333331</v>
      </c>
    </row>
    <row r="23841" spans="1:6" x14ac:dyDescent="0.3">
      <c r="A23841" t="s">
        <v>24214</v>
      </c>
      <c r="B23841">
        <v>0</v>
      </c>
      <c r="C23841">
        <v>230000</v>
      </c>
      <c r="D23841">
        <v>1215640</v>
      </c>
      <c r="E23841">
        <v>1645160</v>
      </c>
      <c r="F23841" s="4">
        <f t="shared" si="372"/>
        <v>1030266.6666666666</v>
      </c>
    </row>
    <row r="23842" spans="1:6" x14ac:dyDescent="0.3">
      <c r="A23842" t="s">
        <v>24215</v>
      </c>
      <c r="B23842">
        <v>308000</v>
      </c>
      <c r="C23842">
        <v>2877760</v>
      </c>
      <c r="D23842">
        <v>0</v>
      </c>
      <c r="E23842">
        <v>2203200</v>
      </c>
      <c r="F23842" s="4">
        <f t="shared" si="372"/>
        <v>1693653.3333333333</v>
      </c>
    </row>
    <row r="23843" spans="1:6" x14ac:dyDescent="0.3">
      <c r="A23843" t="s">
        <v>24216</v>
      </c>
      <c r="B23843">
        <v>411950</v>
      </c>
      <c r="C23843">
        <v>2061150</v>
      </c>
      <c r="D23843">
        <v>2388750</v>
      </c>
      <c r="E23843">
        <v>0</v>
      </c>
      <c r="F23843" s="4">
        <f t="shared" si="372"/>
        <v>1483300</v>
      </c>
    </row>
    <row r="23844" spans="1:6" x14ac:dyDescent="0.3">
      <c r="A23844" t="s">
        <v>24217</v>
      </c>
      <c r="B23844">
        <v>6035200</v>
      </c>
      <c r="C23844">
        <v>6406740</v>
      </c>
      <c r="D23844">
        <v>3219640</v>
      </c>
      <c r="E23844">
        <v>4509790</v>
      </c>
      <c r="F23844" s="4">
        <f t="shared" si="372"/>
        <v>4712056.666666667</v>
      </c>
    </row>
    <row r="23845" spans="1:6" x14ac:dyDescent="0.3">
      <c r="A23845" t="s">
        <v>24218</v>
      </c>
      <c r="B23845">
        <v>809900</v>
      </c>
      <c r="C23845">
        <v>0</v>
      </c>
      <c r="D23845">
        <v>1015440</v>
      </c>
      <c r="E23845">
        <v>1587950</v>
      </c>
      <c r="F23845" s="4">
        <f t="shared" si="372"/>
        <v>867796.66666666663</v>
      </c>
    </row>
    <row r="23846" spans="1:6" x14ac:dyDescent="0.3">
      <c r="A23846" t="s">
        <v>24219</v>
      </c>
      <c r="B23846">
        <v>0</v>
      </c>
      <c r="C23846">
        <v>1304570</v>
      </c>
      <c r="D23846">
        <v>948720</v>
      </c>
      <c r="E23846">
        <v>901920</v>
      </c>
      <c r="F23846" s="4">
        <f t="shared" si="372"/>
        <v>1051736.6666666667</v>
      </c>
    </row>
    <row r="23847" spans="1:6" x14ac:dyDescent="0.3">
      <c r="A23847" t="s">
        <v>24220</v>
      </c>
      <c r="B23847">
        <v>288000</v>
      </c>
      <c r="C23847">
        <v>1331500</v>
      </c>
      <c r="D23847">
        <v>653380</v>
      </c>
      <c r="E23847">
        <v>599400</v>
      </c>
      <c r="F23847" s="4">
        <f t="shared" si="372"/>
        <v>861426.66666666663</v>
      </c>
    </row>
    <row r="23848" spans="1:6" x14ac:dyDescent="0.3">
      <c r="A23848" t="s">
        <v>24221</v>
      </c>
      <c r="B23848">
        <v>0</v>
      </c>
      <c r="C23848">
        <v>2772050</v>
      </c>
      <c r="D23848">
        <v>1305190</v>
      </c>
      <c r="E23848">
        <v>2678200</v>
      </c>
      <c r="F23848" s="4">
        <f t="shared" si="372"/>
        <v>2251813.3333333335</v>
      </c>
    </row>
    <row r="23849" spans="1:6" x14ac:dyDescent="0.3">
      <c r="A23849" t="s">
        <v>24222</v>
      </c>
      <c r="B23849">
        <v>6170710</v>
      </c>
      <c r="C23849">
        <v>6903260</v>
      </c>
      <c r="D23849">
        <v>6349980</v>
      </c>
      <c r="E23849">
        <v>7797190</v>
      </c>
      <c r="F23849" s="4">
        <f t="shared" si="372"/>
        <v>7016810</v>
      </c>
    </row>
    <row r="23850" spans="1:6" x14ac:dyDescent="0.3">
      <c r="A23850" t="s">
        <v>24223</v>
      </c>
      <c r="B23850">
        <v>370000</v>
      </c>
      <c r="C23850">
        <v>448400</v>
      </c>
      <c r="D23850">
        <v>0</v>
      </c>
      <c r="E23850">
        <v>386000</v>
      </c>
      <c r="F23850" s="4">
        <f t="shared" si="372"/>
        <v>278133.33333333331</v>
      </c>
    </row>
    <row r="23851" spans="1:6" x14ac:dyDescent="0.3">
      <c r="A23851" t="s">
        <v>24224</v>
      </c>
      <c r="B23851">
        <v>2110520</v>
      </c>
      <c r="C23851">
        <v>2113360</v>
      </c>
      <c r="D23851">
        <v>2110040</v>
      </c>
      <c r="E23851">
        <v>3223260</v>
      </c>
      <c r="F23851" s="4">
        <f t="shared" si="372"/>
        <v>2482220</v>
      </c>
    </row>
    <row r="23852" spans="1:6" x14ac:dyDescent="0.3">
      <c r="A23852" t="s">
        <v>24225</v>
      </c>
      <c r="B23852">
        <v>9880720</v>
      </c>
      <c r="C23852">
        <v>6122580</v>
      </c>
      <c r="D23852">
        <v>6114040</v>
      </c>
      <c r="E23852">
        <v>5926080</v>
      </c>
      <c r="F23852" s="4">
        <f t="shared" si="372"/>
        <v>6054233.333333333</v>
      </c>
    </row>
    <row r="23853" spans="1:6" x14ac:dyDescent="0.3">
      <c r="A23853" t="s">
        <v>24226</v>
      </c>
      <c r="B23853">
        <v>273000</v>
      </c>
      <c r="C23853">
        <v>230000</v>
      </c>
      <c r="D23853">
        <v>273000</v>
      </c>
      <c r="E23853">
        <v>1546200</v>
      </c>
      <c r="F23853" s="4">
        <f t="shared" si="372"/>
        <v>683066.66666666663</v>
      </c>
    </row>
    <row r="23854" spans="1:6" x14ac:dyDescent="0.3">
      <c r="A23854" t="s">
        <v>398</v>
      </c>
      <c r="B23854">
        <v>0</v>
      </c>
      <c r="C23854">
        <v>0</v>
      </c>
      <c r="D23854">
        <v>349000</v>
      </c>
      <c r="E23854">
        <v>0</v>
      </c>
      <c r="F23854" s="4">
        <f t="shared" si="372"/>
        <v>116333.33333333333</v>
      </c>
    </row>
    <row r="23855" spans="1:6" x14ac:dyDescent="0.3">
      <c r="A23855" t="s">
        <v>24227</v>
      </c>
      <c r="B23855">
        <v>0</v>
      </c>
      <c r="C23855">
        <v>264000</v>
      </c>
      <c r="D23855">
        <v>673400</v>
      </c>
      <c r="E23855">
        <v>848360</v>
      </c>
      <c r="F23855" s="4">
        <f t="shared" si="372"/>
        <v>595253.33333333337</v>
      </c>
    </row>
    <row r="23856" spans="1:6" x14ac:dyDescent="0.3">
      <c r="A23856" t="s">
        <v>24228</v>
      </c>
      <c r="B23856">
        <v>1301000</v>
      </c>
      <c r="C23856">
        <v>3322410</v>
      </c>
      <c r="D23856">
        <v>2680860</v>
      </c>
      <c r="E23856">
        <v>2008200</v>
      </c>
      <c r="F23856" s="4">
        <f t="shared" si="372"/>
        <v>2670490</v>
      </c>
    </row>
    <row r="23857" spans="1:6" x14ac:dyDescent="0.3">
      <c r="A23857" t="s">
        <v>24229</v>
      </c>
      <c r="B23857">
        <v>0</v>
      </c>
      <c r="C23857">
        <v>1147650</v>
      </c>
      <c r="D23857">
        <v>215670</v>
      </c>
      <c r="E23857">
        <v>546000</v>
      </c>
      <c r="F23857" s="4">
        <f t="shared" si="372"/>
        <v>636440</v>
      </c>
    </row>
    <row r="23858" spans="1:6" x14ac:dyDescent="0.3">
      <c r="A23858" t="s">
        <v>24230</v>
      </c>
      <c r="B23858">
        <v>0</v>
      </c>
      <c r="C23858">
        <v>1169120</v>
      </c>
      <c r="D23858">
        <v>0</v>
      </c>
      <c r="E23858">
        <v>2148120</v>
      </c>
      <c r="F23858" s="4">
        <f t="shared" si="372"/>
        <v>1105746.6666666667</v>
      </c>
    </row>
    <row r="23859" spans="1:6" x14ac:dyDescent="0.3">
      <c r="A23859" t="s">
        <v>24231</v>
      </c>
      <c r="B23859">
        <v>0</v>
      </c>
      <c r="C23859">
        <v>0</v>
      </c>
      <c r="D23859">
        <v>1058330</v>
      </c>
      <c r="E23859">
        <v>0</v>
      </c>
      <c r="F23859" s="4">
        <f t="shared" si="372"/>
        <v>352776.66666666669</v>
      </c>
    </row>
    <row r="23860" spans="1:6" x14ac:dyDescent="0.3">
      <c r="A23860" t="s">
        <v>24232</v>
      </c>
      <c r="B23860">
        <v>1425000</v>
      </c>
      <c r="C23860">
        <v>0</v>
      </c>
      <c r="D23860">
        <v>455000</v>
      </c>
      <c r="E23860">
        <v>0</v>
      </c>
      <c r="F23860" s="4">
        <f t="shared" si="372"/>
        <v>151666.66666666666</v>
      </c>
    </row>
    <row r="23861" spans="1:6" x14ac:dyDescent="0.3">
      <c r="A23861" t="s">
        <v>24233</v>
      </c>
      <c r="B23861">
        <v>0</v>
      </c>
      <c r="C23861">
        <v>0</v>
      </c>
      <c r="D23861">
        <v>296660</v>
      </c>
      <c r="E23861">
        <v>795300</v>
      </c>
      <c r="F23861" s="4">
        <f t="shared" si="372"/>
        <v>363986.66666666669</v>
      </c>
    </row>
    <row r="23862" spans="1:6" x14ac:dyDescent="0.3">
      <c r="A23862" t="s">
        <v>24234</v>
      </c>
      <c r="B23862">
        <v>437400</v>
      </c>
      <c r="C23862">
        <v>0</v>
      </c>
      <c r="D23862">
        <v>0</v>
      </c>
      <c r="E23862">
        <v>0</v>
      </c>
      <c r="F23862" s="4">
        <f t="shared" si="372"/>
        <v>0</v>
      </c>
    </row>
    <row r="23863" spans="1:6" x14ac:dyDescent="0.3">
      <c r="A23863" t="s">
        <v>24235</v>
      </c>
      <c r="B23863">
        <v>0</v>
      </c>
      <c r="C23863">
        <v>0</v>
      </c>
      <c r="D23863">
        <v>1442390</v>
      </c>
      <c r="E23863">
        <v>0</v>
      </c>
      <c r="F23863" s="4">
        <f t="shared" si="372"/>
        <v>480796.66666666669</v>
      </c>
    </row>
    <row r="23864" spans="1:6" x14ac:dyDescent="0.3">
      <c r="A23864" t="s">
        <v>24236</v>
      </c>
      <c r="B23864">
        <v>0</v>
      </c>
      <c r="C23864">
        <v>0</v>
      </c>
      <c r="D23864">
        <v>667500</v>
      </c>
      <c r="E23864">
        <v>0</v>
      </c>
      <c r="F23864" s="4">
        <f t="shared" si="372"/>
        <v>222500</v>
      </c>
    </row>
    <row r="23865" spans="1:6" x14ac:dyDescent="0.3">
      <c r="A23865" t="s">
        <v>24237</v>
      </c>
      <c r="B23865">
        <v>0</v>
      </c>
      <c r="C23865">
        <v>1521690</v>
      </c>
      <c r="D23865">
        <v>540540</v>
      </c>
      <c r="E23865">
        <v>1704590</v>
      </c>
      <c r="F23865" s="4">
        <f t="shared" si="372"/>
        <v>1255606.6666666667</v>
      </c>
    </row>
    <row r="23866" spans="1:6" x14ac:dyDescent="0.3">
      <c r="A23866" t="s">
        <v>24238</v>
      </c>
      <c r="B23866">
        <v>0</v>
      </c>
      <c r="C23866">
        <v>0</v>
      </c>
      <c r="D23866">
        <v>998550</v>
      </c>
      <c r="E23866">
        <v>0</v>
      </c>
      <c r="F23866" s="4">
        <f t="shared" si="372"/>
        <v>332850</v>
      </c>
    </row>
    <row r="23867" spans="1:6" x14ac:dyDescent="0.3">
      <c r="A23867" t="s">
        <v>24239</v>
      </c>
      <c r="B23867">
        <v>0</v>
      </c>
      <c r="C23867">
        <v>0</v>
      </c>
      <c r="D23867">
        <v>1127850</v>
      </c>
      <c r="E23867">
        <v>846310</v>
      </c>
      <c r="F23867" s="4">
        <f t="shared" si="372"/>
        <v>658053.33333333337</v>
      </c>
    </row>
    <row r="23868" spans="1:6" x14ac:dyDescent="0.3">
      <c r="A23868" t="s">
        <v>24240</v>
      </c>
      <c r="B23868">
        <v>254800</v>
      </c>
      <c r="C23868">
        <v>0</v>
      </c>
      <c r="D23868">
        <v>1333200</v>
      </c>
      <c r="E23868">
        <v>0</v>
      </c>
      <c r="F23868" s="4">
        <f t="shared" si="372"/>
        <v>444400</v>
      </c>
    </row>
    <row r="23869" spans="1:6" x14ac:dyDescent="0.3">
      <c r="A23869" t="s">
        <v>24241</v>
      </c>
      <c r="B23869">
        <v>646000</v>
      </c>
      <c r="C23869">
        <v>1122030</v>
      </c>
      <c r="D23869">
        <v>1134820</v>
      </c>
      <c r="E23869">
        <v>3631560</v>
      </c>
      <c r="F23869" s="4">
        <f t="shared" si="372"/>
        <v>1962803.3333333333</v>
      </c>
    </row>
    <row r="23870" spans="1:6" x14ac:dyDescent="0.3">
      <c r="A23870" t="s">
        <v>24242</v>
      </c>
      <c r="B23870">
        <v>1971060</v>
      </c>
      <c r="C23870">
        <v>1663250</v>
      </c>
      <c r="D23870">
        <v>0</v>
      </c>
      <c r="E23870">
        <v>2250900</v>
      </c>
      <c r="F23870" s="4">
        <f t="shared" si="372"/>
        <v>1304716.6666666667</v>
      </c>
    </row>
    <row r="23871" spans="1:6" x14ac:dyDescent="0.3">
      <c r="A23871" t="s">
        <v>24243</v>
      </c>
      <c r="B23871">
        <v>0</v>
      </c>
      <c r="C23871">
        <v>0</v>
      </c>
      <c r="D23871">
        <v>537810</v>
      </c>
      <c r="E23871">
        <v>0</v>
      </c>
      <c r="F23871" s="4">
        <f t="shared" si="372"/>
        <v>179270</v>
      </c>
    </row>
    <row r="23872" spans="1:6" x14ac:dyDescent="0.3">
      <c r="A23872" t="s">
        <v>24244</v>
      </c>
      <c r="B23872">
        <v>664300</v>
      </c>
      <c r="C23872">
        <v>0</v>
      </c>
      <c r="D23872">
        <v>766000</v>
      </c>
      <c r="E23872">
        <v>0</v>
      </c>
      <c r="F23872" s="4">
        <f t="shared" si="372"/>
        <v>255333.33333333334</v>
      </c>
    </row>
    <row r="23873" spans="1:6" x14ac:dyDescent="0.3">
      <c r="A23873" t="s">
        <v>24245</v>
      </c>
      <c r="B23873">
        <v>364000</v>
      </c>
      <c r="C23873">
        <v>2954200</v>
      </c>
      <c r="D23873">
        <v>0</v>
      </c>
      <c r="E23873">
        <v>455000</v>
      </c>
      <c r="F23873" s="4">
        <f t="shared" si="372"/>
        <v>1136400</v>
      </c>
    </row>
    <row r="23874" spans="1:6" x14ac:dyDescent="0.3">
      <c r="A23874" t="s">
        <v>24246</v>
      </c>
      <c r="B23874">
        <v>1576270</v>
      </c>
      <c r="C23874">
        <v>2014740</v>
      </c>
      <c r="D23874">
        <v>1412500</v>
      </c>
      <c r="E23874">
        <v>0</v>
      </c>
      <c r="F23874" s="4">
        <f t="shared" si="372"/>
        <v>1142413.3333333333</v>
      </c>
    </row>
    <row r="23875" spans="1:6" x14ac:dyDescent="0.3">
      <c r="A23875" t="s">
        <v>24247</v>
      </c>
      <c r="B23875">
        <v>1340640</v>
      </c>
      <c r="C23875">
        <v>0</v>
      </c>
      <c r="D23875">
        <v>0</v>
      </c>
      <c r="E23875">
        <v>589460</v>
      </c>
      <c r="F23875" s="4">
        <f t="shared" ref="F23875:F23938" si="373">SUM(C23875:E23875)/3</f>
        <v>196486.66666666666</v>
      </c>
    </row>
    <row r="23876" spans="1:6" x14ac:dyDescent="0.3">
      <c r="A23876" t="s">
        <v>24248</v>
      </c>
      <c r="B23876">
        <v>1258530</v>
      </c>
      <c r="C23876">
        <v>0</v>
      </c>
      <c r="D23876">
        <v>2037540</v>
      </c>
      <c r="E23876">
        <v>234600</v>
      </c>
      <c r="F23876" s="4">
        <f t="shared" si="373"/>
        <v>757380</v>
      </c>
    </row>
    <row r="23877" spans="1:6" x14ac:dyDescent="0.3">
      <c r="A23877" t="s">
        <v>24249</v>
      </c>
      <c r="B23877">
        <v>0</v>
      </c>
      <c r="C23877">
        <v>0</v>
      </c>
      <c r="D23877">
        <v>1017680</v>
      </c>
      <c r="E23877">
        <v>0</v>
      </c>
      <c r="F23877" s="4">
        <f t="shared" si="373"/>
        <v>339226.66666666669</v>
      </c>
    </row>
    <row r="23878" spans="1:6" x14ac:dyDescent="0.3">
      <c r="A23878" t="s">
        <v>24250</v>
      </c>
      <c r="B23878">
        <v>2579200</v>
      </c>
      <c r="C23878">
        <v>2972970</v>
      </c>
      <c r="D23878">
        <v>1415960</v>
      </c>
      <c r="E23878">
        <v>2488540</v>
      </c>
      <c r="F23878" s="4">
        <f t="shared" si="373"/>
        <v>2292490</v>
      </c>
    </row>
    <row r="23879" spans="1:6" x14ac:dyDescent="0.3">
      <c r="A23879" t="s">
        <v>24251</v>
      </c>
      <c r="B23879">
        <v>1086520</v>
      </c>
      <c r="C23879">
        <v>0</v>
      </c>
      <c r="D23879">
        <v>781800</v>
      </c>
      <c r="E23879">
        <v>804600</v>
      </c>
      <c r="F23879" s="4">
        <f t="shared" si="373"/>
        <v>528800</v>
      </c>
    </row>
    <row r="23880" spans="1:6" x14ac:dyDescent="0.3">
      <c r="A23880" t="s">
        <v>24252</v>
      </c>
      <c r="B23880">
        <v>1480000</v>
      </c>
      <c r="C23880">
        <v>2573200</v>
      </c>
      <c r="D23880">
        <v>438240</v>
      </c>
      <c r="E23880">
        <v>1280000</v>
      </c>
      <c r="F23880" s="4">
        <f t="shared" si="373"/>
        <v>1430480</v>
      </c>
    </row>
    <row r="23881" spans="1:6" x14ac:dyDescent="0.3">
      <c r="A23881" t="s">
        <v>24253</v>
      </c>
      <c r="B23881">
        <v>0</v>
      </c>
      <c r="C23881">
        <v>0</v>
      </c>
      <c r="D23881">
        <v>6331290</v>
      </c>
      <c r="E23881">
        <v>4019560</v>
      </c>
      <c r="F23881" s="4">
        <f t="shared" si="373"/>
        <v>3450283.3333333335</v>
      </c>
    </row>
    <row r="23882" spans="1:6" x14ac:dyDescent="0.3">
      <c r="A23882" t="s">
        <v>24254</v>
      </c>
      <c r="B23882">
        <v>0</v>
      </c>
      <c r="C23882">
        <v>1656650</v>
      </c>
      <c r="D23882">
        <v>0</v>
      </c>
      <c r="E23882">
        <v>837200</v>
      </c>
      <c r="F23882" s="4">
        <f t="shared" si="373"/>
        <v>831283.33333333337</v>
      </c>
    </row>
    <row r="23883" spans="1:6" x14ac:dyDescent="0.3">
      <c r="A23883" t="s">
        <v>24255</v>
      </c>
      <c r="B23883">
        <v>2691780</v>
      </c>
      <c r="C23883">
        <v>0</v>
      </c>
      <c r="D23883">
        <v>1162000</v>
      </c>
      <c r="E23883">
        <v>2595180</v>
      </c>
      <c r="F23883" s="4">
        <f t="shared" si="373"/>
        <v>1252393.3333333333</v>
      </c>
    </row>
    <row r="23884" spans="1:6" x14ac:dyDescent="0.3">
      <c r="A23884" t="s">
        <v>24256</v>
      </c>
      <c r="B23884">
        <v>0</v>
      </c>
      <c r="C23884">
        <v>1754240</v>
      </c>
      <c r="D23884">
        <v>529200</v>
      </c>
      <c r="E23884">
        <v>1255610</v>
      </c>
      <c r="F23884" s="4">
        <f t="shared" si="373"/>
        <v>1179683.3333333333</v>
      </c>
    </row>
    <row r="23885" spans="1:6" x14ac:dyDescent="0.3">
      <c r="A23885" t="s">
        <v>24257</v>
      </c>
      <c r="B23885">
        <v>0</v>
      </c>
      <c r="C23885">
        <v>481390</v>
      </c>
      <c r="D23885">
        <v>485760</v>
      </c>
      <c r="E23885">
        <v>0</v>
      </c>
      <c r="F23885" s="4">
        <f t="shared" si="373"/>
        <v>322383.33333333331</v>
      </c>
    </row>
    <row r="23886" spans="1:6" x14ac:dyDescent="0.3">
      <c r="A23886" t="s">
        <v>24258</v>
      </c>
      <c r="B23886">
        <v>0</v>
      </c>
      <c r="C23886">
        <v>1013740</v>
      </c>
      <c r="D23886">
        <v>1401120</v>
      </c>
      <c r="E23886">
        <v>0</v>
      </c>
      <c r="F23886" s="4">
        <f t="shared" si="373"/>
        <v>804953.33333333337</v>
      </c>
    </row>
    <row r="23887" spans="1:6" x14ac:dyDescent="0.3">
      <c r="A23887" t="s">
        <v>24259</v>
      </c>
      <c r="B23887">
        <v>552600</v>
      </c>
      <c r="C23887">
        <v>549640</v>
      </c>
      <c r="D23887">
        <v>429520</v>
      </c>
      <c r="E23887">
        <v>1592980</v>
      </c>
      <c r="F23887" s="4">
        <f t="shared" si="373"/>
        <v>857380</v>
      </c>
    </row>
    <row r="23888" spans="1:6" x14ac:dyDescent="0.3">
      <c r="A23888" t="s">
        <v>24260</v>
      </c>
      <c r="B23888">
        <v>1638000</v>
      </c>
      <c r="C23888">
        <v>2467920</v>
      </c>
      <c r="D23888">
        <v>0</v>
      </c>
      <c r="E23888">
        <v>3737460</v>
      </c>
      <c r="F23888" s="4">
        <f t="shared" si="373"/>
        <v>2068460</v>
      </c>
    </row>
    <row r="23889" spans="1:6" x14ac:dyDescent="0.3">
      <c r="A23889" t="s">
        <v>24261</v>
      </c>
      <c r="B23889">
        <v>932750</v>
      </c>
      <c r="C23889">
        <v>0</v>
      </c>
      <c r="D23889">
        <v>1518790</v>
      </c>
      <c r="E23889">
        <v>0</v>
      </c>
      <c r="F23889" s="4">
        <f t="shared" si="373"/>
        <v>506263.33333333331</v>
      </c>
    </row>
    <row r="23890" spans="1:6" x14ac:dyDescent="0.3">
      <c r="A23890" t="s">
        <v>24262</v>
      </c>
      <c r="B23890">
        <v>143780</v>
      </c>
      <c r="C23890">
        <v>0</v>
      </c>
      <c r="D23890">
        <v>0</v>
      </c>
      <c r="E23890">
        <v>0</v>
      </c>
      <c r="F23890" s="4">
        <f t="shared" si="373"/>
        <v>0</v>
      </c>
    </row>
    <row r="23891" spans="1:6" x14ac:dyDescent="0.3">
      <c r="A23891" t="s">
        <v>24263</v>
      </c>
      <c r="B23891">
        <v>0</v>
      </c>
      <c r="C23891">
        <v>0</v>
      </c>
      <c r="D23891">
        <v>2147600</v>
      </c>
      <c r="E23891">
        <v>2434580</v>
      </c>
      <c r="F23891" s="4">
        <f t="shared" si="373"/>
        <v>1527393.3333333333</v>
      </c>
    </row>
    <row r="23892" spans="1:6" x14ac:dyDescent="0.3">
      <c r="A23892" t="s">
        <v>24264</v>
      </c>
      <c r="B23892">
        <v>0</v>
      </c>
      <c r="C23892">
        <v>719540</v>
      </c>
      <c r="D23892">
        <v>848850</v>
      </c>
      <c r="E23892">
        <v>500500</v>
      </c>
      <c r="F23892" s="4">
        <f t="shared" si="373"/>
        <v>689630</v>
      </c>
    </row>
    <row r="23893" spans="1:6" x14ac:dyDescent="0.3">
      <c r="A23893" t="s">
        <v>446</v>
      </c>
      <c r="B23893">
        <v>2914700</v>
      </c>
      <c r="C23893">
        <v>1254120</v>
      </c>
      <c r="D23893">
        <v>2238600</v>
      </c>
      <c r="E23893">
        <v>1255800</v>
      </c>
      <c r="F23893" s="4">
        <f t="shared" si="373"/>
        <v>1582840</v>
      </c>
    </row>
    <row r="23894" spans="1:6" x14ac:dyDescent="0.3">
      <c r="A23894" t="s">
        <v>24265</v>
      </c>
      <c r="B23894">
        <v>2040820</v>
      </c>
      <c r="C23894">
        <v>0</v>
      </c>
      <c r="D23894">
        <v>2101520</v>
      </c>
      <c r="E23894">
        <v>743760</v>
      </c>
      <c r="F23894" s="4">
        <f t="shared" si="373"/>
        <v>948426.66666666663</v>
      </c>
    </row>
    <row r="23895" spans="1:6" x14ac:dyDescent="0.3">
      <c r="A23895" t="s">
        <v>24266</v>
      </c>
      <c r="B23895">
        <v>1337800</v>
      </c>
      <c r="C23895">
        <v>2471000</v>
      </c>
      <c r="D23895">
        <v>1008280</v>
      </c>
      <c r="E23895">
        <v>2153040</v>
      </c>
      <c r="F23895" s="4">
        <f t="shared" si="373"/>
        <v>1877440</v>
      </c>
    </row>
    <row r="23896" spans="1:6" x14ac:dyDescent="0.3">
      <c r="A23896" t="s">
        <v>24267</v>
      </c>
      <c r="B23896">
        <v>779600</v>
      </c>
      <c r="C23896">
        <v>660660</v>
      </c>
      <c r="D23896">
        <v>549640</v>
      </c>
      <c r="E23896">
        <v>1071680</v>
      </c>
      <c r="F23896" s="4">
        <f t="shared" si="373"/>
        <v>760660</v>
      </c>
    </row>
    <row r="23897" spans="1:6" x14ac:dyDescent="0.3">
      <c r="A23897" t="s">
        <v>24268</v>
      </c>
      <c r="B23897">
        <v>0</v>
      </c>
      <c r="C23897">
        <v>0</v>
      </c>
      <c r="D23897">
        <v>1295360</v>
      </c>
      <c r="E23897">
        <v>992700</v>
      </c>
      <c r="F23897" s="4">
        <f t="shared" si="373"/>
        <v>762686.66666666663</v>
      </c>
    </row>
    <row r="23898" spans="1:6" x14ac:dyDescent="0.3">
      <c r="A23898" t="s">
        <v>24269</v>
      </c>
      <c r="B23898">
        <v>0</v>
      </c>
      <c r="C23898">
        <v>643400</v>
      </c>
      <c r="D23898">
        <v>740000</v>
      </c>
      <c r="E23898">
        <v>0</v>
      </c>
      <c r="F23898" s="4">
        <f t="shared" si="373"/>
        <v>461133.33333333331</v>
      </c>
    </row>
    <row r="23899" spans="1:6" x14ac:dyDescent="0.3">
      <c r="A23899" t="s">
        <v>24270</v>
      </c>
      <c r="B23899">
        <v>926380</v>
      </c>
      <c r="C23899">
        <v>970970</v>
      </c>
      <c r="D23899">
        <v>596750</v>
      </c>
      <c r="E23899">
        <v>584900</v>
      </c>
      <c r="F23899" s="4">
        <f t="shared" si="373"/>
        <v>717540</v>
      </c>
    </row>
    <row r="23900" spans="1:6" x14ac:dyDescent="0.3">
      <c r="A23900" t="s">
        <v>24271</v>
      </c>
      <c r="B23900">
        <v>591500</v>
      </c>
      <c r="C23900">
        <v>2188710</v>
      </c>
      <c r="D23900">
        <v>646100</v>
      </c>
      <c r="E23900">
        <v>955500</v>
      </c>
      <c r="F23900" s="4">
        <f t="shared" si="373"/>
        <v>1263436.6666666667</v>
      </c>
    </row>
    <row r="23901" spans="1:6" x14ac:dyDescent="0.3">
      <c r="A23901" t="s">
        <v>24272</v>
      </c>
      <c r="B23901">
        <v>0</v>
      </c>
      <c r="C23901">
        <v>1533000</v>
      </c>
      <c r="D23901">
        <v>370000</v>
      </c>
      <c r="E23901">
        <v>1269900</v>
      </c>
      <c r="F23901" s="4">
        <f t="shared" si="373"/>
        <v>1057633.3333333333</v>
      </c>
    </row>
    <row r="23902" spans="1:6" x14ac:dyDescent="0.3">
      <c r="A23902" t="s">
        <v>24273</v>
      </c>
      <c r="B23902">
        <v>423440</v>
      </c>
      <c r="C23902">
        <v>382200</v>
      </c>
      <c r="D23902">
        <v>0</v>
      </c>
      <c r="E23902">
        <v>934000</v>
      </c>
      <c r="F23902" s="4">
        <f t="shared" si="373"/>
        <v>438733.33333333331</v>
      </c>
    </row>
    <row r="23903" spans="1:6" x14ac:dyDescent="0.3">
      <c r="A23903" t="s">
        <v>659</v>
      </c>
      <c r="B23903">
        <v>0</v>
      </c>
      <c r="C23903">
        <v>1640000</v>
      </c>
      <c r="D23903">
        <v>0</v>
      </c>
      <c r="E23903">
        <v>0</v>
      </c>
      <c r="F23903" s="4">
        <f t="shared" si="373"/>
        <v>546666.66666666663</v>
      </c>
    </row>
    <row r="23904" spans="1:6" x14ac:dyDescent="0.3">
      <c r="A23904" t="s">
        <v>24274</v>
      </c>
      <c r="B23904">
        <v>370000</v>
      </c>
      <c r="C23904">
        <v>737100</v>
      </c>
      <c r="D23904">
        <v>0</v>
      </c>
      <c r="E23904">
        <v>500500</v>
      </c>
      <c r="F23904" s="4">
        <f t="shared" si="373"/>
        <v>412533.33333333331</v>
      </c>
    </row>
    <row r="23905" spans="1:6" x14ac:dyDescent="0.3">
      <c r="A23905" t="s">
        <v>24275</v>
      </c>
      <c r="B23905">
        <v>777140</v>
      </c>
      <c r="C23905">
        <v>0</v>
      </c>
      <c r="D23905">
        <v>602420</v>
      </c>
      <c r="E23905">
        <v>519440</v>
      </c>
      <c r="F23905" s="4">
        <f t="shared" si="373"/>
        <v>373953.33333333331</v>
      </c>
    </row>
    <row r="23906" spans="1:6" x14ac:dyDescent="0.3">
      <c r="A23906" t="s">
        <v>24276</v>
      </c>
      <c r="B23906">
        <v>411950</v>
      </c>
      <c r="C23906">
        <v>0</v>
      </c>
      <c r="D23906">
        <v>0</v>
      </c>
      <c r="E23906">
        <v>1927220</v>
      </c>
      <c r="F23906" s="4">
        <f t="shared" si="373"/>
        <v>642406.66666666663</v>
      </c>
    </row>
    <row r="23907" spans="1:6" x14ac:dyDescent="0.3">
      <c r="A23907" t="s">
        <v>24277</v>
      </c>
      <c r="B23907">
        <v>0</v>
      </c>
      <c r="C23907">
        <v>1058000</v>
      </c>
      <c r="D23907">
        <v>1444600</v>
      </c>
      <c r="E23907">
        <v>0</v>
      </c>
      <c r="F23907" s="4">
        <f t="shared" si="373"/>
        <v>834200</v>
      </c>
    </row>
    <row r="23908" spans="1:6" x14ac:dyDescent="0.3">
      <c r="A23908" t="s">
        <v>24278</v>
      </c>
      <c r="B23908">
        <v>0</v>
      </c>
      <c r="C23908">
        <v>1929700</v>
      </c>
      <c r="D23908">
        <v>1699120</v>
      </c>
      <c r="E23908">
        <v>1180100</v>
      </c>
      <c r="F23908" s="4">
        <f t="shared" si="373"/>
        <v>1602973.3333333333</v>
      </c>
    </row>
    <row r="23909" spans="1:6" x14ac:dyDescent="0.3">
      <c r="A23909" t="s">
        <v>24279</v>
      </c>
      <c r="B23909">
        <v>706000</v>
      </c>
      <c r="C23909">
        <v>0</v>
      </c>
      <c r="D23909">
        <v>2483750</v>
      </c>
      <c r="E23909">
        <v>2384700</v>
      </c>
      <c r="F23909" s="4">
        <f t="shared" si="373"/>
        <v>1622816.6666666667</v>
      </c>
    </row>
    <row r="23910" spans="1:6" x14ac:dyDescent="0.3">
      <c r="A23910" t="s">
        <v>24280</v>
      </c>
      <c r="B23910">
        <v>2120300</v>
      </c>
      <c r="C23910">
        <v>4136800</v>
      </c>
      <c r="D23910">
        <v>0</v>
      </c>
      <c r="E23910">
        <v>2980220</v>
      </c>
      <c r="F23910" s="4">
        <f t="shared" si="373"/>
        <v>2372340</v>
      </c>
    </row>
    <row r="23911" spans="1:6" x14ac:dyDescent="0.3">
      <c r="A23911" t="s">
        <v>24281</v>
      </c>
      <c r="B23911">
        <v>248000</v>
      </c>
      <c r="C23911">
        <v>0</v>
      </c>
      <c r="D23911">
        <v>0</v>
      </c>
      <c r="E23911">
        <v>0</v>
      </c>
      <c r="F23911" s="4">
        <f t="shared" si="373"/>
        <v>0</v>
      </c>
    </row>
    <row r="23912" spans="1:6" x14ac:dyDescent="0.3">
      <c r="A23912" t="s">
        <v>24282</v>
      </c>
      <c r="B23912">
        <v>1052840</v>
      </c>
      <c r="C23912">
        <v>1475590</v>
      </c>
      <c r="D23912">
        <v>0</v>
      </c>
      <c r="E23912">
        <v>2318140</v>
      </c>
      <c r="F23912" s="4">
        <f t="shared" si="373"/>
        <v>1264576.6666666667</v>
      </c>
    </row>
    <row r="23913" spans="1:6" x14ac:dyDescent="0.3">
      <c r="A23913" t="s">
        <v>24283</v>
      </c>
      <c r="B23913">
        <v>0</v>
      </c>
      <c r="C23913">
        <v>1496040</v>
      </c>
      <c r="D23913">
        <v>670000</v>
      </c>
      <c r="E23913">
        <v>1091850</v>
      </c>
      <c r="F23913" s="4">
        <f t="shared" si="373"/>
        <v>1085963.3333333333</v>
      </c>
    </row>
    <row r="23914" spans="1:6" x14ac:dyDescent="0.3">
      <c r="A23914" t="s">
        <v>24284</v>
      </c>
      <c r="B23914">
        <v>444990</v>
      </c>
      <c r="C23914">
        <v>0</v>
      </c>
      <c r="D23914">
        <v>2037700</v>
      </c>
      <c r="E23914">
        <v>2797300</v>
      </c>
      <c r="F23914" s="4">
        <f t="shared" si="373"/>
        <v>1611666.6666666667</v>
      </c>
    </row>
    <row r="23915" spans="1:6" x14ac:dyDescent="0.3">
      <c r="A23915" t="s">
        <v>24285</v>
      </c>
      <c r="B23915">
        <v>0</v>
      </c>
      <c r="C23915">
        <v>0</v>
      </c>
      <c r="D23915">
        <v>300300</v>
      </c>
      <c r="E23915">
        <v>0</v>
      </c>
      <c r="F23915" s="4">
        <f t="shared" si="373"/>
        <v>100100</v>
      </c>
    </row>
    <row r="23916" spans="1:6" x14ac:dyDescent="0.3">
      <c r="A23916" t="s">
        <v>24286</v>
      </c>
      <c r="B23916">
        <v>1337700</v>
      </c>
      <c r="C23916">
        <v>470720</v>
      </c>
      <c r="D23916">
        <v>3625440</v>
      </c>
      <c r="E23916">
        <v>1062880</v>
      </c>
      <c r="F23916" s="4">
        <f t="shared" si="373"/>
        <v>1719680</v>
      </c>
    </row>
    <row r="23917" spans="1:6" x14ac:dyDescent="0.3">
      <c r="A23917" t="s">
        <v>24287</v>
      </c>
      <c r="B23917">
        <v>4318300</v>
      </c>
      <c r="C23917">
        <v>2837640</v>
      </c>
      <c r="D23917">
        <v>622440</v>
      </c>
      <c r="E23917">
        <v>1091400</v>
      </c>
      <c r="F23917" s="4">
        <f t="shared" si="373"/>
        <v>1517160</v>
      </c>
    </row>
    <row r="23918" spans="1:6" x14ac:dyDescent="0.3">
      <c r="A23918" t="s">
        <v>24288</v>
      </c>
      <c r="B23918">
        <v>370000</v>
      </c>
      <c r="C23918">
        <v>463190</v>
      </c>
      <c r="D23918">
        <v>214760</v>
      </c>
      <c r="E23918">
        <v>262080</v>
      </c>
      <c r="F23918" s="4">
        <f t="shared" si="373"/>
        <v>313343.33333333331</v>
      </c>
    </row>
    <row r="23919" spans="1:6" x14ac:dyDescent="0.3">
      <c r="A23919" t="s">
        <v>24289</v>
      </c>
      <c r="B23919">
        <v>0</v>
      </c>
      <c r="C23919">
        <v>1703650</v>
      </c>
      <c r="D23919">
        <v>2338300</v>
      </c>
      <c r="E23919">
        <v>1369550</v>
      </c>
      <c r="F23919" s="4">
        <f t="shared" si="373"/>
        <v>1803833.3333333333</v>
      </c>
    </row>
    <row r="23920" spans="1:6" x14ac:dyDescent="0.3">
      <c r="A23920" t="s">
        <v>24290</v>
      </c>
      <c r="B23920">
        <v>7170520</v>
      </c>
      <c r="C23920">
        <v>7638110</v>
      </c>
      <c r="D23920">
        <v>7257590</v>
      </c>
      <c r="E23920">
        <v>7105650</v>
      </c>
      <c r="F23920" s="4">
        <f t="shared" si="373"/>
        <v>7333783.333333333</v>
      </c>
    </row>
    <row r="23921" spans="1:6" x14ac:dyDescent="0.3">
      <c r="A23921" t="s">
        <v>24291</v>
      </c>
      <c r="B23921">
        <v>449540</v>
      </c>
      <c r="C23921">
        <v>2254640</v>
      </c>
      <c r="D23921">
        <v>2244720</v>
      </c>
      <c r="E23921">
        <v>3165180</v>
      </c>
      <c r="F23921" s="4">
        <f t="shared" si="373"/>
        <v>2554846.6666666665</v>
      </c>
    </row>
    <row r="23922" spans="1:6" x14ac:dyDescent="0.3">
      <c r="A23922" t="s">
        <v>24292</v>
      </c>
      <c r="B23922">
        <v>8457500</v>
      </c>
      <c r="C23922">
        <v>8898860</v>
      </c>
      <c r="D23922">
        <v>75410400</v>
      </c>
      <c r="E23922">
        <v>17010280</v>
      </c>
      <c r="F23922" s="4">
        <f t="shared" si="373"/>
        <v>33773180</v>
      </c>
    </row>
    <row r="23923" spans="1:6" x14ac:dyDescent="0.3">
      <c r="A23923" t="s">
        <v>24293</v>
      </c>
      <c r="B23923">
        <v>2159600</v>
      </c>
      <c r="C23923">
        <v>3189390</v>
      </c>
      <c r="D23923">
        <v>2147960</v>
      </c>
      <c r="E23923">
        <v>2562650</v>
      </c>
      <c r="F23923" s="4">
        <f t="shared" si="373"/>
        <v>2633333.3333333335</v>
      </c>
    </row>
    <row r="23924" spans="1:6" x14ac:dyDescent="0.3">
      <c r="A23924" t="s">
        <v>24294</v>
      </c>
      <c r="B23924">
        <v>2091460</v>
      </c>
      <c r="C23924">
        <v>4368200</v>
      </c>
      <c r="D23924">
        <v>4005280</v>
      </c>
      <c r="E23924">
        <v>0</v>
      </c>
      <c r="F23924" s="4">
        <f t="shared" si="373"/>
        <v>2791160</v>
      </c>
    </row>
    <row r="23925" spans="1:6" x14ac:dyDescent="0.3">
      <c r="A23925" t="s">
        <v>24295</v>
      </c>
      <c r="B23925">
        <v>0</v>
      </c>
      <c r="C23925">
        <v>360360</v>
      </c>
      <c r="D23925">
        <v>703800</v>
      </c>
      <c r="E23925">
        <v>0</v>
      </c>
      <c r="F23925" s="4">
        <f t="shared" si="373"/>
        <v>354720</v>
      </c>
    </row>
    <row r="23926" spans="1:6" x14ac:dyDescent="0.3">
      <c r="A23926" t="s">
        <v>24296</v>
      </c>
      <c r="B23926">
        <v>625240</v>
      </c>
      <c r="C23926">
        <v>772000</v>
      </c>
      <c r="D23926">
        <v>0</v>
      </c>
      <c r="E23926">
        <v>0</v>
      </c>
      <c r="F23926" s="4">
        <f t="shared" si="373"/>
        <v>257333.33333333334</v>
      </c>
    </row>
    <row r="23927" spans="1:6" x14ac:dyDescent="0.3">
      <c r="A23927" t="s">
        <v>24297</v>
      </c>
      <c r="B23927">
        <v>0</v>
      </c>
      <c r="C23927">
        <v>900000</v>
      </c>
      <c r="D23927">
        <v>0</v>
      </c>
      <c r="E23927">
        <v>949200</v>
      </c>
      <c r="F23927" s="4">
        <f t="shared" si="373"/>
        <v>616400</v>
      </c>
    </row>
    <row r="23928" spans="1:6" x14ac:dyDescent="0.3">
      <c r="A23928" t="s">
        <v>24298</v>
      </c>
      <c r="B23928">
        <v>1152000</v>
      </c>
      <c r="C23928">
        <v>496860</v>
      </c>
      <c r="D23928">
        <v>0</v>
      </c>
      <c r="E23928">
        <v>486850</v>
      </c>
      <c r="F23928" s="4">
        <f t="shared" si="373"/>
        <v>327903.33333333331</v>
      </c>
    </row>
    <row r="23929" spans="1:6" x14ac:dyDescent="0.3">
      <c r="A23929" t="s">
        <v>24299</v>
      </c>
      <c r="B23929">
        <v>735950</v>
      </c>
      <c r="C23929">
        <v>627800</v>
      </c>
      <c r="D23929">
        <v>895440</v>
      </c>
      <c r="E23929">
        <v>386000</v>
      </c>
      <c r="F23929" s="4">
        <f t="shared" si="373"/>
        <v>636413.33333333337</v>
      </c>
    </row>
    <row r="23930" spans="1:6" x14ac:dyDescent="0.3">
      <c r="A23930" t="s">
        <v>24300</v>
      </c>
      <c r="B23930">
        <v>677040</v>
      </c>
      <c r="C23930">
        <v>1053030</v>
      </c>
      <c r="D23930">
        <v>0</v>
      </c>
      <c r="E23930">
        <v>2115750</v>
      </c>
      <c r="F23930" s="4">
        <f t="shared" si="373"/>
        <v>1056260</v>
      </c>
    </row>
    <row r="23931" spans="1:6" x14ac:dyDescent="0.3">
      <c r="A23931" t="s">
        <v>24301</v>
      </c>
      <c r="B23931">
        <v>1809730</v>
      </c>
      <c r="C23931">
        <v>382200</v>
      </c>
      <c r="D23931">
        <v>382200</v>
      </c>
      <c r="E23931">
        <v>500500</v>
      </c>
      <c r="F23931" s="4">
        <f t="shared" si="373"/>
        <v>421633.33333333331</v>
      </c>
    </row>
    <row r="23932" spans="1:6" x14ac:dyDescent="0.3">
      <c r="A23932" t="s">
        <v>24302</v>
      </c>
      <c r="B23932">
        <v>0</v>
      </c>
      <c r="C23932">
        <v>430590</v>
      </c>
      <c r="D23932">
        <v>1242630</v>
      </c>
      <c r="E23932">
        <v>858290</v>
      </c>
      <c r="F23932" s="4">
        <f t="shared" si="373"/>
        <v>843836.66666666663</v>
      </c>
    </row>
    <row r="23933" spans="1:6" x14ac:dyDescent="0.3">
      <c r="A23933" t="s">
        <v>24303</v>
      </c>
      <c r="B23933">
        <v>2038710</v>
      </c>
      <c r="C23933">
        <v>0</v>
      </c>
      <c r="D23933">
        <v>472290</v>
      </c>
      <c r="E23933">
        <v>0</v>
      </c>
      <c r="F23933" s="4">
        <f t="shared" si="373"/>
        <v>157430</v>
      </c>
    </row>
    <row r="23934" spans="1:6" x14ac:dyDescent="0.3">
      <c r="A23934" t="s">
        <v>24304</v>
      </c>
      <c r="B23934">
        <v>0</v>
      </c>
      <c r="C23934">
        <v>0</v>
      </c>
      <c r="D23934">
        <v>1455820</v>
      </c>
      <c r="E23934">
        <v>500500</v>
      </c>
      <c r="F23934" s="4">
        <f t="shared" si="373"/>
        <v>652106.66666666663</v>
      </c>
    </row>
    <row r="23935" spans="1:6" x14ac:dyDescent="0.3">
      <c r="A23935" t="s">
        <v>24305</v>
      </c>
      <c r="B23935">
        <v>0</v>
      </c>
      <c r="C23935">
        <v>1563400</v>
      </c>
      <c r="D23935">
        <v>1430400</v>
      </c>
      <c r="E23935">
        <v>450560</v>
      </c>
      <c r="F23935" s="4">
        <f t="shared" si="373"/>
        <v>1148120</v>
      </c>
    </row>
    <row r="23936" spans="1:6" x14ac:dyDescent="0.3">
      <c r="A23936" t="s">
        <v>24306</v>
      </c>
      <c r="B23936">
        <v>596700</v>
      </c>
      <c r="C23936">
        <v>768000</v>
      </c>
      <c r="D23936">
        <v>351200</v>
      </c>
      <c r="E23936">
        <v>596700</v>
      </c>
      <c r="F23936" s="4">
        <f t="shared" si="373"/>
        <v>571966.66666666663</v>
      </c>
    </row>
    <row r="23937" spans="1:6" x14ac:dyDescent="0.3">
      <c r="A23937" t="s">
        <v>24307</v>
      </c>
      <c r="B23937">
        <v>2626260</v>
      </c>
      <c r="C23937">
        <v>1343160</v>
      </c>
      <c r="D23937">
        <v>793150</v>
      </c>
      <c r="E23937">
        <v>1024660</v>
      </c>
      <c r="F23937" s="4">
        <f t="shared" si="373"/>
        <v>1053656.6666666667</v>
      </c>
    </row>
    <row r="23938" spans="1:6" x14ac:dyDescent="0.3">
      <c r="A23938" t="s">
        <v>24308</v>
      </c>
      <c r="B23938">
        <v>160000</v>
      </c>
      <c r="C23938">
        <v>0</v>
      </c>
      <c r="D23938">
        <v>245700</v>
      </c>
      <c r="E23938">
        <v>0</v>
      </c>
      <c r="F23938" s="4">
        <f t="shared" si="373"/>
        <v>81900</v>
      </c>
    </row>
    <row r="23939" spans="1:6" x14ac:dyDescent="0.3">
      <c r="A23939" t="s">
        <v>24309</v>
      </c>
      <c r="B23939">
        <v>23478000</v>
      </c>
      <c r="C23939">
        <v>41580000</v>
      </c>
      <c r="D23939">
        <v>19311600</v>
      </c>
      <c r="E23939">
        <v>22436000</v>
      </c>
      <c r="F23939" s="4">
        <f t="shared" ref="F23939:F24002" si="374">SUM(C23939:E23939)/3</f>
        <v>27775866.666666668</v>
      </c>
    </row>
    <row r="23940" spans="1:6" x14ac:dyDescent="0.3">
      <c r="A23940" t="s">
        <v>24310</v>
      </c>
      <c r="B23940">
        <v>0</v>
      </c>
      <c r="C23940">
        <v>0</v>
      </c>
      <c r="D23940">
        <v>429320</v>
      </c>
      <c r="E23940">
        <v>4907009</v>
      </c>
      <c r="F23940" s="4">
        <f t="shared" si="374"/>
        <v>1778776.3333333333</v>
      </c>
    </row>
    <row r="23941" spans="1:6" x14ac:dyDescent="0.3">
      <c r="A23941" t="s">
        <v>24311</v>
      </c>
      <c r="B23941">
        <v>874800</v>
      </c>
      <c r="C23941">
        <v>1596000</v>
      </c>
      <c r="D23941">
        <v>3113640</v>
      </c>
      <c r="E23941">
        <v>2114470</v>
      </c>
      <c r="F23941" s="4">
        <f t="shared" si="374"/>
        <v>2274703.3333333335</v>
      </c>
    </row>
    <row r="23942" spans="1:6" x14ac:dyDescent="0.3">
      <c r="A23942" t="s">
        <v>24312</v>
      </c>
      <c r="B23942">
        <v>0</v>
      </c>
      <c r="C23942">
        <v>1475650</v>
      </c>
      <c r="D23942">
        <v>0</v>
      </c>
      <c r="E23942">
        <v>762170</v>
      </c>
      <c r="F23942" s="4">
        <f t="shared" si="374"/>
        <v>745940</v>
      </c>
    </row>
    <row r="23943" spans="1:6" x14ac:dyDescent="0.3">
      <c r="A23943" t="s">
        <v>24313</v>
      </c>
      <c r="B23943">
        <v>2507090</v>
      </c>
      <c r="C23943">
        <v>5362920</v>
      </c>
      <c r="D23943">
        <v>3712300</v>
      </c>
      <c r="E23943">
        <v>4289540</v>
      </c>
      <c r="F23943" s="4">
        <f t="shared" si="374"/>
        <v>4454920</v>
      </c>
    </row>
    <row r="23944" spans="1:6" x14ac:dyDescent="0.3">
      <c r="A23944" t="s">
        <v>24314</v>
      </c>
      <c r="B23944">
        <v>0</v>
      </c>
      <c r="C23944">
        <v>1029250</v>
      </c>
      <c r="D23944">
        <v>1111650</v>
      </c>
      <c r="E23944">
        <v>1599360</v>
      </c>
      <c r="F23944" s="4">
        <f t="shared" si="374"/>
        <v>1246753.3333333333</v>
      </c>
    </row>
    <row r="23945" spans="1:6" x14ac:dyDescent="0.3">
      <c r="A23945" t="s">
        <v>24315</v>
      </c>
      <c r="B23945">
        <v>0</v>
      </c>
      <c r="C23945">
        <v>0</v>
      </c>
      <c r="D23945">
        <v>583440</v>
      </c>
      <c r="E23945">
        <v>0</v>
      </c>
      <c r="F23945" s="4">
        <f t="shared" si="374"/>
        <v>194480</v>
      </c>
    </row>
    <row r="23946" spans="1:6" x14ac:dyDescent="0.3">
      <c r="A23946" t="s">
        <v>24316</v>
      </c>
      <c r="B23946">
        <v>382200</v>
      </c>
      <c r="C23946">
        <v>0</v>
      </c>
      <c r="D23946">
        <v>0</v>
      </c>
      <c r="E23946">
        <v>0</v>
      </c>
      <c r="F23946" s="4">
        <f t="shared" si="374"/>
        <v>0</v>
      </c>
    </row>
    <row r="23947" spans="1:6" x14ac:dyDescent="0.3">
      <c r="A23947" t="s">
        <v>24317</v>
      </c>
      <c r="B23947">
        <v>1080570</v>
      </c>
      <c r="C23947">
        <v>0</v>
      </c>
      <c r="D23947">
        <v>0</v>
      </c>
      <c r="E23947">
        <v>0</v>
      </c>
      <c r="F23947" s="4">
        <f t="shared" si="374"/>
        <v>0</v>
      </c>
    </row>
    <row r="23948" spans="1:6" x14ac:dyDescent="0.3">
      <c r="A23948" t="s">
        <v>24318</v>
      </c>
      <c r="B23948">
        <v>0</v>
      </c>
      <c r="C23948">
        <v>0</v>
      </c>
      <c r="D23948">
        <v>228000</v>
      </c>
      <c r="E23948">
        <v>706558.4</v>
      </c>
      <c r="F23948" s="4">
        <f t="shared" si="374"/>
        <v>311519.46666666667</v>
      </c>
    </row>
    <row r="23949" spans="1:6" x14ac:dyDescent="0.3">
      <c r="A23949" t="s">
        <v>24319</v>
      </c>
      <c r="B23949">
        <v>702860</v>
      </c>
      <c r="C23949">
        <v>0</v>
      </c>
      <c r="D23949">
        <v>860860</v>
      </c>
      <c r="E23949">
        <v>1095800</v>
      </c>
      <c r="F23949" s="4">
        <f t="shared" si="374"/>
        <v>652220</v>
      </c>
    </row>
    <row r="23950" spans="1:6" x14ac:dyDescent="0.3">
      <c r="A23950" t="s">
        <v>24320</v>
      </c>
      <c r="B23950">
        <v>2092800</v>
      </c>
      <c r="C23950">
        <v>616980</v>
      </c>
      <c r="D23950">
        <v>1292850</v>
      </c>
      <c r="E23950">
        <v>2136500</v>
      </c>
      <c r="F23950" s="4">
        <f t="shared" si="374"/>
        <v>1348776.6666666667</v>
      </c>
    </row>
    <row r="23951" spans="1:6" x14ac:dyDescent="0.3">
      <c r="A23951" t="s">
        <v>24321</v>
      </c>
      <c r="B23951">
        <v>0</v>
      </c>
      <c r="C23951">
        <v>1483840</v>
      </c>
      <c r="D23951">
        <v>1844140</v>
      </c>
      <c r="E23951">
        <v>0</v>
      </c>
      <c r="F23951" s="4">
        <f t="shared" si="374"/>
        <v>1109326.6666666667</v>
      </c>
    </row>
    <row r="23952" spans="1:6" x14ac:dyDescent="0.3">
      <c r="A23952" t="s">
        <v>24322</v>
      </c>
      <c r="B23952">
        <v>651560</v>
      </c>
      <c r="C23952">
        <v>230000</v>
      </c>
      <c r="D23952">
        <v>515060</v>
      </c>
      <c r="E23952">
        <v>1560650</v>
      </c>
      <c r="F23952" s="4">
        <f t="shared" si="374"/>
        <v>768570</v>
      </c>
    </row>
    <row r="23953" spans="1:6" x14ac:dyDescent="0.3">
      <c r="A23953" t="s">
        <v>24323</v>
      </c>
      <c r="B23953">
        <v>0</v>
      </c>
      <c r="C23953">
        <v>1893810</v>
      </c>
      <c r="D23953">
        <v>936390</v>
      </c>
      <c r="E23953">
        <v>2068700</v>
      </c>
      <c r="F23953" s="4">
        <f t="shared" si="374"/>
        <v>1632966.6666666667</v>
      </c>
    </row>
    <row r="23954" spans="1:6" x14ac:dyDescent="0.3">
      <c r="A23954" t="s">
        <v>24324</v>
      </c>
      <c r="B23954">
        <v>0</v>
      </c>
      <c r="C23954">
        <v>0</v>
      </c>
      <c r="D23954">
        <v>966080</v>
      </c>
      <c r="E23954">
        <v>584900</v>
      </c>
      <c r="F23954" s="4">
        <f t="shared" si="374"/>
        <v>516993.33333333331</v>
      </c>
    </row>
    <row r="23955" spans="1:6" x14ac:dyDescent="0.3">
      <c r="A23955" t="s">
        <v>24325</v>
      </c>
      <c r="B23955">
        <v>0</v>
      </c>
      <c r="C23955">
        <v>405400</v>
      </c>
      <c r="D23955">
        <v>2063440</v>
      </c>
      <c r="E23955">
        <v>2171520</v>
      </c>
      <c r="F23955" s="4">
        <f t="shared" si="374"/>
        <v>1546786.6666666667</v>
      </c>
    </row>
    <row r="23956" spans="1:6" x14ac:dyDescent="0.3">
      <c r="A23956" t="s">
        <v>24326</v>
      </c>
      <c r="B23956">
        <v>2068300</v>
      </c>
      <c r="C23956">
        <v>369460</v>
      </c>
      <c r="D23956">
        <v>2030120</v>
      </c>
      <c r="E23956">
        <v>772000</v>
      </c>
      <c r="F23956" s="4">
        <f t="shared" si="374"/>
        <v>1057193.3333333333</v>
      </c>
    </row>
    <row r="23957" spans="1:6" x14ac:dyDescent="0.3">
      <c r="A23957" t="s">
        <v>24327</v>
      </c>
      <c r="B23957">
        <v>0</v>
      </c>
      <c r="C23957">
        <v>989620</v>
      </c>
      <c r="D23957">
        <v>657300</v>
      </c>
      <c r="E23957">
        <v>1064520</v>
      </c>
      <c r="F23957" s="4">
        <f t="shared" si="374"/>
        <v>903813.33333333337</v>
      </c>
    </row>
    <row r="23958" spans="1:6" x14ac:dyDescent="0.3">
      <c r="A23958" t="s">
        <v>24328</v>
      </c>
      <c r="B23958">
        <v>600600</v>
      </c>
      <c r="C23958">
        <v>0</v>
      </c>
      <c r="D23958">
        <v>0</v>
      </c>
      <c r="E23958">
        <v>943670</v>
      </c>
      <c r="F23958" s="4">
        <f t="shared" si="374"/>
        <v>314556.66666666669</v>
      </c>
    </row>
    <row r="23959" spans="1:6" x14ac:dyDescent="0.3">
      <c r="A23959" t="s">
        <v>24329</v>
      </c>
      <c r="B23959">
        <v>712820</v>
      </c>
      <c r="C23959">
        <v>915190</v>
      </c>
      <c r="D23959">
        <v>2740730</v>
      </c>
      <c r="E23959">
        <v>1080770</v>
      </c>
      <c r="F23959" s="4">
        <f t="shared" si="374"/>
        <v>1578896.6666666667</v>
      </c>
    </row>
    <row r="23960" spans="1:6" x14ac:dyDescent="0.3">
      <c r="A23960" t="s">
        <v>24330</v>
      </c>
      <c r="B23960">
        <v>1394120</v>
      </c>
      <c r="C23960">
        <v>0</v>
      </c>
      <c r="D23960">
        <v>0</v>
      </c>
      <c r="E23960">
        <v>1813710</v>
      </c>
      <c r="F23960" s="4">
        <f t="shared" si="374"/>
        <v>604570</v>
      </c>
    </row>
    <row r="23961" spans="1:6" x14ac:dyDescent="0.3">
      <c r="A23961" t="s">
        <v>24331</v>
      </c>
      <c r="B23961">
        <v>2902000</v>
      </c>
      <c r="C23961">
        <v>5961290</v>
      </c>
      <c r="D23961">
        <v>483600</v>
      </c>
      <c r="E23961">
        <v>2756000</v>
      </c>
      <c r="F23961" s="4">
        <f t="shared" si="374"/>
        <v>3066963.3333333335</v>
      </c>
    </row>
    <row r="23962" spans="1:6" x14ac:dyDescent="0.3">
      <c r="A23962" t="s">
        <v>24332</v>
      </c>
      <c r="B23962">
        <v>0</v>
      </c>
      <c r="C23962">
        <v>0</v>
      </c>
      <c r="D23962">
        <v>2047300</v>
      </c>
      <c r="E23962">
        <v>0</v>
      </c>
      <c r="F23962" s="4">
        <f t="shared" si="374"/>
        <v>682433.33333333337</v>
      </c>
    </row>
    <row r="23963" spans="1:6" x14ac:dyDescent="0.3">
      <c r="A23963" t="s">
        <v>24333</v>
      </c>
      <c r="B23963">
        <v>2035900</v>
      </c>
      <c r="C23963">
        <v>7542020</v>
      </c>
      <c r="D23963">
        <v>4939820</v>
      </c>
      <c r="E23963">
        <v>3829080</v>
      </c>
      <c r="F23963" s="4">
        <f t="shared" si="374"/>
        <v>5436973.333333333</v>
      </c>
    </row>
    <row r="23964" spans="1:6" x14ac:dyDescent="0.3">
      <c r="A23964" t="s">
        <v>24334</v>
      </c>
      <c r="B23964">
        <v>2636550</v>
      </c>
      <c r="C23964">
        <v>2351800</v>
      </c>
      <c r="D23964">
        <v>3097230</v>
      </c>
      <c r="E23964">
        <v>2406180</v>
      </c>
      <c r="F23964" s="4">
        <f t="shared" si="374"/>
        <v>2618403.3333333335</v>
      </c>
    </row>
    <row r="23965" spans="1:6" x14ac:dyDescent="0.3">
      <c r="A23965" t="s">
        <v>24335</v>
      </c>
      <c r="B23965">
        <v>0</v>
      </c>
      <c r="C23965">
        <v>236600</v>
      </c>
      <c r="D23965">
        <v>297500</v>
      </c>
      <c r="E23965">
        <v>0</v>
      </c>
      <c r="F23965" s="4">
        <f t="shared" si="374"/>
        <v>178033.33333333334</v>
      </c>
    </row>
    <row r="23966" spans="1:6" x14ac:dyDescent="0.3">
      <c r="A23966" t="s">
        <v>24336</v>
      </c>
      <c r="B23966">
        <v>5420040</v>
      </c>
      <c r="C23966">
        <v>10429580</v>
      </c>
      <c r="D23966">
        <v>7212450</v>
      </c>
      <c r="E23966">
        <v>10343420</v>
      </c>
      <c r="F23966" s="4">
        <f t="shared" si="374"/>
        <v>9328483.333333334</v>
      </c>
    </row>
    <row r="23967" spans="1:6" x14ac:dyDescent="0.3">
      <c r="A23967" t="s">
        <v>24337</v>
      </c>
      <c r="B23967">
        <v>430000</v>
      </c>
      <c r="C23967">
        <v>931490</v>
      </c>
      <c r="D23967">
        <v>0</v>
      </c>
      <c r="E23967">
        <v>0</v>
      </c>
      <c r="F23967" s="4">
        <f t="shared" si="374"/>
        <v>310496.66666666669</v>
      </c>
    </row>
    <row r="23968" spans="1:6" x14ac:dyDescent="0.3">
      <c r="A23968" t="s">
        <v>24338</v>
      </c>
      <c r="B23968">
        <v>572300</v>
      </c>
      <c r="C23968">
        <v>649740</v>
      </c>
      <c r="D23968">
        <v>1206790</v>
      </c>
      <c r="E23968">
        <v>1248080</v>
      </c>
      <c r="F23968" s="4">
        <f t="shared" si="374"/>
        <v>1034870</v>
      </c>
    </row>
    <row r="23969" spans="1:6" x14ac:dyDescent="0.3">
      <c r="A23969" t="s">
        <v>24339</v>
      </c>
      <c r="B23969">
        <v>0</v>
      </c>
      <c r="C23969">
        <v>2154070</v>
      </c>
      <c r="D23969">
        <v>2251630</v>
      </c>
      <c r="E23969">
        <v>2031480</v>
      </c>
      <c r="F23969" s="4">
        <f t="shared" si="374"/>
        <v>2145726.6666666665</v>
      </c>
    </row>
    <row r="23970" spans="1:6" x14ac:dyDescent="0.3">
      <c r="A23970" t="s">
        <v>24340</v>
      </c>
      <c r="B23970">
        <v>305000</v>
      </c>
      <c r="C23970">
        <v>0</v>
      </c>
      <c r="D23970">
        <v>3700000</v>
      </c>
      <c r="E23970">
        <v>234600</v>
      </c>
      <c r="F23970" s="4">
        <f t="shared" si="374"/>
        <v>1311533.3333333333</v>
      </c>
    </row>
    <row r="23971" spans="1:6" x14ac:dyDescent="0.3">
      <c r="A23971" t="s">
        <v>24341</v>
      </c>
      <c r="B23971">
        <v>0</v>
      </c>
      <c r="C23971">
        <v>2561150</v>
      </c>
      <c r="D23971">
        <v>0</v>
      </c>
      <c r="E23971">
        <v>2840200</v>
      </c>
      <c r="F23971" s="4">
        <f t="shared" si="374"/>
        <v>1800450</v>
      </c>
    </row>
    <row r="23972" spans="1:6" x14ac:dyDescent="0.3">
      <c r="A23972" t="s">
        <v>24342</v>
      </c>
      <c r="B23972">
        <v>0</v>
      </c>
      <c r="C23972">
        <v>438620</v>
      </c>
      <c r="D23972">
        <v>234600</v>
      </c>
      <c r="E23972">
        <v>0</v>
      </c>
      <c r="F23972" s="4">
        <f t="shared" si="374"/>
        <v>224406.66666666666</v>
      </c>
    </row>
    <row r="23973" spans="1:6" x14ac:dyDescent="0.3">
      <c r="A23973" t="s">
        <v>24343</v>
      </c>
      <c r="B23973">
        <v>0</v>
      </c>
      <c r="C23973">
        <v>1135800</v>
      </c>
      <c r="D23973">
        <v>0</v>
      </c>
      <c r="E23973">
        <v>0</v>
      </c>
      <c r="F23973" s="4">
        <f t="shared" si="374"/>
        <v>378600</v>
      </c>
    </row>
    <row r="23974" spans="1:6" x14ac:dyDescent="0.3">
      <c r="A23974" t="s">
        <v>24344</v>
      </c>
      <c r="B23974">
        <v>458550</v>
      </c>
      <c r="C23974">
        <v>0</v>
      </c>
      <c r="D23974">
        <v>0</v>
      </c>
      <c r="E23974">
        <v>0</v>
      </c>
      <c r="F23974" s="4">
        <f t="shared" si="374"/>
        <v>0</v>
      </c>
    </row>
    <row r="23975" spans="1:6" x14ac:dyDescent="0.3">
      <c r="A23975" t="s">
        <v>24345</v>
      </c>
      <c r="B23975">
        <v>0</v>
      </c>
      <c r="C23975">
        <v>0</v>
      </c>
      <c r="D23975">
        <v>1023750</v>
      </c>
      <c r="E23975">
        <v>0</v>
      </c>
      <c r="F23975" s="4">
        <f t="shared" si="374"/>
        <v>341250</v>
      </c>
    </row>
    <row r="23976" spans="1:6" x14ac:dyDescent="0.3">
      <c r="A23976" t="s">
        <v>24346</v>
      </c>
      <c r="B23976">
        <v>0</v>
      </c>
      <c r="C23976">
        <v>149400</v>
      </c>
      <c r="D23976">
        <v>0</v>
      </c>
      <c r="E23976">
        <v>659000</v>
      </c>
      <c r="F23976" s="4">
        <f t="shared" si="374"/>
        <v>269466.66666666669</v>
      </c>
    </row>
    <row r="23977" spans="1:6" x14ac:dyDescent="0.3">
      <c r="A23977" t="s">
        <v>24347</v>
      </c>
      <c r="B23977">
        <v>0</v>
      </c>
      <c r="C23977">
        <v>799540</v>
      </c>
      <c r="D23977">
        <v>1069250</v>
      </c>
      <c r="E23977">
        <v>1984530</v>
      </c>
      <c r="F23977" s="4">
        <f t="shared" si="374"/>
        <v>1284440</v>
      </c>
    </row>
    <row r="23978" spans="1:6" x14ac:dyDescent="0.3">
      <c r="A23978" t="s">
        <v>24348</v>
      </c>
      <c r="B23978">
        <v>549640</v>
      </c>
      <c r="C23978">
        <v>549640</v>
      </c>
      <c r="D23978">
        <v>0</v>
      </c>
      <c r="E23978">
        <v>496740</v>
      </c>
      <c r="F23978" s="4">
        <f t="shared" si="374"/>
        <v>348793.33333333331</v>
      </c>
    </row>
    <row r="23979" spans="1:6" x14ac:dyDescent="0.3">
      <c r="A23979" t="s">
        <v>24349</v>
      </c>
      <c r="B23979">
        <v>308000</v>
      </c>
      <c r="C23979">
        <v>2106650</v>
      </c>
      <c r="D23979">
        <v>2293200</v>
      </c>
      <c r="E23979">
        <v>3277820</v>
      </c>
      <c r="F23979" s="4">
        <f t="shared" si="374"/>
        <v>2559223.3333333335</v>
      </c>
    </row>
    <row r="23980" spans="1:6" x14ac:dyDescent="0.3">
      <c r="A23980" t="s">
        <v>24350</v>
      </c>
      <c r="B23980">
        <v>2019920</v>
      </c>
      <c r="C23980">
        <v>9696900</v>
      </c>
      <c r="D23980">
        <v>10065510</v>
      </c>
      <c r="E23980">
        <v>15178690</v>
      </c>
      <c r="F23980" s="4">
        <f t="shared" si="374"/>
        <v>11647033.333333334</v>
      </c>
    </row>
    <row r="23981" spans="1:6" x14ac:dyDescent="0.3">
      <c r="A23981" t="s">
        <v>24351</v>
      </c>
      <c r="B23981">
        <v>0</v>
      </c>
      <c r="C23981">
        <v>0</v>
      </c>
      <c r="D23981">
        <v>740000</v>
      </c>
      <c r="E23981">
        <v>0</v>
      </c>
      <c r="F23981" s="4">
        <f t="shared" si="374"/>
        <v>246666.66666666666</v>
      </c>
    </row>
    <row r="23982" spans="1:6" x14ac:dyDescent="0.3">
      <c r="A23982" t="s">
        <v>24352</v>
      </c>
      <c r="B23982">
        <v>0</v>
      </c>
      <c r="C23982">
        <v>868000</v>
      </c>
      <c r="D23982">
        <v>0</v>
      </c>
      <c r="E23982">
        <v>463500</v>
      </c>
      <c r="F23982" s="4">
        <f t="shared" si="374"/>
        <v>443833.33333333331</v>
      </c>
    </row>
    <row r="23983" spans="1:6" x14ac:dyDescent="0.3">
      <c r="A23983" t="s">
        <v>24353</v>
      </c>
      <c r="B23983">
        <v>0</v>
      </c>
      <c r="C23983">
        <v>1809320</v>
      </c>
      <c r="D23983">
        <v>534120</v>
      </c>
      <c r="E23983">
        <v>0</v>
      </c>
      <c r="F23983" s="4">
        <f t="shared" si="374"/>
        <v>781146.66666666663</v>
      </c>
    </row>
    <row r="23984" spans="1:6" x14ac:dyDescent="0.3">
      <c r="A23984" t="s">
        <v>24354</v>
      </c>
      <c r="B23984">
        <v>0</v>
      </c>
      <c r="C23984">
        <v>1917300</v>
      </c>
      <c r="D23984">
        <v>0</v>
      </c>
      <c r="E23984">
        <v>0</v>
      </c>
      <c r="F23984" s="4">
        <f t="shared" si="374"/>
        <v>639100</v>
      </c>
    </row>
    <row r="23985" spans="1:6" x14ac:dyDescent="0.3">
      <c r="A23985" t="s">
        <v>24355</v>
      </c>
      <c r="B23985">
        <v>1383200</v>
      </c>
      <c r="C23985">
        <v>0</v>
      </c>
      <c r="D23985">
        <v>2912880</v>
      </c>
      <c r="E23985">
        <v>2046750</v>
      </c>
      <c r="F23985" s="4">
        <f t="shared" si="374"/>
        <v>1653210</v>
      </c>
    </row>
    <row r="23986" spans="1:6" x14ac:dyDescent="0.3">
      <c r="A23986" t="s">
        <v>24356</v>
      </c>
      <c r="B23986">
        <v>644280</v>
      </c>
      <c r="C23986">
        <v>0</v>
      </c>
      <c r="D23986">
        <v>0</v>
      </c>
      <c r="E23986">
        <v>644280</v>
      </c>
      <c r="F23986" s="4">
        <f t="shared" si="374"/>
        <v>214760</v>
      </c>
    </row>
    <row r="23987" spans="1:6" x14ac:dyDescent="0.3">
      <c r="A23987" t="s">
        <v>24357</v>
      </c>
      <c r="B23987">
        <v>0</v>
      </c>
      <c r="C23987">
        <v>1024660</v>
      </c>
      <c r="D23987">
        <v>1077260</v>
      </c>
      <c r="E23987">
        <v>980980</v>
      </c>
      <c r="F23987" s="4">
        <f t="shared" si="374"/>
        <v>1027633.3333333334</v>
      </c>
    </row>
    <row r="23988" spans="1:6" x14ac:dyDescent="0.3">
      <c r="A23988" t="s">
        <v>24358</v>
      </c>
      <c r="B23988">
        <v>0</v>
      </c>
      <c r="C23988">
        <v>644280</v>
      </c>
      <c r="D23988">
        <v>0</v>
      </c>
      <c r="E23988">
        <v>931620</v>
      </c>
      <c r="F23988" s="4">
        <f t="shared" si="374"/>
        <v>525300</v>
      </c>
    </row>
    <row r="23989" spans="1:6" x14ac:dyDescent="0.3">
      <c r="A23989" t="s">
        <v>24359</v>
      </c>
      <c r="B23989">
        <v>5712360</v>
      </c>
      <c r="C23989">
        <v>0</v>
      </c>
      <c r="D23989">
        <v>2145590</v>
      </c>
      <c r="E23989">
        <v>2062700</v>
      </c>
      <c r="F23989" s="4">
        <f t="shared" si="374"/>
        <v>1402763.3333333333</v>
      </c>
    </row>
    <row r="23990" spans="1:6" x14ac:dyDescent="0.3">
      <c r="A23990" t="s">
        <v>24360</v>
      </c>
      <c r="B23990">
        <v>0</v>
      </c>
      <c r="C23990">
        <v>654290</v>
      </c>
      <c r="D23990">
        <v>433160</v>
      </c>
      <c r="E23990">
        <v>160000</v>
      </c>
      <c r="F23990" s="4">
        <f t="shared" si="374"/>
        <v>415816.66666666669</v>
      </c>
    </row>
    <row r="23991" spans="1:6" x14ac:dyDescent="0.3">
      <c r="A23991" t="s">
        <v>24361</v>
      </c>
      <c r="B23991">
        <v>741650</v>
      </c>
      <c r="C23991">
        <v>1483300</v>
      </c>
      <c r="D23991">
        <v>1483300</v>
      </c>
      <c r="E23991">
        <v>0</v>
      </c>
      <c r="F23991" s="4">
        <f t="shared" si="374"/>
        <v>988866.66666666663</v>
      </c>
    </row>
    <row r="23992" spans="1:6" x14ac:dyDescent="0.3">
      <c r="A23992" t="s">
        <v>24362</v>
      </c>
      <c r="B23992">
        <v>0</v>
      </c>
      <c r="C23992">
        <v>3170240</v>
      </c>
      <c r="D23992">
        <v>2257120</v>
      </c>
      <c r="E23992">
        <v>0</v>
      </c>
      <c r="F23992" s="4">
        <f t="shared" si="374"/>
        <v>1809120</v>
      </c>
    </row>
    <row r="23993" spans="1:6" x14ac:dyDescent="0.3">
      <c r="A23993" t="s">
        <v>24363</v>
      </c>
      <c r="B23993">
        <v>0</v>
      </c>
      <c r="C23993">
        <v>897320</v>
      </c>
      <c r="D23993">
        <v>1301040</v>
      </c>
      <c r="E23993">
        <v>927000</v>
      </c>
      <c r="F23993" s="4">
        <f t="shared" si="374"/>
        <v>1041786.6666666666</v>
      </c>
    </row>
    <row r="23994" spans="1:6" x14ac:dyDescent="0.3">
      <c r="A23994" t="s">
        <v>24364</v>
      </c>
      <c r="B23994">
        <v>0</v>
      </c>
      <c r="C23994">
        <v>1262200</v>
      </c>
      <c r="D23994">
        <v>0</v>
      </c>
      <c r="E23994">
        <v>0</v>
      </c>
      <c r="F23994" s="4">
        <f t="shared" si="374"/>
        <v>420733.33333333331</v>
      </c>
    </row>
    <row r="23995" spans="1:6" x14ac:dyDescent="0.3">
      <c r="A23995" t="s">
        <v>24365</v>
      </c>
      <c r="B23995">
        <v>0</v>
      </c>
      <c r="C23995">
        <v>458640</v>
      </c>
      <c r="D23995">
        <v>458640</v>
      </c>
      <c r="E23995">
        <v>0</v>
      </c>
      <c r="F23995" s="4">
        <f t="shared" si="374"/>
        <v>305760</v>
      </c>
    </row>
    <row r="23996" spans="1:6" x14ac:dyDescent="0.3">
      <c r="A23996" t="s">
        <v>24366</v>
      </c>
      <c r="B23996">
        <v>1207200</v>
      </c>
      <c r="C23996">
        <v>821920</v>
      </c>
      <c r="D23996">
        <v>0</v>
      </c>
      <c r="E23996">
        <v>1670850</v>
      </c>
      <c r="F23996" s="4">
        <f t="shared" si="374"/>
        <v>830923.33333333337</v>
      </c>
    </row>
    <row r="23997" spans="1:6" x14ac:dyDescent="0.3">
      <c r="A23997" t="s">
        <v>24367</v>
      </c>
      <c r="B23997">
        <v>0</v>
      </c>
      <c r="C23997">
        <v>339040</v>
      </c>
      <c r="D23997">
        <v>661000</v>
      </c>
      <c r="E23997">
        <v>264600</v>
      </c>
      <c r="F23997" s="4">
        <f t="shared" si="374"/>
        <v>421546.66666666669</v>
      </c>
    </row>
    <row r="23998" spans="1:6" x14ac:dyDescent="0.3">
      <c r="A23998" t="s">
        <v>24368</v>
      </c>
      <c r="B23998">
        <v>0</v>
      </c>
      <c r="C23998">
        <v>0</v>
      </c>
      <c r="D23998">
        <v>2068260</v>
      </c>
      <c r="E23998">
        <v>792900</v>
      </c>
      <c r="F23998" s="4">
        <f t="shared" si="374"/>
        <v>953720</v>
      </c>
    </row>
    <row r="23999" spans="1:6" x14ac:dyDescent="0.3">
      <c r="A23999" t="s">
        <v>24369</v>
      </c>
      <c r="B23999">
        <v>1161000</v>
      </c>
      <c r="C23999">
        <v>5857800</v>
      </c>
      <c r="D23999">
        <v>7117790</v>
      </c>
      <c r="E23999">
        <v>5859780</v>
      </c>
      <c r="F23999" s="4">
        <f t="shared" si="374"/>
        <v>6278456.666666667</v>
      </c>
    </row>
    <row r="24000" spans="1:6" x14ac:dyDescent="0.3">
      <c r="A24000" t="s">
        <v>24370</v>
      </c>
      <c r="B24000">
        <v>0</v>
      </c>
      <c r="C24000">
        <v>1332000</v>
      </c>
      <c r="D24000">
        <v>195500</v>
      </c>
      <c r="E24000">
        <v>820000</v>
      </c>
      <c r="F24000" s="4">
        <f t="shared" si="374"/>
        <v>782500</v>
      </c>
    </row>
    <row r="24001" spans="1:6" x14ac:dyDescent="0.3">
      <c r="A24001" t="s">
        <v>24371</v>
      </c>
      <c r="B24001">
        <v>544500</v>
      </c>
      <c r="C24001">
        <v>0</v>
      </c>
      <c r="D24001">
        <v>305760</v>
      </c>
      <c r="E24001">
        <v>0</v>
      </c>
      <c r="F24001" s="4">
        <f t="shared" si="374"/>
        <v>101920</v>
      </c>
    </row>
    <row r="24002" spans="1:6" x14ac:dyDescent="0.3">
      <c r="A24002" t="s">
        <v>24372</v>
      </c>
      <c r="B24002">
        <v>0</v>
      </c>
      <c r="C24002">
        <v>1601700</v>
      </c>
      <c r="D24002">
        <v>765600</v>
      </c>
      <c r="E24002">
        <v>2352500</v>
      </c>
      <c r="F24002" s="4">
        <f t="shared" si="374"/>
        <v>1573266.6666666667</v>
      </c>
    </row>
    <row r="24003" spans="1:6" x14ac:dyDescent="0.3">
      <c r="A24003" t="s">
        <v>24373</v>
      </c>
      <c r="B24003">
        <v>0</v>
      </c>
      <c r="C24003">
        <v>0</v>
      </c>
      <c r="D24003">
        <v>677040</v>
      </c>
      <c r="E24003">
        <v>544000</v>
      </c>
      <c r="F24003" s="4">
        <f t="shared" ref="F24003:F24066" si="375">SUM(C24003:E24003)/3</f>
        <v>407013.33333333331</v>
      </c>
    </row>
    <row r="24004" spans="1:6" x14ac:dyDescent="0.3">
      <c r="A24004" t="s">
        <v>24374</v>
      </c>
      <c r="B24004">
        <v>0</v>
      </c>
      <c r="C24004">
        <v>370000</v>
      </c>
      <c r="D24004">
        <v>370000</v>
      </c>
      <c r="E24004">
        <v>0</v>
      </c>
      <c r="F24004" s="4">
        <f t="shared" si="375"/>
        <v>246666.66666666666</v>
      </c>
    </row>
    <row r="24005" spans="1:6" x14ac:dyDescent="0.3">
      <c r="A24005" t="s">
        <v>24375</v>
      </c>
      <c r="B24005">
        <v>1154510</v>
      </c>
      <c r="C24005">
        <v>813540</v>
      </c>
      <c r="D24005">
        <v>0</v>
      </c>
      <c r="E24005">
        <v>529620</v>
      </c>
      <c r="F24005" s="4">
        <f t="shared" si="375"/>
        <v>447720</v>
      </c>
    </row>
    <row r="24006" spans="1:6" x14ac:dyDescent="0.3">
      <c r="A24006" t="s">
        <v>24376</v>
      </c>
      <c r="B24006">
        <v>0</v>
      </c>
      <c r="C24006">
        <v>2216200</v>
      </c>
      <c r="D24006">
        <v>7400000</v>
      </c>
      <c r="E24006">
        <v>5997680</v>
      </c>
      <c r="F24006" s="4">
        <f t="shared" si="375"/>
        <v>5204626.666666667</v>
      </c>
    </row>
    <row r="24007" spans="1:6" x14ac:dyDescent="0.3">
      <c r="A24007" t="s">
        <v>24377</v>
      </c>
      <c r="B24007">
        <v>655880</v>
      </c>
      <c r="C24007">
        <v>0</v>
      </c>
      <c r="D24007">
        <v>845390</v>
      </c>
      <c r="E24007">
        <v>200200</v>
      </c>
      <c r="F24007" s="4">
        <f t="shared" si="375"/>
        <v>348530</v>
      </c>
    </row>
    <row r="24008" spans="1:6" x14ac:dyDescent="0.3">
      <c r="A24008" t="s">
        <v>24378</v>
      </c>
      <c r="B24008">
        <v>0</v>
      </c>
      <c r="C24008">
        <v>450000</v>
      </c>
      <c r="D24008">
        <v>353080</v>
      </c>
      <c r="E24008">
        <v>1086200</v>
      </c>
      <c r="F24008" s="4">
        <f t="shared" si="375"/>
        <v>629760</v>
      </c>
    </row>
    <row r="24009" spans="1:6" x14ac:dyDescent="0.3">
      <c r="A24009" t="s">
        <v>24379</v>
      </c>
      <c r="B24009">
        <v>0</v>
      </c>
      <c r="C24009">
        <v>207480</v>
      </c>
      <c r="D24009">
        <v>300300</v>
      </c>
      <c r="E24009">
        <v>0</v>
      </c>
      <c r="F24009" s="4">
        <f t="shared" si="375"/>
        <v>169260</v>
      </c>
    </row>
    <row r="24010" spans="1:6" x14ac:dyDescent="0.3">
      <c r="A24010" t="s">
        <v>24380</v>
      </c>
      <c r="B24010">
        <v>1017680</v>
      </c>
      <c r="C24010">
        <v>1222760</v>
      </c>
      <c r="D24010">
        <v>0</v>
      </c>
      <c r="E24010">
        <v>804000</v>
      </c>
      <c r="F24010" s="4">
        <f t="shared" si="375"/>
        <v>675586.66666666663</v>
      </c>
    </row>
    <row r="24011" spans="1:6" x14ac:dyDescent="0.3">
      <c r="A24011" t="s">
        <v>24381</v>
      </c>
      <c r="B24011">
        <v>562900</v>
      </c>
      <c r="C24011">
        <v>0</v>
      </c>
      <c r="D24011">
        <v>0</v>
      </c>
      <c r="E24011">
        <v>1435360</v>
      </c>
      <c r="F24011" s="4">
        <f t="shared" si="375"/>
        <v>478453.33333333331</v>
      </c>
    </row>
    <row r="24012" spans="1:6" x14ac:dyDescent="0.3">
      <c r="A24012" t="s">
        <v>24382</v>
      </c>
      <c r="B24012">
        <v>0</v>
      </c>
      <c r="C24012">
        <v>612200</v>
      </c>
      <c r="D24012">
        <v>363090</v>
      </c>
      <c r="E24012">
        <v>0</v>
      </c>
      <c r="F24012" s="4">
        <f t="shared" si="375"/>
        <v>325096.66666666669</v>
      </c>
    </row>
    <row r="24013" spans="1:6" x14ac:dyDescent="0.3">
      <c r="A24013" t="s">
        <v>24383</v>
      </c>
      <c r="B24013">
        <v>794150</v>
      </c>
      <c r="C24013">
        <v>0</v>
      </c>
      <c r="D24013">
        <v>382200</v>
      </c>
      <c r="E24013">
        <v>0</v>
      </c>
      <c r="F24013" s="4">
        <f t="shared" si="375"/>
        <v>127400</v>
      </c>
    </row>
    <row r="24014" spans="1:6" x14ac:dyDescent="0.3">
      <c r="A24014" t="s">
        <v>24384</v>
      </c>
      <c r="B24014">
        <v>0</v>
      </c>
      <c r="C24014">
        <v>4730440</v>
      </c>
      <c r="D24014">
        <v>0</v>
      </c>
      <c r="E24014">
        <v>3004750</v>
      </c>
      <c r="F24014" s="4">
        <f t="shared" si="375"/>
        <v>2578396.6666666665</v>
      </c>
    </row>
    <row r="24015" spans="1:6" x14ac:dyDescent="0.3">
      <c r="A24015" t="s">
        <v>24385</v>
      </c>
      <c r="B24015">
        <v>0</v>
      </c>
      <c r="C24015">
        <v>821650</v>
      </c>
      <c r="D24015">
        <v>0</v>
      </c>
      <c r="E24015">
        <v>4616200</v>
      </c>
      <c r="F24015" s="4">
        <f t="shared" si="375"/>
        <v>1812616.6666666667</v>
      </c>
    </row>
    <row r="24016" spans="1:6" x14ac:dyDescent="0.3">
      <c r="A24016" t="s">
        <v>24386</v>
      </c>
      <c r="B24016">
        <v>0</v>
      </c>
      <c r="C24016">
        <v>3700000</v>
      </c>
      <c r="D24016">
        <v>0</v>
      </c>
      <c r="E24016">
        <v>1275260</v>
      </c>
      <c r="F24016" s="4">
        <f t="shared" si="375"/>
        <v>1658420</v>
      </c>
    </row>
    <row r="24017" spans="1:6" x14ac:dyDescent="0.3">
      <c r="A24017" t="s">
        <v>24387</v>
      </c>
      <c r="B24017">
        <v>0</v>
      </c>
      <c r="C24017">
        <v>1605050</v>
      </c>
      <c r="D24017">
        <v>0</v>
      </c>
      <c r="E24017">
        <v>0</v>
      </c>
      <c r="F24017" s="4">
        <f t="shared" si="375"/>
        <v>535016.66666666663</v>
      </c>
    </row>
    <row r="24018" spans="1:6" x14ac:dyDescent="0.3">
      <c r="A24018" t="s">
        <v>24388</v>
      </c>
      <c r="B24018">
        <v>0</v>
      </c>
      <c r="C24018">
        <v>0</v>
      </c>
      <c r="D24018">
        <v>1202170</v>
      </c>
      <c r="E24018">
        <v>0</v>
      </c>
      <c r="F24018" s="4">
        <f t="shared" si="375"/>
        <v>400723.33333333331</v>
      </c>
    </row>
    <row r="24019" spans="1:6" x14ac:dyDescent="0.3">
      <c r="A24019" t="s">
        <v>24389</v>
      </c>
      <c r="B24019">
        <v>0</v>
      </c>
      <c r="C24019">
        <v>1942000</v>
      </c>
      <c r="D24019">
        <v>0</v>
      </c>
      <c r="E24019">
        <v>0</v>
      </c>
      <c r="F24019" s="4">
        <f t="shared" si="375"/>
        <v>647333.33333333337</v>
      </c>
    </row>
    <row r="24020" spans="1:6" x14ac:dyDescent="0.3">
      <c r="A24020" t="s">
        <v>24390</v>
      </c>
      <c r="B24020">
        <v>2081120</v>
      </c>
      <c r="C24020">
        <v>0</v>
      </c>
      <c r="D24020">
        <v>1530180</v>
      </c>
      <c r="E24020">
        <v>1264120</v>
      </c>
      <c r="F24020" s="4">
        <f t="shared" si="375"/>
        <v>931433.33333333337</v>
      </c>
    </row>
    <row r="24021" spans="1:6" x14ac:dyDescent="0.3">
      <c r="A24021" t="s">
        <v>24391</v>
      </c>
      <c r="B24021">
        <v>0</v>
      </c>
      <c r="C24021">
        <v>1756080</v>
      </c>
      <c r="D24021">
        <v>604300</v>
      </c>
      <c r="E24021">
        <v>616920</v>
      </c>
      <c r="F24021" s="4">
        <f t="shared" si="375"/>
        <v>992433.33333333337</v>
      </c>
    </row>
    <row r="24022" spans="1:6" x14ac:dyDescent="0.3">
      <c r="A24022" t="s">
        <v>24392</v>
      </c>
      <c r="B24022">
        <v>0</v>
      </c>
      <c r="C24022">
        <v>780780</v>
      </c>
      <c r="D24022">
        <v>0</v>
      </c>
      <c r="E24022">
        <v>0</v>
      </c>
      <c r="F24022" s="4">
        <f t="shared" si="375"/>
        <v>260260</v>
      </c>
    </row>
    <row r="24023" spans="1:6" x14ac:dyDescent="0.3">
      <c r="A24023" t="s">
        <v>24393</v>
      </c>
      <c r="B24023">
        <v>0</v>
      </c>
      <c r="C24023">
        <v>261460</v>
      </c>
      <c r="D24023">
        <v>0</v>
      </c>
      <c r="E24023">
        <v>0</v>
      </c>
      <c r="F24023" s="4">
        <f t="shared" si="375"/>
        <v>87153.333333333328</v>
      </c>
    </row>
    <row r="24024" spans="1:6" x14ac:dyDescent="0.3">
      <c r="A24024" t="s">
        <v>24394</v>
      </c>
      <c r="B24024">
        <v>0</v>
      </c>
      <c r="C24024">
        <v>1885840</v>
      </c>
      <c r="D24024">
        <v>0</v>
      </c>
      <c r="E24024">
        <v>0</v>
      </c>
      <c r="F24024" s="4">
        <f t="shared" si="375"/>
        <v>628613.33333333337</v>
      </c>
    </row>
    <row r="24025" spans="1:6" x14ac:dyDescent="0.3">
      <c r="A24025" t="s">
        <v>24395</v>
      </c>
      <c r="B24025">
        <v>0</v>
      </c>
      <c r="C24025">
        <v>0</v>
      </c>
      <c r="D24025">
        <v>600600</v>
      </c>
      <c r="E24025">
        <v>0</v>
      </c>
      <c r="F24025" s="4">
        <f t="shared" si="375"/>
        <v>200200</v>
      </c>
    </row>
    <row r="24026" spans="1:6" x14ac:dyDescent="0.3">
      <c r="A24026" t="s">
        <v>24396</v>
      </c>
      <c r="B24026">
        <v>3465280</v>
      </c>
      <c r="C24026">
        <v>2075970</v>
      </c>
      <c r="D24026">
        <v>5639440</v>
      </c>
      <c r="E24026">
        <v>4878230</v>
      </c>
      <c r="F24026" s="4">
        <f t="shared" si="375"/>
        <v>4197880</v>
      </c>
    </row>
    <row r="24027" spans="1:6" x14ac:dyDescent="0.3">
      <c r="A24027" t="s">
        <v>24397</v>
      </c>
      <c r="B24027">
        <v>305000</v>
      </c>
      <c r="C24027">
        <v>1528800</v>
      </c>
      <c r="D24027">
        <v>2568360</v>
      </c>
      <c r="E24027">
        <v>0</v>
      </c>
      <c r="F24027" s="4">
        <f t="shared" si="375"/>
        <v>1365720</v>
      </c>
    </row>
    <row r="24028" spans="1:6" x14ac:dyDescent="0.3">
      <c r="A24028" t="s">
        <v>24398</v>
      </c>
      <c r="B24028">
        <v>0</v>
      </c>
      <c r="C24028">
        <v>1928600</v>
      </c>
      <c r="D24028">
        <v>430590</v>
      </c>
      <c r="E24028">
        <v>477750</v>
      </c>
      <c r="F24028" s="4">
        <f t="shared" si="375"/>
        <v>945646.66666666663</v>
      </c>
    </row>
    <row r="24029" spans="1:6" x14ac:dyDescent="0.3">
      <c r="A24029" t="s">
        <v>24399</v>
      </c>
      <c r="B24029">
        <v>0</v>
      </c>
      <c r="C24029">
        <v>1969620</v>
      </c>
      <c r="D24029">
        <v>370000</v>
      </c>
      <c r="E24029">
        <v>386000</v>
      </c>
      <c r="F24029" s="4">
        <f t="shared" si="375"/>
        <v>908540</v>
      </c>
    </row>
    <row r="24030" spans="1:6" x14ac:dyDescent="0.3">
      <c r="A24030" t="s">
        <v>24400</v>
      </c>
      <c r="B24030">
        <v>0</v>
      </c>
      <c r="C24030">
        <v>1223040</v>
      </c>
      <c r="D24030">
        <v>815640</v>
      </c>
      <c r="E24030">
        <v>943300</v>
      </c>
      <c r="F24030" s="4">
        <f t="shared" si="375"/>
        <v>993993.33333333337</v>
      </c>
    </row>
    <row r="24031" spans="1:6" x14ac:dyDescent="0.3">
      <c r="A24031" t="s">
        <v>24401</v>
      </c>
      <c r="B24031">
        <v>0</v>
      </c>
      <c r="C24031">
        <v>0</v>
      </c>
      <c r="D24031">
        <v>359450</v>
      </c>
      <c r="E24031">
        <v>0</v>
      </c>
      <c r="F24031" s="4">
        <f t="shared" si="375"/>
        <v>119816.66666666667</v>
      </c>
    </row>
    <row r="24032" spans="1:6" x14ac:dyDescent="0.3">
      <c r="A24032" t="s">
        <v>24402</v>
      </c>
      <c r="B24032">
        <v>1750000</v>
      </c>
      <c r="C24032">
        <v>0</v>
      </c>
      <c r="D24032">
        <v>934020</v>
      </c>
      <c r="E24032">
        <v>0</v>
      </c>
      <c r="F24032" s="4">
        <f t="shared" si="375"/>
        <v>311340</v>
      </c>
    </row>
    <row r="24033" spans="1:6" x14ac:dyDescent="0.3">
      <c r="A24033" t="s">
        <v>24403</v>
      </c>
      <c r="B24033">
        <v>1157800</v>
      </c>
      <c r="C24033">
        <v>0</v>
      </c>
      <c r="D24033">
        <v>2127680</v>
      </c>
      <c r="E24033">
        <v>706560</v>
      </c>
      <c r="F24033" s="4">
        <f t="shared" si="375"/>
        <v>944746.66666666663</v>
      </c>
    </row>
    <row r="24034" spans="1:6" x14ac:dyDescent="0.3">
      <c r="A24034" t="s">
        <v>24404</v>
      </c>
      <c r="B24034">
        <v>1580760</v>
      </c>
      <c r="C24034">
        <v>0</v>
      </c>
      <c r="D24034">
        <v>760000</v>
      </c>
      <c r="E24034">
        <v>646100</v>
      </c>
      <c r="F24034" s="4">
        <f t="shared" si="375"/>
        <v>468700</v>
      </c>
    </row>
    <row r="24035" spans="1:6" x14ac:dyDescent="0.3">
      <c r="A24035" t="s">
        <v>24405</v>
      </c>
      <c r="B24035">
        <v>4351460</v>
      </c>
      <c r="C24035">
        <v>0</v>
      </c>
      <c r="D24035">
        <v>3420299</v>
      </c>
      <c r="E24035">
        <v>2716440</v>
      </c>
      <c r="F24035" s="4">
        <f t="shared" si="375"/>
        <v>2045579.6666666667</v>
      </c>
    </row>
    <row r="24036" spans="1:6" x14ac:dyDescent="0.3">
      <c r="A24036" t="s">
        <v>24406</v>
      </c>
      <c r="B24036">
        <v>828640</v>
      </c>
      <c r="C24036">
        <v>0</v>
      </c>
      <c r="D24036">
        <v>471200</v>
      </c>
      <c r="E24036">
        <v>0</v>
      </c>
      <c r="F24036" s="4">
        <f t="shared" si="375"/>
        <v>157066.66666666666</v>
      </c>
    </row>
    <row r="24037" spans="1:6" x14ac:dyDescent="0.3">
      <c r="A24037" t="s">
        <v>24407</v>
      </c>
      <c r="B24037">
        <v>0</v>
      </c>
      <c r="C24037">
        <v>0</v>
      </c>
      <c r="D24037">
        <v>2039850</v>
      </c>
      <c r="E24037">
        <v>357000</v>
      </c>
      <c r="F24037" s="4">
        <f t="shared" si="375"/>
        <v>798950</v>
      </c>
    </row>
    <row r="24038" spans="1:6" x14ac:dyDescent="0.3">
      <c r="A24038" t="s">
        <v>24408</v>
      </c>
      <c r="B24038">
        <v>0</v>
      </c>
      <c r="C24038">
        <v>2095500</v>
      </c>
      <c r="D24038">
        <v>6671420</v>
      </c>
      <c r="E24038">
        <v>3189280</v>
      </c>
      <c r="F24038" s="4">
        <f t="shared" si="375"/>
        <v>3985400</v>
      </c>
    </row>
    <row r="24039" spans="1:6" x14ac:dyDescent="0.3">
      <c r="A24039" t="s">
        <v>24409</v>
      </c>
      <c r="B24039">
        <v>0</v>
      </c>
      <c r="C24039">
        <v>2148170</v>
      </c>
      <c r="D24039">
        <v>1300500</v>
      </c>
      <c r="E24039">
        <v>2554600</v>
      </c>
      <c r="F24039" s="4">
        <f t="shared" si="375"/>
        <v>2001090</v>
      </c>
    </row>
    <row r="24040" spans="1:6" x14ac:dyDescent="0.3">
      <c r="A24040" t="s">
        <v>24410</v>
      </c>
      <c r="B24040">
        <v>546000</v>
      </c>
      <c r="C24040">
        <v>0</v>
      </c>
      <c r="D24040">
        <v>0</v>
      </c>
      <c r="E24040">
        <v>0</v>
      </c>
      <c r="F24040" s="4">
        <f t="shared" si="375"/>
        <v>0</v>
      </c>
    </row>
    <row r="24041" spans="1:6" x14ac:dyDescent="0.3">
      <c r="A24041" t="s">
        <v>24411</v>
      </c>
      <c r="B24041">
        <v>0</v>
      </c>
      <c r="C24041">
        <v>0</v>
      </c>
      <c r="D24041">
        <v>2320060</v>
      </c>
      <c r="E24041">
        <v>1873100</v>
      </c>
      <c r="F24041" s="4">
        <f t="shared" si="375"/>
        <v>1397720</v>
      </c>
    </row>
    <row r="24042" spans="1:6" x14ac:dyDescent="0.3">
      <c r="A24042" t="s">
        <v>24412</v>
      </c>
      <c r="B24042">
        <v>4355670</v>
      </c>
      <c r="C24042">
        <v>3546100</v>
      </c>
      <c r="D24042">
        <v>4286310</v>
      </c>
      <c r="E24042">
        <v>7827440</v>
      </c>
      <c r="F24042" s="4">
        <f t="shared" si="375"/>
        <v>5219950</v>
      </c>
    </row>
    <row r="24043" spans="1:6" x14ac:dyDescent="0.3">
      <c r="A24043" t="s">
        <v>24413</v>
      </c>
      <c r="B24043">
        <v>1441200</v>
      </c>
      <c r="C24043">
        <v>3535120</v>
      </c>
      <c r="D24043">
        <v>0</v>
      </c>
      <c r="E24043">
        <v>394000</v>
      </c>
      <c r="F24043" s="4">
        <f t="shared" si="375"/>
        <v>1309706.6666666667</v>
      </c>
    </row>
    <row r="24044" spans="1:6" x14ac:dyDescent="0.3">
      <c r="A24044" t="s">
        <v>24414</v>
      </c>
      <c r="B24044">
        <v>0</v>
      </c>
      <c r="C24044">
        <v>0</v>
      </c>
      <c r="D24044">
        <v>3214850</v>
      </c>
      <c r="E24044">
        <v>1536000</v>
      </c>
      <c r="F24044" s="4">
        <f t="shared" si="375"/>
        <v>1583616.6666666667</v>
      </c>
    </row>
    <row r="24045" spans="1:6" x14ac:dyDescent="0.3">
      <c r="A24045" t="s">
        <v>24415</v>
      </c>
      <c r="B24045">
        <v>663390</v>
      </c>
      <c r="C24045">
        <v>2406150</v>
      </c>
      <c r="D24045">
        <v>764400</v>
      </c>
      <c r="E24045">
        <v>764400</v>
      </c>
      <c r="F24045" s="4">
        <f t="shared" si="375"/>
        <v>1311650</v>
      </c>
    </row>
    <row r="24046" spans="1:6" x14ac:dyDescent="0.3">
      <c r="A24046" t="s">
        <v>24416</v>
      </c>
      <c r="B24046">
        <v>0</v>
      </c>
      <c r="C24046">
        <v>982000</v>
      </c>
      <c r="D24046">
        <v>391000</v>
      </c>
      <c r="E24046">
        <v>0</v>
      </c>
      <c r="F24046" s="4">
        <f t="shared" si="375"/>
        <v>457666.66666666669</v>
      </c>
    </row>
    <row r="24047" spans="1:6" x14ac:dyDescent="0.3">
      <c r="A24047" t="s">
        <v>24417</v>
      </c>
      <c r="B24047">
        <v>0</v>
      </c>
      <c r="C24047">
        <v>577950</v>
      </c>
      <c r="D24047">
        <v>1382490</v>
      </c>
      <c r="E24047">
        <v>2557750</v>
      </c>
      <c r="F24047" s="4">
        <f t="shared" si="375"/>
        <v>1506063.3333333333</v>
      </c>
    </row>
    <row r="24048" spans="1:6" x14ac:dyDescent="0.3">
      <c r="A24048" t="s">
        <v>24418</v>
      </c>
      <c r="B24048">
        <v>1356000</v>
      </c>
      <c r="C24048">
        <v>742000</v>
      </c>
      <c r="D24048">
        <v>234600</v>
      </c>
      <c r="E24048">
        <v>1016000</v>
      </c>
      <c r="F24048" s="4">
        <f t="shared" si="375"/>
        <v>664200</v>
      </c>
    </row>
    <row r="24049" spans="1:6" x14ac:dyDescent="0.3">
      <c r="A24049" t="s">
        <v>24419</v>
      </c>
      <c r="B24049">
        <v>294840</v>
      </c>
      <c r="C24049">
        <v>467740</v>
      </c>
      <c r="D24049">
        <v>809700</v>
      </c>
      <c r="E24049">
        <v>0</v>
      </c>
      <c r="F24049" s="4">
        <f t="shared" si="375"/>
        <v>425813.33333333331</v>
      </c>
    </row>
    <row r="24050" spans="1:6" x14ac:dyDescent="0.3">
      <c r="A24050" t="s">
        <v>24420</v>
      </c>
      <c r="B24050">
        <v>0</v>
      </c>
      <c r="C24050">
        <v>2331150</v>
      </c>
      <c r="D24050">
        <v>0</v>
      </c>
      <c r="E24050">
        <v>1423400</v>
      </c>
      <c r="F24050" s="4">
        <f t="shared" si="375"/>
        <v>1251516.6666666667</v>
      </c>
    </row>
    <row r="24051" spans="1:6" x14ac:dyDescent="0.3">
      <c r="A24051" t="s">
        <v>24421</v>
      </c>
      <c r="B24051">
        <v>0</v>
      </c>
      <c r="C24051">
        <v>0</v>
      </c>
      <c r="D24051">
        <v>817180</v>
      </c>
      <c r="E24051">
        <v>322140</v>
      </c>
      <c r="F24051" s="4">
        <f t="shared" si="375"/>
        <v>379773.33333333331</v>
      </c>
    </row>
    <row r="24052" spans="1:6" x14ac:dyDescent="0.3">
      <c r="A24052" t="s">
        <v>24422</v>
      </c>
      <c r="B24052">
        <v>0</v>
      </c>
      <c r="C24052">
        <v>968920</v>
      </c>
      <c r="D24052">
        <v>814990</v>
      </c>
      <c r="E24052">
        <v>386000</v>
      </c>
      <c r="F24052" s="4">
        <f t="shared" si="375"/>
        <v>723303.33333333337</v>
      </c>
    </row>
    <row r="24053" spans="1:6" x14ac:dyDescent="0.3">
      <c r="A24053" t="s">
        <v>24423</v>
      </c>
      <c r="B24053">
        <v>0</v>
      </c>
      <c r="C24053">
        <v>0</v>
      </c>
      <c r="D24053">
        <v>1212200</v>
      </c>
      <c r="E24053">
        <v>0</v>
      </c>
      <c r="F24053" s="4">
        <f t="shared" si="375"/>
        <v>404066.66666666669</v>
      </c>
    </row>
    <row r="24054" spans="1:6" x14ac:dyDescent="0.3">
      <c r="A24054" t="s">
        <v>24424</v>
      </c>
      <c r="B24054">
        <v>0</v>
      </c>
      <c r="C24054">
        <v>541600</v>
      </c>
      <c r="D24054">
        <v>816000</v>
      </c>
      <c r="E24054">
        <v>820000</v>
      </c>
      <c r="F24054" s="4">
        <f t="shared" si="375"/>
        <v>725866.66666666663</v>
      </c>
    </row>
    <row r="24055" spans="1:6" x14ac:dyDescent="0.3">
      <c r="A24055" t="s">
        <v>24425</v>
      </c>
      <c r="B24055">
        <v>602800</v>
      </c>
      <c r="C24055">
        <v>529200</v>
      </c>
      <c r="D24055">
        <v>1870590</v>
      </c>
      <c r="E24055">
        <v>386000</v>
      </c>
      <c r="F24055" s="4">
        <f t="shared" si="375"/>
        <v>928596.66666666663</v>
      </c>
    </row>
    <row r="24056" spans="1:6" x14ac:dyDescent="0.3">
      <c r="A24056" t="s">
        <v>24426</v>
      </c>
      <c r="B24056">
        <v>160000</v>
      </c>
      <c r="C24056">
        <v>0</v>
      </c>
      <c r="D24056">
        <v>0</v>
      </c>
      <c r="E24056">
        <v>0</v>
      </c>
      <c r="F24056" s="4">
        <f t="shared" si="375"/>
        <v>0</v>
      </c>
    </row>
    <row r="24057" spans="1:6" x14ac:dyDescent="0.3">
      <c r="A24057" t="s">
        <v>24427</v>
      </c>
      <c r="B24057">
        <v>3855600</v>
      </c>
      <c r="C24057">
        <v>6960500</v>
      </c>
      <c r="D24057">
        <v>4761000</v>
      </c>
      <c r="E24057">
        <v>10211200</v>
      </c>
      <c r="F24057" s="4">
        <f t="shared" si="375"/>
        <v>7310900</v>
      </c>
    </row>
    <row r="24058" spans="1:6" x14ac:dyDescent="0.3">
      <c r="A24058" t="s">
        <v>24428</v>
      </c>
      <c r="B24058">
        <v>2149420</v>
      </c>
      <c r="C24058">
        <v>2114470</v>
      </c>
      <c r="D24058">
        <v>1089450</v>
      </c>
      <c r="E24058">
        <v>768950</v>
      </c>
      <c r="F24058" s="4">
        <f t="shared" si="375"/>
        <v>1324290</v>
      </c>
    </row>
    <row r="24059" spans="1:6" x14ac:dyDescent="0.3">
      <c r="A24059" t="s">
        <v>24429</v>
      </c>
      <c r="B24059">
        <v>0</v>
      </c>
      <c r="C24059">
        <v>200560</v>
      </c>
      <c r="D24059">
        <v>2331760</v>
      </c>
      <c r="E24059">
        <v>0</v>
      </c>
      <c r="F24059" s="4">
        <f t="shared" si="375"/>
        <v>844106.66666666663</v>
      </c>
    </row>
    <row r="24060" spans="1:6" x14ac:dyDescent="0.3">
      <c r="A24060" t="s">
        <v>24430</v>
      </c>
      <c r="B24060">
        <v>457400</v>
      </c>
      <c r="C24060">
        <v>0</v>
      </c>
      <c r="D24060">
        <v>370000</v>
      </c>
      <c r="E24060">
        <v>463500</v>
      </c>
      <c r="F24060" s="4">
        <f t="shared" si="375"/>
        <v>277833.33333333331</v>
      </c>
    </row>
    <row r="24061" spans="1:6" x14ac:dyDescent="0.3">
      <c r="A24061" t="s">
        <v>24431</v>
      </c>
      <c r="B24061">
        <v>0</v>
      </c>
      <c r="C24061">
        <v>688000</v>
      </c>
      <c r="D24061">
        <v>228000</v>
      </c>
      <c r="E24061">
        <v>3364160</v>
      </c>
      <c r="F24061" s="4">
        <f t="shared" si="375"/>
        <v>1426720</v>
      </c>
    </row>
    <row r="24062" spans="1:6" x14ac:dyDescent="0.3">
      <c r="A24062" t="s">
        <v>24432</v>
      </c>
      <c r="B24062">
        <v>781950</v>
      </c>
      <c r="C24062">
        <v>0</v>
      </c>
      <c r="D24062">
        <v>429520</v>
      </c>
      <c r="E24062">
        <v>0</v>
      </c>
      <c r="F24062" s="4">
        <f t="shared" si="375"/>
        <v>143173.33333333334</v>
      </c>
    </row>
    <row r="24063" spans="1:6" x14ac:dyDescent="0.3">
      <c r="A24063" t="s">
        <v>24433</v>
      </c>
      <c r="B24063">
        <v>0</v>
      </c>
      <c r="C24063">
        <v>1807910</v>
      </c>
      <c r="D24063">
        <v>583440</v>
      </c>
      <c r="E24063">
        <v>1101520</v>
      </c>
      <c r="F24063" s="4">
        <f t="shared" si="375"/>
        <v>1164290</v>
      </c>
    </row>
    <row r="24064" spans="1:6" x14ac:dyDescent="0.3">
      <c r="A24064" t="s">
        <v>24434</v>
      </c>
      <c r="B24064">
        <v>2029840</v>
      </c>
      <c r="C24064">
        <v>2173560</v>
      </c>
      <c r="D24064">
        <v>0</v>
      </c>
      <c r="E24064">
        <v>469200</v>
      </c>
      <c r="F24064" s="4">
        <f t="shared" si="375"/>
        <v>880920</v>
      </c>
    </row>
    <row r="24065" spans="1:6" x14ac:dyDescent="0.3">
      <c r="A24065" t="s">
        <v>24435</v>
      </c>
      <c r="B24065">
        <v>0</v>
      </c>
      <c r="C24065">
        <v>1295200</v>
      </c>
      <c r="D24065">
        <v>0</v>
      </c>
      <c r="E24065">
        <v>0</v>
      </c>
      <c r="F24065" s="4">
        <f t="shared" si="375"/>
        <v>431733.33333333331</v>
      </c>
    </row>
    <row r="24066" spans="1:6" x14ac:dyDescent="0.3">
      <c r="A24066" t="s">
        <v>24436</v>
      </c>
      <c r="B24066">
        <v>0</v>
      </c>
      <c r="C24066">
        <v>935480</v>
      </c>
      <c r="D24066">
        <v>0</v>
      </c>
      <c r="E24066">
        <v>0</v>
      </c>
      <c r="F24066" s="4">
        <f t="shared" si="375"/>
        <v>311826.66666666669</v>
      </c>
    </row>
    <row r="24067" spans="1:6" x14ac:dyDescent="0.3">
      <c r="A24067" t="s">
        <v>24437</v>
      </c>
      <c r="B24067">
        <v>698110</v>
      </c>
      <c r="C24067">
        <v>2831560</v>
      </c>
      <c r="D24067">
        <v>987350</v>
      </c>
      <c r="E24067">
        <v>1400960</v>
      </c>
      <c r="F24067" s="4">
        <f t="shared" ref="F24067:F24130" si="376">SUM(C24067:E24067)/3</f>
        <v>1739956.6666666667</v>
      </c>
    </row>
    <row r="24068" spans="1:6" x14ac:dyDescent="0.3">
      <c r="A24068" t="s">
        <v>24438</v>
      </c>
      <c r="B24068">
        <v>2128980</v>
      </c>
      <c r="C24068">
        <v>0</v>
      </c>
      <c r="D24068">
        <v>2235680</v>
      </c>
      <c r="E24068">
        <v>1059240</v>
      </c>
      <c r="F24068" s="4">
        <f t="shared" si="376"/>
        <v>1098306.6666666667</v>
      </c>
    </row>
    <row r="24069" spans="1:6" x14ac:dyDescent="0.3">
      <c r="A24069" t="s">
        <v>24439</v>
      </c>
      <c r="B24069">
        <v>4675300</v>
      </c>
      <c r="C24069">
        <v>1995990</v>
      </c>
      <c r="D24069">
        <v>2890500</v>
      </c>
      <c r="E24069">
        <v>2506610</v>
      </c>
      <c r="F24069" s="4">
        <f t="shared" si="376"/>
        <v>2464366.6666666665</v>
      </c>
    </row>
    <row r="24070" spans="1:6" x14ac:dyDescent="0.3">
      <c r="A24070" t="s">
        <v>24440</v>
      </c>
      <c r="B24070">
        <v>160000</v>
      </c>
      <c r="C24070">
        <v>1336920</v>
      </c>
      <c r="D24070">
        <v>776160</v>
      </c>
      <c r="E24070">
        <v>0</v>
      </c>
      <c r="F24070" s="4">
        <f t="shared" si="376"/>
        <v>704360</v>
      </c>
    </row>
    <row r="24071" spans="1:6" x14ac:dyDescent="0.3">
      <c r="A24071" t="s">
        <v>24441</v>
      </c>
      <c r="B24071">
        <v>0</v>
      </c>
      <c r="C24071">
        <v>30626410</v>
      </c>
      <c r="D24071">
        <v>21199670</v>
      </c>
      <c r="E24071">
        <v>0</v>
      </c>
      <c r="F24071" s="4">
        <f t="shared" si="376"/>
        <v>17275360</v>
      </c>
    </row>
    <row r="24072" spans="1:6" x14ac:dyDescent="0.3">
      <c r="A24072" t="s">
        <v>24442</v>
      </c>
      <c r="B24072">
        <v>1944600</v>
      </c>
      <c r="C24072">
        <v>1426100</v>
      </c>
      <c r="D24072">
        <v>0</v>
      </c>
      <c r="E24072">
        <v>3544000</v>
      </c>
      <c r="F24072" s="4">
        <f t="shared" si="376"/>
        <v>1656700</v>
      </c>
    </row>
    <row r="24073" spans="1:6" x14ac:dyDescent="0.3">
      <c r="A24073" t="s">
        <v>24443</v>
      </c>
      <c r="B24073">
        <v>0</v>
      </c>
      <c r="C24073">
        <v>1104750</v>
      </c>
      <c r="D24073">
        <v>1189990</v>
      </c>
      <c r="E24073">
        <v>613280</v>
      </c>
      <c r="F24073" s="4">
        <f t="shared" si="376"/>
        <v>969340</v>
      </c>
    </row>
    <row r="24074" spans="1:6" x14ac:dyDescent="0.3">
      <c r="A24074" t="s">
        <v>24444</v>
      </c>
      <c r="B24074">
        <v>408000</v>
      </c>
      <c r="C24074">
        <v>911820</v>
      </c>
      <c r="D24074">
        <v>958160</v>
      </c>
      <c r="E24074">
        <v>0</v>
      </c>
      <c r="F24074" s="4">
        <f t="shared" si="376"/>
        <v>623326.66666666663</v>
      </c>
    </row>
    <row r="24075" spans="1:6" x14ac:dyDescent="0.3">
      <c r="A24075" t="s">
        <v>24445</v>
      </c>
      <c r="B24075">
        <v>740000</v>
      </c>
      <c r="C24075">
        <v>149400</v>
      </c>
      <c r="D24075">
        <v>0</v>
      </c>
      <c r="E24075">
        <v>234600</v>
      </c>
      <c r="F24075" s="4">
        <f t="shared" si="376"/>
        <v>128000</v>
      </c>
    </row>
    <row r="24076" spans="1:6" x14ac:dyDescent="0.3">
      <c r="A24076" t="s">
        <v>24446</v>
      </c>
      <c r="B24076">
        <v>2518710</v>
      </c>
      <c r="C24076">
        <v>2026000</v>
      </c>
      <c r="D24076">
        <v>2188430</v>
      </c>
      <c r="E24076">
        <v>0</v>
      </c>
      <c r="F24076" s="4">
        <f t="shared" si="376"/>
        <v>1404810</v>
      </c>
    </row>
    <row r="24077" spans="1:6" x14ac:dyDescent="0.3">
      <c r="A24077" t="s">
        <v>24447</v>
      </c>
      <c r="B24077">
        <v>0</v>
      </c>
      <c r="C24077">
        <v>905060</v>
      </c>
      <c r="D24077">
        <v>0</v>
      </c>
      <c r="E24077">
        <v>0</v>
      </c>
      <c r="F24077" s="4">
        <f t="shared" si="376"/>
        <v>301686.66666666669</v>
      </c>
    </row>
    <row r="24078" spans="1:6" x14ac:dyDescent="0.3">
      <c r="A24078" t="s">
        <v>24448</v>
      </c>
      <c r="B24078">
        <v>0</v>
      </c>
      <c r="C24078">
        <v>713420</v>
      </c>
      <c r="D24078">
        <v>1263780</v>
      </c>
      <c r="E24078">
        <v>1017540</v>
      </c>
      <c r="F24078" s="4">
        <f t="shared" si="376"/>
        <v>998246.66666666663</v>
      </c>
    </row>
    <row r="24079" spans="1:6" x14ac:dyDescent="0.3">
      <c r="A24079" t="s">
        <v>24449</v>
      </c>
      <c r="B24079">
        <v>813540</v>
      </c>
      <c r="C24079">
        <v>854420</v>
      </c>
      <c r="D24079">
        <v>2494340</v>
      </c>
      <c r="E24079">
        <v>2242080</v>
      </c>
      <c r="F24079" s="4">
        <f t="shared" si="376"/>
        <v>1863613.3333333333</v>
      </c>
    </row>
    <row r="24080" spans="1:6" x14ac:dyDescent="0.3">
      <c r="A24080" t="s">
        <v>24450</v>
      </c>
      <c r="B24080">
        <v>1117480</v>
      </c>
      <c r="C24080">
        <v>1237600</v>
      </c>
      <c r="D24080">
        <v>349000</v>
      </c>
      <c r="E24080">
        <v>0</v>
      </c>
      <c r="F24080" s="4">
        <f t="shared" si="376"/>
        <v>528866.66666666663</v>
      </c>
    </row>
    <row r="24081" spans="1:6" x14ac:dyDescent="0.3">
      <c r="A24081" t="s">
        <v>24451</v>
      </c>
      <c r="B24081">
        <v>0</v>
      </c>
      <c r="C24081">
        <v>1193200</v>
      </c>
      <c r="D24081">
        <v>0</v>
      </c>
      <c r="E24081">
        <v>756000</v>
      </c>
      <c r="F24081" s="4">
        <f t="shared" si="376"/>
        <v>649733.33333333337</v>
      </c>
    </row>
    <row r="24082" spans="1:6" x14ac:dyDescent="0.3">
      <c r="A24082" t="s">
        <v>24452</v>
      </c>
      <c r="B24082">
        <v>719950</v>
      </c>
      <c r="C24082">
        <v>540540</v>
      </c>
      <c r="D24082">
        <v>965140</v>
      </c>
      <c r="E24082">
        <v>867920</v>
      </c>
      <c r="F24082" s="4">
        <f t="shared" si="376"/>
        <v>791200</v>
      </c>
    </row>
    <row r="24083" spans="1:6" x14ac:dyDescent="0.3">
      <c r="A24083" t="s">
        <v>24453</v>
      </c>
      <c r="B24083">
        <v>0</v>
      </c>
      <c r="C24083">
        <v>726180</v>
      </c>
      <c r="D24083">
        <v>607440</v>
      </c>
      <c r="E24083">
        <v>596960</v>
      </c>
      <c r="F24083" s="4">
        <f t="shared" si="376"/>
        <v>643526.66666666663</v>
      </c>
    </row>
    <row r="24084" spans="1:6" x14ac:dyDescent="0.3">
      <c r="A24084" t="s">
        <v>24454</v>
      </c>
      <c r="B24084">
        <v>0</v>
      </c>
      <c r="C24084">
        <v>488400</v>
      </c>
      <c r="D24084">
        <v>218400</v>
      </c>
      <c r="E24084">
        <v>0</v>
      </c>
      <c r="F24084" s="4">
        <f t="shared" si="376"/>
        <v>235600</v>
      </c>
    </row>
    <row r="24085" spans="1:6" x14ac:dyDescent="0.3">
      <c r="A24085" t="s">
        <v>24455</v>
      </c>
      <c r="B24085">
        <v>2512680</v>
      </c>
      <c r="C24085">
        <v>5317400</v>
      </c>
      <c r="D24085">
        <v>2001890</v>
      </c>
      <c r="E24085">
        <v>1871220</v>
      </c>
      <c r="F24085" s="4">
        <f t="shared" si="376"/>
        <v>3063503.3333333335</v>
      </c>
    </row>
    <row r="24086" spans="1:6" x14ac:dyDescent="0.3">
      <c r="A24086" t="s">
        <v>24456</v>
      </c>
      <c r="B24086">
        <v>2435000</v>
      </c>
      <c r="C24086">
        <v>6480650</v>
      </c>
      <c r="D24086">
        <v>3278360</v>
      </c>
      <c r="E24086">
        <v>3268700</v>
      </c>
      <c r="F24086" s="4">
        <f t="shared" si="376"/>
        <v>4342570</v>
      </c>
    </row>
    <row r="24087" spans="1:6" x14ac:dyDescent="0.3">
      <c r="A24087" t="s">
        <v>24457</v>
      </c>
      <c r="B24087">
        <v>0</v>
      </c>
      <c r="C24087">
        <v>0</v>
      </c>
      <c r="D24087">
        <v>1228320</v>
      </c>
      <c r="E24087">
        <v>1062130</v>
      </c>
      <c r="F24087" s="4">
        <f t="shared" si="376"/>
        <v>763483.33333333337</v>
      </c>
    </row>
    <row r="24088" spans="1:6" x14ac:dyDescent="0.3">
      <c r="A24088" t="s">
        <v>24458</v>
      </c>
      <c r="B24088">
        <v>2008910</v>
      </c>
      <c r="C24088">
        <v>0</v>
      </c>
      <c r="D24088">
        <v>1741740</v>
      </c>
      <c r="E24088">
        <v>2234210</v>
      </c>
      <c r="F24088" s="4">
        <f t="shared" si="376"/>
        <v>1325316.6666666667</v>
      </c>
    </row>
    <row r="24089" spans="1:6" x14ac:dyDescent="0.3">
      <c r="A24089" t="s">
        <v>24459</v>
      </c>
      <c r="B24089">
        <v>0</v>
      </c>
      <c r="C24089">
        <v>603600</v>
      </c>
      <c r="D24089">
        <v>481390</v>
      </c>
      <c r="E24089">
        <v>0</v>
      </c>
      <c r="F24089" s="4">
        <f t="shared" si="376"/>
        <v>361663.33333333331</v>
      </c>
    </row>
    <row r="24090" spans="1:6" x14ac:dyDescent="0.3">
      <c r="A24090" t="s">
        <v>983</v>
      </c>
      <c r="B24090">
        <v>0</v>
      </c>
      <c r="C24090">
        <v>623000</v>
      </c>
      <c r="D24090">
        <v>349000</v>
      </c>
      <c r="E24090">
        <v>384000</v>
      </c>
      <c r="F24090" s="4">
        <f t="shared" si="376"/>
        <v>452000</v>
      </c>
    </row>
    <row r="24091" spans="1:6" x14ac:dyDescent="0.3">
      <c r="A24091" t="s">
        <v>24460</v>
      </c>
      <c r="B24091">
        <v>0</v>
      </c>
      <c r="C24091">
        <v>740000</v>
      </c>
      <c r="D24091">
        <v>0</v>
      </c>
      <c r="E24091">
        <v>0</v>
      </c>
      <c r="F24091" s="4">
        <f t="shared" si="376"/>
        <v>246666.66666666666</v>
      </c>
    </row>
    <row r="24092" spans="1:6" x14ac:dyDescent="0.3">
      <c r="A24092" t="s">
        <v>24461</v>
      </c>
      <c r="B24092">
        <v>2181440</v>
      </c>
      <c r="C24092">
        <v>3452280</v>
      </c>
      <c r="D24092">
        <v>2590200</v>
      </c>
      <c r="E24092">
        <v>2288650</v>
      </c>
      <c r="F24092" s="4">
        <f t="shared" si="376"/>
        <v>2777043.3333333335</v>
      </c>
    </row>
    <row r="24093" spans="1:6" x14ac:dyDescent="0.3">
      <c r="A24093" t="s">
        <v>24462</v>
      </c>
      <c r="B24093">
        <v>6142900</v>
      </c>
      <c r="C24093">
        <v>9144300</v>
      </c>
      <c r="D24093">
        <v>7242809</v>
      </c>
      <c r="E24093">
        <v>9388400</v>
      </c>
      <c r="F24093" s="4">
        <f t="shared" si="376"/>
        <v>8591836.333333334</v>
      </c>
    </row>
    <row r="24094" spans="1:6" x14ac:dyDescent="0.3">
      <c r="A24094" t="s">
        <v>24463</v>
      </c>
      <c r="B24094">
        <v>3781650</v>
      </c>
      <c r="C24094">
        <v>0</v>
      </c>
      <c r="D24094">
        <v>0</v>
      </c>
      <c r="E24094">
        <v>0</v>
      </c>
      <c r="F24094" s="4">
        <f t="shared" si="376"/>
        <v>0</v>
      </c>
    </row>
    <row r="24095" spans="1:6" x14ac:dyDescent="0.3">
      <c r="A24095" t="s">
        <v>24464</v>
      </c>
      <c r="B24095">
        <v>0</v>
      </c>
      <c r="C24095">
        <v>955500</v>
      </c>
      <c r="D24095">
        <v>585130</v>
      </c>
      <c r="E24095">
        <v>370000</v>
      </c>
      <c r="F24095" s="4">
        <f t="shared" si="376"/>
        <v>636876.66666666663</v>
      </c>
    </row>
    <row r="24096" spans="1:6" x14ac:dyDescent="0.3">
      <c r="A24096" t="s">
        <v>24465</v>
      </c>
      <c r="B24096">
        <v>6991100</v>
      </c>
      <c r="C24096">
        <v>3445470</v>
      </c>
      <c r="D24096">
        <v>3007400</v>
      </c>
      <c r="E24096">
        <v>4345850</v>
      </c>
      <c r="F24096" s="4">
        <f t="shared" si="376"/>
        <v>3599573.3333333335</v>
      </c>
    </row>
    <row r="24097" spans="1:6" x14ac:dyDescent="0.3">
      <c r="A24097" t="s">
        <v>24466</v>
      </c>
      <c r="B24097">
        <v>619430</v>
      </c>
      <c r="C24097">
        <v>300300</v>
      </c>
      <c r="D24097">
        <v>685700</v>
      </c>
      <c r="E24097">
        <v>0</v>
      </c>
      <c r="F24097" s="4">
        <f t="shared" si="376"/>
        <v>328666.66666666669</v>
      </c>
    </row>
    <row r="24098" spans="1:6" x14ac:dyDescent="0.3">
      <c r="A24098" t="s">
        <v>24467</v>
      </c>
      <c r="B24098">
        <v>0</v>
      </c>
      <c r="C24098">
        <v>0</v>
      </c>
      <c r="D24098">
        <v>873600</v>
      </c>
      <c r="E24098">
        <v>0</v>
      </c>
      <c r="F24098" s="4">
        <f t="shared" si="376"/>
        <v>291200</v>
      </c>
    </row>
    <row r="24099" spans="1:6" x14ac:dyDescent="0.3">
      <c r="A24099" t="s">
        <v>24468</v>
      </c>
      <c r="B24099">
        <v>600600</v>
      </c>
      <c r="C24099">
        <v>0</v>
      </c>
      <c r="D24099">
        <v>804000</v>
      </c>
      <c r="E24099">
        <v>440320</v>
      </c>
      <c r="F24099" s="4">
        <f t="shared" si="376"/>
        <v>414773.33333333331</v>
      </c>
    </row>
    <row r="24100" spans="1:6" x14ac:dyDescent="0.3">
      <c r="A24100" t="s">
        <v>24469</v>
      </c>
      <c r="B24100">
        <v>0</v>
      </c>
      <c r="C24100">
        <v>370000</v>
      </c>
      <c r="D24100">
        <v>0</v>
      </c>
      <c r="E24100">
        <v>0</v>
      </c>
      <c r="F24100" s="4">
        <f t="shared" si="376"/>
        <v>123333.33333333333</v>
      </c>
    </row>
    <row r="24101" spans="1:6" x14ac:dyDescent="0.3">
      <c r="A24101" t="s">
        <v>24470</v>
      </c>
      <c r="B24101">
        <v>1037400</v>
      </c>
      <c r="C24101">
        <v>0</v>
      </c>
      <c r="D24101">
        <v>1801680</v>
      </c>
      <c r="E24101">
        <v>0</v>
      </c>
      <c r="F24101" s="4">
        <f t="shared" si="376"/>
        <v>600560</v>
      </c>
    </row>
    <row r="24102" spans="1:6" x14ac:dyDescent="0.3">
      <c r="A24102" t="s">
        <v>24471</v>
      </c>
      <c r="B24102">
        <v>258440</v>
      </c>
      <c r="C24102">
        <v>309400</v>
      </c>
      <c r="D24102">
        <v>1306640</v>
      </c>
      <c r="E24102">
        <v>444080</v>
      </c>
      <c r="F24102" s="4">
        <f t="shared" si="376"/>
        <v>686706.66666666663</v>
      </c>
    </row>
    <row r="24103" spans="1:6" x14ac:dyDescent="0.3">
      <c r="A24103" t="s">
        <v>24472</v>
      </c>
      <c r="B24103">
        <v>0</v>
      </c>
      <c r="C24103">
        <v>1635320</v>
      </c>
      <c r="D24103">
        <v>357000</v>
      </c>
      <c r="E24103">
        <v>856200</v>
      </c>
      <c r="F24103" s="4">
        <f t="shared" si="376"/>
        <v>949506.66666666663</v>
      </c>
    </row>
    <row r="24104" spans="1:6" x14ac:dyDescent="0.3">
      <c r="A24104" t="s">
        <v>24473</v>
      </c>
      <c r="B24104">
        <v>2020950</v>
      </c>
      <c r="C24104">
        <v>2054880</v>
      </c>
      <c r="D24104">
        <v>2102030</v>
      </c>
      <c r="E24104">
        <v>2320620</v>
      </c>
      <c r="F24104" s="4">
        <f t="shared" si="376"/>
        <v>2159176.6666666665</v>
      </c>
    </row>
    <row r="24105" spans="1:6" x14ac:dyDescent="0.3">
      <c r="A24105" t="s">
        <v>24474</v>
      </c>
      <c r="B24105">
        <v>0</v>
      </c>
      <c r="C24105">
        <v>0</v>
      </c>
      <c r="D24105">
        <v>810810</v>
      </c>
      <c r="E24105">
        <v>0</v>
      </c>
      <c r="F24105" s="4">
        <f t="shared" si="376"/>
        <v>270270</v>
      </c>
    </row>
    <row r="24106" spans="1:6" x14ac:dyDescent="0.3">
      <c r="A24106" t="s">
        <v>24475</v>
      </c>
      <c r="B24106">
        <v>0</v>
      </c>
      <c r="C24106">
        <v>19009900</v>
      </c>
      <c r="D24106">
        <v>18135090</v>
      </c>
      <c r="E24106">
        <v>22615810</v>
      </c>
      <c r="F24106" s="4">
        <f t="shared" si="376"/>
        <v>19920266.666666668</v>
      </c>
    </row>
    <row r="24107" spans="1:6" x14ac:dyDescent="0.3">
      <c r="A24107" t="s">
        <v>24476</v>
      </c>
      <c r="B24107">
        <v>1087500</v>
      </c>
      <c r="C24107">
        <v>1341490</v>
      </c>
      <c r="D24107">
        <v>0</v>
      </c>
      <c r="E24107">
        <v>0</v>
      </c>
      <c r="F24107" s="4">
        <f t="shared" si="376"/>
        <v>447163.33333333331</v>
      </c>
    </row>
    <row r="24108" spans="1:6" x14ac:dyDescent="0.3">
      <c r="A24108" t="s">
        <v>24477</v>
      </c>
      <c r="B24108">
        <v>1051590</v>
      </c>
      <c r="C24108">
        <v>0</v>
      </c>
      <c r="D24108">
        <v>3183350</v>
      </c>
      <c r="E24108">
        <v>846460</v>
      </c>
      <c r="F24108" s="4">
        <f t="shared" si="376"/>
        <v>1343270</v>
      </c>
    </row>
    <row r="24109" spans="1:6" x14ac:dyDescent="0.3">
      <c r="A24109" t="s">
        <v>24478</v>
      </c>
      <c r="B24109">
        <v>1070160</v>
      </c>
      <c r="C24109">
        <v>1036260</v>
      </c>
      <c r="D24109">
        <v>1057240</v>
      </c>
      <c r="E24109">
        <v>1102920</v>
      </c>
      <c r="F24109" s="4">
        <f t="shared" si="376"/>
        <v>1065473.3333333333</v>
      </c>
    </row>
    <row r="24110" spans="1:6" x14ac:dyDescent="0.3">
      <c r="A24110" t="s">
        <v>24479</v>
      </c>
      <c r="B24110">
        <v>1298000</v>
      </c>
      <c r="C24110">
        <v>520500</v>
      </c>
      <c r="D24110">
        <v>2157980</v>
      </c>
      <c r="E24110">
        <v>2016780</v>
      </c>
      <c r="F24110" s="4">
        <f t="shared" si="376"/>
        <v>1565086.6666666667</v>
      </c>
    </row>
    <row r="24111" spans="1:6" x14ac:dyDescent="0.3">
      <c r="A24111" t="s">
        <v>24480</v>
      </c>
      <c r="B24111">
        <v>0</v>
      </c>
      <c r="C24111">
        <v>811490</v>
      </c>
      <c r="D24111">
        <v>441200</v>
      </c>
      <c r="E24111">
        <v>370000</v>
      </c>
      <c r="F24111" s="4">
        <f t="shared" si="376"/>
        <v>540896.66666666663</v>
      </c>
    </row>
    <row r="24112" spans="1:6" x14ac:dyDescent="0.3">
      <c r="A24112" t="s">
        <v>24481</v>
      </c>
      <c r="B24112">
        <v>0</v>
      </c>
      <c r="C24112">
        <v>2041980</v>
      </c>
      <c r="D24112">
        <v>264600</v>
      </c>
      <c r="E24112">
        <v>2082300</v>
      </c>
      <c r="F24112" s="4">
        <f t="shared" si="376"/>
        <v>1462960</v>
      </c>
    </row>
    <row r="24113" spans="1:6" x14ac:dyDescent="0.3">
      <c r="A24113" t="s">
        <v>24482</v>
      </c>
      <c r="B24113">
        <v>1446900</v>
      </c>
      <c r="C24113">
        <v>0</v>
      </c>
      <c r="D24113">
        <v>1269200</v>
      </c>
      <c r="E24113">
        <v>664300</v>
      </c>
      <c r="F24113" s="4">
        <f t="shared" si="376"/>
        <v>644500</v>
      </c>
    </row>
    <row r="24114" spans="1:6" x14ac:dyDescent="0.3">
      <c r="A24114" t="s">
        <v>24483</v>
      </c>
      <c r="B24114">
        <v>1273290</v>
      </c>
      <c r="C24114">
        <v>3140410</v>
      </c>
      <c r="D24114">
        <v>939120</v>
      </c>
      <c r="E24114">
        <v>0</v>
      </c>
      <c r="F24114" s="4">
        <f t="shared" si="376"/>
        <v>1359843.3333333333</v>
      </c>
    </row>
    <row r="24115" spans="1:6" x14ac:dyDescent="0.3">
      <c r="A24115" t="s">
        <v>24484</v>
      </c>
      <c r="B24115">
        <v>160000</v>
      </c>
      <c r="C24115">
        <v>0</v>
      </c>
      <c r="D24115">
        <v>1187050</v>
      </c>
      <c r="E24115">
        <v>761780</v>
      </c>
      <c r="F24115" s="4">
        <f t="shared" si="376"/>
        <v>649610</v>
      </c>
    </row>
    <row r="24116" spans="1:6" x14ac:dyDescent="0.3">
      <c r="A24116" t="s">
        <v>24485</v>
      </c>
      <c r="B24116">
        <v>465000</v>
      </c>
      <c r="C24116">
        <v>316680</v>
      </c>
      <c r="D24116">
        <v>0</v>
      </c>
      <c r="E24116">
        <v>1427920</v>
      </c>
      <c r="F24116" s="4">
        <f t="shared" si="376"/>
        <v>581533.33333333337</v>
      </c>
    </row>
    <row r="24117" spans="1:6" x14ac:dyDescent="0.3">
      <c r="A24117" t="s">
        <v>24486</v>
      </c>
      <c r="B24117">
        <v>2420020</v>
      </c>
      <c r="C24117">
        <v>2325450</v>
      </c>
      <c r="D24117">
        <v>0</v>
      </c>
      <c r="E24117">
        <v>1234040</v>
      </c>
      <c r="F24117" s="4">
        <f t="shared" si="376"/>
        <v>1186496.6666666667</v>
      </c>
    </row>
    <row r="24118" spans="1:6" x14ac:dyDescent="0.3">
      <c r="A24118" t="s">
        <v>24487</v>
      </c>
      <c r="B24118">
        <v>0</v>
      </c>
      <c r="C24118">
        <v>1712320</v>
      </c>
      <c r="D24118">
        <v>454750</v>
      </c>
      <c r="E24118">
        <v>1562600</v>
      </c>
      <c r="F24118" s="4">
        <f t="shared" si="376"/>
        <v>1243223.3333333333</v>
      </c>
    </row>
    <row r="24119" spans="1:6" x14ac:dyDescent="0.3">
      <c r="A24119" t="s">
        <v>24488</v>
      </c>
      <c r="B24119">
        <v>0</v>
      </c>
      <c r="C24119">
        <v>2549750</v>
      </c>
      <c r="D24119">
        <v>693700</v>
      </c>
      <c r="E24119">
        <v>2936220</v>
      </c>
      <c r="F24119" s="4">
        <f t="shared" si="376"/>
        <v>2059890</v>
      </c>
    </row>
    <row r="24120" spans="1:6" x14ac:dyDescent="0.3">
      <c r="A24120" t="s">
        <v>24489</v>
      </c>
      <c r="B24120">
        <v>2097550</v>
      </c>
      <c r="C24120">
        <v>6226400</v>
      </c>
      <c r="D24120">
        <v>6571540</v>
      </c>
      <c r="E24120">
        <v>6444360</v>
      </c>
      <c r="F24120" s="4">
        <f t="shared" si="376"/>
        <v>6414100</v>
      </c>
    </row>
    <row r="24121" spans="1:6" x14ac:dyDescent="0.3">
      <c r="A24121" t="s">
        <v>24490</v>
      </c>
      <c r="B24121">
        <v>1053780</v>
      </c>
      <c r="C24121">
        <v>3058080</v>
      </c>
      <c r="D24121">
        <v>2226080</v>
      </c>
      <c r="E24121">
        <v>4156730</v>
      </c>
      <c r="F24121" s="4">
        <f t="shared" si="376"/>
        <v>3146963.3333333335</v>
      </c>
    </row>
    <row r="24122" spans="1:6" x14ac:dyDescent="0.3">
      <c r="A24122" t="s">
        <v>24491</v>
      </c>
      <c r="B24122">
        <v>2034020</v>
      </c>
      <c r="C24122">
        <v>0</v>
      </c>
      <c r="D24122">
        <v>0</v>
      </c>
      <c r="E24122">
        <v>2120300</v>
      </c>
      <c r="F24122" s="4">
        <f t="shared" si="376"/>
        <v>706766.66666666663</v>
      </c>
    </row>
    <row r="24123" spans="1:6" x14ac:dyDescent="0.3">
      <c r="A24123" t="s">
        <v>24492</v>
      </c>
      <c r="B24123">
        <v>740000</v>
      </c>
      <c r="C24123">
        <v>0</v>
      </c>
      <c r="D24123">
        <v>1182090</v>
      </c>
      <c r="E24123">
        <v>3429500</v>
      </c>
      <c r="F24123" s="4">
        <f t="shared" si="376"/>
        <v>1537196.6666666667</v>
      </c>
    </row>
    <row r="24124" spans="1:6" x14ac:dyDescent="0.3">
      <c r="A24124" t="s">
        <v>667</v>
      </c>
      <c r="B24124">
        <v>1103240</v>
      </c>
      <c r="C24124">
        <v>2065820</v>
      </c>
      <c r="D24124">
        <v>2082820</v>
      </c>
      <c r="E24124">
        <v>2133060</v>
      </c>
      <c r="F24124" s="4">
        <f t="shared" si="376"/>
        <v>2093900</v>
      </c>
    </row>
    <row r="24125" spans="1:6" x14ac:dyDescent="0.3">
      <c r="A24125" t="s">
        <v>24493</v>
      </c>
      <c r="B24125">
        <v>0</v>
      </c>
      <c r="C24125">
        <v>675130</v>
      </c>
      <c r="D24125">
        <v>349000</v>
      </c>
      <c r="E24125">
        <v>0</v>
      </c>
      <c r="F24125" s="4">
        <f t="shared" si="376"/>
        <v>341376.66666666669</v>
      </c>
    </row>
    <row r="24126" spans="1:6" x14ac:dyDescent="0.3">
      <c r="A24126" t="s">
        <v>24494</v>
      </c>
      <c r="B24126">
        <v>24683750</v>
      </c>
      <c r="C24126">
        <v>40742930</v>
      </c>
      <c r="D24126">
        <v>84271130</v>
      </c>
      <c r="E24126">
        <v>35419540</v>
      </c>
      <c r="F24126" s="4">
        <f t="shared" si="376"/>
        <v>53477866.666666664</v>
      </c>
    </row>
    <row r="24127" spans="1:6" x14ac:dyDescent="0.3">
      <c r="A24127" t="s">
        <v>24495</v>
      </c>
      <c r="B24127">
        <v>0</v>
      </c>
      <c r="C24127">
        <v>453200</v>
      </c>
      <c r="D24127">
        <v>0</v>
      </c>
      <c r="E24127">
        <v>820000</v>
      </c>
      <c r="F24127" s="4">
        <f t="shared" si="376"/>
        <v>424400</v>
      </c>
    </row>
    <row r="24128" spans="1:6" x14ac:dyDescent="0.3">
      <c r="A24128" t="s">
        <v>24496</v>
      </c>
      <c r="B24128">
        <v>10881140</v>
      </c>
      <c r="C24128">
        <v>12648620</v>
      </c>
      <c r="D24128">
        <v>17897820</v>
      </c>
      <c r="E24128">
        <v>12545560</v>
      </c>
      <c r="F24128" s="4">
        <f t="shared" si="376"/>
        <v>14364000</v>
      </c>
    </row>
    <row r="24129" spans="1:6" x14ac:dyDescent="0.3">
      <c r="A24129" t="s">
        <v>24497</v>
      </c>
      <c r="B24129">
        <v>160000</v>
      </c>
      <c r="C24129">
        <v>4840300</v>
      </c>
      <c r="D24129">
        <v>4004000</v>
      </c>
      <c r="E24129">
        <v>5955900</v>
      </c>
      <c r="F24129" s="4">
        <f t="shared" si="376"/>
        <v>4933400</v>
      </c>
    </row>
    <row r="24130" spans="1:6" x14ac:dyDescent="0.3">
      <c r="A24130" t="s">
        <v>24498</v>
      </c>
      <c r="B24130">
        <v>1184990</v>
      </c>
      <c r="C24130">
        <v>0</v>
      </c>
      <c r="D24130">
        <v>524440</v>
      </c>
      <c r="E24130">
        <v>585100</v>
      </c>
      <c r="F24130" s="4">
        <f t="shared" si="376"/>
        <v>369846.66666666669</v>
      </c>
    </row>
    <row r="24131" spans="1:6" x14ac:dyDescent="0.3">
      <c r="A24131" t="s">
        <v>24499</v>
      </c>
      <c r="B24131">
        <v>3230290</v>
      </c>
      <c r="C24131">
        <v>6067630</v>
      </c>
      <c r="D24131">
        <v>4096290</v>
      </c>
      <c r="E24131">
        <v>4303220</v>
      </c>
      <c r="F24131" s="4">
        <f t="shared" ref="F24131:F24194" si="377">SUM(C24131:E24131)/3</f>
        <v>4822380</v>
      </c>
    </row>
    <row r="24132" spans="1:6" x14ac:dyDescent="0.3">
      <c r="A24132" t="s">
        <v>24500</v>
      </c>
      <c r="B24132">
        <v>0</v>
      </c>
      <c r="C24132">
        <v>752200</v>
      </c>
      <c r="D24132">
        <v>741650</v>
      </c>
      <c r="E24132">
        <v>573300</v>
      </c>
      <c r="F24132" s="4">
        <f t="shared" si="377"/>
        <v>689050</v>
      </c>
    </row>
    <row r="24133" spans="1:6" x14ac:dyDescent="0.3">
      <c r="A24133" t="s">
        <v>24501</v>
      </c>
      <c r="B24133">
        <v>554190</v>
      </c>
      <c r="C24133">
        <v>521160</v>
      </c>
      <c r="D24133">
        <v>458640</v>
      </c>
      <c r="E24133">
        <v>674310</v>
      </c>
      <c r="F24133" s="4">
        <f t="shared" si="377"/>
        <v>551370</v>
      </c>
    </row>
    <row r="24134" spans="1:6" x14ac:dyDescent="0.3">
      <c r="A24134" t="s">
        <v>24502</v>
      </c>
      <c r="B24134">
        <v>2674200</v>
      </c>
      <c r="C24134">
        <v>0</v>
      </c>
      <c r="D24134">
        <v>365200</v>
      </c>
      <c r="E24134">
        <v>743000</v>
      </c>
      <c r="F24134" s="4">
        <f t="shared" si="377"/>
        <v>369400</v>
      </c>
    </row>
    <row r="24135" spans="1:6" x14ac:dyDescent="0.3">
      <c r="A24135" t="s">
        <v>24503</v>
      </c>
      <c r="B24135">
        <v>0</v>
      </c>
      <c r="C24135">
        <v>476840</v>
      </c>
      <c r="D24135">
        <v>0</v>
      </c>
      <c r="E24135">
        <v>520520</v>
      </c>
      <c r="F24135" s="4">
        <f t="shared" si="377"/>
        <v>332453.33333333331</v>
      </c>
    </row>
    <row r="24136" spans="1:6" x14ac:dyDescent="0.3">
      <c r="A24136" t="s">
        <v>24504</v>
      </c>
      <c r="B24136">
        <v>0</v>
      </c>
      <c r="C24136">
        <v>740000</v>
      </c>
      <c r="D24136">
        <v>2067520</v>
      </c>
      <c r="E24136">
        <v>234600</v>
      </c>
      <c r="F24136" s="4">
        <f t="shared" si="377"/>
        <v>1014040</v>
      </c>
    </row>
    <row r="24137" spans="1:6" x14ac:dyDescent="0.3">
      <c r="A24137" t="s">
        <v>24505</v>
      </c>
      <c r="B24137">
        <v>370000</v>
      </c>
      <c r="C24137">
        <v>0</v>
      </c>
      <c r="D24137">
        <v>454750</v>
      </c>
      <c r="E24137">
        <v>0</v>
      </c>
      <c r="F24137" s="4">
        <f t="shared" si="377"/>
        <v>151583.33333333334</v>
      </c>
    </row>
    <row r="24138" spans="1:6" x14ac:dyDescent="0.3">
      <c r="A24138" t="s">
        <v>24506</v>
      </c>
      <c r="B24138">
        <v>0</v>
      </c>
      <c r="C24138">
        <v>496860</v>
      </c>
      <c r="D24138">
        <v>234600</v>
      </c>
      <c r="E24138">
        <v>0</v>
      </c>
      <c r="F24138" s="4">
        <f t="shared" si="377"/>
        <v>243820</v>
      </c>
    </row>
    <row r="24139" spans="1:6" x14ac:dyDescent="0.3">
      <c r="A24139" t="s">
        <v>24507</v>
      </c>
      <c r="B24139">
        <v>0</v>
      </c>
      <c r="C24139">
        <v>3561600</v>
      </c>
      <c r="D24139">
        <v>627780</v>
      </c>
      <c r="E24139">
        <v>1079600</v>
      </c>
      <c r="F24139" s="4">
        <f t="shared" si="377"/>
        <v>1756326.6666666667</v>
      </c>
    </row>
    <row r="24140" spans="1:6" x14ac:dyDescent="0.3">
      <c r="A24140" t="s">
        <v>24508</v>
      </c>
      <c r="B24140">
        <v>920520</v>
      </c>
      <c r="C24140">
        <v>2974000</v>
      </c>
      <c r="D24140">
        <v>2318910</v>
      </c>
      <c r="E24140">
        <v>2302250</v>
      </c>
      <c r="F24140" s="4">
        <f t="shared" si="377"/>
        <v>2531720</v>
      </c>
    </row>
    <row r="24141" spans="1:6" x14ac:dyDescent="0.3">
      <c r="A24141" t="s">
        <v>24509</v>
      </c>
      <c r="B24141">
        <v>0</v>
      </c>
      <c r="C24141">
        <v>3324170</v>
      </c>
      <c r="D24141">
        <v>955500</v>
      </c>
      <c r="E24141">
        <v>2083160</v>
      </c>
      <c r="F24141" s="4">
        <f t="shared" si="377"/>
        <v>2120943.3333333335</v>
      </c>
    </row>
    <row r="24142" spans="1:6" x14ac:dyDescent="0.3">
      <c r="A24142" t="s">
        <v>24510</v>
      </c>
      <c r="B24142">
        <v>0</v>
      </c>
      <c r="C24142">
        <v>884520</v>
      </c>
      <c r="D24142">
        <v>975520</v>
      </c>
      <c r="E24142">
        <v>598780</v>
      </c>
      <c r="F24142" s="4">
        <f t="shared" si="377"/>
        <v>819606.66666666663</v>
      </c>
    </row>
    <row r="24143" spans="1:6" x14ac:dyDescent="0.3">
      <c r="A24143" t="s">
        <v>24511</v>
      </c>
      <c r="B24143">
        <v>0</v>
      </c>
      <c r="C24143">
        <v>0</v>
      </c>
      <c r="D24143">
        <v>894350</v>
      </c>
      <c r="E24143">
        <v>0</v>
      </c>
      <c r="F24143" s="4">
        <f t="shared" si="377"/>
        <v>298116.66666666669</v>
      </c>
    </row>
    <row r="24144" spans="1:6" x14ac:dyDescent="0.3">
      <c r="A24144" t="s">
        <v>24512</v>
      </c>
      <c r="B24144">
        <v>0</v>
      </c>
      <c r="C24144">
        <v>612000</v>
      </c>
      <c r="D24144">
        <v>757200</v>
      </c>
      <c r="E24144">
        <v>2270560</v>
      </c>
      <c r="F24144" s="4">
        <f t="shared" si="377"/>
        <v>1213253.3333333333</v>
      </c>
    </row>
    <row r="24145" spans="1:6" x14ac:dyDescent="0.3">
      <c r="A24145" t="s">
        <v>24513</v>
      </c>
      <c r="B24145">
        <v>160000</v>
      </c>
      <c r="C24145">
        <v>370000</v>
      </c>
      <c r="D24145">
        <v>623500</v>
      </c>
      <c r="E24145">
        <v>0</v>
      </c>
      <c r="F24145" s="4">
        <f t="shared" si="377"/>
        <v>331166.66666666669</v>
      </c>
    </row>
    <row r="24146" spans="1:6" x14ac:dyDescent="0.3">
      <c r="A24146" t="s">
        <v>24514</v>
      </c>
      <c r="B24146">
        <v>723380</v>
      </c>
      <c r="C24146">
        <v>0</v>
      </c>
      <c r="D24146">
        <v>0</v>
      </c>
      <c r="E24146">
        <v>0</v>
      </c>
      <c r="F24146" s="4">
        <f t="shared" si="377"/>
        <v>0</v>
      </c>
    </row>
    <row r="24147" spans="1:6" x14ac:dyDescent="0.3">
      <c r="A24147" t="s">
        <v>24515</v>
      </c>
      <c r="B24147">
        <v>740000</v>
      </c>
      <c r="C24147">
        <v>0</v>
      </c>
      <c r="D24147">
        <v>0</v>
      </c>
      <c r="E24147">
        <v>0</v>
      </c>
      <c r="F24147" s="4">
        <f t="shared" si="377"/>
        <v>0</v>
      </c>
    </row>
    <row r="24148" spans="1:6" x14ac:dyDescent="0.3">
      <c r="A24148" t="s">
        <v>24516</v>
      </c>
      <c r="B24148">
        <v>1245420</v>
      </c>
      <c r="C24148">
        <v>0</v>
      </c>
      <c r="D24148">
        <v>583310</v>
      </c>
      <c r="E24148">
        <v>1582960</v>
      </c>
      <c r="F24148" s="4">
        <f t="shared" si="377"/>
        <v>722090</v>
      </c>
    </row>
    <row r="24149" spans="1:6" x14ac:dyDescent="0.3">
      <c r="A24149" t="s">
        <v>24517</v>
      </c>
      <c r="B24149">
        <v>600000</v>
      </c>
      <c r="C24149">
        <v>682800</v>
      </c>
      <c r="D24149">
        <v>0</v>
      </c>
      <c r="E24149">
        <v>0</v>
      </c>
      <c r="F24149" s="4">
        <f t="shared" si="377"/>
        <v>227600</v>
      </c>
    </row>
    <row r="24150" spans="1:6" x14ac:dyDescent="0.3">
      <c r="A24150" t="s">
        <v>24518</v>
      </c>
      <c r="B24150">
        <v>0</v>
      </c>
      <c r="C24150">
        <v>0</v>
      </c>
      <c r="D24150">
        <v>1104740</v>
      </c>
      <c r="E24150">
        <v>820000</v>
      </c>
      <c r="F24150" s="4">
        <f t="shared" si="377"/>
        <v>641580</v>
      </c>
    </row>
    <row r="24151" spans="1:6" x14ac:dyDescent="0.3">
      <c r="A24151" t="s">
        <v>24519</v>
      </c>
      <c r="B24151">
        <v>1231440</v>
      </c>
      <c r="C24151">
        <v>1502760</v>
      </c>
      <c r="D24151">
        <v>1437900</v>
      </c>
      <c r="E24151">
        <v>0</v>
      </c>
      <c r="F24151" s="4">
        <f t="shared" si="377"/>
        <v>980220</v>
      </c>
    </row>
    <row r="24152" spans="1:6" x14ac:dyDescent="0.3">
      <c r="A24152" t="s">
        <v>24520</v>
      </c>
      <c r="B24152">
        <v>10997150</v>
      </c>
      <c r="C24152">
        <v>7431000</v>
      </c>
      <c r="D24152">
        <v>9476620</v>
      </c>
      <c r="E24152">
        <v>17653270</v>
      </c>
      <c r="F24152" s="4">
        <f t="shared" si="377"/>
        <v>11520296.666666666</v>
      </c>
    </row>
    <row r="24153" spans="1:6" x14ac:dyDescent="0.3">
      <c r="A24153" t="s">
        <v>24521</v>
      </c>
      <c r="B24153">
        <v>0</v>
      </c>
      <c r="C24153">
        <v>831700</v>
      </c>
      <c r="D24153">
        <v>0</v>
      </c>
      <c r="E24153">
        <v>391000</v>
      </c>
      <c r="F24153" s="4">
        <f t="shared" si="377"/>
        <v>407566.66666666669</v>
      </c>
    </row>
    <row r="24154" spans="1:6" x14ac:dyDescent="0.3">
      <c r="A24154" t="s">
        <v>24522</v>
      </c>
      <c r="B24154">
        <v>0</v>
      </c>
      <c r="C24154">
        <v>712530</v>
      </c>
      <c r="D24154">
        <v>622440</v>
      </c>
      <c r="E24154">
        <v>0</v>
      </c>
      <c r="F24154" s="4">
        <f t="shared" si="377"/>
        <v>444990</v>
      </c>
    </row>
    <row r="24155" spans="1:6" x14ac:dyDescent="0.3">
      <c r="A24155" t="s">
        <v>24523</v>
      </c>
      <c r="B24155">
        <v>0</v>
      </c>
      <c r="C24155">
        <v>2446610</v>
      </c>
      <c r="D24155">
        <v>0</v>
      </c>
      <c r="E24155">
        <v>2210500</v>
      </c>
      <c r="F24155" s="4">
        <f t="shared" si="377"/>
        <v>1552370</v>
      </c>
    </row>
    <row r="24156" spans="1:6" x14ac:dyDescent="0.3">
      <c r="A24156" t="s">
        <v>24524</v>
      </c>
      <c r="B24156">
        <v>3633350</v>
      </c>
      <c r="C24156">
        <v>3917550</v>
      </c>
      <c r="D24156">
        <v>2257710</v>
      </c>
      <c r="E24156">
        <v>4139590</v>
      </c>
      <c r="F24156" s="4">
        <f t="shared" si="377"/>
        <v>3438283.3333333335</v>
      </c>
    </row>
    <row r="24157" spans="1:6" x14ac:dyDescent="0.3">
      <c r="A24157" t="s">
        <v>24525</v>
      </c>
      <c r="B24157">
        <v>370000</v>
      </c>
      <c r="C24157">
        <v>606600</v>
      </c>
      <c r="D24157">
        <v>1360080</v>
      </c>
      <c r="E24157">
        <v>0</v>
      </c>
      <c r="F24157" s="4">
        <f t="shared" si="377"/>
        <v>655560</v>
      </c>
    </row>
    <row r="24158" spans="1:6" x14ac:dyDescent="0.3">
      <c r="A24158" t="s">
        <v>24526</v>
      </c>
      <c r="B24158">
        <v>0</v>
      </c>
      <c r="C24158">
        <v>546000</v>
      </c>
      <c r="D24158">
        <v>311100</v>
      </c>
      <c r="E24158">
        <v>0</v>
      </c>
      <c r="F24158" s="4">
        <f t="shared" si="377"/>
        <v>285700</v>
      </c>
    </row>
    <row r="24159" spans="1:6" x14ac:dyDescent="0.3">
      <c r="A24159" t="s">
        <v>24527</v>
      </c>
      <c r="B24159">
        <v>628000</v>
      </c>
      <c r="C24159">
        <v>291200</v>
      </c>
      <c r="D24159">
        <v>988400</v>
      </c>
      <c r="E24159">
        <v>2129960</v>
      </c>
      <c r="F24159" s="4">
        <f t="shared" si="377"/>
        <v>1136520</v>
      </c>
    </row>
    <row r="24160" spans="1:6" x14ac:dyDescent="0.3">
      <c r="A24160" t="s">
        <v>24528</v>
      </c>
      <c r="B24160">
        <v>8356000</v>
      </c>
      <c r="C24160">
        <v>0</v>
      </c>
      <c r="D24160">
        <v>9079840</v>
      </c>
      <c r="E24160">
        <v>434000</v>
      </c>
      <c r="F24160" s="4">
        <f t="shared" si="377"/>
        <v>3171280</v>
      </c>
    </row>
    <row r="24161" spans="1:6" x14ac:dyDescent="0.3">
      <c r="A24161" t="s">
        <v>24529</v>
      </c>
      <c r="B24161">
        <v>847380</v>
      </c>
      <c r="C24161">
        <v>0</v>
      </c>
      <c r="D24161">
        <v>0</v>
      </c>
      <c r="E24161">
        <v>0</v>
      </c>
      <c r="F24161" s="4">
        <f t="shared" si="377"/>
        <v>0</v>
      </c>
    </row>
    <row r="24162" spans="1:6" x14ac:dyDescent="0.3">
      <c r="A24162" t="s">
        <v>24530</v>
      </c>
      <c r="B24162">
        <v>12210120</v>
      </c>
      <c r="C24162">
        <v>11207490</v>
      </c>
      <c r="D24162">
        <v>26715540</v>
      </c>
      <c r="E24162">
        <v>10874340</v>
      </c>
      <c r="F24162" s="4">
        <f t="shared" si="377"/>
        <v>16265790</v>
      </c>
    </row>
    <row r="24163" spans="1:6" x14ac:dyDescent="0.3">
      <c r="A24163" t="s">
        <v>24531</v>
      </c>
      <c r="B24163">
        <v>2050950</v>
      </c>
      <c r="C24163">
        <v>4704600</v>
      </c>
      <c r="D24163">
        <v>6737920</v>
      </c>
      <c r="E24163">
        <v>10127360</v>
      </c>
      <c r="F24163" s="4">
        <f t="shared" si="377"/>
        <v>7189960</v>
      </c>
    </row>
    <row r="24164" spans="1:6" x14ac:dyDescent="0.3">
      <c r="A24164" t="s">
        <v>24532</v>
      </c>
      <c r="B24164">
        <v>530000</v>
      </c>
      <c r="C24164">
        <v>0</v>
      </c>
      <c r="D24164">
        <v>2194850</v>
      </c>
      <c r="E24164">
        <v>1529280</v>
      </c>
      <c r="F24164" s="4">
        <f t="shared" si="377"/>
        <v>1241376.6666666667</v>
      </c>
    </row>
    <row r="24165" spans="1:6" x14ac:dyDescent="0.3">
      <c r="A24165" t="s">
        <v>24533</v>
      </c>
      <c r="B24165">
        <v>160000</v>
      </c>
      <c r="C24165">
        <v>0</v>
      </c>
      <c r="D24165">
        <v>854100</v>
      </c>
      <c r="E24165">
        <v>0</v>
      </c>
      <c r="F24165" s="4">
        <f t="shared" si="377"/>
        <v>284700</v>
      </c>
    </row>
    <row r="24166" spans="1:6" x14ac:dyDescent="0.3">
      <c r="A24166" t="s">
        <v>24534</v>
      </c>
      <c r="B24166">
        <v>256000</v>
      </c>
      <c r="C24166">
        <v>0</v>
      </c>
      <c r="D24166">
        <v>0</v>
      </c>
      <c r="E24166">
        <v>0</v>
      </c>
      <c r="F24166" s="4">
        <f t="shared" si="377"/>
        <v>0</v>
      </c>
    </row>
    <row r="24167" spans="1:6" x14ac:dyDescent="0.3">
      <c r="A24167" t="s">
        <v>24535</v>
      </c>
      <c r="B24167">
        <v>670440</v>
      </c>
      <c r="C24167">
        <v>599690</v>
      </c>
      <c r="D24167">
        <v>0</v>
      </c>
      <c r="E24167">
        <v>581490</v>
      </c>
      <c r="F24167" s="4">
        <f t="shared" si="377"/>
        <v>393726.66666666669</v>
      </c>
    </row>
    <row r="24168" spans="1:6" x14ac:dyDescent="0.3">
      <c r="A24168" t="s">
        <v>24536</v>
      </c>
      <c r="B24168">
        <v>0</v>
      </c>
      <c r="C24168">
        <v>0</v>
      </c>
      <c r="D24168">
        <v>234600</v>
      </c>
      <c r="E24168">
        <v>0</v>
      </c>
      <c r="F24168" s="4">
        <f t="shared" si="377"/>
        <v>78200</v>
      </c>
    </row>
    <row r="24169" spans="1:6" x14ac:dyDescent="0.3">
      <c r="A24169" t="s">
        <v>24537</v>
      </c>
      <c r="B24169">
        <v>0</v>
      </c>
      <c r="C24169">
        <v>0</v>
      </c>
      <c r="D24169">
        <v>893500</v>
      </c>
      <c r="E24169">
        <v>800050</v>
      </c>
      <c r="F24169" s="4">
        <f t="shared" si="377"/>
        <v>564516.66666666663</v>
      </c>
    </row>
    <row r="24170" spans="1:6" x14ac:dyDescent="0.3">
      <c r="A24170" t="s">
        <v>24538</v>
      </c>
      <c r="B24170">
        <v>0</v>
      </c>
      <c r="C24170">
        <v>0</v>
      </c>
      <c r="D24170">
        <v>1190890</v>
      </c>
      <c r="E24170">
        <v>0</v>
      </c>
      <c r="F24170" s="4">
        <f t="shared" si="377"/>
        <v>396963.33333333331</v>
      </c>
    </row>
    <row r="24171" spans="1:6" x14ac:dyDescent="0.3">
      <c r="A24171" t="s">
        <v>24539</v>
      </c>
      <c r="B24171">
        <v>0</v>
      </c>
      <c r="C24171">
        <v>650790</v>
      </c>
      <c r="D24171">
        <v>532350</v>
      </c>
      <c r="E24171">
        <v>0</v>
      </c>
      <c r="F24171" s="4">
        <f t="shared" si="377"/>
        <v>394380</v>
      </c>
    </row>
    <row r="24172" spans="1:6" x14ac:dyDescent="0.3">
      <c r="A24172" t="s">
        <v>24540</v>
      </c>
      <c r="B24172">
        <v>2358990</v>
      </c>
      <c r="C24172">
        <v>900900</v>
      </c>
      <c r="D24172">
        <v>982800</v>
      </c>
      <c r="E24172">
        <v>1481480</v>
      </c>
      <c r="F24172" s="4">
        <f t="shared" si="377"/>
        <v>1121726.6666666667</v>
      </c>
    </row>
    <row r="24173" spans="1:6" x14ac:dyDescent="0.3">
      <c r="A24173" t="s">
        <v>24541</v>
      </c>
      <c r="B24173">
        <v>1051960</v>
      </c>
      <c r="C24173">
        <v>1121120</v>
      </c>
      <c r="D24173">
        <v>1029210</v>
      </c>
      <c r="E24173">
        <v>0</v>
      </c>
      <c r="F24173" s="4">
        <f t="shared" si="377"/>
        <v>716776.66666666663</v>
      </c>
    </row>
    <row r="24174" spans="1:6" x14ac:dyDescent="0.3">
      <c r="A24174" t="s">
        <v>24542</v>
      </c>
      <c r="B24174">
        <v>2714080</v>
      </c>
      <c r="C24174">
        <v>706160</v>
      </c>
      <c r="D24174">
        <v>0</v>
      </c>
      <c r="E24174">
        <v>1132840</v>
      </c>
      <c r="F24174" s="4">
        <f t="shared" si="377"/>
        <v>613000</v>
      </c>
    </row>
    <row r="24175" spans="1:6" x14ac:dyDescent="0.3">
      <c r="A24175" t="s">
        <v>24543</v>
      </c>
      <c r="B24175">
        <v>625800</v>
      </c>
      <c r="C24175">
        <v>0</v>
      </c>
      <c r="D24175">
        <v>632820</v>
      </c>
      <c r="E24175">
        <v>754900</v>
      </c>
      <c r="F24175" s="4">
        <f t="shared" si="377"/>
        <v>462573.33333333331</v>
      </c>
    </row>
    <row r="24176" spans="1:6" x14ac:dyDescent="0.3">
      <c r="A24176" t="s">
        <v>24544</v>
      </c>
      <c r="B24176">
        <v>2130900</v>
      </c>
      <c r="C24176">
        <v>2207790</v>
      </c>
      <c r="D24176">
        <v>2373890</v>
      </c>
      <c r="E24176">
        <v>2200220</v>
      </c>
      <c r="F24176" s="4">
        <f t="shared" si="377"/>
        <v>2260633.3333333335</v>
      </c>
    </row>
    <row r="24177" spans="1:6" x14ac:dyDescent="0.3">
      <c r="A24177" t="s">
        <v>24545</v>
      </c>
      <c r="B24177">
        <v>721350</v>
      </c>
      <c r="C24177">
        <v>409500</v>
      </c>
      <c r="D24177">
        <v>0</v>
      </c>
      <c r="E24177">
        <v>2184000</v>
      </c>
      <c r="F24177" s="4">
        <f t="shared" si="377"/>
        <v>864500</v>
      </c>
    </row>
    <row r="24178" spans="1:6" x14ac:dyDescent="0.3">
      <c r="A24178" t="s">
        <v>524</v>
      </c>
      <c r="B24178">
        <v>0</v>
      </c>
      <c r="C24178">
        <v>0</v>
      </c>
      <c r="D24178">
        <v>1312760</v>
      </c>
      <c r="E24178">
        <v>0</v>
      </c>
      <c r="F24178" s="4">
        <f t="shared" si="377"/>
        <v>437586.66666666669</v>
      </c>
    </row>
    <row r="24179" spans="1:6" x14ac:dyDescent="0.3">
      <c r="A24179" t="s">
        <v>24546</v>
      </c>
      <c r="B24179">
        <v>3597400</v>
      </c>
      <c r="C24179">
        <v>3982990</v>
      </c>
      <c r="D24179">
        <v>4023210</v>
      </c>
      <c r="E24179">
        <v>7059220</v>
      </c>
      <c r="F24179" s="4">
        <f t="shared" si="377"/>
        <v>5021806.666666667</v>
      </c>
    </row>
    <row r="24180" spans="1:6" x14ac:dyDescent="0.3">
      <c r="A24180" t="s">
        <v>24547</v>
      </c>
      <c r="B24180">
        <v>0</v>
      </c>
      <c r="C24180">
        <v>0</v>
      </c>
      <c r="D24180">
        <v>979890</v>
      </c>
      <c r="E24180">
        <v>804000</v>
      </c>
      <c r="F24180" s="4">
        <f t="shared" si="377"/>
        <v>594630</v>
      </c>
    </row>
    <row r="24181" spans="1:6" x14ac:dyDescent="0.3">
      <c r="A24181" t="s">
        <v>24548</v>
      </c>
      <c r="B24181">
        <v>0</v>
      </c>
      <c r="C24181">
        <v>0</v>
      </c>
      <c r="D24181">
        <v>0</v>
      </c>
      <c r="E24181">
        <v>386000</v>
      </c>
      <c r="F24181" s="4">
        <f t="shared" si="377"/>
        <v>128666.66666666667</v>
      </c>
    </row>
    <row r="24182" spans="1:6" x14ac:dyDescent="0.3">
      <c r="A24182" t="s">
        <v>24549</v>
      </c>
      <c r="B24182">
        <v>0</v>
      </c>
      <c r="C24182">
        <v>2760120</v>
      </c>
      <c r="D24182">
        <v>2289540</v>
      </c>
      <c r="E24182">
        <v>2462420</v>
      </c>
      <c r="F24182" s="4">
        <f t="shared" si="377"/>
        <v>2504026.6666666665</v>
      </c>
    </row>
    <row r="24183" spans="1:6" x14ac:dyDescent="0.3">
      <c r="A24183" t="s">
        <v>24550</v>
      </c>
      <c r="B24183">
        <v>0</v>
      </c>
      <c r="C24183">
        <v>626000</v>
      </c>
      <c r="D24183">
        <v>1105500</v>
      </c>
      <c r="E24183">
        <v>0</v>
      </c>
      <c r="F24183" s="4">
        <f t="shared" si="377"/>
        <v>577166.66666666663</v>
      </c>
    </row>
    <row r="24184" spans="1:6" x14ac:dyDescent="0.3">
      <c r="A24184" t="s">
        <v>24551</v>
      </c>
      <c r="B24184">
        <v>2554650</v>
      </c>
      <c r="C24184">
        <v>370000</v>
      </c>
      <c r="D24184">
        <v>10466820</v>
      </c>
      <c r="E24184">
        <v>12379220</v>
      </c>
      <c r="F24184" s="4">
        <f t="shared" si="377"/>
        <v>7738680</v>
      </c>
    </row>
    <row r="24185" spans="1:6" x14ac:dyDescent="0.3">
      <c r="A24185" t="s">
        <v>24552</v>
      </c>
      <c r="B24185">
        <v>0</v>
      </c>
      <c r="C24185">
        <v>1144200</v>
      </c>
      <c r="D24185">
        <v>2077240</v>
      </c>
      <c r="E24185">
        <v>316680</v>
      </c>
      <c r="F24185" s="4">
        <f t="shared" si="377"/>
        <v>1179373.3333333333</v>
      </c>
    </row>
    <row r="24186" spans="1:6" x14ac:dyDescent="0.3">
      <c r="A24186" t="s">
        <v>24553</v>
      </c>
      <c r="B24186">
        <v>0</v>
      </c>
      <c r="C24186">
        <v>0</v>
      </c>
      <c r="D24186">
        <v>647360</v>
      </c>
      <c r="E24186">
        <v>160000</v>
      </c>
      <c r="F24186" s="4">
        <f t="shared" si="377"/>
        <v>269120</v>
      </c>
    </row>
    <row r="24187" spans="1:6" x14ac:dyDescent="0.3">
      <c r="A24187" t="s">
        <v>24554</v>
      </c>
      <c r="B24187">
        <v>507500</v>
      </c>
      <c r="C24187">
        <v>0</v>
      </c>
      <c r="D24187">
        <v>573300</v>
      </c>
      <c r="E24187">
        <v>764400</v>
      </c>
      <c r="F24187" s="4">
        <f t="shared" si="377"/>
        <v>445900</v>
      </c>
    </row>
    <row r="24188" spans="1:6" x14ac:dyDescent="0.3">
      <c r="A24188" t="s">
        <v>24555</v>
      </c>
      <c r="B24188">
        <v>0</v>
      </c>
      <c r="C24188">
        <v>1021560</v>
      </c>
      <c r="D24188">
        <v>423150</v>
      </c>
      <c r="E24188">
        <v>1037400</v>
      </c>
      <c r="F24188" s="4">
        <f t="shared" si="377"/>
        <v>827370</v>
      </c>
    </row>
    <row r="24189" spans="1:6" x14ac:dyDescent="0.3">
      <c r="A24189" t="s">
        <v>24556</v>
      </c>
      <c r="B24189">
        <v>3154900</v>
      </c>
      <c r="C24189">
        <v>0</v>
      </c>
      <c r="D24189">
        <v>2050000</v>
      </c>
      <c r="E24189">
        <v>0</v>
      </c>
      <c r="F24189" s="4">
        <f t="shared" si="377"/>
        <v>683333.33333333337</v>
      </c>
    </row>
    <row r="24190" spans="1:6" x14ac:dyDescent="0.3">
      <c r="A24190" t="s">
        <v>24557</v>
      </c>
      <c r="B24190">
        <v>1820680</v>
      </c>
      <c r="C24190">
        <v>4341040</v>
      </c>
      <c r="D24190">
        <v>0</v>
      </c>
      <c r="E24190">
        <v>567600</v>
      </c>
      <c r="F24190" s="4">
        <f t="shared" si="377"/>
        <v>1636213.3333333333</v>
      </c>
    </row>
    <row r="24191" spans="1:6" x14ac:dyDescent="0.3">
      <c r="A24191" t="s">
        <v>24558</v>
      </c>
      <c r="B24191">
        <v>0</v>
      </c>
      <c r="C24191">
        <v>2277880</v>
      </c>
      <c r="D24191">
        <v>1481480</v>
      </c>
      <c r="E24191">
        <v>4581340</v>
      </c>
      <c r="F24191" s="4">
        <f t="shared" si="377"/>
        <v>2780233.3333333335</v>
      </c>
    </row>
    <row r="24192" spans="1:6" x14ac:dyDescent="0.3">
      <c r="A24192" t="s">
        <v>24559</v>
      </c>
      <c r="B24192">
        <v>1107470</v>
      </c>
      <c r="C24192">
        <v>0</v>
      </c>
      <c r="D24192">
        <v>658840</v>
      </c>
      <c r="E24192">
        <v>1677220</v>
      </c>
      <c r="F24192" s="4">
        <f t="shared" si="377"/>
        <v>778686.66666666663</v>
      </c>
    </row>
    <row r="24193" spans="1:6" x14ac:dyDescent="0.3">
      <c r="A24193" t="s">
        <v>24560</v>
      </c>
      <c r="B24193">
        <v>200200</v>
      </c>
      <c r="C24193">
        <v>4071160</v>
      </c>
      <c r="D24193">
        <v>5706960</v>
      </c>
      <c r="E24193">
        <v>5604329</v>
      </c>
      <c r="F24193" s="4">
        <f t="shared" si="377"/>
        <v>5127483</v>
      </c>
    </row>
    <row r="24194" spans="1:6" x14ac:dyDescent="0.3">
      <c r="A24194" t="s">
        <v>24561</v>
      </c>
      <c r="B24194">
        <v>370000</v>
      </c>
      <c r="C24194">
        <v>0</v>
      </c>
      <c r="D24194">
        <v>972400</v>
      </c>
      <c r="E24194">
        <v>2484800</v>
      </c>
      <c r="F24194" s="4">
        <f t="shared" si="377"/>
        <v>1152400</v>
      </c>
    </row>
    <row r="24195" spans="1:6" x14ac:dyDescent="0.3">
      <c r="A24195" t="s">
        <v>24562</v>
      </c>
      <c r="B24195">
        <v>0</v>
      </c>
      <c r="C24195">
        <v>981020</v>
      </c>
      <c r="D24195">
        <v>228000</v>
      </c>
      <c r="E24195">
        <v>1240330</v>
      </c>
      <c r="F24195" s="4">
        <f t="shared" ref="F24195:F24258" si="378">SUM(C24195:E24195)/3</f>
        <v>816450</v>
      </c>
    </row>
    <row r="24196" spans="1:6" x14ac:dyDescent="0.3">
      <c r="A24196" t="s">
        <v>24563</v>
      </c>
      <c r="B24196">
        <v>5562400</v>
      </c>
      <c r="C24196">
        <v>7546740</v>
      </c>
      <c r="D24196">
        <v>6711430</v>
      </c>
      <c r="E24196">
        <v>5825900</v>
      </c>
      <c r="F24196" s="4">
        <f t="shared" si="378"/>
        <v>6694690</v>
      </c>
    </row>
    <row r="24197" spans="1:6" x14ac:dyDescent="0.3">
      <c r="A24197" t="s">
        <v>24564</v>
      </c>
      <c r="B24197">
        <v>0</v>
      </c>
      <c r="C24197">
        <v>0</v>
      </c>
      <c r="D24197">
        <v>568000</v>
      </c>
      <c r="E24197">
        <v>0</v>
      </c>
      <c r="F24197" s="4">
        <f t="shared" si="378"/>
        <v>189333.33333333334</v>
      </c>
    </row>
    <row r="24198" spans="1:6" x14ac:dyDescent="0.3">
      <c r="A24198" t="s">
        <v>24565</v>
      </c>
      <c r="B24198">
        <v>424060</v>
      </c>
      <c r="C24198">
        <v>0</v>
      </c>
      <c r="D24198">
        <v>0</v>
      </c>
      <c r="E24198">
        <v>0</v>
      </c>
      <c r="F24198" s="4">
        <f t="shared" si="378"/>
        <v>0</v>
      </c>
    </row>
    <row r="24199" spans="1:6" x14ac:dyDescent="0.3">
      <c r="A24199" t="s">
        <v>24566</v>
      </c>
      <c r="B24199">
        <v>9582690</v>
      </c>
      <c r="C24199">
        <v>9109920</v>
      </c>
      <c r="D24199">
        <v>9451400</v>
      </c>
      <c r="E24199">
        <v>7883320</v>
      </c>
      <c r="F24199" s="4">
        <f t="shared" si="378"/>
        <v>8814880</v>
      </c>
    </row>
    <row r="24200" spans="1:6" x14ac:dyDescent="0.3">
      <c r="A24200" t="s">
        <v>24567</v>
      </c>
      <c r="B24200">
        <v>0</v>
      </c>
      <c r="C24200">
        <v>0</v>
      </c>
      <c r="D24200">
        <v>1614000</v>
      </c>
      <c r="E24200">
        <v>2162100</v>
      </c>
      <c r="F24200" s="4">
        <f t="shared" si="378"/>
        <v>1258700</v>
      </c>
    </row>
    <row r="24201" spans="1:6" x14ac:dyDescent="0.3">
      <c r="A24201" t="s">
        <v>24568</v>
      </c>
      <c r="B24201">
        <v>0</v>
      </c>
      <c r="C24201">
        <v>1146920</v>
      </c>
      <c r="D24201">
        <v>0</v>
      </c>
      <c r="E24201">
        <v>0</v>
      </c>
      <c r="F24201" s="4">
        <f t="shared" si="378"/>
        <v>382306.66666666669</v>
      </c>
    </row>
    <row r="24202" spans="1:6" x14ac:dyDescent="0.3">
      <c r="A24202" t="s">
        <v>24569</v>
      </c>
      <c r="B24202">
        <v>219120</v>
      </c>
      <c r="C24202">
        <v>0</v>
      </c>
      <c r="D24202">
        <v>0</v>
      </c>
      <c r="E24202">
        <v>0</v>
      </c>
      <c r="F24202" s="4">
        <f t="shared" si="378"/>
        <v>0</v>
      </c>
    </row>
    <row r="24203" spans="1:6" x14ac:dyDescent="0.3">
      <c r="A24203" t="s">
        <v>24570</v>
      </c>
      <c r="B24203">
        <v>1224080</v>
      </c>
      <c r="C24203">
        <v>2545650</v>
      </c>
      <c r="D24203">
        <v>2590400</v>
      </c>
      <c r="E24203">
        <v>2162350</v>
      </c>
      <c r="F24203" s="4">
        <f t="shared" si="378"/>
        <v>2432800</v>
      </c>
    </row>
    <row r="24204" spans="1:6" x14ac:dyDescent="0.3">
      <c r="A24204" t="s">
        <v>24571</v>
      </c>
      <c r="B24204">
        <v>292110</v>
      </c>
      <c r="C24204">
        <v>0</v>
      </c>
      <c r="D24204">
        <v>8733040</v>
      </c>
      <c r="E24204">
        <v>3866480</v>
      </c>
      <c r="F24204" s="4">
        <f t="shared" si="378"/>
        <v>4199840</v>
      </c>
    </row>
    <row r="24205" spans="1:6" x14ac:dyDescent="0.3">
      <c r="A24205" t="s">
        <v>24572</v>
      </c>
      <c r="B24205">
        <v>230000</v>
      </c>
      <c r="C24205">
        <v>0</v>
      </c>
      <c r="D24205">
        <v>2052500</v>
      </c>
      <c r="E24205">
        <v>2342280</v>
      </c>
      <c r="F24205" s="4">
        <f t="shared" si="378"/>
        <v>1464926.6666666667</v>
      </c>
    </row>
    <row r="24206" spans="1:6" x14ac:dyDescent="0.3">
      <c r="A24206" t="s">
        <v>24573</v>
      </c>
      <c r="B24206">
        <v>0</v>
      </c>
      <c r="C24206">
        <v>0</v>
      </c>
      <c r="D24206">
        <v>959140</v>
      </c>
      <c r="E24206">
        <v>1860920</v>
      </c>
      <c r="F24206" s="4">
        <f t="shared" si="378"/>
        <v>940020</v>
      </c>
    </row>
    <row r="24207" spans="1:6" x14ac:dyDescent="0.3">
      <c r="A24207" t="s">
        <v>24574</v>
      </c>
      <c r="B24207">
        <v>0</v>
      </c>
      <c r="C24207">
        <v>2299500</v>
      </c>
      <c r="D24207">
        <v>4027600</v>
      </c>
      <c r="E24207">
        <v>2814720</v>
      </c>
      <c r="F24207" s="4">
        <f t="shared" si="378"/>
        <v>3047273.3333333335</v>
      </c>
    </row>
    <row r="24208" spans="1:6" x14ac:dyDescent="0.3">
      <c r="A24208" t="s">
        <v>24575</v>
      </c>
      <c r="B24208">
        <v>0</v>
      </c>
      <c r="C24208">
        <v>0</v>
      </c>
      <c r="D24208">
        <v>3324339</v>
      </c>
      <c r="E24208">
        <v>1540200</v>
      </c>
      <c r="F24208" s="4">
        <f t="shared" si="378"/>
        <v>1621513</v>
      </c>
    </row>
    <row r="24209" spans="1:6" x14ac:dyDescent="0.3">
      <c r="A24209" t="s">
        <v>24576</v>
      </c>
      <c r="B24209">
        <v>0</v>
      </c>
      <c r="C24209">
        <v>729590</v>
      </c>
      <c r="D24209">
        <v>0</v>
      </c>
      <c r="E24209">
        <v>0</v>
      </c>
      <c r="F24209" s="4">
        <f t="shared" si="378"/>
        <v>243196.66666666666</v>
      </c>
    </row>
    <row r="24210" spans="1:6" x14ac:dyDescent="0.3">
      <c r="A24210" t="s">
        <v>24577</v>
      </c>
      <c r="B24210">
        <v>0</v>
      </c>
      <c r="C24210">
        <v>0</v>
      </c>
      <c r="D24210">
        <v>195500</v>
      </c>
      <c r="E24210">
        <v>386000</v>
      </c>
      <c r="F24210" s="4">
        <f t="shared" si="378"/>
        <v>193833.33333333334</v>
      </c>
    </row>
    <row r="24211" spans="1:6" x14ac:dyDescent="0.3">
      <c r="A24211" t="s">
        <v>24578</v>
      </c>
      <c r="B24211">
        <v>578760</v>
      </c>
      <c r="C24211">
        <v>0</v>
      </c>
      <c r="D24211">
        <v>0</v>
      </c>
      <c r="E24211">
        <v>0</v>
      </c>
      <c r="F24211" s="4">
        <f t="shared" si="378"/>
        <v>0</v>
      </c>
    </row>
    <row r="24212" spans="1:6" x14ac:dyDescent="0.3">
      <c r="A24212" t="s">
        <v>24579</v>
      </c>
      <c r="B24212">
        <v>1759940</v>
      </c>
      <c r="C24212">
        <v>1663250</v>
      </c>
      <c r="D24212">
        <v>0</v>
      </c>
      <c r="E24212">
        <v>2219560</v>
      </c>
      <c r="F24212" s="4">
        <f t="shared" si="378"/>
        <v>1294270</v>
      </c>
    </row>
    <row r="24213" spans="1:6" x14ac:dyDescent="0.3">
      <c r="A24213" t="s">
        <v>24580</v>
      </c>
      <c r="B24213">
        <v>764400</v>
      </c>
      <c r="C24213">
        <v>0</v>
      </c>
      <c r="D24213">
        <v>0</v>
      </c>
      <c r="E24213">
        <v>0</v>
      </c>
      <c r="F24213" s="4">
        <f t="shared" si="378"/>
        <v>0</v>
      </c>
    </row>
    <row r="24214" spans="1:6" x14ac:dyDescent="0.3">
      <c r="A24214" t="s">
        <v>24581</v>
      </c>
      <c r="B24214">
        <v>1263990</v>
      </c>
      <c r="C24214">
        <v>979840</v>
      </c>
      <c r="D24214">
        <v>1004640</v>
      </c>
      <c r="E24214">
        <v>514150</v>
      </c>
      <c r="F24214" s="4">
        <f t="shared" si="378"/>
        <v>832876.66666666663</v>
      </c>
    </row>
    <row r="24215" spans="1:6" x14ac:dyDescent="0.3">
      <c r="A24215" t="s">
        <v>24582</v>
      </c>
      <c r="B24215">
        <v>658000</v>
      </c>
      <c r="C24215">
        <v>0</v>
      </c>
      <c r="D24215">
        <v>0</v>
      </c>
      <c r="E24215">
        <v>0</v>
      </c>
      <c r="F24215" s="4">
        <f t="shared" si="378"/>
        <v>0</v>
      </c>
    </row>
    <row r="24216" spans="1:6" x14ac:dyDescent="0.3">
      <c r="A24216" t="s">
        <v>24583</v>
      </c>
      <c r="B24216">
        <v>0</v>
      </c>
      <c r="C24216">
        <v>1181200</v>
      </c>
      <c r="D24216">
        <v>0</v>
      </c>
      <c r="E24216">
        <v>0</v>
      </c>
      <c r="F24216" s="4">
        <f t="shared" si="378"/>
        <v>393733.33333333331</v>
      </c>
    </row>
    <row r="24217" spans="1:6" x14ac:dyDescent="0.3">
      <c r="A24217" t="s">
        <v>24584</v>
      </c>
      <c r="B24217">
        <v>1386100</v>
      </c>
      <c r="C24217">
        <v>819000</v>
      </c>
      <c r="D24217">
        <v>583440</v>
      </c>
      <c r="E24217">
        <v>4716960</v>
      </c>
      <c r="F24217" s="4">
        <f t="shared" si="378"/>
        <v>2039800</v>
      </c>
    </row>
    <row r="24218" spans="1:6" x14ac:dyDescent="0.3">
      <c r="A24218" t="s">
        <v>24585</v>
      </c>
      <c r="B24218">
        <v>0</v>
      </c>
      <c r="C24218">
        <v>600000</v>
      </c>
      <c r="D24218">
        <v>740000</v>
      </c>
      <c r="E24218">
        <v>370000</v>
      </c>
      <c r="F24218" s="4">
        <f t="shared" si="378"/>
        <v>570000</v>
      </c>
    </row>
    <row r="24219" spans="1:6" x14ac:dyDescent="0.3">
      <c r="A24219" t="s">
        <v>24586</v>
      </c>
      <c r="B24219">
        <v>0</v>
      </c>
      <c r="C24219">
        <v>0</v>
      </c>
      <c r="D24219">
        <v>370000</v>
      </c>
      <c r="E24219">
        <v>780300</v>
      </c>
      <c r="F24219" s="4">
        <f t="shared" si="378"/>
        <v>383433.33333333331</v>
      </c>
    </row>
    <row r="24220" spans="1:6" x14ac:dyDescent="0.3">
      <c r="A24220" t="s">
        <v>24587</v>
      </c>
      <c r="B24220">
        <v>2219120</v>
      </c>
      <c r="C24220">
        <v>2095080</v>
      </c>
      <c r="D24220">
        <v>726180</v>
      </c>
      <c r="E24220">
        <v>1198000</v>
      </c>
      <c r="F24220" s="4">
        <f t="shared" si="378"/>
        <v>1339753.3333333333</v>
      </c>
    </row>
    <row r="24221" spans="1:6" x14ac:dyDescent="0.3">
      <c r="A24221" t="s">
        <v>24588</v>
      </c>
      <c r="B24221">
        <v>896000</v>
      </c>
      <c r="C24221">
        <v>1136200</v>
      </c>
      <c r="D24221">
        <v>0</v>
      </c>
      <c r="E24221">
        <v>4371900</v>
      </c>
      <c r="F24221" s="4">
        <f t="shared" si="378"/>
        <v>1836033.3333333333</v>
      </c>
    </row>
    <row r="24222" spans="1:6" x14ac:dyDescent="0.3">
      <c r="A24222" t="s">
        <v>24589</v>
      </c>
      <c r="B24222">
        <v>0</v>
      </c>
      <c r="C24222">
        <v>370000</v>
      </c>
      <c r="D24222">
        <v>0</v>
      </c>
      <c r="E24222">
        <v>410000</v>
      </c>
      <c r="F24222" s="4">
        <f t="shared" si="378"/>
        <v>260000</v>
      </c>
    </row>
    <row r="24223" spans="1:6" x14ac:dyDescent="0.3">
      <c r="A24223" t="s">
        <v>24590</v>
      </c>
      <c r="B24223">
        <v>0</v>
      </c>
      <c r="C24223">
        <v>1004640</v>
      </c>
      <c r="D24223">
        <v>0</v>
      </c>
      <c r="E24223">
        <v>402000</v>
      </c>
      <c r="F24223" s="4">
        <f t="shared" si="378"/>
        <v>468880</v>
      </c>
    </row>
    <row r="24224" spans="1:6" x14ac:dyDescent="0.3">
      <c r="A24224" t="s">
        <v>24591</v>
      </c>
      <c r="B24224">
        <v>291200</v>
      </c>
      <c r="C24224">
        <v>0</v>
      </c>
      <c r="D24224">
        <v>0</v>
      </c>
      <c r="E24224">
        <v>386000</v>
      </c>
      <c r="F24224" s="4">
        <f t="shared" si="378"/>
        <v>128666.66666666667</v>
      </c>
    </row>
    <row r="24225" spans="1:6" x14ac:dyDescent="0.3">
      <c r="A24225" t="s">
        <v>24592</v>
      </c>
      <c r="B24225">
        <v>1280000</v>
      </c>
      <c r="C24225">
        <v>0</v>
      </c>
      <c r="D24225">
        <v>373100</v>
      </c>
      <c r="E24225">
        <v>402000</v>
      </c>
      <c r="F24225" s="4">
        <f t="shared" si="378"/>
        <v>258366.66666666666</v>
      </c>
    </row>
    <row r="24226" spans="1:6" x14ac:dyDescent="0.3">
      <c r="A24226" t="s">
        <v>24593</v>
      </c>
      <c r="B24226">
        <v>350000</v>
      </c>
      <c r="C24226">
        <v>0</v>
      </c>
      <c r="D24226">
        <v>0</v>
      </c>
      <c r="E24226">
        <v>2052740</v>
      </c>
      <c r="F24226" s="4">
        <f t="shared" si="378"/>
        <v>684246.66666666663</v>
      </c>
    </row>
    <row r="24227" spans="1:6" x14ac:dyDescent="0.3">
      <c r="A24227" t="s">
        <v>24594</v>
      </c>
      <c r="B24227">
        <v>7173100</v>
      </c>
      <c r="C24227">
        <v>14663470</v>
      </c>
      <c r="D24227">
        <v>28941230</v>
      </c>
      <c r="E24227">
        <v>12102100</v>
      </c>
      <c r="F24227" s="4">
        <f t="shared" si="378"/>
        <v>18568933.333333332</v>
      </c>
    </row>
    <row r="24228" spans="1:6" x14ac:dyDescent="0.3">
      <c r="A24228" t="s">
        <v>24595</v>
      </c>
      <c r="B24228">
        <v>1411640</v>
      </c>
      <c r="C24228">
        <v>1021700</v>
      </c>
      <c r="D24228">
        <v>1148420</v>
      </c>
      <c r="E24228">
        <v>1191280</v>
      </c>
      <c r="F24228" s="4">
        <f t="shared" si="378"/>
        <v>1120466.6666666667</v>
      </c>
    </row>
    <row r="24229" spans="1:6" x14ac:dyDescent="0.3">
      <c r="A24229" t="s">
        <v>24596</v>
      </c>
      <c r="B24229">
        <v>762600</v>
      </c>
      <c r="C24229">
        <v>0</v>
      </c>
      <c r="D24229">
        <v>0</v>
      </c>
      <c r="E24229">
        <v>805840</v>
      </c>
      <c r="F24229" s="4">
        <f t="shared" si="378"/>
        <v>268613.33333333331</v>
      </c>
    </row>
    <row r="24230" spans="1:6" x14ac:dyDescent="0.3">
      <c r="A24230" t="s">
        <v>24597</v>
      </c>
      <c r="B24230">
        <v>3700000</v>
      </c>
      <c r="C24230">
        <v>0</v>
      </c>
      <c r="D24230">
        <v>333000</v>
      </c>
      <c r="E24230">
        <v>0</v>
      </c>
      <c r="F24230" s="4">
        <f t="shared" si="378"/>
        <v>111000</v>
      </c>
    </row>
    <row r="24231" spans="1:6" x14ac:dyDescent="0.3">
      <c r="A24231" t="s">
        <v>24598</v>
      </c>
      <c r="B24231">
        <v>160000</v>
      </c>
      <c r="C24231">
        <v>453200</v>
      </c>
      <c r="D24231">
        <v>515970</v>
      </c>
      <c r="E24231">
        <v>0</v>
      </c>
      <c r="F24231" s="4">
        <f t="shared" si="378"/>
        <v>323056.66666666669</v>
      </c>
    </row>
    <row r="24232" spans="1:6" x14ac:dyDescent="0.3">
      <c r="A24232" t="s">
        <v>24599</v>
      </c>
      <c r="B24232">
        <v>650600</v>
      </c>
      <c r="C24232">
        <v>0</v>
      </c>
      <c r="D24232">
        <v>0</v>
      </c>
      <c r="E24232">
        <v>0</v>
      </c>
      <c r="F24232" s="4">
        <f t="shared" si="378"/>
        <v>0</v>
      </c>
    </row>
    <row r="24233" spans="1:6" x14ac:dyDescent="0.3">
      <c r="A24233" t="s">
        <v>24600</v>
      </c>
      <c r="B24233">
        <v>4883750</v>
      </c>
      <c r="C24233">
        <v>0</v>
      </c>
      <c r="D24233">
        <v>0</v>
      </c>
      <c r="E24233">
        <v>0</v>
      </c>
      <c r="F24233" s="4">
        <f t="shared" si="378"/>
        <v>0</v>
      </c>
    </row>
    <row r="24234" spans="1:6" x14ac:dyDescent="0.3">
      <c r="A24234" t="s">
        <v>24601</v>
      </c>
      <c r="B24234">
        <v>609700</v>
      </c>
      <c r="C24234">
        <v>889980</v>
      </c>
      <c r="D24234">
        <v>464100</v>
      </c>
      <c r="E24234">
        <v>182000</v>
      </c>
      <c r="F24234" s="4">
        <f t="shared" si="378"/>
        <v>512026.66666666669</v>
      </c>
    </row>
    <row r="24235" spans="1:6" x14ac:dyDescent="0.3">
      <c r="A24235" t="s">
        <v>24602</v>
      </c>
      <c r="B24235">
        <v>0</v>
      </c>
      <c r="C24235">
        <v>920000</v>
      </c>
      <c r="D24235">
        <v>955500</v>
      </c>
      <c r="E24235">
        <v>563200</v>
      </c>
      <c r="F24235" s="4">
        <f t="shared" si="378"/>
        <v>812900</v>
      </c>
    </row>
    <row r="24236" spans="1:6" x14ac:dyDescent="0.3">
      <c r="A24236" t="s">
        <v>24603</v>
      </c>
      <c r="B24236">
        <v>565000</v>
      </c>
      <c r="C24236">
        <v>438620</v>
      </c>
      <c r="D24236">
        <v>881100</v>
      </c>
      <c r="E24236">
        <v>621340</v>
      </c>
      <c r="F24236" s="4">
        <f t="shared" si="378"/>
        <v>647020</v>
      </c>
    </row>
    <row r="24237" spans="1:6" x14ac:dyDescent="0.3">
      <c r="A24237" t="s">
        <v>24604</v>
      </c>
      <c r="B24237">
        <v>2105120</v>
      </c>
      <c r="C24237">
        <v>2577500</v>
      </c>
      <c r="D24237">
        <v>5312710</v>
      </c>
      <c r="E24237">
        <v>5578620</v>
      </c>
      <c r="F24237" s="4">
        <f t="shared" si="378"/>
        <v>4489610</v>
      </c>
    </row>
    <row r="24238" spans="1:6" x14ac:dyDescent="0.3">
      <c r="A24238" t="s">
        <v>24605</v>
      </c>
      <c r="B24238">
        <v>3654330</v>
      </c>
      <c r="C24238">
        <v>3534070</v>
      </c>
      <c r="D24238">
        <v>2484460</v>
      </c>
      <c r="E24238">
        <v>2577280</v>
      </c>
      <c r="F24238" s="4">
        <f t="shared" si="378"/>
        <v>2865270</v>
      </c>
    </row>
    <row r="24239" spans="1:6" x14ac:dyDescent="0.3">
      <c r="A24239" t="s">
        <v>24606</v>
      </c>
      <c r="B24239">
        <v>0</v>
      </c>
      <c r="C24239">
        <v>1321000</v>
      </c>
      <c r="D24239">
        <v>4124400</v>
      </c>
      <c r="E24239">
        <v>2122830</v>
      </c>
      <c r="F24239" s="4">
        <f t="shared" si="378"/>
        <v>2522743.3333333335</v>
      </c>
    </row>
    <row r="24240" spans="1:6" x14ac:dyDescent="0.3">
      <c r="A24240" t="s">
        <v>24607</v>
      </c>
      <c r="B24240">
        <v>286000</v>
      </c>
      <c r="C24240">
        <v>7714130</v>
      </c>
      <c r="D24240">
        <v>4118850</v>
      </c>
      <c r="E24240">
        <v>8591460</v>
      </c>
      <c r="F24240" s="4">
        <f t="shared" si="378"/>
        <v>6808146.666666667</v>
      </c>
    </row>
    <row r="24241" spans="1:6" x14ac:dyDescent="0.3">
      <c r="A24241" t="s">
        <v>24608</v>
      </c>
      <c r="B24241">
        <v>0</v>
      </c>
      <c r="C24241">
        <v>0</v>
      </c>
      <c r="D24241">
        <v>600920</v>
      </c>
      <c r="E24241">
        <v>626180</v>
      </c>
      <c r="F24241" s="4">
        <f t="shared" si="378"/>
        <v>409033.33333333331</v>
      </c>
    </row>
    <row r="24242" spans="1:6" x14ac:dyDescent="0.3">
      <c r="A24242" t="s">
        <v>24609</v>
      </c>
      <c r="B24242">
        <v>0</v>
      </c>
      <c r="C24242">
        <v>1077440</v>
      </c>
      <c r="D24242">
        <v>200200</v>
      </c>
      <c r="E24242">
        <v>0</v>
      </c>
      <c r="F24242" s="4">
        <f t="shared" si="378"/>
        <v>425880</v>
      </c>
    </row>
    <row r="24243" spans="1:6" x14ac:dyDescent="0.3">
      <c r="A24243" t="s">
        <v>24610</v>
      </c>
      <c r="B24243">
        <v>0</v>
      </c>
      <c r="C24243">
        <v>2280440</v>
      </c>
      <c r="D24243">
        <v>0</v>
      </c>
      <c r="E24243">
        <v>887980</v>
      </c>
      <c r="F24243" s="4">
        <f t="shared" si="378"/>
        <v>1056140</v>
      </c>
    </row>
    <row r="24244" spans="1:6" x14ac:dyDescent="0.3">
      <c r="A24244" t="s">
        <v>24611</v>
      </c>
      <c r="B24244">
        <v>602420</v>
      </c>
      <c r="C24244">
        <v>910540</v>
      </c>
      <c r="D24244">
        <v>1071980</v>
      </c>
      <c r="E24244">
        <v>1723240</v>
      </c>
      <c r="F24244" s="4">
        <f t="shared" si="378"/>
        <v>1235253.3333333333</v>
      </c>
    </row>
    <row r="24245" spans="1:6" x14ac:dyDescent="0.3">
      <c r="A24245" t="s">
        <v>24612</v>
      </c>
      <c r="B24245">
        <v>1159880</v>
      </c>
      <c r="C24245">
        <v>0</v>
      </c>
      <c r="D24245">
        <v>0</v>
      </c>
      <c r="E24245">
        <v>0</v>
      </c>
      <c r="F24245" s="4">
        <f t="shared" si="378"/>
        <v>0</v>
      </c>
    </row>
    <row r="24246" spans="1:6" x14ac:dyDescent="0.3">
      <c r="A24246" t="s">
        <v>24613</v>
      </c>
      <c r="B24246">
        <v>256000</v>
      </c>
      <c r="C24246">
        <v>475020</v>
      </c>
      <c r="D24246">
        <v>0</v>
      </c>
      <c r="E24246">
        <v>1990700</v>
      </c>
      <c r="F24246" s="4">
        <f t="shared" si="378"/>
        <v>821906.66666666663</v>
      </c>
    </row>
    <row r="24247" spans="1:6" x14ac:dyDescent="0.3">
      <c r="A24247" t="s">
        <v>24614</v>
      </c>
      <c r="B24247">
        <v>0</v>
      </c>
      <c r="C24247">
        <v>704060</v>
      </c>
      <c r="D24247">
        <v>816370</v>
      </c>
      <c r="E24247">
        <v>1205320</v>
      </c>
      <c r="F24247" s="4">
        <f t="shared" si="378"/>
        <v>908583.33333333337</v>
      </c>
    </row>
    <row r="24248" spans="1:6" x14ac:dyDescent="0.3">
      <c r="A24248" t="s">
        <v>24615</v>
      </c>
      <c r="B24248">
        <v>460000</v>
      </c>
      <c r="C24248">
        <v>393120</v>
      </c>
      <c r="D24248">
        <v>364000</v>
      </c>
      <c r="E24248">
        <v>393120</v>
      </c>
      <c r="F24248" s="4">
        <f t="shared" si="378"/>
        <v>383413.33333333331</v>
      </c>
    </row>
    <row r="24249" spans="1:6" x14ac:dyDescent="0.3">
      <c r="A24249" t="s">
        <v>24616</v>
      </c>
      <c r="B24249">
        <v>2289840</v>
      </c>
      <c r="C24249">
        <v>4397460</v>
      </c>
      <c r="D24249">
        <v>7563360</v>
      </c>
      <c r="E24249">
        <v>6975300</v>
      </c>
      <c r="F24249" s="4">
        <f t="shared" si="378"/>
        <v>6312040</v>
      </c>
    </row>
    <row r="24250" spans="1:6" x14ac:dyDescent="0.3">
      <c r="A24250" t="s">
        <v>24617</v>
      </c>
      <c r="B24250">
        <v>370000</v>
      </c>
      <c r="C24250">
        <v>997640</v>
      </c>
      <c r="D24250">
        <v>618800</v>
      </c>
      <c r="E24250">
        <v>759000</v>
      </c>
      <c r="F24250" s="4">
        <f t="shared" si="378"/>
        <v>791813.33333333337</v>
      </c>
    </row>
    <row r="24251" spans="1:6" x14ac:dyDescent="0.3">
      <c r="A24251" t="s">
        <v>24618</v>
      </c>
      <c r="B24251">
        <v>0</v>
      </c>
      <c r="C24251">
        <v>0</v>
      </c>
      <c r="D24251">
        <v>966540</v>
      </c>
      <c r="E24251">
        <v>492800</v>
      </c>
      <c r="F24251" s="4">
        <f t="shared" si="378"/>
        <v>486446.66666666669</v>
      </c>
    </row>
    <row r="24252" spans="1:6" x14ac:dyDescent="0.3">
      <c r="A24252" t="s">
        <v>24619</v>
      </c>
      <c r="B24252">
        <v>15986000</v>
      </c>
      <c r="C24252">
        <v>8477500</v>
      </c>
      <c r="D24252">
        <v>24559600</v>
      </c>
      <c r="E24252">
        <v>10482500</v>
      </c>
      <c r="F24252" s="4">
        <f t="shared" si="378"/>
        <v>14506533.333333334</v>
      </c>
    </row>
    <row r="24253" spans="1:6" x14ac:dyDescent="0.3">
      <c r="A24253" t="s">
        <v>24620</v>
      </c>
      <c r="B24253">
        <v>1015950</v>
      </c>
      <c r="C24253">
        <v>0</v>
      </c>
      <c r="D24253">
        <v>0</v>
      </c>
      <c r="E24253">
        <v>1626720</v>
      </c>
      <c r="F24253" s="4">
        <f t="shared" si="378"/>
        <v>542240</v>
      </c>
    </row>
    <row r="24254" spans="1:6" x14ac:dyDescent="0.3">
      <c r="A24254" t="s">
        <v>24621</v>
      </c>
      <c r="B24254">
        <v>0</v>
      </c>
      <c r="C24254">
        <v>781690</v>
      </c>
      <c r="D24254">
        <v>731930</v>
      </c>
      <c r="E24254">
        <v>563200</v>
      </c>
      <c r="F24254" s="4">
        <f t="shared" si="378"/>
        <v>692273.33333333337</v>
      </c>
    </row>
    <row r="24255" spans="1:6" x14ac:dyDescent="0.3">
      <c r="A24255" t="s">
        <v>24622</v>
      </c>
      <c r="B24255">
        <v>264600</v>
      </c>
      <c r="C24255">
        <v>160000</v>
      </c>
      <c r="D24255">
        <v>2791559</v>
      </c>
      <c r="E24255">
        <v>4283610</v>
      </c>
      <c r="F24255" s="4">
        <f t="shared" si="378"/>
        <v>2411723</v>
      </c>
    </row>
    <row r="24256" spans="1:6" x14ac:dyDescent="0.3">
      <c r="A24256" t="s">
        <v>24623</v>
      </c>
      <c r="B24256">
        <v>0</v>
      </c>
      <c r="C24256">
        <v>0</v>
      </c>
      <c r="D24256">
        <v>1062140</v>
      </c>
      <c r="E24256">
        <v>0</v>
      </c>
      <c r="F24256" s="4">
        <f t="shared" si="378"/>
        <v>354046.66666666669</v>
      </c>
    </row>
    <row r="24257" spans="1:6" x14ac:dyDescent="0.3">
      <c r="A24257" t="s">
        <v>888</v>
      </c>
      <c r="B24257">
        <v>498000</v>
      </c>
      <c r="C24257">
        <v>7534800</v>
      </c>
      <c r="D24257">
        <v>3041400</v>
      </c>
      <c r="E24257">
        <v>7610650</v>
      </c>
      <c r="F24257" s="4">
        <f t="shared" si="378"/>
        <v>6062283.333333333</v>
      </c>
    </row>
    <row r="24258" spans="1:6" x14ac:dyDescent="0.3">
      <c r="A24258" t="s">
        <v>24624</v>
      </c>
      <c r="B24258">
        <v>191100</v>
      </c>
      <c r="C24258">
        <v>3317100</v>
      </c>
      <c r="D24258">
        <v>3593090</v>
      </c>
      <c r="E24258">
        <v>2768420</v>
      </c>
      <c r="F24258" s="4">
        <f t="shared" si="378"/>
        <v>3226203.3333333335</v>
      </c>
    </row>
    <row r="24259" spans="1:6" x14ac:dyDescent="0.3">
      <c r="A24259" t="s">
        <v>24625</v>
      </c>
      <c r="B24259">
        <v>1533400</v>
      </c>
      <c r="C24259">
        <v>249000</v>
      </c>
      <c r="D24259">
        <v>0</v>
      </c>
      <c r="E24259">
        <v>1092560</v>
      </c>
      <c r="F24259" s="4">
        <f t="shared" ref="F24259:F24322" si="379">SUM(C24259:E24259)/3</f>
        <v>447186.66666666669</v>
      </c>
    </row>
    <row r="24260" spans="1:6" x14ac:dyDescent="0.3">
      <c r="A24260" t="s">
        <v>24626</v>
      </c>
      <c r="B24260">
        <v>915760</v>
      </c>
      <c r="C24260">
        <v>2363520</v>
      </c>
      <c r="D24260">
        <v>5511100</v>
      </c>
      <c r="E24260">
        <v>4582000</v>
      </c>
      <c r="F24260" s="4">
        <f t="shared" si="379"/>
        <v>4152206.6666666665</v>
      </c>
    </row>
    <row r="24261" spans="1:6" x14ac:dyDescent="0.3">
      <c r="A24261" t="s">
        <v>24627</v>
      </c>
      <c r="B24261">
        <v>0</v>
      </c>
      <c r="C24261">
        <v>720720</v>
      </c>
      <c r="D24261">
        <v>0</v>
      </c>
      <c r="E24261">
        <v>0</v>
      </c>
      <c r="F24261" s="4">
        <f t="shared" si="379"/>
        <v>240240</v>
      </c>
    </row>
    <row r="24262" spans="1:6" x14ac:dyDescent="0.3">
      <c r="A24262" t="s">
        <v>24628</v>
      </c>
      <c r="B24262">
        <v>236600</v>
      </c>
      <c r="C24262">
        <v>0</v>
      </c>
      <c r="D24262">
        <v>0</v>
      </c>
      <c r="E24262">
        <v>0</v>
      </c>
      <c r="F24262" s="4">
        <f t="shared" si="379"/>
        <v>0</v>
      </c>
    </row>
    <row r="24263" spans="1:6" x14ac:dyDescent="0.3">
      <c r="A24263" t="s">
        <v>24629</v>
      </c>
      <c r="B24263">
        <v>0</v>
      </c>
      <c r="C24263">
        <v>655200</v>
      </c>
      <c r="D24263">
        <v>0</v>
      </c>
      <c r="E24263">
        <v>0</v>
      </c>
      <c r="F24263" s="4">
        <f t="shared" si="379"/>
        <v>218400</v>
      </c>
    </row>
    <row r="24264" spans="1:6" x14ac:dyDescent="0.3">
      <c r="A24264" t="s">
        <v>24630</v>
      </c>
      <c r="B24264">
        <v>0</v>
      </c>
      <c r="C24264">
        <v>2832120</v>
      </c>
      <c r="D24264">
        <v>540540</v>
      </c>
      <c r="E24264">
        <v>2897500</v>
      </c>
      <c r="F24264" s="4">
        <f t="shared" si="379"/>
        <v>2090053.3333333333</v>
      </c>
    </row>
    <row r="24265" spans="1:6" x14ac:dyDescent="0.3">
      <c r="A24265" t="s">
        <v>24631</v>
      </c>
      <c r="B24265">
        <v>917820</v>
      </c>
      <c r="C24265">
        <v>453200</v>
      </c>
      <c r="D24265">
        <v>496860</v>
      </c>
      <c r="E24265">
        <v>1260440</v>
      </c>
      <c r="F24265" s="4">
        <f t="shared" si="379"/>
        <v>736833.33333333337</v>
      </c>
    </row>
    <row r="24266" spans="1:6" x14ac:dyDescent="0.3">
      <c r="A24266" t="s">
        <v>24632</v>
      </c>
      <c r="B24266">
        <v>684320</v>
      </c>
      <c r="C24266">
        <v>0</v>
      </c>
      <c r="D24266">
        <v>0</v>
      </c>
      <c r="E24266">
        <v>1540610</v>
      </c>
      <c r="F24266" s="4">
        <f t="shared" si="379"/>
        <v>513536.66666666669</v>
      </c>
    </row>
    <row r="24267" spans="1:6" x14ac:dyDescent="0.3">
      <c r="A24267" t="s">
        <v>24633</v>
      </c>
      <c r="B24267">
        <v>0</v>
      </c>
      <c r="C24267">
        <v>510510</v>
      </c>
      <c r="D24267">
        <v>0</v>
      </c>
      <c r="E24267">
        <v>1544820</v>
      </c>
      <c r="F24267" s="4">
        <f t="shared" si="379"/>
        <v>685110</v>
      </c>
    </row>
    <row r="24268" spans="1:6" x14ac:dyDescent="0.3">
      <c r="A24268" t="s">
        <v>24634</v>
      </c>
      <c r="B24268">
        <v>0</v>
      </c>
      <c r="C24268">
        <v>472290</v>
      </c>
      <c r="D24268">
        <v>624080</v>
      </c>
      <c r="E24268">
        <v>191100</v>
      </c>
      <c r="F24268" s="4">
        <f t="shared" si="379"/>
        <v>429156.66666666669</v>
      </c>
    </row>
    <row r="24269" spans="1:6" x14ac:dyDescent="0.3">
      <c r="A24269" t="s">
        <v>24635</v>
      </c>
      <c r="B24269">
        <v>256000</v>
      </c>
      <c r="C24269">
        <v>0</v>
      </c>
      <c r="D24269">
        <v>0</v>
      </c>
      <c r="E24269">
        <v>0</v>
      </c>
      <c r="F24269" s="4">
        <f t="shared" si="379"/>
        <v>0</v>
      </c>
    </row>
    <row r="24270" spans="1:6" x14ac:dyDescent="0.3">
      <c r="A24270" t="s">
        <v>24636</v>
      </c>
      <c r="B24270">
        <v>1097680</v>
      </c>
      <c r="C24270">
        <v>0</v>
      </c>
      <c r="D24270">
        <v>0</v>
      </c>
      <c r="E24270">
        <v>1478900</v>
      </c>
      <c r="F24270" s="4">
        <f t="shared" si="379"/>
        <v>492966.66666666669</v>
      </c>
    </row>
    <row r="24271" spans="1:6" x14ac:dyDescent="0.3">
      <c r="A24271" t="s">
        <v>24637</v>
      </c>
      <c r="B24271">
        <v>862000</v>
      </c>
      <c r="C24271">
        <v>0</v>
      </c>
      <c r="D24271">
        <v>2503510</v>
      </c>
      <c r="E24271">
        <v>1159900</v>
      </c>
      <c r="F24271" s="4">
        <f t="shared" si="379"/>
        <v>1221136.6666666667</v>
      </c>
    </row>
    <row r="24272" spans="1:6" x14ac:dyDescent="0.3">
      <c r="A24272" t="s">
        <v>24638</v>
      </c>
      <c r="B24272">
        <v>0</v>
      </c>
      <c r="C24272">
        <v>748020</v>
      </c>
      <c r="D24272">
        <v>0</v>
      </c>
      <c r="E24272">
        <v>0</v>
      </c>
      <c r="F24272" s="4">
        <f t="shared" si="379"/>
        <v>249340</v>
      </c>
    </row>
    <row r="24273" spans="1:6" x14ac:dyDescent="0.3">
      <c r="A24273" t="s">
        <v>24639</v>
      </c>
      <c r="B24273">
        <v>1707790</v>
      </c>
      <c r="C24273">
        <v>0</v>
      </c>
      <c r="D24273">
        <v>0</v>
      </c>
      <c r="E24273">
        <v>386000</v>
      </c>
      <c r="F24273" s="4">
        <f t="shared" si="379"/>
        <v>128666.66666666667</v>
      </c>
    </row>
    <row r="24274" spans="1:6" x14ac:dyDescent="0.3">
      <c r="A24274" t="s">
        <v>24640</v>
      </c>
      <c r="B24274">
        <v>0</v>
      </c>
      <c r="C24274">
        <v>230000</v>
      </c>
      <c r="D24274">
        <v>218400</v>
      </c>
      <c r="E24274">
        <v>712350</v>
      </c>
      <c r="F24274" s="4">
        <f t="shared" si="379"/>
        <v>386916.66666666669</v>
      </c>
    </row>
    <row r="24275" spans="1:6" x14ac:dyDescent="0.3">
      <c r="A24275" t="s">
        <v>24641</v>
      </c>
      <c r="B24275">
        <v>0</v>
      </c>
      <c r="C24275">
        <v>370000</v>
      </c>
      <c r="D24275">
        <v>0</v>
      </c>
      <c r="E24275">
        <v>0</v>
      </c>
      <c r="F24275" s="4">
        <f t="shared" si="379"/>
        <v>123333.33333333333</v>
      </c>
    </row>
    <row r="24276" spans="1:6" x14ac:dyDescent="0.3">
      <c r="A24276" t="s">
        <v>24642</v>
      </c>
      <c r="B24276">
        <v>1216000</v>
      </c>
      <c r="C24276">
        <v>0</v>
      </c>
      <c r="D24276">
        <v>315000</v>
      </c>
      <c r="E24276">
        <v>710900</v>
      </c>
      <c r="F24276" s="4">
        <f t="shared" si="379"/>
        <v>341966.66666666669</v>
      </c>
    </row>
    <row r="24277" spans="1:6" x14ac:dyDescent="0.3">
      <c r="A24277" t="s">
        <v>24643</v>
      </c>
      <c r="B24277">
        <v>0</v>
      </c>
      <c r="C24277">
        <v>1334600</v>
      </c>
      <c r="D24277">
        <v>889070</v>
      </c>
      <c r="E24277">
        <v>0</v>
      </c>
      <c r="F24277" s="4">
        <f t="shared" si="379"/>
        <v>741223.33333333337</v>
      </c>
    </row>
    <row r="24278" spans="1:6" x14ac:dyDescent="0.3">
      <c r="A24278" t="s">
        <v>24644</v>
      </c>
      <c r="B24278">
        <v>0</v>
      </c>
      <c r="C24278">
        <v>1006460</v>
      </c>
      <c r="D24278">
        <v>425700</v>
      </c>
      <c r="E24278">
        <v>0</v>
      </c>
      <c r="F24278" s="4">
        <f t="shared" si="379"/>
        <v>477386.66666666669</v>
      </c>
    </row>
    <row r="24279" spans="1:6" x14ac:dyDescent="0.3">
      <c r="A24279" t="s">
        <v>24645</v>
      </c>
      <c r="B24279">
        <v>8750500</v>
      </c>
      <c r="C24279">
        <v>7304960</v>
      </c>
      <c r="D24279">
        <v>7876550</v>
      </c>
      <c r="E24279">
        <v>728000</v>
      </c>
      <c r="F24279" s="4">
        <f t="shared" si="379"/>
        <v>5303170</v>
      </c>
    </row>
    <row r="24280" spans="1:6" x14ac:dyDescent="0.3">
      <c r="A24280" t="s">
        <v>24646</v>
      </c>
      <c r="B24280">
        <v>914900</v>
      </c>
      <c r="C24280">
        <v>626000</v>
      </c>
      <c r="D24280">
        <v>0</v>
      </c>
      <c r="E24280">
        <v>709280</v>
      </c>
      <c r="F24280" s="4">
        <f t="shared" si="379"/>
        <v>445093.33333333331</v>
      </c>
    </row>
    <row r="24281" spans="1:6" x14ac:dyDescent="0.3">
      <c r="A24281" t="s">
        <v>24647</v>
      </c>
      <c r="B24281">
        <v>1255970</v>
      </c>
      <c r="C24281">
        <v>655200</v>
      </c>
      <c r="D24281">
        <v>0</v>
      </c>
      <c r="E24281">
        <v>1099280</v>
      </c>
      <c r="F24281" s="4">
        <f t="shared" si="379"/>
        <v>584826.66666666663</v>
      </c>
    </row>
    <row r="24282" spans="1:6" x14ac:dyDescent="0.3">
      <c r="A24282" t="s">
        <v>24648</v>
      </c>
      <c r="B24282">
        <v>0</v>
      </c>
      <c r="C24282">
        <v>1304940</v>
      </c>
      <c r="D24282">
        <v>0</v>
      </c>
      <c r="E24282">
        <v>1251500</v>
      </c>
      <c r="F24282" s="4">
        <f t="shared" si="379"/>
        <v>852146.66666666663</v>
      </c>
    </row>
    <row r="24283" spans="1:6" x14ac:dyDescent="0.3">
      <c r="A24283" t="s">
        <v>24649</v>
      </c>
      <c r="B24283">
        <v>0</v>
      </c>
      <c r="C24283">
        <v>1429610</v>
      </c>
      <c r="D24283">
        <v>214760</v>
      </c>
      <c r="E24283">
        <v>0</v>
      </c>
      <c r="F24283" s="4">
        <f t="shared" si="379"/>
        <v>548123.33333333337</v>
      </c>
    </row>
    <row r="24284" spans="1:6" x14ac:dyDescent="0.3">
      <c r="A24284" t="s">
        <v>24650</v>
      </c>
      <c r="B24284">
        <v>397800</v>
      </c>
      <c r="C24284">
        <v>4164520</v>
      </c>
      <c r="D24284">
        <v>6083960</v>
      </c>
      <c r="E24284">
        <v>7725820</v>
      </c>
      <c r="F24284" s="4">
        <f t="shared" si="379"/>
        <v>5991433.333333333</v>
      </c>
    </row>
    <row r="24285" spans="1:6" x14ac:dyDescent="0.3">
      <c r="A24285" t="s">
        <v>24651</v>
      </c>
      <c r="B24285">
        <v>1162070</v>
      </c>
      <c r="C24285">
        <v>191100</v>
      </c>
      <c r="D24285">
        <v>1289240</v>
      </c>
      <c r="E24285">
        <v>402000</v>
      </c>
      <c r="F24285" s="4">
        <f t="shared" si="379"/>
        <v>627446.66666666663</v>
      </c>
    </row>
    <row r="24286" spans="1:6" x14ac:dyDescent="0.3">
      <c r="A24286" t="s">
        <v>24652</v>
      </c>
      <c r="B24286">
        <v>0</v>
      </c>
      <c r="C24286">
        <v>1788700</v>
      </c>
      <c r="D24286">
        <v>1251590</v>
      </c>
      <c r="E24286">
        <v>0</v>
      </c>
      <c r="F24286" s="4">
        <f t="shared" si="379"/>
        <v>1013430</v>
      </c>
    </row>
    <row r="24287" spans="1:6" x14ac:dyDescent="0.3">
      <c r="A24287" t="s">
        <v>24653</v>
      </c>
      <c r="B24287">
        <v>740000</v>
      </c>
      <c r="C24287">
        <v>0</v>
      </c>
      <c r="D24287">
        <v>0</v>
      </c>
      <c r="E24287">
        <v>0</v>
      </c>
      <c r="F24287" s="4">
        <f t="shared" si="379"/>
        <v>0</v>
      </c>
    </row>
    <row r="24288" spans="1:6" x14ac:dyDescent="0.3">
      <c r="A24288" t="s">
        <v>435</v>
      </c>
      <c r="B24288">
        <v>2064420</v>
      </c>
      <c r="C24288">
        <v>0</v>
      </c>
      <c r="D24288">
        <v>2011640</v>
      </c>
      <c r="E24288">
        <v>5193530</v>
      </c>
      <c r="F24288" s="4">
        <f t="shared" si="379"/>
        <v>2401723.3333333335</v>
      </c>
    </row>
    <row r="24289" spans="1:6" x14ac:dyDescent="0.3">
      <c r="A24289" t="s">
        <v>24654</v>
      </c>
      <c r="B24289">
        <v>898170</v>
      </c>
      <c r="C24289">
        <v>786240</v>
      </c>
      <c r="D24289">
        <v>1013530</v>
      </c>
      <c r="E24289">
        <v>716170</v>
      </c>
      <c r="F24289" s="4">
        <f t="shared" si="379"/>
        <v>838646.66666666663</v>
      </c>
    </row>
    <row r="24290" spans="1:6" x14ac:dyDescent="0.3">
      <c r="A24290" t="s">
        <v>24655</v>
      </c>
      <c r="B24290">
        <v>560560</v>
      </c>
      <c r="C24290">
        <v>0</v>
      </c>
      <c r="D24290">
        <v>218400</v>
      </c>
      <c r="E24290">
        <v>1075620</v>
      </c>
      <c r="F24290" s="4">
        <f t="shared" si="379"/>
        <v>431340</v>
      </c>
    </row>
    <row r="24291" spans="1:6" x14ac:dyDescent="0.3">
      <c r="A24291" t="s">
        <v>24656</v>
      </c>
      <c r="B24291">
        <v>0</v>
      </c>
      <c r="C24291">
        <v>12717800</v>
      </c>
      <c r="D24291">
        <v>0</v>
      </c>
      <c r="E24291">
        <v>10178320</v>
      </c>
      <c r="F24291" s="4">
        <f t="shared" si="379"/>
        <v>7632040</v>
      </c>
    </row>
    <row r="24292" spans="1:6" x14ac:dyDescent="0.3">
      <c r="A24292" t="s">
        <v>24657</v>
      </c>
      <c r="B24292">
        <v>309400</v>
      </c>
      <c r="C24292">
        <v>0</v>
      </c>
      <c r="D24292">
        <v>0</v>
      </c>
      <c r="E24292">
        <v>234600</v>
      </c>
      <c r="F24292" s="4">
        <f t="shared" si="379"/>
        <v>78200</v>
      </c>
    </row>
    <row r="24293" spans="1:6" x14ac:dyDescent="0.3">
      <c r="A24293" t="s">
        <v>24658</v>
      </c>
      <c r="B24293">
        <v>0</v>
      </c>
      <c r="C24293">
        <v>0</v>
      </c>
      <c r="D24293">
        <v>357000</v>
      </c>
      <c r="E24293">
        <v>0</v>
      </c>
      <c r="F24293" s="4">
        <f t="shared" si="379"/>
        <v>119000</v>
      </c>
    </row>
    <row r="24294" spans="1:6" x14ac:dyDescent="0.3">
      <c r="A24294" t="s">
        <v>24659</v>
      </c>
      <c r="B24294">
        <v>0</v>
      </c>
      <c r="C24294">
        <v>2220000</v>
      </c>
      <c r="D24294">
        <v>0</v>
      </c>
      <c r="E24294">
        <v>1221000</v>
      </c>
      <c r="F24294" s="4">
        <f t="shared" si="379"/>
        <v>1147000</v>
      </c>
    </row>
    <row r="24295" spans="1:6" x14ac:dyDescent="0.3">
      <c r="A24295" t="s">
        <v>24660</v>
      </c>
      <c r="B24295">
        <v>0</v>
      </c>
      <c r="C24295">
        <v>223860</v>
      </c>
      <c r="D24295">
        <v>0</v>
      </c>
      <c r="E24295">
        <v>0</v>
      </c>
      <c r="F24295" s="4">
        <f t="shared" si="379"/>
        <v>74620</v>
      </c>
    </row>
    <row r="24296" spans="1:6" x14ac:dyDescent="0.3">
      <c r="A24296" t="s">
        <v>24661</v>
      </c>
      <c r="B24296">
        <v>0</v>
      </c>
      <c r="C24296">
        <v>767800</v>
      </c>
      <c r="D24296">
        <v>0</v>
      </c>
      <c r="E24296">
        <v>927000</v>
      </c>
      <c r="F24296" s="4">
        <f t="shared" si="379"/>
        <v>564933.33333333337</v>
      </c>
    </row>
    <row r="24297" spans="1:6" x14ac:dyDescent="0.3">
      <c r="A24297" t="s">
        <v>24662</v>
      </c>
      <c r="B24297">
        <v>2300280</v>
      </c>
      <c r="C24297">
        <v>1422080</v>
      </c>
      <c r="D24297">
        <v>1378000</v>
      </c>
      <c r="E24297">
        <v>661400</v>
      </c>
      <c r="F24297" s="4">
        <f t="shared" si="379"/>
        <v>1153826.6666666667</v>
      </c>
    </row>
    <row r="24298" spans="1:6" x14ac:dyDescent="0.3">
      <c r="A24298" t="s">
        <v>24663</v>
      </c>
      <c r="B24298">
        <v>0</v>
      </c>
      <c r="C24298">
        <v>475020</v>
      </c>
      <c r="D24298">
        <v>286500</v>
      </c>
      <c r="E24298">
        <v>0</v>
      </c>
      <c r="F24298" s="4">
        <f t="shared" si="379"/>
        <v>253840</v>
      </c>
    </row>
    <row r="24299" spans="1:6" x14ac:dyDescent="0.3">
      <c r="A24299" t="s">
        <v>24664</v>
      </c>
      <c r="B24299">
        <v>2251600</v>
      </c>
      <c r="C24299">
        <v>6085630</v>
      </c>
      <c r="D24299">
        <v>2422140</v>
      </c>
      <c r="E24299">
        <v>4009900</v>
      </c>
      <c r="F24299" s="4">
        <f t="shared" si="379"/>
        <v>4172556.6666666665</v>
      </c>
    </row>
    <row r="24300" spans="1:6" x14ac:dyDescent="0.3">
      <c r="A24300" t="s">
        <v>24665</v>
      </c>
      <c r="B24300">
        <v>8283680</v>
      </c>
      <c r="C24300">
        <v>8241120</v>
      </c>
      <c r="D24300">
        <v>10121440</v>
      </c>
      <c r="E24300">
        <v>19884200</v>
      </c>
      <c r="F24300" s="4">
        <f t="shared" si="379"/>
        <v>12748920</v>
      </c>
    </row>
    <row r="24301" spans="1:6" x14ac:dyDescent="0.3">
      <c r="A24301" t="s">
        <v>24666</v>
      </c>
      <c r="B24301">
        <v>1292830</v>
      </c>
      <c r="C24301">
        <v>0</v>
      </c>
      <c r="D24301">
        <v>0</v>
      </c>
      <c r="E24301">
        <v>544180</v>
      </c>
      <c r="F24301" s="4">
        <f t="shared" si="379"/>
        <v>181393.33333333334</v>
      </c>
    </row>
    <row r="24302" spans="1:6" x14ac:dyDescent="0.3">
      <c r="A24302" t="s">
        <v>24667</v>
      </c>
      <c r="B24302">
        <v>6499526</v>
      </c>
      <c r="C24302">
        <v>7511350</v>
      </c>
      <c r="D24302">
        <v>6750360</v>
      </c>
      <c r="E24302">
        <v>6045460</v>
      </c>
      <c r="F24302" s="4">
        <f t="shared" si="379"/>
        <v>6769056.666666667</v>
      </c>
    </row>
    <row r="24303" spans="1:6" x14ac:dyDescent="0.3">
      <c r="A24303" t="s">
        <v>24668</v>
      </c>
      <c r="B24303">
        <v>0</v>
      </c>
      <c r="C24303">
        <v>1113840</v>
      </c>
      <c r="D24303">
        <v>597750</v>
      </c>
      <c r="E24303">
        <v>0</v>
      </c>
      <c r="F24303" s="4">
        <f t="shared" si="379"/>
        <v>570530</v>
      </c>
    </row>
    <row r="24304" spans="1:6" x14ac:dyDescent="0.3">
      <c r="A24304" t="s">
        <v>24669</v>
      </c>
      <c r="B24304">
        <v>160000</v>
      </c>
      <c r="C24304">
        <v>0</v>
      </c>
      <c r="D24304">
        <v>0</v>
      </c>
      <c r="E24304">
        <v>820000</v>
      </c>
      <c r="F24304" s="4">
        <f t="shared" si="379"/>
        <v>273333.33333333331</v>
      </c>
    </row>
    <row r="24305" spans="1:6" x14ac:dyDescent="0.3">
      <c r="A24305" t="s">
        <v>24670</v>
      </c>
      <c r="B24305">
        <v>0</v>
      </c>
      <c r="C24305">
        <v>1184250</v>
      </c>
      <c r="D24305">
        <v>4667520</v>
      </c>
      <c r="E24305">
        <v>772000</v>
      </c>
      <c r="F24305" s="4">
        <f t="shared" si="379"/>
        <v>2207923.3333333335</v>
      </c>
    </row>
    <row r="24306" spans="1:6" x14ac:dyDescent="0.3">
      <c r="A24306" t="s">
        <v>24671</v>
      </c>
      <c r="B24306">
        <v>230000</v>
      </c>
      <c r="C24306">
        <v>0</v>
      </c>
      <c r="D24306">
        <v>480300</v>
      </c>
      <c r="E24306">
        <v>0</v>
      </c>
      <c r="F24306" s="4">
        <f t="shared" si="379"/>
        <v>160100</v>
      </c>
    </row>
    <row r="24307" spans="1:6" x14ac:dyDescent="0.3">
      <c r="A24307" t="s">
        <v>24672</v>
      </c>
      <c r="B24307">
        <v>308000</v>
      </c>
      <c r="C24307">
        <v>0</v>
      </c>
      <c r="D24307">
        <v>630000</v>
      </c>
      <c r="E24307">
        <v>264000</v>
      </c>
      <c r="F24307" s="4">
        <f t="shared" si="379"/>
        <v>298000</v>
      </c>
    </row>
    <row r="24308" spans="1:6" x14ac:dyDescent="0.3">
      <c r="A24308" t="s">
        <v>24673</v>
      </c>
      <c r="B24308">
        <v>0</v>
      </c>
      <c r="C24308">
        <v>1150780</v>
      </c>
      <c r="D24308">
        <v>874600</v>
      </c>
      <c r="E24308">
        <v>4097900</v>
      </c>
      <c r="F24308" s="4">
        <f t="shared" si="379"/>
        <v>2041093.3333333333</v>
      </c>
    </row>
    <row r="24309" spans="1:6" x14ac:dyDescent="0.3">
      <c r="A24309" t="s">
        <v>24674</v>
      </c>
      <c r="B24309">
        <v>1472180</v>
      </c>
      <c r="C24309">
        <v>2506350</v>
      </c>
      <c r="D24309">
        <v>0</v>
      </c>
      <c r="E24309">
        <v>820000</v>
      </c>
      <c r="F24309" s="4">
        <f t="shared" si="379"/>
        <v>1108783.3333333333</v>
      </c>
    </row>
    <row r="24310" spans="1:6" x14ac:dyDescent="0.3">
      <c r="A24310" t="s">
        <v>24675</v>
      </c>
      <c r="B24310">
        <v>3700000</v>
      </c>
      <c r="C24310">
        <v>0</v>
      </c>
      <c r="D24310">
        <v>0</v>
      </c>
      <c r="E24310">
        <v>0</v>
      </c>
      <c r="F24310" s="4">
        <f t="shared" si="379"/>
        <v>0</v>
      </c>
    </row>
    <row r="24311" spans="1:6" x14ac:dyDescent="0.3">
      <c r="A24311" t="s">
        <v>24676</v>
      </c>
      <c r="B24311">
        <v>0</v>
      </c>
      <c r="C24311">
        <v>281190</v>
      </c>
      <c r="D24311">
        <v>149400</v>
      </c>
      <c r="E24311">
        <v>477750</v>
      </c>
      <c r="F24311" s="4">
        <f t="shared" si="379"/>
        <v>302780</v>
      </c>
    </row>
    <row r="24312" spans="1:6" x14ac:dyDescent="0.3">
      <c r="A24312" t="s">
        <v>24677</v>
      </c>
      <c r="B24312">
        <v>940200</v>
      </c>
      <c r="C24312">
        <v>0</v>
      </c>
      <c r="D24312">
        <v>191100</v>
      </c>
      <c r="E24312">
        <v>0</v>
      </c>
      <c r="F24312" s="4">
        <f t="shared" si="379"/>
        <v>63700</v>
      </c>
    </row>
    <row r="24313" spans="1:6" x14ac:dyDescent="0.3">
      <c r="A24313" t="s">
        <v>24678</v>
      </c>
      <c r="B24313">
        <v>626000</v>
      </c>
      <c r="C24313">
        <v>0</v>
      </c>
      <c r="D24313">
        <v>0</v>
      </c>
      <c r="E24313">
        <v>0</v>
      </c>
      <c r="F24313" s="4">
        <f t="shared" si="379"/>
        <v>0</v>
      </c>
    </row>
    <row r="24314" spans="1:6" x14ac:dyDescent="0.3">
      <c r="A24314" t="s">
        <v>24679</v>
      </c>
      <c r="B24314">
        <v>5917320</v>
      </c>
      <c r="C24314">
        <v>0</v>
      </c>
      <c r="D24314">
        <v>0</v>
      </c>
      <c r="E24314">
        <v>1624350</v>
      </c>
      <c r="F24314" s="4">
        <f t="shared" si="379"/>
        <v>541450</v>
      </c>
    </row>
    <row r="24315" spans="1:6" x14ac:dyDescent="0.3">
      <c r="A24315" t="s">
        <v>24680</v>
      </c>
      <c r="B24315">
        <v>160000</v>
      </c>
      <c r="C24315">
        <v>0</v>
      </c>
      <c r="D24315">
        <v>228000</v>
      </c>
      <c r="E24315">
        <v>1324060</v>
      </c>
      <c r="F24315" s="4">
        <f t="shared" si="379"/>
        <v>517353.33333333331</v>
      </c>
    </row>
    <row r="24316" spans="1:6" x14ac:dyDescent="0.3">
      <c r="A24316" t="s">
        <v>24681</v>
      </c>
      <c r="B24316">
        <v>0</v>
      </c>
      <c r="C24316">
        <v>2217240</v>
      </c>
      <c r="D24316">
        <v>0</v>
      </c>
      <c r="E24316">
        <v>1630320</v>
      </c>
      <c r="F24316" s="4">
        <f t="shared" si="379"/>
        <v>1282520</v>
      </c>
    </row>
    <row r="24317" spans="1:6" x14ac:dyDescent="0.3">
      <c r="A24317" t="s">
        <v>24682</v>
      </c>
      <c r="B24317">
        <v>4870050</v>
      </c>
      <c r="C24317">
        <v>0</v>
      </c>
      <c r="D24317">
        <v>6277510</v>
      </c>
      <c r="E24317">
        <v>2970300</v>
      </c>
      <c r="F24317" s="4">
        <f t="shared" si="379"/>
        <v>3082603.3333333335</v>
      </c>
    </row>
    <row r="24318" spans="1:6" x14ac:dyDescent="0.3">
      <c r="A24318" t="s">
        <v>24683</v>
      </c>
      <c r="B24318">
        <v>0</v>
      </c>
      <c r="C24318">
        <v>2378870</v>
      </c>
      <c r="D24318">
        <v>0</v>
      </c>
      <c r="E24318">
        <v>0</v>
      </c>
      <c r="F24318" s="4">
        <f t="shared" si="379"/>
        <v>792956.66666666663</v>
      </c>
    </row>
    <row r="24319" spans="1:6" x14ac:dyDescent="0.3">
      <c r="A24319" t="s">
        <v>24684</v>
      </c>
      <c r="B24319">
        <v>1344640</v>
      </c>
      <c r="C24319">
        <v>0</v>
      </c>
      <c r="D24319">
        <v>711920</v>
      </c>
      <c r="E24319">
        <v>0</v>
      </c>
      <c r="F24319" s="4">
        <f t="shared" si="379"/>
        <v>237306.66666666666</v>
      </c>
    </row>
    <row r="24320" spans="1:6" x14ac:dyDescent="0.3">
      <c r="A24320" t="s">
        <v>24685</v>
      </c>
      <c r="B24320">
        <v>614000</v>
      </c>
      <c r="C24320">
        <v>309400</v>
      </c>
      <c r="D24320">
        <v>935500</v>
      </c>
      <c r="E24320">
        <v>3615380</v>
      </c>
      <c r="F24320" s="4">
        <f t="shared" si="379"/>
        <v>1620093.3333333333</v>
      </c>
    </row>
    <row r="24321" spans="1:6" x14ac:dyDescent="0.3">
      <c r="A24321" t="s">
        <v>24686</v>
      </c>
      <c r="B24321">
        <v>0</v>
      </c>
      <c r="C24321">
        <v>3056750</v>
      </c>
      <c r="D24321">
        <v>0</v>
      </c>
      <c r="E24321">
        <v>882700</v>
      </c>
      <c r="F24321" s="4">
        <f t="shared" si="379"/>
        <v>1313150</v>
      </c>
    </row>
    <row r="24322" spans="1:6" x14ac:dyDescent="0.3">
      <c r="A24322" t="s">
        <v>24687</v>
      </c>
      <c r="B24322">
        <v>1236860</v>
      </c>
      <c r="C24322">
        <v>0</v>
      </c>
      <c r="D24322">
        <v>678860</v>
      </c>
      <c r="E24322">
        <v>1190000</v>
      </c>
      <c r="F24322" s="4">
        <f t="shared" si="379"/>
        <v>622953.33333333337</v>
      </c>
    </row>
    <row r="24323" spans="1:6" x14ac:dyDescent="0.3">
      <c r="A24323" t="s">
        <v>24688</v>
      </c>
      <c r="B24323">
        <v>0</v>
      </c>
      <c r="C24323">
        <v>2056520</v>
      </c>
      <c r="D24323">
        <v>0</v>
      </c>
      <c r="E24323">
        <v>0</v>
      </c>
      <c r="F24323" s="4">
        <f t="shared" ref="F24323:F24386" si="380">SUM(C24323:E24323)/3</f>
        <v>685506.66666666663</v>
      </c>
    </row>
    <row r="24324" spans="1:6" x14ac:dyDescent="0.3">
      <c r="A24324" t="s">
        <v>24689</v>
      </c>
      <c r="B24324">
        <v>840840</v>
      </c>
      <c r="C24324">
        <v>2075140</v>
      </c>
      <c r="D24324">
        <v>0</v>
      </c>
      <c r="E24324">
        <v>0</v>
      </c>
      <c r="F24324" s="4">
        <f t="shared" si="380"/>
        <v>691713.33333333337</v>
      </c>
    </row>
    <row r="24325" spans="1:6" x14ac:dyDescent="0.3">
      <c r="A24325" t="s">
        <v>24690</v>
      </c>
      <c r="B24325">
        <v>0</v>
      </c>
      <c r="C24325">
        <v>0</v>
      </c>
      <c r="D24325">
        <v>1670760</v>
      </c>
      <c r="E24325">
        <v>0</v>
      </c>
      <c r="F24325" s="4">
        <f t="shared" si="380"/>
        <v>556920</v>
      </c>
    </row>
    <row r="24326" spans="1:6" x14ac:dyDescent="0.3">
      <c r="A24326" t="s">
        <v>24691</v>
      </c>
      <c r="B24326">
        <v>1316400</v>
      </c>
      <c r="C24326">
        <v>382200</v>
      </c>
      <c r="D24326">
        <v>0</v>
      </c>
      <c r="E24326">
        <v>1408680</v>
      </c>
      <c r="F24326" s="4">
        <f t="shared" si="380"/>
        <v>596960</v>
      </c>
    </row>
    <row r="24327" spans="1:6" x14ac:dyDescent="0.3">
      <c r="A24327" t="s">
        <v>24692</v>
      </c>
      <c r="B24327">
        <v>0</v>
      </c>
      <c r="C24327">
        <v>0</v>
      </c>
      <c r="D24327">
        <v>6074530</v>
      </c>
      <c r="E24327">
        <v>0</v>
      </c>
      <c r="F24327" s="4">
        <f t="shared" si="380"/>
        <v>2024843.3333333333</v>
      </c>
    </row>
    <row r="24328" spans="1:6" x14ac:dyDescent="0.3">
      <c r="A24328" t="s">
        <v>24693</v>
      </c>
      <c r="B24328">
        <v>1968285</v>
      </c>
      <c r="C24328">
        <v>0</v>
      </c>
      <c r="D24328">
        <v>0</v>
      </c>
      <c r="E24328">
        <v>0</v>
      </c>
      <c r="F24328" s="4">
        <f t="shared" si="380"/>
        <v>0</v>
      </c>
    </row>
    <row r="24329" spans="1:6" x14ac:dyDescent="0.3">
      <c r="A24329" t="s">
        <v>24694</v>
      </c>
      <c r="B24329">
        <v>1228500</v>
      </c>
      <c r="C24329">
        <v>276000</v>
      </c>
      <c r="D24329">
        <v>1314950</v>
      </c>
      <c r="E24329">
        <v>1801360</v>
      </c>
      <c r="F24329" s="4">
        <f t="shared" si="380"/>
        <v>1130770</v>
      </c>
    </row>
    <row r="24330" spans="1:6" x14ac:dyDescent="0.3">
      <c r="A24330" t="s">
        <v>24695</v>
      </c>
      <c r="B24330">
        <v>200200</v>
      </c>
      <c r="C24330">
        <v>0</v>
      </c>
      <c r="D24330">
        <v>0</v>
      </c>
      <c r="E24330">
        <v>402000</v>
      </c>
      <c r="F24330" s="4">
        <f t="shared" si="380"/>
        <v>134000</v>
      </c>
    </row>
    <row r="24331" spans="1:6" x14ac:dyDescent="0.3">
      <c r="A24331" t="s">
        <v>24696</v>
      </c>
      <c r="B24331">
        <v>0</v>
      </c>
      <c r="C24331">
        <v>230000</v>
      </c>
      <c r="D24331">
        <v>540540</v>
      </c>
      <c r="E24331">
        <v>0</v>
      </c>
      <c r="F24331" s="4">
        <f t="shared" si="380"/>
        <v>256846.66666666666</v>
      </c>
    </row>
    <row r="24332" spans="1:6" x14ac:dyDescent="0.3">
      <c r="A24332" t="s">
        <v>24697</v>
      </c>
      <c r="B24332">
        <v>900000</v>
      </c>
      <c r="C24332">
        <v>0</v>
      </c>
      <c r="D24332">
        <v>0</v>
      </c>
      <c r="E24332">
        <v>0</v>
      </c>
      <c r="F24332" s="4">
        <f t="shared" si="380"/>
        <v>0</v>
      </c>
    </row>
    <row r="24333" spans="1:6" x14ac:dyDescent="0.3">
      <c r="A24333" t="s">
        <v>24698</v>
      </c>
      <c r="B24333">
        <v>0</v>
      </c>
      <c r="C24333">
        <v>616100</v>
      </c>
      <c r="D24333">
        <v>0</v>
      </c>
      <c r="E24333">
        <v>602420</v>
      </c>
      <c r="F24333" s="4">
        <f t="shared" si="380"/>
        <v>406173.33333333331</v>
      </c>
    </row>
    <row r="24334" spans="1:6" x14ac:dyDescent="0.3">
      <c r="A24334" t="s">
        <v>24699</v>
      </c>
      <c r="B24334">
        <v>0</v>
      </c>
      <c r="C24334">
        <v>939800</v>
      </c>
      <c r="D24334">
        <v>0</v>
      </c>
      <c r="E24334">
        <v>836040</v>
      </c>
      <c r="F24334" s="4">
        <f t="shared" si="380"/>
        <v>591946.66666666663</v>
      </c>
    </row>
    <row r="24335" spans="1:6" x14ac:dyDescent="0.3">
      <c r="A24335" t="s">
        <v>24700</v>
      </c>
      <c r="B24335">
        <v>0</v>
      </c>
      <c r="C24335">
        <v>1480000</v>
      </c>
      <c r="D24335">
        <v>0</v>
      </c>
      <c r="E24335">
        <v>0</v>
      </c>
      <c r="F24335" s="4">
        <f t="shared" si="380"/>
        <v>493333.33333333331</v>
      </c>
    </row>
    <row r="24336" spans="1:6" x14ac:dyDescent="0.3">
      <c r="A24336" t="s">
        <v>24701</v>
      </c>
      <c r="B24336">
        <v>0</v>
      </c>
      <c r="C24336">
        <v>969830</v>
      </c>
      <c r="D24336">
        <v>191100</v>
      </c>
      <c r="E24336">
        <v>659120</v>
      </c>
      <c r="F24336" s="4">
        <f t="shared" si="380"/>
        <v>606683.33333333337</v>
      </c>
    </row>
    <row r="24337" spans="1:6" x14ac:dyDescent="0.3">
      <c r="A24337" t="s">
        <v>24702</v>
      </c>
      <c r="B24337">
        <v>539350</v>
      </c>
      <c r="C24337">
        <v>0</v>
      </c>
      <c r="D24337">
        <v>581490</v>
      </c>
      <c r="E24337">
        <v>750000</v>
      </c>
      <c r="F24337" s="4">
        <f t="shared" si="380"/>
        <v>443830</v>
      </c>
    </row>
    <row r="24338" spans="1:6" x14ac:dyDescent="0.3">
      <c r="A24338" t="s">
        <v>24703</v>
      </c>
      <c r="B24338">
        <v>4269920</v>
      </c>
      <c r="C24338">
        <v>4628370</v>
      </c>
      <c r="D24338">
        <v>6522960</v>
      </c>
      <c r="E24338">
        <v>5350350</v>
      </c>
      <c r="F24338" s="4">
        <f t="shared" si="380"/>
        <v>5500560</v>
      </c>
    </row>
    <row r="24339" spans="1:6" x14ac:dyDescent="0.3">
      <c r="A24339" t="s">
        <v>24704</v>
      </c>
      <c r="B24339">
        <v>0</v>
      </c>
      <c r="C24339">
        <v>1843500</v>
      </c>
      <c r="D24339">
        <v>0</v>
      </c>
      <c r="E24339">
        <v>234600</v>
      </c>
      <c r="F24339" s="4">
        <f t="shared" si="380"/>
        <v>692700</v>
      </c>
    </row>
    <row r="24340" spans="1:6" x14ac:dyDescent="0.3">
      <c r="A24340" t="s">
        <v>24705</v>
      </c>
      <c r="B24340">
        <v>411950</v>
      </c>
      <c r="C24340">
        <v>0</v>
      </c>
      <c r="D24340">
        <v>0</v>
      </c>
      <c r="E24340">
        <v>0</v>
      </c>
      <c r="F24340" s="4">
        <f t="shared" si="380"/>
        <v>0</v>
      </c>
    </row>
    <row r="24341" spans="1:6" x14ac:dyDescent="0.3">
      <c r="A24341" t="s">
        <v>686</v>
      </c>
      <c r="B24341">
        <v>359960</v>
      </c>
      <c r="C24341">
        <v>879250</v>
      </c>
      <c r="D24341">
        <v>699340</v>
      </c>
      <c r="E24341">
        <v>622440</v>
      </c>
      <c r="F24341" s="4">
        <f t="shared" si="380"/>
        <v>733676.66666666663</v>
      </c>
    </row>
    <row r="24342" spans="1:6" x14ac:dyDescent="0.3">
      <c r="A24342" t="s">
        <v>24706</v>
      </c>
      <c r="B24342">
        <v>5482520</v>
      </c>
      <c r="C24342">
        <v>0</v>
      </c>
      <c r="D24342">
        <v>1350440</v>
      </c>
      <c r="E24342">
        <v>145600</v>
      </c>
      <c r="F24342" s="4">
        <f t="shared" si="380"/>
        <v>498680</v>
      </c>
    </row>
    <row r="24343" spans="1:6" x14ac:dyDescent="0.3">
      <c r="A24343" t="s">
        <v>24707</v>
      </c>
      <c r="B24343">
        <v>0</v>
      </c>
      <c r="C24343">
        <v>1710000</v>
      </c>
      <c r="D24343">
        <v>0</v>
      </c>
      <c r="E24343">
        <v>1958880</v>
      </c>
      <c r="F24343" s="4">
        <f t="shared" si="380"/>
        <v>1222960</v>
      </c>
    </row>
    <row r="24344" spans="1:6" x14ac:dyDescent="0.3">
      <c r="A24344" t="s">
        <v>24708</v>
      </c>
      <c r="B24344">
        <v>2343980</v>
      </c>
      <c r="C24344">
        <v>1548100</v>
      </c>
      <c r="D24344">
        <v>527800</v>
      </c>
      <c r="E24344">
        <v>1698600</v>
      </c>
      <c r="F24344" s="4">
        <f t="shared" si="380"/>
        <v>1258166.6666666667</v>
      </c>
    </row>
    <row r="24345" spans="1:6" x14ac:dyDescent="0.3">
      <c r="A24345" t="s">
        <v>24709</v>
      </c>
      <c r="B24345">
        <v>2022310</v>
      </c>
      <c r="C24345">
        <v>0</v>
      </c>
      <c r="D24345">
        <v>0</v>
      </c>
      <c r="E24345">
        <v>0</v>
      </c>
      <c r="F24345" s="4">
        <f t="shared" si="380"/>
        <v>0</v>
      </c>
    </row>
    <row r="24346" spans="1:6" x14ac:dyDescent="0.3">
      <c r="A24346" t="s">
        <v>24710</v>
      </c>
      <c r="B24346">
        <v>0</v>
      </c>
      <c r="C24346">
        <v>0</v>
      </c>
      <c r="D24346">
        <v>562380</v>
      </c>
      <c r="E24346">
        <v>0</v>
      </c>
      <c r="F24346" s="4">
        <f t="shared" si="380"/>
        <v>187460</v>
      </c>
    </row>
    <row r="24347" spans="1:6" x14ac:dyDescent="0.3">
      <c r="A24347" t="s">
        <v>24711</v>
      </c>
      <c r="B24347">
        <v>2056770</v>
      </c>
      <c r="C24347">
        <v>505050</v>
      </c>
      <c r="D24347">
        <v>0</v>
      </c>
      <c r="E24347">
        <v>0</v>
      </c>
      <c r="F24347" s="4">
        <f t="shared" si="380"/>
        <v>168350</v>
      </c>
    </row>
    <row r="24348" spans="1:6" x14ac:dyDescent="0.3">
      <c r="A24348" t="s">
        <v>24712</v>
      </c>
      <c r="B24348">
        <v>0</v>
      </c>
      <c r="C24348">
        <v>281190</v>
      </c>
      <c r="D24348">
        <v>0</v>
      </c>
      <c r="E24348">
        <v>1286900</v>
      </c>
      <c r="F24348" s="4">
        <f t="shared" si="380"/>
        <v>522696.66666666669</v>
      </c>
    </row>
    <row r="24349" spans="1:6" x14ac:dyDescent="0.3">
      <c r="A24349" t="s">
        <v>24713</v>
      </c>
      <c r="B24349">
        <v>0</v>
      </c>
      <c r="C24349">
        <v>0</v>
      </c>
      <c r="D24349">
        <v>477750</v>
      </c>
      <c r="E24349">
        <v>898860</v>
      </c>
      <c r="F24349" s="4">
        <f t="shared" si="380"/>
        <v>458870</v>
      </c>
    </row>
    <row r="24350" spans="1:6" x14ac:dyDescent="0.3">
      <c r="A24350" t="s">
        <v>24714</v>
      </c>
      <c r="B24350">
        <v>6819810</v>
      </c>
      <c r="C24350">
        <v>6421070</v>
      </c>
      <c r="D24350">
        <v>0</v>
      </c>
      <c r="E24350">
        <v>0</v>
      </c>
      <c r="F24350" s="4">
        <f t="shared" si="380"/>
        <v>2140356.6666666665</v>
      </c>
    </row>
    <row r="24351" spans="1:6" x14ac:dyDescent="0.3">
      <c r="A24351" t="s">
        <v>24715</v>
      </c>
      <c r="B24351">
        <v>2944540</v>
      </c>
      <c r="C24351">
        <v>0</v>
      </c>
      <c r="D24351">
        <v>2520480</v>
      </c>
      <c r="E24351">
        <v>0</v>
      </c>
      <c r="F24351" s="4">
        <f t="shared" si="380"/>
        <v>840160</v>
      </c>
    </row>
    <row r="24352" spans="1:6" x14ac:dyDescent="0.3">
      <c r="A24352" t="s">
        <v>24716</v>
      </c>
      <c r="B24352">
        <v>1289240</v>
      </c>
      <c r="C24352">
        <v>3340580</v>
      </c>
      <c r="D24352">
        <v>1049230</v>
      </c>
      <c r="E24352">
        <v>2780100</v>
      </c>
      <c r="F24352" s="4">
        <f t="shared" si="380"/>
        <v>2389970</v>
      </c>
    </row>
    <row r="24353" spans="1:6" x14ac:dyDescent="0.3">
      <c r="A24353" t="s">
        <v>24717</v>
      </c>
      <c r="B24353">
        <v>740000</v>
      </c>
      <c r="C24353">
        <v>0</v>
      </c>
      <c r="D24353">
        <v>1168720</v>
      </c>
      <c r="E24353">
        <v>525980</v>
      </c>
      <c r="F24353" s="4">
        <f t="shared" si="380"/>
        <v>564900</v>
      </c>
    </row>
    <row r="24354" spans="1:6" x14ac:dyDescent="0.3">
      <c r="A24354" t="s">
        <v>24718</v>
      </c>
      <c r="B24354">
        <v>0</v>
      </c>
      <c r="C24354">
        <v>2013980</v>
      </c>
      <c r="D24354">
        <v>0</v>
      </c>
      <c r="E24354">
        <v>2642640</v>
      </c>
      <c r="F24354" s="4">
        <f t="shared" si="380"/>
        <v>1552206.6666666667</v>
      </c>
    </row>
    <row r="24355" spans="1:6" x14ac:dyDescent="0.3">
      <c r="A24355" t="s">
        <v>24719</v>
      </c>
      <c r="B24355">
        <v>0</v>
      </c>
      <c r="C24355">
        <v>0</v>
      </c>
      <c r="D24355">
        <v>2161720</v>
      </c>
      <c r="E24355">
        <v>0</v>
      </c>
      <c r="F24355" s="4">
        <f t="shared" si="380"/>
        <v>720573.33333333337</v>
      </c>
    </row>
    <row r="24356" spans="1:6" x14ac:dyDescent="0.3">
      <c r="A24356" t="s">
        <v>24720</v>
      </c>
      <c r="B24356">
        <v>708000</v>
      </c>
      <c r="C24356">
        <v>553280</v>
      </c>
      <c r="D24356">
        <v>520000</v>
      </c>
      <c r="E24356">
        <v>1257280</v>
      </c>
      <c r="F24356" s="4">
        <f t="shared" si="380"/>
        <v>776853.33333333337</v>
      </c>
    </row>
    <row r="24357" spans="1:6" x14ac:dyDescent="0.3">
      <c r="A24357" t="s">
        <v>24721</v>
      </c>
      <c r="B24357">
        <v>0</v>
      </c>
      <c r="C24357">
        <v>645000</v>
      </c>
      <c r="D24357">
        <v>1241970</v>
      </c>
      <c r="E24357">
        <v>0</v>
      </c>
      <c r="F24357" s="4">
        <f t="shared" si="380"/>
        <v>628990</v>
      </c>
    </row>
    <row r="24358" spans="1:6" x14ac:dyDescent="0.3">
      <c r="A24358" t="s">
        <v>24722</v>
      </c>
      <c r="B24358">
        <v>256000</v>
      </c>
      <c r="C24358">
        <v>1625120</v>
      </c>
      <c r="D24358">
        <v>0</v>
      </c>
      <c r="E24358">
        <v>0</v>
      </c>
      <c r="F24358" s="4">
        <f t="shared" si="380"/>
        <v>541706.66666666663</v>
      </c>
    </row>
    <row r="24359" spans="1:6" x14ac:dyDescent="0.3">
      <c r="A24359" t="s">
        <v>24723</v>
      </c>
      <c r="B24359">
        <v>916760</v>
      </c>
      <c r="C24359">
        <v>1313940</v>
      </c>
      <c r="D24359">
        <v>844480</v>
      </c>
      <c r="E24359">
        <v>1082000</v>
      </c>
      <c r="F24359" s="4">
        <f t="shared" si="380"/>
        <v>1080140</v>
      </c>
    </row>
    <row r="24360" spans="1:6" x14ac:dyDescent="0.3">
      <c r="A24360" t="s">
        <v>24724</v>
      </c>
      <c r="B24360">
        <v>0</v>
      </c>
      <c r="C24360">
        <v>0</v>
      </c>
      <c r="D24360">
        <v>1108380</v>
      </c>
      <c r="E24360">
        <v>0</v>
      </c>
      <c r="F24360" s="4">
        <f t="shared" si="380"/>
        <v>369460</v>
      </c>
    </row>
    <row r="24361" spans="1:6" x14ac:dyDescent="0.3">
      <c r="A24361" t="s">
        <v>24725</v>
      </c>
      <c r="B24361">
        <v>0</v>
      </c>
      <c r="C24361">
        <v>0</v>
      </c>
      <c r="D24361">
        <v>1521870</v>
      </c>
      <c r="E24361">
        <v>0</v>
      </c>
      <c r="F24361" s="4">
        <f t="shared" si="380"/>
        <v>507290</v>
      </c>
    </row>
    <row r="24362" spans="1:6" x14ac:dyDescent="0.3">
      <c r="A24362" t="s">
        <v>24726</v>
      </c>
      <c r="B24362">
        <v>256000</v>
      </c>
      <c r="C24362">
        <v>1864220</v>
      </c>
      <c r="D24362">
        <v>0</v>
      </c>
      <c r="E24362">
        <v>1390000</v>
      </c>
      <c r="F24362" s="4">
        <f t="shared" si="380"/>
        <v>1084740</v>
      </c>
    </row>
    <row r="24363" spans="1:6" x14ac:dyDescent="0.3">
      <c r="A24363" t="s">
        <v>24727</v>
      </c>
      <c r="B24363">
        <v>8130340</v>
      </c>
      <c r="C24363">
        <v>1541700</v>
      </c>
      <c r="D24363">
        <v>8128120</v>
      </c>
      <c r="E24363">
        <v>8072650</v>
      </c>
      <c r="F24363" s="4">
        <f t="shared" si="380"/>
        <v>5914156.666666667</v>
      </c>
    </row>
    <row r="24364" spans="1:6" x14ac:dyDescent="0.3">
      <c r="A24364" t="s">
        <v>24728</v>
      </c>
      <c r="B24364">
        <v>0</v>
      </c>
      <c r="C24364">
        <v>2092000</v>
      </c>
      <c r="D24364">
        <v>518700</v>
      </c>
      <c r="E24364">
        <v>1385920</v>
      </c>
      <c r="F24364" s="4">
        <f t="shared" si="380"/>
        <v>1332206.6666666667</v>
      </c>
    </row>
    <row r="24365" spans="1:6" x14ac:dyDescent="0.3">
      <c r="A24365" t="s">
        <v>24729</v>
      </c>
      <c r="B24365">
        <v>626000</v>
      </c>
      <c r="C24365">
        <v>228000</v>
      </c>
      <c r="D24365">
        <v>1428150</v>
      </c>
      <c r="E24365">
        <v>2111300</v>
      </c>
      <c r="F24365" s="4">
        <f t="shared" si="380"/>
        <v>1255816.6666666667</v>
      </c>
    </row>
    <row r="24366" spans="1:6" x14ac:dyDescent="0.3">
      <c r="A24366" t="s">
        <v>24730</v>
      </c>
      <c r="B24366">
        <v>288000</v>
      </c>
      <c r="C24366">
        <v>1506690</v>
      </c>
      <c r="D24366">
        <v>0</v>
      </c>
      <c r="E24366">
        <v>0</v>
      </c>
      <c r="F24366" s="4">
        <f t="shared" si="380"/>
        <v>502230</v>
      </c>
    </row>
    <row r="24367" spans="1:6" x14ac:dyDescent="0.3">
      <c r="A24367" t="s">
        <v>24731</v>
      </c>
      <c r="B24367">
        <v>2462080</v>
      </c>
      <c r="C24367">
        <v>2206000</v>
      </c>
      <c r="D24367">
        <v>0</v>
      </c>
      <c r="E24367">
        <v>1846180</v>
      </c>
      <c r="F24367" s="4">
        <f t="shared" si="380"/>
        <v>1350726.6666666667</v>
      </c>
    </row>
    <row r="24368" spans="1:6" x14ac:dyDescent="0.3">
      <c r="A24368" t="s">
        <v>24732</v>
      </c>
      <c r="B24368">
        <v>0</v>
      </c>
      <c r="C24368">
        <v>663390</v>
      </c>
      <c r="D24368">
        <v>174300</v>
      </c>
      <c r="E24368">
        <v>0</v>
      </c>
      <c r="F24368" s="4">
        <f t="shared" si="380"/>
        <v>279230</v>
      </c>
    </row>
    <row r="24369" spans="1:6" x14ac:dyDescent="0.3">
      <c r="A24369" t="s">
        <v>24733</v>
      </c>
      <c r="B24369">
        <v>1242150</v>
      </c>
      <c r="C24369">
        <v>2423050</v>
      </c>
      <c r="D24369">
        <v>4396550</v>
      </c>
      <c r="E24369">
        <v>469200</v>
      </c>
      <c r="F24369" s="4">
        <f t="shared" si="380"/>
        <v>2429600</v>
      </c>
    </row>
    <row r="24370" spans="1:6" x14ac:dyDescent="0.3">
      <c r="A24370" t="s">
        <v>24734</v>
      </c>
      <c r="B24370">
        <v>2019080</v>
      </c>
      <c r="C24370">
        <v>2033930</v>
      </c>
      <c r="D24370">
        <v>2016570</v>
      </c>
      <c r="E24370">
        <v>2099500</v>
      </c>
      <c r="F24370" s="4">
        <f t="shared" si="380"/>
        <v>2050000</v>
      </c>
    </row>
    <row r="24371" spans="1:6" x14ac:dyDescent="0.3">
      <c r="A24371" t="s">
        <v>24735</v>
      </c>
      <c r="B24371">
        <v>0</v>
      </c>
      <c r="C24371">
        <v>0</v>
      </c>
      <c r="D24371">
        <v>315000</v>
      </c>
      <c r="E24371">
        <v>382200</v>
      </c>
      <c r="F24371" s="4">
        <f t="shared" si="380"/>
        <v>232400</v>
      </c>
    </row>
    <row r="24372" spans="1:6" x14ac:dyDescent="0.3">
      <c r="A24372" t="s">
        <v>24736</v>
      </c>
      <c r="B24372">
        <v>740000</v>
      </c>
      <c r="C24372">
        <v>0</v>
      </c>
      <c r="D24372">
        <v>0</v>
      </c>
      <c r="E24372">
        <v>0</v>
      </c>
      <c r="F24372" s="4">
        <f t="shared" si="380"/>
        <v>0</v>
      </c>
    </row>
    <row r="24373" spans="1:6" x14ac:dyDescent="0.3">
      <c r="A24373" t="s">
        <v>24737</v>
      </c>
      <c r="B24373">
        <v>364000</v>
      </c>
      <c r="C24373">
        <v>2247800</v>
      </c>
      <c r="D24373">
        <v>0</v>
      </c>
      <c r="E24373">
        <v>820000</v>
      </c>
      <c r="F24373" s="4">
        <f t="shared" si="380"/>
        <v>1022600</v>
      </c>
    </row>
    <row r="24374" spans="1:6" x14ac:dyDescent="0.3">
      <c r="A24374" t="s">
        <v>24738</v>
      </c>
      <c r="B24374">
        <v>1650260</v>
      </c>
      <c r="C24374">
        <v>2043580</v>
      </c>
      <c r="D24374">
        <v>2053540</v>
      </c>
      <c r="E24374">
        <v>2101260</v>
      </c>
      <c r="F24374" s="4">
        <f t="shared" si="380"/>
        <v>2066126.6666666667</v>
      </c>
    </row>
    <row r="24375" spans="1:6" x14ac:dyDescent="0.3">
      <c r="A24375" t="s">
        <v>24739</v>
      </c>
      <c r="B24375">
        <v>191100</v>
      </c>
      <c r="C24375">
        <v>1710000</v>
      </c>
      <c r="D24375">
        <v>0</v>
      </c>
      <c r="E24375">
        <v>0</v>
      </c>
      <c r="F24375" s="4">
        <f t="shared" si="380"/>
        <v>570000</v>
      </c>
    </row>
    <row r="24376" spans="1:6" x14ac:dyDescent="0.3">
      <c r="A24376" t="s">
        <v>24740</v>
      </c>
      <c r="B24376">
        <v>0</v>
      </c>
      <c r="C24376">
        <v>2021300</v>
      </c>
      <c r="D24376">
        <v>0</v>
      </c>
      <c r="E24376">
        <v>1151260</v>
      </c>
      <c r="F24376" s="4">
        <f t="shared" si="380"/>
        <v>1057520</v>
      </c>
    </row>
    <row r="24377" spans="1:6" x14ac:dyDescent="0.3">
      <c r="A24377" t="s">
        <v>24741</v>
      </c>
      <c r="B24377">
        <v>0</v>
      </c>
      <c r="C24377">
        <v>0</v>
      </c>
      <c r="D24377">
        <v>612980</v>
      </c>
      <c r="E24377">
        <v>644280</v>
      </c>
      <c r="F24377" s="4">
        <f t="shared" si="380"/>
        <v>419086.66666666669</v>
      </c>
    </row>
    <row r="24378" spans="1:6" x14ac:dyDescent="0.3">
      <c r="A24378" t="s">
        <v>24742</v>
      </c>
      <c r="B24378">
        <v>0</v>
      </c>
      <c r="C24378">
        <v>0</v>
      </c>
      <c r="D24378">
        <v>254800</v>
      </c>
      <c r="E24378">
        <v>1062880</v>
      </c>
      <c r="F24378" s="4">
        <f t="shared" si="380"/>
        <v>439226.66666666669</v>
      </c>
    </row>
    <row r="24379" spans="1:6" x14ac:dyDescent="0.3">
      <c r="A24379" t="s">
        <v>24743</v>
      </c>
      <c r="B24379">
        <v>0</v>
      </c>
      <c r="C24379">
        <v>745290</v>
      </c>
      <c r="D24379">
        <v>0</v>
      </c>
      <c r="E24379">
        <v>571500</v>
      </c>
      <c r="F24379" s="4">
        <f t="shared" si="380"/>
        <v>438930</v>
      </c>
    </row>
    <row r="24380" spans="1:6" x14ac:dyDescent="0.3">
      <c r="A24380" t="s">
        <v>24744</v>
      </c>
      <c r="B24380">
        <v>0</v>
      </c>
      <c r="C24380">
        <v>950720</v>
      </c>
      <c r="D24380">
        <v>927390</v>
      </c>
      <c r="E24380">
        <v>0</v>
      </c>
      <c r="F24380" s="4">
        <f t="shared" si="380"/>
        <v>626036.66666666663</v>
      </c>
    </row>
    <row r="24381" spans="1:6" x14ac:dyDescent="0.3">
      <c r="A24381" t="s">
        <v>24745</v>
      </c>
      <c r="B24381">
        <v>358900</v>
      </c>
      <c r="C24381">
        <v>0</v>
      </c>
      <c r="D24381">
        <v>0</v>
      </c>
      <c r="E24381">
        <v>0</v>
      </c>
      <c r="F24381" s="4">
        <f t="shared" si="380"/>
        <v>0</v>
      </c>
    </row>
    <row r="24382" spans="1:6" x14ac:dyDescent="0.3">
      <c r="A24382" t="s">
        <v>24746</v>
      </c>
      <c r="B24382">
        <v>0</v>
      </c>
      <c r="C24382">
        <v>0</v>
      </c>
      <c r="D24382">
        <v>1620710</v>
      </c>
      <c r="E24382">
        <v>0</v>
      </c>
      <c r="F24382" s="4">
        <f t="shared" si="380"/>
        <v>540236.66666666663</v>
      </c>
    </row>
    <row r="24383" spans="1:6" x14ac:dyDescent="0.3">
      <c r="A24383" t="s">
        <v>24747</v>
      </c>
      <c r="B24383">
        <v>0</v>
      </c>
      <c r="C24383">
        <v>0</v>
      </c>
      <c r="D24383">
        <v>1359100</v>
      </c>
      <c r="E24383">
        <v>0</v>
      </c>
      <c r="F24383" s="4">
        <f t="shared" si="380"/>
        <v>453033.33333333331</v>
      </c>
    </row>
    <row r="24384" spans="1:6" x14ac:dyDescent="0.3">
      <c r="A24384" t="s">
        <v>24748</v>
      </c>
      <c r="B24384">
        <v>0</v>
      </c>
      <c r="C24384">
        <v>460000</v>
      </c>
      <c r="D24384">
        <v>2463370</v>
      </c>
      <c r="E24384">
        <v>0</v>
      </c>
      <c r="F24384" s="4">
        <f t="shared" si="380"/>
        <v>974456.66666666663</v>
      </c>
    </row>
    <row r="24385" spans="1:6" x14ac:dyDescent="0.3">
      <c r="A24385" t="s">
        <v>24749</v>
      </c>
      <c r="B24385">
        <v>2434930</v>
      </c>
      <c r="C24385">
        <v>4186000</v>
      </c>
      <c r="D24385">
        <v>4041660</v>
      </c>
      <c r="E24385">
        <v>4011640</v>
      </c>
      <c r="F24385" s="4">
        <f t="shared" si="380"/>
        <v>4079766.6666666665</v>
      </c>
    </row>
    <row r="24386" spans="1:6" x14ac:dyDescent="0.3">
      <c r="A24386" t="s">
        <v>24750</v>
      </c>
      <c r="B24386">
        <v>0</v>
      </c>
      <c r="C24386">
        <v>1216300</v>
      </c>
      <c r="D24386">
        <v>0</v>
      </c>
      <c r="E24386">
        <v>0</v>
      </c>
      <c r="F24386" s="4">
        <f t="shared" si="380"/>
        <v>405433.33333333331</v>
      </c>
    </row>
    <row r="24387" spans="1:6" x14ac:dyDescent="0.3">
      <c r="A24387" t="s">
        <v>24751</v>
      </c>
      <c r="B24387">
        <v>0</v>
      </c>
      <c r="C24387">
        <v>0</v>
      </c>
      <c r="D24387">
        <v>1964690</v>
      </c>
      <c r="E24387">
        <v>0</v>
      </c>
      <c r="F24387" s="4">
        <f t="shared" ref="F24387:F24450" si="381">SUM(C24387:E24387)/3</f>
        <v>654896.66666666663</v>
      </c>
    </row>
    <row r="24388" spans="1:6" x14ac:dyDescent="0.3">
      <c r="A24388" t="s">
        <v>24752</v>
      </c>
      <c r="B24388">
        <v>1248170</v>
      </c>
      <c r="C24388">
        <v>2047190</v>
      </c>
      <c r="D24388">
        <v>1452360</v>
      </c>
      <c r="E24388">
        <v>1518480</v>
      </c>
      <c r="F24388" s="4">
        <f t="shared" si="381"/>
        <v>1672676.6666666667</v>
      </c>
    </row>
    <row r="24389" spans="1:6" x14ac:dyDescent="0.3">
      <c r="A24389" t="s">
        <v>24753</v>
      </c>
      <c r="B24389">
        <v>3107360</v>
      </c>
      <c r="C24389">
        <v>0</v>
      </c>
      <c r="D24389">
        <v>2423040</v>
      </c>
      <c r="E24389">
        <v>1270000</v>
      </c>
      <c r="F24389" s="4">
        <f t="shared" si="381"/>
        <v>1231013.3333333333</v>
      </c>
    </row>
    <row r="24390" spans="1:6" x14ac:dyDescent="0.3">
      <c r="A24390" t="s">
        <v>24754</v>
      </c>
      <c r="B24390">
        <v>0</v>
      </c>
      <c r="C24390">
        <v>0</v>
      </c>
      <c r="D24390">
        <v>1911600</v>
      </c>
      <c r="E24390">
        <v>584900</v>
      </c>
      <c r="F24390" s="4">
        <f t="shared" si="381"/>
        <v>832166.66666666663</v>
      </c>
    </row>
    <row r="24391" spans="1:6" x14ac:dyDescent="0.3">
      <c r="A24391" t="s">
        <v>24755</v>
      </c>
      <c r="B24391">
        <v>160000</v>
      </c>
      <c r="C24391">
        <v>0</v>
      </c>
      <c r="D24391">
        <v>0</v>
      </c>
      <c r="E24391">
        <v>0</v>
      </c>
      <c r="F24391" s="4">
        <f t="shared" si="381"/>
        <v>0</v>
      </c>
    </row>
    <row r="24392" spans="1:6" x14ac:dyDescent="0.3">
      <c r="A24392" t="s">
        <v>24756</v>
      </c>
      <c r="B24392">
        <v>1506510</v>
      </c>
      <c r="C24392">
        <v>191100</v>
      </c>
      <c r="D24392">
        <v>400400</v>
      </c>
      <c r="E24392">
        <v>693000</v>
      </c>
      <c r="F24392" s="4">
        <f t="shared" si="381"/>
        <v>428166.66666666669</v>
      </c>
    </row>
    <row r="24393" spans="1:6" x14ac:dyDescent="0.3">
      <c r="A24393" t="s">
        <v>24757</v>
      </c>
      <c r="B24393">
        <v>564830</v>
      </c>
      <c r="C24393">
        <v>606060</v>
      </c>
      <c r="D24393">
        <v>1007370</v>
      </c>
      <c r="E24393">
        <v>609700</v>
      </c>
      <c r="F24393" s="4">
        <f t="shared" si="381"/>
        <v>741043.33333333337</v>
      </c>
    </row>
    <row r="24394" spans="1:6" x14ac:dyDescent="0.3">
      <c r="A24394" t="s">
        <v>24758</v>
      </c>
      <c r="B24394">
        <v>740000</v>
      </c>
      <c r="C24394">
        <v>0</v>
      </c>
      <c r="D24394">
        <v>695460</v>
      </c>
      <c r="E24394">
        <v>1640000</v>
      </c>
      <c r="F24394" s="4">
        <f t="shared" si="381"/>
        <v>778486.66666666663</v>
      </c>
    </row>
    <row r="24395" spans="1:6" x14ac:dyDescent="0.3">
      <c r="A24395" t="s">
        <v>24759</v>
      </c>
      <c r="B24395">
        <v>1805690</v>
      </c>
      <c r="C24395">
        <v>2105250</v>
      </c>
      <c r="D24395">
        <v>4846360</v>
      </c>
      <c r="E24395">
        <v>3805360</v>
      </c>
      <c r="F24395" s="4">
        <f t="shared" si="381"/>
        <v>3585656.6666666665</v>
      </c>
    </row>
    <row r="24396" spans="1:6" x14ac:dyDescent="0.3">
      <c r="A24396" t="s">
        <v>24760</v>
      </c>
      <c r="B24396">
        <v>0</v>
      </c>
      <c r="C24396">
        <v>1106190</v>
      </c>
      <c r="D24396">
        <v>730000</v>
      </c>
      <c r="E24396">
        <v>1642420</v>
      </c>
      <c r="F24396" s="4">
        <f t="shared" si="381"/>
        <v>1159536.6666666667</v>
      </c>
    </row>
    <row r="24397" spans="1:6" x14ac:dyDescent="0.3">
      <c r="A24397" t="s">
        <v>24761</v>
      </c>
      <c r="B24397">
        <v>1356800</v>
      </c>
      <c r="C24397">
        <v>0</v>
      </c>
      <c r="D24397">
        <v>1180940</v>
      </c>
      <c r="E24397">
        <v>0</v>
      </c>
      <c r="F24397" s="4">
        <f t="shared" si="381"/>
        <v>393646.66666666669</v>
      </c>
    </row>
    <row r="24398" spans="1:6" x14ac:dyDescent="0.3">
      <c r="A24398" t="s">
        <v>24762</v>
      </c>
      <c r="B24398">
        <v>0</v>
      </c>
      <c r="C24398">
        <v>763100</v>
      </c>
      <c r="D24398">
        <v>666120</v>
      </c>
      <c r="E24398">
        <v>563200</v>
      </c>
      <c r="F24398" s="4">
        <f t="shared" si="381"/>
        <v>664140</v>
      </c>
    </row>
    <row r="24399" spans="1:6" x14ac:dyDescent="0.3">
      <c r="A24399" t="s">
        <v>24763</v>
      </c>
      <c r="B24399">
        <v>2128490</v>
      </c>
      <c r="C24399">
        <v>0</v>
      </c>
      <c r="D24399">
        <v>2143390</v>
      </c>
      <c r="E24399">
        <v>1551550</v>
      </c>
      <c r="F24399" s="4">
        <f t="shared" si="381"/>
        <v>1231646.6666666667</v>
      </c>
    </row>
    <row r="24400" spans="1:6" x14ac:dyDescent="0.3">
      <c r="A24400" t="s">
        <v>24764</v>
      </c>
      <c r="B24400">
        <v>0</v>
      </c>
      <c r="C24400">
        <v>0</v>
      </c>
      <c r="D24400">
        <v>469200</v>
      </c>
      <c r="E24400">
        <v>547400</v>
      </c>
      <c r="F24400" s="4">
        <f t="shared" si="381"/>
        <v>338866.66666666669</v>
      </c>
    </row>
    <row r="24401" spans="1:6" x14ac:dyDescent="0.3">
      <c r="A24401" t="s">
        <v>24765</v>
      </c>
      <c r="B24401">
        <v>390000</v>
      </c>
      <c r="C24401">
        <v>2720200</v>
      </c>
      <c r="D24401">
        <v>2283500</v>
      </c>
      <c r="E24401">
        <v>2199940</v>
      </c>
      <c r="F24401" s="4">
        <f t="shared" si="381"/>
        <v>2401213.3333333335</v>
      </c>
    </row>
    <row r="24402" spans="1:6" x14ac:dyDescent="0.3">
      <c r="A24402" t="s">
        <v>24766</v>
      </c>
      <c r="B24402">
        <v>0</v>
      </c>
      <c r="C24402">
        <v>620000</v>
      </c>
      <c r="D24402">
        <v>971880</v>
      </c>
      <c r="E24402">
        <v>0</v>
      </c>
      <c r="F24402" s="4">
        <f t="shared" si="381"/>
        <v>530626.66666666663</v>
      </c>
    </row>
    <row r="24403" spans="1:6" x14ac:dyDescent="0.3">
      <c r="A24403" t="s">
        <v>24767</v>
      </c>
      <c r="B24403">
        <v>935850</v>
      </c>
      <c r="C24403">
        <v>1554590</v>
      </c>
      <c r="D24403">
        <v>3007260</v>
      </c>
      <c r="E24403">
        <v>620600</v>
      </c>
      <c r="F24403" s="4">
        <f t="shared" si="381"/>
        <v>1727483.3333333333</v>
      </c>
    </row>
    <row r="24404" spans="1:6" x14ac:dyDescent="0.3">
      <c r="A24404" t="s">
        <v>24768</v>
      </c>
      <c r="B24404">
        <v>0</v>
      </c>
      <c r="C24404">
        <v>382200</v>
      </c>
      <c r="D24404">
        <v>0</v>
      </c>
      <c r="E24404">
        <v>382200</v>
      </c>
      <c r="F24404" s="4">
        <f t="shared" si="381"/>
        <v>254800</v>
      </c>
    </row>
    <row r="24405" spans="1:6" x14ac:dyDescent="0.3">
      <c r="A24405" t="s">
        <v>24769</v>
      </c>
      <c r="B24405">
        <v>478660</v>
      </c>
      <c r="C24405">
        <v>0</v>
      </c>
      <c r="D24405">
        <v>1353480</v>
      </c>
      <c r="E24405">
        <v>999280</v>
      </c>
      <c r="F24405" s="4">
        <f t="shared" si="381"/>
        <v>784253.33333333337</v>
      </c>
    </row>
    <row r="24406" spans="1:6" x14ac:dyDescent="0.3">
      <c r="A24406" t="s">
        <v>24770</v>
      </c>
      <c r="B24406">
        <v>191100</v>
      </c>
      <c r="C24406">
        <v>230000</v>
      </c>
      <c r="D24406">
        <v>0</v>
      </c>
      <c r="E24406">
        <v>0</v>
      </c>
      <c r="F24406" s="4">
        <f t="shared" si="381"/>
        <v>76666.666666666672</v>
      </c>
    </row>
    <row r="24407" spans="1:6" x14ac:dyDescent="0.3">
      <c r="A24407" t="s">
        <v>24771</v>
      </c>
      <c r="B24407">
        <v>4877600</v>
      </c>
      <c r="C24407">
        <v>18839150</v>
      </c>
      <c r="D24407">
        <v>9640480</v>
      </c>
      <c r="E24407">
        <v>12906600</v>
      </c>
      <c r="F24407" s="4">
        <f t="shared" si="381"/>
        <v>13795410</v>
      </c>
    </row>
    <row r="24408" spans="1:6" x14ac:dyDescent="0.3">
      <c r="A24408" t="s">
        <v>24772</v>
      </c>
      <c r="B24408">
        <v>2393450</v>
      </c>
      <c r="C24408">
        <v>2593840</v>
      </c>
      <c r="D24408">
        <v>0</v>
      </c>
      <c r="E24408">
        <v>2705810</v>
      </c>
      <c r="F24408" s="4">
        <f t="shared" si="381"/>
        <v>1766550</v>
      </c>
    </row>
    <row r="24409" spans="1:6" x14ac:dyDescent="0.3">
      <c r="A24409" t="s">
        <v>24773</v>
      </c>
      <c r="B24409">
        <v>1186180</v>
      </c>
      <c r="C24409">
        <v>9926220</v>
      </c>
      <c r="D24409">
        <v>2458920</v>
      </c>
      <c r="E24409">
        <v>1037400</v>
      </c>
      <c r="F24409" s="4">
        <f t="shared" si="381"/>
        <v>4474180</v>
      </c>
    </row>
    <row r="24410" spans="1:6" x14ac:dyDescent="0.3">
      <c r="A24410" t="s">
        <v>24774</v>
      </c>
      <c r="B24410">
        <v>0</v>
      </c>
      <c r="C24410">
        <v>453180</v>
      </c>
      <c r="D24410">
        <v>2109570</v>
      </c>
      <c r="E24410">
        <v>2175800</v>
      </c>
      <c r="F24410" s="4">
        <f t="shared" si="381"/>
        <v>1579516.6666666667</v>
      </c>
    </row>
    <row r="24411" spans="1:6" x14ac:dyDescent="0.3">
      <c r="A24411" t="s">
        <v>24775</v>
      </c>
      <c r="B24411">
        <v>0</v>
      </c>
      <c r="C24411">
        <v>0</v>
      </c>
      <c r="D24411">
        <v>753940</v>
      </c>
      <c r="E24411">
        <v>545700</v>
      </c>
      <c r="F24411" s="4">
        <f t="shared" si="381"/>
        <v>433213.33333333331</v>
      </c>
    </row>
    <row r="24412" spans="1:6" x14ac:dyDescent="0.3">
      <c r="A24412" t="s">
        <v>24776</v>
      </c>
      <c r="B24412">
        <v>2090130</v>
      </c>
      <c r="C24412">
        <v>2306260</v>
      </c>
      <c r="D24412">
        <v>2596800</v>
      </c>
      <c r="E24412">
        <v>2145900</v>
      </c>
      <c r="F24412" s="4">
        <f t="shared" si="381"/>
        <v>2349653.3333333335</v>
      </c>
    </row>
    <row r="24413" spans="1:6" x14ac:dyDescent="0.3">
      <c r="A24413" t="s">
        <v>24777</v>
      </c>
      <c r="B24413">
        <v>0</v>
      </c>
      <c r="C24413">
        <v>758310</v>
      </c>
      <c r="D24413">
        <v>0</v>
      </c>
      <c r="E24413">
        <v>0</v>
      </c>
      <c r="F24413" s="4">
        <f t="shared" si="381"/>
        <v>252770</v>
      </c>
    </row>
    <row r="24414" spans="1:6" x14ac:dyDescent="0.3">
      <c r="A24414" t="s">
        <v>24778</v>
      </c>
      <c r="B24414">
        <v>1504400</v>
      </c>
      <c r="C24414">
        <v>0</v>
      </c>
      <c r="D24414">
        <v>740000</v>
      </c>
      <c r="E24414">
        <v>0</v>
      </c>
      <c r="F24414" s="4">
        <f t="shared" si="381"/>
        <v>246666.66666666666</v>
      </c>
    </row>
    <row r="24415" spans="1:6" x14ac:dyDescent="0.3">
      <c r="A24415" t="s">
        <v>673</v>
      </c>
      <c r="B24415">
        <v>795600</v>
      </c>
      <c r="C24415">
        <v>0</v>
      </c>
      <c r="D24415">
        <v>2767400</v>
      </c>
      <c r="E24415">
        <v>5531600</v>
      </c>
      <c r="F24415" s="4">
        <f t="shared" si="381"/>
        <v>2766333.3333333335</v>
      </c>
    </row>
    <row r="24416" spans="1:6" x14ac:dyDescent="0.3">
      <c r="A24416" t="s">
        <v>24779</v>
      </c>
      <c r="B24416">
        <v>0</v>
      </c>
      <c r="C24416">
        <v>1850000</v>
      </c>
      <c r="D24416">
        <v>0</v>
      </c>
      <c r="E24416">
        <v>0</v>
      </c>
      <c r="F24416" s="4">
        <f t="shared" si="381"/>
        <v>616666.66666666663</v>
      </c>
    </row>
    <row r="24417" spans="1:6" x14ac:dyDescent="0.3">
      <c r="A24417" t="s">
        <v>24780</v>
      </c>
      <c r="B24417">
        <v>378400</v>
      </c>
      <c r="C24417">
        <v>0</v>
      </c>
      <c r="D24417">
        <v>0</v>
      </c>
      <c r="E24417">
        <v>1698400</v>
      </c>
      <c r="F24417" s="4">
        <f t="shared" si="381"/>
        <v>566133.33333333337</v>
      </c>
    </row>
    <row r="24418" spans="1:6" x14ac:dyDescent="0.3">
      <c r="A24418" t="s">
        <v>24781</v>
      </c>
      <c r="B24418">
        <v>3740160</v>
      </c>
      <c r="C24418">
        <v>2689580</v>
      </c>
      <c r="D24418">
        <v>2163980</v>
      </c>
      <c r="E24418">
        <v>2279690</v>
      </c>
      <c r="F24418" s="4">
        <f t="shared" si="381"/>
        <v>2377750</v>
      </c>
    </row>
    <row r="24419" spans="1:6" x14ac:dyDescent="0.3">
      <c r="A24419" t="s">
        <v>24782</v>
      </c>
      <c r="B24419">
        <v>1552520</v>
      </c>
      <c r="C24419">
        <v>3133000</v>
      </c>
      <c r="D24419">
        <v>518700</v>
      </c>
      <c r="E24419">
        <v>0</v>
      </c>
      <c r="F24419" s="4">
        <f t="shared" si="381"/>
        <v>1217233.3333333333</v>
      </c>
    </row>
    <row r="24420" spans="1:6" x14ac:dyDescent="0.3">
      <c r="A24420" t="s">
        <v>24783</v>
      </c>
      <c r="B24420">
        <v>0</v>
      </c>
      <c r="C24420">
        <v>741650</v>
      </c>
      <c r="D24420">
        <v>357000</v>
      </c>
      <c r="E24420">
        <v>741650</v>
      </c>
      <c r="F24420" s="4">
        <f t="shared" si="381"/>
        <v>613433.33333333337</v>
      </c>
    </row>
    <row r="24421" spans="1:6" x14ac:dyDescent="0.3">
      <c r="A24421" t="s">
        <v>24784</v>
      </c>
      <c r="B24421">
        <v>0</v>
      </c>
      <c r="C24421">
        <v>0</v>
      </c>
      <c r="D24421">
        <v>296660</v>
      </c>
      <c r="E24421">
        <v>402000</v>
      </c>
      <c r="F24421" s="4">
        <f t="shared" si="381"/>
        <v>232886.66666666666</v>
      </c>
    </row>
    <row r="24422" spans="1:6" x14ac:dyDescent="0.3">
      <c r="A24422" t="s">
        <v>24785</v>
      </c>
      <c r="B24422">
        <v>740000</v>
      </c>
      <c r="C24422">
        <v>0</v>
      </c>
      <c r="D24422">
        <v>0</v>
      </c>
      <c r="E24422">
        <v>0</v>
      </c>
      <c r="F24422" s="4">
        <f t="shared" si="381"/>
        <v>0</v>
      </c>
    </row>
    <row r="24423" spans="1:6" x14ac:dyDescent="0.3">
      <c r="A24423" t="s">
        <v>24786</v>
      </c>
      <c r="B24423">
        <v>0</v>
      </c>
      <c r="C24423">
        <v>230000</v>
      </c>
      <c r="D24423">
        <v>878020</v>
      </c>
      <c r="E24423">
        <v>0</v>
      </c>
      <c r="F24423" s="4">
        <f t="shared" si="381"/>
        <v>369340</v>
      </c>
    </row>
    <row r="24424" spans="1:6" x14ac:dyDescent="0.3">
      <c r="A24424" t="s">
        <v>24787</v>
      </c>
      <c r="B24424">
        <v>0</v>
      </c>
      <c r="C24424">
        <v>0</v>
      </c>
      <c r="D24424">
        <v>1179260</v>
      </c>
      <c r="E24424">
        <v>1312640</v>
      </c>
      <c r="F24424" s="4">
        <f t="shared" si="381"/>
        <v>830633.33333333337</v>
      </c>
    </row>
    <row r="24425" spans="1:6" x14ac:dyDescent="0.3">
      <c r="A24425" t="s">
        <v>24788</v>
      </c>
      <c r="B24425">
        <v>0</v>
      </c>
      <c r="C24425">
        <v>2729280</v>
      </c>
      <c r="D24425">
        <v>6711200</v>
      </c>
      <c r="E24425">
        <v>8508820</v>
      </c>
      <c r="F24425" s="4">
        <f t="shared" si="381"/>
        <v>5983100</v>
      </c>
    </row>
    <row r="24426" spans="1:6" x14ac:dyDescent="0.3">
      <c r="A24426" t="s">
        <v>24789</v>
      </c>
      <c r="B24426">
        <v>1686160</v>
      </c>
      <c r="C24426">
        <v>0</v>
      </c>
      <c r="D24426">
        <v>0</v>
      </c>
      <c r="E24426">
        <v>0</v>
      </c>
      <c r="F24426" s="4">
        <f t="shared" si="381"/>
        <v>0</v>
      </c>
    </row>
    <row r="24427" spans="1:6" x14ac:dyDescent="0.3">
      <c r="A24427" t="s">
        <v>24790</v>
      </c>
      <c r="B24427">
        <v>0</v>
      </c>
      <c r="C24427">
        <v>981080</v>
      </c>
      <c r="D24427">
        <v>0</v>
      </c>
      <c r="E24427">
        <v>1222860</v>
      </c>
      <c r="F24427" s="4">
        <f t="shared" si="381"/>
        <v>734646.66666666663</v>
      </c>
    </row>
    <row r="24428" spans="1:6" x14ac:dyDescent="0.3">
      <c r="A24428" t="s">
        <v>24791</v>
      </c>
      <c r="B24428">
        <v>0</v>
      </c>
      <c r="C24428">
        <v>338520</v>
      </c>
      <c r="D24428">
        <v>921830</v>
      </c>
      <c r="E24428">
        <v>0</v>
      </c>
      <c r="F24428" s="4">
        <f t="shared" si="381"/>
        <v>420116.66666666669</v>
      </c>
    </row>
    <row r="24429" spans="1:6" x14ac:dyDescent="0.3">
      <c r="A24429" t="s">
        <v>24792</v>
      </c>
      <c r="B24429">
        <v>4130470</v>
      </c>
      <c r="C24429">
        <v>11543600</v>
      </c>
      <c r="D24429">
        <v>18216700</v>
      </c>
      <c r="E24429">
        <v>18453340</v>
      </c>
      <c r="F24429" s="4">
        <f t="shared" si="381"/>
        <v>16071213.333333334</v>
      </c>
    </row>
    <row r="24430" spans="1:6" x14ac:dyDescent="0.3">
      <c r="A24430" t="s">
        <v>24793</v>
      </c>
      <c r="B24430">
        <v>1101580</v>
      </c>
      <c r="C24430">
        <v>2042950</v>
      </c>
      <c r="D24430">
        <v>0</v>
      </c>
      <c r="E24430">
        <v>1105080</v>
      </c>
      <c r="F24430" s="4">
        <f t="shared" si="381"/>
        <v>1049343.3333333333</v>
      </c>
    </row>
    <row r="24431" spans="1:6" x14ac:dyDescent="0.3">
      <c r="A24431" t="s">
        <v>24794</v>
      </c>
      <c r="B24431">
        <v>0</v>
      </c>
      <c r="C24431">
        <v>370000</v>
      </c>
      <c r="D24431">
        <v>518700</v>
      </c>
      <c r="E24431">
        <v>1311400</v>
      </c>
      <c r="F24431" s="4">
        <f t="shared" si="381"/>
        <v>733366.66666666663</v>
      </c>
    </row>
    <row r="24432" spans="1:6" x14ac:dyDescent="0.3">
      <c r="A24432" t="s">
        <v>24795</v>
      </c>
      <c r="B24432">
        <v>0</v>
      </c>
      <c r="C24432">
        <v>0</v>
      </c>
      <c r="D24432">
        <v>901630</v>
      </c>
      <c r="E24432">
        <v>600000</v>
      </c>
      <c r="F24432" s="4">
        <f t="shared" si="381"/>
        <v>500543.33333333331</v>
      </c>
    </row>
    <row r="24433" spans="1:6" x14ac:dyDescent="0.3">
      <c r="A24433" t="s">
        <v>24796</v>
      </c>
      <c r="B24433">
        <v>578760</v>
      </c>
      <c r="C24433">
        <v>0</v>
      </c>
      <c r="D24433">
        <v>0</v>
      </c>
      <c r="E24433">
        <v>1442610</v>
      </c>
      <c r="F24433" s="4">
        <f t="shared" si="381"/>
        <v>480870</v>
      </c>
    </row>
    <row r="24434" spans="1:6" x14ac:dyDescent="0.3">
      <c r="A24434" t="s">
        <v>24797</v>
      </c>
      <c r="B24434">
        <v>0</v>
      </c>
      <c r="C24434">
        <v>0</v>
      </c>
      <c r="D24434">
        <v>2100840</v>
      </c>
      <c r="E24434">
        <v>0</v>
      </c>
      <c r="F24434" s="4">
        <f t="shared" si="381"/>
        <v>700280</v>
      </c>
    </row>
    <row r="24435" spans="1:6" x14ac:dyDescent="0.3">
      <c r="A24435" t="s">
        <v>24798</v>
      </c>
      <c r="B24435">
        <v>678400</v>
      </c>
      <c r="C24435">
        <v>0</v>
      </c>
      <c r="D24435">
        <v>1409606</v>
      </c>
      <c r="E24435">
        <v>1203020</v>
      </c>
      <c r="F24435" s="4">
        <f t="shared" si="381"/>
        <v>870875.33333333337</v>
      </c>
    </row>
    <row r="24436" spans="1:6" x14ac:dyDescent="0.3">
      <c r="A24436" t="s">
        <v>24799</v>
      </c>
      <c r="B24436">
        <v>0</v>
      </c>
      <c r="C24436">
        <v>442260</v>
      </c>
      <c r="D24436">
        <v>0</v>
      </c>
      <c r="E24436">
        <v>198900</v>
      </c>
      <c r="F24436" s="4">
        <f t="shared" si="381"/>
        <v>213720</v>
      </c>
    </row>
    <row r="24437" spans="1:6" x14ac:dyDescent="0.3">
      <c r="A24437" t="s">
        <v>24800</v>
      </c>
      <c r="B24437">
        <v>2399300</v>
      </c>
      <c r="C24437">
        <v>0</v>
      </c>
      <c r="D24437">
        <v>4605510</v>
      </c>
      <c r="E24437">
        <v>0</v>
      </c>
      <c r="F24437" s="4">
        <f t="shared" si="381"/>
        <v>1535170</v>
      </c>
    </row>
    <row r="24438" spans="1:6" x14ac:dyDescent="0.3">
      <c r="A24438" t="s">
        <v>24801</v>
      </c>
      <c r="B24438">
        <v>2051000</v>
      </c>
      <c r="C24438">
        <v>6098570</v>
      </c>
      <c r="D24438">
        <v>6638390</v>
      </c>
      <c r="E24438">
        <v>7238770</v>
      </c>
      <c r="F24438" s="4">
        <f t="shared" si="381"/>
        <v>6658576.666666667</v>
      </c>
    </row>
    <row r="24439" spans="1:6" x14ac:dyDescent="0.3">
      <c r="A24439" t="s">
        <v>24802</v>
      </c>
      <c r="B24439">
        <v>234000</v>
      </c>
      <c r="C24439">
        <v>1230200</v>
      </c>
      <c r="D24439">
        <v>1589390</v>
      </c>
      <c r="E24439">
        <v>0</v>
      </c>
      <c r="F24439" s="4">
        <f t="shared" si="381"/>
        <v>939863.33333333337</v>
      </c>
    </row>
    <row r="24440" spans="1:6" x14ac:dyDescent="0.3">
      <c r="A24440" t="s">
        <v>24803</v>
      </c>
      <c r="B24440">
        <v>1996800</v>
      </c>
      <c r="C24440">
        <v>0</v>
      </c>
      <c r="D24440">
        <v>0</v>
      </c>
      <c r="E24440">
        <v>2832200</v>
      </c>
      <c r="F24440" s="4">
        <f t="shared" si="381"/>
        <v>944066.66666666663</v>
      </c>
    </row>
    <row r="24441" spans="1:6" x14ac:dyDescent="0.3">
      <c r="A24441" t="s">
        <v>24804</v>
      </c>
      <c r="B24441">
        <v>0</v>
      </c>
      <c r="C24441">
        <v>0</v>
      </c>
      <c r="D24441">
        <v>234600</v>
      </c>
      <c r="E24441">
        <v>1422400</v>
      </c>
      <c r="F24441" s="4">
        <f t="shared" si="381"/>
        <v>552333.33333333337</v>
      </c>
    </row>
    <row r="24442" spans="1:6" x14ac:dyDescent="0.3">
      <c r="A24442" t="s">
        <v>24805</v>
      </c>
      <c r="B24442">
        <v>1946940</v>
      </c>
      <c r="C24442">
        <v>0</v>
      </c>
      <c r="D24442">
        <v>4194960</v>
      </c>
      <c r="E24442">
        <v>2417600</v>
      </c>
      <c r="F24442" s="4">
        <f t="shared" si="381"/>
        <v>2204186.6666666665</v>
      </c>
    </row>
    <row r="24443" spans="1:6" x14ac:dyDescent="0.3">
      <c r="A24443" t="s">
        <v>24806</v>
      </c>
      <c r="B24443">
        <v>2200560</v>
      </c>
      <c r="C24443">
        <v>0</v>
      </c>
      <c r="D24443">
        <v>2151240</v>
      </c>
      <c r="E24443">
        <v>0</v>
      </c>
      <c r="F24443" s="4">
        <f t="shared" si="381"/>
        <v>717080</v>
      </c>
    </row>
    <row r="24444" spans="1:6" x14ac:dyDescent="0.3">
      <c r="A24444" t="s">
        <v>517</v>
      </c>
      <c r="B24444">
        <v>0</v>
      </c>
      <c r="C24444">
        <v>2025000</v>
      </c>
      <c r="D24444">
        <v>0</v>
      </c>
      <c r="E24444">
        <v>453280</v>
      </c>
      <c r="F24444" s="4">
        <f t="shared" si="381"/>
        <v>826093.33333333337</v>
      </c>
    </row>
    <row r="24445" spans="1:6" x14ac:dyDescent="0.3">
      <c r="A24445" t="s">
        <v>24807</v>
      </c>
      <c r="B24445">
        <v>0</v>
      </c>
      <c r="C24445">
        <v>0</v>
      </c>
      <c r="D24445">
        <v>911640</v>
      </c>
      <c r="E24445">
        <v>234600</v>
      </c>
      <c r="F24445" s="4">
        <f t="shared" si="381"/>
        <v>382080</v>
      </c>
    </row>
    <row r="24446" spans="1:6" x14ac:dyDescent="0.3">
      <c r="A24446" t="s">
        <v>24808</v>
      </c>
      <c r="B24446">
        <v>988800</v>
      </c>
      <c r="C24446">
        <v>1885150</v>
      </c>
      <c r="D24446">
        <v>1506050</v>
      </c>
      <c r="E24446">
        <v>0</v>
      </c>
      <c r="F24446" s="4">
        <f t="shared" si="381"/>
        <v>1130400</v>
      </c>
    </row>
    <row r="24447" spans="1:6" x14ac:dyDescent="0.3">
      <c r="A24447" t="s">
        <v>24809</v>
      </c>
      <c r="B24447">
        <v>160000</v>
      </c>
      <c r="C24447">
        <v>0</v>
      </c>
      <c r="D24447">
        <v>260100</v>
      </c>
      <c r="E24447">
        <v>418000</v>
      </c>
      <c r="F24447" s="4">
        <f t="shared" si="381"/>
        <v>226033.33333333334</v>
      </c>
    </row>
    <row r="24448" spans="1:6" x14ac:dyDescent="0.3">
      <c r="A24448" t="s">
        <v>24810</v>
      </c>
      <c r="B24448">
        <v>0</v>
      </c>
      <c r="C24448">
        <v>0</v>
      </c>
      <c r="D24448">
        <v>2901840</v>
      </c>
      <c r="E24448">
        <v>540540</v>
      </c>
      <c r="F24448" s="4">
        <f t="shared" si="381"/>
        <v>1147460</v>
      </c>
    </row>
    <row r="24449" spans="1:6" x14ac:dyDescent="0.3">
      <c r="A24449" t="s">
        <v>24811</v>
      </c>
      <c r="B24449">
        <v>618000</v>
      </c>
      <c r="C24449">
        <v>518700</v>
      </c>
      <c r="D24449">
        <v>829740</v>
      </c>
      <c r="E24449">
        <v>622260</v>
      </c>
      <c r="F24449" s="4">
        <f t="shared" si="381"/>
        <v>656900</v>
      </c>
    </row>
    <row r="24450" spans="1:6" x14ac:dyDescent="0.3">
      <c r="A24450" t="s">
        <v>24812</v>
      </c>
      <c r="B24450">
        <v>970600</v>
      </c>
      <c r="C24450">
        <v>3508530</v>
      </c>
      <c r="D24450">
        <v>3331510</v>
      </c>
      <c r="E24450">
        <v>4901330</v>
      </c>
      <c r="F24450" s="4">
        <f t="shared" si="381"/>
        <v>3913790</v>
      </c>
    </row>
    <row r="24451" spans="1:6" x14ac:dyDescent="0.3">
      <c r="A24451" t="s">
        <v>24813</v>
      </c>
      <c r="B24451">
        <v>0</v>
      </c>
      <c r="C24451">
        <v>230000</v>
      </c>
      <c r="D24451">
        <v>518700</v>
      </c>
      <c r="E24451">
        <v>540540</v>
      </c>
      <c r="F24451" s="4">
        <f t="shared" ref="F24451:F24514" si="382">SUM(C24451:E24451)/3</f>
        <v>429746.66666666669</v>
      </c>
    </row>
    <row r="24452" spans="1:6" x14ac:dyDescent="0.3">
      <c r="A24452" t="s">
        <v>24814</v>
      </c>
      <c r="B24452">
        <v>0</v>
      </c>
      <c r="C24452">
        <v>0</v>
      </c>
      <c r="D24452">
        <v>311100</v>
      </c>
      <c r="E24452">
        <v>0</v>
      </c>
      <c r="F24452" s="4">
        <f t="shared" si="382"/>
        <v>103700</v>
      </c>
    </row>
    <row r="24453" spans="1:6" x14ac:dyDescent="0.3">
      <c r="A24453" t="s">
        <v>24815</v>
      </c>
      <c r="B24453">
        <v>1052400</v>
      </c>
      <c r="C24453">
        <v>2225970</v>
      </c>
      <c r="D24453">
        <v>469200</v>
      </c>
      <c r="E24453">
        <v>573300</v>
      </c>
      <c r="F24453" s="4">
        <f t="shared" si="382"/>
        <v>1089490</v>
      </c>
    </row>
    <row r="24454" spans="1:6" x14ac:dyDescent="0.3">
      <c r="A24454" t="s">
        <v>24816</v>
      </c>
      <c r="B24454">
        <v>1122180</v>
      </c>
      <c r="C24454">
        <v>2132300</v>
      </c>
      <c r="D24454">
        <v>1215020</v>
      </c>
      <c r="E24454">
        <v>2105400</v>
      </c>
      <c r="F24454" s="4">
        <f t="shared" si="382"/>
        <v>1817573.3333333333</v>
      </c>
    </row>
    <row r="24455" spans="1:6" x14ac:dyDescent="0.3">
      <c r="A24455" t="s">
        <v>24817</v>
      </c>
      <c r="B24455">
        <v>1066630</v>
      </c>
      <c r="C24455">
        <v>0</v>
      </c>
      <c r="D24455">
        <v>0</v>
      </c>
      <c r="E24455">
        <v>218400</v>
      </c>
      <c r="F24455" s="4">
        <f t="shared" si="382"/>
        <v>72800</v>
      </c>
    </row>
    <row r="24456" spans="1:6" x14ac:dyDescent="0.3">
      <c r="A24456" t="s">
        <v>260</v>
      </c>
      <c r="B24456">
        <v>0</v>
      </c>
      <c r="C24456">
        <v>0</v>
      </c>
      <c r="D24456">
        <v>1561820</v>
      </c>
      <c r="E24456">
        <v>260260</v>
      </c>
      <c r="F24456" s="4">
        <f t="shared" si="382"/>
        <v>607360</v>
      </c>
    </row>
    <row r="24457" spans="1:6" x14ac:dyDescent="0.3">
      <c r="A24457" t="s">
        <v>24818</v>
      </c>
      <c r="B24457">
        <v>411950</v>
      </c>
      <c r="C24457">
        <v>0</v>
      </c>
      <c r="D24457">
        <v>229320</v>
      </c>
      <c r="E24457">
        <v>593100</v>
      </c>
      <c r="F24457" s="4">
        <f t="shared" si="382"/>
        <v>274140</v>
      </c>
    </row>
    <row r="24458" spans="1:6" x14ac:dyDescent="0.3">
      <c r="A24458" t="s">
        <v>24819</v>
      </c>
      <c r="B24458">
        <v>2301390</v>
      </c>
      <c r="C24458">
        <v>2322450</v>
      </c>
      <c r="D24458">
        <v>3224850</v>
      </c>
      <c r="E24458">
        <v>2233900</v>
      </c>
      <c r="F24458" s="4">
        <f t="shared" si="382"/>
        <v>2593733.3333333335</v>
      </c>
    </row>
    <row r="24459" spans="1:6" x14ac:dyDescent="0.3">
      <c r="A24459" t="s">
        <v>24820</v>
      </c>
      <c r="B24459">
        <v>1517920</v>
      </c>
      <c r="C24459">
        <v>0</v>
      </c>
      <c r="D24459">
        <v>0</v>
      </c>
      <c r="E24459">
        <v>0</v>
      </c>
      <c r="F24459" s="4">
        <f t="shared" si="382"/>
        <v>0</v>
      </c>
    </row>
    <row r="24460" spans="1:6" x14ac:dyDescent="0.3">
      <c r="A24460" t="s">
        <v>24821</v>
      </c>
      <c r="B24460">
        <v>1058150</v>
      </c>
      <c r="C24460">
        <v>0</v>
      </c>
      <c r="D24460">
        <v>0</v>
      </c>
      <c r="E24460">
        <v>0</v>
      </c>
      <c r="F24460" s="4">
        <f t="shared" si="382"/>
        <v>0</v>
      </c>
    </row>
    <row r="24461" spans="1:6" x14ac:dyDescent="0.3">
      <c r="A24461" t="s">
        <v>24822</v>
      </c>
      <c r="B24461">
        <v>0</v>
      </c>
      <c r="C24461">
        <v>298800</v>
      </c>
      <c r="D24461">
        <v>720720</v>
      </c>
      <c r="E24461">
        <v>0</v>
      </c>
      <c r="F24461" s="4">
        <f t="shared" si="382"/>
        <v>339840</v>
      </c>
    </row>
    <row r="24462" spans="1:6" x14ac:dyDescent="0.3">
      <c r="A24462" t="s">
        <v>24823</v>
      </c>
      <c r="B24462">
        <v>0</v>
      </c>
      <c r="C24462">
        <v>0</v>
      </c>
      <c r="D24462">
        <v>1260200</v>
      </c>
      <c r="E24462">
        <v>311100</v>
      </c>
      <c r="F24462" s="4">
        <f t="shared" si="382"/>
        <v>523766.66666666669</v>
      </c>
    </row>
    <row r="24463" spans="1:6" x14ac:dyDescent="0.3">
      <c r="A24463" t="s">
        <v>24824</v>
      </c>
      <c r="B24463">
        <v>1281330</v>
      </c>
      <c r="C24463">
        <v>287560</v>
      </c>
      <c r="D24463">
        <v>234600</v>
      </c>
      <c r="E24463">
        <v>1498590</v>
      </c>
      <c r="F24463" s="4">
        <f t="shared" si="382"/>
        <v>673583.33333333337</v>
      </c>
    </row>
    <row r="24464" spans="1:6" x14ac:dyDescent="0.3">
      <c r="A24464" t="s">
        <v>24825</v>
      </c>
      <c r="B24464">
        <v>0</v>
      </c>
      <c r="C24464">
        <v>4516780</v>
      </c>
      <c r="D24464">
        <v>11666200</v>
      </c>
      <c r="E24464">
        <v>2159520</v>
      </c>
      <c r="F24464" s="4">
        <f t="shared" si="382"/>
        <v>6114166.666666667</v>
      </c>
    </row>
    <row r="24465" spans="1:6" x14ac:dyDescent="0.3">
      <c r="A24465" t="s">
        <v>24826</v>
      </c>
      <c r="B24465">
        <v>1116000</v>
      </c>
      <c r="C24465">
        <v>0</v>
      </c>
      <c r="D24465">
        <v>281190</v>
      </c>
      <c r="E24465">
        <v>0</v>
      </c>
      <c r="F24465" s="4">
        <f t="shared" si="382"/>
        <v>93730</v>
      </c>
    </row>
    <row r="24466" spans="1:6" x14ac:dyDescent="0.3">
      <c r="A24466" t="s">
        <v>24827</v>
      </c>
      <c r="B24466">
        <v>548100</v>
      </c>
      <c r="C24466">
        <v>0</v>
      </c>
      <c r="D24466">
        <v>0</v>
      </c>
      <c r="E24466">
        <v>0</v>
      </c>
      <c r="F24466" s="4">
        <f t="shared" si="382"/>
        <v>0</v>
      </c>
    </row>
    <row r="24467" spans="1:6" x14ac:dyDescent="0.3">
      <c r="A24467" t="s">
        <v>24828</v>
      </c>
      <c r="B24467">
        <v>0</v>
      </c>
      <c r="C24467">
        <v>4273600</v>
      </c>
      <c r="D24467">
        <v>0</v>
      </c>
      <c r="E24467">
        <v>0</v>
      </c>
      <c r="F24467" s="4">
        <f t="shared" si="382"/>
        <v>1424533.3333333333</v>
      </c>
    </row>
    <row r="24468" spans="1:6" x14ac:dyDescent="0.3">
      <c r="A24468" t="s">
        <v>24829</v>
      </c>
      <c r="B24468">
        <v>855030</v>
      </c>
      <c r="C24468">
        <v>256000</v>
      </c>
      <c r="D24468">
        <v>0</v>
      </c>
      <c r="E24468">
        <v>352000</v>
      </c>
      <c r="F24468" s="4">
        <f t="shared" si="382"/>
        <v>202666.66666666666</v>
      </c>
    </row>
    <row r="24469" spans="1:6" x14ac:dyDescent="0.3">
      <c r="A24469" t="s">
        <v>24830</v>
      </c>
      <c r="B24469">
        <v>0</v>
      </c>
      <c r="C24469">
        <v>1439680</v>
      </c>
      <c r="D24469">
        <v>0</v>
      </c>
      <c r="E24469">
        <v>1230000</v>
      </c>
      <c r="F24469" s="4">
        <f t="shared" si="382"/>
        <v>889893.33333333337</v>
      </c>
    </row>
    <row r="24470" spans="1:6" x14ac:dyDescent="0.3">
      <c r="A24470" t="s">
        <v>24831</v>
      </c>
      <c r="B24470">
        <v>1033650</v>
      </c>
      <c r="C24470">
        <v>0</v>
      </c>
      <c r="D24470">
        <v>0</v>
      </c>
      <c r="E24470">
        <v>551400</v>
      </c>
      <c r="F24470" s="4">
        <f t="shared" si="382"/>
        <v>183800</v>
      </c>
    </row>
    <row r="24471" spans="1:6" x14ac:dyDescent="0.3">
      <c r="A24471" t="s">
        <v>24832</v>
      </c>
      <c r="B24471">
        <v>5219750</v>
      </c>
      <c r="C24471">
        <v>3594400</v>
      </c>
      <c r="D24471">
        <v>3744180</v>
      </c>
      <c r="E24471">
        <v>1865100</v>
      </c>
      <c r="F24471" s="4">
        <f t="shared" si="382"/>
        <v>3067893.3333333335</v>
      </c>
    </row>
    <row r="24472" spans="1:6" x14ac:dyDescent="0.3">
      <c r="A24472" t="s">
        <v>24833</v>
      </c>
      <c r="B24472">
        <v>0</v>
      </c>
      <c r="C24472">
        <v>1578990</v>
      </c>
      <c r="D24472">
        <v>0</v>
      </c>
      <c r="E24472">
        <v>0</v>
      </c>
      <c r="F24472" s="4">
        <f t="shared" si="382"/>
        <v>526330</v>
      </c>
    </row>
    <row r="24473" spans="1:6" x14ac:dyDescent="0.3">
      <c r="A24473" t="s">
        <v>24834</v>
      </c>
      <c r="B24473">
        <v>1306480</v>
      </c>
      <c r="C24473">
        <v>763490</v>
      </c>
      <c r="D24473">
        <v>0</v>
      </c>
      <c r="E24473">
        <v>0</v>
      </c>
      <c r="F24473" s="4">
        <f t="shared" si="382"/>
        <v>254496.66666666666</v>
      </c>
    </row>
    <row r="24474" spans="1:6" x14ac:dyDescent="0.3">
      <c r="A24474" t="s">
        <v>24835</v>
      </c>
      <c r="B24474">
        <v>0</v>
      </c>
      <c r="C24474">
        <v>825000</v>
      </c>
      <c r="D24474">
        <v>674440</v>
      </c>
      <c r="E24474">
        <v>963040</v>
      </c>
      <c r="F24474" s="4">
        <f t="shared" si="382"/>
        <v>820826.66666666663</v>
      </c>
    </row>
    <row r="24475" spans="1:6" x14ac:dyDescent="0.3">
      <c r="A24475" t="s">
        <v>24836</v>
      </c>
      <c r="B24475">
        <v>896550</v>
      </c>
      <c r="C24475">
        <v>0</v>
      </c>
      <c r="D24475">
        <v>0</v>
      </c>
      <c r="E24475">
        <v>1393300</v>
      </c>
      <c r="F24475" s="4">
        <f t="shared" si="382"/>
        <v>464433.33333333331</v>
      </c>
    </row>
    <row r="24476" spans="1:6" x14ac:dyDescent="0.3">
      <c r="A24476" t="s">
        <v>24837</v>
      </c>
      <c r="B24476">
        <v>1380400</v>
      </c>
      <c r="C24476">
        <v>9657430</v>
      </c>
      <c r="D24476">
        <v>4580600</v>
      </c>
      <c r="E24476">
        <v>7837840</v>
      </c>
      <c r="F24476" s="4">
        <f t="shared" si="382"/>
        <v>7358623.333333333</v>
      </c>
    </row>
    <row r="24477" spans="1:6" x14ac:dyDescent="0.3">
      <c r="A24477" t="s">
        <v>24838</v>
      </c>
      <c r="B24477">
        <v>1132950</v>
      </c>
      <c r="C24477">
        <v>1137500</v>
      </c>
      <c r="D24477">
        <v>0</v>
      </c>
      <c r="E24477">
        <v>0</v>
      </c>
      <c r="F24477" s="4">
        <f t="shared" si="382"/>
        <v>379166.66666666669</v>
      </c>
    </row>
    <row r="24478" spans="1:6" x14ac:dyDescent="0.3">
      <c r="A24478" t="s">
        <v>24839</v>
      </c>
      <c r="B24478">
        <v>411950</v>
      </c>
      <c r="C24478">
        <v>198900</v>
      </c>
      <c r="D24478">
        <v>0</v>
      </c>
      <c r="E24478">
        <v>2181520</v>
      </c>
      <c r="F24478" s="4">
        <f t="shared" si="382"/>
        <v>793473.33333333337</v>
      </c>
    </row>
    <row r="24479" spans="1:6" x14ac:dyDescent="0.3">
      <c r="A24479" t="s">
        <v>24840</v>
      </c>
      <c r="B24479">
        <v>0</v>
      </c>
      <c r="C24479">
        <v>614250</v>
      </c>
      <c r="D24479">
        <v>0</v>
      </c>
      <c r="E24479">
        <v>1060000</v>
      </c>
      <c r="F24479" s="4">
        <f t="shared" si="382"/>
        <v>558083.33333333337</v>
      </c>
    </row>
    <row r="24480" spans="1:6" x14ac:dyDescent="0.3">
      <c r="A24480" t="s">
        <v>24841</v>
      </c>
      <c r="B24480">
        <v>256000</v>
      </c>
      <c r="C24480">
        <v>0</v>
      </c>
      <c r="D24480">
        <v>4045250</v>
      </c>
      <c r="E24480">
        <v>764400</v>
      </c>
      <c r="F24480" s="4">
        <f t="shared" si="382"/>
        <v>1603216.6666666667</v>
      </c>
    </row>
    <row r="24481" spans="1:6" x14ac:dyDescent="0.3">
      <c r="A24481" t="s">
        <v>24842</v>
      </c>
      <c r="B24481">
        <v>0</v>
      </c>
      <c r="C24481">
        <v>0</v>
      </c>
      <c r="D24481">
        <v>944680</v>
      </c>
      <c r="E24481">
        <v>1419960</v>
      </c>
      <c r="F24481" s="4">
        <f t="shared" si="382"/>
        <v>788213.33333333337</v>
      </c>
    </row>
    <row r="24482" spans="1:6" x14ac:dyDescent="0.3">
      <c r="A24482" t="s">
        <v>24843</v>
      </c>
      <c r="B24482">
        <v>2222300</v>
      </c>
      <c r="C24482">
        <v>0</v>
      </c>
      <c r="D24482">
        <v>198900</v>
      </c>
      <c r="E24482">
        <v>0</v>
      </c>
      <c r="F24482" s="4">
        <f t="shared" si="382"/>
        <v>66300</v>
      </c>
    </row>
    <row r="24483" spans="1:6" x14ac:dyDescent="0.3">
      <c r="A24483" t="s">
        <v>24844</v>
      </c>
      <c r="B24483">
        <v>943050</v>
      </c>
      <c r="C24483">
        <v>820000</v>
      </c>
      <c r="D24483">
        <v>776160</v>
      </c>
      <c r="E24483">
        <v>2464640</v>
      </c>
      <c r="F24483" s="4">
        <f t="shared" si="382"/>
        <v>1353600</v>
      </c>
    </row>
    <row r="24484" spans="1:6" x14ac:dyDescent="0.3">
      <c r="A24484" t="s">
        <v>24845</v>
      </c>
      <c r="B24484">
        <v>0</v>
      </c>
      <c r="C24484">
        <v>2473380</v>
      </c>
      <c r="D24484">
        <v>780780</v>
      </c>
      <c r="E24484">
        <v>2731320</v>
      </c>
      <c r="F24484" s="4">
        <f t="shared" si="382"/>
        <v>1995160</v>
      </c>
    </row>
    <row r="24485" spans="1:6" x14ac:dyDescent="0.3">
      <c r="A24485" t="s">
        <v>24846</v>
      </c>
      <c r="B24485">
        <v>4554840</v>
      </c>
      <c r="C24485">
        <v>3346560</v>
      </c>
      <c r="D24485">
        <v>2200260</v>
      </c>
      <c r="E24485">
        <v>2154280</v>
      </c>
      <c r="F24485" s="4">
        <f t="shared" si="382"/>
        <v>2567033.3333333335</v>
      </c>
    </row>
    <row r="24486" spans="1:6" x14ac:dyDescent="0.3">
      <c r="A24486" t="s">
        <v>24847</v>
      </c>
      <c r="B24486">
        <v>0</v>
      </c>
      <c r="C24486">
        <v>0</v>
      </c>
      <c r="D24486">
        <v>594230</v>
      </c>
      <c r="E24486">
        <v>0</v>
      </c>
      <c r="F24486" s="4">
        <f t="shared" si="382"/>
        <v>198076.66666666666</v>
      </c>
    </row>
    <row r="24487" spans="1:6" x14ac:dyDescent="0.3">
      <c r="A24487" t="s">
        <v>24848</v>
      </c>
      <c r="B24487">
        <v>0</v>
      </c>
      <c r="C24487">
        <v>0</v>
      </c>
      <c r="D24487">
        <v>1613430</v>
      </c>
      <c r="E24487">
        <v>0</v>
      </c>
      <c r="F24487" s="4">
        <f t="shared" si="382"/>
        <v>537810</v>
      </c>
    </row>
    <row r="24488" spans="1:6" x14ac:dyDescent="0.3">
      <c r="A24488" t="s">
        <v>24849</v>
      </c>
      <c r="B24488">
        <v>596960</v>
      </c>
      <c r="C24488">
        <v>0</v>
      </c>
      <c r="D24488">
        <v>0</v>
      </c>
      <c r="E24488">
        <v>1423430</v>
      </c>
      <c r="F24488" s="4">
        <f t="shared" si="382"/>
        <v>474476.66666666669</v>
      </c>
    </row>
    <row r="24489" spans="1:6" x14ac:dyDescent="0.3">
      <c r="A24489" t="s">
        <v>24850</v>
      </c>
      <c r="B24489">
        <v>0</v>
      </c>
      <c r="C24489">
        <v>0</v>
      </c>
      <c r="D24489">
        <v>2376350</v>
      </c>
      <c r="E24489">
        <v>546000</v>
      </c>
      <c r="F24489" s="4">
        <f t="shared" si="382"/>
        <v>974116.66666666663</v>
      </c>
    </row>
    <row r="24490" spans="1:6" x14ac:dyDescent="0.3">
      <c r="A24490" t="s">
        <v>24851</v>
      </c>
      <c r="B24490">
        <v>2090000</v>
      </c>
      <c r="C24490">
        <v>584220</v>
      </c>
      <c r="D24490">
        <v>0</v>
      </c>
      <c r="E24490">
        <v>919100</v>
      </c>
      <c r="F24490" s="4">
        <f t="shared" si="382"/>
        <v>501106.66666666669</v>
      </c>
    </row>
    <row r="24491" spans="1:6" x14ac:dyDescent="0.3">
      <c r="A24491" t="s">
        <v>24852</v>
      </c>
      <c r="B24491">
        <v>1212920</v>
      </c>
      <c r="C24491">
        <v>0</v>
      </c>
      <c r="D24491">
        <v>0</v>
      </c>
      <c r="E24491">
        <v>0</v>
      </c>
      <c r="F24491" s="4">
        <f t="shared" si="382"/>
        <v>0</v>
      </c>
    </row>
    <row r="24492" spans="1:6" x14ac:dyDescent="0.3">
      <c r="A24492" t="s">
        <v>24853</v>
      </c>
      <c r="B24492">
        <v>0</v>
      </c>
      <c r="C24492">
        <v>0</v>
      </c>
      <c r="D24492">
        <v>1973960</v>
      </c>
      <c r="E24492">
        <v>0</v>
      </c>
      <c r="F24492" s="4">
        <f t="shared" si="382"/>
        <v>657986.66666666663</v>
      </c>
    </row>
    <row r="24493" spans="1:6" x14ac:dyDescent="0.3">
      <c r="A24493" t="s">
        <v>24854</v>
      </c>
      <c r="B24493">
        <v>923640</v>
      </c>
      <c r="C24493">
        <v>992440</v>
      </c>
      <c r="D24493">
        <v>0</v>
      </c>
      <c r="E24493">
        <v>760600</v>
      </c>
      <c r="F24493" s="4">
        <f t="shared" si="382"/>
        <v>584346.66666666663</v>
      </c>
    </row>
    <row r="24494" spans="1:6" x14ac:dyDescent="0.3">
      <c r="A24494" t="s">
        <v>24855</v>
      </c>
      <c r="B24494">
        <v>2571890</v>
      </c>
      <c r="C24494">
        <v>2200560</v>
      </c>
      <c r="D24494">
        <v>1268960</v>
      </c>
      <c r="E24494">
        <v>0</v>
      </c>
      <c r="F24494" s="4">
        <f t="shared" si="382"/>
        <v>1156506.6666666667</v>
      </c>
    </row>
    <row r="24495" spans="1:6" x14ac:dyDescent="0.3">
      <c r="A24495" t="s">
        <v>24856</v>
      </c>
      <c r="B24495">
        <v>0</v>
      </c>
      <c r="C24495">
        <v>2254980</v>
      </c>
      <c r="D24495">
        <v>0</v>
      </c>
      <c r="E24495">
        <v>0</v>
      </c>
      <c r="F24495" s="4">
        <f t="shared" si="382"/>
        <v>751660</v>
      </c>
    </row>
    <row r="24496" spans="1:6" x14ac:dyDescent="0.3">
      <c r="A24496" t="s">
        <v>24857</v>
      </c>
      <c r="B24496">
        <v>580580</v>
      </c>
      <c r="C24496">
        <v>0</v>
      </c>
      <c r="D24496">
        <v>0</v>
      </c>
      <c r="E24496">
        <v>387660</v>
      </c>
      <c r="F24496" s="4">
        <f t="shared" si="382"/>
        <v>129220</v>
      </c>
    </row>
    <row r="24497" spans="1:6" x14ac:dyDescent="0.3">
      <c r="A24497" t="s">
        <v>24858</v>
      </c>
      <c r="B24497">
        <v>0</v>
      </c>
      <c r="C24497">
        <v>0</v>
      </c>
      <c r="D24497">
        <v>760000</v>
      </c>
      <c r="E24497">
        <v>3282250</v>
      </c>
      <c r="F24497" s="4">
        <f t="shared" si="382"/>
        <v>1347416.6666666667</v>
      </c>
    </row>
    <row r="24498" spans="1:6" x14ac:dyDescent="0.3">
      <c r="A24498" t="s">
        <v>24859</v>
      </c>
      <c r="B24498">
        <v>0</v>
      </c>
      <c r="C24498">
        <v>0</v>
      </c>
      <c r="D24498">
        <v>1314000</v>
      </c>
      <c r="E24498">
        <v>1029700</v>
      </c>
      <c r="F24498" s="4">
        <f t="shared" si="382"/>
        <v>781233.33333333337</v>
      </c>
    </row>
    <row r="24499" spans="1:6" x14ac:dyDescent="0.3">
      <c r="A24499" t="s">
        <v>24860</v>
      </c>
      <c r="B24499">
        <v>0</v>
      </c>
      <c r="C24499">
        <v>370000</v>
      </c>
      <c r="D24499">
        <v>0</v>
      </c>
      <c r="E24499">
        <v>1122820</v>
      </c>
      <c r="F24499" s="4">
        <f t="shared" si="382"/>
        <v>497606.66666666669</v>
      </c>
    </row>
    <row r="24500" spans="1:6" x14ac:dyDescent="0.3">
      <c r="A24500" t="s">
        <v>24861</v>
      </c>
      <c r="B24500">
        <v>370000</v>
      </c>
      <c r="C24500">
        <v>0</v>
      </c>
      <c r="D24500">
        <v>0</v>
      </c>
      <c r="E24500">
        <v>754000</v>
      </c>
      <c r="F24500" s="4">
        <f t="shared" si="382"/>
        <v>251333.33333333334</v>
      </c>
    </row>
    <row r="24501" spans="1:6" x14ac:dyDescent="0.3">
      <c r="A24501" t="s">
        <v>24862</v>
      </c>
      <c r="B24501">
        <v>0</v>
      </c>
      <c r="C24501">
        <v>0</v>
      </c>
      <c r="D24501">
        <v>1748270</v>
      </c>
      <c r="E24501">
        <v>0</v>
      </c>
      <c r="F24501" s="4">
        <f t="shared" si="382"/>
        <v>582756.66666666663</v>
      </c>
    </row>
    <row r="24502" spans="1:6" x14ac:dyDescent="0.3">
      <c r="A24502" t="s">
        <v>24863</v>
      </c>
      <c r="B24502">
        <v>0</v>
      </c>
      <c r="C24502">
        <v>1480000</v>
      </c>
      <c r="D24502">
        <v>0</v>
      </c>
      <c r="E24502">
        <v>0</v>
      </c>
      <c r="F24502" s="4">
        <f t="shared" si="382"/>
        <v>493333.33333333331</v>
      </c>
    </row>
    <row r="24503" spans="1:6" x14ac:dyDescent="0.3">
      <c r="A24503" t="s">
        <v>24864</v>
      </c>
      <c r="B24503">
        <v>0</v>
      </c>
      <c r="C24503">
        <v>917960</v>
      </c>
      <c r="D24503">
        <v>0</v>
      </c>
      <c r="E24503">
        <v>0</v>
      </c>
      <c r="F24503" s="4">
        <f t="shared" si="382"/>
        <v>305986.66666666669</v>
      </c>
    </row>
    <row r="24504" spans="1:6" x14ac:dyDescent="0.3">
      <c r="A24504" t="s">
        <v>24865</v>
      </c>
      <c r="B24504">
        <v>0</v>
      </c>
      <c r="C24504">
        <v>1155700</v>
      </c>
      <c r="D24504">
        <v>332350</v>
      </c>
      <c r="E24504">
        <v>0</v>
      </c>
      <c r="F24504" s="4">
        <f t="shared" si="382"/>
        <v>496016.66666666669</v>
      </c>
    </row>
    <row r="24505" spans="1:6" x14ac:dyDescent="0.3">
      <c r="A24505" t="s">
        <v>780</v>
      </c>
      <c r="B24505">
        <v>450000</v>
      </c>
      <c r="C24505">
        <v>757120</v>
      </c>
      <c r="D24505">
        <v>979060</v>
      </c>
      <c r="E24505">
        <v>0</v>
      </c>
      <c r="F24505" s="4">
        <f t="shared" si="382"/>
        <v>578726.66666666663</v>
      </c>
    </row>
    <row r="24506" spans="1:6" x14ac:dyDescent="0.3">
      <c r="A24506" t="s">
        <v>24866</v>
      </c>
      <c r="B24506">
        <v>0</v>
      </c>
      <c r="C24506">
        <v>0</v>
      </c>
      <c r="D24506">
        <v>1430260</v>
      </c>
      <c r="E24506">
        <v>0</v>
      </c>
      <c r="F24506" s="4">
        <f t="shared" si="382"/>
        <v>476753.33333333331</v>
      </c>
    </row>
    <row r="24507" spans="1:6" x14ac:dyDescent="0.3">
      <c r="A24507" t="s">
        <v>24867</v>
      </c>
      <c r="B24507">
        <v>0</v>
      </c>
      <c r="C24507">
        <v>1058650</v>
      </c>
      <c r="D24507">
        <v>0</v>
      </c>
      <c r="E24507">
        <v>465920</v>
      </c>
      <c r="F24507" s="4">
        <f t="shared" si="382"/>
        <v>508190</v>
      </c>
    </row>
    <row r="24508" spans="1:6" x14ac:dyDescent="0.3">
      <c r="A24508" t="s">
        <v>24868</v>
      </c>
      <c r="B24508">
        <v>675220</v>
      </c>
      <c r="C24508">
        <v>0</v>
      </c>
      <c r="D24508">
        <v>0</v>
      </c>
      <c r="E24508">
        <v>1009290</v>
      </c>
      <c r="F24508" s="4">
        <f t="shared" si="382"/>
        <v>336430</v>
      </c>
    </row>
    <row r="24509" spans="1:6" x14ac:dyDescent="0.3">
      <c r="A24509" t="s">
        <v>24869</v>
      </c>
      <c r="B24509">
        <v>0</v>
      </c>
      <c r="C24509">
        <v>535080</v>
      </c>
      <c r="D24509">
        <v>357000</v>
      </c>
      <c r="E24509">
        <v>0</v>
      </c>
      <c r="F24509" s="4">
        <f t="shared" si="382"/>
        <v>297360</v>
      </c>
    </row>
    <row r="24510" spans="1:6" x14ac:dyDescent="0.3">
      <c r="A24510" t="s">
        <v>24870</v>
      </c>
      <c r="B24510">
        <v>0</v>
      </c>
      <c r="C24510">
        <v>421520</v>
      </c>
      <c r="D24510">
        <v>3700000</v>
      </c>
      <c r="E24510">
        <v>962800</v>
      </c>
      <c r="F24510" s="4">
        <f t="shared" si="382"/>
        <v>1694773.3333333333</v>
      </c>
    </row>
    <row r="24511" spans="1:6" x14ac:dyDescent="0.3">
      <c r="A24511" t="s">
        <v>24871</v>
      </c>
      <c r="B24511">
        <v>444990</v>
      </c>
      <c r="C24511">
        <v>0</v>
      </c>
      <c r="D24511">
        <v>741650</v>
      </c>
      <c r="E24511">
        <v>1375160</v>
      </c>
      <c r="F24511" s="4">
        <f t="shared" si="382"/>
        <v>705603.33333333337</v>
      </c>
    </row>
    <row r="24512" spans="1:6" x14ac:dyDescent="0.3">
      <c r="A24512" t="s">
        <v>24872</v>
      </c>
      <c r="B24512">
        <v>0</v>
      </c>
      <c r="C24512">
        <v>0</v>
      </c>
      <c r="D24512">
        <v>905270</v>
      </c>
      <c r="E24512">
        <v>575120</v>
      </c>
      <c r="F24512" s="4">
        <f t="shared" si="382"/>
        <v>493463.33333333331</v>
      </c>
    </row>
    <row r="24513" spans="1:6" x14ac:dyDescent="0.3">
      <c r="A24513" t="s">
        <v>24873</v>
      </c>
      <c r="B24513">
        <v>0</v>
      </c>
      <c r="C24513">
        <v>679920</v>
      </c>
      <c r="D24513">
        <v>682500</v>
      </c>
      <c r="E24513">
        <v>0</v>
      </c>
      <c r="F24513" s="4">
        <f t="shared" si="382"/>
        <v>454140</v>
      </c>
    </row>
    <row r="24514" spans="1:6" x14ac:dyDescent="0.3">
      <c r="A24514" t="s">
        <v>24874</v>
      </c>
      <c r="B24514">
        <v>0</v>
      </c>
      <c r="C24514">
        <v>740000</v>
      </c>
      <c r="D24514">
        <v>0</v>
      </c>
      <c r="E24514">
        <v>916780</v>
      </c>
      <c r="F24514" s="4">
        <f t="shared" si="382"/>
        <v>552260</v>
      </c>
    </row>
    <row r="24515" spans="1:6" x14ac:dyDescent="0.3">
      <c r="A24515" t="s">
        <v>24875</v>
      </c>
      <c r="B24515">
        <v>1421200</v>
      </c>
      <c r="C24515">
        <v>0</v>
      </c>
      <c r="D24515">
        <v>946520</v>
      </c>
      <c r="E24515">
        <v>0</v>
      </c>
      <c r="F24515" s="4">
        <f t="shared" ref="F24515:F24578" si="383">SUM(C24515:E24515)/3</f>
        <v>315506.66666666669</v>
      </c>
    </row>
    <row r="24516" spans="1:6" x14ac:dyDescent="0.3">
      <c r="A24516" t="s">
        <v>24876</v>
      </c>
      <c r="B24516">
        <v>0</v>
      </c>
      <c r="C24516">
        <v>0</v>
      </c>
      <c r="D24516">
        <v>1015440</v>
      </c>
      <c r="E24516">
        <v>820000</v>
      </c>
      <c r="F24516" s="4">
        <f t="shared" si="383"/>
        <v>611813.33333333337</v>
      </c>
    </row>
    <row r="24517" spans="1:6" x14ac:dyDescent="0.3">
      <c r="A24517" t="s">
        <v>24877</v>
      </c>
      <c r="B24517">
        <v>0</v>
      </c>
      <c r="C24517">
        <v>0</v>
      </c>
      <c r="D24517">
        <v>586800</v>
      </c>
      <c r="E24517">
        <v>357000</v>
      </c>
      <c r="F24517" s="4">
        <f t="shared" si="383"/>
        <v>314600</v>
      </c>
    </row>
    <row r="24518" spans="1:6" x14ac:dyDescent="0.3">
      <c r="A24518" t="s">
        <v>24878</v>
      </c>
      <c r="B24518">
        <v>0</v>
      </c>
      <c r="C24518">
        <v>370000</v>
      </c>
      <c r="D24518">
        <v>0</v>
      </c>
      <c r="E24518">
        <v>0</v>
      </c>
      <c r="F24518" s="4">
        <f t="shared" si="383"/>
        <v>123333.33333333333</v>
      </c>
    </row>
    <row r="24519" spans="1:6" x14ac:dyDescent="0.3">
      <c r="A24519" t="s">
        <v>24879</v>
      </c>
      <c r="B24519">
        <v>0</v>
      </c>
      <c r="C24519">
        <v>578760</v>
      </c>
      <c r="D24519">
        <v>0</v>
      </c>
      <c r="E24519">
        <v>0</v>
      </c>
      <c r="F24519" s="4">
        <f t="shared" si="383"/>
        <v>192920</v>
      </c>
    </row>
    <row r="24520" spans="1:6" x14ac:dyDescent="0.3">
      <c r="A24520" t="s">
        <v>24880</v>
      </c>
      <c r="B24520">
        <v>0</v>
      </c>
      <c r="C24520">
        <v>0</v>
      </c>
      <c r="D24520">
        <v>906400</v>
      </c>
      <c r="E24520">
        <v>684000</v>
      </c>
      <c r="F24520" s="4">
        <f t="shared" si="383"/>
        <v>530133.33333333337</v>
      </c>
    </row>
    <row r="24521" spans="1:6" x14ac:dyDescent="0.3">
      <c r="A24521" t="s">
        <v>24881</v>
      </c>
      <c r="B24521">
        <v>0</v>
      </c>
      <c r="C24521">
        <v>1890920</v>
      </c>
      <c r="D24521">
        <v>778960</v>
      </c>
      <c r="E24521">
        <v>386000</v>
      </c>
      <c r="F24521" s="4">
        <f t="shared" si="383"/>
        <v>1018626.6666666666</v>
      </c>
    </row>
    <row r="24522" spans="1:6" x14ac:dyDescent="0.3">
      <c r="A24522" t="s">
        <v>24882</v>
      </c>
      <c r="B24522">
        <v>339430</v>
      </c>
      <c r="C24522">
        <v>0</v>
      </c>
      <c r="D24522">
        <v>0</v>
      </c>
      <c r="E24522">
        <v>307400</v>
      </c>
      <c r="F24522" s="4">
        <f t="shared" si="383"/>
        <v>102466.66666666667</v>
      </c>
    </row>
    <row r="24523" spans="1:6" x14ac:dyDescent="0.3">
      <c r="A24523" t="s">
        <v>24883</v>
      </c>
      <c r="B24523">
        <v>0</v>
      </c>
      <c r="C24523">
        <v>1769040</v>
      </c>
      <c r="D24523">
        <v>1213030</v>
      </c>
      <c r="E24523">
        <v>1333150</v>
      </c>
      <c r="F24523" s="4">
        <f t="shared" si="383"/>
        <v>1438406.6666666667</v>
      </c>
    </row>
    <row r="24524" spans="1:6" x14ac:dyDescent="0.3">
      <c r="A24524" t="s">
        <v>24884</v>
      </c>
      <c r="B24524">
        <v>2093550</v>
      </c>
      <c r="C24524">
        <v>2200140</v>
      </c>
      <c r="D24524">
        <v>382200</v>
      </c>
      <c r="E24524">
        <v>546000</v>
      </c>
      <c r="F24524" s="4">
        <f t="shared" si="383"/>
        <v>1042780</v>
      </c>
    </row>
    <row r="24525" spans="1:6" x14ac:dyDescent="0.3">
      <c r="A24525" t="s">
        <v>24885</v>
      </c>
      <c r="B24525">
        <v>0</v>
      </c>
      <c r="C24525">
        <v>825370</v>
      </c>
      <c r="D24525">
        <v>0</v>
      </c>
      <c r="E24525">
        <v>1349620</v>
      </c>
      <c r="F24525" s="4">
        <f t="shared" si="383"/>
        <v>724996.66666666663</v>
      </c>
    </row>
    <row r="24526" spans="1:6" x14ac:dyDescent="0.3">
      <c r="A24526" t="s">
        <v>24886</v>
      </c>
      <c r="B24526">
        <v>214760</v>
      </c>
      <c r="C24526">
        <v>1466690</v>
      </c>
      <c r="D24526">
        <v>0</v>
      </c>
      <c r="E24526">
        <v>545700</v>
      </c>
      <c r="F24526" s="4">
        <f t="shared" si="383"/>
        <v>670796.66666666663</v>
      </c>
    </row>
    <row r="24527" spans="1:6" x14ac:dyDescent="0.3">
      <c r="A24527" t="s">
        <v>24887</v>
      </c>
      <c r="B24527">
        <v>0</v>
      </c>
      <c r="C24527">
        <v>3825550</v>
      </c>
      <c r="D24527">
        <v>540540</v>
      </c>
      <c r="E24527">
        <v>370000</v>
      </c>
      <c r="F24527" s="4">
        <f t="shared" si="383"/>
        <v>1578696.6666666667</v>
      </c>
    </row>
    <row r="24528" spans="1:6" x14ac:dyDescent="0.3">
      <c r="A24528" t="s">
        <v>24888</v>
      </c>
      <c r="B24528">
        <v>926380</v>
      </c>
      <c r="C24528">
        <v>0</v>
      </c>
      <c r="D24528">
        <v>0</v>
      </c>
      <c r="E24528">
        <v>1633210</v>
      </c>
      <c r="F24528" s="4">
        <f t="shared" si="383"/>
        <v>544403.33333333337</v>
      </c>
    </row>
    <row r="24529" spans="1:6" x14ac:dyDescent="0.3">
      <c r="A24529" t="s">
        <v>24889</v>
      </c>
      <c r="B24529">
        <v>0</v>
      </c>
      <c r="C24529">
        <v>0</v>
      </c>
      <c r="D24529">
        <v>971880</v>
      </c>
      <c r="E24529">
        <v>1200600</v>
      </c>
      <c r="F24529" s="4">
        <f t="shared" si="383"/>
        <v>724160</v>
      </c>
    </row>
    <row r="24530" spans="1:6" x14ac:dyDescent="0.3">
      <c r="A24530" t="s">
        <v>24890</v>
      </c>
      <c r="B24530">
        <v>846540</v>
      </c>
      <c r="C24530">
        <v>387660</v>
      </c>
      <c r="D24530">
        <v>851760</v>
      </c>
      <c r="E24530">
        <v>1376680</v>
      </c>
      <c r="F24530" s="4">
        <f t="shared" si="383"/>
        <v>872033.33333333337</v>
      </c>
    </row>
    <row r="24531" spans="1:6" x14ac:dyDescent="0.3">
      <c r="A24531" t="s">
        <v>24891</v>
      </c>
      <c r="B24531">
        <v>0</v>
      </c>
      <c r="C24531">
        <v>2065470</v>
      </c>
      <c r="D24531">
        <v>3445260</v>
      </c>
      <c r="E24531">
        <v>7481190</v>
      </c>
      <c r="F24531" s="4">
        <f t="shared" si="383"/>
        <v>4330640</v>
      </c>
    </row>
    <row r="24532" spans="1:6" x14ac:dyDescent="0.3">
      <c r="A24532" t="s">
        <v>24892</v>
      </c>
      <c r="B24532">
        <v>191100</v>
      </c>
      <c r="C24532">
        <v>0</v>
      </c>
      <c r="D24532">
        <v>0</v>
      </c>
      <c r="E24532">
        <v>0</v>
      </c>
      <c r="F24532" s="4">
        <f t="shared" si="383"/>
        <v>0</v>
      </c>
    </row>
    <row r="24533" spans="1:6" x14ac:dyDescent="0.3">
      <c r="A24533" t="s">
        <v>24893</v>
      </c>
      <c r="B24533">
        <v>0</v>
      </c>
      <c r="C24533">
        <v>2203080</v>
      </c>
      <c r="D24533">
        <v>1206780</v>
      </c>
      <c r="E24533">
        <v>2214920</v>
      </c>
      <c r="F24533" s="4">
        <f t="shared" si="383"/>
        <v>1874926.6666666667</v>
      </c>
    </row>
    <row r="24534" spans="1:6" x14ac:dyDescent="0.3">
      <c r="A24534" t="s">
        <v>24894</v>
      </c>
      <c r="B24534">
        <v>3380650</v>
      </c>
      <c r="C24534">
        <v>0</v>
      </c>
      <c r="D24534">
        <v>7625800</v>
      </c>
      <c r="E24534">
        <v>5376440</v>
      </c>
      <c r="F24534" s="4">
        <f t="shared" si="383"/>
        <v>4334080</v>
      </c>
    </row>
    <row r="24535" spans="1:6" x14ac:dyDescent="0.3">
      <c r="A24535" t="s">
        <v>24895</v>
      </c>
      <c r="B24535">
        <v>209300</v>
      </c>
      <c r="C24535">
        <v>0</v>
      </c>
      <c r="D24535">
        <v>749660</v>
      </c>
      <c r="E24535">
        <v>747900</v>
      </c>
      <c r="F24535" s="4">
        <f t="shared" si="383"/>
        <v>499186.66666666669</v>
      </c>
    </row>
    <row r="24536" spans="1:6" x14ac:dyDescent="0.3">
      <c r="A24536" t="s">
        <v>24896</v>
      </c>
      <c r="B24536">
        <v>0</v>
      </c>
      <c r="C24536">
        <v>230000</v>
      </c>
      <c r="D24536">
        <v>497750</v>
      </c>
      <c r="E24536">
        <v>0</v>
      </c>
      <c r="F24536" s="4">
        <f t="shared" si="383"/>
        <v>242583.33333333334</v>
      </c>
    </row>
    <row r="24537" spans="1:6" x14ac:dyDescent="0.3">
      <c r="A24537" t="s">
        <v>24897</v>
      </c>
      <c r="B24537">
        <v>0</v>
      </c>
      <c r="C24537">
        <v>1038030</v>
      </c>
      <c r="D24537">
        <v>0</v>
      </c>
      <c r="E24537">
        <v>386000</v>
      </c>
      <c r="F24537" s="4">
        <f t="shared" si="383"/>
        <v>474676.66666666669</v>
      </c>
    </row>
    <row r="24538" spans="1:6" x14ac:dyDescent="0.3">
      <c r="A24538" t="s">
        <v>24898</v>
      </c>
      <c r="B24538">
        <v>3944200</v>
      </c>
      <c r="C24538">
        <v>0</v>
      </c>
      <c r="D24538">
        <v>0</v>
      </c>
      <c r="E24538">
        <v>0</v>
      </c>
      <c r="F24538" s="4">
        <f t="shared" si="383"/>
        <v>0</v>
      </c>
    </row>
    <row r="24539" spans="1:6" x14ac:dyDescent="0.3">
      <c r="A24539" t="s">
        <v>24899</v>
      </c>
      <c r="B24539">
        <v>573300</v>
      </c>
      <c r="C24539">
        <v>0</v>
      </c>
      <c r="D24539">
        <v>245700</v>
      </c>
      <c r="E24539">
        <v>502200</v>
      </c>
      <c r="F24539" s="4">
        <f t="shared" si="383"/>
        <v>249300</v>
      </c>
    </row>
    <row r="24540" spans="1:6" x14ac:dyDescent="0.3">
      <c r="A24540" t="s">
        <v>24900</v>
      </c>
      <c r="B24540">
        <v>0</v>
      </c>
      <c r="C24540">
        <v>0</v>
      </c>
      <c r="D24540">
        <v>836140</v>
      </c>
      <c r="E24540">
        <v>463500</v>
      </c>
      <c r="F24540" s="4">
        <f t="shared" si="383"/>
        <v>433213.33333333331</v>
      </c>
    </row>
    <row r="24541" spans="1:6" x14ac:dyDescent="0.3">
      <c r="A24541" t="s">
        <v>24901</v>
      </c>
      <c r="B24541">
        <v>0</v>
      </c>
      <c r="C24541">
        <v>0</v>
      </c>
      <c r="D24541">
        <v>2736000</v>
      </c>
      <c r="E24541">
        <v>0</v>
      </c>
      <c r="F24541" s="4">
        <f t="shared" si="383"/>
        <v>912000</v>
      </c>
    </row>
    <row r="24542" spans="1:6" x14ac:dyDescent="0.3">
      <c r="A24542" t="s">
        <v>24902</v>
      </c>
      <c r="B24542">
        <v>0</v>
      </c>
      <c r="C24542">
        <v>0</v>
      </c>
      <c r="D24542">
        <v>1229700</v>
      </c>
      <c r="E24542">
        <v>1170690</v>
      </c>
      <c r="F24542" s="4">
        <f t="shared" si="383"/>
        <v>800130</v>
      </c>
    </row>
    <row r="24543" spans="1:6" x14ac:dyDescent="0.3">
      <c r="A24543" t="s">
        <v>24903</v>
      </c>
      <c r="B24543">
        <v>0</v>
      </c>
      <c r="C24543">
        <v>2558920</v>
      </c>
      <c r="D24543">
        <v>4664890</v>
      </c>
      <c r="E24543">
        <v>6355030</v>
      </c>
      <c r="F24543" s="4">
        <f t="shared" si="383"/>
        <v>4526280</v>
      </c>
    </row>
    <row r="24544" spans="1:6" x14ac:dyDescent="0.3">
      <c r="A24544" t="s">
        <v>24904</v>
      </c>
      <c r="B24544">
        <v>0</v>
      </c>
      <c r="C24544">
        <v>0</v>
      </c>
      <c r="D24544">
        <v>1101100</v>
      </c>
      <c r="E24544">
        <v>547400</v>
      </c>
      <c r="F24544" s="4">
        <f t="shared" si="383"/>
        <v>549500</v>
      </c>
    </row>
    <row r="24545" spans="1:6" x14ac:dyDescent="0.3">
      <c r="A24545" t="s">
        <v>24905</v>
      </c>
      <c r="B24545">
        <v>1212160</v>
      </c>
      <c r="C24545">
        <v>2046210</v>
      </c>
      <c r="D24545">
        <v>2126200</v>
      </c>
      <c r="E24545">
        <v>2087570</v>
      </c>
      <c r="F24545" s="4">
        <f t="shared" si="383"/>
        <v>2086660</v>
      </c>
    </row>
    <row r="24546" spans="1:6" x14ac:dyDescent="0.3">
      <c r="A24546" t="s">
        <v>24906</v>
      </c>
      <c r="B24546">
        <v>0</v>
      </c>
      <c r="C24546">
        <v>0</v>
      </c>
      <c r="D24546">
        <v>1234690</v>
      </c>
      <c r="E24546">
        <v>627720</v>
      </c>
      <c r="F24546" s="4">
        <f t="shared" si="383"/>
        <v>620803.33333333337</v>
      </c>
    </row>
    <row r="24547" spans="1:6" x14ac:dyDescent="0.3">
      <c r="A24547" t="s">
        <v>24907</v>
      </c>
      <c r="B24547">
        <v>0</v>
      </c>
      <c r="C24547">
        <v>0</v>
      </c>
      <c r="D24547">
        <v>1323440</v>
      </c>
      <c r="E24547">
        <v>820000</v>
      </c>
      <c r="F24547" s="4">
        <f t="shared" si="383"/>
        <v>714480</v>
      </c>
    </row>
    <row r="24548" spans="1:6" x14ac:dyDescent="0.3">
      <c r="A24548" t="s">
        <v>24908</v>
      </c>
      <c r="B24548">
        <v>256000</v>
      </c>
      <c r="C24548">
        <v>2099800</v>
      </c>
      <c r="D24548">
        <v>2018990</v>
      </c>
      <c r="E24548">
        <v>0</v>
      </c>
      <c r="F24548" s="4">
        <f t="shared" si="383"/>
        <v>1372930</v>
      </c>
    </row>
    <row r="24549" spans="1:6" x14ac:dyDescent="0.3">
      <c r="A24549" t="s">
        <v>24909</v>
      </c>
      <c r="B24549">
        <v>0</v>
      </c>
      <c r="C24549">
        <v>501600</v>
      </c>
      <c r="D24549">
        <v>733420</v>
      </c>
      <c r="E24549">
        <v>1463390</v>
      </c>
      <c r="F24549" s="4">
        <f t="shared" si="383"/>
        <v>899470</v>
      </c>
    </row>
    <row r="24550" spans="1:6" x14ac:dyDescent="0.3">
      <c r="A24550" t="s">
        <v>24910</v>
      </c>
      <c r="B24550">
        <v>475020</v>
      </c>
      <c r="C24550">
        <v>2055980</v>
      </c>
      <c r="D24550">
        <v>2453900</v>
      </c>
      <c r="E24550">
        <v>0</v>
      </c>
      <c r="F24550" s="4">
        <f t="shared" si="383"/>
        <v>1503293.3333333333</v>
      </c>
    </row>
    <row r="24551" spans="1:6" x14ac:dyDescent="0.3">
      <c r="A24551" t="s">
        <v>24911</v>
      </c>
      <c r="B24551">
        <v>0</v>
      </c>
      <c r="C24551">
        <v>946770</v>
      </c>
      <c r="D24551">
        <v>2185830</v>
      </c>
      <c r="E24551">
        <v>0</v>
      </c>
      <c r="F24551" s="4">
        <f t="shared" si="383"/>
        <v>1044200</v>
      </c>
    </row>
    <row r="24552" spans="1:6" x14ac:dyDescent="0.3">
      <c r="A24552" t="s">
        <v>24912</v>
      </c>
      <c r="B24552">
        <v>0</v>
      </c>
      <c r="C24552">
        <v>0</v>
      </c>
      <c r="D24552">
        <v>614250</v>
      </c>
      <c r="E24552">
        <v>0</v>
      </c>
      <c r="F24552" s="4">
        <f t="shared" si="383"/>
        <v>204750</v>
      </c>
    </row>
    <row r="24553" spans="1:6" x14ac:dyDescent="0.3">
      <c r="A24553" t="s">
        <v>24913</v>
      </c>
      <c r="B24553">
        <v>0</v>
      </c>
      <c r="C24553">
        <v>5414120</v>
      </c>
      <c r="D24553">
        <v>3700000</v>
      </c>
      <c r="E24553">
        <v>4878900</v>
      </c>
      <c r="F24553" s="4">
        <f t="shared" si="383"/>
        <v>4664340</v>
      </c>
    </row>
    <row r="24554" spans="1:6" x14ac:dyDescent="0.3">
      <c r="A24554" t="s">
        <v>24914</v>
      </c>
      <c r="B24554">
        <v>10993700</v>
      </c>
      <c r="C24554">
        <v>8983400</v>
      </c>
      <c r="D24554">
        <v>11844140</v>
      </c>
      <c r="E24554">
        <v>12235500</v>
      </c>
      <c r="F24554" s="4">
        <f t="shared" si="383"/>
        <v>11021013.333333334</v>
      </c>
    </row>
    <row r="24555" spans="1:6" x14ac:dyDescent="0.3">
      <c r="A24555" t="s">
        <v>24915</v>
      </c>
      <c r="B24555">
        <v>2372200</v>
      </c>
      <c r="C24555">
        <v>2339150</v>
      </c>
      <c r="D24555">
        <v>4001400</v>
      </c>
      <c r="E24555">
        <v>6093220</v>
      </c>
      <c r="F24555" s="4">
        <f t="shared" si="383"/>
        <v>4144590</v>
      </c>
    </row>
    <row r="24556" spans="1:6" x14ac:dyDescent="0.3">
      <c r="A24556" t="s">
        <v>24916</v>
      </c>
      <c r="B24556">
        <v>915060</v>
      </c>
      <c r="C24556">
        <v>2049800</v>
      </c>
      <c r="D24556">
        <v>469200</v>
      </c>
      <c r="E24556">
        <v>2032580</v>
      </c>
      <c r="F24556" s="4">
        <f t="shared" si="383"/>
        <v>1517193.3333333333</v>
      </c>
    </row>
    <row r="24557" spans="1:6" x14ac:dyDescent="0.3">
      <c r="A24557" t="s">
        <v>24917</v>
      </c>
      <c r="B24557">
        <v>0</v>
      </c>
      <c r="C24557">
        <v>0</v>
      </c>
      <c r="D24557">
        <v>1291110</v>
      </c>
      <c r="E24557">
        <v>638600</v>
      </c>
      <c r="F24557" s="4">
        <f t="shared" si="383"/>
        <v>643236.66666666663</v>
      </c>
    </row>
    <row r="24558" spans="1:6" x14ac:dyDescent="0.3">
      <c r="A24558" t="s">
        <v>24918</v>
      </c>
      <c r="B24558">
        <v>712600</v>
      </c>
      <c r="C24558">
        <v>544680</v>
      </c>
      <c r="D24558">
        <v>0</v>
      </c>
      <c r="E24558">
        <v>0</v>
      </c>
      <c r="F24558" s="4">
        <f t="shared" si="383"/>
        <v>181560</v>
      </c>
    </row>
    <row r="24559" spans="1:6" x14ac:dyDescent="0.3">
      <c r="A24559" t="s">
        <v>24919</v>
      </c>
      <c r="B24559">
        <v>1573540</v>
      </c>
      <c r="C24559">
        <v>2743050</v>
      </c>
      <c r="D24559">
        <v>2522700</v>
      </c>
      <c r="E24559">
        <v>2226410</v>
      </c>
      <c r="F24559" s="4">
        <f t="shared" si="383"/>
        <v>2497386.6666666665</v>
      </c>
    </row>
    <row r="24560" spans="1:6" x14ac:dyDescent="0.3">
      <c r="A24560" t="s">
        <v>24920</v>
      </c>
      <c r="B24560">
        <v>611520</v>
      </c>
      <c r="C24560">
        <v>2609820</v>
      </c>
      <c r="D24560">
        <v>2185860</v>
      </c>
      <c r="E24560">
        <v>2035950</v>
      </c>
      <c r="F24560" s="4">
        <f t="shared" si="383"/>
        <v>2277210</v>
      </c>
    </row>
    <row r="24561" spans="1:6" x14ac:dyDescent="0.3">
      <c r="A24561" t="s">
        <v>24921</v>
      </c>
      <c r="B24561">
        <v>1372050</v>
      </c>
      <c r="C24561">
        <v>612200</v>
      </c>
      <c r="D24561">
        <v>0</v>
      </c>
      <c r="E24561">
        <v>0</v>
      </c>
      <c r="F24561" s="4">
        <f t="shared" si="383"/>
        <v>204066.66666666666</v>
      </c>
    </row>
    <row r="24562" spans="1:6" x14ac:dyDescent="0.3">
      <c r="A24562" t="s">
        <v>24922</v>
      </c>
      <c r="B24562">
        <v>0</v>
      </c>
      <c r="C24562">
        <v>1651000</v>
      </c>
      <c r="D24562">
        <v>950180</v>
      </c>
      <c r="E24562">
        <v>1979900</v>
      </c>
      <c r="F24562" s="4">
        <f t="shared" si="383"/>
        <v>1527026.6666666667</v>
      </c>
    </row>
    <row r="24563" spans="1:6" x14ac:dyDescent="0.3">
      <c r="A24563" t="s">
        <v>24923</v>
      </c>
      <c r="B24563">
        <v>370000</v>
      </c>
      <c r="C24563">
        <v>0</v>
      </c>
      <c r="D24563">
        <v>1480000</v>
      </c>
      <c r="E24563">
        <v>2172480</v>
      </c>
      <c r="F24563" s="4">
        <f t="shared" si="383"/>
        <v>1217493.3333333333</v>
      </c>
    </row>
    <row r="24564" spans="1:6" x14ac:dyDescent="0.3">
      <c r="A24564" t="s">
        <v>24924</v>
      </c>
      <c r="B24564">
        <v>2051670</v>
      </c>
      <c r="C24564">
        <v>0</v>
      </c>
      <c r="D24564">
        <v>351000</v>
      </c>
      <c r="E24564">
        <v>2066340</v>
      </c>
      <c r="F24564" s="4">
        <f t="shared" si="383"/>
        <v>805780</v>
      </c>
    </row>
    <row r="24565" spans="1:6" x14ac:dyDescent="0.3">
      <c r="A24565" t="s">
        <v>394</v>
      </c>
      <c r="B24565">
        <v>0</v>
      </c>
      <c r="C24565">
        <v>5118030</v>
      </c>
      <c r="D24565">
        <v>3476480</v>
      </c>
      <c r="E24565">
        <v>4937740</v>
      </c>
      <c r="F24565" s="4">
        <f t="shared" si="383"/>
        <v>4510750</v>
      </c>
    </row>
    <row r="24566" spans="1:6" x14ac:dyDescent="0.3">
      <c r="A24566" t="s">
        <v>24925</v>
      </c>
      <c r="B24566">
        <v>767800</v>
      </c>
      <c r="C24566">
        <v>2776000</v>
      </c>
      <c r="D24566">
        <v>0</v>
      </c>
      <c r="E24566">
        <v>2453920</v>
      </c>
      <c r="F24566" s="4">
        <f t="shared" si="383"/>
        <v>1743306.6666666667</v>
      </c>
    </row>
    <row r="24567" spans="1:6" x14ac:dyDescent="0.3">
      <c r="A24567" t="s">
        <v>24926</v>
      </c>
      <c r="B24567">
        <v>505200</v>
      </c>
      <c r="C24567">
        <v>0</v>
      </c>
      <c r="D24567">
        <v>337920</v>
      </c>
      <c r="E24567">
        <v>2214440</v>
      </c>
      <c r="F24567" s="4">
        <f t="shared" si="383"/>
        <v>850786.66666666663</v>
      </c>
    </row>
    <row r="24568" spans="1:6" x14ac:dyDescent="0.3">
      <c r="A24568" t="s">
        <v>24927</v>
      </c>
      <c r="B24568">
        <v>0</v>
      </c>
      <c r="C24568">
        <v>0</v>
      </c>
      <c r="D24568">
        <v>1162960</v>
      </c>
      <c r="E24568">
        <v>1358500</v>
      </c>
      <c r="F24568" s="4">
        <f t="shared" si="383"/>
        <v>840486.66666666663</v>
      </c>
    </row>
    <row r="24569" spans="1:6" x14ac:dyDescent="0.3">
      <c r="A24569" t="s">
        <v>24928</v>
      </c>
      <c r="B24569">
        <v>921980</v>
      </c>
      <c r="C24569">
        <v>2070750</v>
      </c>
      <c r="D24569">
        <v>0</v>
      </c>
      <c r="E24569">
        <v>2055440</v>
      </c>
      <c r="F24569" s="4">
        <f t="shared" si="383"/>
        <v>1375396.6666666667</v>
      </c>
    </row>
    <row r="24570" spans="1:6" x14ac:dyDescent="0.3">
      <c r="A24570" t="s">
        <v>24929</v>
      </c>
      <c r="B24570">
        <v>0</v>
      </c>
      <c r="C24570">
        <v>0</v>
      </c>
      <c r="D24570">
        <v>2025700</v>
      </c>
      <c r="E24570">
        <v>0</v>
      </c>
      <c r="F24570" s="4">
        <f t="shared" si="383"/>
        <v>675233.33333333337</v>
      </c>
    </row>
    <row r="24571" spans="1:6" x14ac:dyDescent="0.3">
      <c r="A24571" t="s">
        <v>24930</v>
      </c>
      <c r="B24571">
        <v>0</v>
      </c>
      <c r="C24571">
        <v>2153920</v>
      </c>
      <c r="D24571">
        <v>772590</v>
      </c>
      <c r="E24571">
        <v>529200</v>
      </c>
      <c r="F24571" s="4">
        <f t="shared" si="383"/>
        <v>1151903.3333333333</v>
      </c>
    </row>
    <row r="24572" spans="1:6" x14ac:dyDescent="0.3">
      <c r="A24572" t="s">
        <v>24931</v>
      </c>
      <c r="B24572">
        <v>1584150</v>
      </c>
      <c r="C24572">
        <v>313950</v>
      </c>
      <c r="D24572">
        <v>1367950</v>
      </c>
      <c r="E24572">
        <v>924150</v>
      </c>
      <c r="F24572" s="4">
        <f t="shared" si="383"/>
        <v>868683.33333333337</v>
      </c>
    </row>
    <row r="24573" spans="1:6" x14ac:dyDescent="0.3">
      <c r="A24573" t="s">
        <v>24932</v>
      </c>
      <c r="B24573">
        <v>2328410</v>
      </c>
      <c r="C24573">
        <v>2508300</v>
      </c>
      <c r="D24573">
        <v>1597960</v>
      </c>
      <c r="E24573">
        <v>748020</v>
      </c>
      <c r="F24573" s="4">
        <f t="shared" si="383"/>
        <v>1618093.3333333333</v>
      </c>
    </row>
    <row r="24574" spans="1:6" x14ac:dyDescent="0.3">
      <c r="A24574" t="s">
        <v>24933</v>
      </c>
      <c r="B24574">
        <v>214760</v>
      </c>
      <c r="C24574">
        <v>1118300</v>
      </c>
      <c r="D24574">
        <v>991160</v>
      </c>
      <c r="E24574">
        <v>2245340</v>
      </c>
      <c r="F24574" s="4">
        <f t="shared" si="383"/>
        <v>1451600</v>
      </c>
    </row>
    <row r="24575" spans="1:6" x14ac:dyDescent="0.3">
      <c r="A24575" t="s">
        <v>24934</v>
      </c>
      <c r="B24575">
        <v>1453720</v>
      </c>
      <c r="C24575">
        <v>4562050</v>
      </c>
      <c r="D24575">
        <v>0</v>
      </c>
      <c r="E24575">
        <v>0</v>
      </c>
      <c r="F24575" s="4">
        <f t="shared" si="383"/>
        <v>1520683.3333333333</v>
      </c>
    </row>
    <row r="24576" spans="1:6" x14ac:dyDescent="0.3">
      <c r="A24576" t="s">
        <v>24935</v>
      </c>
      <c r="B24576">
        <v>0</v>
      </c>
      <c r="C24576">
        <v>0</v>
      </c>
      <c r="D24576">
        <v>717990</v>
      </c>
      <c r="E24576">
        <v>0</v>
      </c>
      <c r="F24576" s="4">
        <f t="shared" si="383"/>
        <v>239330</v>
      </c>
    </row>
    <row r="24577" spans="1:6" x14ac:dyDescent="0.3">
      <c r="A24577" t="s">
        <v>569</v>
      </c>
      <c r="B24577">
        <v>957500</v>
      </c>
      <c r="C24577">
        <v>4256280</v>
      </c>
      <c r="D24577">
        <v>2642520</v>
      </c>
      <c r="E24577">
        <v>3725490</v>
      </c>
      <c r="F24577" s="4">
        <f t="shared" si="383"/>
        <v>3541430</v>
      </c>
    </row>
    <row r="24578" spans="1:6" x14ac:dyDescent="0.3">
      <c r="A24578" t="s">
        <v>24936</v>
      </c>
      <c r="B24578">
        <v>6145280</v>
      </c>
      <c r="C24578">
        <v>6026800</v>
      </c>
      <c r="D24578">
        <v>6088440</v>
      </c>
      <c r="E24578">
        <v>6106800</v>
      </c>
      <c r="F24578" s="4">
        <f t="shared" si="383"/>
        <v>6074013.333333333</v>
      </c>
    </row>
    <row r="24579" spans="1:6" x14ac:dyDescent="0.3">
      <c r="A24579" t="s">
        <v>24937</v>
      </c>
      <c r="B24579">
        <v>0</v>
      </c>
      <c r="C24579">
        <v>11082250</v>
      </c>
      <c r="D24579">
        <v>8745080</v>
      </c>
      <c r="E24579">
        <v>10034150</v>
      </c>
      <c r="F24579" s="4">
        <f t="shared" ref="F24579:F24642" si="384">SUM(C24579:E24579)/3</f>
        <v>9953826.666666666</v>
      </c>
    </row>
    <row r="24580" spans="1:6" x14ac:dyDescent="0.3">
      <c r="A24580" t="s">
        <v>24938</v>
      </c>
      <c r="B24580">
        <v>708660</v>
      </c>
      <c r="C24580">
        <v>443400</v>
      </c>
      <c r="D24580">
        <v>0</v>
      </c>
      <c r="E24580">
        <v>402000</v>
      </c>
      <c r="F24580" s="4">
        <f t="shared" si="384"/>
        <v>281800</v>
      </c>
    </row>
    <row r="24581" spans="1:6" x14ac:dyDescent="0.3">
      <c r="A24581" t="s">
        <v>423</v>
      </c>
      <c r="B24581">
        <v>209300</v>
      </c>
      <c r="C24581">
        <v>1258300</v>
      </c>
      <c r="D24581">
        <v>1621620</v>
      </c>
      <c r="E24581">
        <v>357000</v>
      </c>
      <c r="F24581" s="4">
        <f t="shared" si="384"/>
        <v>1078973.3333333333</v>
      </c>
    </row>
    <row r="24582" spans="1:6" x14ac:dyDescent="0.3">
      <c r="A24582" t="s">
        <v>24939</v>
      </c>
      <c r="B24582">
        <v>2016000</v>
      </c>
      <c r="C24582">
        <v>0</v>
      </c>
      <c r="D24582">
        <v>0</v>
      </c>
      <c r="E24582">
        <v>2069060</v>
      </c>
      <c r="F24582" s="4">
        <f t="shared" si="384"/>
        <v>689686.66666666663</v>
      </c>
    </row>
    <row r="24583" spans="1:6" x14ac:dyDescent="0.3">
      <c r="A24583" t="s">
        <v>24940</v>
      </c>
      <c r="B24583">
        <v>1372150</v>
      </c>
      <c r="C24583">
        <v>5390000</v>
      </c>
      <c r="D24583">
        <v>0</v>
      </c>
      <c r="E24583">
        <v>2034100</v>
      </c>
      <c r="F24583" s="4">
        <f t="shared" si="384"/>
        <v>2474700</v>
      </c>
    </row>
    <row r="24584" spans="1:6" x14ac:dyDescent="0.3">
      <c r="A24584" t="s">
        <v>24941</v>
      </c>
      <c r="B24584">
        <v>0</v>
      </c>
      <c r="C24584">
        <v>1405580</v>
      </c>
      <c r="D24584">
        <v>0</v>
      </c>
      <c r="E24584">
        <v>1564500</v>
      </c>
      <c r="F24584" s="4">
        <f t="shared" si="384"/>
        <v>990026.66666666663</v>
      </c>
    </row>
    <row r="24585" spans="1:6" x14ac:dyDescent="0.3">
      <c r="A24585" t="s">
        <v>24942</v>
      </c>
      <c r="B24585">
        <v>0</v>
      </c>
      <c r="C24585">
        <v>0</v>
      </c>
      <c r="D24585">
        <v>1069740</v>
      </c>
      <c r="E24585">
        <v>450560</v>
      </c>
      <c r="F24585" s="4">
        <f t="shared" si="384"/>
        <v>506766.66666666669</v>
      </c>
    </row>
    <row r="24586" spans="1:6" x14ac:dyDescent="0.3">
      <c r="A24586" t="s">
        <v>24943</v>
      </c>
      <c r="B24586">
        <v>0</v>
      </c>
      <c r="C24586">
        <v>450000</v>
      </c>
      <c r="D24586">
        <v>1480000</v>
      </c>
      <c r="E24586">
        <v>820000</v>
      </c>
      <c r="F24586" s="4">
        <f t="shared" si="384"/>
        <v>916666.66666666663</v>
      </c>
    </row>
    <row r="24587" spans="1:6" x14ac:dyDescent="0.3">
      <c r="A24587" t="s">
        <v>24944</v>
      </c>
      <c r="B24587">
        <v>0</v>
      </c>
      <c r="C24587">
        <v>1146600</v>
      </c>
      <c r="D24587">
        <v>0</v>
      </c>
      <c r="E24587">
        <v>0</v>
      </c>
      <c r="F24587" s="4">
        <f t="shared" si="384"/>
        <v>382200</v>
      </c>
    </row>
    <row r="24588" spans="1:6" x14ac:dyDescent="0.3">
      <c r="A24588" t="s">
        <v>24945</v>
      </c>
      <c r="B24588">
        <v>0</v>
      </c>
      <c r="C24588">
        <v>1441610</v>
      </c>
      <c r="D24588">
        <v>160000</v>
      </c>
      <c r="E24588">
        <v>2160370</v>
      </c>
      <c r="F24588" s="4">
        <f t="shared" si="384"/>
        <v>1253993.3333333333</v>
      </c>
    </row>
    <row r="24589" spans="1:6" x14ac:dyDescent="0.3">
      <c r="A24589" t="s">
        <v>24946</v>
      </c>
      <c r="B24589">
        <v>0</v>
      </c>
      <c r="C24589">
        <v>0</v>
      </c>
      <c r="D24589">
        <v>2165040</v>
      </c>
      <c r="E24589">
        <v>1320500</v>
      </c>
      <c r="F24589" s="4">
        <f t="shared" si="384"/>
        <v>1161846.6666666667</v>
      </c>
    </row>
    <row r="24590" spans="1:6" x14ac:dyDescent="0.3">
      <c r="A24590" t="s">
        <v>24947</v>
      </c>
      <c r="B24590">
        <v>0</v>
      </c>
      <c r="C24590">
        <v>382200</v>
      </c>
      <c r="D24590">
        <v>0</v>
      </c>
      <c r="E24590">
        <v>1995720</v>
      </c>
      <c r="F24590" s="4">
        <f t="shared" si="384"/>
        <v>792640</v>
      </c>
    </row>
    <row r="24591" spans="1:6" x14ac:dyDescent="0.3">
      <c r="A24591" t="s">
        <v>24948</v>
      </c>
      <c r="B24591">
        <v>160000</v>
      </c>
      <c r="C24591">
        <v>2136440</v>
      </c>
      <c r="D24591">
        <v>2052200</v>
      </c>
      <c r="E24591">
        <v>2052000</v>
      </c>
      <c r="F24591" s="4">
        <f t="shared" si="384"/>
        <v>2080213.3333333333</v>
      </c>
    </row>
    <row r="24592" spans="1:6" x14ac:dyDescent="0.3">
      <c r="A24592" t="s">
        <v>24949</v>
      </c>
      <c r="B24592">
        <v>0</v>
      </c>
      <c r="C24592">
        <v>449000</v>
      </c>
      <c r="D24592">
        <v>0</v>
      </c>
      <c r="E24592">
        <v>883920</v>
      </c>
      <c r="F24592" s="4">
        <f t="shared" si="384"/>
        <v>444306.66666666669</v>
      </c>
    </row>
    <row r="24593" spans="1:6" x14ac:dyDescent="0.3">
      <c r="A24593" t="s">
        <v>24950</v>
      </c>
      <c r="B24593">
        <v>0</v>
      </c>
      <c r="C24593">
        <v>750000</v>
      </c>
      <c r="D24593">
        <v>0</v>
      </c>
      <c r="E24593">
        <v>938740</v>
      </c>
      <c r="F24593" s="4">
        <f t="shared" si="384"/>
        <v>562913.33333333337</v>
      </c>
    </row>
    <row r="24594" spans="1:6" x14ac:dyDescent="0.3">
      <c r="A24594" t="s">
        <v>24951</v>
      </c>
      <c r="B24594">
        <v>4271800</v>
      </c>
      <c r="C24594">
        <v>3739150</v>
      </c>
      <c r="D24594">
        <v>4671030</v>
      </c>
      <c r="E24594">
        <v>5000470</v>
      </c>
      <c r="F24594" s="4">
        <f t="shared" si="384"/>
        <v>4470216.666666667</v>
      </c>
    </row>
    <row r="24595" spans="1:6" x14ac:dyDescent="0.3">
      <c r="A24595" t="s">
        <v>24952</v>
      </c>
      <c r="B24595">
        <v>0</v>
      </c>
      <c r="C24595">
        <v>1224220</v>
      </c>
      <c r="D24595">
        <v>0</v>
      </c>
      <c r="E24595">
        <v>0</v>
      </c>
      <c r="F24595" s="4">
        <f t="shared" si="384"/>
        <v>408073.33333333331</v>
      </c>
    </row>
    <row r="24596" spans="1:6" x14ac:dyDescent="0.3">
      <c r="A24596" t="s">
        <v>24953</v>
      </c>
      <c r="B24596">
        <v>0</v>
      </c>
      <c r="C24596">
        <v>0</v>
      </c>
      <c r="D24596">
        <v>333060</v>
      </c>
      <c r="E24596">
        <v>0</v>
      </c>
      <c r="F24596" s="4">
        <f t="shared" si="384"/>
        <v>111020</v>
      </c>
    </row>
    <row r="24597" spans="1:6" x14ac:dyDescent="0.3">
      <c r="A24597" t="s">
        <v>24954</v>
      </c>
      <c r="B24597">
        <v>1078950</v>
      </c>
      <c r="C24597">
        <v>560560</v>
      </c>
      <c r="D24597">
        <v>0</v>
      </c>
      <c r="E24597">
        <v>892710</v>
      </c>
      <c r="F24597" s="4">
        <f t="shared" si="384"/>
        <v>484423.33333333331</v>
      </c>
    </row>
    <row r="24598" spans="1:6" x14ac:dyDescent="0.3">
      <c r="A24598" t="s">
        <v>24955</v>
      </c>
      <c r="B24598">
        <v>0</v>
      </c>
      <c r="C24598">
        <v>0</v>
      </c>
      <c r="D24598">
        <v>3164750</v>
      </c>
      <c r="E24598">
        <v>2530800</v>
      </c>
      <c r="F24598" s="4">
        <f t="shared" si="384"/>
        <v>1898516.6666666667</v>
      </c>
    </row>
    <row r="24599" spans="1:6" x14ac:dyDescent="0.3">
      <c r="A24599" t="s">
        <v>24956</v>
      </c>
      <c r="B24599">
        <v>248000</v>
      </c>
      <c r="C24599">
        <v>813540</v>
      </c>
      <c r="D24599">
        <v>423150</v>
      </c>
      <c r="E24599">
        <v>1555920</v>
      </c>
      <c r="F24599" s="4">
        <f t="shared" si="384"/>
        <v>930870</v>
      </c>
    </row>
    <row r="24600" spans="1:6" x14ac:dyDescent="0.3">
      <c r="A24600" t="s">
        <v>24957</v>
      </c>
      <c r="B24600">
        <v>0</v>
      </c>
      <c r="C24600">
        <v>0</v>
      </c>
      <c r="D24600">
        <v>809900</v>
      </c>
      <c r="E24600">
        <v>1328760</v>
      </c>
      <c r="F24600" s="4">
        <f t="shared" si="384"/>
        <v>712886.66666666663</v>
      </c>
    </row>
    <row r="24601" spans="1:6" x14ac:dyDescent="0.3">
      <c r="A24601" t="s">
        <v>24958</v>
      </c>
      <c r="B24601">
        <v>0</v>
      </c>
      <c r="C24601">
        <v>922740</v>
      </c>
      <c r="D24601">
        <v>0</v>
      </c>
      <c r="E24601">
        <v>268400</v>
      </c>
      <c r="F24601" s="4">
        <f t="shared" si="384"/>
        <v>397046.66666666669</v>
      </c>
    </row>
    <row r="24602" spans="1:6" x14ac:dyDescent="0.3">
      <c r="A24602" t="s">
        <v>24959</v>
      </c>
      <c r="B24602">
        <v>4105020</v>
      </c>
      <c r="C24602">
        <v>2751340</v>
      </c>
      <c r="D24602">
        <v>0</v>
      </c>
      <c r="E24602">
        <v>1653850</v>
      </c>
      <c r="F24602" s="4">
        <f t="shared" si="384"/>
        <v>1468396.6666666667</v>
      </c>
    </row>
    <row r="24603" spans="1:6" x14ac:dyDescent="0.3">
      <c r="A24603" t="s">
        <v>24960</v>
      </c>
      <c r="B24603">
        <v>0</v>
      </c>
      <c r="C24603">
        <v>994400</v>
      </c>
      <c r="D24603">
        <v>606060</v>
      </c>
      <c r="E24603">
        <v>234600</v>
      </c>
      <c r="F24603" s="4">
        <f t="shared" si="384"/>
        <v>611686.66666666663</v>
      </c>
    </row>
    <row r="24604" spans="1:6" x14ac:dyDescent="0.3">
      <c r="A24604" t="s">
        <v>24961</v>
      </c>
      <c r="B24604">
        <v>0</v>
      </c>
      <c r="C24604">
        <v>298480</v>
      </c>
      <c r="D24604">
        <v>371280</v>
      </c>
      <c r="E24604">
        <v>2410880</v>
      </c>
      <c r="F24604" s="4">
        <f t="shared" si="384"/>
        <v>1026880</v>
      </c>
    </row>
    <row r="24605" spans="1:6" x14ac:dyDescent="0.3">
      <c r="A24605" t="s">
        <v>24962</v>
      </c>
      <c r="B24605">
        <v>0</v>
      </c>
      <c r="C24605">
        <v>0</v>
      </c>
      <c r="D24605">
        <v>191100</v>
      </c>
      <c r="E24605">
        <v>1391020</v>
      </c>
      <c r="F24605" s="4">
        <f t="shared" si="384"/>
        <v>527373.33333333337</v>
      </c>
    </row>
    <row r="24606" spans="1:6" x14ac:dyDescent="0.3">
      <c r="A24606" t="s">
        <v>24963</v>
      </c>
      <c r="B24606">
        <v>0</v>
      </c>
      <c r="C24606">
        <v>0</v>
      </c>
      <c r="D24606">
        <v>469200</v>
      </c>
      <c r="E24606">
        <v>0</v>
      </c>
      <c r="F24606" s="4">
        <f t="shared" si="384"/>
        <v>156400</v>
      </c>
    </row>
    <row r="24607" spans="1:6" x14ac:dyDescent="0.3">
      <c r="A24607" t="s">
        <v>24964</v>
      </c>
      <c r="B24607">
        <v>1379540</v>
      </c>
      <c r="C24607">
        <v>0</v>
      </c>
      <c r="D24607">
        <v>0</v>
      </c>
      <c r="E24607">
        <v>1428480</v>
      </c>
      <c r="F24607" s="4">
        <f t="shared" si="384"/>
        <v>476160</v>
      </c>
    </row>
    <row r="24608" spans="1:6" x14ac:dyDescent="0.3">
      <c r="A24608" t="s">
        <v>24965</v>
      </c>
      <c r="B24608">
        <v>0</v>
      </c>
      <c r="C24608">
        <v>2113980</v>
      </c>
      <c r="D24608">
        <v>1022840</v>
      </c>
      <c r="E24608">
        <v>1157300</v>
      </c>
      <c r="F24608" s="4">
        <f t="shared" si="384"/>
        <v>1431373.3333333333</v>
      </c>
    </row>
    <row r="24609" spans="1:6" x14ac:dyDescent="0.3">
      <c r="A24609" t="s">
        <v>24966</v>
      </c>
      <c r="B24609">
        <v>286000</v>
      </c>
      <c r="C24609">
        <v>0</v>
      </c>
      <c r="D24609">
        <v>0</v>
      </c>
      <c r="E24609">
        <v>545700</v>
      </c>
      <c r="F24609" s="4">
        <f t="shared" si="384"/>
        <v>181900</v>
      </c>
    </row>
    <row r="24610" spans="1:6" x14ac:dyDescent="0.3">
      <c r="A24610" t="s">
        <v>24967</v>
      </c>
      <c r="B24610">
        <v>0</v>
      </c>
      <c r="C24610">
        <v>596960</v>
      </c>
      <c r="D24610">
        <v>720390</v>
      </c>
      <c r="E24610">
        <v>397800</v>
      </c>
      <c r="F24610" s="4">
        <f t="shared" si="384"/>
        <v>571716.66666666663</v>
      </c>
    </row>
    <row r="24611" spans="1:6" x14ac:dyDescent="0.3">
      <c r="A24611" t="s">
        <v>24968</v>
      </c>
      <c r="B24611">
        <v>0</v>
      </c>
      <c r="C24611">
        <v>1695330</v>
      </c>
      <c r="D24611">
        <v>740000</v>
      </c>
      <c r="E24611">
        <v>1452360</v>
      </c>
      <c r="F24611" s="4">
        <f t="shared" si="384"/>
        <v>1295896.6666666667</v>
      </c>
    </row>
    <row r="24612" spans="1:6" x14ac:dyDescent="0.3">
      <c r="A24612" t="s">
        <v>24969</v>
      </c>
      <c r="B24612">
        <v>0</v>
      </c>
      <c r="C24612">
        <v>0</v>
      </c>
      <c r="D24612">
        <v>300300</v>
      </c>
      <c r="E24612">
        <v>0</v>
      </c>
      <c r="F24612" s="4">
        <f t="shared" si="384"/>
        <v>100100</v>
      </c>
    </row>
    <row r="24613" spans="1:6" x14ac:dyDescent="0.3">
      <c r="A24613" t="s">
        <v>24970</v>
      </c>
      <c r="B24613">
        <v>0</v>
      </c>
      <c r="C24613">
        <v>0</v>
      </c>
      <c r="D24613">
        <v>596960</v>
      </c>
      <c r="E24613">
        <v>0</v>
      </c>
      <c r="F24613" s="4">
        <f t="shared" si="384"/>
        <v>198986.66666666666</v>
      </c>
    </row>
    <row r="24614" spans="1:6" x14ac:dyDescent="0.3">
      <c r="A24614" t="s">
        <v>24971</v>
      </c>
      <c r="B24614">
        <v>0</v>
      </c>
      <c r="C24614">
        <v>532350</v>
      </c>
      <c r="D24614">
        <v>0</v>
      </c>
      <c r="E24614">
        <v>0</v>
      </c>
      <c r="F24614" s="4">
        <f t="shared" si="384"/>
        <v>177450</v>
      </c>
    </row>
    <row r="24615" spans="1:6" x14ac:dyDescent="0.3">
      <c r="A24615" t="s">
        <v>24972</v>
      </c>
      <c r="B24615">
        <v>0</v>
      </c>
      <c r="C24615">
        <v>0</v>
      </c>
      <c r="D24615">
        <v>229320</v>
      </c>
      <c r="E24615">
        <v>224770</v>
      </c>
      <c r="F24615" s="4">
        <f t="shared" si="384"/>
        <v>151363.33333333334</v>
      </c>
    </row>
    <row r="24616" spans="1:6" x14ac:dyDescent="0.3">
      <c r="A24616" t="s">
        <v>24973</v>
      </c>
      <c r="B24616">
        <v>0</v>
      </c>
      <c r="C24616">
        <v>0</v>
      </c>
      <c r="D24616">
        <v>236600</v>
      </c>
      <c r="E24616">
        <v>386000</v>
      </c>
      <c r="F24616" s="4">
        <f t="shared" si="384"/>
        <v>207533.33333333334</v>
      </c>
    </row>
    <row r="24617" spans="1:6" x14ac:dyDescent="0.3">
      <c r="A24617" t="s">
        <v>24974</v>
      </c>
      <c r="B24617">
        <v>12436350</v>
      </c>
      <c r="C24617">
        <v>3017980</v>
      </c>
      <c r="D24617">
        <v>2319200</v>
      </c>
      <c r="E24617">
        <v>7688950</v>
      </c>
      <c r="F24617" s="4">
        <f t="shared" si="384"/>
        <v>4342043.333333333</v>
      </c>
    </row>
    <row r="24618" spans="1:6" x14ac:dyDescent="0.3">
      <c r="A24618" t="s">
        <v>24975</v>
      </c>
      <c r="B24618">
        <v>2872690</v>
      </c>
      <c r="C24618">
        <v>4688890</v>
      </c>
      <c r="D24618">
        <v>5272060</v>
      </c>
      <c r="E24618">
        <v>3229200</v>
      </c>
      <c r="F24618" s="4">
        <f t="shared" si="384"/>
        <v>4396716.666666667</v>
      </c>
    </row>
    <row r="24619" spans="1:6" x14ac:dyDescent="0.3">
      <c r="A24619" t="s">
        <v>24976</v>
      </c>
      <c r="B24619">
        <v>0</v>
      </c>
      <c r="C24619">
        <v>2830000</v>
      </c>
      <c r="D24619">
        <v>0</v>
      </c>
      <c r="E24619">
        <v>0</v>
      </c>
      <c r="F24619" s="4">
        <f t="shared" si="384"/>
        <v>943333.33333333337</v>
      </c>
    </row>
    <row r="24620" spans="1:6" x14ac:dyDescent="0.3">
      <c r="A24620" t="s">
        <v>24977</v>
      </c>
      <c r="B24620">
        <v>7707060</v>
      </c>
      <c r="C24620">
        <v>8188000</v>
      </c>
      <c r="D24620">
        <v>5705100</v>
      </c>
      <c r="E24620">
        <v>8270390</v>
      </c>
      <c r="F24620" s="4">
        <f t="shared" si="384"/>
        <v>7387830</v>
      </c>
    </row>
    <row r="24621" spans="1:6" x14ac:dyDescent="0.3">
      <c r="A24621" t="s">
        <v>24978</v>
      </c>
      <c r="B24621">
        <v>1697150</v>
      </c>
      <c r="C24621">
        <v>1812720</v>
      </c>
      <c r="D24621">
        <v>0</v>
      </c>
      <c r="E24621">
        <v>0</v>
      </c>
      <c r="F24621" s="4">
        <f t="shared" si="384"/>
        <v>604240</v>
      </c>
    </row>
    <row r="24622" spans="1:6" x14ac:dyDescent="0.3">
      <c r="A24622" t="s">
        <v>24979</v>
      </c>
      <c r="B24622">
        <v>0</v>
      </c>
      <c r="C24622">
        <v>1189000</v>
      </c>
      <c r="D24622">
        <v>680680</v>
      </c>
      <c r="E24622">
        <v>0</v>
      </c>
      <c r="F24622" s="4">
        <f t="shared" si="384"/>
        <v>623226.66666666663</v>
      </c>
    </row>
    <row r="24623" spans="1:6" x14ac:dyDescent="0.3">
      <c r="A24623" t="s">
        <v>24980</v>
      </c>
      <c r="B24623">
        <v>0</v>
      </c>
      <c r="C24623">
        <v>0</v>
      </c>
      <c r="D24623">
        <v>2048000</v>
      </c>
      <c r="E24623">
        <v>709280</v>
      </c>
      <c r="F24623" s="4">
        <f t="shared" si="384"/>
        <v>919093.33333333337</v>
      </c>
    </row>
    <row r="24624" spans="1:6" x14ac:dyDescent="0.3">
      <c r="A24624" t="s">
        <v>24981</v>
      </c>
      <c r="B24624">
        <v>0</v>
      </c>
      <c r="C24624">
        <v>515970</v>
      </c>
      <c r="D24624">
        <v>646020</v>
      </c>
      <c r="E24624">
        <v>844560</v>
      </c>
      <c r="F24624" s="4">
        <f t="shared" si="384"/>
        <v>668850</v>
      </c>
    </row>
    <row r="24625" spans="1:6" x14ac:dyDescent="0.3">
      <c r="A24625" t="s">
        <v>24982</v>
      </c>
      <c r="B24625">
        <v>8643050</v>
      </c>
      <c r="C24625">
        <v>7641760</v>
      </c>
      <c r="D24625">
        <v>6877250</v>
      </c>
      <c r="E24625">
        <v>6492120</v>
      </c>
      <c r="F24625" s="4">
        <f t="shared" si="384"/>
        <v>7003710</v>
      </c>
    </row>
    <row r="24626" spans="1:6" x14ac:dyDescent="0.3">
      <c r="A24626" t="s">
        <v>24983</v>
      </c>
      <c r="B24626">
        <v>0</v>
      </c>
      <c r="C24626">
        <v>358900</v>
      </c>
      <c r="D24626">
        <v>0</v>
      </c>
      <c r="E24626">
        <v>584900</v>
      </c>
      <c r="F24626" s="4">
        <f t="shared" si="384"/>
        <v>314600</v>
      </c>
    </row>
    <row r="24627" spans="1:6" x14ac:dyDescent="0.3">
      <c r="A24627" t="s">
        <v>24984</v>
      </c>
      <c r="B24627">
        <v>1201520</v>
      </c>
      <c r="C24627">
        <v>1572540</v>
      </c>
      <c r="D24627">
        <v>851760</v>
      </c>
      <c r="E24627">
        <v>0</v>
      </c>
      <c r="F24627" s="4">
        <f t="shared" si="384"/>
        <v>808100</v>
      </c>
    </row>
    <row r="24628" spans="1:6" x14ac:dyDescent="0.3">
      <c r="A24628" t="s">
        <v>24985</v>
      </c>
      <c r="B24628">
        <v>0</v>
      </c>
      <c r="C24628">
        <v>1090720</v>
      </c>
      <c r="D24628">
        <v>1200290</v>
      </c>
      <c r="E24628">
        <v>1243040</v>
      </c>
      <c r="F24628" s="4">
        <f t="shared" si="384"/>
        <v>1178016.6666666667</v>
      </c>
    </row>
    <row r="24629" spans="1:6" x14ac:dyDescent="0.3">
      <c r="A24629" t="s">
        <v>24986</v>
      </c>
      <c r="B24629">
        <v>308000</v>
      </c>
      <c r="C24629">
        <v>516000</v>
      </c>
      <c r="D24629">
        <v>328680</v>
      </c>
      <c r="E24629">
        <v>0</v>
      </c>
      <c r="F24629" s="4">
        <f t="shared" si="384"/>
        <v>281560</v>
      </c>
    </row>
    <row r="24630" spans="1:6" x14ac:dyDescent="0.3">
      <c r="A24630" t="s">
        <v>24987</v>
      </c>
      <c r="B24630">
        <v>572000</v>
      </c>
      <c r="C24630">
        <v>2055240</v>
      </c>
      <c r="D24630">
        <v>0</v>
      </c>
      <c r="E24630">
        <v>820000</v>
      </c>
      <c r="F24630" s="4">
        <f t="shared" si="384"/>
        <v>958413.33333333337</v>
      </c>
    </row>
    <row r="24631" spans="1:6" x14ac:dyDescent="0.3">
      <c r="A24631" t="s">
        <v>24988</v>
      </c>
      <c r="B24631">
        <v>624800</v>
      </c>
      <c r="C24631">
        <v>748700</v>
      </c>
      <c r="D24631">
        <v>0</v>
      </c>
      <c r="E24631">
        <v>469200</v>
      </c>
      <c r="F24631" s="4">
        <f t="shared" si="384"/>
        <v>405966.66666666669</v>
      </c>
    </row>
    <row r="24632" spans="1:6" x14ac:dyDescent="0.3">
      <c r="A24632" t="s">
        <v>24989</v>
      </c>
      <c r="B24632">
        <v>1330680</v>
      </c>
      <c r="C24632">
        <v>0</v>
      </c>
      <c r="D24632">
        <v>1484940</v>
      </c>
      <c r="E24632">
        <v>1093980</v>
      </c>
      <c r="F24632" s="4">
        <f t="shared" si="384"/>
        <v>859640</v>
      </c>
    </row>
    <row r="24633" spans="1:6" x14ac:dyDescent="0.3">
      <c r="A24633" t="s">
        <v>24990</v>
      </c>
      <c r="B24633">
        <v>843570</v>
      </c>
      <c r="C24633">
        <v>548000</v>
      </c>
      <c r="D24633">
        <v>1250700</v>
      </c>
      <c r="E24633">
        <v>884470</v>
      </c>
      <c r="F24633" s="4">
        <f t="shared" si="384"/>
        <v>894390</v>
      </c>
    </row>
    <row r="24634" spans="1:6" x14ac:dyDescent="0.3">
      <c r="A24634" t="s">
        <v>24991</v>
      </c>
      <c r="B24634">
        <v>370000</v>
      </c>
      <c r="C24634">
        <v>0</v>
      </c>
      <c r="D24634">
        <v>0</v>
      </c>
      <c r="E24634">
        <v>0</v>
      </c>
      <c r="F24634" s="4">
        <f t="shared" si="384"/>
        <v>0</v>
      </c>
    </row>
    <row r="24635" spans="1:6" x14ac:dyDescent="0.3">
      <c r="A24635" t="s">
        <v>561</v>
      </c>
      <c r="B24635">
        <v>687960</v>
      </c>
      <c r="C24635">
        <v>0</v>
      </c>
      <c r="D24635">
        <v>904900</v>
      </c>
      <c r="E24635">
        <v>1721560</v>
      </c>
      <c r="F24635" s="4">
        <f t="shared" si="384"/>
        <v>875486.66666666663</v>
      </c>
    </row>
    <row r="24636" spans="1:6" x14ac:dyDescent="0.3">
      <c r="A24636" t="s">
        <v>24992</v>
      </c>
      <c r="B24636">
        <v>510610</v>
      </c>
      <c r="C24636">
        <v>0</v>
      </c>
      <c r="D24636">
        <v>420420</v>
      </c>
      <c r="E24636">
        <v>0</v>
      </c>
      <c r="F24636" s="4">
        <f t="shared" si="384"/>
        <v>140140</v>
      </c>
    </row>
    <row r="24637" spans="1:6" x14ac:dyDescent="0.3">
      <c r="A24637" t="s">
        <v>24993</v>
      </c>
      <c r="B24637">
        <v>2052960</v>
      </c>
      <c r="C24637">
        <v>2050320</v>
      </c>
      <c r="D24637">
        <v>2044930</v>
      </c>
      <c r="E24637">
        <v>1280370</v>
      </c>
      <c r="F24637" s="4">
        <f t="shared" si="384"/>
        <v>1791873.3333333333</v>
      </c>
    </row>
    <row r="24638" spans="1:6" x14ac:dyDescent="0.3">
      <c r="A24638" t="s">
        <v>24994</v>
      </c>
      <c r="B24638">
        <v>433000</v>
      </c>
      <c r="C24638">
        <v>0</v>
      </c>
      <c r="D24638">
        <v>0</v>
      </c>
      <c r="E24638">
        <v>0</v>
      </c>
      <c r="F24638" s="4">
        <f t="shared" si="384"/>
        <v>0</v>
      </c>
    </row>
    <row r="24639" spans="1:6" x14ac:dyDescent="0.3">
      <c r="A24639" t="s">
        <v>24995</v>
      </c>
      <c r="B24639">
        <v>0</v>
      </c>
      <c r="C24639">
        <v>2106400</v>
      </c>
      <c r="D24639">
        <v>0</v>
      </c>
      <c r="E24639">
        <v>2309000</v>
      </c>
      <c r="F24639" s="4">
        <f t="shared" si="384"/>
        <v>1471800</v>
      </c>
    </row>
    <row r="24640" spans="1:6" x14ac:dyDescent="0.3">
      <c r="A24640" t="s">
        <v>24996</v>
      </c>
      <c r="B24640">
        <v>1253900</v>
      </c>
      <c r="C24640">
        <v>0</v>
      </c>
      <c r="D24640">
        <v>0</v>
      </c>
      <c r="E24640">
        <v>0</v>
      </c>
      <c r="F24640" s="4">
        <f t="shared" si="384"/>
        <v>0</v>
      </c>
    </row>
    <row r="24641" spans="1:6" x14ac:dyDescent="0.3">
      <c r="A24641" t="s">
        <v>24997</v>
      </c>
      <c r="B24641">
        <v>781950</v>
      </c>
      <c r="C24641">
        <v>5367860</v>
      </c>
      <c r="D24641">
        <v>2371800</v>
      </c>
      <c r="E24641">
        <v>2926200</v>
      </c>
      <c r="F24641" s="4">
        <f t="shared" si="384"/>
        <v>3555286.6666666665</v>
      </c>
    </row>
    <row r="24642" spans="1:6" x14ac:dyDescent="0.3">
      <c r="A24642" t="s">
        <v>24998</v>
      </c>
      <c r="B24642">
        <v>0</v>
      </c>
      <c r="C24642">
        <v>1028240</v>
      </c>
      <c r="D24642">
        <v>588770</v>
      </c>
      <c r="E24642">
        <v>583850</v>
      </c>
      <c r="F24642" s="4">
        <f t="shared" si="384"/>
        <v>733620</v>
      </c>
    </row>
    <row r="24643" spans="1:6" x14ac:dyDescent="0.3">
      <c r="A24643" t="s">
        <v>24999</v>
      </c>
      <c r="B24643">
        <v>0</v>
      </c>
      <c r="C24643">
        <v>782600</v>
      </c>
      <c r="D24643">
        <v>149400</v>
      </c>
      <c r="E24643">
        <v>1033860</v>
      </c>
      <c r="F24643" s="4">
        <f t="shared" ref="F24643:F24706" si="385">SUM(C24643:E24643)/3</f>
        <v>655286.66666666663</v>
      </c>
    </row>
    <row r="24644" spans="1:6" x14ac:dyDescent="0.3">
      <c r="A24644" t="s">
        <v>25000</v>
      </c>
      <c r="B24644">
        <v>996000</v>
      </c>
      <c r="C24644">
        <v>1231120</v>
      </c>
      <c r="D24644">
        <v>0</v>
      </c>
      <c r="E24644">
        <v>861300</v>
      </c>
      <c r="F24644" s="4">
        <f t="shared" si="385"/>
        <v>697473.33333333337</v>
      </c>
    </row>
    <row r="24645" spans="1:6" x14ac:dyDescent="0.3">
      <c r="A24645" t="s">
        <v>25001</v>
      </c>
      <c r="B24645">
        <v>0</v>
      </c>
      <c r="C24645">
        <v>796970</v>
      </c>
      <c r="D24645">
        <v>359450</v>
      </c>
      <c r="E24645">
        <v>0</v>
      </c>
      <c r="F24645" s="4">
        <f t="shared" si="385"/>
        <v>385473.33333333331</v>
      </c>
    </row>
    <row r="24646" spans="1:6" x14ac:dyDescent="0.3">
      <c r="A24646" t="s">
        <v>25002</v>
      </c>
      <c r="B24646">
        <v>0</v>
      </c>
      <c r="C24646">
        <v>1107890</v>
      </c>
      <c r="D24646">
        <v>0</v>
      </c>
      <c r="E24646">
        <v>0</v>
      </c>
      <c r="F24646" s="4">
        <f t="shared" si="385"/>
        <v>369296.66666666669</v>
      </c>
    </row>
    <row r="24647" spans="1:6" x14ac:dyDescent="0.3">
      <c r="A24647" t="s">
        <v>25003</v>
      </c>
      <c r="B24647">
        <v>0</v>
      </c>
      <c r="C24647">
        <v>230000</v>
      </c>
      <c r="D24647">
        <v>0</v>
      </c>
      <c r="E24647">
        <v>0</v>
      </c>
      <c r="F24647" s="4">
        <f t="shared" si="385"/>
        <v>76666.666666666672</v>
      </c>
    </row>
    <row r="24648" spans="1:6" x14ac:dyDescent="0.3">
      <c r="A24648" t="s">
        <v>25004</v>
      </c>
      <c r="B24648">
        <v>0</v>
      </c>
      <c r="C24648">
        <v>0</v>
      </c>
      <c r="D24648">
        <v>1152060</v>
      </c>
      <c r="E24648">
        <v>0</v>
      </c>
      <c r="F24648" s="4">
        <f t="shared" si="385"/>
        <v>384020</v>
      </c>
    </row>
    <row r="24649" spans="1:6" x14ac:dyDescent="0.3">
      <c r="A24649" t="s">
        <v>25005</v>
      </c>
      <c r="B24649">
        <v>366000</v>
      </c>
      <c r="C24649">
        <v>0</v>
      </c>
      <c r="D24649">
        <v>0</v>
      </c>
      <c r="E24649">
        <v>0</v>
      </c>
      <c r="F24649" s="4">
        <f t="shared" si="385"/>
        <v>0</v>
      </c>
    </row>
    <row r="24650" spans="1:6" x14ac:dyDescent="0.3">
      <c r="A24650" t="s">
        <v>25006</v>
      </c>
      <c r="B24650">
        <v>852670</v>
      </c>
      <c r="C24650">
        <v>0</v>
      </c>
      <c r="D24650">
        <v>0</v>
      </c>
      <c r="E24650">
        <v>677950</v>
      </c>
      <c r="F24650" s="4">
        <f t="shared" si="385"/>
        <v>225983.33333333334</v>
      </c>
    </row>
    <row r="24651" spans="1:6" x14ac:dyDescent="0.3">
      <c r="A24651" t="s">
        <v>25007</v>
      </c>
      <c r="B24651">
        <v>0</v>
      </c>
      <c r="C24651">
        <v>1152900</v>
      </c>
      <c r="D24651">
        <v>0</v>
      </c>
      <c r="E24651">
        <v>0</v>
      </c>
      <c r="F24651" s="4">
        <f t="shared" si="385"/>
        <v>384300</v>
      </c>
    </row>
    <row r="24652" spans="1:6" x14ac:dyDescent="0.3">
      <c r="A24652" t="s">
        <v>25008</v>
      </c>
      <c r="B24652">
        <v>0</v>
      </c>
      <c r="C24652">
        <v>0</v>
      </c>
      <c r="D24652">
        <v>1784000</v>
      </c>
      <c r="E24652">
        <v>627120</v>
      </c>
      <c r="F24652" s="4">
        <f t="shared" si="385"/>
        <v>803706.66666666663</v>
      </c>
    </row>
    <row r="24653" spans="1:6" x14ac:dyDescent="0.3">
      <c r="A24653" t="s">
        <v>25009</v>
      </c>
      <c r="B24653">
        <v>2268400</v>
      </c>
      <c r="C24653">
        <v>0</v>
      </c>
      <c r="D24653">
        <v>2418300</v>
      </c>
      <c r="E24653">
        <v>2182100</v>
      </c>
      <c r="F24653" s="4">
        <f t="shared" si="385"/>
        <v>1533466.6666666667</v>
      </c>
    </row>
    <row r="24654" spans="1:6" x14ac:dyDescent="0.3">
      <c r="A24654" t="s">
        <v>25010</v>
      </c>
      <c r="B24654">
        <v>0</v>
      </c>
      <c r="C24654">
        <v>1348620</v>
      </c>
      <c r="D24654">
        <v>885250</v>
      </c>
      <c r="E24654">
        <v>966240</v>
      </c>
      <c r="F24654" s="4">
        <f t="shared" si="385"/>
        <v>1066703.3333333333</v>
      </c>
    </row>
    <row r="24655" spans="1:6" x14ac:dyDescent="0.3">
      <c r="A24655" t="s">
        <v>25011</v>
      </c>
      <c r="B24655">
        <v>486900</v>
      </c>
      <c r="C24655">
        <v>6920000</v>
      </c>
      <c r="D24655">
        <v>10822500</v>
      </c>
      <c r="E24655">
        <v>2420000</v>
      </c>
      <c r="F24655" s="4">
        <f t="shared" si="385"/>
        <v>6720833.333333333</v>
      </c>
    </row>
    <row r="24656" spans="1:6" x14ac:dyDescent="0.3">
      <c r="A24656" t="s">
        <v>25012</v>
      </c>
      <c r="B24656">
        <v>604500</v>
      </c>
      <c r="C24656">
        <v>6672210</v>
      </c>
      <c r="D24656">
        <v>288000</v>
      </c>
      <c r="E24656">
        <v>2128800</v>
      </c>
      <c r="F24656" s="4">
        <f t="shared" si="385"/>
        <v>3029670</v>
      </c>
    </row>
    <row r="24657" spans="1:6" x14ac:dyDescent="0.3">
      <c r="A24657" t="s">
        <v>25013</v>
      </c>
      <c r="B24657">
        <v>0</v>
      </c>
      <c r="C24657">
        <v>0</v>
      </c>
      <c r="D24657">
        <v>2228150</v>
      </c>
      <c r="E24657">
        <v>0</v>
      </c>
      <c r="F24657" s="4">
        <f t="shared" si="385"/>
        <v>742716.66666666663</v>
      </c>
    </row>
    <row r="24658" spans="1:6" x14ac:dyDescent="0.3">
      <c r="A24658" t="s">
        <v>25014</v>
      </c>
      <c r="B24658">
        <v>0</v>
      </c>
      <c r="C24658">
        <v>258440</v>
      </c>
      <c r="D24658">
        <v>0</v>
      </c>
      <c r="E24658">
        <v>820000</v>
      </c>
      <c r="F24658" s="4">
        <f t="shared" si="385"/>
        <v>359480</v>
      </c>
    </row>
    <row r="24659" spans="1:6" x14ac:dyDescent="0.3">
      <c r="A24659" t="s">
        <v>25015</v>
      </c>
      <c r="B24659">
        <v>0</v>
      </c>
      <c r="C24659">
        <v>1194900</v>
      </c>
      <c r="D24659">
        <v>0</v>
      </c>
      <c r="E24659">
        <v>1457800</v>
      </c>
      <c r="F24659" s="4">
        <f t="shared" si="385"/>
        <v>884233.33333333337</v>
      </c>
    </row>
    <row r="24660" spans="1:6" x14ac:dyDescent="0.3">
      <c r="A24660" t="s">
        <v>25016</v>
      </c>
      <c r="B24660">
        <v>2176770</v>
      </c>
      <c r="C24660">
        <v>0</v>
      </c>
      <c r="D24660">
        <v>305760</v>
      </c>
      <c r="E24660">
        <v>820000</v>
      </c>
      <c r="F24660" s="4">
        <f t="shared" si="385"/>
        <v>375253.33333333331</v>
      </c>
    </row>
    <row r="24661" spans="1:6" x14ac:dyDescent="0.3">
      <c r="A24661" t="s">
        <v>25017</v>
      </c>
      <c r="B24661">
        <v>740000</v>
      </c>
      <c r="C24661">
        <v>0</v>
      </c>
      <c r="D24661">
        <v>730000</v>
      </c>
      <c r="E24661">
        <v>256000</v>
      </c>
      <c r="F24661" s="4">
        <f t="shared" si="385"/>
        <v>328666.66666666669</v>
      </c>
    </row>
    <row r="24662" spans="1:6" x14ac:dyDescent="0.3">
      <c r="A24662" t="s">
        <v>25018</v>
      </c>
      <c r="B24662">
        <v>600000</v>
      </c>
      <c r="C24662">
        <v>0</v>
      </c>
      <c r="D24662">
        <v>0</v>
      </c>
      <c r="E24662">
        <v>0</v>
      </c>
      <c r="F24662" s="4">
        <f t="shared" si="385"/>
        <v>0</v>
      </c>
    </row>
    <row r="24663" spans="1:6" x14ac:dyDescent="0.3">
      <c r="A24663" t="s">
        <v>25019</v>
      </c>
      <c r="B24663">
        <v>4822800</v>
      </c>
      <c r="C24663">
        <v>12289060</v>
      </c>
      <c r="D24663">
        <v>8602960</v>
      </c>
      <c r="E24663">
        <v>8044080</v>
      </c>
      <c r="F24663" s="4">
        <f t="shared" si="385"/>
        <v>9645366.666666666</v>
      </c>
    </row>
    <row r="24664" spans="1:6" x14ac:dyDescent="0.3">
      <c r="A24664" t="s">
        <v>25020</v>
      </c>
      <c r="B24664">
        <v>0</v>
      </c>
      <c r="C24664">
        <v>0</v>
      </c>
      <c r="D24664">
        <v>234600</v>
      </c>
      <c r="E24664">
        <v>0</v>
      </c>
      <c r="F24664" s="4">
        <f t="shared" si="385"/>
        <v>78200</v>
      </c>
    </row>
    <row r="24665" spans="1:6" x14ac:dyDescent="0.3">
      <c r="A24665" t="s">
        <v>25021</v>
      </c>
      <c r="B24665">
        <v>1294100</v>
      </c>
      <c r="C24665">
        <v>0</v>
      </c>
      <c r="D24665">
        <v>0</v>
      </c>
      <c r="E24665">
        <v>1142000</v>
      </c>
      <c r="F24665" s="4">
        <f t="shared" si="385"/>
        <v>380666.66666666669</v>
      </c>
    </row>
    <row r="24666" spans="1:6" x14ac:dyDescent="0.3">
      <c r="A24666" t="s">
        <v>25022</v>
      </c>
      <c r="B24666">
        <v>0</v>
      </c>
      <c r="C24666">
        <v>0</v>
      </c>
      <c r="D24666">
        <v>651400</v>
      </c>
      <c r="E24666">
        <v>0</v>
      </c>
      <c r="F24666" s="4">
        <f t="shared" si="385"/>
        <v>217133.33333333334</v>
      </c>
    </row>
    <row r="24667" spans="1:6" x14ac:dyDescent="0.3">
      <c r="A24667" t="s">
        <v>25023</v>
      </c>
      <c r="B24667">
        <v>1068880</v>
      </c>
      <c r="C24667">
        <v>0</v>
      </c>
      <c r="D24667">
        <v>411320</v>
      </c>
      <c r="E24667">
        <v>314860</v>
      </c>
      <c r="F24667" s="4">
        <f t="shared" si="385"/>
        <v>242060</v>
      </c>
    </row>
    <row r="24668" spans="1:6" x14ac:dyDescent="0.3">
      <c r="A24668" t="s">
        <v>25024</v>
      </c>
      <c r="B24668">
        <v>815360</v>
      </c>
      <c r="C24668">
        <v>0</v>
      </c>
      <c r="D24668">
        <v>1233210</v>
      </c>
      <c r="E24668">
        <v>0</v>
      </c>
      <c r="F24668" s="4">
        <f t="shared" si="385"/>
        <v>411070</v>
      </c>
    </row>
    <row r="24669" spans="1:6" x14ac:dyDescent="0.3">
      <c r="A24669" t="s">
        <v>25025</v>
      </c>
      <c r="B24669">
        <v>2541900</v>
      </c>
      <c r="C24669">
        <v>0</v>
      </c>
      <c r="D24669">
        <v>545700</v>
      </c>
      <c r="E24669">
        <v>469200</v>
      </c>
      <c r="F24669" s="4">
        <f t="shared" si="385"/>
        <v>338300</v>
      </c>
    </row>
    <row r="24670" spans="1:6" x14ac:dyDescent="0.3">
      <c r="A24670" t="s">
        <v>25026</v>
      </c>
      <c r="B24670">
        <v>0</v>
      </c>
      <c r="C24670">
        <v>370000</v>
      </c>
      <c r="D24670">
        <v>0</v>
      </c>
      <c r="E24670">
        <v>410000</v>
      </c>
      <c r="F24670" s="4">
        <f t="shared" si="385"/>
        <v>260000</v>
      </c>
    </row>
    <row r="24671" spans="1:6" x14ac:dyDescent="0.3">
      <c r="A24671" t="s">
        <v>25027</v>
      </c>
      <c r="B24671">
        <v>0</v>
      </c>
      <c r="C24671">
        <v>6206540</v>
      </c>
      <c r="D24671">
        <v>2174210</v>
      </c>
      <c r="E24671">
        <v>2131310</v>
      </c>
      <c r="F24671" s="4">
        <f t="shared" si="385"/>
        <v>3504020</v>
      </c>
    </row>
    <row r="24672" spans="1:6" x14ac:dyDescent="0.3">
      <c r="A24672" t="s">
        <v>25028</v>
      </c>
      <c r="B24672">
        <v>0</v>
      </c>
      <c r="C24672">
        <v>0</v>
      </c>
      <c r="D24672">
        <v>1294660</v>
      </c>
      <c r="E24672">
        <v>322000</v>
      </c>
      <c r="F24672" s="4">
        <f t="shared" si="385"/>
        <v>538886.66666666663</v>
      </c>
    </row>
    <row r="24673" spans="1:6" x14ac:dyDescent="0.3">
      <c r="A24673" t="s">
        <v>25029</v>
      </c>
      <c r="B24673">
        <v>0</v>
      </c>
      <c r="C24673">
        <v>1205280</v>
      </c>
      <c r="D24673">
        <v>305760</v>
      </c>
      <c r="E24673">
        <v>1208880</v>
      </c>
      <c r="F24673" s="4">
        <f t="shared" si="385"/>
        <v>906640</v>
      </c>
    </row>
    <row r="24674" spans="1:6" x14ac:dyDescent="0.3">
      <c r="A24674" t="s">
        <v>25030</v>
      </c>
      <c r="B24674">
        <v>0</v>
      </c>
      <c r="C24674">
        <v>529200</v>
      </c>
      <c r="D24674">
        <v>0</v>
      </c>
      <c r="E24674">
        <v>0</v>
      </c>
      <c r="F24674" s="4">
        <f t="shared" si="385"/>
        <v>176400</v>
      </c>
    </row>
    <row r="24675" spans="1:6" x14ac:dyDescent="0.3">
      <c r="A24675" t="s">
        <v>25031</v>
      </c>
      <c r="B24675">
        <v>1440340</v>
      </c>
      <c r="C24675">
        <v>0</v>
      </c>
      <c r="D24675">
        <v>1075620</v>
      </c>
      <c r="E24675">
        <v>1399460</v>
      </c>
      <c r="F24675" s="4">
        <f t="shared" si="385"/>
        <v>825026.66666666663</v>
      </c>
    </row>
    <row r="24676" spans="1:6" x14ac:dyDescent="0.3">
      <c r="A24676" t="s">
        <v>25032</v>
      </c>
      <c r="B24676">
        <v>701240</v>
      </c>
      <c r="C24676">
        <v>703060</v>
      </c>
      <c r="D24676">
        <v>0</v>
      </c>
      <c r="E24676">
        <v>1000400</v>
      </c>
      <c r="F24676" s="4">
        <f t="shared" si="385"/>
        <v>567820</v>
      </c>
    </row>
    <row r="24677" spans="1:6" x14ac:dyDescent="0.3">
      <c r="A24677" t="s">
        <v>25033</v>
      </c>
      <c r="B24677">
        <v>0</v>
      </c>
      <c r="C24677">
        <v>551460</v>
      </c>
      <c r="D24677">
        <v>311100</v>
      </c>
      <c r="E24677">
        <v>0</v>
      </c>
      <c r="F24677" s="4">
        <f t="shared" si="385"/>
        <v>287520</v>
      </c>
    </row>
    <row r="24678" spans="1:6" x14ac:dyDescent="0.3">
      <c r="A24678" t="s">
        <v>25034</v>
      </c>
      <c r="B24678">
        <v>0</v>
      </c>
      <c r="C24678">
        <v>1066900</v>
      </c>
      <c r="D24678">
        <v>660100</v>
      </c>
      <c r="E24678">
        <v>397800</v>
      </c>
      <c r="F24678" s="4">
        <f t="shared" si="385"/>
        <v>708266.66666666663</v>
      </c>
    </row>
    <row r="24679" spans="1:6" x14ac:dyDescent="0.3">
      <c r="A24679" t="s">
        <v>25035</v>
      </c>
      <c r="B24679">
        <v>0</v>
      </c>
      <c r="C24679">
        <v>2571660</v>
      </c>
      <c r="D24679">
        <v>0</v>
      </c>
      <c r="E24679">
        <v>796250</v>
      </c>
      <c r="F24679" s="4">
        <f t="shared" si="385"/>
        <v>1122636.6666666667</v>
      </c>
    </row>
    <row r="24680" spans="1:6" x14ac:dyDescent="0.3">
      <c r="A24680" t="s">
        <v>25036</v>
      </c>
      <c r="B24680">
        <v>2621250</v>
      </c>
      <c r="C24680">
        <v>0</v>
      </c>
      <c r="D24680">
        <v>0</v>
      </c>
      <c r="E24680">
        <v>658090</v>
      </c>
      <c r="F24680" s="4">
        <f t="shared" si="385"/>
        <v>219363.33333333334</v>
      </c>
    </row>
    <row r="24681" spans="1:6" x14ac:dyDescent="0.3">
      <c r="A24681" t="s">
        <v>25037</v>
      </c>
      <c r="B24681">
        <v>0</v>
      </c>
      <c r="C24681">
        <v>809900</v>
      </c>
      <c r="D24681">
        <v>1219250</v>
      </c>
      <c r="E24681">
        <v>191100</v>
      </c>
      <c r="F24681" s="4">
        <f t="shared" si="385"/>
        <v>740083.33333333337</v>
      </c>
    </row>
    <row r="24682" spans="1:6" x14ac:dyDescent="0.3">
      <c r="A24682" t="s">
        <v>25038</v>
      </c>
      <c r="B24682">
        <v>0</v>
      </c>
      <c r="C24682">
        <v>0</v>
      </c>
      <c r="D24682">
        <v>1154790</v>
      </c>
      <c r="E24682">
        <v>0</v>
      </c>
      <c r="F24682" s="4">
        <f t="shared" si="385"/>
        <v>384930</v>
      </c>
    </row>
    <row r="24683" spans="1:6" x14ac:dyDescent="0.3">
      <c r="A24683" t="s">
        <v>25039</v>
      </c>
      <c r="B24683">
        <v>0</v>
      </c>
      <c r="C24683">
        <v>0</v>
      </c>
      <c r="D24683">
        <v>1966600</v>
      </c>
      <c r="E24683">
        <v>0</v>
      </c>
      <c r="F24683" s="4">
        <f t="shared" si="385"/>
        <v>655533.33333333337</v>
      </c>
    </row>
    <row r="24684" spans="1:6" x14ac:dyDescent="0.3">
      <c r="A24684" t="s">
        <v>25040</v>
      </c>
      <c r="B24684">
        <v>4089980</v>
      </c>
      <c r="C24684">
        <v>2198560</v>
      </c>
      <c r="D24684">
        <v>3135590</v>
      </c>
      <c r="E24684">
        <v>2253300</v>
      </c>
      <c r="F24684" s="4">
        <f t="shared" si="385"/>
        <v>2529150</v>
      </c>
    </row>
    <row r="24685" spans="1:6" x14ac:dyDescent="0.3">
      <c r="A24685" t="s">
        <v>402</v>
      </c>
      <c r="B24685">
        <v>0</v>
      </c>
      <c r="C24685">
        <v>3013920</v>
      </c>
      <c r="D24685">
        <v>4198430</v>
      </c>
      <c r="E24685">
        <v>2052050</v>
      </c>
      <c r="F24685" s="4">
        <f t="shared" si="385"/>
        <v>3088133.3333333335</v>
      </c>
    </row>
    <row r="24686" spans="1:6" x14ac:dyDescent="0.3">
      <c r="A24686" t="s">
        <v>25041</v>
      </c>
      <c r="B24686">
        <v>1293400</v>
      </c>
      <c r="C24686">
        <v>0</v>
      </c>
      <c r="D24686">
        <v>0</v>
      </c>
      <c r="E24686">
        <v>0</v>
      </c>
      <c r="F24686" s="4">
        <f t="shared" si="385"/>
        <v>0</v>
      </c>
    </row>
    <row r="24687" spans="1:6" x14ac:dyDescent="0.3">
      <c r="A24687" t="s">
        <v>25042</v>
      </c>
      <c r="B24687">
        <v>160000</v>
      </c>
      <c r="C24687">
        <v>0</v>
      </c>
      <c r="D24687">
        <v>0</v>
      </c>
      <c r="E24687">
        <v>0</v>
      </c>
      <c r="F24687" s="4">
        <f t="shared" si="385"/>
        <v>0</v>
      </c>
    </row>
    <row r="24688" spans="1:6" x14ac:dyDescent="0.3">
      <c r="A24688" t="s">
        <v>25043</v>
      </c>
      <c r="B24688">
        <v>552000</v>
      </c>
      <c r="C24688">
        <v>0</v>
      </c>
      <c r="D24688">
        <v>1263500</v>
      </c>
      <c r="E24688">
        <v>1201800</v>
      </c>
      <c r="F24688" s="4">
        <f t="shared" si="385"/>
        <v>821766.66666666663</v>
      </c>
    </row>
    <row r="24689" spans="1:6" x14ac:dyDescent="0.3">
      <c r="A24689" t="s">
        <v>25044</v>
      </c>
      <c r="B24689">
        <v>0</v>
      </c>
      <c r="C24689">
        <v>600000</v>
      </c>
      <c r="D24689">
        <v>2484300</v>
      </c>
      <c r="E24689">
        <v>0</v>
      </c>
      <c r="F24689" s="4">
        <f t="shared" si="385"/>
        <v>1028100</v>
      </c>
    </row>
    <row r="24690" spans="1:6" x14ac:dyDescent="0.3">
      <c r="A24690" t="s">
        <v>25045</v>
      </c>
      <c r="B24690">
        <v>0</v>
      </c>
      <c r="C24690">
        <v>812260</v>
      </c>
      <c r="D24690">
        <v>0</v>
      </c>
      <c r="E24690">
        <v>0</v>
      </c>
      <c r="F24690" s="4">
        <f t="shared" si="385"/>
        <v>270753.33333333331</v>
      </c>
    </row>
    <row r="24691" spans="1:6" x14ac:dyDescent="0.3">
      <c r="A24691" t="s">
        <v>25046</v>
      </c>
      <c r="B24691">
        <v>2036560</v>
      </c>
      <c r="C24691">
        <v>2071180</v>
      </c>
      <c r="D24691">
        <v>2280150</v>
      </c>
      <c r="E24691">
        <v>3237600</v>
      </c>
      <c r="F24691" s="4">
        <f t="shared" si="385"/>
        <v>2529643.3333333335</v>
      </c>
    </row>
    <row r="24692" spans="1:6" x14ac:dyDescent="0.3">
      <c r="A24692" t="s">
        <v>25047</v>
      </c>
      <c r="B24692">
        <v>783700</v>
      </c>
      <c r="C24692">
        <v>1042860</v>
      </c>
      <c r="D24692">
        <v>1119600</v>
      </c>
      <c r="E24692">
        <v>0</v>
      </c>
      <c r="F24692" s="4">
        <f t="shared" si="385"/>
        <v>720820</v>
      </c>
    </row>
    <row r="24693" spans="1:6" x14ac:dyDescent="0.3">
      <c r="A24693" t="s">
        <v>25048</v>
      </c>
      <c r="B24693">
        <v>0</v>
      </c>
      <c r="C24693">
        <v>382880</v>
      </c>
      <c r="D24693">
        <v>200200</v>
      </c>
      <c r="E24693">
        <v>586200</v>
      </c>
      <c r="F24693" s="4">
        <f t="shared" si="385"/>
        <v>389760</v>
      </c>
    </row>
    <row r="24694" spans="1:6" x14ac:dyDescent="0.3">
      <c r="A24694" t="s">
        <v>25049</v>
      </c>
      <c r="B24694">
        <v>305000</v>
      </c>
      <c r="C24694">
        <v>0</v>
      </c>
      <c r="D24694">
        <v>1667980</v>
      </c>
      <c r="E24694">
        <v>0</v>
      </c>
      <c r="F24694" s="4">
        <f t="shared" si="385"/>
        <v>555993.33333333337</v>
      </c>
    </row>
    <row r="24695" spans="1:6" x14ac:dyDescent="0.3">
      <c r="A24695" t="s">
        <v>25050</v>
      </c>
      <c r="B24695">
        <v>0</v>
      </c>
      <c r="C24695">
        <v>995040</v>
      </c>
      <c r="D24695">
        <v>599320</v>
      </c>
      <c r="E24695">
        <v>839280</v>
      </c>
      <c r="F24695" s="4">
        <f t="shared" si="385"/>
        <v>811213.33333333337</v>
      </c>
    </row>
    <row r="24696" spans="1:6" x14ac:dyDescent="0.3">
      <c r="A24696" t="s">
        <v>25051</v>
      </c>
      <c r="B24696">
        <v>0</v>
      </c>
      <c r="C24696">
        <v>0</v>
      </c>
      <c r="D24696">
        <v>1068810</v>
      </c>
      <c r="E24696">
        <v>0</v>
      </c>
      <c r="F24696" s="4">
        <f t="shared" si="385"/>
        <v>356270</v>
      </c>
    </row>
    <row r="24697" spans="1:6" x14ac:dyDescent="0.3">
      <c r="A24697" t="s">
        <v>25052</v>
      </c>
      <c r="B24697">
        <v>2449260</v>
      </c>
      <c r="C24697">
        <v>2395230</v>
      </c>
      <c r="D24697">
        <v>3299270</v>
      </c>
      <c r="E24697">
        <v>2272140</v>
      </c>
      <c r="F24697" s="4">
        <f t="shared" si="385"/>
        <v>2655546.6666666665</v>
      </c>
    </row>
    <row r="24698" spans="1:6" x14ac:dyDescent="0.3">
      <c r="A24698" t="s">
        <v>25053</v>
      </c>
      <c r="B24698">
        <v>0</v>
      </c>
      <c r="C24698">
        <v>1890240</v>
      </c>
      <c r="D24698">
        <v>0</v>
      </c>
      <c r="E24698">
        <v>0</v>
      </c>
      <c r="F24698" s="4">
        <f t="shared" si="385"/>
        <v>630080</v>
      </c>
    </row>
    <row r="24699" spans="1:6" x14ac:dyDescent="0.3">
      <c r="A24699" t="s">
        <v>25054</v>
      </c>
      <c r="B24699">
        <v>2276820</v>
      </c>
      <c r="C24699">
        <v>0</v>
      </c>
      <c r="D24699">
        <v>409500</v>
      </c>
      <c r="E24699">
        <v>0</v>
      </c>
      <c r="F24699" s="4">
        <f t="shared" si="385"/>
        <v>136500</v>
      </c>
    </row>
    <row r="24700" spans="1:6" x14ac:dyDescent="0.3">
      <c r="A24700" t="s">
        <v>25055</v>
      </c>
      <c r="B24700">
        <v>1086540</v>
      </c>
      <c r="C24700">
        <v>0</v>
      </c>
      <c r="D24700">
        <v>1284010</v>
      </c>
      <c r="E24700">
        <v>1078140</v>
      </c>
      <c r="F24700" s="4">
        <f t="shared" si="385"/>
        <v>787383.33333333337</v>
      </c>
    </row>
    <row r="24701" spans="1:6" x14ac:dyDescent="0.3">
      <c r="A24701" t="s">
        <v>25056</v>
      </c>
      <c r="B24701">
        <v>1207880</v>
      </c>
      <c r="C24701">
        <v>0</v>
      </c>
      <c r="D24701">
        <v>0</v>
      </c>
      <c r="E24701">
        <v>0</v>
      </c>
      <c r="F24701" s="4">
        <f t="shared" si="385"/>
        <v>0</v>
      </c>
    </row>
    <row r="24702" spans="1:6" x14ac:dyDescent="0.3">
      <c r="A24702" t="s">
        <v>25057</v>
      </c>
      <c r="B24702">
        <v>0</v>
      </c>
      <c r="C24702">
        <v>2040380</v>
      </c>
      <c r="D24702">
        <v>0</v>
      </c>
      <c r="E24702">
        <v>264600</v>
      </c>
      <c r="F24702" s="4">
        <f t="shared" si="385"/>
        <v>768326.66666666663</v>
      </c>
    </row>
    <row r="24703" spans="1:6" x14ac:dyDescent="0.3">
      <c r="A24703" t="s">
        <v>25058</v>
      </c>
      <c r="B24703">
        <v>0</v>
      </c>
      <c r="C24703">
        <v>612200</v>
      </c>
      <c r="D24703">
        <v>517790</v>
      </c>
      <c r="E24703">
        <v>1518200</v>
      </c>
      <c r="F24703" s="4">
        <f t="shared" si="385"/>
        <v>882730</v>
      </c>
    </row>
    <row r="24704" spans="1:6" x14ac:dyDescent="0.3">
      <c r="A24704" t="s">
        <v>25059</v>
      </c>
      <c r="B24704">
        <v>0</v>
      </c>
      <c r="C24704">
        <v>1113840</v>
      </c>
      <c r="D24704">
        <v>0</v>
      </c>
      <c r="E24704">
        <v>0</v>
      </c>
      <c r="F24704" s="4">
        <f t="shared" si="385"/>
        <v>371280</v>
      </c>
    </row>
    <row r="24705" spans="1:6" x14ac:dyDescent="0.3">
      <c r="A24705" t="s">
        <v>25060</v>
      </c>
      <c r="B24705">
        <v>769860</v>
      </c>
      <c r="C24705">
        <v>0</v>
      </c>
      <c r="D24705">
        <v>997360</v>
      </c>
      <c r="E24705">
        <v>1127490</v>
      </c>
      <c r="F24705" s="4">
        <f t="shared" si="385"/>
        <v>708283.33333333337</v>
      </c>
    </row>
    <row r="24706" spans="1:6" x14ac:dyDescent="0.3">
      <c r="A24706" t="s">
        <v>25061</v>
      </c>
      <c r="B24706">
        <v>4641000</v>
      </c>
      <c r="C24706">
        <v>4365940</v>
      </c>
      <c r="D24706">
        <v>2474500</v>
      </c>
      <c r="E24706">
        <v>4269560</v>
      </c>
      <c r="F24706" s="4">
        <f t="shared" si="385"/>
        <v>3703333.3333333335</v>
      </c>
    </row>
    <row r="24707" spans="1:6" x14ac:dyDescent="0.3">
      <c r="A24707" t="s">
        <v>25062</v>
      </c>
      <c r="B24707">
        <v>527150</v>
      </c>
      <c r="C24707">
        <v>0</v>
      </c>
      <c r="D24707">
        <v>717990</v>
      </c>
      <c r="E24707">
        <v>206800</v>
      </c>
      <c r="F24707" s="4">
        <f t="shared" ref="F24707:F24770" si="386">SUM(C24707:E24707)/3</f>
        <v>308263.33333333331</v>
      </c>
    </row>
    <row r="24708" spans="1:6" x14ac:dyDescent="0.3">
      <c r="A24708" t="s">
        <v>25063</v>
      </c>
      <c r="B24708">
        <v>0</v>
      </c>
      <c r="C24708">
        <v>0</v>
      </c>
      <c r="D24708">
        <v>1438840</v>
      </c>
      <c r="E24708">
        <v>923600</v>
      </c>
      <c r="F24708" s="4">
        <f t="shared" si="386"/>
        <v>787480</v>
      </c>
    </row>
    <row r="24709" spans="1:6" x14ac:dyDescent="0.3">
      <c r="A24709" t="s">
        <v>25064</v>
      </c>
      <c r="B24709">
        <v>0</v>
      </c>
      <c r="C24709">
        <v>3981190</v>
      </c>
      <c r="D24709">
        <v>149400</v>
      </c>
      <c r="E24709">
        <v>463200</v>
      </c>
      <c r="F24709" s="4">
        <f t="shared" si="386"/>
        <v>1531263.3333333333</v>
      </c>
    </row>
    <row r="24710" spans="1:6" x14ac:dyDescent="0.3">
      <c r="A24710" t="s">
        <v>25065</v>
      </c>
      <c r="B24710">
        <v>2136380</v>
      </c>
      <c r="C24710">
        <v>2148870</v>
      </c>
      <c r="D24710">
        <v>2630200</v>
      </c>
      <c r="E24710">
        <v>4321900</v>
      </c>
      <c r="F24710" s="4">
        <f t="shared" si="386"/>
        <v>3033656.6666666665</v>
      </c>
    </row>
    <row r="24711" spans="1:6" x14ac:dyDescent="0.3">
      <c r="A24711" t="s">
        <v>25066</v>
      </c>
      <c r="B24711">
        <v>11362140</v>
      </c>
      <c r="C24711">
        <v>6157280</v>
      </c>
      <c r="D24711">
        <v>9769870</v>
      </c>
      <c r="E24711">
        <v>6516510</v>
      </c>
      <c r="F24711" s="4">
        <f t="shared" si="386"/>
        <v>7481220</v>
      </c>
    </row>
    <row r="24712" spans="1:6" x14ac:dyDescent="0.3">
      <c r="A24712" t="s">
        <v>25067</v>
      </c>
      <c r="B24712">
        <v>1328600</v>
      </c>
      <c r="C24712">
        <v>0</v>
      </c>
      <c r="D24712">
        <v>0</v>
      </c>
      <c r="E24712">
        <v>382200</v>
      </c>
      <c r="F24712" s="4">
        <f t="shared" si="386"/>
        <v>127400</v>
      </c>
    </row>
    <row r="24713" spans="1:6" x14ac:dyDescent="0.3">
      <c r="A24713" t="s">
        <v>25068</v>
      </c>
      <c r="B24713">
        <v>0</v>
      </c>
      <c r="C24713">
        <v>1079430</v>
      </c>
      <c r="D24713">
        <v>1537900</v>
      </c>
      <c r="E24713">
        <v>1769040</v>
      </c>
      <c r="F24713" s="4">
        <f t="shared" si="386"/>
        <v>1462123.3333333333</v>
      </c>
    </row>
    <row r="24714" spans="1:6" x14ac:dyDescent="0.3">
      <c r="A24714" t="s">
        <v>25069</v>
      </c>
      <c r="B24714">
        <v>0</v>
      </c>
      <c r="C24714">
        <v>370000</v>
      </c>
      <c r="D24714">
        <v>354600</v>
      </c>
      <c r="E24714">
        <v>820000</v>
      </c>
      <c r="F24714" s="4">
        <f t="shared" si="386"/>
        <v>514866.66666666669</v>
      </c>
    </row>
    <row r="24715" spans="1:6" x14ac:dyDescent="0.3">
      <c r="A24715" t="s">
        <v>25070</v>
      </c>
      <c r="B24715">
        <v>0</v>
      </c>
      <c r="C24715">
        <v>0</v>
      </c>
      <c r="D24715">
        <v>0</v>
      </c>
      <c r="E24715">
        <v>3799250</v>
      </c>
      <c r="F24715" s="4">
        <f t="shared" si="386"/>
        <v>1266416.6666666667</v>
      </c>
    </row>
    <row r="24716" spans="1:6" x14ac:dyDescent="0.3">
      <c r="A24716" t="s">
        <v>25071</v>
      </c>
      <c r="B24716">
        <v>2064400</v>
      </c>
      <c r="C24716">
        <v>0</v>
      </c>
      <c r="D24716">
        <v>0</v>
      </c>
      <c r="E24716">
        <v>2152600</v>
      </c>
      <c r="F24716" s="4">
        <f t="shared" si="386"/>
        <v>717533.33333333337</v>
      </c>
    </row>
    <row r="24717" spans="1:6" x14ac:dyDescent="0.3">
      <c r="A24717" t="s">
        <v>25072</v>
      </c>
      <c r="B24717">
        <v>454900</v>
      </c>
      <c r="C24717">
        <v>934900</v>
      </c>
      <c r="D24717">
        <v>0</v>
      </c>
      <c r="E24717">
        <v>820000</v>
      </c>
      <c r="F24717" s="4">
        <f t="shared" si="386"/>
        <v>584966.66666666663</v>
      </c>
    </row>
    <row r="24718" spans="1:6" x14ac:dyDescent="0.3">
      <c r="A24718" t="s">
        <v>25073</v>
      </c>
      <c r="B24718">
        <v>0</v>
      </c>
      <c r="C24718">
        <v>688000</v>
      </c>
      <c r="D24718">
        <v>0</v>
      </c>
      <c r="E24718">
        <v>0</v>
      </c>
      <c r="F24718" s="4">
        <f t="shared" si="386"/>
        <v>229333.33333333334</v>
      </c>
    </row>
    <row r="24719" spans="1:6" x14ac:dyDescent="0.3">
      <c r="A24719" t="s">
        <v>25074</v>
      </c>
      <c r="B24719">
        <v>160000</v>
      </c>
      <c r="C24719">
        <v>0</v>
      </c>
      <c r="D24719">
        <v>0</v>
      </c>
      <c r="E24719">
        <v>0</v>
      </c>
      <c r="F24719" s="4">
        <f t="shared" si="386"/>
        <v>0</v>
      </c>
    </row>
    <row r="24720" spans="1:6" x14ac:dyDescent="0.3">
      <c r="A24720" t="s">
        <v>25075</v>
      </c>
      <c r="B24720">
        <v>0</v>
      </c>
      <c r="C24720">
        <v>0</v>
      </c>
      <c r="D24720">
        <v>633320</v>
      </c>
      <c r="E24720">
        <v>632460</v>
      </c>
      <c r="F24720" s="4">
        <f t="shared" si="386"/>
        <v>421926.66666666669</v>
      </c>
    </row>
    <row r="24721" spans="1:6" x14ac:dyDescent="0.3">
      <c r="A24721" t="s">
        <v>25076</v>
      </c>
      <c r="B24721">
        <v>0</v>
      </c>
      <c r="C24721">
        <v>370000</v>
      </c>
      <c r="D24721">
        <v>0</v>
      </c>
      <c r="E24721">
        <v>0</v>
      </c>
      <c r="F24721" s="4">
        <f t="shared" si="386"/>
        <v>123333.33333333333</v>
      </c>
    </row>
    <row r="24722" spans="1:6" x14ac:dyDescent="0.3">
      <c r="A24722" t="s">
        <v>25077</v>
      </c>
      <c r="B24722">
        <v>0</v>
      </c>
      <c r="C24722">
        <v>0</v>
      </c>
      <c r="D24722">
        <v>2213000</v>
      </c>
      <c r="E24722">
        <v>0</v>
      </c>
      <c r="F24722" s="4">
        <f t="shared" si="386"/>
        <v>737666.66666666663</v>
      </c>
    </row>
    <row r="24723" spans="1:6" x14ac:dyDescent="0.3">
      <c r="A24723" t="s">
        <v>25078</v>
      </c>
      <c r="B24723">
        <v>2286200</v>
      </c>
      <c r="C24723">
        <v>2836880</v>
      </c>
      <c r="D24723">
        <v>0</v>
      </c>
      <c r="E24723">
        <v>394000</v>
      </c>
      <c r="F24723" s="4">
        <f t="shared" si="386"/>
        <v>1076960</v>
      </c>
    </row>
    <row r="24724" spans="1:6" x14ac:dyDescent="0.3">
      <c r="A24724" t="s">
        <v>25079</v>
      </c>
      <c r="B24724">
        <v>1691820</v>
      </c>
      <c r="C24724">
        <v>0</v>
      </c>
      <c r="D24724">
        <v>0</v>
      </c>
      <c r="E24724">
        <v>218400</v>
      </c>
      <c r="F24724" s="4">
        <f t="shared" si="386"/>
        <v>72800</v>
      </c>
    </row>
    <row r="24725" spans="1:6" x14ac:dyDescent="0.3">
      <c r="A24725" t="s">
        <v>25080</v>
      </c>
      <c r="B24725">
        <v>696000</v>
      </c>
      <c r="C24725">
        <v>1140400</v>
      </c>
      <c r="D24725">
        <v>0</v>
      </c>
      <c r="E24725">
        <v>0</v>
      </c>
      <c r="F24725" s="4">
        <f t="shared" si="386"/>
        <v>380133.33333333331</v>
      </c>
    </row>
    <row r="24726" spans="1:6" x14ac:dyDescent="0.3">
      <c r="A24726" t="s">
        <v>25081</v>
      </c>
      <c r="B24726">
        <v>0</v>
      </c>
      <c r="C24726">
        <v>0</v>
      </c>
      <c r="D24726">
        <v>884000</v>
      </c>
      <c r="E24726">
        <v>0</v>
      </c>
      <c r="F24726" s="4">
        <f t="shared" si="386"/>
        <v>294666.66666666669</v>
      </c>
    </row>
    <row r="24727" spans="1:6" x14ac:dyDescent="0.3">
      <c r="A24727" t="s">
        <v>25082</v>
      </c>
      <c r="B24727">
        <v>0</v>
      </c>
      <c r="C24727">
        <v>768000</v>
      </c>
      <c r="D24727">
        <v>644640</v>
      </c>
      <c r="E24727">
        <v>0</v>
      </c>
      <c r="F24727" s="4">
        <f t="shared" si="386"/>
        <v>470880</v>
      </c>
    </row>
    <row r="24728" spans="1:6" x14ac:dyDescent="0.3">
      <c r="A24728" t="s">
        <v>25083</v>
      </c>
      <c r="B24728">
        <v>160000</v>
      </c>
      <c r="C24728">
        <v>0</v>
      </c>
      <c r="D24728">
        <v>0</v>
      </c>
      <c r="E24728">
        <v>1466400</v>
      </c>
      <c r="F24728" s="4">
        <f t="shared" si="386"/>
        <v>488800</v>
      </c>
    </row>
    <row r="24729" spans="1:6" x14ac:dyDescent="0.3">
      <c r="A24729" t="s">
        <v>25084</v>
      </c>
      <c r="B24729">
        <v>0</v>
      </c>
      <c r="C24729">
        <v>1840400</v>
      </c>
      <c r="D24729">
        <v>0</v>
      </c>
      <c r="E24729">
        <v>2770720</v>
      </c>
      <c r="F24729" s="4">
        <f t="shared" si="386"/>
        <v>1537040</v>
      </c>
    </row>
    <row r="24730" spans="1:6" x14ac:dyDescent="0.3">
      <c r="A24730" t="s">
        <v>25085</v>
      </c>
      <c r="B24730">
        <v>0</v>
      </c>
      <c r="C24730">
        <v>0</v>
      </c>
      <c r="D24730">
        <v>804000</v>
      </c>
      <c r="E24730">
        <v>286650</v>
      </c>
      <c r="F24730" s="4">
        <f t="shared" si="386"/>
        <v>363550</v>
      </c>
    </row>
    <row r="24731" spans="1:6" x14ac:dyDescent="0.3">
      <c r="A24731" t="s">
        <v>25086</v>
      </c>
      <c r="B24731">
        <v>0</v>
      </c>
      <c r="C24731">
        <v>599320</v>
      </c>
      <c r="D24731">
        <v>622260</v>
      </c>
      <c r="E24731">
        <v>866320</v>
      </c>
      <c r="F24731" s="4">
        <f t="shared" si="386"/>
        <v>695966.66666666663</v>
      </c>
    </row>
    <row r="24732" spans="1:6" x14ac:dyDescent="0.3">
      <c r="A24732" t="s">
        <v>25087</v>
      </c>
      <c r="B24732">
        <v>2423120</v>
      </c>
      <c r="C24732">
        <v>3122450</v>
      </c>
      <c r="D24732">
        <v>5201240</v>
      </c>
      <c r="E24732">
        <v>4073230</v>
      </c>
      <c r="F24732" s="4">
        <f t="shared" si="386"/>
        <v>4132306.6666666665</v>
      </c>
    </row>
    <row r="24733" spans="1:6" x14ac:dyDescent="0.3">
      <c r="A24733" t="s">
        <v>25088</v>
      </c>
      <c r="B24733">
        <v>0</v>
      </c>
      <c r="C24733">
        <v>2195560</v>
      </c>
      <c r="D24733">
        <v>198900</v>
      </c>
      <c r="E24733">
        <v>0</v>
      </c>
      <c r="F24733" s="4">
        <f t="shared" si="386"/>
        <v>798153.33333333337</v>
      </c>
    </row>
    <row r="24734" spans="1:6" x14ac:dyDescent="0.3">
      <c r="A24734" t="s">
        <v>25089</v>
      </c>
      <c r="B24734">
        <v>0</v>
      </c>
      <c r="C24734">
        <v>881790</v>
      </c>
      <c r="D24734">
        <v>1117300</v>
      </c>
      <c r="E24734">
        <v>894500</v>
      </c>
      <c r="F24734" s="4">
        <f t="shared" si="386"/>
        <v>964530</v>
      </c>
    </row>
    <row r="24735" spans="1:6" x14ac:dyDescent="0.3">
      <c r="A24735" t="s">
        <v>25090</v>
      </c>
      <c r="B24735">
        <v>0</v>
      </c>
      <c r="C24735">
        <v>228000</v>
      </c>
      <c r="D24735">
        <v>0</v>
      </c>
      <c r="E24735">
        <v>0</v>
      </c>
      <c r="F24735" s="4">
        <f t="shared" si="386"/>
        <v>76000</v>
      </c>
    </row>
    <row r="24736" spans="1:6" x14ac:dyDescent="0.3">
      <c r="A24736" t="s">
        <v>25091</v>
      </c>
      <c r="B24736">
        <v>8626500</v>
      </c>
      <c r="C24736">
        <v>693420</v>
      </c>
      <c r="D24736">
        <v>583440</v>
      </c>
      <c r="E24736">
        <v>0</v>
      </c>
      <c r="F24736" s="4">
        <f t="shared" si="386"/>
        <v>425620</v>
      </c>
    </row>
    <row r="24737" spans="1:6" x14ac:dyDescent="0.3">
      <c r="A24737" t="s">
        <v>25092</v>
      </c>
      <c r="B24737">
        <v>0</v>
      </c>
      <c r="C24737">
        <v>303780</v>
      </c>
      <c r="D24737">
        <v>0</v>
      </c>
      <c r="E24737">
        <v>0</v>
      </c>
      <c r="F24737" s="4">
        <f t="shared" si="386"/>
        <v>101260</v>
      </c>
    </row>
    <row r="24738" spans="1:6" x14ac:dyDescent="0.3">
      <c r="A24738" t="s">
        <v>25093</v>
      </c>
      <c r="B24738">
        <v>0</v>
      </c>
      <c r="C24738">
        <v>0</v>
      </c>
      <c r="D24738">
        <v>740000</v>
      </c>
      <c r="E24738">
        <v>0</v>
      </c>
      <c r="F24738" s="4">
        <f t="shared" si="386"/>
        <v>246666.66666666666</v>
      </c>
    </row>
    <row r="24739" spans="1:6" x14ac:dyDescent="0.3">
      <c r="A24739" t="s">
        <v>25094</v>
      </c>
      <c r="B24739">
        <v>1568830</v>
      </c>
      <c r="C24739">
        <v>460000</v>
      </c>
      <c r="D24739">
        <v>0</v>
      </c>
      <c r="E24739">
        <v>534600</v>
      </c>
      <c r="F24739" s="4">
        <f t="shared" si="386"/>
        <v>331533.33333333331</v>
      </c>
    </row>
    <row r="24740" spans="1:6" x14ac:dyDescent="0.3">
      <c r="A24740" t="s">
        <v>25095</v>
      </c>
      <c r="B24740">
        <v>264600</v>
      </c>
      <c r="C24740">
        <v>0</v>
      </c>
      <c r="D24740">
        <v>5941369</v>
      </c>
      <c r="E24740">
        <v>4030220</v>
      </c>
      <c r="F24740" s="4">
        <f t="shared" si="386"/>
        <v>3323863</v>
      </c>
    </row>
    <row r="24741" spans="1:6" x14ac:dyDescent="0.3">
      <c r="A24741" t="s">
        <v>25096</v>
      </c>
      <c r="B24741">
        <v>0</v>
      </c>
      <c r="C24741">
        <v>0</v>
      </c>
      <c r="D24741">
        <v>1714600</v>
      </c>
      <c r="E24741">
        <v>0</v>
      </c>
      <c r="F24741" s="4">
        <f t="shared" si="386"/>
        <v>571533.33333333337</v>
      </c>
    </row>
    <row r="24742" spans="1:6" x14ac:dyDescent="0.3">
      <c r="A24742" t="s">
        <v>25097</v>
      </c>
      <c r="B24742">
        <v>2426890</v>
      </c>
      <c r="C24742">
        <v>0</v>
      </c>
      <c r="D24742">
        <v>1934090</v>
      </c>
      <c r="E24742">
        <v>373100</v>
      </c>
      <c r="F24742" s="4">
        <f t="shared" si="386"/>
        <v>769063.33333333337</v>
      </c>
    </row>
    <row r="24743" spans="1:6" x14ac:dyDescent="0.3">
      <c r="A24743" t="s">
        <v>25098</v>
      </c>
      <c r="B24743">
        <v>2938320</v>
      </c>
      <c r="C24743">
        <v>3426750</v>
      </c>
      <c r="D24743">
        <v>6621460</v>
      </c>
      <c r="E24743">
        <v>5836470</v>
      </c>
      <c r="F24743" s="4">
        <f t="shared" si="386"/>
        <v>5294893.333333333</v>
      </c>
    </row>
    <row r="24744" spans="1:6" x14ac:dyDescent="0.3">
      <c r="A24744" t="s">
        <v>25099</v>
      </c>
      <c r="B24744">
        <v>973860</v>
      </c>
      <c r="C24744">
        <v>884520</v>
      </c>
      <c r="D24744">
        <v>0</v>
      </c>
      <c r="E24744">
        <v>748020</v>
      </c>
      <c r="F24744" s="4">
        <f t="shared" si="386"/>
        <v>544180</v>
      </c>
    </row>
    <row r="24745" spans="1:6" x14ac:dyDescent="0.3">
      <c r="A24745" t="s">
        <v>25100</v>
      </c>
      <c r="B24745">
        <v>0</v>
      </c>
      <c r="C24745">
        <v>1679330</v>
      </c>
      <c r="D24745">
        <v>300300</v>
      </c>
      <c r="E24745">
        <v>0</v>
      </c>
      <c r="F24745" s="4">
        <f t="shared" si="386"/>
        <v>659876.66666666663</v>
      </c>
    </row>
    <row r="24746" spans="1:6" x14ac:dyDescent="0.3">
      <c r="A24746" t="s">
        <v>25101</v>
      </c>
      <c r="B24746">
        <v>1380680</v>
      </c>
      <c r="C24746">
        <v>0</v>
      </c>
      <c r="D24746">
        <v>228000</v>
      </c>
      <c r="E24746">
        <v>1339040</v>
      </c>
      <c r="F24746" s="4">
        <f t="shared" si="386"/>
        <v>522346.66666666669</v>
      </c>
    </row>
    <row r="24747" spans="1:6" x14ac:dyDescent="0.3">
      <c r="A24747" t="s">
        <v>25102</v>
      </c>
      <c r="B24747">
        <v>0</v>
      </c>
      <c r="C24747">
        <v>0</v>
      </c>
      <c r="D24747">
        <v>932750</v>
      </c>
      <c r="E24747">
        <v>1673130</v>
      </c>
      <c r="F24747" s="4">
        <f t="shared" si="386"/>
        <v>868626.66666666663</v>
      </c>
    </row>
    <row r="24748" spans="1:6" x14ac:dyDescent="0.3">
      <c r="A24748" t="s">
        <v>25103</v>
      </c>
      <c r="B24748">
        <v>0</v>
      </c>
      <c r="C24748">
        <v>431340</v>
      </c>
      <c r="D24748">
        <v>0</v>
      </c>
      <c r="E24748">
        <v>0</v>
      </c>
      <c r="F24748" s="4">
        <f t="shared" si="386"/>
        <v>143780</v>
      </c>
    </row>
    <row r="24749" spans="1:6" x14ac:dyDescent="0.3">
      <c r="A24749" t="s">
        <v>25104</v>
      </c>
      <c r="B24749">
        <v>0</v>
      </c>
      <c r="C24749">
        <v>0</v>
      </c>
      <c r="D24749">
        <v>1771280</v>
      </c>
      <c r="E24749">
        <v>1464280</v>
      </c>
      <c r="F24749" s="4">
        <f t="shared" si="386"/>
        <v>1078520</v>
      </c>
    </row>
    <row r="24750" spans="1:6" x14ac:dyDescent="0.3">
      <c r="A24750" t="s">
        <v>25105</v>
      </c>
      <c r="B24750">
        <v>847000</v>
      </c>
      <c r="C24750">
        <v>0</v>
      </c>
      <c r="D24750">
        <v>720720</v>
      </c>
      <c r="E24750">
        <v>0</v>
      </c>
      <c r="F24750" s="4">
        <f t="shared" si="386"/>
        <v>240240</v>
      </c>
    </row>
    <row r="24751" spans="1:6" x14ac:dyDescent="0.3">
      <c r="A24751" t="s">
        <v>25106</v>
      </c>
      <c r="B24751">
        <v>12222690</v>
      </c>
      <c r="C24751">
        <v>14306050</v>
      </c>
      <c r="D24751">
        <v>8416150</v>
      </c>
      <c r="E24751">
        <v>11212920</v>
      </c>
      <c r="F24751" s="4">
        <f t="shared" si="386"/>
        <v>11311706.666666666</v>
      </c>
    </row>
    <row r="24752" spans="1:6" x14ac:dyDescent="0.3">
      <c r="A24752" t="s">
        <v>25107</v>
      </c>
      <c r="B24752">
        <v>9815950</v>
      </c>
      <c r="C24752">
        <v>15686960</v>
      </c>
      <c r="D24752">
        <v>11171060</v>
      </c>
      <c r="E24752">
        <v>20214080</v>
      </c>
      <c r="F24752" s="4">
        <f t="shared" si="386"/>
        <v>15690700</v>
      </c>
    </row>
    <row r="24753" spans="1:6" x14ac:dyDescent="0.3">
      <c r="A24753" t="s">
        <v>25108</v>
      </c>
      <c r="B24753">
        <v>0</v>
      </c>
      <c r="C24753">
        <v>464000</v>
      </c>
      <c r="D24753">
        <v>657020</v>
      </c>
      <c r="E24753">
        <v>0</v>
      </c>
      <c r="F24753" s="4">
        <f t="shared" si="386"/>
        <v>373673.33333333331</v>
      </c>
    </row>
    <row r="24754" spans="1:6" x14ac:dyDescent="0.3">
      <c r="A24754" t="s">
        <v>25109</v>
      </c>
      <c r="B24754">
        <v>489580</v>
      </c>
      <c r="C24754">
        <v>0</v>
      </c>
      <c r="D24754">
        <v>371280</v>
      </c>
      <c r="E24754">
        <v>0</v>
      </c>
      <c r="F24754" s="4">
        <f t="shared" si="386"/>
        <v>123760</v>
      </c>
    </row>
    <row r="24755" spans="1:6" x14ac:dyDescent="0.3">
      <c r="A24755" t="s">
        <v>25110</v>
      </c>
      <c r="B24755">
        <v>0</v>
      </c>
      <c r="C24755">
        <v>1043540</v>
      </c>
      <c r="D24755">
        <v>4656880</v>
      </c>
      <c r="E24755">
        <v>1722000</v>
      </c>
      <c r="F24755" s="4">
        <f t="shared" si="386"/>
        <v>2474140</v>
      </c>
    </row>
    <row r="24756" spans="1:6" x14ac:dyDescent="0.3">
      <c r="A24756" t="s">
        <v>25111</v>
      </c>
      <c r="B24756">
        <v>335230</v>
      </c>
      <c r="C24756">
        <v>0</v>
      </c>
      <c r="D24756">
        <v>409500</v>
      </c>
      <c r="E24756">
        <v>0</v>
      </c>
      <c r="F24756" s="4">
        <f t="shared" si="386"/>
        <v>136500</v>
      </c>
    </row>
    <row r="24757" spans="1:6" x14ac:dyDescent="0.3">
      <c r="A24757" t="s">
        <v>25112</v>
      </c>
      <c r="B24757">
        <v>0</v>
      </c>
      <c r="C24757">
        <v>2382240</v>
      </c>
      <c r="D24757">
        <v>2336750</v>
      </c>
      <c r="E24757">
        <v>2069200</v>
      </c>
      <c r="F24757" s="4">
        <f t="shared" si="386"/>
        <v>2262730</v>
      </c>
    </row>
    <row r="24758" spans="1:6" x14ac:dyDescent="0.3">
      <c r="A24758" t="s">
        <v>25113</v>
      </c>
      <c r="B24758">
        <v>0</v>
      </c>
      <c r="C24758">
        <v>0</v>
      </c>
      <c r="D24758">
        <v>546000</v>
      </c>
      <c r="E24758">
        <v>1442200</v>
      </c>
      <c r="F24758" s="4">
        <f t="shared" si="386"/>
        <v>662733.33333333337</v>
      </c>
    </row>
    <row r="24759" spans="1:6" x14ac:dyDescent="0.3">
      <c r="A24759" t="s">
        <v>25114</v>
      </c>
      <c r="B24759">
        <v>7113000</v>
      </c>
      <c r="C24759">
        <v>7878660</v>
      </c>
      <c r="D24759">
        <v>5946850</v>
      </c>
      <c r="E24759">
        <v>8065220</v>
      </c>
      <c r="F24759" s="4">
        <f t="shared" si="386"/>
        <v>7296910</v>
      </c>
    </row>
    <row r="24760" spans="1:6" x14ac:dyDescent="0.3">
      <c r="A24760" t="s">
        <v>25115</v>
      </c>
      <c r="B24760">
        <v>221880</v>
      </c>
      <c r="C24760">
        <v>449700</v>
      </c>
      <c r="D24760">
        <v>1887700</v>
      </c>
      <c r="E24760">
        <v>788000</v>
      </c>
      <c r="F24760" s="4">
        <f t="shared" si="386"/>
        <v>1041800</v>
      </c>
    </row>
    <row r="24761" spans="1:6" x14ac:dyDescent="0.3">
      <c r="A24761" t="s">
        <v>25116</v>
      </c>
      <c r="B24761">
        <v>602420</v>
      </c>
      <c r="C24761">
        <v>821880</v>
      </c>
      <c r="D24761">
        <v>0</v>
      </c>
      <c r="E24761">
        <v>473200</v>
      </c>
      <c r="F24761" s="4">
        <f t="shared" si="386"/>
        <v>431693.33333333331</v>
      </c>
    </row>
    <row r="24762" spans="1:6" x14ac:dyDescent="0.3">
      <c r="A24762" t="s">
        <v>25117</v>
      </c>
      <c r="B24762">
        <v>0</v>
      </c>
      <c r="C24762">
        <v>243000</v>
      </c>
      <c r="D24762">
        <v>0</v>
      </c>
      <c r="E24762">
        <v>0</v>
      </c>
      <c r="F24762" s="4">
        <f t="shared" si="386"/>
        <v>81000</v>
      </c>
    </row>
    <row r="24763" spans="1:6" x14ac:dyDescent="0.3">
      <c r="A24763" t="s">
        <v>25118</v>
      </c>
      <c r="B24763">
        <v>0</v>
      </c>
      <c r="C24763">
        <v>3596540</v>
      </c>
      <c r="D24763">
        <v>2306140</v>
      </c>
      <c r="E24763">
        <v>2367070</v>
      </c>
      <c r="F24763" s="4">
        <f t="shared" si="386"/>
        <v>2756583.3333333335</v>
      </c>
    </row>
    <row r="24764" spans="1:6" x14ac:dyDescent="0.3">
      <c r="A24764" t="s">
        <v>25119</v>
      </c>
      <c r="B24764">
        <v>442260</v>
      </c>
      <c r="C24764">
        <v>353080</v>
      </c>
      <c r="D24764">
        <v>0</v>
      </c>
      <c r="E24764">
        <v>0</v>
      </c>
      <c r="F24764" s="4">
        <f t="shared" si="386"/>
        <v>117693.33333333333</v>
      </c>
    </row>
    <row r="24765" spans="1:6" x14ac:dyDescent="0.3">
      <c r="A24765" t="s">
        <v>25120</v>
      </c>
      <c r="B24765">
        <v>3626900</v>
      </c>
      <c r="C24765">
        <v>2908640</v>
      </c>
      <c r="D24765">
        <v>3190110</v>
      </c>
      <c r="E24765">
        <v>4874210</v>
      </c>
      <c r="F24765" s="4">
        <f t="shared" si="386"/>
        <v>3657653.3333333335</v>
      </c>
    </row>
    <row r="24766" spans="1:6" x14ac:dyDescent="0.3">
      <c r="A24766" t="s">
        <v>25121</v>
      </c>
      <c r="B24766">
        <v>1619800</v>
      </c>
      <c r="C24766">
        <v>230000</v>
      </c>
      <c r="D24766">
        <v>2568360</v>
      </c>
      <c r="E24766">
        <v>1231700</v>
      </c>
      <c r="F24766" s="4">
        <f t="shared" si="386"/>
        <v>1343353.3333333333</v>
      </c>
    </row>
    <row r="24767" spans="1:6" x14ac:dyDescent="0.3">
      <c r="A24767" t="s">
        <v>25122</v>
      </c>
      <c r="B24767">
        <v>0</v>
      </c>
      <c r="C24767">
        <v>0</v>
      </c>
      <c r="D24767">
        <v>531440</v>
      </c>
      <c r="E24767">
        <v>1924340</v>
      </c>
      <c r="F24767" s="4">
        <f t="shared" si="386"/>
        <v>818593.33333333337</v>
      </c>
    </row>
    <row r="24768" spans="1:6" x14ac:dyDescent="0.3">
      <c r="A24768" t="s">
        <v>25123</v>
      </c>
      <c r="B24768">
        <v>0</v>
      </c>
      <c r="C24768">
        <v>0</v>
      </c>
      <c r="D24768">
        <v>1001000</v>
      </c>
      <c r="E24768">
        <v>0</v>
      </c>
      <c r="F24768" s="4">
        <f t="shared" si="386"/>
        <v>333666.66666666669</v>
      </c>
    </row>
    <row r="24769" spans="1:6" x14ac:dyDescent="0.3">
      <c r="A24769" t="s">
        <v>25124</v>
      </c>
      <c r="B24769">
        <v>0</v>
      </c>
      <c r="C24769">
        <v>3458000</v>
      </c>
      <c r="D24769">
        <v>769730</v>
      </c>
      <c r="E24769">
        <v>1220806</v>
      </c>
      <c r="F24769" s="4">
        <f t="shared" si="386"/>
        <v>1816178.6666666667</v>
      </c>
    </row>
    <row r="24770" spans="1:6" x14ac:dyDescent="0.3">
      <c r="A24770" t="s">
        <v>25125</v>
      </c>
      <c r="B24770">
        <v>2270450</v>
      </c>
      <c r="C24770">
        <v>4202750</v>
      </c>
      <c r="D24770">
        <v>0</v>
      </c>
      <c r="E24770">
        <v>5957600</v>
      </c>
      <c r="F24770" s="4">
        <f t="shared" si="386"/>
        <v>3386783.3333333335</v>
      </c>
    </row>
    <row r="24771" spans="1:6" x14ac:dyDescent="0.3">
      <c r="A24771" t="s">
        <v>25126</v>
      </c>
      <c r="B24771">
        <v>450000</v>
      </c>
      <c r="C24771">
        <v>0</v>
      </c>
      <c r="D24771">
        <v>859140</v>
      </c>
      <c r="E24771">
        <v>818000</v>
      </c>
      <c r="F24771" s="4">
        <f t="shared" ref="F24771:F24834" si="387">SUM(C24771:E24771)/3</f>
        <v>559046.66666666663</v>
      </c>
    </row>
    <row r="24772" spans="1:6" x14ac:dyDescent="0.3">
      <c r="A24772" t="s">
        <v>25127</v>
      </c>
      <c r="B24772">
        <v>488390</v>
      </c>
      <c r="C24772">
        <v>0</v>
      </c>
      <c r="D24772">
        <v>0</v>
      </c>
      <c r="E24772">
        <v>386000</v>
      </c>
      <c r="F24772" s="4">
        <f t="shared" si="387"/>
        <v>128666.66666666667</v>
      </c>
    </row>
    <row r="24773" spans="1:6" x14ac:dyDescent="0.3">
      <c r="A24773" t="s">
        <v>25128</v>
      </c>
      <c r="B24773">
        <v>757580</v>
      </c>
      <c r="C24773">
        <v>869190</v>
      </c>
      <c r="D24773">
        <v>0</v>
      </c>
      <c r="E24773">
        <v>622440</v>
      </c>
      <c r="F24773" s="4">
        <f t="shared" si="387"/>
        <v>497210</v>
      </c>
    </row>
    <row r="24774" spans="1:6" x14ac:dyDescent="0.3">
      <c r="A24774" t="s">
        <v>25129</v>
      </c>
      <c r="B24774">
        <v>0</v>
      </c>
      <c r="C24774">
        <v>0</v>
      </c>
      <c r="D24774">
        <v>234600</v>
      </c>
      <c r="E24774">
        <v>0</v>
      </c>
      <c r="F24774" s="4">
        <f t="shared" si="387"/>
        <v>78200</v>
      </c>
    </row>
    <row r="24775" spans="1:6" x14ac:dyDescent="0.3">
      <c r="A24775" t="s">
        <v>25130</v>
      </c>
      <c r="B24775">
        <v>6381830</v>
      </c>
      <c r="C24775">
        <v>10268500</v>
      </c>
      <c r="D24775">
        <v>7261230</v>
      </c>
      <c r="E24775">
        <v>6962410</v>
      </c>
      <c r="F24775" s="4">
        <f t="shared" si="387"/>
        <v>8164046.666666667</v>
      </c>
    </row>
    <row r="24776" spans="1:6" x14ac:dyDescent="0.3">
      <c r="A24776" t="s">
        <v>25131</v>
      </c>
      <c r="B24776">
        <v>1528800</v>
      </c>
      <c r="C24776">
        <v>0</v>
      </c>
      <c r="D24776">
        <v>1532200</v>
      </c>
      <c r="E24776">
        <v>0</v>
      </c>
      <c r="F24776" s="4">
        <f t="shared" si="387"/>
        <v>510733.33333333331</v>
      </c>
    </row>
    <row r="24777" spans="1:6" x14ac:dyDescent="0.3">
      <c r="A24777" t="s">
        <v>25132</v>
      </c>
      <c r="B24777">
        <v>1614060</v>
      </c>
      <c r="C24777">
        <v>0</v>
      </c>
      <c r="D24777">
        <v>955500</v>
      </c>
      <c r="E24777">
        <v>618800</v>
      </c>
      <c r="F24777" s="4">
        <f t="shared" si="387"/>
        <v>524766.66666666663</v>
      </c>
    </row>
    <row r="24778" spans="1:6" x14ac:dyDescent="0.3">
      <c r="A24778" t="s">
        <v>25133</v>
      </c>
      <c r="B24778">
        <v>740000</v>
      </c>
      <c r="C24778">
        <v>2157010</v>
      </c>
      <c r="D24778">
        <v>0</v>
      </c>
      <c r="E24778">
        <v>1093070</v>
      </c>
      <c r="F24778" s="4">
        <f t="shared" si="387"/>
        <v>1083360</v>
      </c>
    </row>
    <row r="24779" spans="1:6" x14ac:dyDescent="0.3">
      <c r="A24779" t="s">
        <v>25134</v>
      </c>
      <c r="B24779">
        <v>2271810</v>
      </c>
      <c r="C24779">
        <v>1223040</v>
      </c>
      <c r="D24779">
        <v>0</v>
      </c>
      <c r="E24779">
        <v>0</v>
      </c>
      <c r="F24779" s="4">
        <f t="shared" si="387"/>
        <v>407680</v>
      </c>
    </row>
    <row r="24780" spans="1:6" x14ac:dyDescent="0.3">
      <c r="A24780" t="s">
        <v>25135</v>
      </c>
      <c r="B24780">
        <v>2489030</v>
      </c>
      <c r="C24780">
        <v>3484020</v>
      </c>
      <c r="D24780">
        <v>5579410</v>
      </c>
      <c r="E24780">
        <v>8239340</v>
      </c>
      <c r="F24780" s="4">
        <f t="shared" si="387"/>
        <v>5767590</v>
      </c>
    </row>
    <row r="24781" spans="1:6" x14ac:dyDescent="0.3">
      <c r="A24781" t="s">
        <v>25136</v>
      </c>
      <c r="B24781">
        <v>1337700</v>
      </c>
      <c r="C24781">
        <v>0</v>
      </c>
      <c r="D24781">
        <v>327000</v>
      </c>
      <c r="E24781">
        <v>0</v>
      </c>
      <c r="F24781" s="4">
        <f t="shared" si="387"/>
        <v>109000</v>
      </c>
    </row>
    <row r="24782" spans="1:6" x14ac:dyDescent="0.3">
      <c r="A24782" t="s">
        <v>25137</v>
      </c>
      <c r="B24782">
        <v>0</v>
      </c>
      <c r="C24782">
        <v>411950</v>
      </c>
      <c r="D24782">
        <v>0</v>
      </c>
      <c r="E24782">
        <v>386000</v>
      </c>
      <c r="F24782" s="4">
        <f t="shared" si="387"/>
        <v>265983.33333333331</v>
      </c>
    </row>
    <row r="24783" spans="1:6" x14ac:dyDescent="0.3">
      <c r="A24783" t="s">
        <v>25138</v>
      </c>
      <c r="B24783">
        <v>1750000</v>
      </c>
      <c r="C24783">
        <v>0</v>
      </c>
      <c r="D24783">
        <v>0</v>
      </c>
      <c r="E24783">
        <v>0</v>
      </c>
      <c r="F24783" s="4">
        <f t="shared" si="387"/>
        <v>0</v>
      </c>
    </row>
    <row r="24784" spans="1:6" x14ac:dyDescent="0.3">
      <c r="A24784" t="s">
        <v>25139</v>
      </c>
      <c r="B24784">
        <v>0</v>
      </c>
      <c r="C24784">
        <v>370000</v>
      </c>
      <c r="D24784">
        <v>663930</v>
      </c>
      <c r="E24784">
        <v>1186200</v>
      </c>
      <c r="F24784" s="4">
        <f t="shared" si="387"/>
        <v>740043.33333333337</v>
      </c>
    </row>
    <row r="24785" spans="1:6" x14ac:dyDescent="0.3">
      <c r="A24785" t="s">
        <v>25140</v>
      </c>
      <c r="B24785">
        <v>264000</v>
      </c>
      <c r="C24785">
        <v>370000</v>
      </c>
      <c r="D24785">
        <v>0</v>
      </c>
      <c r="E24785">
        <v>484500</v>
      </c>
      <c r="F24785" s="4">
        <f t="shared" si="387"/>
        <v>284833.33333333331</v>
      </c>
    </row>
    <row r="24786" spans="1:6" x14ac:dyDescent="0.3">
      <c r="A24786" t="s">
        <v>25141</v>
      </c>
      <c r="B24786">
        <v>0</v>
      </c>
      <c r="C24786">
        <v>1124530</v>
      </c>
      <c r="D24786">
        <v>0</v>
      </c>
      <c r="E24786">
        <v>936380</v>
      </c>
      <c r="F24786" s="4">
        <f t="shared" si="387"/>
        <v>686970</v>
      </c>
    </row>
    <row r="24787" spans="1:6" x14ac:dyDescent="0.3">
      <c r="A24787" t="s">
        <v>25142</v>
      </c>
      <c r="B24787">
        <v>649750</v>
      </c>
      <c r="C24787">
        <v>2072680</v>
      </c>
      <c r="D24787">
        <v>0</v>
      </c>
      <c r="E24787">
        <v>2066840</v>
      </c>
      <c r="F24787" s="4">
        <f t="shared" si="387"/>
        <v>1379840</v>
      </c>
    </row>
    <row r="24788" spans="1:6" x14ac:dyDescent="0.3">
      <c r="A24788" t="s">
        <v>25143</v>
      </c>
      <c r="B24788">
        <v>0</v>
      </c>
      <c r="C24788">
        <v>0</v>
      </c>
      <c r="D24788">
        <v>842160</v>
      </c>
      <c r="E24788">
        <v>1380500</v>
      </c>
      <c r="F24788" s="4">
        <f t="shared" si="387"/>
        <v>740886.66666666663</v>
      </c>
    </row>
    <row r="24789" spans="1:6" x14ac:dyDescent="0.3">
      <c r="A24789" t="s">
        <v>25144</v>
      </c>
      <c r="B24789">
        <v>1008000</v>
      </c>
      <c r="C24789">
        <v>300300</v>
      </c>
      <c r="D24789">
        <v>0</v>
      </c>
      <c r="E24789">
        <v>865500</v>
      </c>
      <c r="F24789" s="4">
        <f t="shared" si="387"/>
        <v>388600</v>
      </c>
    </row>
    <row r="24790" spans="1:6" x14ac:dyDescent="0.3">
      <c r="A24790" t="s">
        <v>25145</v>
      </c>
      <c r="B24790">
        <v>540000</v>
      </c>
      <c r="C24790">
        <v>1222500</v>
      </c>
      <c r="D24790">
        <v>3041900</v>
      </c>
      <c r="E24790">
        <v>0</v>
      </c>
      <c r="F24790" s="4">
        <f t="shared" si="387"/>
        <v>1421466.6666666667</v>
      </c>
    </row>
    <row r="24791" spans="1:6" x14ac:dyDescent="0.3">
      <c r="A24791" t="s">
        <v>25146</v>
      </c>
      <c r="B24791">
        <v>946400</v>
      </c>
      <c r="C24791">
        <v>0</v>
      </c>
      <c r="D24791">
        <v>1599940</v>
      </c>
      <c r="E24791">
        <v>0</v>
      </c>
      <c r="F24791" s="4">
        <f t="shared" si="387"/>
        <v>533313.33333333337</v>
      </c>
    </row>
    <row r="24792" spans="1:6" x14ac:dyDescent="0.3">
      <c r="A24792" t="s">
        <v>25147</v>
      </c>
      <c r="B24792">
        <v>1056000</v>
      </c>
      <c r="C24792">
        <v>1165990</v>
      </c>
      <c r="D24792">
        <v>0</v>
      </c>
      <c r="E24792">
        <v>0</v>
      </c>
      <c r="F24792" s="4">
        <f t="shared" si="387"/>
        <v>388663.33333333331</v>
      </c>
    </row>
    <row r="24793" spans="1:6" x14ac:dyDescent="0.3">
      <c r="A24793" t="s">
        <v>25148</v>
      </c>
      <c r="B24793">
        <v>0</v>
      </c>
      <c r="C24793">
        <v>421100</v>
      </c>
      <c r="D24793">
        <v>0</v>
      </c>
      <c r="E24793">
        <v>0</v>
      </c>
      <c r="F24793" s="4">
        <f t="shared" si="387"/>
        <v>140366.66666666666</v>
      </c>
    </row>
    <row r="24794" spans="1:6" x14ac:dyDescent="0.3">
      <c r="A24794" t="s">
        <v>25149</v>
      </c>
      <c r="B24794">
        <v>0</v>
      </c>
      <c r="C24794">
        <v>491400</v>
      </c>
      <c r="D24794">
        <v>228000</v>
      </c>
      <c r="E24794">
        <v>1558780</v>
      </c>
      <c r="F24794" s="4">
        <f t="shared" si="387"/>
        <v>759393.33333333337</v>
      </c>
    </row>
    <row r="24795" spans="1:6" x14ac:dyDescent="0.3">
      <c r="A24795" t="s">
        <v>25150</v>
      </c>
      <c r="B24795">
        <v>4995900</v>
      </c>
      <c r="C24795">
        <v>1826000</v>
      </c>
      <c r="D24795">
        <v>2049020</v>
      </c>
      <c r="E24795">
        <v>4353530</v>
      </c>
      <c r="F24795" s="4">
        <f t="shared" si="387"/>
        <v>2742850</v>
      </c>
    </row>
    <row r="24796" spans="1:6" x14ac:dyDescent="0.3">
      <c r="A24796" t="s">
        <v>25151</v>
      </c>
      <c r="B24796">
        <v>331240</v>
      </c>
      <c r="C24796">
        <v>808760</v>
      </c>
      <c r="D24796">
        <v>0</v>
      </c>
      <c r="E24796">
        <v>0</v>
      </c>
      <c r="F24796" s="4">
        <f t="shared" si="387"/>
        <v>269586.66666666669</v>
      </c>
    </row>
    <row r="24797" spans="1:6" x14ac:dyDescent="0.3">
      <c r="A24797" t="s">
        <v>25152</v>
      </c>
      <c r="B24797">
        <v>0</v>
      </c>
      <c r="C24797">
        <v>0</v>
      </c>
      <c r="D24797">
        <v>798220</v>
      </c>
      <c r="E24797">
        <v>804000</v>
      </c>
      <c r="F24797" s="4">
        <f t="shared" si="387"/>
        <v>534073.33333333337</v>
      </c>
    </row>
    <row r="24798" spans="1:6" x14ac:dyDescent="0.3">
      <c r="A24798" t="s">
        <v>25153</v>
      </c>
      <c r="B24798">
        <v>556920</v>
      </c>
      <c r="C24798">
        <v>160000</v>
      </c>
      <c r="D24798">
        <v>0</v>
      </c>
      <c r="E24798">
        <v>402000</v>
      </c>
      <c r="F24798" s="4">
        <f t="shared" si="387"/>
        <v>187333.33333333334</v>
      </c>
    </row>
    <row r="24799" spans="1:6" x14ac:dyDescent="0.3">
      <c r="A24799" t="s">
        <v>25154</v>
      </c>
      <c r="B24799">
        <v>322140</v>
      </c>
      <c r="C24799">
        <v>3900640</v>
      </c>
      <c r="D24799">
        <v>5263400</v>
      </c>
      <c r="E24799">
        <v>3821970</v>
      </c>
      <c r="F24799" s="4">
        <f t="shared" si="387"/>
        <v>4328670</v>
      </c>
    </row>
    <row r="24800" spans="1:6" x14ac:dyDescent="0.3">
      <c r="A24800" t="s">
        <v>25155</v>
      </c>
      <c r="B24800">
        <v>0</v>
      </c>
      <c r="C24800">
        <v>0</v>
      </c>
      <c r="D24800">
        <v>1048490</v>
      </c>
      <c r="E24800">
        <v>904200</v>
      </c>
      <c r="F24800" s="4">
        <f t="shared" si="387"/>
        <v>650896.66666666663</v>
      </c>
    </row>
    <row r="24801" spans="1:6" x14ac:dyDescent="0.3">
      <c r="A24801" t="s">
        <v>25156</v>
      </c>
      <c r="B24801">
        <v>0</v>
      </c>
      <c r="C24801">
        <v>0</v>
      </c>
      <c r="D24801">
        <v>464100</v>
      </c>
      <c r="E24801">
        <v>0</v>
      </c>
      <c r="F24801" s="4">
        <f t="shared" si="387"/>
        <v>154700</v>
      </c>
    </row>
    <row r="24802" spans="1:6" x14ac:dyDescent="0.3">
      <c r="A24802" t="s">
        <v>25157</v>
      </c>
      <c r="B24802">
        <v>0</v>
      </c>
      <c r="C24802">
        <v>1026480</v>
      </c>
      <c r="D24802">
        <v>546000</v>
      </c>
      <c r="E24802">
        <v>997360</v>
      </c>
      <c r="F24802" s="4">
        <f t="shared" si="387"/>
        <v>856613.33333333337</v>
      </c>
    </row>
    <row r="24803" spans="1:6" x14ac:dyDescent="0.3">
      <c r="A24803" t="s">
        <v>25158</v>
      </c>
      <c r="B24803">
        <v>0</v>
      </c>
      <c r="C24803">
        <v>772590</v>
      </c>
      <c r="D24803">
        <v>581490</v>
      </c>
      <c r="E24803">
        <v>1748600</v>
      </c>
      <c r="F24803" s="4">
        <f t="shared" si="387"/>
        <v>1034226.6666666666</v>
      </c>
    </row>
    <row r="24804" spans="1:6" x14ac:dyDescent="0.3">
      <c r="A24804" t="s">
        <v>25159</v>
      </c>
      <c r="B24804">
        <v>663360</v>
      </c>
      <c r="C24804">
        <v>0</v>
      </c>
      <c r="D24804">
        <v>936390</v>
      </c>
      <c r="E24804">
        <v>851400</v>
      </c>
      <c r="F24804" s="4">
        <f t="shared" si="387"/>
        <v>595930</v>
      </c>
    </row>
    <row r="24805" spans="1:6" x14ac:dyDescent="0.3">
      <c r="A24805" t="s">
        <v>25160</v>
      </c>
      <c r="B24805">
        <v>3124880</v>
      </c>
      <c r="C24805">
        <v>1565740</v>
      </c>
      <c r="D24805">
        <v>2359620</v>
      </c>
      <c r="E24805">
        <v>1882950</v>
      </c>
      <c r="F24805" s="4">
        <f t="shared" si="387"/>
        <v>1936103.3333333333</v>
      </c>
    </row>
    <row r="24806" spans="1:6" x14ac:dyDescent="0.3">
      <c r="A24806" t="s">
        <v>25161</v>
      </c>
      <c r="B24806">
        <v>706000</v>
      </c>
      <c r="C24806">
        <v>612000</v>
      </c>
      <c r="D24806">
        <v>972400</v>
      </c>
      <c r="E24806">
        <v>0</v>
      </c>
      <c r="F24806" s="4">
        <f t="shared" si="387"/>
        <v>528133.33333333337</v>
      </c>
    </row>
    <row r="24807" spans="1:6" x14ac:dyDescent="0.3">
      <c r="A24807" t="s">
        <v>25162</v>
      </c>
      <c r="B24807">
        <v>0</v>
      </c>
      <c r="C24807">
        <v>1009280</v>
      </c>
      <c r="D24807">
        <v>636219</v>
      </c>
      <c r="E24807">
        <v>636219</v>
      </c>
      <c r="F24807" s="4">
        <f t="shared" si="387"/>
        <v>760572.66666666663</v>
      </c>
    </row>
    <row r="24808" spans="1:6" x14ac:dyDescent="0.3">
      <c r="A24808" t="s">
        <v>25163</v>
      </c>
      <c r="B24808">
        <v>0</v>
      </c>
      <c r="C24808">
        <v>3620190</v>
      </c>
      <c r="D24808">
        <v>1059240</v>
      </c>
      <c r="E24808">
        <v>2611600</v>
      </c>
      <c r="F24808" s="4">
        <f t="shared" si="387"/>
        <v>2430343.3333333335</v>
      </c>
    </row>
    <row r="24809" spans="1:6" x14ac:dyDescent="0.3">
      <c r="A24809" t="s">
        <v>25164</v>
      </c>
      <c r="B24809">
        <v>0</v>
      </c>
      <c r="C24809">
        <v>740000</v>
      </c>
      <c r="D24809">
        <v>899200</v>
      </c>
      <c r="E24809">
        <v>927000</v>
      </c>
      <c r="F24809" s="4">
        <f t="shared" si="387"/>
        <v>855400</v>
      </c>
    </row>
    <row r="24810" spans="1:6" x14ac:dyDescent="0.3">
      <c r="A24810" t="s">
        <v>25165</v>
      </c>
      <c r="B24810">
        <v>1477660</v>
      </c>
      <c r="C24810">
        <v>0</v>
      </c>
      <c r="D24810">
        <v>2328210</v>
      </c>
      <c r="E24810">
        <v>2187800</v>
      </c>
      <c r="F24810" s="4">
        <f t="shared" si="387"/>
        <v>1505336.6666666667</v>
      </c>
    </row>
    <row r="24811" spans="1:6" x14ac:dyDescent="0.3">
      <c r="A24811" t="s">
        <v>25166</v>
      </c>
      <c r="B24811">
        <v>308000</v>
      </c>
      <c r="C24811">
        <v>0</v>
      </c>
      <c r="D24811">
        <v>0</v>
      </c>
      <c r="E24811">
        <v>0</v>
      </c>
      <c r="F24811" s="4">
        <f t="shared" si="387"/>
        <v>0</v>
      </c>
    </row>
    <row r="24812" spans="1:6" x14ac:dyDescent="0.3">
      <c r="A24812" t="s">
        <v>25167</v>
      </c>
      <c r="B24812">
        <v>0</v>
      </c>
      <c r="C24812">
        <v>626000</v>
      </c>
      <c r="D24812">
        <v>647680</v>
      </c>
      <c r="E24812">
        <v>450560</v>
      </c>
      <c r="F24812" s="4">
        <f t="shared" si="387"/>
        <v>574746.66666666663</v>
      </c>
    </row>
    <row r="24813" spans="1:6" x14ac:dyDescent="0.3">
      <c r="A24813" t="s">
        <v>25168</v>
      </c>
      <c r="B24813">
        <v>0</v>
      </c>
      <c r="C24813">
        <v>3051200</v>
      </c>
      <c r="D24813">
        <v>2211012</v>
      </c>
      <c r="E24813">
        <v>2452740</v>
      </c>
      <c r="F24813" s="4">
        <f t="shared" si="387"/>
        <v>2571650.6666666665</v>
      </c>
    </row>
    <row r="24814" spans="1:6" x14ac:dyDescent="0.3">
      <c r="A24814" t="s">
        <v>25169</v>
      </c>
      <c r="B24814">
        <v>638400</v>
      </c>
      <c r="C24814">
        <v>0</v>
      </c>
      <c r="D24814">
        <v>2167600</v>
      </c>
      <c r="E24814">
        <v>2033260</v>
      </c>
      <c r="F24814" s="4">
        <f t="shared" si="387"/>
        <v>1400286.6666666667</v>
      </c>
    </row>
    <row r="24815" spans="1:6" x14ac:dyDescent="0.3">
      <c r="A24815" t="s">
        <v>25170</v>
      </c>
      <c r="B24815">
        <v>0</v>
      </c>
      <c r="C24815">
        <v>0</v>
      </c>
      <c r="D24815">
        <v>2424480</v>
      </c>
      <c r="E24815">
        <v>1710700</v>
      </c>
      <c r="F24815" s="4">
        <f t="shared" si="387"/>
        <v>1378393.3333333333</v>
      </c>
    </row>
    <row r="24816" spans="1:6" x14ac:dyDescent="0.3">
      <c r="A24816" t="s">
        <v>25171</v>
      </c>
      <c r="B24816">
        <v>0</v>
      </c>
      <c r="C24816">
        <v>0</v>
      </c>
      <c r="D24816">
        <v>228000</v>
      </c>
      <c r="E24816">
        <v>386000</v>
      </c>
      <c r="F24816" s="4">
        <f t="shared" si="387"/>
        <v>204666.66666666666</v>
      </c>
    </row>
    <row r="24817" spans="1:6" x14ac:dyDescent="0.3">
      <c r="A24817" t="s">
        <v>25172</v>
      </c>
      <c r="B24817">
        <v>1053780</v>
      </c>
      <c r="C24817">
        <v>0</v>
      </c>
      <c r="D24817">
        <v>0</v>
      </c>
      <c r="E24817">
        <v>0</v>
      </c>
      <c r="F24817" s="4">
        <f t="shared" si="387"/>
        <v>0</v>
      </c>
    </row>
    <row r="24818" spans="1:6" x14ac:dyDescent="0.3">
      <c r="A24818" t="s">
        <v>25173</v>
      </c>
      <c r="B24818">
        <v>271000</v>
      </c>
      <c r="C24818">
        <v>0</v>
      </c>
      <c r="D24818">
        <v>0</v>
      </c>
      <c r="E24818">
        <v>757960</v>
      </c>
      <c r="F24818" s="4">
        <f t="shared" si="387"/>
        <v>252653.33333333334</v>
      </c>
    </row>
    <row r="24819" spans="1:6" x14ac:dyDescent="0.3">
      <c r="A24819" t="s">
        <v>25174</v>
      </c>
      <c r="B24819">
        <v>18050360</v>
      </c>
      <c r="C24819">
        <v>14520199</v>
      </c>
      <c r="D24819">
        <v>16717290</v>
      </c>
      <c r="E24819">
        <v>14797910</v>
      </c>
      <c r="F24819" s="4">
        <f t="shared" si="387"/>
        <v>15345133</v>
      </c>
    </row>
    <row r="24820" spans="1:6" x14ac:dyDescent="0.3">
      <c r="A24820" t="s">
        <v>25175</v>
      </c>
      <c r="B24820">
        <v>0</v>
      </c>
      <c r="C24820">
        <v>1477860</v>
      </c>
      <c r="D24820">
        <v>0</v>
      </c>
      <c r="E24820">
        <v>386000</v>
      </c>
      <c r="F24820" s="4">
        <f t="shared" si="387"/>
        <v>621286.66666666663</v>
      </c>
    </row>
    <row r="24821" spans="1:6" x14ac:dyDescent="0.3">
      <c r="A24821" t="s">
        <v>25176</v>
      </c>
      <c r="B24821">
        <v>6353990</v>
      </c>
      <c r="C24821">
        <v>7638400</v>
      </c>
      <c r="D24821">
        <v>6060380</v>
      </c>
      <c r="E24821">
        <v>6117900</v>
      </c>
      <c r="F24821" s="4">
        <f t="shared" si="387"/>
        <v>6605560</v>
      </c>
    </row>
    <row r="24822" spans="1:6" x14ac:dyDescent="0.3">
      <c r="A24822" t="s">
        <v>25177</v>
      </c>
      <c r="B24822">
        <v>2135760</v>
      </c>
      <c r="C24822">
        <v>2191920</v>
      </c>
      <c r="D24822">
        <v>2040020</v>
      </c>
      <c r="E24822">
        <v>3104000</v>
      </c>
      <c r="F24822" s="4">
        <f t="shared" si="387"/>
        <v>2445313.3333333335</v>
      </c>
    </row>
    <row r="24823" spans="1:6" x14ac:dyDescent="0.3">
      <c r="A24823" t="s">
        <v>25178</v>
      </c>
      <c r="B24823">
        <v>0</v>
      </c>
      <c r="C24823">
        <v>2042040</v>
      </c>
      <c r="D24823">
        <v>391000</v>
      </c>
      <c r="E24823">
        <v>1846940</v>
      </c>
      <c r="F24823" s="4">
        <f t="shared" si="387"/>
        <v>1426660</v>
      </c>
    </row>
    <row r="24824" spans="1:6" x14ac:dyDescent="0.3">
      <c r="A24824" t="s">
        <v>25179</v>
      </c>
      <c r="B24824">
        <v>0</v>
      </c>
      <c r="C24824">
        <v>681200</v>
      </c>
      <c r="D24824">
        <v>0</v>
      </c>
      <c r="E24824">
        <v>678560</v>
      </c>
      <c r="F24824" s="4">
        <f t="shared" si="387"/>
        <v>453253.33333333331</v>
      </c>
    </row>
    <row r="24825" spans="1:6" x14ac:dyDescent="0.3">
      <c r="A24825" t="s">
        <v>25180</v>
      </c>
      <c r="B24825">
        <v>2848470</v>
      </c>
      <c r="C24825">
        <v>0</v>
      </c>
      <c r="D24825">
        <v>1287300</v>
      </c>
      <c r="E24825">
        <v>2577120</v>
      </c>
      <c r="F24825" s="4">
        <f t="shared" si="387"/>
        <v>1288140</v>
      </c>
    </row>
    <row r="24826" spans="1:6" x14ac:dyDescent="0.3">
      <c r="A24826" t="s">
        <v>25181</v>
      </c>
      <c r="B24826">
        <v>861560</v>
      </c>
      <c r="C24826">
        <v>2058680</v>
      </c>
      <c r="D24826">
        <v>2022910</v>
      </c>
      <c r="E24826">
        <v>2338440</v>
      </c>
      <c r="F24826" s="4">
        <f t="shared" si="387"/>
        <v>2140010</v>
      </c>
    </row>
    <row r="24827" spans="1:6" x14ac:dyDescent="0.3">
      <c r="A24827" t="s">
        <v>25182</v>
      </c>
      <c r="B24827">
        <v>0</v>
      </c>
      <c r="C24827">
        <v>0</v>
      </c>
      <c r="D24827">
        <v>641920</v>
      </c>
      <c r="E24827">
        <v>1450100</v>
      </c>
      <c r="F24827" s="4">
        <f t="shared" si="387"/>
        <v>697340</v>
      </c>
    </row>
    <row r="24828" spans="1:6" x14ac:dyDescent="0.3">
      <c r="A24828" t="s">
        <v>25183</v>
      </c>
      <c r="B24828">
        <v>0</v>
      </c>
      <c r="C24828">
        <v>2257570</v>
      </c>
      <c r="D24828">
        <v>0</v>
      </c>
      <c r="E24828">
        <v>804000</v>
      </c>
      <c r="F24828" s="4">
        <f t="shared" si="387"/>
        <v>1020523.3333333334</v>
      </c>
    </row>
    <row r="24829" spans="1:6" x14ac:dyDescent="0.3">
      <c r="A24829" t="s">
        <v>25184</v>
      </c>
      <c r="B24829">
        <v>1094000</v>
      </c>
      <c r="C24829">
        <v>1129500</v>
      </c>
      <c r="D24829">
        <v>588770</v>
      </c>
      <c r="E24829">
        <v>1379700</v>
      </c>
      <c r="F24829" s="4">
        <f t="shared" si="387"/>
        <v>1032656.6666666666</v>
      </c>
    </row>
    <row r="24830" spans="1:6" x14ac:dyDescent="0.3">
      <c r="A24830" t="s">
        <v>25185</v>
      </c>
      <c r="B24830">
        <v>0</v>
      </c>
      <c r="C24830">
        <v>0</v>
      </c>
      <c r="D24830">
        <v>1665360</v>
      </c>
      <c r="E24830">
        <v>1556000</v>
      </c>
      <c r="F24830" s="4">
        <f t="shared" si="387"/>
        <v>1073786.6666666667</v>
      </c>
    </row>
    <row r="24831" spans="1:6" x14ac:dyDescent="0.3">
      <c r="A24831" t="s">
        <v>25186</v>
      </c>
      <c r="B24831">
        <v>0</v>
      </c>
      <c r="C24831">
        <v>0</v>
      </c>
      <c r="D24831">
        <v>598000</v>
      </c>
      <c r="E24831">
        <v>0</v>
      </c>
      <c r="F24831" s="4">
        <f t="shared" si="387"/>
        <v>199333.33333333334</v>
      </c>
    </row>
    <row r="24832" spans="1:6" x14ac:dyDescent="0.3">
      <c r="A24832" t="s">
        <v>25187</v>
      </c>
      <c r="B24832">
        <v>0</v>
      </c>
      <c r="C24832">
        <v>0</v>
      </c>
      <c r="D24832">
        <v>1642960</v>
      </c>
      <c r="E24832">
        <v>8205630</v>
      </c>
      <c r="F24832" s="4">
        <f t="shared" si="387"/>
        <v>3282863.3333333335</v>
      </c>
    </row>
    <row r="24833" spans="1:6" x14ac:dyDescent="0.3">
      <c r="A24833" t="s">
        <v>25188</v>
      </c>
      <c r="B24833">
        <v>0</v>
      </c>
      <c r="C24833">
        <v>309400</v>
      </c>
      <c r="D24833">
        <v>0</v>
      </c>
      <c r="E24833">
        <v>362180</v>
      </c>
      <c r="F24833" s="4">
        <f t="shared" si="387"/>
        <v>223860</v>
      </c>
    </row>
    <row r="24834" spans="1:6" x14ac:dyDescent="0.3">
      <c r="A24834" t="s">
        <v>25189</v>
      </c>
      <c r="B24834">
        <v>1236220</v>
      </c>
      <c r="C24834">
        <v>1046040</v>
      </c>
      <c r="D24834">
        <v>0</v>
      </c>
      <c r="E24834">
        <v>1408770</v>
      </c>
      <c r="F24834" s="4">
        <f t="shared" si="387"/>
        <v>818270</v>
      </c>
    </row>
    <row r="24835" spans="1:6" x14ac:dyDescent="0.3">
      <c r="A24835" t="s">
        <v>25190</v>
      </c>
      <c r="B24835">
        <v>334880</v>
      </c>
      <c r="C24835">
        <v>0</v>
      </c>
      <c r="D24835">
        <v>1538970</v>
      </c>
      <c r="E24835">
        <v>246610</v>
      </c>
      <c r="F24835" s="4">
        <f t="shared" ref="F24835:F24898" si="388">SUM(C24835:E24835)/3</f>
        <v>595193.33333333337</v>
      </c>
    </row>
    <row r="24836" spans="1:6" x14ac:dyDescent="0.3">
      <c r="A24836" t="s">
        <v>25191</v>
      </c>
      <c r="B24836">
        <v>0</v>
      </c>
      <c r="C24836">
        <v>8298030</v>
      </c>
      <c r="D24836">
        <v>5275080</v>
      </c>
      <c r="E24836">
        <v>2701160</v>
      </c>
      <c r="F24836" s="4">
        <f t="shared" si="388"/>
        <v>5424756.666666667</v>
      </c>
    </row>
    <row r="24837" spans="1:6" x14ac:dyDescent="0.3">
      <c r="A24837" t="s">
        <v>25192</v>
      </c>
      <c r="B24837">
        <v>622440</v>
      </c>
      <c r="C24837">
        <v>0</v>
      </c>
      <c r="D24837">
        <v>0</v>
      </c>
      <c r="E24837">
        <v>0</v>
      </c>
      <c r="F24837" s="4">
        <f t="shared" si="388"/>
        <v>0</v>
      </c>
    </row>
    <row r="24838" spans="1:6" x14ac:dyDescent="0.3">
      <c r="A24838" t="s">
        <v>25193</v>
      </c>
      <c r="B24838">
        <v>0</v>
      </c>
      <c r="C24838">
        <v>2141000</v>
      </c>
      <c r="D24838">
        <v>0</v>
      </c>
      <c r="E24838">
        <v>300300</v>
      </c>
      <c r="F24838" s="4">
        <f t="shared" si="388"/>
        <v>813766.66666666663</v>
      </c>
    </row>
    <row r="24839" spans="1:6" x14ac:dyDescent="0.3">
      <c r="A24839" t="s">
        <v>25194</v>
      </c>
      <c r="B24839">
        <v>0</v>
      </c>
      <c r="C24839">
        <v>0</v>
      </c>
      <c r="D24839">
        <v>1604500</v>
      </c>
      <c r="E24839">
        <v>2405920</v>
      </c>
      <c r="F24839" s="4">
        <f t="shared" si="388"/>
        <v>1336806.6666666667</v>
      </c>
    </row>
    <row r="24840" spans="1:6" x14ac:dyDescent="0.3">
      <c r="A24840" t="s">
        <v>25195</v>
      </c>
      <c r="B24840">
        <v>0</v>
      </c>
      <c r="C24840">
        <v>2219600</v>
      </c>
      <c r="D24840">
        <v>0</v>
      </c>
      <c r="E24840">
        <v>0</v>
      </c>
      <c r="F24840" s="4">
        <f t="shared" si="388"/>
        <v>739866.66666666663</v>
      </c>
    </row>
    <row r="24841" spans="1:6" x14ac:dyDescent="0.3">
      <c r="A24841" t="s">
        <v>25196</v>
      </c>
      <c r="B24841">
        <v>0</v>
      </c>
      <c r="C24841">
        <v>3064350</v>
      </c>
      <c r="D24841">
        <v>0</v>
      </c>
      <c r="E24841">
        <v>1698720</v>
      </c>
      <c r="F24841" s="4">
        <f t="shared" si="388"/>
        <v>1587690</v>
      </c>
    </row>
    <row r="24842" spans="1:6" x14ac:dyDescent="0.3">
      <c r="A24842" t="s">
        <v>25197</v>
      </c>
      <c r="B24842">
        <v>414960</v>
      </c>
      <c r="C24842">
        <v>0</v>
      </c>
      <c r="D24842">
        <v>820480</v>
      </c>
      <c r="E24842">
        <v>641550</v>
      </c>
      <c r="F24842" s="4">
        <f t="shared" si="388"/>
        <v>487343.33333333331</v>
      </c>
    </row>
    <row r="24843" spans="1:6" x14ac:dyDescent="0.3">
      <c r="A24843" t="s">
        <v>25198</v>
      </c>
      <c r="B24843">
        <v>611580</v>
      </c>
      <c r="C24843">
        <v>713500</v>
      </c>
      <c r="D24843">
        <v>0</v>
      </c>
      <c r="E24843">
        <v>264000</v>
      </c>
      <c r="F24843" s="4">
        <f t="shared" si="388"/>
        <v>325833.33333333331</v>
      </c>
    </row>
    <row r="24844" spans="1:6" x14ac:dyDescent="0.3">
      <c r="A24844" t="s">
        <v>25199</v>
      </c>
      <c r="B24844">
        <v>370000</v>
      </c>
      <c r="C24844">
        <v>2023100</v>
      </c>
      <c r="D24844">
        <v>2096200</v>
      </c>
      <c r="E24844">
        <v>364000</v>
      </c>
      <c r="F24844" s="4">
        <f t="shared" si="388"/>
        <v>1494433.3333333333</v>
      </c>
    </row>
    <row r="24845" spans="1:6" x14ac:dyDescent="0.3">
      <c r="A24845" t="s">
        <v>25200</v>
      </c>
      <c r="B24845">
        <v>0</v>
      </c>
      <c r="C24845">
        <v>1105250</v>
      </c>
      <c r="D24845">
        <v>375000</v>
      </c>
      <c r="E24845">
        <v>713280</v>
      </c>
      <c r="F24845" s="4">
        <f t="shared" si="388"/>
        <v>731176.66666666663</v>
      </c>
    </row>
    <row r="24846" spans="1:6" x14ac:dyDescent="0.3">
      <c r="A24846" t="s">
        <v>25201</v>
      </c>
      <c r="B24846">
        <v>0</v>
      </c>
      <c r="C24846">
        <v>3172400</v>
      </c>
      <c r="D24846">
        <v>906400</v>
      </c>
      <c r="E24846">
        <v>0</v>
      </c>
      <c r="F24846" s="4">
        <f t="shared" si="388"/>
        <v>1359600</v>
      </c>
    </row>
    <row r="24847" spans="1:6" x14ac:dyDescent="0.3">
      <c r="A24847" t="s">
        <v>25202</v>
      </c>
      <c r="B24847">
        <v>0</v>
      </c>
      <c r="C24847">
        <v>3591720</v>
      </c>
      <c r="D24847">
        <v>0</v>
      </c>
      <c r="E24847">
        <v>2100000</v>
      </c>
      <c r="F24847" s="4">
        <f t="shared" si="388"/>
        <v>1897240</v>
      </c>
    </row>
    <row r="24848" spans="1:6" x14ac:dyDescent="0.3">
      <c r="A24848" t="s">
        <v>546</v>
      </c>
      <c r="B24848">
        <v>2044820</v>
      </c>
      <c r="C24848">
        <v>273000</v>
      </c>
      <c r="D24848">
        <v>3200860</v>
      </c>
      <c r="E24848">
        <v>3923720</v>
      </c>
      <c r="F24848" s="4">
        <f t="shared" si="388"/>
        <v>2465860</v>
      </c>
    </row>
    <row r="24849" spans="1:6" x14ac:dyDescent="0.3">
      <c r="A24849" t="s">
        <v>25203</v>
      </c>
      <c r="B24849">
        <v>0</v>
      </c>
      <c r="C24849">
        <v>1480000</v>
      </c>
      <c r="D24849">
        <v>349000</v>
      </c>
      <c r="E24849">
        <v>0</v>
      </c>
      <c r="F24849" s="4">
        <f t="shared" si="388"/>
        <v>609666.66666666663</v>
      </c>
    </row>
    <row r="24850" spans="1:6" x14ac:dyDescent="0.3">
      <c r="A24850" t="s">
        <v>25204</v>
      </c>
      <c r="B24850">
        <v>2851910</v>
      </c>
      <c r="C24850">
        <v>453860</v>
      </c>
      <c r="D24850">
        <v>0</v>
      </c>
      <c r="E24850">
        <v>0</v>
      </c>
      <c r="F24850" s="4">
        <f t="shared" si="388"/>
        <v>151286.66666666666</v>
      </c>
    </row>
    <row r="24851" spans="1:6" x14ac:dyDescent="0.3">
      <c r="A24851" t="s">
        <v>25205</v>
      </c>
      <c r="B24851">
        <v>0</v>
      </c>
      <c r="C24851">
        <v>655200</v>
      </c>
      <c r="D24851">
        <v>1714600</v>
      </c>
      <c r="E24851">
        <v>0</v>
      </c>
      <c r="F24851" s="4">
        <f t="shared" si="388"/>
        <v>789933.33333333337</v>
      </c>
    </row>
    <row r="24852" spans="1:6" x14ac:dyDescent="0.3">
      <c r="A24852" t="s">
        <v>25206</v>
      </c>
      <c r="B24852">
        <v>0</v>
      </c>
      <c r="C24852">
        <v>1044680</v>
      </c>
      <c r="D24852">
        <v>300300</v>
      </c>
      <c r="E24852">
        <v>0</v>
      </c>
      <c r="F24852" s="4">
        <f t="shared" si="388"/>
        <v>448326.66666666669</v>
      </c>
    </row>
    <row r="24853" spans="1:6" x14ac:dyDescent="0.3">
      <c r="A24853" t="s">
        <v>25207</v>
      </c>
      <c r="B24853">
        <v>0</v>
      </c>
      <c r="C24853">
        <v>0</v>
      </c>
      <c r="D24853">
        <v>1152000</v>
      </c>
      <c r="E24853">
        <v>0</v>
      </c>
      <c r="F24853" s="4">
        <f t="shared" si="388"/>
        <v>384000</v>
      </c>
    </row>
    <row r="24854" spans="1:6" x14ac:dyDescent="0.3">
      <c r="A24854" t="s">
        <v>25208</v>
      </c>
      <c r="B24854">
        <v>0</v>
      </c>
      <c r="C24854">
        <v>0</v>
      </c>
      <c r="D24854">
        <v>3429160</v>
      </c>
      <c r="E24854">
        <v>0</v>
      </c>
      <c r="F24854" s="4">
        <f t="shared" si="388"/>
        <v>1143053.3333333333</v>
      </c>
    </row>
    <row r="24855" spans="1:6" x14ac:dyDescent="0.3">
      <c r="A24855" t="s">
        <v>25209</v>
      </c>
      <c r="B24855">
        <v>0</v>
      </c>
      <c r="C24855">
        <v>2258400</v>
      </c>
      <c r="D24855">
        <v>0</v>
      </c>
      <c r="E24855">
        <v>1314580</v>
      </c>
      <c r="F24855" s="4">
        <f t="shared" si="388"/>
        <v>1190993.3333333333</v>
      </c>
    </row>
    <row r="24856" spans="1:6" x14ac:dyDescent="0.3">
      <c r="A24856" t="s">
        <v>25210</v>
      </c>
      <c r="B24856">
        <v>573300</v>
      </c>
      <c r="C24856">
        <v>2114400</v>
      </c>
      <c r="D24856">
        <v>2054990</v>
      </c>
      <c r="E24856">
        <v>2019850</v>
      </c>
      <c r="F24856" s="4">
        <f t="shared" si="388"/>
        <v>2063080</v>
      </c>
    </row>
    <row r="24857" spans="1:6" x14ac:dyDescent="0.3">
      <c r="A24857" t="s">
        <v>25211</v>
      </c>
      <c r="B24857">
        <v>0</v>
      </c>
      <c r="C24857">
        <v>0</v>
      </c>
      <c r="D24857">
        <v>572500</v>
      </c>
      <c r="E24857">
        <v>1377520</v>
      </c>
      <c r="F24857" s="4">
        <f t="shared" si="388"/>
        <v>650006.66666666663</v>
      </c>
    </row>
    <row r="24858" spans="1:6" x14ac:dyDescent="0.3">
      <c r="A24858" t="s">
        <v>25212</v>
      </c>
      <c r="B24858">
        <v>0</v>
      </c>
      <c r="C24858">
        <v>351100</v>
      </c>
      <c r="D24858">
        <v>0</v>
      </c>
      <c r="E24858">
        <v>488000</v>
      </c>
      <c r="F24858" s="4">
        <f t="shared" si="388"/>
        <v>279700</v>
      </c>
    </row>
    <row r="24859" spans="1:6" x14ac:dyDescent="0.3">
      <c r="A24859" t="s">
        <v>25213</v>
      </c>
      <c r="B24859">
        <v>600000</v>
      </c>
      <c r="C24859">
        <v>537810</v>
      </c>
      <c r="D24859">
        <v>1072460</v>
      </c>
      <c r="E24859">
        <v>731640</v>
      </c>
      <c r="F24859" s="4">
        <f t="shared" si="388"/>
        <v>780636.66666666663</v>
      </c>
    </row>
    <row r="24860" spans="1:6" x14ac:dyDescent="0.3">
      <c r="A24860" t="s">
        <v>25214</v>
      </c>
      <c r="B24860">
        <v>1228500</v>
      </c>
      <c r="C24860">
        <v>854260</v>
      </c>
      <c r="D24860">
        <v>1158610</v>
      </c>
      <c r="E24860">
        <v>1048320</v>
      </c>
      <c r="F24860" s="4">
        <f t="shared" si="388"/>
        <v>1020396.6666666666</v>
      </c>
    </row>
    <row r="24861" spans="1:6" x14ac:dyDescent="0.3">
      <c r="A24861" t="s">
        <v>25215</v>
      </c>
      <c r="B24861">
        <v>0</v>
      </c>
      <c r="C24861">
        <v>0</v>
      </c>
      <c r="D24861">
        <v>6664000</v>
      </c>
      <c r="E24861">
        <v>6069900</v>
      </c>
      <c r="F24861" s="4">
        <f t="shared" si="388"/>
        <v>4244633.333333333</v>
      </c>
    </row>
    <row r="24862" spans="1:6" x14ac:dyDescent="0.3">
      <c r="A24862" t="s">
        <v>25216</v>
      </c>
      <c r="B24862">
        <v>2030370</v>
      </c>
      <c r="C24862">
        <v>2535830</v>
      </c>
      <c r="D24862">
        <v>2462500</v>
      </c>
      <c r="E24862">
        <v>610560</v>
      </c>
      <c r="F24862" s="4">
        <f t="shared" si="388"/>
        <v>1869630</v>
      </c>
    </row>
    <row r="24863" spans="1:6" x14ac:dyDescent="0.3">
      <c r="A24863" t="s">
        <v>25217</v>
      </c>
      <c r="B24863">
        <v>535000</v>
      </c>
      <c r="C24863">
        <v>0</v>
      </c>
      <c r="D24863">
        <v>0</v>
      </c>
      <c r="E24863">
        <v>545700</v>
      </c>
      <c r="F24863" s="4">
        <f t="shared" si="388"/>
        <v>181900</v>
      </c>
    </row>
    <row r="24864" spans="1:6" x14ac:dyDescent="0.3">
      <c r="A24864" t="s">
        <v>25218</v>
      </c>
      <c r="B24864">
        <v>764400</v>
      </c>
      <c r="C24864">
        <v>0</v>
      </c>
      <c r="D24864">
        <v>3700000</v>
      </c>
      <c r="E24864">
        <v>2015740</v>
      </c>
      <c r="F24864" s="4">
        <f t="shared" si="388"/>
        <v>1905246.6666666667</v>
      </c>
    </row>
    <row r="24865" spans="1:6" x14ac:dyDescent="0.3">
      <c r="A24865" t="s">
        <v>25219</v>
      </c>
      <c r="B24865">
        <v>0</v>
      </c>
      <c r="C24865">
        <v>1730320</v>
      </c>
      <c r="D24865">
        <v>2174700</v>
      </c>
      <c r="E24865">
        <v>2017200</v>
      </c>
      <c r="F24865" s="4">
        <f t="shared" si="388"/>
        <v>1974073.3333333333</v>
      </c>
    </row>
    <row r="24866" spans="1:6" x14ac:dyDescent="0.3">
      <c r="A24866" t="s">
        <v>25220</v>
      </c>
      <c r="B24866">
        <v>5324700</v>
      </c>
      <c r="C24866">
        <v>3224850</v>
      </c>
      <c r="D24866">
        <v>1866200</v>
      </c>
      <c r="E24866">
        <v>370000</v>
      </c>
      <c r="F24866" s="4">
        <f t="shared" si="388"/>
        <v>1820350</v>
      </c>
    </row>
    <row r="24867" spans="1:6" x14ac:dyDescent="0.3">
      <c r="A24867" t="s">
        <v>25221</v>
      </c>
      <c r="B24867">
        <v>1231120</v>
      </c>
      <c r="C24867">
        <v>160000</v>
      </c>
      <c r="D24867">
        <v>0</v>
      </c>
      <c r="E24867">
        <v>402000</v>
      </c>
      <c r="F24867" s="4">
        <f t="shared" si="388"/>
        <v>187333.33333333334</v>
      </c>
    </row>
    <row r="24868" spans="1:6" x14ac:dyDescent="0.3">
      <c r="A24868" t="s">
        <v>25222</v>
      </c>
      <c r="B24868">
        <v>411950</v>
      </c>
      <c r="C24868">
        <v>0</v>
      </c>
      <c r="D24868">
        <v>1061060</v>
      </c>
      <c r="E24868">
        <v>0</v>
      </c>
      <c r="F24868" s="4">
        <f t="shared" si="388"/>
        <v>353686.66666666669</v>
      </c>
    </row>
    <row r="24869" spans="1:6" x14ac:dyDescent="0.3">
      <c r="A24869" t="s">
        <v>25223</v>
      </c>
      <c r="B24869">
        <v>535000</v>
      </c>
      <c r="C24869">
        <v>2367800</v>
      </c>
      <c r="D24869">
        <v>0</v>
      </c>
      <c r="E24869">
        <v>0</v>
      </c>
      <c r="F24869" s="4">
        <f t="shared" si="388"/>
        <v>789266.66666666663</v>
      </c>
    </row>
    <row r="24870" spans="1:6" x14ac:dyDescent="0.3">
      <c r="A24870" t="s">
        <v>25224</v>
      </c>
      <c r="B24870">
        <v>198900</v>
      </c>
      <c r="C24870">
        <v>2127680</v>
      </c>
      <c r="D24870">
        <v>0</v>
      </c>
      <c r="E24870">
        <v>2347200</v>
      </c>
      <c r="F24870" s="4">
        <f t="shared" si="388"/>
        <v>1491626.6666666667</v>
      </c>
    </row>
    <row r="24871" spans="1:6" x14ac:dyDescent="0.3">
      <c r="A24871" t="s">
        <v>25225</v>
      </c>
      <c r="B24871">
        <v>0</v>
      </c>
      <c r="C24871">
        <v>2926900</v>
      </c>
      <c r="D24871">
        <v>3021200</v>
      </c>
      <c r="E24871">
        <v>2438320</v>
      </c>
      <c r="F24871" s="4">
        <f t="shared" si="388"/>
        <v>2795473.3333333335</v>
      </c>
    </row>
    <row r="24872" spans="1:6" x14ac:dyDescent="0.3">
      <c r="A24872" t="s">
        <v>25226</v>
      </c>
      <c r="B24872">
        <v>0</v>
      </c>
      <c r="C24872">
        <v>2121820</v>
      </c>
      <c r="D24872">
        <v>0</v>
      </c>
      <c r="E24872">
        <v>751660</v>
      </c>
      <c r="F24872" s="4">
        <f t="shared" si="388"/>
        <v>957826.66666666663</v>
      </c>
    </row>
    <row r="24873" spans="1:6" x14ac:dyDescent="0.3">
      <c r="A24873" t="s">
        <v>25227</v>
      </c>
      <c r="B24873">
        <v>712630</v>
      </c>
      <c r="C24873">
        <v>1706930</v>
      </c>
      <c r="D24873">
        <v>940000</v>
      </c>
      <c r="E24873">
        <v>2884510</v>
      </c>
      <c r="F24873" s="4">
        <f t="shared" si="388"/>
        <v>1843813.3333333333</v>
      </c>
    </row>
    <row r="24874" spans="1:6" x14ac:dyDescent="0.3">
      <c r="A24874" t="s">
        <v>25228</v>
      </c>
      <c r="B24874">
        <v>1294620</v>
      </c>
      <c r="C24874">
        <v>1472280</v>
      </c>
      <c r="D24874">
        <v>959140</v>
      </c>
      <c r="E24874">
        <v>0</v>
      </c>
      <c r="F24874" s="4">
        <f t="shared" si="388"/>
        <v>810473.33333333337</v>
      </c>
    </row>
    <row r="24875" spans="1:6" x14ac:dyDescent="0.3">
      <c r="A24875" t="s">
        <v>25229</v>
      </c>
      <c r="B24875">
        <v>1151900</v>
      </c>
      <c r="C24875">
        <v>0</v>
      </c>
      <c r="D24875">
        <v>0</v>
      </c>
      <c r="E24875">
        <v>2031880</v>
      </c>
      <c r="F24875" s="4">
        <f t="shared" si="388"/>
        <v>677293.33333333337</v>
      </c>
    </row>
    <row r="24876" spans="1:6" x14ac:dyDescent="0.3">
      <c r="A24876" t="s">
        <v>25230</v>
      </c>
      <c r="B24876">
        <v>3037720</v>
      </c>
      <c r="C24876">
        <v>4425670</v>
      </c>
      <c r="D24876">
        <v>3185000</v>
      </c>
      <c r="E24876">
        <v>5592600</v>
      </c>
      <c r="F24876" s="4">
        <f t="shared" si="388"/>
        <v>4401090</v>
      </c>
    </row>
    <row r="24877" spans="1:6" x14ac:dyDescent="0.3">
      <c r="A24877" t="s">
        <v>25231</v>
      </c>
      <c r="B24877">
        <v>0</v>
      </c>
      <c r="C24877">
        <v>0</v>
      </c>
      <c r="D24877">
        <v>594960</v>
      </c>
      <c r="E24877">
        <v>0</v>
      </c>
      <c r="F24877" s="4">
        <f t="shared" si="388"/>
        <v>198320</v>
      </c>
    </row>
    <row r="24878" spans="1:6" x14ac:dyDescent="0.3">
      <c r="A24878" t="s">
        <v>25232</v>
      </c>
      <c r="B24878">
        <v>1737250</v>
      </c>
      <c r="C24878">
        <v>1010660</v>
      </c>
      <c r="D24878">
        <v>0</v>
      </c>
      <c r="E24878">
        <v>1377520</v>
      </c>
      <c r="F24878" s="4">
        <f t="shared" si="388"/>
        <v>796060</v>
      </c>
    </row>
    <row r="24879" spans="1:6" x14ac:dyDescent="0.3">
      <c r="A24879" t="s">
        <v>25233</v>
      </c>
      <c r="B24879">
        <v>0</v>
      </c>
      <c r="C24879">
        <v>0</v>
      </c>
      <c r="D24879">
        <v>283920</v>
      </c>
      <c r="E24879">
        <v>0</v>
      </c>
      <c r="F24879" s="4">
        <f t="shared" si="388"/>
        <v>94640</v>
      </c>
    </row>
    <row r="24880" spans="1:6" x14ac:dyDescent="0.3">
      <c r="A24880" t="s">
        <v>25234</v>
      </c>
      <c r="B24880">
        <v>1173200</v>
      </c>
      <c r="C24880">
        <v>0</v>
      </c>
      <c r="D24880">
        <v>0</v>
      </c>
      <c r="E24880">
        <v>0</v>
      </c>
      <c r="F24880" s="4">
        <f t="shared" si="388"/>
        <v>0</v>
      </c>
    </row>
    <row r="24881" spans="1:6" x14ac:dyDescent="0.3">
      <c r="A24881" t="s">
        <v>542</v>
      </c>
      <c r="B24881">
        <v>0</v>
      </c>
      <c r="C24881">
        <v>927600</v>
      </c>
      <c r="D24881">
        <v>0</v>
      </c>
      <c r="E24881">
        <v>149400</v>
      </c>
      <c r="F24881" s="4">
        <f t="shared" si="388"/>
        <v>359000</v>
      </c>
    </row>
    <row r="24882" spans="1:6" x14ac:dyDescent="0.3">
      <c r="A24882" t="s">
        <v>905</v>
      </c>
      <c r="B24882">
        <v>0</v>
      </c>
      <c r="C24882">
        <v>0</v>
      </c>
      <c r="D24882">
        <v>1654350</v>
      </c>
      <c r="E24882">
        <v>0</v>
      </c>
      <c r="F24882" s="4">
        <f t="shared" si="388"/>
        <v>551450</v>
      </c>
    </row>
    <row r="24883" spans="1:6" x14ac:dyDescent="0.3">
      <c r="A24883" t="s">
        <v>25235</v>
      </c>
      <c r="B24883">
        <v>0</v>
      </c>
      <c r="C24883">
        <v>513240</v>
      </c>
      <c r="D24883">
        <v>851760</v>
      </c>
      <c r="E24883">
        <v>0</v>
      </c>
      <c r="F24883" s="4">
        <f t="shared" si="388"/>
        <v>455000</v>
      </c>
    </row>
    <row r="24884" spans="1:6" x14ac:dyDescent="0.3">
      <c r="A24884" t="s">
        <v>25236</v>
      </c>
      <c r="B24884">
        <v>0</v>
      </c>
      <c r="C24884">
        <v>0</v>
      </c>
      <c r="D24884">
        <v>1173720</v>
      </c>
      <c r="E24884">
        <v>418000</v>
      </c>
      <c r="F24884" s="4">
        <f t="shared" si="388"/>
        <v>530573.33333333337</v>
      </c>
    </row>
    <row r="24885" spans="1:6" x14ac:dyDescent="0.3">
      <c r="A24885" t="s">
        <v>25237</v>
      </c>
      <c r="B24885">
        <v>755950</v>
      </c>
      <c r="C24885">
        <v>0</v>
      </c>
      <c r="D24885">
        <v>0</v>
      </c>
      <c r="E24885">
        <v>0</v>
      </c>
      <c r="F24885" s="4">
        <f t="shared" si="388"/>
        <v>0</v>
      </c>
    </row>
    <row r="24886" spans="1:6" x14ac:dyDescent="0.3">
      <c r="A24886" t="s">
        <v>25238</v>
      </c>
      <c r="B24886">
        <v>0</v>
      </c>
      <c r="C24886">
        <v>6268760</v>
      </c>
      <c r="D24886">
        <v>4044000</v>
      </c>
      <c r="E24886">
        <v>6610200</v>
      </c>
      <c r="F24886" s="4">
        <f t="shared" si="388"/>
        <v>5640986.666666667</v>
      </c>
    </row>
    <row r="24887" spans="1:6" x14ac:dyDescent="0.3">
      <c r="A24887" t="s">
        <v>25239</v>
      </c>
      <c r="B24887">
        <v>230000</v>
      </c>
      <c r="C24887">
        <v>0</v>
      </c>
      <c r="D24887">
        <v>0</v>
      </c>
      <c r="E24887">
        <v>0</v>
      </c>
      <c r="F24887" s="4">
        <f t="shared" si="388"/>
        <v>0</v>
      </c>
    </row>
    <row r="24888" spans="1:6" x14ac:dyDescent="0.3">
      <c r="A24888" t="s">
        <v>25240</v>
      </c>
      <c r="B24888">
        <v>669760</v>
      </c>
      <c r="C24888">
        <v>0</v>
      </c>
      <c r="D24888">
        <v>0</v>
      </c>
      <c r="E24888">
        <v>0</v>
      </c>
      <c r="F24888" s="4">
        <f t="shared" si="388"/>
        <v>0</v>
      </c>
    </row>
    <row r="24889" spans="1:6" x14ac:dyDescent="0.3">
      <c r="A24889" t="s">
        <v>25241</v>
      </c>
      <c r="B24889">
        <v>0</v>
      </c>
      <c r="C24889">
        <v>228000</v>
      </c>
      <c r="D24889">
        <v>0</v>
      </c>
      <c r="E24889">
        <v>0</v>
      </c>
      <c r="F24889" s="4">
        <f t="shared" si="388"/>
        <v>76000</v>
      </c>
    </row>
    <row r="24890" spans="1:6" x14ac:dyDescent="0.3">
      <c r="A24890" t="s">
        <v>25242</v>
      </c>
      <c r="B24890">
        <v>0</v>
      </c>
      <c r="C24890">
        <v>646100</v>
      </c>
      <c r="D24890">
        <v>0</v>
      </c>
      <c r="E24890">
        <v>0</v>
      </c>
      <c r="F24890" s="4">
        <f t="shared" si="388"/>
        <v>215366.66666666666</v>
      </c>
    </row>
    <row r="24891" spans="1:6" x14ac:dyDescent="0.3">
      <c r="A24891" t="s">
        <v>25243</v>
      </c>
      <c r="B24891">
        <v>0</v>
      </c>
      <c r="C24891">
        <v>0</v>
      </c>
      <c r="D24891">
        <v>573300</v>
      </c>
      <c r="E24891">
        <v>0</v>
      </c>
      <c r="F24891" s="4">
        <f t="shared" si="388"/>
        <v>191100</v>
      </c>
    </row>
    <row r="24892" spans="1:6" x14ac:dyDescent="0.3">
      <c r="A24892" t="s">
        <v>25244</v>
      </c>
      <c r="B24892">
        <v>334400</v>
      </c>
      <c r="C24892">
        <v>0</v>
      </c>
      <c r="D24892">
        <v>0</v>
      </c>
      <c r="E24892">
        <v>0</v>
      </c>
      <c r="F24892" s="4">
        <f t="shared" si="388"/>
        <v>0</v>
      </c>
    </row>
    <row r="24893" spans="1:6" x14ac:dyDescent="0.3">
      <c r="A24893" t="s">
        <v>25245</v>
      </c>
      <c r="B24893">
        <v>0</v>
      </c>
      <c r="C24893">
        <v>1190960</v>
      </c>
      <c r="D24893">
        <v>0</v>
      </c>
      <c r="E24893">
        <v>0</v>
      </c>
      <c r="F24893" s="4">
        <f t="shared" si="388"/>
        <v>396986.66666666669</v>
      </c>
    </row>
    <row r="24894" spans="1:6" x14ac:dyDescent="0.3">
      <c r="A24894" t="s">
        <v>25246</v>
      </c>
      <c r="B24894">
        <v>0</v>
      </c>
      <c r="C24894">
        <v>585190</v>
      </c>
      <c r="D24894">
        <v>0</v>
      </c>
      <c r="E24894">
        <v>0</v>
      </c>
      <c r="F24894" s="4">
        <f t="shared" si="388"/>
        <v>195063.33333333334</v>
      </c>
    </row>
    <row r="24895" spans="1:6" x14ac:dyDescent="0.3">
      <c r="A24895" t="s">
        <v>25247</v>
      </c>
      <c r="B24895">
        <v>0</v>
      </c>
      <c r="C24895">
        <v>3978000</v>
      </c>
      <c r="D24895">
        <v>0</v>
      </c>
      <c r="E24895">
        <v>0</v>
      </c>
      <c r="F24895" s="4">
        <f t="shared" si="388"/>
        <v>1326000</v>
      </c>
    </row>
    <row r="24896" spans="1:6" x14ac:dyDescent="0.3">
      <c r="A24896" t="s">
        <v>25248</v>
      </c>
      <c r="B24896">
        <v>0</v>
      </c>
      <c r="C24896">
        <v>1537900</v>
      </c>
      <c r="D24896">
        <v>234600</v>
      </c>
      <c r="E24896">
        <v>0</v>
      </c>
      <c r="F24896" s="4">
        <f t="shared" si="388"/>
        <v>590833.33333333337</v>
      </c>
    </row>
    <row r="24897" spans="1:6" x14ac:dyDescent="0.3">
      <c r="A24897" t="s">
        <v>25249</v>
      </c>
      <c r="B24897">
        <v>2504400</v>
      </c>
      <c r="C24897">
        <v>167440</v>
      </c>
      <c r="D24897">
        <v>0</v>
      </c>
      <c r="E24897">
        <v>2045400</v>
      </c>
      <c r="F24897" s="4">
        <f t="shared" si="388"/>
        <v>737613.33333333337</v>
      </c>
    </row>
    <row r="24898" spans="1:6" x14ac:dyDescent="0.3">
      <c r="A24898" t="s">
        <v>25250</v>
      </c>
      <c r="B24898">
        <v>0</v>
      </c>
      <c r="C24898">
        <v>230000</v>
      </c>
      <c r="D24898">
        <v>0</v>
      </c>
      <c r="E24898">
        <v>234600</v>
      </c>
      <c r="F24898" s="4">
        <f t="shared" si="388"/>
        <v>154866.66666666666</v>
      </c>
    </row>
    <row r="24899" spans="1:6" x14ac:dyDescent="0.3">
      <c r="A24899" t="s">
        <v>25251</v>
      </c>
      <c r="B24899">
        <v>0</v>
      </c>
      <c r="C24899">
        <v>2720670</v>
      </c>
      <c r="D24899">
        <v>2723430</v>
      </c>
      <c r="E24899">
        <v>2518820</v>
      </c>
      <c r="F24899" s="4">
        <f t="shared" ref="F24899:F24962" si="389">SUM(C24899:E24899)/3</f>
        <v>2654306.6666666665</v>
      </c>
    </row>
    <row r="24900" spans="1:6" x14ac:dyDescent="0.3">
      <c r="A24900" t="s">
        <v>25252</v>
      </c>
      <c r="B24900">
        <v>0</v>
      </c>
      <c r="C24900">
        <v>2977520</v>
      </c>
      <c r="D24900">
        <v>0</v>
      </c>
      <c r="E24900">
        <v>382200</v>
      </c>
      <c r="F24900" s="4">
        <f t="shared" si="389"/>
        <v>1119906.6666666667</v>
      </c>
    </row>
    <row r="24901" spans="1:6" x14ac:dyDescent="0.3">
      <c r="A24901" t="s">
        <v>25253</v>
      </c>
      <c r="B24901">
        <v>0</v>
      </c>
      <c r="C24901">
        <v>487920</v>
      </c>
      <c r="D24901">
        <v>0</v>
      </c>
      <c r="E24901">
        <v>0</v>
      </c>
      <c r="F24901" s="4">
        <f t="shared" si="389"/>
        <v>162640</v>
      </c>
    </row>
    <row r="24902" spans="1:6" x14ac:dyDescent="0.3">
      <c r="A24902" t="s">
        <v>25254</v>
      </c>
      <c r="B24902">
        <v>0</v>
      </c>
      <c r="C24902">
        <v>913640</v>
      </c>
      <c r="D24902">
        <v>0</v>
      </c>
      <c r="E24902">
        <v>0</v>
      </c>
      <c r="F24902" s="4">
        <f t="shared" si="389"/>
        <v>304546.66666666669</v>
      </c>
    </row>
    <row r="24903" spans="1:6" x14ac:dyDescent="0.3">
      <c r="A24903" t="s">
        <v>25255</v>
      </c>
      <c r="B24903">
        <v>0</v>
      </c>
      <c r="C24903">
        <v>1193200</v>
      </c>
      <c r="D24903">
        <v>0</v>
      </c>
      <c r="E24903">
        <v>1257280</v>
      </c>
      <c r="F24903" s="4">
        <f t="shared" si="389"/>
        <v>816826.66666666663</v>
      </c>
    </row>
    <row r="24904" spans="1:6" x14ac:dyDescent="0.3">
      <c r="A24904" t="s">
        <v>25256</v>
      </c>
      <c r="B24904">
        <v>783500</v>
      </c>
      <c r="C24904">
        <v>2104270</v>
      </c>
      <c r="D24904">
        <v>0</v>
      </c>
      <c r="E24904">
        <v>337920</v>
      </c>
      <c r="F24904" s="4">
        <f t="shared" si="389"/>
        <v>814063.33333333337</v>
      </c>
    </row>
    <row r="24905" spans="1:6" x14ac:dyDescent="0.3">
      <c r="A24905" t="s">
        <v>25257</v>
      </c>
      <c r="B24905">
        <v>0</v>
      </c>
      <c r="C24905">
        <v>0</v>
      </c>
      <c r="D24905">
        <v>559650</v>
      </c>
      <c r="E24905">
        <v>0</v>
      </c>
      <c r="F24905" s="4">
        <f t="shared" si="389"/>
        <v>186550</v>
      </c>
    </row>
    <row r="24906" spans="1:6" x14ac:dyDescent="0.3">
      <c r="A24906" t="s">
        <v>25258</v>
      </c>
      <c r="B24906">
        <v>0</v>
      </c>
      <c r="C24906">
        <v>1567500</v>
      </c>
      <c r="D24906">
        <v>0</v>
      </c>
      <c r="E24906">
        <v>1767220</v>
      </c>
      <c r="F24906" s="4">
        <f t="shared" si="389"/>
        <v>1111573.3333333333</v>
      </c>
    </row>
    <row r="24907" spans="1:6" x14ac:dyDescent="0.3">
      <c r="A24907" t="s">
        <v>25259</v>
      </c>
      <c r="B24907">
        <v>0</v>
      </c>
      <c r="C24907">
        <v>1201650</v>
      </c>
      <c r="D24907">
        <v>0</v>
      </c>
      <c r="E24907">
        <v>0</v>
      </c>
      <c r="F24907" s="4">
        <f t="shared" si="389"/>
        <v>400550</v>
      </c>
    </row>
    <row r="24908" spans="1:6" x14ac:dyDescent="0.3">
      <c r="A24908" t="s">
        <v>25260</v>
      </c>
      <c r="B24908">
        <v>236600</v>
      </c>
      <c r="C24908">
        <v>382200</v>
      </c>
      <c r="D24908">
        <v>0</v>
      </c>
      <c r="E24908">
        <v>0</v>
      </c>
      <c r="F24908" s="4">
        <f t="shared" si="389"/>
        <v>127400</v>
      </c>
    </row>
    <row r="24909" spans="1:6" x14ac:dyDescent="0.3">
      <c r="A24909" t="s">
        <v>25261</v>
      </c>
      <c r="B24909">
        <v>0</v>
      </c>
      <c r="C24909">
        <v>8959790</v>
      </c>
      <c r="D24909">
        <v>2587200</v>
      </c>
      <c r="E24909">
        <v>2311440</v>
      </c>
      <c r="F24909" s="4">
        <f t="shared" si="389"/>
        <v>4619476.666666667</v>
      </c>
    </row>
    <row r="24910" spans="1:6" x14ac:dyDescent="0.3">
      <c r="A24910" t="s">
        <v>25262</v>
      </c>
      <c r="B24910">
        <v>0</v>
      </c>
      <c r="C24910">
        <v>794970</v>
      </c>
      <c r="D24910">
        <v>0</v>
      </c>
      <c r="E24910">
        <v>1171170</v>
      </c>
      <c r="F24910" s="4">
        <f t="shared" si="389"/>
        <v>655380</v>
      </c>
    </row>
    <row r="24911" spans="1:6" x14ac:dyDescent="0.3">
      <c r="A24911" t="s">
        <v>25263</v>
      </c>
      <c r="B24911">
        <v>0</v>
      </c>
      <c r="C24911">
        <v>0</v>
      </c>
      <c r="D24911">
        <v>1610440</v>
      </c>
      <c r="E24911">
        <v>0</v>
      </c>
      <c r="F24911" s="4">
        <f t="shared" si="389"/>
        <v>536813.33333333337</v>
      </c>
    </row>
    <row r="24912" spans="1:6" x14ac:dyDescent="0.3">
      <c r="A24912" t="s">
        <v>25264</v>
      </c>
      <c r="B24912">
        <v>578760</v>
      </c>
      <c r="C24912">
        <v>0</v>
      </c>
      <c r="D24912">
        <v>875680</v>
      </c>
      <c r="E24912">
        <v>450560</v>
      </c>
      <c r="F24912" s="4">
        <f t="shared" si="389"/>
        <v>442080</v>
      </c>
    </row>
    <row r="24913" spans="1:6" x14ac:dyDescent="0.3">
      <c r="A24913" t="s">
        <v>25265</v>
      </c>
      <c r="B24913">
        <v>256000</v>
      </c>
      <c r="C24913">
        <v>230000</v>
      </c>
      <c r="D24913">
        <v>0</v>
      </c>
      <c r="E24913">
        <v>652600</v>
      </c>
      <c r="F24913" s="4">
        <f t="shared" si="389"/>
        <v>294200</v>
      </c>
    </row>
    <row r="24914" spans="1:6" x14ac:dyDescent="0.3">
      <c r="A24914" t="s">
        <v>25266</v>
      </c>
      <c r="B24914">
        <v>4099970</v>
      </c>
      <c r="C24914">
        <v>4905240</v>
      </c>
      <c r="D24914">
        <v>8739060</v>
      </c>
      <c r="E24914">
        <v>3575480</v>
      </c>
      <c r="F24914" s="4">
        <f t="shared" si="389"/>
        <v>5739926.666666667</v>
      </c>
    </row>
    <row r="24915" spans="1:6" x14ac:dyDescent="0.3">
      <c r="A24915" t="s">
        <v>25267</v>
      </c>
      <c r="B24915">
        <v>491440</v>
      </c>
      <c r="C24915">
        <v>0</v>
      </c>
      <c r="D24915">
        <v>0</v>
      </c>
      <c r="E24915">
        <v>0</v>
      </c>
      <c r="F24915" s="4">
        <f t="shared" si="389"/>
        <v>0</v>
      </c>
    </row>
    <row r="24916" spans="1:6" x14ac:dyDescent="0.3">
      <c r="A24916" t="s">
        <v>25268</v>
      </c>
      <c r="B24916">
        <v>368520</v>
      </c>
      <c r="C24916">
        <v>0</v>
      </c>
      <c r="D24916">
        <v>506060</v>
      </c>
      <c r="E24916">
        <v>677430</v>
      </c>
      <c r="F24916" s="4">
        <f t="shared" si="389"/>
        <v>394496.66666666669</v>
      </c>
    </row>
    <row r="24917" spans="1:6" x14ac:dyDescent="0.3">
      <c r="A24917" t="s">
        <v>25269</v>
      </c>
      <c r="B24917">
        <v>0</v>
      </c>
      <c r="C24917">
        <v>2222660</v>
      </c>
      <c r="D24917">
        <v>2368130</v>
      </c>
      <c r="E24917">
        <v>2456640</v>
      </c>
      <c r="F24917" s="4">
        <f t="shared" si="389"/>
        <v>2349143.3333333335</v>
      </c>
    </row>
    <row r="24918" spans="1:6" x14ac:dyDescent="0.3">
      <c r="A24918" t="s">
        <v>25270</v>
      </c>
      <c r="B24918">
        <v>2311530</v>
      </c>
      <c r="C24918">
        <v>647200</v>
      </c>
      <c r="D24918">
        <v>2779730</v>
      </c>
      <c r="E24918">
        <v>3251480</v>
      </c>
      <c r="F24918" s="4">
        <f t="shared" si="389"/>
        <v>2226136.6666666665</v>
      </c>
    </row>
    <row r="24919" spans="1:6" x14ac:dyDescent="0.3">
      <c r="A24919" t="s">
        <v>25271</v>
      </c>
      <c r="B24919">
        <v>0</v>
      </c>
      <c r="C24919">
        <v>0</v>
      </c>
      <c r="D24919">
        <v>1104500</v>
      </c>
      <c r="E24919">
        <v>1142130</v>
      </c>
      <c r="F24919" s="4">
        <f t="shared" si="389"/>
        <v>748876.66666666663</v>
      </c>
    </row>
    <row r="24920" spans="1:6" x14ac:dyDescent="0.3">
      <c r="A24920" t="s">
        <v>25272</v>
      </c>
      <c r="B24920">
        <v>3092570</v>
      </c>
      <c r="C24920">
        <v>2113190</v>
      </c>
      <c r="D24920">
        <v>820820</v>
      </c>
      <c r="E24920">
        <v>7525206</v>
      </c>
      <c r="F24920" s="4">
        <f t="shared" si="389"/>
        <v>3486405.3333333335</v>
      </c>
    </row>
    <row r="24921" spans="1:6" x14ac:dyDescent="0.3">
      <c r="A24921" t="s">
        <v>25273</v>
      </c>
      <c r="B24921">
        <v>0</v>
      </c>
      <c r="C24921">
        <v>1021700</v>
      </c>
      <c r="D24921">
        <v>0</v>
      </c>
      <c r="E24921">
        <v>0</v>
      </c>
      <c r="F24921" s="4">
        <f t="shared" si="389"/>
        <v>340566.66666666669</v>
      </c>
    </row>
    <row r="24922" spans="1:6" x14ac:dyDescent="0.3">
      <c r="A24922" t="s">
        <v>25274</v>
      </c>
      <c r="B24922">
        <v>276640</v>
      </c>
      <c r="C24922">
        <v>0</v>
      </c>
      <c r="D24922">
        <v>0</v>
      </c>
      <c r="E24922">
        <v>0</v>
      </c>
      <c r="F24922" s="4">
        <f t="shared" si="389"/>
        <v>0</v>
      </c>
    </row>
    <row r="24923" spans="1:6" x14ac:dyDescent="0.3">
      <c r="A24923" t="s">
        <v>25275</v>
      </c>
      <c r="B24923">
        <v>0</v>
      </c>
      <c r="C24923">
        <v>286650</v>
      </c>
      <c r="D24923">
        <v>0</v>
      </c>
      <c r="E24923">
        <v>0</v>
      </c>
      <c r="F24923" s="4">
        <f t="shared" si="389"/>
        <v>95550</v>
      </c>
    </row>
    <row r="24924" spans="1:6" x14ac:dyDescent="0.3">
      <c r="A24924" t="s">
        <v>25276</v>
      </c>
      <c r="B24924">
        <v>0</v>
      </c>
      <c r="C24924">
        <v>0</v>
      </c>
      <c r="D24924">
        <v>463190</v>
      </c>
      <c r="E24924">
        <v>343070</v>
      </c>
      <c r="F24924" s="4">
        <f t="shared" si="389"/>
        <v>268753.33333333331</v>
      </c>
    </row>
    <row r="24925" spans="1:6" x14ac:dyDescent="0.3">
      <c r="A24925" t="s">
        <v>25277</v>
      </c>
      <c r="B24925">
        <v>624800</v>
      </c>
      <c r="C24925">
        <v>0</v>
      </c>
      <c r="D24925">
        <v>2310866</v>
      </c>
      <c r="E24925">
        <v>2638600</v>
      </c>
      <c r="F24925" s="4">
        <f t="shared" si="389"/>
        <v>1649822</v>
      </c>
    </row>
    <row r="24926" spans="1:6" x14ac:dyDescent="0.3">
      <c r="A24926" t="s">
        <v>25278</v>
      </c>
      <c r="B24926">
        <v>642460</v>
      </c>
      <c r="C24926">
        <v>530300</v>
      </c>
      <c r="D24926">
        <v>300300</v>
      </c>
      <c r="E24926">
        <v>500500</v>
      </c>
      <c r="F24926" s="4">
        <f t="shared" si="389"/>
        <v>443700</v>
      </c>
    </row>
    <row r="24927" spans="1:6" x14ac:dyDescent="0.3">
      <c r="A24927" t="s">
        <v>25279</v>
      </c>
      <c r="B24927">
        <v>686140</v>
      </c>
      <c r="C24927">
        <v>1099050</v>
      </c>
      <c r="D24927">
        <v>0</v>
      </c>
      <c r="E24927">
        <v>0</v>
      </c>
      <c r="F24927" s="4">
        <f t="shared" si="389"/>
        <v>366350</v>
      </c>
    </row>
    <row r="24928" spans="1:6" x14ac:dyDescent="0.3">
      <c r="A24928" t="s">
        <v>25280</v>
      </c>
      <c r="B24928">
        <v>370000</v>
      </c>
      <c r="C24928">
        <v>570000</v>
      </c>
      <c r="D24928">
        <v>0</v>
      </c>
      <c r="E24928">
        <v>386000</v>
      </c>
      <c r="F24928" s="4">
        <f t="shared" si="389"/>
        <v>318666.66666666669</v>
      </c>
    </row>
    <row r="24929" spans="1:6" x14ac:dyDescent="0.3">
      <c r="A24929" t="s">
        <v>25281</v>
      </c>
      <c r="B24929">
        <v>382200</v>
      </c>
      <c r="C24929">
        <v>1109600</v>
      </c>
      <c r="D24929">
        <v>3364450</v>
      </c>
      <c r="E24929">
        <v>1687140</v>
      </c>
      <c r="F24929" s="4">
        <f t="shared" si="389"/>
        <v>2053730</v>
      </c>
    </row>
    <row r="24930" spans="1:6" x14ac:dyDescent="0.3">
      <c r="A24930" t="s">
        <v>25282</v>
      </c>
      <c r="B24930">
        <v>535000</v>
      </c>
      <c r="C24930">
        <v>0</v>
      </c>
      <c r="D24930">
        <v>0</v>
      </c>
      <c r="E24930">
        <v>0</v>
      </c>
      <c r="F24930" s="4">
        <f t="shared" si="389"/>
        <v>0</v>
      </c>
    </row>
    <row r="24931" spans="1:6" x14ac:dyDescent="0.3">
      <c r="A24931" t="s">
        <v>25283</v>
      </c>
      <c r="B24931">
        <v>0</v>
      </c>
      <c r="C24931">
        <v>350000</v>
      </c>
      <c r="D24931">
        <v>462280</v>
      </c>
      <c r="E24931">
        <v>0</v>
      </c>
      <c r="F24931" s="4">
        <f t="shared" si="389"/>
        <v>270760</v>
      </c>
    </row>
    <row r="24932" spans="1:6" x14ac:dyDescent="0.3">
      <c r="A24932" t="s">
        <v>25284</v>
      </c>
      <c r="B24932">
        <v>0</v>
      </c>
      <c r="C24932">
        <v>2224950</v>
      </c>
      <c r="D24932">
        <v>0</v>
      </c>
      <c r="E24932">
        <v>0</v>
      </c>
      <c r="F24932" s="4">
        <f t="shared" si="389"/>
        <v>741650</v>
      </c>
    </row>
    <row r="24933" spans="1:6" x14ac:dyDescent="0.3">
      <c r="A24933" t="s">
        <v>25285</v>
      </c>
      <c r="B24933">
        <v>0</v>
      </c>
      <c r="C24933">
        <v>286650</v>
      </c>
      <c r="D24933">
        <v>0</v>
      </c>
      <c r="E24933">
        <v>0</v>
      </c>
      <c r="F24933" s="4">
        <f t="shared" si="389"/>
        <v>95550</v>
      </c>
    </row>
    <row r="24934" spans="1:6" x14ac:dyDescent="0.3">
      <c r="A24934" t="s">
        <v>25286</v>
      </c>
      <c r="B24934">
        <v>160000</v>
      </c>
      <c r="C24934">
        <v>6291530</v>
      </c>
      <c r="D24934">
        <v>2864540</v>
      </c>
      <c r="E24934">
        <v>2834850</v>
      </c>
      <c r="F24934" s="4">
        <f t="shared" si="389"/>
        <v>3996973.3333333335</v>
      </c>
    </row>
    <row r="24935" spans="1:6" x14ac:dyDescent="0.3">
      <c r="A24935" t="s">
        <v>25287</v>
      </c>
      <c r="B24935">
        <v>2545470</v>
      </c>
      <c r="C24935">
        <v>4390520</v>
      </c>
      <c r="D24935">
        <v>4131350</v>
      </c>
      <c r="E24935">
        <v>4934150</v>
      </c>
      <c r="F24935" s="4">
        <f t="shared" si="389"/>
        <v>4485340</v>
      </c>
    </row>
    <row r="24936" spans="1:6" x14ac:dyDescent="0.3">
      <c r="A24936" t="s">
        <v>25288</v>
      </c>
      <c r="B24936">
        <v>160000</v>
      </c>
      <c r="C24936">
        <v>0</v>
      </c>
      <c r="D24936">
        <v>0</v>
      </c>
      <c r="E24936">
        <v>0</v>
      </c>
      <c r="F24936" s="4">
        <f t="shared" si="389"/>
        <v>0</v>
      </c>
    </row>
    <row r="24937" spans="1:6" x14ac:dyDescent="0.3">
      <c r="A24937" t="s">
        <v>25289</v>
      </c>
      <c r="B24937">
        <v>2275640</v>
      </c>
      <c r="C24937">
        <v>2948520</v>
      </c>
      <c r="D24937">
        <v>2097420</v>
      </c>
      <c r="E24937">
        <v>1204940</v>
      </c>
      <c r="F24937" s="4">
        <f t="shared" si="389"/>
        <v>2083626.6666666667</v>
      </c>
    </row>
    <row r="24938" spans="1:6" x14ac:dyDescent="0.3">
      <c r="A24938" t="s">
        <v>25290</v>
      </c>
      <c r="B24938">
        <v>0</v>
      </c>
      <c r="C24938">
        <v>440440</v>
      </c>
      <c r="D24938">
        <v>0</v>
      </c>
      <c r="E24938">
        <v>821840</v>
      </c>
      <c r="F24938" s="4">
        <f t="shared" si="389"/>
        <v>420760</v>
      </c>
    </row>
    <row r="24939" spans="1:6" x14ac:dyDescent="0.3">
      <c r="A24939" t="s">
        <v>25291</v>
      </c>
      <c r="B24939">
        <v>27227200</v>
      </c>
      <c r="C24939">
        <v>15758000</v>
      </c>
      <c r="D24939">
        <v>45621000</v>
      </c>
      <c r="E24939">
        <v>22314600</v>
      </c>
      <c r="F24939" s="4">
        <f t="shared" si="389"/>
        <v>27897866.666666668</v>
      </c>
    </row>
    <row r="24940" spans="1:6" x14ac:dyDescent="0.3">
      <c r="A24940" t="s">
        <v>25292</v>
      </c>
      <c r="B24940">
        <v>3103860</v>
      </c>
      <c r="C24940">
        <v>0</v>
      </c>
      <c r="D24940">
        <v>2111170</v>
      </c>
      <c r="E24940">
        <v>0</v>
      </c>
      <c r="F24940" s="4">
        <f t="shared" si="389"/>
        <v>703723.33333333337</v>
      </c>
    </row>
    <row r="24941" spans="1:6" x14ac:dyDescent="0.3">
      <c r="A24941" t="s">
        <v>25293</v>
      </c>
      <c r="B24941">
        <v>2014800</v>
      </c>
      <c r="C24941">
        <v>2113360</v>
      </c>
      <c r="D24941">
        <v>824460</v>
      </c>
      <c r="E24941">
        <v>633360</v>
      </c>
      <c r="F24941" s="4">
        <f t="shared" si="389"/>
        <v>1190393.3333333333</v>
      </c>
    </row>
    <row r="24942" spans="1:6" x14ac:dyDescent="0.3">
      <c r="A24942" t="s">
        <v>25294</v>
      </c>
      <c r="B24942">
        <v>0</v>
      </c>
      <c r="C24942">
        <v>627800</v>
      </c>
      <c r="D24942">
        <v>0</v>
      </c>
      <c r="E24942">
        <v>0</v>
      </c>
      <c r="F24942" s="4">
        <f t="shared" si="389"/>
        <v>209266.66666666666</v>
      </c>
    </row>
    <row r="24943" spans="1:6" x14ac:dyDescent="0.3">
      <c r="A24943" t="s">
        <v>25295</v>
      </c>
      <c r="B24943">
        <v>622440</v>
      </c>
      <c r="C24943">
        <v>230000</v>
      </c>
      <c r="D24943">
        <v>513240</v>
      </c>
      <c r="E24943">
        <v>622260</v>
      </c>
      <c r="F24943" s="4">
        <f t="shared" si="389"/>
        <v>455166.66666666669</v>
      </c>
    </row>
    <row r="24944" spans="1:6" x14ac:dyDescent="0.3">
      <c r="A24944" t="s">
        <v>25296</v>
      </c>
      <c r="B24944">
        <v>678000</v>
      </c>
      <c r="C24944">
        <v>608300</v>
      </c>
      <c r="D24944">
        <v>0</v>
      </c>
      <c r="E24944">
        <v>0</v>
      </c>
      <c r="F24944" s="4">
        <f t="shared" si="389"/>
        <v>202766.66666666666</v>
      </c>
    </row>
    <row r="24945" spans="1:6" x14ac:dyDescent="0.3">
      <c r="A24945" t="s">
        <v>25297</v>
      </c>
      <c r="B24945">
        <v>0</v>
      </c>
      <c r="C24945">
        <v>0</v>
      </c>
      <c r="D24945">
        <v>670950</v>
      </c>
      <c r="E24945">
        <v>0</v>
      </c>
      <c r="F24945" s="4">
        <f t="shared" si="389"/>
        <v>223650</v>
      </c>
    </row>
    <row r="24946" spans="1:6" x14ac:dyDescent="0.3">
      <c r="A24946" t="s">
        <v>25298</v>
      </c>
      <c r="B24946">
        <v>0</v>
      </c>
      <c r="C24946">
        <v>7354560</v>
      </c>
      <c r="D24946">
        <v>0</v>
      </c>
      <c r="E24946">
        <v>0</v>
      </c>
      <c r="F24946" s="4">
        <f t="shared" si="389"/>
        <v>2451520</v>
      </c>
    </row>
    <row r="24947" spans="1:6" x14ac:dyDescent="0.3">
      <c r="A24947" t="s">
        <v>25299</v>
      </c>
      <c r="B24947">
        <v>0</v>
      </c>
      <c r="C24947">
        <v>0</v>
      </c>
      <c r="D24947">
        <v>857580</v>
      </c>
      <c r="E24947">
        <v>546000</v>
      </c>
      <c r="F24947" s="4">
        <f t="shared" si="389"/>
        <v>467860</v>
      </c>
    </row>
    <row r="24948" spans="1:6" x14ac:dyDescent="0.3">
      <c r="A24948" t="s">
        <v>25300</v>
      </c>
      <c r="B24948">
        <v>740000</v>
      </c>
      <c r="C24948">
        <v>0</v>
      </c>
      <c r="D24948">
        <v>3700000</v>
      </c>
      <c r="E24948">
        <v>1767240</v>
      </c>
      <c r="F24948" s="4">
        <f t="shared" si="389"/>
        <v>1822413.3333333333</v>
      </c>
    </row>
    <row r="24949" spans="1:6" x14ac:dyDescent="0.3">
      <c r="A24949" t="s">
        <v>25301</v>
      </c>
      <c r="B24949">
        <v>0</v>
      </c>
      <c r="C24949">
        <v>230000</v>
      </c>
      <c r="D24949">
        <v>515970</v>
      </c>
      <c r="E24949">
        <v>1048020</v>
      </c>
      <c r="F24949" s="4">
        <f t="shared" si="389"/>
        <v>597996.66666666663</v>
      </c>
    </row>
    <row r="24950" spans="1:6" x14ac:dyDescent="0.3">
      <c r="A24950" t="s">
        <v>25302</v>
      </c>
      <c r="B24950">
        <v>0</v>
      </c>
      <c r="C24950">
        <v>0</v>
      </c>
      <c r="D24950">
        <v>725000</v>
      </c>
      <c r="E24950">
        <v>703000</v>
      </c>
      <c r="F24950" s="4">
        <f t="shared" si="389"/>
        <v>476000</v>
      </c>
    </row>
    <row r="24951" spans="1:6" x14ac:dyDescent="0.3">
      <c r="A24951" t="s">
        <v>25303</v>
      </c>
      <c r="B24951">
        <v>1108380</v>
      </c>
      <c r="C24951">
        <v>722640</v>
      </c>
      <c r="D24951">
        <v>0</v>
      </c>
      <c r="E24951">
        <v>496860</v>
      </c>
      <c r="F24951" s="4">
        <f t="shared" si="389"/>
        <v>406500</v>
      </c>
    </row>
    <row r="24952" spans="1:6" x14ac:dyDescent="0.3">
      <c r="A24952" t="s">
        <v>25304</v>
      </c>
      <c r="B24952">
        <v>7707700</v>
      </c>
      <c r="C24952">
        <v>9559180</v>
      </c>
      <c r="D24952">
        <v>9332900</v>
      </c>
      <c r="E24952">
        <v>409500</v>
      </c>
      <c r="F24952" s="4">
        <f t="shared" si="389"/>
        <v>6433860</v>
      </c>
    </row>
    <row r="24953" spans="1:6" x14ac:dyDescent="0.3">
      <c r="A24953" t="s">
        <v>25305</v>
      </c>
      <c r="B24953">
        <v>1277580</v>
      </c>
      <c r="C24953">
        <v>1864450</v>
      </c>
      <c r="D24953">
        <v>998980</v>
      </c>
      <c r="E24953">
        <v>2163160</v>
      </c>
      <c r="F24953" s="4">
        <f t="shared" si="389"/>
        <v>1675530</v>
      </c>
    </row>
    <row r="24954" spans="1:6" x14ac:dyDescent="0.3">
      <c r="A24954" t="s">
        <v>25306</v>
      </c>
      <c r="B24954">
        <v>0</v>
      </c>
      <c r="C24954">
        <v>0</v>
      </c>
      <c r="D24954">
        <v>1888250</v>
      </c>
      <c r="E24954">
        <v>0</v>
      </c>
      <c r="F24954" s="4">
        <f t="shared" si="389"/>
        <v>629416.66666666663</v>
      </c>
    </row>
    <row r="24955" spans="1:6" x14ac:dyDescent="0.3">
      <c r="A24955" t="s">
        <v>25307</v>
      </c>
      <c r="B24955">
        <v>847960</v>
      </c>
      <c r="C24955">
        <v>7977000</v>
      </c>
      <c r="D24955">
        <v>970240</v>
      </c>
      <c r="E24955">
        <v>0</v>
      </c>
      <c r="F24955" s="4">
        <f t="shared" si="389"/>
        <v>2982413.3333333335</v>
      </c>
    </row>
    <row r="24956" spans="1:6" x14ac:dyDescent="0.3">
      <c r="A24956" t="s">
        <v>25308</v>
      </c>
      <c r="B24956">
        <v>990080</v>
      </c>
      <c r="C24956">
        <v>364160</v>
      </c>
      <c r="D24956">
        <v>1215760</v>
      </c>
      <c r="E24956">
        <v>558400</v>
      </c>
      <c r="F24956" s="4">
        <f t="shared" si="389"/>
        <v>712773.33333333337</v>
      </c>
    </row>
    <row r="24957" spans="1:6" x14ac:dyDescent="0.3">
      <c r="A24957" t="s">
        <v>25309</v>
      </c>
      <c r="B24957">
        <v>0</v>
      </c>
      <c r="C24957">
        <v>0</v>
      </c>
      <c r="D24957">
        <v>555120</v>
      </c>
      <c r="E24957">
        <v>0</v>
      </c>
      <c r="F24957" s="4">
        <f t="shared" si="389"/>
        <v>185040</v>
      </c>
    </row>
    <row r="24958" spans="1:6" x14ac:dyDescent="0.3">
      <c r="A24958" t="s">
        <v>25310</v>
      </c>
      <c r="B24958">
        <v>0</v>
      </c>
      <c r="C24958">
        <v>683040</v>
      </c>
      <c r="D24958">
        <v>0</v>
      </c>
      <c r="E24958">
        <v>0</v>
      </c>
      <c r="F24958" s="4">
        <f t="shared" si="389"/>
        <v>227680</v>
      </c>
    </row>
    <row r="24959" spans="1:6" x14ac:dyDescent="0.3">
      <c r="A24959" t="s">
        <v>25311</v>
      </c>
      <c r="B24959">
        <v>1063420</v>
      </c>
      <c r="C24959">
        <v>811490</v>
      </c>
      <c r="D24959">
        <v>0</v>
      </c>
      <c r="E24959">
        <v>839200</v>
      </c>
      <c r="F24959" s="4">
        <f t="shared" si="389"/>
        <v>550230</v>
      </c>
    </row>
    <row r="24960" spans="1:6" x14ac:dyDescent="0.3">
      <c r="A24960" t="s">
        <v>25312</v>
      </c>
      <c r="B24960">
        <v>2151200</v>
      </c>
      <c r="C24960">
        <v>2196160</v>
      </c>
      <c r="D24960">
        <v>2373040</v>
      </c>
      <c r="E24960">
        <v>2492660</v>
      </c>
      <c r="F24960" s="4">
        <f t="shared" si="389"/>
        <v>2353953.3333333335</v>
      </c>
    </row>
    <row r="24961" spans="1:6" x14ac:dyDescent="0.3">
      <c r="A24961" t="s">
        <v>25313</v>
      </c>
      <c r="B24961">
        <v>0</v>
      </c>
      <c r="C24961">
        <v>0</v>
      </c>
      <c r="D24961">
        <v>4110350</v>
      </c>
      <c r="E24961">
        <v>977340</v>
      </c>
      <c r="F24961" s="4">
        <f t="shared" si="389"/>
        <v>1695896.6666666667</v>
      </c>
    </row>
    <row r="24962" spans="1:6" x14ac:dyDescent="0.3">
      <c r="A24962" t="s">
        <v>25314</v>
      </c>
      <c r="B24962">
        <v>0</v>
      </c>
      <c r="C24962">
        <v>0</v>
      </c>
      <c r="D24962">
        <v>2226480</v>
      </c>
      <c r="E24962">
        <v>0</v>
      </c>
      <c r="F24962" s="4">
        <f t="shared" si="389"/>
        <v>742160</v>
      </c>
    </row>
    <row r="24963" spans="1:6" x14ac:dyDescent="0.3">
      <c r="A24963" t="s">
        <v>25315</v>
      </c>
      <c r="B24963">
        <v>1521950</v>
      </c>
      <c r="C24963">
        <v>0</v>
      </c>
      <c r="D24963">
        <v>3015960</v>
      </c>
      <c r="E24963">
        <v>4386490</v>
      </c>
      <c r="F24963" s="4">
        <f t="shared" ref="F24963:F25026" si="390">SUM(C24963:E24963)/3</f>
        <v>2467483.3333333335</v>
      </c>
    </row>
    <row r="24964" spans="1:6" x14ac:dyDescent="0.3">
      <c r="A24964" t="s">
        <v>25316</v>
      </c>
      <c r="B24964">
        <v>258960</v>
      </c>
      <c r="C24964">
        <v>438620</v>
      </c>
      <c r="D24964">
        <v>3269240</v>
      </c>
      <c r="E24964">
        <v>2165140</v>
      </c>
      <c r="F24964" s="4">
        <f t="shared" si="390"/>
        <v>1957666.6666666667</v>
      </c>
    </row>
    <row r="24965" spans="1:6" x14ac:dyDescent="0.3">
      <c r="A24965" t="s">
        <v>25317</v>
      </c>
      <c r="B24965">
        <v>359450</v>
      </c>
      <c r="C24965">
        <v>305000</v>
      </c>
      <c r="D24965">
        <v>0</v>
      </c>
      <c r="E24965">
        <v>473200</v>
      </c>
      <c r="F24965" s="4">
        <f t="shared" si="390"/>
        <v>259400</v>
      </c>
    </row>
    <row r="24966" spans="1:6" x14ac:dyDescent="0.3">
      <c r="A24966" t="s">
        <v>25318</v>
      </c>
      <c r="B24966">
        <v>0</v>
      </c>
      <c r="C24966">
        <v>0</v>
      </c>
      <c r="D24966">
        <v>775110</v>
      </c>
      <c r="E24966">
        <v>0</v>
      </c>
      <c r="F24966" s="4">
        <f t="shared" si="390"/>
        <v>258370</v>
      </c>
    </row>
    <row r="24967" spans="1:6" x14ac:dyDescent="0.3">
      <c r="A24967" t="s">
        <v>25319</v>
      </c>
      <c r="B24967">
        <v>2106700</v>
      </c>
      <c r="C24967">
        <v>5514310</v>
      </c>
      <c r="D24967">
        <v>0</v>
      </c>
      <c r="E24967">
        <v>0</v>
      </c>
      <c r="F24967" s="4">
        <f t="shared" si="390"/>
        <v>1838103.3333333333</v>
      </c>
    </row>
    <row r="24968" spans="1:6" x14ac:dyDescent="0.3">
      <c r="A24968" t="s">
        <v>25320</v>
      </c>
      <c r="B24968">
        <v>996000</v>
      </c>
      <c r="C24968">
        <v>2059730</v>
      </c>
      <c r="D24968">
        <v>0</v>
      </c>
      <c r="E24968">
        <v>837200</v>
      </c>
      <c r="F24968" s="4">
        <f t="shared" si="390"/>
        <v>965643.33333333337</v>
      </c>
    </row>
    <row r="24969" spans="1:6" x14ac:dyDescent="0.3">
      <c r="A24969" t="s">
        <v>25321</v>
      </c>
      <c r="B24969">
        <v>2557790</v>
      </c>
      <c r="C24969">
        <v>3177260</v>
      </c>
      <c r="D24969">
        <v>3248770</v>
      </c>
      <c r="E24969">
        <v>3003890</v>
      </c>
      <c r="F24969" s="4">
        <f t="shared" si="390"/>
        <v>3143306.6666666665</v>
      </c>
    </row>
    <row r="24970" spans="1:6" x14ac:dyDescent="0.3">
      <c r="A24970" t="s">
        <v>25322</v>
      </c>
      <c r="B24970">
        <v>0</v>
      </c>
      <c r="C24970">
        <v>3700000</v>
      </c>
      <c r="D24970">
        <v>0</v>
      </c>
      <c r="E24970">
        <v>0</v>
      </c>
      <c r="F24970" s="4">
        <f t="shared" si="390"/>
        <v>1233333.3333333333</v>
      </c>
    </row>
    <row r="24971" spans="1:6" x14ac:dyDescent="0.3">
      <c r="A24971" t="s">
        <v>25323</v>
      </c>
      <c r="B24971">
        <v>553900</v>
      </c>
      <c r="C24971">
        <v>318500</v>
      </c>
      <c r="D24971">
        <v>950040</v>
      </c>
      <c r="E24971">
        <v>2056830</v>
      </c>
      <c r="F24971" s="4">
        <f t="shared" si="390"/>
        <v>1108456.6666666667</v>
      </c>
    </row>
    <row r="24972" spans="1:6" x14ac:dyDescent="0.3">
      <c r="A24972" t="s">
        <v>25324</v>
      </c>
      <c r="B24972">
        <v>0</v>
      </c>
      <c r="C24972">
        <v>1480000</v>
      </c>
      <c r="D24972">
        <v>1744100</v>
      </c>
      <c r="E24972">
        <v>810000</v>
      </c>
      <c r="F24972" s="4">
        <f t="shared" si="390"/>
        <v>1344700</v>
      </c>
    </row>
    <row r="24973" spans="1:6" x14ac:dyDescent="0.3">
      <c r="A24973" t="s">
        <v>25325</v>
      </c>
      <c r="B24973">
        <v>0</v>
      </c>
      <c r="C24973">
        <v>0</v>
      </c>
      <c r="D24973">
        <v>977620</v>
      </c>
      <c r="E24973">
        <v>850850</v>
      </c>
      <c r="F24973" s="4">
        <f t="shared" si="390"/>
        <v>609490</v>
      </c>
    </row>
    <row r="24974" spans="1:6" x14ac:dyDescent="0.3">
      <c r="A24974" t="s">
        <v>25326</v>
      </c>
      <c r="B24974">
        <v>569660</v>
      </c>
      <c r="C24974">
        <v>404040</v>
      </c>
      <c r="D24974">
        <v>1507890</v>
      </c>
      <c r="E24974">
        <v>1269710</v>
      </c>
      <c r="F24974" s="4">
        <f t="shared" si="390"/>
        <v>1060546.6666666667</v>
      </c>
    </row>
    <row r="24975" spans="1:6" x14ac:dyDescent="0.3">
      <c r="A24975" t="s">
        <v>25327</v>
      </c>
      <c r="B24975">
        <v>10366560</v>
      </c>
      <c r="C24975">
        <v>12983090</v>
      </c>
      <c r="D24975">
        <v>6196160</v>
      </c>
      <c r="E24975">
        <v>12243960</v>
      </c>
      <c r="F24975" s="4">
        <f t="shared" si="390"/>
        <v>10474403.333333334</v>
      </c>
    </row>
    <row r="24976" spans="1:6" x14ac:dyDescent="0.3">
      <c r="A24976" t="s">
        <v>25328</v>
      </c>
      <c r="B24976">
        <v>339430</v>
      </c>
      <c r="C24976">
        <v>230000</v>
      </c>
      <c r="D24976">
        <v>281190</v>
      </c>
      <c r="E24976">
        <v>0</v>
      </c>
      <c r="F24976" s="4">
        <f t="shared" si="390"/>
        <v>170396.66666666666</v>
      </c>
    </row>
    <row r="24977" spans="1:6" x14ac:dyDescent="0.3">
      <c r="A24977" t="s">
        <v>25329</v>
      </c>
      <c r="B24977">
        <v>824460</v>
      </c>
      <c r="C24977">
        <v>530300</v>
      </c>
      <c r="D24977">
        <v>0</v>
      </c>
      <c r="E24977">
        <v>538000</v>
      </c>
      <c r="F24977" s="4">
        <f t="shared" si="390"/>
        <v>356100</v>
      </c>
    </row>
    <row r="24978" spans="1:6" x14ac:dyDescent="0.3">
      <c r="A24978" t="s">
        <v>25330</v>
      </c>
      <c r="B24978">
        <v>0</v>
      </c>
      <c r="C24978">
        <v>0</v>
      </c>
      <c r="D24978">
        <v>391000</v>
      </c>
      <c r="E24978">
        <v>0</v>
      </c>
      <c r="F24978" s="4">
        <f t="shared" si="390"/>
        <v>130333.33333333333</v>
      </c>
    </row>
    <row r="24979" spans="1:6" x14ac:dyDescent="0.3">
      <c r="A24979" t="s">
        <v>25331</v>
      </c>
      <c r="B24979">
        <v>0</v>
      </c>
      <c r="C24979">
        <v>680430</v>
      </c>
      <c r="D24979">
        <v>666220</v>
      </c>
      <c r="E24979">
        <v>754010</v>
      </c>
      <c r="F24979" s="4">
        <f t="shared" si="390"/>
        <v>700220</v>
      </c>
    </row>
    <row r="24980" spans="1:6" x14ac:dyDescent="0.3">
      <c r="A24980" t="s">
        <v>25332</v>
      </c>
      <c r="B24980">
        <v>0</v>
      </c>
      <c r="C24980">
        <v>12410640</v>
      </c>
      <c r="D24980">
        <v>5524040</v>
      </c>
      <c r="E24980">
        <v>6394880</v>
      </c>
      <c r="F24980" s="4">
        <f t="shared" si="390"/>
        <v>8109853.333333333</v>
      </c>
    </row>
    <row r="24981" spans="1:6" x14ac:dyDescent="0.3">
      <c r="A24981" t="s">
        <v>25333</v>
      </c>
      <c r="B24981">
        <v>9412500</v>
      </c>
      <c r="C24981">
        <v>14632840</v>
      </c>
      <c r="D24981">
        <v>17317680</v>
      </c>
      <c r="E24981">
        <v>31228540</v>
      </c>
      <c r="F24981" s="4">
        <f t="shared" si="390"/>
        <v>21059686.666666668</v>
      </c>
    </row>
    <row r="24982" spans="1:6" x14ac:dyDescent="0.3">
      <c r="A24982" t="s">
        <v>25334</v>
      </c>
      <c r="B24982">
        <v>0</v>
      </c>
      <c r="C24982">
        <v>0</v>
      </c>
      <c r="D24982">
        <v>34410000</v>
      </c>
      <c r="E24982">
        <v>0</v>
      </c>
      <c r="F24982" s="4">
        <f t="shared" si="390"/>
        <v>11470000</v>
      </c>
    </row>
    <row r="24983" spans="1:6" x14ac:dyDescent="0.3">
      <c r="A24983" t="s">
        <v>25335</v>
      </c>
      <c r="B24983">
        <v>0</v>
      </c>
      <c r="C24983">
        <v>646100</v>
      </c>
      <c r="D24983">
        <v>0</v>
      </c>
      <c r="E24983">
        <v>1789900</v>
      </c>
      <c r="F24983" s="4">
        <f t="shared" si="390"/>
        <v>812000</v>
      </c>
    </row>
    <row r="24984" spans="1:6" x14ac:dyDescent="0.3">
      <c r="A24984" t="s">
        <v>25336</v>
      </c>
      <c r="B24984">
        <v>0</v>
      </c>
      <c r="C24984">
        <v>820000</v>
      </c>
      <c r="D24984">
        <v>0</v>
      </c>
      <c r="E24984">
        <v>0</v>
      </c>
      <c r="F24984" s="4">
        <f t="shared" si="390"/>
        <v>273333.33333333331</v>
      </c>
    </row>
    <row r="24985" spans="1:6" x14ac:dyDescent="0.3">
      <c r="A24985" t="s">
        <v>25337</v>
      </c>
      <c r="B24985">
        <v>0</v>
      </c>
      <c r="C24985">
        <v>1110000</v>
      </c>
      <c r="D24985">
        <v>0</v>
      </c>
      <c r="E24985">
        <v>0</v>
      </c>
      <c r="F24985" s="4">
        <f t="shared" si="390"/>
        <v>370000</v>
      </c>
    </row>
    <row r="24986" spans="1:6" x14ac:dyDescent="0.3">
      <c r="A24986" t="s">
        <v>25338</v>
      </c>
      <c r="B24986">
        <v>81804400</v>
      </c>
      <c r="C24986">
        <v>71780000</v>
      </c>
      <c r="D24986">
        <v>0</v>
      </c>
      <c r="E24986">
        <v>49765120</v>
      </c>
      <c r="F24986" s="4">
        <f t="shared" si="390"/>
        <v>40515040</v>
      </c>
    </row>
    <row r="24987" spans="1:6" x14ac:dyDescent="0.3">
      <c r="A24987" t="s">
        <v>25339</v>
      </c>
      <c r="B24987">
        <v>913500</v>
      </c>
      <c r="C24987">
        <v>1174700</v>
      </c>
      <c r="D24987">
        <v>0</v>
      </c>
      <c r="E24987">
        <v>2219500</v>
      </c>
      <c r="F24987" s="4">
        <f t="shared" si="390"/>
        <v>1131400</v>
      </c>
    </row>
    <row r="24988" spans="1:6" x14ac:dyDescent="0.3">
      <c r="A24988" t="s">
        <v>25340</v>
      </c>
      <c r="B24988">
        <v>0</v>
      </c>
      <c r="C24988">
        <v>2188540</v>
      </c>
      <c r="D24988">
        <v>0</v>
      </c>
      <c r="E24988">
        <v>2563760</v>
      </c>
      <c r="F24988" s="4">
        <f t="shared" si="390"/>
        <v>1584100</v>
      </c>
    </row>
    <row r="24989" spans="1:6" x14ac:dyDescent="0.3">
      <c r="A24989" t="s">
        <v>25341</v>
      </c>
      <c r="B24989">
        <v>1264000</v>
      </c>
      <c r="C24989">
        <v>0</v>
      </c>
      <c r="D24989">
        <v>0</v>
      </c>
      <c r="E24989">
        <v>0</v>
      </c>
      <c r="F24989" s="4">
        <f t="shared" si="390"/>
        <v>0</v>
      </c>
    </row>
    <row r="24990" spans="1:6" x14ac:dyDescent="0.3">
      <c r="A24990" t="s">
        <v>25342</v>
      </c>
      <c r="B24990">
        <v>704000</v>
      </c>
      <c r="C24990">
        <v>2094120</v>
      </c>
      <c r="D24990">
        <v>2089640</v>
      </c>
      <c r="E24990">
        <v>2019400</v>
      </c>
      <c r="F24990" s="4">
        <f t="shared" si="390"/>
        <v>2067720</v>
      </c>
    </row>
    <row r="24991" spans="1:6" x14ac:dyDescent="0.3">
      <c r="A24991" t="s">
        <v>25343</v>
      </c>
      <c r="B24991">
        <v>2033850</v>
      </c>
      <c r="C24991">
        <v>614250</v>
      </c>
      <c r="D24991">
        <v>0</v>
      </c>
      <c r="E24991">
        <v>923650</v>
      </c>
      <c r="F24991" s="4">
        <f t="shared" si="390"/>
        <v>512633.33333333331</v>
      </c>
    </row>
    <row r="24992" spans="1:6" x14ac:dyDescent="0.3">
      <c r="A24992" t="s">
        <v>25344</v>
      </c>
      <c r="B24992">
        <v>256000</v>
      </c>
      <c r="C24992">
        <v>2016900</v>
      </c>
      <c r="D24992">
        <v>2849300</v>
      </c>
      <c r="E24992">
        <v>2635830</v>
      </c>
      <c r="F24992" s="4">
        <f t="shared" si="390"/>
        <v>2500676.6666666665</v>
      </c>
    </row>
    <row r="24993" spans="1:6" x14ac:dyDescent="0.3">
      <c r="A24993" t="s">
        <v>25345</v>
      </c>
      <c r="B24993">
        <v>0</v>
      </c>
      <c r="C24993">
        <v>0</v>
      </c>
      <c r="D24993">
        <v>0</v>
      </c>
      <c r="E24993">
        <v>0</v>
      </c>
      <c r="F24993" s="4">
        <f t="shared" si="390"/>
        <v>0</v>
      </c>
    </row>
    <row r="24994" spans="1:6" x14ac:dyDescent="0.3">
      <c r="A24994" t="s">
        <v>25346</v>
      </c>
      <c r="B24994">
        <v>0</v>
      </c>
      <c r="C24994">
        <v>690690</v>
      </c>
      <c r="D24994">
        <v>234600</v>
      </c>
      <c r="E24994">
        <v>0</v>
      </c>
      <c r="F24994" s="4">
        <f t="shared" si="390"/>
        <v>308430</v>
      </c>
    </row>
    <row r="24995" spans="1:6" x14ac:dyDescent="0.3">
      <c r="A24995" t="s">
        <v>25347</v>
      </c>
      <c r="B24995">
        <v>370000</v>
      </c>
      <c r="C24995">
        <v>0</v>
      </c>
      <c r="D24995">
        <v>0</v>
      </c>
      <c r="E24995">
        <v>311100</v>
      </c>
      <c r="F24995" s="4">
        <f t="shared" si="390"/>
        <v>103700</v>
      </c>
    </row>
    <row r="24996" spans="1:6" x14ac:dyDescent="0.3">
      <c r="A24996" t="s">
        <v>25348</v>
      </c>
      <c r="B24996">
        <v>2022020</v>
      </c>
      <c r="C24996">
        <v>382200</v>
      </c>
      <c r="D24996">
        <v>0</v>
      </c>
      <c r="E24996">
        <v>768200</v>
      </c>
      <c r="F24996" s="4">
        <f t="shared" si="390"/>
        <v>383466.66666666669</v>
      </c>
    </row>
    <row r="24997" spans="1:6" x14ac:dyDescent="0.3">
      <c r="A24997" t="s">
        <v>25349</v>
      </c>
      <c r="B24997">
        <v>0</v>
      </c>
      <c r="C24997">
        <v>2140500</v>
      </c>
      <c r="D24997">
        <v>1063190</v>
      </c>
      <c r="E24997">
        <v>0</v>
      </c>
      <c r="F24997" s="4">
        <f t="shared" si="390"/>
        <v>1067896.6666666667</v>
      </c>
    </row>
    <row r="24998" spans="1:6" x14ac:dyDescent="0.3">
      <c r="A24998" t="s">
        <v>25350</v>
      </c>
      <c r="B24998">
        <v>2339100</v>
      </c>
      <c r="C24998">
        <v>10674900</v>
      </c>
      <c r="D24998">
        <v>15944510</v>
      </c>
      <c r="E24998">
        <v>10413980</v>
      </c>
      <c r="F24998" s="4">
        <f t="shared" si="390"/>
        <v>12344463.333333334</v>
      </c>
    </row>
    <row r="24999" spans="1:6" x14ac:dyDescent="0.3">
      <c r="A24999" t="s">
        <v>25351</v>
      </c>
      <c r="B24999">
        <v>0</v>
      </c>
      <c r="C24999">
        <v>0</v>
      </c>
      <c r="D24999">
        <v>2157740</v>
      </c>
      <c r="E24999">
        <v>2026200</v>
      </c>
      <c r="F24999" s="4">
        <f t="shared" si="390"/>
        <v>1394646.6666666667</v>
      </c>
    </row>
    <row r="25000" spans="1:6" x14ac:dyDescent="0.3">
      <c r="A25000" t="s">
        <v>25352</v>
      </c>
      <c r="B25000">
        <v>0</v>
      </c>
      <c r="C25000">
        <v>2060920</v>
      </c>
      <c r="D25000">
        <v>0</v>
      </c>
      <c r="E25000">
        <v>2545180</v>
      </c>
      <c r="F25000" s="4">
        <f t="shared" si="390"/>
        <v>1535366.6666666667</v>
      </c>
    </row>
    <row r="25001" spans="1:6" x14ac:dyDescent="0.3">
      <c r="A25001" t="s">
        <v>25353</v>
      </c>
      <c r="B25001">
        <v>553650</v>
      </c>
      <c r="C25001">
        <v>0</v>
      </c>
      <c r="D25001">
        <v>1719900</v>
      </c>
      <c r="E25001">
        <v>2000650</v>
      </c>
      <c r="F25001" s="4">
        <f t="shared" si="390"/>
        <v>1240183.3333333333</v>
      </c>
    </row>
    <row r="25002" spans="1:6" x14ac:dyDescent="0.3">
      <c r="A25002" t="s">
        <v>25354</v>
      </c>
      <c r="B25002">
        <v>927290</v>
      </c>
      <c r="C25002">
        <v>0</v>
      </c>
      <c r="D25002">
        <v>0</v>
      </c>
      <c r="E25002">
        <v>1175860</v>
      </c>
      <c r="F25002" s="4">
        <f t="shared" si="390"/>
        <v>391953.33333333331</v>
      </c>
    </row>
    <row r="25003" spans="1:6" x14ac:dyDescent="0.3">
      <c r="A25003" t="s">
        <v>25355</v>
      </c>
      <c r="B25003">
        <v>589120</v>
      </c>
      <c r="C25003">
        <v>647680</v>
      </c>
      <c r="D25003">
        <v>0</v>
      </c>
      <c r="E25003">
        <v>0</v>
      </c>
      <c r="F25003" s="4">
        <f t="shared" si="390"/>
        <v>215893.33333333334</v>
      </c>
    </row>
    <row r="25004" spans="1:6" x14ac:dyDescent="0.3">
      <c r="A25004" t="s">
        <v>25356</v>
      </c>
      <c r="B25004">
        <v>0</v>
      </c>
      <c r="C25004">
        <v>370000</v>
      </c>
      <c r="D25004">
        <v>0</v>
      </c>
      <c r="E25004">
        <v>0</v>
      </c>
      <c r="F25004" s="4">
        <f t="shared" si="390"/>
        <v>123333.33333333333</v>
      </c>
    </row>
    <row r="25005" spans="1:6" x14ac:dyDescent="0.3">
      <c r="A25005" t="s">
        <v>25357</v>
      </c>
      <c r="B25005">
        <v>718900</v>
      </c>
      <c r="C25005">
        <v>4243040</v>
      </c>
      <c r="D25005">
        <v>304000</v>
      </c>
      <c r="E25005">
        <v>3553320</v>
      </c>
      <c r="F25005" s="4">
        <f t="shared" si="390"/>
        <v>2700120</v>
      </c>
    </row>
    <row r="25006" spans="1:6" x14ac:dyDescent="0.3">
      <c r="A25006" t="s">
        <v>25358</v>
      </c>
      <c r="B25006">
        <v>0</v>
      </c>
      <c r="C25006">
        <v>0</v>
      </c>
      <c r="D25006">
        <v>4271760</v>
      </c>
      <c r="E25006">
        <v>0</v>
      </c>
      <c r="F25006" s="4">
        <f t="shared" si="390"/>
        <v>1423920</v>
      </c>
    </row>
    <row r="25007" spans="1:6" x14ac:dyDescent="0.3">
      <c r="A25007" t="s">
        <v>25359</v>
      </c>
      <c r="B25007">
        <v>0</v>
      </c>
      <c r="C25007">
        <v>613200</v>
      </c>
      <c r="D25007">
        <v>0</v>
      </c>
      <c r="E25007">
        <v>0</v>
      </c>
      <c r="F25007" s="4">
        <f t="shared" si="390"/>
        <v>204400</v>
      </c>
    </row>
    <row r="25008" spans="1:6" x14ac:dyDescent="0.3">
      <c r="A25008" t="s">
        <v>25360</v>
      </c>
      <c r="B25008">
        <v>305000</v>
      </c>
      <c r="C25008">
        <v>668460</v>
      </c>
      <c r="D25008">
        <v>1278139</v>
      </c>
      <c r="E25008">
        <v>1809400</v>
      </c>
      <c r="F25008" s="4">
        <f t="shared" si="390"/>
        <v>1251999.6666666667</v>
      </c>
    </row>
    <row r="25009" spans="1:6" x14ac:dyDescent="0.3">
      <c r="A25009" t="s">
        <v>25361</v>
      </c>
      <c r="B25009">
        <v>5708730</v>
      </c>
      <c r="C25009">
        <v>3108830</v>
      </c>
      <c r="D25009">
        <v>15336940</v>
      </c>
      <c r="E25009">
        <v>3171760</v>
      </c>
      <c r="F25009" s="4">
        <f t="shared" si="390"/>
        <v>7205843.333333333</v>
      </c>
    </row>
    <row r="25010" spans="1:6" x14ac:dyDescent="0.3">
      <c r="A25010" t="s">
        <v>25362</v>
      </c>
      <c r="B25010">
        <v>1062080</v>
      </c>
      <c r="C25010">
        <v>0</v>
      </c>
      <c r="D25010">
        <v>0</v>
      </c>
      <c r="E25010">
        <v>0</v>
      </c>
      <c r="F25010" s="4">
        <f t="shared" si="390"/>
        <v>0</v>
      </c>
    </row>
    <row r="25011" spans="1:6" x14ac:dyDescent="0.3">
      <c r="A25011" t="s">
        <v>25363</v>
      </c>
      <c r="B25011">
        <v>308000</v>
      </c>
      <c r="C25011">
        <v>0</v>
      </c>
      <c r="D25011">
        <v>0</v>
      </c>
      <c r="E25011">
        <v>0</v>
      </c>
      <c r="F25011" s="4">
        <f t="shared" si="390"/>
        <v>0</v>
      </c>
    </row>
    <row r="25012" spans="1:6" x14ac:dyDescent="0.3">
      <c r="A25012" t="s">
        <v>25364</v>
      </c>
      <c r="B25012">
        <v>0</v>
      </c>
      <c r="C25012">
        <v>663110</v>
      </c>
      <c r="D25012">
        <v>0</v>
      </c>
      <c r="E25012">
        <v>0</v>
      </c>
      <c r="F25012" s="4">
        <f t="shared" si="390"/>
        <v>221036.66666666666</v>
      </c>
    </row>
    <row r="25013" spans="1:6" x14ac:dyDescent="0.3">
      <c r="A25013" t="s">
        <v>25365</v>
      </c>
      <c r="B25013">
        <v>2118640</v>
      </c>
      <c r="C25013">
        <v>2772200</v>
      </c>
      <c r="D25013">
        <v>6864500</v>
      </c>
      <c r="E25013">
        <v>2493400</v>
      </c>
      <c r="F25013" s="4">
        <f t="shared" si="390"/>
        <v>4043366.6666666665</v>
      </c>
    </row>
    <row r="25014" spans="1:6" x14ac:dyDescent="0.3">
      <c r="A25014" t="s">
        <v>25366</v>
      </c>
      <c r="B25014">
        <v>0</v>
      </c>
      <c r="C25014">
        <v>0</v>
      </c>
      <c r="D25014">
        <v>1323440</v>
      </c>
      <c r="E25014">
        <v>2256800</v>
      </c>
      <c r="F25014" s="4">
        <f t="shared" si="390"/>
        <v>1193413.3333333333</v>
      </c>
    </row>
    <row r="25015" spans="1:6" x14ac:dyDescent="0.3">
      <c r="A25015" t="s">
        <v>25367</v>
      </c>
      <c r="B25015">
        <v>3700000</v>
      </c>
      <c r="C25015">
        <v>26505300</v>
      </c>
      <c r="D25015">
        <v>35520000</v>
      </c>
      <c r="E25015">
        <v>0</v>
      </c>
      <c r="F25015" s="4">
        <f t="shared" si="390"/>
        <v>20675100</v>
      </c>
    </row>
    <row r="25016" spans="1:6" x14ac:dyDescent="0.3">
      <c r="A25016" t="s">
        <v>25368</v>
      </c>
      <c r="B25016">
        <v>549640</v>
      </c>
      <c r="C25016">
        <v>0</v>
      </c>
      <c r="D25016">
        <v>0</v>
      </c>
      <c r="E25016">
        <v>860460</v>
      </c>
      <c r="F25016" s="4">
        <f t="shared" si="390"/>
        <v>286820</v>
      </c>
    </row>
    <row r="25017" spans="1:6" x14ac:dyDescent="0.3">
      <c r="A25017" t="s">
        <v>25369</v>
      </c>
      <c r="B25017">
        <v>0</v>
      </c>
      <c r="C25017">
        <v>823900</v>
      </c>
      <c r="D25017">
        <v>0</v>
      </c>
      <c r="E25017">
        <v>0</v>
      </c>
      <c r="F25017" s="4">
        <f t="shared" si="390"/>
        <v>274633.33333333331</v>
      </c>
    </row>
    <row r="25018" spans="1:6" x14ac:dyDescent="0.3">
      <c r="A25018" t="s">
        <v>25370</v>
      </c>
      <c r="B25018">
        <v>0</v>
      </c>
      <c r="C25018">
        <v>0</v>
      </c>
      <c r="D25018">
        <v>578690</v>
      </c>
      <c r="E25018">
        <v>0</v>
      </c>
      <c r="F25018" s="4">
        <f t="shared" si="390"/>
        <v>192896.66666666666</v>
      </c>
    </row>
    <row r="25019" spans="1:6" x14ac:dyDescent="0.3">
      <c r="A25019" t="s">
        <v>25371</v>
      </c>
      <c r="B25019">
        <v>0</v>
      </c>
      <c r="C25019">
        <v>0</v>
      </c>
      <c r="D25019">
        <v>2074470</v>
      </c>
      <c r="E25019">
        <v>0</v>
      </c>
      <c r="F25019" s="4">
        <f t="shared" si="390"/>
        <v>691490</v>
      </c>
    </row>
    <row r="25020" spans="1:6" x14ac:dyDescent="0.3">
      <c r="A25020" t="s">
        <v>25372</v>
      </c>
      <c r="B25020">
        <v>0</v>
      </c>
      <c r="C25020">
        <v>614930</v>
      </c>
      <c r="D25020">
        <v>0</v>
      </c>
      <c r="E25020">
        <v>744660</v>
      </c>
      <c r="F25020" s="4">
        <f t="shared" si="390"/>
        <v>453196.66666666669</v>
      </c>
    </row>
    <row r="25021" spans="1:6" x14ac:dyDescent="0.3">
      <c r="A25021" t="s">
        <v>25373</v>
      </c>
      <c r="B25021">
        <v>0</v>
      </c>
      <c r="C25021">
        <v>0</v>
      </c>
      <c r="D25021">
        <v>3021200</v>
      </c>
      <c r="E25021">
        <v>2084000</v>
      </c>
      <c r="F25021" s="4">
        <f t="shared" si="390"/>
        <v>1701733.3333333333</v>
      </c>
    </row>
    <row r="25022" spans="1:6" x14ac:dyDescent="0.3">
      <c r="A25022" t="s">
        <v>25374</v>
      </c>
      <c r="B25022">
        <v>0</v>
      </c>
      <c r="C25022">
        <v>860860</v>
      </c>
      <c r="D25022">
        <v>0</v>
      </c>
      <c r="E25022">
        <v>200200</v>
      </c>
      <c r="F25022" s="4">
        <f t="shared" si="390"/>
        <v>353686.66666666669</v>
      </c>
    </row>
    <row r="25023" spans="1:6" x14ac:dyDescent="0.3">
      <c r="A25023" t="s">
        <v>25375</v>
      </c>
      <c r="B25023">
        <v>1013900</v>
      </c>
      <c r="C25023">
        <v>0</v>
      </c>
      <c r="D25023">
        <v>1048860</v>
      </c>
      <c r="E25023">
        <v>1282170</v>
      </c>
      <c r="F25023" s="4">
        <f t="shared" si="390"/>
        <v>777010</v>
      </c>
    </row>
    <row r="25024" spans="1:6" x14ac:dyDescent="0.3">
      <c r="A25024" t="s">
        <v>25376</v>
      </c>
      <c r="B25024">
        <v>0</v>
      </c>
      <c r="C25024">
        <v>0</v>
      </c>
      <c r="D25024">
        <v>1299480</v>
      </c>
      <c r="E25024">
        <v>0</v>
      </c>
      <c r="F25024" s="4">
        <f t="shared" si="390"/>
        <v>433160</v>
      </c>
    </row>
    <row r="25025" spans="1:6" x14ac:dyDescent="0.3">
      <c r="A25025" t="s">
        <v>25377</v>
      </c>
      <c r="B25025">
        <v>2834260</v>
      </c>
      <c r="C25025">
        <v>2609940</v>
      </c>
      <c r="D25025">
        <v>2673620</v>
      </c>
      <c r="E25025">
        <v>3047510</v>
      </c>
      <c r="F25025" s="4">
        <f t="shared" si="390"/>
        <v>2777023.3333333335</v>
      </c>
    </row>
    <row r="25026" spans="1:6" x14ac:dyDescent="0.3">
      <c r="A25026" t="s">
        <v>25378</v>
      </c>
      <c r="B25026">
        <v>316000</v>
      </c>
      <c r="C25026">
        <v>0</v>
      </c>
      <c r="D25026">
        <v>0</v>
      </c>
      <c r="E25026">
        <v>234600</v>
      </c>
      <c r="F25026" s="4">
        <f t="shared" si="390"/>
        <v>78200</v>
      </c>
    </row>
    <row r="25027" spans="1:6" x14ac:dyDescent="0.3">
      <c r="A25027" t="s">
        <v>25379</v>
      </c>
      <c r="B25027">
        <v>0</v>
      </c>
      <c r="C25027">
        <v>561000</v>
      </c>
      <c r="D25027">
        <v>646100</v>
      </c>
      <c r="E25027">
        <v>0</v>
      </c>
      <c r="F25027" s="4">
        <f t="shared" ref="F25027:F25090" si="391">SUM(C25027:E25027)/3</f>
        <v>402366.66666666669</v>
      </c>
    </row>
    <row r="25028" spans="1:6" x14ac:dyDescent="0.3">
      <c r="A25028" t="s">
        <v>25380</v>
      </c>
      <c r="B25028">
        <v>0</v>
      </c>
      <c r="C25028">
        <v>693150</v>
      </c>
      <c r="D25028">
        <v>0</v>
      </c>
      <c r="E25028">
        <v>409500</v>
      </c>
      <c r="F25028" s="4">
        <f t="shared" si="391"/>
        <v>367550</v>
      </c>
    </row>
    <row r="25029" spans="1:6" x14ac:dyDescent="0.3">
      <c r="A25029" t="s">
        <v>25381</v>
      </c>
      <c r="B25029">
        <v>0</v>
      </c>
      <c r="C25029">
        <v>1058670</v>
      </c>
      <c r="D25029">
        <v>1506160</v>
      </c>
      <c r="E25029">
        <v>745020</v>
      </c>
      <c r="F25029" s="4">
        <f t="shared" si="391"/>
        <v>1103283.3333333333</v>
      </c>
    </row>
    <row r="25030" spans="1:6" x14ac:dyDescent="0.3">
      <c r="A25030" t="s">
        <v>25382</v>
      </c>
      <c r="B25030">
        <v>0</v>
      </c>
      <c r="C25030">
        <v>0</v>
      </c>
      <c r="D25030">
        <v>906400</v>
      </c>
      <c r="E25030">
        <v>0</v>
      </c>
      <c r="F25030" s="4">
        <f t="shared" si="391"/>
        <v>302133.33333333331</v>
      </c>
    </row>
    <row r="25031" spans="1:6" x14ac:dyDescent="0.3">
      <c r="A25031" t="s">
        <v>25383</v>
      </c>
      <c r="B25031">
        <v>0</v>
      </c>
      <c r="C25031">
        <v>256000</v>
      </c>
      <c r="D25031">
        <v>0</v>
      </c>
      <c r="E25031">
        <v>0</v>
      </c>
      <c r="F25031" s="4">
        <f t="shared" si="391"/>
        <v>85333.333333333328</v>
      </c>
    </row>
    <row r="25032" spans="1:6" x14ac:dyDescent="0.3">
      <c r="A25032" t="s">
        <v>25384</v>
      </c>
      <c r="B25032">
        <v>1045560</v>
      </c>
      <c r="C25032">
        <v>0</v>
      </c>
      <c r="D25032">
        <v>712500</v>
      </c>
      <c r="E25032">
        <v>0</v>
      </c>
      <c r="F25032" s="4">
        <f t="shared" si="391"/>
        <v>237500</v>
      </c>
    </row>
    <row r="25033" spans="1:6" x14ac:dyDescent="0.3">
      <c r="A25033" t="s">
        <v>25385</v>
      </c>
      <c r="B25033">
        <v>0</v>
      </c>
      <c r="C25033">
        <v>4633800</v>
      </c>
      <c r="D25033">
        <v>754890</v>
      </c>
      <c r="E25033">
        <v>463500</v>
      </c>
      <c r="F25033" s="4">
        <f t="shared" si="391"/>
        <v>1950730</v>
      </c>
    </row>
    <row r="25034" spans="1:6" x14ac:dyDescent="0.3">
      <c r="A25034" t="s">
        <v>25386</v>
      </c>
      <c r="B25034">
        <v>0</v>
      </c>
      <c r="C25034">
        <v>990990</v>
      </c>
      <c r="D25034">
        <v>357000</v>
      </c>
      <c r="E25034">
        <v>210000</v>
      </c>
      <c r="F25034" s="4">
        <f t="shared" si="391"/>
        <v>519330</v>
      </c>
    </row>
    <row r="25035" spans="1:6" x14ac:dyDescent="0.3">
      <c r="A25035" t="s">
        <v>25387</v>
      </c>
      <c r="B25035">
        <v>0</v>
      </c>
      <c r="C25035">
        <v>0</v>
      </c>
      <c r="D25035">
        <v>764400</v>
      </c>
      <c r="E25035">
        <v>0</v>
      </c>
      <c r="F25035" s="4">
        <f t="shared" si="391"/>
        <v>254800</v>
      </c>
    </row>
    <row r="25036" spans="1:6" x14ac:dyDescent="0.3">
      <c r="A25036" t="s">
        <v>25388</v>
      </c>
      <c r="B25036">
        <v>371280</v>
      </c>
      <c r="C25036">
        <v>0</v>
      </c>
      <c r="D25036">
        <v>384000</v>
      </c>
      <c r="E25036">
        <v>489580</v>
      </c>
      <c r="F25036" s="4">
        <f t="shared" si="391"/>
        <v>291193.33333333331</v>
      </c>
    </row>
    <row r="25037" spans="1:6" x14ac:dyDescent="0.3">
      <c r="A25037" t="s">
        <v>25389</v>
      </c>
      <c r="B25037">
        <v>1960430</v>
      </c>
      <c r="C25037">
        <v>0</v>
      </c>
      <c r="D25037">
        <v>1995430</v>
      </c>
      <c r="E25037">
        <v>2005600</v>
      </c>
      <c r="F25037" s="4">
        <f t="shared" si="391"/>
        <v>1333676.6666666667</v>
      </c>
    </row>
    <row r="25038" spans="1:6" x14ac:dyDescent="0.3">
      <c r="A25038" t="s">
        <v>25390</v>
      </c>
      <c r="B25038">
        <v>0</v>
      </c>
      <c r="C25038">
        <v>0</v>
      </c>
      <c r="D25038">
        <v>191100</v>
      </c>
      <c r="E25038">
        <v>234600</v>
      </c>
      <c r="F25038" s="4">
        <f t="shared" si="391"/>
        <v>141900</v>
      </c>
    </row>
    <row r="25039" spans="1:6" x14ac:dyDescent="0.3">
      <c r="A25039" t="s">
        <v>25391</v>
      </c>
      <c r="B25039">
        <v>0</v>
      </c>
      <c r="C25039">
        <v>2135280</v>
      </c>
      <c r="D25039">
        <v>1967600</v>
      </c>
      <c r="E25039">
        <v>2142000</v>
      </c>
      <c r="F25039" s="4">
        <f t="shared" si="391"/>
        <v>2081626.6666666667</v>
      </c>
    </row>
    <row r="25040" spans="1:6" x14ac:dyDescent="0.3">
      <c r="A25040" t="s">
        <v>25392</v>
      </c>
      <c r="B25040">
        <v>256000</v>
      </c>
      <c r="C25040">
        <v>0</v>
      </c>
      <c r="D25040">
        <v>0</v>
      </c>
      <c r="E25040">
        <v>804000</v>
      </c>
      <c r="F25040" s="4">
        <f t="shared" si="391"/>
        <v>268000</v>
      </c>
    </row>
    <row r="25041" spans="1:6" x14ac:dyDescent="0.3">
      <c r="A25041" t="s">
        <v>25393</v>
      </c>
      <c r="B25041">
        <v>424600</v>
      </c>
      <c r="C25041">
        <v>0</v>
      </c>
      <c r="D25041">
        <v>0</v>
      </c>
      <c r="E25041">
        <v>1264900</v>
      </c>
      <c r="F25041" s="4">
        <f t="shared" si="391"/>
        <v>421633.33333333331</v>
      </c>
    </row>
    <row r="25042" spans="1:6" x14ac:dyDescent="0.3">
      <c r="A25042" t="s">
        <v>25394</v>
      </c>
      <c r="B25042">
        <v>0</v>
      </c>
      <c r="C25042">
        <v>0</v>
      </c>
      <c r="D25042">
        <v>661500</v>
      </c>
      <c r="E25042">
        <v>0</v>
      </c>
      <c r="F25042" s="4">
        <f t="shared" si="391"/>
        <v>220500</v>
      </c>
    </row>
    <row r="25043" spans="1:6" x14ac:dyDescent="0.3">
      <c r="A25043" t="s">
        <v>25395</v>
      </c>
      <c r="B25043">
        <v>1148640</v>
      </c>
      <c r="C25043">
        <v>1283100</v>
      </c>
      <c r="D25043">
        <v>0</v>
      </c>
      <c r="E25043">
        <v>214760</v>
      </c>
      <c r="F25043" s="4">
        <f t="shared" si="391"/>
        <v>499286.66666666669</v>
      </c>
    </row>
    <row r="25044" spans="1:6" x14ac:dyDescent="0.3">
      <c r="A25044" t="s">
        <v>25396</v>
      </c>
      <c r="B25044">
        <v>0</v>
      </c>
      <c r="C25044">
        <v>0</v>
      </c>
      <c r="D25044">
        <v>298480</v>
      </c>
      <c r="E25044">
        <v>402000</v>
      </c>
      <c r="F25044" s="4">
        <f t="shared" si="391"/>
        <v>233493.33333333334</v>
      </c>
    </row>
    <row r="25045" spans="1:6" x14ac:dyDescent="0.3">
      <c r="A25045" t="s">
        <v>25397</v>
      </c>
      <c r="B25045">
        <v>1576300</v>
      </c>
      <c r="C25045">
        <v>0</v>
      </c>
      <c r="D25045">
        <v>0</v>
      </c>
      <c r="E25045">
        <v>463500</v>
      </c>
      <c r="F25045" s="4">
        <f t="shared" si="391"/>
        <v>154500</v>
      </c>
    </row>
    <row r="25046" spans="1:6" x14ac:dyDescent="0.3">
      <c r="A25046" t="s">
        <v>25398</v>
      </c>
      <c r="B25046">
        <v>0</v>
      </c>
      <c r="C25046">
        <v>110000</v>
      </c>
      <c r="D25046">
        <v>622440</v>
      </c>
      <c r="E25046">
        <v>1028300</v>
      </c>
      <c r="F25046" s="4">
        <f t="shared" si="391"/>
        <v>586913.33333333337</v>
      </c>
    </row>
    <row r="25047" spans="1:6" x14ac:dyDescent="0.3">
      <c r="A25047" t="s">
        <v>25399</v>
      </c>
      <c r="B25047">
        <v>2770000</v>
      </c>
      <c r="C25047">
        <v>0</v>
      </c>
      <c r="D25047">
        <v>0</v>
      </c>
      <c r="E25047">
        <v>0</v>
      </c>
      <c r="F25047" s="4">
        <f t="shared" si="391"/>
        <v>0</v>
      </c>
    </row>
    <row r="25048" spans="1:6" x14ac:dyDescent="0.3">
      <c r="A25048" t="s">
        <v>25400</v>
      </c>
      <c r="B25048">
        <v>0</v>
      </c>
      <c r="C25048">
        <v>0</v>
      </c>
      <c r="D25048">
        <v>979010</v>
      </c>
      <c r="E25048">
        <v>0</v>
      </c>
      <c r="F25048" s="4">
        <f t="shared" si="391"/>
        <v>326336.66666666669</v>
      </c>
    </row>
    <row r="25049" spans="1:6" x14ac:dyDescent="0.3">
      <c r="A25049" t="s">
        <v>25401</v>
      </c>
      <c r="B25049">
        <v>0</v>
      </c>
      <c r="C25049">
        <v>914720</v>
      </c>
      <c r="D25049">
        <v>2279680</v>
      </c>
      <c r="E25049">
        <v>2468000</v>
      </c>
      <c r="F25049" s="4">
        <f t="shared" si="391"/>
        <v>1887466.6666666667</v>
      </c>
    </row>
    <row r="25050" spans="1:6" x14ac:dyDescent="0.3">
      <c r="A25050" t="s">
        <v>25402</v>
      </c>
      <c r="B25050">
        <v>198900</v>
      </c>
      <c r="C25050">
        <v>0</v>
      </c>
      <c r="D25050">
        <v>0</v>
      </c>
      <c r="E25050">
        <v>198900</v>
      </c>
      <c r="F25050" s="4">
        <f t="shared" si="391"/>
        <v>66300</v>
      </c>
    </row>
    <row r="25051" spans="1:6" x14ac:dyDescent="0.3">
      <c r="A25051" t="s">
        <v>25403</v>
      </c>
      <c r="B25051">
        <v>2322160</v>
      </c>
      <c r="C25051">
        <v>0</v>
      </c>
      <c r="D25051">
        <v>0</v>
      </c>
      <c r="E25051">
        <v>3501240</v>
      </c>
      <c r="F25051" s="4">
        <f t="shared" si="391"/>
        <v>1167080</v>
      </c>
    </row>
    <row r="25052" spans="1:6" x14ac:dyDescent="0.3">
      <c r="A25052" t="s">
        <v>25404</v>
      </c>
      <c r="B25052">
        <v>0</v>
      </c>
      <c r="C25052">
        <v>1756000</v>
      </c>
      <c r="D25052">
        <v>0</v>
      </c>
      <c r="E25052">
        <v>0</v>
      </c>
      <c r="F25052" s="4">
        <f t="shared" si="391"/>
        <v>585333.33333333337</v>
      </c>
    </row>
    <row r="25053" spans="1:6" x14ac:dyDescent="0.3">
      <c r="A25053" t="s">
        <v>25405</v>
      </c>
      <c r="B25053">
        <v>968180</v>
      </c>
      <c r="C25053">
        <v>0</v>
      </c>
      <c r="D25053">
        <v>0</v>
      </c>
      <c r="E25053">
        <v>560200</v>
      </c>
      <c r="F25053" s="4">
        <f t="shared" si="391"/>
        <v>186733.33333333334</v>
      </c>
    </row>
    <row r="25054" spans="1:6" x14ac:dyDescent="0.3">
      <c r="A25054" t="s">
        <v>25406</v>
      </c>
      <c r="B25054">
        <v>0</v>
      </c>
      <c r="C25054">
        <v>2502700</v>
      </c>
      <c r="D25054">
        <v>0</v>
      </c>
      <c r="E25054">
        <v>657930</v>
      </c>
      <c r="F25054" s="4">
        <f t="shared" si="391"/>
        <v>1053543.3333333333</v>
      </c>
    </row>
    <row r="25055" spans="1:6" x14ac:dyDescent="0.3">
      <c r="A25055" t="s">
        <v>25407</v>
      </c>
      <c r="B25055">
        <v>1162980</v>
      </c>
      <c r="C25055">
        <v>0</v>
      </c>
      <c r="D25055">
        <v>0</v>
      </c>
      <c r="E25055">
        <v>0</v>
      </c>
      <c r="F25055" s="4">
        <f t="shared" si="391"/>
        <v>0</v>
      </c>
    </row>
    <row r="25056" spans="1:6" x14ac:dyDescent="0.3">
      <c r="A25056" t="s">
        <v>946</v>
      </c>
      <c r="B25056">
        <v>0</v>
      </c>
      <c r="C25056">
        <v>0</v>
      </c>
      <c r="D25056">
        <v>4814800</v>
      </c>
      <c r="E25056">
        <v>2462460</v>
      </c>
      <c r="F25056" s="4">
        <f t="shared" si="391"/>
        <v>2425753.3333333335</v>
      </c>
    </row>
    <row r="25057" spans="1:6" x14ac:dyDescent="0.3">
      <c r="A25057" t="s">
        <v>25408</v>
      </c>
      <c r="B25057">
        <v>589680</v>
      </c>
      <c r="C25057">
        <v>0</v>
      </c>
      <c r="D25057">
        <v>0</v>
      </c>
      <c r="E25057">
        <v>1771330</v>
      </c>
      <c r="F25057" s="4">
        <f t="shared" si="391"/>
        <v>590443.33333333337</v>
      </c>
    </row>
    <row r="25058" spans="1:6" x14ac:dyDescent="0.3">
      <c r="A25058" t="s">
        <v>25409</v>
      </c>
      <c r="B25058">
        <v>1908420</v>
      </c>
      <c r="C25058">
        <v>0</v>
      </c>
      <c r="D25058">
        <v>0</v>
      </c>
      <c r="E25058">
        <v>830990</v>
      </c>
      <c r="F25058" s="4">
        <f t="shared" si="391"/>
        <v>276996.66666666669</v>
      </c>
    </row>
    <row r="25059" spans="1:6" x14ac:dyDescent="0.3">
      <c r="A25059" t="s">
        <v>25410</v>
      </c>
      <c r="B25059">
        <v>1872550</v>
      </c>
      <c r="C25059">
        <v>0</v>
      </c>
      <c r="D25059">
        <v>0</v>
      </c>
      <c r="E25059">
        <v>579600</v>
      </c>
      <c r="F25059" s="4">
        <f t="shared" si="391"/>
        <v>193200</v>
      </c>
    </row>
    <row r="25060" spans="1:6" x14ac:dyDescent="0.3">
      <c r="A25060" t="s">
        <v>25411</v>
      </c>
      <c r="B25060">
        <v>0</v>
      </c>
      <c r="C25060">
        <v>0</v>
      </c>
      <c r="D25060">
        <v>228000</v>
      </c>
      <c r="E25060">
        <v>0</v>
      </c>
      <c r="F25060" s="4">
        <f t="shared" si="391"/>
        <v>76000</v>
      </c>
    </row>
    <row r="25061" spans="1:6" x14ac:dyDescent="0.3">
      <c r="A25061" t="s">
        <v>25412</v>
      </c>
      <c r="B25061">
        <v>563970</v>
      </c>
      <c r="C25061">
        <v>0</v>
      </c>
      <c r="D25061">
        <v>540540</v>
      </c>
      <c r="E25061">
        <v>486850</v>
      </c>
      <c r="F25061" s="4">
        <f t="shared" si="391"/>
        <v>342463.33333333331</v>
      </c>
    </row>
    <row r="25062" spans="1:6" x14ac:dyDescent="0.3">
      <c r="A25062" t="s">
        <v>25413</v>
      </c>
      <c r="B25062">
        <v>0</v>
      </c>
      <c r="C25062">
        <v>639500</v>
      </c>
      <c r="D25062">
        <v>0</v>
      </c>
      <c r="E25062">
        <v>0</v>
      </c>
      <c r="F25062" s="4">
        <f t="shared" si="391"/>
        <v>213166.66666666666</v>
      </c>
    </row>
    <row r="25063" spans="1:6" x14ac:dyDescent="0.3">
      <c r="A25063" t="s">
        <v>25414</v>
      </c>
      <c r="B25063">
        <v>0</v>
      </c>
      <c r="C25063">
        <v>0</v>
      </c>
      <c r="D25063">
        <v>636219</v>
      </c>
      <c r="E25063">
        <v>0</v>
      </c>
      <c r="F25063" s="4">
        <f t="shared" si="391"/>
        <v>212073</v>
      </c>
    </row>
    <row r="25064" spans="1:6" x14ac:dyDescent="0.3">
      <c r="A25064" t="s">
        <v>25415</v>
      </c>
      <c r="B25064">
        <v>0</v>
      </c>
      <c r="C25064">
        <v>0</v>
      </c>
      <c r="D25064">
        <v>2335920</v>
      </c>
      <c r="E25064">
        <v>0</v>
      </c>
      <c r="F25064" s="4">
        <f t="shared" si="391"/>
        <v>778640</v>
      </c>
    </row>
    <row r="25065" spans="1:6" x14ac:dyDescent="0.3">
      <c r="A25065" t="s">
        <v>25416</v>
      </c>
      <c r="B25065">
        <v>0</v>
      </c>
      <c r="C25065">
        <v>2444430</v>
      </c>
      <c r="D25065">
        <v>580520</v>
      </c>
      <c r="E25065">
        <v>2040930</v>
      </c>
      <c r="F25065" s="4">
        <f t="shared" si="391"/>
        <v>1688626.6666666667</v>
      </c>
    </row>
    <row r="25066" spans="1:6" x14ac:dyDescent="0.3">
      <c r="A25066" t="s">
        <v>25417</v>
      </c>
      <c r="B25066">
        <v>0</v>
      </c>
      <c r="C25066">
        <v>1632270</v>
      </c>
      <c r="D25066">
        <v>311100</v>
      </c>
      <c r="E25066">
        <v>386000</v>
      </c>
      <c r="F25066" s="4">
        <f t="shared" si="391"/>
        <v>776456.66666666663</v>
      </c>
    </row>
    <row r="25067" spans="1:6" x14ac:dyDescent="0.3">
      <c r="A25067" t="s">
        <v>25418</v>
      </c>
      <c r="B25067">
        <v>0</v>
      </c>
      <c r="C25067">
        <v>687960</v>
      </c>
      <c r="D25067">
        <v>671140</v>
      </c>
      <c r="E25067">
        <v>0</v>
      </c>
      <c r="F25067" s="4">
        <f t="shared" si="391"/>
        <v>453033.33333333331</v>
      </c>
    </row>
    <row r="25068" spans="1:6" x14ac:dyDescent="0.3">
      <c r="A25068" t="s">
        <v>25419</v>
      </c>
      <c r="B25068">
        <v>2023100</v>
      </c>
      <c r="C25068">
        <v>0</v>
      </c>
      <c r="D25068">
        <v>0</v>
      </c>
      <c r="E25068">
        <v>0</v>
      </c>
      <c r="F25068" s="4">
        <f t="shared" si="391"/>
        <v>0</v>
      </c>
    </row>
    <row r="25069" spans="1:6" x14ac:dyDescent="0.3">
      <c r="A25069" t="s">
        <v>25420</v>
      </c>
      <c r="B25069">
        <v>0</v>
      </c>
      <c r="C25069">
        <v>4082200</v>
      </c>
      <c r="D25069">
        <v>0</v>
      </c>
      <c r="E25069">
        <v>0</v>
      </c>
      <c r="F25069" s="4">
        <f t="shared" si="391"/>
        <v>1360733.3333333333</v>
      </c>
    </row>
    <row r="25070" spans="1:6" x14ac:dyDescent="0.3">
      <c r="A25070" t="s">
        <v>25421</v>
      </c>
      <c r="B25070">
        <v>1372100</v>
      </c>
      <c r="C25070">
        <v>0</v>
      </c>
      <c r="D25070">
        <v>0</v>
      </c>
      <c r="E25070">
        <v>0</v>
      </c>
      <c r="F25070" s="4">
        <f t="shared" si="391"/>
        <v>0</v>
      </c>
    </row>
    <row r="25071" spans="1:6" x14ac:dyDescent="0.3">
      <c r="A25071" t="s">
        <v>25422</v>
      </c>
      <c r="B25071">
        <v>1710340</v>
      </c>
      <c r="C25071">
        <v>0</v>
      </c>
      <c r="D25071">
        <v>1516060</v>
      </c>
      <c r="E25071">
        <v>0</v>
      </c>
      <c r="F25071" s="4">
        <f t="shared" si="391"/>
        <v>505353.33333333331</v>
      </c>
    </row>
    <row r="25072" spans="1:6" x14ac:dyDescent="0.3">
      <c r="A25072" t="s">
        <v>25423</v>
      </c>
      <c r="B25072">
        <v>0</v>
      </c>
      <c r="C25072">
        <v>0</v>
      </c>
      <c r="D25072">
        <v>1861990</v>
      </c>
      <c r="E25072">
        <v>820000</v>
      </c>
      <c r="F25072" s="4">
        <f t="shared" si="391"/>
        <v>893996.66666666663</v>
      </c>
    </row>
    <row r="25073" spans="1:6" x14ac:dyDescent="0.3">
      <c r="A25073" t="s">
        <v>25424</v>
      </c>
      <c r="B25073">
        <v>0</v>
      </c>
      <c r="C25073">
        <v>740000</v>
      </c>
      <c r="D25073">
        <v>0</v>
      </c>
      <c r="E25073">
        <v>1280000</v>
      </c>
      <c r="F25073" s="4">
        <f t="shared" si="391"/>
        <v>673333.33333333337</v>
      </c>
    </row>
    <row r="25074" spans="1:6" x14ac:dyDescent="0.3">
      <c r="A25074" t="s">
        <v>25425</v>
      </c>
      <c r="B25074">
        <v>0</v>
      </c>
      <c r="C25074">
        <v>1034780</v>
      </c>
      <c r="D25074">
        <v>740000</v>
      </c>
      <c r="E25074">
        <v>1728180</v>
      </c>
      <c r="F25074" s="4">
        <f t="shared" si="391"/>
        <v>1167653.3333333333</v>
      </c>
    </row>
    <row r="25075" spans="1:6" x14ac:dyDescent="0.3">
      <c r="A25075" t="s">
        <v>313</v>
      </c>
      <c r="B25075">
        <v>864000</v>
      </c>
      <c r="C25075">
        <v>0</v>
      </c>
      <c r="D25075">
        <v>0</v>
      </c>
      <c r="E25075">
        <v>532000</v>
      </c>
      <c r="F25075" s="4">
        <f t="shared" si="391"/>
        <v>177333.33333333334</v>
      </c>
    </row>
    <row r="25076" spans="1:6" x14ac:dyDescent="0.3">
      <c r="A25076" t="s">
        <v>25426</v>
      </c>
      <c r="B25076">
        <v>0</v>
      </c>
      <c r="C25076">
        <v>615800</v>
      </c>
      <c r="D25076">
        <v>0</v>
      </c>
      <c r="E25076">
        <v>0</v>
      </c>
      <c r="F25076" s="4">
        <f t="shared" si="391"/>
        <v>205266.66666666666</v>
      </c>
    </row>
    <row r="25077" spans="1:6" x14ac:dyDescent="0.3">
      <c r="A25077" t="s">
        <v>25427</v>
      </c>
      <c r="B25077">
        <v>160000</v>
      </c>
      <c r="C25077">
        <v>0</v>
      </c>
      <c r="D25077">
        <v>0</v>
      </c>
      <c r="E25077">
        <v>0</v>
      </c>
      <c r="F25077" s="4">
        <f t="shared" si="391"/>
        <v>0</v>
      </c>
    </row>
    <row r="25078" spans="1:6" x14ac:dyDescent="0.3">
      <c r="A25078" t="s">
        <v>25428</v>
      </c>
      <c r="B25078">
        <v>0</v>
      </c>
      <c r="C25078">
        <v>0</v>
      </c>
      <c r="D25078">
        <v>1201600</v>
      </c>
      <c r="E25078">
        <v>3083940</v>
      </c>
      <c r="F25078" s="4">
        <f t="shared" si="391"/>
        <v>1428513.3333333333</v>
      </c>
    </row>
    <row r="25079" spans="1:6" x14ac:dyDescent="0.3">
      <c r="A25079" t="s">
        <v>25429</v>
      </c>
      <c r="B25079">
        <v>0</v>
      </c>
      <c r="C25079">
        <v>0</v>
      </c>
      <c r="D25079">
        <v>228000</v>
      </c>
      <c r="E25079">
        <v>0</v>
      </c>
      <c r="F25079" s="4">
        <f t="shared" si="391"/>
        <v>76000</v>
      </c>
    </row>
    <row r="25080" spans="1:6" x14ac:dyDescent="0.3">
      <c r="A25080" t="s">
        <v>25430</v>
      </c>
      <c r="B25080">
        <v>458640</v>
      </c>
      <c r="C25080">
        <v>300300</v>
      </c>
      <c r="D25080">
        <v>0</v>
      </c>
      <c r="E25080">
        <v>7740040</v>
      </c>
      <c r="F25080" s="4">
        <f t="shared" si="391"/>
        <v>2680113.3333333335</v>
      </c>
    </row>
    <row r="25081" spans="1:6" x14ac:dyDescent="0.3">
      <c r="A25081" t="s">
        <v>25431</v>
      </c>
      <c r="B25081">
        <v>0</v>
      </c>
      <c r="C25081">
        <v>0</v>
      </c>
      <c r="D25081">
        <v>890590</v>
      </c>
      <c r="E25081">
        <v>820000</v>
      </c>
      <c r="F25081" s="4">
        <f t="shared" si="391"/>
        <v>570196.66666666663</v>
      </c>
    </row>
    <row r="25082" spans="1:6" x14ac:dyDescent="0.3">
      <c r="A25082" t="s">
        <v>25432</v>
      </c>
      <c r="B25082">
        <v>0</v>
      </c>
      <c r="C25082">
        <v>778200</v>
      </c>
      <c r="D25082">
        <v>636219</v>
      </c>
      <c r="E25082">
        <v>678560</v>
      </c>
      <c r="F25082" s="4">
        <f t="shared" si="391"/>
        <v>697659.66666666663</v>
      </c>
    </row>
    <row r="25083" spans="1:6" x14ac:dyDescent="0.3">
      <c r="A25083" t="s">
        <v>25433</v>
      </c>
      <c r="B25083">
        <v>831190</v>
      </c>
      <c r="C25083">
        <v>0</v>
      </c>
      <c r="D25083">
        <v>2421370</v>
      </c>
      <c r="E25083">
        <v>1138100</v>
      </c>
      <c r="F25083" s="4">
        <f t="shared" si="391"/>
        <v>1186490</v>
      </c>
    </row>
    <row r="25084" spans="1:6" x14ac:dyDescent="0.3">
      <c r="A25084" t="s">
        <v>25434</v>
      </c>
      <c r="B25084">
        <v>2812200</v>
      </c>
      <c r="C25084">
        <v>3321319</v>
      </c>
      <c r="D25084">
        <v>4306840</v>
      </c>
      <c r="E25084">
        <v>837200</v>
      </c>
      <c r="F25084" s="4">
        <f t="shared" si="391"/>
        <v>2821786.3333333335</v>
      </c>
    </row>
    <row r="25085" spans="1:6" x14ac:dyDescent="0.3">
      <c r="A25085" t="s">
        <v>25435</v>
      </c>
      <c r="B25085">
        <v>487000</v>
      </c>
      <c r="C25085">
        <v>0</v>
      </c>
      <c r="D25085">
        <v>2269670</v>
      </c>
      <c r="E25085">
        <v>2018560</v>
      </c>
      <c r="F25085" s="4">
        <f t="shared" si="391"/>
        <v>1429410</v>
      </c>
    </row>
    <row r="25086" spans="1:6" x14ac:dyDescent="0.3">
      <c r="A25086" t="s">
        <v>25436</v>
      </c>
      <c r="B25086">
        <v>2019290</v>
      </c>
      <c r="C25086">
        <v>0</v>
      </c>
      <c r="D25086">
        <v>2076620</v>
      </c>
      <c r="E25086">
        <v>2070130</v>
      </c>
      <c r="F25086" s="4">
        <f t="shared" si="391"/>
        <v>1382250</v>
      </c>
    </row>
    <row r="25087" spans="1:6" x14ac:dyDescent="0.3">
      <c r="A25087" t="s">
        <v>25437</v>
      </c>
      <c r="B25087">
        <v>0</v>
      </c>
      <c r="C25087">
        <v>0</v>
      </c>
      <c r="D25087">
        <v>637750</v>
      </c>
      <c r="E25087">
        <v>839720</v>
      </c>
      <c r="F25087" s="4">
        <f t="shared" si="391"/>
        <v>492490</v>
      </c>
    </row>
    <row r="25088" spans="1:6" x14ac:dyDescent="0.3">
      <c r="A25088" t="s">
        <v>25438</v>
      </c>
      <c r="B25088">
        <v>0</v>
      </c>
      <c r="C25088">
        <v>920000</v>
      </c>
      <c r="D25088">
        <v>0</v>
      </c>
      <c r="E25088">
        <v>0</v>
      </c>
      <c r="F25088" s="4">
        <f t="shared" si="391"/>
        <v>306666.66666666669</v>
      </c>
    </row>
    <row r="25089" spans="1:6" x14ac:dyDescent="0.3">
      <c r="A25089" t="s">
        <v>25439</v>
      </c>
      <c r="B25089">
        <v>0</v>
      </c>
      <c r="C25089">
        <v>1070160</v>
      </c>
      <c r="D25089">
        <v>0</v>
      </c>
      <c r="E25089">
        <v>0</v>
      </c>
      <c r="F25089" s="4">
        <f t="shared" si="391"/>
        <v>356720</v>
      </c>
    </row>
    <row r="25090" spans="1:6" x14ac:dyDescent="0.3">
      <c r="A25090" t="s">
        <v>25440</v>
      </c>
      <c r="B25090">
        <v>200480</v>
      </c>
      <c r="C25090">
        <v>1183800</v>
      </c>
      <c r="D25090">
        <v>764820</v>
      </c>
      <c r="E25090">
        <v>453280</v>
      </c>
      <c r="F25090" s="4">
        <f t="shared" si="391"/>
        <v>800633.33333333337</v>
      </c>
    </row>
    <row r="25091" spans="1:6" x14ac:dyDescent="0.3">
      <c r="A25091" t="s">
        <v>505</v>
      </c>
      <c r="B25091">
        <v>720720</v>
      </c>
      <c r="C25091">
        <v>0</v>
      </c>
      <c r="D25091">
        <v>0</v>
      </c>
      <c r="E25091">
        <v>0</v>
      </c>
      <c r="F25091" s="4">
        <f t="shared" ref="F25091:F25154" si="392">SUM(C25091:E25091)/3</f>
        <v>0</v>
      </c>
    </row>
    <row r="25092" spans="1:6" x14ac:dyDescent="0.3">
      <c r="A25092" t="s">
        <v>25441</v>
      </c>
      <c r="B25092">
        <v>0</v>
      </c>
      <c r="C25092">
        <v>0</v>
      </c>
      <c r="D25092">
        <v>2088450</v>
      </c>
      <c r="E25092">
        <v>0</v>
      </c>
      <c r="F25092" s="4">
        <f t="shared" si="392"/>
        <v>696150</v>
      </c>
    </row>
    <row r="25093" spans="1:6" x14ac:dyDescent="0.3">
      <c r="A25093" t="s">
        <v>25442</v>
      </c>
      <c r="B25093">
        <v>0</v>
      </c>
      <c r="C25093">
        <v>592970</v>
      </c>
      <c r="D25093">
        <v>0</v>
      </c>
      <c r="E25093">
        <v>0</v>
      </c>
      <c r="F25093" s="4">
        <f t="shared" si="392"/>
        <v>197656.66666666666</v>
      </c>
    </row>
    <row r="25094" spans="1:6" x14ac:dyDescent="0.3">
      <c r="A25094" t="s">
        <v>25443</v>
      </c>
      <c r="B25094">
        <v>1065610</v>
      </c>
      <c r="C25094">
        <v>0</v>
      </c>
      <c r="D25094">
        <v>897800</v>
      </c>
      <c r="E25094">
        <v>0</v>
      </c>
      <c r="F25094" s="4">
        <f t="shared" si="392"/>
        <v>299266.66666666669</v>
      </c>
    </row>
    <row r="25095" spans="1:6" x14ac:dyDescent="0.3">
      <c r="A25095" t="s">
        <v>25444</v>
      </c>
      <c r="B25095">
        <v>0</v>
      </c>
      <c r="C25095">
        <v>0</v>
      </c>
      <c r="D25095">
        <v>679590</v>
      </c>
      <c r="E25095">
        <v>1066340</v>
      </c>
      <c r="F25095" s="4">
        <f t="shared" si="392"/>
        <v>581976.66666666663</v>
      </c>
    </row>
    <row r="25096" spans="1:6" x14ac:dyDescent="0.3">
      <c r="A25096" t="s">
        <v>25445</v>
      </c>
      <c r="B25096">
        <v>1992900</v>
      </c>
      <c r="C25096">
        <v>0</v>
      </c>
      <c r="D25096">
        <v>1392300</v>
      </c>
      <c r="E25096">
        <v>0</v>
      </c>
      <c r="F25096" s="4">
        <f t="shared" si="392"/>
        <v>464100</v>
      </c>
    </row>
    <row r="25097" spans="1:6" x14ac:dyDescent="0.3">
      <c r="A25097" t="s">
        <v>25446</v>
      </c>
      <c r="B25097">
        <v>0</v>
      </c>
      <c r="C25097">
        <v>0</v>
      </c>
      <c r="D25097">
        <v>2201200</v>
      </c>
      <c r="E25097">
        <v>2288600</v>
      </c>
      <c r="F25097" s="4">
        <f t="shared" si="392"/>
        <v>1496600</v>
      </c>
    </row>
    <row r="25098" spans="1:6" x14ac:dyDescent="0.3">
      <c r="A25098" t="s">
        <v>25447</v>
      </c>
      <c r="B25098">
        <v>0</v>
      </c>
      <c r="C25098">
        <v>0</v>
      </c>
      <c r="D25098">
        <v>1285200</v>
      </c>
      <c r="E25098">
        <v>2116980</v>
      </c>
      <c r="F25098" s="4">
        <f t="shared" si="392"/>
        <v>1134060</v>
      </c>
    </row>
    <row r="25099" spans="1:6" x14ac:dyDescent="0.3">
      <c r="A25099" t="s">
        <v>25448</v>
      </c>
      <c r="B25099">
        <v>256000</v>
      </c>
      <c r="C25099">
        <v>0</v>
      </c>
      <c r="D25099">
        <v>1579800</v>
      </c>
      <c r="E25099">
        <v>0</v>
      </c>
      <c r="F25099" s="4">
        <f t="shared" si="392"/>
        <v>526600</v>
      </c>
    </row>
    <row r="25100" spans="1:6" x14ac:dyDescent="0.3">
      <c r="A25100" t="s">
        <v>25449</v>
      </c>
      <c r="B25100">
        <v>1180420</v>
      </c>
      <c r="C25100">
        <v>0</v>
      </c>
      <c r="D25100">
        <v>0</v>
      </c>
      <c r="E25100">
        <v>1743650</v>
      </c>
      <c r="F25100" s="4">
        <f t="shared" si="392"/>
        <v>581216.66666666663</v>
      </c>
    </row>
    <row r="25101" spans="1:6" x14ac:dyDescent="0.3">
      <c r="A25101" t="s">
        <v>25450</v>
      </c>
      <c r="B25101">
        <v>643660</v>
      </c>
      <c r="C25101">
        <v>340340</v>
      </c>
      <c r="D25101">
        <v>0</v>
      </c>
      <c r="E25101">
        <v>416780</v>
      </c>
      <c r="F25101" s="4">
        <f t="shared" si="392"/>
        <v>252373.33333333334</v>
      </c>
    </row>
    <row r="25102" spans="1:6" x14ac:dyDescent="0.3">
      <c r="A25102" t="s">
        <v>25451</v>
      </c>
      <c r="B25102">
        <v>0</v>
      </c>
      <c r="C25102">
        <v>1035350</v>
      </c>
      <c r="D25102">
        <v>0</v>
      </c>
      <c r="E25102">
        <v>914190</v>
      </c>
      <c r="F25102" s="4">
        <f t="shared" si="392"/>
        <v>649846.66666666663</v>
      </c>
    </row>
    <row r="25103" spans="1:6" x14ac:dyDescent="0.3">
      <c r="A25103" t="s">
        <v>25452</v>
      </c>
      <c r="B25103">
        <v>0</v>
      </c>
      <c r="C25103">
        <v>0</v>
      </c>
      <c r="D25103">
        <v>1005000</v>
      </c>
      <c r="E25103">
        <v>1003100</v>
      </c>
      <c r="F25103" s="4">
        <f t="shared" si="392"/>
        <v>669366.66666666663</v>
      </c>
    </row>
    <row r="25104" spans="1:6" x14ac:dyDescent="0.3">
      <c r="A25104" t="s">
        <v>25453</v>
      </c>
      <c r="B25104">
        <v>818900</v>
      </c>
      <c r="C25104">
        <v>664760</v>
      </c>
      <c r="D25104">
        <v>2998200</v>
      </c>
      <c r="E25104">
        <v>1233280</v>
      </c>
      <c r="F25104" s="4">
        <f t="shared" si="392"/>
        <v>1632080</v>
      </c>
    </row>
    <row r="25105" spans="1:6" x14ac:dyDescent="0.3">
      <c r="A25105" t="s">
        <v>25454</v>
      </c>
      <c r="B25105">
        <v>2696800</v>
      </c>
      <c r="C25105">
        <v>604300</v>
      </c>
      <c r="D25105">
        <v>0</v>
      </c>
      <c r="E25105">
        <v>3423920</v>
      </c>
      <c r="F25105" s="4">
        <f t="shared" si="392"/>
        <v>1342740</v>
      </c>
    </row>
    <row r="25106" spans="1:6" x14ac:dyDescent="0.3">
      <c r="A25106" t="s">
        <v>25455</v>
      </c>
      <c r="B25106">
        <v>0</v>
      </c>
      <c r="C25106">
        <v>1063790</v>
      </c>
      <c r="D25106">
        <v>0</v>
      </c>
      <c r="E25106">
        <v>1665880</v>
      </c>
      <c r="F25106" s="4">
        <f t="shared" si="392"/>
        <v>909890</v>
      </c>
    </row>
    <row r="25107" spans="1:6" x14ac:dyDescent="0.3">
      <c r="A25107" t="s">
        <v>25456</v>
      </c>
      <c r="B25107">
        <v>0</v>
      </c>
      <c r="C25107">
        <v>950720</v>
      </c>
      <c r="D25107">
        <v>0</v>
      </c>
      <c r="E25107">
        <v>0</v>
      </c>
      <c r="F25107" s="4">
        <f t="shared" si="392"/>
        <v>316906.66666666669</v>
      </c>
    </row>
    <row r="25108" spans="1:6" x14ac:dyDescent="0.3">
      <c r="A25108" t="s">
        <v>25457</v>
      </c>
      <c r="B25108">
        <v>274820</v>
      </c>
      <c r="C25108">
        <v>0</v>
      </c>
      <c r="D25108">
        <v>0</v>
      </c>
      <c r="E25108">
        <v>0</v>
      </c>
      <c r="F25108" s="4">
        <f t="shared" si="392"/>
        <v>0</v>
      </c>
    </row>
    <row r="25109" spans="1:6" x14ac:dyDescent="0.3">
      <c r="A25109" t="s">
        <v>25458</v>
      </c>
      <c r="B25109">
        <v>0</v>
      </c>
      <c r="C25109">
        <v>453200</v>
      </c>
      <c r="D25109">
        <v>0</v>
      </c>
      <c r="E25109">
        <v>0</v>
      </c>
      <c r="F25109" s="4">
        <f t="shared" si="392"/>
        <v>151066.66666666666</v>
      </c>
    </row>
    <row r="25110" spans="1:6" x14ac:dyDescent="0.3">
      <c r="A25110" t="s">
        <v>25459</v>
      </c>
      <c r="B25110">
        <v>535080</v>
      </c>
      <c r="C25110">
        <v>229320</v>
      </c>
      <c r="D25110">
        <v>0</v>
      </c>
      <c r="E25110">
        <v>611520</v>
      </c>
      <c r="F25110" s="4">
        <f t="shared" si="392"/>
        <v>280280</v>
      </c>
    </row>
    <row r="25111" spans="1:6" x14ac:dyDescent="0.3">
      <c r="A25111" t="s">
        <v>25460</v>
      </c>
      <c r="B25111">
        <v>0</v>
      </c>
      <c r="C25111">
        <v>230000</v>
      </c>
      <c r="D25111">
        <v>0</v>
      </c>
      <c r="E25111">
        <v>0</v>
      </c>
      <c r="F25111" s="4">
        <f t="shared" si="392"/>
        <v>76666.666666666672</v>
      </c>
    </row>
    <row r="25112" spans="1:6" x14ac:dyDescent="0.3">
      <c r="A25112" t="s">
        <v>25461</v>
      </c>
      <c r="B25112">
        <v>0</v>
      </c>
      <c r="C25112">
        <v>0</v>
      </c>
      <c r="D25112">
        <v>971880</v>
      </c>
      <c r="E25112">
        <v>560560</v>
      </c>
      <c r="F25112" s="4">
        <f t="shared" si="392"/>
        <v>510813.33333333331</v>
      </c>
    </row>
    <row r="25113" spans="1:6" x14ac:dyDescent="0.3">
      <c r="A25113" t="s">
        <v>25462</v>
      </c>
      <c r="B25113">
        <v>339000</v>
      </c>
      <c r="C25113">
        <v>0</v>
      </c>
      <c r="D25113">
        <v>0</v>
      </c>
      <c r="E25113">
        <v>0</v>
      </c>
      <c r="F25113" s="4">
        <f t="shared" si="392"/>
        <v>0</v>
      </c>
    </row>
    <row r="25114" spans="1:6" x14ac:dyDescent="0.3">
      <c r="A25114" t="s">
        <v>25463</v>
      </c>
      <c r="B25114">
        <v>6094860</v>
      </c>
      <c r="C25114">
        <v>6400800</v>
      </c>
      <c r="D25114">
        <v>6670980</v>
      </c>
      <c r="E25114">
        <v>6395760</v>
      </c>
      <c r="F25114" s="4">
        <f t="shared" si="392"/>
        <v>6489180</v>
      </c>
    </row>
    <row r="25115" spans="1:6" x14ac:dyDescent="0.3">
      <c r="A25115" t="s">
        <v>25464</v>
      </c>
      <c r="B25115">
        <v>4901800</v>
      </c>
      <c r="C25115">
        <v>5354040</v>
      </c>
      <c r="D25115">
        <v>4151220</v>
      </c>
      <c r="E25115">
        <v>7709860</v>
      </c>
      <c r="F25115" s="4">
        <f t="shared" si="392"/>
        <v>5738373.333333333</v>
      </c>
    </row>
    <row r="25116" spans="1:6" x14ac:dyDescent="0.3">
      <c r="A25116" t="s">
        <v>25465</v>
      </c>
      <c r="B25116">
        <v>1215020</v>
      </c>
      <c r="C25116">
        <v>0</v>
      </c>
      <c r="D25116">
        <v>0</v>
      </c>
      <c r="E25116">
        <v>0</v>
      </c>
      <c r="F25116" s="4">
        <f t="shared" si="392"/>
        <v>0</v>
      </c>
    </row>
    <row r="25117" spans="1:6" x14ac:dyDescent="0.3">
      <c r="A25117" t="s">
        <v>25466</v>
      </c>
      <c r="B25117">
        <v>0</v>
      </c>
      <c r="C25117">
        <v>1089270</v>
      </c>
      <c r="D25117">
        <v>981890</v>
      </c>
      <c r="E25117">
        <v>2805620</v>
      </c>
      <c r="F25117" s="4">
        <f t="shared" si="392"/>
        <v>1625593.3333333333</v>
      </c>
    </row>
    <row r="25118" spans="1:6" x14ac:dyDescent="0.3">
      <c r="A25118" t="s">
        <v>25467</v>
      </c>
      <c r="B25118">
        <v>504890</v>
      </c>
      <c r="C25118">
        <v>1730000</v>
      </c>
      <c r="D25118">
        <v>0</v>
      </c>
      <c r="E25118">
        <v>967350</v>
      </c>
      <c r="F25118" s="4">
        <f t="shared" si="392"/>
        <v>899116.66666666663</v>
      </c>
    </row>
    <row r="25119" spans="1:6" x14ac:dyDescent="0.3">
      <c r="A25119" t="s">
        <v>25468</v>
      </c>
      <c r="B25119">
        <v>0</v>
      </c>
      <c r="C25119">
        <v>0</v>
      </c>
      <c r="D25119">
        <v>382200</v>
      </c>
      <c r="E25119">
        <v>0</v>
      </c>
      <c r="F25119" s="4">
        <f t="shared" si="392"/>
        <v>127400</v>
      </c>
    </row>
    <row r="25120" spans="1:6" x14ac:dyDescent="0.3">
      <c r="A25120" t="s">
        <v>25469</v>
      </c>
      <c r="B25120">
        <v>2907170</v>
      </c>
      <c r="C25120">
        <v>2299000</v>
      </c>
      <c r="D25120">
        <v>4224160</v>
      </c>
      <c r="E25120">
        <v>2115750</v>
      </c>
      <c r="F25120" s="4">
        <f t="shared" si="392"/>
        <v>2879636.6666666665</v>
      </c>
    </row>
    <row r="25121" spans="1:6" x14ac:dyDescent="0.3">
      <c r="A25121" t="s">
        <v>25470</v>
      </c>
      <c r="B25121">
        <v>0</v>
      </c>
      <c r="C25121">
        <v>1253340</v>
      </c>
      <c r="D25121">
        <v>0</v>
      </c>
      <c r="E25121">
        <v>0</v>
      </c>
      <c r="F25121" s="4">
        <f t="shared" si="392"/>
        <v>417780</v>
      </c>
    </row>
    <row r="25122" spans="1:6" x14ac:dyDescent="0.3">
      <c r="A25122" t="s">
        <v>25471</v>
      </c>
      <c r="B25122">
        <v>0</v>
      </c>
      <c r="C25122">
        <v>645890</v>
      </c>
      <c r="D25122">
        <v>1270510</v>
      </c>
      <c r="E25122">
        <v>912550</v>
      </c>
      <c r="F25122" s="4">
        <f t="shared" si="392"/>
        <v>942983.33333333337</v>
      </c>
    </row>
    <row r="25123" spans="1:6" x14ac:dyDescent="0.3">
      <c r="A25123" t="s">
        <v>25472</v>
      </c>
      <c r="B25123">
        <v>0</v>
      </c>
      <c r="C25123">
        <v>3110380</v>
      </c>
      <c r="D25123">
        <v>2635750</v>
      </c>
      <c r="E25123">
        <v>3576650</v>
      </c>
      <c r="F25123" s="4">
        <f t="shared" si="392"/>
        <v>3107593.3333333335</v>
      </c>
    </row>
    <row r="25124" spans="1:6" x14ac:dyDescent="0.3">
      <c r="A25124" t="s">
        <v>25473</v>
      </c>
      <c r="B25124">
        <v>2200140</v>
      </c>
      <c r="C25124">
        <v>230000</v>
      </c>
      <c r="D25124">
        <v>0</v>
      </c>
      <c r="E25124">
        <v>1412320</v>
      </c>
      <c r="F25124" s="4">
        <f t="shared" si="392"/>
        <v>547440</v>
      </c>
    </row>
    <row r="25125" spans="1:6" x14ac:dyDescent="0.3">
      <c r="A25125" t="s">
        <v>25474</v>
      </c>
      <c r="B25125">
        <v>0</v>
      </c>
      <c r="C25125">
        <v>0</v>
      </c>
      <c r="D25125">
        <v>2326700</v>
      </c>
      <c r="E25125">
        <v>2239070</v>
      </c>
      <c r="F25125" s="4">
        <f t="shared" si="392"/>
        <v>1521923.3333333333</v>
      </c>
    </row>
    <row r="25126" spans="1:6" x14ac:dyDescent="0.3">
      <c r="A25126" t="s">
        <v>25475</v>
      </c>
      <c r="B25126">
        <v>0</v>
      </c>
      <c r="C25126">
        <v>588770</v>
      </c>
      <c r="D25126">
        <v>2360520</v>
      </c>
      <c r="E25126">
        <v>2520280</v>
      </c>
      <c r="F25126" s="4">
        <f t="shared" si="392"/>
        <v>1823190</v>
      </c>
    </row>
    <row r="25127" spans="1:6" x14ac:dyDescent="0.3">
      <c r="A25127" t="s">
        <v>25476</v>
      </c>
      <c r="B25127">
        <v>959140</v>
      </c>
      <c r="C25127">
        <v>0</v>
      </c>
      <c r="D25127">
        <v>0</v>
      </c>
      <c r="E25127">
        <v>0</v>
      </c>
      <c r="F25127" s="4">
        <f t="shared" si="392"/>
        <v>0</v>
      </c>
    </row>
    <row r="25128" spans="1:6" x14ac:dyDescent="0.3">
      <c r="A25128" t="s">
        <v>25477</v>
      </c>
      <c r="B25128">
        <v>418000</v>
      </c>
      <c r="C25128">
        <v>0</v>
      </c>
      <c r="D25128">
        <v>0</v>
      </c>
      <c r="E25128">
        <v>0</v>
      </c>
      <c r="F25128" s="4">
        <f t="shared" si="392"/>
        <v>0</v>
      </c>
    </row>
    <row r="25129" spans="1:6" x14ac:dyDescent="0.3">
      <c r="A25129" t="s">
        <v>25478</v>
      </c>
      <c r="B25129">
        <v>0</v>
      </c>
      <c r="C25129">
        <v>700000</v>
      </c>
      <c r="D25129">
        <v>0</v>
      </c>
      <c r="E25129">
        <v>529280</v>
      </c>
      <c r="F25129" s="4">
        <f t="shared" si="392"/>
        <v>409760</v>
      </c>
    </row>
    <row r="25130" spans="1:6" x14ac:dyDescent="0.3">
      <c r="A25130" t="s">
        <v>25479</v>
      </c>
      <c r="B25130">
        <v>2175180</v>
      </c>
      <c r="C25130">
        <v>1671980</v>
      </c>
      <c r="D25130">
        <v>2296470</v>
      </c>
      <c r="E25130">
        <v>3318370</v>
      </c>
      <c r="F25130" s="4">
        <f t="shared" si="392"/>
        <v>2428940</v>
      </c>
    </row>
    <row r="25131" spans="1:6" x14ac:dyDescent="0.3">
      <c r="A25131" t="s">
        <v>25480</v>
      </c>
      <c r="B25131">
        <v>0</v>
      </c>
      <c r="C25131">
        <v>967100</v>
      </c>
      <c r="D25131">
        <v>0</v>
      </c>
      <c r="E25131">
        <v>738900</v>
      </c>
      <c r="F25131" s="4">
        <f t="shared" si="392"/>
        <v>568666.66666666663</v>
      </c>
    </row>
    <row r="25132" spans="1:6" x14ac:dyDescent="0.3">
      <c r="A25132" t="s">
        <v>25481</v>
      </c>
      <c r="B25132">
        <v>0</v>
      </c>
      <c r="C25132">
        <v>229320</v>
      </c>
      <c r="D25132">
        <v>0</v>
      </c>
      <c r="E25132">
        <v>0</v>
      </c>
      <c r="F25132" s="4">
        <f t="shared" si="392"/>
        <v>76440</v>
      </c>
    </row>
    <row r="25133" spans="1:6" x14ac:dyDescent="0.3">
      <c r="A25133" t="s">
        <v>25482</v>
      </c>
      <c r="B25133">
        <v>562380</v>
      </c>
      <c r="C25133">
        <v>427700</v>
      </c>
      <c r="D25133">
        <v>0</v>
      </c>
      <c r="E25133">
        <v>0</v>
      </c>
      <c r="F25133" s="4">
        <f t="shared" si="392"/>
        <v>142566.66666666666</v>
      </c>
    </row>
    <row r="25134" spans="1:6" x14ac:dyDescent="0.3">
      <c r="A25134" t="s">
        <v>25483</v>
      </c>
      <c r="B25134">
        <v>2829840</v>
      </c>
      <c r="C25134">
        <v>3227770</v>
      </c>
      <c r="D25134">
        <v>2204560</v>
      </c>
      <c r="E25134">
        <v>8819090</v>
      </c>
      <c r="F25134" s="4">
        <f t="shared" si="392"/>
        <v>4750473.333333333</v>
      </c>
    </row>
    <row r="25135" spans="1:6" x14ac:dyDescent="0.3">
      <c r="A25135" t="s">
        <v>25484</v>
      </c>
      <c r="B25135">
        <v>298480</v>
      </c>
      <c r="C25135">
        <v>660400</v>
      </c>
      <c r="D25135">
        <v>1130720</v>
      </c>
      <c r="E25135">
        <v>1224040</v>
      </c>
      <c r="F25135" s="4">
        <f t="shared" si="392"/>
        <v>1005053.3333333334</v>
      </c>
    </row>
    <row r="25136" spans="1:6" x14ac:dyDescent="0.3">
      <c r="A25136" t="s">
        <v>25485</v>
      </c>
      <c r="B25136">
        <v>0</v>
      </c>
      <c r="C25136">
        <v>0</v>
      </c>
      <c r="D25136">
        <v>1097340</v>
      </c>
      <c r="E25136">
        <v>593200</v>
      </c>
      <c r="F25136" s="4">
        <f t="shared" si="392"/>
        <v>563513.33333333337</v>
      </c>
    </row>
    <row r="25137" spans="1:6" x14ac:dyDescent="0.3">
      <c r="A25137" t="s">
        <v>25486</v>
      </c>
      <c r="B25137">
        <v>381600</v>
      </c>
      <c r="C25137">
        <v>0</v>
      </c>
      <c r="D25137">
        <v>0</v>
      </c>
      <c r="E25137">
        <v>0</v>
      </c>
      <c r="F25137" s="4">
        <f t="shared" si="392"/>
        <v>0</v>
      </c>
    </row>
    <row r="25138" spans="1:6" x14ac:dyDescent="0.3">
      <c r="A25138" t="s">
        <v>25487</v>
      </c>
      <c r="B25138">
        <v>0</v>
      </c>
      <c r="C25138">
        <v>516000</v>
      </c>
      <c r="D25138">
        <v>603120</v>
      </c>
      <c r="E25138">
        <v>0</v>
      </c>
      <c r="F25138" s="4">
        <f t="shared" si="392"/>
        <v>373040</v>
      </c>
    </row>
    <row r="25139" spans="1:6" x14ac:dyDescent="0.3">
      <c r="A25139" t="s">
        <v>25488</v>
      </c>
      <c r="B25139">
        <v>0</v>
      </c>
      <c r="C25139">
        <v>700000</v>
      </c>
      <c r="D25139">
        <v>2838850</v>
      </c>
      <c r="E25139">
        <v>2185940</v>
      </c>
      <c r="F25139" s="4">
        <f t="shared" si="392"/>
        <v>1908263.3333333333</v>
      </c>
    </row>
    <row r="25140" spans="1:6" x14ac:dyDescent="0.3">
      <c r="A25140" t="s">
        <v>25489</v>
      </c>
      <c r="B25140">
        <v>0</v>
      </c>
      <c r="C25140">
        <v>491190</v>
      </c>
      <c r="D25140">
        <v>0</v>
      </c>
      <c r="E25140">
        <v>429520</v>
      </c>
      <c r="F25140" s="4">
        <f t="shared" si="392"/>
        <v>306903.33333333331</v>
      </c>
    </row>
    <row r="25141" spans="1:6" x14ac:dyDescent="0.3">
      <c r="A25141" t="s">
        <v>25490</v>
      </c>
      <c r="B25141">
        <v>535080</v>
      </c>
      <c r="C25141">
        <v>0</v>
      </c>
      <c r="D25141">
        <v>0</v>
      </c>
      <c r="E25141">
        <v>2120770</v>
      </c>
      <c r="F25141" s="4">
        <f t="shared" si="392"/>
        <v>706923.33333333337</v>
      </c>
    </row>
    <row r="25142" spans="1:6" x14ac:dyDescent="0.3">
      <c r="A25142" t="s">
        <v>25491</v>
      </c>
      <c r="B25142">
        <v>257730</v>
      </c>
      <c r="C25142">
        <v>2033930</v>
      </c>
      <c r="D25142">
        <v>0</v>
      </c>
      <c r="E25142">
        <v>6380300</v>
      </c>
      <c r="F25142" s="4">
        <f t="shared" si="392"/>
        <v>2804743.3333333335</v>
      </c>
    </row>
    <row r="25143" spans="1:6" x14ac:dyDescent="0.3">
      <c r="A25143" t="s">
        <v>25492</v>
      </c>
      <c r="B25143">
        <v>0</v>
      </c>
      <c r="C25143">
        <v>4218700</v>
      </c>
      <c r="D25143">
        <v>548550</v>
      </c>
      <c r="E25143">
        <v>599850</v>
      </c>
      <c r="F25143" s="4">
        <f t="shared" si="392"/>
        <v>1789033.3333333333</v>
      </c>
    </row>
    <row r="25144" spans="1:6" x14ac:dyDescent="0.3">
      <c r="A25144" t="s">
        <v>25493</v>
      </c>
      <c r="B25144">
        <v>2130840</v>
      </c>
      <c r="C25144">
        <v>2581460</v>
      </c>
      <c r="D25144">
        <v>3236860</v>
      </c>
      <c r="E25144">
        <v>3212990</v>
      </c>
      <c r="F25144" s="4">
        <f t="shared" si="392"/>
        <v>3010436.6666666665</v>
      </c>
    </row>
    <row r="25145" spans="1:6" x14ac:dyDescent="0.3">
      <c r="A25145" t="s">
        <v>25494</v>
      </c>
      <c r="B25145">
        <v>0</v>
      </c>
      <c r="C25145">
        <v>529000</v>
      </c>
      <c r="D25145">
        <v>281190</v>
      </c>
      <c r="E25145">
        <v>0</v>
      </c>
      <c r="F25145" s="4">
        <f t="shared" si="392"/>
        <v>270063.33333333331</v>
      </c>
    </row>
    <row r="25146" spans="1:6" x14ac:dyDescent="0.3">
      <c r="A25146" t="s">
        <v>25495</v>
      </c>
      <c r="B25146">
        <v>32301000</v>
      </c>
      <c r="C25146">
        <v>35890000</v>
      </c>
      <c r="D25146">
        <v>0</v>
      </c>
      <c r="E25146">
        <v>0</v>
      </c>
      <c r="F25146" s="4">
        <f t="shared" si="392"/>
        <v>11963333.333333334</v>
      </c>
    </row>
    <row r="25147" spans="1:6" x14ac:dyDescent="0.3">
      <c r="A25147" t="s">
        <v>25496</v>
      </c>
      <c r="B25147">
        <v>0</v>
      </c>
      <c r="C25147">
        <v>0</v>
      </c>
      <c r="D25147">
        <v>3941370</v>
      </c>
      <c r="E25147">
        <v>1666340</v>
      </c>
      <c r="F25147" s="4">
        <f t="shared" si="392"/>
        <v>1869236.6666666667</v>
      </c>
    </row>
    <row r="25148" spans="1:6" x14ac:dyDescent="0.3">
      <c r="A25148" t="s">
        <v>25497</v>
      </c>
      <c r="B25148">
        <v>382200</v>
      </c>
      <c r="C25148">
        <v>0</v>
      </c>
      <c r="D25148">
        <v>628000</v>
      </c>
      <c r="E25148">
        <v>1055700</v>
      </c>
      <c r="F25148" s="4">
        <f t="shared" si="392"/>
        <v>561233.33333333337</v>
      </c>
    </row>
    <row r="25149" spans="1:6" x14ac:dyDescent="0.3">
      <c r="A25149" t="s">
        <v>25498</v>
      </c>
      <c r="B25149">
        <v>0</v>
      </c>
      <c r="C25149">
        <v>2080000</v>
      </c>
      <c r="D25149">
        <v>0</v>
      </c>
      <c r="E25149">
        <v>2017380</v>
      </c>
      <c r="F25149" s="4">
        <f t="shared" si="392"/>
        <v>1365793.3333333333</v>
      </c>
    </row>
    <row r="25150" spans="1:6" x14ac:dyDescent="0.3">
      <c r="A25150" t="s">
        <v>25499</v>
      </c>
      <c r="B25150">
        <v>0</v>
      </c>
      <c r="C25150">
        <v>651190</v>
      </c>
      <c r="D25150">
        <v>264600</v>
      </c>
      <c r="E25150">
        <v>1042560</v>
      </c>
      <c r="F25150" s="4">
        <f t="shared" si="392"/>
        <v>652783.33333333337</v>
      </c>
    </row>
    <row r="25151" spans="1:6" x14ac:dyDescent="0.3">
      <c r="A25151" t="s">
        <v>25500</v>
      </c>
      <c r="B25151">
        <v>486570</v>
      </c>
      <c r="C25151">
        <v>0</v>
      </c>
      <c r="D25151">
        <v>0</v>
      </c>
      <c r="E25151">
        <v>0</v>
      </c>
      <c r="F25151" s="4">
        <f t="shared" si="392"/>
        <v>0</v>
      </c>
    </row>
    <row r="25152" spans="1:6" x14ac:dyDescent="0.3">
      <c r="A25152" t="s">
        <v>25501</v>
      </c>
      <c r="B25152">
        <v>0</v>
      </c>
      <c r="C25152">
        <v>460300</v>
      </c>
      <c r="D25152">
        <v>846300</v>
      </c>
      <c r="E25152">
        <v>0</v>
      </c>
      <c r="F25152" s="4">
        <f t="shared" si="392"/>
        <v>435533.33333333331</v>
      </c>
    </row>
    <row r="25153" spans="1:6" x14ac:dyDescent="0.3">
      <c r="A25153" t="s">
        <v>25502</v>
      </c>
      <c r="B25153">
        <v>0</v>
      </c>
      <c r="C25153">
        <v>740000</v>
      </c>
      <c r="D25153">
        <v>0</v>
      </c>
      <c r="E25153">
        <v>500500</v>
      </c>
      <c r="F25153" s="4">
        <f t="shared" si="392"/>
        <v>413500</v>
      </c>
    </row>
    <row r="25154" spans="1:6" x14ac:dyDescent="0.3">
      <c r="A25154" t="s">
        <v>25503</v>
      </c>
      <c r="B25154">
        <v>659950</v>
      </c>
      <c r="C25154">
        <v>0</v>
      </c>
      <c r="D25154">
        <v>551460</v>
      </c>
      <c r="E25154">
        <v>2249320</v>
      </c>
      <c r="F25154" s="4">
        <f t="shared" si="392"/>
        <v>933593.33333333337</v>
      </c>
    </row>
    <row r="25155" spans="1:6" x14ac:dyDescent="0.3">
      <c r="A25155" t="s">
        <v>25504</v>
      </c>
      <c r="B25155">
        <v>0</v>
      </c>
      <c r="C25155">
        <v>498680</v>
      </c>
      <c r="D25155">
        <v>340500</v>
      </c>
      <c r="E25155">
        <v>174300</v>
      </c>
      <c r="F25155" s="4">
        <f t="shared" ref="F25155:F25218" si="393">SUM(C25155:E25155)/3</f>
        <v>337826.66666666669</v>
      </c>
    </row>
    <row r="25156" spans="1:6" x14ac:dyDescent="0.3">
      <c r="A25156" t="s">
        <v>25505</v>
      </c>
      <c r="B25156">
        <v>0</v>
      </c>
      <c r="C25156">
        <v>1096180</v>
      </c>
      <c r="D25156">
        <v>899080</v>
      </c>
      <c r="E25156">
        <v>651720</v>
      </c>
      <c r="F25156" s="4">
        <f t="shared" si="393"/>
        <v>882326.66666666663</v>
      </c>
    </row>
    <row r="25157" spans="1:6" x14ac:dyDescent="0.3">
      <c r="A25157" t="s">
        <v>25506</v>
      </c>
      <c r="B25157">
        <v>0</v>
      </c>
      <c r="C25157">
        <v>734370</v>
      </c>
      <c r="D25157">
        <v>563000</v>
      </c>
      <c r="E25157">
        <v>1093600</v>
      </c>
      <c r="F25157" s="4">
        <f t="shared" si="393"/>
        <v>796990</v>
      </c>
    </row>
    <row r="25158" spans="1:6" x14ac:dyDescent="0.3">
      <c r="A25158" t="s">
        <v>25507</v>
      </c>
      <c r="B25158">
        <v>0</v>
      </c>
      <c r="C25158">
        <v>600000</v>
      </c>
      <c r="D25158">
        <v>0</v>
      </c>
      <c r="E25158">
        <v>1927170</v>
      </c>
      <c r="F25158" s="4">
        <f t="shared" si="393"/>
        <v>842390</v>
      </c>
    </row>
    <row r="25159" spans="1:6" x14ac:dyDescent="0.3">
      <c r="A25159" t="s">
        <v>25508</v>
      </c>
      <c r="B25159">
        <v>0</v>
      </c>
      <c r="C25159">
        <v>1499450</v>
      </c>
      <c r="D25159">
        <v>0</v>
      </c>
      <c r="E25159">
        <v>0</v>
      </c>
      <c r="F25159" s="4">
        <f t="shared" si="393"/>
        <v>499816.66666666669</v>
      </c>
    </row>
    <row r="25160" spans="1:6" x14ac:dyDescent="0.3">
      <c r="A25160" t="s">
        <v>25509</v>
      </c>
      <c r="B25160">
        <v>0</v>
      </c>
      <c r="C25160">
        <v>0</v>
      </c>
      <c r="D25160">
        <v>1320950</v>
      </c>
      <c r="E25160">
        <v>977600</v>
      </c>
      <c r="F25160" s="4">
        <f t="shared" si="393"/>
        <v>766183.33333333337</v>
      </c>
    </row>
    <row r="25161" spans="1:6" x14ac:dyDescent="0.3">
      <c r="A25161" t="s">
        <v>25510</v>
      </c>
      <c r="B25161">
        <v>847120</v>
      </c>
      <c r="C25161">
        <v>772000</v>
      </c>
      <c r="D25161">
        <v>743440</v>
      </c>
      <c r="E25161">
        <v>1755050</v>
      </c>
      <c r="F25161" s="4">
        <f t="shared" si="393"/>
        <v>1090163.3333333333</v>
      </c>
    </row>
    <row r="25162" spans="1:6" x14ac:dyDescent="0.3">
      <c r="A25162" t="s">
        <v>25511</v>
      </c>
      <c r="B25162">
        <v>540540</v>
      </c>
      <c r="C25162">
        <v>149400</v>
      </c>
      <c r="D25162">
        <v>191100</v>
      </c>
      <c r="E25162">
        <v>0</v>
      </c>
      <c r="F25162" s="4">
        <f t="shared" si="393"/>
        <v>113500</v>
      </c>
    </row>
    <row r="25163" spans="1:6" x14ac:dyDescent="0.3">
      <c r="A25163" t="s">
        <v>25512</v>
      </c>
      <c r="B25163">
        <v>580580</v>
      </c>
      <c r="C25163">
        <v>1735120</v>
      </c>
      <c r="D25163">
        <v>0</v>
      </c>
      <c r="E25163">
        <v>1473680</v>
      </c>
      <c r="F25163" s="4">
        <f t="shared" si="393"/>
        <v>1069600</v>
      </c>
    </row>
    <row r="25164" spans="1:6" x14ac:dyDescent="0.3">
      <c r="A25164" t="s">
        <v>25513</v>
      </c>
      <c r="B25164">
        <v>2741970</v>
      </c>
      <c r="C25164">
        <v>3042520</v>
      </c>
      <c r="D25164">
        <v>4264890</v>
      </c>
      <c r="E25164">
        <v>4148540</v>
      </c>
      <c r="F25164" s="4">
        <f t="shared" si="393"/>
        <v>3818650</v>
      </c>
    </row>
    <row r="25165" spans="1:6" x14ac:dyDescent="0.3">
      <c r="A25165" t="s">
        <v>25514</v>
      </c>
      <c r="B25165">
        <v>823200</v>
      </c>
      <c r="C25165">
        <v>0</v>
      </c>
      <c r="D25165">
        <v>422060</v>
      </c>
      <c r="E25165">
        <v>1655080</v>
      </c>
      <c r="F25165" s="4">
        <f t="shared" si="393"/>
        <v>692380</v>
      </c>
    </row>
    <row r="25166" spans="1:6" x14ac:dyDescent="0.3">
      <c r="A25166" t="s">
        <v>25515</v>
      </c>
      <c r="B25166">
        <v>0</v>
      </c>
      <c r="C25166">
        <v>230000</v>
      </c>
      <c r="D25166">
        <v>357000</v>
      </c>
      <c r="E25166">
        <v>0</v>
      </c>
      <c r="F25166" s="4">
        <f t="shared" si="393"/>
        <v>195666.66666666666</v>
      </c>
    </row>
    <row r="25167" spans="1:6" x14ac:dyDescent="0.3">
      <c r="A25167" t="s">
        <v>25516</v>
      </c>
      <c r="B25167">
        <v>0</v>
      </c>
      <c r="C25167">
        <v>792630</v>
      </c>
      <c r="D25167">
        <v>0</v>
      </c>
      <c r="E25167">
        <v>0</v>
      </c>
      <c r="F25167" s="4">
        <f t="shared" si="393"/>
        <v>264210</v>
      </c>
    </row>
    <row r="25168" spans="1:6" x14ac:dyDescent="0.3">
      <c r="A25168" t="s">
        <v>25517</v>
      </c>
      <c r="B25168">
        <v>934800</v>
      </c>
      <c r="C25168">
        <v>1990170</v>
      </c>
      <c r="D25168">
        <v>0</v>
      </c>
      <c r="E25168">
        <v>2033850</v>
      </c>
      <c r="F25168" s="4">
        <f t="shared" si="393"/>
        <v>1341340</v>
      </c>
    </row>
    <row r="25169" spans="1:6" x14ac:dyDescent="0.3">
      <c r="A25169" t="s">
        <v>654</v>
      </c>
      <c r="B25169">
        <v>1456000</v>
      </c>
      <c r="C25169">
        <v>932750</v>
      </c>
      <c r="D25169">
        <v>514400</v>
      </c>
      <c r="E25169">
        <v>2307470</v>
      </c>
      <c r="F25169" s="4">
        <f t="shared" si="393"/>
        <v>1251540</v>
      </c>
    </row>
    <row r="25170" spans="1:6" x14ac:dyDescent="0.3">
      <c r="A25170" t="s">
        <v>25518</v>
      </c>
      <c r="B25170">
        <v>749120</v>
      </c>
      <c r="C25170">
        <v>2323430</v>
      </c>
      <c r="D25170">
        <v>3359720</v>
      </c>
      <c r="E25170">
        <v>2650480</v>
      </c>
      <c r="F25170" s="4">
        <f t="shared" si="393"/>
        <v>2777876.6666666665</v>
      </c>
    </row>
    <row r="25171" spans="1:6" x14ac:dyDescent="0.3">
      <c r="A25171" t="s">
        <v>25519</v>
      </c>
      <c r="B25171">
        <v>0</v>
      </c>
      <c r="C25171">
        <v>300300</v>
      </c>
      <c r="D25171">
        <v>2484300</v>
      </c>
      <c r="E25171">
        <v>450560</v>
      </c>
      <c r="F25171" s="4">
        <f t="shared" si="393"/>
        <v>1078386.6666666667</v>
      </c>
    </row>
    <row r="25172" spans="1:6" x14ac:dyDescent="0.3">
      <c r="A25172" t="s">
        <v>25520</v>
      </c>
      <c r="B25172">
        <v>0</v>
      </c>
      <c r="C25172">
        <v>2595660</v>
      </c>
      <c r="D25172">
        <v>5574100</v>
      </c>
      <c r="E25172">
        <v>2120300</v>
      </c>
      <c r="F25172" s="4">
        <f t="shared" si="393"/>
        <v>3430020</v>
      </c>
    </row>
    <row r="25173" spans="1:6" x14ac:dyDescent="0.3">
      <c r="A25173" t="s">
        <v>25521</v>
      </c>
      <c r="B25173">
        <v>661820</v>
      </c>
      <c r="C25173">
        <v>1063150</v>
      </c>
      <c r="D25173">
        <v>370000</v>
      </c>
      <c r="E25173">
        <v>1141920</v>
      </c>
      <c r="F25173" s="4">
        <f t="shared" si="393"/>
        <v>858356.66666666663</v>
      </c>
    </row>
    <row r="25174" spans="1:6" x14ac:dyDescent="0.3">
      <c r="A25174" t="s">
        <v>25522</v>
      </c>
      <c r="B25174">
        <v>0</v>
      </c>
      <c r="C25174">
        <v>1301520</v>
      </c>
      <c r="D25174">
        <v>0</v>
      </c>
      <c r="E25174">
        <v>0</v>
      </c>
      <c r="F25174" s="4">
        <f t="shared" si="393"/>
        <v>433840</v>
      </c>
    </row>
    <row r="25175" spans="1:6" x14ac:dyDescent="0.3">
      <c r="A25175" t="s">
        <v>25523</v>
      </c>
      <c r="B25175">
        <v>2484100</v>
      </c>
      <c r="C25175">
        <v>3057630</v>
      </c>
      <c r="D25175">
        <v>3846120</v>
      </c>
      <c r="E25175">
        <v>2581580</v>
      </c>
      <c r="F25175" s="4">
        <f t="shared" si="393"/>
        <v>3161776.6666666665</v>
      </c>
    </row>
    <row r="25176" spans="1:6" x14ac:dyDescent="0.3">
      <c r="A25176" t="s">
        <v>25524</v>
      </c>
      <c r="B25176">
        <v>0</v>
      </c>
      <c r="C25176">
        <v>414960</v>
      </c>
      <c r="D25176">
        <v>0</v>
      </c>
      <c r="E25176">
        <v>0</v>
      </c>
      <c r="F25176" s="4">
        <f t="shared" si="393"/>
        <v>138320</v>
      </c>
    </row>
    <row r="25177" spans="1:6" x14ac:dyDescent="0.3">
      <c r="A25177" t="s">
        <v>25525</v>
      </c>
      <c r="B25177">
        <v>600600</v>
      </c>
      <c r="C25177">
        <v>423150</v>
      </c>
      <c r="D25177">
        <v>0</v>
      </c>
      <c r="E25177">
        <v>356880</v>
      </c>
      <c r="F25177" s="4">
        <f t="shared" si="393"/>
        <v>260010</v>
      </c>
    </row>
    <row r="25178" spans="1:6" x14ac:dyDescent="0.3">
      <c r="A25178" t="s">
        <v>25526</v>
      </c>
      <c r="B25178">
        <v>0</v>
      </c>
      <c r="C25178">
        <v>2349139</v>
      </c>
      <c r="D25178">
        <v>0</v>
      </c>
      <c r="E25178">
        <v>2722598</v>
      </c>
      <c r="F25178" s="4">
        <f t="shared" si="393"/>
        <v>1690579</v>
      </c>
    </row>
    <row r="25179" spans="1:6" x14ac:dyDescent="0.3">
      <c r="A25179" t="s">
        <v>25527</v>
      </c>
      <c r="B25179">
        <v>1635900</v>
      </c>
      <c r="C25179">
        <v>1022840</v>
      </c>
      <c r="D25179">
        <v>0</v>
      </c>
      <c r="E25179">
        <v>1630000</v>
      </c>
      <c r="F25179" s="4">
        <f t="shared" si="393"/>
        <v>884280</v>
      </c>
    </row>
    <row r="25180" spans="1:6" x14ac:dyDescent="0.3">
      <c r="A25180" t="s">
        <v>25528</v>
      </c>
      <c r="B25180">
        <v>4334500</v>
      </c>
      <c r="C25180">
        <v>4454620</v>
      </c>
      <c r="D25180">
        <v>4767870</v>
      </c>
      <c r="E25180">
        <v>4404270</v>
      </c>
      <c r="F25180" s="4">
        <f t="shared" si="393"/>
        <v>4542253.333333333</v>
      </c>
    </row>
    <row r="25181" spans="1:6" x14ac:dyDescent="0.3">
      <c r="A25181" t="s">
        <v>25529</v>
      </c>
      <c r="B25181">
        <v>0</v>
      </c>
      <c r="C25181">
        <v>2625690</v>
      </c>
      <c r="D25181">
        <v>1933670</v>
      </c>
      <c r="E25181">
        <v>0</v>
      </c>
      <c r="F25181" s="4">
        <f t="shared" si="393"/>
        <v>1519786.6666666667</v>
      </c>
    </row>
    <row r="25182" spans="1:6" x14ac:dyDescent="0.3">
      <c r="A25182" t="s">
        <v>25530</v>
      </c>
      <c r="B25182">
        <v>0</v>
      </c>
      <c r="C25182">
        <v>3193490</v>
      </c>
      <c r="D25182">
        <v>0</v>
      </c>
      <c r="E25182">
        <v>0</v>
      </c>
      <c r="F25182" s="4">
        <f t="shared" si="393"/>
        <v>1064496.6666666667</v>
      </c>
    </row>
    <row r="25183" spans="1:6" x14ac:dyDescent="0.3">
      <c r="A25183" t="s">
        <v>25531</v>
      </c>
      <c r="B25183">
        <v>0</v>
      </c>
      <c r="C25183">
        <v>0</v>
      </c>
      <c r="D25183">
        <v>234600</v>
      </c>
      <c r="E25183">
        <v>0</v>
      </c>
      <c r="F25183" s="4">
        <f t="shared" si="393"/>
        <v>78200</v>
      </c>
    </row>
    <row r="25184" spans="1:6" x14ac:dyDescent="0.3">
      <c r="A25184" t="s">
        <v>25532</v>
      </c>
      <c r="B25184">
        <v>2366310</v>
      </c>
      <c r="C25184">
        <v>901040</v>
      </c>
      <c r="D25184">
        <v>0</v>
      </c>
      <c r="E25184">
        <v>628810</v>
      </c>
      <c r="F25184" s="4">
        <f t="shared" si="393"/>
        <v>509950</v>
      </c>
    </row>
    <row r="25185" spans="1:6" x14ac:dyDescent="0.3">
      <c r="A25185" t="s">
        <v>25533</v>
      </c>
      <c r="B25185">
        <v>1347110</v>
      </c>
      <c r="C25185">
        <v>4389340</v>
      </c>
      <c r="D25185">
        <v>990920</v>
      </c>
      <c r="E25185">
        <v>2154150</v>
      </c>
      <c r="F25185" s="4">
        <f t="shared" si="393"/>
        <v>2511470</v>
      </c>
    </row>
    <row r="25186" spans="1:6" x14ac:dyDescent="0.3">
      <c r="A25186" t="s">
        <v>25534</v>
      </c>
      <c r="B25186">
        <v>1387680</v>
      </c>
      <c r="C25186">
        <v>630220</v>
      </c>
      <c r="D25186">
        <v>0</v>
      </c>
      <c r="E25186">
        <v>0</v>
      </c>
      <c r="F25186" s="4">
        <f t="shared" si="393"/>
        <v>210073.33333333334</v>
      </c>
    </row>
    <row r="25187" spans="1:6" x14ac:dyDescent="0.3">
      <c r="A25187" t="s">
        <v>25535</v>
      </c>
      <c r="B25187">
        <v>2764426</v>
      </c>
      <c r="C25187">
        <v>2147860</v>
      </c>
      <c r="D25187">
        <v>0</v>
      </c>
      <c r="E25187">
        <v>4409200</v>
      </c>
      <c r="F25187" s="4">
        <f t="shared" si="393"/>
        <v>2185686.6666666665</v>
      </c>
    </row>
    <row r="25188" spans="1:6" x14ac:dyDescent="0.3">
      <c r="A25188" t="s">
        <v>25536</v>
      </c>
      <c r="B25188">
        <v>1033300</v>
      </c>
      <c r="C25188">
        <v>0</v>
      </c>
      <c r="D25188">
        <v>0</v>
      </c>
      <c r="E25188">
        <v>0</v>
      </c>
      <c r="F25188" s="4">
        <f t="shared" si="393"/>
        <v>0</v>
      </c>
    </row>
    <row r="25189" spans="1:6" x14ac:dyDescent="0.3">
      <c r="A25189" t="s">
        <v>25537</v>
      </c>
      <c r="B25189">
        <v>1296000</v>
      </c>
      <c r="C25189">
        <v>2081120</v>
      </c>
      <c r="D25189">
        <v>0</v>
      </c>
      <c r="E25189">
        <v>2290940</v>
      </c>
      <c r="F25189" s="4">
        <f t="shared" si="393"/>
        <v>1457353.3333333333</v>
      </c>
    </row>
    <row r="25190" spans="1:6" x14ac:dyDescent="0.3">
      <c r="A25190" t="s">
        <v>25538</v>
      </c>
      <c r="B25190">
        <v>0</v>
      </c>
      <c r="C25190">
        <v>814760</v>
      </c>
      <c r="D25190">
        <v>322140</v>
      </c>
      <c r="E25190">
        <v>0</v>
      </c>
      <c r="F25190" s="4">
        <f t="shared" si="393"/>
        <v>378966.66666666669</v>
      </c>
    </row>
    <row r="25191" spans="1:6" x14ac:dyDescent="0.3">
      <c r="A25191" t="s">
        <v>25539</v>
      </c>
      <c r="B25191">
        <v>993640</v>
      </c>
      <c r="C25191">
        <v>855400</v>
      </c>
      <c r="D25191">
        <v>0</v>
      </c>
      <c r="E25191">
        <v>0</v>
      </c>
      <c r="F25191" s="4">
        <f t="shared" si="393"/>
        <v>285133.33333333331</v>
      </c>
    </row>
    <row r="25192" spans="1:6" x14ac:dyDescent="0.3">
      <c r="A25192" t="s">
        <v>25540</v>
      </c>
      <c r="B25192">
        <v>644780</v>
      </c>
      <c r="C25192">
        <v>0</v>
      </c>
      <c r="D25192">
        <v>2820260</v>
      </c>
      <c r="E25192">
        <v>2031890</v>
      </c>
      <c r="F25192" s="4">
        <f t="shared" si="393"/>
        <v>1617383.3333333333</v>
      </c>
    </row>
    <row r="25193" spans="1:6" x14ac:dyDescent="0.3">
      <c r="A25193" t="s">
        <v>25541</v>
      </c>
      <c r="B25193">
        <v>0</v>
      </c>
      <c r="C25193">
        <v>788970</v>
      </c>
      <c r="D25193">
        <v>1092000</v>
      </c>
      <c r="E25193">
        <v>0</v>
      </c>
      <c r="F25193" s="4">
        <f t="shared" si="393"/>
        <v>626990</v>
      </c>
    </row>
    <row r="25194" spans="1:6" x14ac:dyDescent="0.3">
      <c r="A25194" t="s">
        <v>25542</v>
      </c>
      <c r="B25194">
        <v>0</v>
      </c>
      <c r="C25194">
        <v>1745810</v>
      </c>
      <c r="D25194">
        <v>0</v>
      </c>
      <c r="E25194">
        <v>0</v>
      </c>
      <c r="F25194" s="4">
        <f t="shared" si="393"/>
        <v>581936.66666666663</v>
      </c>
    </row>
    <row r="25195" spans="1:6" x14ac:dyDescent="0.3">
      <c r="A25195" t="s">
        <v>25543</v>
      </c>
      <c r="B25195">
        <v>0</v>
      </c>
      <c r="C25195">
        <v>1340880</v>
      </c>
      <c r="D25195">
        <v>0</v>
      </c>
      <c r="E25195">
        <v>1874600</v>
      </c>
      <c r="F25195" s="4">
        <f t="shared" si="393"/>
        <v>1071826.6666666667</v>
      </c>
    </row>
    <row r="25196" spans="1:6" x14ac:dyDescent="0.3">
      <c r="A25196" t="s">
        <v>25544</v>
      </c>
      <c r="B25196">
        <v>0</v>
      </c>
      <c r="C25196">
        <v>251160</v>
      </c>
      <c r="D25196">
        <v>0</v>
      </c>
      <c r="E25196">
        <v>0</v>
      </c>
      <c r="F25196" s="4">
        <f t="shared" si="393"/>
        <v>83720</v>
      </c>
    </row>
    <row r="25197" spans="1:6" x14ac:dyDescent="0.3">
      <c r="A25197" t="s">
        <v>25545</v>
      </c>
      <c r="B25197">
        <v>0</v>
      </c>
      <c r="C25197">
        <v>0</v>
      </c>
      <c r="D25197">
        <v>593860</v>
      </c>
      <c r="E25197">
        <v>0</v>
      </c>
      <c r="F25197" s="4">
        <f t="shared" si="393"/>
        <v>197953.33333333334</v>
      </c>
    </row>
    <row r="25198" spans="1:6" x14ac:dyDescent="0.3">
      <c r="A25198" t="s">
        <v>25546</v>
      </c>
      <c r="B25198">
        <v>0</v>
      </c>
      <c r="C25198">
        <v>0</v>
      </c>
      <c r="D25198">
        <v>938000</v>
      </c>
      <c r="E25198">
        <v>622200</v>
      </c>
      <c r="F25198" s="4">
        <f t="shared" si="393"/>
        <v>520066.66666666669</v>
      </c>
    </row>
    <row r="25199" spans="1:6" x14ac:dyDescent="0.3">
      <c r="A25199" t="s">
        <v>25547</v>
      </c>
      <c r="B25199">
        <v>0</v>
      </c>
      <c r="C25199">
        <v>740000</v>
      </c>
      <c r="D25199">
        <v>1608440</v>
      </c>
      <c r="E25199">
        <v>820000</v>
      </c>
      <c r="F25199" s="4">
        <f t="shared" si="393"/>
        <v>1056146.6666666667</v>
      </c>
    </row>
    <row r="25200" spans="1:6" x14ac:dyDescent="0.3">
      <c r="A25200" t="s">
        <v>25548</v>
      </c>
      <c r="B25200">
        <v>0</v>
      </c>
      <c r="C25200">
        <v>0</v>
      </c>
      <c r="D25200">
        <v>2685200</v>
      </c>
      <c r="E25200">
        <v>0</v>
      </c>
      <c r="F25200" s="4">
        <f t="shared" si="393"/>
        <v>895066.66666666663</v>
      </c>
    </row>
    <row r="25201" spans="1:6" x14ac:dyDescent="0.3">
      <c r="A25201" t="s">
        <v>25549</v>
      </c>
      <c r="B25201">
        <v>0</v>
      </c>
      <c r="C25201">
        <v>0</v>
      </c>
      <c r="D25201">
        <v>1914640</v>
      </c>
      <c r="E25201">
        <v>0</v>
      </c>
      <c r="F25201" s="4">
        <f t="shared" si="393"/>
        <v>638213.33333333337</v>
      </c>
    </row>
    <row r="25202" spans="1:6" x14ac:dyDescent="0.3">
      <c r="A25202" t="s">
        <v>25550</v>
      </c>
      <c r="B25202">
        <v>2013040</v>
      </c>
      <c r="C25202">
        <v>2047280</v>
      </c>
      <c r="D25202">
        <v>2017520</v>
      </c>
      <c r="E25202">
        <v>2048670</v>
      </c>
      <c r="F25202" s="4">
        <f t="shared" si="393"/>
        <v>2037823.3333333333</v>
      </c>
    </row>
    <row r="25203" spans="1:6" x14ac:dyDescent="0.3">
      <c r="A25203" t="s">
        <v>25551</v>
      </c>
      <c r="B25203">
        <v>0</v>
      </c>
      <c r="C25203">
        <v>2065720</v>
      </c>
      <c r="D25203">
        <v>2060800</v>
      </c>
      <c r="E25203">
        <v>4410800</v>
      </c>
      <c r="F25203" s="4">
        <f t="shared" si="393"/>
        <v>2845773.3333333335</v>
      </c>
    </row>
    <row r="25204" spans="1:6" x14ac:dyDescent="0.3">
      <c r="A25204" t="s">
        <v>25552</v>
      </c>
      <c r="B25204">
        <v>0</v>
      </c>
      <c r="C25204">
        <v>600000</v>
      </c>
      <c r="D25204">
        <v>0</v>
      </c>
      <c r="E25204">
        <v>0</v>
      </c>
      <c r="F25204" s="4">
        <f t="shared" si="393"/>
        <v>200000</v>
      </c>
    </row>
    <row r="25205" spans="1:6" x14ac:dyDescent="0.3">
      <c r="A25205" t="s">
        <v>25553</v>
      </c>
      <c r="B25205">
        <v>573300</v>
      </c>
      <c r="C25205">
        <v>2538400</v>
      </c>
      <c r="D25205">
        <v>2319970</v>
      </c>
      <c r="E25205">
        <v>2805600</v>
      </c>
      <c r="F25205" s="4">
        <f t="shared" si="393"/>
        <v>2554656.6666666665</v>
      </c>
    </row>
    <row r="25206" spans="1:6" x14ac:dyDescent="0.3">
      <c r="A25206" t="s">
        <v>25554</v>
      </c>
      <c r="B25206">
        <v>1781500</v>
      </c>
      <c r="C25206">
        <v>1033390</v>
      </c>
      <c r="D25206">
        <v>0</v>
      </c>
      <c r="E25206">
        <v>957020</v>
      </c>
      <c r="F25206" s="4">
        <f t="shared" si="393"/>
        <v>663470</v>
      </c>
    </row>
    <row r="25207" spans="1:6" x14ac:dyDescent="0.3">
      <c r="A25207" t="s">
        <v>25555</v>
      </c>
      <c r="B25207">
        <v>0</v>
      </c>
      <c r="C25207">
        <v>1112700</v>
      </c>
      <c r="D25207">
        <v>0</v>
      </c>
      <c r="E25207">
        <v>0</v>
      </c>
      <c r="F25207" s="4">
        <f t="shared" si="393"/>
        <v>370900</v>
      </c>
    </row>
    <row r="25208" spans="1:6" x14ac:dyDescent="0.3">
      <c r="A25208" t="s">
        <v>25556</v>
      </c>
      <c r="B25208">
        <v>0</v>
      </c>
      <c r="C25208">
        <v>0</v>
      </c>
      <c r="D25208">
        <v>195500</v>
      </c>
      <c r="E25208">
        <v>386000</v>
      </c>
      <c r="F25208" s="4">
        <f t="shared" si="393"/>
        <v>193833.33333333334</v>
      </c>
    </row>
    <row r="25209" spans="1:6" x14ac:dyDescent="0.3">
      <c r="A25209" t="s">
        <v>25557</v>
      </c>
      <c r="B25209">
        <v>656360</v>
      </c>
      <c r="C25209">
        <v>0</v>
      </c>
      <c r="D25209">
        <v>0</v>
      </c>
      <c r="E25209">
        <v>1078440</v>
      </c>
      <c r="F25209" s="4">
        <f t="shared" si="393"/>
        <v>359480</v>
      </c>
    </row>
    <row r="25210" spans="1:6" x14ac:dyDescent="0.3">
      <c r="A25210" t="s">
        <v>25558</v>
      </c>
      <c r="B25210">
        <v>1165500</v>
      </c>
      <c r="C25210">
        <v>234000</v>
      </c>
      <c r="D25210">
        <v>0</v>
      </c>
      <c r="E25210">
        <v>0</v>
      </c>
      <c r="F25210" s="4">
        <f t="shared" si="393"/>
        <v>78000</v>
      </c>
    </row>
    <row r="25211" spans="1:6" x14ac:dyDescent="0.3">
      <c r="A25211" t="s">
        <v>25559</v>
      </c>
      <c r="B25211">
        <v>0</v>
      </c>
      <c r="C25211">
        <v>740000</v>
      </c>
      <c r="D25211">
        <v>0</v>
      </c>
      <c r="E25211">
        <v>0</v>
      </c>
      <c r="F25211" s="4">
        <f t="shared" si="393"/>
        <v>246666.66666666666</v>
      </c>
    </row>
    <row r="25212" spans="1:6" x14ac:dyDescent="0.3">
      <c r="A25212" t="s">
        <v>25560</v>
      </c>
      <c r="B25212">
        <v>0</v>
      </c>
      <c r="C25212">
        <v>0</v>
      </c>
      <c r="D25212">
        <v>1178610</v>
      </c>
      <c r="E25212">
        <v>414960</v>
      </c>
      <c r="F25212" s="4">
        <f t="shared" si="393"/>
        <v>531190</v>
      </c>
    </row>
    <row r="25213" spans="1:6" x14ac:dyDescent="0.3">
      <c r="A25213" t="s">
        <v>25561</v>
      </c>
      <c r="B25213">
        <v>1284010</v>
      </c>
      <c r="C25213">
        <v>1067150</v>
      </c>
      <c r="D25213">
        <v>0</v>
      </c>
      <c r="E25213">
        <v>386000</v>
      </c>
      <c r="F25213" s="4">
        <f t="shared" si="393"/>
        <v>484383.33333333331</v>
      </c>
    </row>
    <row r="25214" spans="1:6" x14ac:dyDescent="0.3">
      <c r="A25214" t="s">
        <v>25562</v>
      </c>
      <c r="B25214">
        <v>0</v>
      </c>
      <c r="C25214">
        <v>0</v>
      </c>
      <c r="D25214">
        <v>1510600</v>
      </c>
      <c r="E25214">
        <v>869780</v>
      </c>
      <c r="F25214" s="4">
        <f t="shared" si="393"/>
        <v>793460</v>
      </c>
    </row>
    <row r="25215" spans="1:6" x14ac:dyDescent="0.3">
      <c r="A25215" t="s">
        <v>25563</v>
      </c>
      <c r="B25215">
        <v>0</v>
      </c>
      <c r="C25215">
        <v>0</v>
      </c>
      <c r="D25215">
        <v>644280</v>
      </c>
      <c r="E25215">
        <v>0</v>
      </c>
      <c r="F25215" s="4">
        <f t="shared" si="393"/>
        <v>214760</v>
      </c>
    </row>
    <row r="25216" spans="1:6" x14ac:dyDescent="0.3">
      <c r="A25216" t="s">
        <v>25564</v>
      </c>
      <c r="B25216">
        <v>0</v>
      </c>
      <c r="C25216">
        <v>685230</v>
      </c>
      <c r="D25216">
        <v>0</v>
      </c>
      <c r="E25216">
        <v>795340</v>
      </c>
      <c r="F25216" s="4">
        <f t="shared" si="393"/>
        <v>493523.33333333331</v>
      </c>
    </row>
    <row r="25217" spans="1:6" x14ac:dyDescent="0.3">
      <c r="A25217" t="s">
        <v>25565</v>
      </c>
      <c r="B25217">
        <v>0</v>
      </c>
      <c r="C25217">
        <v>5634500</v>
      </c>
      <c r="D25217">
        <v>0</v>
      </c>
      <c r="E25217">
        <v>397800</v>
      </c>
      <c r="F25217" s="4">
        <f t="shared" si="393"/>
        <v>2010766.6666666667</v>
      </c>
    </row>
    <row r="25218" spans="1:6" x14ac:dyDescent="0.3">
      <c r="A25218" t="s">
        <v>25566</v>
      </c>
      <c r="B25218">
        <v>0</v>
      </c>
      <c r="C25218">
        <v>2096030</v>
      </c>
      <c r="D25218">
        <v>0</v>
      </c>
      <c r="E25218">
        <v>3024240</v>
      </c>
      <c r="F25218" s="4">
        <f t="shared" si="393"/>
        <v>1706756.6666666667</v>
      </c>
    </row>
    <row r="25219" spans="1:6" x14ac:dyDescent="0.3">
      <c r="A25219" t="s">
        <v>25567</v>
      </c>
      <c r="B25219">
        <v>1106000</v>
      </c>
      <c r="C25219">
        <v>0</v>
      </c>
      <c r="D25219">
        <v>1517670</v>
      </c>
      <c r="E25219">
        <v>914000</v>
      </c>
      <c r="F25219" s="4">
        <f t="shared" ref="F25219:F25282" si="394">SUM(C25219:E25219)/3</f>
        <v>810556.66666666663</v>
      </c>
    </row>
    <row r="25220" spans="1:6" x14ac:dyDescent="0.3">
      <c r="A25220" t="s">
        <v>25568</v>
      </c>
      <c r="B25220">
        <v>488670</v>
      </c>
      <c r="C25220">
        <v>230000</v>
      </c>
      <c r="D25220">
        <v>0</v>
      </c>
      <c r="E25220">
        <v>2016000</v>
      </c>
      <c r="F25220" s="4">
        <f t="shared" si="394"/>
        <v>748666.66666666663</v>
      </c>
    </row>
    <row r="25221" spans="1:6" x14ac:dyDescent="0.3">
      <c r="A25221" t="s">
        <v>25569</v>
      </c>
      <c r="B25221">
        <v>15989600</v>
      </c>
      <c r="C25221">
        <v>34804850</v>
      </c>
      <c r="D25221">
        <v>29765380</v>
      </c>
      <c r="E25221">
        <v>31667800</v>
      </c>
      <c r="F25221" s="4">
        <f t="shared" si="394"/>
        <v>32079343.333333332</v>
      </c>
    </row>
    <row r="25222" spans="1:6" x14ac:dyDescent="0.3">
      <c r="A25222" t="s">
        <v>25570</v>
      </c>
      <c r="B25222">
        <v>2070280</v>
      </c>
      <c r="C25222">
        <v>2034480</v>
      </c>
      <c r="D25222">
        <v>2023760</v>
      </c>
      <c r="E25222">
        <v>2092360</v>
      </c>
      <c r="F25222" s="4">
        <f t="shared" si="394"/>
        <v>2050200</v>
      </c>
    </row>
    <row r="25223" spans="1:6" x14ac:dyDescent="0.3">
      <c r="A25223" t="s">
        <v>25571</v>
      </c>
      <c r="B25223">
        <v>2428340</v>
      </c>
      <c r="C25223">
        <v>4031240</v>
      </c>
      <c r="D25223">
        <v>14970600</v>
      </c>
      <c r="E25223">
        <v>7547770</v>
      </c>
      <c r="F25223" s="4">
        <f t="shared" si="394"/>
        <v>8849870</v>
      </c>
    </row>
    <row r="25224" spans="1:6" x14ac:dyDescent="0.3">
      <c r="A25224" t="s">
        <v>25572</v>
      </c>
      <c r="B25224">
        <v>0</v>
      </c>
      <c r="C25224">
        <v>615000</v>
      </c>
      <c r="D25224">
        <v>730400</v>
      </c>
      <c r="E25224">
        <v>0</v>
      </c>
      <c r="F25224" s="4">
        <f t="shared" si="394"/>
        <v>448466.66666666669</v>
      </c>
    </row>
    <row r="25225" spans="1:6" x14ac:dyDescent="0.3">
      <c r="A25225" t="s">
        <v>25573</v>
      </c>
      <c r="B25225">
        <v>648390</v>
      </c>
      <c r="C25225">
        <v>2857770</v>
      </c>
      <c r="D25225">
        <v>0</v>
      </c>
      <c r="E25225">
        <v>1583800</v>
      </c>
      <c r="F25225" s="4">
        <f t="shared" si="394"/>
        <v>1480523.3333333333</v>
      </c>
    </row>
    <row r="25226" spans="1:6" x14ac:dyDescent="0.3">
      <c r="A25226" t="s">
        <v>25574</v>
      </c>
      <c r="B25226">
        <v>0</v>
      </c>
      <c r="C25226">
        <v>0</v>
      </c>
      <c r="D25226">
        <v>1788000</v>
      </c>
      <c r="E25226">
        <v>0</v>
      </c>
      <c r="F25226" s="4">
        <f t="shared" si="394"/>
        <v>596000</v>
      </c>
    </row>
    <row r="25227" spans="1:6" x14ac:dyDescent="0.3">
      <c r="A25227" t="s">
        <v>25575</v>
      </c>
      <c r="B25227">
        <v>1386700</v>
      </c>
      <c r="C25227">
        <v>3458760</v>
      </c>
      <c r="D25227">
        <v>0</v>
      </c>
      <c r="E25227">
        <v>2435960</v>
      </c>
      <c r="F25227" s="4">
        <f t="shared" si="394"/>
        <v>1964906.6666666667</v>
      </c>
    </row>
    <row r="25228" spans="1:6" x14ac:dyDescent="0.3">
      <c r="A25228" t="s">
        <v>25576</v>
      </c>
      <c r="B25228">
        <v>517000</v>
      </c>
      <c r="C25228">
        <v>0</v>
      </c>
      <c r="D25228">
        <v>2010690</v>
      </c>
      <c r="E25228">
        <v>0</v>
      </c>
      <c r="F25228" s="4">
        <f t="shared" si="394"/>
        <v>670230</v>
      </c>
    </row>
    <row r="25229" spans="1:6" x14ac:dyDescent="0.3">
      <c r="A25229" t="s">
        <v>25577</v>
      </c>
      <c r="B25229">
        <v>0</v>
      </c>
      <c r="C25229">
        <v>1113840</v>
      </c>
      <c r="D25229">
        <v>1559310</v>
      </c>
      <c r="E25229">
        <v>980000</v>
      </c>
      <c r="F25229" s="4">
        <f t="shared" si="394"/>
        <v>1217716.6666666667</v>
      </c>
    </row>
    <row r="25230" spans="1:6" x14ac:dyDescent="0.3">
      <c r="A25230" t="s">
        <v>25578</v>
      </c>
      <c r="B25230">
        <v>2175750</v>
      </c>
      <c r="C25230">
        <v>3192880</v>
      </c>
      <c r="D25230">
        <v>3206160</v>
      </c>
      <c r="E25230">
        <v>2008100</v>
      </c>
      <c r="F25230" s="4">
        <f t="shared" si="394"/>
        <v>2802380</v>
      </c>
    </row>
    <row r="25231" spans="1:6" x14ac:dyDescent="0.3">
      <c r="A25231" t="s">
        <v>25579</v>
      </c>
      <c r="B25231">
        <v>900250</v>
      </c>
      <c r="C25231">
        <v>600000</v>
      </c>
      <c r="D25231">
        <v>0</v>
      </c>
      <c r="E25231">
        <v>0</v>
      </c>
      <c r="F25231" s="4">
        <f t="shared" si="394"/>
        <v>200000</v>
      </c>
    </row>
    <row r="25232" spans="1:6" x14ac:dyDescent="0.3">
      <c r="A25232" t="s">
        <v>25580</v>
      </c>
      <c r="B25232">
        <v>0</v>
      </c>
      <c r="C25232">
        <v>4562510</v>
      </c>
      <c r="D25232">
        <v>0</v>
      </c>
      <c r="E25232">
        <v>0</v>
      </c>
      <c r="F25232" s="4">
        <f t="shared" si="394"/>
        <v>1520836.6666666667</v>
      </c>
    </row>
    <row r="25233" spans="1:6" x14ac:dyDescent="0.3">
      <c r="A25233" t="s">
        <v>25581</v>
      </c>
      <c r="B25233">
        <v>0</v>
      </c>
      <c r="C25233">
        <v>634600</v>
      </c>
      <c r="D25233">
        <v>2083420</v>
      </c>
      <c r="E25233">
        <v>2279240</v>
      </c>
      <c r="F25233" s="4">
        <f t="shared" si="394"/>
        <v>1665753.3333333333</v>
      </c>
    </row>
    <row r="25234" spans="1:6" x14ac:dyDescent="0.3">
      <c r="A25234" t="s">
        <v>25582</v>
      </c>
      <c r="B25234">
        <v>0</v>
      </c>
      <c r="C25234">
        <v>0</v>
      </c>
      <c r="D25234">
        <v>824100</v>
      </c>
      <c r="E25234">
        <v>390000</v>
      </c>
      <c r="F25234" s="4">
        <f t="shared" si="394"/>
        <v>404700</v>
      </c>
    </row>
    <row r="25235" spans="1:6" x14ac:dyDescent="0.3">
      <c r="A25235" t="s">
        <v>25583</v>
      </c>
      <c r="B25235">
        <v>0</v>
      </c>
      <c r="C25235">
        <v>0</v>
      </c>
      <c r="D25235">
        <v>1293680</v>
      </c>
      <c r="E25235">
        <v>386000</v>
      </c>
      <c r="F25235" s="4">
        <f t="shared" si="394"/>
        <v>559893.33333333337</v>
      </c>
    </row>
    <row r="25236" spans="1:6" x14ac:dyDescent="0.3">
      <c r="A25236" t="s">
        <v>25584</v>
      </c>
      <c r="B25236">
        <v>8155950</v>
      </c>
      <c r="C25236">
        <v>3434340</v>
      </c>
      <c r="D25236">
        <v>16499080</v>
      </c>
      <c r="E25236">
        <v>3343340</v>
      </c>
      <c r="F25236" s="4">
        <f t="shared" si="394"/>
        <v>7758920</v>
      </c>
    </row>
    <row r="25237" spans="1:6" x14ac:dyDescent="0.3">
      <c r="A25237" t="s">
        <v>857</v>
      </c>
      <c r="B25237">
        <v>0</v>
      </c>
      <c r="C25237">
        <v>1650570</v>
      </c>
      <c r="D25237">
        <v>357000</v>
      </c>
      <c r="E25237">
        <v>1424900</v>
      </c>
      <c r="F25237" s="4">
        <f t="shared" si="394"/>
        <v>1144156.6666666667</v>
      </c>
    </row>
    <row r="25238" spans="1:6" x14ac:dyDescent="0.3">
      <c r="A25238" t="s">
        <v>25585</v>
      </c>
      <c r="B25238">
        <v>0</v>
      </c>
      <c r="C25238">
        <v>0</v>
      </c>
      <c r="D25238">
        <v>1513800</v>
      </c>
      <c r="E25238">
        <v>547700</v>
      </c>
      <c r="F25238" s="4">
        <f t="shared" si="394"/>
        <v>687166.66666666663</v>
      </c>
    </row>
    <row r="25239" spans="1:6" x14ac:dyDescent="0.3">
      <c r="A25239" t="s">
        <v>25586</v>
      </c>
      <c r="B25239">
        <v>1825920</v>
      </c>
      <c r="C25239">
        <v>0</v>
      </c>
      <c r="D25239">
        <v>0</v>
      </c>
      <c r="E25239">
        <v>0</v>
      </c>
      <c r="F25239" s="4">
        <f t="shared" si="394"/>
        <v>0</v>
      </c>
    </row>
    <row r="25240" spans="1:6" x14ac:dyDescent="0.3">
      <c r="A25240" t="s">
        <v>25587</v>
      </c>
      <c r="B25240">
        <v>0</v>
      </c>
      <c r="C25240">
        <v>0</v>
      </c>
      <c r="D25240">
        <v>1219400</v>
      </c>
      <c r="E25240">
        <v>0</v>
      </c>
      <c r="F25240" s="4">
        <f t="shared" si="394"/>
        <v>406466.66666666669</v>
      </c>
    </row>
    <row r="25241" spans="1:6" x14ac:dyDescent="0.3">
      <c r="A25241" t="s">
        <v>25588</v>
      </c>
      <c r="B25241">
        <v>0</v>
      </c>
      <c r="C25241">
        <v>0</v>
      </c>
      <c r="D25241">
        <v>964420</v>
      </c>
      <c r="E25241">
        <v>0</v>
      </c>
      <c r="F25241" s="4">
        <f t="shared" si="394"/>
        <v>321473.33333333331</v>
      </c>
    </row>
    <row r="25242" spans="1:6" x14ac:dyDescent="0.3">
      <c r="A25242" t="s">
        <v>25589</v>
      </c>
      <c r="B25242">
        <v>0</v>
      </c>
      <c r="C25242">
        <v>1495670</v>
      </c>
      <c r="D25242">
        <v>0</v>
      </c>
      <c r="E25242">
        <v>386000</v>
      </c>
      <c r="F25242" s="4">
        <f t="shared" si="394"/>
        <v>627223.33333333337</v>
      </c>
    </row>
    <row r="25243" spans="1:6" x14ac:dyDescent="0.3">
      <c r="A25243" t="s">
        <v>25590</v>
      </c>
      <c r="B25243">
        <v>0</v>
      </c>
      <c r="C25243">
        <v>0</v>
      </c>
      <c r="D25243">
        <v>370000</v>
      </c>
      <c r="E25243">
        <v>0</v>
      </c>
      <c r="F25243" s="4">
        <f t="shared" si="394"/>
        <v>123333.33333333333</v>
      </c>
    </row>
    <row r="25244" spans="1:6" x14ac:dyDescent="0.3">
      <c r="A25244" t="s">
        <v>25591</v>
      </c>
      <c r="B25244">
        <v>0</v>
      </c>
      <c r="C25244">
        <v>0</v>
      </c>
      <c r="D25244">
        <v>850300</v>
      </c>
      <c r="E25244">
        <v>0</v>
      </c>
      <c r="F25244" s="4">
        <f t="shared" si="394"/>
        <v>283433.33333333331</v>
      </c>
    </row>
    <row r="25245" spans="1:6" x14ac:dyDescent="0.3">
      <c r="A25245" t="s">
        <v>25592</v>
      </c>
      <c r="B25245">
        <v>0</v>
      </c>
      <c r="C25245">
        <v>4048310</v>
      </c>
      <c r="D25245">
        <v>0</v>
      </c>
      <c r="E25245">
        <v>1675820</v>
      </c>
      <c r="F25245" s="4">
        <f t="shared" si="394"/>
        <v>1908043.3333333333</v>
      </c>
    </row>
    <row r="25246" spans="1:6" x14ac:dyDescent="0.3">
      <c r="A25246" t="s">
        <v>25593</v>
      </c>
      <c r="B25246">
        <v>1170260</v>
      </c>
      <c r="C25246">
        <v>0</v>
      </c>
      <c r="D25246">
        <v>458640</v>
      </c>
      <c r="E25246">
        <v>1786800</v>
      </c>
      <c r="F25246" s="4">
        <f t="shared" si="394"/>
        <v>748480</v>
      </c>
    </row>
    <row r="25247" spans="1:6" x14ac:dyDescent="0.3">
      <c r="A25247" t="s">
        <v>25594</v>
      </c>
      <c r="B25247">
        <v>0</v>
      </c>
      <c r="C25247">
        <v>971130</v>
      </c>
      <c r="D25247">
        <v>0</v>
      </c>
      <c r="E25247">
        <v>620600</v>
      </c>
      <c r="F25247" s="4">
        <f t="shared" si="394"/>
        <v>530576.66666666663</v>
      </c>
    </row>
    <row r="25248" spans="1:6" x14ac:dyDescent="0.3">
      <c r="A25248" t="s">
        <v>25595</v>
      </c>
      <c r="B25248">
        <v>686900</v>
      </c>
      <c r="C25248">
        <v>0</v>
      </c>
      <c r="D25248">
        <v>604600</v>
      </c>
      <c r="E25248">
        <v>386000</v>
      </c>
      <c r="F25248" s="4">
        <f t="shared" si="394"/>
        <v>330200</v>
      </c>
    </row>
    <row r="25249" spans="1:6" x14ac:dyDescent="0.3">
      <c r="A25249" t="s">
        <v>25596</v>
      </c>
      <c r="B25249">
        <v>0</v>
      </c>
      <c r="C25249">
        <v>740000</v>
      </c>
      <c r="D25249">
        <v>0</v>
      </c>
      <c r="E25249">
        <v>0</v>
      </c>
      <c r="F25249" s="4">
        <f t="shared" si="394"/>
        <v>246666.66666666666</v>
      </c>
    </row>
    <row r="25250" spans="1:6" x14ac:dyDescent="0.3">
      <c r="A25250" t="s">
        <v>25597</v>
      </c>
      <c r="B25250">
        <v>0</v>
      </c>
      <c r="C25250">
        <v>0</v>
      </c>
      <c r="D25250">
        <v>3573400</v>
      </c>
      <c r="E25250">
        <v>0</v>
      </c>
      <c r="F25250" s="4">
        <f t="shared" si="394"/>
        <v>1191133.3333333333</v>
      </c>
    </row>
    <row r="25251" spans="1:6" x14ac:dyDescent="0.3">
      <c r="A25251" t="s">
        <v>25598</v>
      </c>
      <c r="B25251">
        <v>0</v>
      </c>
      <c r="C25251">
        <v>1870500</v>
      </c>
      <c r="D25251">
        <v>0</v>
      </c>
      <c r="E25251">
        <v>536900</v>
      </c>
      <c r="F25251" s="4">
        <f t="shared" si="394"/>
        <v>802466.66666666663</v>
      </c>
    </row>
    <row r="25252" spans="1:6" x14ac:dyDescent="0.3">
      <c r="A25252" t="s">
        <v>537</v>
      </c>
      <c r="B25252">
        <v>0</v>
      </c>
      <c r="C25252">
        <v>1139100</v>
      </c>
      <c r="D25252">
        <v>970940</v>
      </c>
      <c r="E25252">
        <v>560720</v>
      </c>
      <c r="F25252" s="4">
        <f t="shared" si="394"/>
        <v>890253.33333333337</v>
      </c>
    </row>
    <row r="25253" spans="1:6" x14ac:dyDescent="0.3">
      <c r="A25253" t="s">
        <v>25599</v>
      </c>
      <c r="B25253">
        <v>0</v>
      </c>
      <c r="C25253">
        <v>1547140</v>
      </c>
      <c r="D25253">
        <v>0</v>
      </c>
      <c r="E25253">
        <v>0</v>
      </c>
      <c r="F25253" s="4">
        <f t="shared" si="394"/>
        <v>515713.33333333331</v>
      </c>
    </row>
    <row r="25254" spans="1:6" x14ac:dyDescent="0.3">
      <c r="A25254" t="s">
        <v>25600</v>
      </c>
      <c r="B25254">
        <v>0</v>
      </c>
      <c r="C25254">
        <v>2065500</v>
      </c>
      <c r="D25254">
        <v>2008200</v>
      </c>
      <c r="E25254">
        <v>820000</v>
      </c>
      <c r="F25254" s="4">
        <f t="shared" si="394"/>
        <v>1631233.3333333333</v>
      </c>
    </row>
    <row r="25255" spans="1:6" x14ac:dyDescent="0.3">
      <c r="A25255" t="s">
        <v>25601</v>
      </c>
      <c r="B25255">
        <v>0</v>
      </c>
      <c r="C25255">
        <v>0</v>
      </c>
      <c r="D25255">
        <v>382200</v>
      </c>
      <c r="E25255">
        <v>469200</v>
      </c>
      <c r="F25255" s="4">
        <f t="shared" si="394"/>
        <v>283800</v>
      </c>
    </row>
    <row r="25256" spans="1:6" x14ac:dyDescent="0.3">
      <c r="A25256" t="s">
        <v>25602</v>
      </c>
      <c r="B25256">
        <v>370000</v>
      </c>
      <c r="C25256">
        <v>411950</v>
      </c>
      <c r="D25256">
        <v>0</v>
      </c>
      <c r="E25256">
        <v>0</v>
      </c>
      <c r="F25256" s="4">
        <f t="shared" si="394"/>
        <v>137316.66666666666</v>
      </c>
    </row>
    <row r="25257" spans="1:6" x14ac:dyDescent="0.3">
      <c r="A25257" t="s">
        <v>25603</v>
      </c>
      <c r="B25257">
        <v>5966000</v>
      </c>
      <c r="C25257">
        <v>6826960</v>
      </c>
      <c r="D25257">
        <v>6206400</v>
      </c>
      <c r="E25257">
        <v>7385240</v>
      </c>
      <c r="F25257" s="4">
        <f t="shared" si="394"/>
        <v>6806200</v>
      </c>
    </row>
    <row r="25258" spans="1:6" x14ac:dyDescent="0.3">
      <c r="A25258" t="s">
        <v>25604</v>
      </c>
      <c r="B25258">
        <v>0</v>
      </c>
      <c r="C25258">
        <v>406540</v>
      </c>
      <c r="D25258">
        <v>0</v>
      </c>
      <c r="E25258">
        <v>0</v>
      </c>
      <c r="F25258" s="4">
        <f t="shared" si="394"/>
        <v>135513.33333333334</v>
      </c>
    </row>
    <row r="25259" spans="1:6" x14ac:dyDescent="0.3">
      <c r="A25259" t="s">
        <v>25605</v>
      </c>
      <c r="B25259">
        <v>0</v>
      </c>
      <c r="C25259">
        <v>0</v>
      </c>
      <c r="D25259">
        <v>1637800</v>
      </c>
      <c r="E25259">
        <v>382200</v>
      </c>
      <c r="F25259" s="4">
        <f t="shared" si="394"/>
        <v>673333.33333333337</v>
      </c>
    </row>
    <row r="25260" spans="1:6" x14ac:dyDescent="0.3">
      <c r="A25260" t="s">
        <v>25606</v>
      </c>
      <c r="B25260">
        <v>0</v>
      </c>
      <c r="C25260">
        <v>22711600</v>
      </c>
      <c r="D25260">
        <v>35520000</v>
      </c>
      <c r="E25260">
        <v>17199000</v>
      </c>
      <c r="F25260" s="4">
        <f t="shared" si="394"/>
        <v>25143533.333333332</v>
      </c>
    </row>
    <row r="25261" spans="1:6" x14ac:dyDescent="0.3">
      <c r="A25261" t="s">
        <v>25607</v>
      </c>
      <c r="B25261">
        <v>2090280</v>
      </c>
      <c r="C25261">
        <v>2196510</v>
      </c>
      <c r="D25261">
        <v>2024100</v>
      </c>
      <c r="E25261">
        <v>2033880</v>
      </c>
      <c r="F25261" s="4">
        <f t="shared" si="394"/>
        <v>2084830</v>
      </c>
    </row>
    <row r="25262" spans="1:6" x14ac:dyDescent="0.3">
      <c r="A25262" t="s">
        <v>25608</v>
      </c>
      <c r="B25262">
        <v>0</v>
      </c>
      <c r="C25262">
        <v>230000</v>
      </c>
      <c r="D25262">
        <v>223860</v>
      </c>
      <c r="E25262">
        <v>759000</v>
      </c>
      <c r="F25262" s="4">
        <f t="shared" si="394"/>
        <v>404286.66666666669</v>
      </c>
    </row>
    <row r="25263" spans="1:6" x14ac:dyDescent="0.3">
      <c r="A25263" t="s">
        <v>25609</v>
      </c>
      <c r="B25263">
        <v>740000</v>
      </c>
      <c r="C25263">
        <v>0</v>
      </c>
      <c r="D25263">
        <v>603740</v>
      </c>
      <c r="E25263">
        <v>0</v>
      </c>
      <c r="F25263" s="4">
        <f t="shared" si="394"/>
        <v>201246.66666666666</v>
      </c>
    </row>
    <row r="25264" spans="1:6" x14ac:dyDescent="0.3">
      <c r="A25264" t="s">
        <v>25610</v>
      </c>
      <c r="B25264">
        <v>256000</v>
      </c>
      <c r="C25264">
        <v>1148150</v>
      </c>
      <c r="D25264">
        <v>0</v>
      </c>
      <c r="E25264">
        <v>386000</v>
      </c>
      <c r="F25264" s="4">
        <f t="shared" si="394"/>
        <v>511383.33333333331</v>
      </c>
    </row>
    <row r="25265" spans="1:6" x14ac:dyDescent="0.3">
      <c r="A25265" t="s">
        <v>25611</v>
      </c>
      <c r="B25265">
        <v>7711730</v>
      </c>
      <c r="C25265">
        <v>7719100</v>
      </c>
      <c r="D25265">
        <v>3238960</v>
      </c>
      <c r="E25265">
        <v>6483750</v>
      </c>
      <c r="F25265" s="4">
        <f t="shared" si="394"/>
        <v>5813936.666666667</v>
      </c>
    </row>
    <row r="25266" spans="1:6" x14ac:dyDescent="0.3">
      <c r="A25266" t="s">
        <v>25612</v>
      </c>
      <c r="B25266">
        <v>0</v>
      </c>
      <c r="C25266">
        <v>0</v>
      </c>
      <c r="D25266">
        <v>816600</v>
      </c>
      <c r="E25266">
        <v>370000</v>
      </c>
      <c r="F25266" s="4">
        <f t="shared" si="394"/>
        <v>395533.33333333331</v>
      </c>
    </row>
    <row r="25267" spans="1:6" x14ac:dyDescent="0.3">
      <c r="A25267" t="s">
        <v>25613</v>
      </c>
      <c r="B25267">
        <v>191100</v>
      </c>
      <c r="C25267">
        <v>149400</v>
      </c>
      <c r="D25267">
        <v>0</v>
      </c>
      <c r="E25267">
        <v>1763400</v>
      </c>
      <c r="F25267" s="4">
        <f t="shared" si="394"/>
        <v>637600</v>
      </c>
    </row>
    <row r="25268" spans="1:6" x14ac:dyDescent="0.3">
      <c r="A25268" t="s">
        <v>25614</v>
      </c>
      <c r="B25268">
        <v>0</v>
      </c>
      <c r="C25268">
        <v>230000</v>
      </c>
      <c r="D25268">
        <v>423150</v>
      </c>
      <c r="E25268">
        <v>0</v>
      </c>
      <c r="F25268" s="4">
        <f t="shared" si="394"/>
        <v>217716.66666666666</v>
      </c>
    </row>
    <row r="25269" spans="1:6" x14ac:dyDescent="0.3">
      <c r="A25269" t="s">
        <v>25615</v>
      </c>
      <c r="B25269">
        <v>2388380</v>
      </c>
      <c r="C25269">
        <v>2482350</v>
      </c>
      <c r="D25269">
        <v>2151630</v>
      </c>
      <c r="E25269">
        <v>3880500</v>
      </c>
      <c r="F25269" s="4">
        <f t="shared" si="394"/>
        <v>2838160</v>
      </c>
    </row>
    <row r="25270" spans="1:6" x14ac:dyDescent="0.3">
      <c r="A25270" t="s">
        <v>25616</v>
      </c>
      <c r="B25270">
        <v>14724950</v>
      </c>
      <c r="C25270">
        <v>11628000</v>
      </c>
      <c r="D25270">
        <v>20970419</v>
      </c>
      <c r="E25270">
        <v>7041606</v>
      </c>
      <c r="F25270" s="4">
        <f t="shared" si="394"/>
        <v>13213341.666666666</v>
      </c>
    </row>
    <row r="25271" spans="1:6" x14ac:dyDescent="0.3">
      <c r="A25271" t="s">
        <v>25617</v>
      </c>
      <c r="B25271">
        <v>0</v>
      </c>
      <c r="C25271">
        <v>0</v>
      </c>
      <c r="D25271">
        <v>1480000</v>
      </c>
      <c r="E25271">
        <v>0</v>
      </c>
      <c r="F25271" s="4">
        <f t="shared" si="394"/>
        <v>493333.33333333331</v>
      </c>
    </row>
    <row r="25272" spans="1:6" x14ac:dyDescent="0.3">
      <c r="A25272" t="s">
        <v>25618</v>
      </c>
      <c r="B25272">
        <v>1038940</v>
      </c>
      <c r="C25272">
        <v>1563200</v>
      </c>
      <c r="D25272">
        <v>726180</v>
      </c>
      <c r="E25272">
        <v>899400</v>
      </c>
      <c r="F25272" s="4">
        <f t="shared" si="394"/>
        <v>1062926.6666666667</v>
      </c>
    </row>
    <row r="25273" spans="1:6" x14ac:dyDescent="0.3">
      <c r="A25273" t="s">
        <v>25619</v>
      </c>
      <c r="B25273">
        <v>3057600</v>
      </c>
      <c r="C25273">
        <v>39994200</v>
      </c>
      <c r="D25273">
        <v>80790060</v>
      </c>
      <c r="E25273">
        <v>68540500</v>
      </c>
      <c r="F25273" s="4">
        <f t="shared" si="394"/>
        <v>63108253.333333336</v>
      </c>
    </row>
    <row r="25274" spans="1:6" x14ac:dyDescent="0.3">
      <c r="A25274" t="s">
        <v>25620</v>
      </c>
      <c r="B25274">
        <v>1352000</v>
      </c>
      <c r="C25274">
        <v>0</v>
      </c>
      <c r="D25274">
        <v>1824340</v>
      </c>
      <c r="E25274">
        <v>0</v>
      </c>
      <c r="F25274" s="4">
        <f t="shared" si="394"/>
        <v>608113.33333333337</v>
      </c>
    </row>
    <row r="25275" spans="1:6" x14ac:dyDescent="0.3">
      <c r="A25275" t="s">
        <v>25621</v>
      </c>
      <c r="B25275">
        <v>0</v>
      </c>
      <c r="C25275">
        <v>0</v>
      </c>
      <c r="D25275">
        <v>1221450</v>
      </c>
      <c r="E25275">
        <v>0</v>
      </c>
      <c r="F25275" s="4">
        <f t="shared" si="394"/>
        <v>407150</v>
      </c>
    </row>
    <row r="25276" spans="1:6" x14ac:dyDescent="0.3">
      <c r="A25276" t="s">
        <v>25622</v>
      </c>
      <c r="B25276">
        <v>0</v>
      </c>
      <c r="C25276">
        <v>305000</v>
      </c>
      <c r="D25276">
        <v>296660</v>
      </c>
      <c r="E25276">
        <v>1542800</v>
      </c>
      <c r="F25276" s="4">
        <f t="shared" si="394"/>
        <v>714820</v>
      </c>
    </row>
    <row r="25277" spans="1:6" x14ac:dyDescent="0.3">
      <c r="A25277" t="s">
        <v>25623</v>
      </c>
      <c r="B25277">
        <v>2109280</v>
      </c>
      <c r="C25277">
        <v>2069900</v>
      </c>
      <c r="D25277">
        <v>2053360</v>
      </c>
      <c r="E25277">
        <v>2156000</v>
      </c>
      <c r="F25277" s="4">
        <f t="shared" si="394"/>
        <v>2093086.6666666667</v>
      </c>
    </row>
    <row r="25278" spans="1:6" x14ac:dyDescent="0.3">
      <c r="A25278" t="s">
        <v>25624</v>
      </c>
      <c r="B25278">
        <v>0</v>
      </c>
      <c r="C25278">
        <v>1437120</v>
      </c>
      <c r="D25278">
        <v>1964000</v>
      </c>
      <c r="E25278">
        <v>0</v>
      </c>
      <c r="F25278" s="4">
        <f t="shared" si="394"/>
        <v>1133706.6666666667</v>
      </c>
    </row>
    <row r="25279" spans="1:6" x14ac:dyDescent="0.3">
      <c r="A25279" t="s">
        <v>25625</v>
      </c>
      <c r="B25279">
        <v>0</v>
      </c>
      <c r="C25279">
        <v>0</v>
      </c>
      <c r="D25279">
        <v>726180</v>
      </c>
      <c r="E25279">
        <v>0</v>
      </c>
      <c r="F25279" s="4">
        <f t="shared" si="394"/>
        <v>242060</v>
      </c>
    </row>
    <row r="25280" spans="1:6" x14ac:dyDescent="0.3">
      <c r="A25280" t="s">
        <v>25626</v>
      </c>
      <c r="B25280">
        <v>0</v>
      </c>
      <c r="C25280">
        <v>2366340</v>
      </c>
      <c r="D25280">
        <v>2142680</v>
      </c>
      <c r="E25280">
        <v>2065840</v>
      </c>
      <c r="F25280" s="4">
        <f t="shared" si="394"/>
        <v>2191620</v>
      </c>
    </row>
    <row r="25281" spans="1:6" x14ac:dyDescent="0.3">
      <c r="A25281" t="s">
        <v>25627</v>
      </c>
      <c r="B25281">
        <v>0</v>
      </c>
      <c r="C25281">
        <v>382200</v>
      </c>
      <c r="D25281">
        <v>732300</v>
      </c>
      <c r="E25281">
        <v>804000</v>
      </c>
      <c r="F25281" s="4">
        <f t="shared" si="394"/>
        <v>639500</v>
      </c>
    </row>
    <row r="25282" spans="1:6" x14ac:dyDescent="0.3">
      <c r="A25282" t="s">
        <v>25628</v>
      </c>
      <c r="B25282">
        <v>1518420</v>
      </c>
      <c r="C25282">
        <v>0</v>
      </c>
      <c r="D25282">
        <v>616070</v>
      </c>
      <c r="E25282">
        <v>455000</v>
      </c>
      <c r="F25282" s="4">
        <f t="shared" si="394"/>
        <v>357023.33333333331</v>
      </c>
    </row>
    <row r="25283" spans="1:6" x14ac:dyDescent="0.3">
      <c r="A25283" t="s">
        <v>25629</v>
      </c>
      <c r="B25283">
        <v>462280</v>
      </c>
      <c r="C25283">
        <v>0</v>
      </c>
      <c r="D25283">
        <v>0</v>
      </c>
      <c r="E25283">
        <v>0</v>
      </c>
      <c r="F25283" s="4">
        <f t="shared" ref="F25283:F25346" si="395">SUM(C25283:E25283)/3</f>
        <v>0</v>
      </c>
    </row>
    <row r="25284" spans="1:6" x14ac:dyDescent="0.3">
      <c r="A25284" t="s">
        <v>25630</v>
      </c>
      <c r="B25284">
        <v>3661840</v>
      </c>
      <c r="C25284">
        <v>0</v>
      </c>
      <c r="D25284">
        <v>0</v>
      </c>
      <c r="E25284">
        <v>0</v>
      </c>
      <c r="F25284" s="4">
        <f t="shared" si="395"/>
        <v>0</v>
      </c>
    </row>
    <row r="25285" spans="1:6" x14ac:dyDescent="0.3">
      <c r="A25285" t="s">
        <v>25631</v>
      </c>
      <c r="B25285">
        <v>0</v>
      </c>
      <c r="C25285">
        <v>278000</v>
      </c>
      <c r="D25285">
        <v>0</v>
      </c>
      <c r="E25285">
        <v>1053000</v>
      </c>
      <c r="F25285" s="4">
        <f t="shared" si="395"/>
        <v>443666.66666666669</v>
      </c>
    </row>
    <row r="25286" spans="1:6" x14ac:dyDescent="0.3">
      <c r="A25286" t="s">
        <v>25632</v>
      </c>
      <c r="B25286">
        <v>0</v>
      </c>
      <c r="C25286">
        <v>0</v>
      </c>
      <c r="D25286">
        <v>311100</v>
      </c>
      <c r="E25286">
        <v>386000</v>
      </c>
      <c r="F25286" s="4">
        <f t="shared" si="395"/>
        <v>232366.66666666666</v>
      </c>
    </row>
    <row r="25287" spans="1:6" x14ac:dyDescent="0.3">
      <c r="A25287" t="s">
        <v>25633</v>
      </c>
      <c r="B25287">
        <v>0</v>
      </c>
      <c r="C25287">
        <v>7252000</v>
      </c>
      <c r="D25287">
        <v>17667500</v>
      </c>
      <c r="E25287">
        <v>3730000</v>
      </c>
      <c r="F25287" s="4">
        <f t="shared" si="395"/>
        <v>9549833.333333334</v>
      </c>
    </row>
    <row r="25288" spans="1:6" x14ac:dyDescent="0.3">
      <c r="A25288" t="s">
        <v>25634</v>
      </c>
      <c r="B25288">
        <v>0</v>
      </c>
      <c r="C25288">
        <v>807840</v>
      </c>
      <c r="D25288">
        <v>0</v>
      </c>
      <c r="E25288">
        <v>410000</v>
      </c>
      <c r="F25288" s="4">
        <f t="shared" si="395"/>
        <v>405946.66666666669</v>
      </c>
    </row>
    <row r="25289" spans="1:6" x14ac:dyDescent="0.3">
      <c r="A25289" t="s">
        <v>25635</v>
      </c>
      <c r="B25289">
        <v>264600</v>
      </c>
      <c r="C25289">
        <v>0</v>
      </c>
      <c r="D25289">
        <v>0</v>
      </c>
      <c r="E25289">
        <v>0</v>
      </c>
      <c r="F25289" s="4">
        <f t="shared" si="395"/>
        <v>0</v>
      </c>
    </row>
    <row r="25290" spans="1:6" x14ac:dyDescent="0.3">
      <c r="A25290" t="s">
        <v>25636</v>
      </c>
      <c r="B25290">
        <v>0</v>
      </c>
      <c r="C25290">
        <v>948700</v>
      </c>
      <c r="D25290">
        <v>0</v>
      </c>
      <c r="E25290">
        <v>402000</v>
      </c>
      <c r="F25290" s="4">
        <f t="shared" si="395"/>
        <v>450233.33333333331</v>
      </c>
    </row>
    <row r="25291" spans="1:6" x14ac:dyDescent="0.3">
      <c r="A25291" t="s">
        <v>25637</v>
      </c>
      <c r="B25291">
        <v>0</v>
      </c>
      <c r="C25291">
        <v>740000</v>
      </c>
      <c r="D25291">
        <v>0</v>
      </c>
      <c r="E25291">
        <v>1349500</v>
      </c>
      <c r="F25291" s="4">
        <f t="shared" si="395"/>
        <v>696500</v>
      </c>
    </row>
    <row r="25292" spans="1:6" x14ac:dyDescent="0.3">
      <c r="A25292" t="s">
        <v>25638</v>
      </c>
      <c r="B25292">
        <v>0</v>
      </c>
      <c r="C25292">
        <v>1375320</v>
      </c>
      <c r="D25292">
        <v>0</v>
      </c>
      <c r="E25292">
        <v>0</v>
      </c>
      <c r="F25292" s="4">
        <f t="shared" si="395"/>
        <v>458440</v>
      </c>
    </row>
    <row r="25293" spans="1:6" x14ac:dyDescent="0.3">
      <c r="A25293" t="s">
        <v>25639</v>
      </c>
      <c r="B25293">
        <v>0</v>
      </c>
      <c r="C25293">
        <v>1722880</v>
      </c>
      <c r="D25293">
        <v>0</v>
      </c>
      <c r="E25293">
        <v>3357320</v>
      </c>
      <c r="F25293" s="4">
        <f t="shared" si="395"/>
        <v>1693400</v>
      </c>
    </row>
    <row r="25294" spans="1:6" x14ac:dyDescent="0.3">
      <c r="A25294" t="s">
        <v>25640</v>
      </c>
      <c r="B25294">
        <v>409500</v>
      </c>
      <c r="C25294">
        <v>1482120</v>
      </c>
      <c r="D25294">
        <v>0</v>
      </c>
      <c r="E25294">
        <v>0</v>
      </c>
      <c r="F25294" s="4">
        <f t="shared" si="395"/>
        <v>494040</v>
      </c>
    </row>
    <row r="25295" spans="1:6" x14ac:dyDescent="0.3">
      <c r="A25295" t="s">
        <v>25641</v>
      </c>
      <c r="B25295">
        <v>237380</v>
      </c>
      <c r="C25295">
        <v>2528000</v>
      </c>
      <c r="D25295">
        <v>0</v>
      </c>
      <c r="E25295">
        <v>2347340</v>
      </c>
      <c r="F25295" s="4">
        <f t="shared" si="395"/>
        <v>1625113.3333333333</v>
      </c>
    </row>
    <row r="25296" spans="1:6" x14ac:dyDescent="0.3">
      <c r="A25296" t="s">
        <v>548</v>
      </c>
      <c r="B25296">
        <v>198900</v>
      </c>
      <c r="C25296">
        <v>0</v>
      </c>
      <c r="D25296">
        <v>0</v>
      </c>
      <c r="E25296">
        <v>360200</v>
      </c>
      <c r="F25296" s="4">
        <f t="shared" si="395"/>
        <v>120066.66666666667</v>
      </c>
    </row>
    <row r="25297" spans="1:6" x14ac:dyDescent="0.3">
      <c r="A25297" t="s">
        <v>25642</v>
      </c>
      <c r="B25297">
        <v>4014350</v>
      </c>
      <c r="C25297">
        <v>4070000</v>
      </c>
      <c r="D25297">
        <v>4373160</v>
      </c>
      <c r="E25297">
        <v>5846050</v>
      </c>
      <c r="F25297" s="4">
        <f t="shared" si="395"/>
        <v>4763070</v>
      </c>
    </row>
    <row r="25298" spans="1:6" x14ac:dyDescent="0.3">
      <c r="A25298" t="s">
        <v>25643</v>
      </c>
      <c r="B25298">
        <v>411950</v>
      </c>
      <c r="C25298">
        <v>0</v>
      </c>
      <c r="D25298">
        <v>0</v>
      </c>
      <c r="E25298">
        <v>0</v>
      </c>
      <c r="F25298" s="4">
        <f t="shared" si="395"/>
        <v>0</v>
      </c>
    </row>
    <row r="25299" spans="1:6" x14ac:dyDescent="0.3">
      <c r="A25299" t="s">
        <v>25644</v>
      </c>
      <c r="B25299">
        <v>0</v>
      </c>
      <c r="C25299">
        <v>572390</v>
      </c>
      <c r="D25299">
        <v>187460</v>
      </c>
      <c r="E25299">
        <v>0</v>
      </c>
      <c r="F25299" s="4">
        <f t="shared" si="395"/>
        <v>253283.33333333334</v>
      </c>
    </row>
    <row r="25300" spans="1:6" x14ac:dyDescent="0.3">
      <c r="A25300" t="s">
        <v>25645</v>
      </c>
      <c r="B25300">
        <v>1618350</v>
      </c>
      <c r="C25300">
        <v>799890</v>
      </c>
      <c r="D25300">
        <v>678000</v>
      </c>
      <c r="E25300">
        <v>0</v>
      </c>
      <c r="F25300" s="4">
        <f t="shared" si="395"/>
        <v>492630</v>
      </c>
    </row>
    <row r="25301" spans="1:6" x14ac:dyDescent="0.3">
      <c r="A25301" t="s">
        <v>25646</v>
      </c>
      <c r="B25301">
        <v>600000</v>
      </c>
      <c r="C25301">
        <v>0</v>
      </c>
      <c r="D25301">
        <v>0</v>
      </c>
      <c r="E25301">
        <v>0</v>
      </c>
      <c r="F25301" s="4">
        <f t="shared" si="395"/>
        <v>0</v>
      </c>
    </row>
    <row r="25302" spans="1:6" x14ac:dyDescent="0.3">
      <c r="A25302" t="s">
        <v>25647</v>
      </c>
      <c r="B25302">
        <v>649740</v>
      </c>
      <c r="C25302">
        <v>1234000</v>
      </c>
      <c r="D25302">
        <v>2144870</v>
      </c>
      <c r="E25302">
        <v>7183630</v>
      </c>
      <c r="F25302" s="4">
        <f t="shared" si="395"/>
        <v>3520833.3333333335</v>
      </c>
    </row>
    <row r="25303" spans="1:6" x14ac:dyDescent="0.3">
      <c r="A25303" t="s">
        <v>25648</v>
      </c>
      <c r="B25303">
        <v>2393300</v>
      </c>
      <c r="C25303">
        <v>2717050</v>
      </c>
      <c r="D25303">
        <v>4798000</v>
      </c>
      <c r="E25303">
        <v>2649330</v>
      </c>
      <c r="F25303" s="4">
        <f t="shared" si="395"/>
        <v>3388126.6666666665</v>
      </c>
    </row>
    <row r="25304" spans="1:6" x14ac:dyDescent="0.3">
      <c r="A25304" t="s">
        <v>25649</v>
      </c>
      <c r="B25304">
        <v>1172560</v>
      </c>
      <c r="C25304">
        <v>581490</v>
      </c>
      <c r="D25304">
        <v>0</v>
      </c>
      <c r="E25304">
        <v>798680</v>
      </c>
      <c r="F25304" s="4">
        <f t="shared" si="395"/>
        <v>460056.66666666669</v>
      </c>
    </row>
    <row r="25305" spans="1:6" x14ac:dyDescent="0.3">
      <c r="A25305" t="s">
        <v>25650</v>
      </c>
      <c r="B25305">
        <v>0</v>
      </c>
      <c r="C25305">
        <v>0</v>
      </c>
      <c r="D25305">
        <v>519500</v>
      </c>
      <c r="E25305">
        <v>2225620</v>
      </c>
      <c r="F25305" s="4">
        <f t="shared" si="395"/>
        <v>915040</v>
      </c>
    </row>
    <row r="25306" spans="1:6" x14ac:dyDescent="0.3">
      <c r="A25306" t="s">
        <v>25651</v>
      </c>
      <c r="B25306">
        <v>0</v>
      </c>
      <c r="C25306">
        <v>1193570</v>
      </c>
      <c r="D25306">
        <v>660660</v>
      </c>
      <c r="E25306">
        <v>0</v>
      </c>
      <c r="F25306" s="4">
        <f t="shared" si="395"/>
        <v>618076.66666666663</v>
      </c>
    </row>
    <row r="25307" spans="1:6" x14ac:dyDescent="0.3">
      <c r="A25307" t="s">
        <v>25652</v>
      </c>
      <c r="B25307">
        <v>0</v>
      </c>
      <c r="C25307">
        <v>731640</v>
      </c>
      <c r="D25307">
        <v>349000</v>
      </c>
      <c r="E25307">
        <v>0</v>
      </c>
      <c r="F25307" s="4">
        <f t="shared" si="395"/>
        <v>360213.33333333331</v>
      </c>
    </row>
    <row r="25308" spans="1:6" x14ac:dyDescent="0.3">
      <c r="A25308" t="s">
        <v>25653</v>
      </c>
      <c r="B25308">
        <v>0</v>
      </c>
      <c r="C25308">
        <v>917380</v>
      </c>
      <c r="D25308">
        <v>0</v>
      </c>
      <c r="E25308">
        <v>0</v>
      </c>
      <c r="F25308" s="4">
        <f t="shared" si="395"/>
        <v>305793.33333333331</v>
      </c>
    </row>
    <row r="25309" spans="1:6" x14ac:dyDescent="0.3">
      <c r="A25309" t="s">
        <v>25654</v>
      </c>
      <c r="B25309">
        <v>755950</v>
      </c>
      <c r="C25309">
        <v>2022020</v>
      </c>
      <c r="D25309">
        <v>11232130</v>
      </c>
      <c r="E25309">
        <v>2136990</v>
      </c>
      <c r="F25309" s="4">
        <f t="shared" si="395"/>
        <v>5130380</v>
      </c>
    </row>
    <row r="25310" spans="1:6" x14ac:dyDescent="0.3">
      <c r="A25310" t="s">
        <v>25655</v>
      </c>
      <c r="B25310">
        <v>544180</v>
      </c>
      <c r="C25310">
        <v>535080</v>
      </c>
      <c r="D25310">
        <v>2274380</v>
      </c>
      <c r="E25310">
        <v>656980</v>
      </c>
      <c r="F25310" s="4">
        <f t="shared" si="395"/>
        <v>1155480</v>
      </c>
    </row>
    <row r="25311" spans="1:6" x14ac:dyDescent="0.3">
      <c r="A25311" t="s">
        <v>25656</v>
      </c>
      <c r="B25311">
        <v>671000</v>
      </c>
      <c r="C25311">
        <v>562380</v>
      </c>
      <c r="D25311">
        <v>0</v>
      </c>
      <c r="E25311">
        <v>0</v>
      </c>
      <c r="F25311" s="4">
        <f t="shared" si="395"/>
        <v>187460</v>
      </c>
    </row>
    <row r="25312" spans="1:6" x14ac:dyDescent="0.3">
      <c r="A25312" t="s">
        <v>25657</v>
      </c>
      <c r="B25312">
        <v>0</v>
      </c>
      <c r="C25312">
        <v>223860</v>
      </c>
      <c r="D25312">
        <v>234600</v>
      </c>
      <c r="E25312">
        <v>0</v>
      </c>
      <c r="F25312" s="4">
        <f t="shared" si="395"/>
        <v>152820</v>
      </c>
    </row>
    <row r="25313" spans="1:6" x14ac:dyDescent="0.3">
      <c r="A25313" t="s">
        <v>25658</v>
      </c>
      <c r="B25313">
        <v>2345240</v>
      </c>
      <c r="C25313">
        <v>0</v>
      </c>
      <c r="D25313">
        <v>2179300</v>
      </c>
      <c r="E25313">
        <v>0</v>
      </c>
      <c r="F25313" s="4">
        <f t="shared" si="395"/>
        <v>726433.33333333337</v>
      </c>
    </row>
    <row r="25314" spans="1:6" x14ac:dyDescent="0.3">
      <c r="A25314" t="s">
        <v>25659</v>
      </c>
      <c r="B25314">
        <v>5944120</v>
      </c>
      <c r="C25314">
        <v>2195180</v>
      </c>
      <c r="D25314">
        <v>0</v>
      </c>
      <c r="E25314">
        <v>4841890</v>
      </c>
      <c r="F25314" s="4">
        <f t="shared" si="395"/>
        <v>2345690</v>
      </c>
    </row>
    <row r="25315" spans="1:6" x14ac:dyDescent="0.3">
      <c r="A25315" t="s">
        <v>25660</v>
      </c>
      <c r="B25315">
        <v>1005650</v>
      </c>
      <c r="C25315">
        <v>0</v>
      </c>
      <c r="D25315">
        <v>0</v>
      </c>
      <c r="E25315">
        <v>0</v>
      </c>
      <c r="F25315" s="4">
        <f t="shared" si="395"/>
        <v>0</v>
      </c>
    </row>
    <row r="25316" spans="1:6" x14ac:dyDescent="0.3">
      <c r="A25316" t="s">
        <v>25661</v>
      </c>
      <c r="B25316">
        <v>0</v>
      </c>
      <c r="C25316">
        <v>0</v>
      </c>
      <c r="D25316">
        <v>2064010</v>
      </c>
      <c r="E25316">
        <v>2111320</v>
      </c>
      <c r="F25316" s="4">
        <f t="shared" si="395"/>
        <v>1391776.6666666667</v>
      </c>
    </row>
    <row r="25317" spans="1:6" x14ac:dyDescent="0.3">
      <c r="A25317" t="s">
        <v>25662</v>
      </c>
      <c r="B25317">
        <v>0</v>
      </c>
      <c r="C25317">
        <v>0</v>
      </c>
      <c r="D25317">
        <v>256000</v>
      </c>
      <c r="E25317">
        <v>1230560</v>
      </c>
      <c r="F25317" s="4">
        <f t="shared" si="395"/>
        <v>495520</v>
      </c>
    </row>
    <row r="25318" spans="1:6" x14ac:dyDescent="0.3">
      <c r="A25318" t="s">
        <v>25663</v>
      </c>
      <c r="B25318">
        <v>0</v>
      </c>
      <c r="C25318">
        <v>1480000</v>
      </c>
      <c r="D25318">
        <v>2246790</v>
      </c>
      <c r="E25318">
        <v>0</v>
      </c>
      <c r="F25318" s="4">
        <f t="shared" si="395"/>
        <v>1242263.3333333333</v>
      </c>
    </row>
    <row r="25319" spans="1:6" x14ac:dyDescent="0.3">
      <c r="A25319" t="s">
        <v>25664</v>
      </c>
      <c r="B25319">
        <v>0</v>
      </c>
      <c r="C25319">
        <v>850500</v>
      </c>
      <c r="D25319">
        <v>1311690</v>
      </c>
      <c r="E25319">
        <v>1953200</v>
      </c>
      <c r="F25319" s="4">
        <f t="shared" si="395"/>
        <v>1371796.6666666667</v>
      </c>
    </row>
    <row r="25320" spans="1:6" x14ac:dyDescent="0.3">
      <c r="A25320" t="s">
        <v>413</v>
      </c>
      <c r="B25320">
        <v>0</v>
      </c>
      <c r="C25320">
        <v>750380</v>
      </c>
      <c r="D25320">
        <v>862680</v>
      </c>
      <c r="E25320">
        <v>0</v>
      </c>
      <c r="F25320" s="4">
        <f t="shared" si="395"/>
        <v>537686.66666666663</v>
      </c>
    </row>
    <row r="25321" spans="1:6" x14ac:dyDescent="0.3">
      <c r="A25321" t="s">
        <v>25665</v>
      </c>
      <c r="B25321">
        <v>0</v>
      </c>
      <c r="C25321">
        <v>1537900</v>
      </c>
      <c r="D25321">
        <v>1419600</v>
      </c>
      <c r="E25321">
        <v>600600</v>
      </c>
      <c r="F25321" s="4">
        <f t="shared" si="395"/>
        <v>1186033.3333333333</v>
      </c>
    </row>
    <row r="25322" spans="1:6" x14ac:dyDescent="0.3">
      <c r="A25322" t="s">
        <v>564</v>
      </c>
      <c r="B25322">
        <v>0</v>
      </c>
      <c r="C25322">
        <v>890460</v>
      </c>
      <c r="D25322">
        <v>730000</v>
      </c>
      <c r="E25322">
        <v>596160</v>
      </c>
      <c r="F25322" s="4">
        <f t="shared" si="395"/>
        <v>738873.33333333337</v>
      </c>
    </row>
    <row r="25323" spans="1:6" x14ac:dyDescent="0.3">
      <c r="A25323" t="s">
        <v>25666</v>
      </c>
      <c r="B25323">
        <v>0</v>
      </c>
      <c r="C25323">
        <v>0</v>
      </c>
      <c r="D25323">
        <v>2249340</v>
      </c>
      <c r="E25323">
        <v>3178790</v>
      </c>
      <c r="F25323" s="4">
        <f t="shared" si="395"/>
        <v>1809376.6666666667</v>
      </c>
    </row>
    <row r="25324" spans="1:6" x14ac:dyDescent="0.3">
      <c r="A25324" t="s">
        <v>25667</v>
      </c>
      <c r="B25324">
        <v>764400</v>
      </c>
      <c r="C25324">
        <v>531440</v>
      </c>
      <c r="D25324">
        <v>573300</v>
      </c>
      <c r="E25324">
        <v>693300</v>
      </c>
      <c r="F25324" s="4">
        <f t="shared" si="395"/>
        <v>599346.66666666663</v>
      </c>
    </row>
    <row r="25325" spans="1:6" x14ac:dyDescent="0.3">
      <c r="A25325" t="s">
        <v>25668</v>
      </c>
      <c r="B25325">
        <v>571950</v>
      </c>
      <c r="C25325">
        <v>2021480</v>
      </c>
      <c r="D25325">
        <v>512000</v>
      </c>
      <c r="E25325">
        <v>2054500</v>
      </c>
      <c r="F25325" s="4">
        <f t="shared" si="395"/>
        <v>1529326.6666666667</v>
      </c>
    </row>
    <row r="25326" spans="1:6" x14ac:dyDescent="0.3">
      <c r="A25326" t="s">
        <v>25669</v>
      </c>
      <c r="B25326">
        <v>0</v>
      </c>
      <c r="C25326">
        <v>1559980</v>
      </c>
      <c r="D25326">
        <v>673300</v>
      </c>
      <c r="E25326">
        <v>0</v>
      </c>
      <c r="F25326" s="4">
        <f t="shared" si="395"/>
        <v>744426.66666666663</v>
      </c>
    </row>
    <row r="25327" spans="1:6" x14ac:dyDescent="0.3">
      <c r="A25327" t="s">
        <v>25670</v>
      </c>
      <c r="B25327">
        <v>0</v>
      </c>
      <c r="C25327">
        <v>0</v>
      </c>
      <c r="D25327">
        <v>1390980</v>
      </c>
      <c r="E25327">
        <v>839280</v>
      </c>
      <c r="F25327" s="4">
        <f t="shared" si="395"/>
        <v>743420</v>
      </c>
    </row>
    <row r="25328" spans="1:6" x14ac:dyDescent="0.3">
      <c r="A25328" t="s">
        <v>25671</v>
      </c>
      <c r="B25328">
        <v>0</v>
      </c>
      <c r="C25328">
        <v>1480000</v>
      </c>
      <c r="D25328">
        <v>0</v>
      </c>
      <c r="E25328">
        <v>1640000</v>
      </c>
      <c r="F25328" s="4">
        <f t="shared" si="395"/>
        <v>1040000</v>
      </c>
    </row>
    <row r="25329" spans="1:6" x14ac:dyDescent="0.3">
      <c r="A25329" t="s">
        <v>25672</v>
      </c>
      <c r="B25329">
        <v>0</v>
      </c>
      <c r="C25329">
        <v>0</v>
      </c>
      <c r="D25329">
        <v>2426060</v>
      </c>
      <c r="E25329">
        <v>0</v>
      </c>
      <c r="F25329" s="4">
        <f t="shared" si="395"/>
        <v>808686.66666666663</v>
      </c>
    </row>
    <row r="25330" spans="1:6" x14ac:dyDescent="0.3">
      <c r="A25330" t="s">
        <v>25673</v>
      </c>
      <c r="B25330">
        <v>0</v>
      </c>
      <c r="C25330">
        <v>0</v>
      </c>
      <c r="D25330">
        <v>1371370</v>
      </c>
      <c r="E25330">
        <v>0</v>
      </c>
      <c r="F25330" s="4">
        <f t="shared" si="395"/>
        <v>457123.33333333331</v>
      </c>
    </row>
    <row r="25331" spans="1:6" x14ac:dyDescent="0.3">
      <c r="A25331" t="s">
        <v>25674</v>
      </c>
      <c r="B25331">
        <v>0</v>
      </c>
      <c r="C25331">
        <v>880650</v>
      </c>
      <c r="D25331">
        <v>0</v>
      </c>
      <c r="E25331">
        <v>602420</v>
      </c>
      <c r="F25331" s="4">
        <f t="shared" si="395"/>
        <v>494356.66666666669</v>
      </c>
    </row>
    <row r="25332" spans="1:6" x14ac:dyDescent="0.3">
      <c r="A25332" t="s">
        <v>25675</v>
      </c>
      <c r="B25332">
        <v>1061000</v>
      </c>
      <c r="C25332">
        <v>0</v>
      </c>
      <c r="D25332">
        <v>0</v>
      </c>
      <c r="E25332">
        <v>0</v>
      </c>
      <c r="F25332" s="4">
        <f t="shared" si="395"/>
        <v>0</v>
      </c>
    </row>
    <row r="25333" spans="1:6" x14ac:dyDescent="0.3">
      <c r="A25333" t="s">
        <v>25676</v>
      </c>
      <c r="B25333">
        <v>0</v>
      </c>
      <c r="C25333">
        <v>370000</v>
      </c>
      <c r="D25333">
        <v>0</v>
      </c>
      <c r="E25333">
        <v>386000</v>
      </c>
      <c r="F25333" s="4">
        <f t="shared" si="395"/>
        <v>252000</v>
      </c>
    </row>
    <row r="25334" spans="1:6" x14ac:dyDescent="0.3">
      <c r="A25334" t="s">
        <v>25677</v>
      </c>
      <c r="B25334">
        <v>0</v>
      </c>
      <c r="C25334">
        <v>771680</v>
      </c>
      <c r="D25334">
        <v>828460</v>
      </c>
      <c r="E25334">
        <v>772000</v>
      </c>
      <c r="F25334" s="4">
        <f t="shared" si="395"/>
        <v>790713.33333333337</v>
      </c>
    </row>
    <row r="25335" spans="1:6" x14ac:dyDescent="0.3">
      <c r="A25335" t="s">
        <v>25678</v>
      </c>
      <c r="B25335">
        <v>0</v>
      </c>
      <c r="C25335">
        <v>413240</v>
      </c>
      <c r="D25335">
        <v>662640</v>
      </c>
      <c r="E25335">
        <v>234600</v>
      </c>
      <c r="F25335" s="4">
        <f t="shared" si="395"/>
        <v>436826.66666666669</v>
      </c>
    </row>
    <row r="25336" spans="1:6" x14ac:dyDescent="0.3">
      <c r="A25336" t="s">
        <v>25679</v>
      </c>
      <c r="B25336">
        <v>382200</v>
      </c>
      <c r="C25336">
        <v>0</v>
      </c>
      <c r="D25336">
        <v>0</v>
      </c>
      <c r="E25336">
        <v>369000</v>
      </c>
      <c r="F25336" s="4">
        <f t="shared" si="395"/>
        <v>123000</v>
      </c>
    </row>
    <row r="25337" spans="1:6" x14ac:dyDescent="0.3">
      <c r="A25337" t="s">
        <v>25680</v>
      </c>
      <c r="B25337">
        <v>2050200</v>
      </c>
      <c r="C25337">
        <v>0</v>
      </c>
      <c r="D25337">
        <v>2089280</v>
      </c>
      <c r="E25337">
        <v>2072700</v>
      </c>
      <c r="F25337" s="4">
        <f t="shared" si="395"/>
        <v>1387326.6666666667</v>
      </c>
    </row>
    <row r="25338" spans="1:6" x14ac:dyDescent="0.3">
      <c r="A25338" t="s">
        <v>25681</v>
      </c>
      <c r="B25338">
        <v>1110000</v>
      </c>
      <c r="C25338">
        <v>0</v>
      </c>
      <c r="D25338">
        <v>0</v>
      </c>
      <c r="E25338">
        <v>1361100</v>
      </c>
      <c r="F25338" s="4">
        <f t="shared" si="395"/>
        <v>453700</v>
      </c>
    </row>
    <row r="25339" spans="1:6" x14ac:dyDescent="0.3">
      <c r="A25339" t="s">
        <v>25682</v>
      </c>
      <c r="B25339">
        <v>0</v>
      </c>
      <c r="C25339">
        <v>418020</v>
      </c>
      <c r="D25339">
        <v>541950</v>
      </c>
      <c r="E25339">
        <v>454900</v>
      </c>
      <c r="F25339" s="4">
        <f t="shared" si="395"/>
        <v>471623.33333333331</v>
      </c>
    </row>
    <row r="25340" spans="1:6" x14ac:dyDescent="0.3">
      <c r="A25340" t="s">
        <v>25683</v>
      </c>
      <c r="B25340">
        <v>160000</v>
      </c>
      <c r="C25340">
        <v>0</v>
      </c>
      <c r="D25340">
        <v>256000</v>
      </c>
      <c r="E25340">
        <v>0</v>
      </c>
      <c r="F25340" s="4">
        <f t="shared" si="395"/>
        <v>85333.333333333328</v>
      </c>
    </row>
    <row r="25341" spans="1:6" x14ac:dyDescent="0.3">
      <c r="A25341" t="s">
        <v>25684</v>
      </c>
      <c r="B25341">
        <v>552600</v>
      </c>
      <c r="C25341">
        <v>0</v>
      </c>
      <c r="D25341">
        <v>0</v>
      </c>
      <c r="E25341">
        <v>0</v>
      </c>
      <c r="F25341" s="4">
        <f t="shared" si="395"/>
        <v>0</v>
      </c>
    </row>
    <row r="25342" spans="1:6" x14ac:dyDescent="0.3">
      <c r="A25342" t="s">
        <v>25685</v>
      </c>
      <c r="B25342">
        <v>1795500</v>
      </c>
      <c r="C25342">
        <v>966570</v>
      </c>
      <c r="D25342">
        <v>0</v>
      </c>
      <c r="E25342">
        <v>0</v>
      </c>
      <c r="F25342" s="4">
        <f t="shared" si="395"/>
        <v>322190</v>
      </c>
    </row>
    <row r="25343" spans="1:6" x14ac:dyDescent="0.3">
      <c r="A25343" t="s">
        <v>25686</v>
      </c>
      <c r="B25343">
        <v>0</v>
      </c>
      <c r="C25343">
        <v>0</v>
      </c>
      <c r="D25343">
        <v>1528800</v>
      </c>
      <c r="E25343">
        <v>0</v>
      </c>
      <c r="F25343" s="4">
        <f t="shared" si="395"/>
        <v>509600</v>
      </c>
    </row>
    <row r="25344" spans="1:6" x14ac:dyDescent="0.3">
      <c r="A25344" t="s">
        <v>25687</v>
      </c>
      <c r="B25344">
        <v>8274730</v>
      </c>
      <c r="C25344">
        <v>11079100</v>
      </c>
      <c r="D25344">
        <v>7471650</v>
      </c>
      <c r="E25344">
        <v>9908800</v>
      </c>
      <c r="F25344" s="4">
        <f t="shared" si="395"/>
        <v>9486516.666666666</v>
      </c>
    </row>
    <row r="25345" spans="1:6" x14ac:dyDescent="0.3">
      <c r="A25345" t="s">
        <v>25688</v>
      </c>
      <c r="B25345">
        <v>0</v>
      </c>
      <c r="C25345">
        <v>2807950</v>
      </c>
      <c r="D25345">
        <v>2129040</v>
      </c>
      <c r="E25345">
        <v>500500</v>
      </c>
      <c r="F25345" s="4">
        <f t="shared" si="395"/>
        <v>1812496.6666666667</v>
      </c>
    </row>
    <row r="25346" spans="1:6" x14ac:dyDescent="0.3">
      <c r="A25346" t="s">
        <v>25689</v>
      </c>
      <c r="B25346">
        <v>0</v>
      </c>
      <c r="C25346">
        <v>764400</v>
      </c>
      <c r="D25346">
        <v>448200</v>
      </c>
      <c r="E25346">
        <v>0</v>
      </c>
      <c r="F25346" s="4">
        <f t="shared" si="395"/>
        <v>404200</v>
      </c>
    </row>
    <row r="25347" spans="1:6" x14ac:dyDescent="0.3">
      <c r="A25347" t="s">
        <v>198</v>
      </c>
      <c r="B25347">
        <v>3338080</v>
      </c>
      <c r="C25347">
        <v>0</v>
      </c>
      <c r="D25347">
        <v>0</v>
      </c>
      <c r="E25347">
        <v>7195000</v>
      </c>
      <c r="F25347" s="4">
        <f t="shared" ref="F25347:F25410" si="396">SUM(C25347:E25347)/3</f>
        <v>2398333.3333333335</v>
      </c>
    </row>
    <row r="25348" spans="1:6" x14ac:dyDescent="0.3">
      <c r="A25348" t="s">
        <v>854</v>
      </c>
      <c r="B25348">
        <v>0</v>
      </c>
      <c r="C25348">
        <v>5891140</v>
      </c>
      <c r="D25348">
        <v>4337460</v>
      </c>
      <c r="E25348">
        <v>4193170</v>
      </c>
      <c r="F25348" s="4">
        <f t="shared" si="396"/>
        <v>4807256.666666667</v>
      </c>
    </row>
    <row r="25349" spans="1:6" x14ac:dyDescent="0.3">
      <c r="A25349" t="s">
        <v>25690</v>
      </c>
      <c r="B25349">
        <v>1272760</v>
      </c>
      <c r="C25349">
        <v>0</v>
      </c>
      <c r="D25349">
        <v>0</v>
      </c>
      <c r="E25349">
        <v>1159500</v>
      </c>
      <c r="F25349" s="4">
        <f t="shared" si="396"/>
        <v>386500</v>
      </c>
    </row>
    <row r="25350" spans="1:6" x14ac:dyDescent="0.3">
      <c r="A25350" t="s">
        <v>25691</v>
      </c>
      <c r="B25350">
        <v>612000</v>
      </c>
      <c r="C25350">
        <v>0</v>
      </c>
      <c r="D25350">
        <v>944760</v>
      </c>
      <c r="E25350">
        <v>0</v>
      </c>
      <c r="F25350" s="4">
        <f t="shared" si="396"/>
        <v>314920</v>
      </c>
    </row>
    <row r="25351" spans="1:6" x14ac:dyDescent="0.3">
      <c r="A25351" t="s">
        <v>25692</v>
      </c>
      <c r="B25351">
        <v>0</v>
      </c>
      <c r="C25351">
        <v>0</v>
      </c>
      <c r="D25351">
        <v>1081080</v>
      </c>
      <c r="E25351">
        <v>0</v>
      </c>
      <c r="F25351" s="4">
        <f t="shared" si="396"/>
        <v>360360</v>
      </c>
    </row>
    <row r="25352" spans="1:6" x14ac:dyDescent="0.3">
      <c r="A25352" t="s">
        <v>25693</v>
      </c>
      <c r="B25352">
        <v>230000</v>
      </c>
      <c r="C25352">
        <v>230000</v>
      </c>
      <c r="D25352">
        <v>0</v>
      </c>
      <c r="E25352">
        <v>0</v>
      </c>
      <c r="F25352" s="4">
        <f t="shared" si="396"/>
        <v>76666.666666666672</v>
      </c>
    </row>
    <row r="25353" spans="1:6" x14ac:dyDescent="0.3">
      <c r="A25353" t="s">
        <v>25694</v>
      </c>
      <c r="B25353">
        <v>0</v>
      </c>
      <c r="C25353">
        <v>556920</v>
      </c>
      <c r="D25353">
        <v>0</v>
      </c>
      <c r="E25353">
        <v>734000</v>
      </c>
      <c r="F25353" s="4">
        <f t="shared" si="396"/>
        <v>430306.66666666669</v>
      </c>
    </row>
    <row r="25354" spans="1:6" x14ac:dyDescent="0.3">
      <c r="A25354" t="s">
        <v>25695</v>
      </c>
      <c r="B25354">
        <v>6848160</v>
      </c>
      <c r="C25354">
        <v>6872060</v>
      </c>
      <c r="D25354">
        <v>5427120</v>
      </c>
      <c r="E25354">
        <v>7305200</v>
      </c>
      <c r="F25354" s="4">
        <f t="shared" si="396"/>
        <v>6534793.333333333</v>
      </c>
    </row>
    <row r="25355" spans="1:6" x14ac:dyDescent="0.3">
      <c r="A25355" t="s">
        <v>25696</v>
      </c>
      <c r="B25355">
        <v>0</v>
      </c>
      <c r="C25355">
        <v>4093000</v>
      </c>
      <c r="D25355">
        <v>8395320</v>
      </c>
      <c r="E25355">
        <v>7371180</v>
      </c>
      <c r="F25355" s="4">
        <f t="shared" si="396"/>
        <v>6619833.333333333</v>
      </c>
    </row>
    <row r="25356" spans="1:6" x14ac:dyDescent="0.3">
      <c r="A25356" t="s">
        <v>25697</v>
      </c>
      <c r="B25356">
        <v>0</v>
      </c>
      <c r="C25356">
        <v>0</v>
      </c>
      <c r="D25356">
        <v>577850</v>
      </c>
      <c r="E25356">
        <v>0</v>
      </c>
      <c r="F25356" s="4">
        <f t="shared" si="396"/>
        <v>192616.66666666666</v>
      </c>
    </row>
    <row r="25357" spans="1:6" x14ac:dyDescent="0.3">
      <c r="A25357" t="s">
        <v>25698</v>
      </c>
      <c r="B25357">
        <v>912730</v>
      </c>
      <c r="C25357">
        <v>499590</v>
      </c>
      <c r="D25357">
        <v>0</v>
      </c>
      <c r="E25357">
        <v>0</v>
      </c>
      <c r="F25357" s="4">
        <f t="shared" si="396"/>
        <v>166530</v>
      </c>
    </row>
    <row r="25358" spans="1:6" x14ac:dyDescent="0.3">
      <c r="A25358" t="s">
        <v>25699</v>
      </c>
      <c r="B25358">
        <v>1184740</v>
      </c>
      <c r="C25358">
        <v>0</v>
      </c>
      <c r="D25358">
        <v>0</v>
      </c>
      <c r="E25358">
        <v>949290</v>
      </c>
      <c r="F25358" s="4">
        <f t="shared" si="396"/>
        <v>316430</v>
      </c>
    </row>
    <row r="25359" spans="1:6" x14ac:dyDescent="0.3">
      <c r="A25359" t="s">
        <v>25700</v>
      </c>
      <c r="B25359">
        <v>0</v>
      </c>
      <c r="C25359">
        <v>1297200</v>
      </c>
      <c r="D25359">
        <v>0</v>
      </c>
      <c r="E25359">
        <v>0</v>
      </c>
      <c r="F25359" s="4">
        <f t="shared" si="396"/>
        <v>432400</v>
      </c>
    </row>
    <row r="25360" spans="1:6" x14ac:dyDescent="0.3">
      <c r="A25360" t="s">
        <v>25701</v>
      </c>
      <c r="B25360">
        <v>0</v>
      </c>
      <c r="C25360">
        <v>0</v>
      </c>
      <c r="D25360">
        <v>455000</v>
      </c>
      <c r="E25360">
        <v>0</v>
      </c>
      <c r="F25360" s="4">
        <f t="shared" si="396"/>
        <v>151666.66666666666</v>
      </c>
    </row>
    <row r="25361" spans="1:6" x14ac:dyDescent="0.3">
      <c r="A25361" t="s">
        <v>25702</v>
      </c>
      <c r="B25361">
        <v>0</v>
      </c>
      <c r="C25361">
        <v>421100</v>
      </c>
      <c r="D25361">
        <v>0</v>
      </c>
      <c r="E25361">
        <v>340500</v>
      </c>
      <c r="F25361" s="4">
        <f t="shared" si="396"/>
        <v>253866.66666666666</v>
      </c>
    </row>
    <row r="25362" spans="1:6" x14ac:dyDescent="0.3">
      <c r="A25362" t="s">
        <v>25703</v>
      </c>
      <c r="B25362">
        <v>0</v>
      </c>
      <c r="C25362">
        <v>1086540</v>
      </c>
      <c r="D25362">
        <v>581770</v>
      </c>
      <c r="E25362">
        <v>0</v>
      </c>
      <c r="F25362" s="4">
        <f t="shared" si="396"/>
        <v>556103.33333333337</v>
      </c>
    </row>
    <row r="25363" spans="1:6" x14ac:dyDescent="0.3">
      <c r="A25363" t="s">
        <v>25704</v>
      </c>
      <c r="B25363">
        <v>0</v>
      </c>
      <c r="C25363">
        <v>0</v>
      </c>
      <c r="D25363">
        <v>563600</v>
      </c>
      <c r="E25363">
        <v>0</v>
      </c>
      <c r="F25363" s="4">
        <f t="shared" si="396"/>
        <v>187866.66666666666</v>
      </c>
    </row>
    <row r="25364" spans="1:6" x14ac:dyDescent="0.3">
      <c r="A25364" t="s">
        <v>25705</v>
      </c>
      <c r="B25364">
        <v>482300</v>
      </c>
      <c r="C25364">
        <v>0</v>
      </c>
      <c r="D25364">
        <v>0</v>
      </c>
      <c r="E25364">
        <v>2306850</v>
      </c>
      <c r="F25364" s="4">
        <f t="shared" si="396"/>
        <v>768950</v>
      </c>
    </row>
    <row r="25365" spans="1:6" x14ac:dyDescent="0.3">
      <c r="A25365" t="s">
        <v>25706</v>
      </c>
      <c r="B25365">
        <v>0</v>
      </c>
      <c r="C25365">
        <v>1270360</v>
      </c>
      <c r="D25365">
        <v>0</v>
      </c>
      <c r="E25365">
        <v>1290220</v>
      </c>
      <c r="F25365" s="4">
        <f t="shared" si="396"/>
        <v>853526.66666666663</v>
      </c>
    </row>
    <row r="25366" spans="1:6" x14ac:dyDescent="0.3">
      <c r="A25366" t="s">
        <v>25707</v>
      </c>
      <c r="B25366">
        <v>0</v>
      </c>
      <c r="C25366">
        <v>600000</v>
      </c>
      <c r="D25366">
        <v>0</v>
      </c>
      <c r="E25366">
        <v>0</v>
      </c>
      <c r="F25366" s="4">
        <f t="shared" si="396"/>
        <v>200000</v>
      </c>
    </row>
    <row r="25367" spans="1:6" x14ac:dyDescent="0.3">
      <c r="A25367" t="s">
        <v>25708</v>
      </c>
      <c r="B25367">
        <v>1714980</v>
      </c>
      <c r="C25367">
        <v>0</v>
      </c>
      <c r="D25367">
        <v>0</v>
      </c>
      <c r="E25367">
        <v>0</v>
      </c>
      <c r="F25367" s="4">
        <f t="shared" si="396"/>
        <v>0</v>
      </c>
    </row>
    <row r="25368" spans="1:6" x14ac:dyDescent="0.3">
      <c r="A25368" t="s">
        <v>25709</v>
      </c>
      <c r="B25368">
        <v>1300000</v>
      </c>
      <c r="C25368">
        <v>0</v>
      </c>
      <c r="D25368">
        <v>0</v>
      </c>
      <c r="E25368">
        <v>0</v>
      </c>
      <c r="F25368" s="4">
        <f t="shared" si="396"/>
        <v>0</v>
      </c>
    </row>
    <row r="25369" spans="1:6" x14ac:dyDescent="0.3">
      <c r="A25369" t="s">
        <v>25710</v>
      </c>
      <c r="B25369">
        <v>0</v>
      </c>
      <c r="C25369">
        <v>0</v>
      </c>
      <c r="D25369">
        <v>2892820</v>
      </c>
      <c r="E25369">
        <v>616800</v>
      </c>
      <c r="F25369" s="4">
        <f t="shared" si="396"/>
        <v>1169873.3333333333</v>
      </c>
    </row>
    <row r="25370" spans="1:6" x14ac:dyDescent="0.3">
      <c r="A25370" t="s">
        <v>25711</v>
      </c>
      <c r="B25370">
        <v>160000</v>
      </c>
      <c r="C25370">
        <v>552000</v>
      </c>
      <c r="D25370">
        <v>0</v>
      </c>
      <c r="E25370">
        <v>1191500</v>
      </c>
      <c r="F25370" s="4">
        <f t="shared" si="396"/>
        <v>581166.66666666663</v>
      </c>
    </row>
    <row r="25371" spans="1:6" x14ac:dyDescent="0.3">
      <c r="A25371" t="s">
        <v>25712</v>
      </c>
      <c r="B25371">
        <v>0</v>
      </c>
      <c r="C25371">
        <v>0</v>
      </c>
      <c r="D25371">
        <v>300000</v>
      </c>
      <c r="E25371">
        <v>0</v>
      </c>
      <c r="F25371" s="4">
        <f t="shared" si="396"/>
        <v>100000</v>
      </c>
    </row>
    <row r="25372" spans="1:6" x14ac:dyDescent="0.3">
      <c r="A25372" t="s">
        <v>25713</v>
      </c>
      <c r="B25372">
        <v>0</v>
      </c>
      <c r="C25372">
        <v>1629700</v>
      </c>
      <c r="D25372">
        <v>0</v>
      </c>
      <c r="E25372">
        <v>0</v>
      </c>
      <c r="F25372" s="4">
        <f t="shared" si="396"/>
        <v>543233.33333333337</v>
      </c>
    </row>
    <row r="25373" spans="1:6" x14ac:dyDescent="0.3">
      <c r="A25373" t="s">
        <v>25714</v>
      </c>
      <c r="B25373">
        <v>1810600</v>
      </c>
      <c r="C25373">
        <v>1190820</v>
      </c>
      <c r="D25373">
        <v>0</v>
      </c>
      <c r="E25373">
        <v>0</v>
      </c>
      <c r="F25373" s="4">
        <f t="shared" si="396"/>
        <v>396940</v>
      </c>
    </row>
    <row r="25374" spans="1:6" x14ac:dyDescent="0.3">
      <c r="A25374" t="s">
        <v>25715</v>
      </c>
      <c r="B25374">
        <v>2037660</v>
      </c>
      <c r="C25374">
        <v>1480000</v>
      </c>
      <c r="D25374">
        <v>1170260</v>
      </c>
      <c r="E25374">
        <v>0</v>
      </c>
      <c r="F25374" s="4">
        <f t="shared" si="396"/>
        <v>883420</v>
      </c>
    </row>
    <row r="25375" spans="1:6" x14ac:dyDescent="0.3">
      <c r="A25375" t="s">
        <v>25716</v>
      </c>
      <c r="B25375">
        <v>4379020</v>
      </c>
      <c r="C25375">
        <v>0</v>
      </c>
      <c r="D25375">
        <v>21059220</v>
      </c>
      <c r="E25375">
        <v>8536800</v>
      </c>
      <c r="F25375" s="4">
        <f t="shared" si="396"/>
        <v>9865340</v>
      </c>
    </row>
    <row r="25376" spans="1:6" x14ac:dyDescent="0.3">
      <c r="A25376" t="s">
        <v>25717</v>
      </c>
      <c r="B25376">
        <v>0</v>
      </c>
      <c r="C25376">
        <v>1134000</v>
      </c>
      <c r="D25376">
        <v>0</v>
      </c>
      <c r="E25376">
        <v>0</v>
      </c>
      <c r="F25376" s="4">
        <f t="shared" si="396"/>
        <v>378000</v>
      </c>
    </row>
    <row r="25377" spans="1:6" x14ac:dyDescent="0.3">
      <c r="A25377" t="s">
        <v>25718</v>
      </c>
      <c r="B25377">
        <v>0</v>
      </c>
      <c r="C25377">
        <v>0</v>
      </c>
      <c r="D25377">
        <v>370000</v>
      </c>
      <c r="E25377">
        <v>260100</v>
      </c>
      <c r="F25377" s="4">
        <f t="shared" si="396"/>
        <v>210033.33333333334</v>
      </c>
    </row>
    <row r="25378" spans="1:6" x14ac:dyDescent="0.3">
      <c r="A25378" t="s">
        <v>25719</v>
      </c>
      <c r="B25378">
        <v>0</v>
      </c>
      <c r="C25378">
        <v>0</v>
      </c>
      <c r="D25378">
        <v>1606150</v>
      </c>
      <c r="E25378">
        <v>1483300</v>
      </c>
      <c r="F25378" s="4">
        <f t="shared" si="396"/>
        <v>1029816.6666666666</v>
      </c>
    </row>
    <row r="25379" spans="1:6" x14ac:dyDescent="0.3">
      <c r="A25379" t="s">
        <v>25720</v>
      </c>
      <c r="B25379">
        <v>2123200</v>
      </c>
      <c r="C25379">
        <v>2790970</v>
      </c>
      <c r="D25379">
        <v>2949310</v>
      </c>
      <c r="E25379">
        <v>2150420</v>
      </c>
      <c r="F25379" s="4">
        <f t="shared" si="396"/>
        <v>2630233.3333333335</v>
      </c>
    </row>
    <row r="25380" spans="1:6" x14ac:dyDescent="0.3">
      <c r="A25380" t="s">
        <v>25721</v>
      </c>
      <c r="B25380">
        <v>0</v>
      </c>
      <c r="C25380">
        <v>976720</v>
      </c>
      <c r="D25380">
        <v>1017680</v>
      </c>
      <c r="E25380">
        <v>0</v>
      </c>
      <c r="F25380" s="4">
        <f t="shared" si="396"/>
        <v>664800</v>
      </c>
    </row>
    <row r="25381" spans="1:6" x14ac:dyDescent="0.3">
      <c r="A25381" t="s">
        <v>25722</v>
      </c>
      <c r="B25381">
        <v>0</v>
      </c>
      <c r="C25381">
        <v>528340</v>
      </c>
      <c r="D25381">
        <v>0</v>
      </c>
      <c r="E25381">
        <v>0</v>
      </c>
      <c r="F25381" s="4">
        <f t="shared" si="396"/>
        <v>176113.33333333334</v>
      </c>
    </row>
    <row r="25382" spans="1:6" x14ac:dyDescent="0.3">
      <c r="A25382" t="s">
        <v>25723</v>
      </c>
      <c r="B25382">
        <v>1038840</v>
      </c>
      <c r="C25382">
        <v>0</v>
      </c>
      <c r="D25382">
        <v>1352840</v>
      </c>
      <c r="E25382">
        <v>0</v>
      </c>
      <c r="F25382" s="4">
        <f t="shared" si="396"/>
        <v>450946.66666666669</v>
      </c>
    </row>
    <row r="25383" spans="1:6" x14ac:dyDescent="0.3">
      <c r="A25383" t="s">
        <v>25724</v>
      </c>
      <c r="B25383">
        <v>7179070</v>
      </c>
      <c r="C25383">
        <v>6839820</v>
      </c>
      <c r="D25383">
        <v>7136720</v>
      </c>
      <c r="E25383">
        <v>2417380</v>
      </c>
      <c r="F25383" s="4">
        <f t="shared" si="396"/>
        <v>5464640</v>
      </c>
    </row>
    <row r="25384" spans="1:6" x14ac:dyDescent="0.3">
      <c r="A25384" t="s">
        <v>25725</v>
      </c>
      <c r="B25384">
        <v>1110000</v>
      </c>
      <c r="C25384">
        <v>0</v>
      </c>
      <c r="D25384">
        <v>0</v>
      </c>
      <c r="E25384">
        <v>2391300</v>
      </c>
      <c r="F25384" s="4">
        <f t="shared" si="396"/>
        <v>797100</v>
      </c>
    </row>
    <row r="25385" spans="1:6" x14ac:dyDescent="0.3">
      <c r="A25385" t="s">
        <v>25726</v>
      </c>
      <c r="B25385">
        <v>0</v>
      </c>
      <c r="C25385">
        <v>1357490</v>
      </c>
      <c r="D25385">
        <v>804440</v>
      </c>
      <c r="E25385">
        <v>957320</v>
      </c>
      <c r="F25385" s="4">
        <f t="shared" si="396"/>
        <v>1039750</v>
      </c>
    </row>
    <row r="25386" spans="1:6" x14ac:dyDescent="0.3">
      <c r="A25386" t="s">
        <v>25727</v>
      </c>
      <c r="B25386">
        <v>0</v>
      </c>
      <c r="C25386">
        <v>0</v>
      </c>
      <c r="D25386">
        <v>1163460</v>
      </c>
      <c r="E25386">
        <v>450560</v>
      </c>
      <c r="F25386" s="4">
        <f t="shared" si="396"/>
        <v>538006.66666666663</v>
      </c>
    </row>
    <row r="25387" spans="1:6" x14ac:dyDescent="0.3">
      <c r="A25387" t="s">
        <v>25728</v>
      </c>
      <c r="B25387">
        <v>0</v>
      </c>
      <c r="C25387">
        <v>704340</v>
      </c>
      <c r="D25387">
        <v>0</v>
      </c>
      <c r="E25387">
        <v>0</v>
      </c>
      <c r="F25387" s="4">
        <f t="shared" si="396"/>
        <v>234780</v>
      </c>
    </row>
    <row r="25388" spans="1:6" x14ac:dyDescent="0.3">
      <c r="A25388" t="s">
        <v>25729</v>
      </c>
      <c r="B25388">
        <v>2032800</v>
      </c>
      <c r="C25388">
        <v>4188920</v>
      </c>
      <c r="D25388">
        <v>2139000</v>
      </c>
      <c r="E25388">
        <v>3500570</v>
      </c>
      <c r="F25388" s="4">
        <f t="shared" si="396"/>
        <v>3276163.3333333335</v>
      </c>
    </row>
    <row r="25389" spans="1:6" x14ac:dyDescent="0.3">
      <c r="A25389" t="s">
        <v>25730</v>
      </c>
      <c r="B25389">
        <v>903140</v>
      </c>
      <c r="C25389">
        <v>2178000</v>
      </c>
      <c r="D25389">
        <v>6244400</v>
      </c>
      <c r="E25389">
        <v>6405960</v>
      </c>
      <c r="F25389" s="4">
        <f t="shared" si="396"/>
        <v>4942786.666666667</v>
      </c>
    </row>
    <row r="25390" spans="1:6" x14ac:dyDescent="0.3">
      <c r="A25390" t="s">
        <v>25731</v>
      </c>
      <c r="B25390">
        <v>0</v>
      </c>
      <c r="C25390">
        <v>0</v>
      </c>
      <c r="D25390">
        <v>974600</v>
      </c>
      <c r="E25390">
        <v>0</v>
      </c>
      <c r="F25390" s="4">
        <f t="shared" si="396"/>
        <v>324866.66666666669</v>
      </c>
    </row>
    <row r="25391" spans="1:6" x14ac:dyDescent="0.3">
      <c r="A25391" t="s">
        <v>25732</v>
      </c>
      <c r="B25391">
        <v>234000</v>
      </c>
      <c r="C25391">
        <v>2319590</v>
      </c>
      <c r="D25391">
        <v>2273049</v>
      </c>
      <c r="E25391">
        <v>2275490</v>
      </c>
      <c r="F25391" s="4">
        <f t="shared" si="396"/>
        <v>2289376.3333333335</v>
      </c>
    </row>
    <row r="25392" spans="1:6" x14ac:dyDescent="0.3">
      <c r="A25392" t="s">
        <v>25733</v>
      </c>
      <c r="B25392">
        <v>0</v>
      </c>
      <c r="C25392">
        <v>18500000</v>
      </c>
      <c r="D25392">
        <v>0</v>
      </c>
      <c r="E25392">
        <v>0</v>
      </c>
      <c r="F25392" s="4">
        <f t="shared" si="396"/>
        <v>6166666.666666667</v>
      </c>
    </row>
    <row r="25393" spans="1:6" x14ac:dyDescent="0.3">
      <c r="A25393" t="s">
        <v>25734</v>
      </c>
      <c r="B25393">
        <v>0</v>
      </c>
      <c r="C25393">
        <v>3443300</v>
      </c>
      <c r="D25393">
        <v>2139280</v>
      </c>
      <c r="E25393">
        <v>2001900</v>
      </c>
      <c r="F25393" s="4">
        <f t="shared" si="396"/>
        <v>2528160</v>
      </c>
    </row>
    <row r="25394" spans="1:6" x14ac:dyDescent="0.3">
      <c r="A25394" t="s">
        <v>25735</v>
      </c>
      <c r="B25394">
        <v>622420</v>
      </c>
      <c r="C25394">
        <v>1228000</v>
      </c>
      <c r="D25394">
        <v>0</v>
      </c>
      <c r="E25394">
        <v>0</v>
      </c>
      <c r="F25394" s="4">
        <f t="shared" si="396"/>
        <v>409333.33333333331</v>
      </c>
    </row>
    <row r="25395" spans="1:6" x14ac:dyDescent="0.3">
      <c r="A25395" t="s">
        <v>25736</v>
      </c>
      <c r="B25395">
        <v>546000</v>
      </c>
      <c r="C25395">
        <v>683200</v>
      </c>
      <c r="D25395">
        <v>547820</v>
      </c>
      <c r="E25395">
        <v>0</v>
      </c>
      <c r="F25395" s="4">
        <f t="shared" si="396"/>
        <v>410340</v>
      </c>
    </row>
    <row r="25396" spans="1:6" x14ac:dyDescent="0.3">
      <c r="A25396" t="s">
        <v>25737</v>
      </c>
      <c r="B25396">
        <v>709800</v>
      </c>
      <c r="C25396">
        <v>816180</v>
      </c>
      <c r="D25396">
        <v>1572480</v>
      </c>
      <c r="E25396">
        <v>2197760</v>
      </c>
      <c r="F25396" s="4">
        <f t="shared" si="396"/>
        <v>1528806.6666666667</v>
      </c>
    </row>
    <row r="25397" spans="1:6" x14ac:dyDescent="0.3">
      <c r="A25397" t="s">
        <v>25738</v>
      </c>
      <c r="B25397">
        <v>0</v>
      </c>
      <c r="C25397">
        <v>0</v>
      </c>
      <c r="D25397">
        <v>234600</v>
      </c>
      <c r="E25397">
        <v>0</v>
      </c>
      <c r="F25397" s="4">
        <f t="shared" si="396"/>
        <v>78200</v>
      </c>
    </row>
    <row r="25398" spans="1:6" x14ac:dyDescent="0.3">
      <c r="A25398" t="s">
        <v>25739</v>
      </c>
      <c r="B25398">
        <v>886880</v>
      </c>
      <c r="C25398">
        <v>2571660</v>
      </c>
      <c r="D25398">
        <v>0</v>
      </c>
      <c r="E25398">
        <v>1346960</v>
      </c>
      <c r="F25398" s="4">
        <f t="shared" si="396"/>
        <v>1306206.6666666667</v>
      </c>
    </row>
    <row r="25399" spans="1:6" x14ac:dyDescent="0.3">
      <c r="A25399" t="s">
        <v>25740</v>
      </c>
      <c r="B25399">
        <v>1275000</v>
      </c>
      <c r="C25399">
        <v>0</v>
      </c>
      <c r="D25399">
        <v>0</v>
      </c>
      <c r="E25399">
        <v>820000</v>
      </c>
      <c r="F25399" s="4">
        <f t="shared" si="396"/>
        <v>273333.33333333331</v>
      </c>
    </row>
    <row r="25400" spans="1:6" x14ac:dyDescent="0.3">
      <c r="A25400" t="s">
        <v>25741</v>
      </c>
      <c r="B25400">
        <v>803490</v>
      </c>
      <c r="C25400">
        <v>0</v>
      </c>
      <c r="D25400">
        <v>0</v>
      </c>
      <c r="E25400">
        <v>331240</v>
      </c>
      <c r="F25400" s="4">
        <f t="shared" si="396"/>
        <v>110413.33333333333</v>
      </c>
    </row>
    <row r="25401" spans="1:6" x14ac:dyDescent="0.3">
      <c r="A25401" t="s">
        <v>25742</v>
      </c>
      <c r="B25401">
        <v>674000</v>
      </c>
      <c r="C25401">
        <v>0</v>
      </c>
      <c r="D25401">
        <v>0</v>
      </c>
      <c r="E25401">
        <v>0</v>
      </c>
      <c r="F25401" s="4">
        <f t="shared" si="396"/>
        <v>0</v>
      </c>
    </row>
    <row r="25402" spans="1:6" x14ac:dyDescent="0.3">
      <c r="A25402" t="s">
        <v>25743</v>
      </c>
      <c r="B25402">
        <v>647920</v>
      </c>
      <c r="C25402">
        <v>229320</v>
      </c>
      <c r="D25402">
        <v>0</v>
      </c>
      <c r="E25402">
        <v>591500</v>
      </c>
      <c r="F25402" s="4">
        <f t="shared" si="396"/>
        <v>273606.66666666669</v>
      </c>
    </row>
    <row r="25403" spans="1:6" x14ac:dyDescent="0.3">
      <c r="A25403" t="s">
        <v>25744</v>
      </c>
      <c r="B25403">
        <v>0</v>
      </c>
      <c r="C25403">
        <v>0</v>
      </c>
      <c r="D25403">
        <v>730000</v>
      </c>
      <c r="E25403">
        <v>1213200</v>
      </c>
      <c r="F25403" s="4">
        <f t="shared" si="396"/>
        <v>647733.33333333337</v>
      </c>
    </row>
    <row r="25404" spans="1:6" x14ac:dyDescent="0.3">
      <c r="A25404" t="s">
        <v>25745</v>
      </c>
      <c r="B25404">
        <v>0</v>
      </c>
      <c r="C25404">
        <v>0</v>
      </c>
      <c r="D25404">
        <v>7725900</v>
      </c>
      <c r="E25404">
        <v>10334100</v>
      </c>
      <c r="F25404" s="4">
        <f t="shared" si="396"/>
        <v>6020000</v>
      </c>
    </row>
    <row r="25405" spans="1:6" x14ac:dyDescent="0.3">
      <c r="A25405" t="s">
        <v>25746</v>
      </c>
      <c r="B25405">
        <v>465000</v>
      </c>
      <c r="C25405">
        <v>2082900</v>
      </c>
      <c r="D25405">
        <v>0</v>
      </c>
      <c r="E25405">
        <v>453280</v>
      </c>
      <c r="F25405" s="4">
        <f t="shared" si="396"/>
        <v>845393.33333333337</v>
      </c>
    </row>
    <row r="25406" spans="1:6" x14ac:dyDescent="0.3">
      <c r="A25406" t="s">
        <v>25747</v>
      </c>
      <c r="B25406">
        <v>0</v>
      </c>
      <c r="C25406">
        <v>469560</v>
      </c>
      <c r="D25406">
        <v>0</v>
      </c>
      <c r="E25406">
        <v>0</v>
      </c>
      <c r="F25406" s="4">
        <f t="shared" si="396"/>
        <v>156520</v>
      </c>
    </row>
    <row r="25407" spans="1:6" x14ac:dyDescent="0.3">
      <c r="A25407" t="s">
        <v>25748</v>
      </c>
      <c r="B25407">
        <v>618552</v>
      </c>
      <c r="C25407">
        <v>413890</v>
      </c>
      <c r="D25407">
        <v>2273220</v>
      </c>
      <c r="E25407">
        <v>838880</v>
      </c>
      <c r="F25407" s="4">
        <f t="shared" si="396"/>
        <v>1175330</v>
      </c>
    </row>
    <row r="25408" spans="1:6" x14ac:dyDescent="0.3">
      <c r="A25408" t="s">
        <v>25749</v>
      </c>
      <c r="B25408">
        <v>0</v>
      </c>
      <c r="C25408">
        <v>0</v>
      </c>
      <c r="D25408">
        <v>1014500</v>
      </c>
      <c r="E25408">
        <v>0</v>
      </c>
      <c r="F25408" s="4">
        <f t="shared" si="396"/>
        <v>338166.66666666669</v>
      </c>
    </row>
    <row r="25409" spans="1:6" x14ac:dyDescent="0.3">
      <c r="A25409" t="s">
        <v>25750</v>
      </c>
      <c r="B25409">
        <v>0</v>
      </c>
      <c r="C25409">
        <v>2193500</v>
      </c>
      <c r="D25409">
        <v>0</v>
      </c>
      <c r="E25409">
        <v>0</v>
      </c>
      <c r="F25409" s="4">
        <f t="shared" si="396"/>
        <v>731166.66666666663</v>
      </c>
    </row>
    <row r="25410" spans="1:6" x14ac:dyDescent="0.3">
      <c r="A25410" t="s">
        <v>25751</v>
      </c>
      <c r="B25410">
        <v>0</v>
      </c>
      <c r="C25410">
        <v>2004460</v>
      </c>
      <c r="D25410">
        <v>0</v>
      </c>
      <c r="E25410">
        <v>1104000</v>
      </c>
      <c r="F25410" s="4">
        <f t="shared" si="396"/>
        <v>1036153.3333333334</v>
      </c>
    </row>
    <row r="25411" spans="1:6" x14ac:dyDescent="0.3">
      <c r="A25411" t="s">
        <v>25752</v>
      </c>
      <c r="B25411">
        <v>0</v>
      </c>
      <c r="C25411">
        <v>1184820</v>
      </c>
      <c r="D25411">
        <v>1293110</v>
      </c>
      <c r="E25411">
        <v>910500</v>
      </c>
      <c r="F25411" s="4">
        <f t="shared" ref="F25411:F25474" si="397">SUM(C25411:E25411)/3</f>
        <v>1129476.6666666667</v>
      </c>
    </row>
    <row r="25412" spans="1:6" x14ac:dyDescent="0.3">
      <c r="A25412" t="s">
        <v>25753</v>
      </c>
      <c r="B25412">
        <v>0</v>
      </c>
      <c r="C25412">
        <v>1424120</v>
      </c>
      <c r="D25412">
        <v>0</v>
      </c>
      <c r="E25412">
        <v>822000</v>
      </c>
      <c r="F25412" s="4">
        <f t="shared" si="397"/>
        <v>748706.66666666663</v>
      </c>
    </row>
    <row r="25413" spans="1:6" x14ac:dyDescent="0.3">
      <c r="A25413" t="s">
        <v>25754</v>
      </c>
      <c r="B25413">
        <v>619320</v>
      </c>
      <c r="C25413">
        <v>0</v>
      </c>
      <c r="D25413">
        <v>0</v>
      </c>
      <c r="E25413">
        <v>2268500</v>
      </c>
      <c r="F25413" s="4">
        <f t="shared" si="397"/>
        <v>756166.66666666663</v>
      </c>
    </row>
    <row r="25414" spans="1:6" x14ac:dyDescent="0.3">
      <c r="A25414" t="s">
        <v>25755</v>
      </c>
      <c r="B25414">
        <v>2418900</v>
      </c>
      <c r="C25414">
        <v>0</v>
      </c>
      <c r="D25414">
        <v>3908560</v>
      </c>
      <c r="E25414">
        <v>0</v>
      </c>
      <c r="F25414" s="4">
        <f t="shared" si="397"/>
        <v>1302853.3333333333</v>
      </c>
    </row>
    <row r="25415" spans="1:6" x14ac:dyDescent="0.3">
      <c r="A25415" t="s">
        <v>25756</v>
      </c>
      <c r="B25415">
        <v>0</v>
      </c>
      <c r="C25415">
        <v>711750</v>
      </c>
      <c r="D25415">
        <v>0</v>
      </c>
      <c r="E25415">
        <v>2356900</v>
      </c>
      <c r="F25415" s="4">
        <f t="shared" si="397"/>
        <v>1022883.3333333334</v>
      </c>
    </row>
    <row r="25416" spans="1:6" x14ac:dyDescent="0.3">
      <c r="A25416" t="s">
        <v>25757</v>
      </c>
      <c r="B25416">
        <v>0</v>
      </c>
      <c r="C25416">
        <v>0</v>
      </c>
      <c r="D25416">
        <v>371280</v>
      </c>
      <c r="E25416">
        <v>458640</v>
      </c>
      <c r="F25416" s="4">
        <f t="shared" si="397"/>
        <v>276640</v>
      </c>
    </row>
    <row r="25417" spans="1:6" x14ac:dyDescent="0.3">
      <c r="A25417" t="s">
        <v>25758</v>
      </c>
      <c r="B25417">
        <v>957200</v>
      </c>
      <c r="C25417">
        <v>0</v>
      </c>
      <c r="D25417">
        <v>1148020</v>
      </c>
      <c r="E25417">
        <v>450560</v>
      </c>
      <c r="F25417" s="4">
        <f t="shared" si="397"/>
        <v>532860</v>
      </c>
    </row>
    <row r="25418" spans="1:6" x14ac:dyDescent="0.3">
      <c r="A25418" t="s">
        <v>25759</v>
      </c>
      <c r="B25418">
        <v>366000</v>
      </c>
      <c r="C25418">
        <v>539630</v>
      </c>
      <c r="D25418">
        <v>0</v>
      </c>
      <c r="E25418">
        <v>0</v>
      </c>
      <c r="F25418" s="4">
        <f t="shared" si="397"/>
        <v>179876.66666666666</v>
      </c>
    </row>
    <row r="25419" spans="1:6" x14ac:dyDescent="0.3">
      <c r="A25419" t="s">
        <v>25760</v>
      </c>
      <c r="B25419">
        <v>948000</v>
      </c>
      <c r="C25419">
        <v>2960000</v>
      </c>
      <c r="D25419">
        <v>0</v>
      </c>
      <c r="E25419">
        <v>3509060</v>
      </c>
      <c r="F25419" s="4">
        <f t="shared" si="397"/>
        <v>2156353.3333333335</v>
      </c>
    </row>
    <row r="25420" spans="1:6" x14ac:dyDescent="0.3">
      <c r="A25420" t="s">
        <v>25761</v>
      </c>
      <c r="B25420">
        <v>2635710</v>
      </c>
      <c r="C25420">
        <v>0</v>
      </c>
      <c r="D25420">
        <v>0</v>
      </c>
      <c r="E25420">
        <v>0</v>
      </c>
      <c r="F25420" s="4">
        <f t="shared" si="397"/>
        <v>0</v>
      </c>
    </row>
    <row r="25421" spans="1:6" x14ac:dyDescent="0.3">
      <c r="A25421" t="s">
        <v>25762</v>
      </c>
      <c r="B25421">
        <v>1134140</v>
      </c>
      <c r="C25421">
        <v>0</v>
      </c>
      <c r="D25421">
        <v>0</v>
      </c>
      <c r="E25421">
        <v>1084600</v>
      </c>
      <c r="F25421" s="4">
        <f t="shared" si="397"/>
        <v>361533.33333333331</v>
      </c>
    </row>
    <row r="25422" spans="1:6" x14ac:dyDescent="0.3">
      <c r="A25422" t="s">
        <v>25763</v>
      </c>
      <c r="B25422">
        <v>0</v>
      </c>
      <c r="C25422">
        <v>1252000</v>
      </c>
      <c r="D25422">
        <v>0</v>
      </c>
      <c r="E25422">
        <v>0</v>
      </c>
      <c r="F25422" s="4">
        <f t="shared" si="397"/>
        <v>417333.33333333331</v>
      </c>
    </row>
    <row r="25423" spans="1:6" x14ac:dyDescent="0.3">
      <c r="A25423" t="s">
        <v>25764</v>
      </c>
      <c r="B25423">
        <v>0</v>
      </c>
      <c r="C25423">
        <v>1831830</v>
      </c>
      <c r="D25423">
        <v>1404860</v>
      </c>
      <c r="E25423">
        <v>0</v>
      </c>
      <c r="F25423" s="4">
        <f t="shared" si="397"/>
        <v>1078896.6666666667</v>
      </c>
    </row>
    <row r="25424" spans="1:6" x14ac:dyDescent="0.3">
      <c r="A25424" t="s">
        <v>25765</v>
      </c>
      <c r="B25424">
        <v>0</v>
      </c>
      <c r="C25424">
        <v>0</v>
      </c>
      <c r="D25424">
        <v>1078540</v>
      </c>
      <c r="E25424">
        <v>610560</v>
      </c>
      <c r="F25424" s="4">
        <f t="shared" si="397"/>
        <v>563033.33333333337</v>
      </c>
    </row>
    <row r="25425" spans="1:6" x14ac:dyDescent="0.3">
      <c r="A25425" t="s">
        <v>25766</v>
      </c>
      <c r="B25425">
        <v>364000</v>
      </c>
      <c r="C25425">
        <v>0</v>
      </c>
      <c r="D25425">
        <v>498680</v>
      </c>
      <c r="E25425">
        <v>236600</v>
      </c>
      <c r="F25425" s="4">
        <f t="shared" si="397"/>
        <v>245093.33333333334</v>
      </c>
    </row>
    <row r="25426" spans="1:6" x14ac:dyDescent="0.3">
      <c r="A25426" t="s">
        <v>25767</v>
      </c>
      <c r="B25426">
        <v>0</v>
      </c>
      <c r="C25426">
        <v>1296640</v>
      </c>
      <c r="D25426">
        <v>214760</v>
      </c>
      <c r="E25426">
        <v>397670</v>
      </c>
      <c r="F25426" s="4">
        <f t="shared" si="397"/>
        <v>636356.66666666663</v>
      </c>
    </row>
    <row r="25427" spans="1:6" x14ac:dyDescent="0.3">
      <c r="A25427" t="s">
        <v>25768</v>
      </c>
      <c r="B25427">
        <v>411950</v>
      </c>
      <c r="C25427">
        <v>0</v>
      </c>
      <c r="D25427">
        <v>1018180</v>
      </c>
      <c r="E25427">
        <v>386000</v>
      </c>
      <c r="F25427" s="4">
        <f t="shared" si="397"/>
        <v>468060</v>
      </c>
    </row>
    <row r="25428" spans="1:6" x14ac:dyDescent="0.3">
      <c r="A25428" t="s">
        <v>25769</v>
      </c>
      <c r="B25428">
        <v>0</v>
      </c>
      <c r="C25428">
        <v>0</v>
      </c>
      <c r="D25428">
        <v>595140</v>
      </c>
      <c r="E25428">
        <v>0</v>
      </c>
      <c r="F25428" s="4">
        <f t="shared" si="397"/>
        <v>198380</v>
      </c>
    </row>
    <row r="25429" spans="1:6" x14ac:dyDescent="0.3">
      <c r="A25429" t="s">
        <v>25770</v>
      </c>
      <c r="B25429">
        <v>0</v>
      </c>
      <c r="C25429">
        <v>0</v>
      </c>
      <c r="D25429">
        <v>1852760</v>
      </c>
      <c r="E25429">
        <v>0</v>
      </c>
      <c r="F25429" s="4">
        <f t="shared" si="397"/>
        <v>617586.66666666663</v>
      </c>
    </row>
    <row r="25430" spans="1:6" x14ac:dyDescent="0.3">
      <c r="A25430" t="s">
        <v>25771</v>
      </c>
      <c r="B25430">
        <v>256000</v>
      </c>
      <c r="C25430">
        <v>581490</v>
      </c>
      <c r="D25430">
        <v>0</v>
      </c>
      <c r="E25430">
        <v>2347100</v>
      </c>
      <c r="F25430" s="4">
        <f t="shared" si="397"/>
        <v>976196.66666666663</v>
      </c>
    </row>
    <row r="25431" spans="1:6" x14ac:dyDescent="0.3">
      <c r="A25431" t="s">
        <v>25772</v>
      </c>
      <c r="B25431">
        <v>296000</v>
      </c>
      <c r="C25431">
        <v>1144780</v>
      </c>
      <c r="D25431">
        <v>0</v>
      </c>
      <c r="E25431">
        <v>264000</v>
      </c>
      <c r="F25431" s="4">
        <f t="shared" si="397"/>
        <v>469593.33333333331</v>
      </c>
    </row>
    <row r="25432" spans="1:6" x14ac:dyDescent="0.3">
      <c r="A25432" t="s">
        <v>25773</v>
      </c>
      <c r="B25432">
        <v>0</v>
      </c>
      <c r="C25432">
        <v>0</v>
      </c>
      <c r="D25432">
        <v>1514890</v>
      </c>
      <c r="E25432">
        <v>1456180</v>
      </c>
      <c r="F25432" s="4">
        <f t="shared" si="397"/>
        <v>990356.66666666663</v>
      </c>
    </row>
    <row r="25433" spans="1:6" x14ac:dyDescent="0.3">
      <c r="A25433" t="s">
        <v>25774</v>
      </c>
      <c r="B25433">
        <v>0</v>
      </c>
      <c r="C25433">
        <v>970000</v>
      </c>
      <c r="D25433">
        <v>0</v>
      </c>
      <c r="E25433">
        <v>0</v>
      </c>
      <c r="F25433" s="4">
        <f t="shared" si="397"/>
        <v>323333.33333333331</v>
      </c>
    </row>
    <row r="25434" spans="1:6" x14ac:dyDescent="0.3">
      <c r="A25434" t="s">
        <v>25775</v>
      </c>
      <c r="B25434">
        <v>1851700</v>
      </c>
      <c r="C25434">
        <v>0</v>
      </c>
      <c r="D25434">
        <v>1771400</v>
      </c>
      <c r="E25434">
        <v>4809620</v>
      </c>
      <c r="F25434" s="4">
        <f t="shared" si="397"/>
        <v>2193673.3333333335</v>
      </c>
    </row>
    <row r="25435" spans="1:6" x14ac:dyDescent="0.3">
      <c r="A25435" t="s">
        <v>25776</v>
      </c>
      <c r="B25435">
        <v>0</v>
      </c>
      <c r="C25435">
        <v>2564720</v>
      </c>
      <c r="D25435">
        <v>2288619</v>
      </c>
      <c r="E25435">
        <v>5342000</v>
      </c>
      <c r="F25435" s="4">
        <f t="shared" si="397"/>
        <v>3398446.3333333335</v>
      </c>
    </row>
    <row r="25436" spans="1:6" x14ac:dyDescent="0.3">
      <c r="A25436" t="s">
        <v>25777</v>
      </c>
      <c r="B25436">
        <v>0</v>
      </c>
      <c r="C25436">
        <v>0</v>
      </c>
      <c r="D25436">
        <v>1153150</v>
      </c>
      <c r="E25436">
        <v>0</v>
      </c>
      <c r="F25436" s="4">
        <f t="shared" si="397"/>
        <v>384383.33333333331</v>
      </c>
    </row>
    <row r="25437" spans="1:6" x14ac:dyDescent="0.3">
      <c r="A25437" t="s">
        <v>25778</v>
      </c>
      <c r="B25437">
        <v>0</v>
      </c>
      <c r="C25437">
        <v>1525620</v>
      </c>
      <c r="D25437">
        <v>0</v>
      </c>
      <c r="E25437">
        <v>1904270</v>
      </c>
      <c r="F25437" s="4">
        <f t="shared" si="397"/>
        <v>1143296.6666666667</v>
      </c>
    </row>
    <row r="25438" spans="1:6" x14ac:dyDescent="0.3">
      <c r="A25438" t="s">
        <v>25779</v>
      </c>
      <c r="B25438">
        <v>0</v>
      </c>
      <c r="C25438">
        <v>0</v>
      </c>
      <c r="D25438">
        <v>843200</v>
      </c>
      <c r="E25438">
        <v>0</v>
      </c>
      <c r="F25438" s="4">
        <f t="shared" si="397"/>
        <v>281066.66666666669</v>
      </c>
    </row>
    <row r="25439" spans="1:6" x14ac:dyDescent="0.3">
      <c r="A25439" t="s">
        <v>25780</v>
      </c>
      <c r="B25439">
        <v>333060</v>
      </c>
      <c r="C25439">
        <v>0</v>
      </c>
      <c r="D25439">
        <v>773500</v>
      </c>
      <c r="E25439">
        <v>11126000</v>
      </c>
      <c r="F25439" s="4">
        <f t="shared" si="397"/>
        <v>3966500</v>
      </c>
    </row>
    <row r="25440" spans="1:6" x14ac:dyDescent="0.3">
      <c r="A25440" t="s">
        <v>25781</v>
      </c>
      <c r="B25440">
        <v>0</v>
      </c>
      <c r="C25440">
        <v>1150490</v>
      </c>
      <c r="D25440">
        <v>0</v>
      </c>
      <c r="E25440">
        <v>695400</v>
      </c>
      <c r="F25440" s="4">
        <f t="shared" si="397"/>
        <v>615296.66666666663</v>
      </c>
    </row>
    <row r="25441" spans="1:6" x14ac:dyDescent="0.3">
      <c r="A25441" t="s">
        <v>25782</v>
      </c>
      <c r="B25441">
        <v>0</v>
      </c>
      <c r="C25441">
        <v>0</v>
      </c>
      <c r="D25441">
        <v>1859860</v>
      </c>
      <c r="E25441">
        <v>453280</v>
      </c>
      <c r="F25441" s="4">
        <f t="shared" si="397"/>
        <v>771046.66666666663</v>
      </c>
    </row>
    <row r="25442" spans="1:6" x14ac:dyDescent="0.3">
      <c r="A25442" t="s">
        <v>25783</v>
      </c>
      <c r="B25442">
        <v>1417600</v>
      </c>
      <c r="C25442">
        <v>0</v>
      </c>
      <c r="D25442">
        <v>0</v>
      </c>
      <c r="E25442">
        <v>0</v>
      </c>
      <c r="F25442" s="4">
        <f t="shared" si="397"/>
        <v>0</v>
      </c>
    </row>
    <row r="25443" spans="1:6" x14ac:dyDescent="0.3">
      <c r="A25443" t="s">
        <v>25784</v>
      </c>
      <c r="B25443">
        <v>0</v>
      </c>
      <c r="C25443">
        <v>0</v>
      </c>
      <c r="D25443">
        <v>902540</v>
      </c>
      <c r="E25443">
        <v>0</v>
      </c>
      <c r="F25443" s="4">
        <f t="shared" si="397"/>
        <v>300846.66666666669</v>
      </c>
    </row>
    <row r="25444" spans="1:6" x14ac:dyDescent="0.3">
      <c r="A25444" t="s">
        <v>25785</v>
      </c>
      <c r="B25444">
        <v>0</v>
      </c>
      <c r="C25444">
        <v>592410</v>
      </c>
      <c r="D25444">
        <v>740740</v>
      </c>
      <c r="E25444">
        <v>582400</v>
      </c>
      <c r="F25444" s="4">
        <f t="shared" si="397"/>
        <v>638516.66666666663</v>
      </c>
    </row>
    <row r="25445" spans="1:6" x14ac:dyDescent="0.3">
      <c r="A25445" t="s">
        <v>25786</v>
      </c>
      <c r="B25445">
        <v>215670</v>
      </c>
      <c r="C25445">
        <v>0</v>
      </c>
      <c r="D25445">
        <v>0</v>
      </c>
      <c r="E25445">
        <v>386000</v>
      </c>
      <c r="F25445" s="4">
        <f t="shared" si="397"/>
        <v>128666.66666666667</v>
      </c>
    </row>
    <row r="25446" spans="1:6" x14ac:dyDescent="0.3">
      <c r="A25446" t="s">
        <v>25787</v>
      </c>
      <c r="B25446">
        <v>1673840</v>
      </c>
      <c r="C25446">
        <v>3951160</v>
      </c>
      <c r="D25446">
        <v>0</v>
      </c>
      <c r="E25446">
        <v>0</v>
      </c>
      <c r="F25446" s="4">
        <f t="shared" si="397"/>
        <v>1317053.3333333333</v>
      </c>
    </row>
    <row r="25447" spans="1:6" x14ac:dyDescent="0.3">
      <c r="A25447" t="s">
        <v>25788</v>
      </c>
      <c r="B25447">
        <v>1367800</v>
      </c>
      <c r="C25447">
        <v>0</v>
      </c>
      <c r="D25447">
        <v>1847840</v>
      </c>
      <c r="E25447">
        <v>948680</v>
      </c>
      <c r="F25447" s="4">
        <f t="shared" si="397"/>
        <v>932173.33333333337</v>
      </c>
    </row>
    <row r="25448" spans="1:6" x14ac:dyDescent="0.3">
      <c r="A25448" t="s">
        <v>25789</v>
      </c>
      <c r="B25448">
        <v>0</v>
      </c>
      <c r="C25448">
        <v>0</v>
      </c>
      <c r="D25448">
        <v>586040</v>
      </c>
      <c r="E25448">
        <v>836560</v>
      </c>
      <c r="F25448" s="4">
        <f t="shared" si="397"/>
        <v>474200</v>
      </c>
    </row>
    <row r="25449" spans="1:6" x14ac:dyDescent="0.3">
      <c r="A25449" t="s">
        <v>25790</v>
      </c>
      <c r="B25449">
        <v>0</v>
      </c>
      <c r="C25449">
        <v>389700</v>
      </c>
      <c r="D25449">
        <v>0</v>
      </c>
      <c r="E25449">
        <v>731460</v>
      </c>
      <c r="F25449" s="4">
        <f t="shared" si="397"/>
        <v>373720</v>
      </c>
    </row>
    <row r="25450" spans="1:6" x14ac:dyDescent="0.3">
      <c r="A25450" t="s">
        <v>25791</v>
      </c>
      <c r="B25450">
        <v>0</v>
      </c>
      <c r="C25450">
        <v>0</v>
      </c>
      <c r="D25450">
        <v>1279740</v>
      </c>
      <c r="E25450">
        <v>2095820</v>
      </c>
      <c r="F25450" s="4">
        <f t="shared" si="397"/>
        <v>1125186.6666666667</v>
      </c>
    </row>
    <row r="25451" spans="1:6" x14ac:dyDescent="0.3">
      <c r="A25451" t="s">
        <v>25792</v>
      </c>
      <c r="B25451">
        <v>702660</v>
      </c>
      <c r="C25451">
        <v>0</v>
      </c>
      <c r="D25451">
        <v>0</v>
      </c>
      <c r="E25451">
        <v>0</v>
      </c>
      <c r="F25451" s="4">
        <f t="shared" si="397"/>
        <v>0</v>
      </c>
    </row>
    <row r="25452" spans="1:6" x14ac:dyDescent="0.3">
      <c r="A25452" t="s">
        <v>25793</v>
      </c>
      <c r="B25452">
        <v>0</v>
      </c>
      <c r="C25452">
        <v>0</v>
      </c>
      <c r="D25452">
        <v>740000</v>
      </c>
      <c r="E25452">
        <v>0</v>
      </c>
      <c r="F25452" s="4">
        <f t="shared" si="397"/>
        <v>246666.66666666666</v>
      </c>
    </row>
    <row r="25453" spans="1:6" x14ac:dyDescent="0.3">
      <c r="A25453" t="s">
        <v>25794</v>
      </c>
      <c r="B25453">
        <v>688180</v>
      </c>
      <c r="C25453">
        <v>0</v>
      </c>
      <c r="D25453">
        <v>2157210</v>
      </c>
      <c r="E25453">
        <v>756000</v>
      </c>
      <c r="F25453" s="4">
        <f t="shared" si="397"/>
        <v>971070</v>
      </c>
    </row>
    <row r="25454" spans="1:6" x14ac:dyDescent="0.3">
      <c r="A25454" t="s">
        <v>25795</v>
      </c>
      <c r="B25454">
        <v>0</v>
      </c>
      <c r="C25454">
        <v>0</v>
      </c>
      <c r="D25454">
        <v>4001820</v>
      </c>
      <c r="E25454">
        <v>697100</v>
      </c>
      <c r="F25454" s="4">
        <f t="shared" si="397"/>
        <v>1566306.6666666667</v>
      </c>
    </row>
    <row r="25455" spans="1:6" x14ac:dyDescent="0.3">
      <c r="A25455" t="s">
        <v>25796</v>
      </c>
      <c r="B25455">
        <v>0</v>
      </c>
      <c r="C25455">
        <v>0</v>
      </c>
      <c r="D25455">
        <v>3576960</v>
      </c>
      <c r="E25455">
        <v>2816550</v>
      </c>
      <c r="F25455" s="4">
        <f t="shared" si="397"/>
        <v>2131170</v>
      </c>
    </row>
    <row r="25456" spans="1:6" x14ac:dyDescent="0.3">
      <c r="A25456" t="s">
        <v>25797</v>
      </c>
      <c r="B25456">
        <v>0</v>
      </c>
      <c r="C25456">
        <v>649600</v>
      </c>
      <c r="D25456">
        <v>1580670</v>
      </c>
      <c r="E25456">
        <v>562000</v>
      </c>
      <c r="F25456" s="4">
        <f t="shared" si="397"/>
        <v>930756.66666666663</v>
      </c>
    </row>
    <row r="25457" spans="1:6" x14ac:dyDescent="0.3">
      <c r="A25457" t="s">
        <v>25798</v>
      </c>
      <c r="B25457">
        <v>0</v>
      </c>
      <c r="C25457">
        <v>0</v>
      </c>
      <c r="D25457">
        <v>914550</v>
      </c>
      <c r="E25457">
        <v>0</v>
      </c>
      <c r="F25457" s="4">
        <f t="shared" si="397"/>
        <v>304850</v>
      </c>
    </row>
    <row r="25458" spans="1:6" x14ac:dyDescent="0.3">
      <c r="A25458" t="s">
        <v>25799</v>
      </c>
      <c r="B25458">
        <v>230000</v>
      </c>
      <c r="C25458">
        <v>5929900</v>
      </c>
      <c r="D25458">
        <v>2597600</v>
      </c>
      <c r="E25458">
        <v>198900</v>
      </c>
      <c r="F25458" s="4">
        <f t="shared" si="397"/>
        <v>2908800</v>
      </c>
    </row>
    <row r="25459" spans="1:6" x14ac:dyDescent="0.3">
      <c r="A25459" t="s">
        <v>25800</v>
      </c>
      <c r="B25459">
        <v>9098740</v>
      </c>
      <c r="C25459">
        <v>15177000</v>
      </c>
      <c r="D25459">
        <v>12691080</v>
      </c>
      <c r="E25459">
        <v>17938450</v>
      </c>
      <c r="F25459" s="4">
        <f t="shared" si="397"/>
        <v>15268843.333333334</v>
      </c>
    </row>
    <row r="25460" spans="1:6" x14ac:dyDescent="0.3">
      <c r="A25460" t="s">
        <v>25801</v>
      </c>
      <c r="B25460">
        <v>411950</v>
      </c>
      <c r="C25460">
        <v>0</v>
      </c>
      <c r="D25460">
        <v>281190</v>
      </c>
      <c r="E25460">
        <v>336000</v>
      </c>
      <c r="F25460" s="4">
        <f t="shared" si="397"/>
        <v>205730</v>
      </c>
    </row>
    <row r="25461" spans="1:6" x14ac:dyDescent="0.3">
      <c r="A25461" t="s">
        <v>25802</v>
      </c>
      <c r="B25461">
        <v>0</v>
      </c>
      <c r="C25461">
        <v>1106280</v>
      </c>
      <c r="D25461">
        <v>0</v>
      </c>
      <c r="E25461">
        <v>0</v>
      </c>
      <c r="F25461" s="4">
        <f t="shared" si="397"/>
        <v>368760</v>
      </c>
    </row>
    <row r="25462" spans="1:6" x14ac:dyDescent="0.3">
      <c r="A25462" t="s">
        <v>25803</v>
      </c>
      <c r="B25462">
        <v>256000</v>
      </c>
      <c r="C25462">
        <v>260000</v>
      </c>
      <c r="D25462">
        <v>469200</v>
      </c>
      <c r="E25462">
        <v>0</v>
      </c>
      <c r="F25462" s="4">
        <f t="shared" si="397"/>
        <v>243066.66666666666</v>
      </c>
    </row>
    <row r="25463" spans="1:6" x14ac:dyDescent="0.3">
      <c r="A25463" t="s">
        <v>25804</v>
      </c>
      <c r="B25463">
        <v>0</v>
      </c>
      <c r="C25463">
        <v>757200</v>
      </c>
      <c r="D25463">
        <v>0</v>
      </c>
      <c r="E25463">
        <v>450560</v>
      </c>
      <c r="F25463" s="4">
        <f t="shared" si="397"/>
        <v>402586.66666666669</v>
      </c>
    </row>
    <row r="25464" spans="1:6" x14ac:dyDescent="0.3">
      <c r="A25464" t="s">
        <v>25805</v>
      </c>
      <c r="B25464">
        <v>0</v>
      </c>
      <c r="C25464">
        <v>0</v>
      </c>
      <c r="D25464">
        <v>1189370</v>
      </c>
      <c r="E25464">
        <v>0</v>
      </c>
      <c r="F25464" s="4">
        <f t="shared" si="397"/>
        <v>396456.66666666669</v>
      </c>
    </row>
    <row r="25465" spans="1:6" x14ac:dyDescent="0.3">
      <c r="A25465" t="s">
        <v>25806</v>
      </c>
      <c r="B25465">
        <v>0</v>
      </c>
      <c r="C25465">
        <v>0</v>
      </c>
      <c r="D25465">
        <v>229320</v>
      </c>
      <c r="E25465">
        <v>0</v>
      </c>
      <c r="F25465" s="4">
        <f t="shared" si="397"/>
        <v>76440</v>
      </c>
    </row>
    <row r="25466" spans="1:6" x14ac:dyDescent="0.3">
      <c r="A25466" t="s">
        <v>25807</v>
      </c>
      <c r="B25466">
        <v>756500</v>
      </c>
      <c r="C25466">
        <v>2132490</v>
      </c>
      <c r="D25466">
        <v>2834800</v>
      </c>
      <c r="E25466">
        <v>2087570</v>
      </c>
      <c r="F25466" s="4">
        <f t="shared" si="397"/>
        <v>2351620</v>
      </c>
    </row>
    <row r="25467" spans="1:6" x14ac:dyDescent="0.3">
      <c r="A25467" t="s">
        <v>25808</v>
      </c>
      <c r="B25467">
        <v>0</v>
      </c>
      <c r="C25467">
        <v>0</v>
      </c>
      <c r="D25467">
        <v>558030</v>
      </c>
      <c r="E25467">
        <v>433500</v>
      </c>
      <c r="F25467" s="4">
        <f t="shared" si="397"/>
        <v>330510</v>
      </c>
    </row>
    <row r="25468" spans="1:6" x14ac:dyDescent="0.3">
      <c r="A25468" t="s">
        <v>25809</v>
      </c>
      <c r="B25468">
        <v>0</v>
      </c>
      <c r="C25468">
        <v>0</v>
      </c>
      <c r="D25468">
        <v>281190</v>
      </c>
      <c r="E25468">
        <v>0</v>
      </c>
      <c r="F25468" s="4">
        <f t="shared" si="397"/>
        <v>93730</v>
      </c>
    </row>
    <row r="25469" spans="1:6" x14ac:dyDescent="0.3">
      <c r="A25469" t="s">
        <v>25810</v>
      </c>
      <c r="B25469">
        <v>971650</v>
      </c>
      <c r="C25469">
        <v>0</v>
      </c>
      <c r="D25469">
        <v>1716250</v>
      </c>
      <c r="E25469">
        <v>549600</v>
      </c>
      <c r="F25469" s="4">
        <f t="shared" si="397"/>
        <v>755283.33333333337</v>
      </c>
    </row>
    <row r="25470" spans="1:6" x14ac:dyDescent="0.3">
      <c r="A25470" t="s">
        <v>25811</v>
      </c>
      <c r="B25470">
        <v>740000</v>
      </c>
      <c r="C25470">
        <v>0</v>
      </c>
      <c r="D25470">
        <v>455000</v>
      </c>
      <c r="E25470">
        <v>1173990</v>
      </c>
      <c r="F25470" s="4">
        <f t="shared" si="397"/>
        <v>542996.66666666663</v>
      </c>
    </row>
    <row r="25471" spans="1:6" x14ac:dyDescent="0.3">
      <c r="A25471" t="s">
        <v>25812</v>
      </c>
      <c r="B25471">
        <v>0</v>
      </c>
      <c r="C25471">
        <v>0</v>
      </c>
      <c r="D25471">
        <v>1062160</v>
      </c>
      <c r="E25471">
        <v>0</v>
      </c>
      <c r="F25471" s="4">
        <f t="shared" si="397"/>
        <v>354053.33333333331</v>
      </c>
    </row>
    <row r="25472" spans="1:6" x14ac:dyDescent="0.3">
      <c r="A25472" t="s">
        <v>25813</v>
      </c>
      <c r="B25472">
        <v>0</v>
      </c>
      <c r="C25472">
        <v>0</v>
      </c>
      <c r="D25472">
        <v>1026640</v>
      </c>
      <c r="E25472">
        <v>386000</v>
      </c>
      <c r="F25472" s="4">
        <f t="shared" si="397"/>
        <v>470880</v>
      </c>
    </row>
    <row r="25473" spans="1:6" x14ac:dyDescent="0.3">
      <c r="A25473" t="s">
        <v>25814</v>
      </c>
      <c r="B25473">
        <v>520000</v>
      </c>
      <c r="C25473">
        <v>0</v>
      </c>
      <c r="D25473">
        <v>0</v>
      </c>
      <c r="E25473">
        <v>3250430</v>
      </c>
      <c r="F25473" s="4">
        <f t="shared" si="397"/>
        <v>1083476.6666666667</v>
      </c>
    </row>
    <row r="25474" spans="1:6" x14ac:dyDescent="0.3">
      <c r="A25474" t="s">
        <v>25815</v>
      </c>
      <c r="B25474">
        <v>0</v>
      </c>
      <c r="C25474">
        <v>819000</v>
      </c>
      <c r="D25474">
        <v>0</v>
      </c>
      <c r="E25474">
        <v>1817880</v>
      </c>
      <c r="F25474" s="4">
        <f t="shared" si="397"/>
        <v>878960</v>
      </c>
    </row>
    <row r="25475" spans="1:6" x14ac:dyDescent="0.3">
      <c r="A25475" t="s">
        <v>25816</v>
      </c>
      <c r="B25475">
        <v>1940120</v>
      </c>
      <c r="C25475">
        <v>0</v>
      </c>
      <c r="D25475">
        <v>3491310</v>
      </c>
      <c r="E25475">
        <v>0</v>
      </c>
      <c r="F25475" s="4">
        <f t="shared" ref="F25475:F25538" si="398">SUM(C25475:E25475)/3</f>
        <v>1163770</v>
      </c>
    </row>
    <row r="25476" spans="1:6" x14ac:dyDescent="0.3">
      <c r="A25476" t="s">
        <v>25817</v>
      </c>
      <c r="B25476">
        <v>819000</v>
      </c>
      <c r="C25476">
        <v>0</v>
      </c>
      <c r="D25476">
        <v>0</v>
      </c>
      <c r="E25476">
        <v>0</v>
      </c>
      <c r="F25476" s="4">
        <f t="shared" si="398"/>
        <v>0</v>
      </c>
    </row>
    <row r="25477" spans="1:6" x14ac:dyDescent="0.3">
      <c r="A25477" t="s">
        <v>25818</v>
      </c>
      <c r="B25477">
        <v>0</v>
      </c>
      <c r="C25477">
        <v>0</v>
      </c>
      <c r="D25477">
        <v>491400</v>
      </c>
      <c r="E25477">
        <v>0</v>
      </c>
      <c r="F25477" s="4">
        <f t="shared" si="398"/>
        <v>163800</v>
      </c>
    </row>
    <row r="25478" spans="1:6" x14ac:dyDescent="0.3">
      <c r="A25478" t="s">
        <v>25819</v>
      </c>
      <c r="B25478">
        <v>0</v>
      </c>
      <c r="C25478">
        <v>1254600</v>
      </c>
      <c r="D25478">
        <v>209300</v>
      </c>
      <c r="E25478">
        <v>0</v>
      </c>
      <c r="F25478" s="4">
        <f t="shared" si="398"/>
        <v>487966.66666666669</v>
      </c>
    </row>
    <row r="25479" spans="1:6" x14ac:dyDescent="0.3">
      <c r="A25479" t="s">
        <v>25820</v>
      </c>
      <c r="B25479">
        <v>988800</v>
      </c>
      <c r="C25479">
        <v>0</v>
      </c>
      <c r="D25479">
        <v>195500</v>
      </c>
      <c r="E25479">
        <v>0</v>
      </c>
      <c r="F25479" s="4">
        <f t="shared" si="398"/>
        <v>65166.666666666664</v>
      </c>
    </row>
    <row r="25480" spans="1:6" x14ac:dyDescent="0.3">
      <c r="A25480" t="s">
        <v>25821</v>
      </c>
      <c r="B25480">
        <v>401600</v>
      </c>
      <c r="C25480">
        <v>0</v>
      </c>
      <c r="D25480">
        <v>0</v>
      </c>
      <c r="E25480">
        <v>3837620</v>
      </c>
      <c r="F25480" s="4">
        <f t="shared" si="398"/>
        <v>1279206.6666666667</v>
      </c>
    </row>
    <row r="25481" spans="1:6" x14ac:dyDescent="0.3">
      <c r="A25481" t="s">
        <v>25822</v>
      </c>
      <c r="B25481">
        <v>0</v>
      </c>
      <c r="C25481">
        <v>1850000</v>
      </c>
      <c r="D25481">
        <v>0</v>
      </c>
      <c r="E25481">
        <v>1114000</v>
      </c>
      <c r="F25481" s="4">
        <f t="shared" si="398"/>
        <v>988000</v>
      </c>
    </row>
    <row r="25482" spans="1:6" x14ac:dyDescent="0.3">
      <c r="A25482" t="s">
        <v>25823</v>
      </c>
      <c r="B25482">
        <v>5682500</v>
      </c>
      <c r="C25482">
        <v>7375170</v>
      </c>
      <c r="D25482">
        <v>4897960</v>
      </c>
      <c r="E25482">
        <v>3230970</v>
      </c>
      <c r="F25482" s="4">
        <f t="shared" si="398"/>
        <v>5168033.333333333</v>
      </c>
    </row>
    <row r="25483" spans="1:6" x14ac:dyDescent="0.3">
      <c r="A25483" t="s">
        <v>25824</v>
      </c>
      <c r="B25483">
        <v>0</v>
      </c>
      <c r="C25483">
        <v>1472150</v>
      </c>
      <c r="D25483">
        <v>191100</v>
      </c>
      <c r="E25483">
        <v>1221220</v>
      </c>
      <c r="F25483" s="4">
        <f t="shared" si="398"/>
        <v>961490</v>
      </c>
    </row>
    <row r="25484" spans="1:6" x14ac:dyDescent="0.3">
      <c r="A25484" t="s">
        <v>25825</v>
      </c>
      <c r="B25484">
        <v>749120</v>
      </c>
      <c r="C25484">
        <v>0</v>
      </c>
      <c r="D25484">
        <v>0</v>
      </c>
      <c r="E25484">
        <v>0</v>
      </c>
      <c r="F25484" s="4">
        <f t="shared" si="398"/>
        <v>0</v>
      </c>
    </row>
    <row r="25485" spans="1:6" x14ac:dyDescent="0.3">
      <c r="A25485" t="s">
        <v>25826</v>
      </c>
      <c r="B25485">
        <v>0</v>
      </c>
      <c r="C25485">
        <v>0</v>
      </c>
      <c r="D25485">
        <v>1222130</v>
      </c>
      <c r="E25485">
        <v>687960</v>
      </c>
      <c r="F25485" s="4">
        <f t="shared" si="398"/>
        <v>636696.66666666663</v>
      </c>
    </row>
    <row r="25486" spans="1:6" x14ac:dyDescent="0.3">
      <c r="A25486" t="s">
        <v>25827</v>
      </c>
      <c r="B25486">
        <v>0</v>
      </c>
      <c r="C25486">
        <v>0</v>
      </c>
      <c r="D25486">
        <v>0</v>
      </c>
      <c r="E25486">
        <v>0</v>
      </c>
      <c r="F25486" s="4">
        <f t="shared" si="398"/>
        <v>0</v>
      </c>
    </row>
    <row r="25487" spans="1:6" x14ac:dyDescent="0.3">
      <c r="A25487" t="s">
        <v>25828</v>
      </c>
      <c r="B25487">
        <v>13008450</v>
      </c>
      <c r="C25487">
        <v>4890280</v>
      </c>
      <c r="D25487">
        <v>2473380</v>
      </c>
      <c r="E25487">
        <v>7781410</v>
      </c>
      <c r="F25487" s="4">
        <f t="shared" si="398"/>
        <v>5048356.666666667</v>
      </c>
    </row>
    <row r="25488" spans="1:6" x14ac:dyDescent="0.3">
      <c r="A25488" t="s">
        <v>25829</v>
      </c>
      <c r="B25488">
        <v>0</v>
      </c>
      <c r="C25488">
        <v>1032250</v>
      </c>
      <c r="D25488">
        <v>1480000</v>
      </c>
      <c r="E25488">
        <v>0</v>
      </c>
      <c r="F25488" s="4">
        <f t="shared" si="398"/>
        <v>837416.66666666663</v>
      </c>
    </row>
    <row r="25489" spans="1:6" x14ac:dyDescent="0.3">
      <c r="A25489" t="s">
        <v>25830</v>
      </c>
      <c r="B25489">
        <v>0</v>
      </c>
      <c r="C25489">
        <v>1591520</v>
      </c>
      <c r="D25489">
        <v>0</v>
      </c>
      <c r="E25489">
        <v>820000</v>
      </c>
      <c r="F25489" s="4">
        <f t="shared" si="398"/>
        <v>803840</v>
      </c>
    </row>
    <row r="25490" spans="1:6" x14ac:dyDescent="0.3">
      <c r="A25490" t="s">
        <v>25831</v>
      </c>
      <c r="B25490">
        <v>0</v>
      </c>
      <c r="C25490">
        <v>56295360</v>
      </c>
      <c r="D25490">
        <v>380359800</v>
      </c>
      <c r="E25490">
        <v>423528380</v>
      </c>
      <c r="F25490" s="4">
        <f t="shared" si="398"/>
        <v>286727846.66666669</v>
      </c>
    </row>
    <row r="25491" spans="1:6" x14ac:dyDescent="0.3">
      <c r="A25491" t="s">
        <v>25832</v>
      </c>
      <c r="B25491">
        <v>1977580</v>
      </c>
      <c r="C25491">
        <v>0</v>
      </c>
      <c r="D25491">
        <v>957320</v>
      </c>
      <c r="E25491">
        <v>1025570</v>
      </c>
      <c r="F25491" s="4">
        <f t="shared" si="398"/>
        <v>660963.33333333337</v>
      </c>
    </row>
    <row r="25492" spans="1:6" x14ac:dyDescent="0.3">
      <c r="A25492" t="s">
        <v>25833</v>
      </c>
      <c r="B25492">
        <v>0</v>
      </c>
      <c r="C25492">
        <v>455100</v>
      </c>
      <c r="D25492">
        <v>0</v>
      </c>
      <c r="E25492">
        <v>463920</v>
      </c>
      <c r="F25492" s="4">
        <f t="shared" si="398"/>
        <v>306340</v>
      </c>
    </row>
    <row r="25493" spans="1:6" x14ac:dyDescent="0.3">
      <c r="A25493" t="s">
        <v>25834</v>
      </c>
      <c r="B25493">
        <v>0</v>
      </c>
      <c r="C25493">
        <v>0</v>
      </c>
      <c r="D25493">
        <v>2781680</v>
      </c>
      <c r="E25493">
        <v>2275140</v>
      </c>
      <c r="F25493" s="4">
        <f t="shared" si="398"/>
        <v>1685606.6666666667</v>
      </c>
    </row>
    <row r="25494" spans="1:6" x14ac:dyDescent="0.3">
      <c r="A25494" t="s">
        <v>25835</v>
      </c>
      <c r="B25494">
        <v>0</v>
      </c>
      <c r="C25494">
        <v>230000</v>
      </c>
      <c r="D25494">
        <v>0</v>
      </c>
      <c r="E25494">
        <v>191100</v>
      </c>
      <c r="F25494" s="4">
        <f t="shared" si="398"/>
        <v>140366.66666666666</v>
      </c>
    </row>
    <row r="25495" spans="1:6" x14ac:dyDescent="0.3">
      <c r="A25495" t="s">
        <v>25836</v>
      </c>
      <c r="B25495">
        <v>3311260</v>
      </c>
      <c r="C25495">
        <v>0</v>
      </c>
      <c r="D25495">
        <v>0</v>
      </c>
      <c r="E25495">
        <v>2591500</v>
      </c>
      <c r="F25495" s="4">
        <f t="shared" si="398"/>
        <v>863833.33333333337</v>
      </c>
    </row>
    <row r="25496" spans="1:6" x14ac:dyDescent="0.3">
      <c r="A25496" t="s">
        <v>25837</v>
      </c>
      <c r="B25496">
        <v>0</v>
      </c>
      <c r="C25496">
        <v>952020</v>
      </c>
      <c r="D25496">
        <v>0</v>
      </c>
      <c r="E25496">
        <v>607880</v>
      </c>
      <c r="F25496" s="4">
        <f t="shared" si="398"/>
        <v>519966.66666666669</v>
      </c>
    </row>
    <row r="25497" spans="1:6" x14ac:dyDescent="0.3">
      <c r="A25497" t="s">
        <v>25838</v>
      </c>
      <c r="B25497">
        <v>1081800</v>
      </c>
      <c r="C25497">
        <v>0</v>
      </c>
      <c r="D25497">
        <v>0</v>
      </c>
      <c r="E25497">
        <v>0</v>
      </c>
      <c r="F25497" s="4">
        <f t="shared" si="398"/>
        <v>0</v>
      </c>
    </row>
    <row r="25498" spans="1:6" x14ac:dyDescent="0.3">
      <c r="A25498" t="s">
        <v>25839</v>
      </c>
      <c r="B25498">
        <v>0</v>
      </c>
      <c r="C25498">
        <v>0</v>
      </c>
      <c r="D25498">
        <v>1096550</v>
      </c>
      <c r="E25498">
        <v>0</v>
      </c>
      <c r="F25498" s="4">
        <f t="shared" si="398"/>
        <v>365516.66666666669</v>
      </c>
    </row>
    <row r="25499" spans="1:6" x14ac:dyDescent="0.3">
      <c r="A25499" t="s">
        <v>25840</v>
      </c>
      <c r="B25499">
        <v>0</v>
      </c>
      <c r="C25499">
        <v>0</v>
      </c>
      <c r="D25499">
        <v>1872330</v>
      </c>
      <c r="E25499">
        <v>953460</v>
      </c>
      <c r="F25499" s="4">
        <f t="shared" si="398"/>
        <v>941930</v>
      </c>
    </row>
    <row r="25500" spans="1:6" x14ac:dyDescent="0.3">
      <c r="A25500" t="s">
        <v>25841</v>
      </c>
      <c r="B25500">
        <v>302120</v>
      </c>
      <c r="C25500">
        <v>0</v>
      </c>
      <c r="D25500">
        <v>0</v>
      </c>
      <c r="E25500">
        <v>386000</v>
      </c>
      <c r="F25500" s="4">
        <f t="shared" si="398"/>
        <v>128666.66666666667</v>
      </c>
    </row>
    <row r="25501" spans="1:6" x14ac:dyDescent="0.3">
      <c r="A25501" t="s">
        <v>25842</v>
      </c>
      <c r="B25501">
        <v>0</v>
      </c>
      <c r="C25501">
        <v>0</v>
      </c>
      <c r="D25501">
        <v>1088400</v>
      </c>
      <c r="E25501">
        <v>0</v>
      </c>
      <c r="F25501" s="4">
        <f t="shared" si="398"/>
        <v>362800</v>
      </c>
    </row>
    <row r="25502" spans="1:6" x14ac:dyDescent="0.3">
      <c r="A25502" t="s">
        <v>25843</v>
      </c>
      <c r="B25502">
        <v>0</v>
      </c>
      <c r="C25502">
        <v>825000</v>
      </c>
      <c r="D25502">
        <v>0</v>
      </c>
      <c r="E25502">
        <v>0</v>
      </c>
      <c r="F25502" s="4">
        <f t="shared" si="398"/>
        <v>275000</v>
      </c>
    </row>
    <row r="25503" spans="1:6" x14ac:dyDescent="0.3">
      <c r="A25503" t="s">
        <v>25844</v>
      </c>
      <c r="B25503">
        <v>0</v>
      </c>
      <c r="C25503">
        <v>12741520</v>
      </c>
      <c r="D25503">
        <v>2289200</v>
      </c>
      <c r="E25503">
        <v>1134700</v>
      </c>
      <c r="F25503" s="4">
        <f t="shared" si="398"/>
        <v>5388473.333333333</v>
      </c>
    </row>
    <row r="25504" spans="1:6" x14ac:dyDescent="0.3">
      <c r="A25504" t="s">
        <v>25845</v>
      </c>
      <c r="B25504">
        <v>0</v>
      </c>
      <c r="C25504">
        <v>0</v>
      </c>
      <c r="D25504">
        <v>1523160</v>
      </c>
      <c r="E25504">
        <v>0</v>
      </c>
      <c r="F25504" s="4">
        <f t="shared" si="398"/>
        <v>507720</v>
      </c>
    </row>
    <row r="25505" spans="1:6" x14ac:dyDescent="0.3">
      <c r="A25505" t="s">
        <v>25846</v>
      </c>
      <c r="B25505">
        <v>0</v>
      </c>
      <c r="C25505">
        <v>2278850</v>
      </c>
      <c r="D25505">
        <v>0</v>
      </c>
      <c r="E25505">
        <v>2218540</v>
      </c>
      <c r="F25505" s="4">
        <f t="shared" si="398"/>
        <v>1499130</v>
      </c>
    </row>
    <row r="25506" spans="1:6" x14ac:dyDescent="0.3">
      <c r="A25506" t="s">
        <v>25847</v>
      </c>
      <c r="B25506">
        <v>0</v>
      </c>
      <c r="C25506">
        <v>0</v>
      </c>
      <c r="D25506">
        <v>1240500</v>
      </c>
      <c r="E25506">
        <v>0</v>
      </c>
      <c r="F25506" s="4">
        <f t="shared" si="398"/>
        <v>413500</v>
      </c>
    </row>
    <row r="25507" spans="1:6" x14ac:dyDescent="0.3">
      <c r="A25507" t="s">
        <v>25848</v>
      </c>
      <c r="B25507">
        <v>2618980</v>
      </c>
      <c r="C25507">
        <v>1315000</v>
      </c>
      <c r="D25507">
        <v>0</v>
      </c>
      <c r="E25507">
        <v>0</v>
      </c>
      <c r="F25507" s="4">
        <f t="shared" si="398"/>
        <v>438333.33333333331</v>
      </c>
    </row>
    <row r="25508" spans="1:6" x14ac:dyDescent="0.3">
      <c r="A25508" t="s">
        <v>25849</v>
      </c>
      <c r="B25508">
        <v>0</v>
      </c>
      <c r="C25508">
        <v>0</v>
      </c>
      <c r="D25508">
        <v>757200</v>
      </c>
      <c r="E25508">
        <v>0</v>
      </c>
      <c r="F25508" s="4">
        <f t="shared" si="398"/>
        <v>252400</v>
      </c>
    </row>
    <row r="25509" spans="1:6" x14ac:dyDescent="0.3">
      <c r="A25509" t="s">
        <v>25850</v>
      </c>
      <c r="B25509">
        <v>1277500</v>
      </c>
      <c r="C25509">
        <v>0</v>
      </c>
      <c r="D25509">
        <v>0</v>
      </c>
      <c r="E25509">
        <v>402000</v>
      </c>
      <c r="F25509" s="4">
        <f t="shared" si="398"/>
        <v>134000</v>
      </c>
    </row>
    <row r="25510" spans="1:6" x14ac:dyDescent="0.3">
      <c r="A25510" t="s">
        <v>25851</v>
      </c>
      <c r="B25510">
        <v>0</v>
      </c>
      <c r="C25510">
        <v>0</v>
      </c>
      <c r="D25510">
        <v>19404800</v>
      </c>
      <c r="E25510">
        <v>0</v>
      </c>
      <c r="F25510" s="4">
        <f t="shared" si="398"/>
        <v>6468266.666666667</v>
      </c>
    </row>
    <row r="25511" spans="1:6" x14ac:dyDescent="0.3">
      <c r="A25511" t="s">
        <v>25852</v>
      </c>
      <c r="B25511">
        <v>1155700</v>
      </c>
      <c r="C25511">
        <v>1405720</v>
      </c>
      <c r="D25511">
        <v>769860</v>
      </c>
      <c r="E25511">
        <v>2476420</v>
      </c>
      <c r="F25511" s="4">
        <f t="shared" si="398"/>
        <v>1550666.6666666667</v>
      </c>
    </row>
    <row r="25512" spans="1:6" x14ac:dyDescent="0.3">
      <c r="A25512" t="s">
        <v>25853</v>
      </c>
      <c r="B25512">
        <v>0</v>
      </c>
      <c r="C25512">
        <v>994970</v>
      </c>
      <c r="D25512">
        <v>218400</v>
      </c>
      <c r="E25512">
        <v>662400</v>
      </c>
      <c r="F25512" s="4">
        <f t="shared" si="398"/>
        <v>625256.66666666663</v>
      </c>
    </row>
    <row r="25513" spans="1:6" x14ac:dyDescent="0.3">
      <c r="A25513" t="s">
        <v>25854</v>
      </c>
      <c r="B25513">
        <v>578760</v>
      </c>
      <c r="C25513">
        <v>0</v>
      </c>
      <c r="D25513">
        <v>0</v>
      </c>
      <c r="E25513">
        <v>0</v>
      </c>
      <c r="F25513" s="4">
        <f t="shared" si="398"/>
        <v>0</v>
      </c>
    </row>
    <row r="25514" spans="1:6" x14ac:dyDescent="0.3">
      <c r="A25514" t="s">
        <v>25855</v>
      </c>
      <c r="B25514">
        <v>3700000</v>
      </c>
      <c r="C25514">
        <v>5080000</v>
      </c>
      <c r="D25514">
        <v>0</v>
      </c>
      <c r="E25514">
        <v>0</v>
      </c>
      <c r="F25514" s="4">
        <f t="shared" si="398"/>
        <v>1693333.3333333333</v>
      </c>
    </row>
    <row r="25515" spans="1:6" x14ac:dyDescent="0.3">
      <c r="A25515" t="s">
        <v>25856</v>
      </c>
      <c r="B25515">
        <v>0</v>
      </c>
      <c r="C25515">
        <v>0</v>
      </c>
      <c r="D25515">
        <v>2420260</v>
      </c>
      <c r="E25515">
        <v>804000</v>
      </c>
      <c r="F25515" s="4">
        <f t="shared" si="398"/>
        <v>1074753.3333333333</v>
      </c>
    </row>
    <row r="25516" spans="1:6" x14ac:dyDescent="0.3">
      <c r="A25516" t="s">
        <v>25857</v>
      </c>
      <c r="B25516">
        <v>0</v>
      </c>
      <c r="C25516">
        <v>0</v>
      </c>
      <c r="D25516">
        <v>419360</v>
      </c>
      <c r="E25516">
        <v>0</v>
      </c>
      <c r="F25516" s="4">
        <f t="shared" si="398"/>
        <v>139786.66666666666</v>
      </c>
    </row>
    <row r="25517" spans="1:6" x14ac:dyDescent="0.3">
      <c r="A25517" t="s">
        <v>25858</v>
      </c>
      <c r="B25517">
        <v>0</v>
      </c>
      <c r="C25517">
        <v>0</v>
      </c>
      <c r="D25517">
        <v>583440</v>
      </c>
      <c r="E25517">
        <v>0</v>
      </c>
      <c r="F25517" s="4">
        <f t="shared" si="398"/>
        <v>194480</v>
      </c>
    </row>
    <row r="25518" spans="1:6" x14ac:dyDescent="0.3">
      <c r="A25518" t="s">
        <v>25859</v>
      </c>
      <c r="B25518">
        <v>1010100</v>
      </c>
      <c r="C25518">
        <v>0</v>
      </c>
      <c r="D25518">
        <v>0</v>
      </c>
      <c r="E25518">
        <v>0</v>
      </c>
      <c r="F25518" s="4">
        <f t="shared" si="398"/>
        <v>0</v>
      </c>
    </row>
    <row r="25519" spans="1:6" x14ac:dyDescent="0.3">
      <c r="A25519" t="s">
        <v>25860</v>
      </c>
      <c r="B25519">
        <v>0</v>
      </c>
      <c r="C25519">
        <v>0</v>
      </c>
      <c r="D25519">
        <v>13088500</v>
      </c>
      <c r="E25519">
        <v>0</v>
      </c>
      <c r="F25519" s="4">
        <f t="shared" si="398"/>
        <v>4362833.333333333</v>
      </c>
    </row>
    <row r="25520" spans="1:6" x14ac:dyDescent="0.3">
      <c r="A25520" t="s">
        <v>25861</v>
      </c>
      <c r="B25520">
        <v>160000</v>
      </c>
      <c r="C25520">
        <v>0</v>
      </c>
      <c r="D25520">
        <v>0</v>
      </c>
      <c r="E25520">
        <v>0</v>
      </c>
      <c r="F25520" s="4">
        <f t="shared" si="398"/>
        <v>0</v>
      </c>
    </row>
    <row r="25521" spans="1:6" x14ac:dyDescent="0.3">
      <c r="A25521" t="s">
        <v>25862</v>
      </c>
      <c r="B25521">
        <v>1015560</v>
      </c>
      <c r="C25521">
        <v>4034970</v>
      </c>
      <c r="D25521">
        <v>443170</v>
      </c>
      <c r="E25521">
        <v>2103920</v>
      </c>
      <c r="F25521" s="4">
        <f t="shared" si="398"/>
        <v>2194020</v>
      </c>
    </row>
    <row r="25522" spans="1:6" x14ac:dyDescent="0.3">
      <c r="A25522" t="s">
        <v>25863</v>
      </c>
      <c r="B25522">
        <v>0</v>
      </c>
      <c r="C25522">
        <v>0</v>
      </c>
      <c r="D25522">
        <v>529620</v>
      </c>
      <c r="E25522">
        <v>0</v>
      </c>
      <c r="F25522" s="4">
        <f t="shared" si="398"/>
        <v>176540</v>
      </c>
    </row>
    <row r="25523" spans="1:6" x14ac:dyDescent="0.3">
      <c r="A25523" t="s">
        <v>25864</v>
      </c>
      <c r="B25523">
        <v>6272790</v>
      </c>
      <c r="C25523">
        <v>2047500</v>
      </c>
      <c r="D25523">
        <v>396760</v>
      </c>
      <c r="E25523">
        <v>888600</v>
      </c>
      <c r="F25523" s="4">
        <f t="shared" si="398"/>
        <v>1110953.3333333333</v>
      </c>
    </row>
    <row r="25524" spans="1:6" x14ac:dyDescent="0.3">
      <c r="A25524" t="s">
        <v>25865</v>
      </c>
      <c r="B25524">
        <v>896600</v>
      </c>
      <c r="C25524">
        <v>0</v>
      </c>
      <c r="D25524">
        <v>0</v>
      </c>
      <c r="E25524">
        <v>0</v>
      </c>
      <c r="F25524" s="4">
        <f t="shared" si="398"/>
        <v>0</v>
      </c>
    </row>
    <row r="25525" spans="1:6" x14ac:dyDescent="0.3">
      <c r="A25525" t="s">
        <v>25866</v>
      </c>
      <c r="B25525">
        <v>358900</v>
      </c>
      <c r="C25525">
        <v>0</v>
      </c>
      <c r="D25525">
        <v>1399200</v>
      </c>
      <c r="E25525">
        <v>1812700</v>
      </c>
      <c r="F25525" s="4">
        <f t="shared" si="398"/>
        <v>1070633.3333333333</v>
      </c>
    </row>
    <row r="25526" spans="1:6" x14ac:dyDescent="0.3">
      <c r="A25526" t="s">
        <v>25867</v>
      </c>
      <c r="B25526">
        <v>740000</v>
      </c>
      <c r="C25526">
        <v>397800</v>
      </c>
      <c r="D25526">
        <v>0</v>
      </c>
      <c r="E25526">
        <v>2059660</v>
      </c>
      <c r="F25526" s="4">
        <f t="shared" si="398"/>
        <v>819153.33333333337</v>
      </c>
    </row>
    <row r="25527" spans="1:6" x14ac:dyDescent="0.3">
      <c r="A25527" t="s">
        <v>25868</v>
      </c>
      <c r="B25527">
        <v>0</v>
      </c>
      <c r="C25527">
        <v>0</v>
      </c>
      <c r="D25527">
        <v>1338970</v>
      </c>
      <c r="E25527">
        <v>1761490</v>
      </c>
      <c r="F25527" s="4">
        <f t="shared" si="398"/>
        <v>1033486.6666666666</v>
      </c>
    </row>
    <row r="25528" spans="1:6" x14ac:dyDescent="0.3">
      <c r="A25528" t="s">
        <v>25869</v>
      </c>
      <c r="B25528">
        <v>0</v>
      </c>
      <c r="C25528">
        <v>1249580</v>
      </c>
      <c r="D25528">
        <v>0</v>
      </c>
      <c r="E25528">
        <v>0</v>
      </c>
      <c r="F25528" s="4">
        <f t="shared" si="398"/>
        <v>416526.66666666669</v>
      </c>
    </row>
    <row r="25529" spans="1:6" x14ac:dyDescent="0.3">
      <c r="A25529" t="s">
        <v>25870</v>
      </c>
      <c r="B25529">
        <v>0</v>
      </c>
      <c r="C25529">
        <v>0</v>
      </c>
      <c r="D25529">
        <v>980240</v>
      </c>
      <c r="E25529">
        <v>0</v>
      </c>
      <c r="F25529" s="4">
        <f t="shared" si="398"/>
        <v>326746.66666666669</v>
      </c>
    </row>
    <row r="25530" spans="1:6" x14ac:dyDescent="0.3">
      <c r="A25530" t="s">
        <v>25871</v>
      </c>
      <c r="B25530">
        <v>0</v>
      </c>
      <c r="C25530">
        <v>0</v>
      </c>
      <c r="D25530">
        <v>2058920</v>
      </c>
      <c r="E25530">
        <v>309400</v>
      </c>
      <c r="F25530" s="4">
        <f t="shared" si="398"/>
        <v>789440</v>
      </c>
    </row>
    <row r="25531" spans="1:6" x14ac:dyDescent="0.3">
      <c r="A25531" t="s">
        <v>25872</v>
      </c>
      <c r="B25531">
        <v>304000</v>
      </c>
      <c r="C25531">
        <v>0</v>
      </c>
      <c r="D25531">
        <v>1637820</v>
      </c>
      <c r="E25531">
        <v>1034830</v>
      </c>
      <c r="F25531" s="4">
        <f t="shared" si="398"/>
        <v>890883.33333333337</v>
      </c>
    </row>
    <row r="25532" spans="1:6" x14ac:dyDescent="0.3">
      <c r="A25532" t="s">
        <v>25873</v>
      </c>
      <c r="B25532">
        <v>711250</v>
      </c>
      <c r="C25532">
        <v>0</v>
      </c>
      <c r="D25532">
        <v>311100</v>
      </c>
      <c r="E25532">
        <v>0</v>
      </c>
      <c r="F25532" s="4">
        <f t="shared" si="398"/>
        <v>103700</v>
      </c>
    </row>
    <row r="25533" spans="1:6" x14ac:dyDescent="0.3">
      <c r="A25533" t="s">
        <v>25874</v>
      </c>
      <c r="B25533">
        <v>0</v>
      </c>
      <c r="C25533">
        <v>0</v>
      </c>
      <c r="D25533">
        <v>198900</v>
      </c>
      <c r="E25533">
        <v>637130</v>
      </c>
      <c r="F25533" s="4">
        <f t="shared" si="398"/>
        <v>278676.66666666669</v>
      </c>
    </row>
    <row r="25534" spans="1:6" x14ac:dyDescent="0.3">
      <c r="A25534" t="s">
        <v>25875</v>
      </c>
      <c r="B25534">
        <v>2111000</v>
      </c>
      <c r="C25534">
        <v>2092570</v>
      </c>
      <c r="D25534">
        <v>2308740</v>
      </c>
      <c r="E25534">
        <v>2266400</v>
      </c>
      <c r="F25534" s="4">
        <f t="shared" si="398"/>
        <v>2222570</v>
      </c>
    </row>
    <row r="25535" spans="1:6" x14ac:dyDescent="0.3">
      <c r="A25535" t="s">
        <v>25876</v>
      </c>
      <c r="B25535">
        <v>1376830</v>
      </c>
      <c r="C25535">
        <v>0</v>
      </c>
      <c r="D25535">
        <v>0</v>
      </c>
      <c r="E25535">
        <v>924560</v>
      </c>
      <c r="F25535" s="4">
        <f t="shared" si="398"/>
        <v>308186.66666666669</v>
      </c>
    </row>
    <row r="25536" spans="1:6" x14ac:dyDescent="0.3">
      <c r="A25536" t="s">
        <v>25877</v>
      </c>
      <c r="B25536">
        <v>0</v>
      </c>
      <c r="C25536">
        <v>0</v>
      </c>
      <c r="D25536">
        <v>2058240</v>
      </c>
      <c r="E25536">
        <v>820000</v>
      </c>
      <c r="F25536" s="4">
        <f t="shared" si="398"/>
        <v>959413.33333333337</v>
      </c>
    </row>
    <row r="25537" spans="1:6" x14ac:dyDescent="0.3">
      <c r="A25537" t="s">
        <v>25878</v>
      </c>
      <c r="B25537">
        <v>0</v>
      </c>
      <c r="C25537">
        <v>0</v>
      </c>
      <c r="D25537">
        <v>453940</v>
      </c>
      <c r="E25537">
        <v>386000</v>
      </c>
      <c r="F25537" s="4">
        <f t="shared" si="398"/>
        <v>279980</v>
      </c>
    </row>
    <row r="25538" spans="1:6" x14ac:dyDescent="0.3">
      <c r="A25538" t="s">
        <v>25879</v>
      </c>
      <c r="B25538">
        <v>0</v>
      </c>
      <c r="C25538">
        <v>2407510</v>
      </c>
      <c r="D25538">
        <v>0</v>
      </c>
      <c r="E25538">
        <v>2077380</v>
      </c>
      <c r="F25538" s="4">
        <f t="shared" si="398"/>
        <v>1494963.3333333333</v>
      </c>
    </row>
    <row r="25539" spans="1:6" x14ac:dyDescent="0.3">
      <c r="A25539" t="s">
        <v>25880</v>
      </c>
      <c r="B25539">
        <v>0</v>
      </c>
      <c r="C25539">
        <v>0</v>
      </c>
      <c r="D25539">
        <v>1119340</v>
      </c>
      <c r="E25539">
        <v>666000</v>
      </c>
      <c r="F25539" s="4">
        <f t="shared" ref="F25539:F25602" si="399">SUM(C25539:E25539)/3</f>
        <v>595113.33333333337</v>
      </c>
    </row>
    <row r="25540" spans="1:6" x14ac:dyDescent="0.3">
      <c r="A25540" t="s">
        <v>25881</v>
      </c>
      <c r="B25540">
        <v>0</v>
      </c>
      <c r="C25540">
        <v>3376260</v>
      </c>
      <c r="D25540">
        <v>0</v>
      </c>
      <c r="E25540">
        <v>0</v>
      </c>
      <c r="F25540" s="4">
        <f t="shared" si="399"/>
        <v>1125420</v>
      </c>
    </row>
    <row r="25541" spans="1:6" x14ac:dyDescent="0.3">
      <c r="A25541" t="s">
        <v>25882</v>
      </c>
      <c r="B25541">
        <v>647680</v>
      </c>
      <c r="C25541">
        <v>783510</v>
      </c>
      <c r="D25541">
        <v>0</v>
      </c>
      <c r="E25541">
        <v>0</v>
      </c>
      <c r="F25541" s="4">
        <f t="shared" si="399"/>
        <v>261170</v>
      </c>
    </row>
    <row r="25542" spans="1:6" x14ac:dyDescent="0.3">
      <c r="A25542" t="s">
        <v>25883</v>
      </c>
      <c r="B25542">
        <v>0</v>
      </c>
      <c r="C25542">
        <v>1589260</v>
      </c>
      <c r="D25542">
        <v>0</v>
      </c>
      <c r="E25542">
        <v>1101100</v>
      </c>
      <c r="F25542" s="4">
        <f t="shared" si="399"/>
        <v>896786.66666666663</v>
      </c>
    </row>
    <row r="25543" spans="1:6" x14ac:dyDescent="0.3">
      <c r="A25543" t="s">
        <v>25884</v>
      </c>
      <c r="B25543">
        <v>0</v>
      </c>
      <c r="C25543">
        <v>1768760</v>
      </c>
      <c r="D25543">
        <v>0</v>
      </c>
      <c r="E25543">
        <v>0</v>
      </c>
      <c r="F25543" s="4">
        <f t="shared" si="399"/>
        <v>589586.66666666663</v>
      </c>
    </row>
    <row r="25544" spans="1:6" x14ac:dyDescent="0.3">
      <c r="A25544" t="s">
        <v>25885</v>
      </c>
      <c r="B25544">
        <v>0</v>
      </c>
      <c r="C25544">
        <v>0</v>
      </c>
      <c r="D25544">
        <v>999110</v>
      </c>
      <c r="E25544">
        <v>620600</v>
      </c>
      <c r="F25544" s="4">
        <f t="shared" si="399"/>
        <v>539903.33333333337</v>
      </c>
    </row>
    <row r="25545" spans="1:6" x14ac:dyDescent="0.3">
      <c r="A25545" t="s">
        <v>25886</v>
      </c>
      <c r="B25545">
        <v>1218750</v>
      </c>
      <c r="C25545">
        <v>0</v>
      </c>
      <c r="D25545">
        <v>0</v>
      </c>
      <c r="E25545">
        <v>736800</v>
      </c>
      <c r="F25545" s="4">
        <f t="shared" si="399"/>
        <v>245600</v>
      </c>
    </row>
    <row r="25546" spans="1:6" x14ac:dyDescent="0.3">
      <c r="A25546" t="s">
        <v>25887</v>
      </c>
      <c r="B25546">
        <v>0</v>
      </c>
      <c r="C25546">
        <v>0</v>
      </c>
      <c r="D25546">
        <v>556800</v>
      </c>
      <c r="E25546">
        <v>0</v>
      </c>
      <c r="F25546" s="4">
        <f t="shared" si="399"/>
        <v>185600</v>
      </c>
    </row>
    <row r="25547" spans="1:6" x14ac:dyDescent="0.3">
      <c r="A25547" t="s">
        <v>25888</v>
      </c>
      <c r="B25547">
        <v>0</v>
      </c>
      <c r="C25547">
        <v>0</v>
      </c>
      <c r="D25547">
        <v>2492210</v>
      </c>
      <c r="E25547">
        <v>1124760</v>
      </c>
      <c r="F25547" s="4">
        <f t="shared" si="399"/>
        <v>1205656.6666666667</v>
      </c>
    </row>
    <row r="25548" spans="1:6" x14ac:dyDescent="0.3">
      <c r="A25548" t="s">
        <v>25889</v>
      </c>
      <c r="B25548">
        <v>478660</v>
      </c>
      <c r="C25548">
        <v>0</v>
      </c>
      <c r="D25548">
        <v>149400</v>
      </c>
      <c r="E25548">
        <v>1051780</v>
      </c>
      <c r="F25548" s="4">
        <f t="shared" si="399"/>
        <v>400393.33333333331</v>
      </c>
    </row>
    <row r="25549" spans="1:6" x14ac:dyDescent="0.3">
      <c r="A25549" t="s">
        <v>25890</v>
      </c>
      <c r="B25549">
        <v>0</v>
      </c>
      <c r="C25549">
        <v>2007540</v>
      </c>
      <c r="D25549">
        <v>0</v>
      </c>
      <c r="E25549">
        <v>2031200</v>
      </c>
      <c r="F25549" s="4">
        <f t="shared" si="399"/>
        <v>1346246.6666666667</v>
      </c>
    </row>
    <row r="25550" spans="1:6" x14ac:dyDescent="0.3">
      <c r="A25550" t="s">
        <v>25891</v>
      </c>
      <c r="B25550">
        <v>501000</v>
      </c>
      <c r="C25550">
        <v>687960</v>
      </c>
      <c r="D25550">
        <v>0</v>
      </c>
      <c r="E25550">
        <v>1059400</v>
      </c>
      <c r="F25550" s="4">
        <f t="shared" si="399"/>
        <v>582453.33333333337</v>
      </c>
    </row>
    <row r="25551" spans="1:6" x14ac:dyDescent="0.3">
      <c r="A25551" t="s">
        <v>25892</v>
      </c>
      <c r="B25551">
        <v>0</v>
      </c>
      <c r="C25551">
        <v>3407040</v>
      </c>
      <c r="D25551">
        <v>4096580</v>
      </c>
      <c r="E25551">
        <v>0</v>
      </c>
      <c r="F25551" s="4">
        <f t="shared" si="399"/>
        <v>2501206.6666666665</v>
      </c>
    </row>
    <row r="25552" spans="1:6" x14ac:dyDescent="0.3">
      <c r="A25552" t="s">
        <v>25893</v>
      </c>
      <c r="B25552">
        <v>711920</v>
      </c>
      <c r="C25552">
        <v>0</v>
      </c>
      <c r="D25552">
        <v>725060</v>
      </c>
      <c r="E25552">
        <v>0</v>
      </c>
      <c r="F25552" s="4">
        <f t="shared" si="399"/>
        <v>241686.66666666666</v>
      </c>
    </row>
    <row r="25553" spans="1:6" x14ac:dyDescent="0.3">
      <c r="A25553" t="s">
        <v>25894</v>
      </c>
      <c r="B25553">
        <v>2417950</v>
      </c>
      <c r="C25553">
        <v>0</v>
      </c>
      <c r="D25553">
        <v>3171690</v>
      </c>
      <c r="E25553">
        <v>402000</v>
      </c>
      <c r="F25553" s="4">
        <f t="shared" si="399"/>
        <v>1191230</v>
      </c>
    </row>
    <row r="25554" spans="1:6" x14ac:dyDescent="0.3">
      <c r="A25554" t="s">
        <v>25895</v>
      </c>
      <c r="B25554">
        <v>8425000</v>
      </c>
      <c r="C25554">
        <v>0</v>
      </c>
      <c r="D25554">
        <v>0</v>
      </c>
      <c r="E25554">
        <v>0</v>
      </c>
      <c r="F25554" s="4">
        <f t="shared" si="399"/>
        <v>0</v>
      </c>
    </row>
    <row r="25555" spans="1:6" x14ac:dyDescent="0.3">
      <c r="A25555" t="s">
        <v>25896</v>
      </c>
      <c r="B25555">
        <v>0</v>
      </c>
      <c r="C25555">
        <v>0</v>
      </c>
      <c r="D25555">
        <v>506400</v>
      </c>
      <c r="E25555">
        <v>0</v>
      </c>
      <c r="F25555" s="4">
        <f t="shared" si="399"/>
        <v>168800</v>
      </c>
    </row>
    <row r="25556" spans="1:6" x14ac:dyDescent="0.3">
      <c r="A25556" t="s">
        <v>25897</v>
      </c>
      <c r="B25556">
        <v>0</v>
      </c>
      <c r="C25556">
        <v>0</v>
      </c>
      <c r="D25556">
        <v>218400</v>
      </c>
      <c r="E25556">
        <v>0</v>
      </c>
      <c r="F25556" s="4">
        <f t="shared" si="399"/>
        <v>72800</v>
      </c>
    </row>
    <row r="25557" spans="1:6" x14ac:dyDescent="0.3">
      <c r="A25557" t="s">
        <v>25898</v>
      </c>
      <c r="B25557">
        <v>0</v>
      </c>
      <c r="C25557">
        <v>0</v>
      </c>
      <c r="D25557">
        <v>251160</v>
      </c>
      <c r="E25557">
        <v>1181600</v>
      </c>
      <c r="F25557" s="4">
        <f t="shared" si="399"/>
        <v>477586.66666666669</v>
      </c>
    </row>
    <row r="25558" spans="1:6" x14ac:dyDescent="0.3">
      <c r="A25558" t="s">
        <v>25899</v>
      </c>
      <c r="B25558">
        <v>4484650</v>
      </c>
      <c r="C25558">
        <v>0</v>
      </c>
      <c r="D25558">
        <v>0</v>
      </c>
      <c r="E25558">
        <v>0</v>
      </c>
      <c r="F25558" s="4">
        <f t="shared" si="399"/>
        <v>0</v>
      </c>
    </row>
    <row r="25559" spans="1:6" x14ac:dyDescent="0.3">
      <c r="A25559" t="s">
        <v>25900</v>
      </c>
      <c r="B25559">
        <v>0</v>
      </c>
      <c r="C25559">
        <v>1025600</v>
      </c>
      <c r="D25559">
        <v>0</v>
      </c>
      <c r="E25559">
        <v>1592750</v>
      </c>
      <c r="F25559" s="4">
        <f t="shared" si="399"/>
        <v>872783.33333333337</v>
      </c>
    </row>
    <row r="25560" spans="1:6" x14ac:dyDescent="0.3">
      <c r="A25560" t="s">
        <v>25901</v>
      </c>
      <c r="B25560">
        <v>600600</v>
      </c>
      <c r="C25560">
        <v>0</v>
      </c>
      <c r="D25560">
        <v>529200</v>
      </c>
      <c r="E25560">
        <v>0</v>
      </c>
      <c r="F25560" s="4">
        <f t="shared" si="399"/>
        <v>176400</v>
      </c>
    </row>
    <row r="25561" spans="1:6" x14ac:dyDescent="0.3">
      <c r="A25561" t="s">
        <v>25902</v>
      </c>
      <c r="B25561">
        <v>0</v>
      </c>
      <c r="C25561">
        <v>0</v>
      </c>
      <c r="D25561">
        <v>1488760</v>
      </c>
      <c r="E25561">
        <v>764400</v>
      </c>
      <c r="F25561" s="4">
        <f t="shared" si="399"/>
        <v>751053.33333333337</v>
      </c>
    </row>
    <row r="25562" spans="1:6" x14ac:dyDescent="0.3">
      <c r="A25562" t="s">
        <v>25903</v>
      </c>
      <c r="B25562">
        <v>2313390</v>
      </c>
      <c r="C25562">
        <v>0</v>
      </c>
      <c r="D25562">
        <v>2393100</v>
      </c>
      <c r="E25562">
        <v>2011830</v>
      </c>
      <c r="F25562" s="4">
        <f t="shared" si="399"/>
        <v>1468310</v>
      </c>
    </row>
    <row r="25563" spans="1:6" x14ac:dyDescent="0.3">
      <c r="A25563" t="s">
        <v>25904</v>
      </c>
      <c r="B25563">
        <v>0</v>
      </c>
      <c r="C25563">
        <v>870870</v>
      </c>
      <c r="D25563">
        <v>657930</v>
      </c>
      <c r="E25563">
        <v>743000</v>
      </c>
      <c r="F25563" s="4">
        <f t="shared" si="399"/>
        <v>757266.66666666663</v>
      </c>
    </row>
    <row r="25564" spans="1:6" x14ac:dyDescent="0.3">
      <c r="A25564" t="s">
        <v>25905</v>
      </c>
      <c r="B25564">
        <v>0</v>
      </c>
      <c r="C25564">
        <v>0</v>
      </c>
      <c r="D25564">
        <v>349000</v>
      </c>
      <c r="E25564">
        <v>0</v>
      </c>
      <c r="F25564" s="4">
        <f t="shared" si="399"/>
        <v>116333.33333333333</v>
      </c>
    </row>
    <row r="25565" spans="1:6" x14ac:dyDescent="0.3">
      <c r="A25565" t="s">
        <v>25906</v>
      </c>
      <c r="B25565">
        <v>0</v>
      </c>
      <c r="C25565">
        <v>2669220</v>
      </c>
      <c r="D25565">
        <v>0</v>
      </c>
      <c r="E25565">
        <v>0</v>
      </c>
      <c r="F25565" s="4">
        <f t="shared" si="399"/>
        <v>889740</v>
      </c>
    </row>
    <row r="25566" spans="1:6" x14ac:dyDescent="0.3">
      <c r="A25566" t="s">
        <v>25907</v>
      </c>
      <c r="B25566">
        <v>1042150</v>
      </c>
      <c r="C25566">
        <v>0</v>
      </c>
      <c r="D25566">
        <v>564200</v>
      </c>
      <c r="E25566">
        <v>322140</v>
      </c>
      <c r="F25566" s="4">
        <f t="shared" si="399"/>
        <v>295446.66666666669</v>
      </c>
    </row>
    <row r="25567" spans="1:6" x14ac:dyDescent="0.3">
      <c r="A25567" t="s">
        <v>25908</v>
      </c>
      <c r="B25567">
        <v>0</v>
      </c>
      <c r="C25567">
        <v>0</v>
      </c>
      <c r="D25567">
        <v>583440</v>
      </c>
      <c r="E25567">
        <v>0</v>
      </c>
      <c r="F25567" s="4">
        <f t="shared" si="399"/>
        <v>194480</v>
      </c>
    </row>
    <row r="25568" spans="1:6" x14ac:dyDescent="0.3">
      <c r="A25568" t="s">
        <v>25909</v>
      </c>
      <c r="B25568">
        <v>0</v>
      </c>
      <c r="C25568">
        <v>0</v>
      </c>
      <c r="D25568">
        <v>570000</v>
      </c>
      <c r="E25568">
        <v>0</v>
      </c>
      <c r="F25568" s="4">
        <f t="shared" si="399"/>
        <v>190000</v>
      </c>
    </row>
    <row r="25569" spans="1:6" x14ac:dyDescent="0.3">
      <c r="A25569" t="s">
        <v>25910</v>
      </c>
      <c r="B25569">
        <v>0</v>
      </c>
      <c r="C25569">
        <v>2045280</v>
      </c>
      <c r="D25569">
        <v>0</v>
      </c>
      <c r="E25569">
        <v>1179830</v>
      </c>
      <c r="F25569" s="4">
        <f t="shared" si="399"/>
        <v>1075036.6666666667</v>
      </c>
    </row>
    <row r="25570" spans="1:6" x14ac:dyDescent="0.3">
      <c r="A25570" t="s">
        <v>25911</v>
      </c>
      <c r="B25570">
        <v>3700000</v>
      </c>
      <c r="C25570">
        <v>4111950</v>
      </c>
      <c r="D25570">
        <v>0</v>
      </c>
      <c r="E25570">
        <v>0</v>
      </c>
      <c r="F25570" s="4">
        <f t="shared" si="399"/>
        <v>1370650</v>
      </c>
    </row>
    <row r="25571" spans="1:6" x14ac:dyDescent="0.3">
      <c r="A25571" t="s">
        <v>25912</v>
      </c>
      <c r="B25571">
        <v>0</v>
      </c>
      <c r="C25571">
        <v>1256490</v>
      </c>
      <c r="D25571">
        <v>444990</v>
      </c>
      <c r="E25571">
        <v>444990</v>
      </c>
      <c r="F25571" s="4">
        <f t="shared" si="399"/>
        <v>715490</v>
      </c>
    </row>
    <row r="25572" spans="1:6" x14ac:dyDescent="0.3">
      <c r="A25572" t="s">
        <v>25913</v>
      </c>
      <c r="B25572">
        <v>0</v>
      </c>
      <c r="C25572">
        <v>772590</v>
      </c>
      <c r="D25572">
        <v>0</v>
      </c>
      <c r="E25572">
        <v>0</v>
      </c>
      <c r="F25572" s="4">
        <f t="shared" si="399"/>
        <v>257530</v>
      </c>
    </row>
    <row r="25573" spans="1:6" x14ac:dyDescent="0.3">
      <c r="A25573" t="s">
        <v>1011</v>
      </c>
      <c r="B25573">
        <v>0</v>
      </c>
      <c r="C25573">
        <v>397800</v>
      </c>
      <c r="D25573">
        <v>0</v>
      </c>
      <c r="E25573">
        <v>0</v>
      </c>
      <c r="F25573" s="4">
        <f t="shared" si="399"/>
        <v>132600</v>
      </c>
    </row>
    <row r="25574" spans="1:6" x14ac:dyDescent="0.3">
      <c r="A25574" t="s">
        <v>25914</v>
      </c>
      <c r="B25574">
        <v>0</v>
      </c>
      <c r="C25574">
        <v>0</v>
      </c>
      <c r="D25574">
        <v>714000</v>
      </c>
      <c r="E25574">
        <v>0</v>
      </c>
      <c r="F25574" s="4">
        <f t="shared" si="399"/>
        <v>238000</v>
      </c>
    </row>
    <row r="25575" spans="1:6" x14ac:dyDescent="0.3">
      <c r="A25575" t="s">
        <v>25915</v>
      </c>
      <c r="B25575">
        <v>418000</v>
      </c>
      <c r="C25575">
        <v>930120</v>
      </c>
      <c r="D25575">
        <v>0</v>
      </c>
      <c r="E25575">
        <v>589680</v>
      </c>
      <c r="F25575" s="4">
        <f t="shared" si="399"/>
        <v>506600</v>
      </c>
    </row>
    <row r="25576" spans="1:6" x14ac:dyDescent="0.3">
      <c r="A25576" t="s">
        <v>25916</v>
      </c>
      <c r="B25576">
        <v>634000</v>
      </c>
      <c r="C25576">
        <v>950720</v>
      </c>
      <c r="D25576">
        <v>0</v>
      </c>
      <c r="E25576">
        <v>559280</v>
      </c>
      <c r="F25576" s="4">
        <f t="shared" si="399"/>
        <v>503333.33333333331</v>
      </c>
    </row>
    <row r="25577" spans="1:6" x14ac:dyDescent="0.3">
      <c r="A25577" t="s">
        <v>25917</v>
      </c>
      <c r="B25577">
        <v>0</v>
      </c>
      <c r="C25577">
        <v>2048900</v>
      </c>
      <c r="D25577">
        <v>2020520</v>
      </c>
      <c r="E25577">
        <v>160000</v>
      </c>
      <c r="F25577" s="4">
        <f t="shared" si="399"/>
        <v>1409806.6666666667</v>
      </c>
    </row>
    <row r="25578" spans="1:6" x14ac:dyDescent="0.3">
      <c r="A25578" t="s">
        <v>25918</v>
      </c>
      <c r="B25578">
        <v>160000</v>
      </c>
      <c r="C25578">
        <v>0</v>
      </c>
      <c r="D25578">
        <v>583440</v>
      </c>
      <c r="E25578">
        <v>968600</v>
      </c>
      <c r="F25578" s="4">
        <f t="shared" si="399"/>
        <v>517346.66666666669</v>
      </c>
    </row>
    <row r="25579" spans="1:6" x14ac:dyDescent="0.3">
      <c r="A25579" t="s">
        <v>25919</v>
      </c>
      <c r="B25579">
        <v>0</v>
      </c>
      <c r="C25579">
        <v>0</v>
      </c>
      <c r="D25579">
        <v>273700</v>
      </c>
      <c r="E25579">
        <v>444080</v>
      </c>
      <c r="F25579" s="4">
        <f t="shared" si="399"/>
        <v>239260</v>
      </c>
    </row>
    <row r="25580" spans="1:6" x14ac:dyDescent="0.3">
      <c r="A25580" t="s">
        <v>25920</v>
      </c>
      <c r="B25580">
        <v>0</v>
      </c>
      <c r="C25580">
        <v>0</v>
      </c>
      <c r="D25580">
        <v>2050000</v>
      </c>
      <c r="E25580">
        <v>450560</v>
      </c>
      <c r="F25580" s="4">
        <f t="shared" si="399"/>
        <v>833520</v>
      </c>
    </row>
    <row r="25581" spans="1:6" x14ac:dyDescent="0.3">
      <c r="A25581" t="s">
        <v>25921</v>
      </c>
      <c r="B25581">
        <v>0</v>
      </c>
      <c r="C25581">
        <v>637910</v>
      </c>
      <c r="D25581">
        <v>1339340</v>
      </c>
      <c r="E25581">
        <v>236600</v>
      </c>
      <c r="F25581" s="4">
        <f t="shared" si="399"/>
        <v>737950</v>
      </c>
    </row>
    <row r="25582" spans="1:6" x14ac:dyDescent="0.3">
      <c r="A25582" t="s">
        <v>25922</v>
      </c>
      <c r="B25582">
        <v>0</v>
      </c>
      <c r="C25582">
        <v>0</v>
      </c>
      <c r="D25582">
        <v>598000</v>
      </c>
      <c r="E25582">
        <v>798960</v>
      </c>
      <c r="F25582" s="4">
        <f t="shared" si="399"/>
        <v>465653.33333333331</v>
      </c>
    </row>
    <row r="25583" spans="1:6" x14ac:dyDescent="0.3">
      <c r="A25583" t="s">
        <v>25923</v>
      </c>
      <c r="B25583">
        <v>0</v>
      </c>
      <c r="C25583">
        <v>1123130</v>
      </c>
      <c r="D25583">
        <v>370000</v>
      </c>
      <c r="E25583">
        <v>0</v>
      </c>
      <c r="F25583" s="4">
        <f t="shared" si="399"/>
        <v>497710</v>
      </c>
    </row>
    <row r="25584" spans="1:6" x14ac:dyDescent="0.3">
      <c r="A25584" t="s">
        <v>25924</v>
      </c>
      <c r="B25584">
        <v>0</v>
      </c>
      <c r="C25584">
        <v>1632880</v>
      </c>
      <c r="D25584">
        <v>0</v>
      </c>
      <c r="E25584">
        <v>515970</v>
      </c>
      <c r="F25584" s="4">
        <f t="shared" si="399"/>
        <v>716283.33333333337</v>
      </c>
    </row>
    <row r="25585" spans="1:6" x14ac:dyDescent="0.3">
      <c r="A25585" t="s">
        <v>25925</v>
      </c>
      <c r="B25585">
        <v>0</v>
      </c>
      <c r="C25585">
        <v>700700</v>
      </c>
      <c r="D25585">
        <v>1828180</v>
      </c>
      <c r="E25585">
        <v>0</v>
      </c>
      <c r="F25585" s="4">
        <f t="shared" si="399"/>
        <v>842960</v>
      </c>
    </row>
    <row r="25586" spans="1:6" x14ac:dyDescent="0.3">
      <c r="A25586" t="s">
        <v>25926</v>
      </c>
      <c r="B25586">
        <v>0</v>
      </c>
      <c r="C25586">
        <v>0</v>
      </c>
      <c r="D25586">
        <v>1131000</v>
      </c>
      <c r="E25586">
        <v>0</v>
      </c>
      <c r="F25586" s="4">
        <f t="shared" si="399"/>
        <v>377000</v>
      </c>
    </row>
    <row r="25587" spans="1:6" x14ac:dyDescent="0.3">
      <c r="A25587" t="s">
        <v>25927</v>
      </c>
      <c r="B25587">
        <v>0</v>
      </c>
      <c r="C25587">
        <v>0</v>
      </c>
      <c r="D25587">
        <v>2033460</v>
      </c>
      <c r="E25587">
        <v>1065700</v>
      </c>
      <c r="F25587" s="4">
        <f t="shared" si="399"/>
        <v>1033053.3333333334</v>
      </c>
    </row>
    <row r="25588" spans="1:6" x14ac:dyDescent="0.3">
      <c r="A25588" t="s">
        <v>25928</v>
      </c>
      <c r="B25588">
        <v>1750950</v>
      </c>
      <c r="C25588">
        <v>0</v>
      </c>
      <c r="D25588">
        <v>5023560</v>
      </c>
      <c r="E25588">
        <v>3628100</v>
      </c>
      <c r="F25588" s="4">
        <f t="shared" si="399"/>
        <v>2883886.6666666665</v>
      </c>
    </row>
    <row r="25589" spans="1:6" x14ac:dyDescent="0.3">
      <c r="A25589" t="s">
        <v>25929</v>
      </c>
      <c r="B25589">
        <v>0</v>
      </c>
      <c r="C25589">
        <v>230000</v>
      </c>
      <c r="D25589">
        <v>0</v>
      </c>
      <c r="E25589">
        <v>0</v>
      </c>
      <c r="F25589" s="4">
        <f t="shared" si="399"/>
        <v>76666.666666666672</v>
      </c>
    </row>
    <row r="25590" spans="1:6" x14ac:dyDescent="0.3">
      <c r="A25590" t="s">
        <v>25930</v>
      </c>
      <c r="B25590">
        <v>0</v>
      </c>
      <c r="C25590">
        <v>382200</v>
      </c>
      <c r="D25590">
        <v>1134400</v>
      </c>
      <c r="E25590">
        <v>0</v>
      </c>
      <c r="F25590" s="4">
        <f t="shared" si="399"/>
        <v>505533.33333333331</v>
      </c>
    </row>
    <row r="25591" spans="1:6" x14ac:dyDescent="0.3">
      <c r="A25591" t="s">
        <v>25931</v>
      </c>
      <c r="B25591">
        <v>2952020</v>
      </c>
      <c r="C25591">
        <v>0</v>
      </c>
      <c r="D25591">
        <v>2374550</v>
      </c>
      <c r="E25591">
        <v>3096760</v>
      </c>
      <c r="F25591" s="4">
        <f t="shared" si="399"/>
        <v>1823770</v>
      </c>
    </row>
    <row r="25592" spans="1:6" x14ac:dyDescent="0.3">
      <c r="A25592" t="s">
        <v>25932</v>
      </c>
      <c r="B25592">
        <v>905080</v>
      </c>
      <c r="C25592">
        <v>0</v>
      </c>
      <c r="D25592">
        <v>200200</v>
      </c>
      <c r="E25592">
        <v>0</v>
      </c>
      <c r="F25592" s="4">
        <f t="shared" si="399"/>
        <v>66733.333333333328</v>
      </c>
    </row>
    <row r="25593" spans="1:6" x14ac:dyDescent="0.3">
      <c r="A25593" t="s">
        <v>25933</v>
      </c>
      <c r="B25593">
        <v>0</v>
      </c>
      <c r="C25593">
        <v>1425800</v>
      </c>
      <c r="D25593">
        <v>0</v>
      </c>
      <c r="E25593">
        <v>0</v>
      </c>
      <c r="F25593" s="4">
        <f t="shared" si="399"/>
        <v>475266.66666666669</v>
      </c>
    </row>
    <row r="25594" spans="1:6" x14ac:dyDescent="0.3">
      <c r="A25594" t="s">
        <v>25934</v>
      </c>
      <c r="B25594">
        <v>1754790</v>
      </c>
      <c r="C25594">
        <v>0</v>
      </c>
      <c r="D25594">
        <v>0</v>
      </c>
      <c r="E25594">
        <v>386000</v>
      </c>
      <c r="F25594" s="4">
        <f t="shared" si="399"/>
        <v>128666.66666666667</v>
      </c>
    </row>
    <row r="25595" spans="1:6" x14ac:dyDescent="0.3">
      <c r="A25595" t="s">
        <v>25935</v>
      </c>
      <c r="B25595">
        <v>844720</v>
      </c>
      <c r="C25595">
        <v>0</v>
      </c>
      <c r="D25595">
        <v>0</v>
      </c>
      <c r="E25595">
        <v>1318150</v>
      </c>
      <c r="F25595" s="4">
        <f t="shared" si="399"/>
        <v>439383.33333333331</v>
      </c>
    </row>
    <row r="25596" spans="1:6" x14ac:dyDescent="0.3">
      <c r="A25596" t="s">
        <v>25936</v>
      </c>
      <c r="B25596">
        <v>1016100</v>
      </c>
      <c r="C25596">
        <v>0</v>
      </c>
      <c r="D25596">
        <v>0</v>
      </c>
      <c r="E25596">
        <v>0</v>
      </c>
      <c r="F25596" s="4">
        <f t="shared" si="399"/>
        <v>0</v>
      </c>
    </row>
    <row r="25597" spans="1:6" x14ac:dyDescent="0.3">
      <c r="A25597" t="s">
        <v>25937</v>
      </c>
      <c r="B25597">
        <v>0</v>
      </c>
      <c r="C25597">
        <v>729590</v>
      </c>
      <c r="D25597">
        <v>423150</v>
      </c>
      <c r="E25597">
        <v>0</v>
      </c>
      <c r="F25597" s="4">
        <f t="shared" si="399"/>
        <v>384246.66666666669</v>
      </c>
    </row>
    <row r="25598" spans="1:6" x14ac:dyDescent="0.3">
      <c r="A25598" t="s">
        <v>25938</v>
      </c>
      <c r="B25598">
        <v>0</v>
      </c>
      <c r="C25598">
        <v>91000</v>
      </c>
      <c r="D25598">
        <v>0</v>
      </c>
      <c r="E25598">
        <v>2100560</v>
      </c>
      <c r="F25598" s="4">
        <f t="shared" si="399"/>
        <v>730520</v>
      </c>
    </row>
    <row r="25599" spans="1:6" x14ac:dyDescent="0.3">
      <c r="A25599" t="s">
        <v>25939</v>
      </c>
      <c r="B25599">
        <v>584760</v>
      </c>
      <c r="C25599">
        <v>887220</v>
      </c>
      <c r="D25599">
        <v>0</v>
      </c>
      <c r="E25599">
        <v>386000</v>
      </c>
      <c r="F25599" s="4">
        <f t="shared" si="399"/>
        <v>424406.66666666669</v>
      </c>
    </row>
    <row r="25600" spans="1:6" x14ac:dyDescent="0.3">
      <c r="A25600" t="s">
        <v>25940</v>
      </c>
      <c r="B25600">
        <v>2051950</v>
      </c>
      <c r="C25600">
        <v>2052500</v>
      </c>
      <c r="D25600">
        <v>2152340</v>
      </c>
      <c r="E25600">
        <v>2172680</v>
      </c>
      <c r="F25600" s="4">
        <f t="shared" si="399"/>
        <v>2125840</v>
      </c>
    </row>
    <row r="25601" spans="1:6" x14ac:dyDescent="0.3">
      <c r="A25601" t="s">
        <v>25941</v>
      </c>
      <c r="B25601">
        <v>0</v>
      </c>
      <c r="C25601">
        <v>411950</v>
      </c>
      <c r="D25601">
        <v>0</v>
      </c>
      <c r="E25601">
        <v>0</v>
      </c>
      <c r="F25601" s="4">
        <f t="shared" si="399"/>
        <v>137316.66666666666</v>
      </c>
    </row>
    <row r="25602" spans="1:6" x14ac:dyDescent="0.3">
      <c r="A25602" t="s">
        <v>25942</v>
      </c>
      <c r="B25602">
        <v>0</v>
      </c>
      <c r="C25602">
        <v>305000</v>
      </c>
      <c r="D25602">
        <v>614250</v>
      </c>
      <c r="E25602">
        <v>386000</v>
      </c>
      <c r="F25602" s="4">
        <f t="shared" si="399"/>
        <v>435083.33333333331</v>
      </c>
    </row>
    <row r="25603" spans="1:6" x14ac:dyDescent="0.3">
      <c r="A25603" t="s">
        <v>25943</v>
      </c>
      <c r="B25603">
        <v>697950</v>
      </c>
      <c r="C25603">
        <v>0</v>
      </c>
      <c r="D25603">
        <v>0</v>
      </c>
      <c r="E25603">
        <v>0</v>
      </c>
      <c r="F25603" s="4">
        <f t="shared" ref="F25603:F25666" si="400">SUM(C25603:E25603)/3</f>
        <v>0</v>
      </c>
    </row>
    <row r="25604" spans="1:6" x14ac:dyDescent="0.3">
      <c r="A25604" t="s">
        <v>25944</v>
      </c>
      <c r="B25604">
        <v>0</v>
      </c>
      <c r="C25604">
        <v>364000</v>
      </c>
      <c r="D25604">
        <v>878000</v>
      </c>
      <c r="E25604">
        <v>0</v>
      </c>
      <c r="F25604" s="4">
        <f t="shared" si="400"/>
        <v>414000</v>
      </c>
    </row>
    <row r="25605" spans="1:6" x14ac:dyDescent="0.3">
      <c r="A25605" t="s">
        <v>25945</v>
      </c>
      <c r="B25605">
        <v>1570290</v>
      </c>
      <c r="C25605">
        <v>0</v>
      </c>
      <c r="D25605">
        <v>899990</v>
      </c>
      <c r="E25605">
        <v>1206660</v>
      </c>
      <c r="F25605" s="4">
        <f t="shared" si="400"/>
        <v>702216.66666666663</v>
      </c>
    </row>
    <row r="25606" spans="1:6" x14ac:dyDescent="0.3">
      <c r="A25606" t="s">
        <v>25946</v>
      </c>
      <c r="B25606">
        <v>388000</v>
      </c>
      <c r="C25606">
        <v>0</v>
      </c>
      <c r="D25606">
        <v>1044000</v>
      </c>
      <c r="E25606">
        <v>484000</v>
      </c>
      <c r="F25606" s="4">
        <f t="shared" si="400"/>
        <v>509333.33333333331</v>
      </c>
    </row>
    <row r="25607" spans="1:6" x14ac:dyDescent="0.3">
      <c r="A25607" t="s">
        <v>25947</v>
      </c>
      <c r="B25607">
        <v>1133860</v>
      </c>
      <c r="C25607">
        <v>0</v>
      </c>
      <c r="D25607">
        <v>0</v>
      </c>
      <c r="E25607">
        <v>3206800</v>
      </c>
      <c r="F25607" s="4">
        <f t="shared" si="400"/>
        <v>1068933.3333333333</v>
      </c>
    </row>
    <row r="25608" spans="1:6" x14ac:dyDescent="0.3">
      <c r="A25608" t="s">
        <v>25948</v>
      </c>
      <c r="B25608">
        <v>0</v>
      </c>
      <c r="C25608">
        <v>0</v>
      </c>
      <c r="D25608">
        <v>1760460</v>
      </c>
      <c r="E25608">
        <v>0</v>
      </c>
      <c r="F25608" s="4">
        <f t="shared" si="400"/>
        <v>586820</v>
      </c>
    </row>
    <row r="25609" spans="1:6" x14ac:dyDescent="0.3">
      <c r="A25609" t="s">
        <v>25949</v>
      </c>
      <c r="B25609">
        <v>502320</v>
      </c>
      <c r="C25609">
        <v>0</v>
      </c>
      <c r="D25609">
        <v>0</v>
      </c>
      <c r="E25609">
        <v>0</v>
      </c>
      <c r="F25609" s="4">
        <f t="shared" si="400"/>
        <v>0</v>
      </c>
    </row>
    <row r="25610" spans="1:6" x14ac:dyDescent="0.3">
      <c r="A25610" t="s">
        <v>25950</v>
      </c>
      <c r="B25610">
        <v>0</v>
      </c>
      <c r="C25610">
        <v>248000</v>
      </c>
      <c r="D25610">
        <v>234600</v>
      </c>
      <c r="E25610">
        <v>0</v>
      </c>
      <c r="F25610" s="4">
        <f t="shared" si="400"/>
        <v>160866.66666666666</v>
      </c>
    </row>
    <row r="25611" spans="1:6" x14ac:dyDescent="0.3">
      <c r="A25611" t="s">
        <v>25951</v>
      </c>
      <c r="B25611">
        <v>0</v>
      </c>
      <c r="C25611">
        <v>967600</v>
      </c>
      <c r="D25611">
        <v>0</v>
      </c>
      <c r="E25611">
        <v>0</v>
      </c>
      <c r="F25611" s="4">
        <f t="shared" si="400"/>
        <v>322533.33333333331</v>
      </c>
    </row>
    <row r="25612" spans="1:6" x14ac:dyDescent="0.3">
      <c r="A25612" t="s">
        <v>25952</v>
      </c>
      <c r="B25612">
        <v>936000</v>
      </c>
      <c r="C25612">
        <v>0</v>
      </c>
      <c r="D25612">
        <v>0</v>
      </c>
      <c r="E25612">
        <v>0</v>
      </c>
      <c r="F25612" s="4">
        <f t="shared" si="400"/>
        <v>0</v>
      </c>
    </row>
    <row r="25613" spans="1:6" x14ac:dyDescent="0.3">
      <c r="A25613" t="s">
        <v>25953</v>
      </c>
      <c r="B25613">
        <v>0</v>
      </c>
      <c r="C25613">
        <v>2265900</v>
      </c>
      <c r="D25613">
        <v>3882220</v>
      </c>
      <c r="E25613">
        <v>2762580</v>
      </c>
      <c r="F25613" s="4">
        <f t="shared" si="400"/>
        <v>2970233.3333333335</v>
      </c>
    </row>
    <row r="25614" spans="1:6" x14ac:dyDescent="0.3">
      <c r="A25614" t="s">
        <v>25954</v>
      </c>
      <c r="B25614">
        <v>0</v>
      </c>
      <c r="C25614">
        <v>0</v>
      </c>
      <c r="D25614">
        <v>740000</v>
      </c>
      <c r="E25614">
        <v>0</v>
      </c>
      <c r="F25614" s="4">
        <f t="shared" si="400"/>
        <v>246666.66666666666</v>
      </c>
    </row>
    <row r="25615" spans="1:6" x14ac:dyDescent="0.3">
      <c r="A25615" t="s">
        <v>25955</v>
      </c>
      <c r="B25615">
        <v>0</v>
      </c>
      <c r="C25615">
        <v>0</v>
      </c>
      <c r="D25615">
        <v>2272600</v>
      </c>
      <c r="E25615">
        <v>1156800</v>
      </c>
      <c r="F25615" s="4">
        <f t="shared" si="400"/>
        <v>1143133.3333333333</v>
      </c>
    </row>
    <row r="25616" spans="1:6" x14ac:dyDescent="0.3">
      <c r="A25616" t="s">
        <v>25956</v>
      </c>
      <c r="B25616">
        <v>0</v>
      </c>
      <c r="C25616">
        <v>2655030</v>
      </c>
      <c r="D25616">
        <v>711920</v>
      </c>
      <c r="E25616">
        <v>1460720</v>
      </c>
      <c r="F25616" s="4">
        <f t="shared" si="400"/>
        <v>1609223.3333333333</v>
      </c>
    </row>
    <row r="25617" spans="1:6" x14ac:dyDescent="0.3">
      <c r="A25617" t="s">
        <v>25957</v>
      </c>
      <c r="B25617">
        <v>769700</v>
      </c>
      <c r="C25617">
        <v>585300</v>
      </c>
      <c r="D25617">
        <v>0</v>
      </c>
      <c r="E25617">
        <v>2884520</v>
      </c>
      <c r="F25617" s="4">
        <f t="shared" si="400"/>
        <v>1156606.6666666667</v>
      </c>
    </row>
    <row r="25618" spans="1:6" x14ac:dyDescent="0.3">
      <c r="A25618" t="s">
        <v>25958</v>
      </c>
      <c r="B25618">
        <v>0</v>
      </c>
      <c r="C25618">
        <v>298800</v>
      </c>
      <c r="D25618">
        <v>0</v>
      </c>
      <c r="E25618">
        <v>0</v>
      </c>
      <c r="F25618" s="4">
        <f t="shared" si="400"/>
        <v>99600</v>
      </c>
    </row>
    <row r="25619" spans="1:6" x14ac:dyDescent="0.3">
      <c r="A25619" t="s">
        <v>25959</v>
      </c>
      <c r="B25619">
        <v>939800</v>
      </c>
      <c r="C25619">
        <v>0</v>
      </c>
      <c r="D25619">
        <v>1421420</v>
      </c>
      <c r="E25619">
        <v>1191050</v>
      </c>
      <c r="F25619" s="4">
        <f t="shared" si="400"/>
        <v>870823.33333333337</v>
      </c>
    </row>
    <row r="25620" spans="1:6" x14ac:dyDescent="0.3">
      <c r="A25620" t="s">
        <v>25960</v>
      </c>
      <c r="B25620">
        <v>0</v>
      </c>
      <c r="C25620">
        <v>0</v>
      </c>
      <c r="D25620">
        <v>933400</v>
      </c>
      <c r="E25620">
        <v>593600</v>
      </c>
      <c r="F25620" s="4">
        <f t="shared" si="400"/>
        <v>509000</v>
      </c>
    </row>
    <row r="25621" spans="1:6" x14ac:dyDescent="0.3">
      <c r="A25621" t="s">
        <v>25961</v>
      </c>
      <c r="B25621">
        <v>0</v>
      </c>
      <c r="C25621">
        <v>5741030</v>
      </c>
      <c r="D25621">
        <v>0</v>
      </c>
      <c r="E25621">
        <v>0</v>
      </c>
      <c r="F25621" s="4">
        <f t="shared" si="400"/>
        <v>1913676.6666666667</v>
      </c>
    </row>
    <row r="25622" spans="1:6" x14ac:dyDescent="0.3">
      <c r="A25622" t="s">
        <v>25962</v>
      </c>
      <c r="B25622">
        <v>256000</v>
      </c>
      <c r="C25622">
        <v>0</v>
      </c>
      <c r="D25622">
        <v>0</v>
      </c>
      <c r="E25622">
        <v>0</v>
      </c>
      <c r="F25622" s="4">
        <f t="shared" si="400"/>
        <v>0</v>
      </c>
    </row>
    <row r="25623" spans="1:6" x14ac:dyDescent="0.3">
      <c r="A25623" t="s">
        <v>25963</v>
      </c>
      <c r="B25623">
        <v>693530</v>
      </c>
      <c r="C25623">
        <v>1509730</v>
      </c>
      <c r="D25623">
        <v>234600</v>
      </c>
      <c r="E25623">
        <v>820000</v>
      </c>
      <c r="F25623" s="4">
        <f t="shared" si="400"/>
        <v>854776.66666666663</v>
      </c>
    </row>
    <row r="25624" spans="1:6" x14ac:dyDescent="0.3">
      <c r="A25624" t="s">
        <v>25964</v>
      </c>
      <c r="B25624">
        <v>1309640</v>
      </c>
      <c r="C25624">
        <v>0</v>
      </c>
      <c r="D25624">
        <v>792770</v>
      </c>
      <c r="E25624">
        <v>0</v>
      </c>
      <c r="F25624" s="4">
        <f t="shared" si="400"/>
        <v>264256.66666666669</v>
      </c>
    </row>
    <row r="25625" spans="1:6" x14ac:dyDescent="0.3">
      <c r="A25625" t="s">
        <v>25965</v>
      </c>
      <c r="B25625">
        <v>370000</v>
      </c>
      <c r="C25625">
        <v>230000</v>
      </c>
      <c r="D25625">
        <v>0</v>
      </c>
      <c r="E25625">
        <v>234600</v>
      </c>
      <c r="F25625" s="4">
        <f t="shared" si="400"/>
        <v>154866.66666666666</v>
      </c>
    </row>
    <row r="25626" spans="1:6" x14ac:dyDescent="0.3">
      <c r="A25626" t="s">
        <v>25966</v>
      </c>
      <c r="B25626">
        <v>4428700</v>
      </c>
      <c r="C25626">
        <v>12933900</v>
      </c>
      <c r="D25626">
        <v>14356690</v>
      </c>
      <c r="E25626">
        <v>13304170</v>
      </c>
      <c r="F25626" s="4">
        <f t="shared" si="400"/>
        <v>13531586.666666666</v>
      </c>
    </row>
    <row r="25627" spans="1:6" x14ac:dyDescent="0.3">
      <c r="A25627" t="s">
        <v>25967</v>
      </c>
      <c r="B25627">
        <v>382200</v>
      </c>
      <c r="C25627">
        <v>0</v>
      </c>
      <c r="D25627">
        <v>0</v>
      </c>
      <c r="E25627">
        <v>0</v>
      </c>
      <c r="F25627" s="4">
        <f t="shared" si="400"/>
        <v>0</v>
      </c>
    </row>
    <row r="25628" spans="1:6" x14ac:dyDescent="0.3">
      <c r="A25628" t="s">
        <v>25968</v>
      </c>
      <c r="B25628">
        <v>0</v>
      </c>
      <c r="C25628">
        <v>953960</v>
      </c>
      <c r="D25628">
        <v>0</v>
      </c>
      <c r="E25628">
        <v>0</v>
      </c>
      <c r="F25628" s="4">
        <f t="shared" si="400"/>
        <v>317986.66666666669</v>
      </c>
    </row>
    <row r="25629" spans="1:6" x14ac:dyDescent="0.3">
      <c r="A25629" t="s">
        <v>25969</v>
      </c>
      <c r="B25629">
        <v>618000</v>
      </c>
      <c r="C25629">
        <v>0</v>
      </c>
      <c r="D25629">
        <v>979890</v>
      </c>
      <c r="E25629">
        <v>0</v>
      </c>
      <c r="F25629" s="4">
        <f t="shared" si="400"/>
        <v>326630</v>
      </c>
    </row>
    <row r="25630" spans="1:6" x14ac:dyDescent="0.3">
      <c r="A25630" t="s">
        <v>25970</v>
      </c>
      <c r="B25630">
        <v>1375320</v>
      </c>
      <c r="C25630">
        <v>2352890</v>
      </c>
      <c r="D25630">
        <v>0</v>
      </c>
      <c r="E25630">
        <v>1605950</v>
      </c>
      <c r="F25630" s="4">
        <f t="shared" si="400"/>
        <v>1319613.3333333333</v>
      </c>
    </row>
    <row r="25631" spans="1:6" x14ac:dyDescent="0.3">
      <c r="A25631" t="s">
        <v>25971</v>
      </c>
      <c r="B25631">
        <v>0</v>
      </c>
      <c r="C25631">
        <v>0</v>
      </c>
      <c r="D25631">
        <v>3046110</v>
      </c>
      <c r="E25631">
        <v>0</v>
      </c>
      <c r="F25631" s="4">
        <f t="shared" si="400"/>
        <v>1015370</v>
      </c>
    </row>
    <row r="25632" spans="1:6" x14ac:dyDescent="0.3">
      <c r="A25632" t="s">
        <v>25972</v>
      </c>
      <c r="B25632">
        <v>1625130</v>
      </c>
      <c r="C25632">
        <v>2035820</v>
      </c>
      <c r="D25632">
        <v>5879930</v>
      </c>
      <c r="E25632">
        <v>1333900</v>
      </c>
      <c r="F25632" s="4">
        <f t="shared" si="400"/>
        <v>3083216.6666666665</v>
      </c>
    </row>
    <row r="25633" spans="1:6" x14ac:dyDescent="0.3">
      <c r="A25633" t="s">
        <v>25973</v>
      </c>
      <c r="B25633">
        <v>0</v>
      </c>
      <c r="C25633">
        <v>0</v>
      </c>
      <c r="D25633">
        <v>1243350</v>
      </c>
      <c r="E25633">
        <v>615160</v>
      </c>
      <c r="F25633" s="4">
        <f t="shared" si="400"/>
        <v>619503.33333333337</v>
      </c>
    </row>
    <row r="25634" spans="1:6" x14ac:dyDescent="0.3">
      <c r="A25634" t="s">
        <v>25974</v>
      </c>
      <c r="B25634">
        <v>0</v>
      </c>
      <c r="C25634">
        <v>382200</v>
      </c>
      <c r="D25634">
        <v>300300</v>
      </c>
      <c r="E25634">
        <v>229320</v>
      </c>
      <c r="F25634" s="4">
        <f t="shared" si="400"/>
        <v>303940</v>
      </c>
    </row>
    <row r="25635" spans="1:6" x14ac:dyDescent="0.3">
      <c r="A25635" t="s">
        <v>25975</v>
      </c>
      <c r="B25635">
        <v>0</v>
      </c>
      <c r="C25635">
        <v>359450</v>
      </c>
      <c r="D25635">
        <v>0</v>
      </c>
      <c r="E25635">
        <v>1203400</v>
      </c>
      <c r="F25635" s="4">
        <f t="shared" si="400"/>
        <v>520950</v>
      </c>
    </row>
    <row r="25636" spans="1:6" x14ac:dyDescent="0.3">
      <c r="A25636" t="s">
        <v>25976</v>
      </c>
      <c r="B25636">
        <v>0</v>
      </c>
      <c r="C25636">
        <v>0</v>
      </c>
      <c r="D25636">
        <v>736800</v>
      </c>
      <c r="E25636">
        <v>0</v>
      </c>
      <c r="F25636" s="4">
        <f t="shared" si="400"/>
        <v>245600</v>
      </c>
    </row>
    <row r="25637" spans="1:6" x14ac:dyDescent="0.3">
      <c r="A25637" t="s">
        <v>25977</v>
      </c>
      <c r="B25637">
        <v>910540</v>
      </c>
      <c r="C25637">
        <v>0</v>
      </c>
      <c r="D25637">
        <v>959030</v>
      </c>
      <c r="E25637">
        <v>1068500</v>
      </c>
      <c r="F25637" s="4">
        <f t="shared" si="400"/>
        <v>675843.33333333337</v>
      </c>
    </row>
    <row r="25638" spans="1:6" x14ac:dyDescent="0.3">
      <c r="A25638" t="s">
        <v>25978</v>
      </c>
      <c r="B25638">
        <v>1626340</v>
      </c>
      <c r="C25638">
        <v>0</v>
      </c>
      <c r="D25638">
        <v>0</v>
      </c>
      <c r="E25638">
        <v>0</v>
      </c>
      <c r="F25638" s="4">
        <f t="shared" si="400"/>
        <v>0</v>
      </c>
    </row>
    <row r="25639" spans="1:6" x14ac:dyDescent="0.3">
      <c r="A25639" t="s">
        <v>25979</v>
      </c>
      <c r="B25639">
        <v>215670</v>
      </c>
      <c r="C25639">
        <v>0</v>
      </c>
      <c r="D25639">
        <v>0</v>
      </c>
      <c r="E25639">
        <v>0</v>
      </c>
      <c r="F25639" s="4">
        <f t="shared" si="400"/>
        <v>0</v>
      </c>
    </row>
    <row r="25640" spans="1:6" x14ac:dyDescent="0.3">
      <c r="A25640" t="s">
        <v>25980</v>
      </c>
      <c r="B25640">
        <v>0</v>
      </c>
      <c r="C25640">
        <v>0</v>
      </c>
      <c r="D25640">
        <v>880600</v>
      </c>
      <c r="E25640">
        <v>0</v>
      </c>
      <c r="F25640" s="4">
        <f t="shared" si="400"/>
        <v>293533.33333333331</v>
      </c>
    </row>
    <row r="25641" spans="1:6" x14ac:dyDescent="0.3">
      <c r="A25641" t="s">
        <v>25981</v>
      </c>
      <c r="B25641">
        <v>3282000</v>
      </c>
      <c r="C25641">
        <v>0</v>
      </c>
      <c r="D25641">
        <v>0</v>
      </c>
      <c r="E25641">
        <v>0</v>
      </c>
      <c r="F25641" s="4">
        <f t="shared" si="400"/>
        <v>0</v>
      </c>
    </row>
    <row r="25642" spans="1:6" x14ac:dyDescent="0.3">
      <c r="A25642" t="s">
        <v>25982</v>
      </c>
      <c r="B25642">
        <v>0</v>
      </c>
      <c r="C25642">
        <v>0</v>
      </c>
      <c r="D25642">
        <v>220220</v>
      </c>
      <c r="E25642">
        <v>229320</v>
      </c>
      <c r="F25642" s="4">
        <f t="shared" si="400"/>
        <v>149846.66666666666</v>
      </c>
    </row>
    <row r="25643" spans="1:6" x14ac:dyDescent="0.3">
      <c r="A25643" t="s">
        <v>25983</v>
      </c>
      <c r="B25643">
        <v>764400</v>
      </c>
      <c r="C25643">
        <v>0</v>
      </c>
      <c r="D25643">
        <v>1953200</v>
      </c>
      <c r="E25643">
        <v>0</v>
      </c>
      <c r="F25643" s="4">
        <f t="shared" si="400"/>
        <v>651066.66666666663</v>
      </c>
    </row>
    <row r="25644" spans="1:6" x14ac:dyDescent="0.3">
      <c r="A25644" t="s">
        <v>25984</v>
      </c>
      <c r="B25644">
        <v>816900</v>
      </c>
      <c r="C25644">
        <v>0</v>
      </c>
      <c r="D25644">
        <v>0</v>
      </c>
      <c r="E25644">
        <v>1169800</v>
      </c>
      <c r="F25644" s="4">
        <f t="shared" si="400"/>
        <v>389933.33333333331</v>
      </c>
    </row>
    <row r="25645" spans="1:6" x14ac:dyDescent="0.3">
      <c r="A25645" t="s">
        <v>25985</v>
      </c>
      <c r="B25645">
        <v>500500</v>
      </c>
      <c r="C25645">
        <v>0</v>
      </c>
      <c r="D25645">
        <v>0</v>
      </c>
      <c r="E25645">
        <v>0</v>
      </c>
      <c r="F25645" s="4">
        <f t="shared" si="400"/>
        <v>0</v>
      </c>
    </row>
    <row r="25646" spans="1:6" x14ac:dyDescent="0.3">
      <c r="A25646" t="s">
        <v>25986</v>
      </c>
      <c r="B25646">
        <v>545840</v>
      </c>
      <c r="C25646">
        <v>0</v>
      </c>
      <c r="D25646">
        <v>0</v>
      </c>
      <c r="E25646">
        <v>218400</v>
      </c>
      <c r="F25646" s="4">
        <f t="shared" si="400"/>
        <v>72800</v>
      </c>
    </row>
    <row r="25647" spans="1:6" x14ac:dyDescent="0.3">
      <c r="A25647" t="s">
        <v>339</v>
      </c>
      <c r="B25647">
        <v>610220</v>
      </c>
      <c r="C25647">
        <v>0</v>
      </c>
      <c r="D25647">
        <v>0</v>
      </c>
      <c r="E25647">
        <v>0</v>
      </c>
      <c r="F25647" s="4">
        <f t="shared" si="400"/>
        <v>0</v>
      </c>
    </row>
    <row r="25648" spans="1:6" x14ac:dyDescent="0.3">
      <c r="A25648" t="s">
        <v>25987</v>
      </c>
      <c r="B25648">
        <v>1206060</v>
      </c>
      <c r="C25648">
        <v>686800</v>
      </c>
      <c r="D25648">
        <v>2012000</v>
      </c>
      <c r="E25648">
        <v>0</v>
      </c>
      <c r="F25648" s="4">
        <f t="shared" si="400"/>
        <v>899600</v>
      </c>
    </row>
    <row r="25649" spans="1:6" x14ac:dyDescent="0.3">
      <c r="A25649" t="s">
        <v>25988</v>
      </c>
      <c r="B25649">
        <v>0</v>
      </c>
      <c r="C25649">
        <v>237600</v>
      </c>
      <c r="D25649">
        <v>0</v>
      </c>
      <c r="E25649">
        <v>0</v>
      </c>
      <c r="F25649" s="4">
        <f t="shared" si="400"/>
        <v>79200</v>
      </c>
    </row>
    <row r="25650" spans="1:6" x14ac:dyDescent="0.3">
      <c r="A25650" t="s">
        <v>25989</v>
      </c>
      <c r="B25650">
        <v>0</v>
      </c>
      <c r="C25650">
        <v>160000</v>
      </c>
      <c r="D25650">
        <v>0</v>
      </c>
      <c r="E25650">
        <v>0</v>
      </c>
      <c r="F25650" s="4">
        <f t="shared" si="400"/>
        <v>53333.333333333336</v>
      </c>
    </row>
    <row r="25651" spans="1:6" x14ac:dyDescent="0.3">
      <c r="A25651" t="s">
        <v>25990</v>
      </c>
      <c r="B25651">
        <v>256000</v>
      </c>
      <c r="C25651">
        <v>0</v>
      </c>
      <c r="D25651">
        <v>0</v>
      </c>
      <c r="E25651">
        <v>0</v>
      </c>
      <c r="F25651" s="4">
        <f t="shared" si="400"/>
        <v>0</v>
      </c>
    </row>
    <row r="25652" spans="1:6" x14ac:dyDescent="0.3">
      <c r="A25652" t="s">
        <v>25991</v>
      </c>
      <c r="B25652">
        <v>0</v>
      </c>
      <c r="C25652">
        <v>1041950</v>
      </c>
      <c r="D25652">
        <v>0</v>
      </c>
      <c r="E25652">
        <v>2279550</v>
      </c>
      <c r="F25652" s="4">
        <f t="shared" si="400"/>
        <v>1107166.6666666667</v>
      </c>
    </row>
    <row r="25653" spans="1:6" x14ac:dyDescent="0.3">
      <c r="A25653" t="s">
        <v>25992</v>
      </c>
      <c r="B25653">
        <v>218400</v>
      </c>
      <c r="C25653">
        <v>728630</v>
      </c>
      <c r="D25653">
        <v>491400</v>
      </c>
      <c r="E25653">
        <v>0</v>
      </c>
      <c r="F25653" s="4">
        <f t="shared" si="400"/>
        <v>406676.66666666669</v>
      </c>
    </row>
    <row r="25654" spans="1:6" x14ac:dyDescent="0.3">
      <c r="A25654" t="s">
        <v>25993</v>
      </c>
      <c r="B25654">
        <v>0</v>
      </c>
      <c r="C25654">
        <v>4850630</v>
      </c>
      <c r="D25654">
        <v>0</v>
      </c>
      <c r="E25654">
        <v>0</v>
      </c>
      <c r="F25654" s="4">
        <f t="shared" si="400"/>
        <v>1616876.6666666667</v>
      </c>
    </row>
    <row r="25655" spans="1:6" x14ac:dyDescent="0.3">
      <c r="A25655" t="s">
        <v>959</v>
      </c>
      <c r="B25655">
        <v>774040</v>
      </c>
      <c r="C25655">
        <v>0</v>
      </c>
      <c r="D25655">
        <v>0</v>
      </c>
      <c r="E25655">
        <v>1472800</v>
      </c>
      <c r="F25655" s="4">
        <f t="shared" si="400"/>
        <v>490933.33333333331</v>
      </c>
    </row>
    <row r="25656" spans="1:6" x14ac:dyDescent="0.3">
      <c r="A25656" t="s">
        <v>25994</v>
      </c>
      <c r="B25656">
        <v>0</v>
      </c>
      <c r="C25656">
        <v>411950</v>
      </c>
      <c r="D25656">
        <v>0</v>
      </c>
      <c r="E25656">
        <v>0</v>
      </c>
      <c r="F25656" s="4">
        <f t="shared" si="400"/>
        <v>137316.66666666666</v>
      </c>
    </row>
    <row r="25657" spans="1:6" x14ac:dyDescent="0.3">
      <c r="A25657" t="s">
        <v>25995</v>
      </c>
      <c r="B25657">
        <v>0</v>
      </c>
      <c r="C25657">
        <v>0</v>
      </c>
      <c r="D25657">
        <v>1032650</v>
      </c>
      <c r="E25657">
        <v>502320</v>
      </c>
      <c r="F25657" s="4">
        <f t="shared" si="400"/>
        <v>511656.66666666669</v>
      </c>
    </row>
    <row r="25658" spans="1:6" x14ac:dyDescent="0.3">
      <c r="A25658" t="s">
        <v>25996</v>
      </c>
      <c r="B25658">
        <v>0</v>
      </c>
      <c r="C25658">
        <v>1073800</v>
      </c>
      <c r="D25658">
        <v>382200</v>
      </c>
      <c r="E25658">
        <v>2056600</v>
      </c>
      <c r="F25658" s="4">
        <f t="shared" si="400"/>
        <v>1170866.6666666667</v>
      </c>
    </row>
    <row r="25659" spans="1:6" x14ac:dyDescent="0.3">
      <c r="A25659" t="s">
        <v>25997</v>
      </c>
      <c r="B25659">
        <v>0</v>
      </c>
      <c r="C25659">
        <v>1076530</v>
      </c>
      <c r="D25659">
        <v>0</v>
      </c>
      <c r="E25659">
        <v>1970150</v>
      </c>
      <c r="F25659" s="4">
        <f t="shared" si="400"/>
        <v>1015560</v>
      </c>
    </row>
    <row r="25660" spans="1:6" x14ac:dyDescent="0.3">
      <c r="A25660" t="s">
        <v>25998</v>
      </c>
      <c r="B25660">
        <v>782600</v>
      </c>
      <c r="C25660">
        <v>0</v>
      </c>
      <c r="D25660">
        <v>234600</v>
      </c>
      <c r="E25660">
        <v>200200</v>
      </c>
      <c r="F25660" s="4">
        <f t="shared" si="400"/>
        <v>144933.33333333334</v>
      </c>
    </row>
    <row r="25661" spans="1:6" x14ac:dyDescent="0.3">
      <c r="A25661" t="s">
        <v>25999</v>
      </c>
      <c r="B25661">
        <v>0</v>
      </c>
      <c r="C25661">
        <v>2214600</v>
      </c>
      <c r="D25661">
        <v>564200</v>
      </c>
      <c r="E25661">
        <v>1167530</v>
      </c>
      <c r="F25661" s="4">
        <f t="shared" si="400"/>
        <v>1315443.3333333333</v>
      </c>
    </row>
    <row r="25662" spans="1:6" x14ac:dyDescent="0.3">
      <c r="A25662" t="s">
        <v>26000</v>
      </c>
      <c r="B25662">
        <v>0</v>
      </c>
      <c r="C25662">
        <v>482300</v>
      </c>
      <c r="D25662">
        <v>339280</v>
      </c>
      <c r="E25662">
        <v>775320</v>
      </c>
      <c r="F25662" s="4">
        <f t="shared" si="400"/>
        <v>532300</v>
      </c>
    </row>
    <row r="25663" spans="1:6" x14ac:dyDescent="0.3">
      <c r="A25663" t="s">
        <v>26001</v>
      </c>
      <c r="B25663">
        <v>491440</v>
      </c>
      <c r="C25663">
        <v>899200</v>
      </c>
      <c r="D25663">
        <v>0</v>
      </c>
      <c r="E25663">
        <v>0</v>
      </c>
      <c r="F25663" s="4">
        <f t="shared" si="400"/>
        <v>299733.33333333331</v>
      </c>
    </row>
    <row r="25664" spans="1:6" x14ac:dyDescent="0.3">
      <c r="A25664" t="s">
        <v>26002</v>
      </c>
      <c r="B25664">
        <v>15280230</v>
      </c>
      <c r="C25664">
        <v>10299050</v>
      </c>
      <c r="D25664">
        <v>23526160</v>
      </c>
      <c r="E25664">
        <v>11779130</v>
      </c>
      <c r="F25664" s="4">
        <f t="shared" si="400"/>
        <v>15201446.666666666</v>
      </c>
    </row>
    <row r="25665" spans="1:6" x14ac:dyDescent="0.3">
      <c r="A25665" t="s">
        <v>26003</v>
      </c>
      <c r="B25665">
        <v>0</v>
      </c>
      <c r="C25665">
        <v>1426540</v>
      </c>
      <c r="D25665">
        <v>0</v>
      </c>
      <c r="E25665">
        <v>714350</v>
      </c>
      <c r="F25665" s="4">
        <f t="shared" si="400"/>
        <v>713630</v>
      </c>
    </row>
    <row r="25666" spans="1:6" x14ac:dyDescent="0.3">
      <c r="A25666" t="s">
        <v>26004</v>
      </c>
      <c r="B25666">
        <v>0</v>
      </c>
      <c r="C25666">
        <v>300300</v>
      </c>
      <c r="D25666">
        <v>1259200</v>
      </c>
      <c r="E25666">
        <v>0</v>
      </c>
      <c r="F25666" s="4">
        <f t="shared" si="400"/>
        <v>519833.33333333331</v>
      </c>
    </row>
    <row r="25667" spans="1:6" x14ac:dyDescent="0.3">
      <c r="A25667" t="s">
        <v>26005</v>
      </c>
      <c r="B25667">
        <v>0</v>
      </c>
      <c r="C25667">
        <v>2222900</v>
      </c>
      <c r="D25667">
        <v>0</v>
      </c>
      <c r="E25667">
        <v>2093340</v>
      </c>
      <c r="F25667" s="4">
        <f t="shared" ref="F25667:F25730" si="401">SUM(C25667:E25667)/3</f>
        <v>1438746.6666666667</v>
      </c>
    </row>
    <row r="25668" spans="1:6" x14ac:dyDescent="0.3">
      <c r="A25668" t="s">
        <v>26006</v>
      </c>
      <c r="B25668">
        <v>0</v>
      </c>
      <c r="C25668">
        <v>0</v>
      </c>
      <c r="D25668">
        <v>234600</v>
      </c>
      <c r="E25668">
        <v>234600</v>
      </c>
      <c r="F25668" s="4">
        <f t="shared" si="401"/>
        <v>156400</v>
      </c>
    </row>
    <row r="25669" spans="1:6" x14ac:dyDescent="0.3">
      <c r="A25669" t="s">
        <v>26007</v>
      </c>
      <c r="B25669">
        <v>626000</v>
      </c>
      <c r="C25669">
        <v>0</v>
      </c>
      <c r="D25669">
        <v>0</v>
      </c>
      <c r="E25669">
        <v>0</v>
      </c>
      <c r="F25669" s="4">
        <f t="shared" si="401"/>
        <v>0</v>
      </c>
    </row>
    <row r="25670" spans="1:6" x14ac:dyDescent="0.3">
      <c r="A25670" t="s">
        <v>26008</v>
      </c>
      <c r="B25670">
        <v>922740</v>
      </c>
      <c r="C25670">
        <v>254800</v>
      </c>
      <c r="D25670">
        <v>0</v>
      </c>
      <c r="E25670">
        <v>2314820</v>
      </c>
      <c r="F25670" s="4">
        <f t="shared" si="401"/>
        <v>856540</v>
      </c>
    </row>
    <row r="25671" spans="1:6" x14ac:dyDescent="0.3">
      <c r="A25671" t="s">
        <v>26009</v>
      </c>
      <c r="B25671">
        <v>3164780</v>
      </c>
      <c r="C25671">
        <v>5825400</v>
      </c>
      <c r="D25671">
        <v>4030390</v>
      </c>
      <c r="E25671">
        <v>6156650</v>
      </c>
      <c r="F25671" s="4">
        <f t="shared" si="401"/>
        <v>5337480</v>
      </c>
    </row>
    <row r="25672" spans="1:6" x14ac:dyDescent="0.3">
      <c r="A25672" t="s">
        <v>26010</v>
      </c>
      <c r="B25672">
        <v>1003730</v>
      </c>
      <c r="C25672">
        <v>0</v>
      </c>
      <c r="D25672">
        <v>259250</v>
      </c>
      <c r="E25672">
        <v>622600</v>
      </c>
      <c r="F25672" s="4">
        <f t="shared" si="401"/>
        <v>293950</v>
      </c>
    </row>
    <row r="25673" spans="1:6" x14ac:dyDescent="0.3">
      <c r="A25673" t="s">
        <v>26011</v>
      </c>
      <c r="B25673">
        <v>0</v>
      </c>
      <c r="C25673">
        <v>21534000</v>
      </c>
      <c r="D25673">
        <v>0</v>
      </c>
      <c r="E25673">
        <v>0</v>
      </c>
      <c r="F25673" s="4">
        <f t="shared" si="401"/>
        <v>7178000</v>
      </c>
    </row>
    <row r="25674" spans="1:6" x14ac:dyDescent="0.3">
      <c r="A25674" t="s">
        <v>26012</v>
      </c>
      <c r="B25674">
        <v>0</v>
      </c>
      <c r="C25674">
        <v>1265440</v>
      </c>
      <c r="D25674">
        <v>1782150</v>
      </c>
      <c r="E25674">
        <v>2094990</v>
      </c>
      <c r="F25674" s="4">
        <f t="shared" si="401"/>
        <v>1714193.3333333333</v>
      </c>
    </row>
    <row r="25675" spans="1:6" x14ac:dyDescent="0.3">
      <c r="A25675" t="s">
        <v>26013</v>
      </c>
      <c r="B25675">
        <v>0</v>
      </c>
      <c r="C25675">
        <v>532120</v>
      </c>
      <c r="D25675">
        <v>0</v>
      </c>
      <c r="E25675">
        <v>0</v>
      </c>
      <c r="F25675" s="4">
        <f t="shared" si="401"/>
        <v>177373.33333333334</v>
      </c>
    </row>
    <row r="25676" spans="1:6" x14ac:dyDescent="0.3">
      <c r="A25676" t="s">
        <v>26014</v>
      </c>
      <c r="B25676">
        <v>0</v>
      </c>
      <c r="C25676">
        <v>1246480</v>
      </c>
      <c r="D25676">
        <v>0</v>
      </c>
      <c r="E25676">
        <v>0</v>
      </c>
      <c r="F25676" s="4">
        <f t="shared" si="401"/>
        <v>415493.33333333331</v>
      </c>
    </row>
    <row r="25677" spans="1:6" x14ac:dyDescent="0.3">
      <c r="A25677" t="s">
        <v>26015</v>
      </c>
      <c r="B25677">
        <v>0</v>
      </c>
      <c r="C25677">
        <v>230000</v>
      </c>
      <c r="D25677">
        <v>626080</v>
      </c>
      <c r="E25677">
        <v>0</v>
      </c>
      <c r="F25677" s="4">
        <f t="shared" si="401"/>
        <v>285360</v>
      </c>
    </row>
    <row r="25678" spans="1:6" x14ac:dyDescent="0.3">
      <c r="A25678" t="s">
        <v>26016</v>
      </c>
      <c r="B25678">
        <v>573400</v>
      </c>
      <c r="C25678">
        <v>0</v>
      </c>
      <c r="D25678">
        <v>0</v>
      </c>
      <c r="E25678">
        <v>0</v>
      </c>
      <c r="F25678" s="4">
        <f t="shared" si="401"/>
        <v>0</v>
      </c>
    </row>
    <row r="25679" spans="1:6" x14ac:dyDescent="0.3">
      <c r="A25679" t="s">
        <v>26017</v>
      </c>
      <c r="B25679">
        <v>675950</v>
      </c>
      <c r="C25679">
        <v>0</v>
      </c>
      <c r="D25679">
        <v>403920</v>
      </c>
      <c r="E25679">
        <v>0</v>
      </c>
      <c r="F25679" s="4">
        <f t="shared" si="401"/>
        <v>134640</v>
      </c>
    </row>
    <row r="25680" spans="1:6" x14ac:dyDescent="0.3">
      <c r="A25680" t="s">
        <v>26018</v>
      </c>
      <c r="B25680">
        <v>0</v>
      </c>
      <c r="C25680">
        <v>2554740</v>
      </c>
      <c r="D25680">
        <v>593320</v>
      </c>
      <c r="E25680">
        <v>820000</v>
      </c>
      <c r="F25680" s="4">
        <f t="shared" si="401"/>
        <v>1322686.6666666667</v>
      </c>
    </row>
    <row r="25681" spans="1:6" x14ac:dyDescent="0.3">
      <c r="A25681" t="s">
        <v>26019</v>
      </c>
      <c r="B25681">
        <v>573300</v>
      </c>
      <c r="C25681">
        <v>2026000</v>
      </c>
      <c r="D25681">
        <v>1277640</v>
      </c>
      <c r="E25681">
        <v>2658200</v>
      </c>
      <c r="F25681" s="4">
        <f t="shared" si="401"/>
        <v>1987280</v>
      </c>
    </row>
    <row r="25682" spans="1:6" x14ac:dyDescent="0.3">
      <c r="A25682" t="s">
        <v>26020</v>
      </c>
      <c r="B25682">
        <v>0</v>
      </c>
      <c r="C25682">
        <v>770550</v>
      </c>
      <c r="D25682">
        <v>0</v>
      </c>
      <c r="E25682">
        <v>595140</v>
      </c>
      <c r="F25682" s="4">
        <f t="shared" si="401"/>
        <v>455230</v>
      </c>
    </row>
    <row r="25683" spans="1:6" x14ac:dyDescent="0.3">
      <c r="A25683" t="s">
        <v>26021</v>
      </c>
      <c r="B25683">
        <v>0</v>
      </c>
      <c r="C25683">
        <v>425880</v>
      </c>
      <c r="D25683">
        <v>0</v>
      </c>
      <c r="E25683">
        <v>1233960</v>
      </c>
      <c r="F25683" s="4">
        <f t="shared" si="401"/>
        <v>553280</v>
      </c>
    </row>
    <row r="25684" spans="1:6" x14ac:dyDescent="0.3">
      <c r="A25684" t="s">
        <v>26022</v>
      </c>
      <c r="B25684">
        <v>0</v>
      </c>
      <c r="C25684">
        <v>0</v>
      </c>
      <c r="D25684">
        <v>889350</v>
      </c>
      <c r="E25684">
        <v>0</v>
      </c>
      <c r="F25684" s="4">
        <f t="shared" si="401"/>
        <v>296450</v>
      </c>
    </row>
    <row r="25685" spans="1:6" x14ac:dyDescent="0.3">
      <c r="A25685" t="s">
        <v>26023</v>
      </c>
      <c r="B25685">
        <v>1449900</v>
      </c>
      <c r="C25685">
        <v>869590</v>
      </c>
      <c r="D25685">
        <v>1251200</v>
      </c>
      <c r="E25685">
        <v>1760110</v>
      </c>
      <c r="F25685" s="4">
        <f t="shared" si="401"/>
        <v>1293633.3333333333</v>
      </c>
    </row>
    <row r="25686" spans="1:6" x14ac:dyDescent="0.3">
      <c r="A25686" t="s">
        <v>26024</v>
      </c>
      <c r="B25686">
        <v>0</v>
      </c>
      <c r="C25686">
        <v>1446100</v>
      </c>
      <c r="D25686">
        <v>0</v>
      </c>
      <c r="E25686">
        <v>535080</v>
      </c>
      <c r="F25686" s="4">
        <f t="shared" si="401"/>
        <v>660393.33333333337</v>
      </c>
    </row>
    <row r="25687" spans="1:6" x14ac:dyDescent="0.3">
      <c r="A25687" t="s">
        <v>26025</v>
      </c>
      <c r="B25687">
        <v>19429120</v>
      </c>
      <c r="C25687">
        <v>12397220</v>
      </c>
      <c r="D25687">
        <v>12473370</v>
      </c>
      <c r="E25687">
        <v>40775920</v>
      </c>
      <c r="F25687" s="4">
        <f t="shared" si="401"/>
        <v>21882170</v>
      </c>
    </row>
    <row r="25688" spans="1:6" x14ac:dyDescent="0.3">
      <c r="A25688" t="s">
        <v>26026</v>
      </c>
      <c r="B25688">
        <v>1104250</v>
      </c>
      <c r="C25688">
        <v>0</v>
      </c>
      <c r="D25688">
        <v>0</v>
      </c>
      <c r="E25688">
        <v>1689820</v>
      </c>
      <c r="F25688" s="4">
        <f t="shared" si="401"/>
        <v>563273.33333333337</v>
      </c>
    </row>
    <row r="25689" spans="1:6" x14ac:dyDescent="0.3">
      <c r="A25689" t="s">
        <v>26027</v>
      </c>
      <c r="B25689">
        <v>4537200</v>
      </c>
      <c r="C25689">
        <v>2908500</v>
      </c>
      <c r="D25689">
        <v>5151120</v>
      </c>
      <c r="E25689">
        <v>3007620</v>
      </c>
      <c r="F25689" s="4">
        <f t="shared" si="401"/>
        <v>3689080</v>
      </c>
    </row>
    <row r="25690" spans="1:6" x14ac:dyDescent="0.3">
      <c r="A25690" t="s">
        <v>26028</v>
      </c>
      <c r="B25690">
        <v>370000</v>
      </c>
      <c r="C25690">
        <v>0</v>
      </c>
      <c r="D25690">
        <v>942610</v>
      </c>
      <c r="E25690">
        <v>0</v>
      </c>
      <c r="F25690" s="4">
        <f t="shared" si="401"/>
        <v>314203.33333333331</v>
      </c>
    </row>
    <row r="25691" spans="1:6" x14ac:dyDescent="0.3">
      <c r="A25691" t="s">
        <v>26029</v>
      </c>
      <c r="B25691">
        <v>2340000</v>
      </c>
      <c r="C25691">
        <v>2203520</v>
      </c>
      <c r="D25691">
        <v>0</v>
      </c>
      <c r="E25691">
        <v>0</v>
      </c>
      <c r="F25691" s="4">
        <f t="shared" si="401"/>
        <v>734506.66666666663</v>
      </c>
    </row>
    <row r="25692" spans="1:6" x14ac:dyDescent="0.3">
      <c r="A25692" t="s">
        <v>26030</v>
      </c>
      <c r="B25692">
        <v>573300</v>
      </c>
      <c r="C25692">
        <v>0</v>
      </c>
      <c r="D25692">
        <v>0</v>
      </c>
      <c r="E25692">
        <v>236600</v>
      </c>
      <c r="F25692" s="4">
        <f t="shared" si="401"/>
        <v>78866.666666666672</v>
      </c>
    </row>
    <row r="25693" spans="1:6" x14ac:dyDescent="0.3">
      <c r="A25693" t="s">
        <v>26031</v>
      </c>
      <c r="B25693">
        <v>256000</v>
      </c>
      <c r="C25693">
        <v>1432480</v>
      </c>
      <c r="D25693">
        <v>0</v>
      </c>
      <c r="E25693">
        <v>1482550</v>
      </c>
      <c r="F25693" s="4">
        <f t="shared" si="401"/>
        <v>971676.66666666663</v>
      </c>
    </row>
    <row r="25694" spans="1:6" x14ac:dyDescent="0.3">
      <c r="A25694" t="s">
        <v>26032</v>
      </c>
      <c r="B25694">
        <v>0</v>
      </c>
      <c r="C25694">
        <v>666100</v>
      </c>
      <c r="D25694">
        <v>218400</v>
      </c>
      <c r="E25694">
        <v>775320</v>
      </c>
      <c r="F25694" s="4">
        <f t="shared" si="401"/>
        <v>553273.33333333337</v>
      </c>
    </row>
    <row r="25695" spans="1:6" x14ac:dyDescent="0.3">
      <c r="A25695" t="s">
        <v>26033</v>
      </c>
      <c r="B25695">
        <v>2517400</v>
      </c>
      <c r="C25695">
        <v>6146310</v>
      </c>
      <c r="D25695">
        <v>2727270</v>
      </c>
      <c r="E25695">
        <v>965510</v>
      </c>
      <c r="F25695" s="4">
        <f t="shared" si="401"/>
        <v>3279696.6666666665</v>
      </c>
    </row>
    <row r="25696" spans="1:6" x14ac:dyDescent="0.3">
      <c r="A25696" t="s">
        <v>26034</v>
      </c>
      <c r="B25696">
        <v>0</v>
      </c>
      <c r="C25696">
        <v>230000</v>
      </c>
      <c r="D25696">
        <v>0</v>
      </c>
      <c r="E25696">
        <v>0</v>
      </c>
      <c r="F25696" s="4">
        <f t="shared" si="401"/>
        <v>76666.666666666672</v>
      </c>
    </row>
    <row r="25697" spans="1:6" x14ac:dyDescent="0.3">
      <c r="A25697" t="s">
        <v>26035</v>
      </c>
      <c r="B25697">
        <v>0</v>
      </c>
      <c r="C25697">
        <v>0</v>
      </c>
      <c r="D25697">
        <v>4504320</v>
      </c>
      <c r="E25697">
        <v>2875700</v>
      </c>
      <c r="F25697" s="4">
        <f t="shared" si="401"/>
        <v>2460006.6666666665</v>
      </c>
    </row>
    <row r="25698" spans="1:6" x14ac:dyDescent="0.3">
      <c r="A25698" t="s">
        <v>26036</v>
      </c>
      <c r="B25698">
        <v>0</v>
      </c>
      <c r="C25698">
        <v>955500</v>
      </c>
      <c r="D25698">
        <v>1860800</v>
      </c>
      <c r="E25698">
        <v>2540720</v>
      </c>
      <c r="F25698" s="4">
        <f t="shared" si="401"/>
        <v>1785673.3333333333</v>
      </c>
    </row>
    <row r="25699" spans="1:6" x14ac:dyDescent="0.3">
      <c r="A25699" t="s">
        <v>26037</v>
      </c>
      <c r="B25699">
        <v>0</v>
      </c>
      <c r="C25699">
        <v>0</v>
      </c>
      <c r="D25699">
        <v>473200</v>
      </c>
      <c r="E25699">
        <v>0</v>
      </c>
      <c r="F25699" s="4">
        <f t="shared" si="401"/>
        <v>157733.33333333334</v>
      </c>
    </row>
    <row r="25700" spans="1:6" x14ac:dyDescent="0.3">
      <c r="A25700" t="s">
        <v>26038</v>
      </c>
      <c r="B25700">
        <v>0</v>
      </c>
      <c r="C25700">
        <v>714000</v>
      </c>
      <c r="D25700">
        <v>0</v>
      </c>
      <c r="E25700">
        <v>1701400</v>
      </c>
      <c r="F25700" s="4">
        <f t="shared" si="401"/>
        <v>805133.33333333337</v>
      </c>
    </row>
    <row r="25701" spans="1:6" x14ac:dyDescent="0.3">
      <c r="A25701" t="s">
        <v>26039</v>
      </c>
      <c r="B25701">
        <v>0</v>
      </c>
      <c r="C25701">
        <v>0</v>
      </c>
      <c r="D25701">
        <v>2241000</v>
      </c>
      <c r="E25701">
        <v>0</v>
      </c>
      <c r="F25701" s="4">
        <f t="shared" si="401"/>
        <v>747000</v>
      </c>
    </row>
    <row r="25702" spans="1:6" x14ac:dyDescent="0.3">
      <c r="A25702" t="s">
        <v>26040</v>
      </c>
      <c r="B25702">
        <v>0</v>
      </c>
      <c r="C25702">
        <v>0</v>
      </c>
      <c r="D25702">
        <v>1370460</v>
      </c>
      <c r="E25702">
        <v>909090</v>
      </c>
      <c r="F25702" s="4">
        <f t="shared" si="401"/>
        <v>759850</v>
      </c>
    </row>
    <row r="25703" spans="1:6" x14ac:dyDescent="0.3">
      <c r="A25703" t="s">
        <v>26041</v>
      </c>
      <c r="B25703">
        <v>370000</v>
      </c>
      <c r="C25703">
        <v>0</v>
      </c>
      <c r="D25703">
        <v>0</v>
      </c>
      <c r="E25703">
        <v>0</v>
      </c>
      <c r="F25703" s="4">
        <f t="shared" si="401"/>
        <v>0</v>
      </c>
    </row>
    <row r="25704" spans="1:6" x14ac:dyDescent="0.3">
      <c r="A25704" t="s">
        <v>26042</v>
      </c>
      <c r="B25704">
        <v>0</v>
      </c>
      <c r="C25704">
        <v>2905800</v>
      </c>
      <c r="D25704">
        <v>1053950</v>
      </c>
      <c r="E25704">
        <v>4710250</v>
      </c>
      <c r="F25704" s="4">
        <f t="shared" si="401"/>
        <v>2890000</v>
      </c>
    </row>
    <row r="25705" spans="1:6" x14ac:dyDescent="0.3">
      <c r="A25705" t="s">
        <v>26043</v>
      </c>
      <c r="B25705">
        <v>573300</v>
      </c>
      <c r="C25705">
        <v>230000</v>
      </c>
      <c r="D25705">
        <v>0</v>
      </c>
      <c r="E25705">
        <v>1560000</v>
      </c>
      <c r="F25705" s="4">
        <f t="shared" si="401"/>
        <v>596666.66666666663</v>
      </c>
    </row>
    <row r="25706" spans="1:6" x14ac:dyDescent="0.3">
      <c r="A25706" t="s">
        <v>26044</v>
      </c>
      <c r="B25706">
        <v>552000</v>
      </c>
      <c r="C25706">
        <v>370000</v>
      </c>
      <c r="D25706">
        <v>0</v>
      </c>
      <c r="E25706">
        <v>1650660</v>
      </c>
      <c r="F25706" s="4">
        <f t="shared" si="401"/>
        <v>673553.33333333337</v>
      </c>
    </row>
    <row r="25707" spans="1:6" x14ac:dyDescent="0.3">
      <c r="A25707" t="s">
        <v>26045</v>
      </c>
      <c r="B25707">
        <v>0</v>
      </c>
      <c r="C25707">
        <v>0</v>
      </c>
      <c r="D25707">
        <v>1283100</v>
      </c>
      <c r="E25707">
        <v>0</v>
      </c>
      <c r="F25707" s="4">
        <f t="shared" si="401"/>
        <v>427700</v>
      </c>
    </row>
    <row r="25708" spans="1:6" x14ac:dyDescent="0.3">
      <c r="A25708" t="s">
        <v>26046</v>
      </c>
      <c r="B25708">
        <v>0</v>
      </c>
      <c r="C25708">
        <v>673400</v>
      </c>
      <c r="D25708">
        <v>444080</v>
      </c>
      <c r="E25708">
        <v>0</v>
      </c>
      <c r="F25708" s="4">
        <f t="shared" si="401"/>
        <v>372493.33333333331</v>
      </c>
    </row>
    <row r="25709" spans="1:6" x14ac:dyDescent="0.3">
      <c r="A25709" t="s">
        <v>26047</v>
      </c>
      <c r="B25709">
        <v>0</v>
      </c>
      <c r="C25709">
        <v>0</v>
      </c>
      <c r="D25709">
        <v>2060400</v>
      </c>
      <c r="E25709">
        <v>3920000</v>
      </c>
      <c r="F25709" s="4">
        <f t="shared" si="401"/>
        <v>1993466.6666666667</v>
      </c>
    </row>
    <row r="25710" spans="1:6" x14ac:dyDescent="0.3">
      <c r="A25710" t="s">
        <v>26048</v>
      </c>
      <c r="B25710">
        <v>0</v>
      </c>
      <c r="C25710">
        <v>0</v>
      </c>
      <c r="D25710">
        <v>966240</v>
      </c>
      <c r="E25710">
        <v>1483300</v>
      </c>
      <c r="F25710" s="4">
        <f t="shared" si="401"/>
        <v>816513.33333333337</v>
      </c>
    </row>
    <row r="25711" spans="1:6" x14ac:dyDescent="0.3">
      <c r="A25711" t="s">
        <v>26049</v>
      </c>
      <c r="B25711">
        <v>0</v>
      </c>
      <c r="C25711">
        <v>462720</v>
      </c>
      <c r="D25711">
        <v>947980</v>
      </c>
      <c r="E25711">
        <v>0</v>
      </c>
      <c r="F25711" s="4">
        <f t="shared" si="401"/>
        <v>470233.33333333331</v>
      </c>
    </row>
    <row r="25712" spans="1:6" x14ac:dyDescent="0.3">
      <c r="A25712" t="s">
        <v>26050</v>
      </c>
      <c r="B25712">
        <v>2226490</v>
      </c>
      <c r="C25712">
        <v>2075710</v>
      </c>
      <c r="D25712">
        <v>2250300</v>
      </c>
      <c r="E25712">
        <v>4838400</v>
      </c>
      <c r="F25712" s="4">
        <f t="shared" si="401"/>
        <v>3054803.3333333335</v>
      </c>
    </row>
    <row r="25713" spans="1:6" x14ac:dyDescent="0.3">
      <c r="A25713" t="s">
        <v>26051</v>
      </c>
      <c r="B25713">
        <v>599320</v>
      </c>
      <c r="C25713">
        <v>0</v>
      </c>
      <c r="D25713">
        <v>0</v>
      </c>
      <c r="E25713">
        <v>0</v>
      </c>
      <c r="F25713" s="4">
        <f t="shared" si="401"/>
        <v>0</v>
      </c>
    </row>
    <row r="25714" spans="1:6" x14ac:dyDescent="0.3">
      <c r="A25714" t="s">
        <v>26052</v>
      </c>
      <c r="B25714">
        <v>0</v>
      </c>
      <c r="C25714">
        <v>0</v>
      </c>
      <c r="D25714">
        <v>228000</v>
      </c>
      <c r="E25714">
        <v>386000</v>
      </c>
      <c r="F25714" s="4">
        <f t="shared" si="401"/>
        <v>204666.66666666666</v>
      </c>
    </row>
    <row r="25715" spans="1:6" x14ac:dyDescent="0.3">
      <c r="A25715" t="s">
        <v>26053</v>
      </c>
      <c r="B25715">
        <v>3528200</v>
      </c>
      <c r="C25715">
        <v>0</v>
      </c>
      <c r="D25715">
        <v>4478200</v>
      </c>
      <c r="E25715">
        <v>2176520</v>
      </c>
      <c r="F25715" s="4">
        <f t="shared" si="401"/>
        <v>2218240</v>
      </c>
    </row>
    <row r="25716" spans="1:6" x14ac:dyDescent="0.3">
      <c r="A25716" t="s">
        <v>26054</v>
      </c>
      <c r="B25716">
        <v>0</v>
      </c>
      <c r="C25716">
        <v>0</v>
      </c>
      <c r="D25716">
        <v>810740</v>
      </c>
      <c r="E25716">
        <v>304000</v>
      </c>
      <c r="F25716" s="4">
        <f t="shared" si="401"/>
        <v>371580</v>
      </c>
    </row>
    <row r="25717" spans="1:6" x14ac:dyDescent="0.3">
      <c r="A25717" t="s">
        <v>26055</v>
      </c>
      <c r="B25717">
        <v>0</v>
      </c>
      <c r="C25717">
        <v>1420040</v>
      </c>
      <c r="D25717">
        <v>10822500</v>
      </c>
      <c r="E25717">
        <v>8008000</v>
      </c>
      <c r="F25717" s="4">
        <f t="shared" si="401"/>
        <v>6750180</v>
      </c>
    </row>
    <row r="25718" spans="1:6" x14ac:dyDescent="0.3">
      <c r="A25718" t="s">
        <v>26056</v>
      </c>
      <c r="B25718">
        <v>0</v>
      </c>
      <c r="C25718">
        <v>1809620</v>
      </c>
      <c r="D25718">
        <v>0</v>
      </c>
      <c r="E25718">
        <v>839280</v>
      </c>
      <c r="F25718" s="4">
        <f t="shared" si="401"/>
        <v>882966.66666666663</v>
      </c>
    </row>
    <row r="25719" spans="1:6" x14ac:dyDescent="0.3">
      <c r="A25719" t="s">
        <v>26057</v>
      </c>
      <c r="B25719">
        <v>351800</v>
      </c>
      <c r="C25719">
        <v>2625600</v>
      </c>
      <c r="D25719">
        <v>2344280</v>
      </c>
      <c r="E25719">
        <v>3266040</v>
      </c>
      <c r="F25719" s="4">
        <f t="shared" si="401"/>
        <v>2745306.6666666665</v>
      </c>
    </row>
    <row r="25720" spans="1:6" x14ac:dyDescent="0.3">
      <c r="A25720" t="s">
        <v>26058</v>
      </c>
      <c r="B25720">
        <v>0</v>
      </c>
      <c r="C25720">
        <v>0</v>
      </c>
      <c r="D25720">
        <v>1181480</v>
      </c>
      <c r="E25720">
        <v>0</v>
      </c>
      <c r="F25720" s="4">
        <f t="shared" si="401"/>
        <v>393826.66666666669</v>
      </c>
    </row>
    <row r="25721" spans="1:6" x14ac:dyDescent="0.3">
      <c r="A25721" t="s">
        <v>26059</v>
      </c>
      <c r="B25721">
        <v>370000</v>
      </c>
      <c r="C25721">
        <v>370000</v>
      </c>
      <c r="D25721">
        <v>370000</v>
      </c>
      <c r="E25721">
        <v>425700</v>
      </c>
      <c r="F25721" s="4">
        <f t="shared" si="401"/>
        <v>388566.66666666669</v>
      </c>
    </row>
    <row r="25722" spans="1:6" x14ac:dyDescent="0.3">
      <c r="A25722" t="s">
        <v>26060</v>
      </c>
      <c r="B25722">
        <v>1454810</v>
      </c>
      <c r="C25722">
        <v>743470</v>
      </c>
      <c r="D25722">
        <v>0</v>
      </c>
      <c r="E25722">
        <v>0</v>
      </c>
      <c r="F25722" s="4">
        <f t="shared" si="401"/>
        <v>247823.33333333334</v>
      </c>
    </row>
    <row r="25723" spans="1:6" x14ac:dyDescent="0.3">
      <c r="A25723" t="s">
        <v>26061</v>
      </c>
      <c r="B25723">
        <v>0</v>
      </c>
      <c r="C25723">
        <v>160000</v>
      </c>
      <c r="D25723">
        <v>2117250</v>
      </c>
      <c r="E25723">
        <v>0</v>
      </c>
      <c r="F25723" s="4">
        <f t="shared" si="401"/>
        <v>759083.33333333337</v>
      </c>
    </row>
    <row r="25724" spans="1:6" x14ac:dyDescent="0.3">
      <c r="A25724" t="s">
        <v>26062</v>
      </c>
      <c r="B25724">
        <v>0</v>
      </c>
      <c r="C25724">
        <v>0</v>
      </c>
      <c r="D25724">
        <v>152880</v>
      </c>
      <c r="E25724">
        <v>148330</v>
      </c>
      <c r="F25724" s="4">
        <f t="shared" si="401"/>
        <v>100403.33333333333</v>
      </c>
    </row>
    <row r="25725" spans="1:6" x14ac:dyDescent="0.3">
      <c r="A25725" t="s">
        <v>465</v>
      </c>
      <c r="B25725">
        <v>0</v>
      </c>
      <c r="C25725">
        <v>370000</v>
      </c>
      <c r="D25725">
        <v>0</v>
      </c>
      <c r="E25725">
        <v>0</v>
      </c>
      <c r="F25725" s="4">
        <f t="shared" si="401"/>
        <v>123333.33333333333</v>
      </c>
    </row>
    <row r="25726" spans="1:6" x14ac:dyDescent="0.3">
      <c r="A25726" t="s">
        <v>26063</v>
      </c>
      <c r="B25726">
        <v>0</v>
      </c>
      <c r="C25726">
        <v>0</v>
      </c>
      <c r="D25726">
        <v>2371800</v>
      </c>
      <c r="E25726">
        <v>652680</v>
      </c>
      <c r="F25726" s="4">
        <f t="shared" si="401"/>
        <v>1008160</v>
      </c>
    </row>
    <row r="25727" spans="1:6" x14ac:dyDescent="0.3">
      <c r="A25727" t="s">
        <v>26064</v>
      </c>
      <c r="B25727">
        <v>4562250</v>
      </c>
      <c r="C25727">
        <v>3624300</v>
      </c>
      <c r="D25727">
        <v>0</v>
      </c>
      <c r="E25727">
        <v>2807150</v>
      </c>
      <c r="F25727" s="4">
        <f t="shared" si="401"/>
        <v>2143816.6666666665</v>
      </c>
    </row>
    <row r="25728" spans="1:6" x14ac:dyDescent="0.3">
      <c r="A25728" t="s">
        <v>26065</v>
      </c>
      <c r="B25728">
        <v>0</v>
      </c>
      <c r="C25728">
        <v>2220000</v>
      </c>
      <c r="D25728">
        <v>228000</v>
      </c>
      <c r="E25728">
        <v>0</v>
      </c>
      <c r="F25728" s="4">
        <f t="shared" si="401"/>
        <v>816000</v>
      </c>
    </row>
    <row r="25729" spans="1:6" x14ac:dyDescent="0.3">
      <c r="A25729" t="s">
        <v>26066</v>
      </c>
      <c r="B25729">
        <v>0</v>
      </c>
      <c r="C25729">
        <v>1684040</v>
      </c>
      <c r="D25729">
        <v>0</v>
      </c>
      <c r="E25729">
        <v>1156700</v>
      </c>
      <c r="F25729" s="4">
        <f t="shared" si="401"/>
        <v>946913.33333333337</v>
      </c>
    </row>
    <row r="25730" spans="1:6" x14ac:dyDescent="0.3">
      <c r="A25730" t="s">
        <v>26067</v>
      </c>
      <c r="B25730">
        <v>573300</v>
      </c>
      <c r="C25730">
        <v>230000</v>
      </c>
      <c r="D25730">
        <v>963690</v>
      </c>
      <c r="E25730">
        <v>469200</v>
      </c>
      <c r="F25730" s="4">
        <f t="shared" si="401"/>
        <v>554296.66666666663</v>
      </c>
    </row>
    <row r="25731" spans="1:6" x14ac:dyDescent="0.3">
      <c r="A25731" t="s">
        <v>26068</v>
      </c>
      <c r="B25731">
        <v>214760</v>
      </c>
      <c r="C25731">
        <v>0</v>
      </c>
      <c r="D25731">
        <v>264600</v>
      </c>
      <c r="E25731">
        <v>649460</v>
      </c>
      <c r="F25731" s="4">
        <f t="shared" ref="F25731:F25794" si="402">SUM(C25731:E25731)/3</f>
        <v>304686.66666666669</v>
      </c>
    </row>
    <row r="25732" spans="1:6" x14ac:dyDescent="0.3">
      <c r="A25732" t="s">
        <v>26069</v>
      </c>
      <c r="B25732">
        <v>0</v>
      </c>
      <c r="C25732">
        <v>3174080</v>
      </c>
      <c r="D25732">
        <v>0</v>
      </c>
      <c r="E25732">
        <v>418000</v>
      </c>
      <c r="F25732" s="4">
        <f t="shared" si="402"/>
        <v>1197360</v>
      </c>
    </row>
    <row r="25733" spans="1:6" x14ac:dyDescent="0.3">
      <c r="A25733" t="s">
        <v>26070</v>
      </c>
      <c r="B25733">
        <v>0</v>
      </c>
      <c r="C25733">
        <v>0</v>
      </c>
      <c r="D25733">
        <v>647680</v>
      </c>
      <c r="E25733">
        <v>0</v>
      </c>
      <c r="F25733" s="4">
        <f t="shared" si="402"/>
        <v>215893.33333333334</v>
      </c>
    </row>
    <row r="25734" spans="1:6" x14ac:dyDescent="0.3">
      <c r="A25734" t="s">
        <v>26071</v>
      </c>
      <c r="B25734">
        <v>0</v>
      </c>
      <c r="C25734">
        <v>787650</v>
      </c>
      <c r="D25734">
        <v>633360</v>
      </c>
      <c r="E25734">
        <v>0</v>
      </c>
      <c r="F25734" s="4">
        <f t="shared" si="402"/>
        <v>473670</v>
      </c>
    </row>
    <row r="25735" spans="1:6" x14ac:dyDescent="0.3">
      <c r="A25735" t="s">
        <v>26072</v>
      </c>
      <c r="B25735">
        <v>0</v>
      </c>
      <c r="C25735">
        <v>0</v>
      </c>
      <c r="D25735">
        <v>703020</v>
      </c>
      <c r="E25735">
        <v>0</v>
      </c>
      <c r="F25735" s="4">
        <f t="shared" si="402"/>
        <v>234340</v>
      </c>
    </row>
    <row r="25736" spans="1:6" x14ac:dyDescent="0.3">
      <c r="A25736" t="s">
        <v>26073</v>
      </c>
      <c r="B25736">
        <v>0</v>
      </c>
      <c r="C25736">
        <v>370000</v>
      </c>
      <c r="D25736">
        <v>0</v>
      </c>
      <c r="E25736">
        <v>732720</v>
      </c>
      <c r="F25736" s="4">
        <f t="shared" si="402"/>
        <v>367573.33333333331</v>
      </c>
    </row>
    <row r="25737" spans="1:6" x14ac:dyDescent="0.3">
      <c r="A25737" t="s">
        <v>26074</v>
      </c>
      <c r="B25737">
        <v>0</v>
      </c>
      <c r="C25737">
        <v>0</v>
      </c>
      <c r="D25737">
        <v>234600</v>
      </c>
      <c r="E25737">
        <v>0</v>
      </c>
      <c r="F25737" s="4">
        <f t="shared" si="402"/>
        <v>78200</v>
      </c>
    </row>
    <row r="25738" spans="1:6" x14ac:dyDescent="0.3">
      <c r="A25738" t="s">
        <v>26075</v>
      </c>
      <c r="B25738">
        <v>0</v>
      </c>
      <c r="C25738">
        <v>4932200</v>
      </c>
      <c r="D25738">
        <v>525000</v>
      </c>
      <c r="E25738">
        <v>20604000</v>
      </c>
      <c r="F25738" s="4">
        <f t="shared" si="402"/>
        <v>8687066.666666666</v>
      </c>
    </row>
    <row r="25739" spans="1:6" x14ac:dyDescent="0.3">
      <c r="A25739" t="s">
        <v>196</v>
      </c>
      <c r="B25739">
        <v>1201200</v>
      </c>
      <c r="C25739">
        <v>2480090</v>
      </c>
      <c r="D25739">
        <v>1427000</v>
      </c>
      <c r="E25739">
        <v>0</v>
      </c>
      <c r="F25739" s="4">
        <f t="shared" si="402"/>
        <v>1302363.3333333333</v>
      </c>
    </row>
    <row r="25740" spans="1:6" x14ac:dyDescent="0.3">
      <c r="A25740" t="s">
        <v>26076</v>
      </c>
      <c r="B25740">
        <v>675950</v>
      </c>
      <c r="C25740">
        <v>382200</v>
      </c>
      <c r="D25740">
        <v>0</v>
      </c>
      <c r="E25740">
        <v>427700</v>
      </c>
      <c r="F25740" s="4">
        <f t="shared" si="402"/>
        <v>269966.66666666669</v>
      </c>
    </row>
    <row r="25741" spans="1:6" x14ac:dyDescent="0.3">
      <c r="A25741" t="s">
        <v>26077</v>
      </c>
      <c r="B25741">
        <v>0</v>
      </c>
      <c r="C25741">
        <v>487760</v>
      </c>
      <c r="D25741">
        <v>224770</v>
      </c>
      <c r="E25741">
        <v>754390</v>
      </c>
      <c r="F25741" s="4">
        <f t="shared" si="402"/>
        <v>488973.33333333331</v>
      </c>
    </row>
    <row r="25742" spans="1:6" x14ac:dyDescent="0.3">
      <c r="A25742" t="s">
        <v>26078</v>
      </c>
      <c r="B25742">
        <v>0</v>
      </c>
      <c r="C25742">
        <v>230000</v>
      </c>
      <c r="D25742">
        <v>0</v>
      </c>
      <c r="E25742">
        <v>0</v>
      </c>
      <c r="F25742" s="4">
        <f t="shared" si="402"/>
        <v>76666.666666666672</v>
      </c>
    </row>
    <row r="25743" spans="1:6" x14ac:dyDescent="0.3">
      <c r="A25743" t="s">
        <v>26079</v>
      </c>
      <c r="B25743">
        <v>0</v>
      </c>
      <c r="C25743">
        <v>571480</v>
      </c>
      <c r="D25743">
        <v>0</v>
      </c>
      <c r="E25743">
        <v>1628800</v>
      </c>
      <c r="F25743" s="4">
        <f t="shared" si="402"/>
        <v>733426.66666666663</v>
      </c>
    </row>
    <row r="25744" spans="1:6" x14ac:dyDescent="0.3">
      <c r="A25744" t="s">
        <v>26080</v>
      </c>
      <c r="B25744">
        <v>382200</v>
      </c>
      <c r="C25744">
        <v>0</v>
      </c>
      <c r="D25744">
        <v>0</v>
      </c>
      <c r="E25744">
        <v>529620</v>
      </c>
      <c r="F25744" s="4">
        <f t="shared" si="402"/>
        <v>176540</v>
      </c>
    </row>
    <row r="25745" spans="1:6" x14ac:dyDescent="0.3">
      <c r="A25745" t="s">
        <v>26081</v>
      </c>
      <c r="B25745">
        <v>740000</v>
      </c>
      <c r="C25745">
        <v>0</v>
      </c>
      <c r="D25745">
        <v>0</v>
      </c>
      <c r="E25745">
        <v>0</v>
      </c>
      <c r="F25745" s="4">
        <f t="shared" si="402"/>
        <v>0</v>
      </c>
    </row>
    <row r="25746" spans="1:6" x14ac:dyDescent="0.3">
      <c r="A25746" t="s">
        <v>26082</v>
      </c>
      <c r="B25746">
        <v>505200</v>
      </c>
      <c r="C25746">
        <v>0</v>
      </c>
      <c r="D25746">
        <v>583440</v>
      </c>
      <c r="E25746">
        <v>2260600</v>
      </c>
      <c r="F25746" s="4">
        <f t="shared" si="402"/>
        <v>948013.33333333337</v>
      </c>
    </row>
    <row r="25747" spans="1:6" x14ac:dyDescent="0.3">
      <c r="A25747" t="s">
        <v>26083</v>
      </c>
      <c r="B25747">
        <v>0</v>
      </c>
      <c r="C25747">
        <v>2510100</v>
      </c>
      <c r="D25747">
        <v>4788760</v>
      </c>
      <c r="E25747">
        <v>1861740</v>
      </c>
      <c r="F25747" s="4">
        <f t="shared" si="402"/>
        <v>3053533.3333333335</v>
      </c>
    </row>
    <row r="25748" spans="1:6" x14ac:dyDescent="0.3">
      <c r="A25748" t="s">
        <v>26084</v>
      </c>
      <c r="B25748">
        <v>370000</v>
      </c>
      <c r="C25748">
        <v>230000</v>
      </c>
      <c r="D25748">
        <v>0</v>
      </c>
      <c r="E25748">
        <v>386000</v>
      </c>
      <c r="F25748" s="4">
        <f t="shared" si="402"/>
        <v>205333.33333333334</v>
      </c>
    </row>
    <row r="25749" spans="1:6" x14ac:dyDescent="0.3">
      <c r="A25749" t="s">
        <v>26085</v>
      </c>
      <c r="B25749">
        <v>1050580</v>
      </c>
      <c r="C25749">
        <v>0</v>
      </c>
      <c r="D25749">
        <v>0</v>
      </c>
      <c r="E25749">
        <v>958860</v>
      </c>
      <c r="F25749" s="4">
        <f t="shared" si="402"/>
        <v>319620</v>
      </c>
    </row>
    <row r="25750" spans="1:6" x14ac:dyDescent="0.3">
      <c r="A25750" t="s">
        <v>26086</v>
      </c>
      <c r="B25750">
        <v>191100</v>
      </c>
      <c r="C25750">
        <v>1215400</v>
      </c>
      <c r="D25750">
        <v>0</v>
      </c>
      <c r="E25750">
        <v>0</v>
      </c>
      <c r="F25750" s="4">
        <f t="shared" si="402"/>
        <v>405133.33333333331</v>
      </c>
    </row>
    <row r="25751" spans="1:6" x14ac:dyDescent="0.3">
      <c r="A25751" t="s">
        <v>26087</v>
      </c>
      <c r="B25751">
        <v>1148540</v>
      </c>
      <c r="C25751">
        <v>0</v>
      </c>
      <c r="D25751">
        <v>2291520</v>
      </c>
      <c r="E25751">
        <v>2788120</v>
      </c>
      <c r="F25751" s="4">
        <f t="shared" si="402"/>
        <v>1693213.3333333333</v>
      </c>
    </row>
    <row r="25752" spans="1:6" x14ac:dyDescent="0.3">
      <c r="A25752" t="s">
        <v>26088</v>
      </c>
      <c r="B25752">
        <v>160000</v>
      </c>
      <c r="C25752">
        <v>0</v>
      </c>
      <c r="D25752">
        <v>0</v>
      </c>
      <c r="E25752">
        <v>0</v>
      </c>
      <c r="F25752" s="4">
        <f t="shared" si="402"/>
        <v>0</v>
      </c>
    </row>
    <row r="25753" spans="1:6" x14ac:dyDescent="0.3">
      <c r="A25753" t="s">
        <v>26089</v>
      </c>
      <c r="B25753">
        <v>0</v>
      </c>
      <c r="C25753">
        <v>2476790</v>
      </c>
      <c r="D25753">
        <v>0</v>
      </c>
      <c r="E25753">
        <v>820000</v>
      </c>
      <c r="F25753" s="4">
        <f t="shared" si="402"/>
        <v>1098930</v>
      </c>
    </row>
    <row r="25754" spans="1:6" x14ac:dyDescent="0.3">
      <c r="A25754" t="s">
        <v>26090</v>
      </c>
      <c r="B25754">
        <v>3388800</v>
      </c>
      <c r="C25754">
        <v>0</v>
      </c>
      <c r="D25754">
        <v>2911730</v>
      </c>
      <c r="E25754">
        <v>7042580</v>
      </c>
      <c r="F25754" s="4">
        <f t="shared" si="402"/>
        <v>3318103.3333333335</v>
      </c>
    </row>
    <row r="25755" spans="1:6" x14ac:dyDescent="0.3">
      <c r="A25755" t="s">
        <v>26091</v>
      </c>
      <c r="B25755">
        <v>0</v>
      </c>
      <c r="C25755">
        <v>808240</v>
      </c>
      <c r="D25755">
        <v>0</v>
      </c>
      <c r="E25755">
        <v>0</v>
      </c>
      <c r="F25755" s="4">
        <f t="shared" si="402"/>
        <v>269413.33333333331</v>
      </c>
    </row>
    <row r="25756" spans="1:6" x14ac:dyDescent="0.3">
      <c r="A25756" t="s">
        <v>26092</v>
      </c>
      <c r="B25756">
        <v>0</v>
      </c>
      <c r="C25756">
        <v>674000</v>
      </c>
      <c r="D25756">
        <v>228000</v>
      </c>
      <c r="E25756">
        <v>638020</v>
      </c>
      <c r="F25756" s="4">
        <f t="shared" si="402"/>
        <v>513340</v>
      </c>
    </row>
    <row r="25757" spans="1:6" x14ac:dyDescent="0.3">
      <c r="A25757" t="s">
        <v>26093</v>
      </c>
      <c r="B25757">
        <v>0</v>
      </c>
      <c r="C25757">
        <v>1446390</v>
      </c>
      <c r="D25757">
        <v>0</v>
      </c>
      <c r="E25757">
        <v>0</v>
      </c>
      <c r="F25757" s="4">
        <f t="shared" si="402"/>
        <v>482130</v>
      </c>
    </row>
    <row r="25758" spans="1:6" x14ac:dyDescent="0.3">
      <c r="A25758" t="s">
        <v>26094</v>
      </c>
      <c r="B25758">
        <v>0</v>
      </c>
      <c r="C25758">
        <v>0</v>
      </c>
      <c r="D25758">
        <v>463920</v>
      </c>
      <c r="E25758">
        <v>728520</v>
      </c>
      <c r="F25758" s="4">
        <f t="shared" si="402"/>
        <v>397480</v>
      </c>
    </row>
    <row r="25759" spans="1:6" x14ac:dyDescent="0.3">
      <c r="A25759" t="s">
        <v>26095</v>
      </c>
      <c r="B25759">
        <v>0</v>
      </c>
      <c r="C25759">
        <v>2189460</v>
      </c>
      <c r="D25759">
        <v>2058420</v>
      </c>
      <c r="E25759">
        <v>242880</v>
      </c>
      <c r="F25759" s="4">
        <f t="shared" si="402"/>
        <v>1496920</v>
      </c>
    </row>
    <row r="25760" spans="1:6" x14ac:dyDescent="0.3">
      <c r="A25760" t="s">
        <v>26096</v>
      </c>
      <c r="B25760">
        <v>0</v>
      </c>
      <c r="C25760">
        <v>0</v>
      </c>
      <c r="D25760">
        <v>3540450</v>
      </c>
      <c r="E25760">
        <v>2165800</v>
      </c>
      <c r="F25760" s="4">
        <f t="shared" si="402"/>
        <v>1902083.3333333333</v>
      </c>
    </row>
    <row r="25761" spans="1:6" x14ac:dyDescent="0.3">
      <c r="A25761" t="s">
        <v>26097</v>
      </c>
      <c r="B25761">
        <v>0</v>
      </c>
      <c r="C25761">
        <v>1162750</v>
      </c>
      <c r="D25761">
        <v>0</v>
      </c>
      <c r="E25761">
        <v>0</v>
      </c>
      <c r="F25761" s="4">
        <f t="shared" si="402"/>
        <v>387583.33333333331</v>
      </c>
    </row>
    <row r="25762" spans="1:6" x14ac:dyDescent="0.3">
      <c r="A25762" t="s">
        <v>26098</v>
      </c>
      <c r="B25762">
        <v>0</v>
      </c>
      <c r="C25762">
        <v>0</v>
      </c>
      <c r="D25762">
        <v>382200</v>
      </c>
      <c r="E25762">
        <v>0</v>
      </c>
      <c r="F25762" s="4">
        <f t="shared" si="402"/>
        <v>127400</v>
      </c>
    </row>
    <row r="25763" spans="1:6" x14ac:dyDescent="0.3">
      <c r="A25763" t="s">
        <v>175</v>
      </c>
      <c r="B25763">
        <v>0</v>
      </c>
      <c r="C25763">
        <v>450000</v>
      </c>
      <c r="D25763">
        <v>719000</v>
      </c>
      <c r="E25763">
        <v>386000</v>
      </c>
      <c r="F25763" s="4">
        <f t="shared" si="402"/>
        <v>518333.33333333331</v>
      </c>
    </row>
    <row r="25764" spans="1:6" x14ac:dyDescent="0.3">
      <c r="A25764" t="s">
        <v>26099</v>
      </c>
      <c r="B25764">
        <v>496100</v>
      </c>
      <c r="C25764">
        <v>0</v>
      </c>
      <c r="D25764">
        <v>0</v>
      </c>
      <c r="E25764">
        <v>0</v>
      </c>
      <c r="F25764" s="4">
        <f t="shared" si="402"/>
        <v>0</v>
      </c>
    </row>
    <row r="25765" spans="1:6" x14ac:dyDescent="0.3">
      <c r="A25765" t="s">
        <v>26100</v>
      </c>
      <c r="B25765">
        <v>3070600</v>
      </c>
      <c r="C25765">
        <v>0</v>
      </c>
      <c r="D25765">
        <v>906400</v>
      </c>
      <c r="E25765">
        <v>2238620</v>
      </c>
      <c r="F25765" s="4">
        <f t="shared" si="402"/>
        <v>1048340</v>
      </c>
    </row>
    <row r="25766" spans="1:6" x14ac:dyDescent="0.3">
      <c r="A25766" t="s">
        <v>26101</v>
      </c>
      <c r="B25766">
        <v>812350</v>
      </c>
      <c r="C25766">
        <v>0</v>
      </c>
      <c r="D25766">
        <v>1640100</v>
      </c>
      <c r="E25766">
        <v>1982000</v>
      </c>
      <c r="F25766" s="4">
        <f t="shared" si="402"/>
        <v>1207366.6666666667</v>
      </c>
    </row>
    <row r="25767" spans="1:6" x14ac:dyDescent="0.3">
      <c r="A25767" t="s">
        <v>26102</v>
      </c>
      <c r="B25767">
        <v>182600</v>
      </c>
      <c r="C25767">
        <v>0</v>
      </c>
      <c r="D25767">
        <v>0</v>
      </c>
      <c r="E25767">
        <v>0</v>
      </c>
      <c r="F25767" s="4">
        <f t="shared" si="402"/>
        <v>0</v>
      </c>
    </row>
    <row r="25768" spans="1:6" x14ac:dyDescent="0.3">
      <c r="A25768" t="s">
        <v>26103</v>
      </c>
      <c r="B25768">
        <v>955500</v>
      </c>
      <c r="C25768">
        <v>0</v>
      </c>
      <c r="D25768">
        <v>0</v>
      </c>
      <c r="E25768">
        <v>0</v>
      </c>
      <c r="F25768" s="4">
        <f t="shared" si="402"/>
        <v>0</v>
      </c>
    </row>
    <row r="25769" spans="1:6" x14ac:dyDescent="0.3">
      <c r="A25769" t="s">
        <v>26104</v>
      </c>
      <c r="B25769">
        <v>0</v>
      </c>
      <c r="C25769">
        <v>740000</v>
      </c>
      <c r="D25769">
        <v>0</v>
      </c>
      <c r="E25769">
        <v>0</v>
      </c>
      <c r="F25769" s="4">
        <f t="shared" si="402"/>
        <v>246666.66666666666</v>
      </c>
    </row>
    <row r="25770" spans="1:6" x14ac:dyDescent="0.3">
      <c r="A25770" t="s">
        <v>26105</v>
      </c>
      <c r="B25770">
        <v>0</v>
      </c>
      <c r="C25770">
        <v>0</v>
      </c>
      <c r="D25770">
        <v>3136320</v>
      </c>
      <c r="E25770">
        <v>678560</v>
      </c>
      <c r="F25770" s="4">
        <f t="shared" si="402"/>
        <v>1271626.6666666667</v>
      </c>
    </row>
    <row r="25771" spans="1:6" x14ac:dyDescent="0.3">
      <c r="A25771" t="s">
        <v>26106</v>
      </c>
      <c r="B25771">
        <v>270000</v>
      </c>
      <c r="C25771">
        <v>382200</v>
      </c>
      <c r="D25771">
        <v>0</v>
      </c>
      <c r="E25771">
        <v>886920</v>
      </c>
      <c r="F25771" s="4">
        <f t="shared" si="402"/>
        <v>423040</v>
      </c>
    </row>
    <row r="25772" spans="1:6" x14ac:dyDescent="0.3">
      <c r="A25772" t="s">
        <v>26107</v>
      </c>
      <c r="B25772">
        <v>0</v>
      </c>
      <c r="C25772">
        <v>1249200</v>
      </c>
      <c r="D25772">
        <v>513780</v>
      </c>
      <c r="E25772">
        <v>1024220</v>
      </c>
      <c r="F25772" s="4">
        <f t="shared" si="402"/>
        <v>929066.66666666663</v>
      </c>
    </row>
    <row r="25773" spans="1:6" x14ac:dyDescent="0.3">
      <c r="A25773" t="s">
        <v>26108</v>
      </c>
      <c r="B25773">
        <v>539470</v>
      </c>
      <c r="C25773">
        <v>0</v>
      </c>
      <c r="D25773">
        <v>0</v>
      </c>
      <c r="E25773">
        <v>940180</v>
      </c>
      <c r="F25773" s="4">
        <f t="shared" si="402"/>
        <v>313393.33333333331</v>
      </c>
    </row>
    <row r="25774" spans="1:6" x14ac:dyDescent="0.3">
      <c r="A25774" t="s">
        <v>26109</v>
      </c>
      <c r="B25774">
        <v>0</v>
      </c>
      <c r="C25774">
        <v>0</v>
      </c>
      <c r="D25774">
        <v>3619000</v>
      </c>
      <c r="E25774">
        <v>4975800</v>
      </c>
      <c r="F25774" s="4">
        <f t="shared" si="402"/>
        <v>2864933.3333333335</v>
      </c>
    </row>
    <row r="25775" spans="1:6" x14ac:dyDescent="0.3">
      <c r="A25775" t="s">
        <v>26110</v>
      </c>
      <c r="B25775">
        <v>0</v>
      </c>
      <c r="C25775">
        <v>614250</v>
      </c>
      <c r="D25775">
        <v>0</v>
      </c>
      <c r="E25775">
        <v>1202200</v>
      </c>
      <c r="F25775" s="4">
        <f t="shared" si="402"/>
        <v>605483.33333333337</v>
      </c>
    </row>
    <row r="25776" spans="1:6" x14ac:dyDescent="0.3">
      <c r="A25776" t="s">
        <v>26111</v>
      </c>
      <c r="B25776">
        <v>0</v>
      </c>
      <c r="C25776">
        <v>1053940</v>
      </c>
      <c r="D25776">
        <v>0</v>
      </c>
      <c r="E25776">
        <v>2052960</v>
      </c>
      <c r="F25776" s="4">
        <f t="shared" si="402"/>
        <v>1035633.3333333334</v>
      </c>
    </row>
    <row r="25777" spans="1:6" x14ac:dyDescent="0.3">
      <c r="A25777" t="s">
        <v>26112</v>
      </c>
      <c r="B25777">
        <v>0</v>
      </c>
      <c r="C25777">
        <v>0</v>
      </c>
      <c r="D25777">
        <v>538720</v>
      </c>
      <c r="E25777">
        <v>1233210</v>
      </c>
      <c r="F25777" s="4">
        <f t="shared" si="402"/>
        <v>590643.33333333337</v>
      </c>
    </row>
    <row r="25778" spans="1:6" x14ac:dyDescent="0.3">
      <c r="A25778" t="s">
        <v>26113</v>
      </c>
      <c r="B25778">
        <v>0</v>
      </c>
      <c r="C25778">
        <v>0</v>
      </c>
      <c r="D25778">
        <v>1536990</v>
      </c>
      <c r="E25778">
        <v>598780</v>
      </c>
      <c r="F25778" s="4">
        <f t="shared" si="402"/>
        <v>711923.33333333337</v>
      </c>
    </row>
    <row r="25779" spans="1:6" x14ac:dyDescent="0.3">
      <c r="A25779" t="s">
        <v>26114</v>
      </c>
      <c r="B25779">
        <v>0</v>
      </c>
      <c r="C25779">
        <v>2311050</v>
      </c>
      <c r="D25779">
        <v>1720040</v>
      </c>
      <c r="E25779">
        <v>0</v>
      </c>
      <c r="F25779" s="4">
        <f t="shared" si="402"/>
        <v>1343696.6666666667</v>
      </c>
    </row>
    <row r="25780" spans="1:6" x14ac:dyDescent="0.3">
      <c r="A25780" t="s">
        <v>26115</v>
      </c>
      <c r="B25780">
        <v>1004640</v>
      </c>
      <c r="C25780">
        <v>0</v>
      </c>
      <c r="D25780">
        <v>837200</v>
      </c>
      <c r="E25780">
        <v>0</v>
      </c>
      <c r="F25780" s="4">
        <f t="shared" si="402"/>
        <v>279066.66666666669</v>
      </c>
    </row>
    <row r="25781" spans="1:6" x14ac:dyDescent="0.3">
      <c r="A25781" t="s">
        <v>26116</v>
      </c>
      <c r="B25781">
        <v>0</v>
      </c>
      <c r="C25781">
        <v>0</v>
      </c>
      <c r="D25781">
        <v>791700</v>
      </c>
      <c r="E25781">
        <v>782000</v>
      </c>
      <c r="F25781" s="4">
        <f t="shared" si="402"/>
        <v>524566.66666666663</v>
      </c>
    </row>
    <row r="25782" spans="1:6" x14ac:dyDescent="0.3">
      <c r="A25782" t="s">
        <v>26117</v>
      </c>
      <c r="B25782">
        <v>1144780</v>
      </c>
      <c r="C25782">
        <v>554000</v>
      </c>
      <c r="D25782">
        <v>0</v>
      </c>
      <c r="E25782">
        <v>1690660</v>
      </c>
      <c r="F25782" s="4">
        <f t="shared" si="402"/>
        <v>748220</v>
      </c>
    </row>
    <row r="25783" spans="1:6" x14ac:dyDescent="0.3">
      <c r="A25783" t="s">
        <v>712</v>
      </c>
      <c r="B25783">
        <v>0</v>
      </c>
      <c r="C25783">
        <v>4331510</v>
      </c>
      <c r="D25783">
        <v>4648660</v>
      </c>
      <c r="E25783">
        <v>7516170</v>
      </c>
      <c r="F25783" s="4">
        <f t="shared" si="402"/>
        <v>5498780</v>
      </c>
    </row>
    <row r="25784" spans="1:6" x14ac:dyDescent="0.3">
      <c r="A25784" t="s">
        <v>372</v>
      </c>
      <c r="B25784">
        <v>0</v>
      </c>
      <c r="C25784">
        <v>0</v>
      </c>
      <c r="D25784">
        <v>234600</v>
      </c>
      <c r="E25784">
        <v>234600</v>
      </c>
      <c r="F25784" s="4">
        <f t="shared" si="402"/>
        <v>156400</v>
      </c>
    </row>
    <row r="25785" spans="1:6" x14ac:dyDescent="0.3">
      <c r="A25785" t="s">
        <v>26118</v>
      </c>
      <c r="B25785">
        <v>0</v>
      </c>
      <c r="C25785">
        <v>0</v>
      </c>
      <c r="D25785">
        <v>997900</v>
      </c>
      <c r="E25785">
        <v>0</v>
      </c>
      <c r="F25785" s="4">
        <f t="shared" si="402"/>
        <v>332633.33333333331</v>
      </c>
    </row>
    <row r="25786" spans="1:6" x14ac:dyDescent="0.3">
      <c r="A25786" t="s">
        <v>26119</v>
      </c>
      <c r="B25786">
        <v>4476060</v>
      </c>
      <c r="C25786">
        <v>876480</v>
      </c>
      <c r="D25786">
        <v>0</v>
      </c>
      <c r="E25786">
        <v>0</v>
      </c>
      <c r="F25786" s="4">
        <f t="shared" si="402"/>
        <v>292160</v>
      </c>
    </row>
    <row r="25787" spans="1:6" x14ac:dyDescent="0.3">
      <c r="A25787" t="s">
        <v>26120</v>
      </c>
      <c r="B25787">
        <v>0</v>
      </c>
      <c r="C25787">
        <v>533760</v>
      </c>
      <c r="D25787">
        <v>0</v>
      </c>
      <c r="E25787">
        <v>0</v>
      </c>
      <c r="F25787" s="4">
        <f t="shared" si="402"/>
        <v>177920</v>
      </c>
    </row>
    <row r="25788" spans="1:6" x14ac:dyDescent="0.3">
      <c r="A25788" t="s">
        <v>26121</v>
      </c>
      <c r="B25788">
        <v>411950</v>
      </c>
      <c r="C25788">
        <v>2029430</v>
      </c>
      <c r="D25788">
        <v>4318800</v>
      </c>
      <c r="E25788">
        <v>867000</v>
      </c>
      <c r="F25788" s="4">
        <f t="shared" si="402"/>
        <v>2405076.6666666665</v>
      </c>
    </row>
    <row r="25789" spans="1:6" x14ac:dyDescent="0.3">
      <c r="A25789" t="s">
        <v>26122</v>
      </c>
      <c r="B25789">
        <v>0</v>
      </c>
      <c r="C25789">
        <v>1205290</v>
      </c>
      <c r="D25789">
        <v>0</v>
      </c>
      <c r="E25789">
        <v>1015560</v>
      </c>
      <c r="F25789" s="4">
        <f t="shared" si="402"/>
        <v>740283.33333333337</v>
      </c>
    </row>
    <row r="25790" spans="1:6" x14ac:dyDescent="0.3">
      <c r="A25790" t="s">
        <v>26123</v>
      </c>
      <c r="B25790">
        <v>626000</v>
      </c>
      <c r="C25790">
        <v>2053340</v>
      </c>
      <c r="D25790">
        <v>2064240</v>
      </c>
      <c r="E25790">
        <v>2731200</v>
      </c>
      <c r="F25790" s="4">
        <f t="shared" si="402"/>
        <v>2282926.6666666665</v>
      </c>
    </row>
    <row r="25791" spans="1:6" x14ac:dyDescent="0.3">
      <c r="A25791" t="s">
        <v>26124</v>
      </c>
      <c r="B25791">
        <v>1003840</v>
      </c>
      <c r="C25791">
        <v>0</v>
      </c>
      <c r="D25791">
        <v>370000</v>
      </c>
      <c r="E25791">
        <v>0</v>
      </c>
      <c r="F25791" s="4">
        <f t="shared" si="402"/>
        <v>123333.33333333333</v>
      </c>
    </row>
    <row r="25792" spans="1:6" x14ac:dyDescent="0.3">
      <c r="A25792" t="s">
        <v>26125</v>
      </c>
      <c r="B25792">
        <v>928200</v>
      </c>
      <c r="C25792">
        <v>2394890</v>
      </c>
      <c r="D25792">
        <v>0</v>
      </c>
      <c r="E25792">
        <v>0</v>
      </c>
      <c r="F25792" s="4">
        <f t="shared" si="402"/>
        <v>798296.66666666663</v>
      </c>
    </row>
    <row r="25793" spans="1:6" x14ac:dyDescent="0.3">
      <c r="A25793" t="s">
        <v>26126</v>
      </c>
      <c r="B25793">
        <v>0</v>
      </c>
      <c r="C25793">
        <v>1151300</v>
      </c>
      <c r="D25793">
        <v>852300</v>
      </c>
      <c r="E25793">
        <v>577100</v>
      </c>
      <c r="F25793" s="4">
        <f t="shared" si="402"/>
        <v>860233.33333333337</v>
      </c>
    </row>
    <row r="25794" spans="1:6" x14ac:dyDescent="0.3">
      <c r="A25794" t="s">
        <v>26127</v>
      </c>
      <c r="B25794">
        <v>0</v>
      </c>
      <c r="C25794">
        <v>2000960</v>
      </c>
      <c r="D25794">
        <v>382200</v>
      </c>
      <c r="E25794">
        <v>315000</v>
      </c>
      <c r="F25794" s="4">
        <f t="shared" si="402"/>
        <v>899386.66666666663</v>
      </c>
    </row>
    <row r="25795" spans="1:6" x14ac:dyDescent="0.3">
      <c r="A25795" t="s">
        <v>599</v>
      </c>
      <c r="B25795">
        <v>2816239</v>
      </c>
      <c r="C25795">
        <v>256000</v>
      </c>
      <c r="D25795">
        <v>2682920</v>
      </c>
      <c r="E25795">
        <v>2190510</v>
      </c>
      <c r="F25795" s="4">
        <f t="shared" ref="F25795:F25858" si="403">SUM(C25795:E25795)/3</f>
        <v>1709810</v>
      </c>
    </row>
    <row r="25796" spans="1:6" x14ac:dyDescent="0.3">
      <c r="A25796" t="s">
        <v>26128</v>
      </c>
      <c r="B25796">
        <v>417750</v>
      </c>
      <c r="C25796">
        <v>259400</v>
      </c>
      <c r="D25796">
        <v>499590</v>
      </c>
      <c r="E25796">
        <v>2792480</v>
      </c>
      <c r="F25796" s="4">
        <f t="shared" si="403"/>
        <v>1183823.3333333333</v>
      </c>
    </row>
    <row r="25797" spans="1:6" x14ac:dyDescent="0.3">
      <c r="A25797" t="s">
        <v>26129</v>
      </c>
      <c r="B25797">
        <v>2072200</v>
      </c>
      <c r="C25797">
        <v>2189200</v>
      </c>
      <c r="D25797">
        <v>0</v>
      </c>
      <c r="E25797">
        <v>2111940</v>
      </c>
      <c r="F25797" s="4">
        <f t="shared" si="403"/>
        <v>1433713.3333333333</v>
      </c>
    </row>
    <row r="25798" spans="1:6" x14ac:dyDescent="0.3">
      <c r="A25798" t="s">
        <v>382</v>
      </c>
      <c r="B25798">
        <v>0</v>
      </c>
      <c r="C25798">
        <v>0</v>
      </c>
      <c r="D25798">
        <v>1233870</v>
      </c>
      <c r="E25798">
        <v>755300</v>
      </c>
      <c r="F25798" s="4">
        <f t="shared" si="403"/>
        <v>663056.66666666663</v>
      </c>
    </row>
    <row r="25799" spans="1:6" x14ac:dyDescent="0.3">
      <c r="A25799" t="s">
        <v>26130</v>
      </c>
      <c r="B25799">
        <v>243880</v>
      </c>
      <c r="C25799">
        <v>400400</v>
      </c>
      <c r="D25799">
        <v>519400</v>
      </c>
      <c r="E25799">
        <v>402000</v>
      </c>
      <c r="F25799" s="4">
        <f t="shared" si="403"/>
        <v>440600</v>
      </c>
    </row>
    <row r="25800" spans="1:6" x14ac:dyDescent="0.3">
      <c r="A25800" t="s">
        <v>26131</v>
      </c>
      <c r="B25800">
        <v>0</v>
      </c>
      <c r="C25800">
        <v>4187710</v>
      </c>
      <c r="D25800">
        <v>0</v>
      </c>
      <c r="E25800">
        <v>2606450</v>
      </c>
      <c r="F25800" s="4">
        <f t="shared" si="403"/>
        <v>2264720</v>
      </c>
    </row>
    <row r="25801" spans="1:6" x14ac:dyDescent="0.3">
      <c r="A25801" t="s">
        <v>26132</v>
      </c>
      <c r="B25801">
        <v>0</v>
      </c>
      <c r="C25801">
        <v>0</v>
      </c>
      <c r="D25801">
        <v>1151080</v>
      </c>
      <c r="E25801">
        <v>659000</v>
      </c>
      <c r="F25801" s="4">
        <f t="shared" si="403"/>
        <v>603360</v>
      </c>
    </row>
    <row r="25802" spans="1:6" x14ac:dyDescent="0.3">
      <c r="A25802" t="s">
        <v>26133</v>
      </c>
      <c r="B25802">
        <v>2070000</v>
      </c>
      <c r="C25802">
        <v>0</v>
      </c>
      <c r="D25802">
        <v>10899750</v>
      </c>
      <c r="E25802">
        <v>4274100</v>
      </c>
      <c r="F25802" s="4">
        <f t="shared" si="403"/>
        <v>5057950</v>
      </c>
    </row>
    <row r="25803" spans="1:6" x14ac:dyDescent="0.3">
      <c r="A25803" t="s">
        <v>26134</v>
      </c>
      <c r="B25803">
        <v>0</v>
      </c>
      <c r="C25803">
        <v>1074250</v>
      </c>
      <c r="D25803">
        <v>1701700</v>
      </c>
      <c r="E25803">
        <v>311100</v>
      </c>
      <c r="F25803" s="4">
        <f t="shared" si="403"/>
        <v>1029016.6666666666</v>
      </c>
    </row>
    <row r="25804" spans="1:6" x14ac:dyDescent="0.3">
      <c r="A25804" t="s">
        <v>26135</v>
      </c>
      <c r="B25804">
        <v>0</v>
      </c>
      <c r="C25804">
        <v>565110</v>
      </c>
      <c r="D25804">
        <v>0</v>
      </c>
      <c r="E25804">
        <v>5408600</v>
      </c>
      <c r="F25804" s="4">
        <f t="shared" si="403"/>
        <v>1991236.6666666667</v>
      </c>
    </row>
    <row r="25805" spans="1:6" x14ac:dyDescent="0.3">
      <c r="A25805" t="s">
        <v>26136</v>
      </c>
      <c r="B25805">
        <v>0</v>
      </c>
      <c r="C25805">
        <v>1096320</v>
      </c>
      <c r="D25805">
        <v>228000</v>
      </c>
      <c r="E25805">
        <v>0</v>
      </c>
      <c r="F25805" s="4">
        <f t="shared" si="403"/>
        <v>441440</v>
      </c>
    </row>
    <row r="25806" spans="1:6" x14ac:dyDescent="0.3">
      <c r="A25806" t="s">
        <v>26137</v>
      </c>
      <c r="B25806">
        <v>2751100</v>
      </c>
      <c r="C25806">
        <v>7141760</v>
      </c>
      <c r="D25806">
        <v>4110470</v>
      </c>
      <c r="E25806">
        <v>7050000</v>
      </c>
      <c r="F25806" s="4">
        <f t="shared" si="403"/>
        <v>6100743.333333333</v>
      </c>
    </row>
    <row r="25807" spans="1:6" x14ac:dyDescent="0.3">
      <c r="A25807" t="s">
        <v>26138</v>
      </c>
      <c r="B25807">
        <v>5642070</v>
      </c>
      <c r="C25807">
        <v>5855550</v>
      </c>
      <c r="D25807">
        <v>6396500</v>
      </c>
      <c r="E25807">
        <v>4998200</v>
      </c>
      <c r="F25807" s="4">
        <f t="shared" si="403"/>
        <v>5750083.333333333</v>
      </c>
    </row>
    <row r="25808" spans="1:6" x14ac:dyDescent="0.3">
      <c r="A25808" t="s">
        <v>26139</v>
      </c>
      <c r="B25808">
        <v>0</v>
      </c>
      <c r="C25808">
        <v>0</v>
      </c>
      <c r="D25808">
        <v>1510600</v>
      </c>
      <c r="E25808">
        <v>855200</v>
      </c>
      <c r="F25808" s="4">
        <f t="shared" si="403"/>
        <v>788600</v>
      </c>
    </row>
    <row r="25809" spans="1:6" x14ac:dyDescent="0.3">
      <c r="A25809" t="s">
        <v>26140</v>
      </c>
      <c r="B25809">
        <v>5351060</v>
      </c>
      <c r="C25809">
        <v>4022090</v>
      </c>
      <c r="D25809">
        <v>4351640</v>
      </c>
      <c r="E25809">
        <v>5008060</v>
      </c>
      <c r="F25809" s="4">
        <f t="shared" si="403"/>
        <v>4460596.666666667</v>
      </c>
    </row>
    <row r="25810" spans="1:6" x14ac:dyDescent="0.3">
      <c r="A25810" t="s">
        <v>26141</v>
      </c>
      <c r="B25810">
        <v>0</v>
      </c>
      <c r="C25810">
        <v>0</v>
      </c>
      <c r="D25810">
        <v>349000</v>
      </c>
      <c r="E25810">
        <v>0</v>
      </c>
      <c r="F25810" s="4">
        <f t="shared" si="403"/>
        <v>116333.33333333333</v>
      </c>
    </row>
    <row r="25811" spans="1:6" x14ac:dyDescent="0.3">
      <c r="A25811" t="s">
        <v>26142</v>
      </c>
      <c r="B25811">
        <v>874600</v>
      </c>
      <c r="C25811">
        <v>0</v>
      </c>
      <c r="D25811">
        <v>693550</v>
      </c>
      <c r="E25811">
        <v>370440</v>
      </c>
      <c r="F25811" s="4">
        <f t="shared" si="403"/>
        <v>354663.33333333331</v>
      </c>
    </row>
    <row r="25812" spans="1:6" x14ac:dyDescent="0.3">
      <c r="A25812" t="s">
        <v>26143</v>
      </c>
      <c r="B25812">
        <v>322140</v>
      </c>
      <c r="C25812">
        <v>1001190</v>
      </c>
      <c r="D25812">
        <v>2388750</v>
      </c>
      <c r="E25812">
        <v>2288650</v>
      </c>
      <c r="F25812" s="4">
        <f t="shared" si="403"/>
        <v>1892863.3333333333</v>
      </c>
    </row>
    <row r="25813" spans="1:6" x14ac:dyDescent="0.3">
      <c r="A25813" t="s">
        <v>26144</v>
      </c>
      <c r="B25813">
        <v>0</v>
      </c>
      <c r="C25813">
        <v>0</v>
      </c>
      <c r="D25813">
        <v>409500</v>
      </c>
      <c r="E25813">
        <v>386000</v>
      </c>
      <c r="F25813" s="4">
        <f t="shared" si="403"/>
        <v>265166.66666666669</v>
      </c>
    </row>
    <row r="25814" spans="1:6" x14ac:dyDescent="0.3">
      <c r="A25814" t="s">
        <v>26145</v>
      </c>
      <c r="B25814">
        <v>0</v>
      </c>
      <c r="C25814">
        <v>1365560</v>
      </c>
      <c r="D25814">
        <v>0</v>
      </c>
      <c r="E25814">
        <v>1987880</v>
      </c>
      <c r="F25814" s="4">
        <f t="shared" si="403"/>
        <v>1117813.3333333333</v>
      </c>
    </row>
    <row r="25815" spans="1:6" x14ac:dyDescent="0.3">
      <c r="A25815" t="s">
        <v>26146</v>
      </c>
      <c r="B25815">
        <v>3873130</v>
      </c>
      <c r="C25815">
        <v>2175070</v>
      </c>
      <c r="D25815">
        <v>731640</v>
      </c>
      <c r="E25815">
        <v>3029760</v>
      </c>
      <c r="F25815" s="4">
        <f t="shared" si="403"/>
        <v>1978823.3333333333</v>
      </c>
    </row>
    <row r="25816" spans="1:6" x14ac:dyDescent="0.3">
      <c r="A25816" t="s">
        <v>26147</v>
      </c>
      <c r="B25816">
        <v>830600</v>
      </c>
      <c r="C25816">
        <v>0</v>
      </c>
      <c r="D25816">
        <v>309400</v>
      </c>
      <c r="E25816">
        <v>0</v>
      </c>
      <c r="F25816" s="4">
        <f t="shared" si="403"/>
        <v>103133.33333333333</v>
      </c>
    </row>
    <row r="25817" spans="1:6" x14ac:dyDescent="0.3">
      <c r="A25817" t="s">
        <v>26148</v>
      </c>
      <c r="B25817">
        <v>3339700</v>
      </c>
      <c r="C25817">
        <v>0</v>
      </c>
      <c r="D25817">
        <v>0</v>
      </c>
      <c r="E25817">
        <v>0</v>
      </c>
      <c r="F25817" s="4">
        <f t="shared" si="403"/>
        <v>0</v>
      </c>
    </row>
    <row r="25818" spans="1:6" x14ac:dyDescent="0.3">
      <c r="A25818" t="s">
        <v>26149</v>
      </c>
      <c r="B25818">
        <v>1294750</v>
      </c>
      <c r="C25818">
        <v>939600</v>
      </c>
      <c r="D25818">
        <v>0</v>
      </c>
      <c r="E25818">
        <v>1357350</v>
      </c>
      <c r="F25818" s="4">
        <f t="shared" si="403"/>
        <v>765650</v>
      </c>
    </row>
    <row r="25819" spans="1:6" x14ac:dyDescent="0.3">
      <c r="A25819" t="s">
        <v>26150</v>
      </c>
      <c r="B25819">
        <v>12552880</v>
      </c>
      <c r="C25819">
        <v>6587200</v>
      </c>
      <c r="D25819">
        <v>2059940</v>
      </c>
      <c r="E25819">
        <v>2187000</v>
      </c>
      <c r="F25819" s="4">
        <f t="shared" si="403"/>
        <v>3611380</v>
      </c>
    </row>
    <row r="25820" spans="1:6" x14ac:dyDescent="0.3">
      <c r="A25820" t="s">
        <v>26151</v>
      </c>
      <c r="B25820">
        <v>0</v>
      </c>
      <c r="C25820">
        <v>270000</v>
      </c>
      <c r="D25820">
        <v>2016470</v>
      </c>
      <c r="E25820">
        <v>2442100</v>
      </c>
      <c r="F25820" s="4">
        <f t="shared" si="403"/>
        <v>1576190</v>
      </c>
    </row>
    <row r="25821" spans="1:6" x14ac:dyDescent="0.3">
      <c r="A25821" t="s">
        <v>26152</v>
      </c>
      <c r="B25821">
        <v>0</v>
      </c>
      <c r="C25821">
        <v>0</v>
      </c>
      <c r="D25821">
        <v>425700</v>
      </c>
      <c r="E25821">
        <v>0</v>
      </c>
      <c r="F25821" s="4">
        <f t="shared" si="403"/>
        <v>141900</v>
      </c>
    </row>
    <row r="25822" spans="1:6" x14ac:dyDescent="0.3">
      <c r="A25822" t="s">
        <v>26153</v>
      </c>
      <c r="B25822">
        <v>408000</v>
      </c>
      <c r="C25822">
        <v>2066930</v>
      </c>
      <c r="D25822">
        <v>2065050</v>
      </c>
      <c r="E25822">
        <v>2102100</v>
      </c>
      <c r="F25822" s="4">
        <f t="shared" si="403"/>
        <v>2078026.6666666667</v>
      </c>
    </row>
    <row r="25823" spans="1:6" x14ac:dyDescent="0.3">
      <c r="A25823" t="s">
        <v>26154</v>
      </c>
      <c r="B25823">
        <v>2163300</v>
      </c>
      <c r="C25823">
        <v>2266160</v>
      </c>
      <c r="D25823">
        <v>2178380</v>
      </c>
      <c r="E25823">
        <v>2133040</v>
      </c>
      <c r="F25823" s="4">
        <f t="shared" si="403"/>
        <v>2192526.6666666665</v>
      </c>
    </row>
    <row r="25824" spans="1:6" x14ac:dyDescent="0.3">
      <c r="A25824" t="s">
        <v>26155</v>
      </c>
      <c r="B25824">
        <v>0</v>
      </c>
      <c r="C25824">
        <v>2250200</v>
      </c>
      <c r="D25824">
        <v>647680</v>
      </c>
      <c r="E25824">
        <v>2975060</v>
      </c>
      <c r="F25824" s="4">
        <f t="shared" si="403"/>
        <v>1957646.6666666667</v>
      </c>
    </row>
    <row r="25825" spans="1:6" x14ac:dyDescent="0.3">
      <c r="A25825" t="s">
        <v>26156</v>
      </c>
      <c r="B25825">
        <v>7429180</v>
      </c>
      <c r="C25825">
        <v>10239110</v>
      </c>
      <c r="D25825">
        <v>1208480</v>
      </c>
      <c r="E25825">
        <v>17579020</v>
      </c>
      <c r="F25825" s="4">
        <f t="shared" si="403"/>
        <v>9675536.666666666</v>
      </c>
    </row>
    <row r="25826" spans="1:6" x14ac:dyDescent="0.3">
      <c r="A25826" t="s">
        <v>26157</v>
      </c>
      <c r="B25826">
        <v>0</v>
      </c>
      <c r="C25826">
        <v>0</v>
      </c>
      <c r="D25826">
        <v>370000</v>
      </c>
      <c r="E25826">
        <v>0</v>
      </c>
      <c r="F25826" s="4">
        <f t="shared" si="403"/>
        <v>123333.33333333333</v>
      </c>
    </row>
    <row r="25827" spans="1:6" x14ac:dyDescent="0.3">
      <c r="A25827" t="s">
        <v>26158</v>
      </c>
      <c r="B25827">
        <v>0</v>
      </c>
      <c r="C25827">
        <v>0</v>
      </c>
      <c r="D25827">
        <v>2419690</v>
      </c>
      <c r="E25827">
        <v>1824260</v>
      </c>
      <c r="F25827" s="4">
        <f t="shared" si="403"/>
        <v>1414650</v>
      </c>
    </row>
    <row r="25828" spans="1:6" x14ac:dyDescent="0.3">
      <c r="A25828" t="s">
        <v>26159</v>
      </c>
      <c r="B25828">
        <v>0</v>
      </c>
      <c r="C25828">
        <v>0</v>
      </c>
      <c r="D25828">
        <v>1058330</v>
      </c>
      <c r="E25828">
        <v>0</v>
      </c>
      <c r="F25828" s="4">
        <f t="shared" si="403"/>
        <v>352776.66666666669</v>
      </c>
    </row>
    <row r="25829" spans="1:6" x14ac:dyDescent="0.3">
      <c r="A25829" t="s">
        <v>26160</v>
      </c>
      <c r="B25829">
        <v>0</v>
      </c>
      <c r="C25829">
        <v>1434250</v>
      </c>
      <c r="D25829">
        <v>0</v>
      </c>
      <c r="E25829">
        <v>1404180</v>
      </c>
      <c r="F25829" s="4">
        <f t="shared" si="403"/>
        <v>946143.33333333337</v>
      </c>
    </row>
    <row r="25830" spans="1:6" x14ac:dyDescent="0.3">
      <c r="A25830" t="s">
        <v>26161</v>
      </c>
      <c r="B25830">
        <v>0</v>
      </c>
      <c r="C25830">
        <v>1769500</v>
      </c>
      <c r="D25830">
        <v>961600</v>
      </c>
      <c r="E25830">
        <v>0</v>
      </c>
      <c r="F25830" s="4">
        <f t="shared" si="403"/>
        <v>910366.66666666663</v>
      </c>
    </row>
    <row r="25831" spans="1:6" x14ac:dyDescent="0.3">
      <c r="A25831" t="s">
        <v>26162</v>
      </c>
      <c r="B25831">
        <v>0</v>
      </c>
      <c r="C25831">
        <v>766740</v>
      </c>
      <c r="D25831">
        <v>0</v>
      </c>
      <c r="E25831">
        <v>0</v>
      </c>
      <c r="F25831" s="4">
        <f t="shared" si="403"/>
        <v>255580</v>
      </c>
    </row>
    <row r="25832" spans="1:6" x14ac:dyDescent="0.3">
      <c r="A25832" t="s">
        <v>26163</v>
      </c>
      <c r="B25832">
        <v>0</v>
      </c>
      <c r="C25832">
        <v>0</v>
      </c>
      <c r="D25832">
        <v>406770</v>
      </c>
      <c r="E25832">
        <v>804240</v>
      </c>
      <c r="F25832" s="4">
        <f t="shared" si="403"/>
        <v>403670</v>
      </c>
    </row>
    <row r="25833" spans="1:6" x14ac:dyDescent="0.3">
      <c r="A25833" t="s">
        <v>26164</v>
      </c>
      <c r="B25833">
        <v>1092000</v>
      </c>
      <c r="C25833">
        <v>2300480</v>
      </c>
      <c r="D25833">
        <v>0</v>
      </c>
      <c r="E25833">
        <v>0</v>
      </c>
      <c r="F25833" s="4">
        <f t="shared" si="403"/>
        <v>766826.66666666663</v>
      </c>
    </row>
    <row r="25834" spans="1:6" x14ac:dyDescent="0.3">
      <c r="A25834" t="s">
        <v>26165</v>
      </c>
      <c r="B25834">
        <v>370000</v>
      </c>
      <c r="C25834">
        <v>0</v>
      </c>
      <c r="D25834">
        <v>879060</v>
      </c>
      <c r="E25834">
        <v>0</v>
      </c>
      <c r="F25834" s="4">
        <f t="shared" si="403"/>
        <v>293020</v>
      </c>
    </row>
    <row r="25835" spans="1:6" x14ac:dyDescent="0.3">
      <c r="A25835" t="s">
        <v>26166</v>
      </c>
      <c r="B25835">
        <v>4942290</v>
      </c>
      <c r="C25835">
        <v>7638630</v>
      </c>
      <c r="D25835">
        <v>5318890</v>
      </c>
      <c r="E25835">
        <v>8185620</v>
      </c>
      <c r="F25835" s="4">
        <f t="shared" si="403"/>
        <v>7047713.333333333</v>
      </c>
    </row>
    <row r="25836" spans="1:6" x14ac:dyDescent="0.3">
      <c r="A25836" t="s">
        <v>26167</v>
      </c>
      <c r="B25836">
        <v>11542960</v>
      </c>
      <c r="C25836">
        <v>11296000</v>
      </c>
      <c r="D25836">
        <v>13870420</v>
      </c>
      <c r="E25836">
        <v>13488900</v>
      </c>
      <c r="F25836" s="4">
        <f t="shared" si="403"/>
        <v>12885106.666666666</v>
      </c>
    </row>
    <row r="25837" spans="1:6" x14ac:dyDescent="0.3">
      <c r="A25837" t="s">
        <v>26168</v>
      </c>
      <c r="B25837">
        <v>0</v>
      </c>
      <c r="C25837">
        <v>0</v>
      </c>
      <c r="D25837">
        <v>758940</v>
      </c>
      <c r="E25837">
        <v>0</v>
      </c>
      <c r="F25837" s="4">
        <f t="shared" si="403"/>
        <v>252980</v>
      </c>
    </row>
    <row r="25838" spans="1:6" x14ac:dyDescent="0.3">
      <c r="A25838" t="s">
        <v>26169</v>
      </c>
      <c r="B25838">
        <v>561350</v>
      </c>
      <c r="C25838">
        <v>0</v>
      </c>
      <c r="D25838">
        <v>644640</v>
      </c>
      <c r="E25838">
        <v>0</v>
      </c>
      <c r="F25838" s="4">
        <f t="shared" si="403"/>
        <v>214880</v>
      </c>
    </row>
    <row r="25839" spans="1:6" x14ac:dyDescent="0.3">
      <c r="A25839" t="s">
        <v>26170</v>
      </c>
      <c r="B25839">
        <v>2366680</v>
      </c>
      <c r="C25839">
        <v>0</v>
      </c>
      <c r="D25839">
        <v>1681310</v>
      </c>
      <c r="E25839">
        <v>2190940</v>
      </c>
      <c r="F25839" s="4">
        <f t="shared" si="403"/>
        <v>1290750</v>
      </c>
    </row>
    <row r="25840" spans="1:6" x14ac:dyDescent="0.3">
      <c r="A25840" t="s">
        <v>26171</v>
      </c>
      <c r="B25840">
        <v>0</v>
      </c>
      <c r="C25840">
        <v>2250700</v>
      </c>
      <c r="D25840">
        <v>0</v>
      </c>
      <c r="E25840">
        <v>767800</v>
      </c>
      <c r="F25840" s="4">
        <f t="shared" si="403"/>
        <v>1006166.6666666666</v>
      </c>
    </row>
    <row r="25841" spans="1:6" x14ac:dyDescent="0.3">
      <c r="A25841" t="s">
        <v>26172</v>
      </c>
      <c r="B25841">
        <v>0</v>
      </c>
      <c r="C25841">
        <v>0</v>
      </c>
      <c r="D25841">
        <v>2476200</v>
      </c>
      <c r="E25841">
        <v>0</v>
      </c>
      <c r="F25841" s="4">
        <f t="shared" si="403"/>
        <v>825400</v>
      </c>
    </row>
    <row r="25842" spans="1:6" x14ac:dyDescent="0.3">
      <c r="A25842" t="s">
        <v>26173</v>
      </c>
      <c r="B25842">
        <v>0</v>
      </c>
      <c r="C25842">
        <v>969150</v>
      </c>
      <c r="D25842">
        <v>1203020</v>
      </c>
      <c r="E25842">
        <v>1264680</v>
      </c>
      <c r="F25842" s="4">
        <f t="shared" si="403"/>
        <v>1145616.6666666667</v>
      </c>
    </row>
    <row r="25843" spans="1:6" x14ac:dyDescent="0.3">
      <c r="A25843" t="s">
        <v>26174</v>
      </c>
      <c r="B25843">
        <v>0</v>
      </c>
      <c r="C25843">
        <v>1906500</v>
      </c>
      <c r="D25843">
        <v>0</v>
      </c>
      <c r="E25843">
        <v>677200</v>
      </c>
      <c r="F25843" s="4">
        <f t="shared" si="403"/>
        <v>861233.33333333337</v>
      </c>
    </row>
    <row r="25844" spans="1:6" x14ac:dyDescent="0.3">
      <c r="A25844" t="s">
        <v>26175</v>
      </c>
      <c r="B25844">
        <v>0</v>
      </c>
      <c r="C25844">
        <v>0</v>
      </c>
      <c r="D25844">
        <v>1037400</v>
      </c>
      <c r="E25844">
        <v>0</v>
      </c>
      <c r="F25844" s="4">
        <f t="shared" si="403"/>
        <v>345800</v>
      </c>
    </row>
    <row r="25845" spans="1:6" x14ac:dyDescent="0.3">
      <c r="A25845" t="s">
        <v>26176</v>
      </c>
      <c r="B25845">
        <v>0</v>
      </c>
      <c r="C25845">
        <v>4211940</v>
      </c>
      <c r="D25845">
        <v>0</v>
      </c>
      <c r="E25845">
        <v>2220580</v>
      </c>
      <c r="F25845" s="4">
        <f t="shared" si="403"/>
        <v>2144173.3333333335</v>
      </c>
    </row>
    <row r="25846" spans="1:6" x14ac:dyDescent="0.3">
      <c r="A25846" t="s">
        <v>26177</v>
      </c>
      <c r="B25846">
        <v>992450</v>
      </c>
      <c r="C25846">
        <v>0</v>
      </c>
      <c r="D25846">
        <v>0</v>
      </c>
      <c r="E25846">
        <v>0</v>
      </c>
      <c r="F25846" s="4">
        <f t="shared" si="403"/>
        <v>0</v>
      </c>
    </row>
    <row r="25847" spans="1:6" x14ac:dyDescent="0.3">
      <c r="A25847" t="s">
        <v>26178</v>
      </c>
      <c r="B25847">
        <v>1130220</v>
      </c>
      <c r="C25847">
        <v>0</v>
      </c>
      <c r="D25847">
        <v>0</v>
      </c>
      <c r="E25847">
        <v>0</v>
      </c>
      <c r="F25847" s="4">
        <f t="shared" si="403"/>
        <v>0</v>
      </c>
    </row>
    <row r="25848" spans="1:6" x14ac:dyDescent="0.3">
      <c r="A25848" t="s">
        <v>26179</v>
      </c>
      <c r="B25848">
        <v>0</v>
      </c>
      <c r="C25848">
        <v>733560</v>
      </c>
      <c r="D25848">
        <v>0</v>
      </c>
      <c r="E25848">
        <v>386000</v>
      </c>
      <c r="F25848" s="4">
        <f t="shared" si="403"/>
        <v>373186.66666666669</v>
      </c>
    </row>
    <row r="25849" spans="1:6" x14ac:dyDescent="0.3">
      <c r="A25849" t="s">
        <v>26180</v>
      </c>
      <c r="B25849">
        <v>1432130</v>
      </c>
      <c r="C25849">
        <v>686680</v>
      </c>
      <c r="D25849">
        <v>0</v>
      </c>
      <c r="E25849">
        <v>0</v>
      </c>
      <c r="F25849" s="4">
        <f t="shared" si="403"/>
        <v>228893.33333333334</v>
      </c>
    </row>
    <row r="25850" spans="1:6" x14ac:dyDescent="0.3">
      <c r="A25850" t="s">
        <v>26181</v>
      </c>
      <c r="B25850">
        <v>0</v>
      </c>
      <c r="C25850">
        <v>414960</v>
      </c>
      <c r="D25850">
        <v>343980</v>
      </c>
      <c r="E25850">
        <v>258440</v>
      </c>
      <c r="F25850" s="4">
        <f t="shared" si="403"/>
        <v>339126.66666666669</v>
      </c>
    </row>
    <row r="25851" spans="1:6" x14ac:dyDescent="0.3">
      <c r="A25851" t="s">
        <v>26182</v>
      </c>
      <c r="B25851">
        <v>17825400</v>
      </c>
      <c r="C25851">
        <v>9483380</v>
      </c>
      <c r="D25851">
        <v>2021640</v>
      </c>
      <c r="E25851">
        <v>4773950</v>
      </c>
      <c r="F25851" s="4">
        <f t="shared" si="403"/>
        <v>5426323.333333333</v>
      </c>
    </row>
    <row r="25852" spans="1:6" x14ac:dyDescent="0.3">
      <c r="A25852" t="s">
        <v>26183</v>
      </c>
      <c r="B25852">
        <v>0</v>
      </c>
      <c r="C25852">
        <v>230000</v>
      </c>
      <c r="D25852">
        <v>0</v>
      </c>
      <c r="E25852">
        <v>1078350</v>
      </c>
      <c r="F25852" s="4">
        <f t="shared" si="403"/>
        <v>436116.66666666669</v>
      </c>
    </row>
    <row r="25853" spans="1:6" x14ac:dyDescent="0.3">
      <c r="A25853" t="s">
        <v>26184</v>
      </c>
      <c r="B25853">
        <v>0</v>
      </c>
      <c r="C25853">
        <v>0</v>
      </c>
      <c r="D25853">
        <v>573300</v>
      </c>
      <c r="E25853">
        <v>1194600</v>
      </c>
      <c r="F25853" s="4">
        <f t="shared" si="403"/>
        <v>589300</v>
      </c>
    </row>
    <row r="25854" spans="1:6" x14ac:dyDescent="0.3">
      <c r="A25854" t="s">
        <v>26185</v>
      </c>
      <c r="B25854">
        <v>0</v>
      </c>
      <c r="C25854">
        <v>1653200</v>
      </c>
      <c r="D25854">
        <v>0</v>
      </c>
      <c r="E25854">
        <v>1322100</v>
      </c>
      <c r="F25854" s="4">
        <f t="shared" si="403"/>
        <v>991766.66666666663</v>
      </c>
    </row>
    <row r="25855" spans="1:6" x14ac:dyDescent="0.3">
      <c r="A25855" t="s">
        <v>26186</v>
      </c>
      <c r="B25855">
        <v>740000</v>
      </c>
      <c r="C25855">
        <v>859950</v>
      </c>
      <c r="D25855">
        <v>359450</v>
      </c>
      <c r="E25855">
        <v>859950</v>
      </c>
      <c r="F25855" s="4">
        <f t="shared" si="403"/>
        <v>693116.66666666663</v>
      </c>
    </row>
    <row r="25856" spans="1:6" x14ac:dyDescent="0.3">
      <c r="A25856" t="s">
        <v>26187</v>
      </c>
      <c r="B25856">
        <v>0</v>
      </c>
      <c r="C25856">
        <v>0</v>
      </c>
      <c r="D25856">
        <v>1616200</v>
      </c>
      <c r="E25856">
        <v>2080100</v>
      </c>
      <c r="F25856" s="4">
        <f t="shared" si="403"/>
        <v>1232100</v>
      </c>
    </row>
    <row r="25857" spans="1:6" x14ac:dyDescent="0.3">
      <c r="A25857" t="s">
        <v>26188</v>
      </c>
      <c r="B25857">
        <v>0</v>
      </c>
      <c r="C25857">
        <v>0</v>
      </c>
      <c r="D25857">
        <v>1024360</v>
      </c>
      <c r="E25857">
        <v>1419600</v>
      </c>
      <c r="F25857" s="4">
        <f t="shared" si="403"/>
        <v>814653.33333333337</v>
      </c>
    </row>
    <row r="25858" spans="1:6" x14ac:dyDescent="0.3">
      <c r="A25858" t="s">
        <v>26189</v>
      </c>
      <c r="B25858">
        <v>0</v>
      </c>
      <c r="C25858">
        <v>2719140</v>
      </c>
      <c r="D25858">
        <v>0</v>
      </c>
      <c r="E25858">
        <v>0</v>
      </c>
      <c r="F25858" s="4">
        <f t="shared" si="403"/>
        <v>906380</v>
      </c>
    </row>
    <row r="25859" spans="1:6" x14ac:dyDescent="0.3">
      <c r="A25859" t="s">
        <v>26190</v>
      </c>
      <c r="B25859">
        <v>0</v>
      </c>
      <c r="C25859">
        <v>1026050</v>
      </c>
      <c r="D25859">
        <v>677454</v>
      </c>
      <c r="E25859">
        <v>0</v>
      </c>
      <c r="F25859" s="4">
        <f t="shared" ref="F25859:F25922" si="404">SUM(C25859:E25859)/3</f>
        <v>567834.66666666663</v>
      </c>
    </row>
    <row r="25860" spans="1:6" x14ac:dyDescent="0.3">
      <c r="A25860" t="s">
        <v>26191</v>
      </c>
      <c r="B25860">
        <v>0</v>
      </c>
      <c r="C25860">
        <v>1016640</v>
      </c>
      <c r="D25860">
        <v>0</v>
      </c>
      <c r="E25860">
        <v>0</v>
      </c>
      <c r="F25860" s="4">
        <f t="shared" si="404"/>
        <v>338880</v>
      </c>
    </row>
    <row r="25861" spans="1:6" x14ac:dyDescent="0.3">
      <c r="A25861" t="s">
        <v>26192</v>
      </c>
      <c r="B25861">
        <v>0</v>
      </c>
      <c r="C25861">
        <v>1568900</v>
      </c>
      <c r="D25861">
        <v>0</v>
      </c>
      <c r="E25861">
        <v>764820</v>
      </c>
      <c r="F25861" s="4">
        <f t="shared" si="404"/>
        <v>777906.66666666663</v>
      </c>
    </row>
    <row r="25862" spans="1:6" x14ac:dyDescent="0.3">
      <c r="A25862" t="s">
        <v>26193</v>
      </c>
      <c r="B25862">
        <v>0</v>
      </c>
      <c r="C25862">
        <v>230000</v>
      </c>
      <c r="D25862">
        <v>0</v>
      </c>
      <c r="E25862">
        <v>804000</v>
      </c>
      <c r="F25862" s="4">
        <f t="shared" si="404"/>
        <v>344666.66666666669</v>
      </c>
    </row>
    <row r="25863" spans="1:6" x14ac:dyDescent="0.3">
      <c r="A25863" t="s">
        <v>26194</v>
      </c>
      <c r="B25863">
        <v>0</v>
      </c>
      <c r="C25863">
        <v>1049400</v>
      </c>
      <c r="D25863">
        <v>965790</v>
      </c>
      <c r="E25863">
        <v>0</v>
      </c>
      <c r="F25863" s="4">
        <f t="shared" si="404"/>
        <v>671730</v>
      </c>
    </row>
    <row r="25864" spans="1:6" x14ac:dyDescent="0.3">
      <c r="A25864" t="s">
        <v>26195</v>
      </c>
      <c r="B25864">
        <v>411950</v>
      </c>
      <c r="C25864">
        <v>0</v>
      </c>
      <c r="D25864">
        <v>0</v>
      </c>
      <c r="E25864">
        <v>386000</v>
      </c>
      <c r="F25864" s="4">
        <f t="shared" si="404"/>
        <v>128666.66666666667</v>
      </c>
    </row>
    <row r="25865" spans="1:6" x14ac:dyDescent="0.3">
      <c r="A25865" t="s">
        <v>26196</v>
      </c>
      <c r="B25865">
        <v>0</v>
      </c>
      <c r="C25865">
        <v>554800</v>
      </c>
      <c r="D25865">
        <v>0</v>
      </c>
      <c r="E25865">
        <v>357000</v>
      </c>
      <c r="F25865" s="4">
        <f t="shared" si="404"/>
        <v>303933.33333333331</v>
      </c>
    </row>
    <row r="25866" spans="1:6" x14ac:dyDescent="0.3">
      <c r="A25866" t="s">
        <v>26197</v>
      </c>
      <c r="B25866">
        <v>0</v>
      </c>
      <c r="C25866">
        <v>0</v>
      </c>
      <c r="D25866">
        <v>1312220</v>
      </c>
      <c r="E25866">
        <v>2270540</v>
      </c>
      <c r="F25866" s="4">
        <f t="shared" si="404"/>
        <v>1194253.3333333333</v>
      </c>
    </row>
    <row r="25867" spans="1:6" x14ac:dyDescent="0.3">
      <c r="A25867" t="s">
        <v>26198</v>
      </c>
      <c r="B25867">
        <v>382200</v>
      </c>
      <c r="C25867">
        <v>0</v>
      </c>
      <c r="D25867">
        <v>218400</v>
      </c>
      <c r="E25867">
        <v>0</v>
      </c>
      <c r="F25867" s="4">
        <f t="shared" si="404"/>
        <v>72800</v>
      </c>
    </row>
    <row r="25868" spans="1:6" x14ac:dyDescent="0.3">
      <c r="A25868" t="s">
        <v>26199</v>
      </c>
      <c r="B25868">
        <v>740000</v>
      </c>
      <c r="C25868">
        <v>0</v>
      </c>
      <c r="D25868">
        <v>480300</v>
      </c>
      <c r="E25868">
        <v>0</v>
      </c>
      <c r="F25868" s="4">
        <f t="shared" si="404"/>
        <v>160100</v>
      </c>
    </row>
    <row r="25869" spans="1:6" x14ac:dyDescent="0.3">
      <c r="A25869" t="s">
        <v>26200</v>
      </c>
      <c r="B25869">
        <v>0</v>
      </c>
      <c r="C25869">
        <v>1281700</v>
      </c>
      <c r="D25869">
        <v>0</v>
      </c>
      <c r="E25869">
        <v>0</v>
      </c>
      <c r="F25869" s="4">
        <f t="shared" si="404"/>
        <v>427233.33333333331</v>
      </c>
    </row>
    <row r="25870" spans="1:6" x14ac:dyDescent="0.3">
      <c r="A25870" t="s">
        <v>26201</v>
      </c>
      <c r="B25870">
        <v>0</v>
      </c>
      <c r="C25870">
        <v>720720</v>
      </c>
      <c r="D25870">
        <v>0</v>
      </c>
      <c r="E25870">
        <v>857220</v>
      </c>
      <c r="F25870" s="4">
        <f t="shared" si="404"/>
        <v>525980</v>
      </c>
    </row>
    <row r="25871" spans="1:6" x14ac:dyDescent="0.3">
      <c r="A25871" t="s">
        <v>26202</v>
      </c>
      <c r="B25871">
        <v>1197180</v>
      </c>
      <c r="C25871">
        <v>0</v>
      </c>
      <c r="D25871">
        <v>0</v>
      </c>
      <c r="E25871">
        <v>1319000</v>
      </c>
      <c r="F25871" s="4">
        <f t="shared" si="404"/>
        <v>439666.66666666669</v>
      </c>
    </row>
    <row r="25872" spans="1:6" x14ac:dyDescent="0.3">
      <c r="A25872" t="s">
        <v>26203</v>
      </c>
      <c r="B25872">
        <v>0</v>
      </c>
      <c r="C25872">
        <v>0</v>
      </c>
      <c r="D25872">
        <v>1575890</v>
      </c>
      <c r="E25872">
        <v>561600</v>
      </c>
      <c r="F25872" s="4">
        <f t="shared" si="404"/>
        <v>712496.66666666663</v>
      </c>
    </row>
    <row r="25873" spans="1:6" x14ac:dyDescent="0.3">
      <c r="A25873" t="s">
        <v>26204</v>
      </c>
      <c r="B25873">
        <v>453200</v>
      </c>
      <c r="C25873">
        <v>370000</v>
      </c>
      <c r="D25873">
        <v>0</v>
      </c>
      <c r="E25873">
        <v>0</v>
      </c>
      <c r="F25873" s="4">
        <f t="shared" si="404"/>
        <v>123333.33333333333</v>
      </c>
    </row>
    <row r="25874" spans="1:6" x14ac:dyDescent="0.3">
      <c r="A25874" t="s">
        <v>26205</v>
      </c>
      <c r="B25874">
        <v>3299010</v>
      </c>
      <c r="C25874">
        <v>0</v>
      </c>
      <c r="D25874">
        <v>2166900</v>
      </c>
      <c r="E25874">
        <v>0</v>
      </c>
      <c r="F25874" s="4">
        <f t="shared" si="404"/>
        <v>722300</v>
      </c>
    </row>
    <row r="25875" spans="1:6" x14ac:dyDescent="0.3">
      <c r="A25875" t="s">
        <v>26206</v>
      </c>
      <c r="B25875">
        <v>0</v>
      </c>
      <c r="C25875">
        <v>0</v>
      </c>
      <c r="D25875">
        <v>311100</v>
      </c>
      <c r="E25875">
        <v>0</v>
      </c>
      <c r="F25875" s="4">
        <f t="shared" si="404"/>
        <v>103700</v>
      </c>
    </row>
    <row r="25876" spans="1:6" x14ac:dyDescent="0.3">
      <c r="A25876" t="s">
        <v>26207</v>
      </c>
      <c r="B25876">
        <v>1358420</v>
      </c>
      <c r="C25876">
        <v>0</v>
      </c>
      <c r="D25876">
        <v>0</v>
      </c>
      <c r="E25876">
        <v>0</v>
      </c>
      <c r="F25876" s="4">
        <f t="shared" si="404"/>
        <v>0</v>
      </c>
    </row>
    <row r="25877" spans="1:6" x14ac:dyDescent="0.3">
      <c r="A25877" t="s">
        <v>26208</v>
      </c>
      <c r="B25877">
        <v>0</v>
      </c>
      <c r="C25877">
        <v>0</v>
      </c>
      <c r="D25877">
        <v>930930</v>
      </c>
      <c r="E25877">
        <v>0</v>
      </c>
      <c r="F25877" s="4">
        <f t="shared" si="404"/>
        <v>310310</v>
      </c>
    </row>
    <row r="25878" spans="1:6" x14ac:dyDescent="0.3">
      <c r="A25878" t="s">
        <v>26209</v>
      </c>
      <c r="B25878">
        <v>0</v>
      </c>
      <c r="C25878">
        <v>2218600</v>
      </c>
      <c r="D25878">
        <v>2055140</v>
      </c>
      <c r="E25878">
        <v>386000</v>
      </c>
      <c r="F25878" s="4">
        <f t="shared" si="404"/>
        <v>1553246.6666666667</v>
      </c>
    </row>
    <row r="25879" spans="1:6" x14ac:dyDescent="0.3">
      <c r="A25879" t="s">
        <v>26210</v>
      </c>
      <c r="B25879">
        <v>373100</v>
      </c>
      <c r="C25879">
        <v>382200</v>
      </c>
      <c r="D25879">
        <v>723270</v>
      </c>
      <c r="E25879">
        <v>273000</v>
      </c>
      <c r="F25879" s="4">
        <f t="shared" si="404"/>
        <v>459490</v>
      </c>
    </row>
    <row r="25880" spans="1:6" x14ac:dyDescent="0.3">
      <c r="A25880" t="s">
        <v>26211</v>
      </c>
      <c r="B25880">
        <v>0</v>
      </c>
      <c r="C25880">
        <v>778020</v>
      </c>
      <c r="D25880">
        <v>0</v>
      </c>
      <c r="E25880">
        <v>4880450</v>
      </c>
      <c r="F25880" s="4">
        <f t="shared" si="404"/>
        <v>1886156.6666666667</v>
      </c>
    </row>
    <row r="25881" spans="1:6" x14ac:dyDescent="0.3">
      <c r="A25881" t="s">
        <v>26212</v>
      </c>
      <c r="B25881">
        <v>215670</v>
      </c>
      <c r="C25881">
        <v>0</v>
      </c>
      <c r="D25881">
        <v>0</v>
      </c>
      <c r="E25881">
        <v>0</v>
      </c>
      <c r="F25881" s="4">
        <f t="shared" si="404"/>
        <v>0</v>
      </c>
    </row>
    <row r="25882" spans="1:6" x14ac:dyDescent="0.3">
      <c r="A25882" t="s">
        <v>26213</v>
      </c>
      <c r="B25882">
        <v>305000</v>
      </c>
      <c r="C25882">
        <v>291200</v>
      </c>
      <c r="D25882">
        <v>0</v>
      </c>
      <c r="E25882">
        <v>0</v>
      </c>
      <c r="F25882" s="4">
        <f t="shared" si="404"/>
        <v>97066.666666666672</v>
      </c>
    </row>
    <row r="25883" spans="1:6" x14ac:dyDescent="0.3">
      <c r="A25883" t="s">
        <v>26214</v>
      </c>
      <c r="B25883">
        <v>0</v>
      </c>
      <c r="C25883">
        <v>934040</v>
      </c>
      <c r="D25883">
        <v>796100</v>
      </c>
      <c r="E25883">
        <v>418000</v>
      </c>
      <c r="F25883" s="4">
        <f t="shared" si="404"/>
        <v>716046.66666666663</v>
      </c>
    </row>
    <row r="25884" spans="1:6" x14ac:dyDescent="0.3">
      <c r="A25884" t="s">
        <v>26215</v>
      </c>
      <c r="B25884">
        <v>835950</v>
      </c>
      <c r="C25884">
        <v>0</v>
      </c>
      <c r="D25884">
        <v>0</v>
      </c>
      <c r="E25884">
        <v>6117320</v>
      </c>
      <c r="F25884" s="4">
        <f t="shared" si="404"/>
        <v>2039106.6666666667</v>
      </c>
    </row>
    <row r="25885" spans="1:6" x14ac:dyDescent="0.3">
      <c r="A25885" t="s">
        <v>26216</v>
      </c>
      <c r="B25885">
        <v>0</v>
      </c>
      <c r="C25885">
        <v>1044220</v>
      </c>
      <c r="D25885">
        <v>635720</v>
      </c>
      <c r="E25885">
        <v>788970</v>
      </c>
      <c r="F25885" s="4">
        <f t="shared" si="404"/>
        <v>822970</v>
      </c>
    </row>
    <row r="25886" spans="1:6" x14ac:dyDescent="0.3">
      <c r="A25886" t="s">
        <v>26217</v>
      </c>
      <c r="B25886">
        <v>0</v>
      </c>
      <c r="C25886">
        <v>0</v>
      </c>
      <c r="D25886">
        <v>228000</v>
      </c>
      <c r="E25886">
        <v>0</v>
      </c>
      <c r="F25886" s="4">
        <f t="shared" si="404"/>
        <v>76000</v>
      </c>
    </row>
    <row r="25887" spans="1:6" x14ac:dyDescent="0.3">
      <c r="A25887" t="s">
        <v>26218</v>
      </c>
      <c r="B25887">
        <v>0</v>
      </c>
      <c r="C25887">
        <v>0</v>
      </c>
      <c r="D25887">
        <v>1114200</v>
      </c>
      <c r="E25887">
        <v>256000</v>
      </c>
      <c r="F25887" s="4">
        <f t="shared" si="404"/>
        <v>456733.33333333331</v>
      </c>
    </row>
    <row r="25888" spans="1:6" x14ac:dyDescent="0.3">
      <c r="A25888" t="s">
        <v>26219</v>
      </c>
      <c r="B25888">
        <v>0</v>
      </c>
      <c r="C25888">
        <v>149400</v>
      </c>
      <c r="D25888">
        <v>0</v>
      </c>
      <c r="E25888">
        <v>638640</v>
      </c>
      <c r="F25888" s="4">
        <f t="shared" si="404"/>
        <v>262680</v>
      </c>
    </row>
    <row r="25889" spans="1:6" x14ac:dyDescent="0.3">
      <c r="A25889" t="s">
        <v>26220</v>
      </c>
      <c r="B25889">
        <v>740000</v>
      </c>
      <c r="C25889">
        <v>0</v>
      </c>
      <c r="D25889">
        <v>0</v>
      </c>
      <c r="E25889">
        <v>804000</v>
      </c>
      <c r="F25889" s="4">
        <f t="shared" si="404"/>
        <v>268000</v>
      </c>
    </row>
    <row r="25890" spans="1:6" x14ac:dyDescent="0.3">
      <c r="A25890" t="s">
        <v>26221</v>
      </c>
      <c r="B25890">
        <v>0</v>
      </c>
      <c r="C25890">
        <v>0</v>
      </c>
      <c r="D25890">
        <v>726180</v>
      </c>
      <c r="E25890">
        <v>1190000</v>
      </c>
      <c r="F25890" s="4">
        <f t="shared" si="404"/>
        <v>638726.66666666663</v>
      </c>
    </row>
    <row r="25891" spans="1:6" x14ac:dyDescent="0.3">
      <c r="A25891" t="s">
        <v>856</v>
      </c>
      <c r="B25891">
        <v>3744360</v>
      </c>
      <c r="C25891">
        <v>2849660</v>
      </c>
      <c r="D25891">
        <v>3596880</v>
      </c>
      <c r="E25891">
        <v>4864460</v>
      </c>
      <c r="F25891" s="4">
        <f t="shared" si="404"/>
        <v>3770333.3333333335</v>
      </c>
    </row>
    <row r="25892" spans="1:6" x14ac:dyDescent="0.3">
      <c r="A25892" t="s">
        <v>179</v>
      </c>
      <c r="B25892">
        <v>1374900</v>
      </c>
      <c r="C25892">
        <v>420420</v>
      </c>
      <c r="D25892">
        <v>1464500</v>
      </c>
      <c r="E25892">
        <v>2437140</v>
      </c>
      <c r="F25892" s="4">
        <f t="shared" si="404"/>
        <v>1440686.6666666667</v>
      </c>
    </row>
    <row r="25893" spans="1:6" x14ac:dyDescent="0.3">
      <c r="A25893" t="s">
        <v>26222</v>
      </c>
      <c r="B25893">
        <v>454900</v>
      </c>
      <c r="C25893">
        <v>0</v>
      </c>
      <c r="D25893">
        <v>0</v>
      </c>
      <c r="E25893">
        <v>1199160</v>
      </c>
      <c r="F25893" s="4">
        <f t="shared" si="404"/>
        <v>399720</v>
      </c>
    </row>
    <row r="25894" spans="1:6" x14ac:dyDescent="0.3">
      <c r="A25894" t="s">
        <v>26223</v>
      </c>
      <c r="B25894">
        <v>251000</v>
      </c>
      <c r="C25894">
        <v>0</v>
      </c>
      <c r="D25894">
        <v>0</v>
      </c>
      <c r="E25894">
        <v>0</v>
      </c>
      <c r="F25894" s="4">
        <f t="shared" si="404"/>
        <v>0</v>
      </c>
    </row>
    <row r="25895" spans="1:6" x14ac:dyDescent="0.3">
      <c r="A25895" t="s">
        <v>26224</v>
      </c>
      <c r="B25895">
        <v>405000</v>
      </c>
      <c r="C25895">
        <v>600000</v>
      </c>
      <c r="D25895">
        <v>1114600</v>
      </c>
      <c r="E25895">
        <v>1015200</v>
      </c>
      <c r="F25895" s="4">
        <f t="shared" si="404"/>
        <v>909933.33333333337</v>
      </c>
    </row>
    <row r="25896" spans="1:6" x14ac:dyDescent="0.3">
      <c r="A25896" t="s">
        <v>26225</v>
      </c>
      <c r="B25896">
        <v>2849210</v>
      </c>
      <c r="C25896">
        <v>6919440</v>
      </c>
      <c r="D25896">
        <v>3782700</v>
      </c>
      <c r="E25896">
        <v>7441980</v>
      </c>
      <c r="F25896" s="4">
        <f t="shared" si="404"/>
        <v>6048040</v>
      </c>
    </row>
    <row r="25897" spans="1:6" x14ac:dyDescent="0.3">
      <c r="A25897" t="s">
        <v>26226</v>
      </c>
      <c r="B25897">
        <v>0</v>
      </c>
      <c r="C25897">
        <v>0</v>
      </c>
      <c r="D25897">
        <v>273000</v>
      </c>
      <c r="E25897">
        <v>0</v>
      </c>
      <c r="F25897" s="4">
        <f t="shared" si="404"/>
        <v>91000</v>
      </c>
    </row>
    <row r="25898" spans="1:6" x14ac:dyDescent="0.3">
      <c r="A25898" t="s">
        <v>26227</v>
      </c>
      <c r="B25898">
        <v>0</v>
      </c>
      <c r="C25898">
        <v>648900</v>
      </c>
      <c r="D25898">
        <v>0</v>
      </c>
      <c r="E25898">
        <v>0</v>
      </c>
      <c r="F25898" s="4">
        <f t="shared" si="404"/>
        <v>216300</v>
      </c>
    </row>
    <row r="25899" spans="1:6" x14ac:dyDescent="0.3">
      <c r="A25899" t="s">
        <v>26228</v>
      </c>
      <c r="B25899">
        <v>0</v>
      </c>
      <c r="C25899">
        <v>2393030</v>
      </c>
      <c r="D25899">
        <v>0</v>
      </c>
      <c r="E25899">
        <v>2617750</v>
      </c>
      <c r="F25899" s="4">
        <f t="shared" si="404"/>
        <v>1670260</v>
      </c>
    </row>
    <row r="25900" spans="1:6" x14ac:dyDescent="0.3">
      <c r="A25900" t="s">
        <v>26229</v>
      </c>
      <c r="B25900">
        <v>0</v>
      </c>
      <c r="C25900">
        <v>0</v>
      </c>
      <c r="D25900">
        <v>3044240</v>
      </c>
      <c r="E25900">
        <v>2687260</v>
      </c>
      <c r="F25900" s="4">
        <f t="shared" si="404"/>
        <v>1910500</v>
      </c>
    </row>
    <row r="25901" spans="1:6" x14ac:dyDescent="0.3">
      <c r="A25901" t="s">
        <v>26230</v>
      </c>
      <c r="B25901">
        <v>934100</v>
      </c>
      <c r="C25901">
        <v>0</v>
      </c>
      <c r="D25901">
        <v>0</v>
      </c>
      <c r="E25901">
        <v>166530</v>
      </c>
      <c r="F25901" s="4">
        <f t="shared" si="404"/>
        <v>55510</v>
      </c>
    </row>
    <row r="25902" spans="1:6" x14ac:dyDescent="0.3">
      <c r="A25902" t="s">
        <v>26231</v>
      </c>
      <c r="B25902">
        <v>382200</v>
      </c>
      <c r="C25902">
        <v>659750</v>
      </c>
      <c r="D25902">
        <v>382200</v>
      </c>
      <c r="E25902">
        <v>1298350</v>
      </c>
      <c r="F25902" s="4">
        <f t="shared" si="404"/>
        <v>780100</v>
      </c>
    </row>
    <row r="25903" spans="1:6" x14ac:dyDescent="0.3">
      <c r="A25903" t="s">
        <v>26232</v>
      </c>
      <c r="B25903">
        <v>0</v>
      </c>
      <c r="C25903">
        <v>0</v>
      </c>
      <c r="D25903">
        <v>534900</v>
      </c>
      <c r="E25903">
        <v>0</v>
      </c>
      <c r="F25903" s="4">
        <f t="shared" si="404"/>
        <v>178300</v>
      </c>
    </row>
    <row r="25904" spans="1:6" x14ac:dyDescent="0.3">
      <c r="A25904" t="s">
        <v>26233</v>
      </c>
      <c r="B25904">
        <v>0</v>
      </c>
      <c r="C25904">
        <v>0</v>
      </c>
      <c r="D25904">
        <v>570000</v>
      </c>
      <c r="E25904">
        <v>0</v>
      </c>
      <c r="F25904" s="4">
        <f t="shared" si="404"/>
        <v>190000</v>
      </c>
    </row>
    <row r="25905" spans="1:6" x14ac:dyDescent="0.3">
      <c r="A25905" t="s">
        <v>26234</v>
      </c>
      <c r="B25905">
        <v>0</v>
      </c>
      <c r="C25905">
        <v>0</v>
      </c>
      <c r="D25905">
        <v>2675590</v>
      </c>
      <c r="E25905">
        <v>402000</v>
      </c>
      <c r="F25905" s="4">
        <f t="shared" si="404"/>
        <v>1025863.3333333334</v>
      </c>
    </row>
    <row r="25906" spans="1:6" x14ac:dyDescent="0.3">
      <c r="A25906" t="s">
        <v>26235</v>
      </c>
      <c r="B25906">
        <v>0</v>
      </c>
      <c r="C25906">
        <v>0</v>
      </c>
      <c r="D25906">
        <v>1380960</v>
      </c>
      <c r="E25906">
        <v>386000</v>
      </c>
      <c r="F25906" s="4">
        <f t="shared" si="404"/>
        <v>588986.66666666663</v>
      </c>
    </row>
    <row r="25907" spans="1:6" x14ac:dyDescent="0.3">
      <c r="A25907" t="s">
        <v>26236</v>
      </c>
      <c r="B25907">
        <v>0</v>
      </c>
      <c r="C25907">
        <v>0</v>
      </c>
      <c r="D25907">
        <v>2025300</v>
      </c>
      <c r="E25907">
        <v>618800</v>
      </c>
      <c r="F25907" s="4">
        <f t="shared" si="404"/>
        <v>881366.66666666663</v>
      </c>
    </row>
    <row r="25908" spans="1:6" x14ac:dyDescent="0.3">
      <c r="A25908" t="s">
        <v>26237</v>
      </c>
      <c r="B25908">
        <v>553180</v>
      </c>
      <c r="C25908">
        <v>1480000</v>
      </c>
      <c r="D25908">
        <v>0</v>
      </c>
      <c r="E25908">
        <v>0</v>
      </c>
      <c r="F25908" s="4">
        <f t="shared" si="404"/>
        <v>493333.33333333331</v>
      </c>
    </row>
    <row r="25909" spans="1:6" x14ac:dyDescent="0.3">
      <c r="A25909" t="s">
        <v>26238</v>
      </c>
      <c r="B25909">
        <v>0</v>
      </c>
      <c r="C25909">
        <v>0</v>
      </c>
      <c r="D25909">
        <v>431340</v>
      </c>
      <c r="E25909">
        <v>2750580</v>
      </c>
      <c r="F25909" s="4">
        <f t="shared" si="404"/>
        <v>1060640</v>
      </c>
    </row>
    <row r="25910" spans="1:6" x14ac:dyDescent="0.3">
      <c r="A25910" t="s">
        <v>26239</v>
      </c>
      <c r="B25910">
        <v>0</v>
      </c>
      <c r="C25910">
        <v>359450</v>
      </c>
      <c r="D25910">
        <v>195500</v>
      </c>
      <c r="E25910">
        <v>820000</v>
      </c>
      <c r="F25910" s="4">
        <f t="shared" si="404"/>
        <v>458316.66666666669</v>
      </c>
    </row>
    <row r="25911" spans="1:6" x14ac:dyDescent="0.3">
      <c r="A25911" t="s">
        <v>26240</v>
      </c>
      <c r="B25911">
        <v>985700</v>
      </c>
      <c r="C25911">
        <v>889960</v>
      </c>
      <c r="D25911">
        <v>0</v>
      </c>
      <c r="E25911">
        <v>803640</v>
      </c>
      <c r="F25911" s="4">
        <f t="shared" si="404"/>
        <v>564533.33333333337</v>
      </c>
    </row>
    <row r="25912" spans="1:6" x14ac:dyDescent="0.3">
      <c r="A25912" t="s">
        <v>26241</v>
      </c>
      <c r="B25912">
        <v>0</v>
      </c>
      <c r="C25912">
        <v>328000</v>
      </c>
      <c r="D25912">
        <v>0</v>
      </c>
      <c r="E25912">
        <v>0</v>
      </c>
      <c r="F25912" s="4">
        <f t="shared" si="404"/>
        <v>109333.33333333333</v>
      </c>
    </row>
    <row r="25913" spans="1:6" x14ac:dyDescent="0.3">
      <c r="A25913" t="s">
        <v>26242</v>
      </c>
      <c r="B25913">
        <v>160000</v>
      </c>
      <c r="C25913">
        <v>0</v>
      </c>
      <c r="D25913">
        <v>0</v>
      </c>
      <c r="E25913">
        <v>0</v>
      </c>
      <c r="F25913" s="4">
        <f t="shared" si="404"/>
        <v>0</v>
      </c>
    </row>
    <row r="25914" spans="1:6" x14ac:dyDescent="0.3">
      <c r="A25914" t="s">
        <v>26243</v>
      </c>
      <c r="B25914">
        <v>974980</v>
      </c>
      <c r="C25914">
        <v>0</v>
      </c>
      <c r="D25914">
        <v>344600</v>
      </c>
      <c r="E25914">
        <v>0</v>
      </c>
      <c r="F25914" s="4">
        <f t="shared" si="404"/>
        <v>114866.66666666667</v>
      </c>
    </row>
    <row r="25915" spans="1:6" x14ac:dyDescent="0.3">
      <c r="A25915" t="s">
        <v>26244</v>
      </c>
      <c r="B25915">
        <v>0</v>
      </c>
      <c r="C25915">
        <v>2101190</v>
      </c>
      <c r="D25915">
        <v>2524480</v>
      </c>
      <c r="E25915">
        <v>2993790</v>
      </c>
      <c r="F25915" s="4">
        <f t="shared" si="404"/>
        <v>2539820</v>
      </c>
    </row>
    <row r="25916" spans="1:6" x14ac:dyDescent="0.3">
      <c r="A25916" t="s">
        <v>26245</v>
      </c>
      <c r="B25916">
        <v>0</v>
      </c>
      <c r="C25916">
        <v>2254560</v>
      </c>
      <c r="D25916">
        <v>0</v>
      </c>
      <c r="E25916">
        <v>0</v>
      </c>
      <c r="F25916" s="4">
        <f t="shared" si="404"/>
        <v>751520</v>
      </c>
    </row>
    <row r="25917" spans="1:6" x14ac:dyDescent="0.3">
      <c r="A25917" t="s">
        <v>26246</v>
      </c>
      <c r="B25917">
        <v>0</v>
      </c>
      <c r="C25917">
        <v>0</v>
      </c>
      <c r="D25917">
        <v>1571450</v>
      </c>
      <c r="E25917">
        <v>0</v>
      </c>
      <c r="F25917" s="4">
        <f t="shared" si="404"/>
        <v>523816.66666666669</v>
      </c>
    </row>
    <row r="25918" spans="1:6" x14ac:dyDescent="0.3">
      <c r="A25918" t="s">
        <v>26247</v>
      </c>
      <c r="B25918">
        <v>1075620</v>
      </c>
      <c r="C25918">
        <v>0</v>
      </c>
      <c r="D25918">
        <v>0</v>
      </c>
      <c r="E25918">
        <v>0</v>
      </c>
      <c r="F25918" s="4">
        <f t="shared" si="404"/>
        <v>0</v>
      </c>
    </row>
    <row r="25919" spans="1:6" x14ac:dyDescent="0.3">
      <c r="A25919" t="s">
        <v>26248</v>
      </c>
      <c r="B25919">
        <v>0</v>
      </c>
      <c r="C25919">
        <v>2700000</v>
      </c>
      <c r="D25919">
        <v>0</v>
      </c>
      <c r="E25919">
        <v>0</v>
      </c>
      <c r="F25919" s="4">
        <f t="shared" si="404"/>
        <v>900000</v>
      </c>
    </row>
    <row r="25920" spans="1:6" x14ac:dyDescent="0.3">
      <c r="A25920" t="s">
        <v>26249</v>
      </c>
      <c r="B25920">
        <v>0</v>
      </c>
      <c r="C25920">
        <v>0</v>
      </c>
      <c r="D25920">
        <v>650500</v>
      </c>
      <c r="E25920">
        <v>1693600</v>
      </c>
      <c r="F25920" s="4">
        <f t="shared" si="404"/>
        <v>781366.66666666663</v>
      </c>
    </row>
    <row r="25921" spans="1:6" x14ac:dyDescent="0.3">
      <c r="A25921" t="s">
        <v>26250</v>
      </c>
      <c r="B25921">
        <v>0</v>
      </c>
      <c r="C25921">
        <v>0</v>
      </c>
      <c r="D25921">
        <v>1477690</v>
      </c>
      <c r="E25921">
        <v>234600</v>
      </c>
      <c r="F25921" s="4">
        <f t="shared" si="404"/>
        <v>570763.33333333337</v>
      </c>
    </row>
    <row r="25922" spans="1:6" x14ac:dyDescent="0.3">
      <c r="A25922" t="s">
        <v>26251</v>
      </c>
      <c r="B25922">
        <v>0</v>
      </c>
      <c r="C25922">
        <v>1048880</v>
      </c>
      <c r="D25922">
        <v>1315860</v>
      </c>
      <c r="E25922">
        <v>1871400</v>
      </c>
      <c r="F25922" s="4">
        <f t="shared" si="404"/>
        <v>1412046.6666666667</v>
      </c>
    </row>
    <row r="25923" spans="1:6" x14ac:dyDescent="0.3">
      <c r="A25923" t="s">
        <v>26252</v>
      </c>
      <c r="B25923">
        <v>0</v>
      </c>
      <c r="C25923">
        <v>0</v>
      </c>
      <c r="D25923">
        <v>2348900</v>
      </c>
      <c r="E25923">
        <v>0</v>
      </c>
      <c r="F25923" s="4">
        <f t="shared" ref="F25923:F25986" si="405">SUM(C25923:E25923)/3</f>
        <v>782966.66666666663</v>
      </c>
    </row>
    <row r="25924" spans="1:6" x14ac:dyDescent="0.3">
      <c r="A25924" t="s">
        <v>26253</v>
      </c>
      <c r="B25924">
        <v>308000</v>
      </c>
      <c r="C25924">
        <v>704340</v>
      </c>
      <c r="D25924">
        <v>0</v>
      </c>
      <c r="E25924">
        <v>1030400</v>
      </c>
      <c r="F25924" s="4">
        <f t="shared" si="405"/>
        <v>578246.66666666663</v>
      </c>
    </row>
    <row r="25925" spans="1:6" x14ac:dyDescent="0.3">
      <c r="A25925" t="s">
        <v>26254</v>
      </c>
      <c r="B25925">
        <v>740000</v>
      </c>
      <c r="C25925">
        <v>0</v>
      </c>
      <c r="D25925">
        <v>0</v>
      </c>
      <c r="E25925">
        <v>0</v>
      </c>
      <c r="F25925" s="4">
        <f t="shared" si="405"/>
        <v>0</v>
      </c>
    </row>
    <row r="25926" spans="1:6" x14ac:dyDescent="0.3">
      <c r="A25926" t="s">
        <v>26255</v>
      </c>
      <c r="B25926">
        <v>0</v>
      </c>
      <c r="C25926">
        <v>693440</v>
      </c>
      <c r="D25926">
        <v>2567100</v>
      </c>
      <c r="E25926">
        <v>0</v>
      </c>
      <c r="F25926" s="4">
        <f t="shared" si="405"/>
        <v>1086846.6666666667</v>
      </c>
    </row>
    <row r="25927" spans="1:6" x14ac:dyDescent="0.3">
      <c r="A25927" t="s">
        <v>26256</v>
      </c>
      <c r="B25927">
        <v>2352900</v>
      </c>
      <c r="C25927">
        <v>460000</v>
      </c>
      <c r="D25927">
        <v>2397260</v>
      </c>
      <c r="E25927">
        <v>2142260</v>
      </c>
      <c r="F25927" s="4">
        <f t="shared" si="405"/>
        <v>1666506.6666666667</v>
      </c>
    </row>
    <row r="25928" spans="1:6" x14ac:dyDescent="0.3">
      <c r="A25928" t="s">
        <v>26257</v>
      </c>
      <c r="B25928">
        <v>956000</v>
      </c>
      <c r="C25928">
        <v>0</v>
      </c>
      <c r="D25928">
        <v>1788270</v>
      </c>
      <c r="E25928">
        <v>965170</v>
      </c>
      <c r="F25928" s="4">
        <f t="shared" si="405"/>
        <v>917813.33333333337</v>
      </c>
    </row>
    <row r="25929" spans="1:6" x14ac:dyDescent="0.3">
      <c r="A25929" t="s">
        <v>26258</v>
      </c>
      <c r="B25929">
        <v>0</v>
      </c>
      <c r="C25929">
        <v>416953000</v>
      </c>
      <c r="D25929">
        <v>0</v>
      </c>
      <c r="E25929">
        <v>577069200</v>
      </c>
      <c r="F25929" s="4">
        <f t="shared" si="405"/>
        <v>331340733.33333331</v>
      </c>
    </row>
    <row r="25930" spans="1:6" x14ac:dyDescent="0.3">
      <c r="A25930" t="s">
        <v>26259</v>
      </c>
      <c r="B25930">
        <v>286650</v>
      </c>
      <c r="C25930">
        <v>370000</v>
      </c>
      <c r="D25930">
        <v>0</v>
      </c>
      <c r="E25930">
        <v>0</v>
      </c>
      <c r="F25930" s="4">
        <f t="shared" si="405"/>
        <v>123333.33333333333</v>
      </c>
    </row>
    <row r="25931" spans="1:6" x14ac:dyDescent="0.3">
      <c r="A25931" t="s">
        <v>26260</v>
      </c>
      <c r="B25931">
        <v>0</v>
      </c>
      <c r="C25931">
        <v>0</v>
      </c>
      <c r="D25931">
        <v>12185900</v>
      </c>
      <c r="E25931">
        <v>2148860</v>
      </c>
      <c r="F25931" s="4">
        <f t="shared" si="405"/>
        <v>4778253.333333333</v>
      </c>
    </row>
    <row r="25932" spans="1:6" x14ac:dyDescent="0.3">
      <c r="A25932" t="s">
        <v>26261</v>
      </c>
      <c r="B25932">
        <v>0</v>
      </c>
      <c r="C25932">
        <v>0</v>
      </c>
      <c r="D25932">
        <v>234600</v>
      </c>
      <c r="E25932">
        <v>970600</v>
      </c>
      <c r="F25932" s="4">
        <f t="shared" si="405"/>
        <v>401733.33333333331</v>
      </c>
    </row>
    <row r="25933" spans="1:6" x14ac:dyDescent="0.3">
      <c r="A25933" t="s">
        <v>26262</v>
      </c>
      <c r="B25933">
        <v>0</v>
      </c>
      <c r="C25933">
        <v>1792100</v>
      </c>
      <c r="D25933">
        <v>0</v>
      </c>
      <c r="E25933">
        <v>0</v>
      </c>
      <c r="F25933" s="4">
        <f t="shared" si="405"/>
        <v>597366.66666666663</v>
      </c>
    </row>
    <row r="25934" spans="1:6" x14ac:dyDescent="0.3">
      <c r="A25934" t="s">
        <v>26263</v>
      </c>
      <c r="B25934">
        <v>0</v>
      </c>
      <c r="C25934">
        <v>0</v>
      </c>
      <c r="D25934">
        <v>756620</v>
      </c>
      <c r="E25934">
        <v>0</v>
      </c>
      <c r="F25934" s="4">
        <f t="shared" si="405"/>
        <v>252206.66666666666</v>
      </c>
    </row>
    <row r="25935" spans="1:6" x14ac:dyDescent="0.3">
      <c r="A25935" t="s">
        <v>458</v>
      </c>
      <c r="B25935">
        <v>4849360</v>
      </c>
      <c r="C25935">
        <v>0</v>
      </c>
      <c r="D25935">
        <v>0</v>
      </c>
      <c r="E25935">
        <v>402000</v>
      </c>
      <c r="F25935" s="4">
        <f t="shared" si="405"/>
        <v>134000</v>
      </c>
    </row>
    <row r="25936" spans="1:6" x14ac:dyDescent="0.3">
      <c r="A25936" t="s">
        <v>26264</v>
      </c>
      <c r="B25936">
        <v>0</v>
      </c>
      <c r="C25936">
        <v>0</v>
      </c>
      <c r="D25936">
        <v>1480000</v>
      </c>
      <c r="E25936">
        <v>0</v>
      </c>
      <c r="F25936" s="4">
        <f t="shared" si="405"/>
        <v>493333.33333333331</v>
      </c>
    </row>
    <row r="25937" spans="1:6" x14ac:dyDescent="0.3">
      <c r="A25937" t="s">
        <v>26265</v>
      </c>
      <c r="B25937">
        <v>0</v>
      </c>
      <c r="C25937">
        <v>0</v>
      </c>
      <c r="D25937">
        <v>545700</v>
      </c>
      <c r="E25937">
        <v>160000</v>
      </c>
      <c r="F25937" s="4">
        <f t="shared" si="405"/>
        <v>235233.33333333334</v>
      </c>
    </row>
    <row r="25938" spans="1:6" x14ac:dyDescent="0.3">
      <c r="A25938" t="s">
        <v>26266</v>
      </c>
      <c r="B25938">
        <v>160000</v>
      </c>
      <c r="C25938">
        <v>0</v>
      </c>
      <c r="D25938">
        <v>1480000</v>
      </c>
      <c r="E25938">
        <v>613280</v>
      </c>
      <c r="F25938" s="4">
        <f t="shared" si="405"/>
        <v>697760</v>
      </c>
    </row>
    <row r="25939" spans="1:6" x14ac:dyDescent="0.3">
      <c r="A25939" t="s">
        <v>26267</v>
      </c>
      <c r="B25939">
        <v>0</v>
      </c>
      <c r="C25939">
        <v>0</v>
      </c>
      <c r="D25939">
        <v>714000</v>
      </c>
      <c r="E25939">
        <v>809900</v>
      </c>
      <c r="F25939" s="4">
        <f t="shared" si="405"/>
        <v>507966.66666666669</v>
      </c>
    </row>
    <row r="25940" spans="1:6" x14ac:dyDescent="0.3">
      <c r="A25940" t="s">
        <v>26268</v>
      </c>
      <c r="B25940">
        <v>1110620</v>
      </c>
      <c r="C25940">
        <v>19174800</v>
      </c>
      <c r="D25940">
        <v>25603500</v>
      </c>
      <c r="E25940">
        <v>34650520</v>
      </c>
      <c r="F25940" s="4">
        <f t="shared" si="405"/>
        <v>26476273.333333332</v>
      </c>
    </row>
    <row r="25941" spans="1:6" x14ac:dyDescent="0.3">
      <c r="A25941" t="s">
        <v>26269</v>
      </c>
      <c r="B25941">
        <v>160000</v>
      </c>
      <c r="C25941">
        <v>720720</v>
      </c>
      <c r="D25941">
        <v>1151760</v>
      </c>
      <c r="E25941">
        <v>2306700</v>
      </c>
      <c r="F25941" s="4">
        <f t="shared" si="405"/>
        <v>1393060</v>
      </c>
    </row>
    <row r="25942" spans="1:6" x14ac:dyDescent="0.3">
      <c r="A25942" t="s">
        <v>26270</v>
      </c>
      <c r="B25942">
        <v>2795850</v>
      </c>
      <c r="C25942">
        <v>5500280</v>
      </c>
      <c r="D25942">
        <v>5263460</v>
      </c>
      <c r="E25942">
        <v>5280100</v>
      </c>
      <c r="F25942" s="4">
        <f t="shared" si="405"/>
        <v>5347946.666666667</v>
      </c>
    </row>
    <row r="25943" spans="1:6" x14ac:dyDescent="0.3">
      <c r="A25943" t="s">
        <v>26271</v>
      </c>
      <c r="B25943">
        <v>0</v>
      </c>
      <c r="C25943">
        <v>264000</v>
      </c>
      <c r="D25943">
        <v>0</v>
      </c>
      <c r="E25943">
        <v>264000</v>
      </c>
      <c r="F25943" s="4">
        <f t="shared" si="405"/>
        <v>176000</v>
      </c>
    </row>
    <row r="25944" spans="1:6" x14ac:dyDescent="0.3">
      <c r="A25944" t="s">
        <v>26272</v>
      </c>
      <c r="B25944">
        <v>338520</v>
      </c>
      <c r="C25944">
        <v>0</v>
      </c>
      <c r="D25944">
        <v>717990</v>
      </c>
      <c r="E25944">
        <v>0</v>
      </c>
      <c r="F25944" s="4">
        <f t="shared" si="405"/>
        <v>239330</v>
      </c>
    </row>
    <row r="25945" spans="1:6" x14ac:dyDescent="0.3">
      <c r="A25945" t="s">
        <v>26273</v>
      </c>
      <c r="B25945">
        <v>0</v>
      </c>
      <c r="C25945">
        <v>0</v>
      </c>
      <c r="D25945">
        <v>903020</v>
      </c>
      <c r="E25945">
        <v>336000</v>
      </c>
      <c r="F25945" s="4">
        <f t="shared" si="405"/>
        <v>413006.66666666669</v>
      </c>
    </row>
    <row r="25946" spans="1:6" x14ac:dyDescent="0.3">
      <c r="A25946" t="s">
        <v>26274</v>
      </c>
      <c r="B25946">
        <v>2013550</v>
      </c>
      <c r="C25946">
        <v>3478190</v>
      </c>
      <c r="D25946">
        <v>4051320</v>
      </c>
      <c r="E25946">
        <v>5836880</v>
      </c>
      <c r="F25946" s="4">
        <f t="shared" si="405"/>
        <v>4455463.333333333</v>
      </c>
    </row>
    <row r="25947" spans="1:6" x14ac:dyDescent="0.3">
      <c r="A25947" t="s">
        <v>26275</v>
      </c>
      <c r="B25947">
        <v>411950</v>
      </c>
      <c r="C25947">
        <v>0</v>
      </c>
      <c r="D25947">
        <v>0</v>
      </c>
      <c r="E25947">
        <v>286650</v>
      </c>
      <c r="F25947" s="4">
        <f t="shared" si="405"/>
        <v>95550</v>
      </c>
    </row>
    <row r="25948" spans="1:6" x14ac:dyDescent="0.3">
      <c r="A25948" t="s">
        <v>26276</v>
      </c>
      <c r="B25948">
        <v>1999980</v>
      </c>
      <c r="C25948">
        <v>0</v>
      </c>
      <c r="D25948">
        <v>3583560</v>
      </c>
      <c r="E25948">
        <v>0</v>
      </c>
      <c r="F25948" s="4">
        <f t="shared" si="405"/>
        <v>1194520</v>
      </c>
    </row>
    <row r="25949" spans="1:6" x14ac:dyDescent="0.3">
      <c r="A25949" t="s">
        <v>26277</v>
      </c>
      <c r="B25949">
        <v>0</v>
      </c>
      <c r="C25949">
        <v>0</v>
      </c>
      <c r="D25949">
        <v>1008190</v>
      </c>
      <c r="E25949">
        <v>0</v>
      </c>
      <c r="F25949" s="4">
        <f t="shared" si="405"/>
        <v>336063.33333333331</v>
      </c>
    </row>
    <row r="25950" spans="1:6" x14ac:dyDescent="0.3">
      <c r="A25950" t="s">
        <v>26278</v>
      </c>
      <c r="B25950">
        <v>0</v>
      </c>
      <c r="C25950">
        <v>256000</v>
      </c>
      <c r="D25950">
        <v>0</v>
      </c>
      <c r="E25950">
        <v>0</v>
      </c>
      <c r="F25950" s="4">
        <f t="shared" si="405"/>
        <v>85333.333333333328</v>
      </c>
    </row>
    <row r="25951" spans="1:6" x14ac:dyDescent="0.3">
      <c r="A25951" t="s">
        <v>26279</v>
      </c>
      <c r="B25951">
        <v>0</v>
      </c>
      <c r="C25951">
        <v>1142300</v>
      </c>
      <c r="D25951">
        <v>646200</v>
      </c>
      <c r="E25951">
        <v>382200</v>
      </c>
      <c r="F25951" s="4">
        <f t="shared" si="405"/>
        <v>723566.66666666663</v>
      </c>
    </row>
    <row r="25952" spans="1:6" x14ac:dyDescent="0.3">
      <c r="A25952" t="s">
        <v>26280</v>
      </c>
      <c r="B25952">
        <v>1139800</v>
      </c>
      <c r="C25952">
        <v>924740</v>
      </c>
      <c r="D25952">
        <v>646100</v>
      </c>
      <c r="E25952">
        <v>723450</v>
      </c>
      <c r="F25952" s="4">
        <f t="shared" si="405"/>
        <v>764763.33333333337</v>
      </c>
    </row>
    <row r="25953" spans="1:6" x14ac:dyDescent="0.3">
      <c r="A25953" t="s">
        <v>26281</v>
      </c>
      <c r="B25953">
        <v>0</v>
      </c>
      <c r="C25953">
        <v>1740160</v>
      </c>
      <c r="D25953">
        <v>582400</v>
      </c>
      <c r="E25953">
        <v>5164740</v>
      </c>
      <c r="F25953" s="4">
        <f t="shared" si="405"/>
        <v>2495766.6666666665</v>
      </c>
    </row>
    <row r="25954" spans="1:6" x14ac:dyDescent="0.3">
      <c r="A25954" t="s">
        <v>26282</v>
      </c>
      <c r="B25954">
        <v>0</v>
      </c>
      <c r="C25954">
        <v>0</v>
      </c>
      <c r="D25954">
        <v>740660</v>
      </c>
      <c r="E25954">
        <v>1096680</v>
      </c>
      <c r="F25954" s="4">
        <f t="shared" si="405"/>
        <v>612446.66666666663</v>
      </c>
    </row>
    <row r="25955" spans="1:6" x14ac:dyDescent="0.3">
      <c r="A25955" t="s">
        <v>26283</v>
      </c>
      <c r="B25955">
        <v>0</v>
      </c>
      <c r="C25955">
        <v>2412600</v>
      </c>
      <c r="D25955">
        <v>0</v>
      </c>
      <c r="E25955">
        <v>0</v>
      </c>
      <c r="F25955" s="4">
        <f t="shared" si="405"/>
        <v>804200</v>
      </c>
    </row>
    <row r="25956" spans="1:6" x14ac:dyDescent="0.3">
      <c r="A25956" t="s">
        <v>26284</v>
      </c>
      <c r="B25956">
        <v>0</v>
      </c>
      <c r="C25956">
        <v>1120500</v>
      </c>
      <c r="D25956">
        <v>500500</v>
      </c>
      <c r="E25956">
        <v>0</v>
      </c>
      <c r="F25956" s="4">
        <f t="shared" si="405"/>
        <v>540333.33333333337</v>
      </c>
    </row>
    <row r="25957" spans="1:6" x14ac:dyDescent="0.3">
      <c r="A25957" t="s">
        <v>26285</v>
      </c>
      <c r="B25957">
        <v>618800</v>
      </c>
      <c r="C25957">
        <v>746200</v>
      </c>
      <c r="D25957">
        <v>0</v>
      </c>
      <c r="E25957">
        <v>1865500</v>
      </c>
      <c r="F25957" s="4">
        <f t="shared" si="405"/>
        <v>870566.66666666663</v>
      </c>
    </row>
    <row r="25958" spans="1:6" x14ac:dyDescent="0.3">
      <c r="A25958" t="s">
        <v>26286</v>
      </c>
      <c r="B25958">
        <v>1270010</v>
      </c>
      <c r="C25958">
        <v>1780300</v>
      </c>
      <c r="D25958">
        <v>0</v>
      </c>
      <c r="E25958">
        <v>0</v>
      </c>
      <c r="F25958" s="4">
        <f t="shared" si="405"/>
        <v>593433.33333333337</v>
      </c>
    </row>
    <row r="25959" spans="1:6" x14ac:dyDescent="0.3">
      <c r="A25959" t="s">
        <v>26287</v>
      </c>
      <c r="B25959">
        <v>160000</v>
      </c>
      <c r="C25959">
        <v>612000</v>
      </c>
      <c r="D25959">
        <v>0</v>
      </c>
      <c r="E25959">
        <v>496860</v>
      </c>
      <c r="F25959" s="4">
        <f t="shared" si="405"/>
        <v>369620</v>
      </c>
    </row>
    <row r="25960" spans="1:6" x14ac:dyDescent="0.3">
      <c r="A25960" t="s">
        <v>26288</v>
      </c>
      <c r="B25960">
        <v>0</v>
      </c>
      <c r="C25960">
        <v>546000</v>
      </c>
      <c r="D25960">
        <v>0</v>
      </c>
      <c r="E25960">
        <v>0</v>
      </c>
      <c r="F25960" s="4">
        <f t="shared" si="405"/>
        <v>182000</v>
      </c>
    </row>
    <row r="25961" spans="1:6" x14ac:dyDescent="0.3">
      <c r="A25961" t="s">
        <v>26289</v>
      </c>
      <c r="B25961">
        <v>626000</v>
      </c>
      <c r="C25961">
        <v>612000</v>
      </c>
      <c r="D25961">
        <v>0</v>
      </c>
      <c r="E25961">
        <v>402000</v>
      </c>
      <c r="F25961" s="4">
        <f t="shared" si="405"/>
        <v>338000</v>
      </c>
    </row>
    <row r="25962" spans="1:6" x14ac:dyDescent="0.3">
      <c r="A25962" t="s">
        <v>26290</v>
      </c>
      <c r="B25962">
        <v>0</v>
      </c>
      <c r="C25962">
        <v>2247870</v>
      </c>
      <c r="D25962">
        <v>591500</v>
      </c>
      <c r="E25962">
        <v>2394760</v>
      </c>
      <c r="F25962" s="4">
        <f t="shared" si="405"/>
        <v>1744710</v>
      </c>
    </row>
    <row r="25963" spans="1:6" x14ac:dyDescent="0.3">
      <c r="A25963" t="s">
        <v>26291</v>
      </c>
      <c r="B25963">
        <v>0</v>
      </c>
      <c r="C25963">
        <v>1400000</v>
      </c>
      <c r="D25963">
        <v>1332240</v>
      </c>
      <c r="E25963">
        <v>877300</v>
      </c>
      <c r="F25963" s="4">
        <f t="shared" si="405"/>
        <v>1203180</v>
      </c>
    </row>
    <row r="25964" spans="1:6" x14ac:dyDescent="0.3">
      <c r="A25964" t="s">
        <v>26292</v>
      </c>
      <c r="B25964">
        <v>535180</v>
      </c>
      <c r="C25964">
        <v>0</v>
      </c>
      <c r="D25964">
        <v>0</v>
      </c>
      <c r="E25964">
        <v>469200</v>
      </c>
      <c r="F25964" s="4">
        <f t="shared" si="405"/>
        <v>156400</v>
      </c>
    </row>
    <row r="25965" spans="1:6" x14ac:dyDescent="0.3">
      <c r="A25965" t="s">
        <v>26293</v>
      </c>
      <c r="B25965">
        <v>679400</v>
      </c>
      <c r="C25965">
        <v>695380</v>
      </c>
      <c r="D25965">
        <v>0</v>
      </c>
      <c r="E25965">
        <v>0</v>
      </c>
      <c r="F25965" s="4">
        <f t="shared" si="405"/>
        <v>231793.33333333334</v>
      </c>
    </row>
    <row r="25966" spans="1:6" x14ac:dyDescent="0.3">
      <c r="A25966" t="s">
        <v>26294</v>
      </c>
      <c r="B25966">
        <v>2622340</v>
      </c>
      <c r="C25966">
        <v>2476450</v>
      </c>
      <c r="D25966">
        <v>0</v>
      </c>
      <c r="E25966">
        <v>3501240</v>
      </c>
      <c r="F25966" s="4">
        <f t="shared" si="405"/>
        <v>1992563.3333333333</v>
      </c>
    </row>
    <row r="25967" spans="1:6" x14ac:dyDescent="0.3">
      <c r="A25967" t="s">
        <v>26295</v>
      </c>
      <c r="B25967">
        <v>0</v>
      </c>
      <c r="C25967">
        <v>353080</v>
      </c>
      <c r="D25967">
        <v>0</v>
      </c>
      <c r="E25967">
        <v>664300</v>
      </c>
      <c r="F25967" s="4">
        <f t="shared" si="405"/>
        <v>339126.66666666669</v>
      </c>
    </row>
    <row r="25968" spans="1:6" x14ac:dyDescent="0.3">
      <c r="A25968" t="s">
        <v>26296</v>
      </c>
      <c r="B25968">
        <v>0</v>
      </c>
      <c r="C25968">
        <v>1045590</v>
      </c>
      <c r="D25968">
        <v>0</v>
      </c>
      <c r="E25968">
        <v>0</v>
      </c>
      <c r="F25968" s="4">
        <f t="shared" si="405"/>
        <v>348530</v>
      </c>
    </row>
    <row r="25969" spans="1:6" x14ac:dyDescent="0.3">
      <c r="A25969" t="s">
        <v>26297</v>
      </c>
      <c r="B25969">
        <v>0</v>
      </c>
      <c r="C25969">
        <v>612200</v>
      </c>
      <c r="D25969">
        <v>0</v>
      </c>
      <c r="E25969">
        <v>0</v>
      </c>
      <c r="F25969" s="4">
        <f t="shared" si="405"/>
        <v>204066.66666666666</v>
      </c>
    </row>
    <row r="25970" spans="1:6" x14ac:dyDescent="0.3">
      <c r="A25970" t="s">
        <v>26298</v>
      </c>
      <c r="B25970">
        <v>0</v>
      </c>
      <c r="C25970">
        <v>1062650</v>
      </c>
      <c r="D25970">
        <v>0</v>
      </c>
      <c r="E25970">
        <v>604600</v>
      </c>
      <c r="F25970" s="4">
        <f t="shared" si="405"/>
        <v>555750</v>
      </c>
    </row>
    <row r="25971" spans="1:6" x14ac:dyDescent="0.3">
      <c r="A25971" t="s">
        <v>26299</v>
      </c>
      <c r="B25971">
        <v>0</v>
      </c>
      <c r="C25971">
        <v>15824900</v>
      </c>
      <c r="D25971">
        <v>1211760</v>
      </c>
      <c r="E25971">
        <v>2204500</v>
      </c>
      <c r="F25971" s="4">
        <f t="shared" si="405"/>
        <v>6413720</v>
      </c>
    </row>
    <row r="25972" spans="1:6" x14ac:dyDescent="0.3">
      <c r="A25972" t="s">
        <v>26300</v>
      </c>
      <c r="B25972">
        <v>2443000</v>
      </c>
      <c r="C25972">
        <v>0</v>
      </c>
      <c r="D25972">
        <v>229320</v>
      </c>
      <c r="E25972">
        <v>833500</v>
      </c>
      <c r="F25972" s="4">
        <f t="shared" si="405"/>
        <v>354273.33333333331</v>
      </c>
    </row>
    <row r="25973" spans="1:6" x14ac:dyDescent="0.3">
      <c r="A25973" t="s">
        <v>26301</v>
      </c>
      <c r="B25973">
        <v>740000</v>
      </c>
      <c r="C25973">
        <v>0</v>
      </c>
      <c r="D25973">
        <v>3700000</v>
      </c>
      <c r="E25973">
        <v>0</v>
      </c>
      <c r="F25973" s="4">
        <f t="shared" si="405"/>
        <v>1233333.3333333333</v>
      </c>
    </row>
    <row r="25974" spans="1:6" x14ac:dyDescent="0.3">
      <c r="A25974" t="s">
        <v>26302</v>
      </c>
      <c r="B25974">
        <v>0</v>
      </c>
      <c r="C25974">
        <v>535080</v>
      </c>
      <c r="D25974">
        <v>0</v>
      </c>
      <c r="E25974">
        <v>0</v>
      </c>
      <c r="F25974" s="4">
        <f t="shared" si="405"/>
        <v>178360</v>
      </c>
    </row>
    <row r="25975" spans="1:6" x14ac:dyDescent="0.3">
      <c r="A25975" t="s">
        <v>26303</v>
      </c>
      <c r="B25975">
        <v>0</v>
      </c>
      <c r="C25975">
        <v>1943760</v>
      </c>
      <c r="D25975">
        <v>1425790</v>
      </c>
      <c r="E25975">
        <v>1557750</v>
      </c>
      <c r="F25975" s="4">
        <f t="shared" si="405"/>
        <v>1642433.3333333333</v>
      </c>
    </row>
    <row r="25976" spans="1:6" x14ac:dyDescent="0.3">
      <c r="A25976" t="s">
        <v>26304</v>
      </c>
      <c r="B25976">
        <v>12572500</v>
      </c>
      <c r="C25976">
        <v>15354000</v>
      </c>
      <c r="D25976">
        <v>19903720</v>
      </c>
      <c r="E25976">
        <v>0</v>
      </c>
      <c r="F25976" s="4">
        <f t="shared" si="405"/>
        <v>11752573.333333334</v>
      </c>
    </row>
    <row r="25977" spans="1:6" x14ac:dyDescent="0.3">
      <c r="A25977" t="s">
        <v>26305</v>
      </c>
      <c r="B25977">
        <v>0</v>
      </c>
      <c r="C25977">
        <v>0</v>
      </c>
      <c r="D25977">
        <v>516080</v>
      </c>
      <c r="E25977">
        <v>0</v>
      </c>
      <c r="F25977" s="4">
        <f t="shared" si="405"/>
        <v>172026.66666666666</v>
      </c>
    </row>
    <row r="25978" spans="1:6" x14ac:dyDescent="0.3">
      <c r="A25978" t="s">
        <v>26306</v>
      </c>
      <c r="B25978">
        <v>1079200</v>
      </c>
      <c r="C25978">
        <v>612000</v>
      </c>
      <c r="D25978">
        <v>0</v>
      </c>
      <c r="E25978">
        <v>2049620</v>
      </c>
      <c r="F25978" s="4">
        <f t="shared" si="405"/>
        <v>887206.66666666663</v>
      </c>
    </row>
    <row r="25979" spans="1:6" x14ac:dyDescent="0.3">
      <c r="A25979" t="s">
        <v>26307</v>
      </c>
      <c r="B25979">
        <v>592680</v>
      </c>
      <c r="C25979">
        <v>2027800</v>
      </c>
      <c r="D25979">
        <v>851100</v>
      </c>
      <c r="E25979">
        <v>1019200</v>
      </c>
      <c r="F25979" s="4">
        <f t="shared" si="405"/>
        <v>1299366.6666666667</v>
      </c>
    </row>
    <row r="25980" spans="1:6" x14ac:dyDescent="0.3">
      <c r="A25980" t="s">
        <v>26308</v>
      </c>
      <c r="B25980">
        <v>0</v>
      </c>
      <c r="C25980">
        <v>236600</v>
      </c>
      <c r="D25980">
        <v>0</v>
      </c>
      <c r="E25980">
        <v>0</v>
      </c>
      <c r="F25980" s="4">
        <f t="shared" si="405"/>
        <v>78866.666666666672</v>
      </c>
    </row>
    <row r="25981" spans="1:6" x14ac:dyDescent="0.3">
      <c r="A25981" t="s">
        <v>26309</v>
      </c>
      <c r="B25981">
        <v>0</v>
      </c>
      <c r="C25981">
        <v>0</v>
      </c>
      <c r="D25981">
        <v>677400</v>
      </c>
      <c r="E25981">
        <v>1018900</v>
      </c>
      <c r="F25981" s="4">
        <f t="shared" si="405"/>
        <v>565433.33333333337</v>
      </c>
    </row>
    <row r="25982" spans="1:6" x14ac:dyDescent="0.3">
      <c r="A25982" t="s">
        <v>26310</v>
      </c>
      <c r="B25982">
        <v>0</v>
      </c>
      <c r="C25982">
        <v>0</v>
      </c>
      <c r="D25982">
        <v>704160</v>
      </c>
      <c r="E25982">
        <v>1223200</v>
      </c>
      <c r="F25982" s="4">
        <f t="shared" si="405"/>
        <v>642453.33333333337</v>
      </c>
    </row>
    <row r="25983" spans="1:6" x14ac:dyDescent="0.3">
      <c r="A25983" t="s">
        <v>26311</v>
      </c>
      <c r="B25983">
        <v>4636840</v>
      </c>
      <c r="C25983">
        <v>4449450</v>
      </c>
      <c r="D25983">
        <v>2976890</v>
      </c>
      <c r="E25983">
        <v>9901450</v>
      </c>
      <c r="F25983" s="4">
        <f t="shared" si="405"/>
        <v>5775930</v>
      </c>
    </row>
    <row r="25984" spans="1:6" x14ac:dyDescent="0.3">
      <c r="A25984" t="s">
        <v>26312</v>
      </c>
      <c r="B25984">
        <v>539400</v>
      </c>
      <c r="C25984">
        <v>0</v>
      </c>
      <c r="D25984">
        <v>755300</v>
      </c>
      <c r="E25984">
        <v>0</v>
      </c>
      <c r="F25984" s="4">
        <f t="shared" si="405"/>
        <v>251766.66666666666</v>
      </c>
    </row>
    <row r="25985" spans="1:6" x14ac:dyDescent="0.3">
      <c r="A25985" t="s">
        <v>26313</v>
      </c>
      <c r="B25985">
        <v>0</v>
      </c>
      <c r="C25985">
        <v>1271040</v>
      </c>
      <c r="D25985">
        <v>0</v>
      </c>
      <c r="E25985">
        <v>0</v>
      </c>
      <c r="F25985" s="4">
        <f t="shared" si="405"/>
        <v>423680</v>
      </c>
    </row>
    <row r="25986" spans="1:6" x14ac:dyDescent="0.3">
      <c r="A25986" t="s">
        <v>26314</v>
      </c>
      <c r="B25986">
        <v>4868900</v>
      </c>
      <c r="C25986">
        <v>0</v>
      </c>
      <c r="D25986">
        <v>5438400</v>
      </c>
      <c r="E25986">
        <v>7825420</v>
      </c>
      <c r="F25986" s="4">
        <f t="shared" si="405"/>
        <v>4421273.333333333</v>
      </c>
    </row>
    <row r="25987" spans="1:6" x14ac:dyDescent="0.3">
      <c r="A25987" t="s">
        <v>26315</v>
      </c>
      <c r="B25987">
        <v>0</v>
      </c>
      <c r="C25987">
        <v>1661500</v>
      </c>
      <c r="D25987">
        <v>0</v>
      </c>
      <c r="E25987">
        <v>0</v>
      </c>
      <c r="F25987" s="4">
        <f t="shared" ref="F25987:F26050" si="406">SUM(C25987:E25987)/3</f>
        <v>553833.33333333337</v>
      </c>
    </row>
    <row r="25988" spans="1:6" x14ac:dyDescent="0.3">
      <c r="A25988" t="s">
        <v>26316</v>
      </c>
      <c r="B25988">
        <v>0</v>
      </c>
      <c r="C25988">
        <v>0</v>
      </c>
      <c r="D25988">
        <v>979890</v>
      </c>
      <c r="E25988">
        <v>0</v>
      </c>
      <c r="F25988" s="4">
        <f t="shared" si="406"/>
        <v>326630</v>
      </c>
    </row>
    <row r="25989" spans="1:6" x14ac:dyDescent="0.3">
      <c r="A25989" t="s">
        <v>26317</v>
      </c>
      <c r="B25989">
        <v>759620</v>
      </c>
      <c r="C25989">
        <v>370000</v>
      </c>
      <c r="D25989">
        <v>0</v>
      </c>
      <c r="E25989">
        <v>2008730</v>
      </c>
      <c r="F25989" s="4">
        <f t="shared" si="406"/>
        <v>792910</v>
      </c>
    </row>
    <row r="25990" spans="1:6" x14ac:dyDescent="0.3">
      <c r="A25990" t="s">
        <v>26318</v>
      </c>
      <c r="B25990">
        <v>0</v>
      </c>
      <c r="C25990">
        <v>0</v>
      </c>
      <c r="D25990">
        <v>1311130</v>
      </c>
      <c r="E25990">
        <v>0</v>
      </c>
      <c r="F25990" s="4">
        <f t="shared" si="406"/>
        <v>437043.33333333331</v>
      </c>
    </row>
    <row r="25991" spans="1:6" x14ac:dyDescent="0.3">
      <c r="A25991" t="s">
        <v>26319</v>
      </c>
      <c r="B25991">
        <v>0</v>
      </c>
      <c r="C25991">
        <v>1530000</v>
      </c>
      <c r="D25991">
        <v>0</v>
      </c>
      <c r="E25991">
        <v>0</v>
      </c>
      <c r="F25991" s="4">
        <f t="shared" si="406"/>
        <v>510000</v>
      </c>
    </row>
    <row r="25992" spans="1:6" x14ac:dyDescent="0.3">
      <c r="A25992" t="s">
        <v>26320</v>
      </c>
      <c r="B25992">
        <v>1143000</v>
      </c>
      <c r="C25992">
        <v>0</v>
      </c>
      <c r="D25992">
        <v>0</v>
      </c>
      <c r="E25992">
        <v>0</v>
      </c>
      <c r="F25992" s="4">
        <f t="shared" si="406"/>
        <v>0</v>
      </c>
    </row>
    <row r="25993" spans="1:6" x14ac:dyDescent="0.3">
      <c r="A25993" t="s">
        <v>26321</v>
      </c>
      <c r="B25993">
        <v>10661350</v>
      </c>
      <c r="C25993">
        <v>0</v>
      </c>
      <c r="D25993">
        <v>7029800</v>
      </c>
      <c r="E25993">
        <v>6437950</v>
      </c>
      <c r="F25993" s="4">
        <f t="shared" si="406"/>
        <v>4489250</v>
      </c>
    </row>
    <row r="25994" spans="1:6" x14ac:dyDescent="0.3">
      <c r="A25994" t="s">
        <v>26322</v>
      </c>
      <c r="B25994">
        <v>0</v>
      </c>
      <c r="C25994">
        <v>532000</v>
      </c>
      <c r="D25994">
        <v>595000</v>
      </c>
      <c r="E25994">
        <v>6214800</v>
      </c>
      <c r="F25994" s="4">
        <f t="shared" si="406"/>
        <v>2447266.6666666665</v>
      </c>
    </row>
    <row r="25995" spans="1:6" x14ac:dyDescent="0.3">
      <c r="A25995" t="s">
        <v>26323</v>
      </c>
      <c r="B25995">
        <v>0</v>
      </c>
      <c r="C25995">
        <v>382200</v>
      </c>
      <c r="D25995">
        <v>0</v>
      </c>
      <c r="E25995">
        <v>651480</v>
      </c>
      <c r="F25995" s="4">
        <f t="shared" si="406"/>
        <v>344560</v>
      </c>
    </row>
    <row r="25996" spans="1:6" x14ac:dyDescent="0.3">
      <c r="A25996" t="s">
        <v>26324</v>
      </c>
      <c r="B25996">
        <v>605150</v>
      </c>
      <c r="C25996">
        <v>711920</v>
      </c>
      <c r="D25996">
        <v>0</v>
      </c>
      <c r="E25996">
        <v>0</v>
      </c>
      <c r="F25996" s="4">
        <f t="shared" si="406"/>
        <v>237306.66666666666</v>
      </c>
    </row>
    <row r="25997" spans="1:6" x14ac:dyDescent="0.3">
      <c r="A25997" t="s">
        <v>26325</v>
      </c>
      <c r="B25997">
        <v>278000</v>
      </c>
      <c r="C25997">
        <v>3157720</v>
      </c>
      <c r="D25997">
        <v>4146020</v>
      </c>
      <c r="E25997">
        <v>5272580</v>
      </c>
      <c r="F25997" s="4">
        <f t="shared" si="406"/>
        <v>4192106.6666666665</v>
      </c>
    </row>
    <row r="25998" spans="1:6" x14ac:dyDescent="0.3">
      <c r="A25998" t="s">
        <v>916</v>
      </c>
      <c r="B25998">
        <v>0</v>
      </c>
      <c r="C25998">
        <v>775320</v>
      </c>
      <c r="D25998">
        <v>1148420</v>
      </c>
      <c r="E25998">
        <v>0</v>
      </c>
      <c r="F25998" s="4">
        <f t="shared" si="406"/>
        <v>641246.66666666663</v>
      </c>
    </row>
    <row r="25999" spans="1:6" x14ac:dyDescent="0.3">
      <c r="A25999" t="s">
        <v>26326</v>
      </c>
      <c r="B25999">
        <v>0</v>
      </c>
      <c r="C25999">
        <v>0</v>
      </c>
      <c r="D25999">
        <v>3561650</v>
      </c>
      <c r="E25999">
        <v>0</v>
      </c>
      <c r="F25999" s="4">
        <f t="shared" si="406"/>
        <v>1187216.6666666667</v>
      </c>
    </row>
    <row r="26000" spans="1:6" x14ac:dyDescent="0.3">
      <c r="A26000" t="s">
        <v>26327</v>
      </c>
      <c r="B26000">
        <v>0</v>
      </c>
      <c r="C26000">
        <v>555620</v>
      </c>
      <c r="D26000">
        <v>0</v>
      </c>
      <c r="E26000">
        <v>316500</v>
      </c>
      <c r="F26000" s="4">
        <f t="shared" si="406"/>
        <v>290706.66666666669</v>
      </c>
    </row>
    <row r="26001" spans="1:6" x14ac:dyDescent="0.3">
      <c r="A26001" t="s">
        <v>26328</v>
      </c>
      <c r="B26001">
        <v>999240</v>
      </c>
      <c r="C26001">
        <v>288000</v>
      </c>
      <c r="D26001">
        <v>881919</v>
      </c>
      <c r="E26001">
        <v>1273280</v>
      </c>
      <c r="F26001" s="4">
        <f t="shared" si="406"/>
        <v>814399.66666666663</v>
      </c>
    </row>
    <row r="26002" spans="1:6" x14ac:dyDescent="0.3">
      <c r="A26002" t="s">
        <v>26329</v>
      </c>
      <c r="B26002">
        <v>0</v>
      </c>
      <c r="C26002">
        <v>0</v>
      </c>
      <c r="D26002">
        <v>1075350</v>
      </c>
      <c r="E26002">
        <v>0</v>
      </c>
      <c r="F26002" s="4">
        <f t="shared" si="406"/>
        <v>358450</v>
      </c>
    </row>
    <row r="26003" spans="1:6" x14ac:dyDescent="0.3">
      <c r="A26003" t="s">
        <v>26330</v>
      </c>
      <c r="B26003">
        <v>0</v>
      </c>
      <c r="C26003">
        <v>0</v>
      </c>
      <c r="D26003">
        <v>0</v>
      </c>
      <c r="E26003">
        <v>0</v>
      </c>
      <c r="F26003" s="4">
        <f t="shared" si="406"/>
        <v>0</v>
      </c>
    </row>
    <row r="26004" spans="1:6" x14ac:dyDescent="0.3">
      <c r="A26004" t="s">
        <v>26331</v>
      </c>
      <c r="B26004">
        <v>502320</v>
      </c>
      <c r="C26004">
        <v>0</v>
      </c>
      <c r="D26004">
        <v>630630</v>
      </c>
      <c r="E26004">
        <v>234600</v>
      </c>
      <c r="F26004" s="4">
        <f t="shared" si="406"/>
        <v>288410</v>
      </c>
    </row>
    <row r="26005" spans="1:6" x14ac:dyDescent="0.3">
      <c r="A26005" t="s">
        <v>26332</v>
      </c>
      <c r="B26005">
        <v>670050</v>
      </c>
      <c r="C26005">
        <v>0</v>
      </c>
      <c r="D26005">
        <v>234000</v>
      </c>
      <c r="E26005">
        <v>410000</v>
      </c>
      <c r="F26005" s="4">
        <f t="shared" si="406"/>
        <v>214666.66666666666</v>
      </c>
    </row>
    <row r="26006" spans="1:6" x14ac:dyDescent="0.3">
      <c r="A26006" t="s">
        <v>26333</v>
      </c>
      <c r="B26006">
        <v>0</v>
      </c>
      <c r="C26006">
        <v>2672100</v>
      </c>
      <c r="D26006">
        <v>718900</v>
      </c>
      <c r="E26006">
        <v>0</v>
      </c>
      <c r="F26006" s="4">
        <f t="shared" si="406"/>
        <v>1130333.3333333333</v>
      </c>
    </row>
    <row r="26007" spans="1:6" x14ac:dyDescent="0.3">
      <c r="A26007" t="s">
        <v>26334</v>
      </c>
      <c r="B26007">
        <v>0</v>
      </c>
      <c r="C26007">
        <v>0</v>
      </c>
      <c r="D26007">
        <v>941850</v>
      </c>
      <c r="E26007">
        <v>944400</v>
      </c>
      <c r="F26007" s="4">
        <f t="shared" si="406"/>
        <v>628750</v>
      </c>
    </row>
    <row r="26008" spans="1:6" x14ac:dyDescent="0.3">
      <c r="A26008" t="s">
        <v>26335</v>
      </c>
      <c r="B26008">
        <v>0</v>
      </c>
      <c r="C26008">
        <v>1750840</v>
      </c>
      <c r="D26008">
        <v>0</v>
      </c>
      <c r="E26008">
        <v>382200</v>
      </c>
      <c r="F26008" s="4">
        <f t="shared" si="406"/>
        <v>711013.33333333337</v>
      </c>
    </row>
    <row r="26009" spans="1:6" x14ac:dyDescent="0.3">
      <c r="A26009" t="s">
        <v>26336</v>
      </c>
      <c r="B26009">
        <v>828000</v>
      </c>
      <c r="C26009">
        <v>0</v>
      </c>
      <c r="D26009">
        <v>1209200</v>
      </c>
      <c r="E26009">
        <v>0</v>
      </c>
      <c r="F26009" s="4">
        <f t="shared" si="406"/>
        <v>403066.66666666669</v>
      </c>
    </row>
    <row r="26010" spans="1:6" x14ac:dyDescent="0.3">
      <c r="A26010" t="s">
        <v>26337</v>
      </c>
      <c r="B26010">
        <v>7969590</v>
      </c>
      <c r="C26010">
        <v>8936290</v>
      </c>
      <c r="D26010">
        <v>0</v>
      </c>
      <c r="E26010">
        <v>4318040</v>
      </c>
      <c r="F26010" s="4">
        <f t="shared" si="406"/>
        <v>4418110</v>
      </c>
    </row>
    <row r="26011" spans="1:6" x14ac:dyDescent="0.3">
      <c r="A26011" t="s">
        <v>26338</v>
      </c>
      <c r="B26011">
        <v>1560650</v>
      </c>
      <c r="C26011">
        <v>2061150</v>
      </c>
      <c r="D26011">
        <v>0</v>
      </c>
      <c r="E26011">
        <v>3257800</v>
      </c>
      <c r="F26011" s="4">
        <f t="shared" si="406"/>
        <v>1772983.3333333333</v>
      </c>
    </row>
    <row r="26012" spans="1:6" x14ac:dyDescent="0.3">
      <c r="A26012" t="s">
        <v>26339</v>
      </c>
      <c r="B26012">
        <v>0</v>
      </c>
      <c r="C26012">
        <v>3700000</v>
      </c>
      <c r="D26012">
        <v>0</v>
      </c>
      <c r="E26012">
        <v>0</v>
      </c>
      <c r="F26012" s="4">
        <f t="shared" si="406"/>
        <v>1233333.3333333333</v>
      </c>
    </row>
    <row r="26013" spans="1:6" x14ac:dyDescent="0.3">
      <c r="A26013" t="s">
        <v>26340</v>
      </c>
      <c r="B26013">
        <v>0</v>
      </c>
      <c r="C26013">
        <v>1965020</v>
      </c>
      <c r="D26013">
        <v>0</v>
      </c>
      <c r="E26013">
        <v>0</v>
      </c>
      <c r="F26013" s="4">
        <f t="shared" si="406"/>
        <v>655006.66666666663</v>
      </c>
    </row>
    <row r="26014" spans="1:6" x14ac:dyDescent="0.3">
      <c r="A26014" t="s">
        <v>26341</v>
      </c>
      <c r="B26014">
        <v>0</v>
      </c>
      <c r="C26014">
        <v>0</v>
      </c>
      <c r="D26014">
        <v>1587040</v>
      </c>
      <c r="E26014">
        <v>2128940</v>
      </c>
      <c r="F26014" s="4">
        <f t="shared" si="406"/>
        <v>1238660</v>
      </c>
    </row>
    <row r="26015" spans="1:6" x14ac:dyDescent="0.3">
      <c r="A26015" t="s">
        <v>26342</v>
      </c>
      <c r="B26015">
        <v>0</v>
      </c>
      <c r="C26015">
        <v>606970</v>
      </c>
      <c r="D26015">
        <v>0</v>
      </c>
      <c r="E26015">
        <v>0</v>
      </c>
      <c r="F26015" s="4">
        <f t="shared" si="406"/>
        <v>202323.33333333334</v>
      </c>
    </row>
    <row r="26016" spans="1:6" x14ac:dyDescent="0.3">
      <c r="A26016" t="s">
        <v>26343</v>
      </c>
      <c r="B26016">
        <v>1191100</v>
      </c>
      <c r="C26016">
        <v>230000</v>
      </c>
      <c r="D26016">
        <v>0</v>
      </c>
      <c r="E26016">
        <v>0</v>
      </c>
      <c r="F26016" s="4">
        <f t="shared" si="406"/>
        <v>76666.666666666672</v>
      </c>
    </row>
    <row r="26017" spans="1:6" x14ac:dyDescent="0.3">
      <c r="A26017" t="s">
        <v>26344</v>
      </c>
      <c r="B26017">
        <v>0</v>
      </c>
      <c r="C26017">
        <v>1086240</v>
      </c>
      <c r="D26017">
        <v>0</v>
      </c>
      <c r="E26017">
        <v>0</v>
      </c>
      <c r="F26017" s="4">
        <f t="shared" si="406"/>
        <v>362080</v>
      </c>
    </row>
    <row r="26018" spans="1:6" x14ac:dyDescent="0.3">
      <c r="A26018" t="s">
        <v>26345</v>
      </c>
      <c r="B26018">
        <v>1044000</v>
      </c>
      <c r="C26018">
        <v>572000</v>
      </c>
      <c r="D26018">
        <v>1430400</v>
      </c>
      <c r="E26018">
        <v>5648340</v>
      </c>
      <c r="F26018" s="4">
        <f t="shared" si="406"/>
        <v>2550246.6666666665</v>
      </c>
    </row>
    <row r="26019" spans="1:6" x14ac:dyDescent="0.3">
      <c r="A26019" t="s">
        <v>26346</v>
      </c>
      <c r="B26019">
        <v>0</v>
      </c>
      <c r="C26019">
        <v>0</v>
      </c>
      <c r="D26019">
        <v>2119760</v>
      </c>
      <c r="E26019">
        <v>2080990</v>
      </c>
      <c r="F26019" s="4">
        <f t="shared" si="406"/>
        <v>1400250</v>
      </c>
    </row>
    <row r="26020" spans="1:6" x14ac:dyDescent="0.3">
      <c r="A26020" t="s">
        <v>26347</v>
      </c>
      <c r="B26020">
        <v>0</v>
      </c>
      <c r="C26020">
        <v>1025990</v>
      </c>
      <c r="D26020">
        <v>0</v>
      </c>
      <c r="E26020">
        <v>0</v>
      </c>
      <c r="F26020" s="4">
        <f t="shared" si="406"/>
        <v>341996.66666666669</v>
      </c>
    </row>
    <row r="26021" spans="1:6" x14ac:dyDescent="0.3">
      <c r="A26021" t="s">
        <v>26348</v>
      </c>
      <c r="B26021">
        <v>2312310</v>
      </c>
      <c r="C26021">
        <v>0</v>
      </c>
      <c r="D26021">
        <v>1072080</v>
      </c>
      <c r="E26021">
        <v>1194830</v>
      </c>
      <c r="F26021" s="4">
        <f t="shared" si="406"/>
        <v>755636.66666666663</v>
      </c>
    </row>
    <row r="26022" spans="1:6" x14ac:dyDescent="0.3">
      <c r="A26022" t="s">
        <v>26349</v>
      </c>
      <c r="B26022">
        <v>0</v>
      </c>
      <c r="C26022">
        <v>242880</v>
      </c>
      <c r="D26022">
        <v>349000</v>
      </c>
      <c r="E26022">
        <v>0</v>
      </c>
      <c r="F26022" s="4">
        <f t="shared" si="406"/>
        <v>197293.33333333334</v>
      </c>
    </row>
    <row r="26023" spans="1:6" x14ac:dyDescent="0.3">
      <c r="A26023" t="s">
        <v>474</v>
      </c>
      <c r="B26023">
        <v>0</v>
      </c>
      <c r="C26023">
        <v>0</v>
      </c>
      <c r="D26023">
        <v>357000</v>
      </c>
      <c r="E26023">
        <v>0</v>
      </c>
      <c r="F26023" s="4">
        <f t="shared" si="406"/>
        <v>119000</v>
      </c>
    </row>
    <row r="26024" spans="1:6" x14ac:dyDescent="0.3">
      <c r="A26024" t="s">
        <v>26350</v>
      </c>
      <c r="B26024">
        <v>0</v>
      </c>
      <c r="C26024">
        <v>1082300</v>
      </c>
      <c r="D26024">
        <v>0</v>
      </c>
      <c r="E26024">
        <v>0</v>
      </c>
      <c r="F26024" s="4">
        <f t="shared" si="406"/>
        <v>360766.66666666669</v>
      </c>
    </row>
    <row r="26025" spans="1:6" x14ac:dyDescent="0.3">
      <c r="A26025" t="s">
        <v>26351</v>
      </c>
      <c r="B26025">
        <v>0</v>
      </c>
      <c r="C26025">
        <v>0</v>
      </c>
      <c r="D26025">
        <v>716600</v>
      </c>
      <c r="E26025">
        <v>799320</v>
      </c>
      <c r="F26025" s="4">
        <f t="shared" si="406"/>
        <v>505306.66666666669</v>
      </c>
    </row>
    <row r="26026" spans="1:6" x14ac:dyDescent="0.3">
      <c r="A26026" t="s">
        <v>26352</v>
      </c>
      <c r="B26026">
        <v>0</v>
      </c>
      <c r="C26026">
        <v>1278320</v>
      </c>
      <c r="D26026">
        <v>0</v>
      </c>
      <c r="E26026">
        <v>1130220</v>
      </c>
      <c r="F26026" s="4">
        <f t="shared" si="406"/>
        <v>802846.66666666663</v>
      </c>
    </row>
    <row r="26027" spans="1:6" x14ac:dyDescent="0.3">
      <c r="A26027" t="s">
        <v>26353</v>
      </c>
      <c r="B26027">
        <v>0</v>
      </c>
      <c r="C26027">
        <v>1002590</v>
      </c>
      <c r="D26027">
        <v>0</v>
      </c>
      <c r="E26027">
        <v>1567000</v>
      </c>
      <c r="F26027" s="4">
        <f t="shared" si="406"/>
        <v>856530</v>
      </c>
    </row>
    <row r="26028" spans="1:6" x14ac:dyDescent="0.3">
      <c r="A26028" t="s">
        <v>26354</v>
      </c>
      <c r="B26028">
        <v>0</v>
      </c>
      <c r="C26028">
        <v>0</v>
      </c>
      <c r="D26028">
        <v>1213600</v>
      </c>
      <c r="E26028">
        <v>0</v>
      </c>
      <c r="F26028" s="4">
        <f t="shared" si="406"/>
        <v>404533.33333333331</v>
      </c>
    </row>
    <row r="26029" spans="1:6" x14ac:dyDescent="0.3">
      <c r="A26029" t="s">
        <v>26355</v>
      </c>
      <c r="B26029">
        <v>191100</v>
      </c>
      <c r="C26029">
        <v>0</v>
      </c>
      <c r="D26029">
        <v>0</v>
      </c>
      <c r="E26029">
        <v>0</v>
      </c>
      <c r="F26029" s="4">
        <f t="shared" si="406"/>
        <v>0</v>
      </c>
    </row>
    <row r="26030" spans="1:6" x14ac:dyDescent="0.3">
      <c r="A26030" t="s">
        <v>26356</v>
      </c>
      <c r="B26030">
        <v>248000</v>
      </c>
      <c r="C26030">
        <v>0</v>
      </c>
      <c r="D26030">
        <v>0</v>
      </c>
      <c r="E26030">
        <v>258440</v>
      </c>
      <c r="F26030" s="4">
        <f t="shared" si="406"/>
        <v>86146.666666666672</v>
      </c>
    </row>
    <row r="26031" spans="1:6" x14ac:dyDescent="0.3">
      <c r="A26031" t="s">
        <v>26357</v>
      </c>
      <c r="B26031">
        <v>370000</v>
      </c>
      <c r="C26031">
        <v>0</v>
      </c>
      <c r="D26031">
        <v>0</v>
      </c>
      <c r="E26031">
        <v>0</v>
      </c>
      <c r="F26031" s="4">
        <f t="shared" si="406"/>
        <v>0</v>
      </c>
    </row>
    <row r="26032" spans="1:6" x14ac:dyDescent="0.3">
      <c r="A26032" t="s">
        <v>26358</v>
      </c>
      <c r="B26032">
        <v>820000</v>
      </c>
      <c r="C26032">
        <v>0</v>
      </c>
      <c r="D26032">
        <v>0</v>
      </c>
      <c r="E26032">
        <v>0</v>
      </c>
      <c r="F26032" s="4">
        <f t="shared" si="406"/>
        <v>0</v>
      </c>
    </row>
    <row r="26033" spans="1:6" x14ac:dyDescent="0.3">
      <c r="A26033" t="s">
        <v>26359</v>
      </c>
      <c r="B26033">
        <v>2194780</v>
      </c>
      <c r="C26033">
        <v>8101530</v>
      </c>
      <c r="D26033">
        <v>0</v>
      </c>
      <c r="E26033">
        <v>2624860</v>
      </c>
      <c r="F26033" s="4">
        <f t="shared" si="406"/>
        <v>3575463.3333333335</v>
      </c>
    </row>
    <row r="26034" spans="1:6" x14ac:dyDescent="0.3">
      <c r="A26034" t="s">
        <v>26360</v>
      </c>
      <c r="B26034">
        <v>256000</v>
      </c>
      <c r="C26034">
        <v>0</v>
      </c>
      <c r="D26034">
        <v>0</v>
      </c>
      <c r="E26034">
        <v>370000</v>
      </c>
      <c r="F26034" s="4">
        <f t="shared" si="406"/>
        <v>123333.33333333333</v>
      </c>
    </row>
    <row r="26035" spans="1:6" x14ac:dyDescent="0.3">
      <c r="A26035" t="s">
        <v>26361</v>
      </c>
      <c r="B26035">
        <v>0</v>
      </c>
      <c r="C26035">
        <v>564200</v>
      </c>
      <c r="D26035">
        <v>0</v>
      </c>
      <c r="E26035">
        <v>0</v>
      </c>
      <c r="F26035" s="4">
        <f t="shared" si="406"/>
        <v>188066.66666666666</v>
      </c>
    </row>
    <row r="26036" spans="1:6" x14ac:dyDescent="0.3">
      <c r="A26036" t="s">
        <v>26362</v>
      </c>
      <c r="B26036">
        <v>0</v>
      </c>
      <c r="C26036">
        <v>1200000</v>
      </c>
      <c r="D26036">
        <v>0</v>
      </c>
      <c r="E26036">
        <v>1240490</v>
      </c>
      <c r="F26036" s="4">
        <f t="shared" si="406"/>
        <v>813496.66666666663</v>
      </c>
    </row>
    <row r="26037" spans="1:6" x14ac:dyDescent="0.3">
      <c r="A26037" t="s">
        <v>26363</v>
      </c>
      <c r="B26037">
        <v>0</v>
      </c>
      <c r="C26037">
        <v>951490</v>
      </c>
      <c r="D26037">
        <v>313950</v>
      </c>
      <c r="E26037">
        <v>0</v>
      </c>
      <c r="F26037" s="4">
        <f t="shared" si="406"/>
        <v>421813.33333333331</v>
      </c>
    </row>
    <row r="26038" spans="1:6" x14ac:dyDescent="0.3">
      <c r="A26038" t="s">
        <v>26364</v>
      </c>
      <c r="B26038">
        <v>411950</v>
      </c>
      <c r="C26038">
        <v>0</v>
      </c>
      <c r="D26038">
        <v>0</v>
      </c>
      <c r="E26038">
        <v>0</v>
      </c>
      <c r="F26038" s="4">
        <f t="shared" si="406"/>
        <v>0</v>
      </c>
    </row>
    <row r="26039" spans="1:6" x14ac:dyDescent="0.3">
      <c r="A26039" t="s">
        <v>26365</v>
      </c>
      <c r="B26039">
        <v>0</v>
      </c>
      <c r="C26039">
        <v>0</v>
      </c>
      <c r="D26039">
        <v>1029000</v>
      </c>
      <c r="E26039">
        <v>0</v>
      </c>
      <c r="F26039" s="4">
        <f t="shared" si="406"/>
        <v>343000</v>
      </c>
    </row>
    <row r="26040" spans="1:6" x14ac:dyDescent="0.3">
      <c r="A26040" t="s">
        <v>26366</v>
      </c>
      <c r="B26040">
        <v>370000</v>
      </c>
      <c r="C26040">
        <v>0</v>
      </c>
      <c r="D26040">
        <v>1010100</v>
      </c>
      <c r="E26040">
        <v>596700</v>
      </c>
      <c r="F26040" s="4">
        <f t="shared" si="406"/>
        <v>535600</v>
      </c>
    </row>
    <row r="26041" spans="1:6" x14ac:dyDescent="0.3">
      <c r="A26041" t="s">
        <v>26367</v>
      </c>
      <c r="B26041">
        <v>0</v>
      </c>
      <c r="C26041">
        <v>2223920</v>
      </c>
      <c r="D26041">
        <v>0</v>
      </c>
      <c r="E26041">
        <v>0</v>
      </c>
      <c r="F26041" s="4">
        <f t="shared" si="406"/>
        <v>741306.66666666663</v>
      </c>
    </row>
    <row r="26042" spans="1:6" x14ac:dyDescent="0.3">
      <c r="A26042" t="s">
        <v>26368</v>
      </c>
      <c r="B26042">
        <v>245700</v>
      </c>
      <c r="C26042">
        <v>0</v>
      </c>
      <c r="D26042">
        <v>234600</v>
      </c>
      <c r="E26042">
        <v>974600</v>
      </c>
      <c r="F26042" s="4">
        <f t="shared" si="406"/>
        <v>403066.66666666669</v>
      </c>
    </row>
    <row r="26043" spans="1:6" x14ac:dyDescent="0.3">
      <c r="A26043" t="s">
        <v>26369</v>
      </c>
      <c r="B26043">
        <v>714000</v>
      </c>
      <c r="C26043">
        <v>0</v>
      </c>
      <c r="D26043">
        <v>0</v>
      </c>
      <c r="E26043">
        <v>364000</v>
      </c>
      <c r="F26043" s="4">
        <f t="shared" si="406"/>
        <v>121333.33333333333</v>
      </c>
    </row>
    <row r="26044" spans="1:6" x14ac:dyDescent="0.3">
      <c r="A26044" t="s">
        <v>26370</v>
      </c>
      <c r="B26044">
        <v>3410300</v>
      </c>
      <c r="C26044">
        <v>0</v>
      </c>
      <c r="D26044">
        <v>0</v>
      </c>
      <c r="E26044">
        <v>0</v>
      </c>
      <c r="F26044" s="4">
        <f t="shared" si="406"/>
        <v>0</v>
      </c>
    </row>
    <row r="26045" spans="1:6" x14ac:dyDescent="0.3">
      <c r="A26045" t="s">
        <v>26371</v>
      </c>
      <c r="B26045">
        <v>0</v>
      </c>
      <c r="C26045">
        <v>1010620</v>
      </c>
      <c r="D26045">
        <v>595140</v>
      </c>
      <c r="E26045">
        <v>549640</v>
      </c>
      <c r="F26045" s="4">
        <f t="shared" si="406"/>
        <v>718466.66666666663</v>
      </c>
    </row>
    <row r="26046" spans="1:6" x14ac:dyDescent="0.3">
      <c r="A26046" t="s">
        <v>26372</v>
      </c>
      <c r="B26046">
        <v>0</v>
      </c>
      <c r="C26046">
        <v>376740</v>
      </c>
      <c r="D26046">
        <v>0</v>
      </c>
      <c r="E26046">
        <v>683230</v>
      </c>
      <c r="F26046" s="4">
        <f t="shared" si="406"/>
        <v>353323.33333333331</v>
      </c>
    </row>
    <row r="26047" spans="1:6" x14ac:dyDescent="0.3">
      <c r="A26047" t="s">
        <v>26373</v>
      </c>
      <c r="B26047">
        <v>0</v>
      </c>
      <c r="C26047">
        <v>0</v>
      </c>
      <c r="D26047">
        <v>215670</v>
      </c>
      <c r="E26047">
        <v>0</v>
      </c>
      <c r="F26047" s="4">
        <f t="shared" si="406"/>
        <v>71890</v>
      </c>
    </row>
    <row r="26048" spans="1:6" x14ac:dyDescent="0.3">
      <c r="A26048" t="s">
        <v>26374</v>
      </c>
      <c r="B26048">
        <v>0</v>
      </c>
      <c r="C26048">
        <v>0</v>
      </c>
      <c r="D26048">
        <v>647680</v>
      </c>
      <c r="E26048">
        <v>1936080</v>
      </c>
      <c r="F26048" s="4">
        <f t="shared" si="406"/>
        <v>861253.33333333337</v>
      </c>
    </row>
    <row r="26049" spans="1:6" x14ac:dyDescent="0.3">
      <c r="A26049" t="s">
        <v>26375</v>
      </c>
      <c r="B26049">
        <v>838650</v>
      </c>
      <c r="C26049">
        <v>0</v>
      </c>
      <c r="D26049">
        <v>924560</v>
      </c>
      <c r="E26049">
        <v>374920</v>
      </c>
      <c r="F26049" s="4">
        <f t="shared" si="406"/>
        <v>433160</v>
      </c>
    </row>
    <row r="26050" spans="1:6" x14ac:dyDescent="0.3">
      <c r="A26050" t="s">
        <v>26376</v>
      </c>
      <c r="B26050">
        <v>0</v>
      </c>
      <c r="C26050">
        <v>0</v>
      </c>
      <c r="D26050">
        <v>1843600</v>
      </c>
      <c r="E26050">
        <v>0</v>
      </c>
      <c r="F26050" s="4">
        <f t="shared" si="406"/>
        <v>614533.33333333337</v>
      </c>
    </row>
    <row r="26051" spans="1:6" x14ac:dyDescent="0.3">
      <c r="A26051" t="s">
        <v>26377</v>
      </c>
      <c r="B26051">
        <v>1030040</v>
      </c>
      <c r="C26051">
        <v>0</v>
      </c>
      <c r="D26051">
        <v>234600</v>
      </c>
      <c r="E26051">
        <v>0</v>
      </c>
      <c r="F26051" s="4">
        <f t="shared" ref="F26051:F26114" si="407">SUM(C26051:E26051)/3</f>
        <v>78200</v>
      </c>
    </row>
    <row r="26052" spans="1:6" x14ac:dyDescent="0.3">
      <c r="A26052" t="s">
        <v>26378</v>
      </c>
      <c r="B26052">
        <v>0</v>
      </c>
      <c r="C26052">
        <v>4460300</v>
      </c>
      <c r="D26052">
        <v>0</v>
      </c>
      <c r="E26052">
        <v>3693850</v>
      </c>
      <c r="F26052" s="4">
        <f t="shared" si="407"/>
        <v>2718050</v>
      </c>
    </row>
    <row r="26053" spans="1:6" x14ac:dyDescent="0.3">
      <c r="A26053" t="s">
        <v>26379</v>
      </c>
      <c r="B26053">
        <v>0</v>
      </c>
      <c r="C26053">
        <v>0</v>
      </c>
      <c r="D26053">
        <v>358540</v>
      </c>
      <c r="E26053">
        <v>0</v>
      </c>
      <c r="F26053" s="4">
        <f t="shared" si="407"/>
        <v>119513.33333333333</v>
      </c>
    </row>
    <row r="26054" spans="1:6" x14ac:dyDescent="0.3">
      <c r="A26054" t="s">
        <v>26380</v>
      </c>
      <c r="B26054">
        <v>0</v>
      </c>
      <c r="C26054">
        <v>589190</v>
      </c>
      <c r="D26054">
        <v>0</v>
      </c>
      <c r="E26054">
        <v>3356820</v>
      </c>
      <c r="F26054" s="4">
        <f t="shared" si="407"/>
        <v>1315336.6666666667</v>
      </c>
    </row>
    <row r="26055" spans="1:6" x14ac:dyDescent="0.3">
      <c r="A26055" t="s">
        <v>26381</v>
      </c>
      <c r="B26055">
        <v>0</v>
      </c>
      <c r="C26055">
        <v>4578860</v>
      </c>
      <c r="D26055">
        <v>1914000</v>
      </c>
      <c r="E26055">
        <v>2267760</v>
      </c>
      <c r="F26055" s="4">
        <f t="shared" si="407"/>
        <v>2920206.6666666665</v>
      </c>
    </row>
    <row r="26056" spans="1:6" x14ac:dyDescent="0.3">
      <c r="A26056" t="s">
        <v>26382</v>
      </c>
      <c r="B26056">
        <v>0</v>
      </c>
      <c r="C26056">
        <v>1671100</v>
      </c>
      <c r="D26056">
        <v>0</v>
      </c>
      <c r="E26056">
        <v>0</v>
      </c>
      <c r="F26056" s="4">
        <f t="shared" si="407"/>
        <v>557033.33333333337</v>
      </c>
    </row>
    <row r="26057" spans="1:6" x14ac:dyDescent="0.3">
      <c r="A26057" t="s">
        <v>26383</v>
      </c>
      <c r="B26057">
        <v>8406420</v>
      </c>
      <c r="C26057">
        <v>8510880</v>
      </c>
      <c r="D26057">
        <v>8115750</v>
      </c>
      <c r="E26057">
        <v>8382010</v>
      </c>
      <c r="F26057" s="4">
        <f t="shared" si="407"/>
        <v>8336213.333333333</v>
      </c>
    </row>
    <row r="26058" spans="1:6" x14ac:dyDescent="0.3">
      <c r="A26058" t="s">
        <v>26384</v>
      </c>
      <c r="B26058">
        <v>0</v>
      </c>
      <c r="C26058">
        <v>1612900</v>
      </c>
      <c r="D26058">
        <v>671740</v>
      </c>
      <c r="E26058">
        <v>931660</v>
      </c>
      <c r="F26058" s="4">
        <f t="shared" si="407"/>
        <v>1072100</v>
      </c>
    </row>
    <row r="26059" spans="1:6" x14ac:dyDescent="0.3">
      <c r="A26059" t="s">
        <v>26385</v>
      </c>
      <c r="B26059">
        <v>0</v>
      </c>
      <c r="C26059">
        <v>1452270</v>
      </c>
      <c r="D26059">
        <v>1100000</v>
      </c>
      <c r="E26059">
        <v>0</v>
      </c>
      <c r="F26059" s="4">
        <f t="shared" si="407"/>
        <v>850756.66666666663</v>
      </c>
    </row>
    <row r="26060" spans="1:6" x14ac:dyDescent="0.3">
      <c r="A26060" t="s">
        <v>26386</v>
      </c>
      <c r="B26060">
        <v>0</v>
      </c>
      <c r="C26060">
        <v>0</v>
      </c>
      <c r="D26060">
        <v>423150</v>
      </c>
      <c r="E26060">
        <v>0</v>
      </c>
      <c r="F26060" s="4">
        <f t="shared" si="407"/>
        <v>141050</v>
      </c>
    </row>
    <row r="26061" spans="1:6" x14ac:dyDescent="0.3">
      <c r="A26061" t="s">
        <v>26387</v>
      </c>
      <c r="B26061">
        <v>613400</v>
      </c>
      <c r="C26061">
        <v>0</v>
      </c>
      <c r="D26061">
        <v>438240</v>
      </c>
      <c r="E26061">
        <v>0</v>
      </c>
      <c r="F26061" s="4">
        <f t="shared" si="407"/>
        <v>146080</v>
      </c>
    </row>
    <row r="26062" spans="1:6" x14ac:dyDescent="0.3">
      <c r="A26062" t="s">
        <v>26388</v>
      </c>
      <c r="B26062">
        <v>0</v>
      </c>
      <c r="C26062">
        <v>2019310</v>
      </c>
      <c r="D26062">
        <v>0</v>
      </c>
      <c r="E26062">
        <v>2103000</v>
      </c>
      <c r="F26062" s="4">
        <f t="shared" si="407"/>
        <v>1374103.3333333333</v>
      </c>
    </row>
    <row r="26063" spans="1:6" x14ac:dyDescent="0.3">
      <c r="A26063" t="s">
        <v>26389</v>
      </c>
      <c r="B26063">
        <v>659470</v>
      </c>
      <c r="C26063">
        <v>0</v>
      </c>
      <c r="D26063">
        <v>0</v>
      </c>
      <c r="E26063">
        <v>0</v>
      </c>
      <c r="F26063" s="4">
        <f t="shared" si="407"/>
        <v>0</v>
      </c>
    </row>
    <row r="26064" spans="1:6" x14ac:dyDescent="0.3">
      <c r="A26064" t="s">
        <v>26390</v>
      </c>
      <c r="B26064">
        <v>0</v>
      </c>
      <c r="C26064">
        <v>525980</v>
      </c>
      <c r="D26064">
        <v>0</v>
      </c>
      <c r="E26064">
        <v>334880</v>
      </c>
      <c r="F26064" s="4">
        <f t="shared" si="407"/>
        <v>286953.33333333331</v>
      </c>
    </row>
    <row r="26065" spans="1:6" x14ac:dyDescent="0.3">
      <c r="A26065" t="s">
        <v>26391</v>
      </c>
      <c r="B26065">
        <v>0</v>
      </c>
      <c r="C26065">
        <v>0</v>
      </c>
      <c r="D26065">
        <v>625900</v>
      </c>
      <c r="E26065">
        <v>0</v>
      </c>
      <c r="F26065" s="4">
        <f t="shared" si="407"/>
        <v>208633.33333333334</v>
      </c>
    </row>
    <row r="26066" spans="1:6" x14ac:dyDescent="0.3">
      <c r="A26066" t="s">
        <v>26392</v>
      </c>
      <c r="B26066">
        <v>224770</v>
      </c>
      <c r="C26066">
        <v>0</v>
      </c>
      <c r="D26066">
        <v>0</v>
      </c>
      <c r="E26066">
        <v>0</v>
      </c>
      <c r="F26066" s="4">
        <f t="shared" si="407"/>
        <v>0</v>
      </c>
    </row>
    <row r="26067" spans="1:6" x14ac:dyDescent="0.3">
      <c r="A26067" t="s">
        <v>26393</v>
      </c>
      <c r="B26067">
        <v>0</v>
      </c>
      <c r="C26067">
        <v>0</v>
      </c>
      <c r="D26067">
        <v>910000</v>
      </c>
      <c r="E26067">
        <v>709800</v>
      </c>
      <c r="F26067" s="4">
        <f t="shared" si="407"/>
        <v>539933.33333333337</v>
      </c>
    </row>
    <row r="26068" spans="1:6" x14ac:dyDescent="0.3">
      <c r="A26068" t="s">
        <v>26394</v>
      </c>
      <c r="B26068">
        <v>0</v>
      </c>
      <c r="C26068">
        <v>453200</v>
      </c>
      <c r="D26068">
        <v>0</v>
      </c>
      <c r="E26068">
        <v>0</v>
      </c>
      <c r="F26068" s="4">
        <f t="shared" si="407"/>
        <v>151066.66666666666</v>
      </c>
    </row>
    <row r="26069" spans="1:6" x14ac:dyDescent="0.3">
      <c r="A26069" t="s">
        <v>26395</v>
      </c>
      <c r="B26069">
        <v>0</v>
      </c>
      <c r="C26069">
        <v>3132900</v>
      </c>
      <c r="D26069">
        <v>0</v>
      </c>
      <c r="E26069">
        <v>0</v>
      </c>
      <c r="F26069" s="4">
        <f t="shared" si="407"/>
        <v>1044300</v>
      </c>
    </row>
    <row r="26070" spans="1:6" x14ac:dyDescent="0.3">
      <c r="A26070" t="s">
        <v>26396</v>
      </c>
      <c r="B26070">
        <v>0</v>
      </c>
      <c r="C26070">
        <v>0</v>
      </c>
      <c r="D26070">
        <v>7968740</v>
      </c>
      <c r="E26070">
        <v>0</v>
      </c>
      <c r="F26070" s="4">
        <f t="shared" si="407"/>
        <v>2656246.6666666665</v>
      </c>
    </row>
    <row r="26071" spans="1:6" x14ac:dyDescent="0.3">
      <c r="A26071" t="s">
        <v>26397</v>
      </c>
      <c r="B26071">
        <v>0</v>
      </c>
      <c r="C26071">
        <v>0</v>
      </c>
      <c r="D26071">
        <v>938400</v>
      </c>
      <c r="E26071">
        <v>857040</v>
      </c>
      <c r="F26071" s="4">
        <f t="shared" si="407"/>
        <v>598480</v>
      </c>
    </row>
    <row r="26072" spans="1:6" x14ac:dyDescent="0.3">
      <c r="A26072" t="s">
        <v>26398</v>
      </c>
      <c r="B26072">
        <v>0</v>
      </c>
      <c r="C26072">
        <v>0</v>
      </c>
      <c r="D26072">
        <v>225000</v>
      </c>
      <c r="E26072">
        <v>2667160</v>
      </c>
      <c r="F26072" s="4">
        <f t="shared" si="407"/>
        <v>964053.33333333337</v>
      </c>
    </row>
    <row r="26073" spans="1:6" x14ac:dyDescent="0.3">
      <c r="A26073" t="s">
        <v>26399</v>
      </c>
      <c r="B26073">
        <v>0</v>
      </c>
      <c r="C26073">
        <v>2571570</v>
      </c>
      <c r="D26073">
        <v>983710</v>
      </c>
      <c r="E26073">
        <v>0</v>
      </c>
      <c r="F26073" s="4">
        <f t="shared" si="407"/>
        <v>1185093.3333333333</v>
      </c>
    </row>
    <row r="26074" spans="1:6" x14ac:dyDescent="0.3">
      <c r="A26074" t="s">
        <v>26400</v>
      </c>
      <c r="B26074">
        <v>0</v>
      </c>
      <c r="C26074">
        <v>0</v>
      </c>
      <c r="D26074">
        <v>1223950</v>
      </c>
      <c r="E26074">
        <v>0</v>
      </c>
      <c r="F26074" s="4">
        <f t="shared" si="407"/>
        <v>407983.33333333331</v>
      </c>
    </row>
    <row r="26075" spans="1:6" x14ac:dyDescent="0.3">
      <c r="A26075" t="s">
        <v>26401</v>
      </c>
      <c r="B26075">
        <v>1231120</v>
      </c>
      <c r="C26075">
        <v>1480000</v>
      </c>
      <c r="D26075">
        <v>0</v>
      </c>
      <c r="E26075">
        <v>0</v>
      </c>
      <c r="F26075" s="4">
        <f t="shared" si="407"/>
        <v>493333.33333333331</v>
      </c>
    </row>
    <row r="26076" spans="1:6" x14ac:dyDescent="0.3">
      <c r="A26076" t="s">
        <v>26402</v>
      </c>
      <c r="B26076">
        <v>0</v>
      </c>
      <c r="C26076">
        <v>0</v>
      </c>
      <c r="D26076">
        <v>711920</v>
      </c>
      <c r="E26076">
        <v>926000</v>
      </c>
      <c r="F26076" s="4">
        <f t="shared" si="407"/>
        <v>545973.33333333337</v>
      </c>
    </row>
    <row r="26077" spans="1:6" x14ac:dyDescent="0.3">
      <c r="A26077" t="s">
        <v>26403</v>
      </c>
      <c r="B26077">
        <v>1531730</v>
      </c>
      <c r="C26077">
        <v>0</v>
      </c>
      <c r="D26077">
        <v>1015920</v>
      </c>
      <c r="E26077">
        <v>596700</v>
      </c>
      <c r="F26077" s="4">
        <f t="shared" si="407"/>
        <v>537540</v>
      </c>
    </row>
    <row r="26078" spans="1:6" x14ac:dyDescent="0.3">
      <c r="A26078" t="s">
        <v>26404</v>
      </c>
      <c r="B26078">
        <v>0</v>
      </c>
      <c r="C26078">
        <v>899990</v>
      </c>
      <c r="D26078">
        <v>769860</v>
      </c>
      <c r="E26078">
        <v>502320</v>
      </c>
      <c r="F26078" s="4">
        <f t="shared" si="407"/>
        <v>724056.66666666663</v>
      </c>
    </row>
    <row r="26079" spans="1:6" x14ac:dyDescent="0.3">
      <c r="A26079" t="s">
        <v>26405</v>
      </c>
      <c r="B26079">
        <v>0</v>
      </c>
      <c r="C26079">
        <v>649900</v>
      </c>
      <c r="D26079">
        <v>3187490</v>
      </c>
      <c r="E26079">
        <v>1119300</v>
      </c>
      <c r="F26079" s="4">
        <f t="shared" si="407"/>
        <v>1652230</v>
      </c>
    </row>
    <row r="26080" spans="1:6" x14ac:dyDescent="0.3">
      <c r="A26080" t="s">
        <v>26406</v>
      </c>
      <c r="B26080">
        <v>0</v>
      </c>
      <c r="C26080">
        <v>285740</v>
      </c>
      <c r="D26080">
        <v>0</v>
      </c>
      <c r="E26080">
        <v>584900</v>
      </c>
      <c r="F26080" s="4">
        <f t="shared" si="407"/>
        <v>290213.33333333331</v>
      </c>
    </row>
    <row r="26081" spans="1:6" x14ac:dyDescent="0.3">
      <c r="A26081" t="s">
        <v>26407</v>
      </c>
      <c r="B26081">
        <v>0</v>
      </c>
      <c r="C26081">
        <v>0</v>
      </c>
      <c r="D26081">
        <v>907090</v>
      </c>
      <c r="E26081">
        <v>562380</v>
      </c>
      <c r="F26081" s="4">
        <f t="shared" si="407"/>
        <v>489823.33333333331</v>
      </c>
    </row>
    <row r="26082" spans="1:6" x14ac:dyDescent="0.3">
      <c r="A26082" t="s">
        <v>26408</v>
      </c>
      <c r="B26082">
        <v>0</v>
      </c>
      <c r="C26082">
        <v>0</v>
      </c>
      <c r="D26082">
        <v>260000</v>
      </c>
      <c r="E26082">
        <v>450560</v>
      </c>
      <c r="F26082" s="4">
        <f t="shared" si="407"/>
        <v>236853.33333333334</v>
      </c>
    </row>
    <row r="26083" spans="1:6" x14ac:dyDescent="0.3">
      <c r="A26083" t="s">
        <v>26409</v>
      </c>
      <c r="B26083">
        <v>0</v>
      </c>
      <c r="C26083">
        <v>471380</v>
      </c>
      <c r="D26083">
        <v>0</v>
      </c>
      <c r="E26083">
        <v>0</v>
      </c>
      <c r="F26083" s="4">
        <f t="shared" si="407"/>
        <v>157126.66666666666</v>
      </c>
    </row>
    <row r="26084" spans="1:6" x14ac:dyDescent="0.3">
      <c r="A26084" t="s">
        <v>26410</v>
      </c>
      <c r="B26084">
        <v>0</v>
      </c>
      <c r="C26084">
        <v>0</v>
      </c>
      <c r="D26084">
        <v>234600</v>
      </c>
      <c r="E26084">
        <v>0</v>
      </c>
      <c r="F26084" s="4">
        <f t="shared" si="407"/>
        <v>78200</v>
      </c>
    </row>
    <row r="26085" spans="1:6" x14ac:dyDescent="0.3">
      <c r="A26085" t="s">
        <v>26411</v>
      </c>
      <c r="B26085">
        <v>0</v>
      </c>
      <c r="C26085">
        <v>1510600</v>
      </c>
      <c r="D26085">
        <v>0</v>
      </c>
      <c r="E26085">
        <v>386000</v>
      </c>
      <c r="F26085" s="4">
        <f t="shared" si="407"/>
        <v>632200</v>
      </c>
    </row>
    <row r="26086" spans="1:6" x14ac:dyDescent="0.3">
      <c r="A26086" t="s">
        <v>26412</v>
      </c>
      <c r="B26086">
        <v>0</v>
      </c>
      <c r="C26086">
        <v>0</v>
      </c>
      <c r="D26086">
        <v>565500</v>
      </c>
      <c r="E26086">
        <v>0</v>
      </c>
      <c r="F26086" s="4">
        <f t="shared" si="407"/>
        <v>188500</v>
      </c>
    </row>
    <row r="26087" spans="1:6" x14ac:dyDescent="0.3">
      <c r="A26087" t="s">
        <v>26413</v>
      </c>
      <c r="B26087">
        <v>0</v>
      </c>
      <c r="C26087">
        <v>0</v>
      </c>
      <c r="D26087">
        <v>249000</v>
      </c>
      <c r="E26087">
        <v>0</v>
      </c>
      <c r="F26087" s="4">
        <f t="shared" si="407"/>
        <v>83000</v>
      </c>
    </row>
    <row r="26088" spans="1:6" x14ac:dyDescent="0.3">
      <c r="A26088" t="s">
        <v>26414</v>
      </c>
      <c r="B26088">
        <v>0</v>
      </c>
      <c r="C26088">
        <v>0</v>
      </c>
      <c r="D26088">
        <v>143780</v>
      </c>
      <c r="E26088">
        <v>475020</v>
      </c>
      <c r="F26088" s="4">
        <f t="shared" si="407"/>
        <v>206266.66666666666</v>
      </c>
    </row>
    <row r="26089" spans="1:6" x14ac:dyDescent="0.3">
      <c r="A26089" t="s">
        <v>26415</v>
      </c>
      <c r="B26089">
        <v>0</v>
      </c>
      <c r="C26089">
        <v>1113840</v>
      </c>
      <c r="D26089">
        <v>0</v>
      </c>
      <c r="E26089">
        <v>0</v>
      </c>
      <c r="F26089" s="4">
        <f t="shared" si="407"/>
        <v>371280</v>
      </c>
    </row>
    <row r="26090" spans="1:6" x14ac:dyDescent="0.3">
      <c r="A26090" t="s">
        <v>26416</v>
      </c>
      <c r="B26090">
        <v>827480</v>
      </c>
      <c r="C26090">
        <v>0</v>
      </c>
      <c r="D26090">
        <v>0</v>
      </c>
      <c r="E26090">
        <v>2181020</v>
      </c>
      <c r="F26090" s="4">
        <f t="shared" si="407"/>
        <v>727006.66666666663</v>
      </c>
    </row>
    <row r="26091" spans="1:6" x14ac:dyDescent="0.3">
      <c r="A26091" t="s">
        <v>26417</v>
      </c>
      <c r="B26091">
        <v>0</v>
      </c>
      <c r="C26091">
        <v>42172800</v>
      </c>
      <c r="D26091">
        <v>0</v>
      </c>
      <c r="E26091">
        <v>1435300</v>
      </c>
      <c r="F26091" s="4">
        <f t="shared" si="407"/>
        <v>14536033.333333334</v>
      </c>
    </row>
    <row r="26092" spans="1:6" x14ac:dyDescent="0.3">
      <c r="A26092" t="s">
        <v>26418</v>
      </c>
      <c r="B26092">
        <v>0</v>
      </c>
      <c r="C26092">
        <v>160000</v>
      </c>
      <c r="D26092">
        <v>0</v>
      </c>
      <c r="E26092">
        <v>0</v>
      </c>
      <c r="F26092" s="4">
        <f t="shared" si="407"/>
        <v>53333.333333333336</v>
      </c>
    </row>
    <row r="26093" spans="1:6" x14ac:dyDescent="0.3">
      <c r="A26093" t="s">
        <v>26419</v>
      </c>
      <c r="B26093">
        <v>0</v>
      </c>
      <c r="C26093">
        <v>0</v>
      </c>
      <c r="D26093">
        <v>1132040</v>
      </c>
      <c r="E26093">
        <v>0</v>
      </c>
      <c r="F26093" s="4">
        <f t="shared" si="407"/>
        <v>377346.66666666669</v>
      </c>
    </row>
    <row r="26094" spans="1:6" x14ac:dyDescent="0.3">
      <c r="A26094" t="s">
        <v>26420</v>
      </c>
      <c r="B26094">
        <v>0</v>
      </c>
      <c r="C26094">
        <v>160000</v>
      </c>
      <c r="D26094">
        <v>740000</v>
      </c>
      <c r="E26094">
        <v>990900</v>
      </c>
      <c r="F26094" s="4">
        <f t="shared" si="407"/>
        <v>630300</v>
      </c>
    </row>
    <row r="26095" spans="1:6" x14ac:dyDescent="0.3">
      <c r="A26095" t="s">
        <v>26421</v>
      </c>
      <c r="B26095">
        <v>411950</v>
      </c>
      <c r="C26095">
        <v>0</v>
      </c>
      <c r="D26095">
        <v>2046750</v>
      </c>
      <c r="E26095">
        <v>402000</v>
      </c>
      <c r="F26095" s="4">
        <f t="shared" si="407"/>
        <v>816250</v>
      </c>
    </row>
    <row r="26096" spans="1:6" x14ac:dyDescent="0.3">
      <c r="A26096" t="s">
        <v>26422</v>
      </c>
      <c r="B26096">
        <v>2054590</v>
      </c>
      <c r="C26096">
        <v>0</v>
      </c>
      <c r="D26096">
        <v>2116250</v>
      </c>
      <c r="E26096">
        <v>2177000</v>
      </c>
      <c r="F26096" s="4">
        <f t="shared" si="407"/>
        <v>1431083.3333333333</v>
      </c>
    </row>
    <row r="26097" spans="1:6" x14ac:dyDescent="0.3">
      <c r="A26097" t="s">
        <v>26423</v>
      </c>
      <c r="B26097">
        <v>0</v>
      </c>
      <c r="C26097">
        <v>2428980</v>
      </c>
      <c r="D26097">
        <v>845240</v>
      </c>
      <c r="E26097">
        <v>773500</v>
      </c>
      <c r="F26097" s="4">
        <f t="shared" si="407"/>
        <v>1349240</v>
      </c>
    </row>
    <row r="26098" spans="1:6" x14ac:dyDescent="0.3">
      <c r="A26098" t="s">
        <v>26424</v>
      </c>
      <c r="B26098">
        <v>0</v>
      </c>
      <c r="C26098">
        <v>0</v>
      </c>
      <c r="D26098">
        <v>214760</v>
      </c>
      <c r="E26098">
        <v>0</v>
      </c>
      <c r="F26098" s="4">
        <f t="shared" si="407"/>
        <v>71586.666666666672</v>
      </c>
    </row>
    <row r="26099" spans="1:6" x14ac:dyDescent="0.3">
      <c r="A26099" t="s">
        <v>26425</v>
      </c>
      <c r="B26099">
        <v>546000</v>
      </c>
      <c r="C26099">
        <v>0</v>
      </c>
      <c r="D26099">
        <v>583440</v>
      </c>
      <c r="E26099">
        <v>0</v>
      </c>
      <c r="F26099" s="4">
        <f t="shared" si="407"/>
        <v>194480</v>
      </c>
    </row>
    <row r="26100" spans="1:6" x14ac:dyDescent="0.3">
      <c r="A26100" t="s">
        <v>26426</v>
      </c>
      <c r="B26100">
        <v>0</v>
      </c>
      <c r="C26100">
        <v>1480000</v>
      </c>
      <c r="D26100">
        <v>0</v>
      </c>
      <c r="E26100">
        <v>1388320</v>
      </c>
      <c r="F26100" s="4">
        <f t="shared" si="407"/>
        <v>956106.66666666663</v>
      </c>
    </row>
    <row r="26101" spans="1:6" x14ac:dyDescent="0.3">
      <c r="A26101" t="s">
        <v>26427</v>
      </c>
      <c r="B26101">
        <v>0</v>
      </c>
      <c r="C26101">
        <v>627900</v>
      </c>
      <c r="D26101">
        <v>540540</v>
      </c>
      <c r="E26101">
        <v>248430</v>
      </c>
      <c r="F26101" s="4">
        <f t="shared" si="407"/>
        <v>472290</v>
      </c>
    </row>
    <row r="26102" spans="1:6" x14ac:dyDescent="0.3">
      <c r="A26102" t="s">
        <v>26428</v>
      </c>
      <c r="B26102">
        <v>909800</v>
      </c>
      <c r="C26102">
        <v>0</v>
      </c>
      <c r="D26102">
        <v>644640</v>
      </c>
      <c r="E26102">
        <v>0</v>
      </c>
      <c r="F26102" s="4">
        <f t="shared" si="407"/>
        <v>214880</v>
      </c>
    </row>
    <row r="26103" spans="1:6" x14ac:dyDescent="0.3">
      <c r="A26103" t="s">
        <v>26429</v>
      </c>
      <c r="B26103">
        <v>0</v>
      </c>
      <c r="C26103">
        <v>1113840</v>
      </c>
      <c r="D26103">
        <v>0</v>
      </c>
      <c r="E26103">
        <v>0</v>
      </c>
      <c r="F26103" s="4">
        <f t="shared" si="407"/>
        <v>371280</v>
      </c>
    </row>
    <row r="26104" spans="1:6" x14ac:dyDescent="0.3">
      <c r="A26104" t="s">
        <v>26430</v>
      </c>
      <c r="B26104">
        <v>0</v>
      </c>
      <c r="C26104">
        <v>895440</v>
      </c>
      <c r="D26104">
        <v>0</v>
      </c>
      <c r="E26104">
        <v>0</v>
      </c>
      <c r="F26104" s="4">
        <f t="shared" si="407"/>
        <v>298480</v>
      </c>
    </row>
    <row r="26105" spans="1:6" x14ac:dyDescent="0.3">
      <c r="A26105" t="s">
        <v>26431</v>
      </c>
      <c r="B26105">
        <v>0</v>
      </c>
      <c r="C26105">
        <v>436800</v>
      </c>
      <c r="D26105">
        <v>1349200</v>
      </c>
      <c r="E26105">
        <v>908280</v>
      </c>
      <c r="F26105" s="4">
        <f t="shared" si="407"/>
        <v>898093.33333333337</v>
      </c>
    </row>
    <row r="26106" spans="1:6" x14ac:dyDescent="0.3">
      <c r="A26106" t="s">
        <v>26432</v>
      </c>
      <c r="B26106">
        <v>0</v>
      </c>
      <c r="C26106">
        <v>619710</v>
      </c>
      <c r="D26106">
        <v>534900</v>
      </c>
      <c r="E26106">
        <v>1601240</v>
      </c>
      <c r="F26106" s="4">
        <f t="shared" si="407"/>
        <v>918616.66666666663</v>
      </c>
    </row>
    <row r="26107" spans="1:6" x14ac:dyDescent="0.3">
      <c r="A26107" t="s">
        <v>26433</v>
      </c>
      <c r="B26107">
        <v>0</v>
      </c>
      <c r="C26107">
        <v>0</v>
      </c>
      <c r="D26107">
        <v>2393520</v>
      </c>
      <c r="E26107">
        <v>405400</v>
      </c>
      <c r="F26107" s="4">
        <f t="shared" si="407"/>
        <v>932973.33333333337</v>
      </c>
    </row>
    <row r="26108" spans="1:6" x14ac:dyDescent="0.3">
      <c r="A26108" t="s">
        <v>26434</v>
      </c>
      <c r="B26108">
        <v>256000</v>
      </c>
      <c r="C26108">
        <v>0</v>
      </c>
      <c r="D26108">
        <v>995500</v>
      </c>
      <c r="E26108">
        <v>1076000</v>
      </c>
      <c r="F26108" s="4">
        <f t="shared" si="407"/>
        <v>690500</v>
      </c>
    </row>
    <row r="26109" spans="1:6" x14ac:dyDescent="0.3">
      <c r="A26109" t="s">
        <v>26435</v>
      </c>
      <c r="B26109">
        <v>0</v>
      </c>
      <c r="C26109">
        <v>0</v>
      </c>
      <c r="D26109">
        <v>495600</v>
      </c>
      <c r="E26109">
        <v>382200</v>
      </c>
      <c r="F26109" s="4">
        <f t="shared" si="407"/>
        <v>292600</v>
      </c>
    </row>
    <row r="26110" spans="1:6" x14ac:dyDescent="0.3">
      <c r="A26110" t="s">
        <v>26436</v>
      </c>
      <c r="B26110">
        <v>152880</v>
      </c>
      <c r="C26110">
        <v>0</v>
      </c>
      <c r="D26110">
        <v>0</v>
      </c>
      <c r="E26110">
        <v>0</v>
      </c>
      <c r="F26110" s="4">
        <f t="shared" si="407"/>
        <v>0</v>
      </c>
    </row>
    <row r="26111" spans="1:6" x14ac:dyDescent="0.3">
      <c r="A26111" t="s">
        <v>26437</v>
      </c>
      <c r="B26111">
        <v>0</v>
      </c>
      <c r="C26111">
        <v>0</v>
      </c>
      <c r="D26111">
        <v>185640</v>
      </c>
      <c r="E26111">
        <v>611280</v>
      </c>
      <c r="F26111" s="4">
        <f t="shared" si="407"/>
        <v>265640</v>
      </c>
    </row>
    <row r="26112" spans="1:6" x14ac:dyDescent="0.3">
      <c r="A26112" t="s">
        <v>26438</v>
      </c>
      <c r="B26112">
        <v>0</v>
      </c>
      <c r="C26112">
        <v>0</v>
      </c>
      <c r="D26112">
        <v>982800</v>
      </c>
      <c r="E26112">
        <v>547400</v>
      </c>
      <c r="F26112" s="4">
        <f t="shared" si="407"/>
        <v>510066.66666666669</v>
      </c>
    </row>
    <row r="26113" spans="1:6" x14ac:dyDescent="0.3">
      <c r="A26113" t="s">
        <v>26439</v>
      </c>
      <c r="B26113">
        <v>0</v>
      </c>
      <c r="C26113">
        <v>0</v>
      </c>
      <c r="D26113">
        <v>281190</v>
      </c>
      <c r="E26113">
        <v>0</v>
      </c>
      <c r="F26113" s="4">
        <f t="shared" si="407"/>
        <v>93730</v>
      </c>
    </row>
    <row r="26114" spans="1:6" x14ac:dyDescent="0.3">
      <c r="A26114" t="s">
        <v>26440</v>
      </c>
      <c r="B26114">
        <v>832200</v>
      </c>
      <c r="C26114">
        <v>0</v>
      </c>
      <c r="D26114">
        <v>984620</v>
      </c>
      <c r="E26114">
        <v>738000</v>
      </c>
      <c r="F26114" s="4">
        <f t="shared" si="407"/>
        <v>574206.66666666663</v>
      </c>
    </row>
    <row r="26115" spans="1:6" x14ac:dyDescent="0.3">
      <c r="A26115" t="s">
        <v>26441</v>
      </c>
      <c r="B26115">
        <v>0</v>
      </c>
      <c r="C26115">
        <v>0</v>
      </c>
      <c r="D26115">
        <v>5137800</v>
      </c>
      <c r="E26115">
        <v>386000</v>
      </c>
      <c r="F26115" s="4">
        <f t="shared" ref="F26115:F26178" si="408">SUM(C26115:E26115)/3</f>
        <v>1841266.6666666667</v>
      </c>
    </row>
    <row r="26116" spans="1:6" x14ac:dyDescent="0.3">
      <c r="A26116" t="s">
        <v>26442</v>
      </c>
      <c r="B26116">
        <v>390000</v>
      </c>
      <c r="C26116">
        <v>0</v>
      </c>
      <c r="D26116">
        <v>228960</v>
      </c>
      <c r="E26116">
        <v>855200</v>
      </c>
      <c r="F26116" s="4">
        <f t="shared" si="408"/>
        <v>361386.66666666669</v>
      </c>
    </row>
    <row r="26117" spans="1:6" x14ac:dyDescent="0.3">
      <c r="A26117" t="s">
        <v>26443</v>
      </c>
      <c r="B26117">
        <v>0</v>
      </c>
      <c r="C26117">
        <v>1590000</v>
      </c>
      <c r="D26117">
        <v>357000</v>
      </c>
      <c r="E26117">
        <v>0</v>
      </c>
      <c r="F26117" s="4">
        <f t="shared" si="408"/>
        <v>649000</v>
      </c>
    </row>
    <row r="26118" spans="1:6" x14ac:dyDescent="0.3">
      <c r="A26118" t="s">
        <v>26444</v>
      </c>
      <c r="B26118">
        <v>0</v>
      </c>
      <c r="C26118">
        <v>767800</v>
      </c>
      <c r="D26118">
        <v>228000</v>
      </c>
      <c r="E26118">
        <v>1305460</v>
      </c>
      <c r="F26118" s="4">
        <f t="shared" si="408"/>
        <v>767086.66666666663</v>
      </c>
    </row>
    <row r="26119" spans="1:6" x14ac:dyDescent="0.3">
      <c r="A26119" t="s">
        <v>969</v>
      </c>
      <c r="B26119">
        <v>0</v>
      </c>
      <c r="C26119">
        <v>230000</v>
      </c>
      <c r="D26119">
        <v>611520</v>
      </c>
      <c r="E26119">
        <v>0</v>
      </c>
      <c r="F26119" s="4">
        <f t="shared" si="408"/>
        <v>280506.66666666669</v>
      </c>
    </row>
    <row r="26120" spans="1:6" x14ac:dyDescent="0.3">
      <c r="A26120" t="s">
        <v>26445</v>
      </c>
      <c r="B26120">
        <v>596880</v>
      </c>
      <c r="C26120">
        <v>613630</v>
      </c>
      <c r="D26120">
        <v>0</v>
      </c>
      <c r="E26120">
        <v>1909080</v>
      </c>
      <c r="F26120" s="4">
        <f t="shared" si="408"/>
        <v>840903.33333333337</v>
      </c>
    </row>
    <row r="26121" spans="1:6" x14ac:dyDescent="0.3">
      <c r="A26121" t="s">
        <v>26446</v>
      </c>
      <c r="B26121">
        <v>0</v>
      </c>
      <c r="C26121">
        <v>649740</v>
      </c>
      <c r="D26121">
        <v>0</v>
      </c>
      <c r="E26121">
        <v>0</v>
      </c>
      <c r="F26121" s="4">
        <f t="shared" si="408"/>
        <v>216580</v>
      </c>
    </row>
    <row r="26122" spans="1:6" x14ac:dyDescent="0.3">
      <c r="A26122" t="s">
        <v>26447</v>
      </c>
      <c r="B26122">
        <v>0</v>
      </c>
      <c r="C26122">
        <v>0</v>
      </c>
      <c r="D26122">
        <v>1371910</v>
      </c>
      <c r="E26122">
        <v>0</v>
      </c>
      <c r="F26122" s="4">
        <f t="shared" si="408"/>
        <v>457303.33333333331</v>
      </c>
    </row>
    <row r="26123" spans="1:6" x14ac:dyDescent="0.3">
      <c r="A26123" t="s">
        <v>26448</v>
      </c>
      <c r="B26123">
        <v>0</v>
      </c>
      <c r="C26123">
        <v>0</v>
      </c>
      <c r="D26123">
        <v>709620</v>
      </c>
      <c r="E26123">
        <v>1053600</v>
      </c>
      <c r="F26123" s="4">
        <f t="shared" si="408"/>
        <v>587740</v>
      </c>
    </row>
    <row r="26124" spans="1:6" x14ac:dyDescent="0.3">
      <c r="A26124" t="s">
        <v>26449</v>
      </c>
      <c r="B26124">
        <v>740000</v>
      </c>
      <c r="C26124">
        <v>0</v>
      </c>
      <c r="D26124">
        <v>1242080</v>
      </c>
      <c r="E26124">
        <v>917600</v>
      </c>
      <c r="F26124" s="4">
        <f t="shared" si="408"/>
        <v>719893.33333333337</v>
      </c>
    </row>
    <row r="26125" spans="1:6" x14ac:dyDescent="0.3">
      <c r="A26125" t="s">
        <v>26450</v>
      </c>
      <c r="B26125">
        <v>0</v>
      </c>
      <c r="C26125">
        <v>3527480</v>
      </c>
      <c r="D26125">
        <v>0</v>
      </c>
      <c r="E26125">
        <v>2013180</v>
      </c>
      <c r="F26125" s="4">
        <f t="shared" si="408"/>
        <v>1846886.6666666667</v>
      </c>
    </row>
    <row r="26126" spans="1:6" x14ac:dyDescent="0.3">
      <c r="A26126" t="s">
        <v>26451</v>
      </c>
      <c r="B26126">
        <v>1650000</v>
      </c>
      <c r="C26126">
        <v>0</v>
      </c>
      <c r="D26126">
        <v>0</v>
      </c>
      <c r="E26126">
        <v>1323000</v>
      </c>
      <c r="F26126" s="4">
        <f t="shared" si="408"/>
        <v>441000</v>
      </c>
    </row>
    <row r="26127" spans="1:6" x14ac:dyDescent="0.3">
      <c r="A26127" t="s">
        <v>26452</v>
      </c>
      <c r="B26127">
        <v>0</v>
      </c>
      <c r="C26127">
        <v>500500</v>
      </c>
      <c r="D26127">
        <v>0</v>
      </c>
      <c r="E26127">
        <v>0</v>
      </c>
      <c r="F26127" s="4">
        <f t="shared" si="408"/>
        <v>166833.33333333334</v>
      </c>
    </row>
    <row r="26128" spans="1:6" x14ac:dyDescent="0.3">
      <c r="A26128" t="s">
        <v>26453</v>
      </c>
      <c r="B26128">
        <v>1105200</v>
      </c>
      <c r="C26128">
        <v>0</v>
      </c>
      <c r="D26128">
        <v>2224600</v>
      </c>
      <c r="E26128">
        <v>2096440</v>
      </c>
      <c r="F26128" s="4">
        <f t="shared" si="408"/>
        <v>1440346.6666666667</v>
      </c>
    </row>
    <row r="26129" spans="1:6" x14ac:dyDescent="0.3">
      <c r="A26129" t="s">
        <v>26454</v>
      </c>
      <c r="B26129">
        <v>0</v>
      </c>
      <c r="C26129">
        <v>2167690</v>
      </c>
      <c r="D26129">
        <v>2240490</v>
      </c>
      <c r="E26129">
        <v>2142200</v>
      </c>
      <c r="F26129" s="4">
        <f t="shared" si="408"/>
        <v>2183460</v>
      </c>
    </row>
    <row r="26130" spans="1:6" x14ac:dyDescent="0.3">
      <c r="A26130" t="s">
        <v>26455</v>
      </c>
      <c r="B26130">
        <v>0</v>
      </c>
      <c r="C26130">
        <v>256000</v>
      </c>
      <c r="D26130">
        <v>0</v>
      </c>
      <c r="E26130">
        <v>0</v>
      </c>
      <c r="F26130" s="4">
        <f t="shared" si="408"/>
        <v>85333.333333333328</v>
      </c>
    </row>
    <row r="26131" spans="1:6" x14ac:dyDescent="0.3">
      <c r="A26131" t="s">
        <v>26456</v>
      </c>
      <c r="B26131">
        <v>600600</v>
      </c>
      <c r="C26131">
        <v>3365200</v>
      </c>
      <c r="D26131">
        <v>0</v>
      </c>
      <c r="E26131">
        <v>2664740</v>
      </c>
      <c r="F26131" s="4">
        <f t="shared" si="408"/>
        <v>2009980</v>
      </c>
    </row>
    <row r="26132" spans="1:6" x14ac:dyDescent="0.3">
      <c r="A26132" t="s">
        <v>26457</v>
      </c>
      <c r="B26132">
        <v>0</v>
      </c>
      <c r="C26132">
        <v>0</v>
      </c>
      <c r="D26132">
        <v>218400</v>
      </c>
      <c r="E26132">
        <v>820000</v>
      </c>
      <c r="F26132" s="4">
        <f t="shared" si="408"/>
        <v>346133.33333333331</v>
      </c>
    </row>
    <row r="26133" spans="1:6" x14ac:dyDescent="0.3">
      <c r="A26133" t="s">
        <v>26458</v>
      </c>
      <c r="B26133">
        <v>0</v>
      </c>
      <c r="C26133">
        <v>0</v>
      </c>
      <c r="D26133">
        <v>1405180</v>
      </c>
      <c r="E26133">
        <v>804000</v>
      </c>
      <c r="F26133" s="4">
        <f t="shared" si="408"/>
        <v>736393.33333333337</v>
      </c>
    </row>
    <row r="26134" spans="1:6" x14ac:dyDescent="0.3">
      <c r="A26134" t="s">
        <v>26459</v>
      </c>
      <c r="B26134">
        <v>0</v>
      </c>
      <c r="C26134">
        <v>0</v>
      </c>
      <c r="D26134">
        <v>1926810</v>
      </c>
      <c r="E26134">
        <v>804000</v>
      </c>
      <c r="F26134" s="4">
        <f t="shared" si="408"/>
        <v>910270</v>
      </c>
    </row>
    <row r="26135" spans="1:6" x14ac:dyDescent="0.3">
      <c r="A26135" t="s">
        <v>26460</v>
      </c>
      <c r="B26135">
        <v>0</v>
      </c>
      <c r="C26135">
        <v>791100</v>
      </c>
      <c r="D26135">
        <v>0</v>
      </c>
      <c r="E26135">
        <v>0</v>
      </c>
      <c r="F26135" s="4">
        <f t="shared" si="408"/>
        <v>263700</v>
      </c>
    </row>
    <row r="26136" spans="1:6" x14ac:dyDescent="0.3">
      <c r="A26136" t="s">
        <v>26461</v>
      </c>
      <c r="B26136">
        <v>0</v>
      </c>
      <c r="C26136">
        <v>0</v>
      </c>
      <c r="D26136">
        <v>1787660</v>
      </c>
      <c r="E26136">
        <v>1242000</v>
      </c>
      <c r="F26136" s="4">
        <f t="shared" si="408"/>
        <v>1009886.6666666666</v>
      </c>
    </row>
    <row r="26137" spans="1:6" x14ac:dyDescent="0.3">
      <c r="A26137" t="s">
        <v>26462</v>
      </c>
      <c r="B26137">
        <v>0</v>
      </c>
      <c r="C26137">
        <v>557780</v>
      </c>
      <c r="D26137">
        <v>591600</v>
      </c>
      <c r="E26137">
        <v>0</v>
      </c>
      <c r="F26137" s="4">
        <f t="shared" si="408"/>
        <v>383126.66666666669</v>
      </c>
    </row>
    <row r="26138" spans="1:6" x14ac:dyDescent="0.3">
      <c r="A26138" t="s">
        <v>26463</v>
      </c>
      <c r="B26138">
        <v>0</v>
      </c>
      <c r="C26138">
        <v>2093610</v>
      </c>
      <c r="D26138">
        <v>0</v>
      </c>
      <c r="E26138">
        <v>0</v>
      </c>
      <c r="F26138" s="4">
        <f t="shared" si="408"/>
        <v>697870</v>
      </c>
    </row>
    <row r="26139" spans="1:6" x14ac:dyDescent="0.3">
      <c r="A26139" t="s">
        <v>26464</v>
      </c>
      <c r="B26139">
        <v>0</v>
      </c>
      <c r="C26139">
        <v>546910</v>
      </c>
      <c r="D26139">
        <v>0</v>
      </c>
      <c r="E26139">
        <v>0</v>
      </c>
      <c r="F26139" s="4">
        <f t="shared" si="408"/>
        <v>182303.33333333334</v>
      </c>
    </row>
    <row r="26140" spans="1:6" x14ac:dyDescent="0.3">
      <c r="A26140" t="s">
        <v>26465</v>
      </c>
      <c r="B26140">
        <v>566300</v>
      </c>
      <c r="C26140">
        <v>0</v>
      </c>
      <c r="D26140">
        <v>0</v>
      </c>
      <c r="E26140">
        <v>0</v>
      </c>
      <c r="F26140" s="4">
        <f t="shared" si="408"/>
        <v>0</v>
      </c>
    </row>
    <row r="26141" spans="1:6" x14ac:dyDescent="0.3">
      <c r="A26141" t="s">
        <v>26466</v>
      </c>
      <c r="B26141">
        <v>0</v>
      </c>
      <c r="C26141">
        <v>0</v>
      </c>
      <c r="D26141">
        <v>1585720</v>
      </c>
      <c r="E26141">
        <v>0</v>
      </c>
      <c r="F26141" s="4">
        <f t="shared" si="408"/>
        <v>528573.33333333337</v>
      </c>
    </row>
    <row r="26142" spans="1:6" x14ac:dyDescent="0.3">
      <c r="A26142" t="s">
        <v>26467</v>
      </c>
      <c r="B26142">
        <v>409500</v>
      </c>
      <c r="C26142">
        <v>409500</v>
      </c>
      <c r="D26142">
        <v>0</v>
      </c>
      <c r="E26142">
        <v>8399000</v>
      </c>
      <c r="F26142" s="4">
        <f t="shared" si="408"/>
        <v>2936166.6666666665</v>
      </c>
    </row>
    <row r="26143" spans="1:6" x14ac:dyDescent="0.3">
      <c r="A26143" t="s">
        <v>26468</v>
      </c>
      <c r="B26143">
        <v>0</v>
      </c>
      <c r="C26143">
        <v>1305000</v>
      </c>
      <c r="D26143">
        <v>0</v>
      </c>
      <c r="E26143">
        <v>0</v>
      </c>
      <c r="F26143" s="4">
        <f t="shared" si="408"/>
        <v>435000</v>
      </c>
    </row>
    <row r="26144" spans="1:6" x14ac:dyDescent="0.3">
      <c r="A26144" t="s">
        <v>26469</v>
      </c>
      <c r="B26144">
        <v>411950</v>
      </c>
      <c r="C26144">
        <v>0</v>
      </c>
      <c r="D26144">
        <v>0</v>
      </c>
      <c r="E26144">
        <v>0</v>
      </c>
      <c r="F26144" s="4">
        <f t="shared" si="408"/>
        <v>0</v>
      </c>
    </row>
    <row r="26145" spans="1:6" x14ac:dyDescent="0.3">
      <c r="A26145" t="s">
        <v>26470</v>
      </c>
      <c r="B26145">
        <v>0</v>
      </c>
      <c r="C26145">
        <v>0</v>
      </c>
      <c r="D26145">
        <v>322140</v>
      </c>
      <c r="E26145">
        <v>469200</v>
      </c>
      <c r="F26145" s="4">
        <f t="shared" si="408"/>
        <v>263780</v>
      </c>
    </row>
    <row r="26146" spans="1:6" x14ac:dyDescent="0.3">
      <c r="A26146" t="s">
        <v>26471</v>
      </c>
      <c r="B26146">
        <v>718900</v>
      </c>
      <c r="C26146">
        <v>0</v>
      </c>
      <c r="D26146">
        <v>1302210</v>
      </c>
      <c r="E26146">
        <v>1493400</v>
      </c>
      <c r="F26146" s="4">
        <f t="shared" si="408"/>
        <v>931870</v>
      </c>
    </row>
    <row r="26147" spans="1:6" x14ac:dyDescent="0.3">
      <c r="A26147" t="s">
        <v>26472</v>
      </c>
      <c r="B26147">
        <v>0</v>
      </c>
      <c r="C26147">
        <v>1485120</v>
      </c>
      <c r="D26147">
        <v>0</v>
      </c>
      <c r="E26147">
        <v>3221400</v>
      </c>
      <c r="F26147" s="4">
        <f t="shared" si="408"/>
        <v>1568840</v>
      </c>
    </row>
    <row r="26148" spans="1:6" x14ac:dyDescent="0.3">
      <c r="A26148" t="s">
        <v>26473</v>
      </c>
      <c r="B26148">
        <v>0</v>
      </c>
      <c r="C26148">
        <v>2864850</v>
      </c>
      <c r="D26148">
        <v>0</v>
      </c>
      <c r="E26148">
        <v>1362050</v>
      </c>
      <c r="F26148" s="4">
        <f t="shared" si="408"/>
        <v>1408966.6666666667</v>
      </c>
    </row>
    <row r="26149" spans="1:6" x14ac:dyDescent="0.3">
      <c r="A26149" t="s">
        <v>26474</v>
      </c>
      <c r="B26149">
        <v>0</v>
      </c>
      <c r="C26149">
        <v>0</v>
      </c>
      <c r="D26149">
        <v>1583400</v>
      </c>
      <c r="E26149">
        <v>0</v>
      </c>
      <c r="F26149" s="4">
        <f t="shared" si="408"/>
        <v>527800</v>
      </c>
    </row>
    <row r="26150" spans="1:6" x14ac:dyDescent="0.3">
      <c r="A26150" t="s">
        <v>26475</v>
      </c>
      <c r="B26150">
        <v>1237400</v>
      </c>
      <c r="C26150">
        <v>0</v>
      </c>
      <c r="D26150">
        <v>2761840</v>
      </c>
      <c r="E26150">
        <v>0</v>
      </c>
      <c r="F26150" s="4">
        <f t="shared" si="408"/>
        <v>920613.33333333337</v>
      </c>
    </row>
    <row r="26151" spans="1:6" x14ac:dyDescent="0.3">
      <c r="A26151" t="s">
        <v>26476</v>
      </c>
      <c r="B26151">
        <v>950040</v>
      </c>
      <c r="C26151">
        <v>0</v>
      </c>
      <c r="D26151">
        <v>0</v>
      </c>
      <c r="E26151">
        <v>0</v>
      </c>
      <c r="F26151" s="4">
        <f t="shared" si="408"/>
        <v>0</v>
      </c>
    </row>
    <row r="26152" spans="1:6" x14ac:dyDescent="0.3">
      <c r="A26152" t="s">
        <v>26477</v>
      </c>
      <c r="B26152">
        <v>0</v>
      </c>
      <c r="C26152">
        <v>0</v>
      </c>
      <c r="D26152">
        <v>300300</v>
      </c>
      <c r="E26152">
        <v>1378700</v>
      </c>
      <c r="F26152" s="4">
        <f t="shared" si="408"/>
        <v>559666.66666666663</v>
      </c>
    </row>
    <row r="26153" spans="1:6" x14ac:dyDescent="0.3">
      <c r="A26153" t="s">
        <v>26478</v>
      </c>
      <c r="B26153">
        <v>0</v>
      </c>
      <c r="C26153">
        <v>0</v>
      </c>
      <c r="D26153">
        <v>2583400</v>
      </c>
      <c r="E26153">
        <v>2601600</v>
      </c>
      <c r="F26153" s="4">
        <f t="shared" si="408"/>
        <v>1728333.3333333333</v>
      </c>
    </row>
    <row r="26154" spans="1:6" x14ac:dyDescent="0.3">
      <c r="A26154" t="s">
        <v>26479</v>
      </c>
      <c r="B26154">
        <v>1420130</v>
      </c>
      <c r="C26154">
        <v>0</v>
      </c>
      <c r="D26154">
        <v>0</v>
      </c>
      <c r="E26154">
        <v>2150500</v>
      </c>
      <c r="F26154" s="4">
        <f t="shared" si="408"/>
        <v>716833.33333333337</v>
      </c>
    </row>
    <row r="26155" spans="1:6" x14ac:dyDescent="0.3">
      <c r="A26155" t="s">
        <v>26480</v>
      </c>
      <c r="B26155">
        <v>0</v>
      </c>
      <c r="C26155">
        <v>1326900</v>
      </c>
      <c r="D26155">
        <v>0</v>
      </c>
      <c r="E26155">
        <v>820000</v>
      </c>
      <c r="F26155" s="4">
        <f t="shared" si="408"/>
        <v>715633.33333333337</v>
      </c>
    </row>
    <row r="26156" spans="1:6" x14ac:dyDescent="0.3">
      <c r="A26156" t="s">
        <v>26481</v>
      </c>
      <c r="B26156">
        <v>0</v>
      </c>
      <c r="C26156">
        <v>423150</v>
      </c>
      <c r="D26156">
        <v>730000</v>
      </c>
      <c r="E26156">
        <v>0</v>
      </c>
      <c r="F26156" s="4">
        <f t="shared" si="408"/>
        <v>384383.33333333331</v>
      </c>
    </row>
    <row r="26157" spans="1:6" x14ac:dyDescent="0.3">
      <c r="A26157" t="s">
        <v>26482</v>
      </c>
      <c r="B26157">
        <v>0</v>
      </c>
      <c r="C26157">
        <v>568900</v>
      </c>
      <c r="D26157">
        <v>0</v>
      </c>
      <c r="E26157">
        <v>1341380</v>
      </c>
      <c r="F26157" s="4">
        <f t="shared" si="408"/>
        <v>636760</v>
      </c>
    </row>
    <row r="26158" spans="1:6" x14ac:dyDescent="0.3">
      <c r="A26158" t="s">
        <v>26483</v>
      </c>
      <c r="B26158">
        <v>0</v>
      </c>
      <c r="C26158">
        <v>370000</v>
      </c>
      <c r="D26158">
        <v>0</v>
      </c>
      <c r="E26158">
        <v>0</v>
      </c>
      <c r="F26158" s="4">
        <f t="shared" si="408"/>
        <v>123333.33333333333</v>
      </c>
    </row>
    <row r="26159" spans="1:6" x14ac:dyDescent="0.3">
      <c r="A26159" t="s">
        <v>26484</v>
      </c>
      <c r="B26159">
        <v>600000</v>
      </c>
      <c r="C26159">
        <v>0</v>
      </c>
      <c r="D26159">
        <v>549640</v>
      </c>
      <c r="E26159">
        <v>0</v>
      </c>
      <c r="F26159" s="4">
        <f t="shared" si="408"/>
        <v>183213.33333333334</v>
      </c>
    </row>
    <row r="26160" spans="1:6" x14ac:dyDescent="0.3">
      <c r="A26160" t="s">
        <v>26485</v>
      </c>
      <c r="B26160">
        <v>978250</v>
      </c>
      <c r="C26160">
        <v>864500</v>
      </c>
      <c r="D26160">
        <v>0</v>
      </c>
      <c r="E26160">
        <v>1253070</v>
      </c>
      <c r="F26160" s="4">
        <f t="shared" si="408"/>
        <v>705856.66666666663</v>
      </c>
    </row>
    <row r="26161" spans="1:6" x14ac:dyDescent="0.3">
      <c r="A26161" t="s">
        <v>26486</v>
      </c>
      <c r="B26161">
        <v>0</v>
      </c>
      <c r="C26161">
        <v>230000</v>
      </c>
      <c r="D26161">
        <v>0</v>
      </c>
      <c r="E26161">
        <v>0</v>
      </c>
      <c r="F26161" s="4">
        <f t="shared" si="408"/>
        <v>76666.666666666672</v>
      </c>
    </row>
    <row r="26162" spans="1:6" x14ac:dyDescent="0.3">
      <c r="A26162" t="s">
        <v>26487</v>
      </c>
      <c r="B26162">
        <v>0</v>
      </c>
      <c r="C26162">
        <v>0</v>
      </c>
      <c r="D26162">
        <v>3510250</v>
      </c>
      <c r="E26162">
        <v>1220800</v>
      </c>
      <c r="F26162" s="4">
        <f t="shared" si="408"/>
        <v>1577016.6666666667</v>
      </c>
    </row>
    <row r="26163" spans="1:6" x14ac:dyDescent="0.3">
      <c r="A26163" t="s">
        <v>26488</v>
      </c>
      <c r="B26163">
        <v>230000</v>
      </c>
      <c r="C26163">
        <v>0</v>
      </c>
      <c r="D26163">
        <v>311100</v>
      </c>
      <c r="E26163">
        <v>0</v>
      </c>
      <c r="F26163" s="4">
        <f t="shared" si="408"/>
        <v>103700</v>
      </c>
    </row>
    <row r="26164" spans="1:6" x14ac:dyDescent="0.3">
      <c r="A26164" t="s">
        <v>26489</v>
      </c>
      <c r="B26164">
        <v>0</v>
      </c>
      <c r="C26164">
        <v>2349410</v>
      </c>
      <c r="D26164">
        <v>2783860</v>
      </c>
      <c r="E26164">
        <v>3341380</v>
      </c>
      <c r="F26164" s="4">
        <f t="shared" si="408"/>
        <v>2824883.3333333335</v>
      </c>
    </row>
    <row r="26165" spans="1:6" x14ac:dyDescent="0.3">
      <c r="A26165" t="s">
        <v>26490</v>
      </c>
      <c r="B26165">
        <v>942000</v>
      </c>
      <c r="C26165">
        <v>0</v>
      </c>
      <c r="D26165">
        <v>469200</v>
      </c>
      <c r="E26165">
        <v>0</v>
      </c>
      <c r="F26165" s="4">
        <f t="shared" si="408"/>
        <v>156400</v>
      </c>
    </row>
    <row r="26166" spans="1:6" x14ac:dyDescent="0.3">
      <c r="A26166" t="s">
        <v>26491</v>
      </c>
      <c r="B26166">
        <v>787440</v>
      </c>
      <c r="C26166">
        <v>0</v>
      </c>
      <c r="D26166">
        <v>0</v>
      </c>
      <c r="E26166">
        <v>0</v>
      </c>
      <c r="F26166" s="4">
        <f t="shared" si="408"/>
        <v>0</v>
      </c>
    </row>
    <row r="26167" spans="1:6" x14ac:dyDescent="0.3">
      <c r="A26167" t="s">
        <v>26492</v>
      </c>
      <c r="B26167">
        <v>1321320</v>
      </c>
      <c r="C26167">
        <v>862680</v>
      </c>
      <c r="D26167">
        <v>0</v>
      </c>
      <c r="E26167">
        <v>425700</v>
      </c>
      <c r="F26167" s="4">
        <f t="shared" si="408"/>
        <v>429460</v>
      </c>
    </row>
    <row r="26168" spans="1:6" x14ac:dyDescent="0.3">
      <c r="A26168" t="s">
        <v>26493</v>
      </c>
      <c r="B26168">
        <v>466810</v>
      </c>
      <c r="C26168">
        <v>0</v>
      </c>
      <c r="D26168">
        <v>0</v>
      </c>
      <c r="E26168">
        <v>0</v>
      </c>
      <c r="F26168" s="4">
        <f t="shared" si="408"/>
        <v>0</v>
      </c>
    </row>
    <row r="26169" spans="1:6" x14ac:dyDescent="0.3">
      <c r="A26169" t="s">
        <v>26494</v>
      </c>
      <c r="B26169">
        <v>160000</v>
      </c>
      <c r="C26169">
        <v>0</v>
      </c>
      <c r="D26169">
        <v>0</v>
      </c>
      <c r="E26169">
        <v>1678680</v>
      </c>
      <c r="F26169" s="4">
        <f t="shared" si="408"/>
        <v>559560</v>
      </c>
    </row>
    <row r="26170" spans="1:6" x14ac:dyDescent="0.3">
      <c r="A26170" t="s">
        <v>26495</v>
      </c>
      <c r="B26170">
        <v>0</v>
      </c>
      <c r="C26170">
        <v>707550</v>
      </c>
      <c r="D26170">
        <v>0</v>
      </c>
      <c r="E26170">
        <v>0</v>
      </c>
      <c r="F26170" s="4">
        <f t="shared" si="408"/>
        <v>235850</v>
      </c>
    </row>
    <row r="26171" spans="1:6" x14ac:dyDescent="0.3">
      <c r="A26171" t="s">
        <v>26496</v>
      </c>
      <c r="B26171">
        <v>273000</v>
      </c>
      <c r="C26171">
        <v>0</v>
      </c>
      <c r="D26171">
        <v>2268120</v>
      </c>
      <c r="E26171">
        <v>1081560</v>
      </c>
      <c r="F26171" s="4">
        <f t="shared" si="408"/>
        <v>1116560</v>
      </c>
    </row>
    <row r="26172" spans="1:6" x14ac:dyDescent="0.3">
      <c r="A26172" t="s">
        <v>26497</v>
      </c>
      <c r="B26172">
        <v>0</v>
      </c>
      <c r="C26172">
        <v>1121220</v>
      </c>
      <c r="D26172">
        <v>234600</v>
      </c>
      <c r="E26172">
        <v>0</v>
      </c>
      <c r="F26172" s="4">
        <f t="shared" si="408"/>
        <v>451940</v>
      </c>
    </row>
    <row r="26173" spans="1:6" x14ac:dyDescent="0.3">
      <c r="A26173" t="s">
        <v>26498</v>
      </c>
      <c r="B26173">
        <v>1948680</v>
      </c>
      <c r="C26173">
        <v>0</v>
      </c>
      <c r="D26173">
        <v>0</v>
      </c>
      <c r="E26173">
        <v>0</v>
      </c>
      <c r="F26173" s="4">
        <f t="shared" si="408"/>
        <v>0</v>
      </c>
    </row>
    <row r="26174" spans="1:6" x14ac:dyDescent="0.3">
      <c r="A26174" t="s">
        <v>26499</v>
      </c>
      <c r="B26174">
        <v>0</v>
      </c>
      <c r="C26174">
        <v>0</v>
      </c>
      <c r="D26174">
        <v>1276400</v>
      </c>
      <c r="E26174">
        <v>1026050</v>
      </c>
      <c r="F26174" s="4">
        <f t="shared" si="408"/>
        <v>767483.33333333337</v>
      </c>
    </row>
    <row r="26175" spans="1:6" x14ac:dyDescent="0.3">
      <c r="A26175" t="s">
        <v>26500</v>
      </c>
      <c r="B26175">
        <v>0</v>
      </c>
      <c r="C26175">
        <v>0</v>
      </c>
      <c r="D26175">
        <v>472290</v>
      </c>
      <c r="E26175">
        <v>1231700</v>
      </c>
      <c r="F26175" s="4">
        <f t="shared" si="408"/>
        <v>567996.66666666663</v>
      </c>
    </row>
    <row r="26176" spans="1:6" x14ac:dyDescent="0.3">
      <c r="A26176" t="s">
        <v>26501</v>
      </c>
      <c r="B26176">
        <v>1288400</v>
      </c>
      <c r="C26176">
        <v>0</v>
      </c>
      <c r="D26176">
        <v>563200</v>
      </c>
      <c r="E26176">
        <v>463500</v>
      </c>
      <c r="F26176" s="4">
        <f t="shared" si="408"/>
        <v>342233.33333333331</v>
      </c>
    </row>
    <row r="26177" spans="1:6" x14ac:dyDescent="0.3">
      <c r="A26177" t="s">
        <v>26502</v>
      </c>
      <c r="B26177">
        <v>0</v>
      </c>
      <c r="C26177">
        <v>1917360</v>
      </c>
      <c r="D26177">
        <v>0</v>
      </c>
      <c r="E26177">
        <v>410000</v>
      </c>
      <c r="F26177" s="4">
        <f t="shared" si="408"/>
        <v>775786.66666666663</v>
      </c>
    </row>
    <row r="26178" spans="1:6" x14ac:dyDescent="0.3">
      <c r="A26178" t="s">
        <v>26503</v>
      </c>
      <c r="B26178">
        <v>0</v>
      </c>
      <c r="C26178">
        <v>1020110</v>
      </c>
      <c r="D26178">
        <v>0</v>
      </c>
      <c r="E26178">
        <v>0</v>
      </c>
      <c r="F26178" s="4">
        <f t="shared" si="408"/>
        <v>340036.66666666669</v>
      </c>
    </row>
    <row r="26179" spans="1:6" x14ac:dyDescent="0.3">
      <c r="A26179" t="s">
        <v>26504</v>
      </c>
      <c r="B26179">
        <v>0</v>
      </c>
      <c r="C26179">
        <v>0</v>
      </c>
      <c r="D26179">
        <v>1375920</v>
      </c>
      <c r="E26179">
        <v>0</v>
      </c>
      <c r="F26179" s="4">
        <f t="shared" ref="F26179:F26242" si="409">SUM(C26179:E26179)/3</f>
        <v>458640</v>
      </c>
    </row>
    <row r="26180" spans="1:6" x14ac:dyDescent="0.3">
      <c r="A26180" t="s">
        <v>26505</v>
      </c>
      <c r="B26180">
        <v>0</v>
      </c>
      <c r="C26180">
        <v>559650</v>
      </c>
      <c r="D26180">
        <v>0</v>
      </c>
      <c r="E26180">
        <v>386000</v>
      </c>
      <c r="F26180" s="4">
        <f t="shared" si="409"/>
        <v>315216.66666666669</v>
      </c>
    </row>
    <row r="26181" spans="1:6" x14ac:dyDescent="0.3">
      <c r="A26181" t="s">
        <v>26506</v>
      </c>
      <c r="B26181">
        <v>0</v>
      </c>
      <c r="C26181">
        <v>963690</v>
      </c>
      <c r="D26181">
        <v>605880</v>
      </c>
      <c r="E26181">
        <v>0</v>
      </c>
      <c r="F26181" s="4">
        <f t="shared" si="409"/>
        <v>523190</v>
      </c>
    </row>
    <row r="26182" spans="1:6" x14ac:dyDescent="0.3">
      <c r="A26182" t="s">
        <v>26507</v>
      </c>
      <c r="B26182">
        <v>0</v>
      </c>
      <c r="C26182">
        <v>0</v>
      </c>
      <c r="D26182">
        <v>1042860</v>
      </c>
      <c r="E26182">
        <v>839280</v>
      </c>
      <c r="F26182" s="4">
        <f t="shared" si="409"/>
        <v>627380</v>
      </c>
    </row>
    <row r="26183" spans="1:6" x14ac:dyDescent="0.3">
      <c r="A26183" t="s">
        <v>26508</v>
      </c>
      <c r="B26183">
        <v>0</v>
      </c>
      <c r="C26183">
        <v>230000</v>
      </c>
      <c r="D26183">
        <v>873600</v>
      </c>
      <c r="E26183">
        <v>0</v>
      </c>
      <c r="F26183" s="4">
        <f t="shared" si="409"/>
        <v>367866.66666666669</v>
      </c>
    </row>
    <row r="26184" spans="1:6" x14ac:dyDescent="0.3">
      <c r="A26184" t="s">
        <v>26509</v>
      </c>
      <c r="B26184">
        <v>554500</v>
      </c>
      <c r="C26184">
        <v>683200</v>
      </c>
      <c r="D26184">
        <v>0</v>
      </c>
      <c r="E26184">
        <v>0</v>
      </c>
      <c r="F26184" s="4">
        <f t="shared" si="409"/>
        <v>227733.33333333334</v>
      </c>
    </row>
    <row r="26185" spans="1:6" x14ac:dyDescent="0.3">
      <c r="A26185" t="s">
        <v>26510</v>
      </c>
      <c r="B26185">
        <v>411950</v>
      </c>
      <c r="C26185">
        <v>0</v>
      </c>
      <c r="D26185">
        <v>0</v>
      </c>
      <c r="E26185">
        <v>0</v>
      </c>
      <c r="F26185" s="4">
        <f t="shared" si="409"/>
        <v>0</v>
      </c>
    </row>
    <row r="26186" spans="1:6" x14ac:dyDescent="0.3">
      <c r="A26186" t="s">
        <v>26511</v>
      </c>
      <c r="B26186">
        <v>0</v>
      </c>
      <c r="C26186">
        <v>1139320</v>
      </c>
      <c r="D26186">
        <v>0</v>
      </c>
      <c r="E26186">
        <v>463500</v>
      </c>
      <c r="F26186" s="4">
        <f t="shared" si="409"/>
        <v>534273.33333333337</v>
      </c>
    </row>
    <row r="26187" spans="1:6" x14ac:dyDescent="0.3">
      <c r="A26187" t="s">
        <v>26512</v>
      </c>
      <c r="B26187">
        <v>0</v>
      </c>
      <c r="C26187">
        <v>774250</v>
      </c>
      <c r="D26187">
        <v>0</v>
      </c>
      <c r="E26187">
        <v>0</v>
      </c>
      <c r="F26187" s="4">
        <f t="shared" si="409"/>
        <v>258083.33333333334</v>
      </c>
    </row>
    <row r="26188" spans="1:6" x14ac:dyDescent="0.3">
      <c r="A26188" t="s">
        <v>26513</v>
      </c>
      <c r="B26188">
        <v>0</v>
      </c>
      <c r="C26188">
        <v>0</v>
      </c>
      <c r="D26188">
        <v>727220</v>
      </c>
      <c r="E26188">
        <v>1079400</v>
      </c>
      <c r="F26188" s="4">
        <f t="shared" si="409"/>
        <v>602206.66666666663</v>
      </c>
    </row>
    <row r="26189" spans="1:6" x14ac:dyDescent="0.3">
      <c r="A26189" t="s">
        <v>26514</v>
      </c>
      <c r="B26189">
        <v>0</v>
      </c>
      <c r="C26189">
        <v>411950</v>
      </c>
      <c r="D26189">
        <v>0</v>
      </c>
      <c r="E26189">
        <v>0</v>
      </c>
      <c r="F26189" s="4">
        <f t="shared" si="409"/>
        <v>137316.66666666666</v>
      </c>
    </row>
    <row r="26190" spans="1:6" x14ac:dyDescent="0.3">
      <c r="A26190" t="s">
        <v>26515</v>
      </c>
      <c r="B26190">
        <v>592700</v>
      </c>
      <c r="C26190">
        <v>0</v>
      </c>
      <c r="D26190">
        <v>839200</v>
      </c>
      <c r="E26190">
        <v>1100560</v>
      </c>
      <c r="F26190" s="4">
        <f t="shared" si="409"/>
        <v>646586.66666666663</v>
      </c>
    </row>
    <row r="26191" spans="1:6" x14ac:dyDescent="0.3">
      <c r="A26191" t="s">
        <v>26516</v>
      </c>
      <c r="B26191">
        <v>0</v>
      </c>
      <c r="C26191">
        <v>910000</v>
      </c>
      <c r="D26191">
        <v>0</v>
      </c>
      <c r="E26191">
        <v>910000</v>
      </c>
      <c r="F26191" s="4">
        <f t="shared" si="409"/>
        <v>606666.66666666663</v>
      </c>
    </row>
    <row r="26192" spans="1:6" x14ac:dyDescent="0.3">
      <c r="A26192" t="s">
        <v>26517</v>
      </c>
      <c r="B26192">
        <v>0</v>
      </c>
      <c r="C26192">
        <v>1047950</v>
      </c>
      <c r="D26192">
        <v>0</v>
      </c>
      <c r="E26192">
        <v>609700</v>
      </c>
      <c r="F26192" s="4">
        <f t="shared" si="409"/>
        <v>552550</v>
      </c>
    </row>
    <row r="26193" spans="1:6" x14ac:dyDescent="0.3">
      <c r="A26193" t="s">
        <v>26518</v>
      </c>
      <c r="B26193">
        <v>0</v>
      </c>
      <c r="C26193">
        <v>0</v>
      </c>
      <c r="D26193">
        <v>1009480</v>
      </c>
      <c r="E26193">
        <v>0</v>
      </c>
      <c r="F26193" s="4">
        <f t="shared" si="409"/>
        <v>336493.33333333331</v>
      </c>
    </row>
    <row r="26194" spans="1:6" x14ac:dyDescent="0.3">
      <c r="A26194" t="s">
        <v>26519</v>
      </c>
      <c r="B26194">
        <v>0</v>
      </c>
      <c r="C26194">
        <v>1118120</v>
      </c>
      <c r="D26194">
        <v>0</v>
      </c>
      <c r="E26194">
        <v>1446680</v>
      </c>
      <c r="F26194" s="4">
        <f t="shared" si="409"/>
        <v>854933.33333333337</v>
      </c>
    </row>
    <row r="26195" spans="1:6" x14ac:dyDescent="0.3">
      <c r="A26195" t="s">
        <v>26520</v>
      </c>
      <c r="B26195">
        <v>0</v>
      </c>
      <c r="C26195">
        <v>0</v>
      </c>
      <c r="D26195">
        <v>1949200</v>
      </c>
      <c r="E26195">
        <v>0</v>
      </c>
      <c r="F26195" s="4">
        <f t="shared" si="409"/>
        <v>649733.33333333337</v>
      </c>
    </row>
    <row r="26196" spans="1:6" x14ac:dyDescent="0.3">
      <c r="A26196" t="s">
        <v>26521</v>
      </c>
      <c r="B26196">
        <v>0</v>
      </c>
      <c r="C26196">
        <v>0</v>
      </c>
      <c r="D26196">
        <v>2152180</v>
      </c>
      <c r="E26196">
        <v>2458460</v>
      </c>
      <c r="F26196" s="4">
        <f t="shared" si="409"/>
        <v>1536880</v>
      </c>
    </row>
    <row r="26197" spans="1:6" x14ac:dyDescent="0.3">
      <c r="A26197" t="s">
        <v>26522</v>
      </c>
      <c r="B26197">
        <v>1322000</v>
      </c>
      <c r="C26197">
        <v>2015650</v>
      </c>
      <c r="D26197">
        <v>0</v>
      </c>
      <c r="E26197">
        <v>2548156</v>
      </c>
      <c r="F26197" s="4">
        <f t="shared" si="409"/>
        <v>1521268.6666666667</v>
      </c>
    </row>
    <row r="26198" spans="1:6" x14ac:dyDescent="0.3">
      <c r="A26198" t="s">
        <v>26523</v>
      </c>
      <c r="B26198">
        <v>0</v>
      </c>
      <c r="C26198">
        <v>0</v>
      </c>
      <c r="D26198">
        <v>1331120</v>
      </c>
      <c r="E26198">
        <v>0</v>
      </c>
      <c r="F26198" s="4">
        <f t="shared" si="409"/>
        <v>443706.66666666669</v>
      </c>
    </row>
    <row r="26199" spans="1:6" x14ac:dyDescent="0.3">
      <c r="A26199" t="s">
        <v>26524</v>
      </c>
      <c r="B26199">
        <v>0</v>
      </c>
      <c r="C26199">
        <v>1194290</v>
      </c>
      <c r="D26199">
        <v>0</v>
      </c>
      <c r="E26199">
        <v>0</v>
      </c>
      <c r="F26199" s="4">
        <f t="shared" si="409"/>
        <v>398096.66666666669</v>
      </c>
    </row>
    <row r="26200" spans="1:6" x14ac:dyDescent="0.3">
      <c r="A26200" t="s">
        <v>26525</v>
      </c>
      <c r="B26200">
        <v>0</v>
      </c>
      <c r="C26200">
        <v>382200</v>
      </c>
      <c r="D26200">
        <v>647680</v>
      </c>
      <c r="E26200">
        <v>804000</v>
      </c>
      <c r="F26200" s="4">
        <f t="shared" si="409"/>
        <v>611293.33333333337</v>
      </c>
    </row>
    <row r="26201" spans="1:6" x14ac:dyDescent="0.3">
      <c r="A26201" t="s">
        <v>26526</v>
      </c>
      <c r="B26201">
        <v>258440</v>
      </c>
      <c r="C26201">
        <v>1480000</v>
      </c>
      <c r="D26201">
        <v>0</v>
      </c>
      <c r="E26201">
        <v>0</v>
      </c>
      <c r="F26201" s="4">
        <f t="shared" si="409"/>
        <v>493333.33333333331</v>
      </c>
    </row>
    <row r="26202" spans="1:6" x14ac:dyDescent="0.3">
      <c r="A26202" t="s">
        <v>26527</v>
      </c>
      <c r="B26202">
        <v>0</v>
      </c>
      <c r="C26202">
        <v>683180</v>
      </c>
      <c r="D26202">
        <v>0</v>
      </c>
      <c r="E26202">
        <v>0</v>
      </c>
      <c r="F26202" s="4">
        <f t="shared" si="409"/>
        <v>227726.66666666666</v>
      </c>
    </row>
    <row r="26203" spans="1:6" x14ac:dyDescent="0.3">
      <c r="A26203" t="s">
        <v>26528</v>
      </c>
      <c r="B26203">
        <v>256000</v>
      </c>
      <c r="C26203">
        <v>0</v>
      </c>
      <c r="D26203">
        <v>727590</v>
      </c>
      <c r="E26203">
        <v>793280</v>
      </c>
      <c r="F26203" s="4">
        <f t="shared" si="409"/>
        <v>506956.66666666669</v>
      </c>
    </row>
    <row r="26204" spans="1:6" x14ac:dyDescent="0.3">
      <c r="A26204" t="s">
        <v>26529</v>
      </c>
      <c r="B26204">
        <v>0</v>
      </c>
      <c r="C26204">
        <v>940030</v>
      </c>
      <c r="D26204">
        <v>1114750</v>
      </c>
      <c r="E26204">
        <v>820000</v>
      </c>
      <c r="F26204" s="4">
        <f t="shared" si="409"/>
        <v>958260</v>
      </c>
    </row>
    <row r="26205" spans="1:6" x14ac:dyDescent="0.3">
      <c r="A26205" t="s">
        <v>26530</v>
      </c>
      <c r="B26205">
        <v>0</v>
      </c>
      <c r="C26205">
        <v>811490</v>
      </c>
      <c r="D26205">
        <v>0</v>
      </c>
      <c r="E26205">
        <v>2914820</v>
      </c>
      <c r="F26205" s="4">
        <f t="shared" si="409"/>
        <v>1242103.3333333333</v>
      </c>
    </row>
    <row r="26206" spans="1:6" x14ac:dyDescent="0.3">
      <c r="A26206" t="s">
        <v>26531</v>
      </c>
      <c r="B26206">
        <v>0</v>
      </c>
      <c r="C26206">
        <v>649740</v>
      </c>
      <c r="D26206">
        <v>0</v>
      </c>
      <c r="E26206">
        <v>1618260</v>
      </c>
      <c r="F26206" s="4">
        <f t="shared" si="409"/>
        <v>756000</v>
      </c>
    </row>
    <row r="26207" spans="1:6" x14ac:dyDescent="0.3">
      <c r="A26207" t="s">
        <v>26532</v>
      </c>
      <c r="B26207">
        <v>971520</v>
      </c>
      <c r="C26207">
        <v>0</v>
      </c>
      <c r="D26207">
        <v>0</v>
      </c>
      <c r="E26207">
        <v>0</v>
      </c>
      <c r="F26207" s="4">
        <f t="shared" si="409"/>
        <v>0</v>
      </c>
    </row>
    <row r="26208" spans="1:6" x14ac:dyDescent="0.3">
      <c r="A26208" t="s">
        <v>26533</v>
      </c>
      <c r="B26208">
        <v>0</v>
      </c>
      <c r="C26208">
        <v>0</v>
      </c>
      <c r="D26208">
        <v>2771160</v>
      </c>
      <c r="E26208">
        <v>0</v>
      </c>
      <c r="F26208" s="4">
        <f t="shared" si="409"/>
        <v>923720</v>
      </c>
    </row>
    <row r="26209" spans="1:6" x14ac:dyDescent="0.3">
      <c r="A26209" t="s">
        <v>26534</v>
      </c>
      <c r="B26209">
        <v>0</v>
      </c>
      <c r="C26209">
        <v>0</v>
      </c>
      <c r="D26209">
        <v>14020280</v>
      </c>
      <c r="E26209">
        <v>13429200</v>
      </c>
      <c r="F26209" s="4">
        <f t="shared" si="409"/>
        <v>9149826.666666666</v>
      </c>
    </row>
    <row r="26210" spans="1:6" x14ac:dyDescent="0.3">
      <c r="A26210" t="s">
        <v>26535</v>
      </c>
      <c r="B26210">
        <v>0</v>
      </c>
      <c r="C26210">
        <v>0</v>
      </c>
      <c r="D26210">
        <v>370000</v>
      </c>
      <c r="E26210">
        <v>0</v>
      </c>
      <c r="F26210" s="4">
        <f t="shared" si="409"/>
        <v>123333.33333333333</v>
      </c>
    </row>
    <row r="26211" spans="1:6" x14ac:dyDescent="0.3">
      <c r="A26211" t="s">
        <v>26536</v>
      </c>
      <c r="B26211">
        <v>461370</v>
      </c>
      <c r="C26211">
        <v>0</v>
      </c>
      <c r="D26211">
        <v>584220</v>
      </c>
      <c r="E26211">
        <v>544000</v>
      </c>
      <c r="F26211" s="4">
        <f t="shared" si="409"/>
        <v>376073.33333333331</v>
      </c>
    </row>
    <row r="26212" spans="1:6" x14ac:dyDescent="0.3">
      <c r="A26212" t="s">
        <v>26537</v>
      </c>
      <c r="B26212">
        <v>0</v>
      </c>
      <c r="C26212">
        <v>370000</v>
      </c>
      <c r="D26212">
        <v>453000</v>
      </c>
      <c r="E26212">
        <v>0</v>
      </c>
      <c r="F26212" s="4">
        <f t="shared" si="409"/>
        <v>274333.33333333331</v>
      </c>
    </row>
    <row r="26213" spans="1:6" x14ac:dyDescent="0.3">
      <c r="A26213" t="s">
        <v>26538</v>
      </c>
      <c r="B26213">
        <v>0</v>
      </c>
      <c r="C26213">
        <v>0</v>
      </c>
      <c r="D26213">
        <v>349000</v>
      </c>
      <c r="E26213">
        <v>0</v>
      </c>
      <c r="F26213" s="4">
        <f t="shared" si="409"/>
        <v>116333.33333333333</v>
      </c>
    </row>
    <row r="26214" spans="1:6" x14ac:dyDescent="0.3">
      <c r="A26214" t="s">
        <v>26539</v>
      </c>
      <c r="B26214">
        <v>854780</v>
      </c>
      <c r="C26214">
        <v>0</v>
      </c>
      <c r="D26214">
        <v>626080</v>
      </c>
      <c r="E26214">
        <v>600900</v>
      </c>
      <c r="F26214" s="4">
        <f t="shared" si="409"/>
        <v>408993.33333333331</v>
      </c>
    </row>
    <row r="26215" spans="1:6" x14ac:dyDescent="0.3">
      <c r="A26215" t="s">
        <v>26540</v>
      </c>
      <c r="B26215">
        <v>448000</v>
      </c>
      <c r="C26215">
        <v>688000</v>
      </c>
      <c r="D26215">
        <v>0</v>
      </c>
      <c r="E26215">
        <v>450560</v>
      </c>
      <c r="F26215" s="4">
        <f t="shared" si="409"/>
        <v>379520</v>
      </c>
    </row>
    <row r="26216" spans="1:6" x14ac:dyDescent="0.3">
      <c r="A26216" t="s">
        <v>26541</v>
      </c>
      <c r="B26216">
        <v>0</v>
      </c>
      <c r="C26216">
        <v>3647280</v>
      </c>
      <c r="D26216">
        <v>2479800</v>
      </c>
      <c r="E26216">
        <v>2197560</v>
      </c>
      <c r="F26216" s="4">
        <f t="shared" si="409"/>
        <v>2774880</v>
      </c>
    </row>
    <row r="26217" spans="1:6" x14ac:dyDescent="0.3">
      <c r="A26217" t="s">
        <v>26542</v>
      </c>
      <c r="B26217">
        <v>0</v>
      </c>
      <c r="C26217">
        <v>1872350</v>
      </c>
      <c r="D26217">
        <v>1343439</v>
      </c>
      <c r="E26217">
        <v>1076000</v>
      </c>
      <c r="F26217" s="4">
        <f t="shared" si="409"/>
        <v>1430596.3333333333</v>
      </c>
    </row>
    <row r="26218" spans="1:6" x14ac:dyDescent="0.3">
      <c r="A26218" t="s">
        <v>26543</v>
      </c>
      <c r="B26218">
        <v>0</v>
      </c>
      <c r="C26218">
        <v>0</v>
      </c>
      <c r="D26218">
        <v>1027290</v>
      </c>
      <c r="E26218">
        <v>386000</v>
      </c>
      <c r="F26218" s="4">
        <f t="shared" si="409"/>
        <v>471096.66666666669</v>
      </c>
    </row>
    <row r="26219" spans="1:6" x14ac:dyDescent="0.3">
      <c r="A26219" t="s">
        <v>26544</v>
      </c>
      <c r="B26219">
        <v>0</v>
      </c>
      <c r="C26219">
        <v>0</v>
      </c>
      <c r="D26219">
        <v>2187640</v>
      </c>
      <c r="E26219">
        <v>2552210</v>
      </c>
      <c r="F26219" s="4">
        <f t="shared" si="409"/>
        <v>1579950</v>
      </c>
    </row>
    <row r="26220" spans="1:6" x14ac:dyDescent="0.3">
      <c r="A26220" t="s">
        <v>26545</v>
      </c>
      <c r="B26220">
        <v>904160</v>
      </c>
      <c r="C26220">
        <v>981080</v>
      </c>
      <c r="D26220">
        <v>0</v>
      </c>
      <c r="E26220">
        <v>0</v>
      </c>
      <c r="F26220" s="4">
        <f t="shared" si="409"/>
        <v>327026.66666666669</v>
      </c>
    </row>
    <row r="26221" spans="1:6" x14ac:dyDescent="0.3">
      <c r="A26221" t="s">
        <v>26546</v>
      </c>
      <c r="B26221">
        <v>0</v>
      </c>
      <c r="C26221">
        <v>609840</v>
      </c>
      <c r="D26221">
        <v>0</v>
      </c>
      <c r="E26221">
        <v>309400</v>
      </c>
      <c r="F26221" s="4">
        <f t="shared" si="409"/>
        <v>306413.33333333331</v>
      </c>
    </row>
    <row r="26222" spans="1:6" x14ac:dyDescent="0.3">
      <c r="A26222" t="s">
        <v>26547</v>
      </c>
      <c r="B26222">
        <v>0</v>
      </c>
      <c r="C26222">
        <v>712250</v>
      </c>
      <c r="D26222">
        <v>0</v>
      </c>
      <c r="E26222">
        <v>386000</v>
      </c>
      <c r="F26222" s="4">
        <f t="shared" si="409"/>
        <v>366083.33333333331</v>
      </c>
    </row>
    <row r="26223" spans="1:6" x14ac:dyDescent="0.3">
      <c r="A26223" t="s">
        <v>26548</v>
      </c>
      <c r="B26223">
        <v>0</v>
      </c>
      <c r="C26223">
        <v>230000</v>
      </c>
      <c r="D26223">
        <v>343980</v>
      </c>
      <c r="E26223">
        <v>357000</v>
      </c>
      <c r="F26223" s="4">
        <f t="shared" si="409"/>
        <v>310326.66666666669</v>
      </c>
    </row>
    <row r="26224" spans="1:6" x14ac:dyDescent="0.3">
      <c r="A26224" t="s">
        <v>26549</v>
      </c>
      <c r="B26224">
        <v>788970</v>
      </c>
      <c r="C26224">
        <v>0</v>
      </c>
      <c r="D26224">
        <v>826280</v>
      </c>
      <c r="E26224">
        <v>0</v>
      </c>
      <c r="F26224" s="4">
        <f t="shared" si="409"/>
        <v>275426.66666666669</v>
      </c>
    </row>
    <row r="26225" spans="1:6" x14ac:dyDescent="0.3">
      <c r="A26225" t="s">
        <v>26550</v>
      </c>
      <c r="B26225">
        <v>2522550</v>
      </c>
      <c r="C26225">
        <v>0</v>
      </c>
      <c r="D26225">
        <v>0</v>
      </c>
      <c r="E26225">
        <v>2349900</v>
      </c>
      <c r="F26225" s="4">
        <f t="shared" si="409"/>
        <v>783300</v>
      </c>
    </row>
    <row r="26226" spans="1:6" x14ac:dyDescent="0.3">
      <c r="A26226" t="s">
        <v>26551</v>
      </c>
      <c r="B26226">
        <v>0</v>
      </c>
      <c r="C26226">
        <v>0</v>
      </c>
      <c r="D26226">
        <v>1287160</v>
      </c>
      <c r="E26226">
        <v>544460</v>
      </c>
      <c r="F26226" s="4">
        <f t="shared" si="409"/>
        <v>610540</v>
      </c>
    </row>
    <row r="26227" spans="1:6" x14ac:dyDescent="0.3">
      <c r="A26227" t="s">
        <v>26552</v>
      </c>
      <c r="B26227">
        <v>0</v>
      </c>
      <c r="C26227">
        <v>1629400</v>
      </c>
      <c r="D26227">
        <v>0</v>
      </c>
      <c r="E26227">
        <v>0</v>
      </c>
      <c r="F26227" s="4">
        <f t="shared" si="409"/>
        <v>543133.33333333337</v>
      </c>
    </row>
    <row r="26228" spans="1:6" x14ac:dyDescent="0.3">
      <c r="A26228" t="s">
        <v>26553</v>
      </c>
      <c r="B26228">
        <v>0</v>
      </c>
      <c r="C26228">
        <v>370000</v>
      </c>
      <c r="D26228">
        <v>498600</v>
      </c>
      <c r="E26228">
        <v>298800</v>
      </c>
      <c r="F26228" s="4">
        <f t="shared" si="409"/>
        <v>389133.33333333331</v>
      </c>
    </row>
    <row r="26229" spans="1:6" x14ac:dyDescent="0.3">
      <c r="A26229" t="s">
        <v>26554</v>
      </c>
      <c r="B26229">
        <v>0</v>
      </c>
      <c r="C26229">
        <v>0</v>
      </c>
      <c r="D26229">
        <v>386000</v>
      </c>
      <c r="E26229">
        <v>0</v>
      </c>
      <c r="F26229" s="4">
        <f t="shared" si="409"/>
        <v>128666.66666666667</v>
      </c>
    </row>
    <row r="26230" spans="1:6" x14ac:dyDescent="0.3">
      <c r="A26230" t="s">
        <v>26555</v>
      </c>
      <c r="B26230">
        <v>0</v>
      </c>
      <c r="C26230">
        <v>880880</v>
      </c>
      <c r="D26230">
        <v>0</v>
      </c>
      <c r="E26230">
        <v>272850</v>
      </c>
      <c r="F26230" s="4">
        <f t="shared" si="409"/>
        <v>384576.66666666669</v>
      </c>
    </row>
    <row r="26231" spans="1:6" x14ac:dyDescent="0.3">
      <c r="A26231" t="s">
        <v>26556</v>
      </c>
      <c r="B26231">
        <v>0</v>
      </c>
      <c r="C26231">
        <v>3177150</v>
      </c>
      <c r="D26231">
        <v>615000</v>
      </c>
      <c r="E26231">
        <v>463500</v>
      </c>
      <c r="F26231" s="4">
        <f t="shared" si="409"/>
        <v>1418550</v>
      </c>
    </row>
    <row r="26232" spans="1:6" x14ac:dyDescent="0.3">
      <c r="A26232" t="s">
        <v>26557</v>
      </c>
      <c r="B26232">
        <v>0</v>
      </c>
      <c r="C26232">
        <v>2135520</v>
      </c>
      <c r="D26232">
        <v>2718800</v>
      </c>
      <c r="E26232">
        <v>2068900</v>
      </c>
      <c r="F26232" s="4">
        <f t="shared" si="409"/>
        <v>2307740</v>
      </c>
    </row>
    <row r="26233" spans="1:6" x14ac:dyDescent="0.3">
      <c r="A26233" t="s">
        <v>26558</v>
      </c>
      <c r="B26233">
        <v>1325500</v>
      </c>
      <c r="C26233">
        <v>0</v>
      </c>
      <c r="D26233">
        <v>955500</v>
      </c>
      <c r="E26233">
        <v>1100350</v>
      </c>
      <c r="F26233" s="4">
        <f t="shared" si="409"/>
        <v>685283.33333333337</v>
      </c>
    </row>
    <row r="26234" spans="1:6" x14ac:dyDescent="0.3">
      <c r="A26234" t="s">
        <v>26559</v>
      </c>
      <c r="B26234">
        <v>0</v>
      </c>
      <c r="C26234">
        <v>5421350</v>
      </c>
      <c r="D26234">
        <v>0</v>
      </c>
      <c r="E26234">
        <v>0</v>
      </c>
      <c r="F26234" s="4">
        <f t="shared" si="409"/>
        <v>1807116.6666666667</v>
      </c>
    </row>
    <row r="26235" spans="1:6" x14ac:dyDescent="0.3">
      <c r="A26235" t="s">
        <v>26560</v>
      </c>
      <c r="B26235">
        <v>0</v>
      </c>
      <c r="C26235">
        <v>1058240</v>
      </c>
      <c r="D26235">
        <v>528000</v>
      </c>
      <c r="E26235">
        <v>0</v>
      </c>
      <c r="F26235" s="4">
        <f t="shared" si="409"/>
        <v>528746.66666666663</v>
      </c>
    </row>
    <row r="26236" spans="1:6" x14ac:dyDescent="0.3">
      <c r="A26236" t="s">
        <v>26561</v>
      </c>
      <c r="B26236">
        <v>0</v>
      </c>
      <c r="C26236">
        <v>0</v>
      </c>
      <c r="D26236">
        <v>1048320</v>
      </c>
      <c r="E26236">
        <v>563200</v>
      </c>
      <c r="F26236" s="4">
        <f t="shared" si="409"/>
        <v>537173.33333333337</v>
      </c>
    </row>
    <row r="26237" spans="1:6" x14ac:dyDescent="0.3">
      <c r="A26237" t="s">
        <v>26562</v>
      </c>
      <c r="B26237">
        <v>0</v>
      </c>
      <c r="C26237">
        <v>1307600</v>
      </c>
      <c r="D26237">
        <v>2153360</v>
      </c>
      <c r="E26237">
        <v>1061060</v>
      </c>
      <c r="F26237" s="4">
        <f t="shared" si="409"/>
        <v>1507340</v>
      </c>
    </row>
    <row r="26238" spans="1:6" x14ac:dyDescent="0.3">
      <c r="A26238" t="s">
        <v>26563</v>
      </c>
      <c r="B26238">
        <v>541200</v>
      </c>
      <c r="C26238">
        <v>0</v>
      </c>
      <c r="D26238">
        <v>0</v>
      </c>
      <c r="E26238">
        <v>0</v>
      </c>
      <c r="F26238" s="4">
        <f t="shared" si="409"/>
        <v>0</v>
      </c>
    </row>
    <row r="26239" spans="1:6" x14ac:dyDescent="0.3">
      <c r="A26239" t="s">
        <v>26564</v>
      </c>
      <c r="B26239">
        <v>0</v>
      </c>
      <c r="C26239">
        <v>589120</v>
      </c>
      <c r="D26239">
        <v>0</v>
      </c>
      <c r="E26239">
        <v>0</v>
      </c>
      <c r="F26239" s="4">
        <f t="shared" si="409"/>
        <v>196373.33333333334</v>
      </c>
    </row>
    <row r="26240" spans="1:6" x14ac:dyDescent="0.3">
      <c r="A26240" t="s">
        <v>26565</v>
      </c>
      <c r="B26240">
        <v>0</v>
      </c>
      <c r="C26240">
        <v>1617980</v>
      </c>
      <c r="D26240">
        <v>3245780</v>
      </c>
      <c r="E26240">
        <v>2115410</v>
      </c>
      <c r="F26240" s="4">
        <f t="shared" si="409"/>
        <v>2326390</v>
      </c>
    </row>
    <row r="26241" spans="1:6" x14ac:dyDescent="0.3">
      <c r="A26241" t="s">
        <v>26566</v>
      </c>
      <c r="B26241">
        <v>0</v>
      </c>
      <c r="C26241">
        <v>1058520</v>
      </c>
      <c r="D26241">
        <v>870480</v>
      </c>
      <c r="E26241">
        <v>0</v>
      </c>
      <c r="F26241" s="4">
        <f t="shared" si="409"/>
        <v>643000</v>
      </c>
    </row>
    <row r="26242" spans="1:6" x14ac:dyDescent="0.3">
      <c r="A26242" t="s">
        <v>26567</v>
      </c>
      <c r="B26242">
        <v>0</v>
      </c>
      <c r="C26242">
        <v>0</v>
      </c>
      <c r="D26242">
        <v>711920</v>
      </c>
      <c r="E26242">
        <v>836560</v>
      </c>
      <c r="F26242" s="4">
        <f t="shared" si="409"/>
        <v>516160</v>
      </c>
    </row>
    <row r="26243" spans="1:6" x14ac:dyDescent="0.3">
      <c r="A26243" t="s">
        <v>26568</v>
      </c>
      <c r="B26243">
        <v>0</v>
      </c>
      <c r="C26243">
        <v>0</v>
      </c>
      <c r="D26243">
        <v>234600</v>
      </c>
      <c r="E26243">
        <v>549640</v>
      </c>
      <c r="F26243" s="4">
        <f t="shared" ref="F26243:F26306" si="410">SUM(C26243:E26243)/3</f>
        <v>261413.33333333334</v>
      </c>
    </row>
    <row r="26244" spans="1:6" x14ac:dyDescent="0.3">
      <c r="A26244" t="s">
        <v>26569</v>
      </c>
      <c r="B26244">
        <v>0</v>
      </c>
      <c r="C26244">
        <v>847350</v>
      </c>
      <c r="D26244">
        <v>0</v>
      </c>
      <c r="E26244">
        <v>0</v>
      </c>
      <c r="F26244" s="4">
        <f t="shared" si="410"/>
        <v>282450</v>
      </c>
    </row>
    <row r="26245" spans="1:6" x14ac:dyDescent="0.3">
      <c r="A26245" t="s">
        <v>26570</v>
      </c>
      <c r="B26245">
        <v>638400</v>
      </c>
      <c r="C26245">
        <v>0</v>
      </c>
      <c r="D26245">
        <v>0</v>
      </c>
      <c r="E26245">
        <v>0</v>
      </c>
      <c r="F26245" s="4">
        <f t="shared" si="410"/>
        <v>0</v>
      </c>
    </row>
    <row r="26246" spans="1:6" x14ac:dyDescent="0.3">
      <c r="A26246" t="s">
        <v>26571</v>
      </c>
      <c r="B26246">
        <v>634060</v>
      </c>
      <c r="C26246">
        <v>0</v>
      </c>
      <c r="D26246">
        <v>0</v>
      </c>
      <c r="E26246">
        <v>0</v>
      </c>
      <c r="F26246" s="4">
        <f t="shared" si="410"/>
        <v>0</v>
      </c>
    </row>
    <row r="26247" spans="1:6" x14ac:dyDescent="0.3">
      <c r="A26247" t="s">
        <v>26572</v>
      </c>
      <c r="B26247">
        <v>230000</v>
      </c>
      <c r="C26247">
        <v>510510</v>
      </c>
      <c r="D26247">
        <v>0</v>
      </c>
      <c r="E26247">
        <v>697100</v>
      </c>
      <c r="F26247" s="4">
        <f t="shared" si="410"/>
        <v>402536.66666666669</v>
      </c>
    </row>
    <row r="26248" spans="1:6" x14ac:dyDescent="0.3">
      <c r="A26248" t="s">
        <v>26573</v>
      </c>
      <c r="B26248">
        <v>1036120</v>
      </c>
      <c r="C26248">
        <v>0</v>
      </c>
      <c r="D26248">
        <v>0</v>
      </c>
      <c r="E26248">
        <v>0</v>
      </c>
      <c r="F26248" s="4">
        <f t="shared" si="410"/>
        <v>0</v>
      </c>
    </row>
    <row r="26249" spans="1:6" x14ac:dyDescent="0.3">
      <c r="A26249" t="s">
        <v>26574</v>
      </c>
      <c r="B26249">
        <v>305000</v>
      </c>
      <c r="C26249">
        <v>0</v>
      </c>
      <c r="D26249">
        <v>0</v>
      </c>
      <c r="E26249">
        <v>866320</v>
      </c>
      <c r="F26249" s="4">
        <f t="shared" si="410"/>
        <v>288773.33333333331</v>
      </c>
    </row>
    <row r="26250" spans="1:6" x14ac:dyDescent="0.3">
      <c r="A26250" t="s">
        <v>26575</v>
      </c>
      <c r="B26250">
        <v>0</v>
      </c>
      <c r="C26250">
        <v>0</v>
      </c>
      <c r="D26250">
        <v>1636540</v>
      </c>
      <c r="E26250">
        <v>0</v>
      </c>
      <c r="F26250" s="4">
        <f t="shared" si="410"/>
        <v>545513.33333333337</v>
      </c>
    </row>
    <row r="26251" spans="1:6" x14ac:dyDescent="0.3">
      <c r="A26251" t="s">
        <v>26576</v>
      </c>
      <c r="B26251">
        <v>0</v>
      </c>
      <c r="C26251">
        <v>2594900</v>
      </c>
      <c r="D26251">
        <v>2062590</v>
      </c>
      <c r="E26251">
        <v>629200</v>
      </c>
      <c r="F26251" s="4">
        <f t="shared" si="410"/>
        <v>1762230</v>
      </c>
    </row>
    <row r="26252" spans="1:6" x14ac:dyDescent="0.3">
      <c r="A26252" t="s">
        <v>26577</v>
      </c>
      <c r="B26252">
        <v>0</v>
      </c>
      <c r="C26252">
        <v>3566840</v>
      </c>
      <c r="D26252">
        <v>0</v>
      </c>
      <c r="E26252">
        <v>0</v>
      </c>
      <c r="F26252" s="4">
        <f t="shared" si="410"/>
        <v>1188946.6666666667</v>
      </c>
    </row>
    <row r="26253" spans="1:6" x14ac:dyDescent="0.3">
      <c r="A26253" t="s">
        <v>26578</v>
      </c>
      <c r="B26253">
        <v>308000</v>
      </c>
      <c r="C26253">
        <v>0</v>
      </c>
      <c r="D26253">
        <v>0</v>
      </c>
      <c r="E26253">
        <v>0</v>
      </c>
      <c r="F26253" s="4">
        <f t="shared" si="410"/>
        <v>0</v>
      </c>
    </row>
    <row r="26254" spans="1:6" x14ac:dyDescent="0.3">
      <c r="A26254" t="s">
        <v>26579</v>
      </c>
      <c r="B26254">
        <v>1051450</v>
      </c>
      <c r="C26254">
        <v>0</v>
      </c>
      <c r="D26254">
        <v>234600</v>
      </c>
      <c r="E26254">
        <v>0</v>
      </c>
      <c r="F26254" s="4">
        <f t="shared" si="410"/>
        <v>78200</v>
      </c>
    </row>
    <row r="26255" spans="1:6" x14ac:dyDescent="0.3">
      <c r="A26255" t="s">
        <v>26580</v>
      </c>
      <c r="B26255">
        <v>1799240</v>
      </c>
      <c r="C26255">
        <v>0</v>
      </c>
      <c r="D26255">
        <v>2022350</v>
      </c>
      <c r="E26255">
        <v>820000</v>
      </c>
      <c r="F26255" s="4">
        <f t="shared" si="410"/>
        <v>947450</v>
      </c>
    </row>
    <row r="26256" spans="1:6" x14ac:dyDescent="0.3">
      <c r="A26256" t="s">
        <v>26581</v>
      </c>
      <c r="B26256">
        <v>0</v>
      </c>
      <c r="C26256">
        <v>0</v>
      </c>
      <c r="D26256">
        <v>3926080</v>
      </c>
      <c r="E26256">
        <v>2256020</v>
      </c>
      <c r="F26256" s="4">
        <f t="shared" si="410"/>
        <v>2060700</v>
      </c>
    </row>
    <row r="26257" spans="1:6" x14ac:dyDescent="0.3">
      <c r="A26257" t="s">
        <v>26582</v>
      </c>
      <c r="B26257">
        <v>256000</v>
      </c>
      <c r="C26257">
        <v>1528000</v>
      </c>
      <c r="D26257">
        <v>0</v>
      </c>
      <c r="E26257">
        <v>0</v>
      </c>
      <c r="F26257" s="4">
        <f t="shared" si="410"/>
        <v>509333.33333333331</v>
      </c>
    </row>
    <row r="26258" spans="1:6" x14ac:dyDescent="0.3">
      <c r="A26258" t="s">
        <v>26583</v>
      </c>
      <c r="B26258">
        <v>0</v>
      </c>
      <c r="C26258">
        <v>2195490</v>
      </c>
      <c r="D26258">
        <v>2531050</v>
      </c>
      <c r="E26258">
        <v>0</v>
      </c>
      <c r="F26258" s="4">
        <f t="shared" si="410"/>
        <v>1575513.3333333333</v>
      </c>
    </row>
    <row r="26259" spans="1:6" x14ac:dyDescent="0.3">
      <c r="A26259" t="s">
        <v>26584</v>
      </c>
      <c r="B26259">
        <v>831280</v>
      </c>
      <c r="C26259">
        <v>0</v>
      </c>
      <c r="D26259">
        <v>0</v>
      </c>
      <c r="E26259">
        <v>0</v>
      </c>
      <c r="F26259" s="4">
        <f t="shared" si="410"/>
        <v>0</v>
      </c>
    </row>
    <row r="26260" spans="1:6" x14ac:dyDescent="0.3">
      <c r="A26260" t="s">
        <v>26585</v>
      </c>
      <c r="B26260">
        <v>0</v>
      </c>
      <c r="C26260">
        <v>1165320</v>
      </c>
      <c r="D26260">
        <v>0</v>
      </c>
      <c r="E26260">
        <v>0</v>
      </c>
      <c r="F26260" s="4">
        <f t="shared" si="410"/>
        <v>388440</v>
      </c>
    </row>
    <row r="26261" spans="1:6" x14ac:dyDescent="0.3">
      <c r="A26261" t="s">
        <v>26586</v>
      </c>
      <c r="B26261">
        <v>740000</v>
      </c>
      <c r="C26261">
        <v>0</v>
      </c>
      <c r="D26261">
        <v>300300</v>
      </c>
      <c r="E26261">
        <v>0</v>
      </c>
      <c r="F26261" s="4">
        <f t="shared" si="410"/>
        <v>100100</v>
      </c>
    </row>
    <row r="26262" spans="1:6" x14ac:dyDescent="0.3">
      <c r="A26262" t="s">
        <v>26587</v>
      </c>
      <c r="B26262">
        <v>0</v>
      </c>
      <c r="C26262">
        <v>0</v>
      </c>
      <c r="D26262">
        <v>673400</v>
      </c>
      <c r="E26262">
        <v>0</v>
      </c>
      <c r="F26262" s="4">
        <f t="shared" si="410"/>
        <v>224466.66666666666</v>
      </c>
    </row>
    <row r="26263" spans="1:6" x14ac:dyDescent="0.3">
      <c r="A26263" t="s">
        <v>26588</v>
      </c>
      <c r="B26263">
        <v>0</v>
      </c>
      <c r="C26263">
        <v>0</v>
      </c>
      <c r="D26263">
        <v>370000</v>
      </c>
      <c r="E26263">
        <v>0</v>
      </c>
      <c r="F26263" s="4">
        <f t="shared" si="410"/>
        <v>123333.33333333333</v>
      </c>
    </row>
    <row r="26264" spans="1:6" x14ac:dyDescent="0.3">
      <c r="A26264" t="s">
        <v>26589</v>
      </c>
      <c r="B26264">
        <v>0</v>
      </c>
      <c r="C26264">
        <v>0</v>
      </c>
      <c r="D26264">
        <v>948720</v>
      </c>
      <c r="E26264">
        <v>0</v>
      </c>
      <c r="F26264" s="4">
        <f t="shared" si="410"/>
        <v>316240</v>
      </c>
    </row>
    <row r="26265" spans="1:6" x14ac:dyDescent="0.3">
      <c r="A26265" t="s">
        <v>26590</v>
      </c>
      <c r="B26265">
        <v>0</v>
      </c>
      <c r="C26265">
        <v>0</v>
      </c>
      <c r="D26265">
        <v>1403040</v>
      </c>
      <c r="E26265">
        <v>908180</v>
      </c>
      <c r="F26265" s="4">
        <f t="shared" si="410"/>
        <v>770406.66666666663</v>
      </c>
    </row>
    <row r="26266" spans="1:6" x14ac:dyDescent="0.3">
      <c r="A26266" t="s">
        <v>26591</v>
      </c>
      <c r="B26266">
        <v>0</v>
      </c>
      <c r="C26266">
        <v>1537300</v>
      </c>
      <c r="D26266">
        <v>1433250</v>
      </c>
      <c r="E26266">
        <v>0</v>
      </c>
      <c r="F26266" s="4">
        <f t="shared" si="410"/>
        <v>990183.33333333337</v>
      </c>
    </row>
    <row r="26267" spans="1:6" x14ac:dyDescent="0.3">
      <c r="A26267" t="s">
        <v>26592</v>
      </c>
      <c r="B26267">
        <v>0</v>
      </c>
      <c r="C26267">
        <v>1209819</v>
      </c>
      <c r="D26267">
        <v>0</v>
      </c>
      <c r="E26267">
        <v>402000</v>
      </c>
      <c r="F26267" s="4">
        <f t="shared" si="410"/>
        <v>537273</v>
      </c>
    </row>
    <row r="26268" spans="1:6" x14ac:dyDescent="0.3">
      <c r="A26268" t="s">
        <v>26593</v>
      </c>
      <c r="B26268">
        <v>0</v>
      </c>
      <c r="C26268">
        <v>1480000</v>
      </c>
      <c r="D26268">
        <v>0</v>
      </c>
      <c r="E26268">
        <v>0</v>
      </c>
      <c r="F26268" s="4">
        <f t="shared" si="410"/>
        <v>493333.33333333331</v>
      </c>
    </row>
    <row r="26269" spans="1:6" x14ac:dyDescent="0.3">
      <c r="A26269" t="s">
        <v>26594</v>
      </c>
      <c r="B26269">
        <v>468000</v>
      </c>
      <c r="C26269">
        <v>0</v>
      </c>
      <c r="D26269">
        <v>0</v>
      </c>
      <c r="E26269">
        <v>0</v>
      </c>
      <c r="F26269" s="4">
        <f t="shared" si="410"/>
        <v>0</v>
      </c>
    </row>
    <row r="26270" spans="1:6" x14ac:dyDescent="0.3">
      <c r="A26270" t="s">
        <v>26595</v>
      </c>
      <c r="B26270">
        <v>1395940</v>
      </c>
      <c r="C26270">
        <v>1739460</v>
      </c>
      <c r="D26270">
        <v>888160</v>
      </c>
      <c r="E26270">
        <v>0</v>
      </c>
      <c r="F26270" s="4">
        <f t="shared" si="410"/>
        <v>875873.33333333337</v>
      </c>
    </row>
    <row r="26271" spans="1:6" x14ac:dyDescent="0.3">
      <c r="A26271" t="s">
        <v>26596</v>
      </c>
      <c r="B26271">
        <v>0</v>
      </c>
      <c r="C26271">
        <v>801340</v>
      </c>
      <c r="D26271">
        <v>382200</v>
      </c>
      <c r="E26271">
        <v>0</v>
      </c>
      <c r="F26271" s="4">
        <f t="shared" si="410"/>
        <v>394513.33333333331</v>
      </c>
    </row>
    <row r="26272" spans="1:6" x14ac:dyDescent="0.3">
      <c r="A26272" t="s">
        <v>26597</v>
      </c>
      <c r="B26272">
        <v>9397570</v>
      </c>
      <c r="C26272">
        <v>2875600</v>
      </c>
      <c r="D26272">
        <v>0</v>
      </c>
      <c r="E26272">
        <v>820000</v>
      </c>
      <c r="F26272" s="4">
        <f t="shared" si="410"/>
        <v>1231866.6666666667</v>
      </c>
    </row>
    <row r="26273" spans="1:6" x14ac:dyDescent="0.3">
      <c r="A26273" t="s">
        <v>26598</v>
      </c>
      <c r="B26273">
        <v>0</v>
      </c>
      <c r="C26273">
        <v>0</v>
      </c>
      <c r="D26273">
        <v>640460</v>
      </c>
      <c r="E26273">
        <v>0</v>
      </c>
      <c r="F26273" s="4">
        <f t="shared" si="410"/>
        <v>213486.66666666666</v>
      </c>
    </row>
    <row r="26274" spans="1:6" x14ac:dyDescent="0.3">
      <c r="A26274" t="s">
        <v>26599</v>
      </c>
      <c r="B26274">
        <v>0</v>
      </c>
      <c r="C26274">
        <v>1034660</v>
      </c>
      <c r="D26274">
        <v>0</v>
      </c>
      <c r="E26274">
        <v>959300</v>
      </c>
      <c r="F26274" s="4">
        <f t="shared" si="410"/>
        <v>664653.33333333337</v>
      </c>
    </row>
    <row r="26275" spans="1:6" x14ac:dyDescent="0.3">
      <c r="A26275" t="s">
        <v>879</v>
      </c>
      <c r="B26275">
        <v>4414100</v>
      </c>
      <c r="C26275">
        <v>0</v>
      </c>
      <c r="D26275">
        <v>382200</v>
      </c>
      <c r="E26275">
        <v>1122200</v>
      </c>
      <c r="F26275" s="4">
        <f t="shared" si="410"/>
        <v>501466.66666666669</v>
      </c>
    </row>
    <row r="26276" spans="1:6" x14ac:dyDescent="0.3">
      <c r="A26276" t="s">
        <v>26600</v>
      </c>
      <c r="B26276">
        <v>0</v>
      </c>
      <c r="C26276">
        <v>0</v>
      </c>
      <c r="D26276">
        <v>1092540</v>
      </c>
      <c r="E26276">
        <v>402000</v>
      </c>
      <c r="F26276" s="4">
        <f t="shared" si="410"/>
        <v>498180</v>
      </c>
    </row>
    <row r="26277" spans="1:6" x14ac:dyDescent="0.3">
      <c r="A26277" t="s">
        <v>26601</v>
      </c>
      <c r="B26277">
        <v>0</v>
      </c>
      <c r="C26277">
        <v>0</v>
      </c>
      <c r="D26277">
        <v>382200</v>
      </c>
      <c r="E26277">
        <v>0</v>
      </c>
      <c r="F26277" s="4">
        <f t="shared" si="410"/>
        <v>127400</v>
      </c>
    </row>
    <row r="26278" spans="1:6" x14ac:dyDescent="0.3">
      <c r="A26278" t="s">
        <v>26602</v>
      </c>
      <c r="B26278">
        <v>1069400</v>
      </c>
      <c r="C26278">
        <v>0</v>
      </c>
      <c r="D26278">
        <v>0</v>
      </c>
      <c r="E26278">
        <v>0</v>
      </c>
      <c r="F26278" s="4">
        <f t="shared" si="410"/>
        <v>0</v>
      </c>
    </row>
    <row r="26279" spans="1:6" x14ac:dyDescent="0.3">
      <c r="A26279" t="s">
        <v>26603</v>
      </c>
      <c r="B26279">
        <v>0</v>
      </c>
      <c r="C26279">
        <v>0</v>
      </c>
      <c r="D26279">
        <v>2545090</v>
      </c>
      <c r="E26279">
        <v>2446590</v>
      </c>
      <c r="F26279" s="4">
        <f t="shared" si="410"/>
        <v>1663893.3333333333</v>
      </c>
    </row>
    <row r="26280" spans="1:6" x14ac:dyDescent="0.3">
      <c r="A26280" t="s">
        <v>26604</v>
      </c>
      <c r="B26280">
        <v>0</v>
      </c>
      <c r="C26280">
        <v>499590</v>
      </c>
      <c r="D26280">
        <v>0</v>
      </c>
      <c r="E26280">
        <v>496860</v>
      </c>
      <c r="F26280" s="4">
        <f t="shared" si="410"/>
        <v>332150</v>
      </c>
    </row>
    <row r="26281" spans="1:6" x14ac:dyDescent="0.3">
      <c r="A26281" t="s">
        <v>26605</v>
      </c>
      <c r="B26281">
        <v>855680</v>
      </c>
      <c r="C26281">
        <v>0</v>
      </c>
      <c r="D26281">
        <v>0</v>
      </c>
      <c r="E26281">
        <v>450560</v>
      </c>
      <c r="F26281" s="4">
        <f t="shared" si="410"/>
        <v>150186.66666666666</v>
      </c>
    </row>
    <row r="26282" spans="1:6" x14ac:dyDescent="0.3">
      <c r="A26282" t="s">
        <v>26606</v>
      </c>
      <c r="B26282">
        <v>0</v>
      </c>
      <c r="C26282">
        <v>0</v>
      </c>
      <c r="D26282">
        <v>264000</v>
      </c>
      <c r="E26282">
        <v>0</v>
      </c>
      <c r="F26282" s="4">
        <f t="shared" si="410"/>
        <v>88000</v>
      </c>
    </row>
    <row r="26283" spans="1:6" x14ac:dyDescent="0.3">
      <c r="A26283" t="s">
        <v>26607</v>
      </c>
      <c r="B26283">
        <v>0</v>
      </c>
      <c r="C26283">
        <v>0</v>
      </c>
      <c r="D26283">
        <v>1340600</v>
      </c>
      <c r="E26283">
        <v>1188800</v>
      </c>
      <c r="F26283" s="4">
        <f t="shared" si="410"/>
        <v>843133.33333333337</v>
      </c>
    </row>
    <row r="26284" spans="1:6" x14ac:dyDescent="0.3">
      <c r="A26284" t="s">
        <v>26608</v>
      </c>
      <c r="B26284">
        <v>0</v>
      </c>
      <c r="C26284">
        <v>0</v>
      </c>
      <c r="D26284">
        <v>1936780</v>
      </c>
      <c r="E26284">
        <v>1601800</v>
      </c>
      <c r="F26284" s="4">
        <f t="shared" si="410"/>
        <v>1179526.6666666667</v>
      </c>
    </row>
    <row r="26285" spans="1:6" x14ac:dyDescent="0.3">
      <c r="A26285" t="s">
        <v>26609</v>
      </c>
      <c r="B26285">
        <v>2098450</v>
      </c>
      <c r="C26285">
        <v>2048780</v>
      </c>
      <c r="D26285">
        <v>0</v>
      </c>
      <c r="E26285">
        <v>2393840</v>
      </c>
      <c r="F26285" s="4">
        <f t="shared" si="410"/>
        <v>1480873.3333333333</v>
      </c>
    </row>
    <row r="26286" spans="1:6" x14ac:dyDescent="0.3">
      <c r="A26286" t="s">
        <v>26610</v>
      </c>
      <c r="B26286">
        <v>790790</v>
      </c>
      <c r="C26286">
        <v>0</v>
      </c>
      <c r="D26286">
        <v>0</v>
      </c>
      <c r="E26286">
        <v>495040</v>
      </c>
      <c r="F26286" s="4">
        <f t="shared" si="410"/>
        <v>165013.33333333334</v>
      </c>
    </row>
    <row r="26287" spans="1:6" x14ac:dyDescent="0.3">
      <c r="A26287" t="s">
        <v>26611</v>
      </c>
      <c r="B26287">
        <v>0</v>
      </c>
      <c r="C26287">
        <v>1065200</v>
      </c>
      <c r="D26287">
        <v>0</v>
      </c>
      <c r="E26287">
        <v>799000</v>
      </c>
      <c r="F26287" s="4">
        <f t="shared" si="410"/>
        <v>621400</v>
      </c>
    </row>
    <row r="26288" spans="1:6" x14ac:dyDescent="0.3">
      <c r="A26288" t="s">
        <v>26612</v>
      </c>
      <c r="B26288">
        <v>0</v>
      </c>
      <c r="C26288">
        <v>0</v>
      </c>
      <c r="D26288">
        <v>535080</v>
      </c>
      <c r="E26288">
        <v>2591080</v>
      </c>
      <c r="F26288" s="4">
        <f t="shared" si="410"/>
        <v>1042053.3333333334</v>
      </c>
    </row>
    <row r="26289" spans="1:6" x14ac:dyDescent="0.3">
      <c r="A26289" t="s">
        <v>26613</v>
      </c>
      <c r="B26289">
        <v>740000</v>
      </c>
      <c r="C26289">
        <v>0</v>
      </c>
      <c r="D26289">
        <v>0</v>
      </c>
      <c r="E26289">
        <v>478660</v>
      </c>
      <c r="F26289" s="4">
        <f t="shared" si="410"/>
        <v>159553.33333333334</v>
      </c>
    </row>
    <row r="26290" spans="1:6" x14ac:dyDescent="0.3">
      <c r="A26290" t="s">
        <v>26614</v>
      </c>
      <c r="B26290">
        <v>0</v>
      </c>
      <c r="C26290">
        <v>0</v>
      </c>
      <c r="D26290">
        <v>3683800</v>
      </c>
      <c r="E26290">
        <v>0</v>
      </c>
      <c r="F26290" s="4">
        <f t="shared" si="410"/>
        <v>1227933.3333333333</v>
      </c>
    </row>
    <row r="26291" spans="1:6" x14ac:dyDescent="0.3">
      <c r="A26291" t="s">
        <v>26615</v>
      </c>
      <c r="B26291">
        <v>0</v>
      </c>
      <c r="C26291">
        <v>1701430</v>
      </c>
      <c r="D26291">
        <v>0</v>
      </c>
      <c r="E26291">
        <v>851080</v>
      </c>
      <c r="F26291" s="4">
        <f t="shared" si="410"/>
        <v>850836.66666666663</v>
      </c>
    </row>
    <row r="26292" spans="1:6" x14ac:dyDescent="0.3">
      <c r="A26292" t="s">
        <v>26616</v>
      </c>
      <c r="B26292">
        <v>1875720</v>
      </c>
      <c r="C26292">
        <v>0</v>
      </c>
      <c r="D26292">
        <v>0</v>
      </c>
      <c r="E26292">
        <v>1645500</v>
      </c>
      <c r="F26292" s="4">
        <f t="shared" si="410"/>
        <v>548500</v>
      </c>
    </row>
    <row r="26293" spans="1:6" x14ac:dyDescent="0.3">
      <c r="A26293" t="s">
        <v>26617</v>
      </c>
      <c r="B26293">
        <v>0</v>
      </c>
      <c r="C26293">
        <v>606000</v>
      </c>
      <c r="D26293">
        <v>0</v>
      </c>
      <c r="E26293">
        <v>337920</v>
      </c>
      <c r="F26293" s="4">
        <f t="shared" si="410"/>
        <v>314640</v>
      </c>
    </row>
    <row r="26294" spans="1:6" x14ac:dyDescent="0.3">
      <c r="A26294" t="s">
        <v>26618</v>
      </c>
      <c r="B26294">
        <v>0</v>
      </c>
      <c r="C26294">
        <v>0</v>
      </c>
      <c r="D26294">
        <v>2602640</v>
      </c>
      <c r="E26294">
        <v>2225850</v>
      </c>
      <c r="F26294" s="4">
        <f t="shared" si="410"/>
        <v>1609496.6666666667</v>
      </c>
    </row>
    <row r="26295" spans="1:6" x14ac:dyDescent="0.3">
      <c r="A26295" t="s">
        <v>26619</v>
      </c>
      <c r="B26295">
        <v>0</v>
      </c>
      <c r="C26295">
        <v>0</v>
      </c>
      <c r="D26295">
        <v>598000</v>
      </c>
      <c r="E26295">
        <v>0</v>
      </c>
      <c r="F26295" s="4">
        <f t="shared" si="410"/>
        <v>199333.33333333334</v>
      </c>
    </row>
    <row r="26296" spans="1:6" x14ac:dyDescent="0.3">
      <c r="A26296" t="s">
        <v>26620</v>
      </c>
      <c r="B26296">
        <v>0</v>
      </c>
      <c r="C26296">
        <v>6097850</v>
      </c>
      <c r="D26296">
        <v>1787970</v>
      </c>
      <c r="E26296">
        <v>5233570</v>
      </c>
      <c r="F26296" s="4">
        <f t="shared" si="410"/>
        <v>4373130</v>
      </c>
    </row>
    <row r="26297" spans="1:6" x14ac:dyDescent="0.3">
      <c r="A26297" t="s">
        <v>26621</v>
      </c>
      <c r="B26297">
        <v>688520</v>
      </c>
      <c r="C26297">
        <v>0</v>
      </c>
      <c r="D26297">
        <v>0</v>
      </c>
      <c r="E26297">
        <v>0</v>
      </c>
      <c r="F26297" s="4">
        <f t="shared" si="410"/>
        <v>0</v>
      </c>
    </row>
    <row r="26298" spans="1:6" x14ac:dyDescent="0.3">
      <c r="A26298" t="s">
        <v>26622</v>
      </c>
      <c r="B26298">
        <v>0</v>
      </c>
      <c r="C26298">
        <v>925950</v>
      </c>
      <c r="D26298">
        <v>0</v>
      </c>
      <c r="E26298">
        <v>0</v>
      </c>
      <c r="F26298" s="4">
        <f t="shared" si="410"/>
        <v>308650</v>
      </c>
    </row>
    <row r="26299" spans="1:6" x14ac:dyDescent="0.3">
      <c r="A26299" t="s">
        <v>26623</v>
      </c>
      <c r="B26299">
        <v>0</v>
      </c>
      <c r="C26299">
        <v>0</v>
      </c>
      <c r="D26299">
        <v>960840</v>
      </c>
      <c r="E26299">
        <v>585100</v>
      </c>
      <c r="F26299" s="4">
        <f t="shared" si="410"/>
        <v>515313.33333333331</v>
      </c>
    </row>
    <row r="26300" spans="1:6" x14ac:dyDescent="0.3">
      <c r="A26300" t="s">
        <v>26624</v>
      </c>
      <c r="B26300">
        <v>0</v>
      </c>
      <c r="C26300">
        <v>296660</v>
      </c>
      <c r="D26300">
        <v>0</v>
      </c>
      <c r="E26300">
        <v>402000</v>
      </c>
      <c r="F26300" s="4">
        <f t="shared" si="410"/>
        <v>232886.66666666666</v>
      </c>
    </row>
    <row r="26301" spans="1:6" x14ac:dyDescent="0.3">
      <c r="A26301" t="s">
        <v>26625</v>
      </c>
      <c r="B26301">
        <v>160000</v>
      </c>
      <c r="C26301">
        <v>995640</v>
      </c>
      <c r="D26301">
        <v>0</v>
      </c>
      <c r="E26301">
        <v>4664500</v>
      </c>
      <c r="F26301" s="4">
        <f t="shared" si="410"/>
        <v>1886713.3333333333</v>
      </c>
    </row>
    <row r="26302" spans="1:6" x14ac:dyDescent="0.3">
      <c r="A26302" t="s">
        <v>26626</v>
      </c>
      <c r="B26302">
        <v>160000</v>
      </c>
      <c r="C26302">
        <v>0</v>
      </c>
      <c r="D26302">
        <v>0</v>
      </c>
      <c r="E26302">
        <v>0</v>
      </c>
      <c r="F26302" s="4">
        <f t="shared" si="410"/>
        <v>0</v>
      </c>
    </row>
    <row r="26303" spans="1:6" x14ac:dyDescent="0.3">
      <c r="A26303" t="s">
        <v>26627</v>
      </c>
      <c r="B26303">
        <v>0</v>
      </c>
      <c r="C26303">
        <v>2280000</v>
      </c>
      <c r="D26303">
        <v>0</v>
      </c>
      <c r="E26303">
        <v>1542800</v>
      </c>
      <c r="F26303" s="4">
        <f t="shared" si="410"/>
        <v>1274266.6666666667</v>
      </c>
    </row>
    <row r="26304" spans="1:6" x14ac:dyDescent="0.3">
      <c r="A26304" t="s">
        <v>26628</v>
      </c>
      <c r="B26304">
        <v>0</v>
      </c>
      <c r="C26304">
        <v>0</v>
      </c>
      <c r="D26304">
        <v>1640000</v>
      </c>
      <c r="E26304">
        <v>0</v>
      </c>
      <c r="F26304" s="4">
        <f t="shared" si="410"/>
        <v>546666.66666666663</v>
      </c>
    </row>
    <row r="26305" spans="1:6" x14ac:dyDescent="0.3">
      <c r="A26305" t="s">
        <v>26629</v>
      </c>
      <c r="B26305">
        <v>0</v>
      </c>
      <c r="C26305">
        <v>160000</v>
      </c>
      <c r="D26305">
        <v>0</v>
      </c>
      <c r="E26305">
        <v>0</v>
      </c>
      <c r="F26305" s="4">
        <f t="shared" si="410"/>
        <v>53333.333333333336</v>
      </c>
    </row>
    <row r="26306" spans="1:6" x14ac:dyDescent="0.3">
      <c r="A26306" t="s">
        <v>26630</v>
      </c>
      <c r="B26306">
        <v>0</v>
      </c>
      <c r="C26306">
        <v>0</v>
      </c>
      <c r="D26306">
        <v>469200</v>
      </c>
      <c r="E26306">
        <v>0</v>
      </c>
      <c r="F26306" s="4">
        <f t="shared" si="410"/>
        <v>156400</v>
      </c>
    </row>
    <row r="26307" spans="1:6" x14ac:dyDescent="0.3">
      <c r="A26307" t="s">
        <v>26631</v>
      </c>
      <c r="B26307">
        <v>0</v>
      </c>
      <c r="C26307">
        <v>0</v>
      </c>
      <c r="D26307">
        <v>370000</v>
      </c>
      <c r="E26307">
        <v>370000</v>
      </c>
      <c r="F26307" s="4">
        <f t="shared" ref="F26307:F26370" si="411">SUM(C26307:E26307)/3</f>
        <v>246666.66666666666</v>
      </c>
    </row>
    <row r="26308" spans="1:6" x14ac:dyDescent="0.3">
      <c r="A26308" t="s">
        <v>26632</v>
      </c>
      <c r="B26308">
        <v>0</v>
      </c>
      <c r="C26308">
        <v>0</v>
      </c>
      <c r="D26308">
        <v>1321490</v>
      </c>
      <c r="E26308">
        <v>0</v>
      </c>
      <c r="F26308" s="4">
        <f t="shared" si="411"/>
        <v>440496.66666666669</v>
      </c>
    </row>
    <row r="26309" spans="1:6" x14ac:dyDescent="0.3">
      <c r="A26309" t="s">
        <v>26633</v>
      </c>
      <c r="B26309">
        <v>0</v>
      </c>
      <c r="C26309">
        <v>1268540</v>
      </c>
      <c r="D26309">
        <v>1958320</v>
      </c>
      <c r="E26309">
        <v>879060</v>
      </c>
      <c r="F26309" s="4">
        <f t="shared" si="411"/>
        <v>1368640</v>
      </c>
    </row>
    <row r="26310" spans="1:6" x14ac:dyDescent="0.3">
      <c r="A26310" t="s">
        <v>26634</v>
      </c>
      <c r="B26310">
        <v>0</v>
      </c>
      <c r="C26310">
        <v>1165710</v>
      </c>
      <c r="D26310">
        <v>951680</v>
      </c>
      <c r="E26310">
        <v>1113520</v>
      </c>
      <c r="F26310" s="4">
        <f t="shared" si="411"/>
        <v>1076970</v>
      </c>
    </row>
    <row r="26311" spans="1:6" x14ac:dyDescent="0.3">
      <c r="A26311" t="s">
        <v>26635</v>
      </c>
      <c r="B26311">
        <v>0</v>
      </c>
      <c r="C26311">
        <v>1487890</v>
      </c>
      <c r="D26311">
        <v>0</v>
      </c>
      <c r="E26311">
        <v>570000</v>
      </c>
      <c r="F26311" s="4">
        <f t="shared" si="411"/>
        <v>685963.33333333337</v>
      </c>
    </row>
    <row r="26312" spans="1:6" x14ac:dyDescent="0.3">
      <c r="A26312" t="s">
        <v>26636</v>
      </c>
      <c r="B26312">
        <v>0</v>
      </c>
      <c r="C26312">
        <v>549000</v>
      </c>
      <c r="D26312">
        <v>621000</v>
      </c>
      <c r="E26312">
        <v>1426160</v>
      </c>
      <c r="F26312" s="4">
        <f t="shared" si="411"/>
        <v>865386.66666666663</v>
      </c>
    </row>
    <row r="26313" spans="1:6" x14ac:dyDescent="0.3">
      <c r="A26313" t="s">
        <v>26637</v>
      </c>
      <c r="B26313">
        <v>460000</v>
      </c>
      <c r="C26313">
        <v>0</v>
      </c>
      <c r="D26313">
        <v>0</v>
      </c>
      <c r="E26313">
        <v>234600</v>
      </c>
      <c r="F26313" s="4">
        <f t="shared" si="411"/>
        <v>78200</v>
      </c>
    </row>
    <row r="26314" spans="1:6" x14ac:dyDescent="0.3">
      <c r="A26314" t="s">
        <v>26638</v>
      </c>
      <c r="B26314">
        <v>0</v>
      </c>
      <c r="C26314">
        <v>2039080</v>
      </c>
      <c r="D26314">
        <v>7742620</v>
      </c>
      <c r="E26314">
        <v>2168120</v>
      </c>
      <c r="F26314" s="4">
        <f t="shared" si="411"/>
        <v>3983273.3333333335</v>
      </c>
    </row>
    <row r="26315" spans="1:6" x14ac:dyDescent="0.3">
      <c r="A26315" t="s">
        <v>26639</v>
      </c>
      <c r="B26315">
        <v>370000</v>
      </c>
      <c r="C26315">
        <v>0</v>
      </c>
      <c r="D26315">
        <v>0</v>
      </c>
      <c r="E26315">
        <v>0</v>
      </c>
      <c r="F26315" s="4">
        <f t="shared" si="411"/>
        <v>0</v>
      </c>
    </row>
    <row r="26316" spans="1:6" x14ac:dyDescent="0.3">
      <c r="A26316" t="s">
        <v>26640</v>
      </c>
      <c r="B26316">
        <v>0</v>
      </c>
      <c r="C26316">
        <v>0</v>
      </c>
      <c r="D26316">
        <v>62043200</v>
      </c>
      <c r="E26316">
        <v>1737871970</v>
      </c>
      <c r="F26316" s="4">
        <f t="shared" si="411"/>
        <v>599971723.33333337</v>
      </c>
    </row>
    <row r="26317" spans="1:6" x14ac:dyDescent="0.3">
      <c r="A26317" t="s">
        <v>26641</v>
      </c>
      <c r="B26317">
        <v>411950</v>
      </c>
      <c r="C26317">
        <v>0</v>
      </c>
      <c r="D26317">
        <v>0</v>
      </c>
      <c r="E26317">
        <v>820000</v>
      </c>
      <c r="F26317" s="4">
        <f t="shared" si="411"/>
        <v>273333.33333333331</v>
      </c>
    </row>
    <row r="26318" spans="1:6" x14ac:dyDescent="0.3">
      <c r="A26318" t="s">
        <v>26642</v>
      </c>
      <c r="B26318">
        <v>1688280</v>
      </c>
      <c r="C26318">
        <v>844320</v>
      </c>
      <c r="D26318">
        <v>0</v>
      </c>
      <c r="E26318">
        <v>1595650</v>
      </c>
      <c r="F26318" s="4">
        <f t="shared" si="411"/>
        <v>813323.33333333337</v>
      </c>
    </row>
    <row r="26319" spans="1:6" x14ac:dyDescent="0.3">
      <c r="A26319" t="s">
        <v>26643</v>
      </c>
      <c r="B26319">
        <v>0</v>
      </c>
      <c r="C26319">
        <v>3988790</v>
      </c>
      <c r="D26319">
        <v>0</v>
      </c>
      <c r="E26319">
        <v>2906700</v>
      </c>
      <c r="F26319" s="4">
        <f t="shared" si="411"/>
        <v>2298496.6666666665</v>
      </c>
    </row>
    <row r="26320" spans="1:6" x14ac:dyDescent="0.3">
      <c r="A26320" t="s">
        <v>26644</v>
      </c>
      <c r="B26320">
        <v>571480</v>
      </c>
      <c r="C26320">
        <v>309400</v>
      </c>
      <c r="D26320">
        <v>560560</v>
      </c>
      <c r="E26320">
        <v>0</v>
      </c>
      <c r="F26320" s="4">
        <f t="shared" si="411"/>
        <v>289986.66666666669</v>
      </c>
    </row>
    <row r="26321" spans="1:6" x14ac:dyDescent="0.3">
      <c r="A26321" t="s">
        <v>26645</v>
      </c>
      <c r="B26321">
        <v>9902450</v>
      </c>
      <c r="C26321">
        <v>8344700</v>
      </c>
      <c r="D26321">
        <v>6069500</v>
      </c>
      <c r="E26321">
        <v>12542750</v>
      </c>
      <c r="F26321" s="4">
        <f t="shared" si="411"/>
        <v>8985650</v>
      </c>
    </row>
    <row r="26322" spans="1:6" x14ac:dyDescent="0.3">
      <c r="A26322" t="s">
        <v>26646</v>
      </c>
      <c r="B26322">
        <v>382200</v>
      </c>
      <c r="C26322">
        <v>230000</v>
      </c>
      <c r="D26322">
        <v>0</v>
      </c>
      <c r="E26322">
        <v>386000</v>
      </c>
      <c r="F26322" s="4">
        <f t="shared" si="411"/>
        <v>205333.33333333334</v>
      </c>
    </row>
    <row r="26323" spans="1:6" x14ac:dyDescent="0.3">
      <c r="A26323" t="s">
        <v>26647</v>
      </c>
      <c r="B26323">
        <v>530000</v>
      </c>
      <c r="C26323">
        <v>256000</v>
      </c>
      <c r="D26323">
        <v>0</v>
      </c>
      <c r="E26323">
        <v>820000</v>
      </c>
      <c r="F26323" s="4">
        <f t="shared" si="411"/>
        <v>358666.66666666669</v>
      </c>
    </row>
    <row r="26324" spans="1:6" x14ac:dyDescent="0.3">
      <c r="A26324" t="s">
        <v>26648</v>
      </c>
      <c r="B26324">
        <v>0</v>
      </c>
      <c r="C26324">
        <v>370000</v>
      </c>
      <c r="D26324">
        <v>691500</v>
      </c>
      <c r="E26324">
        <v>0</v>
      </c>
      <c r="F26324" s="4">
        <f t="shared" si="411"/>
        <v>353833.33333333331</v>
      </c>
    </row>
    <row r="26325" spans="1:6" x14ac:dyDescent="0.3">
      <c r="A26325" t="s">
        <v>26649</v>
      </c>
      <c r="B26325">
        <v>2335720</v>
      </c>
      <c r="C26325">
        <v>3434400</v>
      </c>
      <c r="D26325">
        <v>2036000</v>
      </c>
      <c r="E26325">
        <v>2070670</v>
      </c>
      <c r="F26325" s="4">
        <f t="shared" si="411"/>
        <v>2513690</v>
      </c>
    </row>
    <row r="26326" spans="1:6" x14ac:dyDescent="0.3">
      <c r="A26326" t="s">
        <v>26650</v>
      </c>
      <c r="B26326">
        <v>785000</v>
      </c>
      <c r="C26326">
        <v>496860</v>
      </c>
      <c r="D26326">
        <v>0</v>
      </c>
      <c r="E26326">
        <v>0</v>
      </c>
      <c r="F26326" s="4">
        <f t="shared" si="411"/>
        <v>165620</v>
      </c>
    </row>
    <row r="26327" spans="1:6" x14ac:dyDescent="0.3">
      <c r="A26327" t="s">
        <v>927</v>
      </c>
      <c r="B26327">
        <v>0</v>
      </c>
      <c r="C26327">
        <v>382200</v>
      </c>
      <c r="D26327">
        <v>376740</v>
      </c>
      <c r="E26327">
        <v>1186640</v>
      </c>
      <c r="F26327" s="4">
        <f t="shared" si="411"/>
        <v>648526.66666666663</v>
      </c>
    </row>
    <row r="26328" spans="1:6" x14ac:dyDescent="0.3">
      <c r="A26328" t="s">
        <v>26651</v>
      </c>
      <c r="B26328">
        <v>273000</v>
      </c>
      <c r="C26328">
        <v>0</v>
      </c>
      <c r="D26328">
        <v>734300</v>
      </c>
      <c r="E26328">
        <v>0</v>
      </c>
      <c r="F26328" s="4">
        <f t="shared" si="411"/>
        <v>244766.66666666666</v>
      </c>
    </row>
    <row r="26329" spans="1:6" x14ac:dyDescent="0.3">
      <c r="A26329" t="s">
        <v>26652</v>
      </c>
      <c r="B26329">
        <v>438240</v>
      </c>
      <c r="C26329">
        <v>411950</v>
      </c>
      <c r="D26329">
        <v>0</v>
      </c>
      <c r="E26329">
        <v>0</v>
      </c>
      <c r="F26329" s="4">
        <f t="shared" si="411"/>
        <v>137316.66666666666</v>
      </c>
    </row>
    <row r="26330" spans="1:6" x14ac:dyDescent="0.3">
      <c r="A26330" t="s">
        <v>26653</v>
      </c>
      <c r="B26330">
        <v>1732270</v>
      </c>
      <c r="C26330">
        <v>0</v>
      </c>
      <c r="D26330">
        <v>0</v>
      </c>
      <c r="E26330">
        <v>3250400</v>
      </c>
      <c r="F26330" s="4">
        <f t="shared" si="411"/>
        <v>1083466.6666666667</v>
      </c>
    </row>
    <row r="26331" spans="1:6" x14ac:dyDescent="0.3">
      <c r="A26331" t="s">
        <v>26654</v>
      </c>
      <c r="B26331">
        <v>0</v>
      </c>
      <c r="C26331">
        <v>2036030</v>
      </c>
      <c r="D26331">
        <v>0</v>
      </c>
      <c r="E26331">
        <v>0</v>
      </c>
      <c r="F26331" s="4">
        <f t="shared" si="411"/>
        <v>678676.66666666663</v>
      </c>
    </row>
    <row r="26332" spans="1:6" x14ac:dyDescent="0.3">
      <c r="A26332" t="s">
        <v>26655</v>
      </c>
      <c r="B26332">
        <v>0</v>
      </c>
      <c r="C26332">
        <v>0</v>
      </c>
      <c r="D26332">
        <v>525820</v>
      </c>
      <c r="E26332">
        <v>410000</v>
      </c>
      <c r="F26332" s="4">
        <f t="shared" si="411"/>
        <v>311940</v>
      </c>
    </row>
    <row r="26333" spans="1:6" x14ac:dyDescent="0.3">
      <c r="A26333" t="s">
        <v>26656</v>
      </c>
      <c r="B26333">
        <v>0</v>
      </c>
      <c r="C26333">
        <v>0</v>
      </c>
      <c r="D26333">
        <v>463500</v>
      </c>
      <c r="E26333">
        <v>0</v>
      </c>
      <c r="F26333" s="4">
        <f t="shared" si="411"/>
        <v>154500</v>
      </c>
    </row>
    <row r="26334" spans="1:6" x14ac:dyDescent="0.3">
      <c r="A26334" t="s">
        <v>26657</v>
      </c>
      <c r="B26334">
        <v>0</v>
      </c>
      <c r="C26334">
        <v>1480000</v>
      </c>
      <c r="D26334">
        <v>370000</v>
      </c>
      <c r="E26334">
        <v>1317560</v>
      </c>
      <c r="F26334" s="4">
        <f t="shared" si="411"/>
        <v>1055853.3333333333</v>
      </c>
    </row>
    <row r="26335" spans="1:6" x14ac:dyDescent="0.3">
      <c r="A26335" t="s">
        <v>26658</v>
      </c>
      <c r="B26335">
        <v>675950</v>
      </c>
      <c r="C26335">
        <v>0</v>
      </c>
      <c r="D26335">
        <v>0</v>
      </c>
      <c r="E26335">
        <v>0</v>
      </c>
      <c r="F26335" s="4">
        <f t="shared" si="411"/>
        <v>0</v>
      </c>
    </row>
    <row r="26336" spans="1:6" x14ac:dyDescent="0.3">
      <c r="A26336" t="s">
        <v>26659</v>
      </c>
      <c r="B26336">
        <v>0</v>
      </c>
      <c r="C26336">
        <v>0</v>
      </c>
      <c r="D26336">
        <v>1228320</v>
      </c>
      <c r="E26336">
        <v>586200</v>
      </c>
      <c r="F26336" s="4">
        <f t="shared" si="411"/>
        <v>604840</v>
      </c>
    </row>
    <row r="26337" spans="1:6" x14ac:dyDescent="0.3">
      <c r="A26337" t="s">
        <v>26660</v>
      </c>
      <c r="B26337">
        <v>0</v>
      </c>
      <c r="C26337">
        <v>0</v>
      </c>
      <c r="D26337">
        <v>149400</v>
      </c>
      <c r="E26337">
        <v>0</v>
      </c>
      <c r="F26337" s="4">
        <f t="shared" si="411"/>
        <v>49800</v>
      </c>
    </row>
    <row r="26338" spans="1:6" x14ac:dyDescent="0.3">
      <c r="A26338" t="s">
        <v>26661</v>
      </c>
      <c r="B26338">
        <v>823200</v>
      </c>
      <c r="C26338">
        <v>0</v>
      </c>
      <c r="D26338">
        <v>678000</v>
      </c>
      <c r="E26338">
        <v>839280</v>
      </c>
      <c r="F26338" s="4">
        <f t="shared" si="411"/>
        <v>505760</v>
      </c>
    </row>
    <row r="26339" spans="1:6" x14ac:dyDescent="0.3">
      <c r="A26339" t="s">
        <v>26662</v>
      </c>
      <c r="B26339">
        <v>0</v>
      </c>
      <c r="C26339">
        <v>0</v>
      </c>
      <c r="D26339">
        <v>1112200</v>
      </c>
      <c r="E26339">
        <v>0</v>
      </c>
      <c r="F26339" s="4">
        <f t="shared" si="411"/>
        <v>370733.33333333331</v>
      </c>
    </row>
    <row r="26340" spans="1:6" x14ac:dyDescent="0.3">
      <c r="A26340" t="s">
        <v>26663</v>
      </c>
      <c r="B26340">
        <v>1210300</v>
      </c>
      <c r="C26340">
        <v>0</v>
      </c>
      <c r="D26340">
        <v>0</v>
      </c>
      <c r="E26340">
        <v>645000</v>
      </c>
      <c r="F26340" s="4">
        <f t="shared" si="411"/>
        <v>215000</v>
      </c>
    </row>
    <row r="26341" spans="1:6" x14ac:dyDescent="0.3">
      <c r="A26341" t="s">
        <v>26664</v>
      </c>
      <c r="B26341">
        <v>611760</v>
      </c>
      <c r="C26341">
        <v>0</v>
      </c>
      <c r="D26341">
        <v>1544360</v>
      </c>
      <c r="E26341">
        <v>0</v>
      </c>
      <c r="F26341" s="4">
        <f t="shared" si="411"/>
        <v>514786.66666666669</v>
      </c>
    </row>
    <row r="26342" spans="1:6" x14ac:dyDescent="0.3">
      <c r="A26342" t="s">
        <v>26665</v>
      </c>
      <c r="B26342">
        <v>0</v>
      </c>
      <c r="C26342">
        <v>0</v>
      </c>
      <c r="D26342">
        <v>993720</v>
      </c>
      <c r="E26342">
        <v>0</v>
      </c>
      <c r="F26342" s="4">
        <f t="shared" si="411"/>
        <v>331240</v>
      </c>
    </row>
    <row r="26343" spans="1:6" x14ac:dyDescent="0.3">
      <c r="A26343" t="s">
        <v>26666</v>
      </c>
      <c r="B26343">
        <v>2754050</v>
      </c>
      <c r="C26343">
        <v>6009270</v>
      </c>
      <c r="D26343">
        <v>7183860</v>
      </c>
      <c r="E26343">
        <v>6565290</v>
      </c>
      <c r="F26343" s="4">
        <f t="shared" si="411"/>
        <v>6586140</v>
      </c>
    </row>
    <row r="26344" spans="1:6" x14ac:dyDescent="0.3">
      <c r="A26344" t="s">
        <v>26667</v>
      </c>
      <c r="B26344">
        <v>1090000</v>
      </c>
      <c r="C26344">
        <v>0</v>
      </c>
      <c r="D26344">
        <v>2149330</v>
      </c>
      <c r="E26344">
        <v>0</v>
      </c>
      <c r="F26344" s="4">
        <f t="shared" si="411"/>
        <v>716443.33333333337</v>
      </c>
    </row>
    <row r="26345" spans="1:6" x14ac:dyDescent="0.3">
      <c r="A26345" t="s">
        <v>26668</v>
      </c>
      <c r="B26345">
        <v>0</v>
      </c>
      <c r="C26345">
        <v>358900</v>
      </c>
      <c r="D26345">
        <v>0</v>
      </c>
      <c r="E26345">
        <v>0</v>
      </c>
      <c r="F26345" s="4">
        <f t="shared" si="411"/>
        <v>119633.33333333333</v>
      </c>
    </row>
    <row r="26346" spans="1:6" x14ac:dyDescent="0.3">
      <c r="A26346" t="s">
        <v>26669</v>
      </c>
      <c r="B26346">
        <v>0</v>
      </c>
      <c r="C26346">
        <v>382200</v>
      </c>
      <c r="D26346">
        <v>297500</v>
      </c>
      <c r="E26346">
        <v>1046500</v>
      </c>
      <c r="F26346" s="4">
        <f t="shared" si="411"/>
        <v>575400</v>
      </c>
    </row>
    <row r="26347" spans="1:6" x14ac:dyDescent="0.3">
      <c r="A26347" t="s">
        <v>26670</v>
      </c>
      <c r="B26347">
        <v>0</v>
      </c>
      <c r="C26347">
        <v>653800</v>
      </c>
      <c r="D26347">
        <v>0</v>
      </c>
      <c r="E26347">
        <v>397800</v>
      </c>
      <c r="F26347" s="4">
        <f t="shared" si="411"/>
        <v>350533.33333333331</v>
      </c>
    </row>
    <row r="26348" spans="1:6" x14ac:dyDescent="0.3">
      <c r="A26348" t="s">
        <v>26671</v>
      </c>
      <c r="B26348">
        <v>456160</v>
      </c>
      <c r="C26348">
        <v>0</v>
      </c>
      <c r="D26348">
        <v>0</v>
      </c>
      <c r="E26348">
        <v>0</v>
      </c>
      <c r="F26348" s="4">
        <f t="shared" si="411"/>
        <v>0</v>
      </c>
    </row>
    <row r="26349" spans="1:6" x14ac:dyDescent="0.3">
      <c r="A26349" t="s">
        <v>26672</v>
      </c>
      <c r="B26349">
        <v>422340</v>
      </c>
      <c r="C26349">
        <v>992350</v>
      </c>
      <c r="D26349">
        <v>0</v>
      </c>
      <c r="E26349">
        <v>1187180</v>
      </c>
      <c r="F26349" s="4">
        <f t="shared" si="411"/>
        <v>726510</v>
      </c>
    </row>
    <row r="26350" spans="1:6" x14ac:dyDescent="0.3">
      <c r="A26350" t="s">
        <v>26673</v>
      </c>
      <c r="B26350">
        <v>0</v>
      </c>
      <c r="C26350">
        <v>483000</v>
      </c>
      <c r="D26350">
        <v>0</v>
      </c>
      <c r="E26350">
        <v>0</v>
      </c>
      <c r="F26350" s="4">
        <f t="shared" si="411"/>
        <v>161000</v>
      </c>
    </row>
    <row r="26351" spans="1:6" x14ac:dyDescent="0.3">
      <c r="A26351" t="s">
        <v>26674</v>
      </c>
      <c r="B26351">
        <v>0</v>
      </c>
      <c r="C26351">
        <v>1410130</v>
      </c>
      <c r="D26351">
        <v>0</v>
      </c>
      <c r="E26351">
        <v>0</v>
      </c>
      <c r="F26351" s="4">
        <f t="shared" si="411"/>
        <v>470043.33333333331</v>
      </c>
    </row>
    <row r="26352" spans="1:6" x14ac:dyDescent="0.3">
      <c r="A26352" t="s">
        <v>26675</v>
      </c>
      <c r="B26352">
        <v>0</v>
      </c>
      <c r="C26352">
        <v>0</v>
      </c>
      <c r="D26352">
        <v>2456760</v>
      </c>
      <c r="E26352">
        <v>2598500</v>
      </c>
      <c r="F26352" s="4">
        <f t="shared" si="411"/>
        <v>1685086.6666666667</v>
      </c>
    </row>
    <row r="26353" spans="1:6" x14ac:dyDescent="0.3">
      <c r="A26353" t="s">
        <v>26676</v>
      </c>
      <c r="B26353">
        <v>0</v>
      </c>
      <c r="C26353">
        <v>0</v>
      </c>
      <c r="D26353">
        <v>468650</v>
      </c>
      <c r="E26353">
        <v>374920</v>
      </c>
      <c r="F26353" s="4">
        <f t="shared" si="411"/>
        <v>281190</v>
      </c>
    </row>
    <row r="26354" spans="1:6" x14ac:dyDescent="0.3">
      <c r="A26354" t="s">
        <v>26677</v>
      </c>
      <c r="B26354">
        <v>0</v>
      </c>
      <c r="C26354">
        <v>300300</v>
      </c>
      <c r="D26354">
        <v>0</v>
      </c>
      <c r="E26354">
        <v>0</v>
      </c>
      <c r="F26354" s="4">
        <f t="shared" si="411"/>
        <v>100100</v>
      </c>
    </row>
    <row r="26355" spans="1:6" x14ac:dyDescent="0.3">
      <c r="A26355" t="s">
        <v>26678</v>
      </c>
      <c r="B26355">
        <v>0</v>
      </c>
      <c r="C26355">
        <v>612000</v>
      </c>
      <c r="D26355">
        <v>0</v>
      </c>
      <c r="E26355">
        <v>0</v>
      </c>
      <c r="F26355" s="4">
        <f t="shared" si="411"/>
        <v>204000</v>
      </c>
    </row>
    <row r="26356" spans="1:6" x14ac:dyDescent="0.3">
      <c r="A26356" t="s">
        <v>26679</v>
      </c>
      <c r="B26356">
        <v>0</v>
      </c>
      <c r="C26356">
        <v>0</v>
      </c>
      <c r="D26356">
        <v>234600</v>
      </c>
      <c r="E26356">
        <v>0</v>
      </c>
      <c r="F26356" s="4">
        <f t="shared" si="411"/>
        <v>78200</v>
      </c>
    </row>
    <row r="26357" spans="1:6" x14ac:dyDescent="0.3">
      <c r="A26357" t="s">
        <v>26680</v>
      </c>
      <c r="B26357">
        <v>0</v>
      </c>
      <c r="C26357">
        <v>191100</v>
      </c>
      <c r="D26357">
        <v>0</v>
      </c>
      <c r="E26357">
        <v>782700</v>
      </c>
      <c r="F26357" s="4">
        <f t="shared" si="411"/>
        <v>324600</v>
      </c>
    </row>
    <row r="26358" spans="1:6" x14ac:dyDescent="0.3">
      <c r="A26358" t="s">
        <v>26681</v>
      </c>
      <c r="B26358">
        <v>0</v>
      </c>
      <c r="C26358">
        <v>0</v>
      </c>
      <c r="D26358">
        <v>234600</v>
      </c>
      <c r="E26358">
        <v>394000</v>
      </c>
      <c r="F26358" s="4">
        <f t="shared" si="411"/>
        <v>209533.33333333334</v>
      </c>
    </row>
    <row r="26359" spans="1:6" x14ac:dyDescent="0.3">
      <c r="A26359" t="s">
        <v>26682</v>
      </c>
      <c r="B26359">
        <v>841900</v>
      </c>
      <c r="C26359">
        <v>0</v>
      </c>
      <c r="D26359">
        <v>2532160</v>
      </c>
      <c r="E26359">
        <v>788000</v>
      </c>
      <c r="F26359" s="4">
        <f t="shared" si="411"/>
        <v>1106720</v>
      </c>
    </row>
    <row r="26360" spans="1:6" x14ac:dyDescent="0.3">
      <c r="A26360" t="s">
        <v>26683</v>
      </c>
      <c r="B26360">
        <v>0</v>
      </c>
      <c r="C26360">
        <v>919790</v>
      </c>
      <c r="D26360">
        <v>0</v>
      </c>
      <c r="E26360">
        <v>386000</v>
      </c>
      <c r="F26360" s="4">
        <f t="shared" si="411"/>
        <v>435263.33333333331</v>
      </c>
    </row>
    <row r="26361" spans="1:6" x14ac:dyDescent="0.3">
      <c r="A26361" t="s">
        <v>26684</v>
      </c>
      <c r="B26361">
        <v>0</v>
      </c>
      <c r="C26361">
        <v>2289620</v>
      </c>
      <c r="D26361">
        <v>228000</v>
      </c>
      <c r="E26361">
        <v>2259150</v>
      </c>
      <c r="F26361" s="4">
        <f t="shared" si="411"/>
        <v>1592256.6666666667</v>
      </c>
    </row>
    <row r="26362" spans="1:6" x14ac:dyDescent="0.3">
      <c r="A26362" t="s">
        <v>26685</v>
      </c>
      <c r="B26362">
        <v>0</v>
      </c>
      <c r="C26362">
        <v>6127040</v>
      </c>
      <c r="D26362">
        <v>4120260</v>
      </c>
      <c r="E26362">
        <v>4128680</v>
      </c>
      <c r="F26362" s="4">
        <f t="shared" si="411"/>
        <v>4791993.333333333</v>
      </c>
    </row>
    <row r="26363" spans="1:6" x14ac:dyDescent="0.3">
      <c r="A26363" t="s">
        <v>26686</v>
      </c>
      <c r="B26363">
        <v>0</v>
      </c>
      <c r="C26363">
        <v>762350</v>
      </c>
      <c r="D26363">
        <v>3426320</v>
      </c>
      <c r="E26363">
        <v>0</v>
      </c>
      <c r="F26363" s="4">
        <f t="shared" si="411"/>
        <v>1396223.3333333333</v>
      </c>
    </row>
    <row r="26364" spans="1:6" x14ac:dyDescent="0.3">
      <c r="A26364" t="s">
        <v>26687</v>
      </c>
      <c r="B26364">
        <v>0</v>
      </c>
      <c r="C26364">
        <v>0</v>
      </c>
      <c r="D26364">
        <v>1037220</v>
      </c>
      <c r="E26364">
        <v>0</v>
      </c>
      <c r="F26364" s="4">
        <f t="shared" si="411"/>
        <v>345740</v>
      </c>
    </row>
    <row r="26365" spans="1:6" x14ac:dyDescent="0.3">
      <c r="A26365" t="s">
        <v>26688</v>
      </c>
      <c r="B26365">
        <v>480000</v>
      </c>
      <c r="C26365">
        <v>0</v>
      </c>
      <c r="D26365">
        <v>840000</v>
      </c>
      <c r="E26365">
        <v>0</v>
      </c>
      <c r="F26365" s="4">
        <f t="shared" si="411"/>
        <v>280000</v>
      </c>
    </row>
    <row r="26366" spans="1:6" x14ac:dyDescent="0.3">
      <c r="A26366" t="s">
        <v>26689</v>
      </c>
      <c r="B26366">
        <v>0</v>
      </c>
      <c r="C26366">
        <v>0</v>
      </c>
      <c r="D26366">
        <v>822920</v>
      </c>
      <c r="E26366">
        <v>0</v>
      </c>
      <c r="F26366" s="4">
        <f t="shared" si="411"/>
        <v>274306.66666666669</v>
      </c>
    </row>
    <row r="26367" spans="1:6" x14ac:dyDescent="0.3">
      <c r="A26367" t="s">
        <v>26690</v>
      </c>
      <c r="B26367">
        <v>0</v>
      </c>
      <c r="C26367">
        <v>606080</v>
      </c>
      <c r="D26367">
        <v>0</v>
      </c>
      <c r="E26367">
        <v>0</v>
      </c>
      <c r="F26367" s="4">
        <f t="shared" si="411"/>
        <v>202026.66666666666</v>
      </c>
    </row>
    <row r="26368" spans="1:6" x14ac:dyDescent="0.3">
      <c r="A26368" t="s">
        <v>26691</v>
      </c>
      <c r="B26368">
        <v>320000</v>
      </c>
      <c r="C26368">
        <v>0</v>
      </c>
      <c r="D26368">
        <v>0</v>
      </c>
      <c r="E26368">
        <v>2856180</v>
      </c>
      <c r="F26368" s="4">
        <f t="shared" si="411"/>
        <v>952060</v>
      </c>
    </row>
    <row r="26369" spans="1:6" x14ac:dyDescent="0.3">
      <c r="A26369" t="s">
        <v>26692</v>
      </c>
      <c r="B26369">
        <v>0</v>
      </c>
      <c r="C26369">
        <v>216000</v>
      </c>
      <c r="D26369">
        <v>0</v>
      </c>
      <c r="E26369">
        <v>0</v>
      </c>
      <c r="F26369" s="4">
        <f t="shared" si="411"/>
        <v>72000</v>
      </c>
    </row>
    <row r="26370" spans="1:6" x14ac:dyDescent="0.3">
      <c r="A26370" t="s">
        <v>26693</v>
      </c>
      <c r="B26370">
        <v>752200</v>
      </c>
      <c r="C26370">
        <v>0</v>
      </c>
      <c r="D26370">
        <v>281190</v>
      </c>
      <c r="E26370">
        <v>0</v>
      </c>
      <c r="F26370" s="4">
        <f t="shared" si="411"/>
        <v>93730</v>
      </c>
    </row>
    <row r="26371" spans="1:6" x14ac:dyDescent="0.3">
      <c r="A26371" t="s">
        <v>26694</v>
      </c>
      <c r="B26371">
        <v>382200</v>
      </c>
      <c r="C26371">
        <v>0</v>
      </c>
      <c r="D26371">
        <v>825000</v>
      </c>
      <c r="E26371">
        <v>0</v>
      </c>
      <c r="F26371" s="4">
        <f t="shared" ref="F26371:F26434" si="412">SUM(C26371:E26371)/3</f>
        <v>275000</v>
      </c>
    </row>
    <row r="26372" spans="1:6" x14ac:dyDescent="0.3">
      <c r="A26372" t="s">
        <v>26695</v>
      </c>
      <c r="B26372">
        <v>5580920</v>
      </c>
      <c r="C26372">
        <v>0</v>
      </c>
      <c r="D26372">
        <v>0</v>
      </c>
      <c r="E26372">
        <v>0</v>
      </c>
      <c r="F26372" s="4">
        <f t="shared" si="412"/>
        <v>0</v>
      </c>
    </row>
    <row r="26373" spans="1:6" x14ac:dyDescent="0.3">
      <c r="A26373" t="s">
        <v>26696</v>
      </c>
      <c r="B26373">
        <v>411950</v>
      </c>
      <c r="C26373">
        <v>0</v>
      </c>
      <c r="D26373">
        <v>0</v>
      </c>
      <c r="E26373">
        <v>602000</v>
      </c>
      <c r="F26373" s="4">
        <f t="shared" si="412"/>
        <v>200666.66666666666</v>
      </c>
    </row>
    <row r="26374" spans="1:6" x14ac:dyDescent="0.3">
      <c r="A26374" t="s">
        <v>26697</v>
      </c>
      <c r="B26374">
        <v>0</v>
      </c>
      <c r="C26374">
        <v>612000</v>
      </c>
      <c r="D26374">
        <v>0</v>
      </c>
      <c r="E26374">
        <v>256000</v>
      </c>
      <c r="F26374" s="4">
        <f t="shared" si="412"/>
        <v>289333.33333333331</v>
      </c>
    </row>
    <row r="26375" spans="1:6" x14ac:dyDescent="0.3">
      <c r="A26375" t="s">
        <v>26698</v>
      </c>
      <c r="B26375">
        <v>1124950</v>
      </c>
      <c r="C26375">
        <v>570000</v>
      </c>
      <c r="D26375">
        <v>0</v>
      </c>
      <c r="E26375">
        <v>160000</v>
      </c>
      <c r="F26375" s="4">
        <f t="shared" si="412"/>
        <v>243333.33333333334</v>
      </c>
    </row>
    <row r="26376" spans="1:6" x14ac:dyDescent="0.3">
      <c r="A26376" t="s">
        <v>26699</v>
      </c>
      <c r="B26376">
        <v>0</v>
      </c>
      <c r="C26376">
        <v>0</v>
      </c>
      <c r="D26376">
        <v>1867480</v>
      </c>
      <c r="E26376">
        <v>382200</v>
      </c>
      <c r="F26376" s="4">
        <f t="shared" si="412"/>
        <v>749893.33333333337</v>
      </c>
    </row>
    <row r="26377" spans="1:6" x14ac:dyDescent="0.3">
      <c r="A26377" t="s">
        <v>26700</v>
      </c>
      <c r="B26377">
        <v>1254730</v>
      </c>
      <c r="C26377">
        <v>1700330</v>
      </c>
      <c r="D26377">
        <v>0</v>
      </c>
      <c r="E26377">
        <v>0</v>
      </c>
      <c r="F26377" s="4">
        <f t="shared" si="412"/>
        <v>566776.66666666663</v>
      </c>
    </row>
    <row r="26378" spans="1:6" x14ac:dyDescent="0.3">
      <c r="A26378" t="s">
        <v>26701</v>
      </c>
      <c r="B26378">
        <v>0</v>
      </c>
      <c r="C26378">
        <v>1591310</v>
      </c>
      <c r="D26378">
        <v>0</v>
      </c>
      <c r="E26378">
        <v>0</v>
      </c>
      <c r="F26378" s="4">
        <f t="shared" si="412"/>
        <v>530436.66666666663</v>
      </c>
    </row>
    <row r="26379" spans="1:6" x14ac:dyDescent="0.3">
      <c r="A26379" t="s">
        <v>26702</v>
      </c>
      <c r="B26379">
        <v>0</v>
      </c>
      <c r="C26379">
        <v>456200</v>
      </c>
      <c r="D26379">
        <v>581490</v>
      </c>
      <c r="E26379">
        <v>0</v>
      </c>
      <c r="F26379" s="4">
        <f t="shared" si="412"/>
        <v>345896.66666666669</v>
      </c>
    </row>
    <row r="26380" spans="1:6" x14ac:dyDescent="0.3">
      <c r="A26380" t="s">
        <v>26703</v>
      </c>
      <c r="B26380">
        <v>0</v>
      </c>
      <c r="C26380">
        <v>404040</v>
      </c>
      <c r="D26380">
        <v>1024300</v>
      </c>
      <c r="E26380">
        <v>506880</v>
      </c>
      <c r="F26380" s="4">
        <f t="shared" si="412"/>
        <v>645073.33333333337</v>
      </c>
    </row>
    <row r="26381" spans="1:6" x14ac:dyDescent="0.3">
      <c r="A26381" t="s">
        <v>26704</v>
      </c>
      <c r="B26381">
        <v>0</v>
      </c>
      <c r="C26381">
        <v>444990</v>
      </c>
      <c r="D26381">
        <v>516200</v>
      </c>
      <c r="E26381">
        <v>563200</v>
      </c>
      <c r="F26381" s="4">
        <f t="shared" si="412"/>
        <v>508130</v>
      </c>
    </row>
    <row r="26382" spans="1:6" x14ac:dyDescent="0.3">
      <c r="A26382" t="s">
        <v>26705</v>
      </c>
      <c r="B26382">
        <v>0</v>
      </c>
      <c r="C26382">
        <v>0</v>
      </c>
      <c r="D26382">
        <v>759850</v>
      </c>
      <c r="E26382">
        <v>0</v>
      </c>
      <c r="F26382" s="4">
        <f t="shared" si="412"/>
        <v>253283.33333333334</v>
      </c>
    </row>
    <row r="26383" spans="1:6" x14ac:dyDescent="0.3">
      <c r="A26383" t="s">
        <v>26706</v>
      </c>
      <c r="B26383">
        <v>0</v>
      </c>
      <c r="C26383">
        <v>1340200</v>
      </c>
      <c r="D26383">
        <v>1731060</v>
      </c>
      <c r="E26383">
        <v>2118200</v>
      </c>
      <c r="F26383" s="4">
        <f t="shared" si="412"/>
        <v>1729820</v>
      </c>
    </row>
    <row r="26384" spans="1:6" x14ac:dyDescent="0.3">
      <c r="A26384" t="s">
        <v>256</v>
      </c>
      <c r="B26384">
        <v>1192400</v>
      </c>
      <c r="C26384">
        <v>1174070</v>
      </c>
      <c r="D26384">
        <v>0</v>
      </c>
      <c r="E26384">
        <v>591600</v>
      </c>
      <c r="F26384" s="4">
        <f t="shared" si="412"/>
        <v>588556.66666666663</v>
      </c>
    </row>
    <row r="26385" spans="1:6" x14ac:dyDescent="0.3">
      <c r="A26385" t="s">
        <v>26707</v>
      </c>
      <c r="B26385">
        <v>0</v>
      </c>
      <c r="C26385">
        <v>2132600</v>
      </c>
      <c r="D26385">
        <v>1217580</v>
      </c>
      <c r="E26385">
        <v>2111500</v>
      </c>
      <c r="F26385" s="4">
        <f t="shared" si="412"/>
        <v>1820560</v>
      </c>
    </row>
    <row r="26386" spans="1:6" x14ac:dyDescent="0.3">
      <c r="A26386" t="s">
        <v>26708</v>
      </c>
      <c r="B26386">
        <v>0</v>
      </c>
      <c r="C26386">
        <v>0</v>
      </c>
      <c r="D26386">
        <v>1142590</v>
      </c>
      <c r="E26386">
        <v>316680</v>
      </c>
      <c r="F26386" s="4">
        <f t="shared" si="412"/>
        <v>486423.33333333331</v>
      </c>
    </row>
    <row r="26387" spans="1:6" x14ac:dyDescent="0.3">
      <c r="A26387" t="s">
        <v>26709</v>
      </c>
      <c r="B26387">
        <v>0</v>
      </c>
      <c r="C26387">
        <v>0</v>
      </c>
      <c r="D26387">
        <v>763800</v>
      </c>
      <c r="E26387">
        <v>0</v>
      </c>
      <c r="F26387" s="4">
        <f t="shared" si="412"/>
        <v>254600</v>
      </c>
    </row>
    <row r="26388" spans="1:6" x14ac:dyDescent="0.3">
      <c r="A26388" t="s">
        <v>26710</v>
      </c>
      <c r="B26388">
        <v>0</v>
      </c>
      <c r="C26388">
        <v>612000</v>
      </c>
      <c r="D26388">
        <v>909480</v>
      </c>
      <c r="E26388">
        <v>234600</v>
      </c>
      <c r="F26388" s="4">
        <f t="shared" si="412"/>
        <v>585360</v>
      </c>
    </row>
    <row r="26389" spans="1:6" x14ac:dyDescent="0.3">
      <c r="A26389" t="s">
        <v>26711</v>
      </c>
      <c r="B26389">
        <v>1205000</v>
      </c>
      <c r="C26389">
        <v>0</v>
      </c>
      <c r="D26389">
        <v>930020</v>
      </c>
      <c r="E26389">
        <v>397800</v>
      </c>
      <c r="F26389" s="4">
        <f t="shared" si="412"/>
        <v>442606.66666666669</v>
      </c>
    </row>
    <row r="26390" spans="1:6" x14ac:dyDescent="0.3">
      <c r="A26390" t="s">
        <v>26712</v>
      </c>
      <c r="B26390">
        <v>305760</v>
      </c>
      <c r="C26390">
        <v>0</v>
      </c>
      <c r="D26390">
        <v>564200</v>
      </c>
      <c r="E26390">
        <v>0</v>
      </c>
      <c r="F26390" s="4">
        <f t="shared" si="412"/>
        <v>188066.66666666666</v>
      </c>
    </row>
    <row r="26391" spans="1:6" x14ac:dyDescent="0.3">
      <c r="A26391" t="s">
        <v>26713</v>
      </c>
      <c r="B26391">
        <v>0</v>
      </c>
      <c r="C26391">
        <v>767130</v>
      </c>
      <c r="D26391">
        <v>234600</v>
      </c>
      <c r="E26391">
        <v>394000</v>
      </c>
      <c r="F26391" s="4">
        <f t="shared" si="412"/>
        <v>465243.33333333331</v>
      </c>
    </row>
    <row r="26392" spans="1:6" x14ac:dyDescent="0.3">
      <c r="A26392" t="s">
        <v>26714</v>
      </c>
      <c r="B26392">
        <v>2591030</v>
      </c>
      <c r="C26392">
        <v>2127950</v>
      </c>
      <c r="D26392">
        <v>0</v>
      </c>
      <c r="E26392">
        <v>2135640</v>
      </c>
      <c r="F26392" s="4">
        <f t="shared" si="412"/>
        <v>1421196.6666666667</v>
      </c>
    </row>
    <row r="26393" spans="1:6" x14ac:dyDescent="0.3">
      <c r="A26393" t="s">
        <v>26715</v>
      </c>
      <c r="B26393">
        <v>0</v>
      </c>
      <c r="C26393">
        <v>1124760</v>
      </c>
      <c r="D26393">
        <v>0</v>
      </c>
      <c r="E26393">
        <v>616800</v>
      </c>
      <c r="F26393" s="4">
        <f t="shared" si="412"/>
        <v>580520</v>
      </c>
    </row>
    <row r="26394" spans="1:6" x14ac:dyDescent="0.3">
      <c r="A26394" t="s">
        <v>26716</v>
      </c>
      <c r="B26394">
        <v>256000</v>
      </c>
      <c r="C26394">
        <v>842200</v>
      </c>
      <c r="D26394">
        <v>0</v>
      </c>
      <c r="E26394">
        <v>1765080</v>
      </c>
      <c r="F26394" s="4">
        <f t="shared" si="412"/>
        <v>869093.33333333337</v>
      </c>
    </row>
    <row r="26395" spans="1:6" x14ac:dyDescent="0.3">
      <c r="A26395" t="s">
        <v>26717</v>
      </c>
      <c r="B26395">
        <v>0</v>
      </c>
      <c r="C26395">
        <v>7329140</v>
      </c>
      <c r="D26395">
        <v>10423600</v>
      </c>
      <c r="E26395">
        <v>8054060</v>
      </c>
      <c r="F26395" s="4">
        <f t="shared" si="412"/>
        <v>8602266.666666666</v>
      </c>
    </row>
    <row r="26396" spans="1:6" x14ac:dyDescent="0.3">
      <c r="A26396" t="s">
        <v>26718</v>
      </c>
      <c r="B26396">
        <v>0</v>
      </c>
      <c r="C26396">
        <v>0</v>
      </c>
      <c r="D26396">
        <v>1516160</v>
      </c>
      <c r="E26396">
        <v>0</v>
      </c>
      <c r="F26396" s="4">
        <f t="shared" si="412"/>
        <v>505386.66666666669</v>
      </c>
    </row>
    <row r="26397" spans="1:6" x14ac:dyDescent="0.3">
      <c r="A26397" t="s">
        <v>26719</v>
      </c>
      <c r="B26397">
        <v>767600</v>
      </c>
      <c r="C26397">
        <v>0</v>
      </c>
      <c r="D26397">
        <v>297500</v>
      </c>
      <c r="E26397">
        <v>383700</v>
      </c>
      <c r="F26397" s="4">
        <f t="shared" si="412"/>
        <v>227066.66666666666</v>
      </c>
    </row>
    <row r="26398" spans="1:6" x14ac:dyDescent="0.3">
      <c r="A26398" t="s">
        <v>26720</v>
      </c>
      <c r="B26398">
        <v>305000</v>
      </c>
      <c r="C26398">
        <v>230000</v>
      </c>
      <c r="D26398">
        <v>0</v>
      </c>
      <c r="E26398">
        <v>0</v>
      </c>
      <c r="F26398" s="4">
        <f t="shared" si="412"/>
        <v>76666.666666666672</v>
      </c>
    </row>
    <row r="26399" spans="1:6" x14ac:dyDescent="0.3">
      <c r="A26399" t="s">
        <v>26721</v>
      </c>
      <c r="B26399">
        <v>0</v>
      </c>
      <c r="C26399">
        <v>529620</v>
      </c>
      <c r="D26399">
        <v>234600</v>
      </c>
      <c r="E26399">
        <v>3824480</v>
      </c>
      <c r="F26399" s="4">
        <f t="shared" si="412"/>
        <v>1529566.6666666667</v>
      </c>
    </row>
    <row r="26400" spans="1:6" x14ac:dyDescent="0.3">
      <c r="A26400" t="s">
        <v>26722</v>
      </c>
      <c r="B26400">
        <v>3015950</v>
      </c>
      <c r="C26400">
        <v>4109460</v>
      </c>
      <c r="D26400">
        <v>0</v>
      </c>
      <c r="E26400">
        <v>2065640</v>
      </c>
      <c r="F26400" s="4">
        <f t="shared" si="412"/>
        <v>2058366.6666666667</v>
      </c>
    </row>
    <row r="26401" spans="1:6" x14ac:dyDescent="0.3">
      <c r="A26401" t="s">
        <v>26723</v>
      </c>
      <c r="B26401">
        <v>0</v>
      </c>
      <c r="C26401">
        <v>600600</v>
      </c>
      <c r="D26401">
        <v>0</v>
      </c>
      <c r="E26401">
        <v>0</v>
      </c>
      <c r="F26401" s="4">
        <f t="shared" si="412"/>
        <v>200200</v>
      </c>
    </row>
    <row r="26402" spans="1:6" x14ac:dyDescent="0.3">
      <c r="A26402" t="s">
        <v>26724</v>
      </c>
      <c r="B26402">
        <v>1564650</v>
      </c>
      <c r="C26402">
        <v>0</v>
      </c>
      <c r="D26402">
        <v>0</v>
      </c>
      <c r="E26402">
        <v>1158900</v>
      </c>
      <c r="F26402" s="4">
        <f t="shared" si="412"/>
        <v>386300</v>
      </c>
    </row>
    <row r="26403" spans="1:6" x14ac:dyDescent="0.3">
      <c r="A26403" t="s">
        <v>26725</v>
      </c>
      <c r="B26403">
        <v>0</v>
      </c>
      <c r="C26403">
        <v>0</v>
      </c>
      <c r="D26403">
        <v>458640</v>
      </c>
      <c r="E26403">
        <v>546000</v>
      </c>
      <c r="F26403" s="4">
        <f t="shared" si="412"/>
        <v>334880</v>
      </c>
    </row>
    <row r="26404" spans="1:6" x14ac:dyDescent="0.3">
      <c r="A26404" t="s">
        <v>26726</v>
      </c>
      <c r="B26404">
        <v>0</v>
      </c>
      <c r="C26404">
        <v>0</v>
      </c>
      <c r="D26404">
        <v>2217670</v>
      </c>
      <c r="E26404">
        <v>2171420</v>
      </c>
      <c r="F26404" s="4">
        <f t="shared" si="412"/>
        <v>1463030</v>
      </c>
    </row>
    <row r="26405" spans="1:6" x14ac:dyDescent="0.3">
      <c r="A26405" t="s">
        <v>26727</v>
      </c>
      <c r="B26405">
        <v>0</v>
      </c>
      <c r="C26405">
        <v>589680</v>
      </c>
      <c r="D26405">
        <v>0</v>
      </c>
      <c r="E26405">
        <v>0</v>
      </c>
      <c r="F26405" s="4">
        <f t="shared" si="412"/>
        <v>196560</v>
      </c>
    </row>
    <row r="26406" spans="1:6" x14ac:dyDescent="0.3">
      <c r="A26406" t="s">
        <v>26728</v>
      </c>
      <c r="B26406">
        <v>411950</v>
      </c>
      <c r="C26406">
        <v>0</v>
      </c>
      <c r="D26406">
        <v>0</v>
      </c>
      <c r="E26406">
        <v>0</v>
      </c>
      <c r="F26406" s="4">
        <f t="shared" si="412"/>
        <v>0</v>
      </c>
    </row>
    <row r="26407" spans="1:6" x14ac:dyDescent="0.3">
      <c r="A26407" t="s">
        <v>26729</v>
      </c>
      <c r="B26407">
        <v>0</v>
      </c>
      <c r="C26407">
        <v>0</v>
      </c>
      <c r="D26407">
        <v>1126400</v>
      </c>
      <c r="E26407">
        <v>802620</v>
      </c>
      <c r="F26407" s="4">
        <f t="shared" si="412"/>
        <v>643006.66666666663</v>
      </c>
    </row>
    <row r="26408" spans="1:6" x14ac:dyDescent="0.3">
      <c r="A26408" t="s">
        <v>26730</v>
      </c>
      <c r="B26408">
        <v>0</v>
      </c>
      <c r="C26408">
        <v>382200</v>
      </c>
      <c r="D26408">
        <v>0</v>
      </c>
      <c r="E26408">
        <v>0</v>
      </c>
      <c r="F26408" s="4">
        <f t="shared" si="412"/>
        <v>127400</v>
      </c>
    </row>
    <row r="26409" spans="1:6" x14ac:dyDescent="0.3">
      <c r="A26409" t="s">
        <v>26731</v>
      </c>
      <c r="B26409">
        <v>0</v>
      </c>
      <c r="C26409">
        <v>0</v>
      </c>
      <c r="D26409">
        <v>534900</v>
      </c>
      <c r="E26409">
        <v>386000</v>
      </c>
      <c r="F26409" s="4">
        <f t="shared" si="412"/>
        <v>306966.66666666669</v>
      </c>
    </row>
    <row r="26410" spans="1:6" x14ac:dyDescent="0.3">
      <c r="A26410" t="s">
        <v>26732</v>
      </c>
      <c r="B26410">
        <v>0</v>
      </c>
      <c r="C26410">
        <v>0</v>
      </c>
      <c r="D26410">
        <v>1113840</v>
      </c>
      <c r="E26410">
        <v>0</v>
      </c>
      <c r="F26410" s="4">
        <f t="shared" si="412"/>
        <v>371280</v>
      </c>
    </row>
    <row r="26411" spans="1:6" x14ac:dyDescent="0.3">
      <c r="A26411" t="s">
        <v>349</v>
      </c>
      <c r="B26411">
        <v>884180</v>
      </c>
      <c r="C26411">
        <v>0</v>
      </c>
      <c r="D26411">
        <v>0</v>
      </c>
      <c r="E26411">
        <v>0</v>
      </c>
      <c r="F26411" s="4">
        <f t="shared" si="412"/>
        <v>0</v>
      </c>
    </row>
    <row r="26412" spans="1:6" x14ac:dyDescent="0.3">
      <c r="A26412" t="s">
        <v>26733</v>
      </c>
      <c r="B26412">
        <v>0</v>
      </c>
      <c r="C26412">
        <v>0</v>
      </c>
      <c r="D26412">
        <v>3371650</v>
      </c>
      <c r="E26412">
        <v>0</v>
      </c>
      <c r="F26412" s="4">
        <f t="shared" si="412"/>
        <v>1123883.3333333333</v>
      </c>
    </row>
    <row r="26413" spans="1:6" x14ac:dyDescent="0.3">
      <c r="A26413" t="s">
        <v>26734</v>
      </c>
      <c r="B26413">
        <v>0</v>
      </c>
      <c r="C26413">
        <v>0</v>
      </c>
      <c r="D26413">
        <v>1059240</v>
      </c>
      <c r="E26413">
        <v>0</v>
      </c>
      <c r="F26413" s="4">
        <f t="shared" si="412"/>
        <v>353080</v>
      </c>
    </row>
    <row r="26414" spans="1:6" x14ac:dyDescent="0.3">
      <c r="A26414" t="s">
        <v>452</v>
      </c>
      <c r="B26414">
        <v>415870</v>
      </c>
      <c r="C26414">
        <v>0</v>
      </c>
      <c r="D26414">
        <v>2467810</v>
      </c>
      <c r="E26414">
        <v>2260440</v>
      </c>
      <c r="F26414" s="4">
        <f t="shared" si="412"/>
        <v>1576083.3333333333</v>
      </c>
    </row>
    <row r="26415" spans="1:6" x14ac:dyDescent="0.3">
      <c r="A26415" t="s">
        <v>26735</v>
      </c>
      <c r="B26415">
        <v>367640</v>
      </c>
      <c r="C26415">
        <v>0</v>
      </c>
      <c r="D26415">
        <v>0</v>
      </c>
      <c r="E26415">
        <v>0</v>
      </c>
      <c r="F26415" s="4">
        <f t="shared" si="412"/>
        <v>0</v>
      </c>
    </row>
    <row r="26416" spans="1:6" x14ac:dyDescent="0.3">
      <c r="A26416" t="s">
        <v>26736</v>
      </c>
      <c r="B26416">
        <v>0</v>
      </c>
      <c r="C26416">
        <v>1098600</v>
      </c>
      <c r="D26416">
        <v>0</v>
      </c>
      <c r="E26416">
        <v>650000</v>
      </c>
      <c r="F26416" s="4">
        <f t="shared" si="412"/>
        <v>582866.66666666663</v>
      </c>
    </row>
    <row r="26417" spans="1:6" x14ac:dyDescent="0.3">
      <c r="A26417" t="s">
        <v>26737</v>
      </c>
      <c r="B26417">
        <v>0</v>
      </c>
      <c r="C26417">
        <v>1292200</v>
      </c>
      <c r="D26417">
        <v>0</v>
      </c>
      <c r="E26417">
        <v>903840</v>
      </c>
      <c r="F26417" s="4">
        <f t="shared" si="412"/>
        <v>732013.33333333337</v>
      </c>
    </row>
    <row r="26418" spans="1:6" x14ac:dyDescent="0.3">
      <c r="A26418" t="s">
        <v>26738</v>
      </c>
      <c r="B26418">
        <v>230000</v>
      </c>
      <c r="C26418">
        <v>0</v>
      </c>
      <c r="D26418">
        <v>0</v>
      </c>
      <c r="E26418">
        <v>650000</v>
      </c>
      <c r="F26418" s="4">
        <f t="shared" si="412"/>
        <v>216666.66666666666</v>
      </c>
    </row>
    <row r="26419" spans="1:6" x14ac:dyDescent="0.3">
      <c r="A26419" t="s">
        <v>26739</v>
      </c>
      <c r="B26419">
        <v>0</v>
      </c>
      <c r="C26419">
        <v>879740</v>
      </c>
      <c r="D26419">
        <v>720720</v>
      </c>
      <c r="E26419">
        <v>0</v>
      </c>
      <c r="F26419" s="4">
        <f t="shared" si="412"/>
        <v>533486.66666666663</v>
      </c>
    </row>
    <row r="26420" spans="1:6" x14ac:dyDescent="0.3">
      <c r="A26420" t="s">
        <v>26740</v>
      </c>
      <c r="B26420">
        <v>0</v>
      </c>
      <c r="C26420">
        <v>996200</v>
      </c>
      <c r="D26420">
        <v>0</v>
      </c>
      <c r="E26420">
        <v>573300</v>
      </c>
      <c r="F26420" s="4">
        <f t="shared" si="412"/>
        <v>523166.66666666669</v>
      </c>
    </row>
    <row r="26421" spans="1:6" x14ac:dyDescent="0.3">
      <c r="A26421" t="s">
        <v>26741</v>
      </c>
      <c r="B26421">
        <v>0</v>
      </c>
      <c r="C26421">
        <v>604920</v>
      </c>
      <c r="D26421">
        <v>814450</v>
      </c>
      <c r="E26421">
        <v>386000</v>
      </c>
      <c r="F26421" s="4">
        <f t="shared" si="412"/>
        <v>601790</v>
      </c>
    </row>
    <row r="26422" spans="1:6" x14ac:dyDescent="0.3">
      <c r="A26422" t="s">
        <v>26742</v>
      </c>
      <c r="B26422">
        <v>0</v>
      </c>
      <c r="C26422">
        <v>812630</v>
      </c>
      <c r="D26422">
        <v>1203930</v>
      </c>
      <c r="E26422">
        <v>3543540</v>
      </c>
      <c r="F26422" s="4">
        <f t="shared" si="412"/>
        <v>1853366.6666666667</v>
      </c>
    </row>
    <row r="26423" spans="1:6" x14ac:dyDescent="0.3">
      <c r="A26423" t="s">
        <v>26743</v>
      </c>
      <c r="B26423">
        <v>0</v>
      </c>
      <c r="C26423">
        <v>0</v>
      </c>
      <c r="D26423">
        <v>828100</v>
      </c>
      <c r="E26423">
        <v>0</v>
      </c>
      <c r="F26423" s="4">
        <f t="shared" si="412"/>
        <v>276033.33333333331</v>
      </c>
    </row>
    <row r="26424" spans="1:6" x14ac:dyDescent="0.3">
      <c r="A26424" t="s">
        <v>26744</v>
      </c>
      <c r="B26424">
        <v>0</v>
      </c>
      <c r="C26424">
        <v>382200</v>
      </c>
      <c r="D26424">
        <v>0</v>
      </c>
      <c r="E26424">
        <v>371280</v>
      </c>
      <c r="F26424" s="4">
        <f t="shared" si="412"/>
        <v>251160</v>
      </c>
    </row>
    <row r="26425" spans="1:6" x14ac:dyDescent="0.3">
      <c r="A26425" t="s">
        <v>26745</v>
      </c>
      <c r="B26425">
        <v>0</v>
      </c>
      <c r="C26425">
        <v>256000</v>
      </c>
      <c r="D26425">
        <v>0</v>
      </c>
      <c r="E26425">
        <v>0</v>
      </c>
      <c r="F26425" s="4">
        <f t="shared" si="412"/>
        <v>85333.333333333328</v>
      </c>
    </row>
    <row r="26426" spans="1:6" x14ac:dyDescent="0.3">
      <c r="A26426" t="s">
        <v>26746</v>
      </c>
      <c r="B26426">
        <v>2375100</v>
      </c>
      <c r="C26426">
        <v>0</v>
      </c>
      <c r="D26426">
        <v>0</v>
      </c>
      <c r="E26426">
        <v>0</v>
      </c>
      <c r="F26426" s="4">
        <f t="shared" si="412"/>
        <v>0</v>
      </c>
    </row>
    <row r="26427" spans="1:6" x14ac:dyDescent="0.3">
      <c r="A26427" t="s">
        <v>26747</v>
      </c>
      <c r="B26427">
        <v>0</v>
      </c>
      <c r="C26427">
        <v>0</v>
      </c>
      <c r="D26427">
        <v>1736940</v>
      </c>
      <c r="E26427">
        <v>820000</v>
      </c>
      <c r="F26427" s="4">
        <f t="shared" si="412"/>
        <v>852313.33333333337</v>
      </c>
    </row>
    <row r="26428" spans="1:6" x14ac:dyDescent="0.3">
      <c r="A26428" t="s">
        <v>26748</v>
      </c>
      <c r="B26428">
        <v>0</v>
      </c>
      <c r="C26428">
        <v>939360</v>
      </c>
      <c r="D26428">
        <v>0</v>
      </c>
      <c r="E26428">
        <v>1239240</v>
      </c>
      <c r="F26428" s="4">
        <f t="shared" si="412"/>
        <v>726200</v>
      </c>
    </row>
    <row r="26429" spans="1:6" x14ac:dyDescent="0.3">
      <c r="A26429" t="s">
        <v>26749</v>
      </c>
      <c r="B26429">
        <v>370000</v>
      </c>
      <c r="C26429">
        <v>0</v>
      </c>
      <c r="D26429">
        <v>0</v>
      </c>
      <c r="E26429">
        <v>262990</v>
      </c>
      <c r="F26429" s="4">
        <f t="shared" si="412"/>
        <v>87663.333333333328</v>
      </c>
    </row>
    <row r="26430" spans="1:6" x14ac:dyDescent="0.3">
      <c r="A26430" t="s">
        <v>26750</v>
      </c>
      <c r="B26430">
        <v>0</v>
      </c>
      <c r="C26430">
        <v>1319000</v>
      </c>
      <c r="D26430">
        <v>0</v>
      </c>
      <c r="E26430">
        <v>0</v>
      </c>
      <c r="F26430" s="4">
        <f t="shared" si="412"/>
        <v>439666.66666666669</v>
      </c>
    </row>
    <row r="26431" spans="1:6" x14ac:dyDescent="0.3">
      <c r="A26431" t="s">
        <v>26751</v>
      </c>
      <c r="B26431">
        <v>0</v>
      </c>
      <c r="C26431">
        <v>0</v>
      </c>
      <c r="D26431">
        <v>900660</v>
      </c>
      <c r="E26431">
        <v>581000</v>
      </c>
      <c r="F26431" s="4">
        <f t="shared" si="412"/>
        <v>493886.66666666669</v>
      </c>
    </row>
    <row r="26432" spans="1:6" x14ac:dyDescent="0.3">
      <c r="A26432" t="s">
        <v>26752</v>
      </c>
      <c r="B26432">
        <v>0</v>
      </c>
      <c r="C26432">
        <v>0</v>
      </c>
      <c r="D26432">
        <v>753300</v>
      </c>
      <c r="E26432">
        <v>0</v>
      </c>
      <c r="F26432" s="4">
        <f t="shared" si="412"/>
        <v>251100</v>
      </c>
    </row>
    <row r="26433" spans="1:6" x14ac:dyDescent="0.3">
      <c r="A26433" t="s">
        <v>26753</v>
      </c>
      <c r="B26433">
        <v>2014920</v>
      </c>
      <c r="C26433">
        <v>0</v>
      </c>
      <c r="D26433">
        <v>2061920</v>
      </c>
      <c r="E26433">
        <v>2154000</v>
      </c>
      <c r="F26433" s="4">
        <f t="shared" si="412"/>
        <v>1405306.6666666667</v>
      </c>
    </row>
    <row r="26434" spans="1:6" x14ac:dyDescent="0.3">
      <c r="A26434" t="s">
        <v>26754</v>
      </c>
      <c r="B26434">
        <v>0</v>
      </c>
      <c r="C26434">
        <v>982940</v>
      </c>
      <c r="D26434">
        <v>0</v>
      </c>
      <c r="E26434">
        <v>688690</v>
      </c>
      <c r="F26434" s="4">
        <f t="shared" si="412"/>
        <v>557210</v>
      </c>
    </row>
    <row r="26435" spans="1:6" x14ac:dyDescent="0.3">
      <c r="A26435" t="s">
        <v>26755</v>
      </c>
      <c r="B26435">
        <v>0</v>
      </c>
      <c r="C26435">
        <v>370000</v>
      </c>
      <c r="D26435">
        <v>0</v>
      </c>
      <c r="E26435">
        <v>0</v>
      </c>
      <c r="F26435" s="4">
        <f t="shared" ref="F26435:F26498" si="413">SUM(C26435:E26435)/3</f>
        <v>123333.33333333333</v>
      </c>
    </row>
    <row r="26436" spans="1:6" x14ac:dyDescent="0.3">
      <c r="A26436" t="s">
        <v>26756</v>
      </c>
      <c r="B26436">
        <v>0</v>
      </c>
      <c r="C26436">
        <v>799890</v>
      </c>
      <c r="D26436">
        <v>0</v>
      </c>
      <c r="E26436">
        <v>2142600</v>
      </c>
      <c r="F26436" s="4">
        <f t="shared" si="413"/>
        <v>980830</v>
      </c>
    </row>
    <row r="26437" spans="1:6" x14ac:dyDescent="0.3">
      <c r="A26437" t="s">
        <v>26757</v>
      </c>
      <c r="B26437">
        <v>0</v>
      </c>
      <c r="C26437">
        <v>0</v>
      </c>
      <c r="D26437">
        <v>649560</v>
      </c>
      <c r="E26437">
        <v>234600</v>
      </c>
      <c r="F26437" s="4">
        <f t="shared" si="413"/>
        <v>294720</v>
      </c>
    </row>
    <row r="26438" spans="1:6" x14ac:dyDescent="0.3">
      <c r="A26438" t="s">
        <v>26758</v>
      </c>
      <c r="B26438">
        <v>600000</v>
      </c>
      <c r="C26438">
        <v>0</v>
      </c>
      <c r="D26438">
        <v>0</v>
      </c>
      <c r="E26438">
        <v>603330</v>
      </c>
      <c r="F26438" s="4">
        <f t="shared" si="413"/>
        <v>201110</v>
      </c>
    </row>
    <row r="26439" spans="1:6" x14ac:dyDescent="0.3">
      <c r="A26439" t="s">
        <v>26759</v>
      </c>
      <c r="B26439">
        <v>0</v>
      </c>
      <c r="C26439">
        <v>4329200</v>
      </c>
      <c r="D26439">
        <v>4614600</v>
      </c>
      <c r="E26439">
        <v>6162800</v>
      </c>
      <c r="F26439" s="4">
        <f t="shared" si="413"/>
        <v>5035533.333333333</v>
      </c>
    </row>
    <row r="26440" spans="1:6" x14ac:dyDescent="0.3">
      <c r="A26440" t="s">
        <v>26760</v>
      </c>
      <c r="B26440">
        <v>0</v>
      </c>
      <c r="C26440">
        <v>581490</v>
      </c>
      <c r="D26440">
        <v>149400</v>
      </c>
      <c r="E26440">
        <v>0</v>
      </c>
      <c r="F26440" s="4">
        <f t="shared" si="413"/>
        <v>243630</v>
      </c>
    </row>
    <row r="26441" spans="1:6" x14ac:dyDescent="0.3">
      <c r="A26441" t="s">
        <v>26761</v>
      </c>
      <c r="B26441">
        <v>0</v>
      </c>
      <c r="C26441">
        <v>878080</v>
      </c>
      <c r="D26441">
        <v>0</v>
      </c>
      <c r="E26441">
        <v>1254560</v>
      </c>
      <c r="F26441" s="4">
        <f t="shared" si="413"/>
        <v>710880</v>
      </c>
    </row>
    <row r="26442" spans="1:6" x14ac:dyDescent="0.3">
      <c r="A26442" t="s">
        <v>26762</v>
      </c>
      <c r="B26442">
        <v>309400</v>
      </c>
      <c r="C26442">
        <v>0</v>
      </c>
      <c r="D26442">
        <v>234600</v>
      </c>
      <c r="E26442">
        <v>0</v>
      </c>
      <c r="F26442" s="4">
        <f t="shared" si="413"/>
        <v>78200</v>
      </c>
    </row>
    <row r="26443" spans="1:6" x14ac:dyDescent="0.3">
      <c r="A26443" t="s">
        <v>26763</v>
      </c>
      <c r="B26443">
        <v>991440</v>
      </c>
      <c r="C26443">
        <v>0</v>
      </c>
      <c r="D26443">
        <v>993400</v>
      </c>
      <c r="E26443">
        <v>0</v>
      </c>
      <c r="F26443" s="4">
        <f t="shared" si="413"/>
        <v>331133.33333333331</v>
      </c>
    </row>
    <row r="26444" spans="1:6" x14ac:dyDescent="0.3">
      <c r="A26444" t="s">
        <v>26764</v>
      </c>
      <c r="B26444">
        <v>0</v>
      </c>
      <c r="C26444">
        <v>982880</v>
      </c>
      <c r="D26444">
        <v>0</v>
      </c>
      <c r="E26444">
        <v>1718170</v>
      </c>
      <c r="F26444" s="4">
        <f t="shared" si="413"/>
        <v>900350</v>
      </c>
    </row>
    <row r="26445" spans="1:6" x14ac:dyDescent="0.3">
      <c r="A26445" t="s">
        <v>26765</v>
      </c>
      <c r="B26445">
        <v>741650</v>
      </c>
      <c r="C26445">
        <v>460000</v>
      </c>
      <c r="D26445">
        <v>0</v>
      </c>
      <c r="E26445">
        <v>5356350</v>
      </c>
      <c r="F26445" s="4">
        <f t="shared" si="413"/>
        <v>1938783.3333333333</v>
      </c>
    </row>
    <row r="26446" spans="1:6" x14ac:dyDescent="0.3">
      <c r="A26446" t="s">
        <v>26766</v>
      </c>
      <c r="B26446">
        <v>2607600</v>
      </c>
      <c r="C26446">
        <v>370000</v>
      </c>
      <c r="D26446">
        <v>2580760</v>
      </c>
      <c r="E26446">
        <v>1459800</v>
      </c>
      <c r="F26446" s="4">
        <f t="shared" si="413"/>
        <v>1470186.6666666667</v>
      </c>
    </row>
    <row r="26447" spans="1:6" x14ac:dyDescent="0.3">
      <c r="A26447" t="s">
        <v>26767</v>
      </c>
      <c r="B26447">
        <v>1196650</v>
      </c>
      <c r="C26447">
        <v>4266990</v>
      </c>
      <c r="D26447">
        <v>2466940</v>
      </c>
      <c r="E26447">
        <v>2360120</v>
      </c>
      <c r="F26447" s="4">
        <f t="shared" si="413"/>
        <v>3031350</v>
      </c>
    </row>
    <row r="26448" spans="1:6" x14ac:dyDescent="0.3">
      <c r="A26448" t="s">
        <v>26768</v>
      </c>
      <c r="B26448">
        <v>0</v>
      </c>
      <c r="C26448">
        <v>516880</v>
      </c>
      <c r="D26448">
        <v>386600</v>
      </c>
      <c r="E26448">
        <v>0</v>
      </c>
      <c r="F26448" s="4">
        <f t="shared" si="413"/>
        <v>301160</v>
      </c>
    </row>
    <row r="26449" spans="1:6" x14ac:dyDescent="0.3">
      <c r="A26449" t="s">
        <v>26769</v>
      </c>
      <c r="B26449">
        <v>438240</v>
      </c>
      <c r="C26449">
        <v>0</v>
      </c>
      <c r="D26449">
        <v>14714576</v>
      </c>
      <c r="E26449">
        <v>2226540</v>
      </c>
      <c r="F26449" s="4">
        <f t="shared" si="413"/>
        <v>5647038.666666667</v>
      </c>
    </row>
    <row r="26450" spans="1:6" x14ac:dyDescent="0.3">
      <c r="A26450" t="s">
        <v>26770</v>
      </c>
      <c r="B26450">
        <v>1046500</v>
      </c>
      <c r="C26450">
        <v>1246700</v>
      </c>
      <c r="D26450">
        <v>2491280</v>
      </c>
      <c r="E26450">
        <v>1013900</v>
      </c>
      <c r="F26450" s="4">
        <f t="shared" si="413"/>
        <v>1583960</v>
      </c>
    </row>
    <row r="26451" spans="1:6" x14ac:dyDescent="0.3">
      <c r="A26451" t="s">
        <v>26771</v>
      </c>
      <c r="B26451">
        <v>0</v>
      </c>
      <c r="C26451">
        <v>646200</v>
      </c>
      <c r="D26451">
        <v>0</v>
      </c>
      <c r="E26451">
        <v>2363840</v>
      </c>
      <c r="F26451" s="4">
        <f t="shared" si="413"/>
        <v>1003346.6666666666</v>
      </c>
    </row>
    <row r="26452" spans="1:6" x14ac:dyDescent="0.3">
      <c r="A26452" t="s">
        <v>26772</v>
      </c>
      <c r="B26452">
        <v>702150</v>
      </c>
      <c r="C26452">
        <v>917280</v>
      </c>
      <c r="D26452">
        <v>0</v>
      </c>
      <c r="E26452">
        <v>0</v>
      </c>
      <c r="F26452" s="4">
        <f t="shared" si="413"/>
        <v>305760</v>
      </c>
    </row>
    <row r="26453" spans="1:6" x14ac:dyDescent="0.3">
      <c r="A26453" t="s">
        <v>26773</v>
      </c>
      <c r="B26453">
        <v>0</v>
      </c>
      <c r="C26453">
        <v>3410830</v>
      </c>
      <c r="D26453">
        <v>2151920</v>
      </c>
      <c r="E26453">
        <v>0</v>
      </c>
      <c r="F26453" s="4">
        <f t="shared" si="413"/>
        <v>1854250</v>
      </c>
    </row>
    <row r="26454" spans="1:6" x14ac:dyDescent="0.3">
      <c r="A26454" t="s">
        <v>26774</v>
      </c>
      <c r="B26454">
        <v>0</v>
      </c>
      <c r="C26454">
        <v>228000</v>
      </c>
      <c r="D26454">
        <v>0</v>
      </c>
      <c r="E26454">
        <v>0</v>
      </c>
      <c r="F26454" s="4">
        <f t="shared" si="413"/>
        <v>76000</v>
      </c>
    </row>
    <row r="26455" spans="1:6" x14ac:dyDescent="0.3">
      <c r="A26455" t="s">
        <v>26775</v>
      </c>
      <c r="B26455">
        <v>516000</v>
      </c>
      <c r="C26455">
        <v>0</v>
      </c>
      <c r="D26455">
        <v>579200</v>
      </c>
      <c r="E26455">
        <v>1252000</v>
      </c>
      <c r="F26455" s="4">
        <f t="shared" si="413"/>
        <v>610400</v>
      </c>
    </row>
    <row r="26456" spans="1:6" x14ac:dyDescent="0.3">
      <c r="A26456" t="s">
        <v>26776</v>
      </c>
      <c r="B26456">
        <v>0</v>
      </c>
      <c r="C26456">
        <v>1310000</v>
      </c>
      <c r="D26456">
        <v>0</v>
      </c>
      <c r="E26456">
        <v>2099540</v>
      </c>
      <c r="F26456" s="4">
        <f t="shared" si="413"/>
        <v>1136513.3333333333</v>
      </c>
    </row>
    <row r="26457" spans="1:6" x14ac:dyDescent="0.3">
      <c r="A26457" t="s">
        <v>26777</v>
      </c>
      <c r="B26457">
        <v>0</v>
      </c>
      <c r="C26457">
        <v>1400150</v>
      </c>
      <c r="D26457">
        <v>740000</v>
      </c>
      <c r="E26457">
        <v>844280</v>
      </c>
      <c r="F26457" s="4">
        <f t="shared" si="413"/>
        <v>994810</v>
      </c>
    </row>
    <row r="26458" spans="1:6" x14ac:dyDescent="0.3">
      <c r="A26458" t="s">
        <v>26778</v>
      </c>
      <c r="B26458">
        <v>0</v>
      </c>
      <c r="C26458">
        <v>0</v>
      </c>
      <c r="D26458">
        <v>12033440</v>
      </c>
      <c r="E26458">
        <v>4795700</v>
      </c>
      <c r="F26458" s="4">
        <f t="shared" si="413"/>
        <v>5609713.333333333</v>
      </c>
    </row>
    <row r="26459" spans="1:6" x14ac:dyDescent="0.3">
      <c r="A26459" t="s">
        <v>26779</v>
      </c>
      <c r="B26459">
        <v>400000</v>
      </c>
      <c r="C26459">
        <v>0</v>
      </c>
      <c r="D26459">
        <v>0</v>
      </c>
      <c r="E26459">
        <v>1572100</v>
      </c>
      <c r="F26459" s="4">
        <f t="shared" si="413"/>
        <v>524033.33333333331</v>
      </c>
    </row>
    <row r="26460" spans="1:6" x14ac:dyDescent="0.3">
      <c r="A26460" t="s">
        <v>26780</v>
      </c>
      <c r="B26460">
        <v>996000</v>
      </c>
      <c r="C26460">
        <v>0</v>
      </c>
      <c r="D26460">
        <v>0</v>
      </c>
      <c r="E26460">
        <v>567600</v>
      </c>
      <c r="F26460" s="4">
        <f t="shared" si="413"/>
        <v>189200</v>
      </c>
    </row>
    <row r="26461" spans="1:6" x14ac:dyDescent="0.3">
      <c r="A26461" t="s">
        <v>26781</v>
      </c>
      <c r="B26461">
        <v>521880</v>
      </c>
      <c r="C26461">
        <v>1480000</v>
      </c>
      <c r="D26461">
        <v>0</v>
      </c>
      <c r="E26461">
        <v>0</v>
      </c>
      <c r="F26461" s="4">
        <f t="shared" si="413"/>
        <v>493333.33333333331</v>
      </c>
    </row>
    <row r="26462" spans="1:6" x14ac:dyDescent="0.3">
      <c r="A26462" t="s">
        <v>26782</v>
      </c>
      <c r="B26462">
        <v>0</v>
      </c>
      <c r="C26462">
        <v>1340340</v>
      </c>
      <c r="D26462">
        <v>0</v>
      </c>
      <c r="E26462">
        <v>402000</v>
      </c>
      <c r="F26462" s="4">
        <f t="shared" si="413"/>
        <v>580780</v>
      </c>
    </row>
    <row r="26463" spans="1:6" x14ac:dyDescent="0.3">
      <c r="A26463" t="s">
        <v>26783</v>
      </c>
      <c r="B26463">
        <v>1290370</v>
      </c>
      <c r="C26463">
        <v>305000</v>
      </c>
      <c r="D26463">
        <v>0</v>
      </c>
      <c r="E26463">
        <v>0</v>
      </c>
      <c r="F26463" s="4">
        <f t="shared" si="413"/>
        <v>101666.66666666667</v>
      </c>
    </row>
    <row r="26464" spans="1:6" x14ac:dyDescent="0.3">
      <c r="A26464" t="s">
        <v>26784</v>
      </c>
      <c r="B26464">
        <v>252000</v>
      </c>
      <c r="C26464">
        <v>0</v>
      </c>
      <c r="D26464">
        <v>0</v>
      </c>
      <c r="E26464">
        <v>1273280</v>
      </c>
      <c r="F26464" s="4">
        <f t="shared" si="413"/>
        <v>424426.66666666669</v>
      </c>
    </row>
    <row r="26465" spans="1:6" x14ac:dyDescent="0.3">
      <c r="A26465" t="s">
        <v>26785</v>
      </c>
      <c r="B26465">
        <v>0</v>
      </c>
      <c r="C26465">
        <v>495950</v>
      </c>
      <c r="D26465">
        <v>0</v>
      </c>
      <c r="E26465">
        <v>0</v>
      </c>
      <c r="F26465" s="4">
        <f t="shared" si="413"/>
        <v>165316.66666666666</v>
      </c>
    </row>
    <row r="26466" spans="1:6" x14ac:dyDescent="0.3">
      <c r="A26466" t="s">
        <v>26786</v>
      </c>
      <c r="B26466">
        <v>0</v>
      </c>
      <c r="C26466">
        <v>1678950</v>
      </c>
      <c r="D26466">
        <v>0</v>
      </c>
      <c r="E26466">
        <v>804000</v>
      </c>
      <c r="F26466" s="4">
        <f t="shared" si="413"/>
        <v>827650</v>
      </c>
    </row>
    <row r="26467" spans="1:6" x14ac:dyDescent="0.3">
      <c r="A26467" t="s">
        <v>26787</v>
      </c>
      <c r="B26467">
        <v>0</v>
      </c>
      <c r="C26467">
        <v>15895140</v>
      </c>
      <c r="D26467">
        <v>2719400</v>
      </c>
      <c r="E26467">
        <v>14864540</v>
      </c>
      <c r="F26467" s="4">
        <f t="shared" si="413"/>
        <v>11159693.333333334</v>
      </c>
    </row>
    <row r="26468" spans="1:6" x14ac:dyDescent="0.3">
      <c r="A26468" t="s">
        <v>26788</v>
      </c>
      <c r="B26468">
        <v>0</v>
      </c>
      <c r="C26468">
        <v>845700</v>
      </c>
      <c r="D26468">
        <v>0</v>
      </c>
      <c r="E26468">
        <v>496000</v>
      </c>
      <c r="F26468" s="4">
        <f t="shared" si="413"/>
        <v>447233.33333333331</v>
      </c>
    </row>
    <row r="26469" spans="1:6" x14ac:dyDescent="0.3">
      <c r="A26469" t="s">
        <v>26789</v>
      </c>
      <c r="B26469">
        <v>0</v>
      </c>
      <c r="C26469">
        <v>1485200</v>
      </c>
      <c r="D26469">
        <v>0</v>
      </c>
      <c r="E26469">
        <v>0</v>
      </c>
      <c r="F26469" s="4">
        <f t="shared" si="413"/>
        <v>495066.66666666669</v>
      </c>
    </row>
    <row r="26470" spans="1:6" x14ac:dyDescent="0.3">
      <c r="A26470" t="s">
        <v>26790</v>
      </c>
      <c r="B26470">
        <v>0</v>
      </c>
      <c r="C26470">
        <v>3263000</v>
      </c>
      <c r="D26470">
        <v>0</v>
      </c>
      <c r="E26470">
        <v>0</v>
      </c>
      <c r="F26470" s="4">
        <f t="shared" si="413"/>
        <v>1087666.6666666667</v>
      </c>
    </row>
    <row r="26471" spans="1:6" x14ac:dyDescent="0.3">
      <c r="A26471" t="s">
        <v>26791</v>
      </c>
      <c r="B26471">
        <v>0</v>
      </c>
      <c r="C26471">
        <v>0</v>
      </c>
      <c r="D26471">
        <v>475020</v>
      </c>
      <c r="E26471">
        <v>0</v>
      </c>
      <c r="F26471" s="4">
        <f t="shared" si="413"/>
        <v>158340</v>
      </c>
    </row>
    <row r="26472" spans="1:6" x14ac:dyDescent="0.3">
      <c r="A26472" t="s">
        <v>26792</v>
      </c>
      <c r="B26472">
        <v>236600</v>
      </c>
      <c r="C26472">
        <v>0</v>
      </c>
      <c r="D26472">
        <v>0</v>
      </c>
      <c r="E26472">
        <v>0</v>
      </c>
      <c r="F26472" s="4">
        <f t="shared" si="413"/>
        <v>0</v>
      </c>
    </row>
    <row r="26473" spans="1:6" x14ac:dyDescent="0.3">
      <c r="A26473" t="s">
        <v>26793</v>
      </c>
      <c r="B26473">
        <v>0</v>
      </c>
      <c r="C26473">
        <v>0</v>
      </c>
      <c r="D26473">
        <v>963690</v>
      </c>
      <c r="E26473">
        <v>0</v>
      </c>
      <c r="F26473" s="4">
        <f t="shared" si="413"/>
        <v>321230</v>
      </c>
    </row>
    <row r="26474" spans="1:6" x14ac:dyDescent="0.3">
      <c r="A26474" t="s">
        <v>26794</v>
      </c>
      <c r="B26474">
        <v>0</v>
      </c>
      <c r="C26474">
        <v>2140470</v>
      </c>
      <c r="D26474">
        <v>2156207</v>
      </c>
      <c r="E26474">
        <v>2041320</v>
      </c>
      <c r="F26474" s="4">
        <f t="shared" si="413"/>
        <v>2112665.6666666665</v>
      </c>
    </row>
    <row r="26475" spans="1:6" x14ac:dyDescent="0.3">
      <c r="A26475" t="s">
        <v>26795</v>
      </c>
      <c r="B26475">
        <v>0</v>
      </c>
      <c r="C26475">
        <v>430590</v>
      </c>
      <c r="D26475">
        <v>0</v>
      </c>
      <c r="E26475">
        <v>402000</v>
      </c>
      <c r="F26475" s="4">
        <f t="shared" si="413"/>
        <v>277530</v>
      </c>
    </row>
    <row r="26476" spans="1:6" x14ac:dyDescent="0.3">
      <c r="A26476" t="s">
        <v>26796</v>
      </c>
      <c r="B26476">
        <v>0</v>
      </c>
      <c r="C26476">
        <v>370000</v>
      </c>
      <c r="D26476">
        <v>0</v>
      </c>
      <c r="E26476">
        <v>0</v>
      </c>
      <c r="F26476" s="4">
        <f t="shared" si="413"/>
        <v>123333.33333333333</v>
      </c>
    </row>
    <row r="26477" spans="1:6" x14ac:dyDescent="0.3">
      <c r="A26477" t="s">
        <v>26797</v>
      </c>
      <c r="B26477">
        <v>0</v>
      </c>
      <c r="C26477">
        <v>800920</v>
      </c>
      <c r="D26477">
        <v>0</v>
      </c>
      <c r="E26477">
        <v>4427210</v>
      </c>
      <c r="F26477" s="4">
        <f t="shared" si="413"/>
        <v>1742710</v>
      </c>
    </row>
    <row r="26478" spans="1:6" x14ac:dyDescent="0.3">
      <c r="A26478" t="s">
        <v>26798</v>
      </c>
      <c r="B26478">
        <v>411950</v>
      </c>
      <c r="C26478">
        <v>0</v>
      </c>
      <c r="D26478">
        <v>0</v>
      </c>
      <c r="E26478">
        <v>0</v>
      </c>
      <c r="F26478" s="4">
        <f t="shared" si="413"/>
        <v>0</v>
      </c>
    </row>
    <row r="26479" spans="1:6" x14ac:dyDescent="0.3">
      <c r="A26479" t="s">
        <v>26799</v>
      </c>
      <c r="B26479">
        <v>0</v>
      </c>
      <c r="C26479">
        <v>2060880</v>
      </c>
      <c r="D26479">
        <v>1269440</v>
      </c>
      <c r="E26479">
        <v>1023000</v>
      </c>
      <c r="F26479" s="4">
        <f t="shared" si="413"/>
        <v>1451106.6666666667</v>
      </c>
    </row>
    <row r="26480" spans="1:6" x14ac:dyDescent="0.3">
      <c r="A26480" t="s">
        <v>26800</v>
      </c>
      <c r="B26480">
        <v>0</v>
      </c>
      <c r="C26480">
        <v>0</v>
      </c>
      <c r="D26480">
        <v>420420</v>
      </c>
      <c r="E26480">
        <v>0</v>
      </c>
      <c r="F26480" s="4">
        <f t="shared" si="413"/>
        <v>140140</v>
      </c>
    </row>
    <row r="26481" spans="1:6" x14ac:dyDescent="0.3">
      <c r="A26481" t="s">
        <v>26801</v>
      </c>
      <c r="B26481">
        <v>264600</v>
      </c>
      <c r="C26481">
        <v>0</v>
      </c>
      <c r="D26481">
        <v>636219</v>
      </c>
      <c r="E26481">
        <v>2935600</v>
      </c>
      <c r="F26481" s="4">
        <f t="shared" si="413"/>
        <v>1190606.3333333333</v>
      </c>
    </row>
    <row r="26482" spans="1:6" x14ac:dyDescent="0.3">
      <c r="A26482" t="s">
        <v>26802</v>
      </c>
      <c r="B26482">
        <v>0</v>
      </c>
      <c r="C26482">
        <v>600000</v>
      </c>
      <c r="D26482">
        <v>0</v>
      </c>
      <c r="E26482">
        <v>0</v>
      </c>
      <c r="F26482" s="4">
        <f t="shared" si="413"/>
        <v>200000</v>
      </c>
    </row>
    <row r="26483" spans="1:6" x14ac:dyDescent="0.3">
      <c r="A26483" t="s">
        <v>26803</v>
      </c>
      <c r="B26483">
        <v>626080</v>
      </c>
      <c r="C26483">
        <v>0</v>
      </c>
      <c r="D26483">
        <v>0</v>
      </c>
      <c r="E26483">
        <v>0</v>
      </c>
      <c r="F26483" s="4">
        <f t="shared" si="413"/>
        <v>0</v>
      </c>
    </row>
    <row r="26484" spans="1:6" x14ac:dyDescent="0.3">
      <c r="A26484" t="s">
        <v>26804</v>
      </c>
      <c r="B26484">
        <v>583360</v>
      </c>
      <c r="C26484">
        <v>1003980</v>
      </c>
      <c r="D26484">
        <v>0</v>
      </c>
      <c r="E26484">
        <v>228000</v>
      </c>
      <c r="F26484" s="4">
        <f t="shared" si="413"/>
        <v>410660</v>
      </c>
    </row>
    <row r="26485" spans="1:6" x14ac:dyDescent="0.3">
      <c r="A26485" t="s">
        <v>26805</v>
      </c>
      <c r="B26485">
        <v>838650</v>
      </c>
      <c r="C26485">
        <v>530300</v>
      </c>
      <c r="D26485">
        <v>0</v>
      </c>
      <c r="E26485">
        <v>1523340</v>
      </c>
      <c r="F26485" s="4">
        <f t="shared" si="413"/>
        <v>684546.66666666663</v>
      </c>
    </row>
    <row r="26486" spans="1:6" x14ac:dyDescent="0.3">
      <c r="A26486" t="s">
        <v>26806</v>
      </c>
      <c r="B26486">
        <v>0</v>
      </c>
      <c r="C26486">
        <v>0</v>
      </c>
      <c r="D26486">
        <v>149400</v>
      </c>
      <c r="E26486">
        <v>0</v>
      </c>
      <c r="F26486" s="4">
        <f t="shared" si="413"/>
        <v>49800</v>
      </c>
    </row>
    <row r="26487" spans="1:6" x14ac:dyDescent="0.3">
      <c r="A26487" t="s">
        <v>26807</v>
      </c>
      <c r="B26487">
        <v>0</v>
      </c>
      <c r="C26487">
        <v>370000</v>
      </c>
      <c r="D26487">
        <v>0</v>
      </c>
      <c r="E26487">
        <v>0</v>
      </c>
      <c r="F26487" s="4">
        <f t="shared" si="413"/>
        <v>123333.33333333333</v>
      </c>
    </row>
    <row r="26488" spans="1:6" x14ac:dyDescent="0.3">
      <c r="A26488" t="s">
        <v>26808</v>
      </c>
      <c r="B26488">
        <v>0</v>
      </c>
      <c r="C26488">
        <v>560350</v>
      </c>
      <c r="D26488">
        <v>0</v>
      </c>
      <c r="E26488">
        <v>0</v>
      </c>
      <c r="F26488" s="4">
        <f t="shared" si="413"/>
        <v>186783.33333333334</v>
      </c>
    </row>
    <row r="26489" spans="1:6" x14ac:dyDescent="0.3">
      <c r="A26489" t="s">
        <v>26809</v>
      </c>
      <c r="B26489">
        <v>0</v>
      </c>
      <c r="C26489">
        <v>728000</v>
      </c>
      <c r="D26489">
        <v>0</v>
      </c>
      <c r="E26489">
        <v>0</v>
      </c>
      <c r="F26489" s="4">
        <f t="shared" si="413"/>
        <v>242666.66666666666</v>
      </c>
    </row>
    <row r="26490" spans="1:6" x14ac:dyDescent="0.3">
      <c r="A26490" t="s">
        <v>26810</v>
      </c>
      <c r="B26490">
        <v>0</v>
      </c>
      <c r="C26490">
        <v>0</v>
      </c>
      <c r="D26490">
        <v>687960</v>
      </c>
      <c r="E26490">
        <v>0</v>
      </c>
      <c r="F26490" s="4">
        <f t="shared" si="413"/>
        <v>229320</v>
      </c>
    </row>
    <row r="26491" spans="1:6" x14ac:dyDescent="0.3">
      <c r="A26491" t="s">
        <v>26811</v>
      </c>
      <c r="B26491">
        <v>0</v>
      </c>
      <c r="C26491">
        <v>0</v>
      </c>
      <c r="D26491">
        <v>2024750</v>
      </c>
      <c r="E26491">
        <v>727200</v>
      </c>
      <c r="F26491" s="4">
        <f t="shared" si="413"/>
        <v>917316.66666666663</v>
      </c>
    </row>
    <row r="26492" spans="1:6" x14ac:dyDescent="0.3">
      <c r="A26492" t="s">
        <v>26812</v>
      </c>
      <c r="B26492">
        <v>0</v>
      </c>
      <c r="C26492">
        <v>0</v>
      </c>
      <c r="D26492">
        <v>287560</v>
      </c>
      <c r="E26492">
        <v>0</v>
      </c>
      <c r="F26492" s="4">
        <f t="shared" si="413"/>
        <v>95853.333333333328</v>
      </c>
    </row>
    <row r="26493" spans="1:6" x14ac:dyDescent="0.3">
      <c r="A26493" t="s">
        <v>26813</v>
      </c>
      <c r="B26493">
        <v>256000</v>
      </c>
      <c r="C26493">
        <v>0</v>
      </c>
      <c r="D26493">
        <v>0</v>
      </c>
      <c r="E26493">
        <v>662400</v>
      </c>
      <c r="F26493" s="4">
        <f t="shared" si="413"/>
        <v>220800</v>
      </c>
    </row>
    <row r="26494" spans="1:6" x14ac:dyDescent="0.3">
      <c r="A26494" t="s">
        <v>26814</v>
      </c>
      <c r="B26494">
        <v>700000</v>
      </c>
      <c r="C26494">
        <v>0</v>
      </c>
      <c r="D26494">
        <v>516880</v>
      </c>
      <c r="E26494">
        <v>0</v>
      </c>
      <c r="F26494" s="4">
        <f t="shared" si="413"/>
        <v>172293.33333333334</v>
      </c>
    </row>
    <row r="26495" spans="1:6" x14ac:dyDescent="0.3">
      <c r="A26495" t="s">
        <v>26815</v>
      </c>
      <c r="B26495">
        <v>0</v>
      </c>
      <c r="C26495">
        <v>726860</v>
      </c>
      <c r="D26495">
        <v>879100</v>
      </c>
      <c r="E26495">
        <v>820000</v>
      </c>
      <c r="F26495" s="4">
        <f t="shared" si="413"/>
        <v>808653.33333333337</v>
      </c>
    </row>
    <row r="26496" spans="1:6" x14ac:dyDescent="0.3">
      <c r="A26496" t="s">
        <v>26816</v>
      </c>
      <c r="B26496">
        <v>473200</v>
      </c>
      <c r="C26496">
        <v>0</v>
      </c>
      <c r="D26496">
        <v>0</v>
      </c>
      <c r="E26496">
        <v>234600</v>
      </c>
      <c r="F26496" s="4">
        <f t="shared" si="413"/>
        <v>78200</v>
      </c>
    </row>
    <row r="26497" spans="1:6" x14ac:dyDescent="0.3">
      <c r="A26497" t="s">
        <v>26817</v>
      </c>
      <c r="B26497">
        <v>1584880</v>
      </c>
      <c r="C26497">
        <v>0</v>
      </c>
      <c r="D26497">
        <v>0</v>
      </c>
      <c r="E26497">
        <v>0</v>
      </c>
      <c r="F26497" s="4">
        <f t="shared" si="413"/>
        <v>0</v>
      </c>
    </row>
    <row r="26498" spans="1:6" x14ac:dyDescent="0.3">
      <c r="A26498" t="s">
        <v>26818</v>
      </c>
      <c r="B26498">
        <v>0</v>
      </c>
      <c r="C26498">
        <v>1435980</v>
      </c>
      <c r="D26498">
        <v>0</v>
      </c>
      <c r="E26498">
        <v>1457820</v>
      </c>
      <c r="F26498" s="4">
        <f t="shared" si="413"/>
        <v>964600</v>
      </c>
    </row>
    <row r="26499" spans="1:6" x14ac:dyDescent="0.3">
      <c r="A26499" t="s">
        <v>26819</v>
      </c>
      <c r="B26499">
        <v>0</v>
      </c>
      <c r="C26499">
        <v>0</v>
      </c>
      <c r="D26499">
        <v>2114510</v>
      </c>
      <c r="E26499">
        <v>198900</v>
      </c>
      <c r="F26499" s="4">
        <f t="shared" ref="F26499:F26562" si="414">SUM(C26499:E26499)/3</f>
        <v>771136.66666666663</v>
      </c>
    </row>
    <row r="26500" spans="1:6" x14ac:dyDescent="0.3">
      <c r="A26500" t="s">
        <v>26820</v>
      </c>
      <c r="B26500">
        <v>0</v>
      </c>
      <c r="C26500">
        <v>0</v>
      </c>
      <c r="D26500">
        <v>565110</v>
      </c>
      <c r="E26500">
        <v>247350</v>
      </c>
      <c r="F26500" s="4">
        <f t="shared" si="414"/>
        <v>270820</v>
      </c>
    </row>
    <row r="26501" spans="1:6" x14ac:dyDescent="0.3">
      <c r="A26501" t="s">
        <v>26821</v>
      </c>
      <c r="B26501">
        <v>578760</v>
      </c>
      <c r="C26501">
        <v>0</v>
      </c>
      <c r="D26501">
        <v>558740</v>
      </c>
      <c r="E26501">
        <v>0</v>
      </c>
      <c r="F26501" s="4">
        <f t="shared" si="414"/>
        <v>186246.66666666666</v>
      </c>
    </row>
    <row r="26502" spans="1:6" x14ac:dyDescent="0.3">
      <c r="A26502" t="s">
        <v>26822</v>
      </c>
      <c r="B26502">
        <v>0</v>
      </c>
      <c r="C26502">
        <v>0</v>
      </c>
      <c r="D26502">
        <v>1252160</v>
      </c>
      <c r="E26502">
        <v>357000</v>
      </c>
      <c r="F26502" s="4">
        <f t="shared" si="414"/>
        <v>536386.66666666663</v>
      </c>
    </row>
    <row r="26503" spans="1:6" x14ac:dyDescent="0.3">
      <c r="A26503" t="s">
        <v>26823</v>
      </c>
      <c r="B26503">
        <v>0</v>
      </c>
      <c r="C26503">
        <v>742560</v>
      </c>
      <c r="D26503">
        <v>0</v>
      </c>
      <c r="E26503">
        <v>1349230</v>
      </c>
      <c r="F26503" s="4">
        <f t="shared" si="414"/>
        <v>697263.33333333337</v>
      </c>
    </row>
    <row r="26504" spans="1:6" x14ac:dyDescent="0.3">
      <c r="A26504" t="s">
        <v>26824</v>
      </c>
      <c r="B26504">
        <v>621160</v>
      </c>
      <c r="C26504">
        <v>0</v>
      </c>
      <c r="D26504">
        <v>0</v>
      </c>
      <c r="E26504">
        <v>0</v>
      </c>
      <c r="F26504" s="4">
        <f t="shared" si="414"/>
        <v>0</v>
      </c>
    </row>
    <row r="26505" spans="1:6" x14ac:dyDescent="0.3">
      <c r="A26505" t="s">
        <v>26825</v>
      </c>
      <c r="B26505">
        <v>240000</v>
      </c>
      <c r="C26505">
        <v>0</v>
      </c>
      <c r="D26505">
        <v>0</v>
      </c>
      <c r="E26505">
        <v>192000</v>
      </c>
      <c r="F26505" s="4">
        <f t="shared" si="414"/>
        <v>64000</v>
      </c>
    </row>
    <row r="26506" spans="1:6" x14ac:dyDescent="0.3">
      <c r="A26506" t="s">
        <v>26826</v>
      </c>
      <c r="B26506">
        <v>0</v>
      </c>
      <c r="C26506">
        <v>3181410</v>
      </c>
      <c r="D26506">
        <v>0</v>
      </c>
      <c r="E26506">
        <v>1257280</v>
      </c>
      <c r="F26506" s="4">
        <f t="shared" si="414"/>
        <v>1479563.3333333333</v>
      </c>
    </row>
    <row r="26507" spans="1:6" x14ac:dyDescent="0.3">
      <c r="A26507" t="s">
        <v>26827</v>
      </c>
      <c r="B26507">
        <v>240000</v>
      </c>
      <c r="C26507">
        <v>0</v>
      </c>
      <c r="D26507">
        <v>0</v>
      </c>
      <c r="E26507">
        <v>377400</v>
      </c>
      <c r="F26507" s="4">
        <f t="shared" si="414"/>
        <v>125800</v>
      </c>
    </row>
    <row r="26508" spans="1:6" x14ac:dyDescent="0.3">
      <c r="A26508" t="s">
        <v>26828</v>
      </c>
      <c r="B26508">
        <v>0</v>
      </c>
      <c r="C26508">
        <v>0</v>
      </c>
      <c r="D26508">
        <v>370000</v>
      </c>
      <c r="E26508">
        <v>0</v>
      </c>
      <c r="F26508" s="4">
        <f t="shared" si="414"/>
        <v>123333.33333333333</v>
      </c>
    </row>
    <row r="26509" spans="1:6" x14ac:dyDescent="0.3">
      <c r="A26509" t="s">
        <v>26829</v>
      </c>
      <c r="B26509">
        <v>2055930</v>
      </c>
      <c r="C26509">
        <v>0</v>
      </c>
      <c r="D26509">
        <v>0</v>
      </c>
      <c r="E26509">
        <v>2625850</v>
      </c>
      <c r="F26509" s="4">
        <f t="shared" si="414"/>
        <v>875283.33333333337</v>
      </c>
    </row>
    <row r="26510" spans="1:6" x14ac:dyDescent="0.3">
      <c r="A26510" t="s">
        <v>26830</v>
      </c>
      <c r="B26510">
        <v>0</v>
      </c>
      <c r="C26510">
        <v>0</v>
      </c>
      <c r="D26510">
        <v>739200</v>
      </c>
      <c r="E26510">
        <v>0</v>
      </c>
      <c r="F26510" s="4">
        <f t="shared" si="414"/>
        <v>246400</v>
      </c>
    </row>
    <row r="26511" spans="1:6" x14ac:dyDescent="0.3">
      <c r="A26511" t="s">
        <v>26831</v>
      </c>
      <c r="B26511">
        <v>0</v>
      </c>
      <c r="C26511">
        <v>370000</v>
      </c>
      <c r="D26511">
        <v>0</v>
      </c>
      <c r="E26511">
        <v>0</v>
      </c>
      <c r="F26511" s="4">
        <f t="shared" si="414"/>
        <v>123333.33333333333</v>
      </c>
    </row>
    <row r="26512" spans="1:6" x14ac:dyDescent="0.3">
      <c r="A26512" t="s">
        <v>26832</v>
      </c>
      <c r="B26512">
        <v>0</v>
      </c>
      <c r="C26512">
        <v>0</v>
      </c>
      <c r="D26512">
        <v>261000</v>
      </c>
      <c r="E26512">
        <v>820000</v>
      </c>
      <c r="F26512" s="4">
        <f t="shared" si="414"/>
        <v>360333.33333333331</v>
      </c>
    </row>
    <row r="26513" spans="1:6" x14ac:dyDescent="0.3">
      <c r="A26513" t="s">
        <v>26833</v>
      </c>
      <c r="B26513">
        <v>370000</v>
      </c>
      <c r="C26513">
        <v>0</v>
      </c>
      <c r="D26513">
        <v>0</v>
      </c>
      <c r="E26513">
        <v>0</v>
      </c>
      <c r="F26513" s="4">
        <f t="shared" si="414"/>
        <v>0</v>
      </c>
    </row>
    <row r="26514" spans="1:6" x14ac:dyDescent="0.3">
      <c r="A26514" t="s">
        <v>26834</v>
      </c>
      <c r="B26514">
        <v>1032150</v>
      </c>
      <c r="C26514">
        <v>0</v>
      </c>
      <c r="D26514">
        <v>980630</v>
      </c>
      <c r="E26514">
        <v>1282600</v>
      </c>
      <c r="F26514" s="4">
        <f t="shared" si="414"/>
        <v>754410</v>
      </c>
    </row>
    <row r="26515" spans="1:6" x14ac:dyDescent="0.3">
      <c r="A26515" t="s">
        <v>26835</v>
      </c>
      <c r="B26515">
        <v>578760</v>
      </c>
      <c r="C26515">
        <v>0</v>
      </c>
      <c r="D26515">
        <v>0</v>
      </c>
      <c r="E26515">
        <v>0</v>
      </c>
      <c r="F26515" s="4">
        <f t="shared" si="414"/>
        <v>0</v>
      </c>
    </row>
    <row r="26516" spans="1:6" x14ac:dyDescent="0.3">
      <c r="A26516" t="s">
        <v>26836</v>
      </c>
      <c r="B26516">
        <v>1419600</v>
      </c>
      <c r="C26516">
        <v>0</v>
      </c>
      <c r="D26516">
        <v>0</v>
      </c>
      <c r="E26516">
        <v>0</v>
      </c>
      <c r="F26516" s="4">
        <f t="shared" si="414"/>
        <v>0</v>
      </c>
    </row>
    <row r="26517" spans="1:6" x14ac:dyDescent="0.3">
      <c r="A26517" t="s">
        <v>26837</v>
      </c>
      <c r="B26517">
        <v>0</v>
      </c>
      <c r="C26517">
        <v>0</v>
      </c>
      <c r="D26517">
        <v>532350</v>
      </c>
      <c r="E26517">
        <v>469200</v>
      </c>
      <c r="F26517" s="4">
        <f t="shared" si="414"/>
        <v>333850</v>
      </c>
    </row>
    <row r="26518" spans="1:6" x14ac:dyDescent="0.3">
      <c r="A26518" t="s">
        <v>26838</v>
      </c>
      <c r="B26518">
        <v>0</v>
      </c>
      <c r="C26518">
        <v>0</v>
      </c>
      <c r="D26518">
        <v>659750</v>
      </c>
      <c r="E26518">
        <v>1343400</v>
      </c>
      <c r="F26518" s="4">
        <f t="shared" si="414"/>
        <v>667716.66666666663</v>
      </c>
    </row>
    <row r="26519" spans="1:6" x14ac:dyDescent="0.3">
      <c r="A26519" t="s">
        <v>26839</v>
      </c>
      <c r="B26519">
        <v>0</v>
      </c>
      <c r="C26519">
        <v>0</v>
      </c>
      <c r="D26519">
        <v>300300</v>
      </c>
      <c r="E26519">
        <v>386000</v>
      </c>
      <c r="F26519" s="4">
        <f t="shared" si="414"/>
        <v>228766.66666666666</v>
      </c>
    </row>
    <row r="26520" spans="1:6" x14ac:dyDescent="0.3">
      <c r="A26520" t="s">
        <v>26840</v>
      </c>
      <c r="B26520">
        <v>0</v>
      </c>
      <c r="C26520">
        <v>0</v>
      </c>
      <c r="D26520">
        <v>1107980</v>
      </c>
      <c r="E26520">
        <v>0</v>
      </c>
      <c r="F26520" s="4">
        <f t="shared" si="414"/>
        <v>369326.66666666669</v>
      </c>
    </row>
    <row r="26521" spans="1:6" x14ac:dyDescent="0.3">
      <c r="A26521" t="s">
        <v>26841</v>
      </c>
      <c r="B26521">
        <v>0</v>
      </c>
      <c r="C26521">
        <v>0</v>
      </c>
      <c r="D26521">
        <v>2864470</v>
      </c>
      <c r="E26521">
        <v>0</v>
      </c>
      <c r="F26521" s="4">
        <f t="shared" si="414"/>
        <v>954823.33333333337</v>
      </c>
    </row>
    <row r="26522" spans="1:6" x14ac:dyDescent="0.3">
      <c r="A26522" t="s">
        <v>26842</v>
      </c>
      <c r="B26522">
        <v>535000</v>
      </c>
      <c r="C26522">
        <v>0</v>
      </c>
      <c r="D26522">
        <v>0</v>
      </c>
      <c r="E26522">
        <v>0</v>
      </c>
      <c r="F26522" s="4">
        <f t="shared" si="414"/>
        <v>0</v>
      </c>
    </row>
    <row r="26523" spans="1:6" x14ac:dyDescent="0.3">
      <c r="A26523" t="s">
        <v>26843</v>
      </c>
      <c r="B26523">
        <v>0</v>
      </c>
      <c r="C26523">
        <v>0</v>
      </c>
      <c r="D26523">
        <v>1240490</v>
      </c>
      <c r="E26523">
        <v>0</v>
      </c>
      <c r="F26523" s="4">
        <f t="shared" si="414"/>
        <v>413496.66666666669</v>
      </c>
    </row>
    <row r="26524" spans="1:6" x14ac:dyDescent="0.3">
      <c r="A26524" t="s">
        <v>26844</v>
      </c>
      <c r="B26524">
        <v>229320</v>
      </c>
      <c r="C26524">
        <v>0</v>
      </c>
      <c r="D26524">
        <v>259250</v>
      </c>
      <c r="E26524">
        <v>1073700</v>
      </c>
      <c r="F26524" s="4">
        <f t="shared" si="414"/>
        <v>444316.66666666669</v>
      </c>
    </row>
    <row r="26525" spans="1:6" x14ac:dyDescent="0.3">
      <c r="A26525" t="s">
        <v>26845</v>
      </c>
      <c r="B26525">
        <v>0</v>
      </c>
      <c r="C26525">
        <v>906360</v>
      </c>
      <c r="D26525">
        <v>0</v>
      </c>
      <c r="E26525">
        <v>0</v>
      </c>
      <c r="F26525" s="4">
        <f t="shared" si="414"/>
        <v>302120</v>
      </c>
    </row>
    <row r="26526" spans="1:6" x14ac:dyDescent="0.3">
      <c r="A26526" t="s">
        <v>26846</v>
      </c>
      <c r="B26526">
        <v>0</v>
      </c>
      <c r="C26526">
        <v>1607400</v>
      </c>
      <c r="D26526">
        <v>0</v>
      </c>
      <c r="E26526">
        <v>2641820</v>
      </c>
      <c r="F26526" s="4">
        <f t="shared" si="414"/>
        <v>1416406.6666666667</v>
      </c>
    </row>
    <row r="26527" spans="1:6" x14ac:dyDescent="0.3">
      <c r="A26527" t="s">
        <v>26847</v>
      </c>
      <c r="B26527">
        <v>2921760</v>
      </c>
      <c r="C26527">
        <v>0</v>
      </c>
      <c r="D26527">
        <v>2450600</v>
      </c>
      <c r="E26527">
        <v>402000</v>
      </c>
      <c r="F26527" s="4">
        <f t="shared" si="414"/>
        <v>950866.66666666663</v>
      </c>
    </row>
    <row r="26528" spans="1:6" x14ac:dyDescent="0.3">
      <c r="A26528" t="s">
        <v>26848</v>
      </c>
      <c r="B26528">
        <v>673880</v>
      </c>
      <c r="C26528">
        <v>0</v>
      </c>
      <c r="D26528">
        <v>1434890</v>
      </c>
      <c r="E26528">
        <v>2976720</v>
      </c>
      <c r="F26528" s="4">
        <f t="shared" si="414"/>
        <v>1470536.6666666667</v>
      </c>
    </row>
    <row r="26529" spans="1:6" x14ac:dyDescent="0.3">
      <c r="A26529" t="s">
        <v>26849</v>
      </c>
      <c r="B26529">
        <v>0</v>
      </c>
      <c r="C26529">
        <v>1524400</v>
      </c>
      <c r="D26529">
        <v>0</v>
      </c>
      <c r="E26529">
        <v>1566920</v>
      </c>
      <c r="F26529" s="4">
        <f t="shared" si="414"/>
        <v>1030440</v>
      </c>
    </row>
    <row r="26530" spans="1:6" x14ac:dyDescent="0.3">
      <c r="A26530" t="s">
        <v>26850</v>
      </c>
      <c r="B26530">
        <v>561800</v>
      </c>
      <c r="C26530">
        <v>0</v>
      </c>
      <c r="D26530">
        <v>293930</v>
      </c>
      <c r="E26530">
        <v>1456250</v>
      </c>
      <c r="F26530" s="4">
        <f t="shared" si="414"/>
        <v>583393.33333333337</v>
      </c>
    </row>
    <row r="26531" spans="1:6" x14ac:dyDescent="0.3">
      <c r="A26531" t="s">
        <v>26851</v>
      </c>
      <c r="B26531">
        <v>1098630</v>
      </c>
      <c r="C26531">
        <v>0</v>
      </c>
      <c r="D26531">
        <v>0</v>
      </c>
      <c r="E26531">
        <v>0</v>
      </c>
      <c r="F26531" s="4">
        <f t="shared" si="414"/>
        <v>0</v>
      </c>
    </row>
    <row r="26532" spans="1:6" x14ac:dyDescent="0.3">
      <c r="A26532" t="s">
        <v>26852</v>
      </c>
      <c r="B26532">
        <v>0</v>
      </c>
      <c r="C26532">
        <v>0</v>
      </c>
      <c r="D26532">
        <v>845270</v>
      </c>
      <c r="E26532">
        <v>933440</v>
      </c>
      <c r="F26532" s="4">
        <f t="shared" si="414"/>
        <v>592903.33333333337</v>
      </c>
    </row>
    <row r="26533" spans="1:6" x14ac:dyDescent="0.3">
      <c r="A26533" t="s">
        <v>26853</v>
      </c>
      <c r="B26533">
        <v>256000</v>
      </c>
      <c r="C26533">
        <v>0</v>
      </c>
      <c r="D26533">
        <v>0</v>
      </c>
      <c r="E26533">
        <v>1288650</v>
      </c>
      <c r="F26533" s="4">
        <f t="shared" si="414"/>
        <v>429550</v>
      </c>
    </row>
    <row r="26534" spans="1:6" x14ac:dyDescent="0.3">
      <c r="A26534" t="s">
        <v>26854</v>
      </c>
      <c r="B26534">
        <v>0</v>
      </c>
      <c r="C26534">
        <v>2419120</v>
      </c>
      <c r="D26534">
        <v>2602640</v>
      </c>
      <c r="E26534">
        <v>2305940</v>
      </c>
      <c r="F26534" s="4">
        <f t="shared" si="414"/>
        <v>2442566.6666666665</v>
      </c>
    </row>
    <row r="26535" spans="1:6" x14ac:dyDescent="0.3">
      <c r="A26535" t="s">
        <v>26855</v>
      </c>
      <c r="B26535">
        <v>230000</v>
      </c>
      <c r="C26535">
        <v>0</v>
      </c>
      <c r="D26535">
        <v>1480000</v>
      </c>
      <c r="E26535">
        <v>469200</v>
      </c>
      <c r="F26535" s="4">
        <f t="shared" si="414"/>
        <v>649733.33333333337</v>
      </c>
    </row>
    <row r="26536" spans="1:6" x14ac:dyDescent="0.3">
      <c r="A26536" t="s">
        <v>26856</v>
      </c>
      <c r="B26536">
        <v>673660</v>
      </c>
      <c r="C26536">
        <v>1761300</v>
      </c>
      <c r="D26536">
        <v>0</v>
      </c>
      <c r="E26536">
        <v>1861240</v>
      </c>
      <c r="F26536" s="4">
        <f t="shared" si="414"/>
        <v>1207513.3333333333</v>
      </c>
    </row>
    <row r="26537" spans="1:6" x14ac:dyDescent="0.3">
      <c r="A26537" t="s">
        <v>26857</v>
      </c>
      <c r="B26537">
        <v>3469390</v>
      </c>
      <c r="C26537">
        <v>0</v>
      </c>
      <c r="D26537">
        <v>0</v>
      </c>
      <c r="E26537">
        <v>0</v>
      </c>
      <c r="F26537" s="4">
        <f t="shared" si="414"/>
        <v>0</v>
      </c>
    </row>
    <row r="26538" spans="1:6" x14ac:dyDescent="0.3">
      <c r="A26538" t="s">
        <v>26858</v>
      </c>
      <c r="B26538">
        <v>0</v>
      </c>
      <c r="C26538">
        <v>0</v>
      </c>
      <c r="D26538">
        <v>2302300</v>
      </c>
      <c r="E26538">
        <v>2717260</v>
      </c>
      <c r="F26538" s="4">
        <f t="shared" si="414"/>
        <v>1673186.6666666667</v>
      </c>
    </row>
    <row r="26539" spans="1:6" x14ac:dyDescent="0.3">
      <c r="A26539" t="s">
        <v>26859</v>
      </c>
      <c r="B26539">
        <v>1447440</v>
      </c>
      <c r="C26539">
        <v>0</v>
      </c>
      <c r="D26539">
        <v>972400</v>
      </c>
      <c r="E26539">
        <v>2811800</v>
      </c>
      <c r="F26539" s="4">
        <f t="shared" si="414"/>
        <v>1261400</v>
      </c>
    </row>
    <row r="26540" spans="1:6" x14ac:dyDescent="0.3">
      <c r="A26540" t="s">
        <v>26860</v>
      </c>
      <c r="B26540">
        <v>0</v>
      </c>
      <c r="C26540">
        <v>0</v>
      </c>
      <c r="D26540">
        <v>349000</v>
      </c>
      <c r="E26540">
        <v>0</v>
      </c>
      <c r="F26540" s="4">
        <f t="shared" si="414"/>
        <v>116333.33333333333</v>
      </c>
    </row>
    <row r="26541" spans="1:6" x14ac:dyDescent="0.3">
      <c r="A26541" t="s">
        <v>26861</v>
      </c>
      <c r="B26541">
        <v>931350</v>
      </c>
      <c r="C26541">
        <v>0</v>
      </c>
      <c r="D26541">
        <v>383150</v>
      </c>
      <c r="E26541">
        <v>820000</v>
      </c>
      <c r="F26541" s="4">
        <f t="shared" si="414"/>
        <v>401050</v>
      </c>
    </row>
    <row r="26542" spans="1:6" x14ac:dyDescent="0.3">
      <c r="A26542" t="s">
        <v>26862</v>
      </c>
      <c r="B26542">
        <v>0</v>
      </c>
      <c r="C26542">
        <v>0</v>
      </c>
      <c r="D26542">
        <v>600660</v>
      </c>
      <c r="E26542">
        <v>386000</v>
      </c>
      <c r="F26542" s="4">
        <f t="shared" si="414"/>
        <v>328886.66666666669</v>
      </c>
    </row>
    <row r="26543" spans="1:6" x14ac:dyDescent="0.3">
      <c r="A26543" t="s">
        <v>26863</v>
      </c>
      <c r="B26543">
        <v>0</v>
      </c>
      <c r="C26543">
        <v>0</v>
      </c>
      <c r="D26543">
        <v>763490</v>
      </c>
      <c r="E26543">
        <v>0</v>
      </c>
      <c r="F26543" s="4">
        <f t="shared" si="414"/>
        <v>254496.66666666666</v>
      </c>
    </row>
    <row r="26544" spans="1:6" x14ac:dyDescent="0.3">
      <c r="A26544" t="s">
        <v>26864</v>
      </c>
      <c r="B26544">
        <v>0</v>
      </c>
      <c r="C26544">
        <v>0</v>
      </c>
      <c r="D26544">
        <v>1064700</v>
      </c>
      <c r="E26544">
        <v>0</v>
      </c>
      <c r="F26544" s="4">
        <f t="shared" si="414"/>
        <v>354900</v>
      </c>
    </row>
    <row r="26545" spans="1:6" x14ac:dyDescent="0.3">
      <c r="A26545" t="s">
        <v>26865</v>
      </c>
      <c r="B26545">
        <v>0</v>
      </c>
      <c r="C26545">
        <v>1255800</v>
      </c>
      <c r="D26545">
        <v>0</v>
      </c>
      <c r="E26545">
        <v>0</v>
      </c>
      <c r="F26545" s="4">
        <f t="shared" si="414"/>
        <v>418600</v>
      </c>
    </row>
    <row r="26546" spans="1:6" x14ac:dyDescent="0.3">
      <c r="A26546" t="s">
        <v>26866</v>
      </c>
      <c r="B26546">
        <v>0</v>
      </c>
      <c r="C26546">
        <v>207480</v>
      </c>
      <c r="D26546">
        <v>0</v>
      </c>
      <c r="E26546">
        <v>394000</v>
      </c>
      <c r="F26546" s="4">
        <f t="shared" si="414"/>
        <v>200493.33333333334</v>
      </c>
    </row>
    <row r="26547" spans="1:6" x14ac:dyDescent="0.3">
      <c r="A26547" t="s">
        <v>26867</v>
      </c>
      <c r="B26547">
        <v>0</v>
      </c>
      <c r="C26547">
        <v>281190</v>
      </c>
      <c r="D26547">
        <v>0</v>
      </c>
      <c r="E26547">
        <v>517000</v>
      </c>
      <c r="F26547" s="4">
        <f t="shared" si="414"/>
        <v>266063.33333333331</v>
      </c>
    </row>
    <row r="26548" spans="1:6" x14ac:dyDescent="0.3">
      <c r="A26548" t="s">
        <v>696</v>
      </c>
      <c r="B26548">
        <v>0</v>
      </c>
      <c r="C26548">
        <v>1097920</v>
      </c>
      <c r="D26548">
        <v>1720900</v>
      </c>
      <c r="E26548">
        <v>0</v>
      </c>
      <c r="F26548" s="4">
        <f t="shared" si="414"/>
        <v>939606.66666666663</v>
      </c>
    </row>
    <row r="26549" spans="1:6" x14ac:dyDescent="0.3">
      <c r="A26549" t="s">
        <v>700</v>
      </c>
      <c r="B26549">
        <v>2654150</v>
      </c>
      <c r="C26549">
        <v>0</v>
      </c>
      <c r="D26549">
        <v>269360</v>
      </c>
      <c r="E26549">
        <v>2046240</v>
      </c>
      <c r="F26549" s="4">
        <f t="shared" si="414"/>
        <v>771866.66666666663</v>
      </c>
    </row>
    <row r="26550" spans="1:6" x14ac:dyDescent="0.3">
      <c r="A26550" t="s">
        <v>26868</v>
      </c>
      <c r="B26550">
        <v>0</v>
      </c>
      <c r="C26550">
        <v>0</v>
      </c>
      <c r="D26550">
        <v>228000</v>
      </c>
      <c r="E26550">
        <v>956000</v>
      </c>
      <c r="F26550" s="4">
        <f t="shared" si="414"/>
        <v>394666.66666666669</v>
      </c>
    </row>
    <row r="26551" spans="1:6" x14ac:dyDescent="0.3">
      <c r="A26551" t="s">
        <v>26869</v>
      </c>
      <c r="B26551">
        <v>0</v>
      </c>
      <c r="C26551">
        <v>0</v>
      </c>
      <c r="D26551">
        <v>646100</v>
      </c>
      <c r="E26551">
        <v>1485380</v>
      </c>
      <c r="F26551" s="4">
        <f t="shared" si="414"/>
        <v>710493.33333333337</v>
      </c>
    </row>
    <row r="26552" spans="1:6" x14ac:dyDescent="0.3">
      <c r="A26552" t="s">
        <v>26870</v>
      </c>
      <c r="B26552">
        <v>0</v>
      </c>
      <c r="C26552">
        <v>460000</v>
      </c>
      <c r="D26552">
        <v>0</v>
      </c>
      <c r="E26552">
        <v>386000</v>
      </c>
      <c r="F26552" s="4">
        <f t="shared" si="414"/>
        <v>282000</v>
      </c>
    </row>
    <row r="26553" spans="1:6" x14ac:dyDescent="0.3">
      <c r="A26553" t="s">
        <v>26871</v>
      </c>
      <c r="B26553">
        <v>240240</v>
      </c>
      <c r="C26553">
        <v>0</v>
      </c>
      <c r="D26553">
        <v>495800</v>
      </c>
      <c r="E26553">
        <v>305760</v>
      </c>
      <c r="F26553" s="4">
        <f t="shared" si="414"/>
        <v>267186.66666666669</v>
      </c>
    </row>
    <row r="26554" spans="1:6" x14ac:dyDescent="0.3">
      <c r="A26554" t="s">
        <v>26872</v>
      </c>
      <c r="B26554">
        <v>3634540</v>
      </c>
      <c r="C26554">
        <v>5453630</v>
      </c>
      <c r="D26554">
        <v>3217760</v>
      </c>
      <c r="E26554">
        <v>4278560</v>
      </c>
      <c r="F26554" s="4">
        <f t="shared" si="414"/>
        <v>4316650</v>
      </c>
    </row>
    <row r="26555" spans="1:6" x14ac:dyDescent="0.3">
      <c r="A26555" t="s">
        <v>26873</v>
      </c>
      <c r="B26555">
        <v>0</v>
      </c>
      <c r="C26555">
        <v>797160</v>
      </c>
      <c r="D26555">
        <v>0</v>
      </c>
      <c r="E26555">
        <v>0</v>
      </c>
      <c r="F26555" s="4">
        <f t="shared" si="414"/>
        <v>265720</v>
      </c>
    </row>
    <row r="26556" spans="1:6" x14ac:dyDescent="0.3">
      <c r="A26556" t="s">
        <v>26874</v>
      </c>
      <c r="B26556">
        <v>0</v>
      </c>
      <c r="C26556">
        <v>0</v>
      </c>
      <c r="D26556">
        <v>680680</v>
      </c>
      <c r="E26556">
        <v>322140</v>
      </c>
      <c r="F26556" s="4">
        <f t="shared" si="414"/>
        <v>334273.33333333331</v>
      </c>
    </row>
    <row r="26557" spans="1:6" x14ac:dyDescent="0.3">
      <c r="A26557" t="s">
        <v>26875</v>
      </c>
      <c r="B26557">
        <v>0</v>
      </c>
      <c r="C26557">
        <v>0</v>
      </c>
      <c r="D26557">
        <v>245700</v>
      </c>
      <c r="E26557">
        <v>0</v>
      </c>
      <c r="F26557" s="4">
        <f t="shared" si="414"/>
        <v>81900</v>
      </c>
    </row>
    <row r="26558" spans="1:6" x14ac:dyDescent="0.3">
      <c r="A26558" t="s">
        <v>26876</v>
      </c>
      <c r="B26558">
        <v>0</v>
      </c>
      <c r="C26558">
        <v>0</v>
      </c>
      <c r="D26558">
        <v>1164370</v>
      </c>
      <c r="E26558">
        <v>0</v>
      </c>
      <c r="F26558" s="4">
        <f t="shared" si="414"/>
        <v>388123.33333333331</v>
      </c>
    </row>
    <row r="26559" spans="1:6" x14ac:dyDescent="0.3">
      <c r="A26559" t="s">
        <v>26877</v>
      </c>
      <c r="B26559">
        <v>725800</v>
      </c>
      <c r="C26559">
        <v>0</v>
      </c>
      <c r="D26559">
        <v>598000</v>
      </c>
      <c r="E26559">
        <v>1119280</v>
      </c>
      <c r="F26559" s="4">
        <f t="shared" si="414"/>
        <v>572426.66666666663</v>
      </c>
    </row>
    <row r="26560" spans="1:6" x14ac:dyDescent="0.3">
      <c r="A26560" t="s">
        <v>26878</v>
      </c>
      <c r="B26560">
        <v>286000</v>
      </c>
      <c r="C26560">
        <v>0</v>
      </c>
      <c r="D26560">
        <v>562380</v>
      </c>
      <c r="E26560">
        <v>191100</v>
      </c>
      <c r="F26560" s="4">
        <f t="shared" si="414"/>
        <v>251160</v>
      </c>
    </row>
    <row r="26561" spans="1:6" x14ac:dyDescent="0.3">
      <c r="A26561" t="s">
        <v>26879</v>
      </c>
      <c r="B26561">
        <v>0</v>
      </c>
      <c r="C26561">
        <v>0</v>
      </c>
      <c r="D26561">
        <v>491400</v>
      </c>
      <c r="E26561">
        <v>0</v>
      </c>
      <c r="F26561" s="4">
        <f t="shared" si="414"/>
        <v>163800</v>
      </c>
    </row>
    <row r="26562" spans="1:6" x14ac:dyDescent="0.3">
      <c r="A26562" t="s">
        <v>26880</v>
      </c>
      <c r="B26562">
        <v>160000</v>
      </c>
      <c r="C26562">
        <v>437300</v>
      </c>
      <c r="D26562">
        <v>0</v>
      </c>
      <c r="E26562">
        <v>450560</v>
      </c>
      <c r="F26562" s="4">
        <f t="shared" si="414"/>
        <v>295953.33333333331</v>
      </c>
    </row>
    <row r="26563" spans="1:6" x14ac:dyDescent="0.3">
      <c r="A26563" t="s">
        <v>26881</v>
      </c>
      <c r="B26563">
        <v>917220</v>
      </c>
      <c r="C26563">
        <v>0</v>
      </c>
      <c r="D26563">
        <v>0</v>
      </c>
      <c r="E26563">
        <v>564750</v>
      </c>
      <c r="F26563" s="4">
        <f t="shared" ref="F26563:F26626" si="415">SUM(C26563:E26563)/3</f>
        <v>188250</v>
      </c>
    </row>
    <row r="26564" spans="1:6" x14ac:dyDescent="0.3">
      <c r="A26564" t="s">
        <v>26882</v>
      </c>
      <c r="B26564">
        <v>0</v>
      </c>
      <c r="C26564">
        <v>832650</v>
      </c>
      <c r="D26564">
        <v>0</v>
      </c>
      <c r="E26564">
        <v>0</v>
      </c>
      <c r="F26564" s="4">
        <f t="shared" si="415"/>
        <v>277550</v>
      </c>
    </row>
    <row r="26565" spans="1:6" x14ac:dyDescent="0.3">
      <c r="A26565" t="s">
        <v>26883</v>
      </c>
      <c r="B26565">
        <v>0</v>
      </c>
      <c r="C26565">
        <v>423150</v>
      </c>
      <c r="D26565">
        <v>0</v>
      </c>
      <c r="E26565">
        <v>1261040</v>
      </c>
      <c r="F26565" s="4">
        <f t="shared" si="415"/>
        <v>561396.66666666663</v>
      </c>
    </row>
    <row r="26566" spans="1:6" x14ac:dyDescent="0.3">
      <c r="A26566" t="s">
        <v>26884</v>
      </c>
      <c r="B26566">
        <v>0</v>
      </c>
      <c r="C26566">
        <v>595140</v>
      </c>
      <c r="D26566">
        <v>545700</v>
      </c>
      <c r="E26566">
        <v>620620</v>
      </c>
      <c r="F26566" s="4">
        <f t="shared" si="415"/>
        <v>587153.33333333337</v>
      </c>
    </row>
    <row r="26567" spans="1:6" x14ac:dyDescent="0.3">
      <c r="A26567" t="s">
        <v>26885</v>
      </c>
      <c r="B26567">
        <v>571950</v>
      </c>
      <c r="C26567">
        <v>0</v>
      </c>
      <c r="D26567">
        <v>0</v>
      </c>
      <c r="E26567">
        <v>386000</v>
      </c>
      <c r="F26567" s="4">
        <f t="shared" si="415"/>
        <v>128666.66666666667</v>
      </c>
    </row>
    <row r="26568" spans="1:6" x14ac:dyDescent="0.3">
      <c r="A26568" t="s">
        <v>26886</v>
      </c>
      <c r="B26568">
        <v>501600</v>
      </c>
      <c r="C26568">
        <v>2067740</v>
      </c>
      <c r="D26568">
        <v>0</v>
      </c>
      <c r="E26568">
        <v>0</v>
      </c>
      <c r="F26568" s="4">
        <f t="shared" si="415"/>
        <v>689246.66666666663</v>
      </c>
    </row>
    <row r="26569" spans="1:6" x14ac:dyDescent="0.3">
      <c r="A26569" t="s">
        <v>26887</v>
      </c>
      <c r="B26569">
        <v>0</v>
      </c>
      <c r="C26569">
        <v>1083810</v>
      </c>
      <c r="D26569">
        <v>0</v>
      </c>
      <c r="E26569">
        <v>738900</v>
      </c>
      <c r="F26569" s="4">
        <f t="shared" si="415"/>
        <v>607570</v>
      </c>
    </row>
    <row r="26570" spans="1:6" x14ac:dyDescent="0.3">
      <c r="A26570" t="s">
        <v>26888</v>
      </c>
      <c r="B26570">
        <v>411950</v>
      </c>
      <c r="C26570">
        <v>864500</v>
      </c>
      <c r="D26570">
        <v>0</v>
      </c>
      <c r="E26570">
        <v>1569000</v>
      </c>
      <c r="F26570" s="4">
        <f t="shared" si="415"/>
        <v>811166.66666666663</v>
      </c>
    </row>
    <row r="26571" spans="1:6" x14ac:dyDescent="0.3">
      <c r="A26571" t="s">
        <v>26889</v>
      </c>
      <c r="B26571">
        <v>0</v>
      </c>
      <c r="C26571">
        <v>972520</v>
      </c>
      <c r="D26571">
        <v>0</v>
      </c>
      <c r="E26571">
        <v>0</v>
      </c>
      <c r="F26571" s="4">
        <f t="shared" si="415"/>
        <v>324173.33333333331</v>
      </c>
    </row>
    <row r="26572" spans="1:6" x14ac:dyDescent="0.3">
      <c r="A26572" t="s">
        <v>26890</v>
      </c>
      <c r="B26572">
        <v>0</v>
      </c>
      <c r="C26572">
        <v>0</v>
      </c>
      <c r="D26572">
        <v>298800</v>
      </c>
      <c r="E26572">
        <v>0</v>
      </c>
      <c r="F26572" s="4">
        <f t="shared" si="415"/>
        <v>99600</v>
      </c>
    </row>
    <row r="26573" spans="1:6" x14ac:dyDescent="0.3">
      <c r="A26573" t="s">
        <v>26891</v>
      </c>
      <c r="B26573">
        <v>19777020</v>
      </c>
      <c r="C26573">
        <v>10593570</v>
      </c>
      <c r="D26573">
        <v>11928280</v>
      </c>
      <c r="E26573">
        <v>17848610</v>
      </c>
      <c r="F26573" s="4">
        <f t="shared" si="415"/>
        <v>13456820</v>
      </c>
    </row>
    <row r="26574" spans="1:6" x14ac:dyDescent="0.3">
      <c r="A26574" t="s">
        <v>26892</v>
      </c>
      <c r="B26574">
        <v>2467920</v>
      </c>
      <c r="C26574">
        <v>4227860</v>
      </c>
      <c r="D26574">
        <v>6060530</v>
      </c>
      <c r="E26574">
        <v>6816060</v>
      </c>
      <c r="F26574" s="4">
        <f t="shared" si="415"/>
        <v>5701483.333333333</v>
      </c>
    </row>
    <row r="26575" spans="1:6" x14ac:dyDescent="0.3">
      <c r="A26575" t="s">
        <v>26893</v>
      </c>
      <c r="B26575">
        <v>411950</v>
      </c>
      <c r="C26575">
        <v>0</v>
      </c>
      <c r="D26575">
        <v>0</v>
      </c>
      <c r="E26575">
        <v>872850</v>
      </c>
      <c r="F26575" s="4">
        <f t="shared" si="415"/>
        <v>290950</v>
      </c>
    </row>
    <row r="26576" spans="1:6" x14ac:dyDescent="0.3">
      <c r="A26576" t="s">
        <v>26894</v>
      </c>
      <c r="B26576">
        <v>382200</v>
      </c>
      <c r="C26576">
        <v>0</v>
      </c>
      <c r="D26576">
        <v>0</v>
      </c>
      <c r="E26576">
        <v>0</v>
      </c>
      <c r="F26576" s="4">
        <f t="shared" si="415"/>
        <v>0</v>
      </c>
    </row>
    <row r="26577" spans="1:6" x14ac:dyDescent="0.3">
      <c r="A26577" t="s">
        <v>26895</v>
      </c>
      <c r="B26577">
        <v>0</v>
      </c>
      <c r="C26577">
        <v>0</v>
      </c>
      <c r="D26577">
        <v>570000</v>
      </c>
      <c r="E26577">
        <v>0</v>
      </c>
      <c r="F26577" s="4">
        <f t="shared" si="415"/>
        <v>190000</v>
      </c>
    </row>
    <row r="26578" spans="1:6" x14ac:dyDescent="0.3">
      <c r="A26578" t="s">
        <v>26896</v>
      </c>
      <c r="B26578">
        <v>757400</v>
      </c>
      <c r="C26578">
        <v>0</v>
      </c>
      <c r="D26578">
        <v>1157700</v>
      </c>
      <c r="E26578">
        <v>402000</v>
      </c>
      <c r="F26578" s="4">
        <f t="shared" si="415"/>
        <v>519900</v>
      </c>
    </row>
    <row r="26579" spans="1:6" x14ac:dyDescent="0.3">
      <c r="A26579" t="s">
        <v>26897</v>
      </c>
      <c r="B26579">
        <v>0</v>
      </c>
      <c r="C26579">
        <v>877680</v>
      </c>
      <c r="D26579">
        <v>872820</v>
      </c>
      <c r="E26579">
        <v>2758120</v>
      </c>
      <c r="F26579" s="4">
        <f t="shared" si="415"/>
        <v>1502873.3333333333</v>
      </c>
    </row>
    <row r="26580" spans="1:6" x14ac:dyDescent="0.3">
      <c r="A26580" t="s">
        <v>26898</v>
      </c>
      <c r="B26580">
        <v>3112350</v>
      </c>
      <c r="C26580">
        <v>0</v>
      </c>
      <c r="D26580">
        <v>0</v>
      </c>
      <c r="E26580">
        <v>0</v>
      </c>
      <c r="F26580" s="4">
        <f t="shared" si="415"/>
        <v>0</v>
      </c>
    </row>
    <row r="26581" spans="1:6" x14ac:dyDescent="0.3">
      <c r="A26581" t="s">
        <v>26899</v>
      </c>
      <c r="B26581">
        <v>0</v>
      </c>
      <c r="C26581">
        <v>0</v>
      </c>
      <c r="D26581">
        <v>917120</v>
      </c>
      <c r="E26581">
        <v>500500</v>
      </c>
      <c r="F26581" s="4">
        <f t="shared" si="415"/>
        <v>472540</v>
      </c>
    </row>
    <row r="26582" spans="1:6" x14ac:dyDescent="0.3">
      <c r="A26582" t="s">
        <v>26900</v>
      </c>
      <c r="B26582">
        <v>1646400</v>
      </c>
      <c r="C26582">
        <v>0</v>
      </c>
      <c r="D26582">
        <v>0</v>
      </c>
      <c r="E26582">
        <v>0</v>
      </c>
      <c r="F26582" s="4">
        <f t="shared" si="415"/>
        <v>0</v>
      </c>
    </row>
    <row r="26583" spans="1:6" x14ac:dyDescent="0.3">
      <c r="A26583" t="s">
        <v>26901</v>
      </c>
      <c r="B26583">
        <v>0</v>
      </c>
      <c r="C26583">
        <v>3212500</v>
      </c>
      <c r="D26583">
        <v>0</v>
      </c>
      <c r="E26583">
        <v>95550</v>
      </c>
      <c r="F26583" s="4">
        <f t="shared" si="415"/>
        <v>1102683.3333333333</v>
      </c>
    </row>
    <row r="26584" spans="1:6" x14ac:dyDescent="0.3">
      <c r="A26584" t="s">
        <v>26902</v>
      </c>
      <c r="B26584">
        <v>0</v>
      </c>
      <c r="C26584">
        <v>281190</v>
      </c>
      <c r="D26584">
        <v>0</v>
      </c>
      <c r="E26584">
        <v>0</v>
      </c>
      <c r="F26584" s="4">
        <f t="shared" si="415"/>
        <v>93730</v>
      </c>
    </row>
    <row r="26585" spans="1:6" x14ac:dyDescent="0.3">
      <c r="A26585" t="s">
        <v>26903</v>
      </c>
      <c r="B26585">
        <v>0</v>
      </c>
      <c r="C26585">
        <v>0</v>
      </c>
      <c r="D26585">
        <v>3207660</v>
      </c>
      <c r="E26585">
        <v>669680</v>
      </c>
      <c r="F26585" s="4">
        <f t="shared" si="415"/>
        <v>1292446.6666666667</v>
      </c>
    </row>
    <row r="26586" spans="1:6" x14ac:dyDescent="0.3">
      <c r="A26586" t="s">
        <v>26904</v>
      </c>
      <c r="B26586">
        <v>1278550</v>
      </c>
      <c r="C26586">
        <v>0</v>
      </c>
      <c r="D26586">
        <v>0</v>
      </c>
      <c r="E26586">
        <v>0</v>
      </c>
      <c r="F26586" s="4">
        <f t="shared" si="415"/>
        <v>0</v>
      </c>
    </row>
    <row r="26587" spans="1:6" x14ac:dyDescent="0.3">
      <c r="A26587" t="s">
        <v>26905</v>
      </c>
      <c r="B26587">
        <v>0</v>
      </c>
      <c r="C26587">
        <v>370000</v>
      </c>
      <c r="D26587">
        <v>532000</v>
      </c>
      <c r="E26587">
        <v>2355200</v>
      </c>
      <c r="F26587" s="4">
        <f t="shared" si="415"/>
        <v>1085733.3333333333</v>
      </c>
    </row>
    <row r="26588" spans="1:6" x14ac:dyDescent="0.3">
      <c r="A26588" t="s">
        <v>26906</v>
      </c>
      <c r="B26588">
        <v>0</v>
      </c>
      <c r="C26588">
        <v>745290</v>
      </c>
      <c r="D26588">
        <v>0</v>
      </c>
      <c r="E26588">
        <v>0</v>
      </c>
      <c r="F26588" s="4">
        <f t="shared" si="415"/>
        <v>248430</v>
      </c>
    </row>
    <row r="26589" spans="1:6" x14ac:dyDescent="0.3">
      <c r="A26589" t="s">
        <v>26907</v>
      </c>
      <c r="B26589">
        <v>0</v>
      </c>
      <c r="C26589">
        <v>2074350</v>
      </c>
      <c r="D26589">
        <v>0</v>
      </c>
      <c r="E26589">
        <v>0</v>
      </c>
      <c r="F26589" s="4">
        <f t="shared" si="415"/>
        <v>691450</v>
      </c>
    </row>
    <row r="26590" spans="1:6" x14ac:dyDescent="0.3">
      <c r="A26590" t="s">
        <v>26908</v>
      </c>
      <c r="B26590">
        <v>0</v>
      </c>
      <c r="C26590">
        <v>0</v>
      </c>
      <c r="D26590">
        <v>311100</v>
      </c>
      <c r="E26590">
        <v>0</v>
      </c>
      <c r="F26590" s="4">
        <f t="shared" si="415"/>
        <v>103700</v>
      </c>
    </row>
    <row r="26591" spans="1:6" x14ac:dyDescent="0.3">
      <c r="A26591" t="s">
        <v>966</v>
      </c>
      <c r="B26591">
        <v>0</v>
      </c>
      <c r="C26591">
        <v>444990</v>
      </c>
      <c r="D26591">
        <v>1173840</v>
      </c>
      <c r="E26591">
        <v>357000</v>
      </c>
      <c r="F26591" s="4">
        <f t="shared" si="415"/>
        <v>658610</v>
      </c>
    </row>
    <row r="26592" spans="1:6" x14ac:dyDescent="0.3">
      <c r="A26592" t="s">
        <v>26909</v>
      </c>
      <c r="B26592">
        <v>2257800</v>
      </c>
      <c r="C26592">
        <v>2707200</v>
      </c>
      <c r="D26592">
        <v>2644560</v>
      </c>
      <c r="E26592">
        <v>2784160</v>
      </c>
      <c r="F26592" s="4">
        <f t="shared" si="415"/>
        <v>2711973.3333333335</v>
      </c>
    </row>
    <row r="26593" spans="1:6" x14ac:dyDescent="0.3">
      <c r="A26593" t="s">
        <v>26910</v>
      </c>
      <c r="B26593">
        <v>0</v>
      </c>
      <c r="C26593">
        <v>0</v>
      </c>
      <c r="D26593">
        <v>819000</v>
      </c>
      <c r="E26593">
        <v>386000</v>
      </c>
      <c r="F26593" s="4">
        <f t="shared" si="415"/>
        <v>401666.66666666669</v>
      </c>
    </row>
    <row r="26594" spans="1:6" x14ac:dyDescent="0.3">
      <c r="A26594" t="s">
        <v>26911</v>
      </c>
      <c r="B26594">
        <v>972050</v>
      </c>
      <c r="C26594">
        <v>0</v>
      </c>
      <c r="D26594">
        <v>0</v>
      </c>
      <c r="E26594">
        <v>0</v>
      </c>
      <c r="F26594" s="4">
        <f t="shared" si="415"/>
        <v>0</v>
      </c>
    </row>
    <row r="26595" spans="1:6" x14ac:dyDescent="0.3">
      <c r="A26595" t="s">
        <v>26912</v>
      </c>
      <c r="B26595">
        <v>612480</v>
      </c>
      <c r="C26595">
        <v>475700</v>
      </c>
      <c r="D26595">
        <v>0</v>
      </c>
      <c r="E26595">
        <v>0</v>
      </c>
      <c r="F26595" s="4">
        <f t="shared" si="415"/>
        <v>158566.66666666666</v>
      </c>
    </row>
    <row r="26596" spans="1:6" x14ac:dyDescent="0.3">
      <c r="A26596" t="s">
        <v>26913</v>
      </c>
      <c r="B26596">
        <v>1176000</v>
      </c>
      <c r="C26596">
        <v>0</v>
      </c>
      <c r="D26596">
        <v>0</v>
      </c>
      <c r="E26596">
        <v>600600</v>
      </c>
      <c r="F26596" s="4">
        <f t="shared" si="415"/>
        <v>200200</v>
      </c>
    </row>
    <row r="26597" spans="1:6" x14ac:dyDescent="0.3">
      <c r="A26597" t="s">
        <v>26914</v>
      </c>
      <c r="B26597">
        <v>0</v>
      </c>
      <c r="C26597">
        <v>3030300</v>
      </c>
      <c r="D26597">
        <v>2211000</v>
      </c>
      <c r="E26597">
        <v>0</v>
      </c>
      <c r="F26597" s="4">
        <f t="shared" si="415"/>
        <v>1747100</v>
      </c>
    </row>
    <row r="26598" spans="1:6" x14ac:dyDescent="0.3">
      <c r="A26598" t="s">
        <v>26915</v>
      </c>
      <c r="B26598">
        <v>1088300</v>
      </c>
      <c r="C26598">
        <v>679770</v>
      </c>
      <c r="D26598">
        <v>0</v>
      </c>
      <c r="E26598">
        <v>1416700</v>
      </c>
      <c r="F26598" s="4">
        <f t="shared" si="415"/>
        <v>698823.33333333337</v>
      </c>
    </row>
    <row r="26599" spans="1:6" x14ac:dyDescent="0.3">
      <c r="A26599" t="s">
        <v>26916</v>
      </c>
      <c r="B26599">
        <v>0</v>
      </c>
      <c r="C26599">
        <v>647200</v>
      </c>
      <c r="D26599">
        <v>0</v>
      </c>
      <c r="E26599">
        <v>0</v>
      </c>
      <c r="F26599" s="4">
        <f t="shared" si="415"/>
        <v>215733.33333333334</v>
      </c>
    </row>
    <row r="26600" spans="1:6" x14ac:dyDescent="0.3">
      <c r="A26600" t="s">
        <v>26917</v>
      </c>
      <c r="B26600">
        <v>0</v>
      </c>
      <c r="C26600">
        <v>0</v>
      </c>
      <c r="D26600">
        <v>2655140</v>
      </c>
      <c r="E26600">
        <v>353600</v>
      </c>
      <c r="F26600" s="4">
        <f t="shared" si="415"/>
        <v>1002913.3333333334</v>
      </c>
    </row>
    <row r="26601" spans="1:6" x14ac:dyDescent="0.3">
      <c r="A26601" t="s">
        <v>26918</v>
      </c>
      <c r="B26601">
        <v>0</v>
      </c>
      <c r="C26601">
        <v>0</v>
      </c>
      <c r="D26601">
        <v>639300</v>
      </c>
      <c r="E26601">
        <v>700700</v>
      </c>
      <c r="F26601" s="4">
        <f t="shared" si="415"/>
        <v>446666.66666666669</v>
      </c>
    </row>
    <row r="26602" spans="1:6" x14ac:dyDescent="0.3">
      <c r="A26602" t="s">
        <v>26919</v>
      </c>
      <c r="B26602">
        <v>0</v>
      </c>
      <c r="C26602">
        <v>941620</v>
      </c>
      <c r="D26602">
        <v>0</v>
      </c>
      <c r="E26602">
        <v>0</v>
      </c>
      <c r="F26602" s="4">
        <f t="shared" si="415"/>
        <v>313873.33333333331</v>
      </c>
    </row>
    <row r="26603" spans="1:6" x14ac:dyDescent="0.3">
      <c r="A26603" t="s">
        <v>26920</v>
      </c>
      <c r="B26603">
        <v>3872970</v>
      </c>
      <c r="C26603">
        <v>0</v>
      </c>
      <c r="D26603">
        <v>0</v>
      </c>
      <c r="E26603">
        <v>0</v>
      </c>
      <c r="F26603" s="4">
        <f t="shared" si="415"/>
        <v>0</v>
      </c>
    </row>
    <row r="26604" spans="1:6" x14ac:dyDescent="0.3">
      <c r="A26604" t="s">
        <v>26921</v>
      </c>
      <c r="B26604">
        <v>330330</v>
      </c>
      <c r="C26604">
        <v>0</v>
      </c>
      <c r="D26604">
        <v>0</v>
      </c>
      <c r="E26604">
        <v>361270</v>
      </c>
      <c r="F26604" s="4">
        <f t="shared" si="415"/>
        <v>120423.33333333333</v>
      </c>
    </row>
    <row r="26605" spans="1:6" x14ac:dyDescent="0.3">
      <c r="A26605" t="s">
        <v>26922</v>
      </c>
      <c r="B26605">
        <v>2308420</v>
      </c>
      <c r="C26605">
        <v>4967590</v>
      </c>
      <c r="D26605">
        <v>4296580</v>
      </c>
      <c r="E26605">
        <v>6755700</v>
      </c>
      <c r="F26605" s="4">
        <f t="shared" si="415"/>
        <v>5339956.666666667</v>
      </c>
    </row>
    <row r="26606" spans="1:6" x14ac:dyDescent="0.3">
      <c r="A26606" t="s">
        <v>26923</v>
      </c>
      <c r="B26606">
        <v>1391950</v>
      </c>
      <c r="C26606">
        <v>214760</v>
      </c>
      <c r="D26606">
        <v>0</v>
      </c>
      <c r="E26606">
        <v>123760</v>
      </c>
      <c r="F26606" s="4">
        <f t="shared" si="415"/>
        <v>112840</v>
      </c>
    </row>
    <row r="26607" spans="1:6" x14ac:dyDescent="0.3">
      <c r="A26607" t="s">
        <v>26924</v>
      </c>
      <c r="B26607">
        <v>243880</v>
      </c>
      <c r="C26607">
        <v>0</v>
      </c>
      <c r="D26607">
        <v>0</v>
      </c>
      <c r="E26607">
        <v>0</v>
      </c>
      <c r="F26607" s="4">
        <f t="shared" si="415"/>
        <v>0</v>
      </c>
    </row>
    <row r="26608" spans="1:6" x14ac:dyDescent="0.3">
      <c r="A26608" t="s">
        <v>26925</v>
      </c>
      <c r="B26608">
        <v>0</v>
      </c>
      <c r="C26608">
        <v>740000</v>
      </c>
      <c r="D26608">
        <v>716860</v>
      </c>
      <c r="E26608">
        <v>1589200</v>
      </c>
      <c r="F26608" s="4">
        <f t="shared" si="415"/>
        <v>1015353.3333333334</v>
      </c>
    </row>
    <row r="26609" spans="1:6" x14ac:dyDescent="0.3">
      <c r="A26609" t="s">
        <v>26926</v>
      </c>
      <c r="B26609">
        <v>0</v>
      </c>
      <c r="C26609">
        <v>245700</v>
      </c>
      <c r="D26609">
        <v>223860</v>
      </c>
      <c r="E26609">
        <v>0</v>
      </c>
      <c r="F26609" s="4">
        <f t="shared" si="415"/>
        <v>156520</v>
      </c>
    </row>
    <row r="26610" spans="1:6" x14ac:dyDescent="0.3">
      <c r="A26610" t="s">
        <v>26927</v>
      </c>
      <c r="B26610">
        <v>0</v>
      </c>
      <c r="C26610">
        <v>409500</v>
      </c>
      <c r="D26610">
        <v>0</v>
      </c>
      <c r="E26610">
        <v>0</v>
      </c>
      <c r="F26610" s="4">
        <f t="shared" si="415"/>
        <v>136500</v>
      </c>
    </row>
    <row r="26611" spans="1:6" x14ac:dyDescent="0.3">
      <c r="A26611" t="s">
        <v>26928</v>
      </c>
      <c r="B26611">
        <v>530250</v>
      </c>
      <c r="C26611">
        <v>0</v>
      </c>
      <c r="D26611">
        <v>0</v>
      </c>
      <c r="E26611">
        <v>0</v>
      </c>
      <c r="F26611" s="4">
        <f t="shared" si="415"/>
        <v>0</v>
      </c>
    </row>
    <row r="26612" spans="1:6" x14ac:dyDescent="0.3">
      <c r="A26612" t="s">
        <v>26929</v>
      </c>
      <c r="B26612">
        <v>1267350</v>
      </c>
      <c r="C26612">
        <v>0</v>
      </c>
      <c r="D26612">
        <v>1852760</v>
      </c>
      <c r="E26612">
        <v>1821100</v>
      </c>
      <c r="F26612" s="4">
        <f t="shared" si="415"/>
        <v>1224620</v>
      </c>
    </row>
    <row r="26613" spans="1:6" x14ac:dyDescent="0.3">
      <c r="A26613" t="s">
        <v>26930</v>
      </c>
      <c r="B26613">
        <v>308000</v>
      </c>
      <c r="C26613">
        <v>0</v>
      </c>
      <c r="D26613">
        <v>1781150</v>
      </c>
      <c r="E26613">
        <v>386000</v>
      </c>
      <c r="F26613" s="4">
        <f t="shared" si="415"/>
        <v>722383.33333333337</v>
      </c>
    </row>
    <row r="26614" spans="1:6" x14ac:dyDescent="0.3">
      <c r="A26614" t="s">
        <v>26931</v>
      </c>
      <c r="B26614">
        <v>0</v>
      </c>
      <c r="C26614">
        <v>535000</v>
      </c>
      <c r="D26614">
        <v>0</v>
      </c>
      <c r="E26614">
        <v>0</v>
      </c>
      <c r="F26614" s="4">
        <f t="shared" si="415"/>
        <v>178333.33333333334</v>
      </c>
    </row>
    <row r="26615" spans="1:6" x14ac:dyDescent="0.3">
      <c r="A26615" t="s">
        <v>26932</v>
      </c>
      <c r="B26615">
        <v>0</v>
      </c>
      <c r="C26615">
        <v>396480</v>
      </c>
      <c r="D26615">
        <v>0</v>
      </c>
      <c r="E26615">
        <v>432900</v>
      </c>
      <c r="F26615" s="4">
        <f t="shared" si="415"/>
        <v>276460</v>
      </c>
    </row>
    <row r="26616" spans="1:6" x14ac:dyDescent="0.3">
      <c r="A26616" t="s">
        <v>26933</v>
      </c>
      <c r="B26616">
        <v>0</v>
      </c>
      <c r="C26616">
        <v>0</v>
      </c>
      <c r="D26616">
        <v>370000</v>
      </c>
      <c r="E26616">
        <v>772000</v>
      </c>
      <c r="F26616" s="4">
        <f t="shared" si="415"/>
        <v>380666.66666666669</v>
      </c>
    </row>
    <row r="26617" spans="1:6" x14ac:dyDescent="0.3">
      <c r="A26617" t="s">
        <v>26934</v>
      </c>
      <c r="B26617">
        <v>1488160</v>
      </c>
      <c r="C26617">
        <v>0</v>
      </c>
      <c r="D26617">
        <v>0</v>
      </c>
      <c r="E26617">
        <v>0</v>
      </c>
      <c r="F26617" s="4">
        <f t="shared" si="415"/>
        <v>0</v>
      </c>
    </row>
    <row r="26618" spans="1:6" x14ac:dyDescent="0.3">
      <c r="A26618" t="s">
        <v>26935</v>
      </c>
      <c r="B26618">
        <v>0</v>
      </c>
      <c r="C26618">
        <v>1623670</v>
      </c>
      <c r="D26618">
        <v>0</v>
      </c>
      <c r="E26618">
        <v>2163160</v>
      </c>
      <c r="F26618" s="4">
        <f t="shared" si="415"/>
        <v>1262276.6666666667</v>
      </c>
    </row>
    <row r="26619" spans="1:6" x14ac:dyDescent="0.3">
      <c r="A26619" t="s">
        <v>26936</v>
      </c>
      <c r="B26619">
        <v>0</v>
      </c>
      <c r="C26619">
        <v>692660</v>
      </c>
      <c r="D26619">
        <v>382200</v>
      </c>
      <c r="E26619">
        <v>644600</v>
      </c>
      <c r="F26619" s="4">
        <f t="shared" si="415"/>
        <v>573153.33333333337</v>
      </c>
    </row>
    <row r="26620" spans="1:6" x14ac:dyDescent="0.3">
      <c r="A26620" t="s">
        <v>26937</v>
      </c>
      <c r="B26620">
        <v>0</v>
      </c>
      <c r="C26620">
        <v>2610790</v>
      </c>
      <c r="D26620">
        <v>2054780</v>
      </c>
      <c r="E26620">
        <v>2859690</v>
      </c>
      <c r="F26620" s="4">
        <f t="shared" si="415"/>
        <v>2508420</v>
      </c>
    </row>
    <row r="26621" spans="1:6" x14ac:dyDescent="0.3">
      <c r="A26621" t="s">
        <v>26938</v>
      </c>
      <c r="B26621">
        <v>0</v>
      </c>
      <c r="C26621">
        <v>0</v>
      </c>
      <c r="D26621">
        <v>1292200</v>
      </c>
      <c r="E26621">
        <v>824280</v>
      </c>
      <c r="F26621" s="4">
        <f t="shared" si="415"/>
        <v>705493.33333333337</v>
      </c>
    </row>
    <row r="26622" spans="1:6" x14ac:dyDescent="0.3">
      <c r="A26622" t="s">
        <v>26939</v>
      </c>
      <c r="B26622">
        <v>1036880</v>
      </c>
      <c r="C26622">
        <v>0</v>
      </c>
      <c r="D26622">
        <v>1028300</v>
      </c>
      <c r="E26622">
        <v>2149970</v>
      </c>
      <c r="F26622" s="4">
        <f t="shared" si="415"/>
        <v>1059423.3333333333</v>
      </c>
    </row>
    <row r="26623" spans="1:6" x14ac:dyDescent="0.3">
      <c r="A26623" t="s">
        <v>26940</v>
      </c>
      <c r="B26623">
        <v>2147670</v>
      </c>
      <c r="C26623">
        <v>2353310</v>
      </c>
      <c r="D26623">
        <v>0</v>
      </c>
      <c r="E26623">
        <v>3613390</v>
      </c>
      <c r="F26623" s="4">
        <f t="shared" si="415"/>
        <v>1988900</v>
      </c>
    </row>
    <row r="26624" spans="1:6" x14ac:dyDescent="0.3">
      <c r="A26624" t="s">
        <v>26941</v>
      </c>
      <c r="B26624">
        <v>0</v>
      </c>
      <c r="C26624">
        <v>472290</v>
      </c>
      <c r="D26624">
        <v>0</v>
      </c>
      <c r="E26624">
        <v>836560</v>
      </c>
      <c r="F26624" s="4">
        <f t="shared" si="415"/>
        <v>436283.33333333331</v>
      </c>
    </row>
    <row r="26625" spans="1:6" x14ac:dyDescent="0.3">
      <c r="A26625" t="s">
        <v>26942</v>
      </c>
      <c r="B26625">
        <v>0</v>
      </c>
      <c r="C26625">
        <v>637910</v>
      </c>
      <c r="D26625">
        <v>0</v>
      </c>
      <c r="E26625">
        <v>0</v>
      </c>
      <c r="F26625" s="4">
        <f t="shared" si="415"/>
        <v>212636.66666666666</v>
      </c>
    </row>
    <row r="26626" spans="1:6" x14ac:dyDescent="0.3">
      <c r="A26626" t="s">
        <v>26943</v>
      </c>
      <c r="B26626">
        <v>1106140</v>
      </c>
      <c r="C26626">
        <v>820000</v>
      </c>
      <c r="D26626">
        <v>0</v>
      </c>
      <c r="E26626">
        <v>1817720</v>
      </c>
      <c r="F26626" s="4">
        <f t="shared" si="415"/>
        <v>879240</v>
      </c>
    </row>
    <row r="26627" spans="1:6" x14ac:dyDescent="0.3">
      <c r="A26627" t="s">
        <v>26944</v>
      </c>
      <c r="B26627">
        <v>2077600</v>
      </c>
      <c r="C26627">
        <v>0</v>
      </c>
      <c r="D26627">
        <v>2152140</v>
      </c>
      <c r="E26627">
        <v>2244370</v>
      </c>
      <c r="F26627" s="4">
        <f t="shared" ref="F26627:F26690" si="416">SUM(C26627:E26627)/3</f>
        <v>1465503.3333333333</v>
      </c>
    </row>
    <row r="26628" spans="1:6" x14ac:dyDescent="0.3">
      <c r="A26628" t="s">
        <v>26945</v>
      </c>
      <c r="B26628">
        <v>507780</v>
      </c>
      <c r="C26628">
        <v>0</v>
      </c>
      <c r="D26628">
        <v>0</v>
      </c>
      <c r="E26628">
        <v>0</v>
      </c>
      <c r="F26628" s="4">
        <f t="shared" si="416"/>
        <v>0</v>
      </c>
    </row>
    <row r="26629" spans="1:6" x14ac:dyDescent="0.3">
      <c r="A26629" t="s">
        <v>26946</v>
      </c>
      <c r="B26629">
        <v>0</v>
      </c>
      <c r="C26629">
        <v>18706860</v>
      </c>
      <c r="D26629">
        <v>6777000</v>
      </c>
      <c r="E26629">
        <v>17742730</v>
      </c>
      <c r="F26629" s="4">
        <f t="shared" si="416"/>
        <v>14408863.333333334</v>
      </c>
    </row>
    <row r="26630" spans="1:6" x14ac:dyDescent="0.3">
      <c r="A26630" t="s">
        <v>26947</v>
      </c>
      <c r="B26630">
        <v>823900</v>
      </c>
      <c r="C26630">
        <v>0</v>
      </c>
      <c r="D26630">
        <v>313950</v>
      </c>
      <c r="E26630">
        <v>2392200</v>
      </c>
      <c r="F26630" s="4">
        <f t="shared" si="416"/>
        <v>902050</v>
      </c>
    </row>
    <row r="26631" spans="1:6" x14ac:dyDescent="0.3">
      <c r="A26631" t="s">
        <v>26948</v>
      </c>
      <c r="B26631">
        <v>1541600</v>
      </c>
      <c r="C26631">
        <v>973000</v>
      </c>
      <c r="D26631">
        <v>1109420</v>
      </c>
      <c r="E26631">
        <v>3495730</v>
      </c>
      <c r="F26631" s="4">
        <f t="shared" si="416"/>
        <v>1859383.3333333333</v>
      </c>
    </row>
    <row r="26632" spans="1:6" x14ac:dyDescent="0.3">
      <c r="A26632" t="s">
        <v>26949</v>
      </c>
      <c r="B26632">
        <v>0</v>
      </c>
      <c r="C26632">
        <v>0</v>
      </c>
      <c r="D26632">
        <v>1057500</v>
      </c>
      <c r="E26632">
        <v>0</v>
      </c>
      <c r="F26632" s="4">
        <f t="shared" si="416"/>
        <v>352500</v>
      </c>
    </row>
    <row r="26633" spans="1:6" x14ac:dyDescent="0.3">
      <c r="A26633" t="s">
        <v>26950</v>
      </c>
      <c r="B26633">
        <v>0</v>
      </c>
      <c r="C26633">
        <v>0</v>
      </c>
      <c r="D26633">
        <v>509760</v>
      </c>
      <c r="E26633">
        <v>0</v>
      </c>
      <c r="F26633" s="4">
        <f t="shared" si="416"/>
        <v>169920</v>
      </c>
    </row>
    <row r="26634" spans="1:6" x14ac:dyDescent="0.3">
      <c r="A26634" t="s">
        <v>26951</v>
      </c>
      <c r="B26634">
        <v>0</v>
      </c>
      <c r="C26634">
        <v>0</v>
      </c>
      <c r="D26634">
        <v>937300</v>
      </c>
      <c r="E26634">
        <v>0</v>
      </c>
      <c r="F26634" s="4">
        <f t="shared" si="416"/>
        <v>312433.33333333331</v>
      </c>
    </row>
    <row r="26635" spans="1:6" x14ac:dyDescent="0.3">
      <c r="A26635" t="s">
        <v>26952</v>
      </c>
      <c r="B26635">
        <v>0</v>
      </c>
      <c r="C26635">
        <v>0</v>
      </c>
      <c r="D26635">
        <v>707800</v>
      </c>
      <c r="E26635">
        <v>1253540</v>
      </c>
      <c r="F26635" s="4">
        <f t="shared" si="416"/>
        <v>653780</v>
      </c>
    </row>
    <row r="26636" spans="1:6" x14ac:dyDescent="0.3">
      <c r="A26636" t="s">
        <v>26953</v>
      </c>
      <c r="B26636">
        <v>0</v>
      </c>
      <c r="C26636">
        <v>0</v>
      </c>
      <c r="D26636">
        <v>300300</v>
      </c>
      <c r="E26636">
        <v>0</v>
      </c>
      <c r="F26636" s="4">
        <f t="shared" si="416"/>
        <v>100100</v>
      </c>
    </row>
    <row r="26637" spans="1:6" x14ac:dyDescent="0.3">
      <c r="A26637" t="s">
        <v>26954</v>
      </c>
      <c r="B26637">
        <v>0</v>
      </c>
      <c r="C26637">
        <v>230000</v>
      </c>
      <c r="D26637">
        <v>0</v>
      </c>
      <c r="E26637">
        <v>0</v>
      </c>
      <c r="F26637" s="4">
        <f t="shared" si="416"/>
        <v>76666.666666666672</v>
      </c>
    </row>
    <row r="26638" spans="1:6" x14ac:dyDescent="0.3">
      <c r="A26638" t="s">
        <v>26955</v>
      </c>
      <c r="B26638">
        <v>448000</v>
      </c>
      <c r="C26638">
        <v>0</v>
      </c>
      <c r="D26638">
        <v>0</v>
      </c>
      <c r="E26638">
        <v>0</v>
      </c>
      <c r="F26638" s="4">
        <f t="shared" si="416"/>
        <v>0</v>
      </c>
    </row>
    <row r="26639" spans="1:6" x14ac:dyDescent="0.3">
      <c r="A26639" t="s">
        <v>26956</v>
      </c>
      <c r="B26639">
        <v>699790</v>
      </c>
      <c r="C26639">
        <v>0</v>
      </c>
      <c r="D26639">
        <v>974430</v>
      </c>
      <c r="E26639">
        <v>620600</v>
      </c>
      <c r="F26639" s="4">
        <f t="shared" si="416"/>
        <v>531676.66666666663</v>
      </c>
    </row>
    <row r="26640" spans="1:6" x14ac:dyDescent="0.3">
      <c r="A26640" t="s">
        <v>26957</v>
      </c>
      <c r="B26640">
        <v>0</v>
      </c>
      <c r="C26640">
        <v>2097110</v>
      </c>
      <c r="D26640">
        <v>0</v>
      </c>
      <c r="E26640">
        <v>2582740</v>
      </c>
      <c r="F26640" s="4">
        <f t="shared" si="416"/>
        <v>1559950</v>
      </c>
    </row>
    <row r="26641" spans="1:6" x14ac:dyDescent="0.3">
      <c r="A26641" t="s">
        <v>26958</v>
      </c>
      <c r="B26641">
        <v>0</v>
      </c>
      <c r="C26641">
        <v>0</v>
      </c>
      <c r="D26641">
        <v>1873200</v>
      </c>
      <c r="E26641">
        <v>0</v>
      </c>
      <c r="F26641" s="4">
        <f t="shared" si="416"/>
        <v>624400</v>
      </c>
    </row>
    <row r="26642" spans="1:6" x14ac:dyDescent="0.3">
      <c r="A26642" t="s">
        <v>26959</v>
      </c>
      <c r="B26642">
        <v>0</v>
      </c>
      <c r="C26642">
        <v>0</v>
      </c>
      <c r="D26642">
        <v>1605520</v>
      </c>
      <c r="E26642">
        <v>1195480</v>
      </c>
      <c r="F26642" s="4">
        <f t="shared" si="416"/>
        <v>933666.66666666663</v>
      </c>
    </row>
    <row r="26643" spans="1:6" x14ac:dyDescent="0.3">
      <c r="A26643" t="s">
        <v>319</v>
      </c>
      <c r="B26643">
        <v>0</v>
      </c>
      <c r="C26643">
        <v>0</v>
      </c>
      <c r="D26643">
        <v>1083810</v>
      </c>
      <c r="E26643">
        <v>1174450</v>
      </c>
      <c r="F26643" s="4">
        <f t="shared" si="416"/>
        <v>752753.33333333337</v>
      </c>
    </row>
    <row r="26644" spans="1:6" x14ac:dyDescent="0.3">
      <c r="A26644" t="s">
        <v>26960</v>
      </c>
      <c r="B26644">
        <v>0</v>
      </c>
      <c r="C26644">
        <v>370000</v>
      </c>
      <c r="D26644">
        <v>0</v>
      </c>
      <c r="E26644">
        <v>337920</v>
      </c>
      <c r="F26644" s="4">
        <f t="shared" si="416"/>
        <v>235973.33333333334</v>
      </c>
    </row>
    <row r="26645" spans="1:6" x14ac:dyDescent="0.3">
      <c r="A26645" t="s">
        <v>26961</v>
      </c>
      <c r="B26645">
        <v>248000</v>
      </c>
      <c r="C26645">
        <v>0</v>
      </c>
      <c r="D26645">
        <v>400400</v>
      </c>
      <c r="E26645">
        <v>394000</v>
      </c>
      <c r="F26645" s="4">
        <f t="shared" si="416"/>
        <v>264800</v>
      </c>
    </row>
    <row r="26646" spans="1:6" x14ac:dyDescent="0.3">
      <c r="A26646" t="s">
        <v>26962</v>
      </c>
      <c r="B26646">
        <v>1234000</v>
      </c>
      <c r="C26646">
        <v>1123440</v>
      </c>
      <c r="D26646">
        <v>0</v>
      </c>
      <c r="E26646">
        <v>820000</v>
      </c>
      <c r="F26646" s="4">
        <f t="shared" si="416"/>
        <v>647813.33333333337</v>
      </c>
    </row>
    <row r="26647" spans="1:6" x14ac:dyDescent="0.3">
      <c r="A26647" t="s">
        <v>26963</v>
      </c>
      <c r="B26647">
        <v>885150</v>
      </c>
      <c r="C26647">
        <v>0</v>
      </c>
      <c r="D26647">
        <v>0</v>
      </c>
      <c r="E26647">
        <v>273000</v>
      </c>
      <c r="F26647" s="4">
        <f t="shared" si="416"/>
        <v>91000</v>
      </c>
    </row>
    <row r="26648" spans="1:6" x14ac:dyDescent="0.3">
      <c r="A26648" t="s">
        <v>26964</v>
      </c>
      <c r="B26648">
        <v>0</v>
      </c>
      <c r="C26648">
        <v>2434240</v>
      </c>
      <c r="D26648">
        <v>0</v>
      </c>
      <c r="E26648">
        <v>0</v>
      </c>
      <c r="F26648" s="4">
        <f t="shared" si="416"/>
        <v>811413.33333333337</v>
      </c>
    </row>
    <row r="26649" spans="1:6" x14ac:dyDescent="0.3">
      <c r="A26649" t="s">
        <v>26965</v>
      </c>
      <c r="B26649">
        <v>0</v>
      </c>
      <c r="C26649">
        <v>0</v>
      </c>
      <c r="D26649">
        <v>899740</v>
      </c>
      <c r="E26649">
        <v>555100</v>
      </c>
      <c r="F26649" s="4">
        <f t="shared" si="416"/>
        <v>484946.66666666669</v>
      </c>
    </row>
    <row r="26650" spans="1:6" x14ac:dyDescent="0.3">
      <c r="A26650" t="s">
        <v>26966</v>
      </c>
      <c r="B26650">
        <v>0</v>
      </c>
      <c r="C26650">
        <v>1605010</v>
      </c>
      <c r="D26650">
        <v>0</v>
      </c>
      <c r="E26650">
        <v>852040</v>
      </c>
      <c r="F26650" s="4">
        <f t="shared" si="416"/>
        <v>819016.66666666663</v>
      </c>
    </row>
    <row r="26651" spans="1:6" x14ac:dyDescent="0.3">
      <c r="A26651" t="s">
        <v>26967</v>
      </c>
      <c r="B26651">
        <v>562380</v>
      </c>
      <c r="C26651">
        <v>0</v>
      </c>
      <c r="D26651">
        <v>869550</v>
      </c>
      <c r="E26651">
        <v>1370510</v>
      </c>
      <c r="F26651" s="4">
        <f t="shared" si="416"/>
        <v>746686.66666666663</v>
      </c>
    </row>
    <row r="26652" spans="1:6" x14ac:dyDescent="0.3">
      <c r="A26652" t="s">
        <v>26968</v>
      </c>
      <c r="B26652">
        <v>370000</v>
      </c>
      <c r="C26652">
        <v>0</v>
      </c>
      <c r="D26652">
        <v>0</v>
      </c>
      <c r="E26652">
        <v>0</v>
      </c>
      <c r="F26652" s="4">
        <f t="shared" si="416"/>
        <v>0</v>
      </c>
    </row>
    <row r="26653" spans="1:6" x14ac:dyDescent="0.3">
      <c r="A26653" t="s">
        <v>26969</v>
      </c>
      <c r="B26653">
        <v>0</v>
      </c>
      <c r="C26653">
        <v>443460</v>
      </c>
      <c r="D26653">
        <v>0</v>
      </c>
      <c r="E26653">
        <v>0</v>
      </c>
      <c r="F26653" s="4">
        <f t="shared" si="416"/>
        <v>147820</v>
      </c>
    </row>
    <row r="26654" spans="1:6" x14ac:dyDescent="0.3">
      <c r="A26654" t="s">
        <v>26970</v>
      </c>
      <c r="B26654">
        <v>0</v>
      </c>
      <c r="C26654">
        <v>605300</v>
      </c>
      <c r="D26654">
        <v>0</v>
      </c>
      <c r="E26654">
        <v>402000</v>
      </c>
      <c r="F26654" s="4">
        <f t="shared" si="416"/>
        <v>335766.66666666669</v>
      </c>
    </row>
    <row r="26655" spans="1:6" x14ac:dyDescent="0.3">
      <c r="A26655" t="s">
        <v>26971</v>
      </c>
      <c r="B26655">
        <v>0</v>
      </c>
      <c r="C26655">
        <v>1152100</v>
      </c>
      <c r="D26655">
        <v>0</v>
      </c>
      <c r="E26655">
        <v>1063200</v>
      </c>
      <c r="F26655" s="4">
        <f t="shared" si="416"/>
        <v>738433.33333333337</v>
      </c>
    </row>
    <row r="26656" spans="1:6" x14ac:dyDescent="0.3">
      <c r="A26656" t="s">
        <v>26972</v>
      </c>
      <c r="B26656">
        <v>0</v>
      </c>
      <c r="C26656">
        <v>0</v>
      </c>
      <c r="D26656">
        <v>3024840</v>
      </c>
      <c r="E26656">
        <v>0</v>
      </c>
      <c r="F26656" s="4">
        <f t="shared" si="416"/>
        <v>1008280</v>
      </c>
    </row>
    <row r="26657" spans="1:6" x14ac:dyDescent="0.3">
      <c r="A26657" t="s">
        <v>26973</v>
      </c>
      <c r="B26657">
        <v>0</v>
      </c>
      <c r="C26657">
        <v>0</v>
      </c>
      <c r="D26657">
        <v>256000</v>
      </c>
      <c r="E26657">
        <v>897920</v>
      </c>
      <c r="F26657" s="4">
        <f t="shared" si="416"/>
        <v>384640</v>
      </c>
    </row>
    <row r="26658" spans="1:6" x14ac:dyDescent="0.3">
      <c r="A26658" t="s">
        <v>26974</v>
      </c>
      <c r="B26658">
        <v>1260000</v>
      </c>
      <c r="C26658">
        <v>0</v>
      </c>
      <c r="D26658">
        <v>0</v>
      </c>
      <c r="E26658">
        <v>1925630</v>
      </c>
      <c r="F26658" s="4">
        <f t="shared" si="416"/>
        <v>641876.66666666663</v>
      </c>
    </row>
    <row r="26659" spans="1:6" x14ac:dyDescent="0.3">
      <c r="A26659" t="s">
        <v>26975</v>
      </c>
      <c r="B26659">
        <v>2059960</v>
      </c>
      <c r="C26659">
        <v>673400</v>
      </c>
      <c r="D26659">
        <v>0</v>
      </c>
      <c r="E26659">
        <v>1010100</v>
      </c>
      <c r="F26659" s="4">
        <f t="shared" si="416"/>
        <v>561166.66666666663</v>
      </c>
    </row>
    <row r="26660" spans="1:6" x14ac:dyDescent="0.3">
      <c r="A26660" t="s">
        <v>26976</v>
      </c>
      <c r="B26660">
        <v>427000</v>
      </c>
      <c r="C26660">
        <v>0</v>
      </c>
      <c r="D26660">
        <v>1128000</v>
      </c>
      <c r="E26660">
        <v>1038180</v>
      </c>
      <c r="F26660" s="4">
        <f t="shared" si="416"/>
        <v>722060</v>
      </c>
    </row>
    <row r="26661" spans="1:6" x14ac:dyDescent="0.3">
      <c r="A26661" t="s">
        <v>26977</v>
      </c>
      <c r="B26661">
        <v>0</v>
      </c>
      <c r="C26661">
        <v>945490</v>
      </c>
      <c r="D26661">
        <v>0</v>
      </c>
      <c r="E26661">
        <v>745450</v>
      </c>
      <c r="F26661" s="4">
        <f t="shared" si="416"/>
        <v>563646.66666666663</v>
      </c>
    </row>
    <row r="26662" spans="1:6" x14ac:dyDescent="0.3">
      <c r="A26662" t="s">
        <v>26978</v>
      </c>
      <c r="B26662">
        <v>0</v>
      </c>
      <c r="C26662">
        <v>604500</v>
      </c>
      <c r="D26662">
        <v>0</v>
      </c>
      <c r="E26662">
        <v>1720000</v>
      </c>
      <c r="F26662" s="4">
        <f t="shared" si="416"/>
        <v>774833.33333333337</v>
      </c>
    </row>
    <row r="26663" spans="1:6" x14ac:dyDescent="0.3">
      <c r="A26663" t="s">
        <v>26979</v>
      </c>
      <c r="B26663">
        <v>0</v>
      </c>
      <c r="C26663">
        <v>863550</v>
      </c>
      <c r="D26663">
        <v>762550</v>
      </c>
      <c r="E26663">
        <v>1253140</v>
      </c>
      <c r="F26663" s="4">
        <f t="shared" si="416"/>
        <v>959746.66666666663</v>
      </c>
    </row>
    <row r="26664" spans="1:6" x14ac:dyDescent="0.3">
      <c r="A26664" t="s">
        <v>26980</v>
      </c>
      <c r="B26664">
        <v>0</v>
      </c>
      <c r="C26664">
        <v>0</v>
      </c>
      <c r="D26664">
        <v>643000</v>
      </c>
      <c r="E26664">
        <v>0</v>
      </c>
      <c r="F26664" s="4">
        <f t="shared" si="416"/>
        <v>214333.33333333334</v>
      </c>
    </row>
    <row r="26665" spans="1:6" x14ac:dyDescent="0.3">
      <c r="A26665" t="s">
        <v>26981</v>
      </c>
      <c r="B26665">
        <v>580680</v>
      </c>
      <c r="C26665">
        <v>0</v>
      </c>
      <c r="D26665">
        <v>0</v>
      </c>
      <c r="E26665">
        <v>0</v>
      </c>
      <c r="F26665" s="4">
        <f t="shared" si="416"/>
        <v>0</v>
      </c>
    </row>
    <row r="26666" spans="1:6" x14ac:dyDescent="0.3">
      <c r="A26666" t="s">
        <v>26982</v>
      </c>
      <c r="B26666">
        <v>0</v>
      </c>
      <c r="C26666">
        <v>230000</v>
      </c>
      <c r="D26666">
        <v>0</v>
      </c>
      <c r="E26666">
        <v>0</v>
      </c>
      <c r="F26666" s="4">
        <f t="shared" si="416"/>
        <v>76666.666666666672</v>
      </c>
    </row>
    <row r="26667" spans="1:6" x14ac:dyDescent="0.3">
      <c r="A26667" t="s">
        <v>26983</v>
      </c>
      <c r="B26667">
        <v>601600</v>
      </c>
      <c r="C26667">
        <v>0</v>
      </c>
      <c r="D26667">
        <v>0</v>
      </c>
      <c r="E26667">
        <v>256000</v>
      </c>
      <c r="F26667" s="4">
        <f t="shared" si="416"/>
        <v>85333.333333333328</v>
      </c>
    </row>
    <row r="26668" spans="1:6" x14ac:dyDescent="0.3">
      <c r="A26668" t="s">
        <v>26984</v>
      </c>
      <c r="B26668">
        <v>0</v>
      </c>
      <c r="C26668">
        <v>0</v>
      </c>
      <c r="D26668">
        <v>249000</v>
      </c>
      <c r="E26668">
        <v>0</v>
      </c>
      <c r="F26668" s="4">
        <f t="shared" si="416"/>
        <v>83000</v>
      </c>
    </row>
    <row r="26669" spans="1:6" x14ac:dyDescent="0.3">
      <c r="A26669" t="s">
        <v>26985</v>
      </c>
      <c r="B26669">
        <v>0</v>
      </c>
      <c r="C26669">
        <v>0</v>
      </c>
      <c r="D26669">
        <v>2861320</v>
      </c>
      <c r="E26669">
        <v>386000</v>
      </c>
      <c r="F26669" s="4">
        <f t="shared" si="416"/>
        <v>1082440</v>
      </c>
    </row>
    <row r="26670" spans="1:6" x14ac:dyDescent="0.3">
      <c r="A26670" t="s">
        <v>26986</v>
      </c>
      <c r="B26670">
        <v>0</v>
      </c>
      <c r="C26670">
        <v>0</v>
      </c>
      <c r="D26670">
        <v>691500</v>
      </c>
      <c r="E26670">
        <v>0</v>
      </c>
      <c r="F26670" s="4">
        <f t="shared" si="416"/>
        <v>230500</v>
      </c>
    </row>
    <row r="26671" spans="1:6" x14ac:dyDescent="0.3">
      <c r="A26671" t="s">
        <v>26987</v>
      </c>
      <c r="B26671">
        <v>0</v>
      </c>
      <c r="C26671">
        <v>0</v>
      </c>
      <c r="D26671">
        <v>264600</v>
      </c>
      <c r="E26671">
        <v>0</v>
      </c>
      <c r="F26671" s="4">
        <f t="shared" si="416"/>
        <v>88200</v>
      </c>
    </row>
    <row r="26672" spans="1:6" x14ac:dyDescent="0.3">
      <c r="A26672" t="s">
        <v>26988</v>
      </c>
      <c r="B26672">
        <v>1079200</v>
      </c>
      <c r="C26672">
        <v>1209390</v>
      </c>
      <c r="D26672">
        <v>1399140</v>
      </c>
      <c r="E26672">
        <v>0</v>
      </c>
      <c r="F26672" s="4">
        <f t="shared" si="416"/>
        <v>869510</v>
      </c>
    </row>
    <row r="26673" spans="1:6" x14ac:dyDescent="0.3">
      <c r="A26673" t="s">
        <v>26989</v>
      </c>
      <c r="B26673">
        <v>0</v>
      </c>
      <c r="C26673">
        <v>0</v>
      </c>
      <c r="D26673">
        <v>536900</v>
      </c>
      <c r="E26673">
        <v>0</v>
      </c>
      <c r="F26673" s="4">
        <f t="shared" si="416"/>
        <v>178966.66666666666</v>
      </c>
    </row>
    <row r="26674" spans="1:6" x14ac:dyDescent="0.3">
      <c r="A26674" t="s">
        <v>26990</v>
      </c>
      <c r="B26674">
        <v>468000</v>
      </c>
      <c r="C26674">
        <v>0</v>
      </c>
      <c r="D26674">
        <v>0</v>
      </c>
      <c r="E26674">
        <v>565920</v>
      </c>
      <c r="F26674" s="4">
        <f t="shared" si="416"/>
        <v>188640</v>
      </c>
    </row>
    <row r="26675" spans="1:6" x14ac:dyDescent="0.3">
      <c r="A26675" t="s">
        <v>26991</v>
      </c>
      <c r="B26675">
        <v>0</v>
      </c>
      <c r="C26675">
        <v>0</v>
      </c>
      <c r="D26675">
        <v>444890</v>
      </c>
      <c r="E26675">
        <v>0</v>
      </c>
      <c r="F26675" s="4">
        <f t="shared" si="416"/>
        <v>148296.66666666666</v>
      </c>
    </row>
    <row r="26676" spans="1:6" x14ac:dyDescent="0.3">
      <c r="A26676" t="s">
        <v>26992</v>
      </c>
      <c r="B26676">
        <v>0</v>
      </c>
      <c r="C26676">
        <v>2087640</v>
      </c>
      <c r="D26676">
        <v>500500</v>
      </c>
      <c r="E26676">
        <v>2064700</v>
      </c>
      <c r="F26676" s="4">
        <f t="shared" si="416"/>
        <v>1550946.6666666667</v>
      </c>
    </row>
    <row r="26677" spans="1:6" x14ac:dyDescent="0.3">
      <c r="A26677" t="s">
        <v>26993</v>
      </c>
      <c r="B26677">
        <v>0</v>
      </c>
      <c r="C26677">
        <v>2013240</v>
      </c>
      <c r="D26677">
        <v>502320</v>
      </c>
      <c r="E26677">
        <v>408320</v>
      </c>
      <c r="F26677" s="4">
        <f t="shared" si="416"/>
        <v>974626.66666666663</v>
      </c>
    </row>
    <row r="26678" spans="1:6" x14ac:dyDescent="0.3">
      <c r="A26678" t="s">
        <v>471</v>
      </c>
      <c r="B26678">
        <v>0</v>
      </c>
      <c r="C26678">
        <v>1581870</v>
      </c>
      <c r="D26678">
        <v>0</v>
      </c>
      <c r="E26678">
        <v>0</v>
      </c>
      <c r="F26678" s="4">
        <f t="shared" si="416"/>
        <v>527290</v>
      </c>
    </row>
    <row r="26679" spans="1:6" x14ac:dyDescent="0.3">
      <c r="A26679" t="s">
        <v>26994</v>
      </c>
      <c r="B26679">
        <v>525980</v>
      </c>
      <c r="C26679">
        <v>0</v>
      </c>
      <c r="D26679">
        <v>670300</v>
      </c>
      <c r="E26679">
        <v>620600</v>
      </c>
      <c r="F26679" s="4">
        <f t="shared" si="416"/>
        <v>430300</v>
      </c>
    </row>
    <row r="26680" spans="1:6" x14ac:dyDescent="0.3">
      <c r="A26680" t="s">
        <v>26995</v>
      </c>
      <c r="B26680">
        <v>0</v>
      </c>
      <c r="C26680">
        <v>0</v>
      </c>
      <c r="D26680">
        <v>0</v>
      </c>
      <c r="E26680">
        <v>0</v>
      </c>
      <c r="F26680" s="4">
        <f t="shared" si="416"/>
        <v>0</v>
      </c>
    </row>
    <row r="26681" spans="1:6" x14ac:dyDescent="0.3">
      <c r="A26681" t="s">
        <v>26996</v>
      </c>
      <c r="B26681">
        <v>0</v>
      </c>
      <c r="C26681">
        <v>0</v>
      </c>
      <c r="D26681">
        <v>2005520</v>
      </c>
      <c r="E26681">
        <v>2014560</v>
      </c>
      <c r="F26681" s="4">
        <f t="shared" si="416"/>
        <v>1340026.6666666667</v>
      </c>
    </row>
    <row r="26682" spans="1:6" x14ac:dyDescent="0.3">
      <c r="A26682" t="s">
        <v>26997</v>
      </c>
      <c r="B26682">
        <v>2206750</v>
      </c>
      <c r="C26682">
        <v>3264400</v>
      </c>
      <c r="D26682">
        <v>4243600</v>
      </c>
      <c r="E26682">
        <v>2179000</v>
      </c>
      <c r="F26682" s="4">
        <f t="shared" si="416"/>
        <v>3229000</v>
      </c>
    </row>
    <row r="26683" spans="1:6" x14ac:dyDescent="0.3">
      <c r="A26683" t="s">
        <v>26998</v>
      </c>
      <c r="B26683">
        <v>0</v>
      </c>
      <c r="C26683">
        <v>1366460</v>
      </c>
      <c r="D26683">
        <v>0</v>
      </c>
      <c r="E26683">
        <v>2554160</v>
      </c>
      <c r="F26683" s="4">
        <f t="shared" si="416"/>
        <v>1306873.3333333333</v>
      </c>
    </row>
    <row r="26684" spans="1:6" x14ac:dyDescent="0.3">
      <c r="A26684" t="s">
        <v>26999</v>
      </c>
      <c r="B26684">
        <v>0</v>
      </c>
      <c r="C26684">
        <v>0</v>
      </c>
      <c r="D26684">
        <v>2943370</v>
      </c>
      <c r="E26684">
        <v>1243000</v>
      </c>
      <c r="F26684" s="4">
        <f t="shared" si="416"/>
        <v>1395456.6666666667</v>
      </c>
    </row>
    <row r="26685" spans="1:6" x14ac:dyDescent="0.3">
      <c r="A26685" t="s">
        <v>27000</v>
      </c>
      <c r="B26685">
        <v>0</v>
      </c>
      <c r="C26685">
        <v>0</v>
      </c>
      <c r="D26685">
        <v>218400</v>
      </c>
      <c r="E26685">
        <v>234600</v>
      </c>
      <c r="F26685" s="4">
        <f t="shared" si="416"/>
        <v>151000</v>
      </c>
    </row>
    <row r="26686" spans="1:6" x14ac:dyDescent="0.3">
      <c r="A26686" t="s">
        <v>27001</v>
      </c>
      <c r="B26686">
        <v>0</v>
      </c>
      <c r="C26686">
        <v>0</v>
      </c>
      <c r="D26686">
        <v>1871000</v>
      </c>
      <c r="E26686">
        <v>386000</v>
      </c>
      <c r="F26686" s="4">
        <f t="shared" si="416"/>
        <v>752333.33333333337</v>
      </c>
    </row>
    <row r="26687" spans="1:6" x14ac:dyDescent="0.3">
      <c r="A26687" t="s">
        <v>27002</v>
      </c>
      <c r="B26687">
        <v>751380</v>
      </c>
      <c r="C26687">
        <v>905760</v>
      </c>
      <c r="D26687">
        <v>0</v>
      </c>
      <c r="E26687">
        <v>509200</v>
      </c>
      <c r="F26687" s="4">
        <f t="shared" si="416"/>
        <v>471653.33333333331</v>
      </c>
    </row>
    <row r="26688" spans="1:6" x14ac:dyDescent="0.3">
      <c r="A26688" t="s">
        <v>27003</v>
      </c>
      <c r="B26688">
        <v>0</v>
      </c>
      <c r="C26688">
        <v>0</v>
      </c>
      <c r="D26688">
        <v>1170990</v>
      </c>
      <c r="E26688">
        <v>881790</v>
      </c>
      <c r="F26688" s="4">
        <f t="shared" si="416"/>
        <v>684260</v>
      </c>
    </row>
    <row r="26689" spans="1:6" x14ac:dyDescent="0.3">
      <c r="A26689" t="s">
        <v>27004</v>
      </c>
      <c r="B26689">
        <v>0</v>
      </c>
      <c r="C26689">
        <v>0</v>
      </c>
      <c r="D26689">
        <v>1162160</v>
      </c>
      <c r="E26689">
        <v>0</v>
      </c>
      <c r="F26689" s="4">
        <f t="shared" si="416"/>
        <v>387386.66666666669</v>
      </c>
    </row>
    <row r="26690" spans="1:6" x14ac:dyDescent="0.3">
      <c r="A26690" t="s">
        <v>27005</v>
      </c>
      <c r="B26690">
        <v>0</v>
      </c>
      <c r="C26690">
        <v>1005320</v>
      </c>
      <c r="D26690">
        <v>0</v>
      </c>
      <c r="E26690">
        <v>677200</v>
      </c>
      <c r="F26690" s="4">
        <f t="shared" si="416"/>
        <v>560840</v>
      </c>
    </row>
    <row r="26691" spans="1:6" x14ac:dyDescent="0.3">
      <c r="A26691" t="s">
        <v>27006</v>
      </c>
      <c r="B26691">
        <v>806800</v>
      </c>
      <c r="C26691">
        <v>2776410</v>
      </c>
      <c r="D26691">
        <v>6802790</v>
      </c>
      <c r="E26691">
        <v>2066700</v>
      </c>
      <c r="F26691" s="4">
        <f t="shared" ref="F26691:F26754" si="417">SUM(C26691:E26691)/3</f>
        <v>3881966.6666666665</v>
      </c>
    </row>
    <row r="26692" spans="1:6" x14ac:dyDescent="0.3">
      <c r="A26692" t="s">
        <v>27007</v>
      </c>
      <c r="B26692">
        <v>599600</v>
      </c>
      <c r="C26692">
        <v>2192100</v>
      </c>
      <c r="D26692">
        <v>267540</v>
      </c>
      <c r="E26692">
        <v>2149200</v>
      </c>
      <c r="F26692" s="4">
        <f t="shared" si="417"/>
        <v>1536280</v>
      </c>
    </row>
    <row r="26693" spans="1:6" x14ac:dyDescent="0.3">
      <c r="A26693" t="s">
        <v>27008</v>
      </c>
      <c r="B26693">
        <v>0</v>
      </c>
      <c r="C26693">
        <v>230000</v>
      </c>
      <c r="D26693">
        <v>0</v>
      </c>
      <c r="E26693">
        <v>0</v>
      </c>
      <c r="F26693" s="4">
        <f t="shared" si="417"/>
        <v>76666.666666666672</v>
      </c>
    </row>
    <row r="26694" spans="1:6" x14ac:dyDescent="0.3">
      <c r="A26694" t="s">
        <v>27009</v>
      </c>
      <c r="B26694">
        <v>0</v>
      </c>
      <c r="C26694">
        <v>0</v>
      </c>
      <c r="D26694">
        <v>922740</v>
      </c>
      <c r="E26694">
        <v>844000</v>
      </c>
      <c r="F26694" s="4">
        <f t="shared" si="417"/>
        <v>588913.33333333337</v>
      </c>
    </row>
    <row r="26695" spans="1:6" x14ac:dyDescent="0.3">
      <c r="A26695" t="s">
        <v>27010</v>
      </c>
      <c r="B26695">
        <v>0</v>
      </c>
      <c r="C26695">
        <v>160000</v>
      </c>
      <c r="D26695">
        <v>0</v>
      </c>
      <c r="E26695">
        <v>0</v>
      </c>
      <c r="F26695" s="4">
        <f t="shared" si="417"/>
        <v>53333.333333333336</v>
      </c>
    </row>
    <row r="26696" spans="1:6" x14ac:dyDescent="0.3">
      <c r="A26696" t="s">
        <v>27011</v>
      </c>
      <c r="B26696">
        <v>0</v>
      </c>
      <c r="C26696">
        <v>300300</v>
      </c>
      <c r="D26696">
        <v>416600</v>
      </c>
      <c r="E26696">
        <v>450560</v>
      </c>
      <c r="F26696" s="4">
        <f t="shared" si="417"/>
        <v>389153.33333333331</v>
      </c>
    </row>
    <row r="26697" spans="1:6" x14ac:dyDescent="0.3">
      <c r="A26697" t="s">
        <v>27012</v>
      </c>
      <c r="B26697">
        <v>427700</v>
      </c>
      <c r="C26697">
        <v>1768700</v>
      </c>
      <c r="D26697">
        <v>0</v>
      </c>
      <c r="E26697">
        <v>1473760</v>
      </c>
      <c r="F26697" s="4">
        <f t="shared" si="417"/>
        <v>1080820</v>
      </c>
    </row>
    <row r="26698" spans="1:6" x14ac:dyDescent="0.3">
      <c r="A26698" t="s">
        <v>27013</v>
      </c>
      <c r="B26698">
        <v>0</v>
      </c>
      <c r="C26698">
        <v>0</v>
      </c>
      <c r="D26698">
        <v>1473190</v>
      </c>
      <c r="E26698">
        <v>333060</v>
      </c>
      <c r="F26698" s="4">
        <f t="shared" si="417"/>
        <v>602083.33333333337</v>
      </c>
    </row>
    <row r="26699" spans="1:6" x14ac:dyDescent="0.3">
      <c r="A26699" t="s">
        <v>27014</v>
      </c>
      <c r="B26699">
        <v>0</v>
      </c>
      <c r="C26699">
        <v>0</v>
      </c>
      <c r="D26699">
        <v>1140760</v>
      </c>
      <c r="E26699">
        <v>450560</v>
      </c>
      <c r="F26699" s="4">
        <f t="shared" si="417"/>
        <v>530440</v>
      </c>
    </row>
    <row r="26700" spans="1:6" x14ac:dyDescent="0.3">
      <c r="A26700" t="s">
        <v>27015</v>
      </c>
      <c r="B26700">
        <v>0</v>
      </c>
      <c r="C26700">
        <v>256000</v>
      </c>
      <c r="D26700">
        <v>0</v>
      </c>
      <c r="E26700">
        <v>582400</v>
      </c>
      <c r="F26700" s="4">
        <f t="shared" si="417"/>
        <v>279466.66666666669</v>
      </c>
    </row>
    <row r="26701" spans="1:6" x14ac:dyDescent="0.3">
      <c r="A26701" t="s">
        <v>27016</v>
      </c>
      <c r="B26701">
        <v>0</v>
      </c>
      <c r="C26701">
        <v>602400</v>
      </c>
      <c r="D26701">
        <v>1726970</v>
      </c>
      <c r="E26701">
        <v>1380280</v>
      </c>
      <c r="F26701" s="4">
        <f t="shared" si="417"/>
        <v>1236550</v>
      </c>
    </row>
    <row r="26702" spans="1:6" x14ac:dyDescent="0.3">
      <c r="A26702" t="s">
        <v>27017</v>
      </c>
      <c r="B26702">
        <v>0</v>
      </c>
      <c r="C26702">
        <v>612000</v>
      </c>
      <c r="D26702">
        <v>0</v>
      </c>
      <c r="E26702">
        <v>565920</v>
      </c>
      <c r="F26702" s="4">
        <f t="shared" si="417"/>
        <v>392640</v>
      </c>
    </row>
    <row r="26703" spans="1:6" x14ac:dyDescent="0.3">
      <c r="A26703" t="s">
        <v>27018</v>
      </c>
      <c r="B26703">
        <v>485320</v>
      </c>
      <c r="C26703">
        <v>411950</v>
      </c>
      <c r="D26703">
        <v>487760</v>
      </c>
      <c r="E26703">
        <v>410000</v>
      </c>
      <c r="F26703" s="4">
        <f t="shared" si="417"/>
        <v>436570</v>
      </c>
    </row>
    <row r="26704" spans="1:6" x14ac:dyDescent="0.3">
      <c r="A26704" t="s">
        <v>27019</v>
      </c>
      <c r="B26704">
        <v>0</v>
      </c>
      <c r="C26704">
        <v>494600</v>
      </c>
      <c r="D26704">
        <v>0</v>
      </c>
      <c r="E26704">
        <v>0</v>
      </c>
      <c r="F26704" s="4">
        <f t="shared" si="417"/>
        <v>164866.66666666666</v>
      </c>
    </row>
    <row r="26705" spans="1:6" x14ac:dyDescent="0.3">
      <c r="A26705" t="s">
        <v>27020</v>
      </c>
      <c r="B26705">
        <v>12868050</v>
      </c>
      <c r="C26705">
        <v>2866500</v>
      </c>
      <c r="D26705">
        <v>0</v>
      </c>
      <c r="E26705">
        <v>3202500</v>
      </c>
      <c r="F26705" s="4">
        <f t="shared" si="417"/>
        <v>2023000</v>
      </c>
    </row>
    <row r="26706" spans="1:6" x14ac:dyDescent="0.3">
      <c r="A26706" t="s">
        <v>27021</v>
      </c>
      <c r="B26706">
        <v>0</v>
      </c>
      <c r="C26706">
        <v>0</v>
      </c>
      <c r="D26706">
        <v>493920</v>
      </c>
      <c r="E26706">
        <v>0</v>
      </c>
      <c r="F26706" s="4">
        <f t="shared" si="417"/>
        <v>164640</v>
      </c>
    </row>
    <row r="26707" spans="1:6" x14ac:dyDescent="0.3">
      <c r="A26707" t="s">
        <v>27022</v>
      </c>
      <c r="B26707">
        <v>1034390</v>
      </c>
      <c r="C26707">
        <v>2800980</v>
      </c>
      <c r="D26707">
        <v>0</v>
      </c>
      <c r="E26707">
        <v>2522520</v>
      </c>
      <c r="F26707" s="4">
        <f t="shared" si="417"/>
        <v>1774500</v>
      </c>
    </row>
    <row r="26708" spans="1:6" x14ac:dyDescent="0.3">
      <c r="A26708" t="s">
        <v>27023</v>
      </c>
      <c r="B26708">
        <v>0</v>
      </c>
      <c r="C26708">
        <v>1033760</v>
      </c>
      <c r="D26708">
        <v>0</v>
      </c>
      <c r="E26708">
        <v>0</v>
      </c>
      <c r="F26708" s="4">
        <f t="shared" si="417"/>
        <v>344586.66666666669</v>
      </c>
    </row>
    <row r="26709" spans="1:6" x14ac:dyDescent="0.3">
      <c r="A26709" t="s">
        <v>27024</v>
      </c>
      <c r="B26709">
        <v>160000</v>
      </c>
      <c r="C26709">
        <v>0</v>
      </c>
      <c r="D26709">
        <v>0</v>
      </c>
      <c r="E26709">
        <v>1650880</v>
      </c>
      <c r="F26709" s="4">
        <f t="shared" si="417"/>
        <v>550293.33333333337</v>
      </c>
    </row>
    <row r="26710" spans="1:6" x14ac:dyDescent="0.3">
      <c r="A26710" t="s">
        <v>27025</v>
      </c>
      <c r="B26710">
        <v>0</v>
      </c>
      <c r="C26710">
        <v>0</v>
      </c>
      <c r="D26710">
        <v>924900</v>
      </c>
      <c r="E26710">
        <v>0</v>
      </c>
      <c r="F26710" s="4">
        <f t="shared" si="417"/>
        <v>308300</v>
      </c>
    </row>
    <row r="26711" spans="1:6" x14ac:dyDescent="0.3">
      <c r="A26711" t="s">
        <v>27026</v>
      </c>
      <c r="B26711">
        <v>2030400</v>
      </c>
      <c r="C26711">
        <v>2699550</v>
      </c>
      <c r="D26711">
        <v>0</v>
      </c>
      <c r="E26711">
        <v>0</v>
      </c>
      <c r="F26711" s="4">
        <f t="shared" si="417"/>
        <v>899850</v>
      </c>
    </row>
    <row r="26712" spans="1:6" x14ac:dyDescent="0.3">
      <c r="A26712" t="s">
        <v>27027</v>
      </c>
      <c r="B26712">
        <v>740000</v>
      </c>
      <c r="C26712">
        <v>0</v>
      </c>
      <c r="D26712">
        <v>0</v>
      </c>
      <c r="E26712">
        <v>0</v>
      </c>
      <c r="F26712" s="4">
        <f t="shared" si="417"/>
        <v>0</v>
      </c>
    </row>
    <row r="26713" spans="1:6" x14ac:dyDescent="0.3">
      <c r="A26713" t="s">
        <v>27028</v>
      </c>
      <c r="B26713">
        <v>0</v>
      </c>
      <c r="C26713">
        <v>823200</v>
      </c>
      <c r="D26713">
        <v>1017680</v>
      </c>
      <c r="E26713">
        <v>0</v>
      </c>
      <c r="F26713" s="4">
        <f t="shared" si="417"/>
        <v>613626.66666666663</v>
      </c>
    </row>
    <row r="26714" spans="1:6" x14ac:dyDescent="0.3">
      <c r="A26714" t="s">
        <v>27029</v>
      </c>
      <c r="B26714">
        <v>0</v>
      </c>
      <c r="C26714">
        <v>666240</v>
      </c>
      <c r="D26714">
        <v>0</v>
      </c>
      <c r="E26714">
        <v>0</v>
      </c>
      <c r="F26714" s="4">
        <f t="shared" si="417"/>
        <v>222080</v>
      </c>
    </row>
    <row r="26715" spans="1:6" x14ac:dyDescent="0.3">
      <c r="A26715" t="s">
        <v>27030</v>
      </c>
      <c r="B26715">
        <v>0</v>
      </c>
      <c r="C26715">
        <v>513120</v>
      </c>
      <c r="D26715">
        <v>840820</v>
      </c>
      <c r="E26715">
        <v>626000</v>
      </c>
      <c r="F26715" s="4">
        <f t="shared" si="417"/>
        <v>659980</v>
      </c>
    </row>
    <row r="26716" spans="1:6" x14ac:dyDescent="0.3">
      <c r="A26716" t="s">
        <v>27031</v>
      </c>
      <c r="B26716">
        <v>0</v>
      </c>
      <c r="C26716">
        <v>370000</v>
      </c>
      <c r="D26716">
        <v>820000</v>
      </c>
      <c r="E26716">
        <v>1043600</v>
      </c>
      <c r="F26716" s="4">
        <f t="shared" si="417"/>
        <v>744533.33333333337</v>
      </c>
    </row>
    <row r="26717" spans="1:6" x14ac:dyDescent="0.3">
      <c r="A26717" t="s">
        <v>27032</v>
      </c>
      <c r="B26717">
        <v>0</v>
      </c>
      <c r="C26717">
        <v>0</v>
      </c>
      <c r="D26717">
        <v>19310200</v>
      </c>
      <c r="E26717">
        <v>0</v>
      </c>
      <c r="F26717" s="4">
        <f t="shared" si="417"/>
        <v>6436733.333333333</v>
      </c>
    </row>
    <row r="26718" spans="1:6" x14ac:dyDescent="0.3">
      <c r="A26718" t="s">
        <v>27033</v>
      </c>
      <c r="B26718">
        <v>411950</v>
      </c>
      <c r="C26718">
        <v>0</v>
      </c>
      <c r="D26718">
        <v>0</v>
      </c>
      <c r="E26718">
        <v>851080</v>
      </c>
      <c r="F26718" s="4">
        <f t="shared" si="417"/>
        <v>283693.33333333331</v>
      </c>
    </row>
    <row r="26719" spans="1:6" x14ac:dyDescent="0.3">
      <c r="A26719" t="s">
        <v>27034</v>
      </c>
      <c r="B26719">
        <v>260000</v>
      </c>
      <c r="C26719">
        <v>0</v>
      </c>
      <c r="D26719">
        <v>0</v>
      </c>
      <c r="E26719">
        <v>1271760</v>
      </c>
      <c r="F26719" s="4">
        <f t="shared" si="417"/>
        <v>423920</v>
      </c>
    </row>
    <row r="26720" spans="1:6" x14ac:dyDescent="0.3">
      <c r="A26720" t="s">
        <v>27035</v>
      </c>
      <c r="B26720">
        <v>806000</v>
      </c>
      <c r="C26720">
        <v>0</v>
      </c>
      <c r="D26720">
        <v>1561350</v>
      </c>
      <c r="E26720">
        <v>0</v>
      </c>
      <c r="F26720" s="4">
        <f t="shared" si="417"/>
        <v>520450</v>
      </c>
    </row>
    <row r="26721" spans="1:6" x14ac:dyDescent="0.3">
      <c r="A26721" t="s">
        <v>27036</v>
      </c>
      <c r="B26721">
        <v>0</v>
      </c>
      <c r="C26721">
        <v>0</v>
      </c>
      <c r="D26721">
        <v>1839000</v>
      </c>
      <c r="E26721">
        <v>820000</v>
      </c>
      <c r="F26721" s="4">
        <f t="shared" si="417"/>
        <v>886333.33333333337</v>
      </c>
    </row>
    <row r="26722" spans="1:6" x14ac:dyDescent="0.3">
      <c r="A26722" t="s">
        <v>27037</v>
      </c>
      <c r="B26722">
        <v>0</v>
      </c>
      <c r="C26722">
        <v>0</v>
      </c>
      <c r="D26722">
        <v>1012220</v>
      </c>
      <c r="E26722">
        <v>386000</v>
      </c>
      <c r="F26722" s="4">
        <f t="shared" si="417"/>
        <v>466073.33333333331</v>
      </c>
    </row>
    <row r="26723" spans="1:6" x14ac:dyDescent="0.3">
      <c r="A26723" t="s">
        <v>27038</v>
      </c>
      <c r="B26723">
        <v>0</v>
      </c>
      <c r="C26723">
        <v>0</v>
      </c>
      <c r="D26723">
        <v>535080</v>
      </c>
      <c r="E26723">
        <v>546000</v>
      </c>
      <c r="F26723" s="4">
        <f t="shared" si="417"/>
        <v>360360</v>
      </c>
    </row>
    <row r="26724" spans="1:6" x14ac:dyDescent="0.3">
      <c r="A26724" t="s">
        <v>27039</v>
      </c>
      <c r="B26724">
        <v>256000</v>
      </c>
      <c r="C26724">
        <v>0</v>
      </c>
      <c r="D26724">
        <v>0</v>
      </c>
      <c r="E26724">
        <v>2115860</v>
      </c>
      <c r="F26724" s="4">
        <f t="shared" si="417"/>
        <v>705286.66666666663</v>
      </c>
    </row>
    <row r="26725" spans="1:6" x14ac:dyDescent="0.3">
      <c r="A26725" t="s">
        <v>27040</v>
      </c>
      <c r="B26725">
        <v>0</v>
      </c>
      <c r="C26725">
        <v>0</v>
      </c>
      <c r="D26725">
        <v>1131000</v>
      </c>
      <c r="E26725">
        <v>0</v>
      </c>
      <c r="F26725" s="4">
        <f t="shared" si="417"/>
        <v>377000</v>
      </c>
    </row>
    <row r="26726" spans="1:6" x14ac:dyDescent="0.3">
      <c r="A26726" t="s">
        <v>27041</v>
      </c>
      <c r="B26726">
        <v>0</v>
      </c>
      <c r="C26726">
        <v>0</v>
      </c>
      <c r="D26726">
        <v>652470</v>
      </c>
      <c r="E26726">
        <v>0</v>
      </c>
      <c r="F26726" s="4">
        <f t="shared" si="417"/>
        <v>217490</v>
      </c>
    </row>
    <row r="26727" spans="1:6" x14ac:dyDescent="0.3">
      <c r="A26727" t="s">
        <v>27042</v>
      </c>
      <c r="B26727">
        <v>635620</v>
      </c>
      <c r="C26727">
        <v>0</v>
      </c>
      <c r="D26727">
        <v>0</v>
      </c>
      <c r="E26727">
        <v>0</v>
      </c>
      <c r="F26727" s="4">
        <f t="shared" si="417"/>
        <v>0</v>
      </c>
    </row>
    <row r="26728" spans="1:6" x14ac:dyDescent="0.3">
      <c r="A26728" t="s">
        <v>27043</v>
      </c>
      <c r="B26728">
        <v>0</v>
      </c>
      <c r="C26728">
        <v>0</v>
      </c>
      <c r="D26728">
        <v>1480000</v>
      </c>
      <c r="E26728">
        <v>0</v>
      </c>
      <c r="F26728" s="4">
        <f t="shared" si="417"/>
        <v>493333.33333333331</v>
      </c>
    </row>
    <row r="26729" spans="1:6" x14ac:dyDescent="0.3">
      <c r="A26729" t="s">
        <v>27044</v>
      </c>
      <c r="B26729">
        <v>370000</v>
      </c>
      <c r="C26729">
        <v>0</v>
      </c>
      <c r="D26729">
        <v>0</v>
      </c>
      <c r="E26729">
        <v>0</v>
      </c>
      <c r="F26729" s="4">
        <f t="shared" si="417"/>
        <v>0</v>
      </c>
    </row>
    <row r="26730" spans="1:6" x14ac:dyDescent="0.3">
      <c r="A26730" t="s">
        <v>27045</v>
      </c>
      <c r="B26730">
        <v>0</v>
      </c>
      <c r="C26730">
        <v>2436620</v>
      </c>
      <c r="D26730">
        <v>0</v>
      </c>
      <c r="E26730">
        <v>386000</v>
      </c>
      <c r="F26730" s="4">
        <f t="shared" si="417"/>
        <v>940873.33333333337</v>
      </c>
    </row>
    <row r="26731" spans="1:6" x14ac:dyDescent="0.3">
      <c r="A26731" t="s">
        <v>27046</v>
      </c>
      <c r="B26731">
        <v>0</v>
      </c>
      <c r="C26731">
        <v>757200</v>
      </c>
      <c r="D26731">
        <v>0</v>
      </c>
      <c r="E26731">
        <v>1325880</v>
      </c>
      <c r="F26731" s="4">
        <f t="shared" si="417"/>
        <v>694360</v>
      </c>
    </row>
    <row r="26732" spans="1:6" x14ac:dyDescent="0.3">
      <c r="A26732" t="s">
        <v>27047</v>
      </c>
      <c r="B26732">
        <v>2220000</v>
      </c>
      <c r="C26732">
        <v>0</v>
      </c>
      <c r="D26732">
        <v>0</v>
      </c>
      <c r="E26732">
        <v>0</v>
      </c>
      <c r="F26732" s="4">
        <f t="shared" si="417"/>
        <v>0</v>
      </c>
    </row>
    <row r="26733" spans="1:6" x14ac:dyDescent="0.3">
      <c r="A26733" t="s">
        <v>27048</v>
      </c>
      <c r="B26733">
        <v>0</v>
      </c>
      <c r="C26733">
        <v>0</v>
      </c>
      <c r="D26733">
        <v>940730</v>
      </c>
      <c r="E26733">
        <v>0</v>
      </c>
      <c r="F26733" s="4">
        <f t="shared" si="417"/>
        <v>313576.66666666669</v>
      </c>
    </row>
    <row r="26734" spans="1:6" x14ac:dyDescent="0.3">
      <c r="A26734" t="s">
        <v>27049</v>
      </c>
      <c r="B26734">
        <v>0</v>
      </c>
      <c r="C26734">
        <v>0</v>
      </c>
      <c r="D26734">
        <v>644280</v>
      </c>
      <c r="E26734">
        <v>593480</v>
      </c>
      <c r="F26734" s="4">
        <f t="shared" si="417"/>
        <v>412586.66666666669</v>
      </c>
    </row>
    <row r="26735" spans="1:6" x14ac:dyDescent="0.3">
      <c r="A26735" t="s">
        <v>27050</v>
      </c>
      <c r="B26735">
        <v>0</v>
      </c>
      <c r="C26735">
        <v>318000</v>
      </c>
      <c r="D26735">
        <v>1515619</v>
      </c>
      <c r="E26735">
        <v>0</v>
      </c>
      <c r="F26735" s="4">
        <f t="shared" si="417"/>
        <v>611206.33333333337</v>
      </c>
    </row>
    <row r="26736" spans="1:6" x14ac:dyDescent="0.3">
      <c r="A26736" t="s">
        <v>27051</v>
      </c>
      <c r="B26736">
        <v>0</v>
      </c>
      <c r="C26736">
        <v>578920</v>
      </c>
      <c r="D26736">
        <v>0</v>
      </c>
      <c r="E26736">
        <v>402000</v>
      </c>
      <c r="F26736" s="4">
        <f t="shared" si="417"/>
        <v>326973.33333333331</v>
      </c>
    </row>
    <row r="26737" spans="1:6" x14ac:dyDescent="0.3">
      <c r="A26737" t="s">
        <v>27052</v>
      </c>
      <c r="B26737">
        <v>0</v>
      </c>
      <c r="C26737">
        <v>214760</v>
      </c>
      <c r="D26737">
        <v>0</v>
      </c>
      <c r="E26737">
        <v>343980</v>
      </c>
      <c r="F26737" s="4">
        <f t="shared" si="417"/>
        <v>186246.66666666666</v>
      </c>
    </row>
    <row r="26738" spans="1:6" x14ac:dyDescent="0.3">
      <c r="A26738" t="s">
        <v>27053</v>
      </c>
      <c r="B26738">
        <v>0</v>
      </c>
      <c r="C26738">
        <v>0</v>
      </c>
      <c r="D26738">
        <v>1288410</v>
      </c>
      <c r="E26738">
        <v>0</v>
      </c>
      <c r="F26738" s="4">
        <f t="shared" si="417"/>
        <v>429470</v>
      </c>
    </row>
    <row r="26739" spans="1:6" x14ac:dyDescent="0.3">
      <c r="A26739" t="s">
        <v>27054</v>
      </c>
      <c r="B26739">
        <v>0</v>
      </c>
      <c r="C26739">
        <v>448400</v>
      </c>
      <c r="D26739">
        <v>0</v>
      </c>
      <c r="E26739">
        <v>386000</v>
      </c>
      <c r="F26739" s="4">
        <f t="shared" si="417"/>
        <v>278133.33333333331</v>
      </c>
    </row>
    <row r="26740" spans="1:6" x14ac:dyDescent="0.3">
      <c r="A26740" t="s">
        <v>27055</v>
      </c>
      <c r="B26740">
        <v>0</v>
      </c>
      <c r="C26740">
        <v>370000</v>
      </c>
      <c r="D26740">
        <v>0</v>
      </c>
      <c r="E26740">
        <v>0</v>
      </c>
      <c r="F26740" s="4">
        <f t="shared" si="417"/>
        <v>123333.33333333333</v>
      </c>
    </row>
    <row r="26741" spans="1:6" x14ac:dyDescent="0.3">
      <c r="A26741" t="s">
        <v>27056</v>
      </c>
      <c r="B26741">
        <v>0</v>
      </c>
      <c r="C26741">
        <v>955500</v>
      </c>
      <c r="D26741">
        <v>0</v>
      </c>
      <c r="E26741">
        <v>591600</v>
      </c>
      <c r="F26741" s="4">
        <f t="shared" si="417"/>
        <v>515700</v>
      </c>
    </row>
    <row r="26742" spans="1:6" x14ac:dyDescent="0.3">
      <c r="A26742" t="s">
        <v>27057</v>
      </c>
      <c r="B26742">
        <v>411950</v>
      </c>
      <c r="C26742">
        <v>0</v>
      </c>
      <c r="D26742">
        <v>0</v>
      </c>
      <c r="E26742">
        <v>970560</v>
      </c>
      <c r="F26742" s="4">
        <f t="shared" si="417"/>
        <v>323520</v>
      </c>
    </row>
    <row r="26743" spans="1:6" x14ac:dyDescent="0.3">
      <c r="A26743" t="s">
        <v>27058</v>
      </c>
      <c r="B26743">
        <v>0</v>
      </c>
      <c r="C26743">
        <v>804160</v>
      </c>
      <c r="D26743">
        <v>0</v>
      </c>
      <c r="E26743">
        <v>1374860</v>
      </c>
      <c r="F26743" s="4">
        <f t="shared" si="417"/>
        <v>726340</v>
      </c>
    </row>
    <row r="26744" spans="1:6" x14ac:dyDescent="0.3">
      <c r="A26744" t="s">
        <v>27059</v>
      </c>
      <c r="B26744">
        <v>2726000</v>
      </c>
      <c r="C26744">
        <v>2362200</v>
      </c>
      <c r="D26744">
        <v>0</v>
      </c>
      <c r="E26744">
        <v>3574660</v>
      </c>
      <c r="F26744" s="4">
        <f t="shared" si="417"/>
        <v>1978953.3333333333</v>
      </c>
    </row>
    <row r="26745" spans="1:6" x14ac:dyDescent="0.3">
      <c r="A26745" t="s">
        <v>27060</v>
      </c>
      <c r="B26745">
        <v>2042380</v>
      </c>
      <c r="C26745">
        <v>0</v>
      </c>
      <c r="D26745">
        <v>2048300</v>
      </c>
      <c r="E26745">
        <v>2024940</v>
      </c>
      <c r="F26745" s="4">
        <f t="shared" si="417"/>
        <v>1357746.6666666667</v>
      </c>
    </row>
    <row r="26746" spans="1:6" x14ac:dyDescent="0.3">
      <c r="A26746" t="s">
        <v>27061</v>
      </c>
      <c r="B26746">
        <v>0</v>
      </c>
      <c r="C26746">
        <v>0</v>
      </c>
      <c r="D26746">
        <v>928200</v>
      </c>
      <c r="E26746">
        <v>585100</v>
      </c>
      <c r="F26746" s="4">
        <f t="shared" si="417"/>
        <v>504433.33333333331</v>
      </c>
    </row>
    <row r="26747" spans="1:6" x14ac:dyDescent="0.3">
      <c r="A26747" t="s">
        <v>27062</v>
      </c>
      <c r="B26747">
        <v>158340</v>
      </c>
      <c r="C26747">
        <v>0</v>
      </c>
      <c r="D26747">
        <v>0</v>
      </c>
      <c r="E26747">
        <v>788000</v>
      </c>
      <c r="F26747" s="4">
        <f t="shared" si="417"/>
        <v>262666.66666666669</v>
      </c>
    </row>
    <row r="26748" spans="1:6" x14ac:dyDescent="0.3">
      <c r="A26748" t="s">
        <v>27063</v>
      </c>
      <c r="B26748">
        <v>0</v>
      </c>
      <c r="C26748">
        <v>1767390</v>
      </c>
      <c r="D26748">
        <v>0</v>
      </c>
      <c r="E26748">
        <v>1505140</v>
      </c>
      <c r="F26748" s="4">
        <f t="shared" si="417"/>
        <v>1090843.3333333333</v>
      </c>
    </row>
    <row r="26749" spans="1:6" x14ac:dyDescent="0.3">
      <c r="A26749" t="s">
        <v>27064</v>
      </c>
      <c r="B26749">
        <v>160000</v>
      </c>
      <c r="C26749">
        <v>1252700</v>
      </c>
      <c r="D26749">
        <v>0</v>
      </c>
      <c r="E26749">
        <v>3545160</v>
      </c>
      <c r="F26749" s="4">
        <f t="shared" si="417"/>
        <v>1599286.6666666667</v>
      </c>
    </row>
    <row r="26750" spans="1:6" x14ac:dyDescent="0.3">
      <c r="A26750" t="s">
        <v>27065</v>
      </c>
      <c r="B26750">
        <v>0</v>
      </c>
      <c r="C26750">
        <v>1540240</v>
      </c>
      <c r="D26750">
        <v>0</v>
      </c>
      <c r="E26750">
        <v>386000</v>
      </c>
      <c r="F26750" s="4">
        <f t="shared" si="417"/>
        <v>642080</v>
      </c>
    </row>
    <row r="26751" spans="1:6" x14ac:dyDescent="0.3">
      <c r="A26751" t="s">
        <v>27066</v>
      </c>
      <c r="B26751">
        <v>0</v>
      </c>
      <c r="C26751">
        <v>0</v>
      </c>
      <c r="D26751">
        <v>474110</v>
      </c>
      <c r="E26751">
        <v>872850</v>
      </c>
      <c r="F26751" s="4">
        <f t="shared" si="417"/>
        <v>448986.66666666669</v>
      </c>
    </row>
    <row r="26752" spans="1:6" x14ac:dyDescent="0.3">
      <c r="A26752" t="s">
        <v>27067</v>
      </c>
      <c r="B26752">
        <v>0</v>
      </c>
      <c r="C26752">
        <v>0</v>
      </c>
      <c r="D26752">
        <v>2471560</v>
      </c>
      <c r="E26752">
        <v>309400</v>
      </c>
      <c r="F26752" s="4">
        <f t="shared" si="417"/>
        <v>926986.66666666663</v>
      </c>
    </row>
    <row r="26753" spans="1:6" x14ac:dyDescent="0.3">
      <c r="A26753" t="s">
        <v>27068</v>
      </c>
      <c r="B26753">
        <v>513240</v>
      </c>
      <c r="C26753">
        <v>0</v>
      </c>
      <c r="D26753">
        <v>0</v>
      </c>
      <c r="E26753">
        <v>500500</v>
      </c>
      <c r="F26753" s="4">
        <f t="shared" si="417"/>
        <v>166833.33333333334</v>
      </c>
    </row>
    <row r="26754" spans="1:6" x14ac:dyDescent="0.3">
      <c r="A26754" t="s">
        <v>27069</v>
      </c>
      <c r="B26754">
        <v>0</v>
      </c>
      <c r="C26754">
        <v>0</v>
      </c>
      <c r="D26754">
        <v>541580</v>
      </c>
      <c r="E26754">
        <v>1043480</v>
      </c>
      <c r="F26754" s="4">
        <f t="shared" si="417"/>
        <v>528353.33333333337</v>
      </c>
    </row>
    <row r="26755" spans="1:6" x14ac:dyDescent="0.3">
      <c r="A26755" t="s">
        <v>27070</v>
      </c>
      <c r="B26755">
        <v>0</v>
      </c>
      <c r="C26755">
        <v>0</v>
      </c>
      <c r="D26755">
        <v>1029110</v>
      </c>
      <c r="E26755">
        <v>0</v>
      </c>
      <c r="F26755" s="4">
        <f t="shared" ref="F26755:F26818" si="418">SUM(C26755:E26755)/3</f>
        <v>343036.66666666669</v>
      </c>
    </row>
    <row r="26756" spans="1:6" x14ac:dyDescent="0.3">
      <c r="A26756" t="s">
        <v>27071</v>
      </c>
      <c r="B26756">
        <v>0</v>
      </c>
      <c r="C26756">
        <v>2176910</v>
      </c>
      <c r="D26756">
        <v>0</v>
      </c>
      <c r="E26756">
        <v>4983340</v>
      </c>
      <c r="F26756" s="4">
        <f t="shared" si="418"/>
        <v>2386750</v>
      </c>
    </row>
    <row r="26757" spans="1:6" x14ac:dyDescent="0.3">
      <c r="A26757" t="s">
        <v>27072</v>
      </c>
      <c r="B26757">
        <v>0</v>
      </c>
      <c r="C26757">
        <v>1291370</v>
      </c>
      <c r="D26757">
        <v>0</v>
      </c>
      <c r="E26757">
        <v>0</v>
      </c>
      <c r="F26757" s="4">
        <f t="shared" si="418"/>
        <v>430456.66666666669</v>
      </c>
    </row>
    <row r="26758" spans="1:6" x14ac:dyDescent="0.3">
      <c r="A26758" t="s">
        <v>27073</v>
      </c>
      <c r="B26758">
        <v>0</v>
      </c>
      <c r="C26758">
        <v>0</v>
      </c>
      <c r="D26758">
        <v>149400</v>
      </c>
      <c r="E26758">
        <v>386000</v>
      </c>
      <c r="F26758" s="4">
        <f t="shared" si="418"/>
        <v>178466.66666666666</v>
      </c>
    </row>
    <row r="26759" spans="1:6" x14ac:dyDescent="0.3">
      <c r="A26759" t="s">
        <v>27074</v>
      </c>
      <c r="B26759">
        <v>0</v>
      </c>
      <c r="C26759">
        <v>214760</v>
      </c>
      <c r="D26759">
        <v>0</v>
      </c>
      <c r="E26759">
        <v>0</v>
      </c>
      <c r="F26759" s="4">
        <f t="shared" si="418"/>
        <v>71586.666666666672</v>
      </c>
    </row>
    <row r="26760" spans="1:6" x14ac:dyDescent="0.3">
      <c r="A26760" t="s">
        <v>27075</v>
      </c>
      <c r="B26760">
        <v>2052590</v>
      </c>
      <c r="C26760">
        <v>0</v>
      </c>
      <c r="D26760">
        <v>0</v>
      </c>
      <c r="E26760">
        <v>2200170</v>
      </c>
      <c r="F26760" s="4">
        <f t="shared" si="418"/>
        <v>733390</v>
      </c>
    </row>
    <row r="26761" spans="1:6" x14ac:dyDescent="0.3">
      <c r="A26761" t="s">
        <v>27076</v>
      </c>
      <c r="B26761">
        <v>0</v>
      </c>
      <c r="C26761">
        <v>5580640</v>
      </c>
      <c r="D26761">
        <v>0</v>
      </c>
      <c r="E26761">
        <v>386000</v>
      </c>
      <c r="F26761" s="4">
        <f t="shared" si="418"/>
        <v>1988880</v>
      </c>
    </row>
    <row r="26762" spans="1:6" x14ac:dyDescent="0.3">
      <c r="A26762" t="s">
        <v>27077</v>
      </c>
      <c r="B26762">
        <v>790730</v>
      </c>
      <c r="C26762">
        <v>354900</v>
      </c>
      <c r="D26762">
        <v>2200640</v>
      </c>
      <c r="E26762">
        <v>1537080</v>
      </c>
      <c r="F26762" s="4">
        <f t="shared" si="418"/>
        <v>1364206.6666666667</v>
      </c>
    </row>
    <row r="26763" spans="1:6" x14ac:dyDescent="0.3">
      <c r="A26763" t="s">
        <v>27078</v>
      </c>
      <c r="B26763">
        <v>0</v>
      </c>
      <c r="C26763">
        <v>270000</v>
      </c>
      <c r="D26763">
        <v>0</v>
      </c>
      <c r="E26763">
        <v>0</v>
      </c>
      <c r="F26763" s="4">
        <f t="shared" si="418"/>
        <v>90000</v>
      </c>
    </row>
    <row r="26764" spans="1:6" x14ac:dyDescent="0.3">
      <c r="A26764" t="s">
        <v>27079</v>
      </c>
      <c r="B26764">
        <v>0</v>
      </c>
      <c r="C26764">
        <v>1451200</v>
      </c>
      <c r="D26764">
        <v>0</v>
      </c>
      <c r="E26764">
        <v>1416700</v>
      </c>
      <c r="F26764" s="4">
        <f t="shared" si="418"/>
        <v>955966.66666666663</v>
      </c>
    </row>
    <row r="26765" spans="1:6" x14ac:dyDescent="0.3">
      <c r="A26765" t="s">
        <v>27080</v>
      </c>
      <c r="B26765">
        <v>1924400</v>
      </c>
      <c r="C26765">
        <v>0</v>
      </c>
      <c r="D26765">
        <v>0</v>
      </c>
      <c r="E26765">
        <v>2509100</v>
      </c>
      <c r="F26765" s="4">
        <f t="shared" si="418"/>
        <v>836366.66666666663</v>
      </c>
    </row>
    <row r="26766" spans="1:6" x14ac:dyDescent="0.3">
      <c r="A26766" t="s">
        <v>27081</v>
      </c>
      <c r="B26766">
        <v>0</v>
      </c>
      <c r="C26766">
        <v>1850000</v>
      </c>
      <c r="D26766">
        <v>0</v>
      </c>
      <c r="E26766">
        <v>1665000</v>
      </c>
      <c r="F26766" s="4">
        <f t="shared" si="418"/>
        <v>1171666.6666666667</v>
      </c>
    </row>
    <row r="26767" spans="1:6" x14ac:dyDescent="0.3">
      <c r="A26767" t="s">
        <v>27082</v>
      </c>
      <c r="B26767">
        <v>0</v>
      </c>
      <c r="C26767">
        <v>810000</v>
      </c>
      <c r="D26767">
        <v>0</v>
      </c>
      <c r="E26767">
        <v>0</v>
      </c>
      <c r="F26767" s="4">
        <f t="shared" si="418"/>
        <v>270000</v>
      </c>
    </row>
    <row r="26768" spans="1:6" x14ac:dyDescent="0.3">
      <c r="A26768" t="s">
        <v>27083</v>
      </c>
      <c r="B26768">
        <v>428900</v>
      </c>
      <c r="C26768">
        <v>643000</v>
      </c>
      <c r="D26768">
        <v>273000</v>
      </c>
      <c r="E26768">
        <v>1676740</v>
      </c>
      <c r="F26768" s="4">
        <f t="shared" si="418"/>
        <v>864246.66666666663</v>
      </c>
    </row>
    <row r="26769" spans="1:6" x14ac:dyDescent="0.3">
      <c r="A26769" t="s">
        <v>27084</v>
      </c>
      <c r="B26769">
        <v>0</v>
      </c>
      <c r="C26769">
        <v>2106000</v>
      </c>
      <c r="D26769">
        <v>972400</v>
      </c>
      <c r="E26769">
        <v>994500</v>
      </c>
      <c r="F26769" s="4">
        <f t="shared" si="418"/>
        <v>1357633.3333333333</v>
      </c>
    </row>
    <row r="26770" spans="1:6" x14ac:dyDescent="0.3">
      <c r="A26770" t="s">
        <v>27085</v>
      </c>
      <c r="B26770">
        <v>2352120</v>
      </c>
      <c r="C26770">
        <v>0</v>
      </c>
      <c r="D26770">
        <v>622200</v>
      </c>
      <c r="E26770">
        <v>1933000</v>
      </c>
      <c r="F26770" s="4">
        <f t="shared" si="418"/>
        <v>851733.33333333337</v>
      </c>
    </row>
    <row r="26771" spans="1:6" x14ac:dyDescent="0.3">
      <c r="A26771" t="s">
        <v>27086</v>
      </c>
      <c r="B26771">
        <v>0</v>
      </c>
      <c r="C26771">
        <v>0</v>
      </c>
      <c r="D26771">
        <v>2036580</v>
      </c>
      <c r="E26771">
        <v>2991170</v>
      </c>
      <c r="F26771" s="4">
        <f t="shared" si="418"/>
        <v>1675916.6666666667</v>
      </c>
    </row>
    <row r="26772" spans="1:6" x14ac:dyDescent="0.3">
      <c r="A26772" t="s">
        <v>27087</v>
      </c>
      <c r="B26772">
        <v>404720</v>
      </c>
      <c r="C26772">
        <v>191100</v>
      </c>
      <c r="D26772">
        <v>0</v>
      </c>
      <c r="E26772">
        <v>291200</v>
      </c>
      <c r="F26772" s="4">
        <f t="shared" si="418"/>
        <v>160766.66666666666</v>
      </c>
    </row>
    <row r="26773" spans="1:6" x14ac:dyDescent="0.3">
      <c r="A26773" t="s">
        <v>27088</v>
      </c>
      <c r="B26773">
        <v>0</v>
      </c>
      <c r="C26773">
        <v>0</v>
      </c>
      <c r="D26773">
        <v>2872620</v>
      </c>
      <c r="E26773">
        <v>3016700</v>
      </c>
      <c r="F26773" s="4">
        <f t="shared" si="418"/>
        <v>1963106.6666666667</v>
      </c>
    </row>
    <row r="26774" spans="1:6" x14ac:dyDescent="0.3">
      <c r="A26774" t="s">
        <v>27089</v>
      </c>
      <c r="B26774">
        <v>0</v>
      </c>
      <c r="C26774">
        <v>0</v>
      </c>
      <c r="D26774">
        <v>1475940</v>
      </c>
      <c r="E26774">
        <v>0</v>
      </c>
      <c r="F26774" s="4">
        <f t="shared" si="418"/>
        <v>491980</v>
      </c>
    </row>
    <row r="26775" spans="1:6" x14ac:dyDescent="0.3">
      <c r="A26775" t="s">
        <v>27090</v>
      </c>
      <c r="B26775">
        <v>472500</v>
      </c>
      <c r="C26775">
        <v>950040</v>
      </c>
      <c r="D26775">
        <v>0</v>
      </c>
      <c r="E26775">
        <v>185640</v>
      </c>
      <c r="F26775" s="4">
        <f t="shared" si="418"/>
        <v>378560</v>
      </c>
    </row>
    <row r="26776" spans="1:6" x14ac:dyDescent="0.3">
      <c r="A26776" t="s">
        <v>27091</v>
      </c>
      <c r="B26776">
        <v>0</v>
      </c>
      <c r="C26776">
        <v>2208140</v>
      </c>
      <c r="D26776">
        <v>0</v>
      </c>
      <c r="E26776">
        <v>2517540</v>
      </c>
      <c r="F26776" s="4">
        <f t="shared" si="418"/>
        <v>1575226.6666666667</v>
      </c>
    </row>
    <row r="26777" spans="1:6" x14ac:dyDescent="0.3">
      <c r="A26777" t="s">
        <v>27092</v>
      </c>
      <c r="B26777">
        <v>0</v>
      </c>
      <c r="C26777">
        <v>0</v>
      </c>
      <c r="D26777">
        <v>618650</v>
      </c>
      <c r="E26777">
        <v>0</v>
      </c>
      <c r="F26777" s="4">
        <f t="shared" si="418"/>
        <v>206216.66666666666</v>
      </c>
    </row>
    <row r="26778" spans="1:6" x14ac:dyDescent="0.3">
      <c r="A26778" t="s">
        <v>27093</v>
      </c>
      <c r="B26778">
        <v>0</v>
      </c>
      <c r="C26778">
        <v>2771100</v>
      </c>
      <c r="D26778">
        <v>0</v>
      </c>
      <c r="E26778">
        <v>2638180</v>
      </c>
      <c r="F26778" s="4">
        <f t="shared" si="418"/>
        <v>1803093.3333333333</v>
      </c>
    </row>
    <row r="26779" spans="1:6" x14ac:dyDescent="0.3">
      <c r="A26779" t="s">
        <v>27094</v>
      </c>
      <c r="B26779">
        <v>0</v>
      </c>
      <c r="C26779">
        <v>0</v>
      </c>
      <c r="D26779">
        <v>570000</v>
      </c>
      <c r="E26779">
        <v>0</v>
      </c>
      <c r="F26779" s="4">
        <f t="shared" si="418"/>
        <v>190000</v>
      </c>
    </row>
    <row r="26780" spans="1:6" x14ac:dyDescent="0.3">
      <c r="A26780" t="s">
        <v>27095</v>
      </c>
      <c r="B26780">
        <v>901200</v>
      </c>
      <c r="C26780">
        <v>0</v>
      </c>
      <c r="D26780">
        <v>0</v>
      </c>
      <c r="E26780">
        <v>0</v>
      </c>
      <c r="F26780" s="4">
        <f t="shared" si="418"/>
        <v>0</v>
      </c>
    </row>
    <row r="26781" spans="1:6" x14ac:dyDescent="0.3">
      <c r="A26781" t="s">
        <v>27096</v>
      </c>
      <c r="B26781">
        <v>288000</v>
      </c>
      <c r="C26781">
        <v>0</v>
      </c>
      <c r="D26781">
        <v>491400</v>
      </c>
      <c r="E26781">
        <v>249340</v>
      </c>
      <c r="F26781" s="4">
        <f t="shared" si="418"/>
        <v>246913.33333333334</v>
      </c>
    </row>
    <row r="26782" spans="1:6" x14ac:dyDescent="0.3">
      <c r="A26782" t="s">
        <v>27097</v>
      </c>
      <c r="B26782">
        <v>0</v>
      </c>
      <c r="C26782">
        <v>0</v>
      </c>
      <c r="D26782">
        <v>1219400</v>
      </c>
      <c r="E26782">
        <v>0</v>
      </c>
      <c r="F26782" s="4">
        <f t="shared" si="418"/>
        <v>406466.66666666669</v>
      </c>
    </row>
    <row r="26783" spans="1:6" x14ac:dyDescent="0.3">
      <c r="A26783" t="s">
        <v>27098</v>
      </c>
      <c r="B26783">
        <v>626000</v>
      </c>
      <c r="C26783">
        <v>534000</v>
      </c>
      <c r="D26783">
        <v>0</v>
      </c>
      <c r="E26783">
        <v>0</v>
      </c>
      <c r="F26783" s="4">
        <f t="shared" si="418"/>
        <v>178000</v>
      </c>
    </row>
    <row r="26784" spans="1:6" x14ac:dyDescent="0.3">
      <c r="A26784" t="s">
        <v>27099</v>
      </c>
      <c r="B26784">
        <v>0</v>
      </c>
      <c r="C26784">
        <v>612000</v>
      </c>
      <c r="D26784">
        <v>0</v>
      </c>
      <c r="E26784">
        <v>1257280</v>
      </c>
      <c r="F26784" s="4">
        <f t="shared" si="418"/>
        <v>623093.33333333337</v>
      </c>
    </row>
    <row r="26785" spans="1:6" x14ac:dyDescent="0.3">
      <c r="A26785" t="s">
        <v>27100</v>
      </c>
      <c r="B26785">
        <v>0</v>
      </c>
      <c r="C26785">
        <v>0</v>
      </c>
      <c r="D26785">
        <v>953680</v>
      </c>
      <c r="E26785">
        <v>0</v>
      </c>
      <c r="F26785" s="4">
        <f t="shared" si="418"/>
        <v>317893.33333333331</v>
      </c>
    </row>
    <row r="26786" spans="1:6" x14ac:dyDescent="0.3">
      <c r="A26786" t="s">
        <v>522</v>
      </c>
      <c r="B26786">
        <v>0</v>
      </c>
      <c r="C26786">
        <v>740000</v>
      </c>
      <c r="D26786">
        <v>0</v>
      </c>
      <c r="E26786">
        <v>0</v>
      </c>
      <c r="F26786" s="4">
        <f t="shared" si="418"/>
        <v>246666.66666666666</v>
      </c>
    </row>
    <row r="26787" spans="1:6" x14ac:dyDescent="0.3">
      <c r="A26787" t="s">
        <v>27101</v>
      </c>
      <c r="B26787">
        <v>0</v>
      </c>
      <c r="C26787">
        <v>511200</v>
      </c>
      <c r="D26787">
        <v>633360</v>
      </c>
      <c r="E26787">
        <v>1689320</v>
      </c>
      <c r="F26787" s="4">
        <f t="shared" si="418"/>
        <v>944626.66666666663</v>
      </c>
    </row>
    <row r="26788" spans="1:6" x14ac:dyDescent="0.3">
      <c r="A26788" t="s">
        <v>27102</v>
      </c>
      <c r="B26788">
        <v>0</v>
      </c>
      <c r="C26788">
        <v>409500</v>
      </c>
      <c r="D26788">
        <v>0</v>
      </c>
      <c r="E26788">
        <v>1049770</v>
      </c>
      <c r="F26788" s="4">
        <f t="shared" si="418"/>
        <v>486423.33333333331</v>
      </c>
    </row>
    <row r="26789" spans="1:6" x14ac:dyDescent="0.3">
      <c r="A26789" t="s">
        <v>27103</v>
      </c>
      <c r="B26789">
        <v>0</v>
      </c>
      <c r="C26789">
        <v>0</v>
      </c>
      <c r="D26789">
        <v>901640</v>
      </c>
      <c r="E26789">
        <v>1225600</v>
      </c>
      <c r="F26789" s="4">
        <f t="shared" si="418"/>
        <v>709080</v>
      </c>
    </row>
    <row r="26790" spans="1:6" x14ac:dyDescent="0.3">
      <c r="A26790" t="s">
        <v>27104</v>
      </c>
      <c r="B26790">
        <v>0</v>
      </c>
      <c r="C26790">
        <v>3140550</v>
      </c>
      <c r="D26790">
        <v>0</v>
      </c>
      <c r="E26790">
        <v>1273280</v>
      </c>
      <c r="F26790" s="4">
        <f t="shared" si="418"/>
        <v>1471276.6666666667</v>
      </c>
    </row>
    <row r="26791" spans="1:6" x14ac:dyDescent="0.3">
      <c r="A26791" t="s">
        <v>27105</v>
      </c>
      <c r="B26791">
        <v>0</v>
      </c>
      <c r="C26791">
        <v>725420</v>
      </c>
      <c r="D26791">
        <v>3700000</v>
      </c>
      <c r="E26791">
        <v>0</v>
      </c>
      <c r="F26791" s="4">
        <f t="shared" si="418"/>
        <v>1475140</v>
      </c>
    </row>
    <row r="26792" spans="1:6" x14ac:dyDescent="0.3">
      <c r="A26792" t="s">
        <v>27106</v>
      </c>
      <c r="B26792">
        <v>0</v>
      </c>
      <c r="C26792">
        <v>697970</v>
      </c>
      <c r="D26792">
        <v>0</v>
      </c>
      <c r="E26792">
        <v>531720</v>
      </c>
      <c r="F26792" s="4">
        <f t="shared" si="418"/>
        <v>409896.66666666669</v>
      </c>
    </row>
    <row r="26793" spans="1:6" x14ac:dyDescent="0.3">
      <c r="A26793" t="s">
        <v>27107</v>
      </c>
      <c r="B26793">
        <v>0</v>
      </c>
      <c r="C26793">
        <v>1365000</v>
      </c>
      <c r="D26793">
        <v>5000450</v>
      </c>
      <c r="E26793">
        <v>0</v>
      </c>
      <c r="F26793" s="4">
        <f t="shared" si="418"/>
        <v>2121816.6666666665</v>
      </c>
    </row>
    <row r="26794" spans="1:6" x14ac:dyDescent="0.3">
      <c r="A26794" t="s">
        <v>27108</v>
      </c>
      <c r="B26794">
        <v>0</v>
      </c>
      <c r="C26794">
        <v>1690090</v>
      </c>
      <c r="D26794">
        <v>0</v>
      </c>
      <c r="E26794">
        <v>0</v>
      </c>
      <c r="F26794" s="4">
        <f t="shared" si="418"/>
        <v>563363.33333333337</v>
      </c>
    </row>
    <row r="26795" spans="1:6" x14ac:dyDescent="0.3">
      <c r="A26795" t="s">
        <v>27109</v>
      </c>
      <c r="B26795">
        <v>1831550</v>
      </c>
      <c r="C26795">
        <v>561100</v>
      </c>
      <c r="D26795">
        <v>0</v>
      </c>
      <c r="E26795">
        <v>264000</v>
      </c>
      <c r="F26795" s="4">
        <f t="shared" si="418"/>
        <v>275033.33333333331</v>
      </c>
    </row>
    <row r="26796" spans="1:6" x14ac:dyDescent="0.3">
      <c r="A26796" t="s">
        <v>27110</v>
      </c>
      <c r="B26796">
        <v>0</v>
      </c>
      <c r="C26796">
        <v>0</v>
      </c>
      <c r="D26796">
        <v>410260</v>
      </c>
      <c r="E26796">
        <v>0</v>
      </c>
      <c r="F26796" s="4">
        <f t="shared" si="418"/>
        <v>136753.33333333334</v>
      </c>
    </row>
    <row r="26797" spans="1:6" x14ac:dyDescent="0.3">
      <c r="A26797" t="s">
        <v>27111</v>
      </c>
      <c r="B26797">
        <v>0</v>
      </c>
      <c r="C26797">
        <v>1702380</v>
      </c>
      <c r="D26797">
        <v>0</v>
      </c>
      <c r="E26797">
        <v>698660</v>
      </c>
      <c r="F26797" s="4">
        <f t="shared" si="418"/>
        <v>800346.66666666663</v>
      </c>
    </row>
    <row r="26798" spans="1:6" x14ac:dyDescent="0.3">
      <c r="A26798" t="s">
        <v>27112</v>
      </c>
      <c r="B26798">
        <v>411950</v>
      </c>
      <c r="C26798">
        <v>0</v>
      </c>
      <c r="D26798">
        <v>0</v>
      </c>
      <c r="E26798">
        <v>1277300</v>
      </c>
      <c r="F26798" s="4">
        <f t="shared" si="418"/>
        <v>425766.66666666669</v>
      </c>
    </row>
    <row r="26799" spans="1:6" x14ac:dyDescent="0.3">
      <c r="A26799" t="s">
        <v>27113</v>
      </c>
      <c r="B26799">
        <v>0</v>
      </c>
      <c r="C26799">
        <v>0</v>
      </c>
      <c r="D26799">
        <v>304000</v>
      </c>
      <c r="E26799">
        <v>1018900</v>
      </c>
      <c r="F26799" s="4">
        <f t="shared" si="418"/>
        <v>440966.66666666669</v>
      </c>
    </row>
    <row r="26800" spans="1:6" x14ac:dyDescent="0.3">
      <c r="A26800" t="s">
        <v>27114</v>
      </c>
      <c r="B26800">
        <v>0</v>
      </c>
      <c r="C26800">
        <v>1878810</v>
      </c>
      <c r="D26800">
        <v>0</v>
      </c>
      <c r="E26800">
        <v>0</v>
      </c>
      <c r="F26800" s="4">
        <f t="shared" si="418"/>
        <v>626270</v>
      </c>
    </row>
    <row r="26801" spans="1:6" x14ac:dyDescent="0.3">
      <c r="A26801" t="s">
        <v>27115</v>
      </c>
      <c r="B26801">
        <v>0</v>
      </c>
      <c r="C26801">
        <v>645200</v>
      </c>
      <c r="D26801">
        <v>1171580</v>
      </c>
      <c r="E26801">
        <v>452000</v>
      </c>
      <c r="F26801" s="4">
        <f t="shared" si="418"/>
        <v>756260</v>
      </c>
    </row>
    <row r="26802" spans="1:6" x14ac:dyDescent="0.3">
      <c r="A26802" t="s">
        <v>27116</v>
      </c>
      <c r="B26802">
        <v>0</v>
      </c>
      <c r="C26802">
        <v>0</v>
      </c>
      <c r="D26802">
        <v>571300</v>
      </c>
      <c r="E26802">
        <v>0</v>
      </c>
      <c r="F26802" s="4">
        <f t="shared" si="418"/>
        <v>190433.33333333334</v>
      </c>
    </row>
    <row r="26803" spans="1:6" x14ac:dyDescent="0.3">
      <c r="A26803" t="s">
        <v>27117</v>
      </c>
      <c r="B26803">
        <v>0</v>
      </c>
      <c r="C26803">
        <v>1296000</v>
      </c>
      <c r="D26803">
        <v>0</v>
      </c>
      <c r="E26803">
        <v>618800</v>
      </c>
      <c r="F26803" s="4">
        <f t="shared" si="418"/>
        <v>638266.66666666663</v>
      </c>
    </row>
    <row r="26804" spans="1:6" x14ac:dyDescent="0.3">
      <c r="A26804" t="s">
        <v>27118</v>
      </c>
      <c r="B26804">
        <v>0</v>
      </c>
      <c r="C26804">
        <v>0</v>
      </c>
      <c r="D26804">
        <v>2323800</v>
      </c>
      <c r="E26804">
        <v>0</v>
      </c>
      <c r="F26804" s="4">
        <f t="shared" si="418"/>
        <v>774600</v>
      </c>
    </row>
    <row r="26805" spans="1:6" x14ac:dyDescent="0.3">
      <c r="A26805" t="s">
        <v>27119</v>
      </c>
      <c r="B26805">
        <v>160000</v>
      </c>
      <c r="C26805">
        <v>0</v>
      </c>
      <c r="D26805">
        <v>0</v>
      </c>
      <c r="E26805">
        <v>490600</v>
      </c>
      <c r="F26805" s="4">
        <f t="shared" si="418"/>
        <v>163533.33333333334</v>
      </c>
    </row>
    <row r="26806" spans="1:6" x14ac:dyDescent="0.3">
      <c r="A26806" t="s">
        <v>27120</v>
      </c>
      <c r="B26806">
        <v>0</v>
      </c>
      <c r="C26806">
        <v>0</v>
      </c>
      <c r="D26806">
        <v>1064520</v>
      </c>
      <c r="E26806">
        <v>0</v>
      </c>
      <c r="F26806" s="4">
        <f t="shared" si="418"/>
        <v>354840</v>
      </c>
    </row>
    <row r="26807" spans="1:6" x14ac:dyDescent="0.3">
      <c r="A26807" t="s">
        <v>27121</v>
      </c>
      <c r="B26807">
        <v>0</v>
      </c>
      <c r="C26807">
        <v>4379430</v>
      </c>
      <c r="D26807">
        <v>0</v>
      </c>
      <c r="E26807">
        <v>2719170</v>
      </c>
      <c r="F26807" s="4">
        <f t="shared" si="418"/>
        <v>2366200</v>
      </c>
    </row>
    <row r="26808" spans="1:6" x14ac:dyDescent="0.3">
      <c r="A26808" t="s">
        <v>27122</v>
      </c>
      <c r="B26808">
        <v>7153600</v>
      </c>
      <c r="C26808">
        <v>4230040</v>
      </c>
      <c r="D26808">
        <v>4777600</v>
      </c>
      <c r="E26808">
        <v>8561800</v>
      </c>
      <c r="F26808" s="4">
        <f t="shared" si="418"/>
        <v>5856480</v>
      </c>
    </row>
    <row r="26809" spans="1:6" x14ac:dyDescent="0.3">
      <c r="A26809" t="s">
        <v>27123</v>
      </c>
      <c r="B26809">
        <v>0</v>
      </c>
      <c r="C26809">
        <v>989120</v>
      </c>
      <c r="D26809">
        <v>357000</v>
      </c>
      <c r="E26809">
        <v>2520860</v>
      </c>
      <c r="F26809" s="4">
        <f t="shared" si="418"/>
        <v>1288993.3333333333</v>
      </c>
    </row>
    <row r="26810" spans="1:6" x14ac:dyDescent="0.3">
      <c r="A26810" t="s">
        <v>27124</v>
      </c>
      <c r="B26810">
        <v>0</v>
      </c>
      <c r="C26810">
        <v>1219860</v>
      </c>
      <c r="D26810">
        <v>0</v>
      </c>
      <c r="E26810">
        <v>1183000</v>
      </c>
      <c r="F26810" s="4">
        <f t="shared" si="418"/>
        <v>800953.33333333337</v>
      </c>
    </row>
    <row r="26811" spans="1:6" x14ac:dyDescent="0.3">
      <c r="A26811" t="s">
        <v>27125</v>
      </c>
      <c r="B26811">
        <v>0</v>
      </c>
      <c r="C26811">
        <v>1112560</v>
      </c>
      <c r="D26811">
        <v>731640</v>
      </c>
      <c r="E26811">
        <v>1304940</v>
      </c>
      <c r="F26811" s="4">
        <f t="shared" si="418"/>
        <v>1049713.3333333333</v>
      </c>
    </row>
    <row r="26812" spans="1:6" x14ac:dyDescent="0.3">
      <c r="A26812" t="s">
        <v>27126</v>
      </c>
      <c r="B26812">
        <v>0</v>
      </c>
      <c r="C26812">
        <v>1493480</v>
      </c>
      <c r="D26812">
        <v>0</v>
      </c>
      <c r="E26812">
        <v>0</v>
      </c>
      <c r="F26812" s="4">
        <f t="shared" si="418"/>
        <v>497826.66666666669</v>
      </c>
    </row>
    <row r="26813" spans="1:6" x14ac:dyDescent="0.3">
      <c r="A26813" t="s">
        <v>27127</v>
      </c>
      <c r="B26813">
        <v>0</v>
      </c>
      <c r="C26813">
        <v>3700000</v>
      </c>
      <c r="D26813">
        <v>234600</v>
      </c>
      <c r="E26813">
        <v>234600</v>
      </c>
      <c r="F26813" s="4">
        <f t="shared" si="418"/>
        <v>1389733.3333333333</v>
      </c>
    </row>
    <row r="26814" spans="1:6" x14ac:dyDescent="0.3">
      <c r="A26814" t="s">
        <v>27128</v>
      </c>
      <c r="B26814">
        <v>0</v>
      </c>
      <c r="C26814">
        <v>1505680</v>
      </c>
      <c r="D26814">
        <v>0</v>
      </c>
      <c r="E26814">
        <v>0</v>
      </c>
      <c r="F26814" s="4">
        <f t="shared" si="418"/>
        <v>501893.33333333331</v>
      </c>
    </row>
    <row r="26815" spans="1:6" x14ac:dyDescent="0.3">
      <c r="A26815" t="s">
        <v>27129</v>
      </c>
      <c r="B26815">
        <v>0</v>
      </c>
      <c r="C26815">
        <v>149400</v>
      </c>
      <c r="D26815">
        <v>0</v>
      </c>
      <c r="E26815">
        <v>903400</v>
      </c>
      <c r="F26815" s="4">
        <f t="shared" si="418"/>
        <v>350933.33333333331</v>
      </c>
    </row>
    <row r="26816" spans="1:6" x14ac:dyDescent="0.3">
      <c r="A26816" t="s">
        <v>27130</v>
      </c>
      <c r="B26816">
        <v>4656780</v>
      </c>
      <c r="C26816">
        <v>2850460</v>
      </c>
      <c r="D26816">
        <v>919100</v>
      </c>
      <c r="E26816">
        <v>5759390</v>
      </c>
      <c r="F26816" s="4">
        <f t="shared" si="418"/>
        <v>3176316.6666666665</v>
      </c>
    </row>
    <row r="26817" spans="1:6" x14ac:dyDescent="0.3">
      <c r="A26817" t="s">
        <v>27131</v>
      </c>
      <c r="B26817">
        <v>286650</v>
      </c>
      <c r="C26817">
        <v>838210</v>
      </c>
      <c r="D26817">
        <v>2287370</v>
      </c>
      <c r="E26817">
        <v>2067460</v>
      </c>
      <c r="F26817" s="4">
        <f t="shared" si="418"/>
        <v>1731013.3333333333</v>
      </c>
    </row>
    <row r="26818" spans="1:6" x14ac:dyDescent="0.3">
      <c r="A26818" t="s">
        <v>27132</v>
      </c>
      <c r="B26818">
        <v>191100</v>
      </c>
      <c r="C26818">
        <v>0</v>
      </c>
      <c r="D26818">
        <v>149400</v>
      </c>
      <c r="E26818">
        <v>191100</v>
      </c>
      <c r="F26818" s="4">
        <f t="shared" si="418"/>
        <v>113500</v>
      </c>
    </row>
    <row r="26819" spans="1:6" x14ac:dyDescent="0.3">
      <c r="A26819" t="s">
        <v>27133</v>
      </c>
      <c r="B26819">
        <v>0</v>
      </c>
      <c r="C26819">
        <v>983840</v>
      </c>
      <c r="D26819">
        <v>0</v>
      </c>
      <c r="E26819">
        <v>0</v>
      </c>
      <c r="F26819" s="4">
        <f t="shared" ref="F26819:F26882" si="419">SUM(C26819:E26819)/3</f>
        <v>327946.66666666669</v>
      </c>
    </row>
    <row r="26820" spans="1:6" x14ac:dyDescent="0.3">
      <c r="A26820" t="s">
        <v>27134</v>
      </c>
      <c r="B26820">
        <v>969320</v>
      </c>
      <c r="C26820">
        <v>3931680</v>
      </c>
      <c r="D26820">
        <v>2608000</v>
      </c>
      <c r="E26820">
        <v>2067980</v>
      </c>
      <c r="F26820" s="4">
        <f t="shared" si="419"/>
        <v>2869220</v>
      </c>
    </row>
    <row r="26821" spans="1:6" x14ac:dyDescent="0.3">
      <c r="A26821" t="s">
        <v>27135</v>
      </c>
      <c r="B26821">
        <v>344000</v>
      </c>
      <c r="C26821">
        <v>0</v>
      </c>
      <c r="D26821">
        <v>0</v>
      </c>
      <c r="E26821">
        <v>469200</v>
      </c>
      <c r="F26821" s="4">
        <f t="shared" si="419"/>
        <v>156400</v>
      </c>
    </row>
    <row r="26822" spans="1:6" x14ac:dyDescent="0.3">
      <c r="A26822" t="s">
        <v>27136</v>
      </c>
      <c r="B26822">
        <v>0</v>
      </c>
      <c r="C26822">
        <v>0</v>
      </c>
      <c r="D26822">
        <v>1008300</v>
      </c>
      <c r="E26822">
        <v>386000</v>
      </c>
      <c r="F26822" s="4">
        <f t="shared" si="419"/>
        <v>464766.66666666669</v>
      </c>
    </row>
    <row r="26823" spans="1:6" x14ac:dyDescent="0.3">
      <c r="A26823" t="s">
        <v>27137</v>
      </c>
      <c r="B26823">
        <v>0</v>
      </c>
      <c r="C26823">
        <v>1797900</v>
      </c>
      <c r="D26823">
        <v>0</v>
      </c>
      <c r="E26823">
        <v>1741930</v>
      </c>
      <c r="F26823" s="4">
        <f t="shared" si="419"/>
        <v>1179943.3333333333</v>
      </c>
    </row>
    <row r="26824" spans="1:6" x14ac:dyDescent="0.3">
      <c r="A26824" t="s">
        <v>27138</v>
      </c>
      <c r="B26824">
        <v>1947030</v>
      </c>
      <c r="C26824">
        <v>740000</v>
      </c>
      <c r="D26824">
        <v>0</v>
      </c>
      <c r="E26824">
        <v>0</v>
      </c>
      <c r="F26824" s="4">
        <f t="shared" si="419"/>
        <v>246666.66666666666</v>
      </c>
    </row>
    <row r="26825" spans="1:6" x14ac:dyDescent="0.3">
      <c r="A26825" t="s">
        <v>27139</v>
      </c>
      <c r="B26825">
        <v>0</v>
      </c>
      <c r="C26825">
        <v>815120</v>
      </c>
      <c r="D26825">
        <v>0</v>
      </c>
      <c r="E26825">
        <v>0</v>
      </c>
      <c r="F26825" s="4">
        <f t="shared" si="419"/>
        <v>271706.66666666669</v>
      </c>
    </row>
    <row r="26826" spans="1:6" x14ac:dyDescent="0.3">
      <c r="A26826" t="s">
        <v>27140</v>
      </c>
      <c r="B26826">
        <v>0</v>
      </c>
      <c r="C26826">
        <v>230000</v>
      </c>
      <c r="D26826">
        <v>0</v>
      </c>
      <c r="E26826">
        <v>0</v>
      </c>
      <c r="F26826" s="4">
        <f t="shared" si="419"/>
        <v>76666.666666666672</v>
      </c>
    </row>
    <row r="26827" spans="1:6" x14ac:dyDescent="0.3">
      <c r="A26827" t="s">
        <v>27141</v>
      </c>
      <c r="B26827">
        <v>0</v>
      </c>
      <c r="C26827">
        <v>0</v>
      </c>
      <c r="D26827">
        <v>565920</v>
      </c>
      <c r="E26827">
        <v>1109700</v>
      </c>
      <c r="F26827" s="4">
        <f t="shared" si="419"/>
        <v>558540</v>
      </c>
    </row>
    <row r="26828" spans="1:6" x14ac:dyDescent="0.3">
      <c r="A26828" t="s">
        <v>27142</v>
      </c>
      <c r="B26828">
        <v>2084810</v>
      </c>
      <c r="C26828">
        <v>2046000</v>
      </c>
      <c r="D26828">
        <v>2358720</v>
      </c>
      <c r="E26828">
        <v>2079090</v>
      </c>
      <c r="F26828" s="4">
        <f t="shared" si="419"/>
        <v>2161270</v>
      </c>
    </row>
    <row r="26829" spans="1:6" x14ac:dyDescent="0.3">
      <c r="A26829" t="s">
        <v>27143</v>
      </c>
      <c r="B26829">
        <v>270000</v>
      </c>
      <c r="C26829">
        <v>1178290</v>
      </c>
      <c r="D26829">
        <v>862000</v>
      </c>
      <c r="E26829">
        <v>0</v>
      </c>
      <c r="F26829" s="4">
        <f t="shared" si="419"/>
        <v>680096.66666666663</v>
      </c>
    </row>
    <row r="26830" spans="1:6" x14ac:dyDescent="0.3">
      <c r="A26830" t="s">
        <v>27144</v>
      </c>
      <c r="B26830">
        <v>0</v>
      </c>
      <c r="C26830">
        <v>1645820</v>
      </c>
      <c r="D26830">
        <v>393120</v>
      </c>
      <c r="E26830">
        <v>386000</v>
      </c>
      <c r="F26830" s="4">
        <f t="shared" si="419"/>
        <v>808313.33333333337</v>
      </c>
    </row>
    <row r="26831" spans="1:6" x14ac:dyDescent="0.3">
      <c r="A26831" t="s">
        <v>27145</v>
      </c>
      <c r="B26831">
        <v>0</v>
      </c>
      <c r="C26831">
        <v>995800</v>
      </c>
      <c r="D26831">
        <v>808660</v>
      </c>
      <c r="E26831">
        <v>511240</v>
      </c>
      <c r="F26831" s="4">
        <f t="shared" si="419"/>
        <v>771900</v>
      </c>
    </row>
    <row r="26832" spans="1:6" x14ac:dyDescent="0.3">
      <c r="A26832" t="s">
        <v>27146</v>
      </c>
      <c r="B26832">
        <v>0</v>
      </c>
      <c r="C26832">
        <v>0</v>
      </c>
      <c r="D26832">
        <v>1019560</v>
      </c>
      <c r="E26832">
        <v>0</v>
      </c>
      <c r="F26832" s="4">
        <f t="shared" si="419"/>
        <v>339853.33333333331</v>
      </c>
    </row>
    <row r="26833" spans="1:6" x14ac:dyDescent="0.3">
      <c r="A26833" t="s">
        <v>27147</v>
      </c>
      <c r="B26833">
        <v>0</v>
      </c>
      <c r="C26833">
        <v>370000</v>
      </c>
      <c r="D26833">
        <v>0</v>
      </c>
      <c r="E26833">
        <v>0</v>
      </c>
      <c r="F26833" s="4">
        <f t="shared" si="419"/>
        <v>123333.33333333333</v>
      </c>
    </row>
    <row r="26834" spans="1:6" x14ac:dyDescent="0.3">
      <c r="A26834" t="s">
        <v>27148</v>
      </c>
      <c r="B26834">
        <v>0</v>
      </c>
      <c r="C26834">
        <v>500310</v>
      </c>
      <c r="D26834">
        <v>0</v>
      </c>
      <c r="E26834">
        <v>0</v>
      </c>
      <c r="F26834" s="4">
        <f t="shared" si="419"/>
        <v>166770</v>
      </c>
    </row>
    <row r="26835" spans="1:6" x14ac:dyDescent="0.3">
      <c r="A26835" t="s">
        <v>27149</v>
      </c>
      <c r="B26835">
        <v>3700000</v>
      </c>
      <c r="C26835">
        <v>0</v>
      </c>
      <c r="D26835">
        <v>0</v>
      </c>
      <c r="E26835">
        <v>0</v>
      </c>
      <c r="F26835" s="4">
        <f t="shared" si="419"/>
        <v>0</v>
      </c>
    </row>
    <row r="26836" spans="1:6" x14ac:dyDescent="0.3">
      <c r="A26836" t="s">
        <v>27150</v>
      </c>
      <c r="B26836">
        <v>2690250</v>
      </c>
      <c r="C26836">
        <v>0</v>
      </c>
      <c r="D26836">
        <v>0</v>
      </c>
      <c r="E26836">
        <v>0</v>
      </c>
      <c r="F26836" s="4">
        <f t="shared" si="419"/>
        <v>0</v>
      </c>
    </row>
    <row r="26837" spans="1:6" x14ac:dyDescent="0.3">
      <c r="A26837" t="s">
        <v>27151</v>
      </c>
      <c r="B26837">
        <v>0</v>
      </c>
      <c r="C26837">
        <v>0</v>
      </c>
      <c r="D26837">
        <v>714000</v>
      </c>
      <c r="E26837">
        <v>0</v>
      </c>
      <c r="F26837" s="4">
        <f t="shared" si="419"/>
        <v>238000</v>
      </c>
    </row>
    <row r="26838" spans="1:6" x14ac:dyDescent="0.3">
      <c r="A26838" t="s">
        <v>27152</v>
      </c>
      <c r="B26838">
        <v>1446900</v>
      </c>
      <c r="C26838">
        <v>955500</v>
      </c>
      <c r="D26838">
        <v>0</v>
      </c>
      <c r="E26838">
        <v>2097500</v>
      </c>
      <c r="F26838" s="4">
        <f t="shared" si="419"/>
        <v>1017666.6666666666</v>
      </c>
    </row>
    <row r="26839" spans="1:6" x14ac:dyDescent="0.3">
      <c r="A26839" t="s">
        <v>27153</v>
      </c>
      <c r="B26839">
        <v>0</v>
      </c>
      <c r="C26839">
        <v>0</v>
      </c>
      <c r="D26839">
        <v>1018290</v>
      </c>
      <c r="E26839">
        <v>709800</v>
      </c>
      <c r="F26839" s="4">
        <f t="shared" si="419"/>
        <v>576030</v>
      </c>
    </row>
    <row r="26840" spans="1:6" x14ac:dyDescent="0.3">
      <c r="A26840" t="s">
        <v>27154</v>
      </c>
      <c r="B26840">
        <v>686840</v>
      </c>
      <c r="C26840">
        <v>0</v>
      </c>
      <c r="D26840">
        <v>0</v>
      </c>
      <c r="E26840">
        <v>0</v>
      </c>
      <c r="F26840" s="4">
        <f t="shared" si="419"/>
        <v>0</v>
      </c>
    </row>
    <row r="26841" spans="1:6" x14ac:dyDescent="0.3">
      <c r="A26841" t="s">
        <v>27155</v>
      </c>
      <c r="B26841">
        <v>0</v>
      </c>
      <c r="C26841">
        <v>1082900</v>
      </c>
      <c r="D26841">
        <v>0</v>
      </c>
      <c r="E26841">
        <v>0</v>
      </c>
      <c r="F26841" s="4">
        <f t="shared" si="419"/>
        <v>360966.66666666669</v>
      </c>
    </row>
    <row r="26842" spans="1:6" x14ac:dyDescent="0.3">
      <c r="A26842" t="s">
        <v>27156</v>
      </c>
      <c r="B26842">
        <v>0</v>
      </c>
      <c r="C26842">
        <v>236600</v>
      </c>
      <c r="D26842">
        <v>0</v>
      </c>
      <c r="E26842">
        <v>1537600</v>
      </c>
      <c r="F26842" s="4">
        <f t="shared" si="419"/>
        <v>591400</v>
      </c>
    </row>
    <row r="26843" spans="1:6" x14ac:dyDescent="0.3">
      <c r="A26843" t="s">
        <v>27157</v>
      </c>
      <c r="B26843">
        <v>0</v>
      </c>
      <c r="C26843">
        <v>585260</v>
      </c>
      <c r="D26843">
        <v>0</v>
      </c>
      <c r="E26843">
        <v>0</v>
      </c>
      <c r="F26843" s="4">
        <f t="shared" si="419"/>
        <v>195086.66666666666</v>
      </c>
    </row>
    <row r="26844" spans="1:6" x14ac:dyDescent="0.3">
      <c r="A26844" t="s">
        <v>27158</v>
      </c>
      <c r="B26844">
        <v>2304960</v>
      </c>
      <c r="C26844">
        <v>0</v>
      </c>
      <c r="D26844">
        <v>0</v>
      </c>
      <c r="E26844">
        <v>2596760</v>
      </c>
      <c r="F26844" s="4">
        <f t="shared" si="419"/>
        <v>865586.66666666663</v>
      </c>
    </row>
    <row r="26845" spans="1:6" x14ac:dyDescent="0.3">
      <c r="A26845" t="s">
        <v>27159</v>
      </c>
      <c r="B26845">
        <v>645190</v>
      </c>
      <c r="C26845">
        <v>0</v>
      </c>
      <c r="D26845">
        <v>0</v>
      </c>
      <c r="E26845">
        <v>444990</v>
      </c>
      <c r="F26845" s="4">
        <f t="shared" si="419"/>
        <v>148330</v>
      </c>
    </row>
    <row r="26846" spans="1:6" x14ac:dyDescent="0.3">
      <c r="A26846" t="s">
        <v>27160</v>
      </c>
      <c r="B26846">
        <v>1054950</v>
      </c>
      <c r="C26846">
        <v>732000</v>
      </c>
      <c r="D26846">
        <v>803530</v>
      </c>
      <c r="E26846">
        <v>811600</v>
      </c>
      <c r="F26846" s="4">
        <f t="shared" si="419"/>
        <v>782376.66666666663</v>
      </c>
    </row>
    <row r="26847" spans="1:6" x14ac:dyDescent="0.3">
      <c r="A26847" t="s">
        <v>27161</v>
      </c>
      <c r="B26847">
        <v>0</v>
      </c>
      <c r="C26847">
        <v>0</v>
      </c>
      <c r="D26847">
        <v>249000</v>
      </c>
      <c r="E26847">
        <v>0</v>
      </c>
      <c r="F26847" s="4">
        <f t="shared" si="419"/>
        <v>83000</v>
      </c>
    </row>
    <row r="26848" spans="1:6" x14ac:dyDescent="0.3">
      <c r="A26848" t="s">
        <v>27162</v>
      </c>
      <c r="B26848">
        <v>0</v>
      </c>
      <c r="C26848">
        <v>2177200</v>
      </c>
      <c r="D26848">
        <v>1015000</v>
      </c>
      <c r="E26848">
        <v>0</v>
      </c>
      <c r="F26848" s="4">
        <f t="shared" si="419"/>
        <v>1064066.6666666667</v>
      </c>
    </row>
    <row r="26849" spans="1:6" x14ac:dyDescent="0.3">
      <c r="A26849" t="s">
        <v>27163</v>
      </c>
      <c r="B26849">
        <v>0</v>
      </c>
      <c r="C26849">
        <v>0</v>
      </c>
      <c r="D26849">
        <v>1302110</v>
      </c>
      <c r="E26849">
        <v>1630150</v>
      </c>
      <c r="F26849" s="4">
        <f t="shared" si="419"/>
        <v>977420</v>
      </c>
    </row>
    <row r="26850" spans="1:6" x14ac:dyDescent="0.3">
      <c r="A26850" t="s">
        <v>27164</v>
      </c>
      <c r="B26850">
        <v>0</v>
      </c>
      <c r="C26850">
        <v>740000</v>
      </c>
      <c r="D26850">
        <v>2386400</v>
      </c>
      <c r="E26850">
        <v>1799260</v>
      </c>
      <c r="F26850" s="4">
        <f t="shared" si="419"/>
        <v>1641886.6666666667</v>
      </c>
    </row>
    <row r="26851" spans="1:6" x14ac:dyDescent="0.3">
      <c r="A26851" t="s">
        <v>27165</v>
      </c>
      <c r="B26851">
        <v>0</v>
      </c>
      <c r="C26851">
        <v>720720</v>
      </c>
      <c r="D26851">
        <v>0</v>
      </c>
      <c r="E26851">
        <v>0</v>
      </c>
      <c r="F26851" s="4">
        <f t="shared" si="419"/>
        <v>240240</v>
      </c>
    </row>
    <row r="26852" spans="1:6" x14ac:dyDescent="0.3">
      <c r="A26852" t="s">
        <v>27166</v>
      </c>
      <c r="B26852">
        <v>2023180</v>
      </c>
      <c r="C26852">
        <v>2477320</v>
      </c>
      <c r="D26852">
        <v>2967940</v>
      </c>
      <c r="E26852">
        <v>827890</v>
      </c>
      <c r="F26852" s="4">
        <f t="shared" si="419"/>
        <v>2091050</v>
      </c>
    </row>
    <row r="26853" spans="1:6" x14ac:dyDescent="0.3">
      <c r="A26853" t="s">
        <v>27167</v>
      </c>
      <c r="B26853">
        <v>0</v>
      </c>
      <c r="C26853">
        <v>1042770</v>
      </c>
      <c r="D26853">
        <v>0</v>
      </c>
      <c r="E26853">
        <v>0</v>
      </c>
      <c r="F26853" s="4">
        <f t="shared" si="419"/>
        <v>347590</v>
      </c>
    </row>
    <row r="26854" spans="1:6" x14ac:dyDescent="0.3">
      <c r="A26854" t="s">
        <v>27168</v>
      </c>
      <c r="B26854">
        <v>0</v>
      </c>
      <c r="C26854">
        <v>1113840</v>
      </c>
      <c r="D26854">
        <v>0</v>
      </c>
      <c r="E26854">
        <v>0</v>
      </c>
      <c r="F26854" s="4">
        <f t="shared" si="419"/>
        <v>371280</v>
      </c>
    </row>
    <row r="26855" spans="1:6" x14ac:dyDescent="0.3">
      <c r="A26855" t="s">
        <v>27169</v>
      </c>
      <c r="B26855">
        <v>0</v>
      </c>
      <c r="C26855">
        <v>1110510</v>
      </c>
      <c r="D26855">
        <v>0</v>
      </c>
      <c r="E26855">
        <v>386000</v>
      </c>
      <c r="F26855" s="4">
        <f t="shared" si="419"/>
        <v>498836.66666666669</v>
      </c>
    </row>
    <row r="26856" spans="1:6" x14ac:dyDescent="0.3">
      <c r="A26856" t="s">
        <v>27170</v>
      </c>
      <c r="B26856">
        <v>1571560</v>
      </c>
      <c r="C26856">
        <v>0</v>
      </c>
      <c r="D26856">
        <v>591440</v>
      </c>
      <c r="E26856">
        <v>0</v>
      </c>
      <c r="F26856" s="4">
        <f t="shared" si="419"/>
        <v>197146.66666666666</v>
      </c>
    </row>
    <row r="26857" spans="1:6" x14ac:dyDescent="0.3">
      <c r="A26857" t="s">
        <v>27171</v>
      </c>
      <c r="B26857">
        <v>1923700</v>
      </c>
      <c r="C26857">
        <v>0</v>
      </c>
      <c r="D26857">
        <v>0</v>
      </c>
      <c r="E26857">
        <v>820000</v>
      </c>
      <c r="F26857" s="4">
        <f t="shared" si="419"/>
        <v>273333.33333333331</v>
      </c>
    </row>
    <row r="26858" spans="1:6" x14ac:dyDescent="0.3">
      <c r="A26858" t="s">
        <v>27172</v>
      </c>
      <c r="B26858">
        <v>0</v>
      </c>
      <c r="C26858">
        <v>5272240</v>
      </c>
      <c r="D26858">
        <v>0</v>
      </c>
      <c r="E26858">
        <v>855280</v>
      </c>
      <c r="F26858" s="4">
        <f t="shared" si="419"/>
        <v>2042506.6666666667</v>
      </c>
    </row>
    <row r="26859" spans="1:6" x14ac:dyDescent="0.3">
      <c r="A26859" t="s">
        <v>27173</v>
      </c>
      <c r="B26859">
        <v>0</v>
      </c>
      <c r="C26859">
        <v>370000</v>
      </c>
      <c r="D26859">
        <v>544000</v>
      </c>
      <c r="E26859">
        <v>1103880</v>
      </c>
      <c r="F26859" s="4">
        <f t="shared" si="419"/>
        <v>672626.66666666663</v>
      </c>
    </row>
    <row r="26860" spans="1:6" x14ac:dyDescent="0.3">
      <c r="A26860" t="s">
        <v>27174</v>
      </c>
      <c r="B26860">
        <v>256000</v>
      </c>
      <c r="C26860">
        <v>0</v>
      </c>
      <c r="D26860">
        <v>0</v>
      </c>
      <c r="E26860">
        <v>0</v>
      </c>
      <c r="F26860" s="4">
        <f t="shared" si="419"/>
        <v>0</v>
      </c>
    </row>
    <row r="26861" spans="1:6" x14ac:dyDescent="0.3">
      <c r="A26861" t="s">
        <v>27175</v>
      </c>
      <c r="B26861">
        <v>0</v>
      </c>
      <c r="C26861">
        <v>370000</v>
      </c>
      <c r="D26861">
        <v>0</v>
      </c>
      <c r="E26861">
        <v>315000</v>
      </c>
      <c r="F26861" s="4">
        <f t="shared" si="419"/>
        <v>228333.33333333334</v>
      </c>
    </row>
    <row r="26862" spans="1:6" x14ac:dyDescent="0.3">
      <c r="A26862" t="s">
        <v>27176</v>
      </c>
      <c r="B26862">
        <v>0</v>
      </c>
      <c r="C26862">
        <v>1595650</v>
      </c>
      <c r="D26862">
        <v>0</v>
      </c>
      <c r="E26862">
        <v>3093100</v>
      </c>
      <c r="F26862" s="4">
        <f t="shared" si="419"/>
        <v>1562916.6666666667</v>
      </c>
    </row>
    <row r="26863" spans="1:6" x14ac:dyDescent="0.3">
      <c r="A26863" t="s">
        <v>27177</v>
      </c>
      <c r="B26863">
        <v>776800</v>
      </c>
      <c r="C26863">
        <v>0</v>
      </c>
      <c r="D26863">
        <v>3328400</v>
      </c>
      <c r="E26863">
        <v>1415700</v>
      </c>
      <c r="F26863" s="4">
        <f t="shared" si="419"/>
        <v>1581366.6666666667</v>
      </c>
    </row>
    <row r="26864" spans="1:6" x14ac:dyDescent="0.3">
      <c r="A26864" t="s">
        <v>27178</v>
      </c>
      <c r="B26864">
        <v>1196320</v>
      </c>
      <c r="C26864">
        <v>489580</v>
      </c>
      <c r="D26864">
        <v>0</v>
      </c>
      <c r="E26864">
        <v>0</v>
      </c>
      <c r="F26864" s="4">
        <f t="shared" si="419"/>
        <v>163193.33333333334</v>
      </c>
    </row>
    <row r="26865" spans="1:6" x14ac:dyDescent="0.3">
      <c r="A26865" t="s">
        <v>27179</v>
      </c>
      <c r="B26865">
        <v>0</v>
      </c>
      <c r="C26865">
        <v>460000</v>
      </c>
      <c r="D26865">
        <v>0</v>
      </c>
      <c r="E26865">
        <v>0</v>
      </c>
      <c r="F26865" s="4">
        <f t="shared" si="419"/>
        <v>153333.33333333334</v>
      </c>
    </row>
    <row r="26866" spans="1:6" x14ac:dyDescent="0.3">
      <c r="A26866" t="s">
        <v>27180</v>
      </c>
      <c r="B26866">
        <v>0</v>
      </c>
      <c r="C26866">
        <v>0</v>
      </c>
      <c r="D26866">
        <v>1098800</v>
      </c>
      <c r="E26866">
        <v>928200</v>
      </c>
      <c r="F26866" s="4">
        <f t="shared" si="419"/>
        <v>675666.66666666663</v>
      </c>
    </row>
    <row r="26867" spans="1:6" x14ac:dyDescent="0.3">
      <c r="A26867" t="s">
        <v>27181</v>
      </c>
      <c r="B26867">
        <v>0</v>
      </c>
      <c r="C26867">
        <v>0</v>
      </c>
      <c r="D26867">
        <v>1266540</v>
      </c>
      <c r="E26867">
        <v>0</v>
      </c>
      <c r="F26867" s="4">
        <f t="shared" si="419"/>
        <v>422180</v>
      </c>
    </row>
    <row r="26868" spans="1:6" x14ac:dyDescent="0.3">
      <c r="A26868" t="s">
        <v>27182</v>
      </c>
      <c r="B26868">
        <v>0</v>
      </c>
      <c r="C26868">
        <v>0</v>
      </c>
      <c r="D26868">
        <v>534900</v>
      </c>
      <c r="E26868">
        <v>0</v>
      </c>
      <c r="F26868" s="4">
        <f t="shared" si="419"/>
        <v>178300</v>
      </c>
    </row>
    <row r="26869" spans="1:6" x14ac:dyDescent="0.3">
      <c r="A26869" t="s">
        <v>27183</v>
      </c>
      <c r="B26869">
        <v>191100</v>
      </c>
      <c r="C26869">
        <v>230000</v>
      </c>
      <c r="D26869">
        <v>0</v>
      </c>
      <c r="E26869">
        <v>903460</v>
      </c>
      <c r="F26869" s="4">
        <f t="shared" si="419"/>
        <v>377820</v>
      </c>
    </row>
    <row r="26870" spans="1:6" x14ac:dyDescent="0.3">
      <c r="A26870" t="s">
        <v>807</v>
      </c>
      <c r="B26870">
        <v>1065240</v>
      </c>
      <c r="C26870">
        <v>0</v>
      </c>
      <c r="D26870">
        <v>0</v>
      </c>
      <c r="E26870">
        <v>357000</v>
      </c>
      <c r="F26870" s="4">
        <f t="shared" si="419"/>
        <v>119000</v>
      </c>
    </row>
    <row r="26871" spans="1:6" x14ac:dyDescent="0.3">
      <c r="A26871" t="s">
        <v>795</v>
      </c>
      <c r="B26871">
        <v>0</v>
      </c>
      <c r="C26871">
        <v>740000</v>
      </c>
      <c r="D26871">
        <v>2642970</v>
      </c>
      <c r="E26871">
        <v>2004900</v>
      </c>
      <c r="F26871" s="4">
        <f t="shared" si="419"/>
        <v>1795956.6666666667</v>
      </c>
    </row>
    <row r="26872" spans="1:6" x14ac:dyDescent="0.3">
      <c r="A26872" t="s">
        <v>27184</v>
      </c>
      <c r="B26872">
        <v>5373380</v>
      </c>
      <c r="C26872">
        <v>612000</v>
      </c>
      <c r="D26872">
        <v>1348040</v>
      </c>
      <c r="E26872">
        <v>3011160</v>
      </c>
      <c r="F26872" s="4">
        <f t="shared" si="419"/>
        <v>1657066.6666666667</v>
      </c>
    </row>
    <row r="26873" spans="1:6" x14ac:dyDescent="0.3">
      <c r="A26873" t="s">
        <v>27185</v>
      </c>
      <c r="B26873">
        <v>0</v>
      </c>
      <c r="C26873">
        <v>900900</v>
      </c>
      <c r="D26873">
        <v>0</v>
      </c>
      <c r="E26873">
        <v>0</v>
      </c>
      <c r="F26873" s="4">
        <f t="shared" si="419"/>
        <v>300300</v>
      </c>
    </row>
    <row r="26874" spans="1:6" x14ac:dyDescent="0.3">
      <c r="A26874" t="s">
        <v>27186</v>
      </c>
      <c r="B26874">
        <v>740000</v>
      </c>
      <c r="C26874">
        <v>0</v>
      </c>
      <c r="D26874">
        <v>0</v>
      </c>
      <c r="E26874">
        <v>0</v>
      </c>
      <c r="F26874" s="4">
        <f t="shared" si="419"/>
        <v>0</v>
      </c>
    </row>
    <row r="26875" spans="1:6" x14ac:dyDescent="0.3">
      <c r="A26875" t="s">
        <v>27187</v>
      </c>
      <c r="B26875">
        <v>682950</v>
      </c>
      <c r="C26875">
        <v>0</v>
      </c>
      <c r="D26875">
        <v>0</v>
      </c>
      <c r="E26875">
        <v>373100</v>
      </c>
      <c r="F26875" s="4">
        <f t="shared" si="419"/>
        <v>124366.66666666667</v>
      </c>
    </row>
    <row r="26876" spans="1:6" x14ac:dyDescent="0.3">
      <c r="A26876" t="s">
        <v>27188</v>
      </c>
      <c r="B26876">
        <v>0</v>
      </c>
      <c r="C26876">
        <v>0</v>
      </c>
      <c r="D26876">
        <v>1173700</v>
      </c>
      <c r="E26876">
        <v>1561000</v>
      </c>
      <c r="F26876" s="4">
        <f t="shared" si="419"/>
        <v>911566.66666666663</v>
      </c>
    </row>
    <row r="26877" spans="1:6" x14ac:dyDescent="0.3">
      <c r="A26877" t="s">
        <v>27189</v>
      </c>
      <c r="B26877">
        <v>424060</v>
      </c>
      <c r="C26877">
        <v>0</v>
      </c>
      <c r="D26877">
        <v>928850</v>
      </c>
      <c r="E26877">
        <v>0</v>
      </c>
      <c r="F26877" s="4">
        <f t="shared" si="419"/>
        <v>309616.66666666669</v>
      </c>
    </row>
    <row r="26878" spans="1:6" x14ac:dyDescent="0.3">
      <c r="A26878" t="s">
        <v>27190</v>
      </c>
      <c r="B26878">
        <v>0</v>
      </c>
      <c r="C26878">
        <v>191100</v>
      </c>
      <c r="D26878">
        <v>0</v>
      </c>
      <c r="E26878">
        <v>234600</v>
      </c>
      <c r="F26878" s="4">
        <f t="shared" si="419"/>
        <v>141900</v>
      </c>
    </row>
    <row r="26879" spans="1:6" x14ac:dyDescent="0.3">
      <c r="A26879" t="s">
        <v>27191</v>
      </c>
      <c r="B26879">
        <v>342680</v>
      </c>
      <c r="C26879">
        <v>839220</v>
      </c>
      <c r="D26879">
        <v>0</v>
      </c>
      <c r="E26879">
        <v>502900</v>
      </c>
      <c r="F26879" s="4">
        <f t="shared" si="419"/>
        <v>447373.33333333331</v>
      </c>
    </row>
    <row r="26880" spans="1:6" x14ac:dyDescent="0.3">
      <c r="A26880" t="s">
        <v>27192</v>
      </c>
      <c r="B26880">
        <v>0</v>
      </c>
      <c r="C26880">
        <v>844250</v>
      </c>
      <c r="D26880">
        <v>0</v>
      </c>
      <c r="E26880">
        <v>651660</v>
      </c>
      <c r="F26880" s="4">
        <f t="shared" si="419"/>
        <v>498636.66666666669</v>
      </c>
    </row>
    <row r="26881" spans="1:6" x14ac:dyDescent="0.3">
      <c r="A26881" t="s">
        <v>27193</v>
      </c>
      <c r="B26881">
        <v>0</v>
      </c>
      <c r="C26881">
        <v>0</v>
      </c>
      <c r="D26881">
        <v>370000</v>
      </c>
      <c r="E26881">
        <v>0</v>
      </c>
      <c r="F26881" s="4">
        <f t="shared" si="419"/>
        <v>123333.33333333333</v>
      </c>
    </row>
    <row r="26882" spans="1:6" x14ac:dyDescent="0.3">
      <c r="A26882" t="s">
        <v>27194</v>
      </c>
      <c r="B26882">
        <v>0</v>
      </c>
      <c r="C26882">
        <v>198900</v>
      </c>
      <c r="D26882">
        <v>0</v>
      </c>
      <c r="E26882">
        <v>596700</v>
      </c>
      <c r="F26882" s="4">
        <f t="shared" si="419"/>
        <v>265200</v>
      </c>
    </row>
    <row r="26883" spans="1:6" x14ac:dyDescent="0.3">
      <c r="A26883" t="s">
        <v>27195</v>
      </c>
      <c r="B26883">
        <v>2694750</v>
      </c>
      <c r="C26883">
        <v>704000</v>
      </c>
      <c r="D26883">
        <v>0</v>
      </c>
      <c r="E26883">
        <v>514150</v>
      </c>
      <c r="F26883" s="4">
        <f t="shared" ref="F26883:F26946" si="420">SUM(C26883:E26883)/3</f>
        <v>406050</v>
      </c>
    </row>
    <row r="26884" spans="1:6" x14ac:dyDescent="0.3">
      <c r="A26884" t="s">
        <v>27196</v>
      </c>
      <c r="B26884">
        <v>370000</v>
      </c>
      <c r="C26884">
        <v>0</v>
      </c>
      <c r="D26884">
        <v>0</v>
      </c>
      <c r="E26884">
        <v>0</v>
      </c>
      <c r="F26884" s="4">
        <f t="shared" si="420"/>
        <v>0</v>
      </c>
    </row>
    <row r="26885" spans="1:6" x14ac:dyDescent="0.3">
      <c r="A26885" t="s">
        <v>27197</v>
      </c>
      <c r="B26885">
        <v>0</v>
      </c>
      <c r="C26885">
        <v>350000</v>
      </c>
      <c r="D26885">
        <v>0</v>
      </c>
      <c r="E26885">
        <v>0</v>
      </c>
      <c r="F26885" s="4">
        <f t="shared" si="420"/>
        <v>116666.66666666667</v>
      </c>
    </row>
    <row r="26886" spans="1:6" x14ac:dyDescent="0.3">
      <c r="A26886" t="s">
        <v>27198</v>
      </c>
      <c r="B26886">
        <v>0</v>
      </c>
      <c r="C26886">
        <v>0</v>
      </c>
      <c r="D26886">
        <v>952470</v>
      </c>
      <c r="E26886">
        <v>0</v>
      </c>
      <c r="F26886" s="4">
        <f t="shared" si="420"/>
        <v>317490</v>
      </c>
    </row>
    <row r="26887" spans="1:6" x14ac:dyDescent="0.3">
      <c r="A26887" t="s">
        <v>27199</v>
      </c>
      <c r="B26887">
        <v>0</v>
      </c>
      <c r="C26887">
        <v>600600</v>
      </c>
      <c r="D26887">
        <v>0</v>
      </c>
      <c r="E26887">
        <v>0</v>
      </c>
      <c r="F26887" s="4">
        <f t="shared" si="420"/>
        <v>200200</v>
      </c>
    </row>
    <row r="26888" spans="1:6" x14ac:dyDescent="0.3">
      <c r="A26888" t="s">
        <v>27200</v>
      </c>
      <c r="B26888">
        <v>1305850</v>
      </c>
      <c r="C26888">
        <v>757440</v>
      </c>
      <c r="D26888">
        <v>0</v>
      </c>
      <c r="E26888">
        <v>0</v>
      </c>
      <c r="F26888" s="4">
        <f t="shared" si="420"/>
        <v>252480</v>
      </c>
    </row>
    <row r="26889" spans="1:6" x14ac:dyDescent="0.3">
      <c r="A26889" t="s">
        <v>27201</v>
      </c>
      <c r="B26889">
        <v>568900</v>
      </c>
      <c r="C26889">
        <v>0</v>
      </c>
      <c r="D26889">
        <v>0</v>
      </c>
      <c r="E26889">
        <v>0</v>
      </c>
      <c r="F26889" s="4">
        <f t="shared" si="420"/>
        <v>0</v>
      </c>
    </row>
    <row r="26890" spans="1:6" x14ac:dyDescent="0.3">
      <c r="A26890" t="s">
        <v>27202</v>
      </c>
      <c r="B26890">
        <v>0</v>
      </c>
      <c r="C26890">
        <v>370000</v>
      </c>
      <c r="D26890">
        <v>234600</v>
      </c>
      <c r="E26890">
        <v>1239400</v>
      </c>
      <c r="F26890" s="4">
        <f t="shared" si="420"/>
        <v>614666.66666666663</v>
      </c>
    </row>
    <row r="26891" spans="1:6" x14ac:dyDescent="0.3">
      <c r="A26891" t="s">
        <v>27203</v>
      </c>
      <c r="B26891">
        <v>4731940</v>
      </c>
      <c r="C26891">
        <v>9630260</v>
      </c>
      <c r="D26891">
        <v>4718700</v>
      </c>
      <c r="E26891">
        <v>5591590</v>
      </c>
      <c r="F26891" s="4">
        <f t="shared" si="420"/>
        <v>6646850</v>
      </c>
    </row>
    <row r="26892" spans="1:6" x14ac:dyDescent="0.3">
      <c r="A26892" t="s">
        <v>27204</v>
      </c>
      <c r="B26892">
        <v>95550</v>
      </c>
      <c r="C26892">
        <v>510510</v>
      </c>
      <c r="D26892">
        <v>214760</v>
      </c>
      <c r="E26892">
        <v>756000</v>
      </c>
      <c r="F26892" s="4">
        <f t="shared" si="420"/>
        <v>493756.66666666669</v>
      </c>
    </row>
    <row r="26893" spans="1:6" x14ac:dyDescent="0.3">
      <c r="A26893" t="s">
        <v>27205</v>
      </c>
      <c r="B26893">
        <v>704880</v>
      </c>
      <c r="C26893">
        <v>309400</v>
      </c>
      <c r="D26893">
        <v>695240</v>
      </c>
      <c r="E26893">
        <v>1344230</v>
      </c>
      <c r="F26893" s="4">
        <f t="shared" si="420"/>
        <v>782956.66666666663</v>
      </c>
    </row>
    <row r="26894" spans="1:6" x14ac:dyDescent="0.3">
      <c r="A26894" t="s">
        <v>27206</v>
      </c>
      <c r="B26894">
        <v>583310</v>
      </c>
      <c r="C26894">
        <v>0</v>
      </c>
      <c r="D26894">
        <v>0</v>
      </c>
      <c r="E26894">
        <v>659530</v>
      </c>
      <c r="F26894" s="4">
        <f t="shared" si="420"/>
        <v>219843.33333333334</v>
      </c>
    </row>
    <row r="26895" spans="1:6" x14ac:dyDescent="0.3">
      <c r="A26895" t="s">
        <v>27207</v>
      </c>
      <c r="B26895">
        <v>8455800</v>
      </c>
      <c r="C26895">
        <v>0</v>
      </c>
      <c r="D26895">
        <v>4844900</v>
      </c>
      <c r="E26895">
        <v>484500</v>
      </c>
      <c r="F26895" s="4">
        <f t="shared" si="420"/>
        <v>1776466.6666666667</v>
      </c>
    </row>
    <row r="26896" spans="1:6" x14ac:dyDescent="0.3">
      <c r="A26896" t="s">
        <v>27208</v>
      </c>
      <c r="B26896">
        <v>0</v>
      </c>
      <c r="C26896">
        <v>0</v>
      </c>
      <c r="D26896">
        <v>2788780</v>
      </c>
      <c r="E26896">
        <v>0</v>
      </c>
      <c r="F26896" s="4">
        <f t="shared" si="420"/>
        <v>929593.33333333337</v>
      </c>
    </row>
    <row r="26897" spans="1:6" x14ac:dyDescent="0.3">
      <c r="A26897" t="s">
        <v>27209</v>
      </c>
      <c r="B26897">
        <v>5097760</v>
      </c>
      <c r="C26897">
        <v>4659880</v>
      </c>
      <c r="D26897">
        <v>7231770</v>
      </c>
      <c r="E26897">
        <v>6410390</v>
      </c>
      <c r="F26897" s="4">
        <f t="shared" si="420"/>
        <v>6100680</v>
      </c>
    </row>
    <row r="26898" spans="1:6" x14ac:dyDescent="0.3">
      <c r="A26898" t="s">
        <v>27210</v>
      </c>
      <c r="B26898">
        <v>1222180</v>
      </c>
      <c r="C26898">
        <v>902660</v>
      </c>
      <c r="D26898">
        <v>1567860</v>
      </c>
      <c r="E26898">
        <v>1035340</v>
      </c>
      <c r="F26898" s="4">
        <f t="shared" si="420"/>
        <v>1168620</v>
      </c>
    </row>
    <row r="26899" spans="1:6" x14ac:dyDescent="0.3">
      <c r="A26899" t="s">
        <v>27211</v>
      </c>
      <c r="B26899">
        <v>0</v>
      </c>
      <c r="C26899">
        <v>0</v>
      </c>
      <c r="D26899">
        <v>989900</v>
      </c>
      <c r="E26899">
        <v>0</v>
      </c>
      <c r="F26899" s="4">
        <f t="shared" si="420"/>
        <v>329966.66666666669</v>
      </c>
    </row>
    <row r="26900" spans="1:6" x14ac:dyDescent="0.3">
      <c r="A26900" t="s">
        <v>27212</v>
      </c>
      <c r="B26900">
        <v>0</v>
      </c>
      <c r="C26900">
        <v>1819630</v>
      </c>
      <c r="D26900">
        <v>785880</v>
      </c>
      <c r="E26900">
        <v>0</v>
      </c>
      <c r="F26900" s="4">
        <f t="shared" si="420"/>
        <v>868503.33333333337</v>
      </c>
    </row>
    <row r="26901" spans="1:6" x14ac:dyDescent="0.3">
      <c r="A26901" t="s">
        <v>27213</v>
      </c>
      <c r="B26901">
        <v>0</v>
      </c>
      <c r="C26901">
        <v>0</v>
      </c>
      <c r="D26901">
        <v>1923740</v>
      </c>
      <c r="E26901">
        <v>0</v>
      </c>
      <c r="F26901" s="4">
        <f t="shared" si="420"/>
        <v>641246.66666666663</v>
      </c>
    </row>
    <row r="26902" spans="1:6" x14ac:dyDescent="0.3">
      <c r="A26902" t="s">
        <v>27214</v>
      </c>
      <c r="B26902">
        <v>789600</v>
      </c>
      <c r="C26902">
        <v>0</v>
      </c>
      <c r="D26902">
        <v>0</v>
      </c>
      <c r="E26902">
        <v>1164200</v>
      </c>
      <c r="F26902" s="4">
        <f t="shared" si="420"/>
        <v>388066.66666666669</v>
      </c>
    </row>
    <row r="26903" spans="1:6" x14ac:dyDescent="0.3">
      <c r="A26903" t="s">
        <v>27215</v>
      </c>
      <c r="B26903">
        <v>0</v>
      </c>
      <c r="C26903">
        <v>1624080</v>
      </c>
      <c r="D26903">
        <v>0</v>
      </c>
      <c r="E26903">
        <v>0</v>
      </c>
      <c r="F26903" s="4">
        <f t="shared" si="420"/>
        <v>541360</v>
      </c>
    </row>
    <row r="26904" spans="1:6" x14ac:dyDescent="0.3">
      <c r="A26904" t="s">
        <v>27216</v>
      </c>
      <c r="B26904">
        <v>580370</v>
      </c>
      <c r="C26904">
        <v>0</v>
      </c>
      <c r="D26904">
        <v>0</v>
      </c>
      <c r="E26904">
        <v>820000</v>
      </c>
      <c r="F26904" s="4">
        <f t="shared" si="420"/>
        <v>273333.33333333331</v>
      </c>
    </row>
    <row r="26905" spans="1:6" x14ac:dyDescent="0.3">
      <c r="A26905" t="s">
        <v>27217</v>
      </c>
      <c r="B26905">
        <v>1004040</v>
      </c>
      <c r="C26905">
        <v>0</v>
      </c>
      <c r="D26905">
        <v>0</v>
      </c>
      <c r="E26905">
        <v>0</v>
      </c>
      <c r="F26905" s="4">
        <f t="shared" si="420"/>
        <v>0</v>
      </c>
    </row>
    <row r="26906" spans="1:6" x14ac:dyDescent="0.3">
      <c r="A26906" t="s">
        <v>27218</v>
      </c>
      <c r="B26906">
        <v>264600</v>
      </c>
      <c r="C26906">
        <v>0</v>
      </c>
      <c r="D26906">
        <v>3190369</v>
      </c>
      <c r="E26906">
        <v>2675340</v>
      </c>
      <c r="F26906" s="4">
        <f t="shared" si="420"/>
        <v>1955236.3333333333</v>
      </c>
    </row>
    <row r="26907" spans="1:6" x14ac:dyDescent="0.3">
      <c r="A26907" t="s">
        <v>27219</v>
      </c>
      <c r="B26907">
        <v>160000</v>
      </c>
      <c r="C26907">
        <v>0</v>
      </c>
      <c r="D26907">
        <v>730000</v>
      </c>
      <c r="E26907">
        <v>0</v>
      </c>
      <c r="F26907" s="4">
        <f t="shared" si="420"/>
        <v>243333.33333333334</v>
      </c>
    </row>
    <row r="26908" spans="1:6" x14ac:dyDescent="0.3">
      <c r="A26908" t="s">
        <v>27220</v>
      </c>
      <c r="B26908">
        <v>0</v>
      </c>
      <c r="C26908">
        <v>0</v>
      </c>
      <c r="D26908">
        <v>234600</v>
      </c>
      <c r="E26908">
        <v>833200</v>
      </c>
      <c r="F26908" s="4">
        <f t="shared" si="420"/>
        <v>355933.33333333331</v>
      </c>
    </row>
    <row r="26909" spans="1:6" x14ac:dyDescent="0.3">
      <c r="A26909" t="s">
        <v>27221</v>
      </c>
      <c r="B26909">
        <v>0</v>
      </c>
      <c r="C26909">
        <v>1204600</v>
      </c>
      <c r="D26909">
        <v>0</v>
      </c>
      <c r="E26909">
        <v>795600</v>
      </c>
      <c r="F26909" s="4">
        <f t="shared" si="420"/>
        <v>666733.33333333337</v>
      </c>
    </row>
    <row r="26910" spans="1:6" x14ac:dyDescent="0.3">
      <c r="A26910" t="s">
        <v>27222</v>
      </c>
      <c r="B26910">
        <v>0</v>
      </c>
      <c r="C26910">
        <v>740000</v>
      </c>
      <c r="D26910">
        <v>540360</v>
      </c>
      <c r="E26910">
        <v>668600</v>
      </c>
      <c r="F26910" s="4">
        <f t="shared" si="420"/>
        <v>649653.33333333337</v>
      </c>
    </row>
    <row r="26911" spans="1:6" x14ac:dyDescent="0.3">
      <c r="A26911" t="s">
        <v>27223</v>
      </c>
      <c r="B26911">
        <v>0</v>
      </c>
      <c r="C26911">
        <v>1001910</v>
      </c>
      <c r="D26911">
        <v>3010200</v>
      </c>
      <c r="E26911">
        <v>2143300</v>
      </c>
      <c r="F26911" s="4">
        <f t="shared" si="420"/>
        <v>2051803.3333333333</v>
      </c>
    </row>
    <row r="26912" spans="1:6" x14ac:dyDescent="0.3">
      <c r="A26912" t="s">
        <v>27224</v>
      </c>
      <c r="B26912">
        <v>0</v>
      </c>
      <c r="C26912">
        <v>791100</v>
      </c>
      <c r="D26912">
        <v>0</v>
      </c>
      <c r="E26912">
        <v>0</v>
      </c>
      <c r="F26912" s="4">
        <f t="shared" si="420"/>
        <v>263700</v>
      </c>
    </row>
    <row r="26913" spans="1:6" x14ac:dyDescent="0.3">
      <c r="A26913" t="s">
        <v>27225</v>
      </c>
      <c r="B26913">
        <v>0</v>
      </c>
      <c r="C26913">
        <v>0</v>
      </c>
      <c r="D26913">
        <v>1799220</v>
      </c>
      <c r="E26913">
        <v>1417800</v>
      </c>
      <c r="F26913" s="4">
        <f t="shared" si="420"/>
        <v>1072340</v>
      </c>
    </row>
    <row r="26914" spans="1:6" x14ac:dyDescent="0.3">
      <c r="A26914" t="s">
        <v>27226</v>
      </c>
      <c r="B26914">
        <v>593400</v>
      </c>
      <c r="C26914">
        <v>0</v>
      </c>
      <c r="D26914">
        <v>0</v>
      </c>
      <c r="E26914">
        <v>0</v>
      </c>
      <c r="F26914" s="4">
        <f t="shared" si="420"/>
        <v>0</v>
      </c>
    </row>
    <row r="26915" spans="1:6" x14ac:dyDescent="0.3">
      <c r="A26915" t="s">
        <v>27227</v>
      </c>
      <c r="B26915">
        <v>0</v>
      </c>
      <c r="C26915">
        <v>0</v>
      </c>
      <c r="D26915">
        <v>1081080</v>
      </c>
      <c r="E26915">
        <v>0</v>
      </c>
      <c r="F26915" s="4">
        <f t="shared" si="420"/>
        <v>360360</v>
      </c>
    </row>
    <row r="26916" spans="1:6" x14ac:dyDescent="0.3">
      <c r="A26916" t="s">
        <v>27228</v>
      </c>
      <c r="B26916">
        <v>0</v>
      </c>
      <c r="C26916">
        <v>888660</v>
      </c>
      <c r="D26916">
        <v>0</v>
      </c>
      <c r="E26916">
        <v>0</v>
      </c>
      <c r="F26916" s="4">
        <f t="shared" si="420"/>
        <v>296220</v>
      </c>
    </row>
    <row r="26917" spans="1:6" x14ac:dyDescent="0.3">
      <c r="A26917" t="s">
        <v>27229</v>
      </c>
      <c r="B26917">
        <v>0</v>
      </c>
      <c r="C26917">
        <v>0</v>
      </c>
      <c r="D26917">
        <v>1236880</v>
      </c>
      <c r="E26917">
        <v>0</v>
      </c>
      <c r="F26917" s="4">
        <f t="shared" si="420"/>
        <v>412293.33333333331</v>
      </c>
    </row>
    <row r="26918" spans="1:6" x14ac:dyDescent="0.3">
      <c r="A26918" t="s">
        <v>1006</v>
      </c>
      <c r="B26918">
        <v>0</v>
      </c>
      <c r="C26918">
        <v>0</v>
      </c>
      <c r="D26918">
        <v>620620</v>
      </c>
      <c r="E26918">
        <v>0</v>
      </c>
      <c r="F26918" s="4">
        <f t="shared" si="420"/>
        <v>206873.33333333334</v>
      </c>
    </row>
    <row r="26919" spans="1:6" x14ac:dyDescent="0.3">
      <c r="A26919" t="s">
        <v>27230</v>
      </c>
      <c r="B26919">
        <v>364000</v>
      </c>
      <c r="C26919">
        <v>242880</v>
      </c>
      <c r="D26919">
        <v>990990</v>
      </c>
      <c r="E26919">
        <v>309400</v>
      </c>
      <c r="F26919" s="4">
        <f t="shared" si="420"/>
        <v>514423.33333333331</v>
      </c>
    </row>
    <row r="26920" spans="1:6" x14ac:dyDescent="0.3">
      <c r="A26920" t="s">
        <v>27231</v>
      </c>
      <c r="B26920">
        <v>0</v>
      </c>
      <c r="C26920">
        <v>460000</v>
      </c>
      <c r="D26920">
        <v>0</v>
      </c>
      <c r="E26920">
        <v>770000</v>
      </c>
      <c r="F26920" s="4">
        <f t="shared" si="420"/>
        <v>410000</v>
      </c>
    </row>
    <row r="26921" spans="1:6" x14ac:dyDescent="0.3">
      <c r="A26921" t="s">
        <v>27232</v>
      </c>
      <c r="B26921">
        <v>0</v>
      </c>
      <c r="C26921">
        <v>2114360</v>
      </c>
      <c r="D26921">
        <v>2152040</v>
      </c>
      <c r="E26921">
        <v>0</v>
      </c>
      <c r="F26921" s="4">
        <f t="shared" si="420"/>
        <v>1422133.3333333333</v>
      </c>
    </row>
    <row r="26922" spans="1:6" x14ac:dyDescent="0.3">
      <c r="A26922" t="s">
        <v>27233</v>
      </c>
      <c r="B26922">
        <v>370000</v>
      </c>
      <c r="C26922">
        <v>0</v>
      </c>
      <c r="D26922">
        <v>0</v>
      </c>
      <c r="E26922">
        <v>258440</v>
      </c>
      <c r="F26922" s="4">
        <f t="shared" si="420"/>
        <v>86146.666666666672</v>
      </c>
    </row>
    <row r="26923" spans="1:6" x14ac:dyDescent="0.3">
      <c r="A26923" t="s">
        <v>27234</v>
      </c>
      <c r="B26923">
        <v>1184170</v>
      </c>
      <c r="C26923">
        <v>149400</v>
      </c>
      <c r="D26923">
        <v>585000</v>
      </c>
      <c r="E26923">
        <v>0</v>
      </c>
      <c r="F26923" s="4">
        <f t="shared" si="420"/>
        <v>244800</v>
      </c>
    </row>
    <row r="26924" spans="1:6" x14ac:dyDescent="0.3">
      <c r="A26924" t="s">
        <v>27235</v>
      </c>
      <c r="B26924">
        <v>0</v>
      </c>
      <c r="C26924">
        <v>149400</v>
      </c>
      <c r="D26924">
        <v>0</v>
      </c>
      <c r="E26924">
        <v>0</v>
      </c>
      <c r="F26924" s="4">
        <f t="shared" si="420"/>
        <v>49800</v>
      </c>
    </row>
    <row r="26925" spans="1:6" x14ac:dyDescent="0.3">
      <c r="A26925" t="s">
        <v>27236</v>
      </c>
      <c r="B26925">
        <v>2325900</v>
      </c>
      <c r="C26925">
        <v>2483060</v>
      </c>
      <c r="D26925">
        <v>3080340</v>
      </c>
      <c r="E26925">
        <v>8867520</v>
      </c>
      <c r="F26925" s="4">
        <f t="shared" si="420"/>
        <v>4810306.666666667</v>
      </c>
    </row>
    <row r="26926" spans="1:6" x14ac:dyDescent="0.3">
      <c r="A26926" t="s">
        <v>27237</v>
      </c>
      <c r="B26926">
        <v>0</v>
      </c>
      <c r="C26926">
        <v>1709500</v>
      </c>
      <c r="D26926">
        <v>3219700</v>
      </c>
      <c r="E26926">
        <v>2291920</v>
      </c>
      <c r="F26926" s="4">
        <f t="shared" si="420"/>
        <v>2407040</v>
      </c>
    </row>
    <row r="26927" spans="1:6" x14ac:dyDescent="0.3">
      <c r="A26927" t="s">
        <v>27238</v>
      </c>
      <c r="B26927">
        <v>2726330</v>
      </c>
      <c r="C26927">
        <v>0</v>
      </c>
      <c r="D26927">
        <v>442260</v>
      </c>
      <c r="E26927">
        <v>886500</v>
      </c>
      <c r="F26927" s="4">
        <f t="shared" si="420"/>
        <v>442920</v>
      </c>
    </row>
    <row r="26928" spans="1:6" x14ac:dyDescent="0.3">
      <c r="A26928" t="s">
        <v>27239</v>
      </c>
      <c r="B26928">
        <v>0</v>
      </c>
      <c r="C26928">
        <v>1125980</v>
      </c>
      <c r="D26928">
        <v>322140</v>
      </c>
      <c r="E26928">
        <v>682000</v>
      </c>
      <c r="F26928" s="4">
        <f t="shared" si="420"/>
        <v>710040</v>
      </c>
    </row>
    <row r="26929" spans="1:6" x14ac:dyDescent="0.3">
      <c r="A26929" t="s">
        <v>27240</v>
      </c>
      <c r="B26929">
        <v>0</v>
      </c>
      <c r="C26929">
        <v>276480</v>
      </c>
      <c r="D26929">
        <v>0</v>
      </c>
      <c r="E26929">
        <v>1020000</v>
      </c>
      <c r="F26929" s="4">
        <f t="shared" si="420"/>
        <v>432160</v>
      </c>
    </row>
    <row r="26930" spans="1:6" x14ac:dyDescent="0.3">
      <c r="A26930" t="s">
        <v>27241</v>
      </c>
      <c r="B26930">
        <v>1102100</v>
      </c>
      <c r="C26930">
        <v>0</v>
      </c>
      <c r="D26930">
        <v>0</v>
      </c>
      <c r="E26930">
        <v>0</v>
      </c>
      <c r="F26930" s="4">
        <f t="shared" si="420"/>
        <v>0</v>
      </c>
    </row>
    <row r="26931" spans="1:6" x14ac:dyDescent="0.3">
      <c r="A26931" t="s">
        <v>27242</v>
      </c>
      <c r="B26931">
        <v>1084680</v>
      </c>
      <c r="C26931">
        <v>564300</v>
      </c>
      <c r="D26931">
        <v>0</v>
      </c>
      <c r="E26931">
        <v>724670</v>
      </c>
      <c r="F26931" s="4">
        <f t="shared" si="420"/>
        <v>429656.66666666669</v>
      </c>
    </row>
    <row r="26932" spans="1:6" x14ac:dyDescent="0.3">
      <c r="A26932" t="s">
        <v>27243</v>
      </c>
      <c r="B26932">
        <v>0</v>
      </c>
      <c r="C26932">
        <v>437480</v>
      </c>
      <c r="D26932">
        <v>0</v>
      </c>
      <c r="E26932">
        <v>0</v>
      </c>
      <c r="F26932" s="4">
        <f t="shared" si="420"/>
        <v>145826.66666666666</v>
      </c>
    </row>
    <row r="26933" spans="1:6" x14ac:dyDescent="0.3">
      <c r="A26933" t="s">
        <v>27244</v>
      </c>
      <c r="B26933">
        <v>0</v>
      </c>
      <c r="C26933">
        <v>740000</v>
      </c>
      <c r="D26933">
        <v>0</v>
      </c>
      <c r="E26933">
        <v>0</v>
      </c>
      <c r="F26933" s="4">
        <f t="shared" si="420"/>
        <v>246666.66666666666</v>
      </c>
    </row>
    <row r="26934" spans="1:6" x14ac:dyDescent="0.3">
      <c r="A26934" t="s">
        <v>27245</v>
      </c>
      <c r="B26934">
        <v>0</v>
      </c>
      <c r="C26934">
        <v>0</v>
      </c>
      <c r="D26934">
        <v>2311270</v>
      </c>
      <c r="E26934">
        <v>3069720</v>
      </c>
      <c r="F26934" s="4">
        <f t="shared" si="420"/>
        <v>1793663.3333333333</v>
      </c>
    </row>
    <row r="26935" spans="1:6" x14ac:dyDescent="0.3">
      <c r="A26935" t="s">
        <v>27246</v>
      </c>
      <c r="B26935">
        <v>0</v>
      </c>
      <c r="C26935">
        <v>1245190</v>
      </c>
      <c r="D26935">
        <v>689780</v>
      </c>
      <c r="E26935">
        <v>833560</v>
      </c>
      <c r="F26935" s="4">
        <f t="shared" si="420"/>
        <v>922843.33333333337</v>
      </c>
    </row>
    <row r="26936" spans="1:6" x14ac:dyDescent="0.3">
      <c r="A26936" t="s">
        <v>27247</v>
      </c>
      <c r="B26936">
        <v>0</v>
      </c>
      <c r="C26936">
        <v>0</v>
      </c>
      <c r="D26936">
        <v>1411340</v>
      </c>
      <c r="E26936">
        <v>242880</v>
      </c>
      <c r="F26936" s="4">
        <f t="shared" si="420"/>
        <v>551406.66666666663</v>
      </c>
    </row>
    <row r="26937" spans="1:6" x14ac:dyDescent="0.3">
      <c r="A26937" t="s">
        <v>27248</v>
      </c>
      <c r="B26937">
        <v>0</v>
      </c>
      <c r="C26937">
        <v>3332500</v>
      </c>
      <c r="D26937">
        <v>0</v>
      </c>
      <c r="E26937">
        <v>1948400</v>
      </c>
      <c r="F26937" s="4">
        <f t="shared" si="420"/>
        <v>1760300</v>
      </c>
    </row>
    <row r="26938" spans="1:6" x14ac:dyDescent="0.3">
      <c r="A26938" t="s">
        <v>27249</v>
      </c>
      <c r="B26938">
        <v>0</v>
      </c>
      <c r="C26938">
        <v>600600</v>
      </c>
      <c r="D26938">
        <v>0</v>
      </c>
      <c r="E26938">
        <v>600600</v>
      </c>
      <c r="F26938" s="4">
        <f t="shared" si="420"/>
        <v>400400</v>
      </c>
    </row>
    <row r="26939" spans="1:6" x14ac:dyDescent="0.3">
      <c r="A26939" t="s">
        <v>27250</v>
      </c>
      <c r="B26939">
        <v>904800</v>
      </c>
      <c r="C26939">
        <v>467100</v>
      </c>
      <c r="D26939">
        <v>0</v>
      </c>
      <c r="E26939">
        <v>499500</v>
      </c>
      <c r="F26939" s="4">
        <f t="shared" si="420"/>
        <v>322200</v>
      </c>
    </row>
    <row r="26940" spans="1:6" x14ac:dyDescent="0.3">
      <c r="A26940" t="s">
        <v>27251</v>
      </c>
      <c r="B26940">
        <v>3009370</v>
      </c>
      <c r="C26940">
        <v>0</v>
      </c>
      <c r="D26940">
        <v>2761850</v>
      </c>
      <c r="E26940">
        <v>871200</v>
      </c>
      <c r="F26940" s="4">
        <f t="shared" si="420"/>
        <v>1211016.6666666667</v>
      </c>
    </row>
    <row r="26941" spans="1:6" x14ac:dyDescent="0.3">
      <c r="A26941" t="s">
        <v>27252</v>
      </c>
      <c r="B26941">
        <v>411950</v>
      </c>
      <c r="C26941">
        <v>423150</v>
      </c>
      <c r="D26941">
        <v>0</v>
      </c>
      <c r="E26941">
        <v>0</v>
      </c>
      <c r="F26941" s="4">
        <f t="shared" si="420"/>
        <v>141050</v>
      </c>
    </row>
    <row r="26942" spans="1:6" x14ac:dyDescent="0.3">
      <c r="A26942" t="s">
        <v>27253</v>
      </c>
      <c r="B26942">
        <v>0</v>
      </c>
      <c r="C26942">
        <v>1278320</v>
      </c>
      <c r="D26942">
        <v>0</v>
      </c>
      <c r="E26942">
        <v>0</v>
      </c>
      <c r="F26942" s="4">
        <f t="shared" si="420"/>
        <v>426106.66666666669</v>
      </c>
    </row>
    <row r="26943" spans="1:6" x14ac:dyDescent="0.3">
      <c r="A26943" t="s">
        <v>27254</v>
      </c>
      <c r="B26943">
        <v>846300</v>
      </c>
      <c r="C26943">
        <v>2123940</v>
      </c>
      <c r="D26943">
        <v>0</v>
      </c>
      <c r="E26943">
        <v>0</v>
      </c>
      <c r="F26943" s="4">
        <f t="shared" si="420"/>
        <v>707980</v>
      </c>
    </row>
    <row r="26944" spans="1:6" x14ac:dyDescent="0.3">
      <c r="A26944" t="s">
        <v>27255</v>
      </c>
      <c r="B26944">
        <v>0</v>
      </c>
      <c r="C26944">
        <v>6983280</v>
      </c>
      <c r="D26944">
        <v>0</v>
      </c>
      <c r="E26944">
        <v>54612880</v>
      </c>
      <c r="F26944" s="4">
        <f t="shared" si="420"/>
        <v>20532053.333333332</v>
      </c>
    </row>
    <row r="26945" spans="1:6" x14ac:dyDescent="0.3">
      <c r="A26945" t="s">
        <v>27256</v>
      </c>
      <c r="B26945">
        <v>541100</v>
      </c>
      <c r="C26945">
        <v>0</v>
      </c>
      <c r="D26945">
        <v>0</v>
      </c>
      <c r="E26945">
        <v>0</v>
      </c>
      <c r="F26945" s="4">
        <f t="shared" si="420"/>
        <v>0</v>
      </c>
    </row>
    <row r="26946" spans="1:6" x14ac:dyDescent="0.3">
      <c r="A26946" t="s">
        <v>27257</v>
      </c>
      <c r="B26946">
        <v>2595250</v>
      </c>
      <c r="C26946">
        <v>0</v>
      </c>
      <c r="D26946">
        <v>2117840</v>
      </c>
      <c r="E26946">
        <v>2002110</v>
      </c>
      <c r="F26946" s="4">
        <f t="shared" si="420"/>
        <v>1373316.6666666667</v>
      </c>
    </row>
    <row r="26947" spans="1:6" x14ac:dyDescent="0.3">
      <c r="A26947" t="s">
        <v>27258</v>
      </c>
      <c r="B26947">
        <v>1250340</v>
      </c>
      <c r="C26947">
        <v>1922600</v>
      </c>
      <c r="D26947">
        <v>0</v>
      </c>
      <c r="E26947">
        <v>684480</v>
      </c>
      <c r="F26947" s="4">
        <f t="shared" ref="F26947:F27010" si="421">SUM(C26947:E26947)/3</f>
        <v>869026.66666666663</v>
      </c>
    </row>
    <row r="26948" spans="1:6" x14ac:dyDescent="0.3">
      <c r="A26948" t="s">
        <v>27259</v>
      </c>
      <c r="B26948">
        <v>2019830</v>
      </c>
      <c r="C26948">
        <v>889400</v>
      </c>
      <c r="D26948">
        <v>0</v>
      </c>
      <c r="E26948">
        <v>370000</v>
      </c>
      <c r="F26948" s="4">
        <f t="shared" si="421"/>
        <v>419800</v>
      </c>
    </row>
    <row r="26949" spans="1:6" x14ac:dyDescent="0.3">
      <c r="A26949" t="s">
        <v>27260</v>
      </c>
      <c r="B26949">
        <v>0</v>
      </c>
      <c r="C26949">
        <v>424000</v>
      </c>
      <c r="D26949">
        <v>0</v>
      </c>
      <c r="E26949">
        <v>0</v>
      </c>
      <c r="F26949" s="4">
        <f t="shared" si="421"/>
        <v>141333.33333333334</v>
      </c>
    </row>
    <row r="26950" spans="1:6" x14ac:dyDescent="0.3">
      <c r="A26950" t="s">
        <v>27261</v>
      </c>
      <c r="B26950">
        <v>1606760</v>
      </c>
      <c r="C26950">
        <v>0</v>
      </c>
      <c r="D26950">
        <v>1007190</v>
      </c>
      <c r="E26950">
        <v>645980</v>
      </c>
      <c r="F26950" s="4">
        <f t="shared" si="421"/>
        <v>551056.66666666663</v>
      </c>
    </row>
    <row r="26951" spans="1:6" x14ac:dyDescent="0.3">
      <c r="A26951" t="s">
        <v>27262</v>
      </c>
      <c r="B26951">
        <v>2760680</v>
      </c>
      <c r="C26951">
        <v>4749700</v>
      </c>
      <c r="D26951">
        <v>0</v>
      </c>
      <c r="E26951">
        <v>0</v>
      </c>
      <c r="F26951" s="4">
        <f t="shared" si="421"/>
        <v>1583233.3333333333</v>
      </c>
    </row>
    <row r="26952" spans="1:6" x14ac:dyDescent="0.3">
      <c r="A26952" t="s">
        <v>27263</v>
      </c>
      <c r="B26952">
        <v>0</v>
      </c>
      <c r="C26952">
        <v>0</v>
      </c>
      <c r="D26952">
        <v>873500</v>
      </c>
      <c r="E26952">
        <v>948040</v>
      </c>
      <c r="F26952" s="4">
        <f t="shared" si="421"/>
        <v>607180</v>
      </c>
    </row>
    <row r="26953" spans="1:6" x14ac:dyDescent="0.3">
      <c r="A26953" t="s">
        <v>27264</v>
      </c>
      <c r="B26953">
        <v>0</v>
      </c>
      <c r="C26953">
        <v>0</v>
      </c>
      <c r="D26953">
        <v>6054420</v>
      </c>
      <c r="E26953">
        <v>3058600</v>
      </c>
      <c r="F26953" s="4">
        <f t="shared" si="421"/>
        <v>3037673.3333333335</v>
      </c>
    </row>
    <row r="26954" spans="1:6" x14ac:dyDescent="0.3">
      <c r="A26954" t="s">
        <v>27265</v>
      </c>
      <c r="B26954">
        <v>992340</v>
      </c>
      <c r="C26954">
        <v>0</v>
      </c>
      <c r="D26954">
        <v>0</v>
      </c>
      <c r="E26954">
        <v>796000</v>
      </c>
      <c r="F26954" s="4">
        <f t="shared" si="421"/>
        <v>265333.33333333331</v>
      </c>
    </row>
    <row r="26955" spans="1:6" x14ac:dyDescent="0.3">
      <c r="A26955" t="s">
        <v>27266</v>
      </c>
      <c r="B26955">
        <v>0</v>
      </c>
      <c r="C26955">
        <v>789650</v>
      </c>
      <c r="D26955">
        <v>0</v>
      </c>
      <c r="E26955">
        <v>1074870</v>
      </c>
      <c r="F26955" s="4">
        <f t="shared" si="421"/>
        <v>621506.66666666663</v>
      </c>
    </row>
    <row r="26956" spans="1:6" x14ac:dyDescent="0.3">
      <c r="A26956" t="s">
        <v>27267</v>
      </c>
      <c r="B26956">
        <v>823080</v>
      </c>
      <c r="C26956">
        <v>0</v>
      </c>
      <c r="D26956">
        <v>661200</v>
      </c>
      <c r="E26956">
        <v>639000</v>
      </c>
      <c r="F26956" s="4">
        <f t="shared" si="421"/>
        <v>433400</v>
      </c>
    </row>
    <row r="26957" spans="1:6" x14ac:dyDescent="0.3">
      <c r="A26957" t="s">
        <v>27268</v>
      </c>
      <c r="B26957">
        <v>0</v>
      </c>
      <c r="C26957">
        <v>0</v>
      </c>
      <c r="D26957">
        <v>641550</v>
      </c>
      <c r="E26957">
        <v>0</v>
      </c>
      <c r="F26957" s="4">
        <f t="shared" si="421"/>
        <v>213850</v>
      </c>
    </row>
    <row r="26958" spans="1:6" x14ac:dyDescent="0.3">
      <c r="A26958" t="s">
        <v>27269</v>
      </c>
      <c r="B26958">
        <v>0</v>
      </c>
      <c r="C26958">
        <v>0</v>
      </c>
      <c r="D26958">
        <v>1040300</v>
      </c>
      <c r="E26958">
        <v>0</v>
      </c>
      <c r="F26958" s="4">
        <f t="shared" si="421"/>
        <v>346766.66666666669</v>
      </c>
    </row>
    <row r="26959" spans="1:6" x14ac:dyDescent="0.3">
      <c r="A26959" t="s">
        <v>27270</v>
      </c>
      <c r="B26959">
        <v>0</v>
      </c>
      <c r="C26959">
        <v>1168530</v>
      </c>
      <c r="D26959">
        <v>0</v>
      </c>
      <c r="E26959">
        <v>4153400</v>
      </c>
      <c r="F26959" s="4">
        <f t="shared" si="421"/>
        <v>1773976.6666666667</v>
      </c>
    </row>
    <row r="26960" spans="1:6" x14ac:dyDescent="0.3">
      <c r="A26960" t="s">
        <v>27271</v>
      </c>
      <c r="B26960">
        <v>4821400</v>
      </c>
      <c r="C26960">
        <v>1395960</v>
      </c>
      <c r="D26960">
        <v>0</v>
      </c>
      <c r="E26960">
        <v>768200</v>
      </c>
      <c r="F26960" s="4">
        <f t="shared" si="421"/>
        <v>721386.66666666663</v>
      </c>
    </row>
    <row r="26961" spans="1:6" x14ac:dyDescent="0.3">
      <c r="A26961" t="s">
        <v>27272</v>
      </c>
      <c r="B26961">
        <v>0</v>
      </c>
      <c r="C26961">
        <v>0</v>
      </c>
      <c r="D26961">
        <v>556480</v>
      </c>
      <c r="E26961">
        <v>616800</v>
      </c>
      <c r="F26961" s="4">
        <f t="shared" si="421"/>
        <v>391093.33333333331</v>
      </c>
    </row>
    <row r="26962" spans="1:6" x14ac:dyDescent="0.3">
      <c r="A26962" t="s">
        <v>27273</v>
      </c>
      <c r="B26962">
        <v>2141010</v>
      </c>
      <c r="C26962">
        <v>2220300</v>
      </c>
      <c r="D26962">
        <v>0</v>
      </c>
      <c r="E26962">
        <v>2145280</v>
      </c>
      <c r="F26962" s="4">
        <f t="shared" si="421"/>
        <v>1455193.3333333333</v>
      </c>
    </row>
    <row r="26963" spans="1:6" x14ac:dyDescent="0.3">
      <c r="A26963" t="s">
        <v>27274</v>
      </c>
      <c r="B26963">
        <v>0</v>
      </c>
      <c r="C26963">
        <v>3917890</v>
      </c>
      <c r="D26963">
        <v>0</v>
      </c>
      <c r="E26963">
        <v>820000</v>
      </c>
      <c r="F26963" s="4">
        <f t="shared" si="421"/>
        <v>1579296.6666666667</v>
      </c>
    </row>
    <row r="26964" spans="1:6" x14ac:dyDescent="0.3">
      <c r="A26964" t="s">
        <v>27275</v>
      </c>
      <c r="B26964">
        <v>0</v>
      </c>
      <c r="C26964">
        <v>0</v>
      </c>
      <c r="D26964">
        <v>218400</v>
      </c>
      <c r="E26964">
        <v>0</v>
      </c>
      <c r="F26964" s="4">
        <f t="shared" si="421"/>
        <v>72800</v>
      </c>
    </row>
    <row r="26965" spans="1:6" x14ac:dyDescent="0.3">
      <c r="A26965" t="s">
        <v>27276</v>
      </c>
      <c r="B26965">
        <v>0</v>
      </c>
      <c r="C26965">
        <v>1112020</v>
      </c>
      <c r="D26965">
        <v>0</v>
      </c>
      <c r="E26965">
        <v>0</v>
      </c>
      <c r="F26965" s="4">
        <f t="shared" si="421"/>
        <v>370673.33333333331</v>
      </c>
    </row>
    <row r="26966" spans="1:6" x14ac:dyDescent="0.3">
      <c r="A26966" t="s">
        <v>27277</v>
      </c>
      <c r="B26966">
        <v>2908700</v>
      </c>
      <c r="C26966">
        <v>0</v>
      </c>
      <c r="D26966">
        <v>2038400</v>
      </c>
      <c r="E26966">
        <v>1172100</v>
      </c>
      <c r="F26966" s="4">
        <f t="shared" si="421"/>
        <v>1070166.6666666667</v>
      </c>
    </row>
    <row r="26967" spans="1:6" x14ac:dyDescent="0.3">
      <c r="A26967" t="s">
        <v>27278</v>
      </c>
      <c r="B26967">
        <v>0</v>
      </c>
      <c r="C26967">
        <v>2829110</v>
      </c>
      <c r="D26967">
        <v>2548540</v>
      </c>
      <c r="E26967">
        <v>386000</v>
      </c>
      <c r="F26967" s="4">
        <f t="shared" si="421"/>
        <v>1921216.6666666667</v>
      </c>
    </row>
    <row r="26968" spans="1:6" x14ac:dyDescent="0.3">
      <c r="A26968" t="s">
        <v>27279</v>
      </c>
      <c r="B26968">
        <v>411950</v>
      </c>
      <c r="C26968">
        <v>0</v>
      </c>
      <c r="D26968">
        <v>0</v>
      </c>
      <c r="E26968">
        <v>622200</v>
      </c>
      <c r="F26968" s="4">
        <f t="shared" si="421"/>
        <v>207400</v>
      </c>
    </row>
    <row r="26969" spans="1:6" x14ac:dyDescent="0.3">
      <c r="A26969" t="s">
        <v>27280</v>
      </c>
      <c r="B26969">
        <v>0</v>
      </c>
      <c r="C26969">
        <v>11100000</v>
      </c>
      <c r="D26969">
        <v>0</v>
      </c>
      <c r="E26969">
        <v>0</v>
      </c>
      <c r="F26969" s="4">
        <f t="shared" si="421"/>
        <v>3700000</v>
      </c>
    </row>
    <row r="26970" spans="1:6" x14ac:dyDescent="0.3">
      <c r="A26970" t="s">
        <v>27281</v>
      </c>
      <c r="B26970">
        <v>0</v>
      </c>
      <c r="C26970">
        <v>482300</v>
      </c>
      <c r="D26970">
        <v>234600</v>
      </c>
      <c r="E26970">
        <v>0</v>
      </c>
      <c r="F26970" s="4">
        <f t="shared" si="421"/>
        <v>238966.66666666666</v>
      </c>
    </row>
    <row r="26971" spans="1:6" x14ac:dyDescent="0.3">
      <c r="A26971" t="s">
        <v>27282</v>
      </c>
      <c r="B26971">
        <v>0</v>
      </c>
      <c r="C26971">
        <v>514300</v>
      </c>
      <c r="D26971">
        <v>0</v>
      </c>
      <c r="E26971">
        <v>674310</v>
      </c>
      <c r="F26971" s="4">
        <f t="shared" si="421"/>
        <v>396203.33333333331</v>
      </c>
    </row>
    <row r="26972" spans="1:6" x14ac:dyDescent="0.3">
      <c r="A26972" t="s">
        <v>27283</v>
      </c>
      <c r="B26972">
        <v>0</v>
      </c>
      <c r="C26972">
        <v>370000</v>
      </c>
      <c r="D26972">
        <v>423150</v>
      </c>
      <c r="E26972">
        <v>234600</v>
      </c>
      <c r="F26972" s="4">
        <f t="shared" si="421"/>
        <v>342583.33333333331</v>
      </c>
    </row>
    <row r="26973" spans="1:6" x14ac:dyDescent="0.3">
      <c r="A26973" t="s">
        <v>27284</v>
      </c>
      <c r="B26973">
        <v>0</v>
      </c>
      <c r="C26973">
        <v>0</v>
      </c>
      <c r="D26973">
        <v>1685140</v>
      </c>
      <c r="E26973">
        <v>1100500</v>
      </c>
      <c r="F26973" s="4">
        <f t="shared" si="421"/>
        <v>928546.66666666663</v>
      </c>
    </row>
    <row r="26974" spans="1:6" x14ac:dyDescent="0.3">
      <c r="A26974" t="s">
        <v>27285</v>
      </c>
      <c r="B26974">
        <v>596960</v>
      </c>
      <c r="C26974">
        <v>0</v>
      </c>
      <c r="D26974">
        <v>0</v>
      </c>
      <c r="E26974">
        <v>0</v>
      </c>
      <c r="F26974" s="4">
        <f t="shared" si="421"/>
        <v>0</v>
      </c>
    </row>
    <row r="26975" spans="1:6" x14ac:dyDescent="0.3">
      <c r="A26975" t="s">
        <v>27286</v>
      </c>
      <c r="B26975">
        <v>0</v>
      </c>
      <c r="C26975">
        <v>1087800</v>
      </c>
      <c r="D26975">
        <v>940000</v>
      </c>
      <c r="E26975">
        <v>0</v>
      </c>
      <c r="F26975" s="4">
        <f t="shared" si="421"/>
        <v>675933.33333333337</v>
      </c>
    </row>
    <row r="26976" spans="1:6" x14ac:dyDescent="0.3">
      <c r="A26976" t="s">
        <v>27287</v>
      </c>
      <c r="B26976">
        <v>775320</v>
      </c>
      <c r="C26976">
        <v>1801800</v>
      </c>
      <c r="D26976">
        <v>0</v>
      </c>
      <c r="E26976">
        <v>908120</v>
      </c>
      <c r="F26976" s="4">
        <f t="shared" si="421"/>
        <v>903306.66666666663</v>
      </c>
    </row>
    <row r="26977" spans="1:6" x14ac:dyDescent="0.3">
      <c r="A26977" t="s">
        <v>27288</v>
      </c>
      <c r="B26977">
        <v>0</v>
      </c>
      <c r="C26977">
        <v>0</v>
      </c>
      <c r="D26977">
        <v>1075920</v>
      </c>
      <c r="E26977">
        <v>839280</v>
      </c>
      <c r="F26977" s="4">
        <f t="shared" si="421"/>
        <v>638400</v>
      </c>
    </row>
    <row r="26978" spans="1:6" x14ac:dyDescent="0.3">
      <c r="A26978" t="s">
        <v>27289</v>
      </c>
      <c r="B26978">
        <v>370000</v>
      </c>
      <c r="C26978">
        <v>0</v>
      </c>
      <c r="D26978">
        <v>581490</v>
      </c>
      <c r="E26978">
        <v>470800</v>
      </c>
      <c r="F26978" s="4">
        <f t="shared" si="421"/>
        <v>350763.33333333331</v>
      </c>
    </row>
    <row r="26979" spans="1:6" x14ac:dyDescent="0.3">
      <c r="A26979" t="s">
        <v>27290</v>
      </c>
      <c r="B26979">
        <v>2231540</v>
      </c>
      <c r="C26979">
        <v>1983800</v>
      </c>
      <c r="D26979">
        <v>0</v>
      </c>
      <c r="E26979">
        <v>4134130</v>
      </c>
      <c r="F26979" s="4">
        <f t="shared" si="421"/>
        <v>2039310</v>
      </c>
    </row>
    <row r="26980" spans="1:6" x14ac:dyDescent="0.3">
      <c r="A26980" t="s">
        <v>27291</v>
      </c>
      <c r="B26980">
        <v>0</v>
      </c>
      <c r="C26980">
        <v>0</v>
      </c>
      <c r="D26980">
        <v>234600</v>
      </c>
      <c r="E26980">
        <v>0</v>
      </c>
      <c r="F26980" s="4">
        <f t="shared" si="421"/>
        <v>78200</v>
      </c>
    </row>
    <row r="26981" spans="1:6" x14ac:dyDescent="0.3">
      <c r="A26981" t="s">
        <v>27292</v>
      </c>
      <c r="B26981">
        <v>0</v>
      </c>
      <c r="C26981">
        <v>0</v>
      </c>
      <c r="D26981">
        <v>1105020</v>
      </c>
      <c r="E26981">
        <v>0</v>
      </c>
      <c r="F26981" s="4">
        <f t="shared" si="421"/>
        <v>368340</v>
      </c>
    </row>
    <row r="26982" spans="1:6" x14ac:dyDescent="0.3">
      <c r="A26982" t="s">
        <v>27293</v>
      </c>
      <c r="B26982">
        <v>0</v>
      </c>
      <c r="C26982">
        <v>160000</v>
      </c>
      <c r="D26982">
        <v>0</v>
      </c>
      <c r="E26982">
        <v>0</v>
      </c>
      <c r="F26982" s="4">
        <f t="shared" si="421"/>
        <v>53333.333333333336</v>
      </c>
    </row>
    <row r="26983" spans="1:6" x14ac:dyDescent="0.3">
      <c r="A26983" t="s">
        <v>27294</v>
      </c>
      <c r="B26983">
        <v>1094400</v>
      </c>
      <c r="C26983">
        <v>0</v>
      </c>
      <c r="D26983">
        <v>0</v>
      </c>
      <c r="E26983">
        <v>0</v>
      </c>
      <c r="F26983" s="4">
        <f t="shared" si="421"/>
        <v>0</v>
      </c>
    </row>
    <row r="26984" spans="1:6" x14ac:dyDescent="0.3">
      <c r="A26984" t="s">
        <v>27295</v>
      </c>
      <c r="B26984">
        <v>0</v>
      </c>
      <c r="C26984">
        <v>779160</v>
      </c>
      <c r="D26984">
        <v>0</v>
      </c>
      <c r="E26984">
        <v>0</v>
      </c>
      <c r="F26984" s="4">
        <f t="shared" si="421"/>
        <v>259720</v>
      </c>
    </row>
    <row r="26985" spans="1:6" x14ac:dyDescent="0.3">
      <c r="A26985" t="s">
        <v>27296</v>
      </c>
      <c r="B26985">
        <v>0</v>
      </c>
      <c r="C26985">
        <v>0</v>
      </c>
      <c r="D26985">
        <v>2497680</v>
      </c>
      <c r="E26985">
        <v>397800</v>
      </c>
      <c r="F26985" s="4">
        <f t="shared" si="421"/>
        <v>965160</v>
      </c>
    </row>
    <row r="26986" spans="1:6" x14ac:dyDescent="0.3">
      <c r="A26986" t="s">
        <v>27297</v>
      </c>
      <c r="B26986">
        <v>2053340</v>
      </c>
      <c r="C26986">
        <v>0</v>
      </c>
      <c r="D26986">
        <v>593200</v>
      </c>
      <c r="E26986">
        <v>1110140</v>
      </c>
      <c r="F26986" s="4">
        <f t="shared" si="421"/>
        <v>567780</v>
      </c>
    </row>
    <row r="26987" spans="1:6" x14ac:dyDescent="0.3">
      <c r="A26987" t="s">
        <v>27298</v>
      </c>
      <c r="B26987">
        <v>0</v>
      </c>
      <c r="C26987">
        <v>0</v>
      </c>
      <c r="D26987">
        <v>2017760</v>
      </c>
      <c r="E26987">
        <v>820000</v>
      </c>
      <c r="F26987" s="4">
        <f t="shared" si="421"/>
        <v>945920</v>
      </c>
    </row>
    <row r="26988" spans="1:6" x14ac:dyDescent="0.3">
      <c r="A26988" t="s">
        <v>27299</v>
      </c>
      <c r="B26988">
        <v>0</v>
      </c>
      <c r="C26988">
        <v>2334800</v>
      </c>
      <c r="D26988">
        <v>1422140</v>
      </c>
      <c r="E26988">
        <v>1111620</v>
      </c>
      <c r="F26988" s="4">
        <f t="shared" si="421"/>
        <v>1622853.3333333333</v>
      </c>
    </row>
    <row r="26989" spans="1:6" x14ac:dyDescent="0.3">
      <c r="A26989" t="s">
        <v>27300</v>
      </c>
      <c r="B26989">
        <v>1141400</v>
      </c>
      <c r="C26989">
        <v>0</v>
      </c>
      <c r="D26989">
        <v>1076500</v>
      </c>
      <c r="E26989">
        <v>0</v>
      </c>
      <c r="F26989" s="4">
        <f t="shared" si="421"/>
        <v>358833.33333333331</v>
      </c>
    </row>
    <row r="26990" spans="1:6" x14ac:dyDescent="0.3">
      <c r="A26990" t="s">
        <v>27301</v>
      </c>
      <c r="B26990">
        <v>0</v>
      </c>
      <c r="C26990">
        <v>198900</v>
      </c>
      <c r="D26990">
        <v>0</v>
      </c>
      <c r="E26990">
        <v>2675760</v>
      </c>
      <c r="F26990" s="4">
        <f t="shared" si="421"/>
        <v>958220</v>
      </c>
    </row>
    <row r="26991" spans="1:6" x14ac:dyDescent="0.3">
      <c r="A26991" t="s">
        <v>27302</v>
      </c>
      <c r="B26991">
        <v>0</v>
      </c>
      <c r="C26991">
        <v>0</v>
      </c>
      <c r="D26991">
        <v>518700</v>
      </c>
      <c r="E26991">
        <v>0</v>
      </c>
      <c r="F26991" s="4">
        <f t="shared" si="421"/>
        <v>172900</v>
      </c>
    </row>
    <row r="26992" spans="1:6" x14ac:dyDescent="0.3">
      <c r="A26992" t="s">
        <v>27303</v>
      </c>
      <c r="B26992">
        <v>421100</v>
      </c>
      <c r="C26992">
        <v>0</v>
      </c>
      <c r="D26992">
        <v>0</v>
      </c>
      <c r="E26992">
        <v>1041380</v>
      </c>
      <c r="F26992" s="4">
        <f t="shared" si="421"/>
        <v>347126.66666666669</v>
      </c>
    </row>
    <row r="26993" spans="1:6" x14ac:dyDescent="0.3">
      <c r="A26993" t="s">
        <v>27304</v>
      </c>
      <c r="B26993">
        <v>933660</v>
      </c>
      <c r="C26993">
        <v>886970</v>
      </c>
      <c r="D26993">
        <v>0</v>
      </c>
      <c r="E26993">
        <v>1360440</v>
      </c>
      <c r="F26993" s="4">
        <f t="shared" si="421"/>
        <v>749136.66666666663</v>
      </c>
    </row>
    <row r="26994" spans="1:6" x14ac:dyDescent="0.3">
      <c r="A26994" t="s">
        <v>640</v>
      </c>
      <c r="B26994">
        <v>429520</v>
      </c>
      <c r="C26994">
        <v>0</v>
      </c>
      <c r="D26994">
        <v>357000</v>
      </c>
      <c r="E26994">
        <v>2046500</v>
      </c>
      <c r="F26994" s="4">
        <f t="shared" si="421"/>
        <v>801166.66666666663</v>
      </c>
    </row>
    <row r="26995" spans="1:6" x14ac:dyDescent="0.3">
      <c r="A26995" t="s">
        <v>27305</v>
      </c>
      <c r="B26995">
        <v>885880</v>
      </c>
      <c r="C26995">
        <v>0</v>
      </c>
      <c r="D26995">
        <v>1930450</v>
      </c>
      <c r="E26995">
        <v>1159900</v>
      </c>
      <c r="F26995" s="4">
        <f t="shared" si="421"/>
        <v>1030116.6666666666</v>
      </c>
    </row>
    <row r="26996" spans="1:6" x14ac:dyDescent="0.3">
      <c r="A26996" t="s">
        <v>27306</v>
      </c>
      <c r="B26996">
        <v>0</v>
      </c>
      <c r="C26996">
        <v>0</v>
      </c>
      <c r="D26996">
        <v>1237880</v>
      </c>
      <c r="E26996">
        <v>0</v>
      </c>
      <c r="F26996" s="4">
        <f t="shared" si="421"/>
        <v>412626.66666666669</v>
      </c>
    </row>
    <row r="26997" spans="1:6" x14ac:dyDescent="0.3">
      <c r="A26997" t="s">
        <v>27307</v>
      </c>
      <c r="B26997">
        <v>1288400</v>
      </c>
      <c r="C26997">
        <v>0</v>
      </c>
      <c r="D26997">
        <v>1097170</v>
      </c>
      <c r="E26997">
        <v>0</v>
      </c>
      <c r="F26997" s="4">
        <f t="shared" si="421"/>
        <v>365723.33333333331</v>
      </c>
    </row>
    <row r="26998" spans="1:6" x14ac:dyDescent="0.3">
      <c r="A26998" t="s">
        <v>27308</v>
      </c>
      <c r="B26998">
        <v>0</v>
      </c>
      <c r="C26998">
        <v>670300</v>
      </c>
      <c r="D26998">
        <v>0</v>
      </c>
      <c r="E26998">
        <v>0</v>
      </c>
      <c r="F26998" s="4">
        <f t="shared" si="421"/>
        <v>223433.33333333334</v>
      </c>
    </row>
    <row r="26999" spans="1:6" x14ac:dyDescent="0.3">
      <c r="A26999" t="s">
        <v>27309</v>
      </c>
      <c r="B26999">
        <v>2279900</v>
      </c>
      <c r="C26999">
        <v>8795300</v>
      </c>
      <c r="D26999">
        <v>0</v>
      </c>
      <c r="E26999">
        <v>5782500</v>
      </c>
      <c r="F26999" s="4">
        <f t="shared" si="421"/>
        <v>4859266.666666667</v>
      </c>
    </row>
    <row r="27000" spans="1:6" x14ac:dyDescent="0.3">
      <c r="A27000" t="s">
        <v>27310</v>
      </c>
      <c r="B27000">
        <v>842160</v>
      </c>
      <c r="C27000">
        <v>0</v>
      </c>
      <c r="D27000">
        <v>191100</v>
      </c>
      <c r="E27000">
        <v>402000</v>
      </c>
      <c r="F27000" s="4">
        <f t="shared" si="421"/>
        <v>197700</v>
      </c>
    </row>
    <row r="27001" spans="1:6" x14ac:dyDescent="0.3">
      <c r="A27001" t="s">
        <v>27311</v>
      </c>
      <c r="B27001">
        <v>0</v>
      </c>
      <c r="C27001">
        <v>3262320</v>
      </c>
      <c r="D27001">
        <v>245700</v>
      </c>
      <c r="E27001">
        <v>2113060</v>
      </c>
      <c r="F27001" s="4">
        <f t="shared" si="421"/>
        <v>1873693.3333333333</v>
      </c>
    </row>
    <row r="27002" spans="1:6" x14ac:dyDescent="0.3">
      <c r="A27002" t="s">
        <v>27312</v>
      </c>
      <c r="B27002">
        <v>0</v>
      </c>
      <c r="C27002">
        <v>1102810</v>
      </c>
      <c r="D27002">
        <v>0</v>
      </c>
      <c r="E27002">
        <v>0</v>
      </c>
      <c r="F27002" s="4">
        <f t="shared" si="421"/>
        <v>367603.33333333331</v>
      </c>
    </row>
    <row r="27003" spans="1:6" x14ac:dyDescent="0.3">
      <c r="A27003" t="s">
        <v>27313</v>
      </c>
      <c r="B27003">
        <v>0</v>
      </c>
      <c r="C27003">
        <v>627900</v>
      </c>
      <c r="D27003">
        <v>234600</v>
      </c>
      <c r="E27003">
        <v>0</v>
      </c>
      <c r="F27003" s="4">
        <f t="shared" si="421"/>
        <v>287500</v>
      </c>
    </row>
    <row r="27004" spans="1:6" x14ac:dyDescent="0.3">
      <c r="A27004" t="s">
        <v>27314</v>
      </c>
      <c r="B27004">
        <v>0</v>
      </c>
      <c r="C27004">
        <v>0</v>
      </c>
      <c r="D27004">
        <v>922740</v>
      </c>
      <c r="E27004">
        <v>0</v>
      </c>
      <c r="F27004" s="4">
        <f t="shared" si="421"/>
        <v>307580</v>
      </c>
    </row>
    <row r="27005" spans="1:6" x14ac:dyDescent="0.3">
      <c r="A27005" t="s">
        <v>27315</v>
      </c>
      <c r="B27005">
        <v>160000</v>
      </c>
      <c r="C27005">
        <v>0</v>
      </c>
      <c r="D27005">
        <v>0</v>
      </c>
      <c r="E27005">
        <v>770000</v>
      </c>
      <c r="F27005" s="4">
        <f t="shared" si="421"/>
        <v>256666.66666666666</v>
      </c>
    </row>
    <row r="27006" spans="1:6" x14ac:dyDescent="0.3">
      <c r="A27006" t="s">
        <v>27316</v>
      </c>
      <c r="B27006">
        <v>0</v>
      </c>
      <c r="C27006">
        <v>2103430</v>
      </c>
      <c r="D27006">
        <v>0</v>
      </c>
      <c r="E27006">
        <v>582400</v>
      </c>
      <c r="F27006" s="4">
        <f t="shared" si="421"/>
        <v>895276.66666666663</v>
      </c>
    </row>
    <row r="27007" spans="1:6" x14ac:dyDescent="0.3">
      <c r="A27007" t="s">
        <v>27317</v>
      </c>
      <c r="B27007">
        <v>196560</v>
      </c>
      <c r="C27007">
        <v>0</v>
      </c>
      <c r="D27007">
        <v>827190</v>
      </c>
      <c r="E27007">
        <v>386000</v>
      </c>
      <c r="F27007" s="4">
        <f t="shared" si="421"/>
        <v>404396.66666666669</v>
      </c>
    </row>
    <row r="27008" spans="1:6" x14ac:dyDescent="0.3">
      <c r="A27008" t="s">
        <v>27318</v>
      </c>
      <c r="B27008">
        <v>543740</v>
      </c>
      <c r="C27008">
        <v>0</v>
      </c>
      <c r="D27008">
        <v>0</v>
      </c>
      <c r="E27008">
        <v>0</v>
      </c>
      <c r="F27008" s="4">
        <f t="shared" si="421"/>
        <v>0</v>
      </c>
    </row>
    <row r="27009" spans="1:6" x14ac:dyDescent="0.3">
      <c r="A27009" t="s">
        <v>27319</v>
      </c>
      <c r="B27009">
        <v>200200</v>
      </c>
      <c r="C27009">
        <v>0</v>
      </c>
      <c r="D27009">
        <v>0</v>
      </c>
      <c r="E27009">
        <v>264000</v>
      </c>
      <c r="F27009" s="4">
        <f t="shared" si="421"/>
        <v>88000</v>
      </c>
    </row>
    <row r="27010" spans="1:6" x14ac:dyDescent="0.3">
      <c r="A27010" t="s">
        <v>27320</v>
      </c>
      <c r="B27010">
        <v>0</v>
      </c>
      <c r="C27010">
        <v>930930</v>
      </c>
      <c r="D27010">
        <v>0</v>
      </c>
      <c r="E27010">
        <v>1001380</v>
      </c>
      <c r="F27010" s="4">
        <f t="shared" si="421"/>
        <v>644103.33333333337</v>
      </c>
    </row>
    <row r="27011" spans="1:6" x14ac:dyDescent="0.3">
      <c r="A27011" t="s">
        <v>27321</v>
      </c>
      <c r="B27011">
        <v>0</v>
      </c>
      <c r="C27011">
        <v>0</v>
      </c>
      <c r="D27011">
        <v>4094320</v>
      </c>
      <c r="E27011">
        <v>1989000</v>
      </c>
      <c r="F27011" s="4">
        <f t="shared" ref="F27011:F27074" si="422">SUM(C27011:E27011)/3</f>
        <v>2027773.3333333333</v>
      </c>
    </row>
    <row r="27012" spans="1:6" x14ac:dyDescent="0.3">
      <c r="A27012" t="s">
        <v>27322</v>
      </c>
      <c r="B27012">
        <v>0</v>
      </c>
      <c r="C27012">
        <v>0</v>
      </c>
      <c r="D27012">
        <v>1384900</v>
      </c>
      <c r="E27012">
        <v>0</v>
      </c>
      <c r="F27012" s="4">
        <f t="shared" si="422"/>
        <v>461633.33333333331</v>
      </c>
    </row>
    <row r="27013" spans="1:6" x14ac:dyDescent="0.3">
      <c r="A27013" t="s">
        <v>27323</v>
      </c>
      <c r="B27013">
        <v>0</v>
      </c>
      <c r="C27013">
        <v>1057950</v>
      </c>
      <c r="D27013">
        <v>0</v>
      </c>
      <c r="E27013">
        <v>0</v>
      </c>
      <c r="F27013" s="4">
        <f t="shared" si="422"/>
        <v>352650</v>
      </c>
    </row>
    <row r="27014" spans="1:6" x14ac:dyDescent="0.3">
      <c r="A27014" t="s">
        <v>630</v>
      </c>
      <c r="B27014">
        <v>160000</v>
      </c>
      <c r="C27014">
        <v>0</v>
      </c>
      <c r="D27014">
        <v>1118020</v>
      </c>
      <c r="E27014">
        <v>790240</v>
      </c>
      <c r="F27014" s="4">
        <f t="shared" si="422"/>
        <v>636086.66666666663</v>
      </c>
    </row>
    <row r="27015" spans="1:6" x14ac:dyDescent="0.3">
      <c r="A27015" t="s">
        <v>27324</v>
      </c>
      <c r="B27015">
        <v>529900</v>
      </c>
      <c r="C27015">
        <v>0</v>
      </c>
      <c r="D27015">
        <v>0</v>
      </c>
      <c r="E27015">
        <v>0</v>
      </c>
      <c r="F27015" s="4">
        <f t="shared" si="422"/>
        <v>0</v>
      </c>
    </row>
    <row r="27016" spans="1:6" x14ac:dyDescent="0.3">
      <c r="A27016" t="s">
        <v>27325</v>
      </c>
      <c r="B27016">
        <v>382200</v>
      </c>
      <c r="C27016">
        <v>0</v>
      </c>
      <c r="D27016">
        <v>0</v>
      </c>
      <c r="E27016">
        <v>0</v>
      </c>
      <c r="F27016" s="4">
        <f t="shared" si="422"/>
        <v>0</v>
      </c>
    </row>
    <row r="27017" spans="1:6" x14ac:dyDescent="0.3">
      <c r="A27017" t="s">
        <v>27326</v>
      </c>
      <c r="B27017">
        <v>0</v>
      </c>
      <c r="C27017">
        <v>314770</v>
      </c>
      <c r="D27017">
        <v>0</v>
      </c>
      <c r="E27017">
        <v>0</v>
      </c>
      <c r="F27017" s="4">
        <f t="shared" si="422"/>
        <v>104923.33333333333</v>
      </c>
    </row>
    <row r="27018" spans="1:6" x14ac:dyDescent="0.3">
      <c r="A27018" t="s">
        <v>27327</v>
      </c>
      <c r="B27018">
        <v>0</v>
      </c>
      <c r="C27018">
        <v>0</v>
      </c>
      <c r="D27018">
        <v>948230</v>
      </c>
      <c r="E27018">
        <v>0</v>
      </c>
      <c r="F27018" s="4">
        <f t="shared" si="422"/>
        <v>316076.66666666669</v>
      </c>
    </row>
    <row r="27019" spans="1:6" x14ac:dyDescent="0.3">
      <c r="A27019" t="s">
        <v>27328</v>
      </c>
      <c r="B27019">
        <v>0</v>
      </c>
      <c r="C27019">
        <v>2151240</v>
      </c>
      <c r="D27019">
        <v>234600</v>
      </c>
      <c r="E27019">
        <v>1300240</v>
      </c>
      <c r="F27019" s="4">
        <f t="shared" si="422"/>
        <v>1228693.3333333333</v>
      </c>
    </row>
    <row r="27020" spans="1:6" x14ac:dyDescent="0.3">
      <c r="A27020" t="s">
        <v>27329</v>
      </c>
      <c r="B27020">
        <v>2129060</v>
      </c>
      <c r="C27020">
        <v>0</v>
      </c>
      <c r="D27020">
        <v>0</v>
      </c>
      <c r="E27020">
        <v>0</v>
      </c>
      <c r="F27020" s="4">
        <f t="shared" si="422"/>
        <v>0</v>
      </c>
    </row>
    <row r="27021" spans="1:6" x14ac:dyDescent="0.3">
      <c r="A27021" t="s">
        <v>27330</v>
      </c>
      <c r="B27021">
        <v>0</v>
      </c>
      <c r="C27021">
        <v>0</v>
      </c>
      <c r="D27021">
        <v>935410</v>
      </c>
      <c r="E27021">
        <v>551460</v>
      </c>
      <c r="F27021" s="4">
        <f t="shared" si="422"/>
        <v>495623.33333333331</v>
      </c>
    </row>
    <row r="27022" spans="1:6" x14ac:dyDescent="0.3">
      <c r="A27022" t="s">
        <v>27331</v>
      </c>
      <c r="B27022">
        <v>0</v>
      </c>
      <c r="C27022">
        <v>1587680</v>
      </c>
      <c r="D27022">
        <v>0</v>
      </c>
      <c r="E27022">
        <v>1814500</v>
      </c>
      <c r="F27022" s="4">
        <f t="shared" si="422"/>
        <v>1134060</v>
      </c>
    </row>
    <row r="27023" spans="1:6" x14ac:dyDescent="0.3">
      <c r="A27023" t="s">
        <v>27332</v>
      </c>
      <c r="B27023">
        <v>0</v>
      </c>
      <c r="C27023">
        <v>950000</v>
      </c>
      <c r="D27023">
        <v>1009890</v>
      </c>
      <c r="E27023">
        <v>1566900</v>
      </c>
      <c r="F27023" s="4">
        <f t="shared" si="422"/>
        <v>1175596.6666666667</v>
      </c>
    </row>
    <row r="27024" spans="1:6" x14ac:dyDescent="0.3">
      <c r="A27024" t="s">
        <v>27333</v>
      </c>
      <c r="B27024">
        <v>0</v>
      </c>
      <c r="C27024">
        <v>2729500</v>
      </c>
      <c r="D27024">
        <v>0</v>
      </c>
      <c r="E27024">
        <v>2156700</v>
      </c>
      <c r="F27024" s="4">
        <f t="shared" si="422"/>
        <v>1628733.3333333333</v>
      </c>
    </row>
    <row r="27025" spans="1:6" x14ac:dyDescent="0.3">
      <c r="A27025" t="s">
        <v>27334</v>
      </c>
      <c r="B27025">
        <v>0</v>
      </c>
      <c r="C27025">
        <v>370000</v>
      </c>
      <c r="D27025">
        <v>581490</v>
      </c>
      <c r="E27025">
        <v>0</v>
      </c>
      <c r="F27025" s="4">
        <f t="shared" si="422"/>
        <v>317163.33333333331</v>
      </c>
    </row>
    <row r="27026" spans="1:6" x14ac:dyDescent="0.3">
      <c r="A27026" t="s">
        <v>27335</v>
      </c>
      <c r="B27026">
        <v>0</v>
      </c>
      <c r="C27026">
        <v>0</v>
      </c>
      <c r="D27026">
        <v>565920</v>
      </c>
      <c r="E27026">
        <v>0</v>
      </c>
      <c r="F27026" s="4">
        <f t="shared" si="422"/>
        <v>188640</v>
      </c>
    </row>
    <row r="27027" spans="1:6" x14ac:dyDescent="0.3">
      <c r="A27027" t="s">
        <v>483</v>
      </c>
      <c r="B27027">
        <v>0</v>
      </c>
      <c r="C27027">
        <v>0</v>
      </c>
      <c r="D27027">
        <v>682000</v>
      </c>
      <c r="E27027">
        <v>0</v>
      </c>
      <c r="F27027" s="4">
        <f t="shared" si="422"/>
        <v>227333.33333333334</v>
      </c>
    </row>
    <row r="27028" spans="1:6" x14ac:dyDescent="0.3">
      <c r="A27028" t="s">
        <v>27336</v>
      </c>
      <c r="B27028">
        <v>0</v>
      </c>
      <c r="C27028">
        <v>5897160</v>
      </c>
      <c r="D27028">
        <v>0</v>
      </c>
      <c r="E27028">
        <v>0</v>
      </c>
      <c r="F27028" s="4">
        <f t="shared" si="422"/>
        <v>1965720</v>
      </c>
    </row>
    <row r="27029" spans="1:6" x14ac:dyDescent="0.3">
      <c r="A27029" t="s">
        <v>27337</v>
      </c>
      <c r="B27029">
        <v>0</v>
      </c>
      <c r="C27029">
        <v>0</v>
      </c>
      <c r="D27029">
        <v>814450</v>
      </c>
      <c r="E27029">
        <v>0</v>
      </c>
      <c r="F27029" s="4">
        <f t="shared" si="422"/>
        <v>271483.33333333331</v>
      </c>
    </row>
    <row r="27030" spans="1:6" x14ac:dyDescent="0.3">
      <c r="A27030" t="s">
        <v>27338</v>
      </c>
      <c r="B27030">
        <v>0</v>
      </c>
      <c r="C27030">
        <v>0</v>
      </c>
      <c r="D27030">
        <v>955500</v>
      </c>
      <c r="E27030">
        <v>0</v>
      </c>
      <c r="F27030" s="4">
        <f t="shared" si="422"/>
        <v>318500</v>
      </c>
    </row>
    <row r="27031" spans="1:6" x14ac:dyDescent="0.3">
      <c r="A27031" t="s">
        <v>27339</v>
      </c>
      <c r="B27031">
        <v>2047600</v>
      </c>
      <c r="C27031">
        <v>0</v>
      </c>
      <c r="D27031">
        <v>0</v>
      </c>
      <c r="E27031">
        <v>2737900</v>
      </c>
      <c r="F27031" s="4">
        <f t="shared" si="422"/>
        <v>912633.33333333337</v>
      </c>
    </row>
    <row r="27032" spans="1:6" x14ac:dyDescent="0.3">
      <c r="A27032" t="s">
        <v>27340</v>
      </c>
      <c r="B27032">
        <v>241150</v>
      </c>
      <c r="C27032">
        <v>0</v>
      </c>
      <c r="D27032">
        <v>0</v>
      </c>
      <c r="E27032">
        <v>282100</v>
      </c>
      <c r="F27032" s="4">
        <f t="shared" si="422"/>
        <v>94033.333333333328</v>
      </c>
    </row>
    <row r="27033" spans="1:6" x14ac:dyDescent="0.3">
      <c r="A27033" t="s">
        <v>27341</v>
      </c>
      <c r="B27033">
        <v>0</v>
      </c>
      <c r="C27033">
        <v>21182140</v>
      </c>
      <c r="D27033">
        <v>7056860</v>
      </c>
      <c r="E27033">
        <v>8725610</v>
      </c>
      <c r="F27033" s="4">
        <f t="shared" si="422"/>
        <v>12321536.666666666</v>
      </c>
    </row>
    <row r="27034" spans="1:6" x14ac:dyDescent="0.3">
      <c r="A27034" t="s">
        <v>27342</v>
      </c>
      <c r="B27034">
        <v>296000</v>
      </c>
      <c r="C27034">
        <v>0</v>
      </c>
      <c r="D27034">
        <v>0</v>
      </c>
      <c r="E27034">
        <v>0</v>
      </c>
      <c r="F27034" s="4">
        <f t="shared" si="422"/>
        <v>0</v>
      </c>
    </row>
    <row r="27035" spans="1:6" x14ac:dyDescent="0.3">
      <c r="A27035" t="s">
        <v>27343</v>
      </c>
      <c r="B27035">
        <v>0</v>
      </c>
      <c r="C27035">
        <v>702150</v>
      </c>
      <c r="D27035">
        <v>0</v>
      </c>
      <c r="E27035">
        <v>0</v>
      </c>
      <c r="F27035" s="4">
        <f t="shared" si="422"/>
        <v>234050</v>
      </c>
    </row>
    <row r="27036" spans="1:6" x14ac:dyDescent="0.3">
      <c r="A27036" t="s">
        <v>787</v>
      </c>
      <c r="B27036">
        <v>2275640</v>
      </c>
      <c r="C27036">
        <v>2999260</v>
      </c>
      <c r="D27036">
        <v>0</v>
      </c>
      <c r="E27036">
        <v>2524340</v>
      </c>
      <c r="F27036" s="4">
        <f t="shared" si="422"/>
        <v>1841200</v>
      </c>
    </row>
    <row r="27037" spans="1:6" x14ac:dyDescent="0.3">
      <c r="A27037" t="s">
        <v>27344</v>
      </c>
      <c r="B27037">
        <v>0</v>
      </c>
      <c r="C27037">
        <v>0</v>
      </c>
      <c r="D27037">
        <v>339430</v>
      </c>
      <c r="E27037">
        <v>586950</v>
      </c>
      <c r="F27037" s="4">
        <f t="shared" si="422"/>
        <v>308793.33333333331</v>
      </c>
    </row>
    <row r="27038" spans="1:6" x14ac:dyDescent="0.3">
      <c r="A27038" t="s">
        <v>27345</v>
      </c>
      <c r="B27038">
        <v>0</v>
      </c>
      <c r="C27038">
        <v>1265440</v>
      </c>
      <c r="D27038">
        <v>0</v>
      </c>
      <c r="E27038">
        <v>1022400</v>
      </c>
      <c r="F27038" s="4">
        <f t="shared" si="422"/>
        <v>762613.33333333337</v>
      </c>
    </row>
    <row r="27039" spans="1:6" x14ac:dyDescent="0.3">
      <c r="A27039" t="s">
        <v>27346</v>
      </c>
      <c r="B27039">
        <v>0</v>
      </c>
      <c r="C27039">
        <v>2228240</v>
      </c>
      <c r="D27039">
        <v>0</v>
      </c>
      <c r="E27039">
        <v>2154350</v>
      </c>
      <c r="F27039" s="4">
        <f t="shared" si="422"/>
        <v>1460863.3333333333</v>
      </c>
    </row>
    <row r="27040" spans="1:6" x14ac:dyDescent="0.3">
      <c r="A27040" t="s">
        <v>27347</v>
      </c>
      <c r="B27040">
        <v>1058800</v>
      </c>
      <c r="C27040">
        <v>0</v>
      </c>
      <c r="D27040">
        <v>0</v>
      </c>
      <c r="E27040">
        <v>0</v>
      </c>
      <c r="F27040" s="4">
        <f t="shared" si="422"/>
        <v>0</v>
      </c>
    </row>
    <row r="27041" spans="1:6" x14ac:dyDescent="0.3">
      <c r="A27041" t="s">
        <v>27348</v>
      </c>
      <c r="B27041">
        <v>512000</v>
      </c>
      <c r="C27041">
        <v>1480000</v>
      </c>
      <c r="D27041">
        <v>0</v>
      </c>
      <c r="E27041">
        <v>820000</v>
      </c>
      <c r="F27041" s="4">
        <f t="shared" si="422"/>
        <v>766666.66666666663</v>
      </c>
    </row>
    <row r="27042" spans="1:6" x14ac:dyDescent="0.3">
      <c r="A27042" t="s">
        <v>27349</v>
      </c>
      <c r="B27042">
        <v>1245000</v>
      </c>
      <c r="C27042">
        <v>0</v>
      </c>
      <c r="D27042">
        <v>0</v>
      </c>
      <c r="E27042">
        <v>0</v>
      </c>
      <c r="F27042" s="4">
        <f t="shared" si="422"/>
        <v>0</v>
      </c>
    </row>
    <row r="27043" spans="1:6" x14ac:dyDescent="0.3">
      <c r="A27043" t="s">
        <v>27350</v>
      </c>
      <c r="B27043">
        <v>1501500</v>
      </c>
      <c r="C27043">
        <v>0</v>
      </c>
      <c r="D27043">
        <v>300300</v>
      </c>
      <c r="E27043">
        <v>386000</v>
      </c>
      <c r="F27043" s="4">
        <f t="shared" si="422"/>
        <v>228766.66666666666</v>
      </c>
    </row>
    <row r="27044" spans="1:6" x14ac:dyDescent="0.3">
      <c r="A27044" t="s">
        <v>27351</v>
      </c>
      <c r="B27044">
        <v>0</v>
      </c>
      <c r="C27044">
        <v>291200</v>
      </c>
      <c r="D27044">
        <v>0</v>
      </c>
      <c r="E27044">
        <v>0</v>
      </c>
      <c r="F27044" s="4">
        <f t="shared" si="422"/>
        <v>97066.666666666672</v>
      </c>
    </row>
    <row r="27045" spans="1:6" x14ac:dyDescent="0.3">
      <c r="A27045" t="s">
        <v>27352</v>
      </c>
      <c r="B27045">
        <v>0</v>
      </c>
      <c r="C27045">
        <v>2373130</v>
      </c>
      <c r="D27045">
        <v>0</v>
      </c>
      <c r="E27045">
        <v>0</v>
      </c>
      <c r="F27045" s="4">
        <f t="shared" si="422"/>
        <v>791043.33333333337</v>
      </c>
    </row>
    <row r="27046" spans="1:6" x14ac:dyDescent="0.3">
      <c r="A27046" t="s">
        <v>27353</v>
      </c>
      <c r="B27046">
        <v>0</v>
      </c>
      <c r="C27046">
        <v>560370</v>
      </c>
      <c r="D27046">
        <v>264600</v>
      </c>
      <c r="E27046">
        <v>2149370</v>
      </c>
      <c r="F27046" s="4">
        <f t="shared" si="422"/>
        <v>991446.66666666663</v>
      </c>
    </row>
    <row r="27047" spans="1:6" x14ac:dyDescent="0.3">
      <c r="A27047" t="s">
        <v>27354</v>
      </c>
      <c r="B27047">
        <v>0</v>
      </c>
      <c r="C27047">
        <v>0</v>
      </c>
      <c r="D27047">
        <v>1292320</v>
      </c>
      <c r="E27047">
        <v>386000</v>
      </c>
      <c r="F27047" s="4">
        <f t="shared" si="422"/>
        <v>559440</v>
      </c>
    </row>
    <row r="27048" spans="1:6" x14ac:dyDescent="0.3">
      <c r="A27048" t="s">
        <v>27355</v>
      </c>
      <c r="B27048">
        <v>0</v>
      </c>
      <c r="C27048">
        <v>1213940</v>
      </c>
      <c r="D27048">
        <v>1272540</v>
      </c>
      <c r="E27048">
        <v>768040</v>
      </c>
      <c r="F27048" s="4">
        <f t="shared" si="422"/>
        <v>1084840</v>
      </c>
    </row>
    <row r="27049" spans="1:6" x14ac:dyDescent="0.3">
      <c r="A27049" t="s">
        <v>27356</v>
      </c>
      <c r="B27049">
        <v>1368000</v>
      </c>
      <c r="C27049">
        <v>0</v>
      </c>
      <c r="D27049">
        <v>0</v>
      </c>
      <c r="E27049">
        <v>0</v>
      </c>
      <c r="F27049" s="4">
        <f t="shared" si="422"/>
        <v>0</v>
      </c>
    </row>
    <row r="27050" spans="1:6" x14ac:dyDescent="0.3">
      <c r="A27050" t="s">
        <v>27357</v>
      </c>
      <c r="B27050">
        <v>0</v>
      </c>
      <c r="C27050">
        <v>0</v>
      </c>
      <c r="D27050">
        <v>1236510</v>
      </c>
      <c r="E27050">
        <v>820000</v>
      </c>
      <c r="F27050" s="4">
        <f t="shared" si="422"/>
        <v>685503.33333333337</v>
      </c>
    </row>
    <row r="27051" spans="1:6" x14ac:dyDescent="0.3">
      <c r="A27051" t="s">
        <v>27358</v>
      </c>
      <c r="B27051">
        <v>726810</v>
      </c>
      <c r="C27051">
        <v>0</v>
      </c>
      <c r="D27051">
        <v>118300</v>
      </c>
      <c r="E27051">
        <v>0</v>
      </c>
      <c r="F27051" s="4">
        <f t="shared" si="422"/>
        <v>39433.333333333336</v>
      </c>
    </row>
    <row r="27052" spans="1:6" x14ac:dyDescent="0.3">
      <c r="A27052" t="s">
        <v>27359</v>
      </c>
      <c r="B27052">
        <v>0</v>
      </c>
      <c r="C27052">
        <v>530000</v>
      </c>
      <c r="D27052">
        <v>0</v>
      </c>
      <c r="E27052">
        <v>450560</v>
      </c>
      <c r="F27052" s="4">
        <f t="shared" si="422"/>
        <v>326853.33333333331</v>
      </c>
    </row>
    <row r="27053" spans="1:6" x14ac:dyDescent="0.3">
      <c r="A27053" t="s">
        <v>27360</v>
      </c>
      <c r="B27053">
        <v>1045950</v>
      </c>
      <c r="C27053">
        <v>0</v>
      </c>
      <c r="D27053">
        <v>1348450</v>
      </c>
      <c r="E27053">
        <v>0</v>
      </c>
      <c r="F27053" s="4">
        <f t="shared" si="422"/>
        <v>449483.33333333331</v>
      </c>
    </row>
    <row r="27054" spans="1:6" x14ac:dyDescent="0.3">
      <c r="A27054" t="s">
        <v>27361</v>
      </c>
      <c r="B27054">
        <v>0</v>
      </c>
      <c r="C27054">
        <v>0</v>
      </c>
      <c r="D27054">
        <v>1018360</v>
      </c>
      <c r="E27054">
        <v>820000</v>
      </c>
      <c r="F27054" s="4">
        <f t="shared" si="422"/>
        <v>612786.66666666663</v>
      </c>
    </row>
    <row r="27055" spans="1:6" x14ac:dyDescent="0.3">
      <c r="A27055" t="s">
        <v>27362</v>
      </c>
      <c r="B27055">
        <v>1331620</v>
      </c>
      <c r="C27055">
        <v>0</v>
      </c>
      <c r="D27055">
        <v>1576100</v>
      </c>
      <c r="E27055">
        <v>1054000</v>
      </c>
      <c r="F27055" s="4">
        <f t="shared" si="422"/>
        <v>876700</v>
      </c>
    </row>
    <row r="27056" spans="1:6" x14ac:dyDescent="0.3">
      <c r="A27056" t="s">
        <v>27363</v>
      </c>
      <c r="B27056">
        <v>0</v>
      </c>
      <c r="C27056">
        <v>3373500</v>
      </c>
      <c r="D27056">
        <v>0</v>
      </c>
      <c r="E27056">
        <v>2189200</v>
      </c>
      <c r="F27056" s="4">
        <f t="shared" si="422"/>
        <v>1854233.3333333333</v>
      </c>
    </row>
    <row r="27057" spans="1:6" x14ac:dyDescent="0.3">
      <c r="A27057" t="s">
        <v>27364</v>
      </c>
      <c r="B27057">
        <v>0</v>
      </c>
      <c r="C27057">
        <v>0</v>
      </c>
      <c r="D27057">
        <v>811440</v>
      </c>
      <c r="E27057">
        <v>0</v>
      </c>
      <c r="F27057" s="4">
        <f t="shared" si="422"/>
        <v>270480</v>
      </c>
    </row>
    <row r="27058" spans="1:6" x14ac:dyDescent="0.3">
      <c r="A27058" t="s">
        <v>27365</v>
      </c>
      <c r="B27058">
        <v>0</v>
      </c>
      <c r="C27058">
        <v>1566790</v>
      </c>
      <c r="D27058">
        <v>0</v>
      </c>
      <c r="E27058">
        <v>673400</v>
      </c>
      <c r="F27058" s="4">
        <f t="shared" si="422"/>
        <v>746730</v>
      </c>
    </row>
    <row r="27059" spans="1:6" x14ac:dyDescent="0.3">
      <c r="A27059" t="s">
        <v>27366</v>
      </c>
      <c r="B27059">
        <v>1930640</v>
      </c>
      <c r="C27059">
        <v>2068540</v>
      </c>
      <c r="D27059">
        <v>0</v>
      </c>
      <c r="E27059">
        <v>2138500</v>
      </c>
      <c r="F27059" s="4">
        <f t="shared" si="422"/>
        <v>1402346.6666666667</v>
      </c>
    </row>
    <row r="27060" spans="1:6" x14ac:dyDescent="0.3">
      <c r="A27060" t="s">
        <v>27367</v>
      </c>
      <c r="B27060">
        <v>0</v>
      </c>
      <c r="C27060">
        <v>1682740</v>
      </c>
      <c r="D27060">
        <v>0</v>
      </c>
      <c r="E27060">
        <v>0</v>
      </c>
      <c r="F27060" s="4">
        <f t="shared" si="422"/>
        <v>560913.33333333337</v>
      </c>
    </row>
    <row r="27061" spans="1:6" x14ac:dyDescent="0.3">
      <c r="A27061" t="s">
        <v>27368</v>
      </c>
      <c r="B27061">
        <v>608000</v>
      </c>
      <c r="C27061">
        <v>0</v>
      </c>
      <c r="D27061">
        <v>0</v>
      </c>
      <c r="E27061">
        <v>0</v>
      </c>
      <c r="F27061" s="4">
        <f t="shared" si="422"/>
        <v>0</v>
      </c>
    </row>
    <row r="27062" spans="1:6" x14ac:dyDescent="0.3">
      <c r="A27062" t="s">
        <v>27369</v>
      </c>
      <c r="B27062">
        <v>0</v>
      </c>
      <c r="C27062">
        <v>772000</v>
      </c>
      <c r="D27062">
        <v>0</v>
      </c>
      <c r="E27062">
        <v>0</v>
      </c>
      <c r="F27062" s="4">
        <f t="shared" si="422"/>
        <v>257333.33333333334</v>
      </c>
    </row>
    <row r="27063" spans="1:6" x14ac:dyDescent="0.3">
      <c r="A27063" t="s">
        <v>27370</v>
      </c>
      <c r="B27063">
        <v>0</v>
      </c>
      <c r="C27063">
        <v>1515060</v>
      </c>
      <c r="D27063">
        <v>423150</v>
      </c>
      <c r="E27063">
        <v>1494800</v>
      </c>
      <c r="F27063" s="4">
        <f t="shared" si="422"/>
        <v>1144336.6666666667</v>
      </c>
    </row>
    <row r="27064" spans="1:6" x14ac:dyDescent="0.3">
      <c r="A27064" t="s">
        <v>27371</v>
      </c>
      <c r="B27064">
        <v>0</v>
      </c>
      <c r="C27064">
        <v>1139820</v>
      </c>
      <c r="D27064">
        <v>3700000</v>
      </c>
      <c r="E27064">
        <v>836560</v>
      </c>
      <c r="F27064" s="4">
        <f t="shared" si="422"/>
        <v>1892126.6666666667</v>
      </c>
    </row>
    <row r="27065" spans="1:6" x14ac:dyDescent="0.3">
      <c r="A27065" t="s">
        <v>27372</v>
      </c>
      <c r="B27065">
        <v>0</v>
      </c>
      <c r="C27065">
        <v>0</v>
      </c>
      <c r="D27065">
        <v>349000</v>
      </c>
      <c r="E27065">
        <v>0</v>
      </c>
      <c r="F27065" s="4">
        <f t="shared" si="422"/>
        <v>116333.33333333333</v>
      </c>
    </row>
    <row r="27066" spans="1:6" x14ac:dyDescent="0.3">
      <c r="A27066" t="s">
        <v>27373</v>
      </c>
      <c r="B27066">
        <v>0</v>
      </c>
      <c r="C27066">
        <v>0</v>
      </c>
      <c r="D27066">
        <v>1200460</v>
      </c>
      <c r="E27066">
        <v>0</v>
      </c>
      <c r="F27066" s="4">
        <f t="shared" si="422"/>
        <v>400153.33333333331</v>
      </c>
    </row>
    <row r="27067" spans="1:6" x14ac:dyDescent="0.3">
      <c r="A27067" t="s">
        <v>27374</v>
      </c>
      <c r="B27067">
        <v>740000</v>
      </c>
      <c r="C27067">
        <v>0</v>
      </c>
      <c r="D27067">
        <v>248000</v>
      </c>
      <c r="E27067">
        <v>0</v>
      </c>
      <c r="F27067" s="4">
        <f t="shared" si="422"/>
        <v>82666.666666666672</v>
      </c>
    </row>
    <row r="27068" spans="1:6" x14ac:dyDescent="0.3">
      <c r="A27068" t="s">
        <v>27375</v>
      </c>
      <c r="B27068">
        <v>769860</v>
      </c>
      <c r="C27068">
        <v>0</v>
      </c>
      <c r="D27068">
        <v>0</v>
      </c>
      <c r="E27068">
        <v>0</v>
      </c>
      <c r="F27068" s="4">
        <f t="shared" si="422"/>
        <v>0</v>
      </c>
    </row>
    <row r="27069" spans="1:6" x14ac:dyDescent="0.3">
      <c r="A27069" t="s">
        <v>27376</v>
      </c>
      <c r="B27069">
        <v>0</v>
      </c>
      <c r="C27069">
        <v>1288000</v>
      </c>
      <c r="D27069">
        <v>0</v>
      </c>
      <c r="E27069">
        <v>0</v>
      </c>
      <c r="F27069" s="4">
        <f t="shared" si="422"/>
        <v>429333.33333333331</v>
      </c>
    </row>
    <row r="27070" spans="1:6" x14ac:dyDescent="0.3">
      <c r="A27070" t="s">
        <v>27377</v>
      </c>
      <c r="B27070">
        <v>687290</v>
      </c>
      <c r="C27070">
        <v>0</v>
      </c>
      <c r="D27070">
        <v>0</v>
      </c>
      <c r="E27070">
        <v>1144840</v>
      </c>
      <c r="F27070" s="4">
        <f t="shared" si="422"/>
        <v>381613.33333333331</v>
      </c>
    </row>
    <row r="27071" spans="1:6" x14ac:dyDescent="0.3">
      <c r="A27071" t="s">
        <v>27378</v>
      </c>
      <c r="B27071">
        <v>0</v>
      </c>
      <c r="C27071">
        <v>256000</v>
      </c>
      <c r="D27071">
        <v>0</v>
      </c>
      <c r="E27071">
        <v>0</v>
      </c>
      <c r="F27071" s="4">
        <f t="shared" si="422"/>
        <v>85333.333333333328</v>
      </c>
    </row>
    <row r="27072" spans="1:6" x14ac:dyDescent="0.3">
      <c r="A27072" t="s">
        <v>27379</v>
      </c>
      <c r="B27072">
        <v>0</v>
      </c>
      <c r="C27072">
        <v>0</v>
      </c>
      <c r="D27072">
        <v>2084240</v>
      </c>
      <c r="E27072">
        <v>0</v>
      </c>
      <c r="F27072" s="4">
        <f t="shared" si="422"/>
        <v>694746.66666666663</v>
      </c>
    </row>
    <row r="27073" spans="1:6" x14ac:dyDescent="0.3">
      <c r="A27073" t="s">
        <v>27380</v>
      </c>
      <c r="B27073">
        <v>0</v>
      </c>
      <c r="C27073">
        <v>640000</v>
      </c>
      <c r="D27073">
        <v>0</v>
      </c>
      <c r="E27073">
        <v>2012720</v>
      </c>
      <c r="F27073" s="4">
        <f t="shared" si="422"/>
        <v>884240</v>
      </c>
    </row>
    <row r="27074" spans="1:6" x14ac:dyDescent="0.3">
      <c r="A27074" t="s">
        <v>27381</v>
      </c>
      <c r="B27074">
        <v>929420</v>
      </c>
      <c r="C27074">
        <v>0</v>
      </c>
      <c r="D27074">
        <v>0</v>
      </c>
      <c r="E27074">
        <v>0</v>
      </c>
      <c r="F27074" s="4">
        <f t="shared" si="422"/>
        <v>0</v>
      </c>
    </row>
    <row r="27075" spans="1:6" x14ac:dyDescent="0.3">
      <c r="A27075" t="s">
        <v>27382</v>
      </c>
      <c r="B27075">
        <v>0</v>
      </c>
      <c r="C27075">
        <v>0</v>
      </c>
      <c r="D27075">
        <v>409500</v>
      </c>
      <c r="E27075">
        <v>240400</v>
      </c>
      <c r="F27075" s="4">
        <f t="shared" ref="F27075:F27138" si="423">SUM(C27075:E27075)/3</f>
        <v>216633.33333333334</v>
      </c>
    </row>
    <row r="27076" spans="1:6" x14ac:dyDescent="0.3">
      <c r="A27076" t="s">
        <v>27383</v>
      </c>
      <c r="B27076">
        <v>0</v>
      </c>
      <c r="C27076">
        <v>0</v>
      </c>
      <c r="D27076">
        <v>5155870</v>
      </c>
      <c r="E27076">
        <v>0</v>
      </c>
      <c r="F27076" s="4">
        <f t="shared" si="423"/>
        <v>1718623.3333333333</v>
      </c>
    </row>
    <row r="27077" spans="1:6" x14ac:dyDescent="0.3">
      <c r="A27077" t="s">
        <v>27384</v>
      </c>
      <c r="B27077">
        <v>0</v>
      </c>
      <c r="C27077">
        <v>0</v>
      </c>
      <c r="D27077">
        <v>1063300</v>
      </c>
      <c r="E27077">
        <v>0</v>
      </c>
      <c r="F27077" s="4">
        <f t="shared" si="423"/>
        <v>354433.33333333331</v>
      </c>
    </row>
    <row r="27078" spans="1:6" x14ac:dyDescent="0.3">
      <c r="A27078" t="s">
        <v>27385</v>
      </c>
      <c r="B27078">
        <v>0</v>
      </c>
      <c r="C27078">
        <v>2436480</v>
      </c>
      <c r="D27078">
        <v>0</v>
      </c>
      <c r="E27078">
        <v>3040200</v>
      </c>
      <c r="F27078" s="4">
        <f t="shared" si="423"/>
        <v>1825560</v>
      </c>
    </row>
    <row r="27079" spans="1:6" x14ac:dyDescent="0.3">
      <c r="A27079" t="s">
        <v>27386</v>
      </c>
      <c r="B27079">
        <v>0</v>
      </c>
      <c r="C27079">
        <v>17722880</v>
      </c>
      <c r="D27079">
        <v>30069000</v>
      </c>
      <c r="E27079">
        <v>15831900</v>
      </c>
      <c r="F27079" s="4">
        <f t="shared" si="423"/>
        <v>21207926.666666668</v>
      </c>
    </row>
    <row r="27080" spans="1:6" x14ac:dyDescent="0.3">
      <c r="A27080" t="s">
        <v>27387</v>
      </c>
      <c r="B27080">
        <v>0</v>
      </c>
      <c r="C27080">
        <v>0</v>
      </c>
      <c r="D27080">
        <v>1040860</v>
      </c>
      <c r="E27080">
        <v>529440</v>
      </c>
      <c r="F27080" s="4">
        <f t="shared" si="423"/>
        <v>523433.33333333331</v>
      </c>
    </row>
    <row r="27081" spans="1:6" x14ac:dyDescent="0.3">
      <c r="A27081" t="s">
        <v>27388</v>
      </c>
      <c r="B27081">
        <v>0</v>
      </c>
      <c r="C27081">
        <v>2570940</v>
      </c>
      <c r="D27081">
        <v>0</v>
      </c>
      <c r="E27081">
        <v>0</v>
      </c>
      <c r="F27081" s="4">
        <f t="shared" si="423"/>
        <v>856980</v>
      </c>
    </row>
    <row r="27082" spans="1:6" x14ac:dyDescent="0.3">
      <c r="A27082" t="s">
        <v>27389</v>
      </c>
      <c r="B27082">
        <v>0</v>
      </c>
      <c r="C27082">
        <v>1203500</v>
      </c>
      <c r="D27082">
        <v>0</v>
      </c>
      <c r="E27082">
        <v>916780</v>
      </c>
      <c r="F27082" s="4">
        <f t="shared" si="423"/>
        <v>706760</v>
      </c>
    </row>
    <row r="27083" spans="1:6" x14ac:dyDescent="0.3">
      <c r="A27083" t="s">
        <v>27390</v>
      </c>
      <c r="B27083">
        <v>0</v>
      </c>
      <c r="C27083">
        <v>1181860</v>
      </c>
      <c r="D27083">
        <v>1396510</v>
      </c>
      <c r="E27083">
        <v>2240070</v>
      </c>
      <c r="F27083" s="4">
        <f t="shared" si="423"/>
        <v>1606146.6666666667</v>
      </c>
    </row>
    <row r="27084" spans="1:6" x14ac:dyDescent="0.3">
      <c r="A27084" t="s">
        <v>27391</v>
      </c>
      <c r="B27084">
        <v>598780</v>
      </c>
      <c r="C27084">
        <v>1480000</v>
      </c>
      <c r="D27084">
        <v>0</v>
      </c>
      <c r="E27084">
        <v>0</v>
      </c>
      <c r="F27084" s="4">
        <f t="shared" si="423"/>
        <v>493333.33333333331</v>
      </c>
    </row>
    <row r="27085" spans="1:6" x14ac:dyDescent="0.3">
      <c r="A27085" t="s">
        <v>27392</v>
      </c>
      <c r="B27085">
        <v>160000</v>
      </c>
      <c r="C27085">
        <v>0</v>
      </c>
      <c r="D27085">
        <v>0</v>
      </c>
      <c r="E27085">
        <v>0</v>
      </c>
      <c r="F27085" s="4">
        <f t="shared" si="423"/>
        <v>0</v>
      </c>
    </row>
    <row r="27086" spans="1:6" x14ac:dyDescent="0.3">
      <c r="A27086" t="s">
        <v>27393</v>
      </c>
      <c r="B27086">
        <v>0</v>
      </c>
      <c r="C27086">
        <v>0</v>
      </c>
      <c r="D27086">
        <v>1031500</v>
      </c>
      <c r="E27086">
        <v>744900</v>
      </c>
      <c r="F27086" s="4">
        <f t="shared" si="423"/>
        <v>592133.33333333337</v>
      </c>
    </row>
    <row r="27087" spans="1:6" x14ac:dyDescent="0.3">
      <c r="A27087" t="s">
        <v>27394</v>
      </c>
      <c r="B27087">
        <v>624260</v>
      </c>
      <c r="C27087">
        <v>0</v>
      </c>
      <c r="D27087">
        <v>529620</v>
      </c>
      <c r="E27087">
        <v>402000</v>
      </c>
      <c r="F27087" s="4">
        <f t="shared" si="423"/>
        <v>310540</v>
      </c>
    </row>
    <row r="27088" spans="1:6" x14ac:dyDescent="0.3">
      <c r="A27088" t="s">
        <v>27395</v>
      </c>
      <c r="B27088">
        <v>530320</v>
      </c>
      <c r="C27088">
        <v>612000</v>
      </c>
      <c r="D27088">
        <v>0</v>
      </c>
      <c r="E27088">
        <v>386000</v>
      </c>
      <c r="F27088" s="4">
        <f t="shared" si="423"/>
        <v>332666.66666666669</v>
      </c>
    </row>
    <row r="27089" spans="1:6" x14ac:dyDescent="0.3">
      <c r="A27089" t="s">
        <v>27396</v>
      </c>
      <c r="B27089">
        <v>0</v>
      </c>
      <c r="C27089">
        <v>2356900</v>
      </c>
      <c r="D27089">
        <v>2038450</v>
      </c>
      <c r="E27089">
        <v>3396380</v>
      </c>
      <c r="F27089" s="4">
        <f t="shared" si="423"/>
        <v>2597243.3333333335</v>
      </c>
    </row>
    <row r="27090" spans="1:6" x14ac:dyDescent="0.3">
      <c r="A27090" t="s">
        <v>27397</v>
      </c>
      <c r="B27090">
        <v>411950</v>
      </c>
      <c r="C27090">
        <v>0</v>
      </c>
      <c r="D27090">
        <v>0</v>
      </c>
      <c r="E27090">
        <v>0</v>
      </c>
      <c r="F27090" s="4">
        <f t="shared" si="423"/>
        <v>0</v>
      </c>
    </row>
    <row r="27091" spans="1:6" x14ac:dyDescent="0.3">
      <c r="A27091" t="s">
        <v>27398</v>
      </c>
      <c r="B27091">
        <v>0</v>
      </c>
      <c r="C27091">
        <v>477750</v>
      </c>
      <c r="D27091">
        <v>0</v>
      </c>
      <c r="E27091">
        <v>1186200</v>
      </c>
      <c r="F27091" s="4">
        <f t="shared" si="423"/>
        <v>554650</v>
      </c>
    </row>
    <row r="27092" spans="1:6" x14ac:dyDescent="0.3">
      <c r="A27092" t="s">
        <v>27399</v>
      </c>
      <c r="B27092">
        <v>0</v>
      </c>
      <c r="C27092">
        <v>2431780</v>
      </c>
      <c r="D27092">
        <v>0</v>
      </c>
      <c r="E27092">
        <v>0</v>
      </c>
      <c r="F27092" s="4">
        <f t="shared" si="423"/>
        <v>810593.33333333337</v>
      </c>
    </row>
    <row r="27093" spans="1:6" x14ac:dyDescent="0.3">
      <c r="A27093" t="s">
        <v>27400</v>
      </c>
      <c r="B27093">
        <v>0</v>
      </c>
      <c r="C27093">
        <v>3117680</v>
      </c>
      <c r="D27093">
        <v>0</v>
      </c>
      <c r="E27093">
        <v>4042310</v>
      </c>
      <c r="F27093" s="4">
        <f t="shared" si="423"/>
        <v>2386663.3333333335</v>
      </c>
    </row>
    <row r="27094" spans="1:6" x14ac:dyDescent="0.3">
      <c r="A27094" t="s">
        <v>27401</v>
      </c>
      <c r="B27094">
        <v>0</v>
      </c>
      <c r="C27094">
        <v>0</v>
      </c>
      <c r="D27094">
        <v>1879980</v>
      </c>
      <c r="E27094">
        <v>1201200</v>
      </c>
      <c r="F27094" s="4">
        <f t="shared" si="423"/>
        <v>1027060</v>
      </c>
    </row>
    <row r="27095" spans="1:6" x14ac:dyDescent="0.3">
      <c r="A27095" t="s">
        <v>27402</v>
      </c>
      <c r="B27095">
        <v>0</v>
      </c>
      <c r="C27095">
        <v>421100</v>
      </c>
      <c r="D27095">
        <v>0</v>
      </c>
      <c r="E27095">
        <v>0</v>
      </c>
      <c r="F27095" s="4">
        <f t="shared" si="423"/>
        <v>140366.66666666666</v>
      </c>
    </row>
    <row r="27096" spans="1:6" x14ac:dyDescent="0.3">
      <c r="A27096" t="s">
        <v>27403</v>
      </c>
      <c r="B27096">
        <v>0</v>
      </c>
      <c r="C27096">
        <v>982880</v>
      </c>
      <c r="D27096">
        <v>0</v>
      </c>
      <c r="E27096">
        <v>545640</v>
      </c>
      <c r="F27096" s="4">
        <f t="shared" si="423"/>
        <v>509506.66666666669</v>
      </c>
    </row>
    <row r="27097" spans="1:6" x14ac:dyDescent="0.3">
      <c r="A27097" t="s">
        <v>27404</v>
      </c>
      <c r="B27097">
        <v>0</v>
      </c>
      <c r="C27097">
        <v>1480000</v>
      </c>
      <c r="D27097">
        <v>0</v>
      </c>
      <c r="E27097">
        <v>0</v>
      </c>
      <c r="F27097" s="4">
        <f t="shared" si="423"/>
        <v>493333.33333333331</v>
      </c>
    </row>
    <row r="27098" spans="1:6" x14ac:dyDescent="0.3">
      <c r="A27098" t="s">
        <v>27405</v>
      </c>
      <c r="B27098">
        <v>2744660</v>
      </c>
      <c r="C27098">
        <v>1428000</v>
      </c>
      <c r="D27098">
        <v>0</v>
      </c>
      <c r="E27098">
        <v>0</v>
      </c>
      <c r="F27098" s="4">
        <f t="shared" si="423"/>
        <v>476000</v>
      </c>
    </row>
    <row r="27099" spans="1:6" x14ac:dyDescent="0.3">
      <c r="A27099" t="s">
        <v>27406</v>
      </c>
      <c r="B27099">
        <v>0</v>
      </c>
      <c r="C27099">
        <v>612000</v>
      </c>
      <c r="D27099">
        <v>1453940</v>
      </c>
      <c r="E27099">
        <v>755760</v>
      </c>
      <c r="F27099" s="4">
        <f t="shared" si="423"/>
        <v>940566.66666666663</v>
      </c>
    </row>
    <row r="27100" spans="1:6" x14ac:dyDescent="0.3">
      <c r="A27100" t="s">
        <v>594</v>
      </c>
      <c r="B27100">
        <v>0</v>
      </c>
      <c r="C27100">
        <v>2116370</v>
      </c>
      <c r="D27100">
        <v>2397450</v>
      </c>
      <c r="E27100">
        <v>2048980</v>
      </c>
      <c r="F27100" s="4">
        <f t="shared" si="423"/>
        <v>2187600</v>
      </c>
    </row>
    <row r="27101" spans="1:6" x14ac:dyDescent="0.3">
      <c r="A27101" t="s">
        <v>27407</v>
      </c>
      <c r="B27101">
        <v>551460</v>
      </c>
      <c r="C27101">
        <v>0</v>
      </c>
      <c r="D27101">
        <v>1585220</v>
      </c>
      <c r="E27101">
        <v>800800</v>
      </c>
      <c r="F27101" s="4">
        <f t="shared" si="423"/>
        <v>795340</v>
      </c>
    </row>
    <row r="27102" spans="1:6" x14ac:dyDescent="0.3">
      <c r="A27102" t="s">
        <v>27408</v>
      </c>
      <c r="B27102">
        <v>0</v>
      </c>
      <c r="C27102">
        <v>0</v>
      </c>
      <c r="D27102">
        <v>329420</v>
      </c>
      <c r="E27102">
        <v>1443260</v>
      </c>
      <c r="F27102" s="4">
        <f t="shared" si="423"/>
        <v>590893.33333333337</v>
      </c>
    </row>
    <row r="27103" spans="1:6" x14ac:dyDescent="0.3">
      <c r="A27103" t="s">
        <v>27409</v>
      </c>
      <c r="B27103">
        <v>616980</v>
      </c>
      <c r="C27103">
        <v>0</v>
      </c>
      <c r="D27103">
        <v>0</v>
      </c>
      <c r="E27103">
        <v>0</v>
      </c>
      <c r="F27103" s="4">
        <f t="shared" si="423"/>
        <v>0</v>
      </c>
    </row>
    <row r="27104" spans="1:6" x14ac:dyDescent="0.3">
      <c r="A27104" t="s">
        <v>27410</v>
      </c>
      <c r="B27104">
        <v>1242000</v>
      </c>
      <c r="C27104">
        <v>0</v>
      </c>
      <c r="D27104">
        <v>1097680</v>
      </c>
      <c r="E27104">
        <v>0</v>
      </c>
      <c r="F27104" s="4">
        <f t="shared" si="423"/>
        <v>365893.33333333331</v>
      </c>
    </row>
    <row r="27105" spans="1:6" x14ac:dyDescent="0.3">
      <c r="A27105" t="s">
        <v>27411</v>
      </c>
      <c r="B27105">
        <v>1220310</v>
      </c>
      <c r="C27105">
        <v>0</v>
      </c>
      <c r="D27105">
        <v>0</v>
      </c>
      <c r="E27105">
        <v>0</v>
      </c>
      <c r="F27105" s="4">
        <f t="shared" si="423"/>
        <v>0</v>
      </c>
    </row>
    <row r="27106" spans="1:6" x14ac:dyDescent="0.3">
      <c r="A27106" t="s">
        <v>27412</v>
      </c>
      <c r="B27106">
        <v>1298320</v>
      </c>
      <c r="C27106">
        <v>0</v>
      </c>
      <c r="D27106">
        <v>0</v>
      </c>
      <c r="E27106">
        <v>0</v>
      </c>
      <c r="F27106" s="4">
        <f t="shared" si="423"/>
        <v>0</v>
      </c>
    </row>
    <row r="27107" spans="1:6" x14ac:dyDescent="0.3">
      <c r="A27107" t="s">
        <v>619</v>
      </c>
      <c r="B27107">
        <v>0</v>
      </c>
      <c r="C27107">
        <v>0</v>
      </c>
      <c r="D27107">
        <v>716900</v>
      </c>
      <c r="E27107">
        <v>1096830</v>
      </c>
      <c r="F27107" s="4">
        <f t="shared" si="423"/>
        <v>604576.66666666663</v>
      </c>
    </row>
    <row r="27108" spans="1:6" x14ac:dyDescent="0.3">
      <c r="A27108" t="s">
        <v>27413</v>
      </c>
      <c r="B27108">
        <v>600000</v>
      </c>
      <c r="C27108">
        <v>0</v>
      </c>
      <c r="D27108">
        <v>0</v>
      </c>
      <c r="E27108">
        <v>0</v>
      </c>
      <c r="F27108" s="4">
        <f t="shared" si="423"/>
        <v>0</v>
      </c>
    </row>
    <row r="27109" spans="1:6" x14ac:dyDescent="0.3">
      <c r="A27109" t="s">
        <v>27414</v>
      </c>
      <c r="B27109">
        <v>0</v>
      </c>
      <c r="C27109">
        <v>2060240</v>
      </c>
      <c r="D27109">
        <v>2062400</v>
      </c>
      <c r="E27109">
        <v>3219840</v>
      </c>
      <c r="F27109" s="4">
        <f t="shared" si="423"/>
        <v>2447493.3333333335</v>
      </c>
    </row>
    <row r="27110" spans="1:6" x14ac:dyDescent="0.3">
      <c r="A27110" t="s">
        <v>27415</v>
      </c>
      <c r="B27110">
        <v>1122320</v>
      </c>
      <c r="C27110">
        <v>2754180</v>
      </c>
      <c r="D27110">
        <v>0</v>
      </c>
      <c r="E27110">
        <v>0</v>
      </c>
      <c r="F27110" s="4">
        <f t="shared" si="423"/>
        <v>918060</v>
      </c>
    </row>
    <row r="27111" spans="1:6" x14ac:dyDescent="0.3">
      <c r="A27111" t="s">
        <v>27416</v>
      </c>
      <c r="B27111">
        <v>1920600</v>
      </c>
      <c r="C27111">
        <v>1540770</v>
      </c>
      <c r="D27111">
        <v>0</v>
      </c>
      <c r="E27111">
        <v>2048230</v>
      </c>
      <c r="F27111" s="4">
        <f t="shared" si="423"/>
        <v>1196333.3333333333</v>
      </c>
    </row>
    <row r="27112" spans="1:6" x14ac:dyDescent="0.3">
      <c r="A27112" t="s">
        <v>27417</v>
      </c>
      <c r="B27112">
        <v>0</v>
      </c>
      <c r="C27112">
        <v>3057600</v>
      </c>
      <c r="D27112">
        <v>0</v>
      </c>
      <c r="E27112">
        <v>2361270</v>
      </c>
      <c r="F27112" s="4">
        <f t="shared" si="423"/>
        <v>1806290</v>
      </c>
    </row>
    <row r="27113" spans="1:6" x14ac:dyDescent="0.3">
      <c r="A27113" t="s">
        <v>27418</v>
      </c>
      <c r="B27113">
        <v>0</v>
      </c>
      <c r="C27113">
        <v>510510</v>
      </c>
      <c r="D27113">
        <v>0</v>
      </c>
      <c r="E27113">
        <v>1392120</v>
      </c>
      <c r="F27113" s="4">
        <f t="shared" si="423"/>
        <v>634210</v>
      </c>
    </row>
    <row r="27114" spans="1:6" x14ac:dyDescent="0.3">
      <c r="A27114" t="s">
        <v>27419</v>
      </c>
      <c r="B27114">
        <v>964650</v>
      </c>
      <c r="C27114">
        <v>0</v>
      </c>
      <c r="D27114">
        <v>505050</v>
      </c>
      <c r="E27114">
        <v>0</v>
      </c>
      <c r="F27114" s="4">
        <f t="shared" si="423"/>
        <v>168350</v>
      </c>
    </row>
    <row r="27115" spans="1:6" x14ac:dyDescent="0.3">
      <c r="A27115" t="s">
        <v>27420</v>
      </c>
      <c r="B27115">
        <v>0</v>
      </c>
      <c r="C27115">
        <v>1223200</v>
      </c>
      <c r="D27115">
        <v>1676220</v>
      </c>
      <c r="E27115">
        <v>500500</v>
      </c>
      <c r="F27115" s="4">
        <f t="shared" si="423"/>
        <v>1133306.6666666667</v>
      </c>
    </row>
    <row r="27116" spans="1:6" x14ac:dyDescent="0.3">
      <c r="A27116" t="s">
        <v>27421</v>
      </c>
      <c r="B27116">
        <v>0</v>
      </c>
      <c r="C27116">
        <v>1048800</v>
      </c>
      <c r="D27116">
        <v>0</v>
      </c>
      <c r="E27116">
        <v>0</v>
      </c>
      <c r="F27116" s="4">
        <f t="shared" si="423"/>
        <v>349600</v>
      </c>
    </row>
    <row r="27117" spans="1:6" x14ac:dyDescent="0.3">
      <c r="A27117" t="s">
        <v>27422</v>
      </c>
      <c r="B27117">
        <v>0</v>
      </c>
      <c r="C27117">
        <v>0</v>
      </c>
      <c r="D27117">
        <v>4763850</v>
      </c>
      <c r="E27117">
        <v>4057880</v>
      </c>
      <c r="F27117" s="4">
        <f t="shared" si="423"/>
        <v>2940576.6666666665</v>
      </c>
    </row>
    <row r="27118" spans="1:6" x14ac:dyDescent="0.3">
      <c r="A27118" t="s">
        <v>27423</v>
      </c>
      <c r="B27118">
        <v>0</v>
      </c>
      <c r="C27118">
        <v>0</v>
      </c>
      <c r="D27118">
        <v>604600</v>
      </c>
      <c r="E27118">
        <v>887560</v>
      </c>
      <c r="F27118" s="4">
        <f t="shared" si="423"/>
        <v>497386.66666666669</v>
      </c>
    </row>
    <row r="27119" spans="1:6" x14ac:dyDescent="0.3">
      <c r="A27119" t="s">
        <v>27424</v>
      </c>
      <c r="B27119">
        <v>0</v>
      </c>
      <c r="C27119">
        <v>425880</v>
      </c>
      <c r="D27119">
        <v>364000</v>
      </c>
      <c r="E27119">
        <v>0</v>
      </c>
      <c r="F27119" s="4">
        <f t="shared" si="423"/>
        <v>263293.33333333331</v>
      </c>
    </row>
    <row r="27120" spans="1:6" x14ac:dyDescent="0.3">
      <c r="A27120" t="s">
        <v>27425</v>
      </c>
      <c r="B27120">
        <v>791700</v>
      </c>
      <c r="C27120">
        <v>0</v>
      </c>
      <c r="D27120">
        <v>0</v>
      </c>
      <c r="E27120">
        <v>484500</v>
      </c>
      <c r="F27120" s="4">
        <f t="shared" si="423"/>
        <v>161500</v>
      </c>
    </row>
    <row r="27121" spans="1:6" x14ac:dyDescent="0.3">
      <c r="A27121" t="s">
        <v>27426</v>
      </c>
      <c r="B27121">
        <v>0</v>
      </c>
      <c r="C27121">
        <v>0</v>
      </c>
      <c r="D27121">
        <v>778800</v>
      </c>
      <c r="E27121">
        <v>0</v>
      </c>
      <c r="F27121" s="4">
        <f t="shared" si="423"/>
        <v>259600</v>
      </c>
    </row>
    <row r="27122" spans="1:6" x14ac:dyDescent="0.3">
      <c r="A27122" t="s">
        <v>27427</v>
      </c>
      <c r="B27122">
        <v>0</v>
      </c>
      <c r="C27122">
        <v>0</v>
      </c>
      <c r="D27122">
        <v>622200</v>
      </c>
      <c r="E27122">
        <v>0</v>
      </c>
      <c r="F27122" s="4">
        <f t="shared" si="423"/>
        <v>207400</v>
      </c>
    </row>
    <row r="27123" spans="1:6" x14ac:dyDescent="0.3">
      <c r="A27123" t="s">
        <v>27428</v>
      </c>
      <c r="B27123">
        <v>1021440</v>
      </c>
      <c r="C27123">
        <v>0</v>
      </c>
      <c r="D27123">
        <v>0</v>
      </c>
      <c r="E27123">
        <v>386000</v>
      </c>
      <c r="F27123" s="4">
        <f t="shared" si="423"/>
        <v>128666.66666666667</v>
      </c>
    </row>
    <row r="27124" spans="1:6" x14ac:dyDescent="0.3">
      <c r="A27124" t="s">
        <v>27429</v>
      </c>
      <c r="B27124">
        <v>0</v>
      </c>
      <c r="C27124">
        <v>633200</v>
      </c>
      <c r="D27124">
        <v>0</v>
      </c>
      <c r="E27124">
        <v>0</v>
      </c>
      <c r="F27124" s="4">
        <f t="shared" si="423"/>
        <v>211066.66666666666</v>
      </c>
    </row>
    <row r="27125" spans="1:6" x14ac:dyDescent="0.3">
      <c r="A27125" t="s">
        <v>27430</v>
      </c>
      <c r="B27125">
        <v>305000</v>
      </c>
      <c r="C27125">
        <v>0</v>
      </c>
      <c r="D27125">
        <v>0</v>
      </c>
      <c r="E27125">
        <v>302120</v>
      </c>
      <c r="F27125" s="4">
        <f t="shared" si="423"/>
        <v>100706.66666666667</v>
      </c>
    </row>
    <row r="27126" spans="1:6" x14ac:dyDescent="0.3">
      <c r="A27126" t="s">
        <v>27431</v>
      </c>
      <c r="B27126">
        <v>596880</v>
      </c>
      <c r="C27126">
        <v>0</v>
      </c>
      <c r="D27126">
        <v>0</v>
      </c>
      <c r="E27126">
        <v>0</v>
      </c>
      <c r="F27126" s="4">
        <f t="shared" si="423"/>
        <v>0</v>
      </c>
    </row>
    <row r="27127" spans="1:6" x14ac:dyDescent="0.3">
      <c r="A27127" t="s">
        <v>27432</v>
      </c>
      <c r="B27127">
        <v>0</v>
      </c>
      <c r="C27127">
        <v>370000</v>
      </c>
      <c r="D27127">
        <v>711920</v>
      </c>
      <c r="E27127">
        <v>0</v>
      </c>
      <c r="F27127" s="4">
        <f t="shared" si="423"/>
        <v>360640</v>
      </c>
    </row>
    <row r="27128" spans="1:6" x14ac:dyDescent="0.3">
      <c r="A27128" t="s">
        <v>27433</v>
      </c>
      <c r="B27128">
        <v>0</v>
      </c>
      <c r="C27128">
        <v>0</v>
      </c>
      <c r="D27128">
        <v>1322990</v>
      </c>
      <c r="E27128">
        <v>0</v>
      </c>
      <c r="F27128" s="4">
        <f t="shared" si="423"/>
        <v>440996.66666666669</v>
      </c>
    </row>
    <row r="27129" spans="1:6" x14ac:dyDescent="0.3">
      <c r="A27129" t="s">
        <v>27434</v>
      </c>
      <c r="B27129">
        <v>2120560</v>
      </c>
      <c r="C27129">
        <v>0</v>
      </c>
      <c r="D27129">
        <v>2291840</v>
      </c>
      <c r="E27129">
        <v>2372170</v>
      </c>
      <c r="F27129" s="4">
        <f t="shared" si="423"/>
        <v>1554670</v>
      </c>
    </row>
    <row r="27130" spans="1:6" x14ac:dyDescent="0.3">
      <c r="A27130" t="s">
        <v>27435</v>
      </c>
      <c r="B27130">
        <v>692140</v>
      </c>
      <c r="C27130">
        <v>0</v>
      </c>
      <c r="D27130">
        <v>733340</v>
      </c>
      <c r="E27130">
        <v>0</v>
      </c>
      <c r="F27130" s="4">
        <f t="shared" si="423"/>
        <v>244446.66666666666</v>
      </c>
    </row>
    <row r="27131" spans="1:6" x14ac:dyDescent="0.3">
      <c r="A27131" t="s">
        <v>27436</v>
      </c>
      <c r="B27131">
        <v>0</v>
      </c>
      <c r="C27131">
        <v>0</v>
      </c>
      <c r="D27131">
        <v>471900</v>
      </c>
      <c r="E27131">
        <v>450560</v>
      </c>
      <c r="F27131" s="4">
        <f t="shared" si="423"/>
        <v>307486.66666666669</v>
      </c>
    </row>
    <row r="27132" spans="1:6" x14ac:dyDescent="0.3">
      <c r="A27132" t="s">
        <v>27437</v>
      </c>
      <c r="B27132">
        <v>256000</v>
      </c>
      <c r="C27132">
        <v>389700</v>
      </c>
      <c r="D27132">
        <v>0</v>
      </c>
      <c r="E27132">
        <v>0</v>
      </c>
      <c r="F27132" s="4">
        <f t="shared" si="423"/>
        <v>129900</v>
      </c>
    </row>
    <row r="27133" spans="1:6" x14ac:dyDescent="0.3">
      <c r="A27133" t="s">
        <v>27438</v>
      </c>
      <c r="B27133">
        <v>740000</v>
      </c>
      <c r="C27133">
        <v>0</v>
      </c>
      <c r="D27133">
        <v>0</v>
      </c>
      <c r="E27133">
        <v>2603900</v>
      </c>
      <c r="F27133" s="4">
        <f t="shared" si="423"/>
        <v>867966.66666666663</v>
      </c>
    </row>
    <row r="27134" spans="1:6" x14ac:dyDescent="0.3">
      <c r="A27134" t="s">
        <v>27439</v>
      </c>
      <c r="B27134">
        <v>0</v>
      </c>
      <c r="C27134">
        <v>0</v>
      </c>
      <c r="D27134">
        <v>583600</v>
      </c>
      <c r="E27134">
        <v>0</v>
      </c>
      <c r="F27134" s="4">
        <f t="shared" si="423"/>
        <v>194533.33333333334</v>
      </c>
    </row>
    <row r="27135" spans="1:6" x14ac:dyDescent="0.3">
      <c r="A27135" t="s">
        <v>27440</v>
      </c>
      <c r="B27135">
        <v>0</v>
      </c>
      <c r="C27135">
        <v>0</v>
      </c>
      <c r="D27135">
        <v>349000</v>
      </c>
      <c r="E27135">
        <v>0</v>
      </c>
      <c r="F27135" s="4">
        <f t="shared" si="423"/>
        <v>116333.33333333333</v>
      </c>
    </row>
    <row r="27136" spans="1:6" x14ac:dyDescent="0.3">
      <c r="A27136" t="s">
        <v>27441</v>
      </c>
      <c r="B27136">
        <v>1186640</v>
      </c>
      <c r="C27136">
        <v>0</v>
      </c>
      <c r="D27136">
        <v>942760</v>
      </c>
      <c r="E27136">
        <v>1473290</v>
      </c>
      <c r="F27136" s="4">
        <f t="shared" si="423"/>
        <v>805350</v>
      </c>
    </row>
    <row r="27137" spans="1:6" x14ac:dyDescent="0.3">
      <c r="A27137" t="s">
        <v>27442</v>
      </c>
      <c r="B27137">
        <v>0</v>
      </c>
      <c r="C27137">
        <v>2838990</v>
      </c>
      <c r="D27137">
        <v>376740</v>
      </c>
      <c r="E27137">
        <v>1523700</v>
      </c>
      <c r="F27137" s="4">
        <f t="shared" si="423"/>
        <v>1579810</v>
      </c>
    </row>
    <row r="27138" spans="1:6" x14ac:dyDescent="0.3">
      <c r="A27138" t="s">
        <v>27443</v>
      </c>
      <c r="B27138">
        <v>900000</v>
      </c>
      <c r="C27138">
        <v>0</v>
      </c>
      <c r="D27138">
        <v>0</v>
      </c>
      <c r="E27138">
        <v>1208790</v>
      </c>
      <c r="F27138" s="4">
        <f t="shared" si="423"/>
        <v>402930</v>
      </c>
    </row>
    <row r="27139" spans="1:6" x14ac:dyDescent="0.3">
      <c r="A27139" t="s">
        <v>27444</v>
      </c>
      <c r="B27139">
        <v>0</v>
      </c>
      <c r="C27139">
        <v>0</v>
      </c>
      <c r="D27139">
        <v>1336890</v>
      </c>
      <c r="E27139">
        <v>1207840</v>
      </c>
      <c r="F27139" s="4">
        <f t="shared" ref="F27139:F27202" si="424">SUM(C27139:E27139)/3</f>
        <v>848243.33333333337</v>
      </c>
    </row>
    <row r="27140" spans="1:6" x14ac:dyDescent="0.3">
      <c r="A27140" t="s">
        <v>27445</v>
      </c>
      <c r="B27140">
        <v>0</v>
      </c>
      <c r="C27140">
        <v>0</v>
      </c>
      <c r="D27140">
        <v>1374600</v>
      </c>
      <c r="E27140">
        <v>0</v>
      </c>
      <c r="F27140" s="4">
        <f t="shared" si="424"/>
        <v>458200</v>
      </c>
    </row>
    <row r="27141" spans="1:6" x14ac:dyDescent="0.3">
      <c r="A27141" t="s">
        <v>27446</v>
      </c>
      <c r="B27141">
        <v>0</v>
      </c>
      <c r="C27141">
        <v>0</v>
      </c>
      <c r="D27141">
        <v>431340</v>
      </c>
      <c r="E27141">
        <v>0</v>
      </c>
      <c r="F27141" s="4">
        <f t="shared" si="424"/>
        <v>143780</v>
      </c>
    </row>
    <row r="27142" spans="1:6" x14ac:dyDescent="0.3">
      <c r="A27142" t="s">
        <v>27447</v>
      </c>
      <c r="B27142">
        <v>0</v>
      </c>
      <c r="C27142">
        <v>516880</v>
      </c>
      <c r="D27142">
        <v>0</v>
      </c>
      <c r="E27142">
        <v>600600</v>
      </c>
      <c r="F27142" s="4">
        <f t="shared" si="424"/>
        <v>372493.33333333331</v>
      </c>
    </row>
    <row r="27143" spans="1:6" x14ac:dyDescent="0.3">
      <c r="A27143" t="s">
        <v>27448</v>
      </c>
      <c r="B27143">
        <v>0</v>
      </c>
      <c r="C27143">
        <v>0</v>
      </c>
      <c r="D27143">
        <v>3231570</v>
      </c>
      <c r="E27143">
        <v>502320</v>
      </c>
      <c r="F27143" s="4">
        <f t="shared" si="424"/>
        <v>1244630</v>
      </c>
    </row>
    <row r="27144" spans="1:6" x14ac:dyDescent="0.3">
      <c r="A27144" t="s">
        <v>27449</v>
      </c>
      <c r="B27144">
        <v>0</v>
      </c>
      <c r="C27144">
        <v>0</v>
      </c>
      <c r="D27144">
        <v>690690</v>
      </c>
      <c r="E27144">
        <v>0</v>
      </c>
      <c r="F27144" s="4">
        <f t="shared" si="424"/>
        <v>230230</v>
      </c>
    </row>
    <row r="27145" spans="1:6" x14ac:dyDescent="0.3">
      <c r="A27145" t="s">
        <v>27450</v>
      </c>
      <c r="B27145">
        <v>2227760</v>
      </c>
      <c r="C27145">
        <v>0</v>
      </c>
      <c r="D27145">
        <v>817440</v>
      </c>
      <c r="E27145">
        <v>0</v>
      </c>
      <c r="F27145" s="4">
        <f t="shared" si="424"/>
        <v>272480</v>
      </c>
    </row>
    <row r="27146" spans="1:6" x14ac:dyDescent="0.3">
      <c r="A27146" t="s">
        <v>27451</v>
      </c>
      <c r="B27146">
        <v>1438110</v>
      </c>
      <c r="C27146">
        <v>0</v>
      </c>
      <c r="D27146">
        <v>0</v>
      </c>
      <c r="E27146">
        <v>861720</v>
      </c>
      <c r="F27146" s="4">
        <f t="shared" si="424"/>
        <v>287240</v>
      </c>
    </row>
    <row r="27147" spans="1:6" x14ac:dyDescent="0.3">
      <c r="A27147" t="s">
        <v>27452</v>
      </c>
      <c r="B27147">
        <v>612000</v>
      </c>
      <c r="C27147">
        <v>0</v>
      </c>
      <c r="D27147">
        <v>772590</v>
      </c>
      <c r="E27147">
        <v>0</v>
      </c>
      <c r="F27147" s="4">
        <f t="shared" si="424"/>
        <v>257530</v>
      </c>
    </row>
    <row r="27148" spans="1:6" x14ac:dyDescent="0.3">
      <c r="A27148" t="s">
        <v>27453</v>
      </c>
      <c r="B27148">
        <v>0</v>
      </c>
      <c r="C27148">
        <v>1734090</v>
      </c>
      <c r="D27148">
        <v>0</v>
      </c>
      <c r="E27148">
        <v>0</v>
      </c>
      <c r="F27148" s="4">
        <f t="shared" si="424"/>
        <v>578030</v>
      </c>
    </row>
    <row r="27149" spans="1:6" x14ac:dyDescent="0.3">
      <c r="A27149" t="s">
        <v>27454</v>
      </c>
      <c r="B27149">
        <v>0</v>
      </c>
      <c r="C27149">
        <v>1753100</v>
      </c>
      <c r="D27149">
        <v>2089680</v>
      </c>
      <c r="E27149">
        <v>2014650</v>
      </c>
      <c r="F27149" s="4">
        <f t="shared" si="424"/>
        <v>1952476.6666666667</v>
      </c>
    </row>
    <row r="27150" spans="1:6" x14ac:dyDescent="0.3">
      <c r="A27150" t="s">
        <v>27455</v>
      </c>
      <c r="B27150">
        <v>230000</v>
      </c>
      <c r="C27150">
        <v>0</v>
      </c>
      <c r="D27150">
        <v>0</v>
      </c>
      <c r="E27150">
        <v>0</v>
      </c>
      <c r="F27150" s="4">
        <f t="shared" si="424"/>
        <v>0</v>
      </c>
    </row>
    <row r="27151" spans="1:6" x14ac:dyDescent="0.3">
      <c r="A27151" t="s">
        <v>27456</v>
      </c>
      <c r="B27151">
        <v>0</v>
      </c>
      <c r="C27151">
        <v>1011640</v>
      </c>
      <c r="D27151">
        <v>0</v>
      </c>
      <c r="E27151">
        <v>770000</v>
      </c>
      <c r="F27151" s="4">
        <f t="shared" si="424"/>
        <v>593880</v>
      </c>
    </row>
    <row r="27152" spans="1:6" x14ac:dyDescent="0.3">
      <c r="A27152" t="s">
        <v>27457</v>
      </c>
      <c r="B27152">
        <v>411950</v>
      </c>
      <c r="C27152">
        <v>0</v>
      </c>
      <c r="D27152">
        <v>2124080</v>
      </c>
      <c r="E27152">
        <v>2883300</v>
      </c>
      <c r="F27152" s="4">
        <f t="shared" si="424"/>
        <v>1669126.6666666667</v>
      </c>
    </row>
    <row r="27153" spans="1:6" x14ac:dyDescent="0.3">
      <c r="A27153" t="s">
        <v>27458</v>
      </c>
      <c r="B27153">
        <v>983680</v>
      </c>
      <c r="C27153">
        <v>1238800</v>
      </c>
      <c r="D27153">
        <v>0</v>
      </c>
      <c r="E27153">
        <v>0</v>
      </c>
      <c r="F27153" s="4">
        <f t="shared" si="424"/>
        <v>412933.33333333331</v>
      </c>
    </row>
    <row r="27154" spans="1:6" x14ac:dyDescent="0.3">
      <c r="A27154" t="s">
        <v>27459</v>
      </c>
      <c r="B27154">
        <v>0</v>
      </c>
      <c r="C27154">
        <v>0</v>
      </c>
      <c r="D27154">
        <v>228000</v>
      </c>
      <c r="E27154">
        <v>0</v>
      </c>
      <c r="F27154" s="4">
        <f t="shared" si="424"/>
        <v>76000</v>
      </c>
    </row>
    <row r="27155" spans="1:6" x14ac:dyDescent="0.3">
      <c r="A27155" t="s">
        <v>27460</v>
      </c>
      <c r="B27155">
        <v>0</v>
      </c>
      <c r="C27155">
        <v>300300</v>
      </c>
      <c r="D27155">
        <v>357000</v>
      </c>
      <c r="E27155">
        <v>0</v>
      </c>
      <c r="F27155" s="4">
        <f t="shared" si="424"/>
        <v>219100</v>
      </c>
    </row>
    <row r="27156" spans="1:6" x14ac:dyDescent="0.3">
      <c r="A27156" t="s">
        <v>27461</v>
      </c>
      <c r="B27156">
        <v>1079700</v>
      </c>
      <c r="C27156">
        <v>0</v>
      </c>
      <c r="D27156">
        <v>560400</v>
      </c>
      <c r="E27156">
        <v>562900</v>
      </c>
      <c r="F27156" s="4">
        <f t="shared" si="424"/>
        <v>374433.33333333331</v>
      </c>
    </row>
    <row r="27157" spans="1:6" x14ac:dyDescent="0.3">
      <c r="A27157" t="s">
        <v>27462</v>
      </c>
      <c r="B27157">
        <v>0</v>
      </c>
      <c r="C27157">
        <v>0</v>
      </c>
      <c r="D27157">
        <v>1384840</v>
      </c>
      <c r="E27157">
        <v>1063420</v>
      </c>
      <c r="F27157" s="4">
        <f t="shared" si="424"/>
        <v>816086.66666666663</v>
      </c>
    </row>
    <row r="27158" spans="1:6" x14ac:dyDescent="0.3">
      <c r="A27158" t="s">
        <v>27463</v>
      </c>
      <c r="B27158">
        <v>0</v>
      </c>
      <c r="C27158">
        <v>1326550</v>
      </c>
      <c r="D27158">
        <v>0</v>
      </c>
      <c r="E27158">
        <v>0</v>
      </c>
      <c r="F27158" s="4">
        <f t="shared" si="424"/>
        <v>442183.33333333331</v>
      </c>
    </row>
    <row r="27159" spans="1:6" x14ac:dyDescent="0.3">
      <c r="A27159" t="s">
        <v>27464</v>
      </c>
      <c r="B27159">
        <v>411950</v>
      </c>
      <c r="C27159">
        <v>0</v>
      </c>
      <c r="D27159">
        <v>742840</v>
      </c>
      <c r="E27159">
        <v>820000</v>
      </c>
      <c r="F27159" s="4">
        <f t="shared" si="424"/>
        <v>520946.66666666669</v>
      </c>
    </row>
    <row r="27160" spans="1:6" x14ac:dyDescent="0.3">
      <c r="A27160" t="s">
        <v>27465</v>
      </c>
      <c r="B27160">
        <v>1151050</v>
      </c>
      <c r="C27160">
        <v>0</v>
      </c>
      <c r="D27160">
        <v>1698780</v>
      </c>
      <c r="E27160">
        <v>0</v>
      </c>
      <c r="F27160" s="4">
        <f t="shared" si="424"/>
        <v>566260</v>
      </c>
    </row>
    <row r="27161" spans="1:6" x14ac:dyDescent="0.3">
      <c r="A27161" t="s">
        <v>27466</v>
      </c>
      <c r="B27161">
        <v>3001950</v>
      </c>
      <c r="C27161">
        <v>0</v>
      </c>
      <c r="D27161">
        <v>1695680</v>
      </c>
      <c r="E27161">
        <v>0</v>
      </c>
      <c r="F27161" s="4">
        <f t="shared" si="424"/>
        <v>565226.66666666663</v>
      </c>
    </row>
    <row r="27162" spans="1:6" x14ac:dyDescent="0.3">
      <c r="A27162" t="s">
        <v>27467</v>
      </c>
      <c r="B27162">
        <v>0</v>
      </c>
      <c r="C27162">
        <v>0</v>
      </c>
      <c r="D27162">
        <v>370000</v>
      </c>
      <c r="E27162">
        <v>0</v>
      </c>
      <c r="F27162" s="4">
        <f t="shared" si="424"/>
        <v>123333.33333333333</v>
      </c>
    </row>
    <row r="27163" spans="1:6" x14ac:dyDescent="0.3">
      <c r="A27163" t="s">
        <v>27468</v>
      </c>
      <c r="B27163">
        <v>0</v>
      </c>
      <c r="C27163">
        <v>1102170</v>
      </c>
      <c r="D27163">
        <v>0</v>
      </c>
      <c r="E27163">
        <v>0</v>
      </c>
      <c r="F27163" s="4">
        <f t="shared" si="424"/>
        <v>367390</v>
      </c>
    </row>
    <row r="27164" spans="1:6" x14ac:dyDescent="0.3">
      <c r="A27164" t="s">
        <v>27469</v>
      </c>
      <c r="B27164">
        <v>2132500</v>
      </c>
      <c r="C27164">
        <v>0</v>
      </c>
      <c r="D27164">
        <v>2015960</v>
      </c>
      <c r="E27164">
        <v>2108740</v>
      </c>
      <c r="F27164" s="4">
        <f t="shared" si="424"/>
        <v>1374900</v>
      </c>
    </row>
    <row r="27165" spans="1:6" x14ac:dyDescent="0.3">
      <c r="A27165" t="s">
        <v>27470</v>
      </c>
      <c r="B27165">
        <v>0</v>
      </c>
      <c r="C27165">
        <v>0</v>
      </c>
      <c r="D27165">
        <v>349000</v>
      </c>
      <c r="E27165">
        <v>453280</v>
      </c>
      <c r="F27165" s="4">
        <f t="shared" si="424"/>
        <v>267426.66666666669</v>
      </c>
    </row>
    <row r="27166" spans="1:6" x14ac:dyDescent="0.3">
      <c r="A27166" t="s">
        <v>27471</v>
      </c>
      <c r="B27166">
        <v>264000</v>
      </c>
      <c r="C27166">
        <v>0</v>
      </c>
      <c r="D27166">
        <v>0</v>
      </c>
      <c r="E27166">
        <v>0</v>
      </c>
      <c r="F27166" s="4">
        <f t="shared" si="424"/>
        <v>0</v>
      </c>
    </row>
    <row r="27167" spans="1:6" x14ac:dyDescent="0.3">
      <c r="A27167" t="s">
        <v>27472</v>
      </c>
      <c r="B27167">
        <v>305000</v>
      </c>
      <c r="C27167">
        <v>0</v>
      </c>
      <c r="D27167">
        <v>0</v>
      </c>
      <c r="E27167">
        <v>0</v>
      </c>
      <c r="F27167" s="4">
        <f t="shared" si="424"/>
        <v>0</v>
      </c>
    </row>
    <row r="27168" spans="1:6" x14ac:dyDescent="0.3">
      <c r="A27168" t="s">
        <v>27473</v>
      </c>
      <c r="B27168">
        <v>0</v>
      </c>
      <c r="C27168">
        <v>248000</v>
      </c>
      <c r="D27168">
        <v>422400</v>
      </c>
      <c r="E27168">
        <v>456000</v>
      </c>
      <c r="F27168" s="4">
        <f t="shared" si="424"/>
        <v>375466.66666666669</v>
      </c>
    </row>
    <row r="27169" spans="1:6" x14ac:dyDescent="0.3">
      <c r="A27169" t="s">
        <v>27474</v>
      </c>
      <c r="B27169">
        <v>588040</v>
      </c>
      <c r="C27169">
        <v>370000</v>
      </c>
      <c r="D27169">
        <v>0</v>
      </c>
      <c r="E27169">
        <v>1345800</v>
      </c>
      <c r="F27169" s="4">
        <f t="shared" si="424"/>
        <v>571933.33333333337</v>
      </c>
    </row>
    <row r="27170" spans="1:6" x14ac:dyDescent="0.3">
      <c r="A27170" t="s">
        <v>27475</v>
      </c>
      <c r="B27170">
        <v>0</v>
      </c>
      <c r="C27170">
        <v>0</v>
      </c>
      <c r="D27170">
        <v>7735850</v>
      </c>
      <c r="E27170">
        <v>4207520</v>
      </c>
      <c r="F27170" s="4">
        <f t="shared" si="424"/>
        <v>3981123.3333333335</v>
      </c>
    </row>
    <row r="27171" spans="1:6" x14ac:dyDescent="0.3">
      <c r="A27171" t="s">
        <v>27476</v>
      </c>
      <c r="B27171">
        <v>1897800</v>
      </c>
      <c r="C27171">
        <v>0</v>
      </c>
      <c r="D27171">
        <v>0</v>
      </c>
      <c r="E27171">
        <v>386000</v>
      </c>
      <c r="F27171" s="4">
        <f t="shared" si="424"/>
        <v>128666.66666666667</v>
      </c>
    </row>
    <row r="27172" spans="1:6" x14ac:dyDescent="0.3">
      <c r="A27172" t="s">
        <v>27477</v>
      </c>
      <c r="B27172">
        <v>1043820</v>
      </c>
      <c r="C27172">
        <v>0</v>
      </c>
      <c r="D27172">
        <v>2980010</v>
      </c>
      <c r="E27172">
        <v>1920260</v>
      </c>
      <c r="F27172" s="4">
        <f t="shared" si="424"/>
        <v>1633423.3333333333</v>
      </c>
    </row>
    <row r="27173" spans="1:6" x14ac:dyDescent="0.3">
      <c r="A27173" t="s">
        <v>27478</v>
      </c>
      <c r="B27173">
        <v>0</v>
      </c>
      <c r="C27173">
        <v>353990</v>
      </c>
      <c r="D27173">
        <v>0</v>
      </c>
      <c r="E27173">
        <v>0</v>
      </c>
      <c r="F27173" s="4">
        <f t="shared" si="424"/>
        <v>117996.66666666667</v>
      </c>
    </row>
    <row r="27174" spans="1:6" x14ac:dyDescent="0.3">
      <c r="A27174" t="s">
        <v>27479</v>
      </c>
      <c r="B27174">
        <v>740000</v>
      </c>
      <c r="C27174">
        <v>0</v>
      </c>
      <c r="D27174">
        <v>0</v>
      </c>
      <c r="E27174">
        <v>0</v>
      </c>
      <c r="F27174" s="4">
        <f t="shared" si="424"/>
        <v>0</v>
      </c>
    </row>
    <row r="27175" spans="1:6" x14ac:dyDescent="0.3">
      <c r="A27175" t="s">
        <v>27480</v>
      </c>
      <c r="B27175">
        <v>370000</v>
      </c>
      <c r="C27175">
        <v>0</v>
      </c>
      <c r="D27175">
        <v>0</v>
      </c>
      <c r="E27175">
        <v>0</v>
      </c>
      <c r="F27175" s="4">
        <f t="shared" si="424"/>
        <v>0</v>
      </c>
    </row>
    <row r="27176" spans="1:6" x14ac:dyDescent="0.3">
      <c r="A27176" t="s">
        <v>27481</v>
      </c>
      <c r="B27176">
        <v>672300</v>
      </c>
      <c r="C27176">
        <v>0</v>
      </c>
      <c r="D27176">
        <v>423150</v>
      </c>
      <c r="E27176">
        <v>0</v>
      </c>
      <c r="F27176" s="4">
        <f t="shared" si="424"/>
        <v>141050</v>
      </c>
    </row>
    <row r="27177" spans="1:6" x14ac:dyDescent="0.3">
      <c r="A27177" t="s">
        <v>27482</v>
      </c>
      <c r="B27177">
        <v>0</v>
      </c>
      <c r="C27177">
        <v>817180</v>
      </c>
      <c r="D27177">
        <v>391000</v>
      </c>
      <c r="E27177">
        <v>0</v>
      </c>
      <c r="F27177" s="4">
        <f t="shared" si="424"/>
        <v>402726.66666666669</v>
      </c>
    </row>
    <row r="27178" spans="1:6" x14ac:dyDescent="0.3">
      <c r="A27178" t="s">
        <v>27483</v>
      </c>
      <c r="B27178">
        <v>1004640</v>
      </c>
      <c r="C27178">
        <v>0</v>
      </c>
      <c r="D27178">
        <v>2481000</v>
      </c>
      <c r="E27178">
        <v>2112080</v>
      </c>
      <c r="F27178" s="4">
        <f t="shared" si="424"/>
        <v>1531026.6666666667</v>
      </c>
    </row>
    <row r="27179" spans="1:6" x14ac:dyDescent="0.3">
      <c r="A27179" t="s">
        <v>27484</v>
      </c>
      <c r="B27179">
        <v>0</v>
      </c>
      <c r="C27179">
        <v>370000</v>
      </c>
      <c r="D27179">
        <v>0</v>
      </c>
      <c r="E27179">
        <v>397800</v>
      </c>
      <c r="F27179" s="4">
        <f t="shared" si="424"/>
        <v>255933.33333333334</v>
      </c>
    </row>
    <row r="27180" spans="1:6" x14ac:dyDescent="0.3">
      <c r="A27180" t="s">
        <v>27485</v>
      </c>
      <c r="B27180">
        <v>1534150</v>
      </c>
      <c r="C27180">
        <v>1037400</v>
      </c>
      <c r="D27180">
        <v>0</v>
      </c>
      <c r="E27180">
        <v>0</v>
      </c>
      <c r="F27180" s="4">
        <f t="shared" si="424"/>
        <v>345800</v>
      </c>
    </row>
    <row r="27181" spans="1:6" x14ac:dyDescent="0.3">
      <c r="A27181" t="s">
        <v>27486</v>
      </c>
      <c r="B27181">
        <v>2071590</v>
      </c>
      <c r="C27181">
        <v>0</v>
      </c>
      <c r="D27181">
        <v>4155000</v>
      </c>
      <c r="E27181">
        <v>2482260</v>
      </c>
      <c r="F27181" s="4">
        <f t="shared" si="424"/>
        <v>2212420</v>
      </c>
    </row>
    <row r="27182" spans="1:6" x14ac:dyDescent="0.3">
      <c r="A27182" t="s">
        <v>27487</v>
      </c>
      <c r="B27182">
        <v>0</v>
      </c>
      <c r="C27182">
        <v>0</v>
      </c>
      <c r="D27182">
        <v>469200</v>
      </c>
      <c r="E27182">
        <v>578760</v>
      </c>
      <c r="F27182" s="4">
        <f t="shared" si="424"/>
        <v>349320</v>
      </c>
    </row>
    <row r="27183" spans="1:6" x14ac:dyDescent="0.3">
      <c r="A27183" t="s">
        <v>27488</v>
      </c>
      <c r="B27183">
        <v>0</v>
      </c>
      <c r="C27183">
        <v>0</v>
      </c>
      <c r="D27183">
        <v>382200</v>
      </c>
      <c r="E27183">
        <v>0</v>
      </c>
      <c r="F27183" s="4">
        <f t="shared" si="424"/>
        <v>127400</v>
      </c>
    </row>
    <row r="27184" spans="1:6" x14ac:dyDescent="0.3">
      <c r="A27184" t="s">
        <v>27489</v>
      </c>
      <c r="B27184">
        <v>0</v>
      </c>
      <c r="C27184">
        <v>2369000</v>
      </c>
      <c r="D27184">
        <v>0</v>
      </c>
      <c r="E27184">
        <v>0</v>
      </c>
      <c r="F27184" s="4">
        <f t="shared" si="424"/>
        <v>789666.66666666663</v>
      </c>
    </row>
    <row r="27185" spans="1:6" x14ac:dyDescent="0.3">
      <c r="A27185" t="s">
        <v>27490</v>
      </c>
      <c r="B27185">
        <v>0</v>
      </c>
      <c r="C27185">
        <v>2205270</v>
      </c>
      <c r="D27185">
        <v>0</v>
      </c>
      <c r="E27185">
        <v>450560</v>
      </c>
      <c r="F27185" s="4">
        <f t="shared" si="424"/>
        <v>885276.66666666663</v>
      </c>
    </row>
    <row r="27186" spans="1:6" x14ac:dyDescent="0.3">
      <c r="A27186" t="s">
        <v>27491</v>
      </c>
      <c r="B27186">
        <v>0</v>
      </c>
      <c r="C27186">
        <v>611520</v>
      </c>
      <c r="D27186">
        <v>0</v>
      </c>
      <c r="E27186">
        <v>0</v>
      </c>
      <c r="F27186" s="4">
        <f t="shared" si="424"/>
        <v>203840</v>
      </c>
    </row>
    <row r="27187" spans="1:6" x14ac:dyDescent="0.3">
      <c r="A27187" t="s">
        <v>27492</v>
      </c>
      <c r="B27187">
        <v>453200</v>
      </c>
      <c r="C27187">
        <v>0</v>
      </c>
      <c r="D27187">
        <v>0</v>
      </c>
      <c r="E27187">
        <v>860560</v>
      </c>
      <c r="F27187" s="4">
        <f t="shared" si="424"/>
        <v>286853.33333333331</v>
      </c>
    </row>
    <row r="27188" spans="1:6" x14ac:dyDescent="0.3">
      <c r="A27188" t="s">
        <v>27493</v>
      </c>
      <c r="B27188">
        <v>0</v>
      </c>
      <c r="C27188">
        <v>0</v>
      </c>
      <c r="D27188">
        <v>273000</v>
      </c>
      <c r="E27188">
        <v>0</v>
      </c>
      <c r="F27188" s="4">
        <f t="shared" si="424"/>
        <v>91000</v>
      </c>
    </row>
    <row r="27189" spans="1:6" x14ac:dyDescent="0.3">
      <c r="A27189" t="s">
        <v>27494</v>
      </c>
      <c r="B27189">
        <v>0</v>
      </c>
      <c r="C27189">
        <v>0</v>
      </c>
      <c r="D27189">
        <v>645400</v>
      </c>
      <c r="E27189">
        <v>0</v>
      </c>
      <c r="F27189" s="4">
        <f t="shared" si="424"/>
        <v>215133.33333333334</v>
      </c>
    </row>
    <row r="27190" spans="1:6" x14ac:dyDescent="0.3">
      <c r="A27190" t="s">
        <v>804</v>
      </c>
      <c r="B27190">
        <v>0</v>
      </c>
      <c r="C27190">
        <v>0</v>
      </c>
      <c r="D27190">
        <v>938490</v>
      </c>
      <c r="E27190">
        <v>0</v>
      </c>
      <c r="F27190" s="4">
        <f t="shared" si="424"/>
        <v>312830</v>
      </c>
    </row>
    <row r="27191" spans="1:6" x14ac:dyDescent="0.3">
      <c r="A27191" t="s">
        <v>27495</v>
      </c>
      <c r="B27191">
        <v>0</v>
      </c>
      <c r="C27191">
        <v>0</v>
      </c>
      <c r="D27191">
        <v>583440</v>
      </c>
      <c r="E27191">
        <v>820000</v>
      </c>
      <c r="F27191" s="4">
        <f t="shared" si="424"/>
        <v>467813.33333333331</v>
      </c>
    </row>
    <row r="27192" spans="1:6" x14ac:dyDescent="0.3">
      <c r="A27192" t="s">
        <v>27496</v>
      </c>
      <c r="B27192">
        <v>512000</v>
      </c>
      <c r="C27192">
        <v>2160680</v>
      </c>
      <c r="D27192">
        <v>0</v>
      </c>
      <c r="E27192">
        <v>1270560</v>
      </c>
      <c r="F27192" s="4">
        <f t="shared" si="424"/>
        <v>1143746.6666666667</v>
      </c>
    </row>
    <row r="27193" spans="1:6" x14ac:dyDescent="0.3">
      <c r="A27193" t="s">
        <v>27497</v>
      </c>
      <c r="B27193">
        <v>678000</v>
      </c>
      <c r="C27193">
        <v>667030</v>
      </c>
      <c r="D27193">
        <v>0</v>
      </c>
      <c r="E27193">
        <v>0</v>
      </c>
      <c r="F27193" s="4">
        <f t="shared" si="424"/>
        <v>222343.33333333334</v>
      </c>
    </row>
    <row r="27194" spans="1:6" x14ac:dyDescent="0.3">
      <c r="A27194" t="s">
        <v>27498</v>
      </c>
      <c r="B27194">
        <v>0</v>
      </c>
      <c r="C27194">
        <v>0</v>
      </c>
      <c r="D27194">
        <v>993320</v>
      </c>
      <c r="E27194">
        <v>584900</v>
      </c>
      <c r="F27194" s="4">
        <f t="shared" si="424"/>
        <v>526073.33333333337</v>
      </c>
    </row>
    <row r="27195" spans="1:6" x14ac:dyDescent="0.3">
      <c r="A27195" t="s">
        <v>27499</v>
      </c>
      <c r="B27195">
        <v>316000</v>
      </c>
      <c r="C27195">
        <v>0</v>
      </c>
      <c r="D27195">
        <v>518700</v>
      </c>
      <c r="E27195">
        <v>0</v>
      </c>
      <c r="F27195" s="4">
        <f t="shared" si="424"/>
        <v>172900</v>
      </c>
    </row>
    <row r="27196" spans="1:6" x14ac:dyDescent="0.3">
      <c r="A27196" t="s">
        <v>27500</v>
      </c>
      <c r="B27196">
        <v>0</v>
      </c>
      <c r="C27196">
        <v>740000</v>
      </c>
      <c r="D27196">
        <v>0</v>
      </c>
      <c r="E27196">
        <v>0</v>
      </c>
      <c r="F27196" s="4">
        <f t="shared" si="424"/>
        <v>246666.66666666666</v>
      </c>
    </row>
    <row r="27197" spans="1:6" x14ac:dyDescent="0.3">
      <c r="A27197" t="s">
        <v>27501</v>
      </c>
      <c r="B27197">
        <v>277440</v>
      </c>
      <c r="C27197">
        <v>0</v>
      </c>
      <c r="D27197">
        <v>818700</v>
      </c>
      <c r="E27197">
        <v>0</v>
      </c>
      <c r="F27197" s="4">
        <f t="shared" si="424"/>
        <v>272900</v>
      </c>
    </row>
    <row r="27198" spans="1:6" x14ac:dyDescent="0.3">
      <c r="A27198" t="s">
        <v>27502</v>
      </c>
      <c r="B27198">
        <v>0</v>
      </c>
      <c r="C27198">
        <v>2689259</v>
      </c>
      <c r="D27198">
        <v>0</v>
      </c>
      <c r="E27198">
        <v>820000</v>
      </c>
      <c r="F27198" s="4">
        <f t="shared" si="424"/>
        <v>1169753</v>
      </c>
    </row>
    <row r="27199" spans="1:6" x14ac:dyDescent="0.3">
      <c r="A27199" t="s">
        <v>27503</v>
      </c>
      <c r="B27199">
        <v>0</v>
      </c>
      <c r="C27199">
        <v>750770</v>
      </c>
      <c r="D27199">
        <v>503400</v>
      </c>
      <c r="E27199">
        <v>463500</v>
      </c>
      <c r="F27199" s="4">
        <f t="shared" si="424"/>
        <v>572556.66666666663</v>
      </c>
    </row>
    <row r="27200" spans="1:6" x14ac:dyDescent="0.3">
      <c r="A27200" t="s">
        <v>27504</v>
      </c>
      <c r="B27200">
        <v>0</v>
      </c>
      <c r="C27200">
        <v>2083890</v>
      </c>
      <c r="D27200">
        <v>2220000</v>
      </c>
      <c r="E27200">
        <v>3949680</v>
      </c>
      <c r="F27200" s="4">
        <f t="shared" si="424"/>
        <v>2751190</v>
      </c>
    </row>
    <row r="27201" spans="1:6" x14ac:dyDescent="0.3">
      <c r="A27201" t="s">
        <v>27505</v>
      </c>
      <c r="B27201">
        <v>637000</v>
      </c>
      <c r="C27201">
        <v>0</v>
      </c>
      <c r="D27201">
        <v>0</v>
      </c>
      <c r="E27201">
        <v>0</v>
      </c>
      <c r="F27201" s="4">
        <f t="shared" si="424"/>
        <v>0</v>
      </c>
    </row>
    <row r="27202" spans="1:6" x14ac:dyDescent="0.3">
      <c r="A27202" t="s">
        <v>312</v>
      </c>
      <c r="B27202">
        <v>1559460</v>
      </c>
      <c r="C27202">
        <v>0</v>
      </c>
      <c r="D27202">
        <v>0</v>
      </c>
      <c r="E27202">
        <v>0</v>
      </c>
      <c r="F27202" s="4">
        <f t="shared" si="424"/>
        <v>0</v>
      </c>
    </row>
    <row r="27203" spans="1:6" x14ac:dyDescent="0.3">
      <c r="A27203" t="s">
        <v>27506</v>
      </c>
      <c r="B27203">
        <v>869960</v>
      </c>
      <c r="C27203">
        <v>0</v>
      </c>
      <c r="D27203">
        <v>0</v>
      </c>
      <c r="E27203">
        <v>311100</v>
      </c>
      <c r="F27203" s="4">
        <f t="shared" ref="F27203:F27266" si="425">SUM(C27203:E27203)/3</f>
        <v>103700</v>
      </c>
    </row>
    <row r="27204" spans="1:6" x14ac:dyDescent="0.3">
      <c r="A27204" t="s">
        <v>27507</v>
      </c>
      <c r="B27204">
        <v>0</v>
      </c>
      <c r="C27204">
        <v>831120</v>
      </c>
      <c r="D27204">
        <v>0</v>
      </c>
      <c r="E27204">
        <v>1372600</v>
      </c>
      <c r="F27204" s="4">
        <f t="shared" si="425"/>
        <v>734573.33333333337</v>
      </c>
    </row>
    <row r="27205" spans="1:6" x14ac:dyDescent="0.3">
      <c r="A27205" t="s">
        <v>27508</v>
      </c>
      <c r="B27205">
        <v>810900</v>
      </c>
      <c r="C27205">
        <v>409500</v>
      </c>
      <c r="D27205">
        <v>0</v>
      </c>
      <c r="E27205">
        <v>916780</v>
      </c>
      <c r="F27205" s="4">
        <f t="shared" si="425"/>
        <v>442093.33333333331</v>
      </c>
    </row>
    <row r="27206" spans="1:6" x14ac:dyDescent="0.3">
      <c r="A27206" t="s">
        <v>27509</v>
      </c>
      <c r="B27206">
        <v>0</v>
      </c>
      <c r="C27206">
        <v>1945200</v>
      </c>
      <c r="D27206">
        <v>1630800</v>
      </c>
      <c r="E27206">
        <v>0</v>
      </c>
      <c r="F27206" s="4">
        <f t="shared" si="425"/>
        <v>1192000</v>
      </c>
    </row>
    <row r="27207" spans="1:6" x14ac:dyDescent="0.3">
      <c r="A27207" t="s">
        <v>27510</v>
      </c>
      <c r="B27207">
        <v>0</v>
      </c>
      <c r="C27207">
        <v>1513970</v>
      </c>
      <c r="D27207">
        <v>583440</v>
      </c>
      <c r="E27207">
        <v>2127730</v>
      </c>
      <c r="F27207" s="4">
        <f t="shared" si="425"/>
        <v>1408380</v>
      </c>
    </row>
    <row r="27208" spans="1:6" x14ac:dyDescent="0.3">
      <c r="A27208" t="s">
        <v>27511</v>
      </c>
      <c r="B27208">
        <v>0</v>
      </c>
      <c r="C27208">
        <v>573300</v>
      </c>
      <c r="D27208">
        <v>0</v>
      </c>
      <c r="E27208">
        <v>273700</v>
      </c>
      <c r="F27208" s="4">
        <f t="shared" si="425"/>
        <v>282333.33333333331</v>
      </c>
    </row>
    <row r="27209" spans="1:6" x14ac:dyDescent="0.3">
      <c r="A27209" t="s">
        <v>27512</v>
      </c>
      <c r="B27209">
        <v>0</v>
      </c>
      <c r="C27209">
        <v>0</v>
      </c>
      <c r="D27209">
        <v>0</v>
      </c>
      <c r="E27209">
        <v>0</v>
      </c>
      <c r="F27209" s="4">
        <f t="shared" si="425"/>
        <v>0</v>
      </c>
    </row>
    <row r="27210" spans="1:6" x14ac:dyDescent="0.3">
      <c r="A27210" t="s">
        <v>27513</v>
      </c>
      <c r="B27210">
        <v>1014650</v>
      </c>
      <c r="C27210">
        <v>0</v>
      </c>
      <c r="D27210">
        <v>846300</v>
      </c>
      <c r="E27210">
        <v>0</v>
      </c>
      <c r="F27210" s="4">
        <f t="shared" si="425"/>
        <v>282100</v>
      </c>
    </row>
    <row r="27211" spans="1:6" x14ac:dyDescent="0.3">
      <c r="A27211" t="s">
        <v>27514</v>
      </c>
      <c r="B27211">
        <v>414960</v>
      </c>
      <c r="C27211">
        <v>0</v>
      </c>
      <c r="D27211">
        <v>0</v>
      </c>
      <c r="E27211">
        <v>0</v>
      </c>
      <c r="F27211" s="4">
        <f t="shared" si="425"/>
        <v>0</v>
      </c>
    </row>
    <row r="27212" spans="1:6" x14ac:dyDescent="0.3">
      <c r="A27212" t="s">
        <v>27515</v>
      </c>
      <c r="B27212">
        <v>555730</v>
      </c>
      <c r="C27212">
        <v>0</v>
      </c>
      <c r="D27212">
        <v>528300</v>
      </c>
      <c r="E27212">
        <v>433740</v>
      </c>
      <c r="F27212" s="4">
        <f t="shared" si="425"/>
        <v>320680</v>
      </c>
    </row>
    <row r="27213" spans="1:6" x14ac:dyDescent="0.3">
      <c r="A27213" t="s">
        <v>27516</v>
      </c>
      <c r="B27213">
        <v>0</v>
      </c>
      <c r="C27213">
        <v>904540</v>
      </c>
      <c r="D27213">
        <v>0</v>
      </c>
      <c r="E27213">
        <v>0</v>
      </c>
      <c r="F27213" s="4">
        <f t="shared" si="425"/>
        <v>301513.33333333331</v>
      </c>
    </row>
    <row r="27214" spans="1:6" x14ac:dyDescent="0.3">
      <c r="A27214" t="s">
        <v>27517</v>
      </c>
      <c r="B27214">
        <v>934830</v>
      </c>
      <c r="C27214">
        <v>0</v>
      </c>
      <c r="D27214">
        <v>0</v>
      </c>
      <c r="E27214">
        <v>855200</v>
      </c>
      <c r="F27214" s="4">
        <f t="shared" si="425"/>
        <v>285066.66666666669</v>
      </c>
    </row>
    <row r="27215" spans="1:6" x14ac:dyDescent="0.3">
      <c r="A27215" t="s">
        <v>27518</v>
      </c>
      <c r="B27215">
        <v>0</v>
      </c>
      <c r="C27215">
        <v>0</v>
      </c>
      <c r="D27215">
        <v>1242990</v>
      </c>
      <c r="E27215">
        <v>469200</v>
      </c>
      <c r="F27215" s="4">
        <f t="shared" si="425"/>
        <v>570730</v>
      </c>
    </row>
    <row r="27216" spans="1:6" x14ac:dyDescent="0.3">
      <c r="A27216" t="s">
        <v>27519</v>
      </c>
      <c r="B27216">
        <v>836500</v>
      </c>
      <c r="C27216">
        <v>0</v>
      </c>
      <c r="D27216">
        <v>0</v>
      </c>
      <c r="E27216">
        <v>0</v>
      </c>
      <c r="F27216" s="4">
        <f t="shared" si="425"/>
        <v>0</v>
      </c>
    </row>
    <row r="27217" spans="1:6" x14ac:dyDescent="0.3">
      <c r="A27217" t="s">
        <v>27520</v>
      </c>
      <c r="B27217">
        <v>596210</v>
      </c>
      <c r="C27217">
        <v>0</v>
      </c>
      <c r="D27217">
        <v>0</v>
      </c>
      <c r="E27217">
        <v>0</v>
      </c>
      <c r="F27217" s="4">
        <f t="shared" si="425"/>
        <v>0</v>
      </c>
    </row>
    <row r="27218" spans="1:6" x14ac:dyDescent="0.3">
      <c r="A27218" t="s">
        <v>27521</v>
      </c>
      <c r="B27218">
        <v>0</v>
      </c>
      <c r="C27218">
        <v>950000</v>
      </c>
      <c r="D27218">
        <v>0</v>
      </c>
      <c r="E27218">
        <v>0</v>
      </c>
      <c r="F27218" s="4">
        <f t="shared" si="425"/>
        <v>316666.66666666669</v>
      </c>
    </row>
    <row r="27219" spans="1:6" x14ac:dyDescent="0.3">
      <c r="A27219" t="s">
        <v>27522</v>
      </c>
      <c r="B27219">
        <v>0</v>
      </c>
      <c r="C27219">
        <v>0</v>
      </c>
      <c r="D27219">
        <v>234600</v>
      </c>
      <c r="E27219">
        <v>0</v>
      </c>
      <c r="F27219" s="4">
        <f t="shared" si="425"/>
        <v>78200</v>
      </c>
    </row>
    <row r="27220" spans="1:6" x14ac:dyDescent="0.3">
      <c r="A27220" t="s">
        <v>27523</v>
      </c>
      <c r="B27220">
        <v>2075660</v>
      </c>
      <c r="C27220">
        <v>423150</v>
      </c>
      <c r="D27220">
        <v>0</v>
      </c>
      <c r="E27220">
        <v>0</v>
      </c>
      <c r="F27220" s="4">
        <f t="shared" si="425"/>
        <v>141050</v>
      </c>
    </row>
    <row r="27221" spans="1:6" x14ac:dyDescent="0.3">
      <c r="A27221" t="s">
        <v>27524</v>
      </c>
      <c r="B27221">
        <v>0</v>
      </c>
      <c r="C27221">
        <v>230000</v>
      </c>
      <c r="D27221">
        <v>0</v>
      </c>
      <c r="E27221">
        <v>0</v>
      </c>
      <c r="F27221" s="4">
        <f t="shared" si="425"/>
        <v>76666.666666666672</v>
      </c>
    </row>
    <row r="27222" spans="1:6" x14ac:dyDescent="0.3">
      <c r="A27222" t="s">
        <v>27525</v>
      </c>
      <c r="B27222">
        <v>286650</v>
      </c>
      <c r="C27222">
        <v>0</v>
      </c>
      <c r="D27222">
        <v>0</v>
      </c>
      <c r="E27222">
        <v>0</v>
      </c>
      <c r="F27222" s="4">
        <f t="shared" si="425"/>
        <v>0</v>
      </c>
    </row>
    <row r="27223" spans="1:6" x14ac:dyDescent="0.3">
      <c r="A27223" t="s">
        <v>27526</v>
      </c>
      <c r="B27223">
        <v>0</v>
      </c>
      <c r="C27223">
        <v>0</v>
      </c>
      <c r="D27223">
        <v>1146600</v>
      </c>
      <c r="E27223">
        <v>0</v>
      </c>
      <c r="F27223" s="4">
        <f t="shared" si="425"/>
        <v>382200</v>
      </c>
    </row>
    <row r="27224" spans="1:6" x14ac:dyDescent="0.3">
      <c r="A27224" t="s">
        <v>27527</v>
      </c>
      <c r="B27224">
        <v>0</v>
      </c>
      <c r="C27224">
        <v>740000</v>
      </c>
      <c r="D27224">
        <v>0</v>
      </c>
      <c r="E27224">
        <v>0</v>
      </c>
      <c r="F27224" s="4">
        <f t="shared" si="425"/>
        <v>246666.66666666666</v>
      </c>
    </row>
    <row r="27225" spans="1:6" x14ac:dyDescent="0.3">
      <c r="A27225" t="s">
        <v>27528</v>
      </c>
      <c r="B27225">
        <v>0</v>
      </c>
      <c r="C27225">
        <v>740000</v>
      </c>
      <c r="D27225">
        <v>0</v>
      </c>
      <c r="E27225">
        <v>0</v>
      </c>
      <c r="F27225" s="4">
        <f t="shared" si="425"/>
        <v>246666.66666666666</v>
      </c>
    </row>
    <row r="27226" spans="1:6" x14ac:dyDescent="0.3">
      <c r="A27226" t="s">
        <v>27529</v>
      </c>
      <c r="B27226">
        <v>0</v>
      </c>
      <c r="C27226">
        <v>0</v>
      </c>
      <c r="D27226">
        <v>634000</v>
      </c>
      <c r="E27226">
        <v>531900</v>
      </c>
      <c r="F27226" s="4">
        <f t="shared" si="425"/>
        <v>388633.33333333331</v>
      </c>
    </row>
    <row r="27227" spans="1:6" x14ac:dyDescent="0.3">
      <c r="A27227" t="s">
        <v>27530</v>
      </c>
      <c r="B27227">
        <v>580000</v>
      </c>
      <c r="C27227">
        <v>309400</v>
      </c>
      <c r="D27227">
        <v>0</v>
      </c>
      <c r="E27227">
        <v>384000</v>
      </c>
      <c r="F27227" s="4">
        <f t="shared" si="425"/>
        <v>231133.33333333334</v>
      </c>
    </row>
    <row r="27228" spans="1:6" x14ac:dyDescent="0.3">
      <c r="A27228" t="s">
        <v>27531</v>
      </c>
      <c r="B27228">
        <v>0</v>
      </c>
      <c r="C27228">
        <v>0</v>
      </c>
      <c r="D27228">
        <v>523250</v>
      </c>
      <c r="E27228">
        <v>0</v>
      </c>
      <c r="F27228" s="4">
        <f t="shared" si="425"/>
        <v>174416.66666666666</v>
      </c>
    </row>
    <row r="27229" spans="1:6" x14ac:dyDescent="0.3">
      <c r="A27229" t="s">
        <v>27532</v>
      </c>
      <c r="B27229">
        <v>0</v>
      </c>
      <c r="C27229">
        <v>1059860</v>
      </c>
      <c r="D27229">
        <v>0</v>
      </c>
      <c r="E27229">
        <v>0</v>
      </c>
      <c r="F27229" s="4">
        <f t="shared" si="425"/>
        <v>353286.66666666669</v>
      </c>
    </row>
    <row r="27230" spans="1:6" x14ac:dyDescent="0.3">
      <c r="A27230" t="s">
        <v>27533</v>
      </c>
      <c r="B27230">
        <v>2392390</v>
      </c>
      <c r="C27230">
        <v>4248050</v>
      </c>
      <c r="D27230">
        <v>8314220</v>
      </c>
      <c r="E27230">
        <v>10151950</v>
      </c>
      <c r="F27230" s="4">
        <f t="shared" si="425"/>
        <v>7571406.666666667</v>
      </c>
    </row>
    <row r="27231" spans="1:6" x14ac:dyDescent="0.3">
      <c r="A27231" t="s">
        <v>27534</v>
      </c>
      <c r="B27231">
        <v>0</v>
      </c>
      <c r="C27231">
        <v>950720</v>
      </c>
      <c r="D27231">
        <v>0</v>
      </c>
      <c r="E27231">
        <v>845020</v>
      </c>
      <c r="F27231" s="4">
        <f t="shared" si="425"/>
        <v>598580</v>
      </c>
    </row>
    <row r="27232" spans="1:6" x14ac:dyDescent="0.3">
      <c r="A27232" t="s">
        <v>27535</v>
      </c>
      <c r="B27232">
        <v>1525700</v>
      </c>
      <c r="C27232">
        <v>910000</v>
      </c>
      <c r="D27232">
        <v>0</v>
      </c>
      <c r="E27232">
        <v>1215950</v>
      </c>
      <c r="F27232" s="4">
        <f t="shared" si="425"/>
        <v>708650</v>
      </c>
    </row>
    <row r="27233" spans="1:6" x14ac:dyDescent="0.3">
      <c r="A27233" t="s">
        <v>27536</v>
      </c>
      <c r="B27233">
        <v>0</v>
      </c>
      <c r="C27233">
        <v>0</v>
      </c>
      <c r="D27233">
        <v>953440</v>
      </c>
      <c r="E27233">
        <v>453280</v>
      </c>
      <c r="F27233" s="4">
        <f t="shared" si="425"/>
        <v>468906.66666666669</v>
      </c>
    </row>
    <row r="27234" spans="1:6" x14ac:dyDescent="0.3">
      <c r="A27234" t="s">
        <v>27537</v>
      </c>
      <c r="B27234">
        <v>0</v>
      </c>
      <c r="C27234">
        <v>218400</v>
      </c>
      <c r="D27234">
        <v>0</v>
      </c>
      <c r="E27234">
        <v>0</v>
      </c>
      <c r="F27234" s="4">
        <f t="shared" si="425"/>
        <v>72800</v>
      </c>
    </row>
    <row r="27235" spans="1:6" x14ac:dyDescent="0.3">
      <c r="A27235" t="s">
        <v>27538</v>
      </c>
      <c r="B27235">
        <v>618640</v>
      </c>
      <c r="C27235">
        <v>600600</v>
      </c>
      <c r="D27235">
        <v>0</v>
      </c>
      <c r="E27235">
        <v>0</v>
      </c>
      <c r="F27235" s="4">
        <f t="shared" si="425"/>
        <v>200200</v>
      </c>
    </row>
    <row r="27236" spans="1:6" x14ac:dyDescent="0.3">
      <c r="A27236" t="s">
        <v>27539</v>
      </c>
      <c r="B27236">
        <v>0</v>
      </c>
      <c r="C27236">
        <v>0</v>
      </c>
      <c r="D27236">
        <v>2220000</v>
      </c>
      <c r="E27236">
        <v>1390500</v>
      </c>
      <c r="F27236" s="4">
        <f t="shared" si="425"/>
        <v>1203500</v>
      </c>
    </row>
    <row r="27237" spans="1:6" x14ac:dyDescent="0.3">
      <c r="A27237" t="s">
        <v>27540</v>
      </c>
      <c r="B27237">
        <v>0</v>
      </c>
      <c r="C27237">
        <v>2385650</v>
      </c>
      <c r="D27237">
        <v>0</v>
      </c>
      <c r="E27237">
        <v>0</v>
      </c>
      <c r="F27237" s="4">
        <f t="shared" si="425"/>
        <v>795216.66666666663</v>
      </c>
    </row>
    <row r="27238" spans="1:6" x14ac:dyDescent="0.3">
      <c r="A27238" t="s">
        <v>27541</v>
      </c>
      <c r="B27238">
        <v>305000</v>
      </c>
      <c r="C27238">
        <v>0</v>
      </c>
      <c r="D27238">
        <v>0</v>
      </c>
      <c r="E27238">
        <v>0</v>
      </c>
      <c r="F27238" s="4">
        <f t="shared" si="425"/>
        <v>0</v>
      </c>
    </row>
    <row r="27239" spans="1:6" x14ac:dyDescent="0.3">
      <c r="A27239" t="s">
        <v>27542</v>
      </c>
      <c r="B27239">
        <v>1289100</v>
      </c>
      <c r="C27239">
        <v>0</v>
      </c>
      <c r="D27239">
        <v>0</v>
      </c>
      <c r="E27239">
        <v>465550</v>
      </c>
      <c r="F27239" s="4">
        <f t="shared" si="425"/>
        <v>155183.33333333334</v>
      </c>
    </row>
    <row r="27240" spans="1:6" x14ac:dyDescent="0.3">
      <c r="A27240" t="s">
        <v>27543</v>
      </c>
      <c r="B27240">
        <v>0</v>
      </c>
      <c r="C27240">
        <v>0</v>
      </c>
      <c r="D27240">
        <v>899450</v>
      </c>
      <c r="E27240">
        <v>386000</v>
      </c>
      <c r="F27240" s="4">
        <f t="shared" si="425"/>
        <v>428483.33333333331</v>
      </c>
    </row>
    <row r="27241" spans="1:6" x14ac:dyDescent="0.3">
      <c r="A27241" t="s">
        <v>27544</v>
      </c>
      <c r="B27241">
        <v>0</v>
      </c>
      <c r="C27241">
        <v>1524060</v>
      </c>
      <c r="D27241">
        <v>0</v>
      </c>
      <c r="E27241">
        <v>402000</v>
      </c>
      <c r="F27241" s="4">
        <f t="shared" si="425"/>
        <v>642020</v>
      </c>
    </row>
    <row r="27242" spans="1:6" x14ac:dyDescent="0.3">
      <c r="A27242" t="s">
        <v>27545</v>
      </c>
      <c r="B27242">
        <v>0</v>
      </c>
      <c r="C27242">
        <v>0</v>
      </c>
      <c r="D27242">
        <v>2080600</v>
      </c>
      <c r="E27242">
        <v>2235780</v>
      </c>
      <c r="F27242" s="4">
        <f t="shared" si="425"/>
        <v>1438793.3333333333</v>
      </c>
    </row>
    <row r="27243" spans="1:6" x14ac:dyDescent="0.3">
      <c r="A27243" t="s">
        <v>27546</v>
      </c>
      <c r="B27243">
        <v>0</v>
      </c>
      <c r="C27243">
        <v>1333150</v>
      </c>
      <c r="D27243">
        <v>0</v>
      </c>
      <c r="E27243">
        <v>0</v>
      </c>
      <c r="F27243" s="4">
        <f t="shared" si="425"/>
        <v>444383.33333333331</v>
      </c>
    </row>
    <row r="27244" spans="1:6" x14ac:dyDescent="0.3">
      <c r="A27244" t="s">
        <v>27547</v>
      </c>
      <c r="B27244">
        <v>0</v>
      </c>
      <c r="C27244">
        <v>450000</v>
      </c>
      <c r="D27244">
        <v>0</v>
      </c>
      <c r="E27244">
        <v>938500</v>
      </c>
      <c r="F27244" s="4">
        <f t="shared" si="425"/>
        <v>462833.33333333331</v>
      </c>
    </row>
    <row r="27245" spans="1:6" x14ac:dyDescent="0.3">
      <c r="A27245" t="s">
        <v>27548</v>
      </c>
      <c r="B27245">
        <v>0</v>
      </c>
      <c r="C27245">
        <v>1670200</v>
      </c>
      <c r="D27245">
        <v>522340</v>
      </c>
      <c r="E27245">
        <v>2393300</v>
      </c>
      <c r="F27245" s="4">
        <f t="shared" si="425"/>
        <v>1528613.3333333333</v>
      </c>
    </row>
    <row r="27246" spans="1:6" x14ac:dyDescent="0.3">
      <c r="A27246" t="s">
        <v>27549</v>
      </c>
      <c r="B27246">
        <v>1200580</v>
      </c>
      <c r="C27246">
        <v>0</v>
      </c>
      <c r="D27246">
        <v>0</v>
      </c>
      <c r="E27246">
        <v>1254560</v>
      </c>
      <c r="F27246" s="4">
        <f t="shared" si="425"/>
        <v>418186.66666666669</v>
      </c>
    </row>
    <row r="27247" spans="1:6" x14ac:dyDescent="0.3">
      <c r="A27247" t="s">
        <v>27550</v>
      </c>
      <c r="B27247">
        <v>0</v>
      </c>
      <c r="C27247">
        <v>0</v>
      </c>
      <c r="D27247">
        <v>316680</v>
      </c>
      <c r="E27247">
        <v>0</v>
      </c>
      <c r="F27247" s="4">
        <f t="shared" si="425"/>
        <v>105560</v>
      </c>
    </row>
    <row r="27248" spans="1:6" x14ac:dyDescent="0.3">
      <c r="A27248" t="s">
        <v>27551</v>
      </c>
      <c r="B27248">
        <v>0</v>
      </c>
      <c r="C27248">
        <v>0</v>
      </c>
      <c r="D27248">
        <v>313950</v>
      </c>
      <c r="E27248">
        <v>2530490</v>
      </c>
      <c r="F27248" s="4">
        <f t="shared" si="425"/>
        <v>948146.66666666663</v>
      </c>
    </row>
    <row r="27249" spans="1:6" x14ac:dyDescent="0.3">
      <c r="A27249" t="s">
        <v>27552</v>
      </c>
      <c r="B27249">
        <v>370000</v>
      </c>
      <c r="C27249">
        <v>11524480</v>
      </c>
      <c r="D27249">
        <v>0</v>
      </c>
      <c r="E27249">
        <v>10012460</v>
      </c>
      <c r="F27249" s="4">
        <f t="shared" si="425"/>
        <v>7178980</v>
      </c>
    </row>
    <row r="27250" spans="1:6" x14ac:dyDescent="0.3">
      <c r="A27250" t="s">
        <v>27553</v>
      </c>
      <c r="B27250">
        <v>0</v>
      </c>
      <c r="C27250">
        <v>0</v>
      </c>
      <c r="D27250">
        <v>1034490</v>
      </c>
      <c r="E27250">
        <v>0</v>
      </c>
      <c r="F27250" s="4">
        <f t="shared" si="425"/>
        <v>344830</v>
      </c>
    </row>
    <row r="27251" spans="1:6" x14ac:dyDescent="0.3">
      <c r="A27251" t="s">
        <v>27554</v>
      </c>
      <c r="B27251">
        <v>910480</v>
      </c>
      <c r="C27251">
        <v>699560</v>
      </c>
      <c r="D27251">
        <v>0</v>
      </c>
      <c r="E27251">
        <v>1355900</v>
      </c>
      <c r="F27251" s="4">
        <f t="shared" si="425"/>
        <v>685153.33333333337</v>
      </c>
    </row>
    <row r="27252" spans="1:6" x14ac:dyDescent="0.3">
      <c r="A27252" t="s">
        <v>27555</v>
      </c>
      <c r="B27252">
        <v>0</v>
      </c>
      <c r="C27252">
        <v>2173700</v>
      </c>
      <c r="D27252">
        <v>2130020</v>
      </c>
      <c r="E27252">
        <v>2121000</v>
      </c>
      <c r="F27252" s="4">
        <f t="shared" si="425"/>
        <v>2141573.3333333335</v>
      </c>
    </row>
    <row r="27253" spans="1:6" x14ac:dyDescent="0.3">
      <c r="A27253" t="s">
        <v>27556</v>
      </c>
      <c r="B27253">
        <v>0</v>
      </c>
      <c r="C27253">
        <v>2297460</v>
      </c>
      <c r="D27253">
        <v>591600</v>
      </c>
      <c r="E27253">
        <v>171990</v>
      </c>
      <c r="F27253" s="4">
        <f t="shared" si="425"/>
        <v>1020350</v>
      </c>
    </row>
    <row r="27254" spans="1:6" x14ac:dyDescent="0.3">
      <c r="A27254" t="s">
        <v>27557</v>
      </c>
      <c r="B27254">
        <v>0</v>
      </c>
      <c r="C27254">
        <v>0</v>
      </c>
      <c r="D27254">
        <v>570970</v>
      </c>
      <c r="E27254">
        <v>0</v>
      </c>
      <c r="F27254" s="4">
        <f t="shared" si="425"/>
        <v>190323.33333333334</v>
      </c>
    </row>
    <row r="27255" spans="1:6" x14ac:dyDescent="0.3">
      <c r="A27255" t="s">
        <v>27558</v>
      </c>
      <c r="B27255">
        <v>0</v>
      </c>
      <c r="C27255">
        <v>2449200</v>
      </c>
      <c r="D27255">
        <v>546000</v>
      </c>
      <c r="E27255">
        <v>0</v>
      </c>
      <c r="F27255" s="4">
        <f t="shared" si="425"/>
        <v>998400</v>
      </c>
    </row>
    <row r="27256" spans="1:6" x14ac:dyDescent="0.3">
      <c r="A27256" t="s">
        <v>27559</v>
      </c>
      <c r="B27256">
        <v>0</v>
      </c>
      <c r="C27256">
        <v>1072290</v>
      </c>
      <c r="D27256">
        <v>0</v>
      </c>
      <c r="E27256">
        <v>672650</v>
      </c>
      <c r="F27256" s="4">
        <f t="shared" si="425"/>
        <v>581646.66666666663</v>
      </c>
    </row>
    <row r="27257" spans="1:6" x14ac:dyDescent="0.3">
      <c r="A27257" t="s">
        <v>27560</v>
      </c>
      <c r="B27257">
        <v>605150</v>
      </c>
      <c r="C27257">
        <v>0</v>
      </c>
      <c r="D27257">
        <v>0</v>
      </c>
      <c r="E27257">
        <v>0</v>
      </c>
      <c r="F27257" s="4">
        <f t="shared" si="425"/>
        <v>0</v>
      </c>
    </row>
    <row r="27258" spans="1:6" x14ac:dyDescent="0.3">
      <c r="A27258" t="s">
        <v>27561</v>
      </c>
      <c r="B27258">
        <v>0</v>
      </c>
      <c r="C27258">
        <v>0</v>
      </c>
      <c r="D27258">
        <v>281190</v>
      </c>
      <c r="E27258">
        <v>0</v>
      </c>
      <c r="F27258" s="4">
        <f t="shared" si="425"/>
        <v>93730</v>
      </c>
    </row>
    <row r="27259" spans="1:6" x14ac:dyDescent="0.3">
      <c r="A27259" t="s">
        <v>27562</v>
      </c>
      <c r="B27259">
        <v>1026540</v>
      </c>
      <c r="C27259">
        <v>892730</v>
      </c>
      <c r="D27259">
        <v>0</v>
      </c>
      <c r="E27259">
        <v>1543940</v>
      </c>
      <c r="F27259" s="4">
        <f t="shared" si="425"/>
        <v>812223.33333333337</v>
      </c>
    </row>
    <row r="27260" spans="1:6" x14ac:dyDescent="0.3">
      <c r="A27260" t="s">
        <v>27563</v>
      </c>
      <c r="B27260">
        <v>0</v>
      </c>
      <c r="C27260">
        <v>0</v>
      </c>
      <c r="D27260">
        <v>535080</v>
      </c>
      <c r="E27260">
        <v>820000</v>
      </c>
      <c r="F27260" s="4">
        <f t="shared" si="425"/>
        <v>451693.33333333331</v>
      </c>
    </row>
    <row r="27261" spans="1:6" x14ac:dyDescent="0.3">
      <c r="A27261" t="s">
        <v>27564</v>
      </c>
      <c r="B27261">
        <v>2009990</v>
      </c>
      <c r="C27261">
        <v>0</v>
      </c>
      <c r="D27261">
        <v>2599730</v>
      </c>
      <c r="E27261">
        <v>2292780</v>
      </c>
      <c r="F27261" s="4">
        <f t="shared" si="425"/>
        <v>1630836.6666666667</v>
      </c>
    </row>
    <row r="27262" spans="1:6" x14ac:dyDescent="0.3">
      <c r="A27262" t="s">
        <v>27565</v>
      </c>
      <c r="B27262">
        <v>1452900</v>
      </c>
      <c r="C27262">
        <v>1237600</v>
      </c>
      <c r="D27262">
        <v>0</v>
      </c>
      <c r="E27262">
        <v>293020</v>
      </c>
      <c r="F27262" s="4">
        <f t="shared" si="425"/>
        <v>510206.66666666669</v>
      </c>
    </row>
    <row r="27263" spans="1:6" x14ac:dyDescent="0.3">
      <c r="A27263" t="s">
        <v>27566</v>
      </c>
      <c r="B27263">
        <v>0</v>
      </c>
      <c r="C27263">
        <v>634600</v>
      </c>
      <c r="D27263">
        <v>699420</v>
      </c>
      <c r="E27263">
        <v>728100</v>
      </c>
      <c r="F27263" s="4">
        <f t="shared" si="425"/>
        <v>687373.33333333337</v>
      </c>
    </row>
    <row r="27264" spans="1:6" x14ac:dyDescent="0.3">
      <c r="A27264" t="s">
        <v>27567</v>
      </c>
      <c r="B27264">
        <v>397800</v>
      </c>
      <c r="C27264">
        <v>0</v>
      </c>
      <c r="D27264">
        <v>0</v>
      </c>
      <c r="E27264">
        <v>0</v>
      </c>
      <c r="F27264" s="4">
        <f t="shared" si="425"/>
        <v>0</v>
      </c>
    </row>
    <row r="27265" spans="1:6" x14ac:dyDescent="0.3">
      <c r="A27265" t="s">
        <v>27568</v>
      </c>
      <c r="B27265">
        <v>0</v>
      </c>
      <c r="C27265">
        <v>0</v>
      </c>
      <c r="D27265">
        <v>465000</v>
      </c>
      <c r="E27265">
        <v>0</v>
      </c>
      <c r="F27265" s="4">
        <f t="shared" si="425"/>
        <v>155000</v>
      </c>
    </row>
    <row r="27266" spans="1:6" x14ac:dyDescent="0.3">
      <c r="A27266" t="s">
        <v>27569</v>
      </c>
      <c r="B27266">
        <v>1295950</v>
      </c>
      <c r="C27266">
        <v>0</v>
      </c>
      <c r="D27266">
        <v>0</v>
      </c>
      <c r="E27266">
        <v>1671080</v>
      </c>
      <c r="F27266" s="4">
        <f t="shared" si="425"/>
        <v>557026.66666666663</v>
      </c>
    </row>
    <row r="27267" spans="1:6" x14ac:dyDescent="0.3">
      <c r="A27267" t="s">
        <v>27570</v>
      </c>
      <c r="B27267">
        <v>571200</v>
      </c>
      <c r="C27267">
        <v>0</v>
      </c>
      <c r="D27267">
        <v>0</v>
      </c>
      <c r="E27267">
        <v>956400</v>
      </c>
      <c r="F27267" s="4">
        <f t="shared" ref="F27267:F27330" si="426">SUM(C27267:E27267)/3</f>
        <v>318800</v>
      </c>
    </row>
    <row r="27268" spans="1:6" x14ac:dyDescent="0.3">
      <c r="A27268" t="s">
        <v>27571</v>
      </c>
      <c r="B27268">
        <v>0</v>
      </c>
      <c r="C27268">
        <v>748020</v>
      </c>
      <c r="D27268">
        <v>0</v>
      </c>
      <c r="E27268">
        <v>0</v>
      </c>
      <c r="F27268" s="4">
        <f t="shared" si="426"/>
        <v>249340</v>
      </c>
    </row>
    <row r="27269" spans="1:6" x14ac:dyDescent="0.3">
      <c r="A27269" t="s">
        <v>27572</v>
      </c>
      <c r="B27269">
        <v>288000</v>
      </c>
      <c r="C27269">
        <v>2113020</v>
      </c>
      <c r="D27269">
        <v>2015300</v>
      </c>
      <c r="E27269">
        <v>2046370</v>
      </c>
      <c r="F27269" s="4">
        <f t="shared" si="426"/>
        <v>2058230</v>
      </c>
    </row>
    <row r="27270" spans="1:6" x14ac:dyDescent="0.3">
      <c r="A27270" t="s">
        <v>27573</v>
      </c>
      <c r="B27270">
        <v>0</v>
      </c>
      <c r="C27270">
        <v>1048860</v>
      </c>
      <c r="D27270">
        <v>0</v>
      </c>
      <c r="E27270">
        <v>820000</v>
      </c>
      <c r="F27270" s="4">
        <f t="shared" si="426"/>
        <v>622953.33333333337</v>
      </c>
    </row>
    <row r="27271" spans="1:6" x14ac:dyDescent="0.3">
      <c r="A27271" t="s">
        <v>27574</v>
      </c>
      <c r="B27271">
        <v>0</v>
      </c>
      <c r="C27271">
        <v>0</v>
      </c>
      <c r="D27271">
        <v>2147240</v>
      </c>
      <c r="E27271">
        <v>2224860</v>
      </c>
      <c r="F27271" s="4">
        <f t="shared" si="426"/>
        <v>1457366.6666666667</v>
      </c>
    </row>
    <row r="27272" spans="1:6" x14ac:dyDescent="0.3">
      <c r="A27272" t="s">
        <v>27575</v>
      </c>
      <c r="B27272">
        <v>678000</v>
      </c>
      <c r="C27272">
        <v>711920</v>
      </c>
      <c r="D27272">
        <v>0</v>
      </c>
      <c r="E27272">
        <v>450560</v>
      </c>
      <c r="F27272" s="4">
        <f t="shared" si="426"/>
        <v>387493.33333333331</v>
      </c>
    </row>
    <row r="27273" spans="1:6" x14ac:dyDescent="0.3">
      <c r="A27273" t="s">
        <v>27576</v>
      </c>
      <c r="B27273">
        <v>0</v>
      </c>
      <c r="C27273">
        <v>0</v>
      </c>
      <c r="D27273">
        <v>2559040</v>
      </c>
      <c r="E27273">
        <v>0</v>
      </c>
      <c r="F27273" s="4">
        <f t="shared" si="426"/>
        <v>853013.33333333337</v>
      </c>
    </row>
    <row r="27274" spans="1:6" x14ac:dyDescent="0.3">
      <c r="A27274" t="s">
        <v>27577</v>
      </c>
      <c r="B27274">
        <v>0</v>
      </c>
      <c r="C27274">
        <v>0</v>
      </c>
      <c r="D27274">
        <v>917280</v>
      </c>
      <c r="E27274">
        <v>0</v>
      </c>
      <c r="F27274" s="4">
        <f t="shared" si="426"/>
        <v>305760</v>
      </c>
    </row>
    <row r="27275" spans="1:6" x14ac:dyDescent="0.3">
      <c r="A27275" t="s">
        <v>27578</v>
      </c>
      <c r="B27275">
        <v>0</v>
      </c>
      <c r="C27275">
        <v>0</v>
      </c>
      <c r="D27275">
        <v>1645120</v>
      </c>
      <c r="E27275">
        <v>0</v>
      </c>
      <c r="F27275" s="4">
        <f t="shared" si="426"/>
        <v>548373.33333333337</v>
      </c>
    </row>
    <row r="27276" spans="1:6" x14ac:dyDescent="0.3">
      <c r="A27276" t="s">
        <v>27579</v>
      </c>
      <c r="B27276">
        <v>0</v>
      </c>
      <c r="C27276">
        <v>0</v>
      </c>
      <c r="D27276">
        <v>536900</v>
      </c>
      <c r="E27276">
        <v>0</v>
      </c>
      <c r="F27276" s="4">
        <f t="shared" si="426"/>
        <v>178966.66666666666</v>
      </c>
    </row>
    <row r="27277" spans="1:6" x14ac:dyDescent="0.3">
      <c r="A27277" t="s">
        <v>27580</v>
      </c>
      <c r="B27277">
        <v>0</v>
      </c>
      <c r="C27277">
        <v>0</v>
      </c>
      <c r="D27277">
        <v>2618980</v>
      </c>
      <c r="E27277">
        <v>1980320</v>
      </c>
      <c r="F27277" s="4">
        <f t="shared" si="426"/>
        <v>1533100</v>
      </c>
    </row>
    <row r="27278" spans="1:6" x14ac:dyDescent="0.3">
      <c r="A27278" t="s">
        <v>27581</v>
      </c>
      <c r="B27278">
        <v>454900</v>
      </c>
      <c r="C27278">
        <v>570000</v>
      </c>
      <c r="D27278">
        <v>0</v>
      </c>
      <c r="E27278">
        <v>1082000</v>
      </c>
      <c r="F27278" s="4">
        <f t="shared" si="426"/>
        <v>550666.66666666663</v>
      </c>
    </row>
    <row r="27279" spans="1:6" x14ac:dyDescent="0.3">
      <c r="A27279" t="s">
        <v>27582</v>
      </c>
      <c r="B27279">
        <v>256000</v>
      </c>
      <c r="C27279">
        <v>1683500</v>
      </c>
      <c r="D27279">
        <v>0</v>
      </c>
      <c r="E27279">
        <v>4178030</v>
      </c>
      <c r="F27279" s="4">
        <f t="shared" si="426"/>
        <v>1953843.3333333333</v>
      </c>
    </row>
    <row r="27280" spans="1:6" x14ac:dyDescent="0.3">
      <c r="A27280" t="s">
        <v>27583</v>
      </c>
      <c r="B27280">
        <v>0</v>
      </c>
      <c r="C27280">
        <v>0</v>
      </c>
      <c r="D27280">
        <v>1397760</v>
      </c>
      <c r="E27280">
        <v>0</v>
      </c>
      <c r="F27280" s="4">
        <f t="shared" si="426"/>
        <v>465920</v>
      </c>
    </row>
    <row r="27281" spans="1:6" x14ac:dyDescent="0.3">
      <c r="A27281" t="s">
        <v>27584</v>
      </c>
      <c r="B27281">
        <v>0</v>
      </c>
      <c r="C27281">
        <v>0</v>
      </c>
      <c r="D27281">
        <v>3454350</v>
      </c>
      <c r="E27281">
        <v>0</v>
      </c>
      <c r="F27281" s="4">
        <f t="shared" si="426"/>
        <v>1151450</v>
      </c>
    </row>
    <row r="27282" spans="1:6" x14ac:dyDescent="0.3">
      <c r="A27282" t="s">
        <v>27585</v>
      </c>
      <c r="B27282">
        <v>4298280</v>
      </c>
      <c r="C27282">
        <v>0</v>
      </c>
      <c r="D27282">
        <v>3700000</v>
      </c>
      <c r="E27282">
        <v>994500</v>
      </c>
      <c r="F27282" s="4">
        <f t="shared" si="426"/>
        <v>1564833.3333333333</v>
      </c>
    </row>
    <row r="27283" spans="1:6" x14ac:dyDescent="0.3">
      <c r="A27283" t="s">
        <v>27586</v>
      </c>
      <c r="B27283">
        <v>0</v>
      </c>
      <c r="C27283">
        <v>0</v>
      </c>
      <c r="D27283">
        <v>1671100</v>
      </c>
      <c r="E27283">
        <v>0</v>
      </c>
      <c r="F27283" s="4">
        <f t="shared" si="426"/>
        <v>557033.33333333337</v>
      </c>
    </row>
    <row r="27284" spans="1:6" x14ac:dyDescent="0.3">
      <c r="A27284" t="s">
        <v>27587</v>
      </c>
      <c r="B27284">
        <v>0</v>
      </c>
      <c r="C27284">
        <v>752200</v>
      </c>
      <c r="D27284">
        <v>0</v>
      </c>
      <c r="E27284">
        <v>0</v>
      </c>
      <c r="F27284" s="4">
        <f t="shared" si="426"/>
        <v>250733.33333333334</v>
      </c>
    </row>
    <row r="27285" spans="1:6" x14ac:dyDescent="0.3">
      <c r="A27285" t="s">
        <v>27588</v>
      </c>
      <c r="B27285">
        <v>984380</v>
      </c>
      <c r="C27285">
        <v>3379140</v>
      </c>
      <c r="D27285">
        <v>0</v>
      </c>
      <c r="E27285">
        <v>336000</v>
      </c>
      <c r="F27285" s="4">
        <f t="shared" si="426"/>
        <v>1238380</v>
      </c>
    </row>
    <row r="27286" spans="1:6" x14ac:dyDescent="0.3">
      <c r="A27286" t="s">
        <v>27589</v>
      </c>
      <c r="B27286">
        <v>0</v>
      </c>
      <c r="C27286">
        <v>8742800</v>
      </c>
      <c r="D27286">
        <v>0</v>
      </c>
      <c r="E27286">
        <v>0</v>
      </c>
      <c r="F27286" s="4">
        <f t="shared" si="426"/>
        <v>2914266.6666666665</v>
      </c>
    </row>
    <row r="27287" spans="1:6" x14ac:dyDescent="0.3">
      <c r="A27287" t="s">
        <v>27590</v>
      </c>
      <c r="B27287">
        <v>0</v>
      </c>
      <c r="C27287">
        <v>230000</v>
      </c>
      <c r="D27287">
        <v>0</v>
      </c>
      <c r="E27287">
        <v>756000</v>
      </c>
      <c r="F27287" s="4">
        <f t="shared" si="426"/>
        <v>328666.66666666669</v>
      </c>
    </row>
    <row r="27288" spans="1:6" x14ac:dyDescent="0.3">
      <c r="A27288" t="s">
        <v>27591</v>
      </c>
      <c r="B27288">
        <v>3785950</v>
      </c>
      <c r="C27288">
        <v>0</v>
      </c>
      <c r="D27288">
        <v>0</v>
      </c>
      <c r="E27288">
        <v>0</v>
      </c>
      <c r="F27288" s="4">
        <f t="shared" si="426"/>
        <v>0</v>
      </c>
    </row>
    <row r="27289" spans="1:6" x14ac:dyDescent="0.3">
      <c r="A27289" t="s">
        <v>27592</v>
      </c>
      <c r="B27289">
        <v>0</v>
      </c>
      <c r="C27289">
        <v>1319590</v>
      </c>
      <c r="D27289">
        <v>325780</v>
      </c>
      <c r="E27289">
        <v>0</v>
      </c>
      <c r="F27289" s="4">
        <f t="shared" si="426"/>
        <v>548456.66666666663</v>
      </c>
    </row>
    <row r="27290" spans="1:6" x14ac:dyDescent="0.3">
      <c r="A27290" t="s">
        <v>27593</v>
      </c>
      <c r="B27290">
        <v>0</v>
      </c>
      <c r="C27290">
        <v>926380</v>
      </c>
      <c r="D27290">
        <v>0</v>
      </c>
      <c r="E27290">
        <v>191100</v>
      </c>
      <c r="F27290" s="4">
        <f t="shared" si="426"/>
        <v>372493.33333333331</v>
      </c>
    </row>
    <row r="27291" spans="1:6" x14ac:dyDescent="0.3">
      <c r="A27291" t="s">
        <v>27594</v>
      </c>
      <c r="B27291">
        <v>647680</v>
      </c>
      <c r="C27291">
        <v>0</v>
      </c>
      <c r="D27291">
        <v>0</v>
      </c>
      <c r="E27291">
        <v>0</v>
      </c>
      <c r="F27291" s="4">
        <f t="shared" si="426"/>
        <v>0</v>
      </c>
    </row>
    <row r="27292" spans="1:6" x14ac:dyDescent="0.3">
      <c r="A27292" t="s">
        <v>27595</v>
      </c>
      <c r="B27292">
        <v>0</v>
      </c>
      <c r="C27292">
        <v>0</v>
      </c>
      <c r="D27292">
        <v>1070020</v>
      </c>
      <c r="E27292">
        <v>0</v>
      </c>
      <c r="F27292" s="4">
        <f t="shared" si="426"/>
        <v>356673.33333333331</v>
      </c>
    </row>
    <row r="27293" spans="1:6" x14ac:dyDescent="0.3">
      <c r="A27293" t="s">
        <v>27596</v>
      </c>
      <c r="B27293">
        <v>1151950</v>
      </c>
      <c r="C27293">
        <v>0</v>
      </c>
      <c r="D27293">
        <v>0</v>
      </c>
      <c r="E27293">
        <v>852560</v>
      </c>
      <c r="F27293" s="4">
        <f t="shared" si="426"/>
        <v>284186.66666666669</v>
      </c>
    </row>
    <row r="27294" spans="1:6" x14ac:dyDescent="0.3">
      <c r="A27294" t="s">
        <v>27597</v>
      </c>
      <c r="B27294">
        <v>0</v>
      </c>
      <c r="C27294">
        <v>1051960</v>
      </c>
      <c r="D27294">
        <v>0</v>
      </c>
      <c r="E27294">
        <v>382200</v>
      </c>
      <c r="F27294" s="4">
        <f t="shared" si="426"/>
        <v>478053.33333333331</v>
      </c>
    </row>
    <row r="27295" spans="1:6" x14ac:dyDescent="0.3">
      <c r="A27295" t="s">
        <v>27598</v>
      </c>
      <c r="B27295">
        <v>0</v>
      </c>
      <c r="C27295">
        <v>0</v>
      </c>
      <c r="D27295">
        <v>703800</v>
      </c>
      <c r="E27295">
        <v>0</v>
      </c>
      <c r="F27295" s="4">
        <f t="shared" si="426"/>
        <v>234600</v>
      </c>
    </row>
    <row r="27296" spans="1:6" x14ac:dyDescent="0.3">
      <c r="A27296" t="s">
        <v>27599</v>
      </c>
      <c r="B27296">
        <v>696900</v>
      </c>
      <c r="C27296">
        <v>0</v>
      </c>
      <c r="D27296">
        <v>832350</v>
      </c>
      <c r="E27296">
        <v>1032200</v>
      </c>
      <c r="F27296" s="4">
        <f t="shared" si="426"/>
        <v>621516.66666666663</v>
      </c>
    </row>
    <row r="27297" spans="1:6" x14ac:dyDescent="0.3">
      <c r="A27297" t="s">
        <v>27600</v>
      </c>
      <c r="B27297">
        <v>669120</v>
      </c>
      <c r="C27297">
        <v>1332720</v>
      </c>
      <c r="D27297">
        <v>0</v>
      </c>
      <c r="E27297">
        <v>450560</v>
      </c>
      <c r="F27297" s="4">
        <f t="shared" si="426"/>
        <v>594426.66666666663</v>
      </c>
    </row>
    <row r="27298" spans="1:6" x14ac:dyDescent="0.3">
      <c r="A27298" t="s">
        <v>27601</v>
      </c>
      <c r="B27298">
        <v>2305940</v>
      </c>
      <c r="C27298">
        <v>1668940</v>
      </c>
      <c r="D27298">
        <v>0</v>
      </c>
      <c r="E27298">
        <v>3020110</v>
      </c>
      <c r="F27298" s="4">
        <f t="shared" si="426"/>
        <v>1563016.6666666667</v>
      </c>
    </row>
    <row r="27299" spans="1:6" x14ac:dyDescent="0.3">
      <c r="A27299" t="s">
        <v>27602</v>
      </c>
      <c r="B27299">
        <v>0</v>
      </c>
      <c r="C27299">
        <v>0</v>
      </c>
      <c r="D27299">
        <v>2044900</v>
      </c>
      <c r="E27299">
        <v>0</v>
      </c>
      <c r="F27299" s="4">
        <f t="shared" si="426"/>
        <v>681633.33333333337</v>
      </c>
    </row>
    <row r="27300" spans="1:6" x14ac:dyDescent="0.3">
      <c r="A27300" t="s">
        <v>27603</v>
      </c>
      <c r="B27300">
        <v>1020000</v>
      </c>
      <c r="C27300">
        <v>0</v>
      </c>
      <c r="D27300">
        <v>0</v>
      </c>
      <c r="E27300">
        <v>0</v>
      </c>
      <c r="F27300" s="4">
        <f t="shared" si="426"/>
        <v>0</v>
      </c>
    </row>
    <row r="27301" spans="1:6" x14ac:dyDescent="0.3">
      <c r="A27301" t="s">
        <v>27604</v>
      </c>
      <c r="B27301">
        <v>0</v>
      </c>
      <c r="C27301">
        <v>2198990</v>
      </c>
      <c r="D27301">
        <v>2114050</v>
      </c>
      <c r="E27301">
        <v>2136480</v>
      </c>
      <c r="F27301" s="4">
        <f t="shared" si="426"/>
        <v>2149840</v>
      </c>
    </row>
    <row r="27302" spans="1:6" x14ac:dyDescent="0.3">
      <c r="A27302" t="s">
        <v>27605</v>
      </c>
      <c r="B27302">
        <v>558740</v>
      </c>
      <c r="C27302">
        <v>393500</v>
      </c>
      <c r="D27302">
        <v>0</v>
      </c>
      <c r="E27302">
        <v>516880</v>
      </c>
      <c r="F27302" s="4">
        <f t="shared" si="426"/>
        <v>303460</v>
      </c>
    </row>
    <row r="27303" spans="1:6" x14ac:dyDescent="0.3">
      <c r="A27303" t="s">
        <v>27606</v>
      </c>
      <c r="B27303">
        <v>0</v>
      </c>
      <c r="C27303">
        <v>316680</v>
      </c>
      <c r="D27303">
        <v>0</v>
      </c>
      <c r="E27303">
        <v>0</v>
      </c>
      <c r="F27303" s="4">
        <f t="shared" si="426"/>
        <v>105560</v>
      </c>
    </row>
    <row r="27304" spans="1:6" x14ac:dyDescent="0.3">
      <c r="A27304" t="s">
        <v>27607</v>
      </c>
      <c r="B27304">
        <v>1018120</v>
      </c>
      <c r="C27304">
        <v>0</v>
      </c>
      <c r="D27304">
        <v>300300</v>
      </c>
      <c r="E27304">
        <v>450560</v>
      </c>
      <c r="F27304" s="4">
        <f t="shared" si="426"/>
        <v>250286.66666666666</v>
      </c>
    </row>
    <row r="27305" spans="1:6" x14ac:dyDescent="0.3">
      <c r="A27305" t="s">
        <v>27608</v>
      </c>
      <c r="B27305">
        <v>6053080</v>
      </c>
      <c r="C27305">
        <v>0</v>
      </c>
      <c r="D27305">
        <v>0</v>
      </c>
      <c r="E27305">
        <v>2682780</v>
      </c>
      <c r="F27305" s="4">
        <f t="shared" si="426"/>
        <v>894260</v>
      </c>
    </row>
    <row r="27306" spans="1:6" x14ac:dyDescent="0.3">
      <c r="A27306" t="s">
        <v>27609</v>
      </c>
      <c r="B27306">
        <v>0</v>
      </c>
      <c r="C27306">
        <v>0</v>
      </c>
      <c r="D27306">
        <v>552260</v>
      </c>
      <c r="E27306">
        <v>0</v>
      </c>
      <c r="F27306" s="4">
        <f t="shared" si="426"/>
        <v>184086.66666666666</v>
      </c>
    </row>
    <row r="27307" spans="1:6" x14ac:dyDescent="0.3">
      <c r="A27307" t="s">
        <v>27610</v>
      </c>
      <c r="B27307">
        <v>0</v>
      </c>
      <c r="C27307">
        <v>597590</v>
      </c>
      <c r="D27307">
        <v>309400</v>
      </c>
      <c r="E27307">
        <v>386000</v>
      </c>
      <c r="F27307" s="4">
        <f t="shared" si="426"/>
        <v>430996.66666666669</v>
      </c>
    </row>
    <row r="27308" spans="1:6" x14ac:dyDescent="0.3">
      <c r="A27308" t="s">
        <v>27611</v>
      </c>
      <c r="B27308">
        <v>305760</v>
      </c>
      <c r="C27308">
        <v>621950</v>
      </c>
      <c r="D27308">
        <v>0</v>
      </c>
      <c r="E27308">
        <v>0</v>
      </c>
      <c r="F27308" s="4">
        <f t="shared" si="426"/>
        <v>207316.66666666666</v>
      </c>
    </row>
    <row r="27309" spans="1:6" x14ac:dyDescent="0.3">
      <c r="A27309" t="s">
        <v>27612</v>
      </c>
      <c r="B27309">
        <v>0</v>
      </c>
      <c r="C27309">
        <v>740000</v>
      </c>
      <c r="D27309">
        <v>746930</v>
      </c>
      <c r="E27309">
        <v>600600</v>
      </c>
      <c r="F27309" s="4">
        <f t="shared" si="426"/>
        <v>695843.33333333337</v>
      </c>
    </row>
    <row r="27310" spans="1:6" x14ac:dyDescent="0.3">
      <c r="A27310" t="s">
        <v>27613</v>
      </c>
      <c r="B27310">
        <v>817280</v>
      </c>
      <c r="C27310">
        <v>1211210</v>
      </c>
      <c r="D27310">
        <v>0</v>
      </c>
      <c r="E27310">
        <v>832960</v>
      </c>
      <c r="F27310" s="4">
        <f t="shared" si="426"/>
        <v>681390</v>
      </c>
    </row>
    <row r="27311" spans="1:6" x14ac:dyDescent="0.3">
      <c r="A27311" t="s">
        <v>27614</v>
      </c>
      <c r="B27311">
        <v>0</v>
      </c>
      <c r="C27311">
        <v>692140</v>
      </c>
      <c r="D27311">
        <v>644280</v>
      </c>
      <c r="E27311">
        <v>0</v>
      </c>
      <c r="F27311" s="4">
        <f t="shared" si="426"/>
        <v>445473.33333333331</v>
      </c>
    </row>
    <row r="27312" spans="1:6" x14ac:dyDescent="0.3">
      <c r="A27312" t="s">
        <v>27615</v>
      </c>
      <c r="B27312">
        <v>820480</v>
      </c>
      <c r="C27312">
        <v>0</v>
      </c>
      <c r="D27312">
        <v>0</v>
      </c>
      <c r="E27312">
        <v>0</v>
      </c>
      <c r="F27312" s="4">
        <f t="shared" si="426"/>
        <v>0</v>
      </c>
    </row>
    <row r="27313" spans="1:6" x14ac:dyDescent="0.3">
      <c r="A27313" t="s">
        <v>27616</v>
      </c>
      <c r="B27313">
        <v>0</v>
      </c>
      <c r="C27313">
        <v>0</v>
      </c>
      <c r="D27313">
        <v>741650</v>
      </c>
      <c r="E27313">
        <v>386000</v>
      </c>
      <c r="F27313" s="4">
        <f t="shared" si="426"/>
        <v>375883.33333333331</v>
      </c>
    </row>
    <row r="27314" spans="1:6" x14ac:dyDescent="0.3">
      <c r="A27314" t="s">
        <v>27617</v>
      </c>
      <c r="B27314">
        <v>788540</v>
      </c>
      <c r="C27314">
        <v>360360</v>
      </c>
      <c r="D27314">
        <v>0</v>
      </c>
      <c r="E27314">
        <v>484500</v>
      </c>
      <c r="F27314" s="4">
        <f t="shared" si="426"/>
        <v>281620</v>
      </c>
    </row>
    <row r="27315" spans="1:6" x14ac:dyDescent="0.3">
      <c r="A27315" t="s">
        <v>27618</v>
      </c>
      <c r="B27315">
        <v>397800</v>
      </c>
      <c r="C27315">
        <v>0</v>
      </c>
      <c r="D27315">
        <v>1098600</v>
      </c>
      <c r="E27315">
        <v>1542340</v>
      </c>
      <c r="F27315" s="4">
        <f t="shared" si="426"/>
        <v>880313.33333333337</v>
      </c>
    </row>
    <row r="27316" spans="1:6" x14ac:dyDescent="0.3">
      <c r="A27316" t="s">
        <v>27619</v>
      </c>
      <c r="B27316">
        <v>598320</v>
      </c>
      <c r="C27316">
        <v>0</v>
      </c>
      <c r="D27316">
        <v>0</v>
      </c>
      <c r="E27316">
        <v>0</v>
      </c>
      <c r="F27316" s="4">
        <f t="shared" si="426"/>
        <v>0</v>
      </c>
    </row>
    <row r="27317" spans="1:6" x14ac:dyDescent="0.3">
      <c r="A27317" t="s">
        <v>27620</v>
      </c>
      <c r="B27317">
        <v>1148000</v>
      </c>
      <c r="C27317">
        <v>0</v>
      </c>
      <c r="D27317">
        <v>2839600</v>
      </c>
      <c r="E27317">
        <v>2580500</v>
      </c>
      <c r="F27317" s="4">
        <f t="shared" si="426"/>
        <v>1806700</v>
      </c>
    </row>
    <row r="27318" spans="1:6" x14ac:dyDescent="0.3">
      <c r="A27318" t="s">
        <v>27621</v>
      </c>
      <c r="B27318">
        <v>704340</v>
      </c>
      <c r="C27318">
        <v>0</v>
      </c>
      <c r="D27318">
        <v>0</v>
      </c>
      <c r="E27318">
        <v>331240</v>
      </c>
      <c r="F27318" s="4">
        <f t="shared" si="426"/>
        <v>110413.33333333333</v>
      </c>
    </row>
    <row r="27319" spans="1:6" x14ac:dyDescent="0.3">
      <c r="A27319" t="s">
        <v>424</v>
      </c>
      <c r="B27319">
        <v>0</v>
      </c>
      <c r="C27319">
        <v>0</v>
      </c>
      <c r="D27319">
        <v>5494240</v>
      </c>
      <c r="E27319">
        <v>0</v>
      </c>
      <c r="F27319" s="4">
        <f t="shared" si="426"/>
        <v>1831413.3333333333</v>
      </c>
    </row>
    <row r="27320" spans="1:6" x14ac:dyDescent="0.3">
      <c r="A27320" t="s">
        <v>27622</v>
      </c>
      <c r="B27320">
        <v>0</v>
      </c>
      <c r="C27320">
        <v>0</v>
      </c>
      <c r="D27320">
        <v>848850</v>
      </c>
      <c r="E27320">
        <v>0</v>
      </c>
      <c r="F27320" s="4">
        <f t="shared" si="426"/>
        <v>282950</v>
      </c>
    </row>
    <row r="27321" spans="1:6" x14ac:dyDescent="0.3">
      <c r="A27321" t="s">
        <v>27623</v>
      </c>
      <c r="B27321">
        <v>0</v>
      </c>
      <c r="C27321">
        <v>0</v>
      </c>
      <c r="D27321">
        <v>1197120</v>
      </c>
      <c r="E27321">
        <v>0</v>
      </c>
      <c r="F27321" s="4">
        <f t="shared" si="426"/>
        <v>399040</v>
      </c>
    </row>
    <row r="27322" spans="1:6" x14ac:dyDescent="0.3">
      <c r="A27322" t="s">
        <v>27624</v>
      </c>
      <c r="B27322">
        <v>409500</v>
      </c>
      <c r="C27322">
        <v>0</v>
      </c>
      <c r="D27322">
        <v>0</v>
      </c>
      <c r="E27322">
        <v>1484210</v>
      </c>
      <c r="F27322" s="4">
        <f t="shared" si="426"/>
        <v>494736.66666666669</v>
      </c>
    </row>
    <row r="27323" spans="1:6" x14ac:dyDescent="0.3">
      <c r="A27323" t="s">
        <v>27625</v>
      </c>
      <c r="B27323">
        <v>1896300</v>
      </c>
      <c r="C27323">
        <v>0</v>
      </c>
      <c r="D27323">
        <v>0</v>
      </c>
      <c r="E27323">
        <v>1188460</v>
      </c>
      <c r="F27323" s="4">
        <f t="shared" si="426"/>
        <v>396153.33333333331</v>
      </c>
    </row>
    <row r="27324" spans="1:6" x14ac:dyDescent="0.3">
      <c r="A27324" t="s">
        <v>27626</v>
      </c>
      <c r="B27324">
        <v>0</v>
      </c>
      <c r="C27324">
        <v>256000</v>
      </c>
      <c r="D27324">
        <v>0</v>
      </c>
      <c r="E27324">
        <v>0</v>
      </c>
      <c r="F27324" s="4">
        <f t="shared" si="426"/>
        <v>85333.333333333328</v>
      </c>
    </row>
    <row r="27325" spans="1:6" x14ac:dyDescent="0.3">
      <c r="A27325" t="s">
        <v>27627</v>
      </c>
      <c r="B27325">
        <v>0</v>
      </c>
      <c r="C27325">
        <v>495040</v>
      </c>
      <c r="D27325">
        <v>0</v>
      </c>
      <c r="E27325">
        <v>1010100</v>
      </c>
      <c r="F27325" s="4">
        <f t="shared" si="426"/>
        <v>501713.33333333331</v>
      </c>
    </row>
    <row r="27326" spans="1:6" x14ac:dyDescent="0.3">
      <c r="A27326" t="s">
        <v>27628</v>
      </c>
      <c r="B27326">
        <v>0</v>
      </c>
      <c r="C27326">
        <v>653150</v>
      </c>
      <c r="D27326">
        <v>0</v>
      </c>
      <c r="E27326">
        <v>123200</v>
      </c>
      <c r="F27326" s="4">
        <f t="shared" si="426"/>
        <v>258783.33333333334</v>
      </c>
    </row>
    <row r="27327" spans="1:6" x14ac:dyDescent="0.3">
      <c r="A27327" t="s">
        <v>27629</v>
      </c>
      <c r="B27327">
        <v>1495330</v>
      </c>
      <c r="C27327">
        <v>0</v>
      </c>
      <c r="D27327">
        <v>0</v>
      </c>
      <c r="E27327">
        <v>0</v>
      </c>
      <c r="F27327" s="4">
        <f t="shared" si="426"/>
        <v>0</v>
      </c>
    </row>
    <row r="27328" spans="1:6" x14ac:dyDescent="0.3">
      <c r="A27328" t="s">
        <v>27630</v>
      </c>
      <c r="B27328">
        <v>256000</v>
      </c>
      <c r="C27328">
        <v>0</v>
      </c>
      <c r="D27328">
        <v>1716750</v>
      </c>
      <c r="E27328">
        <v>0</v>
      </c>
      <c r="F27328" s="4">
        <f t="shared" si="426"/>
        <v>572250</v>
      </c>
    </row>
    <row r="27329" spans="1:6" x14ac:dyDescent="0.3">
      <c r="A27329" t="s">
        <v>27631</v>
      </c>
      <c r="B27329">
        <v>0</v>
      </c>
      <c r="C27329">
        <v>944650</v>
      </c>
      <c r="D27329">
        <v>0</v>
      </c>
      <c r="E27329">
        <v>571760</v>
      </c>
      <c r="F27329" s="4">
        <f t="shared" si="426"/>
        <v>505470</v>
      </c>
    </row>
    <row r="27330" spans="1:6" x14ac:dyDescent="0.3">
      <c r="A27330" t="s">
        <v>27632</v>
      </c>
      <c r="B27330">
        <v>0</v>
      </c>
      <c r="C27330">
        <v>0</v>
      </c>
      <c r="D27330">
        <v>1202780</v>
      </c>
      <c r="E27330">
        <v>862680</v>
      </c>
      <c r="F27330" s="4">
        <f t="shared" si="426"/>
        <v>688486.66666666663</v>
      </c>
    </row>
    <row r="27331" spans="1:6" x14ac:dyDescent="0.3">
      <c r="A27331" t="s">
        <v>27633</v>
      </c>
      <c r="B27331">
        <v>0</v>
      </c>
      <c r="C27331">
        <v>2469180</v>
      </c>
      <c r="D27331">
        <v>695500</v>
      </c>
      <c r="E27331">
        <v>2031780</v>
      </c>
      <c r="F27331" s="4">
        <f t="shared" ref="F27331:F27394" si="427">SUM(C27331:E27331)/3</f>
        <v>1732153.3333333333</v>
      </c>
    </row>
    <row r="27332" spans="1:6" x14ac:dyDescent="0.3">
      <c r="A27332" t="s">
        <v>27634</v>
      </c>
      <c r="B27332">
        <v>0</v>
      </c>
      <c r="C27332">
        <v>830600</v>
      </c>
      <c r="D27332">
        <v>0</v>
      </c>
      <c r="E27332">
        <v>0</v>
      </c>
      <c r="F27332" s="4">
        <f t="shared" si="427"/>
        <v>276866.66666666669</v>
      </c>
    </row>
    <row r="27333" spans="1:6" x14ac:dyDescent="0.3">
      <c r="A27333" t="s">
        <v>27635</v>
      </c>
      <c r="B27333">
        <v>4545550</v>
      </c>
      <c r="C27333">
        <v>0</v>
      </c>
      <c r="D27333">
        <v>5936810</v>
      </c>
      <c r="E27333">
        <v>4400240</v>
      </c>
      <c r="F27333" s="4">
        <f t="shared" si="427"/>
        <v>3445683.3333333335</v>
      </c>
    </row>
    <row r="27334" spans="1:6" x14ac:dyDescent="0.3">
      <c r="A27334" t="s">
        <v>27636</v>
      </c>
      <c r="B27334">
        <v>0</v>
      </c>
      <c r="C27334">
        <v>0</v>
      </c>
      <c r="D27334">
        <v>2701050</v>
      </c>
      <c r="E27334">
        <v>644100</v>
      </c>
      <c r="F27334" s="4">
        <f t="shared" si="427"/>
        <v>1115050</v>
      </c>
    </row>
    <row r="27335" spans="1:6" x14ac:dyDescent="0.3">
      <c r="A27335" t="s">
        <v>27637</v>
      </c>
      <c r="B27335">
        <v>1070160</v>
      </c>
      <c r="C27335">
        <v>0</v>
      </c>
      <c r="D27335">
        <v>370000</v>
      </c>
      <c r="E27335">
        <v>577100</v>
      </c>
      <c r="F27335" s="4">
        <f t="shared" si="427"/>
        <v>315700</v>
      </c>
    </row>
    <row r="27336" spans="1:6" x14ac:dyDescent="0.3">
      <c r="A27336" t="s">
        <v>27638</v>
      </c>
      <c r="B27336">
        <v>0</v>
      </c>
      <c r="C27336">
        <v>1480000</v>
      </c>
      <c r="D27336">
        <v>741460</v>
      </c>
      <c r="E27336">
        <v>149400</v>
      </c>
      <c r="F27336" s="4">
        <f t="shared" si="427"/>
        <v>790286.66666666663</v>
      </c>
    </row>
    <row r="27337" spans="1:6" x14ac:dyDescent="0.3">
      <c r="A27337" t="s">
        <v>27639</v>
      </c>
      <c r="B27337">
        <v>0</v>
      </c>
      <c r="C27337">
        <v>0</v>
      </c>
      <c r="D27337">
        <v>357000</v>
      </c>
      <c r="E27337">
        <v>0</v>
      </c>
      <c r="F27337" s="4">
        <f t="shared" si="427"/>
        <v>119000</v>
      </c>
    </row>
    <row r="27338" spans="1:6" x14ac:dyDescent="0.3">
      <c r="A27338" t="s">
        <v>27640</v>
      </c>
      <c r="B27338">
        <v>0</v>
      </c>
      <c r="C27338">
        <v>0</v>
      </c>
      <c r="D27338">
        <v>453900</v>
      </c>
      <c r="E27338">
        <v>0</v>
      </c>
      <c r="F27338" s="4">
        <f t="shared" si="427"/>
        <v>151300</v>
      </c>
    </row>
    <row r="27339" spans="1:6" x14ac:dyDescent="0.3">
      <c r="A27339" t="s">
        <v>27641</v>
      </c>
      <c r="B27339">
        <v>0</v>
      </c>
      <c r="C27339">
        <v>0</v>
      </c>
      <c r="D27339">
        <v>1233360</v>
      </c>
      <c r="E27339">
        <v>1062500</v>
      </c>
      <c r="F27339" s="4">
        <f t="shared" si="427"/>
        <v>765286.66666666663</v>
      </c>
    </row>
    <row r="27340" spans="1:6" x14ac:dyDescent="0.3">
      <c r="A27340" t="s">
        <v>27642</v>
      </c>
      <c r="B27340">
        <v>0</v>
      </c>
      <c r="C27340">
        <v>0</v>
      </c>
      <c r="D27340">
        <v>1423840</v>
      </c>
      <c r="E27340">
        <v>650600</v>
      </c>
      <c r="F27340" s="4">
        <f t="shared" si="427"/>
        <v>691480</v>
      </c>
    </row>
    <row r="27341" spans="1:6" x14ac:dyDescent="0.3">
      <c r="A27341" t="s">
        <v>27643</v>
      </c>
      <c r="B27341">
        <v>0</v>
      </c>
      <c r="C27341">
        <v>452000</v>
      </c>
      <c r="D27341">
        <v>0</v>
      </c>
      <c r="E27341">
        <v>0</v>
      </c>
      <c r="F27341" s="4">
        <f t="shared" si="427"/>
        <v>150666.66666666666</v>
      </c>
    </row>
    <row r="27342" spans="1:6" x14ac:dyDescent="0.3">
      <c r="A27342" t="s">
        <v>27644</v>
      </c>
      <c r="B27342">
        <v>0</v>
      </c>
      <c r="C27342">
        <v>0</v>
      </c>
      <c r="D27342">
        <v>997180</v>
      </c>
      <c r="E27342">
        <v>743000</v>
      </c>
      <c r="F27342" s="4">
        <f t="shared" si="427"/>
        <v>580060</v>
      </c>
    </row>
    <row r="27343" spans="1:6" x14ac:dyDescent="0.3">
      <c r="A27343" t="s">
        <v>27645</v>
      </c>
      <c r="B27343">
        <v>610850</v>
      </c>
      <c r="C27343">
        <v>0</v>
      </c>
      <c r="D27343">
        <v>2527539</v>
      </c>
      <c r="E27343">
        <v>2067630</v>
      </c>
      <c r="F27343" s="4">
        <f t="shared" si="427"/>
        <v>1531723</v>
      </c>
    </row>
    <row r="27344" spans="1:6" x14ac:dyDescent="0.3">
      <c r="A27344" t="s">
        <v>27646</v>
      </c>
      <c r="B27344">
        <v>0</v>
      </c>
      <c r="C27344">
        <v>469560</v>
      </c>
      <c r="D27344">
        <v>0</v>
      </c>
      <c r="E27344">
        <v>0</v>
      </c>
      <c r="F27344" s="4">
        <f t="shared" si="427"/>
        <v>156520</v>
      </c>
    </row>
    <row r="27345" spans="1:6" x14ac:dyDescent="0.3">
      <c r="A27345" t="s">
        <v>27647</v>
      </c>
      <c r="B27345">
        <v>557990</v>
      </c>
      <c r="C27345">
        <v>586950</v>
      </c>
      <c r="D27345">
        <v>0</v>
      </c>
      <c r="E27345">
        <v>1190000</v>
      </c>
      <c r="F27345" s="4">
        <f t="shared" si="427"/>
        <v>592316.66666666663</v>
      </c>
    </row>
    <row r="27346" spans="1:6" x14ac:dyDescent="0.3">
      <c r="A27346" t="s">
        <v>27648</v>
      </c>
      <c r="B27346">
        <v>396600</v>
      </c>
      <c r="C27346">
        <v>0</v>
      </c>
      <c r="D27346">
        <v>598000</v>
      </c>
      <c r="E27346">
        <v>1283500</v>
      </c>
      <c r="F27346" s="4">
        <f t="shared" si="427"/>
        <v>627166.66666666663</v>
      </c>
    </row>
    <row r="27347" spans="1:6" x14ac:dyDescent="0.3">
      <c r="A27347" t="s">
        <v>27649</v>
      </c>
      <c r="B27347">
        <v>0</v>
      </c>
      <c r="C27347">
        <v>9183140</v>
      </c>
      <c r="D27347">
        <v>15344620</v>
      </c>
      <c r="E27347">
        <v>2047140</v>
      </c>
      <c r="F27347" s="4">
        <f t="shared" si="427"/>
        <v>8858300</v>
      </c>
    </row>
    <row r="27348" spans="1:6" x14ac:dyDescent="0.3">
      <c r="A27348" t="s">
        <v>27650</v>
      </c>
      <c r="B27348">
        <v>974750</v>
      </c>
      <c r="C27348">
        <v>0</v>
      </c>
      <c r="D27348">
        <v>0</v>
      </c>
      <c r="E27348">
        <v>0</v>
      </c>
      <c r="F27348" s="4">
        <f t="shared" si="427"/>
        <v>0</v>
      </c>
    </row>
    <row r="27349" spans="1:6" x14ac:dyDescent="0.3">
      <c r="A27349" t="s">
        <v>27651</v>
      </c>
      <c r="B27349">
        <v>0</v>
      </c>
      <c r="C27349">
        <v>0</v>
      </c>
      <c r="D27349">
        <v>583440</v>
      </c>
      <c r="E27349">
        <v>0</v>
      </c>
      <c r="F27349" s="4">
        <f t="shared" si="427"/>
        <v>194480</v>
      </c>
    </row>
    <row r="27350" spans="1:6" x14ac:dyDescent="0.3">
      <c r="A27350" t="s">
        <v>27652</v>
      </c>
      <c r="B27350">
        <v>0</v>
      </c>
      <c r="C27350">
        <v>669120</v>
      </c>
      <c r="D27350">
        <v>848000</v>
      </c>
      <c r="E27350">
        <v>901810</v>
      </c>
      <c r="F27350" s="4">
        <f t="shared" si="427"/>
        <v>806310</v>
      </c>
    </row>
    <row r="27351" spans="1:6" x14ac:dyDescent="0.3">
      <c r="A27351" t="s">
        <v>27653</v>
      </c>
      <c r="B27351">
        <v>0</v>
      </c>
      <c r="C27351">
        <v>3124260</v>
      </c>
      <c r="D27351">
        <v>0</v>
      </c>
      <c r="E27351">
        <v>0</v>
      </c>
      <c r="F27351" s="4">
        <f t="shared" si="427"/>
        <v>1041420</v>
      </c>
    </row>
    <row r="27352" spans="1:6" x14ac:dyDescent="0.3">
      <c r="A27352" t="s">
        <v>27654</v>
      </c>
      <c r="B27352">
        <v>0</v>
      </c>
      <c r="C27352">
        <v>0</v>
      </c>
      <c r="D27352">
        <v>1057500</v>
      </c>
      <c r="E27352">
        <v>0</v>
      </c>
      <c r="F27352" s="4">
        <f t="shared" si="427"/>
        <v>352500</v>
      </c>
    </row>
    <row r="27353" spans="1:6" x14ac:dyDescent="0.3">
      <c r="A27353" t="s">
        <v>27655</v>
      </c>
      <c r="B27353">
        <v>0</v>
      </c>
      <c r="C27353">
        <v>0</v>
      </c>
      <c r="D27353">
        <v>2684400</v>
      </c>
      <c r="E27353">
        <v>1470910</v>
      </c>
      <c r="F27353" s="4">
        <f t="shared" si="427"/>
        <v>1385103.3333333333</v>
      </c>
    </row>
    <row r="27354" spans="1:6" x14ac:dyDescent="0.3">
      <c r="A27354" t="s">
        <v>27656</v>
      </c>
      <c r="B27354">
        <v>0</v>
      </c>
      <c r="C27354">
        <v>1261370</v>
      </c>
      <c r="D27354">
        <v>0</v>
      </c>
      <c r="E27354">
        <v>0</v>
      </c>
      <c r="F27354" s="4">
        <f t="shared" si="427"/>
        <v>420456.66666666669</v>
      </c>
    </row>
    <row r="27355" spans="1:6" x14ac:dyDescent="0.3">
      <c r="A27355" t="s">
        <v>27657</v>
      </c>
      <c r="B27355">
        <v>256000</v>
      </c>
      <c r="C27355">
        <v>1480000</v>
      </c>
      <c r="D27355">
        <v>0</v>
      </c>
      <c r="E27355">
        <v>0</v>
      </c>
      <c r="F27355" s="4">
        <f t="shared" si="427"/>
        <v>493333.33333333331</v>
      </c>
    </row>
    <row r="27356" spans="1:6" x14ac:dyDescent="0.3">
      <c r="A27356" t="s">
        <v>27658</v>
      </c>
      <c r="B27356">
        <v>0</v>
      </c>
      <c r="C27356">
        <v>0</v>
      </c>
      <c r="D27356">
        <v>810040</v>
      </c>
      <c r="E27356">
        <v>402000</v>
      </c>
      <c r="F27356" s="4">
        <f t="shared" si="427"/>
        <v>404013.33333333331</v>
      </c>
    </row>
    <row r="27357" spans="1:6" x14ac:dyDescent="0.3">
      <c r="A27357" t="s">
        <v>27659</v>
      </c>
      <c r="B27357">
        <v>0</v>
      </c>
      <c r="C27357">
        <v>0</v>
      </c>
      <c r="D27357">
        <v>1047500</v>
      </c>
      <c r="E27357">
        <v>0</v>
      </c>
      <c r="F27357" s="4">
        <f t="shared" si="427"/>
        <v>349166.66666666669</v>
      </c>
    </row>
    <row r="27358" spans="1:6" x14ac:dyDescent="0.3">
      <c r="A27358" t="s">
        <v>27660</v>
      </c>
      <c r="B27358">
        <v>0</v>
      </c>
      <c r="C27358">
        <v>779500</v>
      </c>
      <c r="D27358">
        <v>0</v>
      </c>
      <c r="E27358">
        <v>0</v>
      </c>
      <c r="F27358" s="4">
        <f t="shared" si="427"/>
        <v>259833.33333333334</v>
      </c>
    </row>
    <row r="27359" spans="1:6" x14ac:dyDescent="0.3">
      <c r="A27359" t="s">
        <v>27661</v>
      </c>
      <c r="B27359">
        <v>0</v>
      </c>
      <c r="C27359">
        <v>0</v>
      </c>
      <c r="D27359">
        <v>2735220</v>
      </c>
      <c r="E27359">
        <v>2306490</v>
      </c>
      <c r="F27359" s="4">
        <f t="shared" si="427"/>
        <v>1680570</v>
      </c>
    </row>
    <row r="27360" spans="1:6" x14ac:dyDescent="0.3">
      <c r="A27360" t="s">
        <v>27662</v>
      </c>
      <c r="B27360">
        <v>2028190</v>
      </c>
      <c r="C27360">
        <v>4245840</v>
      </c>
      <c r="D27360">
        <v>0</v>
      </c>
      <c r="E27360">
        <v>2431920</v>
      </c>
      <c r="F27360" s="4">
        <f t="shared" si="427"/>
        <v>2225920</v>
      </c>
    </row>
    <row r="27361" spans="1:6" x14ac:dyDescent="0.3">
      <c r="A27361" t="s">
        <v>27663</v>
      </c>
      <c r="B27361">
        <v>0</v>
      </c>
      <c r="C27361">
        <v>0</v>
      </c>
      <c r="D27361">
        <v>1063610</v>
      </c>
      <c r="E27361">
        <v>0</v>
      </c>
      <c r="F27361" s="4">
        <f t="shared" si="427"/>
        <v>354536.66666666669</v>
      </c>
    </row>
    <row r="27362" spans="1:6" x14ac:dyDescent="0.3">
      <c r="A27362" t="s">
        <v>27664</v>
      </c>
      <c r="B27362">
        <v>652100</v>
      </c>
      <c r="C27362">
        <v>0</v>
      </c>
      <c r="D27362">
        <v>0</v>
      </c>
      <c r="E27362">
        <v>616760</v>
      </c>
      <c r="F27362" s="4">
        <f t="shared" si="427"/>
        <v>205586.66666666666</v>
      </c>
    </row>
    <row r="27363" spans="1:6" x14ac:dyDescent="0.3">
      <c r="A27363" t="s">
        <v>27665</v>
      </c>
      <c r="B27363">
        <v>558100</v>
      </c>
      <c r="C27363">
        <v>0</v>
      </c>
      <c r="D27363">
        <v>529200</v>
      </c>
      <c r="E27363">
        <v>1100560</v>
      </c>
      <c r="F27363" s="4">
        <f t="shared" si="427"/>
        <v>543253.33333333337</v>
      </c>
    </row>
    <row r="27364" spans="1:6" x14ac:dyDescent="0.3">
      <c r="A27364" t="s">
        <v>27666</v>
      </c>
      <c r="B27364">
        <v>0</v>
      </c>
      <c r="C27364">
        <v>1480000</v>
      </c>
      <c r="D27364">
        <v>0</v>
      </c>
      <c r="E27364">
        <v>0</v>
      </c>
      <c r="F27364" s="4">
        <f t="shared" si="427"/>
        <v>493333.33333333331</v>
      </c>
    </row>
    <row r="27365" spans="1:6" x14ac:dyDescent="0.3">
      <c r="A27365" t="s">
        <v>27667</v>
      </c>
      <c r="B27365">
        <v>0</v>
      </c>
      <c r="C27365">
        <v>0</v>
      </c>
      <c r="D27365">
        <v>149400</v>
      </c>
      <c r="E27365">
        <v>0</v>
      </c>
      <c r="F27365" s="4">
        <f t="shared" si="427"/>
        <v>49800</v>
      </c>
    </row>
    <row r="27366" spans="1:6" x14ac:dyDescent="0.3">
      <c r="A27366" t="s">
        <v>27668</v>
      </c>
      <c r="B27366">
        <v>0</v>
      </c>
      <c r="C27366">
        <v>1366450</v>
      </c>
      <c r="D27366">
        <v>616800</v>
      </c>
      <c r="E27366">
        <v>1831980</v>
      </c>
      <c r="F27366" s="4">
        <f t="shared" si="427"/>
        <v>1271743.3333333333</v>
      </c>
    </row>
    <row r="27367" spans="1:6" x14ac:dyDescent="0.3">
      <c r="A27367" t="s">
        <v>27669</v>
      </c>
      <c r="B27367">
        <v>370000</v>
      </c>
      <c r="C27367">
        <v>727900</v>
      </c>
      <c r="D27367">
        <v>0</v>
      </c>
      <c r="E27367">
        <v>1121900</v>
      </c>
      <c r="F27367" s="4">
        <f t="shared" si="427"/>
        <v>616600</v>
      </c>
    </row>
    <row r="27368" spans="1:6" x14ac:dyDescent="0.3">
      <c r="A27368" t="s">
        <v>27670</v>
      </c>
      <c r="B27368">
        <v>0</v>
      </c>
      <c r="C27368">
        <v>0</v>
      </c>
      <c r="D27368">
        <v>380380</v>
      </c>
      <c r="E27368">
        <v>0</v>
      </c>
      <c r="F27368" s="4">
        <f t="shared" si="427"/>
        <v>126793.33333333333</v>
      </c>
    </row>
    <row r="27369" spans="1:6" x14ac:dyDescent="0.3">
      <c r="A27369" t="s">
        <v>27671</v>
      </c>
      <c r="B27369">
        <v>0</v>
      </c>
      <c r="C27369">
        <v>1127260</v>
      </c>
      <c r="D27369">
        <v>788640</v>
      </c>
      <c r="E27369">
        <v>387480</v>
      </c>
      <c r="F27369" s="4">
        <f t="shared" si="427"/>
        <v>767793.33333333337</v>
      </c>
    </row>
    <row r="27370" spans="1:6" x14ac:dyDescent="0.3">
      <c r="A27370" t="s">
        <v>27672</v>
      </c>
      <c r="B27370">
        <v>0</v>
      </c>
      <c r="C27370">
        <v>954300</v>
      </c>
      <c r="D27370">
        <v>285740</v>
      </c>
      <c r="E27370">
        <v>558880</v>
      </c>
      <c r="F27370" s="4">
        <f t="shared" si="427"/>
        <v>599640</v>
      </c>
    </row>
    <row r="27371" spans="1:6" x14ac:dyDescent="0.3">
      <c r="A27371" t="s">
        <v>27673</v>
      </c>
      <c r="B27371">
        <v>0</v>
      </c>
      <c r="C27371">
        <v>230000</v>
      </c>
      <c r="D27371">
        <v>0</v>
      </c>
      <c r="E27371">
        <v>0</v>
      </c>
      <c r="F27371" s="4">
        <f t="shared" si="427"/>
        <v>76666.666666666672</v>
      </c>
    </row>
    <row r="27372" spans="1:6" x14ac:dyDescent="0.3">
      <c r="A27372" t="s">
        <v>27674</v>
      </c>
      <c r="B27372">
        <v>0</v>
      </c>
      <c r="C27372">
        <v>0</v>
      </c>
      <c r="D27372">
        <v>2061150</v>
      </c>
      <c r="E27372">
        <v>2513180</v>
      </c>
      <c r="F27372" s="4">
        <f t="shared" si="427"/>
        <v>1524776.6666666667</v>
      </c>
    </row>
    <row r="27373" spans="1:6" x14ac:dyDescent="0.3">
      <c r="A27373" t="s">
        <v>27675</v>
      </c>
      <c r="B27373">
        <v>0</v>
      </c>
      <c r="C27373">
        <v>1084000</v>
      </c>
      <c r="D27373">
        <v>0</v>
      </c>
      <c r="E27373">
        <v>0</v>
      </c>
      <c r="F27373" s="4">
        <f t="shared" si="427"/>
        <v>361333.33333333331</v>
      </c>
    </row>
    <row r="27374" spans="1:6" x14ac:dyDescent="0.3">
      <c r="A27374" t="s">
        <v>27676</v>
      </c>
      <c r="B27374">
        <v>0</v>
      </c>
      <c r="C27374">
        <v>0</v>
      </c>
      <c r="D27374">
        <v>149400</v>
      </c>
      <c r="E27374">
        <v>0</v>
      </c>
      <c r="F27374" s="4">
        <f t="shared" si="427"/>
        <v>49800</v>
      </c>
    </row>
    <row r="27375" spans="1:6" x14ac:dyDescent="0.3">
      <c r="A27375" t="s">
        <v>27677</v>
      </c>
      <c r="B27375">
        <v>370000</v>
      </c>
      <c r="C27375">
        <v>0</v>
      </c>
      <c r="D27375">
        <v>0</v>
      </c>
      <c r="E27375">
        <v>357000</v>
      </c>
      <c r="F27375" s="4">
        <f t="shared" si="427"/>
        <v>119000</v>
      </c>
    </row>
    <row r="27376" spans="1:6" x14ac:dyDescent="0.3">
      <c r="A27376" t="s">
        <v>27678</v>
      </c>
      <c r="B27376">
        <v>0</v>
      </c>
      <c r="C27376">
        <v>185640</v>
      </c>
      <c r="D27376">
        <v>0</v>
      </c>
      <c r="E27376">
        <v>309400</v>
      </c>
      <c r="F27376" s="4">
        <f t="shared" si="427"/>
        <v>165013.33333333334</v>
      </c>
    </row>
    <row r="27377" spans="1:6" x14ac:dyDescent="0.3">
      <c r="A27377" t="s">
        <v>27679</v>
      </c>
      <c r="B27377">
        <v>0</v>
      </c>
      <c r="C27377">
        <v>256000</v>
      </c>
      <c r="D27377">
        <v>0</v>
      </c>
      <c r="E27377">
        <v>4303200</v>
      </c>
      <c r="F27377" s="4">
        <f t="shared" si="427"/>
        <v>1519733.3333333333</v>
      </c>
    </row>
    <row r="27378" spans="1:6" x14ac:dyDescent="0.3">
      <c r="A27378" t="s">
        <v>27680</v>
      </c>
      <c r="B27378">
        <v>339000</v>
      </c>
      <c r="C27378">
        <v>0</v>
      </c>
      <c r="D27378">
        <v>0</v>
      </c>
      <c r="E27378">
        <v>0</v>
      </c>
      <c r="F27378" s="4">
        <f t="shared" si="427"/>
        <v>0</v>
      </c>
    </row>
    <row r="27379" spans="1:6" x14ac:dyDescent="0.3">
      <c r="A27379" t="s">
        <v>27681</v>
      </c>
      <c r="B27379">
        <v>593320</v>
      </c>
      <c r="C27379">
        <v>0</v>
      </c>
      <c r="D27379">
        <v>0</v>
      </c>
      <c r="E27379">
        <v>0</v>
      </c>
      <c r="F27379" s="4">
        <f t="shared" si="427"/>
        <v>0</v>
      </c>
    </row>
    <row r="27380" spans="1:6" x14ac:dyDescent="0.3">
      <c r="A27380" t="s">
        <v>27682</v>
      </c>
      <c r="B27380">
        <v>450000</v>
      </c>
      <c r="C27380">
        <v>0</v>
      </c>
      <c r="D27380">
        <v>0</v>
      </c>
      <c r="E27380">
        <v>0</v>
      </c>
      <c r="F27380" s="4">
        <f t="shared" si="427"/>
        <v>0</v>
      </c>
    </row>
    <row r="27381" spans="1:6" x14ac:dyDescent="0.3">
      <c r="A27381" t="s">
        <v>27683</v>
      </c>
      <c r="B27381">
        <v>687200</v>
      </c>
      <c r="C27381">
        <v>0</v>
      </c>
      <c r="D27381">
        <v>2102500</v>
      </c>
      <c r="E27381">
        <v>0</v>
      </c>
      <c r="F27381" s="4">
        <f t="shared" si="427"/>
        <v>700833.33333333337</v>
      </c>
    </row>
    <row r="27382" spans="1:6" x14ac:dyDescent="0.3">
      <c r="A27382" t="s">
        <v>27684</v>
      </c>
      <c r="B27382">
        <v>1730300</v>
      </c>
      <c r="C27382">
        <v>0</v>
      </c>
      <c r="D27382">
        <v>0</v>
      </c>
      <c r="E27382">
        <v>2124320</v>
      </c>
      <c r="F27382" s="4">
        <f t="shared" si="427"/>
        <v>708106.66666666663</v>
      </c>
    </row>
    <row r="27383" spans="1:6" x14ac:dyDescent="0.3">
      <c r="A27383" t="s">
        <v>27685</v>
      </c>
      <c r="B27383">
        <v>582400</v>
      </c>
      <c r="C27383">
        <v>0</v>
      </c>
      <c r="D27383">
        <v>0</v>
      </c>
      <c r="E27383">
        <v>0</v>
      </c>
      <c r="F27383" s="4">
        <f t="shared" si="427"/>
        <v>0</v>
      </c>
    </row>
    <row r="27384" spans="1:6" x14ac:dyDescent="0.3">
      <c r="A27384" t="s">
        <v>27686</v>
      </c>
      <c r="B27384">
        <v>0</v>
      </c>
      <c r="C27384">
        <v>0</v>
      </c>
      <c r="D27384">
        <v>360360</v>
      </c>
      <c r="E27384">
        <v>0</v>
      </c>
      <c r="F27384" s="4">
        <f t="shared" si="427"/>
        <v>120120</v>
      </c>
    </row>
    <row r="27385" spans="1:6" x14ac:dyDescent="0.3">
      <c r="A27385" t="s">
        <v>27687</v>
      </c>
      <c r="B27385">
        <v>0</v>
      </c>
      <c r="C27385">
        <v>0</v>
      </c>
      <c r="D27385">
        <v>251160</v>
      </c>
      <c r="E27385">
        <v>0</v>
      </c>
      <c r="F27385" s="4">
        <f t="shared" si="427"/>
        <v>83720</v>
      </c>
    </row>
    <row r="27386" spans="1:6" x14ac:dyDescent="0.3">
      <c r="A27386" t="s">
        <v>27688</v>
      </c>
      <c r="B27386">
        <v>0</v>
      </c>
      <c r="C27386">
        <v>1862200</v>
      </c>
      <c r="D27386">
        <v>2739660</v>
      </c>
      <c r="E27386">
        <v>2689400</v>
      </c>
      <c r="F27386" s="4">
        <f t="shared" si="427"/>
        <v>2430420</v>
      </c>
    </row>
    <row r="27387" spans="1:6" x14ac:dyDescent="0.3">
      <c r="A27387" t="s">
        <v>27689</v>
      </c>
      <c r="B27387">
        <v>370000</v>
      </c>
      <c r="C27387">
        <v>0</v>
      </c>
      <c r="D27387">
        <v>0</v>
      </c>
      <c r="E27387">
        <v>772000</v>
      </c>
      <c r="F27387" s="4">
        <f t="shared" si="427"/>
        <v>257333.33333333334</v>
      </c>
    </row>
    <row r="27388" spans="1:6" x14ac:dyDescent="0.3">
      <c r="A27388" t="s">
        <v>27690</v>
      </c>
      <c r="B27388">
        <v>0</v>
      </c>
      <c r="C27388">
        <v>1199150</v>
      </c>
      <c r="D27388">
        <v>0</v>
      </c>
      <c r="E27388">
        <v>630630</v>
      </c>
      <c r="F27388" s="4">
        <f t="shared" si="427"/>
        <v>609926.66666666663</v>
      </c>
    </row>
    <row r="27389" spans="1:6" x14ac:dyDescent="0.3">
      <c r="A27389" t="s">
        <v>27691</v>
      </c>
      <c r="B27389">
        <v>0</v>
      </c>
      <c r="C27389">
        <v>0</v>
      </c>
      <c r="D27389">
        <v>304000</v>
      </c>
      <c r="E27389">
        <v>327300</v>
      </c>
      <c r="F27389" s="4">
        <f t="shared" si="427"/>
        <v>210433.33333333334</v>
      </c>
    </row>
    <row r="27390" spans="1:6" x14ac:dyDescent="0.3">
      <c r="A27390" t="s">
        <v>27692</v>
      </c>
      <c r="B27390">
        <v>0</v>
      </c>
      <c r="C27390">
        <v>0</v>
      </c>
      <c r="D27390">
        <v>937180</v>
      </c>
      <c r="E27390">
        <v>0</v>
      </c>
      <c r="F27390" s="4">
        <f t="shared" si="427"/>
        <v>312393.33333333331</v>
      </c>
    </row>
    <row r="27391" spans="1:6" x14ac:dyDescent="0.3">
      <c r="A27391" t="s">
        <v>27693</v>
      </c>
      <c r="B27391">
        <v>0</v>
      </c>
      <c r="C27391">
        <v>0</v>
      </c>
      <c r="D27391">
        <v>234600</v>
      </c>
      <c r="E27391">
        <v>1522780</v>
      </c>
      <c r="F27391" s="4">
        <f t="shared" si="427"/>
        <v>585793.33333333337</v>
      </c>
    </row>
    <row r="27392" spans="1:6" x14ac:dyDescent="0.3">
      <c r="A27392" t="s">
        <v>245</v>
      </c>
      <c r="B27392">
        <v>0</v>
      </c>
      <c r="C27392">
        <v>0</v>
      </c>
      <c r="D27392">
        <v>1250370</v>
      </c>
      <c r="E27392">
        <v>256000</v>
      </c>
      <c r="F27392" s="4">
        <f t="shared" si="427"/>
        <v>502123.33333333331</v>
      </c>
    </row>
    <row r="27393" spans="1:6" x14ac:dyDescent="0.3">
      <c r="A27393" t="s">
        <v>27694</v>
      </c>
      <c r="B27393">
        <v>0</v>
      </c>
      <c r="C27393">
        <v>0</v>
      </c>
      <c r="D27393">
        <v>490600</v>
      </c>
      <c r="E27393">
        <v>595860</v>
      </c>
      <c r="F27393" s="4">
        <f t="shared" si="427"/>
        <v>362153.33333333331</v>
      </c>
    </row>
    <row r="27394" spans="1:6" x14ac:dyDescent="0.3">
      <c r="A27394" t="s">
        <v>27695</v>
      </c>
      <c r="B27394">
        <v>0</v>
      </c>
      <c r="C27394">
        <v>0</v>
      </c>
      <c r="D27394">
        <v>1350000</v>
      </c>
      <c r="E27394">
        <v>0</v>
      </c>
      <c r="F27394" s="4">
        <f t="shared" si="427"/>
        <v>450000</v>
      </c>
    </row>
    <row r="27395" spans="1:6" x14ac:dyDescent="0.3">
      <c r="A27395" t="s">
        <v>27696</v>
      </c>
      <c r="B27395">
        <v>0</v>
      </c>
      <c r="C27395">
        <v>0</v>
      </c>
      <c r="D27395">
        <v>370000</v>
      </c>
      <c r="E27395">
        <v>2390920</v>
      </c>
      <c r="F27395" s="4">
        <f t="shared" ref="F27395:F27458" si="428">SUM(C27395:E27395)/3</f>
        <v>920306.66666666663</v>
      </c>
    </row>
    <row r="27396" spans="1:6" x14ac:dyDescent="0.3">
      <c r="A27396" t="s">
        <v>27697</v>
      </c>
      <c r="B27396">
        <v>0</v>
      </c>
      <c r="C27396">
        <v>627900</v>
      </c>
      <c r="D27396">
        <v>0</v>
      </c>
      <c r="E27396">
        <v>0</v>
      </c>
      <c r="F27396" s="4">
        <f t="shared" si="428"/>
        <v>209300</v>
      </c>
    </row>
    <row r="27397" spans="1:6" x14ac:dyDescent="0.3">
      <c r="A27397" t="s">
        <v>27698</v>
      </c>
      <c r="B27397">
        <v>0</v>
      </c>
      <c r="C27397">
        <v>0</v>
      </c>
      <c r="D27397">
        <v>6848810</v>
      </c>
      <c r="E27397">
        <v>0</v>
      </c>
      <c r="F27397" s="4">
        <f t="shared" si="428"/>
        <v>2282936.6666666665</v>
      </c>
    </row>
    <row r="27398" spans="1:6" x14ac:dyDescent="0.3">
      <c r="A27398" t="s">
        <v>27699</v>
      </c>
      <c r="B27398">
        <v>0</v>
      </c>
      <c r="C27398">
        <v>3700000</v>
      </c>
      <c r="D27398">
        <v>0</v>
      </c>
      <c r="E27398">
        <v>2174260</v>
      </c>
      <c r="F27398" s="4">
        <f t="shared" si="428"/>
        <v>1958086.6666666667</v>
      </c>
    </row>
    <row r="27399" spans="1:6" x14ac:dyDescent="0.3">
      <c r="A27399" t="s">
        <v>27700</v>
      </c>
      <c r="B27399">
        <v>651530</v>
      </c>
      <c r="C27399">
        <v>0</v>
      </c>
      <c r="D27399">
        <v>0</v>
      </c>
      <c r="E27399">
        <v>0</v>
      </c>
      <c r="F27399" s="4">
        <f t="shared" si="428"/>
        <v>0</v>
      </c>
    </row>
    <row r="27400" spans="1:6" x14ac:dyDescent="0.3">
      <c r="A27400" t="s">
        <v>27701</v>
      </c>
      <c r="B27400">
        <v>3860000</v>
      </c>
      <c r="C27400">
        <v>0</v>
      </c>
      <c r="D27400">
        <v>0</v>
      </c>
      <c r="E27400">
        <v>0</v>
      </c>
      <c r="F27400" s="4">
        <f t="shared" si="428"/>
        <v>0</v>
      </c>
    </row>
    <row r="27401" spans="1:6" x14ac:dyDescent="0.3">
      <c r="A27401" t="s">
        <v>27702</v>
      </c>
      <c r="B27401">
        <v>543720</v>
      </c>
      <c r="C27401">
        <v>900300</v>
      </c>
      <c r="D27401">
        <v>497700</v>
      </c>
      <c r="E27401">
        <v>603330</v>
      </c>
      <c r="F27401" s="4">
        <f t="shared" si="428"/>
        <v>667110</v>
      </c>
    </row>
    <row r="27402" spans="1:6" x14ac:dyDescent="0.3">
      <c r="A27402" t="s">
        <v>27703</v>
      </c>
      <c r="B27402">
        <v>0</v>
      </c>
      <c r="C27402">
        <v>0</v>
      </c>
      <c r="D27402">
        <v>228000</v>
      </c>
      <c r="E27402">
        <v>0</v>
      </c>
      <c r="F27402" s="4">
        <f t="shared" si="428"/>
        <v>76000</v>
      </c>
    </row>
    <row r="27403" spans="1:6" x14ac:dyDescent="0.3">
      <c r="A27403" t="s">
        <v>27704</v>
      </c>
      <c r="B27403">
        <v>0</v>
      </c>
      <c r="C27403">
        <v>1329060</v>
      </c>
      <c r="D27403">
        <v>0</v>
      </c>
      <c r="E27403">
        <v>1232140</v>
      </c>
      <c r="F27403" s="4">
        <f t="shared" si="428"/>
        <v>853733.33333333337</v>
      </c>
    </row>
    <row r="27404" spans="1:6" x14ac:dyDescent="0.3">
      <c r="A27404" t="s">
        <v>27705</v>
      </c>
      <c r="B27404">
        <v>0</v>
      </c>
      <c r="C27404">
        <v>0</v>
      </c>
      <c r="D27404">
        <v>1909000</v>
      </c>
      <c r="E27404">
        <v>1739760</v>
      </c>
      <c r="F27404" s="4">
        <f t="shared" si="428"/>
        <v>1216253.3333333333</v>
      </c>
    </row>
    <row r="27405" spans="1:6" x14ac:dyDescent="0.3">
      <c r="A27405" t="s">
        <v>27706</v>
      </c>
      <c r="B27405">
        <v>0</v>
      </c>
      <c r="C27405">
        <v>567840</v>
      </c>
      <c r="D27405">
        <v>374920</v>
      </c>
      <c r="E27405">
        <v>0</v>
      </c>
      <c r="F27405" s="4">
        <f t="shared" si="428"/>
        <v>314253.33333333331</v>
      </c>
    </row>
    <row r="27406" spans="1:6" x14ac:dyDescent="0.3">
      <c r="A27406" t="s">
        <v>27707</v>
      </c>
      <c r="B27406">
        <v>860240</v>
      </c>
      <c r="C27406">
        <v>0</v>
      </c>
      <c r="D27406">
        <v>0</v>
      </c>
      <c r="E27406">
        <v>0</v>
      </c>
      <c r="F27406" s="4">
        <f t="shared" si="428"/>
        <v>0</v>
      </c>
    </row>
    <row r="27407" spans="1:6" x14ac:dyDescent="0.3">
      <c r="A27407" t="s">
        <v>27708</v>
      </c>
      <c r="B27407">
        <v>0</v>
      </c>
      <c r="C27407">
        <v>891950</v>
      </c>
      <c r="D27407">
        <v>1088360</v>
      </c>
      <c r="E27407">
        <v>1640000</v>
      </c>
      <c r="F27407" s="4">
        <f t="shared" si="428"/>
        <v>1206770</v>
      </c>
    </row>
    <row r="27408" spans="1:6" x14ac:dyDescent="0.3">
      <c r="A27408" t="s">
        <v>27709</v>
      </c>
      <c r="B27408">
        <v>0</v>
      </c>
      <c r="C27408">
        <v>0</v>
      </c>
      <c r="D27408">
        <v>839200</v>
      </c>
      <c r="E27408">
        <v>0</v>
      </c>
      <c r="F27408" s="4">
        <f t="shared" si="428"/>
        <v>279733.33333333331</v>
      </c>
    </row>
    <row r="27409" spans="1:6" x14ac:dyDescent="0.3">
      <c r="A27409" t="s">
        <v>27710</v>
      </c>
      <c r="B27409">
        <v>0</v>
      </c>
      <c r="C27409">
        <v>0</v>
      </c>
      <c r="D27409">
        <v>4057000</v>
      </c>
      <c r="E27409">
        <v>228000</v>
      </c>
      <c r="F27409" s="4">
        <f t="shared" si="428"/>
        <v>1428333.3333333333</v>
      </c>
    </row>
    <row r="27410" spans="1:6" x14ac:dyDescent="0.3">
      <c r="A27410" t="s">
        <v>27711</v>
      </c>
      <c r="B27410">
        <v>1060070</v>
      </c>
      <c r="C27410">
        <v>0</v>
      </c>
      <c r="D27410">
        <v>0</v>
      </c>
      <c r="E27410">
        <v>1372980</v>
      </c>
      <c r="F27410" s="4">
        <f t="shared" si="428"/>
        <v>457660</v>
      </c>
    </row>
    <row r="27411" spans="1:6" x14ac:dyDescent="0.3">
      <c r="A27411" t="s">
        <v>27712</v>
      </c>
      <c r="B27411">
        <v>6513280</v>
      </c>
      <c r="C27411">
        <v>0</v>
      </c>
      <c r="D27411">
        <v>2599830</v>
      </c>
      <c r="E27411">
        <v>0</v>
      </c>
      <c r="F27411" s="4">
        <f t="shared" si="428"/>
        <v>866610</v>
      </c>
    </row>
    <row r="27412" spans="1:6" x14ac:dyDescent="0.3">
      <c r="A27412" t="s">
        <v>27713</v>
      </c>
      <c r="B27412">
        <v>765600</v>
      </c>
      <c r="C27412">
        <v>0</v>
      </c>
      <c r="D27412">
        <v>0</v>
      </c>
      <c r="E27412">
        <v>286650</v>
      </c>
      <c r="F27412" s="4">
        <f t="shared" si="428"/>
        <v>95550</v>
      </c>
    </row>
    <row r="27413" spans="1:6" x14ac:dyDescent="0.3">
      <c r="A27413" t="s">
        <v>27714</v>
      </c>
      <c r="B27413">
        <v>0</v>
      </c>
      <c r="C27413">
        <v>806960</v>
      </c>
      <c r="D27413">
        <v>779120</v>
      </c>
      <c r="E27413">
        <v>2019900</v>
      </c>
      <c r="F27413" s="4">
        <f t="shared" si="428"/>
        <v>1201993.3333333333</v>
      </c>
    </row>
    <row r="27414" spans="1:6" x14ac:dyDescent="0.3">
      <c r="A27414" t="s">
        <v>27715</v>
      </c>
      <c r="B27414">
        <v>1122030</v>
      </c>
      <c r="C27414">
        <v>0</v>
      </c>
      <c r="D27414">
        <v>572390</v>
      </c>
      <c r="E27414">
        <v>0</v>
      </c>
      <c r="F27414" s="4">
        <f t="shared" si="428"/>
        <v>190796.66666666666</v>
      </c>
    </row>
    <row r="27415" spans="1:6" x14ac:dyDescent="0.3">
      <c r="A27415" t="s">
        <v>27716</v>
      </c>
      <c r="B27415">
        <v>1727300</v>
      </c>
      <c r="C27415">
        <v>0</v>
      </c>
      <c r="D27415">
        <v>647680</v>
      </c>
      <c r="E27415">
        <v>804000</v>
      </c>
      <c r="F27415" s="4">
        <f t="shared" si="428"/>
        <v>483893.33333333331</v>
      </c>
    </row>
    <row r="27416" spans="1:6" x14ac:dyDescent="0.3">
      <c r="A27416" t="s">
        <v>27717</v>
      </c>
      <c r="B27416">
        <v>0</v>
      </c>
      <c r="C27416">
        <v>2004470</v>
      </c>
      <c r="D27416">
        <v>0</v>
      </c>
      <c r="E27416">
        <v>2577140</v>
      </c>
      <c r="F27416" s="4">
        <f t="shared" si="428"/>
        <v>1527203.3333333333</v>
      </c>
    </row>
    <row r="27417" spans="1:6" x14ac:dyDescent="0.3">
      <c r="A27417" t="s">
        <v>27718</v>
      </c>
      <c r="B27417">
        <v>0</v>
      </c>
      <c r="C27417">
        <v>0</v>
      </c>
      <c r="D27417">
        <v>493320</v>
      </c>
      <c r="E27417">
        <v>804000</v>
      </c>
      <c r="F27417" s="4">
        <f t="shared" si="428"/>
        <v>432440</v>
      </c>
    </row>
    <row r="27418" spans="1:6" x14ac:dyDescent="0.3">
      <c r="A27418" t="s">
        <v>454</v>
      </c>
      <c r="B27418">
        <v>1380810</v>
      </c>
      <c r="C27418">
        <v>0</v>
      </c>
      <c r="D27418">
        <v>0</v>
      </c>
      <c r="E27418">
        <v>735280</v>
      </c>
      <c r="F27418" s="4">
        <f t="shared" si="428"/>
        <v>245093.33333333334</v>
      </c>
    </row>
    <row r="27419" spans="1:6" x14ac:dyDescent="0.3">
      <c r="A27419" t="s">
        <v>27719</v>
      </c>
      <c r="B27419">
        <v>370000</v>
      </c>
      <c r="C27419">
        <v>0</v>
      </c>
      <c r="D27419">
        <v>2087860</v>
      </c>
      <c r="E27419">
        <v>2155500</v>
      </c>
      <c r="F27419" s="4">
        <f t="shared" si="428"/>
        <v>1414453.3333333333</v>
      </c>
    </row>
    <row r="27420" spans="1:6" x14ac:dyDescent="0.3">
      <c r="A27420" t="s">
        <v>27720</v>
      </c>
      <c r="B27420">
        <v>0</v>
      </c>
      <c r="C27420">
        <v>2542400</v>
      </c>
      <c r="D27420">
        <v>632000</v>
      </c>
      <c r="E27420">
        <v>371280</v>
      </c>
      <c r="F27420" s="4">
        <f t="shared" si="428"/>
        <v>1181893.3333333333</v>
      </c>
    </row>
    <row r="27421" spans="1:6" x14ac:dyDescent="0.3">
      <c r="A27421" t="s">
        <v>27721</v>
      </c>
      <c r="B27421">
        <v>0</v>
      </c>
      <c r="C27421">
        <v>359450</v>
      </c>
      <c r="D27421">
        <v>0</v>
      </c>
      <c r="E27421">
        <v>0</v>
      </c>
      <c r="F27421" s="4">
        <f t="shared" si="428"/>
        <v>119816.66666666667</v>
      </c>
    </row>
    <row r="27422" spans="1:6" x14ac:dyDescent="0.3">
      <c r="A27422" t="s">
        <v>27722</v>
      </c>
      <c r="B27422">
        <v>0</v>
      </c>
      <c r="C27422">
        <v>0</v>
      </c>
      <c r="D27422">
        <v>1576850</v>
      </c>
      <c r="E27422">
        <v>0</v>
      </c>
      <c r="F27422" s="4">
        <f t="shared" si="428"/>
        <v>525616.66666666663</v>
      </c>
    </row>
    <row r="27423" spans="1:6" x14ac:dyDescent="0.3">
      <c r="A27423" t="s">
        <v>27723</v>
      </c>
      <c r="B27423">
        <v>0</v>
      </c>
      <c r="C27423">
        <v>0</v>
      </c>
      <c r="D27423">
        <v>668850</v>
      </c>
      <c r="E27423">
        <v>0</v>
      </c>
      <c r="F27423" s="4">
        <f t="shared" si="428"/>
        <v>222950</v>
      </c>
    </row>
    <row r="27424" spans="1:6" x14ac:dyDescent="0.3">
      <c r="A27424" t="s">
        <v>27724</v>
      </c>
      <c r="B27424">
        <v>1585850</v>
      </c>
      <c r="C27424">
        <v>0</v>
      </c>
      <c r="D27424">
        <v>0</v>
      </c>
      <c r="E27424">
        <v>0</v>
      </c>
      <c r="F27424" s="4">
        <f t="shared" si="428"/>
        <v>0</v>
      </c>
    </row>
    <row r="27425" spans="1:6" x14ac:dyDescent="0.3">
      <c r="A27425" t="s">
        <v>27725</v>
      </c>
      <c r="B27425">
        <v>0</v>
      </c>
      <c r="C27425">
        <v>3108560</v>
      </c>
      <c r="D27425">
        <v>4061130</v>
      </c>
      <c r="E27425">
        <v>6273340</v>
      </c>
      <c r="F27425" s="4">
        <f t="shared" si="428"/>
        <v>4481010</v>
      </c>
    </row>
    <row r="27426" spans="1:6" x14ac:dyDescent="0.3">
      <c r="A27426" t="s">
        <v>27726</v>
      </c>
      <c r="B27426">
        <v>0</v>
      </c>
      <c r="C27426">
        <v>1115660</v>
      </c>
      <c r="D27426">
        <v>311100</v>
      </c>
      <c r="E27426">
        <v>1805600</v>
      </c>
      <c r="F27426" s="4">
        <f t="shared" si="428"/>
        <v>1077453.3333333333</v>
      </c>
    </row>
    <row r="27427" spans="1:6" x14ac:dyDescent="0.3">
      <c r="A27427" t="s">
        <v>27727</v>
      </c>
      <c r="B27427">
        <v>6551960</v>
      </c>
      <c r="C27427">
        <v>5871820</v>
      </c>
      <c r="D27427">
        <v>0</v>
      </c>
      <c r="E27427">
        <v>6019830</v>
      </c>
      <c r="F27427" s="4">
        <f t="shared" si="428"/>
        <v>3963883.3333333335</v>
      </c>
    </row>
    <row r="27428" spans="1:6" x14ac:dyDescent="0.3">
      <c r="A27428" t="s">
        <v>27728</v>
      </c>
      <c r="B27428">
        <v>0</v>
      </c>
      <c r="C27428">
        <v>291200</v>
      </c>
      <c r="D27428">
        <v>0</v>
      </c>
      <c r="E27428">
        <v>0</v>
      </c>
      <c r="F27428" s="4">
        <f t="shared" si="428"/>
        <v>97066.666666666672</v>
      </c>
    </row>
    <row r="27429" spans="1:6" x14ac:dyDescent="0.3">
      <c r="A27429" t="s">
        <v>27729</v>
      </c>
      <c r="B27429">
        <v>3195100</v>
      </c>
      <c r="C27429">
        <v>0</v>
      </c>
      <c r="D27429">
        <v>59184200</v>
      </c>
      <c r="E27429">
        <v>12804990</v>
      </c>
      <c r="F27429" s="4">
        <f t="shared" si="428"/>
        <v>23996396.666666668</v>
      </c>
    </row>
    <row r="27430" spans="1:6" x14ac:dyDescent="0.3">
      <c r="A27430" t="s">
        <v>27730</v>
      </c>
      <c r="B27430">
        <v>0</v>
      </c>
      <c r="C27430">
        <v>0</v>
      </c>
      <c r="D27430">
        <v>1394230</v>
      </c>
      <c r="E27430">
        <v>0</v>
      </c>
      <c r="F27430" s="4">
        <f t="shared" si="428"/>
        <v>464743.33333333331</v>
      </c>
    </row>
    <row r="27431" spans="1:6" x14ac:dyDescent="0.3">
      <c r="A27431" t="s">
        <v>27731</v>
      </c>
      <c r="B27431">
        <v>0</v>
      </c>
      <c r="C27431">
        <v>0</v>
      </c>
      <c r="D27431">
        <v>2191280</v>
      </c>
      <c r="E27431">
        <v>0</v>
      </c>
      <c r="F27431" s="4">
        <f t="shared" si="428"/>
        <v>730426.66666666663</v>
      </c>
    </row>
    <row r="27432" spans="1:6" x14ac:dyDescent="0.3">
      <c r="A27432" t="s">
        <v>27732</v>
      </c>
      <c r="B27432">
        <v>788060</v>
      </c>
      <c r="C27432">
        <v>0</v>
      </c>
      <c r="D27432">
        <v>0</v>
      </c>
      <c r="E27432">
        <v>0</v>
      </c>
      <c r="F27432" s="4">
        <f t="shared" si="428"/>
        <v>0</v>
      </c>
    </row>
    <row r="27433" spans="1:6" x14ac:dyDescent="0.3">
      <c r="A27433" t="s">
        <v>27733</v>
      </c>
      <c r="B27433">
        <v>0</v>
      </c>
      <c r="C27433">
        <v>0</v>
      </c>
      <c r="D27433">
        <v>805000</v>
      </c>
      <c r="E27433">
        <v>809460</v>
      </c>
      <c r="F27433" s="4">
        <f t="shared" si="428"/>
        <v>538153.33333333337</v>
      </c>
    </row>
    <row r="27434" spans="1:6" x14ac:dyDescent="0.3">
      <c r="A27434" t="s">
        <v>27734</v>
      </c>
      <c r="B27434">
        <v>603050</v>
      </c>
      <c r="C27434">
        <v>0</v>
      </c>
      <c r="D27434">
        <v>0</v>
      </c>
      <c r="E27434">
        <v>1469810</v>
      </c>
      <c r="F27434" s="4">
        <f t="shared" si="428"/>
        <v>489936.66666666669</v>
      </c>
    </row>
    <row r="27435" spans="1:6" x14ac:dyDescent="0.3">
      <c r="A27435" t="s">
        <v>27735</v>
      </c>
      <c r="B27435">
        <v>2582020</v>
      </c>
      <c r="C27435">
        <v>0</v>
      </c>
      <c r="D27435">
        <v>0</v>
      </c>
      <c r="E27435">
        <v>0</v>
      </c>
      <c r="F27435" s="4">
        <f t="shared" si="428"/>
        <v>0</v>
      </c>
    </row>
    <row r="27436" spans="1:6" x14ac:dyDescent="0.3">
      <c r="A27436" t="s">
        <v>27736</v>
      </c>
      <c r="B27436">
        <v>258440</v>
      </c>
      <c r="C27436">
        <v>811490</v>
      </c>
      <c r="D27436">
        <v>0</v>
      </c>
      <c r="E27436">
        <v>0</v>
      </c>
      <c r="F27436" s="4">
        <f t="shared" si="428"/>
        <v>270496.66666666669</v>
      </c>
    </row>
    <row r="27437" spans="1:6" x14ac:dyDescent="0.3">
      <c r="A27437" t="s">
        <v>27737</v>
      </c>
      <c r="B27437">
        <v>397800</v>
      </c>
      <c r="C27437">
        <v>0</v>
      </c>
      <c r="D27437">
        <v>0</v>
      </c>
      <c r="E27437">
        <v>0</v>
      </c>
      <c r="F27437" s="4">
        <f t="shared" si="428"/>
        <v>0</v>
      </c>
    </row>
    <row r="27438" spans="1:6" x14ac:dyDescent="0.3">
      <c r="A27438" t="s">
        <v>27738</v>
      </c>
      <c r="B27438">
        <v>2417160</v>
      </c>
      <c r="C27438">
        <v>0</v>
      </c>
      <c r="D27438">
        <v>1818180</v>
      </c>
      <c r="E27438">
        <v>682500</v>
      </c>
      <c r="F27438" s="4">
        <f t="shared" si="428"/>
        <v>833560</v>
      </c>
    </row>
    <row r="27439" spans="1:6" x14ac:dyDescent="0.3">
      <c r="A27439" t="s">
        <v>27739</v>
      </c>
      <c r="B27439">
        <v>0</v>
      </c>
      <c r="C27439">
        <v>2030400</v>
      </c>
      <c r="D27439">
        <v>0</v>
      </c>
      <c r="E27439">
        <v>0</v>
      </c>
      <c r="F27439" s="4">
        <f t="shared" si="428"/>
        <v>676800</v>
      </c>
    </row>
    <row r="27440" spans="1:6" x14ac:dyDescent="0.3">
      <c r="A27440" t="s">
        <v>27740</v>
      </c>
      <c r="B27440">
        <v>607780</v>
      </c>
      <c r="C27440">
        <v>0</v>
      </c>
      <c r="D27440">
        <v>1031000</v>
      </c>
      <c r="E27440">
        <v>1068740</v>
      </c>
      <c r="F27440" s="4">
        <f t="shared" si="428"/>
        <v>699913.33333333337</v>
      </c>
    </row>
    <row r="27441" spans="1:6" x14ac:dyDescent="0.3">
      <c r="A27441" t="s">
        <v>27741</v>
      </c>
      <c r="B27441">
        <v>0</v>
      </c>
      <c r="C27441">
        <v>270000</v>
      </c>
      <c r="D27441">
        <v>2058360</v>
      </c>
      <c r="E27441">
        <v>450560</v>
      </c>
      <c r="F27441" s="4">
        <f t="shared" si="428"/>
        <v>926306.66666666663</v>
      </c>
    </row>
    <row r="27442" spans="1:6" x14ac:dyDescent="0.3">
      <c r="A27442" t="s">
        <v>27742</v>
      </c>
      <c r="B27442">
        <v>455000</v>
      </c>
      <c r="C27442">
        <v>230000</v>
      </c>
      <c r="D27442">
        <v>0</v>
      </c>
      <c r="E27442">
        <v>1145460</v>
      </c>
      <c r="F27442" s="4">
        <f t="shared" si="428"/>
        <v>458486.66666666669</v>
      </c>
    </row>
    <row r="27443" spans="1:6" x14ac:dyDescent="0.3">
      <c r="A27443" t="s">
        <v>27743</v>
      </c>
      <c r="B27443">
        <v>0</v>
      </c>
      <c r="C27443">
        <v>1488000</v>
      </c>
      <c r="D27443">
        <v>0</v>
      </c>
      <c r="E27443">
        <v>0</v>
      </c>
      <c r="F27443" s="4">
        <f t="shared" si="428"/>
        <v>496000</v>
      </c>
    </row>
    <row r="27444" spans="1:6" x14ac:dyDescent="0.3">
      <c r="A27444" t="s">
        <v>27744</v>
      </c>
      <c r="B27444">
        <v>0</v>
      </c>
      <c r="C27444">
        <v>198900</v>
      </c>
      <c r="D27444">
        <v>4020380</v>
      </c>
      <c r="E27444">
        <v>2120840</v>
      </c>
      <c r="F27444" s="4">
        <f t="shared" si="428"/>
        <v>2113373.3333333335</v>
      </c>
    </row>
    <row r="27445" spans="1:6" x14ac:dyDescent="0.3">
      <c r="A27445" t="s">
        <v>27745</v>
      </c>
      <c r="B27445">
        <v>370000</v>
      </c>
      <c r="C27445">
        <v>0</v>
      </c>
      <c r="D27445">
        <v>0</v>
      </c>
      <c r="E27445">
        <v>0</v>
      </c>
      <c r="F27445" s="4">
        <f t="shared" si="428"/>
        <v>0</v>
      </c>
    </row>
    <row r="27446" spans="1:6" x14ac:dyDescent="0.3">
      <c r="A27446" t="s">
        <v>27746</v>
      </c>
      <c r="B27446">
        <v>0</v>
      </c>
      <c r="C27446">
        <v>0</v>
      </c>
      <c r="D27446">
        <v>2766680</v>
      </c>
      <c r="E27446">
        <v>0</v>
      </c>
      <c r="F27446" s="4">
        <f t="shared" si="428"/>
        <v>922226.66666666663</v>
      </c>
    </row>
    <row r="27447" spans="1:6" x14ac:dyDescent="0.3">
      <c r="A27447" t="s">
        <v>27747</v>
      </c>
      <c r="B27447">
        <v>160000</v>
      </c>
      <c r="C27447">
        <v>0</v>
      </c>
      <c r="D27447">
        <v>0</v>
      </c>
      <c r="E27447">
        <v>804000</v>
      </c>
      <c r="F27447" s="4">
        <f t="shared" si="428"/>
        <v>268000</v>
      </c>
    </row>
    <row r="27448" spans="1:6" x14ac:dyDescent="0.3">
      <c r="A27448" t="s">
        <v>27748</v>
      </c>
      <c r="B27448">
        <v>0</v>
      </c>
      <c r="C27448">
        <v>2094250</v>
      </c>
      <c r="D27448">
        <v>0</v>
      </c>
      <c r="E27448">
        <v>1624500</v>
      </c>
      <c r="F27448" s="4">
        <f t="shared" si="428"/>
        <v>1239583.3333333333</v>
      </c>
    </row>
    <row r="27449" spans="1:6" x14ac:dyDescent="0.3">
      <c r="A27449" t="s">
        <v>27749</v>
      </c>
      <c r="B27449">
        <v>305000</v>
      </c>
      <c r="C27449">
        <v>218400</v>
      </c>
      <c r="D27449">
        <v>0</v>
      </c>
      <c r="E27449">
        <v>311100</v>
      </c>
      <c r="F27449" s="4">
        <f t="shared" si="428"/>
        <v>176500</v>
      </c>
    </row>
    <row r="27450" spans="1:6" x14ac:dyDescent="0.3">
      <c r="A27450" t="s">
        <v>27750</v>
      </c>
      <c r="B27450">
        <v>0</v>
      </c>
      <c r="C27450">
        <v>0</v>
      </c>
      <c r="D27450">
        <v>286650</v>
      </c>
      <c r="E27450">
        <v>0</v>
      </c>
      <c r="F27450" s="4">
        <f t="shared" si="428"/>
        <v>95550</v>
      </c>
    </row>
    <row r="27451" spans="1:6" x14ac:dyDescent="0.3">
      <c r="A27451" t="s">
        <v>27751</v>
      </c>
      <c r="B27451">
        <v>0</v>
      </c>
      <c r="C27451">
        <v>1220440</v>
      </c>
      <c r="D27451">
        <v>1256280</v>
      </c>
      <c r="E27451">
        <v>0</v>
      </c>
      <c r="F27451" s="4">
        <f t="shared" si="428"/>
        <v>825573.33333333337</v>
      </c>
    </row>
    <row r="27452" spans="1:6" x14ac:dyDescent="0.3">
      <c r="A27452" t="s">
        <v>27752</v>
      </c>
      <c r="B27452">
        <v>267000</v>
      </c>
      <c r="C27452">
        <v>0</v>
      </c>
      <c r="D27452">
        <v>0</v>
      </c>
      <c r="E27452">
        <v>885120</v>
      </c>
      <c r="F27452" s="4">
        <f t="shared" si="428"/>
        <v>295040</v>
      </c>
    </row>
    <row r="27453" spans="1:6" x14ac:dyDescent="0.3">
      <c r="A27453" t="s">
        <v>27753</v>
      </c>
      <c r="B27453">
        <v>1638340</v>
      </c>
      <c r="C27453">
        <v>0</v>
      </c>
      <c r="D27453">
        <v>316680</v>
      </c>
      <c r="E27453">
        <v>0</v>
      </c>
      <c r="F27453" s="4">
        <f t="shared" si="428"/>
        <v>105560</v>
      </c>
    </row>
    <row r="27454" spans="1:6" x14ac:dyDescent="0.3">
      <c r="A27454" t="s">
        <v>27754</v>
      </c>
      <c r="B27454">
        <v>160000</v>
      </c>
      <c r="C27454">
        <v>0</v>
      </c>
      <c r="D27454">
        <v>0</v>
      </c>
      <c r="E27454">
        <v>0</v>
      </c>
      <c r="F27454" s="4">
        <f t="shared" si="428"/>
        <v>0</v>
      </c>
    </row>
    <row r="27455" spans="1:6" x14ac:dyDescent="0.3">
      <c r="A27455" t="s">
        <v>27755</v>
      </c>
      <c r="B27455">
        <v>0</v>
      </c>
      <c r="C27455">
        <v>0</v>
      </c>
      <c r="D27455">
        <v>939920</v>
      </c>
      <c r="E27455">
        <v>386000</v>
      </c>
      <c r="F27455" s="4">
        <f t="shared" si="428"/>
        <v>441973.33333333331</v>
      </c>
    </row>
    <row r="27456" spans="1:6" x14ac:dyDescent="0.3">
      <c r="A27456" t="s">
        <v>27756</v>
      </c>
      <c r="B27456">
        <v>0</v>
      </c>
      <c r="C27456">
        <v>0</v>
      </c>
      <c r="D27456">
        <v>357000</v>
      </c>
      <c r="E27456">
        <v>0</v>
      </c>
      <c r="F27456" s="4">
        <f t="shared" si="428"/>
        <v>119000</v>
      </c>
    </row>
    <row r="27457" spans="1:6" x14ac:dyDescent="0.3">
      <c r="A27457" t="s">
        <v>27757</v>
      </c>
      <c r="B27457">
        <v>0</v>
      </c>
      <c r="C27457">
        <v>0</v>
      </c>
      <c r="D27457">
        <v>2710140</v>
      </c>
      <c r="E27457">
        <v>0</v>
      </c>
      <c r="F27457" s="4">
        <f t="shared" si="428"/>
        <v>903380</v>
      </c>
    </row>
    <row r="27458" spans="1:6" x14ac:dyDescent="0.3">
      <c r="A27458" t="s">
        <v>27758</v>
      </c>
      <c r="B27458">
        <v>898360</v>
      </c>
      <c r="C27458">
        <v>0</v>
      </c>
      <c r="D27458">
        <v>3207450</v>
      </c>
      <c r="E27458">
        <v>1713200</v>
      </c>
      <c r="F27458" s="4">
        <f t="shared" si="428"/>
        <v>1640216.6666666667</v>
      </c>
    </row>
    <row r="27459" spans="1:6" x14ac:dyDescent="0.3">
      <c r="A27459" t="s">
        <v>27759</v>
      </c>
      <c r="B27459">
        <v>998060</v>
      </c>
      <c r="C27459">
        <v>0</v>
      </c>
      <c r="D27459">
        <v>806880</v>
      </c>
      <c r="E27459">
        <v>649480</v>
      </c>
      <c r="F27459" s="4">
        <f t="shared" ref="F27459:F27522" si="429">SUM(C27459:E27459)/3</f>
        <v>485453.33333333331</v>
      </c>
    </row>
    <row r="27460" spans="1:6" x14ac:dyDescent="0.3">
      <c r="A27460" t="s">
        <v>27760</v>
      </c>
      <c r="B27460">
        <v>0</v>
      </c>
      <c r="C27460">
        <v>278000</v>
      </c>
      <c r="D27460">
        <v>0</v>
      </c>
      <c r="E27460">
        <v>0</v>
      </c>
      <c r="F27460" s="4">
        <f t="shared" si="429"/>
        <v>92666.666666666672</v>
      </c>
    </row>
    <row r="27461" spans="1:6" x14ac:dyDescent="0.3">
      <c r="A27461" t="s">
        <v>27761</v>
      </c>
      <c r="B27461">
        <v>0</v>
      </c>
      <c r="C27461">
        <v>453200</v>
      </c>
      <c r="D27461">
        <v>0</v>
      </c>
      <c r="E27461">
        <v>0</v>
      </c>
      <c r="F27461" s="4">
        <f t="shared" si="429"/>
        <v>151066.66666666666</v>
      </c>
    </row>
    <row r="27462" spans="1:6" x14ac:dyDescent="0.3">
      <c r="A27462" t="s">
        <v>27762</v>
      </c>
      <c r="B27462">
        <v>1603240</v>
      </c>
      <c r="C27462">
        <v>0</v>
      </c>
      <c r="D27462">
        <v>0</v>
      </c>
      <c r="E27462">
        <v>0</v>
      </c>
      <c r="F27462" s="4">
        <f t="shared" si="429"/>
        <v>0</v>
      </c>
    </row>
    <row r="27463" spans="1:6" x14ac:dyDescent="0.3">
      <c r="A27463" t="s">
        <v>27763</v>
      </c>
      <c r="B27463">
        <v>542400</v>
      </c>
      <c r="C27463">
        <v>1231120</v>
      </c>
      <c r="D27463">
        <v>0</v>
      </c>
      <c r="E27463">
        <v>1386780</v>
      </c>
      <c r="F27463" s="4">
        <f t="shared" si="429"/>
        <v>872633.33333333337</v>
      </c>
    </row>
    <row r="27464" spans="1:6" x14ac:dyDescent="0.3">
      <c r="A27464" t="s">
        <v>27764</v>
      </c>
      <c r="B27464">
        <v>1224670</v>
      </c>
      <c r="C27464">
        <v>0</v>
      </c>
      <c r="D27464">
        <v>1740650</v>
      </c>
      <c r="E27464">
        <v>906360</v>
      </c>
      <c r="F27464" s="4">
        <f t="shared" si="429"/>
        <v>882336.66666666663</v>
      </c>
    </row>
    <row r="27465" spans="1:6" x14ac:dyDescent="0.3">
      <c r="A27465" t="s">
        <v>27765</v>
      </c>
      <c r="B27465">
        <v>0</v>
      </c>
      <c r="C27465">
        <v>529200</v>
      </c>
      <c r="D27465">
        <v>0</v>
      </c>
      <c r="E27465">
        <v>0</v>
      </c>
      <c r="F27465" s="4">
        <f t="shared" si="429"/>
        <v>176400</v>
      </c>
    </row>
    <row r="27466" spans="1:6" x14ac:dyDescent="0.3">
      <c r="A27466" t="s">
        <v>27766</v>
      </c>
      <c r="B27466">
        <v>1110000</v>
      </c>
      <c r="C27466">
        <v>1040300</v>
      </c>
      <c r="D27466">
        <v>0</v>
      </c>
      <c r="E27466">
        <v>0</v>
      </c>
      <c r="F27466" s="4">
        <f t="shared" si="429"/>
        <v>346766.66666666669</v>
      </c>
    </row>
    <row r="27467" spans="1:6" x14ac:dyDescent="0.3">
      <c r="A27467" t="s">
        <v>27767</v>
      </c>
      <c r="B27467">
        <v>0</v>
      </c>
      <c r="C27467">
        <v>5314460</v>
      </c>
      <c r="D27467">
        <v>0</v>
      </c>
      <c r="E27467">
        <v>0</v>
      </c>
      <c r="F27467" s="4">
        <f t="shared" si="429"/>
        <v>1771486.6666666667</v>
      </c>
    </row>
    <row r="27468" spans="1:6" x14ac:dyDescent="0.3">
      <c r="A27468" t="s">
        <v>27768</v>
      </c>
      <c r="B27468">
        <v>0</v>
      </c>
      <c r="C27468">
        <v>0</v>
      </c>
      <c r="D27468">
        <v>610610</v>
      </c>
      <c r="E27468">
        <v>0</v>
      </c>
      <c r="F27468" s="4">
        <f t="shared" si="429"/>
        <v>203536.66666666666</v>
      </c>
    </row>
    <row r="27469" spans="1:6" x14ac:dyDescent="0.3">
      <c r="A27469" t="s">
        <v>27769</v>
      </c>
      <c r="B27469">
        <v>0</v>
      </c>
      <c r="C27469">
        <v>0</v>
      </c>
      <c r="D27469">
        <v>469200</v>
      </c>
      <c r="E27469">
        <v>0</v>
      </c>
      <c r="F27469" s="4">
        <f t="shared" si="429"/>
        <v>156400</v>
      </c>
    </row>
    <row r="27470" spans="1:6" x14ac:dyDescent="0.3">
      <c r="A27470" t="s">
        <v>27770</v>
      </c>
      <c r="B27470">
        <v>0</v>
      </c>
      <c r="C27470">
        <v>740000</v>
      </c>
      <c r="D27470">
        <v>0</v>
      </c>
      <c r="E27470">
        <v>0</v>
      </c>
      <c r="F27470" s="4">
        <f t="shared" si="429"/>
        <v>246666.66666666666</v>
      </c>
    </row>
    <row r="27471" spans="1:6" x14ac:dyDescent="0.3">
      <c r="A27471" t="s">
        <v>27771</v>
      </c>
      <c r="B27471">
        <v>0</v>
      </c>
      <c r="C27471">
        <v>0</v>
      </c>
      <c r="D27471">
        <v>944460</v>
      </c>
      <c r="E27471">
        <v>382200</v>
      </c>
      <c r="F27471" s="4">
        <f t="shared" si="429"/>
        <v>442220</v>
      </c>
    </row>
    <row r="27472" spans="1:6" x14ac:dyDescent="0.3">
      <c r="A27472" t="s">
        <v>27772</v>
      </c>
      <c r="B27472">
        <v>0</v>
      </c>
      <c r="C27472">
        <v>0</v>
      </c>
      <c r="D27472">
        <v>570000</v>
      </c>
      <c r="E27472">
        <v>456000</v>
      </c>
      <c r="F27472" s="4">
        <f t="shared" si="429"/>
        <v>342000</v>
      </c>
    </row>
    <row r="27473" spans="1:6" x14ac:dyDescent="0.3">
      <c r="A27473" t="s">
        <v>27773</v>
      </c>
      <c r="B27473">
        <v>0</v>
      </c>
      <c r="C27473">
        <v>0</v>
      </c>
      <c r="D27473">
        <v>427700</v>
      </c>
      <c r="E27473">
        <v>1375800</v>
      </c>
      <c r="F27473" s="4">
        <f t="shared" si="429"/>
        <v>601166.66666666663</v>
      </c>
    </row>
    <row r="27474" spans="1:6" x14ac:dyDescent="0.3">
      <c r="A27474" t="s">
        <v>27774</v>
      </c>
      <c r="B27474">
        <v>0</v>
      </c>
      <c r="C27474">
        <v>0</v>
      </c>
      <c r="D27474">
        <v>305760</v>
      </c>
      <c r="E27474">
        <v>743000</v>
      </c>
      <c r="F27474" s="4">
        <f t="shared" si="429"/>
        <v>349586.66666666669</v>
      </c>
    </row>
    <row r="27475" spans="1:6" x14ac:dyDescent="0.3">
      <c r="A27475" t="s">
        <v>27775</v>
      </c>
      <c r="B27475">
        <v>574640</v>
      </c>
      <c r="C27475">
        <v>0</v>
      </c>
      <c r="D27475">
        <v>0</v>
      </c>
      <c r="E27475">
        <v>0</v>
      </c>
      <c r="F27475" s="4">
        <f t="shared" si="429"/>
        <v>0</v>
      </c>
    </row>
    <row r="27476" spans="1:6" x14ac:dyDescent="0.3">
      <c r="A27476" t="s">
        <v>27776</v>
      </c>
      <c r="B27476">
        <v>2185820</v>
      </c>
      <c r="C27476">
        <v>0</v>
      </c>
      <c r="D27476">
        <v>0</v>
      </c>
      <c r="E27476">
        <v>2504320</v>
      </c>
      <c r="F27476" s="4">
        <f t="shared" si="429"/>
        <v>834773.33333333337</v>
      </c>
    </row>
    <row r="27477" spans="1:6" x14ac:dyDescent="0.3">
      <c r="A27477" t="s">
        <v>27777</v>
      </c>
      <c r="B27477">
        <v>0</v>
      </c>
      <c r="C27477">
        <v>546000</v>
      </c>
      <c r="D27477">
        <v>300300</v>
      </c>
      <c r="E27477">
        <v>820000</v>
      </c>
      <c r="F27477" s="4">
        <f t="shared" si="429"/>
        <v>555433.33333333337</v>
      </c>
    </row>
    <row r="27478" spans="1:6" x14ac:dyDescent="0.3">
      <c r="A27478" t="s">
        <v>27778</v>
      </c>
      <c r="B27478">
        <v>0</v>
      </c>
      <c r="C27478">
        <v>600000</v>
      </c>
      <c r="D27478">
        <v>0</v>
      </c>
      <c r="E27478">
        <v>0</v>
      </c>
      <c r="F27478" s="4">
        <f t="shared" si="429"/>
        <v>200000</v>
      </c>
    </row>
    <row r="27479" spans="1:6" x14ac:dyDescent="0.3">
      <c r="A27479" t="s">
        <v>27779</v>
      </c>
      <c r="B27479">
        <v>0</v>
      </c>
      <c r="C27479">
        <v>2139120</v>
      </c>
      <c r="D27479">
        <v>0</v>
      </c>
      <c r="E27479">
        <v>0</v>
      </c>
      <c r="F27479" s="4">
        <f t="shared" si="429"/>
        <v>713040</v>
      </c>
    </row>
    <row r="27480" spans="1:6" x14ac:dyDescent="0.3">
      <c r="A27480" t="s">
        <v>27780</v>
      </c>
      <c r="B27480">
        <v>0</v>
      </c>
      <c r="C27480">
        <v>1010250</v>
      </c>
      <c r="D27480">
        <v>3130400</v>
      </c>
      <c r="E27480">
        <v>8362900</v>
      </c>
      <c r="F27480" s="4">
        <f t="shared" si="429"/>
        <v>4167850</v>
      </c>
    </row>
    <row r="27481" spans="1:6" x14ac:dyDescent="0.3">
      <c r="A27481" t="s">
        <v>27781</v>
      </c>
      <c r="B27481">
        <v>0</v>
      </c>
      <c r="C27481">
        <v>0</v>
      </c>
      <c r="D27481">
        <v>1179260</v>
      </c>
      <c r="E27481">
        <v>740000</v>
      </c>
      <c r="F27481" s="4">
        <f t="shared" si="429"/>
        <v>639753.33333333337</v>
      </c>
    </row>
    <row r="27482" spans="1:6" x14ac:dyDescent="0.3">
      <c r="A27482" t="s">
        <v>929</v>
      </c>
      <c r="B27482">
        <v>0</v>
      </c>
      <c r="C27482">
        <v>1282610</v>
      </c>
      <c r="D27482">
        <v>0</v>
      </c>
      <c r="E27482">
        <v>0</v>
      </c>
      <c r="F27482" s="4">
        <f t="shared" si="429"/>
        <v>427536.66666666669</v>
      </c>
    </row>
    <row r="27483" spans="1:6" x14ac:dyDescent="0.3">
      <c r="A27483" t="s">
        <v>27782</v>
      </c>
      <c r="B27483">
        <v>765000</v>
      </c>
      <c r="C27483">
        <v>0</v>
      </c>
      <c r="D27483">
        <v>0</v>
      </c>
      <c r="E27483">
        <v>0</v>
      </c>
      <c r="F27483" s="4">
        <f t="shared" si="429"/>
        <v>0</v>
      </c>
    </row>
    <row r="27484" spans="1:6" x14ac:dyDescent="0.3">
      <c r="A27484" t="s">
        <v>27783</v>
      </c>
      <c r="B27484">
        <v>256000</v>
      </c>
      <c r="C27484">
        <v>0</v>
      </c>
      <c r="D27484">
        <v>3278760</v>
      </c>
      <c r="E27484">
        <v>0</v>
      </c>
      <c r="F27484" s="4">
        <f t="shared" si="429"/>
        <v>1092920</v>
      </c>
    </row>
    <row r="27485" spans="1:6" x14ac:dyDescent="0.3">
      <c r="A27485" t="s">
        <v>27784</v>
      </c>
      <c r="B27485">
        <v>754000</v>
      </c>
      <c r="C27485">
        <v>581490</v>
      </c>
      <c r="D27485">
        <v>0</v>
      </c>
      <c r="E27485">
        <v>473200</v>
      </c>
      <c r="F27485" s="4">
        <f t="shared" si="429"/>
        <v>351563.33333333331</v>
      </c>
    </row>
    <row r="27486" spans="1:6" x14ac:dyDescent="0.3">
      <c r="A27486" t="s">
        <v>27785</v>
      </c>
      <c r="B27486">
        <v>1065780</v>
      </c>
      <c r="C27486">
        <v>0</v>
      </c>
      <c r="D27486">
        <v>0</v>
      </c>
      <c r="E27486">
        <v>498000</v>
      </c>
      <c r="F27486" s="4">
        <f t="shared" si="429"/>
        <v>166000</v>
      </c>
    </row>
    <row r="27487" spans="1:6" x14ac:dyDescent="0.3">
      <c r="A27487" t="s">
        <v>27786</v>
      </c>
      <c r="B27487">
        <v>420000</v>
      </c>
      <c r="C27487">
        <v>0</v>
      </c>
      <c r="D27487">
        <v>0</v>
      </c>
      <c r="E27487">
        <v>820000</v>
      </c>
      <c r="F27487" s="4">
        <f t="shared" si="429"/>
        <v>273333.33333333331</v>
      </c>
    </row>
    <row r="27488" spans="1:6" x14ac:dyDescent="0.3">
      <c r="A27488" t="s">
        <v>27787</v>
      </c>
      <c r="B27488">
        <v>0</v>
      </c>
      <c r="C27488">
        <v>770540</v>
      </c>
      <c r="D27488">
        <v>1783600</v>
      </c>
      <c r="E27488">
        <v>1205600</v>
      </c>
      <c r="F27488" s="4">
        <f t="shared" si="429"/>
        <v>1253246.6666666667</v>
      </c>
    </row>
    <row r="27489" spans="1:6" x14ac:dyDescent="0.3">
      <c r="A27489" t="s">
        <v>27788</v>
      </c>
      <c r="B27489">
        <v>0</v>
      </c>
      <c r="C27489">
        <v>0</v>
      </c>
      <c r="D27489">
        <v>2686300</v>
      </c>
      <c r="E27489">
        <v>448450</v>
      </c>
      <c r="F27489" s="4">
        <f t="shared" si="429"/>
        <v>1044916.6666666666</v>
      </c>
    </row>
    <row r="27490" spans="1:6" x14ac:dyDescent="0.3">
      <c r="A27490" t="s">
        <v>27789</v>
      </c>
      <c r="B27490">
        <v>0</v>
      </c>
      <c r="C27490">
        <v>0</v>
      </c>
      <c r="D27490">
        <v>704160</v>
      </c>
      <c r="E27490">
        <v>0</v>
      </c>
      <c r="F27490" s="4">
        <f t="shared" si="429"/>
        <v>234720</v>
      </c>
    </row>
    <row r="27491" spans="1:6" x14ac:dyDescent="0.3">
      <c r="A27491" t="s">
        <v>27790</v>
      </c>
      <c r="B27491">
        <v>0</v>
      </c>
      <c r="C27491">
        <v>0</v>
      </c>
      <c r="D27491">
        <v>740000</v>
      </c>
      <c r="E27491">
        <v>0</v>
      </c>
      <c r="F27491" s="4">
        <f t="shared" si="429"/>
        <v>246666.66666666666</v>
      </c>
    </row>
    <row r="27492" spans="1:6" x14ac:dyDescent="0.3">
      <c r="A27492" t="s">
        <v>27791</v>
      </c>
      <c r="B27492">
        <v>0</v>
      </c>
      <c r="C27492">
        <v>0</v>
      </c>
      <c r="D27492">
        <v>693990</v>
      </c>
      <c r="E27492">
        <v>1004640</v>
      </c>
      <c r="F27492" s="4">
        <f t="shared" si="429"/>
        <v>566210</v>
      </c>
    </row>
    <row r="27493" spans="1:6" x14ac:dyDescent="0.3">
      <c r="A27493" t="s">
        <v>27792</v>
      </c>
      <c r="B27493">
        <v>893740</v>
      </c>
      <c r="C27493">
        <v>0</v>
      </c>
      <c r="D27493">
        <v>0</v>
      </c>
      <c r="E27493">
        <v>650000</v>
      </c>
      <c r="F27493" s="4">
        <f t="shared" si="429"/>
        <v>216666.66666666666</v>
      </c>
    </row>
    <row r="27494" spans="1:6" x14ac:dyDescent="0.3">
      <c r="A27494" t="s">
        <v>27793</v>
      </c>
      <c r="B27494">
        <v>0</v>
      </c>
      <c r="C27494">
        <v>0</v>
      </c>
      <c r="D27494">
        <v>2451540</v>
      </c>
      <c r="E27494">
        <v>1608660</v>
      </c>
      <c r="F27494" s="4">
        <f t="shared" si="429"/>
        <v>1353400</v>
      </c>
    </row>
    <row r="27495" spans="1:6" x14ac:dyDescent="0.3">
      <c r="A27495" t="s">
        <v>27794</v>
      </c>
      <c r="B27495">
        <v>0</v>
      </c>
      <c r="C27495">
        <v>577080</v>
      </c>
      <c r="D27495">
        <v>0</v>
      </c>
      <c r="E27495">
        <v>0</v>
      </c>
      <c r="F27495" s="4">
        <f t="shared" si="429"/>
        <v>192360</v>
      </c>
    </row>
    <row r="27496" spans="1:6" x14ac:dyDescent="0.3">
      <c r="A27496" t="s">
        <v>27795</v>
      </c>
      <c r="B27496">
        <v>411950</v>
      </c>
      <c r="C27496">
        <v>0</v>
      </c>
      <c r="D27496">
        <v>0</v>
      </c>
      <c r="E27496">
        <v>370000</v>
      </c>
      <c r="F27496" s="4">
        <f t="shared" si="429"/>
        <v>123333.33333333333</v>
      </c>
    </row>
    <row r="27497" spans="1:6" x14ac:dyDescent="0.3">
      <c r="A27497" t="s">
        <v>27796</v>
      </c>
      <c r="B27497">
        <v>1070600</v>
      </c>
      <c r="C27497">
        <v>0</v>
      </c>
      <c r="D27497">
        <v>0</v>
      </c>
      <c r="E27497">
        <v>1755500</v>
      </c>
      <c r="F27497" s="4">
        <f t="shared" si="429"/>
        <v>585166.66666666663</v>
      </c>
    </row>
    <row r="27498" spans="1:6" x14ac:dyDescent="0.3">
      <c r="A27498" t="s">
        <v>27797</v>
      </c>
      <c r="B27498">
        <v>0</v>
      </c>
      <c r="C27498">
        <v>540540</v>
      </c>
      <c r="D27498">
        <v>0</v>
      </c>
      <c r="E27498">
        <v>1092500</v>
      </c>
      <c r="F27498" s="4">
        <f t="shared" si="429"/>
        <v>544346.66666666663</v>
      </c>
    </row>
    <row r="27499" spans="1:6" x14ac:dyDescent="0.3">
      <c r="A27499" t="s">
        <v>27798</v>
      </c>
      <c r="B27499">
        <v>920000</v>
      </c>
      <c r="C27499">
        <v>0</v>
      </c>
      <c r="D27499">
        <v>791200</v>
      </c>
      <c r="E27499">
        <v>402000</v>
      </c>
      <c r="F27499" s="4">
        <f t="shared" si="429"/>
        <v>397733.33333333331</v>
      </c>
    </row>
    <row r="27500" spans="1:6" x14ac:dyDescent="0.3">
      <c r="A27500" t="s">
        <v>27799</v>
      </c>
      <c r="B27500">
        <v>0</v>
      </c>
      <c r="C27500">
        <v>1141820</v>
      </c>
      <c r="D27500">
        <v>0</v>
      </c>
      <c r="E27500">
        <v>0</v>
      </c>
      <c r="F27500" s="4">
        <f t="shared" si="429"/>
        <v>380606.66666666669</v>
      </c>
    </row>
    <row r="27501" spans="1:6" x14ac:dyDescent="0.3">
      <c r="A27501" t="s">
        <v>27800</v>
      </c>
      <c r="B27501">
        <v>0</v>
      </c>
      <c r="C27501">
        <v>0</v>
      </c>
      <c r="D27501">
        <v>647680</v>
      </c>
      <c r="E27501">
        <v>0</v>
      </c>
      <c r="F27501" s="4">
        <f t="shared" si="429"/>
        <v>215893.33333333334</v>
      </c>
    </row>
    <row r="27502" spans="1:6" x14ac:dyDescent="0.3">
      <c r="A27502" t="s">
        <v>27801</v>
      </c>
      <c r="B27502">
        <v>0</v>
      </c>
      <c r="C27502">
        <v>1031560</v>
      </c>
      <c r="D27502">
        <v>0</v>
      </c>
      <c r="E27502">
        <v>608400</v>
      </c>
      <c r="F27502" s="4">
        <f t="shared" si="429"/>
        <v>546653.33333333337</v>
      </c>
    </row>
    <row r="27503" spans="1:6" x14ac:dyDescent="0.3">
      <c r="A27503" t="s">
        <v>27802</v>
      </c>
      <c r="B27503">
        <v>0</v>
      </c>
      <c r="C27503">
        <v>1480000</v>
      </c>
      <c r="D27503">
        <v>0</v>
      </c>
      <c r="E27503">
        <v>0</v>
      </c>
      <c r="F27503" s="4">
        <f t="shared" si="429"/>
        <v>493333.33333333331</v>
      </c>
    </row>
    <row r="27504" spans="1:6" x14ac:dyDescent="0.3">
      <c r="A27504" t="s">
        <v>27803</v>
      </c>
      <c r="B27504">
        <v>1466000</v>
      </c>
      <c r="C27504">
        <v>0</v>
      </c>
      <c r="D27504">
        <v>0</v>
      </c>
      <c r="E27504">
        <v>0</v>
      </c>
      <c r="F27504" s="4">
        <f t="shared" si="429"/>
        <v>0</v>
      </c>
    </row>
    <row r="27505" spans="1:6" x14ac:dyDescent="0.3">
      <c r="A27505" t="s">
        <v>27804</v>
      </c>
      <c r="B27505">
        <v>717080</v>
      </c>
      <c r="C27505">
        <v>690460</v>
      </c>
      <c r="D27505">
        <v>0</v>
      </c>
      <c r="E27505">
        <v>236600</v>
      </c>
      <c r="F27505" s="4">
        <f t="shared" si="429"/>
        <v>309020</v>
      </c>
    </row>
    <row r="27506" spans="1:6" x14ac:dyDescent="0.3">
      <c r="A27506" t="s">
        <v>27805</v>
      </c>
      <c r="B27506">
        <v>0</v>
      </c>
      <c r="C27506">
        <v>0</v>
      </c>
      <c r="D27506">
        <v>1203020</v>
      </c>
      <c r="E27506">
        <v>0</v>
      </c>
      <c r="F27506" s="4">
        <f t="shared" si="429"/>
        <v>401006.66666666669</v>
      </c>
    </row>
    <row r="27507" spans="1:6" x14ac:dyDescent="0.3">
      <c r="A27507" t="s">
        <v>27806</v>
      </c>
      <c r="B27507">
        <v>0</v>
      </c>
      <c r="C27507">
        <v>0</v>
      </c>
      <c r="D27507">
        <v>3889680</v>
      </c>
      <c r="E27507">
        <v>218400</v>
      </c>
      <c r="F27507" s="4">
        <f t="shared" si="429"/>
        <v>1369360</v>
      </c>
    </row>
    <row r="27508" spans="1:6" x14ac:dyDescent="0.3">
      <c r="A27508" t="s">
        <v>27807</v>
      </c>
      <c r="B27508">
        <v>0</v>
      </c>
      <c r="C27508">
        <v>1569380</v>
      </c>
      <c r="D27508">
        <v>0</v>
      </c>
      <c r="E27508">
        <v>0</v>
      </c>
      <c r="F27508" s="4">
        <f t="shared" si="429"/>
        <v>523126.66666666669</v>
      </c>
    </row>
    <row r="27509" spans="1:6" x14ac:dyDescent="0.3">
      <c r="A27509" t="s">
        <v>27808</v>
      </c>
      <c r="B27509">
        <v>0</v>
      </c>
      <c r="C27509">
        <v>0</v>
      </c>
      <c r="D27509">
        <v>907090</v>
      </c>
      <c r="E27509">
        <v>591500</v>
      </c>
      <c r="F27509" s="4">
        <f t="shared" si="429"/>
        <v>499530</v>
      </c>
    </row>
    <row r="27510" spans="1:6" x14ac:dyDescent="0.3">
      <c r="A27510" t="s">
        <v>27809</v>
      </c>
      <c r="B27510">
        <v>0</v>
      </c>
      <c r="C27510">
        <v>548730</v>
      </c>
      <c r="D27510">
        <v>386000</v>
      </c>
      <c r="E27510">
        <v>0</v>
      </c>
      <c r="F27510" s="4">
        <f t="shared" si="429"/>
        <v>311576.66666666669</v>
      </c>
    </row>
    <row r="27511" spans="1:6" x14ac:dyDescent="0.3">
      <c r="A27511" t="s">
        <v>27810</v>
      </c>
      <c r="B27511">
        <v>0</v>
      </c>
      <c r="C27511">
        <v>1184000</v>
      </c>
      <c r="D27511">
        <v>0</v>
      </c>
      <c r="E27511">
        <v>820000</v>
      </c>
      <c r="F27511" s="4">
        <f t="shared" si="429"/>
        <v>668000</v>
      </c>
    </row>
    <row r="27512" spans="1:6" x14ac:dyDescent="0.3">
      <c r="A27512" t="s">
        <v>27811</v>
      </c>
      <c r="B27512">
        <v>0</v>
      </c>
      <c r="C27512">
        <v>0</v>
      </c>
      <c r="D27512">
        <v>1947540</v>
      </c>
      <c r="E27512">
        <v>1365000</v>
      </c>
      <c r="F27512" s="4">
        <f t="shared" si="429"/>
        <v>1104180</v>
      </c>
    </row>
    <row r="27513" spans="1:6" x14ac:dyDescent="0.3">
      <c r="A27513" t="s">
        <v>27812</v>
      </c>
      <c r="B27513">
        <v>0</v>
      </c>
      <c r="C27513">
        <v>1046500</v>
      </c>
      <c r="D27513">
        <v>0</v>
      </c>
      <c r="E27513">
        <v>0</v>
      </c>
      <c r="F27513" s="4">
        <f t="shared" si="429"/>
        <v>348833.33333333331</v>
      </c>
    </row>
    <row r="27514" spans="1:6" x14ac:dyDescent="0.3">
      <c r="A27514" t="s">
        <v>27813</v>
      </c>
      <c r="B27514">
        <v>0</v>
      </c>
      <c r="C27514">
        <v>4728300</v>
      </c>
      <c r="D27514">
        <v>3115220</v>
      </c>
      <c r="E27514">
        <v>4096636</v>
      </c>
      <c r="F27514" s="4">
        <f t="shared" si="429"/>
        <v>3980052</v>
      </c>
    </row>
    <row r="27515" spans="1:6" x14ac:dyDescent="0.3">
      <c r="A27515" t="s">
        <v>27814</v>
      </c>
      <c r="B27515">
        <v>0</v>
      </c>
      <c r="C27515">
        <v>0</v>
      </c>
      <c r="D27515">
        <v>1791100</v>
      </c>
      <c r="E27515">
        <v>500500</v>
      </c>
      <c r="F27515" s="4">
        <f t="shared" si="429"/>
        <v>763866.66666666663</v>
      </c>
    </row>
    <row r="27516" spans="1:6" x14ac:dyDescent="0.3">
      <c r="A27516" t="s">
        <v>27815</v>
      </c>
      <c r="B27516">
        <v>0</v>
      </c>
      <c r="C27516">
        <v>0</v>
      </c>
      <c r="D27516">
        <v>507780</v>
      </c>
      <c r="E27516">
        <v>0</v>
      </c>
      <c r="F27516" s="4">
        <f t="shared" si="429"/>
        <v>169260</v>
      </c>
    </row>
    <row r="27517" spans="1:6" x14ac:dyDescent="0.3">
      <c r="A27517" t="s">
        <v>27816</v>
      </c>
      <c r="B27517">
        <v>0</v>
      </c>
      <c r="C27517">
        <v>0</v>
      </c>
      <c r="D27517">
        <v>475020</v>
      </c>
      <c r="E27517">
        <v>291200</v>
      </c>
      <c r="F27517" s="4">
        <f t="shared" si="429"/>
        <v>255406.66666666666</v>
      </c>
    </row>
    <row r="27518" spans="1:6" x14ac:dyDescent="0.3">
      <c r="A27518" t="s">
        <v>27817</v>
      </c>
      <c r="B27518">
        <v>0</v>
      </c>
      <c r="C27518">
        <v>2132130</v>
      </c>
      <c r="D27518">
        <v>0</v>
      </c>
      <c r="E27518">
        <v>5229430</v>
      </c>
      <c r="F27518" s="4">
        <f t="shared" si="429"/>
        <v>2453853.3333333335</v>
      </c>
    </row>
    <row r="27519" spans="1:6" x14ac:dyDescent="0.3">
      <c r="A27519" t="s">
        <v>27818</v>
      </c>
      <c r="B27519">
        <v>191100</v>
      </c>
      <c r="C27519">
        <v>0</v>
      </c>
      <c r="D27519">
        <v>0</v>
      </c>
      <c r="E27519">
        <v>0</v>
      </c>
      <c r="F27519" s="4">
        <f t="shared" si="429"/>
        <v>0</v>
      </c>
    </row>
    <row r="27520" spans="1:6" x14ac:dyDescent="0.3">
      <c r="A27520" t="s">
        <v>27819</v>
      </c>
      <c r="B27520">
        <v>0</v>
      </c>
      <c r="C27520">
        <v>0</v>
      </c>
      <c r="D27520">
        <v>1268540</v>
      </c>
      <c r="E27520">
        <v>1837220</v>
      </c>
      <c r="F27520" s="4">
        <f t="shared" si="429"/>
        <v>1035253.3333333334</v>
      </c>
    </row>
    <row r="27521" spans="1:6" x14ac:dyDescent="0.3">
      <c r="A27521" t="s">
        <v>27820</v>
      </c>
      <c r="B27521">
        <v>0</v>
      </c>
      <c r="C27521">
        <v>3235960</v>
      </c>
      <c r="D27521">
        <v>0</v>
      </c>
      <c r="E27521">
        <v>1043590</v>
      </c>
      <c r="F27521" s="4">
        <f t="shared" si="429"/>
        <v>1426516.6666666667</v>
      </c>
    </row>
    <row r="27522" spans="1:6" x14ac:dyDescent="0.3">
      <c r="A27522" t="s">
        <v>27821</v>
      </c>
      <c r="B27522">
        <v>0</v>
      </c>
      <c r="C27522">
        <v>2042380</v>
      </c>
      <c r="D27522">
        <v>0</v>
      </c>
      <c r="E27522">
        <v>820000</v>
      </c>
      <c r="F27522" s="4">
        <f t="shared" si="429"/>
        <v>954126.66666666663</v>
      </c>
    </row>
    <row r="27523" spans="1:6" x14ac:dyDescent="0.3">
      <c r="A27523" t="s">
        <v>27822</v>
      </c>
      <c r="B27523">
        <v>0</v>
      </c>
      <c r="C27523">
        <v>0</v>
      </c>
      <c r="D27523">
        <v>2675880</v>
      </c>
      <c r="E27523">
        <v>0</v>
      </c>
      <c r="F27523" s="4">
        <f t="shared" ref="F27523:F27586" si="430">SUM(C27523:E27523)/3</f>
        <v>891960</v>
      </c>
    </row>
    <row r="27524" spans="1:6" x14ac:dyDescent="0.3">
      <c r="A27524" t="s">
        <v>27823</v>
      </c>
      <c r="B27524">
        <v>0</v>
      </c>
      <c r="C27524">
        <v>453200</v>
      </c>
      <c r="D27524">
        <v>0</v>
      </c>
      <c r="E27524">
        <v>0</v>
      </c>
      <c r="F27524" s="4">
        <f t="shared" si="430"/>
        <v>151066.66666666666</v>
      </c>
    </row>
    <row r="27525" spans="1:6" x14ac:dyDescent="0.3">
      <c r="A27525" t="s">
        <v>27824</v>
      </c>
      <c r="B27525">
        <v>708440</v>
      </c>
      <c r="C27525">
        <v>0</v>
      </c>
      <c r="D27525">
        <v>0</v>
      </c>
      <c r="E27525">
        <v>0</v>
      </c>
      <c r="F27525" s="4">
        <f t="shared" si="430"/>
        <v>0</v>
      </c>
    </row>
    <row r="27526" spans="1:6" x14ac:dyDescent="0.3">
      <c r="A27526" t="s">
        <v>27825</v>
      </c>
      <c r="B27526">
        <v>1156650</v>
      </c>
      <c r="C27526">
        <v>0</v>
      </c>
      <c r="D27526">
        <v>0</v>
      </c>
      <c r="E27526">
        <v>0</v>
      </c>
      <c r="F27526" s="4">
        <f t="shared" si="430"/>
        <v>0</v>
      </c>
    </row>
    <row r="27527" spans="1:6" x14ac:dyDescent="0.3">
      <c r="A27527" t="s">
        <v>27826</v>
      </c>
      <c r="B27527">
        <v>0</v>
      </c>
      <c r="C27527">
        <v>1534100</v>
      </c>
      <c r="D27527">
        <v>0</v>
      </c>
      <c r="E27527">
        <v>600760</v>
      </c>
      <c r="F27527" s="4">
        <f t="shared" si="430"/>
        <v>711620</v>
      </c>
    </row>
    <row r="27528" spans="1:6" x14ac:dyDescent="0.3">
      <c r="A27528" t="s">
        <v>27827</v>
      </c>
      <c r="B27528">
        <v>0</v>
      </c>
      <c r="C27528">
        <v>0</v>
      </c>
      <c r="D27528">
        <v>986080</v>
      </c>
      <c r="E27528">
        <v>0</v>
      </c>
      <c r="F27528" s="4">
        <f t="shared" si="430"/>
        <v>328693.33333333331</v>
      </c>
    </row>
    <row r="27529" spans="1:6" x14ac:dyDescent="0.3">
      <c r="A27529" t="s">
        <v>27828</v>
      </c>
      <c r="B27529">
        <v>256000</v>
      </c>
      <c r="C27529">
        <v>0</v>
      </c>
      <c r="D27529">
        <v>0</v>
      </c>
      <c r="E27529">
        <v>0</v>
      </c>
      <c r="F27529" s="4">
        <f t="shared" si="430"/>
        <v>0</v>
      </c>
    </row>
    <row r="27530" spans="1:6" x14ac:dyDescent="0.3">
      <c r="A27530" t="s">
        <v>27829</v>
      </c>
      <c r="B27530">
        <v>213850</v>
      </c>
      <c r="C27530">
        <v>2182970</v>
      </c>
      <c r="D27530">
        <v>0</v>
      </c>
      <c r="E27530">
        <v>0</v>
      </c>
      <c r="F27530" s="4">
        <f t="shared" si="430"/>
        <v>727656.66666666663</v>
      </c>
    </row>
    <row r="27531" spans="1:6" x14ac:dyDescent="0.3">
      <c r="A27531" t="s">
        <v>27830</v>
      </c>
      <c r="B27531">
        <v>0</v>
      </c>
      <c r="C27531">
        <v>0</v>
      </c>
      <c r="D27531">
        <v>488000</v>
      </c>
      <c r="E27531">
        <v>1436000</v>
      </c>
      <c r="F27531" s="4">
        <f t="shared" si="430"/>
        <v>641333.33333333337</v>
      </c>
    </row>
    <row r="27532" spans="1:6" x14ac:dyDescent="0.3">
      <c r="A27532" t="s">
        <v>27831</v>
      </c>
      <c r="B27532">
        <v>0</v>
      </c>
      <c r="C27532">
        <v>0</v>
      </c>
      <c r="D27532">
        <v>791700</v>
      </c>
      <c r="E27532">
        <v>1130200</v>
      </c>
      <c r="F27532" s="4">
        <f t="shared" si="430"/>
        <v>640633.33333333337</v>
      </c>
    </row>
    <row r="27533" spans="1:6" x14ac:dyDescent="0.3">
      <c r="A27533" t="s">
        <v>27832</v>
      </c>
      <c r="B27533">
        <v>602420</v>
      </c>
      <c r="C27533">
        <v>0</v>
      </c>
      <c r="D27533">
        <v>0</v>
      </c>
      <c r="E27533">
        <v>0</v>
      </c>
      <c r="F27533" s="4">
        <f t="shared" si="430"/>
        <v>0</v>
      </c>
    </row>
    <row r="27534" spans="1:6" x14ac:dyDescent="0.3">
      <c r="A27534" t="s">
        <v>27833</v>
      </c>
      <c r="B27534">
        <v>0</v>
      </c>
      <c r="C27534">
        <v>0</v>
      </c>
      <c r="D27534">
        <v>953440</v>
      </c>
      <c r="E27534">
        <v>1913200</v>
      </c>
      <c r="F27534" s="4">
        <f t="shared" si="430"/>
        <v>955546.66666666663</v>
      </c>
    </row>
    <row r="27535" spans="1:6" x14ac:dyDescent="0.3">
      <c r="A27535" t="s">
        <v>27834</v>
      </c>
      <c r="B27535">
        <v>0</v>
      </c>
      <c r="C27535">
        <v>0</v>
      </c>
      <c r="D27535">
        <v>482300</v>
      </c>
      <c r="E27535">
        <v>2300000</v>
      </c>
      <c r="F27535" s="4">
        <f t="shared" si="430"/>
        <v>927433.33333333337</v>
      </c>
    </row>
    <row r="27536" spans="1:6" x14ac:dyDescent="0.3">
      <c r="A27536" t="s">
        <v>27835</v>
      </c>
      <c r="B27536">
        <v>160000</v>
      </c>
      <c r="C27536">
        <v>0</v>
      </c>
      <c r="D27536">
        <v>0</v>
      </c>
      <c r="E27536">
        <v>402000</v>
      </c>
      <c r="F27536" s="4">
        <f t="shared" si="430"/>
        <v>134000</v>
      </c>
    </row>
    <row r="27537" spans="1:6" x14ac:dyDescent="0.3">
      <c r="A27537" t="s">
        <v>27836</v>
      </c>
      <c r="B27537">
        <v>0</v>
      </c>
      <c r="C27537">
        <v>0</v>
      </c>
      <c r="D27537">
        <v>1579760</v>
      </c>
      <c r="E27537">
        <v>1522580</v>
      </c>
      <c r="F27537" s="4">
        <f t="shared" si="430"/>
        <v>1034113.3333333334</v>
      </c>
    </row>
    <row r="27538" spans="1:6" x14ac:dyDescent="0.3">
      <c r="A27538" t="s">
        <v>27837</v>
      </c>
      <c r="B27538">
        <v>2608400</v>
      </c>
      <c r="C27538">
        <v>0</v>
      </c>
      <c r="D27538">
        <v>0</v>
      </c>
      <c r="E27538">
        <v>0</v>
      </c>
      <c r="F27538" s="4">
        <f t="shared" si="430"/>
        <v>0</v>
      </c>
    </row>
    <row r="27539" spans="1:6" x14ac:dyDescent="0.3">
      <c r="A27539" t="s">
        <v>27838</v>
      </c>
      <c r="B27539">
        <v>160000</v>
      </c>
      <c r="C27539">
        <v>256000</v>
      </c>
      <c r="D27539">
        <v>0</v>
      </c>
      <c r="E27539">
        <v>0</v>
      </c>
      <c r="F27539" s="4">
        <f t="shared" si="430"/>
        <v>85333.333333333328</v>
      </c>
    </row>
    <row r="27540" spans="1:6" x14ac:dyDescent="0.3">
      <c r="A27540" t="s">
        <v>27839</v>
      </c>
      <c r="B27540">
        <v>416780</v>
      </c>
      <c r="C27540">
        <v>527800</v>
      </c>
      <c r="D27540">
        <v>386750</v>
      </c>
      <c r="E27540">
        <v>1870640</v>
      </c>
      <c r="F27540" s="4">
        <f t="shared" si="430"/>
        <v>928396.66666666663</v>
      </c>
    </row>
    <row r="27541" spans="1:6" x14ac:dyDescent="0.3">
      <c r="A27541" t="s">
        <v>27840</v>
      </c>
      <c r="B27541">
        <v>0</v>
      </c>
      <c r="C27541">
        <v>0</v>
      </c>
      <c r="D27541">
        <v>490150</v>
      </c>
      <c r="E27541">
        <v>0</v>
      </c>
      <c r="F27541" s="4">
        <f t="shared" si="430"/>
        <v>163383.33333333334</v>
      </c>
    </row>
    <row r="27542" spans="1:6" x14ac:dyDescent="0.3">
      <c r="A27542" t="s">
        <v>27841</v>
      </c>
      <c r="B27542">
        <v>0</v>
      </c>
      <c r="C27542">
        <v>2030400</v>
      </c>
      <c r="D27542">
        <v>0</v>
      </c>
      <c r="E27542">
        <v>0</v>
      </c>
      <c r="F27542" s="4">
        <f t="shared" si="430"/>
        <v>676800</v>
      </c>
    </row>
    <row r="27543" spans="1:6" x14ac:dyDescent="0.3">
      <c r="A27543" t="s">
        <v>27842</v>
      </c>
      <c r="B27543">
        <v>0</v>
      </c>
      <c r="C27543">
        <v>0</v>
      </c>
      <c r="D27543">
        <v>464100</v>
      </c>
      <c r="E27543">
        <v>0</v>
      </c>
      <c r="F27543" s="4">
        <f t="shared" si="430"/>
        <v>154700</v>
      </c>
    </row>
    <row r="27544" spans="1:6" x14ac:dyDescent="0.3">
      <c r="A27544" t="s">
        <v>27843</v>
      </c>
      <c r="B27544">
        <v>0</v>
      </c>
      <c r="C27544">
        <v>0</v>
      </c>
      <c r="D27544">
        <v>647680</v>
      </c>
      <c r="E27544">
        <v>0</v>
      </c>
      <c r="F27544" s="4">
        <f t="shared" si="430"/>
        <v>215893.33333333334</v>
      </c>
    </row>
    <row r="27545" spans="1:6" x14ac:dyDescent="0.3">
      <c r="A27545" t="s">
        <v>27844</v>
      </c>
      <c r="B27545">
        <v>0</v>
      </c>
      <c r="C27545">
        <v>0</v>
      </c>
      <c r="D27545">
        <v>900720</v>
      </c>
      <c r="E27545">
        <v>0</v>
      </c>
      <c r="F27545" s="4">
        <f t="shared" si="430"/>
        <v>300240</v>
      </c>
    </row>
    <row r="27546" spans="1:6" x14ac:dyDescent="0.3">
      <c r="A27546" t="s">
        <v>27845</v>
      </c>
      <c r="B27546">
        <v>0</v>
      </c>
      <c r="C27546">
        <v>376740</v>
      </c>
      <c r="D27546">
        <v>0</v>
      </c>
      <c r="E27546">
        <v>0</v>
      </c>
      <c r="F27546" s="4">
        <f t="shared" si="430"/>
        <v>125580</v>
      </c>
    </row>
    <row r="27547" spans="1:6" x14ac:dyDescent="0.3">
      <c r="A27547" t="s">
        <v>27846</v>
      </c>
      <c r="B27547">
        <v>0</v>
      </c>
      <c r="C27547">
        <v>421100</v>
      </c>
      <c r="D27547">
        <v>345800</v>
      </c>
      <c r="E27547">
        <v>0</v>
      </c>
      <c r="F27547" s="4">
        <f t="shared" si="430"/>
        <v>255633.33333333334</v>
      </c>
    </row>
    <row r="27548" spans="1:6" x14ac:dyDescent="0.3">
      <c r="A27548" t="s">
        <v>27847</v>
      </c>
      <c r="B27548">
        <v>0</v>
      </c>
      <c r="C27548">
        <v>0</v>
      </c>
      <c r="D27548">
        <v>349000</v>
      </c>
      <c r="E27548">
        <v>256000</v>
      </c>
      <c r="F27548" s="4">
        <f t="shared" si="430"/>
        <v>201666.66666666666</v>
      </c>
    </row>
    <row r="27549" spans="1:6" x14ac:dyDescent="0.3">
      <c r="A27549" t="s">
        <v>27848</v>
      </c>
      <c r="B27549">
        <v>0</v>
      </c>
      <c r="C27549">
        <v>0</v>
      </c>
      <c r="D27549">
        <v>1332120</v>
      </c>
      <c r="E27549">
        <v>682660</v>
      </c>
      <c r="F27549" s="4">
        <f t="shared" si="430"/>
        <v>671593.33333333337</v>
      </c>
    </row>
    <row r="27550" spans="1:6" x14ac:dyDescent="0.3">
      <c r="A27550" t="s">
        <v>27849</v>
      </c>
      <c r="B27550">
        <v>387660</v>
      </c>
      <c r="C27550">
        <v>411950</v>
      </c>
      <c r="D27550">
        <v>0</v>
      </c>
      <c r="E27550">
        <v>0</v>
      </c>
      <c r="F27550" s="4">
        <f t="shared" si="430"/>
        <v>137316.66666666666</v>
      </c>
    </row>
    <row r="27551" spans="1:6" x14ac:dyDescent="0.3">
      <c r="A27551" t="s">
        <v>27850</v>
      </c>
      <c r="B27551">
        <v>0</v>
      </c>
      <c r="C27551">
        <v>499590</v>
      </c>
      <c r="D27551">
        <v>0</v>
      </c>
      <c r="E27551">
        <v>386000</v>
      </c>
      <c r="F27551" s="4">
        <f t="shared" si="430"/>
        <v>295196.66666666669</v>
      </c>
    </row>
    <row r="27552" spans="1:6" x14ac:dyDescent="0.3">
      <c r="A27552" t="s">
        <v>27851</v>
      </c>
      <c r="B27552">
        <v>786780</v>
      </c>
      <c r="C27552">
        <v>0</v>
      </c>
      <c r="D27552">
        <v>160000</v>
      </c>
      <c r="E27552">
        <v>0</v>
      </c>
      <c r="F27552" s="4">
        <f t="shared" si="430"/>
        <v>53333.333333333336</v>
      </c>
    </row>
    <row r="27553" spans="1:6" x14ac:dyDescent="0.3">
      <c r="A27553" t="s">
        <v>27852</v>
      </c>
      <c r="B27553">
        <v>1097120</v>
      </c>
      <c r="C27553">
        <v>1090820</v>
      </c>
      <c r="D27553">
        <v>0</v>
      </c>
      <c r="E27553">
        <v>1264600</v>
      </c>
      <c r="F27553" s="4">
        <f t="shared" si="430"/>
        <v>785140</v>
      </c>
    </row>
    <row r="27554" spans="1:6" x14ac:dyDescent="0.3">
      <c r="A27554" t="s">
        <v>27853</v>
      </c>
      <c r="B27554">
        <v>2087100</v>
      </c>
      <c r="C27554">
        <v>2750240</v>
      </c>
      <c r="D27554">
        <v>3013810</v>
      </c>
      <c r="E27554">
        <v>2229440</v>
      </c>
      <c r="F27554" s="4">
        <f t="shared" si="430"/>
        <v>2664496.6666666665</v>
      </c>
    </row>
    <row r="27555" spans="1:6" x14ac:dyDescent="0.3">
      <c r="A27555" t="s">
        <v>27854</v>
      </c>
      <c r="B27555">
        <v>218400</v>
      </c>
      <c r="C27555">
        <v>0</v>
      </c>
      <c r="D27555">
        <v>0</v>
      </c>
      <c r="E27555">
        <v>0</v>
      </c>
      <c r="F27555" s="4">
        <f t="shared" si="430"/>
        <v>0</v>
      </c>
    </row>
    <row r="27556" spans="1:6" x14ac:dyDescent="0.3">
      <c r="A27556" t="s">
        <v>27855</v>
      </c>
      <c r="B27556">
        <v>0</v>
      </c>
      <c r="C27556">
        <v>731640</v>
      </c>
      <c r="D27556">
        <v>867500</v>
      </c>
      <c r="E27556">
        <v>0</v>
      </c>
      <c r="F27556" s="4">
        <f t="shared" si="430"/>
        <v>533046.66666666663</v>
      </c>
    </row>
    <row r="27557" spans="1:6" x14ac:dyDescent="0.3">
      <c r="A27557" t="s">
        <v>27856</v>
      </c>
      <c r="B27557">
        <v>1794520</v>
      </c>
      <c r="C27557">
        <v>6517260</v>
      </c>
      <c r="D27557">
        <v>2272270</v>
      </c>
      <c r="E27557">
        <v>3387520</v>
      </c>
      <c r="F27557" s="4">
        <f t="shared" si="430"/>
        <v>4059016.6666666665</v>
      </c>
    </row>
    <row r="27558" spans="1:6" x14ac:dyDescent="0.3">
      <c r="A27558" t="s">
        <v>27857</v>
      </c>
      <c r="B27558">
        <v>0</v>
      </c>
      <c r="C27558">
        <v>360360</v>
      </c>
      <c r="D27558">
        <v>474840</v>
      </c>
      <c r="E27558">
        <v>234600</v>
      </c>
      <c r="F27558" s="4">
        <f t="shared" si="430"/>
        <v>356600</v>
      </c>
    </row>
    <row r="27559" spans="1:6" x14ac:dyDescent="0.3">
      <c r="A27559" t="s">
        <v>27858</v>
      </c>
      <c r="B27559">
        <v>836920</v>
      </c>
      <c r="C27559">
        <v>566930</v>
      </c>
      <c r="D27559">
        <v>0</v>
      </c>
      <c r="E27559">
        <v>885070</v>
      </c>
      <c r="F27559" s="4">
        <f t="shared" si="430"/>
        <v>484000</v>
      </c>
    </row>
    <row r="27560" spans="1:6" x14ac:dyDescent="0.3">
      <c r="A27560" t="s">
        <v>27859</v>
      </c>
      <c r="B27560">
        <v>0</v>
      </c>
      <c r="C27560">
        <v>876480</v>
      </c>
      <c r="D27560">
        <v>0</v>
      </c>
      <c r="E27560">
        <v>8106850</v>
      </c>
      <c r="F27560" s="4">
        <f t="shared" si="430"/>
        <v>2994443.3333333335</v>
      </c>
    </row>
    <row r="27561" spans="1:6" x14ac:dyDescent="0.3">
      <c r="A27561" t="s">
        <v>27860</v>
      </c>
      <c r="B27561">
        <v>0</v>
      </c>
      <c r="C27561">
        <v>0</v>
      </c>
      <c r="D27561">
        <v>13167500</v>
      </c>
      <c r="E27561">
        <v>6295500</v>
      </c>
      <c r="F27561" s="4">
        <f t="shared" si="430"/>
        <v>6487666.666666667</v>
      </c>
    </row>
    <row r="27562" spans="1:6" x14ac:dyDescent="0.3">
      <c r="A27562" t="s">
        <v>27861</v>
      </c>
      <c r="B27562">
        <v>0</v>
      </c>
      <c r="C27562">
        <v>364000</v>
      </c>
      <c r="D27562">
        <v>9009000</v>
      </c>
      <c r="E27562">
        <v>2276640</v>
      </c>
      <c r="F27562" s="4">
        <f t="shared" si="430"/>
        <v>3883213.3333333335</v>
      </c>
    </row>
    <row r="27563" spans="1:6" x14ac:dyDescent="0.3">
      <c r="A27563" t="s">
        <v>827</v>
      </c>
      <c r="B27563">
        <v>929320</v>
      </c>
      <c r="C27563">
        <v>678000</v>
      </c>
      <c r="D27563">
        <v>0</v>
      </c>
      <c r="E27563">
        <v>1865670</v>
      </c>
      <c r="F27563" s="4">
        <f t="shared" si="430"/>
        <v>847890</v>
      </c>
    </row>
    <row r="27564" spans="1:6" x14ac:dyDescent="0.3">
      <c r="A27564" t="s">
        <v>27862</v>
      </c>
      <c r="B27564">
        <v>0</v>
      </c>
      <c r="C27564">
        <v>602420</v>
      </c>
      <c r="D27564">
        <v>2318480</v>
      </c>
      <c r="E27564">
        <v>2303300</v>
      </c>
      <c r="F27564" s="4">
        <f t="shared" si="430"/>
        <v>1741400</v>
      </c>
    </row>
    <row r="27565" spans="1:6" x14ac:dyDescent="0.3">
      <c r="A27565" t="s">
        <v>27863</v>
      </c>
      <c r="B27565">
        <v>0</v>
      </c>
      <c r="C27565">
        <v>0</v>
      </c>
      <c r="D27565">
        <v>322140</v>
      </c>
      <c r="E27565">
        <v>0</v>
      </c>
      <c r="F27565" s="4">
        <f t="shared" si="430"/>
        <v>107380</v>
      </c>
    </row>
    <row r="27566" spans="1:6" x14ac:dyDescent="0.3">
      <c r="A27566" t="s">
        <v>27864</v>
      </c>
      <c r="B27566">
        <v>0</v>
      </c>
      <c r="C27566">
        <v>1480000</v>
      </c>
      <c r="D27566">
        <v>1050440</v>
      </c>
      <c r="E27566">
        <v>1626540</v>
      </c>
      <c r="F27566" s="4">
        <f t="shared" si="430"/>
        <v>1385660</v>
      </c>
    </row>
    <row r="27567" spans="1:6" x14ac:dyDescent="0.3">
      <c r="A27567" t="s">
        <v>27865</v>
      </c>
      <c r="B27567">
        <v>613200</v>
      </c>
      <c r="C27567">
        <v>0</v>
      </c>
      <c r="D27567">
        <v>0</v>
      </c>
      <c r="E27567">
        <v>0</v>
      </c>
      <c r="F27567" s="4">
        <f t="shared" si="430"/>
        <v>0</v>
      </c>
    </row>
    <row r="27568" spans="1:6" x14ac:dyDescent="0.3">
      <c r="A27568" t="s">
        <v>27866</v>
      </c>
      <c r="B27568">
        <v>296000</v>
      </c>
      <c r="C27568">
        <v>0</v>
      </c>
      <c r="D27568">
        <v>0</v>
      </c>
      <c r="E27568">
        <v>0</v>
      </c>
      <c r="F27568" s="4">
        <f t="shared" si="430"/>
        <v>0</v>
      </c>
    </row>
    <row r="27569" spans="1:6" x14ac:dyDescent="0.3">
      <c r="A27569" t="s">
        <v>27867</v>
      </c>
      <c r="B27569">
        <v>0</v>
      </c>
      <c r="C27569">
        <v>2066760</v>
      </c>
      <c r="D27569">
        <v>2021110</v>
      </c>
      <c r="E27569">
        <v>2631250</v>
      </c>
      <c r="F27569" s="4">
        <f t="shared" si="430"/>
        <v>2239706.6666666665</v>
      </c>
    </row>
    <row r="27570" spans="1:6" x14ac:dyDescent="0.3">
      <c r="A27570" t="s">
        <v>27868</v>
      </c>
      <c r="B27570">
        <v>0</v>
      </c>
      <c r="C27570">
        <v>1576040</v>
      </c>
      <c r="D27570">
        <v>0</v>
      </c>
      <c r="E27570">
        <v>0</v>
      </c>
      <c r="F27570" s="4">
        <f t="shared" si="430"/>
        <v>525346.66666666663</v>
      </c>
    </row>
    <row r="27571" spans="1:6" x14ac:dyDescent="0.3">
      <c r="A27571" t="s">
        <v>27869</v>
      </c>
      <c r="B27571">
        <v>0</v>
      </c>
      <c r="C27571">
        <v>2331360</v>
      </c>
      <c r="D27571">
        <v>2055020</v>
      </c>
      <c r="E27571">
        <v>2102450</v>
      </c>
      <c r="F27571" s="4">
        <f t="shared" si="430"/>
        <v>2162943.3333333335</v>
      </c>
    </row>
    <row r="27572" spans="1:6" x14ac:dyDescent="0.3">
      <c r="A27572" t="s">
        <v>27870</v>
      </c>
      <c r="B27572">
        <v>0</v>
      </c>
      <c r="C27572">
        <v>0</v>
      </c>
      <c r="D27572">
        <v>2138500</v>
      </c>
      <c r="E27572">
        <v>0</v>
      </c>
      <c r="F27572" s="4">
        <f t="shared" si="430"/>
        <v>712833.33333333337</v>
      </c>
    </row>
    <row r="27573" spans="1:6" x14ac:dyDescent="0.3">
      <c r="A27573" t="s">
        <v>27871</v>
      </c>
      <c r="B27573">
        <v>0</v>
      </c>
      <c r="C27573">
        <v>0</v>
      </c>
      <c r="D27573">
        <v>21080020</v>
      </c>
      <c r="E27573">
        <v>4579800</v>
      </c>
      <c r="F27573" s="4">
        <f t="shared" si="430"/>
        <v>8553273.333333334</v>
      </c>
    </row>
    <row r="27574" spans="1:6" x14ac:dyDescent="0.3">
      <c r="A27574" t="s">
        <v>27872</v>
      </c>
      <c r="B27574">
        <v>411950</v>
      </c>
      <c r="C27574">
        <v>2921840</v>
      </c>
      <c r="D27574">
        <v>3602320</v>
      </c>
      <c r="E27574">
        <v>3034380</v>
      </c>
      <c r="F27574" s="4">
        <f t="shared" si="430"/>
        <v>3186180</v>
      </c>
    </row>
    <row r="27575" spans="1:6" x14ac:dyDescent="0.3">
      <c r="A27575" t="s">
        <v>27873</v>
      </c>
      <c r="B27575">
        <v>0</v>
      </c>
      <c r="C27575">
        <v>395760</v>
      </c>
      <c r="D27575">
        <v>0</v>
      </c>
      <c r="E27575">
        <v>394000</v>
      </c>
      <c r="F27575" s="4">
        <f t="shared" si="430"/>
        <v>263253.33333333331</v>
      </c>
    </row>
    <row r="27576" spans="1:6" x14ac:dyDescent="0.3">
      <c r="A27576" t="s">
        <v>27874</v>
      </c>
      <c r="B27576">
        <v>0</v>
      </c>
      <c r="C27576">
        <v>0</v>
      </c>
      <c r="D27576">
        <v>1281920</v>
      </c>
      <c r="E27576">
        <v>453280</v>
      </c>
      <c r="F27576" s="4">
        <f t="shared" si="430"/>
        <v>578400</v>
      </c>
    </row>
    <row r="27577" spans="1:6" x14ac:dyDescent="0.3">
      <c r="A27577" t="s">
        <v>27875</v>
      </c>
      <c r="B27577">
        <v>0</v>
      </c>
      <c r="C27577">
        <v>0</v>
      </c>
      <c r="D27577">
        <v>998270</v>
      </c>
      <c r="E27577">
        <v>0</v>
      </c>
      <c r="F27577" s="4">
        <f t="shared" si="430"/>
        <v>332756.66666666669</v>
      </c>
    </row>
    <row r="27578" spans="1:6" x14ac:dyDescent="0.3">
      <c r="A27578" t="s">
        <v>27876</v>
      </c>
      <c r="B27578">
        <v>1042430</v>
      </c>
      <c r="C27578">
        <v>7174840</v>
      </c>
      <c r="D27578">
        <v>5819450</v>
      </c>
      <c r="E27578">
        <v>7379410</v>
      </c>
      <c r="F27578" s="4">
        <f t="shared" si="430"/>
        <v>6791233.333333333</v>
      </c>
    </row>
    <row r="27579" spans="1:6" x14ac:dyDescent="0.3">
      <c r="A27579" t="s">
        <v>27877</v>
      </c>
      <c r="B27579">
        <v>256000</v>
      </c>
      <c r="C27579">
        <v>0</v>
      </c>
      <c r="D27579">
        <v>0</v>
      </c>
      <c r="E27579">
        <v>2636550</v>
      </c>
      <c r="F27579" s="4">
        <f t="shared" si="430"/>
        <v>878850</v>
      </c>
    </row>
    <row r="27580" spans="1:6" x14ac:dyDescent="0.3">
      <c r="A27580" t="s">
        <v>27878</v>
      </c>
      <c r="B27580">
        <v>561000</v>
      </c>
      <c r="C27580">
        <v>0</v>
      </c>
      <c r="D27580">
        <v>2114670</v>
      </c>
      <c r="E27580">
        <v>839280</v>
      </c>
      <c r="F27580" s="4">
        <f t="shared" si="430"/>
        <v>984650</v>
      </c>
    </row>
    <row r="27581" spans="1:6" x14ac:dyDescent="0.3">
      <c r="A27581" t="s">
        <v>27879</v>
      </c>
      <c r="B27581">
        <v>0</v>
      </c>
      <c r="C27581">
        <v>0</v>
      </c>
      <c r="D27581">
        <v>1524930</v>
      </c>
      <c r="E27581">
        <v>2084680</v>
      </c>
      <c r="F27581" s="4">
        <f t="shared" si="430"/>
        <v>1203203.3333333333</v>
      </c>
    </row>
    <row r="27582" spans="1:6" x14ac:dyDescent="0.3">
      <c r="A27582" t="s">
        <v>27880</v>
      </c>
      <c r="B27582">
        <v>0</v>
      </c>
      <c r="C27582">
        <v>573800</v>
      </c>
      <c r="D27582">
        <v>0</v>
      </c>
      <c r="E27582">
        <v>0</v>
      </c>
      <c r="F27582" s="4">
        <f t="shared" si="430"/>
        <v>191266.66666666666</v>
      </c>
    </row>
    <row r="27583" spans="1:6" x14ac:dyDescent="0.3">
      <c r="A27583" t="s">
        <v>27881</v>
      </c>
      <c r="B27583">
        <v>0</v>
      </c>
      <c r="C27583">
        <v>0</v>
      </c>
      <c r="D27583">
        <v>357000</v>
      </c>
      <c r="E27583">
        <v>0</v>
      </c>
      <c r="F27583" s="4">
        <f t="shared" si="430"/>
        <v>119000</v>
      </c>
    </row>
    <row r="27584" spans="1:6" x14ac:dyDescent="0.3">
      <c r="A27584" t="s">
        <v>810</v>
      </c>
      <c r="B27584">
        <v>1386470</v>
      </c>
      <c r="C27584">
        <v>3622340</v>
      </c>
      <c r="D27584">
        <v>2539810</v>
      </c>
      <c r="E27584">
        <v>2801280</v>
      </c>
      <c r="F27584" s="4">
        <f t="shared" si="430"/>
        <v>2987810</v>
      </c>
    </row>
    <row r="27585" spans="1:6" x14ac:dyDescent="0.3">
      <c r="A27585" t="s">
        <v>27882</v>
      </c>
      <c r="B27585">
        <v>941950</v>
      </c>
      <c r="C27585">
        <v>0</v>
      </c>
      <c r="D27585">
        <v>382200</v>
      </c>
      <c r="E27585">
        <v>405400</v>
      </c>
      <c r="F27585" s="4">
        <f t="shared" si="430"/>
        <v>262533.33333333331</v>
      </c>
    </row>
    <row r="27586" spans="1:6" x14ac:dyDescent="0.3">
      <c r="A27586" t="s">
        <v>27883</v>
      </c>
      <c r="B27586">
        <v>781140</v>
      </c>
      <c r="C27586">
        <v>160000</v>
      </c>
      <c r="D27586">
        <v>0</v>
      </c>
      <c r="E27586">
        <v>717880</v>
      </c>
      <c r="F27586" s="4">
        <f t="shared" si="430"/>
        <v>292626.66666666669</v>
      </c>
    </row>
    <row r="27587" spans="1:6" x14ac:dyDescent="0.3">
      <c r="A27587" t="s">
        <v>27884</v>
      </c>
      <c r="B27587">
        <v>0</v>
      </c>
      <c r="C27587">
        <v>0</v>
      </c>
      <c r="D27587">
        <v>628440</v>
      </c>
      <c r="E27587">
        <v>410000</v>
      </c>
      <c r="F27587" s="4">
        <f t="shared" ref="F27587:F27650" si="431">SUM(C27587:E27587)/3</f>
        <v>346146.66666666669</v>
      </c>
    </row>
    <row r="27588" spans="1:6" x14ac:dyDescent="0.3">
      <c r="A27588" t="s">
        <v>27885</v>
      </c>
      <c r="B27588">
        <v>2655380</v>
      </c>
      <c r="C27588">
        <v>0</v>
      </c>
      <c r="D27588">
        <v>0</v>
      </c>
      <c r="E27588">
        <v>0</v>
      </c>
      <c r="F27588" s="4">
        <f t="shared" si="431"/>
        <v>0</v>
      </c>
    </row>
    <row r="27589" spans="1:6" x14ac:dyDescent="0.3">
      <c r="A27589" t="s">
        <v>27886</v>
      </c>
      <c r="B27589">
        <v>0</v>
      </c>
      <c r="C27589">
        <v>959770</v>
      </c>
      <c r="D27589">
        <v>0</v>
      </c>
      <c r="E27589">
        <v>626990</v>
      </c>
      <c r="F27589" s="4">
        <f t="shared" si="431"/>
        <v>528920</v>
      </c>
    </row>
    <row r="27590" spans="1:6" x14ac:dyDescent="0.3">
      <c r="A27590" t="s">
        <v>27887</v>
      </c>
      <c r="B27590">
        <v>0</v>
      </c>
      <c r="C27590">
        <v>0</v>
      </c>
      <c r="D27590">
        <v>1501500</v>
      </c>
      <c r="E27590">
        <v>686140</v>
      </c>
      <c r="F27590" s="4">
        <f t="shared" si="431"/>
        <v>729213.33333333337</v>
      </c>
    </row>
    <row r="27591" spans="1:6" x14ac:dyDescent="0.3">
      <c r="A27591" t="s">
        <v>27888</v>
      </c>
      <c r="B27591">
        <v>0</v>
      </c>
      <c r="C27591">
        <v>903800</v>
      </c>
      <c r="D27591">
        <v>1882820</v>
      </c>
      <c r="E27591">
        <v>2010800</v>
      </c>
      <c r="F27591" s="4">
        <f t="shared" si="431"/>
        <v>1599140</v>
      </c>
    </row>
    <row r="27592" spans="1:6" x14ac:dyDescent="0.3">
      <c r="A27592" t="s">
        <v>27889</v>
      </c>
      <c r="B27592">
        <v>640640</v>
      </c>
      <c r="C27592">
        <v>0</v>
      </c>
      <c r="D27592">
        <v>0</v>
      </c>
      <c r="E27592">
        <v>1227590</v>
      </c>
      <c r="F27592" s="4">
        <f t="shared" si="431"/>
        <v>409196.66666666669</v>
      </c>
    </row>
    <row r="27593" spans="1:6" x14ac:dyDescent="0.3">
      <c r="A27593" t="s">
        <v>27890</v>
      </c>
      <c r="B27593">
        <v>607800</v>
      </c>
      <c r="C27593">
        <v>0</v>
      </c>
      <c r="D27593">
        <v>0</v>
      </c>
      <c r="E27593">
        <v>0</v>
      </c>
      <c r="F27593" s="4">
        <f t="shared" si="431"/>
        <v>0</v>
      </c>
    </row>
    <row r="27594" spans="1:6" x14ac:dyDescent="0.3">
      <c r="A27594" t="s">
        <v>27891</v>
      </c>
      <c r="B27594">
        <v>316680</v>
      </c>
      <c r="C27594">
        <v>0</v>
      </c>
      <c r="D27594">
        <v>0</v>
      </c>
      <c r="E27594">
        <v>907270</v>
      </c>
      <c r="F27594" s="4">
        <f t="shared" si="431"/>
        <v>302423.33333333331</v>
      </c>
    </row>
    <row r="27595" spans="1:6" x14ac:dyDescent="0.3">
      <c r="A27595" t="s">
        <v>27892</v>
      </c>
      <c r="B27595">
        <v>0</v>
      </c>
      <c r="C27595">
        <v>627670</v>
      </c>
      <c r="D27595">
        <v>0</v>
      </c>
      <c r="E27595">
        <v>0</v>
      </c>
      <c r="F27595" s="4">
        <f t="shared" si="431"/>
        <v>209223.33333333334</v>
      </c>
    </row>
    <row r="27596" spans="1:6" x14ac:dyDescent="0.3">
      <c r="A27596" t="s">
        <v>27893</v>
      </c>
      <c r="B27596">
        <v>0</v>
      </c>
      <c r="C27596">
        <v>0</v>
      </c>
      <c r="D27596">
        <v>724360</v>
      </c>
      <c r="E27596">
        <v>0</v>
      </c>
      <c r="F27596" s="4">
        <f t="shared" si="431"/>
        <v>241453.33333333334</v>
      </c>
    </row>
    <row r="27597" spans="1:6" x14ac:dyDescent="0.3">
      <c r="A27597" t="s">
        <v>27894</v>
      </c>
      <c r="B27597">
        <v>328800</v>
      </c>
      <c r="C27597">
        <v>2303200</v>
      </c>
      <c r="D27597">
        <v>2230340</v>
      </c>
      <c r="E27597">
        <v>3216100</v>
      </c>
      <c r="F27597" s="4">
        <f t="shared" si="431"/>
        <v>2583213.3333333335</v>
      </c>
    </row>
    <row r="27598" spans="1:6" x14ac:dyDescent="0.3">
      <c r="A27598" t="s">
        <v>27895</v>
      </c>
      <c r="B27598">
        <v>2180920</v>
      </c>
      <c r="C27598">
        <v>0</v>
      </c>
      <c r="D27598">
        <v>1580200</v>
      </c>
      <c r="E27598">
        <v>2128180</v>
      </c>
      <c r="F27598" s="4">
        <f t="shared" si="431"/>
        <v>1236126.6666666667</v>
      </c>
    </row>
    <row r="27599" spans="1:6" x14ac:dyDescent="0.3">
      <c r="A27599" t="s">
        <v>27896</v>
      </c>
      <c r="B27599">
        <v>0</v>
      </c>
      <c r="C27599">
        <v>9664000</v>
      </c>
      <c r="D27599">
        <v>0</v>
      </c>
      <c r="E27599">
        <v>2083500</v>
      </c>
      <c r="F27599" s="4">
        <f t="shared" si="431"/>
        <v>3915833.3333333335</v>
      </c>
    </row>
    <row r="27600" spans="1:6" x14ac:dyDescent="0.3">
      <c r="A27600" t="s">
        <v>27897</v>
      </c>
      <c r="B27600">
        <v>967900</v>
      </c>
      <c r="C27600">
        <v>1096440</v>
      </c>
      <c r="D27600">
        <v>0</v>
      </c>
      <c r="E27600">
        <v>386000</v>
      </c>
      <c r="F27600" s="4">
        <f t="shared" si="431"/>
        <v>494146.66666666669</v>
      </c>
    </row>
    <row r="27601" spans="1:6" x14ac:dyDescent="0.3">
      <c r="A27601" t="s">
        <v>27898</v>
      </c>
      <c r="B27601">
        <v>0</v>
      </c>
      <c r="C27601">
        <v>0</v>
      </c>
      <c r="D27601">
        <v>322080</v>
      </c>
      <c r="E27601">
        <v>554000</v>
      </c>
      <c r="F27601" s="4">
        <f t="shared" si="431"/>
        <v>292026.66666666669</v>
      </c>
    </row>
    <row r="27602" spans="1:6" x14ac:dyDescent="0.3">
      <c r="A27602" t="s">
        <v>27899</v>
      </c>
      <c r="B27602">
        <v>264600</v>
      </c>
      <c r="C27602">
        <v>0</v>
      </c>
      <c r="D27602">
        <v>0</v>
      </c>
      <c r="E27602">
        <v>0</v>
      </c>
      <c r="F27602" s="4">
        <f t="shared" si="431"/>
        <v>0</v>
      </c>
    </row>
    <row r="27603" spans="1:6" x14ac:dyDescent="0.3">
      <c r="A27603" t="s">
        <v>27900</v>
      </c>
      <c r="B27603">
        <v>0</v>
      </c>
      <c r="C27603">
        <v>3768560</v>
      </c>
      <c r="D27603">
        <v>0</v>
      </c>
      <c r="E27603">
        <v>806900</v>
      </c>
      <c r="F27603" s="4">
        <f t="shared" si="431"/>
        <v>1525153.3333333333</v>
      </c>
    </row>
    <row r="27604" spans="1:6" x14ac:dyDescent="0.3">
      <c r="A27604" t="s">
        <v>27901</v>
      </c>
      <c r="B27604">
        <v>0</v>
      </c>
      <c r="C27604">
        <v>1166900</v>
      </c>
      <c r="D27604">
        <v>0</v>
      </c>
      <c r="E27604">
        <v>397800</v>
      </c>
      <c r="F27604" s="4">
        <f t="shared" si="431"/>
        <v>521566.66666666669</v>
      </c>
    </row>
    <row r="27605" spans="1:6" x14ac:dyDescent="0.3">
      <c r="A27605" t="s">
        <v>27902</v>
      </c>
      <c r="B27605">
        <v>0</v>
      </c>
      <c r="C27605">
        <v>382200</v>
      </c>
      <c r="D27605">
        <v>0</v>
      </c>
      <c r="E27605">
        <v>791000</v>
      </c>
      <c r="F27605" s="4">
        <f t="shared" si="431"/>
        <v>391066.66666666669</v>
      </c>
    </row>
    <row r="27606" spans="1:6" x14ac:dyDescent="0.3">
      <c r="A27606" t="s">
        <v>27903</v>
      </c>
      <c r="B27606">
        <v>740000</v>
      </c>
      <c r="C27606">
        <v>740000</v>
      </c>
      <c r="D27606">
        <v>0</v>
      </c>
      <c r="E27606">
        <v>772000</v>
      </c>
      <c r="F27606" s="4">
        <f t="shared" si="431"/>
        <v>504000</v>
      </c>
    </row>
    <row r="27607" spans="1:6" x14ac:dyDescent="0.3">
      <c r="A27607" t="s">
        <v>27904</v>
      </c>
      <c r="B27607">
        <v>0</v>
      </c>
      <c r="C27607">
        <v>0</v>
      </c>
      <c r="D27607">
        <v>990720</v>
      </c>
      <c r="E27607">
        <v>0</v>
      </c>
      <c r="F27607" s="4">
        <f t="shared" si="431"/>
        <v>330240</v>
      </c>
    </row>
    <row r="27608" spans="1:6" x14ac:dyDescent="0.3">
      <c r="A27608" t="s">
        <v>27905</v>
      </c>
      <c r="B27608">
        <v>0</v>
      </c>
      <c r="C27608">
        <v>4133350</v>
      </c>
      <c r="D27608">
        <v>0</v>
      </c>
      <c r="E27608">
        <v>0</v>
      </c>
      <c r="F27608" s="4">
        <f t="shared" si="431"/>
        <v>1377783.3333333333</v>
      </c>
    </row>
    <row r="27609" spans="1:6" x14ac:dyDescent="0.3">
      <c r="A27609" t="s">
        <v>27906</v>
      </c>
      <c r="B27609">
        <v>0</v>
      </c>
      <c r="C27609">
        <v>4600000</v>
      </c>
      <c r="D27609">
        <v>3388400</v>
      </c>
      <c r="E27609">
        <v>3036230</v>
      </c>
      <c r="F27609" s="4">
        <f t="shared" si="431"/>
        <v>3674876.6666666665</v>
      </c>
    </row>
    <row r="27610" spans="1:6" x14ac:dyDescent="0.3">
      <c r="A27610" t="s">
        <v>27907</v>
      </c>
      <c r="B27610">
        <v>0</v>
      </c>
      <c r="C27610">
        <v>0</v>
      </c>
      <c r="D27610">
        <v>694180</v>
      </c>
      <c r="E27610">
        <v>0</v>
      </c>
      <c r="F27610" s="4">
        <f t="shared" si="431"/>
        <v>231393.33333333334</v>
      </c>
    </row>
    <row r="27611" spans="1:6" x14ac:dyDescent="0.3">
      <c r="A27611" t="s">
        <v>27908</v>
      </c>
      <c r="B27611">
        <v>0</v>
      </c>
      <c r="C27611">
        <v>2136220</v>
      </c>
      <c r="D27611">
        <v>0</v>
      </c>
      <c r="E27611">
        <v>2004730</v>
      </c>
      <c r="F27611" s="4">
        <f t="shared" si="431"/>
        <v>1380316.6666666667</v>
      </c>
    </row>
    <row r="27612" spans="1:6" x14ac:dyDescent="0.3">
      <c r="A27612" t="s">
        <v>27909</v>
      </c>
      <c r="B27612">
        <v>0</v>
      </c>
      <c r="C27612">
        <v>0</v>
      </c>
      <c r="D27612">
        <v>2123790</v>
      </c>
      <c r="E27612">
        <v>0</v>
      </c>
      <c r="F27612" s="4">
        <f t="shared" si="431"/>
        <v>707930</v>
      </c>
    </row>
    <row r="27613" spans="1:6" x14ac:dyDescent="0.3">
      <c r="A27613" t="s">
        <v>27910</v>
      </c>
      <c r="B27613">
        <v>0</v>
      </c>
      <c r="C27613">
        <v>960050</v>
      </c>
      <c r="D27613">
        <v>0</v>
      </c>
      <c r="E27613">
        <v>636600</v>
      </c>
      <c r="F27613" s="4">
        <f t="shared" si="431"/>
        <v>532216.66666666663</v>
      </c>
    </row>
    <row r="27614" spans="1:6" x14ac:dyDescent="0.3">
      <c r="A27614" t="s">
        <v>27911</v>
      </c>
      <c r="B27614">
        <v>0</v>
      </c>
      <c r="C27614">
        <v>883140</v>
      </c>
      <c r="D27614">
        <v>0</v>
      </c>
      <c r="E27614">
        <v>0</v>
      </c>
      <c r="F27614" s="4">
        <f t="shared" si="431"/>
        <v>294380</v>
      </c>
    </row>
    <row r="27615" spans="1:6" x14ac:dyDescent="0.3">
      <c r="A27615" t="s">
        <v>27912</v>
      </c>
      <c r="B27615">
        <v>0</v>
      </c>
      <c r="C27615">
        <v>2839600</v>
      </c>
      <c r="D27615">
        <v>0</v>
      </c>
      <c r="E27615">
        <v>0</v>
      </c>
      <c r="F27615" s="4">
        <f t="shared" si="431"/>
        <v>946533.33333333337</v>
      </c>
    </row>
    <row r="27616" spans="1:6" x14ac:dyDescent="0.3">
      <c r="A27616" t="s">
        <v>27913</v>
      </c>
      <c r="B27616">
        <v>0</v>
      </c>
      <c r="C27616">
        <v>0</v>
      </c>
      <c r="D27616">
        <v>2144240</v>
      </c>
      <c r="E27616">
        <v>242880</v>
      </c>
      <c r="F27616" s="4">
        <f t="shared" si="431"/>
        <v>795706.66666666663</v>
      </c>
    </row>
    <row r="27617" spans="1:6" x14ac:dyDescent="0.3">
      <c r="A27617" t="s">
        <v>27914</v>
      </c>
      <c r="B27617">
        <v>240240</v>
      </c>
      <c r="C27617">
        <v>0</v>
      </c>
      <c r="D27617">
        <v>0</v>
      </c>
      <c r="E27617">
        <v>200200</v>
      </c>
      <c r="F27617" s="4">
        <f t="shared" si="431"/>
        <v>66733.333333333328</v>
      </c>
    </row>
    <row r="27618" spans="1:6" x14ac:dyDescent="0.3">
      <c r="A27618" t="s">
        <v>27915</v>
      </c>
      <c r="B27618">
        <v>575120</v>
      </c>
      <c r="C27618">
        <v>1167440</v>
      </c>
      <c r="D27618">
        <v>0</v>
      </c>
      <c r="E27618">
        <v>0</v>
      </c>
      <c r="F27618" s="4">
        <f t="shared" si="431"/>
        <v>389146.66666666669</v>
      </c>
    </row>
    <row r="27619" spans="1:6" x14ac:dyDescent="0.3">
      <c r="A27619" t="s">
        <v>27916</v>
      </c>
      <c r="B27619">
        <v>647680</v>
      </c>
      <c r="C27619">
        <v>0</v>
      </c>
      <c r="D27619">
        <v>0</v>
      </c>
      <c r="E27619">
        <v>0</v>
      </c>
      <c r="F27619" s="4">
        <f t="shared" si="431"/>
        <v>0</v>
      </c>
    </row>
    <row r="27620" spans="1:6" x14ac:dyDescent="0.3">
      <c r="A27620" t="s">
        <v>27917</v>
      </c>
      <c r="B27620">
        <v>1308900</v>
      </c>
      <c r="C27620">
        <v>0</v>
      </c>
      <c r="D27620">
        <v>0</v>
      </c>
      <c r="E27620">
        <v>1177800</v>
      </c>
      <c r="F27620" s="4">
        <f t="shared" si="431"/>
        <v>392600</v>
      </c>
    </row>
    <row r="27621" spans="1:6" x14ac:dyDescent="0.3">
      <c r="A27621" t="s">
        <v>27918</v>
      </c>
      <c r="B27621">
        <v>0</v>
      </c>
      <c r="C27621">
        <v>1678200</v>
      </c>
      <c r="D27621">
        <v>0</v>
      </c>
      <c r="E27621">
        <v>0</v>
      </c>
      <c r="F27621" s="4">
        <f t="shared" si="431"/>
        <v>559400</v>
      </c>
    </row>
    <row r="27622" spans="1:6" x14ac:dyDescent="0.3">
      <c r="A27622" t="s">
        <v>27919</v>
      </c>
      <c r="B27622">
        <v>160000</v>
      </c>
      <c r="C27622">
        <v>0</v>
      </c>
      <c r="D27622">
        <v>0</v>
      </c>
      <c r="E27622">
        <v>1646000</v>
      </c>
      <c r="F27622" s="4">
        <f t="shared" si="431"/>
        <v>548666.66666666663</v>
      </c>
    </row>
    <row r="27623" spans="1:6" x14ac:dyDescent="0.3">
      <c r="A27623" t="s">
        <v>27920</v>
      </c>
      <c r="B27623">
        <v>0</v>
      </c>
      <c r="C27623">
        <v>421100</v>
      </c>
      <c r="D27623">
        <v>1221800</v>
      </c>
      <c r="E27623">
        <v>1129400</v>
      </c>
      <c r="F27623" s="4">
        <f t="shared" si="431"/>
        <v>924100</v>
      </c>
    </row>
    <row r="27624" spans="1:6" x14ac:dyDescent="0.3">
      <c r="A27624" t="s">
        <v>27921</v>
      </c>
      <c r="B27624">
        <v>0</v>
      </c>
      <c r="C27624">
        <v>0</v>
      </c>
      <c r="D27624">
        <v>563760</v>
      </c>
      <c r="E27624">
        <v>0</v>
      </c>
      <c r="F27624" s="4">
        <f t="shared" si="431"/>
        <v>187920</v>
      </c>
    </row>
    <row r="27625" spans="1:6" x14ac:dyDescent="0.3">
      <c r="A27625" t="s">
        <v>27922</v>
      </c>
      <c r="B27625">
        <v>305000</v>
      </c>
      <c r="C27625">
        <v>0</v>
      </c>
      <c r="D27625">
        <v>0</v>
      </c>
      <c r="E27625">
        <v>386000</v>
      </c>
      <c r="F27625" s="4">
        <f t="shared" si="431"/>
        <v>128666.66666666667</v>
      </c>
    </row>
    <row r="27626" spans="1:6" x14ac:dyDescent="0.3">
      <c r="A27626" t="s">
        <v>27923</v>
      </c>
      <c r="B27626">
        <v>0</v>
      </c>
      <c r="C27626">
        <v>0</v>
      </c>
      <c r="D27626">
        <v>665940</v>
      </c>
      <c r="E27626">
        <v>0</v>
      </c>
      <c r="F27626" s="4">
        <f t="shared" si="431"/>
        <v>221980</v>
      </c>
    </row>
    <row r="27627" spans="1:6" x14ac:dyDescent="0.3">
      <c r="A27627" t="s">
        <v>27924</v>
      </c>
      <c r="B27627">
        <v>0</v>
      </c>
      <c r="C27627">
        <v>6061950</v>
      </c>
      <c r="D27627">
        <v>0</v>
      </c>
      <c r="E27627">
        <v>610560</v>
      </c>
      <c r="F27627" s="4">
        <f t="shared" si="431"/>
        <v>2224170</v>
      </c>
    </row>
    <row r="27628" spans="1:6" x14ac:dyDescent="0.3">
      <c r="A27628" t="s">
        <v>27925</v>
      </c>
      <c r="B27628">
        <v>0</v>
      </c>
      <c r="C27628">
        <v>0</v>
      </c>
      <c r="D27628">
        <v>951680</v>
      </c>
      <c r="E27628">
        <v>1092600</v>
      </c>
      <c r="F27628" s="4">
        <f t="shared" si="431"/>
        <v>681426.66666666663</v>
      </c>
    </row>
    <row r="27629" spans="1:6" x14ac:dyDescent="0.3">
      <c r="A27629" t="s">
        <v>27926</v>
      </c>
      <c r="B27629">
        <v>0</v>
      </c>
      <c r="C27629">
        <v>0</v>
      </c>
      <c r="D27629">
        <v>1051050</v>
      </c>
      <c r="E27629">
        <v>1379120</v>
      </c>
      <c r="F27629" s="4">
        <f t="shared" si="431"/>
        <v>810056.66666666663</v>
      </c>
    </row>
    <row r="27630" spans="1:6" x14ac:dyDescent="0.3">
      <c r="A27630" t="s">
        <v>27927</v>
      </c>
      <c r="B27630">
        <v>0</v>
      </c>
      <c r="C27630">
        <v>1064700</v>
      </c>
      <c r="D27630">
        <v>0</v>
      </c>
      <c r="E27630">
        <v>1020270</v>
      </c>
      <c r="F27630" s="4">
        <f t="shared" si="431"/>
        <v>694990</v>
      </c>
    </row>
    <row r="27631" spans="1:6" x14ac:dyDescent="0.3">
      <c r="A27631" t="s">
        <v>27928</v>
      </c>
      <c r="B27631">
        <v>0</v>
      </c>
      <c r="C27631">
        <v>969300</v>
      </c>
      <c r="D27631">
        <v>0</v>
      </c>
      <c r="E27631">
        <v>0</v>
      </c>
      <c r="F27631" s="4">
        <f t="shared" si="431"/>
        <v>323100</v>
      </c>
    </row>
    <row r="27632" spans="1:6" x14ac:dyDescent="0.3">
      <c r="A27632" t="s">
        <v>27929</v>
      </c>
      <c r="B27632">
        <v>740000</v>
      </c>
      <c r="C27632">
        <v>0</v>
      </c>
      <c r="D27632">
        <v>0</v>
      </c>
      <c r="E27632">
        <v>0</v>
      </c>
      <c r="F27632" s="4">
        <f t="shared" si="431"/>
        <v>0</v>
      </c>
    </row>
    <row r="27633" spans="1:6" x14ac:dyDescent="0.3">
      <c r="A27633" t="s">
        <v>27930</v>
      </c>
      <c r="B27633">
        <v>2508680</v>
      </c>
      <c r="C27633">
        <v>0</v>
      </c>
      <c r="D27633">
        <v>0</v>
      </c>
      <c r="E27633">
        <v>0</v>
      </c>
      <c r="F27633" s="4">
        <f t="shared" si="431"/>
        <v>0</v>
      </c>
    </row>
    <row r="27634" spans="1:6" x14ac:dyDescent="0.3">
      <c r="A27634" t="s">
        <v>27931</v>
      </c>
      <c r="B27634">
        <v>0</v>
      </c>
      <c r="C27634">
        <v>444080</v>
      </c>
      <c r="D27634">
        <v>0</v>
      </c>
      <c r="E27634">
        <v>0</v>
      </c>
      <c r="F27634" s="4">
        <f t="shared" si="431"/>
        <v>148026.66666666666</v>
      </c>
    </row>
    <row r="27635" spans="1:6" x14ac:dyDescent="0.3">
      <c r="A27635" t="s">
        <v>27932</v>
      </c>
      <c r="B27635">
        <v>0</v>
      </c>
      <c r="C27635">
        <v>586950</v>
      </c>
      <c r="D27635">
        <v>0</v>
      </c>
      <c r="E27635">
        <v>0</v>
      </c>
      <c r="F27635" s="4">
        <f t="shared" si="431"/>
        <v>195650</v>
      </c>
    </row>
    <row r="27636" spans="1:6" x14ac:dyDescent="0.3">
      <c r="A27636" t="s">
        <v>27933</v>
      </c>
      <c r="B27636">
        <v>0</v>
      </c>
      <c r="C27636">
        <v>1449200</v>
      </c>
      <c r="D27636">
        <v>0</v>
      </c>
      <c r="E27636">
        <v>728100</v>
      </c>
      <c r="F27636" s="4">
        <f t="shared" si="431"/>
        <v>725766.66666666663</v>
      </c>
    </row>
    <row r="27637" spans="1:6" x14ac:dyDescent="0.3">
      <c r="A27637" t="s">
        <v>27934</v>
      </c>
      <c r="B27637">
        <v>0</v>
      </c>
      <c r="C27637">
        <v>1567670</v>
      </c>
      <c r="D27637">
        <v>0</v>
      </c>
      <c r="E27637">
        <v>0</v>
      </c>
      <c r="F27637" s="4">
        <f t="shared" si="431"/>
        <v>522556.66666666669</v>
      </c>
    </row>
    <row r="27638" spans="1:6" x14ac:dyDescent="0.3">
      <c r="A27638" t="s">
        <v>27935</v>
      </c>
      <c r="B27638">
        <v>619710</v>
      </c>
      <c r="C27638">
        <v>0</v>
      </c>
      <c r="D27638">
        <v>0</v>
      </c>
      <c r="E27638">
        <v>969000</v>
      </c>
      <c r="F27638" s="4">
        <f t="shared" si="431"/>
        <v>323000</v>
      </c>
    </row>
    <row r="27639" spans="1:6" x14ac:dyDescent="0.3">
      <c r="A27639" t="s">
        <v>27936</v>
      </c>
      <c r="B27639">
        <v>0</v>
      </c>
      <c r="C27639">
        <v>0</v>
      </c>
      <c r="D27639">
        <v>322140</v>
      </c>
      <c r="E27639">
        <v>757000</v>
      </c>
      <c r="F27639" s="4">
        <f t="shared" si="431"/>
        <v>359713.33333333331</v>
      </c>
    </row>
    <row r="27640" spans="1:6" x14ac:dyDescent="0.3">
      <c r="A27640" t="s">
        <v>27937</v>
      </c>
      <c r="B27640">
        <v>0</v>
      </c>
      <c r="C27640">
        <v>0</v>
      </c>
      <c r="D27640">
        <v>614250</v>
      </c>
      <c r="E27640">
        <v>536900</v>
      </c>
      <c r="F27640" s="4">
        <f t="shared" si="431"/>
        <v>383716.66666666669</v>
      </c>
    </row>
    <row r="27641" spans="1:6" x14ac:dyDescent="0.3">
      <c r="A27641" t="s">
        <v>27938</v>
      </c>
      <c r="B27641">
        <v>0</v>
      </c>
      <c r="C27641">
        <v>0</v>
      </c>
      <c r="D27641">
        <v>517950</v>
      </c>
      <c r="E27641">
        <v>0</v>
      </c>
      <c r="F27641" s="4">
        <f t="shared" si="431"/>
        <v>172650</v>
      </c>
    </row>
    <row r="27642" spans="1:6" x14ac:dyDescent="0.3">
      <c r="A27642" t="s">
        <v>27939</v>
      </c>
      <c r="B27642">
        <v>0</v>
      </c>
      <c r="C27642">
        <v>1055500</v>
      </c>
      <c r="D27642">
        <v>0</v>
      </c>
      <c r="E27642">
        <v>0</v>
      </c>
      <c r="F27642" s="4">
        <f t="shared" si="431"/>
        <v>351833.33333333331</v>
      </c>
    </row>
    <row r="27643" spans="1:6" x14ac:dyDescent="0.3">
      <c r="A27643" t="s">
        <v>27940</v>
      </c>
      <c r="B27643">
        <v>2038320</v>
      </c>
      <c r="C27643">
        <v>313950</v>
      </c>
      <c r="D27643">
        <v>432000</v>
      </c>
      <c r="E27643">
        <v>2043050</v>
      </c>
      <c r="F27643" s="4">
        <f t="shared" si="431"/>
        <v>929666.66666666663</v>
      </c>
    </row>
    <row r="27644" spans="1:6" x14ac:dyDescent="0.3">
      <c r="A27644" t="s">
        <v>27941</v>
      </c>
      <c r="B27644">
        <v>0</v>
      </c>
      <c r="C27644">
        <v>0</v>
      </c>
      <c r="D27644">
        <v>1242150</v>
      </c>
      <c r="E27644">
        <v>0</v>
      </c>
      <c r="F27644" s="4">
        <f t="shared" si="431"/>
        <v>414050</v>
      </c>
    </row>
    <row r="27645" spans="1:6" x14ac:dyDescent="0.3">
      <c r="A27645" t="s">
        <v>27942</v>
      </c>
      <c r="B27645">
        <v>0</v>
      </c>
      <c r="C27645">
        <v>0</v>
      </c>
      <c r="D27645">
        <v>518500</v>
      </c>
      <c r="E27645">
        <v>0</v>
      </c>
      <c r="F27645" s="4">
        <f t="shared" si="431"/>
        <v>172833.33333333334</v>
      </c>
    </row>
    <row r="27646" spans="1:6" x14ac:dyDescent="0.3">
      <c r="A27646" t="s">
        <v>27943</v>
      </c>
      <c r="B27646">
        <v>2101570</v>
      </c>
      <c r="C27646">
        <v>0</v>
      </c>
      <c r="D27646">
        <v>281190</v>
      </c>
      <c r="E27646">
        <v>2344160</v>
      </c>
      <c r="F27646" s="4">
        <f t="shared" si="431"/>
        <v>875116.66666666663</v>
      </c>
    </row>
    <row r="27647" spans="1:6" x14ac:dyDescent="0.3">
      <c r="A27647" t="s">
        <v>27944</v>
      </c>
      <c r="B27647">
        <v>0</v>
      </c>
      <c r="C27647">
        <v>2861920</v>
      </c>
      <c r="D27647">
        <v>3353120</v>
      </c>
      <c r="E27647">
        <v>4533640</v>
      </c>
      <c r="F27647" s="4">
        <f t="shared" si="431"/>
        <v>3582893.3333333335</v>
      </c>
    </row>
    <row r="27648" spans="1:6" x14ac:dyDescent="0.3">
      <c r="A27648" t="s">
        <v>27945</v>
      </c>
      <c r="B27648">
        <v>0</v>
      </c>
      <c r="C27648">
        <v>450000</v>
      </c>
      <c r="D27648">
        <v>1152050</v>
      </c>
      <c r="E27648">
        <v>3318900</v>
      </c>
      <c r="F27648" s="4">
        <f t="shared" si="431"/>
        <v>1640316.6666666667</v>
      </c>
    </row>
    <row r="27649" spans="1:6" x14ac:dyDescent="0.3">
      <c r="A27649" t="s">
        <v>27946</v>
      </c>
      <c r="B27649">
        <v>382200</v>
      </c>
      <c r="C27649">
        <v>0</v>
      </c>
      <c r="D27649">
        <v>2057600</v>
      </c>
      <c r="E27649">
        <v>932750</v>
      </c>
      <c r="F27649" s="4">
        <f t="shared" si="431"/>
        <v>996783.33333333337</v>
      </c>
    </row>
    <row r="27650" spans="1:6" x14ac:dyDescent="0.3">
      <c r="A27650" t="s">
        <v>27947</v>
      </c>
      <c r="B27650">
        <v>0</v>
      </c>
      <c r="C27650">
        <v>687050</v>
      </c>
      <c r="D27650">
        <v>890710</v>
      </c>
      <c r="E27650">
        <v>386000</v>
      </c>
      <c r="F27650" s="4">
        <f t="shared" si="431"/>
        <v>654586.66666666663</v>
      </c>
    </row>
    <row r="27651" spans="1:6" x14ac:dyDescent="0.3">
      <c r="A27651" t="s">
        <v>27948</v>
      </c>
      <c r="B27651">
        <v>0</v>
      </c>
      <c r="C27651">
        <v>1959400</v>
      </c>
      <c r="D27651">
        <v>370000</v>
      </c>
      <c r="E27651">
        <v>0</v>
      </c>
      <c r="F27651" s="4">
        <f t="shared" ref="F27651:F27714" si="432">SUM(C27651:E27651)/3</f>
        <v>776466.66666666663</v>
      </c>
    </row>
    <row r="27652" spans="1:6" x14ac:dyDescent="0.3">
      <c r="A27652" t="s">
        <v>27949</v>
      </c>
      <c r="B27652">
        <v>0</v>
      </c>
      <c r="C27652">
        <v>0</v>
      </c>
      <c r="D27652">
        <v>2162160</v>
      </c>
      <c r="E27652">
        <v>0</v>
      </c>
      <c r="F27652" s="4">
        <f t="shared" si="432"/>
        <v>720720</v>
      </c>
    </row>
    <row r="27653" spans="1:6" x14ac:dyDescent="0.3">
      <c r="A27653" t="s">
        <v>27950</v>
      </c>
      <c r="B27653">
        <v>886970</v>
      </c>
      <c r="C27653">
        <v>0</v>
      </c>
      <c r="D27653">
        <v>0</v>
      </c>
      <c r="E27653">
        <v>1539420</v>
      </c>
      <c r="F27653" s="4">
        <f t="shared" si="432"/>
        <v>513140</v>
      </c>
    </row>
    <row r="27654" spans="1:6" x14ac:dyDescent="0.3">
      <c r="A27654" t="s">
        <v>27951</v>
      </c>
      <c r="B27654">
        <v>721000</v>
      </c>
      <c r="C27654">
        <v>555100</v>
      </c>
      <c r="D27654">
        <v>0</v>
      </c>
      <c r="E27654">
        <v>0</v>
      </c>
      <c r="F27654" s="4">
        <f t="shared" si="432"/>
        <v>185033.33333333334</v>
      </c>
    </row>
    <row r="27655" spans="1:6" x14ac:dyDescent="0.3">
      <c r="A27655" t="s">
        <v>27952</v>
      </c>
      <c r="B27655">
        <v>0</v>
      </c>
      <c r="C27655">
        <v>3146180</v>
      </c>
      <c r="D27655">
        <v>2679040</v>
      </c>
      <c r="E27655">
        <v>2967350</v>
      </c>
      <c r="F27655" s="4">
        <f t="shared" si="432"/>
        <v>2930856.6666666665</v>
      </c>
    </row>
    <row r="27656" spans="1:6" x14ac:dyDescent="0.3">
      <c r="A27656" t="s">
        <v>27953</v>
      </c>
      <c r="B27656">
        <v>0</v>
      </c>
      <c r="C27656">
        <v>2003230</v>
      </c>
      <c r="D27656">
        <v>0</v>
      </c>
      <c r="E27656">
        <v>0</v>
      </c>
      <c r="F27656" s="4">
        <f t="shared" si="432"/>
        <v>667743.33333333337</v>
      </c>
    </row>
    <row r="27657" spans="1:6" x14ac:dyDescent="0.3">
      <c r="A27657" t="s">
        <v>27954</v>
      </c>
      <c r="B27657">
        <v>0</v>
      </c>
      <c r="C27657">
        <v>0</v>
      </c>
      <c r="D27657">
        <v>487760</v>
      </c>
      <c r="E27657">
        <v>427700</v>
      </c>
      <c r="F27657" s="4">
        <f t="shared" si="432"/>
        <v>305153.33333333331</v>
      </c>
    </row>
    <row r="27658" spans="1:6" x14ac:dyDescent="0.3">
      <c r="A27658" t="s">
        <v>27955</v>
      </c>
      <c r="B27658">
        <v>0</v>
      </c>
      <c r="C27658">
        <v>0</v>
      </c>
      <c r="D27658">
        <v>485760</v>
      </c>
      <c r="E27658">
        <v>0</v>
      </c>
      <c r="F27658" s="4">
        <f t="shared" si="432"/>
        <v>161920</v>
      </c>
    </row>
    <row r="27659" spans="1:6" x14ac:dyDescent="0.3">
      <c r="A27659" t="s">
        <v>27956</v>
      </c>
      <c r="B27659">
        <v>248430</v>
      </c>
      <c r="C27659">
        <v>0</v>
      </c>
      <c r="D27659">
        <v>241150</v>
      </c>
      <c r="E27659">
        <v>481550</v>
      </c>
      <c r="F27659" s="4">
        <f t="shared" si="432"/>
        <v>240900</v>
      </c>
    </row>
    <row r="27660" spans="1:6" x14ac:dyDescent="0.3">
      <c r="A27660" t="s">
        <v>27957</v>
      </c>
      <c r="B27660">
        <v>248000</v>
      </c>
      <c r="C27660">
        <v>0</v>
      </c>
      <c r="D27660">
        <v>234600</v>
      </c>
      <c r="E27660">
        <v>370000</v>
      </c>
      <c r="F27660" s="4">
        <f t="shared" si="432"/>
        <v>201533.33333333334</v>
      </c>
    </row>
    <row r="27661" spans="1:6" x14ac:dyDescent="0.3">
      <c r="A27661" t="s">
        <v>27958</v>
      </c>
      <c r="B27661">
        <v>0</v>
      </c>
      <c r="C27661">
        <v>0</v>
      </c>
      <c r="D27661">
        <v>349000</v>
      </c>
      <c r="E27661">
        <v>0</v>
      </c>
      <c r="F27661" s="4">
        <f t="shared" si="432"/>
        <v>116333.33333333333</v>
      </c>
    </row>
    <row r="27662" spans="1:6" x14ac:dyDescent="0.3">
      <c r="A27662" t="s">
        <v>27959</v>
      </c>
      <c r="B27662">
        <v>836440</v>
      </c>
      <c r="C27662">
        <v>473200</v>
      </c>
      <c r="D27662">
        <v>0</v>
      </c>
      <c r="E27662">
        <v>424060</v>
      </c>
      <c r="F27662" s="4">
        <f t="shared" si="432"/>
        <v>299086.66666666669</v>
      </c>
    </row>
    <row r="27663" spans="1:6" x14ac:dyDescent="0.3">
      <c r="A27663" t="s">
        <v>27960</v>
      </c>
      <c r="B27663">
        <v>0</v>
      </c>
      <c r="C27663">
        <v>2279550</v>
      </c>
      <c r="D27663">
        <v>1329510</v>
      </c>
      <c r="E27663">
        <v>1010100</v>
      </c>
      <c r="F27663" s="4">
        <f t="shared" si="432"/>
        <v>1539720</v>
      </c>
    </row>
    <row r="27664" spans="1:6" x14ac:dyDescent="0.3">
      <c r="A27664" t="s">
        <v>27961</v>
      </c>
      <c r="B27664">
        <v>1237600</v>
      </c>
      <c r="C27664">
        <v>0</v>
      </c>
      <c r="D27664">
        <v>2567650</v>
      </c>
      <c r="E27664">
        <v>0</v>
      </c>
      <c r="F27664" s="4">
        <f t="shared" si="432"/>
        <v>855883.33333333337</v>
      </c>
    </row>
    <row r="27665" spans="1:6" x14ac:dyDescent="0.3">
      <c r="A27665" t="s">
        <v>27962</v>
      </c>
      <c r="B27665">
        <v>448000</v>
      </c>
      <c r="C27665">
        <v>0</v>
      </c>
      <c r="D27665">
        <v>0</v>
      </c>
      <c r="E27665">
        <v>386000</v>
      </c>
      <c r="F27665" s="4">
        <f t="shared" si="432"/>
        <v>128666.66666666667</v>
      </c>
    </row>
    <row r="27666" spans="1:6" x14ac:dyDescent="0.3">
      <c r="A27666" t="s">
        <v>27963</v>
      </c>
      <c r="B27666">
        <v>2006340</v>
      </c>
      <c r="C27666">
        <v>2029590</v>
      </c>
      <c r="D27666">
        <v>2150340</v>
      </c>
      <c r="E27666">
        <v>2051000</v>
      </c>
      <c r="F27666" s="4">
        <f t="shared" si="432"/>
        <v>2076976.6666666667</v>
      </c>
    </row>
    <row r="27667" spans="1:6" x14ac:dyDescent="0.3">
      <c r="A27667" t="s">
        <v>27964</v>
      </c>
      <c r="B27667">
        <v>2352960</v>
      </c>
      <c r="C27667">
        <v>0</v>
      </c>
      <c r="D27667">
        <v>0</v>
      </c>
      <c r="E27667">
        <v>828200</v>
      </c>
      <c r="F27667" s="4">
        <f t="shared" si="432"/>
        <v>276066.66666666669</v>
      </c>
    </row>
    <row r="27668" spans="1:6" x14ac:dyDescent="0.3">
      <c r="A27668" t="s">
        <v>27965</v>
      </c>
      <c r="B27668">
        <v>648000</v>
      </c>
      <c r="C27668">
        <v>0</v>
      </c>
      <c r="D27668">
        <v>0</v>
      </c>
      <c r="E27668">
        <v>0</v>
      </c>
      <c r="F27668" s="4">
        <f t="shared" si="432"/>
        <v>0</v>
      </c>
    </row>
    <row r="27669" spans="1:6" x14ac:dyDescent="0.3">
      <c r="A27669" t="s">
        <v>27966</v>
      </c>
      <c r="B27669">
        <v>0</v>
      </c>
      <c r="C27669">
        <v>2080000</v>
      </c>
      <c r="D27669">
        <v>234600</v>
      </c>
      <c r="E27669">
        <v>0</v>
      </c>
      <c r="F27669" s="4">
        <f t="shared" si="432"/>
        <v>771533.33333333337</v>
      </c>
    </row>
    <row r="27670" spans="1:6" x14ac:dyDescent="0.3">
      <c r="A27670" t="s">
        <v>27967</v>
      </c>
      <c r="B27670">
        <v>0</v>
      </c>
      <c r="C27670">
        <v>0</v>
      </c>
      <c r="D27670">
        <v>1046500</v>
      </c>
      <c r="E27670">
        <v>0</v>
      </c>
      <c r="F27670" s="4">
        <f t="shared" si="432"/>
        <v>348833.33333333331</v>
      </c>
    </row>
    <row r="27671" spans="1:6" x14ac:dyDescent="0.3">
      <c r="A27671" t="s">
        <v>27968</v>
      </c>
      <c r="B27671">
        <v>0</v>
      </c>
      <c r="C27671">
        <v>237600</v>
      </c>
      <c r="D27671">
        <v>0</v>
      </c>
      <c r="E27671">
        <v>0</v>
      </c>
      <c r="F27671" s="4">
        <f t="shared" si="432"/>
        <v>79200</v>
      </c>
    </row>
    <row r="27672" spans="1:6" x14ac:dyDescent="0.3">
      <c r="A27672" t="s">
        <v>27969</v>
      </c>
      <c r="B27672">
        <v>160000</v>
      </c>
      <c r="C27672">
        <v>0</v>
      </c>
      <c r="D27672">
        <v>890340</v>
      </c>
      <c r="E27672">
        <v>0</v>
      </c>
      <c r="F27672" s="4">
        <f t="shared" si="432"/>
        <v>296780</v>
      </c>
    </row>
    <row r="27673" spans="1:6" x14ac:dyDescent="0.3">
      <c r="A27673" t="s">
        <v>27970</v>
      </c>
      <c r="B27673">
        <v>1321320</v>
      </c>
      <c r="C27673">
        <v>0</v>
      </c>
      <c r="D27673">
        <v>0</v>
      </c>
      <c r="E27673">
        <v>544180</v>
      </c>
      <c r="F27673" s="4">
        <f t="shared" si="432"/>
        <v>181393.33333333334</v>
      </c>
    </row>
    <row r="27674" spans="1:6" x14ac:dyDescent="0.3">
      <c r="A27674" t="s">
        <v>27971</v>
      </c>
      <c r="B27674">
        <v>0</v>
      </c>
      <c r="C27674">
        <v>2051110</v>
      </c>
      <c r="D27674">
        <v>0</v>
      </c>
      <c r="E27674">
        <v>0</v>
      </c>
      <c r="F27674" s="4">
        <f t="shared" si="432"/>
        <v>683703.33333333337</v>
      </c>
    </row>
    <row r="27675" spans="1:6" x14ac:dyDescent="0.3">
      <c r="A27675" t="s">
        <v>27972</v>
      </c>
      <c r="B27675">
        <v>152880</v>
      </c>
      <c r="C27675">
        <v>0</v>
      </c>
      <c r="D27675">
        <v>1423850</v>
      </c>
      <c r="E27675">
        <v>191100</v>
      </c>
      <c r="F27675" s="4">
        <f t="shared" si="432"/>
        <v>538316.66666666663</v>
      </c>
    </row>
    <row r="27676" spans="1:6" x14ac:dyDescent="0.3">
      <c r="A27676" t="s">
        <v>27973</v>
      </c>
      <c r="B27676">
        <v>2105530</v>
      </c>
      <c r="C27676">
        <v>4751620</v>
      </c>
      <c r="D27676">
        <v>0</v>
      </c>
      <c r="E27676">
        <v>2400570</v>
      </c>
      <c r="F27676" s="4">
        <f t="shared" si="432"/>
        <v>2384063.3333333335</v>
      </c>
    </row>
    <row r="27677" spans="1:6" x14ac:dyDescent="0.3">
      <c r="A27677" t="s">
        <v>27974</v>
      </c>
      <c r="B27677">
        <v>0</v>
      </c>
      <c r="C27677">
        <v>0</v>
      </c>
      <c r="D27677">
        <v>228000</v>
      </c>
      <c r="E27677">
        <v>759040</v>
      </c>
      <c r="F27677" s="4">
        <f t="shared" si="432"/>
        <v>329013.33333333331</v>
      </c>
    </row>
    <row r="27678" spans="1:6" x14ac:dyDescent="0.3">
      <c r="A27678" t="s">
        <v>27975</v>
      </c>
      <c r="B27678">
        <v>0</v>
      </c>
      <c r="C27678">
        <v>2220000</v>
      </c>
      <c r="D27678">
        <v>0</v>
      </c>
      <c r="E27678">
        <v>0</v>
      </c>
      <c r="F27678" s="4">
        <f t="shared" si="432"/>
        <v>740000</v>
      </c>
    </row>
    <row r="27679" spans="1:6" x14ac:dyDescent="0.3">
      <c r="A27679" t="s">
        <v>27976</v>
      </c>
      <c r="B27679">
        <v>573300</v>
      </c>
      <c r="C27679">
        <v>0</v>
      </c>
      <c r="D27679">
        <v>311100</v>
      </c>
      <c r="E27679">
        <v>0</v>
      </c>
      <c r="F27679" s="4">
        <f t="shared" si="432"/>
        <v>103700</v>
      </c>
    </row>
    <row r="27680" spans="1:6" x14ac:dyDescent="0.3">
      <c r="A27680" t="s">
        <v>27977</v>
      </c>
      <c r="B27680">
        <v>1574070</v>
      </c>
      <c r="C27680">
        <v>762580</v>
      </c>
      <c r="D27680">
        <v>0</v>
      </c>
      <c r="E27680">
        <v>0</v>
      </c>
      <c r="F27680" s="4">
        <f t="shared" si="432"/>
        <v>254193.33333333334</v>
      </c>
    </row>
    <row r="27681" spans="1:6" x14ac:dyDescent="0.3">
      <c r="A27681" t="s">
        <v>27978</v>
      </c>
      <c r="B27681">
        <v>468000</v>
      </c>
      <c r="C27681">
        <v>213850</v>
      </c>
      <c r="D27681">
        <v>0</v>
      </c>
      <c r="E27681">
        <v>754600</v>
      </c>
      <c r="F27681" s="4">
        <f t="shared" si="432"/>
        <v>322816.66666666669</v>
      </c>
    </row>
    <row r="27682" spans="1:6" x14ac:dyDescent="0.3">
      <c r="A27682" t="s">
        <v>27979</v>
      </c>
      <c r="B27682">
        <v>1738250</v>
      </c>
      <c r="C27682">
        <v>10181500</v>
      </c>
      <c r="D27682">
        <v>11001900</v>
      </c>
      <c r="E27682">
        <v>10361990</v>
      </c>
      <c r="F27682" s="4">
        <f t="shared" si="432"/>
        <v>10515130</v>
      </c>
    </row>
    <row r="27683" spans="1:6" x14ac:dyDescent="0.3">
      <c r="A27683" t="s">
        <v>27980</v>
      </c>
      <c r="B27683">
        <v>0</v>
      </c>
      <c r="C27683">
        <v>0</v>
      </c>
      <c r="D27683">
        <v>1946280</v>
      </c>
      <c r="E27683">
        <v>0</v>
      </c>
      <c r="F27683" s="4">
        <f t="shared" si="432"/>
        <v>648760</v>
      </c>
    </row>
    <row r="27684" spans="1:6" x14ac:dyDescent="0.3">
      <c r="A27684" t="s">
        <v>27981</v>
      </c>
      <c r="B27684">
        <v>0</v>
      </c>
      <c r="C27684">
        <v>0</v>
      </c>
      <c r="D27684">
        <v>1387440</v>
      </c>
      <c r="E27684">
        <v>0</v>
      </c>
      <c r="F27684" s="4">
        <f t="shared" si="432"/>
        <v>462480</v>
      </c>
    </row>
    <row r="27685" spans="1:6" x14ac:dyDescent="0.3">
      <c r="A27685" t="s">
        <v>27982</v>
      </c>
      <c r="B27685">
        <v>0</v>
      </c>
      <c r="C27685">
        <v>0</v>
      </c>
      <c r="D27685">
        <v>2266000</v>
      </c>
      <c r="E27685">
        <v>0</v>
      </c>
      <c r="F27685" s="4">
        <f t="shared" si="432"/>
        <v>755333.33333333337</v>
      </c>
    </row>
    <row r="27686" spans="1:6" x14ac:dyDescent="0.3">
      <c r="A27686" t="s">
        <v>27983</v>
      </c>
      <c r="B27686">
        <v>264000</v>
      </c>
      <c r="C27686">
        <v>2140650</v>
      </c>
      <c r="D27686">
        <v>2203110</v>
      </c>
      <c r="E27686">
        <v>1076280</v>
      </c>
      <c r="F27686" s="4">
        <f t="shared" si="432"/>
        <v>1806680</v>
      </c>
    </row>
    <row r="27687" spans="1:6" x14ac:dyDescent="0.3">
      <c r="A27687" t="s">
        <v>27984</v>
      </c>
      <c r="B27687">
        <v>2820050</v>
      </c>
      <c r="C27687">
        <v>0</v>
      </c>
      <c r="D27687">
        <v>0</v>
      </c>
      <c r="E27687">
        <v>0</v>
      </c>
      <c r="F27687" s="4">
        <f t="shared" si="432"/>
        <v>0</v>
      </c>
    </row>
    <row r="27688" spans="1:6" x14ac:dyDescent="0.3">
      <c r="A27688" t="s">
        <v>27985</v>
      </c>
      <c r="B27688">
        <v>1142950</v>
      </c>
      <c r="C27688">
        <v>1244300</v>
      </c>
      <c r="D27688">
        <v>0</v>
      </c>
      <c r="E27688">
        <v>1720560</v>
      </c>
      <c r="F27688" s="4">
        <f t="shared" si="432"/>
        <v>988286.66666666663</v>
      </c>
    </row>
    <row r="27689" spans="1:6" x14ac:dyDescent="0.3">
      <c r="A27689" t="s">
        <v>27986</v>
      </c>
      <c r="B27689">
        <v>0</v>
      </c>
      <c r="C27689">
        <v>0</v>
      </c>
      <c r="D27689">
        <v>509600</v>
      </c>
      <c r="E27689">
        <v>898690</v>
      </c>
      <c r="F27689" s="4">
        <f t="shared" si="432"/>
        <v>469430</v>
      </c>
    </row>
    <row r="27690" spans="1:6" x14ac:dyDescent="0.3">
      <c r="A27690" t="s">
        <v>27987</v>
      </c>
      <c r="B27690">
        <v>200480</v>
      </c>
      <c r="C27690">
        <v>0</v>
      </c>
      <c r="D27690">
        <v>1459420</v>
      </c>
      <c r="E27690">
        <v>2027100</v>
      </c>
      <c r="F27690" s="4">
        <f t="shared" si="432"/>
        <v>1162173.3333333333</v>
      </c>
    </row>
    <row r="27691" spans="1:6" x14ac:dyDescent="0.3">
      <c r="A27691" t="s">
        <v>27988</v>
      </c>
      <c r="B27691">
        <v>1498400</v>
      </c>
      <c r="C27691">
        <v>0</v>
      </c>
      <c r="D27691">
        <v>3676490</v>
      </c>
      <c r="E27691">
        <v>1678950</v>
      </c>
      <c r="F27691" s="4">
        <f t="shared" si="432"/>
        <v>1785146.6666666667</v>
      </c>
    </row>
    <row r="27692" spans="1:6" x14ac:dyDescent="0.3">
      <c r="A27692" t="s">
        <v>27989</v>
      </c>
      <c r="B27692">
        <v>0</v>
      </c>
      <c r="C27692">
        <v>3567920</v>
      </c>
      <c r="D27692">
        <v>5399360</v>
      </c>
      <c r="E27692">
        <v>4552440</v>
      </c>
      <c r="F27692" s="4">
        <f t="shared" si="432"/>
        <v>4506573.333333333</v>
      </c>
    </row>
    <row r="27693" spans="1:6" x14ac:dyDescent="0.3">
      <c r="A27693" t="s">
        <v>27990</v>
      </c>
      <c r="B27693">
        <v>160000</v>
      </c>
      <c r="C27693">
        <v>0</v>
      </c>
      <c r="D27693">
        <v>0</v>
      </c>
      <c r="E27693">
        <v>2751880</v>
      </c>
      <c r="F27693" s="4">
        <f t="shared" si="432"/>
        <v>917293.33333333337</v>
      </c>
    </row>
    <row r="27694" spans="1:6" x14ac:dyDescent="0.3">
      <c r="A27694" t="s">
        <v>27991</v>
      </c>
      <c r="B27694">
        <v>740000</v>
      </c>
      <c r="C27694">
        <v>0</v>
      </c>
      <c r="D27694">
        <v>0</v>
      </c>
      <c r="E27694">
        <v>0</v>
      </c>
      <c r="F27694" s="4">
        <f t="shared" si="432"/>
        <v>0</v>
      </c>
    </row>
    <row r="27695" spans="1:6" x14ac:dyDescent="0.3">
      <c r="A27695" t="s">
        <v>27992</v>
      </c>
      <c r="B27695">
        <v>612880</v>
      </c>
      <c r="C27695">
        <v>0</v>
      </c>
      <c r="D27695">
        <v>0</v>
      </c>
      <c r="E27695">
        <v>0</v>
      </c>
      <c r="F27695" s="4">
        <f t="shared" si="432"/>
        <v>0</v>
      </c>
    </row>
    <row r="27696" spans="1:6" x14ac:dyDescent="0.3">
      <c r="A27696" t="s">
        <v>27993</v>
      </c>
      <c r="B27696">
        <v>950950</v>
      </c>
      <c r="C27696">
        <v>0</v>
      </c>
      <c r="D27696">
        <v>0</v>
      </c>
      <c r="E27696">
        <v>976250</v>
      </c>
      <c r="F27696" s="4">
        <f t="shared" si="432"/>
        <v>325416.66666666669</v>
      </c>
    </row>
    <row r="27697" spans="1:6" x14ac:dyDescent="0.3">
      <c r="A27697" t="s">
        <v>27994</v>
      </c>
      <c r="B27697">
        <v>1340000</v>
      </c>
      <c r="C27697">
        <v>0</v>
      </c>
      <c r="D27697">
        <v>0</v>
      </c>
      <c r="E27697">
        <v>242880</v>
      </c>
      <c r="F27697" s="4">
        <f t="shared" si="432"/>
        <v>80960</v>
      </c>
    </row>
    <row r="27698" spans="1:6" x14ac:dyDescent="0.3">
      <c r="A27698" t="s">
        <v>27995</v>
      </c>
      <c r="B27698">
        <v>0</v>
      </c>
      <c r="C27698">
        <v>0</v>
      </c>
      <c r="D27698">
        <v>1729720</v>
      </c>
      <c r="E27698">
        <v>741650</v>
      </c>
      <c r="F27698" s="4">
        <f t="shared" si="432"/>
        <v>823790</v>
      </c>
    </row>
    <row r="27699" spans="1:6" x14ac:dyDescent="0.3">
      <c r="A27699" t="s">
        <v>27996</v>
      </c>
      <c r="B27699">
        <v>0</v>
      </c>
      <c r="C27699">
        <v>0</v>
      </c>
      <c r="D27699">
        <v>744690</v>
      </c>
      <c r="E27699">
        <v>0</v>
      </c>
      <c r="F27699" s="4">
        <f t="shared" si="432"/>
        <v>248230</v>
      </c>
    </row>
    <row r="27700" spans="1:6" x14ac:dyDescent="0.3">
      <c r="A27700" t="s">
        <v>27997</v>
      </c>
      <c r="B27700">
        <v>0</v>
      </c>
      <c r="C27700">
        <v>0</v>
      </c>
      <c r="D27700">
        <v>971250</v>
      </c>
      <c r="E27700">
        <v>0</v>
      </c>
      <c r="F27700" s="4">
        <f t="shared" si="432"/>
        <v>323750</v>
      </c>
    </row>
    <row r="27701" spans="1:6" x14ac:dyDescent="0.3">
      <c r="A27701" t="s">
        <v>27998</v>
      </c>
      <c r="B27701">
        <v>678860</v>
      </c>
      <c r="C27701">
        <v>0</v>
      </c>
      <c r="D27701">
        <v>0</v>
      </c>
      <c r="E27701">
        <v>0</v>
      </c>
      <c r="F27701" s="4">
        <f t="shared" si="432"/>
        <v>0</v>
      </c>
    </row>
    <row r="27702" spans="1:6" x14ac:dyDescent="0.3">
      <c r="A27702" t="s">
        <v>27999</v>
      </c>
      <c r="B27702">
        <v>0</v>
      </c>
      <c r="C27702">
        <v>300300</v>
      </c>
      <c r="D27702">
        <v>0</v>
      </c>
      <c r="E27702">
        <v>1335160</v>
      </c>
      <c r="F27702" s="4">
        <f t="shared" si="432"/>
        <v>545153.33333333337</v>
      </c>
    </row>
    <row r="27703" spans="1:6" x14ac:dyDescent="0.3">
      <c r="A27703" t="s">
        <v>28000</v>
      </c>
      <c r="B27703">
        <v>0</v>
      </c>
      <c r="C27703">
        <v>1103720</v>
      </c>
      <c r="D27703">
        <v>0</v>
      </c>
      <c r="E27703">
        <v>820000</v>
      </c>
      <c r="F27703" s="4">
        <f t="shared" si="432"/>
        <v>641240</v>
      </c>
    </row>
    <row r="27704" spans="1:6" x14ac:dyDescent="0.3">
      <c r="A27704" t="s">
        <v>28001</v>
      </c>
      <c r="B27704">
        <v>0</v>
      </c>
      <c r="C27704">
        <v>370000</v>
      </c>
      <c r="D27704">
        <v>0</v>
      </c>
      <c r="E27704">
        <v>820000</v>
      </c>
      <c r="F27704" s="4">
        <f t="shared" si="432"/>
        <v>396666.66666666669</v>
      </c>
    </row>
    <row r="27705" spans="1:6" x14ac:dyDescent="0.3">
      <c r="A27705" t="s">
        <v>28002</v>
      </c>
      <c r="B27705">
        <v>0</v>
      </c>
      <c r="C27705">
        <v>198900</v>
      </c>
      <c r="D27705">
        <v>0</v>
      </c>
      <c r="E27705">
        <v>0</v>
      </c>
      <c r="F27705" s="4">
        <f t="shared" si="432"/>
        <v>66300</v>
      </c>
    </row>
    <row r="27706" spans="1:6" x14ac:dyDescent="0.3">
      <c r="A27706" t="s">
        <v>28003</v>
      </c>
      <c r="B27706">
        <v>823900</v>
      </c>
      <c r="C27706">
        <v>0</v>
      </c>
      <c r="D27706">
        <v>0</v>
      </c>
      <c r="E27706">
        <v>0</v>
      </c>
      <c r="F27706" s="4">
        <f t="shared" si="432"/>
        <v>0</v>
      </c>
    </row>
    <row r="27707" spans="1:6" x14ac:dyDescent="0.3">
      <c r="A27707" t="s">
        <v>28004</v>
      </c>
      <c r="B27707">
        <v>0</v>
      </c>
      <c r="C27707">
        <v>1697150</v>
      </c>
      <c r="D27707">
        <v>0</v>
      </c>
      <c r="E27707">
        <v>2081170</v>
      </c>
      <c r="F27707" s="4">
        <f t="shared" si="432"/>
        <v>1259440</v>
      </c>
    </row>
    <row r="27708" spans="1:6" x14ac:dyDescent="0.3">
      <c r="A27708" t="s">
        <v>28005</v>
      </c>
      <c r="B27708">
        <v>0</v>
      </c>
      <c r="C27708">
        <v>1132950</v>
      </c>
      <c r="D27708">
        <v>0</v>
      </c>
      <c r="E27708">
        <v>0</v>
      </c>
      <c r="F27708" s="4">
        <f t="shared" si="432"/>
        <v>377650</v>
      </c>
    </row>
    <row r="27709" spans="1:6" x14ac:dyDescent="0.3">
      <c r="A27709" t="s">
        <v>28006</v>
      </c>
      <c r="B27709">
        <v>0</v>
      </c>
      <c r="C27709">
        <v>0</v>
      </c>
      <c r="D27709">
        <v>4142790</v>
      </c>
      <c r="E27709">
        <v>0</v>
      </c>
      <c r="F27709" s="4">
        <f t="shared" si="432"/>
        <v>1380930</v>
      </c>
    </row>
    <row r="27710" spans="1:6" x14ac:dyDescent="0.3">
      <c r="A27710" t="s">
        <v>28007</v>
      </c>
      <c r="B27710">
        <v>0</v>
      </c>
      <c r="C27710">
        <v>1350000</v>
      </c>
      <c r="D27710">
        <v>0</v>
      </c>
      <c r="E27710">
        <v>0</v>
      </c>
      <c r="F27710" s="4">
        <f t="shared" si="432"/>
        <v>450000</v>
      </c>
    </row>
    <row r="27711" spans="1:6" x14ac:dyDescent="0.3">
      <c r="A27711" t="s">
        <v>28008</v>
      </c>
      <c r="B27711">
        <v>0</v>
      </c>
      <c r="C27711">
        <v>230000</v>
      </c>
      <c r="D27711">
        <v>0</v>
      </c>
      <c r="E27711">
        <v>0</v>
      </c>
      <c r="F27711" s="4">
        <f t="shared" si="432"/>
        <v>76666.666666666672</v>
      </c>
    </row>
    <row r="27712" spans="1:6" x14ac:dyDescent="0.3">
      <c r="A27712" t="s">
        <v>326</v>
      </c>
      <c r="B27712">
        <v>0</v>
      </c>
      <c r="C27712">
        <v>0</v>
      </c>
      <c r="D27712">
        <v>1030180</v>
      </c>
      <c r="E27712">
        <v>0</v>
      </c>
      <c r="F27712" s="4">
        <f t="shared" si="432"/>
        <v>343393.33333333331</v>
      </c>
    </row>
    <row r="27713" spans="1:6" x14ac:dyDescent="0.3">
      <c r="A27713" t="s">
        <v>28009</v>
      </c>
      <c r="B27713">
        <v>0</v>
      </c>
      <c r="C27713">
        <v>229320</v>
      </c>
      <c r="D27713">
        <v>0</v>
      </c>
      <c r="E27713">
        <v>0</v>
      </c>
      <c r="F27713" s="4">
        <f t="shared" si="432"/>
        <v>76440</v>
      </c>
    </row>
    <row r="27714" spans="1:6" x14ac:dyDescent="0.3">
      <c r="A27714" t="s">
        <v>28010</v>
      </c>
      <c r="B27714">
        <v>0</v>
      </c>
      <c r="C27714">
        <v>160000</v>
      </c>
      <c r="D27714">
        <v>0</v>
      </c>
      <c r="E27714">
        <v>450560</v>
      </c>
      <c r="F27714" s="4">
        <f t="shared" si="432"/>
        <v>203520</v>
      </c>
    </row>
    <row r="27715" spans="1:6" x14ac:dyDescent="0.3">
      <c r="A27715" t="s">
        <v>28011</v>
      </c>
      <c r="B27715">
        <v>0</v>
      </c>
      <c r="C27715">
        <v>1086540</v>
      </c>
      <c r="D27715">
        <v>228000</v>
      </c>
      <c r="E27715">
        <v>839280</v>
      </c>
      <c r="F27715" s="4">
        <f t="shared" ref="F27715:F27778" si="433">SUM(C27715:E27715)/3</f>
        <v>717940</v>
      </c>
    </row>
    <row r="27716" spans="1:6" x14ac:dyDescent="0.3">
      <c r="A27716" t="s">
        <v>28012</v>
      </c>
      <c r="B27716">
        <v>1080400</v>
      </c>
      <c r="C27716">
        <v>2326480</v>
      </c>
      <c r="D27716">
        <v>305760</v>
      </c>
      <c r="E27716">
        <v>773600</v>
      </c>
      <c r="F27716" s="4">
        <f t="shared" si="433"/>
        <v>1135280</v>
      </c>
    </row>
    <row r="27717" spans="1:6" x14ac:dyDescent="0.3">
      <c r="A27717" t="s">
        <v>28013</v>
      </c>
      <c r="B27717">
        <v>593320</v>
      </c>
      <c r="C27717">
        <v>0</v>
      </c>
      <c r="D27717">
        <v>0</v>
      </c>
      <c r="E27717">
        <v>357000</v>
      </c>
      <c r="F27717" s="4">
        <f t="shared" si="433"/>
        <v>119000</v>
      </c>
    </row>
    <row r="27718" spans="1:6" x14ac:dyDescent="0.3">
      <c r="A27718" t="s">
        <v>28014</v>
      </c>
      <c r="B27718">
        <v>0</v>
      </c>
      <c r="C27718">
        <v>1769670</v>
      </c>
      <c r="D27718">
        <v>0</v>
      </c>
      <c r="E27718">
        <v>1075620</v>
      </c>
      <c r="F27718" s="4">
        <f t="shared" si="433"/>
        <v>948430</v>
      </c>
    </row>
    <row r="27719" spans="1:6" x14ac:dyDescent="0.3">
      <c r="A27719" t="s">
        <v>28015</v>
      </c>
      <c r="B27719">
        <v>0</v>
      </c>
      <c r="C27719">
        <v>0</v>
      </c>
      <c r="D27719">
        <v>623350</v>
      </c>
      <c r="E27719">
        <v>1037400</v>
      </c>
      <c r="F27719" s="4">
        <f t="shared" si="433"/>
        <v>553583.33333333337</v>
      </c>
    </row>
    <row r="27720" spans="1:6" x14ac:dyDescent="0.3">
      <c r="A27720" t="s">
        <v>28016</v>
      </c>
      <c r="B27720">
        <v>1100360</v>
      </c>
      <c r="C27720">
        <v>0</v>
      </c>
      <c r="D27720">
        <v>0</v>
      </c>
      <c r="E27720">
        <v>0</v>
      </c>
      <c r="F27720" s="4">
        <f t="shared" si="433"/>
        <v>0</v>
      </c>
    </row>
    <row r="27721" spans="1:6" x14ac:dyDescent="0.3">
      <c r="A27721" t="s">
        <v>28017</v>
      </c>
      <c r="B27721">
        <v>296660</v>
      </c>
      <c r="C27721">
        <v>0</v>
      </c>
      <c r="D27721">
        <v>0</v>
      </c>
      <c r="E27721">
        <v>386000</v>
      </c>
      <c r="F27721" s="4">
        <f t="shared" si="433"/>
        <v>128666.66666666667</v>
      </c>
    </row>
    <row r="27722" spans="1:6" x14ac:dyDescent="0.3">
      <c r="A27722" t="s">
        <v>28018</v>
      </c>
      <c r="B27722">
        <v>1062300</v>
      </c>
      <c r="C27722">
        <v>0</v>
      </c>
      <c r="D27722">
        <v>1187750</v>
      </c>
      <c r="E27722">
        <v>1204560</v>
      </c>
      <c r="F27722" s="4">
        <f t="shared" si="433"/>
        <v>797436.66666666663</v>
      </c>
    </row>
    <row r="27723" spans="1:6" x14ac:dyDescent="0.3">
      <c r="A27723" t="s">
        <v>28019</v>
      </c>
      <c r="B27723">
        <v>0</v>
      </c>
      <c r="C27723">
        <v>740000</v>
      </c>
      <c r="D27723">
        <v>0</v>
      </c>
      <c r="E27723">
        <v>0</v>
      </c>
      <c r="F27723" s="4">
        <f t="shared" si="433"/>
        <v>246666.66666666666</v>
      </c>
    </row>
    <row r="27724" spans="1:6" x14ac:dyDescent="0.3">
      <c r="A27724" t="s">
        <v>28020</v>
      </c>
      <c r="B27724">
        <v>0</v>
      </c>
      <c r="C27724">
        <v>1014190</v>
      </c>
      <c r="D27724">
        <v>0</v>
      </c>
      <c r="E27724">
        <v>0</v>
      </c>
      <c r="F27724" s="4">
        <f t="shared" si="433"/>
        <v>338063.33333333331</v>
      </c>
    </row>
    <row r="27725" spans="1:6" x14ac:dyDescent="0.3">
      <c r="A27725" t="s">
        <v>28021</v>
      </c>
      <c r="B27725">
        <v>0</v>
      </c>
      <c r="C27725">
        <v>0</v>
      </c>
      <c r="D27725">
        <v>1168440</v>
      </c>
      <c r="E27725">
        <v>0</v>
      </c>
      <c r="F27725" s="4">
        <f t="shared" si="433"/>
        <v>389480</v>
      </c>
    </row>
    <row r="27726" spans="1:6" x14ac:dyDescent="0.3">
      <c r="A27726" t="s">
        <v>28022</v>
      </c>
      <c r="B27726">
        <v>0</v>
      </c>
      <c r="C27726">
        <v>0</v>
      </c>
      <c r="D27726">
        <v>2264250</v>
      </c>
      <c r="E27726">
        <v>1553370</v>
      </c>
      <c r="F27726" s="4">
        <f t="shared" si="433"/>
        <v>1272540</v>
      </c>
    </row>
    <row r="27727" spans="1:6" x14ac:dyDescent="0.3">
      <c r="A27727" t="s">
        <v>28023</v>
      </c>
      <c r="B27727">
        <v>0</v>
      </c>
      <c r="C27727">
        <v>0</v>
      </c>
      <c r="D27727">
        <v>760720</v>
      </c>
      <c r="E27727">
        <v>0</v>
      </c>
      <c r="F27727" s="4">
        <f t="shared" si="433"/>
        <v>253573.33333333334</v>
      </c>
    </row>
    <row r="27728" spans="1:6" x14ac:dyDescent="0.3">
      <c r="A27728" t="s">
        <v>28024</v>
      </c>
      <c r="B27728">
        <v>438240</v>
      </c>
      <c r="C27728">
        <v>370000</v>
      </c>
      <c r="D27728">
        <v>0</v>
      </c>
      <c r="E27728">
        <v>450560</v>
      </c>
      <c r="F27728" s="4">
        <f t="shared" si="433"/>
        <v>273520</v>
      </c>
    </row>
    <row r="27729" spans="1:6" x14ac:dyDescent="0.3">
      <c r="A27729" t="s">
        <v>28025</v>
      </c>
      <c r="B27729">
        <v>411950</v>
      </c>
      <c r="C27729">
        <v>0</v>
      </c>
      <c r="D27729">
        <v>0</v>
      </c>
      <c r="E27729">
        <v>1201000</v>
      </c>
      <c r="F27729" s="4">
        <f t="shared" si="433"/>
        <v>400333.33333333331</v>
      </c>
    </row>
    <row r="27730" spans="1:6" x14ac:dyDescent="0.3">
      <c r="A27730" t="s">
        <v>28026</v>
      </c>
      <c r="B27730">
        <v>6945700</v>
      </c>
      <c r="C27730">
        <v>21534000</v>
      </c>
      <c r="D27730">
        <v>34410000</v>
      </c>
      <c r="E27730">
        <v>0</v>
      </c>
      <c r="F27730" s="4">
        <f t="shared" si="433"/>
        <v>18648000</v>
      </c>
    </row>
    <row r="27731" spans="1:6" x14ac:dyDescent="0.3">
      <c r="A27731" t="s">
        <v>28027</v>
      </c>
      <c r="B27731">
        <v>507500</v>
      </c>
      <c r="C27731">
        <v>573300</v>
      </c>
      <c r="D27731">
        <v>0</v>
      </c>
      <c r="E27731">
        <v>0</v>
      </c>
      <c r="F27731" s="4">
        <f t="shared" si="433"/>
        <v>191100</v>
      </c>
    </row>
    <row r="27732" spans="1:6" x14ac:dyDescent="0.3">
      <c r="A27732" t="s">
        <v>28028</v>
      </c>
      <c r="B27732">
        <v>0</v>
      </c>
      <c r="C27732">
        <v>300300</v>
      </c>
      <c r="D27732">
        <v>0</v>
      </c>
      <c r="E27732">
        <v>0</v>
      </c>
      <c r="F27732" s="4">
        <f t="shared" si="433"/>
        <v>100100</v>
      </c>
    </row>
    <row r="27733" spans="1:6" x14ac:dyDescent="0.3">
      <c r="A27733" t="s">
        <v>28029</v>
      </c>
      <c r="B27733">
        <v>0</v>
      </c>
      <c r="C27733">
        <v>1294880</v>
      </c>
      <c r="D27733">
        <v>820000</v>
      </c>
      <c r="E27733">
        <v>453280</v>
      </c>
      <c r="F27733" s="4">
        <f t="shared" si="433"/>
        <v>856053.33333333337</v>
      </c>
    </row>
    <row r="27734" spans="1:6" x14ac:dyDescent="0.3">
      <c r="A27734" t="s">
        <v>28030</v>
      </c>
      <c r="B27734">
        <v>0</v>
      </c>
      <c r="C27734">
        <v>257730</v>
      </c>
      <c r="D27734">
        <v>0</v>
      </c>
      <c r="E27734">
        <v>0</v>
      </c>
      <c r="F27734" s="4">
        <f t="shared" si="433"/>
        <v>85910</v>
      </c>
    </row>
    <row r="27735" spans="1:6" x14ac:dyDescent="0.3">
      <c r="A27735" t="s">
        <v>28031</v>
      </c>
      <c r="B27735">
        <v>382200</v>
      </c>
      <c r="C27735">
        <v>0</v>
      </c>
      <c r="D27735">
        <v>0</v>
      </c>
      <c r="E27735">
        <v>0</v>
      </c>
      <c r="F27735" s="4">
        <f t="shared" si="433"/>
        <v>0</v>
      </c>
    </row>
    <row r="27736" spans="1:6" x14ac:dyDescent="0.3">
      <c r="A27736" t="s">
        <v>28032</v>
      </c>
      <c r="B27736">
        <v>1255000</v>
      </c>
      <c r="C27736">
        <v>1436540</v>
      </c>
      <c r="D27736">
        <v>0</v>
      </c>
      <c r="E27736">
        <v>600760</v>
      </c>
      <c r="F27736" s="4">
        <f t="shared" si="433"/>
        <v>679100</v>
      </c>
    </row>
    <row r="27737" spans="1:6" x14ac:dyDescent="0.3">
      <c r="A27737" t="s">
        <v>28033</v>
      </c>
      <c r="B27737">
        <v>0</v>
      </c>
      <c r="C27737">
        <v>434220</v>
      </c>
      <c r="D27737">
        <v>0</v>
      </c>
      <c r="E27737">
        <v>2007270</v>
      </c>
      <c r="F27737" s="4">
        <f t="shared" si="433"/>
        <v>813830</v>
      </c>
    </row>
    <row r="27738" spans="1:6" x14ac:dyDescent="0.3">
      <c r="A27738" t="s">
        <v>28034</v>
      </c>
      <c r="B27738">
        <v>700700</v>
      </c>
      <c r="C27738">
        <v>2299750</v>
      </c>
      <c r="D27738">
        <v>1101100</v>
      </c>
      <c r="E27738">
        <v>1126580</v>
      </c>
      <c r="F27738" s="4">
        <f t="shared" si="433"/>
        <v>1509143.3333333333</v>
      </c>
    </row>
    <row r="27739" spans="1:6" x14ac:dyDescent="0.3">
      <c r="A27739" t="s">
        <v>28035</v>
      </c>
      <c r="B27739">
        <v>0</v>
      </c>
      <c r="C27739">
        <v>1908560</v>
      </c>
      <c r="D27739">
        <v>0</v>
      </c>
      <c r="E27739">
        <v>0</v>
      </c>
      <c r="F27739" s="4">
        <f t="shared" si="433"/>
        <v>636186.66666666663</v>
      </c>
    </row>
    <row r="27740" spans="1:6" x14ac:dyDescent="0.3">
      <c r="A27740" t="s">
        <v>28036</v>
      </c>
      <c r="B27740">
        <v>0</v>
      </c>
      <c r="C27740">
        <v>0</v>
      </c>
      <c r="D27740">
        <v>540540</v>
      </c>
      <c r="E27740">
        <v>333060</v>
      </c>
      <c r="F27740" s="4">
        <f t="shared" si="433"/>
        <v>291200</v>
      </c>
    </row>
    <row r="27741" spans="1:6" x14ac:dyDescent="0.3">
      <c r="A27741" t="s">
        <v>28037</v>
      </c>
      <c r="B27741">
        <v>0</v>
      </c>
      <c r="C27741">
        <v>0</v>
      </c>
      <c r="D27741">
        <v>1007370</v>
      </c>
      <c r="E27741">
        <v>0</v>
      </c>
      <c r="F27741" s="4">
        <f t="shared" si="433"/>
        <v>335790</v>
      </c>
    </row>
    <row r="27742" spans="1:6" x14ac:dyDescent="0.3">
      <c r="A27742" t="s">
        <v>28038</v>
      </c>
      <c r="B27742">
        <v>0</v>
      </c>
      <c r="C27742">
        <v>0</v>
      </c>
      <c r="D27742">
        <v>394000</v>
      </c>
      <c r="E27742">
        <v>0</v>
      </c>
      <c r="F27742" s="4">
        <f t="shared" si="433"/>
        <v>131333.33333333334</v>
      </c>
    </row>
    <row r="27743" spans="1:6" x14ac:dyDescent="0.3">
      <c r="A27743" t="s">
        <v>28039</v>
      </c>
      <c r="B27743">
        <v>0</v>
      </c>
      <c r="C27743">
        <v>0</v>
      </c>
      <c r="D27743">
        <v>557040</v>
      </c>
      <c r="E27743">
        <v>0</v>
      </c>
      <c r="F27743" s="4">
        <f t="shared" si="433"/>
        <v>185680</v>
      </c>
    </row>
    <row r="27744" spans="1:6" x14ac:dyDescent="0.3">
      <c r="A27744" t="s">
        <v>601</v>
      </c>
      <c r="B27744">
        <v>0</v>
      </c>
      <c r="C27744">
        <v>810900</v>
      </c>
      <c r="D27744">
        <v>0</v>
      </c>
      <c r="E27744">
        <v>0</v>
      </c>
      <c r="F27744" s="4">
        <f t="shared" si="433"/>
        <v>270300</v>
      </c>
    </row>
    <row r="27745" spans="1:6" x14ac:dyDescent="0.3">
      <c r="A27745" t="s">
        <v>28040</v>
      </c>
      <c r="B27745">
        <v>0</v>
      </c>
      <c r="C27745">
        <v>0</v>
      </c>
      <c r="D27745">
        <v>322140</v>
      </c>
      <c r="E27745">
        <v>1275800</v>
      </c>
      <c r="F27745" s="4">
        <f t="shared" si="433"/>
        <v>532646.66666666663</v>
      </c>
    </row>
    <row r="27746" spans="1:6" x14ac:dyDescent="0.3">
      <c r="A27746" t="s">
        <v>28041</v>
      </c>
      <c r="B27746">
        <v>0</v>
      </c>
      <c r="C27746">
        <v>0</v>
      </c>
      <c r="D27746">
        <v>297500</v>
      </c>
      <c r="E27746">
        <v>0</v>
      </c>
      <c r="F27746" s="4">
        <f t="shared" si="433"/>
        <v>99166.666666666672</v>
      </c>
    </row>
    <row r="27747" spans="1:6" x14ac:dyDescent="0.3">
      <c r="A27747" t="s">
        <v>28042</v>
      </c>
      <c r="B27747">
        <v>0</v>
      </c>
      <c r="C27747">
        <v>0</v>
      </c>
      <c r="D27747">
        <v>1186460</v>
      </c>
      <c r="E27747">
        <v>867960</v>
      </c>
      <c r="F27747" s="4">
        <f t="shared" si="433"/>
        <v>684806.66666666663</v>
      </c>
    </row>
    <row r="27748" spans="1:6" x14ac:dyDescent="0.3">
      <c r="A27748" t="s">
        <v>28043</v>
      </c>
      <c r="B27748">
        <v>0</v>
      </c>
      <c r="C27748">
        <v>0</v>
      </c>
      <c r="D27748">
        <v>570500</v>
      </c>
      <c r="E27748">
        <v>0</v>
      </c>
      <c r="F27748" s="4">
        <f t="shared" si="433"/>
        <v>190166.66666666666</v>
      </c>
    </row>
    <row r="27749" spans="1:6" x14ac:dyDescent="0.3">
      <c r="A27749" t="s">
        <v>28044</v>
      </c>
      <c r="B27749">
        <v>308000</v>
      </c>
      <c r="C27749">
        <v>0</v>
      </c>
      <c r="D27749">
        <v>0</v>
      </c>
      <c r="E27749">
        <v>402000</v>
      </c>
      <c r="F27749" s="4">
        <f t="shared" si="433"/>
        <v>134000</v>
      </c>
    </row>
    <row r="27750" spans="1:6" x14ac:dyDescent="0.3">
      <c r="A27750" t="s">
        <v>28045</v>
      </c>
      <c r="B27750">
        <v>0</v>
      </c>
      <c r="C27750">
        <v>2655150</v>
      </c>
      <c r="D27750">
        <v>0</v>
      </c>
      <c r="E27750">
        <v>0</v>
      </c>
      <c r="F27750" s="4">
        <f t="shared" si="433"/>
        <v>885050</v>
      </c>
    </row>
    <row r="27751" spans="1:6" x14ac:dyDescent="0.3">
      <c r="A27751" t="s">
        <v>28046</v>
      </c>
      <c r="B27751">
        <v>1132700</v>
      </c>
      <c r="C27751">
        <v>0</v>
      </c>
      <c r="D27751">
        <v>1480000</v>
      </c>
      <c r="E27751">
        <v>804000</v>
      </c>
      <c r="F27751" s="4">
        <f t="shared" si="433"/>
        <v>761333.33333333337</v>
      </c>
    </row>
    <row r="27752" spans="1:6" x14ac:dyDescent="0.3">
      <c r="A27752" t="s">
        <v>28047</v>
      </c>
      <c r="B27752">
        <v>0</v>
      </c>
      <c r="C27752">
        <v>0</v>
      </c>
      <c r="D27752">
        <v>3766490</v>
      </c>
      <c r="E27752">
        <v>0</v>
      </c>
      <c r="F27752" s="4">
        <f t="shared" si="433"/>
        <v>1255496.6666666667</v>
      </c>
    </row>
    <row r="27753" spans="1:6" x14ac:dyDescent="0.3">
      <c r="A27753" t="s">
        <v>28048</v>
      </c>
      <c r="B27753">
        <v>0</v>
      </c>
      <c r="C27753">
        <v>528300</v>
      </c>
      <c r="D27753">
        <v>0</v>
      </c>
      <c r="E27753">
        <v>0</v>
      </c>
      <c r="F27753" s="4">
        <f t="shared" si="433"/>
        <v>176100</v>
      </c>
    </row>
    <row r="27754" spans="1:6" x14ac:dyDescent="0.3">
      <c r="A27754" t="s">
        <v>28049</v>
      </c>
      <c r="B27754">
        <v>0</v>
      </c>
      <c r="C27754">
        <v>612200</v>
      </c>
      <c r="D27754">
        <v>0</v>
      </c>
      <c r="E27754">
        <v>0</v>
      </c>
      <c r="F27754" s="4">
        <f t="shared" si="433"/>
        <v>204066.66666666666</v>
      </c>
    </row>
    <row r="27755" spans="1:6" x14ac:dyDescent="0.3">
      <c r="A27755" t="s">
        <v>28050</v>
      </c>
      <c r="B27755">
        <v>0</v>
      </c>
      <c r="C27755">
        <v>0</v>
      </c>
      <c r="D27755">
        <v>481440</v>
      </c>
      <c r="E27755">
        <v>0</v>
      </c>
      <c r="F27755" s="4">
        <f t="shared" si="433"/>
        <v>160480</v>
      </c>
    </row>
    <row r="27756" spans="1:6" x14ac:dyDescent="0.3">
      <c r="A27756" t="s">
        <v>28051</v>
      </c>
      <c r="B27756">
        <v>0</v>
      </c>
      <c r="C27756">
        <v>1673940</v>
      </c>
      <c r="D27756">
        <v>0</v>
      </c>
      <c r="E27756">
        <v>1230730</v>
      </c>
      <c r="F27756" s="4">
        <f t="shared" si="433"/>
        <v>968223.33333333337</v>
      </c>
    </row>
    <row r="27757" spans="1:6" x14ac:dyDescent="0.3">
      <c r="A27757" t="s">
        <v>28052</v>
      </c>
      <c r="B27757">
        <v>588770</v>
      </c>
      <c r="C27757">
        <v>0</v>
      </c>
      <c r="D27757">
        <v>242880</v>
      </c>
      <c r="E27757">
        <v>1214850</v>
      </c>
      <c r="F27757" s="4">
        <f t="shared" si="433"/>
        <v>485910</v>
      </c>
    </row>
    <row r="27758" spans="1:6" x14ac:dyDescent="0.3">
      <c r="A27758" t="s">
        <v>28053</v>
      </c>
      <c r="B27758">
        <v>1554660</v>
      </c>
      <c r="C27758">
        <v>0</v>
      </c>
      <c r="D27758">
        <v>0</v>
      </c>
      <c r="E27758">
        <v>0</v>
      </c>
      <c r="F27758" s="4">
        <f t="shared" si="433"/>
        <v>0</v>
      </c>
    </row>
    <row r="27759" spans="1:6" x14ac:dyDescent="0.3">
      <c r="A27759" t="s">
        <v>28054</v>
      </c>
      <c r="B27759">
        <v>0</v>
      </c>
      <c r="C27759">
        <v>700000</v>
      </c>
      <c r="D27759">
        <v>0</v>
      </c>
      <c r="E27759">
        <v>0</v>
      </c>
      <c r="F27759" s="4">
        <f t="shared" si="433"/>
        <v>233333.33333333334</v>
      </c>
    </row>
    <row r="27760" spans="1:6" x14ac:dyDescent="0.3">
      <c r="A27760" t="s">
        <v>28055</v>
      </c>
      <c r="B27760">
        <v>0</v>
      </c>
      <c r="C27760">
        <v>0</v>
      </c>
      <c r="D27760">
        <v>540540</v>
      </c>
      <c r="E27760">
        <v>453280</v>
      </c>
      <c r="F27760" s="4">
        <f t="shared" si="433"/>
        <v>331273.33333333331</v>
      </c>
    </row>
    <row r="27761" spans="1:6" x14ac:dyDescent="0.3">
      <c r="A27761" t="s">
        <v>28056</v>
      </c>
      <c r="B27761">
        <v>256000</v>
      </c>
      <c r="C27761">
        <v>0</v>
      </c>
      <c r="D27761">
        <v>0</v>
      </c>
      <c r="E27761">
        <v>1456100</v>
      </c>
      <c r="F27761" s="4">
        <f t="shared" si="433"/>
        <v>485366.66666666669</v>
      </c>
    </row>
    <row r="27762" spans="1:6" x14ac:dyDescent="0.3">
      <c r="A27762" t="s">
        <v>28057</v>
      </c>
      <c r="B27762">
        <v>0</v>
      </c>
      <c r="C27762">
        <v>724900</v>
      </c>
      <c r="D27762">
        <v>0</v>
      </c>
      <c r="E27762">
        <v>1069250</v>
      </c>
      <c r="F27762" s="4">
        <f t="shared" si="433"/>
        <v>598050</v>
      </c>
    </row>
    <row r="27763" spans="1:6" x14ac:dyDescent="0.3">
      <c r="A27763" t="s">
        <v>28058</v>
      </c>
      <c r="B27763">
        <v>994350</v>
      </c>
      <c r="C27763">
        <v>0</v>
      </c>
      <c r="D27763">
        <v>2381000</v>
      </c>
      <c r="E27763">
        <v>0</v>
      </c>
      <c r="F27763" s="4">
        <f t="shared" si="433"/>
        <v>793666.66666666663</v>
      </c>
    </row>
    <row r="27764" spans="1:6" x14ac:dyDescent="0.3">
      <c r="A27764" t="s">
        <v>28059</v>
      </c>
      <c r="B27764">
        <v>256000</v>
      </c>
      <c r="C27764">
        <v>0</v>
      </c>
      <c r="D27764">
        <v>0</v>
      </c>
      <c r="E27764">
        <v>2333400</v>
      </c>
      <c r="F27764" s="4">
        <f t="shared" si="433"/>
        <v>777800</v>
      </c>
    </row>
    <row r="27765" spans="1:6" x14ac:dyDescent="0.3">
      <c r="A27765" t="s">
        <v>28060</v>
      </c>
      <c r="B27765">
        <v>0</v>
      </c>
      <c r="C27765">
        <v>0</v>
      </c>
      <c r="D27765">
        <v>682000</v>
      </c>
      <c r="E27765">
        <v>386000</v>
      </c>
      <c r="F27765" s="4">
        <f t="shared" si="433"/>
        <v>356000</v>
      </c>
    </row>
    <row r="27766" spans="1:6" x14ac:dyDescent="0.3">
      <c r="A27766" t="s">
        <v>28061</v>
      </c>
      <c r="B27766">
        <v>0</v>
      </c>
      <c r="C27766">
        <v>0</v>
      </c>
      <c r="D27766">
        <v>1231840</v>
      </c>
      <c r="E27766">
        <v>0</v>
      </c>
      <c r="F27766" s="4">
        <f t="shared" si="433"/>
        <v>410613.33333333331</v>
      </c>
    </row>
    <row r="27767" spans="1:6" x14ac:dyDescent="0.3">
      <c r="A27767" t="s">
        <v>28062</v>
      </c>
      <c r="B27767">
        <v>740000</v>
      </c>
      <c r="C27767">
        <v>466340</v>
      </c>
      <c r="D27767">
        <v>1251250</v>
      </c>
      <c r="E27767">
        <v>0</v>
      </c>
      <c r="F27767" s="4">
        <f t="shared" si="433"/>
        <v>572530</v>
      </c>
    </row>
    <row r="27768" spans="1:6" x14ac:dyDescent="0.3">
      <c r="A27768" t="s">
        <v>28063</v>
      </c>
      <c r="B27768">
        <v>305000</v>
      </c>
      <c r="C27768">
        <v>0</v>
      </c>
      <c r="D27768">
        <v>0</v>
      </c>
      <c r="E27768">
        <v>0</v>
      </c>
      <c r="F27768" s="4">
        <f t="shared" si="433"/>
        <v>0</v>
      </c>
    </row>
    <row r="27769" spans="1:6" x14ac:dyDescent="0.3">
      <c r="A27769" t="s">
        <v>28064</v>
      </c>
      <c r="B27769">
        <v>1151950</v>
      </c>
      <c r="C27769">
        <v>0</v>
      </c>
      <c r="D27769">
        <v>0</v>
      </c>
      <c r="E27769">
        <v>0</v>
      </c>
      <c r="F27769" s="4">
        <f t="shared" si="433"/>
        <v>0</v>
      </c>
    </row>
    <row r="27770" spans="1:6" x14ac:dyDescent="0.3">
      <c r="A27770" t="s">
        <v>28065</v>
      </c>
      <c r="B27770">
        <v>0</v>
      </c>
      <c r="C27770">
        <v>1480000</v>
      </c>
      <c r="D27770">
        <v>0</v>
      </c>
      <c r="E27770">
        <v>2504500</v>
      </c>
      <c r="F27770" s="4">
        <f t="shared" si="433"/>
        <v>1328166.6666666667</v>
      </c>
    </row>
    <row r="27771" spans="1:6" x14ac:dyDescent="0.3">
      <c r="A27771" t="s">
        <v>28066</v>
      </c>
      <c r="B27771">
        <v>0</v>
      </c>
      <c r="C27771">
        <v>501700</v>
      </c>
      <c r="D27771">
        <v>0</v>
      </c>
      <c r="E27771">
        <v>386000</v>
      </c>
      <c r="F27771" s="4">
        <f t="shared" si="433"/>
        <v>295900</v>
      </c>
    </row>
    <row r="27772" spans="1:6" x14ac:dyDescent="0.3">
      <c r="A27772" t="s">
        <v>28067</v>
      </c>
      <c r="B27772">
        <v>1062080</v>
      </c>
      <c r="C27772">
        <v>0</v>
      </c>
      <c r="D27772">
        <v>0</v>
      </c>
      <c r="E27772">
        <v>997520</v>
      </c>
      <c r="F27772" s="4">
        <f t="shared" si="433"/>
        <v>332506.66666666669</v>
      </c>
    </row>
    <row r="27773" spans="1:6" x14ac:dyDescent="0.3">
      <c r="A27773" t="s">
        <v>28068</v>
      </c>
      <c r="B27773">
        <v>0</v>
      </c>
      <c r="C27773">
        <v>0</v>
      </c>
      <c r="D27773">
        <v>2227490</v>
      </c>
      <c r="E27773">
        <v>0</v>
      </c>
      <c r="F27773" s="4">
        <f t="shared" si="433"/>
        <v>742496.66666666663</v>
      </c>
    </row>
    <row r="27774" spans="1:6" x14ac:dyDescent="0.3">
      <c r="A27774" t="s">
        <v>28069</v>
      </c>
      <c r="B27774">
        <v>0</v>
      </c>
      <c r="C27774">
        <v>1154400</v>
      </c>
      <c r="D27774">
        <v>0</v>
      </c>
      <c r="E27774">
        <v>0</v>
      </c>
      <c r="F27774" s="4">
        <f t="shared" si="433"/>
        <v>384800</v>
      </c>
    </row>
    <row r="27775" spans="1:6" x14ac:dyDescent="0.3">
      <c r="A27775" t="s">
        <v>28070</v>
      </c>
      <c r="B27775">
        <v>0</v>
      </c>
      <c r="C27775">
        <v>740850</v>
      </c>
      <c r="D27775">
        <v>0</v>
      </c>
      <c r="E27775">
        <v>1555000</v>
      </c>
      <c r="F27775" s="4">
        <f t="shared" si="433"/>
        <v>765283.33333333337</v>
      </c>
    </row>
    <row r="27776" spans="1:6" x14ac:dyDescent="0.3">
      <c r="A27776" t="s">
        <v>28071</v>
      </c>
      <c r="B27776">
        <v>0</v>
      </c>
      <c r="C27776">
        <v>2249440</v>
      </c>
      <c r="D27776">
        <v>1192100</v>
      </c>
      <c r="E27776">
        <v>2324770</v>
      </c>
      <c r="F27776" s="4">
        <f t="shared" si="433"/>
        <v>1922103.3333333333</v>
      </c>
    </row>
    <row r="27777" spans="1:6" x14ac:dyDescent="0.3">
      <c r="A27777" t="s">
        <v>28072</v>
      </c>
      <c r="B27777">
        <v>823200</v>
      </c>
      <c r="C27777">
        <v>0</v>
      </c>
      <c r="D27777">
        <v>0</v>
      </c>
      <c r="E27777">
        <v>0</v>
      </c>
      <c r="F27777" s="4">
        <f t="shared" si="433"/>
        <v>0</v>
      </c>
    </row>
    <row r="27778" spans="1:6" x14ac:dyDescent="0.3">
      <c r="A27778" t="s">
        <v>28073</v>
      </c>
      <c r="B27778">
        <v>1109830</v>
      </c>
      <c r="C27778">
        <v>0</v>
      </c>
      <c r="D27778">
        <v>0</v>
      </c>
      <c r="E27778">
        <v>386000</v>
      </c>
      <c r="F27778" s="4">
        <f t="shared" si="433"/>
        <v>128666.66666666667</v>
      </c>
    </row>
    <row r="27779" spans="1:6" x14ac:dyDescent="0.3">
      <c r="A27779" t="s">
        <v>28074</v>
      </c>
      <c r="B27779">
        <v>0</v>
      </c>
      <c r="C27779">
        <v>698800</v>
      </c>
      <c r="D27779">
        <v>0</v>
      </c>
      <c r="E27779">
        <v>0</v>
      </c>
      <c r="F27779" s="4">
        <f t="shared" ref="F27779:F27842" si="434">SUM(C27779:E27779)/3</f>
        <v>232933.33333333334</v>
      </c>
    </row>
    <row r="27780" spans="1:6" x14ac:dyDescent="0.3">
      <c r="A27780" t="s">
        <v>28075</v>
      </c>
      <c r="B27780">
        <v>411950</v>
      </c>
      <c r="C27780">
        <v>0</v>
      </c>
      <c r="D27780">
        <v>0</v>
      </c>
      <c r="E27780">
        <v>357000</v>
      </c>
      <c r="F27780" s="4">
        <f t="shared" si="434"/>
        <v>119000</v>
      </c>
    </row>
    <row r="27781" spans="1:6" x14ac:dyDescent="0.3">
      <c r="A27781" t="s">
        <v>28076</v>
      </c>
      <c r="B27781">
        <v>0</v>
      </c>
      <c r="C27781">
        <v>0</v>
      </c>
      <c r="D27781">
        <v>1072710</v>
      </c>
      <c r="E27781">
        <v>1169850</v>
      </c>
      <c r="F27781" s="4">
        <f t="shared" si="434"/>
        <v>747520</v>
      </c>
    </row>
    <row r="27782" spans="1:6" x14ac:dyDescent="0.3">
      <c r="A27782" t="s">
        <v>28077</v>
      </c>
      <c r="B27782">
        <v>0</v>
      </c>
      <c r="C27782">
        <v>955500</v>
      </c>
      <c r="D27782">
        <v>0</v>
      </c>
      <c r="E27782">
        <v>0</v>
      </c>
      <c r="F27782" s="4">
        <f t="shared" si="434"/>
        <v>318500</v>
      </c>
    </row>
    <row r="27783" spans="1:6" x14ac:dyDescent="0.3">
      <c r="A27783" t="s">
        <v>28078</v>
      </c>
      <c r="B27783">
        <v>835000</v>
      </c>
      <c r="C27783">
        <v>0</v>
      </c>
      <c r="D27783">
        <v>0</v>
      </c>
      <c r="E27783">
        <v>453280</v>
      </c>
      <c r="F27783" s="4">
        <f t="shared" si="434"/>
        <v>151093.33333333334</v>
      </c>
    </row>
    <row r="27784" spans="1:6" x14ac:dyDescent="0.3">
      <c r="A27784" t="s">
        <v>28079</v>
      </c>
      <c r="B27784">
        <v>411950</v>
      </c>
      <c r="C27784">
        <v>668850</v>
      </c>
      <c r="D27784">
        <v>0</v>
      </c>
      <c r="E27784">
        <v>0</v>
      </c>
      <c r="F27784" s="4">
        <f t="shared" si="434"/>
        <v>222950</v>
      </c>
    </row>
    <row r="27785" spans="1:6" x14ac:dyDescent="0.3">
      <c r="A27785" t="s">
        <v>28080</v>
      </c>
      <c r="B27785">
        <v>411950</v>
      </c>
      <c r="C27785">
        <v>0</v>
      </c>
      <c r="D27785">
        <v>0</v>
      </c>
      <c r="E27785">
        <v>0</v>
      </c>
      <c r="F27785" s="4">
        <f t="shared" si="434"/>
        <v>0</v>
      </c>
    </row>
    <row r="27786" spans="1:6" x14ac:dyDescent="0.3">
      <c r="A27786" t="s">
        <v>28081</v>
      </c>
      <c r="B27786">
        <v>0</v>
      </c>
      <c r="C27786">
        <v>1678900</v>
      </c>
      <c r="D27786">
        <v>0</v>
      </c>
      <c r="E27786">
        <v>0</v>
      </c>
      <c r="F27786" s="4">
        <f t="shared" si="434"/>
        <v>559633.33333333337</v>
      </c>
    </row>
    <row r="27787" spans="1:6" x14ac:dyDescent="0.3">
      <c r="A27787" t="s">
        <v>28082</v>
      </c>
      <c r="B27787">
        <v>0</v>
      </c>
      <c r="C27787">
        <v>230000</v>
      </c>
      <c r="D27787">
        <v>0</v>
      </c>
      <c r="E27787">
        <v>0</v>
      </c>
      <c r="F27787" s="4">
        <f t="shared" si="434"/>
        <v>76666.666666666672</v>
      </c>
    </row>
    <row r="27788" spans="1:6" x14ac:dyDescent="0.3">
      <c r="A27788" t="s">
        <v>28083</v>
      </c>
      <c r="B27788">
        <v>0</v>
      </c>
      <c r="C27788">
        <v>2140660</v>
      </c>
      <c r="D27788">
        <v>0</v>
      </c>
      <c r="E27788">
        <v>0</v>
      </c>
      <c r="F27788" s="4">
        <f t="shared" si="434"/>
        <v>713553.33333333337</v>
      </c>
    </row>
    <row r="27789" spans="1:6" x14ac:dyDescent="0.3">
      <c r="A27789" t="s">
        <v>28084</v>
      </c>
      <c r="B27789">
        <v>0</v>
      </c>
      <c r="C27789">
        <v>2640740</v>
      </c>
      <c r="D27789">
        <v>848120</v>
      </c>
      <c r="E27789">
        <v>589680</v>
      </c>
      <c r="F27789" s="4">
        <f t="shared" si="434"/>
        <v>1359513.3333333333</v>
      </c>
    </row>
    <row r="27790" spans="1:6" x14ac:dyDescent="0.3">
      <c r="A27790" t="s">
        <v>28085</v>
      </c>
      <c r="B27790">
        <v>0</v>
      </c>
      <c r="C27790">
        <v>1710000</v>
      </c>
      <c r="D27790">
        <v>0</v>
      </c>
      <c r="E27790">
        <v>0</v>
      </c>
      <c r="F27790" s="4">
        <f t="shared" si="434"/>
        <v>570000</v>
      </c>
    </row>
    <row r="27791" spans="1:6" x14ac:dyDescent="0.3">
      <c r="A27791" t="s">
        <v>28086</v>
      </c>
      <c r="B27791">
        <v>0</v>
      </c>
      <c r="C27791">
        <v>691600</v>
      </c>
      <c r="D27791">
        <v>0</v>
      </c>
      <c r="E27791">
        <v>0</v>
      </c>
      <c r="F27791" s="4">
        <f t="shared" si="434"/>
        <v>230533.33333333334</v>
      </c>
    </row>
    <row r="27792" spans="1:6" x14ac:dyDescent="0.3">
      <c r="A27792" t="s">
        <v>769</v>
      </c>
      <c r="B27792">
        <v>0</v>
      </c>
      <c r="C27792">
        <v>758940</v>
      </c>
      <c r="D27792">
        <v>0</v>
      </c>
      <c r="E27792">
        <v>0</v>
      </c>
      <c r="F27792" s="4">
        <f t="shared" si="434"/>
        <v>252980</v>
      </c>
    </row>
    <row r="27793" spans="1:6" x14ac:dyDescent="0.3">
      <c r="A27793" t="s">
        <v>28087</v>
      </c>
      <c r="B27793">
        <v>0</v>
      </c>
      <c r="C27793">
        <v>1179920</v>
      </c>
      <c r="D27793">
        <v>0</v>
      </c>
      <c r="E27793">
        <v>773500</v>
      </c>
      <c r="F27793" s="4">
        <f t="shared" si="434"/>
        <v>651140</v>
      </c>
    </row>
    <row r="27794" spans="1:6" x14ac:dyDescent="0.3">
      <c r="A27794" t="s">
        <v>28088</v>
      </c>
      <c r="B27794">
        <v>0</v>
      </c>
      <c r="C27794">
        <v>0</v>
      </c>
      <c r="D27794">
        <v>1077570</v>
      </c>
      <c r="E27794">
        <v>2140480</v>
      </c>
      <c r="F27794" s="4">
        <f t="shared" si="434"/>
        <v>1072683.3333333333</v>
      </c>
    </row>
    <row r="27795" spans="1:6" x14ac:dyDescent="0.3">
      <c r="A27795" t="s">
        <v>28089</v>
      </c>
      <c r="B27795">
        <v>1510480</v>
      </c>
      <c r="C27795">
        <v>0</v>
      </c>
      <c r="D27795">
        <v>0</v>
      </c>
      <c r="E27795">
        <v>1497820</v>
      </c>
      <c r="F27795" s="4">
        <f t="shared" si="434"/>
        <v>499273.33333333331</v>
      </c>
    </row>
    <row r="27796" spans="1:6" x14ac:dyDescent="0.3">
      <c r="A27796" t="s">
        <v>28090</v>
      </c>
      <c r="B27796">
        <v>0</v>
      </c>
      <c r="C27796">
        <v>0</v>
      </c>
      <c r="D27796">
        <v>1336640</v>
      </c>
      <c r="E27796">
        <v>0</v>
      </c>
      <c r="F27796" s="4">
        <f t="shared" si="434"/>
        <v>445546.66666666669</v>
      </c>
    </row>
    <row r="27797" spans="1:6" x14ac:dyDescent="0.3">
      <c r="A27797" t="s">
        <v>28091</v>
      </c>
      <c r="B27797">
        <v>0</v>
      </c>
      <c r="C27797">
        <v>0</v>
      </c>
      <c r="D27797">
        <v>1572390</v>
      </c>
      <c r="E27797">
        <v>0</v>
      </c>
      <c r="F27797" s="4">
        <f t="shared" si="434"/>
        <v>524130</v>
      </c>
    </row>
    <row r="27798" spans="1:6" x14ac:dyDescent="0.3">
      <c r="A27798" t="s">
        <v>28092</v>
      </c>
      <c r="B27798">
        <v>0</v>
      </c>
      <c r="C27798">
        <v>0</v>
      </c>
      <c r="D27798">
        <v>1934880</v>
      </c>
      <c r="E27798">
        <v>0</v>
      </c>
      <c r="F27798" s="4">
        <f t="shared" si="434"/>
        <v>644960</v>
      </c>
    </row>
    <row r="27799" spans="1:6" x14ac:dyDescent="0.3">
      <c r="A27799" t="s">
        <v>28093</v>
      </c>
      <c r="B27799">
        <v>0</v>
      </c>
      <c r="C27799">
        <v>569120</v>
      </c>
      <c r="D27799">
        <v>0</v>
      </c>
      <c r="E27799">
        <v>0</v>
      </c>
      <c r="F27799" s="4">
        <f t="shared" si="434"/>
        <v>189706.66666666666</v>
      </c>
    </row>
    <row r="27800" spans="1:6" x14ac:dyDescent="0.3">
      <c r="A27800" t="s">
        <v>28094</v>
      </c>
      <c r="B27800">
        <v>0</v>
      </c>
      <c r="C27800">
        <v>791700</v>
      </c>
      <c r="D27800">
        <v>971880</v>
      </c>
      <c r="E27800">
        <v>1050140</v>
      </c>
      <c r="F27800" s="4">
        <f t="shared" si="434"/>
        <v>937906.66666666663</v>
      </c>
    </row>
    <row r="27801" spans="1:6" x14ac:dyDescent="0.3">
      <c r="A27801" t="s">
        <v>28095</v>
      </c>
      <c r="B27801">
        <v>2011100</v>
      </c>
      <c r="C27801">
        <v>0</v>
      </c>
      <c r="D27801">
        <v>0</v>
      </c>
      <c r="E27801">
        <v>0</v>
      </c>
      <c r="F27801" s="4">
        <f t="shared" si="434"/>
        <v>0</v>
      </c>
    </row>
    <row r="27802" spans="1:6" x14ac:dyDescent="0.3">
      <c r="A27802" t="s">
        <v>28096</v>
      </c>
      <c r="B27802">
        <v>230000</v>
      </c>
      <c r="C27802">
        <v>0</v>
      </c>
      <c r="D27802">
        <v>0</v>
      </c>
      <c r="E27802">
        <v>455000</v>
      </c>
      <c r="F27802" s="4">
        <f t="shared" si="434"/>
        <v>151666.66666666666</v>
      </c>
    </row>
    <row r="27803" spans="1:6" x14ac:dyDescent="0.3">
      <c r="A27803" t="s">
        <v>28097</v>
      </c>
      <c r="B27803">
        <v>288000</v>
      </c>
      <c r="C27803">
        <v>0</v>
      </c>
      <c r="D27803">
        <v>1289840</v>
      </c>
      <c r="E27803">
        <v>410000</v>
      </c>
      <c r="F27803" s="4">
        <f t="shared" si="434"/>
        <v>566613.33333333337</v>
      </c>
    </row>
    <row r="27804" spans="1:6" x14ac:dyDescent="0.3">
      <c r="A27804" t="s">
        <v>28098</v>
      </c>
      <c r="B27804">
        <v>0</v>
      </c>
      <c r="C27804">
        <v>612000</v>
      </c>
      <c r="D27804">
        <v>281190</v>
      </c>
      <c r="E27804">
        <v>450560</v>
      </c>
      <c r="F27804" s="4">
        <f t="shared" si="434"/>
        <v>447916.66666666669</v>
      </c>
    </row>
    <row r="27805" spans="1:6" x14ac:dyDescent="0.3">
      <c r="A27805" t="s">
        <v>28099</v>
      </c>
      <c r="B27805">
        <v>0</v>
      </c>
      <c r="C27805">
        <v>1245790</v>
      </c>
      <c r="D27805">
        <v>0</v>
      </c>
      <c r="E27805">
        <v>386000</v>
      </c>
      <c r="F27805" s="4">
        <f t="shared" si="434"/>
        <v>543930</v>
      </c>
    </row>
    <row r="27806" spans="1:6" x14ac:dyDescent="0.3">
      <c r="A27806" t="s">
        <v>28100</v>
      </c>
      <c r="B27806">
        <v>0</v>
      </c>
      <c r="C27806">
        <v>0</v>
      </c>
      <c r="D27806">
        <v>634790</v>
      </c>
      <c r="E27806">
        <v>1137060</v>
      </c>
      <c r="F27806" s="4">
        <f t="shared" si="434"/>
        <v>590616.66666666663</v>
      </c>
    </row>
    <row r="27807" spans="1:6" x14ac:dyDescent="0.3">
      <c r="A27807" t="s">
        <v>28101</v>
      </c>
      <c r="B27807">
        <v>1914640</v>
      </c>
      <c r="C27807">
        <v>835550</v>
      </c>
      <c r="D27807">
        <v>0</v>
      </c>
      <c r="E27807">
        <v>2507490</v>
      </c>
      <c r="F27807" s="4">
        <f t="shared" si="434"/>
        <v>1114346.6666666667</v>
      </c>
    </row>
    <row r="27808" spans="1:6" x14ac:dyDescent="0.3">
      <c r="A27808" t="s">
        <v>28102</v>
      </c>
      <c r="B27808">
        <v>0</v>
      </c>
      <c r="C27808">
        <v>453200</v>
      </c>
      <c r="D27808">
        <v>0</v>
      </c>
      <c r="E27808">
        <v>453280</v>
      </c>
      <c r="F27808" s="4">
        <f t="shared" si="434"/>
        <v>302160</v>
      </c>
    </row>
    <row r="27809" spans="1:6" x14ac:dyDescent="0.3">
      <c r="A27809" t="s">
        <v>28103</v>
      </c>
      <c r="B27809">
        <v>0</v>
      </c>
      <c r="C27809">
        <v>960960</v>
      </c>
      <c r="D27809">
        <v>0</v>
      </c>
      <c r="E27809">
        <v>0</v>
      </c>
      <c r="F27809" s="4">
        <f t="shared" si="434"/>
        <v>320320</v>
      </c>
    </row>
    <row r="27810" spans="1:6" x14ac:dyDescent="0.3">
      <c r="A27810" t="s">
        <v>28104</v>
      </c>
      <c r="B27810">
        <v>1870100</v>
      </c>
      <c r="C27810">
        <v>0</v>
      </c>
      <c r="D27810">
        <v>0</v>
      </c>
      <c r="E27810">
        <v>0</v>
      </c>
      <c r="F27810" s="4">
        <f t="shared" si="434"/>
        <v>0</v>
      </c>
    </row>
    <row r="27811" spans="1:6" x14ac:dyDescent="0.3">
      <c r="A27811" t="s">
        <v>28105</v>
      </c>
      <c r="B27811">
        <v>5825150</v>
      </c>
      <c r="C27811">
        <v>0</v>
      </c>
      <c r="D27811">
        <v>0</v>
      </c>
      <c r="E27811">
        <v>2287740</v>
      </c>
      <c r="F27811" s="4">
        <f t="shared" si="434"/>
        <v>762580</v>
      </c>
    </row>
    <row r="27812" spans="1:6" x14ac:dyDescent="0.3">
      <c r="A27812" t="s">
        <v>28106</v>
      </c>
      <c r="B27812">
        <v>0</v>
      </c>
      <c r="C27812">
        <v>1590220</v>
      </c>
      <c r="D27812">
        <v>0</v>
      </c>
      <c r="E27812">
        <v>382200</v>
      </c>
      <c r="F27812" s="4">
        <f t="shared" si="434"/>
        <v>657473.33333333337</v>
      </c>
    </row>
    <row r="27813" spans="1:6" x14ac:dyDescent="0.3">
      <c r="A27813" t="s">
        <v>28107</v>
      </c>
      <c r="B27813">
        <v>0</v>
      </c>
      <c r="C27813">
        <v>0</v>
      </c>
      <c r="D27813">
        <v>1258530</v>
      </c>
      <c r="E27813">
        <v>0</v>
      </c>
      <c r="F27813" s="4">
        <f t="shared" si="434"/>
        <v>419510</v>
      </c>
    </row>
    <row r="27814" spans="1:6" x14ac:dyDescent="0.3">
      <c r="A27814" t="s">
        <v>440</v>
      </c>
      <c r="B27814">
        <v>0</v>
      </c>
      <c r="C27814">
        <v>2007880</v>
      </c>
      <c r="D27814">
        <v>1250340</v>
      </c>
      <c r="E27814">
        <v>896350</v>
      </c>
      <c r="F27814" s="4">
        <f t="shared" si="434"/>
        <v>1384856.6666666667</v>
      </c>
    </row>
    <row r="27815" spans="1:6" x14ac:dyDescent="0.3">
      <c r="A27815" t="s">
        <v>28108</v>
      </c>
      <c r="B27815">
        <v>316680</v>
      </c>
      <c r="C27815">
        <v>0</v>
      </c>
      <c r="D27815">
        <v>0</v>
      </c>
      <c r="E27815">
        <v>1396850</v>
      </c>
      <c r="F27815" s="4">
        <f t="shared" si="434"/>
        <v>465616.66666666669</v>
      </c>
    </row>
    <row r="27816" spans="1:6" x14ac:dyDescent="0.3">
      <c r="A27816" t="s">
        <v>28109</v>
      </c>
      <c r="B27816">
        <v>0</v>
      </c>
      <c r="C27816">
        <v>1091730</v>
      </c>
      <c r="D27816">
        <v>0</v>
      </c>
      <c r="E27816">
        <v>234600</v>
      </c>
      <c r="F27816" s="4">
        <f t="shared" si="434"/>
        <v>442110</v>
      </c>
    </row>
    <row r="27817" spans="1:6" x14ac:dyDescent="0.3">
      <c r="A27817" t="s">
        <v>28110</v>
      </c>
      <c r="B27817">
        <v>0</v>
      </c>
      <c r="C27817">
        <v>0</v>
      </c>
      <c r="D27817">
        <v>512330</v>
      </c>
      <c r="E27817">
        <v>458640</v>
      </c>
      <c r="F27817" s="4">
        <f t="shared" si="434"/>
        <v>323656.66666666669</v>
      </c>
    </row>
    <row r="27818" spans="1:6" x14ac:dyDescent="0.3">
      <c r="A27818" t="s">
        <v>28111</v>
      </c>
      <c r="B27818">
        <v>908000</v>
      </c>
      <c r="C27818">
        <v>0</v>
      </c>
      <c r="D27818">
        <v>0</v>
      </c>
      <c r="E27818">
        <v>0</v>
      </c>
      <c r="F27818" s="4">
        <f t="shared" si="434"/>
        <v>0</v>
      </c>
    </row>
    <row r="27819" spans="1:6" x14ac:dyDescent="0.3">
      <c r="A27819" t="s">
        <v>28112</v>
      </c>
      <c r="B27819">
        <v>0</v>
      </c>
      <c r="C27819">
        <v>1299250</v>
      </c>
      <c r="D27819">
        <v>0</v>
      </c>
      <c r="E27819">
        <v>1570660</v>
      </c>
      <c r="F27819" s="4">
        <f t="shared" si="434"/>
        <v>956636.66666666663</v>
      </c>
    </row>
    <row r="27820" spans="1:6" x14ac:dyDescent="0.3">
      <c r="A27820" t="s">
        <v>705</v>
      </c>
      <c r="B27820">
        <v>0</v>
      </c>
      <c r="C27820">
        <v>0</v>
      </c>
      <c r="D27820">
        <v>2076800</v>
      </c>
      <c r="E27820">
        <v>0</v>
      </c>
      <c r="F27820" s="4">
        <f t="shared" si="434"/>
        <v>692266.66666666663</v>
      </c>
    </row>
    <row r="27821" spans="1:6" x14ac:dyDescent="0.3">
      <c r="A27821" t="s">
        <v>28113</v>
      </c>
      <c r="B27821">
        <v>0</v>
      </c>
      <c r="C27821">
        <v>0</v>
      </c>
      <c r="D27821">
        <v>1319310</v>
      </c>
      <c r="E27821">
        <v>1038600</v>
      </c>
      <c r="F27821" s="4">
        <f t="shared" si="434"/>
        <v>785970</v>
      </c>
    </row>
    <row r="27822" spans="1:6" x14ac:dyDescent="0.3">
      <c r="A27822" t="s">
        <v>351</v>
      </c>
      <c r="B27822">
        <v>0</v>
      </c>
      <c r="C27822">
        <v>0</v>
      </c>
      <c r="D27822">
        <v>793900</v>
      </c>
      <c r="E27822">
        <v>453280</v>
      </c>
      <c r="F27822" s="4">
        <f t="shared" si="434"/>
        <v>415726.66666666669</v>
      </c>
    </row>
    <row r="27823" spans="1:6" x14ac:dyDescent="0.3">
      <c r="A27823" t="s">
        <v>28114</v>
      </c>
      <c r="B27823">
        <v>0</v>
      </c>
      <c r="C27823">
        <v>0</v>
      </c>
      <c r="D27823">
        <v>1310040</v>
      </c>
      <c r="E27823">
        <v>746200</v>
      </c>
      <c r="F27823" s="4">
        <f t="shared" si="434"/>
        <v>685413.33333333337</v>
      </c>
    </row>
    <row r="27824" spans="1:6" x14ac:dyDescent="0.3">
      <c r="A27824" t="s">
        <v>28115</v>
      </c>
      <c r="B27824">
        <v>0</v>
      </c>
      <c r="C27824">
        <v>944350</v>
      </c>
      <c r="D27824">
        <v>811940</v>
      </c>
      <c r="E27824">
        <v>0</v>
      </c>
      <c r="F27824" s="4">
        <f t="shared" si="434"/>
        <v>585430</v>
      </c>
    </row>
    <row r="27825" spans="1:6" x14ac:dyDescent="0.3">
      <c r="A27825" t="s">
        <v>28116</v>
      </c>
      <c r="B27825">
        <v>802960</v>
      </c>
      <c r="C27825">
        <v>0</v>
      </c>
      <c r="D27825">
        <v>0</v>
      </c>
      <c r="E27825">
        <v>0</v>
      </c>
      <c r="F27825" s="4">
        <f t="shared" si="434"/>
        <v>0</v>
      </c>
    </row>
    <row r="27826" spans="1:6" x14ac:dyDescent="0.3">
      <c r="A27826" t="s">
        <v>28117</v>
      </c>
      <c r="B27826">
        <v>0</v>
      </c>
      <c r="C27826">
        <v>0</v>
      </c>
      <c r="D27826">
        <v>570000</v>
      </c>
      <c r="E27826">
        <v>1454000</v>
      </c>
      <c r="F27826" s="4">
        <f t="shared" si="434"/>
        <v>674666.66666666663</v>
      </c>
    </row>
    <row r="27827" spans="1:6" x14ac:dyDescent="0.3">
      <c r="A27827" t="s">
        <v>28118</v>
      </c>
      <c r="B27827">
        <v>2187900</v>
      </c>
      <c r="C27827">
        <v>0</v>
      </c>
      <c r="D27827">
        <v>0</v>
      </c>
      <c r="E27827">
        <v>0</v>
      </c>
      <c r="F27827" s="4">
        <f t="shared" si="434"/>
        <v>0</v>
      </c>
    </row>
    <row r="27828" spans="1:6" x14ac:dyDescent="0.3">
      <c r="A27828" t="s">
        <v>28119</v>
      </c>
      <c r="B27828">
        <v>3487830</v>
      </c>
      <c r="C27828">
        <v>0</v>
      </c>
      <c r="D27828">
        <v>0</v>
      </c>
      <c r="E27828">
        <v>0</v>
      </c>
      <c r="F27828" s="4">
        <f t="shared" si="434"/>
        <v>0</v>
      </c>
    </row>
    <row r="27829" spans="1:6" x14ac:dyDescent="0.3">
      <c r="A27829" t="s">
        <v>28120</v>
      </c>
      <c r="B27829">
        <v>0</v>
      </c>
      <c r="C27829">
        <v>6472180</v>
      </c>
      <c r="D27829">
        <v>3153480</v>
      </c>
      <c r="E27829">
        <v>6414620</v>
      </c>
      <c r="F27829" s="4">
        <f t="shared" si="434"/>
        <v>5346760</v>
      </c>
    </row>
    <row r="27830" spans="1:6" x14ac:dyDescent="0.3">
      <c r="A27830" t="s">
        <v>28121</v>
      </c>
      <c r="B27830">
        <v>0</v>
      </c>
      <c r="C27830">
        <v>511190</v>
      </c>
      <c r="D27830">
        <v>0</v>
      </c>
      <c r="E27830">
        <v>410000</v>
      </c>
      <c r="F27830" s="4">
        <f t="shared" si="434"/>
        <v>307063.33333333331</v>
      </c>
    </row>
    <row r="27831" spans="1:6" x14ac:dyDescent="0.3">
      <c r="A27831" t="s">
        <v>28122</v>
      </c>
      <c r="B27831">
        <v>1400120</v>
      </c>
      <c r="C27831">
        <v>0</v>
      </c>
      <c r="D27831">
        <v>0</v>
      </c>
      <c r="E27831">
        <v>971640</v>
      </c>
      <c r="F27831" s="4">
        <f t="shared" si="434"/>
        <v>323880</v>
      </c>
    </row>
    <row r="27832" spans="1:6" x14ac:dyDescent="0.3">
      <c r="A27832" t="s">
        <v>902</v>
      </c>
      <c r="B27832">
        <v>0</v>
      </c>
      <c r="C27832">
        <v>365560</v>
      </c>
      <c r="D27832">
        <v>0</v>
      </c>
      <c r="E27832">
        <v>1129600</v>
      </c>
      <c r="F27832" s="4">
        <f t="shared" si="434"/>
        <v>498386.66666666669</v>
      </c>
    </row>
    <row r="27833" spans="1:6" x14ac:dyDescent="0.3">
      <c r="A27833" t="s">
        <v>28123</v>
      </c>
      <c r="B27833">
        <v>0</v>
      </c>
      <c r="C27833">
        <v>2019120</v>
      </c>
      <c r="D27833">
        <v>0</v>
      </c>
      <c r="E27833">
        <v>2022840</v>
      </c>
      <c r="F27833" s="4">
        <f t="shared" si="434"/>
        <v>1347320</v>
      </c>
    </row>
    <row r="27834" spans="1:6" x14ac:dyDescent="0.3">
      <c r="A27834" t="s">
        <v>28124</v>
      </c>
      <c r="B27834">
        <v>755300</v>
      </c>
      <c r="C27834">
        <v>0</v>
      </c>
      <c r="D27834">
        <v>0</v>
      </c>
      <c r="E27834">
        <v>1659400</v>
      </c>
      <c r="F27834" s="4">
        <f t="shared" si="434"/>
        <v>553133.33333333337</v>
      </c>
    </row>
    <row r="27835" spans="1:6" x14ac:dyDescent="0.3">
      <c r="A27835" t="s">
        <v>28125</v>
      </c>
      <c r="B27835">
        <v>0</v>
      </c>
      <c r="C27835">
        <v>915050</v>
      </c>
      <c r="D27835">
        <v>0</v>
      </c>
      <c r="E27835">
        <v>843570</v>
      </c>
      <c r="F27835" s="4">
        <f t="shared" si="434"/>
        <v>586206.66666666663</v>
      </c>
    </row>
    <row r="27836" spans="1:6" x14ac:dyDescent="0.3">
      <c r="A27836" t="s">
        <v>28126</v>
      </c>
      <c r="B27836">
        <v>0</v>
      </c>
      <c r="C27836">
        <v>0</v>
      </c>
      <c r="D27836">
        <v>1103200</v>
      </c>
      <c r="E27836">
        <v>0</v>
      </c>
      <c r="F27836" s="4">
        <f t="shared" si="434"/>
        <v>367733.33333333331</v>
      </c>
    </row>
    <row r="27837" spans="1:6" x14ac:dyDescent="0.3">
      <c r="A27837" t="s">
        <v>28127</v>
      </c>
      <c r="B27837">
        <v>0</v>
      </c>
      <c r="C27837">
        <v>0</v>
      </c>
      <c r="D27837">
        <v>258440</v>
      </c>
      <c r="E27837">
        <v>729980</v>
      </c>
      <c r="F27837" s="4">
        <f t="shared" si="434"/>
        <v>329473.33333333331</v>
      </c>
    </row>
    <row r="27838" spans="1:6" x14ac:dyDescent="0.3">
      <c r="A27838" t="s">
        <v>28128</v>
      </c>
      <c r="B27838">
        <v>0</v>
      </c>
      <c r="C27838">
        <v>0</v>
      </c>
      <c r="D27838">
        <v>3980940</v>
      </c>
      <c r="E27838">
        <v>0</v>
      </c>
      <c r="F27838" s="4">
        <f t="shared" si="434"/>
        <v>1326980</v>
      </c>
    </row>
    <row r="27839" spans="1:6" x14ac:dyDescent="0.3">
      <c r="A27839" t="s">
        <v>28129</v>
      </c>
      <c r="B27839">
        <v>0</v>
      </c>
      <c r="C27839">
        <v>982000</v>
      </c>
      <c r="D27839">
        <v>0</v>
      </c>
      <c r="E27839">
        <v>0</v>
      </c>
      <c r="F27839" s="4">
        <f t="shared" si="434"/>
        <v>327333.33333333331</v>
      </c>
    </row>
    <row r="27840" spans="1:6" x14ac:dyDescent="0.3">
      <c r="A27840" t="s">
        <v>28130</v>
      </c>
      <c r="B27840">
        <v>560000</v>
      </c>
      <c r="C27840">
        <v>0</v>
      </c>
      <c r="D27840">
        <v>0</v>
      </c>
      <c r="E27840">
        <v>0</v>
      </c>
      <c r="F27840" s="4">
        <f t="shared" si="434"/>
        <v>0</v>
      </c>
    </row>
    <row r="27841" spans="1:6" x14ac:dyDescent="0.3">
      <c r="A27841" t="s">
        <v>28131</v>
      </c>
      <c r="B27841">
        <v>160000</v>
      </c>
      <c r="C27841">
        <v>0</v>
      </c>
      <c r="D27841">
        <v>0</v>
      </c>
      <c r="E27841">
        <v>1520240</v>
      </c>
      <c r="F27841" s="4">
        <f t="shared" si="434"/>
        <v>506746.66666666669</v>
      </c>
    </row>
    <row r="27842" spans="1:6" x14ac:dyDescent="0.3">
      <c r="A27842" t="s">
        <v>28132</v>
      </c>
      <c r="B27842">
        <v>0</v>
      </c>
      <c r="C27842">
        <v>218400</v>
      </c>
      <c r="D27842">
        <v>0</v>
      </c>
      <c r="E27842">
        <v>598780</v>
      </c>
      <c r="F27842" s="4">
        <f t="shared" si="434"/>
        <v>272393.33333333331</v>
      </c>
    </row>
    <row r="27843" spans="1:6" x14ac:dyDescent="0.3">
      <c r="A27843" t="s">
        <v>28133</v>
      </c>
      <c r="B27843">
        <v>0</v>
      </c>
      <c r="C27843">
        <v>4347680</v>
      </c>
      <c r="D27843">
        <v>0</v>
      </c>
      <c r="E27843">
        <v>0</v>
      </c>
      <c r="F27843" s="4">
        <f t="shared" ref="F27843:F27906" si="435">SUM(C27843:E27843)/3</f>
        <v>1449226.6666666667</v>
      </c>
    </row>
    <row r="27844" spans="1:6" x14ac:dyDescent="0.3">
      <c r="A27844" t="s">
        <v>28134</v>
      </c>
      <c r="B27844">
        <v>0</v>
      </c>
      <c r="C27844">
        <v>0</v>
      </c>
      <c r="D27844">
        <v>906840</v>
      </c>
      <c r="E27844">
        <v>770000</v>
      </c>
      <c r="F27844" s="4">
        <f t="shared" si="435"/>
        <v>558946.66666666663</v>
      </c>
    </row>
    <row r="27845" spans="1:6" x14ac:dyDescent="0.3">
      <c r="A27845" t="s">
        <v>28135</v>
      </c>
      <c r="B27845">
        <v>0</v>
      </c>
      <c r="C27845">
        <v>0</v>
      </c>
      <c r="D27845">
        <v>917100</v>
      </c>
      <c r="E27845">
        <v>386000</v>
      </c>
      <c r="F27845" s="4">
        <f t="shared" si="435"/>
        <v>434366.66666666669</v>
      </c>
    </row>
    <row r="27846" spans="1:6" x14ac:dyDescent="0.3">
      <c r="A27846" t="s">
        <v>28136</v>
      </c>
      <c r="B27846">
        <v>1732600</v>
      </c>
      <c r="C27846">
        <v>0</v>
      </c>
      <c r="D27846">
        <v>0</v>
      </c>
      <c r="E27846">
        <v>1750840</v>
      </c>
      <c r="F27846" s="4">
        <f t="shared" si="435"/>
        <v>583613.33333333337</v>
      </c>
    </row>
    <row r="27847" spans="1:6" x14ac:dyDescent="0.3">
      <c r="A27847" t="s">
        <v>28137</v>
      </c>
      <c r="B27847">
        <v>453200</v>
      </c>
      <c r="C27847">
        <v>0</v>
      </c>
      <c r="D27847">
        <v>0</v>
      </c>
      <c r="E27847">
        <v>0</v>
      </c>
      <c r="F27847" s="4">
        <f t="shared" si="435"/>
        <v>0</v>
      </c>
    </row>
    <row r="27848" spans="1:6" x14ac:dyDescent="0.3">
      <c r="A27848" t="s">
        <v>28138</v>
      </c>
      <c r="B27848">
        <v>0</v>
      </c>
      <c r="C27848">
        <v>0</v>
      </c>
      <c r="D27848">
        <v>619000</v>
      </c>
      <c r="E27848">
        <v>0</v>
      </c>
      <c r="F27848" s="4">
        <f t="shared" si="435"/>
        <v>206333.33333333334</v>
      </c>
    </row>
    <row r="27849" spans="1:6" x14ac:dyDescent="0.3">
      <c r="A27849" t="s">
        <v>28139</v>
      </c>
      <c r="B27849">
        <v>0</v>
      </c>
      <c r="C27849">
        <v>242880</v>
      </c>
      <c r="D27849">
        <v>0</v>
      </c>
      <c r="E27849">
        <v>0</v>
      </c>
      <c r="F27849" s="4">
        <f t="shared" si="435"/>
        <v>80960</v>
      </c>
    </row>
    <row r="27850" spans="1:6" x14ac:dyDescent="0.3">
      <c r="A27850" t="s">
        <v>28140</v>
      </c>
      <c r="B27850">
        <v>0</v>
      </c>
      <c r="C27850">
        <v>499590</v>
      </c>
      <c r="D27850">
        <v>0</v>
      </c>
      <c r="E27850">
        <v>0</v>
      </c>
      <c r="F27850" s="4">
        <f t="shared" si="435"/>
        <v>166530</v>
      </c>
    </row>
    <row r="27851" spans="1:6" x14ac:dyDescent="0.3">
      <c r="A27851" t="s">
        <v>28141</v>
      </c>
      <c r="B27851">
        <v>1044680</v>
      </c>
      <c r="C27851">
        <v>0</v>
      </c>
      <c r="D27851">
        <v>840780</v>
      </c>
      <c r="E27851">
        <v>386000</v>
      </c>
      <c r="F27851" s="4">
        <f t="shared" si="435"/>
        <v>408926.66666666669</v>
      </c>
    </row>
    <row r="27852" spans="1:6" x14ac:dyDescent="0.3">
      <c r="A27852" t="s">
        <v>28142</v>
      </c>
      <c r="B27852">
        <v>0</v>
      </c>
      <c r="C27852">
        <v>1011300</v>
      </c>
      <c r="D27852">
        <v>0</v>
      </c>
      <c r="E27852">
        <v>0</v>
      </c>
      <c r="F27852" s="4">
        <f t="shared" si="435"/>
        <v>337100</v>
      </c>
    </row>
    <row r="27853" spans="1:6" x14ac:dyDescent="0.3">
      <c r="A27853" t="s">
        <v>28143</v>
      </c>
      <c r="B27853">
        <v>0</v>
      </c>
      <c r="C27853">
        <v>4792110</v>
      </c>
      <c r="D27853">
        <v>0</v>
      </c>
      <c r="E27853">
        <v>6212680</v>
      </c>
      <c r="F27853" s="4">
        <f t="shared" si="435"/>
        <v>3668263.3333333335</v>
      </c>
    </row>
    <row r="27854" spans="1:6" x14ac:dyDescent="0.3">
      <c r="A27854" t="s">
        <v>28144</v>
      </c>
      <c r="B27854">
        <v>0</v>
      </c>
      <c r="C27854">
        <v>0</v>
      </c>
      <c r="D27854">
        <v>1070160</v>
      </c>
      <c r="E27854">
        <v>370000</v>
      </c>
      <c r="F27854" s="4">
        <f t="shared" si="435"/>
        <v>480053.33333333331</v>
      </c>
    </row>
    <row r="27855" spans="1:6" x14ac:dyDescent="0.3">
      <c r="A27855" t="s">
        <v>28145</v>
      </c>
      <c r="B27855">
        <v>0</v>
      </c>
      <c r="C27855">
        <v>1566280</v>
      </c>
      <c r="D27855">
        <v>0</v>
      </c>
      <c r="E27855">
        <v>1190000</v>
      </c>
      <c r="F27855" s="4">
        <f t="shared" si="435"/>
        <v>918760</v>
      </c>
    </row>
    <row r="27856" spans="1:6" x14ac:dyDescent="0.3">
      <c r="A27856" t="s">
        <v>28146</v>
      </c>
      <c r="B27856">
        <v>0</v>
      </c>
      <c r="C27856">
        <v>548900</v>
      </c>
      <c r="D27856">
        <v>191100</v>
      </c>
      <c r="E27856">
        <v>2242210</v>
      </c>
      <c r="F27856" s="4">
        <f t="shared" si="435"/>
        <v>994070</v>
      </c>
    </row>
    <row r="27857" spans="1:6" x14ac:dyDescent="0.3">
      <c r="A27857" t="s">
        <v>28147</v>
      </c>
      <c r="B27857">
        <v>0</v>
      </c>
      <c r="C27857">
        <v>982000</v>
      </c>
      <c r="D27857">
        <v>0</v>
      </c>
      <c r="E27857">
        <v>3510340</v>
      </c>
      <c r="F27857" s="4">
        <f t="shared" si="435"/>
        <v>1497446.6666666667</v>
      </c>
    </row>
    <row r="27858" spans="1:6" x14ac:dyDescent="0.3">
      <c r="A27858" t="s">
        <v>28148</v>
      </c>
      <c r="B27858">
        <v>0</v>
      </c>
      <c r="C27858">
        <v>149400</v>
      </c>
      <c r="D27858">
        <v>0</v>
      </c>
      <c r="E27858">
        <v>752200</v>
      </c>
      <c r="F27858" s="4">
        <f t="shared" si="435"/>
        <v>300533.33333333331</v>
      </c>
    </row>
    <row r="27859" spans="1:6" x14ac:dyDescent="0.3">
      <c r="A27859" t="s">
        <v>28149</v>
      </c>
      <c r="B27859">
        <v>0</v>
      </c>
      <c r="C27859">
        <v>0</v>
      </c>
      <c r="D27859">
        <v>370000</v>
      </c>
      <c r="E27859">
        <v>706560</v>
      </c>
      <c r="F27859" s="4">
        <f t="shared" si="435"/>
        <v>358853.33333333331</v>
      </c>
    </row>
    <row r="27860" spans="1:6" x14ac:dyDescent="0.3">
      <c r="A27860" t="s">
        <v>28150</v>
      </c>
      <c r="B27860">
        <v>2552100</v>
      </c>
      <c r="C27860">
        <v>0</v>
      </c>
      <c r="D27860">
        <v>0</v>
      </c>
      <c r="E27860">
        <v>0</v>
      </c>
      <c r="F27860" s="4">
        <f t="shared" si="435"/>
        <v>0</v>
      </c>
    </row>
    <row r="27861" spans="1:6" x14ac:dyDescent="0.3">
      <c r="A27861" t="s">
        <v>28151</v>
      </c>
      <c r="B27861">
        <v>0</v>
      </c>
      <c r="C27861">
        <v>1186020</v>
      </c>
      <c r="D27861">
        <v>0</v>
      </c>
      <c r="E27861">
        <v>0</v>
      </c>
      <c r="F27861" s="4">
        <f t="shared" si="435"/>
        <v>395340</v>
      </c>
    </row>
    <row r="27862" spans="1:6" x14ac:dyDescent="0.3">
      <c r="A27862" t="s">
        <v>28152</v>
      </c>
      <c r="B27862">
        <v>1022570</v>
      </c>
      <c r="C27862">
        <v>0</v>
      </c>
      <c r="D27862">
        <v>0</v>
      </c>
      <c r="E27862">
        <v>1031360</v>
      </c>
      <c r="F27862" s="4">
        <f t="shared" si="435"/>
        <v>343786.66666666669</v>
      </c>
    </row>
    <row r="27863" spans="1:6" x14ac:dyDescent="0.3">
      <c r="A27863" t="s">
        <v>28153</v>
      </c>
      <c r="B27863">
        <v>0</v>
      </c>
      <c r="C27863">
        <v>0</v>
      </c>
      <c r="D27863">
        <v>723800</v>
      </c>
      <c r="E27863">
        <v>0</v>
      </c>
      <c r="F27863" s="4">
        <f t="shared" si="435"/>
        <v>241266.66666666666</v>
      </c>
    </row>
    <row r="27864" spans="1:6" x14ac:dyDescent="0.3">
      <c r="A27864" t="s">
        <v>28154</v>
      </c>
      <c r="B27864">
        <v>556000</v>
      </c>
      <c r="C27864">
        <v>0</v>
      </c>
      <c r="D27864">
        <v>0</v>
      </c>
      <c r="E27864">
        <v>0</v>
      </c>
      <c r="F27864" s="4">
        <f t="shared" si="435"/>
        <v>0</v>
      </c>
    </row>
    <row r="27865" spans="1:6" x14ac:dyDescent="0.3">
      <c r="A27865" t="s">
        <v>28155</v>
      </c>
      <c r="B27865">
        <v>596700</v>
      </c>
      <c r="C27865">
        <v>0</v>
      </c>
      <c r="D27865">
        <v>0</v>
      </c>
      <c r="E27865">
        <v>0</v>
      </c>
      <c r="F27865" s="4">
        <f t="shared" si="435"/>
        <v>0</v>
      </c>
    </row>
    <row r="27866" spans="1:6" x14ac:dyDescent="0.3">
      <c r="A27866" t="s">
        <v>28156</v>
      </c>
      <c r="B27866">
        <v>1092910</v>
      </c>
      <c r="C27866">
        <v>0</v>
      </c>
      <c r="D27866">
        <v>0</v>
      </c>
      <c r="E27866">
        <v>871940</v>
      </c>
      <c r="F27866" s="4">
        <f t="shared" si="435"/>
        <v>290646.66666666669</v>
      </c>
    </row>
    <row r="27867" spans="1:6" x14ac:dyDescent="0.3">
      <c r="A27867" t="s">
        <v>28157</v>
      </c>
      <c r="B27867">
        <v>0</v>
      </c>
      <c r="C27867">
        <v>0</v>
      </c>
      <c r="D27867">
        <v>1348440</v>
      </c>
      <c r="E27867">
        <v>0</v>
      </c>
      <c r="F27867" s="4">
        <f t="shared" si="435"/>
        <v>449480</v>
      </c>
    </row>
    <row r="27868" spans="1:6" x14ac:dyDescent="0.3">
      <c r="A27868" t="s">
        <v>28158</v>
      </c>
      <c r="B27868">
        <v>0</v>
      </c>
      <c r="C27868">
        <v>0</v>
      </c>
      <c r="D27868">
        <v>833500</v>
      </c>
      <c r="E27868">
        <v>2637000</v>
      </c>
      <c r="F27868" s="4">
        <f t="shared" si="435"/>
        <v>1156833.3333333333</v>
      </c>
    </row>
    <row r="27869" spans="1:6" x14ac:dyDescent="0.3">
      <c r="A27869" t="s">
        <v>28159</v>
      </c>
      <c r="B27869">
        <v>3218200</v>
      </c>
      <c r="C27869">
        <v>0</v>
      </c>
      <c r="D27869">
        <v>0</v>
      </c>
      <c r="E27869">
        <v>0</v>
      </c>
      <c r="F27869" s="4">
        <f t="shared" si="435"/>
        <v>0</v>
      </c>
    </row>
    <row r="27870" spans="1:6" x14ac:dyDescent="0.3">
      <c r="A27870" t="s">
        <v>28160</v>
      </c>
      <c r="B27870">
        <v>0</v>
      </c>
      <c r="C27870">
        <v>511190</v>
      </c>
      <c r="D27870">
        <v>779320</v>
      </c>
      <c r="E27870">
        <v>0</v>
      </c>
      <c r="F27870" s="4">
        <f t="shared" si="435"/>
        <v>430170</v>
      </c>
    </row>
    <row r="27871" spans="1:6" x14ac:dyDescent="0.3">
      <c r="A27871" t="s">
        <v>28161</v>
      </c>
      <c r="B27871">
        <v>1487720</v>
      </c>
      <c r="C27871">
        <v>0</v>
      </c>
      <c r="D27871">
        <v>0</v>
      </c>
      <c r="E27871">
        <v>0</v>
      </c>
      <c r="F27871" s="4">
        <f t="shared" si="435"/>
        <v>0</v>
      </c>
    </row>
    <row r="27872" spans="1:6" x14ac:dyDescent="0.3">
      <c r="A27872" t="s">
        <v>28162</v>
      </c>
      <c r="B27872">
        <v>0</v>
      </c>
      <c r="C27872">
        <v>6128600</v>
      </c>
      <c r="D27872">
        <v>4919800</v>
      </c>
      <c r="E27872">
        <v>5808130</v>
      </c>
      <c r="F27872" s="4">
        <f t="shared" si="435"/>
        <v>5618843.333333333</v>
      </c>
    </row>
    <row r="27873" spans="1:6" x14ac:dyDescent="0.3">
      <c r="A27873" t="s">
        <v>28163</v>
      </c>
      <c r="B27873">
        <v>570570</v>
      </c>
      <c r="C27873">
        <v>0</v>
      </c>
      <c r="D27873">
        <v>0</v>
      </c>
      <c r="E27873">
        <v>763800</v>
      </c>
      <c r="F27873" s="4">
        <f t="shared" si="435"/>
        <v>254600</v>
      </c>
    </row>
    <row r="27874" spans="1:6" x14ac:dyDescent="0.3">
      <c r="A27874" t="s">
        <v>28164</v>
      </c>
      <c r="B27874">
        <v>536900</v>
      </c>
      <c r="C27874">
        <v>0</v>
      </c>
      <c r="D27874">
        <v>0</v>
      </c>
      <c r="E27874">
        <v>2153900</v>
      </c>
      <c r="F27874" s="4">
        <f t="shared" si="435"/>
        <v>717966.66666666663</v>
      </c>
    </row>
    <row r="27875" spans="1:6" x14ac:dyDescent="0.3">
      <c r="A27875" t="s">
        <v>28165</v>
      </c>
      <c r="B27875">
        <v>0</v>
      </c>
      <c r="C27875">
        <v>1038410</v>
      </c>
      <c r="D27875">
        <v>0</v>
      </c>
      <c r="E27875">
        <v>311100</v>
      </c>
      <c r="F27875" s="4">
        <f t="shared" si="435"/>
        <v>449836.66666666669</v>
      </c>
    </row>
    <row r="27876" spans="1:6" x14ac:dyDescent="0.3">
      <c r="A27876" t="s">
        <v>28166</v>
      </c>
      <c r="B27876">
        <v>0</v>
      </c>
      <c r="C27876">
        <v>0</v>
      </c>
      <c r="D27876">
        <v>1388400</v>
      </c>
      <c r="E27876">
        <v>0</v>
      </c>
      <c r="F27876" s="4">
        <f t="shared" si="435"/>
        <v>462800</v>
      </c>
    </row>
    <row r="27877" spans="1:6" x14ac:dyDescent="0.3">
      <c r="A27877" t="s">
        <v>28167</v>
      </c>
      <c r="B27877">
        <v>0</v>
      </c>
      <c r="C27877">
        <v>251160</v>
      </c>
      <c r="D27877">
        <v>387660</v>
      </c>
      <c r="E27877">
        <v>0</v>
      </c>
      <c r="F27877" s="4">
        <f t="shared" si="435"/>
        <v>212940</v>
      </c>
    </row>
    <row r="27878" spans="1:6" x14ac:dyDescent="0.3">
      <c r="A27878" t="s">
        <v>28168</v>
      </c>
      <c r="B27878">
        <v>0</v>
      </c>
      <c r="C27878">
        <v>0</v>
      </c>
      <c r="D27878">
        <v>1810150</v>
      </c>
      <c r="E27878">
        <v>0</v>
      </c>
      <c r="F27878" s="4">
        <f t="shared" si="435"/>
        <v>603383.33333333337</v>
      </c>
    </row>
    <row r="27879" spans="1:6" x14ac:dyDescent="0.3">
      <c r="A27879" t="s">
        <v>28169</v>
      </c>
      <c r="B27879">
        <v>0</v>
      </c>
      <c r="C27879">
        <v>653400</v>
      </c>
      <c r="D27879">
        <v>2119060</v>
      </c>
      <c r="E27879">
        <v>2029880</v>
      </c>
      <c r="F27879" s="4">
        <f t="shared" si="435"/>
        <v>1600780</v>
      </c>
    </row>
    <row r="27880" spans="1:6" x14ac:dyDescent="0.3">
      <c r="A27880" t="s">
        <v>28170</v>
      </c>
      <c r="B27880">
        <v>0</v>
      </c>
      <c r="C27880">
        <v>1105860</v>
      </c>
      <c r="D27880">
        <v>4017150</v>
      </c>
      <c r="E27880">
        <v>2226310</v>
      </c>
      <c r="F27880" s="4">
        <f t="shared" si="435"/>
        <v>2449773.3333333335</v>
      </c>
    </row>
    <row r="27881" spans="1:6" x14ac:dyDescent="0.3">
      <c r="A27881" t="s">
        <v>28171</v>
      </c>
      <c r="B27881">
        <v>0</v>
      </c>
      <c r="C27881">
        <v>370000</v>
      </c>
      <c r="D27881">
        <v>0</v>
      </c>
      <c r="E27881">
        <v>0</v>
      </c>
      <c r="F27881" s="4">
        <f t="shared" si="435"/>
        <v>123333.33333333333</v>
      </c>
    </row>
    <row r="27882" spans="1:6" x14ac:dyDescent="0.3">
      <c r="A27882" t="s">
        <v>28172</v>
      </c>
      <c r="B27882">
        <v>0</v>
      </c>
      <c r="C27882">
        <v>6746130</v>
      </c>
      <c r="D27882">
        <v>0</v>
      </c>
      <c r="E27882">
        <v>5365540</v>
      </c>
      <c r="F27882" s="4">
        <f t="shared" si="435"/>
        <v>4037223.3333333335</v>
      </c>
    </row>
    <row r="27883" spans="1:6" x14ac:dyDescent="0.3">
      <c r="A27883" t="s">
        <v>28173</v>
      </c>
      <c r="B27883">
        <v>0</v>
      </c>
      <c r="C27883">
        <v>0</v>
      </c>
      <c r="D27883">
        <v>300300</v>
      </c>
      <c r="E27883">
        <v>757280</v>
      </c>
      <c r="F27883" s="4">
        <f t="shared" si="435"/>
        <v>352526.66666666669</v>
      </c>
    </row>
    <row r="27884" spans="1:6" x14ac:dyDescent="0.3">
      <c r="A27884" t="s">
        <v>28174</v>
      </c>
      <c r="B27884">
        <v>1105650</v>
      </c>
      <c r="C27884">
        <v>0</v>
      </c>
      <c r="D27884">
        <v>0</v>
      </c>
      <c r="E27884">
        <v>0</v>
      </c>
      <c r="F27884" s="4">
        <f t="shared" si="435"/>
        <v>0</v>
      </c>
    </row>
    <row r="27885" spans="1:6" x14ac:dyDescent="0.3">
      <c r="A27885" t="s">
        <v>28175</v>
      </c>
      <c r="B27885">
        <v>0</v>
      </c>
      <c r="C27885">
        <v>158340</v>
      </c>
      <c r="D27885">
        <v>0</v>
      </c>
      <c r="E27885">
        <v>863520</v>
      </c>
      <c r="F27885" s="4">
        <f t="shared" si="435"/>
        <v>340620</v>
      </c>
    </row>
    <row r="27886" spans="1:6" x14ac:dyDescent="0.3">
      <c r="A27886" t="s">
        <v>28176</v>
      </c>
      <c r="B27886">
        <v>0</v>
      </c>
      <c r="C27886">
        <v>700700</v>
      </c>
      <c r="D27886">
        <v>0</v>
      </c>
      <c r="E27886">
        <v>600600</v>
      </c>
      <c r="F27886" s="4">
        <f t="shared" si="435"/>
        <v>433766.66666666669</v>
      </c>
    </row>
    <row r="27887" spans="1:6" x14ac:dyDescent="0.3">
      <c r="A27887" t="s">
        <v>28177</v>
      </c>
      <c r="B27887">
        <v>0</v>
      </c>
      <c r="C27887">
        <v>0</v>
      </c>
      <c r="D27887">
        <v>915460</v>
      </c>
      <c r="E27887">
        <v>0</v>
      </c>
      <c r="F27887" s="4">
        <f t="shared" si="435"/>
        <v>305153.33333333331</v>
      </c>
    </row>
    <row r="27888" spans="1:6" x14ac:dyDescent="0.3">
      <c r="A27888" t="s">
        <v>28178</v>
      </c>
      <c r="B27888">
        <v>1193200</v>
      </c>
      <c r="C27888">
        <v>0</v>
      </c>
      <c r="D27888">
        <v>0</v>
      </c>
      <c r="E27888">
        <v>1632660</v>
      </c>
      <c r="F27888" s="4">
        <f t="shared" si="435"/>
        <v>544220</v>
      </c>
    </row>
    <row r="27889" spans="1:6" x14ac:dyDescent="0.3">
      <c r="A27889" t="s">
        <v>28179</v>
      </c>
      <c r="B27889">
        <v>594520</v>
      </c>
      <c r="C27889">
        <v>0</v>
      </c>
      <c r="D27889">
        <v>0</v>
      </c>
      <c r="E27889">
        <v>1299140</v>
      </c>
      <c r="F27889" s="4">
        <f t="shared" si="435"/>
        <v>433046.66666666669</v>
      </c>
    </row>
    <row r="27890" spans="1:6" x14ac:dyDescent="0.3">
      <c r="A27890" t="s">
        <v>28180</v>
      </c>
      <c r="B27890">
        <v>0</v>
      </c>
      <c r="C27890">
        <v>370000</v>
      </c>
      <c r="D27890">
        <v>0</v>
      </c>
      <c r="E27890">
        <v>397800</v>
      </c>
      <c r="F27890" s="4">
        <f t="shared" si="435"/>
        <v>255933.33333333334</v>
      </c>
    </row>
    <row r="27891" spans="1:6" x14ac:dyDescent="0.3">
      <c r="A27891" t="s">
        <v>28181</v>
      </c>
      <c r="B27891">
        <v>870590</v>
      </c>
      <c r="C27891">
        <v>0</v>
      </c>
      <c r="D27891">
        <v>0</v>
      </c>
      <c r="E27891">
        <v>703800</v>
      </c>
      <c r="F27891" s="4">
        <f t="shared" si="435"/>
        <v>234600</v>
      </c>
    </row>
    <row r="27892" spans="1:6" x14ac:dyDescent="0.3">
      <c r="A27892" t="s">
        <v>28182</v>
      </c>
      <c r="B27892">
        <v>0</v>
      </c>
      <c r="C27892">
        <v>0</v>
      </c>
      <c r="D27892">
        <v>2335050</v>
      </c>
      <c r="E27892">
        <v>384000</v>
      </c>
      <c r="F27892" s="4">
        <f t="shared" si="435"/>
        <v>906350</v>
      </c>
    </row>
    <row r="27893" spans="1:6" x14ac:dyDescent="0.3">
      <c r="A27893" t="s">
        <v>28183</v>
      </c>
      <c r="B27893">
        <v>0</v>
      </c>
      <c r="C27893">
        <v>746200</v>
      </c>
      <c r="D27893">
        <v>0</v>
      </c>
      <c r="E27893">
        <v>1693450</v>
      </c>
      <c r="F27893" s="4">
        <f t="shared" si="435"/>
        <v>813216.66666666663</v>
      </c>
    </row>
    <row r="27894" spans="1:6" x14ac:dyDescent="0.3">
      <c r="A27894" t="s">
        <v>28184</v>
      </c>
      <c r="B27894">
        <v>0</v>
      </c>
      <c r="C27894">
        <v>546540</v>
      </c>
      <c r="D27894">
        <v>0</v>
      </c>
      <c r="E27894">
        <v>0</v>
      </c>
      <c r="F27894" s="4">
        <f t="shared" si="435"/>
        <v>182180</v>
      </c>
    </row>
    <row r="27895" spans="1:6" x14ac:dyDescent="0.3">
      <c r="A27895" t="s">
        <v>28185</v>
      </c>
      <c r="B27895">
        <v>823900</v>
      </c>
      <c r="C27895">
        <v>1058460</v>
      </c>
      <c r="D27895">
        <v>0</v>
      </c>
      <c r="E27895">
        <v>898900</v>
      </c>
      <c r="F27895" s="4">
        <f t="shared" si="435"/>
        <v>652453.33333333337</v>
      </c>
    </row>
    <row r="27896" spans="1:6" x14ac:dyDescent="0.3">
      <c r="A27896" t="s">
        <v>28186</v>
      </c>
      <c r="B27896">
        <v>302000</v>
      </c>
      <c r="C27896">
        <v>0</v>
      </c>
      <c r="D27896">
        <v>0</v>
      </c>
      <c r="E27896">
        <v>276640</v>
      </c>
      <c r="F27896" s="4">
        <f t="shared" si="435"/>
        <v>92213.333333333328</v>
      </c>
    </row>
    <row r="27897" spans="1:6" x14ac:dyDescent="0.3">
      <c r="A27897" t="s">
        <v>28187</v>
      </c>
      <c r="B27897">
        <v>0</v>
      </c>
      <c r="C27897">
        <v>0</v>
      </c>
      <c r="D27897">
        <v>1364590</v>
      </c>
      <c r="E27897">
        <v>0</v>
      </c>
      <c r="F27897" s="4">
        <f t="shared" si="435"/>
        <v>454863.33333333331</v>
      </c>
    </row>
    <row r="27898" spans="1:6" x14ac:dyDescent="0.3">
      <c r="A27898" t="s">
        <v>28188</v>
      </c>
      <c r="B27898">
        <v>1008840</v>
      </c>
      <c r="C27898">
        <v>0</v>
      </c>
      <c r="D27898">
        <v>0</v>
      </c>
      <c r="E27898">
        <v>948500</v>
      </c>
      <c r="F27898" s="4">
        <f t="shared" si="435"/>
        <v>316166.66666666669</v>
      </c>
    </row>
    <row r="27899" spans="1:6" x14ac:dyDescent="0.3">
      <c r="A27899" t="s">
        <v>28189</v>
      </c>
      <c r="B27899">
        <v>1199800</v>
      </c>
      <c r="C27899">
        <v>0</v>
      </c>
      <c r="D27899">
        <v>0</v>
      </c>
      <c r="E27899">
        <v>2049320</v>
      </c>
      <c r="F27899" s="4">
        <f t="shared" si="435"/>
        <v>683106.66666666663</v>
      </c>
    </row>
    <row r="27900" spans="1:6" x14ac:dyDescent="0.3">
      <c r="A27900" t="s">
        <v>28190</v>
      </c>
      <c r="B27900">
        <v>2057820</v>
      </c>
      <c r="C27900">
        <v>0</v>
      </c>
      <c r="D27900">
        <v>0</v>
      </c>
      <c r="E27900">
        <v>2068530</v>
      </c>
      <c r="F27900" s="4">
        <f t="shared" si="435"/>
        <v>689510</v>
      </c>
    </row>
    <row r="27901" spans="1:6" x14ac:dyDescent="0.3">
      <c r="A27901" t="s">
        <v>28191</v>
      </c>
      <c r="B27901">
        <v>0</v>
      </c>
      <c r="C27901">
        <v>3674580</v>
      </c>
      <c r="D27901">
        <v>0</v>
      </c>
      <c r="E27901">
        <v>0</v>
      </c>
      <c r="F27901" s="4">
        <f t="shared" si="435"/>
        <v>1224860</v>
      </c>
    </row>
    <row r="27902" spans="1:6" x14ac:dyDescent="0.3">
      <c r="A27902" t="s">
        <v>28192</v>
      </c>
      <c r="B27902">
        <v>0</v>
      </c>
      <c r="C27902">
        <v>0</v>
      </c>
      <c r="D27902">
        <v>854490</v>
      </c>
      <c r="E27902">
        <v>0</v>
      </c>
      <c r="F27902" s="4">
        <f t="shared" si="435"/>
        <v>284830</v>
      </c>
    </row>
    <row r="27903" spans="1:6" x14ac:dyDescent="0.3">
      <c r="A27903" t="s">
        <v>28193</v>
      </c>
      <c r="B27903">
        <v>160000</v>
      </c>
      <c r="C27903">
        <v>0</v>
      </c>
      <c r="D27903">
        <v>0</v>
      </c>
      <c r="E27903">
        <v>0</v>
      </c>
      <c r="F27903" s="4">
        <f t="shared" si="435"/>
        <v>0</v>
      </c>
    </row>
    <row r="27904" spans="1:6" x14ac:dyDescent="0.3">
      <c r="A27904" t="s">
        <v>28194</v>
      </c>
      <c r="B27904">
        <v>0</v>
      </c>
      <c r="C27904">
        <v>4438980</v>
      </c>
      <c r="D27904">
        <v>1603050</v>
      </c>
      <c r="E27904">
        <v>3828140</v>
      </c>
      <c r="F27904" s="4">
        <f t="shared" si="435"/>
        <v>3290056.6666666665</v>
      </c>
    </row>
    <row r="27905" spans="1:6" x14ac:dyDescent="0.3">
      <c r="A27905" t="s">
        <v>28195</v>
      </c>
      <c r="B27905">
        <v>600600</v>
      </c>
      <c r="C27905">
        <v>0</v>
      </c>
      <c r="D27905">
        <v>0</v>
      </c>
      <c r="E27905">
        <v>0</v>
      </c>
      <c r="F27905" s="4">
        <f t="shared" si="435"/>
        <v>0</v>
      </c>
    </row>
    <row r="27906" spans="1:6" x14ac:dyDescent="0.3">
      <c r="A27906" t="s">
        <v>28196</v>
      </c>
      <c r="B27906">
        <v>0</v>
      </c>
      <c r="C27906">
        <v>600000</v>
      </c>
      <c r="D27906">
        <v>0</v>
      </c>
      <c r="E27906">
        <v>0</v>
      </c>
      <c r="F27906" s="4">
        <f t="shared" si="435"/>
        <v>200000</v>
      </c>
    </row>
    <row r="27907" spans="1:6" x14ac:dyDescent="0.3">
      <c r="A27907" t="s">
        <v>28197</v>
      </c>
      <c r="B27907">
        <v>0</v>
      </c>
      <c r="C27907">
        <v>460300</v>
      </c>
      <c r="D27907">
        <v>448630</v>
      </c>
      <c r="E27907">
        <v>0</v>
      </c>
      <c r="F27907" s="4">
        <f t="shared" ref="F27907:F27970" si="436">SUM(C27907:E27907)/3</f>
        <v>302976.66666666669</v>
      </c>
    </row>
    <row r="27908" spans="1:6" x14ac:dyDescent="0.3">
      <c r="A27908" t="s">
        <v>28198</v>
      </c>
      <c r="B27908">
        <v>0</v>
      </c>
      <c r="C27908">
        <v>486620</v>
      </c>
      <c r="D27908">
        <v>0</v>
      </c>
      <c r="E27908">
        <v>836560</v>
      </c>
      <c r="F27908" s="4">
        <f t="shared" si="436"/>
        <v>441060</v>
      </c>
    </row>
    <row r="27909" spans="1:6" x14ac:dyDescent="0.3">
      <c r="A27909" t="s">
        <v>28199</v>
      </c>
      <c r="B27909">
        <v>0</v>
      </c>
      <c r="C27909">
        <v>1077280</v>
      </c>
      <c r="D27909">
        <v>0</v>
      </c>
      <c r="E27909">
        <v>0</v>
      </c>
      <c r="F27909" s="4">
        <f t="shared" si="436"/>
        <v>359093.33333333331</v>
      </c>
    </row>
    <row r="27910" spans="1:6" x14ac:dyDescent="0.3">
      <c r="A27910" t="s">
        <v>28200</v>
      </c>
      <c r="B27910">
        <v>0</v>
      </c>
      <c r="C27910">
        <v>460000</v>
      </c>
      <c r="D27910">
        <v>0</v>
      </c>
      <c r="E27910">
        <v>3542400</v>
      </c>
      <c r="F27910" s="4">
        <f t="shared" si="436"/>
        <v>1334133.3333333333</v>
      </c>
    </row>
    <row r="27911" spans="1:6" x14ac:dyDescent="0.3">
      <c r="A27911" t="s">
        <v>28201</v>
      </c>
      <c r="B27911">
        <v>544720</v>
      </c>
      <c r="C27911">
        <v>0</v>
      </c>
      <c r="D27911">
        <v>0</v>
      </c>
      <c r="E27911">
        <v>1264250</v>
      </c>
      <c r="F27911" s="4">
        <f t="shared" si="436"/>
        <v>421416.66666666669</v>
      </c>
    </row>
    <row r="27912" spans="1:6" x14ac:dyDescent="0.3">
      <c r="A27912" t="s">
        <v>28202</v>
      </c>
      <c r="B27912">
        <v>370000</v>
      </c>
      <c r="C27912">
        <v>0</v>
      </c>
      <c r="D27912">
        <v>0</v>
      </c>
      <c r="E27912">
        <v>0</v>
      </c>
      <c r="F27912" s="4">
        <f t="shared" si="436"/>
        <v>0</v>
      </c>
    </row>
    <row r="27913" spans="1:6" x14ac:dyDescent="0.3">
      <c r="A27913" t="s">
        <v>28203</v>
      </c>
      <c r="B27913">
        <v>3377580</v>
      </c>
      <c r="C27913">
        <v>0</v>
      </c>
      <c r="D27913">
        <v>0</v>
      </c>
      <c r="E27913">
        <v>2310490</v>
      </c>
      <c r="F27913" s="4">
        <f t="shared" si="436"/>
        <v>770163.33333333337</v>
      </c>
    </row>
    <row r="27914" spans="1:6" x14ac:dyDescent="0.3">
      <c r="A27914" t="s">
        <v>28204</v>
      </c>
      <c r="B27914">
        <v>0</v>
      </c>
      <c r="C27914">
        <v>0</v>
      </c>
      <c r="D27914">
        <v>959380</v>
      </c>
      <c r="E27914">
        <v>1678160</v>
      </c>
      <c r="F27914" s="4">
        <f t="shared" si="436"/>
        <v>879180</v>
      </c>
    </row>
    <row r="27915" spans="1:6" x14ac:dyDescent="0.3">
      <c r="A27915" t="s">
        <v>28205</v>
      </c>
      <c r="B27915">
        <v>0</v>
      </c>
      <c r="C27915">
        <v>0</v>
      </c>
      <c r="D27915">
        <v>1269200</v>
      </c>
      <c r="E27915">
        <v>0</v>
      </c>
      <c r="F27915" s="4">
        <f t="shared" si="436"/>
        <v>423066.66666666669</v>
      </c>
    </row>
    <row r="27916" spans="1:6" x14ac:dyDescent="0.3">
      <c r="A27916" t="s">
        <v>28206</v>
      </c>
      <c r="B27916">
        <v>0</v>
      </c>
      <c r="C27916">
        <v>0</v>
      </c>
      <c r="D27916">
        <v>0</v>
      </c>
      <c r="E27916">
        <v>1809500</v>
      </c>
      <c r="F27916" s="4">
        <f t="shared" si="436"/>
        <v>603166.66666666663</v>
      </c>
    </row>
    <row r="27917" spans="1:6" x14ac:dyDescent="0.3">
      <c r="A27917" t="s">
        <v>28207</v>
      </c>
      <c r="B27917">
        <v>0</v>
      </c>
      <c r="C27917">
        <v>2692610</v>
      </c>
      <c r="D27917">
        <v>1015560</v>
      </c>
      <c r="E27917">
        <v>0</v>
      </c>
      <c r="F27917" s="4">
        <f t="shared" si="436"/>
        <v>1236056.6666666667</v>
      </c>
    </row>
    <row r="27918" spans="1:6" x14ac:dyDescent="0.3">
      <c r="A27918" t="s">
        <v>28208</v>
      </c>
      <c r="B27918">
        <v>0</v>
      </c>
      <c r="C27918">
        <v>0</v>
      </c>
      <c r="D27918">
        <v>341000</v>
      </c>
      <c r="E27918">
        <v>693260</v>
      </c>
      <c r="F27918" s="4">
        <f t="shared" si="436"/>
        <v>344753.33333333331</v>
      </c>
    </row>
    <row r="27919" spans="1:6" x14ac:dyDescent="0.3">
      <c r="A27919" t="s">
        <v>28209</v>
      </c>
      <c r="B27919">
        <v>0</v>
      </c>
      <c r="C27919">
        <v>0</v>
      </c>
      <c r="D27919">
        <v>1635190</v>
      </c>
      <c r="E27919">
        <v>500500</v>
      </c>
      <c r="F27919" s="4">
        <f t="shared" si="436"/>
        <v>711896.66666666663</v>
      </c>
    </row>
    <row r="27920" spans="1:6" x14ac:dyDescent="0.3">
      <c r="A27920" t="s">
        <v>28210</v>
      </c>
      <c r="B27920">
        <v>370000</v>
      </c>
      <c r="C27920">
        <v>0</v>
      </c>
      <c r="D27920">
        <v>0</v>
      </c>
      <c r="E27920">
        <v>0</v>
      </c>
      <c r="F27920" s="4">
        <f t="shared" si="436"/>
        <v>0</v>
      </c>
    </row>
    <row r="27921" spans="1:6" x14ac:dyDescent="0.3">
      <c r="A27921" t="s">
        <v>28211</v>
      </c>
      <c r="B27921">
        <v>0</v>
      </c>
      <c r="C27921">
        <v>740000</v>
      </c>
      <c r="D27921">
        <v>0</v>
      </c>
      <c r="E27921">
        <v>3274500</v>
      </c>
      <c r="F27921" s="4">
        <f t="shared" si="436"/>
        <v>1338166.6666666667</v>
      </c>
    </row>
    <row r="27922" spans="1:6" x14ac:dyDescent="0.3">
      <c r="A27922" t="s">
        <v>28212</v>
      </c>
      <c r="B27922">
        <v>719950</v>
      </c>
      <c r="C27922">
        <v>0</v>
      </c>
      <c r="D27922">
        <v>0</v>
      </c>
      <c r="E27922">
        <v>0</v>
      </c>
      <c r="F27922" s="4">
        <f t="shared" si="436"/>
        <v>0</v>
      </c>
    </row>
    <row r="27923" spans="1:6" x14ac:dyDescent="0.3">
      <c r="A27923" t="s">
        <v>28213</v>
      </c>
      <c r="B27923">
        <v>0</v>
      </c>
      <c r="C27923">
        <v>143780</v>
      </c>
      <c r="D27923">
        <v>453000</v>
      </c>
      <c r="E27923">
        <v>0</v>
      </c>
      <c r="F27923" s="4">
        <f t="shared" si="436"/>
        <v>198926.66666666666</v>
      </c>
    </row>
    <row r="27924" spans="1:6" x14ac:dyDescent="0.3">
      <c r="A27924" t="s">
        <v>28214</v>
      </c>
      <c r="B27924">
        <v>0</v>
      </c>
      <c r="C27924">
        <v>0</v>
      </c>
      <c r="D27924">
        <v>1112360</v>
      </c>
      <c r="E27924">
        <v>0</v>
      </c>
      <c r="F27924" s="4">
        <f t="shared" si="436"/>
        <v>370786.66666666669</v>
      </c>
    </row>
    <row r="27925" spans="1:6" x14ac:dyDescent="0.3">
      <c r="A27925" t="s">
        <v>28215</v>
      </c>
      <c r="B27925">
        <v>450000</v>
      </c>
      <c r="C27925">
        <v>0</v>
      </c>
      <c r="D27925">
        <v>0</v>
      </c>
      <c r="E27925">
        <v>1095000</v>
      </c>
      <c r="F27925" s="4">
        <f t="shared" si="436"/>
        <v>365000</v>
      </c>
    </row>
    <row r="27926" spans="1:6" x14ac:dyDescent="0.3">
      <c r="A27926" t="s">
        <v>28216</v>
      </c>
      <c r="B27926">
        <v>1109600</v>
      </c>
      <c r="C27926">
        <v>0</v>
      </c>
      <c r="D27926">
        <v>0</v>
      </c>
      <c r="E27926">
        <v>0</v>
      </c>
      <c r="F27926" s="4">
        <f t="shared" si="436"/>
        <v>0</v>
      </c>
    </row>
    <row r="27927" spans="1:6" x14ac:dyDescent="0.3">
      <c r="A27927" t="s">
        <v>28217</v>
      </c>
      <c r="B27927">
        <v>596700</v>
      </c>
      <c r="C27927">
        <v>0</v>
      </c>
      <c r="D27927">
        <v>0</v>
      </c>
      <c r="E27927">
        <v>0</v>
      </c>
      <c r="F27927" s="4">
        <f t="shared" si="436"/>
        <v>0</v>
      </c>
    </row>
    <row r="27928" spans="1:6" x14ac:dyDescent="0.3">
      <c r="A27928" t="s">
        <v>28218</v>
      </c>
      <c r="B27928">
        <v>0</v>
      </c>
      <c r="C27928">
        <v>236600</v>
      </c>
      <c r="D27928">
        <v>0</v>
      </c>
      <c r="E27928">
        <v>804000</v>
      </c>
      <c r="F27928" s="4">
        <f t="shared" si="436"/>
        <v>346866.66666666669</v>
      </c>
    </row>
    <row r="27929" spans="1:6" x14ac:dyDescent="0.3">
      <c r="A27929" t="s">
        <v>28219</v>
      </c>
      <c r="B27929">
        <v>0</v>
      </c>
      <c r="C27929">
        <v>0</v>
      </c>
      <c r="D27929">
        <v>598000</v>
      </c>
      <c r="E27929">
        <v>0</v>
      </c>
      <c r="F27929" s="4">
        <f t="shared" si="436"/>
        <v>199333.33333333334</v>
      </c>
    </row>
    <row r="27930" spans="1:6" x14ac:dyDescent="0.3">
      <c r="A27930" t="s">
        <v>28220</v>
      </c>
      <c r="B27930">
        <v>0</v>
      </c>
      <c r="C27930">
        <v>0</v>
      </c>
      <c r="D27930">
        <v>74345480</v>
      </c>
      <c r="E27930">
        <v>43004340</v>
      </c>
      <c r="F27930" s="4">
        <f t="shared" si="436"/>
        <v>39116606.666666664</v>
      </c>
    </row>
    <row r="27931" spans="1:6" x14ac:dyDescent="0.3">
      <c r="A27931" t="s">
        <v>666</v>
      </c>
      <c r="B27931">
        <v>0</v>
      </c>
      <c r="C27931">
        <v>1017680</v>
      </c>
      <c r="D27931">
        <v>0</v>
      </c>
      <c r="E27931">
        <v>0</v>
      </c>
      <c r="F27931" s="4">
        <f t="shared" si="436"/>
        <v>339226.66666666669</v>
      </c>
    </row>
    <row r="27932" spans="1:6" x14ac:dyDescent="0.3">
      <c r="A27932" t="s">
        <v>28221</v>
      </c>
      <c r="B27932">
        <v>1230780</v>
      </c>
      <c r="C27932">
        <v>0</v>
      </c>
      <c r="D27932">
        <v>0</v>
      </c>
      <c r="E27932">
        <v>0</v>
      </c>
      <c r="F27932" s="4">
        <f t="shared" si="436"/>
        <v>0</v>
      </c>
    </row>
    <row r="27933" spans="1:6" x14ac:dyDescent="0.3">
      <c r="A27933" t="s">
        <v>28222</v>
      </c>
      <c r="B27933">
        <v>0</v>
      </c>
      <c r="C27933">
        <v>0</v>
      </c>
      <c r="D27933">
        <v>570200</v>
      </c>
      <c r="E27933">
        <v>191100</v>
      </c>
      <c r="F27933" s="4">
        <f t="shared" si="436"/>
        <v>253766.66666666666</v>
      </c>
    </row>
    <row r="27934" spans="1:6" x14ac:dyDescent="0.3">
      <c r="A27934" t="s">
        <v>28223</v>
      </c>
      <c r="B27934">
        <v>0</v>
      </c>
      <c r="C27934">
        <v>0</v>
      </c>
      <c r="D27934">
        <v>785950</v>
      </c>
      <c r="E27934">
        <v>0</v>
      </c>
      <c r="F27934" s="4">
        <f t="shared" si="436"/>
        <v>261983.33333333334</v>
      </c>
    </row>
    <row r="27935" spans="1:6" x14ac:dyDescent="0.3">
      <c r="A27935" t="s">
        <v>28224</v>
      </c>
      <c r="B27935">
        <v>0</v>
      </c>
      <c r="C27935">
        <v>0</v>
      </c>
      <c r="D27935">
        <v>862100</v>
      </c>
      <c r="E27935">
        <v>0</v>
      </c>
      <c r="F27935" s="4">
        <f t="shared" si="436"/>
        <v>287366.66666666669</v>
      </c>
    </row>
    <row r="27936" spans="1:6" x14ac:dyDescent="0.3">
      <c r="A27936" t="s">
        <v>28225</v>
      </c>
      <c r="B27936">
        <v>0</v>
      </c>
      <c r="C27936">
        <v>0</v>
      </c>
      <c r="D27936">
        <v>816200</v>
      </c>
      <c r="E27936">
        <v>0</v>
      </c>
      <c r="F27936" s="4">
        <f t="shared" si="436"/>
        <v>272066.66666666669</v>
      </c>
    </row>
    <row r="27937" spans="1:6" x14ac:dyDescent="0.3">
      <c r="A27937" t="s">
        <v>28226</v>
      </c>
      <c r="B27937">
        <v>0</v>
      </c>
      <c r="C27937">
        <v>0</v>
      </c>
      <c r="D27937">
        <v>2071840</v>
      </c>
      <c r="E27937">
        <v>0</v>
      </c>
      <c r="F27937" s="4">
        <f t="shared" si="436"/>
        <v>690613.33333333337</v>
      </c>
    </row>
    <row r="27938" spans="1:6" x14ac:dyDescent="0.3">
      <c r="A27938" t="s">
        <v>28227</v>
      </c>
      <c r="B27938">
        <v>0</v>
      </c>
      <c r="C27938">
        <v>1152890</v>
      </c>
      <c r="D27938">
        <v>1255560</v>
      </c>
      <c r="E27938">
        <v>996560</v>
      </c>
      <c r="F27938" s="4">
        <f t="shared" si="436"/>
        <v>1135003.3333333333</v>
      </c>
    </row>
    <row r="27939" spans="1:6" x14ac:dyDescent="0.3">
      <c r="A27939" t="s">
        <v>28228</v>
      </c>
      <c r="B27939">
        <v>1601230</v>
      </c>
      <c r="C27939">
        <v>0</v>
      </c>
      <c r="D27939">
        <v>0</v>
      </c>
      <c r="E27939">
        <v>0</v>
      </c>
      <c r="F27939" s="4">
        <f t="shared" si="436"/>
        <v>0</v>
      </c>
    </row>
    <row r="27940" spans="1:6" x14ac:dyDescent="0.3">
      <c r="A27940" t="s">
        <v>28229</v>
      </c>
      <c r="B27940">
        <v>0</v>
      </c>
      <c r="C27940">
        <v>473200</v>
      </c>
      <c r="D27940">
        <v>0</v>
      </c>
      <c r="E27940">
        <v>0</v>
      </c>
      <c r="F27940" s="4">
        <f t="shared" si="436"/>
        <v>157733.33333333334</v>
      </c>
    </row>
    <row r="27941" spans="1:6" x14ac:dyDescent="0.3">
      <c r="A27941" t="s">
        <v>28230</v>
      </c>
      <c r="B27941">
        <v>0</v>
      </c>
      <c r="C27941">
        <v>607880</v>
      </c>
      <c r="D27941">
        <v>0</v>
      </c>
      <c r="E27941">
        <v>1372060</v>
      </c>
      <c r="F27941" s="4">
        <f t="shared" si="436"/>
        <v>659980</v>
      </c>
    </row>
    <row r="27942" spans="1:6" x14ac:dyDescent="0.3">
      <c r="A27942" t="s">
        <v>28231</v>
      </c>
      <c r="B27942">
        <v>535000</v>
      </c>
      <c r="C27942">
        <v>0</v>
      </c>
      <c r="D27942">
        <v>0</v>
      </c>
      <c r="E27942">
        <v>405000</v>
      </c>
      <c r="F27942" s="4">
        <f t="shared" si="436"/>
        <v>135000</v>
      </c>
    </row>
    <row r="27943" spans="1:6" x14ac:dyDescent="0.3">
      <c r="A27943" t="s">
        <v>578</v>
      </c>
      <c r="B27943">
        <v>0</v>
      </c>
      <c r="C27943">
        <v>2101360</v>
      </c>
      <c r="D27943">
        <v>0</v>
      </c>
      <c r="E27943">
        <v>2528590</v>
      </c>
      <c r="F27943" s="4">
        <f t="shared" si="436"/>
        <v>1543316.6666666667</v>
      </c>
    </row>
    <row r="27944" spans="1:6" x14ac:dyDescent="0.3">
      <c r="A27944" t="s">
        <v>28232</v>
      </c>
      <c r="B27944">
        <v>0</v>
      </c>
      <c r="C27944">
        <v>0</v>
      </c>
      <c r="D27944">
        <v>941010</v>
      </c>
      <c r="E27944">
        <v>1152110</v>
      </c>
      <c r="F27944" s="4">
        <f t="shared" si="436"/>
        <v>697706.66666666663</v>
      </c>
    </row>
    <row r="27945" spans="1:6" x14ac:dyDescent="0.3">
      <c r="A27945" t="s">
        <v>28233</v>
      </c>
      <c r="B27945">
        <v>0</v>
      </c>
      <c r="C27945">
        <v>0</v>
      </c>
      <c r="D27945">
        <v>971440</v>
      </c>
      <c r="E27945">
        <v>0</v>
      </c>
      <c r="F27945" s="4">
        <f t="shared" si="436"/>
        <v>323813.33333333331</v>
      </c>
    </row>
    <row r="27946" spans="1:6" x14ac:dyDescent="0.3">
      <c r="A27946" t="s">
        <v>28234</v>
      </c>
      <c r="B27946">
        <v>0</v>
      </c>
      <c r="C27946">
        <v>0</v>
      </c>
      <c r="D27946">
        <v>1122030</v>
      </c>
      <c r="E27946">
        <v>1627940</v>
      </c>
      <c r="F27946" s="4">
        <f t="shared" si="436"/>
        <v>916656.66666666663</v>
      </c>
    </row>
    <row r="27947" spans="1:6" x14ac:dyDescent="0.3">
      <c r="A27947" t="s">
        <v>28235</v>
      </c>
      <c r="B27947">
        <v>0</v>
      </c>
      <c r="C27947">
        <v>0</v>
      </c>
      <c r="D27947">
        <v>1173240</v>
      </c>
      <c r="E27947">
        <v>0</v>
      </c>
      <c r="F27947" s="4">
        <f t="shared" si="436"/>
        <v>391080</v>
      </c>
    </row>
    <row r="27948" spans="1:6" x14ac:dyDescent="0.3">
      <c r="A27948" t="s">
        <v>28236</v>
      </c>
      <c r="B27948">
        <v>370000</v>
      </c>
      <c r="C27948">
        <v>0</v>
      </c>
      <c r="D27948">
        <v>0</v>
      </c>
      <c r="E27948">
        <v>370000</v>
      </c>
      <c r="F27948" s="4">
        <f t="shared" si="436"/>
        <v>123333.33333333333</v>
      </c>
    </row>
    <row r="27949" spans="1:6" x14ac:dyDescent="0.3">
      <c r="A27949" t="s">
        <v>28237</v>
      </c>
      <c r="B27949">
        <v>0</v>
      </c>
      <c r="C27949">
        <v>0</v>
      </c>
      <c r="D27949">
        <v>1513760</v>
      </c>
      <c r="E27949">
        <v>0</v>
      </c>
      <c r="F27949" s="4">
        <f t="shared" si="436"/>
        <v>504586.66666666669</v>
      </c>
    </row>
    <row r="27950" spans="1:6" x14ac:dyDescent="0.3">
      <c r="A27950" t="s">
        <v>28238</v>
      </c>
      <c r="B27950">
        <v>312400</v>
      </c>
      <c r="C27950">
        <v>0</v>
      </c>
      <c r="D27950">
        <v>0</v>
      </c>
      <c r="E27950">
        <v>0</v>
      </c>
      <c r="F27950" s="4">
        <f t="shared" si="436"/>
        <v>0</v>
      </c>
    </row>
    <row r="27951" spans="1:6" x14ac:dyDescent="0.3">
      <c r="A27951" t="s">
        <v>28239</v>
      </c>
      <c r="B27951">
        <v>0</v>
      </c>
      <c r="C27951">
        <v>0</v>
      </c>
      <c r="D27951">
        <v>711920</v>
      </c>
      <c r="E27951">
        <v>386000</v>
      </c>
      <c r="F27951" s="4">
        <f t="shared" si="436"/>
        <v>365973.33333333331</v>
      </c>
    </row>
    <row r="27952" spans="1:6" x14ac:dyDescent="0.3">
      <c r="A27952" t="s">
        <v>28240</v>
      </c>
      <c r="B27952">
        <v>0</v>
      </c>
      <c r="C27952">
        <v>0</v>
      </c>
      <c r="D27952">
        <v>1461280</v>
      </c>
      <c r="E27952">
        <v>898300</v>
      </c>
      <c r="F27952" s="4">
        <f t="shared" si="436"/>
        <v>786526.66666666663</v>
      </c>
    </row>
    <row r="27953" spans="1:6" x14ac:dyDescent="0.3">
      <c r="A27953" t="s">
        <v>28241</v>
      </c>
      <c r="B27953">
        <v>191100</v>
      </c>
      <c r="C27953">
        <v>0</v>
      </c>
      <c r="D27953">
        <v>0</v>
      </c>
      <c r="E27953">
        <v>247520</v>
      </c>
      <c r="F27953" s="4">
        <f t="shared" si="436"/>
        <v>82506.666666666672</v>
      </c>
    </row>
    <row r="27954" spans="1:6" x14ac:dyDescent="0.3">
      <c r="A27954" t="s">
        <v>28242</v>
      </c>
      <c r="B27954">
        <v>0</v>
      </c>
      <c r="C27954">
        <v>475000</v>
      </c>
      <c r="D27954">
        <v>0</v>
      </c>
      <c r="E27954">
        <v>0</v>
      </c>
      <c r="F27954" s="4">
        <f t="shared" si="436"/>
        <v>158333.33333333334</v>
      </c>
    </row>
    <row r="27955" spans="1:6" x14ac:dyDescent="0.3">
      <c r="A27955" t="s">
        <v>28243</v>
      </c>
      <c r="B27955">
        <v>0</v>
      </c>
      <c r="C27955">
        <v>0</v>
      </c>
      <c r="D27955">
        <v>1473100</v>
      </c>
      <c r="E27955">
        <v>228000</v>
      </c>
      <c r="F27955" s="4">
        <f t="shared" si="436"/>
        <v>567033.33333333337</v>
      </c>
    </row>
    <row r="27956" spans="1:6" x14ac:dyDescent="0.3">
      <c r="A27956" t="s">
        <v>28244</v>
      </c>
      <c r="B27956">
        <v>0</v>
      </c>
      <c r="C27956">
        <v>282100</v>
      </c>
      <c r="D27956">
        <v>0</v>
      </c>
      <c r="E27956">
        <v>2163280</v>
      </c>
      <c r="F27956" s="4">
        <f t="shared" si="436"/>
        <v>815126.66666666663</v>
      </c>
    </row>
    <row r="27957" spans="1:6" x14ac:dyDescent="0.3">
      <c r="A27957" t="s">
        <v>28245</v>
      </c>
      <c r="B27957">
        <v>0</v>
      </c>
      <c r="C27957">
        <v>300300</v>
      </c>
      <c r="D27957">
        <v>0</v>
      </c>
      <c r="E27957">
        <v>0</v>
      </c>
      <c r="F27957" s="4">
        <f t="shared" si="436"/>
        <v>100100</v>
      </c>
    </row>
    <row r="27958" spans="1:6" x14ac:dyDescent="0.3">
      <c r="A27958" t="s">
        <v>28246</v>
      </c>
      <c r="B27958">
        <v>3727620</v>
      </c>
      <c r="C27958">
        <v>0</v>
      </c>
      <c r="D27958">
        <v>5255100</v>
      </c>
      <c r="E27958">
        <v>2077400</v>
      </c>
      <c r="F27958" s="4">
        <f t="shared" si="436"/>
        <v>2444166.6666666665</v>
      </c>
    </row>
    <row r="27959" spans="1:6" x14ac:dyDescent="0.3">
      <c r="A27959" t="s">
        <v>28247</v>
      </c>
      <c r="B27959">
        <v>305000</v>
      </c>
      <c r="C27959">
        <v>1480000</v>
      </c>
      <c r="D27959">
        <v>0</v>
      </c>
      <c r="E27959">
        <v>0</v>
      </c>
      <c r="F27959" s="4">
        <f t="shared" si="436"/>
        <v>493333.33333333331</v>
      </c>
    </row>
    <row r="27960" spans="1:6" x14ac:dyDescent="0.3">
      <c r="A27960" t="s">
        <v>28248</v>
      </c>
      <c r="B27960">
        <v>0</v>
      </c>
      <c r="C27960">
        <v>5408720</v>
      </c>
      <c r="D27960">
        <v>2675400</v>
      </c>
      <c r="E27960">
        <v>0</v>
      </c>
      <c r="F27960" s="4">
        <f t="shared" si="436"/>
        <v>2694706.6666666665</v>
      </c>
    </row>
    <row r="27961" spans="1:6" x14ac:dyDescent="0.3">
      <c r="A27961" t="s">
        <v>28249</v>
      </c>
      <c r="B27961">
        <v>0</v>
      </c>
      <c r="C27961">
        <v>225680</v>
      </c>
      <c r="D27961">
        <v>245700</v>
      </c>
      <c r="E27961">
        <v>0</v>
      </c>
      <c r="F27961" s="4">
        <f t="shared" si="436"/>
        <v>157126.66666666666</v>
      </c>
    </row>
    <row r="27962" spans="1:6" x14ac:dyDescent="0.3">
      <c r="A27962" t="s">
        <v>28250</v>
      </c>
      <c r="B27962">
        <v>0</v>
      </c>
      <c r="C27962">
        <v>874650</v>
      </c>
      <c r="D27962">
        <v>0</v>
      </c>
      <c r="E27962">
        <v>0</v>
      </c>
      <c r="F27962" s="4">
        <f t="shared" si="436"/>
        <v>291550</v>
      </c>
    </row>
    <row r="27963" spans="1:6" x14ac:dyDescent="0.3">
      <c r="A27963" t="s">
        <v>28251</v>
      </c>
      <c r="B27963">
        <v>411950</v>
      </c>
      <c r="C27963">
        <v>0</v>
      </c>
      <c r="D27963">
        <v>2256030</v>
      </c>
      <c r="E27963">
        <v>1170420</v>
      </c>
      <c r="F27963" s="4">
        <f t="shared" si="436"/>
        <v>1142150</v>
      </c>
    </row>
    <row r="27964" spans="1:6" x14ac:dyDescent="0.3">
      <c r="A27964" t="s">
        <v>28252</v>
      </c>
      <c r="B27964">
        <v>0</v>
      </c>
      <c r="C27964">
        <v>0</v>
      </c>
      <c r="D27964">
        <v>983710</v>
      </c>
      <c r="E27964">
        <v>0</v>
      </c>
      <c r="F27964" s="4">
        <f t="shared" si="436"/>
        <v>327903.33333333331</v>
      </c>
    </row>
    <row r="27965" spans="1:6" x14ac:dyDescent="0.3">
      <c r="A27965" t="s">
        <v>28253</v>
      </c>
      <c r="B27965">
        <v>180180</v>
      </c>
      <c r="C27965">
        <v>0</v>
      </c>
      <c r="D27965">
        <v>0</v>
      </c>
      <c r="E27965">
        <v>0</v>
      </c>
      <c r="F27965" s="4">
        <f t="shared" si="436"/>
        <v>0</v>
      </c>
    </row>
    <row r="27966" spans="1:6" x14ac:dyDescent="0.3">
      <c r="A27966" t="s">
        <v>28254</v>
      </c>
      <c r="B27966">
        <v>0</v>
      </c>
      <c r="C27966">
        <v>814450</v>
      </c>
      <c r="D27966">
        <v>0</v>
      </c>
      <c r="E27966">
        <v>764400</v>
      </c>
      <c r="F27966" s="4">
        <f t="shared" si="436"/>
        <v>526283.33333333337</v>
      </c>
    </row>
    <row r="27967" spans="1:6" x14ac:dyDescent="0.3">
      <c r="A27967" t="s">
        <v>28255</v>
      </c>
      <c r="B27967">
        <v>770540</v>
      </c>
      <c r="C27967">
        <v>0</v>
      </c>
      <c r="D27967">
        <v>0</v>
      </c>
      <c r="E27967">
        <v>995420</v>
      </c>
      <c r="F27967" s="4">
        <f t="shared" si="436"/>
        <v>331806.66666666669</v>
      </c>
    </row>
    <row r="27968" spans="1:6" x14ac:dyDescent="0.3">
      <c r="A27968" t="s">
        <v>28256</v>
      </c>
      <c r="B27968">
        <v>0</v>
      </c>
      <c r="C27968">
        <v>0</v>
      </c>
      <c r="D27968">
        <v>1450360</v>
      </c>
      <c r="E27968">
        <v>862560</v>
      </c>
      <c r="F27968" s="4">
        <f t="shared" si="436"/>
        <v>770973.33333333337</v>
      </c>
    </row>
    <row r="27969" spans="1:6" x14ac:dyDescent="0.3">
      <c r="A27969" t="s">
        <v>28257</v>
      </c>
      <c r="B27969">
        <v>0</v>
      </c>
      <c r="C27969">
        <v>977340</v>
      </c>
      <c r="D27969">
        <v>0</v>
      </c>
      <c r="E27969">
        <v>0</v>
      </c>
      <c r="F27969" s="4">
        <f t="shared" si="436"/>
        <v>325780</v>
      </c>
    </row>
    <row r="27970" spans="1:6" x14ac:dyDescent="0.3">
      <c r="A27970" t="s">
        <v>28258</v>
      </c>
      <c r="B27970">
        <v>160000</v>
      </c>
      <c r="C27970">
        <v>0</v>
      </c>
      <c r="D27970">
        <v>0</v>
      </c>
      <c r="E27970">
        <v>453280</v>
      </c>
      <c r="F27970" s="4">
        <f t="shared" si="436"/>
        <v>151093.33333333334</v>
      </c>
    </row>
    <row r="27971" spans="1:6" x14ac:dyDescent="0.3">
      <c r="A27971" t="s">
        <v>28259</v>
      </c>
      <c r="B27971">
        <v>0</v>
      </c>
      <c r="C27971">
        <v>0</v>
      </c>
      <c r="D27971">
        <v>1582030</v>
      </c>
      <c r="E27971">
        <v>1054600</v>
      </c>
      <c r="F27971" s="4">
        <f t="shared" ref="F27971:F28034" si="437">SUM(C27971:E27971)/3</f>
        <v>878876.66666666663</v>
      </c>
    </row>
    <row r="27972" spans="1:6" x14ac:dyDescent="0.3">
      <c r="A27972" t="s">
        <v>28260</v>
      </c>
      <c r="B27972">
        <v>160000</v>
      </c>
      <c r="C27972">
        <v>0</v>
      </c>
      <c r="D27972">
        <v>0</v>
      </c>
      <c r="E27972">
        <v>0</v>
      </c>
      <c r="F27972" s="4">
        <f t="shared" si="437"/>
        <v>0</v>
      </c>
    </row>
    <row r="27973" spans="1:6" x14ac:dyDescent="0.3">
      <c r="A27973" t="s">
        <v>28261</v>
      </c>
      <c r="B27973">
        <v>2531620</v>
      </c>
      <c r="C27973">
        <v>0</v>
      </c>
      <c r="D27973">
        <v>0</v>
      </c>
      <c r="E27973">
        <v>0</v>
      </c>
      <c r="F27973" s="4">
        <f t="shared" si="437"/>
        <v>0</v>
      </c>
    </row>
    <row r="27974" spans="1:6" x14ac:dyDescent="0.3">
      <c r="A27974" t="s">
        <v>28262</v>
      </c>
      <c r="B27974">
        <v>0</v>
      </c>
      <c r="C27974">
        <v>276000</v>
      </c>
      <c r="D27974">
        <v>0</v>
      </c>
      <c r="E27974">
        <v>0</v>
      </c>
      <c r="F27974" s="4">
        <f t="shared" si="437"/>
        <v>92000</v>
      </c>
    </row>
    <row r="27975" spans="1:6" x14ac:dyDescent="0.3">
      <c r="A27975" t="s">
        <v>28263</v>
      </c>
      <c r="B27975">
        <v>273000</v>
      </c>
      <c r="C27975">
        <v>584760</v>
      </c>
      <c r="D27975">
        <v>0</v>
      </c>
      <c r="E27975">
        <v>0</v>
      </c>
      <c r="F27975" s="4">
        <f t="shared" si="437"/>
        <v>194920</v>
      </c>
    </row>
    <row r="27976" spans="1:6" x14ac:dyDescent="0.3">
      <c r="A27976" t="s">
        <v>28264</v>
      </c>
      <c r="B27976">
        <v>0</v>
      </c>
      <c r="C27976">
        <v>0</v>
      </c>
      <c r="D27976">
        <v>1026380</v>
      </c>
      <c r="E27976">
        <v>402000</v>
      </c>
      <c r="F27976" s="4">
        <f t="shared" si="437"/>
        <v>476126.66666666669</v>
      </c>
    </row>
    <row r="27977" spans="1:6" x14ac:dyDescent="0.3">
      <c r="A27977" t="s">
        <v>28265</v>
      </c>
      <c r="B27977">
        <v>0</v>
      </c>
      <c r="C27977">
        <v>230000</v>
      </c>
      <c r="D27977">
        <v>0</v>
      </c>
      <c r="E27977">
        <v>468650</v>
      </c>
      <c r="F27977" s="4">
        <f t="shared" si="437"/>
        <v>232883.33333333334</v>
      </c>
    </row>
    <row r="27978" spans="1:6" x14ac:dyDescent="0.3">
      <c r="A27978" t="s">
        <v>28266</v>
      </c>
      <c r="B27978">
        <v>0</v>
      </c>
      <c r="C27978">
        <v>1428740</v>
      </c>
      <c r="D27978">
        <v>0</v>
      </c>
      <c r="E27978">
        <v>386000</v>
      </c>
      <c r="F27978" s="4">
        <f t="shared" si="437"/>
        <v>604913.33333333337</v>
      </c>
    </row>
    <row r="27979" spans="1:6" x14ac:dyDescent="0.3">
      <c r="A27979" t="s">
        <v>28267</v>
      </c>
      <c r="B27979">
        <v>0</v>
      </c>
      <c r="C27979">
        <v>623350</v>
      </c>
      <c r="D27979">
        <v>0</v>
      </c>
      <c r="E27979">
        <v>0</v>
      </c>
      <c r="F27979" s="4">
        <f t="shared" si="437"/>
        <v>207783.33333333334</v>
      </c>
    </row>
    <row r="27980" spans="1:6" x14ac:dyDescent="0.3">
      <c r="A27980" t="s">
        <v>28268</v>
      </c>
      <c r="B27980">
        <v>0</v>
      </c>
      <c r="C27980">
        <v>0</v>
      </c>
      <c r="D27980">
        <v>370000</v>
      </c>
      <c r="E27980">
        <v>0</v>
      </c>
      <c r="F27980" s="4">
        <f t="shared" si="437"/>
        <v>123333.33333333333</v>
      </c>
    </row>
    <row r="27981" spans="1:6" x14ac:dyDescent="0.3">
      <c r="A27981" t="s">
        <v>28269</v>
      </c>
      <c r="B27981">
        <v>0</v>
      </c>
      <c r="C27981">
        <v>230000</v>
      </c>
      <c r="D27981">
        <v>0</v>
      </c>
      <c r="E27981">
        <v>0</v>
      </c>
      <c r="F27981" s="4">
        <f t="shared" si="437"/>
        <v>76666.666666666672</v>
      </c>
    </row>
    <row r="27982" spans="1:6" x14ac:dyDescent="0.3">
      <c r="A27982" t="s">
        <v>28270</v>
      </c>
      <c r="B27982">
        <v>402880</v>
      </c>
      <c r="C27982">
        <v>0</v>
      </c>
      <c r="D27982">
        <v>0</v>
      </c>
      <c r="E27982">
        <v>0</v>
      </c>
      <c r="F27982" s="4">
        <f t="shared" si="437"/>
        <v>0</v>
      </c>
    </row>
    <row r="27983" spans="1:6" x14ac:dyDescent="0.3">
      <c r="A27983" t="s">
        <v>28271</v>
      </c>
      <c r="B27983">
        <v>0</v>
      </c>
      <c r="C27983">
        <v>1262140</v>
      </c>
      <c r="D27983">
        <v>0</v>
      </c>
      <c r="E27983">
        <v>1076000</v>
      </c>
      <c r="F27983" s="4">
        <f t="shared" si="437"/>
        <v>779380</v>
      </c>
    </row>
    <row r="27984" spans="1:6" x14ac:dyDescent="0.3">
      <c r="A27984" t="s">
        <v>28272</v>
      </c>
      <c r="B27984">
        <v>1388160</v>
      </c>
      <c r="C27984">
        <v>0</v>
      </c>
      <c r="D27984">
        <v>0</v>
      </c>
      <c r="E27984">
        <v>649460</v>
      </c>
      <c r="F27984" s="4">
        <f t="shared" si="437"/>
        <v>216486.66666666666</v>
      </c>
    </row>
    <row r="27985" spans="1:6" x14ac:dyDescent="0.3">
      <c r="A27985" t="s">
        <v>28273</v>
      </c>
      <c r="B27985">
        <v>0</v>
      </c>
      <c r="C27985">
        <v>0</v>
      </c>
      <c r="D27985">
        <v>604000</v>
      </c>
      <c r="E27985">
        <v>0</v>
      </c>
      <c r="F27985" s="4">
        <f t="shared" si="437"/>
        <v>201333.33333333334</v>
      </c>
    </row>
    <row r="27986" spans="1:6" x14ac:dyDescent="0.3">
      <c r="A27986" t="s">
        <v>28274</v>
      </c>
      <c r="B27986">
        <v>0</v>
      </c>
      <c r="C27986">
        <v>245700</v>
      </c>
      <c r="D27986">
        <v>0</v>
      </c>
      <c r="E27986">
        <v>269360</v>
      </c>
      <c r="F27986" s="4">
        <f t="shared" si="437"/>
        <v>171686.66666666666</v>
      </c>
    </row>
    <row r="27987" spans="1:6" x14ac:dyDescent="0.3">
      <c r="A27987" t="s">
        <v>28275</v>
      </c>
      <c r="B27987">
        <v>0</v>
      </c>
      <c r="C27987">
        <v>761700</v>
      </c>
      <c r="D27987">
        <v>0</v>
      </c>
      <c r="E27987">
        <v>0</v>
      </c>
      <c r="F27987" s="4">
        <f t="shared" si="437"/>
        <v>253900</v>
      </c>
    </row>
    <row r="27988" spans="1:6" x14ac:dyDescent="0.3">
      <c r="A27988" t="s">
        <v>28276</v>
      </c>
      <c r="B27988">
        <v>0</v>
      </c>
      <c r="C27988">
        <v>1560000</v>
      </c>
      <c r="D27988">
        <v>0</v>
      </c>
      <c r="E27988">
        <v>1498550</v>
      </c>
      <c r="F27988" s="4">
        <f t="shared" si="437"/>
        <v>1019516.6666666666</v>
      </c>
    </row>
    <row r="27989" spans="1:6" x14ac:dyDescent="0.3">
      <c r="A27989" t="s">
        <v>28277</v>
      </c>
      <c r="B27989">
        <v>0</v>
      </c>
      <c r="C27989">
        <v>0</v>
      </c>
      <c r="D27989">
        <v>2185420</v>
      </c>
      <c r="E27989">
        <v>160000</v>
      </c>
      <c r="F27989" s="4">
        <f t="shared" si="437"/>
        <v>781806.66666666663</v>
      </c>
    </row>
    <row r="27990" spans="1:6" x14ac:dyDescent="0.3">
      <c r="A27990" t="s">
        <v>28278</v>
      </c>
      <c r="B27990">
        <v>0</v>
      </c>
      <c r="C27990">
        <v>2828050</v>
      </c>
      <c r="D27990">
        <v>0</v>
      </c>
      <c r="E27990">
        <v>234600</v>
      </c>
      <c r="F27990" s="4">
        <f t="shared" si="437"/>
        <v>1020883.3333333334</v>
      </c>
    </row>
    <row r="27991" spans="1:6" x14ac:dyDescent="0.3">
      <c r="A27991" t="s">
        <v>28279</v>
      </c>
      <c r="B27991">
        <v>0</v>
      </c>
      <c r="C27991">
        <v>0</v>
      </c>
      <c r="D27991">
        <v>1031940</v>
      </c>
      <c r="E27991">
        <v>6627540</v>
      </c>
      <c r="F27991" s="4">
        <f t="shared" si="437"/>
        <v>2553160</v>
      </c>
    </row>
    <row r="27992" spans="1:6" x14ac:dyDescent="0.3">
      <c r="A27992" t="s">
        <v>28280</v>
      </c>
      <c r="B27992">
        <v>769860</v>
      </c>
      <c r="C27992">
        <v>0</v>
      </c>
      <c r="D27992">
        <v>0</v>
      </c>
      <c r="E27992">
        <v>0</v>
      </c>
      <c r="F27992" s="4">
        <f t="shared" si="437"/>
        <v>0</v>
      </c>
    </row>
    <row r="27993" spans="1:6" x14ac:dyDescent="0.3">
      <c r="A27993" t="s">
        <v>28281</v>
      </c>
      <c r="B27993">
        <v>1468740</v>
      </c>
      <c r="C27993">
        <v>0</v>
      </c>
      <c r="D27993">
        <v>0</v>
      </c>
      <c r="E27993">
        <v>1073800</v>
      </c>
      <c r="F27993" s="4">
        <f t="shared" si="437"/>
        <v>357933.33333333331</v>
      </c>
    </row>
    <row r="27994" spans="1:6" x14ac:dyDescent="0.3">
      <c r="A27994" t="s">
        <v>28282</v>
      </c>
      <c r="B27994">
        <v>2080000</v>
      </c>
      <c r="C27994">
        <v>0</v>
      </c>
      <c r="D27994">
        <v>4049000</v>
      </c>
      <c r="E27994">
        <v>6556280</v>
      </c>
      <c r="F27994" s="4">
        <f t="shared" si="437"/>
        <v>3535093.3333333335</v>
      </c>
    </row>
    <row r="27995" spans="1:6" x14ac:dyDescent="0.3">
      <c r="A27995" t="s">
        <v>28283</v>
      </c>
      <c r="B27995">
        <v>0</v>
      </c>
      <c r="C27995">
        <v>0</v>
      </c>
      <c r="D27995">
        <v>5884970</v>
      </c>
      <c r="E27995">
        <v>1640000</v>
      </c>
      <c r="F27995" s="4">
        <f t="shared" si="437"/>
        <v>2508323.3333333335</v>
      </c>
    </row>
    <row r="27996" spans="1:6" x14ac:dyDescent="0.3">
      <c r="A27996" t="s">
        <v>28284</v>
      </c>
      <c r="B27996">
        <v>0</v>
      </c>
      <c r="C27996">
        <v>0</v>
      </c>
      <c r="D27996">
        <v>678000</v>
      </c>
      <c r="E27996">
        <v>0</v>
      </c>
      <c r="F27996" s="4">
        <f t="shared" si="437"/>
        <v>226000</v>
      </c>
    </row>
    <row r="27997" spans="1:6" x14ac:dyDescent="0.3">
      <c r="A27997" t="s">
        <v>28285</v>
      </c>
      <c r="B27997">
        <v>0</v>
      </c>
      <c r="C27997">
        <v>1265440</v>
      </c>
      <c r="D27997">
        <v>0</v>
      </c>
      <c r="E27997">
        <v>856360</v>
      </c>
      <c r="F27997" s="4">
        <f t="shared" si="437"/>
        <v>707266.66666666663</v>
      </c>
    </row>
    <row r="27998" spans="1:6" x14ac:dyDescent="0.3">
      <c r="A27998" t="s">
        <v>28286</v>
      </c>
      <c r="B27998">
        <v>849620</v>
      </c>
      <c r="C27998">
        <v>0</v>
      </c>
      <c r="D27998">
        <v>0</v>
      </c>
      <c r="E27998">
        <v>0</v>
      </c>
      <c r="F27998" s="4">
        <f t="shared" si="437"/>
        <v>0</v>
      </c>
    </row>
    <row r="27999" spans="1:6" x14ac:dyDescent="0.3">
      <c r="A27999" t="s">
        <v>28287</v>
      </c>
      <c r="B27999">
        <v>948760</v>
      </c>
      <c r="C27999">
        <v>0</v>
      </c>
      <c r="D27999">
        <v>1154840</v>
      </c>
      <c r="E27999">
        <v>876100</v>
      </c>
      <c r="F27999" s="4">
        <f t="shared" si="437"/>
        <v>676980</v>
      </c>
    </row>
    <row r="28000" spans="1:6" x14ac:dyDescent="0.3">
      <c r="A28000" t="s">
        <v>28288</v>
      </c>
      <c r="B28000">
        <v>647680</v>
      </c>
      <c r="C28000">
        <v>637500</v>
      </c>
      <c r="D28000">
        <v>0</v>
      </c>
      <c r="E28000">
        <v>0</v>
      </c>
      <c r="F28000" s="4">
        <f t="shared" si="437"/>
        <v>212500</v>
      </c>
    </row>
    <row r="28001" spans="1:6" x14ac:dyDescent="0.3">
      <c r="A28001" t="s">
        <v>28289</v>
      </c>
      <c r="B28001">
        <v>0</v>
      </c>
      <c r="C28001">
        <v>752200</v>
      </c>
      <c r="D28001">
        <v>0</v>
      </c>
      <c r="E28001">
        <v>382200</v>
      </c>
      <c r="F28001" s="4">
        <f t="shared" si="437"/>
        <v>378133.33333333331</v>
      </c>
    </row>
    <row r="28002" spans="1:6" x14ac:dyDescent="0.3">
      <c r="A28002" t="s">
        <v>28290</v>
      </c>
      <c r="B28002">
        <v>0</v>
      </c>
      <c r="C28002">
        <v>0</v>
      </c>
      <c r="D28002">
        <v>711920</v>
      </c>
      <c r="E28002">
        <v>1401280</v>
      </c>
      <c r="F28002" s="4">
        <f t="shared" si="437"/>
        <v>704400</v>
      </c>
    </row>
    <row r="28003" spans="1:6" x14ac:dyDescent="0.3">
      <c r="A28003" t="s">
        <v>28291</v>
      </c>
      <c r="B28003">
        <v>0</v>
      </c>
      <c r="C28003">
        <v>442260</v>
      </c>
      <c r="D28003">
        <v>704950</v>
      </c>
      <c r="E28003">
        <v>386000</v>
      </c>
      <c r="F28003" s="4">
        <f t="shared" si="437"/>
        <v>511070</v>
      </c>
    </row>
    <row r="28004" spans="1:6" x14ac:dyDescent="0.3">
      <c r="A28004" t="s">
        <v>28292</v>
      </c>
      <c r="B28004">
        <v>2001100</v>
      </c>
      <c r="C28004">
        <v>0</v>
      </c>
      <c r="D28004">
        <v>370000</v>
      </c>
      <c r="E28004">
        <v>386000</v>
      </c>
      <c r="F28004" s="4">
        <f t="shared" si="437"/>
        <v>252000</v>
      </c>
    </row>
    <row r="28005" spans="1:6" x14ac:dyDescent="0.3">
      <c r="A28005" t="s">
        <v>28293</v>
      </c>
      <c r="B28005">
        <v>0</v>
      </c>
      <c r="C28005">
        <v>1764040</v>
      </c>
      <c r="D28005">
        <v>0</v>
      </c>
      <c r="E28005">
        <v>0</v>
      </c>
      <c r="F28005" s="4">
        <f t="shared" si="437"/>
        <v>588013.33333333337</v>
      </c>
    </row>
    <row r="28006" spans="1:6" x14ac:dyDescent="0.3">
      <c r="A28006" t="s">
        <v>28294</v>
      </c>
      <c r="B28006">
        <v>1116700</v>
      </c>
      <c r="C28006">
        <v>0</v>
      </c>
      <c r="D28006">
        <v>0</v>
      </c>
      <c r="E28006">
        <v>0</v>
      </c>
      <c r="F28006" s="4">
        <f t="shared" si="437"/>
        <v>0</v>
      </c>
    </row>
    <row r="28007" spans="1:6" x14ac:dyDescent="0.3">
      <c r="A28007" t="s">
        <v>28295</v>
      </c>
      <c r="B28007">
        <v>600600</v>
      </c>
      <c r="C28007">
        <v>0</v>
      </c>
      <c r="D28007">
        <v>420240</v>
      </c>
      <c r="E28007">
        <v>0</v>
      </c>
      <c r="F28007" s="4">
        <f t="shared" si="437"/>
        <v>140080</v>
      </c>
    </row>
    <row r="28008" spans="1:6" x14ac:dyDescent="0.3">
      <c r="A28008" t="s">
        <v>28296</v>
      </c>
      <c r="B28008">
        <v>0</v>
      </c>
      <c r="C28008">
        <v>711920</v>
      </c>
      <c r="D28008">
        <v>0</v>
      </c>
      <c r="E28008">
        <v>0</v>
      </c>
      <c r="F28008" s="4">
        <f t="shared" si="437"/>
        <v>237306.66666666666</v>
      </c>
    </row>
    <row r="28009" spans="1:6" x14ac:dyDescent="0.3">
      <c r="A28009" t="s">
        <v>28297</v>
      </c>
      <c r="B28009">
        <v>983900</v>
      </c>
      <c r="C28009">
        <v>0</v>
      </c>
      <c r="D28009">
        <v>0</v>
      </c>
      <c r="E28009">
        <v>0</v>
      </c>
      <c r="F28009" s="4">
        <f t="shared" si="437"/>
        <v>0</v>
      </c>
    </row>
    <row r="28010" spans="1:6" x14ac:dyDescent="0.3">
      <c r="A28010" t="s">
        <v>28298</v>
      </c>
      <c r="B28010">
        <v>0</v>
      </c>
      <c r="C28010">
        <v>586900</v>
      </c>
      <c r="D28010">
        <v>0</v>
      </c>
      <c r="E28010">
        <v>976600</v>
      </c>
      <c r="F28010" s="4">
        <f t="shared" si="437"/>
        <v>521166.66666666669</v>
      </c>
    </row>
    <row r="28011" spans="1:6" x14ac:dyDescent="0.3">
      <c r="A28011" t="s">
        <v>28299</v>
      </c>
      <c r="B28011">
        <v>200200</v>
      </c>
      <c r="C28011">
        <v>0</v>
      </c>
      <c r="D28011">
        <v>338520</v>
      </c>
      <c r="E28011">
        <v>1548960</v>
      </c>
      <c r="F28011" s="4">
        <f t="shared" si="437"/>
        <v>629160</v>
      </c>
    </row>
    <row r="28012" spans="1:6" x14ac:dyDescent="0.3">
      <c r="A28012" t="s">
        <v>1008</v>
      </c>
      <c r="B28012">
        <v>0</v>
      </c>
      <c r="C28012">
        <v>0</v>
      </c>
      <c r="D28012">
        <v>677040</v>
      </c>
      <c r="E28012">
        <v>1308580</v>
      </c>
      <c r="F28012" s="4">
        <f t="shared" si="437"/>
        <v>661873.33333333337</v>
      </c>
    </row>
    <row r="28013" spans="1:6" x14ac:dyDescent="0.3">
      <c r="A28013" t="s">
        <v>28300</v>
      </c>
      <c r="B28013">
        <v>973950</v>
      </c>
      <c r="C28013">
        <v>0</v>
      </c>
      <c r="D28013">
        <v>2113720</v>
      </c>
      <c r="E28013">
        <v>458640</v>
      </c>
      <c r="F28013" s="4">
        <f t="shared" si="437"/>
        <v>857453.33333333337</v>
      </c>
    </row>
    <row r="28014" spans="1:6" x14ac:dyDescent="0.3">
      <c r="A28014" t="s">
        <v>28301</v>
      </c>
      <c r="B28014">
        <v>0</v>
      </c>
      <c r="C28014">
        <v>0</v>
      </c>
      <c r="D28014">
        <v>405860</v>
      </c>
      <c r="E28014">
        <v>0</v>
      </c>
      <c r="F28014" s="4">
        <f t="shared" si="437"/>
        <v>135286.66666666666</v>
      </c>
    </row>
    <row r="28015" spans="1:6" x14ac:dyDescent="0.3">
      <c r="A28015" t="s">
        <v>28302</v>
      </c>
      <c r="B28015">
        <v>411950</v>
      </c>
      <c r="C28015">
        <v>0</v>
      </c>
      <c r="D28015">
        <v>0</v>
      </c>
      <c r="E28015">
        <v>0</v>
      </c>
      <c r="F28015" s="4">
        <f t="shared" si="437"/>
        <v>0</v>
      </c>
    </row>
    <row r="28016" spans="1:6" x14ac:dyDescent="0.3">
      <c r="A28016" t="s">
        <v>28303</v>
      </c>
      <c r="B28016">
        <v>0</v>
      </c>
      <c r="C28016">
        <v>0</v>
      </c>
      <c r="D28016">
        <v>370000</v>
      </c>
      <c r="E28016">
        <v>0</v>
      </c>
      <c r="F28016" s="4">
        <f t="shared" si="437"/>
        <v>123333.33333333333</v>
      </c>
    </row>
    <row r="28017" spans="1:6" x14ac:dyDescent="0.3">
      <c r="A28017" t="s">
        <v>28304</v>
      </c>
      <c r="B28017">
        <v>760600</v>
      </c>
      <c r="C28017">
        <v>2879920</v>
      </c>
      <c r="D28017">
        <v>0</v>
      </c>
      <c r="E28017">
        <v>2030560</v>
      </c>
      <c r="F28017" s="4">
        <f t="shared" si="437"/>
        <v>1636826.6666666667</v>
      </c>
    </row>
    <row r="28018" spans="1:6" x14ac:dyDescent="0.3">
      <c r="A28018" t="s">
        <v>28305</v>
      </c>
      <c r="B28018">
        <v>0</v>
      </c>
      <c r="C28018">
        <v>0</v>
      </c>
      <c r="D28018">
        <v>809750</v>
      </c>
      <c r="E28018">
        <v>0</v>
      </c>
      <c r="F28018" s="4">
        <f t="shared" si="437"/>
        <v>269916.66666666669</v>
      </c>
    </row>
    <row r="28019" spans="1:6" x14ac:dyDescent="0.3">
      <c r="A28019" t="s">
        <v>28306</v>
      </c>
      <c r="B28019">
        <v>0</v>
      </c>
      <c r="C28019">
        <v>0</v>
      </c>
      <c r="D28019">
        <v>2472100</v>
      </c>
      <c r="E28019">
        <v>2257520</v>
      </c>
      <c r="F28019" s="4">
        <f t="shared" si="437"/>
        <v>1576540</v>
      </c>
    </row>
    <row r="28020" spans="1:6" x14ac:dyDescent="0.3">
      <c r="A28020" t="s">
        <v>28307</v>
      </c>
      <c r="B28020">
        <v>0</v>
      </c>
      <c r="C28020">
        <v>0</v>
      </c>
      <c r="D28020">
        <v>882400</v>
      </c>
      <c r="E28020">
        <v>357000</v>
      </c>
      <c r="F28020" s="4">
        <f t="shared" si="437"/>
        <v>413133.33333333331</v>
      </c>
    </row>
    <row r="28021" spans="1:6" x14ac:dyDescent="0.3">
      <c r="A28021" t="s">
        <v>28308</v>
      </c>
      <c r="B28021">
        <v>0</v>
      </c>
      <c r="C28021">
        <v>0</v>
      </c>
      <c r="D28021">
        <v>730000</v>
      </c>
      <c r="E28021">
        <v>0</v>
      </c>
      <c r="F28021" s="4">
        <f t="shared" si="437"/>
        <v>243333.33333333334</v>
      </c>
    </row>
    <row r="28022" spans="1:6" x14ac:dyDescent="0.3">
      <c r="A28022" t="s">
        <v>28309</v>
      </c>
      <c r="B28022">
        <v>665360</v>
      </c>
      <c r="C28022">
        <v>0</v>
      </c>
      <c r="D28022">
        <v>0</v>
      </c>
      <c r="E28022">
        <v>545700</v>
      </c>
      <c r="F28022" s="4">
        <f t="shared" si="437"/>
        <v>181900</v>
      </c>
    </row>
    <row r="28023" spans="1:6" x14ac:dyDescent="0.3">
      <c r="A28023" t="s">
        <v>28310</v>
      </c>
      <c r="B28023">
        <v>1079260</v>
      </c>
      <c r="C28023">
        <v>0</v>
      </c>
      <c r="D28023">
        <v>0</v>
      </c>
      <c r="E28023">
        <v>0</v>
      </c>
      <c r="F28023" s="4">
        <f t="shared" si="437"/>
        <v>0</v>
      </c>
    </row>
    <row r="28024" spans="1:6" x14ac:dyDescent="0.3">
      <c r="A28024" t="s">
        <v>28311</v>
      </c>
      <c r="B28024">
        <v>1339520</v>
      </c>
      <c r="C28024">
        <v>1668990</v>
      </c>
      <c r="D28024">
        <v>0</v>
      </c>
      <c r="E28024">
        <v>1466510</v>
      </c>
      <c r="F28024" s="4">
        <f t="shared" si="437"/>
        <v>1045166.6666666666</v>
      </c>
    </row>
    <row r="28025" spans="1:6" x14ac:dyDescent="0.3">
      <c r="A28025" t="s">
        <v>28312</v>
      </c>
      <c r="B28025">
        <v>0</v>
      </c>
      <c r="C28025">
        <v>0</v>
      </c>
      <c r="D28025">
        <v>1310920</v>
      </c>
      <c r="E28025">
        <v>1270560</v>
      </c>
      <c r="F28025" s="4">
        <f t="shared" si="437"/>
        <v>860493.33333333337</v>
      </c>
    </row>
    <row r="28026" spans="1:6" x14ac:dyDescent="0.3">
      <c r="A28026" t="s">
        <v>28313</v>
      </c>
      <c r="B28026">
        <v>0</v>
      </c>
      <c r="C28026">
        <v>612000</v>
      </c>
      <c r="D28026">
        <v>0</v>
      </c>
      <c r="E28026">
        <v>0</v>
      </c>
      <c r="F28026" s="4">
        <f t="shared" si="437"/>
        <v>204000</v>
      </c>
    </row>
    <row r="28027" spans="1:6" x14ac:dyDescent="0.3">
      <c r="A28027" t="s">
        <v>28314</v>
      </c>
      <c r="B28027">
        <v>0</v>
      </c>
      <c r="C28027">
        <v>0</v>
      </c>
      <c r="D28027">
        <v>616980</v>
      </c>
      <c r="E28027">
        <v>386000</v>
      </c>
      <c r="F28027" s="4">
        <f t="shared" si="437"/>
        <v>334326.66666666669</v>
      </c>
    </row>
    <row r="28028" spans="1:6" x14ac:dyDescent="0.3">
      <c r="A28028" t="s">
        <v>28315</v>
      </c>
      <c r="B28028">
        <v>0</v>
      </c>
      <c r="C28028">
        <v>1050240</v>
      </c>
      <c r="D28028">
        <v>0</v>
      </c>
      <c r="E28028">
        <v>0</v>
      </c>
      <c r="F28028" s="4">
        <f t="shared" si="437"/>
        <v>350080</v>
      </c>
    </row>
    <row r="28029" spans="1:6" x14ac:dyDescent="0.3">
      <c r="A28029" t="s">
        <v>28316</v>
      </c>
      <c r="B28029">
        <v>0</v>
      </c>
      <c r="C28029">
        <v>0</v>
      </c>
      <c r="D28029">
        <v>964600</v>
      </c>
      <c r="E28029">
        <v>0</v>
      </c>
      <c r="F28029" s="4">
        <f t="shared" si="437"/>
        <v>321533.33333333331</v>
      </c>
    </row>
    <row r="28030" spans="1:6" x14ac:dyDescent="0.3">
      <c r="A28030" t="s">
        <v>28317</v>
      </c>
      <c r="B28030">
        <v>0</v>
      </c>
      <c r="C28030">
        <v>0</v>
      </c>
      <c r="D28030">
        <v>1780690</v>
      </c>
      <c r="E28030">
        <v>0</v>
      </c>
      <c r="F28030" s="4">
        <f t="shared" si="437"/>
        <v>593563.33333333337</v>
      </c>
    </row>
    <row r="28031" spans="1:6" x14ac:dyDescent="0.3">
      <c r="A28031" t="s">
        <v>28318</v>
      </c>
      <c r="B28031">
        <v>0</v>
      </c>
      <c r="C28031">
        <v>3068600</v>
      </c>
      <c r="D28031">
        <v>0</v>
      </c>
      <c r="E28031">
        <v>0</v>
      </c>
      <c r="F28031" s="4">
        <f t="shared" si="437"/>
        <v>1022866.6666666666</v>
      </c>
    </row>
    <row r="28032" spans="1:6" x14ac:dyDescent="0.3">
      <c r="A28032" t="s">
        <v>28319</v>
      </c>
      <c r="B28032">
        <v>0</v>
      </c>
      <c r="C28032">
        <v>0</v>
      </c>
      <c r="D28032">
        <v>1840330</v>
      </c>
      <c r="E28032">
        <v>0</v>
      </c>
      <c r="F28032" s="4">
        <f t="shared" si="437"/>
        <v>613443.33333333337</v>
      </c>
    </row>
    <row r="28033" spans="1:6" x14ac:dyDescent="0.3">
      <c r="A28033" t="s">
        <v>28320</v>
      </c>
      <c r="B28033">
        <v>721350</v>
      </c>
      <c r="C28033">
        <v>0</v>
      </c>
      <c r="D28033">
        <v>0</v>
      </c>
      <c r="E28033">
        <v>0</v>
      </c>
      <c r="F28033" s="4">
        <f t="shared" si="437"/>
        <v>0</v>
      </c>
    </row>
    <row r="28034" spans="1:6" x14ac:dyDescent="0.3">
      <c r="A28034" t="s">
        <v>28321</v>
      </c>
      <c r="B28034">
        <v>0</v>
      </c>
      <c r="C28034">
        <v>0</v>
      </c>
      <c r="D28034">
        <v>458640</v>
      </c>
      <c r="E28034">
        <v>600600</v>
      </c>
      <c r="F28034" s="4">
        <f t="shared" si="437"/>
        <v>353080</v>
      </c>
    </row>
    <row r="28035" spans="1:6" x14ac:dyDescent="0.3">
      <c r="A28035" t="s">
        <v>28322</v>
      </c>
      <c r="B28035">
        <v>0</v>
      </c>
      <c r="C28035">
        <v>1076300</v>
      </c>
      <c r="D28035">
        <v>0</v>
      </c>
      <c r="E28035">
        <v>1692380</v>
      </c>
      <c r="F28035" s="4">
        <f t="shared" ref="F28035:F28098" si="438">SUM(C28035:E28035)/3</f>
        <v>922893.33333333337</v>
      </c>
    </row>
    <row r="28036" spans="1:6" x14ac:dyDescent="0.3">
      <c r="A28036" t="s">
        <v>28323</v>
      </c>
      <c r="B28036">
        <v>0</v>
      </c>
      <c r="C28036">
        <v>720720</v>
      </c>
      <c r="D28036">
        <v>0</v>
      </c>
      <c r="E28036">
        <v>0</v>
      </c>
      <c r="F28036" s="4">
        <f t="shared" si="438"/>
        <v>240240</v>
      </c>
    </row>
    <row r="28037" spans="1:6" x14ac:dyDescent="0.3">
      <c r="A28037" t="s">
        <v>28324</v>
      </c>
      <c r="B28037">
        <v>740000</v>
      </c>
      <c r="C28037">
        <v>0</v>
      </c>
      <c r="D28037">
        <v>0</v>
      </c>
      <c r="E28037">
        <v>0</v>
      </c>
      <c r="F28037" s="4">
        <f t="shared" si="438"/>
        <v>0</v>
      </c>
    </row>
    <row r="28038" spans="1:6" x14ac:dyDescent="0.3">
      <c r="A28038" t="s">
        <v>28325</v>
      </c>
      <c r="B28038">
        <v>1354400</v>
      </c>
      <c r="C28038">
        <v>0</v>
      </c>
      <c r="D28038">
        <v>0</v>
      </c>
      <c r="E28038">
        <v>0</v>
      </c>
      <c r="F28038" s="4">
        <f t="shared" si="438"/>
        <v>0</v>
      </c>
    </row>
    <row r="28039" spans="1:6" x14ac:dyDescent="0.3">
      <c r="A28039" t="s">
        <v>28326</v>
      </c>
      <c r="B28039">
        <v>0</v>
      </c>
      <c r="C28039">
        <v>10652400</v>
      </c>
      <c r="D28039">
        <v>0</v>
      </c>
      <c r="E28039">
        <v>6706600</v>
      </c>
      <c r="F28039" s="4">
        <f t="shared" si="438"/>
        <v>5786333.333333333</v>
      </c>
    </row>
    <row r="28040" spans="1:6" x14ac:dyDescent="0.3">
      <c r="A28040" t="s">
        <v>28327</v>
      </c>
      <c r="B28040">
        <v>0</v>
      </c>
      <c r="C28040">
        <v>0</v>
      </c>
      <c r="D28040">
        <v>730680</v>
      </c>
      <c r="E28040">
        <v>1363280</v>
      </c>
      <c r="F28040" s="4">
        <f t="shared" si="438"/>
        <v>697986.66666666663</v>
      </c>
    </row>
    <row r="28041" spans="1:6" x14ac:dyDescent="0.3">
      <c r="A28041" t="s">
        <v>28328</v>
      </c>
      <c r="B28041">
        <v>0</v>
      </c>
      <c r="C28041">
        <v>0</v>
      </c>
      <c r="D28041">
        <v>2262530</v>
      </c>
      <c r="E28041">
        <v>386000</v>
      </c>
      <c r="F28041" s="4">
        <f t="shared" si="438"/>
        <v>882843.33333333337</v>
      </c>
    </row>
    <row r="28042" spans="1:6" x14ac:dyDescent="0.3">
      <c r="A28042" t="s">
        <v>28329</v>
      </c>
      <c r="B28042">
        <v>0</v>
      </c>
      <c r="C28042">
        <v>0</v>
      </c>
      <c r="D28042">
        <v>1205750</v>
      </c>
      <c r="E28042">
        <v>660660</v>
      </c>
      <c r="F28042" s="4">
        <f t="shared" si="438"/>
        <v>622136.66666666663</v>
      </c>
    </row>
    <row r="28043" spans="1:6" x14ac:dyDescent="0.3">
      <c r="A28043" t="s">
        <v>28330</v>
      </c>
      <c r="B28043">
        <v>0</v>
      </c>
      <c r="C28043">
        <v>0</v>
      </c>
      <c r="D28043">
        <v>1117480</v>
      </c>
      <c r="E28043">
        <v>258440</v>
      </c>
      <c r="F28043" s="4">
        <f t="shared" si="438"/>
        <v>458640</v>
      </c>
    </row>
    <row r="28044" spans="1:6" x14ac:dyDescent="0.3">
      <c r="A28044" t="s">
        <v>28331</v>
      </c>
      <c r="B28044">
        <v>191100</v>
      </c>
      <c r="C28044">
        <v>0</v>
      </c>
      <c r="D28044">
        <v>0</v>
      </c>
      <c r="E28044">
        <v>382200</v>
      </c>
      <c r="F28044" s="4">
        <f t="shared" si="438"/>
        <v>127400</v>
      </c>
    </row>
    <row r="28045" spans="1:6" x14ac:dyDescent="0.3">
      <c r="A28045" t="s">
        <v>28332</v>
      </c>
      <c r="B28045">
        <v>0</v>
      </c>
      <c r="C28045">
        <v>0</v>
      </c>
      <c r="D28045">
        <v>1147860</v>
      </c>
      <c r="E28045">
        <v>316680</v>
      </c>
      <c r="F28045" s="4">
        <f t="shared" si="438"/>
        <v>488180</v>
      </c>
    </row>
    <row r="28046" spans="1:6" x14ac:dyDescent="0.3">
      <c r="A28046" t="s">
        <v>28333</v>
      </c>
      <c r="B28046">
        <v>0</v>
      </c>
      <c r="C28046">
        <v>1448220</v>
      </c>
      <c r="D28046">
        <v>0</v>
      </c>
      <c r="E28046">
        <v>0</v>
      </c>
      <c r="F28046" s="4">
        <f t="shared" si="438"/>
        <v>482740</v>
      </c>
    </row>
    <row r="28047" spans="1:6" x14ac:dyDescent="0.3">
      <c r="A28047" t="s">
        <v>28334</v>
      </c>
      <c r="B28047">
        <v>0</v>
      </c>
      <c r="C28047">
        <v>1014560</v>
      </c>
      <c r="D28047">
        <v>0</v>
      </c>
      <c r="E28047">
        <v>0</v>
      </c>
      <c r="F28047" s="4">
        <f t="shared" si="438"/>
        <v>338186.66666666669</v>
      </c>
    </row>
    <row r="28048" spans="1:6" x14ac:dyDescent="0.3">
      <c r="A28048" t="s">
        <v>28335</v>
      </c>
      <c r="B28048">
        <v>0</v>
      </c>
      <c r="C28048">
        <v>0</v>
      </c>
      <c r="D28048">
        <v>1089090</v>
      </c>
      <c r="E28048">
        <v>593100</v>
      </c>
      <c r="F28048" s="4">
        <f t="shared" si="438"/>
        <v>560730</v>
      </c>
    </row>
    <row r="28049" spans="1:6" x14ac:dyDescent="0.3">
      <c r="A28049" t="s">
        <v>28336</v>
      </c>
      <c r="B28049">
        <v>0</v>
      </c>
      <c r="C28049">
        <v>0</v>
      </c>
      <c r="D28049">
        <v>1768110</v>
      </c>
      <c r="E28049">
        <v>764400</v>
      </c>
      <c r="F28049" s="4">
        <f t="shared" si="438"/>
        <v>844170</v>
      </c>
    </row>
    <row r="28050" spans="1:6" x14ac:dyDescent="0.3">
      <c r="A28050" t="s">
        <v>28337</v>
      </c>
      <c r="B28050">
        <v>0</v>
      </c>
      <c r="C28050">
        <v>1380000</v>
      </c>
      <c r="D28050">
        <v>0</v>
      </c>
      <c r="E28050">
        <v>0</v>
      </c>
      <c r="F28050" s="4">
        <f t="shared" si="438"/>
        <v>460000</v>
      </c>
    </row>
    <row r="28051" spans="1:6" x14ac:dyDescent="0.3">
      <c r="A28051" t="s">
        <v>28338</v>
      </c>
      <c r="B28051">
        <v>0</v>
      </c>
      <c r="C28051">
        <v>936390</v>
      </c>
      <c r="D28051">
        <v>0</v>
      </c>
      <c r="E28051">
        <v>1357720</v>
      </c>
      <c r="F28051" s="4">
        <f t="shared" si="438"/>
        <v>764703.33333333337</v>
      </c>
    </row>
    <row r="28052" spans="1:6" x14ac:dyDescent="0.3">
      <c r="A28052" t="s">
        <v>28339</v>
      </c>
      <c r="B28052">
        <v>0</v>
      </c>
      <c r="C28052">
        <v>0</v>
      </c>
      <c r="D28052">
        <v>1309620</v>
      </c>
      <c r="E28052">
        <v>0</v>
      </c>
      <c r="F28052" s="4">
        <f t="shared" si="438"/>
        <v>436540</v>
      </c>
    </row>
    <row r="28053" spans="1:6" x14ac:dyDescent="0.3">
      <c r="A28053" t="s">
        <v>28340</v>
      </c>
      <c r="B28053">
        <v>0</v>
      </c>
      <c r="C28053">
        <v>0</v>
      </c>
      <c r="D28053">
        <v>1006460</v>
      </c>
      <c r="E28053">
        <v>1650880</v>
      </c>
      <c r="F28053" s="4">
        <f t="shared" si="438"/>
        <v>885780</v>
      </c>
    </row>
    <row r="28054" spans="1:6" x14ac:dyDescent="0.3">
      <c r="A28054" t="s">
        <v>28341</v>
      </c>
      <c r="B28054">
        <v>0</v>
      </c>
      <c r="C28054">
        <v>2541850</v>
      </c>
      <c r="D28054">
        <v>0</v>
      </c>
      <c r="E28054">
        <v>0</v>
      </c>
      <c r="F28054" s="4">
        <f t="shared" si="438"/>
        <v>847283.33333333337</v>
      </c>
    </row>
    <row r="28055" spans="1:6" x14ac:dyDescent="0.3">
      <c r="A28055" t="s">
        <v>28342</v>
      </c>
      <c r="B28055">
        <v>0</v>
      </c>
      <c r="C28055">
        <v>305000</v>
      </c>
      <c r="D28055">
        <v>0</v>
      </c>
      <c r="E28055">
        <v>0</v>
      </c>
      <c r="F28055" s="4">
        <f t="shared" si="438"/>
        <v>101666.66666666667</v>
      </c>
    </row>
    <row r="28056" spans="1:6" x14ac:dyDescent="0.3">
      <c r="A28056" t="s">
        <v>28343</v>
      </c>
      <c r="B28056">
        <v>2019000</v>
      </c>
      <c r="C28056">
        <v>0</v>
      </c>
      <c r="D28056">
        <v>0</v>
      </c>
      <c r="E28056">
        <v>2796980</v>
      </c>
      <c r="F28056" s="4">
        <f t="shared" si="438"/>
        <v>932326.66666666663</v>
      </c>
    </row>
    <row r="28057" spans="1:6" x14ac:dyDescent="0.3">
      <c r="A28057" t="s">
        <v>28344</v>
      </c>
      <c r="B28057">
        <v>0</v>
      </c>
      <c r="C28057">
        <v>892340</v>
      </c>
      <c r="D28057">
        <v>0</v>
      </c>
      <c r="E28057">
        <v>1920460</v>
      </c>
      <c r="F28057" s="4">
        <f t="shared" si="438"/>
        <v>937600</v>
      </c>
    </row>
    <row r="28058" spans="1:6" x14ac:dyDescent="0.3">
      <c r="A28058" t="s">
        <v>28345</v>
      </c>
      <c r="B28058">
        <v>0</v>
      </c>
      <c r="C28058">
        <v>730000</v>
      </c>
      <c r="D28058">
        <v>0</v>
      </c>
      <c r="E28058">
        <v>0</v>
      </c>
      <c r="F28058" s="4">
        <f t="shared" si="438"/>
        <v>243333.33333333334</v>
      </c>
    </row>
    <row r="28059" spans="1:6" x14ac:dyDescent="0.3">
      <c r="A28059" t="s">
        <v>28346</v>
      </c>
      <c r="B28059">
        <v>0</v>
      </c>
      <c r="C28059">
        <v>370000</v>
      </c>
      <c r="D28059">
        <v>0</v>
      </c>
      <c r="E28059">
        <v>0</v>
      </c>
      <c r="F28059" s="4">
        <f t="shared" si="438"/>
        <v>123333.33333333333</v>
      </c>
    </row>
    <row r="28060" spans="1:6" x14ac:dyDescent="0.3">
      <c r="A28060" t="s">
        <v>28347</v>
      </c>
      <c r="B28060">
        <v>0</v>
      </c>
      <c r="C28060">
        <v>0</v>
      </c>
      <c r="D28060">
        <v>635720</v>
      </c>
      <c r="E28060">
        <v>160000</v>
      </c>
      <c r="F28060" s="4">
        <f t="shared" si="438"/>
        <v>265240</v>
      </c>
    </row>
    <row r="28061" spans="1:6" x14ac:dyDescent="0.3">
      <c r="A28061" t="s">
        <v>28348</v>
      </c>
      <c r="B28061">
        <v>446040</v>
      </c>
      <c r="C28061">
        <v>0</v>
      </c>
      <c r="D28061">
        <v>0</v>
      </c>
      <c r="E28061">
        <v>300300</v>
      </c>
      <c r="F28061" s="4">
        <f t="shared" si="438"/>
        <v>100100</v>
      </c>
    </row>
    <row r="28062" spans="1:6" x14ac:dyDescent="0.3">
      <c r="A28062" t="s">
        <v>28349</v>
      </c>
      <c r="B28062">
        <v>0</v>
      </c>
      <c r="C28062">
        <v>0</v>
      </c>
      <c r="D28062">
        <v>3422510</v>
      </c>
      <c r="E28062">
        <v>0</v>
      </c>
      <c r="F28062" s="4">
        <f t="shared" si="438"/>
        <v>1140836.6666666667</v>
      </c>
    </row>
    <row r="28063" spans="1:6" x14ac:dyDescent="0.3">
      <c r="A28063" t="s">
        <v>28350</v>
      </c>
      <c r="B28063">
        <v>0</v>
      </c>
      <c r="C28063">
        <v>0</v>
      </c>
      <c r="D28063">
        <v>1009090</v>
      </c>
      <c r="E28063">
        <v>0</v>
      </c>
      <c r="F28063" s="4">
        <f t="shared" si="438"/>
        <v>336363.33333333331</v>
      </c>
    </row>
    <row r="28064" spans="1:6" x14ac:dyDescent="0.3">
      <c r="A28064" t="s">
        <v>28351</v>
      </c>
      <c r="B28064">
        <v>0</v>
      </c>
      <c r="C28064">
        <v>647680</v>
      </c>
      <c r="D28064">
        <v>0</v>
      </c>
      <c r="E28064">
        <v>0</v>
      </c>
      <c r="F28064" s="4">
        <f t="shared" si="438"/>
        <v>215893.33333333334</v>
      </c>
    </row>
    <row r="28065" spans="1:6" x14ac:dyDescent="0.3">
      <c r="A28065" t="s">
        <v>28352</v>
      </c>
      <c r="B28065">
        <v>0</v>
      </c>
      <c r="C28065">
        <v>0</v>
      </c>
      <c r="D28065">
        <v>3144550</v>
      </c>
      <c r="E28065">
        <v>804000</v>
      </c>
      <c r="F28065" s="4">
        <f t="shared" si="438"/>
        <v>1316183.3333333333</v>
      </c>
    </row>
    <row r="28066" spans="1:6" x14ac:dyDescent="0.3">
      <c r="A28066" t="s">
        <v>28353</v>
      </c>
      <c r="B28066">
        <v>0</v>
      </c>
      <c r="C28066">
        <v>0</v>
      </c>
      <c r="D28066">
        <v>1313600</v>
      </c>
      <c r="E28066">
        <v>0</v>
      </c>
      <c r="F28066" s="4">
        <f t="shared" si="438"/>
        <v>437866.66666666669</v>
      </c>
    </row>
    <row r="28067" spans="1:6" x14ac:dyDescent="0.3">
      <c r="A28067" t="s">
        <v>28354</v>
      </c>
      <c r="B28067">
        <v>0</v>
      </c>
      <c r="C28067">
        <v>915440</v>
      </c>
      <c r="D28067">
        <v>0</v>
      </c>
      <c r="E28067">
        <v>927000</v>
      </c>
      <c r="F28067" s="4">
        <f t="shared" si="438"/>
        <v>614146.66666666663</v>
      </c>
    </row>
    <row r="28068" spans="1:6" x14ac:dyDescent="0.3">
      <c r="A28068" t="s">
        <v>28355</v>
      </c>
      <c r="B28068">
        <v>291200</v>
      </c>
      <c r="C28068">
        <v>0</v>
      </c>
      <c r="D28068">
        <v>0</v>
      </c>
      <c r="E28068">
        <v>3997330</v>
      </c>
      <c r="F28068" s="4">
        <f t="shared" si="438"/>
        <v>1332443.3333333333</v>
      </c>
    </row>
    <row r="28069" spans="1:6" x14ac:dyDescent="0.3">
      <c r="A28069" t="s">
        <v>28356</v>
      </c>
      <c r="B28069">
        <v>0</v>
      </c>
      <c r="C28069">
        <v>624820</v>
      </c>
      <c r="D28069">
        <v>0</v>
      </c>
      <c r="E28069">
        <v>836560</v>
      </c>
      <c r="F28069" s="4">
        <f t="shared" si="438"/>
        <v>487126.66666666669</v>
      </c>
    </row>
    <row r="28070" spans="1:6" x14ac:dyDescent="0.3">
      <c r="A28070" t="s">
        <v>28357</v>
      </c>
      <c r="B28070">
        <v>1181600</v>
      </c>
      <c r="C28070">
        <v>0</v>
      </c>
      <c r="D28070">
        <v>0</v>
      </c>
      <c r="E28070">
        <v>386000</v>
      </c>
      <c r="F28070" s="4">
        <f t="shared" si="438"/>
        <v>128666.66666666667</v>
      </c>
    </row>
    <row r="28071" spans="1:6" x14ac:dyDescent="0.3">
      <c r="A28071" t="s">
        <v>28358</v>
      </c>
      <c r="B28071">
        <v>370000</v>
      </c>
      <c r="C28071">
        <v>0</v>
      </c>
      <c r="D28071">
        <v>0</v>
      </c>
      <c r="E28071">
        <v>0</v>
      </c>
      <c r="F28071" s="4">
        <f t="shared" si="438"/>
        <v>0</v>
      </c>
    </row>
    <row r="28072" spans="1:6" x14ac:dyDescent="0.3">
      <c r="A28072" t="s">
        <v>28359</v>
      </c>
      <c r="B28072">
        <v>6212900</v>
      </c>
      <c r="C28072">
        <v>700000</v>
      </c>
      <c r="D28072">
        <v>0</v>
      </c>
      <c r="E28072">
        <v>5453300</v>
      </c>
      <c r="F28072" s="4">
        <f t="shared" si="438"/>
        <v>2051100</v>
      </c>
    </row>
    <row r="28073" spans="1:6" x14ac:dyDescent="0.3">
      <c r="A28073" t="s">
        <v>28360</v>
      </c>
      <c r="B28073">
        <v>468600</v>
      </c>
      <c r="C28073">
        <v>0</v>
      </c>
      <c r="D28073">
        <v>0</v>
      </c>
      <c r="E28073">
        <v>0</v>
      </c>
      <c r="F28073" s="4">
        <f t="shared" si="438"/>
        <v>0</v>
      </c>
    </row>
    <row r="28074" spans="1:6" x14ac:dyDescent="0.3">
      <c r="A28074" t="s">
        <v>28361</v>
      </c>
      <c r="B28074">
        <v>0</v>
      </c>
      <c r="C28074">
        <v>0</v>
      </c>
      <c r="D28074">
        <v>1213760</v>
      </c>
      <c r="E28074">
        <v>758030</v>
      </c>
      <c r="F28074" s="4">
        <f t="shared" si="438"/>
        <v>657263.33333333337</v>
      </c>
    </row>
    <row r="28075" spans="1:6" x14ac:dyDescent="0.3">
      <c r="A28075" t="s">
        <v>28362</v>
      </c>
      <c r="B28075">
        <v>0</v>
      </c>
      <c r="C28075">
        <v>899000</v>
      </c>
      <c r="D28075">
        <v>0</v>
      </c>
      <c r="E28075">
        <v>2060240</v>
      </c>
      <c r="F28075" s="4">
        <f t="shared" si="438"/>
        <v>986413.33333333337</v>
      </c>
    </row>
    <row r="28076" spans="1:6" x14ac:dyDescent="0.3">
      <c r="A28076" t="s">
        <v>28363</v>
      </c>
      <c r="B28076">
        <v>0</v>
      </c>
      <c r="C28076">
        <v>0</v>
      </c>
      <c r="D28076">
        <v>1498900</v>
      </c>
      <c r="E28076">
        <v>1244700</v>
      </c>
      <c r="F28076" s="4">
        <f t="shared" si="438"/>
        <v>914533.33333333337</v>
      </c>
    </row>
    <row r="28077" spans="1:6" x14ac:dyDescent="0.3">
      <c r="A28077" t="s">
        <v>28364</v>
      </c>
      <c r="B28077">
        <v>0</v>
      </c>
      <c r="C28077">
        <v>0</v>
      </c>
      <c r="D28077">
        <v>485940</v>
      </c>
      <c r="E28077">
        <v>0</v>
      </c>
      <c r="F28077" s="4">
        <f t="shared" si="438"/>
        <v>161980</v>
      </c>
    </row>
    <row r="28078" spans="1:6" x14ac:dyDescent="0.3">
      <c r="A28078" t="s">
        <v>28365</v>
      </c>
      <c r="B28078">
        <v>1501450</v>
      </c>
      <c r="C28078">
        <v>0</v>
      </c>
      <c r="D28078">
        <v>0</v>
      </c>
      <c r="E28078">
        <v>1421740</v>
      </c>
      <c r="F28078" s="4">
        <f t="shared" si="438"/>
        <v>473913.33333333331</v>
      </c>
    </row>
    <row r="28079" spans="1:6" x14ac:dyDescent="0.3">
      <c r="A28079" t="s">
        <v>28366</v>
      </c>
      <c r="B28079">
        <v>2783800</v>
      </c>
      <c r="C28079">
        <v>0</v>
      </c>
      <c r="D28079">
        <v>0</v>
      </c>
      <c r="E28079">
        <v>0</v>
      </c>
      <c r="F28079" s="4">
        <f t="shared" si="438"/>
        <v>0</v>
      </c>
    </row>
    <row r="28080" spans="1:6" x14ac:dyDescent="0.3">
      <c r="A28080" t="s">
        <v>28367</v>
      </c>
      <c r="B28080">
        <v>0</v>
      </c>
      <c r="C28080">
        <v>0</v>
      </c>
      <c r="D28080">
        <v>681540</v>
      </c>
      <c r="E28080">
        <v>0</v>
      </c>
      <c r="F28080" s="4">
        <f t="shared" si="438"/>
        <v>227180</v>
      </c>
    </row>
    <row r="28081" spans="1:6" x14ac:dyDescent="0.3">
      <c r="A28081" t="s">
        <v>28368</v>
      </c>
      <c r="B28081">
        <v>0</v>
      </c>
      <c r="C28081">
        <v>0</v>
      </c>
      <c r="D28081">
        <v>1408000</v>
      </c>
      <c r="E28081">
        <v>400560</v>
      </c>
      <c r="F28081" s="4">
        <f t="shared" si="438"/>
        <v>602853.33333333337</v>
      </c>
    </row>
    <row r="28082" spans="1:6" x14ac:dyDescent="0.3">
      <c r="A28082" t="s">
        <v>28369</v>
      </c>
      <c r="B28082">
        <v>0</v>
      </c>
      <c r="C28082">
        <v>0</v>
      </c>
      <c r="D28082">
        <v>858900</v>
      </c>
      <c r="E28082">
        <v>0</v>
      </c>
      <c r="F28082" s="4">
        <f t="shared" si="438"/>
        <v>286300</v>
      </c>
    </row>
    <row r="28083" spans="1:6" x14ac:dyDescent="0.3">
      <c r="A28083" t="s">
        <v>28370</v>
      </c>
      <c r="B28083">
        <v>644000</v>
      </c>
      <c r="C28083">
        <v>0</v>
      </c>
      <c r="D28083">
        <v>0</v>
      </c>
      <c r="E28083">
        <v>469200</v>
      </c>
      <c r="F28083" s="4">
        <f t="shared" si="438"/>
        <v>156400</v>
      </c>
    </row>
    <row r="28084" spans="1:6" x14ac:dyDescent="0.3">
      <c r="A28084" t="s">
        <v>28371</v>
      </c>
      <c r="B28084">
        <v>1310940</v>
      </c>
      <c r="C28084">
        <v>0</v>
      </c>
      <c r="D28084">
        <v>0</v>
      </c>
      <c r="E28084">
        <v>721100</v>
      </c>
      <c r="F28084" s="4">
        <f t="shared" si="438"/>
        <v>240366.66666666666</v>
      </c>
    </row>
    <row r="28085" spans="1:6" x14ac:dyDescent="0.3">
      <c r="A28085" t="s">
        <v>28372</v>
      </c>
      <c r="B28085">
        <v>0</v>
      </c>
      <c r="C28085">
        <v>0</v>
      </c>
      <c r="D28085">
        <v>149400</v>
      </c>
      <c r="E28085">
        <v>0</v>
      </c>
      <c r="F28085" s="4">
        <f t="shared" si="438"/>
        <v>49800</v>
      </c>
    </row>
    <row r="28086" spans="1:6" x14ac:dyDescent="0.3">
      <c r="A28086" t="s">
        <v>28373</v>
      </c>
      <c r="B28086">
        <v>0</v>
      </c>
      <c r="C28086">
        <v>0</v>
      </c>
      <c r="D28086">
        <v>1240810</v>
      </c>
      <c r="E28086">
        <v>0</v>
      </c>
      <c r="F28086" s="4">
        <f t="shared" si="438"/>
        <v>413603.33333333331</v>
      </c>
    </row>
    <row r="28087" spans="1:6" x14ac:dyDescent="0.3">
      <c r="A28087" t="s">
        <v>28374</v>
      </c>
      <c r="B28087">
        <v>0</v>
      </c>
      <c r="C28087">
        <v>218400</v>
      </c>
      <c r="D28087">
        <v>0</v>
      </c>
      <c r="E28087">
        <v>2268190</v>
      </c>
      <c r="F28087" s="4">
        <f t="shared" si="438"/>
        <v>828863.33333333337</v>
      </c>
    </row>
    <row r="28088" spans="1:6" x14ac:dyDescent="0.3">
      <c r="A28088" t="s">
        <v>28375</v>
      </c>
      <c r="B28088">
        <v>0</v>
      </c>
      <c r="C28088">
        <v>0</v>
      </c>
      <c r="D28088">
        <v>468000</v>
      </c>
      <c r="E28088">
        <v>1124240</v>
      </c>
      <c r="F28088" s="4">
        <f t="shared" si="438"/>
        <v>530746.66666666663</v>
      </c>
    </row>
    <row r="28089" spans="1:6" x14ac:dyDescent="0.3">
      <c r="A28089" t="s">
        <v>28376</v>
      </c>
      <c r="B28089">
        <v>0</v>
      </c>
      <c r="C28089">
        <v>0</v>
      </c>
      <c r="D28089">
        <v>1167160</v>
      </c>
      <c r="E28089">
        <v>0</v>
      </c>
      <c r="F28089" s="4">
        <f t="shared" si="438"/>
        <v>389053.33333333331</v>
      </c>
    </row>
    <row r="28090" spans="1:6" x14ac:dyDescent="0.3">
      <c r="A28090" t="s">
        <v>28377</v>
      </c>
      <c r="B28090">
        <v>0</v>
      </c>
      <c r="C28090">
        <v>1425420</v>
      </c>
      <c r="D28090">
        <v>0</v>
      </c>
      <c r="E28090">
        <v>1132900</v>
      </c>
      <c r="F28090" s="4">
        <f t="shared" si="438"/>
        <v>852773.33333333337</v>
      </c>
    </row>
    <row r="28091" spans="1:6" x14ac:dyDescent="0.3">
      <c r="A28091" t="s">
        <v>28378</v>
      </c>
      <c r="B28091">
        <v>0</v>
      </c>
      <c r="C28091">
        <v>0</v>
      </c>
      <c r="D28091">
        <v>836140</v>
      </c>
      <c r="E28091">
        <v>534900</v>
      </c>
      <c r="F28091" s="4">
        <f t="shared" si="438"/>
        <v>457013.33333333331</v>
      </c>
    </row>
    <row r="28092" spans="1:6" x14ac:dyDescent="0.3">
      <c r="A28092" t="s">
        <v>28379</v>
      </c>
      <c r="B28092">
        <v>979160</v>
      </c>
      <c r="C28092">
        <v>572550</v>
      </c>
      <c r="D28092">
        <v>879000</v>
      </c>
      <c r="E28092">
        <v>697100</v>
      </c>
      <c r="F28092" s="4">
        <f t="shared" si="438"/>
        <v>716216.66666666663</v>
      </c>
    </row>
    <row r="28093" spans="1:6" x14ac:dyDescent="0.3">
      <c r="A28093" t="s">
        <v>28380</v>
      </c>
      <c r="B28093">
        <v>0</v>
      </c>
      <c r="C28093">
        <v>2657200</v>
      </c>
      <c r="D28093">
        <v>1038100</v>
      </c>
      <c r="E28093">
        <v>2052460</v>
      </c>
      <c r="F28093" s="4">
        <f t="shared" si="438"/>
        <v>1915920</v>
      </c>
    </row>
    <row r="28094" spans="1:6" x14ac:dyDescent="0.3">
      <c r="A28094" t="s">
        <v>28381</v>
      </c>
      <c r="B28094">
        <v>0</v>
      </c>
      <c r="C28094">
        <v>286650</v>
      </c>
      <c r="D28094">
        <v>0</v>
      </c>
      <c r="E28094">
        <v>0</v>
      </c>
      <c r="F28094" s="4">
        <f t="shared" si="438"/>
        <v>95550</v>
      </c>
    </row>
    <row r="28095" spans="1:6" x14ac:dyDescent="0.3">
      <c r="A28095" t="s">
        <v>28382</v>
      </c>
      <c r="B28095">
        <v>0</v>
      </c>
      <c r="C28095">
        <v>1257200</v>
      </c>
      <c r="D28095">
        <v>10822500</v>
      </c>
      <c r="E28095">
        <v>10062240</v>
      </c>
      <c r="F28095" s="4">
        <f t="shared" si="438"/>
        <v>7380646.666666667</v>
      </c>
    </row>
    <row r="28096" spans="1:6" x14ac:dyDescent="0.3">
      <c r="A28096" t="s">
        <v>28383</v>
      </c>
      <c r="B28096">
        <v>0</v>
      </c>
      <c r="C28096">
        <v>753500</v>
      </c>
      <c r="D28096">
        <v>0</v>
      </c>
      <c r="E28096">
        <v>820000</v>
      </c>
      <c r="F28096" s="4">
        <f t="shared" si="438"/>
        <v>524500</v>
      </c>
    </row>
    <row r="28097" spans="1:6" x14ac:dyDescent="0.3">
      <c r="A28097" t="s">
        <v>28384</v>
      </c>
      <c r="B28097">
        <v>752200</v>
      </c>
      <c r="C28097">
        <v>0</v>
      </c>
      <c r="D28097">
        <v>0</v>
      </c>
      <c r="E28097">
        <v>536900</v>
      </c>
      <c r="F28097" s="4">
        <f t="shared" si="438"/>
        <v>178966.66666666666</v>
      </c>
    </row>
    <row r="28098" spans="1:6" x14ac:dyDescent="0.3">
      <c r="A28098" t="s">
        <v>28385</v>
      </c>
      <c r="B28098">
        <v>1204700</v>
      </c>
      <c r="C28098">
        <v>234000</v>
      </c>
      <c r="D28098">
        <v>0</v>
      </c>
      <c r="E28098">
        <v>820000</v>
      </c>
      <c r="F28098" s="4">
        <f t="shared" si="438"/>
        <v>351333.33333333331</v>
      </c>
    </row>
    <row r="28099" spans="1:6" x14ac:dyDescent="0.3">
      <c r="A28099" t="s">
        <v>28386</v>
      </c>
      <c r="B28099">
        <v>370000</v>
      </c>
      <c r="C28099">
        <v>634600</v>
      </c>
      <c r="D28099">
        <v>0</v>
      </c>
      <c r="E28099">
        <v>1270560</v>
      </c>
      <c r="F28099" s="4">
        <f t="shared" ref="F28099:F28162" si="439">SUM(C28099:E28099)/3</f>
        <v>635053.33333333337</v>
      </c>
    </row>
    <row r="28100" spans="1:6" x14ac:dyDescent="0.3">
      <c r="A28100" t="s">
        <v>28387</v>
      </c>
      <c r="B28100">
        <v>0</v>
      </c>
      <c r="C28100">
        <v>1223800</v>
      </c>
      <c r="D28100">
        <v>0</v>
      </c>
      <c r="E28100">
        <v>0</v>
      </c>
      <c r="F28100" s="4">
        <f t="shared" si="439"/>
        <v>407933.33333333331</v>
      </c>
    </row>
    <row r="28101" spans="1:6" x14ac:dyDescent="0.3">
      <c r="A28101" t="s">
        <v>28388</v>
      </c>
      <c r="B28101">
        <v>411950</v>
      </c>
      <c r="C28101">
        <v>0</v>
      </c>
      <c r="D28101">
        <v>0</v>
      </c>
      <c r="E28101">
        <v>0</v>
      </c>
      <c r="F28101" s="4">
        <f t="shared" si="439"/>
        <v>0</v>
      </c>
    </row>
    <row r="28102" spans="1:6" x14ac:dyDescent="0.3">
      <c r="A28102" t="s">
        <v>28389</v>
      </c>
      <c r="B28102">
        <v>0</v>
      </c>
      <c r="C28102">
        <v>1028300</v>
      </c>
      <c r="D28102">
        <v>0</v>
      </c>
      <c r="E28102">
        <v>0</v>
      </c>
      <c r="F28102" s="4">
        <f t="shared" si="439"/>
        <v>342766.66666666669</v>
      </c>
    </row>
    <row r="28103" spans="1:6" x14ac:dyDescent="0.3">
      <c r="A28103" t="s">
        <v>28390</v>
      </c>
      <c r="B28103">
        <v>0</v>
      </c>
      <c r="C28103">
        <v>0</v>
      </c>
      <c r="D28103">
        <v>476690</v>
      </c>
      <c r="E28103">
        <v>0</v>
      </c>
      <c r="F28103" s="4">
        <f t="shared" si="439"/>
        <v>158896.66666666666</v>
      </c>
    </row>
    <row r="28104" spans="1:6" x14ac:dyDescent="0.3">
      <c r="A28104" t="s">
        <v>28391</v>
      </c>
      <c r="B28104">
        <v>160000</v>
      </c>
      <c r="C28104">
        <v>0</v>
      </c>
      <c r="D28104">
        <v>972400</v>
      </c>
      <c r="E28104">
        <v>0</v>
      </c>
      <c r="F28104" s="4">
        <f t="shared" si="439"/>
        <v>324133.33333333331</v>
      </c>
    </row>
    <row r="28105" spans="1:6" x14ac:dyDescent="0.3">
      <c r="A28105" t="s">
        <v>28392</v>
      </c>
      <c r="B28105">
        <v>0</v>
      </c>
      <c r="C28105">
        <v>2125410</v>
      </c>
      <c r="D28105">
        <v>0</v>
      </c>
      <c r="E28105">
        <v>783560</v>
      </c>
      <c r="F28105" s="4">
        <f t="shared" si="439"/>
        <v>969656.66666666663</v>
      </c>
    </row>
    <row r="28106" spans="1:6" x14ac:dyDescent="0.3">
      <c r="A28106" t="s">
        <v>28393</v>
      </c>
      <c r="B28106">
        <v>1980020</v>
      </c>
      <c r="C28106">
        <v>0</v>
      </c>
      <c r="D28106">
        <v>0</v>
      </c>
      <c r="E28106">
        <v>950040</v>
      </c>
      <c r="F28106" s="4">
        <f t="shared" si="439"/>
        <v>316680</v>
      </c>
    </row>
    <row r="28107" spans="1:6" x14ac:dyDescent="0.3">
      <c r="A28107" t="s">
        <v>28394</v>
      </c>
      <c r="B28107">
        <v>1622540</v>
      </c>
      <c r="C28107">
        <v>0</v>
      </c>
      <c r="D28107">
        <v>297500</v>
      </c>
      <c r="E28107">
        <v>0</v>
      </c>
      <c r="F28107" s="4">
        <f t="shared" si="439"/>
        <v>99166.666666666672</v>
      </c>
    </row>
    <row r="28108" spans="1:6" x14ac:dyDescent="0.3">
      <c r="A28108" t="s">
        <v>28395</v>
      </c>
      <c r="B28108">
        <v>692800</v>
      </c>
      <c r="C28108">
        <v>1929200</v>
      </c>
      <c r="D28108">
        <v>3195340</v>
      </c>
      <c r="E28108">
        <v>963720</v>
      </c>
      <c r="F28108" s="4">
        <f t="shared" si="439"/>
        <v>2029420</v>
      </c>
    </row>
    <row r="28109" spans="1:6" x14ac:dyDescent="0.3">
      <c r="A28109" t="s">
        <v>28396</v>
      </c>
      <c r="B28109">
        <v>0</v>
      </c>
      <c r="C28109">
        <v>0</v>
      </c>
      <c r="D28109">
        <v>1259290</v>
      </c>
      <c r="E28109">
        <v>2109700</v>
      </c>
      <c r="F28109" s="4">
        <f t="shared" si="439"/>
        <v>1122996.6666666667</v>
      </c>
    </row>
    <row r="28110" spans="1:6" x14ac:dyDescent="0.3">
      <c r="A28110" t="s">
        <v>28397</v>
      </c>
      <c r="B28110">
        <v>0</v>
      </c>
      <c r="C28110">
        <v>382200</v>
      </c>
      <c r="D28110">
        <v>0</v>
      </c>
      <c r="E28110">
        <v>234600</v>
      </c>
      <c r="F28110" s="4">
        <f t="shared" si="439"/>
        <v>205600</v>
      </c>
    </row>
    <row r="28111" spans="1:6" x14ac:dyDescent="0.3">
      <c r="A28111" t="s">
        <v>28398</v>
      </c>
      <c r="B28111">
        <v>0</v>
      </c>
      <c r="C28111">
        <v>0</v>
      </c>
      <c r="D28111">
        <v>548210</v>
      </c>
      <c r="E28111">
        <v>386000</v>
      </c>
      <c r="F28111" s="4">
        <f t="shared" si="439"/>
        <v>311403.33333333331</v>
      </c>
    </row>
    <row r="28112" spans="1:6" x14ac:dyDescent="0.3">
      <c r="A28112" t="s">
        <v>28399</v>
      </c>
      <c r="B28112">
        <v>0</v>
      </c>
      <c r="C28112">
        <v>2064230</v>
      </c>
      <c r="D28112">
        <v>2060059</v>
      </c>
      <c r="E28112">
        <v>642539</v>
      </c>
      <c r="F28112" s="4">
        <f t="shared" si="439"/>
        <v>1588942.6666666667</v>
      </c>
    </row>
    <row r="28113" spans="1:6" x14ac:dyDescent="0.3">
      <c r="A28113" t="s">
        <v>28400</v>
      </c>
      <c r="B28113">
        <v>0</v>
      </c>
      <c r="C28113">
        <v>1248240</v>
      </c>
      <c r="D28113">
        <v>0</v>
      </c>
      <c r="E28113">
        <v>148330</v>
      </c>
      <c r="F28113" s="4">
        <f t="shared" si="439"/>
        <v>465523.33333333331</v>
      </c>
    </row>
    <row r="28114" spans="1:6" x14ac:dyDescent="0.3">
      <c r="A28114" t="s">
        <v>28401</v>
      </c>
      <c r="B28114">
        <v>0</v>
      </c>
      <c r="C28114">
        <v>0</v>
      </c>
      <c r="D28114">
        <v>2543450</v>
      </c>
      <c r="E28114">
        <v>1223200</v>
      </c>
      <c r="F28114" s="4">
        <f t="shared" si="439"/>
        <v>1255550</v>
      </c>
    </row>
    <row r="28115" spans="1:6" x14ac:dyDescent="0.3">
      <c r="A28115" t="s">
        <v>28402</v>
      </c>
      <c r="B28115">
        <v>2326920</v>
      </c>
      <c r="C28115">
        <v>0</v>
      </c>
      <c r="D28115">
        <v>2509080</v>
      </c>
      <c r="E28115">
        <v>2560740</v>
      </c>
      <c r="F28115" s="4">
        <f t="shared" si="439"/>
        <v>1689940</v>
      </c>
    </row>
    <row r="28116" spans="1:6" x14ac:dyDescent="0.3">
      <c r="A28116" t="s">
        <v>28403</v>
      </c>
      <c r="B28116">
        <v>905000</v>
      </c>
      <c r="C28116">
        <v>1508780</v>
      </c>
      <c r="D28116">
        <v>1255800</v>
      </c>
      <c r="E28116">
        <v>1888230</v>
      </c>
      <c r="F28116" s="4">
        <f t="shared" si="439"/>
        <v>1550936.6666666667</v>
      </c>
    </row>
    <row r="28117" spans="1:6" x14ac:dyDescent="0.3">
      <c r="A28117" t="s">
        <v>28404</v>
      </c>
      <c r="B28117">
        <v>0</v>
      </c>
      <c r="C28117">
        <v>228000</v>
      </c>
      <c r="D28117">
        <v>2073860</v>
      </c>
      <c r="E28117">
        <v>820000</v>
      </c>
      <c r="F28117" s="4">
        <f t="shared" si="439"/>
        <v>1040620</v>
      </c>
    </row>
    <row r="28118" spans="1:6" x14ac:dyDescent="0.3">
      <c r="A28118" t="s">
        <v>28405</v>
      </c>
      <c r="B28118">
        <v>0</v>
      </c>
      <c r="C28118">
        <v>0</v>
      </c>
      <c r="D28118">
        <v>923650</v>
      </c>
      <c r="E28118">
        <v>575120</v>
      </c>
      <c r="F28118" s="4">
        <f t="shared" si="439"/>
        <v>499590</v>
      </c>
    </row>
    <row r="28119" spans="1:6" x14ac:dyDescent="0.3">
      <c r="A28119" t="s">
        <v>28406</v>
      </c>
      <c r="B28119">
        <v>0</v>
      </c>
      <c r="C28119">
        <v>0</v>
      </c>
      <c r="D28119">
        <v>1311590</v>
      </c>
      <c r="E28119">
        <v>0</v>
      </c>
      <c r="F28119" s="4">
        <f t="shared" si="439"/>
        <v>437196.66666666669</v>
      </c>
    </row>
    <row r="28120" spans="1:6" x14ac:dyDescent="0.3">
      <c r="A28120" t="s">
        <v>28407</v>
      </c>
      <c r="B28120">
        <v>305000</v>
      </c>
      <c r="C28120">
        <v>589680</v>
      </c>
      <c r="D28120">
        <v>1208480</v>
      </c>
      <c r="E28120">
        <v>0</v>
      </c>
      <c r="F28120" s="4">
        <f t="shared" si="439"/>
        <v>599386.66666666663</v>
      </c>
    </row>
    <row r="28121" spans="1:6" x14ac:dyDescent="0.3">
      <c r="A28121" t="s">
        <v>28408</v>
      </c>
      <c r="B28121">
        <v>0</v>
      </c>
      <c r="C28121">
        <v>546000</v>
      </c>
      <c r="D28121">
        <v>0</v>
      </c>
      <c r="E28121">
        <v>0</v>
      </c>
      <c r="F28121" s="4">
        <f t="shared" si="439"/>
        <v>182000</v>
      </c>
    </row>
    <row r="28122" spans="1:6" x14ac:dyDescent="0.3">
      <c r="A28122" t="s">
        <v>28409</v>
      </c>
      <c r="B28122">
        <v>0</v>
      </c>
      <c r="C28122">
        <v>0</v>
      </c>
      <c r="D28122">
        <v>2543920</v>
      </c>
      <c r="E28122">
        <v>1073800</v>
      </c>
      <c r="F28122" s="4">
        <f t="shared" si="439"/>
        <v>1205906.6666666667</v>
      </c>
    </row>
    <row r="28123" spans="1:6" x14ac:dyDescent="0.3">
      <c r="A28123" t="s">
        <v>28410</v>
      </c>
      <c r="B28123">
        <v>2123500</v>
      </c>
      <c r="C28123">
        <v>0</v>
      </c>
      <c r="D28123">
        <v>2057500</v>
      </c>
      <c r="E28123">
        <v>0</v>
      </c>
      <c r="F28123" s="4">
        <f t="shared" si="439"/>
        <v>685833.33333333337</v>
      </c>
    </row>
    <row r="28124" spans="1:6" x14ac:dyDescent="0.3">
      <c r="A28124" t="s">
        <v>28411</v>
      </c>
      <c r="B28124">
        <v>2102240</v>
      </c>
      <c r="C28124">
        <v>1354080</v>
      </c>
      <c r="D28124">
        <v>745290</v>
      </c>
      <c r="E28124">
        <v>1926750</v>
      </c>
      <c r="F28124" s="4">
        <f t="shared" si="439"/>
        <v>1342040</v>
      </c>
    </row>
    <row r="28125" spans="1:6" x14ac:dyDescent="0.3">
      <c r="A28125" t="s">
        <v>28412</v>
      </c>
      <c r="B28125">
        <v>573300</v>
      </c>
      <c r="C28125">
        <v>1632280</v>
      </c>
      <c r="D28125">
        <v>0</v>
      </c>
      <c r="E28125">
        <v>791700</v>
      </c>
      <c r="F28125" s="4">
        <f t="shared" si="439"/>
        <v>807993.33333333337</v>
      </c>
    </row>
    <row r="28126" spans="1:6" x14ac:dyDescent="0.3">
      <c r="A28126" t="s">
        <v>28413</v>
      </c>
      <c r="B28126">
        <v>920000</v>
      </c>
      <c r="C28126">
        <v>0</v>
      </c>
      <c r="D28126">
        <v>3874720</v>
      </c>
      <c r="E28126">
        <v>1092100</v>
      </c>
      <c r="F28126" s="4">
        <f t="shared" si="439"/>
        <v>1655606.6666666667</v>
      </c>
    </row>
    <row r="28127" spans="1:6" x14ac:dyDescent="0.3">
      <c r="A28127" t="s">
        <v>28414</v>
      </c>
      <c r="B28127">
        <v>0</v>
      </c>
      <c r="C28127">
        <v>3687800</v>
      </c>
      <c r="D28127">
        <v>0</v>
      </c>
      <c r="E28127">
        <v>0</v>
      </c>
      <c r="F28127" s="4">
        <f t="shared" si="439"/>
        <v>1229266.6666666667</v>
      </c>
    </row>
    <row r="28128" spans="1:6" x14ac:dyDescent="0.3">
      <c r="A28128" t="s">
        <v>28415</v>
      </c>
      <c r="B28128">
        <v>516880</v>
      </c>
      <c r="C28128">
        <v>0</v>
      </c>
      <c r="D28128">
        <v>0</v>
      </c>
      <c r="E28128">
        <v>0</v>
      </c>
      <c r="F28128" s="4">
        <f t="shared" si="439"/>
        <v>0</v>
      </c>
    </row>
    <row r="28129" spans="1:6" x14ac:dyDescent="0.3">
      <c r="A28129" t="s">
        <v>28416</v>
      </c>
      <c r="B28129">
        <v>0</v>
      </c>
      <c r="C28129">
        <v>0</v>
      </c>
      <c r="D28129">
        <v>457320</v>
      </c>
      <c r="E28129">
        <v>787250</v>
      </c>
      <c r="F28129" s="4">
        <f t="shared" si="439"/>
        <v>414856.66666666669</v>
      </c>
    </row>
    <row r="28130" spans="1:6" x14ac:dyDescent="0.3">
      <c r="A28130" t="s">
        <v>28417</v>
      </c>
      <c r="B28130">
        <v>0</v>
      </c>
      <c r="C28130">
        <v>0</v>
      </c>
      <c r="D28130">
        <v>1051100</v>
      </c>
      <c r="E28130">
        <v>0</v>
      </c>
      <c r="F28130" s="4">
        <f t="shared" si="439"/>
        <v>350366.66666666669</v>
      </c>
    </row>
    <row r="28131" spans="1:6" x14ac:dyDescent="0.3">
      <c r="A28131" t="s">
        <v>28418</v>
      </c>
      <c r="B28131">
        <v>568750</v>
      </c>
      <c r="C28131">
        <v>0</v>
      </c>
      <c r="D28131">
        <v>0</v>
      </c>
      <c r="E28131">
        <v>0</v>
      </c>
      <c r="F28131" s="4">
        <f t="shared" si="439"/>
        <v>0</v>
      </c>
    </row>
    <row r="28132" spans="1:6" x14ac:dyDescent="0.3">
      <c r="A28132" t="s">
        <v>28419</v>
      </c>
      <c r="B28132">
        <v>463500</v>
      </c>
      <c r="C28132">
        <v>0</v>
      </c>
      <c r="D28132">
        <v>0</v>
      </c>
      <c r="E28132">
        <v>0</v>
      </c>
      <c r="F28132" s="4">
        <f t="shared" si="439"/>
        <v>0</v>
      </c>
    </row>
    <row r="28133" spans="1:6" x14ac:dyDescent="0.3">
      <c r="A28133" t="s">
        <v>28420</v>
      </c>
      <c r="B28133">
        <v>2817700</v>
      </c>
      <c r="C28133">
        <v>0</v>
      </c>
      <c r="D28133">
        <v>2056380</v>
      </c>
      <c r="E28133">
        <v>0</v>
      </c>
      <c r="F28133" s="4">
        <f t="shared" si="439"/>
        <v>685460</v>
      </c>
    </row>
    <row r="28134" spans="1:6" x14ac:dyDescent="0.3">
      <c r="A28134" t="s">
        <v>28421</v>
      </c>
      <c r="B28134">
        <v>0</v>
      </c>
      <c r="C28134">
        <v>946400</v>
      </c>
      <c r="D28134">
        <v>0</v>
      </c>
      <c r="E28134">
        <v>0</v>
      </c>
      <c r="F28134" s="4">
        <f t="shared" si="439"/>
        <v>315466.66666666669</v>
      </c>
    </row>
    <row r="28135" spans="1:6" x14ac:dyDescent="0.3">
      <c r="A28135" t="s">
        <v>28422</v>
      </c>
      <c r="B28135">
        <v>0</v>
      </c>
      <c r="C28135">
        <v>0</v>
      </c>
      <c r="D28135">
        <v>370000</v>
      </c>
      <c r="E28135">
        <v>0</v>
      </c>
      <c r="F28135" s="4">
        <f t="shared" si="439"/>
        <v>123333.33333333333</v>
      </c>
    </row>
    <row r="28136" spans="1:6" x14ac:dyDescent="0.3">
      <c r="A28136" t="s">
        <v>28423</v>
      </c>
      <c r="B28136">
        <v>0</v>
      </c>
      <c r="C28136">
        <v>924330</v>
      </c>
      <c r="D28136">
        <v>242880</v>
      </c>
      <c r="E28136">
        <v>498680</v>
      </c>
      <c r="F28136" s="4">
        <f t="shared" si="439"/>
        <v>555296.66666666663</v>
      </c>
    </row>
    <row r="28137" spans="1:6" x14ac:dyDescent="0.3">
      <c r="A28137" t="s">
        <v>28424</v>
      </c>
      <c r="B28137">
        <v>0</v>
      </c>
      <c r="C28137">
        <v>1004700</v>
      </c>
      <c r="D28137">
        <v>305760</v>
      </c>
      <c r="E28137">
        <v>0</v>
      </c>
      <c r="F28137" s="4">
        <f t="shared" si="439"/>
        <v>436820</v>
      </c>
    </row>
    <row r="28138" spans="1:6" x14ac:dyDescent="0.3">
      <c r="A28138" t="s">
        <v>28425</v>
      </c>
      <c r="B28138">
        <v>0</v>
      </c>
      <c r="C28138">
        <v>1872500</v>
      </c>
      <c r="D28138">
        <v>1001000</v>
      </c>
      <c r="E28138">
        <v>620600</v>
      </c>
      <c r="F28138" s="4">
        <f t="shared" si="439"/>
        <v>1164700</v>
      </c>
    </row>
    <row r="28139" spans="1:6" x14ac:dyDescent="0.3">
      <c r="A28139" t="s">
        <v>28426</v>
      </c>
      <c r="B28139">
        <v>0</v>
      </c>
      <c r="C28139">
        <v>0</v>
      </c>
      <c r="D28139">
        <v>3461460</v>
      </c>
      <c r="E28139">
        <v>820000</v>
      </c>
      <c r="F28139" s="4">
        <f t="shared" si="439"/>
        <v>1427153.3333333333</v>
      </c>
    </row>
    <row r="28140" spans="1:6" x14ac:dyDescent="0.3">
      <c r="A28140" t="s">
        <v>28427</v>
      </c>
      <c r="B28140">
        <v>0</v>
      </c>
      <c r="C28140">
        <v>0</v>
      </c>
      <c r="D28140">
        <v>684320</v>
      </c>
      <c r="E28140">
        <v>0</v>
      </c>
      <c r="F28140" s="4">
        <f t="shared" si="439"/>
        <v>228106.66666666666</v>
      </c>
    </row>
    <row r="28141" spans="1:6" x14ac:dyDescent="0.3">
      <c r="A28141" t="s">
        <v>28428</v>
      </c>
      <c r="B28141">
        <v>0</v>
      </c>
      <c r="C28141">
        <v>922740</v>
      </c>
      <c r="D28141">
        <v>1019050</v>
      </c>
      <c r="E28141">
        <v>804000</v>
      </c>
      <c r="F28141" s="4">
        <f t="shared" si="439"/>
        <v>915263.33333333337</v>
      </c>
    </row>
    <row r="28142" spans="1:6" x14ac:dyDescent="0.3">
      <c r="A28142" t="s">
        <v>28429</v>
      </c>
      <c r="B28142">
        <v>214760</v>
      </c>
      <c r="C28142">
        <v>0</v>
      </c>
      <c r="D28142">
        <v>0</v>
      </c>
      <c r="E28142">
        <v>0</v>
      </c>
      <c r="F28142" s="4">
        <f t="shared" si="439"/>
        <v>0</v>
      </c>
    </row>
    <row r="28143" spans="1:6" x14ac:dyDescent="0.3">
      <c r="A28143" t="s">
        <v>28430</v>
      </c>
      <c r="B28143">
        <v>0</v>
      </c>
      <c r="C28143">
        <v>510510</v>
      </c>
      <c r="D28143">
        <v>0</v>
      </c>
      <c r="E28143">
        <v>0</v>
      </c>
      <c r="F28143" s="4">
        <f t="shared" si="439"/>
        <v>170170</v>
      </c>
    </row>
    <row r="28144" spans="1:6" x14ac:dyDescent="0.3">
      <c r="A28144" t="s">
        <v>28431</v>
      </c>
      <c r="B28144">
        <v>0</v>
      </c>
      <c r="C28144">
        <v>844250</v>
      </c>
      <c r="D28144">
        <v>0</v>
      </c>
      <c r="E28144">
        <v>0</v>
      </c>
      <c r="F28144" s="4">
        <f t="shared" si="439"/>
        <v>281416.66666666669</v>
      </c>
    </row>
    <row r="28145" spans="1:6" x14ac:dyDescent="0.3">
      <c r="A28145" t="s">
        <v>28432</v>
      </c>
      <c r="B28145">
        <v>0</v>
      </c>
      <c r="C28145">
        <v>916280</v>
      </c>
      <c r="D28145">
        <v>0</v>
      </c>
      <c r="E28145">
        <v>0</v>
      </c>
      <c r="F28145" s="4">
        <f t="shared" si="439"/>
        <v>305426.66666666669</v>
      </c>
    </row>
    <row r="28146" spans="1:6" x14ac:dyDescent="0.3">
      <c r="A28146" t="s">
        <v>28433</v>
      </c>
      <c r="B28146">
        <v>0</v>
      </c>
      <c r="C28146">
        <v>0</v>
      </c>
      <c r="D28146">
        <v>857960</v>
      </c>
      <c r="E28146">
        <v>0</v>
      </c>
      <c r="F28146" s="4">
        <f t="shared" si="439"/>
        <v>285986.66666666669</v>
      </c>
    </row>
    <row r="28147" spans="1:6" x14ac:dyDescent="0.3">
      <c r="A28147" t="s">
        <v>28434</v>
      </c>
      <c r="B28147">
        <v>0</v>
      </c>
      <c r="C28147">
        <v>397800</v>
      </c>
      <c r="D28147">
        <v>875680</v>
      </c>
      <c r="E28147">
        <v>0</v>
      </c>
      <c r="F28147" s="4">
        <f t="shared" si="439"/>
        <v>424493.33333333331</v>
      </c>
    </row>
    <row r="28148" spans="1:6" x14ac:dyDescent="0.3">
      <c r="A28148" t="s">
        <v>28435</v>
      </c>
      <c r="B28148">
        <v>938900</v>
      </c>
      <c r="C28148">
        <v>0</v>
      </c>
      <c r="D28148">
        <v>0</v>
      </c>
      <c r="E28148">
        <v>0</v>
      </c>
      <c r="F28148" s="4">
        <f t="shared" si="439"/>
        <v>0</v>
      </c>
    </row>
    <row r="28149" spans="1:6" x14ac:dyDescent="0.3">
      <c r="A28149" t="s">
        <v>28436</v>
      </c>
      <c r="B28149">
        <v>0</v>
      </c>
      <c r="C28149">
        <v>2193100</v>
      </c>
      <c r="D28149">
        <v>0</v>
      </c>
      <c r="E28149">
        <v>0</v>
      </c>
      <c r="F28149" s="4">
        <f t="shared" si="439"/>
        <v>731033.33333333337</v>
      </c>
    </row>
    <row r="28150" spans="1:6" x14ac:dyDescent="0.3">
      <c r="A28150" t="s">
        <v>28437</v>
      </c>
      <c r="B28150">
        <v>252980</v>
      </c>
      <c r="C28150">
        <v>0</v>
      </c>
      <c r="D28150">
        <v>0</v>
      </c>
      <c r="E28150">
        <v>0</v>
      </c>
      <c r="F28150" s="4">
        <f t="shared" si="439"/>
        <v>0</v>
      </c>
    </row>
    <row r="28151" spans="1:6" x14ac:dyDescent="0.3">
      <c r="A28151" t="s">
        <v>28438</v>
      </c>
      <c r="B28151">
        <v>0</v>
      </c>
      <c r="C28151">
        <v>460000</v>
      </c>
      <c r="D28151">
        <v>856980</v>
      </c>
      <c r="E28151">
        <v>0</v>
      </c>
      <c r="F28151" s="4">
        <f t="shared" si="439"/>
        <v>438993.33333333331</v>
      </c>
    </row>
    <row r="28152" spans="1:6" x14ac:dyDescent="0.3">
      <c r="A28152" t="s">
        <v>28439</v>
      </c>
      <c r="B28152">
        <v>943300</v>
      </c>
      <c r="C28152">
        <v>0</v>
      </c>
      <c r="D28152">
        <v>0</v>
      </c>
      <c r="E28152">
        <v>382200</v>
      </c>
      <c r="F28152" s="4">
        <f t="shared" si="439"/>
        <v>127400</v>
      </c>
    </row>
    <row r="28153" spans="1:6" x14ac:dyDescent="0.3">
      <c r="A28153" t="s">
        <v>28440</v>
      </c>
      <c r="B28153">
        <v>460000</v>
      </c>
      <c r="C28153">
        <v>230000</v>
      </c>
      <c r="D28153">
        <v>0</v>
      </c>
      <c r="E28153">
        <v>0</v>
      </c>
      <c r="F28153" s="4">
        <f t="shared" si="439"/>
        <v>76666.666666666672</v>
      </c>
    </row>
    <row r="28154" spans="1:6" x14ac:dyDescent="0.3">
      <c r="A28154" t="s">
        <v>28441</v>
      </c>
      <c r="B28154">
        <v>0</v>
      </c>
      <c r="C28154">
        <v>1507800</v>
      </c>
      <c r="D28154">
        <v>0</v>
      </c>
      <c r="E28154">
        <v>0</v>
      </c>
      <c r="F28154" s="4">
        <f t="shared" si="439"/>
        <v>502600</v>
      </c>
    </row>
    <row r="28155" spans="1:6" x14ac:dyDescent="0.3">
      <c r="A28155" t="s">
        <v>28442</v>
      </c>
      <c r="B28155">
        <v>0</v>
      </c>
      <c r="C28155">
        <v>614600</v>
      </c>
      <c r="D28155">
        <v>0</v>
      </c>
      <c r="E28155">
        <v>2024360</v>
      </c>
      <c r="F28155" s="4">
        <f t="shared" si="439"/>
        <v>879653.33333333337</v>
      </c>
    </row>
    <row r="28156" spans="1:6" x14ac:dyDescent="0.3">
      <c r="A28156" t="s">
        <v>28443</v>
      </c>
      <c r="B28156">
        <v>411950</v>
      </c>
      <c r="C28156">
        <v>0</v>
      </c>
      <c r="D28156">
        <v>0</v>
      </c>
      <c r="E28156">
        <v>0</v>
      </c>
      <c r="F28156" s="4">
        <f t="shared" si="439"/>
        <v>0</v>
      </c>
    </row>
    <row r="28157" spans="1:6" x14ac:dyDescent="0.3">
      <c r="A28157" t="s">
        <v>28444</v>
      </c>
      <c r="B28157">
        <v>1516600</v>
      </c>
      <c r="C28157">
        <v>0</v>
      </c>
      <c r="D28157">
        <v>0</v>
      </c>
      <c r="E28157">
        <v>0</v>
      </c>
      <c r="F28157" s="4">
        <f t="shared" si="439"/>
        <v>0</v>
      </c>
    </row>
    <row r="28158" spans="1:6" x14ac:dyDescent="0.3">
      <c r="A28158" t="s">
        <v>28445</v>
      </c>
      <c r="B28158">
        <v>0</v>
      </c>
      <c r="C28158">
        <v>0</v>
      </c>
      <c r="D28158">
        <v>1048320</v>
      </c>
      <c r="E28158">
        <v>772000</v>
      </c>
      <c r="F28158" s="4">
        <f t="shared" si="439"/>
        <v>606773.33333333337</v>
      </c>
    </row>
    <row r="28159" spans="1:6" x14ac:dyDescent="0.3">
      <c r="A28159" t="s">
        <v>28446</v>
      </c>
      <c r="B28159">
        <v>0</v>
      </c>
      <c r="C28159">
        <v>970060</v>
      </c>
      <c r="D28159">
        <v>0</v>
      </c>
      <c r="E28159">
        <v>531400</v>
      </c>
      <c r="F28159" s="4">
        <f t="shared" si="439"/>
        <v>500486.66666666669</v>
      </c>
    </row>
    <row r="28160" spans="1:6" x14ac:dyDescent="0.3">
      <c r="A28160" t="s">
        <v>28447</v>
      </c>
      <c r="B28160">
        <v>856000</v>
      </c>
      <c r="C28160">
        <v>0</v>
      </c>
      <c r="D28160">
        <v>0</v>
      </c>
      <c r="E28160">
        <v>532000</v>
      </c>
      <c r="F28160" s="4">
        <f t="shared" si="439"/>
        <v>177333.33333333334</v>
      </c>
    </row>
    <row r="28161" spans="1:6" x14ac:dyDescent="0.3">
      <c r="A28161" t="s">
        <v>28448</v>
      </c>
      <c r="B28161">
        <v>0</v>
      </c>
      <c r="C28161">
        <v>0</v>
      </c>
      <c r="D28161">
        <v>2011830</v>
      </c>
      <c r="E28161">
        <v>990810</v>
      </c>
      <c r="F28161" s="4">
        <f t="shared" si="439"/>
        <v>1000880</v>
      </c>
    </row>
    <row r="28162" spans="1:6" x14ac:dyDescent="0.3">
      <c r="A28162" t="s">
        <v>28449</v>
      </c>
      <c r="B28162">
        <v>0</v>
      </c>
      <c r="C28162">
        <v>0</v>
      </c>
      <c r="D28162">
        <v>998820</v>
      </c>
      <c r="E28162">
        <v>1024440</v>
      </c>
      <c r="F28162" s="4">
        <f t="shared" si="439"/>
        <v>674420</v>
      </c>
    </row>
    <row r="28163" spans="1:6" x14ac:dyDescent="0.3">
      <c r="A28163" t="s">
        <v>28450</v>
      </c>
      <c r="B28163">
        <v>267000</v>
      </c>
      <c r="C28163">
        <v>0</v>
      </c>
      <c r="D28163">
        <v>0</v>
      </c>
      <c r="E28163">
        <v>5614700</v>
      </c>
      <c r="F28163" s="4">
        <f t="shared" ref="F28163:F28226" si="440">SUM(C28163:E28163)/3</f>
        <v>1871566.6666666667</v>
      </c>
    </row>
    <row r="28164" spans="1:6" x14ac:dyDescent="0.3">
      <c r="A28164" t="s">
        <v>28451</v>
      </c>
      <c r="B28164">
        <v>0</v>
      </c>
      <c r="C28164">
        <v>2176980</v>
      </c>
      <c r="D28164">
        <v>0</v>
      </c>
      <c r="E28164">
        <v>3162950</v>
      </c>
      <c r="F28164" s="4">
        <f t="shared" si="440"/>
        <v>1779976.6666666667</v>
      </c>
    </row>
    <row r="28165" spans="1:6" x14ac:dyDescent="0.3">
      <c r="A28165" t="s">
        <v>28452</v>
      </c>
      <c r="B28165">
        <v>1097430</v>
      </c>
      <c r="C28165">
        <v>0</v>
      </c>
      <c r="D28165">
        <v>2146970</v>
      </c>
      <c r="E28165">
        <v>0</v>
      </c>
      <c r="F28165" s="4">
        <f t="shared" si="440"/>
        <v>715656.66666666663</v>
      </c>
    </row>
    <row r="28166" spans="1:6" x14ac:dyDescent="0.3">
      <c r="A28166" t="s">
        <v>28453</v>
      </c>
      <c r="B28166">
        <v>411950</v>
      </c>
      <c r="C28166">
        <v>0</v>
      </c>
      <c r="D28166">
        <v>0</v>
      </c>
      <c r="E28166">
        <v>0</v>
      </c>
      <c r="F28166" s="4">
        <f t="shared" si="440"/>
        <v>0</v>
      </c>
    </row>
    <row r="28167" spans="1:6" x14ac:dyDescent="0.3">
      <c r="A28167" t="s">
        <v>28454</v>
      </c>
      <c r="B28167">
        <v>0</v>
      </c>
      <c r="C28167">
        <v>0</v>
      </c>
      <c r="D28167">
        <v>9784310</v>
      </c>
      <c r="E28167">
        <v>9434350</v>
      </c>
      <c r="F28167" s="4">
        <f t="shared" si="440"/>
        <v>6406220</v>
      </c>
    </row>
    <row r="28168" spans="1:6" x14ac:dyDescent="0.3">
      <c r="A28168" t="s">
        <v>28455</v>
      </c>
      <c r="B28168">
        <v>370000</v>
      </c>
      <c r="C28168">
        <v>0</v>
      </c>
      <c r="D28168">
        <v>0</v>
      </c>
      <c r="E28168">
        <v>0</v>
      </c>
      <c r="F28168" s="4">
        <f t="shared" si="440"/>
        <v>0</v>
      </c>
    </row>
    <row r="28169" spans="1:6" x14ac:dyDescent="0.3">
      <c r="A28169" t="s">
        <v>28456</v>
      </c>
      <c r="B28169">
        <v>0</v>
      </c>
      <c r="C28169">
        <v>1089540</v>
      </c>
      <c r="D28169">
        <v>0</v>
      </c>
      <c r="E28169">
        <v>234600</v>
      </c>
      <c r="F28169" s="4">
        <f t="shared" si="440"/>
        <v>441380</v>
      </c>
    </row>
    <row r="28170" spans="1:6" x14ac:dyDescent="0.3">
      <c r="A28170" t="s">
        <v>28457</v>
      </c>
      <c r="B28170">
        <v>626000</v>
      </c>
      <c r="C28170">
        <v>0</v>
      </c>
      <c r="D28170">
        <v>0</v>
      </c>
      <c r="E28170">
        <v>0</v>
      </c>
      <c r="F28170" s="4">
        <f t="shared" si="440"/>
        <v>0</v>
      </c>
    </row>
    <row r="28171" spans="1:6" x14ac:dyDescent="0.3">
      <c r="A28171" t="s">
        <v>28458</v>
      </c>
      <c r="B28171">
        <v>0</v>
      </c>
      <c r="C28171">
        <v>2151580</v>
      </c>
      <c r="D28171">
        <v>0</v>
      </c>
      <c r="E28171">
        <v>2187900</v>
      </c>
      <c r="F28171" s="4">
        <f t="shared" si="440"/>
        <v>1446493.3333333333</v>
      </c>
    </row>
    <row r="28172" spans="1:6" x14ac:dyDescent="0.3">
      <c r="A28172" t="s">
        <v>28459</v>
      </c>
      <c r="B28172">
        <v>145600</v>
      </c>
      <c r="C28172">
        <v>0</v>
      </c>
      <c r="D28172">
        <v>647680</v>
      </c>
      <c r="E28172">
        <v>484000</v>
      </c>
      <c r="F28172" s="4">
        <f t="shared" si="440"/>
        <v>377226.66666666669</v>
      </c>
    </row>
    <row r="28173" spans="1:6" x14ac:dyDescent="0.3">
      <c r="A28173" t="s">
        <v>28460</v>
      </c>
      <c r="B28173">
        <v>951100</v>
      </c>
      <c r="C28173">
        <v>646100</v>
      </c>
      <c r="D28173">
        <v>0</v>
      </c>
      <c r="E28173">
        <v>0</v>
      </c>
      <c r="F28173" s="4">
        <f t="shared" si="440"/>
        <v>215366.66666666666</v>
      </c>
    </row>
    <row r="28174" spans="1:6" x14ac:dyDescent="0.3">
      <c r="A28174" t="s">
        <v>28461</v>
      </c>
      <c r="B28174">
        <v>606080</v>
      </c>
      <c r="C28174">
        <v>0</v>
      </c>
      <c r="D28174">
        <v>0</v>
      </c>
      <c r="E28174">
        <v>0</v>
      </c>
      <c r="F28174" s="4">
        <f t="shared" si="440"/>
        <v>0</v>
      </c>
    </row>
    <row r="28175" spans="1:6" x14ac:dyDescent="0.3">
      <c r="A28175" t="s">
        <v>28462</v>
      </c>
      <c r="B28175">
        <v>374920</v>
      </c>
      <c r="C28175">
        <v>0</v>
      </c>
      <c r="D28175">
        <v>0</v>
      </c>
      <c r="E28175">
        <v>327600</v>
      </c>
      <c r="F28175" s="4">
        <f t="shared" si="440"/>
        <v>109200</v>
      </c>
    </row>
    <row r="28176" spans="1:6" x14ac:dyDescent="0.3">
      <c r="A28176" t="s">
        <v>28463</v>
      </c>
      <c r="B28176">
        <v>0</v>
      </c>
      <c r="C28176">
        <v>0</v>
      </c>
      <c r="D28176">
        <v>954590</v>
      </c>
      <c r="E28176">
        <v>0</v>
      </c>
      <c r="F28176" s="4">
        <f t="shared" si="440"/>
        <v>318196.66666666669</v>
      </c>
    </row>
    <row r="28177" spans="1:6" x14ac:dyDescent="0.3">
      <c r="A28177" t="s">
        <v>28464</v>
      </c>
      <c r="B28177">
        <v>0</v>
      </c>
      <c r="C28177">
        <v>2888160</v>
      </c>
      <c r="D28177">
        <v>0</v>
      </c>
      <c r="E28177">
        <v>2784600</v>
      </c>
      <c r="F28177" s="4">
        <f t="shared" si="440"/>
        <v>1890920</v>
      </c>
    </row>
    <row r="28178" spans="1:6" x14ac:dyDescent="0.3">
      <c r="A28178" t="s">
        <v>28465</v>
      </c>
      <c r="B28178">
        <v>286650</v>
      </c>
      <c r="C28178">
        <v>0</v>
      </c>
      <c r="D28178">
        <v>0</v>
      </c>
      <c r="E28178">
        <v>573300</v>
      </c>
      <c r="F28178" s="4">
        <f t="shared" si="440"/>
        <v>191100</v>
      </c>
    </row>
    <row r="28179" spans="1:6" x14ac:dyDescent="0.3">
      <c r="A28179" t="s">
        <v>28466</v>
      </c>
      <c r="B28179">
        <v>0</v>
      </c>
      <c r="C28179">
        <v>1480000</v>
      </c>
      <c r="D28179">
        <v>0</v>
      </c>
      <c r="E28179">
        <v>804000</v>
      </c>
      <c r="F28179" s="4">
        <f t="shared" si="440"/>
        <v>761333.33333333337</v>
      </c>
    </row>
    <row r="28180" spans="1:6" x14ac:dyDescent="0.3">
      <c r="A28180" t="s">
        <v>28467</v>
      </c>
      <c r="B28180">
        <v>0</v>
      </c>
      <c r="C28180">
        <v>1113840</v>
      </c>
      <c r="D28180">
        <v>535500</v>
      </c>
      <c r="E28180">
        <v>547400</v>
      </c>
      <c r="F28180" s="4">
        <f t="shared" si="440"/>
        <v>732246.66666666663</v>
      </c>
    </row>
    <row r="28181" spans="1:6" x14ac:dyDescent="0.3">
      <c r="A28181" t="s">
        <v>28468</v>
      </c>
      <c r="B28181">
        <v>2466100</v>
      </c>
      <c r="C28181">
        <v>0</v>
      </c>
      <c r="D28181">
        <v>2593500</v>
      </c>
      <c r="E28181">
        <v>953680</v>
      </c>
      <c r="F28181" s="4">
        <f t="shared" si="440"/>
        <v>1182393.3333333333</v>
      </c>
    </row>
    <row r="28182" spans="1:6" x14ac:dyDescent="0.3">
      <c r="A28182" t="s">
        <v>28469</v>
      </c>
      <c r="B28182">
        <v>0</v>
      </c>
      <c r="C28182">
        <v>799890</v>
      </c>
      <c r="D28182">
        <v>386000</v>
      </c>
      <c r="E28182">
        <v>0</v>
      </c>
      <c r="F28182" s="4">
        <f t="shared" si="440"/>
        <v>395296.66666666669</v>
      </c>
    </row>
    <row r="28183" spans="1:6" x14ac:dyDescent="0.3">
      <c r="A28183" t="s">
        <v>28470</v>
      </c>
      <c r="B28183">
        <v>0</v>
      </c>
      <c r="C28183">
        <v>728910</v>
      </c>
      <c r="D28183">
        <v>896350</v>
      </c>
      <c r="E28183">
        <v>500500</v>
      </c>
      <c r="F28183" s="4">
        <f t="shared" si="440"/>
        <v>708586.66666666663</v>
      </c>
    </row>
    <row r="28184" spans="1:6" x14ac:dyDescent="0.3">
      <c r="A28184" t="s">
        <v>28471</v>
      </c>
      <c r="B28184">
        <v>160000</v>
      </c>
      <c r="C28184">
        <v>0</v>
      </c>
      <c r="D28184">
        <v>0</v>
      </c>
      <c r="E28184">
        <v>0</v>
      </c>
      <c r="F28184" s="4">
        <f t="shared" si="440"/>
        <v>0</v>
      </c>
    </row>
    <row r="28185" spans="1:6" x14ac:dyDescent="0.3">
      <c r="A28185" t="s">
        <v>28472</v>
      </c>
      <c r="B28185">
        <v>678860</v>
      </c>
      <c r="C28185">
        <v>873600</v>
      </c>
      <c r="D28185">
        <v>0</v>
      </c>
      <c r="E28185">
        <v>1166160</v>
      </c>
      <c r="F28185" s="4">
        <f t="shared" si="440"/>
        <v>679920</v>
      </c>
    </row>
    <row r="28186" spans="1:6" x14ac:dyDescent="0.3">
      <c r="A28186" t="s">
        <v>28473</v>
      </c>
      <c r="B28186">
        <v>1708400</v>
      </c>
      <c r="C28186">
        <v>0</v>
      </c>
      <c r="D28186">
        <v>0</v>
      </c>
      <c r="E28186">
        <v>357000</v>
      </c>
      <c r="F28186" s="4">
        <f t="shared" si="440"/>
        <v>119000</v>
      </c>
    </row>
    <row r="28187" spans="1:6" x14ac:dyDescent="0.3">
      <c r="A28187" t="s">
        <v>28474</v>
      </c>
      <c r="B28187">
        <v>0</v>
      </c>
      <c r="C28187">
        <v>0</v>
      </c>
      <c r="D28187">
        <v>598000</v>
      </c>
      <c r="E28187">
        <v>0</v>
      </c>
      <c r="F28187" s="4">
        <f t="shared" si="440"/>
        <v>199333.33333333334</v>
      </c>
    </row>
    <row r="28188" spans="1:6" x14ac:dyDescent="0.3">
      <c r="A28188" t="s">
        <v>28475</v>
      </c>
      <c r="B28188">
        <v>424000</v>
      </c>
      <c r="C28188">
        <v>1650500</v>
      </c>
      <c r="D28188">
        <v>0</v>
      </c>
      <c r="E28188">
        <v>2672980</v>
      </c>
      <c r="F28188" s="4">
        <f t="shared" si="440"/>
        <v>1441160</v>
      </c>
    </row>
    <row r="28189" spans="1:6" x14ac:dyDescent="0.3">
      <c r="A28189" t="s">
        <v>28476</v>
      </c>
      <c r="B28189">
        <v>4520000</v>
      </c>
      <c r="C28189">
        <v>0</v>
      </c>
      <c r="D28189">
        <v>0</v>
      </c>
      <c r="E28189">
        <v>0</v>
      </c>
      <c r="F28189" s="4">
        <f t="shared" si="440"/>
        <v>0</v>
      </c>
    </row>
    <row r="28190" spans="1:6" x14ac:dyDescent="0.3">
      <c r="A28190" t="s">
        <v>28477</v>
      </c>
      <c r="B28190">
        <v>0</v>
      </c>
      <c r="C28190">
        <v>230000</v>
      </c>
      <c r="D28190">
        <v>0</v>
      </c>
      <c r="E28190">
        <v>234600</v>
      </c>
      <c r="F28190" s="4">
        <f t="shared" si="440"/>
        <v>154866.66666666666</v>
      </c>
    </row>
    <row r="28191" spans="1:6" x14ac:dyDescent="0.3">
      <c r="A28191" t="s">
        <v>28478</v>
      </c>
      <c r="B28191">
        <v>994400</v>
      </c>
      <c r="C28191">
        <v>0</v>
      </c>
      <c r="D28191">
        <v>0</v>
      </c>
      <c r="E28191">
        <v>0</v>
      </c>
      <c r="F28191" s="4">
        <f t="shared" si="440"/>
        <v>0</v>
      </c>
    </row>
    <row r="28192" spans="1:6" x14ac:dyDescent="0.3">
      <c r="A28192" t="s">
        <v>28479</v>
      </c>
      <c r="B28192">
        <v>256000</v>
      </c>
      <c r="C28192">
        <v>0</v>
      </c>
      <c r="D28192">
        <v>240000</v>
      </c>
      <c r="E28192">
        <v>0</v>
      </c>
      <c r="F28192" s="4">
        <f t="shared" si="440"/>
        <v>80000</v>
      </c>
    </row>
    <row r="28193" spans="1:6" x14ac:dyDescent="0.3">
      <c r="A28193" t="s">
        <v>28480</v>
      </c>
      <c r="B28193">
        <v>647680</v>
      </c>
      <c r="C28193">
        <v>0</v>
      </c>
      <c r="D28193">
        <v>0</v>
      </c>
      <c r="E28193">
        <v>1344000</v>
      </c>
      <c r="F28193" s="4">
        <f t="shared" si="440"/>
        <v>448000</v>
      </c>
    </row>
    <row r="28194" spans="1:6" x14ac:dyDescent="0.3">
      <c r="A28194" t="s">
        <v>28481</v>
      </c>
      <c r="B28194">
        <v>0</v>
      </c>
      <c r="C28194">
        <v>0</v>
      </c>
      <c r="D28194">
        <v>273000</v>
      </c>
      <c r="E28194">
        <v>418000</v>
      </c>
      <c r="F28194" s="4">
        <f t="shared" si="440"/>
        <v>230333.33333333334</v>
      </c>
    </row>
    <row r="28195" spans="1:6" x14ac:dyDescent="0.3">
      <c r="A28195" t="s">
        <v>28482</v>
      </c>
      <c r="B28195">
        <v>516880</v>
      </c>
      <c r="C28195">
        <v>0</v>
      </c>
      <c r="D28195">
        <v>0</v>
      </c>
      <c r="E28195">
        <v>0</v>
      </c>
      <c r="F28195" s="4">
        <f t="shared" si="440"/>
        <v>0</v>
      </c>
    </row>
    <row r="28196" spans="1:6" x14ac:dyDescent="0.3">
      <c r="A28196" t="s">
        <v>918</v>
      </c>
      <c r="B28196">
        <v>1348380</v>
      </c>
      <c r="C28196">
        <v>0</v>
      </c>
      <c r="D28196">
        <v>0</v>
      </c>
      <c r="E28196">
        <v>0</v>
      </c>
      <c r="F28196" s="4">
        <f t="shared" si="440"/>
        <v>0</v>
      </c>
    </row>
    <row r="28197" spans="1:6" x14ac:dyDescent="0.3">
      <c r="A28197" t="s">
        <v>28483</v>
      </c>
      <c r="B28197">
        <v>230000</v>
      </c>
      <c r="C28197">
        <v>0</v>
      </c>
      <c r="D28197">
        <v>0</v>
      </c>
      <c r="E28197">
        <v>359450</v>
      </c>
      <c r="F28197" s="4">
        <f t="shared" si="440"/>
        <v>119816.66666666667</v>
      </c>
    </row>
    <row r="28198" spans="1:6" x14ac:dyDescent="0.3">
      <c r="A28198" t="s">
        <v>28484</v>
      </c>
      <c r="B28198">
        <v>676000</v>
      </c>
      <c r="C28198">
        <v>0</v>
      </c>
      <c r="D28198">
        <v>0</v>
      </c>
      <c r="E28198">
        <v>0</v>
      </c>
      <c r="F28198" s="4">
        <f t="shared" si="440"/>
        <v>0</v>
      </c>
    </row>
    <row r="28199" spans="1:6" x14ac:dyDescent="0.3">
      <c r="A28199" t="s">
        <v>28485</v>
      </c>
      <c r="B28199">
        <v>0</v>
      </c>
      <c r="C28199">
        <v>551300</v>
      </c>
      <c r="D28199">
        <v>0</v>
      </c>
      <c r="E28199">
        <v>386000</v>
      </c>
      <c r="F28199" s="4">
        <f t="shared" si="440"/>
        <v>312433.33333333331</v>
      </c>
    </row>
    <row r="28200" spans="1:6" x14ac:dyDescent="0.3">
      <c r="A28200" t="s">
        <v>28486</v>
      </c>
      <c r="B28200">
        <v>0</v>
      </c>
      <c r="C28200">
        <v>0</v>
      </c>
      <c r="D28200">
        <v>990990</v>
      </c>
      <c r="E28200">
        <v>386000</v>
      </c>
      <c r="F28200" s="4">
        <f t="shared" si="440"/>
        <v>458996.66666666669</v>
      </c>
    </row>
    <row r="28201" spans="1:6" x14ac:dyDescent="0.3">
      <c r="A28201" t="s">
        <v>28487</v>
      </c>
      <c r="B28201">
        <v>0</v>
      </c>
      <c r="C28201">
        <v>731640</v>
      </c>
      <c r="D28201">
        <v>0</v>
      </c>
      <c r="E28201">
        <v>0</v>
      </c>
      <c r="F28201" s="4">
        <f t="shared" si="440"/>
        <v>243880</v>
      </c>
    </row>
    <row r="28202" spans="1:6" x14ac:dyDescent="0.3">
      <c r="A28202" t="s">
        <v>28488</v>
      </c>
      <c r="B28202">
        <v>0</v>
      </c>
      <c r="C28202">
        <v>0</v>
      </c>
      <c r="D28202">
        <v>657750</v>
      </c>
      <c r="E28202">
        <v>0</v>
      </c>
      <c r="F28202" s="4">
        <f t="shared" si="440"/>
        <v>219250</v>
      </c>
    </row>
    <row r="28203" spans="1:6" x14ac:dyDescent="0.3">
      <c r="A28203" t="s">
        <v>28489</v>
      </c>
      <c r="B28203">
        <v>0</v>
      </c>
      <c r="C28203">
        <v>1466150</v>
      </c>
      <c r="D28203">
        <v>0</v>
      </c>
      <c r="E28203">
        <v>1177000</v>
      </c>
      <c r="F28203" s="4">
        <f t="shared" si="440"/>
        <v>881050</v>
      </c>
    </row>
    <row r="28204" spans="1:6" x14ac:dyDescent="0.3">
      <c r="A28204" t="s">
        <v>28490</v>
      </c>
      <c r="B28204">
        <v>968520</v>
      </c>
      <c r="C28204">
        <v>0</v>
      </c>
      <c r="D28204">
        <v>0</v>
      </c>
      <c r="E28204">
        <v>0</v>
      </c>
      <c r="F28204" s="4">
        <f t="shared" si="440"/>
        <v>0</v>
      </c>
    </row>
    <row r="28205" spans="1:6" x14ac:dyDescent="0.3">
      <c r="A28205" t="s">
        <v>28491</v>
      </c>
      <c r="B28205">
        <v>2058980</v>
      </c>
      <c r="C28205">
        <v>0</v>
      </c>
      <c r="D28205">
        <v>228000</v>
      </c>
      <c r="E28205">
        <v>0</v>
      </c>
      <c r="F28205" s="4">
        <f t="shared" si="440"/>
        <v>76000</v>
      </c>
    </row>
    <row r="28206" spans="1:6" x14ac:dyDescent="0.3">
      <c r="A28206" t="s">
        <v>28492</v>
      </c>
      <c r="B28206">
        <v>206440</v>
      </c>
      <c r="C28206">
        <v>0</v>
      </c>
      <c r="D28206">
        <v>0</v>
      </c>
      <c r="E28206">
        <v>658000</v>
      </c>
      <c r="F28206" s="4">
        <f t="shared" si="440"/>
        <v>219333.33333333334</v>
      </c>
    </row>
    <row r="28207" spans="1:6" x14ac:dyDescent="0.3">
      <c r="A28207" t="s">
        <v>28493</v>
      </c>
      <c r="B28207">
        <v>0</v>
      </c>
      <c r="C28207">
        <v>0</v>
      </c>
      <c r="D28207">
        <v>3488420</v>
      </c>
      <c r="E28207">
        <v>2011640</v>
      </c>
      <c r="F28207" s="4">
        <f t="shared" si="440"/>
        <v>1833353.3333333333</v>
      </c>
    </row>
    <row r="28208" spans="1:6" x14ac:dyDescent="0.3">
      <c r="A28208" t="s">
        <v>28494</v>
      </c>
      <c r="B28208">
        <v>0</v>
      </c>
      <c r="C28208">
        <v>740000</v>
      </c>
      <c r="D28208">
        <v>1299280</v>
      </c>
      <c r="E28208">
        <v>0</v>
      </c>
      <c r="F28208" s="4">
        <f t="shared" si="440"/>
        <v>679760</v>
      </c>
    </row>
    <row r="28209" spans="1:6" x14ac:dyDescent="0.3">
      <c r="A28209" t="s">
        <v>28495</v>
      </c>
      <c r="B28209">
        <v>752200</v>
      </c>
      <c r="C28209">
        <v>985250</v>
      </c>
      <c r="D28209">
        <v>0</v>
      </c>
      <c r="E28209">
        <v>567200</v>
      </c>
      <c r="F28209" s="4">
        <f t="shared" si="440"/>
        <v>517483.33333333331</v>
      </c>
    </row>
    <row r="28210" spans="1:6" x14ac:dyDescent="0.3">
      <c r="A28210" t="s">
        <v>28496</v>
      </c>
      <c r="B28210">
        <v>0</v>
      </c>
      <c r="C28210">
        <v>460000</v>
      </c>
      <c r="D28210">
        <v>469560</v>
      </c>
      <c r="E28210">
        <v>1119280</v>
      </c>
      <c r="F28210" s="4">
        <f t="shared" si="440"/>
        <v>682946.66666666663</v>
      </c>
    </row>
    <row r="28211" spans="1:6" x14ac:dyDescent="0.3">
      <c r="A28211" t="s">
        <v>28497</v>
      </c>
      <c r="B28211">
        <v>0</v>
      </c>
      <c r="C28211">
        <v>0</v>
      </c>
      <c r="D28211">
        <v>3003000</v>
      </c>
      <c r="E28211">
        <v>0</v>
      </c>
      <c r="F28211" s="4">
        <f t="shared" si="440"/>
        <v>1001000</v>
      </c>
    </row>
    <row r="28212" spans="1:6" x14ac:dyDescent="0.3">
      <c r="A28212" t="s">
        <v>28498</v>
      </c>
      <c r="B28212">
        <v>2218580</v>
      </c>
      <c r="C28212">
        <v>2264190</v>
      </c>
      <c r="D28212">
        <v>0</v>
      </c>
      <c r="E28212">
        <v>2324190</v>
      </c>
      <c r="F28212" s="4">
        <f t="shared" si="440"/>
        <v>1529460</v>
      </c>
    </row>
    <row r="28213" spans="1:6" x14ac:dyDescent="0.3">
      <c r="A28213" t="s">
        <v>28499</v>
      </c>
      <c r="B28213">
        <v>0</v>
      </c>
      <c r="C28213">
        <v>0</v>
      </c>
      <c r="D28213">
        <v>2078000</v>
      </c>
      <c r="E28213">
        <v>1405460</v>
      </c>
      <c r="F28213" s="4">
        <f t="shared" si="440"/>
        <v>1161153.3333333333</v>
      </c>
    </row>
    <row r="28214" spans="1:6" x14ac:dyDescent="0.3">
      <c r="A28214" t="s">
        <v>28500</v>
      </c>
      <c r="B28214">
        <v>0</v>
      </c>
      <c r="C28214">
        <v>0</v>
      </c>
      <c r="D28214">
        <v>234600</v>
      </c>
      <c r="E28214">
        <v>386000</v>
      </c>
      <c r="F28214" s="4">
        <f t="shared" si="440"/>
        <v>206866.66666666666</v>
      </c>
    </row>
    <row r="28215" spans="1:6" x14ac:dyDescent="0.3">
      <c r="A28215" t="s">
        <v>28501</v>
      </c>
      <c r="B28215">
        <v>2369640</v>
      </c>
      <c r="C28215">
        <v>0</v>
      </c>
      <c r="D28215">
        <v>1619820</v>
      </c>
      <c r="E28215">
        <v>0</v>
      </c>
      <c r="F28215" s="4">
        <f t="shared" si="440"/>
        <v>539940</v>
      </c>
    </row>
    <row r="28216" spans="1:6" x14ac:dyDescent="0.3">
      <c r="A28216" t="s">
        <v>28502</v>
      </c>
      <c r="B28216">
        <v>0</v>
      </c>
      <c r="C28216">
        <v>0</v>
      </c>
      <c r="D28216">
        <v>1146600</v>
      </c>
      <c r="E28216">
        <v>0</v>
      </c>
      <c r="F28216" s="4">
        <f t="shared" si="440"/>
        <v>382200</v>
      </c>
    </row>
    <row r="28217" spans="1:6" x14ac:dyDescent="0.3">
      <c r="A28217" t="s">
        <v>28503</v>
      </c>
      <c r="B28217">
        <v>0</v>
      </c>
      <c r="C28217">
        <v>0</v>
      </c>
      <c r="D28217">
        <v>1526800</v>
      </c>
      <c r="E28217">
        <v>0</v>
      </c>
      <c r="F28217" s="4">
        <f t="shared" si="440"/>
        <v>508933.33333333331</v>
      </c>
    </row>
    <row r="28218" spans="1:6" x14ac:dyDescent="0.3">
      <c r="A28218" t="s">
        <v>28504</v>
      </c>
      <c r="B28218">
        <v>0</v>
      </c>
      <c r="C28218">
        <v>0</v>
      </c>
      <c r="D28218">
        <v>523250</v>
      </c>
      <c r="E28218">
        <v>257730</v>
      </c>
      <c r="F28218" s="4">
        <f t="shared" si="440"/>
        <v>260326.66666666666</v>
      </c>
    </row>
    <row r="28219" spans="1:6" x14ac:dyDescent="0.3">
      <c r="A28219" t="s">
        <v>28505</v>
      </c>
      <c r="B28219">
        <v>370000</v>
      </c>
      <c r="C28219">
        <v>0</v>
      </c>
      <c r="D28219">
        <v>0</v>
      </c>
      <c r="E28219">
        <v>4052990</v>
      </c>
      <c r="F28219" s="4">
        <f t="shared" si="440"/>
        <v>1350996.6666666667</v>
      </c>
    </row>
    <row r="28220" spans="1:6" x14ac:dyDescent="0.3">
      <c r="A28220" t="s">
        <v>28506</v>
      </c>
      <c r="B28220">
        <v>0</v>
      </c>
      <c r="C28220">
        <v>0</v>
      </c>
      <c r="D28220">
        <v>480500</v>
      </c>
      <c r="E28220">
        <v>264600</v>
      </c>
      <c r="F28220" s="4">
        <f t="shared" si="440"/>
        <v>248366.66666666666</v>
      </c>
    </row>
    <row r="28221" spans="1:6" x14ac:dyDescent="0.3">
      <c r="A28221" t="s">
        <v>28507</v>
      </c>
      <c r="B28221">
        <v>0</v>
      </c>
      <c r="C28221">
        <v>3700000</v>
      </c>
      <c r="D28221">
        <v>0</v>
      </c>
      <c r="E28221">
        <v>1930000</v>
      </c>
      <c r="F28221" s="4">
        <f t="shared" si="440"/>
        <v>1876666.6666666667</v>
      </c>
    </row>
    <row r="28222" spans="1:6" x14ac:dyDescent="0.3">
      <c r="A28222" t="s">
        <v>28508</v>
      </c>
      <c r="B28222">
        <v>1738040</v>
      </c>
      <c r="C28222">
        <v>0</v>
      </c>
      <c r="D28222">
        <v>0</v>
      </c>
      <c r="E28222">
        <v>1057960</v>
      </c>
      <c r="F28222" s="4">
        <f t="shared" si="440"/>
        <v>352653.33333333331</v>
      </c>
    </row>
    <row r="28223" spans="1:6" x14ac:dyDescent="0.3">
      <c r="A28223" t="s">
        <v>28509</v>
      </c>
      <c r="B28223">
        <v>0</v>
      </c>
      <c r="C28223">
        <v>0</v>
      </c>
      <c r="D28223">
        <v>234600</v>
      </c>
      <c r="E28223">
        <v>224770</v>
      </c>
      <c r="F28223" s="4">
        <f t="shared" si="440"/>
        <v>153123.33333333334</v>
      </c>
    </row>
    <row r="28224" spans="1:6" x14ac:dyDescent="0.3">
      <c r="A28224" t="s">
        <v>28510</v>
      </c>
      <c r="B28224">
        <v>763380</v>
      </c>
      <c r="C28224">
        <v>0</v>
      </c>
      <c r="D28224">
        <v>382200</v>
      </c>
      <c r="E28224">
        <v>2424600</v>
      </c>
      <c r="F28224" s="4">
        <f t="shared" si="440"/>
        <v>935600</v>
      </c>
    </row>
    <row r="28225" spans="1:6" x14ac:dyDescent="0.3">
      <c r="A28225" t="s">
        <v>28511</v>
      </c>
      <c r="B28225">
        <v>0</v>
      </c>
      <c r="C28225">
        <v>612200</v>
      </c>
      <c r="D28225">
        <v>0</v>
      </c>
      <c r="E28225">
        <v>0</v>
      </c>
      <c r="F28225" s="4">
        <f t="shared" si="440"/>
        <v>204066.66666666666</v>
      </c>
    </row>
    <row r="28226" spans="1:6" x14ac:dyDescent="0.3">
      <c r="A28226" t="s">
        <v>28512</v>
      </c>
      <c r="B28226">
        <v>1055600</v>
      </c>
      <c r="C28226">
        <v>0</v>
      </c>
      <c r="D28226">
        <v>0</v>
      </c>
      <c r="E28226">
        <v>673400</v>
      </c>
      <c r="F28226" s="4">
        <f t="shared" si="440"/>
        <v>224466.66666666666</v>
      </c>
    </row>
    <row r="28227" spans="1:6" x14ac:dyDescent="0.3">
      <c r="A28227" t="s">
        <v>28513</v>
      </c>
      <c r="B28227">
        <v>0</v>
      </c>
      <c r="C28227">
        <v>0</v>
      </c>
      <c r="D28227">
        <v>1028300</v>
      </c>
      <c r="E28227">
        <v>0</v>
      </c>
      <c r="F28227" s="4">
        <f t="shared" ref="F28227:F28290" si="441">SUM(C28227:E28227)/3</f>
        <v>342766.66666666669</v>
      </c>
    </row>
    <row r="28228" spans="1:6" x14ac:dyDescent="0.3">
      <c r="A28228" t="s">
        <v>28514</v>
      </c>
      <c r="B28228">
        <v>0</v>
      </c>
      <c r="C28228">
        <v>589190</v>
      </c>
      <c r="D28228">
        <v>0</v>
      </c>
      <c r="E28228">
        <v>932000</v>
      </c>
      <c r="F28228" s="4">
        <f t="shared" si="441"/>
        <v>507063.33333333331</v>
      </c>
    </row>
    <row r="28229" spans="1:6" x14ac:dyDescent="0.3">
      <c r="A28229" t="s">
        <v>28515</v>
      </c>
      <c r="B28229">
        <v>0</v>
      </c>
      <c r="C28229">
        <v>1017680</v>
      </c>
      <c r="D28229">
        <v>0</v>
      </c>
      <c r="E28229">
        <v>0</v>
      </c>
      <c r="F28229" s="4">
        <f t="shared" si="441"/>
        <v>339226.66666666669</v>
      </c>
    </row>
    <row r="28230" spans="1:6" x14ac:dyDescent="0.3">
      <c r="A28230" t="s">
        <v>28516</v>
      </c>
      <c r="B28230">
        <v>0</v>
      </c>
      <c r="C28230">
        <v>0</v>
      </c>
      <c r="D28230">
        <v>1037400</v>
      </c>
      <c r="E28230">
        <v>1233050</v>
      </c>
      <c r="F28230" s="4">
        <f t="shared" si="441"/>
        <v>756816.66666666663</v>
      </c>
    </row>
    <row r="28231" spans="1:6" x14ac:dyDescent="0.3">
      <c r="A28231" t="s">
        <v>28517</v>
      </c>
      <c r="B28231">
        <v>740000</v>
      </c>
      <c r="C28231">
        <v>0</v>
      </c>
      <c r="D28231">
        <v>0</v>
      </c>
      <c r="E28231">
        <v>0</v>
      </c>
      <c r="F28231" s="4">
        <f t="shared" si="441"/>
        <v>0</v>
      </c>
    </row>
    <row r="28232" spans="1:6" x14ac:dyDescent="0.3">
      <c r="A28232" t="s">
        <v>28518</v>
      </c>
      <c r="B28232">
        <v>0</v>
      </c>
      <c r="C28232">
        <v>1336930</v>
      </c>
      <c r="D28232">
        <v>0</v>
      </c>
      <c r="E28232">
        <v>0</v>
      </c>
      <c r="F28232" s="4">
        <f t="shared" si="441"/>
        <v>445643.33333333331</v>
      </c>
    </row>
    <row r="28233" spans="1:6" x14ac:dyDescent="0.3">
      <c r="A28233" t="s">
        <v>28519</v>
      </c>
      <c r="B28233">
        <v>0</v>
      </c>
      <c r="C28233">
        <v>952160</v>
      </c>
      <c r="D28233">
        <v>0</v>
      </c>
      <c r="E28233">
        <v>760000</v>
      </c>
      <c r="F28233" s="4">
        <f t="shared" si="441"/>
        <v>570720</v>
      </c>
    </row>
    <row r="28234" spans="1:6" x14ac:dyDescent="0.3">
      <c r="A28234" t="s">
        <v>28520</v>
      </c>
      <c r="B28234">
        <v>0</v>
      </c>
      <c r="C28234">
        <v>0</v>
      </c>
      <c r="D28234">
        <v>322080</v>
      </c>
      <c r="E28234">
        <v>0</v>
      </c>
      <c r="F28234" s="4">
        <f t="shared" si="441"/>
        <v>107360</v>
      </c>
    </row>
    <row r="28235" spans="1:6" x14ac:dyDescent="0.3">
      <c r="A28235" t="s">
        <v>28521</v>
      </c>
      <c r="B28235">
        <v>953680</v>
      </c>
      <c r="C28235">
        <v>0</v>
      </c>
      <c r="D28235">
        <v>0</v>
      </c>
      <c r="E28235">
        <v>0</v>
      </c>
      <c r="F28235" s="4">
        <f t="shared" si="441"/>
        <v>0</v>
      </c>
    </row>
    <row r="28236" spans="1:6" x14ac:dyDescent="0.3">
      <c r="A28236" t="s">
        <v>692</v>
      </c>
      <c r="B28236">
        <v>0</v>
      </c>
      <c r="C28236">
        <v>10020400</v>
      </c>
      <c r="D28236">
        <v>0</v>
      </c>
      <c r="E28236">
        <v>7763640</v>
      </c>
      <c r="F28236" s="4">
        <f t="shared" si="441"/>
        <v>5928013.333333333</v>
      </c>
    </row>
    <row r="28237" spans="1:6" x14ac:dyDescent="0.3">
      <c r="A28237" t="s">
        <v>28522</v>
      </c>
      <c r="B28237">
        <v>0</v>
      </c>
      <c r="C28237">
        <v>0</v>
      </c>
      <c r="D28237">
        <v>480300</v>
      </c>
      <c r="E28237">
        <v>0</v>
      </c>
      <c r="F28237" s="4">
        <f t="shared" si="441"/>
        <v>160100</v>
      </c>
    </row>
    <row r="28238" spans="1:6" x14ac:dyDescent="0.3">
      <c r="A28238" t="s">
        <v>28523</v>
      </c>
      <c r="B28238">
        <v>901280</v>
      </c>
      <c r="C28238">
        <v>0</v>
      </c>
      <c r="D28238">
        <v>518500</v>
      </c>
      <c r="E28238">
        <v>0</v>
      </c>
      <c r="F28238" s="4">
        <f t="shared" si="441"/>
        <v>172833.33333333334</v>
      </c>
    </row>
    <row r="28239" spans="1:6" x14ac:dyDescent="0.3">
      <c r="A28239" t="s">
        <v>28524</v>
      </c>
      <c r="B28239">
        <v>0</v>
      </c>
      <c r="C28239">
        <v>1716600</v>
      </c>
      <c r="D28239">
        <v>0</v>
      </c>
      <c r="E28239">
        <v>0</v>
      </c>
      <c r="F28239" s="4">
        <f t="shared" si="441"/>
        <v>572200</v>
      </c>
    </row>
    <row r="28240" spans="1:6" x14ac:dyDescent="0.3">
      <c r="A28240" t="s">
        <v>28525</v>
      </c>
      <c r="B28240">
        <v>0</v>
      </c>
      <c r="C28240">
        <v>1388600</v>
      </c>
      <c r="D28240">
        <v>0</v>
      </c>
      <c r="E28240">
        <v>410000</v>
      </c>
      <c r="F28240" s="4">
        <f t="shared" si="441"/>
        <v>599533.33333333337</v>
      </c>
    </row>
    <row r="28241" spans="1:6" x14ac:dyDescent="0.3">
      <c r="A28241" t="s">
        <v>28526</v>
      </c>
      <c r="B28241">
        <v>0</v>
      </c>
      <c r="C28241">
        <v>256000</v>
      </c>
      <c r="D28241">
        <v>320000</v>
      </c>
      <c r="E28241">
        <v>0</v>
      </c>
      <c r="F28241" s="4">
        <f t="shared" si="441"/>
        <v>192000</v>
      </c>
    </row>
    <row r="28242" spans="1:6" x14ac:dyDescent="0.3">
      <c r="A28242" t="s">
        <v>28527</v>
      </c>
      <c r="B28242">
        <v>1008400</v>
      </c>
      <c r="C28242">
        <v>0</v>
      </c>
      <c r="D28242">
        <v>0</v>
      </c>
      <c r="E28242">
        <v>0</v>
      </c>
      <c r="F28242" s="4">
        <f t="shared" si="441"/>
        <v>0</v>
      </c>
    </row>
    <row r="28243" spans="1:6" x14ac:dyDescent="0.3">
      <c r="A28243" t="s">
        <v>28528</v>
      </c>
      <c r="B28243">
        <v>0</v>
      </c>
      <c r="C28243">
        <v>937300</v>
      </c>
      <c r="D28243">
        <v>234600</v>
      </c>
      <c r="E28243">
        <v>0</v>
      </c>
      <c r="F28243" s="4">
        <f t="shared" si="441"/>
        <v>390633.33333333331</v>
      </c>
    </row>
    <row r="28244" spans="1:6" x14ac:dyDescent="0.3">
      <c r="A28244" t="s">
        <v>28529</v>
      </c>
      <c r="B28244">
        <v>0</v>
      </c>
      <c r="C28244">
        <v>2231840</v>
      </c>
      <c r="D28244">
        <v>0</v>
      </c>
      <c r="E28244">
        <v>0</v>
      </c>
      <c r="F28244" s="4">
        <f t="shared" si="441"/>
        <v>743946.66666666663</v>
      </c>
    </row>
    <row r="28245" spans="1:6" x14ac:dyDescent="0.3">
      <c r="A28245" t="s">
        <v>28530</v>
      </c>
      <c r="B28245">
        <v>4010170</v>
      </c>
      <c r="C28245">
        <v>0</v>
      </c>
      <c r="D28245">
        <v>2388750</v>
      </c>
      <c r="E28245">
        <v>0</v>
      </c>
      <c r="F28245" s="4">
        <f t="shared" si="441"/>
        <v>796250</v>
      </c>
    </row>
    <row r="28246" spans="1:6" x14ac:dyDescent="0.3">
      <c r="A28246" t="s">
        <v>28531</v>
      </c>
      <c r="B28246">
        <v>0</v>
      </c>
      <c r="C28246">
        <v>0</v>
      </c>
      <c r="D28246">
        <v>315000</v>
      </c>
      <c r="E28246">
        <v>386000</v>
      </c>
      <c r="F28246" s="4">
        <f t="shared" si="441"/>
        <v>233666.66666666666</v>
      </c>
    </row>
    <row r="28247" spans="1:6" x14ac:dyDescent="0.3">
      <c r="A28247" t="s">
        <v>28532</v>
      </c>
      <c r="B28247">
        <v>1028000</v>
      </c>
      <c r="C28247">
        <v>0</v>
      </c>
      <c r="D28247">
        <v>418400</v>
      </c>
      <c r="E28247">
        <v>397800</v>
      </c>
      <c r="F28247" s="4">
        <f t="shared" si="441"/>
        <v>272066.66666666669</v>
      </c>
    </row>
    <row r="28248" spans="1:6" x14ac:dyDescent="0.3">
      <c r="A28248" t="s">
        <v>28533</v>
      </c>
      <c r="B28248">
        <v>0</v>
      </c>
      <c r="C28248">
        <v>0</v>
      </c>
      <c r="D28248">
        <v>469200</v>
      </c>
      <c r="E28248">
        <v>0</v>
      </c>
      <c r="F28248" s="4">
        <f t="shared" si="441"/>
        <v>156400</v>
      </c>
    </row>
    <row r="28249" spans="1:6" x14ac:dyDescent="0.3">
      <c r="A28249" t="s">
        <v>28534</v>
      </c>
      <c r="B28249">
        <v>0</v>
      </c>
      <c r="C28249">
        <v>600600</v>
      </c>
      <c r="D28249">
        <v>0</v>
      </c>
      <c r="E28249">
        <v>0</v>
      </c>
      <c r="F28249" s="4">
        <f t="shared" si="441"/>
        <v>200200</v>
      </c>
    </row>
    <row r="28250" spans="1:6" x14ac:dyDescent="0.3">
      <c r="A28250" t="s">
        <v>28535</v>
      </c>
      <c r="B28250">
        <v>591040</v>
      </c>
      <c r="C28250">
        <v>0</v>
      </c>
      <c r="D28250">
        <v>2089880</v>
      </c>
      <c r="E28250">
        <v>2202680</v>
      </c>
      <c r="F28250" s="4">
        <f t="shared" si="441"/>
        <v>1430853.3333333333</v>
      </c>
    </row>
    <row r="28251" spans="1:6" x14ac:dyDescent="0.3">
      <c r="A28251" t="s">
        <v>28536</v>
      </c>
      <c r="B28251">
        <v>0</v>
      </c>
      <c r="C28251">
        <v>0</v>
      </c>
      <c r="D28251">
        <v>1729730</v>
      </c>
      <c r="E28251">
        <v>0</v>
      </c>
      <c r="F28251" s="4">
        <f t="shared" si="441"/>
        <v>576576.66666666663</v>
      </c>
    </row>
    <row r="28252" spans="1:6" x14ac:dyDescent="0.3">
      <c r="A28252" t="s">
        <v>28537</v>
      </c>
      <c r="B28252">
        <v>710000</v>
      </c>
      <c r="C28252">
        <v>0</v>
      </c>
      <c r="D28252">
        <v>0</v>
      </c>
      <c r="E28252">
        <v>715100</v>
      </c>
      <c r="F28252" s="4">
        <f t="shared" si="441"/>
        <v>238366.66666666666</v>
      </c>
    </row>
    <row r="28253" spans="1:6" x14ac:dyDescent="0.3">
      <c r="A28253" t="s">
        <v>28538</v>
      </c>
      <c r="B28253">
        <v>0</v>
      </c>
      <c r="C28253">
        <v>245700</v>
      </c>
      <c r="D28253">
        <v>682500</v>
      </c>
      <c r="E28253">
        <v>0</v>
      </c>
      <c r="F28253" s="4">
        <f t="shared" si="441"/>
        <v>309400</v>
      </c>
    </row>
    <row r="28254" spans="1:6" x14ac:dyDescent="0.3">
      <c r="A28254" t="s">
        <v>28539</v>
      </c>
      <c r="B28254">
        <v>0</v>
      </c>
      <c r="C28254">
        <v>0</v>
      </c>
      <c r="D28254">
        <v>545700</v>
      </c>
      <c r="E28254">
        <v>0</v>
      </c>
      <c r="F28254" s="4">
        <f t="shared" si="441"/>
        <v>181900</v>
      </c>
    </row>
    <row r="28255" spans="1:6" x14ac:dyDescent="0.3">
      <c r="A28255" t="s">
        <v>28540</v>
      </c>
      <c r="B28255">
        <v>0</v>
      </c>
      <c r="C28255">
        <v>0</v>
      </c>
      <c r="D28255">
        <v>362180</v>
      </c>
      <c r="E28255">
        <v>622200</v>
      </c>
      <c r="F28255" s="4">
        <f t="shared" si="441"/>
        <v>328126.66666666669</v>
      </c>
    </row>
    <row r="28256" spans="1:6" x14ac:dyDescent="0.3">
      <c r="A28256" t="s">
        <v>28541</v>
      </c>
      <c r="B28256">
        <v>0</v>
      </c>
      <c r="C28256">
        <v>373100</v>
      </c>
      <c r="D28256">
        <v>0</v>
      </c>
      <c r="E28256">
        <v>0</v>
      </c>
      <c r="F28256" s="4">
        <f t="shared" si="441"/>
        <v>124366.66666666667</v>
      </c>
    </row>
    <row r="28257" spans="1:6" x14ac:dyDescent="0.3">
      <c r="A28257" t="s">
        <v>28542</v>
      </c>
      <c r="B28257">
        <v>191100</v>
      </c>
      <c r="C28257">
        <v>0</v>
      </c>
      <c r="D28257">
        <v>0</v>
      </c>
      <c r="E28257">
        <v>0</v>
      </c>
      <c r="F28257" s="4">
        <f t="shared" si="441"/>
        <v>0</v>
      </c>
    </row>
    <row r="28258" spans="1:6" x14ac:dyDescent="0.3">
      <c r="A28258" t="s">
        <v>28543</v>
      </c>
      <c r="B28258">
        <v>0</v>
      </c>
      <c r="C28258">
        <v>0</v>
      </c>
      <c r="D28258">
        <v>1296200</v>
      </c>
      <c r="E28258">
        <v>0</v>
      </c>
      <c r="F28258" s="4">
        <f t="shared" si="441"/>
        <v>432066.66666666669</v>
      </c>
    </row>
    <row r="28259" spans="1:6" x14ac:dyDescent="0.3">
      <c r="A28259" t="s">
        <v>28544</v>
      </c>
      <c r="B28259">
        <v>0</v>
      </c>
      <c r="C28259">
        <v>589950</v>
      </c>
      <c r="D28259">
        <v>0</v>
      </c>
      <c r="E28259">
        <v>820000</v>
      </c>
      <c r="F28259" s="4">
        <f t="shared" si="441"/>
        <v>469983.33333333331</v>
      </c>
    </row>
    <row r="28260" spans="1:6" x14ac:dyDescent="0.3">
      <c r="A28260" t="s">
        <v>28545</v>
      </c>
      <c r="B28260">
        <v>0</v>
      </c>
      <c r="C28260">
        <v>0</v>
      </c>
      <c r="D28260">
        <v>1719720</v>
      </c>
      <c r="E28260">
        <v>0</v>
      </c>
      <c r="F28260" s="4">
        <f t="shared" si="441"/>
        <v>573240</v>
      </c>
    </row>
    <row r="28261" spans="1:6" x14ac:dyDescent="0.3">
      <c r="A28261" t="s">
        <v>28546</v>
      </c>
      <c r="B28261">
        <v>0</v>
      </c>
      <c r="C28261">
        <v>0</v>
      </c>
      <c r="D28261">
        <v>1035860</v>
      </c>
      <c r="E28261">
        <v>0</v>
      </c>
      <c r="F28261" s="4">
        <f t="shared" si="441"/>
        <v>345286.66666666669</v>
      </c>
    </row>
    <row r="28262" spans="1:6" x14ac:dyDescent="0.3">
      <c r="A28262" t="s">
        <v>28547</v>
      </c>
      <c r="B28262">
        <v>271180</v>
      </c>
      <c r="C28262">
        <v>0</v>
      </c>
      <c r="D28262">
        <v>955660</v>
      </c>
      <c r="E28262">
        <v>0</v>
      </c>
      <c r="F28262" s="4">
        <f t="shared" si="441"/>
        <v>318553.33333333331</v>
      </c>
    </row>
    <row r="28263" spans="1:6" x14ac:dyDescent="0.3">
      <c r="A28263" t="s">
        <v>28548</v>
      </c>
      <c r="B28263">
        <v>1238990</v>
      </c>
      <c r="C28263">
        <v>0</v>
      </c>
      <c r="D28263">
        <v>0</v>
      </c>
      <c r="E28263">
        <v>386000</v>
      </c>
      <c r="F28263" s="4">
        <f t="shared" si="441"/>
        <v>128666.66666666667</v>
      </c>
    </row>
    <row r="28264" spans="1:6" x14ac:dyDescent="0.3">
      <c r="A28264" t="s">
        <v>28549</v>
      </c>
      <c r="B28264">
        <v>572000</v>
      </c>
      <c r="C28264">
        <v>0</v>
      </c>
      <c r="D28264">
        <v>0</v>
      </c>
      <c r="E28264">
        <v>0</v>
      </c>
      <c r="F28264" s="4">
        <f t="shared" si="441"/>
        <v>0</v>
      </c>
    </row>
    <row r="28265" spans="1:6" x14ac:dyDescent="0.3">
      <c r="A28265" t="s">
        <v>28550</v>
      </c>
      <c r="B28265">
        <v>0</v>
      </c>
      <c r="C28265">
        <v>4252430</v>
      </c>
      <c r="D28265">
        <v>0</v>
      </c>
      <c r="E28265">
        <v>0</v>
      </c>
      <c r="F28265" s="4">
        <f t="shared" si="441"/>
        <v>1417476.6666666667</v>
      </c>
    </row>
    <row r="28266" spans="1:6" x14ac:dyDescent="0.3">
      <c r="A28266" t="s">
        <v>28551</v>
      </c>
      <c r="B28266">
        <v>0</v>
      </c>
      <c r="C28266">
        <v>0</v>
      </c>
      <c r="D28266">
        <v>553000</v>
      </c>
      <c r="E28266">
        <v>0</v>
      </c>
      <c r="F28266" s="4">
        <f t="shared" si="441"/>
        <v>184333.33333333334</v>
      </c>
    </row>
    <row r="28267" spans="1:6" x14ac:dyDescent="0.3">
      <c r="A28267" t="s">
        <v>28552</v>
      </c>
      <c r="B28267">
        <v>0</v>
      </c>
      <c r="C28267">
        <v>0</v>
      </c>
      <c r="D28267">
        <v>500500</v>
      </c>
      <c r="E28267">
        <v>0</v>
      </c>
      <c r="F28267" s="4">
        <f t="shared" si="441"/>
        <v>166833.33333333334</v>
      </c>
    </row>
    <row r="28268" spans="1:6" x14ac:dyDescent="0.3">
      <c r="A28268" t="s">
        <v>28553</v>
      </c>
      <c r="B28268">
        <v>0</v>
      </c>
      <c r="C28268">
        <v>0</v>
      </c>
      <c r="D28268">
        <v>2689010</v>
      </c>
      <c r="E28268">
        <v>820000</v>
      </c>
      <c r="F28268" s="4">
        <f t="shared" si="441"/>
        <v>1169670</v>
      </c>
    </row>
    <row r="28269" spans="1:6" x14ac:dyDescent="0.3">
      <c r="A28269" t="s">
        <v>28554</v>
      </c>
      <c r="B28269">
        <v>887790</v>
      </c>
      <c r="C28269">
        <v>0</v>
      </c>
      <c r="D28269">
        <v>0</v>
      </c>
      <c r="E28269">
        <v>498640</v>
      </c>
      <c r="F28269" s="4">
        <f t="shared" si="441"/>
        <v>166213.33333333334</v>
      </c>
    </row>
    <row r="28270" spans="1:6" x14ac:dyDescent="0.3">
      <c r="A28270" t="s">
        <v>28555</v>
      </c>
      <c r="B28270">
        <v>0</v>
      </c>
      <c r="C28270">
        <v>703040</v>
      </c>
      <c r="D28270">
        <v>0</v>
      </c>
      <c r="E28270">
        <v>734980</v>
      </c>
      <c r="F28270" s="4">
        <f t="shared" si="441"/>
        <v>479340</v>
      </c>
    </row>
    <row r="28271" spans="1:6" x14ac:dyDescent="0.3">
      <c r="A28271" t="s">
        <v>28556</v>
      </c>
      <c r="B28271">
        <v>510000</v>
      </c>
      <c r="C28271">
        <v>4063660</v>
      </c>
      <c r="D28271">
        <v>0</v>
      </c>
      <c r="E28271">
        <v>4351220</v>
      </c>
      <c r="F28271" s="4">
        <f t="shared" si="441"/>
        <v>2804960</v>
      </c>
    </row>
    <row r="28272" spans="1:6" x14ac:dyDescent="0.3">
      <c r="A28272" t="s">
        <v>28557</v>
      </c>
      <c r="B28272">
        <v>0</v>
      </c>
      <c r="C28272">
        <v>2945890</v>
      </c>
      <c r="D28272">
        <v>3051400</v>
      </c>
      <c r="E28272">
        <v>0</v>
      </c>
      <c r="F28272" s="4">
        <f t="shared" si="441"/>
        <v>1999096.6666666667</v>
      </c>
    </row>
    <row r="28273" spans="1:6" x14ac:dyDescent="0.3">
      <c r="A28273" t="s">
        <v>28558</v>
      </c>
      <c r="B28273">
        <v>0</v>
      </c>
      <c r="C28273">
        <v>15089500</v>
      </c>
      <c r="D28273">
        <v>12247690</v>
      </c>
      <c r="E28273">
        <v>2165800</v>
      </c>
      <c r="F28273" s="4">
        <f t="shared" si="441"/>
        <v>9834330</v>
      </c>
    </row>
    <row r="28274" spans="1:6" x14ac:dyDescent="0.3">
      <c r="A28274" t="s">
        <v>28559</v>
      </c>
      <c r="B28274">
        <v>216580</v>
      </c>
      <c r="C28274">
        <v>0</v>
      </c>
      <c r="D28274">
        <v>0</v>
      </c>
      <c r="E28274">
        <v>0</v>
      </c>
      <c r="F28274" s="4">
        <f t="shared" si="441"/>
        <v>0</v>
      </c>
    </row>
    <row r="28275" spans="1:6" x14ac:dyDescent="0.3">
      <c r="A28275" t="s">
        <v>28560</v>
      </c>
      <c r="B28275">
        <v>0</v>
      </c>
      <c r="C28275">
        <v>3906030</v>
      </c>
      <c r="D28275">
        <v>0</v>
      </c>
      <c r="E28275">
        <v>746360</v>
      </c>
      <c r="F28275" s="4">
        <f t="shared" si="441"/>
        <v>1550796.6666666667</v>
      </c>
    </row>
    <row r="28276" spans="1:6" x14ac:dyDescent="0.3">
      <c r="A28276" t="s">
        <v>28561</v>
      </c>
      <c r="B28276">
        <v>0</v>
      </c>
      <c r="C28276">
        <v>762600</v>
      </c>
      <c r="D28276">
        <v>0</v>
      </c>
      <c r="E28276">
        <v>2276200</v>
      </c>
      <c r="F28276" s="4">
        <f t="shared" si="441"/>
        <v>1012933.3333333334</v>
      </c>
    </row>
    <row r="28277" spans="1:6" x14ac:dyDescent="0.3">
      <c r="A28277" t="s">
        <v>28562</v>
      </c>
      <c r="B28277">
        <v>256000</v>
      </c>
      <c r="C28277">
        <v>0</v>
      </c>
      <c r="D28277">
        <v>0</v>
      </c>
      <c r="E28277">
        <v>0</v>
      </c>
      <c r="F28277" s="4">
        <f t="shared" si="441"/>
        <v>0</v>
      </c>
    </row>
    <row r="28278" spans="1:6" x14ac:dyDescent="0.3">
      <c r="A28278" t="s">
        <v>28563</v>
      </c>
      <c r="B28278">
        <v>0</v>
      </c>
      <c r="C28278">
        <v>0</v>
      </c>
      <c r="D28278">
        <v>1517700</v>
      </c>
      <c r="E28278">
        <v>683900</v>
      </c>
      <c r="F28278" s="4">
        <f t="shared" si="441"/>
        <v>733866.66666666663</v>
      </c>
    </row>
    <row r="28279" spans="1:6" x14ac:dyDescent="0.3">
      <c r="A28279" t="s">
        <v>28564</v>
      </c>
      <c r="B28279">
        <v>3437095</v>
      </c>
      <c r="C28279">
        <v>264600</v>
      </c>
      <c r="D28279">
        <v>0</v>
      </c>
      <c r="E28279">
        <v>2168237</v>
      </c>
      <c r="F28279" s="4">
        <f t="shared" si="441"/>
        <v>810945.66666666663</v>
      </c>
    </row>
    <row r="28280" spans="1:6" x14ac:dyDescent="0.3">
      <c r="A28280" t="s">
        <v>28565</v>
      </c>
      <c r="B28280">
        <v>0</v>
      </c>
      <c r="C28280">
        <v>1087990</v>
      </c>
      <c r="D28280">
        <v>0</v>
      </c>
      <c r="E28280">
        <v>0</v>
      </c>
      <c r="F28280" s="4">
        <f t="shared" si="441"/>
        <v>362663.33333333331</v>
      </c>
    </row>
    <row r="28281" spans="1:6" x14ac:dyDescent="0.3">
      <c r="A28281" t="s">
        <v>28566</v>
      </c>
      <c r="B28281">
        <v>495560</v>
      </c>
      <c r="C28281">
        <v>0</v>
      </c>
      <c r="D28281">
        <v>1425070</v>
      </c>
      <c r="E28281">
        <v>927580</v>
      </c>
      <c r="F28281" s="4">
        <f t="shared" si="441"/>
        <v>784216.66666666663</v>
      </c>
    </row>
    <row r="28282" spans="1:6" x14ac:dyDescent="0.3">
      <c r="A28282" t="s">
        <v>28567</v>
      </c>
      <c r="B28282">
        <v>901040</v>
      </c>
      <c r="C28282">
        <v>0</v>
      </c>
      <c r="D28282">
        <v>0</v>
      </c>
      <c r="E28282">
        <v>0</v>
      </c>
      <c r="F28282" s="4">
        <f t="shared" si="441"/>
        <v>0</v>
      </c>
    </row>
    <row r="28283" spans="1:6" x14ac:dyDescent="0.3">
      <c r="A28283" t="s">
        <v>28568</v>
      </c>
      <c r="B28283">
        <v>0</v>
      </c>
      <c r="C28283">
        <v>803300</v>
      </c>
      <c r="D28283">
        <v>652470</v>
      </c>
      <c r="E28283">
        <v>0</v>
      </c>
      <c r="F28283" s="4">
        <f t="shared" si="441"/>
        <v>485256.66666666669</v>
      </c>
    </row>
    <row r="28284" spans="1:6" x14ac:dyDescent="0.3">
      <c r="A28284" t="s">
        <v>28569</v>
      </c>
      <c r="B28284">
        <v>0</v>
      </c>
      <c r="C28284">
        <v>1118550</v>
      </c>
      <c r="D28284">
        <v>0</v>
      </c>
      <c r="E28284">
        <v>370000</v>
      </c>
      <c r="F28284" s="4">
        <f t="shared" si="441"/>
        <v>496183.33333333331</v>
      </c>
    </row>
    <row r="28285" spans="1:6" x14ac:dyDescent="0.3">
      <c r="A28285" t="s">
        <v>28570</v>
      </c>
      <c r="B28285">
        <v>1525200</v>
      </c>
      <c r="C28285">
        <v>0</v>
      </c>
      <c r="D28285">
        <v>0</v>
      </c>
      <c r="E28285">
        <v>0</v>
      </c>
      <c r="F28285" s="4">
        <f t="shared" si="441"/>
        <v>0</v>
      </c>
    </row>
    <row r="28286" spans="1:6" x14ac:dyDescent="0.3">
      <c r="A28286" t="s">
        <v>28571</v>
      </c>
      <c r="B28286">
        <v>0</v>
      </c>
      <c r="C28286">
        <v>1057200</v>
      </c>
      <c r="D28286">
        <v>0</v>
      </c>
      <c r="E28286">
        <v>535080</v>
      </c>
      <c r="F28286" s="4">
        <f t="shared" si="441"/>
        <v>530760</v>
      </c>
    </row>
    <row r="28287" spans="1:6" x14ac:dyDescent="0.3">
      <c r="A28287" t="s">
        <v>28572</v>
      </c>
      <c r="B28287">
        <v>1339520</v>
      </c>
      <c r="C28287">
        <v>0</v>
      </c>
      <c r="D28287">
        <v>0</v>
      </c>
      <c r="E28287">
        <v>548100</v>
      </c>
      <c r="F28287" s="4">
        <f t="shared" si="441"/>
        <v>182700</v>
      </c>
    </row>
    <row r="28288" spans="1:6" x14ac:dyDescent="0.3">
      <c r="A28288" t="s">
        <v>28573</v>
      </c>
      <c r="B28288">
        <v>906400</v>
      </c>
      <c r="C28288">
        <v>0</v>
      </c>
      <c r="D28288">
        <v>0</v>
      </c>
      <c r="E28288">
        <v>653000</v>
      </c>
      <c r="F28288" s="4">
        <f t="shared" si="441"/>
        <v>217666.66666666666</v>
      </c>
    </row>
    <row r="28289" spans="1:6" x14ac:dyDescent="0.3">
      <c r="A28289" t="s">
        <v>28574</v>
      </c>
      <c r="B28289">
        <v>0</v>
      </c>
      <c r="C28289">
        <v>370000</v>
      </c>
      <c r="D28289">
        <v>0</v>
      </c>
      <c r="E28289">
        <v>0</v>
      </c>
      <c r="F28289" s="4">
        <f t="shared" si="441"/>
        <v>123333.33333333333</v>
      </c>
    </row>
    <row r="28290" spans="1:6" x14ac:dyDescent="0.3">
      <c r="A28290" t="s">
        <v>28575</v>
      </c>
      <c r="B28290">
        <v>0</v>
      </c>
      <c r="C28290">
        <v>0</v>
      </c>
      <c r="D28290">
        <v>883820</v>
      </c>
      <c r="E28290">
        <v>938400</v>
      </c>
      <c r="F28290" s="4">
        <f t="shared" si="441"/>
        <v>607406.66666666663</v>
      </c>
    </row>
    <row r="28291" spans="1:6" x14ac:dyDescent="0.3">
      <c r="A28291" t="s">
        <v>28576</v>
      </c>
      <c r="B28291">
        <v>569680</v>
      </c>
      <c r="C28291">
        <v>865400</v>
      </c>
      <c r="D28291">
        <v>0</v>
      </c>
      <c r="E28291">
        <v>0</v>
      </c>
      <c r="F28291" s="4">
        <f t="shared" ref="F28291:F28354" si="442">SUM(C28291:E28291)/3</f>
        <v>288466.66666666669</v>
      </c>
    </row>
    <row r="28292" spans="1:6" x14ac:dyDescent="0.3">
      <c r="A28292" t="s">
        <v>28577</v>
      </c>
      <c r="B28292">
        <v>256000</v>
      </c>
      <c r="C28292">
        <v>0</v>
      </c>
      <c r="D28292">
        <v>0</v>
      </c>
      <c r="E28292">
        <v>1257280</v>
      </c>
      <c r="F28292" s="4">
        <f t="shared" si="442"/>
        <v>419093.33333333331</v>
      </c>
    </row>
    <row r="28293" spans="1:6" x14ac:dyDescent="0.3">
      <c r="A28293" t="s">
        <v>28578</v>
      </c>
      <c r="B28293">
        <v>705250</v>
      </c>
      <c r="C28293">
        <v>0</v>
      </c>
      <c r="D28293">
        <v>0</v>
      </c>
      <c r="E28293">
        <v>0</v>
      </c>
      <c r="F28293" s="4">
        <f t="shared" si="442"/>
        <v>0</v>
      </c>
    </row>
    <row r="28294" spans="1:6" x14ac:dyDescent="0.3">
      <c r="A28294" t="s">
        <v>28579</v>
      </c>
      <c r="B28294">
        <v>607100</v>
      </c>
      <c r="C28294">
        <v>0</v>
      </c>
      <c r="D28294">
        <v>0</v>
      </c>
      <c r="E28294">
        <v>820000</v>
      </c>
      <c r="F28294" s="4">
        <f t="shared" si="442"/>
        <v>273333.33333333331</v>
      </c>
    </row>
    <row r="28295" spans="1:6" x14ac:dyDescent="0.3">
      <c r="A28295" t="s">
        <v>28580</v>
      </c>
      <c r="B28295">
        <v>1518960</v>
      </c>
      <c r="C28295">
        <v>0</v>
      </c>
      <c r="D28295">
        <v>0</v>
      </c>
      <c r="E28295">
        <v>637910</v>
      </c>
      <c r="F28295" s="4">
        <f t="shared" si="442"/>
        <v>212636.66666666666</v>
      </c>
    </row>
    <row r="28296" spans="1:6" x14ac:dyDescent="0.3">
      <c r="A28296" t="s">
        <v>28581</v>
      </c>
      <c r="B28296">
        <v>0</v>
      </c>
      <c r="C28296">
        <v>599320</v>
      </c>
      <c r="D28296">
        <v>567400</v>
      </c>
      <c r="E28296">
        <v>0</v>
      </c>
      <c r="F28296" s="4">
        <f t="shared" si="442"/>
        <v>388906.66666666669</v>
      </c>
    </row>
    <row r="28297" spans="1:6" x14ac:dyDescent="0.3">
      <c r="A28297" t="s">
        <v>28582</v>
      </c>
      <c r="B28297">
        <v>95550</v>
      </c>
      <c r="C28297">
        <v>0</v>
      </c>
      <c r="D28297">
        <v>2093000</v>
      </c>
      <c r="E28297">
        <v>0</v>
      </c>
      <c r="F28297" s="4">
        <f t="shared" si="442"/>
        <v>697666.66666666663</v>
      </c>
    </row>
    <row r="28298" spans="1:6" x14ac:dyDescent="0.3">
      <c r="A28298" t="s">
        <v>28583</v>
      </c>
      <c r="B28298">
        <v>286650</v>
      </c>
      <c r="C28298">
        <v>0</v>
      </c>
      <c r="D28298">
        <v>1685500</v>
      </c>
      <c r="E28298">
        <v>0</v>
      </c>
      <c r="F28298" s="4">
        <f t="shared" si="442"/>
        <v>561833.33333333337</v>
      </c>
    </row>
    <row r="28299" spans="1:6" x14ac:dyDescent="0.3">
      <c r="A28299" t="s">
        <v>28584</v>
      </c>
      <c r="B28299">
        <v>0</v>
      </c>
      <c r="C28299">
        <v>9254700</v>
      </c>
      <c r="D28299">
        <v>0</v>
      </c>
      <c r="E28299">
        <v>15697940</v>
      </c>
      <c r="F28299" s="4">
        <f t="shared" si="442"/>
        <v>8317546.666666667</v>
      </c>
    </row>
    <row r="28300" spans="1:6" x14ac:dyDescent="0.3">
      <c r="A28300" t="s">
        <v>28585</v>
      </c>
      <c r="B28300">
        <v>0</v>
      </c>
      <c r="C28300">
        <v>600370</v>
      </c>
      <c r="D28300">
        <v>524160</v>
      </c>
      <c r="E28300">
        <v>0</v>
      </c>
      <c r="F28300" s="4">
        <f t="shared" si="442"/>
        <v>374843.33333333331</v>
      </c>
    </row>
    <row r="28301" spans="1:6" x14ac:dyDescent="0.3">
      <c r="A28301" t="s">
        <v>28586</v>
      </c>
      <c r="B28301">
        <v>0</v>
      </c>
      <c r="C28301">
        <v>570200</v>
      </c>
      <c r="D28301">
        <v>2024440</v>
      </c>
      <c r="E28301">
        <v>820000</v>
      </c>
      <c r="F28301" s="4">
        <f t="shared" si="442"/>
        <v>1138213.3333333333</v>
      </c>
    </row>
    <row r="28302" spans="1:6" x14ac:dyDescent="0.3">
      <c r="A28302" t="s">
        <v>28587</v>
      </c>
      <c r="B28302">
        <v>460000</v>
      </c>
      <c r="C28302">
        <v>939120</v>
      </c>
      <c r="D28302">
        <v>0</v>
      </c>
      <c r="E28302">
        <v>0</v>
      </c>
      <c r="F28302" s="4">
        <f t="shared" si="442"/>
        <v>313040</v>
      </c>
    </row>
    <row r="28303" spans="1:6" x14ac:dyDescent="0.3">
      <c r="A28303" t="s">
        <v>28588</v>
      </c>
      <c r="B28303">
        <v>626000</v>
      </c>
      <c r="C28303">
        <v>0</v>
      </c>
      <c r="D28303">
        <v>0</v>
      </c>
      <c r="E28303">
        <v>256000</v>
      </c>
      <c r="F28303" s="4">
        <f t="shared" si="442"/>
        <v>85333.333333333328</v>
      </c>
    </row>
    <row r="28304" spans="1:6" x14ac:dyDescent="0.3">
      <c r="A28304" t="s">
        <v>28589</v>
      </c>
      <c r="B28304">
        <v>0</v>
      </c>
      <c r="C28304">
        <v>0</v>
      </c>
      <c r="D28304">
        <v>1377680</v>
      </c>
      <c r="E28304">
        <v>751660</v>
      </c>
      <c r="F28304" s="4">
        <f t="shared" si="442"/>
        <v>709780</v>
      </c>
    </row>
    <row r="28305" spans="1:6" x14ac:dyDescent="0.3">
      <c r="A28305" t="s">
        <v>28590</v>
      </c>
      <c r="B28305">
        <v>1575000</v>
      </c>
      <c r="C28305">
        <v>0</v>
      </c>
      <c r="D28305">
        <v>0</v>
      </c>
      <c r="E28305">
        <v>1306850</v>
      </c>
      <c r="F28305" s="4">
        <f t="shared" si="442"/>
        <v>435616.66666666669</v>
      </c>
    </row>
    <row r="28306" spans="1:6" x14ac:dyDescent="0.3">
      <c r="A28306" t="s">
        <v>28591</v>
      </c>
      <c r="B28306">
        <v>0</v>
      </c>
      <c r="C28306">
        <v>0</v>
      </c>
      <c r="D28306">
        <v>1094550</v>
      </c>
      <c r="E28306">
        <v>2157600</v>
      </c>
      <c r="F28306" s="4">
        <f t="shared" si="442"/>
        <v>1084050</v>
      </c>
    </row>
    <row r="28307" spans="1:6" x14ac:dyDescent="0.3">
      <c r="A28307" t="s">
        <v>28592</v>
      </c>
      <c r="B28307">
        <v>4870100</v>
      </c>
      <c r="C28307">
        <v>0</v>
      </c>
      <c r="D28307">
        <v>6668190</v>
      </c>
      <c r="E28307">
        <v>4041500</v>
      </c>
      <c r="F28307" s="4">
        <f t="shared" si="442"/>
        <v>3569896.6666666665</v>
      </c>
    </row>
    <row r="28308" spans="1:6" x14ac:dyDescent="0.3">
      <c r="A28308" t="s">
        <v>28593</v>
      </c>
      <c r="B28308">
        <v>0</v>
      </c>
      <c r="C28308">
        <v>1445900</v>
      </c>
      <c r="D28308">
        <v>0</v>
      </c>
      <c r="E28308">
        <v>0</v>
      </c>
      <c r="F28308" s="4">
        <f t="shared" si="442"/>
        <v>481966.66666666669</v>
      </c>
    </row>
    <row r="28309" spans="1:6" x14ac:dyDescent="0.3">
      <c r="A28309" t="s">
        <v>28594</v>
      </c>
      <c r="B28309">
        <v>0</v>
      </c>
      <c r="C28309">
        <v>0</v>
      </c>
      <c r="D28309">
        <v>820000</v>
      </c>
      <c r="E28309">
        <v>3034460</v>
      </c>
      <c r="F28309" s="4">
        <f t="shared" si="442"/>
        <v>1284820</v>
      </c>
    </row>
    <row r="28310" spans="1:6" x14ac:dyDescent="0.3">
      <c r="A28310" t="s">
        <v>28595</v>
      </c>
      <c r="B28310">
        <v>0</v>
      </c>
      <c r="C28310">
        <v>0</v>
      </c>
      <c r="D28310">
        <v>2373040</v>
      </c>
      <c r="E28310">
        <v>0</v>
      </c>
      <c r="F28310" s="4">
        <f t="shared" si="442"/>
        <v>791013.33333333337</v>
      </c>
    </row>
    <row r="28311" spans="1:6" x14ac:dyDescent="0.3">
      <c r="A28311" t="s">
        <v>28596</v>
      </c>
      <c r="B28311">
        <v>411950</v>
      </c>
      <c r="C28311">
        <v>0</v>
      </c>
      <c r="D28311">
        <v>2169920</v>
      </c>
      <c r="E28311">
        <v>2119440</v>
      </c>
      <c r="F28311" s="4">
        <f t="shared" si="442"/>
        <v>1429786.6666666667</v>
      </c>
    </row>
    <row r="28312" spans="1:6" x14ac:dyDescent="0.3">
      <c r="A28312" t="s">
        <v>28597</v>
      </c>
      <c r="B28312">
        <v>1083440</v>
      </c>
      <c r="C28312">
        <v>0</v>
      </c>
      <c r="D28312">
        <v>0</v>
      </c>
      <c r="E28312">
        <v>1509690</v>
      </c>
      <c r="F28312" s="4">
        <f t="shared" si="442"/>
        <v>503230</v>
      </c>
    </row>
    <row r="28313" spans="1:6" x14ac:dyDescent="0.3">
      <c r="A28313" t="s">
        <v>28598</v>
      </c>
      <c r="B28313">
        <v>0</v>
      </c>
      <c r="C28313">
        <v>2490100</v>
      </c>
      <c r="D28313">
        <v>0</v>
      </c>
      <c r="E28313">
        <v>2058000</v>
      </c>
      <c r="F28313" s="4">
        <f t="shared" si="442"/>
        <v>1516033.3333333333</v>
      </c>
    </row>
    <row r="28314" spans="1:6" x14ac:dyDescent="0.3">
      <c r="A28314" t="s">
        <v>28599</v>
      </c>
      <c r="B28314">
        <v>0</v>
      </c>
      <c r="C28314">
        <v>0</v>
      </c>
      <c r="D28314">
        <v>1034600</v>
      </c>
      <c r="E28314">
        <v>402000</v>
      </c>
      <c r="F28314" s="4">
        <f t="shared" si="442"/>
        <v>478866.66666666669</v>
      </c>
    </row>
    <row r="28315" spans="1:6" x14ac:dyDescent="0.3">
      <c r="A28315" t="s">
        <v>28600</v>
      </c>
      <c r="B28315">
        <v>0</v>
      </c>
      <c r="C28315">
        <v>0</v>
      </c>
      <c r="D28315">
        <v>950100</v>
      </c>
      <c r="E28315">
        <v>1218940</v>
      </c>
      <c r="F28315" s="4">
        <f t="shared" si="442"/>
        <v>723013.33333333337</v>
      </c>
    </row>
    <row r="28316" spans="1:6" x14ac:dyDescent="0.3">
      <c r="A28316" t="s">
        <v>28601</v>
      </c>
      <c r="B28316">
        <v>256000</v>
      </c>
      <c r="C28316">
        <v>0</v>
      </c>
      <c r="D28316">
        <v>0</v>
      </c>
      <c r="E28316">
        <v>0</v>
      </c>
      <c r="F28316" s="4">
        <f t="shared" si="442"/>
        <v>0</v>
      </c>
    </row>
    <row r="28317" spans="1:6" x14ac:dyDescent="0.3">
      <c r="A28317" t="s">
        <v>28602</v>
      </c>
      <c r="B28317">
        <v>0</v>
      </c>
      <c r="C28317">
        <v>0</v>
      </c>
      <c r="D28317">
        <v>788820</v>
      </c>
      <c r="E28317">
        <v>0</v>
      </c>
      <c r="F28317" s="4">
        <f t="shared" si="442"/>
        <v>262940</v>
      </c>
    </row>
    <row r="28318" spans="1:6" x14ac:dyDescent="0.3">
      <c r="A28318" t="s">
        <v>28603</v>
      </c>
      <c r="B28318">
        <v>836290</v>
      </c>
      <c r="C28318">
        <v>0</v>
      </c>
      <c r="D28318">
        <v>0</v>
      </c>
      <c r="E28318">
        <v>370000</v>
      </c>
      <c r="F28318" s="4">
        <f t="shared" si="442"/>
        <v>123333.33333333333</v>
      </c>
    </row>
    <row r="28319" spans="1:6" x14ac:dyDescent="0.3">
      <c r="A28319" t="s">
        <v>28604</v>
      </c>
      <c r="B28319">
        <v>0</v>
      </c>
      <c r="C28319">
        <v>382200</v>
      </c>
      <c r="D28319">
        <v>0</v>
      </c>
      <c r="E28319">
        <v>0</v>
      </c>
      <c r="F28319" s="4">
        <f t="shared" si="442"/>
        <v>127400</v>
      </c>
    </row>
    <row r="28320" spans="1:6" x14ac:dyDescent="0.3">
      <c r="A28320" t="s">
        <v>28605</v>
      </c>
      <c r="B28320">
        <v>95550</v>
      </c>
      <c r="C28320">
        <v>0</v>
      </c>
      <c r="D28320">
        <v>0</v>
      </c>
      <c r="E28320">
        <v>0</v>
      </c>
      <c r="F28320" s="4">
        <f t="shared" si="442"/>
        <v>0</v>
      </c>
    </row>
    <row r="28321" spans="1:6" x14ac:dyDescent="0.3">
      <c r="A28321" t="s">
        <v>28606</v>
      </c>
      <c r="B28321">
        <v>0</v>
      </c>
      <c r="C28321">
        <v>0</v>
      </c>
      <c r="D28321">
        <v>1743510</v>
      </c>
      <c r="E28321">
        <v>443460</v>
      </c>
      <c r="F28321" s="4">
        <f t="shared" si="442"/>
        <v>728990</v>
      </c>
    </row>
    <row r="28322" spans="1:6" x14ac:dyDescent="0.3">
      <c r="A28322" t="s">
        <v>28607</v>
      </c>
      <c r="B28322">
        <v>0</v>
      </c>
      <c r="C28322">
        <v>586950</v>
      </c>
      <c r="D28322">
        <v>0</v>
      </c>
      <c r="E28322">
        <v>0</v>
      </c>
      <c r="F28322" s="4">
        <f t="shared" si="442"/>
        <v>195650</v>
      </c>
    </row>
    <row r="28323" spans="1:6" x14ac:dyDescent="0.3">
      <c r="A28323" t="s">
        <v>28608</v>
      </c>
      <c r="B28323">
        <v>0</v>
      </c>
      <c r="C28323">
        <v>0</v>
      </c>
      <c r="D28323">
        <v>707980</v>
      </c>
      <c r="E28323">
        <v>0</v>
      </c>
      <c r="F28323" s="4">
        <f t="shared" si="442"/>
        <v>235993.33333333334</v>
      </c>
    </row>
    <row r="28324" spans="1:6" x14ac:dyDescent="0.3">
      <c r="A28324" t="s">
        <v>28609</v>
      </c>
      <c r="B28324">
        <v>0</v>
      </c>
      <c r="C28324">
        <v>0</v>
      </c>
      <c r="D28324">
        <v>1295920</v>
      </c>
      <c r="E28324">
        <v>0</v>
      </c>
      <c r="F28324" s="4">
        <f t="shared" si="442"/>
        <v>431973.33333333331</v>
      </c>
    </row>
    <row r="28325" spans="1:6" x14ac:dyDescent="0.3">
      <c r="A28325" t="s">
        <v>28610</v>
      </c>
      <c r="B28325">
        <v>0</v>
      </c>
      <c r="C28325">
        <v>0</v>
      </c>
      <c r="D28325">
        <v>799890</v>
      </c>
      <c r="E28325">
        <v>234600</v>
      </c>
      <c r="F28325" s="4">
        <f t="shared" si="442"/>
        <v>344830</v>
      </c>
    </row>
    <row r="28326" spans="1:6" x14ac:dyDescent="0.3">
      <c r="A28326" t="s">
        <v>28611</v>
      </c>
      <c r="B28326">
        <v>0</v>
      </c>
      <c r="C28326">
        <v>0</v>
      </c>
      <c r="D28326">
        <v>591600</v>
      </c>
      <c r="E28326">
        <v>0</v>
      </c>
      <c r="F28326" s="4">
        <f t="shared" si="442"/>
        <v>197200</v>
      </c>
    </row>
    <row r="28327" spans="1:6" x14ac:dyDescent="0.3">
      <c r="A28327" t="s">
        <v>28612</v>
      </c>
      <c r="B28327">
        <v>1953150</v>
      </c>
      <c r="C28327">
        <v>0</v>
      </c>
      <c r="D28327">
        <v>0</v>
      </c>
      <c r="E28327">
        <v>666600</v>
      </c>
      <c r="F28327" s="4">
        <f t="shared" si="442"/>
        <v>222200</v>
      </c>
    </row>
    <row r="28328" spans="1:6" x14ac:dyDescent="0.3">
      <c r="A28328" t="s">
        <v>28613</v>
      </c>
      <c r="B28328">
        <v>5443800</v>
      </c>
      <c r="C28328">
        <v>0</v>
      </c>
      <c r="D28328">
        <v>0</v>
      </c>
      <c r="E28328">
        <v>0</v>
      </c>
      <c r="F28328" s="4">
        <f t="shared" si="442"/>
        <v>0</v>
      </c>
    </row>
    <row r="28329" spans="1:6" x14ac:dyDescent="0.3">
      <c r="A28329" t="s">
        <v>28614</v>
      </c>
      <c r="B28329">
        <v>267540</v>
      </c>
      <c r="C28329">
        <v>0</v>
      </c>
      <c r="D28329">
        <v>0</v>
      </c>
      <c r="E28329">
        <v>0</v>
      </c>
      <c r="F28329" s="4">
        <f t="shared" si="442"/>
        <v>0</v>
      </c>
    </row>
    <row r="28330" spans="1:6" x14ac:dyDescent="0.3">
      <c r="A28330" t="s">
        <v>28615</v>
      </c>
      <c r="B28330">
        <v>0</v>
      </c>
      <c r="C28330">
        <v>2220000</v>
      </c>
      <c r="D28330">
        <v>0</v>
      </c>
      <c r="E28330">
        <v>370000</v>
      </c>
      <c r="F28330" s="4">
        <f t="shared" si="442"/>
        <v>863333.33333333337</v>
      </c>
    </row>
    <row r="28331" spans="1:6" x14ac:dyDescent="0.3">
      <c r="A28331" t="s">
        <v>28616</v>
      </c>
      <c r="B28331">
        <v>0</v>
      </c>
      <c r="C28331">
        <v>616980</v>
      </c>
      <c r="D28331">
        <v>0</v>
      </c>
      <c r="E28331">
        <v>327600</v>
      </c>
      <c r="F28331" s="4">
        <f t="shared" si="442"/>
        <v>314860</v>
      </c>
    </row>
    <row r="28332" spans="1:6" x14ac:dyDescent="0.3">
      <c r="A28332" t="s">
        <v>28617</v>
      </c>
      <c r="B28332">
        <v>0</v>
      </c>
      <c r="C28332">
        <v>4696280</v>
      </c>
      <c r="D28332">
        <v>3240790</v>
      </c>
      <c r="E28332">
        <v>1578850</v>
      </c>
      <c r="F28332" s="4">
        <f t="shared" si="442"/>
        <v>3171973.3333333335</v>
      </c>
    </row>
    <row r="28333" spans="1:6" x14ac:dyDescent="0.3">
      <c r="A28333" t="s">
        <v>28618</v>
      </c>
      <c r="B28333">
        <v>0</v>
      </c>
      <c r="C28333">
        <v>2226700</v>
      </c>
      <c r="D28333">
        <v>0</v>
      </c>
      <c r="E28333">
        <v>0</v>
      </c>
      <c r="F28333" s="4">
        <f t="shared" si="442"/>
        <v>742233.33333333337</v>
      </c>
    </row>
    <row r="28334" spans="1:6" x14ac:dyDescent="0.3">
      <c r="A28334" t="s">
        <v>28619</v>
      </c>
      <c r="B28334">
        <v>0</v>
      </c>
      <c r="C28334">
        <v>0</v>
      </c>
      <c r="D28334">
        <v>4465270</v>
      </c>
      <c r="E28334">
        <v>0</v>
      </c>
      <c r="F28334" s="4">
        <f t="shared" si="442"/>
        <v>1488423.3333333333</v>
      </c>
    </row>
    <row r="28335" spans="1:6" x14ac:dyDescent="0.3">
      <c r="A28335" t="s">
        <v>28620</v>
      </c>
      <c r="B28335">
        <v>370000</v>
      </c>
      <c r="C28335">
        <v>0</v>
      </c>
      <c r="D28335">
        <v>0</v>
      </c>
      <c r="E28335">
        <v>0</v>
      </c>
      <c r="F28335" s="4">
        <f t="shared" si="442"/>
        <v>0</v>
      </c>
    </row>
    <row r="28336" spans="1:6" x14ac:dyDescent="0.3">
      <c r="A28336" t="s">
        <v>28621</v>
      </c>
      <c r="B28336">
        <v>1165710</v>
      </c>
      <c r="C28336">
        <v>0</v>
      </c>
      <c r="D28336">
        <v>0</v>
      </c>
      <c r="E28336">
        <v>1598870</v>
      </c>
      <c r="F28336" s="4">
        <f t="shared" si="442"/>
        <v>532956.66666666663</v>
      </c>
    </row>
    <row r="28337" spans="1:6" x14ac:dyDescent="0.3">
      <c r="A28337" t="s">
        <v>28622</v>
      </c>
      <c r="B28337">
        <v>668100</v>
      </c>
      <c r="C28337">
        <v>0</v>
      </c>
      <c r="D28337">
        <v>0</v>
      </c>
      <c r="E28337">
        <v>0</v>
      </c>
      <c r="F28337" s="4">
        <f t="shared" si="442"/>
        <v>0</v>
      </c>
    </row>
    <row r="28338" spans="1:6" x14ac:dyDescent="0.3">
      <c r="A28338" t="s">
        <v>28623</v>
      </c>
      <c r="B28338">
        <v>0</v>
      </c>
      <c r="C28338">
        <v>0</v>
      </c>
      <c r="D28338">
        <v>1354080</v>
      </c>
      <c r="E28338">
        <v>234600</v>
      </c>
      <c r="F28338" s="4">
        <f t="shared" si="442"/>
        <v>529560</v>
      </c>
    </row>
    <row r="28339" spans="1:6" x14ac:dyDescent="0.3">
      <c r="A28339" t="s">
        <v>28624</v>
      </c>
      <c r="B28339">
        <v>1151950</v>
      </c>
      <c r="C28339">
        <v>0</v>
      </c>
      <c r="D28339">
        <v>0</v>
      </c>
      <c r="E28339">
        <v>0</v>
      </c>
      <c r="F28339" s="4">
        <f t="shared" si="442"/>
        <v>0</v>
      </c>
    </row>
    <row r="28340" spans="1:6" x14ac:dyDescent="0.3">
      <c r="A28340" t="s">
        <v>28625</v>
      </c>
      <c r="B28340">
        <v>0</v>
      </c>
      <c r="C28340">
        <v>198900</v>
      </c>
      <c r="D28340">
        <v>0</v>
      </c>
      <c r="E28340">
        <v>674900</v>
      </c>
      <c r="F28340" s="4">
        <f t="shared" si="442"/>
        <v>291266.66666666669</v>
      </c>
    </row>
    <row r="28341" spans="1:6" x14ac:dyDescent="0.3">
      <c r="A28341" t="s">
        <v>28626</v>
      </c>
      <c r="B28341">
        <v>0</v>
      </c>
      <c r="C28341">
        <v>0</v>
      </c>
      <c r="D28341">
        <v>810810</v>
      </c>
      <c r="E28341">
        <v>0</v>
      </c>
      <c r="F28341" s="4">
        <f t="shared" si="442"/>
        <v>270270</v>
      </c>
    </row>
    <row r="28342" spans="1:6" x14ac:dyDescent="0.3">
      <c r="A28342" t="s">
        <v>28627</v>
      </c>
      <c r="B28342">
        <v>762800</v>
      </c>
      <c r="C28342">
        <v>1467940</v>
      </c>
      <c r="D28342">
        <v>0</v>
      </c>
      <c r="E28342">
        <v>672060</v>
      </c>
      <c r="F28342" s="4">
        <f t="shared" si="442"/>
        <v>713333.33333333337</v>
      </c>
    </row>
    <row r="28343" spans="1:6" x14ac:dyDescent="0.3">
      <c r="A28343" t="s">
        <v>28628</v>
      </c>
      <c r="B28343">
        <v>0</v>
      </c>
      <c r="C28343">
        <v>3189630</v>
      </c>
      <c r="D28343">
        <v>3839180</v>
      </c>
      <c r="E28343">
        <v>4130740</v>
      </c>
      <c r="F28343" s="4">
        <f t="shared" si="442"/>
        <v>3719850</v>
      </c>
    </row>
    <row r="28344" spans="1:6" x14ac:dyDescent="0.3">
      <c r="A28344" t="s">
        <v>28629</v>
      </c>
      <c r="B28344">
        <v>0</v>
      </c>
      <c r="C28344">
        <v>0</v>
      </c>
      <c r="D28344">
        <v>1581340</v>
      </c>
      <c r="E28344">
        <v>451360</v>
      </c>
      <c r="F28344" s="4">
        <f t="shared" si="442"/>
        <v>677566.66666666663</v>
      </c>
    </row>
    <row r="28345" spans="1:6" x14ac:dyDescent="0.3">
      <c r="A28345" t="s">
        <v>28630</v>
      </c>
      <c r="B28345">
        <v>0</v>
      </c>
      <c r="C28345">
        <v>2098090</v>
      </c>
      <c r="D28345">
        <v>0</v>
      </c>
      <c r="E28345">
        <v>3499320</v>
      </c>
      <c r="F28345" s="4">
        <f t="shared" si="442"/>
        <v>1865803.3333333333</v>
      </c>
    </row>
    <row r="28346" spans="1:6" x14ac:dyDescent="0.3">
      <c r="A28346" t="s">
        <v>28631</v>
      </c>
      <c r="B28346">
        <v>394940</v>
      </c>
      <c r="C28346">
        <v>0</v>
      </c>
      <c r="D28346">
        <v>1543160</v>
      </c>
      <c r="E28346">
        <v>0</v>
      </c>
      <c r="F28346" s="4">
        <f t="shared" si="442"/>
        <v>514386.66666666669</v>
      </c>
    </row>
    <row r="28347" spans="1:6" x14ac:dyDescent="0.3">
      <c r="A28347" t="s">
        <v>28632</v>
      </c>
      <c r="B28347">
        <v>740000</v>
      </c>
      <c r="C28347">
        <v>3574180</v>
      </c>
      <c r="D28347">
        <v>0</v>
      </c>
      <c r="E28347">
        <v>4157460</v>
      </c>
      <c r="F28347" s="4">
        <f t="shared" si="442"/>
        <v>2577213.3333333335</v>
      </c>
    </row>
    <row r="28348" spans="1:6" x14ac:dyDescent="0.3">
      <c r="A28348" t="s">
        <v>28633</v>
      </c>
      <c r="B28348">
        <v>248000</v>
      </c>
      <c r="C28348">
        <v>0</v>
      </c>
      <c r="D28348">
        <v>0</v>
      </c>
      <c r="E28348">
        <v>1485620</v>
      </c>
      <c r="F28348" s="4">
        <f t="shared" si="442"/>
        <v>495206.66666666669</v>
      </c>
    </row>
    <row r="28349" spans="1:6" x14ac:dyDescent="0.3">
      <c r="A28349" t="s">
        <v>28634</v>
      </c>
      <c r="B28349">
        <v>0</v>
      </c>
      <c r="C28349">
        <v>0</v>
      </c>
      <c r="D28349">
        <v>3003150</v>
      </c>
      <c r="E28349">
        <v>4468080</v>
      </c>
      <c r="F28349" s="4">
        <f t="shared" si="442"/>
        <v>2490410</v>
      </c>
    </row>
    <row r="28350" spans="1:6" x14ac:dyDescent="0.3">
      <c r="A28350" t="s">
        <v>28635</v>
      </c>
      <c r="B28350">
        <v>0</v>
      </c>
      <c r="C28350">
        <v>652600</v>
      </c>
      <c r="D28350">
        <v>0</v>
      </c>
      <c r="E28350">
        <v>0</v>
      </c>
      <c r="F28350" s="4">
        <f t="shared" si="442"/>
        <v>217533.33333333334</v>
      </c>
    </row>
    <row r="28351" spans="1:6" x14ac:dyDescent="0.3">
      <c r="A28351" t="s">
        <v>28636</v>
      </c>
      <c r="B28351">
        <v>0</v>
      </c>
      <c r="C28351">
        <v>198900</v>
      </c>
      <c r="D28351">
        <v>0</v>
      </c>
      <c r="E28351">
        <v>851860</v>
      </c>
      <c r="F28351" s="4">
        <f t="shared" si="442"/>
        <v>350253.33333333331</v>
      </c>
    </row>
    <row r="28352" spans="1:6" x14ac:dyDescent="0.3">
      <c r="A28352" t="s">
        <v>28637</v>
      </c>
      <c r="B28352">
        <v>0</v>
      </c>
      <c r="C28352">
        <v>1191870</v>
      </c>
      <c r="D28352">
        <v>0</v>
      </c>
      <c r="E28352">
        <v>0</v>
      </c>
      <c r="F28352" s="4">
        <f t="shared" si="442"/>
        <v>397290</v>
      </c>
    </row>
    <row r="28353" spans="1:6" x14ac:dyDescent="0.3">
      <c r="A28353" t="s">
        <v>28638</v>
      </c>
      <c r="B28353">
        <v>0</v>
      </c>
      <c r="C28353">
        <v>0</v>
      </c>
      <c r="D28353">
        <v>894660</v>
      </c>
      <c r="E28353">
        <v>334880</v>
      </c>
      <c r="F28353" s="4">
        <f t="shared" si="442"/>
        <v>409846.66666666669</v>
      </c>
    </row>
    <row r="28354" spans="1:6" x14ac:dyDescent="0.3">
      <c r="A28354" t="s">
        <v>28639</v>
      </c>
      <c r="B28354">
        <v>1016100</v>
      </c>
      <c r="C28354">
        <v>0</v>
      </c>
      <c r="D28354">
        <v>0</v>
      </c>
      <c r="E28354">
        <v>1328600</v>
      </c>
      <c r="F28354" s="4">
        <f t="shared" si="442"/>
        <v>442866.66666666669</v>
      </c>
    </row>
    <row r="28355" spans="1:6" x14ac:dyDescent="0.3">
      <c r="A28355" t="s">
        <v>28640</v>
      </c>
      <c r="B28355">
        <v>0</v>
      </c>
      <c r="C28355">
        <v>0</v>
      </c>
      <c r="D28355">
        <v>513240</v>
      </c>
      <c r="E28355">
        <v>0</v>
      </c>
      <c r="F28355" s="4">
        <f t="shared" ref="F28355:F28418" si="443">SUM(C28355:E28355)/3</f>
        <v>171080</v>
      </c>
    </row>
    <row r="28356" spans="1:6" x14ac:dyDescent="0.3">
      <c r="A28356" t="s">
        <v>28641</v>
      </c>
      <c r="B28356">
        <v>0</v>
      </c>
      <c r="C28356">
        <v>0</v>
      </c>
      <c r="D28356">
        <v>754000</v>
      </c>
      <c r="E28356">
        <v>615320</v>
      </c>
      <c r="F28356" s="4">
        <f t="shared" si="443"/>
        <v>456440</v>
      </c>
    </row>
    <row r="28357" spans="1:6" x14ac:dyDescent="0.3">
      <c r="A28357" t="s">
        <v>28642</v>
      </c>
      <c r="B28357">
        <v>0</v>
      </c>
      <c r="C28357">
        <v>0</v>
      </c>
      <c r="D28357">
        <v>824460</v>
      </c>
      <c r="E28357">
        <v>638820</v>
      </c>
      <c r="F28357" s="4">
        <f t="shared" si="443"/>
        <v>487760</v>
      </c>
    </row>
    <row r="28358" spans="1:6" x14ac:dyDescent="0.3">
      <c r="A28358" t="s">
        <v>844</v>
      </c>
      <c r="B28358">
        <v>0</v>
      </c>
      <c r="C28358">
        <v>683410</v>
      </c>
      <c r="D28358">
        <v>635180</v>
      </c>
      <c r="E28358">
        <v>3612170</v>
      </c>
      <c r="F28358" s="4">
        <f t="shared" si="443"/>
        <v>1643586.6666666667</v>
      </c>
    </row>
    <row r="28359" spans="1:6" x14ac:dyDescent="0.3">
      <c r="A28359" t="s">
        <v>28643</v>
      </c>
      <c r="B28359">
        <v>0</v>
      </c>
      <c r="C28359">
        <v>0</v>
      </c>
      <c r="D28359">
        <v>969880</v>
      </c>
      <c r="E28359">
        <v>0</v>
      </c>
      <c r="F28359" s="4">
        <f t="shared" si="443"/>
        <v>323293.33333333331</v>
      </c>
    </row>
    <row r="28360" spans="1:6" x14ac:dyDescent="0.3">
      <c r="A28360" t="s">
        <v>28644</v>
      </c>
      <c r="B28360">
        <v>700700</v>
      </c>
      <c r="C28360">
        <v>0</v>
      </c>
      <c r="D28360">
        <v>0</v>
      </c>
      <c r="E28360">
        <v>0</v>
      </c>
      <c r="F28360" s="4">
        <f t="shared" si="443"/>
        <v>0</v>
      </c>
    </row>
    <row r="28361" spans="1:6" x14ac:dyDescent="0.3">
      <c r="A28361" t="s">
        <v>28645</v>
      </c>
      <c r="B28361">
        <v>0</v>
      </c>
      <c r="C28361">
        <v>3105880</v>
      </c>
      <c r="D28361">
        <v>0</v>
      </c>
      <c r="E28361">
        <v>1243670</v>
      </c>
      <c r="F28361" s="4">
        <f t="shared" si="443"/>
        <v>1449850</v>
      </c>
    </row>
    <row r="28362" spans="1:6" x14ac:dyDescent="0.3">
      <c r="A28362" t="s">
        <v>28646</v>
      </c>
      <c r="B28362">
        <v>0</v>
      </c>
      <c r="C28362">
        <v>675000</v>
      </c>
      <c r="D28362">
        <v>0</v>
      </c>
      <c r="E28362">
        <v>569610</v>
      </c>
      <c r="F28362" s="4">
        <f t="shared" si="443"/>
        <v>414870</v>
      </c>
    </row>
    <row r="28363" spans="1:6" x14ac:dyDescent="0.3">
      <c r="A28363" t="s">
        <v>28647</v>
      </c>
      <c r="B28363">
        <v>1147960</v>
      </c>
      <c r="C28363">
        <v>0</v>
      </c>
      <c r="D28363">
        <v>0</v>
      </c>
      <c r="E28363">
        <v>0</v>
      </c>
      <c r="F28363" s="4">
        <f t="shared" si="443"/>
        <v>0</v>
      </c>
    </row>
    <row r="28364" spans="1:6" x14ac:dyDescent="0.3">
      <c r="A28364" t="s">
        <v>28648</v>
      </c>
      <c r="B28364">
        <v>0</v>
      </c>
      <c r="C28364">
        <v>1276520</v>
      </c>
      <c r="D28364">
        <v>0</v>
      </c>
      <c r="E28364">
        <v>0</v>
      </c>
      <c r="F28364" s="4">
        <f t="shared" si="443"/>
        <v>425506.66666666669</v>
      </c>
    </row>
    <row r="28365" spans="1:6" x14ac:dyDescent="0.3">
      <c r="A28365" t="s">
        <v>28649</v>
      </c>
      <c r="B28365">
        <v>0</v>
      </c>
      <c r="C28365">
        <v>0</v>
      </c>
      <c r="D28365">
        <v>788970</v>
      </c>
      <c r="E28365">
        <v>0</v>
      </c>
      <c r="F28365" s="4">
        <f t="shared" si="443"/>
        <v>262990</v>
      </c>
    </row>
    <row r="28366" spans="1:6" x14ac:dyDescent="0.3">
      <c r="A28366" t="s">
        <v>28650</v>
      </c>
      <c r="B28366">
        <v>0</v>
      </c>
      <c r="C28366">
        <v>191100</v>
      </c>
      <c r="D28366">
        <v>0</v>
      </c>
      <c r="E28366">
        <v>0</v>
      </c>
      <c r="F28366" s="4">
        <f t="shared" si="443"/>
        <v>63700</v>
      </c>
    </row>
    <row r="28367" spans="1:6" x14ac:dyDescent="0.3">
      <c r="A28367" t="s">
        <v>28651</v>
      </c>
      <c r="B28367">
        <v>0</v>
      </c>
      <c r="C28367">
        <v>0</v>
      </c>
      <c r="D28367">
        <v>570000</v>
      </c>
      <c r="E28367">
        <v>0</v>
      </c>
      <c r="F28367" s="4">
        <f t="shared" si="443"/>
        <v>190000</v>
      </c>
    </row>
    <row r="28368" spans="1:6" x14ac:dyDescent="0.3">
      <c r="A28368" t="s">
        <v>28652</v>
      </c>
      <c r="B28368">
        <v>0</v>
      </c>
      <c r="C28368">
        <v>0</v>
      </c>
      <c r="D28368">
        <v>968790</v>
      </c>
      <c r="E28368">
        <v>0</v>
      </c>
      <c r="F28368" s="4">
        <f t="shared" si="443"/>
        <v>322930</v>
      </c>
    </row>
    <row r="28369" spans="1:6" x14ac:dyDescent="0.3">
      <c r="A28369" t="s">
        <v>28653</v>
      </c>
      <c r="B28369">
        <v>640000</v>
      </c>
      <c r="C28369">
        <v>0</v>
      </c>
      <c r="D28369">
        <v>0</v>
      </c>
      <c r="E28369">
        <v>402000</v>
      </c>
      <c r="F28369" s="4">
        <f t="shared" si="443"/>
        <v>134000</v>
      </c>
    </row>
    <row r="28370" spans="1:6" x14ac:dyDescent="0.3">
      <c r="A28370" t="s">
        <v>28654</v>
      </c>
      <c r="B28370">
        <v>1718100</v>
      </c>
      <c r="C28370">
        <v>0</v>
      </c>
      <c r="D28370">
        <v>0</v>
      </c>
      <c r="E28370">
        <v>0</v>
      </c>
      <c r="F28370" s="4">
        <f t="shared" si="443"/>
        <v>0</v>
      </c>
    </row>
    <row r="28371" spans="1:6" x14ac:dyDescent="0.3">
      <c r="A28371" t="s">
        <v>28655</v>
      </c>
      <c r="B28371">
        <v>0</v>
      </c>
      <c r="C28371">
        <v>0</v>
      </c>
      <c r="D28371">
        <v>2028800</v>
      </c>
      <c r="E28371">
        <v>2136000</v>
      </c>
      <c r="F28371" s="4">
        <f t="shared" si="443"/>
        <v>1388266.6666666667</v>
      </c>
    </row>
    <row r="28372" spans="1:6" x14ac:dyDescent="0.3">
      <c r="A28372" t="s">
        <v>28656</v>
      </c>
      <c r="B28372">
        <v>2069000</v>
      </c>
      <c r="C28372">
        <v>0</v>
      </c>
      <c r="D28372">
        <v>2086090</v>
      </c>
      <c r="E28372">
        <v>700860</v>
      </c>
      <c r="F28372" s="4">
        <f t="shared" si="443"/>
        <v>928983.33333333337</v>
      </c>
    </row>
    <row r="28373" spans="1:6" x14ac:dyDescent="0.3">
      <c r="A28373" t="s">
        <v>28657</v>
      </c>
      <c r="B28373">
        <v>0</v>
      </c>
      <c r="C28373">
        <v>1116600</v>
      </c>
      <c r="D28373">
        <v>0</v>
      </c>
      <c r="E28373">
        <v>2074560</v>
      </c>
      <c r="F28373" s="4">
        <f t="shared" si="443"/>
        <v>1063720</v>
      </c>
    </row>
    <row r="28374" spans="1:6" x14ac:dyDescent="0.3">
      <c r="A28374" t="s">
        <v>28658</v>
      </c>
      <c r="B28374">
        <v>0</v>
      </c>
      <c r="C28374">
        <v>0</v>
      </c>
      <c r="D28374">
        <v>3059740</v>
      </c>
      <c r="E28374">
        <v>1971060</v>
      </c>
      <c r="F28374" s="4">
        <f t="shared" si="443"/>
        <v>1676933.3333333333</v>
      </c>
    </row>
    <row r="28375" spans="1:6" x14ac:dyDescent="0.3">
      <c r="A28375" t="s">
        <v>28659</v>
      </c>
      <c r="B28375">
        <v>0</v>
      </c>
      <c r="C28375">
        <v>3335000</v>
      </c>
      <c r="D28375">
        <v>10822500</v>
      </c>
      <c r="E28375">
        <v>755000</v>
      </c>
      <c r="F28375" s="4">
        <f t="shared" si="443"/>
        <v>4970833.333333333</v>
      </c>
    </row>
    <row r="28376" spans="1:6" x14ac:dyDescent="0.3">
      <c r="A28376" t="s">
        <v>28660</v>
      </c>
      <c r="B28376">
        <v>1048320</v>
      </c>
      <c r="C28376">
        <v>0</v>
      </c>
      <c r="D28376">
        <v>1714600</v>
      </c>
      <c r="E28376">
        <v>820000</v>
      </c>
      <c r="F28376" s="4">
        <f t="shared" si="443"/>
        <v>844866.66666666663</v>
      </c>
    </row>
    <row r="28377" spans="1:6" x14ac:dyDescent="0.3">
      <c r="A28377" t="s">
        <v>28661</v>
      </c>
      <c r="B28377">
        <v>0</v>
      </c>
      <c r="C28377">
        <v>350000</v>
      </c>
      <c r="D28377">
        <v>0</v>
      </c>
      <c r="E28377">
        <v>1240160</v>
      </c>
      <c r="F28377" s="4">
        <f t="shared" si="443"/>
        <v>530053.33333333337</v>
      </c>
    </row>
    <row r="28378" spans="1:6" x14ac:dyDescent="0.3">
      <c r="A28378" t="s">
        <v>28662</v>
      </c>
      <c r="B28378">
        <v>892880</v>
      </c>
      <c r="C28378">
        <v>0</v>
      </c>
      <c r="D28378">
        <v>0</v>
      </c>
      <c r="E28378">
        <v>0</v>
      </c>
      <c r="F28378" s="4">
        <f t="shared" si="443"/>
        <v>0</v>
      </c>
    </row>
    <row r="28379" spans="1:6" x14ac:dyDescent="0.3">
      <c r="A28379" t="s">
        <v>28663</v>
      </c>
      <c r="B28379">
        <v>0</v>
      </c>
      <c r="C28379">
        <v>0</v>
      </c>
      <c r="D28379">
        <v>234600</v>
      </c>
      <c r="E28379">
        <v>500500</v>
      </c>
      <c r="F28379" s="4">
        <f t="shared" si="443"/>
        <v>245033.33333333334</v>
      </c>
    </row>
    <row r="28380" spans="1:6" x14ac:dyDescent="0.3">
      <c r="A28380" t="s">
        <v>28664</v>
      </c>
      <c r="B28380">
        <v>0</v>
      </c>
      <c r="C28380">
        <v>0</v>
      </c>
      <c r="D28380">
        <v>804000</v>
      </c>
      <c r="E28380">
        <v>0</v>
      </c>
      <c r="F28380" s="4">
        <f t="shared" si="443"/>
        <v>268000</v>
      </c>
    </row>
    <row r="28381" spans="1:6" x14ac:dyDescent="0.3">
      <c r="A28381" t="s">
        <v>28665</v>
      </c>
      <c r="B28381">
        <v>0</v>
      </c>
      <c r="C28381">
        <v>0</v>
      </c>
      <c r="D28381">
        <v>960300</v>
      </c>
      <c r="E28381">
        <v>0</v>
      </c>
      <c r="F28381" s="4">
        <f t="shared" si="443"/>
        <v>320100</v>
      </c>
    </row>
    <row r="28382" spans="1:6" x14ac:dyDescent="0.3">
      <c r="A28382" t="s">
        <v>28666</v>
      </c>
      <c r="B28382">
        <v>0</v>
      </c>
      <c r="C28382">
        <v>0</v>
      </c>
      <c r="D28382">
        <v>1607060</v>
      </c>
      <c r="E28382">
        <v>0</v>
      </c>
      <c r="F28382" s="4">
        <f t="shared" si="443"/>
        <v>535686.66666666663</v>
      </c>
    </row>
    <row r="28383" spans="1:6" x14ac:dyDescent="0.3">
      <c r="A28383" t="s">
        <v>28667</v>
      </c>
      <c r="B28383">
        <v>0</v>
      </c>
      <c r="C28383">
        <v>256000</v>
      </c>
      <c r="D28383">
        <v>0</v>
      </c>
      <c r="E28383">
        <v>2118950</v>
      </c>
      <c r="F28383" s="4">
        <f t="shared" si="443"/>
        <v>791650</v>
      </c>
    </row>
    <row r="28384" spans="1:6" x14ac:dyDescent="0.3">
      <c r="A28384" t="s">
        <v>28668</v>
      </c>
      <c r="B28384">
        <v>256000</v>
      </c>
      <c r="C28384">
        <v>0</v>
      </c>
      <c r="D28384">
        <v>0</v>
      </c>
      <c r="E28384">
        <v>0</v>
      </c>
      <c r="F28384" s="4">
        <f t="shared" si="443"/>
        <v>0</v>
      </c>
    </row>
    <row r="28385" spans="1:6" x14ac:dyDescent="0.3">
      <c r="A28385" t="s">
        <v>28669</v>
      </c>
      <c r="B28385">
        <v>8214800</v>
      </c>
      <c r="C28385">
        <v>0</v>
      </c>
      <c r="D28385">
        <v>0</v>
      </c>
      <c r="E28385">
        <v>24792000</v>
      </c>
      <c r="F28385" s="4">
        <f t="shared" si="443"/>
        <v>8264000</v>
      </c>
    </row>
    <row r="28386" spans="1:6" x14ac:dyDescent="0.3">
      <c r="A28386" t="s">
        <v>28670</v>
      </c>
      <c r="B28386">
        <v>0</v>
      </c>
      <c r="C28386">
        <v>0</v>
      </c>
      <c r="D28386">
        <v>1253580</v>
      </c>
      <c r="E28386">
        <v>0</v>
      </c>
      <c r="F28386" s="4">
        <f t="shared" si="443"/>
        <v>417860</v>
      </c>
    </row>
    <row r="28387" spans="1:6" x14ac:dyDescent="0.3">
      <c r="A28387" t="s">
        <v>28671</v>
      </c>
      <c r="B28387">
        <v>411950</v>
      </c>
      <c r="C28387">
        <v>0</v>
      </c>
      <c r="D28387">
        <v>0</v>
      </c>
      <c r="E28387">
        <v>0</v>
      </c>
      <c r="F28387" s="4">
        <f t="shared" si="443"/>
        <v>0</v>
      </c>
    </row>
    <row r="28388" spans="1:6" x14ac:dyDescent="0.3">
      <c r="A28388" t="s">
        <v>28672</v>
      </c>
      <c r="B28388">
        <v>0</v>
      </c>
      <c r="C28388">
        <v>2773580</v>
      </c>
      <c r="D28388">
        <v>0</v>
      </c>
      <c r="E28388">
        <v>453280</v>
      </c>
      <c r="F28388" s="4">
        <f t="shared" si="443"/>
        <v>1075620</v>
      </c>
    </row>
    <row r="28389" spans="1:6" x14ac:dyDescent="0.3">
      <c r="A28389" t="s">
        <v>28673</v>
      </c>
      <c r="B28389">
        <v>0</v>
      </c>
      <c r="C28389">
        <v>0</v>
      </c>
      <c r="D28389">
        <v>847600</v>
      </c>
      <c r="E28389">
        <v>0</v>
      </c>
      <c r="F28389" s="4">
        <f t="shared" si="443"/>
        <v>282533.33333333331</v>
      </c>
    </row>
    <row r="28390" spans="1:6" x14ac:dyDescent="0.3">
      <c r="A28390" t="s">
        <v>28674</v>
      </c>
      <c r="B28390">
        <v>460000</v>
      </c>
      <c r="C28390">
        <v>0</v>
      </c>
      <c r="D28390">
        <v>0</v>
      </c>
      <c r="E28390">
        <v>0</v>
      </c>
      <c r="F28390" s="4">
        <f t="shared" si="443"/>
        <v>0</v>
      </c>
    </row>
    <row r="28391" spans="1:6" x14ac:dyDescent="0.3">
      <c r="A28391" t="s">
        <v>28675</v>
      </c>
      <c r="B28391">
        <v>0</v>
      </c>
      <c r="C28391">
        <v>0</v>
      </c>
      <c r="D28391">
        <v>370000</v>
      </c>
      <c r="E28391">
        <v>820000</v>
      </c>
      <c r="F28391" s="4">
        <f t="shared" si="443"/>
        <v>396666.66666666669</v>
      </c>
    </row>
    <row r="28392" spans="1:6" x14ac:dyDescent="0.3">
      <c r="A28392" t="s">
        <v>28676</v>
      </c>
      <c r="B28392">
        <v>943300</v>
      </c>
      <c r="C28392">
        <v>0</v>
      </c>
      <c r="D28392">
        <v>0</v>
      </c>
      <c r="E28392">
        <v>0</v>
      </c>
      <c r="F28392" s="4">
        <f t="shared" si="443"/>
        <v>0</v>
      </c>
    </row>
    <row r="28393" spans="1:6" x14ac:dyDescent="0.3">
      <c r="A28393" t="s">
        <v>28677</v>
      </c>
      <c r="B28393">
        <v>0</v>
      </c>
      <c r="C28393">
        <v>471380</v>
      </c>
      <c r="D28393">
        <v>0</v>
      </c>
      <c r="E28393">
        <v>450560</v>
      </c>
      <c r="F28393" s="4">
        <f t="shared" si="443"/>
        <v>307313.33333333331</v>
      </c>
    </row>
    <row r="28394" spans="1:6" x14ac:dyDescent="0.3">
      <c r="A28394" t="s">
        <v>28678</v>
      </c>
      <c r="B28394">
        <v>0</v>
      </c>
      <c r="C28394">
        <v>683950</v>
      </c>
      <c r="D28394">
        <v>0</v>
      </c>
      <c r="E28394">
        <v>382200</v>
      </c>
      <c r="F28394" s="4">
        <f t="shared" si="443"/>
        <v>355383.33333333331</v>
      </c>
    </row>
    <row r="28395" spans="1:6" x14ac:dyDescent="0.3">
      <c r="A28395" t="s">
        <v>28679</v>
      </c>
      <c r="B28395">
        <v>933660</v>
      </c>
      <c r="C28395">
        <v>0</v>
      </c>
      <c r="D28395">
        <v>0</v>
      </c>
      <c r="E28395">
        <v>0</v>
      </c>
      <c r="F28395" s="4">
        <f t="shared" si="443"/>
        <v>0</v>
      </c>
    </row>
    <row r="28396" spans="1:6" x14ac:dyDescent="0.3">
      <c r="A28396" t="s">
        <v>28680</v>
      </c>
      <c r="B28396">
        <v>0</v>
      </c>
      <c r="C28396">
        <v>0</v>
      </c>
      <c r="D28396">
        <v>852300</v>
      </c>
      <c r="E28396">
        <v>1330780</v>
      </c>
      <c r="F28396" s="4">
        <f t="shared" si="443"/>
        <v>727693.33333333337</v>
      </c>
    </row>
    <row r="28397" spans="1:6" x14ac:dyDescent="0.3">
      <c r="A28397" t="s">
        <v>28681</v>
      </c>
      <c r="B28397">
        <v>0</v>
      </c>
      <c r="C28397">
        <v>0</v>
      </c>
      <c r="D28397">
        <v>322140</v>
      </c>
      <c r="E28397">
        <v>0</v>
      </c>
      <c r="F28397" s="4">
        <f t="shared" si="443"/>
        <v>107380</v>
      </c>
    </row>
    <row r="28398" spans="1:6" x14ac:dyDescent="0.3">
      <c r="A28398" t="s">
        <v>28682</v>
      </c>
      <c r="B28398">
        <v>2398000</v>
      </c>
      <c r="C28398">
        <v>0</v>
      </c>
      <c r="D28398">
        <v>0</v>
      </c>
      <c r="E28398">
        <v>3777000</v>
      </c>
      <c r="F28398" s="4">
        <f t="shared" si="443"/>
        <v>1259000</v>
      </c>
    </row>
    <row r="28399" spans="1:6" x14ac:dyDescent="0.3">
      <c r="A28399" t="s">
        <v>28683</v>
      </c>
      <c r="B28399">
        <v>1845410</v>
      </c>
      <c r="C28399">
        <v>0</v>
      </c>
      <c r="D28399">
        <v>0</v>
      </c>
      <c r="E28399">
        <v>1074650</v>
      </c>
      <c r="F28399" s="4">
        <f t="shared" si="443"/>
        <v>358216.66666666669</v>
      </c>
    </row>
    <row r="28400" spans="1:6" x14ac:dyDescent="0.3">
      <c r="A28400" t="s">
        <v>28684</v>
      </c>
      <c r="B28400">
        <v>0</v>
      </c>
      <c r="C28400">
        <v>0</v>
      </c>
      <c r="D28400">
        <v>321840</v>
      </c>
      <c r="E28400">
        <v>0</v>
      </c>
      <c r="F28400" s="4">
        <f t="shared" si="443"/>
        <v>107280</v>
      </c>
    </row>
    <row r="28401" spans="1:6" x14ac:dyDescent="0.3">
      <c r="A28401" t="s">
        <v>28685</v>
      </c>
      <c r="B28401">
        <v>0</v>
      </c>
      <c r="C28401">
        <v>1732040</v>
      </c>
      <c r="D28401">
        <v>0</v>
      </c>
      <c r="E28401">
        <v>0</v>
      </c>
      <c r="F28401" s="4">
        <f t="shared" si="443"/>
        <v>577346.66666666663</v>
      </c>
    </row>
    <row r="28402" spans="1:6" x14ac:dyDescent="0.3">
      <c r="A28402" t="s">
        <v>28686</v>
      </c>
      <c r="B28402">
        <v>0</v>
      </c>
      <c r="C28402">
        <v>1929700</v>
      </c>
      <c r="D28402">
        <v>0</v>
      </c>
      <c r="E28402">
        <v>0</v>
      </c>
      <c r="F28402" s="4">
        <f t="shared" si="443"/>
        <v>643233.33333333337</v>
      </c>
    </row>
    <row r="28403" spans="1:6" x14ac:dyDescent="0.3">
      <c r="A28403" t="s">
        <v>28687</v>
      </c>
      <c r="B28403">
        <v>0</v>
      </c>
      <c r="C28403">
        <v>0</v>
      </c>
      <c r="D28403">
        <v>234600</v>
      </c>
      <c r="E28403">
        <v>1547000</v>
      </c>
      <c r="F28403" s="4">
        <f t="shared" si="443"/>
        <v>593866.66666666663</v>
      </c>
    </row>
    <row r="28404" spans="1:6" x14ac:dyDescent="0.3">
      <c r="A28404" t="s">
        <v>28688</v>
      </c>
      <c r="B28404">
        <v>0</v>
      </c>
      <c r="C28404">
        <v>281190</v>
      </c>
      <c r="D28404">
        <v>0</v>
      </c>
      <c r="E28404">
        <v>568750</v>
      </c>
      <c r="F28404" s="4">
        <f t="shared" si="443"/>
        <v>283313.33333333331</v>
      </c>
    </row>
    <row r="28405" spans="1:6" x14ac:dyDescent="0.3">
      <c r="A28405" t="s">
        <v>28689</v>
      </c>
      <c r="B28405">
        <v>0</v>
      </c>
      <c r="C28405">
        <v>0</v>
      </c>
      <c r="D28405">
        <v>955500</v>
      </c>
      <c r="E28405">
        <v>1175540</v>
      </c>
      <c r="F28405" s="4">
        <f t="shared" si="443"/>
        <v>710346.66666666663</v>
      </c>
    </row>
    <row r="28406" spans="1:6" x14ac:dyDescent="0.3">
      <c r="A28406" t="s">
        <v>28690</v>
      </c>
      <c r="B28406">
        <v>191100</v>
      </c>
      <c r="C28406">
        <v>0</v>
      </c>
      <c r="D28406">
        <v>0</v>
      </c>
      <c r="E28406">
        <v>0</v>
      </c>
      <c r="F28406" s="4">
        <f t="shared" si="443"/>
        <v>0</v>
      </c>
    </row>
    <row r="28407" spans="1:6" x14ac:dyDescent="0.3">
      <c r="A28407" t="s">
        <v>28691</v>
      </c>
      <c r="B28407">
        <v>0</v>
      </c>
      <c r="C28407">
        <v>0</v>
      </c>
      <c r="D28407">
        <v>892590</v>
      </c>
      <c r="E28407">
        <v>0</v>
      </c>
      <c r="F28407" s="4">
        <f t="shared" si="443"/>
        <v>297530</v>
      </c>
    </row>
    <row r="28408" spans="1:6" x14ac:dyDescent="0.3">
      <c r="A28408" t="s">
        <v>28692</v>
      </c>
      <c r="B28408">
        <v>0</v>
      </c>
      <c r="C28408">
        <v>230000</v>
      </c>
      <c r="D28408">
        <v>0</v>
      </c>
      <c r="E28408">
        <v>705980</v>
      </c>
      <c r="F28408" s="4">
        <f t="shared" si="443"/>
        <v>311993.33333333331</v>
      </c>
    </row>
    <row r="28409" spans="1:6" x14ac:dyDescent="0.3">
      <c r="A28409" t="s">
        <v>28693</v>
      </c>
      <c r="B28409">
        <v>0</v>
      </c>
      <c r="C28409">
        <v>1642270</v>
      </c>
      <c r="D28409">
        <v>0</v>
      </c>
      <c r="E28409">
        <v>480480</v>
      </c>
      <c r="F28409" s="4">
        <f t="shared" si="443"/>
        <v>707583.33333333337</v>
      </c>
    </row>
    <row r="28410" spans="1:6" x14ac:dyDescent="0.3">
      <c r="A28410" t="s">
        <v>28694</v>
      </c>
      <c r="B28410">
        <v>0</v>
      </c>
      <c r="C28410">
        <v>1316540</v>
      </c>
      <c r="D28410">
        <v>0</v>
      </c>
      <c r="E28410">
        <v>0</v>
      </c>
      <c r="F28410" s="4">
        <f t="shared" si="443"/>
        <v>438846.66666666669</v>
      </c>
    </row>
    <row r="28411" spans="1:6" x14ac:dyDescent="0.3">
      <c r="A28411" t="s">
        <v>28695</v>
      </c>
      <c r="B28411">
        <v>0</v>
      </c>
      <c r="C28411">
        <v>0</v>
      </c>
      <c r="D28411">
        <v>835200</v>
      </c>
      <c r="E28411">
        <v>3255050</v>
      </c>
      <c r="F28411" s="4">
        <f t="shared" si="443"/>
        <v>1363416.6666666667</v>
      </c>
    </row>
    <row r="28412" spans="1:6" x14ac:dyDescent="0.3">
      <c r="A28412" t="s">
        <v>28696</v>
      </c>
      <c r="B28412">
        <v>0</v>
      </c>
      <c r="C28412">
        <v>636630</v>
      </c>
      <c r="D28412">
        <v>0</v>
      </c>
      <c r="E28412">
        <v>0</v>
      </c>
      <c r="F28412" s="4">
        <f t="shared" si="443"/>
        <v>212210</v>
      </c>
    </row>
    <row r="28413" spans="1:6" x14ac:dyDescent="0.3">
      <c r="A28413" t="s">
        <v>28697</v>
      </c>
      <c r="B28413">
        <v>0</v>
      </c>
      <c r="C28413">
        <v>358900</v>
      </c>
      <c r="D28413">
        <v>0</v>
      </c>
      <c r="E28413">
        <v>0</v>
      </c>
      <c r="F28413" s="4">
        <f t="shared" si="443"/>
        <v>119633.33333333333</v>
      </c>
    </row>
    <row r="28414" spans="1:6" x14ac:dyDescent="0.3">
      <c r="A28414" t="s">
        <v>28698</v>
      </c>
      <c r="B28414">
        <v>0</v>
      </c>
      <c r="C28414">
        <v>0</v>
      </c>
      <c r="D28414">
        <v>1757680</v>
      </c>
      <c r="E28414">
        <v>637000</v>
      </c>
      <c r="F28414" s="4">
        <f t="shared" si="443"/>
        <v>798226.66666666663</v>
      </c>
    </row>
    <row r="28415" spans="1:6" x14ac:dyDescent="0.3">
      <c r="A28415" t="s">
        <v>28699</v>
      </c>
      <c r="B28415">
        <v>0</v>
      </c>
      <c r="C28415">
        <v>891800</v>
      </c>
      <c r="D28415">
        <v>0</v>
      </c>
      <c r="E28415">
        <v>2061430</v>
      </c>
      <c r="F28415" s="4">
        <f t="shared" si="443"/>
        <v>984410</v>
      </c>
    </row>
    <row r="28416" spans="1:6" x14ac:dyDescent="0.3">
      <c r="A28416" t="s">
        <v>28700</v>
      </c>
      <c r="B28416">
        <v>0</v>
      </c>
      <c r="C28416">
        <v>0</v>
      </c>
      <c r="D28416">
        <v>1005700</v>
      </c>
      <c r="E28416">
        <v>0</v>
      </c>
      <c r="F28416" s="4">
        <f t="shared" si="443"/>
        <v>335233.33333333331</v>
      </c>
    </row>
    <row r="28417" spans="1:6" x14ac:dyDescent="0.3">
      <c r="A28417" t="s">
        <v>28701</v>
      </c>
      <c r="B28417">
        <v>0</v>
      </c>
      <c r="C28417">
        <v>3700000</v>
      </c>
      <c r="D28417">
        <v>0</v>
      </c>
      <c r="E28417">
        <v>0</v>
      </c>
      <c r="F28417" s="4">
        <f t="shared" si="443"/>
        <v>1233333.3333333333</v>
      </c>
    </row>
    <row r="28418" spans="1:6" x14ac:dyDescent="0.3">
      <c r="A28418" t="s">
        <v>28702</v>
      </c>
      <c r="B28418">
        <v>0</v>
      </c>
      <c r="C28418">
        <v>626000</v>
      </c>
      <c r="D28418">
        <v>0</v>
      </c>
      <c r="E28418">
        <v>565920</v>
      </c>
      <c r="F28418" s="4">
        <f t="shared" si="443"/>
        <v>397306.66666666669</v>
      </c>
    </row>
    <row r="28419" spans="1:6" x14ac:dyDescent="0.3">
      <c r="A28419" t="s">
        <v>28703</v>
      </c>
      <c r="B28419">
        <v>0</v>
      </c>
      <c r="C28419">
        <v>230000</v>
      </c>
      <c r="D28419">
        <v>0</v>
      </c>
      <c r="E28419">
        <v>357000</v>
      </c>
      <c r="F28419" s="4">
        <f t="shared" ref="F28419:F28482" si="444">SUM(C28419:E28419)/3</f>
        <v>195666.66666666666</v>
      </c>
    </row>
    <row r="28420" spans="1:6" x14ac:dyDescent="0.3">
      <c r="A28420" t="s">
        <v>28704</v>
      </c>
      <c r="B28420">
        <v>0</v>
      </c>
      <c r="C28420">
        <v>0</v>
      </c>
      <c r="D28420">
        <v>4228000</v>
      </c>
      <c r="E28420">
        <v>0</v>
      </c>
      <c r="F28420" s="4">
        <f t="shared" si="444"/>
        <v>1409333.3333333333</v>
      </c>
    </row>
    <row r="28421" spans="1:6" x14ac:dyDescent="0.3">
      <c r="A28421" t="s">
        <v>28705</v>
      </c>
      <c r="B28421">
        <v>0</v>
      </c>
      <c r="C28421">
        <v>612000</v>
      </c>
      <c r="D28421">
        <v>0</v>
      </c>
      <c r="E28421">
        <v>0</v>
      </c>
      <c r="F28421" s="4">
        <f t="shared" si="444"/>
        <v>204000</v>
      </c>
    </row>
    <row r="28422" spans="1:6" x14ac:dyDescent="0.3">
      <c r="A28422" t="s">
        <v>28706</v>
      </c>
      <c r="B28422">
        <v>0</v>
      </c>
      <c r="C28422">
        <v>0</v>
      </c>
      <c r="D28422">
        <v>961780</v>
      </c>
      <c r="E28422">
        <v>0</v>
      </c>
      <c r="F28422" s="4">
        <f t="shared" si="444"/>
        <v>320593.33333333331</v>
      </c>
    </row>
    <row r="28423" spans="1:6" x14ac:dyDescent="0.3">
      <c r="A28423" t="s">
        <v>28707</v>
      </c>
      <c r="B28423">
        <v>0</v>
      </c>
      <c r="C28423">
        <v>935480</v>
      </c>
      <c r="D28423">
        <v>0</v>
      </c>
      <c r="E28423">
        <v>0</v>
      </c>
      <c r="F28423" s="4">
        <f t="shared" si="444"/>
        <v>311826.66666666669</v>
      </c>
    </row>
    <row r="28424" spans="1:6" x14ac:dyDescent="0.3">
      <c r="A28424" t="s">
        <v>28708</v>
      </c>
      <c r="B28424">
        <v>0</v>
      </c>
      <c r="C28424">
        <v>1606150</v>
      </c>
      <c r="D28424">
        <v>0</v>
      </c>
      <c r="E28424">
        <v>1388660</v>
      </c>
      <c r="F28424" s="4">
        <f t="shared" si="444"/>
        <v>998270</v>
      </c>
    </row>
    <row r="28425" spans="1:6" x14ac:dyDescent="0.3">
      <c r="A28425" t="s">
        <v>462</v>
      </c>
      <c r="B28425">
        <v>0</v>
      </c>
      <c r="C28425">
        <v>568900</v>
      </c>
      <c r="D28425">
        <v>0</v>
      </c>
      <c r="E28425">
        <v>0</v>
      </c>
      <c r="F28425" s="4">
        <f t="shared" si="444"/>
        <v>189633.33333333334</v>
      </c>
    </row>
    <row r="28426" spans="1:6" x14ac:dyDescent="0.3">
      <c r="A28426" t="s">
        <v>28709</v>
      </c>
      <c r="B28426">
        <v>0</v>
      </c>
      <c r="C28426">
        <v>644280</v>
      </c>
      <c r="D28426">
        <v>0</v>
      </c>
      <c r="E28426">
        <v>655950</v>
      </c>
      <c r="F28426" s="4">
        <f t="shared" si="444"/>
        <v>433410</v>
      </c>
    </row>
    <row r="28427" spans="1:6" x14ac:dyDescent="0.3">
      <c r="A28427" t="s">
        <v>28710</v>
      </c>
      <c r="B28427">
        <v>0</v>
      </c>
      <c r="C28427">
        <v>613200</v>
      </c>
      <c r="D28427">
        <v>0</v>
      </c>
      <c r="E28427">
        <v>0</v>
      </c>
      <c r="F28427" s="4">
        <f t="shared" si="444"/>
        <v>204400</v>
      </c>
    </row>
    <row r="28428" spans="1:6" x14ac:dyDescent="0.3">
      <c r="A28428" t="s">
        <v>28711</v>
      </c>
      <c r="B28428">
        <v>0</v>
      </c>
      <c r="C28428">
        <v>2114829</v>
      </c>
      <c r="D28428">
        <v>0</v>
      </c>
      <c r="E28428">
        <v>2236540</v>
      </c>
      <c r="F28428" s="4">
        <f t="shared" si="444"/>
        <v>1450456.3333333333</v>
      </c>
    </row>
    <row r="28429" spans="1:6" x14ac:dyDescent="0.3">
      <c r="A28429" t="s">
        <v>28712</v>
      </c>
      <c r="B28429">
        <v>0</v>
      </c>
      <c r="C28429">
        <v>0</v>
      </c>
      <c r="D28429">
        <v>4812990</v>
      </c>
      <c r="E28429">
        <v>0</v>
      </c>
      <c r="F28429" s="4">
        <f t="shared" si="444"/>
        <v>1604330</v>
      </c>
    </row>
    <row r="28430" spans="1:6" x14ac:dyDescent="0.3">
      <c r="A28430" t="s">
        <v>28713</v>
      </c>
      <c r="B28430">
        <v>0</v>
      </c>
      <c r="C28430">
        <v>0</v>
      </c>
      <c r="D28430">
        <v>1057500</v>
      </c>
      <c r="E28430">
        <v>820000</v>
      </c>
      <c r="F28430" s="4">
        <f t="shared" si="444"/>
        <v>625833.33333333337</v>
      </c>
    </row>
    <row r="28431" spans="1:6" x14ac:dyDescent="0.3">
      <c r="A28431" t="s">
        <v>28714</v>
      </c>
      <c r="B28431">
        <v>1658650</v>
      </c>
      <c r="C28431">
        <v>0</v>
      </c>
      <c r="D28431">
        <v>0</v>
      </c>
      <c r="E28431">
        <v>0</v>
      </c>
      <c r="F28431" s="4">
        <f t="shared" si="444"/>
        <v>0</v>
      </c>
    </row>
    <row r="28432" spans="1:6" x14ac:dyDescent="0.3">
      <c r="A28432" t="s">
        <v>28715</v>
      </c>
      <c r="B28432">
        <v>0</v>
      </c>
      <c r="C28432">
        <v>1189210</v>
      </c>
      <c r="D28432">
        <v>0</v>
      </c>
      <c r="E28432">
        <v>567580</v>
      </c>
      <c r="F28432" s="4">
        <f t="shared" si="444"/>
        <v>585596.66666666663</v>
      </c>
    </row>
    <row r="28433" spans="1:6" x14ac:dyDescent="0.3">
      <c r="A28433" t="s">
        <v>28716</v>
      </c>
      <c r="B28433">
        <v>0</v>
      </c>
      <c r="C28433">
        <v>0</v>
      </c>
      <c r="D28433">
        <v>2432430</v>
      </c>
      <c r="E28433">
        <v>2094950</v>
      </c>
      <c r="F28433" s="4">
        <f t="shared" si="444"/>
        <v>1509126.6666666667</v>
      </c>
    </row>
    <row r="28434" spans="1:6" x14ac:dyDescent="0.3">
      <c r="A28434" t="s">
        <v>28717</v>
      </c>
      <c r="B28434">
        <v>0</v>
      </c>
      <c r="C28434">
        <v>0</v>
      </c>
      <c r="D28434">
        <v>4283440</v>
      </c>
      <c r="E28434">
        <v>735560</v>
      </c>
      <c r="F28434" s="4">
        <f t="shared" si="444"/>
        <v>1673000</v>
      </c>
    </row>
    <row r="28435" spans="1:6" x14ac:dyDescent="0.3">
      <c r="A28435" t="s">
        <v>28718</v>
      </c>
      <c r="B28435">
        <v>0</v>
      </c>
      <c r="C28435">
        <v>0</v>
      </c>
      <c r="D28435">
        <v>229320</v>
      </c>
      <c r="E28435">
        <v>509600</v>
      </c>
      <c r="F28435" s="4">
        <f t="shared" si="444"/>
        <v>246306.66666666666</v>
      </c>
    </row>
    <row r="28436" spans="1:6" x14ac:dyDescent="0.3">
      <c r="A28436" t="s">
        <v>28719</v>
      </c>
      <c r="B28436">
        <v>0</v>
      </c>
      <c r="C28436">
        <v>0</v>
      </c>
      <c r="D28436">
        <v>930020</v>
      </c>
      <c r="E28436">
        <v>0</v>
      </c>
      <c r="F28436" s="4">
        <f t="shared" si="444"/>
        <v>310006.66666666669</v>
      </c>
    </row>
    <row r="28437" spans="1:6" x14ac:dyDescent="0.3">
      <c r="A28437" t="s">
        <v>28720</v>
      </c>
      <c r="B28437">
        <v>0</v>
      </c>
      <c r="C28437">
        <v>711620</v>
      </c>
      <c r="D28437">
        <v>0</v>
      </c>
      <c r="E28437">
        <v>0</v>
      </c>
      <c r="F28437" s="4">
        <f t="shared" si="444"/>
        <v>237206.66666666666</v>
      </c>
    </row>
    <row r="28438" spans="1:6" x14ac:dyDescent="0.3">
      <c r="A28438" t="s">
        <v>28721</v>
      </c>
      <c r="B28438">
        <v>596700</v>
      </c>
      <c r="C28438">
        <v>671580</v>
      </c>
      <c r="D28438">
        <v>0</v>
      </c>
      <c r="E28438">
        <v>0</v>
      </c>
      <c r="F28438" s="4">
        <f t="shared" si="444"/>
        <v>223860</v>
      </c>
    </row>
    <row r="28439" spans="1:6" x14ac:dyDescent="0.3">
      <c r="A28439" t="s">
        <v>28722</v>
      </c>
      <c r="B28439">
        <v>0</v>
      </c>
      <c r="C28439">
        <v>0</v>
      </c>
      <c r="D28439">
        <v>1157280</v>
      </c>
      <c r="E28439">
        <v>691000</v>
      </c>
      <c r="F28439" s="4">
        <f t="shared" si="444"/>
        <v>616093.33333333337</v>
      </c>
    </row>
    <row r="28440" spans="1:6" x14ac:dyDescent="0.3">
      <c r="A28440" t="s">
        <v>28723</v>
      </c>
      <c r="B28440">
        <v>0</v>
      </c>
      <c r="C28440">
        <v>1020350</v>
      </c>
      <c r="D28440">
        <v>0</v>
      </c>
      <c r="E28440">
        <v>718900</v>
      </c>
      <c r="F28440" s="4">
        <f t="shared" si="444"/>
        <v>579750</v>
      </c>
    </row>
    <row r="28441" spans="1:6" x14ac:dyDescent="0.3">
      <c r="A28441" t="s">
        <v>28724</v>
      </c>
      <c r="B28441">
        <v>0</v>
      </c>
      <c r="C28441">
        <v>1239330</v>
      </c>
      <c r="D28441">
        <v>0</v>
      </c>
      <c r="E28441">
        <v>0</v>
      </c>
      <c r="F28441" s="4">
        <f t="shared" si="444"/>
        <v>413110</v>
      </c>
    </row>
    <row r="28442" spans="1:6" x14ac:dyDescent="0.3">
      <c r="A28442" t="s">
        <v>28725</v>
      </c>
      <c r="B28442">
        <v>0</v>
      </c>
      <c r="C28442">
        <v>0</v>
      </c>
      <c r="D28442">
        <v>469200</v>
      </c>
      <c r="E28442">
        <v>0</v>
      </c>
      <c r="F28442" s="4">
        <f t="shared" si="444"/>
        <v>156400</v>
      </c>
    </row>
    <row r="28443" spans="1:6" x14ac:dyDescent="0.3">
      <c r="A28443" t="s">
        <v>318</v>
      </c>
      <c r="B28443">
        <v>0</v>
      </c>
      <c r="C28443">
        <v>0</v>
      </c>
      <c r="D28443">
        <v>2001770</v>
      </c>
      <c r="E28443">
        <v>370000</v>
      </c>
      <c r="F28443" s="4">
        <f t="shared" si="444"/>
        <v>790590</v>
      </c>
    </row>
    <row r="28444" spans="1:6" x14ac:dyDescent="0.3">
      <c r="A28444" t="s">
        <v>28726</v>
      </c>
      <c r="B28444">
        <v>646900</v>
      </c>
      <c r="C28444">
        <v>0</v>
      </c>
      <c r="D28444">
        <v>0</v>
      </c>
      <c r="E28444">
        <v>0</v>
      </c>
      <c r="F28444" s="4">
        <f t="shared" si="444"/>
        <v>0</v>
      </c>
    </row>
    <row r="28445" spans="1:6" x14ac:dyDescent="0.3">
      <c r="A28445" t="s">
        <v>28727</v>
      </c>
      <c r="B28445">
        <v>0</v>
      </c>
      <c r="C28445">
        <v>990420</v>
      </c>
      <c r="D28445">
        <v>0</v>
      </c>
      <c r="E28445">
        <v>804000</v>
      </c>
      <c r="F28445" s="4">
        <f t="shared" si="444"/>
        <v>598140</v>
      </c>
    </row>
    <row r="28446" spans="1:6" x14ac:dyDescent="0.3">
      <c r="A28446" t="s">
        <v>28728</v>
      </c>
      <c r="B28446">
        <v>0</v>
      </c>
      <c r="C28446">
        <v>2853820</v>
      </c>
      <c r="D28446">
        <v>0</v>
      </c>
      <c r="E28446">
        <v>980070</v>
      </c>
      <c r="F28446" s="4">
        <f t="shared" si="444"/>
        <v>1277963.3333333333</v>
      </c>
    </row>
    <row r="28447" spans="1:6" x14ac:dyDescent="0.3">
      <c r="A28447" t="s">
        <v>28729</v>
      </c>
      <c r="B28447">
        <v>0</v>
      </c>
      <c r="C28447">
        <v>0</v>
      </c>
      <c r="D28447">
        <v>1223560</v>
      </c>
      <c r="E28447">
        <v>0</v>
      </c>
      <c r="F28447" s="4">
        <f t="shared" si="444"/>
        <v>407853.33333333331</v>
      </c>
    </row>
    <row r="28448" spans="1:6" x14ac:dyDescent="0.3">
      <c r="A28448" t="s">
        <v>28730</v>
      </c>
      <c r="B28448">
        <v>0</v>
      </c>
      <c r="C28448">
        <v>370000</v>
      </c>
      <c r="D28448">
        <v>0</v>
      </c>
      <c r="E28448">
        <v>0</v>
      </c>
      <c r="F28448" s="4">
        <f t="shared" si="444"/>
        <v>123333.33333333333</v>
      </c>
    </row>
    <row r="28449" spans="1:6" x14ac:dyDescent="0.3">
      <c r="A28449" t="s">
        <v>28731</v>
      </c>
      <c r="B28449">
        <v>0</v>
      </c>
      <c r="C28449">
        <v>230000</v>
      </c>
      <c r="D28449">
        <v>0</v>
      </c>
      <c r="E28449">
        <v>0</v>
      </c>
      <c r="F28449" s="4">
        <f t="shared" si="444"/>
        <v>76666.666666666672</v>
      </c>
    </row>
    <row r="28450" spans="1:6" x14ac:dyDescent="0.3">
      <c r="A28450" t="s">
        <v>28732</v>
      </c>
      <c r="B28450">
        <v>0</v>
      </c>
      <c r="C28450">
        <v>0</v>
      </c>
      <c r="D28450">
        <v>149400</v>
      </c>
      <c r="E28450">
        <v>0</v>
      </c>
      <c r="F28450" s="4">
        <f t="shared" si="444"/>
        <v>49800</v>
      </c>
    </row>
    <row r="28451" spans="1:6" x14ac:dyDescent="0.3">
      <c r="A28451" t="s">
        <v>28733</v>
      </c>
      <c r="B28451">
        <v>687200</v>
      </c>
      <c r="C28451">
        <v>0</v>
      </c>
      <c r="D28451">
        <v>0</v>
      </c>
      <c r="E28451">
        <v>382200</v>
      </c>
      <c r="F28451" s="4">
        <f t="shared" si="444"/>
        <v>127400</v>
      </c>
    </row>
    <row r="28452" spans="1:6" x14ac:dyDescent="0.3">
      <c r="A28452" t="s">
        <v>28734</v>
      </c>
      <c r="B28452">
        <v>0</v>
      </c>
      <c r="C28452">
        <v>0</v>
      </c>
      <c r="D28452">
        <v>711920</v>
      </c>
      <c r="E28452">
        <v>0</v>
      </c>
      <c r="F28452" s="4">
        <f t="shared" si="444"/>
        <v>237306.66666666666</v>
      </c>
    </row>
    <row r="28453" spans="1:6" x14ac:dyDescent="0.3">
      <c r="A28453" t="s">
        <v>28735</v>
      </c>
      <c r="B28453">
        <v>0</v>
      </c>
      <c r="C28453">
        <v>939120</v>
      </c>
      <c r="D28453">
        <v>0</v>
      </c>
      <c r="E28453">
        <v>1335880</v>
      </c>
      <c r="F28453" s="4">
        <f t="shared" si="444"/>
        <v>758333.33333333337</v>
      </c>
    </row>
    <row r="28454" spans="1:6" x14ac:dyDescent="0.3">
      <c r="A28454" t="s">
        <v>28736</v>
      </c>
      <c r="B28454">
        <v>0</v>
      </c>
      <c r="C28454">
        <v>1552160</v>
      </c>
      <c r="D28454">
        <v>0</v>
      </c>
      <c r="E28454">
        <v>0</v>
      </c>
      <c r="F28454" s="4">
        <f t="shared" si="444"/>
        <v>517386.66666666669</v>
      </c>
    </row>
    <row r="28455" spans="1:6" x14ac:dyDescent="0.3">
      <c r="A28455" t="s">
        <v>28737</v>
      </c>
      <c r="B28455">
        <v>678860</v>
      </c>
      <c r="C28455">
        <v>0</v>
      </c>
      <c r="D28455">
        <v>0</v>
      </c>
      <c r="E28455">
        <v>386000</v>
      </c>
      <c r="F28455" s="4">
        <f t="shared" si="444"/>
        <v>128666.66666666667</v>
      </c>
    </row>
    <row r="28456" spans="1:6" x14ac:dyDescent="0.3">
      <c r="A28456" t="s">
        <v>28738</v>
      </c>
      <c r="B28456">
        <v>0</v>
      </c>
      <c r="C28456">
        <v>709000</v>
      </c>
      <c r="D28456">
        <v>0</v>
      </c>
      <c r="E28456">
        <v>0</v>
      </c>
      <c r="F28456" s="4">
        <f t="shared" si="444"/>
        <v>236333.33333333334</v>
      </c>
    </row>
    <row r="28457" spans="1:6" x14ac:dyDescent="0.3">
      <c r="A28457" t="s">
        <v>28739</v>
      </c>
      <c r="B28457">
        <v>0</v>
      </c>
      <c r="C28457">
        <v>0</v>
      </c>
      <c r="D28457">
        <v>682500</v>
      </c>
      <c r="E28457">
        <v>0</v>
      </c>
      <c r="F28457" s="4">
        <f t="shared" si="444"/>
        <v>227500</v>
      </c>
    </row>
    <row r="28458" spans="1:6" x14ac:dyDescent="0.3">
      <c r="A28458" t="s">
        <v>28740</v>
      </c>
      <c r="B28458">
        <v>0</v>
      </c>
      <c r="C28458">
        <v>0</v>
      </c>
      <c r="D28458">
        <v>807930</v>
      </c>
      <c r="E28458">
        <v>1316860</v>
      </c>
      <c r="F28458" s="4">
        <f t="shared" si="444"/>
        <v>708263.33333333337</v>
      </c>
    </row>
    <row r="28459" spans="1:6" x14ac:dyDescent="0.3">
      <c r="A28459" t="s">
        <v>28741</v>
      </c>
      <c r="B28459">
        <v>0</v>
      </c>
      <c r="C28459">
        <v>0</v>
      </c>
      <c r="D28459">
        <v>2800400</v>
      </c>
      <c r="E28459">
        <v>0</v>
      </c>
      <c r="F28459" s="4">
        <f t="shared" si="444"/>
        <v>933466.66666666663</v>
      </c>
    </row>
    <row r="28460" spans="1:6" x14ac:dyDescent="0.3">
      <c r="A28460" t="s">
        <v>28742</v>
      </c>
      <c r="B28460">
        <v>0</v>
      </c>
      <c r="C28460">
        <v>0</v>
      </c>
      <c r="D28460">
        <v>1880790</v>
      </c>
      <c r="E28460">
        <v>833380</v>
      </c>
      <c r="F28460" s="4">
        <f t="shared" si="444"/>
        <v>904723.33333333337</v>
      </c>
    </row>
    <row r="28461" spans="1:6" x14ac:dyDescent="0.3">
      <c r="A28461" t="s">
        <v>28743</v>
      </c>
      <c r="B28461">
        <v>0</v>
      </c>
      <c r="C28461">
        <v>535000</v>
      </c>
      <c r="D28461">
        <v>0</v>
      </c>
      <c r="E28461">
        <v>0</v>
      </c>
      <c r="F28461" s="4">
        <f t="shared" si="444"/>
        <v>178333.33333333334</v>
      </c>
    </row>
    <row r="28462" spans="1:6" x14ac:dyDescent="0.3">
      <c r="A28462" t="s">
        <v>28744</v>
      </c>
      <c r="B28462">
        <v>610000</v>
      </c>
      <c r="C28462">
        <v>358900</v>
      </c>
      <c r="D28462">
        <v>0</v>
      </c>
      <c r="E28462">
        <v>658000</v>
      </c>
      <c r="F28462" s="4">
        <f t="shared" si="444"/>
        <v>338966.66666666669</v>
      </c>
    </row>
    <row r="28463" spans="1:6" x14ac:dyDescent="0.3">
      <c r="A28463" t="s">
        <v>28745</v>
      </c>
      <c r="B28463">
        <v>322140</v>
      </c>
      <c r="C28463">
        <v>0</v>
      </c>
      <c r="D28463">
        <v>0</v>
      </c>
      <c r="E28463">
        <v>0</v>
      </c>
      <c r="F28463" s="4">
        <f t="shared" si="444"/>
        <v>0</v>
      </c>
    </row>
    <row r="28464" spans="1:6" x14ac:dyDescent="0.3">
      <c r="A28464" t="s">
        <v>28746</v>
      </c>
      <c r="B28464">
        <v>1507800</v>
      </c>
      <c r="C28464">
        <v>0</v>
      </c>
      <c r="D28464">
        <v>0</v>
      </c>
      <c r="E28464">
        <v>0</v>
      </c>
      <c r="F28464" s="4">
        <f t="shared" si="444"/>
        <v>0</v>
      </c>
    </row>
    <row r="28465" spans="1:6" x14ac:dyDescent="0.3">
      <c r="A28465" t="s">
        <v>28747</v>
      </c>
      <c r="B28465">
        <v>0</v>
      </c>
      <c r="C28465">
        <v>0</v>
      </c>
      <c r="D28465">
        <v>4347680</v>
      </c>
      <c r="E28465">
        <v>2866399</v>
      </c>
      <c r="F28465" s="4">
        <f t="shared" si="444"/>
        <v>2404693</v>
      </c>
    </row>
    <row r="28466" spans="1:6" x14ac:dyDescent="0.3">
      <c r="A28466" t="s">
        <v>28748</v>
      </c>
      <c r="B28466">
        <v>0</v>
      </c>
      <c r="C28466">
        <v>313950</v>
      </c>
      <c r="D28466">
        <v>0</v>
      </c>
      <c r="E28466">
        <v>0</v>
      </c>
      <c r="F28466" s="4">
        <f t="shared" si="444"/>
        <v>104650</v>
      </c>
    </row>
    <row r="28467" spans="1:6" x14ac:dyDescent="0.3">
      <c r="A28467" t="s">
        <v>28749</v>
      </c>
      <c r="B28467">
        <v>0</v>
      </c>
      <c r="C28467">
        <v>0</v>
      </c>
      <c r="D28467">
        <v>509190</v>
      </c>
      <c r="E28467">
        <v>418000</v>
      </c>
      <c r="F28467" s="4">
        <f t="shared" si="444"/>
        <v>309063.33333333331</v>
      </c>
    </row>
    <row r="28468" spans="1:6" x14ac:dyDescent="0.3">
      <c r="A28468" t="s">
        <v>28750</v>
      </c>
      <c r="B28468">
        <v>0</v>
      </c>
      <c r="C28468">
        <v>370000</v>
      </c>
      <c r="D28468">
        <v>0</v>
      </c>
      <c r="E28468">
        <v>370000</v>
      </c>
      <c r="F28468" s="4">
        <f t="shared" si="444"/>
        <v>246666.66666666666</v>
      </c>
    </row>
    <row r="28469" spans="1:6" x14ac:dyDescent="0.3">
      <c r="A28469" t="s">
        <v>28751</v>
      </c>
      <c r="B28469">
        <v>160000</v>
      </c>
      <c r="C28469">
        <v>0</v>
      </c>
      <c r="D28469">
        <v>0</v>
      </c>
      <c r="E28469">
        <v>0</v>
      </c>
      <c r="F28469" s="4">
        <f t="shared" si="444"/>
        <v>0</v>
      </c>
    </row>
    <row r="28470" spans="1:6" x14ac:dyDescent="0.3">
      <c r="A28470" t="s">
        <v>28752</v>
      </c>
      <c r="B28470">
        <v>0</v>
      </c>
      <c r="C28470">
        <v>450000</v>
      </c>
      <c r="D28470">
        <v>0</v>
      </c>
      <c r="E28470">
        <v>0</v>
      </c>
      <c r="F28470" s="4">
        <f t="shared" si="444"/>
        <v>150000</v>
      </c>
    </row>
    <row r="28471" spans="1:6" x14ac:dyDescent="0.3">
      <c r="A28471" t="s">
        <v>28753</v>
      </c>
      <c r="B28471">
        <v>0</v>
      </c>
      <c r="C28471">
        <v>195000</v>
      </c>
      <c r="D28471">
        <v>0</v>
      </c>
      <c r="E28471">
        <v>571800</v>
      </c>
      <c r="F28471" s="4">
        <f t="shared" si="444"/>
        <v>255600</v>
      </c>
    </row>
    <row r="28472" spans="1:6" x14ac:dyDescent="0.3">
      <c r="A28472" t="s">
        <v>28754</v>
      </c>
      <c r="B28472">
        <v>0</v>
      </c>
      <c r="C28472">
        <v>0</v>
      </c>
      <c r="D28472">
        <v>850300</v>
      </c>
      <c r="E28472">
        <v>0</v>
      </c>
      <c r="F28472" s="4">
        <f t="shared" si="444"/>
        <v>283433.33333333331</v>
      </c>
    </row>
    <row r="28473" spans="1:6" x14ac:dyDescent="0.3">
      <c r="A28473" t="s">
        <v>28755</v>
      </c>
      <c r="B28473">
        <v>0</v>
      </c>
      <c r="C28473">
        <v>0</v>
      </c>
      <c r="D28473">
        <v>1736460</v>
      </c>
      <c r="E28473">
        <v>0</v>
      </c>
      <c r="F28473" s="4">
        <f t="shared" si="444"/>
        <v>578820</v>
      </c>
    </row>
    <row r="28474" spans="1:6" x14ac:dyDescent="0.3">
      <c r="A28474" t="s">
        <v>28756</v>
      </c>
      <c r="B28474">
        <v>532000</v>
      </c>
      <c r="C28474">
        <v>0</v>
      </c>
      <c r="D28474">
        <v>0</v>
      </c>
      <c r="E28474">
        <v>0</v>
      </c>
      <c r="F28474" s="4">
        <f t="shared" si="444"/>
        <v>0</v>
      </c>
    </row>
    <row r="28475" spans="1:6" x14ac:dyDescent="0.3">
      <c r="A28475" t="s">
        <v>28757</v>
      </c>
      <c r="B28475">
        <v>0</v>
      </c>
      <c r="C28475">
        <v>764400</v>
      </c>
      <c r="D28475">
        <v>0</v>
      </c>
      <c r="E28475">
        <v>0</v>
      </c>
      <c r="F28475" s="4">
        <f t="shared" si="444"/>
        <v>254800</v>
      </c>
    </row>
    <row r="28476" spans="1:6" x14ac:dyDescent="0.3">
      <c r="A28476" t="s">
        <v>28758</v>
      </c>
      <c r="B28476">
        <v>0</v>
      </c>
      <c r="C28476">
        <v>0</v>
      </c>
      <c r="D28476">
        <v>370000</v>
      </c>
      <c r="E28476">
        <v>820000</v>
      </c>
      <c r="F28476" s="4">
        <f t="shared" si="444"/>
        <v>396666.66666666669</v>
      </c>
    </row>
    <row r="28477" spans="1:6" x14ac:dyDescent="0.3">
      <c r="A28477" t="s">
        <v>28759</v>
      </c>
      <c r="B28477">
        <v>0</v>
      </c>
      <c r="C28477">
        <v>0</v>
      </c>
      <c r="D28477">
        <v>3461780</v>
      </c>
      <c r="E28477">
        <v>0</v>
      </c>
      <c r="F28477" s="4">
        <f t="shared" si="444"/>
        <v>1153926.6666666667</v>
      </c>
    </row>
    <row r="28478" spans="1:6" x14ac:dyDescent="0.3">
      <c r="A28478" t="s">
        <v>28760</v>
      </c>
      <c r="B28478">
        <v>0</v>
      </c>
      <c r="C28478">
        <v>0</v>
      </c>
      <c r="D28478">
        <v>322140</v>
      </c>
      <c r="E28478">
        <v>0</v>
      </c>
      <c r="F28478" s="4">
        <f t="shared" si="444"/>
        <v>107380</v>
      </c>
    </row>
    <row r="28479" spans="1:6" x14ac:dyDescent="0.3">
      <c r="A28479" t="s">
        <v>28761</v>
      </c>
      <c r="B28479">
        <v>0</v>
      </c>
      <c r="C28479">
        <v>0</v>
      </c>
      <c r="D28479">
        <v>1121420</v>
      </c>
      <c r="E28479">
        <v>0</v>
      </c>
      <c r="F28479" s="4">
        <f t="shared" si="444"/>
        <v>373806.66666666669</v>
      </c>
    </row>
    <row r="28480" spans="1:6" x14ac:dyDescent="0.3">
      <c r="A28480" t="s">
        <v>28762</v>
      </c>
      <c r="B28480">
        <v>427700</v>
      </c>
      <c r="C28480">
        <v>0</v>
      </c>
      <c r="D28480">
        <v>1650200</v>
      </c>
      <c r="E28480">
        <v>691600</v>
      </c>
      <c r="F28480" s="4">
        <f t="shared" si="444"/>
        <v>780600</v>
      </c>
    </row>
    <row r="28481" spans="1:6" x14ac:dyDescent="0.3">
      <c r="A28481" t="s">
        <v>28763</v>
      </c>
      <c r="B28481">
        <v>1392300</v>
      </c>
      <c r="C28481">
        <v>1211210</v>
      </c>
      <c r="D28481">
        <v>909090</v>
      </c>
      <c r="E28481">
        <v>1299480</v>
      </c>
      <c r="F28481" s="4">
        <f t="shared" si="444"/>
        <v>1139926.6666666667</v>
      </c>
    </row>
    <row r="28482" spans="1:6" x14ac:dyDescent="0.3">
      <c r="A28482" t="s">
        <v>28764</v>
      </c>
      <c r="B28482">
        <v>0</v>
      </c>
      <c r="C28482">
        <v>0</v>
      </c>
      <c r="D28482">
        <v>295000</v>
      </c>
      <c r="E28482">
        <v>342320</v>
      </c>
      <c r="F28482" s="4">
        <f t="shared" si="444"/>
        <v>212440</v>
      </c>
    </row>
    <row r="28483" spans="1:6" x14ac:dyDescent="0.3">
      <c r="A28483" t="s">
        <v>28765</v>
      </c>
      <c r="B28483">
        <v>0</v>
      </c>
      <c r="C28483">
        <v>0</v>
      </c>
      <c r="D28483">
        <v>645190</v>
      </c>
      <c r="E28483">
        <v>1028080</v>
      </c>
      <c r="F28483" s="4">
        <f t="shared" ref="F28483:F28546" si="445">SUM(C28483:E28483)/3</f>
        <v>557756.66666666663</v>
      </c>
    </row>
    <row r="28484" spans="1:6" x14ac:dyDescent="0.3">
      <c r="A28484" t="s">
        <v>28766</v>
      </c>
      <c r="B28484">
        <v>0</v>
      </c>
      <c r="C28484">
        <v>2333310</v>
      </c>
      <c r="D28484">
        <v>0</v>
      </c>
      <c r="E28484">
        <v>0</v>
      </c>
      <c r="F28484" s="4">
        <f t="shared" si="445"/>
        <v>777770</v>
      </c>
    </row>
    <row r="28485" spans="1:6" x14ac:dyDescent="0.3">
      <c r="A28485" t="s">
        <v>28767</v>
      </c>
      <c r="B28485">
        <v>0</v>
      </c>
      <c r="C28485">
        <v>5658440</v>
      </c>
      <c r="D28485">
        <v>2266000</v>
      </c>
      <c r="E28485">
        <v>4457660</v>
      </c>
      <c r="F28485" s="4">
        <f t="shared" si="445"/>
        <v>4127366.6666666665</v>
      </c>
    </row>
    <row r="28486" spans="1:6" x14ac:dyDescent="0.3">
      <c r="A28486" t="s">
        <v>28768</v>
      </c>
      <c r="B28486">
        <v>0</v>
      </c>
      <c r="C28486">
        <v>0</v>
      </c>
      <c r="D28486">
        <v>2633440</v>
      </c>
      <c r="E28486">
        <v>0</v>
      </c>
      <c r="F28486" s="4">
        <f t="shared" si="445"/>
        <v>877813.33333333337</v>
      </c>
    </row>
    <row r="28487" spans="1:6" x14ac:dyDescent="0.3">
      <c r="A28487" t="s">
        <v>28769</v>
      </c>
      <c r="B28487">
        <v>0</v>
      </c>
      <c r="C28487">
        <v>0</v>
      </c>
      <c r="D28487">
        <v>357000</v>
      </c>
      <c r="E28487">
        <v>545640</v>
      </c>
      <c r="F28487" s="4">
        <f t="shared" si="445"/>
        <v>300880</v>
      </c>
    </row>
    <row r="28488" spans="1:6" x14ac:dyDescent="0.3">
      <c r="A28488" t="s">
        <v>28770</v>
      </c>
      <c r="B28488">
        <v>0</v>
      </c>
      <c r="C28488">
        <v>0</v>
      </c>
      <c r="D28488">
        <v>2566260</v>
      </c>
      <c r="E28488">
        <v>0</v>
      </c>
      <c r="F28488" s="4">
        <f t="shared" si="445"/>
        <v>855420</v>
      </c>
    </row>
    <row r="28489" spans="1:6" x14ac:dyDescent="0.3">
      <c r="A28489" t="s">
        <v>28771</v>
      </c>
      <c r="B28489">
        <v>0</v>
      </c>
      <c r="C28489">
        <v>414960</v>
      </c>
      <c r="D28489">
        <v>0</v>
      </c>
      <c r="E28489">
        <v>410000</v>
      </c>
      <c r="F28489" s="4">
        <f t="shared" si="445"/>
        <v>274986.66666666669</v>
      </c>
    </row>
    <row r="28490" spans="1:6" x14ac:dyDescent="0.3">
      <c r="A28490" t="s">
        <v>28772</v>
      </c>
      <c r="B28490">
        <v>1107950</v>
      </c>
      <c r="C28490">
        <v>0</v>
      </c>
      <c r="D28490">
        <v>0</v>
      </c>
      <c r="E28490">
        <v>0</v>
      </c>
      <c r="F28490" s="4">
        <f t="shared" si="445"/>
        <v>0</v>
      </c>
    </row>
    <row r="28491" spans="1:6" x14ac:dyDescent="0.3">
      <c r="A28491" t="s">
        <v>28773</v>
      </c>
      <c r="B28491">
        <v>966420</v>
      </c>
      <c r="C28491">
        <v>0</v>
      </c>
      <c r="D28491">
        <v>0</v>
      </c>
      <c r="E28491">
        <v>1085890</v>
      </c>
      <c r="F28491" s="4">
        <f t="shared" si="445"/>
        <v>361963.33333333331</v>
      </c>
    </row>
    <row r="28492" spans="1:6" x14ac:dyDescent="0.3">
      <c r="A28492" t="s">
        <v>28774</v>
      </c>
      <c r="B28492">
        <v>0</v>
      </c>
      <c r="C28492">
        <v>264000</v>
      </c>
      <c r="D28492">
        <v>959870</v>
      </c>
      <c r="E28492">
        <v>386000</v>
      </c>
      <c r="F28492" s="4">
        <f t="shared" si="445"/>
        <v>536623.33333333337</v>
      </c>
    </row>
    <row r="28493" spans="1:6" x14ac:dyDescent="0.3">
      <c r="A28493" t="s">
        <v>28775</v>
      </c>
      <c r="B28493">
        <v>0</v>
      </c>
      <c r="C28493">
        <v>0</v>
      </c>
      <c r="D28493">
        <v>234600</v>
      </c>
      <c r="E28493">
        <v>0</v>
      </c>
      <c r="F28493" s="4">
        <f t="shared" si="445"/>
        <v>78200</v>
      </c>
    </row>
    <row r="28494" spans="1:6" x14ac:dyDescent="0.3">
      <c r="A28494" t="s">
        <v>28776</v>
      </c>
      <c r="B28494">
        <v>687960</v>
      </c>
      <c r="C28494">
        <v>0</v>
      </c>
      <c r="D28494">
        <v>0</v>
      </c>
      <c r="E28494">
        <v>0</v>
      </c>
      <c r="F28494" s="4">
        <f t="shared" si="445"/>
        <v>0</v>
      </c>
    </row>
    <row r="28495" spans="1:6" x14ac:dyDescent="0.3">
      <c r="A28495" t="s">
        <v>28777</v>
      </c>
      <c r="B28495">
        <v>0</v>
      </c>
      <c r="C28495">
        <v>647200</v>
      </c>
      <c r="D28495">
        <v>0</v>
      </c>
      <c r="E28495">
        <v>0</v>
      </c>
      <c r="F28495" s="4">
        <f t="shared" si="445"/>
        <v>215733.33333333334</v>
      </c>
    </row>
    <row r="28496" spans="1:6" x14ac:dyDescent="0.3">
      <c r="A28496" t="s">
        <v>28778</v>
      </c>
      <c r="B28496">
        <v>0</v>
      </c>
      <c r="C28496">
        <v>0</v>
      </c>
      <c r="D28496">
        <v>1008720</v>
      </c>
      <c r="E28496">
        <v>0</v>
      </c>
      <c r="F28496" s="4">
        <f t="shared" si="445"/>
        <v>336240</v>
      </c>
    </row>
    <row r="28497" spans="1:6" x14ac:dyDescent="0.3">
      <c r="A28497" t="s">
        <v>28779</v>
      </c>
      <c r="B28497">
        <v>0</v>
      </c>
      <c r="C28497">
        <v>0</v>
      </c>
      <c r="D28497">
        <v>313950</v>
      </c>
      <c r="E28497">
        <v>0</v>
      </c>
      <c r="F28497" s="4">
        <f t="shared" si="445"/>
        <v>104650</v>
      </c>
    </row>
    <row r="28498" spans="1:6" x14ac:dyDescent="0.3">
      <c r="A28498" t="s">
        <v>28780</v>
      </c>
      <c r="B28498">
        <v>0</v>
      </c>
      <c r="C28498">
        <v>2511600</v>
      </c>
      <c r="D28498">
        <v>0</v>
      </c>
      <c r="E28498">
        <v>0</v>
      </c>
      <c r="F28498" s="4">
        <f t="shared" si="445"/>
        <v>837200</v>
      </c>
    </row>
    <row r="28499" spans="1:6" x14ac:dyDescent="0.3">
      <c r="A28499" t="s">
        <v>28781</v>
      </c>
      <c r="B28499">
        <v>0</v>
      </c>
      <c r="C28499">
        <v>475700</v>
      </c>
      <c r="D28499">
        <v>0</v>
      </c>
      <c r="E28499">
        <v>0</v>
      </c>
      <c r="F28499" s="4">
        <f t="shared" si="445"/>
        <v>158566.66666666666</v>
      </c>
    </row>
    <row r="28500" spans="1:6" x14ac:dyDescent="0.3">
      <c r="A28500" t="s">
        <v>28782</v>
      </c>
      <c r="B28500">
        <v>0</v>
      </c>
      <c r="C28500">
        <v>0</v>
      </c>
      <c r="D28500">
        <v>618800</v>
      </c>
      <c r="E28500">
        <v>0</v>
      </c>
      <c r="F28500" s="4">
        <f t="shared" si="445"/>
        <v>206266.66666666666</v>
      </c>
    </row>
    <row r="28501" spans="1:6" x14ac:dyDescent="0.3">
      <c r="A28501" t="s">
        <v>28783</v>
      </c>
      <c r="B28501">
        <v>256000</v>
      </c>
      <c r="C28501">
        <v>0</v>
      </c>
      <c r="D28501">
        <v>637500</v>
      </c>
      <c r="E28501">
        <v>3993420</v>
      </c>
      <c r="F28501" s="4">
        <f t="shared" si="445"/>
        <v>1543640</v>
      </c>
    </row>
    <row r="28502" spans="1:6" x14ac:dyDescent="0.3">
      <c r="A28502" t="s">
        <v>28784</v>
      </c>
      <c r="B28502">
        <v>0</v>
      </c>
      <c r="C28502">
        <v>260000</v>
      </c>
      <c r="D28502">
        <v>0</v>
      </c>
      <c r="E28502">
        <v>386000</v>
      </c>
      <c r="F28502" s="4">
        <f t="shared" si="445"/>
        <v>215333.33333333334</v>
      </c>
    </row>
    <row r="28503" spans="1:6" x14ac:dyDescent="0.3">
      <c r="A28503" t="s">
        <v>28785</v>
      </c>
      <c r="B28503">
        <v>660200</v>
      </c>
      <c r="C28503">
        <v>1902580</v>
      </c>
      <c r="D28503">
        <v>0</v>
      </c>
      <c r="E28503">
        <v>1011100</v>
      </c>
      <c r="F28503" s="4">
        <f t="shared" si="445"/>
        <v>971226.66666666663</v>
      </c>
    </row>
    <row r="28504" spans="1:6" x14ac:dyDescent="0.3">
      <c r="A28504" t="s">
        <v>28786</v>
      </c>
      <c r="B28504">
        <v>2040900</v>
      </c>
      <c r="C28504">
        <v>0</v>
      </c>
      <c r="D28504">
        <v>0</v>
      </c>
      <c r="E28504">
        <v>820000</v>
      </c>
      <c r="F28504" s="4">
        <f t="shared" si="445"/>
        <v>273333.33333333331</v>
      </c>
    </row>
    <row r="28505" spans="1:6" x14ac:dyDescent="0.3">
      <c r="A28505" t="s">
        <v>28787</v>
      </c>
      <c r="B28505">
        <v>0</v>
      </c>
      <c r="C28505">
        <v>2369680</v>
      </c>
      <c r="D28505">
        <v>2569940</v>
      </c>
      <c r="E28505">
        <v>2467300</v>
      </c>
      <c r="F28505" s="4">
        <f t="shared" si="445"/>
        <v>2468973.3333333335</v>
      </c>
    </row>
    <row r="28506" spans="1:6" x14ac:dyDescent="0.3">
      <c r="A28506" t="s">
        <v>28788</v>
      </c>
      <c r="B28506">
        <v>256000</v>
      </c>
      <c r="C28506">
        <v>0</v>
      </c>
      <c r="D28506">
        <v>0</v>
      </c>
      <c r="E28506">
        <v>0</v>
      </c>
      <c r="F28506" s="4">
        <f t="shared" si="445"/>
        <v>0</v>
      </c>
    </row>
    <row r="28507" spans="1:6" x14ac:dyDescent="0.3">
      <c r="A28507" t="s">
        <v>28789</v>
      </c>
      <c r="B28507">
        <v>0</v>
      </c>
      <c r="C28507">
        <v>823200</v>
      </c>
      <c r="D28507">
        <v>0</v>
      </c>
      <c r="E28507">
        <v>0</v>
      </c>
      <c r="F28507" s="4">
        <f t="shared" si="445"/>
        <v>274400</v>
      </c>
    </row>
    <row r="28508" spans="1:6" x14ac:dyDescent="0.3">
      <c r="A28508" t="s">
        <v>28790</v>
      </c>
      <c r="B28508">
        <v>935500</v>
      </c>
      <c r="C28508">
        <v>0</v>
      </c>
      <c r="D28508">
        <v>0</v>
      </c>
      <c r="E28508">
        <v>0</v>
      </c>
      <c r="F28508" s="4">
        <f t="shared" si="445"/>
        <v>0</v>
      </c>
    </row>
    <row r="28509" spans="1:6" x14ac:dyDescent="0.3">
      <c r="A28509" t="s">
        <v>28791</v>
      </c>
      <c r="B28509">
        <v>0</v>
      </c>
      <c r="C28509">
        <v>600000</v>
      </c>
      <c r="D28509">
        <v>578760</v>
      </c>
      <c r="E28509">
        <v>370000</v>
      </c>
      <c r="F28509" s="4">
        <f t="shared" si="445"/>
        <v>516253.33333333331</v>
      </c>
    </row>
    <row r="28510" spans="1:6" x14ac:dyDescent="0.3">
      <c r="A28510" t="s">
        <v>28792</v>
      </c>
      <c r="B28510">
        <v>0</v>
      </c>
      <c r="C28510">
        <v>0</v>
      </c>
      <c r="D28510">
        <v>944400</v>
      </c>
      <c r="E28510">
        <v>1067090</v>
      </c>
      <c r="F28510" s="4">
        <f t="shared" si="445"/>
        <v>670496.66666666663</v>
      </c>
    </row>
    <row r="28511" spans="1:6" x14ac:dyDescent="0.3">
      <c r="A28511" t="s">
        <v>276</v>
      </c>
      <c r="B28511">
        <v>3813920</v>
      </c>
      <c r="C28511">
        <v>0</v>
      </c>
      <c r="D28511">
        <v>2415160</v>
      </c>
      <c r="E28511">
        <v>2148450</v>
      </c>
      <c r="F28511" s="4">
        <f t="shared" si="445"/>
        <v>1521203.3333333333</v>
      </c>
    </row>
    <row r="28512" spans="1:6" x14ac:dyDescent="0.3">
      <c r="A28512" t="s">
        <v>28793</v>
      </c>
      <c r="B28512">
        <v>0</v>
      </c>
      <c r="C28512">
        <v>0</v>
      </c>
      <c r="D28512">
        <v>592000</v>
      </c>
      <c r="E28512">
        <v>2244420</v>
      </c>
      <c r="F28512" s="4">
        <f t="shared" si="445"/>
        <v>945473.33333333337</v>
      </c>
    </row>
    <row r="28513" spans="1:6" x14ac:dyDescent="0.3">
      <c r="A28513" t="s">
        <v>28794</v>
      </c>
      <c r="B28513">
        <v>264600</v>
      </c>
      <c r="C28513">
        <v>0</v>
      </c>
      <c r="D28513">
        <v>370000</v>
      </c>
      <c r="E28513">
        <v>1035460</v>
      </c>
      <c r="F28513" s="4">
        <f t="shared" si="445"/>
        <v>468486.66666666669</v>
      </c>
    </row>
    <row r="28514" spans="1:6" x14ac:dyDescent="0.3">
      <c r="A28514" t="s">
        <v>28795</v>
      </c>
      <c r="B28514">
        <v>0</v>
      </c>
      <c r="C28514">
        <v>765300</v>
      </c>
      <c r="D28514">
        <v>281190</v>
      </c>
      <c r="E28514">
        <v>1429800</v>
      </c>
      <c r="F28514" s="4">
        <f t="shared" si="445"/>
        <v>825430</v>
      </c>
    </row>
    <row r="28515" spans="1:6" x14ac:dyDescent="0.3">
      <c r="A28515" t="s">
        <v>28796</v>
      </c>
      <c r="B28515">
        <v>0</v>
      </c>
      <c r="C28515">
        <v>2063880</v>
      </c>
      <c r="D28515">
        <v>0</v>
      </c>
      <c r="E28515">
        <v>2245760</v>
      </c>
      <c r="F28515" s="4">
        <f t="shared" si="445"/>
        <v>1436546.6666666667</v>
      </c>
    </row>
    <row r="28516" spans="1:6" x14ac:dyDescent="0.3">
      <c r="A28516" t="s">
        <v>28797</v>
      </c>
      <c r="B28516">
        <v>0</v>
      </c>
      <c r="C28516">
        <v>597970</v>
      </c>
      <c r="D28516">
        <v>0</v>
      </c>
      <c r="E28516">
        <v>0</v>
      </c>
      <c r="F28516" s="4">
        <f t="shared" si="445"/>
        <v>199323.33333333334</v>
      </c>
    </row>
    <row r="28517" spans="1:6" x14ac:dyDescent="0.3">
      <c r="A28517" t="s">
        <v>28798</v>
      </c>
      <c r="B28517">
        <v>0</v>
      </c>
      <c r="C28517">
        <v>0</v>
      </c>
      <c r="D28517">
        <v>786970</v>
      </c>
      <c r="E28517">
        <v>0</v>
      </c>
      <c r="F28517" s="4">
        <f t="shared" si="445"/>
        <v>262323.33333333331</v>
      </c>
    </row>
    <row r="28518" spans="1:6" x14ac:dyDescent="0.3">
      <c r="A28518" t="s">
        <v>28799</v>
      </c>
      <c r="B28518">
        <v>1831910</v>
      </c>
      <c r="C28518">
        <v>0</v>
      </c>
      <c r="D28518">
        <v>0</v>
      </c>
      <c r="E28518">
        <v>180180</v>
      </c>
      <c r="F28518" s="4">
        <f t="shared" si="445"/>
        <v>60060</v>
      </c>
    </row>
    <row r="28519" spans="1:6" x14ac:dyDescent="0.3">
      <c r="A28519" t="s">
        <v>28800</v>
      </c>
      <c r="B28519">
        <v>610000</v>
      </c>
      <c r="C28519">
        <v>0</v>
      </c>
      <c r="D28519">
        <v>0</v>
      </c>
      <c r="E28519">
        <v>832020</v>
      </c>
      <c r="F28519" s="4">
        <f t="shared" si="445"/>
        <v>277340</v>
      </c>
    </row>
    <row r="28520" spans="1:6" x14ac:dyDescent="0.3">
      <c r="A28520" t="s">
        <v>28801</v>
      </c>
      <c r="B28520">
        <v>0</v>
      </c>
      <c r="C28520">
        <v>1225000</v>
      </c>
      <c r="D28520">
        <v>764400</v>
      </c>
      <c r="E28520">
        <v>1264900</v>
      </c>
      <c r="F28520" s="4">
        <f t="shared" si="445"/>
        <v>1084766.6666666667</v>
      </c>
    </row>
    <row r="28521" spans="1:6" x14ac:dyDescent="0.3">
      <c r="A28521" t="s">
        <v>28802</v>
      </c>
      <c r="B28521">
        <v>0</v>
      </c>
      <c r="C28521">
        <v>230000</v>
      </c>
      <c r="D28521">
        <v>0</v>
      </c>
      <c r="E28521">
        <v>0</v>
      </c>
      <c r="F28521" s="4">
        <f t="shared" si="445"/>
        <v>76666.666666666672</v>
      </c>
    </row>
    <row r="28522" spans="1:6" x14ac:dyDescent="0.3">
      <c r="A28522" t="s">
        <v>28803</v>
      </c>
      <c r="B28522">
        <v>0</v>
      </c>
      <c r="C28522">
        <v>0</v>
      </c>
      <c r="D28522">
        <v>1036960</v>
      </c>
      <c r="E28522">
        <v>0</v>
      </c>
      <c r="F28522" s="4">
        <f t="shared" si="445"/>
        <v>345653.33333333331</v>
      </c>
    </row>
    <row r="28523" spans="1:6" x14ac:dyDescent="0.3">
      <c r="A28523" t="s">
        <v>28804</v>
      </c>
      <c r="B28523">
        <v>0</v>
      </c>
      <c r="C28523">
        <v>1530620</v>
      </c>
      <c r="D28523">
        <v>0</v>
      </c>
      <c r="E28523">
        <v>1683500</v>
      </c>
      <c r="F28523" s="4">
        <f t="shared" si="445"/>
        <v>1071373.3333333333</v>
      </c>
    </row>
    <row r="28524" spans="1:6" x14ac:dyDescent="0.3">
      <c r="A28524" t="s">
        <v>28805</v>
      </c>
      <c r="B28524">
        <v>0</v>
      </c>
      <c r="C28524">
        <v>2092000</v>
      </c>
      <c r="D28524">
        <v>0</v>
      </c>
      <c r="E28524">
        <v>2318800</v>
      </c>
      <c r="F28524" s="4">
        <f t="shared" si="445"/>
        <v>1470266.6666666667</v>
      </c>
    </row>
    <row r="28525" spans="1:6" x14ac:dyDescent="0.3">
      <c r="A28525" t="s">
        <v>28806</v>
      </c>
      <c r="B28525">
        <v>0</v>
      </c>
      <c r="C28525">
        <v>2049880</v>
      </c>
      <c r="D28525">
        <v>228000</v>
      </c>
      <c r="E28525">
        <v>1390000</v>
      </c>
      <c r="F28525" s="4">
        <f t="shared" si="445"/>
        <v>1222626.6666666667</v>
      </c>
    </row>
    <row r="28526" spans="1:6" x14ac:dyDescent="0.3">
      <c r="A28526" t="s">
        <v>28807</v>
      </c>
      <c r="B28526">
        <v>658000</v>
      </c>
      <c r="C28526">
        <v>0</v>
      </c>
      <c r="D28526">
        <v>0</v>
      </c>
      <c r="E28526">
        <v>0</v>
      </c>
      <c r="F28526" s="4">
        <f t="shared" si="445"/>
        <v>0</v>
      </c>
    </row>
    <row r="28527" spans="1:6" x14ac:dyDescent="0.3">
      <c r="A28527" t="s">
        <v>28808</v>
      </c>
      <c r="B28527">
        <v>0</v>
      </c>
      <c r="C28527">
        <v>1343840</v>
      </c>
      <c r="D28527">
        <v>0</v>
      </c>
      <c r="E28527">
        <v>0</v>
      </c>
      <c r="F28527" s="4">
        <f t="shared" si="445"/>
        <v>447946.66666666669</v>
      </c>
    </row>
    <row r="28528" spans="1:6" x14ac:dyDescent="0.3">
      <c r="A28528" t="s">
        <v>28809</v>
      </c>
      <c r="B28528">
        <v>0</v>
      </c>
      <c r="C28528">
        <v>0</v>
      </c>
      <c r="D28528">
        <v>2417300</v>
      </c>
      <c r="E28528">
        <v>2355700</v>
      </c>
      <c r="F28528" s="4">
        <f t="shared" si="445"/>
        <v>1591000</v>
      </c>
    </row>
    <row r="28529" spans="1:6" x14ac:dyDescent="0.3">
      <c r="A28529" t="s">
        <v>28810</v>
      </c>
      <c r="B28529">
        <v>0</v>
      </c>
      <c r="C28529">
        <v>0</v>
      </c>
      <c r="D28529">
        <v>1184620</v>
      </c>
      <c r="E28529">
        <v>0</v>
      </c>
      <c r="F28529" s="4">
        <f t="shared" si="445"/>
        <v>394873.33333333331</v>
      </c>
    </row>
    <row r="28530" spans="1:6" x14ac:dyDescent="0.3">
      <c r="A28530" t="s">
        <v>28811</v>
      </c>
      <c r="B28530">
        <v>0</v>
      </c>
      <c r="C28530">
        <v>0</v>
      </c>
      <c r="D28530">
        <v>687340</v>
      </c>
      <c r="E28530">
        <v>0</v>
      </c>
      <c r="F28530" s="4">
        <f t="shared" si="445"/>
        <v>229113.33333333334</v>
      </c>
    </row>
    <row r="28531" spans="1:6" x14ac:dyDescent="0.3">
      <c r="A28531" t="s">
        <v>28812</v>
      </c>
      <c r="B28531">
        <v>0</v>
      </c>
      <c r="C28531">
        <v>0</v>
      </c>
      <c r="D28531">
        <v>1480000</v>
      </c>
      <c r="E28531">
        <v>0</v>
      </c>
      <c r="F28531" s="4">
        <f t="shared" si="445"/>
        <v>493333.33333333331</v>
      </c>
    </row>
    <row r="28532" spans="1:6" x14ac:dyDescent="0.3">
      <c r="A28532" t="s">
        <v>28813</v>
      </c>
      <c r="B28532">
        <v>0</v>
      </c>
      <c r="C28532">
        <v>0</v>
      </c>
      <c r="D28532">
        <v>491400</v>
      </c>
      <c r="E28532">
        <v>273000</v>
      </c>
      <c r="F28532" s="4">
        <f t="shared" si="445"/>
        <v>254800</v>
      </c>
    </row>
    <row r="28533" spans="1:6" x14ac:dyDescent="0.3">
      <c r="A28533" t="s">
        <v>28814</v>
      </c>
      <c r="B28533">
        <v>913640</v>
      </c>
      <c r="C28533">
        <v>0</v>
      </c>
      <c r="D28533">
        <v>0</v>
      </c>
      <c r="E28533">
        <v>0</v>
      </c>
      <c r="F28533" s="4">
        <f t="shared" si="445"/>
        <v>0</v>
      </c>
    </row>
    <row r="28534" spans="1:6" x14ac:dyDescent="0.3">
      <c r="A28534" t="s">
        <v>346</v>
      </c>
      <c r="B28534">
        <v>1490000</v>
      </c>
      <c r="C28534">
        <v>0</v>
      </c>
      <c r="D28534">
        <v>1346600</v>
      </c>
      <c r="E28534">
        <v>1113840</v>
      </c>
      <c r="F28534" s="4">
        <f t="shared" si="445"/>
        <v>820146.66666666663</v>
      </c>
    </row>
    <row r="28535" spans="1:6" x14ac:dyDescent="0.3">
      <c r="A28535" t="s">
        <v>28815</v>
      </c>
      <c r="B28535">
        <v>690000</v>
      </c>
      <c r="C28535">
        <v>0</v>
      </c>
      <c r="D28535">
        <v>0</v>
      </c>
      <c r="E28535">
        <v>864500</v>
      </c>
      <c r="F28535" s="4">
        <f t="shared" si="445"/>
        <v>288166.66666666669</v>
      </c>
    </row>
    <row r="28536" spans="1:6" x14ac:dyDescent="0.3">
      <c r="A28536" t="s">
        <v>28816</v>
      </c>
      <c r="B28536">
        <v>0</v>
      </c>
      <c r="C28536">
        <v>1468370</v>
      </c>
      <c r="D28536">
        <v>0</v>
      </c>
      <c r="E28536">
        <v>1202800</v>
      </c>
      <c r="F28536" s="4">
        <f t="shared" si="445"/>
        <v>890390</v>
      </c>
    </row>
    <row r="28537" spans="1:6" x14ac:dyDescent="0.3">
      <c r="A28537" t="s">
        <v>28817</v>
      </c>
      <c r="B28537">
        <v>0</v>
      </c>
      <c r="C28537">
        <v>970060</v>
      </c>
      <c r="D28537">
        <v>0</v>
      </c>
      <c r="E28537">
        <v>402000</v>
      </c>
      <c r="F28537" s="4">
        <f t="shared" si="445"/>
        <v>457353.33333333331</v>
      </c>
    </row>
    <row r="28538" spans="1:6" x14ac:dyDescent="0.3">
      <c r="A28538" t="s">
        <v>28818</v>
      </c>
      <c r="B28538">
        <v>1344500</v>
      </c>
      <c r="C28538">
        <v>0</v>
      </c>
      <c r="D28538">
        <v>0</v>
      </c>
      <c r="E28538">
        <v>0</v>
      </c>
      <c r="F28538" s="4">
        <f t="shared" si="445"/>
        <v>0</v>
      </c>
    </row>
    <row r="28539" spans="1:6" x14ac:dyDescent="0.3">
      <c r="A28539" t="s">
        <v>28819</v>
      </c>
      <c r="B28539">
        <v>0</v>
      </c>
      <c r="C28539">
        <v>230000</v>
      </c>
      <c r="D28539">
        <v>0</v>
      </c>
      <c r="E28539">
        <v>313750</v>
      </c>
      <c r="F28539" s="4">
        <f t="shared" si="445"/>
        <v>181250</v>
      </c>
    </row>
    <row r="28540" spans="1:6" x14ac:dyDescent="0.3">
      <c r="A28540" t="s">
        <v>28820</v>
      </c>
      <c r="B28540">
        <v>0</v>
      </c>
      <c r="C28540">
        <v>0</v>
      </c>
      <c r="D28540">
        <v>3006000</v>
      </c>
      <c r="E28540">
        <v>1590000</v>
      </c>
      <c r="F28540" s="4">
        <f t="shared" si="445"/>
        <v>1532000</v>
      </c>
    </row>
    <row r="28541" spans="1:6" x14ac:dyDescent="0.3">
      <c r="A28541" t="s">
        <v>28821</v>
      </c>
      <c r="B28541">
        <v>0</v>
      </c>
      <c r="C28541">
        <v>0</v>
      </c>
      <c r="D28541">
        <v>264000</v>
      </c>
      <c r="E28541">
        <v>0</v>
      </c>
      <c r="F28541" s="4">
        <f t="shared" si="445"/>
        <v>88000</v>
      </c>
    </row>
    <row r="28542" spans="1:6" x14ac:dyDescent="0.3">
      <c r="A28542" t="s">
        <v>28822</v>
      </c>
      <c r="B28542">
        <v>0</v>
      </c>
      <c r="C28542">
        <v>0</v>
      </c>
      <c r="D28542">
        <v>1179260</v>
      </c>
      <c r="E28542">
        <v>569480</v>
      </c>
      <c r="F28542" s="4">
        <f t="shared" si="445"/>
        <v>582913.33333333337</v>
      </c>
    </row>
    <row r="28543" spans="1:6" x14ac:dyDescent="0.3">
      <c r="A28543" t="s">
        <v>28823</v>
      </c>
      <c r="B28543">
        <v>0</v>
      </c>
      <c r="C28543">
        <v>230000</v>
      </c>
      <c r="D28543">
        <v>0</v>
      </c>
      <c r="E28543">
        <v>234600</v>
      </c>
      <c r="F28543" s="4">
        <f t="shared" si="445"/>
        <v>154866.66666666666</v>
      </c>
    </row>
    <row r="28544" spans="1:6" x14ac:dyDescent="0.3">
      <c r="A28544" t="s">
        <v>28824</v>
      </c>
      <c r="B28544">
        <v>568900</v>
      </c>
      <c r="C28544">
        <v>0</v>
      </c>
      <c r="D28544">
        <v>0</v>
      </c>
      <c r="E28544">
        <v>1371780</v>
      </c>
      <c r="F28544" s="4">
        <f t="shared" si="445"/>
        <v>457260</v>
      </c>
    </row>
    <row r="28545" spans="1:6" x14ac:dyDescent="0.3">
      <c r="A28545" t="s">
        <v>28825</v>
      </c>
      <c r="B28545">
        <v>0</v>
      </c>
      <c r="C28545">
        <v>0</v>
      </c>
      <c r="D28545">
        <v>682500</v>
      </c>
      <c r="E28545">
        <v>0</v>
      </c>
      <c r="F28545" s="4">
        <f t="shared" si="445"/>
        <v>227500</v>
      </c>
    </row>
    <row r="28546" spans="1:6" x14ac:dyDescent="0.3">
      <c r="A28546" t="s">
        <v>28826</v>
      </c>
      <c r="B28546">
        <v>210210</v>
      </c>
      <c r="C28546">
        <v>0</v>
      </c>
      <c r="D28546">
        <v>0</v>
      </c>
      <c r="E28546">
        <v>0</v>
      </c>
      <c r="F28546" s="4">
        <f t="shared" si="445"/>
        <v>0</v>
      </c>
    </row>
    <row r="28547" spans="1:6" x14ac:dyDescent="0.3">
      <c r="A28547" t="s">
        <v>28827</v>
      </c>
      <c r="B28547">
        <v>0</v>
      </c>
      <c r="C28547">
        <v>0</v>
      </c>
      <c r="D28547">
        <v>1386840</v>
      </c>
      <c r="E28547">
        <v>0</v>
      </c>
      <c r="F28547" s="4">
        <f t="shared" ref="F28547:F28610" si="446">SUM(C28547:E28547)/3</f>
        <v>462280</v>
      </c>
    </row>
    <row r="28548" spans="1:6" x14ac:dyDescent="0.3">
      <c r="A28548" t="s">
        <v>28828</v>
      </c>
      <c r="B28548">
        <v>0</v>
      </c>
      <c r="C28548">
        <v>1550400</v>
      </c>
      <c r="D28548">
        <v>0</v>
      </c>
      <c r="E28548">
        <v>453280</v>
      </c>
      <c r="F28548" s="4">
        <f t="shared" si="446"/>
        <v>667893.33333333337</v>
      </c>
    </row>
    <row r="28549" spans="1:6" x14ac:dyDescent="0.3">
      <c r="A28549" t="s">
        <v>28829</v>
      </c>
      <c r="B28549">
        <v>0</v>
      </c>
      <c r="C28549">
        <v>0</v>
      </c>
      <c r="D28549">
        <v>678000</v>
      </c>
      <c r="E28549">
        <v>914600</v>
      </c>
      <c r="F28549" s="4">
        <f t="shared" si="446"/>
        <v>530866.66666666663</v>
      </c>
    </row>
    <row r="28550" spans="1:6" x14ac:dyDescent="0.3">
      <c r="A28550" t="s">
        <v>28830</v>
      </c>
      <c r="B28550">
        <v>0</v>
      </c>
      <c r="C28550">
        <v>0</v>
      </c>
      <c r="D28550">
        <v>947860</v>
      </c>
      <c r="E28550">
        <v>0</v>
      </c>
      <c r="F28550" s="4">
        <f t="shared" si="446"/>
        <v>315953.33333333331</v>
      </c>
    </row>
    <row r="28551" spans="1:6" x14ac:dyDescent="0.3">
      <c r="A28551" t="s">
        <v>28831</v>
      </c>
      <c r="B28551">
        <v>0</v>
      </c>
      <c r="C28551">
        <v>0</v>
      </c>
      <c r="D28551">
        <v>944340</v>
      </c>
      <c r="E28551">
        <v>0</v>
      </c>
      <c r="F28551" s="4">
        <f t="shared" si="446"/>
        <v>314780</v>
      </c>
    </row>
    <row r="28552" spans="1:6" x14ac:dyDescent="0.3">
      <c r="A28552" t="s">
        <v>28832</v>
      </c>
      <c r="B28552">
        <v>1179400</v>
      </c>
      <c r="C28552">
        <v>0</v>
      </c>
      <c r="D28552">
        <v>0</v>
      </c>
      <c r="E28552">
        <v>450560</v>
      </c>
      <c r="F28552" s="4">
        <f t="shared" si="446"/>
        <v>150186.66666666666</v>
      </c>
    </row>
    <row r="28553" spans="1:6" x14ac:dyDescent="0.3">
      <c r="A28553" t="s">
        <v>28833</v>
      </c>
      <c r="B28553">
        <v>0</v>
      </c>
      <c r="C28553">
        <v>486900</v>
      </c>
      <c r="D28553">
        <v>0</v>
      </c>
      <c r="E28553">
        <v>1276000</v>
      </c>
      <c r="F28553" s="4">
        <f t="shared" si="446"/>
        <v>587633.33333333337</v>
      </c>
    </row>
    <row r="28554" spans="1:6" x14ac:dyDescent="0.3">
      <c r="A28554" t="s">
        <v>28834</v>
      </c>
      <c r="B28554">
        <v>0</v>
      </c>
      <c r="C28554">
        <v>500500</v>
      </c>
      <c r="D28554">
        <v>0</v>
      </c>
      <c r="E28554">
        <v>0</v>
      </c>
      <c r="F28554" s="4">
        <f t="shared" si="446"/>
        <v>166833.33333333334</v>
      </c>
    </row>
    <row r="28555" spans="1:6" x14ac:dyDescent="0.3">
      <c r="A28555" t="s">
        <v>28835</v>
      </c>
      <c r="B28555">
        <v>0</v>
      </c>
      <c r="C28555">
        <v>0</v>
      </c>
      <c r="D28555">
        <v>723450</v>
      </c>
      <c r="E28555">
        <v>1193500</v>
      </c>
      <c r="F28555" s="4">
        <f t="shared" si="446"/>
        <v>638983.33333333337</v>
      </c>
    </row>
    <row r="28556" spans="1:6" x14ac:dyDescent="0.3">
      <c r="A28556" t="s">
        <v>28836</v>
      </c>
      <c r="B28556">
        <v>1615510</v>
      </c>
      <c r="C28556">
        <v>0</v>
      </c>
      <c r="D28556">
        <v>0</v>
      </c>
      <c r="E28556">
        <v>0</v>
      </c>
      <c r="F28556" s="4">
        <f t="shared" si="446"/>
        <v>0</v>
      </c>
    </row>
    <row r="28557" spans="1:6" x14ac:dyDescent="0.3">
      <c r="A28557" t="s">
        <v>28837</v>
      </c>
      <c r="B28557">
        <v>0</v>
      </c>
      <c r="C28557">
        <v>0</v>
      </c>
      <c r="D28557">
        <v>274820</v>
      </c>
      <c r="E28557">
        <v>0</v>
      </c>
      <c r="F28557" s="4">
        <f t="shared" si="446"/>
        <v>91606.666666666672</v>
      </c>
    </row>
    <row r="28558" spans="1:6" x14ac:dyDescent="0.3">
      <c r="A28558" t="s">
        <v>28838</v>
      </c>
      <c r="B28558">
        <v>0</v>
      </c>
      <c r="C28558">
        <v>0</v>
      </c>
      <c r="D28558">
        <v>1213600</v>
      </c>
      <c r="E28558">
        <v>0</v>
      </c>
      <c r="F28558" s="4">
        <f t="shared" si="446"/>
        <v>404533.33333333331</v>
      </c>
    </row>
    <row r="28559" spans="1:6" x14ac:dyDescent="0.3">
      <c r="A28559" t="s">
        <v>28839</v>
      </c>
      <c r="B28559">
        <v>0</v>
      </c>
      <c r="C28559">
        <v>0</v>
      </c>
      <c r="D28559">
        <v>1356660</v>
      </c>
      <c r="E28559">
        <v>0</v>
      </c>
      <c r="F28559" s="4">
        <f t="shared" si="446"/>
        <v>452220</v>
      </c>
    </row>
    <row r="28560" spans="1:6" x14ac:dyDescent="0.3">
      <c r="A28560" t="s">
        <v>28840</v>
      </c>
      <c r="B28560">
        <v>903390</v>
      </c>
      <c r="C28560">
        <v>0</v>
      </c>
      <c r="D28560">
        <v>0</v>
      </c>
      <c r="E28560">
        <v>724200</v>
      </c>
      <c r="F28560" s="4">
        <f t="shared" si="446"/>
        <v>241400</v>
      </c>
    </row>
    <row r="28561" spans="1:6" x14ac:dyDescent="0.3">
      <c r="A28561" t="s">
        <v>28841</v>
      </c>
      <c r="B28561">
        <v>0</v>
      </c>
      <c r="C28561">
        <v>3241360</v>
      </c>
      <c r="D28561">
        <v>0</v>
      </c>
      <c r="E28561">
        <v>1728580</v>
      </c>
      <c r="F28561" s="4">
        <f t="shared" si="446"/>
        <v>1656646.6666666667</v>
      </c>
    </row>
    <row r="28562" spans="1:6" x14ac:dyDescent="0.3">
      <c r="A28562" t="s">
        <v>28842</v>
      </c>
      <c r="B28562">
        <v>1710870</v>
      </c>
      <c r="C28562">
        <v>0</v>
      </c>
      <c r="D28562">
        <v>0</v>
      </c>
      <c r="E28562">
        <v>3191990</v>
      </c>
      <c r="F28562" s="4">
        <f t="shared" si="446"/>
        <v>1063996.6666666667</v>
      </c>
    </row>
    <row r="28563" spans="1:6" x14ac:dyDescent="0.3">
      <c r="A28563" t="s">
        <v>28843</v>
      </c>
      <c r="B28563">
        <v>0</v>
      </c>
      <c r="C28563">
        <v>256000</v>
      </c>
      <c r="D28563">
        <v>0</v>
      </c>
      <c r="E28563">
        <v>678560</v>
      </c>
      <c r="F28563" s="4">
        <f t="shared" si="446"/>
        <v>311520</v>
      </c>
    </row>
    <row r="28564" spans="1:6" x14ac:dyDescent="0.3">
      <c r="A28564" t="s">
        <v>28844</v>
      </c>
      <c r="B28564">
        <v>0</v>
      </c>
      <c r="C28564">
        <v>0</v>
      </c>
      <c r="D28564">
        <v>1158500</v>
      </c>
      <c r="E28564">
        <v>0</v>
      </c>
      <c r="F28564" s="4">
        <f t="shared" si="446"/>
        <v>386166.66666666669</v>
      </c>
    </row>
    <row r="28565" spans="1:6" x14ac:dyDescent="0.3">
      <c r="A28565" t="s">
        <v>28845</v>
      </c>
      <c r="B28565">
        <v>0</v>
      </c>
      <c r="C28565">
        <v>720720</v>
      </c>
      <c r="D28565">
        <v>0</v>
      </c>
      <c r="E28565">
        <v>481440</v>
      </c>
      <c r="F28565" s="4">
        <f t="shared" si="446"/>
        <v>400720</v>
      </c>
    </row>
    <row r="28566" spans="1:6" x14ac:dyDescent="0.3">
      <c r="A28566" t="s">
        <v>28846</v>
      </c>
      <c r="B28566">
        <v>0</v>
      </c>
      <c r="C28566">
        <v>1014020</v>
      </c>
      <c r="D28566">
        <v>1138600</v>
      </c>
      <c r="E28566">
        <v>820000</v>
      </c>
      <c r="F28566" s="4">
        <f t="shared" si="446"/>
        <v>990873.33333333337</v>
      </c>
    </row>
    <row r="28567" spans="1:6" x14ac:dyDescent="0.3">
      <c r="A28567" t="s">
        <v>28847</v>
      </c>
      <c r="B28567">
        <v>700000</v>
      </c>
      <c r="C28567">
        <v>0</v>
      </c>
      <c r="D28567">
        <v>0</v>
      </c>
      <c r="E28567">
        <v>0</v>
      </c>
      <c r="F28567" s="4">
        <f t="shared" si="446"/>
        <v>0</v>
      </c>
    </row>
    <row r="28568" spans="1:6" x14ac:dyDescent="0.3">
      <c r="A28568" t="s">
        <v>28848</v>
      </c>
      <c r="B28568">
        <v>1584200</v>
      </c>
      <c r="C28568">
        <v>0</v>
      </c>
      <c r="D28568">
        <v>2626800</v>
      </c>
      <c r="E28568">
        <v>6124680</v>
      </c>
      <c r="F28568" s="4">
        <f t="shared" si="446"/>
        <v>2917160</v>
      </c>
    </row>
    <row r="28569" spans="1:6" x14ac:dyDescent="0.3">
      <c r="A28569" t="s">
        <v>28849</v>
      </c>
      <c r="B28569">
        <v>0</v>
      </c>
      <c r="C28569">
        <v>0</v>
      </c>
      <c r="D28569">
        <v>964960</v>
      </c>
      <c r="E28569">
        <v>0</v>
      </c>
      <c r="F28569" s="4">
        <f t="shared" si="446"/>
        <v>321653.33333333331</v>
      </c>
    </row>
    <row r="28570" spans="1:6" x14ac:dyDescent="0.3">
      <c r="A28570" t="s">
        <v>28850</v>
      </c>
      <c r="B28570">
        <v>0</v>
      </c>
      <c r="C28570">
        <v>0</v>
      </c>
      <c r="D28570">
        <v>2504320</v>
      </c>
      <c r="E28570">
        <v>2049000</v>
      </c>
      <c r="F28570" s="4">
        <f t="shared" si="446"/>
        <v>1517773.3333333333</v>
      </c>
    </row>
    <row r="28571" spans="1:6" x14ac:dyDescent="0.3">
      <c r="A28571" t="s">
        <v>948</v>
      </c>
      <c r="B28571">
        <v>0</v>
      </c>
      <c r="C28571">
        <v>606060</v>
      </c>
      <c r="D28571">
        <v>0</v>
      </c>
      <c r="E28571">
        <v>0</v>
      </c>
      <c r="F28571" s="4">
        <f t="shared" si="446"/>
        <v>202020</v>
      </c>
    </row>
    <row r="28572" spans="1:6" x14ac:dyDescent="0.3">
      <c r="A28572" t="s">
        <v>28851</v>
      </c>
      <c r="B28572">
        <v>0</v>
      </c>
      <c r="C28572">
        <v>152880</v>
      </c>
      <c r="D28572">
        <v>906580</v>
      </c>
      <c r="E28572">
        <v>636219</v>
      </c>
      <c r="F28572" s="4">
        <f t="shared" si="446"/>
        <v>565226.33333333337</v>
      </c>
    </row>
    <row r="28573" spans="1:6" x14ac:dyDescent="0.3">
      <c r="A28573" t="s">
        <v>371</v>
      </c>
      <c r="B28573">
        <v>0</v>
      </c>
      <c r="C28573">
        <v>561100</v>
      </c>
      <c r="D28573">
        <v>234600</v>
      </c>
      <c r="E28573">
        <v>1110430</v>
      </c>
      <c r="F28573" s="4">
        <f t="shared" si="446"/>
        <v>635376.66666666663</v>
      </c>
    </row>
    <row r="28574" spans="1:6" x14ac:dyDescent="0.3">
      <c r="A28574" t="s">
        <v>28852</v>
      </c>
      <c r="B28574">
        <v>647680</v>
      </c>
      <c r="C28574">
        <v>740000</v>
      </c>
      <c r="D28574">
        <v>0</v>
      </c>
      <c r="E28574">
        <v>0</v>
      </c>
      <c r="F28574" s="4">
        <f t="shared" si="446"/>
        <v>246666.66666666666</v>
      </c>
    </row>
    <row r="28575" spans="1:6" x14ac:dyDescent="0.3">
      <c r="A28575" t="s">
        <v>28853</v>
      </c>
      <c r="B28575">
        <v>1054200</v>
      </c>
      <c r="C28575">
        <v>0</v>
      </c>
      <c r="D28575">
        <v>1491490</v>
      </c>
      <c r="E28575">
        <v>1070400</v>
      </c>
      <c r="F28575" s="4">
        <f t="shared" si="446"/>
        <v>853963.33333333337</v>
      </c>
    </row>
    <row r="28576" spans="1:6" x14ac:dyDescent="0.3">
      <c r="A28576" t="s">
        <v>28854</v>
      </c>
      <c r="B28576">
        <v>0</v>
      </c>
      <c r="C28576">
        <v>0</v>
      </c>
      <c r="D28576">
        <v>3399680</v>
      </c>
      <c r="E28576">
        <v>1174000</v>
      </c>
      <c r="F28576" s="4">
        <f t="shared" si="446"/>
        <v>1524560</v>
      </c>
    </row>
    <row r="28577" spans="1:6" x14ac:dyDescent="0.3">
      <c r="A28577" t="s">
        <v>28855</v>
      </c>
      <c r="B28577">
        <v>0</v>
      </c>
      <c r="C28577">
        <v>0</v>
      </c>
      <c r="D28577">
        <v>1613430</v>
      </c>
      <c r="E28577">
        <v>0</v>
      </c>
      <c r="F28577" s="4">
        <f t="shared" si="446"/>
        <v>537810</v>
      </c>
    </row>
    <row r="28578" spans="1:6" x14ac:dyDescent="0.3">
      <c r="A28578" t="s">
        <v>28856</v>
      </c>
      <c r="B28578">
        <v>0</v>
      </c>
      <c r="C28578">
        <v>740000</v>
      </c>
      <c r="D28578">
        <v>0</v>
      </c>
      <c r="E28578">
        <v>0</v>
      </c>
      <c r="F28578" s="4">
        <f t="shared" si="446"/>
        <v>246666.66666666666</v>
      </c>
    </row>
    <row r="28579" spans="1:6" x14ac:dyDescent="0.3">
      <c r="A28579" t="s">
        <v>28857</v>
      </c>
      <c r="B28579">
        <v>0</v>
      </c>
      <c r="C28579">
        <v>2368830</v>
      </c>
      <c r="D28579">
        <v>0</v>
      </c>
      <c r="E28579">
        <v>1935780</v>
      </c>
      <c r="F28579" s="4">
        <f t="shared" si="446"/>
        <v>1434870</v>
      </c>
    </row>
    <row r="28580" spans="1:6" x14ac:dyDescent="0.3">
      <c r="A28580" t="s">
        <v>28858</v>
      </c>
      <c r="B28580">
        <v>0</v>
      </c>
      <c r="C28580">
        <v>171990</v>
      </c>
      <c r="D28580">
        <v>0</v>
      </c>
      <c r="E28580">
        <v>0</v>
      </c>
      <c r="F28580" s="4">
        <f t="shared" si="446"/>
        <v>57330</v>
      </c>
    </row>
    <row r="28581" spans="1:6" x14ac:dyDescent="0.3">
      <c r="A28581" t="s">
        <v>28859</v>
      </c>
      <c r="B28581">
        <v>0</v>
      </c>
      <c r="C28581">
        <v>0</v>
      </c>
      <c r="D28581">
        <v>1075440</v>
      </c>
      <c r="E28581">
        <v>711620</v>
      </c>
      <c r="F28581" s="4">
        <f t="shared" si="446"/>
        <v>595686.66666666663</v>
      </c>
    </row>
    <row r="28582" spans="1:6" x14ac:dyDescent="0.3">
      <c r="A28582" t="s">
        <v>28860</v>
      </c>
      <c r="B28582">
        <v>478660</v>
      </c>
      <c r="C28582">
        <v>0</v>
      </c>
      <c r="D28582">
        <v>0</v>
      </c>
      <c r="E28582">
        <v>1004800</v>
      </c>
      <c r="F28582" s="4">
        <f t="shared" si="446"/>
        <v>334933.33333333331</v>
      </c>
    </row>
    <row r="28583" spans="1:6" x14ac:dyDescent="0.3">
      <c r="A28583" t="s">
        <v>28861</v>
      </c>
      <c r="B28583">
        <v>0</v>
      </c>
      <c r="C28583">
        <v>0</v>
      </c>
      <c r="D28583">
        <v>1223420</v>
      </c>
      <c r="E28583">
        <v>1247610</v>
      </c>
      <c r="F28583" s="4">
        <f t="shared" si="446"/>
        <v>823676.66666666663</v>
      </c>
    </row>
    <row r="28584" spans="1:6" x14ac:dyDescent="0.3">
      <c r="A28584" t="s">
        <v>28862</v>
      </c>
      <c r="B28584">
        <v>350000</v>
      </c>
      <c r="C28584">
        <v>0</v>
      </c>
      <c r="D28584">
        <v>0</v>
      </c>
      <c r="E28584">
        <v>1023000</v>
      </c>
      <c r="F28584" s="4">
        <f t="shared" si="446"/>
        <v>341000</v>
      </c>
    </row>
    <row r="28585" spans="1:6" x14ac:dyDescent="0.3">
      <c r="A28585" t="s">
        <v>28863</v>
      </c>
      <c r="B28585">
        <v>0</v>
      </c>
      <c r="C28585">
        <v>3034290</v>
      </c>
      <c r="D28585">
        <v>0</v>
      </c>
      <c r="E28585">
        <v>2114750</v>
      </c>
      <c r="F28585" s="4">
        <f t="shared" si="446"/>
        <v>1716346.6666666667</v>
      </c>
    </row>
    <row r="28586" spans="1:6" x14ac:dyDescent="0.3">
      <c r="A28586" t="s">
        <v>28864</v>
      </c>
      <c r="B28586">
        <v>0</v>
      </c>
      <c r="C28586">
        <v>0</v>
      </c>
      <c r="D28586">
        <v>7173970</v>
      </c>
      <c r="E28586">
        <v>5325420</v>
      </c>
      <c r="F28586" s="4">
        <f t="shared" si="446"/>
        <v>4166463.3333333335</v>
      </c>
    </row>
    <row r="28587" spans="1:6" x14ac:dyDescent="0.3">
      <c r="A28587" t="s">
        <v>28865</v>
      </c>
      <c r="B28587">
        <v>0</v>
      </c>
      <c r="C28587">
        <v>0</v>
      </c>
      <c r="D28587">
        <v>1279140</v>
      </c>
      <c r="E28587">
        <v>522340</v>
      </c>
      <c r="F28587" s="4">
        <f t="shared" si="446"/>
        <v>600493.33333333337</v>
      </c>
    </row>
    <row r="28588" spans="1:6" x14ac:dyDescent="0.3">
      <c r="A28588" t="s">
        <v>28866</v>
      </c>
      <c r="B28588">
        <v>0</v>
      </c>
      <c r="C28588">
        <v>0</v>
      </c>
      <c r="D28588">
        <v>234600</v>
      </c>
      <c r="E28588">
        <v>0</v>
      </c>
      <c r="F28588" s="4">
        <f t="shared" si="446"/>
        <v>78200</v>
      </c>
    </row>
    <row r="28589" spans="1:6" x14ac:dyDescent="0.3">
      <c r="A28589" t="s">
        <v>28867</v>
      </c>
      <c r="B28589">
        <v>0</v>
      </c>
      <c r="C28589">
        <v>1331250</v>
      </c>
      <c r="D28589">
        <v>860240</v>
      </c>
      <c r="E28589">
        <v>1254560</v>
      </c>
      <c r="F28589" s="4">
        <f t="shared" si="446"/>
        <v>1148683.3333333333</v>
      </c>
    </row>
    <row r="28590" spans="1:6" x14ac:dyDescent="0.3">
      <c r="A28590" t="s">
        <v>28868</v>
      </c>
      <c r="B28590">
        <v>0</v>
      </c>
      <c r="C28590">
        <v>0</v>
      </c>
      <c r="D28590">
        <v>1213760</v>
      </c>
      <c r="E28590">
        <v>601510</v>
      </c>
      <c r="F28590" s="4">
        <f t="shared" si="446"/>
        <v>605090</v>
      </c>
    </row>
    <row r="28591" spans="1:6" x14ac:dyDescent="0.3">
      <c r="A28591" t="s">
        <v>28869</v>
      </c>
      <c r="B28591">
        <v>0</v>
      </c>
      <c r="C28591">
        <v>0</v>
      </c>
      <c r="D28591">
        <v>1455100</v>
      </c>
      <c r="E28591">
        <v>282100</v>
      </c>
      <c r="F28591" s="4">
        <f t="shared" si="446"/>
        <v>579066.66666666663</v>
      </c>
    </row>
    <row r="28592" spans="1:6" x14ac:dyDescent="0.3">
      <c r="A28592" t="s">
        <v>28870</v>
      </c>
      <c r="B28592">
        <v>0</v>
      </c>
      <c r="C28592">
        <v>740000</v>
      </c>
      <c r="D28592">
        <v>0</v>
      </c>
      <c r="E28592">
        <v>0</v>
      </c>
      <c r="F28592" s="4">
        <f t="shared" si="446"/>
        <v>246666.66666666666</v>
      </c>
    </row>
    <row r="28593" spans="1:6" x14ac:dyDescent="0.3">
      <c r="A28593" t="s">
        <v>28871</v>
      </c>
      <c r="B28593">
        <v>0</v>
      </c>
      <c r="C28593">
        <v>0</v>
      </c>
      <c r="D28593">
        <v>740120</v>
      </c>
      <c r="E28593">
        <v>730730</v>
      </c>
      <c r="F28593" s="4">
        <f t="shared" si="446"/>
        <v>490283.33333333331</v>
      </c>
    </row>
    <row r="28594" spans="1:6" x14ac:dyDescent="0.3">
      <c r="A28594" t="s">
        <v>28872</v>
      </c>
      <c r="B28594">
        <v>0</v>
      </c>
      <c r="C28594">
        <v>0</v>
      </c>
      <c r="D28594">
        <v>300300</v>
      </c>
      <c r="E28594">
        <v>0</v>
      </c>
      <c r="F28594" s="4">
        <f t="shared" si="446"/>
        <v>100100</v>
      </c>
    </row>
    <row r="28595" spans="1:6" x14ac:dyDescent="0.3">
      <c r="A28595" t="s">
        <v>28873</v>
      </c>
      <c r="B28595">
        <v>0</v>
      </c>
      <c r="C28595">
        <v>826700</v>
      </c>
      <c r="D28595">
        <v>0</v>
      </c>
      <c r="E28595">
        <v>0</v>
      </c>
      <c r="F28595" s="4">
        <f t="shared" si="446"/>
        <v>275566.66666666669</v>
      </c>
    </row>
    <row r="28596" spans="1:6" x14ac:dyDescent="0.3">
      <c r="A28596" t="s">
        <v>28874</v>
      </c>
      <c r="B28596">
        <v>0</v>
      </c>
      <c r="C28596">
        <v>0</v>
      </c>
      <c r="D28596">
        <v>923080</v>
      </c>
      <c r="E28596">
        <v>1339050</v>
      </c>
      <c r="F28596" s="4">
        <f t="shared" si="446"/>
        <v>754043.33333333337</v>
      </c>
    </row>
    <row r="28597" spans="1:6" x14ac:dyDescent="0.3">
      <c r="A28597" t="s">
        <v>28875</v>
      </c>
      <c r="B28597">
        <v>0</v>
      </c>
      <c r="C28597">
        <v>0</v>
      </c>
      <c r="D28597">
        <v>929580</v>
      </c>
      <c r="E28597">
        <v>0</v>
      </c>
      <c r="F28597" s="4">
        <f t="shared" si="446"/>
        <v>309860</v>
      </c>
    </row>
    <row r="28598" spans="1:6" x14ac:dyDescent="0.3">
      <c r="A28598" t="s">
        <v>28876</v>
      </c>
      <c r="B28598">
        <v>0</v>
      </c>
      <c r="C28598">
        <v>612000</v>
      </c>
      <c r="D28598">
        <v>0</v>
      </c>
      <c r="E28598">
        <v>0</v>
      </c>
      <c r="F28598" s="4">
        <f t="shared" si="446"/>
        <v>204000</v>
      </c>
    </row>
    <row r="28599" spans="1:6" x14ac:dyDescent="0.3">
      <c r="A28599" t="s">
        <v>28877</v>
      </c>
      <c r="B28599">
        <v>0</v>
      </c>
      <c r="C28599">
        <v>0</v>
      </c>
      <c r="D28599">
        <v>370000</v>
      </c>
      <c r="E28599">
        <v>234000</v>
      </c>
      <c r="F28599" s="4">
        <f t="shared" si="446"/>
        <v>201333.33333333334</v>
      </c>
    </row>
    <row r="28600" spans="1:6" x14ac:dyDescent="0.3">
      <c r="A28600" t="s">
        <v>28878</v>
      </c>
      <c r="B28600">
        <v>0</v>
      </c>
      <c r="C28600">
        <v>1480000</v>
      </c>
      <c r="D28600">
        <v>0</v>
      </c>
      <c r="E28600">
        <v>402000</v>
      </c>
      <c r="F28600" s="4">
        <f t="shared" si="446"/>
        <v>627333.33333333337</v>
      </c>
    </row>
    <row r="28601" spans="1:6" x14ac:dyDescent="0.3">
      <c r="A28601" t="s">
        <v>28879</v>
      </c>
      <c r="B28601">
        <v>0</v>
      </c>
      <c r="C28601">
        <v>0</v>
      </c>
      <c r="D28601">
        <v>1368640</v>
      </c>
      <c r="E28601">
        <v>0</v>
      </c>
      <c r="F28601" s="4">
        <f t="shared" si="446"/>
        <v>456213.33333333331</v>
      </c>
    </row>
    <row r="28602" spans="1:6" x14ac:dyDescent="0.3">
      <c r="A28602" t="s">
        <v>28880</v>
      </c>
      <c r="B28602">
        <v>0</v>
      </c>
      <c r="C28602">
        <v>2629380</v>
      </c>
      <c r="D28602">
        <v>0</v>
      </c>
      <c r="E28602">
        <v>0</v>
      </c>
      <c r="F28602" s="4">
        <f t="shared" si="446"/>
        <v>876460</v>
      </c>
    </row>
    <row r="28603" spans="1:6" x14ac:dyDescent="0.3">
      <c r="A28603" t="s">
        <v>28881</v>
      </c>
      <c r="B28603">
        <v>0</v>
      </c>
      <c r="C28603">
        <v>382200</v>
      </c>
      <c r="D28603">
        <v>2127680</v>
      </c>
      <c r="E28603">
        <v>0</v>
      </c>
      <c r="F28603" s="4">
        <f t="shared" si="446"/>
        <v>836626.66666666663</v>
      </c>
    </row>
    <row r="28604" spans="1:6" x14ac:dyDescent="0.3">
      <c r="A28604" t="s">
        <v>28882</v>
      </c>
      <c r="B28604">
        <v>626000</v>
      </c>
      <c r="C28604">
        <v>0</v>
      </c>
      <c r="D28604">
        <v>0</v>
      </c>
      <c r="E28604">
        <v>535080</v>
      </c>
      <c r="F28604" s="4">
        <f t="shared" si="446"/>
        <v>178360</v>
      </c>
    </row>
    <row r="28605" spans="1:6" x14ac:dyDescent="0.3">
      <c r="A28605" t="s">
        <v>28883</v>
      </c>
      <c r="B28605">
        <v>0</v>
      </c>
      <c r="C28605">
        <v>2126000</v>
      </c>
      <c r="D28605">
        <v>0</v>
      </c>
      <c r="E28605">
        <v>402000</v>
      </c>
      <c r="F28605" s="4">
        <f t="shared" si="446"/>
        <v>842666.66666666663</v>
      </c>
    </row>
    <row r="28606" spans="1:6" x14ac:dyDescent="0.3">
      <c r="A28606" t="s">
        <v>28884</v>
      </c>
      <c r="B28606">
        <v>0</v>
      </c>
      <c r="C28606">
        <v>730500</v>
      </c>
      <c r="D28606">
        <v>0</v>
      </c>
      <c r="E28606">
        <v>0</v>
      </c>
      <c r="F28606" s="4">
        <f t="shared" si="446"/>
        <v>243500</v>
      </c>
    </row>
    <row r="28607" spans="1:6" x14ac:dyDescent="0.3">
      <c r="A28607" t="s">
        <v>28885</v>
      </c>
      <c r="B28607">
        <v>0</v>
      </c>
      <c r="C28607">
        <v>0</v>
      </c>
      <c r="D28607">
        <v>1086540</v>
      </c>
      <c r="E28607">
        <v>598780</v>
      </c>
      <c r="F28607" s="4">
        <f t="shared" si="446"/>
        <v>561773.33333333337</v>
      </c>
    </row>
    <row r="28608" spans="1:6" x14ac:dyDescent="0.3">
      <c r="A28608" t="s">
        <v>28886</v>
      </c>
      <c r="B28608">
        <v>0</v>
      </c>
      <c r="C28608">
        <v>0</v>
      </c>
      <c r="D28608">
        <v>234600</v>
      </c>
      <c r="E28608">
        <v>1632540</v>
      </c>
      <c r="F28608" s="4">
        <f t="shared" si="446"/>
        <v>622380</v>
      </c>
    </row>
    <row r="28609" spans="1:6" x14ac:dyDescent="0.3">
      <c r="A28609" t="s">
        <v>28887</v>
      </c>
      <c r="B28609">
        <v>0</v>
      </c>
      <c r="C28609">
        <v>740510</v>
      </c>
      <c r="D28609">
        <v>0</v>
      </c>
      <c r="E28609">
        <v>0</v>
      </c>
      <c r="F28609" s="4">
        <f t="shared" si="446"/>
        <v>246836.66666666666</v>
      </c>
    </row>
    <row r="28610" spans="1:6" x14ac:dyDescent="0.3">
      <c r="A28610" t="s">
        <v>28888</v>
      </c>
      <c r="B28610">
        <v>2236040</v>
      </c>
      <c r="C28610">
        <v>0</v>
      </c>
      <c r="D28610">
        <v>0</v>
      </c>
      <c r="E28610">
        <v>0</v>
      </c>
      <c r="F28610" s="4">
        <f t="shared" si="446"/>
        <v>0</v>
      </c>
    </row>
    <row r="28611" spans="1:6" x14ac:dyDescent="0.3">
      <c r="A28611" t="s">
        <v>28889</v>
      </c>
      <c r="B28611">
        <v>0</v>
      </c>
      <c r="C28611">
        <v>587860</v>
      </c>
      <c r="D28611">
        <v>0</v>
      </c>
      <c r="E28611">
        <v>0</v>
      </c>
      <c r="F28611" s="4">
        <f t="shared" ref="F28611:F28674" si="447">SUM(C28611:E28611)/3</f>
        <v>195953.33333333334</v>
      </c>
    </row>
    <row r="28612" spans="1:6" x14ac:dyDescent="0.3">
      <c r="A28612" t="s">
        <v>28890</v>
      </c>
      <c r="B28612">
        <v>1728420</v>
      </c>
      <c r="C28612">
        <v>0</v>
      </c>
      <c r="D28612">
        <v>0</v>
      </c>
      <c r="E28612">
        <v>0</v>
      </c>
      <c r="F28612" s="4">
        <f t="shared" si="447"/>
        <v>0</v>
      </c>
    </row>
    <row r="28613" spans="1:6" x14ac:dyDescent="0.3">
      <c r="A28613" t="s">
        <v>28891</v>
      </c>
      <c r="B28613">
        <v>635000</v>
      </c>
      <c r="C28613">
        <v>0</v>
      </c>
      <c r="D28613">
        <v>0</v>
      </c>
      <c r="E28613">
        <v>837390</v>
      </c>
      <c r="F28613" s="4">
        <f t="shared" si="447"/>
        <v>279130</v>
      </c>
    </row>
    <row r="28614" spans="1:6" x14ac:dyDescent="0.3">
      <c r="A28614" t="s">
        <v>28892</v>
      </c>
      <c r="B28614">
        <v>2176950</v>
      </c>
      <c r="C28614">
        <v>2820540</v>
      </c>
      <c r="D28614">
        <v>2061240</v>
      </c>
      <c r="E28614">
        <v>2063820</v>
      </c>
      <c r="F28614" s="4">
        <f t="shared" si="447"/>
        <v>2315200</v>
      </c>
    </row>
    <row r="28615" spans="1:6" x14ac:dyDescent="0.3">
      <c r="A28615" t="s">
        <v>28893</v>
      </c>
      <c r="B28615">
        <v>0</v>
      </c>
      <c r="C28615">
        <v>0</v>
      </c>
      <c r="D28615">
        <v>906400</v>
      </c>
      <c r="E28615">
        <v>0</v>
      </c>
      <c r="F28615" s="4">
        <f t="shared" si="447"/>
        <v>302133.33333333331</v>
      </c>
    </row>
    <row r="28616" spans="1:6" x14ac:dyDescent="0.3">
      <c r="A28616" t="s">
        <v>28894</v>
      </c>
      <c r="B28616">
        <v>0</v>
      </c>
      <c r="C28616">
        <v>1029890</v>
      </c>
      <c r="D28616">
        <v>0</v>
      </c>
      <c r="E28616">
        <v>0</v>
      </c>
      <c r="F28616" s="4">
        <f t="shared" si="447"/>
        <v>343296.66666666669</v>
      </c>
    </row>
    <row r="28617" spans="1:6" x14ac:dyDescent="0.3">
      <c r="A28617" t="s">
        <v>28895</v>
      </c>
      <c r="B28617">
        <v>1093820</v>
      </c>
      <c r="C28617">
        <v>0</v>
      </c>
      <c r="D28617">
        <v>0</v>
      </c>
      <c r="E28617">
        <v>0</v>
      </c>
      <c r="F28617" s="4">
        <f t="shared" si="447"/>
        <v>0</v>
      </c>
    </row>
    <row r="28618" spans="1:6" x14ac:dyDescent="0.3">
      <c r="A28618" t="s">
        <v>28896</v>
      </c>
      <c r="B28618">
        <v>655300</v>
      </c>
      <c r="C28618">
        <v>546000</v>
      </c>
      <c r="D28618">
        <v>0</v>
      </c>
      <c r="E28618">
        <v>497920</v>
      </c>
      <c r="F28618" s="4">
        <f t="shared" si="447"/>
        <v>347973.33333333331</v>
      </c>
    </row>
    <row r="28619" spans="1:6" x14ac:dyDescent="0.3">
      <c r="A28619" t="s">
        <v>28897</v>
      </c>
      <c r="B28619">
        <v>0</v>
      </c>
      <c r="C28619">
        <v>0</v>
      </c>
      <c r="D28619">
        <v>571140</v>
      </c>
      <c r="E28619">
        <v>0</v>
      </c>
      <c r="F28619" s="4">
        <f t="shared" si="447"/>
        <v>190380</v>
      </c>
    </row>
    <row r="28620" spans="1:6" x14ac:dyDescent="0.3">
      <c r="A28620" t="s">
        <v>28898</v>
      </c>
      <c r="B28620">
        <v>0</v>
      </c>
      <c r="C28620">
        <v>1489510</v>
      </c>
      <c r="D28620">
        <v>0</v>
      </c>
      <c r="E28620">
        <v>1343330</v>
      </c>
      <c r="F28620" s="4">
        <f t="shared" si="447"/>
        <v>944280</v>
      </c>
    </row>
    <row r="28621" spans="1:6" x14ac:dyDescent="0.3">
      <c r="A28621" t="s">
        <v>28899</v>
      </c>
      <c r="B28621">
        <v>0</v>
      </c>
      <c r="C28621">
        <v>0</v>
      </c>
      <c r="D28621">
        <v>618650</v>
      </c>
      <c r="E28621">
        <v>0</v>
      </c>
      <c r="F28621" s="4">
        <f t="shared" si="447"/>
        <v>206216.66666666666</v>
      </c>
    </row>
    <row r="28622" spans="1:6" x14ac:dyDescent="0.3">
      <c r="A28622" t="s">
        <v>28900</v>
      </c>
      <c r="B28622">
        <v>0</v>
      </c>
      <c r="C28622">
        <v>0</v>
      </c>
      <c r="D28622">
        <v>2323840</v>
      </c>
      <c r="E28622">
        <v>1038600</v>
      </c>
      <c r="F28622" s="4">
        <f t="shared" si="447"/>
        <v>1120813.3333333333</v>
      </c>
    </row>
    <row r="28623" spans="1:6" x14ac:dyDescent="0.3">
      <c r="A28623" t="s">
        <v>28901</v>
      </c>
      <c r="B28623">
        <v>0</v>
      </c>
      <c r="C28623">
        <v>0</v>
      </c>
      <c r="D28623">
        <v>9285110</v>
      </c>
      <c r="E28623">
        <v>3291440</v>
      </c>
      <c r="F28623" s="4">
        <f t="shared" si="447"/>
        <v>4192183.3333333335</v>
      </c>
    </row>
    <row r="28624" spans="1:6" x14ac:dyDescent="0.3">
      <c r="A28624" t="s">
        <v>28902</v>
      </c>
      <c r="B28624">
        <v>0</v>
      </c>
      <c r="C28624">
        <v>693500</v>
      </c>
      <c r="D28624">
        <v>0</v>
      </c>
      <c r="E28624">
        <v>1448060</v>
      </c>
      <c r="F28624" s="4">
        <f t="shared" si="447"/>
        <v>713853.33333333337</v>
      </c>
    </row>
    <row r="28625" spans="1:6" x14ac:dyDescent="0.3">
      <c r="A28625" t="s">
        <v>28903</v>
      </c>
      <c r="B28625">
        <v>0</v>
      </c>
      <c r="C28625">
        <v>0</v>
      </c>
      <c r="D28625">
        <v>705250</v>
      </c>
      <c r="E28625">
        <v>0</v>
      </c>
      <c r="F28625" s="4">
        <f t="shared" si="447"/>
        <v>235083.33333333334</v>
      </c>
    </row>
    <row r="28626" spans="1:6" x14ac:dyDescent="0.3">
      <c r="A28626" t="s">
        <v>28904</v>
      </c>
      <c r="B28626">
        <v>358900</v>
      </c>
      <c r="C28626">
        <v>740000</v>
      </c>
      <c r="D28626">
        <v>0</v>
      </c>
      <c r="E28626">
        <v>3393950</v>
      </c>
      <c r="F28626" s="4">
        <f t="shared" si="447"/>
        <v>1377983.3333333333</v>
      </c>
    </row>
    <row r="28627" spans="1:6" x14ac:dyDescent="0.3">
      <c r="A28627" t="s">
        <v>28905</v>
      </c>
      <c r="B28627">
        <v>1466920</v>
      </c>
      <c r="C28627">
        <v>0</v>
      </c>
      <c r="D28627">
        <v>0</v>
      </c>
      <c r="E28627">
        <v>1173900</v>
      </c>
      <c r="F28627" s="4">
        <f t="shared" si="447"/>
        <v>391300</v>
      </c>
    </row>
    <row r="28628" spans="1:6" x14ac:dyDescent="0.3">
      <c r="A28628" t="s">
        <v>28906</v>
      </c>
      <c r="B28628">
        <v>0</v>
      </c>
      <c r="C28628">
        <v>1810440</v>
      </c>
      <c r="D28628">
        <v>0</v>
      </c>
      <c r="E28628">
        <v>344600</v>
      </c>
      <c r="F28628" s="4">
        <f t="shared" si="447"/>
        <v>718346.66666666663</v>
      </c>
    </row>
    <row r="28629" spans="1:6" x14ac:dyDescent="0.3">
      <c r="A28629" t="s">
        <v>28907</v>
      </c>
      <c r="B28629">
        <v>0</v>
      </c>
      <c r="C28629">
        <v>4424450</v>
      </c>
      <c r="D28629">
        <v>0</v>
      </c>
      <c r="E28629">
        <v>410000</v>
      </c>
      <c r="F28629" s="4">
        <f t="shared" si="447"/>
        <v>1611483.3333333333</v>
      </c>
    </row>
    <row r="28630" spans="1:6" x14ac:dyDescent="0.3">
      <c r="A28630" t="s">
        <v>28908</v>
      </c>
      <c r="B28630">
        <v>0</v>
      </c>
      <c r="C28630">
        <v>453200</v>
      </c>
      <c r="D28630">
        <v>0</v>
      </c>
      <c r="E28630">
        <v>0</v>
      </c>
      <c r="F28630" s="4">
        <f t="shared" si="447"/>
        <v>151066.66666666666</v>
      </c>
    </row>
    <row r="28631" spans="1:6" x14ac:dyDescent="0.3">
      <c r="A28631" t="s">
        <v>28909</v>
      </c>
      <c r="B28631">
        <v>0</v>
      </c>
      <c r="C28631">
        <v>300300</v>
      </c>
      <c r="D28631">
        <v>0</v>
      </c>
      <c r="E28631">
        <v>0</v>
      </c>
      <c r="F28631" s="4">
        <f t="shared" si="447"/>
        <v>100100</v>
      </c>
    </row>
    <row r="28632" spans="1:6" x14ac:dyDescent="0.3">
      <c r="A28632" t="s">
        <v>28910</v>
      </c>
      <c r="B28632">
        <v>0</v>
      </c>
      <c r="C28632">
        <v>0</v>
      </c>
      <c r="D28632">
        <v>1072380</v>
      </c>
      <c r="E28632">
        <v>0</v>
      </c>
      <c r="F28632" s="4">
        <f t="shared" si="447"/>
        <v>357460</v>
      </c>
    </row>
    <row r="28633" spans="1:6" x14ac:dyDescent="0.3">
      <c r="A28633" t="s">
        <v>28911</v>
      </c>
      <c r="B28633">
        <v>0</v>
      </c>
      <c r="C28633">
        <v>0</v>
      </c>
      <c r="D28633">
        <v>3880800</v>
      </c>
      <c r="E28633">
        <v>2284000</v>
      </c>
      <c r="F28633" s="4">
        <f t="shared" si="447"/>
        <v>2054933.3333333333</v>
      </c>
    </row>
    <row r="28634" spans="1:6" x14ac:dyDescent="0.3">
      <c r="A28634" t="s">
        <v>28912</v>
      </c>
      <c r="B28634">
        <v>0</v>
      </c>
      <c r="C28634">
        <v>0</v>
      </c>
      <c r="D28634">
        <v>734190</v>
      </c>
      <c r="E28634">
        <v>0</v>
      </c>
      <c r="F28634" s="4">
        <f t="shared" si="447"/>
        <v>244730</v>
      </c>
    </row>
    <row r="28635" spans="1:6" x14ac:dyDescent="0.3">
      <c r="A28635" t="s">
        <v>28913</v>
      </c>
      <c r="B28635">
        <v>370000</v>
      </c>
      <c r="C28635">
        <v>0</v>
      </c>
      <c r="D28635">
        <v>0</v>
      </c>
      <c r="E28635">
        <v>0</v>
      </c>
      <c r="F28635" s="4">
        <f t="shared" si="447"/>
        <v>0</v>
      </c>
    </row>
    <row r="28636" spans="1:6" x14ac:dyDescent="0.3">
      <c r="A28636" t="s">
        <v>28914</v>
      </c>
      <c r="B28636">
        <v>0</v>
      </c>
      <c r="C28636">
        <v>1370180</v>
      </c>
      <c r="D28636">
        <v>0</v>
      </c>
      <c r="E28636">
        <v>1783800</v>
      </c>
      <c r="F28636" s="4">
        <f t="shared" si="447"/>
        <v>1051326.6666666667</v>
      </c>
    </row>
    <row r="28637" spans="1:6" x14ac:dyDescent="0.3">
      <c r="A28637" t="s">
        <v>28915</v>
      </c>
      <c r="B28637">
        <v>0</v>
      </c>
      <c r="C28637">
        <v>628810</v>
      </c>
      <c r="D28637">
        <v>0</v>
      </c>
      <c r="E28637">
        <v>402000</v>
      </c>
      <c r="F28637" s="4">
        <f t="shared" si="447"/>
        <v>343603.33333333331</v>
      </c>
    </row>
    <row r="28638" spans="1:6" x14ac:dyDescent="0.3">
      <c r="A28638" t="s">
        <v>28916</v>
      </c>
      <c r="B28638">
        <v>0</v>
      </c>
      <c r="C28638">
        <v>2123200</v>
      </c>
      <c r="D28638">
        <v>0</v>
      </c>
      <c r="E28638">
        <v>1812720</v>
      </c>
      <c r="F28638" s="4">
        <f t="shared" si="447"/>
        <v>1311973.3333333333</v>
      </c>
    </row>
    <row r="28639" spans="1:6" x14ac:dyDescent="0.3">
      <c r="A28639" t="s">
        <v>28917</v>
      </c>
      <c r="B28639">
        <v>2000180</v>
      </c>
      <c r="C28639">
        <v>0</v>
      </c>
      <c r="D28639">
        <v>0</v>
      </c>
      <c r="E28639">
        <v>0</v>
      </c>
      <c r="F28639" s="4">
        <f t="shared" si="447"/>
        <v>0</v>
      </c>
    </row>
    <row r="28640" spans="1:6" x14ac:dyDescent="0.3">
      <c r="A28640" t="s">
        <v>28918</v>
      </c>
      <c r="B28640">
        <v>0</v>
      </c>
      <c r="C28640">
        <v>0</v>
      </c>
      <c r="D28640">
        <v>2497680</v>
      </c>
      <c r="E28640">
        <v>0</v>
      </c>
      <c r="F28640" s="4">
        <f t="shared" si="447"/>
        <v>832560</v>
      </c>
    </row>
    <row r="28641" spans="1:6" x14ac:dyDescent="0.3">
      <c r="A28641" t="s">
        <v>28919</v>
      </c>
      <c r="B28641">
        <v>0</v>
      </c>
      <c r="C28641">
        <v>0</v>
      </c>
      <c r="D28641">
        <v>480300</v>
      </c>
      <c r="E28641">
        <v>0</v>
      </c>
      <c r="F28641" s="4">
        <f t="shared" si="447"/>
        <v>160100</v>
      </c>
    </row>
    <row r="28642" spans="1:6" x14ac:dyDescent="0.3">
      <c r="A28642" t="s">
        <v>28920</v>
      </c>
      <c r="B28642">
        <v>902720</v>
      </c>
      <c r="C28642">
        <v>0</v>
      </c>
      <c r="D28642">
        <v>0</v>
      </c>
      <c r="E28642">
        <v>0</v>
      </c>
      <c r="F28642" s="4">
        <f t="shared" si="447"/>
        <v>0</v>
      </c>
    </row>
    <row r="28643" spans="1:6" x14ac:dyDescent="0.3">
      <c r="A28643" t="s">
        <v>28921</v>
      </c>
      <c r="B28643">
        <v>453200</v>
      </c>
      <c r="C28643">
        <v>0</v>
      </c>
      <c r="D28643">
        <v>0</v>
      </c>
      <c r="E28643">
        <v>686660</v>
      </c>
      <c r="F28643" s="4">
        <f t="shared" si="447"/>
        <v>228886.66666666666</v>
      </c>
    </row>
    <row r="28644" spans="1:6" x14ac:dyDescent="0.3">
      <c r="A28644" t="s">
        <v>28922</v>
      </c>
      <c r="B28644">
        <v>411950</v>
      </c>
      <c r="C28644">
        <v>0</v>
      </c>
      <c r="D28644">
        <v>0</v>
      </c>
      <c r="E28644">
        <v>910000</v>
      </c>
      <c r="F28644" s="4">
        <f t="shared" si="447"/>
        <v>303333.33333333331</v>
      </c>
    </row>
    <row r="28645" spans="1:6" x14ac:dyDescent="0.3">
      <c r="A28645" t="s">
        <v>28923</v>
      </c>
      <c r="B28645">
        <v>0</v>
      </c>
      <c r="C28645">
        <v>910930</v>
      </c>
      <c r="D28645">
        <v>0</v>
      </c>
      <c r="E28645">
        <v>278460</v>
      </c>
      <c r="F28645" s="4">
        <f t="shared" si="447"/>
        <v>396463.33333333331</v>
      </c>
    </row>
    <row r="28646" spans="1:6" x14ac:dyDescent="0.3">
      <c r="A28646" t="s">
        <v>28924</v>
      </c>
      <c r="B28646">
        <v>370000</v>
      </c>
      <c r="C28646">
        <v>0</v>
      </c>
      <c r="D28646">
        <v>0</v>
      </c>
      <c r="E28646">
        <v>416880</v>
      </c>
      <c r="F28646" s="4">
        <f t="shared" si="447"/>
        <v>138960</v>
      </c>
    </row>
    <row r="28647" spans="1:6" x14ac:dyDescent="0.3">
      <c r="A28647" t="s">
        <v>28925</v>
      </c>
      <c r="B28647">
        <v>0</v>
      </c>
      <c r="C28647">
        <v>0</v>
      </c>
      <c r="D28647">
        <v>907090</v>
      </c>
      <c r="E28647">
        <v>591500</v>
      </c>
      <c r="F28647" s="4">
        <f t="shared" si="447"/>
        <v>499530</v>
      </c>
    </row>
    <row r="28648" spans="1:6" x14ac:dyDescent="0.3">
      <c r="A28648" t="s">
        <v>28926</v>
      </c>
      <c r="B28648">
        <v>0</v>
      </c>
      <c r="C28648">
        <v>788880</v>
      </c>
      <c r="D28648">
        <v>0</v>
      </c>
      <c r="E28648">
        <v>0</v>
      </c>
      <c r="F28648" s="4">
        <f t="shared" si="447"/>
        <v>262960</v>
      </c>
    </row>
    <row r="28649" spans="1:6" x14ac:dyDescent="0.3">
      <c r="A28649" t="s">
        <v>28927</v>
      </c>
      <c r="B28649">
        <v>0</v>
      </c>
      <c r="C28649">
        <v>0</v>
      </c>
      <c r="D28649">
        <v>458460</v>
      </c>
      <c r="E28649">
        <v>0</v>
      </c>
      <c r="F28649" s="4">
        <f t="shared" si="447"/>
        <v>152820</v>
      </c>
    </row>
    <row r="28650" spans="1:6" x14ac:dyDescent="0.3">
      <c r="A28650" t="s">
        <v>28928</v>
      </c>
      <c r="B28650">
        <v>0</v>
      </c>
      <c r="C28650">
        <v>1142050</v>
      </c>
      <c r="D28650">
        <v>0</v>
      </c>
      <c r="E28650">
        <v>1741530</v>
      </c>
      <c r="F28650" s="4">
        <f t="shared" si="447"/>
        <v>961193.33333333337</v>
      </c>
    </row>
    <row r="28651" spans="1:6" x14ac:dyDescent="0.3">
      <c r="A28651" t="s">
        <v>28929</v>
      </c>
      <c r="B28651">
        <v>0</v>
      </c>
      <c r="C28651">
        <v>0</v>
      </c>
      <c r="D28651">
        <v>311100</v>
      </c>
      <c r="E28651">
        <v>209300</v>
      </c>
      <c r="F28651" s="4">
        <f t="shared" si="447"/>
        <v>173466.66666666666</v>
      </c>
    </row>
    <row r="28652" spans="1:6" x14ac:dyDescent="0.3">
      <c r="A28652" t="s">
        <v>28930</v>
      </c>
      <c r="B28652">
        <v>1757000</v>
      </c>
      <c r="C28652">
        <v>0</v>
      </c>
      <c r="D28652">
        <v>0</v>
      </c>
      <c r="E28652">
        <v>1766280</v>
      </c>
      <c r="F28652" s="4">
        <f t="shared" si="447"/>
        <v>588760</v>
      </c>
    </row>
    <row r="28653" spans="1:6" x14ac:dyDescent="0.3">
      <c r="A28653" t="s">
        <v>28931</v>
      </c>
      <c r="B28653">
        <v>0</v>
      </c>
      <c r="C28653">
        <v>230000</v>
      </c>
      <c r="D28653">
        <v>0</v>
      </c>
      <c r="E28653">
        <v>455000</v>
      </c>
      <c r="F28653" s="4">
        <f t="shared" si="447"/>
        <v>228333.33333333334</v>
      </c>
    </row>
    <row r="28654" spans="1:6" x14ac:dyDescent="0.3">
      <c r="A28654" t="s">
        <v>28932</v>
      </c>
      <c r="B28654">
        <v>0</v>
      </c>
      <c r="C28654">
        <v>0</v>
      </c>
      <c r="D28654">
        <v>565920</v>
      </c>
      <c r="E28654">
        <v>0</v>
      </c>
      <c r="F28654" s="4">
        <f t="shared" si="447"/>
        <v>188640</v>
      </c>
    </row>
    <row r="28655" spans="1:6" x14ac:dyDescent="0.3">
      <c r="A28655" t="s">
        <v>28933</v>
      </c>
      <c r="B28655">
        <v>256000</v>
      </c>
      <c r="C28655">
        <v>0</v>
      </c>
      <c r="D28655">
        <v>0</v>
      </c>
      <c r="E28655">
        <v>1356560</v>
      </c>
      <c r="F28655" s="4">
        <f t="shared" si="447"/>
        <v>452186.66666666669</v>
      </c>
    </row>
    <row r="28656" spans="1:6" x14ac:dyDescent="0.3">
      <c r="A28656" t="s">
        <v>28934</v>
      </c>
      <c r="B28656">
        <v>784960</v>
      </c>
      <c r="C28656">
        <v>0</v>
      </c>
      <c r="D28656">
        <v>0</v>
      </c>
      <c r="E28656">
        <v>1378970</v>
      </c>
      <c r="F28656" s="4">
        <f t="shared" si="447"/>
        <v>459656.66666666669</v>
      </c>
    </row>
    <row r="28657" spans="1:6" x14ac:dyDescent="0.3">
      <c r="A28657" t="s">
        <v>28935</v>
      </c>
      <c r="B28657">
        <v>598920</v>
      </c>
      <c r="C28657">
        <v>0</v>
      </c>
      <c r="D28657">
        <v>0</v>
      </c>
      <c r="E28657">
        <v>0</v>
      </c>
      <c r="F28657" s="4">
        <f t="shared" si="447"/>
        <v>0</v>
      </c>
    </row>
    <row r="28658" spans="1:6" x14ac:dyDescent="0.3">
      <c r="A28658" t="s">
        <v>28936</v>
      </c>
      <c r="B28658">
        <v>0</v>
      </c>
      <c r="C28658">
        <v>886880</v>
      </c>
      <c r="D28658">
        <v>458640</v>
      </c>
      <c r="E28658">
        <v>0</v>
      </c>
      <c r="F28658" s="4">
        <f t="shared" si="447"/>
        <v>448506.66666666669</v>
      </c>
    </row>
    <row r="28659" spans="1:6" x14ac:dyDescent="0.3">
      <c r="A28659" t="s">
        <v>28937</v>
      </c>
      <c r="B28659">
        <v>0</v>
      </c>
      <c r="C28659">
        <v>1026480</v>
      </c>
      <c r="D28659">
        <v>0</v>
      </c>
      <c r="E28659">
        <v>1999360</v>
      </c>
      <c r="F28659" s="4">
        <f t="shared" si="447"/>
        <v>1008613.3333333334</v>
      </c>
    </row>
    <row r="28660" spans="1:6" x14ac:dyDescent="0.3">
      <c r="A28660" t="s">
        <v>28938</v>
      </c>
      <c r="B28660">
        <v>618800</v>
      </c>
      <c r="C28660">
        <v>0</v>
      </c>
      <c r="D28660">
        <v>0</v>
      </c>
      <c r="E28660">
        <v>859040</v>
      </c>
      <c r="F28660" s="4">
        <f t="shared" si="447"/>
        <v>286346.66666666669</v>
      </c>
    </row>
    <row r="28661" spans="1:6" x14ac:dyDescent="0.3">
      <c r="A28661" t="s">
        <v>28939</v>
      </c>
      <c r="B28661">
        <v>0</v>
      </c>
      <c r="C28661">
        <v>2157450</v>
      </c>
      <c r="D28661">
        <v>0</v>
      </c>
      <c r="E28661">
        <v>1874600</v>
      </c>
      <c r="F28661" s="4">
        <f t="shared" si="447"/>
        <v>1344016.6666666667</v>
      </c>
    </row>
    <row r="28662" spans="1:6" x14ac:dyDescent="0.3">
      <c r="A28662" t="s">
        <v>28940</v>
      </c>
      <c r="B28662">
        <v>596700</v>
      </c>
      <c r="C28662">
        <v>0</v>
      </c>
      <c r="D28662">
        <v>0</v>
      </c>
      <c r="E28662">
        <v>0</v>
      </c>
      <c r="F28662" s="4">
        <f t="shared" si="447"/>
        <v>0</v>
      </c>
    </row>
    <row r="28663" spans="1:6" x14ac:dyDescent="0.3">
      <c r="A28663" t="s">
        <v>859</v>
      </c>
      <c r="B28663">
        <v>0</v>
      </c>
      <c r="C28663">
        <v>0</v>
      </c>
      <c r="D28663">
        <v>1116570</v>
      </c>
      <c r="E28663">
        <v>708600</v>
      </c>
      <c r="F28663" s="4">
        <f t="shared" si="447"/>
        <v>608390</v>
      </c>
    </row>
    <row r="28664" spans="1:6" x14ac:dyDescent="0.3">
      <c r="A28664" t="s">
        <v>28941</v>
      </c>
      <c r="B28664">
        <v>0</v>
      </c>
      <c r="C28664">
        <v>229320</v>
      </c>
      <c r="D28664">
        <v>0</v>
      </c>
      <c r="E28664">
        <v>0</v>
      </c>
      <c r="F28664" s="4">
        <f t="shared" si="447"/>
        <v>76440</v>
      </c>
    </row>
    <row r="28665" spans="1:6" x14ac:dyDescent="0.3">
      <c r="A28665" t="s">
        <v>28942</v>
      </c>
      <c r="B28665">
        <v>2291070</v>
      </c>
      <c r="C28665">
        <v>0</v>
      </c>
      <c r="D28665">
        <v>0</v>
      </c>
      <c r="E28665">
        <v>0</v>
      </c>
      <c r="F28665" s="4">
        <f t="shared" si="447"/>
        <v>0</v>
      </c>
    </row>
    <row r="28666" spans="1:6" x14ac:dyDescent="0.3">
      <c r="A28666" t="s">
        <v>28943</v>
      </c>
      <c r="B28666">
        <v>0</v>
      </c>
      <c r="C28666">
        <v>0</v>
      </c>
      <c r="D28666">
        <v>458800</v>
      </c>
      <c r="E28666">
        <v>0</v>
      </c>
      <c r="F28666" s="4">
        <f t="shared" si="447"/>
        <v>152933.33333333334</v>
      </c>
    </row>
    <row r="28667" spans="1:6" x14ac:dyDescent="0.3">
      <c r="A28667" t="s">
        <v>28944</v>
      </c>
      <c r="B28667">
        <v>0</v>
      </c>
      <c r="C28667">
        <v>1061740</v>
      </c>
      <c r="D28667">
        <v>0</v>
      </c>
      <c r="E28667">
        <v>0</v>
      </c>
      <c r="F28667" s="4">
        <f t="shared" si="447"/>
        <v>353913.33333333331</v>
      </c>
    </row>
    <row r="28668" spans="1:6" x14ac:dyDescent="0.3">
      <c r="A28668" t="s">
        <v>28945</v>
      </c>
      <c r="B28668">
        <v>0</v>
      </c>
      <c r="C28668">
        <v>2079600</v>
      </c>
      <c r="D28668">
        <v>0</v>
      </c>
      <c r="E28668">
        <v>3175140</v>
      </c>
      <c r="F28668" s="4">
        <f t="shared" si="447"/>
        <v>1751580</v>
      </c>
    </row>
    <row r="28669" spans="1:6" x14ac:dyDescent="0.3">
      <c r="A28669" t="s">
        <v>28946</v>
      </c>
      <c r="B28669">
        <v>0</v>
      </c>
      <c r="C28669">
        <v>2009430</v>
      </c>
      <c r="D28669">
        <v>0</v>
      </c>
      <c r="E28669">
        <v>473200</v>
      </c>
      <c r="F28669" s="4">
        <f t="shared" si="447"/>
        <v>827543.33333333337</v>
      </c>
    </row>
    <row r="28670" spans="1:6" x14ac:dyDescent="0.3">
      <c r="A28670" t="s">
        <v>28947</v>
      </c>
      <c r="B28670">
        <v>891800</v>
      </c>
      <c r="C28670">
        <v>0</v>
      </c>
      <c r="D28670">
        <v>0</v>
      </c>
      <c r="E28670">
        <v>711400</v>
      </c>
      <c r="F28670" s="4">
        <f t="shared" si="447"/>
        <v>237133.33333333334</v>
      </c>
    </row>
    <row r="28671" spans="1:6" x14ac:dyDescent="0.3">
      <c r="A28671" t="s">
        <v>28948</v>
      </c>
      <c r="B28671">
        <v>0</v>
      </c>
      <c r="C28671">
        <v>0</v>
      </c>
      <c r="D28671">
        <v>397670</v>
      </c>
      <c r="E28671">
        <v>0</v>
      </c>
      <c r="F28671" s="4">
        <f t="shared" si="447"/>
        <v>132556.66666666666</v>
      </c>
    </row>
    <row r="28672" spans="1:6" x14ac:dyDescent="0.3">
      <c r="A28672" t="s">
        <v>28949</v>
      </c>
      <c r="B28672">
        <v>1093340</v>
      </c>
      <c r="C28672">
        <v>0</v>
      </c>
      <c r="D28672">
        <v>0</v>
      </c>
      <c r="E28672">
        <v>0</v>
      </c>
      <c r="F28672" s="4">
        <f t="shared" si="447"/>
        <v>0</v>
      </c>
    </row>
    <row r="28673" spans="1:6" x14ac:dyDescent="0.3">
      <c r="A28673" t="s">
        <v>28950</v>
      </c>
      <c r="B28673">
        <v>0</v>
      </c>
      <c r="C28673">
        <v>0</v>
      </c>
      <c r="D28673">
        <v>924560</v>
      </c>
      <c r="E28673">
        <v>0</v>
      </c>
      <c r="F28673" s="4">
        <f t="shared" si="447"/>
        <v>308186.66666666669</v>
      </c>
    </row>
    <row r="28674" spans="1:6" x14ac:dyDescent="0.3">
      <c r="A28674" t="s">
        <v>28951</v>
      </c>
      <c r="B28674">
        <v>764400</v>
      </c>
      <c r="C28674">
        <v>0</v>
      </c>
      <c r="D28674">
        <v>0</v>
      </c>
      <c r="E28674">
        <v>820000</v>
      </c>
      <c r="F28674" s="4">
        <f t="shared" si="447"/>
        <v>273333.33333333331</v>
      </c>
    </row>
    <row r="28675" spans="1:6" x14ac:dyDescent="0.3">
      <c r="A28675" t="s">
        <v>28952</v>
      </c>
      <c r="B28675">
        <v>0</v>
      </c>
      <c r="C28675">
        <v>0</v>
      </c>
      <c r="D28675">
        <v>583440</v>
      </c>
      <c r="E28675">
        <v>0</v>
      </c>
      <c r="F28675" s="4">
        <f t="shared" ref="F28675:F28738" si="448">SUM(C28675:E28675)/3</f>
        <v>194480</v>
      </c>
    </row>
    <row r="28676" spans="1:6" x14ac:dyDescent="0.3">
      <c r="A28676" t="s">
        <v>28953</v>
      </c>
      <c r="B28676">
        <v>0</v>
      </c>
      <c r="C28676">
        <v>0</v>
      </c>
      <c r="D28676">
        <v>2057000</v>
      </c>
      <c r="E28676">
        <v>2741200</v>
      </c>
      <c r="F28676" s="4">
        <f t="shared" si="448"/>
        <v>1599400</v>
      </c>
    </row>
    <row r="28677" spans="1:6" x14ac:dyDescent="0.3">
      <c r="A28677" t="s">
        <v>28954</v>
      </c>
      <c r="B28677">
        <v>0</v>
      </c>
      <c r="C28677">
        <v>0</v>
      </c>
      <c r="D28677">
        <v>2646760</v>
      </c>
      <c r="E28677">
        <v>0</v>
      </c>
      <c r="F28677" s="4">
        <f t="shared" si="448"/>
        <v>882253.33333333337</v>
      </c>
    </row>
    <row r="28678" spans="1:6" x14ac:dyDescent="0.3">
      <c r="A28678" t="s">
        <v>28955</v>
      </c>
      <c r="B28678">
        <v>0</v>
      </c>
      <c r="C28678">
        <v>0</v>
      </c>
      <c r="D28678">
        <v>1262990</v>
      </c>
      <c r="E28678">
        <v>0</v>
      </c>
      <c r="F28678" s="4">
        <f t="shared" si="448"/>
        <v>420996.66666666669</v>
      </c>
    </row>
    <row r="28679" spans="1:6" x14ac:dyDescent="0.3">
      <c r="A28679" t="s">
        <v>28956</v>
      </c>
      <c r="B28679">
        <v>0</v>
      </c>
      <c r="C28679">
        <v>0</v>
      </c>
      <c r="D28679">
        <v>1535170</v>
      </c>
      <c r="E28679">
        <v>0</v>
      </c>
      <c r="F28679" s="4">
        <f t="shared" si="448"/>
        <v>511723.33333333331</v>
      </c>
    </row>
    <row r="28680" spans="1:6" x14ac:dyDescent="0.3">
      <c r="A28680" t="s">
        <v>28957</v>
      </c>
      <c r="B28680">
        <v>1110000</v>
      </c>
      <c r="C28680">
        <v>0</v>
      </c>
      <c r="D28680">
        <v>0</v>
      </c>
      <c r="E28680">
        <v>0</v>
      </c>
      <c r="F28680" s="4">
        <f t="shared" si="448"/>
        <v>0</v>
      </c>
    </row>
    <row r="28681" spans="1:6" x14ac:dyDescent="0.3">
      <c r="A28681" t="s">
        <v>28958</v>
      </c>
      <c r="B28681">
        <v>0</v>
      </c>
      <c r="C28681">
        <v>0</v>
      </c>
      <c r="D28681">
        <v>502200</v>
      </c>
      <c r="E28681">
        <v>577100</v>
      </c>
      <c r="F28681" s="4">
        <f t="shared" si="448"/>
        <v>359766.66666666669</v>
      </c>
    </row>
    <row r="28682" spans="1:6" x14ac:dyDescent="0.3">
      <c r="A28682" t="s">
        <v>28959</v>
      </c>
      <c r="B28682">
        <v>499590</v>
      </c>
      <c r="C28682">
        <v>0</v>
      </c>
      <c r="D28682">
        <v>0</v>
      </c>
      <c r="E28682">
        <v>2365080</v>
      </c>
      <c r="F28682" s="4">
        <f t="shared" si="448"/>
        <v>788360</v>
      </c>
    </row>
    <row r="28683" spans="1:6" x14ac:dyDescent="0.3">
      <c r="A28683" t="s">
        <v>28960</v>
      </c>
      <c r="B28683">
        <v>0</v>
      </c>
      <c r="C28683">
        <v>370000</v>
      </c>
      <c r="D28683">
        <v>0</v>
      </c>
      <c r="E28683">
        <v>0</v>
      </c>
      <c r="F28683" s="4">
        <f t="shared" si="448"/>
        <v>123333.33333333333</v>
      </c>
    </row>
    <row r="28684" spans="1:6" x14ac:dyDescent="0.3">
      <c r="A28684" t="s">
        <v>28961</v>
      </c>
      <c r="B28684">
        <v>0</v>
      </c>
      <c r="C28684">
        <v>0</v>
      </c>
      <c r="D28684">
        <v>540540</v>
      </c>
      <c r="E28684">
        <v>0</v>
      </c>
      <c r="F28684" s="4">
        <f t="shared" si="448"/>
        <v>180180</v>
      </c>
    </row>
    <row r="28685" spans="1:6" x14ac:dyDescent="0.3">
      <c r="A28685" t="s">
        <v>28962</v>
      </c>
      <c r="B28685">
        <v>0</v>
      </c>
      <c r="C28685">
        <v>740000</v>
      </c>
      <c r="D28685">
        <v>0</v>
      </c>
      <c r="E28685">
        <v>627120</v>
      </c>
      <c r="F28685" s="4">
        <f t="shared" si="448"/>
        <v>455706.66666666669</v>
      </c>
    </row>
    <row r="28686" spans="1:6" x14ac:dyDescent="0.3">
      <c r="A28686" t="s">
        <v>28963</v>
      </c>
      <c r="B28686">
        <v>0</v>
      </c>
      <c r="C28686">
        <v>0</v>
      </c>
      <c r="D28686">
        <v>1305850</v>
      </c>
      <c r="E28686">
        <v>611520</v>
      </c>
      <c r="F28686" s="4">
        <f t="shared" si="448"/>
        <v>639123.33333333337</v>
      </c>
    </row>
    <row r="28687" spans="1:6" x14ac:dyDescent="0.3">
      <c r="A28687" t="s">
        <v>28964</v>
      </c>
      <c r="B28687">
        <v>0</v>
      </c>
      <c r="C28687">
        <v>1185360</v>
      </c>
      <c r="D28687">
        <v>0</v>
      </c>
      <c r="E28687">
        <v>0</v>
      </c>
      <c r="F28687" s="4">
        <f t="shared" si="448"/>
        <v>395120</v>
      </c>
    </row>
    <row r="28688" spans="1:6" x14ac:dyDescent="0.3">
      <c r="A28688" t="s">
        <v>28965</v>
      </c>
      <c r="B28688">
        <v>0</v>
      </c>
      <c r="C28688">
        <v>0</v>
      </c>
      <c r="D28688">
        <v>855400</v>
      </c>
      <c r="E28688">
        <v>827100</v>
      </c>
      <c r="F28688" s="4">
        <f t="shared" si="448"/>
        <v>560833.33333333337</v>
      </c>
    </row>
    <row r="28689" spans="1:6" x14ac:dyDescent="0.3">
      <c r="A28689" t="s">
        <v>28966</v>
      </c>
      <c r="B28689">
        <v>1560160</v>
      </c>
      <c r="C28689">
        <v>1219230</v>
      </c>
      <c r="D28689">
        <v>0</v>
      </c>
      <c r="E28689">
        <v>1580120</v>
      </c>
      <c r="F28689" s="4">
        <f t="shared" si="448"/>
        <v>933116.66666666663</v>
      </c>
    </row>
    <row r="28690" spans="1:6" x14ac:dyDescent="0.3">
      <c r="A28690" t="s">
        <v>28967</v>
      </c>
      <c r="B28690">
        <v>0</v>
      </c>
      <c r="C28690">
        <v>1481790</v>
      </c>
      <c r="D28690">
        <v>859950</v>
      </c>
      <c r="E28690">
        <v>322140</v>
      </c>
      <c r="F28690" s="4">
        <f t="shared" si="448"/>
        <v>887960</v>
      </c>
    </row>
    <row r="28691" spans="1:6" x14ac:dyDescent="0.3">
      <c r="A28691" t="s">
        <v>28968</v>
      </c>
      <c r="B28691">
        <v>0</v>
      </c>
      <c r="C28691">
        <v>0</v>
      </c>
      <c r="D28691">
        <v>442260</v>
      </c>
      <c r="E28691">
        <v>2230000</v>
      </c>
      <c r="F28691" s="4">
        <f t="shared" si="448"/>
        <v>890753.33333333337</v>
      </c>
    </row>
    <row r="28692" spans="1:6" x14ac:dyDescent="0.3">
      <c r="A28692" t="s">
        <v>28969</v>
      </c>
      <c r="B28692">
        <v>618800</v>
      </c>
      <c r="C28692">
        <v>0</v>
      </c>
      <c r="D28692">
        <v>0</v>
      </c>
      <c r="E28692">
        <v>756860</v>
      </c>
      <c r="F28692" s="4">
        <f t="shared" si="448"/>
        <v>252286.66666666666</v>
      </c>
    </row>
    <row r="28693" spans="1:6" x14ac:dyDescent="0.3">
      <c r="A28693" t="s">
        <v>28970</v>
      </c>
      <c r="B28693">
        <v>2236340</v>
      </c>
      <c r="C28693">
        <v>0</v>
      </c>
      <c r="D28693">
        <v>0</v>
      </c>
      <c r="E28693">
        <v>2343860</v>
      </c>
      <c r="F28693" s="4">
        <f t="shared" si="448"/>
        <v>781286.66666666663</v>
      </c>
    </row>
    <row r="28694" spans="1:6" x14ac:dyDescent="0.3">
      <c r="A28694" t="s">
        <v>28971</v>
      </c>
      <c r="B28694">
        <v>0</v>
      </c>
      <c r="C28694">
        <v>3061190</v>
      </c>
      <c r="D28694">
        <v>0</v>
      </c>
      <c r="E28694">
        <v>0</v>
      </c>
      <c r="F28694" s="4">
        <f t="shared" si="448"/>
        <v>1020396.6666666666</v>
      </c>
    </row>
    <row r="28695" spans="1:6" x14ac:dyDescent="0.3">
      <c r="A28695" t="s">
        <v>28972</v>
      </c>
      <c r="B28695">
        <v>0</v>
      </c>
      <c r="C28695">
        <v>823200</v>
      </c>
      <c r="D28695">
        <v>0</v>
      </c>
      <c r="E28695">
        <v>0</v>
      </c>
      <c r="F28695" s="4">
        <f t="shared" si="448"/>
        <v>274400</v>
      </c>
    </row>
    <row r="28696" spans="1:6" x14ac:dyDescent="0.3">
      <c r="A28696" t="s">
        <v>28973</v>
      </c>
      <c r="B28696">
        <v>0</v>
      </c>
      <c r="C28696">
        <v>2158840</v>
      </c>
      <c r="D28696">
        <v>0</v>
      </c>
      <c r="E28696">
        <v>0</v>
      </c>
      <c r="F28696" s="4">
        <f t="shared" si="448"/>
        <v>719613.33333333337</v>
      </c>
    </row>
    <row r="28697" spans="1:6" x14ac:dyDescent="0.3">
      <c r="A28697" t="s">
        <v>28974</v>
      </c>
      <c r="B28697">
        <v>1428700</v>
      </c>
      <c r="C28697">
        <v>0</v>
      </c>
      <c r="D28697">
        <v>0</v>
      </c>
      <c r="E28697">
        <v>0</v>
      </c>
      <c r="F28697" s="4">
        <f t="shared" si="448"/>
        <v>0</v>
      </c>
    </row>
    <row r="28698" spans="1:6" x14ac:dyDescent="0.3">
      <c r="A28698" t="s">
        <v>28975</v>
      </c>
      <c r="B28698">
        <v>0</v>
      </c>
      <c r="C28698">
        <v>245700</v>
      </c>
      <c r="D28698">
        <v>0</v>
      </c>
      <c r="E28698">
        <v>804000</v>
      </c>
      <c r="F28698" s="4">
        <f t="shared" si="448"/>
        <v>349900</v>
      </c>
    </row>
    <row r="28699" spans="1:6" x14ac:dyDescent="0.3">
      <c r="A28699" t="s">
        <v>28976</v>
      </c>
      <c r="B28699">
        <v>0</v>
      </c>
      <c r="C28699">
        <v>0</v>
      </c>
      <c r="D28699">
        <v>836660</v>
      </c>
      <c r="E28699">
        <v>1583780</v>
      </c>
      <c r="F28699" s="4">
        <f t="shared" si="448"/>
        <v>806813.33333333337</v>
      </c>
    </row>
    <row r="28700" spans="1:6" x14ac:dyDescent="0.3">
      <c r="A28700" t="s">
        <v>28977</v>
      </c>
      <c r="B28700">
        <v>0</v>
      </c>
      <c r="C28700">
        <v>0</v>
      </c>
      <c r="D28700">
        <v>218400</v>
      </c>
      <c r="E28700">
        <v>2686280</v>
      </c>
      <c r="F28700" s="4">
        <f t="shared" si="448"/>
        <v>968226.66666666663</v>
      </c>
    </row>
    <row r="28701" spans="1:6" x14ac:dyDescent="0.3">
      <c r="A28701" t="s">
        <v>28978</v>
      </c>
      <c r="B28701">
        <v>0</v>
      </c>
      <c r="C28701">
        <v>660450</v>
      </c>
      <c r="D28701">
        <v>0</v>
      </c>
      <c r="E28701">
        <v>804000</v>
      </c>
      <c r="F28701" s="4">
        <f t="shared" si="448"/>
        <v>488150</v>
      </c>
    </row>
    <row r="28702" spans="1:6" x14ac:dyDescent="0.3">
      <c r="A28702" t="s">
        <v>28979</v>
      </c>
      <c r="B28702">
        <v>0</v>
      </c>
      <c r="C28702">
        <v>688830</v>
      </c>
      <c r="D28702">
        <v>0</v>
      </c>
      <c r="E28702">
        <v>1712620</v>
      </c>
      <c r="F28702" s="4">
        <f t="shared" si="448"/>
        <v>800483.33333333337</v>
      </c>
    </row>
    <row r="28703" spans="1:6" x14ac:dyDescent="0.3">
      <c r="A28703" t="s">
        <v>28980</v>
      </c>
      <c r="B28703">
        <v>0</v>
      </c>
      <c r="C28703">
        <v>826700</v>
      </c>
      <c r="D28703">
        <v>0</v>
      </c>
      <c r="E28703">
        <v>0</v>
      </c>
      <c r="F28703" s="4">
        <f t="shared" si="448"/>
        <v>275566.66666666669</v>
      </c>
    </row>
    <row r="28704" spans="1:6" x14ac:dyDescent="0.3">
      <c r="A28704" t="s">
        <v>28981</v>
      </c>
      <c r="B28704">
        <v>2801000</v>
      </c>
      <c r="C28704">
        <v>0</v>
      </c>
      <c r="D28704">
        <v>0</v>
      </c>
      <c r="E28704">
        <v>2779500</v>
      </c>
      <c r="F28704" s="4">
        <f t="shared" si="448"/>
        <v>926500</v>
      </c>
    </row>
    <row r="28705" spans="1:6" x14ac:dyDescent="0.3">
      <c r="A28705" t="s">
        <v>28982</v>
      </c>
      <c r="B28705">
        <v>0</v>
      </c>
      <c r="C28705">
        <v>922740</v>
      </c>
      <c r="D28705">
        <v>0</v>
      </c>
      <c r="E28705">
        <v>0</v>
      </c>
      <c r="F28705" s="4">
        <f t="shared" si="448"/>
        <v>307580</v>
      </c>
    </row>
    <row r="28706" spans="1:6" x14ac:dyDescent="0.3">
      <c r="A28706" t="s">
        <v>28983</v>
      </c>
      <c r="B28706">
        <v>0</v>
      </c>
      <c r="C28706">
        <v>453200</v>
      </c>
      <c r="D28706">
        <v>0</v>
      </c>
      <c r="E28706">
        <v>0</v>
      </c>
      <c r="F28706" s="4">
        <f t="shared" si="448"/>
        <v>151066.66666666666</v>
      </c>
    </row>
    <row r="28707" spans="1:6" x14ac:dyDescent="0.3">
      <c r="A28707" t="s">
        <v>28984</v>
      </c>
      <c r="B28707">
        <v>0</v>
      </c>
      <c r="C28707">
        <v>477360</v>
      </c>
      <c r="D28707">
        <v>0</v>
      </c>
      <c r="E28707">
        <v>0</v>
      </c>
      <c r="F28707" s="4">
        <f t="shared" si="448"/>
        <v>159120</v>
      </c>
    </row>
    <row r="28708" spans="1:6" x14ac:dyDescent="0.3">
      <c r="A28708" t="s">
        <v>28985</v>
      </c>
      <c r="B28708">
        <v>0</v>
      </c>
      <c r="C28708">
        <v>0</v>
      </c>
      <c r="D28708">
        <v>824460</v>
      </c>
      <c r="E28708">
        <v>0</v>
      </c>
      <c r="F28708" s="4">
        <f t="shared" si="448"/>
        <v>274820</v>
      </c>
    </row>
    <row r="28709" spans="1:6" x14ac:dyDescent="0.3">
      <c r="A28709" t="s">
        <v>28986</v>
      </c>
      <c r="B28709">
        <v>0</v>
      </c>
      <c r="C28709">
        <v>0</v>
      </c>
      <c r="D28709">
        <v>1017680</v>
      </c>
      <c r="E28709">
        <v>0</v>
      </c>
      <c r="F28709" s="4">
        <f t="shared" si="448"/>
        <v>339226.66666666669</v>
      </c>
    </row>
    <row r="28710" spans="1:6" x14ac:dyDescent="0.3">
      <c r="A28710" t="s">
        <v>28987</v>
      </c>
      <c r="B28710">
        <v>577000</v>
      </c>
      <c r="C28710">
        <v>0</v>
      </c>
      <c r="D28710">
        <v>0</v>
      </c>
      <c r="E28710">
        <v>0</v>
      </c>
      <c r="F28710" s="4">
        <f t="shared" si="448"/>
        <v>0</v>
      </c>
    </row>
    <row r="28711" spans="1:6" x14ac:dyDescent="0.3">
      <c r="A28711" t="s">
        <v>28988</v>
      </c>
      <c r="B28711">
        <v>1433420</v>
      </c>
      <c r="C28711">
        <v>0</v>
      </c>
      <c r="D28711">
        <v>0</v>
      </c>
      <c r="E28711">
        <v>1624350</v>
      </c>
      <c r="F28711" s="4">
        <f t="shared" si="448"/>
        <v>541450</v>
      </c>
    </row>
    <row r="28712" spans="1:6" x14ac:dyDescent="0.3">
      <c r="A28712" t="s">
        <v>28989</v>
      </c>
      <c r="B28712">
        <v>3700000</v>
      </c>
      <c r="C28712">
        <v>0</v>
      </c>
      <c r="D28712">
        <v>0</v>
      </c>
      <c r="E28712">
        <v>0</v>
      </c>
      <c r="F28712" s="4">
        <f t="shared" si="448"/>
        <v>0</v>
      </c>
    </row>
    <row r="28713" spans="1:6" x14ac:dyDescent="0.3">
      <c r="A28713" t="s">
        <v>28990</v>
      </c>
      <c r="B28713">
        <v>0</v>
      </c>
      <c r="C28713">
        <v>0</v>
      </c>
      <c r="D28713">
        <v>0</v>
      </c>
      <c r="E28713">
        <v>0</v>
      </c>
      <c r="F28713" s="4">
        <f t="shared" si="448"/>
        <v>0</v>
      </c>
    </row>
    <row r="28714" spans="1:6" x14ac:dyDescent="0.3">
      <c r="A28714" t="s">
        <v>28991</v>
      </c>
      <c r="B28714">
        <v>0</v>
      </c>
      <c r="C28714">
        <v>1646560</v>
      </c>
      <c r="D28714">
        <v>0</v>
      </c>
      <c r="E28714">
        <v>447720</v>
      </c>
      <c r="F28714" s="4">
        <f t="shared" si="448"/>
        <v>698093.33333333337</v>
      </c>
    </row>
    <row r="28715" spans="1:6" x14ac:dyDescent="0.3">
      <c r="A28715" t="s">
        <v>28992</v>
      </c>
      <c r="B28715">
        <v>0</v>
      </c>
      <c r="C28715">
        <v>0</v>
      </c>
      <c r="D28715">
        <v>583440</v>
      </c>
      <c r="E28715">
        <v>3486000</v>
      </c>
      <c r="F28715" s="4">
        <f t="shared" si="448"/>
        <v>1356480</v>
      </c>
    </row>
    <row r="28716" spans="1:6" x14ac:dyDescent="0.3">
      <c r="A28716" t="s">
        <v>28993</v>
      </c>
      <c r="B28716">
        <v>0</v>
      </c>
      <c r="C28716">
        <v>0</v>
      </c>
      <c r="D28716">
        <v>764400</v>
      </c>
      <c r="E28716">
        <v>0</v>
      </c>
      <c r="F28716" s="4">
        <f t="shared" si="448"/>
        <v>254800</v>
      </c>
    </row>
    <row r="28717" spans="1:6" x14ac:dyDescent="0.3">
      <c r="A28717" t="s">
        <v>28994</v>
      </c>
      <c r="B28717">
        <v>740000</v>
      </c>
      <c r="C28717">
        <v>0</v>
      </c>
      <c r="D28717">
        <v>0</v>
      </c>
      <c r="E28717">
        <v>0</v>
      </c>
      <c r="F28717" s="4">
        <f t="shared" si="448"/>
        <v>0</v>
      </c>
    </row>
    <row r="28718" spans="1:6" x14ac:dyDescent="0.3">
      <c r="A28718" t="s">
        <v>28995</v>
      </c>
      <c r="B28718">
        <v>0</v>
      </c>
      <c r="C28718">
        <v>0</v>
      </c>
      <c r="D28718">
        <v>384000</v>
      </c>
      <c r="E28718">
        <v>386000</v>
      </c>
      <c r="F28718" s="4">
        <f t="shared" si="448"/>
        <v>256666.66666666666</v>
      </c>
    </row>
    <row r="28719" spans="1:6" x14ac:dyDescent="0.3">
      <c r="A28719" t="s">
        <v>28996</v>
      </c>
      <c r="B28719">
        <v>0</v>
      </c>
      <c r="C28719">
        <v>1897400</v>
      </c>
      <c r="D28719">
        <v>529620</v>
      </c>
      <c r="E28719">
        <v>370000</v>
      </c>
      <c r="F28719" s="4">
        <f t="shared" si="448"/>
        <v>932340</v>
      </c>
    </row>
    <row r="28720" spans="1:6" x14ac:dyDescent="0.3">
      <c r="A28720" t="s">
        <v>28997</v>
      </c>
      <c r="B28720">
        <v>0</v>
      </c>
      <c r="C28720">
        <v>2169920</v>
      </c>
      <c r="D28720">
        <v>0</v>
      </c>
      <c r="E28720">
        <v>402000</v>
      </c>
      <c r="F28720" s="4">
        <f t="shared" si="448"/>
        <v>857306.66666666663</v>
      </c>
    </row>
    <row r="28721" spans="1:6" x14ac:dyDescent="0.3">
      <c r="A28721" t="s">
        <v>28998</v>
      </c>
      <c r="B28721">
        <v>0</v>
      </c>
      <c r="C28721">
        <v>831680</v>
      </c>
      <c r="D28721">
        <v>0</v>
      </c>
      <c r="E28721">
        <v>1502500</v>
      </c>
      <c r="F28721" s="4">
        <f t="shared" si="448"/>
        <v>778060</v>
      </c>
    </row>
    <row r="28722" spans="1:6" x14ac:dyDescent="0.3">
      <c r="A28722" t="s">
        <v>28999</v>
      </c>
      <c r="B28722">
        <v>0</v>
      </c>
      <c r="C28722">
        <v>0</v>
      </c>
      <c r="D28722">
        <v>2333200</v>
      </c>
      <c r="E28722">
        <v>0</v>
      </c>
      <c r="F28722" s="4">
        <f t="shared" si="448"/>
        <v>777733.33333333337</v>
      </c>
    </row>
    <row r="28723" spans="1:6" x14ac:dyDescent="0.3">
      <c r="A28723" t="s">
        <v>29000</v>
      </c>
      <c r="B28723">
        <v>0</v>
      </c>
      <c r="C28723">
        <v>0</v>
      </c>
      <c r="D28723">
        <v>900540</v>
      </c>
      <c r="E28723">
        <v>856860</v>
      </c>
      <c r="F28723" s="4">
        <f t="shared" si="448"/>
        <v>585800</v>
      </c>
    </row>
    <row r="28724" spans="1:6" x14ac:dyDescent="0.3">
      <c r="A28724" t="s">
        <v>29001</v>
      </c>
      <c r="B28724">
        <v>0</v>
      </c>
      <c r="C28724">
        <v>0</v>
      </c>
      <c r="D28724">
        <v>2559000</v>
      </c>
      <c r="E28724">
        <v>1068880</v>
      </c>
      <c r="F28724" s="4">
        <f t="shared" si="448"/>
        <v>1209293.3333333333</v>
      </c>
    </row>
    <row r="28725" spans="1:6" x14ac:dyDescent="0.3">
      <c r="A28725" t="s">
        <v>29002</v>
      </c>
      <c r="B28725">
        <v>0</v>
      </c>
      <c r="C28725">
        <v>0</v>
      </c>
      <c r="D28725">
        <v>2801140</v>
      </c>
      <c r="E28725">
        <v>0</v>
      </c>
      <c r="F28725" s="4">
        <f t="shared" si="448"/>
        <v>933713.33333333337</v>
      </c>
    </row>
    <row r="28726" spans="1:6" x14ac:dyDescent="0.3">
      <c r="A28726" t="s">
        <v>29003</v>
      </c>
      <c r="B28726">
        <v>0</v>
      </c>
      <c r="C28726">
        <v>1133630</v>
      </c>
      <c r="D28726">
        <v>0</v>
      </c>
      <c r="E28726">
        <v>0</v>
      </c>
      <c r="F28726" s="4">
        <f t="shared" si="448"/>
        <v>377876.66666666669</v>
      </c>
    </row>
    <row r="28727" spans="1:6" x14ac:dyDescent="0.3">
      <c r="A28727" t="s">
        <v>29004</v>
      </c>
      <c r="B28727">
        <v>0</v>
      </c>
      <c r="C28727">
        <v>0</v>
      </c>
      <c r="D28727">
        <v>830200</v>
      </c>
      <c r="E28727">
        <v>820000</v>
      </c>
      <c r="F28727" s="4">
        <f t="shared" si="448"/>
        <v>550066.66666666663</v>
      </c>
    </row>
    <row r="28728" spans="1:6" x14ac:dyDescent="0.3">
      <c r="A28728" t="s">
        <v>29005</v>
      </c>
      <c r="B28728">
        <v>0</v>
      </c>
      <c r="C28728">
        <v>0</v>
      </c>
      <c r="D28728">
        <v>732180</v>
      </c>
      <c r="E28728">
        <v>1341960</v>
      </c>
      <c r="F28728" s="4">
        <f t="shared" si="448"/>
        <v>691380</v>
      </c>
    </row>
    <row r="28729" spans="1:6" x14ac:dyDescent="0.3">
      <c r="A28729" t="s">
        <v>29006</v>
      </c>
      <c r="B28729">
        <v>0</v>
      </c>
      <c r="C28729">
        <v>1308750</v>
      </c>
      <c r="D28729">
        <v>0</v>
      </c>
      <c r="E28729">
        <v>0</v>
      </c>
      <c r="F28729" s="4">
        <f t="shared" si="448"/>
        <v>436250</v>
      </c>
    </row>
    <row r="28730" spans="1:6" x14ac:dyDescent="0.3">
      <c r="A28730" t="s">
        <v>776</v>
      </c>
      <c r="B28730">
        <v>0</v>
      </c>
      <c r="C28730">
        <v>1071070</v>
      </c>
      <c r="D28730">
        <v>0</v>
      </c>
      <c r="E28730">
        <v>1114910</v>
      </c>
      <c r="F28730" s="4">
        <f t="shared" si="448"/>
        <v>728660</v>
      </c>
    </row>
    <row r="28731" spans="1:6" x14ac:dyDescent="0.3">
      <c r="A28731" t="s">
        <v>29007</v>
      </c>
      <c r="B28731">
        <v>0</v>
      </c>
      <c r="C28731">
        <v>242880</v>
      </c>
      <c r="D28731">
        <v>0</v>
      </c>
      <c r="E28731">
        <v>827800</v>
      </c>
      <c r="F28731" s="4">
        <f t="shared" si="448"/>
        <v>356893.33333333331</v>
      </c>
    </row>
    <row r="28732" spans="1:6" x14ac:dyDescent="0.3">
      <c r="A28732" t="s">
        <v>29008</v>
      </c>
      <c r="B28732">
        <v>0</v>
      </c>
      <c r="C28732">
        <v>373100</v>
      </c>
      <c r="D28732">
        <v>0</v>
      </c>
      <c r="E28732">
        <v>717080</v>
      </c>
      <c r="F28732" s="4">
        <f t="shared" si="448"/>
        <v>363393.33333333331</v>
      </c>
    </row>
    <row r="28733" spans="1:6" x14ac:dyDescent="0.3">
      <c r="A28733" t="s">
        <v>29009</v>
      </c>
      <c r="B28733">
        <v>0</v>
      </c>
      <c r="C28733">
        <v>0</v>
      </c>
      <c r="D28733">
        <v>551460</v>
      </c>
      <c r="E28733">
        <v>0</v>
      </c>
      <c r="F28733" s="4">
        <f t="shared" si="448"/>
        <v>183820</v>
      </c>
    </row>
    <row r="28734" spans="1:6" x14ac:dyDescent="0.3">
      <c r="A28734" t="s">
        <v>29010</v>
      </c>
      <c r="B28734">
        <v>700000</v>
      </c>
      <c r="C28734">
        <v>0</v>
      </c>
      <c r="D28734">
        <v>228000</v>
      </c>
      <c r="E28734">
        <v>397800</v>
      </c>
      <c r="F28734" s="4">
        <f t="shared" si="448"/>
        <v>208600</v>
      </c>
    </row>
    <row r="28735" spans="1:6" x14ac:dyDescent="0.3">
      <c r="A28735" t="s">
        <v>29011</v>
      </c>
      <c r="B28735">
        <v>0</v>
      </c>
      <c r="C28735">
        <v>0</v>
      </c>
      <c r="D28735">
        <v>904600</v>
      </c>
      <c r="E28735">
        <v>606100</v>
      </c>
      <c r="F28735" s="4">
        <f t="shared" si="448"/>
        <v>503566.66666666669</v>
      </c>
    </row>
    <row r="28736" spans="1:6" x14ac:dyDescent="0.3">
      <c r="A28736" t="s">
        <v>29012</v>
      </c>
      <c r="B28736">
        <v>0</v>
      </c>
      <c r="C28736">
        <v>0</v>
      </c>
      <c r="D28736">
        <v>436800</v>
      </c>
      <c r="E28736">
        <v>0</v>
      </c>
      <c r="F28736" s="4">
        <f t="shared" si="448"/>
        <v>145600</v>
      </c>
    </row>
    <row r="28737" spans="1:6" x14ac:dyDescent="0.3">
      <c r="A28737" t="s">
        <v>29013</v>
      </c>
      <c r="B28737">
        <v>8198700</v>
      </c>
      <c r="C28737">
        <v>0</v>
      </c>
      <c r="D28737">
        <v>0</v>
      </c>
      <c r="E28737">
        <v>0</v>
      </c>
      <c r="F28737" s="4">
        <f t="shared" si="448"/>
        <v>0</v>
      </c>
    </row>
    <row r="28738" spans="1:6" x14ac:dyDescent="0.3">
      <c r="A28738" t="s">
        <v>29014</v>
      </c>
      <c r="B28738">
        <v>0</v>
      </c>
      <c r="C28738">
        <v>0</v>
      </c>
      <c r="D28738">
        <v>588770</v>
      </c>
      <c r="E28738">
        <v>0</v>
      </c>
      <c r="F28738" s="4">
        <f t="shared" si="448"/>
        <v>196256.66666666666</v>
      </c>
    </row>
    <row r="28739" spans="1:6" x14ac:dyDescent="0.3">
      <c r="A28739" t="s">
        <v>29015</v>
      </c>
      <c r="B28739">
        <v>0</v>
      </c>
      <c r="C28739">
        <v>0</v>
      </c>
      <c r="D28739">
        <v>2264600</v>
      </c>
      <c r="E28739">
        <v>3009540</v>
      </c>
      <c r="F28739" s="4">
        <f t="shared" ref="F28739:F28802" si="449">SUM(C28739:E28739)/3</f>
        <v>1758046.6666666667</v>
      </c>
    </row>
    <row r="28740" spans="1:6" x14ac:dyDescent="0.3">
      <c r="A28740" t="s">
        <v>29016</v>
      </c>
      <c r="B28740">
        <v>626000</v>
      </c>
      <c r="C28740">
        <v>0</v>
      </c>
      <c r="D28740">
        <v>0</v>
      </c>
      <c r="E28740">
        <v>0</v>
      </c>
      <c r="F28740" s="4">
        <f t="shared" si="449"/>
        <v>0</v>
      </c>
    </row>
    <row r="28741" spans="1:6" x14ac:dyDescent="0.3">
      <c r="A28741" t="s">
        <v>29017</v>
      </c>
      <c r="B28741">
        <v>0</v>
      </c>
      <c r="C28741">
        <v>876050</v>
      </c>
      <c r="D28741">
        <v>0</v>
      </c>
      <c r="E28741">
        <v>0</v>
      </c>
      <c r="F28741" s="4">
        <f t="shared" si="449"/>
        <v>292016.66666666669</v>
      </c>
    </row>
    <row r="28742" spans="1:6" x14ac:dyDescent="0.3">
      <c r="A28742" t="s">
        <v>29018</v>
      </c>
      <c r="B28742">
        <v>0</v>
      </c>
      <c r="C28742">
        <v>3922440</v>
      </c>
      <c r="D28742">
        <v>234600</v>
      </c>
      <c r="E28742">
        <v>862680</v>
      </c>
      <c r="F28742" s="4">
        <f t="shared" si="449"/>
        <v>1673240</v>
      </c>
    </row>
    <row r="28743" spans="1:6" x14ac:dyDescent="0.3">
      <c r="A28743" t="s">
        <v>29019</v>
      </c>
      <c r="B28743">
        <v>0</v>
      </c>
      <c r="C28743">
        <v>768000</v>
      </c>
      <c r="D28743">
        <v>0</v>
      </c>
      <c r="E28743">
        <v>6598900</v>
      </c>
      <c r="F28743" s="4">
        <f t="shared" si="449"/>
        <v>2455633.3333333335</v>
      </c>
    </row>
    <row r="28744" spans="1:6" x14ac:dyDescent="0.3">
      <c r="A28744" t="s">
        <v>29020</v>
      </c>
      <c r="B28744">
        <v>3867200</v>
      </c>
      <c r="C28744">
        <v>0</v>
      </c>
      <c r="D28744">
        <v>0</v>
      </c>
      <c r="E28744">
        <v>0</v>
      </c>
      <c r="F28744" s="4">
        <f t="shared" si="449"/>
        <v>0</v>
      </c>
    </row>
    <row r="28745" spans="1:6" x14ac:dyDescent="0.3">
      <c r="A28745" t="s">
        <v>29021</v>
      </c>
      <c r="B28745">
        <v>0</v>
      </c>
      <c r="C28745">
        <v>0</v>
      </c>
      <c r="D28745">
        <v>1218400</v>
      </c>
      <c r="E28745">
        <v>0</v>
      </c>
      <c r="F28745" s="4">
        <f t="shared" si="449"/>
        <v>406133.33333333331</v>
      </c>
    </row>
    <row r="28746" spans="1:6" x14ac:dyDescent="0.3">
      <c r="A28746" t="s">
        <v>29022</v>
      </c>
      <c r="B28746">
        <v>0</v>
      </c>
      <c r="C28746">
        <v>0</v>
      </c>
      <c r="D28746">
        <v>1169280</v>
      </c>
      <c r="E28746">
        <v>0</v>
      </c>
      <c r="F28746" s="4">
        <f t="shared" si="449"/>
        <v>389760</v>
      </c>
    </row>
    <row r="28747" spans="1:6" x14ac:dyDescent="0.3">
      <c r="A28747" t="s">
        <v>29023</v>
      </c>
      <c r="B28747">
        <v>0</v>
      </c>
      <c r="C28747">
        <v>674020</v>
      </c>
      <c r="D28747">
        <v>0</v>
      </c>
      <c r="E28747">
        <v>867440</v>
      </c>
      <c r="F28747" s="4">
        <f t="shared" si="449"/>
        <v>513820</v>
      </c>
    </row>
    <row r="28748" spans="1:6" x14ac:dyDescent="0.3">
      <c r="A28748" t="s">
        <v>29024</v>
      </c>
      <c r="B28748">
        <v>0</v>
      </c>
      <c r="C28748">
        <v>370000</v>
      </c>
      <c r="D28748">
        <v>1480000</v>
      </c>
      <c r="E28748">
        <v>450560</v>
      </c>
      <c r="F28748" s="4">
        <f t="shared" si="449"/>
        <v>766853.33333333337</v>
      </c>
    </row>
    <row r="28749" spans="1:6" x14ac:dyDescent="0.3">
      <c r="A28749" t="s">
        <v>29025</v>
      </c>
      <c r="B28749">
        <v>2130310</v>
      </c>
      <c r="C28749">
        <v>0</v>
      </c>
      <c r="D28749">
        <v>143780</v>
      </c>
      <c r="E28749">
        <v>460000</v>
      </c>
      <c r="F28749" s="4">
        <f t="shared" si="449"/>
        <v>201260</v>
      </c>
    </row>
    <row r="28750" spans="1:6" x14ac:dyDescent="0.3">
      <c r="A28750" t="s">
        <v>29026</v>
      </c>
      <c r="B28750">
        <v>0</v>
      </c>
      <c r="C28750">
        <v>518700</v>
      </c>
      <c r="D28750">
        <v>0</v>
      </c>
      <c r="E28750">
        <v>922380</v>
      </c>
      <c r="F28750" s="4">
        <f t="shared" si="449"/>
        <v>480360</v>
      </c>
    </row>
    <row r="28751" spans="1:6" x14ac:dyDescent="0.3">
      <c r="A28751" t="s">
        <v>29027</v>
      </c>
      <c r="B28751">
        <v>0</v>
      </c>
      <c r="C28751">
        <v>0</v>
      </c>
      <c r="D28751">
        <v>234600</v>
      </c>
      <c r="E28751">
        <v>386000</v>
      </c>
      <c r="F28751" s="4">
        <f t="shared" si="449"/>
        <v>206866.66666666666</v>
      </c>
    </row>
    <row r="28752" spans="1:6" x14ac:dyDescent="0.3">
      <c r="A28752" t="s">
        <v>29028</v>
      </c>
      <c r="B28752">
        <v>0</v>
      </c>
      <c r="C28752">
        <v>580580</v>
      </c>
      <c r="D28752">
        <v>0</v>
      </c>
      <c r="E28752">
        <v>0</v>
      </c>
      <c r="F28752" s="4">
        <f t="shared" si="449"/>
        <v>193526.66666666666</v>
      </c>
    </row>
    <row r="28753" spans="1:6" x14ac:dyDescent="0.3">
      <c r="A28753" t="s">
        <v>29029</v>
      </c>
      <c r="B28753">
        <v>0</v>
      </c>
      <c r="C28753">
        <v>774000</v>
      </c>
      <c r="D28753">
        <v>320000</v>
      </c>
      <c r="E28753">
        <v>508300</v>
      </c>
      <c r="F28753" s="4">
        <f t="shared" si="449"/>
        <v>534100</v>
      </c>
    </row>
    <row r="28754" spans="1:6" x14ac:dyDescent="0.3">
      <c r="A28754" t="s">
        <v>29030</v>
      </c>
      <c r="B28754">
        <v>0</v>
      </c>
      <c r="C28754">
        <v>600600</v>
      </c>
      <c r="D28754">
        <v>0</v>
      </c>
      <c r="E28754">
        <v>600600</v>
      </c>
      <c r="F28754" s="4">
        <f t="shared" si="449"/>
        <v>400400</v>
      </c>
    </row>
    <row r="28755" spans="1:6" x14ac:dyDescent="0.3">
      <c r="A28755" t="s">
        <v>29031</v>
      </c>
      <c r="B28755">
        <v>0</v>
      </c>
      <c r="C28755">
        <v>518700</v>
      </c>
      <c r="D28755">
        <v>0</v>
      </c>
      <c r="E28755">
        <v>386000</v>
      </c>
      <c r="F28755" s="4">
        <f t="shared" si="449"/>
        <v>301566.66666666669</v>
      </c>
    </row>
    <row r="28756" spans="1:6" x14ac:dyDescent="0.3">
      <c r="A28756" t="s">
        <v>29032</v>
      </c>
      <c r="B28756">
        <v>478660</v>
      </c>
      <c r="C28756">
        <v>0</v>
      </c>
      <c r="D28756">
        <v>738540</v>
      </c>
      <c r="E28756">
        <v>820000</v>
      </c>
      <c r="F28756" s="4">
        <f t="shared" si="449"/>
        <v>519513.33333333331</v>
      </c>
    </row>
    <row r="28757" spans="1:6" x14ac:dyDescent="0.3">
      <c r="A28757" t="s">
        <v>29033</v>
      </c>
      <c r="B28757">
        <v>534000</v>
      </c>
      <c r="C28757">
        <v>0</v>
      </c>
      <c r="D28757">
        <v>0</v>
      </c>
      <c r="E28757">
        <v>690000</v>
      </c>
      <c r="F28757" s="4">
        <f t="shared" si="449"/>
        <v>230000</v>
      </c>
    </row>
    <row r="28758" spans="1:6" x14ac:dyDescent="0.3">
      <c r="A28758" t="s">
        <v>29034</v>
      </c>
      <c r="B28758">
        <v>0</v>
      </c>
      <c r="C28758">
        <v>0</v>
      </c>
      <c r="D28758">
        <v>556740</v>
      </c>
      <c r="E28758">
        <v>0</v>
      </c>
      <c r="F28758" s="4">
        <f t="shared" si="449"/>
        <v>185580</v>
      </c>
    </row>
    <row r="28759" spans="1:6" x14ac:dyDescent="0.3">
      <c r="A28759" t="s">
        <v>29035</v>
      </c>
      <c r="B28759">
        <v>411950</v>
      </c>
      <c r="C28759">
        <v>0</v>
      </c>
      <c r="D28759">
        <v>0</v>
      </c>
      <c r="E28759">
        <v>723200</v>
      </c>
      <c r="F28759" s="4">
        <f t="shared" si="449"/>
        <v>241066.66666666666</v>
      </c>
    </row>
    <row r="28760" spans="1:6" x14ac:dyDescent="0.3">
      <c r="A28760" t="s">
        <v>29036</v>
      </c>
      <c r="B28760">
        <v>740000</v>
      </c>
      <c r="C28760">
        <v>0</v>
      </c>
      <c r="D28760">
        <v>0</v>
      </c>
      <c r="E28760">
        <v>386000</v>
      </c>
      <c r="F28760" s="4">
        <f t="shared" si="449"/>
        <v>128666.66666666667</v>
      </c>
    </row>
    <row r="28761" spans="1:6" x14ac:dyDescent="0.3">
      <c r="A28761" t="s">
        <v>449</v>
      </c>
      <c r="B28761">
        <v>1018290</v>
      </c>
      <c r="C28761">
        <v>1078490</v>
      </c>
      <c r="D28761">
        <v>3789040</v>
      </c>
      <c r="E28761">
        <v>3301300</v>
      </c>
      <c r="F28761" s="4">
        <f t="shared" si="449"/>
        <v>2722943.3333333335</v>
      </c>
    </row>
    <row r="28762" spans="1:6" x14ac:dyDescent="0.3">
      <c r="A28762" t="s">
        <v>29037</v>
      </c>
      <c r="B28762">
        <v>0</v>
      </c>
      <c r="C28762">
        <v>0</v>
      </c>
      <c r="D28762">
        <v>1778140</v>
      </c>
      <c r="E28762">
        <v>2438540</v>
      </c>
      <c r="F28762" s="4">
        <f t="shared" si="449"/>
        <v>1405560</v>
      </c>
    </row>
    <row r="28763" spans="1:6" x14ac:dyDescent="0.3">
      <c r="A28763" t="s">
        <v>29038</v>
      </c>
      <c r="B28763">
        <v>1639230</v>
      </c>
      <c r="C28763">
        <v>0</v>
      </c>
      <c r="D28763">
        <v>0</v>
      </c>
      <c r="E28763">
        <v>855200</v>
      </c>
      <c r="F28763" s="4">
        <f t="shared" si="449"/>
        <v>285066.66666666669</v>
      </c>
    </row>
    <row r="28764" spans="1:6" x14ac:dyDescent="0.3">
      <c r="A28764" t="s">
        <v>29039</v>
      </c>
      <c r="B28764">
        <v>0</v>
      </c>
      <c r="C28764">
        <v>0</v>
      </c>
      <c r="D28764">
        <v>939050</v>
      </c>
      <c r="E28764">
        <v>0</v>
      </c>
      <c r="F28764" s="4">
        <f t="shared" si="449"/>
        <v>313016.66666666669</v>
      </c>
    </row>
    <row r="28765" spans="1:6" x14ac:dyDescent="0.3">
      <c r="A28765" t="s">
        <v>29040</v>
      </c>
      <c r="B28765">
        <v>0</v>
      </c>
      <c r="C28765">
        <v>647680</v>
      </c>
      <c r="D28765">
        <v>0</v>
      </c>
      <c r="E28765">
        <v>1492920</v>
      </c>
      <c r="F28765" s="4">
        <f t="shared" si="449"/>
        <v>713533.33333333337</v>
      </c>
    </row>
    <row r="28766" spans="1:6" x14ac:dyDescent="0.3">
      <c r="A28766" t="s">
        <v>29041</v>
      </c>
      <c r="B28766">
        <v>2114680</v>
      </c>
      <c r="C28766">
        <v>4129380</v>
      </c>
      <c r="D28766">
        <v>2213420</v>
      </c>
      <c r="E28766">
        <v>12867870</v>
      </c>
      <c r="F28766" s="4">
        <f t="shared" si="449"/>
        <v>6403556.666666667</v>
      </c>
    </row>
    <row r="28767" spans="1:6" x14ac:dyDescent="0.3">
      <c r="A28767" t="s">
        <v>29042</v>
      </c>
      <c r="B28767">
        <v>0</v>
      </c>
      <c r="C28767">
        <v>0</v>
      </c>
      <c r="D28767">
        <v>853400</v>
      </c>
      <c r="E28767">
        <v>0</v>
      </c>
      <c r="F28767" s="4">
        <f t="shared" si="449"/>
        <v>284466.66666666669</v>
      </c>
    </row>
    <row r="28768" spans="1:6" x14ac:dyDescent="0.3">
      <c r="A28768" t="s">
        <v>29043</v>
      </c>
      <c r="B28768">
        <v>0</v>
      </c>
      <c r="C28768">
        <v>2100240</v>
      </c>
      <c r="D28768">
        <v>0</v>
      </c>
      <c r="E28768">
        <v>397800</v>
      </c>
      <c r="F28768" s="4">
        <f t="shared" si="449"/>
        <v>832680</v>
      </c>
    </row>
    <row r="28769" spans="1:6" x14ac:dyDescent="0.3">
      <c r="A28769" t="s">
        <v>29044</v>
      </c>
      <c r="B28769">
        <v>0</v>
      </c>
      <c r="C28769">
        <v>0</v>
      </c>
      <c r="D28769">
        <v>959900</v>
      </c>
      <c r="E28769">
        <v>0</v>
      </c>
      <c r="F28769" s="4">
        <f t="shared" si="449"/>
        <v>319966.66666666669</v>
      </c>
    </row>
    <row r="28770" spans="1:6" x14ac:dyDescent="0.3">
      <c r="A28770" t="s">
        <v>29045</v>
      </c>
      <c r="B28770">
        <v>758200</v>
      </c>
      <c r="C28770">
        <v>2579540</v>
      </c>
      <c r="D28770">
        <v>2690880</v>
      </c>
      <c r="E28770">
        <v>3372200</v>
      </c>
      <c r="F28770" s="4">
        <f t="shared" si="449"/>
        <v>2880873.3333333335</v>
      </c>
    </row>
    <row r="28771" spans="1:6" x14ac:dyDescent="0.3">
      <c r="A28771" t="s">
        <v>29046</v>
      </c>
      <c r="B28771">
        <v>0</v>
      </c>
      <c r="C28771">
        <v>370000</v>
      </c>
      <c r="D28771">
        <v>0</v>
      </c>
      <c r="E28771">
        <v>396960</v>
      </c>
      <c r="F28771" s="4">
        <f t="shared" si="449"/>
        <v>255653.33333333334</v>
      </c>
    </row>
    <row r="28772" spans="1:6" x14ac:dyDescent="0.3">
      <c r="A28772" t="s">
        <v>29047</v>
      </c>
      <c r="B28772">
        <v>0</v>
      </c>
      <c r="C28772">
        <v>0</v>
      </c>
      <c r="D28772">
        <v>2149760</v>
      </c>
      <c r="E28772">
        <v>0</v>
      </c>
      <c r="F28772" s="4">
        <f t="shared" si="449"/>
        <v>716586.66666666663</v>
      </c>
    </row>
    <row r="28773" spans="1:6" x14ac:dyDescent="0.3">
      <c r="A28773" t="s">
        <v>29048</v>
      </c>
      <c r="B28773">
        <v>473200</v>
      </c>
      <c r="C28773">
        <v>0</v>
      </c>
      <c r="D28773">
        <v>1228680</v>
      </c>
      <c r="E28773">
        <v>804000</v>
      </c>
      <c r="F28773" s="4">
        <f t="shared" si="449"/>
        <v>677560</v>
      </c>
    </row>
    <row r="28774" spans="1:6" x14ac:dyDescent="0.3">
      <c r="A28774" t="s">
        <v>29049</v>
      </c>
      <c r="B28774">
        <v>1806350</v>
      </c>
      <c r="C28774">
        <v>0</v>
      </c>
      <c r="D28774">
        <v>0</v>
      </c>
      <c r="E28774">
        <v>0</v>
      </c>
      <c r="F28774" s="4">
        <f t="shared" si="449"/>
        <v>0</v>
      </c>
    </row>
    <row r="28775" spans="1:6" x14ac:dyDescent="0.3">
      <c r="A28775" t="s">
        <v>29050</v>
      </c>
      <c r="B28775">
        <v>1555480</v>
      </c>
      <c r="C28775">
        <v>0</v>
      </c>
      <c r="D28775">
        <v>0</v>
      </c>
      <c r="E28775">
        <v>0</v>
      </c>
      <c r="F28775" s="4">
        <f t="shared" si="449"/>
        <v>0</v>
      </c>
    </row>
    <row r="28776" spans="1:6" x14ac:dyDescent="0.3">
      <c r="A28776" t="s">
        <v>29051</v>
      </c>
      <c r="B28776">
        <v>2778790</v>
      </c>
      <c r="C28776">
        <v>0</v>
      </c>
      <c r="D28776">
        <v>2403779</v>
      </c>
      <c r="E28776">
        <v>3292880</v>
      </c>
      <c r="F28776" s="4">
        <f t="shared" si="449"/>
        <v>1898886.3333333333</v>
      </c>
    </row>
    <row r="28777" spans="1:6" x14ac:dyDescent="0.3">
      <c r="A28777" t="s">
        <v>29052</v>
      </c>
      <c r="B28777">
        <v>0</v>
      </c>
      <c r="C28777">
        <v>0</v>
      </c>
      <c r="D28777">
        <v>583440</v>
      </c>
      <c r="E28777">
        <v>0</v>
      </c>
      <c r="F28777" s="4">
        <f t="shared" si="449"/>
        <v>194480</v>
      </c>
    </row>
    <row r="28778" spans="1:6" x14ac:dyDescent="0.3">
      <c r="A28778" t="s">
        <v>29053</v>
      </c>
      <c r="B28778">
        <v>0</v>
      </c>
      <c r="C28778">
        <v>3343160</v>
      </c>
      <c r="D28778">
        <v>2065200</v>
      </c>
      <c r="E28778">
        <v>0</v>
      </c>
      <c r="F28778" s="4">
        <f t="shared" si="449"/>
        <v>1802786.6666666667</v>
      </c>
    </row>
    <row r="28779" spans="1:6" x14ac:dyDescent="0.3">
      <c r="A28779" t="s">
        <v>29054</v>
      </c>
      <c r="B28779">
        <v>592480</v>
      </c>
      <c r="C28779">
        <v>0</v>
      </c>
      <c r="D28779">
        <v>0</v>
      </c>
      <c r="E28779">
        <v>861380</v>
      </c>
      <c r="F28779" s="4">
        <f t="shared" si="449"/>
        <v>287126.66666666669</v>
      </c>
    </row>
    <row r="28780" spans="1:6" x14ac:dyDescent="0.3">
      <c r="A28780" t="s">
        <v>29055</v>
      </c>
      <c r="B28780">
        <v>2214100</v>
      </c>
      <c r="C28780">
        <v>2836420</v>
      </c>
      <c r="D28780">
        <v>0</v>
      </c>
      <c r="E28780">
        <v>3433180</v>
      </c>
      <c r="F28780" s="4">
        <f t="shared" si="449"/>
        <v>2089866.6666666667</v>
      </c>
    </row>
    <row r="28781" spans="1:6" x14ac:dyDescent="0.3">
      <c r="A28781" t="s">
        <v>29056</v>
      </c>
      <c r="B28781">
        <v>51105760</v>
      </c>
      <c r="C28781">
        <v>0</v>
      </c>
      <c r="D28781">
        <v>0</v>
      </c>
      <c r="E28781">
        <v>36254400</v>
      </c>
      <c r="F28781" s="4">
        <f t="shared" si="449"/>
        <v>12084800</v>
      </c>
    </row>
    <row r="28782" spans="1:6" x14ac:dyDescent="0.3">
      <c r="A28782" t="s">
        <v>29057</v>
      </c>
      <c r="B28782">
        <v>0</v>
      </c>
      <c r="C28782">
        <v>693420</v>
      </c>
      <c r="D28782">
        <v>1291760</v>
      </c>
      <c r="E28782">
        <v>804000</v>
      </c>
      <c r="F28782" s="4">
        <f t="shared" si="449"/>
        <v>929726.66666666663</v>
      </c>
    </row>
    <row r="28783" spans="1:6" x14ac:dyDescent="0.3">
      <c r="A28783" t="s">
        <v>29058</v>
      </c>
      <c r="B28783">
        <v>790250</v>
      </c>
      <c r="C28783">
        <v>1262560</v>
      </c>
      <c r="D28783">
        <v>0</v>
      </c>
      <c r="E28783">
        <v>917060</v>
      </c>
      <c r="F28783" s="4">
        <f t="shared" si="449"/>
        <v>726540</v>
      </c>
    </row>
    <row r="28784" spans="1:6" x14ac:dyDescent="0.3">
      <c r="A28784" t="s">
        <v>29059</v>
      </c>
      <c r="B28784">
        <v>810000</v>
      </c>
      <c r="C28784">
        <v>0</v>
      </c>
      <c r="D28784">
        <v>0</v>
      </c>
      <c r="E28784">
        <v>0</v>
      </c>
      <c r="F28784" s="4">
        <f t="shared" si="449"/>
        <v>0</v>
      </c>
    </row>
    <row r="28785" spans="1:6" x14ac:dyDescent="0.3">
      <c r="A28785" t="s">
        <v>29060</v>
      </c>
      <c r="B28785">
        <v>0</v>
      </c>
      <c r="C28785">
        <v>0</v>
      </c>
      <c r="D28785">
        <v>1328300</v>
      </c>
      <c r="E28785">
        <v>442260</v>
      </c>
      <c r="F28785" s="4">
        <f t="shared" si="449"/>
        <v>590186.66666666663</v>
      </c>
    </row>
    <row r="28786" spans="1:6" x14ac:dyDescent="0.3">
      <c r="A28786" t="s">
        <v>29061</v>
      </c>
      <c r="B28786">
        <v>488670</v>
      </c>
      <c r="C28786">
        <v>1195400</v>
      </c>
      <c r="D28786">
        <v>0</v>
      </c>
      <c r="E28786">
        <v>2186000</v>
      </c>
      <c r="F28786" s="4">
        <f t="shared" si="449"/>
        <v>1127133.3333333333</v>
      </c>
    </row>
    <row r="28787" spans="1:6" x14ac:dyDescent="0.3">
      <c r="A28787" t="s">
        <v>29062</v>
      </c>
      <c r="B28787">
        <v>0</v>
      </c>
      <c r="C28787">
        <v>367640</v>
      </c>
      <c r="D28787">
        <v>698100</v>
      </c>
      <c r="E28787">
        <v>0</v>
      </c>
      <c r="F28787" s="4">
        <f t="shared" si="449"/>
        <v>355246.66666666669</v>
      </c>
    </row>
    <row r="28788" spans="1:6" x14ac:dyDescent="0.3">
      <c r="A28788" t="s">
        <v>29063</v>
      </c>
      <c r="B28788">
        <v>1451600</v>
      </c>
      <c r="C28788">
        <v>0</v>
      </c>
      <c r="D28788">
        <v>5012720</v>
      </c>
      <c r="E28788">
        <v>5789440</v>
      </c>
      <c r="F28788" s="4">
        <f t="shared" si="449"/>
        <v>3600720</v>
      </c>
    </row>
    <row r="28789" spans="1:6" x14ac:dyDescent="0.3">
      <c r="A28789" t="s">
        <v>29064</v>
      </c>
      <c r="B28789">
        <v>370000</v>
      </c>
      <c r="C28789">
        <v>0</v>
      </c>
      <c r="D28789">
        <v>1121660</v>
      </c>
      <c r="E28789">
        <v>0</v>
      </c>
      <c r="F28789" s="4">
        <f t="shared" si="449"/>
        <v>373886.66666666669</v>
      </c>
    </row>
    <row r="28790" spans="1:6" x14ac:dyDescent="0.3">
      <c r="A28790" t="s">
        <v>29065</v>
      </c>
      <c r="B28790">
        <v>955500</v>
      </c>
      <c r="C28790">
        <v>626000</v>
      </c>
      <c r="D28790">
        <v>0</v>
      </c>
      <c r="E28790">
        <v>998270</v>
      </c>
      <c r="F28790" s="4">
        <f t="shared" si="449"/>
        <v>541423.33333333337</v>
      </c>
    </row>
    <row r="28791" spans="1:6" x14ac:dyDescent="0.3">
      <c r="A28791" t="s">
        <v>29066</v>
      </c>
      <c r="B28791">
        <v>429520</v>
      </c>
      <c r="C28791">
        <v>2530000</v>
      </c>
      <c r="D28791">
        <v>0</v>
      </c>
      <c r="E28791">
        <v>2188590</v>
      </c>
      <c r="F28791" s="4">
        <f t="shared" si="449"/>
        <v>1572863.3333333333</v>
      </c>
    </row>
    <row r="28792" spans="1:6" x14ac:dyDescent="0.3">
      <c r="A28792" t="s">
        <v>29067</v>
      </c>
      <c r="B28792">
        <v>356100</v>
      </c>
      <c r="C28792">
        <v>2244600</v>
      </c>
      <c r="D28792">
        <v>2123000</v>
      </c>
      <c r="E28792">
        <v>2916000</v>
      </c>
      <c r="F28792" s="4">
        <f t="shared" si="449"/>
        <v>2427866.6666666665</v>
      </c>
    </row>
    <row r="28793" spans="1:6" x14ac:dyDescent="0.3">
      <c r="A28793" t="s">
        <v>29068</v>
      </c>
      <c r="B28793">
        <v>0</v>
      </c>
      <c r="C28793">
        <v>0</v>
      </c>
      <c r="D28793">
        <v>1259980</v>
      </c>
      <c r="E28793">
        <v>820000</v>
      </c>
      <c r="F28793" s="4">
        <f t="shared" si="449"/>
        <v>693326.66666666663</v>
      </c>
    </row>
    <row r="28794" spans="1:6" x14ac:dyDescent="0.3">
      <c r="A28794" t="s">
        <v>29069</v>
      </c>
      <c r="B28794">
        <v>0</v>
      </c>
      <c r="C28794">
        <v>0</v>
      </c>
      <c r="D28794">
        <v>892640</v>
      </c>
      <c r="E28794">
        <v>888270</v>
      </c>
      <c r="F28794" s="4">
        <f t="shared" si="449"/>
        <v>593636.66666666663</v>
      </c>
    </row>
    <row r="28795" spans="1:6" x14ac:dyDescent="0.3">
      <c r="A28795" t="s">
        <v>29070</v>
      </c>
      <c r="B28795">
        <v>0</v>
      </c>
      <c r="C28795">
        <v>0</v>
      </c>
      <c r="D28795">
        <v>230840</v>
      </c>
      <c r="E28795">
        <v>198900</v>
      </c>
      <c r="F28795" s="4">
        <f t="shared" si="449"/>
        <v>143246.66666666666</v>
      </c>
    </row>
    <row r="28796" spans="1:6" x14ac:dyDescent="0.3">
      <c r="A28796" t="s">
        <v>29071</v>
      </c>
      <c r="B28796">
        <v>0</v>
      </c>
      <c r="C28796">
        <v>980000</v>
      </c>
      <c r="D28796">
        <v>0</v>
      </c>
      <c r="E28796">
        <v>191100</v>
      </c>
      <c r="F28796" s="4">
        <f t="shared" si="449"/>
        <v>390366.66666666669</v>
      </c>
    </row>
    <row r="28797" spans="1:6" x14ac:dyDescent="0.3">
      <c r="A28797" t="s">
        <v>773</v>
      </c>
      <c r="B28797">
        <v>0</v>
      </c>
      <c r="C28797">
        <v>1700790</v>
      </c>
      <c r="D28797">
        <v>1430400</v>
      </c>
      <c r="E28797">
        <v>1355500</v>
      </c>
      <c r="F28797" s="4">
        <f t="shared" si="449"/>
        <v>1495563.3333333333</v>
      </c>
    </row>
    <row r="28798" spans="1:6" x14ac:dyDescent="0.3">
      <c r="A28798" t="s">
        <v>29072</v>
      </c>
      <c r="B28798">
        <v>1710030</v>
      </c>
      <c r="C28798">
        <v>0</v>
      </c>
      <c r="D28798">
        <v>0</v>
      </c>
      <c r="E28798">
        <v>0</v>
      </c>
      <c r="F28798" s="4">
        <f t="shared" si="449"/>
        <v>0</v>
      </c>
    </row>
    <row r="28799" spans="1:6" x14ac:dyDescent="0.3">
      <c r="A28799" t="s">
        <v>29073</v>
      </c>
      <c r="B28799">
        <v>0</v>
      </c>
      <c r="C28799">
        <v>2194920</v>
      </c>
      <c r="D28799">
        <v>0</v>
      </c>
      <c r="E28799">
        <v>0</v>
      </c>
      <c r="F28799" s="4">
        <f t="shared" si="449"/>
        <v>731640</v>
      </c>
    </row>
    <row r="28800" spans="1:6" x14ac:dyDescent="0.3">
      <c r="A28800" t="s">
        <v>29074</v>
      </c>
      <c r="B28800">
        <v>2069080</v>
      </c>
      <c r="C28800">
        <v>0</v>
      </c>
      <c r="D28800">
        <v>651600</v>
      </c>
      <c r="E28800">
        <v>0</v>
      </c>
      <c r="F28800" s="4">
        <f t="shared" si="449"/>
        <v>217200</v>
      </c>
    </row>
    <row r="28801" spans="1:6" x14ac:dyDescent="0.3">
      <c r="A28801" t="s">
        <v>29075</v>
      </c>
      <c r="B28801">
        <v>1262880</v>
      </c>
      <c r="C28801">
        <v>0</v>
      </c>
      <c r="D28801">
        <v>0</v>
      </c>
      <c r="E28801">
        <v>948820</v>
      </c>
      <c r="F28801" s="4">
        <f t="shared" si="449"/>
        <v>316273.33333333331</v>
      </c>
    </row>
    <row r="28802" spans="1:6" x14ac:dyDescent="0.3">
      <c r="A28802" t="s">
        <v>29076</v>
      </c>
      <c r="B28802">
        <v>0</v>
      </c>
      <c r="C28802">
        <v>0</v>
      </c>
      <c r="D28802">
        <v>1121120</v>
      </c>
      <c r="E28802">
        <v>1030400</v>
      </c>
      <c r="F28802" s="4">
        <f t="shared" si="449"/>
        <v>717173.33333333337</v>
      </c>
    </row>
    <row r="28803" spans="1:6" x14ac:dyDescent="0.3">
      <c r="A28803" t="s">
        <v>29077</v>
      </c>
      <c r="B28803">
        <v>0</v>
      </c>
      <c r="C28803">
        <v>0</v>
      </c>
      <c r="D28803">
        <v>529200</v>
      </c>
      <c r="E28803">
        <v>2114200</v>
      </c>
      <c r="F28803" s="4">
        <f t="shared" ref="F28803:F28866" si="450">SUM(C28803:E28803)/3</f>
        <v>881133.33333333337</v>
      </c>
    </row>
    <row r="28804" spans="1:6" x14ac:dyDescent="0.3">
      <c r="A28804" t="s">
        <v>29078</v>
      </c>
      <c r="B28804">
        <v>0</v>
      </c>
      <c r="C28804">
        <v>0</v>
      </c>
      <c r="D28804">
        <v>1356160</v>
      </c>
      <c r="E28804">
        <v>0</v>
      </c>
      <c r="F28804" s="4">
        <f t="shared" si="450"/>
        <v>452053.33333333331</v>
      </c>
    </row>
    <row r="28805" spans="1:6" x14ac:dyDescent="0.3">
      <c r="A28805" t="s">
        <v>29079</v>
      </c>
      <c r="B28805">
        <v>0</v>
      </c>
      <c r="C28805">
        <v>581490</v>
      </c>
      <c r="D28805">
        <v>0</v>
      </c>
      <c r="E28805">
        <v>330330</v>
      </c>
      <c r="F28805" s="4">
        <f t="shared" si="450"/>
        <v>303940</v>
      </c>
    </row>
    <row r="28806" spans="1:6" x14ac:dyDescent="0.3">
      <c r="A28806" t="s">
        <v>29080</v>
      </c>
      <c r="B28806">
        <v>0</v>
      </c>
      <c r="C28806">
        <v>575760</v>
      </c>
      <c r="D28806">
        <v>0</v>
      </c>
      <c r="E28806">
        <v>0</v>
      </c>
      <c r="F28806" s="4">
        <f t="shared" si="450"/>
        <v>191920</v>
      </c>
    </row>
    <row r="28807" spans="1:6" x14ac:dyDescent="0.3">
      <c r="A28807" t="s">
        <v>29081</v>
      </c>
      <c r="B28807">
        <v>0</v>
      </c>
      <c r="C28807">
        <v>0</v>
      </c>
      <c r="D28807">
        <v>1348440</v>
      </c>
      <c r="E28807">
        <v>458640</v>
      </c>
      <c r="F28807" s="4">
        <f t="shared" si="450"/>
        <v>602360</v>
      </c>
    </row>
    <row r="28808" spans="1:6" x14ac:dyDescent="0.3">
      <c r="A28808" t="s">
        <v>29082</v>
      </c>
      <c r="B28808">
        <v>258440</v>
      </c>
      <c r="C28808">
        <v>220780</v>
      </c>
      <c r="D28808">
        <v>0</v>
      </c>
      <c r="E28808">
        <v>273000</v>
      </c>
      <c r="F28808" s="4">
        <f t="shared" si="450"/>
        <v>164593.33333333334</v>
      </c>
    </row>
    <row r="28809" spans="1:6" x14ac:dyDescent="0.3">
      <c r="A28809" t="s">
        <v>29083</v>
      </c>
      <c r="B28809">
        <v>0</v>
      </c>
      <c r="C28809">
        <v>458640</v>
      </c>
      <c r="D28809">
        <v>0</v>
      </c>
      <c r="E28809">
        <v>0</v>
      </c>
      <c r="F28809" s="4">
        <f t="shared" si="450"/>
        <v>152880</v>
      </c>
    </row>
    <row r="28810" spans="1:6" x14ac:dyDescent="0.3">
      <c r="A28810" t="s">
        <v>29084</v>
      </c>
      <c r="B28810">
        <v>2052520</v>
      </c>
      <c r="C28810">
        <v>0</v>
      </c>
      <c r="D28810">
        <v>2027200</v>
      </c>
      <c r="E28810">
        <v>2223120</v>
      </c>
      <c r="F28810" s="4">
        <f t="shared" si="450"/>
        <v>1416773.3333333333</v>
      </c>
    </row>
    <row r="28811" spans="1:6" x14ac:dyDescent="0.3">
      <c r="A28811" t="s">
        <v>29085</v>
      </c>
      <c r="B28811">
        <v>0</v>
      </c>
      <c r="C28811">
        <v>1112790</v>
      </c>
      <c r="D28811">
        <v>0</v>
      </c>
      <c r="E28811">
        <v>0</v>
      </c>
      <c r="F28811" s="4">
        <f t="shared" si="450"/>
        <v>370930</v>
      </c>
    </row>
    <row r="28812" spans="1:6" x14ac:dyDescent="0.3">
      <c r="A28812" t="s">
        <v>29086</v>
      </c>
      <c r="B28812">
        <v>0</v>
      </c>
      <c r="C28812">
        <v>453200</v>
      </c>
      <c r="D28812">
        <v>0</v>
      </c>
      <c r="E28812">
        <v>0</v>
      </c>
      <c r="F28812" s="4">
        <f t="shared" si="450"/>
        <v>151066.66666666666</v>
      </c>
    </row>
    <row r="28813" spans="1:6" x14ac:dyDescent="0.3">
      <c r="A28813" t="s">
        <v>29087</v>
      </c>
      <c r="B28813">
        <v>0</v>
      </c>
      <c r="C28813">
        <v>256000</v>
      </c>
      <c r="D28813">
        <v>0</v>
      </c>
      <c r="E28813">
        <v>0</v>
      </c>
      <c r="F28813" s="4">
        <f t="shared" si="450"/>
        <v>85333.333333333328</v>
      </c>
    </row>
    <row r="28814" spans="1:6" x14ac:dyDescent="0.3">
      <c r="A28814" t="s">
        <v>29088</v>
      </c>
      <c r="B28814">
        <v>0</v>
      </c>
      <c r="C28814">
        <v>0</v>
      </c>
      <c r="D28814">
        <v>907440</v>
      </c>
      <c r="E28814">
        <v>0</v>
      </c>
      <c r="F28814" s="4">
        <f t="shared" si="450"/>
        <v>302480</v>
      </c>
    </row>
    <row r="28815" spans="1:6" x14ac:dyDescent="0.3">
      <c r="A28815" t="s">
        <v>29089</v>
      </c>
      <c r="B28815">
        <v>0</v>
      </c>
      <c r="C28815">
        <v>721400</v>
      </c>
      <c r="D28815">
        <v>0</v>
      </c>
      <c r="E28815">
        <v>234600</v>
      </c>
      <c r="F28815" s="4">
        <f t="shared" si="450"/>
        <v>318666.66666666669</v>
      </c>
    </row>
    <row r="28816" spans="1:6" x14ac:dyDescent="0.3">
      <c r="A28816" t="s">
        <v>29090</v>
      </c>
      <c r="B28816">
        <v>282000</v>
      </c>
      <c r="C28816">
        <v>0</v>
      </c>
      <c r="D28816">
        <v>0</v>
      </c>
      <c r="E28816">
        <v>0</v>
      </c>
      <c r="F28816" s="4">
        <f t="shared" si="450"/>
        <v>0</v>
      </c>
    </row>
    <row r="28817" spans="1:6" x14ac:dyDescent="0.3">
      <c r="A28817" t="s">
        <v>29091</v>
      </c>
      <c r="B28817">
        <v>0</v>
      </c>
      <c r="C28817">
        <v>370000</v>
      </c>
      <c r="D28817">
        <v>0</v>
      </c>
      <c r="E28817">
        <v>0</v>
      </c>
      <c r="F28817" s="4">
        <f t="shared" si="450"/>
        <v>123333.33333333333</v>
      </c>
    </row>
    <row r="28818" spans="1:6" x14ac:dyDescent="0.3">
      <c r="A28818" t="s">
        <v>29092</v>
      </c>
      <c r="B28818">
        <v>0</v>
      </c>
      <c r="C28818">
        <v>612200</v>
      </c>
      <c r="D28818">
        <v>0</v>
      </c>
      <c r="E28818">
        <v>1090650</v>
      </c>
      <c r="F28818" s="4">
        <f t="shared" si="450"/>
        <v>567616.66666666663</v>
      </c>
    </row>
    <row r="28819" spans="1:6" x14ac:dyDescent="0.3">
      <c r="A28819" t="s">
        <v>29093</v>
      </c>
      <c r="B28819">
        <v>0</v>
      </c>
      <c r="C28819">
        <v>0</v>
      </c>
      <c r="D28819">
        <v>311100</v>
      </c>
      <c r="E28819">
        <v>0</v>
      </c>
      <c r="F28819" s="4">
        <f t="shared" si="450"/>
        <v>103700</v>
      </c>
    </row>
    <row r="28820" spans="1:6" x14ac:dyDescent="0.3">
      <c r="A28820" t="s">
        <v>29094</v>
      </c>
      <c r="B28820">
        <v>0</v>
      </c>
      <c r="C28820">
        <v>2137700</v>
      </c>
      <c r="D28820">
        <v>0</v>
      </c>
      <c r="E28820">
        <v>0</v>
      </c>
      <c r="F28820" s="4">
        <f t="shared" si="450"/>
        <v>712566.66666666663</v>
      </c>
    </row>
    <row r="28821" spans="1:6" x14ac:dyDescent="0.3">
      <c r="A28821" t="s">
        <v>29095</v>
      </c>
      <c r="B28821">
        <v>2967960</v>
      </c>
      <c r="C28821">
        <v>2396120</v>
      </c>
      <c r="D28821">
        <v>3293630</v>
      </c>
      <c r="E28821">
        <v>4028480</v>
      </c>
      <c r="F28821" s="4">
        <f t="shared" si="450"/>
        <v>3239410</v>
      </c>
    </row>
    <row r="28822" spans="1:6" x14ac:dyDescent="0.3">
      <c r="A28822" t="s">
        <v>29096</v>
      </c>
      <c r="B28822">
        <v>0</v>
      </c>
      <c r="C28822">
        <v>512000</v>
      </c>
      <c r="D28822">
        <v>0</v>
      </c>
      <c r="E28822">
        <v>0</v>
      </c>
      <c r="F28822" s="4">
        <f t="shared" si="450"/>
        <v>170666.66666666666</v>
      </c>
    </row>
    <row r="28823" spans="1:6" x14ac:dyDescent="0.3">
      <c r="A28823" t="s">
        <v>29097</v>
      </c>
      <c r="B28823">
        <v>0</v>
      </c>
      <c r="C28823">
        <v>414740</v>
      </c>
      <c r="D28823">
        <v>0</v>
      </c>
      <c r="E28823">
        <v>0</v>
      </c>
      <c r="F28823" s="4">
        <f t="shared" si="450"/>
        <v>138246.66666666666</v>
      </c>
    </row>
    <row r="28824" spans="1:6" x14ac:dyDescent="0.3">
      <c r="A28824" t="s">
        <v>29098</v>
      </c>
      <c r="B28824">
        <v>0</v>
      </c>
      <c r="C28824">
        <v>1325100</v>
      </c>
      <c r="D28824">
        <v>1063420</v>
      </c>
      <c r="E28824">
        <v>0</v>
      </c>
      <c r="F28824" s="4">
        <f t="shared" si="450"/>
        <v>796173.33333333337</v>
      </c>
    </row>
    <row r="28825" spans="1:6" x14ac:dyDescent="0.3">
      <c r="A28825" t="s">
        <v>29099</v>
      </c>
      <c r="B28825">
        <v>0</v>
      </c>
      <c r="C28825">
        <v>0</v>
      </c>
      <c r="D28825">
        <v>618800</v>
      </c>
      <c r="E28825">
        <v>0</v>
      </c>
      <c r="F28825" s="4">
        <f t="shared" si="450"/>
        <v>206266.66666666666</v>
      </c>
    </row>
    <row r="28826" spans="1:6" x14ac:dyDescent="0.3">
      <c r="A28826" t="s">
        <v>29100</v>
      </c>
      <c r="B28826">
        <v>2142980</v>
      </c>
      <c r="C28826">
        <v>2142939</v>
      </c>
      <c r="D28826">
        <v>0</v>
      </c>
      <c r="E28826">
        <v>556140</v>
      </c>
      <c r="F28826" s="4">
        <f t="shared" si="450"/>
        <v>899693</v>
      </c>
    </row>
    <row r="28827" spans="1:6" x14ac:dyDescent="0.3">
      <c r="A28827" t="s">
        <v>29101</v>
      </c>
      <c r="B28827">
        <v>0</v>
      </c>
      <c r="C28827">
        <v>600420</v>
      </c>
      <c r="D28827">
        <v>0</v>
      </c>
      <c r="E28827">
        <v>402000</v>
      </c>
      <c r="F28827" s="4">
        <f t="shared" si="450"/>
        <v>334140</v>
      </c>
    </row>
    <row r="28828" spans="1:6" x14ac:dyDescent="0.3">
      <c r="A28828" t="s">
        <v>29102</v>
      </c>
      <c r="B28828">
        <v>1224960</v>
      </c>
      <c r="C28828">
        <v>740000</v>
      </c>
      <c r="D28828">
        <v>0</v>
      </c>
      <c r="E28828">
        <v>229320</v>
      </c>
      <c r="F28828" s="4">
        <f t="shared" si="450"/>
        <v>323106.66666666669</v>
      </c>
    </row>
    <row r="28829" spans="1:6" x14ac:dyDescent="0.3">
      <c r="A28829" t="s">
        <v>29103</v>
      </c>
      <c r="B28829">
        <v>0</v>
      </c>
      <c r="C28829">
        <v>370000</v>
      </c>
      <c r="D28829">
        <v>0</v>
      </c>
      <c r="E28829">
        <v>0</v>
      </c>
      <c r="F28829" s="4">
        <f t="shared" si="450"/>
        <v>123333.33333333333</v>
      </c>
    </row>
    <row r="28830" spans="1:6" x14ac:dyDescent="0.3">
      <c r="A28830" t="s">
        <v>29104</v>
      </c>
      <c r="B28830">
        <v>2478000</v>
      </c>
      <c r="C28830">
        <v>14502400</v>
      </c>
      <c r="D28830">
        <v>13339900</v>
      </c>
      <c r="E28830">
        <v>14894280</v>
      </c>
      <c r="F28830" s="4">
        <f t="shared" si="450"/>
        <v>14245526.666666666</v>
      </c>
    </row>
    <row r="28831" spans="1:6" x14ac:dyDescent="0.3">
      <c r="A28831" t="s">
        <v>29105</v>
      </c>
      <c r="B28831">
        <v>4447000</v>
      </c>
      <c r="C28831">
        <v>948720</v>
      </c>
      <c r="D28831">
        <v>4567740</v>
      </c>
      <c r="E28831">
        <v>2655480</v>
      </c>
      <c r="F28831" s="4">
        <f t="shared" si="450"/>
        <v>2723980</v>
      </c>
    </row>
    <row r="28832" spans="1:6" x14ac:dyDescent="0.3">
      <c r="A28832" t="s">
        <v>29106</v>
      </c>
      <c r="B28832">
        <v>256000</v>
      </c>
      <c r="C28832">
        <v>0</v>
      </c>
      <c r="D28832">
        <v>793400</v>
      </c>
      <c r="E28832">
        <v>1621420</v>
      </c>
      <c r="F28832" s="4">
        <f t="shared" si="450"/>
        <v>804940</v>
      </c>
    </row>
    <row r="28833" spans="1:6" x14ac:dyDescent="0.3">
      <c r="A28833" t="s">
        <v>29107</v>
      </c>
      <c r="B28833">
        <v>0</v>
      </c>
      <c r="C28833">
        <v>1154040</v>
      </c>
      <c r="D28833">
        <v>588400</v>
      </c>
      <c r="E28833">
        <v>0</v>
      </c>
      <c r="F28833" s="4">
        <f t="shared" si="450"/>
        <v>580813.33333333337</v>
      </c>
    </row>
    <row r="28834" spans="1:6" x14ac:dyDescent="0.3">
      <c r="A28834" t="s">
        <v>29108</v>
      </c>
      <c r="B28834">
        <v>0</v>
      </c>
      <c r="C28834">
        <v>2165800</v>
      </c>
      <c r="D28834">
        <v>0</v>
      </c>
      <c r="E28834">
        <v>0</v>
      </c>
      <c r="F28834" s="4">
        <f t="shared" si="450"/>
        <v>721933.33333333337</v>
      </c>
    </row>
    <row r="28835" spans="1:6" x14ac:dyDescent="0.3">
      <c r="A28835" t="s">
        <v>29109</v>
      </c>
      <c r="B28835">
        <v>3239400</v>
      </c>
      <c r="C28835">
        <v>0</v>
      </c>
      <c r="D28835">
        <v>0</v>
      </c>
      <c r="E28835">
        <v>3038900</v>
      </c>
      <c r="F28835" s="4">
        <f t="shared" si="450"/>
        <v>1012966.6666666666</v>
      </c>
    </row>
    <row r="28836" spans="1:6" x14ac:dyDescent="0.3">
      <c r="A28836" t="s">
        <v>29110</v>
      </c>
      <c r="B28836">
        <v>0</v>
      </c>
      <c r="C28836">
        <v>1905500</v>
      </c>
      <c r="D28836">
        <v>0</v>
      </c>
      <c r="E28836">
        <v>4226340</v>
      </c>
      <c r="F28836" s="4">
        <f t="shared" si="450"/>
        <v>2043946.6666666667</v>
      </c>
    </row>
    <row r="28837" spans="1:6" x14ac:dyDescent="0.3">
      <c r="A28837" t="s">
        <v>29111</v>
      </c>
      <c r="B28837">
        <v>597500</v>
      </c>
      <c r="C28837">
        <v>0</v>
      </c>
      <c r="D28837">
        <v>0</v>
      </c>
      <c r="E28837">
        <v>0</v>
      </c>
      <c r="F28837" s="4">
        <f t="shared" si="450"/>
        <v>0</v>
      </c>
    </row>
    <row r="28838" spans="1:6" x14ac:dyDescent="0.3">
      <c r="A28838" t="s">
        <v>29112</v>
      </c>
      <c r="B28838">
        <v>0</v>
      </c>
      <c r="C28838">
        <v>0</v>
      </c>
      <c r="D28838">
        <v>1282040</v>
      </c>
      <c r="E28838">
        <v>0</v>
      </c>
      <c r="F28838" s="4">
        <f t="shared" si="450"/>
        <v>427346.66666666669</v>
      </c>
    </row>
    <row r="28839" spans="1:6" x14ac:dyDescent="0.3">
      <c r="A28839" t="s">
        <v>29113</v>
      </c>
      <c r="B28839">
        <v>5080110</v>
      </c>
      <c r="C28839">
        <v>2313320</v>
      </c>
      <c r="D28839">
        <v>4150180</v>
      </c>
      <c r="E28839">
        <v>3531660</v>
      </c>
      <c r="F28839" s="4">
        <f t="shared" si="450"/>
        <v>3331720</v>
      </c>
    </row>
    <row r="28840" spans="1:6" x14ac:dyDescent="0.3">
      <c r="A28840" t="s">
        <v>29114</v>
      </c>
      <c r="B28840">
        <v>0</v>
      </c>
      <c r="C28840">
        <v>0</v>
      </c>
      <c r="D28840">
        <v>2988340</v>
      </c>
      <c r="E28840">
        <v>0</v>
      </c>
      <c r="F28840" s="4">
        <f t="shared" si="450"/>
        <v>996113.33333333337</v>
      </c>
    </row>
    <row r="28841" spans="1:6" x14ac:dyDescent="0.3">
      <c r="A28841" t="s">
        <v>29115</v>
      </c>
      <c r="B28841">
        <v>0</v>
      </c>
      <c r="C28841">
        <v>898620</v>
      </c>
      <c r="D28841">
        <v>5023200</v>
      </c>
      <c r="E28841">
        <v>6268900</v>
      </c>
      <c r="F28841" s="4">
        <f t="shared" si="450"/>
        <v>4063573.3333333335</v>
      </c>
    </row>
    <row r="28842" spans="1:6" x14ac:dyDescent="0.3">
      <c r="A28842" t="s">
        <v>29116</v>
      </c>
      <c r="B28842">
        <v>1110000</v>
      </c>
      <c r="C28842">
        <v>0</v>
      </c>
      <c r="D28842">
        <v>2266000</v>
      </c>
      <c r="E28842">
        <v>0</v>
      </c>
      <c r="F28842" s="4">
        <f t="shared" si="450"/>
        <v>755333.33333333337</v>
      </c>
    </row>
    <row r="28843" spans="1:6" x14ac:dyDescent="0.3">
      <c r="A28843" t="s">
        <v>29117</v>
      </c>
      <c r="B28843">
        <v>0</v>
      </c>
      <c r="C28843">
        <v>811490</v>
      </c>
      <c r="D28843">
        <v>0</v>
      </c>
      <c r="E28843">
        <v>0</v>
      </c>
      <c r="F28843" s="4">
        <f t="shared" si="450"/>
        <v>270496.66666666669</v>
      </c>
    </row>
    <row r="28844" spans="1:6" x14ac:dyDescent="0.3">
      <c r="A28844" t="s">
        <v>29118</v>
      </c>
      <c r="B28844">
        <v>0</v>
      </c>
      <c r="C28844">
        <v>574860</v>
      </c>
      <c r="D28844">
        <v>0</v>
      </c>
      <c r="E28844">
        <v>386000</v>
      </c>
      <c r="F28844" s="4">
        <f t="shared" si="450"/>
        <v>320286.66666666669</v>
      </c>
    </row>
    <row r="28845" spans="1:6" x14ac:dyDescent="0.3">
      <c r="A28845" t="s">
        <v>29119</v>
      </c>
      <c r="B28845">
        <v>0</v>
      </c>
      <c r="C28845">
        <v>385840</v>
      </c>
      <c r="D28845">
        <v>0</v>
      </c>
      <c r="E28845">
        <v>0</v>
      </c>
      <c r="F28845" s="4">
        <f t="shared" si="450"/>
        <v>128613.33333333333</v>
      </c>
    </row>
    <row r="28846" spans="1:6" x14ac:dyDescent="0.3">
      <c r="A28846" t="s">
        <v>29120</v>
      </c>
      <c r="B28846">
        <v>580400</v>
      </c>
      <c r="C28846">
        <v>0</v>
      </c>
      <c r="D28846">
        <v>16747320</v>
      </c>
      <c r="E28846">
        <v>18273150</v>
      </c>
      <c r="F28846" s="4">
        <f t="shared" si="450"/>
        <v>11673490</v>
      </c>
    </row>
    <row r="28847" spans="1:6" x14ac:dyDescent="0.3">
      <c r="A28847" t="s">
        <v>29121</v>
      </c>
      <c r="B28847">
        <v>902720</v>
      </c>
      <c r="C28847">
        <v>0</v>
      </c>
      <c r="D28847">
        <v>4365580</v>
      </c>
      <c r="E28847">
        <v>2357120</v>
      </c>
      <c r="F28847" s="4">
        <f t="shared" si="450"/>
        <v>2240900</v>
      </c>
    </row>
    <row r="28848" spans="1:6" x14ac:dyDescent="0.3">
      <c r="A28848" t="s">
        <v>29122</v>
      </c>
      <c r="B28848">
        <v>0</v>
      </c>
      <c r="C28848">
        <v>1953700</v>
      </c>
      <c r="D28848">
        <v>0</v>
      </c>
      <c r="E28848">
        <v>2141390</v>
      </c>
      <c r="F28848" s="4">
        <f t="shared" si="450"/>
        <v>1365030</v>
      </c>
    </row>
    <row r="28849" spans="1:6" x14ac:dyDescent="0.3">
      <c r="A28849" t="s">
        <v>29123</v>
      </c>
      <c r="B28849">
        <v>2299520</v>
      </c>
      <c r="C28849">
        <v>0</v>
      </c>
      <c r="D28849">
        <v>0</v>
      </c>
      <c r="E28849">
        <v>561100</v>
      </c>
      <c r="F28849" s="4">
        <f t="shared" si="450"/>
        <v>187033.33333333334</v>
      </c>
    </row>
    <row r="28850" spans="1:6" x14ac:dyDescent="0.3">
      <c r="A28850" t="s">
        <v>29124</v>
      </c>
      <c r="B28850">
        <v>0</v>
      </c>
      <c r="C28850">
        <v>943670</v>
      </c>
      <c r="D28850">
        <v>1449630</v>
      </c>
      <c r="E28850">
        <v>3385290</v>
      </c>
      <c r="F28850" s="4">
        <f t="shared" si="450"/>
        <v>1926196.6666666667</v>
      </c>
    </row>
    <row r="28851" spans="1:6" x14ac:dyDescent="0.3">
      <c r="A28851" t="s">
        <v>29125</v>
      </c>
      <c r="B28851">
        <v>0</v>
      </c>
      <c r="C28851">
        <v>305000</v>
      </c>
      <c r="D28851">
        <v>423150</v>
      </c>
      <c r="E28851">
        <v>0</v>
      </c>
      <c r="F28851" s="4">
        <f t="shared" si="450"/>
        <v>242716.66666666666</v>
      </c>
    </row>
    <row r="28852" spans="1:6" x14ac:dyDescent="0.3">
      <c r="A28852" t="s">
        <v>29126</v>
      </c>
      <c r="B28852">
        <v>0</v>
      </c>
      <c r="C28852">
        <v>0</v>
      </c>
      <c r="D28852">
        <v>662300</v>
      </c>
      <c r="E28852">
        <v>535400</v>
      </c>
      <c r="F28852" s="4">
        <f t="shared" si="450"/>
        <v>399233.33333333331</v>
      </c>
    </row>
    <row r="28853" spans="1:6" x14ac:dyDescent="0.3">
      <c r="A28853" t="s">
        <v>29127</v>
      </c>
      <c r="B28853">
        <v>0</v>
      </c>
      <c r="C28853">
        <v>0</v>
      </c>
      <c r="D28853">
        <v>740000</v>
      </c>
      <c r="E28853">
        <v>884000</v>
      </c>
      <c r="F28853" s="4">
        <f t="shared" si="450"/>
        <v>541333.33333333337</v>
      </c>
    </row>
    <row r="28854" spans="1:6" x14ac:dyDescent="0.3">
      <c r="A28854" t="s">
        <v>29128</v>
      </c>
      <c r="B28854">
        <v>0</v>
      </c>
      <c r="C28854">
        <v>0</v>
      </c>
      <c r="D28854">
        <v>529200</v>
      </c>
      <c r="E28854">
        <v>0</v>
      </c>
      <c r="F28854" s="4">
        <f t="shared" si="450"/>
        <v>176400</v>
      </c>
    </row>
    <row r="28855" spans="1:6" x14ac:dyDescent="0.3">
      <c r="A28855" t="s">
        <v>29129</v>
      </c>
      <c r="B28855">
        <v>0</v>
      </c>
      <c r="C28855">
        <v>0</v>
      </c>
      <c r="D28855">
        <v>697560</v>
      </c>
      <c r="E28855">
        <v>0</v>
      </c>
      <c r="F28855" s="4">
        <f t="shared" si="450"/>
        <v>232520</v>
      </c>
    </row>
    <row r="28856" spans="1:6" x14ac:dyDescent="0.3">
      <c r="A28856" t="s">
        <v>29130</v>
      </c>
      <c r="B28856">
        <v>0</v>
      </c>
      <c r="C28856">
        <v>512620</v>
      </c>
      <c r="D28856">
        <v>302620</v>
      </c>
      <c r="E28856">
        <v>1087000</v>
      </c>
      <c r="F28856" s="4">
        <f t="shared" si="450"/>
        <v>634080</v>
      </c>
    </row>
    <row r="28857" spans="1:6" x14ac:dyDescent="0.3">
      <c r="A28857" t="s">
        <v>29131</v>
      </c>
      <c r="B28857">
        <v>411950</v>
      </c>
      <c r="C28857">
        <v>0</v>
      </c>
      <c r="D28857">
        <v>0</v>
      </c>
      <c r="E28857">
        <v>0</v>
      </c>
      <c r="F28857" s="4">
        <f t="shared" si="450"/>
        <v>0</v>
      </c>
    </row>
    <row r="28858" spans="1:6" x14ac:dyDescent="0.3">
      <c r="A28858" t="s">
        <v>29132</v>
      </c>
      <c r="B28858">
        <v>0</v>
      </c>
      <c r="C28858">
        <v>0</v>
      </c>
      <c r="D28858">
        <v>653900</v>
      </c>
      <c r="E28858">
        <v>234600</v>
      </c>
      <c r="F28858" s="4">
        <f t="shared" si="450"/>
        <v>296166.66666666669</v>
      </c>
    </row>
    <row r="28859" spans="1:6" x14ac:dyDescent="0.3">
      <c r="A28859" t="s">
        <v>29133</v>
      </c>
      <c r="B28859">
        <v>0</v>
      </c>
      <c r="C28859">
        <v>0</v>
      </c>
      <c r="D28859">
        <v>1199100</v>
      </c>
      <c r="E28859">
        <v>0</v>
      </c>
      <c r="F28859" s="4">
        <f t="shared" si="450"/>
        <v>399700</v>
      </c>
    </row>
    <row r="28860" spans="1:6" x14ac:dyDescent="0.3">
      <c r="A28860" t="s">
        <v>29134</v>
      </c>
      <c r="B28860">
        <v>1373190</v>
      </c>
      <c r="C28860">
        <v>0</v>
      </c>
      <c r="D28860">
        <v>2366910</v>
      </c>
      <c r="E28860">
        <v>1583400</v>
      </c>
      <c r="F28860" s="4">
        <f t="shared" si="450"/>
        <v>1316770</v>
      </c>
    </row>
    <row r="28861" spans="1:6" x14ac:dyDescent="0.3">
      <c r="A28861" t="s">
        <v>29135</v>
      </c>
      <c r="B28861">
        <v>0</v>
      </c>
      <c r="C28861">
        <v>1600170</v>
      </c>
      <c r="D28861">
        <v>637000</v>
      </c>
      <c r="E28861">
        <v>693240</v>
      </c>
      <c r="F28861" s="4">
        <f t="shared" si="450"/>
        <v>976803.33333333337</v>
      </c>
    </row>
    <row r="28862" spans="1:6" x14ac:dyDescent="0.3">
      <c r="A28862" t="s">
        <v>29136</v>
      </c>
      <c r="B28862">
        <v>0</v>
      </c>
      <c r="C28862">
        <v>0</v>
      </c>
      <c r="D28862">
        <v>2417800</v>
      </c>
      <c r="E28862">
        <v>0</v>
      </c>
      <c r="F28862" s="4">
        <f t="shared" si="450"/>
        <v>805933.33333333337</v>
      </c>
    </row>
    <row r="28863" spans="1:6" x14ac:dyDescent="0.3">
      <c r="A28863" t="s">
        <v>29137</v>
      </c>
      <c r="B28863">
        <v>645440</v>
      </c>
      <c r="C28863">
        <v>540540</v>
      </c>
      <c r="D28863">
        <v>0</v>
      </c>
      <c r="E28863">
        <v>999180</v>
      </c>
      <c r="F28863" s="4">
        <f t="shared" si="450"/>
        <v>513240</v>
      </c>
    </row>
    <row r="28864" spans="1:6" x14ac:dyDescent="0.3">
      <c r="A28864" t="s">
        <v>29138</v>
      </c>
      <c r="B28864">
        <v>2116830</v>
      </c>
      <c r="C28864">
        <v>2294340</v>
      </c>
      <c r="D28864">
        <v>353080</v>
      </c>
      <c r="E28864">
        <v>721200</v>
      </c>
      <c r="F28864" s="4">
        <f t="shared" si="450"/>
        <v>1122873.3333333333</v>
      </c>
    </row>
    <row r="28865" spans="1:6" x14ac:dyDescent="0.3">
      <c r="A28865" t="s">
        <v>29139</v>
      </c>
      <c r="B28865">
        <v>706000</v>
      </c>
      <c r="C28865">
        <v>0</v>
      </c>
      <c r="D28865">
        <v>0</v>
      </c>
      <c r="E28865">
        <v>0</v>
      </c>
      <c r="F28865" s="4">
        <f t="shared" si="450"/>
        <v>0</v>
      </c>
    </row>
    <row r="28866" spans="1:6" x14ac:dyDescent="0.3">
      <c r="A28866" t="s">
        <v>29140</v>
      </c>
      <c r="B28866">
        <v>0</v>
      </c>
      <c r="C28866">
        <v>0</v>
      </c>
      <c r="D28866">
        <v>956920</v>
      </c>
      <c r="E28866">
        <v>0</v>
      </c>
      <c r="F28866" s="4">
        <f t="shared" si="450"/>
        <v>318973.33333333331</v>
      </c>
    </row>
    <row r="28867" spans="1:6" x14ac:dyDescent="0.3">
      <c r="A28867" t="s">
        <v>29141</v>
      </c>
      <c r="B28867">
        <v>0</v>
      </c>
      <c r="C28867">
        <v>0</v>
      </c>
      <c r="D28867">
        <v>447720</v>
      </c>
      <c r="E28867">
        <v>1053400</v>
      </c>
      <c r="F28867" s="4">
        <f t="shared" ref="F28867:F28930" si="451">SUM(C28867:E28867)/3</f>
        <v>500373.33333333331</v>
      </c>
    </row>
    <row r="28868" spans="1:6" x14ac:dyDescent="0.3">
      <c r="A28868" t="s">
        <v>29142</v>
      </c>
      <c r="B28868">
        <v>0</v>
      </c>
      <c r="C28868">
        <v>612000</v>
      </c>
      <c r="D28868">
        <v>0</v>
      </c>
      <c r="E28868">
        <v>1213200</v>
      </c>
      <c r="F28868" s="4">
        <f t="shared" si="451"/>
        <v>608400</v>
      </c>
    </row>
    <row r="28869" spans="1:6" x14ac:dyDescent="0.3">
      <c r="A28869" t="s">
        <v>29143</v>
      </c>
      <c r="B28869">
        <v>411950</v>
      </c>
      <c r="C28869">
        <v>1640300</v>
      </c>
      <c r="D28869">
        <v>0</v>
      </c>
      <c r="E28869">
        <v>914060</v>
      </c>
      <c r="F28869" s="4">
        <f t="shared" si="451"/>
        <v>851453.33333333337</v>
      </c>
    </row>
    <row r="28870" spans="1:6" x14ac:dyDescent="0.3">
      <c r="A28870" t="s">
        <v>29144</v>
      </c>
      <c r="B28870">
        <v>0</v>
      </c>
      <c r="C28870">
        <v>2314640</v>
      </c>
      <c r="D28870">
        <v>0</v>
      </c>
      <c r="E28870">
        <v>1508400</v>
      </c>
      <c r="F28870" s="4">
        <f t="shared" si="451"/>
        <v>1274346.6666666667</v>
      </c>
    </row>
    <row r="28871" spans="1:6" x14ac:dyDescent="0.3">
      <c r="A28871" t="s">
        <v>29145</v>
      </c>
      <c r="B28871">
        <v>0</v>
      </c>
      <c r="C28871">
        <v>0</v>
      </c>
      <c r="D28871">
        <v>2025490</v>
      </c>
      <c r="E28871">
        <v>1767280</v>
      </c>
      <c r="F28871" s="4">
        <f t="shared" si="451"/>
        <v>1264256.6666666667</v>
      </c>
    </row>
    <row r="28872" spans="1:6" x14ac:dyDescent="0.3">
      <c r="A28872" t="s">
        <v>29146</v>
      </c>
      <c r="B28872">
        <v>0</v>
      </c>
      <c r="C28872">
        <v>2259040</v>
      </c>
      <c r="D28872">
        <v>0</v>
      </c>
      <c r="E28872">
        <v>1713860</v>
      </c>
      <c r="F28872" s="4">
        <f t="shared" si="451"/>
        <v>1324300</v>
      </c>
    </row>
    <row r="28873" spans="1:6" x14ac:dyDescent="0.3">
      <c r="A28873" t="s">
        <v>29147</v>
      </c>
      <c r="B28873">
        <v>198900</v>
      </c>
      <c r="C28873">
        <v>0</v>
      </c>
      <c r="D28873">
        <v>264600</v>
      </c>
      <c r="E28873">
        <v>0</v>
      </c>
      <c r="F28873" s="4">
        <f t="shared" si="451"/>
        <v>88200</v>
      </c>
    </row>
    <row r="28874" spans="1:6" x14ac:dyDescent="0.3">
      <c r="A28874" t="s">
        <v>29148</v>
      </c>
      <c r="B28874">
        <v>0</v>
      </c>
      <c r="C28874">
        <v>0</v>
      </c>
      <c r="D28874">
        <v>192000</v>
      </c>
      <c r="E28874">
        <v>1465280</v>
      </c>
      <c r="F28874" s="4">
        <f t="shared" si="451"/>
        <v>552426.66666666663</v>
      </c>
    </row>
    <row r="28875" spans="1:6" x14ac:dyDescent="0.3">
      <c r="A28875" t="s">
        <v>29149</v>
      </c>
      <c r="B28875">
        <v>0</v>
      </c>
      <c r="C28875">
        <v>2068760</v>
      </c>
      <c r="D28875">
        <v>0</v>
      </c>
      <c r="E28875">
        <v>891580</v>
      </c>
      <c r="F28875" s="4">
        <f t="shared" si="451"/>
        <v>986780</v>
      </c>
    </row>
    <row r="28876" spans="1:6" x14ac:dyDescent="0.3">
      <c r="A28876" t="s">
        <v>29150</v>
      </c>
      <c r="B28876">
        <v>1478920</v>
      </c>
      <c r="C28876">
        <v>0</v>
      </c>
      <c r="D28876">
        <v>0</v>
      </c>
      <c r="E28876">
        <v>0</v>
      </c>
      <c r="F28876" s="4">
        <f t="shared" si="451"/>
        <v>0</v>
      </c>
    </row>
    <row r="28877" spans="1:6" x14ac:dyDescent="0.3">
      <c r="A28877" t="s">
        <v>29151</v>
      </c>
      <c r="B28877">
        <v>0</v>
      </c>
      <c r="C28877">
        <v>0</v>
      </c>
      <c r="D28877">
        <v>1315790</v>
      </c>
      <c r="E28877">
        <v>0</v>
      </c>
      <c r="F28877" s="4">
        <f t="shared" si="451"/>
        <v>438596.66666666669</v>
      </c>
    </row>
    <row r="28878" spans="1:6" x14ac:dyDescent="0.3">
      <c r="A28878" t="s">
        <v>29152</v>
      </c>
      <c r="B28878">
        <v>256000</v>
      </c>
      <c r="C28878">
        <v>0</v>
      </c>
      <c r="D28878">
        <v>2220000</v>
      </c>
      <c r="E28878">
        <v>2272780</v>
      </c>
      <c r="F28878" s="4">
        <f t="shared" si="451"/>
        <v>1497593.3333333333</v>
      </c>
    </row>
    <row r="28879" spans="1:6" x14ac:dyDescent="0.3">
      <c r="A28879" t="s">
        <v>29153</v>
      </c>
      <c r="B28879">
        <v>1504000</v>
      </c>
      <c r="C28879">
        <v>2464300</v>
      </c>
      <c r="D28879">
        <v>812720</v>
      </c>
      <c r="E28879">
        <v>0</v>
      </c>
      <c r="F28879" s="4">
        <f t="shared" si="451"/>
        <v>1092340</v>
      </c>
    </row>
    <row r="28880" spans="1:6" x14ac:dyDescent="0.3">
      <c r="A28880" t="s">
        <v>29154</v>
      </c>
      <c r="B28880">
        <v>0</v>
      </c>
      <c r="C28880">
        <v>1154700</v>
      </c>
      <c r="D28880">
        <v>760000</v>
      </c>
      <c r="E28880">
        <v>0</v>
      </c>
      <c r="F28880" s="4">
        <f t="shared" si="451"/>
        <v>638233.33333333337</v>
      </c>
    </row>
    <row r="28881" spans="1:6" x14ac:dyDescent="0.3">
      <c r="A28881" t="s">
        <v>29155</v>
      </c>
      <c r="B28881">
        <v>0</v>
      </c>
      <c r="C28881">
        <v>597300</v>
      </c>
      <c r="D28881">
        <v>0</v>
      </c>
      <c r="E28881">
        <v>554190</v>
      </c>
      <c r="F28881" s="4">
        <f t="shared" si="451"/>
        <v>383830</v>
      </c>
    </row>
    <row r="28882" spans="1:6" x14ac:dyDescent="0.3">
      <c r="A28882" t="s">
        <v>29156</v>
      </c>
      <c r="B28882">
        <v>919640</v>
      </c>
      <c r="C28882">
        <v>0</v>
      </c>
      <c r="D28882">
        <v>0</v>
      </c>
      <c r="E28882">
        <v>0</v>
      </c>
      <c r="F28882" s="4">
        <f t="shared" si="451"/>
        <v>0</v>
      </c>
    </row>
    <row r="28883" spans="1:6" x14ac:dyDescent="0.3">
      <c r="A28883" t="s">
        <v>29157</v>
      </c>
      <c r="B28883">
        <v>0</v>
      </c>
      <c r="C28883">
        <v>612000</v>
      </c>
      <c r="D28883">
        <v>0</v>
      </c>
      <c r="E28883">
        <v>780000</v>
      </c>
      <c r="F28883" s="4">
        <f t="shared" si="451"/>
        <v>464000</v>
      </c>
    </row>
    <row r="28884" spans="1:6" x14ac:dyDescent="0.3">
      <c r="A28884" t="s">
        <v>29158</v>
      </c>
      <c r="B28884">
        <v>0</v>
      </c>
      <c r="C28884">
        <v>0</v>
      </c>
      <c r="D28884">
        <v>711750</v>
      </c>
      <c r="E28884">
        <v>804000</v>
      </c>
      <c r="F28884" s="4">
        <f t="shared" si="451"/>
        <v>505250</v>
      </c>
    </row>
    <row r="28885" spans="1:6" x14ac:dyDescent="0.3">
      <c r="A28885" t="s">
        <v>29159</v>
      </c>
      <c r="B28885">
        <v>0</v>
      </c>
      <c r="C28885">
        <v>0</v>
      </c>
      <c r="D28885">
        <v>1139320</v>
      </c>
      <c r="E28885">
        <v>0</v>
      </c>
      <c r="F28885" s="4">
        <f t="shared" si="451"/>
        <v>379773.33333333331</v>
      </c>
    </row>
    <row r="28886" spans="1:6" x14ac:dyDescent="0.3">
      <c r="A28886" t="s">
        <v>29160</v>
      </c>
      <c r="B28886">
        <v>626000</v>
      </c>
      <c r="C28886">
        <v>0</v>
      </c>
      <c r="D28886">
        <v>0</v>
      </c>
      <c r="E28886">
        <v>852560</v>
      </c>
      <c r="F28886" s="4">
        <f t="shared" si="451"/>
        <v>284186.66666666669</v>
      </c>
    </row>
    <row r="28887" spans="1:6" x14ac:dyDescent="0.3">
      <c r="A28887" t="s">
        <v>29161</v>
      </c>
      <c r="B28887">
        <v>1887340</v>
      </c>
      <c r="C28887">
        <v>1072940</v>
      </c>
      <c r="D28887">
        <v>0</v>
      </c>
      <c r="E28887">
        <v>264000</v>
      </c>
      <c r="F28887" s="4">
        <f t="shared" si="451"/>
        <v>445646.66666666669</v>
      </c>
    </row>
    <row r="28888" spans="1:6" x14ac:dyDescent="0.3">
      <c r="A28888" t="s">
        <v>29162</v>
      </c>
      <c r="B28888">
        <v>0</v>
      </c>
      <c r="C28888">
        <v>242880</v>
      </c>
      <c r="D28888">
        <v>382200</v>
      </c>
      <c r="E28888">
        <v>298480</v>
      </c>
      <c r="F28888" s="4">
        <f t="shared" si="451"/>
        <v>307853.33333333331</v>
      </c>
    </row>
    <row r="28889" spans="1:6" x14ac:dyDescent="0.3">
      <c r="A28889" t="s">
        <v>29163</v>
      </c>
      <c r="B28889">
        <v>0</v>
      </c>
      <c r="C28889">
        <v>634600</v>
      </c>
      <c r="D28889">
        <v>0</v>
      </c>
      <c r="E28889">
        <v>0</v>
      </c>
      <c r="F28889" s="4">
        <f t="shared" si="451"/>
        <v>211533.33333333334</v>
      </c>
    </row>
    <row r="28890" spans="1:6" x14ac:dyDescent="0.3">
      <c r="A28890" t="s">
        <v>29164</v>
      </c>
      <c r="B28890">
        <v>614300</v>
      </c>
      <c r="C28890">
        <v>0</v>
      </c>
      <c r="D28890">
        <v>2254880</v>
      </c>
      <c r="E28890">
        <v>657930</v>
      </c>
      <c r="F28890" s="4">
        <f t="shared" si="451"/>
        <v>970936.66666666663</v>
      </c>
    </row>
    <row r="28891" spans="1:6" x14ac:dyDescent="0.3">
      <c r="A28891" t="s">
        <v>29165</v>
      </c>
      <c r="B28891">
        <v>0</v>
      </c>
      <c r="C28891">
        <v>493200</v>
      </c>
      <c r="D28891">
        <v>0</v>
      </c>
      <c r="E28891">
        <v>2243800</v>
      </c>
      <c r="F28891" s="4">
        <f t="shared" si="451"/>
        <v>912333.33333333337</v>
      </c>
    </row>
    <row r="28892" spans="1:6" x14ac:dyDescent="0.3">
      <c r="A28892" t="s">
        <v>29166</v>
      </c>
      <c r="B28892">
        <v>0</v>
      </c>
      <c r="C28892">
        <v>4515500</v>
      </c>
      <c r="D28892">
        <v>2114960</v>
      </c>
      <c r="E28892">
        <v>2010060</v>
      </c>
      <c r="F28892" s="4">
        <f t="shared" si="451"/>
        <v>2880173.3333333335</v>
      </c>
    </row>
    <row r="28893" spans="1:6" x14ac:dyDescent="0.3">
      <c r="A28893" t="s">
        <v>29167</v>
      </c>
      <c r="B28893">
        <v>0</v>
      </c>
      <c r="C28893">
        <v>0</v>
      </c>
      <c r="D28893">
        <v>1007800</v>
      </c>
      <c r="E28893">
        <v>1254700</v>
      </c>
      <c r="F28893" s="4">
        <f t="shared" si="451"/>
        <v>754166.66666666663</v>
      </c>
    </row>
    <row r="28894" spans="1:6" x14ac:dyDescent="0.3">
      <c r="A28894" t="s">
        <v>29168</v>
      </c>
      <c r="B28894">
        <v>0</v>
      </c>
      <c r="C28894">
        <v>350000</v>
      </c>
      <c r="D28894">
        <v>2744820</v>
      </c>
      <c r="E28894">
        <v>0</v>
      </c>
      <c r="F28894" s="4">
        <f t="shared" si="451"/>
        <v>1031606.6666666666</v>
      </c>
    </row>
    <row r="28895" spans="1:6" x14ac:dyDescent="0.3">
      <c r="A28895" t="s">
        <v>960</v>
      </c>
      <c r="B28895">
        <v>575800</v>
      </c>
      <c r="C28895">
        <v>0</v>
      </c>
      <c r="D28895">
        <v>0</v>
      </c>
      <c r="E28895">
        <v>311220</v>
      </c>
      <c r="F28895" s="4">
        <f t="shared" si="451"/>
        <v>103740</v>
      </c>
    </row>
    <row r="28896" spans="1:6" x14ac:dyDescent="0.3">
      <c r="A28896" t="s">
        <v>29169</v>
      </c>
      <c r="B28896">
        <v>256000</v>
      </c>
      <c r="C28896">
        <v>0</v>
      </c>
      <c r="D28896">
        <v>0</v>
      </c>
      <c r="E28896">
        <v>0</v>
      </c>
      <c r="F28896" s="4">
        <f t="shared" si="451"/>
        <v>0</v>
      </c>
    </row>
    <row r="28897" spans="1:6" x14ac:dyDescent="0.3">
      <c r="A28897" t="s">
        <v>29170</v>
      </c>
      <c r="B28897">
        <v>0</v>
      </c>
      <c r="C28897">
        <v>408800</v>
      </c>
      <c r="D28897">
        <v>0</v>
      </c>
      <c r="E28897">
        <v>0</v>
      </c>
      <c r="F28897" s="4">
        <f t="shared" si="451"/>
        <v>136266.66666666666</v>
      </c>
    </row>
    <row r="28898" spans="1:6" x14ac:dyDescent="0.3">
      <c r="A28898" t="s">
        <v>29171</v>
      </c>
      <c r="B28898">
        <v>0</v>
      </c>
      <c r="C28898">
        <v>600000</v>
      </c>
      <c r="D28898">
        <v>0</v>
      </c>
      <c r="E28898">
        <v>386000</v>
      </c>
      <c r="F28898" s="4">
        <f t="shared" si="451"/>
        <v>328666.66666666669</v>
      </c>
    </row>
    <row r="28899" spans="1:6" x14ac:dyDescent="0.3">
      <c r="A28899" t="s">
        <v>29172</v>
      </c>
      <c r="B28899">
        <v>1455420</v>
      </c>
      <c r="C28899">
        <v>0</v>
      </c>
      <c r="D28899">
        <v>0</v>
      </c>
      <c r="E28899">
        <v>2060540</v>
      </c>
      <c r="F28899" s="4">
        <f t="shared" si="451"/>
        <v>686846.66666666663</v>
      </c>
    </row>
    <row r="28900" spans="1:6" x14ac:dyDescent="0.3">
      <c r="A28900" t="s">
        <v>29173</v>
      </c>
      <c r="B28900">
        <v>0</v>
      </c>
      <c r="C28900">
        <v>1583400</v>
      </c>
      <c r="D28900">
        <v>2597140</v>
      </c>
      <c r="E28900">
        <v>3601780</v>
      </c>
      <c r="F28900" s="4">
        <f t="shared" si="451"/>
        <v>2594106.6666666665</v>
      </c>
    </row>
    <row r="28901" spans="1:6" x14ac:dyDescent="0.3">
      <c r="A28901" t="s">
        <v>29174</v>
      </c>
      <c r="B28901">
        <v>1193540</v>
      </c>
      <c r="C28901">
        <v>711920</v>
      </c>
      <c r="D28901">
        <v>2179280</v>
      </c>
      <c r="E28901">
        <v>1584570</v>
      </c>
      <c r="F28901" s="4">
        <f t="shared" si="451"/>
        <v>1491923.3333333333</v>
      </c>
    </row>
    <row r="28902" spans="1:6" x14ac:dyDescent="0.3">
      <c r="A28902" t="s">
        <v>29175</v>
      </c>
      <c r="B28902">
        <v>0</v>
      </c>
      <c r="C28902">
        <v>230000</v>
      </c>
      <c r="D28902">
        <v>313950</v>
      </c>
      <c r="E28902">
        <v>386000</v>
      </c>
      <c r="F28902" s="4">
        <f t="shared" si="451"/>
        <v>309983.33333333331</v>
      </c>
    </row>
    <row r="28903" spans="1:6" x14ac:dyDescent="0.3">
      <c r="A28903" t="s">
        <v>29176</v>
      </c>
      <c r="B28903">
        <v>0</v>
      </c>
      <c r="C28903">
        <v>463350</v>
      </c>
      <c r="D28903">
        <v>0</v>
      </c>
      <c r="E28903">
        <v>0</v>
      </c>
      <c r="F28903" s="4">
        <f t="shared" si="451"/>
        <v>154450</v>
      </c>
    </row>
    <row r="28904" spans="1:6" x14ac:dyDescent="0.3">
      <c r="A28904" t="s">
        <v>29177</v>
      </c>
      <c r="B28904">
        <v>0</v>
      </c>
      <c r="C28904">
        <v>0</v>
      </c>
      <c r="D28904">
        <v>644640</v>
      </c>
      <c r="E28904">
        <v>0</v>
      </c>
      <c r="F28904" s="4">
        <f t="shared" si="451"/>
        <v>214880</v>
      </c>
    </row>
    <row r="28905" spans="1:6" x14ac:dyDescent="0.3">
      <c r="A28905" t="s">
        <v>29178</v>
      </c>
      <c r="B28905">
        <v>0</v>
      </c>
      <c r="C28905">
        <v>0</v>
      </c>
      <c r="D28905">
        <v>17638700</v>
      </c>
      <c r="E28905">
        <v>0</v>
      </c>
      <c r="F28905" s="4">
        <f t="shared" si="451"/>
        <v>5879566.666666667</v>
      </c>
    </row>
    <row r="28906" spans="1:6" x14ac:dyDescent="0.3">
      <c r="A28906" t="s">
        <v>29179</v>
      </c>
      <c r="B28906">
        <v>0</v>
      </c>
      <c r="C28906">
        <v>230000</v>
      </c>
      <c r="D28906">
        <v>0</v>
      </c>
      <c r="E28906">
        <v>0</v>
      </c>
      <c r="F28906" s="4">
        <f t="shared" si="451"/>
        <v>76666.666666666672</v>
      </c>
    </row>
    <row r="28907" spans="1:6" x14ac:dyDescent="0.3">
      <c r="A28907" t="s">
        <v>29180</v>
      </c>
      <c r="B28907">
        <v>376740</v>
      </c>
      <c r="C28907">
        <v>0</v>
      </c>
      <c r="D28907">
        <v>0</v>
      </c>
      <c r="E28907">
        <v>0</v>
      </c>
      <c r="F28907" s="4">
        <f t="shared" si="451"/>
        <v>0</v>
      </c>
    </row>
    <row r="28908" spans="1:6" x14ac:dyDescent="0.3">
      <c r="A28908" t="s">
        <v>29181</v>
      </c>
      <c r="B28908">
        <v>0</v>
      </c>
      <c r="C28908">
        <v>0</v>
      </c>
      <c r="D28908">
        <v>1166880</v>
      </c>
      <c r="E28908">
        <v>2279800</v>
      </c>
      <c r="F28908" s="4">
        <f t="shared" si="451"/>
        <v>1148893.3333333333</v>
      </c>
    </row>
    <row r="28909" spans="1:6" x14ac:dyDescent="0.3">
      <c r="A28909" t="s">
        <v>334</v>
      </c>
      <c r="B28909">
        <v>694460</v>
      </c>
      <c r="C28909">
        <v>0</v>
      </c>
      <c r="D28909">
        <v>0</v>
      </c>
      <c r="E28909">
        <v>556920</v>
      </c>
      <c r="F28909" s="4">
        <f t="shared" si="451"/>
        <v>185640</v>
      </c>
    </row>
    <row r="28910" spans="1:6" x14ac:dyDescent="0.3">
      <c r="A28910" t="s">
        <v>29182</v>
      </c>
      <c r="B28910">
        <v>0</v>
      </c>
      <c r="C28910">
        <v>0</v>
      </c>
      <c r="D28910">
        <v>2349640</v>
      </c>
      <c r="E28910">
        <v>0</v>
      </c>
      <c r="F28910" s="4">
        <f t="shared" si="451"/>
        <v>783213.33333333337</v>
      </c>
    </row>
    <row r="28911" spans="1:6" x14ac:dyDescent="0.3">
      <c r="A28911" t="s">
        <v>29183</v>
      </c>
      <c r="B28911">
        <v>0</v>
      </c>
      <c r="C28911">
        <v>0</v>
      </c>
      <c r="D28911">
        <v>259250</v>
      </c>
      <c r="E28911">
        <v>620600</v>
      </c>
      <c r="F28911" s="4">
        <f t="shared" si="451"/>
        <v>293283.33333333331</v>
      </c>
    </row>
    <row r="28912" spans="1:6" x14ac:dyDescent="0.3">
      <c r="A28912" t="s">
        <v>29184</v>
      </c>
      <c r="B28912">
        <v>0</v>
      </c>
      <c r="C28912">
        <v>2068000</v>
      </c>
      <c r="D28912">
        <v>191100</v>
      </c>
      <c r="E28912">
        <v>2142350</v>
      </c>
      <c r="F28912" s="4">
        <f t="shared" si="451"/>
        <v>1467150</v>
      </c>
    </row>
    <row r="28913" spans="1:6" x14ac:dyDescent="0.3">
      <c r="A28913" t="s">
        <v>29185</v>
      </c>
      <c r="B28913">
        <v>645950</v>
      </c>
      <c r="C28913">
        <v>0</v>
      </c>
      <c r="D28913">
        <v>0</v>
      </c>
      <c r="E28913">
        <v>0</v>
      </c>
      <c r="F28913" s="4">
        <f t="shared" si="451"/>
        <v>0</v>
      </c>
    </row>
    <row r="28914" spans="1:6" x14ac:dyDescent="0.3">
      <c r="A28914" t="s">
        <v>29186</v>
      </c>
      <c r="B28914">
        <v>0</v>
      </c>
      <c r="C28914">
        <v>0</v>
      </c>
      <c r="D28914">
        <v>618800</v>
      </c>
      <c r="E28914">
        <v>0</v>
      </c>
      <c r="F28914" s="4">
        <f t="shared" si="451"/>
        <v>206266.66666666666</v>
      </c>
    </row>
    <row r="28915" spans="1:6" x14ac:dyDescent="0.3">
      <c r="A28915" t="s">
        <v>29187</v>
      </c>
      <c r="B28915">
        <v>0</v>
      </c>
      <c r="C28915">
        <v>0</v>
      </c>
      <c r="D28915">
        <v>9312030</v>
      </c>
      <c r="E28915">
        <v>1975100</v>
      </c>
      <c r="F28915" s="4">
        <f t="shared" si="451"/>
        <v>3762376.6666666665</v>
      </c>
    </row>
    <row r="28916" spans="1:6" x14ac:dyDescent="0.3">
      <c r="A28916" t="s">
        <v>29188</v>
      </c>
      <c r="B28916">
        <v>0</v>
      </c>
      <c r="C28916">
        <v>0</v>
      </c>
      <c r="D28916">
        <v>1690050</v>
      </c>
      <c r="E28916">
        <v>0</v>
      </c>
      <c r="F28916" s="4">
        <f t="shared" si="451"/>
        <v>563350</v>
      </c>
    </row>
    <row r="28917" spans="1:6" x14ac:dyDescent="0.3">
      <c r="A28917" t="s">
        <v>29189</v>
      </c>
      <c r="B28917">
        <v>0</v>
      </c>
      <c r="C28917">
        <v>0</v>
      </c>
      <c r="D28917">
        <v>4403800</v>
      </c>
      <c r="E28917">
        <v>0</v>
      </c>
      <c r="F28917" s="4">
        <f t="shared" si="451"/>
        <v>1467933.3333333333</v>
      </c>
    </row>
    <row r="28918" spans="1:6" x14ac:dyDescent="0.3">
      <c r="A28918" t="s">
        <v>29190</v>
      </c>
      <c r="B28918">
        <v>0</v>
      </c>
      <c r="C28918">
        <v>0</v>
      </c>
      <c r="D28918">
        <v>955500</v>
      </c>
      <c r="E28918">
        <v>234600</v>
      </c>
      <c r="F28918" s="4">
        <f t="shared" si="451"/>
        <v>396700</v>
      </c>
    </row>
    <row r="28919" spans="1:6" x14ac:dyDescent="0.3">
      <c r="A28919" t="s">
        <v>29191</v>
      </c>
      <c r="B28919">
        <v>0</v>
      </c>
      <c r="C28919">
        <v>230000</v>
      </c>
      <c r="D28919">
        <v>518700</v>
      </c>
      <c r="E28919">
        <v>0</v>
      </c>
      <c r="F28919" s="4">
        <f t="shared" si="451"/>
        <v>249566.66666666666</v>
      </c>
    </row>
    <row r="28920" spans="1:6" x14ac:dyDescent="0.3">
      <c r="A28920" t="s">
        <v>29192</v>
      </c>
      <c r="B28920">
        <v>0</v>
      </c>
      <c r="C28920">
        <v>2388080</v>
      </c>
      <c r="D28920">
        <v>0</v>
      </c>
      <c r="E28920">
        <v>0</v>
      </c>
      <c r="F28920" s="4">
        <f t="shared" si="451"/>
        <v>796026.66666666663</v>
      </c>
    </row>
    <row r="28921" spans="1:6" x14ac:dyDescent="0.3">
      <c r="A28921" t="s">
        <v>29193</v>
      </c>
      <c r="B28921">
        <v>581400</v>
      </c>
      <c r="C28921">
        <v>0</v>
      </c>
      <c r="D28921">
        <v>0</v>
      </c>
      <c r="E28921">
        <v>0</v>
      </c>
      <c r="F28921" s="4">
        <f t="shared" si="451"/>
        <v>0</v>
      </c>
    </row>
    <row r="28922" spans="1:6" x14ac:dyDescent="0.3">
      <c r="A28922" t="s">
        <v>29194</v>
      </c>
      <c r="B28922">
        <v>473550</v>
      </c>
      <c r="C28922">
        <v>0</v>
      </c>
      <c r="D28922">
        <v>0</v>
      </c>
      <c r="E28922">
        <v>710600</v>
      </c>
      <c r="F28922" s="4">
        <f t="shared" si="451"/>
        <v>236866.66666666666</v>
      </c>
    </row>
    <row r="28923" spans="1:6" x14ac:dyDescent="0.3">
      <c r="A28923" t="s">
        <v>29195</v>
      </c>
      <c r="B28923">
        <v>282100</v>
      </c>
      <c r="C28923">
        <v>0</v>
      </c>
      <c r="D28923">
        <v>0</v>
      </c>
      <c r="E28923">
        <v>0</v>
      </c>
      <c r="F28923" s="4">
        <f t="shared" si="451"/>
        <v>0</v>
      </c>
    </row>
    <row r="28924" spans="1:6" x14ac:dyDescent="0.3">
      <c r="A28924" t="s">
        <v>29196</v>
      </c>
      <c r="B28924">
        <v>949670</v>
      </c>
      <c r="C28924">
        <v>0</v>
      </c>
      <c r="D28924">
        <v>0</v>
      </c>
      <c r="E28924">
        <v>0</v>
      </c>
      <c r="F28924" s="4">
        <f t="shared" si="451"/>
        <v>0</v>
      </c>
    </row>
    <row r="28925" spans="1:6" x14ac:dyDescent="0.3">
      <c r="A28925" t="s">
        <v>29197</v>
      </c>
      <c r="B28925">
        <v>160000</v>
      </c>
      <c r="C28925">
        <v>0</v>
      </c>
      <c r="D28925">
        <v>0</v>
      </c>
      <c r="E28925">
        <v>913500</v>
      </c>
      <c r="F28925" s="4">
        <f t="shared" si="451"/>
        <v>304500</v>
      </c>
    </row>
    <row r="28926" spans="1:6" x14ac:dyDescent="0.3">
      <c r="A28926" t="s">
        <v>29198</v>
      </c>
      <c r="B28926">
        <v>0</v>
      </c>
      <c r="C28926">
        <v>0</v>
      </c>
      <c r="D28926">
        <v>2243000</v>
      </c>
      <c r="E28926">
        <v>2925260</v>
      </c>
      <c r="F28926" s="4">
        <f t="shared" si="451"/>
        <v>1722753.3333333333</v>
      </c>
    </row>
    <row r="28927" spans="1:6" x14ac:dyDescent="0.3">
      <c r="A28927" t="s">
        <v>29199</v>
      </c>
      <c r="B28927">
        <v>920540</v>
      </c>
      <c r="C28927">
        <v>0</v>
      </c>
      <c r="D28927">
        <v>0</v>
      </c>
      <c r="E28927">
        <v>0</v>
      </c>
      <c r="F28927" s="4">
        <f t="shared" si="451"/>
        <v>0</v>
      </c>
    </row>
    <row r="28928" spans="1:6" x14ac:dyDescent="0.3">
      <c r="A28928" t="s">
        <v>29200</v>
      </c>
      <c r="B28928">
        <v>0</v>
      </c>
      <c r="C28928">
        <v>2493400</v>
      </c>
      <c r="D28928">
        <v>0</v>
      </c>
      <c r="E28928">
        <v>1774500</v>
      </c>
      <c r="F28928" s="4">
        <f t="shared" si="451"/>
        <v>1422633.3333333333</v>
      </c>
    </row>
    <row r="28929" spans="1:6" x14ac:dyDescent="0.3">
      <c r="A28929" t="s">
        <v>29201</v>
      </c>
      <c r="B28929">
        <v>0</v>
      </c>
      <c r="C28929">
        <v>581490</v>
      </c>
      <c r="D28929">
        <v>0</v>
      </c>
      <c r="E28929">
        <v>0</v>
      </c>
      <c r="F28929" s="4">
        <f t="shared" si="451"/>
        <v>193830</v>
      </c>
    </row>
    <row r="28930" spans="1:6" x14ac:dyDescent="0.3">
      <c r="A28930" t="s">
        <v>29202</v>
      </c>
      <c r="B28930">
        <v>0</v>
      </c>
      <c r="C28930">
        <v>0</v>
      </c>
      <c r="D28930">
        <v>618960</v>
      </c>
      <c r="E28930">
        <v>1443890</v>
      </c>
      <c r="F28930" s="4">
        <f t="shared" si="451"/>
        <v>687616.66666666663</v>
      </c>
    </row>
    <row r="28931" spans="1:6" x14ac:dyDescent="0.3">
      <c r="A28931" t="s">
        <v>29203</v>
      </c>
      <c r="B28931">
        <v>0</v>
      </c>
      <c r="C28931">
        <v>0</v>
      </c>
      <c r="D28931">
        <v>245700</v>
      </c>
      <c r="E28931">
        <v>0</v>
      </c>
      <c r="F28931" s="4">
        <f t="shared" ref="F28931:F28994" si="452">SUM(C28931:E28931)/3</f>
        <v>81900</v>
      </c>
    </row>
    <row r="28932" spans="1:6" x14ac:dyDescent="0.3">
      <c r="A28932" t="s">
        <v>29204</v>
      </c>
      <c r="B28932">
        <v>741320</v>
      </c>
      <c r="C28932">
        <v>0</v>
      </c>
      <c r="D28932">
        <v>0</v>
      </c>
      <c r="E28932">
        <v>0</v>
      </c>
      <c r="F28932" s="4">
        <f t="shared" si="452"/>
        <v>0</v>
      </c>
    </row>
    <row r="28933" spans="1:6" x14ac:dyDescent="0.3">
      <c r="A28933" t="s">
        <v>29205</v>
      </c>
      <c r="B28933">
        <v>626000</v>
      </c>
      <c r="C28933">
        <v>0</v>
      </c>
      <c r="D28933">
        <v>0</v>
      </c>
      <c r="E28933">
        <v>0</v>
      </c>
      <c r="F28933" s="4">
        <f t="shared" si="452"/>
        <v>0</v>
      </c>
    </row>
    <row r="28934" spans="1:6" x14ac:dyDescent="0.3">
      <c r="A28934" t="s">
        <v>29206</v>
      </c>
      <c r="B28934">
        <v>0</v>
      </c>
      <c r="C28934">
        <v>454400</v>
      </c>
      <c r="D28934">
        <v>0</v>
      </c>
      <c r="E28934">
        <v>0</v>
      </c>
      <c r="F28934" s="4">
        <f t="shared" si="452"/>
        <v>151466.66666666666</v>
      </c>
    </row>
    <row r="28935" spans="1:6" x14ac:dyDescent="0.3">
      <c r="A28935" t="s">
        <v>29207</v>
      </c>
      <c r="B28935">
        <v>0</v>
      </c>
      <c r="C28935">
        <v>0</v>
      </c>
      <c r="D28935">
        <v>634600</v>
      </c>
      <c r="E28935">
        <v>662400</v>
      </c>
      <c r="F28935" s="4">
        <f t="shared" si="452"/>
        <v>432333.33333333331</v>
      </c>
    </row>
    <row r="28936" spans="1:6" x14ac:dyDescent="0.3">
      <c r="A28936" t="s">
        <v>29208</v>
      </c>
      <c r="B28936">
        <v>0</v>
      </c>
      <c r="C28936">
        <v>0</v>
      </c>
      <c r="D28936">
        <v>1871650</v>
      </c>
      <c r="E28936">
        <v>596700</v>
      </c>
      <c r="F28936" s="4">
        <f t="shared" si="452"/>
        <v>822783.33333333337</v>
      </c>
    </row>
    <row r="28937" spans="1:6" x14ac:dyDescent="0.3">
      <c r="A28937" t="s">
        <v>29209</v>
      </c>
      <c r="B28937">
        <v>0</v>
      </c>
      <c r="C28937">
        <v>0</v>
      </c>
      <c r="D28937">
        <v>1067280</v>
      </c>
      <c r="E28937">
        <v>951920</v>
      </c>
      <c r="F28937" s="4">
        <f t="shared" si="452"/>
        <v>673066.66666666663</v>
      </c>
    </row>
    <row r="28938" spans="1:6" x14ac:dyDescent="0.3">
      <c r="A28938" t="s">
        <v>29210</v>
      </c>
      <c r="B28938">
        <v>882700</v>
      </c>
      <c r="C28938">
        <v>0</v>
      </c>
      <c r="D28938">
        <v>0</v>
      </c>
      <c r="E28938">
        <v>1716040</v>
      </c>
      <c r="F28938" s="4">
        <f t="shared" si="452"/>
        <v>572013.33333333337</v>
      </c>
    </row>
    <row r="28939" spans="1:6" x14ac:dyDescent="0.3">
      <c r="A28939" t="s">
        <v>29211</v>
      </c>
      <c r="B28939">
        <v>340250</v>
      </c>
      <c r="C28939">
        <v>0</v>
      </c>
      <c r="D28939">
        <v>0</v>
      </c>
      <c r="E28939">
        <v>2093000</v>
      </c>
      <c r="F28939" s="4">
        <f t="shared" si="452"/>
        <v>697666.66666666663</v>
      </c>
    </row>
    <row r="28940" spans="1:6" x14ac:dyDescent="0.3">
      <c r="A28940" t="s">
        <v>29212</v>
      </c>
      <c r="B28940">
        <v>0</v>
      </c>
      <c r="C28940">
        <v>0</v>
      </c>
      <c r="D28940">
        <v>496860</v>
      </c>
      <c r="E28940">
        <v>714880</v>
      </c>
      <c r="F28940" s="4">
        <f t="shared" si="452"/>
        <v>403913.33333333331</v>
      </c>
    </row>
    <row r="28941" spans="1:6" x14ac:dyDescent="0.3">
      <c r="A28941" t="s">
        <v>29213</v>
      </c>
      <c r="B28941">
        <v>0</v>
      </c>
      <c r="C28941">
        <v>230000</v>
      </c>
      <c r="D28941">
        <v>0</v>
      </c>
      <c r="E28941">
        <v>0</v>
      </c>
      <c r="F28941" s="4">
        <f t="shared" si="452"/>
        <v>76666.666666666672</v>
      </c>
    </row>
    <row r="28942" spans="1:6" x14ac:dyDescent="0.3">
      <c r="A28942" t="s">
        <v>29214</v>
      </c>
      <c r="B28942">
        <v>0</v>
      </c>
      <c r="C28942">
        <v>0</v>
      </c>
      <c r="D28942">
        <v>491400</v>
      </c>
      <c r="E28942">
        <v>635180</v>
      </c>
      <c r="F28942" s="4">
        <f t="shared" si="452"/>
        <v>375526.66666666669</v>
      </c>
    </row>
    <row r="28943" spans="1:6" x14ac:dyDescent="0.3">
      <c r="A28943" t="s">
        <v>29215</v>
      </c>
      <c r="B28943">
        <v>0</v>
      </c>
      <c r="C28943">
        <v>0</v>
      </c>
      <c r="D28943">
        <v>1408250</v>
      </c>
      <c r="E28943">
        <v>0</v>
      </c>
      <c r="F28943" s="4">
        <f t="shared" si="452"/>
        <v>469416.66666666669</v>
      </c>
    </row>
    <row r="28944" spans="1:6" x14ac:dyDescent="0.3">
      <c r="A28944" t="s">
        <v>29216</v>
      </c>
      <c r="B28944">
        <v>2317070</v>
      </c>
      <c r="C28944">
        <v>0</v>
      </c>
      <c r="D28944">
        <v>0</v>
      </c>
      <c r="E28944">
        <v>640680</v>
      </c>
      <c r="F28944" s="4">
        <f t="shared" si="452"/>
        <v>213560</v>
      </c>
    </row>
    <row r="28945" spans="1:6" x14ac:dyDescent="0.3">
      <c r="A28945" t="s">
        <v>29217</v>
      </c>
      <c r="B28945">
        <v>0</v>
      </c>
      <c r="C28945">
        <v>0</v>
      </c>
      <c r="D28945">
        <v>265720</v>
      </c>
      <c r="E28945">
        <v>0</v>
      </c>
      <c r="F28945" s="4">
        <f t="shared" si="452"/>
        <v>88573.333333333328</v>
      </c>
    </row>
    <row r="28946" spans="1:6" x14ac:dyDescent="0.3">
      <c r="A28946" t="s">
        <v>29218</v>
      </c>
      <c r="B28946">
        <v>0</v>
      </c>
      <c r="C28946">
        <v>1645280</v>
      </c>
      <c r="D28946">
        <v>0</v>
      </c>
      <c r="E28946">
        <v>1376740</v>
      </c>
      <c r="F28946" s="4">
        <f t="shared" si="452"/>
        <v>1007340</v>
      </c>
    </row>
    <row r="28947" spans="1:6" x14ac:dyDescent="0.3">
      <c r="A28947" t="s">
        <v>29219</v>
      </c>
      <c r="B28947">
        <v>0</v>
      </c>
      <c r="C28947">
        <v>826280</v>
      </c>
      <c r="D28947">
        <v>0</v>
      </c>
      <c r="E28947">
        <v>2047630</v>
      </c>
      <c r="F28947" s="4">
        <f t="shared" si="452"/>
        <v>957970</v>
      </c>
    </row>
    <row r="28948" spans="1:6" x14ac:dyDescent="0.3">
      <c r="A28948" t="s">
        <v>29220</v>
      </c>
      <c r="B28948">
        <v>0</v>
      </c>
      <c r="C28948">
        <v>2729000</v>
      </c>
      <c r="D28948">
        <v>0</v>
      </c>
      <c r="E28948">
        <v>5939850</v>
      </c>
      <c r="F28948" s="4">
        <f t="shared" si="452"/>
        <v>2889616.6666666665</v>
      </c>
    </row>
    <row r="28949" spans="1:6" x14ac:dyDescent="0.3">
      <c r="A28949" t="s">
        <v>29221</v>
      </c>
      <c r="B28949">
        <v>0</v>
      </c>
      <c r="C28949">
        <v>0</v>
      </c>
      <c r="D28949">
        <v>844360</v>
      </c>
      <c r="E28949">
        <v>0</v>
      </c>
      <c r="F28949" s="4">
        <f t="shared" si="452"/>
        <v>281453.33333333331</v>
      </c>
    </row>
    <row r="28950" spans="1:6" x14ac:dyDescent="0.3">
      <c r="A28950" t="s">
        <v>29222</v>
      </c>
      <c r="B28950">
        <v>0</v>
      </c>
      <c r="C28950">
        <v>0</v>
      </c>
      <c r="D28950">
        <v>1010100</v>
      </c>
      <c r="E28950">
        <v>0</v>
      </c>
      <c r="F28950" s="4">
        <f t="shared" si="452"/>
        <v>336700</v>
      </c>
    </row>
    <row r="28951" spans="1:6" x14ac:dyDescent="0.3">
      <c r="A28951" t="s">
        <v>29223</v>
      </c>
      <c r="B28951">
        <v>0</v>
      </c>
      <c r="C28951">
        <v>0</v>
      </c>
      <c r="D28951">
        <v>328400</v>
      </c>
      <c r="E28951">
        <v>0</v>
      </c>
      <c r="F28951" s="4">
        <f t="shared" si="452"/>
        <v>109466.66666666667</v>
      </c>
    </row>
    <row r="28952" spans="1:6" x14ac:dyDescent="0.3">
      <c r="A28952" t="s">
        <v>29224</v>
      </c>
      <c r="B28952">
        <v>0</v>
      </c>
      <c r="C28952">
        <v>1165710</v>
      </c>
      <c r="D28952">
        <v>0</v>
      </c>
      <c r="E28952">
        <v>531440</v>
      </c>
      <c r="F28952" s="4">
        <f t="shared" si="452"/>
        <v>565716.66666666663</v>
      </c>
    </row>
    <row r="28953" spans="1:6" x14ac:dyDescent="0.3">
      <c r="A28953" t="s">
        <v>29225</v>
      </c>
      <c r="B28953">
        <v>0</v>
      </c>
      <c r="C28953">
        <v>0</v>
      </c>
      <c r="D28953">
        <v>1354080</v>
      </c>
      <c r="E28953">
        <v>888180</v>
      </c>
      <c r="F28953" s="4">
        <f t="shared" si="452"/>
        <v>747420</v>
      </c>
    </row>
    <row r="28954" spans="1:6" x14ac:dyDescent="0.3">
      <c r="A28954" t="s">
        <v>29226</v>
      </c>
      <c r="B28954">
        <v>296660</v>
      </c>
      <c r="C28954">
        <v>0</v>
      </c>
      <c r="D28954">
        <v>0</v>
      </c>
      <c r="E28954">
        <v>0</v>
      </c>
      <c r="F28954" s="4">
        <f t="shared" si="452"/>
        <v>0</v>
      </c>
    </row>
    <row r="28955" spans="1:6" x14ac:dyDescent="0.3">
      <c r="A28955" t="s">
        <v>29227</v>
      </c>
      <c r="B28955">
        <v>0</v>
      </c>
      <c r="C28955">
        <v>0</v>
      </c>
      <c r="D28955">
        <v>2124580</v>
      </c>
      <c r="E28955">
        <v>0</v>
      </c>
      <c r="F28955" s="4">
        <f t="shared" si="452"/>
        <v>708193.33333333337</v>
      </c>
    </row>
    <row r="28956" spans="1:6" x14ac:dyDescent="0.3">
      <c r="A28956" t="s">
        <v>29228</v>
      </c>
      <c r="B28956">
        <v>0</v>
      </c>
      <c r="C28956">
        <v>1477220</v>
      </c>
      <c r="D28956">
        <v>0</v>
      </c>
      <c r="E28956">
        <v>1381200</v>
      </c>
      <c r="F28956" s="4">
        <f t="shared" si="452"/>
        <v>952806.66666666663</v>
      </c>
    </row>
    <row r="28957" spans="1:6" x14ac:dyDescent="0.3">
      <c r="A28957" t="s">
        <v>29229</v>
      </c>
      <c r="B28957">
        <v>800640</v>
      </c>
      <c r="C28957">
        <v>0</v>
      </c>
      <c r="D28957">
        <v>0</v>
      </c>
      <c r="E28957">
        <v>0</v>
      </c>
      <c r="F28957" s="4">
        <f t="shared" si="452"/>
        <v>0</v>
      </c>
    </row>
    <row r="28958" spans="1:6" x14ac:dyDescent="0.3">
      <c r="A28958" t="s">
        <v>29230</v>
      </c>
      <c r="B28958">
        <v>1286000</v>
      </c>
      <c r="C28958">
        <v>0</v>
      </c>
      <c r="D28958">
        <v>0</v>
      </c>
      <c r="E28958">
        <v>624260</v>
      </c>
      <c r="F28958" s="4">
        <f t="shared" si="452"/>
        <v>208086.66666666666</v>
      </c>
    </row>
    <row r="28959" spans="1:6" x14ac:dyDescent="0.3">
      <c r="A28959" t="s">
        <v>29231</v>
      </c>
      <c r="B28959">
        <v>0</v>
      </c>
      <c r="C28959">
        <v>0</v>
      </c>
      <c r="D28959">
        <v>589120</v>
      </c>
      <c r="E28959">
        <v>0</v>
      </c>
      <c r="F28959" s="4">
        <f t="shared" si="452"/>
        <v>196373.33333333334</v>
      </c>
    </row>
    <row r="28960" spans="1:6" x14ac:dyDescent="0.3">
      <c r="A28960" t="s">
        <v>29232</v>
      </c>
      <c r="B28960">
        <v>0</v>
      </c>
      <c r="C28960">
        <v>0</v>
      </c>
      <c r="D28960">
        <v>2960050</v>
      </c>
      <c r="E28960">
        <v>0</v>
      </c>
      <c r="F28960" s="4">
        <f t="shared" si="452"/>
        <v>986683.33333333337</v>
      </c>
    </row>
    <row r="28961" spans="1:6" x14ac:dyDescent="0.3">
      <c r="A28961" t="s">
        <v>29233</v>
      </c>
      <c r="B28961">
        <v>0</v>
      </c>
      <c r="C28961">
        <v>0</v>
      </c>
      <c r="D28961">
        <v>1494760</v>
      </c>
      <c r="E28961">
        <v>820000</v>
      </c>
      <c r="F28961" s="4">
        <f t="shared" si="452"/>
        <v>771586.66666666663</v>
      </c>
    </row>
    <row r="28962" spans="1:6" x14ac:dyDescent="0.3">
      <c r="A28962" t="s">
        <v>29234</v>
      </c>
      <c r="B28962">
        <v>0</v>
      </c>
      <c r="C28962">
        <v>453200</v>
      </c>
      <c r="D28962">
        <v>0</v>
      </c>
      <c r="E28962">
        <v>0</v>
      </c>
      <c r="F28962" s="4">
        <f t="shared" si="452"/>
        <v>151066.66666666666</v>
      </c>
    </row>
    <row r="28963" spans="1:6" x14ac:dyDescent="0.3">
      <c r="A28963" t="s">
        <v>29235</v>
      </c>
      <c r="B28963">
        <v>980070</v>
      </c>
      <c r="C28963">
        <v>0</v>
      </c>
      <c r="D28963">
        <v>0</v>
      </c>
      <c r="E28963">
        <v>0</v>
      </c>
      <c r="F28963" s="4">
        <f t="shared" si="452"/>
        <v>0</v>
      </c>
    </row>
    <row r="28964" spans="1:6" x14ac:dyDescent="0.3">
      <c r="A28964" t="s">
        <v>29236</v>
      </c>
      <c r="B28964">
        <v>0</v>
      </c>
      <c r="C28964">
        <v>399000</v>
      </c>
      <c r="D28964">
        <v>0</v>
      </c>
      <c r="E28964">
        <v>0</v>
      </c>
      <c r="F28964" s="4">
        <f t="shared" si="452"/>
        <v>133000</v>
      </c>
    </row>
    <row r="28965" spans="1:6" x14ac:dyDescent="0.3">
      <c r="A28965" t="s">
        <v>29237</v>
      </c>
      <c r="B28965">
        <v>0</v>
      </c>
      <c r="C28965">
        <v>0</v>
      </c>
      <c r="D28965">
        <v>1744260</v>
      </c>
      <c r="E28965">
        <v>386000</v>
      </c>
      <c r="F28965" s="4">
        <f t="shared" si="452"/>
        <v>710086.66666666663</v>
      </c>
    </row>
    <row r="28966" spans="1:6" x14ac:dyDescent="0.3">
      <c r="A28966" t="s">
        <v>29238</v>
      </c>
      <c r="B28966">
        <v>0</v>
      </c>
      <c r="C28966">
        <v>453200</v>
      </c>
      <c r="D28966">
        <v>0</v>
      </c>
      <c r="E28966">
        <v>0</v>
      </c>
      <c r="F28966" s="4">
        <f t="shared" si="452"/>
        <v>151066.66666666666</v>
      </c>
    </row>
    <row r="28967" spans="1:6" x14ac:dyDescent="0.3">
      <c r="A28967" t="s">
        <v>886</v>
      </c>
      <c r="B28967">
        <v>0</v>
      </c>
      <c r="C28967">
        <v>0</v>
      </c>
      <c r="D28967">
        <v>963060</v>
      </c>
      <c r="E28967">
        <v>0</v>
      </c>
      <c r="F28967" s="4">
        <f t="shared" si="452"/>
        <v>321020</v>
      </c>
    </row>
    <row r="28968" spans="1:6" x14ac:dyDescent="0.3">
      <c r="A28968" t="s">
        <v>29239</v>
      </c>
      <c r="B28968">
        <v>160000</v>
      </c>
      <c r="C28968">
        <v>0</v>
      </c>
      <c r="D28968">
        <v>0</v>
      </c>
      <c r="E28968">
        <v>836000</v>
      </c>
      <c r="F28968" s="4">
        <f t="shared" si="452"/>
        <v>278666.66666666669</v>
      </c>
    </row>
    <row r="28969" spans="1:6" x14ac:dyDescent="0.3">
      <c r="A28969" t="s">
        <v>29240</v>
      </c>
      <c r="B28969">
        <v>0</v>
      </c>
      <c r="C28969">
        <v>0</v>
      </c>
      <c r="D28969">
        <v>908000</v>
      </c>
      <c r="E28969">
        <v>855160</v>
      </c>
      <c r="F28969" s="4">
        <f t="shared" si="452"/>
        <v>587720</v>
      </c>
    </row>
    <row r="28970" spans="1:6" x14ac:dyDescent="0.3">
      <c r="A28970" t="s">
        <v>29241</v>
      </c>
      <c r="B28970">
        <v>0</v>
      </c>
      <c r="C28970">
        <v>2030210</v>
      </c>
      <c r="D28970">
        <v>0</v>
      </c>
      <c r="E28970">
        <v>2059490</v>
      </c>
      <c r="F28970" s="4">
        <f t="shared" si="452"/>
        <v>1363233.3333333333</v>
      </c>
    </row>
    <row r="28971" spans="1:6" x14ac:dyDescent="0.3">
      <c r="A28971" t="s">
        <v>29242</v>
      </c>
      <c r="B28971">
        <v>0</v>
      </c>
      <c r="C28971">
        <v>0</v>
      </c>
      <c r="D28971">
        <v>1086540</v>
      </c>
      <c r="E28971">
        <v>0</v>
      </c>
      <c r="F28971" s="4">
        <f t="shared" si="452"/>
        <v>362180</v>
      </c>
    </row>
    <row r="28972" spans="1:6" x14ac:dyDescent="0.3">
      <c r="A28972" t="s">
        <v>29243</v>
      </c>
      <c r="B28972">
        <v>0</v>
      </c>
      <c r="C28972">
        <v>1454340</v>
      </c>
      <c r="D28972">
        <v>0</v>
      </c>
      <c r="E28972">
        <v>4133000</v>
      </c>
      <c r="F28972" s="4">
        <f t="shared" si="452"/>
        <v>1862446.6666666667</v>
      </c>
    </row>
    <row r="28973" spans="1:6" x14ac:dyDescent="0.3">
      <c r="A28973" t="s">
        <v>29244</v>
      </c>
      <c r="B28973">
        <v>0</v>
      </c>
      <c r="C28973">
        <v>1549340</v>
      </c>
      <c r="D28973">
        <v>0</v>
      </c>
      <c r="E28973">
        <v>0</v>
      </c>
      <c r="F28973" s="4">
        <f t="shared" si="452"/>
        <v>516446.66666666669</v>
      </c>
    </row>
    <row r="28974" spans="1:6" x14ac:dyDescent="0.3">
      <c r="A28974" t="s">
        <v>29245</v>
      </c>
      <c r="B28974">
        <v>0</v>
      </c>
      <c r="C28974">
        <v>256000</v>
      </c>
      <c r="D28974">
        <v>0</v>
      </c>
      <c r="E28974">
        <v>820000</v>
      </c>
      <c r="F28974" s="4">
        <f t="shared" si="452"/>
        <v>358666.66666666669</v>
      </c>
    </row>
    <row r="28975" spans="1:6" x14ac:dyDescent="0.3">
      <c r="A28975" t="s">
        <v>29246</v>
      </c>
      <c r="B28975">
        <v>0</v>
      </c>
      <c r="C28975">
        <v>0</v>
      </c>
      <c r="D28975">
        <v>1480000</v>
      </c>
      <c r="E28975">
        <v>994500</v>
      </c>
      <c r="F28975" s="4">
        <f t="shared" si="452"/>
        <v>824833.33333333337</v>
      </c>
    </row>
    <row r="28976" spans="1:6" x14ac:dyDescent="0.3">
      <c r="A28976" t="s">
        <v>29247</v>
      </c>
      <c r="B28976">
        <v>0</v>
      </c>
      <c r="C28976">
        <v>0</v>
      </c>
      <c r="D28976">
        <v>1450740</v>
      </c>
      <c r="E28976">
        <v>0</v>
      </c>
      <c r="F28976" s="4">
        <f t="shared" si="452"/>
        <v>483580</v>
      </c>
    </row>
    <row r="28977" spans="1:6" x14ac:dyDescent="0.3">
      <c r="A28977" t="s">
        <v>29248</v>
      </c>
      <c r="B28977">
        <v>499000</v>
      </c>
      <c r="C28977">
        <v>0</v>
      </c>
      <c r="D28977">
        <v>0</v>
      </c>
      <c r="E28977">
        <v>6033520</v>
      </c>
      <c r="F28977" s="4">
        <f t="shared" si="452"/>
        <v>2011173.3333333333</v>
      </c>
    </row>
    <row r="28978" spans="1:6" x14ac:dyDescent="0.3">
      <c r="A28978" t="s">
        <v>29249</v>
      </c>
      <c r="B28978">
        <v>605900</v>
      </c>
      <c r="C28978">
        <v>0</v>
      </c>
      <c r="D28978">
        <v>0</v>
      </c>
      <c r="E28978">
        <v>386000</v>
      </c>
      <c r="F28978" s="4">
        <f t="shared" si="452"/>
        <v>128666.66666666667</v>
      </c>
    </row>
    <row r="28979" spans="1:6" x14ac:dyDescent="0.3">
      <c r="A28979" t="s">
        <v>29250</v>
      </c>
      <c r="B28979">
        <v>0</v>
      </c>
      <c r="C28979">
        <v>0</v>
      </c>
      <c r="D28979">
        <v>1669180</v>
      </c>
      <c r="E28979">
        <v>596700</v>
      </c>
      <c r="F28979" s="4">
        <f t="shared" si="452"/>
        <v>755293.33333333337</v>
      </c>
    </row>
    <row r="28980" spans="1:6" x14ac:dyDescent="0.3">
      <c r="A28980" t="s">
        <v>29251</v>
      </c>
      <c r="B28980">
        <v>667950</v>
      </c>
      <c r="C28980">
        <v>0</v>
      </c>
      <c r="D28980">
        <v>0</v>
      </c>
      <c r="E28980">
        <v>0</v>
      </c>
      <c r="F28980" s="4">
        <f t="shared" si="452"/>
        <v>0</v>
      </c>
    </row>
    <row r="28981" spans="1:6" x14ac:dyDescent="0.3">
      <c r="A28981" t="s">
        <v>29252</v>
      </c>
      <c r="B28981">
        <v>0</v>
      </c>
      <c r="C28981">
        <v>1362270</v>
      </c>
      <c r="D28981">
        <v>0</v>
      </c>
      <c r="E28981">
        <v>382200</v>
      </c>
      <c r="F28981" s="4">
        <f t="shared" si="452"/>
        <v>581490</v>
      </c>
    </row>
    <row r="28982" spans="1:6" x14ac:dyDescent="0.3">
      <c r="A28982" t="s">
        <v>29253</v>
      </c>
      <c r="B28982">
        <v>382200</v>
      </c>
      <c r="C28982">
        <v>0</v>
      </c>
      <c r="D28982">
        <v>0</v>
      </c>
      <c r="E28982">
        <v>1058880</v>
      </c>
      <c r="F28982" s="4">
        <f t="shared" si="452"/>
        <v>352960</v>
      </c>
    </row>
    <row r="28983" spans="1:6" x14ac:dyDescent="0.3">
      <c r="A28983" t="s">
        <v>29254</v>
      </c>
      <c r="B28983">
        <v>0</v>
      </c>
      <c r="C28983">
        <v>0</v>
      </c>
      <c r="D28983">
        <v>1236510</v>
      </c>
      <c r="E28983">
        <v>0</v>
      </c>
      <c r="F28983" s="4">
        <f t="shared" si="452"/>
        <v>412170</v>
      </c>
    </row>
    <row r="28984" spans="1:6" x14ac:dyDescent="0.3">
      <c r="A28984" t="s">
        <v>29255</v>
      </c>
      <c r="B28984">
        <v>740000</v>
      </c>
      <c r="C28984">
        <v>0</v>
      </c>
      <c r="D28984">
        <v>0</v>
      </c>
      <c r="E28984">
        <v>546000</v>
      </c>
      <c r="F28984" s="4">
        <f t="shared" si="452"/>
        <v>182000</v>
      </c>
    </row>
    <row r="28985" spans="1:6" x14ac:dyDescent="0.3">
      <c r="A28985" t="s">
        <v>29256</v>
      </c>
      <c r="B28985">
        <v>0</v>
      </c>
      <c r="C28985">
        <v>554190</v>
      </c>
      <c r="D28985">
        <v>1282860</v>
      </c>
      <c r="E28985">
        <v>1026000</v>
      </c>
      <c r="F28985" s="4">
        <f t="shared" si="452"/>
        <v>954350</v>
      </c>
    </row>
    <row r="28986" spans="1:6" x14ac:dyDescent="0.3">
      <c r="A28986" t="s">
        <v>29257</v>
      </c>
      <c r="B28986">
        <v>0</v>
      </c>
      <c r="C28986">
        <v>975970</v>
      </c>
      <c r="D28986">
        <v>0</v>
      </c>
      <c r="E28986">
        <v>908000</v>
      </c>
      <c r="F28986" s="4">
        <f t="shared" si="452"/>
        <v>627990</v>
      </c>
    </row>
    <row r="28987" spans="1:6" x14ac:dyDescent="0.3">
      <c r="A28987" t="s">
        <v>29258</v>
      </c>
      <c r="B28987">
        <v>0</v>
      </c>
      <c r="C28987">
        <v>959120</v>
      </c>
      <c r="D28987">
        <v>0</v>
      </c>
      <c r="E28987">
        <v>0</v>
      </c>
      <c r="F28987" s="4">
        <f t="shared" si="452"/>
        <v>319706.66666666669</v>
      </c>
    </row>
    <row r="28988" spans="1:6" x14ac:dyDescent="0.3">
      <c r="A28988" t="s">
        <v>29259</v>
      </c>
      <c r="B28988">
        <v>0</v>
      </c>
      <c r="C28988">
        <v>0</v>
      </c>
      <c r="D28988">
        <v>195500</v>
      </c>
      <c r="E28988">
        <v>0</v>
      </c>
      <c r="F28988" s="4">
        <f t="shared" si="452"/>
        <v>65166.666666666664</v>
      </c>
    </row>
    <row r="28989" spans="1:6" x14ac:dyDescent="0.3">
      <c r="A28989" t="s">
        <v>29260</v>
      </c>
      <c r="B28989">
        <v>1199320</v>
      </c>
      <c r="C28989">
        <v>0</v>
      </c>
      <c r="D28989">
        <v>0</v>
      </c>
      <c r="E28989">
        <v>386000</v>
      </c>
      <c r="F28989" s="4">
        <f t="shared" si="452"/>
        <v>128666.66666666667</v>
      </c>
    </row>
    <row r="28990" spans="1:6" x14ac:dyDescent="0.3">
      <c r="A28990" t="s">
        <v>824</v>
      </c>
      <c r="B28990">
        <v>0</v>
      </c>
      <c r="C28990">
        <v>4490850</v>
      </c>
      <c r="D28990">
        <v>3679410</v>
      </c>
      <c r="E28990">
        <v>5147600</v>
      </c>
      <c r="F28990" s="4">
        <f t="shared" si="452"/>
        <v>4439286.666666667</v>
      </c>
    </row>
    <row r="28991" spans="1:6" x14ac:dyDescent="0.3">
      <c r="A28991" t="s">
        <v>29261</v>
      </c>
      <c r="B28991">
        <v>0</v>
      </c>
      <c r="C28991">
        <v>0</v>
      </c>
      <c r="D28991">
        <v>1392300</v>
      </c>
      <c r="E28991">
        <v>236600</v>
      </c>
      <c r="F28991" s="4">
        <f t="shared" si="452"/>
        <v>542966.66666666663</v>
      </c>
    </row>
    <row r="28992" spans="1:6" x14ac:dyDescent="0.3">
      <c r="A28992" t="s">
        <v>29262</v>
      </c>
      <c r="B28992">
        <v>256000</v>
      </c>
      <c r="C28992">
        <v>0</v>
      </c>
      <c r="D28992">
        <v>0</v>
      </c>
      <c r="E28992">
        <v>0</v>
      </c>
      <c r="F28992" s="4">
        <f t="shared" si="452"/>
        <v>0</v>
      </c>
    </row>
    <row r="28993" spans="1:6" x14ac:dyDescent="0.3">
      <c r="A28993" t="s">
        <v>29263</v>
      </c>
      <c r="B28993">
        <v>0</v>
      </c>
      <c r="C28993">
        <v>0</v>
      </c>
      <c r="D28993">
        <v>276640</v>
      </c>
      <c r="E28993">
        <v>0</v>
      </c>
      <c r="F28993" s="4">
        <f t="shared" si="452"/>
        <v>92213.333333333328</v>
      </c>
    </row>
    <row r="28994" spans="1:6" x14ac:dyDescent="0.3">
      <c r="A28994" t="s">
        <v>29264</v>
      </c>
      <c r="B28994">
        <v>0</v>
      </c>
      <c r="C28994">
        <v>778960</v>
      </c>
      <c r="D28994">
        <v>0</v>
      </c>
      <c r="E28994">
        <v>0</v>
      </c>
      <c r="F28994" s="4">
        <f t="shared" si="452"/>
        <v>259653.33333333334</v>
      </c>
    </row>
    <row r="28995" spans="1:6" x14ac:dyDescent="0.3">
      <c r="A28995" t="s">
        <v>29265</v>
      </c>
      <c r="B28995">
        <v>0</v>
      </c>
      <c r="C28995">
        <v>350000</v>
      </c>
      <c r="D28995">
        <v>0</v>
      </c>
      <c r="E28995">
        <v>357000</v>
      </c>
      <c r="F28995" s="4">
        <f t="shared" ref="F28995:F29058" si="453">SUM(C28995:E28995)/3</f>
        <v>235666.66666666666</v>
      </c>
    </row>
    <row r="28996" spans="1:6" x14ac:dyDescent="0.3">
      <c r="A28996" t="s">
        <v>29266</v>
      </c>
      <c r="B28996">
        <v>0</v>
      </c>
      <c r="C28996">
        <v>0</v>
      </c>
      <c r="D28996">
        <v>499590</v>
      </c>
      <c r="E28996">
        <v>1228200</v>
      </c>
      <c r="F28996" s="4">
        <f t="shared" si="453"/>
        <v>575930</v>
      </c>
    </row>
    <row r="28997" spans="1:6" x14ac:dyDescent="0.3">
      <c r="A28997" t="s">
        <v>29267</v>
      </c>
      <c r="B28997">
        <v>3553620</v>
      </c>
      <c r="C28997">
        <v>0</v>
      </c>
      <c r="D28997">
        <v>2875920</v>
      </c>
      <c r="E28997">
        <v>0</v>
      </c>
      <c r="F28997" s="4">
        <f t="shared" si="453"/>
        <v>958640</v>
      </c>
    </row>
    <row r="28998" spans="1:6" x14ac:dyDescent="0.3">
      <c r="A28998" t="s">
        <v>29268</v>
      </c>
      <c r="B28998">
        <v>0</v>
      </c>
      <c r="C28998">
        <v>3876660</v>
      </c>
      <c r="D28998">
        <v>1315860</v>
      </c>
      <c r="E28998">
        <v>1054600</v>
      </c>
      <c r="F28998" s="4">
        <f t="shared" si="453"/>
        <v>2082373.3333333333</v>
      </c>
    </row>
    <row r="28999" spans="1:6" x14ac:dyDescent="0.3">
      <c r="A28999" t="s">
        <v>29269</v>
      </c>
      <c r="B28999">
        <v>2021110</v>
      </c>
      <c r="C28999">
        <v>0</v>
      </c>
      <c r="D28999">
        <v>0</v>
      </c>
      <c r="E28999">
        <v>1171170</v>
      </c>
      <c r="F28999" s="4">
        <f t="shared" si="453"/>
        <v>390390</v>
      </c>
    </row>
    <row r="29000" spans="1:6" x14ac:dyDescent="0.3">
      <c r="A29000" t="s">
        <v>29270</v>
      </c>
      <c r="B29000">
        <v>0</v>
      </c>
      <c r="C29000">
        <v>393500</v>
      </c>
      <c r="D29000">
        <v>0</v>
      </c>
      <c r="E29000">
        <v>0</v>
      </c>
      <c r="F29000" s="4">
        <f t="shared" si="453"/>
        <v>131166.66666666666</v>
      </c>
    </row>
    <row r="29001" spans="1:6" x14ac:dyDescent="0.3">
      <c r="A29001" t="s">
        <v>29271</v>
      </c>
      <c r="B29001">
        <v>0</v>
      </c>
      <c r="C29001">
        <v>0</v>
      </c>
      <c r="D29001">
        <v>1309850</v>
      </c>
      <c r="E29001">
        <v>1310900</v>
      </c>
      <c r="F29001" s="4">
        <f t="shared" si="453"/>
        <v>873583.33333333337</v>
      </c>
    </row>
    <row r="29002" spans="1:6" x14ac:dyDescent="0.3">
      <c r="A29002" t="s">
        <v>29272</v>
      </c>
      <c r="B29002">
        <v>0</v>
      </c>
      <c r="C29002">
        <v>0</v>
      </c>
      <c r="D29002">
        <v>1242130</v>
      </c>
      <c r="E29002">
        <v>0</v>
      </c>
      <c r="F29002" s="4">
        <f t="shared" si="453"/>
        <v>414043.33333333331</v>
      </c>
    </row>
    <row r="29003" spans="1:6" x14ac:dyDescent="0.3">
      <c r="A29003" t="s">
        <v>29273</v>
      </c>
      <c r="B29003">
        <v>0</v>
      </c>
      <c r="C29003">
        <v>0</v>
      </c>
      <c r="D29003">
        <v>3700000</v>
      </c>
      <c r="E29003">
        <v>0</v>
      </c>
      <c r="F29003" s="4">
        <f t="shared" si="453"/>
        <v>1233333.3333333333</v>
      </c>
    </row>
    <row r="29004" spans="1:6" x14ac:dyDescent="0.3">
      <c r="A29004" t="s">
        <v>29274</v>
      </c>
      <c r="B29004">
        <v>0</v>
      </c>
      <c r="C29004">
        <v>0</v>
      </c>
      <c r="D29004">
        <v>3509340</v>
      </c>
      <c r="E29004">
        <v>0</v>
      </c>
      <c r="F29004" s="4">
        <f t="shared" si="453"/>
        <v>1169780</v>
      </c>
    </row>
    <row r="29005" spans="1:6" x14ac:dyDescent="0.3">
      <c r="A29005" t="s">
        <v>201</v>
      </c>
      <c r="B29005">
        <v>0</v>
      </c>
      <c r="C29005">
        <v>1032500</v>
      </c>
      <c r="D29005">
        <v>0</v>
      </c>
      <c r="E29005">
        <v>5107700</v>
      </c>
      <c r="F29005" s="4">
        <f t="shared" si="453"/>
        <v>2046733.3333333333</v>
      </c>
    </row>
    <row r="29006" spans="1:6" x14ac:dyDescent="0.3">
      <c r="A29006" t="s">
        <v>29275</v>
      </c>
      <c r="B29006">
        <v>0</v>
      </c>
      <c r="C29006">
        <v>460000</v>
      </c>
      <c r="D29006">
        <v>0</v>
      </c>
      <c r="E29006">
        <v>0</v>
      </c>
      <c r="F29006" s="4">
        <f t="shared" si="453"/>
        <v>153333.33333333334</v>
      </c>
    </row>
    <row r="29007" spans="1:6" x14ac:dyDescent="0.3">
      <c r="A29007" t="s">
        <v>29276</v>
      </c>
      <c r="B29007">
        <v>516000</v>
      </c>
      <c r="C29007">
        <v>612000</v>
      </c>
      <c r="D29007">
        <v>0</v>
      </c>
      <c r="E29007">
        <v>1017566</v>
      </c>
      <c r="F29007" s="4">
        <f t="shared" si="453"/>
        <v>543188.66666666663</v>
      </c>
    </row>
    <row r="29008" spans="1:6" x14ac:dyDescent="0.3">
      <c r="A29008" t="s">
        <v>29277</v>
      </c>
      <c r="B29008">
        <v>0</v>
      </c>
      <c r="C29008">
        <v>0</v>
      </c>
      <c r="D29008">
        <v>682900</v>
      </c>
      <c r="E29008">
        <v>402000</v>
      </c>
      <c r="F29008" s="4">
        <f t="shared" si="453"/>
        <v>361633.33333333331</v>
      </c>
    </row>
    <row r="29009" spans="1:6" x14ac:dyDescent="0.3">
      <c r="A29009" t="s">
        <v>29278</v>
      </c>
      <c r="B29009">
        <v>0</v>
      </c>
      <c r="C29009">
        <v>0</v>
      </c>
      <c r="D29009">
        <v>2329880</v>
      </c>
      <c r="E29009">
        <v>315770</v>
      </c>
      <c r="F29009" s="4">
        <f t="shared" si="453"/>
        <v>881883.33333333337</v>
      </c>
    </row>
    <row r="29010" spans="1:6" x14ac:dyDescent="0.3">
      <c r="A29010" t="s">
        <v>29279</v>
      </c>
      <c r="B29010">
        <v>0</v>
      </c>
      <c r="C29010">
        <v>4034380</v>
      </c>
      <c r="D29010">
        <v>2250980</v>
      </c>
      <c r="E29010">
        <v>453280</v>
      </c>
      <c r="F29010" s="4">
        <f t="shared" si="453"/>
        <v>2246213.3333333335</v>
      </c>
    </row>
    <row r="29011" spans="1:6" x14ac:dyDescent="0.3">
      <c r="A29011" t="s">
        <v>29280</v>
      </c>
      <c r="B29011">
        <v>1034840</v>
      </c>
      <c r="C29011">
        <v>0</v>
      </c>
      <c r="D29011">
        <v>649740</v>
      </c>
      <c r="E29011">
        <v>316680</v>
      </c>
      <c r="F29011" s="4">
        <f t="shared" si="453"/>
        <v>322140</v>
      </c>
    </row>
    <row r="29012" spans="1:6" x14ac:dyDescent="0.3">
      <c r="A29012" t="s">
        <v>29281</v>
      </c>
      <c r="B29012">
        <v>0</v>
      </c>
      <c r="C29012">
        <v>3990200</v>
      </c>
      <c r="D29012">
        <v>0</v>
      </c>
      <c r="E29012">
        <v>1545660</v>
      </c>
      <c r="F29012" s="4">
        <f t="shared" si="453"/>
        <v>1845286.6666666667</v>
      </c>
    </row>
    <row r="29013" spans="1:6" x14ac:dyDescent="0.3">
      <c r="A29013" t="s">
        <v>29282</v>
      </c>
      <c r="B29013">
        <v>444800</v>
      </c>
      <c r="C29013">
        <v>0</v>
      </c>
      <c r="D29013">
        <v>0</v>
      </c>
      <c r="E29013">
        <v>453280</v>
      </c>
      <c r="F29013" s="4">
        <f t="shared" si="453"/>
        <v>151093.33333333334</v>
      </c>
    </row>
    <row r="29014" spans="1:6" x14ac:dyDescent="0.3">
      <c r="A29014" t="s">
        <v>29283</v>
      </c>
      <c r="B29014">
        <v>0</v>
      </c>
      <c r="C29014">
        <v>0</v>
      </c>
      <c r="D29014">
        <v>648240</v>
      </c>
      <c r="E29014">
        <v>234600</v>
      </c>
      <c r="F29014" s="4">
        <f t="shared" si="453"/>
        <v>294280</v>
      </c>
    </row>
    <row r="29015" spans="1:6" x14ac:dyDescent="0.3">
      <c r="A29015" t="s">
        <v>29284</v>
      </c>
      <c r="B29015">
        <v>879950</v>
      </c>
      <c r="C29015">
        <v>0</v>
      </c>
      <c r="D29015">
        <v>633480</v>
      </c>
      <c r="E29015">
        <v>0</v>
      </c>
      <c r="F29015" s="4">
        <f t="shared" si="453"/>
        <v>211160</v>
      </c>
    </row>
    <row r="29016" spans="1:6" x14ac:dyDescent="0.3">
      <c r="A29016" t="s">
        <v>29285</v>
      </c>
      <c r="B29016">
        <v>1425340</v>
      </c>
      <c r="C29016">
        <v>0</v>
      </c>
      <c r="D29016">
        <v>1589770</v>
      </c>
      <c r="E29016">
        <v>730640</v>
      </c>
      <c r="F29016" s="4">
        <f t="shared" si="453"/>
        <v>773470</v>
      </c>
    </row>
    <row r="29017" spans="1:6" x14ac:dyDescent="0.3">
      <c r="A29017" t="s">
        <v>29286</v>
      </c>
      <c r="B29017">
        <v>0</v>
      </c>
      <c r="C29017">
        <v>544320</v>
      </c>
      <c r="D29017">
        <v>0</v>
      </c>
      <c r="E29017">
        <v>0</v>
      </c>
      <c r="F29017" s="4">
        <f t="shared" si="453"/>
        <v>181440</v>
      </c>
    </row>
    <row r="29018" spans="1:6" x14ac:dyDescent="0.3">
      <c r="A29018" t="s">
        <v>29287</v>
      </c>
      <c r="B29018">
        <v>0</v>
      </c>
      <c r="C29018">
        <v>2265200</v>
      </c>
      <c r="D29018">
        <v>0</v>
      </c>
      <c r="E29018">
        <v>2275380</v>
      </c>
      <c r="F29018" s="4">
        <f t="shared" si="453"/>
        <v>1513526.6666666667</v>
      </c>
    </row>
    <row r="29019" spans="1:6" x14ac:dyDescent="0.3">
      <c r="A29019" t="s">
        <v>29288</v>
      </c>
      <c r="B29019">
        <v>0</v>
      </c>
      <c r="C29019">
        <v>0</v>
      </c>
      <c r="D29019">
        <v>1299380</v>
      </c>
      <c r="E29019">
        <v>0</v>
      </c>
      <c r="F29019" s="4">
        <f t="shared" si="453"/>
        <v>433126.66666666669</v>
      </c>
    </row>
    <row r="29020" spans="1:6" x14ac:dyDescent="0.3">
      <c r="A29020" t="s">
        <v>29289</v>
      </c>
      <c r="B29020">
        <v>0</v>
      </c>
      <c r="C29020">
        <v>868000</v>
      </c>
      <c r="D29020">
        <v>0</v>
      </c>
      <c r="E29020">
        <v>386000</v>
      </c>
      <c r="F29020" s="4">
        <f t="shared" si="453"/>
        <v>418000</v>
      </c>
    </row>
    <row r="29021" spans="1:6" x14ac:dyDescent="0.3">
      <c r="A29021" t="s">
        <v>29290</v>
      </c>
      <c r="B29021">
        <v>0</v>
      </c>
      <c r="C29021">
        <v>191100</v>
      </c>
      <c r="D29021">
        <v>0</v>
      </c>
      <c r="E29021">
        <v>0</v>
      </c>
      <c r="F29021" s="4">
        <f t="shared" si="453"/>
        <v>63700</v>
      </c>
    </row>
    <row r="29022" spans="1:6" x14ac:dyDescent="0.3">
      <c r="A29022" t="s">
        <v>29291</v>
      </c>
      <c r="B29022">
        <v>0</v>
      </c>
      <c r="C29022">
        <v>1201200</v>
      </c>
      <c r="D29022">
        <v>0</v>
      </c>
      <c r="E29022">
        <v>0</v>
      </c>
      <c r="F29022" s="4">
        <f t="shared" si="453"/>
        <v>400400</v>
      </c>
    </row>
    <row r="29023" spans="1:6" x14ac:dyDescent="0.3">
      <c r="A29023" t="s">
        <v>29292</v>
      </c>
      <c r="B29023">
        <v>900000</v>
      </c>
      <c r="C29023">
        <v>0</v>
      </c>
      <c r="D29023">
        <v>0</v>
      </c>
      <c r="E29023">
        <v>3124390</v>
      </c>
      <c r="F29023" s="4">
        <f t="shared" si="453"/>
        <v>1041463.3333333334</v>
      </c>
    </row>
    <row r="29024" spans="1:6" x14ac:dyDescent="0.3">
      <c r="A29024" t="s">
        <v>29293</v>
      </c>
      <c r="B29024">
        <v>0</v>
      </c>
      <c r="C29024">
        <v>2620680</v>
      </c>
      <c r="D29024">
        <v>0</v>
      </c>
      <c r="E29024">
        <v>0</v>
      </c>
      <c r="F29024" s="4">
        <f t="shared" si="453"/>
        <v>873560</v>
      </c>
    </row>
    <row r="29025" spans="1:6" x14ac:dyDescent="0.3">
      <c r="A29025" t="s">
        <v>29294</v>
      </c>
      <c r="B29025">
        <v>0</v>
      </c>
      <c r="C29025">
        <v>0</v>
      </c>
      <c r="D29025">
        <v>780180</v>
      </c>
      <c r="E29025">
        <v>584900</v>
      </c>
      <c r="F29025" s="4">
        <f t="shared" si="453"/>
        <v>455026.66666666669</v>
      </c>
    </row>
    <row r="29026" spans="1:6" x14ac:dyDescent="0.3">
      <c r="A29026" t="s">
        <v>29295</v>
      </c>
      <c r="B29026">
        <v>0</v>
      </c>
      <c r="C29026">
        <v>0</v>
      </c>
      <c r="D29026">
        <v>954900</v>
      </c>
      <c r="E29026">
        <v>450560</v>
      </c>
      <c r="F29026" s="4">
        <f t="shared" si="453"/>
        <v>468486.66666666669</v>
      </c>
    </row>
    <row r="29027" spans="1:6" x14ac:dyDescent="0.3">
      <c r="A29027" t="s">
        <v>29296</v>
      </c>
      <c r="B29027">
        <v>0</v>
      </c>
      <c r="C29027">
        <v>0</v>
      </c>
      <c r="D29027">
        <v>862060</v>
      </c>
      <c r="E29027">
        <v>1290850</v>
      </c>
      <c r="F29027" s="4">
        <f t="shared" si="453"/>
        <v>717636.66666666663</v>
      </c>
    </row>
    <row r="29028" spans="1:6" x14ac:dyDescent="0.3">
      <c r="A29028" t="s">
        <v>29297</v>
      </c>
      <c r="B29028">
        <v>0</v>
      </c>
      <c r="C29028">
        <v>614250</v>
      </c>
      <c r="D29028">
        <v>0</v>
      </c>
      <c r="E29028">
        <v>0</v>
      </c>
      <c r="F29028" s="4">
        <f t="shared" si="453"/>
        <v>204750</v>
      </c>
    </row>
    <row r="29029" spans="1:6" x14ac:dyDescent="0.3">
      <c r="A29029" t="s">
        <v>380</v>
      </c>
      <c r="B29029">
        <v>0</v>
      </c>
      <c r="C29029">
        <v>0</v>
      </c>
      <c r="D29029">
        <v>2008790</v>
      </c>
      <c r="E29029">
        <v>0</v>
      </c>
      <c r="F29029" s="4">
        <f t="shared" si="453"/>
        <v>669596.66666666663</v>
      </c>
    </row>
    <row r="29030" spans="1:6" x14ac:dyDescent="0.3">
      <c r="A29030" t="s">
        <v>29298</v>
      </c>
      <c r="B29030">
        <v>0</v>
      </c>
      <c r="C29030">
        <v>0</v>
      </c>
      <c r="D29030">
        <v>2526140</v>
      </c>
      <c r="E29030">
        <v>0</v>
      </c>
      <c r="F29030" s="4">
        <f t="shared" si="453"/>
        <v>842046.66666666663</v>
      </c>
    </row>
    <row r="29031" spans="1:6" x14ac:dyDescent="0.3">
      <c r="A29031" t="s">
        <v>29299</v>
      </c>
      <c r="B29031">
        <v>599320</v>
      </c>
      <c r="C29031">
        <v>0</v>
      </c>
      <c r="D29031">
        <v>0</v>
      </c>
      <c r="E29031">
        <v>1084580</v>
      </c>
      <c r="F29031" s="4">
        <f t="shared" si="453"/>
        <v>361526.66666666669</v>
      </c>
    </row>
    <row r="29032" spans="1:6" x14ac:dyDescent="0.3">
      <c r="A29032" t="s">
        <v>29300</v>
      </c>
      <c r="B29032">
        <v>0</v>
      </c>
      <c r="C29032">
        <v>0</v>
      </c>
      <c r="D29032">
        <v>921150</v>
      </c>
      <c r="E29032">
        <v>0</v>
      </c>
      <c r="F29032" s="4">
        <f t="shared" si="453"/>
        <v>307050</v>
      </c>
    </row>
    <row r="29033" spans="1:6" x14ac:dyDescent="0.3">
      <c r="A29033" t="s">
        <v>29301</v>
      </c>
      <c r="B29033">
        <v>499590</v>
      </c>
      <c r="C29033">
        <v>0</v>
      </c>
      <c r="D29033">
        <v>0</v>
      </c>
      <c r="E29033">
        <v>0</v>
      </c>
      <c r="F29033" s="4">
        <f t="shared" si="453"/>
        <v>0</v>
      </c>
    </row>
    <row r="29034" spans="1:6" x14ac:dyDescent="0.3">
      <c r="A29034" t="s">
        <v>29302</v>
      </c>
      <c r="B29034">
        <v>0</v>
      </c>
      <c r="C29034">
        <v>0</v>
      </c>
      <c r="D29034">
        <v>1014540</v>
      </c>
      <c r="E29034">
        <v>0</v>
      </c>
      <c r="F29034" s="4">
        <f t="shared" si="453"/>
        <v>338180</v>
      </c>
    </row>
    <row r="29035" spans="1:6" x14ac:dyDescent="0.3">
      <c r="A29035" t="s">
        <v>29303</v>
      </c>
      <c r="B29035">
        <v>0</v>
      </c>
      <c r="C29035">
        <v>0</v>
      </c>
      <c r="D29035">
        <v>469200</v>
      </c>
      <c r="E29035">
        <v>0</v>
      </c>
      <c r="F29035" s="4">
        <f t="shared" si="453"/>
        <v>156400</v>
      </c>
    </row>
    <row r="29036" spans="1:6" x14ac:dyDescent="0.3">
      <c r="A29036" t="s">
        <v>29304</v>
      </c>
      <c r="B29036">
        <v>2323000</v>
      </c>
      <c r="C29036">
        <v>0</v>
      </c>
      <c r="D29036">
        <v>0</v>
      </c>
      <c r="E29036">
        <v>2567000</v>
      </c>
      <c r="F29036" s="4">
        <f t="shared" si="453"/>
        <v>855666.66666666663</v>
      </c>
    </row>
    <row r="29037" spans="1:6" x14ac:dyDescent="0.3">
      <c r="A29037" t="s">
        <v>29305</v>
      </c>
      <c r="B29037">
        <v>0</v>
      </c>
      <c r="C29037">
        <v>1296300</v>
      </c>
      <c r="D29037">
        <v>0</v>
      </c>
      <c r="E29037">
        <v>1265900</v>
      </c>
      <c r="F29037" s="4">
        <f t="shared" si="453"/>
        <v>854066.66666666663</v>
      </c>
    </row>
    <row r="29038" spans="1:6" x14ac:dyDescent="0.3">
      <c r="A29038" t="s">
        <v>29306</v>
      </c>
      <c r="B29038">
        <v>0</v>
      </c>
      <c r="C29038">
        <v>0</v>
      </c>
      <c r="D29038">
        <v>1895360</v>
      </c>
      <c r="E29038">
        <v>5073570</v>
      </c>
      <c r="F29038" s="4">
        <f t="shared" si="453"/>
        <v>2322976.6666666665</v>
      </c>
    </row>
    <row r="29039" spans="1:6" x14ac:dyDescent="0.3">
      <c r="A29039" t="s">
        <v>29307</v>
      </c>
      <c r="B29039">
        <v>0</v>
      </c>
      <c r="C29039">
        <v>386750</v>
      </c>
      <c r="D29039">
        <v>0</v>
      </c>
      <c r="E29039">
        <v>149400</v>
      </c>
      <c r="F29039" s="4">
        <f t="shared" si="453"/>
        <v>178716.66666666666</v>
      </c>
    </row>
    <row r="29040" spans="1:6" x14ac:dyDescent="0.3">
      <c r="A29040" t="s">
        <v>29308</v>
      </c>
      <c r="B29040">
        <v>0</v>
      </c>
      <c r="C29040">
        <v>0</v>
      </c>
      <c r="D29040">
        <v>968240</v>
      </c>
      <c r="E29040">
        <v>386000</v>
      </c>
      <c r="F29040" s="4">
        <f t="shared" si="453"/>
        <v>451413.33333333331</v>
      </c>
    </row>
    <row r="29041" spans="1:6" x14ac:dyDescent="0.3">
      <c r="A29041" t="s">
        <v>29309</v>
      </c>
      <c r="B29041">
        <v>256000</v>
      </c>
      <c r="C29041">
        <v>0</v>
      </c>
      <c r="D29041">
        <v>0</v>
      </c>
      <c r="E29041">
        <v>2746500</v>
      </c>
      <c r="F29041" s="4">
        <f t="shared" si="453"/>
        <v>915500</v>
      </c>
    </row>
    <row r="29042" spans="1:6" x14ac:dyDescent="0.3">
      <c r="A29042" t="s">
        <v>29310</v>
      </c>
      <c r="B29042">
        <v>0</v>
      </c>
      <c r="C29042">
        <v>850500</v>
      </c>
      <c r="D29042">
        <v>0</v>
      </c>
      <c r="E29042">
        <v>0</v>
      </c>
      <c r="F29042" s="4">
        <f t="shared" si="453"/>
        <v>283500</v>
      </c>
    </row>
    <row r="29043" spans="1:6" x14ac:dyDescent="0.3">
      <c r="A29043" t="s">
        <v>29311</v>
      </c>
      <c r="B29043">
        <v>0</v>
      </c>
      <c r="C29043">
        <v>686680</v>
      </c>
      <c r="D29043">
        <v>0</v>
      </c>
      <c r="E29043">
        <v>787960</v>
      </c>
      <c r="F29043" s="4">
        <f t="shared" si="453"/>
        <v>491546.66666666669</v>
      </c>
    </row>
    <row r="29044" spans="1:6" x14ac:dyDescent="0.3">
      <c r="A29044" t="s">
        <v>29312</v>
      </c>
      <c r="B29044">
        <v>681200</v>
      </c>
      <c r="C29044">
        <v>0</v>
      </c>
      <c r="D29044">
        <v>0</v>
      </c>
      <c r="E29044">
        <v>0</v>
      </c>
      <c r="F29044" s="4">
        <f t="shared" si="453"/>
        <v>0</v>
      </c>
    </row>
    <row r="29045" spans="1:6" x14ac:dyDescent="0.3">
      <c r="A29045" t="s">
        <v>29313</v>
      </c>
      <c r="B29045">
        <v>572000</v>
      </c>
      <c r="C29045">
        <v>0</v>
      </c>
      <c r="D29045">
        <v>0</v>
      </c>
      <c r="E29045">
        <v>0</v>
      </c>
      <c r="F29045" s="4">
        <f t="shared" si="453"/>
        <v>0</v>
      </c>
    </row>
    <row r="29046" spans="1:6" x14ac:dyDescent="0.3">
      <c r="A29046" t="s">
        <v>29314</v>
      </c>
      <c r="B29046">
        <v>0</v>
      </c>
      <c r="C29046">
        <v>0</v>
      </c>
      <c r="D29046">
        <v>1198380</v>
      </c>
      <c r="E29046">
        <v>668400</v>
      </c>
      <c r="F29046" s="4">
        <f t="shared" si="453"/>
        <v>622260</v>
      </c>
    </row>
    <row r="29047" spans="1:6" x14ac:dyDescent="0.3">
      <c r="A29047" t="s">
        <v>29315</v>
      </c>
      <c r="B29047">
        <v>0</v>
      </c>
      <c r="C29047">
        <v>0</v>
      </c>
      <c r="D29047">
        <v>896000</v>
      </c>
      <c r="E29047">
        <v>0</v>
      </c>
      <c r="F29047" s="4">
        <f t="shared" si="453"/>
        <v>298666.66666666669</v>
      </c>
    </row>
    <row r="29048" spans="1:6" x14ac:dyDescent="0.3">
      <c r="A29048" t="s">
        <v>29316</v>
      </c>
      <c r="B29048">
        <v>0</v>
      </c>
      <c r="C29048">
        <v>0</v>
      </c>
      <c r="D29048">
        <v>1734460</v>
      </c>
      <c r="E29048">
        <v>799280</v>
      </c>
      <c r="F29048" s="4">
        <f t="shared" si="453"/>
        <v>844580</v>
      </c>
    </row>
    <row r="29049" spans="1:6" x14ac:dyDescent="0.3">
      <c r="A29049" t="s">
        <v>29317</v>
      </c>
      <c r="B29049">
        <v>0</v>
      </c>
      <c r="C29049">
        <v>0</v>
      </c>
      <c r="D29049">
        <v>549200</v>
      </c>
      <c r="E29049">
        <v>0</v>
      </c>
      <c r="F29049" s="4">
        <f t="shared" si="453"/>
        <v>183066.66666666666</v>
      </c>
    </row>
    <row r="29050" spans="1:6" x14ac:dyDescent="0.3">
      <c r="A29050" t="s">
        <v>29318</v>
      </c>
      <c r="B29050">
        <v>0</v>
      </c>
      <c r="C29050">
        <v>0</v>
      </c>
      <c r="D29050">
        <v>245700</v>
      </c>
      <c r="E29050">
        <v>0</v>
      </c>
      <c r="F29050" s="4">
        <f t="shared" si="453"/>
        <v>81900</v>
      </c>
    </row>
    <row r="29051" spans="1:6" x14ac:dyDescent="0.3">
      <c r="A29051" t="s">
        <v>29319</v>
      </c>
      <c r="B29051">
        <v>0</v>
      </c>
      <c r="C29051">
        <v>0</v>
      </c>
      <c r="D29051">
        <v>1017380</v>
      </c>
      <c r="E29051">
        <v>0</v>
      </c>
      <c r="F29051" s="4">
        <f t="shared" si="453"/>
        <v>339126.66666666669</v>
      </c>
    </row>
    <row r="29052" spans="1:6" x14ac:dyDescent="0.3">
      <c r="A29052" t="s">
        <v>29320</v>
      </c>
      <c r="B29052">
        <v>0</v>
      </c>
      <c r="C29052">
        <v>2107800</v>
      </c>
      <c r="D29052">
        <v>0</v>
      </c>
      <c r="E29052">
        <v>0</v>
      </c>
      <c r="F29052" s="4">
        <f t="shared" si="453"/>
        <v>702600</v>
      </c>
    </row>
    <row r="29053" spans="1:6" x14ac:dyDescent="0.3">
      <c r="A29053" t="s">
        <v>29321</v>
      </c>
      <c r="B29053">
        <v>0</v>
      </c>
      <c r="C29053">
        <v>2127680</v>
      </c>
      <c r="D29053">
        <v>0</v>
      </c>
      <c r="E29053">
        <v>450560</v>
      </c>
      <c r="F29053" s="4">
        <f t="shared" si="453"/>
        <v>859413.33333333337</v>
      </c>
    </row>
    <row r="29054" spans="1:6" x14ac:dyDescent="0.3">
      <c r="A29054" t="s">
        <v>29322</v>
      </c>
      <c r="B29054">
        <v>370000</v>
      </c>
      <c r="C29054">
        <v>0</v>
      </c>
      <c r="D29054">
        <v>0</v>
      </c>
      <c r="E29054">
        <v>2187800</v>
      </c>
      <c r="F29054" s="4">
        <f t="shared" si="453"/>
        <v>729266.66666666663</v>
      </c>
    </row>
    <row r="29055" spans="1:6" x14ac:dyDescent="0.3">
      <c r="A29055" t="s">
        <v>29323</v>
      </c>
      <c r="B29055">
        <v>0</v>
      </c>
      <c r="C29055">
        <v>0</v>
      </c>
      <c r="D29055">
        <v>754000</v>
      </c>
      <c r="E29055">
        <v>613280</v>
      </c>
      <c r="F29055" s="4">
        <f t="shared" si="453"/>
        <v>455760</v>
      </c>
    </row>
    <row r="29056" spans="1:6" x14ac:dyDescent="0.3">
      <c r="A29056" t="s">
        <v>29324</v>
      </c>
      <c r="B29056">
        <v>0</v>
      </c>
      <c r="C29056">
        <v>0</v>
      </c>
      <c r="D29056">
        <v>370000</v>
      </c>
      <c r="E29056">
        <v>0</v>
      </c>
      <c r="F29056" s="4">
        <f t="shared" si="453"/>
        <v>123333.33333333333</v>
      </c>
    </row>
    <row r="29057" spans="1:6" x14ac:dyDescent="0.3">
      <c r="A29057" t="s">
        <v>29325</v>
      </c>
      <c r="B29057">
        <v>0</v>
      </c>
      <c r="C29057">
        <v>0</v>
      </c>
      <c r="D29057">
        <v>234600</v>
      </c>
      <c r="E29057">
        <v>911820</v>
      </c>
      <c r="F29057" s="4">
        <f t="shared" si="453"/>
        <v>382140</v>
      </c>
    </row>
    <row r="29058" spans="1:6" x14ac:dyDescent="0.3">
      <c r="A29058" t="s">
        <v>29326</v>
      </c>
      <c r="B29058">
        <v>0</v>
      </c>
      <c r="C29058">
        <v>0</v>
      </c>
      <c r="D29058">
        <v>591600</v>
      </c>
      <c r="E29058">
        <v>633360</v>
      </c>
      <c r="F29058" s="4">
        <f t="shared" si="453"/>
        <v>408320</v>
      </c>
    </row>
    <row r="29059" spans="1:6" x14ac:dyDescent="0.3">
      <c r="A29059" t="s">
        <v>29327</v>
      </c>
      <c r="B29059">
        <v>256000</v>
      </c>
      <c r="C29059">
        <v>0</v>
      </c>
      <c r="D29059">
        <v>0</v>
      </c>
      <c r="E29059">
        <v>793800</v>
      </c>
      <c r="F29059" s="4">
        <f t="shared" ref="F29059:F29122" si="454">SUM(C29059:E29059)/3</f>
        <v>264600</v>
      </c>
    </row>
    <row r="29060" spans="1:6" x14ac:dyDescent="0.3">
      <c r="A29060" t="s">
        <v>29328</v>
      </c>
      <c r="B29060">
        <v>0</v>
      </c>
      <c r="C29060">
        <v>0</v>
      </c>
      <c r="D29060">
        <v>534900</v>
      </c>
      <c r="E29060">
        <v>410000</v>
      </c>
      <c r="F29060" s="4">
        <f t="shared" si="454"/>
        <v>314966.66666666669</v>
      </c>
    </row>
    <row r="29061" spans="1:6" x14ac:dyDescent="0.3">
      <c r="A29061" t="s">
        <v>29329</v>
      </c>
      <c r="B29061">
        <v>0</v>
      </c>
      <c r="C29061">
        <v>0</v>
      </c>
      <c r="D29061">
        <v>2085960</v>
      </c>
      <c r="E29061">
        <v>2007960</v>
      </c>
      <c r="F29061" s="4">
        <f t="shared" si="454"/>
        <v>1364640</v>
      </c>
    </row>
    <row r="29062" spans="1:6" x14ac:dyDescent="0.3">
      <c r="A29062" t="s">
        <v>29330</v>
      </c>
      <c r="B29062">
        <v>0</v>
      </c>
      <c r="C29062">
        <v>0</v>
      </c>
      <c r="D29062">
        <v>678860</v>
      </c>
      <c r="E29062">
        <v>0</v>
      </c>
      <c r="F29062" s="4">
        <f t="shared" si="454"/>
        <v>226286.66666666666</v>
      </c>
    </row>
    <row r="29063" spans="1:6" x14ac:dyDescent="0.3">
      <c r="A29063" t="s">
        <v>29331</v>
      </c>
      <c r="B29063">
        <v>0</v>
      </c>
      <c r="C29063">
        <v>1268540</v>
      </c>
      <c r="D29063">
        <v>1070360</v>
      </c>
      <c r="E29063">
        <v>378000</v>
      </c>
      <c r="F29063" s="4">
        <f t="shared" si="454"/>
        <v>905633.33333333337</v>
      </c>
    </row>
    <row r="29064" spans="1:6" x14ac:dyDescent="0.3">
      <c r="A29064" t="s">
        <v>29332</v>
      </c>
      <c r="B29064">
        <v>0</v>
      </c>
      <c r="C29064">
        <v>0</v>
      </c>
      <c r="D29064">
        <v>377650</v>
      </c>
      <c r="E29064">
        <v>906200</v>
      </c>
      <c r="F29064" s="4">
        <f t="shared" si="454"/>
        <v>427950</v>
      </c>
    </row>
    <row r="29065" spans="1:6" x14ac:dyDescent="0.3">
      <c r="A29065" t="s">
        <v>29333</v>
      </c>
      <c r="B29065">
        <v>1265730</v>
      </c>
      <c r="C29065">
        <v>723450</v>
      </c>
      <c r="D29065">
        <v>0</v>
      </c>
      <c r="E29065">
        <v>2817000</v>
      </c>
      <c r="F29065" s="4">
        <f t="shared" si="454"/>
        <v>1180150</v>
      </c>
    </row>
    <row r="29066" spans="1:6" x14ac:dyDescent="0.3">
      <c r="A29066" t="s">
        <v>29334</v>
      </c>
      <c r="B29066">
        <v>0</v>
      </c>
      <c r="C29066">
        <v>0</v>
      </c>
      <c r="D29066">
        <v>345800</v>
      </c>
      <c r="E29066">
        <v>0</v>
      </c>
      <c r="F29066" s="4">
        <f t="shared" si="454"/>
        <v>115266.66666666667</v>
      </c>
    </row>
    <row r="29067" spans="1:6" x14ac:dyDescent="0.3">
      <c r="A29067" t="s">
        <v>29335</v>
      </c>
      <c r="B29067">
        <v>0</v>
      </c>
      <c r="C29067">
        <v>160000</v>
      </c>
      <c r="D29067">
        <v>0</v>
      </c>
      <c r="E29067">
        <v>0</v>
      </c>
      <c r="F29067" s="4">
        <f t="shared" si="454"/>
        <v>53333.333333333336</v>
      </c>
    </row>
    <row r="29068" spans="1:6" x14ac:dyDescent="0.3">
      <c r="A29068" t="s">
        <v>29336</v>
      </c>
      <c r="B29068">
        <v>480000</v>
      </c>
      <c r="C29068">
        <v>0</v>
      </c>
      <c r="D29068">
        <v>0</v>
      </c>
      <c r="E29068">
        <v>0</v>
      </c>
      <c r="F29068" s="4">
        <f t="shared" si="454"/>
        <v>0</v>
      </c>
    </row>
    <row r="29069" spans="1:6" x14ac:dyDescent="0.3">
      <c r="A29069" t="s">
        <v>29337</v>
      </c>
      <c r="B29069">
        <v>2300760</v>
      </c>
      <c r="C29069">
        <v>0</v>
      </c>
      <c r="D29069">
        <v>862840</v>
      </c>
      <c r="E29069">
        <v>2907480</v>
      </c>
      <c r="F29069" s="4">
        <f t="shared" si="454"/>
        <v>1256773.3333333333</v>
      </c>
    </row>
    <row r="29070" spans="1:6" x14ac:dyDescent="0.3">
      <c r="A29070" t="s">
        <v>29338</v>
      </c>
      <c r="B29070">
        <v>719950</v>
      </c>
      <c r="C29070">
        <v>0</v>
      </c>
      <c r="D29070">
        <v>0</v>
      </c>
      <c r="E29070">
        <v>0</v>
      </c>
      <c r="F29070" s="4">
        <f t="shared" si="454"/>
        <v>0</v>
      </c>
    </row>
    <row r="29071" spans="1:6" x14ac:dyDescent="0.3">
      <c r="A29071" t="s">
        <v>29339</v>
      </c>
      <c r="B29071">
        <v>1781500</v>
      </c>
      <c r="C29071">
        <v>0</v>
      </c>
      <c r="D29071">
        <v>0</v>
      </c>
      <c r="E29071">
        <v>453280</v>
      </c>
      <c r="F29071" s="4">
        <f t="shared" si="454"/>
        <v>151093.33333333334</v>
      </c>
    </row>
    <row r="29072" spans="1:6" x14ac:dyDescent="0.3">
      <c r="A29072" t="s">
        <v>29340</v>
      </c>
      <c r="B29072">
        <v>0</v>
      </c>
      <c r="C29072">
        <v>350000</v>
      </c>
      <c r="D29072">
        <v>0</v>
      </c>
      <c r="E29072">
        <v>0</v>
      </c>
      <c r="F29072" s="4">
        <f t="shared" si="454"/>
        <v>116666.66666666667</v>
      </c>
    </row>
    <row r="29073" spans="1:6" x14ac:dyDescent="0.3">
      <c r="A29073" t="s">
        <v>29341</v>
      </c>
      <c r="B29073">
        <v>1559830</v>
      </c>
      <c r="C29073">
        <v>0</v>
      </c>
      <c r="D29073">
        <v>0</v>
      </c>
      <c r="E29073">
        <v>1184070</v>
      </c>
      <c r="F29073" s="4">
        <f t="shared" si="454"/>
        <v>394690</v>
      </c>
    </row>
    <row r="29074" spans="1:6" x14ac:dyDescent="0.3">
      <c r="A29074" t="s">
        <v>29342</v>
      </c>
      <c r="B29074">
        <v>0</v>
      </c>
      <c r="C29074">
        <v>1161310</v>
      </c>
      <c r="D29074">
        <v>0</v>
      </c>
      <c r="E29074">
        <v>772750</v>
      </c>
      <c r="F29074" s="4">
        <f t="shared" si="454"/>
        <v>644686.66666666663</v>
      </c>
    </row>
    <row r="29075" spans="1:6" x14ac:dyDescent="0.3">
      <c r="A29075" t="s">
        <v>29343</v>
      </c>
      <c r="B29075">
        <v>0</v>
      </c>
      <c r="C29075">
        <v>0</v>
      </c>
      <c r="D29075">
        <v>935300</v>
      </c>
      <c r="E29075">
        <v>482300</v>
      </c>
      <c r="F29075" s="4">
        <f t="shared" si="454"/>
        <v>472533.33333333331</v>
      </c>
    </row>
    <row r="29076" spans="1:6" x14ac:dyDescent="0.3">
      <c r="A29076" t="s">
        <v>29344</v>
      </c>
      <c r="B29076">
        <v>0</v>
      </c>
      <c r="C29076">
        <v>822640</v>
      </c>
      <c r="D29076">
        <v>0</v>
      </c>
      <c r="E29076">
        <v>1221400</v>
      </c>
      <c r="F29076" s="4">
        <f t="shared" si="454"/>
        <v>681346.66666666663</v>
      </c>
    </row>
    <row r="29077" spans="1:6" x14ac:dyDescent="0.3">
      <c r="A29077" t="s">
        <v>29345</v>
      </c>
      <c r="B29077">
        <v>0</v>
      </c>
      <c r="C29077">
        <v>0</v>
      </c>
      <c r="D29077">
        <v>487420</v>
      </c>
      <c r="E29077">
        <v>0</v>
      </c>
      <c r="F29077" s="4">
        <f t="shared" si="454"/>
        <v>162473.33333333334</v>
      </c>
    </row>
    <row r="29078" spans="1:6" x14ac:dyDescent="0.3">
      <c r="A29078" t="s">
        <v>29346</v>
      </c>
      <c r="B29078">
        <v>0</v>
      </c>
      <c r="C29078">
        <v>420420</v>
      </c>
      <c r="D29078">
        <v>0</v>
      </c>
      <c r="E29078">
        <v>0</v>
      </c>
      <c r="F29078" s="4">
        <f t="shared" si="454"/>
        <v>140140</v>
      </c>
    </row>
    <row r="29079" spans="1:6" x14ac:dyDescent="0.3">
      <c r="A29079" t="s">
        <v>29347</v>
      </c>
      <c r="B29079">
        <v>370000</v>
      </c>
      <c r="C29079">
        <v>0</v>
      </c>
      <c r="D29079">
        <v>0</v>
      </c>
      <c r="E29079">
        <v>820000</v>
      </c>
      <c r="F29079" s="4">
        <f t="shared" si="454"/>
        <v>273333.33333333331</v>
      </c>
    </row>
    <row r="29080" spans="1:6" x14ac:dyDescent="0.3">
      <c r="A29080" t="s">
        <v>29348</v>
      </c>
      <c r="B29080">
        <v>0</v>
      </c>
      <c r="C29080">
        <v>0</v>
      </c>
      <c r="D29080">
        <v>1063640</v>
      </c>
      <c r="E29080">
        <v>751600</v>
      </c>
      <c r="F29080" s="4">
        <f t="shared" si="454"/>
        <v>605080</v>
      </c>
    </row>
    <row r="29081" spans="1:6" x14ac:dyDescent="0.3">
      <c r="A29081" t="s">
        <v>29349</v>
      </c>
      <c r="B29081">
        <v>0</v>
      </c>
      <c r="C29081">
        <v>0</v>
      </c>
      <c r="D29081">
        <v>1400990</v>
      </c>
      <c r="E29081">
        <v>1493600</v>
      </c>
      <c r="F29081" s="4">
        <f t="shared" si="454"/>
        <v>964863.33333333337</v>
      </c>
    </row>
    <row r="29082" spans="1:6" x14ac:dyDescent="0.3">
      <c r="A29082" t="s">
        <v>29350</v>
      </c>
      <c r="B29082">
        <v>0</v>
      </c>
      <c r="C29082">
        <v>0</v>
      </c>
      <c r="D29082">
        <v>405700</v>
      </c>
      <c r="E29082">
        <v>0</v>
      </c>
      <c r="F29082" s="4">
        <f t="shared" si="454"/>
        <v>135233.33333333334</v>
      </c>
    </row>
    <row r="29083" spans="1:6" x14ac:dyDescent="0.3">
      <c r="A29083" t="s">
        <v>29351</v>
      </c>
      <c r="B29083">
        <v>0</v>
      </c>
      <c r="C29083">
        <v>0</v>
      </c>
      <c r="D29083">
        <v>3512060</v>
      </c>
      <c r="E29083">
        <v>0</v>
      </c>
      <c r="F29083" s="4">
        <f t="shared" si="454"/>
        <v>1170686.6666666667</v>
      </c>
    </row>
    <row r="29084" spans="1:6" x14ac:dyDescent="0.3">
      <c r="A29084" t="s">
        <v>29352</v>
      </c>
      <c r="B29084">
        <v>0</v>
      </c>
      <c r="C29084">
        <v>0</v>
      </c>
      <c r="D29084">
        <v>1224290</v>
      </c>
      <c r="E29084">
        <v>215670</v>
      </c>
      <c r="F29084" s="4">
        <f t="shared" si="454"/>
        <v>479986.66666666669</v>
      </c>
    </row>
    <row r="29085" spans="1:6" x14ac:dyDescent="0.3">
      <c r="A29085" t="s">
        <v>29353</v>
      </c>
      <c r="B29085">
        <v>0</v>
      </c>
      <c r="C29085">
        <v>422240</v>
      </c>
      <c r="D29085">
        <v>0</v>
      </c>
      <c r="E29085">
        <v>0</v>
      </c>
      <c r="F29085" s="4">
        <f t="shared" si="454"/>
        <v>140746.66666666666</v>
      </c>
    </row>
    <row r="29086" spans="1:6" x14ac:dyDescent="0.3">
      <c r="A29086" t="s">
        <v>29354</v>
      </c>
      <c r="B29086">
        <v>230000</v>
      </c>
      <c r="C29086">
        <v>0</v>
      </c>
      <c r="D29086">
        <v>0</v>
      </c>
      <c r="E29086">
        <v>234600</v>
      </c>
      <c r="F29086" s="4">
        <f t="shared" si="454"/>
        <v>78200</v>
      </c>
    </row>
    <row r="29087" spans="1:6" x14ac:dyDescent="0.3">
      <c r="A29087" t="s">
        <v>29355</v>
      </c>
      <c r="B29087">
        <v>0</v>
      </c>
      <c r="C29087">
        <v>473880</v>
      </c>
      <c r="D29087">
        <v>296660</v>
      </c>
      <c r="E29087">
        <v>0</v>
      </c>
      <c r="F29087" s="4">
        <f t="shared" si="454"/>
        <v>256846.66666666666</v>
      </c>
    </row>
    <row r="29088" spans="1:6" x14ac:dyDescent="0.3">
      <c r="A29088" t="s">
        <v>29356</v>
      </c>
      <c r="B29088">
        <v>0</v>
      </c>
      <c r="C29088">
        <v>0</v>
      </c>
      <c r="D29088">
        <v>1329420</v>
      </c>
      <c r="E29088">
        <v>0</v>
      </c>
      <c r="F29088" s="4">
        <f t="shared" si="454"/>
        <v>443140</v>
      </c>
    </row>
    <row r="29089" spans="1:6" x14ac:dyDescent="0.3">
      <c r="A29089" t="s">
        <v>29357</v>
      </c>
      <c r="B29089">
        <v>0</v>
      </c>
      <c r="C29089">
        <v>2181270</v>
      </c>
      <c r="D29089">
        <v>195500</v>
      </c>
      <c r="E29089">
        <v>309400</v>
      </c>
      <c r="F29089" s="4">
        <f t="shared" si="454"/>
        <v>895390</v>
      </c>
    </row>
    <row r="29090" spans="1:6" x14ac:dyDescent="0.3">
      <c r="A29090" t="s">
        <v>628</v>
      </c>
      <c r="B29090">
        <v>0</v>
      </c>
      <c r="C29090">
        <v>1065200</v>
      </c>
      <c r="D29090">
        <v>0</v>
      </c>
      <c r="E29090">
        <v>0</v>
      </c>
      <c r="F29090" s="4">
        <f t="shared" si="454"/>
        <v>355066.66666666669</v>
      </c>
    </row>
    <row r="29091" spans="1:6" x14ac:dyDescent="0.3">
      <c r="A29091" t="s">
        <v>29358</v>
      </c>
      <c r="B29091">
        <v>997770</v>
      </c>
      <c r="C29091">
        <v>595140</v>
      </c>
      <c r="D29091">
        <v>0</v>
      </c>
      <c r="E29091">
        <v>620600</v>
      </c>
      <c r="F29091" s="4">
        <f t="shared" si="454"/>
        <v>405246.66666666669</v>
      </c>
    </row>
    <row r="29092" spans="1:6" x14ac:dyDescent="0.3">
      <c r="A29092" t="s">
        <v>29359</v>
      </c>
      <c r="B29092">
        <v>0</v>
      </c>
      <c r="C29092">
        <v>0</v>
      </c>
      <c r="D29092">
        <v>2793040</v>
      </c>
      <c r="E29092">
        <v>772750</v>
      </c>
      <c r="F29092" s="4">
        <f t="shared" si="454"/>
        <v>1188596.6666666667</v>
      </c>
    </row>
    <row r="29093" spans="1:6" x14ac:dyDescent="0.3">
      <c r="A29093" t="s">
        <v>29360</v>
      </c>
      <c r="B29093">
        <v>2694510</v>
      </c>
      <c r="C29093">
        <v>535000</v>
      </c>
      <c r="D29093">
        <v>0</v>
      </c>
      <c r="E29093">
        <v>2034760</v>
      </c>
      <c r="F29093" s="4">
        <f t="shared" si="454"/>
        <v>856586.66666666663</v>
      </c>
    </row>
    <row r="29094" spans="1:6" x14ac:dyDescent="0.3">
      <c r="A29094" t="s">
        <v>29361</v>
      </c>
      <c r="B29094">
        <v>256000</v>
      </c>
      <c r="C29094">
        <v>0</v>
      </c>
      <c r="D29094">
        <v>0</v>
      </c>
      <c r="E29094">
        <v>0</v>
      </c>
      <c r="F29094" s="4">
        <f t="shared" si="454"/>
        <v>0</v>
      </c>
    </row>
    <row r="29095" spans="1:6" x14ac:dyDescent="0.3">
      <c r="A29095" t="s">
        <v>29362</v>
      </c>
      <c r="B29095">
        <v>0</v>
      </c>
      <c r="C29095">
        <v>7252000</v>
      </c>
      <c r="D29095">
        <v>786240</v>
      </c>
      <c r="E29095">
        <v>0</v>
      </c>
      <c r="F29095" s="4">
        <f t="shared" si="454"/>
        <v>2679413.3333333335</v>
      </c>
    </row>
    <row r="29096" spans="1:6" x14ac:dyDescent="0.3">
      <c r="A29096" t="s">
        <v>29363</v>
      </c>
      <c r="B29096">
        <v>0</v>
      </c>
      <c r="C29096">
        <v>727006</v>
      </c>
      <c r="D29096">
        <v>0</v>
      </c>
      <c r="E29096">
        <v>2297466</v>
      </c>
      <c r="F29096" s="4">
        <f t="shared" si="454"/>
        <v>1008157.3333333334</v>
      </c>
    </row>
    <row r="29097" spans="1:6" x14ac:dyDescent="0.3">
      <c r="A29097" t="s">
        <v>29364</v>
      </c>
      <c r="B29097">
        <v>0</v>
      </c>
      <c r="C29097">
        <v>370000</v>
      </c>
      <c r="D29097">
        <v>0</v>
      </c>
      <c r="E29097">
        <v>0</v>
      </c>
      <c r="F29097" s="4">
        <f t="shared" si="454"/>
        <v>123333.33333333333</v>
      </c>
    </row>
    <row r="29098" spans="1:6" x14ac:dyDescent="0.3">
      <c r="A29098" t="s">
        <v>29365</v>
      </c>
      <c r="B29098">
        <v>0</v>
      </c>
      <c r="C29098">
        <v>0</v>
      </c>
      <c r="D29098">
        <v>264000</v>
      </c>
      <c r="E29098">
        <v>620600</v>
      </c>
      <c r="F29098" s="4">
        <f t="shared" si="454"/>
        <v>294866.66666666669</v>
      </c>
    </row>
    <row r="29099" spans="1:6" x14ac:dyDescent="0.3">
      <c r="A29099" t="s">
        <v>29366</v>
      </c>
      <c r="B29099">
        <v>0</v>
      </c>
      <c r="C29099">
        <v>6192800</v>
      </c>
      <c r="D29099">
        <v>6318130</v>
      </c>
      <c r="E29099">
        <v>5520940</v>
      </c>
      <c r="F29099" s="4">
        <f t="shared" si="454"/>
        <v>6010623.333333333</v>
      </c>
    </row>
    <row r="29100" spans="1:6" x14ac:dyDescent="0.3">
      <c r="A29100" t="s">
        <v>29367</v>
      </c>
      <c r="B29100">
        <v>0</v>
      </c>
      <c r="C29100">
        <v>1480000</v>
      </c>
      <c r="D29100">
        <v>0</v>
      </c>
      <c r="E29100">
        <v>765520</v>
      </c>
      <c r="F29100" s="4">
        <f t="shared" si="454"/>
        <v>748506.66666666663</v>
      </c>
    </row>
    <row r="29101" spans="1:6" x14ac:dyDescent="0.3">
      <c r="A29101" t="s">
        <v>29368</v>
      </c>
      <c r="B29101">
        <v>0</v>
      </c>
      <c r="C29101">
        <v>951810</v>
      </c>
      <c r="D29101">
        <v>0</v>
      </c>
      <c r="E29101">
        <v>613280</v>
      </c>
      <c r="F29101" s="4">
        <f t="shared" si="454"/>
        <v>521696.66666666669</v>
      </c>
    </row>
    <row r="29102" spans="1:6" x14ac:dyDescent="0.3">
      <c r="A29102" t="s">
        <v>29369</v>
      </c>
      <c r="B29102">
        <v>0</v>
      </c>
      <c r="C29102">
        <v>951780</v>
      </c>
      <c r="D29102">
        <v>722360</v>
      </c>
      <c r="E29102">
        <v>357000</v>
      </c>
      <c r="F29102" s="4">
        <f t="shared" si="454"/>
        <v>677046.66666666663</v>
      </c>
    </row>
    <row r="29103" spans="1:6" x14ac:dyDescent="0.3">
      <c r="A29103" t="s">
        <v>29370</v>
      </c>
      <c r="B29103">
        <v>0</v>
      </c>
      <c r="C29103">
        <v>1762670</v>
      </c>
      <c r="D29103">
        <v>0</v>
      </c>
      <c r="E29103">
        <v>1195000</v>
      </c>
      <c r="F29103" s="4">
        <f t="shared" si="454"/>
        <v>985890</v>
      </c>
    </row>
    <row r="29104" spans="1:6" x14ac:dyDescent="0.3">
      <c r="A29104" t="s">
        <v>29371</v>
      </c>
      <c r="B29104">
        <v>781950</v>
      </c>
      <c r="C29104">
        <v>1480000</v>
      </c>
      <c r="D29104">
        <v>0</v>
      </c>
      <c r="E29104">
        <v>1398050</v>
      </c>
      <c r="F29104" s="4">
        <f t="shared" si="454"/>
        <v>959350</v>
      </c>
    </row>
    <row r="29105" spans="1:6" x14ac:dyDescent="0.3">
      <c r="A29105" t="s">
        <v>29372</v>
      </c>
      <c r="B29105">
        <v>0</v>
      </c>
      <c r="C29105">
        <v>667800</v>
      </c>
      <c r="D29105">
        <v>0</v>
      </c>
      <c r="E29105">
        <v>450560</v>
      </c>
      <c r="F29105" s="4">
        <f t="shared" si="454"/>
        <v>372786.66666666669</v>
      </c>
    </row>
    <row r="29106" spans="1:6" x14ac:dyDescent="0.3">
      <c r="A29106" t="s">
        <v>29373</v>
      </c>
      <c r="B29106">
        <v>0</v>
      </c>
      <c r="C29106">
        <v>0</v>
      </c>
      <c r="D29106">
        <v>1428460</v>
      </c>
      <c r="E29106">
        <v>0</v>
      </c>
      <c r="F29106" s="4">
        <f t="shared" si="454"/>
        <v>476153.33333333331</v>
      </c>
    </row>
    <row r="29107" spans="1:6" x14ac:dyDescent="0.3">
      <c r="A29107" t="s">
        <v>29374</v>
      </c>
      <c r="B29107">
        <v>1039566</v>
      </c>
      <c r="C29107">
        <v>0</v>
      </c>
      <c r="D29107">
        <v>0</v>
      </c>
      <c r="E29107">
        <v>963880</v>
      </c>
      <c r="F29107" s="4">
        <f t="shared" si="454"/>
        <v>321293.33333333331</v>
      </c>
    </row>
    <row r="29108" spans="1:6" x14ac:dyDescent="0.3">
      <c r="A29108" t="s">
        <v>29375</v>
      </c>
      <c r="B29108">
        <v>0</v>
      </c>
      <c r="C29108">
        <v>2392050</v>
      </c>
      <c r="D29108">
        <v>0</v>
      </c>
      <c r="E29108">
        <v>1410500</v>
      </c>
      <c r="F29108" s="4">
        <f t="shared" si="454"/>
        <v>1267516.6666666667</v>
      </c>
    </row>
    <row r="29109" spans="1:6" x14ac:dyDescent="0.3">
      <c r="A29109" t="s">
        <v>29376</v>
      </c>
      <c r="B29109">
        <v>698880</v>
      </c>
      <c r="C29109">
        <v>511280</v>
      </c>
      <c r="D29109">
        <v>520520</v>
      </c>
      <c r="E29109">
        <v>775320</v>
      </c>
      <c r="F29109" s="4">
        <f t="shared" si="454"/>
        <v>602373.33333333337</v>
      </c>
    </row>
    <row r="29110" spans="1:6" x14ac:dyDescent="0.3">
      <c r="A29110" t="s">
        <v>29377</v>
      </c>
      <c r="B29110">
        <v>0</v>
      </c>
      <c r="C29110">
        <v>0</v>
      </c>
      <c r="D29110">
        <v>1201860</v>
      </c>
      <c r="E29110">
        <v>0</v>
      </c>
      <c r="F29110" s="4">
        <f t="shared" si="454"/>
        <v>400620</v>
      </c>
    </row>
    <row r="29111" spans="1:6" x14ac:dyDescent="0.3">
      <c r="A29111" t="s">
        <v>29378</v>
      </c>
      <c r="B29111">
        <v>0</v>
      </c>
      <c r="C29111">
        <v>2309080</v>
      </c>
      <c r="D29111">
        <v>2133800</v>
      </c>
      <c r="E29111">
        <v>2808520</v>
      </c>
      <c r="F29111" s="4">
        <f t="shared" si="454"/>
        <v>2417133.3333333335</v>
      </c>
    </row>
    <row r="29112" spans="1:6" x14ac:dyDescent="0.3">
      <c r="A29112" t="s">
        <v>29379</v>
      </c>
      <c r="B29112">
        <v>0</v>
      </c>
      <c r="C29112">
        <v>564200</v>
      </c>
      <c r="D29112">
        <v>0</v>
      </c>
      <c r="E29112">
        <v>191100</v>
      </c>
      <c r="F29112" s="4">
        <f t="shared" si="454"/>
        <v>251766.66666666666</v>
      </c>
    </row>
    <row r="29113" spans="1:6" x14ac:dyDescent="0.3">
      <c r="A29113" t="s">
        <v>29380</v>
      </c>
      <c r="B29113">
        <v>0</v>
      </c>
      <c r="C29113">
        <v>4342150</v>
      </c>
      <c r="D29113">
        <v>4596490</v>
      </c>
      <c r="E29113">
        <v>3639650</v>
      </c>
      <c r="F29113" s="4">
        <f t="shared" si="454"/>
        <v>4192763.3333333335</v>
      </c>
    </row>
    <row r="29114" spans="1:6" x14ac:dyDescent="0.3">
      <c r="A29114" t="s">
        <v>373</v>
      </c>
      <c r="B29114">
        <v>0</v>
      </c>
      <c r="C29114">
        <v>0</v>
      </c>
      <c r="D29114">
        <v>730000</v>
      </c>
      <c r="E29114">
        <v>0</v>
      </c>
      <c r="F29114" s="4">
        <f t="shared" si="454"/>
        <v>243333.33333333334</v>
      </c>
    </row>
    <row r="29115" spans="1:6" x14ac:dyDescent="0.3">
      <c r="A29115" t="s">
        <v>29381</v>
      </c>
      <c r="B29115">
        <v>0</v>
      </c>
      <c r="C29115">
        <v>0</v>
      </c>
      <c r="D29115">
        <v>1714440</v>
      </c>
      <c r="E29115">
        <v>0</v>
      </c>
      <c r="F29115" s="4">
        <f t="shared" si="454"/>
        <v>571480</v>
      </c>
    </row>
    <row r="29116" spans="1:6" x14ac:dyDescent="0.3">
      <c r="A29116" t="s">
        <v>29382</v>
      </c>
      <c r="B29116">
        <v>0</v>
      </c>
      <c r="C29116">
        <v>453200</v>
      </c>
      <c r="D29116">
        <v>0</v>
      </c>
      <c r="E29116">
        <v>0</v>
      </c>
      <c r="F29116" s="4">
        <f t="shared" si="454"/>
        <v>151066.66666666666</v>
      </c>
    </row>
    <row r="29117" spans="1:6" x14ac:dyDescent="0.3">
      <c r="A29117" t="s">
        <v>29383</v>
      </c>
      <c r="B29117">
        <v>286650</v>
      </c>
      <c r="C29117">
        <v>0</v>
      </c>
      <c r="D29117">
        <v>0</v>
      </c>
      <c r="E29117">
        <v>0</v>
      </c>
      <c r="F29117" s="4">
        <f t="shared" si="454"/>
        <v>0</v>
      </c>
    </row>
    <row r="29118" spans="1:6" x14ac:dyDescent="0.3">
      <c r="A29118" t="s">
        <v>29384</v>
      </c>
      <c r="B29118">
        <v>0</v>
      </c>
      <c r="C29118">
        <v>264600</v>
      </c>
      <c r="D29118">
        <v>0</v>
      </c>
      <c r="E29118">
        <v>3578560</v>
      </c>
      <c r="F29118" s="4">
        <f t="shared" si="454"/>
        <v>1281053.3333333333</v>
      </c>
    </row>
    <row r="29119" spans="1:6" x14ac:dyDescent="0.3">
      <c r="A29119" t="s">
        <v>29385</v>
      </c>
      <c r="B29119">
        <v>0</v>
      </c>
      <c r="C29119">
        <v>364000</v>
      </c>
      <c r="D29119">
        <v>0</v>
      </c>
      <c r="E29119">
        <v>0</v>
      </c>
      <c r="F29119" s="4">
        <f t="shared" si="454"/>
        <v>121333.33333333333</v>
      </c>
    </row>
    <row r="29120" spans="1:6" x14ac:dyDescent="0.3">
      <c r="A29120" t="s">
        <v>29386</v>
      </c>
      <c r="B29120">
        <v>0</v>
      </c>
      <c r="C29120">
        <v>644000</v>
      </c>
      <c r="D29120">
        <v>0</v>
      </c>
      <c r="E29120">
        <v>1099380</v>
      </c>
      <c r="F29120" s="4">
        <f t="shared" si="454"/>
        <v>581126.66666666663</v>
      </c>
    </row>
    <row r="29121" spans="1:6" x14ac:dyDescent="0.3">
      <c r="A29121" t="s">
        <v>29387</v>
      </c>
      <c r="B29121">
        <v>0</v>
      </c>
      <c r="C29121">
        <v>0</v>
      </c>
      <c r="D29121">
        <v>454750</v>
      </c>
      <c r="E29121">
        <v>234600</v>
      </c>
      <c r="F29121" s="4">
        <f t="shared" si="454"/>
        <v>229783.33333333334</v>
      </c>
    </row>
    <row r="29122" spans="1:6" x14ac:dyDescent="0.3">
      <c r="A29122" t="s">
        <v>29388</v>
      </c>
      <c r="B29122">
        <v>0</v>
      </c>
      <c r="C29122">
        <v>612200</v>
      </c>
      <c r="D29122">
        <v>0</v>
      </c>
      <c r="E29122">
        <v>382200</v>
      </c>
      <c r="F29122" s="4">
        <f t="shared" si="454"/>
        <v>331466.66666666669</v>
      </c>
    </row>
    <row r="29123" spans="1:6" x14ac:dyDescent="0.3">
      <c r="A29123" t="s">
        <v>29389</v>
      </c>
      <c r="B29123">
        <v>2923830</v>
      </c>
      <c r="C29123">
        <v>0</v>
      </c>
      <c r="D29123">
        <v>0</v>
      </c>
      <c r="E29123">
        <v>0</v>
      </c>
      <c r="F29123" s="4">
        <f t="shared" ref="F29123:F29186" si="455">SUM(C29123:E29123)/3</f>
        <v>0</v>
      </c>
    </row>
    <row r="29124" spans="1:6" x14ac:dyDescent="0.3">
      <c r="A29124" t="s">
        <v>29390</v>
      </c>
      <c r="B29124">
        <v>473200</v>
      </c>
      <c r="C29124">
        <v>0</v>
      </c>
      <c r="D29124">
        <v>0</v>
      </c>
      <c r="E29124">
        <v>1349000</v>
      </c>
      <c r="F29124" s="4">
        <f t="shared" si="455"/>
        <v>449666.66666666669</v>
      </c>
    </row>
    <row r="29125" spans="1:6" x14ac:dyDescent="0.3">
      <c r="A29125" t="s">
        <v>29391</v>
      </c>
      <c r="B29125">
        <v>0</v>
      </c>
      <c r="C29125">
        <v>4153200</v>
      </c>
      <c r="D29125">
        <v>0</v>
      </c>
      <c r="E29125">
        <v>2827120</v>
      </c>
      <c r="F29125" s="4">
        <f t="shared" si="455"/>
        <v>2326773.3333333335</v>
      </c>
    </row>
    <row r="29126" spans="1:6" x14ac:dyDescent="0.3">
      <c r="A29126" t="s">
        <v>29392</v>
      </c>
      <c r="B29126">
        <v>0</v>
      </c>
      <c r="C29126">
        <v>2088000</v>
      </c>
      <c r="D29126">
        <v>0</v>
      </c>
      <c r="E29126">
        <v>0</v>
      </c>
      <c r="F29126" s="4">
        <f t="shared" si="455"/>
        <v>696000</v>
      </c>
    </row>
    <row r="29127" spans="1:6" x14ac:dyDescent="0.3">
      <c r="A29127" t="s">
        <v>29393</v>
      </c>
      <c r="B29127">
        <v>0</v>
      </c>
      <c r="C29127">
        <v>0</v>
      </c>
      <c r="D29127">
        <v>1487240</v>
      </c>
      <c r="E29127">
        <v>820000</v>
      </c>
      <c r="F29127" s="4">
        <f t="shared" si="455"/>
        <v>769080</v>
      </c>
    </row>
    <row r="29128" spans="1:6" x14ac:dyDescent="0.3">
      <c r="A29128" t="s">
        <v>29394</v>
      </c>
      <c r="B29128">
        <v>0</v>
      </c>
      <c r="C29128">
        <v>0</v>
      </c>
      <c r="D29128">
        <v>1062700</v>
      </c>
      <c r="E29128">
        <v>0</v>
      </c>
      <c r="F29128" s="4">
        <f t="shared" si="455"/>
        <v>354233.33333333331</v>
      </c>
    </row>
    <row r="29129" spans="1:6" x14ac:dyDescent="0.3">
      <c r="A29129" t="s">
        <v>29395</v>
      </c>
      <c r="B29129">
        <v>573300</v>
      </c>
      <c r="C29129">
        <v>0</v>
      </c>
      <c r="D29129">
        <v>0</v>
      </c>
      <c r="E29129">
        <v>0</v>
      </c>
      <c r="F29129" s="4">
        <f t="shared" si="455"/>
        <v>0</v>
      </c>
    </row>
    <row r="29130" spans="1:6" x14ac:dyDescent="0.3">
      <c r="A29130" t="s">
        <v>29396</v>
      </c>
      <c r="B29130">
        <v>0</v>
      </c>
      <c r="C29130">
        <v>0</v>
      </c>
      <c r="D29130">
        <v>3645700</v>
      </c>
      <c r="E29130">
        <v>0</v>
      </c>
      <c r="F29130" s="4">
        <f t="shared" si="455"/>
        <v>1215233.3333333333</v>
      </c>
    </row>
    <row r="29131" spans="1:6" x14ac:dyDescent="0.3">
      <c r="A29131" t="s">
        <v>29397</v>
      </c>
      <c r="B29131">
        <v>344000</v>
      </c>
      <c r="C29131">
        <v>0</v>
      </c>
      <c r="D29131">
        <v>0</v>
      </c>
      <c r="E29131">
        <v>0</v>
      </c>
      <c r="F29131" s="4">
        <f t="shared" si="455"/>
        <v>0</v>
      </c>
    </row>
    <row r="29132" spans="1:6" x14ac:dyDescent="0.3">
      <c r="A29132" t="s">
        <v>29398</v>
      </c>
      <c r="B29132">
        <v>0</v>
      </c>
      <c r="C29132">
        <v>0</v>
      </c>
      <c r="D29132">
        <v>590380</v>
      </c>
      <c r="E29132">
        <v>0</v>
      </c>
      <c r="F29132" s="4">
        <f t="shared" si="455"/>
        <v>196793.33333333334</v>
      </c>
    </row>
    <row r="29133" spans="1:6" x14ac:dyDescent="0.3">
      <c r="A29133" t="s">
        <v>29399</v>
      </c>
      <c r="B29133">
        <v>374860</v>
      </c>
      <c r="C29133">
        <v>0</v>
      </c>
      <c r="D29133">
        <v>0</v>
      </c>
      <c r="E29133">
        <v>2824180</v>
      </c>
      <c r="F29133" s="4">
        <f t="shared" si="455"/>
        <v>941393.33333333337</v>
      </c>
    </row>
    <row r="29134" spans="1:6" x14ac:dyDescent="0.3">
      <c r="A29134" t="s">
        <v>29400</v>
      </c>
      <c r="B29134">
        <v>1444400</v>
      </c>
      <c r="C29134">
        <v>0</v>
      </c>
      <c r="D29134">
        <v>0</v>
      </c>
      <c r="E29134">
        <v>234600</v>
      </c>
      <c r="F29134" s="4">
        <f t="shared" si="455"/>
        <v>78200</v>
      </c>
    </row>
    <row r="29135" spans="1:6" x14ac:dyDescent="0.3">
      <c r="A29135" t="s">
        <v>29401</v>
      </c>
      <c r="B29135">
        <v>273000</v>
      </c>
      <c r="C29135">
        <v>0</v>
      </c>
      <c r="D29135">
        <v>0</v>
      </c>
      <c r="E29135">
        <v>0</v>
      </c>
      <c r="F29135" s="4">
        <f t="shared" si="455"/>
        <v>0</v>
      </c>
    </row>
    <row r="29136" spans="1:6" x14ac:dyDescent="0.3">
      <c r="A29136" t="s">
        <v>29402</v>
      </c>
      <c r="B29136">
        <v>0</v>
      </c>
      <c r="C29136">
        <v>0</v>
      </c>
      <c r="D29136">
        <v>351900</v>
      </c>
      <c r="E29136">
        <v>357000</v>
      </c>
      <c r="F29136" s="4">
        <f t="shared" si="455"/>
        <v>236300</v>
      </c>
    </row>
    <row r="29137" spans="1:6" x14ac:dyDescent="0.3">
      <c r="A29137" t="s">
        <v>29403</v>
      </c>
      <c r="B29137">
        <v>0</v>
      </c>
      <c r="C29137">
        <v>1069560</v>
      </c>
      <c r="D29137">
        <v>0</v>
      </c>
      <c r="E29137">
        <v>0</v>
      </c>
      <c r="F29137" s="4">
        <f t="shared" si="455"/>
        <v>356520</v>
      </c>
    </row>
    <row r="29138" spans="1:6" x14ac:dyDescent="0.3">
      <c r="A29138" t="s">
        <v>29404</v>
      </c>
      <c r="B29138">
        <v>4312490</v>
      </c>
      <c r="C29138">
        <v>0</v>
      </c>
      <c r="D29138">
        <v>0</v>
      </c>
      <c r="E29138">
        <v>4176620</v>
      </c>
      <c r="F29138" s="4">
        <f t="shared" si="455"/>
        <v>1392206.6666666667</v>
      </c>
    </row>
    <row r="29139" spans="1:6" x14ac:dyDescent="0.3">
      <c r="A29139" t="s">
        <v>29405</v>
      </c>
      <c r="B29139">
        <v>0</v>
      </c>
      <c r="C29139">
        <v>1270130</v>
      </c>
      <c r="D29139">
        <v>0</v>
      </c>
      <c r="E29139">
        <v>0</v>
      </c>
      <c r="F29139" s="4">
        <f t="shared" si="455"/>
        <v>423376.66666666669</v>
      </c>
    </row>
    <row r="29140" spans="1:6" x14ac:dyDescent="0.3">
      <c r="A29140" t="s">
        <v>29406</v>
      </c>
      <c r="B29140">
        <v>0</v>
      </c>
      <c r="C29140">
        <v>0</v>
      </c>
      <c r="D29140">
        <v>1320200</v>
      </c>
      <c r="E29140">
        <v>1458140</v>
      </c>
      <c r="F29140" s="4">
        <f t="shared" si="455"/>
        <v>926113.33333333337</v>
      </c>
    </row>
    <row r="29141" spans="1:6" x14ac:dyDescent="0.3">
      <c r="A29141" t="s">
        <v>29407</v>
      </c>
      <c r="B29141">
        <v>0</v>
      </c>
      <c r="C29141">
        <v>0</v>
      </c>
      <c r="D29141">
        <v>2136590</v>
      </c>
      <c r="E29141">
        <v>0</v>
      </c>
      <c r="F29141" s="4">
        <f t="shared" si="455"/>
        <v>712196.66666666663</v>
      </c>
    </row>
    <row r="29142" spans="1:6" x14ac:dyDescent="0.3">
      <c r="A29142" t="s">
        <v>29408</v>
      </c>
      <c r="B29142">
        <v>0</v>
      </c>
      <c r="C29142">
        <v>0</v>
      </c>
      <c r="D29142">
        <v>1188040</v>
      </c>
      <c r="E29142">
        <v>0</v>
      </c>
      <c r="F29142" s="4">
        <f t="shared" si="455"/>
        <v>396013.33333333331</v>
      </c>
    </row>
    <row r="29143" spans="1:6" x14ac:dyDescent="0.3">
      <c r="A29143" t="s">
        <v>29409</v>
      </c>
      <c r="B29143">
        <v>160000</v>
      </c>
      <c r="C29143">
        <v>0</v>
      </c>
      <c r="D29143">
        <v>0</v>
      </c>
      <c r="E29143">
        <v>160000</v>
      </c>
      <c r="F29143" s="4">
        <f t="shared" si="455"/>
        <v>53333.333333333336</v>
      </c>
    </row>
    <row r="29144" spans="1:6" x14ac:dyDescent="0.3">
      <c r="A29144" t="s">
        <v>29410</v>
      </c>
      <c r="B29144">
        <v>0</v>
      </c>
      <c r="C29144">
        <v>283200</v>
      </c>
      <c r="D29144">
        <v>0</v>
      </c>
      <c r="E29144">
        <v>0</v>
      </c>
      <c r="F29144" s="4">
        <f t="shared" si="455"/>
        <v>94400</v>
      </c>
    </row>
    <row r="29145" spans="1:6" x14ac:dyDescent="0.3">
      <c r="A29145" t="s">
        <v>29411</v>
      </c>
      <c r="B29145">
        <v>411950</v>
      </c>
      <c r="C29145">
        <v>0</v>
      </c>
      <c r="D29145">
        <v>0</v>
      </c>
      <c r="E29145">
        <v>0</v>
      </c>
      <c r="F29145" s="4">
        <f t="shared" si="455"/>
        <v>0</v>
      </c>
    </row>
    <row r="29146" spans="1:6" x14ac:dyDescent="0.3">
      <c r="A29146" t="s">
        <v>29412</v>
      </c>
      <c r="B29146">
        <v>0</v>
      </c>
      <c r="C29146">
        <v>1872560</v>
      </c>
      <c r="D29146">
        <v>0</v>
      </c>
      <c r="E29146">
        <v>1535680</v>
      </c>
      <c r="F29146" s="4">
        <f t="shared" si="455"/>
        <v>1136080</v>
      </c>
    </row>
    <row r="29147" spans="1:6" x14ac:dyDescent="0.3">
      <c r="A29147" t="s">
        <v>29413</v>
      </c>
      <c r="B29147">
        <v>0</v>
      </c>
      <c r="C29147">
        <v>1180950</v>
      </c>
      <c r="D29147">
        <v>0</v>
      </c>
      <c r="E29147">
        <v>357000</v>
      </c>
      <c r="F29147" s="4">
        <f t="shared" si="455"/>
        <v>512650</v>
      </c>
    </row>
    <row r="29148" spans="1:6" x14ac:dyDescent="0.3">
      <c r="A29148" t="s">
        <v>29414</v>
      </c>
      <c r="B29148">
        <v>0</v>
      </c>
      <c r="C29148">
        <v>0</v>
      </c>
      <c r="D29148">
        <v>3700000</v>
      </c>
      <c r="E29148">
        <v>0</v>
      </c>
      <c r="F29148" s="4">
        <f t="shared" si="455"/>
        <v>1233333.3333333333</v>
      </c>
    </row>
    <row r="29149" spans="1:6" x14ac:dyDescent="0.3">
      <c r="A29149" t="s">
        <v>29415</v>
      </c>
      <c r="B29149">
        <v>0</v>
      </c>
      <c r="C29149">
        <v>0</v>
      </c>
      <c r="D29149">
        <v>570000</v>
      </c>
      <c r="E29149">
        <v>893280</v>
      </c>
      <c r="F29149" s="4">
        <f t="shared" si="455"/>
        <v>487760</v>
      </c>
    </row>
    <row r="29150" spans="1:6" x14ac:dyDescent="0.3">
      <c r="A29150" t="s">
        <v>962</v>
      </c>
      <c r="B29150">
        <v>0</v>
      </c>
      <c r="C29150">
        <v>0</v>
      </c>
      <c r="D29150">
        <v>1287560</v>
      </c>
      <c r="E29150">
        <v>854320</v>
      </c>
      <c r="F29150" s="4">
        <f t="shared" si="455"/>
        <v>713960</v>
      </c>
    </row>
    <row r="29151" spans="1:6" x14ac:dyDescent="0.3">
      <c r="A29151" t="s">
        <v>29416</v>
      </c>
      <c r="B29151">
        <v>0</v>
      </c>
      <c r="C29151">
        <v>484120</v>
      </c>
      <c r="D29151">
        <v>0</v>
      </c>
      <c r="E29151">
        <v>0</v>
      </c>
      <c r="F29151" s="4">
        <f t="shared" si="455"/>
        <v>161373.33333333334</v>
      </c>
    </row>
    <row r="29152" spans="1:6" x14ac:dyDescent="0.3">
      <c r="A29152" t="s">
        <v>29417</v>
      </c>
      <c r="B29152">
        <v>2101750</v>
      </c>
      <c r="C29152">
        <v>0</v>
      </c>
      <c r="D29152">
        <v>0</v>
      </c>
      <c r="E29152">
        <v>0</v>
      </c>
      <c r="F29152" s="4">
        <f t="shared" si="455"/>
        <v>0</v>
      </c>
    </row>
    <row r="29153" spans="1:6" x14ac:dyDescent="0.3">
      <c r="A29153" t="s">
        <v>29418</v>
      </c>
      <c r="B29153">
        <v>1807880</v>
      </c>
      <c r="C29153">
        <v>0</v>
      </c>
      <c r="D29153">
        <v>0</v>
      </c>
      <c r="E29153">
        <v>910000</v>
      </c>
      <c r="F29153" s="4">
        <f t="shared" si="455"/>
        <v>303333.33333333331</v>
      </c>
    </row>
    <row r="29154" spans="1:6" x14ac:dyDescent="0.3">
      <c r="A29154" t="s">
        <v>29419</v>
      </c>
      <c r="B29154">
        <v>1013740</v>
      </c>
      <c r="C29154">
        <v>0</v>
      </c>
      <c r="D29154">
        <v>0</v>
      </c>
      <c r="E29154">
        <v>386000</v>
      </c>
      <c r="F29154" s="4">
        <f t="shared" si="455"/>
        <v>128666.66666666667</v>
      </c>
    </row>
    <row r="29155" spans="1:6" x14ac:dyDescent="0.3">
      <c r="A29155" t="s">
        <v>29420</v>
      </c>
      <c r="B29155">
        <v>0</v>
      </c>
      <c r="C29155">
        <v>935480</v>
      </c>
      <c r="D29155">
        <v>0</v>
      </c>
      <c r="E29155">
        <v>498640</v>
      </c>
      <c r="F29155" s="4">
        <f t="shared" si="455"/>
        <v>478040</v>
      </c>
    </row>
    <row r="29156" spans="1:6" x14ac:dyDescent="0.3">
      <c r="A29156" t="s">
        <v>29421</v>
      </c>
      <c r="B29156">
        <v>485200</v>
      </c>
      <c r="C29156">
        <v>0</v>
      </c>
      <c r="D29156">
        <v>0</v>
      </c>
      <c r="E29156">
        <v>386000</v>
      </c>
      <c r="F29156" s="4">
        <f t="shared" si="455"/>
        <v>128666.66666666667</v>
      </c>
    </row>
    <row r="29157" spans="1:6" x14ac:dyDescent="0.3">
      <c r="A29157" t="s">
        <v>29422</v>
      </c>
      <c r="B29157">
        <v>0</v>
      </c>
      <c r="C29157">
        <v>400400</v>
      </c>
      <c r="D29157">
        <v>0</v>
      </c>
      <c r="E29157">
        <v>0</v>
      </c>
      <c r="F29157" s="4">
        <f t="shared" si="455"/>
        <v>133466.66666666666</v>
      </c>
    </row>
    <row r="29158" spans="1:6" x14ac:dyDescent="0.3">
      <c r="A29158" t="s">
        <v>29423</v>
      </c>
      <c r="B29158">
        <v>0</v>
      </c>
      <c r="C29158">
        <v>0</v>
      </c>
      <c r="D29158">
        <v>1037500</v>
      </c>
      <c r="E29158">
        <v>662400</v>
      </c>
      <c r="F29158" s="4">
        <f t="shared" si="455"/>
        <v>566633.33333333337</v>
      </c>
    </row>
    <row r="29159" spans="1:6" x14ac:dyDescent="0.3">
      <c r="A29159" t="s">
        <v>29424</v>
      </c>
      <c r="B29159">
        <v>6061700</v>
      </c>
      <c r="C29159">
        <v>0</v>
      </c>
      <c r="D29159">
        <v>0</v>
      </c>
      <c r="E29159">
        <v>2206840</v>
      </c>
      <c r="F29159" s="4">
        <f t="shared" si="455"/>
        <v>735613.33333333337</v>
      </c>
    </row>
    <row r="29160" spans="1:6" x14ac:dyDescent="0.3">
      <c r="A29160" t="s">
        <v>29425</v>
      </c>
      <c r="B29160">
        <v>0</v>
      </c>
      <c r="C29160">
        <v>0</v>
      </c>
      <c r="D29160">
        <v>364000</v>
      </c>
      <c r="E29160">
        <v>386000</v>
      </c>
      <c r="F29160" s="4">
        <f t="shared" si="455"/>
        <v>250000</v>
      </c>
    </row>
    <row r="29161" spans="1:6" x14ac:dyDescent="0.3">
      <c r="A29161" t="s">
        <v>299</v>
      </c>
      <c r="B29161">
        <v>0</v>
      </c>
      <c r="C29161">
        <v>0</v>
      </c>
      <c r="D29161">
        <v>218400</v>
      </c>
      <c r="E29161">
        <v>1919700</v>
      </c>
      <c r="F29161" s="4">
        <f t="shared" si="455"/>
        <v>712700</v>
      </c>
    </row>
    <row r="29162" spans="1:6" x14ac:dyDescent="0.3">
      <c r="A29162" t="s">
        <v>29426</v>
      </c>
      <c r="B29162">
        <v>0</v>
      </c>
      <c r="C29162">
        <v>0</v>
      </c>
      <c r="D29162">
        <v>1155520</v>
      </c>
      <c r="E29162">
        <v>410000</v>
      </c>
      <c r="F29162" s="4">
        <f t="shared" si="455"/>
        <v>521840</v>
      </c>
    </row>
    <row r="29163" spans="1:6" x14ac:dyDescent="0.3">
      <c r="A29163" t="s">
        <v>29427</v>
      </c>
      <c r="B29163">
        <v>0</v>
      </c>
      <c r="C29163">
        <v>411950</v>
      </c>
      <c r="D29163">
        <v>0</v>
      </c>
      <c r="E29163">
        <v>0</v>
      </c>
      <c r="F29163" s="4">
        <f t="shared" si="455"/>
        <v>137316.66666666666</v>
      </c>
    </row>
    <row r="29164" spans="1:6" x14ac:dyDescent="0.3">
      <c r="A29164" t="s">
        <v>29428</v>
      </c>
      <c r="B29164">
        <v>0</v>
      </c>
      <c r="C29164">
        <v>0</v>
      </c>
      <c r="D29164">
        <v>2064140</v>
      </c>
      <c r="E29164">
        <v>2236700</v>
      </c>
      <c r="F29164" s="4">
        <f t="shared" si="455"/>
        <v>1433613.3333333333</v>
      </c>
    </row>
    <row r="29165" spans="1:6" x14ac:dyDescent="0.3">
      <c r="A29165" t="s">
        <v>29429</v>
      </c>
      <c r="B29165">
        <v>740000</v>
      </c>
      <c r="C29165">
        <v>0</v>
      </c>
      <c r="D29165">
        <v>0</v>
      </c>
      <c r="E29165">
        <v>0</v>
      </c>
      <c r="F29165" s="4">
        <f t="shared" si="455"/>
        <v>0</v>
      </c>
    </row>
    <row r="29166" spans="1:6" x14ac:dyDescent="0.3">
      <c r="A29166" t="s">
        <v>29430</v>
      </c>
      <c r="B29166">
        <v>0</v>
      </c>
      <c r="C29166">
        <v>1414000</v>
      </c>
      <c r="D29166">
        <v>0</v>
      </c>
      <c r="E29166">
        <v>1244280</v>
      </c>
      <c r="F29166" s="4">
        <f t="shared" si="455"/>
        <v>886093.33333333337</v>
      </c>
    </row>
    <row r="29167" spans="1:6" x14ac:dyDescent="0.3">
      <c r="A29167" t="s">
        <v>29431</v>
      </c>
      <c r="B29167">
        <v>0</v>
      </c>
      <c r="C29167">
        <v>0</v>
      </c>
      <c r="D29167">
        <v>234600</v>
      </c>
      <c r="E29167">
        <v>249000</v>
      </c>
      <c r="F29167" s="4">
        <f t="shared" si="455"/>
        <v>161200</v>
      </c>
    </row>
    <row r="29168" spans="1:6" x14ac:dyDescent="0.3">
      <c r="A29168" t="s">
        <v>29432</v>
      </c>
      <c r="B29168">
        <v>0</v>
      </c>
      <c r="C29168">
        <v>627900</v>
      </c>
      <c r="D29168">
        <v>714000</v>
      </c>
      <c r="E29168">
        <v>0</v>
      </c>
      <c r="F29168" s="4">
        <f t="shared" si="455"/>
        <v>447300</v>
      </c>
    </row>
    <row r="29169" spans="1:6" x14ac:dyDescent="0.3">
      <c r="A29169" t="s">
        <v>29433</v>
      </c>
      <c r="B29169">
        <v>0</v>
      </c>
      <c r="C29169">
        <v>0</v>
      </c>
      <c r="D29169">
        <v>534900</v>
      </c>
      <c r="E29169">
        <v>191100</v>
      </c>
      <c r="F29169" s="4">
        <f t="shared" si="455"/>
        <v>242000</v>
      </c>
    </row>
    <row r="29170" spans="1:6" x14ac:dyDescent="0.3">
      <c r="A29170" t="s">
        <v>29434</v>
      </c>
      <c r="B29170">
        <v>536900</v>
      </c>
      <c r="C29170">
        <v>0</v>
      </c>
      <c r="D29170">
        <v>795340</v>
      </c>
      <c r="E29170">
        <v>1068500</v>
      </c>
      <c r="F29170" s="4">
        <f t="shared" si="455"/>
        <v>621280</v>
      </c>
    </row>
    <row r="29171" spans="1:6" x14ac:dyDescent="0.3">
      <c r="A29171" t="s">
        <v>29435</v>
      </c>
      <c r="B29171">
        <v>868420</v>
      </c>
      <c r="C29171">
        <v>0</v>
      </c>
      <c r="D29171">
        <v>0</v>
      </c>
      <c r="E29171">
        <v>684320</v>
      </c>
      <c r="F29171" s="4">
        <f t="shared" si="455"/>
        <v>228106.66666666666</v>
      </c>
    </row>
    <row r="29172" spans="1:6" x14ac:dyDescent="0.3">
      <c r="A29172" t="s">
        <v>29436</v>
      </c>
      <c r="B29172">
        <v>0</v>
      </c>
      <c r="C29172">
        <v>0</v>
      </c>
      <c r="D29172">
        <v>1170110</v>
      </c>
      <c r="E29172">
        <v>386000</v>
      </c>
      <c r="F29172" s="4">
        <f t="shared" si="455"/>
        <v>518703.33333333331</v>
      </c>
    </row>
    <row r="29173" spans="1:6" x14ac:dyDescent="0.3">
      <c r="A29173" t="s">
        <v>29437</v>
      </c>
      <c r="B29173">
        <v>160000</v>
      </c>
      <c r="C29173">
        <v>0</v>
      </c>
      <c r="D29173">
        <v>0</v>
      </c>
      <c r="E29173">
        <v>256000</v>
      </c>
      <c r="F29173" s="4">
        <f t="shared" si="455"/>
        <v>85333.333333333328</v>
      </c>
    </row>
    <row r="29174" spans="1:6" x14ac:dyDescent="0.3">
      <c r="A29174" t="s">
        <v>29438</v>
      </c>
      <c r="B29174">
        <v>1812800</v>
      </c>
      <c r="C29174">
        <v>0</v>
      </c>
      <c r="D29174">
        <v>0</v>
      </c>
      <c r="E29174">
        <v>0</v>
      </c>
      <c r="F29174" s="4">
        <f t="shared" si="455"/>
        <v>0</v>
      </c>
    </row>
    <row r="29175" spans="1:6" x14ac:dyDescent="0.3">
      <c r="A29175" t="s">
        <v>29439</v>
      </c>
      <c r="B29175">
        <v>0</v>
      </c>
      <c r="C29175">
        <v>0</v>
      </c>
      <c r="D29175">
        <v>1949200</v>
      </c>
      <c r="E29175">
        <v>469200</v>
      </c>
      <c r="F29175" s="4">
        <f t="shared" si="455"/>
        <v>806133.33333333337</v>
      </c>
    </row>
    <row r="29176" spans="1:6" x14ac:dyDescent="0.3">
      <c r="A29176" t="s">
        <v>29440</v>
      </c>
      <c r="B29176">
        <v>0</v>
      </c>
      <c r="C29176">
        <v>1480000</v>
      </c>
      <c r="D29176">
        <v>0</v>
      </c>
      <c r="E29176">
        <v>1084600</v>
      </c>
      <c r="F29176" s="4">
        <f t="shared" si="455"/>
        <v>854866.66666666663</v>
      </c>
    </row>
    <row r="29177" spans="1:6" x14ac:dyDescent="0.3">
      <c r="A29177" t="s">
        <v>29441</v>
      </c>
      <c r="B29177">
        <v>0</v>
      </c>
      <c r="C29177">
        <v>0</v>
      </c>
      <c r="D29177">
        <v>6017576</v>
      </c>
      <c r="E29177">
        <v>690690</v>
      </c>
      <c r="F29177" s="4">
        <f t="shared" si="455"/>
        <v>2236088.6666666665</v>
      </c>
    </row>
    <row r="29178" spans="1:6" x14ac:dyDescent="0.3">
      <c r="A29178" t="s">
        <v>29442</v>
      </c>
      <c r="B29178">
        <v>0</v>
      </c>
      <c r="C29178">
        <v>0</v>
      </c>
      <c r="D29178">
        <v>693300</v>
      </c>
      <c r="E29178">
        <v>0</v>
      </c>
      <c r="F29178" s="4">
        <f t="shared" si="455"/>
        <v>231100</v>
      </c>
    </row>
    <row r="29179" spans="1:6" x14ac:dyDescent="0.3">
      <c r="A29179" t="s">
        <v>29443</v>
      </c>
      <c r="B29179">
        <v>0</v>
      </c>
      <c r="C29179">
        <v>0</v>
      </c>
      <c r="D29179">
        <v>968000</v>
      </c>
      <c r="E29179">
        <v>820000</v>
      </c>
      <c r="F29179" s="4">
        <f t="shared" si="455"/>
        <v>596000</v>
      </c>
    </row>
    <row r="29180" spans="1:6" x14ac:dyDescent="0.3">
      <c r="A29180" t="s">
        <v>29444</v>
      </c>
      <c r="B29180">
        <v>0</v>
      </c>
      <c r="C29180">
        <v>2122570</v>
      </c>
      <c r="D29180">
        <v>1110200</v>
      </c>
      <c r="E29180">
        <v>2682140</v>
      </c>
      <c r="F29180" s="4">
        <f t="shared" si="455"/>
        <v>1971636.6666666667</v>
      </c>
    </row>
    <row r="29181" spans="1:6" x14ac:dyDescent="0.3">
      <c r="A29181" t="s">
        <v>29445</v>
      </c>
      <c r="B29181">
        <v>1001000</v>
      </c>
      <c r="C29181">
        <v>0</v>
      </c>
      <c r="D29181">
        <v>0</v>
      </c>
      <c r="E29181">
        <v>0</v>
      </c>
      <c r="F29181" s="4">
        <f t="shared" si="455"/>
        <v>0</v>
      </c>
    </row>
    <row r="29182" spans="1:6" x14ac:dyDescent="0.3">
      <c r="A29182" t="s">
        <v>29446</v>
      </c>
      <c r="B29182">
        <v>0</v>
      </c>
      <c r="C29182">
        <v>438240</v>
      </c>
      <c r="D29182">
        <v>0</v>
      </c>
      <c r="E29182">
        <v>1265280</v>
      </c>
      <c r="F29182" s="4">
        <f t="shared" si="455"/>
        <v>567840</v>
      </c>
    </row>
    <row r="29183" spans="1:6" x14ac:dyDescent="0.3">
      <c r="A29183" t="s">
        <v>29447</v>
      </c>
      <c r="B29183">
        <v>0</v>
      </c>
      <c r="C29183">
        <v>1459130</v>
      </c>
      <c r="D29183">
        <v>0</v>
      </c>
      <c r="E29183">
        <v>812000</v>
      </c>
      <c r="F29183" s="4">
        <f t="shared" si="455"/>
        <v>757043.33333333337</v>
      </c>
    </row>
    <row r="29184" spans="1:6" x14ac:dyDescent="0.3">
      <c r="A29184" t="s">
        <v>29448</v>
      </c>
      <c r="B29184">
        <v>740000</v>
      </c>
      <c r="C29184">
        <v>0</v>
      </c>
      <c r="D29184">
        <v>0</v>
      </c>
      <c r="E29184">
        <v>596700</v>
      </c>
      <c r="F29184" s="4">
        <f t="shared" si="455"/>
        <v>198900</v>
      </c>
    </row>
    <row r="29185" spans="1:6" x14ac:dyDescent="0.3">
      <c r="A29185" t="s">
        <v>29449</v>
      </c>
      <c r="B29185">
        <v>0</v>
      </c>
      <c r="C29185">
        <v>2093200</v>
      </c>
      <c r="D29185">
        <v>636219</v>
      </c>
      <c r="E29185">
        <v>2233286</v>
      </c>
      <c r="F29185" s="4">
        <f t="shared" si="455"/>
        <v>1654235</v>
      </c>
    </row>
    <row r="29186" spans="1:6" x14ac:dyDescent="0.3">
      <c r="A29186" t="s">
        <v>29450</v>
      </c>
      <c r="B29186">
        <v>740000</v>
      </c>
      <c r="C29186">
        <v>0</v>
      </c>
      <c r="D29186">
        <v>0</v>
      </c>
      <c r="E29186">
        <v>0</v>
      </c>
      <c r="F29186" s="4">
        <f t="shared" si="455"/>
        <v>0</v>
      </c>
    </row>
    <row r="29187" spans="1:6" x14ac:dyDescent="0.3">
      <c r="A29187" t="s">
        <v>29451</v>
      </c>
      <c r="B29187">
        <v>1084600</v>
      </c>
      <c r="C29187">
        <v>666120</v>
      </c>
      <c r="D29187">
        <v>0</v>
      </c>
      <c r="E29187">
        <v>386000</v>
      </c>
      <c r="F29187" s="4">
        <f t="shared" ref="F29187:F29250" si="456">SUM(C29187:E29187)/3</f>
        <v>350706.66666666669</v>
      </c>
    </row>
    <row r="29188" spans="1:6" x14ac:dyDescent="0.3">
      <c r="A29188" t="s">
        <v>29452</v>
      </c>
      <c r="B29188">
        <v>0</v>
      </c>
      <c r="C29188">
        <v>2292100</v>
      </c>
      <c r="D29188">
        <v>1322970</v>
      </c>
      <c r="E29188">
        <v>1983000</v>
      </c>
      <c r="F29188" s="4">
        <f t="shared" si="456"/>
        <v>1866023.3333333333</v>
      </c>
    </row>
    <row r="29189" spans="1:6" x14ac:dyDescent="0.3">
      <c r="A29189" t="s">
        <v>29453</v>
      </c>
      <c r="B29189">
        <v>411950</v>
      </c>
      <c r="C29189">
        <v>0</v>
      </c>
      <c r="D29189">
        <v>0</v>
      </c>
      <c r="E29189">
        <v>386000</v>
      </c>
      <c r="F29189" s="4">
        <f t="shared" si="456"/>
        <v>128666.66666666667</v>
      </c>
    </row>
    <row r="29190" spans="1:6" x14ac:dyDescent="0.3">
      <c r="A29190" t="s">
        <v>29454</v>
      </c>
      <c r="B29190">
        <v>0</v>
      </c>
      <c r="C29190">
        <v>1350580</v>
      </c>
      <c r="D29190">
        <v>0</v>
      </c>
      <c r="E29190">
        <v>802620</v>
      </c>
      <c r="F29190" s="4">
        <f t="shared" si="456"/>
        <v>717733.33333333337</v>
      </c>
    </row>
    <row r="29191" spans="1:6" x14ac:dyDescent="0.3">
      <c r="A29191" t="s">
        <v>29455</v>
      </c>
      <c r="B29191">
        <v>7823890</v>
      </c>
      <c r="C29191">
        <v>9278800</v>
      </c>
      <c r="D29191">
        <v>9547220</v>
      </c>
      <c r="E29191">
        <v>7965010</v>
      </c>
      <c r="F29191" s="4">
        <f t="shared" si="456"/>
        <v>8930343.333333334</v>
      </c>
    </row>
    <row r="29192" spans="1:6" x14ac:dyDescent="0.3">
      <c r="A29192" t="s">
        <v>29456</v>
      </c>
      <c r="B29192">
        <v>0</v>
      </c>
      <c r="C29192">
        <v>0</v>
      </c>
      <c r="D29192">
        <v>838780</v>
      </c>
      <c r="E29192">
        <v>3411500</v>
      </c>
      <c r="F29192" s="4">
        <f t="shared" si="456"/>
        <v>1416760</v>
      </c>
    </row>
    <row r="29193" spans="1:6" x14ac:dyDescent="0.3">
      <c r="A29193" t="s">
        <v>29457</v>
      </c>
      <c r="B29193">
        <v>0</v>
      </c>
      <c r="C29193">
        <v>0</v>
      </c>
      <c r="D29193">
        <v>409500</v>
      </c>
      <c r="E29193">
        <v>386000</v>
      </c>
      <c r="F29193" s="4">
        <f t="shared" si="456"/>
        <v>265166.66666666669</v>
      </c>
    </row>
    <row r="29194" spans="1:6" x14ac:dyDescent="0.3">
      <c r="A29194" t="s">
        <v>29458</v>
      </c>
      <c r="B29194">
        <v>0</v>
      </c>
      <c r="C29194">
        <v>2602920</v>
      </c>
      <c r="D29194">
        <v>0</v>
      </c>
      <c r="E29194">
        <v>2198650</v>
      </c>
      <c r="F29194" s="4">
        <f t="shared" si="456"/>
        <v>1600523.3333333333</v>
      </c>
    </row>
    <row r="29195" spans="1:6" x14ac:dyDescent="0.3">
      <c r="A29195" t="s">
        <v>29459</v>
      </c>
      <c r="B29195">
        <v>4222350</v>
      </c>
      <c r="C29195">
        <v>0</v>
      </c>
      <c r="D29195">
        <v>0</v>
      </c>
      <c r="E29195">
        <v>2038660</v>
      </c>
      <c r="F29195" s="4">
        <f t="shared" si="456"/>
        <v>679553.33333333337</v>
      </c>
    </row>
    <row r="29196" spans="1:6" x14ac:dyDescent="0.3">
      <c r="A29196" t="s">
        <v>29460</v>
      </c>
      <c r="B29196">
        <v>0</v>
      </c>
      <c r="C29196">
        <v>230000</v>
      </c>
      <c r="D29196">
        <v>0</v>
      </c>
      <c r="E29196">
        <v>2159820</v>
      </c>
      <c r="F29196" s="4">
        <f t="shared" si="456"/>
        <v>796606.66666666663</v>
      </c>
    </row>
    <row r="29197" spans="1:6" x14ac:dyDescent="0.3">
      <c r="A29197" t="s">
        <v>29461</v>
      </c>
      <c r="B29197">
        <v>926900</v>
      </c>
      <c r="C29197">
        <v>0</v>
      </c>
      <c r="D29197">
        <v>0</v>
      </c>
      <c r="E29197">
        <v>0</v>
      </c>
      <c r="F29197" s="4">
        <f t="shared" si="456"/>
        <v>0</v>
      </c>
    </row>
    <row r="29198" spans="1:6" x14ac:dyDescent="0.3">
      <c r="A29198" t="s">
        <v>29462</v>
      </c>
      <c r="B29198">
        <v>0</v>
      </c>
      <c r="C29198">
        <v>646100</v>
      </c>
      <c r="D29198">
        <v>370000</v>
      </c>
      <c r="E29198">
        <v>0</v>
      </c>
      <c r="F29198" s="4">
        <f t="shared" si="456"/>
        <v>338700</v>
      </c>
    </row>
    <row r="29199" spans="1:6" x14ac:dyDescent="0.3">
      <c r="A29199" t="s">
        <v>29463</v>
      </c>
      <c r="B29199">
        <v>0</v>
      </c>
      <c r="C29199">
        <v>1444180</v>
      </c>
      <c r="D29199">
        <v>0</v>
      </c>
      <c r="E29199">
        <v>820000</v>
      </c>
      <c r="F29199" s="4">
        <f t="shared" si="456"/>
        <v>754726.66666666663</v>
      </c>
    </row>
    <row r="29200" spans="1:6" x14ac:dyDescent="0.3">
      <c r="A29200" t="s">
        <v>29464</v>
      </c>
      <c r="B29200">
        <v>3003000</v>
      </c>
      <c r="C29200">
        <v>0</v>
      </c>
      <c r="D29200">
        <v>61880</v>
      </c>
      <c r="E29200">
        <v>31294600</v>
      </c>
      <c r="F29200" s="4">
        <f t="shared" si="456"/>
        <v>10452160</v>
      </c>
    </row>
    <row r="29201" spans="1:6" x14ac:dyDescent="0.3">
      <c r="A29201" t="s">
        <v>29465</v>
      </c>
      <c r="B29201">
        <v>305000</v>
      </c>
      <c r="C29201">
        <v>0</v>
      </c>
      <c r="D29201">
        <v>0</v>
      </c>
      <c r="E29201">
        <v>0</v>
      </c>
      <c r="F29201" s="4">
        <f t="shared" si="456"/>
        <v>0</v>
      </c>
    </row>
    <row r="29202" spans="1:6" x14ac:dyDescent="0.3">
      <c r="A29202" t="s">
        <v>29466</v>
      </c>
      <c r="B29202">
        <v>1500000</v>
      </c>
      <c r="C29202">
        <v>0</v>
      </c>
      <c r="D29202">
        <v>0</v>
      </c>
      <c r="E29202">
        <v>1254560</v>
      </c>
      <c r="F29202" s="4">
        <f t="shared" si="456"/>
        <v>418186.66666666669</v>
      </c>
    </row>
    <row r="29203" spans="1:6" x14ac:dyDescent="0.3">
      <c r="A29203" t="s">
        <v>29467</v>
      </c>
      <c r="B29203">
        <v>0</v>
      </c>
      <c r="C29203">
        <v>4138240</v>
      </c>
      <c r="D29203">
        <v>0</v>
      </c>
      <c r="E29203">
        <v>2356020</v>
      </c>
      <c r="F29203" s="4">
        <f t="shared" si="456"/>
        <v>2164753.3333333335</v>
      </c>
    </row>
    <row r="29204" spans="1:6" x14ac:dyDescent="0.3">
      <c r="A29204" t="s">
        <v>29468</v>
      </c>
      <c r="B29204">
        <v>0</v>
      </c>
      <c r="C29204">
        <v>1480000</v>
      </c>
      <c r="D29204">
        <v>0</v>
      </c>
      <c r="E29204">
        <v>1294100</v>
      </c>
      <c r="F29204" s="4">
        <f t="shared" si="456"/>
        <v>924700</v>
      </c>
    </row>
    <row r="29205" spans="1:6" x14ac:dyDescent="0.3">
      <c r="A29205" t="s">
        <v>29469</v>
      </c>
      <c r="B29205">
        <v>363000</v>
      </c>
      <c r="C29205">
        <v>0</v>
      </c>
      <c r="D29205">
        <v>0</v>
      </c>
      <c r="E29205">
        <v>311040</v>
      </c>
      <c r="F29205" s="4">
        <f t="shared" si="456"/>
        <v>103680</v>
      </c>
    </row>
    <row r="29206" spans="1:6" x14ac:dyDescent="0.3">
      <c r="A29206" t="s">
        <v>29470</v>
      </c>
      <c r="B29206">
        <v>0</v>
      </c>
      <c r="C29206">
        <v>0</v>
      </c>
      <c r="D29206">
        <v>736040</v>
      </c>
      <c r="E29206">
        <v>0</v>
      </c>
      <c r="F29206" s="4">
        <f t="shared" si="456"/>
        <v>245346.66666666666</v>
      </c>
    </row>
    <row r="29207" spans="1:6" x14ac:dyDescent="0.3">
      <c r="A29207" t="s">
        <v>29471</v>
      </c>
      <c r="B29207">
        <v>0</v>
      </c>
      <c r="C29207">
        <v>1110000</v>
      </c>
      <c r="D29207">
        <v>0</v>
      </c>
      <c r="E29207">
        <v>740000</v>
      </c>
      <c r="F29207" s="4">
        <f t="shared" si="456"/>
        <v>616666.66666666663</v>
      </c>
    </row>
    <row r="29208" spans="1:6" x14ac:dyDescent="0.3">
      <c r="A29208" t="s">
        <v>29472</v>
      </c>
      <c r="B29208">
        <v>0</v>
      </c>
      <c r="C29208">
        <v>1860480</v>
      </c>
      <c r="D29208">
        <v>0</v>
      </c>
      <c r="E29208">
        <v>0</v>
      </c>
      <c r="F29208" s="4">
        <f t="shared" si="456"/>
        <v>620160</v>
      </c>
    </row>
    <row r="29209" spans="1:6" x14ac:dyDescent="0.3">
      <c r="A29209" t="s">
        <v>29473</v>
      </c>
      <c r="B29209">
        <v>0</v>
      </c>
      <c r="C29209">
        <v>987600</v>
      </c>
      <c r="D29209">
        <v>0</v>
      </c>
      <c r="E29209">
        <v>855200</v>
      </c>
      <c r="F29209" s="4">
        <f t="shared" si="456"/>
        <v>614266.66666666663</v>
      </c>
    </row>
    <row r="29210" spans="1:6" x14ac:dyDescent="0.3">
      <c r="A29210" t="s">
        <v>29474</v>
      </c>
      <c r="B29210">
        <v>719950</v>
      </c>
      <c r="C29210">
        <v>0</v>
      </c>
      <c r="D29210">
        <v>0</v>
      </c>
      <c r="E29210">
        <v>0</v>
      </c>
      <c r="F29210" s="4">
        <f t="shared" si="456"/>
        <v>0</v>
      </c>
    </row>
    <row r="29211" spans="1:6" x14ac:dyDescent="0.3">
      <c r="A29211" t="s">
        <v>29475</v>
      </c>
      <c r="B29211">
        <v>0</v>
      </c>
      <c r="C29211">
        <v>1480000</v>
      </c>
      <c r="D29211">
        <v>0</v>
      </c>
      <c r="E29211">
        <v>0</v>
      </c>
      <c r="F29211" s="4">
        <f t="shared" si="456"/>
        <v>493333.33333333331</v>
      </c>
    </row>
    <row r="29212" spans="1:6" x14ac:dyDescent="0.3">
      <c r="A29212" t="s">
        <v>29476</v>
      </c>
      <c r="B29212">
        <v>256000</v>
      </c>
      <c r="C29212">
        <v>0</v>
      </c>
      <c r="D29212">
        <v>0</v>
      </c>
      <c r="E29212">
        <v>0</v>
      </c>
      <c r="F29212" s="4">
        <f t="shared" si="456"/>
        <v>0</v>
      </c>
    </row>
    <row r="29213" spans="1:6" x14ac:dyDescent="0.3">
      <c r="A29213" t="s">
        <v>29477</v>
      </c>
      <c r="B29213">
        <v>351100</v>
      </c>
      <c r="C29213">
        <v>0</v>
      </c>
      <c r="D29213">
        <v>0</v>
      </c>
      <c r="E29213">
        <v>827800</v>
      </c>
      <c r="F29213" s="4">
        <f t="shared" si="456"/>
        <v>275933.33333333331</v>
      </c>
    </row>
    <row r="29214" spans="1:6" x14ac:dyDescent="0.3">
      <c r="A29214" t="s">
        <v>29478</v>
      </c>
      <c r="B29214">
        <v>568750</v>
      </c>
      <c r="C29214">
        <v>0</v>
      </c>
      <c r="D29214">
        <v>0</v>
      </c>
      <c r="E29214">
        <v>0</v>
      </c>
      <c r="F29214" s="4">
        <f t="shared" si="456"/>
        <v>0</v>
      </c>
    </row>
    <row r="29215" spans="1:6" x14ac:dyDescent="0.3">
      <c r="A29215" t="s">
        <v>29479</v>
      </c>
      <c r="B29215">
        <v>593860</v>
      </c>
      <c r="C29215">
        <v>530000</v>
      </c>
      <c r="D29215">
        <v>0</v>
      </c>
      <c r="E29215">
        <v>0</v>
      </c>
      <c r="F29215" s="4">
        <f t="shared" si="456"/>
        <v>176666.66666666666</v>
      </c>
    </row>
    <row r="29216" spans="1:6" x14ac:dyDescent="0.3">
      <c r="A29216" t="s">
        <v>29480</v>
      </c>
      <c r="B29216">
        <v>1667820</v>
      </c>
      <c r="C29216">
        <v>0</v>
      </c>
      <c r="D29216">
        <v>0</v>
      </c>
      <c r="E29216">
        <v>0</v>
      </c>
      <c r="F29216" s="4">
        <f t="shared" si="456"/>
        <v>0</v>
      </c>
    </row>
    <row r="29217" spans="1:6" x14ac:dyDescent="0.3">
      <c r="A29217" t="s">
        <v>29481</v>
      </c>
      <c r="B29217">
        <v>0</v>
      </c>
      <c r="C29217">
        <v>351100</v>
      </c>
      <c r="D29217">
        <v>0</v>
      </c>
      <c r="E29217">
        <v>0</v>
      </c>
      <c r="F29217" s="4">
        <f t="shared" si="456"/>
        <v>117033.33333333333</v>
      </c>
    </row>
    <row r="29218" spans="1:6" x14ac:dyDescent="0.3">
      <c r="A29218" t="s">
        <v>29482</v>
      </c>
      <c r="B29218">
        <v>0</v>
      </c>
      <c r="C29218">
        <v>851860</v>
      </c>
      <c r="D29218">
        <v>4084000</v>
      </c>
      <c r="E29218">
        <v>0</v>
      </c>
      <c r="F29218" s="4">
        <f t="shared" si="456"/>
        <v>1645286.6666666667</v>
      </c>
    </row>
    <row r="29219" spans="1:6" x14ac:dyDescent="0.3">
      <c r="A29219" t="s">
        <v>29483</v>
      </c>
      <c r="B29219">
        <v>0</v>
      </c>
      <c r="C29219">
        <v>1480000</v>
      </c>
      <c r="D29219">
        <v>0</v>
      </c>
      <c r="E29219">
        <v>0</v>
      </c>
      <c r="F29219" s="4">
        <f t="shared" si="456"/>
        <v>493333.33333333331</v>
      </c>
    </row>
    <row r="29220" spans="1:6" x14ac:dyDescent="0.3">
      <c r="A29220" t="s">
        <v>29484</v>
      </c>
      <c r="B29220">
        <v>1333680</v>
      </c>
      <c r="C29220">
        <v>0</v>
      </c>
      <c r="D29220">
        <v>0</v>
      </c>
      <c r="E29220">
        <v>0</v>
      </c>
      <c r="F29220" s="4">
        <f t="shared" si="456"/>
        <v>0</v>
      </c>
    </row>
    <row r="29221" spans="1:6" x14ac:dyDescent="0.3">
      <c r="A29221" t="s">
        <v>29485</v>
      </c>
      <c r="B29221">
        <v>599820</v>
      </c>
      <c r="C29221">
        <v>0</v>
      </c>
      <c r="D29221">
        <v>0</v>
      </c>
      <c r="E29221">
        <v>1026700</v>
      </c>
      <c r="F29221" s="4">
        <f t="shared" si="456"/>
        <v>342233.33333333331</v>
      </c>
    </row>
    <row r="29222" spans="1:6" x14ac:dyDescent="0.3">
      <c r="A29222" t="s">
        <v>652</v>
      </c>
      <c r="B29222">
        <v>0</v>
      </c>
      <c r="C29222">
        <v>684800</v>
      </c>
      <c r="D29222">
        <v>0</v>
      </c>
      <c r="E29222">
        <v>1192180</v>
      </c>
      <c r="F29222" s="4">
        <f t="shared" si="456"/>
        <v>625660</v>
      </c>
    </row>
    <row r="29223" spans="1:6" x14ac:dyDescent="0.3">
      <c r="A29223" t="s">
        <v>29486</v>
      </c>
      <c r="B29223">
        <v>0</v>
      </c>
      <c r="C29223">
        <v>0</v>
      </c>
      <c r="D29223">
        <v>499590</v>
      </c>
      <c r="E29223">
        <v>832650</v>
      </c>
      <c r="F29223" s="4">
        <f t="shared" si="456"/>
        <v>444080</v>
      </c>
    </row>
    <row r="29224" spans="1:6" x14ac:dyDescent="0.3">
      <c r="A29224" t="s">
        <v>29487</v>
      </c>
      <c r="B29224">
        <v>571950</v>
      </c>
      <c r="C29224">
        <v>0</v>
      </c>
      <c r="D29224">
        <v>0</v>
      </c>
      <c r="E29224">
        <v>0</v>
      </c>
      <c r="F29224" s="4">
        <f t="shared" si="456"/>
        <v>0</v>
      </c>
    </row>
    <row r="29225" spans="1:6" x14ac:dyDescent="0.3">
      <c r="A29225" t="s">
        <v>29488</v>
      </c>
      <c r="B29225">
        <v>0</v>
      </c>
      <c r="C29225">
        <v>772000</v>
      </c>
      <c r="D29225">
        <v>0</v>
      </c>
      <c r="E29225">
        <v>1816560</v>
      </c>
      <c r="F29225" s="4">
        <f t="shared" si="456"/>
        <v>862853.33333333337</v>
      </c>
    </row>
    <row r="29226" spans="1:6" x14ac:dyDescent="0.3">
      <c r="A29226" t="s">
        <v>29489</v>
      </c>
      <c r="B29226">
        <v>0</v>
      </c>
      <c r="C29226">
        <v>1347040</v>
      </c>
      <c r="D29226">
        <v>0</v>
      </c>
      <c r="E29226">
        <v>1113400</v>
      </c>
      <c r="F29226" s="4">
        <f t="shared" si="456"/>
        <v>820146.66666666663</v>
      </c>
    </row>
    <row r="29227" spans="1:6" x14ac:dyDescent="0.3">
      <c r="A29227" t="s">
        <v>29490</v>
      </c>
      <c r="B29227">
        <v>0</v>
      </c>
      <c r="C29227">
        <v>251160</v>
      </c>
      <c r="D29227">
        <v>0</v>
      </c>
      <c r="E29227">
        <v>0</v>
      </c>
      <c r="F29227" s="4">
        <f t="shared" si="456"/>
        <v>83720</v>
      </c>
    </row>
    <row r="29228" spans="1:6" x14ac:dyDescent="0.3">
      <c r="A29228" t="s">
        <v>29491</v>
      </c>
      <c r="B29228">
        <v>820000</v>
      </c>
      <c r="C29228">
        <v>491400</v>
      </c>
      <c r="D29228">
        <v>0</v>
      </c>
      <c r="E29228">
        <v>649560</v>
      </c>
      <c r="F29228" s="4">
        <f t="shared" si="456"/>
        <v>380320</v>
      </c>
    </row>
    <row r="29229" spans="1:6" x14ac:dyDescent="0.3">
      <c r="A29229" t="s">
        <v>29492</v>
      </c>
      <c r="B29229">
        <v>900900</v>
      </c>
      <c r="C29229">
        <v>0</v>
      </c>
      <c r="D29229">
        <v>740000</v>
      </c>
      <c r="E29229">
        <v>0</v>
      </c>
      <c r="F29229" s="4">
        <f t="shared" si="456"/>
        <v>246666.66666666666</v>
      </c>
    </row>
    <row r="29230" spans="1:6" x14ac:dyDescent="0.3">
      <c r="A29230" t="s">
        <v>29493</v>
      </c>
      <c r="B29230">
        <v>0</v>
      </c>
      <c r="C29230">
        <v>0</v>
      </c>
      <c r="D29230">
        <v>521250</v>
      </c>
      <c r="E29230">
        <v>0</v>
      </c>
      <c r="F29230" s="4">
        <f t="shared" si="456"/>
        <v>173750</v>
      </c>
    </row>
    <row r="29231" spans="1:6" x14ac:dyDescent="0.3">
      <c r="A29231" t="s">
        <v>438</v>
      </c>
      <c r="B29231">
        <v>0</v>
      </c>
      <c r="C29231">
        <v>0</v>
      </c>
      <c r="D29231">
        <v>792400</v>
      </c>
      <c r="E29231">
        <v>733280</v>
      </c>
      <c r="F29231" s="4">
        <f t="shared" si="456"/>
        <v>508560</v>
      </c>
    </row>
    <row r="29232" spans="1:6" x14ac:dyDescent="0.3">
      <c r="A29232" t="s">
        <v>29494</v>
      </c>
      <c r="B29232">
        <v>248000</v>
      </c>
      <c r="C29232">
        <v>0</v>
      </c>
      <c r="D29232">
        <v>0</v>
      </c>
      <c r="E29232">
        <v>0</v>
      </c>
      <c r="F29232" s="4">
        <f t="shared" si="456"/>
        <v>0</v>
      </c>
    </row>
    <row r="29233" spans="1:6" x14ac:dyDescent="0.3">
      <c r="A29233" t="s">
        <v>29495</v>
      </c>
      <c r="B29233">
        <v>0</v>
      </c>
      <c r="C29233">
        <v>0</v>
      </c>
      <c r="D29233">
        <v>2184690</v>
      </c>
      <c r="E29233">
        <v>1697520</v>
      </c>
      <c r="F29233" s="4">
        <f t="shared" si="456"/>
        <v>1294070</v>
      </c>
    </row>
    <row r="29234" spans="1:6" x14ac:dyDescent="0.3">
      <c r="A29234" t="s">
        <v>29496</v>
      </c>
      <c r="B29234">
        <v>0</v>
      </c>
      <c r="C29234">
        <v>0</v>
      </c>
      <c r="D29234">
        <v>1190890</v>
      </c>
      <c r="E29234">
        <v>855200</v>
      </c>
      <c r="F29234" s="4">
        <f t="shared" si="456"/>
        <v>682030</v>
      </c>
    </row>
    <row r="29235" spans="1:6" x14ac:dyDescent="0.3">
      <c r="A29235" t="s">
        <v>29497</v>
      </c>
      <c r="B29235">
        <v>0</v>
      </c>
      <c r="C29235">
        <v>798070</v>
      </c>
      <c r="D29235">
        <v>0</v>
      </c>
      <c r="E29235">
        <v>0</v>
      </c>
      <c r="F29235" s="4">
        <f t="shared" si="456"/>
        <v>266023.33333333331</v>
      </c>
    </row>
    <row r="29236" spans="1:6" x14ac:dyDescent="0.3">
      <c r="A29236" t="s">
        <v>29498</v>
      </c>
      <c r="B29236">
        <v>0</v>
      </c>
      <c r="C29236">
        <v>543950</v>
      </c>
      <c r="D29236">
        <v>0</v>
      </c>
      <c r="E29236">
        <v>386000</v>
      </c>
      <c r="F29236" s="4">
        <f t="shared" si="456"/>
        <v>309983.33333333331</v>
      </c>
    </row>
    <row r="29237" spans="1:6" x14ac:dyDescent="0.3">
      <c r="A29237" t="s">
        <v>29499</v>
      </c>
      <c r="B29237">
        <v>0</v>
      </c>
      <c r="C29237">
        <v>402200</v>
      </c>
      <c r="D29237">
        <v>0</v>
      </c>
      <c r="E29237">
        <v>0</v>
      </c>
      <c r="F29237" s="4">
        <f t="shared" si="456"/>
        <v>134066.66666666666</v>
      </c>
    </row>
    <row r="29238" spans="1:6" x14ac:dyDescent="0.3">
      <c r="A29238" t="s">
        <v>29500</v>
      </c>
      <c r="B29238">
        <v>0</v>
      </c>
      <c r="C29238">
        <v>0</v>
      </c>
      <c r="D29238">
        <v>2715350</v>
      </c>
      <c r="E29238">
        <v>0</v>
      </c>
      <c r="F29238" s="4">
        <f t="shared" si="456"/>
        <v>905116.66666666663</v>
      </c>
    </row>
    <row r="29239" spans="1:6" x14ac:dyDescent="0.3">
      <c r="A29239" t="s">
        <v>29501</v>
      </c>
      <c r="B29239">
        <v>239330</v>
      </c>
      <c r="C29239">
        <v>2335060</v>
      </c>
      <c r="D29239">
        <v>0</v>
      </c>
      <c r="E29239">
        <v>167440</v>
      </c>
      <c r="F29239" s="4">
        <f t="shared" si="456"/>
        <v>834166.66666666663</v>
      </c>
    </row>
    <row r="29240" spans="1:6" x14ac:dyDescent="0.3">
      <c r="A29240" t="s">
        <v>29502</v>
      </c>
      <c r="B29240">
        <v>0</v>
      </c>
      <c r="C29240">
        <v>0</v>
      </c>
      <c r="D29240">
        <v>357000</v>
      </c>
      <c r="E29240">
        <v>0</v>
      </c>
      <c r="F29240" s="4">
        <f t="shared" si="456"/>
        <v>119000</v>
      </c>
    </row>
    <row r="29241" spans="1:6" x14ac:dyDescent="0.3">
      <c r="A29241" t="s">
        <v>29503</v>
      </c>
      <c r="B29241">
        <v>0</v>
      </c>
      <c r="C29241">
        <v>3700000</v>
      </c>
      <c r="D29241">
        <v>0</v>
      </c>
      <c r="E29241">
        <v>3054500</v>
      </c>
      <c r="F29241" s="4">
        <f t="shared" si="456"/>
        <v>2251500</v>
      </c>
    </row>
    <row r="29242" spans="1:6" x14ac:dyDescent="0.3">
      <c r="A29242" t="s">
        <v>476</v>
      </c>
      <c r="B29242">
        <v>0</v>
      </c>
      <c r="C29242">
        <v>0</v>
      </c>
      <c r="D29242">
        <v>926000</v>
      </c>
      <c r="E29242">
        <v>650000</v>
      </c>
      <c r="F29242" s="4">
        <f t="shared" si="456"/>
        <v>525333.33333333337</v>
      </c>
    </row>
    <row r="29243" spans="1:6" x14ac:dyDescent="0.3">
      <c r="A29243" t="s">
        <v>29504</v>
      </c>
      <c r="B29243">
        <v>0</v>
      </c>
      <c r="C29243">
        <v>300300</v>
      </c>
      <c r="D29243">
        <v>0</v>
      </c>
      <c r="E29243">
        <v>0</v>
      </c>
      <c r="F29243" s="4">
        <f t="shared" si="456"/>
        <v>100100</v>
      </c>
    </row>
    <row r="29244" spans="1:6" x14ac:dyDescent="0.3">
      <c r="A29244" t="s">
        <v>29505</v>
      </c>
      <c r="B29244">
        <v>2031460</v>
      </c>
      <c r="C29244">
        <v>0</v>
      </c>
      <c r="D29244">
        <v>2134420</v>
      </c>
      <c r="E29244">
        <v>4171000</v>
      </c>
      <c r="F29244" s="4">
        <f t="shared" si="456"/>
        <v>2101806.6666666665</v>
      </c>
    </row>
    <row r="29245" spans="1:6" x14ac:dyDescent="0.3">
      <c r="A29245" t="s">
        <v>29506</v>
      </c>
      <c r="B29245">
        <v>0</v>
      </c>
      <c r="C29245">
        <v>258440</v>
      </c>
      <c r="D29245">
        <v>0</v>
      </c>
      <c r="E29245">
        <v>820000</v>
      </c>
      <c r="F29245" s="4">
        <f t="shared" si="456"/>
        <v>359480</v>
      </c>
    </row>
    <row r="29246" spans="1:6" x14ac:dyDescent="0.3">
      <c r="A29246" t="s">
        <v>29507</v>
      </c>
      <c r="B29246">
        <v>0</v>
      </c>
      <c r="C29246">
        <v>996000</v>
      </c>
      <c r="D29246">
        <v>0</v>
      </c>
      <c r="E29246">
        <v>0</v>
      </c>
      <c r="F29246" s="4">
        <f t="shared" si="456"/>
        <v>332000</v>
      </c>
    </row>
    <row r="29247" spans="1:6" x14ac:dyDescent="0.3">
      <c r="A29247" t="s">
        <v>29508</v>
      </c>
      <c r="B29247">
        <v>248000</v>
      </c>
      <c r="C29247">
        <v>0</v>
      </c>
      <c r="D29247">
        <v>0</v>
      </c>
      <c r="E29247">
        <v>0</v>
      </c>
      <c r="F29247" s="4">
        <f t="shared" si="456"/>
        <v>0</v>
      </c>
    </row>
    <row r="29248" spans="1:6" x14ac:dyDescent="0.3">
      <c r="A29248" t="s">
        <v>29509</v>
      </c>
      <c r="B29248">
        <v>0</v>
      </c>
      <c r="C29248">
        <v>1005650</v>
      </c>
      <c r="D29248">
        <v>0</v>
      </c>
      <c r="E29248">
        <v>1709080</v>
      </c>
      <c r="F29248" s="4">
        <f t="shared" si="456"/>
        <v>904910</v>
      </c>
    </row>
    <row r="29249" spans="1:6" x14ac:dyDescent="0.3">
      <c r="A29249" t="s">
        <v>29510</v>
      </c>
      <c r="B29249">
        <v>0</v>
      </c>
      <c r="C29249">
        <v>0</v>
      </c>
      <c r="D29249">
        <v>1090940</v>
      </c>
      <c r="E29249">
        <v>737900</v>
      </c>
      <c r="F29249" s="4">
        <f t="shared" si="456"/>
        <v>609613.33333333337</v>
      </c>
    </row>
    <row r="29250" spans="1:6" x14ac:dyDescent="0.3">
      <c r="A29250" t="s">
        <v>29511</v>
      </c>
      <c r="B29250">
        <v>0</v>
      </c>
      <c r="C29250">
        <v>382200</v>
      </c>
      <c r="D29250">
        <v>0</v>
      </c>
      <c r="E29250">
        <v>1546460</v>
      </c>
      <c r="F29250" s="4">
        <f t="shared" si="456"/>
        <v>642886.66666666663</v>
      </c>
    </row>
    <row r="29251" spans="1:6" x14ac:dyDescent="0.3">
      <c r="A29251" t="s">
        <v>29512</v>
      </c>
      <c r="B29251">
        <v>0</v>
      </c>
      <c r="C29251">
        <v>558740</v>
      </c>
      <c r="D29251">
        <v>0</v>
      </c>
      <c r="E29251">
        <v>1543270</v>
      </c>
      <c r="F29251" s="4">
        <f t="shared" ref="F29251:F29314" si="457">SUM(C29251:E29251)/3</f>
        <v>700670</v>
      </c>
    </row>
    <row r="29252" spans="1:6" x14ac:dyDescent="0.3">
      <c r="A29252" t="s">
        <v>29513</v>
      </c>
      <c r="B29252">
        <v>598600</v>
      </c>
      <c r="C29252">
        <v>0</v>
      </c>
      <c r="D29252">
        <v>0</v>
      </c>
      <c r="E29252">
        <v>0</v>
      </c>
      <c r="F29252" s="4">
        <f t="shared" si="457"/>
        <v>0</v>
      </c>
    </row>
    <row r="29253" spans="1:6" x14ac:dyDescent="0.3">
      <c r="A29253" t="s">
        <v>29514</v>
      </c>
      <c r="B29253">
        <v>370000</v>
      </c>
      <c r="C29253">
        <v>0</v>
      </c>
      <c r="D29253">
        <v>0</v>
      </c>
      <c r="E29253">
        <v>0</v>
      </c>
      <c r="F29253" s="4">
        <f t="shared" si="457"/>
        <v>0</v>
      </c>
    </row>
    <row r="29254" spans="1:6" x14ac:dyDescent="0.3">
      <c r="A29254" t="s">
        <v>29515</v>
      </c>
      <c r="B29254">
        <v>0</v>
      </c>
      <c r="C29254">
        <v>0</v>
      </c>
      <c r="D29254">
        <v>821100</v>
      </c>
      <c r="E29254">
        <v>0</v>
      </c>
      <c r="F29254" s="4">
        <f t="shared" si="457"/>
        <v>273700</v>
      </c>
    </row>
    <row r="29255" spans="1:6" x14ac:dyDescent="0.3">
      <c r="A29255" t="s">
        <v>29516</v>
      </c>
      <c r="B29255">
        <v>0</v>
      </c>
      <c r="C29255">
        <v>699560</v>
      </c>
      <c r="D29255">
        <v>0</v>
      </c>
      <c r="E29255">
        <v>703000</v>
      </c>
      <c r="F29255" s="4">
        <f t="shared" si="457"/>
        <v>467520</v>
      </c>
    </row>
    <row r="29256" spans="1:6" x14ac:dyDescent="0.3">
      <c r="A29256" t="s">
        <v>29517</v>
      </c>
      <c r="B29256">
        <v>0</v>
      </c>
      <c r="C29256">
        <v>0</v>
      </c>
      <c r="D29256">
        <v>1647100</v>
      </c>
      <c r="E29256">
        <v>0</v>
      </c>
      <c r="F29256" s="4">
        <f t="shared" si="457"/>
        <v>549033.33333333337</v>
      </c>
    </row>
    <row r="29257" spans="1:6" x14ac:dyDescent="0.3">
      <c r="A29257" t="s">
        <v>29518</v>
      </c>
      <c r="B29257">
        <v>0</v>
      </c>
      <c r="C29257">
        <v>573300</v>
      </c>
      <c r="D29257">
        <v>0</v>
      </c>
      <c r="E29257">
        <v>469200</v>
      </c>
      <c r="F29257" s="4">
        <f t="shared" si="457"/>
        <v>347500</v>
      </c>
    </row>
    <row r="29258" spans="1:6" x14ac:dyDescent="0.3">
      <c r="A29258" t="s">
        <v>29519</v>
      </c>
      <c r="B29258">
        <v>0</v>
      </c>
      <c r="C29258">
        <v>1353600</v>
      </c>
      <c r="D29258">
        <v>0</v>
      </c>
      <c r="E29258">
        <v>1644980</v>
      </c>
      <c r="F29258" s="4">
        <f t="shared" si="457"/>
        <v>999526.66666666663</v>
      </c>
    </row>
    <row r="29259" spans="1:6" x14ac:dyDescent="0.3">
      <c r="A29259" t="s">
        <v>29520</v>
      </c>
      <c r="B29259">
        <v>0</v>
      </c>
      <c r="C29259">
        <v>0</v>
      </c>
      <c r="D29259">
        <v>455000</v>
      </c>
      <c r="E29259">
        <v>0</v>
      </c>
      <c r="F29259" s="4">
        <f t="shared" si="457"/>
        <v>151666.66666666666</v>
      </c>
    </row>
    <row r="29260" spans="1:6" x14ac:dyDescent="0.3">
      <c r="A29260" t="s">
        <v>29521</v>
      </c>
      <c r="B29260">
        <v>0</v>
      </c>
      <c r="C29260">
        <v>0</v>
      </c>
      <c r="D29260">
        <v>951860</v>
      </c>
      <c r="E29260">
        <v>0</v>
      </c>
      <c r="F29260" s="4">
        <f t="shared" si="457"/>
        <v>317286.66666666669</v>
      </c>
    </row>
    <row r="29261" spans="1:6" x14ac:dyDescent="0.3">
      <c r="A29261" t="s">
        <v>29522</v>
      </c>
      <c r="B29261">
        <v>0</v>
      </c>
      <c r="C29261">
        <v>370000</v>
      </c>
      <c r="D29261">
        <v>0</v>
      </c>
      <c r="E29261">
        <v>1334600</v>
      </c>
      <c r="F29261" s="4">
        <f t="shared" si="457"/>
        <v>568200</v>
      </c>
    </row>
    <row r="29262" spans="1:6" x14ac:dyDescent="0.3">
      <c r="A29262" t="s">
        <v>29523</v>
      </c>
      <c r="B29262">
        <v>0</v>
      </c>
      <c r="C29262">
        <v>0</v>
      </c>
      <c r="D29262">
        <v>2016630</v>
      </c>
      <c r="E29262">
        <v>0</v>
      </c>
      <c r="F29262" s="4">
        <f t="shared" si="457"/>
        <v>672210</v>
      </c>
    </row>
    <row r="29263" spans="1:6" x14ac:dyDescent="0.3">
      <c r="A29263" t="s">
        <v>29524</v>
      </c>
      <c r="B29263">
        <v>0</v>
      </c>
      <c r="C29263">
        <v>458230</v>
      </c>
      <c r="D29263">
        <v>0</v>
      </c>
      <c r="E29263">
        <v>402000</v>
      </c>
      <c r="F29263" s="4">
        <f t="shared" si="457"/>
        <v>286743.33333333331</v>
      </c>
    </row>
    <row r="29264" spans="1:6" x14ac:dyDescent="0.3">
      <c r="A29264" t="s">
        <v>867</v>
      </c>
      <c r="B29264">
        <v>0</v>
      </c>
      <c r="C29264">
        <v>0</v>
      </c>
      <c r="D29264">
        <v>1192100</v>
      </c>
      <c r="E29264">
        <v>234600</v>
      </c>
      <c r="F29264" s="4">
        <f t="shared" si="457"/>
        <v>475566.66666666669</v>
      </c>
    </row>
    <row r="29265" spans="1:6" x14ac:dyDescent="0.3">
      <c r="A29265" t="s">
        <v>29525</v>
      </c>
      <c r="B29265">
        <v>0</v>
      </c>
      <c r="C29265">
        <v>496860</v>
      </c>
      <c r="D29265">
        <v>0</v>
      </c>
      <c r="E29265">
        <v>333000</v>
      </c>
      <c r="F29265" s="4">
        <f t="shared" si="457"/>
        <v>276620</v>
      </c>
    </row>
    <row r="29266" spans="1:6" x14ac:dyDescent="0.3">
      <c r="A29266" t="s">
        <v>29526</v>
      </c>
      <c r="B29266">
        <v>0</v>
      </c>
      <c r="C29266">
        <v>0</v>
      </c>
      <c r="D29266">
        <v>1408680</v>
      </c>
      <c r="E29266">
        <v>678560</v>
      </c>
      <c r="F29266" s="4">
        <f t="shared" si="457"/>
        <v>695746.66666666663</v>
      </c>
    </row>
    <row r="29267" spans="1:6" x14ac:dyDescent="0.3">
      <c r="A29267" t="s">
        <v>29527</v>
      </c>
      <c r="B29267">
        <v>0</v>
      </c>
      <c r="C29267">
        <v>661200</v>
      </c>
      <c r="D29267">
        <v>0</v>
      </c>
      <c r="E29267">
        <v>0</v>
      </c>
      <c r="F29267" s="4">
        <f t="shared" si="457"/>
        <v>220400</v>
      </c>
    </row>
    <row r="29268" spans="1:6" x14ac:dyDescent="0.3">
      <c r="A29268" t="s">
        <v>29528</v>
      </c>
      <c r="B29268">
        <v>0</v>
      </c>
      <c r="C29268">
        <v>0</v>
      </c>
      <c r="D29268">
        <v>2064360</v>
      </c>
      <c r="E29268">
        <v>606060</v>
      </c>
      <c r="F29268" s="4">
        <f t="shared" si="457"/>
        <v>890140</v>
      </c>
    </row>
    <row r="29269" spans="1:6" x14ac:dyDescent="0.3">
      <c r="A29269" t="s">
        <v>29529</v>
      </c>
      <c r="B29269">
        <v>0</v>
      </c>
      <c r="C29269">
        <v>748950</v>
      </c>
      <c r="D29269">
        <v>0</v>
      </c>
      <c r="E29269">
        <v>0</v>
      </c>
      <c r="F29269" s="4">
        <f t="shared" si="457"/>
        <v>249650</v>
      </c>
    </row>
    <row r="29270" spans="1:6" x14ac:dyDescent="0.3">
      <c r="A29270" t="s">
        <v>29530</v>
      </c>
      <c r="B29270">
        <v>0</v>
      </c>
      <c r="C29270">
        <v>363000</v>
      </c>
      <c r="D29270">
        <v>0</v>
      </c>
      <c r="E29270">
        <v>2024000</v>
      </c>
      <c r="F29270" s="4">
        <f t="shared" si="457"/>
        <v>795666.66666666663</v>
      </c>
    </row>
    <row r="29271" spans="1:6" x14ac:dyDescent="0.3">
      <c r="A29271" t="s">
        <v>29531</v>
      </c>
      <c r="B29271">
        <v>0</v>
      </c>
      <c r="C29271">
        <v>2069200</v>
      </c>
      <c r="D29271">
        <v>0</v>
      </c>
      <c r="E29271">
        <v>2132360</v>
      </c>
      <c r="F29271" s="4">
        <f t="shared" si="457"/>
        <v>1400520</v>
      </c>
    </row>
    <row r="29272" spans="1:6" x14ac:dyDescent="0.3">
      <c r="A29272" t="s">
        <v>29532</v>
      </c>
      <c r="B29272">
        <v>0</v>
      </c>
      <c r="C29272">
        <v>1749180</v>
      </c>
      <c r="D29272">
        <v>0</v>
      </c>
      <c r="E29272">
        <v>804000</v>
      </c>
      <c r="F29272" s="4">
        <f t="shared" si="457"/>
        <v>851060</v>
      </c>
    </row>
    <row r="29273" spans="1:6" x14ac:dyDescent="0.3">
      <c r="A29273" t="s">
        <v>29533</v>
      </c>
      <c r="B29273">
        <v>0</v>
      </c>
      <c r="C29273">
        <v>0</v>
      </c>
      <c r="D29273">
        <v>918190</v>
      </c>
      <c r="E29273">
        <v>0</v>
      </c>
      <c r="F29273" s="4">
        <f t="shared" si="457"/>
        <v>306063.33333333331</v>
      </c>
    </row>
    <row r="29274" spans="1:6" x14ac:dyDescent="0.3">
      <c r="A29274" t="s">
        <v>937</v>
      </c>
      <c r="B29274">
        <v>0</v>
      </c>
      <c r="C29274">
        <v>0</v>
      </c>
      <c r="D29274">
        <v>565920</v>
      </c>
      <c r="E29274">
        <v>629120</v>
      </c>
      <c r="F29274" s="4">
        <f t="shared" si="457"/>
        <v>398346.66666666669</v>
      </c>
    </row>
    <row r="29275" spans="1:6" x14ac:dyDescent="0.3">
      <c r="A29275" t="s">
        <v>29534</v>
      </c>
      <c r="B29275">
        <v>0</v>
      </c>
      <c r="C29275">
        <v>0</v>
      </c>
      <c r="D29275">
        <v>1128920</v>
      </c>
      <c r="E29275">
        <v>0</v>
      </c>
      <c r="F29275" s="4">
        <f t="shared" si="457"/>
        <v>376306.66666666669</v>
      </c>
    </row>
    <row r="29276" spans="1:6" x14ac:dyDescent="0.3">
      <c r="A29276" t="s">
        <v>29535</v>
      </c>
      <c r="B29276">
        <v>397800</v>
      </c>
      <c r="C29276">
        <v>0</v>
      </c>
      <c r="D29276">
        <v>0</v>
      </c>
      <c r="E29276">
        <v>0</v>
      </c>
      <c r="F29276" s="4">
        <f t="shared" si="457"/>
        <v>0</v>
      </c>
    </row>
    <row r="29277" spans="1:6" x14ac:dyDescent="0.3">
      <c r="A29277" t="s">
        <v>29536</v>
      </c>
      <c r="B29277">
        <v>0</v>
      </c>
      <c r="C29277">
        <v>0</v>
      </c>
      <c r="D29277">
        <v>234000</v>
      </c>
      <c r="E29277">
        <v>0</v>
      </c>
      <c r="F29277" s="4">
        <f t="shared" si="457"/>
        <v>78000</v>
      </c>
    </row>
    <row r="29278" spans="1:6" x14ac:dyDescent="0.3">
      <c r="A29278" t="s">
        <v>29537</v>
      </c>
      <c r="B29278">
        <v>0</v>
      </c>
      <c r="C29278">
        <v>0</v>
      </c>
      <c r="D29278">
        <v>1205680</v>
      </c>
      <c r="E29278">
        <v>0</v>
      </c>
      <c r="F29278" s="4">
        <f t="shared" si="457"/>
        <v>401893.33333333331</v>
      </c>
    </row>
    <row r="29279" spans="1:6" x14ac:dyDescent="0.3">
      <c r="A29279" t="s">
        <v>29538</v>
      </c>
      <c r="B29279">
        <v>0</v>
      </c>
      <c r="C29279">
        <v>0</v>
      </c>
      <c r="D29279">
        <v>987200</v>
      </c>
      <c r="E29279">
        <v>2207500</v>
      </c>
      <c r="F29279" s="4">
        <f t="shared" si="457"/>
        <v>1064900</v>
      </c>
    </row>
    <row r="29280" spans="1:6" x14ac:dyDescent="0.3">
      <c r="A29280" t="s">
        <v>29539</v>
      </c>
      <c r="B29280">
        <v>0</v>
      </c>
      <c r="C29280">
        <v>0</v>
      </c>
      <c r="D29280">
        <v>4270960</v>
      </c>
      <c r="E29280">
        <v>584900</v>
      </c>
      <c r="F29280" s="4">
        <f t="shared" si="457"/>
        <v>1618620</v>
      </c>
    </row>
    <row r="29281" spans="1:6" x14ac:dyDescent="0.3">
      <c r="A29281" t="s">
        <v>29540</v>
      </c>
      <c r="B29281">
        <v>525980</v>
      </c>
      <c r="C29281">
        <v>0</v>
      </c>
      <c r="D29281">
        <v>0</v>
      </c>
      <c r="E29281">
        <v>1704160</v>
      </c>
      <c r="F29281" s="4">
        <f t="shared" si="457"/>
        <v>568053.33333333337</v>
      </c>
    </row>
    <row r="29282" spans="1:6" x14ac:dyDescent="0.3">
      <c r="A29282" t="s">
        <v>29541</v>
      </c>
      <c r="B29282">
        <v>0</v>
      </c>
      <c r="C29282">
        <v>1199300</v>
      </c>
      <c r="D29282">
        <v>0</v>
      </c>
      <c r="E29282">
        <v>2067280</v>
      </c>
      <c r="F29282" s="4">
        <f t="shared" si="457"/>
        <v>1088860</v>
      </c>
    </row>
    <row r="29283" spans="1:6" x14ac:dyDescent="0.3">
      <c r="A29283" t="s">
        <v>29542</v>
      </c>
      <c r="B29283">
        <v>416000</v>
      </c>
      <c r="C29283">
        <v>0</v>
      </c>
      <c r="D29283">
        <v>0</v>
      </c>
      <c r="E29283">
        <v>788000</v>
      </c>
      <c r="F29283" s="4">
        <f t="shared" si="457"/>
        <v>262666.66666666669</v>
      </c>
    </row>
    <row r="29284" spans="1:6" x14ac:dyDescent="0.3">
      <c r="A29284" t="s">
        <v>29543</v>
      </c>
      <c r="B29284">
        <v>0</v>
      </c>
      <c r="C29284">
        <v>963560</v>
      </c>
      <c r="D29284">
        <v>0</v>
      </c>
      <c r="E29284">
        <v>1136850</v>
      </c>
      <c r="F29284" s="4">
        <f t="shared" si="457"/>
        <v>700136.66666666663</v>
      </c>
    </row>
    <row r="29285" spans="1:6" x14ac:dyDescent="0.3">
      <c r="A29285" t="s">
        <v>29544</v>
      </c>
      <c r="B29285">
        <v>0</v>
      </c>
      <c r="C29285">
        <v>0</v>
      </c>
      <c r="D29285">
        <v>1211380</v>
      </c>
      <c r="E29285">
        <v>578760</v>
      </c>
      <c r="F29285" s="4">
        <f t="shared" si="457"/>
        <v>596713.33333333337</v>
      </c>
    </row>
    <row r="29286" spans="1:6" x14ac:dyDescent="0.3">
      <c r="A29286" t="s">
        <v>29545</v>
      </c>
      <c r="B29286">
        <v>0</v>
      </c>
      <c r="C29286">
        <v>0</v>
      </c>
      <c r="D29286">
        <v>433160</v>
      </c>
      <c r="E29286">
        <v>0</v>
      </c>
      <c r="F29286" s="4">
        <f t="shared" si="457"/>
        <v>144386.66666666666</v>
      </c>
    </row>
    <row r="29287" spans="1:6" x14ac:dyDescent="0.3">
      <c r="A29287" t="s">
        <v>29546</v>
      </c>
      <c r="B29287">
        <v>842160</v>
      </c>
      <c r="C29287">
        <v>0</v>
      </c>
      <c r="D29287">
        <v>0</v>
      </c>
      <c r="E29287">
        <v>394000</v>
      </c>
      <c r="F29287" s="4">
        <f t="shared" si="457"/>
        <v>131333.33333333334</v>
      </c>
    </row>
    <row r="29288" spans="1:6" x14ac:dyDescent="0.3">
      <c r="A29288" t="s">
        <v>29547</v>
      </c>
      <c r="B29288">
        <v>0</v>
      </c>
      <c r="C29288">
        <v>414960</v>
      </c>
      <c r="D29288">
        <v>0</v>
      </c>
      <c r="E29288">
        <v>2557100</v>
      </c>
      <c r="F29288" s="4">
        <f t="shared" si="457"/>
        <v>990686.66666666663</v>
      </c>
    </row>
    <row r="29289" spans="1:6" x14ac:dyDescent="0.3">
      <c r="A29289" t="s">
        <v>29548</v>
      </c>
      <c r="B29289">
        <v>0</v>
      </c>
      <c r="C29289">
        <v>0</v>
      </c>
      <c r="D29289">
        <v>604000</v>
      </c>
      <c r="E29289">
        <v>0</v>
      </c>
      <c r="F29289" s="4">
        <f t="shared" si="457"/>
        <v>201333.33333333334</v>
      </c>
    </row>
    <row r="29290" spans="1:6" x14ac:dyDescent="0.3">
      <c r="A29290" t="s">
        <v>29549</v>
      </c>
      <c r="B29290">
        <v>0</v>
      </c>
      <c r="C29290">
        <v>0</v>
      </c>
      <c r="D29290">
        <v>1588080</v>
      </c>
      <c r="E29290">
        <v>0</v>
      </c>
      <c r="F29290" s="4">
        <f t="shared" si="457"/>
        <v>529360</v>
      </c>
    </row>
    <row r="29291" spans="1:6" x14ac:dyDescent="0.3">
      <c r="A29291" t="s">
        <v>29550</v>
      </c>
      <c r="B29291">
        <v>0</v>
      </c>
      <c r="C29291">
        <v>160000</v>
      </c>
      <c r="D29291">
        <v>0</v>
      </c>
      <c r="E29291">
        <v>0</v>
      </c>
      <c r="F29291" s="4">
        <f t="shared" si="457"/>
        <v>53333.333333333336</v>
      </c>
    </row>
    <row r="29292" spans="1:6" x14ac:dyDescent="0.3">
      <c r="A29292" t="s">
        <v>29551</v>
      </c>
      <c r="B29292">
        <v>0</v>
      </c>
      <c r="C29292">
        <v>0</v>
      </c>
      <c r="D29292">
        <v>1263550</v>
      </c>
      <c r="E29292">
        <v>2181500</v>
      </c>
      <c r="F29292" s="4">
        <f t="shared" si="457"/>
        <v>1148350</v>
      </c>
    </row>
    <row r="29293" spans="1:6" x14ac:dyDescent="0.3">
      <c r="A29293" t="s">
        <v>29552</v>
      </c>
      <c r="B29293">
        <v>0</v>
      </c>
      <c r="C29293">
        <v>0</v>
      </c>
      <c r="D29293">
        <v>2560250</v>
      </c>
      <c r="E29293">
        <v>0</v>
      </c>
      <c r="F29293" s="4">
        <f t="shared" si="457"/>
        <v>853416.66666666663</v>
      </c>
    </row>
    <row r="29294" spans="1:6" x14ac:dyDescent="0.3">
      <c r="A29294" t="s">
        <v>29553</v>
      </c>
      <c r="B29294">
        <v>236600</v>
      </c>
      <c r="C29294">
        <v>0</v>
      </c>
      <c r="D29294">
        <v>0</v>
      </c>
      <c r="E29294">
        <v>382200</v>
      </c>
      <c r="F29294" s="4">
        <f t="shared" si="457"/>
        <v>127400</v>
      </c>
    </row>
    <row r="29295" spans="1:6" x14ac:dyDescent="0.3">
      <c r="A29295" t="s">
        <v>29554</v>
      </c>
      <c r="B29295">
        <v>0</v>
      </c>
      <c r="C29295">
        <v>0</v>
      </c>
      <c r="D29295">
        <v>463920</v>
      </c>
      <c r="E29295">
        <v>0</v>
      </c>
      <c r="F29295" s="4">
        <f t="shared" si="457"/>
        <v>154640</v>
      </c>
    </row>
    <row r="29296" spans="1:6" x14ac:dyDescent="0.3">
      <c r="A29296" t="s">
        <v>29555</v>
      </c>
      <c r="B29296">
        <v>0</v>
      </c>
      <c r="C29296">
        <v>0</v>
      </c>
      <c r="D29296">
        <v>2347800</v>
      </c>
      <c r="E29296">
        <v>700800</v>
      </c>
      <c r="F29296" s="4">
        <f t="shared" si="457"/>
        <v>1016200</v>
      </c>
    </row>
    <row r="29297" spans="1:6" x14ac:dyDescent="0.3">
      <c r="A29297" t="s">
        <v>29556</v>
      </c>
      <c r="B29297">
        <v>1033160</v>
      </c>
      <c r="C29297">
        <v>0</v>
      </c>
      <c r="D29297">
        <v>0</v>
      </c>
      <c r="E29297">
        <v>0</v>
      </c>
      <c r="F29297" s="4">
        <f t="shared" si="457"/>
        <v>0</v>
      </c>
    </row>
    <row r="29298" spans="1:6" x14ac:dyDescent="0.3">
      <c r="A29298" t="s">
        <v>29557</v>
      </c>
      <c r="B29298">
        <v>0</v>
      </c>
      <c r="C29298">
        <v>1150240</v>
      </c>
      <c r="D29298">
        <v>0</v>
      </c>
      <c r="E29298">
        <v>402000</v>
      </c>
      <c r="F29298" s="4">
        <f t="shared" si="457"/>
        <v>517413.33333333331</v>
      </c>
    </row>
    <row r="29299" spans="1:6" x14ac:dyDescent="0.3">
      <c r="A29299" t="s">
        <v>29558</v>
      </c>
      <c r="B29299">
        <v>370000</v>
      </c>
      <c r="C29299">
        <v>0</v>
      </c>
      <c r="D29299">
        <v>0</v>
      </c>
      <c r="E29299">
        <v>0</v>
      </c>
      <c r="F29299" s="4">
        <f t="shared" si="457"/>
        <v>0</v>
      </c>
    </row>
    <row r="29300" spans="1:6" x14ac:dyDescent="0.3">
      <c r="A29300" t="s">
        <v>29559</v>
      </c>
      <c r="B29300">
        <v>0</v>
      </c>
      <c r="C29300">
        <v>0</v>
      </c>
      <c r="D29300">
        <v>349000</v>
      </c>
      <c r="E29300">
        <v>234600</v>
      </c>
      <c r="F29300" s="4">
        <f t="shared" si="457"/>
        <v>194533.33333333334</v>
      </c>
    </row>
    <row r="29301" spans="1:6" x14ac:dyDescent="0.3">
      <c r="A29301" t="s">
        <v>29560</v>
      </c>
      <c r="B29301">
        <v>1326780</v>
      </c>
      <c r="C29301">
        <v>0</v>
      </c>
      <c r="D29301">
        <v>2164240</v>
      </c>
      <c r="E29301">
        <v>0</v>
      </c>
      <c r="F29301" s="4">
        <f t="shared" si="457"/>
        <v>721413.33333333337</v>
      </c>
    </row>
    <row r="29302" spans="1:6" x14ac:dyDescent="0.3">
      <c r="A29302" t="s">
        <v>29561</v>
      </c>
      <c r="B29302">
        <v>0</v>
      </c>
      <c r="C29302">
        <v>0</v>
      </c>
      <c r="D29302">
        <v>852600</v>
      </c>
      <c r="E29302">
        <v>0</v>
      </c>
      <c r="F29302" s="4">
        <f t="shared" si="457"/>
        <v>284200</v>
      </c>
    </row>
    <row r="29303" spans="1:6" x14ac:dyDescent="0.3">
      <c r="A29303" t="s">
        <v>29562</v>
      </c>
      <c r="B29303">
        <v>0</v>
      </c>
      <c r="C29303">
        <v>5865800</v>
      </c>
      <c r="D29303">
        <v>0</v>
      </c>
      <c r="E29303">
        <v>6246600</v>
      </c>
      <c r="F29303" s="4">
        <f t="shared" si="457"/>
        <v>4037466.6666666665</v>
      </c>
    </row>
    <row r="29304" spans="1:6" x14ac:dyDescent="0.3">
      <c r="A29304" t="s">
        <v>29563</v>
      </c>
      <c r="B29304">
        <v>0</v>
      </c>
      <c r="C29304">
        <v>1084400</v>
      </c>
      <c r="D29304">
        <v>455000</v>
      </c>
      <c r="E29304">
        <v>957320</v>
      </c>
      <c r="F29304" s="4">
        <f t="shared" si="457"/>
        <v>832240</v>
      </c>
    </row>
    <row r="29305" spans="1:6" x14ac:dyDescent="0.3">
      <c r="A29305" t="s">
        <v>29564</v>
      </c>
      <c r="B29305">
        <v>0</v>
      </c>
      <c r="C29305">
        <v>0</v>
      </c>
      <c r="D29305">
        <v>953440</v>
      </c>
      <c r="E29305">
        <v>933200</v>
      </c>
      <c r="F29305" s="4">
        <f t="shared" si="457"/>
        <v>628880</v>
      </c>
    </row>
    <row r="29306" spans="1:6" x14ac:dyDescent="0.3">
      <c r="A29306" t="s">
        <v>29565</v>
      </c>
      <c r="B29306">
        <v>0</v>
      </c>
      <c r="C29306">
        <v>536900</v>
      </c>
      <c r="D29306">
        <v>0</v>
      </c>
      <c r="E29306">
        <v>0</v>
      </c>
      <c r="F29306" s="4">
        <f t="shared" si="457"/>
        <v>178966.66666666666</v>
      </c>
    </row>
    <row r="29307" spans="1:6" x14ac:dyDescent="0.3">
      <c r="A29307" t="s">
        <v>29566</v>
      </c>
      <c r="B29307">
        <v>0</v>
      </c>
      <c r="C29307">
        <v>0</v>
      </c>
      <c r="D29307">
        <v>367800</v>
      </c>
      <c r="E29307">
        <v>0</v>
      </c>
      <c r="F29307" s="4">
        <f t="shared" si="457"/>
        <v>122600</v>
      </c>
    </row>
    <row r="29308" spans="1:6" x14ac:dyDescent="0.3">
      <c r="A29308" t="s">
        <v>29567</v>
      </c>
      <c r="B29308">
        <v>0</v>
      </c>
      <c r="C29308">
        <v>789880</v>
      </c>
      <c r="D29308">
        <v>0</v>
      </c>
      <c r="E29308">
        <v>0</v>
      </c>
      <c r="F29308" s="4">
        <f t="shared" si="457"/>
        <v>263293.33333333331</v>
      </c>
    </row>
    <row r="29309" spans="1:6" x14ac:dyDescent="0.3">
      <c r="A29309" t="s">
        <v>29568</v>
      </c>
      <c r="B29309">
        <v>1222800</v>
      </c>
      <c r="C29309">
        <v>444990</v>
      </c>
      <c r="D29309">
        <v>0</v>
      </c>
      <c r="E29309">
        <v>1260880</v>
      </c>
      <c r="F29309" s="4">
        <f t="shared" si="457"/>
        <v>568623.33333333337</v>
      </c>
    </row>
    <row r="29310" spans="1:6" x14ac:dyDescent="0.3">
      <c r="A29310" t="s">
        <v>29569</v>
      </c>
      <c r="B29310">
        <v>642000</v>
      </c>
      <c r="C29310">
        <v>0</v>
      </c>
      <c r="D29310">
        <v>0</v>
      </c>
      <c r="E29310">
        <v>0</v>
      </c>
      <c r="F29310" s="4">
        <f t="shared" si="457"/>
        <v>0</v>
      </c>
    </row>
    <row r="29311" spans="1:6" x14ac:dyDescent="0.3">
      <c r="A29311" t="s">
        <v>29570</v>
      </c>
      <c r="B29311">
        <v>0</v>
      </c>
      <c r="C29311">
        <v>0</v>
      </c>
      <c r="D29311">
        <v>854740</v>
      </c>
      <c r="E29311">
        <v>544000</v>
      </c>
      <c r="F29311" s="4">
        <f t="shared" si="457"/>
        <v>466246.66666666669</v>
      </c>
    </row>
    <row r="29312" spans="1:6" x14ac:dyDescent="0.3">
      <c r="A29312" t="s">
        <v>29571</v>
      </c>
      <c r="B29312">
        <v>591650</v>
      </c>
      <c r="C29312">
        <v>0</v>
      </c>
      <c r="D29312">
        <v>729820</v>
      </c>
      <c r="E29312">
        <v>1432200</v>
      </c>
      <c r="F29312" s="4">
        <f t="shared" si="457"/>
        <v>720673.33333333337</v>
      </c>
    </row>
    <row r="29313" spans="1:6" x14ac:dyDescent="0.3">
      <c r="A29313" t="s">
        <v>29572</v>
      </c>
      <c r="B29313">
        <v>0</v>
      </c>
      <c r="C29313">
        <v>681590</v>
      </c>
      <c r="D29313">
        <v>0</v>
      </c>
      <c r="E29313">
        <v>0</v>
      </c>
      <c r="F29313" s="4">
        <f t="shared" si="457"/>
        <v>227196.66666666666</v>
      </c>
    </row>
    <row r="29314" spans="1:6" x14ac:dyDescent="0.3">
      <c r="A29314" t="s">
        <v>29573</v>
      </c>
      <c r="B29314">
        <v>0</v>
      </c>
      <c r="C29314">
        <v>245700</v>
      </c>
      <c r="D29314">
        <v>0</v>
      </c>
      <c r="E29314">
        <v>2018930</v>
      </c>
      <c r="F29314" s="4">
        <f t="shared" si="457"/>
        <v>754876.66666666663</v>
      </c>
    </row>
    <row r="29315" spans="1:6" x14ac:dyDescent="0.3">
      <c r="A29315" t="s">
        <v>29574</v>
      </c>
      <c r="B29315">
        <v>0</v>
      </c>
      <c r="C29315">
        <v>607800</v>
      </c>
      <c r="D29315">
        <v>0</v>
      </c>
      <c r="E29315">
        <v>198900</v>
      </c>
      <c r="F29315" s="4">
        <f t="shared" ref="F29315:F29378" si="458">SUM(C29315:E29315)/3</f>
        <v>268900</v>
      </c>
    </row>
    <row r="29316" spans="1:6" x14ac:dyDescent="0.3">
      <c r="A29316" t="s">
        <v>29575</v>
      </c>
      <c r="B29316">
        <v>0</v>
      </c>
      <c r="C29316">
        <v>0</v>
      </c>
      <c r="D29316">
        <v>1032700</v>
      </c>
      <c r="E29316">
        <v>307580</v>
      </c>
      <c r="F29316" s="4">
        <f t="shared" si="458"/>
        <v>446760</v>
      </c>
    </row>
    <row r="29317" spans="1:6" x14ac:dyDescent="0.3">
      <c r="A29317" t="s">
        <v>745</v>
      </c>
      <c r="B29317">
        <v>0</v>
      </c>
      <c r="C29317">
        <v>0</v>
      </c>
      <c r="D29317">
        <v>726000</v>
      </c>
      <c r="E29317">
        <v>0</v>
      </c>
      <c r="F29317" s="4">
        <f t="shared" si="458"/>
        <v>242000</v>
      </c>
    </row>
    <row r="29318" spans="1:6" x14ac:dyDescent="0.3">
      <c r="A29318" t="s">
        <v>29576</v>
      </c>
      <c r="B29318">
        <v>370000</v>
      </c>
      <c r="C29318">
        <v>0</v>
      </c>
      <c r="D29318">
        <v>0</v>
      </c>
      <c r="E29318">
        <v>5870810</v>
      </c>
      <c r="F29318" s="4">
        <f t="shared" si="458"/>
        <v>1956936.6666666667</v>
      </c>
    </row>
    <row r="29319" spans="1:6" x14ac:dyDescent="0.3">
      <c r="A29319" t="s">
        <v>29577</v>
      </c>
      <c r="B29319">
        <v>0</v>
      </c>
      <c r="C29319">
        <v>0</v>
      </c>
      <c r="D29319">
        <v>776160</v>
      </c>
      <c r="E29319">
        <v>964500</v>
      </c>
      <c r="F29319" s="4">
        <f t="shared" si="458"/>
        <v>580220</v>
      </c>
    </row>
    <row r="29320" spans="1:6" x14ac:dyDescent="0.3">
      <c r="A29320" t="s">
        <v>29578</v>
      </c>
      <c r="B29320">
        <v>0</v>
      </c>
      <c r="C29320">
        <v>0</v>
      </c>
      <c r="D29320">
        <v>472440</v>
      </c>
      <c r="E29320">
        <v>2881920</v>
      </c>
      <c r="F29320" s="4">
        <f t="shared" si="458"/>
        <v>1118120</v>
      </c>
    </row>
    <row r="29321" spans="1:6" x14ac:dyDescent="0.3">
      <c r="A29321" t="s">
        <v>29579</v>
      </c>
      <c r="B29321">
        <v>0</v>
      </c>
      <c r="C29321">
        <v>0</v>
      </c>
      <c r="D29321">
        <v>1245790</v>
      </c>
      <c r="E29321">
        <v>1143690</v>
      </c>
      <c r="F29321" s="4">
        <f t="shared" si="458"/>
        <v>796493.33333333337</v>
      </c>
    </row>
    <row r="29322" spans="1:6" x14ac:dyDescent="0.3">
      <c r="A29322" t="s">
        <v>29580</v>
      </c>
      <c r="B29322">
        <v>0</v>
      </c>
      <c r="C29322">
        <v>0</v>
      </c>
      <c r="D29322">
        <v>234600</v>
      </c>
      <c r="E29322">
        <v>234600</v>
      </c>
      <c r="F29322" s="4">
        <f t="shared" si="458"/>
        <v>156400</v>
      </c>
    </row>
    <row r="29323" spans="1:6" x14ac:dyDescent="0.3">
      <c r="A29323" t="s">
        <v>29581</v>
      </c>
      <c r="B29323">
        <v>0</v>
      </c>
      <c r="C29323">
        <v>370000</v>
      </c>
      <c r="D29323">
        <v>0</v>
      </c>
      <c r="E29323">
        <v>0</v>
      </c>
      <c r="F29323" s="4">
        <f t="shared" si="458"/>
        <v>123333.33333333333</v>
      </c>
    </row>
    <row r="29324" spans="1:6" x14ac:dyDescent="0.3">
      <c r="A29324" t="s">
        <v>29582</v>
      </c>
      <c r="B29324">
        <v>0</v>
      </c>
      <c r="C29324">
        <v>0</v>
      </c>
      <c r="D29324">
        <v>745100</v>
      </c>
      <c r="E29324">
        <v>463500</v>
      </c>
      <c r="F29324" s="4">
        <f t="shared" si="458"/>
        <v>402866.66666666669</v>
      </c>
    </row>
    <row r="29325" spans="1:6" x14ac:dyDescent="0.3">
      <c r="A29325" t="s">
        <v>29583</v>
      </c>
      <c r="B29325">
        <v>0</v>
      </c>
      <c r="C29325">
        <v>740000</v>
      </c>
      <c r="D29325">
        <v>0</v>
      </c>
      <c r="E29325">
        <v>0</v>
      </c>
      <c r="F29325" s="4">
        <f t="shared" si="458"/>
        <v>246666.66666666666</v>
      </c>
    </row>
    <row r="29326" spans="1:6" x14ac:dyDescent="0.3">
      <c r="A29326" t="s">
        <v>29584</v>
      </c>
      <c r="B29326">
        <v>271180</v>
      </c>
      <c r="C29326">
        <v>0</v>
      </c>
      <c r="D29326">
        <v>0</v>
      </c>
      <c r="E29326">
        <v>616800</v>
      </c>
      <c r="F29326" s="4">
        <f t="shared" si="458"/>
        <v>205600</v>
      </c>
    </row>
    <row r="29327" spans="1:6" x14ac:dyDescent="0.3">
      <c r="A29327" t="s">
        <v>29585</v>
      </c>
      <c r="B29327">
        <v>0</v>
      </c>
      <c r="C29327">
        <v>365820</v>
      </c>
      <c r="D29327">
        <v>0</v>
      </c>
      <c r="E29327">
        <v>0</v>
      </c>
      <c r="F29327" s="4">
        <f t="shared" si="458"/>
        <v>121940</v>
      </c>
    </row>
    <row r="29328" spans="1:6" x14ac:dyDescent="0.3">
      <c r="A29328" t="s">
        <v>29586</v>
      </c>
      <c r="B29328">
        <v>0</v>
      </c>
      <c r="C29328">
        <v>232960</v>
      </c>
      <c r="D29328">
        <v>0</v>
      </c>
      <c r="E29328">
        <v>1575210</v>
      </c>
      <c r="F29328" s="4">
        <f t="shared" si="458"/>
        <v>602723.33333333337</v>
      </c>
    </row>
    <row r="29329" spans="1:6" x14ac:dyDescent="0.3">
      <c r="A29329" t="s">
        <v>29587</v>
      </c>
      <c r="B29329">
        <v>0</v>
      </c>
      <c r="C29329">
        <v>0</v>
      </c>
      <c r="D29329">
        <v>300300</v>
      </c>
      <c r="E29329">
        <v>0</v>
      </c>
      <c r="F29329" s="4">
        <f t="shared" si="458"/>
        <v>100100</v>
      </c>
    </row>
    <row r="29330" spans="1:6" x14ac:dyDescent="0.3">
      <c r="A29330" t="s">
        <v>29588</v>
      </c>
      <c r="B29330">
        <v>0</v>
      </c>
      <c r="C29330">
        <v>2050000</v>
      </c>
      <c r="D29330">
        <v>0</v>
      </c>
      <c r="E29330">
        <v>0</v>
      </c>
      <c r="F29330" s="4">
        <f t="shared" si="458"/>
        <v>683333.33333333337</v>
      </c>
    </row>
    <row r="29331" spans="1:6" x14ac:dyDescent="0.3">
      <c r="A29331" t="s">
        <v>29589</v>
      </c>
      <c r="B29331">
        <v>0</v>
      </c>
      <c r="C29331">
        <v>0</v>
      </c>
      <c r="D29331">
        <v>475020</v>
      </c>
      <c r="E29331">
        <v>0</v>
      </c>
      <c r="F29331" s="4">
        <f t="shared" si="458"/>
        <v>158340</v>
      </c>
    </row>
    <row r="29332" spans="1:6" x14ac:dyDescent="0.3">
      <c r="A29332" t="s">
        <v>29590</v>
      </c>
      <c r="B29332">
        <v>0</v>
      </c>
      <c r="C29332">
        <v>0</v>
      </c>
      <c r="D29332">
        <v>744780</v>
      </c>
      <c r="E29332">
        <v>0</v>
      </c>
      <c r="F29332" s="4">
        <f t="shared" si="458"/>
        <v>248260</v>
      </c>
    </row>
    <row r="29333" spans="1:6" x14ac:dyDescent="0.3">
      <c r="A29333" t="s">
        <v>29591</v>
      </c>
      <c r="B29333">
        <v>0</v>
      </c>
      <c r="C29333">
        <v>0</v>
      </c>
      <c r="D29333">
        <v>2608950</v>
      </c>
      <c r="E29333">
        <v>0</v>
      </c>
      <c r="F29333" s="4">
        <f t="shared" si="458"/>
        <v>869650</v>
      </c>
    </row>
    <row r="29334" spans="1:6" x14ac:dyDescent="0.3">
      <c r="A29334" t="s">
        <v>922</v>
      </c>
      <c r="B29334">
        <v>0</v>
      </c>
      <c r="C29334">
        <v>2987530</v>
      </c>
      <c r="D29334">
        <v>0</v>
      </c>
      <c r="E29334">
        <v>809720</v>
      </c>
      <c r="F29334" s="4">
        <f t="shared" si="458"/>
        <v>1265750</v>
      </c>
    </row>
    <row r="29335" spans="1:6" x14ac:dyDescent="0.3">
      <c r="A29335" t="s">
        <v>29592</v>
      </c>
      <c r="B29335">
        <v>0</v>
      </c>
      <c r="C29335">
        <v>0</v>
      </c>
      <c r="D29335">
        <v>1053600</v>
      </c>
      <c r="E29335">
        <v>0</v>
      </c>
      <c r="F29335" s="4">
        <f t="shared" si="458"/>
        <v>351200</v>
      </c>
    </row>
    <row r="29336" spans="1:6" x14ac:dyDescent="0.3">
      <c r="A29336" t="s">
        <v>29593</v>
      </c>
      <c r="B29336">
        <v>0</v>
      </c>
      <c r="C29336">
        <v>160000</v>
      </c>
      <c r="D29336">
        <v>0</v>
      </c>
      <c r="E29336">
        <v>756500</v>
      </c>
      <c r="F29336" s="4">
        <f t="shared" si="458"/>
        <v>305500</v>
      </c>
    </row>
    <row r="29337" spans="1:6" x14ac:dyDescent="0.3">
      <c r="A29337" t="s">
        <v>29594</v>
      </c>
      <c r="B29337">
        <v>0</v>
      </c>
      <c r="C29337">
        <v>1706000</v>
      </c>
      <c r="D29337">
        <v>0</v>
      </c>
      <c r="E29337">
        <v>0</v>
      </c>
      <c r="F29337" s="4">
        <f t="shared" si="458"/>
        <v>568666.66666666663</v>
      </c>
    </row>
    <row r="29338" spans="1:6" x14ac:dyDescent="0.3">
      <c r="A29338" t="s">
        <v>29595</v>
      </c>
      <c r="B29338">
        <v>160000</v>
      </c>
      <c r="C29338">
        <v>0</v>
      </c>
      <c r="D29338">
        <v>0</v>
      </c>
      <c r="E29338">
        <v>0</v>
      </c>
      <c r="F29338" s="4">
        <f t="shared" si="458"/>
        <v>0</v>
      </c>
    </row>
    <row r="29339" spans="1:6" x14ac:dyDescent="0.3">
      <c r="A29339" t="s">
        <v>29596</v>
      </c>
      <c r="B29339">
        <v>0</v>
      </c>
      <c r="C29339">
        <v>1032000</v>
      </c>
      <c r="D29339">
        <v>0</v>
      </c>
      <c r="E29339">
        <v>804000</v>
      </c>
      <c r="F29339" s="4">
        <f t="shared" si="458"/>
        <v>612000</v>
      </c>
    </row>
    <row r="29340" spans="1:6" x14ac:dyDescent="0.3">
      <c r="A29340" t="s">
        <v>29597</v>
      </c>
      <c r="B29340">
        <v>0</v>
      </c>
      <c r="C29340">
        <v>0</v>
      </c>
      <c r="D29340">
        <v>608340</v>
      </c>
      <c r="E29340">
        <v>0</v>
      </c>
      <c r="F29340" s="4">
        <f t="shared" si="458"/>
        <v>202780</v>
      </c>
    </row>
    <row r="29341" spans="1:6" x14ac:dyDescent="0.3">
      <c r="A29341" t="s">
        <v>29598</v>
      </c>
      <c r="B29341">
        <v>0</v>
      </c>
      <c r="C29341">
        <v>1199150</v>
      </c>
      <c r="D29341">
        <v>0</v>
      </c>
      <c r="E29341">
        <v>600600</v>
      </c>
      <c r="F29341" s="4">
        <f t="shared" si="458"/>
        <v>599916.66666666663</v>
      </c>
    </row>
    <row r="29342" spans="1:6" x14ac:dyDescent="0.3">
      <c r="A29342" t="s">
        <v>29599</v>
      </c>
      <c r="B29342">
        <v>0</v>
      </c>
      <c r="C29342">
        <v>300300</v>
      </c>
      <c r="D29342">
        <v>0</v>
      </c>
      <c r="E29342">
        <v>0</v>
      </c>
      <c r="F29342" s="4">
        <f t="shared" si="458"/>
        <v>100100</v>
      </c>
    </row>
    <row r="29343" spans="1:6" x14ac:dyDescent="0.3">
      <c r="A29343" t="s">
        <v>29600</v>
      </c>
      <c r="B29343">
        <v>1969240</v>
      </c>
      <c r="C29343">
        <v>0</v>
      </c>
      <c r="D29343">
        <v>0</v>
      </c>
      <c r="E29343">
        <v>0</v>
      </c>
      <c r="F29343" s="4">
        <f t="shared" si="458"/>
        <v>0</v>
      </c>
    </row>
    <row r="29344" spans="1:6" x14ac:dyDescent="0.3">
      <c r="A29344" t="s">
        <v>29601</v>
      </c>
      <c r="B29344">
        <v>0</v>
      </c>
      <c r="C29344">
        <v>1254720</v>
      </c>
      <c r="D29344">
        <v>0</v>
      </c>
      <c r="E29344">
        <v>258440</v>
      </c>
      <c r="F29344" s="4">
        <f t="shared" si="458"/>
        <v>504386.66666666669</v>
      </c>
    </row>
    <row r="29345" spans="1:6" x14ac:dyDescent="0.3">
      <c r="A29345" t="s">
        <v>29602</v>
      </c>
      <c r="B29345">
        <v>296000</v>
      </c>
      <c r="C29345">
        <v>0</v>
      </c>
      <c r="D29345">
        <v>1752660</v>
      </c>
      <c r="E29345">
        <v>820000</v>
      </c>
      <c r="F29345" s="4">
        <f t="shared" si="458"/>
        <v>857553.33333333337</v>
      </c>
    </row>
    <row r="29346" spans="1:6" x14ac:dyDescent="0.3">
      <c r="A29346" t="s">
        <v>29603</v>
      </c>
      <c r="B29346">
        <v>1153260</v>
      </c>
      <c r="C29346">
        <v>0</v>
      </c>
      <c r="D29346">
        <v>2579850</v>
      </c>
      <c r="E29346">
        <v>2440620</v>
      </c>
      <c r="F29346" s="4">
        <f t="shared" si="458"/>
        <v>1673490</v>
      </c>
    </row>
    <row r="29347" spans="1:6" x14ac:dyDescent="0.3">
      <c r="A29347" t="s">
        <v>29604</v>
      </c>
      <c r="B29347">
        <v>1098420</v>
      </c>
      <c r="C29347">
        <v>0</v>
      </c>
      <c r="D29347">
        <v>0</v>
      </c>
      <c r="E29347">
        <v>735000</v>
      </c>
      <c r="F29347" s="4">
        <f t="shared" si="458"/>
        <v>245000</v>
      </c>
    </row>
    <row r="29348" spans="1:6" x14ac:dyDescent="0.3">
      <c r="A29348" t="s">
        <v>29605</v>
      </c>
      <c r="B29348">
        <v>0</v>
      </c>
      <c r="C29348">
        <v>149400</v>
      </c>
      <c r="D29348">
        <v>0</v>
      </c>
      <c r="E29348">
        <v>402000</v>
      </c>
      <c r="F29348" s="4">
        <f t="shared" si="458"/>
        <v>183800</v>
      </c>
    </row>
    <row r="29349" spans="1:6" x14ac:dyDescent="0.3">
      <c r="A29349" t="s">
        <v>29606</v>
      </c>
      <c r="B29349">
        <v>0</v>
      </c>
      <c r="C29349">
        <v>501700</v>
      </c>
      <c r="D29349">
        <v>0</v>
      </c>
      <c r="E29349">
        <v>2145560</v>
      </c>
      <c r="F29349" s="4">
        <f t="shared" si="458"/>
        <v>882420</v>
      </c>
    </row>
    <row r="29350" spans="1:6" x14ac:dyDescent="0.3">
      <c r="A29350" t="s">
        <v>29607</v>
      </c>
      <c r="B29350">
        <v>876500</v>
      </c>
      <c r="C29350">
        <v>0</v>
      </c>
      <c r="D29350">
        <v>0</v>
      </c>
      <c r="E29350">
        <v>1070500</v>
      </c>
      <c r="F29350" s="4">
        <f t="shared" si="458"/>
        <v>356833.33333333331</v>
      </c>
    </row>
    <row r="29351" spans="1:6" x14ac:dyDescent="0.3">
      <c r="A29351" t="s">
        <v>29608</v>
      </c>
      <c r="B29351">
        <v>0</v>
      </c>
      <c r="C29351">
        <v>0</v>
      </c>
      <c r="D29351">
        <v>647680</v>
      </c>
      <c r="E29351">
        <v>0</v>
      </c>
      <c r="F29351" s="4">
        <f t="shared" si="458"/>
        <v>215893.33333333334</v>
      </c>
    </row>
    <row r="29352" spans="1:6" x14ac:dyDescent="0.3">
      <c r="A29352" t="s">
        <v>29609</v>
      </c>
      <c r="B29352">
        <v>0</v>
      </c>
      <c r="C29352">
        <v>0</v>
      </c>
      <c r="D29352">
        <v>482300</v>
      </c>
      <c r="E29352">
        <v>559650</v>
      </c>
      <c r="F29352" s="4">
        <f t="shared" si="458"/>
        <v>347316.66666666669</v>
      </c>
    </row>
    <row r="29353" spans="1:6" x14ac:dyDescent="0.3">
      <c r="A29353" t="s">
        <v>29610</v>
      </c>
      <c r="B29353">
        <v>0</v>
      </c>
      <c r="C29353">
        <v>315400</v>
      </c>
      <c r="D29353">
        <v>0</v>
      </c>
      <c r="E29353">
        <v>0</v>
      </c>
      <c r="F29353" s="4">
        <f t="shared" si="458"/>
        <v>105133.33333333333</v>
      </c>
    </row>
    <row r="29354" spans="1:6" x14ac:dyDescent="0.3">
      <c r="A29354" t="s">
        <v>29611</v>
      </c>
      <c r="B29354">
        <v>0</v>
      </c>
      <c r="C29354">
        <v>0</v>
      </c>
      <c r="D29354">
        <v>455000</v>
      </c>
      <c r="E29354">
        <v>714000</v>
      </c>
      <c r="F29354" s="4">
        <f t="shared" si="458"/>
        <v>389666.66666666669</v>
      </c>
    </row>
    <row r="29355" spans="1:6" x14ac:dyDescent="0.3">
      <c r="A29355" t="s">
        <v>29612</v>
      </c>
      <c r="B29355">
        <v>0</v>
      </c>
      <c r="C29355">
        <v>0</v>
      </c>
      <c r="D29355">
        <v>899200</v>
      </c>
      <c r="E29355">
        <v>0</v>
      </c>
      <c r="F29355" s="4">
        <f t="shared" si="458"/>
        <v>299733.33333333331</v>
      </c>
    </row>
    <row r="29356" spans="1:6" x14ac:dyDescent="0.3">
      <c r="A29356" t="s">
        <v>29613</v>
      </c>
      <c r="B29356">
        <v>0</v>
      </c>
      <c r="C29356">
        <v>1270130</v>
      </c>
      <c r="D29356">
        <v>0</v>
      </c>
      <c r="E29356">
        <v>0</v>
      </c>
      <c r="F29356" s="4">
        <f t="shared" si="458"/>
        <v>423376.66666666669</v>
      </c>
    </row>
    <row r="29357" spans="1:6" x14ac:dyDescent="0.3">
      <c r="A29357" t="s">
        <v>29614</v>
      </c>
      <c r="B29357">
        <v>0</v>
      </c>
      <c r="C29357">
        <v>6645950</v>
      </c>
      <c r="D29357">
        <v>0</v>
      </c>
      <c r="E29357">
        <v>0</v>
      </c>
      <c r="F29357" s="4">
        <f t="shared" si="458"/>
        <v>2215316.6666666665</v>
      </c>
    </row>
    <row r="29358" spans="1:6" x14ac:dyDescent="0.3">
      <c r="A29358" t="s">
        <v>29615</v>
      </c>
      <c r="B29358">
        <v>0</v>
      </c>
      <c r="C29358">
        <v>593860</v>
      </c>
      <c r="D29358">
        <v>0</v>
      </c>
      <c r="E29358">
        <v>0</v>
      </c>
      <c r="F29358" s="4">
        <f t="shared" si="458"/>
        <v>197953.33333333334</v>
      </c>
    </row>
    <row r="29359" spans="1:6" x14ac:dyDescent="0.3">
      <c r="A29359" t="s">
        <v>29616</v>
      </c>
      <c r="B29359">
        <v>438000</v>
      </c>
      <c r="C29359">
        <v>0</v>
      </c>
      <c r="D29359">
        <v>0</v>
      </c>
      <c r="E29359">
        <v>0</v>
      </c>
      <c r="F29359" s="4">
        <f t="shared" si="458"/>
        <v>0</v>
      </c>
    </row>
    <row r="29360" spans="1:6" x14ac:dyDescent="0.3">
      <c r="A29360" t="s">
        <v>29617</v>
      </c>
      <c r="B29360">
        <v>0</v>
      </c>
      <c r="C29360">
        <v>0</v>
      </c>
      <c r="D29360">
        <v>1415140</v>
      </c>
      <c r="E29360">
        <v>0</v>
      </c>
      <c r="F29360" s="4">
        <f t="shared" si="458"/>
        <v>471713.33333333331</v>
      </c>
    </row>
    <row r="29361" spans="1:6" x14ac:dyDescent="0.3">
      <c r="A29361" t="s">
        <v>29618</v>
      </c>
      <c r="B29361">
        <v>1595400</v>
      </c>
      <c r="C29361">
        <v>0</v>
      </c>
      <c r="D29361">
        <v>2262260</v>
      </c>
      <c r="E29361">
        <v>2351930</v>
      </c>
      <c r="F29361" s="4">
        <f t="shared" si="458"/>
        <v>1538063.3333333333</v>
      </c>
    </row>
    <row r="29362" spans="1:6" x14ac:dyDescent="0.3">
      <c r="A29362" t="s">
        <v>29619</v>
      </c>
      <c r="B29362">
        <v>0</v>
      </c>
      <c r="C29362">
        <v>0</v>
      </c>
      <c r="D29362">
        <v>403750</v>
      </c>
      <c r="E29362">
        <v>0</v>
      </c>
      <c r="F29362" s="4">
        <f t="shared" si="458"/>
        <v>134583.33333333334</v>
      </c>
    </row>
    <row r="29363" spans="1:6" x14ac:dyDescent="0.3">
      <c r="A29363" t="s">
        <v>29620</v>
      </c>
      <c r="B29363">
        <v>0</v>
      </c>
      <c r="C29363">
        <v>1338240</v>
      </c>
      <c r="D29363">
        <v>0</v>
      </c>
      <c r="E29363">
        <v>2155040</v>
      </c>
      <c r="F29363" s="4">
        <f t="shared" si="458"/>
        <v>1164426.6666666667</v>
      </c>
    </row>
    <row r="29364" spans="1:6" x14ac:dyDescent="0.3">
      <c r="A29364" t="s">
        <v>29621</v>
      </c>
      <c r="B29364">
        <v>0</v>
      </c>
      <c r="C29364">
        <v>1480000</v>
      </c>
      <c r="D29364">
        <v>0</v>
      </c>
      <c r="E29364">
        <v>819000</v>
      </c>
      <c r="F29364" s="4">
        <f t="shared" si="458"/>
        <v>766333.33333333337</v>
      </c>
    </row>
    <row r="29365" spans="1:6" x14ac:dyDescent="0.3">
      <c r="A29365" t="s">
        <v>29622</v>
      </c>
      <c r="B29365">
        <v>370000</v>
      </c>
      <c r="C29365">
        <v>0</v>
      </c>
      <c r="D29365">
        <v>0</v>
      </c>
      <c r="E29365">
        <v>0</v>
      </c>
      <c r="F29365" s="4">
        <f t="shared" si="458"/>
        <v>0</v>
      </c>
    </row>
    <row r="29366" spans="1:6" x14ac:dyDescent="0.3">
      <c r="A29366" t="s">
        <v>29623</v>
      </c>
      <c r="B29366">
        <v>1521830</v>
      </c>
      <c r="C29366">
        <v>0</v>
      </c>
      <c r="D29366">
        <v>0</v>
      </c>
      <c r="E29366">
        <v>615320</v>
      </c>
      <c r="F29366" s="4">
        <f t="shared" si="458"/>
        <v>205106.66666666666</v>
      </c>
    </row>
    <row r="29367" spans="1:6" x14ac:dyDescent="0.3">
      <c r="A29367" t="s">
        <v>29624</v>
      </c>
      <c r="B29367">
        <v>0</v>
      </c>
      <c r="C29367">
        <v>0</v>
      </c>
      <c r="D29367">
        <v>149400</v>
      </c>
      <c r="E29367">
        <v>0</v>
      </c>
      <c r="F29367" s="4">
        <f t="shared" si="458"/>
        <v>49800</v>
      </c>
    </row>
    <row r="29368" spans="1:6" x14ac:dyDescent="0.3">
      <c r="A29368" t="s">
        <v>29625</v>
      </c>
      <c r="B29368">
        <v>0</v>
      </c>
      <c r="C29368">
        <v>0</v>
      </c>
      <c r="D29368">
        <v>1494640</v>
      </c>
      <c r="E29368">
        <v>2055800</v>
      </c>
      <c r="F29368" s="4">
        <f t="shared" si="458"/>
        <v>1183480</v>
      </c>
    </row>
    <row r="29369" spans="1:6" x14ac:dyDescent="0.3">
      <c r="A29369" t="s">
        <v>29626</v>
      </c>
      <c r="B29369">
        <v>3504130</v>
      </c>
      <c r="C29369">
        <v>0</v>
      </c>
      <c r="D29369">
        <v>0</v>
      </c>
      <c r="E29369">
        <v>2165930</v>
      </c>
      <c r="F29369" s="4">
        <f t="shared" si="458"/>
        <v>721976.66666666663</v>
      </c>
    </row>
    <row r="29370" spans="1:6" x14ac:dyDescent="0.3">
      <c r="A29370" t="s">
        <v>29627</v>
      </c>
      <c r="B29370">
        <v>820000</v>
      </c>
      <c r="C29370">
        <v>4458940</v>
      </c>
      <c r="D29370">
        <v>0</v>
      </c>
      <c r="E29370">
        <v>0</v>
      </c>
      <c r="F29370" s="4">
        <f t="shared" si="458"/>
        <v>1486313.3333333333</v>
      </c>
    </row>
    <row r="29371" spans="1:6" x14ac:dyDescent="0.3">
      <c r="A29371" t="s">
        <v>29628</v>
      </c>
      <c r="B29371">
        <v>0</v>
      </c>
      <c r="C29371">
        <v>2504400</v>
      </c>
      <c r="D29371">
        <v>0</v>
      </c>
      <c r="E29371">
        <v>0</v>
      </c>
      <c r="F29371" s="4">
        <f t="shared" si="458"/>
        <v>834800</v>
      </c>
    </row>
    <row r="29372" spans="1:6" x14ac:dyDescent="0.3">
      <c r="A29372" t="s">
        <v>29629</v>
      </c>
      <c r="B29372">
        <v>0</v>
      </c>
      <c r="C29372">
        <v>0</v>
      </c>
      <c r="D29372">
        <v>469200</v>
      </c>
      <c r="E29372">
        <v>559400</v>
      </c>
      <c r="F29372" s="4">
        <f t="shared" si="458"/>
        <v>342866.66666666669</v>
      </c>
    </row>
    <row r="29373" spans="1:6" x14ac:dyDescent="0.3">
      <c r="A29373" t="s">
        <v>29630</v>
      </c>
      <c r="B29373">
        <v>0</v>
      </c>
      <c r="C29373">
        <v>0</v>
      </c>
      <c r="D29373">
        <v>835200</v>
      </c>
      <c r="E29373">
        <v>536900</v>
      </c>
      <c r="F29373" s="4">
        <f t="shared" si="458"/>
        <v>457366.66666666669</v>
      </c>
    </row>
    <row r="29374" spans="1:6" x14ac:dyDescent="0.3">
      <c r="A29374" t="s">
        <v>29631</v>
      </c>
      <c r="B29374">
        <v>229320</v>
      </c>
      <c r="C29374">
        <v>0</v>
      </c>
      <c r="D29374">
        <v>0</v>
      </c>
      <c r="E29374">
        <v>1466400</v>
      </c>
      <c r="F29374" s="4">
        <f t="shared" si="458"/>
        <v>488800</v>
      </c>
    </row>
    <row r="29375" spans="1:6" x14ac:dyDescent="0.3">
      <c r="A29375" t="s">
        <v>29632</v>
      </c>
      <c r="B29375">
        <v>0</v>
      </c>
      <c r="C29375">
        <v>889980</v>
      </c>
      <c r="D29375">
        <v>0</v>
      </c>
      <c r="E29375">
        <v>0</v>
      </c>
      <c r="F29375" s="4">
        <f t="shared" si="458"/>
        <v>296660</v>
      </c>
    </row>
    <row r="29376" spans="1:6" x14ac:dyDescent="0.3">
      <c r="A29376" t="s">
        <v>29633</v>
      </c>
      <c r="B29376">
        <v>0</v>
      </c>
      <c r="C29376">
        <v>0</v>
      </c>
      <c r="D29376">
        <v>1154160</v>
      </c>
      <c r="E29376">
        <v>0</v>
      </c>
      <c r="F29376" s="4">
        <f t="shared" si="458"/>
        <v>384720</v>
      </c>
    </row>
    <row r="29377" spans="1:6" x14ac:dyDescent="0.3">
      <c r="A29377" t="s">
        <v>29634</v>
      </c>
      <c r="B29377">
        <v>0</v>
      </c>
      <c r="C29377">
        <v>0</v>
      </c>
      <c r="D29377">
        <v>2045920</v>
      </c>
      <c r="E29377">
        <v>631540</v>
      </c>
      <c r="F29377" s="4">
        <f t="shared" si="458"/>
        <v>892486.66666666663</v>
      </c>
    </row>
    <row r="29378" spans="1:6" x14ac:dyDescent="0.3">
      <c r="A29378" t="s">
        <v>29635</v>
      </c>
      <c r="B29378">
        <v>0</v>
      </c>
      <c r="C29378">
        <v>0</v>
      </c>
      <c r="D29378">
        <v>909700</v>
      </c>
      <c r="E29378">
        <v>626080</v>
      </c>
      <c r="F29378" s="4">
        <f t="shared" si="458"/>
        <v>511926.66666666669</v>
      </c>
    </row>
    <row r="29379" spans="1:6" x14ac:dyDescent="0.3">
      <c r="A29379" t="s">
        <v>29636</v>
      </c>
      <c r="B29379">
        <v>0</v>
      </c>
      <c r="C29379">
        <v>0</v>
      </c>
      <c r="D29379">
        <v>974600</v>
      </c>
      <c r="E29379">
        <v>0</v>
      </c>
      <c r="F29379" s="4">
        <f t="shared" ref="F29379:F29442" si="459">SUM(C29379:E29379)/3</f>
        <v>324866.66666666669</v>
      </c>
    </row>
    <row r="29380" spans="1:6" x14ac:dyDescent="0.3">
      <c r="A29380" t="s">
        <v>29637</v>
      </c>
      <c r="B29380">
        <v>0</v>
      </c>
      <c r="C29380">
        <v>0</v>
      </c>
      <c r="D29380">
        <v>589680</v>
      </c>
      <c r="E29380">
        <v>0</v>
      </c>
      <c r="F29380" s="4">
        <f t="shared" si="459"/>
        <v>196560</v>
      </c>
    </row>
    <row r="29381" spans="1:6" x14ac:dyDescent="0.3">
      <c r="A29381" t="s">
        <v>29638</v>
      </c>
      <c r="B29381">
        <v>0</v>
      </c>
      <c r="C29381">
        <v>1149870</v>
      </c>
      <c r="D29381">
        <v>0</v>
      </c>
      <c r="E29381">
        <v>741650</v>
      </c>
      <c r="F29381" s="4">
        <f t="shared" si="459"/>
        <v>630506.66666666663</v>
      </c>
    </row>
    <row r="29382" spans="1:6" x14ac:dyDescent="0.3">
      <c r="A29382" t="s">
        <v>29639</v>
      </c>
      <c r="B29382">
        <v>0</v>
      </c>
      <c r="C29382">
        <v>0</v>
      </c>
      <c r="D29382">
        <v>961870</v>
      </c>
      <c r="E29382">
        <v>1267400</v>
      </c>
      <c r="F29382" s="4">
        <f t="shared" si="459"/>
        <v>743090</v>
      </c>
    </row>
    <row r="29383" spans="1:6" x14ac:dyDescent="0.3">
      <c r="A29383" t="s">
        <v>29640</v>
      </c>
      <c r="B29383">
        <v>0</v>
      </c>
      <c r="C29383">
        <v>1281910</v>
      </c>
      <c r="D29383">
        <v>0</v>
      </c>
      <c r="E29383">
        <v>0</v>
      </c>
      <c r="F29383" s="4">
        <f t="shared" si="459"/>
        <v>427303.33333333331</v>
      </c>
    </row>
    <row r="29384" spans="1:6" x14ac:dyDescent="0.3">
      <c r="A29384" t="s">
        <v>29641</v>
      </c>
      <c r="B29384">
        <v>0</v>
      </c>
      <c r="C29384">
        <v>0</v>
      </c>
      <c r="D29384">
        <v>455000</v>
      </c>
      <c r="E29384">
        <v>0</v>
      </c>
      <c r="F29384" s="4">
        <f t="shared" si="459"/>
        <v>151666.66666666666</v>
      </c>
    </row>
    <row r="29385" spans="1:6" x14ac:dyDescent="0.3">
      <c r="A29385" t="s">
        <v>29642</v>
      </c>
      <c r="B29385">
        <v>0</v>
      </c>
      <c r="C29385">
        <v>529200</v>
      </c>
      <c r="D29385">
        <v>0</v>
      </c>
      <c r="E29385">
        <v>1965940</v>
      </c>
      <c r="F29385" s="4">
        <f t="shared" si="459"/>
        <v>831713.33333333337</v>
      </c>
    </row>
    <row r="29386" spans="1:6" x14ac:dyDescent="0.3">
      <c r="A29386" t="s">
        <v>29643</v>
      </c>
      <c r="B29386">
        <v>455000</v>
      </c>
      <c r="C29386">
        <v>0</v>
      </c>
      <c r="D29386">
        <v>0</v>
      </c>
      <c r="E29386">
        <v>0</v>
      </c>
      <c r="F29386" s="4">
        <f t="shared" si="459"/>
        <v>0</v>
      </c>
    </row>
    <row r="29387" spans="1:6" x14ac:dyDescent="0.3">
      <c r="A29387" t="s">
        <v>29644</v>
      </c>
      <c r="B29387">
        <v>0</v>
      </c>
      <c r="C29387">
        <v>0</v>
      </c>
      <c r="D29387">
        <v>985350</v>
      </c>
      <c r="E29387">
        <v>0</v>
      </c>
      <c r="F29387" s="4">
        <f t="shared" si="459"/>
        <v>328450</v>
      </c>
    </row>
    <row r="29388" spans="1:6" x14ac:dyDescent="0.3">
      <c r="A29388" t="s">
        <v>29645</v>
      </c>
      <c r="B29388">
        <v>1653200</v>
      </c>
      <c r="C29388">
        <v>0</v>
      </c>
      <c r="D29388">
        <v>0</v>
      </c>
      <c r="E29388">
        <v>845000</v>
      </c>
      <c r="F29388" s="4">
        <f t="shared" si="459"/>
        <v>281666.66666666669</v>
      </c>
    </row>
    <row r="29389" spans="1:6" x14ac:dyDescent="0.3">
      <c r="A29389" t="s">
        <v>29646</v>
      </c>
      <c r="B29389">
        <v>755950</v>
      </c>
      <c r="C29389">
        <v>0</v>
      </c>
      <c r="D29389">
        <v>0</v>
      </c>
      <c r="E29389">
        <v>620600</v>
      </c>
      <c r="F29389" s="4">
        <f t="shared" si="459"/>
        <v>206866.66666666666</v>
      </c>
    </row>
    <row r="29390" spans="1:6" x14ac:dyDescent="0.3">
      <c r="A29390" t="s">
        <v>870</v>
      </c>
      <c r="B29390">
        <v>0</v>
      </c>
      <c r="C29390">
        <v>0</v>
      </c>
      <c r="D29390">
        <v>703430</v>
      </c>
      <c r="E29390">
        <v>1406230</v>
      </c>
      <c r="F29390" s="4">
        <f t="shared" si="459"/>
        <v>703220</v>
      </c>
    </row>
    <row r="29391" spans="1:6" x14ac:dyDescent="0.3">
      <c r="A29391" t="s">
        <v>29647</v>
      </c>
      <c r="B29391">
        <v>0</v>
      </c>
      <c r="C29391">
        <v>0</v>
      </c>
      <c r="D29391">
        <v>229320</v>
      </c>
      <c r="E29391">
        <v>0</v>
      </c>
      <c r="F29391" s="4">
        <f t="shared" si="459"/>
        <v>76440</v>
      </c>
    </row>
    <row r="29392" spans="1:6" x14ac:dyDescent="0.3">
      <c r="A29392" t="s">
        <v>29648</v>
      </c>
      <c r="B29392">
        <v>0</v>
      </c>
      <c r="C29392">
        <v>4247430</v>
      </c>
      <c r="D29392">
        <v>0</v>
      </c>
      <c r="E29392">
        <v>820000</v>
      </c>
      <c r="F29392" s="4">
        <f t="shared" si="459"/>
        <v>1689143.3333333333</v>
      </c>
    </row>
    <row r="29393" spans="1:6" x14ac:dyDescent="0.3">
      <c r="A29393" t="s">
        <v>29649</v>
      </c>
      <c r="B29393">
        <v>0</v>
      </c>
      <c r="C29393">
        <v>1588860</v>
      </c>
      <c r="D29393">
        <v>0</v>
      </c>
      <c r="E29393">
        <v>0</v>
      </c>
      <c r="F29393" s="4">
        <f t="shared" si="459"/>
        <v>529620</v>
      </c>
    </row>
    <row r="29394" spans="1:6" x14ac:dyDescent="0.3">
      <c r="A29394" t="s">
        <v>29650</v>
      </c>
      <c r="B29394">
        <v>0</v>
      </c>
      <c r="C29394">
        <v>0</v>
      </c>
      <c r="D29394">
        <v>0</v>
      </c>
      <c r="E29394">
        <v>0</v>
      </c>
      <c r="F29394" s="4">
        <f t="shared" si="459"/>
        <v>0</v>
      </c>
    </row>
    <row r="29395" spans="1:6" x14ac:dyDescent="0.3">
      <c r="A29395" t="s">
        <v>29651</v>
      </c>
      <c r="B29395">
        <v>0</v>
      </c>
      <c r="C29395">
        <v>2117690</v>
      </c>
      <c r="D29395">
        <v>2103630</v>
      </c>
      <c r="E29395">
        <v>2109970</v>
      </c>
      <c r="F29395" s="4">
        <f t="shared" si="459"/>
        <v>2110430</v>
      </c>
    </row>
    <row r="29396" spans="1:6" x14ac:dyDescent="0.3">
      <c r="A29396" t="s">
        <v>29652</v>
      </c>
      <c r="B29396">
        <v>370000</v>
      </c>
      <c r="C29396">
        <v>0</v>
      </c>
      <c r="D29396">
        <v>0</v>
      </c>
      <c r="E29396">
        <v>0</v>
      </c>
      <c r="F29396" s="4">
        <f t="shared" si="459"/>
        <v>0</v>
      </c>
    </row>
    <row r="29397" spans="1:6" x14ac:dyDescent="0.3">
      <c r="A29397" t="s">
        <v>29653</v>
      </c>
      <c r="B29397">
        <v>0</v>
      </c>
      <c r="C29397">
        <v>1904670</v>
      </c>
      <c r="D29397">
        <v>1957750</v>
      </c>
      <c r="E29397">
        <v>387660</v>
      </c>
      <c r="F29397" s="4">
        <f t="shared" si="459"/>
        <v>1416693.3333333333</v>
      </c>
    </row>
    <row r="29398" spans="1:6" x14ac:dyDescent="0.3">
      <c r="A29398" t="s">
        <v>29654</v>
      </c>
      <c r="B29398">
        <v>0</v>
      </c>
      <c r="C29398">
        <v>0</v>
      </c>
      <c r="D29398">
        <v>1521340</v>
      </c>
      <c r="E29398">
        <v>0</v>
      </c>
      <c r="F29398" s="4">
        <f t="shared" si="459"/>
        <v>507113.33333333331</v>
      </c>
    </row>
    <row r="29399" spans="1:6" x14ac:dyDescent="0.3">
      <c r="A29399" t="s">
        <v>29655</v>
      </c>
      <c r="B29399">
        <v>2179880</v>
      </c>
      <c r="C29399">
        <v>1122200</v>
      </c>
      <c r="D29399">
        <v>0</v>
      </c>
      <c r="E29399">
        <v>1589960</v>
      </c>
      <c r="F29399" s="4">
        <f t="shared" si="459"/>
        <v>904053.33333333337</v>
      </c>
    </row>
    <row r="29400" spans="1:6" x14ac:dyDescent="0.3">
      <c r="A29400" t="s">
        <v>29656</v>
      </c>
      <c r="B29400">
        <v>0</v>
      </c>
      <c r="C29400">
        <v>0</v>
      </c>
      <c r="D29400">
        <v>1097140</v>
      </c>
      <c r="E29400">
        <v>0</v>
      </c>
      <c r="F29400" s="4">
        <f t="shared" si="459"/>
        <v>365713.33333333331</v>
      </c>
    </row>
    <row r="29401" spans="1:6" x14ac:dyDescent="0.3">
      <c r="A29401" t="s">
        <v>29657</v>
      </c>
      <c r="B29401">
        <v>0</v>
      </c>
      <c r="C29401">
        <v>622500</v>
      </c>
      <c r="D29401">
        <v>311540</v>
      </c>
      <c r="E29401">
        <v>0</v>
      </c>
      <c r="F29401" s="4">
        <f t="shared" si="459"/>
        <v>311346.66666666669</v>
      </c>
    </row>
    <row r="29402" spans="1:6" x14ac:dyDescent="0.3">
      <c r="A29402" t="s">
        <v>29658</v>
      </c>
      <c r="B29402">
        <v>0</v>
      </c>
      <c r="C29402">
        <v>501600</v>
      </c>
      <c r="D29402">
        <v>0</v>
      </c>
      <c r="E29402">
        <v>0</v>
      </c>
      <c r="F29402" s="4">
        <f t="shared" si="459"/>
        <v>167200</v>
      </c>
    </row>
    <row r="29403" spans="1:6" x14ac:dyDescent="0.3">
      <c r="A29403" t="s">
        <v>29659</v>
      </c>
      <c r="B29403">
        <v>0</v>
      </c>
      <c r="C29403">
        <v>0</v>
      </c>
      <c r="D29403">
        <v>545700</v>
      </c>
      <c r="E29403">
        <v>0</v>
      </c>
      <c r="F29403" s="4">
        <f t="shared" si="459"/>
        <v>181900</v>
      </c>
    </row>
    <row r="29404" spans="1:6" x14ac:dyDescent="0.3">
      <c r="A29404" t="s">
        <v>29660</v>
      </c>
      <c r="B29404">
        <v>0</v>
      </c>
      <c r="C29404">
        <v>0</v>
      </c>
      <c r="D29404">
        <v>906400</v>
      </c>
      <c r="E29404">
        <v>1115680</v>
      </c>
      <c r="F29404" s="4">
        <f t="shared" si="459"/>
        <v>674026.66666666663</v>
      </c>
    </row>
    <row r="29405" spans="1:6" x14ac:dyDescent="0.3">
      <c r="A29405" t="s">
        <v>29661</v>
      </c>
      <c r="B29405">
        <v>0</v>
      </c>
      <c r="C29405">
        <v>0</v>
      </c>
      <c r="D29405">
        <v>5060450</v>
      </c>
      <c r="E29405">
        <v>0</v>
      </c>
      <c r="F29405" s="4">
        <f t="shared" si="459"/>
        <v>1686816.6666666667</v>
      </c>
    </row>
    <row r="29406" spans="1:6" x14ac:dyDescent="0.3">
      <c r="A29406" t="s">
        <v>342</v>
      </c>
      <c r="B29406">
        <v>0</v>
      </c>
      <c r="C29406">
        <v>869200</v>
      </c>
      <c r="D29406">
        <v>381290</v>
      </c>
      <c r="E29406">
        <v>687960</v>
      </c>
      <c r="F29406" s="4">
        <f t="shared" si="459"/>
        <v>646150</v>
      </c>
    </row>
    <row r="29407" spans="1:6" x14ac:dyDescent="0.3">
      <c r="A29407" t="s">
        <v>29662</v>
      </c>
      <c r="B29407">
        <v>0</v>
      </c>
      <c r="C29407">
        <v>1996786</v>
      </c>
      <c r="D29407">
        <v>0</v>
      </c>
      <c r="E29407">
        <v>2008700</v>
      </c>
      <c r="F29407" s="4">
        <f t="shared" si="459"/>
        <v>1335162</v>
      </c>
    </row>
    <row r="29408" spans="1:6" x14ac:dyDescent="0.3">
      <c r="A29408" t="s">
        <v>29663</v>
      </c>
      <c r="B29408">
        <v>1425600</v>
      </c>
      <c r="C29408">
        <v>0</v>
      </c>
      <c r="D29408">
        <v>499590</v>
      </c>
      <c r="E29408">
        <v>499590</v>
      </c>
      <c r="F29408" s="4">
        <f t="shared" si="459"/>
        <v>333060</v>
      </c>
    </row>
    <row r="29409" spans="1:6" x14ac:dyDescent="0.3">
      <c r="A29409" t="s">
        <v>29664</v>
      </c>
      <c r="B29409">
        <v>0</v>
      </c>
      <c r="C29409">
        <v>0</v>
      </c>
      <c r="D29409">
        <v>386000</v>
      </c>
      <c r="E29409">
        <v>0</v>
      </c>
      <c r="F29409" s="4">
        <f t="shared" si="459"/>
        <v>128666.66666666667</v>
      </c>
    </row>
    <row r="29410" spans="1:6" x14ac:dyDescent="0.3">
      <c r="A29410" t="s">
        <v>551</v>
      </c>
      <c r="B29410">
        <v>0</v>
      </c>
      <c r="C29410">
        <v>0</v>
      </c>
      <c r="D29410">
        <v>260000</v>
      </c>
      <c r="E29410">
        <v>948800</v>
      </c>
      <c r="F29410" s="4">
        <f t="shared" si="459"/>
        <v>402933.33333333331</v>
      </c>
    </row>
    <row r="29411" spans="1:6" x14ac:dyDescent="0.3">
      <c r="A29411" t="s">
        <v>29665</v>
      </c>
      <c r="B29411">
        <v>0</v>
      </c>
      <c r="C29411">
        <v>0</v>
      </c>
      <c r="D29411">
        <v>1009950</v>
      </c>
      <c r="E29411">
        <v>382200</v>
      </c>
      <c r="F29411" s="4">
        <f t="shared" si="459"/>
        <v>464050</v>
      </c>
    </row>
    <row r="29412" spans="1:6" x14ac:dyDescent="0.3">
      <c r="A29412" t="s">
        <v>29666</v>
      </c>
      <c r="B29412">
        <v>0</v>
      </c>
      <c r="C29412">
        <v>0</v>
      </c>
      <c r="D29412">
        <v>679590</v>
      </c>
      <c r="E29412">
        <v>0</v>
      </c>
      <c r="F29412" s="4">
        <f t="shared" si="459"/>
        <v>226530</v>
      </c>
    </row>
    <row r="29413" spans="1:6" x14ac:dyDescent="0.3">
      <c r="A29413" t="s">
        <v>29667</v>
      </c>
      <c r="B29413">
        <v>0</v>
      </c>
      <c r="C29413">
        <v>879320</v>
      </c>
      <c r="D29413">
        <v>0</v>
      </c>
      <c r="E29413">
        <v>0</v>
      </c>
      <c r="F29413" s="4">
        <f t="shared" si="459"/>
        <v>293106.66666666669</v>
      </c>
    </row>
    <row r="29414" spans="1:6" x14ac:dyDescent="0.3">
      <c r="A29414" t="s">
        <v>29668</v>
      </c>
      <c r="B29414">
        <v>0</v>
      </c>
      <c r="C29414">
        <v>1227920</v>
      </c>
      <c r="D29414">
        <v>349000</v>
      </c>
      <c r="E29414">
        <v>2429130</v>
      </c>
      <c r="F29414" s="4">
        <f t="shared" si="459"/>
        <v>1335350</v>
      </c>
    </row>
    <row r="29415" spans="1:6" x14ac:dyDescent="0.3">
      <c r="A29415" t="s">
        <v>29669</v>
      </c>
      <c r="B29415">
        <v>0</v>
      </c>
      <c r="C29415">
        <v>258440</v>
      </c>
      <c r="D29415">
        <v>1204660</v>
      </c>
      <c r="E29415">
        <v>389480</v>
      </c>
      <c r="F29415" s="4">
        <f t="shared" si="459"/>
        <v>617526.66666666663</v>
      </c>
    </row>
    <row r="29416" spans="1:6" x14ac:dyDescent="0.3">
      <c r="A29416" t="s">
        <v>29670</v>
      </c>
      <c r="B29416">
        <v>0</v>
      </c>
      <c r="C29416">
        <v>0</v>
      </c>
      <c r="D29416">
        <v>300300</v>
      </c>
      <c r="E29416">
        <v>0</v>
      </c>
      <c r="F29416" s="4">
        <f t="shared" si="459"/>
        <v>100100</v>
      </c>
    </row>
    <row r="29417" spans="1:6" x14ac:dyDescent="0.3">
      <c r="A29417" t="s">
        <v>29671</v>
      </c>
      <c r="B29417">
        <v>240000</v>
      </c>
      <c r="C29417">
        <v>192000</v>
      </c>
      <c r="D29417">
        <v>0</v>
      </c>
      <c r="E29417">
        <v>256000</v>
      </c>
      <c r="F29417" s="4">
        <f t="shared" si="459"/>
        <v>149333.33333333334</v>
      </c>
    </row>
    <row r="29418" spans="1:6" x14ac:dyDescent="0.3">
      <c r="A29418" t="s">
        <v>29672</v>
      </c>
      <c r="B29418">
        <v>248000</v>
      </c>
      <c r="C29418">
        <v>0</v>
      </c>
      <c r="D29418">
        <v>0</v>
      </c>
      <c r="E29418">
        <v>434040</v>
      </c>
      <c r="F29418" s="4">
        <f t="shared" si="459"/>
        <v>144680</v>
      </c>
    </row>
    <row r="29419" spans="1:6" x14ac:dyDescent="0.3">
      <c r="A29419" t="s">
        <v>29673</v>
      </c>
      <c r="B29419">
        <v>0</v>
      </c>
      <c r="C29419">
        <v>2054840</v>
      </c>
      <c r="D29419">
        <v>0</v>
      </c>
      <c r="E29419">
        <v>2015780</v>
      </c>
      <c r="F29419" s="4">
        <f t="shared" si="459"/>
        <v>1356873.3333333333</v>
      </c>
    </row>
    <row r="29420" spans="1:6" x14ac:dyDescent="0.3">
      <c r="A29420" t="s">
        <v>29674</v>
      </c>
      <c r="B29420">
        <v>0</v>
      </c>
      <c r="C29420">
        <v>1263300</v>
      </c>
      <c r="D29420">
        <v>0</v>
      </c>
      <c r="E29420">
        <v>0</v>
      </c>
      <c r="F29420" s="4">
        <f t="shared" si="459"/>
        <v>421100</v>
      </c>
    </row>
    <row r="29421" spans="1:6" x14ac:dyDescent="0.3">
      <c r="A29421" t="s">
        <v>29675</v>
      </c>
      <c r="B29421">
        <v>0</v>
      </c>
      <c r="C29421">
        <v>922840</v>
      </c>
      <c r="D29421">
        <v>0</v>
      </c>
      <c r="E29421">
        <v>600600</v>
      </c>
      <c r="F29421" s="4">
        <f t="shared" si="459"/>
        <v>507813.33333333331</v>
      </c>
    </row>
    <row r="29422" spans="1:6" x14ac:dyDescent="0.3">
      <c r="A29422" t="s">
        <v>29676</v>
      </c>
      <c r="B29422">
        <v>0</v>
      </c>
      <c r="C29422">
        <v>0</v>
      </c>
      <c r="D29422">
        <v>229320</v>
      </c>
      <c r="E29422">
        <v>843500</v>
      </c>
      <c r="F29422" s="4">
        <f t="shared" si="459"/>
        <v>357606.66666666669</v>
      </c>
    </row>
    <row r="29423" spans="1:6" x14ac:dyDescent="0.3">
      <c r="A29423" t="s">
        <v>29677</v>
      </c>
      <c r="B29423">
        <v>0</v>
      </c>
      <c r="C29423">
        <v>160000</v>
      </c>
      <c r="D29423">
        <v>0</v>
      </c>
      <c r="E29423">
        <v>0</v>
      </c>
      <c r="F29423" s="4">
        <f t="shared" si="459"/>
        <v>53333.333333333336</v>
      </c>
    </row>
    <row r="29424" spans="1:6" x14ac:dyDescent="0.3">
      <c r="A29424" t="s">
        <v>29678</v>
      </c>
      <c r="B29424">
        <v>0</v>
      </c>
      <c r="C29424">
        <v>980750</v>
      </c>
      <c r="D29424">
        <v>0</v>
      </c>
      <c r="E29424">
        <v>414960</v>
      </c>
      <c r="F29424" s="4">
        <f t="shared" si="459"/>
        <v>465236.66666666669</v>
      </c>
    </row>
    <row r="29425" spans="1:6" x14ac:dyDescent="0.3">
      <c r="A29425" t="s">
        <v>29679</v>
      </c>
      <c r="B29425">
        <v>750200</v>
      </c>
      <c r="C29425">
        <v>0</v>
      </c>
      <c r="D29425">
        <v>0</v>
      </c>
      <c r="E29425">
        <v>0</v>
      </c>
      <c r="F29425" s="4">
        <f t="shared" si="459"/>
        <v>0</v>
      </c>
    </row>
    <row r="29426" spans="1:6" x14ac:dyDescent="0.3">
      <c r="A29426" t="s">
        <v>29680</v>
      </c>
      <c r="B29426">
        <v>0</v>
      </c>
      <c r="C29426">
        <v>0</v>
      </c>
      <c r="D29426">
        <v>234600</v>
      </c>
      <c r="E29426">
        <v>0</v>
      </c>
      <c r="F29426" s="4">
        <f t="shared" si="459"/>
        <v>78200</v>
      </c>
    </row>
    <row r="29427" spans="1:6" x14ac:dyDescent="0.3">
      <c r="A29427" t="s">
        <v>29681</v>
      </c>
      <c r="B29427">
        <v>0</v>
      </c>
      <c r="C29427">
        <v>4977640</v>
      </c>
      <c r="D29427">
        <v>0</v>
      </c>
      <c r="E29427">
        <v>469200</v>
      </c>
      <c r="F29427" s="4">
        <f t="shared" si="459"/>
        <v>1815613.3333333333</v>
      </c>
    </row>
    <row r="29428" spans="1:6" x14ac:dyDescent="0.3">
      <c r="A29428" t="s">
        <v>29682</v>
      </c>
      <c r="B29428">
        <v>0</v>
      </c>
      <c r="C29428">
        <v>0</v>
      </c>
      <c r="D29428">
        <v>469200</v>
      </c>
      <c r="E29428">
        <v>0</v>
      </c>
      <c r="F29428" s="4">
        <f t="shared" si="459"/>
        <v>156400</v>
      </c>
    </row>
    <row r="29429" spans="1:6" x14ac:dyDescent="0.3">
      <c r="A29429" t="s">
        <v>29683</v>
      </c>
      <c r="B29429">
        <v>370000</v>
      </c>
      <c r="C29429">
        <v>0</v>
      </c>
      <c r="D29429">
        <v>729020</v>
      </c>
      <c r="E29429">
        <v>0</v>
      </c>
      <c r="F29429" s="4">
        <f t="shared" si="459"/>
        <v>243006.66666666666</v>
      </c>
    </row>
    <row r="29430" spans="1:6" x14ac:dyDescent="0.3">
      <c r="A29430" t="s">
        <v>29684</v>
      </c>
      <c r="B29430">
        <v>0</v>
      </c>
      <c r="C29430">
        <v>4089880</v>
      </c>
      <c r="D29430">
        <v>1196650</v>
      </c>
      <c r="E29430">
        <v>2688620</v>
      </c>
      <c r="F29430" s="4">
        <f t="shared" si="459"/>
        <v>2658383.3333333335</v>
      </c>
    </row>
    <row r="29431" spans="1:6" x14ac:dyDescent="0.3">
      <c r="A29431" t="s">
        <v>29685</v>
      </c>
      <c r="B29431">
        <v>547200</v>
      </c>
      <c r="C29431">
        <v>0</v>
      </c>
      <c r="D29431">
        <v>0</v>
      </c>
      <c r="E29431">
        <v>820000</v>
      </c>
      <c r="F29431" s="4">
        <f t="shared" si="459"/>
        <v>273333.33333333331</v>
      </c>
    </row>
    <row r="29432" spans="1:6" x14ac:dyDescent="0.3">
      <c r="A29432" t="s">
        <v>29686</v>
      </c>
      <c r="B29432">
        <v>0</v>
      </c>
      <c r="C29432">
        <v>370000</v>
      </c>
      <c r="D29432">
        <v>0</v>
      </c>
      <c r="E29432">
        <v>0</v>
      </c>
      <c r="F29432" s="4">
        <f t="shared" si="459"/>
        <v>123333.33333333333</v>
      </c>
    </row>
    <row r="29433" spans="1:6" x14ac:dyDescent="0.3">
      <c r="A29433" t="s">
        <v>29687</v>
      </c>
      <c r="B29433">
        <v>0</v>
      </c>
      <c r="C29433">
        <v>0</v>
      </c>
      <c r="D29433">
        <v>1127660</v>
      </c>
      <c r="E29433">
        <v>1126140</v>
      </c>
      <c r="F29433" s="4">
        <f t="shared" si="459"/>
        <v>751266.66666666663</v>
      </c>
    </row>
    <row r="29434" spans="1:6" x14ac:dyDescent="0.3">
      <c r="A29434" t="s">
        <v>29688</v>
      </c>
      <c r="B29434">
        <v>549640</v>
      </c>
      <c r="C29434">
        <v>0</v>
      </c>
      <c r="D29434">
        <v>0</v>
      </c>
      <c r="E29434">
        <v>382200</v>
      </c>
      <c r="F29434" s="4">
        <f t="shared" si="459"/>
        <v>127400</v>
      </c>
    </row>
    <row r="29435" spans="1:6" x14ac:dyDescent="0.3">
      <c r="A29435" t="s">
        <v>29689</v>
      </c>
      <c r="B29435">
        <v>0</v>
      </c>
      <c r="C29435">
        <v>0</v>
      </c>
      <c r="D29435">
        <v>916190</v>
      </c>
      <c r="E29435">
        <v>0</v>
      </c>
      <c r="F29435" s="4">
        <f t="shared" si="459"/>
        <v>305396.66666666669</v>
      </c>
    </row>
    <row r="29436" spans="1:6" x14ac:dyDescent="0.3">
      <c r="A29436" t="s">
        <v>29690</v>
      </c>
      <c r="B29436">
        <v>0</v>
      </c>
      <c r="C29436">
        <v>0</v>
      </c>
      <c r="D29436">
        <v>1201200</v>
      </c>
      <c r="E29436">
        <v>999000</v>
      </c>
      <c r="F29436" s="4">
        <f t="shared" si="459"/>
        <v>733400</v>
      </c>
    </row>
    <row r="29437" spans="1:6" x14ac:dyDescent="0.3">
      <c r="A29437" t="s">
        <v>29691</v>
      </c>
      <c r="B29437">
        <v>0</v>
      </c>
      <c r="C29437">
        <v>1204000</v>
      </c>
      <c r="D29437">
        <v>0</v>
      </c>
      <c r="E29437">
        <v>463500</v>
      </c>
      <c r="F29437" s="4">
        <f t="shared" si="459"/>
        <v>555833.33333333337</v>
      </c>
    </row>
    <row r="29438" spans="1:6" x14ac:dyDescent="0.3">
      <c r="A29438" t="s">
        <v>29692</v>
      </c>
      <c r="B29438">
        <v>676000</v>
      </c>
      <c r="C29438">
        <v>0</v>
      </c>
      <c r="D29438">
        <v>0</v>
      </c>
      <c r="E29438">
        <v>0</v>
      </c>
      <c r="F29438" s="4">
        <f t="shared" si="459"/>
        <v>0</v>
      </c>
    </row>
    <row r="29439" spans="1:6" x14ac:dyDescent="0.3">
      <c r="A29439" t="s">
        <v>29693</v>
      </c>
      <c r="B29439">
        <v>689950</v>
      </c>
      <c r="C29439">
        <v>0</v>
      </c>
      <c r="D29439">
        <v>0</v>
      </c>
      <c r="E29439">
        <v>0</v>
      </c>
      <c r="F29439" s="4">
        <f t="shared" si="459"/>
        <v>0</v>
      </c>
    </row>
    <row r="29440" spans="1:6" x14ac:dyDescent="0.3">
      <c r="A29440" t="s">
        <v>29694</v>
      </c>
      <c r="B29440">
        <v>0</v>
      </c>
      <c r="C29440">
        <v>2337700</v>
      </c>
      <c r="D29440">
        <v>0</v>
      </c>
      <c r="E29440">
        <v>450560</v>
      </c>
      <c r="F29440" s="4">
        <f t="shared" si="459"/>
        <v>929420</v>
      </c>
    </row>
    <row r="29441" spans="1:6" x14ac:dyDescent="0.3">
      <c r="A29441" t="s">
        <v>29695</v>
      </c>
      <c r="B29441">
        <v>0</v>
      </c>
      <c r="C29441">
        <v>0</v>
      </c>
      <c r="D29441">
        <v>391000</v>
      </c>
      <c r="E29441">
        <v>0</v>
      </c>
      <c r="F29441" s="4">
        <f t="shared" si="459"/>
        <v>130333.33333333333</v>
      </c>
    </row>
    <row r="29442" spans="1:6" x14ac:dyDescent="0.3">
      <c r="A29442" t="s">
        <v>29696</v>
      </c>
      <c r="B29442">
        <v>0</v>
      </c>
      <c r="C29442">
        <v>0</v>
      </c>
      <c r="D29442">
        <v>4777500</v>
      </c>
      <c r="E29442">
        <v>0</v>
      </c>
      <c r="F29442" s="4">
        <f t="shared" si="459"/>
        <v>1592500</v>
      </c>
    </row>
    <row r="29443" spans="1:6" x14ac:dyDescent="0.3">
      <c r="A29443" t="s">
        <v>29697</v>
      </c>
      <c r="B29443">
        <v>0</v>
      </c>
      <c r="C29443">
        <v>0</v>
      </c>
      <c r="D29443">
        <v>777140</v>
      </c>
      <c r="E29443">
        <v>0</v>
      </c>
      <c r="F29443" s="4">
        <f t="shared" ref="F29443:F29506" si="460">SUM(C29443:E29443)/3</f>
        <v>259046.66666666666</v>
      </c>
    </row>
    <row r="29444" spans="1:6" x14ac:dyDescent="0.3">
      <c r="A29444" t="s">
        <v>29698</v>
      </c>
      <c r="B29444">
        <v>0</v>
      </c>
      <c r="C29444">
        <v>1090700</v>
      </c>
      <c r="D29444">
        <v>0</v>
      </c>
      <c r="E29444">
        <v>2207000</v>
      </c>
      <c r="F29444" s="4">
        <f t="shared" si="460"/>
        <v>1099233.3333333333</v>
      </c>
    </row>
    <row r="29445" spans="1:6" x14ac:dyDescent="0.3">
      <c r="A29445" t="s">
        <v>29699</v>
      </c>
      <c r="B29445">
        <v>0</v>
      </c>
      <c r="C29445">
        <v>1402400</v>
      </c>
      <c r="D29445">
        <v>0</v>
      </c>
      <c r="E29445">
        <v>0</v>
      </c>
      <c r="F29445" s="4">
        <f t="shared" si="460"/>
        <v>467466.66666666669</v>
      </c>
    </row>
    <row r="29446" spans="1:6" x14ac:dyDescent="0.3">
      <c r="A29446" t="s">
        <v>29700</v>
      </c>
      <c r="B29446">
        <v>0</v>
      </c>
      <c r="C29446">
        <v>814450</v>
      </c>
      <c r="D29446">
        <v>0</v>
      </c>
      <c r="E29446">
        <v>0</v>
      </c>
      <c r="F29446" s="4">
        <f t="shared" si="460"/>
        <v>271483.33333333331</v>
      </c>
    </row>
    <row r="29447" spans="1:6" x14ac:dyDescent="0.3">
      <c r="A29447" t="s">
        <v>29701</v>
      </c>
      <c r="B29447">
        <v>628440</v>
      </c>
      <c r="C29447">
        <v>0</v>
      </c>
      <c r="D29447">
        <v>0</v>
      </c>
      <c r="E29447">
        <v>524160</v>
      </c>
      <c r="F29447" s="4">
        <f t="shared" si="460"/>
        <v>174720</v>
      </c>
    </row>
    <row r="29448" spans="1:6" x14ac:dyDescent="0.3">
      <c r="A29448" t="s">
        <v>29702</v>
      </c>
      <c r="B29448">
        <v>0</v>
      </c>
      <c r="C29448">
        <v>5439820</v>
      </c>
      <c r="D29448">
        <v>0</v>
      </c>
      <c r="E29448">
        <v>0</v>
      </c>
      <c r="F29448" s="4">
        <f t="shared" si="460"/>
        <v>1813273.3333333333</v>
      </c>
    </row>
    <row r="29449" spans="1:6" x14ac:dyDescent="0.3">
      <c r="A29449" t="s">
        <v>29703</v>
      </c>
      <c r="B29449">
        <v>0</v>
      </c>
      <c r="C29449">
        <v>1151910</v>
      </c>
      <c r="D29449">
        <v>0</v>
      </c>
      <c r="E29449">
        <v>0</v>
      </c>
      <c r="F29449" s="4">
        <f t="shared" si="460"/>
        <v>383970</v>
      </c>
    </row>
    <row r="29450" spans="1:6" x14ac:dyDescent="0.3">
      <c r="A29450" t="s">
        <v>954</v>
      </c>
      <c r="B29450">
        <v>0</v>
      </c>
      <c r="C29450">
        <v>1292650</v>
      </c>
      <c r="D29450">
        <v>0</v>
      </c>
      <c r="E29450">
        <v>265720</v>
      </c>
      <c r="F29450" s="4">
        <f t="shared" si="460"/>
        <v>519456.66666666669</v>
      </c>
    </row>
    <row r="29451" spans="1:6" x14ac:dyDescent="0.3">
      <c r="A29451" t="s">
        <v>29704</v>
      </c>
      <c r="B29451">
        <v>0</v>
      </c>
      <c r="C29451">
        <v>0</v>
      </c>
      <c r="D29451">
        <v>1141140</v>
      </c>
      <c r="E29451">
        <v>811600</v>
      </c>
      <c r="F29451" s="4">
        <f t="shared" si="460"/>
        <v>650913.33333333337</v>
      </c>
    </row>
    <row r="29452" spans="1:6" x14ac:dyDescent="0.3">
      <c r="A29452" t="s">
        <v>29705</v>
      </c>
      <c r="B29452">
        <v>0</v>
      </c>
      <c r="C29452">
        <v>1455090</v>
      </c>
      <c r="D29452">
        <v>0</v>
      </c>
      <c r="E29452">
        <v>857950</v>
      </c>
      <c r="F29452" s="4">
        <f t="shared" si="460"/>
        <v>771013.33333333337</v>
      </c>
    </row>
    <row r="29453" spans="1:6" x14ac:dyDescent="0.3">
      <c r="A29453" t="s">
        <v>29706</v>
      </c>
      <c r="B29453">
        <v>231140</v>
      </c>
      <c r="C29453">
        <v>0</v>
      </c>
      <c r="D29453">
        <v>0</v>
      </c>
      <c r="E29453">
        <v>0</v>
      </c>
      <c r="F29453" s="4">
        <f t="shared" si="460"/>
        <v>0</v>
      </c>
    </row>
    <row r="29454" spans="1:6" x14ac:dyDescent="0.3">
      <c r="A29454" t="s">
        <v>29707</v>
      </c>
      <c r="B29454">
        <v>0</v>
      </c>
      <c r="C29454">
        <v>0</v>
      </c>
      <c r="D29454">
        <v>1323870</v>
      </c>
      <c r="E29454">
        <v>0</v>
      </c>
      <c r="F29454" s="4">
        <f t="shared" si="460"/>
        <v>441290</v>
      </c>
    </row>
    <row r="29455" spans="1:6" x14ac:dyDescent="0.3">
      <c r="A29455" t="s">
        <v>29708</v>
      </c>
      <c r="B29455">
        <v>0</v>
      </c>
      <c r="C29455">
        <v>1325250</v>
      </c>
      <c r="D29455">
        <v>0</v>
      </c>
      <c r="E29455">
        <v>1916710</v>
      </c>
      <c r="F29455" s="4">
        <f t="shared" si="460"/>
        <v>1080653.3333333333</v>
      </c>
    </row>
    <row r="29456" spans="1:6" x14ac:dyDescent="0.3">
      <c r="A29456" t="s">
        <v>29709</v>
      </c>
      <c r="B29456">
        <v>0</v>
      </c>
      <c r="C29456">
        <v>0</v>
      </c>
      <c r="D29456">
        <v>2425820</v>
      </c>
      <c r="E29456">
        <v>597870</v>
      </c>
      <c r="F29456" s="4">
        <f t="shared" si="460"/>
        <v>1007896.6666666666</v>
      </c>
    </row>
    <row r="29457" spans="1:6" x14ac:dyDescent="0.3">
      <c r="A29457" t="s">
        <v>29710</v>
      </c>
      <c r="B29457">
        <v>733460</v>
      </c>
      <c r="C29457">
        <v>0</v>
      </c>
      <c r="D29457">
        <v>0</v>
      </c>
      <c r="E29457">
        <v>0</v>
      </c>
      <c r="F29457" s="4">
        <f t="shared" si="460"/>
        <v>0</v>
      </c>
    </row>
    <row r="29458" spans="1:6" x14ac:dyDescent="0.3">
      <c r="A29458" t="s">
        <v>29711</v>
      </c>
      <c r="B29458">
        <v>764000</v>
      </c>
      <c r="C29458">
        <v>0</v>
      </c>
      <c r="D29458">
        <v>0</v>
      </c>
      <c r="E29458">
        <v>0</v>
      </c>
      <c r="F29458" s="4">
        <f t="shared" si="460"/>
        <v>0</v>
      </c>
    </row>
    <row r="29459" spans="1:6" x14ac:dyDescent="0.3">
      <c r="A29459" t="s">
        <v>29712</v>
      </c>
      <c r="B29459">
        <v>0</v>
      </c>
      <c r="C29459">
        <v>0</v>
      </c>
      <c r="D29459">
        <v>945990</v>
      </c>
      <c r="E29459">
        <v>584900</v>
      </c>
      <c r="F29459" s="4">
        <f t="shared" si="460"/>
        <v>510296.66666666669</v>
      </c>
    </row>
    <row r="29460" spans="1:6" x14ac:dyDescent="0.3">
      <c r="A29460" t="s">
        <v>29713</v>
      </c>
      <c r="B29460">
        <v>0</v>
      </c>
      <c r="C29460">
        <v>0</v>
      </c>
      <c r="D29460">
        <v>918190</v>
      </c>
      <c r="E29460">
        <v>0</v>
      </c>
      <c r="F29460" s="4">
        <f t="shared" si="460"/>
        <v>306063.33333333331</v>
      </c>
    </row>
    <row r="29461" spans="1:6" x14ac:dyDescent="0.3">
      <c r="A29461" t="s">
        <v>29714</v>
      </c>
      <c r="B29461">
        <v>270000</v>
      </c>
      <c r="C29461">
        <v>0</v>
      </c>
      <c r="D29461">
        <v>1685990</v>
      </c>
      <c r="E29461">
        <v>630000</v>
      </c>
      <c r="F29461" s="4">
        <f t="shared" si="460"/>
        <v>771996.66666666663</v>
      </c>
    </row>
    <row r="29462" spans="1:6" x14ac:dyDescent="0.3">
      <c r="A29462" t="s">
        <v>29715</v>
      </c>
      <c r="B29462">
        <v>0</v>
      </c>
      <c r="C29462">
        <v>1625670</v>
      </c>
      <c r="D29462">
        <v>0</v>
      </c>
      <c r="E29462">
        <v>0</v>
      </c>
      <c r="F29462" s="4">
        <f t="shared" si="460"/>
        <v>541890</v>
      </c>
    </row>
    <row r="29463" spans="1:6" x14ac:dyDescent="0.3">
      <c r="A29463" t="s">
        <v>29716</v>
      </c>
      <c r="B29463">
        <v>0</v>
      </c>
      <c r="C29463">
        <v>370000</v>
      </c>
      <c r="D29463">
        <v>0</v>
      </c>
      <c r="E29463">
        <v>636600</v>
      </c>
      <c r="F29463" s="4">
        <f t="shared" si="460"/>
        <v>335533.33333333331</v>
      </c>
    </row>
    <row r="29464" spans="1:6" x14ac:dyDescent="0.3">
      <c r="A29464" t="s">
        <v>29717</v>
      </c>
      <c r="B29464">
        <v>0</v>
      </c>
      <c r="C29464">
        <v>0</v>
      </c>
      <c r="D29464">
        <v>1499440</v>
      </c>
      <c r="E29464">
        <v>0</v>
      </c>
      <c r="F29464" s="4">
        <f t="shared" si="460"/>
        <v>499813.33333333331</v>
      </c>
    </row>
    <row r="29465" spans="1:6" x14ac:dyDescent="0.3">
      <c r="A29465" t="s">
        <v>29718</v>
      </c>
      <c r="B29465">
        <v>0</v>
      </c>
      <c r="C29465">
        <v>1093820</v>
      </c>
      <c r="D29465">
        <v>1998180</v>
      </c>
      <c r="E29465">
        <v>939280</v>
      </c>
      <c r="F29465" s="4">
        <f t="shared" si="460"/>
        <v>1343760</v>
      </c>
    </row>
    <row r="29466" spans="1:6" x14ac:dyDescent="0.3">
      <c r="A29466" t="s">
        <v>29719</v>
      </c>
      <c r="B29466">
        <v>0</v>
      </c>
      <c r="C29466">
        <v>305000</v>
      </c>
      <c r="D29466">
        <v>0</v>
      </c>
      <c r="E29466">
        <v>234600</v>
      </c>
      <c r="F29466" s="4">
        <f t="shared" si="460"/>
        <v>179866.66666666666</v>
      </c>
    </row>
    <row r="29467" spans="1:6" x14ac:dyDescent="0.3">
      <c r="A29467" t="s">
        <v>29720</v>
      </c>
      <c r="B29467">
        <v>0</v>
      </c>
      <c r="C29467">
        <v>0</v>
      </c>
      <c r="D29467">
        <v>736190</v>
      </c>
      <c r="E29467">
        <v>0</v>
      </c>
      <c r="F29467" s="4">
        <f t="shared" si="460"/>
        <v>245396.66666666666</v>
      </c>
    </row>
    <row r="29468" spans="1:6" x14ac:dyDescent="0.3">
      <c r="A29468" t="s">
        <v>29721</v>
      </c>
      <c r="B29468">
        <v>0</v>
      </c>
      <c r="C29468">
        <v>1387200</v>
      </c>
      <c r="D29468">
        <v>2096400</v>
      </c>
      <c r="E29468">
        <v>1273280</v>
      </c>
      <c r="F29468" s="4">
        <f t="shared" si="460"/>
        <v>1585626.6666666667</v>
      </c>
    </row>
    <row r="29469" spans="1:6" x14ac:dyDescent="0.3">
      <c r="A29469" t="s">
        <v>29722</v>
      </c>
      <c r="B29469">
        <v>1151950</v>
      </c>
      <c r="C29469">
        <v>0</v>
      </c>
      <c r="D29469">
        <v>1208950</v>
      </c>
      <c r="E29469">
        <v>1222760</v>
      </c>
      <c r="F29469" s="4">
        <f t="shared" si="460"/>
        <v>810570</v>
      </c>
    </row>
    <row r="29470" spans="1:6" x14ac:dyDescent="0.3">
      <c r="A29470" t="s">
        <v>29723</v>
      </c>
      <c r="B29470">
        <v>0</v>
      </c>
      <c r="C29470">
        <v>1029210</v>
      </c>
      <c r="D29470">
        <v>149400</v>
      </c>
      <c r="E29470">
        <v>1330420</v>
      </c>
      <c r="F29470" s="4">
        <f t="shared" si="460"/>
        <v>836343.33333333337</v>
      </c>
    </row>
    <row r="29471" spans="1:6" x14ac:dyDescent="0.3">
      <c r="A29471" t="s">
        <v>29724</v>
      </c>
      <c r="B29471">
        <v>0</v>
      </c>
      <c r="C29471">
        <v>0</v>
      </c>
      <c r="D29471">
        <v>382200</v>
      </c>
      <c r="E29471">
        <v>0</v>
      </c>
      <c r="F29471" s="4">
        <f t="shared" si="460"/>
        <v>127400</v>
      </c>
    </row>
    <row r="29472" spans="1:6" x14ac:dyDescent="0.3">
      <c r="A29472" t="s">
        <v>29725</v>
      </c>
      <c r="B29472">
        <v>0</v>
      </c>
      <c r="C29472">
        <v>2019480</v>
      </c>
      <c r="D29472">
        <v>2134350</v>
      </c>
      <c r="E29472">
        <v>0</v>
      </c>
      <c r="F29472" s="4">
        <f t="shared" si="460"/>
        <v>1384610</v>
      </c>
    </row>
    <row r="29473" spans="1:6" x14ac:dyDescent="0.3">
      <c r="A29473" t="s">
        <v>29726</v>
      </c>
      <c r="B29473">
        <v>411950</v>
      </c>
      <c r="C29473">
        <v>0</v>
      </c>
      <c r="D29473">
        <v>0</v>
      </c>
      <c r="E29473">
        <v>0</v>
      </c>
      <c r="F29473" s="4">
        <f t="shared" si="460"/>
        <v>0</v>
      </c>
    </row>
    <row r="29474" spans="1:6" x14ac:dyDescent="0.3">
      <c r="A29474" t="s">
        <v>29727</v>
      </c>
      <c r="B29474">
        <v>0</v>
      </c>
      <c r="C29474">
        <v>0</v>
      </c>
      <c r="D29474">
        <v>618800</v>
      </c>
      <c r="E29474">
        <v>1057420</v>
      </c>
      <c r="F29474" s="4">
        <f t="shared" si="460"/>
        <v>558740</v>
      </c>
    </row>
    <row r="29475" spans="1:6" x14ac:dyDescent="0.3">
      <c r="A29475" t="s">
        <v>29728</v>
      </c>
      <c r="B29475">
        <v>0</v>
      </c>
      <c r="C29475">
        <v>0</v>
      </c>
      <c r="D29475">
        <v>1081500</v>
      </c>
      <c r="E29475">
        <v>1353120</v>
      </c>
      <c r="F29475" s="4">
        <f t="shared" si="460"/>
        <v>811540</v>
      </c>
    </row>
    <row r="29476" spans="1:6" x14ac:dyDescent="0.3">
      <c r="A29476" t="s">
        <v>29729</v>
      </c>
      <c r="B29476">
        <v>0</v>
      </c>
      <c r="C29476">
        <v>737100</v>
      </c>
      <c r="D29476">
        <v>0</v>
      </c>
      <c r="E29476">
        <v>1583400</v>
      </c>
      <c r="F29476" s="4">
        <f t="shared" si="460"/>
        <v>773500</v>
      </c>
    </row>
    <row r="29477" spans="1:6" x14ac:dyDescent="0.3">
      <c r="A29477" t="s">
        <v>29730</v>
      </c>
      <c r="B29477">
        <v>0</v>
      </c>
      <c r="C29477">
        <v>917280</v>
      </c>
      <c r="D29477">
        <v>0</v>
      </c>
      <c r="E29477">
        <v>807900</v>
      </c>
      <c r="F29477" s="4">
        <f t="shared" si="460"/>
        <v>575060</v>
      </c>
    </row>
    <row r="29478" spans="1:6" x14ac:dyDescent="0.3">
      <c r="A29478" t="s">
        <v>29731</v>
      </c>
      <c r="B29478">
        <v>910260</v>
      </c>
      <c r="C29478">
        <v>0</v>
      </c>
      <c r="D29478">
        <v>637360</v>
      </c>
      <c r="E29478">
        <v>877460</v>
      </c>
      <c r="F29478" s="4">
        <f t="shared" si="460"/>
        <v>504940</v>
      </c>
    </row>
    <row r="29479" spans="1:6" x14ac:dyDescent="0.3">
      <c r="A29479" t="s">
        <v>29732</v>
      </c>
      <c r="B29479">
        <v>0</v>
      </c>
      <c r="C29479">
        <v>350000</v>
      </c>
      <c r="D29479">
        <v>0</v>
      </c>
      <c r="E29479">
        <v>0</v>
      </c>
      <c r="F29479" s="4">
        <f t="shared" si="460"/>
        <v>116666.66666666667</v>
      </c>
    </row>
    <row r="29480" spans="1:6" x14ac:dyDescent="0.3">
      <c r="A29480" t="s">
        <v>29733</v>
      </c>
      <c r="B29480">
        <v>0</v>
      </c>
      <c r="C29480">
        <v>0</v>
      </c>
      <c r="D29480">
        <v>1014640</v>
      </c>
      <c r="E29480">
        <v>0</v>
      </c>
      <c r="F29480" s="4">
        <f t="shared" si="460"/>
        <v>338213.33333333331</v>
      </c>
    </row>
    <row r="29481" spans="1:6" x14ac:dyDescent="0.3">
      <c r="A29481" t="s">
        <v>29734</v>
      </c>
      <c r="B29481">
        <v>3116590</v>
      </c>
      <c r="C29481">
        <v>0</v>
      </c>
      <c r="D29481">
        <v>960650</v>
      </c>
      <c r="E29481">
        <v>820000</v>
      </c>
      <c r="F29481" s="4">
        <f t="shared" si="460"/>
        <v>593550</v>
      </c>
    </row>
    <row r="29482" spans="1:6" x14ac:dyDescent="0.3">
      <c r="A29482" t="s">
        <v>29735</v>
      </c>
      <c r="B29482">
        <v>0</v>
      </c>
      <c r="C29482">
        <v>0</v>
      </c>
      <c r="D29482">
        <v>1347920</v>
      </c>
      <c r="E29482">
        <v>0</v>
      </c>
      <c r="F29482" s="4">
        <f t="shared" si="460"/>
        <v>449306.66666666669</v>
      </c>
    </row>
    <row r="29483" spans="1:6" x14ac:dyDescent="0.3">
      <c r="A29483" t="s">
        <v>29736</v>
      </c>
      <c r="B29483">
        <v>260000</v>
      </c>
      <c r="C29483">
        <v>0</v>
      </c>
      <c r="D29483">
        <v>1510000</v>
      </c>
      <c r="E29483">
        <v>1929000</v>
      </c>
      <c r="F29483" s="4">
        <f t="shared" si="460"/>
        <v>1146333.3333333333</v>
      </c>
    </row>
    <row r="29484" spans="1:6" x14ac:dyDescent="0.3">
      <c r="A29484" t="s">
        <v>29737</v>
      </c>
      <c r="B29484">
        <v>0</v>
      </c>
      <c r="C29484">
        <v>0</v>
      </c>
      <c r="D29484">
        <v>799890</v>
      </c>
      <c r="E29484">
        <v>427700</v>
      </c>
      <c r="F29484" s="4">
        <f t="shared" si="460"/>
        <v>409196.66666666669</v>
      </c>
    </row>
    <row r="29485" spans="1:6" x14ac:dyDescent="0.3">
      <c r="A29485" t="s">
        <v>29738</v>
      </c>
      <c r="B29485">
        <v>0</v>
      </c>
      <c r="C29485">
        <v>0</v>
      </c>
      <c r="D29485">
        <v>700450</v>
      </c>
      <c r="E29485">
        <v>0</v>
      </c>
      <c r="F29485" s="4">
        <f t="shared" si="460"/>
        <v>233483.33333333334</v>
      </c>
    </row>
    <row r="29486" spans="1:6" x14ac:dyDescent="0.3">
      <c r="A29486" t="s">
        <v>29739</v>
      </c>
      <c r="B29486">
        <v>370000</v>
      </c>
      <c r="C29486">
        <v>0</v>
      </c>
      <c r="D29486">
        <v>0</v>
      </c>
      <c r="E29486">
        <v>2256880</v>
      </c>
      <c r="F29486" s="4">
        <f t="shared" si="460"/>
        <v>752293.33333333337</v>
      </c>
    </row>
    <row r="29487" spans="1:6" x14ac:dyDescent="0.3">
      <c r="A29487" t="s">
        <v>29740</v>
      </c>
      <c r="B29487">
        <v>0</v>
      </c>
      <c r="C29487">
        <v>636090</v>
      </c>
      <c r="D29487">
        <v>0</v>
      </c>
      <c r="E29487">
        <v>0</v>
      </c>
      <c r="F29487" s="4">
        <f t="shared" si="460"/>
        <v>212030</v>
      </c>
    </row>
    <row r="29488" spans="1:6" x14ac:dyDescent="0.3">
      <c r="A29488" t="s">
        <v>29741</v>
      </c>
      <c r="B29488">
        <v>646100</v>
      </c>
      <c r="C29488">
        <v>0</v>
      </c>
      <c r="D29488">
        <v>0</v>
      </c>
      <c r="E29488">
        <v>0</v>
      </c>
      <c r="F29488" s="4">
        <f t="shared" si="460"/>
        <v>0</v>
      </c>
    </row>
    <row r="29489" spans="1:6" x14ac:dyDescent="0.3">
      <c r="A29489" t="s">
        <v>29742</v>
      </c>
      <c r="B29489">
        <v>0</v>
      </c>
      <c r="C29489">
        <v>0</v>
      </c>
      <c r="D29489">
        <v>548550</v>
      </c>
      <c r="E29489">
        <v>0</v>
      </c>
      <c r="F29489" s="4">
        <f t="shared" si="460"/>
        <v>182850</v>
      </c>
    </row>
    <row r="29490" spans="1:6" x14ac:dyDescent="0.3">
      <c r="A29490" t="s">
        <v>29743</v>
      </c>
      <c r="B29490">
        <v>2067900</v>
      </c>
      <c r="C29490">
        <v>0</v>
      </c>
      <c r="D29490">
        <v>2391000</v>
      </c>
      <c r="E29490">
        <v>7229900</v>
      </c>
      <c r="F29490" s="4">
        <f t="shared" si="460"/>
        <v>3206966.6666666665</v>
      </c>
    </row>
    <row r="29491" spans="1:6" x14ac:dyDescent="0.3">
      <c r="A29491" t="s">
        <v>29744</v>
      </c>
      <c r="B29491">
        <v>0</v>
      </c>
      <c r="C29491">
        <v>874400</v>
      </c>
      <c r="D29491">
        <v>0</v>
      </c>
      <c r="E29491">
        <v>0</v>
      </c>
      <c r="F29491" s="4">
        <f t="shared" si="460"/>
        <v>291466.66666666669</v>
      </c>
    </row>
    <row r="29492" spans="1:6" x14ac:dyDescent="0.3">
      <c r="A29492" t="s">
        <v>29745</v>
      </c>
      <c r="B29492">
        <v>0</v>
      </c>
      <c r="C29492">
        <v>0</v>
      </c>
      <c r="D29492">
        <v>850670</v>
      </c>
      <c r="E29492">
        <v>264000</v>
      </c>
      <c r="F29492" s="4">
        <f t="shared" si="460"/>
        <v>371556.66666666669</v>
      </c>
    </row>
    <row r="29493" spans="1:6" x14ac:dyDescent="0.3">
      <c r="A29493" t="s">
        <v>29746</v>
      </c>
      <c r="B29493">
        <v>0</v>
      </c>
      <c r="C29493">
        <v>0</v>
      </c>
      <c r="D29493">
        <v>370000</v>
      </c>
      <c r="E29493">
        <v>0</v>
      </c>
      <c r="F29493" s="4">
        <f t="shared" si="460"/>
        <v>123333.33333333333</v>
      </c>
    </row>
    <row r="29494" spans="1:6" x14ac:dyDescent="0.3">
      <c r="A29494" t="s">
        <v>790</v>
      </c>
      <c r="B29494">
        <v>0</v>
      </c>
      <c r="C29494">
        <v>209300</v>
      </c>
      <c r="D29494">
        <v>0</v>
      </c>
      <c r="E29494">
        <v>1148700</v>
      </c>
      <c r="F29494" s="4">
        <f t="shared" si="460"/>
        <v>452666.66666666669</v>
      </c>
    </row>
    <row r="29495" spans="1:6" x14ac:dyDescent="0.3">
      <c r="A29495" t="s">
        <v>29747</v>
      </c>
      <c r="B29495">
        <v>0</v>
      </c>
      <c r="C29495">
        <v>0</v>
      </c>
      <c r="D29495">
        <v>1719810</v>
      </c>
      <c r="E29495">
        <v>0</v>
      </c>
      <c r="F29495" s="4">
        <f t="shared" si="460"/>
        <v>573270</v>
      </c>
    </row>
    <row r="29496" spans="1:6" x14ac:dyDescent="0.3">
      <c r="A29496" t="s">
        <v>29748</v>
      </c>
      <c r="B29496">
        <v>0</v>
      </c>
      <c r="C29496">
        <v>0</v>
      </c>
      <c r="D29496">
        <v>824460</v>
      </c>
      <c r="E29496">
        <v>0</v>
      </c>
      <c r="F29496" s="4">
        <f t="shared" si="460"/>
        <v>274820</v>
      </c>
    </row>
    <row r="29497" spans="1:6" x14ac:dyDescent="0.3">
      <c r="A29497" t="s">
        <v>29749</v>
      </c>
      <c r="B29497">
        <v>0</v>
      </c>
      <c r="C29497">
        <v>0</v>
      </c>
      <c r="D29497">
        <v>370000</v>
      </c>
      <c r="E29497">
        <v>0</v>
      </c>
      <c r="F29497" s="4">
        <f t="shared" si="460"/>
        <v>123333.33333333333</v>
      </c>
    </row>
    <row r="29498" spans="1:6" x14ac:dyDescent="0.3">
      <c r="A29498" t="s">
        <v>29750</v>
      </c>
      <c r="B29498">
        <v>0</v>
      </c>
      <c r="C29498">
        <v>0</v>
      </c>
      <c r="D29498">
        <v>656110</v>
      </c>
      <c r="E29498">
        <v>734420</v>
      </c>
      <c r="F29498" s="4">
        <f t="shared" si="460"/>
        <v>463510</v>
      </c>
    </row>
    <row r="29499" spans="1:6" x14ac:dyDescent="0.3">
      <c r="A29499" t="s">
        <v>29751</v>
      </c>
      <c r="B29499">
        <v>575040</v>
      </c>
      <c r="C29499">
        <v>0</v>
      </c>
      <c r="D29499">
        <v>0</v>
      </c>
      <c r="E29499">
        <v>402000</v>
      </c>
      <c r="F29499" s="4">
        <f t="shared" si="460"/>
        <v>134000</v>
      </c>
    </row>
    <row r="29500" spans="1:6" x14ac:dyDescent="0.3">
      <c r="A29500" t="s">
        <v>29752</v>
      </c>
      <c r="B29500">
        <v>0</v>
      </c>
      <c r="C29500">
        <v>0</v>
      </c>
      <c r="D29500">
        <v>970060</v>
      </c>
      <c r="E29500">
        <v>927000</v>
      </c>
      <c r="F29500" s="4">
        <f t="shared" si="460"/>
        <v>632353.33333333337</v>
      </c>
    </row>
    <row r="29501" spans="1:6" x14ac:dyDescent="0.3">
      <c r="A29501" t="s">
        <v>29753</v>
      </c>
      <c r="B29501">
        <v>0</v>
      </c>
      <c r="C29501">
        <v>0</v>
      </c>
      <c r="D29501">
        <v>493220</v>
      </c>
      <c r="E29501">
        <v>486850</v>
      </c>
      <c r="F29501" s="4">
        <f t="shared" si="460"/>
        <v>326690</v>
      </c>
    </row>
    <row r="29502" spans="1:6" x14ac:dyDescent="0.3">
      <c r="A29502" t="s">
        <v>29754</v>
      </c>
      <c r="B29502">
        <v>0</v>
      </c>
      <c r="C29502">
        <v>1177860</v>
      </c>
      <c r="D29502">
        <v>0</v>
      </c>
      <c r="E29502">
        <v>1129640</v>
      </c>
      <c r="F29502" s="4">
        <f t="shared" si="460"/>
        <v>769166.66666666663</v>
      </c>
    </row>
    <row r="29503" spans="1:6" x14ac:dyDescent="0.3">
      <c r="A29503" t="s">
        <v>29755</v>
      </c>
      <c r="B29503">
        <v>0</v>
      </c>
      <c r="C29503">
        <v>0</v>
      </c>
      <c r="D29503">
        <v>391000</v>
      </c>
      <c r="E29503">
        <v>386000</v>
      </c>
      <c r="F29503" s="4">
        <f t="shared" si="460"/>
        <v>259000</v>
      </c>
    </row>
    <row r="29504" spans="1:6" x14ac:dyDescent="0.3">
      <c r="A29504" t="s">
        <v>29756</v>
      </c>
      <c r="B29504">
        <v>0</v>
      </c>
      <c r="C29504">
        <v>869590</v>
      </c>
      <c r="D29504">
        <v>0</v>
      </c>
      <c r="E29504">
        <v>0</v>
      </c>
      <c r="F29504" s="4">
        <f t="shared" si="460"/>
        <v>289863.33333333331</v>
      </c>
    </row>
    <row r="29505" spans="1:6" x14ac:dyDescent="0.3">
      <c r="A29505" t="s">
        <v>29757</v>
      </c>
      <c r="B29505">
        <v>0</v>
      </c>
      <c r="C29505">
        <v>230000</v>
      </c>
      <c r="D29505">
        <v>0</v>
      </c>
      <c r="E29505">
        <v>0</v>
      </c>
      <c r="F29505" s="4">
        <f t="shared" si="460"/>
        <v>76666.666666666672</v>
      </c>
    </row>
    <row r="29506" spans="1:6" x14ac:dyDescent="0.3">
      <c r="A29506" t="s">
        <v>29758</v>
      </c>
      <c r="B29506">
        <v>0</v>
      </c>
      <c r="C29506">
        <v>739460</v>
      </c>
      <c r="D29506">
        <v>0</v>
      </c>
      <c r="E29506">
        <v>0</v>
      </c>
      <c r="F29506" s="4">
        <f t="shared" si="460"/>
        <v>246486.66666666666</v>
      </c>
    </row>
    <row r="29507" spans="1:6" x14ac:dyDescent="0.3">
      <c r="A29507" t="s">
        <v>29759</v>
      </c>
      <c r="B29507">
        <v>600200</v>
      </c>
      <c r="C29507">
        <v>0</v>
      </c>
      <c r="D29507">
        <v>0</v>
      </c>
      <c r="E29507">
        <v>1521720</v>
      </c>
      <c r="F29507" s="4">
        <f t="shared" ref="F29507:F29570" si="461">SUM(C29507:E29507)/3</f>
        <v>507240</v>
      </c>
    </row>
    <row r="29508" spans="1:6" x14ac:dyDescent="0.3">
      <c r="A29508" t="s">
        <v>29760</v>
      </c>
      <c r="B29508">
        <v>0</v>
      </c>
      <c r="C29508">
        <v>744380</v>
      </c>
      <c r="D29508">
        <v>0</v>
      </c>
      <c r="E29508">
        <v>0</v>
      </c>
      <c r="F29508" s="4">
        <f t="shared" si="461"/>
        <v>248126.66666666666</v>
      </c>
    </row>
    <row r="29509" spans="1:6" x14ac:dyDescent="0.3">
      <c r="A29509" t="s">
        <v>29761</v>
      </c>
      <c r="B29509">
        <v>0</v>
      </c>
      <c r="C29509">
        <v>1525350</v>
      </c>
      <c r="D29509">
        <v>0</v>
      </c>
      <c r="E29509">
        <v>0</v>
      </c>
      <c r="F29509" s="4">
        <f t="shared" si="461"/>
        <v>508450</v>
      </c>
    </row>
    <row r="29510" spans="1:6" x14ac:dyDescent="0.3">
      <c r="A29510" t="s">
        <v>29762</v>
      </c>
      <c r="B29510">
        <v>0</v>
      </c>
      <c r="C29510">
        <v>397800</v>
      </c>
      <c r="D29510">
        <v>0</v>
      </c>
      <c r="E29510">
        <v>0</v>
      </c>
      <c r="F29510" s="4">
        <f t="shared" si="461"/>
        <v>132600</v>
      </c>
    </row>
    <row r="29511" spans="1:6" x14ac:dyDescent="0.3">
      <c r="A29511" t="s">
        <v>29763</v>
      </c>
      <c r="B29511">
        <v>0</v>
      </c>
      <c r="C29511">
        <v>0</v>
      </c>
      <c r="D29511">
        <v>595140</v>
      </c>
      <c r="E29511">
        <v>1910000</v>
      </c>
      <c r="F29511" s="4">
        <f t="shared" si="461"/>
        <v>835046.66666666663</v>
      </c>
    </row>
    <row r="29512" spans="1:6" x14ac:dyDescent="0.3">
      <c r="A29512" t="s">
        <v>29764</v>
      </c>
      <c r="B29512">
        <v>0</v>
      </c>
      <c r="C29512">
        <v>160000</v>
      </c>
      <c r="D29512">
        <v>0</v>
      </c>
      <c r="E29512">
        <v>0</v>
      </c>
      <c r="F29512" s="4">
        <f t="shared" si="461"/>
        <v>53333.333333333336</v>
      </c>
    </row>
    <row r="29513" spans="1:6" x14ac:dyDescent="0.3">
      <c r="A29513" t="s">
        <v>29765</v>
      </c>
      <c r="B29513">
        <v>0</v>
      </c>
      <c r="C29513">
        <v>0</v>
      </c>
      <c r="D29513">
        <v>955320</v>
      </c>
      <c r="E29513">
        <v>0</v>
      </c>
      <c r="F29513" s="4">
        <f t="shared" si="461"/>
        <v>318440</v>
      </c>
    </row>
    <row r="29514" spans="1:6" x14ac:dyDescent="0.3">
      <c r="A29514" t="s">
        <v>29766</v>
      </c>
      <c r="B29514">
        <v>0</v>
      </c>
      <c r="C29514">
        <v>0</v>
      </c>
      <c r="D29514">
        <v>657750</v>
      </c>
      <c r="E29514">
        <v>0</v>
      </c>
      <c r="F29514" s="4">
        <f t="shared" si="461"/>
        <v>219250</v>
      </c>
    </row>
    <row r="29515" spans="1:6" x14ac:dyDescent="0.3">
      <c r="A29515" t="s">
        <v>29767</v>
      </c>
      <c r="B29515">
        <v>989610</v>
      </c>
      <c r="C29515">
        <v>0</v>
      </c>
      <c r="D29515">
        <v>0</v>
      </c>
      <c r="E29515">
        <v>650000</v>
      </c>
      <c r="F29515" s="4">
        <f t="shared" si="461"/>
        <v>216666.66666666666</v>
      </c>
    </row>
    <row r="29516" spans="1:6" x14ac:dyDescent="0.3">
      <c r="A29516" t="s">
        <v>29768</v>
      </c>
      <c r="B29516">
        <v>673520</v>
      </c>
      <c r="C29516">
        <v>0</v>
      </c>
      <c r="D29516">
        <v>0</v>
      </c>
      <c r="E29516">
        <v>2750600</v>
      </c>
      <c r="F29516" s="4">
        <f t="shared" si="461"/>
        <v>916866.66666666663</v>
      </c>
    </row>
    <row r="29517" spans="1:6" x14ac:dyDescent="0.3">
      <c r="A29517" t="s">
        <v>29769</v>
      </c>
      <c r="B29517">
        <v>0</v>
      </c>
      <c r="C29517">
        <v>0</v>
      </c>
      <c r="D29517">
        <v>433500</v>
      </c>
      <c r="E29517">
        <v>0</v>
      </c>
      <c r="F29517" s="4">
        <f t="shared" si="461"/>
        <v>144500</v>
      </c>
    </row>
    <row r="29518" spans="1:6" x14ac:dyDescent="0.3">
      <c r="A29518" t="s">
        <v>29770</v>
      </c>
      <c r="B29518">
        <v>0</v>
      </c>
      <c r="C29518">
        <v>1144550</v>
      </c>
      <c r="D29518">
        <v>0</v>
      </c>
      <c r="E29518">
        <v>0</v>
      </c>
      <c r="F29518" s="4">
        <f t="shared" si="461"/>
        <v>381516.66666666669</v>
      </c>
    </row>
    <row r="29519" spans="1:6" x14ac:dyDescent="0.3">
      <c r="A29519" t="s">
        <v>29771</v>
      </c>
      <c r="B29519">
        <v>288000</v>
      </c>
      <c r="C29519">
        <v>0</v>
      </c>
      <c r="D29519">
        <v>0</v>
      </c>
      <c r="E29519">
        <v>469200</v>
      </c>
      <c r="F29519" s="4">
        <f t="shared" si="461"/>
        <v>156400</v>
      </c>
    </row>
    <row r="29520" spans="1:6" x14ac:dyDescent="0.3">
      <c r="A29520" t="s">
        <v>29772</v>
      </c>
      <c r="B29520">
        <v>411950</v>
      </c>
      <c r="C29520">
        <v>0</v>
      </c>
      <c r="D29520">
        <v>0</v>
      </c>
      <c r="E29520">
        <v>0</v>
      </c>
      <c r="F29520" s="4">
        <f t="shared" si="461"/>
        <v>0</v>
      </c>
    </row>
    <row r="29521" spans="1:6" x14ac:dyDescent="0.3">
      <c r="A29521" t="s">
        <v>29773</v>
      </c>
      <c r="B29521">
        <v>628440</v>
      </c>
      <c r="C29521">
        <v>0</v>
      </c>
      <c r="D29521">
        <v>0</v>
      </c>
      <c r="E29521">
        <v>2824360</v>
      </c>
      <c r="F29521" s="4">
        <f t="shared" si="461"/>
        <v>941453.33333333337</v>
      </c>
    </row>
    <row r="29522" spans="1:6" x14ac:dyDescent="0.3">
      <c r="A29522" t="s">
        <v>29774</v>
      </c>
      <c r="B29522">
        <v>382200</v>
      </c>
      <c r="C29522">
        <v>0</v>
      </c>
      <c r="D29522">
        <v>382200</v>
      </c>
      <c r="E29522">
        <v>402000</v>
      </c>
      <c r="F29522" s="4">
        <f t="shared" si="461"/>
        <v>261400</v>
      </c>
    </row>
    <row r="29523" spans="1:6" x14ac:dyDescent="0.3">
      <c r="A29523" t="s">
        <v>29775</v>
      </c>
      <c r="B29523">
        <v>0</v>
      </c>
      <c r="C29523">
        <v>0</v>
      </c>
      <c r="D29523">
        <v>979890</v>
      </c>
      <c r="E29523">
        <v>1258850</v>
      </c>
      <c r="F29523" s="4">
        <f t="shared" si="461"/>
        <v>746246.66666666663</v>
      </c>
    </row>
    <row r="29524" spans="1:6" x14ac:dyDescent="0.3">
      <c r="A29524" t="s">
        <v>29776</v>
      </c>
      <c r="B29524">
        <v>0</v>
      </c>
      <c r="C29524">
        <v>981270</v>
      </c>
      <c r="D29524">
        <v>0</v>
      </c>
      <c r="E29524">
        <v>495040</v>
      </c>
      <c r="F29524" s="4">
        <f t="shared" si="461"/>
        <v>492103.33333333331</v>
      </c>
    </row>
    <row r="29525" spans="1:6" x14ac:dyDescent="0.3">
      <c r="A29525" t="s">
        <v>29777</v>
      </c>
      <c r="B29525">
        <v>0</v>
      </c>
      <c r="C29525">
        <v>600000</v>
      </c>
      <c r="D29525">
        <v>0</v>
      </c>
      <c r="E29525">
        <v>0</v>
      </c>
      <c r="F29525" s="4">
        <f t="shared" si="461"/>
        <v>200000</v>
      </c>
    </row>
    <row r="29526" spans="1:6" x14ac:dyDescent="0.3">
      <c r="A29526" t="s">
        <v>29778</v>
      </c>
      <c r="B29526">
        <v>522340</v>
      </c>
      <c r="C29526">
        <v>0</v>
      </c>
      <c r="D29526">
        <v>234600</v>
      </c>
      <c r="E29526">
        <v>0</v>
      </c>
      <c r="F29526" s="4">
        <f t="shared" si="461"/>
        <v>78200</v>
      </c>
    </row>
    <row r="29527" spans="1:6" x14ac:dyDescent="0.3">
      <c r="A29527" t="s">
        <v>29779</v>
      </c>
      <c r="B29527">
        <v>0</v>
      </c>
      <c r="C29527">
        <v>768000</v>
      </c>
      <c r="D29527">
        <v>1359600</v>
      </c>
      <c r="E29527">
        <v>563200</v>
      </c>
      <c r="F29527" s="4">
        <f t="shared" si="461"/>
        <v>896933.33333333337</v>
      </c>
    </row>
    <row r="29528" spans="1:6" x14ac:dyDescent="0.3">
      <c r="A29528" t="s">
        <v>29780</v>
      </c>
      <c r="B29528">
        <v>0</v>
      </c>
      <c r="C29528">
        <v>382200</v>
      </c>
      <c r="D29528">
        <v>0</v>
      </c>
      <c r="E29528">
        <v>0</v>
      </c>
      <c r="F29528" s="4">
        <f t="shared" si="461"/>
        <v>127400</v>
      </c>
    </row>
    <row r="29529" spans="1:6" x14ac:dyDescent="0.3">
      <c r="A29529" t="s">
        <v>29781</v>
      </c>
      <c r="B29529">
        <v>0</v>
      </c>
      <c r="C29529">
        <v>1411890</v>
      </c>
      <c r="D29529">
        <v>0</v>
      </c>
      <c r="E29529">
        <v>611160</v>
      </c>
      <c r="F29529" s="4">
        <f t="shared" si="461"/>
        <v>674350</v>
      </c>
    </row>
    <row r="29530" spans="1:6" x14ac:dyDescent="0.3">
      <c r="A29530" t="s">
        <v>29782</v>
      </c>
      <c r="B29530">
        <v>0</v>
      </c>
      <c r="C29530">
        <v>0</v>
      </c>
      <c r="D29530">
        <v>740000</v>
      </c>
      <c r="E29530">
        <v>0</v>
      </c>
      <c r="F29530" s="4">
        <f t="shared" si="461"/>
        <v>246666.66666666666</v>
      </c>
    </row>
    <row r="29531" spans="1:6" x14ac:dyDescent="0.3">
      <c r="A29531" t="s">
        <v>29783</v>
      </c>
      <c r="B29531">
        <v>0</v>
      </c>
      <c r="C29531">
        <v>8692200</v>
      </c>
      <c r="D29531">
        <v>0</v>
      </c>
      <c r="E29531">
        <v>1320500</v>
      </c>
      <c r="F29531" s="4">
        <f t="shared" si="461"/>
        <v>3337566.6666666665</v>
      </c>
    </row>
    <row r="29532" spans="1:6" x14ac:dyDescent="0.3">
      <c r="A29532" t="s">
        <v>29784</v>
      </c>
      <c r="B29532">
        <v>903390</v>
      </c>
      <c r="C29532">
        <v>0</v>
      </c>
      <c r="D29532">
        <v>0</v>
      </c>
      <c r="E29532">
        <v>286000</v>
      </c>
      <c r="F29532" s="4">
        <f t="shared" si="461"/>
        <v>95333.333333333328</v>
      </c>
    </row>
    <row r="29533" spans="1:6" x14ac:dyDescent="0.3">
      <c r="A29533" t="s">
        <v>29785</v>
      </c>
      <c r="B29533">
        <v>2138900</v>
      </c>
      <c r="C29533">
        <v>0</v>
      </c>
      <c r="D29533">
        <v>2062760</v>
      </c>
      <c r="E29533">
        <v>0</v>
      </c>
      <c r="F29533" s="4">
        <f t="shared" si="461"/>
        <v>687586.66666666663</v>
      </c>
    </row>
    <row r="29534" spans="1:6" x14ac:dyDescent="0.3">
      <c r="A29534" t="s">
        <v>29786</v>
      </c>
      <c r="B29534">
        <v>0</v>
      </c>
      <c r="C29534">
        <v>0</v>
      </c>
      <c r="D29534">
        <v>1730640</v>
      </c>
      <c r="E29534">
        <v>820000</v>
      </c>
      <c r="F29534" s="4">
        <f t="shared" si="461"/>
        <v>850213.33333333337</v>
      </c>
    </row>
    <row r="29535" spans="1:6" x14ac:dyDescent="0.3">
      <c r="A29535" t="s">
        <v>29787</v>
      </c>
      <c r="B29535">
        <v>906400</v>
      </c>
      <c r="C29535">
        <v>1591220</v>
      </c>
      <c r="D29535">
        <v>0</v>
      </c>
      <c r="E29535">
        <v>0</v>
      </c>
      <c r="F29535" s="4">
        <f t="shared" si="461"/>
        <v>530406.66666666663</v>
      </c>
    </row>
    <row r="29536" spans="1:6" x14ac:dyDescent="0.3">
      <c r="A29536" t="s">
        <v>29788</v>
      </c>
      <c r="B29536">
        <v>0</v>
      </c>
      <c r="C29536">
        <v>0</v>
      </c>
      <c r="D29536">
        <v>1186780</v>
      </c>
      <c r="E29536">
        <v>820000</v>
      </c>
      <c r="F29536" s="4">
        <f t="shared" si="461"/>
        <v>668926.66666666663</v>
      </c>
    </row>
    <row r="29537" spans="1:6" x14ac:dyDescent="0.3">
      <c r="A29537" t="s">
        <v>29789</v>
      </c>
      <c r="B29537">
        <v>0</v>
      </c>
      <c r="C29537">
        <v>0</v>
      </c>
      <c r="D29537">
        <v>605150</v>
      </c>
      <c r="E29537">
        <v>0</v>
      </c>
      <c r="F29537" s="4">
        <f t="shared" si="461"/>
        <v>201716.66666666666</v>
      </c>
    </row>
    <row r="29538" spans="1:6" x14ac:dyDescent="0.3">
      <c r="A29538" t="s">
        <v>29790</v>
      </c>
      <c r="B29538">
        <v>650000</v>
      </c>
      <c r="C29538">
        <v>0</v>
      </c>
      <c r="D29538">
        <v>0</v>
      </c>
      <c r="E29538">
        <v>1337050</v>
      </c>
      <c r="F29538" s="4">
        <f t="shared" si="461"/>
        <v>445683.33333333331</v>
      </c>
    </row>
    <row r="29539" spans="1:6" x14ac:dyDescent="0.3">
      <c r="A29539" t="s">
        <v>29791</v>
      </c>
      <c r="B29539">
        <v>0</v>
      </c>
      <c r="C29539">
        <v>1852330</v>
      </c>
      <c r="D29539">
        <v>0</v>
      </c>
      <c r="E29539">
        <v>0</v>
      </c>
      <c r="F29539" s="4">
        <f t="shared" si="461"/>
        <v>617443.33333333337</v>
      </c>
    </row>
    <row r="29540" spans="1:6" x14ac:dyDescent="0.3">
      <c r="A29540" t="s">
        <v>29792</v>
      </c>
      <c r="B29540">
        <v>0</v>
      </c>
      <c r="C29540">
        <v>0</v>
      </c>
      <c r="D29540">
        <v>565920</v>
      </c>
      <c r="E29540">
        <v>0</v>
      </c>
      <c r="F29540" s="4">
        <f t="shared" si="461"/>
        <v>188640</v>
      </c>
    </row>
    <row r="29541" spans="1:6" x14ac:dyDescent="0.3">
      <c r="A29541" t="s">
        <v>29793</v>
      </c>
      <c r="B29541">
        <v>0</v>
      </c>
      <c r="C29541">
        <v>0</v>
      </c>
      <c r="D29541">
        <v>1735000</v>
      </c>
      <c r="E29541">
        <v>500500</v>
      </c>
      <c r="F29541" s="4">
        <f t="shared" si="461"/>
        <v>745166.66666666663</v>
      </c>
    </row>
    <row r="29542" spans="1:6" x14ac:dyDescent="0.3">
      <c r="A29542" t="s">
        <v>29794</v>
      </c>
      <c r="B29542">
        <v>0</v>
      </c>
      <c r="C29542">
        <v>740000</v>
      </c>
      <c r="D29542">
        <v>0</v>
      </c>
      <c r="E29542">
        <v>770000</v>
      </c>
      <c r="F29542" s="4">
        <f t="shared" si="461"/>
        <v>503333.33333333331</v>
      </c>
    </row>
    <row r="29543" spans="1:6" x14ac:dyDescent="0.3">
      <c r="A29543" t="s">
        <v>29795</v>
      </c>
      <c r="B29543">
        <v>676000</v>
      </c>
      <c r="C29543">
        <v>0</v>
      </c>
      <c r="D29543">
        <v>0</v>
      </c>
      <c r="E29543">
        <v>3079140</v>
      </c>
      <c r="F29543" s="4">
        <f t="shared" si="461"/>
        <v>1026380</v>
      </c>
    </row>
    <row r="29544" spans="1:6" x14ac:dyDescent="0.3">
      <c r="A29544" t="s">
        <v>29796</v>
      </c>
      <c r="B29544">
        <v>0</v>
      </c>
      <c r="C29544">
        <v>1469190</v>
      </c>
      <c r="D29544">
        <v>0</v>
      </c>
      <c r="E29544">
        <v>819700</v>
      </c>
      <c r="F29544" s="4">
        <f t="shared" si="461"/>
        <v>762963.33333333337</v>
      </c>
    </row>
    <row r="29545" spans="1:6" x14ac:dyDescent="0.3">
      <c r="A29545" t="s">
        <v>29797</v>
      </c>
      <c r="B29545">
        <v>0</v>
      </c>
      <c r="C29545">
        <v>0</v>
      </c>
      <c r="D29545">
        <v>804000</v>
      </c>
      <c r="E29545">
        <v>941760</v>
      </c>
      <c r="F29545" s="4">
        <f t="shared" si="461"/>
        <v>581920</v>
      </c>
    </row>
    <row r="29546" spans="1:6" x14ac:dyDescent="0.3">
      <c r="A29546" t="s">
        <v>29798</v>
      </c>
      <c r="B29546">
        <v>0</v>
      </c>
      <c r="C29546">
        <v>0</v>
      </c>
      <c r="D29546">
        <v>908000</v>
      </c>
      <c r="E29546">
        <v>658840</v>
      </c>
      <c r="F29546" s="4">
        <f t="shared" si="461"/>
        <v>522280</v>
      </c>
    </row>
    <row r="29547" spans="1:6" x14ac:dyDescent="0.3">
      <c r="A29547" t="s">
        <v>29799</v>
      </c>
      <c r="B29547">
        <v>0</v>
      </c>
      <c r="C29547">
        <v>0</v>
      </c>
      <c r="D29547">
        <v>1516160</v>
      </c>
      <c r="E29547">
        <v>0</v>
      </c>
      <c r="F29547" s="4">
        <f t="shared" si="461"/>
        <v>505386.66666666669</v>
      </c>
    </row>
    <row r="29548" spans="1:6" x14ac:dyDescent="0.3">
      <c r="A29548" t="s">
        <v>29800</v>
      </c>
      <c r="B29548">
        <v>0</v>
      </c>
      <c r="C29548">
        <v>0</v>
      </c>
      <c r="D29548">
        <v>1387680</v>
      </c>
      <c r="E29548">
        <v>0</v>
      </c>
      <c r="F29548" s="4">
        <f t="shared" si="461"/>
        <v>462560</v>
      </c>
    </row>
    <row r="29549" spans="1:6" x14ac:dyDescent="0.3">
      <c r="A29549" t="s">
        <v>29801</v>
      </c>
      <c r="B29549">
        <v>0</v>
      </c>
      <c r="C29549">
        <v>1315860</v>
      </c>
      <c r="D29549">
        <v>0</v>
      </c>
      <c r="E29549">
        <v>0</v>
      </c>
      <c r="F29549" s="4">
        <f t="shared" si="461"/>
        <v>438620</v>
      </c>
    </row>
    <row r="29550" spans="1:6" x14ac:dyDescent="0.3">
      <c r="A29550" t="s">
        <v>29802</v>
      </c>
      <c r="B29550">
        <v>0</v>
      </c>
      <c r="C29550">
        <v>0</v>
      </c>
      <c r="D29550">
        <v>707500</v>
      </c>
      <c r="E29550">
        <v>357000</v>
      </c>
      <c r="F29550" s="4">
        <f t="shared" si="461"/>
        <v>354833.33333333331</v>
      </c>
    </row>
    <row r="29551" spans="1:6" x14ac:dyDescent="0.3">
      <c r="A29551" t="s">
        <v>989</v>
      </c>
      <c r="B29551">
        <v>0</v>
      </c>
      <c r="C29551">
        <v>0</v>
      </c>
      <c r="D29551">
        <v>5495279</v>
      </c>
      <c r="E29551">
        <v>0</v>
      </c>
      <c r="F29551" s="4">
        <f t="shared" si="461"/>
        <v>1831759.6666666667</v>
      </c>
    </row>
    <row r="29552" spans="1:6" x14ac:dyDescent="0.3">
      <c r="A29552" t="s">
        <v>29803</v>
      </c>
      <c r="B29552">
        <v>0</v>
      </c>
      <c r="C29552">
        <v>0</v>
      </c>
      <c r="D29552">
        <v>936350</v>
      </c>
      <c r="E29552">
        <v>0</v>
      </c>
      <c r="F29552" s="4">
        <f t="shared" si="461"/>
        <v>312116.66666666669</v>
      </c>
    </row>
    <row r="29553" spans="1:6" x14ac:dyDescent="0.3">
      <c r="A29553" t="s">
        <v>29804</v>
      </c>
      <c r="B29553">
        <v>0</v>
      </c>
      <c r="C29553">
        <v>0</v>
      </c>
      <c r="D29553">
        <v>818640</v>
      </c>
      <c r="E29553">
        <v>820000</v>
      </c>
      <c r="F29553" s="4">
        <f t="shared" si="461"/>
        <v>546213.33333333337</v>
      </c>
    </row>
    <row r="29554" spans="1:6" x14ac:dyDescent="0.3">
      <c r="A29554" t="s">
        <v>29805</v>
      </c>
      <c r="B29554">
        <v>0</v>
      </c>
      <c r="C29554">
        <v>1079260</v>
      </c>
      <c r="D29554">
        <v>0</v>
      </c>
      <c r="E29554">
        <v>1033760</v>
      </c>
      <c r="F29554" s="4">
        <f t="shared" si="461"/>
        <v>704340</v>
      </c>
    </row>
    <row r="29555" spans="1:6" x14ac:dyDescent="0.3">
      <c r="A29555" t="s">
        <v>29806</v>
      </c>
      <c r="B29555">
        <v>0</v>
      </c>
      <c r="C29555">
        <v>3308190</v>
      </c>
      <c r="D29555">
        <v>0</v>
      </c>
      <c r="E29555">
        <v>382200</v>
      </c>
      <c r="F29555" s="4">
        <f t="shared" si="461"/>
        <v>1230130</v>
      </c>
    </row>
    <row r="29556" spans="1:6" x14ac:dyDescent="0.3">
      <c r="A29556" t="s">
        <v>29807</v>
      </c>
      <c r="B29556">
        <v>0</v>
      </c>
      <c r="C29556">
        <v>0</v>
      </c>
      <c r="D29556">
        <v>860079</v>
      </c>
      <c r="E29556">
        <v>967920</v>
      </c>
      <c r="F29556" s="4">
        <f t="shared" si="461"/>
        <v>609333</v>
      </c>
    </row>
    <row r="29557" spans="1:6" x14ac:dyDescent="0.3">
      <c r="A29557" t="s">
        <v>29808</v>
      </c>
      <c r="B29557">
        <v>411950</v>
      </c>
      <c r="C29557">
        <v>0</v>
      </c>
      <c r="D29557">
        <v>0</v>
      </c>
      <c r="E29557">
        <v>0</v>
      </c>
      <c r="F29557" s="4">
        <f t="shared" si="461"/>
        <v>0</v>
      </c>
    </row>
    <row r="29558" spans="1:6" x14ac:dyDescent="0.3">
      <c r="A29558" t="s">
        <v>29809</v>
      </c>
      <c r="B29558">
        <v>0</v>
      </c>
      <c r="C29558">
        <v>1732440</v>
      </c>
      <c r="D29558">
        <v>0</v>
      </c>
      <c r="E29558">
        <v>1646280</v>
      </c>
      <c r="F29558" s="4">
        <f t="shared" si="461"/>
        <v>1126240</v>
      </c>
    </row>
    <row r="29559" spans="1:6" x14ac:dyDescent="0.3">
      <c r="A29559" t="s">
        <v>29810</v>
      </c>
      <c r="B29559">
        <v>370000</v>
      </c>
      <c r="C29559">
        <v>0</v>
      </c>
      <c r="D29559">
        <v>0</v>
      </c>
      <c r="E29559">
        <v>1467040</v>
      </c>
      <c r="F29559" s="4">
        <f t="shared" si="461"/>
        <v>489013.33333333331</v>
      </c>
    </row>
    <row r="29560" spans="1:6" x14ac:dyDescent="0.3">
      <c r="A29560" t="s">
        <v>29811</v>
      </c>
      <c r="B29560">
        <v>1089160</v>
      </c>
      <c r="C29560">
        <v>0</v>
      </c>
      <c r="D29560">
        <v>0</v>
      </c>
      <c r="E29560">
        <v>0</v>
      </c>
      <c r="F29560" s="4">
        <f t="shared" si="461"/>
        <v>0</v>
      </c>
    </row>
    <row r="29561" spans="1:6" x14ac:dyDescent="0.3">
      <c r="A29561" t="s">
        <v>29812</v>
      </c>
      <c r="B29561">
        <v>0</v>
      </c>
      <c r="C29561">
        <v>2115180</v>
      </c>
      <c r="D29561">
        <v>0</v>
      </c>
      <c r="E29561">
        <v>0</v>
      </c>
      <c r="F29561" s="4">
        <f t="shared" si="461"/>
        <v>705060</v>
      </c>
    </row>
    <row r="29562" spans="1:6" x14ac:dyDescent="0.3">
      <c r="A29562" t="s">
        <v>29813</v>
      </c>
      <c r="B29562">
        <v>0</v>
      </c>
      <c r="C29562">
        <v>0</v>
      </c>
      <c r="D29562">
        <v>409500</v>
      </c>
      <c r="E29562">
        <v>234600</v>
      </c>
      <c r="F29562" s="4">
        <f t="shared" si="461"/>
        <v>214700</v>
      </c>
    </row>
    <row r="29563" spans="1:6" x14ac:dyDescent="0.3">
      <c r="A29563" t="s">
        <v>29814</v>
      </c>
      <c r="B29563">
        <v>0</v>
      </c>
      <c r="C29563">
        <v>0</v>
      </c>
      <c r="D29563">
        <v>528300</v>
      </c>
      <c r="E29563">
        <v>529200</v>
      </c>
      <c r="F29563" s="4">
        <f t="shared" si="461"/>
        <v>352500</v>
      </c>
    </row>
    <row r="29564" spans="1:6" x14ac:dyDescent="0.3">
      <c r="A29564" t="s">
        <v>29815</v>
      </c>
      <c r="B29564">
        <v>0</v>
      </c>
      <c r="C29564">
        <v>0</v>
      </c>
      <c r="D29564">
        <v>1171360</v>
      </c>
      <c r="E29564">
        <v>1254560</v>
      </c>
      <c r="F29564" s="4">
        <f t="shared" si="461"/>
        <v>808640</v>
      </c>
    </row>
    <row r="29565" spans="1:6" x14ac:dyDescent="0.3">
      <c r="A29565" t="s">
        <v>29816</v>
      </c>
      <c r="B29565">
        <v>0</v>
      </c>
      <c r="C29565">
        <v>772000</v>
      </c>
      <c r="D29565">
        <v>0</v>
      </c>
      <c r="E29565">
        <v>0</v>
      </c>
      <c r="F29565" s="4">
        <f t="shared" si="461"/>
        <v>257333.33333333334</v>
      </c>
    </row>
    <row r="29566" spans="1:6" x14ac:dyDescent="0.3">
      <c r="A29566" t="s">
        <v>29817</v>
      </c>
      <c r="B29566">
        <v>0</v>
      </c>
      <c r="C29566">
        <v>0</v>
      </c>
      <c r="D29566">
        <v>3692210</v>
      </c>
      <c r="E29566">
        <v>1457520</v>
      </c>
      <c r="F29566" s="4">
        <f t="shared" si="461"/>
        <v>1716576.6666666667</v>
      </c>
    </row>
    <row r="29567" spans="1:6" x14ac:dyDescent="0.3">
      <c r="A29567" t="s">
        <v>29818</v>
      </c>
      <c r="B29567">
        <v>0</v>
      </c>
      <c r="C29567">
        <v>0</v>
      </c>
      <c r="D29567">
        <v>491400</v>
      </c>
      <c r="E29567">
        <v>567840</v>
      </c>
      <c r="F29567" s="4">
        <f t="shared" si="461"/>
        <v>353080</v>
      </c>
    </row>
    <row r="29568" spans="1:6" x14ac:dyDescent="0.3">
      <c r="A29568" t="s">
        <v>29819</v>
      </c>
      <c r="B29568">
        <v>0</v>
      </c>
      <c r="C29568">
        <v>0</v>
      </c>
      <c r="D29568">
        <v>1012650</v>
      </c>
      <c r="E29568">
        <v>0</v>
      </c>
      <c r="F29568" s="4">
        <f t="shared" si="461"/>
        <v>337550</v>
      </c>
    </row>
    <row r="29569" spans="1:6" x14ac:dyDescent="0.3">
      <c r="A29569" t="s">
        <v>29820</v>
      </c>
      <c r="B29569">
        <v>1962580</v>
      </c>
      <c r="C29569">
        <v>0</v>
      </c>
      <c r="D29569">
        <v>0</v>
      </c>
      <c r="E29569">
        <v>1051240</v>
      </c>
      <c r="F29569" s="4">
        <f t="shared" si="461"/>
        <v>350413.33333333331</v>
      </c>
    </row>
    <row r="29570" spans="1:6" x14ac:dyDescent="0.3">
      <c r="A29570" t="s">
        <v>29821</v>
      </c>
      <c r="B29570">
        <v>0</v>
      </c>
      <c r="C29570">
        <v>1750320</v>
      </c>
      <c r="D29570">
        <v>0</v>
      </c>
      <c r="E29570">
        <v>2654560</v>
      </c>
      <c r="F29570" s="4">
        <f t="shared" si="461"/>
        <v>1468293.3333333333</v>
      </c>
    </row>
    <row r="29571" spans="1:6" x14ac:dyDescent="0.3">
      <c r="A29571" t="s">
        <v>29822</v>
      </c>
      <c r="B29571">
        <v>994400</v>
      </c>
      <c r="C29571">
        <v>0</v>
      </c>
      <c r="D29571">
        <v>0</v>
      </c>
      <c r="E29571">
        <v>1418000</v>
      </c>
      <c r="F29571" s="4">
        <f t="shared" ref="F29571:F29634" si="462">SUM(C29571:E29571)/3</f>
        <v>472666.66666666669</v>
      </c>
    </row>
    <row r="29572" spans="1:6" x14ac:dyDescent="0.3">
      <c r="A29572" t="s">
        <v>29823</v>
      </c>
      <c r="B29572">
        <v>0</v>
      </c>
      <c r="C29572">
        <v>0</v>
      </c>
      <c r="D29572">
        <v>293180</v>
      </c>
      <c r="E29572">
        <v>386000</v>
      </c>
      <c r="F29572" s="4">
        <f t="shared" si="462"/>
        <v>226393.33333333334</v>
      </c>
    </row>
    <row r="29573" spans="1:6" x14ac:dyDescent="0.3">
      <c r="A29573" t="s">
        <v>29824</v>
      </c>
      <c r="B29573">
        <v>0</v>
      </c>
      <c r="C29573">
        <v>0</v>
      </c>
      <c r="D29573">
        <v>704340</v>
      </c>
      <c r="E29573">
        <v>1186460</v>
      </c>
      <c r="F29573" s="4">
        <f t="shared" si="462"/>
        <v>630266.66666666663</v>
      </c>
    </row>
    <row r="29574" spans="1:6" x14ac:dyDescent="0.3">
      <c r="A29574" t="s">
        <v>29825</v>
      </c>
      <c r="B29574">
        <v>0</v>
      </c>
      <c r="C29574">
        <v>0</v>
      </c>
      <c r="D29574">
        <v>804000</v>
      </c>
      <c r="E29574">
        <v>0</v>
      </c>
      <c r="F29574" s="4">
        <f t="shared" si="462"/>
        <v>268000</v>
      </c>
    </row>
    <row r="29575" spans="1:6" x14ac:dyDescent="0.3">
      <c r="A29575" t="s">
        <v>29826</v>
      </c>
      <c r="B29575">
        <v>0</v>
      </c>
      <c r="C29575">
        <v>0</v>
      </c>
      <c r="D29575">
        <v>1189000</v>
      </c>
      <c r="E29575">
        <v>0</v>
      </c>
      <c r="F29575" s="4">
        <f t="shared" si="462"/>
        <v>396333.33333333331</v>
      </c>
    </row>
    <row r="29576" spans="1:6" x14ac:dyDescent="0.3">
      <c r="A29576" t="s">
        <v>29827</v>
      </c>
      <c r="B29576">
        <v>0</v>
      </c>
      <c r="C29576">
        <v>2688400</v>
      </c>
      <c r="D29576">
        <v>0</v>
      </c>
      <c r="E29576">
        <v>620500</v>
      </c>
      <c r="F29576" s="4">
        <f t="shared" si="462"/>
        <v>1102966.6666666667</v>
      </c>
    </row>
    <row r="29577" spans="1:6" x14ac:dyDescent="0.3">
      <c r="A29577" t="s">
        <v>29828</v>
      </c>
      <c r="B29577">
        <v>552640</v>
      </c>
      <c r="C29577">
        <v>0</v>
      </c>
      <c r="D29577">
        <v>0</v>
      </c>
      <c r="E29577">
        <v>0</v>
      </c>
      <c r="F29577" s="4">
        <f t="shared" si="462"/>
        <v>0</v>
      </c>
    </row>
    <row r="29578" spans="1:6" x14ac:dyDescent="0.3">
      <c r="A29578" t="s">
        <v>29829</v>
      </c>
      <c r="B29578">
        <v>416780</v>
      </c>
      <c r="C29578">
        <v>0</v>
      </c>
      <c r="D29578">
        <v>0</v>
      </c>
      <c r="E29578">
        <v>0</v>
      </c>
      <c r="F29578" s="4">
        <f t="shared" si="462"/>
        <v>0</v>
      </c>
    </row>
    <row r="29579" spans="1:6" x14ac:dyDescent="0.3">
      <c r="A29579" t="s">
        <v>29830</v>
      </c>
      <c r="B29579">
        <v>0</v>
      </c>
      <c r="C29579">
        <v>0</v>
      </c>
      <c r="D29579">
        <v>370000</v>
      </c>
      <c r="E29579">
        <v>0</v>
      </c>
      <c r="F29579" s="4">
        <f t="shared" si="462"/>
        <v>123333.33333333333</v>
      </c>
    </row>
    <row r="29580" spans="1:6" x14ac:dyDescent="0.3">
      <c r="A29580" t="s">
        <v>29831</v>
      </c>
      <c r="B29580">
        <v>411950</v>
      </c>
      <c r="C29580">
        <v>0</v>
      </c>
      <c r="D29580">
        <v>0</v>
      </c>
      <c r="E29580">
        <v>0</v>
      </c>
      <c r="F29580" s="4">
        <f t="shared" si="462"/>
        <v>0</v>
      </c>
    </row>
    <row r="29581" spans="1:6" x14ac:dyDescent="0.3">
      <c r="A29581" t="s">
        <v>29832</v>
      </c>
      <c r="B29581">
        <v>0</v>
      </c>
      <c r="C29581">
        <v>0</v>
      </c>
      <c r="D29581">
        <v>955500</v>
      </c>
      <c r="E29581">
        <v>1288560</v>
      </c>
      <c r="F29581" s="4">
        <f t="shared" si="462"/>
        <v>748020</v>
      </c>
    </row>
    <row r="29582" spans="1:6" x14ac:dyDescent="0.3">
      <c r="A29582" t="s">
        <v>29833</v>
      </c>
      <c r="B29582">
        <v>0</v>
      </c>
      <c r="C29582">
        <v>149400</v>
      </c>
      <c r="D29582">
        <v>0</v>
      </c>
      <c r="E29582">
        <v>0</v>
      </c>
      <c r="F29582" s="4">
        <f t="shared" si="462"/>
        <v>49800</v>
      </c>
    </row>
    <row r="29583" spans="1:6" x14ac:dyDescent="0.3">
      <c r="A29583" t="s">
        <v>29834</v>
      </c>
      <c r="B29583">
        <v>0</v>
      </c>
      <c r="C29583">
        <v>309400</v>
      </c>
      <c r="D29583">
        <v>0</v>
      </c>
      <c r="E29583">
        <v>2169100</v>
      </c>
      <c r="F29583" s="4">
        <f t="shared" si="462"/>
        <v>826166.66666666663</v>
      </c>
    </row>
    <row r="29584" spans="1:6" x14ac:dyDescent="0.3">
      <c r="A29584" t="s">
        <v>29835</v>
      </c>
      <c r="B29584">
        <v>372190</v>
      </c>
      <c r="C29584">
        <v>0</v>
      </c>
      <c r="D29584">
        <v>0</v>
      </c>
      <c r="E29584">
        <v>257530</v>
      </c>
      <c r="F29584" s="4">
        <f t="shared" si="462"/>
        <v>85843.333333333328</v>
      </c>
    </row>
    <row r="29585" spans="1:6" x14ac:dyDescent="0.3">
      <c r="A29585" t="s">
        <v>29836</v>
      </c>
      <c r="B29585">
        <v>0</v>
      </c>
      <c r="C29585">
        <v>799890</v>
      </c>
      <c r="D29585">
        <v>0</v>
      </c>
      <c r="E29585">
        <v>0</v>
      </c>
      <c r="F29585" s="4">
        <f t="shared" si="462"/>
        <v>266630</v>
      </c>
    </row>
    <row r="29586" spans="1:6" x14ac:dyDescent="0.3">
      <c r="A29586" t="s">
        <v>29837</v>
      </c>
      <c r="B29586">
        <v>198900</v>
      </c>
      <c r="C29586">
        <v>0</v>
      </c>
      <c r="D29586">
        <v>0</v>
      </c>
      <c r="E29586">
        <v>0</v>
      </c>
      <c r="F29586" s="4">
        <f t="shared" si="462"/>
        <v>0</v>
      </c>
    </row>
    <row r="29587" spans="1:6" x14ac:dyDescent="0.3">
      <c r="A29587" t="s">
        <v>29838</v>
      </c>
      <c r="B29587">
        <v>544500</v>
      </c>
      <c r="C29587">
        <v>0</v>
      </c>
      <c r="D29587">
        <v>0</v>
      </c>
      <c r="E29587">
        <v>0</v>
      </c>
      <c r="F29587" s="4">
        <f t="shared" si="462"/>
        <v>0</v>
      </c>
    </row>
    <row r="29588" spans="1:6" x14ac:dyDescent="0.3">
      <c r="A29588" t="s">
        <v>29839</v>
      </c>
      <c r="B29588">
        <v>1433250</v>
      </c>
      <c r="C29588">
        <v>0</v>
      </c>
      <c r="D29588">
        <v>573300</v>
      </c>
      <c r="E29588">
        <v>0</v>
      </c>
      <c r="F29588" s="4">
        <f t="shared" si="462"/>
        <v>191100</v>
      </c>
    </row>
    <row r="29589" spans="1:6" x14ac:dyDescent="0.3">
      <c r="A29589" t="s">
        <v>29840</v>
      </c>
      <c r="B29589">
        <v>0</v>
      </c>
      <c r="C29589">
        <v>1230320</v>
      </c>
      <c r="D29589">
        <v>0</v>
      </c>
      <c r="E29589">
        <v>804000</v>
      </c>
      <c r="F29589" s="4">
        <f t="shared" si="462"/>
        <v>678106.66666666663</v>
      </c>
    </row>
    <row r="29590" spans="1:6" x14ac:dyDescent="0.3">
      <c r="A29590" t="s">
        <v>29841</v>
      </c>
      <c r="B29590">
        <v>0</v>
      </c>
      <c r="C29590">
        <v>0</v>
      </c>
      <c r="D29590">
        <v>378560</v>
      </c>
      <c r="E29590">
        <v>0</v>
      </c>
      <c r="F29590" s="4">
        <f t="shared" si="462"/>
        <v>126186.66666666667</v>
      </c>
    </row>
    <row r="29591" spans="1:6" x14ac:dyDescent="0.3">
      <c r="A29591" t="s">
        <v>29842</v>
      </c>
      <c r="B29591">
        <v>1098160</v>
      </c>
      <c r="C29591">
        <v>0</v>
      </c>
      <c r="D29591">
        <v>0</v>
      </c>
      <c r="E29591">
        <v>1445060</v>
      </c>
      <c r="F29591" s="4">
        <f t="shared" si="462"/>
        <v>481686.66666666669</v>
      </c>
    </row>
    <row r="29592" spans="1:6" x14ac:dyDescent="0.3">
      <c r="A29592" t="s">
        <v>29843</v>
      </c>
      <c r="B29592">
        <v>845800</v>
      </c>
      <c r="C29592">
        <v>0</v>
      </c>
      <c r="D29592">
        <v>0</v>
      </c>
      <c r="E29592">
        <v>848360</v>
      </c>
      <c r="F29592" s="4">
        <f t="shared" si="462"/>
        <v>282786.66666666669</v>
      </c>
    </row>
    <row r="29593" spans="1:6" x14ac:dyDescent="0.3">
      <c r="A29593" t="s">
        <v>29844</v>
      </c>
      <c r="B29593">
        <v>0</v>
      </c>
      <c r="C29593">
        <v>1190960</v>
      </c>
      <c r="D29593">
        <v>0</v>
      </c>
      <c r="E29593">
        <v>0</v>
      </c>
      <c r="F29593" s="4">
        <f t="shared" si="462"/>
        <v>396986.66666666669</v>
      </c>
    </row>
    <row r="29594" spans="1:6" x14ac:dyDescent="0.3">
      <c r="A29594" t="s">
        <v>29845</v>
      </c>
      <c r="B29594">
        <v>0</v>
      </c>
      <c r="C29594">
        <v>997380</v>
      </c>
      <c r="D29594">
        <v>0</v>
      </c>
      <c r="E29594">
        <v>0</v>
      </c>
      <c r="F29594" s="4">
        <f t="shared" si="462"/>
        <v>332460</v>
      </c>
    </row>
    <row r="29595" spans="1:6" x14ac:dyDescent="0.3">
      <c r="A29595" t="s">
        <v>29846</v>
      </c>
      <c r="B29595">
        <v>0</v>
      </c>
      <c r="C29595">
        <v>448000</v>
      </c>
      <c r="D29595">
        <v>0</v>
      </c>
      <c r="E29595">
        <v>1129280</v>
      </c>
      <c r="F29595" s="4">
        <f t="shared" si="462"/>
        <v>525760</v>
      </c>
    </row>
    <row r="29596" spans="1:6" x14ac:dyDescent="0.3">
      <c r="A29596" t="s">
        <v>29847</v>
      </c>
      <c r="B29596">
        <v>0</v>
      </c>
      <c r="C29596">
        <v>0</v>
      </c>
      <c r="D29596">
        <v>740000</v>
      </c>
      <c r="E29596">
        <v>0</v>
      </c>
      <c r="F29596" s="4">
        <f t="shared" si="462"/>
        <v>246666.66666666666</v>
      </c>
    </row>
    <row r="29597" spans="1:6" x14ac:dyDescent="0.3">
      <c r="A29597" t="s">
        <v>29848</v>
      </c>
      <c r="B29597">
        <v>0</v>
      </c>
      <c r="C29597">
        <v>0</v>
      </c>
      <c r="D29597">
        <v>946400</v>
      </c>
      <c r="E29597">
        <v>2381440</v>
      </c>
      <c r="F29597" s="4">
        <f t="shared" si="462"/>
        <v>1109280</v>
      </c>
    </row>
    <row r="29598" spans="1:6" x14ac:dyDescent="0.3">
      <c r="A29598" t="s">
        <v>29849</v>
      </c>
      <c r="B29598">
        <v>0</v>
      </c>
      <c r="C29598">
        <v>273000</v>
      </c>
      <c r="D29598">
        <v>0</v>
      </c>
      <c r="E29598">
        <v>305760</v>
      </c>
      <c r="F29598" s="4">
        <f t="shared" si="462"/>
        <v>192920</v>
      </c>
    </row>
    <row r="29599" spans="1:6" x14ac:dyDescent="0.3">
      <c r="A29599" t="s">
        <v>29850</v>
      </c>
      <c r="B29599">
        <v>804440</v>
      </c>
      <c r="C29599">
        <v>0</v>
      </c>
      <c r="D29599">
        <v>0</v>
      </c>
      <c r="E29599">
        <v>1293840</v>
      </c>
      <c r="F29599" s="4">
        <f t="shared" si="462"/>
        <v>431280</v>
      </c>
    </row>
    <row r="29600" spans="1:6" x14ac:dyDescent="0.3">
      <c r="A29600" t="s">
        <v>29851</v>
      </c>
      <c r="B29600">
        <v>0</v>
      </c>
      <c r="C29600">
        <v>0</v>
      </c>
      <c r="D29600">
        <v>510440</v>
      </c>
      <c r="E29600">
        <v>596700</v>
      </c>
      <c r="F29600" s="4">
        <f t="shared" si="462"/>
        <v>369046.66666666669</v>
      </c>
    </row>
    <row r="29601" spans="1:6" x14ac:dyDescent="0.3">
      <c r="A29601" t="s">
        <v>29852</v>
      </c>
      <c r="B29601">
        <v>0</v>
      </c>
      <c r="C29601">
        <v>0</v>
      </c>
      <c r="D29601">
        <v>895440</v>
      </c>
      <c r="E29601">
        <v>0</v>
      </c>
      <c r="F29601" s="4">
        <f t="shared" si="462"/>
        <v>298480</v>
      </c>
    </row>
    <row r="29602" spans="1:6" x14ac:dyDescent="0.3">
      <c r="A29602" t="s">
        <v>29853</v>
      </c>
      <c r="B29602">
        <v>0</v>
      </c>
      <c r="C29602">
        <v>3708250</v>
      </c>
      <c r="D29602">
        <v>200200</v>
      </c>
      <c r="E29602">
        <v>0</v>
      </c>
      <c r="F29602" s="4">
        <f t="shared" si="462"/>
        <v>1302816.6666666667</v>
      </c>
    </row>
    <row r="29603" spans="1:6" x14ac:dyDescent="0.3">
      <c r="A29603" t="s">
        <v>29854</v>
      </c>
      <c r="B29603">
        <v>0</v>
      </c>
      <c r="C29603">
        <v>1091440</v>
      </c>
      <c r="D29603">
        <v>0</v>
      </c>
      <c r="E29603">
        <v>0</v>
      </c>
      <c r="F29603" s="4">
        <f t="shared" si="462"/>
        <v>363813.33333333331</v>
      </c>
    </row>
    <row r="29604" spans="1:6" x14ac:dyDescent="0.3">
      <c r="A29604" t="s">
        <v>29855</v>
      </c>
      <c r="B29604">
        <v>287560</v>
      </c>
      <c r="C29604">
        <v>1244650</v>
      </c>
      <c r="D29604">
        <v>0</v>
      </c>
      <c r="E29604">
        <v>0</v>
      </c>
      <c r="F29604" s="4">
        <f t="shared" si="462"/>
        <v>414883.33333333331</v>
      </c>
    </row>
    <row r="29605" spans="1:6" x14ac:dyDescent="0.3">
      <c r="A29605" t="s">
        <v>29856</v>
      </c>
      <c r="B29605">
        <v>1071150</v>
      </c>
      <c r="C29605">
        <v>0</v>
      </c>
      <c r="D29605">
        <v>577000</v>
      </c>
      <c r="E29605">
        <v>0</v>
      </c>
      <c r="F29605" s="4">
        <f t="shared" si="462"/>
        <v>192333.33333333334</v>
      </c>
    </row>
    <row r="29606" spans="1:6" x14ac:dyDescent="0.3">
      <c r="A29606" t="s">
        <v>29857</v>
      </c>
      <c r="B29606">
        <v>834620</v>
      </c>
      <c r="C29606">
        <v>814450</v>
      </c>
      <c r="D29606">
        <v>0</v>
      </c>
      <c r="E29606">
        <v>386000</v>
      </c>
      <c r="F29606" s="4">
        <f t="shared" si="462"/>
        <v>400150</v>
      </c>
    </row>
    <row r="29607" spans="1:6" x14ac:dyDescent="0.3">
      <c r="A29607" t="s">
        <v>29858</v>
      </c>
      <c r="B29607">
        <v>264000</v>
      </c>
      <c r="C29607">
        <v>0</v>
      </c>
      <c r="D29607">
        <v>0</v>
      </c>
      <c r="E29607">
        <v>0</v>
      </c>
      <c r="F29607" s="4">
        <f t="shared" si="462"/>
        <v>0</v>
      </c>
    </row>
    <row r="29608" spans="1:6" x14ac:dyDescent="0.3">
      <c r="A29608" t="s">
        <v>29859</v>
      </c>
      <c r="B29608">
        <v>0</v>
      </c>
      <c r="C29608">
        <v>0</v>
      </c>
      <c r="D29608">
        <v>1426900</v>
      </c>
      <c r="E29608">
        <v>0</v>
      </c>
      <c r="F29608" s="4">
        <f t="shared" si="462"/>
        <v>475633.33333333331</v>
      </c>
    </row>
    <row r="29609" spans="1:6" x14ac:dyDescent="0.3">
      <c r="A29609" t="s">
        <v>29860</v>
      </c>
      <c r="B29609">
        <v>0</v>
      </c>
      <c r="C29609">
        <v>2599980</v>
      </c>
      <c r="D29609">
        <v>2065480</v>
      </c>
      <c r="E29609">
        <v>0</v>
      </c>
      <c r="F29609" s="4">
        <f t="shared" si="462"/>
        <v>1555153.3333333333</v>
      </c>
    </row>
    <row r="29610" spans="1:6" x14ac:dyDescent="0.3">
      <c r="A29610" t="s">
        <v>29861</v>
      </c>
      <c r="B29610">
        <v>0</v>
      </c>
      <c r="C29610">
        <v>970740</v>
      </c>
      <c r="D29610">
        <v>0</v>
      </c>
      <c r="E29610">
        <v>0</v>
      </c>
      <c r="F29610" s="4">
        <f t="shared" si="462"/>
        <v>323580</v>
      </c>
    </row>
    <row r="29611" spans="1:6" x14ac:dyDescent="0.3">
      <c r="A29611" t="s">
        <v>29862</v>
      </c>
      <c r="B29611">
        <v>0</v>
      </c>
      <c r="C29611">
        <v>1497950</v>
      </c>
      <c r="D29611">
        <v>1076980</v>
      </c>
      <c r="E29611">
        <v>1148550</v>
      </c>
      <c r="F29611" s="4">
        <f t="shared" si="462"/>
        <v>1241160</v>
      </c>
    </row>
    <row r="29612" spans="1:6" x14ac:dyDescent="0.3">
      <c r="A29612" t="s">
        <v>29863</v>
      </c>
      <c r="B29612">
        <v>0</v>
      </c>
      <c r="C29612">
        <v>0</v>
      </c>
      <c r="D29612">
        <v>1229520</v>
      </c>
      <c r="E29612">
        <v>402000</v>
      </c>
      <c r="F29612" s="4">
        <f t="shared" si="462"/>
        <v>543840</v>
      </c>
    </row>
    <row r="29613" spans="1:6" x14ac:dyDescent="0.3">
      <c r="A29613" t="s">
        <v>29864</v>
      </c>
      <c r="B29613">
        <v>0</v>
      </c>
      <c r="C29613">
        <v>0</v>
      </c>
      <c r="D29613">
        <v>234600</v>
      </c>
      <c r="E29613">
        <v>0</v>
      </c>
      <c r="F29613" s="4">
        <f t="shared" si="462"/>
        <v>78200</v>
      </c>
    </row>
    <row r="29614" spans="1:6" x14ac:dyDescent="0.3">
      <c r="A29614" t="s">
        <v>29865</v>
      </c>
      <c r="B29614">
        <v>1350000</v>
      </c>
      <c r="C29614">
        <v>0</v>
      </c>
      <c r="D29614">
        <v>0</v>
      </c>
      <c r="E29614">
        <v>1206920</v>
      </c>
      <c r="F29614" s="4">
        <f t="shared" si="462"/>
        <v>402306.66666666669</v>
      </c>
    </row>
    <row r="29615" spans="1:6" x14ac:dyDescent="0.3">
      <c r="A29615" t="s">
        <v>29866</v>
      </c>
      <c r="B29615">
        <v>0</v>
      </c>
      <c r="C29615">
        <v>1657960</v>
      </c>
      <c r="D29615">
        <v>0</v>
      </c>
      <c r="E29615">
        <v>0</v>
      </c>
      <c r="F29615" s="4">
        <f t="shared" si="462"/>
        <v>552653.33333333337</v>
      </c>
    </row>
    <row r="29616" spans="1:6" x14ac:dyDescent="0.3">
      <c r="A29616" t="s">
        <v>29867</v>
      </c>
      <c r="B29616">
        <v>1980750</v>
      </c>
      <c r="C29616">
        <v>0</v>
      </c>
      <c r="D29616">
        <v>0</v>
      </c>
      <c r="E29616">
        <v>0</v>
      </c>
      <c r="F29616" s="4">
        <f t="shared" si="462"/>
        <v>0</v>
      </c>
    </row>
    <row r="29617" spans="1:6" x14ac:dyDescent="0.3">
      <c r="A29617" t="s">
        <v>29868</v>
      </c>
      <c r="B29617">
        <v>0</v>
      </c>
      <c r="C29617">
        <v>498920</v>
      </c>
      <c r="D29617">
        <v>0</v>
      </c>
      <c r="E29617">
        <v>0</v>
      </c>
      <c r="F29617" s="4">
        <f t="shared" si="462"/>
        <v>166306.66666666666</v>
      </c>
    </row>
    <row r="29618" spans="1:6" x14ac:dyDescent="0.3">
      <c r="A29618" t="s">
        <v>29869</v>
      </c>
      <c r="B29618">
        <v>2996650</v>
      </c>
      <c r="C29618">
        <v>4857850</v>
      </c>
      <c r="D29618">
        <v>1561560</v>
      </c>
      <c r="E29618">
        <v>7817240</v>
      </c>
      <c r="F29618" s="4">
        <f t="shared" si="462"/>
        <v>4745550</v>
      </c>
    </row>
    <row r="29619" spans="1:6" x14ac:dyDescent="0.3">
      <c r="A29619" t="s">
        <v>29870</v>
      </c>
      <c r="B29619">
        <v>0</v>
      </c>
      <c r="C29619">
        <v>769400</v>
      </c>
      <c r="D29619">
        <v>0</v>
      </c>
      <c r="E29619">
        <v>0</v>
      </c>
      <c r="F29619" s="4">
        <f t="shared" si="462"/>
        <v>256466.66666666666</v>
      </c>
    </row>
    <row r="29620" spans="1:6" x14ac:dyDescent="0.3">
      <c r="A29620" t="s">
        <v>29871</v>
      </c>
      <c r="B29620">
        <v>0</v>
      </c>
      <c r="C29620">
        <v>1811240</v>
      </c>
      <c r="D29620">
        <v>0</v>
      </c>
      <c r="E29620">
        <v>360360</v>
      </c>
      <c r="F29620" s="4">
        <f t="shared" si="462"/>
        <v>723866.66666666663</v>
      </c>
    </row>
    <row r="29621" spans="1:6" x14ac:dyDescent="0.3">
      <c r="A29621" t="s">
        <v>29872</v>
      </c>
      <c r="B29621">
        <v>248000</v>
      </c>
      <c r="C29621">
        <v>0</v>
      </c>
      <c r="D29621">
        <v>0</v>
      </c>
      <c r="E29621">
        <v>494600</v>
      </c>
      <c r="F29621" s="4">
        <f t="shared" si="462"/>
        <v>164866.66666666666</v>
      </c>
    </row>
    <row r="29622" spans="1:6" x14ac:dyDescent="0.3">
      <c r="A29622" t="s">
        <v>29873</v>
      </c>
      <c r="B29622">
        <v>450000</v>
      </c>
      <c r="C29622">
        <v>529620</v>
      </c>
      <c r="D29622">
        <v>0</v>
      </c>
      <c r="E29622">
        <v>0</v>
      </c>
      <c r="F29622" s="4">
        <f t="shared" si="462"/>
        <v>176540</v>
      </c>
    </row>
    <row r="29623" spans="1:6" x14ac:dyDescent="0.3">
      <c r="A29623" t="s">
        <v>29874</v>
      </c>
      <c r="B29623">
        <v>0</v>
      </c>
      <c r="C29623">
        <v>746000</v>
      </c>
      <c r="D29623">
        <v>0</v>
      </c>
      <c r="E29623">
        <v>386000</v>
      </c>
      <c r="F29623" s="4">
        <f t="shared" si="462"/>
        <v>377333.33333333331</v>
      </c>
    </row>
    <row r="29624" spans="1:6" x14ac:dyDescent="0.3">
      <c r="A29624" t="s">
        <v>29875</v>
      </c>
      <c r="B29624">
        <v>1027390</v>
      </c>
      <c r="C29624">
        <v>0</v>
      </c>
      <c r="D29624">
        <v>0</v>
      </c>
      <c r="E29624">
        <v>553100</v>
      </c>
      <c r="F29624" s="4">
        <f t="shared" si="462"/>
        <v>184366.66666666666</v>
      </c>
    </row>
    <row r="29625" spans="1:6" x14ac:dyDescent="0.3">
      <c r="A29625" t="s">
        <v>29876</v>
      </c>
      <c r="B29625">
        <v>0</v>
      </c>
      <c r="C29625">
        <v>0</v>
      </c>
      <c r="D29625">
        <v>1344440</v>
      </c>
      <c r="E29625">
        <v>0</v>
      </c>
      <c r="F29625" s="4">
        <f t="shared" si="462"/>
        <v>448146.66666666669</v>
      </c>
    </row>
    <row r="29626" spans="1:6" x14ac:dyDescent="0.3">
      <c r="A29626" t="s">
        <v>29877</v>
      </c>
      <c r="B29626">
        <v>0</v>
      </c>
      <c r="C29626">
        <v>0</v>
      </c>
      <c r="D29626">
        <v>1040130</v>
      </c>
      <c r="E29626">
        <v>0</v>
      </c>
      <c r="F29626" s="4">
        <f t="shared" si="462"/>
        <v>346710</v>
      </c>
    </row>
    <row r="29627" spans="1:6" x14ac:dyDescent="0.3">
      <c r="A29627" t="s">
        <v>29878</v>
      </c>
      <c r="B29627">
        <v>0</v>
      </c>
      <c r="C29627">
        <v>0</v>
      </c>
      <c r="D29627">
        <v>937200</v>
      </c>
      <c r="E29627">
        <v>0</v>
      </c>
      <c r="F29627" s="4">
        <f t="shared" si="462"/>
        <v>312400</v>
      </c>
    </row>
    <row r="29628" spans="1:6" x14ac:dyDescent="0.3">
      <c r="A29628" t="s">
        <v>29879</v>
      </c>
      <c r="B29628">
        <v>0</v>
      </c>
      <c r="C29628">
        <v>0</v>
      </c>
      <c r="D29628">
        <v>951680</v>
      </c>
      <c r="E29628">
        <v>234600</v>
      </c>
      <c r="F29628" s="4">
        <f t="shared" si="462"/>
        <v>395426.66666666669</v>
      </c>
    </row>
    <row r="29629" spans="1:6" x14ac:dyDescent="0.3">
      <c r="A29629" t="s">
        <v>29880</v>
      </c>
      <c r="B29629">
        <v>0</v>
      </c>
      <c r="C29629">
        <v>667950</v>
      </c>
      <c r="D29629">
        <v>0</v>
      </c>
      <c r="E29629">
        <v>0</v>
      </c>
      <c r="F29629" s="4">
        <f t="shared" si="462"/>
        <v>222650</v>
      </c>
    </row>
    <row r="29630" spans="1:6" x14ac:dyDescent="0.3">
      <c r="A29630" t="s">
        <v>29881</v>
      </c>
      <c r="B29630">
        <v>363000</v>
      </c>
      <c r="C29630">
        <v>0</v>
      </c>
      <c r="D29630">
        <v>0</v>
      </c>
      <c r="E29630">
        <v>0</v>
      </c>
      <c r="F29630" s="4">
        <f t="shared" si="462"/>
        <v>0</v>
      </c>
    </row>
    <row r="29631" spans="1:6" x14ac:dyDescent="0.3">
      <c r="A29631" t="s">
        <v>29882</v>
      </c>
      <c r="B29631">
        <v>613830</v>
      </c>
      <c r="C29631">
        <v>0</v>
      </c>
      <c r="D29631">
        <v>812920</v>
      </c>
      <c r="E29631">
        <v>377620</v>
      </c>
      <c r="F29631" s="4">
        <f t="shared" si="462"/>
        <v>396846.66666666669</v>
      </c>
    </row>
    <row r="29632" spans="1:6" x14ac:dyDescent="0.3">
      <c r="A29632" t="s">
        <v>29883</v>
      </c>
      <c r="B29632">
        <v>0</v>
      </c>
      <c r="C29632">
        <v>0</v>
      </c>
      <c r="D29632">
        <v>1406440</v>
      </c>
      <c r="E29632">
        <v>2102500</v>
      </c>
      <c r="F29632" s="4">
        <f t="shared" si="462"/>
        <v>1169646.6666666667</v>
      </c>
    </row>
    <row r="29633" spans="1:6" x14ac:dyDescent="0.3">
      <c r="A29633" t="s">
        <v>29884</v>
      </c>
      <c r="B29633">
        <v>0</v>
      </c>
      <c r="C29633">
        <v>0</v>
      </c>
      <c r="D29633">
        <v>546000</v>
      </c>
      <c r="E29633">
        <v>0</v>
      </c>
      <c r="F29633" s="4">
        <f t="shared" si="462"/>
        <v>182000</v>
      </c>
    </row>
    <row r="29634" spans="1:6" x14ac:dyDescent="0.3">
      <c r="A29634" t="s">
        <v>29885</v>
      </c>
      <c r="B29634">
        <v>0</v>
      </c>
      <c r="C29634">
        <v>653150</v>
      </c>
      <c r="D29634">
        <v>0</v>
      </c>
      <c r="E29634">
        <v>0</v>
      </c>
      <c r="F29634" s="4">
        <f t="shared" si="462"/>
        <v>217716.66666666666</v>
      </c>
    </row>
    <row r="29635" spans="1:6" x14ac:dyDescent="0.3">
      <c r="A29635" t="s">
        <v>29886</v>
      </c>
      <c r="B29635">
        <v>994500</v>
      </c>
      <c r="C29635">
        <v>0</v>
      </c>
      <c r="D29635">
        <v>0</v>
      </c>
      <c r="E29635">
        <v>0</v>
      </c>
      <c r="F29635" s="4">
        <f t="shared" ref="F29635:F29698" si="463">SUM(C29635:E29635)/3</f>
        <v>0</v>
      </c>
    </row>
    <row r="29636" spans="1:6" x14ac:dyDescent="0.3">
      <c r="A29636" t="s">
        <v>29887</v>
      </c>
      <c r="B29636">
        <v>0</v>
      </c>
      <c r="C29636">
        <v>3471020</v>
      </c>
      <c r="D29636">
        <v>0</v>
      </c>
      <c r="E29636">
        <v>829700</v>
      </c>
      <c r="F29636" s="4">
        <f t="shared" si="463"/>
        <v>1433573.3333333333</v>
      </c>
    </row>
    <row r="29637" spans="1:6" x14ac:dyDescent="0.3">
      <c r="A29637" t="s">
        <v>29888</v>
      </c>
      <c r="B29637">
        <v>0</v>
      </c>
      <c r="C29637">
        <v>1884750</v>
      </c>
      <c r="D29637">
        <v>0</v>
      </c>
      <c r="E29637">
        <v>316680</v>
      </c>
      <c r="F29637" s="4">
        <f t="shared" si="463"/>
        <v>733810</v>
      </c>
    </row>
    <row r="29638" spans="1:6" x14ac:dyDescent="0.3">
      <c r="A29638" t="s">
        <v>29889</v>
      </c>
      <c r="B29638">
        <v>0</v>
      </c>
      <c r="C29638">
        <v>0</v>
      </c>
      <c r="D29638">
        <v>870750</v>
      </c>
      <c r="E29638">
        <v>0</v>
      </c>
      <c r="F29638" s="4">
        <f t="shared" si="463"/>
        <v>290250</v>
      </c>
    </row>
    <row r="29639" spans="1:6" x14ac:dyDescent="0.3">
      <c r="A29639" t="s">
        <v>29890</v>
      </c>
      <c r="B29639">
        <v>0</v>
      </c>
      <c r="C29639">
        <v>0</v>
      </c>
      <c r="D29639">
        <v>297500</v>
      </c>
      <c r="E29639">
        <v>0</v>
      </c>
      <c r="F29639" s="4">
        <f t="shared" si="463"/>
        <v>99166.666666666672</v>
      </c>
    </row>
    <row r="29640" spans="1:6" x14ac:dyDescent="0.3">
      <c r="A29640" t="s">
        <v>29891</v>
      </c>
      <c r="B29640">
        <v>0</v>
      </c>
      <c r="C29640">
        <v>618000</v>
      </c>
      <c r="D29640">
        <v>480000</v>
      </c>
      <c r="E29640">
        <v>2893100</v>
      </c>
      <c r="F29640" s="4">
        <f t="shared" si="463"/>
        <v>1330366.6666666667</v>
      </c>
    </row>
    <row r="29641" spans="1:6" x14ac:dyDescent="0.3">
      <c r="A29641" t="s">
        <v>29892</v>
      </c>
      <c r="B29641">
        <v>1815280</v>
      </c>
      <c r="C29641">
        <v>0</v>
      </c>
      <c r="D29641">
        <v>0</v>
      </c>
      <c r="E29641">
        <v>0</v>
      </c>
      <c r="F29641" s="4">
        <f t="shared" si="463"/>
        <v>0</v>
      </c>
    </row>
    <row r="29642" spans="1:6" x14ac:dyDescent="0.3">
      <c r="A29642" t="s">
        <v>29893</v>
      </c>
      <c r="B29642">
        <v>305000</v>
      </c>
      <c r="C29642">
        <v>0</v>
      </c>
      <c r="D29642">
        <v>0</v>
      </c>
      <c r="E29642">
        <v>0</v>
      </c>
      <c r="F29642" s="4">
        <f t="shared" si="463"/>
        <v>0</v>
      </c>
    </row>
    <row r="29643" spans="1:6" x14ac:dyDescent="0.3">
      <c r="A29643" t="s">
        <v>29894</v>
      </c>
      <c r="B29643">
        <v>0</v>
      </c>
      <c r="C29643">
        <v>0</v>
      </c>
      <c r="D29643">
        <v>709590</v>
      </c>
      <c r="E29643">
        <v>0</v>
      </c>
      <c r="F29643" s="4">
        <f t="shared" si="463"/>
        <v>236530</v>
      </c>
    </row>
    <row r="29644" spans="1:6" x14ac:dyDescent="0.3">
      <c r="A29644" t="s">
        <v>29895</v>
      </c>
      <c r="B29644">
        <v>0</v>
      </c>
      <c r="C29644">
        <v>1242150</v>
      </c>
      <c r="D29644">
        <v>0</v>
      </c>
      <c r="E29644">
        <v>0</v>
      </c>
      <c r="F29644" s="4">
        <f t="shared" si="463"/>
        <v>414050</v>
      </c>
    </row>
    <row r="29645" spans="1:6" x14ac:dyDescent="0.3">
      <c r="A29645" t="s">
        <v>29896</v>
      </c>
      <c r="B29645">
        <v>0</v>
      </c>
      <c r="C29645">
        <v>0</v>
      </c>
      <c r="D29645">
        <v>516880</v>
      </c>
      <c r="E29645">
        <v>624260</v>
      </c>
      <c r="F29645" s="4">
        <f t="shared" si="463"/>
        <v>380380</v>
      </c>
    </row>
    <row r="29646" spans="1:6" x14ac:dyDescent="0.3">
      <c r="A29646" t="s">
        <v>29897</v>
      </c>
      <c r="B29646">
        <v>0</v>
      </c>
      <c r="C29646">
        <v>2892080</v>
      </c>
      <c r="D29646">
        <v>0</v>
      </c>
      <c r="E29646">
        <v>1452360</v>
      </c>
      <c r="F29646" s="4">
        <f t="shared" si="463"/>
        <v>1448146.6666666667</v>
      </c>
    </row>
    <row r="29647" spans="1:6" x14ac:dyDescent="0.3">
      <c r="A29647" t="s">
        <v>29898</v>
      </c>
      <c r="B29647">
        <v>2716710</v>
      </c>
      <c r="C29647">
        <v>0</v>
      </c>
      <c r="D29647">
        <v>0</v>
      </c>
      <c r="E29647">
        <v>2140240</v>
      </c>
      <c r="F29647" s="4">
        <f t="shared" si="463"/>
        <v>713413.33333333337</v>
      </c>
    </row>
    <row r="29648" spans="1:6" x14ac:dyDescent="0.3">
      <c r="A29648" t="s">
        <v>29899</v>
      </c>
      <c r="B29648">
        <v>666000</v>
      </c>
      <c r="C29648">
        <v>1999120</v>
      </c>
      <c r="D29648">
        <v>0</v>
      </c>
      <c r="E29648">
        <v>852560</v>
      </c>
      <c r="F29648" s="4">
        <f t="shared" si="463"/>
        <v>950560</v>
      </c>
    </row>
    <row r="29649" spans="1:6" x14ac:dyDescent="0.3">
      <c r="A29649" t="s">
        <v>29900</v>
      </c>
      <c r="B29649">
        <v>264000</v>
      </c>
      <c r="C29649">
        <v>0</v>
      </c>
      <c r="D29649">
        <v>0</v>
      </c>
      <c r="E29649">
        <v>0</v>
      </c>
      <c r="F29649" s="4">
        <f t="shared" si="463"/>
        <v>0</v>
      </c>
    </row>
    <row r="29650" spans="1:6" x14ac:dyDescent="0.3">
      <c r="A29650" t="s">
        <v>29901</v>
      </c>
      <c r="B29650">
        <v>200480</v>
      </c>
      <c r="C29650">
        <v>0</v>
      </c>
      <c r="D29650">
        <v>0</v>
      </c>
      <c r="E29650">
        <v>1234360</v>
      </c>
      <c r="F29650" s="4">
        <f t="shared" si="463"/>
        <v>411453.33333333331</v>
      </c>
    </row>
    <row r="29651" spans="1:6" x14ac:dyDescent="0.3">
      <c r="A29651" t="s">
        <v>29902</v>
      </c>
      <c r="B29651">
        <v>0</v>
      </c>
      <c r="C29651">
        <v>1290400</v>
      </c>
      <c r="D29651">
        <v>0</v>
      </c>
      <c r="E29651">
        <v>0</v>
      </c>
      <c r="F29651" s="4">
        <f t="shared" si="463"/>
        <v>430133.33333333331</v>
      </c>
    </row>
    <row r="29652" spans="1:6" x14ac:dyDescent="0.3">
      <c r="A29652" t="s">
        <v>29903</v>
      </c>
      <c r="B29652">
        <v>0</v>
      </c>
      <c r="C29652">
        <v>1783230</v>
      </c>
      <c r="D29652">
        <v>0</v>
      </c>
      <c r="E29652">
        <v>0</v>
      </c>
      <c r="F29652" s="4">
        <f t="shared" si="463"/>
        <v>594410</v>
      </c>
    </row>
    <row r="29653" spans="1:6" x14ac:dyDescent="0.3">
      <c r="A29653" t="s">
        <v>29904</v>
      </c>
      <c r="B29653">
        <v>264000</v>
      </c>
      <c r="C29653">
        <v>649600</v>
      </c>
      <c r="D29653">
        <v>0</v>
      </c>
      <c r="E29653">
        <v>649460</v>
      </c>
      <c r="F29653" s="4">
        <f t="shared" si="463"/>
        <v>433020</v>
      </c>
    </row>
    <row r="29654" spans="1:6" x14ac:dyDescent="0.3">
      <c r="A29654" t="s">
        <v>29905</v>
      </c>
      <c r="B29654">
        <v>5835940</v>
      </c>
      <c r="C29654">
        <v>0</v>
      </c>
      <c r="D29654">
        <v>0</v>
      </c>
      <c r="E29654">
        <v>0</v>
      </c>
      <c r="F29654" s="4">
        <f t="shared" si="463"/>
        <v>0</v>
      </c>
    </row>
    <row r="29655" spans="1:6" x14ac:dyDescent="0.3">
      <c r="A29655" t="s">
        <v>29906</v>
      </c>
      <c r="B29655">
        <v>600000</v>
      </c>
      <c r="C29655">
        <v>0</v>
      </c>
      <c r="D29655">
        <v>0</v>
      </c>
      <c r="E29655">
        <v>0</v>
      </c>
      <c r="F29655" s="4">
        <f t="shared" si="463"/>
        <v>0</v>
      </c>
    </row>
    <row r="29656" spans="1:6" x14ac:dyDescent="0.3">
      <c r="A29656" t="s">
        <v>29907</v>
      </c>
      <c r="B29656">
        <v>264000</v>
      </c>
      <c r="C29656">
        <v>0</v>
      </c>
      <c r="D29656">
        <v>0</v>
      </c>
      <c r="E29656">
        <v>234600</v>
      </c>
      <c r="F29656" s="4">
        <f t="shared" si="463"/>
        <v>78200</v>
      </c>
    </row>
    <row r="29657" spans="1:6" x14ac:dyDescent="0.3">
      <c r="A29657" t="s">
        <v>29908</v>
      </c>
      <c r="B29657">
        <v>0</v>
      </c>
      <c r="C29657">
        <v>0</v>
      </c>
      <c r="D29657">
        <v>1301760</v>
      </c>
      <c r="E29657">
        <v>2209480</v>
      </c>
      <c r="F29657" s="4">
        <f t="shared" si="463"/>
        <v>1170413.3333333333</v>
      </c>
    </row>
    <row r="29658" spans="1:6" x14ac:dyDescent="0.3">
      <c r="A29658" t="s">
        <v>29909</v>
      </c>
      <c r="B29658">
        <v>0</v>
      </c>
      <c r="C29658">
        <v>0</v>
      </c>
      <c r="D29658">
        <v>2580000</v>
      </c>
      <c r="E29658">
        <v>0</v>
      </c>
      <c r="F29658" s="4">
        <f t="shared" si="463"/>
        <v>860000</v>
      </c>
    </row>
    <row r="29659" spans="1:6" x14ac:dyDescent="0.3">
      <c r="A29659" t="s">
        <v>29910</v>
      </c>
      <c r="B29659">
        <v>0</v>
      </c>
      <c r="C29659">
        <v>746000</v>
      </c>
      <c r="D29659">
        <v>665210</v>
      </c>
      <c r="E29659">
        <v>793780</v>
      </c>
      <c r="F29659" s="4">
        <f t="shared" si="463"/>
        <v>734996.66666666663</v>
      </c>
    </row>
    <row r="29660" spans="1:6" x14ac:dyDescent="0.3">
      <c r="A29660" t="s">
        <v>29911</v>
      </c>
      <c r="B29660">
        <v>0</v>
      </c>
      <c r="C29660">
        <v>0</v>
      </c>
      <c r="D29660">
        <v>1624900</v>
      </c>
      <c r="E29660">
        <v>0</v>
      </c>
      <c r="F29660" s="4">
        <f t="shared" si="463"/>
        <v>541633.33333333337</v>
      </c>
    </row>
    <row r="29661" spans="1:6" x14ac:dyDescent="0.3">
      <c r="A29661" t="s">
        <v>29912</v>
      </c>
      <c r="B29661">
        <v>0</v>
      </c>
      <c r="C29661">
        <v>0</v>
      </c>
      <c r="D29661">
        <v>12466780</v>
      </c>
      <c r="E29661">
        <v>0</v>
      </c>
      <c r="F29661" s="4">
        <f t="shared" si="463"/>
        <v>4155593.3333333335</v>
      </c>
    </row>
    <row r="29662" spans="1:6" x14ac:dyDescent="0.3">
      <c r="A29662" t="s">
        <v>29913</v>
      </c>
      <c r="B29662">
        <v>560560</v>
      </c>
      <c r="C29662">
        <v>1600950</v>
      </c>
      <c r="D29662">
        <v>0</v>
      </c>
      <c r="E29662">
        <v>1091090</v>
      </c>
      <c r="F29662" s="4">
        <f t="shared" si="463"/>
        <v>897346.66666666663</v>
      </c>
    </row>
    <row r="29663" spans="1:6" x14ac:dyDescent="0.3">
      <c r="A29663" t="s">
        <v>29914</v>
      </c>
      <c r="B29663">
        <v>0</v>
      </c>
      <c r="C29663">
        <v>3822000</v>
      </c>
      <c r="D29663">
        <v>1911000</v>
      </c>
      <c r="E29663">
        <v>0</v>
      </c>
      <c r="F29663" s="4">
        <f t="shared" si="463"/>
        <v>1911000</v>
      </c>
    </row>
    <row r="29664" spans="1:6" x14ac:dyDescent="0.3">
      <c r="A29664" t="s">
        <v>29915</v>
      </c>
      <c r="B29664">
        <v>0</v>
      </c>
      <c r="C29664">
        <v>0</v>
      </c>
      <c r="D29664">
        <v>35520000</v>
      </c>
      <c r="E29664">
        <v>0</v>
      </c>
      <c r="F29664" s="4">
        <f t="shared" si="463"/>
        <v>11840000</v>
      </c>
    </row>
    <row r="29665" spans="1:6" x14ac:dyDescent="0.3">
      <c r="A29665" t="s">
        <v>29916</v>
      </c>
      <c r="B29665">
        <v>3700000</v>
      </c>
      <c r="C29665">
        <v>0</v>
      </c>
      <c r="D29665">
        <v>0</v>
      </c>
      <c r="E29665">
        <v>0</v>
      </c>
      <c r="F29665" s="4">
        <f t="shared" si="463"/>
        <v>0</v>
      </c>
    </row>
    <row r="29666" spans="1:6" x14ac:dyDescent="0.3">
      <c r="A29666" t="s">
        <v>29917</v>
      </c>
      <c r="B29666">
        <v>0</v>
      </c>
      <c r="C29666">
        <v>740000</v>
      </c>
      <c r="D29666">
        <v>0</v>
      </c>
      <c r="E29666">
        <v>2616840</v>
      </c>
      <c r="F29666" s="4">
        <f t="shared" si="463"/>
        <v>1118946.6666666667</v>
      </c>
    </row>
    <row r="29667" spans="1:6" x14ac:dyDescent="0.3">
      <c r="A29667" t="s">
        <v>29918</v>
      </c>
      <c r="B29667">
        <v>0</v>
      </c>
      <c r="C29667">
        <v>739600</v>
      </c>
      <c r="D29667">
        <v>1307670</v>
      </c>
      <c r="E29667">
        <v>1797250</v>
      </c>
      <c r="F29667" s="4">
        <f t="shared" si="463"/>
        <v>1281506.6666666667</v>
      </c>
    </row>
    <row r="29668" spans="1:6" x14ac:dyDescent="0.3">
      <c r="A29668" t="s">
        <v>29919</v>
      </c>
      <c r="B29668">
        <v>0</v>
      </c>
      <c r="C29668">
        <v>0</v>
      </c>
      <c r="D29668">
        <v>476690</v>
      </c>
      <c r="E29668">
        <v>0</v>
      </c>
      <c r="F29668" s="4">
        <f t="shared" si="463"/>
        <v>158896.66666666666</v>
      </c>
    </row>
    <row r="29669" spans="1:6" x14ac:dyDescent="0.3">
      <c r="A29669" t="s">
        <v>29920</v>
      </c>
      <c r="B29669">
        <v>0</v>
      </c>
      <c r="C29669">
        <v>1180040</v>
      </c>
      <c r="D29669">
        <v>0</v>
      </c>
      <c r="E29669">
        <v>0</v>
      </c>
      <c r="F29669" s="4">
        <f t="shared" si="463"/>
        <v>393346.66666666669</v>
      </c>
    </row>
    <row r="29670" spans="1:6" x14ac:dyDescent="0.3">
      <c r="A29670" t="s">
        <v>29921</v>
      </c>
      <c r="B29670">
        <v>0</v>
      </c>
      <c r="C29670">
        <v>225840</v>
      </c>
      <c r="D29670">
        <v>0</v>
      </c>
      <c r="E29670">
        <v>0</v>
      </c>
      <c r="F29670" s="4">
        <f t="shared" si="463"/>
        <v>75280</v>
      </c>
    </row>
    <row r="29671" spans="1:6" x14ac:dyDescent="0.3">
      <c r="A29671" t="s">
        <v>29922</v>
      </c>
      <c r="B29671">
        <v>0</v>
      </c>
      <c r="C29671">
        <v>1321490</v>
      </c>
      <c r="D29671">
        <v>0</v>
      </c>
      <c r="E29671">
        <v>2401660</v>
      </c>
      <c r="F29671" s="4">
        <f t="shared" si="463"/>
        <v>1241050</v>
      </c>
    </row>
    <row r="29672" spans="1:6" x14ac:dyDescent="0.3">
      <c r="A29672" t="s">
        <v>29923</v>
      </c>
      <c r="B29672">
        <v>0</v>
      </c>
      <c r="C29672">
        <v>2050000</v>
      </c>
      <c r="D29672">
        <v>0</v>
      </c>
      <c r="E29672">
        <v>450560</v>
      </c>
      <c r="F29672" s="4">
        <f t="shared" si="463"/>
        <v>833520</v>
      </c>
    </row>
    <row r="29673" spans="1:6" x14ac:dyDescent="0.3">
      <c r="A29673" t="s">
        <v>315</v>
      </c>
      <c r="B29673">
        <v>0</v>
      </c>
      <c r="C29673">
        <v>2263170</v>
      </c>
      <c r="D29673">
        <v>5901090</v>
      </c>
      <c r="E29673">
        <v>9413640</v>
      </c>
      <c r="F29673" s="4">
        <f t="shared" si="463"/>
        <v>5859300</v>
      </c>
    </row>
    <row r="29674" spans="1:6" x14ac:dyDescent="0.3">
      <c r="A29674" t="s">
        <v>29924</v>
      </c>
      <c r="B29674">
        <v>0</v>
      </c>
      <c r="C29674">
        <v>2061490</v>
      </c>
      <c r="D29674">
        <v>228000</v>
      </c>
      <c r="E29674">
        <v>662400</v>
      </c>
      <c r="F29674" s="4">
        <f t="shared" si="463"/>
        <v>983963.33333333337</v>
      </c>
    </row>
    <row r="29675" spans="1:6" x14ac:dyDescent="0.3">
      <c r="A29675" t="s">
        <v>29925</v>
      </c>
      <c r="B29675">
        <v>228800</v>
      </c>
      <c r="C29675">
        <v>0</v>
      </c>
      <c r="D29675">
        <v>0</v>
      </c>
      <c r="E29675">
        <v>0</v>
      </c>
      <c r="F29675" s="4">
        <f t="shared" si="463"/>
        <v>0</v>
      </c>
    </row>
    <row r="29676" spans="1:6" x14ac:dyDescent="0.3">
      <c r="A29676" t="s">
        <v>29926</v>
      </c>
      <c r="B29676">
        <v>0</v>
      </c>
      <c r="C29676">
        <v>0</v>
      </c>
      <c r="D29676">
        <v>948220</v>
      </c>
      <c r="E29676">
        <v>402000</v>
      </c>
      <c r="F29676" s="4">
        <f t="shared" si="463"/>
        <v>450073.33333333331</v>
      </c>
    </row>
    <row r="29677" spans="1:6" x14ac:dyDescent="0.3">
      <c r="A29677" t="s">
        <v>29927</v>
      </c>
      <c r="B29677">
        <v>0</v>
      </c>
      <c r="C29677">
        <v>0</v>
      </c>
      <c r="D29677">
        <v>1651470</v>
      </c>
      <c r="E29677">
        <v>370000</v>
      </c>
      <c r="F29677" s="4">
        <f t="shared" si="463"/>
        <v>673823.33333333337</v>
      </c>
    </row>
    <row r="29678" spans="1:6" x14ac:dyDescent="0.3">
      <c r="A29678" t="s">
        <v>29928</v>
      </c>
      <c r="B29678">
        <v>0</v>
      </c>
      <c r="C29678">
        <v>0</v>
      </c>
      <c r="D29678">
        <v>581490</v>
      </c>
      <c r="E29678">
        <v>0</v>
      </c>
      <c r="F29678" s="4">
        <f t="shared" si="463"/>
        <v>193830</v>
      </c>
    </row>
    <row r="29679" spans="1:6" x14ac:dyDescent="0.3">
      <c r="A29679" t="s">
        <v>29929</v>
      </c>
      <c r="B29679">
        <v>0</v>
      </c>
      <c r="C29679">
        <v>0</v>
      </c>
      <c r="D29679">
        <v>1656740</v>
      </c>
      <c r="E29679">
        <v>612430</v>
      </c>
      <c r="F29679" s="4">
        <f t="shared" si="463"/>
        <v>756390</v>
      </c>
    </row>
    <row r="29680" spans="1:6" x14ac:dyDescent="0.3">
      <c r="A29680" t="s">
        <v>29930</v>
      </c>
      <c r="B29680">
        <v>0</v>
      </c>
      <c r="C29680">
        <v>0</v>
      </c>
      <c r="D29680">
        <v>2016820</v>
      </c>
      <c r="E29680">
        <v>2126680</v>
      </c>
      <c r="F29680" s="4">
        <f t="shared" si="463"/>
        <v>1381166.6666666667</v>
      </c>
    </row>
    <row r="29681" spans="1:6" x14ac:dyDescent="0.3">
      <c r="A29681" t="s">
        <v>29931</v>
      </c>
      <c r="B29681">
        <v>0</v>
      </c>
      <c r="C29681">
        <v>868420</v>
      </c>
      <c r="D29681">
        <v>0</v>
      </c>
      <c r="E29681">
        <v>357000</v>
      </c>
      <c r="F29681" s="4">
        <f t="shared" si="463"/>
        <v>408473.33333333331</v>
      </c>
    </row>
    <row r="29682" spans="1:6" x14ac:dyDescent="0.3">
      <c r="A29682" t="s">
        <v>29932</v>
      </c>
      <c r="B29682">
        <v>522340</v>
      </c>
      <c r="C29682">
        <v>0</v>
      </c>
      <c r="D29682">
        <v>0</v>
      </c>
      <c r="E29682">
        <v>593320</v>
      </c>
      <c r="F29682" s="4">
        <f t="shared" si="463"/>
        <v>197773.33333333334</v>
      </c>
    </row>
    <row r="29683" spans="1:6" x14ac:dyDescent="0.3">
      <c r="A29683" t="s">
        <v>29933</v>
      </c>
      <c r="B29683">
        <v>0</v>
      </c>
      <c r="C29683">
        <v>692200</v>
      </c>
      <c r="D29683">
        <v>0</v>
      </c>
      <c r="E29683">
        <v>0</v>
      </c>
      <c r="F29683" s="4">
        <f t="shared" si="463"/>
        <v>230733.33333333334</v>
      </c>
    </row>
    <row r="29684" spans="1:6" x14ac:dyDescent="0.3">
      <c r="A29684" t="s">
        <v>29934</v>
      </c>
      <c r="B29684">
        <v>631540</v>
      </c>
      <c r="C29684">
        <v>0</v>
      </c>
      <c r="D29684">
        <v>0</v>
      </c>
      <c r="E29684">
        <v>0</v>
      </c>
      <c r="F29684" s="4">
        <f t="shared" si="463"/>
        <v>0</v>
      </c>
    </row>
    <row r="29685" spans="1:6" x14ac:dyDescent="0.3">
      <c r="A29685" t="s">
        <v>29935</v>
      </c>
      <c r="B29685">
        <v>0</v>
      </c>
      <c r="C29685">
        <v>0</v>
      </c>
      <c r="D29685">
        <v>1617980</v>
      </c>
      <c r="E29685">
        <v>0</v>
      </c>
      <c r="F29685" s="4">
        <f t="shared" si="463"/>
        <v>539326.66666666663</v>
      </c>
    </row>
    <row r="29686" spans="1:6" x14ac:dyDescent="0.3">
      <c r="A29686" t="s">
        <v>29936</v>
      </c>
      <c r="B29686">
        <v>987360</v>
      </c>
      <c r="C29686">
        <v>0</v>
      </c>
      <c r="D29686">
        <v>0</v>
      </c>
      <c r="E29686">
        <v>678220</v>
      </c>
      <c r="F29686" s="4">
        <f t="shared" si="463"/>
        <v>226073.33333333334</v>
      </c>
    </row>
    <row r="29687" spans="1:6" x14ac:dyDescent="0.3">
      <c r="A29687" t="s">
        <v>29937</v>
      </c>
      <c r="B29687">
        <v>0</v>
      </c>
      <c r="C29687">
        <v>0</v>
      </c>
      <c r="D29687">
        <v>2086800</v>
      </c>
      <c r="E29687">
        <v>402000</v>
      </c>
      <c r="F29687" s="4">
        <f t="shared" si="463"/>
        <v>829600</v>
      </c>
    </row>
    <row r="29688" spans="1:6" x14ac:dyDescent="0.3">
      <c r="A29688" t="s">
        <v>29938</v>
      </c>
      <c r="B29688">
        <v>0</v>
      </c>
      <c r="C29688">
        <v>0</v>
      </c>
      <c r="D29688">
        <v>1148600</v>
      </c>
      <c r="E29688">
        <v>804000</v>
      </c>
      <c r="F29688" s="4">
        <f t="shared" si="463"/>
        <v>650866.66666666663</v>
      </c>
    </row>
    <row r="29689" spans="1:6" x14ac:dyDescent="0.3">
      <c r="A29689" t="s">
        <v>29939</v>
      </c>
      <c r="B29689">
        <v>0</v>
      </c>
      <c r="C29689">
        <v>0</v>
      </c>
      <c r="D29689">
        <v>234600</v>
      </c>
      <c r="E29689">
        <v>0</v>
      </c>
      <c r="F29689" s="4">
        <f t="shared" si="463"/>
        <v>78200</v>
      </c>
    </row>
    <row r="29690" spans="1:6" x14ac:dyDescent="0.3">
      <c r="A29690" t="s">
        <v>29940</v>
      </c>
      <c r="B29690">
        <v>160000</v>
      </c>
      <c r="C29690">
        <v>494000</v>
      </c>
      <c r="D29690">
        <v>0</v>
      </c>
      <c r="E29690">
        <v>0</v>
      </c>
      <c r="F29690" s="4">
        <f t="shared" si="463"/>
        <v>164666.66666666666</v>
      </c>
    </row>
    <row r="29691" spans="1:6" x14ac:dyDescent="0.3">
      <c r="A29691" t="s">
        <v>934</v>
      </c>
      <c r="B29691">
        <v>0</v>
      </c>
      <c r="C29691">
        <v>0</v>
      </c>
      <c r="D29691">
        <v>7326480</v>
      </c>
      <c r="E29691">
        <v>3904740</v>
      </c>
      <c r="F29691" s="4">
        <f t="shared" si="463"/>
        <v>3743740</v>
      </c>
    </row>
    <row r="29692" spans="1:6" x14ac:dyDescent="0.3">
      <c r="A29692" t="s">
        <v>29941</v>
      </c>
      <c r="B29692">
        <v>0</v>
      </c>
      <c r="C29692">
        <v>0</v>
      </c>
      <c r="D29692">
        <v>1281520</v>
      </c>
      <c r="E29692">
        <v>4440540</v>
      </c>
      <c r="F29692" s="4">
        <f t="shared" si="463"/>
        <v>1907353.3333333333</v>
      </c>
    </row>
    <row r="29693" spans="1:6" x14ac:dyDescent="0.3">
      <c r="A29693" t="s">
        <v>29942</v>
      </c>
      <c r="B29693">
        <v>0</v>
      </c>
      <c r="C29693">
        <v>258440</v>
      </c>
      <c r="D29693">
        <v>0</v>
      </c>
      <c r="E29693">
        <v>820000</v>
      </c>
      <c r="F29693" s="4">
        <f t="shared" si="463"/>
        <v>359480</v>
      </c>
    </row>
    <row r="29694" spans="1:6" x14ac:dyDescent="0.3">
      <c r="A29694" t="s">
        <v>29943</v>
      </c>
      <c r="B29694">
        <v>0</v>
      </c>
      <c r="C29694">
        <v>0</v>
      </c>
      <c r="D29694">
        <v>1480000</v>
      </c>
      <c r="E29694">
        <v>0</v>
      </c>
      <c r="F29694" s="4">
        <f t="shared" si="463"/>
        <v>493333.33333333331</v>
      </c>
    </row>
    <row r="29695" spans="1:6" x14ac:dyDescent="0.3">
      <c r="A29695" t="s">
        <v>29944</v>
      </c>
      <c r="B29695">
        <v>0</v>
      </c>
      <c r="C29695">
        <v>0</v>
      </c>
      <c r="D29695">
        <v>300300</v>
      </c>
      <c r="E29695">
        <v>0</v>
      </c>
      <c r="F29695" s="4">
        <f t="shared" si="463"/>
        <v>100100</v>
      </c>
    </row>
    <row r="29696" spans="1:6" x14ac:dyDescent="0.3">
      <c r="A29696" t="s">
        <v>29945</v>
      </c>
      <c r="B29696">
        <v>2049080</v>
      </c>
      <c r="C29696">
        <v>249000</v>
      </c>
      <c r="D29696">
        <v>0</v>
      </c>
      <c r="E29696">
        <v>0</v>
      </c>
      <c r="F29696" s="4">
        <f t="shared" si="463"/>
        <v>83000</v>
      </c>
    </row>
    <row r="29697" spans="1:6" x14ac:dyDescent="0.3">
      <c r="A29697" t="s">
        <v>29946</v>
      </c>
      <c r="B29697">
        <v>588100</v>
      </c>
      <c r="C29697">
        <v>0</v>
      </c>
      <c r="D29697">
        <v>917280</v>
      </c>
      <c r="E29697">
        <v>0</v>
      </c>
      <c r="F29697" s="4">
        <f t="shared" si="463"/>
        <v>305760</v>
      </c>
    </row>
    <row r="29698" spans="1:6" x14ac:dyDescent="0.3">
      <c r="A29698" t="s">
        <v>29947</v>
      </c>
      <c r="B29698">
        <v>0</v>
      </c>
      <c r="C29698">
        <v>10120960</v>
      </c>
      <c r="D29698">
        <v>0</v>
      </c>
      <c r="E29698">
        <v>2317500</v>
      </c>
      <c r="F29698" s="4">
        <f t="shared" si="463"/>
        <v>4146153.3333333335</v>
      </c>
    </row>
    <row r="29699" spans="1:6" x14ac:dyDescent="0.3">
      <c r="A29699" t="s">
        <v>29948</v>
      </c>
      <c r="B29699">
        <v>0</v>
      </c>
      <c r="C29699">
        <v>1081080</v>
      </c>
      <c r="D29699">
        <v>0</v>
      </c>
      <c r="E29699">
        <v>291200</v>
      </c>
      <c r="F29699" s="4">
        <f t="shared" ref="F29699:F29762" si="464">SUM(C29699:E29699)/3</f>
        <v>457426.66666666669</v>
      </c>
    </row>
    <row r="29700" spans="1:6" x14ac:dyDescent="0.3">
      <c r="A29700" t="s">
        <v>29949</v>
      </c>
      <c r="B29700">
        <v>0</v>
      </c>
      <c r="C29700">
        <v>485030</v>
      </c>
      <c r="D29700">
        <v>582400</v>
      </c>
      <c r="E29700">
        <v>697100</v>
      </c>
      <c r="F29700" s="4">
        <f t="shared" si="464"/>
        <v>588176.66666666663</v>
      </c>
    </row>
    <row r="29701" spans="1:6" x14ac:dyDescent="0.3">
      <c r="A29701" t="s">
        <v>29950</v>
      </c>
      <c r="B29701">
        <v>256000</v>
      </c>
      <c r="C29701">
        <v>0</v>
      </c>
      <c r="D29701">
        <v>0</v>
      </c>
      <c r="E29701">
        <v>579670</v>
      </c>
      <c r="F29701" s="4">
        <f t="shared" si="464"/>
        <v>193223.33333333334</v>
      </c>
    </row>
    <row r="29702" spans="1:6" x14ac:dyDescent="0.3">
      <c r="A29702" t="s">
        <v>29951</v>
      </c>
      <c r="B29702">
        <v>949280</v>
      </c>
      <c r="C29702">
        <v>0</v>
      </c>
      <c r="D29702">
        <v>0</v>
      </c>
      <c r="E29702">
        <v>604400</v>
      </c>
      <c r="F29702" s="4">
        <f t="shared" si="464"/>
        <v>201466.66666666666</v>
      </c>
    </row>
    <row r="29703" spans="1:6" x14ac:dyDescent="0.3">
      <c r="A29703" t="s">
        <v>29952</v>
      </c>
      <c r="B29703">
        <v>1096550</v>
      </c>
      <c r="C29703">
        <v>0</v>
      </c>
      <c r="D29703">
        <v>0</v>
      </c>
      <c r="E29703">
        <v>382200</v>
      </c>
      <c r="F29703" s="4">
        <f t="shared" si="464"/>
        <v>127400</v>
      </c>
    </row>
    <row r="29704" spans="1:6" x14ac:dyDescent="0.3">
      <c r="A29704" t="s">
        <v>29953</v>
      </c>
      <c r="B29704">
        <v>533780</v>
      </c>
      <c r="C29704">
        <v>0</v>
      </c>
      <c r="D29704">
        <v>0</v>
      </c>
      <c r="E29704">
        <v>778380</v>
      </c>
      <c r="F29704" s="4">
        <f t="shared" si="464"/>
        <v>259460</v>
      </c>
    </row>
    <row r="29705" spans="1:6" x14ac:dyDescent="0.3">
      <c r="A29705" t="s">
        <v>29954</v>
      </c>
      <c r="B29705">
        <v>2043900</v>
      </c>
      <c r="C29705">
        <v>0</v>
      </c>
      <c r="D29705">
        <v>0</v>
      </c>
      <c r="E29705">
        <v>4990240</v>
      </c>
      <c r="F29705" s="4">
        <f t="shared" si="464"/>
        <v>1663413.3333333333</v>
      </c>
    </row>
    <row r="29706" spans="1:6" x14ac:dyDescent="0.3">
      <c r="A29706" t="s">
        <v>29955</v>
      </c>
      <c r="B29706">
        <v>0</v>
      </c>
      <c r="C29706">
        <v>0</v>
      </c>
      <c r="D29706">
        <v>740000</v>
      </c>
      <c r="E29706">
        <v>0</v>
      </c>
      <c r="F29706" s="4">
        <f t="shared" si="464"/>
        <v>246666.66666666666</v>
      </c>
    </row>
    <row r="29707" spans="1:6" x14ac:dyDescent="0.3">
      <c r="A29707" t="s">
        <v>29956</v>
      </c>
      <c r="B29707">
        <v>0</v>
      </c>
      <c r="C29707">
        <v>0</v>
      </c>
      <c r="D29707">
        <v>613640</v>
      </c>
      <c r="E29707">
        <v>565920</v>
      </c>
      <c r="F29707" s="4">
        <f t="shared" si="464"/>
        <v>393186.66666666669</v>
      </c>
    </row>
    <row r="29708" spans="1:6" x14ac:dyDescent="0.3">
      <c r="A29708" t="s">
        <v>29957</v>
      </c>
      <c r="B29708">
        <v>943300</v>
      </c>
      <c r="C29708">
        <v>0</v>
      </c>
      <c r="D29708">
        <v>0</v>
      </c>
      <c r="E29708">
        <v>0</v>
      </c>
      <c r="F29708" s="4">
        <f t="shared" si="464"/>
        <v>0</v>
      </c>
    </row>
    <row r="29709" spans="1:6" x14ac:dyDescent="0.3">
      <c r="A29709" t="s">
        <v>29958</v>
      </c>
      <c r="B29709">
        <v>0</v>
      </c>
      <c r="C29709">
        <v>460000</v>
      </c>
      <c r="D29709">
        <v>0</v>
      </c>
      <c r="E29709">
        <v>620600</v>
      </c>
      <c r="F29709" s="4">
        <f t="shared" si="464"/>
        <v>360200</v>
      </c>
    </row>
    <row r="29710" spans="1:6" x14ac:dyDescent="0.3">
      <c r="A29710" t="s">
        <v>29959</v>
      </c>
      <c r="B29710">
        <v>0</v>
      </c>
      <c r="C29710">
        <v>0</v>
      </c>
      <c r="D29710">
        <v>764400</v>
      </c>
      <c r="E29710">
        <v>382200</v>
      </c>
      <c r="F29710" s="4">
        <f t="shared" si="464"/>
        <v>382200</v>
      </c>
    </row>
    <row r="29711" spans="1:6" x14ac:dyDescent="0.3">
      <c r="A29711" t="s">
        <v>997</v>
      </c>
      <c r="B29711">
        <v>0</v>
      </c>
      <c r="C29711">
        <v>0</v>
      </c>
      <c r="D29711">
        <v>824740</v>
      </c>
      <c r="E29711">
        <v>0</v>
      </c>
      <c r="F29711" s="4">
        <f t="shared" si="464"/>
        <v>274913.33333333331</v>
      </c>
    </row>
    <row r="29712" spans="1:6" x14ac:dyDescent="0.3">
      <c r="A29712" t="s">
        <v>29960</v>
      </c>
      <c r="B29712">
        <v>0</v>
      </c>
      <c r="C29712">
        <v>740000</v>
      </c>
      <c r="D29712">
        <v>0</v>
      </c>
      <c r="E29712">
        <v>0</v>
      </c>
      <c r="F29712" s="4">
        <f t="shared" si="464"/>
        <v>246666.66666666666</v>
      </c>
    </row>
    <row r="29713" spans="1:6" x14ac:dyDescent="0.3">
      <c r="A29713" t="s">
        <v>29961</v>
      </c>
      <c r="B29713">
        <v>282000</v>
      </c>
      <c r="C29713">
        <v>0</v>
      </c>
      <c r="D29713">
        <v>0</v>
      </c>
      <c r="E29713">
        <v>0</v>
      </c>
      <c r="F29713" s="4">
        <f t="shared" si="464"/>
        <v>0</v>
      </c>
    </row>
    <row r="29714" spans="1:6" x14ac:dyDescent="0.3">
      <c r="A29714" t="s">
        <v>29962</v>
      </c>
      <c r="B29714">
        <v>0</v>
      </c>
      <c r="C29714">
        <v>0</v>
      </c>
      <c r="D29714">
        <v>370000</v>
      </c>
      <c r="E29714">
        <v>0</v>
      </c>
      <c r="F29714" s="4">
        <f t="shared" si="464"/>
        <v>123333.33333333333</v>
      </c>
    </row>
    <row r="29715" spans="1:6" x14ac:dyDescent="0.3">
      <c r="A29715" t="s">
        <v>29963</v>
      </c>
      <c r="B29715">
        <v>0</v>
      </c>
      <c r="C29715">
        <v>1285760</v>
      </c>
      <c r="D29715">
        <v>0</v>
      </c>
      <c r="E29715">
        <v>357000</v>
      </c>
      <c r="F29715" s="4">
        <f t="shared" si="464"/>
        <v>547586.66666666663</v>
      </c>
    </row>
    <row r="29716" spans="1:6" x14ac:dyDescent="0.3">
      <c r="A29716" t="s">
        <v>29964</v>
      </c>
      <c r="B29716">
        <v>0</v>
      </c>
      <c r="C29716">
        <v>1096820</v>
      </c>
      <c r="D29716">
        <v>0</v>
      </c>
      <c r="E29716">
        <v>386000</v>
      </c>
      <c r="F29716" s="4">
        <f t="shared" si="464"/>
        <v>494273.33333333331</v>
      </c>
    </row>
    <row r="29717" spans="1:6" x14ac:dyDescent="0.3">
      <c r="A29717" t="s">
        <v>29965</v>
      </c>
      <c r="B29717">
        <v>0</v>
      </c>
      <c r="C29717">
        <v>0</v>
      </c>
      <c r="D29717">
        <v>1051200</v>
      </c>
      <c r="E29717">
        <v>512000</v>
      </c>
      <c r="F29717" s="4">
        <f t="shared" si="464"/>
        <v>521066.66666666669</v>
      </c>
    </row>
    <row r="29718" spans="1:6" x14ac:dyDescent="0.3">
      <c r="A29718" t="s">
        <v>29966</v>
      </c>
      <c r="B29718">
        <v>0</v>
      </c>
      <c r="C29718">
        <v>0</v>
      </c>
      <c r="D29718">
        <v>1678390</v>
      </c>
      <c r="E29718">
        <v>668950</v>
      </c>
      <c r="F29718" s="4">
        <f t="shared" si="464"/>
        <v>782446.66666666663</v>
      </c>
    </row>
    <row r="29719" spans="1:6" x14ac:dyDescent="0.3">
      <c r="A29719" t="s">
        <v>29967</v>
      </c>
      <c r="B29719">
        <v>0</v>
      </c>
      <c r="C29719">
        <v>1640380</v>
      </c>
      <c r="D29719">
        <v>0</v>
      </c>
      <c r="E29719">
        <v>0</v>
      </c>
      <c r="F29719" s="4">
        <f t="shared" si="464"/>
        <v>546793.33333333337</v>
      </c>
    </row>
    <row r="29720" spans="1:6" x14ac:dyDescent="0.3">
      <c r="A29720" t="s">
        <v>29968</v>
      </c>
      <c r="B29720">
        <v>0</v>
      </c>
      <c r="C29720">
        <v>0</v>
      </c>
      <c r="D29720">
        <v>1774780</v>
      </c>
      <c r="E29720">
        <v>1222290</v>
      </c>
      <c r="F29720" s="4">
        <f t="shared" si="464"/>
        <v>999023.33333333337</v>
      </c>
    </row>
    <row r="29721" spans="1:6" x14ac:dyDescent="0.3">
      <c r="A29721" t="s">
        <v>29969</v>
      </c>
      <c r="B29721">
        <v>0</v>
      </c>
      <c r="C29721">
        <v>229320</v>
      </c>
      <c r="D29721">
        <v>0</v>
      </c>
      <c r="E29721">
        <v>0</v>
      </c>
      <c r="F29721" s="4">
        <f t="shared" si="464"/>
        <v>76440</v>
      </c>
    </row>
    <row r="29722" spans="1:6" x14ac:dyDescent="0.3">
      <c r="A29722" t="s">
        <v>29970</v>
      </c>
      <c r="B29722">
        <v>0</v>
      </c>
      <c r="C29722">
        <v>382200</v>
      </c>
      <c r="D29722">
        <v>0</v>
      </c>
      <c r="E29722">
        <v>0</v>
      </c>
      <c r="F29722" s="4">
        <f t="shared" si="464"/>
        <v>127400</v>
      </c>
    </row>
    <row r="29723" spans="1:6" x14ac:dyDescent="0.3">
      <c r="A29723" t="s">
        <v>29971</v>
      </c>
      <c r="B29723">
        <v>0</v>
      </c>
      <c r="C29723">
        <v>2290810</v>
      </c>
      <c r="D29723">
        <v>0</v>
      </c>
      <c r="E29723">
        <v>1029420</v>
      </c>
      <c r="F29723" s="4">
        <f t="shared" si="464"/>
        <v>1106743.3333333333</v>
      </c>
    </row>
    <row r="29724" spans="1:6" x14ac:dyDescent="0.3">
      <c r="A29724" t="s">
        <v>29972</v>
      </c>
      <c r="B29724">
        <v>0</v>
      </c>
      <c r="C29724">
        <v>0</v>
      </c>
      <c r="D29724">
        <v>1344250</v>
      </c>
      <c r="E29724">
        <v>927290</v>
      </c>
      <c r="F29724" s="4">
        <f t="shared" si="464"/>
        <v>757180</v>
      </c>
    </row>
    <row r="29725" spans="1:6" x14ac:dyDescent="0.3">
      <c r="A29725" t="s">
        <v>29973</v>
      </c>
      <c r="B29725">
        <v>0</v>
      </c>
      <c r="C29725">
        <v>0</v>
      </c>
      <c r="D29725">
        <v>1856220</v>
      </c>
      <c r="E29725">
        <v>727000</v>
      </c>
      <c r="F29725" s="4">
        <f t="shared" si="464"/>
        <v>861073.33333333337</v>
      </c>
    </row>
    <row r="29726" spans="1:6" x14ac:dyDescent="0.3">
      <c r="A29726" t="s">
        <v>29974</v>
      </c>
      <c r="B29726">
        <v>0</v>
      </c>
      <c r="C29726">
        <v>1300000</v>
      </c>
      <c r="D29726">
        <v>0</v>
      </c>
      <c r="E29726">
        <v>2105940</v>
      </c>
      <c r="F29726" s="4">
        <f t="shared" si="464"/>
        <v>1135313.3333333333</v>
      </c>
    </row>
    <row r="29727" spans="1:6" x14ac:dyDescent="0.3">
      <c r="A29727" t="s">
        <v>29975</v>
      </c>
      <c r="B29727">
        <v>0</v>
      </c>
      <c r="C29727">
        <v>0</v>
      </c>
      <c r="D29727">
        <v>228000</v>
      </c>
      <c r="E29727">
        <v>0</v>
      </c>
      <c r="F29727" s="4">
        <f t="shared" si="464"/>
        <v>76000</v>
      </c>
    </row>
    <row r="29728" spans="1:6" x14ac:dyDescent="0.3">
      <c r="A29728" t="s">
        <v>29976</v>
      </c>
      <c r="B29728">
        <v>256000</v>
      </c>
      <c r="C29728">
        <v>0</v>
      </c>
      <c r="D29728">
        <v>0</v>
      </c>
      <c r="E29728">
        <v>0</v>
      </c>
      <c r="F29728" s="4">
        <f t="shared" si="464"/>
        <v>0</v>
      </c>
    </row>
    <row r="29729" spans="1:6" x14ac:dyDescent="0.3">
      <c r="A29729" t="s">
        <v>29977</v>
      </c>
      <c r="B29729">
        <v>0</v>
      </c>
      <c r="C29729">
        <v>0</v>
      </c>
      <c r="D29729">
        <v>1244000</v>
      </c>
      <c r="E29729">
        <v>2305380</v>
      </c>
      <c r="F29729" s="4">
        <f t="shared" si="464"/>
        <v>1183126.6666666667</v>
      </c>
    </row>
    <row r="29730" spans="1:6" x14ac:dyDescent="0.3">
      <c r="A29730" t="s">
        <v>29978</v>
      </c>
      <c r="B29730">
        <v>0</v>
      </c>
      <c r="C29730">
        <v>1665300</v>
      </c>
      <c r="D29730">
        <v>0</v>
      </c>
      <c r="E29730">
        <v>0</v>
      </c>
      <c r="F29730" s="4">
        <f t="shared" si="464"/>
        <v>555100</v>
      </c>
    </row>
    <row r="29731" spans="1:6" x14ac:dyDescent="0.3">
      <c r="A29731" t="s">
        <v>29979</v>
      </c>
      <c r="B29731">
        <v>351550</v>
      </c>
      <c r="C29731">
        <v>0</v>
      </c>
      <c r="D29731">
        <v>0</v>
      </c>
      <c r="E29731">
        <v>0</v>
      </c>
      <c r="F29731" s="4">
        <f t="shared" si="464"/>
        <v>0</v>
      </c>
    </row>
    <row r="29732" spans="1:6" x14ac:dyDescent="0.3">
      <c r="A29732" t="s">
        <v>29980</v>
      </c>
      <c r="B29732">
        <v>0</v>
      </c>
      <c r="C29732">
        <v>0</v>
      </c>
      <c r="D29732">
        <v>1626770</v>
      </c>
      <c r="E29732">
        <v>453280</v>
      </c>
      <c r="F29732" s="4">
        <f t="shared" si="464"/>
        <v>693350</v>
      </c>
    </row>
    <row r="29733" spans="1:6" x14ac:dyDescent="0.3">
      <c r="A29733" t="s">
        <v>29981</v>
      </c>
      <c r="B29733">
        <v>0</v>
      </c>
      <c r="C29733">
        <v>0</v>
      </c>
      <c r="D29733">
        <v>370000</v>
      </c>
      <c r="E29733">
        <v>1691690</v>
      </c>
      <c r="F29733" s="4">
        <f t="shared" si="464"/>
        <v>687230</v>
      </c>
    </row>
    <row r="29734" spans="1:6" x14ac:dyDescent="0.3">
      <c r="A29734" t="s">
        <v>29982</v>
      </c>
      <c r="B29734">
        <v>0</v>
      </c>
      <c r="C29734">
        <v>868000</v>
      </c>
      <c r="D29734">
        <v>0</v>
      </c>
      <c r="E29734">
        <v>0</v>
      </c>
      <c r="F29734" s="4">
        <f t="shared" si="464"/>
        <v>289333.33333333331</v>
      </c>
    </row>
    <row r="29735" spans="1:6" x14ac:dyDescent="0.3">
      <c r="A29735" t="s">
        <v>29983</v>
      </c>
      <c r="B29735">
        <v>0</v>
      </c>
      <c r="C29735">
        <v>666120</v>
      </c>
      <c r="D29735">
        <v>0</v>
      </c>
      <c r="E29735">
        <v>0</v>
      </c>
      <c r="F29735" s="4">
        <f t="shared" si="464"/>
        <v>222040</v>
      </c>
    </row>
    <row r="29736" spans="1:6" x14ac:dyDescent="0.3">
      <c r="A29736" t="s">
        <v>29984</v>
      </c>
      <c r="B29736">
        <v>0</v>
      </c>
      <c r="C29736">
        <v>230000</v>
      </c>
      <c r="D29736">
        <v>0</v>
      </c>
      <c r="E29736">
        <v>0</v>
      </c>
      <c r="F29736" s="4">
        <f t="shared" si="464"/>
        <v>76666.666666666672</v>
      </c>
    </row>
    <row r="29737" spans="1:6" x14ac:dyDescent="0.3">
      <c r="A29737" t="s">
        <v>29985</v>
      </c>
      <c r="B29737">
        <v>0</v>
      </c>
      <c r="C29737">
        <v>1310050</v>
      </c>
      <c r="D29737">
        <v>0</v>
      </c>
      <c r="E29737">
        <v>0</v>
      </c>
      <c r="F29737" s="4">
        <f t="shared" si="464"/>
        <v>436683.33333333331</v>
      </c>
    </row>
    <row r="29738" spans="1:6" x14ac:dyDescent="0.3">
      <c r="A29738" t="s">
        <v>29986</v>
      </c>
      <c r="B29738">
        <v>2161900</v>
      </c>
      <c r="C29738">
        <v>0</v>
      </c>
      <c r="D29738">
        <v>0</v>
      </c>
      <c r="E29738">
        <v>0</v>
      </c>
      <c r="F29738" s="4">
        <f t="shared" si="464"/>
        <v>0</v>
      </c>
    </row>
    <row r="29739" spans="1:6" x14ac:dyDescent="0.3">
      <c r="A29739" t="s">
        <v>29987</v>
      </c>
      <c r="B29739">
        <v>2561800</v>
      </c>
      <c r="C29739">
        <v>0</v>
      </c>
      <c r="D29739">
        <v>0</v>
      </c>
      <c r="E29739">
        <v>1978300</v>
      </c>
      <c r="F29739" s="4">
        <f t="shared" si="464"/>
        <v>659433.33333333337</v>
      </c>
    </row>
    <row r="29740" spans="1:6" x14ac:dyDescent="0.3">
      <c r="A29740" t="s">
        <v>29988</v>
      </c>
      <c r="B29740">
        <v>0</v>
      </c>
      <c r="C29740">
        <v>1480000</v>
      </c>
      <c r="D29740">
        <v>0</v>
      </c>
      <c r="E29740">
        <v>820000</v>
      </c>
      <c r="F29740" s="4">
        <f t="shared" si="464"/>
        <v>766666.66666666663</v>
      </c>
    </row>
    <row r="29741" spans="1:6" x14ac:dyDescent="0.3">
      <c r="A29741" t="s">
        <v>29989</v>
      </c>
      <c r="B29741">
        <v>0</v>
      </c>
      <c r="C29741">
        <v>0</v>
      </c>
      <c r="D29741">
        <v>349000</v>
      </c>
      <c r="E29741">
        <v>0</v>
      </c>
      <c r="F29741" s="4">
        <f t="shared" si="464"/>
        <v>116333.33333333333</v>
      </c>
    </row>
    <row r="29742" spans="1:6" x14ac:dyDescent="0.3">
      <c r="A29742" t="s">
        <v>29990</v>
      </c>
      <c r="B29742">
        <v>0</v>
      </c>
      <c r="C29742">
        <v>0</v>
      </c>
      <c r="D29742">
        <v>2150890</v>
      </c>
      <c r="E29742">
        <v>1012800</v>
      </c>
      <c r="F29742" s="4">
        <f t="shared" si="464"/>
        <v>1054563.3333333333</v>
      </c>
    </row>
    <row r="29743" spans="1:6" x14ac:dyDescent="0.3">
      <c r="A29743" t="s">
        <v>29991</v>
      </c>
      <c r="B29743">
        <v>0</v>
      </c>
      <c r="C29743">
        <v>900000</v>
      </c>
      <c r="D29743">
        <v>0</v>
      </c>
      <c r="E29743">
        <v>820000</v>
      </c>
      <c r="F29743" s="4">
        <f t="shared" si="464"/>
        <v>573333.33333333337</v>
      </c>
    </row>
    <row r="29744" spans="1:6" x14ac:dyDescent="0.3">
      <c r="A29744" t="s">
        <v>29992</v>
      </c>
      <c r="B29744">
        <v>0</v>
      </c>
      <c r="C29744">
        <v>3021200</v>
      </c>
      <c r="D29744">
        <v>0</v>
      </c>
      <c r="E29744">
        <v>1903980</v>
      </c>
      <c r="F29744" s="4">
        <f t="shared" si="464"/>
        <v>1641726.6666666667</v>
      </c>
    </row>
    <row r="29745" spans="1:6" x14ac:dyDescent="0.3">
      <c r="A29745" t="s">
        <v>29993</v>
      </c>
      <c r="B29745">
        <v>630000</v>
      </c>
      <c r="C29745">
        <v>0</v>
      </c>
      <c r="D29745">
        <v>0</v>
      </c>
      <c r="E29745">
        <v>919760</v>
      </c>
      <c r="F29745" s="4">
        <f t="shared" si="464"/>
        <v>306586.66666666669</v>
      </c>
    </row>
    <row r="29746" spans="1:6" x14ac:dyDescent="0.3">
      <c r="A29746" t="s">
        <v>29994</v>
      </c>
      <c r="B29746">
        <v>0</v>
      </c>
      <c r="C29746">
        <v>245700</v>
      </c>
      <c r="D29746">
        <v>0</v>
      </c>
      <c r="E29746">
        <v>0</v>
      </c>
      <c r="F29746" s="4">
        <f t="shared" si="464"/>
        <v>81900</v>
      </c>
    </row>
    <row r="29747" spans="1:6" x14ac:dyDescent="0.3">
      <c r="A29747" t="s">
        <v>29995</v>
      </c>
      <c r="B29747">
        <v>0</v>
      </c>
      <c r="C29747">
        <v>0</v>
      </c>
      <c r="D29747">
        <v>316680</v>
      </c>
      <c r="E29747">
        <v>0</v>
      </c>
      <c r="F29747" s="4">
        <f t="shared" si="464"/>
        <v>105560</v>
      </c>
    </row>
    <row r="29748" spans="1:6" x14ac:dyDescent="0.3">
      <c r="A29748" t="s">
        <v>29996</v>
      </c>
      <c r="B29748">
        <v>0</v>
      </c>
      <c r="C29748">
        <v>963860</v>
      </c>
      <c r="D29748">
        <v>0</v>
      </c>
      <c r="E29748">
        <v>512000</v>
      </c>
      <c r="F29748" s="4">
        <f t="shared" si="464"/>
        <v>491953.33333333331</v>
      </c>
    </row>
    <row r="29749" spans="1:6" x14ac:dyDescent="0.3">
      <c r="A29749" t="s">
        <v>29997</v>
      </c>
      <c r="B29749">
        <v>0</v>
      </c>
      <c r="C29749">
        <v>3148670</v>
      </c>
      <c r="D29749">
        <v>0</v>
      </c>
      <c r="E29749">
        <v>1146600</v>
      </c>
      <c r="F29749" s="4">
        <f t="shared" si="464"/>
        <v>1431756.6666666667</v>
      </c>
    </row>
    <row r="29750" spans="1:6" x14ac:dyDescent="0.3">
      <c r="A29750" t="s">
        <v>29998</v>
      </c>
      <c r="B29750">
        <v>0</v>
      </c>
      <c r="C29750">
        <v>0</v>
      </c>
      <c r="D29750">
        <v>1295360</v>
      </c>
      <c r="E29750">
        <v>982700</v>
      </c>
      <c r="F29750" s="4">
        <f t="shared" si="464"/>
        <v>759353.33333333337</v>
      </c>
    </row>
    <row r="29751" spans="1:6" x14ac:dyDescent="0.3">
      <c r="A29751" t="s">
        <v>29999</v>
      </c>
      <c r="B29751">
        <v>0</v>
      </c>
      <c r="C29751">
        <v>0</v>
      </c>
      <c r="D29751">
        <v>561100</v>
      </c>
      <c r="E29751">
        <v>427700</v>
      </c>
      <c r="F29751" s="4">
        <f t="shared" si="464"/>
        <v>329600</v>
      </c>
    </row>
    <row r="29752" spans="1:6" x14ac:dyDescent="0.3">
      <c r="A29752" t="s">
        <v>645</v>
      </c>
      <c r="B29752">
        <v>0</v>
      </c>
      <c r="C29752">
        <v>2941360</v>
      </c>
      <c r="D29752">
        <v>0</v>
      </c>
      <c r="E29752">
        <v>0</v>
      </c>
      <c r="F29752" s="4">
        <f t="shared" si="464"/>
        <v>980453.33333333337</v>
      </c>
    </row>
    <row r="29753" spans="1:6" x14ac:dyDescent="0.3">
      <c r="A29753" t="s">
        <v>30000</v>
      </c>
      <c r="B29753">
        <v>0</v>
      </c>
      <c r="C29753">
        <v>0</v>
      </c>
      <c r="D29753">
        <v>2171250</v>
      </c>
      <c r="E29753">
        <v>0</v>
      </c>
      <c r="F29753" s="4">
        <f t="shared" si="464"/>
        <v>723750</v>
      </c>
    </row>
    <row r="29754" spans="1:6" x14ac:dyDescent="0.3">
      <c r="A29754" t="s">
        <v>30001</v>
      </c>
      <c r="B29754">
        <v>0</v>
      </c>
      <c r="C29754">
        <v>688000</v>
      </c>
      <c r="D29754">
        <v>0</v>
      </c>
      <c r="E29754">
        <v>0</v>
      </c>
      <c r="F29754" s="4">
        <f t="shared" si="464"/>
        <v>229333.33333333334</v>
      </c>
    </row>
    <row r="29755" spans="1:6" x14ac:dyDescent="0.3">
      <c r="A29755" t="s">
        <v>30002</v>
      </c>
      <c r="B29755">
        <v>0</v>
      </c>
      <c r="C29755">
        <v>2569840</v>
      </c>
      <c r="D29755">
        <v>0</v>
      </c>
      <c r="E29755">
        <v>955500</v>
      </c>
      <c r="F29755" s="4">
        <f t="shared" si="464"/>
        <v>1175113.3333333333</v>
      </c>
    </row>
    <row r="29756" spans="1:6" x14ac:dyDescent="0.3">
      <c r="A29756" t="s">
        <v>30003</v>
      </c>
      <c r="B29756">
        <v>0</v>
      </c>
      <c r="C29756">
        <v>1178240</v>
      </c>
      <c r="D29756">
        <v>0</v>
      </c>
      <c r="E29756">
        <v>0</v>
      </c>
      <c r="F29756" s="4">
        <f t="shared" si="464"/>
        <v>392746.66666666669</v>
      </c>
    </row>
    <row r="29757" spans="1:6" x14ac:dyDescent="0.3">
      <c r="A29757" t="s">
        <v>30004</v>
      </c>
      <c r="B29757">
        <v>0</v>
      </c>
      <c r="C29757">
        <v>0</v>
      </c>
      <c r="D29757">
        <v>506250</v>
      </c>
      <c r="E29757">
        <v>0</v>
      </c>
      <c r="F29757" s="4">
        <f t="shared" si="464"/>
        <v>168750</v>
      </c>
    </row>
    <row r="29758" spans="1:6" x14ac:dyDescent="0.3">
      <c r="A29758" t="s">
        <v>30005</v>
      </c>
      <c r="B29758">
        <v>0</v>
      </c>
      <c r="C29758">
        <v>474950</v>
      </c>
      <c r="D29758">
        <v>0</v>
      </c>
      <c r="E29758">
        <v>0</v>
      </c>
      <c r="F29758" s="4">
        <f t="shared" si="464"/>
        <v>158316.66666666666</v>
      </c>
    </row>
    <row r="29759" spans="1:6" x14ac:dyDescent="0.3">
      <c r="A29759" t="s">
        <v>30006</v>
      </c>
      <c r="B29759">
        <v>0</v>
      </c>
      <c r="C29759">
        <v>1458560</v>
      </c>
      <c r="D29759">
        <v>0</v>
      </c>
      <c r="E29759">
        <v>1273280</v>
      </c>
      <c r="F29759" s="4">
        <f t="shared" si="464"/>
        <v>910613.33333333337</v>
      </c>
    </row>
    <row r="29760" spans="1:6" x14ac:dyDescent="0.3">
      <c r="A29760" t="s">
        <v>30007</v>
      </c>
      <c r="B29760">
        <v>0</v>
      </c>
      <c r="C29760">
        <v>300300</v>
      </c>
      <c r="D29760">
        <v>866860</v>
      </c>
      <c r="E29760">
        <v>615200</v>
      </c>
      <c r="F29760" s="4">
        <f t="shared" si="464"/>
        <v>594120</v>
      </c>
    </row>
    <row r="29761" spans="1:6" x14ac:dyDescent="0.3">
      <c r="A29761" t="s">
        <v>30008</v>
      </c>
      <c r="B29761">
        <v>0</v>
      </c>
      <c r="C29761">
        <v>0</v>
      </c>
      <c r="D29761">
        <v>1984990</v>
      </c>
      <c r="E29761">
        <v>0</v>
      </c>
      <c r="F29761" s="4">
        <f t="shared" si="464"/>
        <v>661663.33333333337</v>
      </c>
    </row>
    <row r="29762" spans="1:6" x14ac:dyDescent="0.3">
      <c r="A29762" t="s">
        <v>30009</v>
      </c>
      <c r="B29762">
        <v>1152000</v>
      </c>
      <c r="C29762">
        <v>0</v>
      </c>
      <c r="D29762">
        <v>1302160</v>
      </c>
      <c r="E29762">
        <v>450560</v>
      </c>
      <c r="F29762" s="4">
        <f t="shared" si="464"/>
        <v>584240</v>
      </c>
    </row>
    <row r="29763" spans="1:6" x14ac:dyDescent="0.3">
      <c r="A29763" t="s">
        <v>30010</v>
      </c>
      <c r="B29763">
        <v>589680</v>
      </c>
      <c r="C29763">
        <v>0</v>
      </c>
      <c r="D29763">
        <v>0</v>
      </c>
      <c r="E29763">
        <v>1099840</v>
      </c>
      <c r="F29763" s="4">
        <f t="shared" ref="F29763:F29826" si="465">SUM(C29763:E29763)/3</f>
        <v>366613.33333333331</v>
      </c>
    </row>
    <row r="29764" spans="1:6" x14ac:dyDescent="0.3">
      <c r="A29764" t="s">
        <v>30011</v>
      </c>
      <c r="B29764">
        <v>438000</v>
      </c>
      <c r="C29764">
        <v>2218750</v>
      </c>
      <c r="D29764">
        <v>0</v>
      </c>
      <c r="E29764">
        <v>2000520</v>
      </c>
      <c r="F29764" s="4">
        <f t="shared" si="465"/>
        <v>1406423.3333333333</v>
      </c>
    </row>
    <row r="29765" spans="1:6" x14ac:dyDescent="0.3">
      <c r="A29765" t="s">
        <v>30012</v>
      </c>
      <c r="B29765">
        <v>0</v>
      </c>
      <c r="C29765">
        <v>0</v>
      </c>
      <c r="D29765">
        <v>1146600</v>
      </c>
      <c r="E29765">
        <v>234600</v>
      </c>
      <c r="F29765" s="4">
        <f t="shared" si="465"/>
        <v>460400</v>
      </c>
    </row>
    <row r="29766" spans="1:6" x14ac:dyDescent="0.3">
      <c r="A29766" t="s">
        <v>30013</v>
      </c>
      <c r="B29766">
        <v>0</v>
      </c>
      <c r="C29766">
        <v>0</v>
      </c>
      <c r="D29766">
        <v>2124280</v>
      </c>
      <c r="E29766">
        <v>0</v>
      </c>
      <c r="F29766" s="4">
        <f t="shared" si="465"/>
        <v>708093.33333333337</v>
      </c>
    </row>
    <row r="29767" spans="1:6" x14ac:dyDescent="0.3">
      <c r="A29767" t="s">
        <v>30014</v>
      </c>
      <c r="B29767">
        <v>740000</v>
      </c>
      <c r="C29767">
        <v>1300560</v>
      </c>
      <c r="D29767">
        <v>0</v>
      </c>
      <c r="E29767">
        <v>0</v>
      </c>
      <c r="F29767" s="4">
        <f t="shared" si="465"/>
        <v>433520</v>
      </c>
    </row>
    <row r="29768" spans="1:6" x14ac:dyDescent="0.3">
      <c r="A29768" t="s">
        <v>30015</v>
      </c>
      <c r="B29768">
        <v>0</v>
      </c>
      <c r="C29768">
        <v>0</v>
      </c>
      <c r="D29768">
        <v>937300</v>
      </c>
      <c r="E29768">
        <v>0</v>
      </c>
      <c r="F29768" s="4">
        <f t="shared" si="465"/>
        <v>312433.33333333331</v>
      </c>
    </row>
    <row r="29769" spans="1:6" x14ac:dyDescent="0.3">
      <c r="A29769" t="s">
        <v>30016</v>
      </c>
      <c r="B29769">
        <v>0</v>
      </c>
      <c r="C29769">
        <v>0</v>
      </c>
      <c r="D29769">
        <v>2455180</v>
      </c>
      <c r="E29769">
        <v>0</v>
      </c>
      <c r="F29769" s="4">
        <f t="shared" si="465"/>
        <v>818393.33333333337</v>
      </c>
    </row>
    <row r="29770" spans="1:6" x14ac:dyDescent="0.3">
      <c r="A29770" t="s">
        <v>30017</v>
      </c>
      <c r="B29770">
        <v>740000</v>
      </c>
      <c r="C29770">
        <v>0</v>
      </c>
      <c r="D29770">
        <v>2284640</v>
      </c>
      <c r="E29770">
        <v>463500</v>
      </c>
      <c r="F29770" s="4">
        <f t="shared" si="465"/>
        <v>916046.66666666663</v>
      </c>
    </row>
    <row r="29771" spans="1:6" x14ac:dyDescent="0.3">
      <c r="A29771" t="s">
        <v>30018</v>
      </c>
      <c r="B29771">
        <v>643440</v>
      </c>
      <c r="C29771">
        <v>0</v>
      </c>
      <c r="D29771">
        <v>0</v>
      </c>
      <c r="E29771">
        <v>0</v>
      </c>
      <c r="F29771" s="4">
        <f t="shared" si="465"/>
        <v>0</v>
      </c>
    </row>
    <row r="29772" spans="1:6" x14ac:dyDescent="0.3">
      <c r="A29772" t="s">
        <v>30019</v>
      </c>
      <c r="B29772">
        <v>256000</v>
      </c>
      <c r="C29772">
        <v>646000</v>
      </c>
      <c r="D29772">
        <v>0</v>
      </c>
      <c r="E29772">
        <v>0</v>
      </c>
      <c r="F29772" s="4">
        <f t="shared" si="465"/>
        <v>215333.33333333334</v>
      </c>
    </row>
    <row r="29773" spans="1:6" x14ac:dyDescent="0.3">
      <c r="A29773" t="s">
        <v>30020</v>
      </c>
      <c r="B29773">
        <v>0</v>
      </c>
      <c r="C29773">
        <v>690000</v>
      </c>
      <c r="D29773">
        <v>0</v>
      </c>
      <c r="E29773">
        <v>0</v>
      </c>
      <c r="F29773" s="4">
        <f t="shared" si="465"/>
        <v>230000</v>
      </c>
    </row>
    <row r="29774" spans="1:6" x14ac:dyDescent="0.3">
      <c r="A29774" t="s">
        <v>30021</v>
      </c>
      <c r="B29774">
        <v>370000</v>
      </c>
      <c r="C29774">
        <v>0</v>
      </c>
      <c r="D29774">
        <v>0</v>
      </c>
      <c r="E29774">
        <v>1826360</v>
      </c>
      <c r="F29774" s="4">
        <f t="shared" si="465"/>
        <v>608786.66666666663</v>
      </c>
    </row>
    <row r="29775" spans="1:6" x14ac:dyDescent="0.3">
      <c r="A29775" t="s">
        <v>30022</v>
      </c>
      <c r="B29775">
        <v>672300</v>
      </c>
      <c r="C29775">
        <v>0</v>
      </c>
      <c r="D29775">
        <v>0</v>
      </c>
      <c r="E29775">
        <v>0</v>
      </c>
      <c r="F29775" s="4">
        <f t="shared" si="465"/>
        <v>0</v>
      </c>
    </row>
    <row r="29776" spans="1:6" x14ac:dyDescent="0.3">
      <c r="A29776" t="s">
        <v>30023</v>
      </c>
      <c r="B29776">
        <v>0</v>
      </c>
      <c r="C29776">
        <v>0</v>
      </c>
      <c r="D29776">
        <v>1116390</v>
      </c>
      <c r="E29776">
        <v>0</v>
      </c>
      <c r="F29776" s="4">
        <f t="shared" si="465"/>
        <v>372130</v>
      </c>
    </row>
    <row r="29777" spans="1:6" x14ac:dyDescent="0.3">
      <c r="A29777" t="s">
        <v>30024</v>
      </c>
      <c r="B29777">
        <v>0</v>
      </c>
      <c r="C29777">
        <v>0</v>
      </c>
      <c r="D29777">
        <v>730000</v>
      </c>
      <c r="E29777">
        <v>0</v>
      </c>
      <c r="F29777" s="4">
        <f t="shared" si="465"/>
        <v>243333.33333333334</v>
      </c>
    </row>
    <row r="29778" spans="1:6" x14ac:dyDescent="0.3">
      <c r="A29778" t="s">
        <v>30025</v>
      </c>
      <c r="B29778">
        <v>382200</v>
      </c>
      <c r="C29778">
        <v>0</v>
      </c>
      <c r="D29778">
        <v>0</v>
      </c>
      <c r="E29778">
        <v>0</v>
      </c>
      <c r="F29778" s="4">
        <f t="shared" si="465"/>
        <v>0</v>
      </c>
    </row>
    <row r="29779" spans="1:6" x14ac:dyDescent="0.3">
      <c r="A29779" t="s">
        <v>30026</v>
      </c>
      <c r="B29779">
        <v>0</v>
      </c>
      <c r="C29779">
        <v>0</v>
      </c>
      <c r="D29779">
        <v>356700</v>
      </c>
      <c r="E29779">
        <v>0</v>
      </c>
      <c r="F29779" s="4">
        <f t="shared" si="465"/>
        <v>118900</v>
      </c>
    </row>
    <row r="29780" spans="1:6" x14ac:dyDescent="0.3">
      <c r="A29780" t="s">
        <v>30027</v>
      </c>
      <c r="B29780">
        <v>0</v>
      </c>
      <c r="C29780">
        <v>3670500</v>
      </c>
      <c r="D29780">
        <v>0</v>
      </c>
      <c r="E29780">
        <v>0</v>
      </c>
      <c r="F29780" s="4">
        <f t="shared" si="465"/>
        <v>1223500</v>
      </c>
    </row>
    <row r="29781" spans="1:6" x14ac:dyDescent="0.3">
      <c r="A29781" t="s">
        <v>30028</v>
      </c>
      <c r="B29781">
        <v>0</v>
      </c>
      <c r="C29781">
        <v>0</v>
      </c>
      <c r="D29781">
        <v>2778360</v>
      </c>
      <c r="E29781">
        <v>5398490</v>
      </c>
      <c r="F29781" s="4">
        <f t="shared" si="465"/>
        <v>2725616.6666666665</v>
      </c>
    </row>
    <row r="29782" spans="1:6" x14ac:dyDescent="0.3">
      <c r="A29782" t="s">
        <v>30029</v>
      </c>
      <c r="B29782">
        <v>0</v>
      </c>
      <c r="C29782">
        <v>752200</v>
      </c>
      <c r="D29782">
        <v>0</v>
      </c>
      <c r="E29782">
        <v>0</v>
      </c>
      <c r="F29782" s="4">
        <f t="shared" si="465"/>
        <v>250733.33333333334</v>
      </c>
    </row>
    <row r="29783" spans="1:6" x14ac:dyDescent="0.3">
      <c r="A29783" t="s">
        <v>30030</v>
      </c>
      <c r="B29783">
        <v>0</v>
      </c>
      <c r="C29783">
        <v>0</v>
      </c>
      <c r="D29783">
        <v>311100</v>
      </c>
      <c r="E29783">
        <v>311100</v>
      </c>
      <c r="F29783" s="4">
        <f t="shared" si="465"/>
        <v>207400</v>
      </c>
    </row>
    <row r="29784" spans="1:6" x14ac:dyDescent="0.3">
      <c r="A29784" t="s">
        <v>30031</v>
      </c>
      <c r="B29784">
        <v>0</v>
      </c>
      <c r="C29784">
        <v>0</v>
      </c>
      <c r="D29784">
        <v>663390</v>
      </c>
      <c r="E29784">
        <v>214760</v>
      </c>
      <c r="F29784" s="4">
        <f t="shared" si="465"/>
        <v>292716.66666666669</v>
      </c>
    </row>
    <row r="29785" spans="1:6" x14ac:dyDescent="0.3">
      <c r="A29785" t="s">
        <v>30032</v>
      </c>
      <c r="B29785">
        <v>0</v>
      </c>
      <c r="C29785">
        <v>0</v>
      </c>
      <c r="D29785">
        <v>2105600</v>
      </c>
      <c r="E29785">
        <v>0</v>
      </c>
      <c r="F29785" s="4">
        <f t="shared" si="465"/>
        <v>701866.66666666663</v>
      </c>
    </row>
    <row r="29786" spans="1:6" x14ac:dyDescent="0.3">
      <c r="A29786" t="s">
        <v>30033</v>
      </c>
      <c r="B29786">
        <v>634560</v>
      </c>
      <c r="C29786">
        <v>0</v>
      </c>
      <c r="D29786">
        <v>0</v>
      </c>
      <c r="E29786">
        <v>1213120</v>
      </c>
      <c r="F29786" s="4">
        <f t="shared" si="465"/>
        <v>404373.33333333331</v>
      </c>
    </row>
    <row r="29787" spans="1:6" x14ac:dyDescent="0.3">
      <c r="A29787" t="s">
        <v>30034</v>
      </c>
      <c r="B29787">
        <v>0</v>
      </c>
      <c r="C29787">
        <v>2092600</v>
      </c>
      <c r="D29787">
        <v>0</v>
      </c>
      <c r="E29787">
        <v>2078120</v>
      </c>
      <c r="F29787" s="4">
        <f t="shared" si="465"/>
        <v>1390240</v>
      </c>
    </row>
    <row r="29788" spans="1:6" x14ac:dyDescent="0.3">
      <c r="A29788" t="s">
        <v>30035</v>
      </c>
      <c r="B29788">
        <v>0</v>
      </c>
      <c r="C29788">
        <v>0</v>
      </c>
      <c r="D29788">
        <v>1857000</v>
      </c>
      <c r="E29788">
        <v>0</v>
      </c>
      <c r="F29788" s="4">
        <f t="shared" si="465"/>
        <v>619000</v>
      </c>
    </row>
    <row r="29789" spans="1:6" x14ac:dyDescent="0.3">
      <c r="A29789" t="s">
        <v>30036</v>
      </c>
      <c r="B29789">
        <v>0</v>
      </c>
      <c r="C29789">
        <v>566440</v>
      </c>
      <c r="D29789">
        <v>0</v>
      </c>
      <c r="E29789">
        <v>0</v>
      </c>
      <c r="F29789" s="4">
        <f t="shared" si="465"/>
        <v>188813.33333333334</v>
      </c>
    </row>
    <row r="29790" spans="1:6" x14ac:dyDescent="0.3">
      <c r="A29790" t="s">
        <v>30037</v>
      </c>
      <c r="B29790">
        <v>0</v>
      </c>
      <c r="C29790">
        <v>0</v>
      </c>
      <c r="D29790">
        <v>11769940</v>
      </c>
      <c r="E29790">
        <v>4102280</v>
      </c>
      <c r="F29790" s="4">
        <f t="shared" si="465"/>
        <v>5290740</v>
      </c>
    </row>
    <row r="29791" spans="1:6" x14ac:dyDescent="0.3">
      <c r="A29791" t="s">
        <v>30038</v>
      </c>
      <c r="B29791">
        <v>0</v>
      </c>
      <c r="C29791">
        <v>0</v>
      </c>
      <c r="D29791">
        <v>357000</v>
      </c>
      <c r="E29791">
        <v>234600</v>
      </c>
      <c r="F29791" s="4">
        <f t="shared" si="465"/>
        <v>197200</v>
      </c>
    </row>
    <row r="29792" spans="1:6" x14ac:dyDescent="0.3">
      <c r="A29792" t="s">
        <v>30039</v>
      </c>
      <c r="B29792">
        <v>1100500</v>
      </c>
      <c r="C29792">
        <v>0</v>
      </c>
      <c r="D29792">
        <v>0</v>
      </c>
      <c r="E29792">
        <v>752200</v>
      </c>
      <c r="F29792" s="4">
        <f t="shared" si="465"/>
        <v>250733.33333333334</v>
      </c>
    </row>
    <row r="29793" spans="1:6" x14ac:dyDescent="0.3">
      <c r="A29793" t="s">
        <v>30040</v>
      </c>
      <c r="B29793">
        <v>0</v>
      </c>
      <c r="C29793">
        <v>1250250</v>
      </c>
      <c r="D29793">
        <v>0</v>
      </c>
      <c r="E29793">
        <v>663550</v>
      </c>
      <c r="F29793" s="4">
        <f t="shared" si="465"/>
        <v>637933.33333333337</v>
      </c>
    </row>
    <row r="29794" spans="1:6" x14ac:dyDescent="0.3">
      <c r="A29794" t="s">
        <v>30041</v>
      </c>
      <c r="B29794">
        <v>0</v>
      </c>
      <c r="C29794">
        <v>0</v>
      </c>
      <c r="D29794">
        <v>200200</v>
      </c>
      <c r="E29794">
        <v>0</v>
      </c>
      <c r="F29794" s="4">
        <f t="shared" si="465"/>
        <v>66733.333333333328</v>
      </c>
    </row>
    <row r="29795" spans="1:6" x14ac:dyDescent="0.3">
      <c r="A29795" t="s">
        <v>30042</v>
      </c>
      <c r="B29795">
        <v>0</v>
      </c>
      <c r="C29795">
        <v>0</v>
      </c>
      <c r="D29795">
        <v>937300</v>
      </c>
      <c r="E29795">
        <v>0</v>
      </c>
      <c r="F29795" s="4">
        <f t="shared" si="465"/>
        <v>312433.33333333331</v>
      </c>
    </row>
    <row r="29796" spans="1:6" x14ac:dyDescent="0.3">
      <c r="A29796" t="s">
        <v>30043</v>
      </c>
      <c r="B29796">
        <v>0</v>
      </c>
      <c r="C29796">
        <v>0</v>
      </c>
      <c r="D29796">
        <v>1894620</v>
      </c>
      <c r="E29796">
        <v>1482420</v>
      </c>
      <c r="F29796" s="4">
        <f t="shared" si="465"/>
        <v>1125680</v>
      </c>
    </row>
    <row r="29797" spans="1:6" x14ac:dyDescent="0.3">
      <c r="A29797" t="s">
        <v>30044</v>
      </c>
      <c r="B29797">
        <v>0</v>
      </c>
      <c r="C29797">
        <v>0</v>
      </c>
      <c r="D29797">
        <v>740000</v>
      </c>
      <c r="E29797">
        <v>0</v>
      </c>
      <c r="F29797" s="4">
        <f t="shared" si="465"/>
        <v>246666.66666666666</v>
      </c>
    </row>
    <row r="29798" spans="1:6" x14ac:dyDescent="0.3">
      <c r="A29798" t="s">
        <v>30045</v>
      </c>
      <c r="B29798">
        <v>518000</v>
      </c>
      <c r="C29798">
        <v>0</v>
      </c>
      <c r="D29798">
        <v>0</v>
      </c>
      <c r="E29798">
        <v>0</v>
      </c>
      <c r="F29798" s="4">
        <f t="shared" si="465"/>
        <v>0</v>
      </c>
    </row>
    <row r="29799" spans="1:6" x14ac:dyDescent="0.3">
      <c r="A29799" t="s">
        <v>30046</v>
      </c>
      <c r="B29799">
        <v>0</v>
      </c>
      <c r="C29799">
        <v>0</v>
      </c>
      <c r="D29799">
        <v>583440</v>
      </c>
      <c r="E29799">
        <v>450560</v>
      </c>
      <c r="F29799" s="4">
        <f t="shared" si="465"/>
        <v>344666.66666666669</v>
      </c>
    </row>
    <row r="29800" spans="1:6" x14ac:dyDescent="0.3">
      <c r="A29800" t="s">
        <v>30047</v>
      </c>
      <c r="B29800">
        <v>1110000</v>
      </c>
      <c r="C29800">
        <v>0</v>
      </c>
      <c r="D29800">
        <v>0</v>
      </c>
      <c r="E29800">
        <v>666000</v>
      </c>
      <c r="F29800" s="4">
        <f t="shared" si="465"/>
        <v>222000</v>
      </c>
    </row>
    <row r="29801" spans="1:6" x14ac:dyDescent="0.3">
      <c r="A29801" t="s">
        <v>30048</v>
      </c>
      <c r="B29801">
        <v>0</v>
      </c>
      <c r="C29801">
        <v>0</v>
      </c>
      <c r="D29801">
        <v>3700000</v>
      </c>
      <c r="E29801">
        <v>1760850</v>
      </c>
      <c r="F29801" s="4">
        <f t="shared" si="465"/>
        <v>1820283.3333333333</v>
      </c>
    </row>
    <row r="29802" spans="1:6" x14ac:dyDescent="0.3">
      <c r="A29802" t="s">
        <v>30049</v>
      </c>
      <c r="B29802">
        <v>760100</v>
      </c>
      <c r="C29802">
        <v>0</v>
      </c>
      <c r="D29802">
        <v>0</v>
      </c>
      <c r="E29802">
        <v>356720</v>
      </c>
      <c r="F29802" s="4">
        <f t="shared" si="465"/>
        <v>118906.66666666667</v>
      </c>
    </row>
    <row r="29803" spans="1:6" x14ac:dyDescent="0.3">
      <c r="A29803" t="s">
        <v>30050</v>
      </c>
      <c r="B29803">
        <v>0</v>
      </c>
      <c r="C29803">
        <v>886490</v>
      </c>
      <c r="D29803">
        <v>0</v>
      </c>
      <c r="E29803">
        <v>386000</v>
      </c>
      <c r="F29803" s="4">
        <f t="shared" si="465"/>
        <v>424163.33333333331</v>
      </c>
    </row>
    <row r="29804" spans="1:6" x14ac:dyDescent="0.3">
      <c r="A29804" t="s">
        <v>30051</v>
      </c>
      <c r="B29804">
        <v>0</v>
      </c>
      <c r="C29804">
        <v>2993310</v>
      </c>
      <c r="D29804">
        <v>0</v>
      </c>
      <c r="E29804">
        <v>0</v>
      </c>
      <c r="F29804" s="4">
        <f t="shared" si="465"/>
        <v>997770</v>
      </c>
    </row>
    <row r="29805" spans="1:6" x14ac:dyDescent="0.3">
      <c r="A29805" t="s">
        <v>30052</v>
      </c>
      <c r="B29805">
        <v>0</v>
      </c>
      <c r="C29805">
        <v>1053780</v>
      </c>
      <c r="D29805">
        <v>0</v>
      </c>
      <c r="E29805">
        <v>1694060</v>
      </c>
      <c r="F29805" s="4">
        <f t="shared" si="465"/>
        <v>915946.66666666663</v>
      </c>
    </row>
    <row r="29806" spans="1:6" x14ac:dyDescent="0.3">
      <c r="A29806" t="s">
        <v>30053</v>
      </c>
      <c r="B29806">
        <v>286650</v>
      </c>
      <c r="C29806">
        <v>0</v>
      </c>
      <c r="D29806">
        <v>0</v>
      </c>
      <c r="E29806">
        <v>0</v>
      </c>
      <c r="F29806" s="4">
        <f t="shared" si="465"/>
        <v>0</v>
      </c>
    </row>
    <row r="29807" spans="1:6" x14ac:dyDescent="0.3">
      <c r="A29807" t="s">
        <v>30054</v>
      </c>
      <c r="B29807">
        <v>0</v>
      </c>
      <c r="C29807">
        <v>0</v>
      </c>
      <c r="D29807">
        <v>535400</v>
      </c>
      <c r="E29807">
        <v>2084840</v>
      </c>
      <c r="F29807" s="4">
        <f t="shared" si="465"/>
        <v>873413.33333333337</v>
      </c>
    </row>
    <row r="29808" spans="1:6" x14ac:dyDescent="0.3">
      <c r="A29808" t="s">
        <v>30055</v>
      </c>
      <c r="B29808">
        <v>0</v>
      </c>
      <c r="C29808">
        <v>0</v>
      </c>
      <c r="D29808">
        <v>1007910</v>
      </c>
      <c r="E29808">
        <v>0</v>
      </c>
      <c r="F29808" s="4">
        <f t="shared" si="465"/>
        <v>335970</v>
      </c>
    </row>
    <row r="29809" spans="1:6" x14ac:dyDescent="0.3">
      <c r="A29809" t="s">
        <v>30056</v>
      </c>
      <c r="B29809">
        <v>0</v>
      </c>
      <c r="C29809">
        <v>493680</v>
      </c>
      <c r="D29809">
        <v>0</v>
      </c>
      <c r="E29809">
        <v>707600</v>
      </c>
      <c r="F29809" s="4">
        <f t="shared" si="465"/>
        <v>400426.66666666669</v>
      </c>
    </row>
    <row r="29810" spans="1:6" x14ac:dyDescent="0.3">
      <c r="A29810" t="s">
        <v>30057</v>
      </c>
      <c r="B29810">
        <v>418000</v>
      </c>
      <c r="C29810">
        <v>0</v>
      </c>
      <c r="D29810">
        <v>0</v>
      </c>
      <c r="E29810">
        <v>618800</v>
      </c>
      <c r="F29810" s="4">
        <f t="shared" si="465"/>
        <v>206266.66666666666</v>
      </c>
    </row>
    <row r="29811" spans="1:6" x14ac:dyDescent="0.3">
      <c r="A29811" t="s">
        <v>30058</v>
      </c>
      <c r="B29811">
        <v>0</v>
      </c>
      <c r="C29811">
        <v>0</v>
      </c>
      <c r="D29811">
        <v>2382470</v>
      </c>
      <c r="E29811">
        <v>496860</v>
      </c>
      <c r="F29811" s="4">
        <f t="shared" si="465"/>
        <v>959776.66666666663</v>
      </c>
    </row>
    <row r="29812" spans="1:6" x14ac:dyDescent="0.3">
      <c r="A29812" t="s">
        <v>30059</v>
      </c>
      <c r="B29812">
        <v>0</v>
      </c>
      <c r="C29812">
        <v>0</v>
      </c>
      <c r="D29812">
        <v>333060</v>
      </c>
      <c r="E29812">
        <v>548100</v>
      </c>
      <c r="F29812" s="4">
        <f t="shared" si="465"/>
        <v>293720</v>
      </c>
    </row>
    <row r="29813" spans="1:6" x14ac:dyDescent="0.3">
      <c r="A29813" t="s">
        <v>30060</v>
      </c>
      <c r="B29813">
        <v>0</v>
      </c>
      <c r="C29813">
        <v>1462370</v>
      </c>
      <c r="D29813">
        <v>0</v>
      </c>
      <c r="E29813">
        <v>229320</v>
      </c>
      <c r="F29813" s="4">
        <f t="shared" si="465"/>
        <v>563896.66666666663</v>
      </c>
    </row>
    <row r="29814" spans="1:6" x14ac:dyDescent="0.3">
      <c r="A29814" t="s">
        <v>30061</v>
      </c>
      <c r="B29814">
        <v>0</v>
      </c>
      <c r="C29814">
        <v>1477410</v>
      </c>
      <c r="D29814">
        <v>0</v>
      </c>
      <c r="E29814">
        <v>402000</v>
      </c>
      <c r="F29814" s="4">
        <f t="shared" si="465"/>
        <v>626470</v>
      </c>
    </row>
    <row r="29815" spans="1:6" x14ac:dyDescent="0.3">
      <c r="A29815" t="s">
        <v>30062</v>
      </c>
      <c r="B29815">
        <v>0</v>
      </c>
      <c r="C29815">
        <v>1539710</v>
      </c>
      <c r="D29815">
        <v>0</v>
      </c>
      <c r="E29815">
        <v>980980</v>
      </c>
      <c r="F29815" s="4">
        <f t="shared" si="465"/>
        <v>840230</v>
      </c>
    </row>
    <row r="29816" spans="1:6" x14ac:dyDescent="0.3">
      <c r="A29816" t="s">
        <v>30063</v>
      </c>
      <c r="B29816">
        <v>0</v>
      </c>
      <c r="C29816">
        <v>3306230</v>
      </c>
      <c r="D29816">
        <v>0</v>
      </c>
      <c r="E29816">
        <v>4093910</v>
      </c>
      <c r="F29816" s="4">
        <f t="shared" si="465"/>
        <v>2466713.3333333335</v>
      </c>
    </row>
    <row r="29817" spans="1:6" x14ac:dyDescent="0.3">
      <c r="A29817" t="s">
        <v>30064</v>
      </c>
      <c r="B29817">
        <v>0</v>
      </c>
      <c r="C29817">
        <v>397800</v>
      </c>
      <c r="D29817">
        <v>0</v>
      </c>
      <c r="E29817">
        <v>799800</v>
      </c>
      <c r="F29817" s="4">
        <f t="shared" si="465"/>
        <v>399200</v>
      </c>
    </row>
    <row r="29818" spans="1:6" x14ac:dyDescent="0.3">
      <c r="A29818" t="s">
        <v>30065</v>
      </c>
      <c r="B29818">
        <v>0</v>
      </c>
      <c r="C29818">
        <v>2511460</v>
      </c>
      <c r="D29818">
        <v>0</v>
      </c>
      <c r="E29818">
        <v>2205500</v>
      </c>
      <c r="F29818" s="4">
        <f t="shared" si="465"/>
        <v>1572320</v>
      </c>
    </row>
    <row r="29819" spans="1:6" x14ac:dyDescent="0.3">
      <c r="A29819" t="s">
        <v>30066</v>
      </c>
      <c r="B29819">
        <v>0</v>
      </c>
      <c r="C29819">
        <v>543950</v>
      </c>
      <c r="D29819">
        <v>0</v>
      </c>
      <c r="E29819">
        <v>0</v>
      </c>
      <c r="F29819" s="4">
        <f t="shared" si="465"/>
        <v>181316.66666666666</v>
      </c>
    </row>
    <row r="29820" spans="1:6" x14ac:dyDescent="0.3">
      <c r="A29820" t="s">
        <v>30067</v>
      </c>
      <c r="B29820">
        <v>320000</v>
      </c>
      <c r="C29820">
        <v>0</v>
      </c>
      <c r="D29820">
        <v>0</v>
      </c>
      <c r="E29820">
        <v>0</v>
      </c>
      <c r="F29820" s="4">
        <f t="shared" si="465"/>
        <v>0</v>
      </c>
    </row>
    <row r="29821" spans="1:6" x14ac:dyDescent="0.3">
      <c r="A29821" t="s">
        <v>30068</v>
      </c>
      <c r="B29821">
        <v>222040</v>
      </c>
      <c r="C29821">
        <v>0</v>
      </c>
      <c r="D29821">
        <v>0</v>
      </c>
      <c r="E29821">
        <v>386000</v>
      </c>
      <c r="F29821" s="4">
        <f t="shared" si="465"/>
        <v>128666.66666666667</v>
      </c>
    </row>
    <row r="29822" spans="1:6" x14ac:dyDescent="0.3">
      <c r="A29822" t="s">
        <v>30069</v>
      </c>
      <c r="B29822">
        <v>0</v>
      </c>
      <c r="C29822">
        <v>0</v>
      </c>
      <c r="D29822">
        <v>1028970</v>
      </c>
      <c r="E29822">
        <v>0</v>
      </c>
      <c r="F29822" s="4">
        <f t="shared" si="465"/>
        <v>342990</v>
      </c>
    </row>
    <row r="29823" spans="1:6" x14ac:dyDescent="0.3">
      <c r="A29823" t="s">
        <v>30070</v>
      </c>
      <c r="B29823">
        <v>0</v>
      </c>
      <c r="C29823">
        <v>0</v>
      </c>
      <c r="D29823">
        <v>1553190</v>
      </c>
      <c r="E29823">
        <v>234600</v>
      </c>
      <c r="F29823" s="4">
        <f t="shared" si="465"/>
        <v>595930</v>
      </c>
    </row>
    <row r="29824" spans="1:6" x14ac:dyDescent="0.3">
      <c r="A29824" t="s">
        <v>335</v>
      </c>
      <c r="B29824">
        <v>0</v>
      </c>
      <c r="C29824">
        <v>0</v>
      </c>
      <c r="D29824">
        <v>1644400</v>
      </c>
      <c r="E29824">
        <v>0</v>
      </c>
      <c r="F29824" s="4">
        <f t="shared" si="465"/>
        <v>548133.33333333337</v>
      </c>
    </row>
    <row r="29825" spans="1:6" x14ac:dyDescent="0.3">
      <c r="A29825" t="s">
        <v>30071</v>
      </c>
      <c r="B29825">
        <v>382200</v>
      </c>
      <c r="C29825">
        <v>0</v>
      </c>
      <c r="D29825">
        <v>0</v>
      </c>
      <c r="E29825">
        <v>469200</v>
      </c>
      <c r="F29825" s="4">
        <f t="shared" si="465"/>
        <v>156400</v>
      </c>
    </row>
    <row r="29826" spans="1:6" x14ac:dyDescent="0.3">
      <c r="A29826" t="s">
        <v>978</v>
      </c>
      <c r="B29826">
        <v>0</v>
      </c>
      <c r="C29826">
        <v>0</v>
      </c>
      <c r="D29826">
        <v>565920</v>
      </c>
      <c r="E29826">
        <v>1919240</v>
      </c>
      <c r="F29826" s="4">
        <f t="shared" si="465"/>
        <v>828386.66666666663</v>
      </c>
    </row>
    <row r="29827" spans="1:6" x14ac:dyDescent="0.3">
      <c r="A29827" t="s">
        <v>30072</v>
      </c>
      <c r="B29827">
        <v>0</v>
      </c>
      <c r="C29827">
        <v>0</v>
      </c>
      <c r="D29827">
        <v>234600</v>
      </c>
      <c r="E29827">
        <v>0</v>
      </c>
      <c r="F29827" s="4">
        <f t="shared" ref="F29827:F29890" si="466">SUM(C29827:E29827)/3</f>
        <v>78200</v>
      </c>
    </row>
    <row r="29828" spans="1:6" x14ac:dyDescent="0.3">
      <c r="A29828" t="s">
        <v>30073</v>
      </c>
      <c r="B29828">
        <v>0</v>
      </c>
      <c r="C29828">
        <v>1330290</v>
      </c>
      <c r="D29828">
        <v>0</v>
      </c>
      <c r="E29828">
        <v>0</v>
      </c>
      <c r="F29828" s="4">
        <f t="shared" si="466"/>
        <v>443430</v>
      </c>
    </row>
    <row r="29829" spans="1:6" x14ac:dyDescent="0.3">
      <c r="A29829" t="s">
        <v>30074</v>
      </c>
      <c r="B29829">
        <v>0</v>
      </c>
      <c r="C29829">
        <v>0</v>
      </c>
      <c r="D29829">
        <v>804000</v>
      </c>
      <c r="E29829">
        <v>0</v>
      </c>
      <c r="F29829" s="4">
        <f t="shared" si="466"/>
        <v>268000</v>
      </c>
    </row>
    <row r="29830" spans="1:6" x14ac:dyDescent="0.3">
      <c r="A29830" t="s">
        <v>30075</v>
      </c>
      <c r="B29830">
        <v>0</v>
      </c>
      <c r="C29830">
        <v>1226330</v>
      </c>
      <c r="D29830">
        <v>0</v>
      </c>
      <c r="E29830">
        <v>0</v>
      </c>
      <c r="F29830" s="4">
        <f t="shared" si="466"/>
        <v>408776.66666666669</v>
      </c>
    </row>
    <row r="29831" spans="1:6" x14ac:dyDescent="0.3">
      <c r="A29831" t="s">
        <v>30076</v>
      </c>
      <c r="B29831">
        <v>0</v>
      </c>
      <c r="C29831">
        <v>9208320</v>
      </c>
      <c r="D29831">
        <v>7622190</v>
      </c>
      <c r="E29831">
        <v>3814000</v>
      </c>
      <c r="F29831" s="4">
        <f t="shared" si="466"/>
        <v>6881503.333333333</v>
      </c>
    </row>
    <row r="29832" spans="1:6" x14ac:dyDescent="0.3">
      <c r="A29832" t="s">
        <v>30077</v>
      </c>
      <c r="B29832">
        <v>0</v>
      </c>
      <c r="C29832">
        <v>2612750</v>
      </c>
      <c r="D29832">
        <v>0</v>
      </c>
      <c r="E29832">
        <v>1019200</v>
      </c>
      <c r="F29832" s="4">
        <f t="shared" si="466"/>
        <v>1210650</v>
      </c>
    </row>
    <row r="29833" spans="1:6" x14ac:dyDescent="0.3">
      <c r="A29833" t="s">
        <v>30078</v>
      </c>
      <c r="B29833">
        <v>0</v>
      </c>
      <c r="C29833">
        <v>0</v>
      </c>
      <c r="D29833">
        <v>2289740</v>
      </c>
      <c r="E29833">
        <v>2052000</v>
      </c>
      <c r="F29833" s="4">
        <f t="shared" si="466"/>
        <v>1447246.6666666667</v>
      </c>
    </row>
    <row r="29834" spans="1:6" x14ac:dyDescent="0.3">
      <c r="A29834" t="s">
        <v>30079</v>
      </c>
      <c r="B29834">
        <v>0</v>
      </c>
      <c r="C29834">
        <v>1456540</v>
      </c>
      <c r="D29834">
        <v>0</v>
      </c>
      <c r="E29834">
        <v>1984800</v>
      </c>
      <c r="F29834" s="4">
        <f t="shared" si="466"/>
        <v>1147113.3333333333</v>
      </c>
    </row>
    <row r="29835" spans="1:6" x14ac:dyDescent="0.3">
      <c r="A29835" t="s">
        <v>30080</v>
      </c>
      <c r="B29835">
        <v>264600</v>
      </c>
      <c r="C29835">
        <v>0</v>
      </c>
      <c r="D29835">
        <v>0</v>
      </c>
      <c r="E29835">
        <v>258440</v>
      </c>
      <c r="F29835" s="4">
        <f t="shared" si="466"/>
        <v>86146.666666666672</v>
      </c>
    </row>
    <row r="29836" spans="1:6" x14ac:dyDescent="0.3">
      <c r="A29836" t="s">
        <v>30081</v>
      </c>
      <c r="B29836">
        <v>0</v>
      </c>
      <c r="C29836">
        <v>0</v>
      </c>
      <c r="D29836">
        <v>622080</v>
      </c>
      <c r="E29836">
        <v>991460</v>
      </c>
      <c r="F29836" s="4">
        <f t="shared" si="466"/>
        <v>537846.66666666663</v>
      </c>
    </row>
    <row r="29837" spans="1:6" x14ac:dyDescent="0.3">
      <c r="A29837" t="s">
        <v>30082</v>
      </c>
      <c r="B29837">
        <v>0</v>
      </c>
      <c r="C29837">
        <v>0</v>
      </c>
      <c r="D29837">
        <v>482300</v>
      </c>
      <c r="E29837">
        <v>450560</v>
      </c>
      <c r="F29837" s="4">
        <f t="shared" si="466"/>
        <v>310953.33333333331</v>
      </c>
    </row>
    <row r="29838" spans="1:6" x14ac:dyDescent="0.3">
      <c r="A29838" t="s">
        <v>30083</v>
      </c>
      <c r="B29838">
        <v>0</v>
      </c>
      <c r="C29838">
        <v>0</v>
      </c>
      <c r="D29838">
        <v>2662800</v>
      </c>
      <c r="E29838">
        <v>1400700</v>
      </c>
      <c r="F29838" s="4">
        <f t="shared" si="466"/>
        <v>1354500</v>
      </c>
    </row>
    <row r="29839" spans="1:6" x14ac:dyDescent="0.3">
      <c r="A29839" t="s">
        <v>30084</v>
      </c>
      <c r="B29839">
        <v>0</v>
      </c>
      <c r="C29839">
        <v>370000</v>
      </c>
      <c r="D29839">
        <v>0</v>
      </c>
      <c r="E29839">
        <v>535080</v>
      </c>
      <c r="F29839" s="4">
        <f t="shared" si="466"/>
        <v>301693.33333333331</v>
      </c>
    </row>
    <row r="29840" spans="1:6" x14ac:dyDescent="0.3">
      <c r="A29840" t="s">
        <v>30085</v>
      </c>
      <c r="B29840">
        <v>0</v>
      </c>
      <c r="C29840">
        <v>0</v>
      </c>
      <c r="D29840">
        <v>370000</v>
      </c>
      <c r="E29840">
        <v>0</v>
      </c>
      <c r="F29840" s="4">
        <f t="shared" si="466"/>
        <v>123333.33333333333</v>
      </c>
    </row>
    <row r="29841" spans="1:6" x14ac:dyDescent="0.3">
      <c r="A29841" t="s">
        <v>30086</v>
      </c>
      <c r="B29841">
        <v>370000</v>
      </c>
      <c r="C29841">
        <v>1004270</v>
      </c>
      <c r="D29841">
        <v>0</v>
      </c>
      <c r="E29841">
        <v>0</v>
      </c>
      <c r="F29841" s="4">
        <f t="shared" si="466"/>
        <v>334756.66666666669</v>
      </c>
    </row>
    <row r="29842" spans="1:6" x14ac:dyDescent="0.3">
      <c r="A29842" t="s">
        <v>30087</v>
      </c>
      <c r="B29842">
        <v>0</v>
      </c>
      <c r="C29842">
        <v>455000</v>
      </c>
      <c r="D29842">
        <v>0</v>
      </c>
      <c r="E29842">
        <v>0</v>
      </c>
      <c r="F29842" s="4">
        <f t="shared" si="466"/>
        <v>151666.66666666666</v>
      </c>
    </row>
    <row r="29843" spans="1:6" x14ac:dyDescent="0.3">
      <c r="A29843" t="s">
        <v>30088</v>
      </c>
      <c r="B29843">
        <v>0</v>
      </c>
      <c r="C29843">
        <v>0</v>
      </c>
      <c r="D29843">
        <v>966600</v>
      </c>
      <c r="E29843">
        <v>2490000</v>
      </c>
      <c r="F29843" s="4">
        <f t="shared" si="466"/>
        <v>1152200</v>
      </c>
    </row>
    <row r="29844" spans="1:6" x14ac:dyDescent="0.3">
      <c r="A29844" t="s">
        <v>30089</v>
      </c>
      <c r="B29844">
        <v>0</v>
      </c>
      <c r="C29844">
        <v>0</v>
      </c>
      <c r="D29844">
        <v>805350</v>
      </c>
      <c r="E29844">
        <v>1519980</v>
      </c>
      <c r="F29844" s="4">
        <f t="shared" si="466"/>
        <v>775110</v>
      </c>
    </row>
    <row r="29845" spans="1:6" x14ac:dyDescent="0.3">
      <c r="A29845" t="s">
        <v>30090</v>
      </c>
      <c r="B29845">
        <v>587700</v>
      </c>
      <c r="C29845">
        <v>1083400</v>
      </c>
      <c r="D29845">
        <v>0</v>
      </c>
      <c r="E29845">
        <v>1460660</v>
      </c>
      <c r="F29845" s="4">
        <f t="shared" si="466"/>
        <v>848020</v>
      </c>
    </row>
    <row r="29846" spans="1:6" x14ac:dyDescent="0.3">
      <c r="A29846" t="s">
        <v>30091</v>
      </c>
      <c r="B29846">
        <v>530000</v>
      </c>
      <c r="C29846">
        <v>0</v>
      </c>
      <c r="D29846">
        <v>496860</v>
      </c>
      <c r="E29846">
        <v>620600</v>
      </c>
      <c r="F29846" s="4">
        <f t="shared" si="466"/>
        <v>372486.66666666669</v>
      </c>
    </row>
    <row r="29847" spans="1:6" x14ac:dyDescent="0.3">
      <c r="A29847" t="s">
        <v>30092</v>
      </c>
      <c r="B29847">
        <v>0</v>
      </c>
      <c r="C29847">
        <v>1134910</v>
      </c>
      <c r="D29847">
        <v>0</v>
      </c>
      <c r="E29847">
        <v>1357700</v>
      </c>
      <c r="F29847" s="4">
        <f t="shared" si="466"/>
        <v>830870</v>
      </c>
    </row>
    <row r="29848" spans="1:6" x14ac:dyDescent="0.3">
      <c r="A29848" t="s">
        <v>30093</v>
      </c>
      <c r="B29848">
        <v>0</v>
      </c>
      <c r="C29848">
        <v>0</v>
      </c>
      <c r="D29848">
        <v>1118939</v>
      </c>
      <c r="E29848">
        <v>0</v>
      </c>
      <c r="F29848" s="4">
        <f t="shared" si="466"/>
        <v>372979.66666666669</v>
      </c>
    </row>
    <row r="29849" spans="1:6" x14ac:dyDescent="0.3">
      <c r="A29849" t="s">
        <v>30094</v>
      </c>
      <c r="B29849">
        <v>0</v>
      </c>
      <c r="C29849">
        <v>1695500</v>
      </c>
      <c r="D29849">
        <v>0</v>
      </c>
      <c r="E29849">
        <v>0</v>
      </c>
      <c r="F29849" s="4">
        <f t="shared" si="466"/>
        <v>565166.66666666663</v>
      </c>
    </row>
    <row r="29850" spans="1:6" x14ac:dyDescent="0.3">
      <c r="A29850" t="s">
        <v>30095</v>
      </c>
      <c r="B29850">
        <v>0</v>
      </c>
      <c r="C29850">
        <v>0</v>
      </c>
      <c r="D29850">
        <v>2469190</v>
      </c>
      <c r="E29850">
        <v>0</v>
      </c>
      <c r="F29850" s="4">
        <f t="shared" si="466"/>
        <v>823063.33333333337</v>
      </c>
    </row>
    <row r="29851" spans="1:6" x14ac:dyDescent="0.3">
      <c r="A29851" t="s">
        <v>30096</v>
      </c>
      <c r="B29851">
        <v>582940</v>
      </c>
      <c r="C29851">
        <v>0</v>
      </c>
      <c r="D29851">
        <v>0</v>
      </c>
      <c r="E29851">
        <v>0</v>
      </c>
      <c r="F29851" s="4">
        <f t="shared" si="466"/>
        <v>0</v>
      </c>
    </row>
    <row r="29852" spans="1:6" x14ac:dyDescent="0.3">
      <c r="A29852" t="s">
        <v>30097</v>
      </c>
      <c r="B29852">
        <v>0</v>
      </c>
      <c r="C29852">
        <v>3700000</v>
      </c>
      <c r="D29852">
        <v>0</v>
      </c>
      <c r="E29852">
        <v>0</v>
      </c>
      <c r="F29852" s="4">
        <f t="shared" si="466"/>
        <v>1233333.3333333333</v>
      </c>
    </row>
    <row r="29853" spans="1:6" x14ac:dyDescent="0.3">
      <c r="A29853" t="s">
        <v>30098</v>
      </c>
      <c r="B29853">
        <v>2021740</v>
      </c>
      <c r="C29853">
        <v>0</v>
      </c>
      <c r="D29853">
        <v>0</v>
      </c>
      <c r="E29853">
        <v>0</v>
      </c>
      <c r="F29853" s="4">
        <f t="shared" si="466"/>
        <v>0</v>
      </c>
    </row>
    <row r="29854" spans="1:6" x14ac:dyDescent="0.3">
      <c r="A29854" t="s">
        <v>30099</v>
      </c>
      <c r="B29854">
        <v>0</v>
      </c>
      <c r="C29854">
        <v>0</v>
      </c>
      <c r="D29854">
        <v>682500</v>
      </c>
      <c r="E29854">
        <v>0</v>
      </c>
      <c r="F29854" s="4">
        <f t="shared" si="466"/>
        <v>227500</v>
      </c>
    </row>
    <row r="29855" spans="1:6" x14ac:dyDescent="0.3">
      <c r="A29855" t="s">
        <v>30100</v>
      </c>
      <c r="B29855">
        <v>0</v>
      </c>
      <c r="C29855">
        <v>0</v>
      </c>
      <c r="D29855">
        <v>370000</v>
      </c>
      <c r="E29855">
        <v>0</v>
      </c>
      <c r="F29855" s="4">
        <f t="shared" si="466"/>
        <v>123333.33333333333</v>
      </c>
    </row>
    <row r="29856" spans="1:6" x14ac:dyDescent="0.3">
      <c r="A29856" t="s">
        <v>30101</v>
      </c>
      <c r="B29856">
        <v>0</v>
      </c>
      <c r="C29856">
        <v>0</v>
      </c>
      <c r="D29856">
        <v>2161070</v>
      </c>
      <c r="E29856">
        <v>1174000</v>
      </c>
      <c r="F29856" s="4">
        <f t="shared" si="466"/>
        <v>1111690</v>
      </c>
    </row>
    <row r="29857" spans="1:6" x14ac:dyDescent="0.3">
      <c r="A29857" t="s">
        <v>30102</v>
      </c>
      <c r="B29857">
        <v>247000</v>
      </c>
      <c r="C29857">
        <v>0</v>
      </c>
      <c r="D29857">
        <v>0</v>
      </c>
      <c r="E29857">
        <v>0</v>
      </c>
      <c r="F29857" s="4">
        <f t="shared" si="466"/>
        <v>0</v>
      </c>
    </row>
    <row r="29858" spans="1:6" x14ac:dyDescent="0.3">
      <c r="A29858" t="s">
        <v>30103</v>
      </c>
      <c r="B29858">
        <v>0</v>
      </c>
      <c r="C29858">
        <v>0</v>
      </c>
      <c r="D29858">
        <v>256000</v>
      </c>
      <c r="E29858">
        <v>546000</v>
      </c>
      <c r="F29858" s="4">
        <f t="shared" si="466"/>
        <v>267333.33333333331</v>
      </c>
    </row>
    <row r="29859" spans="1:6" x14ac:dyDescent="0.3">
      <c r="A29859" t="s">
        <v>30104</v>
      </c>
      <c r="B29859">
        <v>0</v>
      </c>
      <c r="C29859">
        <v>278000</v>
      </c>
      <c r="D29859">
        <v>0</v>
      </c>
      <c r="E29859">
        <v>551400</v>
      </c>
      <c r="F29859" s="4">
        <f t="shared" si="466"/>
        <v>276466.66666666669</v>
      </c>
    </row>
    <row r="29860" spans="1:6" x14ac:dyDescent="0.3">
      <c r="A29860" t="s">
        <v>30105</v>
      </c>
      <c r="B29860">
        <v>0</v>
      </c>
      <c r="C29860">
        <v>0</v>
      </c>
      <c r="D29860">
        <v>455000</v>
      </c>
      <c r="E29860">
        <v>0</v>
      </c>
      <c r="F29860" s="4">
        <f t="shared" si="466"/>
        <v>151666.66666666666</v>
      </c>
    </row>
    <row r="29861" spans="1:6" x14ac:dyDescent="0.3">
      <c r="A29861" t="s">
        <v>30106</v>
      </c>
      <c r="B29861">
        <v>995030</v>
      </c>
      <c r="C29861">
        <v>0</v>
      </c>
      <c r="D29861">
        <v>0</v>
      </c>
      <c r="E29861">
        <v>0</v>
      </c>
      <c r="F29861" s="4">
        <f t="shared" si="466"/>
        <v>0</v>
      </c>
    </row>
    <row r="29862" spans="1:6" x14ac:dyDescent="0.3">
      <c r="A29862" t="s">
        <v>30107</v>
      </c>
      <c r="B29862">
        <v>0</v>
      </c>
      <c r="C29862">
        <v>944000</v>
      </c>
      <c r="D29862">
        <v>0</v>
      </c>
      <c r="E29862">
        <v>256000</v>
      </c>
      <c r="F29862" s="4">
        <f t="shared" si="466"/>
        <v>400000</v>
      </c>
    </row>
    <row r="29863" spans="1:6" x14ac:dyDescent="0.3">
      <c r="A29863" t="s">
        <v>30108</v>
      </c>
      <c r="B29863">
        <v>673400</v>
      </c>
      <c r="C29863">
        <v>0</v>
      </c>
      <c r="D29863">
        <v>0</v>
      </c>
      <c r="E29863">
        <v>0</v>
      </c>
      <c r="F29863" s="4">
        <f t="shared" si="466"/>
        <v>0</v>
      </c>
    </row>
    <row r="29864" spans="1:6" x14ac:dyDescent="0.3">
      <c r="A29864" t="s">
        <v>30109</v>
      </c>
      <c r="B29864">
        <v>0</v>
      </c>
      <c r="C29864">
        <v>0</v>
      </c>
      <c r="D29864">
        <v>5964480</v>
      </c>
      <c r="E29864">
        <v>6559630</v>
      </c>
      <c r="F29864" s="4">
        <f t="shared" si="466"/>
        <v>4174703.3333333335</v>
      </c>
    </row>
    <row r="29865" spans="1:6" x14ac:dyDescent="0.3">
      <c r="A29865" t="s">
        <v>30110</v>
      </c>
      <c r="B29865">
        <v>0</v>
      </c>
      <c r="C29865">
        <v>6774000</v>
      </c>
      <c r="D29865">
        <v>0</v>
      </c>
      <c r="E29865">
        <v>2090000</v>
      </c>
      <c r="F29865" s="4">
        <f t="shared" si="466"/>
        <v>2954666.6666666665</v>
      </c>
    </row>
    <row r="29866" spans="1:6" x14ac:dyDescent="0.3">
      <c r="A29866" t="s">
        <v>30111</v>
      </c>
      <c r="B29866">
        <v>0</v>
      </c>
      <c r="C29866">
        <v>663160</v>
      </c>
      <c r="D29866">
        <v>0</v>
      </c>
      <c r="E29866">
        <v>0</v>
      </c>
      <c r="F29866" s="4">
        <f t="shared" si="466"/>
        <v>221053.33333333334</v>
      </c>
    </row>
    <row r="29867" spans="1:6" x14ac:dyDescent="0.3">
      <c r="A29867" t="s">
        <v>30112</v>
      </c>
      <c r="B29867">
        <v>714000</v>
      </c>
      <c r="C29867">
        <v>0</v>
      </c>
      <c r="D29867">
        <v>0</v>
      </c>
      <c r="E29867">
        <v>386000</v>
      </c>
      <c r="F29867" s="4">
        <f t="shared" si="466"/>
        <v>128666.66666666667</v>
      </c>
    </row>
    <row r="29868" spans="1:6" x14ac:dyDescent="0.3">
      <c r="A29868" t="s">
        <v>30113</v>
      </c>
      <c r="B29868">
        <v>0</v>
      </c>
      <c r="C29868">
        <v>0</v>
      </c>
      <c r="D29868">
        <v>152880</v>
      </c>
      <c r="E29868">
        <v>2295060</v>
      </c>
      <c r="F29868" s="4">
        <f t="shared" si="466"/>
        <v>815980</v>
      </c>
    </row>
    <row r="29869" spans="1:6" x14ac:dyDescent="0.3">
      <c r="A29869" t="s">
        <v>30114</v>
      </c>
      <c r="B29869">
        <v>1744640</v>
      </c>
      <c r="C29869">
        <v>0</v>
      </c>
      <c r="D29869">
        <v>0</v>
      </c>
      <c r="E29869">
        <v>1454000</v>
      </c>
      <c r="F29869" s="4">
        <f t="shared" si="466"/>
        <v>484666.66666666669</v>
      </c>
    </row>
    <row r="29870" spans="1:6" x14ac:dyDescent="0.3">
      <c r="A29870" t="s">
        <v>30115</v>
      </c>
      <c r="B29870">
        <v>670300</v>
      </c>
      <c r="C29870">
        <v>0</v>
      </c>
      <c r="D29870">
        <v>0</v>
      </c>
      <c r="E29870">
        <v>0</v>
      </c>
      <c r="F29870" s="4">
        <f t="shared" si="466"/>
        <v>0</v>
      </c>
    </row>
    <row r="29871" spans="1:6" x14ac:dyDescent="0.3">
      <c r="A29871" t="s">
        <v>30116</v>
      </c>
      <c r="B29871">
        <v>0</v>
      </c>
      <c r="C29871">
        <v>282100</v>
      </c>
      <c r="D29871">
        <v>0</v>
      </c>
      <c r="E29871">
        <v>316460</v>
      </c>
      <c r="F29871" s="4">
        <f t="shared" si="466"/>
        <v>199520</v>
      </c>
    </row>
    <row r="29872" spans="1:6" x14ac:dyDescent="0.3">
      <c r="A29872" t="s">
        <v>30117</v>
      </c>
      <c r="B29872">
        <v>0</v>
      </c>
      <c r="C29872">
        <v>2621040</v>
      </c>
      <c r="D29872">
        <v>4114880</v>
      </c>
      <c r="E29872">
        <v>2317500</v>
      </c>
      <c r="F29872" s="4">
        <f t="shared" si="466"/>
        <v>3017806.6666666665</v>
      </c>
    </row>
    <row r="29873" spans="1:6" x14ac:dyDescent="0.3">
      <c r="A29873" t="s">
        <v>30118</v>
      </c>
      <c r="B29873">
        <v>0</v>
      </c>
      <c r="C29873">
        <v>1171170</v>
      </c>
      <c r="D29873">
        <v>0</v>
      </c>
      <c r="E29873">
        <v>778050</v>
      </c>
      <c r="F29873" s="4">
        <f t="shared" si="466"/>
        <v>649740</v>
      </c>
    </row>
    <row r="29874" spans="1:6" x14ac:dyDescent="0.3">
      <c r="A29874" t="s">
        <v>30119</v>
      </c>
      <c r="B29874">
        <v>0</v>
      </c>
      <c r="C29874">
        <v>615700</v>
      </c>
      <c r="D29874">
        <v>0</v>
      </c>
      <c r="E29874">
        <v>0</v>
      </c>
      <c r="F29874" s="4">
        <f t="shared" si="466"/>
        <v>205233.33333333334</v>
      </c>
    </row>
    <row r="29875" spans="1:6" x14ac:dyDescent="0.3">
      <c r="A29875" t="s">
        <v>30120</v>
      </c>
      <c r="B29875">
        <v>0</v>
      </c>
      <c r="C29875">
        <v>0</v>
      </c>
      <c r="D29875">
        <v>839560</v>
      </c>
      <c r="E29875">
        <v>0</v>
      </c>
      <c r="F29875" s="4">
        <f t="shared" si="466"/>
        <v>279853.33333333331</v>
      </c>
    </row>
    <row r="29876" spans="1:6" x14ac:dyDescent="0.3">
      <c r="A29876" t="s">
        <v>30121</v>
      </c>
      <c r="B29876">
        <v>0</v>
      </c>
      <c r="C29876">
        <v>0</v>
      </c>
      <c r="D29876">
        <v>4804800</v>
      </c>
      <c r="E29876">
        <v>980070</v>
      </c>
      <c r="F29876" s="4">
        <f t="shared" si="466"/>
        <v>1928290</v>
      </c>
    </row>
    <row r="29877" spans="1:6" x14ac:dyDescent="0.3">
      <c r="A29877" t="s">
        <v>30122</v>
      </c>
      <c r="B29877">
        <v>0</v>
      </c>
      <c r="C29877">
        <v>0</v>
      </c>
      <c r="D29877">
        <v>833200</v>
      </c>
      <c r="E29877">
        <v>0</v>
      </c>
      <c r="F29877" s="4">
        <f t="shared" si="466"/>
        <v>277733.33333333331</v>
      </c>
    </row>
    <row r="29878" spans="1:6" x14ac:dyDescent="0.3">
      <c r="A29878" t="s">
        <v>30123</v>
      </c>
      <c r="B29878">
        <v>0</v>
      </c>
      <c r="C29878">
        <v>0</v>
      </c>
      <c r="D29878">
        <v>6599980</v>
      </c>
      <c r="E29878">
        <v>0</v>
      </c>
      <c r="F29878" s="4">
        <f t="shared" si="466"/>
        <v>2199993.3333333335</v>
      </c>
    </row>
    <row r="29879" spans="1:6" x14ac:dyDescent="0.3">
      <c r="A29879" t="s">
        <v>30124</v>
      </c>
      <c r="B29879">
        <v>0</v>
      </c>
      <c r="C29879">
        <v>711920</v>
      </c>
      <c r="D29879">
        <v>0</v>
      </c>
      <c r="E29879">
        <v>0</v>
      </c>
      <c r="F29879" s="4">
        <f t="shared" si="466"/>
        <v>237306.66666666666</v>
      </c>
    </row>
    <row r="29880" spans="1:6" x14ac:dyDescent="0.3">
      <c r="A29880" t="s">
        <v>30125</v>
      </c>
      <c r="B29880">
        <v>0</v>
      </c>
      <c r="C29880">
        <v>0</v>
      </c>
      <c r="D29880">
        <v>1086460</v>
      </c>
      <c r="E29880">
        <v>0</v>
      </c>
      <c r="F29880" s="4">
        <f t="shared" si="466"/>
        <v>362153.33333333331</v>
      </c>
    </row>
    <row r="29881" spans="1:6" x14ac:dyDescent="0.3">
      <c r="A29881" t="s">
        <v>30126</v>
      </c>
      <c r="B29881">
        <v>0</v>
      </c>
      <c r="C29881">
        <v>2197840</v>
      </c>
      <c r="D29881">
        <v>0</v>
      </c>
      <c r="E29881">
        <v>0</v>
      </c>
      <c r="F29881" s="4">
        <f t="shared" si="466"/>
        <v>732613.33333333337</v>
      </c>
    </row>
    <row r="29882" spans="1:6" x14ac:dyDescent="0.3">
      <c r="A29882" t="s">
        <v>30127</v>
      </c>
      <c r="B29882">
        <v>0</v>
      </c>
      <c r="C29882">
        <v>0</v>
      </c>
      <c r="D29882">
        <v>3700000</v>
      </c>
      <c r="E29882">
        <v>450560</v>
      </c>
      <c r="F29882" s="4">
        <f t="shared" si="466"/>
        <v>1383520</v>
      </c>
    </row>
    <row r="29883" spans="1:6" x14ac:dyDescent="0.3">
      <c r="A29883" t="s">
        <v>30128</v>
      </c>
      <c r="B29883">
        <v>639950</v>
      </c>
      <c r="C29883">
        <v>0</v>
      </c>
      <c r="D29883">
        <v>0</v>
      </c>
      <c r="E29883">
        <v>0</v>
      </c>
      <c r="F29883" s="4">
        <f t="shared" si="466"/>
        <v>0</v>
      </c>
    </row>
    <row r="29884" spans="1:6" x14ac:dyDescent="0.3">
      <c r="A29884" t="s">
        <v>30129</v>
      </c>
      <c r="B29884">
        <v>0</v>
      </c>
      <c r="C29884">
        <v>892340</v>
      </c>
      <c r="D29884">
        <v>0</v>
      </c>
      <c r="E29884">
        <v>0</v>
      </c>
      <c r="F29884" s="4">
        <f t="shared" si="466"/>
        <v>297446.66666666669</v>
      </c>
    </row>
    <row r="29885" spans="1:6" x14ac:dyDescent="0.3">
      <c r="A29885" t="s">
        <v>30130</v>
      </c>
      <c r="B29885">
        <v>0</v>
      </c>
      <c r="C29885">
        <v>837200</v>
      </c>
      <c r="D29885">
        <v>0</v>
      </c>
      <c r="E29885">
        <v>0</v>
      </c>
      <c r="F29885" s="4">
        <f t="shared" si="466"/>
        <v>279066.66666666669</v>
      </c>
    </row>
    <row r="29886" spans="1:6" x14ac:dyDescent="0.3">
      <c r="A29886" t="s">
        <v>30131</v>
      </c>
      <c r="B29886">
        <v>0</v>
      </c>
      <c r="C29886">
        <v>0</v>
      </c>
      <c r="D29886">
        <v>1186360</v>
      </c>
      <c r="E29886">
        <v>0</v>
      </c>
      <c r="F29886" s="4">
        <f t="shared" si="466"/>
        <v>395453.33333333331</v>
      </c>
    </row>
    <row r="29887" spans="1:6" x14ac:dyDescent="0.3">
      <c r="A29887" t="s">
        <v>30132</v>
      </c>
      <c r="B29887">
        <v>0</v>
      </c>
      <c r="C29887">
        <v>3033140</v>
      </c>
      <c r="D29887">
        <v>0</v>
      </c>
      <c r="E29887">
        <v>0</v>
      </c>
      <c r="F29887" s="4">
        <f t="shared" si="466"/>
        <v>1011046.6666666666</v>
      </c>
    </row>
    <row r="29888" spans="1:6" x14ac:dyDescent="0.3">
      <c r="A29888" t="s">
        <v>30133</v>
      </c>
      <c r="B29888">
        <v>0</v>
      </c>
      <c r="C29888">
        <v>0</v>
      </c>
      <c r="D29888">
        <v>382200</v>
      </c>
      <c r="E29888">
        <v>402000</v>
      </c>
      <c r="F29888" s="4">
        <f t="shared" si="466"/>
        <v>261400</v>
      </c>
    </row>
    <row r="29889" spans="1:6" x14ac:dyDescent="0.3">
      <c r="A29889" t="s">
        <v>30134</v>
      </c>
      <c r="B29889">
        <v>0</v>
      </c>
      <c r="C29889">
        <v>0</v>
      </c>
      <c r="D29889">
        <v>1218420</v>
      </c>
      <c r="E29889">
        <v>0</v>
      </c>
      <c r="F29889" s="4">
        <f t="shared" si="466"/>
        <v>406140</v>
      </c>
    </row>
    <row r="29890" spans="1:6" x14ac:dyDescent="0.3">
      <c r="A29890" t="s">
        <v>30135</v>
      </c>
      <c r="B29890">
        <v>0</v>
      </c>
      <c r="C29890">
        <v>720000</v>
      </c>
      <c r="D29890">
        <v>0</v>
      </c>
      <c r="E29890">
        <v>714000</v>
      </c>
      <c r="F29890" s="4">
        <f t="shared" si="466"/>
        <v>478000</v>
      </c>
    </row>
    <row r="29891" spans="1:6" x14ac:dyDescent="0.3">
      <c r="A29891" t="s">
        <v>30136</v>
      </c>
      <c r="B29891">
        <v>0</v>
      </c>
      <c r="C29891">
        <v>448400</v>
      </c>
      <c r="D29891">
        <v>0</v>
      </c>
      <c r="E29891">
        <v>0</v>
      </c>
      <c r="F29891" s="4">
        <f t="shared" ref="F29891:F29954" si="467">SUM(C29891:E29891)/3</f>
        <v>149466.66666666666</v>
      </c>
    </row>
    <row r="29892" spans="1:6" x14ac:dyDescent="0.3">
      <c r="A29892" t="s">
        <v>30137</v>
      </c>
      <c r="B29892">
        <v>0</v>
      </c>
      <c r="C29892">
        <v>769000</v>
      </c>
      <c r="D29892">
        <v>0</v>
      </c>
      <c r="E29892">
        <v>0</v>
      </c>
      <c r="F29892" s="4">
        <f t="shared" si="467"/>
        <v>256333.33333333334</v>
      </c>
    </row>
    <row r="29893" spans="1:6" x14ac:dyDescent="0.3">
      <c r="A29893" t="s">
        <v>30138</v>
      </c>
      <c r="B29893">
        <v>0</v>
      </c>
      <c r="C29893">
        <v>1690800</v>
      </c>
      <c r="D29893">
        <v>0</v>
      </c>
      <c r="E29893">
        <v>450560</v>
      </c>
      <c r="F29893" s="4">
        <f t="shared" si="467"/>
        <v>713786.66666666663</v>
      </c>
    </row>
    <row r="29894" spans="1:6" x14ac:dyDescent="0.3">
      <c r="A29894" t="s">
        <v>30139</v>
      </c>
      <c r="B29894">
        <v>0</v>
      </c>
      <c r="C29894">
        <v>370000</v>
      </c>
      <c r="D29894">
        <v>0</v>
      </c>
      <c r="E29894">
        <v>0</v>
      </c>
      <c r="F29894" s="4">
        <f t="shared" si="467"/>
        <v>123333.33333333333</v>
      </c>
    </row>
    <row r="29895" spans="1:6" x14ac:dyDescent="0.3">
      <c r="A29895" t="s">
        <v>30140</v>
      </c>
      <c r="B29895">
        <v>0</v>
      </c>
      <c r="C29895">
        <v>626000</v>
      </c>
      <c r="D29895">
        <v>0</v>
      </c>
      <c r="E29895">
        <v>1011640</v>
      </c>
      <c r="F29895" s="4">
        <f t="shared" si="467"/>
        <v>545880</v>
      </c>
    </row>
    <row r="29896" spans="1:6" x14ac:dyDescent="0.3">
      <c r="A29896" t="s">
        <v>30141</v>
      </c>
      <c r="B29896">
        <v>0</v>
      </c>
      <c r="C29896">
        <v>0</v>
      </c>
      <c r="D29896">
        <v>715260</v>
      </c>
      <c r="E29896">
        <v>0</v>
      </c>
      <c r="F29896" s="4">
        <f t="shared" si="467"/>
        <v>238420</v>
      </c>
    </row>
    <row r="29897" spans="1:6" x14ac:dyDescent="0.3">
      <c r="A29897" t="s">
        <v>30142</v>
      </c>
      <c r="B29897">
        <v>0</v>
      </c>
      <c r="C29897">
        <v>0</v>
      </c>
      <c r="D29897">
        <v>593600</v>
      </c>
      <c r="E29897">
        <v>386000</v>
      </c>
      <c r="F29897" s="4">
        <f t="shared" si="467"/>
        <v>326533.33333333331</v>
      </c>
    </row>
    <row r="29898" spans="1:6" x14ac:dyDescent="0.3">
      <c r="A29898" t="s">
        <v>30143</v>
      </c>
      <c r="B29898">
        <v>0</v>
      </c>
      <c r="C29898">
        <v>0</v>
      </c>
      <c r="D29898">
        <v>1552340</v>
      </c>
      <c r="E29898">
        <v>0</v>
      </c>
      <c r="F29898" s="4">
        <f t="shared" si="467"/>
        <v>517446.66666666669</v>
      </c>
    </row>
    <row r="29899" spans="1:6" x14ac:dyDescent="0.3">
      <c r="A29899" t="s">
        <v>30144</v>
      </c>
      <c r="B29899">
        <v>308000</v>
      </c>
      <c r="C29899">
        <v>0</v>
      </c>
      <c r="D29899">
        <v>0</v>
      </c>
      <c r="E29899">
        <v>0</v>
      </c>
      <c r="F29899" s="4">
        <f t="shared" si="467"/>
        <v>0</v>
      </c>
    </row>
    <row r="29900" spans="1:6" x14ac:dyDescent="0.3">
      <c r="A29900" t="s">
        <v>30145</v>
      </c>
      <c r="B29900">
        <v>0</v>
      </c>
      <c r="C29900">
        <v>0</v>
      </c>
      <c r="D29900">
        <v>370000</v>
      </c>
      <c r="E29900">
        <v>311100</v>
      </c>
      <c r="F29900" s="4">
        <f t="shared" si="467"/>
        <v>227033.33333333334</v>
      </c>
    </row>
    <row r="29901" spans="1:6" x14ac:dyDescent="0.3">
      <c r="A29901" t="s">
        <v>30146</v>
      </c>
      <c r="B29901">
        <v>5801020</v>
      </c>
      <c r="C29901">
        <v>0</v>
      </c>
      <c r="D29901">
        <v>0</v>
      </c>
      <c r="E29901">
        <v>1369920</v>
      </c>
      <c r="F29901" s="4">
        <f t="shared" si="467"/>
        <v>456640</v>
      </c>
    </row>
    <row r="29902" spans="1:6" x14ac:dyDescent="0.3">
      <c r="A29902" t="s">
        <v>30147</v>
      </c>
      <c r="B29902">
        <v>0</v>
      </c>
      <c r="C29902">
        <v>0</v>
      </c>
      <c r="D29902">
        <v>536140</v>
      </c>
      <c r="E29902">
        <v>0</v>
      </c>
      <c r="F29902" s="4">
        <f t="shared" si="467"/>
        <v>178713.33333333334</v>
      </c>
    </row>
    <row r="29903" spans="1:6" x14ac:dyDescent="0.3">
      <c r="A29903" t="s">
        <v>30148</v>
      </c>
      <c r="B29903">
        <v>0</v>
      </c>
      <c r="C29903">
        <v>1940000</v>
      </c>
      <c r="D29903">
        <v>0</v>
      </c>
      <c r="E29903">
        <v>0</v>
      </c>
      <c r="F29903" s="4">
        <f t="shared" si="467"/>
        <v>646666.66666666663</v>
      </c>
    </row>
    <row r="29904" spans="1:6" x14ac:dyDescent="0.3">
      <c r="A29904" t="s">
        <v>30149</v>
      </c>
      <c r="B29904">
        <v>678000</v>
      </c>
      <c r="C29904">
        <v>0</v>
      </c>
      <c r="D29904">
        <v>0</v>
      </c>
      <c r="E29904">
        <v>0</v>
      </c>
      <c r="F29904" s="4">
        <f t="shared" si="467"/>
        <v>0</v>
      </c>
    </row>
    <row r="29905" spans="1:6" x14ac:dyDescent="0.3">
      <c r="A29905" t="s">
        <v>30150</v>
      </c>
      <c r="B29905">
        <v>256000</v>
      </c>
      <c r="C29905">
        <v>0</v>
      </c>
      <c r="D29905">
        <v>0</v>
      </c>
      <c r="E29905">
        <v>0</v>
      </c>
      <c r="F29905" s="4">
        <f t="shared" si="467"/>
        <v>0</v>
      </c>
    </row>
    <row r="29906" spans="1:6" x14ac:dyDescent="0.3">
      <c r="A29906" t="s">
        <v>30151</v>
      </c>
      <c r="B29906">
        <v>0</v>
      </c>
      <c r="C29906">
        <v>0</v>
      </c>
      <c r="D29906">
        <v>1209750</v>
      </c>
      <c r="E29906">
        <v>0</v>
      </c>
      <c r="F29906" s="4">
        <f t="shared" si="467"/>
        <v>403250</v>
      </c>
    </row>
    <row r="29907" spans="1:6" x14ac:dyDescent="0.3">
      <c r="A29907" t="s">
        <v>30152</v>
      </c>
      <c r="B29907">
        <v>0</v>
      </c>
      <c r="C29907">
        <v>1460720</v>
      </c>
      <c r="D29907">
        <v>0</v>
      </c>
      <c r="E29907">
        <v>0</v>
      </c>
      <c r="F29907" s="4">
        <f t="shared" si="467"/>
        <v>486906.66666666669</v>
      </c>
    </row>
    <row r="29908" spans="1:6" x14ac:dyDescent="0.3">
      <c r="A29908" t="s">
        <v>30153</v>
      </c>
      <c r="B29908">
        <v>608080</v>
      </c>
      <c r="C29908">
        <v>0</v>
      </c>
      <c r="D29908">
        <v>0</v>
      </c>
      <c r="E29908">
        <v>0</v>
      </c>
      <c r="F29908" s="4">
        <f t="shared" si="467"/>
        <v>0</v>
      </c>
    </row>
    <row r="29909" spans="1:6" x14ac:dyDescent="0.3">
      <c r="A29909" t="s">
        <v>30154</v>
      </c>
      <c r="B29909">
        <v>1472150</v>
      </c>
      <c r="C29909">
        <v>0</v>
      </c>
      <c r="D29909">
        <v>0</v>
      </c>
      <c r="E29909">
        <v>0</v>
      </c>
      <c r="F29909" s="4">
        <f t="shared" si="467"/>
        <v>0</v>
      </c>
    </row>
    <row r="29910" spans="1:6" x14ac:dyDescent="0.3">
      <c r="A29910" t="s">
        <v>30155</v>
      </c>
      <c r="B29910">
        <v>0</v>
      </c>
      <c r="C29910">
        <v>2247400</v>
      </c>
      <c r="D29910">
        <v>0</v>
      </c>
      <c r="E29910">
        <v>2272500</v>
      </c>
      <c r="F29910" s="4">
        <f t="shared" si="467"/>
        <v>1506633.3333333333</v>
      </c>
    </row>
    <row r="29911" spans="1:6" x14ac:dyDescent="0.3">
      <c r="A29911" t="s">
        <v>30156</v>
      </c>
      <c r="B29911">
        <v>2641730</v>
      </c>
      <c r="C29911">
        <v>0</v>
      </c>
      <c r="D29911">
        <v>0</v>
      </c>
      <c r="E29911">
        <v>0</v>
      </c>
      <c r="F29911" s="4">
        <f t="shared" si="467"/>
        <v>0</v>
      </c>
    </row>
    <row r="29912" spans="1:6" x14ac:dyDescent="0.3">
      <c r="A29912" t="s">
        <v>30157</v>
      </c>
      <c r="B29912">
        <v>0</v>
      </c>
      <c r="C29912">
        <v>511190</v>
      </c>
      <c r="D29912">
        <v>0</v>
      </c>
      <c r="E29912">
        <v>0</v>
      </c>
      <c r="F29912" s="4">
        <f t="shared" si="467"/>
        <v>170396.66666666666</v>
      </c>
    </row>
    <row r="29913" spans="1:6" x14ac:dyDescent="0.3">
      <c r="A29913" t="s">
        <v>30158</v>
      </c>
      <c r="B29913">
        <v>0</v>
      </c>
      <c r="C29913">
        <v>0</v>
      </c>
      <c r="D29913">
        <v>1106120</v>
      </c>
      <c r="E29913">
        <v>620500</v>
      </c>
      <c r="F29913" s="4">
        <f t="shared" si="467"/>
        <v>575540</v>
      </c>
    </row>
    <row r="29914" spans="1:6" x14ac:dyDescent="0.3">
      <c r="A29914" t="s">
        <v>30159</v>
      </c>
      <c r="B29914">
        <v>0</v>
      </c>
      <c r="C29914">
        <v>4802920</v>
      </c>
      <c r="D29914">
        <v>0</v>
      </c>
      <c r="E29914">
        <v>2876500</v>
      </c>
      <c r="F29914" s="4">
        <f t="shared" si="467"/>
        <v>2559806.6666666665</v>
      </c>
    </row>
    <row r="29915" spans="1:6" x14ac:dyDescent="0.3">
      <c r="A29915" t="s">
        <v>30160</v>
      </c>
      <c r="B29915">
        <v>0</v>
      </c>
      <c r="C29915">
        <v>370000</v>
      </c>
      <c r="D29915">
        <v>0</v>
      </c>
      <c r="E29915">
        <v>0</v>
      </c>
      <c r="F29915" s="4">
        <f t="shared" si="467"/>
        <v>123333.33333333333</v>
      </c>
    </row>
    <row r="29916" spans="1:6" x14ac:dyDescent="0.3">
      <c r="A29916" t="s">
        <v>30161</v>
      </c>
      <c r="B29916">
        <v>370000</v>
      </c>
      <c r="C29916">
        <v>0</v>
      </c>
      <c r="D29916">
        <v>0</v>
      </c>
      <c r="E29916">
        <v>370000</v>
      </c>
      <c r="F29916" s="4">
        <f t="shared" si="467"/>
        <v>123333.33333333333</v>
      </c>
    </row>
    <row r="29917" spans="1:6" x14ac:dyDescent="0.3">
      <c r="A29917" t="s">
        <v>30162</v>
      </c>
      <c r="B29917">
        <v>3881400</v>
      </c>
      <c r="C29917">
        <v>0</v>
      </c>
      <c r="D29917">
        <v>0</v>
      </c>
      <c r="E29917">
        <v>6226800</v>
      </c>
      <c r="F29917" s="4">
        <f t="shared" si="467"/>
        <v>2075600</v>
      </c>
    </row>
    <row r="29918" spans="1:6" x14ac:dyDescent="0.3">
      <c r="A29918" t="s">
        <v>30163</v>
      </c>
      <c r="B29918">
        <v>0</v>
      </c>
      <c r="C29918">
        <v>0</v>
      </c>
      <c r="D29918">
        <v>582400</v>
      </c>
      <c r="E29918">
        <v>1093980</v>
      </c>
      <c r="F29918" s="4">
        <f t="shared" si="467"/>
        <v>558793.33333333337</v>
      </c>
    </row>
    <row r="29919" spans="1:6" x14ac:dyDescent="0.3">
      <c r="A29919" t="s">
        <v>30164</v>
      </c>
      <c r="B29919">
        <v>0</v>
      </c>
      <c r="C29919">
        <v>770540</v>
      </c>
      <c r="D29919">
        <v>0</v>
      </c>
      <c r="E29919">
        <v>884520</v>
      </c>
      <c r="F29919" s="4">
        <f t="shared" si="467"/>
        <v>551686.66666666663</v>
      </c>
    </row>
    <row r="29920" spans="1:6" x14ac:dyDescent="0.3">
      <c r="A29920" t="s">
        <v>30165</v>
      </c>
      <c r="B29920">
        <v>0</v>
      </c>
      <c r="C29920">
        <v>0</v>
      </c>
      <c r="D29920">
        <v>489000</v>
      </c>
      <c r="E29920">
        <v>0</v>
      </c>
      <c r="F29920" s="4">
        <f t="shared" si="467"/>
        <v>163000</v>
      </c>
    </row>
    <row r="29921" spans="1:6" x14ac:dyDescent="0.3">
      <c r="A29921" t="s">
        <v>30166</v>
      </c>
      <c r="B29921">
        <v>0</v>
      </c>
      <c r="C29921">
        <v>1867650</v>
      </c>
      <c r="D29921">
        <v>0</v>
      </c>
      <c r="E29921">
        <v>0</v>
      </c>
      <c r="F29921" s="4">
        <f t="shared" si="467"/>
        <v>622550</v>
      </c>
    </row>
    <row r="29922" spans="1:6" x14ac:dyDescent="0.3">
      <c r="A29922" t="s">
        <v>30167</v>
      </c>
      <c r="B29922">
        <v>0</v>
      </c>
      <c r="C29922">
        <v>300300</v>
      </c>
      <c r="D29922">
        <v>0</v>
      </c>
      <c r="E29922">
        <v>1928600</v>
      </c>
      <c r="F29922" s="4">
        <f t="shared" si="467"/>
        <v>742966.66666666663</v>
      </c>
    </row>
    <row r="29923" spans="1:6" x14ac:dyDescent="0.3">
      <c r="A29923" t="s">
        <v>30168</v>
      </c>
      <c r="B29923">
        <v>370000</v>
      </c>
      <c r="C29923">
        <v>489580</v>
      </c>
      <c r="D29923">
        <v>0</v>
      </c>
      <c r="E29923">
        <v>0</v>
      </c>
      <c r="F29923" s="4">
        <f t="shared" si="467"/>
        <v>163193.33333333334</v>
      </c>
    </row>
    <row r="29924" spans="1:6" x14ac:dyDescent="0.3">
      <c r="A29924" t="s">
        <v>30169</v>
      </c>
      <c r="B29924">
        <v>0</v>
      </c>
      <c r="C29924">
        <v>945140</v>
      </c>
      <c r="D29924">
        <v>0</v>
      </c>
      <c r="E29924">
        <v>2209440</v>
      </c>
      <c r="F29924" s="4">
        <f t="shared" si="467"/>
        <v>1051526.6666666667</v>
      </c>
    </row>
    <row r="29925" spans="1:6" x14ac:dyDescent="0.3">
      <c r="A29925" t="s">
        <v>30170</v>
      </c>
      <c r="B29925">
        <v>0</v>
      </c>
      <c r="C29925">
        <v>230000</v>
      </c>
      <c r="D29925">
        <v>0</v>
      </c>
      <c r="E29925">
        <v>848240</v>
      </c>
      <c r="F29925" s="4">
        <f t="shared" si="467"/>
        <v>359413.33333333331</v>
      </c>
    </row>
    <row r="29926" spans="1:6" x14ac:dyDescent="0.3">
      <c r="A29926" t="s">
        <v>30171</v>
      </c>
      <c r="B29926">
        <v>0</v>
      </c>
      <c r="C29926">
        <v>0</v>
      </c>
      <c r="D29926">
        <v>218400</v>
      </c>
      <c r="E29926">
        <v>3528160</v>
      </c>
      <c r="F29926" s="4">
        <f t="shared" si="467"/>
        <v>1248853.3333333333</v>
      </c>
    </row>
    <row r="29927" spans="1:6" x14ac:dyDescent="0.3">
      <c r="A29927" t="s">
        <v>30172</v>
      </c>
      <c r="B29927">
        <v>0</v>
      </c>
      <c r="C29927">
        <v>496100</v>
      </c>
      <c r="D29927">
        <v>0</v>
      </c>
      <c r="E29927">
        <v>1104900</v>
      </c>
      <c r="F29927" s="4">
        <f t="shared" si="467"/>
        <v>533666.66666666663</v>
      </c>
    </row>
    <row r="29928" spans="1:6" x14ac:dyDescent="0.3">
      <c r="A29928" t="s">
        <v>30173</v>
      </c>
      <c r="B29928">
        <v>370000</v>
      </c>
      <c r="C29928">
        <v>0</v>
      </c>
      <c r="D29928">
        <v>0</v>
      </c>
      <c r="E29928">
        <v>0</v>
      </c>
      <c r="F29928" s="4">
        <f t="shared" si="467"/>
        <v>0</v>
      </c>
    </row>
    <row r="29929" spans="1:6" x14ac:dyDescent="0.3">
      <c r="A29929" t="s">
        <v>30174</v>
      </c>
      <c r="B29929">
        <v>0</v>
      </c>
      <c r="C29929">
        <v>595140</v>
      </c>
      <c r="D29929">
        <v>0</v>
      </c>
      <c r="E29929">
        <v>1917410</v>
      </c>
      <c r="F29929" s="4">
        <f t="shared" si="467"/>
        <v>837516.66666666663</v>
      </c>
    </row>
    <row r="29930" spans="1:6" x14ac:dyDescent="0.3">
      <c r="A29930" t="s">
        <v>30175</v>
      </c>
      <c r="B29930">
        <v>0</v>
      </c>
      <c r="C29930">
        <v>0</v>
      </c>
      <c r="D29930">
        <v>1298900</v>
      </c>
      <c r="E29930">
        <v>1300000</v>
      </c>
      <c r="F29930" s="4">
        <f t="shared" si="467"/>
        <v>866300</v>
      </c>
    </row>
    <row r="29931" spans="1:6" x14ac:dyDescent="0.3">
      <c r="A29931" t="s">
        <v>30176</v>
      </c>
      <c r="B29931">
        <v>0</v>
      </c>
      <c r="C29931">
        <v>0</v>
      </c>
      <c r="D29931">
        <v>2769840</v>
      </c>
      <c r="E29931">
        <v>0</v>
      </c>
      <c r="F29931" s="4">
        <f t="shared" si="467"/>
        <v>923280</v>
      </c>
    </row>
    <row r="29932" spans="1:6" x14ac:dyDescent="0.3">
      <c r="A29932" t="s">
        <v>30177</v>
      </c>
      <c r="B29932">
        <v>424600</v>
      </c>
      <c r="C29932">
        <v>0</v>
      </c>
      <c r="D29932">
        <v>0</v>
      </c>
      <c r="E29932">
        <v>0</v>
      </c>
      <c r="F29932" s="4">
        <f t="shared" si="467"/>
        <v>0</v>
      </c>
    </row>
    <row r="29933" spans="1:6" x14ac:dyDescent="0.3">
      <c r="A29933" t="s">
        <v>30178</v>
      </c>
      <c r="B29933">
        <v>0</v>
      </c>
      <c r="C29933">
        <v>0</v>
      </c>
      <c r="D29933">
        <v>797360</v>
      </c>
      <c r="E29933">
        <v>402000</v>
      </c>
      <c r="F29933" s="4">
        <f t="shared" si="467"/>
        <v>399786.66666666669</v>
      </c>
    </row>
    <row r="29934" spans="1:6" x14ac:dyDescent="0.3">
      <c r="A29934" t="s">
        <v>30179</v>
      </c>
      <c r="B29934">
        <v>486400</v>
      </c>
      <c r="C29934">
        <v>0</v>
      </c>
      <c r="D29934">
        <v>0</v>
      </c>
      <c r="E29934">
        <v>1267680</v>
      </c>
      <c r="F29934" s="4">
        <f t="shared" si="467"/>
        <v>422560</v>
      </c>
    </row>
    <row r="29935" spans="1:6" x14ac:dyDescent="0.3">
      <c r="A29935" t="s">
        <v>30180</v>
      </c>
      <c r="B29935">
        <v>0</v>
      </c>
      <c r="C29935">
        <v>1624460</v>
      </c>
      <c r="D29935">
        <v>0</v>
      </c>
      <c r="E29935">
        <v>804000</v>
      </c>
      <c r="F29935" s="4">
        <f t="shared" si="467"/>
        <v>809486.66666666663</v>
      </c>
    </row>
    <row r="29936" spans="1:6" x14ac:dyDescent="0.3">
      <c r="A29936" t="s">
        <v>30181</v>
      </c>
      <c r="B29936">
        <v>0</v>
      </c>
      <c r="C29936">
        <v>2281370</v>
      </c>
      <c r="D29936">
        <v>0</v>
      </c>
      <c r="E29936">
        <v>0</v>
      </c>
      <c r="F29936" s="4">
        <f t="shared" si="467"/>
        <v>760456.66666666663</v>
      </c>
    </row>
    <row r="29937" spans="1:6" x14ac:dyDescent="0.3">
      <c r="A29937" t="s">
        <v>30182</v>
      </c>
      <c r="B29937">
        <v>1420290</v>
      </c>
      <c r="C29937">
        <v>0</v>
      </c>
      <c r="D29937">
        <v>0</v>
      </c>
      <c r="E29937">
        <v>1163980</v>
      </c>
      <c r="F29937" s="4">
        <f t="shared" si="467"/>
        <v>387993.33333333331</v>
      </c>
    </row>
    <row r="29938" spans="1:6" x14ac:dyDescent="0.3">
      <c r="A29938" t="s">
        <v>30183</v>
      </c>
      <c r="B29938">
        <v>0</v>
      </c>
      <c r="C29938">
        <v>610240</v>
      </c>
      <c r="D29938">
        <v>0</v>
      </c>
      <c r="E29938">
        <v>0</v>
      </c>
      <c r="F29938" s="4">
        <f t="shared" si="467"/>
        <v>203413.33333333334</v>
      </c>
    </row>
    <row r="29939" spans="1:6" x14ac:dyDescent="0.3">
      <c r="A29939" t="s">
        <v>30184</v>
      </c>
      <c r="B29939">
        <v>2059250</v>
      </c>
      <c r="C29939">
        <v>0</v>
      </c>
      <c r="D29939">
        <v>2830640</v>
      </c>
      <c r="E29939">
        <v>2164390</v>
      </c>
      <c r="F29939" s="4">
        <f t="shared" si="467"/>
        <v>1665010</v>
      </c>
    </row>
    <row r="29940" spans="1:6" x14ac:dyDescent="0.3">
      <c r="A29940" t="s">
        <v>30185</v>
      </c>
      <c r="B29940">
        <v>0</v>
      </c>
      <c r="C29940">
        <v>0</v>
      </c>
      <c r="D29940">
        <v>1063890</v>
      </c>
      <c r="E29940">
        <v>0</v>
      </c>
      <c r="F29940" s="4">
        <f t="shared" si="467"/>
        <v>354630</v>
      </c>
    </row>
    <row r="29941" spans="1:6" x14ac:dyDescent="0.3">
      <c r="A29941" t="s">
        <v>30186</v>
      </c>
      <c r="B29941">
        <v>0</v>
      </c>
      <c r="C29941">
        <v>0</v>
      </c>
      <c r="D29941">
        <v>1712720</v>
      </c>
      <c r="E29941">
        <v>2088450</v>
      </c>
      <c r="F29941" s="4">
        <f t="shared" si="467"/>
        <v>1267056.6666666667</v>
      </c>
    </row>
    <row r="29942" spans="1:6" x14ac:dyDescent="0.3">
      <c r="A29942" t="s">
        <v>30187</v>
      </c>
      <c r="B29942">
        <v>0</v>
      </c>
      <c r="C29942">
        <v>612000</v>
      </c>
      <c r="D29942">
        <v>0</v>
      </c>
      <c r="E29942">
        <v>1992780</v>
      </c>
      <c r="F29942" s="4">
        <f t="shared" si="467"/>
        <v>868260</v>
      </c>
    </row>
    <row r="29943" spans="1:6" x14ac:dyDescent="0.3">
      <c r="A29943" t="s">
        <v>30188</v>
      </c>
      <c r="B29943">
        <v>0</v>
      </c>
      <c r="C29943">
        <v>849560</v>
      </c>
      <c r="D29943">
        <v>0</v>
      </c>
      <c r="E29943">
        <v>0</v>
      </c>
      <c r="F29943" s="4">
        <f t="shared" si="467"/>
        <v>283186.66666666669</v>
      </c>
    </row>
    <row r="29944" spans="1:6" x14ac:dyDescent="0.3">
      <c r="A29944" t="s">
        <v>30189</v>
      </c>
      <c r="B29944">
        <v>160000</v>
      </c>
      <c r="C29944">
        <v>0</v>
      </c>
      <c r="D29944">
        <v>0</v>
      </c>
      <c r="E29944">
        <v>0</v>
      </c>
      <c r="F29944" s="4">
        <f t="shared" si="467"/>
        <v>0</v>
      </c>
    </row>
    <row r="29945" spans="1:6" x14ac:dyDescent="0.3">
      <c r="A29945" t="s">
        <v>30190</v>
      </c>
      <c r="B29945">
        <v>0</v>
      </c>
      <c r="C29945">
        <v>160000</v>
      </c>
      <c r="D29945">
        <v>0</v>
      </c>
      <c r="E29945">
        <v>0</v>
      </c>
      <c r="F29945" s="4">
        <f t="shared" si="467"/>
        <v>53333.333333333336</v>
      </c>
    </row>
    <row r="29946" spans="1:6" x14ac:dyDescent="0.3">
      <c r="A29946" t="s">
        <v>30191</v>
      </c>
      <c r="B29946">
        <v>0</v>
      </c>
      <c r="C29946">
        <v>0</v>
      </c>
      <c r="D29946">
        <v>799790</v>
      </c>
      <c r="E29946">
        <v>0</v>
      </c>
      <c r="F29946" s="4">
        <f t="shared" si="467"/>
        <v>266596.66666666669</v>
      </c>
    </row>
    <row r="29947" spans="1:6" x14ac:dyDescent="0.3">
      <c r="A29947" t="s">
        <v>30192</v>
      </c>
      <c r="B29947">
        <v>0</v>
      </c>
      <c r="C29947">
        <v>1125200</v>
      </c>
      <c r="D29947">
        <v>0</v>
      </c>
      <c r="E29947">
        <v>820000</v>
      </c>
      <c r="F29947" s="4">
        <f t="shared" si="467"/>
        <v>648400</v>
      </c>
    </row>
    <row r="29948" spans="1:6" x14ac:dyDescent="0.3">
      <c r="A29948" t="s">
        <v>30193</v>
      </c>
      <c r="B29948">
        <v>0</v>
      </c>
      <c r="C29948">
        <v>230000</v>
      </c>
      <c r="D29948">
        <v>0</v>
      </c>
      <c r="E29948">
        <v>0</v>
      </c>
      <c r="F29948" s="4">
        <f t="shared" si="467"/>
        <v>76666.666666666672</v>
      </c>
    </row>
    <row r="29949" spans="1:6" x14ac:dyDescent="0.3">
      <c r="A29949" t="s">
        <v>30194</v>
      </c>
      <c r="B29949">
        <v>0</v>
      </c>
      <c r="C29949">
        <v>1238000</v>
      </c>
      <c r="D29949">
        <v>0</v>
      </c>
      <c r="E29949">
        <v>3224980</v>
      </c>
      <c r="F29949" s="4">
        <f t="shared" si="467"/>
        <v>1487660</v>
      </c>
    </row>
    <row r="29950" spans="1:6" x14ac:dyDescent="0.3">
      <c r="A29950" t="s">
        <v>30195</v>
      </c>
      <c r="B29950">
        <v>0</v>
      </c>
      <c r="C29950">
        <v>0</v>
      </c>
      <c r="D29950">
        <v>2983920</v>
      </c>
      <c r="E29950">
        <v>0</v>
      </c>
      <c r="F29950" s="4">
        <f t="shared" si="467"/>
        <v>994640</v>
      </c>
    </row>
    <row r="29951" spans="1:6" x14ac:dyDescent="0.3">
      <c r="A29951" t="s">
        <v>30196</v>
      </c>
      <c r="B29951">
        <v>13291680</v>
      </c>
      <c r="C29951">
        <v>0</v>
      </c>
      <c r="D29951">
        <v>0</v>
      </c>
      <c r="E29951">
        <v>11642360</v>
      </c>
      <c r="F29951" s="4">
        <f t="shared" si="467"/>
        <v>3880786.6666666665</v>
      </c>
    </row>
    <row r="29952" spans="1:6" x14ac:dyDescent="0.3">
      <c r="A29952" t="s">
        <v>30197</v>
      </c>
      <c r="B29952">
        <v>0</v>
      </c>
      <c r="C29952">
        <v>0</v>
      </c>
      <c r="D29952">
        <v>2048450</v>
      </c>
      <c r="E29952">
        <v>2201990</v>
      </c>
      <c r="F29952" s="4">
        <f t="shared" si="467"/>
        <v>1416813.3333333333</v>
      </c>
    </row>
    <row r="29953" spans="1:6" x14ac:dyDescent="0.3">
      <c r="A29953" t="s">
        <v>30198</v>
      </c>
      <c r="B29953">
        <v>0</v>
      </c>
      <c r="C29953">
        <v>0</v>
      </c>
      <c r="D29953">
        <v>1949220</v>
      </c>
      <c r="E29953">
        <v>973700</v>
      </c>
      <c r="F29953" s="4">
        <f t="shared" si="467"/>
        <v>974306.66666666663</v>
      </c>
    </row>
    <row r="29954" spans="1:6" x14ac:dyDescent="0.3">
      <c r="A29954" t="s">
        <v>30199</v>
      </c>
      <c r="B29954">
        <v>0</v>
      </c>
      <c r="C29954">
        <v>409500</v>
      </c>
      <c r="D29954">
        <v>0</v>
      </c>
      <c r="E29954">
        <v>581490</v>
      </c>
      <c r="F29954" s="4">
        <f t="shared" si="467"/>
        <v>330330</v>
      </c>
    </row>
    <row r="29955" spans="1:6" x14ac:dyDescent="0.3">
      <c r="A29955" t="s">
        <v>30200</v>
      </c>
      <c r="B29955">
        <v>0</v>
      </c>
      <c r="C29955">
        <v>768000</v>
      </c>
      <c r="D29955">
        <v>0</v>
      </c>
      <c r="E29955">
        <v>780780</v>
      </c>
      <c r="F29955" s="4">
        <f t="shared" ref="F29955:F30018" si="468">SUM(C29955:E29955)/3</f>
        <v>516260</v>
      </c>
    </row>
    <row r="29956" spans="1:6" x14ac:dyDescent="0.3">
      <c r="A29956" t="s">
        <v>30201</v>
      </c>
      <c r="B29956">
        <v>1022100</v>
      </c>
      <c r="C29956">
        <v>0</v>
      </c>
      <c r="D29956">
        <v>0</v>
      </c>
      <c r="E29956">
        <v>0</v>
      </c>
      <c r="F29956" s="4">
        <f t="shared" si="468"/>
        <v>0</v>
      </c>
    </row>
    <row r="29957" spans="1:6" x14ac:dyDescent="0.3">
      <c r="A29957" t="s">
        <v>30202</v>
      </c>
      <c r="B29957">
        <v>0</v>
      </c>
      <c r="C29957">
        <v>0</v>
      </c>
      <c r="D29957">
        <v>507600</v>
      </c>
      <c r="E29957">
        <v>0</v>
      </c>
      <c r="F29957" s="4">
        <f t="shared" si="468"/>
        <v>169200</v>
      </c>
    </row>
    <row r="29958" spans="1:6" x14ac:dyDescent="0.3">
      <c r="A29958" t="s">
        <v>30203</v>
      </c>
      <c r="B29958">
        <v>205660</v>
      </c>
      <c r="C29958">
        <v>0</v>
      </c>
      <c r="D29958">
        <v>0</v>
      </c>
      <c r="E29958">
        <v>234600</v>
      </c>
      <c r="F29958" s="4">
        <f t="shared" si="468"/>
        <v>78200</v>
      </c>
    </row>
    <row r="29959" spans="1:6" x14ac:dyDescent="0.3">
      <c r="A29959" t="s">
        <v>30204</v>
      </c>
      <c r="B29959">
        <v>0</v>
      </c>
      <c r="C29959">
        <v>475020</v>
      </c>
      <c r="D29959">
        <v>1084930</v>
      </c>
      <c r="E29959">
        <v>0</v>
      </c>
      <c r="F29959" s="4">
        <f t="shared" si="468"/>
        <v>519983.33333333331</v>
      </c>
    </row>
    <row r="29960" spans="1:6" x14ac:dyDescent="0.3">
      <c r="A29960" t="s">
        <v>30205</v>
      </c>
      <c r="B29960">
        <v>0</v>
      </c>
      <c r="C29960">
        <v>0</v>
      </c>
      <c r="D29960">
        <v>2193940</v>
      </c>
      <c r="E29960">
        <v>610560</v>
      </c>
      <c r="F29960" s="4">
        <f t="shared" si="468"/>
        <v>934833.33333333337</v>
      </c>
    </row>
    <row r="29961" spans="1:6" x14ac:dyDescent="0.3">
      <c r="A29961" t="s">
        <v>30206</v>
      </c>
      <c r="B29961">
        <v>5394650</v>
      </c>
      <c r="C29961">
        <v>0</v>
      </c>
      <c r="D29961">
        <v>740000</v>
      </c>
      <c r="E29961">
        <v>1063650</v>
      </c>
      <c r="F29961" s="4">
        <f t="shared" si="468"/>
        <v>601216.66666666663</v>
      </c>
    </row>
    <row r="29962" spans="1:6" x14ac:dyDescent="0.3">
      <c r="A29962" t="s">
        <v>826</v>
      </c>
      <c r="B29962">
        <v>1125300</v>
      </c>
      <c r="C29962">
        <v>0</v>
      </c>
      <c r="D29962">
        <v>0</v>
      </c>
      <c r="E29962">
        <v>971700</v>
      </c>
      <c r="F29962" s="4">
        <f t="shared" si="468"/>
        <v>323900</v>
      </c>
    </row>
    <row r="29963" spans="1:6" x14ac:dyDescent="0.3">
      <c r="A29963" t="s">
        <v>30207</v>
      </c>
      <c r="B29963">
        <v>350000</v>
      </c>
      <c r="C29963">
        <v>0</v>
      </c>
      <c r="D29963">
        <v>0</v>
      </c>
      <c r="E29963">
        <v>325780</v>
      </c>
      <c r="F29963" s="4">
        <f t="shared" si="468"/>
        <v>108593.33333333333</v>
      </c>
    </row>
    <row r="29964" spans="1:6" x14ac:dyDescent="0.3">
      <c r="A29964" t="s">
        <v>30208</v>
      </c>
      <c r="B29964">
        <v>0</v>
      </c>
      <c r="C29964">
        <v>0</v>
      </c>
      <c r="D29964">
        <v>1420740</v>
      </c>
      <c r="E29964">
        <v>0</v>
      </c>
      <c r="F29964" s="4">
        <f t="shared" si="468"/>
        <v>473580</v>
      </c>
    </row>
    <row r="29965" spans="1:6" x14ac:dyDescent="0.3">
      <c r="A29965" t="s">
        <v>30209</v>
      </c>
      <c r="B29965">
        <v>0</v>
      </c>
      <c r="C29965">
        <v>0</v>
      </c>
      <c r="D29965">
        <v>972400</v>
      </c>
      <c r="E29965">
        <v>1110000</v>
      </c>
      <c r="F29965" s="4">
        <f t="shared" si="468"/>
        <v>694133.33333333337</v>
      </c>
    </row>
    <row r="29966" spans="1:6" x14ac:dyDescent="0.3">
      <c r="A29966" t="s">
        <v>30210</v>
      </c>
      <c r="B29966">
        <v>0</v>
      </c>
      <c r="C29966">
        <v>740000</v>
      </c>
      <c r="D29966">
        <v>0</v>
      </c>
      <c r="E29966">
        <v>0</v>
      </c>
      <c r="F29966" s="4">
        <f t="shared" si="468"/>
        <v>246666.66666666666</v>
      </c>
    </row>
    <row r="29967" spans="1:6" x14ac:dyDescent="0.3">
      <c r="A29967" t="s">
        <v>30211</v>
      </c>
      <c r="B29967">
        <v>0</v>
      </c>
      <c r="C29967">
        <v>0</v>
      </c>
      <c r="D29967">
        <v>281190</v>
      </c>
      <c r="E29967">
        <v>617890</v>
      </c>
      <c r="F29967" s="4">
        <f t="shared" si="468"/>
        <v>299693.33333333331</v>
      </c>
    </row>
    <row r="29968" spans="1:6" x14ac:dyDescent="0.3">
      <c r="A29968" t="s">
        <v>30212</v>
      </c>
      <c r="B29968">
        <v>0</v>
      </c>
      <c r="C29968">
        <v>0</v>
      </c>
      <c r="D29968">
        <v>1558040</v>
      </c>
      <c r="E29968">
        <v>0</v>
      </c>
      <c r="F29968" s="4">
        <f t="shared" si="468"/>
        <v>519346.66666666669</v>
      </c>
    </row>
    <row r="29969" spans="1:6" x14ac:dyDescent="0.3">
      <c r="A29969" t="s">
        <v>30213</v>
      </c>
      <c r="B29969">
        <v>0</v>
      </c>
      <c r="C29969">
        <v>0</v>
      </c>
      <c r="D29969">
        <v>1586010</v>
      </c>
      <c r="E29969">
        <v>0</v>
      </c>
      <c r="F29969" s="4">
        <f t="shared" si="468"/>
        <v>528670</v>
      </c>
    </row>
    <row r="29970" spans="1:6" x14ac:dyDescent="0.3">
      <c r="A29970" t="s">
        <v>30214</v>
      </c>
      <c r="B29970">
        <v>0</v>
      </c>
      <c r="C29970">
        <v>2093400</v>
      </c>
      <c r="D29970">
        <v>0</v>
      </c>
      <c r="E29970">
        <v>2144460</v>
      </c>
      <c r="F29970" s="4">
        <f t="shared" si="468"/>
        <v>1412620</v>
      </c>
    </row>
    <row r="29971" spans="1:6" x14ac:dyDescent="0.3">
      <c r="A29971" t="s">
        <v>30215</v>
      </c>
      <c r="B29971">
        <v>0</v>
      </c>
      <c r="C29971">
        <v>612000</v>
      </c>
      <c r="D29971">
        <v>0</v>
      </c>
      <c r="E29971">
        <v>386000</v>
      </c>
      <c r="F29971" s="4">
        <f t="shared" si="468"/>
        <v>332666.66666666669</v>
      </c>
    </row>
    <row r="29972" spans="1:6" x14ac:dyDescent="0.3">
      <c r="A29972" t="s">
        <v>30216</v>
      </c>
      <c r="B29972">
        <v>0</v>
      </c>
      <c r="C29972">
        <v>0</v>
      </c>
      <c r="D29972">
        <v>1646400</v>
      </c>
      <c r="E29972">
        <v>0</v>
      </c>
      <c r="F29972" s="4">
        <f t="shared" si="468"/>
        <v>548800</v>
      </c>
    </row>
    <row r="29973" spans="1:6" x14ac:dyDescent="0.3">
      <c r="A29973" t="s">
        <v>30217</v>
      </c>
      <c r="B29973">
        <v>0</v>
      </c>
      <c r="C29973">
        <v>0</v>
      </c>
      <c r="D29973">
        <v>404950</v>
      </c>
      <c r="E29973">
        <v>0</v>
      </c>
      <c r="F29973" s="4">
        <f t="shared" si="468"/>
        <v>134983.33333333334</v>
      </c>
    </row>
    <row r="29974" spans="1:6" x14ac:dyDescent="0.3">
      <c r="A29974" t="s">
        <v>30218</v>
      </c>
      <c r="B29974">
        <v>0</v>
      </c>
      <c r="C29974">
        <v>717500</v>
      </c>
      <c r="D29974">
        <v>0</v>
      </c>
      <c r="E29974">
        <v>0</v>
      </c>
      <c r="F29974" s="4">
        <f t="shared" si="468"/>
        <v>239166.66666666666</v>
      </c>
    </row>
    <row r="29975" spans="1:6" x14ac:dyDescent="0.3">
      <c r="A29975" t="s">
        <v>30219</v>
      </c>
      <c r="B29975">
        <v>0</v>
      </c>
      <c r="C29975">
        <v>0</v>
      </c>
      <c r="D29975">
        <v>811440</v>
      </c>
      <c r="E29975">
        <v>0</v>
      </c>
      <c r="F29975" s="4">
        <f t="shared" si="468"/>
        <v>270480</v>
      </c>
    </row>
    <row r="29976" spans="1:6" x14ac:dyDescent="0.3">
      <c r="A29976" t="s">
        <v>397</v>
      </c>
      <c r="B29976">
        <v>0</v>
      </c>
      <c r="C29976">
        <v>0</v>
      </c>
      <c r="D29976">
        <v>1606350</v>
      </c>
      <c r="E29976">
        <v>2091180</v>
      </c>
      <c r="F29976" s="4">
        <f t="shared" si="468"/>
        <v>1232510</v>
      </c>
    </row>
    <row r="29977" spans="1:6" x14ac:dyDescent="0.3">
      <c r="A29977" t="s">
        <v>30220</v>
      </c>
      <c r="B29977">
        <v>0</v>
      </c>
      <c r="C29977">
        <v>0</v>
      </c>
      <c r="D29977">
        <v>198900</v>
      </c>
      <c r="E29977">
        <v>386000</v>
      </c>
      <c r="F29977" s="4">
        <f t="shared" si="468"/>
        <v>194966.66666666666</v>
      </c>
    </row>
    <row r="29978" spans="1:6" x14ac:dyDescent="0.3">
      <c r="A29978" t="s">
        <v>30221</v>
      </c>
      <c r="B29978">
        <v>0</v>
      </c>
      <c r="C29978">
        <v>409500</v>
      </c>
      <c r="D29978">
        <v>0</v>
      </c>
      <c r="E29978">
        <v>1573550</v>
      </c>
      <c r="F29978" s="4">
        <f t="shared" si="468"/>
        <v>661016.66666666663</v>
      </c>
    </row>
    <row r="29979" spans="1:6" x14ac:dyDescent="0.3">
      <c r="A29979" t="s">
        <v>330</v>
      </c>
      <c r="B29979">
        <v>0</v>
      </c>
      <c r="C29979">
        <v>0</v>
      </c>
      <c r="D29979">
        <v>2172360</v>
      </c>
      <c r="E29979">
        <v>219120</v>
      </c>
      <c r="F29979" s="4">
        <f t="shared" si="468"/>
        <v>797160</v>
      </c>
    </row>
    <row r="29980" spans="1:6" x14ac:dyDescent="0.3">
      <c r="A29980" t="s">
        <v>30222</v>
      </c>
      <c r="B29980">
        <v>0</v>
      </c>
      <c r="C29980">
        <v>612000</v>
      </c>
      <c r="D29980">
        <v>0</v>
      </c>
      <c r="E29980">
        <v>717990</v>
      </c>
      <c r="F29980" s="4">
        <f t="shared" si="468"/>
        <v>443330</v>
      </c>
    </row>
    <row r="29981" spans="1:6" x14ac:dyDescent="0.3">
      <c r="A29981" t="s">
        <v>30223</v>
      </c>
      <c r="B29981">
        <v>229320</v>
      </c>
      <c r="C29981">
        <v>0</v>
      </c>
      <c r="D29981">
        <v>0</v>
      </c>
      <c r="E29981">
        <v>0</v>
      </c>
      <c r="F29981" s="4">
        <f t="shared" si="468"/>
        <v>0</v>
      </c>
    </row>
    <row r="29982" spans="1:6" x14ac:dyDescent="0.3">
      <c r="A29982" t="s">
        <v>30224</v>
      </c>
      <c r="B29982">
        <v>0</v>
      </c>
      <c r="C29982">
        <v>0</v>
      </c>
      <c r="D29982">
        <v>1018290</v>
      </c>
      <c r="E29982">
        <v>570000</v>
      </c>
      <c r="F29982" s="4">
        <f t="shared" si="468"/>
        <v>529430</v>
      </c>
    </row>
    <row r="29983" spans="1:6" x14ac:dyDescent="0.3">
      <c r="A29983" t="s">
        <v>30225</v>
      </c>
      <c r="B29983">
        <v>0</v>
      </c>
      <c r="C29983">
        <v>1329740</v>
      </c>
      <c r="D29983">
        <v>0</v>
      </c>
      <c r="E29983">
        <v>236600</v>
      </c>
      <c r="F29983" s="4">
        <f t="shared" si="468"/>
        <v>522113.33333333331</v>
      </c>
    </row>
    <row r="29984" spans="1:6" x14ac:dyDescent="0.3">
      <c r="A29984" t="s">
        <v>30226</v>
      </c>
      <c r="B29984">
        <v>0</v>
      </c>
      <c r="C29984">
        <v>0</v>
      </c>
      <c r="D29984">
        <v>1243060</v>
      </c>
      <c r="E29984">
        <v>0</v>
      </c>
      <c r="F29984" s="4">
        <f t="shared" si="468"/>
        <v>414353.33333333331</v>
      </c>
    </row>
    <row r="29985" spans="1:6" x14ac:dyDescent="0.3">
      <c r="A29985" t="s">
        <v>30227</v>
      </c>
      <c r="B29985">
        <v>0</v>
      </c>
      <c r="C29985">
        <v>0</v>
      </c>
      <c r="D29985">
        <v>581490</v>
      </c>
      <c r="E29985">
        <v>1220860</v>
      </c>
      <c r="F29985" s="4">
        <f t="shared" si="468"/>
        <v>600783.33333333337</v>
      </c>
    </row>
    <row r="29986" spans="1:6" x14ac:dyDescent="0.3">
      <c r="A29986" t="s">
        <v>30228</v>
      </c>
      <c r="B29986">
        <v>289220</v>
      </c>
      <c r="C29986">
        <v>0</v>
      </c>
      <c r="D29986">
        <v>0</v>
      </c>
      <c r="E29986">
        <v>0</v>
      </c>
      <c r="F29986" s="4">
        <f t="shared" si="468"/>
        <v>0</v>
      </c>
    </row>
    <row r="29987" spans="1:6" x14ac:dyDescent="0.3">
      <c r="A29987" t="s">
        <v>30229</v>
      </c>
      <c r="B29987">
        <v>411950</v>
      </c>
      <c r="C29987">
        <v>957320</v>
      </c>
      <c r="D29987">
        <v>0</v>
      </c>
      <c r="E29987">
        <v>0</v>
      </c>
      <c r="F29987" s="4">
        <f t="shared" si="468"/>
        <v>319106.66666666669</v>
      </c>
    </row>
    <row r="29988" spans="1:6" x14ac:dyDescent="0.3">
      <c r="A29988" t="s">
        <v>30230</v>
      </c>
      <c r="B29988">
        <v>160000</v>
      </c>
      <c r="C29988">
        <v>0</v>
      </c>
      <c r="D29988">
        <v>0</v>
      </c>
      <c r="E29988">
        <v>0</v>
      </c>
      <c r="F29988" s="4">
        <f t="shared" si="468"/>
        <v>0</v>
      </c>
    </row>
    <row r="29989" spans="1:6" x14ac:dyDescent="0.3">
      <c r="A29989" t="s">
        <v>30231</v>
      </c>
      <c r="B29989">
        <v>0</v>
      </c>
      <c r="C29989">
        <v>370000</v>
      </c>
      <c r="D29989">
        <v>0</v>
      </c>
      <c r="E29989">
        <v>500500</v>
      </c>
      <c r="F29989" s="4">
        <f t="shared" si="468"/>
        <v>290166.66666666669</v>
      </c>
    </row>
    <row r="29990" spans="1:6" x14ac:dyDescent="0.3">
      <c r="A29990" t="s">
        <v>30232</v>
      </c>
      <c r="B29990">
        <v>872000</v>
      </c>
      <c r="C29990">
        <v>0</v>
      </c>
      <c r="D29990">
        <v>0</v>
      </c>
      <c r="E29990">
        <v>1652360</v>
      </c>
      <c r="F29990" s="4">
        <f t="shared" si="468"/>
        <v>550786.66666666663</v>
      </c>
    </row>
    <row r="29991" spans="1:6" x14ac:dyDescent="0.3">
      <c r="A29991" t="s">
        <v>30233</v>
      </c>
      <c r="B29991">
        <v>0</v>
      </c>
      <c r="C29991">
        <v>720720</v>
      </c>
      <c r="D29991">
        <v>0</v>
      </c>
      <c r="E29991">
        <v>377400</v>
      </c>
      <c r="F29991" s="4">
        <f t="shared" si="468"/>
        <v>366040</v>
      </c>
    </row>
    <row r="29992" spans="1:6" x14ac:dyDescent="0.3">
      <c r="A29992" t="s">
        <v>30234</v>
      </c>
      <c r="B29992">
        <v>0</v>
      </c>
      <c r="C29992">
        <v>264000</v>
      </c>
      <c r="D29992">
        <v>1222000</v>
      </c>
      <c r="E29992">
        <v>1215860</v>
      </c>
      <c r="F29992" s="4">
        <f t="shared" si="468"/>
        <v>900620</v>
      </c>
    </row>
    <row r="29993" spans="1:6" x14ac:dyDescent="0.3">
      <c r="A29993" t="s">
        <v>665</v>
      </c>
      <c r="B29993">
        <v>1086800</v>
      </c>
      <c r="C29993">
        <v>0</v>
      </c>
      <c r="D29993">
        <v>0</v>
      </c>
      <c r="E29993">
        <v>0</v>
      </c>
      <c r="F29993" s="4">
        <f t="shared" si="468"/>
        <v>0</v>
      </c>
    </row>
    <row r="29994" spans="1:6" x14ac:dyDescent="0.3">
      <c r="A29994" t="s">
        <v>30235</v>
      </c>
      <c r="B29994">
        <v>370000</v>
      </c>
      <c r="C29994">
        <v>0</v>
      </c>
      <c r="D29994">
        <v>0</v>
      </c>
      <c r="E29994">
        <v>820000</v>
      </c>
      <c r="F29994" s="4">
        <f t="shared" si="468"/>
        <v>273333.33333333331</v>
      </c>
    </row>
    <row r="29995" spans="1:6" x14ac:dyDescent="0.3">
      <c r="A29995" t="s">
        <v>30236</v>
      </c>
      <c r="B29995">
        <v>571950</v>
      </c>
      <c r="C29995">
        <v>0</v>
      </c>
      <c r="D29995">
        <v>0</v>
      </c>
      <c r="E29995">
        <v>0</v>
      </c>
      <c r="F29995" s="4">
        <f t="shared" si="468"/>
        <v>0</v>
      </c>
    </row>
    <row r="29996" spans="1:6" x14ac:dyDescent="0.3">
      <c r="A29996" t="s">
        <v>30237</v>
      </c>
      <c r="B29996">
        <v>160000</v>
      </c>
      <c r="C29996">
        <v>0</v>
      </c>
      <c r="D29996">
        <v>0</v>
      </c>
      <c r="E29996">
        <v>267360</v>
      </c>
      <c r="F29996" s="4">
        <f t="shared" si="468"/>
        <v>89120</v>
      </c>
    </row>
    <row r="29997" spans="1:6" x14ac:dyDescent="0.3">
      <c r="A29997" t="s">
        <v>30238</v>
      </c>
      <c r="B29997">
        <v>467740</v>
      </c>
      <c r="C29997">
        <v>0</v>
      </c>
      <c r="D29997">
        <v>0</v>
      </c>
      <c r="E29997">
        <v>1254560</v>
      </c>
      <c r="F29997" s="4">
        <f t="shared" si="468"/>
        <v>418186.66666666669</v>
      </c>
    </row>
    <row r="29998" spans="1:6" x14ac:dyDescent="0.3">
      <c r="A29998" t="s">
        <v>30239</v>
      </c>
      <c r="B29998">
        <v>0</v>
      </c>
      <c r="C29998">
        <v>0</v>
      </c>
      <c r="D29998">
        <v>1068800</v>
      </c>
      <c r="E29998">
        <v>662000</v>
      </c>
      <c r="F29998" s="4">
        <f t="shared" si="468"/>
        <v>576933.33333333337</v>
      </c>
    </row>
    <row r="29999" spans="1:6" x14ac:dyDescent="0.3">
      <c r="A29999" t="s">
        <v>30240</v>
      </c>
      <c r="B29999">
        <v>0</v>
      </c>
      <c r="C29999">
        <v>0</v>
      </c>
      <c r="D29999">
        <v>1609440</v>
      </c>
      <c r="E29999">
        <v>610770</v>
      </c>
      <c r="F29999" s="4">
        <f t="shared" si="468"/>
        <v>740070</v>
      </c>
    </row>
    <row r="30000" spans="1:6" x14ac:dyDescent="0.3">
      <c r="A30000" t="s">
        <v>30241</v>
      </c>
      <c r="B30000">
        <v>0</v>
      </c>
      <c r="C30000">
        <v>0</v>
      </c>
      <c r="D30000">
        <v>2033540</v>
      </c>
      <c r="E30000">
        <v>1416700</v>
      </c>
      <c r="F30000" s="4">
        <f t="shared" si="468"/>
        <v>1150080</v>
      </c>
    </row>
    <row r="30001" spans="1:6" x14ac:dyDescent="0.3">
      <c r="A30001" t="s">
        <v>30242</v>
      </c>
      <c r="B30001">
        <v>0</v>
      </c>
      <c r="C30001">
        <v>0</v>
      </c>
      <c r="D30001">
        <v>955320</v>
      </c>
      <c r="E30001">
        <v>0</v>
      </c>
      <c r="F30001" s="4">
        <f t="shared" si="468"/>
        <v>318440</v>
      </c>
    </row>
    <row r="30002" spans="1:6" x14ac:dyDescent="0.3">
      <c r="A30002" t="s">
        <v>30243</v>
      </c>
      <c r="B30002">
        <v>0</v>
      </c>
      <c r="C30002">
        <v>0</v>
      </c>
      <c r="D30002">
        <v>1816246</v>
      </c>
      <c r="E30002">
        <v>0</v>
      </c>
      <c r="F30002" s="4">
        <f t="shared" si="468"/>
        <v>605415.33333333337</v>
      </c>
    </row>
    <row r="30003" spans="1:6" x14ac:dyDescent="0.3">
      <c r="A30003" t="s">
        <v>30244</v>
      </c>
      <c r="B30003">
        <v>382200</v>
      </c>
      <c r="C30003">
        <v>0</v>
      </c>
      <c r="D30003">
        <v>639550</v>
      </c>
      <c r="E30003">
        <v>382200</v>
      </c>
      <c r="F30003" s="4">
        <f t="shared" si="468"/>
        <v>340583.33333333331</v>
      </c>
    </row>
    <row r="30004" spans="1:6" x14ac:dyDescent="0.3">
      <c r="A30004" t="s">
        <v>30245</v>
      </c>
      <c r="B30004">
        <v>0</v>
      </c>
      <c r="C30004">
        <v>1212120</v>
      </c>
      <c r="D30004">
        <v>416780</v>
      </c>
      <c r="E30004">
        <v>582400</v>
      </c>
      <c r="F30004" s="4">
        <f t="shared" si="468"/>
        <v>737100</v>
      </c>
    </row>
    <row r="30005" spans="1:6" x14ac:dyDescent="0.3">
      <c r="A30005" t="s">
        <v>30246</v>
      </c>
      <c r="B30005">
        <v>0</v>
      </c>
      <c r="C30005">
        <v>0</v>
      </c>
      <c r="D30005">
        <v>691300</v>
      </c>
      <c r="E30005">
        <v>469200</v>
      </c>
      <c r="F30005" s="4">
        <f t="shared" si="468"/>
        <v>386833.33333333331</v>
      </c>
    </row>
    <row r="30006" spans="1:6" x14ac:dyDescent="0.3">
      <c r="A30006" t="s">
        <v>30247</v>
      </c>
      <c r="B30006">
        <v>0</v>
      </c>
      <c r="C30006">
        <v>0</v>
      </c>
      <c r="D30006">
        <v>979260</v>
      </c>
      <c r="E30006">
        <v>0</v>
      </c>
      <c r="F30006" s="4">
        <f t="shared" si="468"/>
        <v>326420</v>
      </c>
    </row>
    <row r="30007" spans="1:6" x14ac:dyDescent="0.3">
      <c r="A30007" t="s">
        <v>30248</v>
      </c>
      <c r="B30007">
        <v>0</v>
      </c>
      <c r="C30007">
        <v>838110</v>
      </c>
      <c r="D30007">
        <v>0</v>
      </c>
      <c r="E30007">
        <v>1414420</v>
      </c>
      <c r="F30007" s="4">
        <f t="shared" si="468"/>
        <v>750843.33333333337</v>
      </c>
    </row>
    <row r="30008" spans="1:6" x14ac:dyDescent="0.3">
      <c r="A30008" t="s">
        <v>30249</v>
      </c>
      <c r="B30008">
        <v>160000</v>
      </c>
      <c r="C30008">
        <v>0</v>
      </c>
      <c r="D30008">
        <v>0</v>
      </c>
      <c r="E30008">
        <v>0</v>
      </c>
      <c r="F30008" s="4">
        <f t="shared" si="468"/>
        <v>0</v>
      </c>
    </row>
    <row r="30009" spans="1:6" x14ac:dyDescent="0.3">
      <c r="A30009" t="s">
        <v>30250</v>
      </c>
      <c r="B30009">
        <v>0</v>
      </c>
      <c r="C30009">
        <v>1859820</v>
      </c>
      <c r="D30009">
        <v>0</v>
      </c>
      <c r="E30009">
        <v>2416050</v>
      </c>
      <c r="F30009" s="4">
        <f t="shared" si="468"/>
        <v>1425290</v>
      </c>
    </row>
    <row r="30010" spans="1:6" x14ac:dyDescent="0.3">
      <c r="A30010" t="s">
        <v>30251</v>
      </c>
      <c r="B30010">
        <v>0</v>
      </c>
      <c r="C30010">
        <v>0</v>
      </c>
      <c r="D30010">
        <v>1888250</v>
      </c>
      <c r="E30010">
        <v>2401650</v>
      </c>
      <c r="F30010" s="4">
        <f t="shared" si="468"/>
        <v>1429966.6666666667</v>
      </c>
    </row>
    <row r="30011" spans="1:6" x14ac:dyDescent="0.3">
      <c r="A30011" t="s">
        <v>30252</v>
      </c>
      <c r="B30011">
        <v>0</v>
      </c>
      <c r="C30011">
        <v>612000</v>
      </c>
      <c r="D30011">
        <v>0</v>
      </c>
      <c r="E30011">
        <v>0</v>
      </c>
      <c r="F30011" s="4">
        <f t="shared" si="468"/>
        <v>204000</v>
      </c>
    </row>
    <row r="30012" spans="1:6" x14ac:dyDescent="0.3">
      <c r="A30012" t="s">
        <v>30253</v>
      </c>
      <c r="B30012">
        <v>0</v>
      </c>
      <c r="C30012">
        <v>606060</v>
      </c>
      <c r="D30012">
        <v>0</v>
      </c>
      <c r="E30012">
        <v>0</v>
      </c>
      <c r="F30012" s="4">
        <f t="shared" si="468"/>
        <v>202020</v>
      </c>
    </row>
    <row r="30013" spans="1:6" x14ac:dyDescent="0.3">
      <c r="A30013" t="s">
        <v>30254</v>
      </c>
      <c r="B30013">
        <v>0</v>
      </c>
      <c r="C30013">
        <v>0</v>
      </c>
      <c r="D30013">
        <v>10822500</v>
      </c>
      <c r="E30013">
        <v>1518580</v>
      </c>
      <c r="F30013" s="4">
        <f t="shared" si="468"/>
        <v>4113693.3333333335</v>
      </c>
    </row>
    <row r="30014" spans="1:6" x14ac:dyDescent="0.3">
      <c r="A30014" t="s">
        <v>30255</v>
      </c>
      <c r="B30014">
        <v>230000</v>
      </c>
      <c r="C30014">
        <v>0</v>
      </c>
      <c r="D30014">
        <v>0</v>
      </c>
      <c r="E30014">
        <v>0</v>
      </c>
      <c r="F30014" s="4">
        <f t="shared" si="468"/>
        <v>0</v>
      </c>
    </row>
    <row r="30015" spans="1:6" x14ac:dyDescent="0.3">
      <c r="A30015" t="s">
        <v>30256</v>
      </c>
      <c r="B30015">
        <v>411950</v>
      </c>
      <c r="C30015">
        <v>0</v>
      </c>
      <c r="D30015">
        <v>0</v>
      </c>
      <c r="E30015">
        <v>0</v>
      </c>
      <c r="F30015" s="4">
        <f t="shared" si="468"/>
        <v>0</v>
      </c>
    </row>
    <row r="30016" spans="1:6" x14ac:dyDescent="0.3">
      <c r="A30016" t="s">
        <v>30257</v>
      </c>
      <c r="B30016">
        <v>0</v>
      </c>
      <c r="C30016">
        <v>1120460</v>
      </c>
      <c r="D30016">
        <v>0</v>
      </c>
      <c r="E30016">
        <v>1474810</v>
      </c>
      <c r="F30016" s="4">
        <f t="shared" si="468"/>
        <v>865090</v>
      </c>
    </row>
    <row r="30017" spans="1:6" x14ac:dyDescent="0.3">
      <c r="A30017" t="s">
        <v>30258</v>
      </c>
      <c r="B30017">
        <v>0</v>
      </c>
      <c r="C30017">
        <v>2069260</v>
      </c>
      <c r="D30017">
        <v>0</v>
      </c>
      <c r="E30017">
        <v>2095400</v>
      </c>
      <c r="F30017" s="4">
        <f t="shared" si="468"/>
        <v>1388220</v>
      </c>
    </row>
    <row r="30018" spans="1:6" x14ac:dyDescent="0.3">
      <c r="A30018" t="s">
        <v>30259</v>
      </c>
      <c r="B30018">
        <v>591500</v>
      </c>
      <c r="C30018">
        <v>0</v>
      </c>
      <c r="D30018">
        <v>0</v>
      </c>
      <c r="E30018">
        <v>914550</v>
      </c>
      <c r="F30018" s="4">
        <f t="shared" si="468"/>
        <v>304850</v>
      </c>
    </row>
    <row r="30019" spans="1:6" x14ac:dyDescent="0.3">
      <c r="A30019" t="s">
        <v>30260</v>
      </c>
      <c r="B30019">
        <v>332150</v>
      </c>
      <c r="C30019">
        <v>0</v>
      </c>
      <c r="D30019">
        <v>0</v>
      </c>
      <c r="E30019">
        <v>450560</v>
      </c>
      <c r="F30019" s="4">
        <f t="shared" ref="F30019:F30082" si="469">SUM(C30019:E30019)/3</f>
        <v>150186.66666666666</v>
      </c>
    </row>
    <row r="30020" spans="1:6" x14ac:dyDescent="0.3">
      <c r="A30020" t="s">
        <v>30261</v>
      </c>
      <c r="B30020">
        <v>0</v>
      </c>
      <c r="C30020">
        <v>1081080</v>
      </c>
      <c r="D30020">
        <v>0</v>
      </c>
      <c r="E30020">
        <v>0</v>
      </c>
      <c r="F30020" s="4">
        <f t="shared" si="469"/>
        <v>360360</v>
      </c>
    </row>
    <row r="30021" spans="1:6" x14ac:dyDescent="0.3">
      <c r="A30021" t="s">
        <v>30262</v>
      </c>
      <c r="B30021">
        <v>0</v>
      </c>
      <c r="C30021">
        <v>370000</v>
      </c>
      <c r="D30021">
        <v>0</v>
      </c>
      <c r="E30021">
        <v>1104300</v>
      </c>
      <c r="F30021" s="4">
        <f t="shared" si="469"/>
        <v>491433.33333333331</v>
      </c>
    </row>
    <row r="30022" spans="1:6" x14ac:dyDescent="0.3">
      <c r="A30022" t="s">
        <v>30263</v>
      </c>
      <c r="B30022">
        <v>411950</v>
      </c>
      <c r="C30022">
        <v>573300</v>
      </c>
      <c r="D30022">
        <v>0</v>
      </c>
      <c r="E30022">
        <v>682660</v>
      </c>
      <c r="F30022" s="4">
        <f t="shared" si="469"/>
        <v>418653.33333333331</v>
      </c>
    </row>
    <row r="30023" spans="1:6" x14ac:dyDescent="0.3">
      <c r="A30023" t="s">
        <v>30264</v>
      </c>
      <c r="B30023">
        <v>0</v>
      </c>
      <c r="C30023">
        <v>1660170</v>
      </c>
      <c r="D30023">
        <v>0</v>
      </c>
      <c r="E30023">
        <v>0</v>
      </c>
      <c r="F30023" s="4">
        <f t="shared" si="469"/>
        <v>553390</v>
      </c>
    </row>
    <row r="30024" spans="1:6" x14ac:dyDescent="0.3">
      <c r="A30024" t="s">
        <v>30265</v>
      </c>
      <c r="B30024">
        <v>0</v>
      </c>
      <c r="C30024">
        <v>2015000</v>
      </c>
      <c r="D30024">
        <v>0</v>
      </c>
      <c r="E30024">
        <v>0</v>
      </c>
      <c r="F30024" s="4">
        <f t="shared" si="469"/>
        <v>671666.66666666663</v>
      </c>
    </row>
    <row r="30025" spans="1:6" x14ac:dyDescent="0.3">
      <c r="A30025" t="s">
        <v>30266</v>
      </c>
      <c r="B30025">
        <v>0</v>
      </c>
      <c r="C30025">
        <v>0</v>
      </c>
      <c r="D30025">
        <v>704340</v>
      </c>
      <c r="E30025">
        <v>1098000</v>
      </c>
      <c r="F30025" s="4">
        <f t="shared" si="469"/>
        <v>600780</v>
      </c>
    </row>
    <row r="30026" spans="1:6" x14ac:dyDescent="0.3">
      <c r="A30026" t="s">
        <v>348</v>
      </c>
      <c r="B30026">
        <v>0</v>
      </c>
      <c r="C30026">
        <v>0</v>
      </c>
      <c r="D30026">
        <v>1012680</v>
      </c>
      <c r="E30026">
        <v>0</v>
      </c>
      <c r="F30026" s="4">
        <f t="shared" si="469"/>
        <v>337560</v>
      </c>
    </row>
    <row r="30027" spans="1:6" x14ac:dyDescent="0.3">
      <c r="A30027" t="s">
        <v>30267</v>
      </c>
      <c r="B30027">
        <v>0</v>
      </c>
      <c r="C30027">
        <v>1076310</v>
      </c>
      <c r="D30027">
        <v>1226190</v>
      </c>
      <c r="E30027">
        <v>820000</v>
      </c>
      <c r="F30027" s="4">
        <f t="shared" si="469"/>
        <v>1040833.3333333334</v>
      </c>
    </row>
    <row r="30028" spans="1:6" x14ac:dyDescent="0.3">
      <c r="A30028" t="s">
        <v>30268</v>
      </c>
      <c r="B30028">
        <v>0</v>
      </c>
      <c r="C30028">
        <v>0</v>
      </c>
      <c r="D30028">
        <v>740560</v>
      </c>
      <c r="E30028">
        <v>0</v>
      </c>
      <c r="F30028" s="4">
        <f t="shared" si="469"/>
        <v>246853.33333333334</v>
      </c>
    </row>
    <row r="30029" spans="1:6" x14ac:dyDescent="0.3">
      <c r="A30029" t="s">
        <v>30269</v>
      </c>
      <c r="B30029">
        <v>0</v>
      </c>
      <c r="C30029">
        <v>0</v>
      </c>
      <c r="D30029">
        <v>1509760</v>
      </c>
      <c r="E30029">
        <v>0</v>
      </c>
      <c r="F30029" s="4">
        <f t="shared" si="469"/>
        <v>503253.33333333331</v>
      </c>
    </row>
    <row r="30030" spans="1:6" x14ac:dyDescent="0.3">
      <c r="A30030" t="s">
        <v>30270</v>
      </c>
      <c r="B30030">
        <v>0</v>
      </c>
      <c r="C30030">
        <v>612000</v>
      </c>
      <c r="D30030">
        <v>0</v>
      </c>
      <c r="E30030">
        <v>386000</v>
      </c>
      <c r="F30030" s="4">
        <f t="shared" si="469"/>
        <v>332666.66666666669</v>
      </c>
    </row>
    <row r="30031" spans="1:6" x14ac:dyDescent="0.3">
      <c r="A30031" t="s">
        <v>993</v>
      </c>
      <c r="B30031">
        <v>0</v>
      </c>
      <c r="C30031">
        <v>1023200</v>
      </c>
      <c r="D30031">
        <v>0</v>
      </c>
      <c r="E30031">
        <v>0</v>
      </c>
      <c r="F30031" s="4">
        <f t="shared" si="469"/>
        <v>341066.66666666669</v>
      </c>
    </row>
    <row r="30032" spans="1:6" x14ac:dyDescent="0.3">
      <c r="A30032" t="s">
        <v>30271</v>
      </c>
      <c r="B30032">
        <v>160000</v>
      </c>
      <c r="C30032">
        <v>1459080</v>
      </c>
      <c r="D30032">
        <v>0</v>
      </c>
      <c r="E30032">
        <v>0</v>
      </c>
      <c r="F30032" s="4">
        <f t="shared" si="469"/>
        <v>486360</v>
      </c>
    </row>
    <row r="30033" spans="1:6" x14ac:dyDescent="0.3">
      <c r="A30033" t="s">
        <v>30272</v>
      </c>
      <c r="B30033">
        <v>0</v>
      </c>
      <c r="C30033">
        <v>0</v>
      </c>
      <c r="D30033">
        <v>419100</v>
      </c>
      <c r="E30033">
        <v>0</v>
      </c>
      <c r="F30033" s="4">
        <f t="shared" si="469"/>
        <v>139700</v>
      </c>
    </row>
    <row r="30034" spans="1:6" x14ac:dyDescent="0.3">
      <c r="A30034" t="s">
        <v>30273</v>
      </c>
      <c r="B30034">
        <v>0</v>
      </c>
      <c r="C30034">
        <v>628400</v>
      </c>
      <c r="D30034">
        <v>0</v>
      </c>
      <c r="E30034">
        <v>1781000</v>
      </c>
      <c r="F30034" s="4">
        <f t="shared" si="469"/>
        <v>803133.33333333337</v>
      </c>
    </row>
    <row r="30035" spans="1:6" x14ac:dyDescent="0.3">
      <c r="A30035" t="s">
        <v>30274</v>
      </c>
      <c r="B30035">
        <v>0</v>
      </c>
      <c r="C30035">
        <v>0</v>
      </c>
      <c r="D30035">
        <v>915120</v>
      </c>
      <c r="E30035">
        <v>234600</v>
      </c>
      <c r="F30035" s="4">
        <f t="shared" si="469"/>
        <v>383240</v>
      </c>
    </row>
    <row r="30036" spans="1:6" x14ac:dyDescent="0.3">
      <c r="A30036" t="s">
        <v>30275</v>
      </c>
      <c r="B30036">
        <v>0</v>
      </c>
      <c r="C30036">
        <v>0</v>
      </c>
      <c r="D30036">
        <v>698700</v>
      </c>
      <c r="E30036">
        <v>0</v>
      </c>
      <c r="F30036" s="4">
        <f t="shared" si="469"/>
        <v>232900</v>
      </c>
    </row>
    <row r="30037" spans="1:6" x14ac:dyDescent="0.3">
      <c r="A30037" t="s">
        <v>30276</v>
      </c>
      <c r="B30037">
        <v>740000</v>
      </c>
      <c r="C30037">
        <v>0</v>
      </c>
      <c r="D30037">
        <v>0</v>
      </c>
      <c r="E30037">
        <v>234600</v>
      </c>
      <c r="F30037" s="4">
        <f t="shared" si="469"/>
        <v>78200</v>
      </c>
    </row>
    <row r="30038" spans="1:6" x14ac:dyDescent="0.3">
      <c r="A30038" t="s">
        <v>30277</v>
      </c>
      <c r="B30038">
        <v>427700</v>
      </c>
      <c r="C30038">
        <v>0</v>
      </c>
      <c r="D30038">
        <v>286000</v>
      </c>
      <c r="E30038">
        <v>0</v>
      </c>
      <c r="F30038" s="4">
        <f t="shared" si="469"/>
        <v>95333.333333333328</v>
      </c>
    </row>
    <row r="30039" spans="1:6" x14ac:dyDescent="0.3">
      <c r="A30039" t="s">
        <v>30278</v>
      </c>
      <c r="B30039">
        <v>0</v>
      </c>
      <c r="C30039">
        <v>228000</v>
      </c>
      <c r="D30039">
        <v>0</v>
      </c>
      <c r="E30039">
        <v>402000</v>
      </c>
      <c r="F30039" s="4">
        <f t="shared" si="469"/>
        <v>210000</v>
      </c>
    </row>
    <row r="30040" spans="1:6" x14ac:dyDescent="0.3">
      <c r="A30040" t="s">
        <v>30279</v>
      </c>
      <c r="B30040">
        <v>0</v>
      </c>
      <c r="C30040">
        <v>0</v>
      </c>
      <c r="D30040">
        <v>1321140</v>
      </c>
      <c r="E30040">
        <v>882980</v>
      </c>
      <c r="F30040" s="4">
        <f t="shared" si="469"/>
        <v>734706.66666666663</v>
      </c>
    </row>
    <row r="30041" spans="1:6" x14ac:dyDescent="0.3">
      <c r="A30041" t="s">
        <v>30280</v>
      </c>
      <c r="B30041">
        <v>0</v>
      </c>
      <c r="C30041">
        <v>0</v>
      </c>
      <c r="D30041">
        <v>1256530</v>
      </c>
      <c r="E30041">
        <v>0</v>
      </c>
      <c r="F30041" s="4">
        <f t="shared" si="469"/>
        <v>418843.33333333331</v>
      </c>
    </row>
    <row r="30042" spans="1:6" x14ac:dyDescent="0.3">
      <c r="A30042" t="s">
        <v>30281</v>
      </c>
      <c r="B30042">
        <v>0</v>
      </c>
      <c r="C30042">
        <v>749800</v>
      </c>
      <c r="D30042">
        <v>0</v>
      </c>
      <c r="E30042">
        <v>0</v>
      </c>
      <c r="F30042" s="4">
        <f t="shared" si="469"/>
        <v>249933.33333333334</v>
      </c>
    </row>
    <row r="30043" spans="1:6" x14ac:dyDescent="0.3">
      <c r="A30043" t="s">
        <v>30282</v>
      </c>
      <c r="B30043">
        <v>0</v>
      </c>
      <c r="C30043">
        <v>2147760</v>
      </c>
      <c r="D30043">
        <v>0</v>
      </c>
      <c r="E30043">
        <v>2204820</v>
      </c>
      <c r="F30043" s="4">
        <f t="shared" si="469"/>
        <v>1450860</v>
      </c>
    </row>
    <row r="30044" spans="1:6" x14ac:dyDescent="0.3">
      <c r="A30044" t="s">
        <v>30283</v>
      </c>
      <c r="B30044">
        <v>0</v>
      </c>
      <c r="C30044">
        <v>0</v>
      </c>
      <c r="D30044">
        <v>436800</v>
      </c>
      <c r="E30044">
        <v>0</v>
      </c>
      <c r="F30044" s="4">
        <f t="shared" si="469"/>
        <v>145600</v>
      </c>
    </row>
    <row r="30045" spans="1:6" x14ac:dyDescent="0.3">
      <c r="A30045" t="s">
        <v>30284</v>
      </c>
      <c r="B30045">
        <v>0</v>
      </c>
      <c r="C30045">
        <v>191100</v>
      </c>
      <c r="D30045">
        <v>0</v>
      </c>
      <c r="E30045">
        <v>5469100</v>
      </c>
      <c r="F30045" s="4">
        <f t="shared" si="469"/>
        <v>1886733.3333333333</v>
      </c>
    </row>
    <row r="30046" spans="1:6" x14ac:dyDescent="0.3">
      <c r="A30046" t="s">
        <v>30285</v>
      </c>
      <c r="B30046">
        <v>0</v>
      </c>
      <c r="C30046">
        <v>1230990</v>
      </c>
      <c r="D30046">
        <v>0</v>
      </c>
      <c r="E30046">
        <v>410000</v>
      </c>
      <c r="F30046" s="4">
        <f t="shared" si="469"/>
        <v>546996.66666666663</v>
      </c>
    </row>
    <row r="30047" spans="1:6" x14ac:dyDescent="0.3">
      <c r="A30047" t="s">
        <v>30286</v>
      </c>
      <c r="B30047">
        <v>0</v>
      </c>
      <c r="C30047">
        <v>923000</v>
      </c>
      <c r="D30047">
        <v>0</v>
      </c>
      <c r="E30047">
        <v>0</v>
      </c>
      <c r="F30047" s="4">
        <f t="shared" si="469"/>
        <v>307666.66666666669</v>
      </c>
    </row>
    <row r="30048" spans="1:6" x14ac:dyDescent="0.3">
      <c r="A30048" t="s">
        <v>30287</v>
      </c>
      <c r="B30048">
        <v>1247100</v>
      </c>
      <c r="C30048">
        <v>0</v>
      </c>
      <c r="D30048">
        <v>0</v>
      </c>
      <c r="E30048">
        <v>0</v>
      </c>
      <c r="F30048" s="4">
        <f t="shared" si="469"/>
        <v>0</v>
      </c>
    </row>
    <row r="30049" spans="1:6" x14ac:dyDescent="0.3">
      <c r="A30049" t="s">
        <v>30288</v>
      </c>
      <c r="B30049">
        <v>885150</v>
      </c>
      <c r="C30049">
        <v>0</v>
      </c>
      <c r="D30049">
        <v>0</v>
      </c>
      <c r="E30049">
        <v>0</v>
      </c>
      <c r="F30049" s="4">
        <f t="shared" si="469"/>
        <v>0</v>
      </c>
    </row>
    <row r="30050" spans="1:6" x14ac:dyDescent="0.3">
      <c r="A30050" t="s">
        <v>30289</v>
      </c>
      <c r="B30050">
        <v>0</v>
      </c>
      <c r="C30050">
        <v>0</v>
      </c>
      <c r="D30050">
        <v>880700</v>
      </c>
      <c r="E30050">
        <v>0</v>
      </c>
      <c r="F30050" s="4">
        <f t="shared" si="469"/>
        <v>293566.66666666669</v>
      </c>
    </row>
    <row r="30051" spans="1:6" x14ac:dyDescent="0.3">
      <c r="A30051" t="s">
        <v>30290</v>
      </c>
      <c r="B30051">
        <v>0</v>
      </c>
      <c r="C30051">
        <v>0</v>
      </c>
      <c r="D30051">
        <v>1181440</v>
      </c>
      <c r="E30051">
        <v>934620</v>
      </c>
      <c r="F30051" s="4">
        <f t="shared" si="469"/>
        <v>705353.33333333337</v>
      </c>
    </row>
    <row r="30052" spans="1:6" x14ac:dyDescent="0.3">
      <c r="A30052" t="s">
        <v>30291</v>
      </c>
      <c r="B30052">
        <v>0</v>
      </c>
      <c r="C30052">
        <v>291200</v>
      </c>
      <c r="D30052">
        <v>0</v>
      </c>
      <c r="E30052">
        <v>726180</v>
      </c>
      <c r="F30052" s="4">
        <f t="shared" si="469"/>
        <v>339126.66666666669</v>
      </c>
    </row>
    <row r="30053" spans="1:6" x14ac:dyDescent="0.3">
      <c r="A30053" t="s">
        <v>30292</v>
      </c>
      <c r="B30053">
        <v>0</v>
      </c>
      <c r="C30053">
        <v>0</v>
      </c>
      <c r="D30053">
        <v>1384020</v>
      </c>
      <c r="E30053">
        <v>1116000</v>
      </c>
      <c r="F30053" s="4">
        <f t="shared" si="469"/>
        <v>833340</v>
      </c>
    </row>
    <row r="30054" spans="1:6" x14ac:dyDescent="0.3">
      <c r="A30054" t="s">
        <v>30293</v>
      </c>
      <c r="B30054">
        <v>1108600</v>
      </c>
      <c r="C30054">
        <v>0</v>
      </c>
      <c r="D30054">
        <v>0</v>
      </c>
      <c r="E30054">
        <v>2677040</v>
      </c>
      <c r="F30054" s="4">
        <f t="shared" si="469"/>
        <v>892346.66666666663</v>
      </c>
    </row>
    <row r="30055" spans="1:6" x14ac:dyDescent="0.3">
      <c r="A30055" t="s">
        <v>30294</v>
      </c>
      <c r="B30055">
        <v>0</v>
      </c>
      <c r="C30055">
        <v>0</v>
      </c>
      <c r="D30055">
        <v>469200</v>
      </c>
      <c r="E30055">
        <v>258440</v>
      </c>
      <c r="F30055" s="4">
        <f t="shared" si="469"/>
        <v>242546.66666666666</v>
      </c>
    </row>
    <row r="30056" spans="1:6" x14ac:dyDescent="0.3">
      <c r="A30056" t="s">
        <v>30295</v>
      </c>
      <c r="B30056">
        <v>810000</v>
      </c>
      <c r="C30056">
        <v>0</v>
      </c>
      <c r="D30056">
        <v>0</v>
      </c>
      <c r="E30056">
        <v>450560</v>
      </c>
      <c r="F30056" s="4">
        <f t="shared" si="469"/>
        <v>150186.66666666666</v>
      </c>
    </row>
    <row r="30057" spans="1:6" x14ac:dyDescent="0.3">
      <c r="A30057" t="s">
        <v>30296</v>
      </c>
      <c r="B30057">
        <v>0</v>
      </c>
      <c r="C30057">
        <v>0</v>
      </c>
      <c r="D30057">
        <v>876330</v>
      </c>
      <c r="E30057">
        <v>1225770</v>
      </c>
      <c r="F30057" s="4">
        <f t="shared" si="469"/>
        <v>700700</v>
      </c>
    </row>
    <row r="30058" spans="1:6" x14ac:dyDescent="0.3">
      <c r="A30058" t="s">
        <v>30297</v>
      </c>
      <c r="B30058">
        <v>0</v>
      </c>
      <c r="C30058">
        <v>370000</v>
      </c>
      <c r="D30058">
        <v>0</v>
      </c>
      <c r="E30058">
        <v>0</v>
      </c>
      <c r="F30058" s="4">
        <f t="shared" si="469"/>
        <v>123333.33333333333</v>
      </c>
    </row>
    <row r="30059" spans="1:6" x14ac:dyDescent="0.3">
      <c r="A30059" t="s">
        <v>30298</v>
      </c>
      <c r="B30059">
        <v>0</v>
      </c>
      <c r="C30059">
        <v>1646400</v>
      </c>
      <c r="D30059">
        <v>0</v>
      </c>
      <c r="E30059">
        <v>0</v>
      </c>
      <c r="F30059" s="4">
        <f t="shared" si="469"/>
        <v>548800</v>
      </c>
    </row>
    <row r="30060" spans="1:6" x14ac:dyDescent="0.3">
      <c r="A30060" t="s">
        <v>30299</v>
      </c>
      <c r="B30060">
        <v>0</v>
      </c>
      <c r="C30060">
        <v>3178140</v>
      </c>
      <c r="D30060">
        <v>0</v>
      </c>
      <c r="E30060">
        <v>0</v>
      </c>
      <c r="F30060" s="4">
        <f t="shared" si="469"/>
        <v>1059380</v>
      </c>
    </row>
    <row r="30061" spans="1:6" x14ac:dyDescent="0.3">
      <c r="A30061" t="s">
        <v>30300</v>
      </c>
      <c r="B30061">
        <v>1216170</v>
      </c>
      <c r="C30061">
        <v>0</v>
      </c>
      <c r="D30061">
        <v>0</v>
      </c>
      <c r="E30061">
        <v>2162499</v>
      </c>
      <c r="F30061" s="4">
        <f t="shared" si="469"/>
        <v>720833</v>
      </c>
    </row>
    <row r="30062" spans="1:6" x14ac:dyDescent="0.3">
      <c r="A30062" t="s">
        <v>30301</v>
      </c>
      <c r="B30062">
        <v>0</v>
      </c>
      <c r="C30062">
        <v>370000</v>
      </c>
      <c r="D30062">
        <v>0</v>
      </c>
      <c r="E30062">
        <v>0</v>
      </c>
      <c r="F30062" s="4">
        <f t="shared" si="469"/>
        <v>123333.33333333333</v>
      </c>
    </row>
    <row r="30063" spans="1:6" x14ac:dyDescent="0.3">
      <c r="A30063" t="s">
        <v>30302</v>
      </c>
      <c r="B30063">
        <v>1075620</v>
      </c>
      <c r="C30063">
        <v>0</v>
      </c>
      <c r="D30063">
        <v>0</v>
      </c>
      <c r="E30063">
        <v>502320</v>
      </c>
      <c r="F30063" s="4">
        <f t="shared" si="469"/>
        <v>167440</v>
      </c>
    </row>
    <row r="30064" spans="1:6" x14ac:dyDescent="0.3">
      <c r="A30064" t="s">
        <v>30303</v>
      </c>
      <c r="B30064">
        <v>1554620</v>
      </c>
      <c r="C30064">
        <v>0</v>
      </c>
      <c r="D30064">
        <v>0</v>
      </c>
      <c r="E30064">
        <v>0</v>
      </c>
      <c r="F30064" s="4">
        <f t="shared" si="469"/>
        <v>0</v>
      </c>
    </row>
    <row r="30065" spans="1:6" x14ac:dyDescent="0.3">
      <c r="A30065" t="s">
        <v>30304</v>
      </c>
      <c r="B30065">
        <v>0</v>
      </c>
      <c r="C30065">
        <v>0</v>
      </c>
      <c r="D30065">
        <v>1473110</v>
      </c>
      <c r="E30065">
        <v>0</v>
      </c>
      <c r="F30065" s="4">
        <f t="shared" si="469"/>
        <v>491036.66666666669</v>
      </c>
    </row>
    <row r="30066" spans="1:6" x14ac:dyDescent="0.3">
      <c r="A30066" t="s">
        <v>30305</v>
      </c>
      <c r="B30066">
        <v>0</v>
      </c>
      <c r="C30066">
        <v>0</v>
      </c>
      <c r="D30066">
        <v>1134340</v>
      </c>
      <c r="E30066">
        <v>2069560</v>
      </c>
      <c r="F30066" s="4">
        <f t="shared" si="469"/>
        <v>1067966.6666666667</v>
      </c>
    </row>
    <row r="30067" spans="1:6" x14ac:dyDescent="0.3">
      <c r="A30067" t="s">
        <v>30306</v>
      </c>
      <c r="B30067">
        <v>0</v>
      </c>
      <c r="C30067">
        <v>0</v>
      </c>
      <c r="D30067">
        <v>228000</v>
      </c>
      <c r="E30067">
        <v>852560</v>
      </c>
      <c r="F30067" s="4">
        <f t="shared" si="469"/>
        <v>360186.66666666669</v>
      </c>
    </row>
    <row r="30068" spans="1:6" x14ac:dyDescent="0.3">
      <c r="A30068" t="s">
        <v>30307</v>
      </c>
      <c r="B30068">
        <v>0</v>
      </c>
      <c r="C30068">
        <v>0</v>
      </c>
      <c r="D30068">
        <v>2073070</v>
      </c>
      <c r="E30068">
        <v>2077100</v>
      </c>
      <c r="F30068" s="4">
        <f t="shared" si="469"/>
        <v>1383390</v>
      </c>
    </row>
    <row r="30069" spans="1:6" x14ac:dyDescent="0.3">
      <c r="A30069" t="s">
        <v>30308</v>
      </c>
      <c r="B30069">
        <v>0</v>
      </c>
      <c r="C30069">
        <v>0</v>
      </c>
      <c r="D30069">
        <v>3257800</v>
      </c>
      <c r="E30069">
        <v>836560</v>
      </c>
      <c r="F30069" s="4">
        <f t="shared" si="469"/>
        <v>1364786.6666666667</v>
      </c>
    </row>
    <row r="30070" spans="1:6" x14ac:dyDescent="0.3">
      <c r="A30070" t="s">
        <v>30309</v>
      </c>
      <c r="B30070">
        <v>0</v>
      </c>
      <c r="C30070">
        <v>0</v>
      </c>
      <c r="D30070">
        <v>2931590</v>
      </c>
      <c r="E30070">
        <v>1016000</v>
      </c>
      <c r="F30070" s="4">
        <f t="shared" si="469"/>
        <v>1315863.3333333333</v>
      </c>
    </row>
    <row r="30071" spans="1:6" x14ac:dyDescent="0.3">
      <c r="A30071" t="s">
        <v>30310</v>
      </c>
      <c r="B30071">
        <v>0</v>
      </c>
      <c r="C30071">
        <v>797160</v>
      </c>
      <c r="D30071">
        <v>0</v>
      </c>
      <c r="E30071">
        <v>0</v>
      </c>
      <c r="F30071" s="4">
        <f t="shared" si="469"/>
        <v>265720</v>
      </c>
    </row>
    <row r="30072" spans="1:6" x14ac:dyDescent="0.3">
      <c r="A30072" t="s">
        <v>719</v>
      </c>
      <c r="B30072">
        <v>0</v>
      </c>
      <c r="C30072">
        <v>0</v>
      </c>
      <c r="D30072">
        <v>3863860</v>
      </c>
      <c r="E30072">
        <v>3462460</v>
      </c>
      <c r="F30072" s="4">
        <f t="shared" si="469"/>
        <v>2442106.6666666665</v>
      </c>
    </row>
    <row r="30073" spans="1:6" x14ac:dyDescent="0.3">
      <c r="A30073" t="s">
        <v>30311</v>
      </c>
      <c r="B30073">
        <v>0</v>
      </c>
      <c r="C30073">
        <v>0</v>
      </c>
      <c r="D30073">
        <v>1314650</v>
      </c>
      <c r="E30073">
        <v>0</v>
      </c>
      <c r="F30073" s="4">
        <f t="shared" si="469"/>
        <v>438216.66666666669</v>
      </c>
    </row>
    <row r="30074" spans="1:6" x14ac:dyDescent="0.3">
      <c r="A30074" t="s">
        <v>30312</v>
      </c>
      <c r="B30074">
        <v>160000</v>
      </c>
      <c r="C30074">
        <v>0</v>
      </c>
      <c r="D30074">
        <v>0</v>
      </c>
      <c r="E30074">
        <v>0</v>
      </c>
      <c r="F30074" s="4">
        <f t="shared" si="469"/>
        <v>0</v>
      </c>
    </row>
    <row r="30075" spans="1:6" x14ac:dyDescent="0.3">
      <c r="A30075" t="s">
        <v>30313</v>
      </c>
      <c r="B30075">
        <v>0</v>
      </c>
      <c r="C30075">
        <v>1237370</v>
      </c>
      <c r="D30075">
        <v>0</v>
      </c>
      <c r="E30075">
        <v>0</v>
      </c>
      <c r="F30075" s="4">
        <f t="shared" si="469"/>
        <v>412456.66666666669</v>
      </c>
    </row>
    <row r="30076" spans="1:6" x14ac:dyDescent="0.3">
      <c r="A30076" t="s">
        <v>30314</v>
      </c>
      <c r="B30076">
        <v>0</v>
      </c>
      <c r="C30076">
        <v>0</v>
      </c>
      <c r="D30076">
        <v>1146600</v>
      </c>
      <c r="E30076">
        <v>0</v>
      </c>
      <c r="F30076" s="4">
        <f t="shared" si="469"/>
        <v>382200</v>
      </c>
    </row>
    <row r="30077" spans="1:6" x14ac:dyDescent="0.3">
      <c r="A30077" t="s">
        <v>30315</v>
      </c>
      <c r="B30077">
        <v>309400</v>
      </c>
      <c r="C30077">
        <v>0</v>
      </c>
      <c r="D30077">
        <v>0</v>
      </c>
      <c r="E30077">
        <v>0</v>
      </c>
      <c r="F30077" s="4">
        <f t="shared" si="469"/>
        <v>0</v>
      </c>
    </row>
    <row r="30078" spans="1:6" x14ac:dyDescent="0.3">
      <c r="A30078" t="s">
        <v>30316</v>
      </c>
      <c r="B30078">
        <v>0</v>
      </c>
      <c r="C30078">
        <v>0</v>
      </c>
      <c r="D30078">
        <v>281600</v>
      </c>
      <c r="E30078">
        <v>0</v>
      </c>
      <c r="F30078" s="4">
        <f t="shared" si="469"/>
        <v>93866.666666666672</v>
      </c>
    </row>
    <row r="30079" spans="1:6" x14ac:dyDescent="0.3">
      <c r="A30079" t="s">
        <v>30317</v>
      </c>
      <c r="B30079">
        <v>0</v>
      </c>
      <c r="C30079">
        <v>2017100</v>
      </c>
      <c r="D30079">
        <v>0</v>
      </c>
      <c r="E30079">
        <v>158340</v>
      </c>
      <c r="F30079" s="4">
        <f t="shared" si="469"/>
        <v>725146.66666666663</v>
      </c>
    </row>
    <row r="30080" spans="1:6" x14ac:dyDescent="0.3">
      <c r="A30080" t="s">
        <v>30318</v>
      </c>
      <c r="B30080">
        <v>988700</v>
      </c>
      <c r="C30080">
        <v>0</v>
      </c>
      <c r="D30080">
        <v>0</v>
      </c>
      <c r="E30080">
        <v>928720</v>
      </c>
      <c r="F30080" s="4">
        <f t="shared" si="469"/>
        <v>309573.33333333331</v>
      </c>
    </row>
    <row r="30081" spans="1:6" x14ac:dyDescent="0.3">
      <c r="A30081" t="s">
        <v>30319</v>
      </c>
      <c r="B30081">
        <v>0</v>
      </c>
      <c r="C30081">
        <v>0</v>
      </c>
      <c r="D30081">
        <v>1134140</v>
      </c>
      <c r="E30081">
        <v>370000</v>
      </c>
      <c r="F30081" s="4">
        <f t="shared" si="469"/>
        <v>501380</v>
      </c>
    </row>
    <row r="30082" spans="1:6" x14ac:dyDescent="0.3">
      <c r="A30082" t="s">
        <v>30320</v>
      </c>
      <c r="B30082">
        <v>0</v>
      </c>
      <c r="C30082">
        <v>1366000</v>
      </c>
      <c r="D30082">
        <v>0</v>
      </c>
      <c r="E30082">
        <v>512000</v>
      </c>
      <c r="F30082" s="4">
        <f t="shared" si="469"/>
        <v>626000</v>
      </c>
    </row>
    <row r="30083" spans="1:6" x14ac:dyDescent="0.3">
      <c r="A30083" t="s">
        <v>30321</v>
      </c>
      <c r="B30083">
        <v>0</v>
      </c>
      <c r="C30083">
        <v>3694170</v>
      </c>
      <c r="D30083">
        <v>0</v>
      </c>
      <c r="E30083">
        <v>0</v>
      </c>
      <c r="F30083" s="4">
        <f t="shared" ref="F30083:F30146" si="470">SUM(C30083:E30083)/3</f>
        <v>1231390</v>
      </c>
    </row>
    <row r="30084" spans="1:6" x14ac:dyDescent="0.3">
      <c r="A30084" t="s">
        <v>391</v>
      </c>
      <c r="B30084">
        <v>0</v>
      </c>
      <c r="C30084">
        <v>499590</v>
      </c>
      <c r="D30084">
        <v>0</v>
      </c>
      <c r="E30084">
        <v>0</v>
      </c>
      <c r="F30084" s="4">
        <f t="shared" si="470"/>
        <v>166530</v>
      </c>
    </row>
    <row r="30085" spans="1:6" x14ac:dyDescent="0.3">
      <c r="A30085" t="s">
        <v>30322</v>
      </c>
      <c r="B30085">
        <v>1110000</v>
      </c>
      <c r="C30085">
        <v>0</v>
      </c>
      <c r="D30085">
        <v>0</v>
      </c>
      <c r="E30085">
        <v>2113820</v>
      </c>
      <c r="F30085" s="4">
        <f t="shared" si="470"/>
        <v>704606.66666666663</v>
      </c>
    </row>
    <row r="30086" spans="1:6" x14ac:dyDescent="0.3">
      <c r="A30086" t="s">
        <v>30323</v>
      </c>
      <c r="B30086">
        <v>0</v>
      </c>
      <c r="C30086">
        <v>814450</v>
      </c>
      <c r="D30086">
        <v>0</v>
      </c>
      <c r="E30086">
        <v>1028300</v>
      </c>
      <c r="F30086" s="4">
        <f t="shared" si="470"/>
        <v>614250</v>
      </c>
    </row>
    <row r="30087" spans="1:6" x14ac:dyDescent="0.3">
      <c r="A30087" t="s">
        <v>30324</v>
      </c>
      <c r="B30087">
        <v>0</v>
      </c>
      <c r="C30087">
        <v>0</v>
      </c>
      <c r="D30087">
        <v>908360</v>
      </c>
      <c r="E30087">
        <v>0</v>
      </c>
      <c r="F30087" s="4">
        <f t="shared" si="470"/>
        <v>302786.66666666669</v>
      </c>
    </row>
    <row r="30088" spans="1:6" x14ac:dyDescent="0.3">
      <c r="A30088" t="s">
        <v>30325</v>
      </c>
      <c r="B30088">
        <v>2949600</v>
      </c>
      <c r="C30088">
        <v>0</v>
      </c>
      <c r="D30088">
        <v>0</v>
      </c>
      <c r="E30088">
        <v>3451830</v>
      </c>
      <c r="F30088" s="4">
        <f t="shared" si="470"/>
        <v>1150610</v>
      </c>
    </row>
    <row r="30089" spans="1:6" x14ac:dyDescent="0.3">
      <c r="A30089" t="s">
        <v>30326</v>
      </c>
      <c r="B30089">
        <v>0</v>
      </c>
      <c r="C30089">
        <v>516000</v>
      </c>
      <c r="D30089">
        <v>0</v>
      </c>
      <c r="E30089">
        <v>1556260</v>
      </c>
      <c r="F30089" s="4">
        <f t="shared" si="470"/>
        <v>690753.33333333337</v>
      </c>
    </row>
    <row r="30090" spans="1:6" x14ac:dyDescent="0.3">
      <c r="A30090" t="s">
        <v>30327</v>
      </c>
      <c r="B30090">
        <v>0</v>
      </c>
      <c r="C30090">
        <v>0</v>
      </c>
      <c r="D30090">
        <v>370000</v>
      </c>
      <c r="E30090">
        <v>0</v>
      </c>
      <c r="F30090" s="4">
        <f t="shared" si="470"/>
        <v>123333.33333333333</v>
      </c>
    </row>
    <row r="30091" spans="1:6" x14ac:dyDescent="0.3">
      <c r="A30091" t="s">
        <v>30328</v>
      </c>
      <c r="B30091">
        <v>0</v>
      </c>
      <c r="C30091">
        <v>0</v>
      </c>
      <c r="D30091">
        <v>1101830</v>
      </c>
      <c r="E30091">
        <v>0</v>
      </c>
      <c r="F30091" s="4">
        <f t="shared" si="470"/>
        <v>367276.66666666669</v>
      </c>
    </row>
    <row r="30092" spans="1:6" x14ac:dyDescent="0.3">
      <c r="A30092" t="s">
        <v>30329</v>
      </c>
      <c r="B30092">
        <v>0</v>
      </c>
      <c r="C30092">
        <v>370000</v>
      </c>
      <c r="D30092">
        <v>0</v>
      </c>
      <c r="E30092">
        <v>0</v>
      </c>
      <c r="F30092" s="4">
        <f t="shared" si="470"/>
        <v>123333.33333333333</v>
      </c>
    </row>
    <row r="30093" spans="1:6" x14ac:dyDescent="0.3">
      <c r="A30093" t="s">
        <v>30330</v>
      </c>
      <c r="B30093">
        <v>0</v>
      </c>
      <c r="C30093">
        <v>0</v>
      </c>
      <c r="D30093">
        <v>214760</v>
      </c>
      <c r="E30093">
        <v>273000</v>
      </c>
      <c r="F30093" s="4">
        <f t="shared" si="470"/>
        <v>162586.66666666666</v>
      </c>
    </row>
    <row r="30094" spans="1:6" x14ac:dyDescent="0.3">
      <c r="A30094" t="s">
        <v>30331</v>
      </c>
      <c r="B30094">
        <v>0</v>
      </c>
      <c r="C30094">
        <v>0</v>
      </c>
      <c r="D30094">
        <v>370000</v>
      </c>
      <c r="E30094">
        <v>0</v>
      </c>
      <c r="F30094" s="4">
        <f t="shared" si="470"/>
        <v>123333.33333333333</v>
      </c>
    </row>
    <row r="30095" spans="1:6" x14ac:dyDescent="0.3">
      <c r="A30095" t="s">
        <v>30332</v>
      </c>
      <c r="B30095">
        <v>0</v>
      </c>
      <c r="C30095">
        <v>529620</v>
      </c>
      <c r="D30095">
        <v>0</v>
      </c>
      <c r="E30095">
        <v>0</v>
      </c>
      <c r="F30095" s="4">
        <f t="shared" si="470"/>
        <v>176540</v>
      </c>
    </row>
    <row r="30096" spans="1:6" x14ac:dyDescent="0.3">
      <c r="A30096" t="s">
        <v>30333</v>
      </c>
      <c r="B30096">
        <v>0</v>
      </c>
      <c r="C30096">
        <v>0</v>
      </c>
      <c r="D30096">
        <v>512850</v>
      </c>
      <c r="E30096">
        <v>1059440</v>
      </c>
      <c r="F30096" s="4">
        <f t="shared" si="470"/>
        <v>524096.66666666669</v>
      </c>
    </row>
    <row r="30097" spans="1:6" x14ac:dyDescent="0.3">
      <c r="A30097" t="s">
        <v>30334</v>
      </c>
      <c r="B30097">
        <v>0</v>
      </c>
      <c r="C30097">
        <v>0</v>
      </c>
      <c r="D30097">
        <v>438240</v>
      </c>
      <c r="E30097">
        <v>0</v>
      </c>
      <c r="F30097" s="4">
        <f t="shared" si="470"/>
        <v>146080</v>
      </c>
    </row>
    <row r="30098" spans="1:6" x14ac:dyDescent="0.3">
      <c r="A30098" t="s">
        <v>30335</v>
      </c>
      <c r="B30098">
        <v>0</v>
      </c>
      <c r="C30098">
        <v>0</v>
      </c>
      <c r="D30098">
        <v>1095490</v>
      </c>
      <c r="E30098">
        <v>0</v>
      </c>
      <c r="F30098" s="4">
        <f t="shared" si="470"/>
        <v>365163.33333333331</v>
      </c>
    </row>
    <row r="30099" spans="1:6" x14ac:dyDescent="0.3">
      <c r="A30099" t="s">
        <v>30336</v>
      </c>
      <c r="B30099">
        <v>0</v>
      </c>
      <c r="C30099">
        <v>0</v>
      </c>
      <c r="D30099">
        <v>948720</v>
      </c>
      <c r="E30099">
        <v>0</v>
      </c>
      <c r="F30099" s="4">
        <f t="shared" si="470"/>
        <v>316240</v>
      </c>
    </row>
    <row r="30100" spans="1:6" x14ac:dyDescent="0.3">
      <c r="A30100" t="s">
        <v>30337</v>
      </c>
      <c r="B30100">
        <v>160000</v>
      </c>
      <c r="C30100">
        <v>0</v>
      </c>
      <c r="D30100">
        <v>0</v>
      </c>
      <c r="E30100">
        <v>256000</v>
      </c>
      <c r="F30100" s="4">
        <f t="shared" si="470"/>
        <v>85333.333333333328</v>
      </c>
    </row>
    <row r="30101" spans="1:6" x14ac:dyDescent="0.3">
      <c r="A30101" t="s">
        <v>30338</v>
      </c>
      <c r="B30101">
        <v>0</v>
      </c>
      <c r="C30101">
        <v>0</v>
      </c>
      <c r="D30101">
        <v>1759940</v>
      </c>
      <c r="E30101">
        <v>591600</v>
      </c>
      <c r="F30101" s="4">
        <f t="shared" si="470"/>
        <v>783846.66666666663</v>
      </c>
    </row>
    <row r="30102" spans="1:6" x14ac:dyDescent="0.3">
      <c r="A30102" t="s">
        <v>30339</v>
      </c>
      <c r="B30102">
        <v>0</v>
      </c>
      <c r="C30102">
        <v>875420</v>
      </c>
      <c r="D30102">
        <v>0</v>
      </c>
      <c r="E30102">
        <v>360360</v>
      </c>
      <c r="F30102" s="4">
        <f t="shared" si="470"/>
        <v>411926.66666666669</v>
      </c>
    </row>
    <row r="30103" spans="1:6" x14ac:dyDescent="0.3">
      <c r="A30103" t="s">
        <v>30340</v>
      </c>
      <c r="B30103">
        <v>411950</v>
      </c>
      <c r="C30103">
        <v>0</v>
      </c>
      <c r="D30103">
        <v>0</v>
      </c>
      <c r="E30103">
        <v>1203020</v>
      </c>
      <c r="F30103" s="4">
        <f t="shared" si="470"/>
        <v>401006.66666666669</v>
      </c>
    </row>
    <row r="30104" spans="1:6" x14ac:dyDescent="0.3">
      <c r="A30104" t="s">
        <v>30341</v>
      </c>
      <c r="B30104">
        <v>2232860</v>
      </c>
      <c r="C30104">
        <v>0</v>
      </c>
      <c r="D30104">
        <v>0</v>
      </c>
      <c r="E30104">
        <v>0</v>
      </c>
      <c r="F30104" s="4">
        <f t="shared" si="470"/>
        <v>0</v>
      </c>
    </row>
    <row r="30105" spans="1:6" x14ac:dyDescent="0.3">
      <c r="A30105" t="s">
        <v>30342</v>
      </c>
      <c r="B30105">
        <v>0</v>
      </c>
      <c r="C30105">
        <v>1192800</v>
      </c>
      <c r="D30105">
        <v>0</v>
      </c>
      <c r="E30105">
        <v>0</v>
      </c>
      <c r="F30105" s="4">
        <f t="shared" si="470"/>
        <v>397600</v>
      </c>
    </row>
    <row r="30106" spans="1:6" x14ac:dyDescent="0.3">
      <c r="A30106" t="s">
        <v>30343</v>
      </c>
      <c r="B30106">
        <v>0</v>
      </c>
      <c r="C30106">
        <v>370000</v>
      </c>
      <c r="D30106">
        <v>0</v>
      </c>
      <c r="E30106">
        <v>0</v>
      </c>
      <c r="F30106" s="4">
        <f t="shared" si="470"/>
        <v>123333.33333333333</v>
      </c>
    </row>
    <row r="30107" spans="1:6" x14ac:dyDescent="0.3">
      <c r="A30107" t="s">
        <v>30344</v>
      </c>
      <c r="B30107">
        <v>0</v>
      </c>
      <c r="C30107">
        <v>370000</v>
      </c>
      <c r="D30107">
        <v>0</v>
      </c>
      <c r="E30107">
        <v>1374100</v>
      </c>
      <c r="F30107" s="4">
        <f t="shared" si="470"/>
        <v>581366.66666666663</v>
      </c>
    </row>
    <row r="30108" spans="1:6" x14ac:dyDescent="0.3">
      <c r="A30108" t="s">
        <v>30345</v>
      </c>
      <c r="B30108">
        <v>256000</v>
      </c>
      <c r="C30108">
        <v>0</v>
      </c>
      <c r="D30108">
        <v>0</v>
      </c>
      <c r="E30108">
        <v>0</v>
      </c>
      <c r="F30108" s="4">
        <f t="shared" si="470"/>
        <v>0</v>
      </c>
    </row>
    <row r="30109" spans="1:6" x14ac:dyDescent="0.3">
      <c r="A30109" t="s">
        <v>30346</v>
      </c>
      <c r="B30109">
        <v>0</v>
      </c>
      <c r="C30109">
        <v>0</v>
      </c>
      <c r="D30109">
        <v>959890</v>
      </c>
      <c r="E30109">
        <v>641190</v>
      </c>
      <c r="F30109" s="4">
        <f t="shared" si="470"/>
        <v>533693.33333333337</v>
      </c>
    </row>
    <row r="30110" spans="1:6" x14ac:dyDescent="0.3">
      <c r="A30110" t="s">
        <v>30347</v>
      </c>
      <c r="B30110">
        <v>0</v>
      </c>
      <c r="C30110">
        <v>0</v>
      </c>
      <c r="D30110">
        <v>304000</v>
      </c>
      <c r="E30110">
        <v>1024600</v>
      </c>
      <c r="F30110" s="4">
        <f t="shared" si="470"/>
        <v>442866.66666666669</v>
      </c>
    </row>
    <row r="30111" spans="1:6" x14ac:dyDescent="0.3">
      <c r="A30111" t="s">
        <v>30348</v>
      </c>
      <c r="B30111">
        <v>0</v>
      </c>
      <c r="C30111">
        <v>510800</v>
      </c>
      <c r="D30111">
        <v>0</v>
      </c>
      <c r="E30111">
        <v>0</v>
      </c>
      <c r="F30111" s="4">
        <f t="shared" si="470"/>
        <v>170266.66666666666</v>
      </c>
    </row>
    <row r="30112" spans="1:6" x14ac:dyDescent="0.3">
      <c r="A30112" t="s">
        <v>30349</v>
      </c>
      <c r="B30112">
        <v>0</v>
      </c>
      <c r="C30112">
        <v>1364680</v>
      </c>
      <c r="D30112">
        <v>0</v>
      </c>
      <c r="E30112">
        <v>826200</v>
      </c>
      <c r="F30112" s="4">
        <f t="shared" si="470"/>
        <v>730293.33333333337</v>
      </c>
    </row>
    <row r="30113" spans="1:6" x14ac:dyDescent="0.3">
      <c r="A30113" t="s">
        <v>30350</v>
      </c>
      <c r="B30113">
        <v>0</v>
      </c>
      <c r="C30113">
        <v>0</v>
      </c>
      <c r="D30113">
        <v>581490</v>
      </c>
      <c r="E30113">
        <v>0</v>
      </c>
      <c r="F30113" s="4">
        <f t="shared" si="470"/>
        <v>193830</v>
      </c>
    </row>
    <row r="30114" spans="1:6" x14ac:dyDescent="0.3">
      <c r="A30114" t="s">
        <v>30351</v>
      </c>
      <c r="B30114">
        <v>0</v>
      </c>
      <c r="C30114">
        <v>0</v>
      </c>
      <c r="D30114">
        <v>856290</v>
      </c>
      <c r="E30114">
        <v>0</v>
      </c>
      <c r="F30114" s="4">
        <f t="shared" si="470"/>
        <v>285430</v>
      </c>
    </row>
    <row r="30115" spans="1:6" x14ac:dyDescent="0.3">
      <c r="A30115" t="s">
        <v>30352</v>
      </c>
      <c r="B30115">
        <v>0</v>
      </c>
      <c r="C30115">
        <v>305000</v>
      </c>
      <c r="D30115">
        <v>0</v>
      </c>
      <c r="E30115">
        <v>0</v>
      </c>
      <c r="F30115" s="4">
        <f t="shared" si="470"/>
        <v>101666.66666666667</v>
      </c>
    </row>
    <row r="30116" spans="1:6" x14ac:dyDescent="0.3">
      <c r="A30116" t="s">
        <v>30353</v>
      </c>
      <c r="B30116">
        <v>0</v>
      </c>
      <c r="C30116">
        <v>0</v>
      </c>
      <c r="D30116">
        <v>556920</v>
      </c>
      <c r="E30116">
        <v>0</v>
      </c>
      <c r="F30116" s="4">
        <f t="shared" si="470"/>
        <v>185640</v>
      </c>
    </row>
    <row r="30117" spans="1:6" x14ac:dyDescent="0.3">
      <c r="A30117" t="s">
        <v>30354</v>
      </c>
      <c r="B30117">
        <v>2205780</v>
      </c>
      <c r="C30117">
        <v>0</v>
      </c>
      <c r="D30117">
        <v>0</v>
      </c>
      <c r="E30117">
        <v>1813180</v>
      </c>
      <c r="F30117" s="4">
        <f t="shared" si="470"/>
        <v>604393.33333333337</v>
      </c>
    </row>
    <row r="30118" spans="1:6" x14ac:dyDescent="0.3">
      <c r="A30118" t="s">
        <v>30355</v>
      </c>
      <c r="B30118">
        <v>425880</v>
      </c>
      <c r="C30118">
        <v>0</v>
      </c>
      <c r="D30118">
        <v>0</v>
      </c>
      <c r="E30118">
        <v>0</v>
      </c>
      <c r="F30118" s="4">
        <f t="shared" si="470"/>
        <v>0</v>
      </c>
    </row>
    <row r="30119" spans="1:6" x14ac:dyDescent="0.3">
      <c r="A30119" t="s">
        <v>30356</v>
      </c>
      <c r="B30119">
        <v>0</v>
      </c>
      <c r="C30119">
        <v>0</v>
      </c>
      <c r="D30119">
        <v>1168440</v>
      </c>
      <c r="E30119">
        <v>0</v>
      </c>
      <c r="F30119" s="4">
        <f t="shared" si="470"/>
        <v>389480</v>
      </c>
    </row>
    <row r="30120" spans="1:6" x14ac:dyDescent="0.3">
      <c r="A30120" t="s">
        <v>30357</v>
      </c>
      <c r="B30120">
        <v>0</v>
      </c>
      <c r="C30120">
        <v>1190000</v>
      </c>
      <c r="D30120">
        <v>0</v>
      </c>
      <c r="E30120">
        <v>1316400</v>
      </c>
      <c r="F30120" s="4">
        <f t="shared" si="470"/>
        <v>835466.66666666663</v>
      </c>
    </row>
    <row r="30121" spans="1:6" x14ac:dyDescent="0.3">
      <c r="A30121" t="s">
        <v>30358</v>
      </c>
      <c r="B30121">
        <v>0</v>
      </c>
      <c r="C30121">
        <v>1168900</v>
      </c>
      <c r="D30121">
        <v>0</v>
      </c>
      <c r="E30121">
        <v>0</v>
      </c>
      <c r="F30121" s="4">
        <f t="shared" si="470"/>
        <v>389633.33333333331</v>
      </c>
    </row>
    <row r="30122" spans="1:6" x14ac:dyDescent="0.3">
      <c r="A30122" t="s">
        <v>30359</v>
      </c>
      <c r="B30122">
        <v>0</v>
      </c>
      <c r="C30122">
        <v>1903270</v>
      </c>
      <c r="D30122">
        <v>0</v>
      </c>
      <c r="E30122">
        <v>0</v>
      </c>
      <c r="F30122" s="4">
        <f t="shared" si="470"/>
        <v>634423.33333333337</v>
      </c>
    </row>
    <row r="30123" spans="1:6" x14ac:dyDescent="0.3">
      <c r="A30123" t="s">
        <v>30360</v>
      </c>
      <c r="B30123">
        <v>2827240</v>
      </c>
      <c r="C30123">
        <v>0</v>
      </c>
      <c r="D30123">
        <v>0</v>
      </c>
      <c r="E30123">
        <v>2072070</v>
      </c>
      <c r="F30123" s="4">
        <f t="shared" si="470"/>
        <v>690690</v>
      </c>
    </row>
    <row r="30124" spans="1:6" x14ac:dyDescent="0.3">
      <c r="A30124" t="s">
        <v>30361</v>
      </c>
      <c r="B30124">
        <v>0</v>
      </c>
      <c r="C30124">
        <v>0</v>
      </c>
      <c r="D30124">
        <v>803500</v>
      </c>
      <c r="E30124">
        <v>1373200</v>
      </c>
      <c r="F30124" s="4">
        <f t="shared" si="470"/>
        <v>725566.66666666663</v>
      </c>
    </row>
    <row r="30125" spans="1:6" x14ac:dyDescent="0.3">
      <c r="A30125" t="s">
        <v>30362</v>
      </c>
      <c r="B30125">
        <v>0</v>
      </c>
      <c r="C30125">
        <v>0</v>
      </c>
      <c r="D30125">
        <v>467200</v>
      </c>
      <c r="E30125">
        <v>0</v>
      </c>
      <c r="F30125" s="4">
        <f t="shared" si="470"/>
        <v>155733.33333333334</v>
      </c>
    </row>
    <row r="30126" spans="1:6" x14ac:dyDescent="0.3">
      <c r="A30126" t="s">
        <v>30363</v>
      </c>
      <c r="B30126">
        <v>0</v>
      </c>
      <c r="C30126">
        <v>0</v>
      </c>
      <c r="D30126">
        <v>595140</v>
      </c>
      <c r="E30126">
        <v>0</v>
      </c>
      <c r="F30126" s="4">
        <f t="shared" si="470"/>
        <v>198380</v>
      </c>
    </row>
    <row r="30127" spans="1:6" x14ac:dyDescent="0.3">
      <c r="A30127" t="s">
        <v>30364</v>
      </c>
      <c r="B30127">
        <v>0</v>
      </c>
      <c r="C30127">
        <v>825140</v>
      </c>
      <c r="D30127">
        <v>0</v>
      </c>
      <c r="E30127">
        <v>0</v>
      </c>
      <c r="F30127" s="4">
        <f t="shared" si="470"/>
        <v>275046.66666666669</v>
      </c>
    </row>
    <row r="30128" spans="1:6" x14ac:dyDescent="0.3">
      <c r="A30128" t="s">
        <v>30365</v>
      </c>
      <c r="B30128">
        <v>0</v>
      </c>
      <c r="C30128">
        <v>1167200</v>
      </c>
      <c r="D30128">
        <v>0</v>
      </c>
      <c r="E30128">
        <v>402040</v>
      </c>
      <c r="F30128" s="4">
        <f t="shared" si="470"/>
        <v>523080</v>
      </c>
    </row>
    <row r="30129" spans="1:6" x14ac:dyDescent="0.3">
      <c r="A30129" t="s">
        <v>30366</v>
      </c>
      <c r="B30129">
        <v>0</v>
      </c>
      <c r="C30129">
        <v>0</v>
      </c>
      <c r="D30129">
        <v>370000</v>
      </c>
      <c r="E30129">
        <v>815710</v>
      </c>
      <c r="F30129" s="4">
        <f t="shared" si="470"/>
        <v>395236.66666666669</v>
      </c>
    </row>
    <row r="30130" spans="1:6" x14ac:dyDescent="0.3">
      <c r="A30130" t="s">
        <v>30367</v>
      </c>
      <c r="B30130">
        <v>0</v>
      </c>
      <c r="C30130">
        <v>0</v>
      </c>
      <c r="D30130">
        <v>1766520</v>
      </c>
      <c r="E30130">
        <v>1259100</v>
      </c>
      <c r="F30130" s="4">
        <f t="shared" si="470"/>
        <v>1008540</v>
      </c>
    </row>
    <row r="30131" spans="1:6" x14ac:dyDescent="0.3">
      <c r="A30131" t="s">
        <v>30368</v>
      </c>
      <c r="B30131">
        <v>0</v>
      </c>
      <c r="C30131">
        <v>558320</v>
      </c>
      <c r="D30131">
        <v>0</v>
      </c>
      <c r="E30131">
        <v>1054600</v>
      </c>
      <c r="F30131" s="4">
        <f t="shared" si="470"/>
        <v>537640</v>
      </c>
    </row>
    <row r="30132" spans="1:6" x14ac:dyDescent="0.3">
      <c r="A30132" t="s">
        <v>30369</v>
      </c>
      <c r="B30132">
        <v>411950</v>
      </c>
      <c r="C30132">
        <v>0</v>
      </c>
      <c r="D30132">
        <v>0</v>
      </c>
      <c r="E30132">
        <v>386000</v>
      </c>
      <c r="F30132" s="4">
        <f t="shared" si="470"/>
        <v>128666.66666666667</v>
      </c>
    </row>
    <row r="30133" spans="1:6" x14ac:dyDescent="0.3">
      <c r="A30133" t="s">
        <v>30370</v>
      </c>
      <c r="B30133">
        <v>647680</v>
      </c>
      <c r="C30133">
        <v>0</v>
      </c>
      <c r="D30133">
        <v>0</v>
      </c>
      <c r="E30133">
        <v>0</v>
      </c>
      <c r="F30133" s="4">
        <f t="shared" si="470"/>
        <v>0</v>
      </c>
    </row>
    <row r="30134" spans="1:6" x14ac:dyDescent="0.3">
      <c r="A30134" t="s">
        <v>30371</v>
      </c>
      <c r="B30134">
        <v>936300</v>
      </c>
      <c r="C30134">
        <v>0</v>
      </c>
      <c r="D30134">
        <v>0</v>
      </c>
      <c r="E30134">
        <v>273700</v>
      </c>
      <c r="F30134" s="4">
        <f t="shared" si="470"/>
        <v>91233.333333333328</v>
      </c>
    </row>
    <row r="30135" spans="1:6" x14ac:dyDescent="0.3">
      <c r="A30135" t="s">
        <v>30372</v>
      </c>
      <c r="B30135">
        <v>0</v>
      </c>
      <c r="C30135">
        <v>0</v>
      </c>
      <c r="D30135">
        <v>680340</v>
      </c>
      <c r="E30135">
        <v>0</v>
      </c>
      <c r="F30135" s="4">
        <f t="shared" si="470"/>
        <v>226780</v>
      </c>
    </row>
    <row r="30136" spans="1:6" x14ac:dyDescent="0.3">
      <c r="A30136" t="s">
        <v>30373</v>
      </c>
      <c r="B30136">
        <v>0</v>
      </c>
      <c r="C30136">
        <v>273000</v>
      </c>
      <c r="D30136">
        <v>0</v>
      </c>
      <c r="E30136">
        <v>397800</v>
      </c>
      <c r="F30136" s="4">
        <f t="shared" si="470"/>
        <v>223600</v>
      </c>
    </row>
    <row r="30137" spans="1:6" x14ac:dyDescent="0.3">
      <c r="A30137" t="s">
        <v>30374</v>
      </c>
      <c r="B30137">
        <v>0</v>
      </c>
      <c r="C30137">
        <v>1420660</v>
      </c>
      <c r="D30137">
        <v>0</v>
      </c>
      <c r="E30137">
        <v>3428050</v>
      </c>
      <c r="F30137" s="4">
        <f t="shared" si="470"/>
        <v>1616236.6666666667</v>
      </c>
    </row>
    <row r="30138" spans="1:6" x14ac:dyDescent="0.3">
      <c r="A30138" t="s">
        <v>30375</v>
      </c>
      <c r="B30138">
        <v>0</v>
      </c>
      <c r="C30138">
        <v>1375690</v>
      </c>
      <c r="D30138">
        <v>0</v>
      </c>
      <c r="E30138">
        <v>0</v>
      </c>
      <c r="F30138" s="4">
        <f t="shared" si="470"/>
        <v>458563.33333333331</v>
      </c>
    </row>
    <row r="30139" spans="1:6" x14ac:dyDescent="0.3">
      <c r="A30139" t="s">
        <v>30376</v>
      </c>
      <c r="B30139">
        <v>0</v>
      </c>
      <c r="C30139">
        <v>703200</v>
      </c>
      <c r="D30139">
        <v>0</v>
      </c>
      <c r="E30139">
        <v>1283160</v>
      </c>
      <c r="F30139" s="4">
        <f t="shared" si="470"/>
        <v>662120</v>
      </c>
    </row>
    <row r="30140" spans="1:6" x14ac:dyDescent="0.3">
      <c r="A30140" t="s">
        <v>30377</v>
      </c>
      <c r="B30140">
        <v>0</v>
      </c>
      <c r="C30140">
        <v>0</v>
      </c>
      <c r="D30140">
        <v>711240</v>
      </c>
      <c r="E30140">
        <v>331240</v>
      </c>
      <c r="F30140" s="4">
        <f t="shared" si="470"/>
        <v>347493.33333333331</v>
      </c>
    </row>
    <row r="30141" spans="1:6" x14ac:dyDescent="0.3">
      <c r="A30141" t="s">
        <v>30378</v>
      </c>
      <c r="B30141">
        <v>0</v>
      </c>
      <c r="C30141">
        <v>2864350</v>
      </c>
      <c r="D30141">
        <v>0</v>
      </c>
      <c r="E30141">
        <v>0</v>
      </c>
      <c r="F30141" s="4">
        <f t="shared" si="470"/>
        <v>954783.33333333337</v>
      </c>
    </row>
    <row r="30142" spans="1:6" x14ac:dyDescent="0.3">
      <c r="A30142" t="s">
        <v>30379</v>
      </c>
      <c r="B30142">
        <v>0</v>
      </c>
      <c r="C30142">
        <v>570000</v>
      </c>
      <c r="D30142">
        <v>0</v>
      </c>
      <c r="E30142">
        <v>0</v>
      </c>
      <c r="F30142" s="4">
        <f t="shared" si="470"/>
        <v>190000</v>
      </c>
    </row>
    <row r="30143" spans="1:6" x14ac:dyDescent="0.3">
      <c r="A30143" t="s">
        <v>30380</v>
      </c>
      <c r="B30143">
        <v>0</v>
      </c>
      <c r="C30143">
        <v>2540980</v>
      </c>
      <c r="D30143">
        <v>0</v>
      </c>
      <c r="E30143">
        <v>2625600</v>
      </c>
      <c r="F30143" s="4">
        <f t="shared" si="470"/>
        <v>1722193.3333333333</v>
      </c>
    </row>
    <row r="30144" spans="1:6" x14ac:dyDescent="0.3">
      <c r="A30144" t="s">
        <v>30381</v>
      </c>
      <c r="B30144">
        <v>0</v>
      </c>
      <c r="C30144">
        <v>491400</v>
      </c>
      <c r="D30144">
        <v>0</v>
      </c>
      <c r="E30144">
        <v>357000</v>
      </c>
      <c r="F30144" s="4">
        <f t="shared" si="470"/>
        <v>282800</v>
      </c>
    </row>
    <row r="30145" spans="1:6" x14ac:dyDescent="0.3">
      <c r="A30145" t="s">
        <v>947</v>
      </c>
      <c r="B30145">
        <v>0</v>
      </c>
      <c r="C30145">
        <v>0</v>
      </c>
      <c r="D30145">
        <v>365000</v>
      </c>
      <c r="E30145">
        <v>0</v>
      </c>
      <c r="F30145" s="4">
        <f t="shared" si="470"/>
        <v>121666.66666666667</v>
      </c>
    </row>
    <row r="30146" spans="1:6" x14ac:dyDescent="0.3">
      <c r="A30146" t="s">
        <v>30382</v>
      </c>
      <c r="B30146">
        <v>0</v>
      </c>
      <c r="C30146">
        <v>450000</v>
      </c>
      <c r="D30146">
        <v>0</v>
      </c>
      <c r="E30146">
        <v>1091250</v>
      </c>
      <c r="F30146" s="4">
        <f t="shared" si="470"/>
        <v>513750</v>
      </c>
    </row>
    <row r="30147" spans="1:6" x14ac:dyDescent="0.3">
      <c r="A30147" t="s">
        <v>30383</v>
      </c>
      <c r="B30147">
        <v>823200</v>
      </c>
      <c r="C30147">
        <v>0</v>
      </c>
      <c r="D30147">
        <v>0</v>
      </c>
      <c r="E30147">
        <v>0</v>
      </c>
      <c r="F30147" s="4">
        <f t="shared" ref="F30147:F30210" si="471">SUM(C30147:E30147)/3</f>
        <v>0</v>
      </c>
    </row>
    <row r="30148" spans="1:6" x14ac:dyDescent="0.3">
      <c r="A30148" t="s">
        <v>30384</v>
      </c>
      <c r="B30148">
        <v>0</v>
      </c>
      <c r="C30148">
        <v>839700</v>
      </c>
      <c r="D30148">
        <v>0</v>
      </c>
      <c r="E30148">
        <v>0</v>
      </c>
      <c r="F30148" s="4">
        <f t="shared" si="471"/>
        <v>279900</v>
      </c>
    </row>
    <row r="30149" spans="1:6" x14ac:dyDescent="0.3">
      <c r="A30149" t="s">
        <v>30385</v>
      </c>
      <c r="B30149">
        <v>1150200</v>
      </c>
      <c r="C30149">
        <v>0</v>
      </c>
      <c r="D30149">
        <v>0</v>
      </c>
      <c r="E30149">
        <v>516700</v>
      </c>
      <c r="F30149" s="4">
        <f t="shared" si="471"/>
        <v>172233.33333333334</v>
      </c>
    </row>
    <row r="30150" spans="1:6" x14ac:dyDescent="0.3">
      <c r="A30150" t="s">
        <v>30386</v>
      </c>
      <c r="B30150">
        <v>0</v>
      </c>
      <c r="C30150">
        <v>606200</v>
      </c>
      <c r="D30150">
        <v>0</v>
      </c>
      <c r="E30150">
        <v>0</v>
      </c>
      <c r="F30150" s="4">
        <f t="shared" si="471"/>
        <v>202066.66666666666</v>
      </c>
    </row>
    <row r="30151" spans="1:6" x14ac:dyDescent="0.3">
      <c r="A30151" t="s">
        <v>30387</v>
      </c>
      <c r="B30151">
        <v>1777320</v>
      </c>
      <c r="C30151">
        <v>0</v>
      </c>
      <c r="D30151">
        <v>0</v>
      </c>
      <c r="E30151">
        <v>0</v>
      </c>
      <c r="F30151" s="4">
        <f t="shared" si="471"/>
        <v>0</v>
      </c>
    </row>
    <row r="30152" spans="1:6" x14ac:dyDescent="0.3">
      <c r="A30152" t="s">
        <v>30388</v>
      </c>
      <c r="B30152">
        <v>0</v>
      </c>
      <c r="C30152">
        <v>0</v>
      </c>
      <c r="D30152">
        <v>2291600</v>
      </c>
      <c r="E30152">
        <v>0</v>
      </c>
      <c r="F30152" s="4">
        <f t="shared" si="471"/>
        <v>763866.66666666663</v>
      </c>
    </row>
    <row r="30153" spans="1:6" x14ac:dyDescent="0.3">
      <c r="A30153" t="s">
        <v>30389</v>
      </c>
      <c r="B30153">
        <v>0</v>
      </c>
      <c r="C30153">
        <v>2007020</v>
      </c>
      <c r="D30153">
        <v>0</v>
      </c>
      <c r="E30153">
        <v>402000</v>
      </c>
      <c r="F30153" s="4">
        <f t="shared" si="471"/>
        <v>803006.66666666663</v>
      </c>
    </row>
    <row r="30154" spans="1:6" x14ac:dyDescent="0.3">
      <c r="A30154" t="s">
        <v>30390</v>
      </c>
      <c r="B30154">
        <v>0</v>
      </c>
      <c r="C30154">
        <v>245700</v>
      </c>
      <c r="D30154">
        <v>0</v>
      </c>
      <c r="E30154">
        <v>7316000</v>
      </c>
      <c r="F30154" s="4">
        <f t="shared" si="471"/>
        <v>2520566.6666666665</v>
      </c>
    </row>
    <row r="30155" spans="1:6" x14ac:dyDescent="0.3">
      <c r="A30155" t="s">
        <v>30391</v>
      </c>
      <c r="B30155">
        <v>0</v>
      </c>
      <c r="C30155">
        <v>0</v>
      </c>
      <c r="D30155">
        <v>1007370</v>
      </c>
      <c r="E30155">
        <v>0</v>
      </c>
      <c r="F30155" s="4">
        <f t="shared" si="471"/>
        <v>335790</v>
      </c>
    </row>
    <row r="30156" spans="1:6" x14ac:dyDescent="0.3">
      <c r="A30156" t="s">
        <v>30392</v>
      </c>
      <c r="B30156">
        <v>427700</v>
      </c>
      <c r="C30156">
        <v>0</v>
      </c>
      <c r="D30156">
        <v>0</v>
      </c>
      <c r="E30156">
        <v>852830</v>
      </c>
      <c r="F30156" s="4">
        <f t="shared" si="471"/>
        <v>284276.66666666669</v>
      </c>
    </row>
    <row r="30157" spans="1:6" x14ac:dyDescent="0.3">
      <c r="A30157" t="s">
        <v>30393</v>
      </c>
      <c r="B30157">
        <v>0</v>
      </c>
      <c r="C30157">
        <v>2017580</v>
      </c>
      <c r="D30157">
        <v>0</v>
      </c>
      <c r="E30157">
        <v>2521780</v>
      </c>
      <c r="F30157" s="4">
        <f t="shared" si="471"/>
        <v>1513120</v>
      </c>
    </row>
    <row r="30158" spans="1:6" x14ac:dyDescent="0.3">
      <c r="A30158" t="s">
        <v>30394</v>
      </c>
      <c r="B30158">
        <v>370000</v>
      </c>
      <c r="C30158">
        <v>0</v>
      </c>
      <c r="D30158">
        <v>0</v>
      </c>
      <c r="E30158">
        <v>402000</v>
      </c>
      <c r="F30158" s="4">
        <f t="shared" si="471"/>
        <v>134000</v>
      </c>
    </row>
    <row r="30159" spans="1:6" x14ac:dyDescent="0.3">
      <c r="A30159" t="s">
        <v>30395</v>
      </c>
      <c r="B30159">
        <v>0</v>
      </c>
      <c r="C30159">
        <v>0</v>
      </c>
      <c r="D30159">
        <v>518500</v>
      </c>
      <c r="E30159">
        <v>0</v>
      </c>
      <c r="F30159" s="4">
        <f t="shared" si="471"/>
        <v>172833.33333333334</v>
      </c>
    </row>
    <row r="30160" spans="1:6" x14ac:dyDescent="0.3">
      <c r="A30160" t="s">
        <v>974</v>
      </c>
      <c r="B30160">
        <v>0</v>
      </c>
      <c r="C30160">
        <v>2967980</v>
      </c>
      <c r="D30160">
        <v>0</v>
      </c>
      <c r="E30160">
        <v>1430800</v>
      </c>
      <c r="F30160" s="4">
        <f t="shared" si="471"/>
        <v>1466260</v>
      </c>
    </row>
    <row r="30161" spans="1:6" x14ac:dyDescent="0.3">
      <c r="A30161" t="s">
        <v>30396</v>
      </c>
      <c r="B30161">
        <v>0</v>
      </c>
      <c r="C30161">
        <v>0</v>
      </c>
      <c r="D30161">
        <v>820000</v>
      </c>
      <c r="E30161">
        <v>0</v>
      </c>
      <c r="F30161" s="4">
        <f t="shared" si="471"/>
        <v>273333.33333333331</v>
      </c>
    </row>
    <row r="30162" spans="1:6" x14ac:dyDescent="0.3">
      <c r="A30162" t="s">
        <v>30397</v>
      </c>
      <c r="B30162">
        <v>322140</v>
      </c>
      <c r="C30162">
        <v>0</v>
      </c>
      <c r="D30162">
        <v>0</v>
      </c>
      <c r="E30162">
        <v>0</v>
      </c>
      <c r="F30162" s="4">
        <f t="shared" si="471"/>
        <v>0</v>
      </c>
    </row>
    <row r="30163" spans="1:6" x14ac:dyDescent="0.3">
      <c r="A30163" t="s">
        <v>30398</v>
      </c>
      <c r="B30163">
        <v>0</v>
      </c>
      <c r="C30163">
        <v>0</v>
      </c>
      <c r="D30163">
        <v>641370</v>
      </c>
      <c r="E30163">
        <v>0</v>
      </c>
      <c r="F30163" s="4">
        <f t="shared" si="471"/>
        <v>213790</v>
      </c>
    </row>
    <row r="30164" spans="1:6" x14ac:dyDescent="0.3">
      <c r="A30164" t="s">
        <v>30399</v>
      </c>
      <c r="B30164">
        <v>0</v>
      </c>
      <c r="C30164">
        <v>370000</v>
      </c>
      <c r="D30164">
        <v>0</v>
      </c>
      <c r="E30164">
        <v>820000</v>
      </c>
      <c r="F30164" s="4">
        <f t="shared" si="471"/>
        <v>396666.66666666669</v>
      </c>
    </row>
    <row r="30165" spans="1:6" x14ac:dyDescent="0.3">
      <c r="A30165" t="s">
        <v>30400</v>
      </c>
      <c r="B30165">
        <v>0</v>
      </c>
      <c r="C30165">
        <v>0</v>
      </c>
      <c r="D30165">
        <v>1831830</v>
      </c>
      <c r="E30165">
        <v>959300</v>
      </c>
      <c r="F30165" s="4">
        <f t="shared" si="471"/>
        <v>930376.66666666663</v>
      </c>
    </row>
    <row r="30166" spans="1:6" x14ac:dyDescent="0.3">
      <c r="A30166" t="s">
        <v>30401</v>
      </c>
      <c r="B30166">
        <v>0</v>
      </c>
      <c r="C30166">
        <v>0</v>
      </c>
      <c r="D30166">
        <v>2400140</v>
      </c>
      <c r="E30166">
        <v>0</v>
      </c>
      <c r="F30166" s="4">
        <f t="shared" si="471"/>
        <v>800046.66666666663</v>
      </c>
    </row>
    <row r="30167" spans="1:6" x14ac:dyDescent="0.3">
      <c r="A30167" t="s">
        <v>30402</v>
      </c>
      <c r="B30167">
        <v>416780</v>
      </c>
      <c r="C30167">
        <v>0</v>
      </c>
      <c r="D30167">
        <v>0</v>
      </c>
      <c r="E30167">
        <v>1059400</v>
      </c>
      <c r="F30167" s="4">
        <f t="shared" si="471"/>
        <v>353133.33333333331</v>
      </c>
    </row>
    <row r="30168" spans="1:6" x14ac:dyDescent="0.3">
      <c r="A30168" t="s">
        <v>30403</v>
      </c>
      <c r="B30168">
        <v>631200</v>
      </c>
      <c r="C30168">
        <v>0</v>
      </c>
      <c r="D30168">
        <v>0</v>
      </c>
      <c r="E30168">
        <v>3349180</v>
      </c>
      <c r="F30168" s="4">
        <f t="shared" si="471"/>
        <v>1116393.3333333333</v>
      </c>
    </row>
    <row r="30169" spans="1:6" x14ac:dyDescent="0.3">
      <c r="A30169" t="s">
        <v>30404</v>
      </c>
      <c r="B30169">
        <v>0</v>
      </c>
      <c r="C30169">
        <v>0</v>
      </c>
      <c r="D30169">
        <v>211200</v>
      </c>
      <c r="E30169">
        <v>2591680</v>
      </c>
      <c r="F30169" s="4">
        <f t="shared" si="471"/>
        <v>934293.33333333337</v>
      </c>
    </row>
    <row r="30170" spans="1:6" x14ac:dyDescent="0.3">
      <c r="A30170" t="s">
        <v>30405</v>
      </c>
      <c r="B30170">
        <v>519200</v>
      </c>
      <c r="C30170">
        <v>0</v>
      </c>
      <c r="D30170">
        <v>0</v>
      </c>
      <c r="E30170">
        <v>0</v>
      </c>
      <c r="F30170" s="4">
        <f t="shared" si="471"/>
        <v>0</v>
      </c>
    </row>
    <row r="30171" spans="1:6" x14ac:dyDescent="0.3">
      <c r="A30171" t="s">
        <v>30406</v>
      </c>
      <c r="B30171">
        <v>401120</v>
      </c>
      <c r="C30171">
        <v>0</v>
      </c>
      <c r="D30171">
        <v>0</v>
      </c>
      <c r="E30171">
        <v>0</v>
      </c>
      <c r="F30171" s="4">
        <f t="shared" si="471"/>
        <v>0</v>
      </c>
    </row>
    <row r="30172" spans="1:6" x14ac:dyDescent="0.3">
      <c r="A30172" t="s">
        <v>30407</v>
      </c>
      <c r="B30172">
        <v>0</v>
      </c>
      <c r="C30172">
        <v>0</v>
      </c>
      <c r="D30172">
        <v>867490</v>
      </c>
      <c r="E30172">
        <v>402000</v>
      </c>
      <c r="F30172" s="4">
        <f t="shared" si="471"/>
        <v>423163.33333333331</v>
      </c>
    </row>
    <row r="30173" spans="1:6" x14ac:dyDescent="0.3">
      <c r="A30173" t="s">
        <v>30408</v>
      </c>
      <c r="B30173">
        <v>1870360</v>
      </c>
      <c r="C30173">
        <v>0</v>
      </c>
      <c r="D30173">
        <v>0</v>
      </c>
      <c r="E30173">
        <v>3579840</v>
      </c>
      <c r="F30173" s="4">
        <f t="shared" si="471"/>
        <v>1193280</v>
      </c>
    </row>
    <row r="30174" spans="1:6" x14ac:dyDescent="0.3">
      <c r="A30174" t="s">
        <v>30409</v>
      </c>
      <c r="B30174">
        <v>0</v>
      </c>
      <c r="C30174">
        <v>230000</v>
      </c>
      <c r="D30174">
        <v>0</v>
      </c>
      <c r="E30174">
        <v>0</v>
      </c>
      <c r="F30174" s="4">
        <f t="shared" si="471"/>
        <v>76666.666666666672</v>
      </c>
    </row>
    <row r="30175" spans="1:6" x14ac:dyDescent="0.3">
      <c r="A30175" t="s">
        <v>30410</v>
      </c>
      <c r="B30175">
        <v>0</v>
      </c>
      <c r="C30175">
        <v>0</v>
      </c>
      <c r="D30175">
        <v>647680</v>
      </c>
      <c r="E30175">
        <v>0</v>
      </c>
      <c r="F30175" s="4">
        <f t="shared" si="471"/>
        <v>215893.33333333334</v>
      </c>
    </row>
    <row r="30176" spans="1:6" x14ac:dyDescent="0.3">
      <c r="A30176" t="s">
        <v>30411</v>
      </c>
      <c r="B30176">
        <v>0</v>
      </c>
      <c r="C30176">
        <v>0</v>
      </c>
      <c r="D30176">
        <v>740000</v>
      </c>
      <c r="E30176">
        <v>0</v>
      </c>
      <c r="F30176" s="4">
        <f t="shared" si="471"/>
        <v>246666.66666666666</v>
      </c>
    </row>
    <row r="30177" spans="1:6" x14ac:dyDescent="0.3">
      <c r="A30177" t="s">
        <v>30412</v>
      </c>
      <c r="B30177">
        <v>0</v>
      </c>
      <c r="C30177">
        <v>893340</v>
      </c>
      <c r="D30177">
        <v>0</v>
      </c>
      <c r="E30177">
        <v>0</v>
      </c>
      <c r="F30177" s="4">
        <f t="shared" si="471"/>
        <v>297780</v>
      </c>
    </row>
    <row r="30178" spans="1:6" x14ac:dyDescent="0.3">
      <c r="A30178" t="s">
        <v>30413</v>
      </c>
      <c r="B30178">
        <v>1021230</v>
      </c>
      <c r="C30178">
        <v>0</v>
      </c>
      <c r="D30178">
        <v>0</v>
      </c>
      <c r="E30178">
        <v>1343650</v>
      </c>
      <c r="F30178" s="4">
        <f t="shared" si="471"/>
        <v>447883.33333333331</v>
      </c>
    </row>
    <row r="30179" spans="1:6" x14ac:dyDescent="0.3">
      <c r="A30179" t="s">
        <v>30414</v>
      </c>
      <c r="B30179">
        <v>0</v>
      </c>
      <c r="C30179">
        <v>628040</v>
      </c>
      <c r="D30179">
        <v>0</v>
      </c>
      <c r="E30179">
        <v>0</v>
      </c>
      <c r="F30179" s="4">
        <f t="shared" si="471"/>
        <v>209346.66666666666</v>
      </c>
    </row>
    <row r="30180" spans="1:6" x14ac:dyDescent="0.3">
      <c r="A30180" t="s">
        <v>30415</v>
      </c>
      <c r="B30180">
        <v>2075000</v>
      </c>
      <c r="C30180">
        <v>0</v>
      </c>
      <c r="D30180">
        <v>0</v>
      </c>
      <c r="E30180">
        <v>1147300</v>
      </c>
      <c r="F30180" s="4">
        <f t="shared" si="471"/>
        <v>382433.33333333331</v>
      </c>
    </row>
    <row r="30181" spans="1:6" x14ac:dyDescent="0.3">
      <c r="A30181" t="s">
        <v>30416</v>
      </c>
      <c r="B30181">
        <v>0</v>
      </c>
      <c r="C30181">
        <v>373780</v>
      </c>
      <c r="D30181">
        <v>0</v>
      </c>
      <c r="E30181">
        <v>0</v>
      </c>
      <c r="F30181" s="4">
        <f t="shared" si="471"/>
        <v>124593.33333333333</v>
      </c>
    </row>
    <row r="30182" spans="1:6" x14ac:dyDescent="0.3">
      <c r="A30182" t="s">
        <v>30417</v>
      </c>
      <c r="B30182">
        <v>0</v>
      </c>
      <c r="C30182">
        <v>370000</v>
      </c>
      <c r="D30182">
        <v>0</v>
      </c>
      <c r="E30182">
        <v>0</v>
      </c>
      <c r="F30182" s="4">
        <f t="shared" si="471"/>
        <v>123333.33333333333</v>
      </c>
    </row>
    <row r="30183" spans="1:6" x14ac:dyDescent="0.3">
      <c r="A30183" t="s">
        <v>30418</v>
      </c>
      <c r="B30183">
        <v>0</v>
      </c>
      <c r="C30183">
        <v>0</v>
      </c>
      <c r="D30183">
        <v>1122760</v>
      </c>
      <c r="E30183">
        <v>1329150</v>
      </c>
      <c r="F30183" s="4">
        <f t="shared" si="471"/>
        <v>817303.33333333337</v>
      </c>
    </row>
    <row r="30184" spans="1:6" x14ac:dyDescent="0.3">
      <c r="A30184" t="s">
        <v>30419</v>
      </c>
      <c r="B30184">
        <v>0</v>
      </c>
      <c r="C30184">
        <v>0</v>
      </c>
      <c r="D30184">
        <v>5495640</v>
      </c>
      <c r="E30184">
        <v>0</v>
      </c>
      <c r="F30184" s="4">
        <f t="shared" si="471"/>
        <v>1831880</v>
      </c>
    </row>
    <row r="30185" spans="1:6" x14ac:dyDescent="0.3">
      <c r="A30185" t="s">
        <v>30420</v>
      </c>
      <c r="B30185">
        <v>160000</v>
      </c>
      <c r="C30185">
        <v>0</v>
      </c>
      <c r="D30185">
        <v>0</v>
      </c>
      <c r="E30185">
        <v>820000</v>
      </c>
      <c r="F30185" s="4">
        <f t="shared" si="471"/>
        <v>273333.33333333331</v>
      </c>
    </row>
    <row r="30186" spans="1:6" x14ac:dyDescent="0.3">
      <c r="A30186" t="s">
        <v>30421</v>
      </c>
      <c r="B30186">
        <v>0</v>
      </c>
      <c r="C30186">
        <v>1433250</v>
      </c>
      <c r="D30186">
        <v>0</v>
      </c>
      <c r="E30186">
        <v>0</v>
      </c>
      <c r="F30186" s="4">
        <f t="shared" si="471"/>
        <v>477750</v>
      </c>
    </row>
    <row r="30187" spans="1:6" x14ac:dyDescent="0.3">
      <c r="A30187" t="s">
        <v>30422</v>
      </c>
      <c r="B30187">
        <v>0</v>
      </c>
      <c r="C30187">
        <v>0</v>
      </c>
      <c r="D30187">
        <v>1368270</v>
      </c>
      <c r="E30187">
        <v>0</v>
      </c>
      <c r="F30187" s="4">
        <f t="shared" si="471"/>
        <v>456090</v>
      </c>
    </row>
    <row r="30188" spans="1:6" x14ac:dyDescent="0.3">
      <c r="A30188" t="s">
        <v>30423</v>
      </c>
      <c r="B30188">
        <v>0</v>
      </c>
      <c r="C30188">
        <v>0</v>
      </c>
      <c r="D30188">
        <v>228000</v>
      </c>
      <c r="E30188">
        <v>397800</v>
      </c>
      <c r="F30188" s="4">
        <f t="shared" si="471"/>
        <v>208600</v>
      </c>
    </row>
    <row r="30189" spans="1:6" x14ac:dyDescent="0.3">
      <c r="A30189" t="s">
        <v>30424</v>
      </c>
      <c r="B30189">
        <v>0</v>
      </c>
      <c r="C30189">
        <v>0</v>
      </c>
      <c r="D30189">
        <v>214760</v>
      </c>
      <c r="E30189">
        <v>756000</v>
      </c>
      <c r="F30189" s="4">
        <f t="shared" si="471"/>
        <v>323586.66666666669</v>
      </c>
    </row>
    <row r="30190" spans="1:6" x14ac:dyDescent="0.3">
      <c r="A30190" t="s">
        <v>30425</v>
      </c>
      <c r="B30190">
        <v>0</v>
      </c>
      <c r="C30190">
        <v>2129890</v>
      </c>
      <c r="D30190">
        <v>0</v>
      </c>
      <c r="E30190">
        <v>2276560</v>
      </c>
      <c r="F30190" s="4">
        <f t="shared" si="471"/>
        <v>1468816.6666666667</v>
      </c>
    </row>
    <row r="30191" spans="1:6" x14ac:dyDescent="0.3">
      <c r="A30191" t="s">
        <v>30426</v>
      </c>
      <c r="B30191">
        <v>0</v>
      </c>
      <c r="C30191">
        <v>0</v>
      </c>
      <c r="D30191">
        <v>948950</v>
      </c>
      <c r="E30191">
        <v>0</v>
      </c>
      <c r="F30191" s="4">
        <f t="shared" si="471"/>
        <v>316316.66666666669</v>
      </c>
    </row>
    <row r="30192" spans="1:6" x14ac:dyDescent="0.3">
      <c r="A30192" t="s">
        <v>30427</v>
      </c>
      <c r="B30192">
        <v>1037400</v>
      </c>
      <c r="C30192">
        <v>0</v>
      </c>
      <c r="D30192">
        <v>0</v>
      </c>
      <c r="E30192">
        <v>0</v>
      </c>
      <c r="F30192" s="4">
        <f t="shared" si="471"/>
        <v>0</v>
      </c>
    </row>
    <row r="30193" spans="1:6" x14ac:dyDescent="0.3">
      <c r="A30193" t="s">
        <v>30428</v>
      </c>
      <c r="B30193">
        <v>0</v>
      </c>
      <c r="C30193">
        <v>0</v>
      </c>
      <c r="D30193">
        <v>3111000</v>
      </c>
      <c r="E30193">
        <v>3111000</v>
      </c>
      <c r="F30193" s="4">
        <f t="shared" si="471"/>
        <v>2074000</v>
      </c>
    </row>
    <row r="30194" spans="1:6" x14ac:dyDescent="0.3">
      <c r="A30194" t="s">
        <v>30429</v>
      </c>
      <c r="B30194">
        <v>0</v>
      </c>
      <c r="C30194">
        <v>1456500</v>
      </c>
      <c r="D30194">
        <v>0</v>
      </c>
      <c r="E30194">
        <v>0</v>
      </c>
      <c r="F30194" s="4">
        <f t="shared" si="471"/>
        <v>485500</v>
      </c>
    </row>
    <row r="30195" spans="1:6" x14ac:dyDescent="0.3">
      <c r="A30195" t="s">
        <v>30430</v>
      </c>
      <c r="B30195">
        <v>1115650</v>
      </c>
      <c r="C30195">
        <v>0</v>
      </c>
      <c r="D30195">
        <v>0</v>
      </c>
      <c r="E30195">
        <v>0</v>
      </c>
      <c r="F30195" s="4">
        <f t="shared" si="471"/>
        <v>0</v>
      </c>
    </row>
    <row r="30196" spans="1:6" x14ac:dyDescent="0.3">
      <c r="A30196" t="s">
        <v>30431</v>
      </c>
      <c r="B30196">
        <v>641090</v>
      </c>
      <c r="C30196">
        <v>0</v>
      </c>
      <c r="D30196">
        <v>0</v>
      </c>
      <c r="E30196">
        <v>234600</v>
      </c>
      <c r="F30196" s="4">
        <f t="shared" si="471"/>
        <v>78200</v>
      </c>
    </row>
    <row r="30197" spans="1:6" x14ac:dyDescent="0.3">
      <c r="A30197" t="s">
        <v>30432</v>
      </c>
      <c r="B30197">
        <v>0</v>
      </c>
      <c r="C30197">
        <v>0</v>
      </c>
      <c r="D30197">
        <v>740000</v>
      </c>
      <c r="E30197">
        <v>333000</v>
      </c>
      <c r="F30197" s="4">
        <f t="shared" si="471"/>
        <v>357666.66666666669</v>
      </c>
    </row>
    <row r="30198" spans="1:6" x14ac:dyDescent="0.3">
      <c r="A30198" t="s">
        <v>30433</v>
      </c>
      <c r="B30198">
        <v>1665520</v>
      </c>
      <c r="C30198">
        <v>0</v>
      </c>
      <c r="D30198">
        <v>0</v>
      </c>
      <c r="E30198">
        <v>0</v>
      </c>
      <c r="F30198" s="4">
        <f t="shared" si="471"/>
        <v>0</v>
      </c>
    </row>
    <row r="30199" spans="1:6" x14ac:dyDescent="0.3">
      <c r="A30199" t="s">
        <v>30434</v>
      </c>
      <c r="B30199">
        <v>0</v>
      </c>
      <c r="C30199">
        <v>0</v>
      </c>
      <c r="D30199">
        <v>7122000</v>
      </c>
      <c r="E30199">
        <v>0</v>
      </c>
      <c r="F30199" s="4">
        <f t="shared" si="471"/>
        <v>2374000</v>
      </c>
    </row>
    <row r="30200" spans="1:6" x14ac:dyDescent="0.3">
      <c r="A30200" t="s">
        <v>30435</v>
      </c>
      <c r="B30200">
        <v>0</v>
      </c>
      <c r="C30200">
        <v>614250</v>
      </c>
      <c r="D30200">
        <v>0</v>
      </c>
      <c r="E30200">
        <v>402000</v>
      </c>
      <c r="F30200" s="4">
        <f t="shared" si="471"/>
        <v>338750</v>
      </c>
    </row>
    <row r="30201" spans="1:6" x14ac:dyDescent="0.3">
      <c r="A30201" t="s">
        <v>30436</v>
      </c>
      <c r="B30201">
        <v>2594450</v>
      </c>
      <c r="C30201">
        <v>0</v>
      </c>
      <c r="D30201">
        <v>0</v>
      </c>
      <c r="E30201">
        <v>994500</v>
      </c>
      <c r="F30201" s="4">
        <f t="shared" si="471"/>
        <v>331500</v>
      </c>
    </row>
    <row r="30202" spans="1:6" x14ac:dyDescent="0.3">
      <c r="A30202" t="s">
        <v>30437</v>
      </c>
      <c r="B30202">
        <v>0</v>
      </c>
      <c r="C30202">
        <v>688000</v>
      </c>
      <c r="D30202">
        <v>0</v>
      </c>
      <c r="E30202">
        <v>0</v>
      </c>
      <c r="F30202" s="4">
        <f t="shared" si="471"/>
        <v>229333.33333333334</v>
      </c>
    </row>
    <row r="30203" spans="1:6" x14ac:dyDescent="0.3">
      <c r="A30203" t="s">
        <v>30438</v>
      </c>
      <c r="B30203">
        <v>512000</v>
      </c>
      <c r="C30203">
        <v>0</v>
      </c>
      <c r="D30203">
        <v>0</v>
      </c>
      <c r="E30203">
        <v>1778460</v>
      </c>
      <c r="F30203" s="4">
        <f t="shared" si="471"/>
        <v>592820</v>
      </c>
    </row>
    <row r="30204" spans="1:6" x14ac:dyDescent="0.3">
      <c r="A30204" t="s">
        <v>30439</v>
      </c>
      <c r="B30204">
        <v>0</v>
      </c>
      <c r="C30204">
        <v>0</v>
      </c>
      <c r="D30204">
        <v>1892080</v>
      </c>
      <c r="E30204">
        <v>1470000</v>
      </c>
      <c r="F30204" s="4">
        <f t="shared" si="471"/>
        <v>1120693.3333333333</v>
      </c>
    </row>
    <row r="30205" spans="1:6" x14ac:dyDescent="0.3">
      <c r="A30205" t="s">
        <v>30440</v>
      </c>
      <c r="B30205">
        <v>0</v>
      </c>
      <c r="C30205">
        <v>0</v>
      </c>
      <c r="D30205">
        <v>1480000</v>
      </c>
      <c r="E30205">
        <v>0</v>
      </c>
      <c r="F30205" s="4">
        <f t="shared" si="471"/>
        <v>493333.33333333331</v>
      </c>
    </row>
    <row r="30206" spans="1:6" x14ac:dyDescent="0.3">
      <c r="A30206" t="s">
        <v>30441</v>
      </c>
      <c r="B30206">
        <v>0</v>
      </c>
      <c r="C30206">
        <v>996000</v>
      </c>
      <c r="D30206">
        <v>0</v>
      </c>
      <c r="E30206">
        <v>584900</v>
      </c>
      <c r="F30206" s="4">
        <f t="shared" si="471"/>
        <v>526966.66666666663</v>
      </c>
    </row>
    <row r="30207" spans="1:6" x14ac:dyDescent="0.3">
      <c r="A30207" t="s">
        <v>647</v>
      </c>
      <c r="B30207">
        <v>0</v>
      </c>
      <c r="C30207">
        <v>0</v>
      </c>
      <c r="D30207">
        <v>1294900</v>
      </c>
      <c r="E30207">
        <v>920080</v>
      </c>
      <c r="F30207" s="4">
        <f t="shared" si="471"/>
        <v>738326.66666666663</v>
      </c>
    </row>
    <row r="30208" spans="1:6" x14ac:dyDescent="0.3">
      <c r="A30208" t="s">
        <v>30442</v>
      </c>
      <c r="B30208">
        <v>453200</v>
      </c>
      <c r="C30208">
        <v>0</v>
      </c>
      <c r="D30208">
        <v>0</v>
      </c>
      <c r="E30208">
        <v>0</v>
      </c>
      <c r="F30208" s="4">
        <f t="shared" si="471"/>
        <v>0</v>
      </c>
    </row>
    <row r="30209" spans="1:6" x14ac:dyDescent="0.3">
      <c r="A30209" t="s">
        <v>30443</v>
      </c>
      <c r="B30209">
        <v>305000</v>
      </c>
      <c r="C30209">
        <v>0</v>
      </c>
      <c r="D30209">
        <v>0</v>
      </c>
      <c r="E30209">
        <v>1375380</v>
      </c>
      <c r="F30209" s="4">
        <f t="shared" si="471"/>
        <v>458460</v>
      </c>
    </row>
    <row r="30210" spans="1:6" x14ac:dyDescent="0.3">
      <c r="A30210" t="s">
        <v>30444</v>
      </c>
      <c r="B30210">
        <v>0</v>
      </c>
      <c r="C30210">
        <v>0</v>
      </c>
      <c r="D30210">
        <v>499590</v>
      </c>
      <c r="E30210">
        <v>469200</v>
      </c>
      <c r="F30210" s="4">
        <f t="shared" si="471"/>
        <v>322930</v>
      </c>
    </row>
    <row r="30211" spans="1:6" x14ac:dyDescent="0.3">
      <c r="A30211" t="s">
        <v>30445</v>
      </c>
      <c r="B30211">
        <v>0</v>
      </c>
      <c r="C30211">
        <v>1355130</v>
      </c>
      <c r="D30211">
        <v>0</v>
      </c>
      <c r="E30211">
        <v>333060</v>
      </c>
      <c r="F30211" s="4">
        <f t="shared" ref="F30211:F30274" si="472">SUM(C30211:E30211)/3</f>
        <v>562730</v>
      </c>
    </row>
    <row r="30212" spans="1:6" x14ac:dyDescent="0.3">
      <c r="A30212" t="s">
        <v>30446</v>
      </c>
      <c r="B30212">
        <v>0</v>
      </c>
      <c r="C30212">
        <v>370000</v>
      </c>
      <c r="D30212">
        <v>0</v>
      </c>
      <c r="E30212">
        <v>0</v>
      </c>
      <c r="F30212" s="4">
        <f t="shared" si="472"/>
        <v>123333.33333333333</v>
      </c>
    </row>
    <row r="30213" spans="1:6" x14ac:dyDescent="0.3">
      <c r="A30213" t="s">
        <v>30447</v>
      </c>
      <c r="B30213">
        <v>0</v>
      </c>
      <c r="C30213">
        <v>1721720</v>
      </c>
      <c r="D30213">
        <v>0</v>
      </c>
      <c r="E30213">
        <v>0</v>
      </c>
      <c r="F30213" s="4">
        <f t="shared" si="472"/>
        <v>573906.66666666663</v>
      </c>
    </row>
    <row r="30214" spans="1:6" x14ac:dyDescent="0.3">
      <c r="A30214" t="s">
        <v>30448</v>
      </c>
      <c r="B30214">
        <v>0</v>
      </c>
      <c r="C30214">
        <v>242880</v>
      </c>
      <c r="D30214">
        <v>0</v>
      </c>
      <c r="E30214">
        <v>804000</v>
      </c>
      <c r="F30214" s="4">
        <f t="shared" si="472"/>
        <v>348960</v>
      </c>
    </row>
    <row r="30215" spans="1:6" x14ac:dyDescent="0.3">
      <c r="A30215" t="s">
        <v>30449</v>
      </c>
      <c r="B30215">
        <v>0</v>
      </c>
      <c r="C30215">
        <v>0</v>
      </c>
      <c r="D30215">
        <v>518700</v>
      </c>
      <c r="E30215">
        <v>0</v>
      </c>
      <c r="F30215" s="4">
        <f t="shared" si="472"/>
        <v>172900</v>
      </c>
    </row>
    <row r="30216" spans="1:6" x14ac:dyDescent="0.3">
      <c r="A30216" t="s">
        <v>30450</v>
      </c>
      <c r="B30216">
        <v>0</v>
      </c>
      <c r="C30216">
        <v>0</v>
      </c>
      <c r="D30216">
        <v>1251180</v>
      </c>
      <c r="E30216">
        <v>550800</v>
      </c>
      <c r="F30216" s="4">
        <f t="shared" si="472"/>
        <v>600660</v>
      </c>
    </row>
    <row r="30217" spans="1:6" x14ac:dyDescent="0.3">
      <c r="A30217" t="s">
        <v>30451</v>
      </c>
      <c r="B30217">
        <v>0</v>
      </c>
      <c r="C30217">
        <v>0</v>
      </c>
      <c r="D30217">
        <v>573300</v>
      </c>
      <c r="E30217">
        <v>0</v>
      </c>
      <c r="F30217" s="4">
        <f t="shared" si="472"/>
        <v>191100</v>
      </c>
    </row>
    <row r="30218" spans="1:6" x14ac:dyDescent="0.3">
      <c r="A30218" t="s">
        <v>30452</v>
      </c>
      <c r="B30218">
        <v>1037400</v>
      </c>
      <c r="C30218">
        <v>0</v>
      </c>
      <c r="D30218">
        <v>0</v>
      </c>
      <c r="E30218">
        <v>0</v>
      </c>
      <c r="F30218" s="4">
        <f t="shared" si="472"/>
        <v>0</v>
      </c>
    </row>
    <row r="30219" spans="1:6" x14ac:dyDescent="0.3">
      <c r="A30219" t="s">
        <v>30453</v>
      </c>
      <c r="B30219">
        <v>0</v>
      </c>
      <c r="C30219">
        <v>0</v>
      </c>
      <c r="D30219">
        <v>1629980</v>
      </c>
      <c r="E30219">
        <v>711780</v>
      </c>
      <c r="F30219" s="4">
        <f t="shared" si="472"/>
        <v>780586.66666666663</v>
      </c>
    </row>
    <row r="30220" spans="1:6" x14ac:dyDescent="0.3">
      <c r="A30220" t="s">
        <v>30454</v>
      </c>
      <c r="B30220">
        <v>0</v>
      </c>
      <c r="C30220">
        <v>0</v>
      </c>
      <c r="D30220">
        <v>947900</v>
      </c>
      <c r="E30220">
        <v>682260</v>
      </c>
      <c r="F30220" s="4">
        <f t="shared" si="472"/>
        <v>543386.66666666663</v>
      </c>
    </row>
    <row r="30221" spans="1:6" x14ac:dyDescent="0.3">
      <c r="A30221" t="s">
        <v>30455</v>
      </c>
      <c r="B30221">
        <v>1115290</v>
      </c>
      <c r="C30221">
        <v>0</v>
      </c>
      <c r="D30221">
        <v>0</v>
      </c>
      <c r="E30221">
        <v>0</v>
      </c>
      <c r="F30221" s="4">
        <f t="shared" si="472"/>
        <v>0</v>
      </c>
    </row>
    <row r="30222" spans="1:6" x14ac:dyDescent="0.3">
      <c r="A30222" t="s">
        <v>30456</v>
      </c>
      <c r="B30222">
        <v>0</v>
      </c>
      <c r="C30222">
        <v>0</v>
      </c>
      <c r="D30222">
        <v>2437890</v>
      </c>
      <c r="E30222">
        <v>2456460</v>
      </c>
      <c r="F30222" s="4">
        <f t="shared" si="472"/>
        <v>1631450</v>
      </c>
    </row>
    <row r="30223" spans="1:6" x14ac:dyDescent="0.3">
      <c r="A30223" t="s">
        <v>30457</v>
      </c>
      <c r="B30223">
        <v>0</v>
      </c>
      <c r="C30223">
        <v>0</v>
      </c>
      <c r="D30223">
        <v>999180</v>
      </c>
      <c r="E30223">
        <v>2968520</v>
      </c>
      <c r="F30223" s="4">
        <f t="shared" si="472"/>
        <v>1322566.6666666667</v>
      </c>
    </row>
    <row r="30224" spans="1:6" x14ac:dyDescent="0.3">
      <c r="A30224" t="s">
        <v>30458</v>
      </c>
      <c r="B30224">
        <v>0</v>
      </c>
      <c r="C30224">
        <v>0</v>
      </c>
      <c r="D30224">
        <v>3414210</v>
      </c>
      <c r="E30224">
        <v>382200</v>
      </c>
      <c r="F30224" s="4">
        <f t="shared" si="472"/>
        <v>1265470</v>
      </c>
    </row>
    <row r="30225" spans="1:6" x14ac:dyDescent="0.3">
      <c r="A30225" t="s">
        <v>30459</v>
      </c>
      <c r="B30225">
        <v>0</v>
      </c>
      <c r="C30225">
        <v>3115840</v>
      </c>
      <c r="D30225">
        <v>0</v>
      </c>
      <c r="E30225">
        <v>236600</v>
      </c>
      <c r="F30225" s="4">
        <f t="shared" si="472"/>
        <v>1117480</v>
      </c>
    </row>
    <row r="30226" spans="1:6" x14ac:dyDescent="0.3">
      <c r="A30226" t="s">
        <v>30460</v>
      </c>
      <c r="B30226">
        <v>0</v>
      </c>
      <c r="C30226">
        <v>0</v>
      </c>
      <c r="D30226">
        <v>10600500</v>
      </c>
      <c r="E30226">
        <v>7477760</v>
      </c>
      <c r="F30226" s="4">
        <f t="shared" si="472"/>
        <v>6026086.666666667</v>
      </c>
    </row>
    <row r="30227" spans="1:6" x14ac:dyDescent="0.3">
      <c r="A30227" t="s">
        <v>30461</v>
      </c>
      <c r="B30227">
        <v>0</v>
      </c>
      <c r="C30227">
        <v>0</v>
      </c>
      <c r="D30227">
        <v>214760</v>
      </c>
      <c r="E30227">
        <v>386000</v>
      </c>
      <c r="F30227" s="4">
        <f t="shared" si="472"/>
        <v>200253.33333333334</v>
      </c>
    </row>
    <row r="30228" spans="1:6" x14ac:dyDescent="0.3">
      <c r="A30228" t="s">
        <v>30462</v>
      </c>
      <c r="B30228">
        <v>0</v>
      </c>
      <c r="C30228">
        <v>0</v>
      </c>
      <c r="D30228">
        <v>300300</v>
      </c>
      <c r="E30228">
        <v>0</v>
      </c>
      <c r="F30228" s="4">
        <f t="shared" si="472"/>
        <v>100100</v>
      </c>
    </row>
    <row r="30229" spans="1:6" x14ac:dyDescent="0.3">
      <c r="A30229" t="s">
        <v>30463</v>
      </c>
      <c r="B30229">
        <v>0</v>
      </c>
      <c r="C30229">
        <v>1153120</v>
      </c>
      <c r="D30229">
        <v>0</v>
      </c>
      <c r="E30229">
        <v>0</v>
      </c>
      <c r="F30229" s="4">
        <f t="shared" si="472"/>
        <v>384373.33333333331</v>
      </c>
    </row>
    <row r="30230" spans="1:6" x14ac:dyDescent="0.3">
      <c r="A30230" t="s">
        <v>30464</v>
      </c>
      <c r="B30230">
        <v>0</v>
      </c>
      <c r="C30230">
        <v>1656370</v>
      </c>
      <c r="D30230">
        <v>0</v>
      </c>
      <c r="E30230">
        <v>545700</v>
      </c>
      <c r="F30230" s="4">
        <f t="shared" si="472"/>
        <v>734023.33333333337</v>
      </c>
    </row>
    <row r="30231" spans="1:6" x14ac:dyDescent="0.3">
      <c r="A30231" t="s">
        <v>30465</v>
      </c>
      <c r="B30231">
        <v>0</v>
      </c>
      <c r="C30231">
        <v>0</v>
      </c>
      <c r="D30231">
        <v>578690</v>
      </c>
      <c r="E30231">
        <v>0</v>
      </c>
      <c r="F30231" s="4">
        <f t="shared" si="472"/>
        <v>192896.66666666666</v>
      </c>
    </row>
    <row r="30232" spans="1:6" x14ac:dyDescent="0.3">
      <c r="A30232" t="s">
        <v>30466</v>
      </c>
      <c r="B30232">
        <v>0</v>
      </c>
      <c r="C30232">
        <v>0</v>
      </c>
      <c r="D30232">
        <v>256000</v>
      </c>
      <c r="E30232">
        <v>357000</v>
      </c>
      <c r="F30232" s="4">
        <f t="shared" si="472"/>
        <v>204333.33333333334</v>
      </c>
    </row>
    <row r="30233" spans="1:6" x14ac:dyDescent="0.3">
      <c r="A30233" t="s">
        <v>30467</v>
      </c>
      <c r="B30233">
        <v>0</v>
      </c>
      <c r="C30233">
        <v>0</v>
      </c>
      <c r="D30233">
        <v>229320</v>
      </c>
      <c r="E30233">
        <v>455910</v>
      </c>
      <c r="F30233" s="4">
        <f t="shared" si="472"/>
        <v>228410</v>
      </c>
    </row>
    <row r="30234" spans="1:6" x14ac:dyDescent="0.3">
      <c r="A30234" t="s">
        <v>30468</v>
      </c>
      <c r="B30234">
        <v>0</v>
      </c>
      <c r="C30234">
        <v>1168430</v>
      </c>
      <c r="D30234">
        <v>0</v>
      </c>
      <c r="E30234">
        <v>871140</v>
      </c>
      <c r="F30234" s="4">
        <f t="shared" si="472"/>
        <v>679856.66666666663</v>
      </c>
    </row>
    <row r="30235" spans="1:6" x14ac:dyDescent="0.3">
      <c r="A30235" t="s">
        <v>30469</v>
      </c>
      <c r="B30235">
        <v>0</v>
      </c>
      <c r="C30235">
        <v>0</v>
      </c>
      <c r="D30235">
        <v>1797400</v>
      </c>
      <c r="E30235">
        <v>0</v>
      </c>
      <c r="F30235" s="4">
        <f t="shared" si="472"/>
        <v>599133.33333333337</v>
      </c>
    </row>
    <row r="30236" spans="1:6" x14ac:dyDescent="0.3">
      <c r="A30236" t="s">
        <v>30470</v>
      </c>
      <c r="B30236">
        <v>0</v>
      </c>
      <c r="C30236">
        <v>0</v>
      </c>
      <c r="D30236">
        <v>647680</v>
      </c>
      <c r="E30236">
        <v>0</v>
      </c>
      <c r="F30236" s="4">
        <f t="shared" si="472"/>
        <v>215893.33333333334</v>
      </c>
    </row>
    <row r="30237" spans="1:6" x14ac:dyDescent="0.3">
      <c r="A30237" t="s">
        <v>30471</v>
      </c>
      <c r="B30237">
        <v>0</v>
      </c>
      <c r="C30237">
        <v>0</v>
      </c>
      <c r="D30237">
        <v>581490</v>
      </c>
      <c r="E30237">
        <v>0</v>
      </c>
      <c r="F30237" s="4">
        <f t="shared" si="472"/>
        <v>193830</v>
      </c>
    </row>
    <row r="30238" spans="1:6" x14ac:dyDescent="0.3">
      <c r="A30238" t="s">
        <v>30472</v>
      </c>
      <c r="B30238">
        <v>0</v>
      </c>
      <c r="C30238">
        <v>0</v>
      </c>
      <c r="D30238">
        <v>1850000</v>
      </c>
      <c r="E30238">
        <v>820000</v>
      </c>
      <c r="F30238" s="4">
        <f t="shared" si="472"/>
        <v>890000</v>
      </c>
    </row>
    <row r="30239" spans="1:6" x14ac:dyDescent="0.3">
      <c r="A30239" t="s">
        <v>30473</v>
      </c>
      <c r="B30239">
        <v>1005800</v>
      </c>
      <c r="C30239">
        <v>0</v>
      </c>
      <c r="D30239">
        <v>0</v>
      </c>
      <c r="E30239">
        <v>702840</v>
      </c>
      <c r="F30239" s="4">
        <f t="shared" si="472"/>
        <v>234280</v>
      </c>
    </row>
    <row r="30240" spans="1:6" x14ac:dyDescent="0.3">
      <c r="A30240" t="s">
        <v>30474</v>
      </c>
      <c r="B30240">
        <v>0</v>
      </c>
      <c r="C30240">
        <v>0</v>
      </c>
      <c r="D30240">
        <v>298800</v>
      </c>
      <c r="E30240">
        <v>1951200</v>
      </c>
      <c r="F30240" s="4">
        <f t="shared" si="472"/>
        <v>750000</v>
      </c>
    </row>
    <row r="30241" spans="1:6" x14ac:dyDescent="0.3">
      <c r="A30241" t="s">
        <v>477</v>
      </c>
      <c r="B30241">
        <v>0</v>
      </c>
      <c r="C30241">
        <v>0</v>
      </c>
      <c r="D30241">
        <v>982300</v>
      </c>
      <c r="E30241">
        <v>0</v>
      </c>
      <c r="F30241" s="4">
        <f t="shared" si="472"/>
        <v>327433.33333333331</v>
      </c>
    </row>
    <row r="30242" spans="1:6" x14ac:dyDescent="0.3">
      <c r="A30242" t="s">
        <v>30475</v>
      </c>
      <c r="B30242">
        <v>658200</v>
      </c>
      <c r="C30242">
        <v>0</v>
      </c>
      <c r="D30242">
        <v>0</v>
      </c>
      <c r="E30242">
        <v>2120380</v>
      </c>
      <c r="F30242" s="4">
        <f t="shared" si="472"/>
        <v>706793.33333333337</v>
      </c>
    </row>
    <row r="30243" spans="1:6" x14ac:dyDescent="0.3">
      <c r="A30243" t="s">
        <v>30476</v>
      </c>
      <c r="B30243">
        <v>0</v>
      </c>
      <c r="C30243">
        <v>0</v>
      </c>
      <c r="D30243">
        <v>191100</v>
      </c>
      <c r="E30243">
        <v>0</v>
      </c>
      <c r="F30243" s="4">
        <f t="shared" si="472"/>
        <v>63700</v>
      </c>
    </row>
    <row r="30244" spans="1:6" x14ac:dyDescent="0.3">
      <c r="A30244" t="s">
        <v>30477</v>
      </c>
      <c r="B30244">
        <v>0</v>
      </c>
      <c r="C30244">
        <v>0</v>
      </c>
      <c r="D30244">
        <v>1035460</v>
      </c>
      <c r="E30244">
        <v>0</v>
      </c>
      <c r="F30244" s="4">
        <f t="shared" si="472"/>
        <v>345153.33333333331</v>
      </c>
    </row>
    <row r="30245" spans="1:6" x14ac:dyDescent="0.3">
      <c r="A30245" t="s">
        <v>30478</v>
      </c>
      <c r="B30245">
        <v>256000</v>
      </c>
      <c r="C30245">
        <v>0</v>
      </c>
      <c r="D30245">
        <v>0</v>
      </c>
      <c r="E30245">
        <v>2927219</v>
      </c>
      <c r="F30245" s="4">
        <f t="shared" si="472"/>
        <v>975739.66666666663</v>
      </c>
    </row>
    <row r="30246" spans="1:6" x14ac:dyDescent="0.3">
      <c r="A30246" t="s">
        <v>30479</v>
      </c>
      <c r="B30246">
        <v>0</v>
      </c>
      <c r="C30246">
        <v>256000</v>
      </c>
      <c r="D30246">
        <v>0</v>
      </c>
      <c r="E30246">
        <v>1098100</v>
      </c>
      <c r="F30246" s="4">
        <f t="shared" si="472"/>
        <v>451366.66666666669</v>
      </c>
    </row>
    <row r="30247" spans="1:6" x14ac:dyDescent="0.3">
      <c r="A30247" t="s">
        <v>843</v>
      </c>
      <c r="B30247">
        <v>0</v>
      </c>
      <c r="C30247">
        <v>491400</v>
      </c>
      <c r="D30247">
        <v>0</v>
      </c>
      <c r="E30247">
        <v>469560</v>
      </c>
      <c r="F30247" s="4">
        <f t="shared" si="472"/>
        <v>320320</v>
      </c>
    </row>
    <row r="30248" spans="1:6" x14ac:dyDescent="0.3">
      <c r="A30248" t="s">
        <v>30480</v>
      </c>
      <c r="B30248">
        <v>248430</v>
      </c>
      <c r="C30248">
        <v>0</v>
      </c>
      <c r="D30248">
        <v>0</v>
      </c>
      <c r="E30248">
        <v>0</v>
      </c>
      <c r="F30248" s="4">
        <f t="shared" si="472"/>
        <v>0</v>
      </c>
    </row>
    <row r="30249" spans="1:6" x14ac:dyDescent="0.3">
      <c r="A30249" t="s">
        <v>30481</v>
      </c>
      <c r="B30249">
        <v>230000</v>
      </c>
      <c r="C30249">
        <v>0</v>
      </c>
      <c r="D30249">
        <v>0</v>
      </c>
      <c r="E30249">
        <v>0</v>
      </c>
      <c r="F30249" s="4">
        <f t="shared" si="472"/>
        <v>0</v>
      </c>
    </row>
    <row r="30250" spans="1:6" x14ac:dyDescent="0.3">
      <c r="A30250" t="s">
        <v>30482</v>
      </c>
      <c r="B30250">
        <v>382200</v>
      </c>
      <c r="C30250">
        <v>0</v>
      </c>
      <c r="D30250">
        <v>0</v>
      </c>
      <c r="E30250">
        <v>425700</v>
      </c>
      <c r="F30250" s="4">
        <f t="shared" si="472"/>
        <v>141900</v>
      </c>
    </row>
    <row r="30251" spans="1:6" x14ac:dyDescent="0.3">
      <c r="A30251" t="s">
        <v>30483</v>
      </c>
      <c r="B30251">
        <v>0</v>
      </c>
      <c r="C30251">
        <v>0</v>
      </c>
      <c r="D30251">
        <v>536900</v>
      </c>
      <c r="E30251">
        <v>0</v>
      </c>
      <c r="F30251" s="4">
        <f t="shared" si="472"/>
        <v>178966.66666666666</v>
      </c>
    </row>
    <row r="30252" spans="1:6" x14ac:dyDescent="0.3">
      <c r="A30252" t="s">
        <v>30484</v>
      </c>
      <c r="B30252">
        <v>0</v>
      </c>
      <c r="C30252">
        <v>898860</v>
      </c>
      <c r="D30252">
        <v>0</v>
      </c>
      <c r="E30252">
        <v>606060</v>
      </c>
      <c r="F30252" s="4">
        <f t="shared" si="472"/>
        <v>501640</v>
      </c>
    </row>
    <row r="30253" spans="1:6" x14ac:dyDescent="0.3">
      <c r="A30253" t="s">
        <v>30485</v>
      </c>
      <c r="B30253">
        <v>278000</v>
      </c>
      <c r="C30253">
        <v>0</v>
      </c>
      <c r="D30253">
        <v>0</v>
      </c>
      <c r="E30253">
        <v>0</v>
      </c>
      <c r="F30253" s="4">
        <f t="shared" si="472"/>
        <v>0</v>
      </c>
    </row>
    <row r="30254" spans="1:6" x14ac:dyDescent="0.3">
      <c r="A30254" t="s">
        <v>30486</v>
      </c>
      <c r="B30254">
        <v>0</v>
      </c>
      <c r="C30254">
        <v>0</v>
      </c>
      <c r="D30254">
        <v>568900</v>
      </c>
      <c r="E30254">
        <v>0</v>
      </c>
      <c r="F30254" s="4">
        <f t="shared" si="472"/>
        <v>189633.33333333334</v>
      </c>
    </row>
    <row r="30255" spans="1:6" x14ac:dyDescent="0.3">
      <c r="A30255" t="s">
        <v>30487</v>
      </c>
      <c r="B30255">
        <v>0</v>
      </c>
      <c r="C30255">
        <v>499590</v>
      </c>
      <c r="D30255">
        <v>0</v>
      </c>
      <c r="E30255">
        <v>444990</v>
      </c>
      <c r="F30255" s="4">
        <f t="shared" si="472"/>
        <v>314860</v>
      </c>
    </row>
    <row r="30256" spans="1:6" x14ac:dyDescent="0.3">
      <c r="A30256" t="s">
        <v>30488</v>
      </c>
      <c r="B30256">
        <v>0</v>
      </c>
      <c r="C30256">
        <v>0</v>
      </c>
      <c r="D30256">
        <v>316680</v>
      </c>
      <c r="E30256">
        <v>0</v>
      </c>
      <c r="F30256" s="4">
        <f t="shared" si="472"/>
        <v>105560</v>
      </c>
    </row>
    <row r="30257" spans="1:6" x14ac:dyDescent="0.3">
      <c r="A30257" t="s">
        <v>30489</v>
      </c>
      <c r="B30257">
        <v>740000</v>
      </c>
      <c r="C30257">
        <v>0</v>
      </c>
      <c r="D30257">
        <v>0</v>
      </c>
      <c r="E30257">
        <v>386000</v>
      </c>
      <c r="F30257" s="4">
        <f t="shared" si="472"/>
        <v>128666.66666666667</v>
      </c>
    </row>
    <row r="30258" spans="1:6" x14ac:dyDescent="0.3">
      <c r="A30258" t="s">
        <v>30490</v>
      </c>
      <c r="B30258">
        <v>0</v>
      </c>
      <c r="C30258">
        <v>0</v>
      </c>
      <c r="D30258">
        <v>149400</v>
      </c>
      <c r="E30258">
        <v>0</v>
      </c>
      <c r="F30258" s="4">
        <f t="shared" si="472"/>
        <v>49800</v>
      </c>
    </row>
    <row r="30259" spans="1:6" x14ac:dyDescent="0.3">
      <c r="A30259" t="s">
        <v>30491</v>
      </c>
      <c r="B30259">
        <v>0</v>
      </c>
      <c r="C30259">
        <v>0</v>
      </c>
      <c r="D30259">
        <v>195500</v>
      </c>
      <c r="E30259">
        <v>0</v>
      </c>
      <c r="F30259" s="4">
        <f t="shared" si="472"/>
        <v>65166.666666666664</v>
      </c>
    </row>
    <row r="30260" spans="1:6" x14ac:dyDescent="0.3">
      <c r="A30260" t="s">
        <v>30492</v>
      </c>
      <c r="B30260">
        <v>0</v>
      </c>
      <c r="C30260">
        <v>1770860</v>
      </c>
      <c r="D30260">
        <v>0</v>
      </c>
      <c r="E30260">
        <v>2507520</v>
      </c>
      <c r="F30260" s="4">
        <f t="shared" si="472"/>
        <v>1426126.6666666667</v>
      </c>
    </row>
    <row r="30261" spans="1:6" x14ac:dyDescent="0.3">
      <c r="A30261" t="s">
        <v>30493</v>
      </c>
      <c r="B30261">
        <v>0</v>
      </c>
      <c r="C30261">
        <v>0</v>
      </c>
      <c r="D30261">
        <v>0</v>
      </c>
      <c r="E30261">
        <v>0</v>
      </c>
      <c r="F30261" s="4">
        <f t="shared" si="472"/>
        <v>0</v>
      </c>
    </row>
    <row r="30262" spans="1:6" x14ac:dyDescent="0.3">
      <c r="A30262" t="s">
        <v>30494</v>
      </c>
      <c r="B30262">
        <v>0</v>
      </c>
      <c r="C30262">
        <v>0</v>
      </c>
      <c r="D30262">
        <v>788600</v>
      </c>
      <c r="E30262">
        <v>1026640</v>
      </c>
      <c r="F30262" s="4">
        <f t="shared" si="472"/>
        <v>605080</v>
      </c>
    </row>
    <row r="30263" spans="1:6" x14ac:dyDescent="0.3">
      <c r="A30263" t="s">
        <v>30495</v>
      </c>
      <c r="B30263">
        <v>535000</v>
      </c>
      <c r="C30263">
        <v>0</v>
      </c>
      <c r="D30263">
        <v>0</v>
      </c>
      <c r="E30263">
        <v>1441220</v>
      </c>
      <c r="F30263" s="4">
        <f t="shared" si="472"/>
        <v>480406.66666666669</v>
      </c>
    </row>
    <row r="30264" spans="1:6" x14ac:dyDescent="0.3">
      <c r="A30264" t="s">
        <v>30496</v>
      </c>
      <c r="B30264">
        <v>0</v>
      </c>
      <c r="C30264">
        <v>0</v>
      </c>
      <c r="D30264">
        <v>1801580</v>
      </c>
      <c r="E30264">
        <v>0</v>
      </c>
      <c r="F30264" s="4">
        <f t="shared" si="472"/>
        <v>600526.66666666663</v>
      </c>
    </row>
    <row r="30265" spans="1:6" x14ac:dyDescent="0.3">
      <c r="A30265" t="s">
        <v>30497</v>
      </c>
      <c r="B30265">
        <v>0</v>
      </c>
      <c r="C30265">
        <v>0</v>
      </c>
      <c r="D30265">
        <v>817440</v>
      </c>
      <c r="E30265">
        <v>386000</v>
      </c>
      <c r="F30265" s="4">
        <f t="shared" si="472"/>
        <v>401146.66666666669</v>
      </c>
    </row>
    <row r="30266" spans="1:6" x14ac:dyDescent="0.3">
      <c r="A30266" t="s">
        <v>30498</v>
      </c>
      <c r="B30266">
        <v>370000</v>
      </c>
      <c r="C30266">
        <v>0</v>
      </c>
      <c r="D30266">
        <v>0</v>
      </c>
      <c r="E30266">
        <v>0</v>
      </c>
      <c r="F30266" s="4">
        <f t="shared" si="472"/>
        <v>0</v>
      </c>
    </row>
    <row r="30267" spans="1:6" x14ac:dyDescent="0.3">
      <c r="A30267" t="s">
        <v>30499</v>
      </c>
      <c r="B30267">
        <v>1374100</v>
      </c>
      <c r="C30267">
        <v>0</v>
      </c>
      <c r="D30267">
        <v>0</v>
      </c>
      <c r="E30267">
        <v>0</v>
      </c>
      <c r="F30267" s="4">
        <f t="shared" si="472"/>
        <v>0</v>
      </c>
    </row>
    <row r="30268" spans="1:6" x14ac:dyDescent="0.3">
      <c r="A30268" t="s">
        <v>30500</v>
      </c>
      <c r="B30268">
        <v>0</v>
      </c>
      <c r="C30268">
        <v>941850</v>
      </c>
      <c r="D30268">
        <v>0</v>
      </c>
      <c r="E30268">
        <v>386000</v>
      </c>
      <c r="F30268" s="4">
        <f t="shared" si="472"/>
        <v>442616.66666666669</v>
      </c>
    </row>
    <row r="30269" spans="1:6" x14ac:dyDescent="0.3">
      <c r="A30269" t="s">
        <v>30501</v>
      </c>
      <c r="B30269">
        <v>0</v>
      </c>
      <c r="C30269">
        <v>0</v>
      </c>
      <c r="D30269">
        <v>583440</v>
      </c>
      <c r="E30269">
        <v>397800</v>
      </c>
      <c r="F30269" s="4">
        <f t="shared" si="472"/>
        <v>327080</v>
      </c>
    </row>
    <row r="30270" spans="1:6" x14ac:dyDescent="0.3">
      <c r="A30270" t="s">
        <v>30502</v>
      </c>
      <c r="B30270">
        <v>0</v>
      </c>
      <c r="C30270">
        <v>0</v>
      </c>
      <c r="D30270">
        <v>391000</v>
      </c>
      <c r="E30270">
        <v>0</v>
      </c>
      <c r="F30270" s="4">
        <f t="shared" si="472"/>
        <v>130333.33333333333</v>
      </c>
    </row>
    <row r="30271" spans="1:6" x14ac:dyDescent="0.3">
      <c r="A30271" t="s">
        <v>30503</v>
      </c>
      <c r="B30271">
        <v>411950</v>
      </c>
      <c r="C30271">
        <v>0</v>
      </c>
      <c r="D30271">
        <v>0</v>
      </c>
      <c r="E30271">
        <v>0</v>
      </c>
      <c r="F30271" s="4">
        <f t="shared" si="472"/>
        <v>0</v>
      </c>
    </row>
    <row r="30272" spans="1:6" x14ac:dyDescent="0.3">
      <c r="A30272" t="s">
        <v>30504</v>
      </c>
      <c r="B30272">
        <v>0</v>
      </c>
      <c r="C30272">
        <v>1023400</v>
      </c>
      <c r="D30272">
        <v>0</v>
      </c>
      <c r="E30272">
        <v>0</v>
      </c>
      <c r="F30272" s="4">
        <f t="shared" si="472"/>
        <v>341133.33333333331</v>
      </c>
    </row>
    <row r="30273" spans="1:6" x14ac:dyDescent="0.3">
      <c r="A30273" t="s">
        <v>30505</v>
      </c>
      <c r="B30273">
        <v>1043590</v>
      </c>
      <c r="C30273">
        <v>0</v>
      </c>
      <c r="D30273">
        <v>0</v>
      </c>
      <c r="E30273">
        <v>2134500</v>
      </c>
      <c r="F30273" s="4">
        <f t="shared" si="472"/>
        <v>711500</v>
      </c>
    </row>
    <row r="30274" spans="1:6" x14ac:dyDescent="0.3">
      <c r="A30274" t="s">
        <v>30506</v>
      </c>
      <c r="B30274">
        <v>0</v>
      </c>
      <c r="C30274">
        <v>577590</v>
      </c>
      <c r="D30274">
        <v>0</v>
      </c>
      <c r="E30274">
        <v>1414340</v>
      </c>
      <c r="F30274" s="4">
        <f t="shared" si="472"/>
        <v>663976.66666666663</v>
      </c>
    </row>
    <row r="30275" spans="1:6" x14ac:dyDescent="0.3">
      <c r="A30275" t="s">
        <v>30507</v>
      </c>
      <c r="B30275">
        <v>0</v>
      </c>
      <c r="C30275">
        <v>824900</v>
      </c>
      <c r="D30275">
        <v>0</v>
      </c>
      <c r="E30275">
        <v>2531700</v>
      </c>
      <c r="F30275" s="4">
        <f t="shared" ref="F30275:F30338" si="473">SUM(C30275:E30275)/3</f>
        <v>1118866.6666666667</v>
      </c>
    </row>
    <row r="30276" spans="1:6" x14ac:dyDescent="0.3">
      <c r="A30276" t="s">
        <v>30508</v>
      </c>
      <c r="B30276">
        <v>1412320</v>
      </c>
      <c r="C30276">
        <v>0</v>
      </c>
      <c r="D30276">
        <v>0</v>
      </c>
      <c r="E30276">
        <v>0</v>
      </c>
      <c r="F30276" s="4">
        <f t="shared" si="473"/>
        <v>0</v>
      </c>
    </row>
    <row r="30277" spans="1:6" x14ac:dyDescent="0.3">
      <c r="A30277" t="s">
        <v>30509</v>
      </c>
      <c r="B30277">
        <v>160000</v>
      </c>
      <c r="C30277">
        <v>0</v>
      </c>
      <c r="D30277">
        <v>0</v>
      </c>
      <c r="E30277">
        <v>0</v>
      </c>
      <c r="F30277" s="4">
        <f t="shared" si="473"/>
        <v>0</v>
      </c>
    </row>
    <row r="30278" spans="1:6" x14ac:dyDescent="0.3">
      <c r="A30278" t="s">
        <v>30510</v>
      </c>
      <c r="B30278">
        <v>0</v>
      </c>
      <c r="C30278">
        <v>0</v>
      </c>
      <c r="D30278">
        <v>296660</v>
      </c>
      <c r="E30278">
        <v>686300</v>
      </c>
      <c r="F30278" s="4">
        <f t="shared" si="473"/>
        <v>327653.33333333331</v>
      </c>
    </row>
    <row r="30279" spans="1:6" x14ac:dyDescent="0.3">
      <c r="A30279" t="s">
        <v>30511</v>
      </c>
      <c r="B30279">
        <v>0</v>
      </c>
      <c r="C30279">
        <v>0</v>
      </c>
      <c r="D30279">
        <v>1155700</v>
      </c>
      <c r="E30279">
        <v>0</v>
      </c>
      <c r="F30279" s="4">
        <f t="shared" si="473"/>
        <v>385233.33333333331</v>
      </c>
    </row>
    <row r="30280" spans="1:6" x14ac:dyDescent="0.3">
      <c r="A30280" t="s">
        <v>30512</v>
      </c>
      <c r="B30280">
        <v>0</v>
      </c>
      <c r="C30280">
        <v>2016560</v>
      </c>
      <c r="D30280">
        <v>0</v>
      </c>
      <c r="E30280">
        <v>1615820</v>
      </c>
      <c r="F30280" s="4">
        <f t="shared" si="473"/>
        <v>1210793.3333333333</v>
      </c>
    </row>
    <row r="30281" spans="1:6" x14ac:dyDescent="0.3">
      <c r="A30281" t="s">
        <v>30513</v>
      </c>
      <c r="B30281">
        <v>0</v>
      </c>
      <c r="C30281">
        <v>740000</v>
      </c>
      <c r="D30281">
        <v>0</v>
      </c>
      <c r="E30281">
        <v>0</v>
      </c>
      <c r="F30281" s="4">
        <f t="shared" si="473"/>
        <v>246666.66666666666</v>
      </c>
    </row>
    <row r="30282" spans="1:6" x14ac:dyDescent="0.3">
      <c r="A30282" t="s">
        <v>30514</v>
      </c>
      <c r="B30282">
        <v>1508640</v>
      </c>
      <c r="C30282">
        <v>0</v>
      </c>
      <c r="D30282">
        <v>0</v>
      </c>
      <c r="E30282">
        <v>0</v>
      </c>
      <c r="F30282" s="4">
        <f t="shared" si="473"/>
        <v>0</v>
      </c>
    </row>
    <row r="30283" spans="1:6" x14ac:dyDescent="0.3">
      <c r="A30283" t="s">
        <v>30515</v>
      </c>
      <c r="B30283">
        <v>1480000</v>
      </c>
      <c r="C30283">
        <v>0</v>
      </c>
      <c r="D30283">
        <v>0</v>
      </c>
      <c r="E30283">
        <v>1270000</v>
      </c>
      <c r="F30283" s="4">
        <f t="shared" si="473"/>
        <v>423333.33333333331</v>
      </c>
    </row>
    <row r="30284" spans="1:6" x14ac:dyDescent="0.3">
      <c r="A30284" t="s">
        <v>30516</v>
      </c>
      <c r="B30284">
        <v>0</v>
      </c>
      <c r="C30284">
        <v>746200</v>
      </c>
      <c r="D30284">
        <v>0</v>
      </c>
      <c r="E30284">
        <v>0</v>
      </c>
      <c r="F30284" s="4">
        <f t="shared" si="473"/>
        <v>248733.33333333334</v>
      </c>
    </row>
    <row r="30285" spans="1:6" x14ac:dyDescent="0.3">
      <c r="A30285" t="s">
        <v>30517</v>
      </c>
      <c r="B30285">
        <v>0</v>
      </c>
      <c r="C30285">
        <v>0</v>
      </c>
      <c r="D30285">
        <v>824460</v>
      </c>
      <c r="E30285">
        <v>2058940</v>
      </c>
      <c r="F30285" s="4">
        <f t="shared" si="473"/>
        <v>961133.33333333337</v>
      </c>
    </row>
    <row r="30286" spans="1:6" x14ac:dyDescent="0.3">
      <c r="A30286" t="s">
        <v>30518</v>
      </c>
      <c r="B30286">
        <v>0</v>
      </c>
      <c r="C30286">
        <v>256000</v>
      </c>
      <c r="D30286">
        <v>0</v>
      </c>
      <c r="E30286">
        <v>0</v>
      </c>
      <c r="F30286" s="4">
        <f t="shared" si="473"/>
        <v>85333.333333333328</v>
      </c>
    </row>
    <row r="30287" spans="1:6" x14ac:dyDescent="0.3">
      <c r="A30287" t="s">
        <v>30519</v>
      </c>
      <c r="B30287">
        <v>0</v>
      </c>
      <c r="C30287">
        <v>2219010</v>
      </c>
      <c r="D30287">
        <v>0</v>
      </c>
      <c r="E30287">
        <v>1911640</v>
      </c>
      <c r="F30287" s="4">
        <f t="shared" si="473"/>
        <v>1376883.3333333333</v>
      </c>
    </row>
    <row r="30288" spans="1:6" x14ac:dyDescent="0.3">
      <c r="A30288" t="s">
        <v>30520</v>
      </c>
      <c r="B30288">
        <v>0</v>
      </c>
      <c r="C30288">
        <v>448400</v>
      </c>
      <c r="D30288">
        <v>0</v>
      </c>
      <c r="E30288">
        <v>3297000</v>
      </c>
      <c r="F30288" s="4">
        <f t="shared" si="473"/>
        <v>1248466.6666666667</v>
      </c>
    </row>
    <row r="30289" spans="1:6" x14ac:dyDescent="0.3">
      <c r="A30289" t="s">
        <v>30521</v>
      </c>
      <c r="B30289">
        <v>0</v>
      </c>
      <c r="C30289">
        <v>0</v>
      </c>
      <c r="D30289">
        <v>2904440</v>
      </c>
      <c r="E30289">
        <v>2157400</v>
      </c>
      <c r="F30289" s="4">
        <f t="shared" si="473"/>
        <v>1687280</v>
      </c>
    </row>
    <row r="30290" spans="1:6" x14ac:dyDescent="0.3">
      <c r="A30290" t="s">
        <v>30522</v>
      </c>
      <c r="B30290">
        <v>0</v>
      </c>
      <c r="C30290">
        <v>230000</v>
      </c>
      <c r="D30290">
        <v>0</v>
      </c>
      <c r="E30290">
        <v>0</v>
      </c>
      <c r="F30290" s="4">
        <f t="shared" si="473"/>
        <v>76666.666666666672</v>
      </c>
    </row>
    <row r="30291" spans="1:6" x14ac:dyDescent="0.3">
      <c r="A30291" t="s">
        <v>30523</v>
      </c>
      <c r="B30291">
        <v>0</v>
      </c>
      <c r="C30291">
        <v>771680</v>
      </c>
      <c r="D30291">
        <v>0</v>
      </c>
      <c r="E30291">
        <v>1355680</v>
      </c>
      <c r="F30291" s="4">
        <f t="shared" si="473"/>
        <v>709120</v>
      </c>
    </row>
    <row r="30292" spans="1:6" x14ac:dyDescent="0.3">
      <c r="A30292" t="s">
        <v>30524</v>
      </c>
      <c r="B30292">
        <v>746040</v>
      </c>
      <c r="C30292">
        <v>0</v>
      </c>
      <c r="D30292">
        <v>0</v>
      </c>
      <c r="E30292">
        <v>2024690</v>
      </c>
      <c r="F30292" s="4">
        <f t="shared" si="473"/>
        <v>674896.66666666663</v>
      </c>
    </row>
    <row r="30293" spans="1:6" x14ac:dyDescent="0.3">
      <c r="A30293" t="s">
        <v>30525</v>
      </c>
      <c r="B30293">
        <v>637000</v>
      </c>
      <c r="C30293">
        <v>0</v>
      </c>
      <c r="D30293">
        <v>0</v>
      </c>
      <c r="E30293">
        <v>0</v>
      </c>
      <c r="F30293" s="4">
        <f t="shared" si="473"/>
        <v>0</v>
      </c>
    </row>
    <row r="30294" spans="1:6" x14ac:dyDescent="0.3">
      <c r="A30294" t="s">
        <v>30526</v>
      </c>
      <c r="B30294">
        <v>0</v>
      </c>
      <c r="C30294">
        <v>0</v>
      </c>
      <c r="D30294">
        <v>1479300</v>
      </c>
      <c r="E30294">
        <v>400400</v>
      </c>
      <c r="F30294" s="4">
        <f t="shared" si="473"/>
        <v>626566.66666666663</v>
      </c>
    </row>
    <row r="30295" spans="1:6" x14ac:dyDescent="0.3">
      <c r="A30295" t="s">
        <v>30527</v>
      </c>
      <c r="B30295">
        <v>0</v>
      </c>
      <c r="C30295">
        <v>0</v>
      </c>
      <c r="D30295">
        <v>2639000</v>
      </c>
      <c r="E30295">
        <v>0</v>
      </c>
      <c r="F30295" s="4">
        <f t="shared" si="473"/>
        <v>879666.66666666663</v>
      </c>
    </row>
    <row r="30296" spans="1:6" x14ac:dyDescent="0.3">
      <c r="A30296" t="s">
        <v>30528</v>
      </c>
      <c r="B30296">
        <v>370000</v>
      </c>
      <c r="C30296">
        <v>0</v>
      </c>
      <c r="D30296">
        <v>0</v>
      </c>
      <c r="E30296">
        <v>1789150</v>
      </c>
      <c r="F30296" s="4">
        <f t="shared" si="473"/>
        <v>596383.33333333337</v>
      </c>
    </row>
    <row r="30297" spans="1:6" x14ac:dyDescent="0.3">
      <c r="A30297" t="s">
        <v>30529</v>
      </c>
      <c r="B30297">
        <v>0</v>
      </c>
      <c r="C30297">
        <v>0</v>
      </c>
      <c r="D30297">
        <v>386000</v>
      </c>
      <c r="E30297">
        <v>0</v>
      </c>
      <c r="F30297" s="4">
        <f t="shared" si="473"/>
        <v>128666.66666666667</v>
      </c>
    </row>
    <row r="30298" spans="1:6" x14ac:dyDescent="0.3">
      <c r="A30298" t="s">
        <v>803</v>
      </c>
      <c r="B30298">
        <v>0</v>
      </c>
      <c r="C30298">
        <v>0</v>
      </c>
      <c r="D30298">
        <v>614250</v>
      </c>
      <c r="E30298">
        <v>1747480</v>
      </c>
      <c r="F30298" s="4">
        <f t="shared" si="473"/>
        <v>787243.33333333337</v>
      </c>
    </row>
    <row r="30299" spans="1:6" x14ac:dyDescent="0.3">
      <c r="A30299" t="s">
        <v>30530</v>
      </c>
      <c r="B30299">
        <v>869590</v>
      </c>
      <c r="C30299">
        <v>0</v>
      </c>
      <c r="D30299">
        <v>0</v>
      </c>
      <c r="E30299">
        <v>2213200</v>
      </c>
      <c r="F30299" s="4">
        <f t="shared" si="473"/>
        <v>737733.33333333337</v>
      </c>
    </row>
    <row r="30300" spans="1:6" x14ac:dyDescent="0.3">
      <c r="A30300" t="s">
        <v>30531</v>
      </c>
      <c r="B30300">
        <v>0</v>
      </c>
      <c r="C30300">
        <v>1722200</v>
      </c>
      <c r="D30300">
        <v>0</v>
      </c>
      <c r="E30300">
        <v>418600</v>
      </c>
      <c r="F30300" s="4">
        <f t="shared" si="473"/>
        <v>713600</v>
      </c>
    </row>
    <row r="30301" spans="1:6" x14ac:dyDescent="0.3">
      <c r="A30301" t="s">
        <v>30532</v>
      </c>
      <c r="B30301">
        <v>0</v>
      </c>
      <c r="C30301">
        <v>0</v>
      </c>
      <c r="D30301">
        <v>1071800</v>
      </c>
      <c r="E30301">
        <v>0</v>
      </c>
      <c r="F30301" s="4">
        <f t="shared" si="473"/>
        <v>357266.66666666669</v>
      </c>
    </row>
    <row r="30302" spans="1:6" x14ac:dyDescent="0.3">
      <c r="A30302" t="s">
        <v>30533</v>
      </c>
      <c r="B30302">
        <v>970600</v>
      </c>
      <c r="C30302">
        <v>0</v>
      </c>
      <c r="D30302">
        <v>0</v>
      </c>
      <c r="E30302">
        <v>291200</v>
      </c>
      <c r="F30302" s="4">
        <f t="shared" si="473"/>
        <v>97066.666666666672</v>
      </c>
    </row>
    <row r="30303" spans="1:6" x14ac:dyDescent="0.3">
      <c r="A30303" t="s">
        <v>30534</v>
      </c>
      <c r="B30303">
        <v>0</v>
      </c>
      <c r="C30303">
        <v>0</v>
      </c>
      <c r="D30303">
        <v>341980</v>
      </c>
      <c r="E30303">
        <v>0</v>
      </c>
      <c r="F30303" s="4">
        <f t="shared" si="473"/>
        <v>113993.33333333333</v>
      </c>
    </row>
    <row r="30304" spans="1:6" x14ac:dyDescent="0.3">
      <c r="A30304" t="s">
        <v>30535</v>
      </c>
      <c r="B30304">
        <v>478660</v>
      </c>
      <c r="C30304">
        <v>0</v>
      </c>
      <c r="D30304">
        <v>0</v>
      </c>
      <c r="E30304">
        <v>386000</v>
      </c>
      <c r="F30304" s="4">
        <f t="shared" si="473"/>
        <v>128666.66666666667</v>
      </c>
    </row>
    <row r="30305" spans="1:6" x14ac:dyDescent="0.3">
      <c r="A30305" t="s">
        <v>30536</v>
      </c>
      <c r="B30305">
        <v>0</v>
      </c>
      <c r="C30305">
        <v>0</v>
      </c>
      <c r="D30305">
        <v>581490</v>
      </c>
      <c r="E30305">
        <v>0</v>
      </c>
      <c r="F30305" s="4">
        <f t="shared" si="473"/>
        <v>193830</v>
      </c>
    </row>
    <row r="30306" spans="1:6" x14ac:dyDescent="0.3">
      <c r="A30306" t="s">
        <v>30537</v>
      </c>
      <c r="B30306">
        <v>0</v>
      </c>
      <c r="C30306">
        <v>1211100</v>
      </c>
      <c r="D30306">
        <v>0</v>
      </c>
      <c r="E30306">
        <v>804000</v>
      </c>
      <c r="F30306" s="4">
        <f t="shared" si="473"/>
        <v>671700</v>
      </c>
    </row>
    <row r="30307" spans="1:6" x14ac:dyDescent="0.3">
      <c r="A30307" t="s">
        <v>30538</v>
      </c>
      <c r="B30307">
        <v>0</v>
      </c>
      <c r="C30307">
        <v>0</v>
      </c>
      <c r="D30307">
        <v>999910</v>
      </c>
      <c r="E30307">
        <v>0</v>
      </c>
      <c r="F30307" s="4">
        <f t="shared" si="473"/>
        <v>333303.33333333331</v>
      </c>
    </row>
    <row r="30308" spans="1:6" x14ac:dyDescent="0.3">
      <c r="A30308" t="s">
        <v>30539</v>
      </c>
      <c r="B30308">
        <v>0</v>
      </c>
      <c r="C30308">
        <v>740000</v>
      </c>
      <c r="D30308">
        <v>0</v>
      </c>
      <c r="E30308">
        <v>0</v>
      </c>
      <c r="F30308" s="4">
        <f t="shared" si="473"/>
        <v>246666.66666666666</v>
      </c>
    </row>
    <row r="30309" spans="1:6" x14ac:dyDescent="0.3">
      <c r="A30309" t="s">
        <v>30540</v>
      </c>
      <c r="B30309">
        <v>0</v>
      </c>
      <c r="C30309">
        <v>0</v>
      </c>
      <c r="D30309">
        <v>1102920</v>
      </c>
      <c r="E30309">
        <v>512000</v>
      </c>
      <c r="F30309" s="4">
        <f t="shared" si="473"/>
        <v>538306.66666666663</v>
      </c>
    </row>
    <row r="30310" spans="1:6" x14ac:dyDescent="0.3">
      <c r="A30310" t="s">
        <v>30541</v>
      </c>
      <c r="B30310">
        <v>0</v>
      </c>
      <c r="C30310">
        <v>3242350</v>
      </c>
      <c r="D30310">
        <v>0</v>
      </c>
      <c r="E30310">
        <v>791860</v>
      </c>
      <c r="F30310" s="4">
        <f t="shared" si="473"/>
        <v>1344736.6666666667</v>
      </c>
    </row>
    <row r="30311" spans="1:6" x14ac:dyDescent="0.3">
      <c r="A30311" t="s">
        <v>30542</v>
      </c>
      <c r="B30311">
        <v>0</v>
      </c>
      <c r="C30311">
        <v>0</v>
      </c>
      <c r="D30311">
        <v>2377050</v>
      </c>
      <c r="E30311">
        <v>0</v>
      </c>
      <c r="F30311" s="4">
        <f t="shared" si="473"/>
        <v>792350</v>
      </c>
    </row>
    <row r="30312" spans="1:6" x14ac:dyDescent="0.3">
      <c r="A30312" t="s">
        <v>30543</v>
      </c>
      <c r="B30312">
        <v>0</v>
      </c>
      <c r="C30312">
        <v>0</v>
      </c>
      <c r="D30312">
        <v>311100</v>
      </c>
      <c r="E30312">
        <v>0</v>
      </c>
      <c r="F30312" s="4">
        <f t="shared" si="473"/>
        <v>103700</v>
      </c>
    </row>
    <row r="30313" spans="1:6" x14ac:dyDescent="0.3">
      <c r="A30313" t="s">
        <v>30544</v>
      </c>
      <c r="B30313">
        <v>1309490</v>
      </c>
      <c r="C30313">
        <v>0</v>
      </c>
      <c r="D30313">
        <v>0</v>
      </c>
      <c r="E30313">
        <v>281190</v>
      </c>
      <c r="F30313" s="4">
        <f t="shared" si="473"/>
        <v>93730</v>
      </c>
    </row>
    <row r="30314" spans="1:6" x14ac:dyDescent="0.3">
      <c r="A30314" t="s">
        <v>30545</v>
      </c>
      <c r="B30314">
        <v>0</v>
      </c>
      <c r="C30314">
        <v>600000</v>
      </c>
      <c r="D30314">
        <v>0</v>
      </c>
      <c r="E30314">
        <v>569100</v>
      </c>
      <c r="F30314" s="4">
        <f t="shared" si="473"/>
        <v>389700</v>
      </c>
    </row>
    <row r="30315" spans="1:6" x14ac:dyDescent="0.3">
      <c r="A30315" t="s">
        <v>30546</v>
      </c>
      <c r="B30315">
        <v>2200000</v>
      </c>
      <c r="C30315">
        <v>0</v>
      </c>
      <c r="D30315">
        <v>0</v>
      </c>
      <c r="E30315">
        <v>0</v>
      </c>
      <c r="F30315" s="4">
        <f t="shared" si="473"/>
        <v>0</v>
      </c>
    </row>
    <row r="30316" spans="1:6" x14ac:dyDescent="0.3">
      <c r="A30316" t="s">
        <v>30547</v>
      </c>
      <c r="B30316">
        <v>0</v>
      </c>
      <c r="C30316">
        <v>0</v>
      </c>
      <c r="D30316">
        <v>1824370</v>
      </c>
      <c r="E30316">
        <v>1532600</v>
      </c>
      <c r="F30316" s="4">
        <f t="shared" si="473"/>
        <v>1118990</v>
      </c>
    </row>
    <row r="30317" spans="1:6" x14ac:dyDescent="0.3">
      <c r="A30317" t="s">
        <v>30548</v>
      </c>
      <c r="B30317">
        <v>0</v>
      </c>
      <c r="C30317">
        <v>0</v>
      </c>
      <c r="D30317">
        <v>2120940</v>
      </c>
      <c r="E30317">
        <v>1835300</v>
      </c>
      <c r="F30317" s="4">
        <f t="shared" si="473"/>
        <v>1318746.6666666667</v>
      </c>
    </row>
    <row r="30318" spans="1:6" x14ac:dyDescent="0.3">
      <c r="A30318" t="s">
        <v>30549</v>
      </c>
      <c r="B30318">
        <v>0</v>
      </c>
      <c r="C30318">
        <v>1667120</v>
      </c>
      <c r="D30318">
        <v>0</v>
      </c>
      <c r="E30318">
        <v>0</v>
      </c>
      <c r="F30318" s="4">
        <f t="shared" si="473"/>
        <v>555706.66666666663</v>
      </c>
    </row>
    <row r="30319" spans="1:6" x14ac:dyDescent="0.3">
      <c r="A30319" t="s">
        <v>30550</v>
      </c>
      <c r="B30319">
        <v>0</v>
      </c>
      <c r="C30319">
        <v>1080590</v>
      </c>
      <c r="D30319">
        <v>0</v>
      </c>
      <c r="E30319">
        <v>799500</v>
      </c>
      <c r="F30319" s="4">
        <f t="shared" si="473"/>
        <v>626696.66666666663</v>
      </c>
    </row>
    <row r="30320" spans="1:6" x14ac:dyDescent="0.3">
      <c r="A30320" t="s">
        <v>30551</v>
      </c>
      <c r="B30320">
        <v>711920</v>
      </c>
      <c r="C30320">
        <v>0</v>
      </c>
      <c r="D30320">
        <v>0</v>
      </c>
      <c r="E30320">
        <v>0</v>
      </c>
      <c r="F30320" s="4">
        <f t="shared" si="473"/>
        <v>0</v>
      </c>
    </row>
    <row r="30321" spans="1:6" x14ac:dyDescent="0.3">
      <c r="A30321" t="s">
        <v>30552</v>
      </c>
      <c r="B30321">
        <v>382200</v>
      </c>
      <c r="C30321">
        <v>0</v>
      </c>
      <c r="D30321">
        <v>0</v>
      </c>
      <c r="E30321">
        <v>0</v>
      </c>
      <c r="F30321" s="4">
        <f t="shared" si="473"/>
        <v>0</v>
      </c>
    </row>
    <row r="30322" spans="1:6" x14ac:dyDescent="0.3">
      <c r="A30322" t="s">
        <v>30553</v>
      </c>
      <c r="B30322">
        <v>1535200</v>
      </c>
      <c r="C30322">
        <v>0</v>
      </c>
      <c r="D30322">
        <v>0</v>
      </c>
      <c r="E30322">
        <v>0</v>
      </c>
      <c r="F30322" s="4">
        <f t="shared" si="473"/>
        <v>0</v>
      </c>
    </row>
    <row r="30323" spans="1:6" x14ac:dyDescent="0.3">
      <c r="A30323" t="s">
        <v>30554</v>
      </c>
      <c r="B30323">
        <v>0</v>
      </c>
      <c r="C30323">
        <v>256000</v>
      </c>
      <c r="D30323">
        <v>0</v>
      </c>
      <c r="E30323">
        <v>0</v>
      </c>
      <c r="F30323" s="4">
        <f t="shared" si="473"/>
        <v>85333.333333333328</v>
      </c>
    </row>
    <row r="30324" spans="1:6" x14ac:dyDescent="0.3">
      <c r="A30324" t="s">
        <v>30555</v>
      </c>
      <c r="B30324">
        <v>740000</v>
      </c>
      <c r="C30324">
        <v>0</v>
      </c>
      <c r="D30324">
        <v>0</v>
      </c>
      <c r="E30324">
        <v>0</v>
      </c>
      <c r="F30324" s="4">
        <f t="shared" si="473"/>
        <v>0</v>
      </c>
    </row>
    <row r="30325" spans="1:6" x14ac:dyDescent="0.3">
      <c r="A30325" t="s">
        <v>30556</v>
      </c>
      <c r="B30325">
        <v>236600</v>
      </c>
      <c r="C30325">
        <v>0</v>
      </c>
      <c r="D30325">
        <v>0</v>
      </c>
      <c r="E30325">
        <v>0</v>
      </c>
      <c r="F30325" s="4">
        <f t="shared" si="473"/>
        <v>0</v>
      </c>
    </row>
    <row r="30326" spans="1:6" x14ac:dyDescent="0.3">
      <c r="A30326" t="s">
        <v>30557</v>
      </c>
      <c r="B30326">
        <v>0</v>
      </c>
      <c r="C30326">
        <v>2648360</v>
      </c>
      <c r="D30326">
        <v>0</v>
      </c>
      <c r="E30326">
        <v>0</v>
      </c>
      <c r="F30326" s="4">
        <f t="shared" si="473"/>
        <v>882786.66666666663</v>
      </c>
    </row>
    <row r="30327" spans="1:6" x14ac:dyDescent="0.3">
      <c r="A30327" t="s">
        <v>30558</v>
      </c>
      <c r="B30327">
        <v>0</v>
      </c>
      <c r="C30327">
        <v>623400</v>
      </c>
      <c r="D30327">
        <v>0</v>
      </c>
      <c r="E30327">
        <v>0</v>
      </c>
      <c r="F30327" s="4">
        <f t="shared" si="473"/>
        <v>207800</v>
      </c>
    </row>
    <row r="30328" spans="1:6" x14ac:dyDescent="0.3">
      <c r="A30328" t="s">
        <v>30559</v>
      </c>
      <c r="B30328">
        <v>0</v>
      </c>
      <c r="C30328">
        <v>350000</v>
      </c>
      <c r="D30328">
        <v>0</v>
      </c>
      <c r="E30328">
        <v>893900</v>
      </c>
      <c r="F30328" s="4">
        <f t="shared" si="473"/>
        <v>414633.33333333331</v>
      </c>
    </row>
    <row r="30329" spans="1:6" x14ac:dyDescent="0.3">
      <c r="A30329" t="s">
        <v>30560</v>
      </c>
      <c r="B30329">
        <v>0</v>
      </c>
      <c r="C30329">
        <v>2802790</v>
      </c>
      <c r="D30329">
        <v>0</v>
      </c>
      <c r="E30329">
        <v>0</v>
      </c>
      <c r="F30329" s="4">
        <f t="shared" si="473"/>
        <v>934263.33333333337</v>
      </c>
    </row>
    <row r="30330" spans="1:6" x14ac:dyDescent="0.3">
      <c r="A30330" t="s">
        <v>30561</v>
      </c>
      <c r="B30330">
        <v>0</v>
      </c>
      <c r="C30330">
        <v>2898610</v>
      </c>
      <c r="D30330">
        <v>0</v>
      </c>
      <c r="E30330">
        <v>2694670</v>
      </c>
      <c r="F30330" s="4">
        <f t="shared" si="473"/>
        <v>1864426.6666666667</v>
      </c>
    </row>
    <row r="30331" spans="1:6" x14ac:dyDescent="0.3">
      <c r="A30331" t="s">
        <v>30562</v>
      </c>
      <c r="B30331">
        <v>200200</v>
      </c>
      <c r="C30331">
        <v>0</v>
      </c>
      <c r="D30331">
        <v>0</v>
      </c>
      <c r="E30331">
        <v>0</v>
      </c>
      <c r="F30331" s="4">
        <f t="shared" si="473"/>
        <v>0</v>
      </c>
    </row>
    <row r="30332" spans="1:6" x14ac:dyDescent="0.3">
      <c r="A30332" t="s">
        <v>30563</v>
      </c>
      <c r="B30332">
        <v>647680</v>
      </c>
      <c r="C30332">
        <v>0</v>
      </c>
      <c r="D30332">
        <v>0</v>
      </c>
      <c r="E30332">
        <v>0</v>
      </c>
      <c r="F30332" s="4">
        <f t="shared" si="473"/>
        <v>0</v>
      </c>
    </row>
    <row r="30333" spans="1:6" x14ac:dyDescent="0.3">
      <c r="A30333" t="s">
        <v>30564</v>
      </c>
      <c r="B30333">
        <v>0</v>
      </c>
      <c r="C30333">
        <v>2643180</v>
      </c>
      <c r="D30333">
        <v>0</v>
      </c>
      <c r="E30333">
        <v>764500</v>
      </c>
      <c r="F30333" s="4">
        <f t="shared" si="473"/>
        <v>1135893.3333333333</v>
      </c>
    </row>
    <row r="30334" spans="1:6" x14ac:dyDescent="0.3">
      <c r="A30334" t="s">
        <v>30565</v>
      </c>
      <c r="B30334">
        <v>553000</v>
      </c>
      <c r="C30334">
        <v>0</v>
      </c>
      <c r="D30334">
        <v>0</v>
      </c>
      <c r="E30334">
        <v>0</v>
      </c>
      <c r="F30334" s="4">
        <f t="shared" si="473"/>
        <v>0</v>
      </c>
    </row>
    <row r="30335" spans="1:6" x14ac:dyDescent="0.3">
      <c r="A30335" t="s">
        <v>30566</v>
      </c>
      <c r="B30335">
        <v>0</v>
      </c>
      <c r="C30335">
        <v>0</v>
      </c>
      <c r="D30335">
        <v>1732580</v>
      </c>
      <c r="E30335">
        <v>3692560</v>
      </c>
      <c r="F30335" s="4">
        <f t="shared" si="473"/>
        <v>1808380</v>
      </c>
    </row>
    <row r="30336" spans="1:6" x14ac:dyDescent="0.3">
      <c r="A30336" t="s">
        <v>30567</v>
      </c>
      <c r="B30336">
        <v>589120</v>
      </c>
      <c r="C30336">
        <v>0</v>
      </c>
      <c r="D30336">
        <v>0</v>
      </c>
      <c r="E30336">
        <v>0</v>
      </c>
      <c r="F30336" s="4">
        <f t="shared" si="473"/>
        <v>0</v>
      </c>
    </row>
    <row r="30337" spans="1:6" x14ac:dyDescent="0.3">
      <c r="A30337" t="s">
        <v>30568</v>
      </c>
      <c r="B30337">
        <v>0</v>
      </c>
      <c r="C30337">
        <v>370000</v>
      </c>
      <c r="D30337">
        <v>0</v>
      </c>
      <c r="E30337">
        <v>0</v>
      </c>
      <c r="F30337" s="4">
        <f t="shared" si="473"/>
        <v>123333.33333333333</v>
      </c>
    </row>
    <row r="30338" spans="1:6" x14ac:dyDescent="0.3">
      <c r="A30338" t="s">
        <v>30569</v>
      </c>
      <c r="B30338">
        <v>711920</v>
      </c>
      <c r="C30338">
        <v>0</v>
      </c>
      <c r="D30338">
        <v>0</v>
      </c>
      <c r="E30338">
        <v>0</v>
      </c>
      <c r="F30338" s="4">
        <f t="shared" si="473"/>
        <v>0</v>
      </c>
    </row>
    <row r="30339" spans="1:6" x14ac:dyDescent="0.3">
      <c r="A30339" t="s">
        <v>30570</v>
      </c>
      <c r="B30339">
        <v>0</v>
      </c>
      <c r="C30339">
        <v>1877800</v>
      </c>
      <c r="D30339">
        <v>0</v>
      </c>
      <c r="E30339">
        <v>0</v>
      </c>
      <c r="F30339" s="4">
        <f t="shared" ref="F30339:F30402" si="474">SUM(C30339:E30339)/3</f>
        <v>625933.33333333337</v>
      </c>
    </row>
    <row r="30340" spans="1:6" x14ac:dyDescent="0.3">
      <c r="A30340" t="s">
        <v>30571</v>
      </c>
      <c r="B30340">
        <v>0</v>
      </c>
      <c r="C30340">
        <v>0</v>
      </c>
      <c r="D30340">
        <v>370000</v>
      </c>
      <c r="E30340">
        <v>0</v>
      </c>
      <c r="F30340" s="4">
        <f t="shared" si="474"/>
        <v>123333.33333333333</v>
      </c>
    </row>
    <row r="30341" spans="1:6" x14ac:dyDescent="0.3">
      <c r="A30341" t="s">
        <v>30572</v>
      </c>
      <c r="B30341">
        <v>0</v>
      </c>
      <c r="C30341">
        <v>264600</v>
      </c>
      <c r="D30341">
        <v>0</v>
      </c>
      <c r="E30341">
        <v>0</v>
      </c>
      <c r="F30341" s="4">
        <f t="shared" si="474"/>
        <v>88200</v>
      </c>
    </row>
    <row r="30342" spans="1:6" x14ac:dyDescent="0.3">
      <c r="A30342" t="s">
        <v>30573</v>
      </c>
      <c r="B30342">
        <v>590880</v>
      </c>
      <c r="C30342">
        <v>0</v>
      </c>
      <c r="D30342">
        <v>0</v>
      </c>
      <c r="E30342">
        <v>0</v>
      </c>
      <c r="F30342" s="4">
        <f t="shared" si="474"/>
        <v>0</v>
      </c>
    </row>
    <row r="30343" spans="1:6" x14ac:dyDescent="0.3">
      <c r="A30343" t="s">
        <v>30574</v>
      </c>
      <c r="B30343">
        <v>0</v>
      </c>
      <c r="C30343">
        <v>742000</v>
      </c>
      <c r="D30343">
        <v>0</v>
      </c>
      <c r="E30343">
        <v>0</v>
      </c>
      <c r="F30343" s="4">
        <f t="shared" si="474"/>
        <v>247333.33333333334</v>
      </c>
    </row>
    <row r="30344" spans="1:6" x14ac:dyDescent="0.3">
      <c r="A30344" t="s">
        <v>30575</v>
      </c>
      <c r="B30344">
        <v>0</v>
      </c>
      <c r="C30344">
        <v>0</v>
      </c>
      <c r="D30344">
        <v>1701500</v>
      </c>
      <c r="E30344">
        <v>0</v>
      </c>
      <c r="F30344" s="4">
        <f t="shared" si="474"/>
        <v>567166.66666666663</v>
      </c>
    </row>
    <row r="30345" spans="1:6" x14ac:dyDescent="0.3">
      <c r="A30345" t="s">
        <v>30576</v>
      </c>
      <c r="B30345">
        <v>0</v>
      </c>
      <c r="C30345">
        <v>0</v>
      </c>
      <c r="D30345">
        <v>1487240</v>
      </c>
      <c r="E30345">
        <v>453280</v>
      </c>
      <c r="F30345" s="4">
        <f t="shared" si="474"/>
        <v>646840</v>
      </c>
    </row>
    <row r="30346" spans="1:6" x14ac:dyDescent="0.3">
      <c r="A30346" t="s">
        <v>30577</v>
      </c>
      <c r="B30346">
        <v>0</v>
      </c>
      <c r="C30346">
        <v>0</v>
      </c>
      <c r="D30346">
        <v>2050800</v>
      </c>
      <c r="E30346">
        <v>1906550</v>
      </c>
      <c r="F30346" s="4">
        <f t="shared" si="474"/>
        <v>1319116.6666666667</v>
      </c>
    </row>
    <row r="30347" spans="1:6" x14ac:dyDescent="0.3">
      <c r="A30347" t="s">
        <v>30578</v>
      </c>
      <c r="B30347">
        <v>0</v>
      </c>
      <c r="C30347">
        <v>0</v>
      </c>
      <c r="D30347">
        <v>940790</v>
      </c>
      <c r="E30347">
        <v>0</v>
      </c>
      <c r="F30347" s="4">
        <f t="shared" si="474"/>
        <v>313596.66666666669</v>
      </c>
    </row>
    <row r="30348" spans="1:6" x14ac:dyDescent="0.3">
      <c r="A30348" t="s">
        <v>30579</v>
      </c>
      <c r="B30348">
        <v>991900</v>
      </c>
      <c r="C30348">
        <v>0</v>
      </c>
      <c r="D30348">
        <v>0</v>
      </c>
      <c r="E30348">
        <v>1250160</v>
      </c>
      <c r="F30348" s="4">
        <f t="shared" si="474"/>
        <v>416720</v>
      </c>
    </row>
    <row r="30349" spans="1:6" x14ac:dyDescent="0.3">
      <c r="A30349" t="s">
        <v>30580</v>
      </c>
      <c r="B30349">
        <v>248000</v>
      </c>
      <c r="C30349">
        <v>0</v>
      </c>
      <c r="D30349">
        <v>0</v>
      </c>
      <c r="E30349">
        <v>386000</v>
      </c>
      <c r="F30349" s="4">
        <f t="shared" si="474"/>
        <v>128666.66666666667</v>
      </c>
    </row>
    <row r="30350" spans="1:6" x14ac:dyDescent="0.3">
      <c r="A30350" t="s">
        <v>30581</v>
      </c>
      <c r="B30350">
        <v>1056140</v>
      </c>
      <c r="C30350">
        <v>0</v>
      </c>
      <c r="D30350">
        <v>0</v>
      </c>
      <c r="E30350">
        <v>0</v>
      </c>
      <c r="F30350" s="4">
        <f t="shared" si="474"/>
        <v>0</v>
      </c>
    </row>
    <row r="30351" spans="1:6" x14ac:dyDescent="0.3">
      <c r="A30351" t="s">
        <v>30582</v>
      </c>
      <c r="B30351">
        <v>0</v>
      </c>
      <c r="C30351">
        <v>0</v>
      </c>
      <c r="D30351">
        <v>1586680</v>
      </c>
      <c r="E30351">
        <v>1895330</v>
      </c>
      <c r="F30351" s="4">
        <f t="shared" si="474"/>
        <v>1160670</v>
      </c>
    </row>
    <row r="30352" spans="1:6" x14ac:dyDescent="0.3">
      <c r="A30352" t="s">
        <v>658</v>
      </c>
      <c r="B30352">
        <v>0</v>
      </c>
      <c r="C30352">
        <v>1274000</v>
      </c>
      <c r="D30352">
        <v>0</v>
      </c>
      <c r="E30352">
        <v>0</v>
      </c>
      <c r="F30352" s="4">
        <f t="shared" si="474"/>
        <v>424666.66666666669</v>
      </c>
    </row>
    <row r="30353" spans="1:6" x14ac:dyDescent="0.3">
      <c r="A30353" t="s">
        <v>30583</v>
      </c>
      <c r="B30353">
        <v>0</v>
      </c>
      <c r="C30353">
        <v>372430</v>
      </c>
      <c r="D30353">
        <v>0</v>
      </c>
      <c r="E30353">
        <v>0</v>
      </c>
      <c r="F30353" s="4">
        <f t="shared" si="474"/>
        <v>124143.33333333333</v>
      </c>
    </row>
    <row r="30354" spans="1:6" x14ac:dyDescent="0.3">
      <c r="A30354" t="s">
        <v>30584</v>
      </c>
      <c r="B30354">
        <v>0</v>
      </c>
      <c r="C30354">
        <v>0</v>
      </c>
      <c r="D30354">
        <v>4004200</v>
      </c>
      <c r="E30354">
        <v>1239200</v>
      </c>
      <c r="F30354" s="4">
        <f t="shared" si="474"/>
        <v>1747800</v>
      </c>
    </row>
    <row r="30355" spans="1:6" x14ac:dyDescent="0.3">
      <c r="A30355" t="s">
        <v>30585</v>
      </c>
      <c r="B30355">
        <v>1975710</v>
      </c>
      <c r="C30355">
        <v>0</v>
      </c>
      <c r="D30355">
        <v>0</v>
      </c>
      <c r="E30355">
        <v>1405720</v>
      </c>
      <c r="F30355" s="4">
        <f t="shared" si="474"/>
        <v>468573.33333333331</v>
      </c>
    </row>
    <row r="30356" spans="1:6" x14ac:dyDescent="0.3">
      <c r="A30356" t="s">
        <v>30586</v>
      </c>
      <c r="B30356">
        <v>0</v>
      </c>
      <c r="C30356">
        <v>682500</v>
      </c>
      <c r="D30356">
        <v>0</v>
      </c>
      <c r="E30356">
        <v>1534960</v>
      </c>
      <c r="F30356" s="4">
        <f t="shared" si="474"/>
        <v>739153.33333333337</v>
      </c>
    </row>
    <row r="30357" spans="1:6" x14ac:dyDescent="0.3">
      <c r="A30357" t="s">
        <v>30587</v>
      </c>
      <c r="B30357">
        <v>0</v>
      </c>
      <c r="C30357">
        <v>0</v>
      </c>
      <c r="D30357">
        <v>1460650</v>
      </c>
      <c r="E30357">
        <v>0</v>
      </c>
      <c r="F30357" s="4">
        <f t="shared" si="474"/>
        <v>486883.33333333331</v>
      </c>
    </row>
    <row r="30358" spans="1:6" x14ac:dyDescent="0.3">
      <c r="A30358" t="s">
        <v>30588</v>
      </c>
      <c r="B30358">
        <v>0</v>
      </c>
      <c r="C30358">
        <v>0</v>
      </c>
      <c r="D30358">
        <v>838780</v>
      </c>
      <c r="E30358">
        <v>650000</v>
      </c>
      <c r="F30358" s="4">
        <f t="shared" si="474"/>
        <v>496260</v>
      </c>
    </row>
    <row r="30359" spans="1:6" x14ac:dyDescent="0.3">
      <c r="A30359" t="s">
        <v>30589</v>
      </c>
      <c r="B30359">
        <v>0</v>
      </c>
      <c r="C30359">
        <v>0</v>
      </c>
      <c r="D30359">
        <v>1737880</v>
      </c>
      <c r="E30359">
        <v>584900</v>
      </c>
      <c r="F30359" s="4">
        <f t="shared" si="474"/>
        <v>774260</v>
      </c>
    </row>
    <row r="30360" spans="1:6" x14ac:dyDescent="0.3">
      <c r="A30360" t="s">
        <v>30590</v>
      </c>
      <c r="B30360">
        <v>0</v>
      </c>
      <c r="C30360">
        <v>647680</v>
      </c>
      <c r="D30360">
        <v>0</v>
      </c>
      <c r="E30360">
        <v>0</v>
      </c>
      <c r="F30360" s="4">
        <f t="shared" si="474"/>
        <v>215893.33333333334</v>
      </c>
    </row>
    <row r="30361" spans="1:6" x14ac:dyDescent="0.3">
      <c r="A30361" t="s">
        <v>30591</v>
      </c>
      <c r="B30361">
        <v>411950</v>
      </c>
      <c r="C30361">
        <v>0</v>
      </c>
      <c r="D30361">
        <v>0</v>
      </c>
      <c r="E30361">
        <v>386000</v>
      </c>
      <c r="F30361" s="4">
        <f t="shared" si="474"/>
        <v>128666.66666666667</v>
      </c>
    </row>
    <row r="30362" spans="1:6" x14ac:dyDescent="0.3">
      <c r="A30362" t="s">
        <v>30592</v>
      </c>
      <c r="B30362">
        <v>0</v>
      </c>
      <c r="C30362">
        <v>0</v>
      </c>
      <c r="D30362">
        <v>60447760</v>
      </c>
      <c r="E30362">
        <v>0</v>
      </c>
      <c r="F30362" s="4">
        <f t="shared" si="474"/>
        <v>20149253.333333332</v>
      </c>
    </row>
    <row r="30363" spans="1:6" x14ac:dyDescent="0.3">
      <c r="A30363" t="s">
        <v>30593</v>
      </c>
      <c r="B30363">
        <v>370000</v>
      </c>
      <c r="C30363">
        <v>0</v>
      </c>
      <c r="D30363">
        <v>0</v>
      </c>
      <c r="E30363">
        <v>242880</v>
      </c>
      <c r="F30363" s="4">
        <f t="shared" si="474"/>
        <v>80960</v>
      </c>
    </row>
    <row r="30364" spans="1:6" x14ac:dyDescent="0.3">
      <c r="A30364" t="s">
        <v>30594</v>
      </c>
      <c r="B30364">
        <v>0</v>
      </c>
      <c r="C30364">
        <v>0</v>
      </c>
      <c r="D30364">
        <v>6292220</v>
      </c>
      <c r="E30364">
        <v>596700</v>
      </c>
      <c r="F30364" s="4">
        <f t="shared" si="474"/>
        <v>2296306.6666666665</v>
      </c>
    </row>
    <row r="30365" spans="1:6" x14ac:dyDescent="0.3">
      <c r="A30365" t="s">
        <v>30595</v>
      </c>
      <c r="B30365">
        <v>0</v>
      </c>
      <c r="C30365">
        <v>2252590</v>
      </c>
      <c r="D30365">
        <v>0</v>
      </c>
      <c r="E30365">
        <v>664840</v>
      </c>
      <c r="F30365" s="4">
        <f t="shared" si="474"/>
        <v>972476.66666666663</v>
      </c>
    </row>
    <row r="30366" spans="1:6" x14ac:dyDescent="0.3">
      <c r="A30366" t="s">
        <v>30596</v>
      </c>
      <c r="B30366">
        <v>0</v>
      </c>
      <c r="C30366">
        <v>0</v>
      </c>
      <c r="D30366">
        <v>604240</v>
      </c>
      <c r="E30366">
        <v>0</v>
      </c>
      <c r="F30366" s="4">
        <f t="shared" si="474"/>
        <v>201413.33333333334</v>
      </c>
    </row>
    <row r="30367" spans="1:6" x14ac:dyDescent="0.3">
      <c r="A30367" t="s">
        <v>30597</v>
      </c>
      <c r="B30367">
        <v>0</v>
      </c>
      <c r="C30367">
        <v>0</v>
      </c>
      <c r="D30367">
        <v>711200</v>
      </c>
      <c r="E30367">
        <v>0</v>
      </c>
      <c r="F30367" s="4">
        <f t="shared" si="474"/>
        <v>237066.66666666666</v>
      </c>
    </row>
    <row r="30368" spans="1:6" x14ac:dyDescent="0.3">
      <c r="A30368" t="s">
        <v>30598</v>
      </c>
      <c r="B30368">
        <v>0</v>
      </c>
      <c r="C30368">
        <v>612000</v>
      </c>
      <c r="D30368">
        <v>0</v>
      </c>
      <c r="E30368">
        <v>1349200</v>
      </c>
      <c r="F30368" s="4">
        <f t="shared" si="474"/>
        <v>653733.33333333337</v>
      </c>
    </row>
    <row r="30369" spans="1:6" x14ac:dyDescent="0.3">
      <c r="A30369" t="s">
        <v>30599</v>
      </c>
      <c r="B30369">
        <v>0</v>
      </c>
      <c r="C30369">
        <v>0</v>
      </c>
      <c r="D30369">
        <v>1039400</v>
      </c>
      <c r="E30369">
        <v>1418400</v>
      </c>
      <c r="F30369" s="4">
        <f t="shared" si="474"/>
        <v>819266.66666666663</v>
      </c>
    </row>
    <row r="30370" spans="1:6" x14ac:dyDescent="0.3">
      <c r="A30370" t="s">
        <v>30600</v>
      </c>
      <c r="B30370">
        <v>191100</v>
      </c>
      <c r="C30370">
        <v>0</v>
      </c>
      <c r="D30370">
        <v>0</v>
      </c>
      <c r="E30370">
        <v>0</v>
      </c>
      <c r="F30370" s="4">
        <f t="shared" si="474"/>
        <v>0</v>
      </c>
    </row>
    <row r="30371" spans="1:6" x14ac:dyDescent="0.3">
      <c r="A30371" t="s">
        <v>30601</v>
      </c>
      <c r="B30371">
        <v>418000</v>
      </c>
      <c r="C30371">
        <v>0</v>
      </c>
      <c r="D30371">
        <v>0</v>
      </c>
      <c r="E30371">
        <v>0</v>
      </c>
      <c r="F30371" s="4">
        <f t="shared" si="474"/>
        <v>0</v>
      </c>
    </row>
    <row r="30372" spans="1:6" x14ac:dyDescent="0.3">
      <c r="A30372" t="s">
        <v>30602</v>
      </c>
      <c r="B30372">
        <v>0</v>
      </c>
      <c r="C30372">
        <v>0</v>
      </c>
      <c r="D30372">
        <v>1914100</v>
      </c>
      <c r="E30372">
        <v>1073710</v>
      </c>
      <c r="F30372" s="4">
        <f t="shared" si="474"/>
        <v>995936.66666666663</v>
      </c>
    </row>
    <row r="30373" spans="1:6" x14ac:dyDescent="0.3">
      <c r="A30373" t="s">
        <v>30603</v>
      </c>
      <c r="B30373">
        <v>0</v>
      </c>
      <c r="C30373">
        <v>0</v>
      </c>
      <c r="D30373">
        <v>411800</v>
      </c>
      <c r="E30373">
        <v>455000</v>
      </c>
      <c r="F30373" s="4">
        <f t="shared" si="474"/>
        <v>288933.33333333331</v>
      </c>
    </row>
    <row r="30374" spans="1:6" x14ac:dyDescent="0.3">
      <c r="A30374" t="s">
        <v>30604</v>
      </c>
      <c r="B30374">
        <v>0</v>
      </c>
      <c r="C30374">
        <v>2042690</v>
      </c>
      <c r="D30374">
        <v>0</v>
      </c>
      <c r="E30374">
        <v>0</v>
      </c>
      <c r="F30374" s="4">
        <f t="shared" si="474"/>
        <v>680896.66666666663</v>
      </c>
    </row>
    <row r="30375" spans="1:6" x14ac:dyDescent="0.3">
      <c r="A30375" t="s">
        <v>30605</v>
      </c>
      <c r="B30375">
        <v>0</v>
      </c>
      <c r="C30375">
        <v>0</v>
      </c>
      <c r="D30375">
        <v>497020</v>
      </c>
      <c r="E30375">
        <v>264000</v>
      </c>
      <c r="F30375" s="4">
        <f t="shared" si="474"/>
        <v>253673.33333333334</v>
      </c>
    </row>
    <row r="30376" spans="1:6" x14ac:dyDescent="0.3">
      <c r="A30376" t="s">
        <v>30606</v>
      </c>
      <c r="B30376">
        <v>0</v>
      </c>
      <c r="C30376">
        <v>1019200</v>
      </c>
      <c r="D30376">
        <v>0</v>
      </c>
      <c r="E30376">
        <v>955500</v>
      </c>
      <c r="F30376" s="4">
        <f t="shared" si="474"/>
        <v>658233.33333333337</v>
      </c>
    </row>
    <row r="30377" spans="1:6" x14ac:dyDescent="0.3">
      <c r="A30377" t="s">
        <v>30607</v>
      </c>
      <c r="B30377">
        <v>0</v>
      </c>
      <c r="C30377">
        <v>0</v>
      </c>
      <c r="D30377">
        <v>2188550</v>
      </c>
      <c r="E30377">
        <v>1720780</v>
      </c>
      <c r="F30377" s="4">
        <f t="shared" si="474"/>
        <v>1303110</v>
      </c>
    </row>
    <row r="30378" spans="1:6" x14ac:dyDescent="0.3">
      <c r="A30378" t="s">
        <v>30608</v>
      </c>
      <c r="B30378">
        <v>458640</v>
      </c>
      <c r="C30378">
        <v>0</v>
      </c>
      <c r="D30378">
        <v>0</v>
      </c>
      <c r="E30378">
        <v>0</v>
      </c>
      <c r="F30378" s="4">
        <f t="shared" si="474"/>
        <v>0</v>
      </c>
    </row>
    <row r="30379" spans="1:6" x14ac:dyDescent="0.3">
      <c r="A30379" t="s">
        <v>30609</v>
      </c>
      <c r="B30379">
        <v>0</v>
      </c>
      <c r="C30379">
        <v>1742650</v>
      </c>
      <c r="D30379">
        <v>0</v>
      </c>
      <c r="E30379">
        <v>0</v>
      </c>
      <c r="F30379" s="4">
        <f t="shared" si="474"/>
        <v>580883.33333333337</v>
      </c>
    </row>
    <row r="30380" spans="1:6" x14ac:dyDescent="0.3">
      <c r="A30380" t="s">
        <v>30610</v>
      </c>
      <c r="B30380">
        <v>0</v>
      </c>
      <c r="C30380">
        <v>1042370</v>
      </c>
      <c r="D30380">
        <v>0</v>
      </c>
      <c r="E30380">
        <v>0</v>
      </c>
      <c r="F30380" s="4">
        <f t="shared" si="474"/>
        <v>347456.66666666669</v>
      </c>
    </row>
    <row r="30381" spans="1:6" x14ac:dyDescent="0.3">
      <c r="A30381" t="s">
        <v>30611</v>
      </c>
      <c r="B30381">
        <v>397800</v>
      </c>
      <c r="C30381">
        <v>0</v>
      </c>
      <c r="D30381">
        <v>0</v>
      </c>
      <c r="E30381">
        <v>0</v>
      </c>
      <c r="F30381" s="4">
        <f t="shared" si="474"/>
        <v>0</v>
      </c>
    </row>
    <row r="30382" spans="1:6" x14ac:dyDescent="0.3">
      <c r="A30382" t="s">
        <v>30612</v>
      </c>
      <c r="B30382">
        <v>0</v>
      </c>
      <c r="C30382">
        <v>0</v>
      </c>
      <c r="D30382">
        <v>300300</v>
      </c>
      <c r="E30382">
        <v>0</v>
      </c>
      <c r="F30382" s="4">
        <f t="shared" si="474"/>
        <v>100100</v>
      </c>
    </row>
    <row r="30383" spans="1:6" x14ac:dyDescent="0.3">
      <c r="A30383" t="s">
        <v>30613</v>
      </c>
      <c r="B30383">
        <v>0</v>
      </c>
      <c r="C30383">
        <v>0</v>
      </c>
      <c r="D30383">
        <v>498400</v>
      </c>
      <c r="E30383">
        <v>0</v>
      </c>
      <c r="F30383" s="4">
        <f t="shared" si="474"/>
        <v>166133.33333333334</v>
      </c>
    </row>
    <row r="30384" spans="1:6" x14ac:dyDescent="0.3">
      <c r="A30384" t="s">
        <v>30614</v>
      </c>
      <c r="B30384">
        <v>0</v>
      </c>
      <c r="C30384">
        <v>829920</v>
      </c>
      <c r="D30384">
        <v>0</v>
      </c>
      <c r="E30384">
        <v>0</v>
      </c>
      <c r="F30384" s="4">
        <f t="shared" si="474"/>
        <v>276640</v>
      </c>
    </row>
    <row r="30385" spans="1:6" x14ac:dyDescent="0.3">
      <c r="A30385" t="s">
        <v>30615</v>
      </c>
      <c r="B30385">
        <v>0</v>
      </c>
      <c r="C30385">
        <v>539630</v>
      </c>
      <c r="D30385">
        <v>0</v>
      </c>
      <c r="E30385">
        <v>0</v>
      </c>
      <c r="F30385" s="4">
        <f t="shared" si="474"/>
        <v>179876.66666666666</v>
      </c>
    </row>
    <row r="30386" spans="1:6" x14ac:dyDescent="0.3">
      <c r="A30386" t="s">
        <v>30616</v>
      </c>
      <c r="B30386">
        <v>0</v>
      </c>
      <c r="C30386">
        <v>596960</v>
      </c>
      <c r="D30386">
        <v>0</v>
      </c>
      <c r="E30386">
        <v>809150</v>
      </c>
      <c r="F30386" s="4">
        <f t="shared" si="474"/>
        <v>468703.33333333331</v>
      </c>
    </row>
    <row r="30387" spans="1:6" x14ac:dyDescent="0.3">
      <c r="A30387" t="s">
        <v>30617</v>
      </c>
      <c r="B30387">
        <v>0</v>
      </c>
      <c r="C30387">
        <v>2264990</v>
      </c>
      <c r="D30387">
        <v>0</v>
      </c>
      <c r="E30387">
        <v>820000</v>
      </c>
      <c r="F30387" s="4">
        <f t="shared" si="474"/>
        <v>1028330</v>
      </c>
    </row>
    <row r="30388" spans="1:6" x14ac:dyDescent="0.3">
      <c r="A30388" t="s">
        <v>30618</v>
      </c>
      <c r="B30388">
        <v>0</v>
      </c>
      <c r="C30388">
        <v>0</v>
      </c>
      <c r="D30388">
        <v>769080</v>
      </c>
      <c r="E30388">
        <v>0</v>
      </c>
      <c r="F30388" s="4">
        <f t="shared" si="474"/>
        <v>256360</v>
      </c>
    </row>
    <row r="30389" spans="1:6" x14ac:dyDescent="0.3">
      <c r="A30389" t="s">
        <v>30619</v>
      </c>
      <c r="B30389">
        <v>370000</v>
      </c>
      <c r="C30389">
        <v>0</v>
      </c>
      <c r="D30389">
        <v>0</v>
      </c>
      <c r="E30389">
        <v>0</v>
      </c>
      <c r="F30389" s="4">
        <f t="shared" si="474"/>
        <v>0</v>
      </c>
    </row>
    <row r="30390" spans="1:6" x14ac:dyDescent="0.3">
      <c r="A30390" t="s">
        <v>30620</v>
      </c>
      <c r="B30390">
        <v>0</v>
      </c>
      <c r="C30390">
        <v>353760</v>
      </c>
      <c r="D30390">
        <v>0</v>
      </c>
      <c r="E30390">
        <v>434980</v>
      </c>
      <c r="F30390" s="4">
        <f t="shared" si="474"/>
        <v>262913.33333333331</v>
      </c>
    </row>
    <row r="30391" spans="1:6" x14ac:dyDescent="0.3">
      <c r="A30391" t="s">
        <v>30621</v>
      </c>
      <c r="B30391">
        <v>256000</v>
      </c>
      <c r="C30391">
        <v>0</v>
      </c>
      <c r="D30391">
        <v>0</v>
      </c>
      <c r="E30391">
        <v>0</v>
      </c>
      <c r="F30391" s="4">
        <f t="shared" si="474"/>
        <v>0</v>
      </c>
    </row>
    <row r="30392" spans="1:6" x14ac:dyDescent="0.3">
      <c r="A30392" t="s">
        <v>30622</v>
      </c>
      <c r="B30392">
        <v>0</v>
      </c>
      <c r="C30392">
        <v>740000</v>
      </c>
      <c r="D30392">
        <v>0</v>
      </c>
      <c r="E30392">
        <v>745290</v>
      </c>
      <c r="F30392" s="4">
        <f t="shared" si="474"/>
        <v>495096.66666666669</v>
      </c>
    </row>
    <row r="30393" spans="1:6" x14ac:dyDescent="0.3">
      <c r="A30393" t="s">
        <v>30623</v>
      </c>
      <c r="B30393">
        <v>0</v>
      </c>
      <c r="C30393">
        <v>228000</v>
      </c>
      <c r="D30393">
        <v>0</v>
      </c>
      <c r="E30393">
        <v>0</v>
      </c>
      <c r="F30393" s="4">
        <f t="shared" si="474"/>
        <v>76000</v>
      </c>
    </row>
    <row r="30394" spans="1:6" x14ac:dyDescent="0.3">
      <c r="A30394" t="s">
        <v>30624</v>
      </c>
      <c r="B30394">
        <v>0</v>
      </c>
      <c r="C30394">
        <v>0</v>
      </c>
      <c r="D30394">
        <v>469200</v>
      </c>
      <c r="E30394">
        <v>0</v>
      </c>
      <c r="F30394" s="4">
        <f t="shared" si="474"/>
        <v>156400</v>
      </c>
    </row>
    <row r="30395" spans="1:6" x14ac:dyDescent="0.3">
      <c r="A30395" t="s">
        <v>30625</v>
      </c>
      <c r="B30395">
        <v>0</v>
      </c>
      <c r="C30395">
        <v>1383200</v>
      </c>
      <c r="D30395">
        <v>0</v>
      </c>
      <c r="E30395">
        <v>0</v>
      </c>
      <c r="F30395" s="4">
        <f t="shared" si="474"/>
        <v>461066.66666666669</v>
      </c>
    </row>
    <row r="30396" spans="1:6" x14ac:dyDescent="0.3">
      <c r="A30396" t="s">
        <v>30626</v>
      </c>
      <c r="B30396">
        <v>0</v>
      </c>
      <c r="C30396">
        <v>0</v>
      </c>
      <c r="D30396">
        <v>1667950</v>
      </c>
      <c r="E30396">
        <v>1073800</v>
      </c>
      <c r="F30396" s="4">
        <f t="shared" si="474"/>
        <v>913916.66666666663</v>
      </c>
    </row>
    <row r="30397" spans="1:6" x14ac:dyDescent="0.3">
      <c r="A30397" t="s">
        <v>30627</v>
      </c>
      <c r="B30397">
        <v>0</v>
      </c>
      <c r="C30397">
        <v>0</v>
      </c>
      <c r="D30397">
        <v>978150</v>
      </c>
      <c r="E30397">
        <v>256000</v>
      </c>
      <c r="F30397" s="4">
        <f t="shared" si="474"/>
        <v>411383.33333333331</v>
      </c>
    </row>
    <row r="30398" spans="1:6" x14ac:dyDescent="0.3">
      <c r="A30398" t="s">
        <v>30628</v>
      </c>
      <c r="B30398">
        <v>0</v>
      </c>
      <c r="C30398">
        <v>1384790</v>
      </c>
      <c r="D30398">
        <v>0</v>
      </c>
      <c r="E30398">
        <v>616800</v>
      </c>
      <c r="F30398" s="4">
        <f t="shared" si="474"/>
        <v>667196.66666666663</v>
      </c>
    </row>
    <row r="30399" spans="1:6" x14ac:dyDescent="0.3">
      <c r="A30399" t="s">
        <v>30629</v>
      </c>
      <c r="B30399">
        <v>0</v>
      </c>
      <c r="C30399">
        <v>370000</v>
      </c>
      <c r="D30399">
        <v>0</v>
      </c>
      <c r="E30399">
        <v>0</v>
      </c>
      <c r="F30399" s="4">
        <f t="shared" si="474"/>
        <v>123333.33333333333</v>
      </c>
    </row>
    <row r="30400" spans="1:6" x14ac:dyDescent="0.3">
      <c r="A30400" t="s">
        <v>30630</v>
      </c>
      <c r="B30400">
        <v>0</v>
      </c>
      <c r="C30400">
        <v>504000</v>
      </c>
      <c r="D30400">
        <v>0</v>
      </c>
      <c r="E30400">
        <v>933780</v>
      </c>
      <c r="F30400" s="4">
        <f t="shared" si="474"/>
        <v>479260</v>
      </c>
    </row>
    <row r="30401" spans="1:6" x14ac:dyDescent="0.3">
      <c r="A30401" t="s">
        <v>30631</v>
      </c>
      <c r="B30401">
        <v>370000</v>
      </c>
      <c r="C30401">
        <v>0</v>
      </c>
      <c r="D30401">
        <v>0</v>
      </c>
      <c r="E30401">
        <v>839280</v>
      </c>
      <c r="F30401" s="4">
        <f t="shared" si="474"/>
        <v>279760</v>
      </c>
    </row>
    <row r="30402" spans="1:6" x14ac:dyDescent="0.3">
      <c r="A30402" t="s">
        <v>30632</v>
      </c>
      <c r="B30402">
        <v>0</v>
      </c>
      <c r="C30402">
        <v>0</v>
      </c>
      <c r="D30402">
        <v>382200</v>
      </c>
      <c r="E30402">
        <v>0</v>
      </c>
      <c r="F30402" s="4">
        <f t="shared" si="474"/>
        <v>127400</v>
      </c>
    </row>
    <row r="30403" spans="1:6" x14ac:dyDescent="0.3">
      <c r="A30403" t="s">
        <v>30633</v>
      </c>
      <c r="B30403">
        <v>0</v>
      </c>
      <c r="C30403">
        <v>1883700</v>
      </c>
      <c r="D30403">
        <v>0</v>
      </c>
      <c r="E30403">
        <v>839280</v>
      </c>
      <c r="F30403" s="4">
        <f t="shared" ref="F30403:F30466" si="475">SUM(C30403:E30403)/3</f>
        <v>907660</v>
      </c>
    </row>
    <row r="30404" spans="1:6" x14ac:dyDescent="0.3">
      <c r="A30404" t="s">
        <v>494</v>
      </c>
      <c r="B30404">
        <v>0</v>
      </c>
      <c r="C30404">
        <v>370000</v>
      </c>
      <c r="D30404">
        <v>0</v>
      </c>
      <c r="E30404">
        <v>0</v>
      </c>
      <c r="F30404" s="4">
        <f t="shared" si="475"/>
        <v>123333.33333333333</v>
      </c>
    </row>
    <row r="30405" spans="1:6" x14ac:dyDescent="0.3">
      <c r="A30405" t="s">
        <v>30634</v>
      </c>
      <c r="B30405">
        <v>0</v>
      </c>
      <c r="C30405">
        <v>1289390</v>
      </c>
      <c r="D30405">
        <v>0</v>
      </c>
      <c r="E30405">
        <v>898860</v>
      </c>
      <c r="F30405" s="4">
        <f t="shared" si="475"/>
        <v>729416.66666666663</v>
      </c>
    </row>
    <row r="30406" spans="1:6" x14ac:dyDescent="0.3">
      <c r="A30406" t="s">
        <v>30635</v>
      </c>
      <c r="B30406">
        <v>0</v>
      </c>
      <c r="C30406">
        <v>1016880</v>
      </c>
      <c r="D30406">
        <v>0</v>
      </c>
      <c r="E30406">
        <v>2634380</v>
      </c>
      <c r="F30406" s="4">
        <f t="shared" si="475"/>
        <v>1217086.6666666667</v>
      </c>
    </row>
    <row r="30407" spans="1:6" x14ac:dyDescent="0.3">
      <c r="A30407" t="s">
        <v>30636</v>
      </c>
      <c r="B30407">
        <v>458900</v>
      </c>
      <c r="C30407">
        <v>0</v>
      </c>
      <c r="D30407">
        <v>0</v>
      </c>
      <c r="E30407">
        <v>0</v>
      </c>
      <c r="F30407" s="4">
        <f t="shared" si="475"/>
        <v>0</v>
      </c>
    </row>
    <row r="30408" spans="1:6" x14ac:dyDescent="0.3">
      <c r="A30408" t="s">
        <v>30637</v>
      </c>
      <c r="B30408">
        <v>1367050</v>
      </c>
      <c r="C30408">
        <v>0</v>
      </c>
      <c r="D30408">
        <v>0</v>
      </c>
      <c r="E30408">
        <v>0</v>
      </c>
      <c r="F30408" s="4">
        <f t="shared" si="475"/>
        <v>0</v>
      </c>
    </row>
    <row r="30409" spans="1:6" x14ac:dyDescent="0.3">
      <c r="A30409" t="s">
        <v>30638</v>
      </c>
      <c r="B30409">
        <v>0</v>
      </c>
      <c r="C30409">
        <v>740000</v>
      </c>
      <c r="D30409">
        <v>0</v>
      </c>
      <c r="E30409">
        <v>0</v>
      </c>
      <c r="F30409" s="4">
        <f t="shared" si="475"/>
        <v>246666.66666666666</v>
      </c>
    </row>
    <row r="30410" spans="1:6" x14ac:dyDescent="0.3">
      <c r="A30410" t="s">
        <v>30639</v>
      </c>
      <c r="B30410">
        <v>0</v>
      </c>
      <c r="C30410">
        <v>0</v>
      </c>
      <c r="D30410">
        <v>1146600</v>
      </c>
      <c r="E30410">
        <v>0</v>
      </c>
      <c r="F30410" s="4">
        <f t="shared" si="475"/>
        <v>382200</v>
      </c>
    </row>
    <row r="30411" spans="1:6" x14ac:dyDescent="0.3">
      <c r="A30411" t="s">
        <v>30640</v>
      </c>
      <c r="B30411">
        <v>0</v>
      </c>
      <c r="C30411">
        <v>370000</v>
      </c>
      <c r="D30411">
        <v>0</v>
      </c>
      <c r="E30411">
        <v>0</v>
      </c>
      <c r="F30411" s="4">
        <f t="shared" si="475"/>
        <v>123333.33333333333</v>
      </c>
    </row>
    <row r="30412" spans="1:6" x14ac:dyDescent="0.3">
      <c r="A30412" t="s">
        <v>30641</v>
      </c>
      <c r="B30412">
        <v>0</v>
      </c>
      <c r="C30412">
        <v>1159970</v>
      </c>
      <c r="D30412">
        <v>0</v>
      </c>
      <c r="E30412">
        <v>0</v>
      </c>
      <c r="F30412" s="4">
        <f t="shared" si="475"/>
        <v>386656.66666666669</v>
      </c>
    </row>
    <row r="30413" spans="1:6" x14ac:dyDescent="0.3">
      <c r="A30413" t="s">
        <v>30642</v>
      </c>
      <c r="B30413">
        <v>0</v>
      </c>
      <c r="C30413">
        <v>0</v>
      </c>
      <c r="D30413">
        <v>871040</v>
      </c>
      <c r="E30413">
        <v>820000</v>
      </c>
      <c r="F30413" s="4">
        <f t="shared" si="475"/>
        <v>563680</v>
      </c>
    </row>
    <row r="30414" spans="1:6" x14ac:dyDescent="0.3">
      <c r="A30414" t="s">
        <v>30643</v>
      </c>
      <c r="B30414">
        <v>739200</v>
      </c>
      <c r="C30414">
        <v>0</v>
      </c>
      <c r="D30414">
        <v>0</v>
      </c>
      <c r="E30414">
        <v>0</v>
      </c>
      <c r="F30414" s="4">
        <f t="shared" si="475"/>
        <v>0</v>
      </c>
    </row>
    <row r="30415" spans="1:6" x14ac:dyDescent="0.3">
      <c r="A30415" t="s">
        <v>689</v>
      </c>
      <c r="B30415">
        <v>0</v>
      </c>
      <c r="C30415">
        <v>409500</v>
      </c>
      <c r="D30415">
        <v>0</v>
      </c>
      <c r="E30415">
        <v>0</v>
      </c>
      <c r="F30415" s="4">
        <f t="shared" si="475"/>
        <v>136500</v>
      </c>
    </row>
    <row r="30416" spans="1:6" x14ac:dyDescent="0.3">
      <c r="A30416" t="s">
        <v>30644</v>
      </c>
      <c r="B30416">
        <v>382200</v>
      </c>
      <c r="C30416">
        <v>0</v>
      </c>
      <c r="D30416">
        <v>0</v>
      </c>
      <c r="E30416">
        <v>0</v>
      </c>
      <c r="F30416" s="4">
        <f t="shared" si="475"/>
        <v>0</v>
      </c>
    </row>
    <row r="30417" spans="1:6" x14ac:dyDescent="0.3">
      <c r="A30417" t="s">
        <v>30645</v>
      </c>
      <c r="B30417">
        <v>0</v>
      </c>
      <c r="C30417">
        <v>1070840</v>
      </c>
      <c r="D30417">
        <v>0</v>
      </c>
      <c r="E30417">
        <v>0</v>
      </c>
      <c r="F30417" s="4">
        <f t="shared" si="475"/>
        <v>356946.66666666669</v>
      </c>
    </row>
    <row r="30418" spans="1:6" x14ac:dyDescent="0.3">
      <c r="A30418" t="s">
        <v>30646</v>
      </c>
      <c r="B30418">
        <v>0</v>
      </c>
      <c r="C30418">
        <v>230000</v>
      </c>
      <c r="D30418">
        <v>0</v>
      </c>
      <c r="E30418">
        <v>0</v>
      </c>
      <c r="F30418" s="4">
        <f t="shared" si="475"/>
        <v>76666.666666666672</v>
      </c>
    </row>
    <row r="30419" spans="1:6" x14ac:dyDescent="0.3">
      <c r="A30419" t="s">
        <v>30647</v>
      </c>
      <c r="B30419">
        <v>718800</v>
      </c>
      <c r="C30419">
        <v>0</v>
      </c>
      <c r="D30419">
        <v>0</v>
      </c>
      <c r="E30419">
        <v>658000</v>
      </c>
      <c r="F30419" s="4">
        <f t="shared" si="475"/>
        <v>219333.33333333334</v>
      </c>
    </row>
    <row r="30420" spans="1:6" x14ac:dyDescent="0.3">
      <c r="A30420" t="s">
        <v>30648</v>
      </c>
      <c r="B30420">
        <v>0</v>
      </c>
      <c r="C30420">
        <v>2375100</v>
      </c>
      <c r="D30420">
        <v>0</v>
      </c>
      <c r="E30420">
        <v>0</v>
      </c>
      <c r="F30420" s="4">
        <f t="shared" si="475"/>
        <v>791700</v>
      </c>
    </row>
    <row r="30421" spans="1:6" x14ac:dyDescent="0.3">
      <c r="A30421" t="s">
        <v>30649</v>
      </c>
      <c r="B30421">
        <v>0</v>
      </c>
      <c r="C30421">
        <v>0</v>
      </c>
      <c r="D30421">
        <v>234600</v>
      </c>
      <c r="E30421">
        <v>0</v>
      </c>
      <c r="F30421" s="4">
        <f t="shared" si="475"/>
        <v>78200</v>
      </c>
    </row>
    <row r="30422" spans="1:6" x14ac:dyDescent="0.3">
      <c r="A30422" t="s">
        <v>30650</v>
      </c>
      <c r="B30422">
        <v>655200</v>
      </c>
      <c r="C30422">
        <v>0</v>
      </c>
      <c r="D30422">
        <v>0</v>
      </c>
      <c r="E30422">
        <v>0</v>
      </c>
      <c r="F30422" s="4">
        <f t="shared" si="475"/>
        <v>0</v>
      </c>
    </row>
    <row r="30423" spans="1:6" x14ac:dyDescent="0.3">
      <c r="A30423" t="s">
        <v>30651</v>
      </c>
      <c r="B30423">
        <v>0</v>
      </c>
      <c r="C30423">
        <v>0</v>
      </c>
      <c r="D30423">
        <v>1441140</v>
      </c>
      <c r="E30423">
        <v>0</v>
      </c>
      <c r="F30423" s="4">
        <f t="shared" si="475"/>
        <v>480380</v>
      </c>
    </row>
    <row r="30424" spans="1:6" x14ac:dyDescent="0.3">
      <c r="A30424" t="s">
        <v>30652</v>
      </c>
      <c r="B30424">
        <v>0</v>
      </c>
      <c r="C30424">
        <v>2068760</v>
      </c>
      <c r="D30424">
        <v>0</v>
      </c>
      <c r="E30424">
        <v>0</v>
      </c>
      <c r="F30424" s="4">
        <f t="shared" si="475"/>
        <v>689586.66666666663</v>
      </c>
    </row>
    <row r="30425" spans="1:6" x14ac:dyDescent="0.3">
      <c r="A30425" t="s">
        <v>30653</v>
      </c>
      <c r="B30425">
        <v>1019150</v>
      </c>
      <c r="C30425">
        <v>0</v>
      </c>
      <c r="D30425">
        <v>0</v>
      </c>
      <c r="E30425">
        <v>0</v>
      </c>
      <c r="F30425" s="4">
        <f t="shared" si="475"/>
        <v>0</v>
      </c>
    </row>
    <row r="30426" spans="1:6" x14ac:dyDescent="0.3">
      <c r="A30426" t="s">
        <v>642</v>
      </c>
      <c r="B30426">
        <v>0</v>
      </c>
      <c r="C30426">
        <v>576840</v>
      </c>
      <c r="D30426">
        <v>0</v>
      </c>
      <c r="E30426">
        <v>0</v>
      </c>
      <c r="F30426" s="4">
        <f t="shared" si="475"/>
        <v>192280</v>
      </c>
    </row>
    <row r="30427" spans="1:6" x14ac:dyDescent="0.3">
      <c r="A30427" t="s">
        <v>30654</v>
      </c>
      <c r="B30427">
        <v>0</v>
      </c>
      <c r="C30427">
        <v>0</v>
      </c>
      <c r="D30427">
        <v>638190</v>
      </c>
      <c r="E30427">
        <v>0</v>
      </c>
      <c r="F30427" s="4">
        <f t="shared" si="475"/>
        <v>212730</v>
      </c>
    </row>
    <row r="30428" spans="1:6" x14ac:dyDescent="0.3">
      <c r="A30428" t="s">
        <v>30655</v>
      </c>
      <c r="B30428">
        <v>843000</v>
      </c>
      <c r="C30428">
        <v>0</v>
      </c>
      <c r="D30428">
        <v>0</v>
      </c>
      <c r="E30428">
        <v>1061220</v>
      </c>
      <c r="F30428" s="4">
        <f t="shared" si="475"/>
        <v>353740</v>
      </c>
    </row>
    <row r="30429" spans="1:6" x14ac:dyDescent="0.3">
      <c r="A30429" t="s">
        <v>30656</v>
      </c>
      <c r="B30429">
        <v>0</v>
      </c>
      <c r="C30429">
        <v>0</v>
      </c>
      <c r="D30429">
        <v>195500</v>
      </c>
      <c r="E30429">
        <v>0</v>
      </c>
      <c r="F30429" s="4">
        <f t="shared" si="475"/>
        <v>65166.666666666664</v>
      </c>
    </row>
    <row r="30430" spans="1:6" x14ac:dyDescent="0.3">
      <c r="A30430" t="s">
        <v>30657</v>
      </c>
      <c r="B30430">
        <v>0</v>
      </c>
      <c r="C30430">
        <v>419510</v>
      </c>
      <c r="D30430">
        <v>0</v>
      </c>
      <c r="E30430">
        <v>0</v>
      </c>
      <c r="F30430" s="4">
        <f t="shared" si="475"/>
        <v>139836.66666666666</v>
      </c>
    </row>
    <row r="30431" spans="1:6" x14ac:dyDescent="0.3">
      <c r="A30431" t="s">
        <v>30658</v>
      </c>
      <c r="B30431">
        <v>0</v>
      </c>
      <c r="C30431">
        <v>1933370</v>
      </c>
      <c r="D30431">
        <v>0</v>
      </c>
      <c r="E30431">
        <v>0</v>
      </c>
      <c r="F30431" s="4">
        <f t="shared" si="475"/>
        <v>644456.66666666663</v>
      </c>
    </row>
    <row r="30432" spans="1:6" x14ac:dyDescent="0.3">
      <c r="A30432" t="s">
        <v>30659</v>
      </c>
      <c r="B30432">
        <v>818000</v>
      </c>
      <c r="C30432">
        <v>0</v>
      </c>
      <c r="D30432">
        <v>0</v>
      </c>
      <c r="E30432">
        <v>649460</v>
      </c>
      <c r="F30432" s="4">
        <f t="shared" si="475"/>
        <v>216486.66666666666</v>
      </c>
    </row>
    <row r="30433" spans="1:6" x14ac:dyDescent="0.3">
      <c r="A30433" t="s">
        <v>30660</v>
      </c>
      <c r="B30433">
        <v>0</v>
      </c>
      <c r="C30433">
        <v>1568640</v>
      </c>
      <c r="D30433">
        <v>0</v>
      </c>
      <c r="E30433">
        <v>640640</v>
      </c>
      <c r="F30433" s="4">
        <f t="shared" si="475"/>
        <v>736426.66666666663</v>
      </c>
    </row>
    <row r="30434" spans="1:6" x14ac:dyDescent="0.3">
      <c r="A30434" t="s">
        <v>30661</v>
      </c>
      <c r="B30434">
        <v>0</v>
      </c>
      <c r="C30434">
        <v>0</v>
      </c>
      <c r="D30434">
        <v>296660</v>
      </c>
      <c r="E30434">
        <v>234600</v>
      </c>
      <c r="F30434" s="4">
        <f t="shared" si="475"/>
        <v>177086.66666666666</v>
      </c>
    </row>
    <row r="30435" spans="1:6" x14ac:dyDescent="0.3">
      <c r="A30435" t="s">
        <v>30662</v>
      </c>
      <c r="B30435">
        <v>706210</v>
      </c>
      <c r="C30435">
        <v>0</v>
      </c>
      <c r="D30435">
        <v>0</v>
      </c>
      <c r="E30435">
        <v>773660</v>
      </c>
      <c r="F30435" s="4">
        <f t="shared" si="475"/>
        <v>257886.66666666666</v>
      </c>
    </row>
    <row r="30436" spans="1:6" x14ac:dyDescent="0.3">
      <c r="A30436" t="s">
        <v>30663</v>
      </c>
      <c r="B30436">
        <v>0</v>
      </c>
      <c r="C30436">
        <v>0</v>
      </c>
      <c r="D30436">
        <v>1190500</v>
      </c>
      <c r="E30436">
        <v>0</v>
      </c>
      <c r="F30436" s="4">
        <f t="shared" si="475"/>
        <v>396833.33333333331</v>
      </c>
    </row>
    <row r="30437" spans="1:6" x14ac:dyDescent="0.3">
      <c r="A30437" t="s">
        <v>30664</v>
      </c>
      <c r="B30437">
        <v>2109100</v>
      </c>
      <c r="C30437">
        <v>0</v>
      </c>
      <c r="D30437">
        <v>0</v>
      </c>
      <c r="E30437">
        <v>0</v>
      </c>
      <c r="F30437" s="4">
        <f t="shared" si="475"/>
        <v>0</v>
      </c>
    </row>
    <row r="30438" spans="1:6" x14ac:dyDescent="0.3">
      <c r="A30438" t="s">
        <v>30665</v>
      </c>
      <c r="B30438">
        <v>0</v>
      </c>
      <c r="C30438">
        <v>0</v>
      </c>
      <c r="D30438">
        <v>198900</v>
      </c>
      <c r="E30438">
        <v>386000</v>
      </c>
      <c r="F30438" s="4">
        <f t="shared" si="475"/>
        <v>194966.66666666666</v>
      </c>
    </row>
    <row r="30439" spans="1:6" x14ac:dyDescent="0.3">
      <c r="A30439" t="s">
        <v>30666</v>
      </c>
      <c r="B30439">
        <v>596700</v>
      </c>
      <c r="C30439">
        <v>0</v>
      </c>
      <c r="D30439">
        <v>0</v>
      </c>
      <c r="E30439">
        <v>0</v>
      </c>
      <c r="F30439" s="4">
        <f t="shared" si="475"/>
        <v>0</v>
      </c>
    </row>
    <row r="30440" spans="1:6" x14ac:dyDescent="0.3">
      <c r="A30440" t="s">
        <v>30667</v>
      </c>
      <c r="B30440">
        <v>0</v>
      </c>
      <c r="C30440">
        <v>0</v>
      </c>
      <c r="D30440">
        <v>1306300</v>
      </c>
      <c r="E30440">
        <v>275400</v>
      </c>
      <c r="F30440" s="4">
        <f t="shared" si="475"/>
        <v>527233.33333333337</v>
      </c>
    </row>
    <row r="30441" spans="1:6" x14ac:dyDescent="0.3">
      <c r="A30441" t="s">
        <v>30668</v>
      </c>
      <c r="B30441">
        <v>0</v>
      </c>
      <c r="C30441">
        <v>909600</v>
      </c>
      <c r="D30441">
        <v>0</v>
      </c>
      <c r="E30441">
        <v>0</v>
      </c>
      <c r="F30441" s="4">
        <f t="shared" si="475"/>
        <v>303200</v>
      </c>
    </row>
    <row r="30442" spans="1:6" x14ac:dyDescent="0.3">
      <c r="A30442" t="s">
        <v>30669</v>
      </c>
      <c r="B30442">
        <v>0</v>
      </c>
      <c r="C30442">
        <v>0</v>
      </c>
      <c r="D30442">
        <v>649560</v>
      </c>
      <c r="E30442">
        <v>0</v>
      </c>
      <c r="F30442" s="4">
        <f t="shared" si="475"/>
        <v>216520</v>
      </c>
    </row>
    <row r="30443" spans="1:6" x14ac:dyDescent="0.3">
      <c r="A30443" t="s">
        <v>30670</v>
      </c>
      <c r="B30443">
        <v>0</v>
      </c>
      <c r="C30443">
        <v>2898260</v>
      </c>
      <c r="D30443">
        <v>0</v>
      </c>
      <c r="E30443">
        <v>2782890</v>
      </c>
      <c r="F30443" s="4">
        <f t="shared" si="475"/>
        <v>1893716.6666666667</v>
      </c>
    </row>
    <row r="30444" spans="1:6" x14ac:dyDescent="0.3">
      <c r="A30444" t="s">
        <v>30671</v>
      </c>
      <c r="B30444">
        <v>0</v>
      </c>
      <c r="C30444">
        <v>789600</v>
      </c>
      <c r="D30444">
        <v>0</v>
      </c>
      <c r="E30444">
        <v>0</v>
      </c>
      <c r="F30444" s="4">
        <f t="shared" si="475"/>
        <v>263200</v>
      </c>
    </row>
    <row r="30445" spans="1:6" x14ac:dyDescent="0.3">
      <c r="A30445" t="s">
        <v>30672</v>
      </c>
      <c r="B30445">
        <v>0</v>
      </c>
      <c r="C30445">
        <v>0</v>
      </c>
      <c r="D30445">
        <v>785150</v>
      </c>
      <c r="E30445">
        <v>0</v>
      </c>
      <c r="F30445" s="4">
        <f t="shared" si="475"/>
        <v>261716.66666666666</v>
      </c>
    </row>
    <row r="30446" spans="1:6" x14ac:dyDescent="0.3">
      <c r="A30446" t="s">
        <v>30673</v>
      </c>
      <c r="B30446">
        <v>0</v>
      </c>
      <c r="C30446">
        <v>0</v>
      </c>
      <c r="D30446">
        <v>568900</v>
      </c>
      <c r="E30446">
        <v>0</v>
      </c>
      <c r="F30446" s="4">
        <f t="shared" si="475"/>
        <v>189633.33333333334</v>
      </c>
    </row>
    <row r="30447" spans="1:6" x14ac:dyDescent="0.3">
      <c r="A30447" t="s">
        <v>325</v>
      </c>
      <c r="B30447">
        <v>0</v>
      </c>
      <c r="C30447">
        <v>0</v>
      </c>
      <c r="D30447">
        <v>1729174</v>
      </c>
      <c r="E30447">
        <v>0</v>
      </c>
      <c r="F30447" s="4">
        <f t="shared" si="475"/>
        <v>576391.33333333337</v>
      </c>
    </row>
    <row r="30448" spans="1:6" x14ac:dyDescent="0.3">
      <c r="A30448" t="s">
        <v>30674</v>
      </c>
      <c r="B30448">
        <v>0</v>
      </c>
      <c r="C30448">
        <v>0</v>
      </c>
      <c r="D30448">
        <v>370000</v>
      </c>
      <c r="E30448">
        <v>402000</v>
      </c>
      <c r="F30448" s="4">
        <f t="shared" si="475"/>
        <v>257333.33333333334</v>
      </c>
    </row>
    <row r="30449" spans="1:6" x14ac:dyDescent="0.3">
      <c r="A30449" t="s">
        <v>30675</v>
      </c>
      <c r="B30449">
        <v>0</v>
      </c>
      <c r="C30449">
        <v>895980</v>
      </c>
      <c r="D30449">
        <v>0</v>
      </c>
      <c r="E30449">
        <v>1198600</v>
      </c>
      <c r="F30449" s="4">
        <f t="shared" si="475"/>
        <v>698193.33333333337</v>
      </c>
    </row>
    <row r="30450" spans="1:6" x14ac:dyDescent="0.3">
      <c r="A30450" t="s">
        <v>30676</v>
      </c>
      <c r="B30450">
        <v>1079800</v>
      </c>
      <c r="C30450">
        <v>0</v>
      </c>
      <c r="D30450">
        <v>0</v>
      </c>
      <c r="E30450">
        <v>0</v>
      </c>
      <c r="F30450" s="4">
        <f t="shared" si="475"/>
        <v>0</v>
      </c>
    </row>
    <row r="30451" spans="1:6" x14ac:dyDescent="0.3">
      <c r="A30451" t="s">
        <v>30677</v>
      </c>
      <c r="B30451">
        <v>732200</v>
      </c>
      <c r="C30451">
        <v>0</v>
      </c>
      <c r="D30451">
        <v>0</v>
      </c>
      <c r="E30451">
        <v>0</v>
      </c>
      <c r="F30451" s="4">
        <f t="shared" si="475"/>
        <v>0</v>
      </c>
    </row>
    <row r="30452" spans="1:6" x14ac:dyDescent="0.3">
      <c r="A30452" t="s">
        <v>30678</v>
      </c>
      <c r="B30452">
        <v>0</v>
      </c>
      <c r="C30452">
        <v>0</v>
      </c>
      <c r="D30452">
        <v>2220000</v>
      </c>
      <c r="E30452">
        <v>0</v>
      </c>
      <c r="F30452" s="4">
        <f t="shared" si="475"/>
        <v>740000</v>
      </c>
    </row>
    <row r="30453" spans="1:6" x14ac:dyDescent="0.3">
      <c r="A30453" t="s">
        <v>30679</v>
      </c>
      <c r="B30453">
        <v>0</v>
      </c>
      <c r="C30453">
        <v>0</v>
      </c>
      <c r="D30453">
        <v>925290</v>
      </c>
      <c r="E30453">
        <v>565110</v>
      </c>
      <c r="F30453" s="4">
        <f t="shared" si="475"/>
        <v>496800</v>
      </c>
    </row>
    <row r="30454" spans="1:6" x14ac:dyDescent="0.3">
      <c r="A30454" t="s">
        <v>30680</v>
      </c>
      <c r="B30454">
        <v>0</v>
      </c>
      <c r="C30454">
        <v>740000</v>
      </c>
      <c r="D30454">
        <v>0</v>
      </c>
      <c r="E30454">
        <v>1704560</v>
      </c>
      <c r="F30454" s="4">
        <f t="shared" si="475"/>
        <v>814853.33333333337</v>
      </c>
    </row>
    <row r="30455" spans="1:6" x14ac:dyDescent="0.3">
      <c r="A30455" t="s">
        <v>30681</v>
      </c>
      <c r="B30455">
        <v>854000</v>
      </c>
      <c r="C30455">
        <v>0</v>
      </c>
      <c r="D30455">
        <v>0</v>
      </c>
      <c r="E30455">
        <v>0</v>
      </c>
      <c r="F30455" s="4">
        <f t="shared" si="475"/>
        <v>0</v>
      </c>
    </row>
    <row r="30456" spans="1:6" x14ac:dyDescent="0.3">
      <c r="A30456" t="s">
        <v>30682</v>
      </c>
      <c r="B30456">
        <v>0</v>
      </c>
      <c r="C30456">
        <v>1154790</v>
      </c>
      <c r="D30456">
        <v>0</v>
      </c>
      <c r="E30456">
        <v>1217400</v>
      </c>
      <c r="F30456" s="4">
        <f t="shared" si="475"/>
        <v>790730</v>
      </c>
    </row>
    <row r="30457" spans="1:6" x14ac:dyDescent="0.3">
      <c r="A30457" t="s">
        <v>30683</v>
      </c>
      <c r="B30457">
        <v>0</v>
      </c>
      <c r="C30457">
        <v>397800</v>
      </c>
      <c r="D30457">
        <v>0</v>
      </c>
      <c r="E30457">
        <v>0</v>
      </c>
      <c r="F30457" s="4">
        <f t="shared" si="475"/>
        <v>132600</v>
      </c>
    </row>
    <row r="30458" spans="1:6" x14ac:dyDescent="0.3">
      <c r="A30458" t="s">
        <v>30684</v>
      </c>
      <c r="B30458">
        <v>0</v>
      </c>
      <c r="C30458">
        <v>0</v>
      </c>
      <c r="D30458">
        <v>445560</v>
      </c>
      <c r="E30458">
        <v>0</v>
      </c>
      <c r="F30458" s="4">
        <f t="shared" si="475"/>
        <v>148520</v>
      </c>
    </row>
    <row r="30459" spans="1:6" x14ac:dyDescent="0.3">
      <c r="A30459" t="s">
        <v>30685</v>
      </c>
      <c r="B30459">
        <v>0</v>
      </c>
      <c r="C30459">
        <v>0</v>
      </c>
      <c r="D30459">
        <v>1036140</v>
      </c>
      <c r="E30459">
        <v>869700</v>
      </c>
      <c r="F30459" s="4">
        <f t="shared" si="475"/>
        <v>635280</v>
      </c>
    </row>
    <row r="30460" spans="1:6" x14ac:dyDescent="0.3">
      <c r="A30460" t="s">
        <v>30686</v>
      </c>
      <c r="B30460">
        <v>0</v>
      </c>
      <c r="C30460">
        <v>1667320</v>
      </c>
      <c r="D30460">
        <v>0</v>
      </c>
      <c r="E30460">
        <v>0</v>
      </c>
      <c r="F30460" s="4">
        <f t="shared" si="475"/>
        <v>555773.33333333337</v>
      </c>
    </row>
    <row r="30461" spans="1:6" x14ac:dyDescent="0.3">
      <c r="A30461" t="s">
        <v>30687</v>
      </c>
      <c r="B30461">
        <v>0</v>
      </c>
      <c r="C30461">
        <v>648600</v>
      </c>
      <c r="D30461">
        <v>0</v>
      </c>
      <c r="E30461">
        <v>0</v>
      </c>
      <c r="F30461" s="4">
        <f t="shared" si="475"/>
        <v>216200</v>
      </c>
    </row>
    <row r="30462" spans="1:6" x14ac:dyDescent="0.3">
      <c r="A30462" t="s">
        <v>30688</v>
      </c>
      <c r="B30462">
        <v>0</v>
      </c>
      <c r="C30462">
        <v>0</v>
      </c>
      <c r="D30462">
        <v>1061790</v>
      </c>
      <c r="E30462">
        <v>469200</v>
      </c>
      <c r="F30462" s="4">
        <f t="shared" si="475"/>
        <v>510330</v>
      </c>
    </row>
    <row r="30463" spans="1:6" x14ac:dyDescent="0.3">
      <c r="A30463" t="s">
        <v>30689</v>
      </c>
      <c r="B30463">
        <v>0</v>
      </c>
      <c r="C30463">
        <v>1447970</v>
      </c>
      <c r="D30463">
        <v>0</v>
      </c>
      <c r="E30463">
        <v>0</v>
      </c>
      <c r="F30463" s="4">
        <f t="shared" si="475"/>
        <v>482656.66666666669</v>
      </c>
    </row>
    <row r="30464" spans="1:6" x14ac:dyDescent="0.3">
      <c r="A30464" t="s">
        <v>30690</v>
      </c>
      <c r="B30464">
        <v>0</v>
      </c>
      <c r="C30464">
        <v>0</v>
      </c>
      <c r="D30464">
        <v>404040</v>
      </c>
      <c r="E30464">
        <v>386000</v>
      </c>
      <c r="F30464" s="4">
        <f t="shared" si="475"/>
        <v>263346.66666666669</v>
      </c>
    </row>
    <row r="30465" spans="1:6" x14ac:dyDescent="0.3">
      <c r="A30465" t="s">
        <v>30691</v>
      </c>
      <c r="B30465">
        <v>0</v>
      </c>
      <c r="C30465">
        <v>0</v>
      </c>
      <c r="D30465">
        <v>1198290</v>
      </c>
      <c r="E30465">
        <v>0</v>
      </c>
      <c r="F30465" s="4">
        <f t="shared" si="475"/>
        <v>399430</v>
      </c>
    </row>
    <row r="30466" spans="1:6" x14ac:dyDescent="0.3">
      <c r="A30466" t="s">
        <v>30692</v>
      </c>
      <c r="B30466">
        <v>0</v>
      </c>
      <c r="C30466">
        <v>0</v>
      </c>
      <c r="D30466">
        <v>649560</v>
      </c>
      <c r="E30466">
        <v>0</v>
      </c>
      <c r="F30466" s="4">
        <f t="shared" si="475"/>
        <v>216520</v>
      </c>
    </row>
    <row r="30467" spans="1:6" x14ac:dyDescent="0.3">
      <c r="A30467" t="s">
        <v>30693</v>
      </c>
      <c r="B30467">
        <v>0</v>
      </c>
      <c r="C30467">
        <v>0</v>
      </c>
      <c r="D30467">
        <v>1001910</v>
      </c>
      <c r="E30467">
        <v>0</v>
      </c>
      <c r="F30467" s="4">
        <f t="shared" ref="F30467:F30530" si="476">SUM(C30467:E30467)/3</f>
        <v>333970</v>
      </c>
    </row>
    <row r="30468" spans="1:6" x14ac:dyDescent="0.3">
      <c r="A30468" t="s">
        <v>30694</v>
      </c>
      <c r="B30468">
        <v>0</v>
      </c>
      <c r="C30468">
        <v>257730</v>
      </c>
      <c r="D30468">
        <v>0</v>
      </c>
      <c r="E30468">
        <v>0</v>
      </c>
      <c r="F30468" s="4">
        <f t="shared" si="476"/>
        <v>85910</v>
      </c>
    </row>
    <row r="30469" spans="1:6" x14ac:dyDescent="0.3">
      <c r="A30469" t="s">
        <v>30695</v>
      </c>
      <c r="B30469">
        <v>0</v>
      </c>
      <c r="C30469">
        <v>0</v>
      </c>
      <c r="D30469">
        <v>315000</v>
      </c>
      <c r="E30469">
        <v>409500</v>
      </c>
      <c r="F30469" s="4">
        <f t="shared" si="476"/>
        <v>241500</v>
      </c>
    </row>
    <row r="30470" spans="1:6" x14ac:dyDescent="0.3">
      <c r="A30470" t="s">
        <v>30696</v>
      </c>
      <c r="B30470">
        <v>0</v>
      </c>
      <c r="C30470">
        <v>0</v>
      </c>
      <c r="D30470">
        <v>195500</v>
      </c>
      <c r="E30470">
        <v>0</v>
      </c>
      <c r="F30470" s="4">
        <f t="shared" si="476"/>
        <v>65166.666666666664</v>
      </c>
    </row>
    <row r="30471" spans="1:6" x14ac:dyDescent="0.3">
      <c r="A30471" t="s">
        <v>30697</v>
      </c>
      <c r="B30471">
        <v>0</v>
      </c>
      <c r="C30471">
        <v>0</v>
      </c>
      <c r="D30471">
        <v>382200</v>
      </c>
      <c r="E30471">
        <v>546000</v>
      </c>
      <c r="F30471" s="4">
        <f t="shared" si="476"/>
        <v>309400</v>
      </c>
    </row>
    <row r="30472" spans="1:6" x14ac:dyDescent="0.3">
      <c r="A30472" t="s">
        <v>30698</v>
      </c>
      <c r="B30472">
        <v>0</v>
      </c>
      <c r="C30472">
        <v>0</v>
      </c>
      <c r="D30472">
        <v>234600</v>
      </c>
      <c r="E30472">
        <v>386000</v>
      </c>
      <c r="F30472" s="4">
        <f t="shared" si="476"/>
        <v>206866.66666666666</v>
      </c>
    </row>
    <row r="30473" spans="1:6" x14ac:dyDescent="0.3">
      <c r="A30473" t="s">
        <v>30699</v>
      </c>
      <c r="B30473">
        <v>0</v>
      </c>
      <c r="C30473">
        <v>0</v>
      </c>
      <c r="D30473">
        <v>929180</v>
      </c>
      <c r="E30473">
        <v>1021880</v>
      </c>
      <c r="F30473" s="4">
        <f t="shared" si="476"/>
        <v>650353.33333333337</v>
      </c>
    </row>
    <row r="30474" spans="1:6" x14ac:dyDescent="0.3">
      <c r="A30474" t="s">
        <v>30700</v>
      </c>
      <c r="B30474">
        <v>0</v>
      </c>
      <c r="C30474">
        <v>0</v>
      </c>
      <c r="D30474">
        <v>529500</v>
      </c>
      <c r="E30474">
        <v>0</v>
      </c>
      <c r="F30474" s="4">
        <f t="shared" si="476"/>
        <v>176500</v>
      </c>
    </row>
    <row r="30475" spans="1:6" x14ac:dyDescent="0.3">
      <c r="A30475" t="s">
        <v>30701</v>
      </c>
      <c r="B30475">
        <v>0</v>
      </c>
      <c r="C30475">
        <v>0</v>
      </c>
      <c r="D30475">
        <v>604030</v>
      </c>
      <c r="E30475">
        <v>664990</v>
      </c>
      <c r="F30475" s="4">
        <f t="shared" si="476"/>
        <v>423006.66666666669</v>
      </c>
    </row>
    <row r="30476" spans="1:6" x14ac:dyDescent="0.3">
      <c r="A30476" t="s">
        <v>30702</v>
      </c>
      <c r="B30476">
        <v>660340</v>
      </c>
      <c r="C30476">
        <v>0</v>
      </c>
      <c r="D30476">
        <v>0</v>
      </c>
      <c r="E30476">
        <v>0</v>
      </c>
      <c r="F30476" s="4">
        <f t="shared" si="476"/>
        <v>0</v>
      </c>
    </row>
    <row r="30477" spans="1:6" x14ac:dyDescent="0.3">
      <c r="A30477" t="s">
        <v>30703</v>
      </c>
      <c r="B30477">
        <v>0</v>
      </c>
      <c r="C30477">
        <v>664070</v>
      </c>
      <c r="D30477">
        <v>0</v>
      </c>
      <c r="E30477">
        <v>229320</v>
      </c>
      <c r="F30477" s="4">
        <f t="shared" si="476"/>
        <v>297796.66666666669</v>
      </c>
    </row>
    <row r="30478" spans="1:6" x14ac:dyDescent="0.3">
      <c r="A30478" t="s">
        <v>30704</v>
      </c>
      <c r="B30478">
        <v>0</v>
      </c>
      <c r="C30478">
        <v>0</v>
      </c>
      <c r="D30478">
        <v>493000</v>
      </c>
      <c r="E30478">
        <v>234600</v>
      </c>
      <c r="F30478" s="4">
        <f t="shared" si="476"/>
        <v>242533.33333333334</v>
      </c>
    </row>
    <row r="30479" spans="1:6" x14ac:dyDescent="0.3">
      <c r="A30479" t="s">
        <v>30705</v>
      </c>
      <c r="B30479">
        <v>1328600</v>
      </c>
      <c r="C30479">
        <v>0</v>
      </c>
      <c r="D30479">
        <v>0</v>
      </c>
      <c r="E30479">
        <v>0</v>
      </c>
      <c r="F30479" s="4">
        <f t="shared" si="476"/>
        <v>0</v>
      </c>
    </row>
    <row r="30480" spans="1:6" x14ac:dyDescent="0.3">
      <c r="A30480" t="s">
        <v>30706</v>
      </c>
      <c r="B30480">
        <v>370000</v>
      </c>
      <c r="C30480">
        <v>0</v>
      </c>
      <c r="D30480">
        <v>0</v>
      </c>
      <c r="E30480">
        <v>0</v>
      </c>
      <c r="F30480" s="4">
        <f t="shared" si="476"/>
        <v>0</v>
      </c>
    </row>
    <row r="30481" spans="1:6" x14ac:dyDescent="0.3">
      <c r="A30481" t="s">
        <v>30707</v>
      </c>
      <c r="B30481">
        <v>918190</v>
      </c>
      <c r="C30481">
        <v>0</v>
      </c>
      <c r="D30481">
        <v>0</v>
      </c>
      <c r="E30481">
        <v>0</v>
      </c>
      <c r="F30481" s="4">
        <f t="shared" si="476"/>
        <v>0</v>
      </c>
    </row>
    <row r="30482" spans="1:6" x14ac:dyDescent="0.3">
      <c r="A30482" t="s">
        <v>30708</v>
      </c>
      <c r="B30482">
        <v>0</v>
      </c>
      <c r="C30482">
        <v>0</v>
      </c>
      <c r="D30482">
        <v>560560</v>
      </c>
      <c r="E30482">
        <v>0</v>
      </c>
      <c r="F30482" s="4">
        <f t="shared" si="476"/>
        <v>186853.33333333334</v>
      </c>
    </row>
    <row r="30483" spans="1:6" x14ac:dyDescent="0.3">
      <c r="A30483" t="s">
        <v>30709</v>
      </c>
      <c r="B30483">
        <v>0</v>
      </c>
      <c r="C30483">
        <v>1027390</v>
      </c>
      <c r="D30483">
        <v>0</v>
      </c>
      <c r="E30483">
        <v>234600</v>
      </c>
      <c r="F30483" s="4">
        <f t="shared" si="476"/>
        <v>420663.33333333331</v>
      </c>
    </row>
    <row r="30484" spans="1:6" x14ac:dyDescent="0.3">
      <c r="A30484" t="s">
        <v>30710</v>
      </c>
      <c r="B30484">
        <v>608790</v>
      </c>
      <c r="C30484">
        <v>0</v>
      </c>
      <c r="D30484">
        <v>0</v>
      </c>
      <c r="E30484">
        <v>0</v>
      </c>
      <c r="F30484" s="4">
        <f t="shared" si="476"/>
        <v>0</v>
      </c>
    </row>
    <row r="30485" spans="1:6" x14ac:dyDescent="0.3">
      <c r="A30485" t="s">
        <v>30711</v>
      </c>
      <c r="B30485">
        <v>0</v>
      </c>
      <c r="C30485">
        <v>0</v>
      </c>
      <c r="D30485">
        <v>234600</v>
      </c>
      <c r="E30485">
        <v>0</v>
      </c>
      <c r="F30485" s="4">
        <f t="shared" si="476"/>
        <v>78200</v>
      </c>
    </row>
    <row r="30486" spans="1:6" x14ac:dyDescent="0.3">
      <c r="A30486" t="s">
        <v>30712</v>
      </c>
      <c r="B30486">
        <v>0</v>
      </c>
      <c r="C30486">
        <v>2412920</v>
      </c>
      <c r="D30486">
        <v>0</v>
      </c>
      <c r="E30486">
        <v>0</v>
      </c>
      <c r="F30486" s="4">
        <f t="shared" si="476"/>
        <v>804306.66666666663</v>
      </c>
    </row>
    <row r="30487" spans="1:6" x14ac:dyDescent="0.3">
      <c r="A30487" t="s">
        <v>30713</v>
      </c>
      <c r="B30487">
        <v>687870</v>
      </c>
      <c r="C30487">
        <v>0</v>
      </c>
      <c r="D30487">
        <v>0</v>
      </c>
      <c r="E30487">
        <v>0</v>
      </c>
      <c r="F30487" s="4">
        <f t="shared" si="476"/>
        <v>0</v>
      </c>
    </row>
    <row r="30488" spans="1:6" x14ac:dyDescent="0.3">
      <c r="A30488" t="s">
        <v>30714</v>
      </c>
      <c r="B30488">
        <v>1139320</v>
      </c>
      <c r="C30488">
        <v>0</v>
      </c>
      <c r="D30488">
        <v>0</v>
      </c>
      <c r="E30488">
        <v>359450</v>
      </c>
      <c r="F30488" s="4">
        <f t="shared" si="476"/>
        <v>119816.66666666667</v>
      </c>
    </row>
    <row r="30489" spans="1:6" x14ac:dyDescent="0.3">
      <c r="A30489" t="s">
        <v>30715</v>
      </c>
      <c r="B30489">
        <v>0</v>
      </c>
      <c r="C30489">
        <v>0</v>
      </c>
      <c r="D30489">
        <v>1108880</v>
      </c>
      <c r="E30489">
        <v>0</v>
      </c>
      <c r="F30489" s="4">
        <f t="shared" si="476"/>
        <v>369626.66666666669</v>
      </c>
    </row>
    <row r="30490" spans="1:6" x14ac:dyDescent="0.3">
      <c r="A30490" t="s">
        <v>30716</v>
      </c>
      <c r="B30490">
        <v>0</v>
      </c>
      <c r="C30490">
        <v>1730710</v>
      </c>
      <c r="D30490">
        <v>0</v>
      </c>
      <c r="E30490">
        <v>0</v>
      </c>
      <c r="F30490" s="4">
        <f t="shared" si="476"/>
        <v>576903.33333333337</v>
      </c>
    </row>
    <row r="30491" spans="1:6" x14ac:dyDescent="0.3">
      <c r="A30491" t="s">
        <v>30717</v>
      </c>
      <c r="B30491">
        <v>0</v>
      </c>
      <c r="C30491">
        <v>0</v>
      </c>
      <c r="D30491">
        <v>2292570</v>
      </c>
      <c r="E30491">
        <v>0</v>
      </c>
      <c r="F30491" s="4">
        <f t="shared" si="476"/>
        <v>764190</v>
      </c>
    </row>
    <row r="30492" spans="1:6" x14ac:dyDescent="0.3">
      <c r="A30492" t="s">
        <v>30718</v>
      </c>
      <c r="B30492">
        <v>0</v>
      </c>
      <c r="C30492">
        <v>1042860</v>
      </c>
      <c r="D30492">
        <v>0</v>
      </c>
      <c r="E30492">
        <v>0</v>
      </c>
      <c r="F30492" s="4">
        <f t="shared" si="476"/>
        <v>347620</v>
      </c>
    </row>
    <row r="30493" spans="1:6" x14ac:dyDescent="0.3">
      <c r="A30493" t="s">
        <v>765</v>
      </c>
      <c r="B30493">
        <v>0</v>
      </c>
      <c r="C30493">
        <v>0</v>
      </c>
      <c r="D30493">
        <v>3447560</v>
      </c>
      <c r="E30493">
        <v>0</v>
      </c>
      <c r="F30493" s="4">
        <f t="shared" si="476"/>
        <v>1149186.6666666667</v>
      </c>
    </row>
    <row r="30494" spans="1:6" x14ac:dyDescent="0.3">
      <c r="A30494" t="s">
        <v>30719</v>
      </c>
      <c r="B30494">
        <v>0</v>
      </c>
      <c r="C30494">
        <v>0</v>
      </c>
      <c r="D30494">
        <v>1014640</v>
      </c>
      <c r="E30494">
        <v>0</v>
      </c>
      <c r="F30494" s="4">
        <f t="shared" si="476"/>
        <v>338213.33333333331</v>
      </c>
    </row>
    <row r="30495" spans="1:6" x14ac:dyDescent="0.3">
      <c r="A30495" t="s">
        <v>687</v>
      </c>
      <c r="B30495">
        <v>0</v>
      </c>
      <c r="C30495">
        <v>2663230</v>
      </c>
      <c r="D30495">
        <v>0</v>
      </c>
      <c r="E30495">
        <v>0</v>
      </c>
      <c r="F30495" s="4">
        <f t="shared" si="476"/>
        <v>887743.33333333337</v>
      </c>
    </row>
    <row r="30496" spans="1:6" x14ac:dyDescent="0.3">
      <c r="A30496" t="s">
        <v>30720</v>
      </c>
      <c r="B30496">
        <v>198900</v>
      </c>
      <c r="C30496">
        <v>0</v>
      </c>
      <c r="D30496">
        <v>0</v>
      </c>
      <c r="E30496">
        <v>0</v>
      </c>
      <c r="F30496" s="4">
        <f t="shared" si="476"/>
        <v>0</v>
      </c>
    </row>
    <row r="30497" spans="1:6" x14ac:dyDescent="0.3">
      <c r="A30497" t="s">
        <v>30721</v>
      </c>
      <c r="B30497">
        <v>0</v>
      </c>
      <c r="C30497">
        <v>0</v>
      </c>
      <c r="D30497">
        <v>370000</v>
      </c>
      <c r="E30497">
        <v>0</v>
      </c>
      <c r="F30497" s="4">
        <f t="shared" si="476"/>
        <v>123333.33333333333</v>
      </c>
    </row>
    <row r="30498" spans="1:6" x14ac:dyDescent="0.3">
      <c r="A30498" t="s">
        <v>30722</v>
      </c>
      <c r="B30498">
        <v>0</v>
      </c>
      <c r="C30498">
        <v>0</v>
      </c>
      <c r="D30498">
        <v>730000</v>
      </c>
      <c r="E30498">
        <v>1407800</v>
      </c>
      <c r="F30498" s="4">
        <f t="shared" si="476"/>
        <v>712600</v>
      </c>
    </row>
    <row r="30499" spans="1:6" x14ac:dyDescent="0.3">
      <c r="A30499" t="s">
        <v>958</v>
      </c>
      <c r="B30499">
        <v>0</v>
      </c>
      <c r="C30499">
        <v>0</v>
      </c>
      <c r="D30499">
        <v>1126290</v>
      </c>
      <c r="E30499">
        <v>1890760</v>
      </c>
      <c r="F30499" s="4">
        <f t="shared" si="476"/>
        <v>1005683.3333333334</v>
      </c>
    </row>
    <row r="30500" spans="1:6" x14ac:dyDescent="0.3">
      <c r="A30500" t="s">
        <v>30723</v>
      </c>
      <c r="B30500">
        <v>0</v>
      </c>
      <c r="C30500">
        <v>0</v>
      </c>
      <c r="D30500">
        <v>620440</v>
      </c>
      <c r="E30500">
        <v>0</v>
      </c>
      <c r="F30500" s="4">
        <f t="shared" si="476"/>
        <v>206813.33333333334</v>
      </c>
    </row>
    <row r="30501" spans="1:6" x14ac:dyDescent="0.3">
      <c r="A30501" t="s">
        <v>30724</v>
      </c>
      <c r="B30501">
        <v>0</v>
      </c>
      <c r="C30501">
        <v>0</v>
      </c>
      <c r="D30501">
        <v>2367820</v>
      </c>
      <c r="E30501">
        <v>2479570</v>
      </c>
      <c r="F30501" s="4">
        <f t="shared" si="476"/>
        <v>1615796.6666666667</v>
      </c>
    </row>
    <row r="30502" spans="1:6" x14ac:dyDescent="0.3">
      <c r="A30502" t="s">
        <v>30725</v>
      </c>
      <c r="B30502">
        <v>0</v>
      </c>
      <c r="C30502">
        <v>0</v>
      </c>
      <c r="D30502">
        <v>2108210</v>
      </c>
      <c r="E30502">
        <v>1423850</v>
      </c>
      <c r="F30502" s="4">
        <f t="shared" si="476"/>
        <v>1177353.3333333333</v>
      </c>
    </row>
    <row r="30503" spans="1:6" x14ac:dyDescent="0.3">
      <c r="A30503" t="s">
        <v>30726</v>
      </c>
      <c r="B30503">
        <v>1380000</v>
      </c>
      <c r="C30503">
        <v>0</v>
      </c>
      <c r="D30503">
        <v>0</v>
      </c>
      <c r="E30503">
        <v>386000</v>
      </c>
      <c r="F30503" s="4">
        <f t="shared" si="476"/>
        <v>128666.66666666667</v>
      </c>
    </row>
    <row r="30504" spans="1:6" x14ac:dyDescent="0.3">
      <c r="A30504" t="s">
        <v>30727</v>
      </c>
      <c r="B30504">
        <v>0</v>
      </c>
      <c r="C30504">
        <v>560700</v>
      </c>
      <c r="D30504">
        <v>0</v>
      </c>
      <c r="E30504">
        <v>586200</v>
      </c>
      <c r="F30504" s="4">
        <f t="shared" si="476"/>
        <v>382300</v>
      </c>
    </row>
    <row r="30505" spans="1:6" x14ac:dyDescent="0.3">
      <c r="A30505" t="s">
        <v>30728</v>
      </c>
      <c r="B30505">
        <v>0</v>
      </c>
      <c r="C30505">
        <v>1113840</v>
      </c>
      <c r="D30505">
        <v>0</v>
      </c>
      <c r="E30505">
        <v>988400</v>
      </c>
      <c r="F30505" s="4">
        <f t="shared" si="476"/>
        <v>700746.66666666663</v>
      </c>
    </row>
    <row r="30506" spans="1:6" x14ac:dyDescent="0.3">
      <c r="A30506" t="s">
        <v>30729</v>
      </c>
      <c r="B30506">
        <v>191100</v>
      </c>
      <c r="C30506">
        <v>0</v>
      </c>
      <c r="D30506">
        <v>0</v>
      </c>
      <c r="E30506">
        <v>0</v>
      </c>
      <c r="F30506" s="4">
        <f t="shared" si="476"/>
        <v>0</v>
      </c>
    </row>
    <row r="30507" spans="1:6" x14ac:dyDescent="0.3">
      <c r="A30507" t="s">
        <v>907</v>
      </c>
      <c r="B30507">
        <v>0</v>
      </c>
      <c r="C30507">
        <v>0</v>
      </c>
      <c r="D30507">
        <v>2664180</v>
      </c>
      <c r="E30507">
        <v>1260100</v>
      </c>
      <c r="F30507" s="4">
        <f t="shared" si="476"/>
        <v>1308093.3333333333</v>
      </c>
    </row>
    <row r="30508" spans="1:6" x14ac:dyDescent="0.3">
      <c r="A30508" t="s">
        <v>30730</v>
      </c>
      <c r="B30508">
        <v>408000</v>
      </c>
      <c r="C30508">
        <v>0</v>
      </c>
      <c r="D30508">
        <v>0</v>
      </c>
      <c r="E30508">
        <v>827890</v>
      </c>
      <c r="F30508" s="4">
        <f t="shared" si="476"/>
        <v>275963.33333333331</v>
      </c>
    </row>
    <row r="30509" spans="1:6" x14ac:dyDescent="0.3">
      <c r="A30509" t="s">
        <v>30731</v>
      </c>
      <c r="B30509">
        <v>0</v>
      </c>
      <c r="C30509">
        <v>300300</v>
      </c>
      <c r="D30509">
        <v>0</v>
      </c>
      <c r="E30509">
        <v>0</v>
      </c>
      <c r="F30509" s="4">
        <f t="shared" si="476"/>
        <v>100100</v>
      </c>
    </row>
    <row r="30510" spans="1:6" x14ac:dyDescent="0.3">
      <c r="A30510" t="s">
        <v>30732</v>
      </c>
      <c r="B30510">
        <v>0</v>
      </c>
      <c r="C30510">
        <v>496860</v>
      </c>
      <c r="D30510">
        <v>0</v>
      </c>
      <c r="E30510">
        <v>0</v>
      </c>
      <c r="F30510" s="4">
        <f t="shared" si="476"/>
        <v>165620</v>
      </c>
    </row>
    <row r="30511" spans="1:6" x14ac:dyDescent="0.3">
      <c r="A30511" t="s">
        <v>30733</v>
      </c>
      <c r="B30511">
        <v>0</v>
      </c>
      <c r="C30511">
        <v>0</v>
      </c>
      <c r="D30511">
        <v>793340</v>
      </c>
      <c r="E30511">
        <v>0</v>
      </c>
      <c r="F30511" s="4">
        <f t="shared" si="476"/>
        <v>264446.66666666669</v>
      </c>
    </row>
    <row r="30512" spans="1:6" x14ac:dyDescent="0.3">
      <c r="A30512" t="s">
        <v>30734</v>
      </c>
      <c r="B30512">
        <v>0</v>
      </c>
      <c r="C30512">
        <v>0</v>
      </c>
      <c r="D30512">
        <v>1509330</v>
      </c>
      <c r="E30512">
        <v>0</v>
      </c>
      <c r="F30512" s="4">
        <f t="shared" si="476"/>
        <v>503110</v>
      </c>
    </row>
    <row r="30513" spans="1:6" x14ac:dyDescent="0.3">
      <c r="A30513" t="s">
        <v>30735</v>
      </c>
      <c r="B30513">
        <v>0</v>
      </c>
      <c r="C30513">
        <v>595140</v>
      </c>
      <c r="D30513">
        <v>0</v>
      </c>
      <c r="E30513">
        <v>955500</v>
      </c>
      <c r="F30513" s="4">
        <f t="shared" si="476"/>
        <v>516880</v>
      </c>
    </row>
    <row r="30514" spans="1:6" x14ac:dyDescent="0.3">
      <c r="A30514" t="s">
        <v>30736</v>
      </c>
      <c r="B30514">
        <v>0</v>
      </c>
      <c r="C30514">
        <v>0</v>
      </c>
      <c r="D30514">
        <v>1695270</v>
      </c>
      <c r="E30514">
        <v>0</v>
      </c>
      <c r="F30514" s="4">
        <f t="shared" si="476"/>
        <v>565090</v>
      </c>
    </row>
    <row r="30515" spans="1:6" x14ac:dyDescent="0.3">
      <c r="A30515" t="s">
        <v>30737</v>
      </c>
      <c r="B30515">
        <v>0</v>
      </c>
      <c r="C30515">
        <v>0</v>
      </c>
      <c r="D30515">
        <v>1244700</v>
      </c>
      <c r="E30515">
        <v>1068160</v>
      </c>
      <c r="F30515" s="4">
        <f t="shared" si="476"/>
        <v>770953.33333333337</v>
      </c>
    </row>
    <row r="30516" spans="1:6" x14ac:dyDescent="0.3">
      <c r="A30516" t="s">
        <v>30738</v>
      </c>
      <c r="B30516">
        <v>0</v>
      </c>
      <c r="C30516">
        <v>1190000</v>
      </c>
      <c r="D30516">
        <v>0</v>
      </c>
      <c r="E30516">
        <v>0</v>
      </c>
      <c r="F30516" s="4">
        <f t="shared" si="476"/>
        <v>396666.66666666669</v>
      </c>
    </row>
    <row r="30517" spans="1:6" x14ac:dyDescent="0.3">
      <c r="A30517" t="s">
        <v>30739</v>
      </c>
      <c r="B30517">
        <v>537810</v>
      </c>
      <c r="C30517">
        <v>0</v>
      </c>
      <c r="D30517">
        <v>0</v>
      </c>
      <c r="E30517">
        <v>0</v>
      </c>
      <c r="F30517" s="4">
        <f t="shared" si="476"/>
        <v>0</v>
      </c>
    </row>
    <row r="30518" spans="1:6" x14ac:dyDescent="0.3">
      <c r="A30518" t="s">
        <v>30740</v>
      </c>
      <c r="B30518">
        <v>0</v>
      </c>
      <c r="C30518">
        <v>0</v>
      </c>
      <c r="D30518">
        <v>1337630</v>
      </c>
      <c r="E30518">
        <v>0</v>
      </c>
      <c r="F30518" s="4">
        <f t="shared" si="476"/>
        <v>445876.66666666669</v>
      </c>
    </row>
    <row r="30519" spans="1:6" x14ac:dyDescent="0.3">
      <c r="A30519" t="s">
        <v>30741</v>
      </c>
      <c r="B30519">
        <v>0</v>
      </c>
      <c r="C30519">
        <v>0</v>
      </c>
      <c r="D30519">
        <v>2086720</v>
      </c>
      <c r="E30519">
        <v>2187940</v>
      </c>
      <c r="F30519" s="4">
        <f t="shared" si="476"/>
        <v>1424886.6666666667</v>
      </c>
    </row>
    <row r="30520" spans="1:6" x14ac:dyDescent="0.3">
      <c r="A30520" t="s">
        <v>30742</v>
      </c>
      <c r="B30520">
        <v>432000</v>
      </c>
      <c r="C30520">
        <v>0</v>
      </c>
      <c r="D30520">
        <v>0</v>
      </c>
      <c r="E30520">
        <v>0</v>
      </c>
      <c r="F30520" s="4">
        <f t="shared" si="476"/>
        <v>0</v>
      </c>
    </row>
    <row r="30521" spans="1:6" x14ac:dyDescent="0.3">
      <c r="A30521" t="s">
        <v>30743</v>
      </c>
      <c r="B30521">
        <v>0</v>
      </c>
      <c r="C30521">
        <v>3965350</v>
      </c>
      <c r="D30521">
        <v>0</v>
      </c>
      <c r="E30521">
        <v>2966600</v>
      </c>
      <c r="F30521" s="4">
        <f t="shared" si="476"/>
        <v>2310650</v>
      </c>
    </row>
    <row r="30522" spans="1:6" x14ac:dyDescent="0.3">
      <c r="A30522" t="s">
        <v>30744</v>
      </c>
      <c r="B30522">
        <v>0</v>
      </c>
      <c r="C30522">
        <v>0</v>
      </c>
      <c r="D30522">
        <v>1259260</v>
      </c>
      <c r="E30522">
        <v>0</v>
      </c>
      <c r="F30522" s="4">
        <f t="shared" si="476"/>
        <v>419753.33333333331</v>
      </c>
    </row>
    <row r="30523" spans="1:6" x14ac:dyDescent="0.3">
      <c r="A30523" t="s">
        <v>30745</v>
      </c>
      <c r="B30523">
        <v>0</v>
      </c>
      <c r="C30523">
        <v>2010000</v>
      </c>
      <c r="D30523">
        <v>0</v>
      </c>
      <c r="E30523">
        <v>0</v>
      </c>
      <c r="F30523" s="4">
        <f t="shared" si="476"/>
        <v>670000</v>
      </c>
    </row>
    <row r="30524" spans="1:6" x14ac:dyDescent="0.3">
      <c r="A30524" t="s">
        <v>30746</v>
      </c>
      <c r="B30524">
        <v>2610740</v>
      </c>
      <c r="C30524">
        <v>0</v>
      </c>
      <c r="D30524">
        <v>0</v>
      </c>
      <c r="E30524">
        <v>0</v>
      </c>
      <c r="F30524" s="4">
        <f t="shared" si="476"/>
        <v>0</v>
      </c>
    </row>
    <row r="30525" spans="1:6" x14ac:dyDescent="0.3">
      <c r="A30525" t="s">
        <v>30747</v>
      </c>
      <c r="B30525">
        <v>0</v>
      </c>
      <c r="C30525">
        <v>0</v>
      </c>
      <c r="D30525">
        <v>3041060</v>
      </c>
      <c r="E30525">
        <v>772000</v>
      </c>
      <c r="F30525" s="4">
        <f t="shared" si="476"/>
        <v>1271020</v>
      </c>
    </row>
    <row r="30526" spans="1:6" x14ac:dyDescent="0.3">
      <c r="A30526" t="s">
        <v>30748</v>
      </c>
      <c r="B30526">
        <v>0</v>
      </c>
      <c r="C30526">
        <v>2418550</v>
      </c>
      <c r="D30526">
        <v>0</v>
      </c>
      <c r="E30526">
        <v>0</v>
      </c>
      <c r="F30526" s="4">
        <f t="shared" si="476"/>
        <v>806183.33333333337</v>
      </c>
    </row>
    <row r="30527" spans="1:6" x14ac:dyDescent="0.3">
      <c r="A30527" t="s">
        <v>30749</v>
      </c>
      <c r="B30527">
        <v>0</v>
      </c>
      <c r="C30527">
        <v>2228540</v>
      </c>
      <c r="D30527">
        <v>0</v>
      </c>
      <c r="E30527">
        <v>3978440</v>
      </c>
      <c r="F30527" s="4">
        <f t="shared" si="476"/>
        <v>2068993.3333333333</v>
      </c>
    </row>
    <row r="30528" spans="1:6" x14ac:dyDescent="0.3">
      <c r="A30528" t="s">
        <v>30750</v>
      </c>
      <c r="B30528">
        <v>405400</v>
      </c>
      <c r="C30528">
        <v>0</v>
      </c>
      <c r="D30528">
        <v>0</v>
      </c>
      <c r="E30528">
        <v>0</v>
      </c>
      <c r="F30528" s="4">
        <f t="shared" si="476"/>
        <v>0</v>
      </c>
    </row>
    <row r="30529" spans="1:6" x14ac:dyDescent="0.3">
      <c r="A30529" t="s">
        <v>30751</v>
      </c>
      <c r="B30529">
        <v>740000</v>
      </c>
      <c r="C30529">
        <v>0</v>
      </c>
      <c r="D30529">
        <v>0</v>
      </c>
      <c r="E30529">
        <v>386000</v>
      </c>
      <c r="F30529" s="4">
        <f t="shared" si="476"/>
        <v>128666.66666666667</v>
      </c>
    </row>
    <row r="30530" spans="1:6" x14ac:dyDescent="0.3">
      <c r="A30530" t="s">
        <v>30752</v>
      </c>
      <c r="B30530">
        <v>0</v>
      </c>
      <c r="C30530">
        <v>600000</v>
      </c>
      <c r="D30530">
        <v>0</v>
      </c>
      <c r="E30530">
        <v>234600</v>
      </c>
      <c r="F30530" s="4">
        <f t="shared" si="476"/>
        <v>278200</v>
      </c>
    </row>
    <row r="30531" spans="1:6" x14ac:dyDescent="0.3">
      <c r="A30531" t="s">
        <v>30753</v>
      </c>
      <c r="B30531">
        <v>0</v>
      </c>
      <c r="C30531">
        <v>650300</v>
      </c>
      <c r="D30531">
        <v>0</v>
      </c>
      <c r="E30531">
        <v>621900</v>
      </c>
      <c r="F30531" s="4">
        <f t="shared" ref="F30531:F30594" si="477">SUM(C30531:E30531)/3</f>
        <v>424066.66666666669</v>
      </c>
    </row>
    <row r="30532" spans="1:6" x14ac:dyDescent="0.3">
      <c r="A30532" t="s">
        <v>30754</v>
      </c>
      <c r="B30532">
        <v>0</v>
      </c>
      <c r="C30532">
        <v>600000</v>
      </c>
      <c r="D30532">
        <v>0</v>
      </c>
      <c r="E30532">
        <v>0</v>
      </c>
      <c r="F30532" s="4">
        <f t="shared" si="477"/>
        <v>200000</v>
      </c>
    </row>
    <row r="30533" spans="1:6" x14ac:dyDescent="0.3">
      <c r="A30533" t="s">
        <v>30755</v>
      </c>
      <c r="B30533">
        <v>0</v>
      </c>
      <c r="C30533">
        <v>230000</v>
      </c>
      <c r="D30533">
        <v>0</v>
      </c>
      <c r="E30533">
        <v>386000</v>
      </c>
      <c r="F30533" s="4">
        <f t="shared" si="477"/>
        <v>205333.33333333334</v>
      </c>
    </row>
    <row r="30534" spans="1:6" x14ac:dyDescent="0.3">
      <c r="A30534" t="s">
        <v>30756</v>
      </c>
      <c r="B30534">
        <v>0</v>
      </c>
      <c r="C30534">
        <v>723760</v>
      </c>
      <c r="D30534">
        <v>0</v>
      </c>
      <c r="E30534">
        <v>402000</v>
      </c>
      <c r="F30534" s="4">
        <f t="shared" si="477"/>
        <v>375253.33333333331</v>
      </c>
    </row>
    <row r="30535" spans="1:6" x14ac:dyDescent="0.3">
      <c r="A30535" t="s">
        <v>30757</v>
      </c>
      <c r="B30535">
        <v>0</v>
      </c>
      <c r="C30535">
        <v>382200</v>
      </c>
      <c r="D30535">
        <v>0</v>
      </c>
      <c r="E30535">
        <v>0</v>
      </c>
      <c r="F30535" s="4">
        <f t="shared" si="477"/>
        <v>127400</v>
      </c>
    </row>
    <row r="30536" spans="1:6" x14ac:dyDescent="0.3">
      <c r="A30536" t="s">
        <v>30758</v>
      </c>
      <c r="B30536">
        <v>0</v>
      </c>
      <c r="C30536">
        <v>0</v>
      </c>
      <c r="D30536">
        <v>775700</v>
      </c>
      <c r="E30536">
        <v>234600</v>
      </c>
      <c r="F30536" s="4">
        <f t="shared" si="477"/>
        <v>336766.66666666669</v>
      </c>
    </row>
    <row r="30537" spans="1:6" x14ac:dyDescent="0.3">
      <c r="A30537" t="s">
        <v>30759</v>
      </c>
      <c r="B30537">
        <v>0</v>
      </c>
      <c r="C30537">
        <v>458640</v>
      </c>
      <c r="D30537">
        <v>0</v>
      </c>
      <c r="E30537">
        <v>768200</v>
      </c>
      <c r="F30537" s="4">
        <f t="shared" si="477"/>
        <v>408946.66666666669</v>
      </c>
    </row>
    <row r="30538" spans="1:6" x14ac:dyDescent="0.3">
      <c r="A30538" t="s">
        <v>30760</v>
      </c>
      <c r="B30538">
        <v>0</v>
      </c>
      <c r="C30538">
        <v>1063420</v>
      </c>
      <c r="D30538">
        <v>0</v>
      </c>
      <c r="E30538">
        <v>1260000</v>
      </c>
      <c r="F30538" s="4">
        <f t="shared" si="477"/>
        <v>774473.33333333337</v>
      </c>
    </row>
    <row r="30539" spans="1:6" x14ac:dyDescent="0.3">
      <c r="A30539" t="s">
        <v>30761</v>
      </c>
      <c r="B30539">
        <v>0</v>
      </c>
      <c r="C30539">
        <v>313950</v>
      </c>
      <c r="D30539">
        <v>0</v>
      </c>
      <c r="E30539">
        <v>1014880</v>
      </c>
      <c r="F30539" s="4">
        <f t="shared" si="477"/>
        <v>442943.33333333331</v>
      </c>
    </row>
    <row r="30540" spans="1:6" x14ac:dyDescent="0.3">
      <c r="A30540" t="s">
        <v>30762</v>
      </c>
      <c r="B30540">
        <v>0</v>
      </c>
      <c r="C30540">
        <v>0</v>
      </c>
      <c r="D30540">
        <v>2096150</v>
      </c>
      <c r="E30540">
        <v>2341640</v>
      </c>
      <c r="F30540" s="4">
        <f t="shared" si="477"/>
        <v>1479263.3333333333</v>
      </c>
    </row>
    <row r="30541" spans="1:6" x14ac:dyDescent="0.3">
      <c r="A30541" t="s">
        <v>30763</v>
      </c>
      <c r="B30541">
        <v>308000</v>
      </c>
      <c r="C30541">
        <v>0</v>
      </c>
      <c r="D30541">
        <v>0</v>
      </c>
      <c r="E30541">
        <v>0</v>
      </c>
      <c r="F30541" s="4">
        <f t="shared" si="477"/>
        <v>0</v>
      </c>
    </row>
    <row r="30542" spans="1:6" x14ac:dyDescent="0.3">
      <c r="A30542" t="s">
        <v>30764</v>
      </c>
      <c r="B30542">
        <v>0</v>
      </c>
      <c r="C30542">
        <v>626080</v>
      </c>
      <c r="D30542">
        <v>0</v>
      </c>
      <c r="E30542">
        <v>0</v>
      </c>
      <c r="F30542" s="4">
        <f t="shared" si="477"/>
        <v>208693.33333333334</v>
      </c>
    </row>
    <row r="30543" spans="1:6" x14ac:dyDescent="0.3">
      <c r="A30543" t="s">
        <v>30765</v>
      </c>
      <c r="B30543">
        <v>0</v>
      </c>
      <c r="C30543">
        <v>219120</v>
      </c>
      <c r="D30543">
        <v>0</v>
      </c>
      <c r="E30543">
        <v>913640</v>
      </c>
      <c r="F30543" s="4">
        <f t="shared" si="477"/>
        <v>377586.66666666669</v>
      </c>
    </row>
    <row r="30544" spans="1:6" x14ac:dyDescent="0.3">
      <c r="A30544" t="s">
        <v>30766</v>
      </c>
      <c r="B30544">
        <v>1799830</v>
      </c>
      <c r="C30544">
        <v>0</v>
      </c>
      <c r="D30544">
        <v>0</v>
      </c>
      <c r="E30544">
        <v>804000</v>
      </c>
      <c r="F30544" s="4">
        <f t="shared" si="477"/>
        <v>268000</v>
      </c>
    </row>
    <row r="30545" spans="1:6" x14ac:dyDescent="0.3">
      <c r="A30545" t="s">
        <v>30767</v>
      </c>
      <c r="B30545">
        <v>0</v>
      </c>
      <c r="C30545">
        <v>0</v>
      </c>
      <c r="D30545">
        <v>906500</v>
      </c>
      <c r="E30545">
        <v>785330</v>
      </c>
      <c r="F30545" s="4">
        <f t="shared" si="477"/>
        <v>563943.33333333337</v>
      </c>
    </row>
    <row r="30546" spans="1:6" x14ac:dyDescent="0.3">
      <c r="A30546" t="s">
        <v>30768</v>
      </c>
      <c r="B30546">
        <v>0</v>
      </c>
      <c r="C30546">
        <v>1016470</v>
      </c>
      <c r="D30546">
        <v>0</v>
      </c>
      <c r="E30546">
        <v>0</v>
      </c>
      <c r="F30546" s="4">
        <f t="shared" si="477"/>
        <v>338823.33333333331</v>
      </c>
    </row>
    <row r="30547" spans="1:6" x14ac:dyDescent="0.3">
      <c r="A30547" t="s">
        <v>30769</v>
      </c>
      <c r="B30547">
        <v>0</v>
      </c>
      <c r="C30547">
        <v>0</v>
      </c>
      <c r="D30547">
        <v>2036860</v>
      </c>
      <c r="E30547">
        <v>2323970</v>
      </c>
      <c r="F30547" s="4">
        <f t="shared" si="477"/>
        <v>1453610</v>
      </c>
    </row>
    <row r="30548" spans="1:6" x14ac:dyDescent="0.3">
      <c r="A30548" t="s">
        <v>30770</v>
      </c>
      <c r="B30548">
        <v>0</v>
      </c>
      <c r="C30548">
        <v>0</v>
      </c>
      <c r="D30548">
        <v>47083600</v>
      </c>
      <c r="E30548">
        <v>0</v>
      </c>
      <c r="F30548" s="4">
        <f t="shared" si="477"/>
        <v>15694533.333333334</v>
      </c>
    </row>
    <row r="30549" spans="1:6" x14ac:dyDescent="0.3">
      <c r="A30549" t="s">
        <v>30771</v>
      </c>
      <c r="B30549">
        <v>0</v>
      </c>
      <c r="C30549">
        <v>1166600</v>
      </c>
      <c r="D30549">
        <v>0</v>
      </c>
      <c r="E30549">
        <v>964290</v>
      </c>
      <c r="F30549" s="4">
        <f t="shared" si="477"/>
        <v>710296.66666666663</v>
      </c>
    </row>
    <row r="30550" spans="1:6" x14ac:dyDescent="0.3">
      <c r="A30550" t="s">
        <v>30772</v>
      </c>
      <c r="B30550">
        <v>0</v>
      </c>
      <c r="C30550">
        <v>0</v>
      </c>
      <c r="D30550">
        <v>1437800</v>
      </c>
      <c r="E30550">
        <v>473200</v>
      </c>
      <c r="F30550" s="4">
        <f t="shared" si="477"/>
        <v>637000</v>
      </c>
    </row>
    <row r="30551" spans="1:6" x14ac:dyDescent="0.3">
      <c r="A30551" t="s">
        <v>30773</v>
      </c>
      <c r="B30551">
        <v>0</v>
      </c>
      <c r="C30551">
        <v>0</v>
      </c>
      <c r="D30551">
        <v>1433700</v>
      </c>
      <c r="E30551">
        <v>0</v>
      </c>
      <c r="F30551" s="4">
        <f t="shared" si="477"/>
        <v>477900</v>
      </c>
    </row>
    <row r="30552" spans="1:6" x14ac:dyDescent="0.3">
      <c r="A30552" t="s">
        <v>30774</v>
      </c>
      <c r="B30552">
        <v>0</v>
      </c>
      <c r="C30552">
        <v>1559450</v>
      </c>
      <c r="D30552">
        <v>0</v>
      </c>
      <c r="E30552">
        <v>659910</v>
      </c>
      <c r="F30552" s="4">
        <f t="shared" si="477"/>
        <v>739786.66666666663</v>
      </c>
    </row>
    <row r="30553" spans="1:6" x14ac:dyDescent="0.3">
      <c r="A30553" t="s">
        <v>30775</v>
      </c>
      <c r="B30553">
        <v>0</v>
      </c>
      <c r="C30553">
        <v>0</v>
      </c>
      <c r="D30553">
        <v>337920</v>
      </c>
      <c r="E30553">
        <v>1020800</v>
      </c>
      <c r="F30553" s="4">
        <f t="shared" si="477"/>
        <v>452906.66666666669</v>
      </c>
    </row>
    <row r="30554" spans="1:6" x14ac:dyDescent="0.3">
      <c r="A30554" t="s">
        <v>30776</v>
      </c>
      <c r="B30554">
        <v>0</v>
      </c>
      <c r="C30554">
        <v>539000</v>
      </c>
      <c r="D30554">
        <v>0</v>
      </c>
      <c r="E30554">
        <v>1423560</v>
      </c>
      <c r="F30554" s="4">
        <f t="shared" si="477"/>
        <v>654186.66666666663</v>
      </c>
    </row>
    <row r="30555" spans="1:6" x14ac:dyDescent="0.3">
      <c r="A30555" t="s">
        <v>30777</v>
      </c>
      <c r="B30555">
        <v>0</v>
      </c>
      <c r="C30555">
        <v>0</v>
      </c>
      <c r="D30555">
        <v>464100</v>
      </c>
      <c r="E30555">
        <v>0</v>
      </c>
      <c r="F30555" s="4">
        <f t="shared" si="477"/>
        <v>154700</v>
      </c>
    </row>
    <row r="30556" spans="1:6" x14ac:dyDescent="0.3">
      <c r="A30556" t="s">
        <v>30778</v>
      </c>
      <c r="B30556">
        <v>0</v>
      </c>
      <c r="C30556">
        <v>256000</v>
      </c>
      <c r="D30556">
        <v>0</v>
      </c>
      <c r="E30556">
        <v>568900</v>
      </c>
      <c r="F30556" s="4">
        <f t="shared" si="477"/>
        <v>274966.66666666669</v>
      </c>
    </row>
    <row r="30557" spans="1:6" x14ac:dyDescent="0.3">
      <c r="A30557" t="s">
        <v>30779</v>
      </c>
      <c r="B30557">
        <v>0</v>
      </c>
      <c r="C30557">
        <v>0</v>
      </c>
      <c r="D30557">
        <v>1004400</v>
      </c>
      <c r="E30557">
        <v>2003760</v>
      </c>
      <c r="F30557" s="4">
        <f t="shared" si="477"/>
        <v>1002720</v>
      </c>
    </row>
    <row r="30558" spans="1:6" x14ac:dyDescent="0.3">
      <c r="A30558" t="s">
        <v>30780</v>
      </c>
      <c r="B30558">
        <v>0</v>
      </c>
      <c r="C30558">
        <v>665360</v>
      </c>
      <c r="D30558">
        <v>0</v>
      </c>
      <c r="E30558">
        <v>402000</v>
      </c>
      <c r="F30558" s="4">
        <f t="shared" si="477"/>
        <v>355786.66666666669</v>
      </c>
    </row>
    <row r="30559" spans="1:6" x14ac:dyDescent="0.3">
      <c r="A30559" t="s">
        <v>30781</v>
      </c>
      <c r="B30559">
        <v>0</v>
      </c>
      <c r="C30559">
        <v>0</v>
      </c>
      <c r="D30559">
        <v>561100</v>
      </c>
      <c r="E30559">
        <v>0</v>
      </c>
      <c r="F30559" s="4">
        <f t="shared" si="477"/>
        <v>187033.33333333334</v>
      </c>
    </row>
    <row r="30560" spans="1:6" x14ac:dyDescent="0.3">
      <c r="A30560" t="s">
        <v>30782</v>
      </c>
      <c r="B30560">
        <v>970640</v>
      </c>
      <c r="C30560">
        <v>0</v>
      </c>
      <c r="D30560">
        <v>0</v>
      </c>
      <c r="E30560">
        <v>0</v>
      </c>
      <c r="F30560" s="4">
        <f t="shared" si="477"/>
        <v>0</v>
      </c>
    </row>
    <row r="30561" spans="1:6" x14ac:dyDescent="0.3">
      <c r="A30561" t="s">
        <v>30783</v>
      </c>
      <c r="B30561">
        <v>0</v>
      </c>
      <c r="C30561">
        <v>487000</v>
      </c>
      <c r="D30561">
        <v>0</v>
      </c>
      <c r="E30561">
        <v>0</v>
      </c>
      <c r="F30561" s="4">
        <f t="shared" si="477"/>
        <v>162333.33333333334</v>
      </c>
    </row>
    <row r="30562" spans="1:6" x14ac:dyDescent="0.3">
      <c r="A30562" t="s">
        <v>30784</v>
      </c>
      <c r="B30562">
        <v>0</v>
      </c>
      <c r="C30562">
        <v>0</v>
      </c>
      <c r="D30562">
        <v>10822500</v>
      </c>
      <c r="E30562">
        <v>0</v>
      </c>
      <c r="F30562" s="4">
        <f t="shared" si="477"/>
        <v>3607500</v>
      </c>
    </row>
    <row r="30563" spans="1:6" x14ac:dyDescent="0.3">
      <c r="A30563" t="s">
        <v>30785</v>
      </c>
      <c r="B30563">
        <v>0</v>
      </c>
      <c r="C30563">
        <v>1233960</v>
      </c>
      <c r="D30563">
        <v>0</v>
      </c>
      <c r="E30563">
        <v>1943320</v>
      </c>
      <c r="F30563" s="4">
        <f t="shared" si="477"/>
        <v>1059093.3333333333</v>
      </c>
    </row>
    <row r="30564" spans="1:6" x14ac:dyDescent="0.3">
      <c r="A30564" t="s">
        <v>30786</v>
      </c>
      <c r="B30564">
        <v>0</v>
      </c>
      <c r="C30564">
        <v>0</v>
      </c>
      <c r="D30564">
        <v>955500</v>
      </c>
      <c r="E30564">
        <v>772000</v>
      </c>
      <c r="F30564" s="4">
        <f t="shared" si="477"/>
        <v>575833.33333333337</v>
      </c>
    </row>
    <row r="30565" spans="1:6" x14ac:dyDescent="0.3">
      <c r="A30565" t="s">
        <v>30787</v>
      </c>
      <c r="B30565">
        <v>0</v>
      </c>
      <c r="C30565">
        <v>803300</v>
      </c>
      <c r="D30565">
        <v>0</v>
      </c>
      <c r="E30565">
        <v>425700</v>
      </c>
      <c r="F30565" s="4">
        <f t="shared" si="477"/>
        <v>409666.66666666669</v>
      </c>
    </row>
    <row r="30566" spans="1:6" x14ac:dyDescent="0.3">
      <c r="A30566" t="s">
        <v>30788</v>
      </c>
      <c r="B30566">
        <v>0</v>
      </c>
      <c r="C30566">
        <v>398730</v>
      </c>
      <c r="D30566">
        <v>0</v>
      </c>
      <c r="E30566">
        <v>0</v>
      </c>
      <c r="F30566" s="4">
        <f t="shared" si="477"/>
        <v>132910</v>
      </c>
    </row>
    <row r="30567" spans="1:6" x14ac:dyDescent="0.3">
      <c r="A30567" t="s">
        <v>30789</v>
      </c>
      <c r="B30567">
        <v>0</v>
      </c>
      <c r="C30567">
        <v>926460</v>
      </c>
      <c r="D30567">
        <v>0</v>
      </c>
      <c r="E30567">
        <v>0</v>
      </c>
      <c r="F30567" s="4">
        <f t="shared" si="477"/>
        <v>308820</v>
      </c>
    </row>
    <row r="30568" spans="1:6" x14ac:dyDescent="0.3">
      <c r="A30568" t="s">
        <v>30790</v>
      </c>
      <c r="B30568">
        <v>740000</v>
      </c>
      <c r="C30568">
        <v>0</v>
      </c>
      <c r="D30568">
        <v>0</v>
      </c>
      <c r="E30568">
        <v>0</v>
      </c>
      <c r="F30568" s="4">
        <f t="shared" si="477"/>
        <v>0</v>
      </c>
    </row>
    <row r="30569" spans="1:6" x14ac:dyDescent="0.3">
      <c r="A30569" t="s">
        <v>30791</v>
      </c>
      <c r="B30569">
        <v>0</v>
      </c>
      <c r="C30569">
        <v>0</v>
      </c>
      <c r="D30569">
        <v>469200</v>
      </c>
      <c r="E30569">
        <v>0</v>
      </c>
      <c r="F30569" s="4">
        <f t="shared" si="477"/>
        <v>156400</v>
      </c>
    </row>
    <row r="30570" spans="1:6" x14ac:dyDescent="0.3">
      <c r="A30570" t="s">
        <v>30792</v>
      </c>
      <c r="B30570">
        <v>1115120</v>
      </c>
      <c r="C30570">
        <v>0</v>
      </c>
      <c r="D30570">
        <v>0</v>
      </c>
      <c r="E30570">
        <v>0</v>
      </c>
      <c r="F30570" s="4">
        <f t="shared" si="477"/>
        <v>0</v>
      </c>
    </row>
    <row r="30571" spans="1:6" x14ac:dyDescent="0.3">
      <c r="A30571" t="s">
        <v>30793</v>
      </c>
      <c r="B30571">
        <v>0</v>
      </c>
      <c r="C30571">
        <v>745120</v>
      </c>
      <c r="D30571">
        <v>0</v>
      </c>
      <c r="E30571">
        <v>804000</v>
      </c>
      <c r="F30571" s="4">
        <f t="shared" si="477"/>
        <v>516373.33333333331</v>
      </c>
    </row>
    <row r="30572" spans="1:6" x14ac:dyDescent="0.3">
      <c r="A30572" t="s">
        <v>30794</v>
      </c>
      <c r="B30572">
        <v>0</v>
      </c>
      <c r="C30572">
        <v>0</v>
      </c>
      <c r="D30572">
        <v>986440</v>
      </c>
      <c r="E30572">
        <v>0</v>
      </c>
      <c r="F30572" s="4">
        <f t="shared" si="477"/>
        <v>328813.33333333331</v>
      </c>
    </row>
    <row r="30573" spans="1:6" x14ac:dyDescent="0.3">
      <c r="A30573" t="s">
        <v>30795</v>
      </c>
      <c r="B30573">
        <v>0</v>
      </c>
      <c r="C30573">
        <v>0</v>
      </c>
      <c r="D30573">
        <v>1647280</v>
      </c>
      <c r="E30573">
        <v>0</v>
      </c>
      <c r="F30573" s="4">
        <f t="shared" si="477"/>
        <v>549093.33333333337</v>
      </c>
    </row>
    <row r="30574" spans="1:6" x14ac:dyDescent="0.3">
      <c r="A30574" t="s">
        <v>30796</v>
      </c>
      <c r="B30574">
        <v>0</v>
      </c>
      <c r="C30574">
        <v>705020</v>
      </c>
      <c r="D30574">
        <v>0</v>
      </c>
      <c r="E30574">
        <v>0</v>
      </c>
      <c r="F30574" s="4">
        <f t="shared" si="477"/>
        <v>235006.66666666666</v>
      </c>
    </row>
    <row r="30575" spans="1:6" x14ac:dyDescent="0.3">
      <c r="A30575" t="s">
        <v>30797</v>
      </c>
      <c r="B30575">
        <v>0</v>
      </c>
      <c r="C30575">
        <v>0</v>
      </c>
      <c r="D30575">
        <v>740000</v>
      </c>
      <c r="E30575">
        <v>0</v>
      </c>
      <c r="F30575" s="4">
        <f t="shared" si="477"/>
        <v>246666.66666666666</v>
      </c>
    </row>
    <row r="30576" spans="1:6" x14ac:dyDescent="0.3">
      <c r="A30576" t="s">
        <v>30798</v>
      </c>
      <c r="B30576">
        <v>0</v>
      </c>
      <c r="C30576">
        <v>0</v>
      </c>
      <c r="D30576">
        <v>370000</v>
      </c>
      <c r="E30576">
        <v>0</v>
      </c>
      <c r="F30576" s="4">
        <f t="shared" si="477"/>
        <v>123333.33333333333</v>
      </c>
    </row>
    <row r="30577" spans="1:6" x14ac:dyDescent="0.3">
      <c r="A30577" t="s">
        <v>30799</v>
      </c>
      <c r="B30577">
        <v>0</v>
      </c>
      <c r="C30577">
        <v>943260</v>
      </c>
      <c r="D30577">
        <v>0</v>
      </c>
      <c r="E30577">
        <v>386000</v>
      </c>
      <c r="F30577" s="4">
        <f t="shared" si="477"/>
        <v>443086.66666666669</v>
      </c>
    </row>
    <row r="30578" spans="1:6" x14ac:dyDescent="0.3">
      <c r="A30578" t="s">
        <v>30800</v>
      </c>
      <c r="B30578">
        <v>370000</v>
      </c>
      <c r="C30578">
        <v>0</v>
      </c>
      <c r="D30578">
        <v>0</v>
      </c>
      <c r="E30578">
        <v>0</v>
      </c>
      <c r="F30578" s="4">
        <f t="shared" si="477"/>
        <v>0</v>
      </c>
    </row>
    <row r="30579" spans="1:6" x14ac:dyDescent="0.3">
      <c r="A30579" t="s">
        <v>30801</v>
      </c>
      <c r="B30579">
        <v>0</v>
      </c>
      <c r="C30579">
        <v>0</v>
      </c>
      <c r="D30579">
        <v>618650</v>
      </c>
      <c r="E30579">
        <v>536900</v>
      </c>
      <c r="F30579" s="4">
        <f t="shared" si="477"/>
        <v>385183.33333333331</v>
      </c>
    </row>
    <row r="30580" spans="1:6" x14ac:dyDescent="0.3">
      <c r="A30580" t="s">
        <v>30802</v>
      </c>
      <c r="B30580">
        <v>0</v>
      </c>
      <c r="C30580">
        <v>0</v>
      </c>
      <c r="D30580">
        <v>581490</v>
      </c>
      <c r="E30580">
        <v>234600</v>
      </c>
      <c r="F30580" s="4">
        <f t="shared" si="477"/>
        <v>272030</v>
      </c>
    </row>
    <row r="30581" spans="1:6" x14ac:dyDescent="0.3">
      <c r="A30581" t="s">
        <v>30803</v>
      </c>
      <c r="B30581">
        <v>0</v>
      </c>
      <c r="C30581">
        <v>0</v>
      </c>
      <c r="D30581">
        <v>1235780</v>
      </c>
      <c r="E30581">
        <v>0</v>
      </c>
      <c r="F30581" s="4">
        <f t="shared" si="477"/>
        <v>411926.66666666669</v>
      </c>
    </row>
    <row r="30582" spans="1:6" x14ac:dyDescent="0.3">
      <c r="A30582" t="s">
        <v>30804</v>
      </c>
      <c r="B30582">
        <v>0</v>
      </c>
      <c r="C30582">
        <v>2644400</v>
      </c>
      <c r="D30582">
        <v>0</v>
      </c>
      <c r="E30582">
        <v>0</v>
      </c>
      <c r="F30582" s="4">
        <f t="shared" si="477"/>
        <v>881466.66666666663</v>
      </c>
    </row>
    <row r="30583" spans="1:6" x14ac:dyDescent="0.3">
      <c r="A30583" t="s">
        <v>30805</v>
      </c>
      <c r="B30583">
        <v>0</v>
      </c>
      <c r="C30583">
        <v>0</v>
      </c>
      <c r="D30583">
        <v>515790</v>
      </c>
      <c r="E30583">
        <v>357000</v>
      </c>
      <c r="F30583" s="4">
        <f t="shared" si="477"/>
        <v>290930</v>
      </c>
    </row>
    <row r="30584" spans="1:6" x14ac:dyDescent="0.3">
      <c r="A30584" t="s">
        <v>246</v>
      </c>
      <c r="B30584">
        <v>0</v>
      </c>
      <c r="C30584">
        <v>0</v>
      </c>
      <c r="D30584">
        <v>472200</v>
      </c>
      <c r="E30584">
        <v>0</v>
      </c>
      <c r="F30584" s="4">
        <f t="shared" si="477"/>
        <v>157400</v>
      </c>
    </row>
    <row r="30585" spans="1:6" x14ac:dyDescent="0.3">
      <c r="A30585" t="s">
        <v>30806</v>
      </c>
      <c r="B30585">
        <v>0</v>
      </c>
      <c r="C30585">
        <v>837200</v>
      </c>
      <c r="D30585">
        <v>0</v>
      </c>
      <c r="E30585">
        <v>450560</v>
      </c>
      <c r="F30585" s="4">
        <f t="shared" si="477"/>
        <v>429253.33333333331</v>
      </c>
    </row>
    <row r="30586" spans="1:6" x14ac:dyDescent="0.3">
      <c r="A30586" t="s">
        <v>30807</v>
      </c>
      <c r="B30586">
        <v>0</v>
      </c>
      <c r="C30586">
        <v>230000</v>
      </c>
      <c r="D30586">
        <v>0</v>
      </c>
      <c r="E30586">
        <v>0</v>
      </c>
      <c r="F30586" s="4">
        <f t="shared" si="477"/>
        <v>76666.666666666672</v>
      </c>
    </row>
    <row r="30587" spans="1:6" x14ac:dyDescent="0.3">
      <c r="A30587" t="s">
        <v>30808</v>
      </c>
      <c r="B30587">
        <v>0</v>
      </c>
      <c r="C30587">
        <v>309400</v>
      </c>
      <c r="D30587">
        <v>0</v>
      </c>
      <c r="E30587">
        <v>198900</v>
      </c>
      <c r="F30587" s="4">
        <f t="shared" si="477"/>
        <v>169433.33333333334</v>
      </c>
    </row>
    <row r="30588" spans="1:6" x14ac:dyDescent="0.3">
      <c r="A30588" t="s">
        <v>30809</v>
      </c>
      <c r="B30588">
        <v>0</v>
      </c>
      <c r="C30588">
        <v>0</v>
      </c>
      <c r="D30588">
        <v>252000</v>
      </c>
      <c r="E30588">
        <v>296660</v>
      </c>
      <c r="F30588" s="4">
        <f t="shared" si="477"/>
        <v>182886.66666666666</v>
      </c>
    </row>
    <row r="30589" spans="1:6" x14ac:dyDescent="0.3">
      <c r="A30589" t="s">
        <v>30810</v>
      </c>
      <c r="B30589">
        <v>0</v>
      </c>
      <c r="C30589">
        <v>0</v>
      </c>
      <c r="D30589">
        <v>1416000</v>
      </c>
      <c r="E30589">
        <v>820000</v>
      </c>
      <c r="F30589" s="4">
        <f t="shared" si="477"/>
        <v>745333.33333333337</v>
      </c>
    </row>
    <row r="30590" spans="1:6" x14ac:dyDescent="0.3">
      <c r="A30590" t="s">
        <v>30811</v>
      </c>
      <c r="B30590">
        <v>0</v>
      </c>
      <c r="C30590">
        <v>799500</v>
      </c>
      <c r="D30590">
        <v>0</v>
      </c>
      <c r="E30590">
        <v>0</v>
      </c>
      <c r="F30590" s="4">
        <f t="shared" si="477"/>
        <v>266500</v>
      </c>
    </row>
    <row r="30591" spans="1:6" x14ac:dyDescent="0.3">
      <c r="A30591" t="s">
        <v>30812</v>
      </c>
      <c r="B30591">
        <v>0</v>
      </c>
      <c r="C30591">
        <v>230000</v>
      </c>
      <c r="D30591">
        <v>0</v>
      </c>
      <c r="E30591">
        <v>0</v>
      </c>
      <c r="F30591" s="4">
        <f t="shared" si="477"/>
        <v>76666.666666666672</v>
      </c>
    </row>
    <row r="30592" spans="1:6" x14ac:dyDescent="0.3">
      <c r="A30592" t="s">
        <v>30813</v>
      </c>
      <c r="B30592">
        <v>0</v>
      </c>
      <c r="C30592">
        <v>740000</v>
      </c>
      <c r="D30592">
        <v>0</v>
      </c>
      <c r="E30592">
        <v>0</v>
      </c>
      <c r="F30592" s="4">
        <f t="shared" si="477"/>
        <v>246666.66666666666</v>
      </c>
    </row>
    <row r="30593" spans="1:6" x14ac:dyDescent="0.3">
      <c r="A30593" t="s">
        <v>30814</v>
      </c>
      <c r="B30593">
        <v>0</v>
      </c>
      <c r="C30593">
        <v>0</v>
      </c>
      <c r="D30593">
        <v>451860</v>
      </c>
      <c r="E30593">
        <v>0</v>
      </c>
      <c r="F30593" s="4">
        <f t="shared" si="477"/>
        <v>150620</v>
      </c>
    </row>
    <row r="30594" spans="1:6" x14ac:dyDescent="0.3">
      <c r="A30594" t="s">
        <v>30815</v>
      </c>
      <c r="B30594">
        <v>626000</v>
      </c>
      <c r="C30594">
        <v>0</v>
      </c>
      <c r="D30594">
        <v>0</v>
      </c>
      <c r="E30594">
        <v>0</v>
      </c>
      <c r="F30594" s="4">
        <f t="shared" si="477"/>
        <v>0</v>
      </c>
    </row>
    <row r="30595" spans="1:6" x14ac:dyDescent="0.3">
      <c r="A30595" t="s">
        <v>30816</v>
      </c>
      <c r="B30595">
        <v>534000</v>
      </c>
      <c r="C30595">
        <v>0</v>
      </c>
      <c r="D30595">
        <v>0</v>
      </c>
      <c r="E30595">
        <v>1078000</v>
      </c>
      <c r="F30595" s="4">
        <f t="shared" ref="F30595:F30658" si="478">SUM(C30595:E30595)/3</f>
        <v>359333.33333333331</v>
      </c>
    </row>
    <row r="30596" spans="1:6" x14ac:dyDescent="0.3">
      <c r="A30596" t="s">
        <v>30817</v>
      </c>
      <c r="B30596">
        <v>0</v>
      </c>
      <c r="C30596">
        <v>0</v>
      </c>
      <c r="D30596">
        <v>258440</v>
      </c>
      <c r="E30596">
        <v>1489230</v>
      </c>
      <c r="F30596" s="4">
        <f t="shared" si="478"/>
        <v>582556.66666666663</v>
      </c>
    </row>
    <row r="30597" spans="1:6" x14ac:dyDescent="0.3">
      <c r="A30597" t="s">
        <v>368</v>
      </c>
      <c r="B30597">
        <v>0</v>
      </c>
      <c r="C30597">
        <v>0</v>
      </c>
      <c r="D30597">
        <v>1613710</v>
      </c>
      <c r="E30597">
        <v>0</v>
      </c>
      <c r="F30597" s="4">
        <f t="shared" si="478"/>
        <v>537903.33333333337</v>
      </c>
    </row>
    <row r="30598" spans="1:6" x14ac:dyDescent="0.3">
      <c r="A30598" t="s">
        <v>30818</v>
      </c>
      <c r="B30598">
        <v>0</v>
      </c>
      <c r="C30598">
        <v>0</v>
      </c>
      <c r="D30598">
        <v>511020</v>
      </c>
      <c r="E30598">
        <v>596160</v>
      </c>
      <c r="F30598" s="4">
        <f t="shared" si="478"/>
        <v>369060</v>
      </c>
    </row>
    <row r="30599" spans="1:6" x14ac:dyDescent="0.3">
      <c r="A30599" t="s">
        <v>30819</v>
      </c>
      <c r="B30599">
        <v>484120</v>
      </c>
      <c r="C30599">
        <v>0</v>
      </c>
      <c r="D30599">
        <v>0</v>
      </c>
      <c r="E30599">
        <v>0</v>
      </c>
      <c r="F30599" s="4">
        <f t="shared" si="478"/>
        <v>0</v>
      </c>
    </row>
    <row r="30600" spans="1:6" x14ac:dyDescent="0.3">
      <c r="A30600" t="s">
        <v>30820</v>
      </c>
      <c r="B30600">
        <v>942860</v>
      </c>
      <c r="C30600">
        <v>0</v>
      </c>
      <c r="D30600">
        <v>0</v>
      </c>
      <c r="E30600">
        <v>3631900</v>
      </c>
      <c r="F30600" s="4">
        <f t="shared" si="478"/>
        <v>1210633.3333333333</v>
      </c>
    </row>
    <row r="30601" spans="1:6" x14ac:dyDescent="0.3">
      <c r="A30601" t="s">
        <v>30821</v>
      </c>
      <c r="B30601">
        <v>0</v>
      </c>
      <c r="C30601">
        <v>0</v>
      </c>
      <c r="D30601">
        <v>234600</v>
      </c>
      <c r="E30601">
        <v>0</v>
      </c>
      <c r="F30601" s="4">
        <f t="shared" si="478"/>
        <v>78200</v>
      </c>
    </row>
    <row r="30602" spans="1:6" x14ac:dyDescent="0.3">
      <c r="A30602" t="s">
        <v>30822</v>
      </c>
      <c r="B30602">
        <v>0</v>
      </c>
      <c r="C30602">
        <v>0</v>
      </c>
      <c r="D30602">
        <v>534900</v>
      </c>
      <c r="E30602">
        <v>0</v>
      </c>
      <c r="F30602" s="4">
        <f t="shared" si="478"/>
        <v>178300</v>
      </c>
    </row>
    <row r="30603" spans="1:6" x14ac:dyDescent="0.3">
      <c r="A30603" t="s">
        <v>30823</v>
      </c>
      <c r="B30603">
        <v>0</v>
      </c>
      <c r="C30603">
        <v>0</v>
      </c>
      <c r="D30603">
        <v>1982480</v>
      </c>
      <c r="E30603">
        <v>960000</v>
      </c>
      <c r="F30603" s="4">
        <f t="shared" si="478"/>
        <v>980826.66666666663</v>
      </c>
    </row>
    <row r="30604" spans="1:6" x14ac:dyDescent="0.3">
      <c r="A30604" t="s">
        <v>30824</v>
      </c>
      <c r="B30604">
        <v>0</v>
      </c>
      <c r="C30604">
        <v>736290</v>
      </c>
      <c r="D30604">
        <v>0</v>
      </c>
      <c r="E30604">
        <v>298800</v>
      </c>
      <c r="F30604" s="4">
        <f t="shared" si="478"/>
        <v>345030</v>
      </c>
    </row>
    <row r="30605" spans="1:6" x14ac:dyDescent="0.3">
      <c r="A30605" t="s">
        <v>30825</v>
      </c>
      <c r="B30605">
        <v>0</v>
      </c>
      <c r="C30605">
        <v>0</v>
      </c>
      <c r="D30605">
        <v>443930</v>
      </c>
      <c r="E30605">
        <v>0</v>
      </c>
      <c r="F30605" s="4">
        <f t="shared" si="478"/>
        <v>147976.66666666666</v>
      </c>
    </row>
    <row r="30606" spans="1:6" x14ac:dyDescent="0.3">
      <c r="A30606" t="s">
        <v>30826</v>
      </c>
      <c r="B30606">
        <v>0</v>
      </c>
      <c r="C30606">
        <v>0</v>
      </c>
      <c r="D30606">
        <v>2072800</v>
      </c>
      <c r="E30606">
        <v>0</v>
      </c>
      <c r="F30606" s="4">
        <f t="shared" si="478"/>
        <v>690933.33333333337</v>
      </c>
    </row>
    <row r="30607" spans="1:6" x14ac:dyDescent="0.3">
      <c r="A30607" t="s">
        <v>30827</v>
      </c>
      <c r="B30607">
        <v>0</v>
      </c>
      <c r="C30607">
        <v>0</v>
      </c>
      <c r="D30607">
        <v>382200</v>
      </c>
      <c r="E30607">
        <v>616800</v>
      </c>
      <c r="F30607" s="4">
        <f t="shared" si="478"/>
        <v>333000</v>
      </c>
    </row>
    <row r="30608" spans="1:6" x14ac:dyDescent="0.3">
      <c r="A30608" t="s">
        <v>30828</v>
      </c>
      <c r="B30608">
        <v>0</v>
      </c>
      <c r="C30608">
        <v>741650</v>
      </c>
      <c r="D30608">
        <v>0</v>
      </c>
      <c r="E30608">
        <v>2119880</v>
      </c>
      <c r="F30608" s="4">
        <f t="shared" si="478"/>
        <v>953843.33333333337</v>
      </c>
    </row>
    <row r="30609" spans="1:6" x14ac:dyDescent="0.3">
      <c r="A30609" t="s">
        <v>30829</v>
      </c>
      <c r="B30609">
        <v>0</v>
      </c>
      <c r="C30609">
        <v>1287280</v>
      </c>
      <c r="D30609">
        <v>0</v>
      </c>
      <c r="E30609">
        <v>0</v>
      </c>
      <c r="F30609" s="4">
        <f t="shared" si="478"/>
        <v>429093.33333333331</v>
      </c>
    </row>
    <row r="30610" spans="1:6" x14ac:dyDescent="0.3">
      <c r="A30610" t="s">
        <v>30830</v>
      </c>
      <c r="B30610">
        <v>0</v>
      </c>
      <c r="C30610">
        <v>0</v>
      </c>
      <c r="D30610">
        <v>0</v>
      </c>
      <c r="E30610">
        <v>933600</v>
      </c>
      <c r="F30610" s="4">
        <f t="shared" si="478"/>
        <v>311200</v>
      </c>
    </row>
    <row r="30611" spans="1:6" x14ac:dyDescent="0.3">
      <c r="A30611" t="s">
        <v>30831</v>
      </c>
      <c r="B30611">
        <v>0</v>
      </c>
      <c r="C30611">
        <v>3138000</v>
      </c>
      <c r="D30611">
        <v>0</v>
      </c>
      <c r="E30611">
        <v>2228560</v>
      </c>
      <c r="F30611" s="4">
        <f t="shared" si="478"/>
        <v>1788853.3333333333</v>
      </c>
    </row>
    <row r="30612" spans="1:6" x14ac:dyDescent="0.3">
      <c r="A30612" t="s">
        <v>30832</v>
      </c>
      <c r="B30612">
        <v>0</v>
      </c>
      <c r="C30612">
        <v>0</v>
      </c>
      <c r="D30612">
        <v>1034340</v>
      </c>
      <c r="E30612">
        <v>0</v>
      </c>
      <c r="F30612" s="4">
        <f t="shared" si="478"/>
        <v>344780</v>
      </c>
    </row>
    <row r="30613" spans="1:6" x14ac:dyDescent="0.3">
      <c r="A30613" t="s">
        <v>30833</v>
      </c>
      <c r="B30613">
        <v>0</v>
      </c>
      <c r="C30613">
        <v>3074400</v>
      </c>
      <c r="D30613">
        <v>0</v>
      </c>
      <c r="E30613">
        <v>0</v>
      </c>
      <c r="F30613" s="4">
        <f t="shared" si="478"/>
        <v>1024800</v>
      </c>
    </row>
    <row r="30614" spans="1:6" x14ac:dyDescent="0.3">
      <c r="A30614" t="s">
        <v>30834</v>
      </c>
      <c r="B30614">
        <v>160000</v>
      </c>
      <c r="C30614">
        <v>0</v>
      </c>
      <c r="D30614">
        <v>0</v>
      </c>
      <c r="E30614">
        <v>0</v>
      </c>
      <c r="F30614" s="4">
        <f t="shared" si="478"/>
        <v>0</v>
      </c>
    </row>
    <row r="30615" spans="1:6" x14ac:dyDescent="0.3">
      <c r="A30615" t="s">
        <v>30835</v>
      </c>
      <c r="B30615">
        <v>0</v>
      </c>
      <c r="C30615">
        <v>0</v>
      </c>
      <c r="D30615">
        <v>618650</v>
      </c>
      <c r="E30615">
        <v>0</v>
      </c>
      <c r="F30615" s="4">
        <f t="shared" si="478"/>
        <v>206216.66666666666</v>
      </c>
    </row>
    <row r="30616" spans="1:6" x14ac:dyDescent="0.3">
      <c r="A30616" t="s">
        <v>30836</v>
      </c>
      <c r="B30616">
        <v>256000</v>
      </c>
      <c r="C30616">
        <v>0</v>
      </c>
      <c r="D30616">
        <v>0</v>
      </c>
      <c r="E30616">
        <v>0</v>
      </c>
      <c r="F30616" s="4">
        <f t="shared" si="478"/>
        <v>0</v>
      </c>
    </row>
    <row r="30617" spans="1:6" x14ac:dyDescent="0.3">
      <c r="A30617" t="s">
        <v>30837</v>
      </c>
      <c r="B30617">
        <v>0</v>
      </c>
      <c r="C30617">
        <v>0</v>
      </c>
      <c r="D30617">
        <v>1333320</v>
      </c>
      <c r="E30617">
        <v>1182000</v>
      </c>
      <c r="F30617" s="4">
        <f t="shared" si="478"/>
        <v>838440</v>
      </c>
    </row>
    <row r="30618" spans="1:6" x14ac:dyDescent="0.3">
      <c r="A30618" t="s">
        <v>30838</v>
      </c>
      <c r="B30618">
        <v>0</v>
      </c>
      <c r="C30618">
        <v>0</v>
      </c>
      <c r="D30618">
        <v>228000</v>
      </c>
      <c r="E30618">
        <v>0</v>
      </c>
      <c r="F30618" s="4">
        <f t="shared" si="478"/>
        <v>76000</v>
      </c>
    </row>
    <row r="30619" spans="1:6" x14ac:dyDescent="0.3">
      <c r="A30619" t="s">
        <v>30839</v>
      </c>
      <c r="B30619">
        <v>0</v>
      </c>
      <c r="C30619">
        <v>0</v>
      </c>
      <c r="D30619">
        <v>945080</v>
      </c>
      <c r="E30619">
        <v>584900</v>
      </c>
      <c r="F30619" s="4">
        <f t="shared" si="478"/>
        <v>509993.33333333331</v>
      </c>
    </row>
    <row r="30620" spans="1:6" x14ac:dyDescent="0.3">
      <c r="A30620" t="s">
        <v>30840</v>
      </c>
      <c r="B30620">
        <v>0</v>
      </c>
      <c r="C30620">
        <v>688640</v>
      </c>
      <c r="D30620">
        <v>0</v>
      </c>
      <c r="E30620">
        <v>736880</v>
      </c>
      <c r="F30620" s="4">
        <f t="shared" si="478"/>
        <v>475173.33333333331</v>
      </c>
    </row>
    <row r="30621" spans="1:6" x14ac:dyDescent="0.3">
      <c r="A30621" t="s">
        <v>30841</v>
      </c>
      <c r="B30621">
        <v>0</v>
      </c>
      <c r="C30621">
        <v>0</v>
      </c>
      <c r="D30621">
        <v>0</v>
      </c>
      <c r="E30621">
        <v>469200</v>
      </c>
      <c r="F30621" s="4">
        <f t="shared" si="478"/>
        <v>156400</v>
      </c>
    </row>
    <row r="30622" spans="1:6" x14ac:dyDescent="0.3">
      <c r="A30622" t="s">
        <v>30842</v>
      </c>
      <c r="B30622">
        <v>0</v>
      </c>
      <c r="C30622">
        <v>0</v>
      </c>
      <c r="D30622">
        <v>0</v>
      </c>
      <c r="E30622">
        <v>2521820</v>
      </c>
      <c r="F30622" s="4">
        <f t="shared" si="478"/>
        <v>840606.66666666663</v>
      </c>
    </row>
    <row r="30623" spans="1:6" x14ac:dyDescent="0.3">
      <c r="A30623" t="s">
        <v>30843</v>
      </c>
      <c r="B30623">
        <v>0</v>
      </c>
      <c r="C30623">
        <v>0</v>
      </c>
      <c r="D30623">
        <v>0</v>
      </c>
      <c r="E30623">
        <v>3713250</v>
      </c>
      <c r="F30623" s="4">
        <f t="shared" si="478"/>
        <v>1237750</v>
      </c>
    </row>
    <row r="30624" spans="1:6" x14ac:dyDescent="0.3">
      <c r="A30624" t="s">
        <v>30844</v>
      </c>
      <c r="B30624">
        <v>0</v>
      </c>
      <c r="C30624">
        <v>0</v>
      </c>
      <c r="D30624">
        <v>0</v>
      </c>
      <c r="E30624">
        <v>1133200</v>
      </c>
      <c r="F30624" s="4">
        <f t="shared" si="478"/>
        <v>377733.33333333331</v>
      </c>
    </row>
    <row r="30625" spans="1:6" x14ac:dyDescent="0.3">
      <c r="A30625" t="s">
        <v>30845</v>
      </c>
      <c r="B30625">
        <v>0</v>
      </c>
      <c r="C30625">
        <v>0</v>
      </c>
      <c r="D30625">
        <v>0</v>
      </c>
      <c r="E30625">
        <v>951920</v>
      </c>
      <c r="F30625" s="4">
        <f t="shared" si="478"/>
        <v>317306.66666666669</v>
      </c>
    </row>
    <row r="30626" spans="1:6" x14ac:dyDescent="0.3">
      <c r="A30626" t="s">
        <v>30846</v>
      </c>
      <c r="B30626">
        <v>0</v>
      </c>
      <c r="C30626">
        <v>0</v>
      </c>
      <c r="D30626">
        <v>0</v>
      </c>
      <c r="E30626">
        <v>993700</v>
      </c>
      <c r="F30626" s="4">
        <f t="shared" si="478"/>
        <v>331233.33333333331</v>
      </c>
    </row>
    <row r="30627" spans="1:6" x14ac:dyDescent="0.3">
      <c r="A30627" t="s">
        <v>30847</v>
      </c>
      <c r="B30627">
        <v>0</v>
      </c>
      <c r="C30627">
        <v>0</v>
      </c>
      <c r="D30627">
        <v>0</v>
      </c>
      <c r="E30627">
        <v>1059240</v>
      </c>
      <c r="F30627" s="4">
        <f t="shared" si="478"/>
        <v>353080</v>
      </c>
    </row>
    <row r="30628" spans="1:6" x14ac:dyDescent="0.3">
      <c r="A30628" t="s">
        <v>30848</v>
      </c>
      <c r="B30628">
        <v>0</v>
      </c>
      <c r="C30628">
        <v>0</v>
      </c>
      <c r="D30628">
        <v>0</v>
      </c>
      <c r="E30628">
        <v>1066260</v>
      </c>
      <c r="F30628" s="4">
        <f t="shared" si="478"/>
        <v>355420</v>
      </c>
    </row>
    <row r="30629" spans="1:6" x14ac:dyDescent="0.3">
      <c r="A30629" t="s">
        <v>30849</v>
      </c>
      <c r="B30629">
        <v>0</v>
      </c>
      <c r="C30629">
        <v>0</v>
      </c>
      <c r="D30629">
        <v>0</v>
      </c>
      <c r="E30629">
        <v>1272180</v>
      </c>
      <c r="F30629" s="4">
        <f t="shared" si="478"/>
        <v>424060</v>
      </c>
    </row>
    <row r="30630" spans="1:6" x14ac:dyDescent="0.3">
      <c r="A30630" t="s">
        <v>30850</v>
      </c>
      <c r="B30630">
        <v>0</v>
      </c>
      <c r="C30630">
        <v>0</v>
      </c>
      <c r="D30630">
        <v>0</v>
      </c>
      <c r="E30630">
        <v>820000</v>
      </c>
      <c r="F30630" s="4">
        <f t="shared" si="478"/>
        <v>273333.33333333331</v>
      </c>
    </row>
    <row r="30631" spans="1:6" x14ac:dyDescent="0.3">
      <c r="A30631" t="s">
        <v>30851</v>
      </c>
      <c r="B30631">
        <v>0</v>
      </c>
      <c r="C30631">
        <v>0</v>
      </c>
      <c r="D30631">
        <v>0</v>
      </c>
      <c r="E30631">
        <v>815200</v>
      </c>
      <c r="F30631" s="4">
        <f t="shared" si="478"/>
        <v>271733.33333333331</v>
      </c>
    </row>
    <row r="30632" spans="1:6" x14ac:dyDescent="0.3">
      <c r="A30632" t="s">
        <v>30852</v>
      </c>
      <c r="B30632">
        <v>0</v>
      </c>
      <c r="C30632">
        <v>0</v>
      </c>
      <c r="D30632">
        <v>0</v>
      </c>
      <c r="E30632">
        <v>2220400</v>
      </c>
      <c r="F30632" s="4">
        <f t="shared" si="478"/>
        <v>740133.33333333337</v>
      </c>
    </row>
    <row r="30633" spans="1:6" x14ac:dyDescent="0.3">
      <c r="A30633" t="s">
        <v>30853</v>
      </c>
      <c r="B30633">
        <v>0</v>
      </c>
      <c r="C30633">
        <v>0</v>
      </c>
      <c r="D30633">
        <v>0</v>
      </c>
      <c r="E30633">
        <v>1004500</v>
      </c>
      <c r="F30633" s="4">
        <f t="shared" si="478"/>
        <v>334833.33333333331</v>
      </c>
    </row>
    <row r="30634" spans="1:6" x14ac:dyDescent="0.3">
      <c r="A30634" t="s">
        <v>30854</v>
      </c>
      <c r="B30634">
        <v>0</v>
      </c>
      <c r="C30634">
        <v>0</v>
      </c>
      <c r="D30634">
        <v>0</v>
      </c>
      <c r="E30634">
        <v>336700</v>
      </c>
      <c r="F30634" s="4">
        <f t="shared" si="478"/>
        <v>112233.33333333333</v>
      </c>
    </row>
    <row r="30635" spans="1:6" x14ac:dyDescent="0.3">
      <c r="A30635" t="s">
        <v>30855</v>
      </c>
      <c r="B30635">
        <v>0</v>
      </c>
      <c r="C30635">
        <v>0</v>
      </c>
      <c r="D30635">
        <v>0</v>
      </c>
      <c r="E30635">
        <v>229320</v>
      </c>
      <c r="F30635" s="4">
        <f t="shared" si="478"/>
        <v>76440</v>
      </c>
    </row>
    <row r="30636" spans="1:6" x14ac:dyDescent="0.3">
      <c r="A30636" t="s">
        <v>30856</v>
      </c>
      <c r="B30636">
        <v>0</v>
      </c>
      <c r="C30636">
        <v>0</v>
      </c>
      <c r="D30636">
        <v>0</v>
      </c>
      <c r="E30636">
        <v>229320</v>
      </c>
      <c r="F30636" s="4">
        <f t="shared" si="478"/>
        <v>76440</v>
      </c>
    </row>
    <row r="30637" spans="1:6" x14ac:dyDescent="0.3">
      <c r="A30637" t="s">
        <v>30857</v>
      </c>
      <c r="B30637">
        <v>0</v>
      </c>
      <c r="C30637">
        <v>0</v>
      </c>
      <c r="D30637">
        <v>0</v>
      </c>
      <c r="E30637">
        <v>469200</v>
      </c>
      <c r="F30637" s="4">
        <f t="shared" si="478"/>
        <v>156400</v>
      </c>
    </row>
    <row r="30638" spans="1:6" x14ac:dyDescent="0.3">
      <c r="A30638" t="s">
        <v>30858</v>
      </c>
      <c r="B30638">
        <v>0</v>
      </c>
      <c r="C30638">
        <v>0</v>
      </c>
      <c r="D30638">
        <v>0</v>
      </c>
      <c r="E30638">
        <v>484500</v>
      </c>
      <c r="F30638" s="4">
        <f t="shared" si="478"/>
        <v>161500</v>
      </c>
    </row>
    <row r="30639" spans="1:6" x14ac:dyDescent="0.3">
      <c r="A30639" t="s">
        <v>30859</v>
      </c>
      <c r="B30639">
        <v>0</v>
      </c>
      <c r="C30639">
        <v>0</v>
      </c>
      <c r="D30639">
        <v>0</v>
      </c>
      <c r="E30639">
        <v>600600</v>
      </c>
      <c r="F30639" s="4">
        <f t="shared" si="478"/>
        <v>200200</v>
      </c>
    </row>
    <row r="30640" spans="1:6" x14ac:dyDescent="0.3">
      <c r="A30640" t="s">
        <v>30860</v>
      </c>
      <c r="B30640">
        <v>0</v>
      </c>
      <c r="C30640">
        <v>0</v>
      </c>
      <c r="D30640">
        <v>0</v>
      </c>
      <c r="E30640">
        <v>536900</v>
      </c>
      <c r="F30640" s="4">
        <f t="shared" si="478"/>
        <v>178966.66666666666</v>
      </c>
    </row>
    <row r="30641" spans="1:6" x14ac:dyDescent="0.3">
      <c r="A30641" t="s">
        <v>30861</v>
      </c>
      <c r="B30641">
        <v>0</v>
      </c>
      <c r="C30641">
        <v>0</v>
      </c>
      <c r="D30641">
        <v>0</v>
      </c>
      <c r="E30641">
        <v>1137500</v>
      </c>
      <c r="F30641" s="4">
        <f t="shared" si="478"/>
        <v>379166.66666666669</v>
      </c>
    </row>
    <row r="30642" spans="1:6" x14ac:dyDescent="0.3">
      <c r="A30642" t="s">
        <v>30862</v>
      </c>
      <c r="B30642">
        <v>0</v>
      </c>
      <c r="C30642">
        <v>0</v>
      </c>
      <c r="D30642">
        <v>0</v>
      </c>
      <c r="E30642">
        <v>1421580</v>
      </c>
      <c r="F30642" s="4">
        <f t="shared" si="478"/>
        <v>473860</v>
      </c>
    </row>
    <row r="30643" spans="1:6" x14ac:dyDescent="0.3">
      <c r="A30643" t="s">
        <v>30863</v>
      </c>
      <c r="B30643">
        <v>0</v>
      </c>
      <c r="C30643">
        <v>0</v>
      </c>
      <c r="D30643">
        <v>0</v>
      </c>
      <c r="E30643">
        <v>418000</v>
      </c>
      <c r="F30643" s="4">
        <f t="shared" si="478"/>
        <v>139333.33333333334</v>
      </c>
    </row>
    <row r="30644" spans="1:6" x14ac:dyDescent="0.3">
      <c r="A30644" t="s">
        <v>30864</v>
      </c>
      <c r="B30644">
        <v>0</v>
      </c>
      <c r="C30644">
        <v>0</v>
      </c>
      <c r="D30644">
        <v>0</v>
      </c>
      <c r="E30644">
        <v>622200</v>
      </c>
      <c r="F30644" s="4">
        <f t="shared" si="478"/>
        <v>207400</v>
      </c>
    </row>
    <row r="30645" spans="1:6" x14ac:dyDescent="0.3">
      <c r="A30645" t="s">
        <v>30865</v>
      </c>
      <c r="B30645">
        <v>0</v>
      </c>
      <c r="C30645">
        <v>0</v>
      </c>
      <c r="D30645">
        <v>0</v>
      </c>
      <c r="E30645">
        <v>1179180</v>
      </c>
      <c r="F30645" s="4">
        <f t="shared" si="478"/>
        <v>393060</v>
      </c>
    </row>
    <row r="30646" spans="1:6" x14ac:dyDescent="0.3">
      <c r="A30646" t="s">
        <v>30866</v>
      </c>
      <c r="B30646">
        <v>0</v>
      </c>
      <c r="C30646">
        <v>0</v>
      </c>
      <c r="D30646">
        <v>0</v>
      </c>
      <c r="E30646">
        <v>1893800</v>
      </c>
      <c r="F30646" s="4">
        <f t="shared" si="478"/>
        <v>631266.66666666663</v>
      </c>
    </row>
    <row r="30647" spans="1:6" x14ac:dyDescent="0.3">
      <c r="A30647" t="s">
        <v>30867</v>
      </c>
      <c r="B30647">
        <v>0</v>
      </c>
      <c r="C30647">
        <v>0</v>
      </c>
      <c r="D30647">
        <v>0</v>
      </c>
      <c r="E30647">
        <v>4881650</v>
      </c>
      <c r="F30647" s="4">
        <f t="shared" si="478"/>
        <v>1627216.6666666667</v>
      </c>
    </row>
    <row r="30648" spans="1:6" x14ac:dyDescent="0.3">
      <c r="A30648" t="s">
        <v>30868</v>
      </c>
      <c r="B30648">
        <v>0</v>
      </c>
      <c r="C30648">
        <v>0</v>
      </c>
      <c r="D30648">
        <v>0</v>
      </c>
      <c r="E30648">
        <v>422400</v>
      </c>
      <c r="F30648" s="4">
        <f t="shared" si="478"/>
        <v>140800</v>
      </c>
    </row>
    <row r="30649" spans="1:6" x14ac:dyDescent="0.3">
      <c r="A30649" t="s">
        <v>30869</v>
      </c>
      <c r="B30649">
        <v>0</v>
      </c>
      <c r="C30649">
        <v>0</v>
      </c>
      <c r="D30649">
        <v>0</v>
      </c>
      <c r="E30649">
        <v>705760</v>
      </c>
      <c r="F30649" s="4">
        <f t="shared" si="478"/>
        <v>235253.33333333334</v>
      </c>
    </row>
    <row r="30650" spans="1:6" x14ac:dyDescent="0.3">
      <c r="A30650" t="s">
        <v>30870</v>
      </c>
      <c r="B30650">
        <v>0</v>
      </c>
      <c r="C30650">
        <v>0</v>
      </c>
      <c r="D30650">
        <v>0</v>
      </c>
      <c r="E30650">
        <v>1386400</v>
      </c>
      <c r="F30650" s="4">
        <f t="shared" si="478"/>
        <v>462133.33333333331</v>
      </c>
    </row>
    <row r="30651" spans="1:6" x14ac:dyDescent="0.3">
      <c r="A30651" t="s">
        <v>30871</v>
      </c>
      <c r="B30651">
        <v>0</v>
      </c>
      <c r="C30651">
        <v>0</v>
      </c>
      <c r="D30651">
        <v>0</v>
      </c>
      <c r="E30651">
        <v>3922840</v>
      </c>
      <c r="F30651" s="4">
        <f t="shared" si="478"/>
        <v>1307613.3333333333</v>
      </c>
    </row>
    <row r="30652" spans="1:6" x14ac:dyDescent="0.3">
      <c r="A30652" t="s">
        <v>30872</v>
      </c>
      <c r="B30652">
        <v>0</v>
      </c>
      <c r="C30652">
        <v>0</v>
      </c>
      <c r="D30652">
        <v>0</v>
      </c>
      <c r="E30652">
        <v>3167520</v>
      </c>
      <c r="F30652" s="4">
        <f t="shared" si="478"/>
        <v>1055840</v>
      </c>
    </row>
    <row r="30653" spans="1:6" x14ac:dyDescent="0.3">
      <c r="A30653" t="s">
        <v>30873</v>
      </c>
      <c r="B30653">
        <v>0</v>
      </c>
      <c r="C30653">
        <v>0</v>
      </c>
      <c r="D30653">
        <v>0</v>
      </c>
      <c r="E30653">
        <v>550800</v>
      </c>
      <c r="F30653" s="4">
        <f t="shared" si="478"/>
        <v>183600</v>
      </c>
    </row>
    <row r="30654" spans="1:6" x14ac:dyDescent="0.3">
      <c r="A30654" t="s">
        <v>30874</v>
      </c>
      <c r="B30654">
        <v>0</v>
      </c>
      <c r="C30654">
        <v>0</v>
      </c>
      <c r="D30654">
        <v>0</v>
      </c>
      <c r="E30654">
        <v>875000</v>
      </c>
      <c r="F30654" s="4">
        <f t="shared" si="478"/>
        <v>291666.66666666669</v>
      </c>
    </row>
    <row r="30655" spans="1:6" x14ac:dyDescent="0.3">
      <c r="A30655" t="s">
        <v>30875</v>
      </c>
      <c r="B30655">
        <v>0</v>
      </c>
      <c r="C30655">
        <v>0</v>
      </c>
      <c r="D30655">
        <v>0</v>
      </c>
      <c r="E30655">
        <v>766960</v>
      </c>
      <c r="F30655" s="4">
        <f t="shared" si="478"/>
        <v>255653.33333333334</v>
      </c>
    </row>
    <row r="30656" spans="1:6" x14ac:dyDescent="0.3">
      <c r="A30656" t="s">
        <v>30876</v>
      </c>
      <c r="B30656">
        <v>0</v>
      </c>
      <c r="C30656">
        <v>0</v>
      </c>
      <c r="D30656">
        <v>0</v>
      </c>
      <c r="E30656">
        <v>1142050</v>
      </c>
      <c r="F30656" s="4">
        <f t="shared" si="478"/>
        <v>380683.33333333331</v>
      </c>
    </row>
    <row r="30657" spans="1:6" x14ac:dyDescent="0.3">
      <c r="A30657" t="s">
        <v>30877</v>
      </c>
      <c r="B30657">
        <v>0</v>
      </c>
      <c r="C30657">
        <v>0</v>
      </c>
      <c r="D30657">
        <v>0</v>
      </c>
      <c r="E30657">
        <v>1728800</v>
      </c>
      <c r="F30657" s="4">
        <f t="shared" si="478"/>
        <v>576266.66666666663</v>
      </c>
    </row>
    <row r="30658" spans="1:6" x14ac:dyDescent="0.3">
      <c r="A30658" t="s">
        <v>30878</v>
      </c>
      <c r="B30658">
        <v>0</v>
      </c>
      <c r="C30658">
        <v>0</v>
      </c>
      <c r="D30658">
        <v>0</v>
      </c>
      <c r="E30658">
        <v>822400</v>
      </c>
      <c r="F30658" s="4">
        <f t="shared" si="478"/>
        <v>274133.33333333331</v>
      </c>
    </row>
    <row r="30659" spans="1:6" x14ac:dyDescent="0.3">
      <c r="A30659" t="s">
        <v>30879</v>
      </c>
      <c r="B30659">
        <v>0</v>
      </c>
      <c r="C30659">
        <v>0</v>
      </c>
      <c r="D30659">
        <v>0</v>
      </c>
      <c r="E30659">
        <v>765860</v>
      </c>
      <c r="F30659" s="4">
        <f t="shared" ref="F30659:F30722" si="479">SUM(C30659:E30659)/3</f>
        <v>255286.66666666666</v>
      </c>
    </row>
    <row r="30660" spans="1:6" x14ac:dyDescent="0.3">
      <c r="A30660" t="s">
        <v>30880</v>
      </c>
      <c r="B30660">
        <v>0</v>
      </c>
      <c r="C30660">
        <v>0</v>
      </c>
      <c r="D30660">
        <v>0</v>
      </c>
      <c r="E30660">
        <v>709800</v>
      </c>
      <c r="F30660" s="4">
        <f t="shared" si="479"/>
        <v>236600</v>
      </c>
    </row>
    <row r="30661" spans="1:6" x14ac:dyDescent="0.3">
      <c r="A30661" t="s">
        <v>30881</v>
      </c>
      <c r="B30661">
        <v>0</v>
      </c>
      <c r="C30661">
        <v>0</v>
      </c>
      <c r="D30661">
        <v>0</v>
      </c>
      <c r="E30661">
        <v>454900</v>
      </c>
      <c r="F30661" s="4">
        <f t="shared" si="479"/>
        <v>151633.33333333334</v>
      </c>
    </row>
    <row r="30662" spans="1:6" x14ac:dyDescent="0.3">
      <c r="A30662" t="s">
        <v>30882</v>
      </c>
      <c r="B30662">
        <v>0</v>
      </c>
      <c r="C30662">
        <v>0</v>
      </c>
      <c r="D30662">
        <v>0</v>
      </c>
      <c r="E30662">
        <v>1189000</v>
      </c>
      <c r="F30662" s="4">
        <f t="shared" si="479"/>
        <v>396333.33333333331</v>
      </c>
    </row>
    <row r="30663" spans="1:6" x14ac:dyDescent="0.3">
      <c r="A30663" t="s">
        <v>30883</v>
      </c>
      <c r="B30663">
        <v>0</v>
      </c>
      <c r="C30663">
        <v>0</v>
      </c>
      <c r="D30663">
        <v>0</v>
      </c>
      <c r="E30663">
        <v>2758700</v>
      </c>
      <c r="F30663" s="4">
        <f t="shared" si="479"/>
        <v>919566.66666666663</v>
      </c>
    </row>
    <row r="30664" spans="1:6" x14ac:dyDescent="0.3">
      <c r="A30664" t="s">
        <v>30884</v>
      </c>
      <c r="B30664">
        <v>0</v>
      </c>
      <c r="C30664">
        <v>0</v>
      </c>
      <c r="D30664">
        <v>0</v>
      </c>
      <c r="E30664">
        <v>922000</v>
      </c>
      <c r="F30664" s="4">
        <f t="shared" si="479"/>
        <v>307333.33333333331</v>
      </c>
    </row>
    <row r="30665" spans="1:6" x14ac:dyDescent="0.3">
      <c r="A30665" t="s">
        <v>30885</v>
      </c>
      <c r="B30665">
        <v>0</v>
      </c>
      <c r="C30665">
        <v>0</v>
      </c>
      <c r="D30665">
        <v>0</v>
      </c>
      <c r="E30665">
        <v>1698400</v>
      </c>
      <c r="F30665" s="4">
        <f t="shared" si="479"/>
        <v>566133.33333333337</v>
      </c>
    </row>
    <row r="30666" spans="1:6" x14ac:dyDescent="0.3">
      <c r="A30666" t="s">
        <v>30886</v>
      </c>
      <c r="B30666">
        <v>0</v>
      </c>
      <c r="C30666">
        <v>0</v>
      </c>
      <c r="D30666">
        <v>0</v>
      </c>
      <c r="E30666">
        <v>687960</v>
      </c>
      <c r="F30666" s="4">
        <f t="shared" si="479"/>
        <v>229320</v>
      </c>
    </row>
    <row r="30667" spans="1:6" x14ac:dyDescent="0.3">
      <c r="A30667" t="s">
        <v>30887</v>
      </c>
      <c r="B30667">
        <v>0</v>
      </c>
      <c r="C30667">
        <v>0</v>
      </c>
      <c r="D30667">
        <v>0</v>
      </c>
      <c r="E30667">
        <v>1677000</v>
      </c>
      <c r="F30667" s="4">
        <f t="shared" si="479"/>
        <v>559000</v>
      </c>
    </row>
    <row r="30668" spans="1:6" x14ac:dyDescent="0.3">
      <c r="A30668" t="s">
        <v>30888</v>
      </c>
      <c r="B30668">
        <v>0</v>
      </c>
      <c r="C30668">
        <v>0</v>
      </c>
      <c r="D30668">
        <v>0</v>
      </c>
      <c r="E30668">
        <v>4796610</v>
      </c>
      <c r="F30668" s="4">
        <f t="shared" si="479"/>
        <v>1598870</v>
      </c>
    </row>
    <row r="30669" spans="1:6" x14ac:dyDescent="0.3">
      <c r="A30669" t="s">
        <v>30889</v>
      </c>
      <c r="B30669">
        <v>0</v>
      </c>
      <c r="C30669">
        <v>0</v>
      </c>
      <c r="D30669">
        <v>0</v>
      </c>
      <c r="E30669">
        <v>613280</v>
      </c>
      <c r="F30669" s="4">
        <f t="shared" si="479"/>
        <v>204426.66666666666</v>
      </c>
    </row>
    <row r="30670" spans="1:6" x14ac:dyDescent="0.3">
      <c r="A30670" t="s">
        <v>30890</v>
      </c>
      <c r="B30670">
        <v>0</v>
      </c>
      <c r="C30670">
        <v>0</v>
      </c>
      <c r="D30670">
        <v>0</v>
      </c>
      <c r="E30670">
        <v>652180</v>
      </c>
      <c r="F30670" s="4">
        <f t="shared" si="479"/>
        <v>217393.33333333334</v>
      </c>
    </row>
    <row r="30671" spans="1:6" x14ac:dyDescent="0.3">
      <c r="A30671" t="s">
        <v>30891</v>
      </c>
      <c r="B30671">
        <v>0</v>
      </c>
      <c r="C30671">
        <v>0</v>
      </c>
      <c r="D30671">
        <v>0</v>
      </c>
      <c r="E30671">
        <v>1010100</v>
      </c>
      <c r="F30671" s="4">
        <f t="shared" si="479"/>
        <v>336700</v>
      </c>
    </row>
    <row r="30672" spans="1:6" x14ac:dyDescent="0.3">
      <c r="A30672" t="s">
        <v>30892</v>
      </c>
      <c r="B30672">
        <v>0</v>
      </c>
      <c r="C30672">
        <v>0</v>
      </c>
      <c r="D30672">
        <v>0</v>
      </c>
      <c r="E30672">
        <v>1038600</v>
      </c>
      <c r="F30672" s="4">
        <f t="shared" si="479"/>
        <v>346200</v>
      </c>
    </row>
    <row r="30673" spans="1:6" x14ac:dyDescent="0.3">
      <c r="A30673" t="s">
        <v>30893</v>
      </c>
      <c r="B30673">
        <v>0</v>
      </c>
      <c r="C30673">
        <v>0</v>
      </c>
      <c r="D30673">
        <v>0</v>
      </c>
      <c r="E30673">
        <v>1765870</v>
      </c>
      <c r="F30673" s="4">
        <f t="shared" si="479"/>
        <v>588623.33333333337</v>
      </c>
    </row>
    <row r="30674" spans="1:6" x14ac:dyDescent="0.3">
      <c r="A30674" t="s">
        <v>30894</v>
      </c>
      <c r="B30674">
        <v>0</v>
      </c>
      <c r="C30674">
        <v>0</v>
      </c>
      <c r="D30674">
        <v>0</v>
      </c>
      <c r="E30674">
        <v>1381380</v>
      </c>
      <c r="F30674" s="4">
        <f t="shared" si="479"/>
        <v>460460</v>
      </c>
    </row>
    <row r="30675" spans="1:6" x14ac:dyDescent="0.3">
      <c r="A30675" t="s">
        <v>30895</v>
      </c>
      <c r="B30675">
        <v>0</v>
      </c>
      <c r="C30675">
        <v>0</v>
      </c>
      <c r="D30675">
        <v>0</v>
      </c>
      <c r="E30675">
        <v>386000</v>
      </c>
      <c r="F30675" s="4">
        <f t="shared" si="479"/>
        <v>128666.66666666667</v>
      </c>
    </row>
    <row r="30676" spans="1:6" x14ac:dyDescent="0.3">
      <c r="A30676" t="s">
        <v>30896</v>
      </c>
      <c r="B30676">
        <v>0</v>
      </c>
      <c r="C30676">
        <v>0</v>
      </c>
      <c r="D30676">
        <v>0</v>
      </c>
      <c r="E30676">
        <v>510510</v>
      </c>
      <c r="F30676" s="4">
        <f t="shared" si="479"/>
        <v>170170</v>
      </c>
    </row>
    <row r="30677" spans="1:6" x14ac:dyDescent="0.3">
      <c r="A30677" t="s">
        <v>30897</v>
      </c>
      <c r="B30677">
        <v>0</v>
      </c>
      <c r="C30677">
        <v>0</v>
      </c>
      <c r="D30677">
        <v>0</v>
      </c>
      <c r="E30677">
        <v>404040</v>
      </c>
      <c r="F30677" s="4">
        <f t="shared" si="479"/>
        <v>134680</v>
      </c>
    </row>
    <row r="30678" spans="1:6" x14ac:dyDescent="0.3">
      <c r="A30678" t="s">
        <v>30898</v>
      </c>
      <c r="B30678">
        <v>0</v>
      </c>
      <c r="C30678">
        <v>0</v>
      </c>
      <c r="D30678">
        <v>0</v>
      </c>
      <c r="E30678">
        <v>1162980</v>
      </c>
      <c r="F30678" s="4">
        <f t="shared" si="479"/>
        <v>387660</v>
      </c>
    </row>
    <row r="30679" spans="1:6" x14ac:dyDescent="0.3">
      <c r="A30679" t="s">
        <v>30899</v>
      </c>
      <c r="B30679">
        <v>0</v>
      </c>
      <c r="C30679">
        <v>0</v>
      </c>
      <c r="D30679">
        <v>0</v>
      </c>
      <c r="E30679">
        <v>2162420</v>
      </c>
      <c r="F30679" s="4">
        <f t="shared" si="479"/>
        <v>720806.66666666663</v>
      </c>
    </row>
    <row r="30680" spans="1:6" x14ac:dyDescent="0.3">
      <c r="A30680" t="s">
        <v>30900</v>
      </c>
      <c r="B30680">
        <v>0</v>
      </c>
      <c r="C30680">
        <v>0</v>
      </c>
      <c r="D30680">
        <v>0</v>
      </c>
      <c r="E30680">
        <v>256000</v>
      </c>
      <c r="F30680" s="4">
        <f t="shared" si="479"/>
        <v>85333.333333333328</v>
      </c>
    </row>
    <row r="30681" spans="1:6" x14ac:dyDescent="0.3">
      <c r="A30681" t="s">
        <v>30901</v>
      </c>
      <c r="B30681">
        <v>0</v>
      </c>
      <c r="C30681">
        <v>0</v>
      </c>
      <c r="D30681">
        <v>0</v>
      </c>
      <c r="E30681">
        <v>1367280</v>
      </c>
      <c r="F30681" s="4">
        <f t="shared" si="479"/>
        <v>455760</v>
      </c>
    </row>
    <row r="30682" spans="1:6" x14ac:dyDescent="0.3">
      <c r="A30682" t="s">
        <v>30902</v>
      </c>
      <c r="B30682">
        <v>0</v>
      </c>
      <c r="C30682">
        <v>0</v>
      </c>
      <c r="D30682">
        <v>0</v>
      </c>
      <c r="E30682">
        <v>2818680</v>
      </c>
      <c r="F30682" s="4">
        <f t="shared" si="479"/>
        <v>939560</v>
      </c>
    </row>
    <row r="30683" spans="1:6" x14ac:dyDescent="0.3">
      <c r="A30683" t="s">
        <v>30903</v>
      </c>
      <c r="B30683">
        <v>0</v>
      </c>
      <c r="C30683">
        <v>0</v>
      </c>
      <c r="D30683">
        <v>0</v>
      </c>
      <c r="E30683">
        <v>839280</v>
      </c>
      <c r="F30683" s="4">
        <f t="shared" si="479"/>
        <v>279760</v>
      </c>
    </row>
    <row r="30684" spans="1:6" x14ac:dyDescent="0.3">
      <c r="A30684" t="s">
        <v>30904</v>
      </c>
      <c r="B30684">
        <v>0</v>
      </c>
      <c r="C30684">
        <v>0</v>
      </c>
      <c r="D30684">
        <v>0</v>
      </c>
      <c r="E30684">
        <v>2029820</v>
      </c>
      <c r="F30684" s="4">
        <f t="shared" si="479"/>
        <v>676606.66666666663</v>
      </c>
    </row>
    <row r="30685" spans="1:6" x14ac:dyDescent="0.3">
      <c r="A30685" t="s">
        <v>30905</v>
      </c>
      <c r="B30685">
        <v>0</v>
      </c>
      <c r="C30685">
        <v>0</v>
      </c>
      <c r="D30685">
        <v>0</v>
      </c>
      <c r="E30685">
        <v>1111880</v>
      </c>
      <c r="F30685" s="4">
        <f t="shared" si="479"/>
        <v>370626.66666666669</v>
      </c>
    </row>
    <row r="30686" spans="1:6" x14ac:dyDescent="0.3">
      <c r="A30686" t="s">
        <v>30906</v>
      </c>
      <c r="B30686">
        <v>0</v>
      </c>
      <c r="C30686">
        <v>0</v>
      </c>
      <c r="D30686">
        <v>0</v>
      </c>
      <c r="E30686">
        <v>947880</v>
      </c>
      <c r="F30686" s="4">
        <f t="shared" si="479"/>
        <v>315960</v>
      </c>
    </row>
    <row r="30687" spans="1:6" x14ac:dyDescent="0.3">
      <c r="A30687" t="s">
        <v>30907</v>
      </c>
      <c r="B30687">
        <v>0</v>
      </c>
      <c r="C30687">
        <v>0</v>
      </c>
      <c r="D30687">
        <v>0</v>
      </c>
      <c r="E30687">
        <v>706560</v>
      </c>
      <c r="F30687" s="4">
        <f t="shared" si="479"/>
        <v>235520</v>
      </c>
    </row>
    <row r="30688" spans="1:6" x14ac:dyDescent="0.3">
      <c r="A30688" t="s">
        <v>30908</v>
      </c>
      <c r="B30688">
        <v>0</v>
      </c>
      <c r="C30688">
        <v>0</v>
      </c>
      <c r="D30688">
        <v>0</v>
      </c>
      <c r="E30688">
        <v>824280</v>
      </c>
      <c r="F30688" s="4">
        <f t="shared" si="479"/>
        <v>274760</v>
      </c>
    </row>
    <row r="30689" spans="1:6" x14ac:dyDescent="0.3">
      <c r="A30689" t="s">
        <v>30909</v>
      </c>
      <c r="B30689">
        <v>0</v>
      </c>
      <c r="C30689">
        <v>0</v>
      </c>
      <c r="D30689">
        <v>0</v>
      </c>
      <c r="E30689">
        <v>3051230</v>
      </c>
      <c r="F30689" s="4">
        <f t="shared" si="479"/>
        <v>1017076.6666666666</v>
      </c>
    </row>
    <row r="30690" spans="1:6" x14ac:dyDescent="0.3">
      <c r="A30690" t="s">
        <v>30910</v>
      </c>
      <c r="B30690">
        <v>0</v>
      </c>
      <c r="C30690">
        <v>0</v>
      </c>
      <c r="D30690">
        <v>0</v>
      </c>
      <c r="E30690">
        <v>160000</v>
      </c>
      <c r="F30690" s="4">
        <f t="shared" si="479"/>
        <v>53333.333333333336</v>
      </c>
    </row>
    <row r="30691" spans="1:6" x14ac:dyDescent="0.3">
      <c r="A30691" t="s">
        <v>30911</v>
      </c>
      <c r="B30691">
        <v>0</v>
      </c>
      <c r="C30691">
        <v>0</v>
      </c>
      <c r="D30691">
        <v>0</v>
      </c>
      <c r="E30691">
        <v>1123200</v>
      </c>
      <c r="F30691" s="4">
        <f t="shared" si="479"/>
        <v>374400</v>
      </c>
    </row>
    <row r="30692" spans="1:6" x14ac:dyDescent="0.3">
      <c r="A30692" t="s">
        <v>30912</v>
      </c>
      <c r="B30692">
        <v>0</v>
      </c>
      <c r="C30692">
        <v>0</v>
      </c>
      <c r="D30692">
        <v>0</v>
      </c>
      <c r="E30692">
        <v>434000</v>
      </c>
      <c r="F30692" s="4">
        <f t="shared" si="479"/>
        <v>144666.66666666666</v>
      </c>
    </row>
    <row r="30693" spans="1:6" x14ac:dyDescent="0.3">
      <c r="A30693" t="s">
        <v>30913</v>
      </c>
      <c r="B30693">
        <v>0</v>
      </c>
      <c r="C30693">
        <v>0</v>
      </c>
      <c r="D30693">
        <v>0</v>
      </c>
      <c r="E30693">
        <v>386000</v>
      </c>
      <c r="F30693" s="4">
        <f t="shared" si="479"/>
        <v>128666.66666666667</v>
      </c>
    </row>
    <row r="30694" spans="1:6" x14ac:dyDescent="0.3">
      <c r="A30694" t="s">
        <v>30914</v>
      </c>
      <c r="B30694">
        <v>0</v>
      </c>
      <c r="C30694">
        <v>0</v>
      </c>
      <c r="D30694">
        <v>0</v>
      </c>
      <c r="E30694">
        <v>1154500</v>
      </c>
      <c r="F30694" s="4">
        <f t="shared" si="479"/>
        <v>384833.33333333331</v>
      </c>
    </row>
    <row r="30695" spans="1:6" x14ac:dyDescent="0.3">
      <c r="A30695" t="s">
        <v>30915</v>
      </c>
      <c r="B30695">
        <v>0</v>
      </c>
      <c r="C30695">
        <v>0</v>
      </c>
      <c r="D30695">
        <v>0</v>
      </c>
      <c r="E30695">
        <v>994500</v>
      </c>
      <c r="F30695" s="4">
        <f t="shared" si="479"/>
        <v>331500</v>
      </c>
    </row>
    <row r="30696" spans="1:6" x14ac:dyDescent="0.3">
      <c r="A30696" t="s">
        <v>30916</v>
      </c>
      <c r="B30696">
        <v>0</v>
      </c>
      <c r="C30696">
        <v>0</v>
      </c>
      <c r="D30696">
        <v>0</v>
      </c>
      <c r="E30696">
        <v>2218850</v>
      </c>
      <c r="F30696" s="4">
        <f t="shared" si="479"/>
        <v>739616.66666666663</v>
      </c>
    </row>
    <row r="30697" spans="1:6" x14ac:dyDescent="0.3">
      <c r="A30697" t="s">
        <v>30917</v>
      </c>
      <c r="B30697">
        <v>0</v>
      </c>
      <c r="C30697">
        <v>0</v>
      </c>
      <c r="D30697">
        <v>0</v>
      </c>
      <c r="E30697">
        <v>1663340</v>
      </c>
      <c r="F30697" s="4">
        <f t="shared" si="479"/>
        <v>554446.66666666663</v>
      </c>
    </row>
    <row r="30698" spans="1:6" x14ac:dyDescent="0.3">
      <c r="A30698" t="s">
        <v>30918</v>
      </c>
      <c r="B30698">
        <v>0</v>
      </c>
      <c r="C30698">
        <v>0</v>
      </c>
      <c r="D30698">
        <v>0</v>
      </c>
      <c r="E30698">
        <v>739080</v>
      </c>
      <c r="F30698" s="4">
        <f t="shared" si="479"/>
        <v>246360</v>
      </c>
    </row>
    <row r="30699" spans="1:6" x14ac:dyDescent="0.3">
      <c r="A30699" t="s">
        <v>30919</v>
      </c>
      <c r="B30699">
        <v>0</v>
      </c>
      <c r="C30699">
        <v>0</v>
      </c>
      <c r="D30699">
        <v>0</v>
      </c>
      <c r="E30699">
        <v>191100</v>
      </c>
      <c r="F30699" s="4">
        <f t="shared" si="479"/>
        <v>63700</v>
      </c>
    </row>
    <row r="30700" spans="1:6" x14ac:dyDescent="0.3">
      <c r="A30700" t="s">
        <v>30920</v>
      </c>
      <c r="B30700">
        <v>0</v>
      </c>
      <c r="C30700">
        <v>0</v>
      </c>
      <c r="D30700">
        <v>0</v>
      </c>
      <c r="E30700">
        <v>6086010</v>
      </c>
      <c r="F30700" s="4">
        <f t="shared" si="479"/>
        <v>2028670</v>
      </c>
    </row>
    <row r="30701" spans="1:6" x14ac:dyDescent="0.3">
      <c r="A30701" t="s">
        <v>30921</v>
      </c>
      <c r="B30701">
        <v>0</v>
      </c>
      <c r="C30701">
        <v>0</v>
      </c>
      <c r="D30701">
        <v>0</v>
      </c>
      <c r="E30701">
        <v>672400</v>
      </c>
      <c r="F30701" s="4">
        <f t="shared" si="479"/>
        <v>224133.33333333334</v>
      </c>
    </row>
    <row r="30702" spans="1:6" x14ac:dyDescent="0.3">
      <c r="A30702" t="s">
        <v>30922</v>
      </c>
      <c r="B30702">
        <v>0</v>
      </c>
      <c r="C30702">
        <v>0</v>
      </c>
      <c r="D30702">
        <v>0</v>
      </c>
      <c r="E30702">
        <v>1370800</v>
      </c>
      <c r="F30702" s="4">
        <f t="shared" si="479"/>
        <v>456933.33333333331</v>
      </c>
    </row>
    <row r="30703" spans="1:6" x14ac:dyDescent="0.3">
      <c r="A30703" t="s">
        <v>30923</v>
      </c>
      <c r="B30703">
        <v>0</v>
      </c>
      <c r="C30703">
        <v>0</v>
      </c>
      <c r="D30703">
        <v>0</v>
      </c>
      <c r="E30703">
        <v>820000</v>
      </c>
      <c r="F30703" s="4">
        <f t="shared" si="479"/>
        <v>273333.33333333331</v>
      </c>
    </row>
    <row r="30704" spans="1:6" x14ac:dyDescent="0.3">
      <c r="A30704" t="s">
        <v>30924</v>
      </c>
      <c r="B30704">
        <v>0</v>
      </c>
      <c r="C30704">
        <v>0</v>
      </c>
      <c r="D30704">
        <v>0</v>
      </c>
      <c r="E30704">
        <v>348600</v>
      </c>
      <c r="F30704" s="4">
        <f t="shared" si="479"/>
        <v>116200</v>
      </c>
    </row>
    <row r="30705" spans="1:6" x14ac:dyDescent="0.3">
      <c r="A30705" t="s">
        <v>30925</v>
      </c>
      <c r="B30705">
        <v>0</v>
      </c>
      <c r="C30705">
        <v>0</v>
      </c>
      <c r="D30705">
        <v>0</v>
      </c>
      <c r="E30705">
        <v>473200</v>
      </c>
      <c r="F30705" s="4">
        <f t="shared" si="479"/>
        <v>157733.33333333334</v>
      </c>
    </row>
    <row r="30706" spans="1:6" x14ac:dyDescent="0.3">
      <c r="A30706" t="s">
        <v>30926</v>
      </c>
      <c r="B30706">
        <v>0</v>
      </c>
      <c r="C30706">
        <v>0</v>
      </c>
      <c r="D30706">
        <v>0</v>
      </c>
      <c r="E30706">
        <v>682500</v>
      </c>
      <c r="F30706" s="4">
        <f t="shared" si="479"/>
        <v>227500</v>
      </c>
    </row>
    <row r="30707" spans="1:6" x14ac:dyDescent="0.3">
      <c r="A30707" t="s">
        <v>30927</v>
      </c>
      <c r="B30707">
        <v>0</v>
      </c>
      <c r="C30707">
        <v>0</v>
      </c>
      <c r="D30707">
        <v>0</v>
      </c>
      <c r="E30707">
        <v>1996680</v>
      </c>
      <c r="F30707" s="4">
        <f t="shared" si="479"/>
        <v>665560</v>
      </c>
    </row>
    <row r="30708" spans="1:6" x14ac:dyDescent="0.3">
      <c r="A30708" t="s">
        <v>30928</v>
      </c>
      <c r="B30708">
        <v>0</v>
      </c>
      <c r="C30708">
        <v>0</v>
      </c>
      <c r="D30708">
        <v>0</v>
      </c>
      <c r="E30708">
        <v>402000</v>
      </c>
      <c r="F30708" s="4">
        <f t="shared" si="479"/>
        <v>134000</v>
      </c>
    </row>
    <row r="30709" spans="1:6" x14ac:dyDescent="0.3">
      <c r="A30709" t="s">
        <v>30929</v>
      </c>
      <c r="B30709">
        <v>0</v>
      </c>
      <c r="C30709">
        <v>0</v>
      </c>
      <c r="D30709">
        <v>0</v>
      </c>
      <c r="E30709">
        <v>912280</v>
      </c>
      <c r="F30709" s="4">
        <f t="shared" si="479"/>
        <v>304093.33333333331</v>
      </c>
    </row>
    <row r="30710" spans="1:6" x14ac:dyDescent="0.3">
      <c r="A30710" t="s">
        <v>30930</v>
      </c>
      <c r="B30710">
        <v>0</v>
      </c>
      <c r="C30710">
        <v>0</v>
      </c>
      <c r="D30710">
        <v>0</v>
      </c>
      <c r="E30710">
        <v>749940</v>
      </c>
      <c r="F30710" s="4">
        <f t="shared" si="479"/>
        <v>249980</v>
      </c>
    </row>
    <row r="30711" spans="1:6" x14ac:dyDescent="0.3">
      <c r="A30711" t="s">
        <v>30931</v>
      </c>
      <c r="B30711">
        <v>0</v>
      </c>
      <c r="C30711">
        <v>0</v>
      </c>
      <c r="D30711">
        <v>0</v>
      </c>
      <c r="E30711">
        <v>453280</v>
      </c>
      <c r="F30711" s="4">
        <f t="shared" si="479"/>
        <v>151093.33333333334</v>
      </c>
    </row>
    <row r="30712" spans="1:6" x14ac:dyDescent="0.3">
      <c r="A30712" t="s">
        <v>30932</v>
      </c>
      <c r="B30712">
        <v>0</v>
      </c>
      <c r="C30712">
        <v>0</v>
      </c>
      <c r="D30712">
        <v>0</v>
      </c>
      <c r="E30712">
        <v>453280</v>
      </c>
      <c r="F30712" s="4">
        <f t="shared" si="479"/>
        <v>151093.33333333334</v>
      </c>
    </row>
    <row r="30713" spans="1:6" x14ac:dyDescent="0.3">
      <c r="A30713" t="s">
        <v>30933</v>
      </c>
      <c r="B30713">
        <v>0</v>
      </c>
      <c r="C30713">
        <v>0</v>
      </c>
      <c r="D30713">
        <v>0</v>
      </c>
      <c r="E30713">
        <v>453280</v>
      </c>
      <c r="F30713" s="4">
        <f t="shared" si="479"/>
        <v>151093.33333333334</v>
      </c>
    </row>
    <row r="30714" spans="1:6" x14ac:dyDescent="0.3">
      <c r="A30714" t="s">
        <v>30934</v>
      </c>
      <c r="B30714">
        <v>0</v>
      </c>
      <c r="C30714">
        <v>0</v>
      </c>
      <c r="D30714">
        <v>0</v>
      </c>
      <c r="E30714">
        <v>584000</v>
      </c>
      <c r="F30714" s="4">
        <f t="shared" si="479"/>
        <v>194666.66666666666</v>
      </c>
    </row>
    <row r="30715" spans="1:6" x14ac:dyDescent="0.3">
      <c r="A30715" t="s">
        <v>30935</v>
      </c>
      <c r="B30715">
        <v>0</v>
      </c>
      <c r="C30715">
        <v>0</v>
      </c>
      <c r="D30715">
        <v>0</v>
      </c>
      <c r="E30715">
        <v>1513799</v>
      </c>
      <c r="F30715" s="4">
        <f t="shared" si="479"/>
        <v>504599.66666666669</v>
      </c>
    </row>
    <row r="30716" spans="1:6" x14ac:dyDescent="0.3">
      <c r="A30716" t="s">
        <v>30936</v>
      </c>
      <c r="B30716">
        <v>0</v>
      </c>
      <c r="C30716">
        <v>0</v>
      </c>
      <c r="D30716">
        <v>0</v>
      </c>
      <c r="E30716">
        <v>1300270</v>
      </c>
      <c r="F30716" s="4">
        <f t="shared" si="479"/>
        <v>433423.33333333331</v>
      </c>
    </row>
    <row r="30717" spans="1:6" x14ac:dyDescent="0.3">
      <c r="A30717" t="s">
        <v>30937</v>
      </c>
      <c r="B30717">
        <v>0</v>
      </c>
      <c r="C30717">
        <v>0</v>
      </c>
      <c r="D30717">
        <v>0</v>
      </c>
      <c r="E30717">
        <v>1170800</v>
      </c>
      <c r="F30717" s="4">
        <f t="shared" si="479"/>
        <v>390266.66666666669</v>
      </c>
    </row>
    <row r="30718" spans="1:6" x14ac:dyDescent="0.3">
      <c r="A30718" t="s">
        <v>30938</v>
      </c>
      <c r="B30718">
        <v>0</v>
      </c>
      <c r="C30718">
        <v>0</v>
      </c>
      <c r="D30718">
        <v>0</v>
      </c>
      <c r="E30718">
        <v>294840</v>
      </c>
      <c r="F30718" s="4">
        <f t="shared" si="479"/>
        <v>98280</v>
      </c>
    </row>
    <row r="30719" spans="1:6" x14ac:dyDescent="0.3">
      <c r="A30719" t="s">
        <v>30939</v>
      </c>
      <c r="B30719">
        <v>0</v>
      </c>
      <c r="C30719">
        <v>0</v>
      </c>
      <c r="D30719">
        <v>0</v>
      </c>
      <c r="E30719">
        <v>1039120</v>
      </c>
      <c r="F30719" s="4">
        <f t="shared" si="479"/>
        <v>346373.33333333331</v>
      </c>
    </row>
    <row r="30720" spans="1:6" x14ac:dyDescent="0.3">
      <c r="A30720" t="s">
        <v>30940</v>
      </c>
      <c r="B30720">
        <v>0</v>
      </c>
      <c r="C30720">
        <v>0</v>
      </c>
      <c r="D30720">
        <v>0</v>
      </c>
      <c r="E30720">
        <v>2299340</v>
      </c>
      <c r="F30720" s="4">
        <f t="shared" si="479"/>
        <v>766446.66666666663</v>
      </c>
    </row>
    <row r="30721" spans="1:6" x14ac:dyDescent="0.3">
      <c r="A30721" t="s">
        <v>30941</v>
      </c>
      <c r="B30721">
        <v>0</v>
      </c>
      <c r="C30721">
        <v>0</v>
      </c>
      <c r="D30721">
        <v>0</v>
      </c>
      <c r="E30721">
        <v>340500</v>
      </c>
      <c r="F30721" s="4">
        <f t="shared" si="479"/>
        <v>113500</v>
      </c>
    </row>
    <row r="30722" spans="1:6" x14ac:dyDescent="0.3">
      <c r="A30722" t="s">
        <v>30942</v>
      </c>
      <c r="B30722">
        <v>0</v>
      </c>
      <c r="C30722">
        <v>0</v>
      </c>
      <c r="D30722">
        <v>0</v>
      </c>
      <c r="E30722">
        <v>696150</v>
      </c>
      <c r="F30722" s="4">
        <f t="shared" si="479"/>
        <v>232050</v>
      </c>
    </row>
    <row r="30723" spans="1:6" x14ac:dyDescent="0.3">
      <c r="A30723" t="s">
        <v>30943</v>
      </c>
      <c r="B30723">
        <v>0</v>
      </c>
      <c r="C30723">
        <v>0</v>
      </c>
      <c r="D30723">
        <v>0</v>
      </c>
      <c r="E30723">
        <v>2565110</v>
      </c>
      <c r="F30723" s="4">
        <f t="shared" ref="F30723:F30786" si="480">SUM(C30723:E30723)/3</f>
        <v>855036.66666666663</v>
      </c>
    </row>
    <row r="30724" spans="1:6" x14ac:dyDescent="0.3">
      <c r="A30724" t="s">
        <v>30944</v>
      </c>
      <c r="B30724">
        <v>0</v>
      </c>
      <c r="C30724">
        <v>0</v>
      </c>
      <c r="D30724">
        <v>0</v>
      </c>
      <c r="E30724">
        <v>334880</v>
      </c>
      <c r="F30724" s="4">
        <f t="shared" si="480"/>
        <v>111626.66666666667</v>
      </c>
    </row>
    <row r="30725" spans="1:6" x14ac:dyDescent="0.3">
      <c r="A30725" t="s">
        <v>30945</v>
      </c>
      <c r="B30725">
        <v>0</v>
      </c>
      <c r="C30725">
        <v>0</v>
      </c>
      <c r="D30725">
        <v>0</v>
      </c>
      <c r="E30725">
        <v>764940</v>
      </c>
      <c r="F30725" s="4">
        <f t="shared" si="480"/>
        <v>254980</v>
      </c>
    </row>
    <row r="30726" spans="1:6" x14ac:dyDescent="0.3">
      <c r="A30726" t="s">
        <v>30946</v>
      </c>
      <c r="B30726">
        <v>0</v>
      </c>
      <c r="C30726">
        <v>0</v>
      </c>
      <c r="D30726">
        <v>0</v>
      </c>
      <c r="E30726">
        <v>251160</v>
      </c>
      <c r="F30726" s="4">
        <f t="shared" si="480"/>
        <v>83720</v>
      </c>
    </row>
    <row r="30727" spans="1:6" x14ac:dyDescent="0.3">
      <c r="A30727" t="s">
        <v>30947</v>
      </c>
      <c r="B30727">
        <v>0</v>
      </c>
      <c r="C30727">
        <v>0</v>
      </c>
      <c r="D30727">
        <v>0</v>
      </c>
      <c r="E30727">
        <v>1877480</v>
      </c>
      <c r="F30727" s="4">
        <f t="shared" si="480"/>
        <v>625826.66666666663</v>
      </c>
    </row>
    <row r="30728" spans="1:6" x14ac:dyDescent="0.3">
      <c r="A30728" t="s">
        <v>30948</v>
      </c>
      <c r="B30728">
        <v>0</v>
      </c>
      <c r="C30728">
        <v>0</v>
      </c>
      <c r="D30728">
        <v>0</v>
      </c>
      <c r="E30728">
        <v>453280</v>
      </c>
      <c r="F30728" s="4">
        <f t="shared" si="480"/>
        <v>151093.33333333334</v>
      </c>
    </row>
    <row r="30729" spans="1:6" x14ac:dyDescent="0.3">
      <c r="A30729" t="s">
        <v>30949</v>
      </c>
      <c r="B30729">
        <v>0</v>
      </c>
      <c r="C30729">
        <v>0</v>
      </c>
      <c r="D30729">
        <v>0</v>
      </c>
      <c r="E30729">
        <v>1680930</v>
      </c>
      <c r="F30729" s="4">
        <f t="shared" si="480"/>
        <v>560310</v>
      </c>
    </row>
    <row r="30730" spans="1:6" x14ac:dyDescent="0.3">
      <c r="A30730" t="s">
        <v>30950</v>
      </c>
      <c r="B30730">
        <v>0</v>
      </c>
      <c r="C30730">
        <v>0</v>
      </c>
      <c r="D30730">
        <v>0</v>
      </c>
      <c r="E30730">
        <v>1433250</v>
      </c>
      <c r="F30730" s="4">
        <f t="shared" si="480"/>
        <v>477750</v>
      </c>
    </row>
    <row r="30731" spans="1:6" x14ac:dyDescent="0.3">
      <c r="A30731" t="s">
        <v>30951</v>
      </c>
      <c r="B30731">
        <v>0</v>
      </c>
      <c r="C30731">
        <v>0</v>
      </c>
      <c r="D30731">
        <v>0</v>
      </c>
      <c r="E30731">
        <v>256000</v>
      </c>
      <c r="F30731" s="4">
        <f t="shared" si="480"/>
        <v>85333.333333333328</v>
      </c>
    </row>
    <row r="30732" spans="1:6" x14ac:dyDescent="0.3">
      <c r="A30732" t="s">
        <v>30952</v>
      </c>
      <c r="B30732">
        <v>0</v>
      </c>
      <c r="C30732">
        <v>0</v>
      </c>
      <c r="D30732">
        <v>0</v>
      </c>
      <c r="E30732">
        <v>191100</v>
      </c>
      <c r="F30732" s="4">
        <f t="shared" si="480"/>
        <v>63700</v>
      </c>
    </row>
    <row r="30733" spans="1:6" x14ac:dyDescent="0.3">
      <c r="A30733" t="s">
        <v>30953</v>
      </c>
      <c r="B30733">
        <v>0</v>
      </c>
      <c r="C30733">
        <v>0</v>
      </c>
      <c r="D30733">
        <v>0</v>
      </c>
      <c r="E30733">
        <v>2017400</v>
      </c>
      <c r="F30733" s="4">
        <f t="shared" si="480"/>
        <v>672466.66666666663</v>
      </c>
    </row>
    <row r="30734" spans="1:6" x14ac:dyDescent="0.3">
      <c r="A30734" t="s">
        <v>30954</v>
      </c>
      <c r="B30734">
        <v>0</v>
      </c>
      <c r="C30734">
        <v>0</v>
      </c>
      <c r="D30734">
        <v>0</v>
      </c>
      <c r="E30734">
        <v>804000</v>
      </c>
      <c r="F30734" s="4">
        <f t="shared" si="480"/>
        <v>268000</v>
      </c>
    </row>
    <row r="30735" spans="1:6" x14ac:dyDescent="0.3">
      <c r="A30735" t="s">
        <v>30955</v>
      </c>
      <c r="B30735">
        <v>0</v>
      </c>
      <c r="C30735">
        <v>0</v>
      </c>
      <c r="D30735">
        <v>0</v>
      </c>
      <c r="E30735">
        <v>2207090</v>
      </c>
      <c r="F30735" s="4">
        <f t="shared" si="480"/>
        <v>735696.66666666663</v>
      </c>
    </row>
    <row r="30736" spans="1:6" x14ac:dyDescent="0.3">
      <c r="A30736" t="s">
        <v>30956</v>
      </c>
      <c r="B30736">
        <v>0</v>
      </c>
      <c r="C30736">
        <v>0</v>
      </c>
      <c r="D30736">
        <v>0</v>
      </c>
      <c r="E30736">
        <v>1051460</v>
      </c>
      <c r="F30736" s="4">
        <f t="shared" si="480"/>
        <v>350486.66666666669</v>
      </c>
    </row>
    <row r="30737" spans="1:6" x14ac:dyDescent="0.3">
      <c r="A30737" t="s">
        <v>30957</v>
      </c>
      <c r="B30737">
        <v>0</v>
      </c>
      <c r="C30737">
        <v>0</v>
      </c>
      <c r="D30737">
        <v>0</v>
      </c>
      <c r="E30737">
        <v>6777300</v>
      </c>
      <c r="F30737" s="4">
        <f t="shared" si="480"/>
        <v>2259100</v>
      </c>
    </row>
    <row r="30738" spans="1:6" x14ac:dyDescent="0.3">
      <c r="A30738" t="s">
        <v>30958</v>
      </c>
      <c r="B30738">
        <v>0</v>
      </c>
      <c r="C30738">
        <v>0</v>
      </c>
      <c r="D30738">
        <v>0</v>
      </c>
      <c r="E30738">
        <v>398580</v>
      </c>
      <c r="F30738" s="4">
        <f t="shared" si="480"/>
        <v>132860</v>
      </c>
    </row>
    <row r="30739" spans="1:6" x14ac:dyDescent="0.3">
      <c r="A30739" t="s">
        <v>30959</v>
      </c>
      <c r="B30739">
        <v>0</v>
      </c>
      <c r="C30739">
        <v>0</v>
      </c>
      <c r="D30739">
        <v>0</v>
      </c>
      <c r="E30739">
        <v>6600930</v>
      </c>
      <c r="F30739" s="4">
        <f t="shared" si="480"/>
        <v>2200310</v>
      </c>
    </row>
    <row r="30740" spans="1:6" x14ac:dyDescent="0.3">
      <c r="A30740" t="s">
        <v>30960</v>
      </c>
      <c r="B30740">
        <v>0</v>
      </c>
      <c r="C30740">
        <v>0</v>
      </c>
      <c r="D30740">
        <v>0</v>
      </c>
      <c r="E30740">
        <v>1465190</v>
      </c>
      <c r="F30740" s="4">
        <f t="shared" si="480"/>
        <v>488396.66666666669</v>
      </c>
    </row>
    <row r="30741" spans="1:6" x14ac:dyDescent="0.3">
      <c r="A30741" t="s">
        <v>30961</v>
      </c>
      <c r="B30741">
        <v>0</v>
      </c>
      <c r="C30741">
        <v>0</v>
      </c>
      <c r="D30741">
        <v>0</v>
      </c>
      <c r="E30741">
        <v>1355720</v>
      </c>
      <c r="F30741" s="4">
        <f t="shared" si="480"/>
        <v>451906.66666666669</v>
      </c>
    </row>
    <row r="30742" spans="1:6" x14ac:dyDescent="0.3">
      <c r="A30742" t="s">
        <v>30962</v>
      </c>
      <c r="B30742">
        <v>0</v>
      </c>
      <c r="C30742">
        <v>0</v>
      </c>
      <c r="D30742">
        <v>0</v>
      </c>
      <c r="E30742">
        <v>1183000</v>
      </c>
      <c r="F30742" s="4">
        <f t="shared" si="480"/>
        <v>394333.33333333331</v>
      </c>
    </row>
    <row r="30743" spans="1:6" x14ac:dyDescent="0.3">
      <c r="A30743" t="s">
        <v>30963</v>
      </c>
      <c r="B30743">
        <v>0</v>
      </c>
      <c r="C30743">
        <v>0</v>
      </c>
      <c r="D30743">
        <v>0</v>
      </c>
      <c r="E30743">
        <v>1184820</v>
      </c>
      <c r="F30743" s="4">
        <f t="shared" si="480"/>
        <v>394940</v>
      </c>
    </row>
    <row r="30744" spans="1:6" x14ac:dyDescent="0.3">
      <c r="A30744" t="s">
        <v>30964</v>
      </c>
      <c r="B30744">
        <v>0</v>
      </c>
      <c r="C30744">
        <v>0</v>
      </c>
      <c r="D30744">
        <v>0</v>
      </c>
      <c r="E30744">
        <v>953400</v>
      </c>
      <c r="F30744" s="4">
        <f t="shared" si="480"/>
        <v>317800</v>
      </c>
    </row>
    <row r="30745" spans="1:6" x14ac:dyDescent="0.3">
      <c r="A30745" t="s">
        <v>30965</v>
      </c>
      <c r="B30745">
        <v>0</v>
      </c>
      <c r="C30745">
        <v>0</v>
      </c>
      <c r="D30745">
        <v>0</v>
      </c>
      <c r="E30745">
        <v>2041970</v>
      </c>
      <c r="F30745" s="4">
        <f t="shared" si="480"/>
        <v>680656.66666666663</v>
      </c>
    </row>
    <row r="30746" spans="1:6" x14ac:dyDescent="0.3">
      <c r="A30746" t="s">
        <v>30966</v>
      </c>
      <c r="B30746">
        <v>0</v>
      </c>
      <c r="C30746">
        <v>0</v>
      </c>
      <c r="D30746">
        <v>0</v>
      </c>
      <c r="E30746">
        <v>386000</v>
      </c>
      <c r="F30746" s="4">
        <f t="shared" si="480"/>
        <v>128666.66666666667</v>
      </c>
    </row>
    <row r="30747" spans="1:6" x14ac:dyDescent="0.3">
      <c r="A30747" t="s">
        <v>30967</v>
      </c>
      <c r="B30747">
        <v>0</v>
      </c>
      <c r="C30747">
        <v>0</v>
      </c>
      <c r="D30747">
        <v>0</v>
      </c>
      <c r="E30747">
        <v>386000</v>
      </c>
      <c r="F30747" s="4">
        <f t="shared" si="480"/>
        <v>128666.66666666667</v>
      </c>
    </row>
    <row r="30748" spans="1:6" x14ac:dyDescent="0.3">
      <c r="A30748" t="s">
        <v>30968</v>
      </c>
      <c r="B30748">
        <v>0</v>
      </c>
      <c r="C30748">
        <v>0</v>
      </c>
      <c r="D30748">
        <v>0</v>
      </c>
      <c r="E30748">
        <v>4968930</v>
      </c>
      <c r="F30748" s="4">
        <f t="shared" si="480"/>
        <v>1656310</v>
      </c>
    </row>
    <row r="30749" spans="1:6" x14ac:dyDescent="0.3">
      <c r="A30749" t="s">
        <v>30969</v>
      </c>
      <c r="B30749">
        <v>0</v>
      </c>
      <c r="C30749">
        <v>0</v>
      </c>
      <c r="D30749">
        <v>0</v>
      </c>
      <c r="E30749">
        <v>1192770</v>
      </c>
      <c r="F30749" s="4">
        <f t="shared" si="480"/>
        <v>397590</v>
      </c>
    </row>
    <row r="30750" spans="1:6" x14ac:dyDescent="0.3">
      <c r="A30750" t="s">
        <v>30970</v>
      </c>
      <c r="B30750">
        <v>0</v>
      </c>
      <c r="C30750">
        <v>0</v>
      </c>
      <c r="D30750">
        <v>0</v>
      </c>
      <c r="E30750">
        <v>1965800</v>
      </c>
      <c r="F30750" s="4">
        <f t="shared" si="480"/>
        <v>655266.66666666663</v>
      </c>
    </row>
    <row r="30751" spans="1:6" x14ac:dyDescent="0.3">
      <c r="A30751" t="s">
        <v>30971</v>
      </c>
      <c r="B30751">
        <v>0</v>
      </c>
      <c r="C30751">
        <v>0</v>
      </c>
      <c r="D30751">
        <v>0</v>
      </c>
      <c r="E30751">
        <v>1886900</v>
      </c>
      <c r="F30751" s="4">
        <f t="shared" si="480"/>
        <v>628966.66666666663</v>
      </c>
    </row>
    <row r="30752" spans="1:6" x14ac:dyDescent="0.3">
      <c r="A30752" t="s">
        <v>30972</v>
      </c>
      <c r="B30752">
        <v>0</v>
      </c>
      <c r="C30752">
        <v>0</v>
      </c>
      <c r="D30752">
        <v>0</v>
      </c>
      <c r="E30752">
        <v>913460</v>
      </c>
      <c r="F30752" s="4">
        <f t="shared" si="480"/>
        <v>304486.66666666669</v>
      </c>
    </row>
    <row r="30753" spans="1:6" x14ac:dyDescent="0.3">
      <c r="A30753" t="s">
        <v>30973</v>
      </c>
      <c r="B30753">
        <v>0</v>
      </c>
      <c r="C30753">
        <v>0</v>
      </c>
      <c r="D30753">
        <v>0</v>
      </c>
      <c r="E30753">
        <v>2584150</v>
      </c>
      <c r="F30753" s="4">
        <f t="shared" si="480"/>
        <v>861383.33333333337</v>
      </c>
    </row>
    <row r="30754" spans="1:6" x14ac:dyDescent="0.3">
      <c r="A30754" t="s">
        <v>30974</v>
      </c>
      <c r="B30754">
        <v>0</v>
      </c>
      <c r="C30754">
        <v>0</v>
      </c>
      <c r="D30754">
        <v>0</v>
      </c>
      <c r="E30754">
        <v>6138640</v>
      </c>
      <c r="F30754" s="4">
        <f t="shared" si="480"/>
        <v>2046213.3333333333</v>
      </c>
    </row>
    <row r="30755" spans="1:6" x14ac:dyDescent="0.3">
      <c r="A30755" t="s">
        <v>30975</v>
      </c>
      <c r="B30755">
        <v>0</v>
      </c>
      <c r="C30755">
        <v>0</v>
      </c>
      <c r="D30755">
        <v>0</v>
      </c>
      <c r="E30755">
        <v>615850</v>
      </c>
      <c r="F30755" s="4">
        <f t="shared" si="480"/>
        <v>205283.33333333334</v>
      </c>
    </row>
    <row r="30756" spans="1:6" x14ac:dyDescent="0.3">
      <c r="A30756" t="s">
        <v>30976</v>
      </c>
      <c r="B30756">
        <v>0</v>
      </c>
      <c r="C30756">
        <v>0</v>
      </c>
      <c r="D30756">
        <v>0</v>
      </c>
      <c r="E30756">
        <v>535080</v>
      </c>
      <c r="F30756" s="4">
        <f t="shared" si="480"/>
        <v>178360</v>
      </c>
    </row>
    <row r="30757" spans="1:6" x14ac:dyDescent="0.3">
      <c r="A30757" t="s">
        <v>30977</v>
      </c>
      <c r="B30757">
        <v>0</v>
      </c>
      <c r="C30757">
        <v>0</v>
      </c>
      <c r="D30757">
        <v>0</v>
      </c>
      <c r="E30757">
        <v>808400</v>
      </c>
      <c r="F30757" s="4">
        <f t="shared" si="480"/>
        <v>269466.66666666669</v>
      </c>
    </row>
    <row r="30758" spans="1:6" x14ac:dyDescent="0.3">
      <c r="A30758" t="s">
        <v>30978</v>
      </c>
      <c r="B30758">
        <v>0</v>
      </c>
      <c r="C30758">
        <v>0</v>
      </c>
      <c r="D30758">
        <v>0</v>
      </c>
      <c r="E30758">
        <v>2164180</v>
      </c>
      <c r="F30758" s="4">
        <f t="shared" si="480"/>
        <v>721393.33333333337</v>
      </c>
    </row>
    <row r="30759" spans="1:6" x14ac:dyDescent="0.3">
      <c r="A30759" t="s">
        <v>30979</v>
      </c>
      <c r="B30759">
        <v>0</v>
      </c>
      <c r="C30759">
        <v>0</v>
      </c>
      <c r="D30759">
        <v>0</v>
      </c>
      <c r="E30759">
        <v>947700</v>
      </c>
      <c r="F30759" s="4">
        <f t="shared" si="480"/>
        <v>315900</v>
      </c>
    </row>
    <row r="30760" spans="1:6" x14ac:dyDescent="0.3">
      <c r="A30760" t="s">
        <v>30980</v>
      </c>
      <c r="B30760">
        <v>0</v>
      </c>
      <c r="C30760">
        <v>0</v>
      </c>
      <c r="D30760">
        <v>0</v>
      </c>
      <c r="E30760">
        <v>2154880</v>
      </c>
      <c r="F30760" s="4">
        <f t="shared" si="480"/>
        <v>718293.33333333337</v>
      </c>
    </row>
    <row r="30761" spans="1:6" x14ac:dyDescent="0.3">
      <c r="A30761" t="s">
        <v>30981</v>
      </c>
      <c r="B30761">
        <v>0</v>
      </c>
      <c r="C30761">
        <v>0</v>
      </c>
      <c r="D30761">
        <v>0</v>
      </c>
      <c r="E30761">
        <v>261000</v>
      </c>
      <c r="F30761" s="4">
        <f t="shared" si="480"/>
        <v>87000</v>
      </c>
    </row>
    <row r="30762" spans="1:6" x14ac:dyDescent="0.3">
      <c r="A30762" t="s">
        <v>30982</v>
      </c>
      <c r="B30762">
        <v>0</v>
      </c>
      <c r="C30762">
        <v>0</v>
      </c>
      <c r="D30762">
        <v>0</v>
      </c>
      <c r="E30762">
        <v>659000</v>
      </c>
      <c r="F30762" s="4">
        <f t="shared" si="480"/>
        <v>219666.66666666666</v>
      </c>
    </row>
    <row r="30763" spans="1:6" x14ac:dyDescent="0.3">
      <c r="A30763" t="s">
        <v>30983</v>
      </c>
      <c r="B30763">
        <v>0</v>
      </c>
      <c r="C30763">
        <v>0</v>
      </c>
      <c r="D30763">
        <v>0</v>
      </c>
      <c r="E30763">
        <v>593200</v>
      </c>
      <c r="F30763" s="4">
        <f t="shared" si="480"/>
        <v>197733.33333333334</v>
      </c>
    </row>
    <row r="30764" spans="1:6" x14ac:dyDescent="0.3">
      <c r="A30764" t="s">
        <v>30984</v>
      </c>
      <c r="B30764">
        <v>0</v>
      </c>
      <c r="C30764">
        <v>0</v>
      </c>
      <c r="D30764">
        <v>0</v>
      </c>
      <c r="E30764">
        <v>310720</v>
      </c>
      <c r="F30764" s="4">
        <f t="shared" si="480"/>
        <v>103573.33333333333</v>
      </c>
    </row>
    <row r="30765" spans="1:6" x14ac:dyDescent="0.3">
      <c r="A30765" t="s">
        <v>30985</v>
      </c>
      <c r="B30765">
        <v>0</v>
      </c>
      <c r="C30765">
        <v>0</v>
      </c>
      <c r="D30765">
        <v>0</v>
      </c>
      <c r="E30765">
        <v>370000</v>
      </c>
      <c r="F30765" s="4">
        <f t="shared" si="480"/>
        <v>123333.33333333333</v>
      </c>
    </row>
    <row r="30766" spans="1:6" x14ac:dyDescent="0.3">
      <c r="A30766" t="s">
        <v>30986</v>
      </c>
      <c r="B30766">
        <v>0</v>
      </c>
      <c r="C30766">
        <v>0</v>
      </c>
      <c r="D30766">
        <v>0</v>
      </c>
      <c r="E30766">
        <v>832080</v>
      </c>
      <c r="F30766" s="4">
        <f t="shared" si="480"/>
        <v>277360</v>
      </c>
    </row>
    <row r="30767" spans="1:6" x14ac:dyDescent="0.3">
      <c r="A30767" t="s">
        <v>30987</v>
      </c>
      <c r="B30767">
        <v>0</v>
      </c>
      <c r="C30767">
        <v>0</v>
      </c>
      <c r="D30767">
        <v>0</v>
      </c>
      <c r="E30767">
        <v>1911580</v>
      </c>
      <c r="F30767" s="4">
        <f t="shared" si="480"/>
        <v>637193.33333333337</v>
      </c>
    </row>
    <row r="30768" spans="1:6" x14ac:dyDescent="0.3">
      <c r="A30768" t="s">
        <v>30988</v>
      </c>
      <c r="B30768">
        <v>0</v>
      </c>
      <c r="C30768">
        <v>0</v>
      </c>
      <c r="D30768">
        <v>0</v>
      </c>
      <c r="E30768">
        <v>370000</v>
      </c>
      <c r="F30768" s="4">
        <f t="shared" si="480"/>
        <v>123333.33333333333</v>
      </c>
    </row>
    <row r="30769" spans="1:6" x14ac:dyDescent="0.3">
      <c r="A30769" t="s">
        <v>30989</v>
      </c>
      <c r="B30769">
        <v>0</v>
      </c>
      <c r="C30769">
        <v>0</v>
      </c>
      <c r="D30769">
        <v>0</v>
      </c>
      <c r="E30769">
        <v>373100</v>
      </c>
      <c r="F30769" s="4">
        <f t="shared" si="480"/>
        <v>124366.66666666667</v>
      </c>
    </row>
    <row r="30770" spans="1:6" x14ac:dyDescent="0.3">
      <c r="A30770" t="s">
        <v>30990</v>
      </c>
      <c r="B30770">
        <v>0</v>
      </c>
      <c r="C30770">
        <v>0</v>
      </c>
      <c r="D30770">
        <v>0</v>
      </c>
      <c r="E30770">
        <v>1304640</v>
      </c>
      <c r="F30770" s="4">
        <f t="shared" si="480"/>
        <v>434880</v>
      </c>
    </row>
    <row r="30771" spans="1:6" x14ac:dyDescent="0.3">
      <c r="A30771" t="s">
        <v>30991</v>
      </c>
      <c r="B30771">
        <v>0</v>
      </c>
      <c r="C30771">
        <v>0</v>
      </c>
      <c r="D30771">
        <v>0</v>
      </c>
      <c r="E30771">
        <v>551280</v>
      </c>
      <c r="F30771" s="4">
        <f t="shared" si="480"/>
        <v>183760</v>
      </c>
    </row>
    <row r="30772" spans="1:6" x14ac:dyDescent="0.3">
      <c r="A30772" t="s">
        <v>30992</v>
      </c>
      <c r="B30772">
        <v>0</v>
      </c>
      <c r="C30772">
        <v>0</v>
      </c>
      <c r="D30772">
        <v>0</v>
      </c>
      <c r="E30772">
        <v>382200</v>
      </c>
      <c r="F30772" s="4">
        <f t="shared" si="480"/>
        <v>127400</v>
      </c>
    </row>
    <row r="30773" spans="1:6" x14ac:dyDescent="0.3">
      <c r="A30773" t="s">
        <v>30993</v>
      </c>
      <c r="B30773">
        <v>0</v>
      </c>
      <c r="C30773">
        <v>0</v>
      </c>
      <c r="D30773">
        <v>0</v>
      </c>
      <c r="E30773">
        <v>1452280</v>
      </c>
      <c r="F30773" s="4">
        <f t="shared" si="480"/>
        <v>484093.33333333331</v>
      </c>
    </row>
    <row r="30774" spans="1:6" x14ac:dyDescent="0.3">
      <c r="A30774" t="s">
        <v>30994</v>
      </c>
      <c r="B30774">
        <v>0</v>
      </c>
      <c r="C30774">
        <v>0</v>
      </c>
      <c r="D30774">
        <v>0</v>
      </c>
      <c r="E30774">
        <v>1075880</v>
      </c>
      <c r="F30774" s="4">
        <f t="shared" si="480"/>
        <v>358626.66666666669</v>
      </c>
    </row>
    <row r="30775" spans="1:6" x14ac:dyDescent="0.3">
      <c r="A30775" t="s">
        <v>30995</v>
      </c>
      <c r="B30775">
        <v>0</v>
      </c>
      <c r="C30775">
        <v>0</v>
      </c>
      <c r="D30775">
        <v>0</v>
      </c>
      <c r="E30775">
        <v>0</v>
      </c>
      <c r="F30775" s="4">
        <f t="shared" si="480"/>
        <v>0</v>
      </c>
    </row>
    <row r="30776" spans="1:6" x14ac:dyDescent="0.3">
      <c r="A30776" t="s">
        <v>30996</v>
      </c>
      <c r="B30776">
        <v>0</v>
      </c>
      <c r="C30776">
        <v>0</v>
      </c>
      <c r="D30776">
        <v>0</v>
      </c>
      <c r="E30776">
        <v>1263240</v>
      </c>
      <c r="F30776" s="4">
        <f t="shared" si="480"/>
        <v>421080</v>
      </c>
    </row>
    <row r="30777" spans="1:6" x14ac:dyDescent="0.3">
      <c r="A30777" t="s">
        <v>30997</v>
      </c>
      <c r="B30777">
        <v>0</v>
      </c>
      <c r="C30777">
        <v>0</v>
      </c>
      <c r="D30777">
        <v>0</v>
      </c>
      <c r="E30777">
        <v>313950</v>
      </c>
      <c r="F30777" s="4">
        <f t="shared" si="480"/>
        <v>104650</v>
      </c>
    </row>
    <row r="30778" spans="1:6" x14ac:dyDescent="0.3">
      <c r="A30778" t="s">
        <v>30998</v>
      </c>
      <c r="B30778">
        <v>0</v>
      </c>
      <c r="C30778">
        <v>0</v>
      </c>
      <c r="D30778">
        <v>0</v>
      </c>
      <c r="E30778">
        <v>1758900</v>
      </c>
      <c r="F30778" s="4">
        <f t="shared" si="480"/>
        <v>586300</v>
      </c>
    </row>
    <row r="30779" spans="1:6" x14ac:dyDescent="0.3">
      <c r="A30779" t="s">
        <v>30999</v>
      </c>
      <c r="B30779">
        <v>0</v>
      </c>
      <c r="C30779">
        <v>0</v>
      </c>
      <c r="D30779">
        <v>0</v>
      </c>
      <c r="E30779">
        <v>1426880</v>
      </c>
      <c r="F30779" s="4">
        <f t="shared" si="480"/>
        <v>475626.66666666669</v>
      </c>
    </row>
    <row r="30780" spans="1:6" x14ac:dyDescent="0.3">
      <c r="A30780" t="s">
        <v>31000</v>
      </c>
      <c r="B30780">
        <v>0</v>
      </c>
      <c r="C30780">
        <v>0</v>
      </c>
      <c r="D30780">
        <v>0</v>
      </c>
      <c r="E30780">
        <v>18364000</v>
      </c>
      <c r="F30780" s="4">
        <f t="shared" si="480"/>
        <v>6121333.333333333</v>
      </c>
    </row>
    <row r="30781" spans="1:6" x14ac:dyDescent="0.3">
      <c r="A30781" t="s">
        <v>31001</v>
      </c>
      <c r="B30781">
        <v>0</v>
      </c>
      <c r="C30781">
        <v>0</v>
      </c>
      <c r="D30781">
        <v>0</v>
      </c>
      <c r="E30781">
        <v>327600</v>
      </c>
      <c r="F30781" s="4">
        <f t="shared" si="480"/>
        <v>109200</v>
      </c>
    </row>
    <row r="30782" spans="1:6" x14ac:dyDescent="0.3">
      <c r="A30782" t="s">
        <v>31002</v>
      </c>
      <c r="B30782">
        <v>0</v>
      </c>
      <c r="C30782">
        <v>0</v>
      </c>
      <c r="D30782">
        <v>0</v>
      </c>
      <c r="E30782">
        <v>540540</v>
      </c>
      <c r="F30782" s="4">
        <f t="shared" si="480"/>
        <v>180180</v>
      </c>
    </row>
    <row r="30783" spans="1:6" x14ac:dyDescent="0.3">
      <c r="A30783" t="s">
        <v>31003</v>
      </c>
      <c r="B30783">
        <v>0</v>
      </c>
      <c r="C30783">
        <v>0</v>
      </c>
      <c r="D30783">
        <v>0</v>
      </c>
      <c r="E30783">
        <v>4025020</v>
      </c>
      <c r="F30783" s="4">
        <f t="shared" si="480"/>
        <v>1341673.3333333333</v>
      </c>
    </row>
    <row r="30784" spans="1:6" x14ac:dyDescent="0.3">
      <c r="A30784" t="s">
        <v>31004</v>
      </c>
      <c r="B30784">
        <v>0</v>
      </c>
      <c r="C30784">
        <v>0</v>
      </c>
      <c r="D30784">
        <v>0</v>
      </c>
      <c r="E30784">
        <v>234600</v>
      </c>
      <c r="F30784" s="4">
        <f t="shared" si="480"/>
        <v>78200</v>
      </c>
    </row>
    <row r="30785" spans="1:6" x14ac:dyDescent="0.3">
      <c r="A30785" t="s">
        <v>31005</v>
      </c>
      <c r="B30785">
        <v>0</v>
      </c>
      <c r="C30785">
        <v>0</v>
      </c>
      <c r="D30785">
        <v>0</v>
      </c>
      <c r="E30785">
        <v>770000</v>
      </c>
      <c r="F30785" s="4">
        <f t="shared" si="480"/>
        <v>256666.66666666666</v>
      </c>
    </row>
    <row r="30786" spans="1:6" x14ac:dyDescent="0.3">
      <c r="A30786" t="s">
        <v>31006</v>
      </c>
      <c r="B30786">
        <v>0</v>
      </c>
      <c r="C30786">
        <v>0</v>
      </c>
      <c r="D30786">
        <v>0</v>
      </c>
      <c r="E30786">
        <v>352000</v>
      </c>
      <c r="F30786" s="4">
        <f t="shared" si="480"/>
        <v>117333.33333333333</v>
      </c>
    </row>
    <row r="30787" spans="1:6" x14ac:dyDescent="0.3">
      <c r="A30787" t="s">
        <v>31007</v>
      </c>
      <c r="B30787">
        <v>0</v>
      </c>
      <c r="C30787">
        <v>0</v>
      </c>
      <c r="D30787">
        <v>0</v>
      </c>
      <c r="E30787">
        <v>1190000</v>
      </c>
      <c r="F30787" s="4">
        <f t="shared" ref="F30787:F30850" si="481">SUM(C30787:E30787)/3</f>
        <v>396666.66666666669</v>
      </c>
    </row>
    <row r="30788" spans="1:6" x14ac:dyDescent="0.3">
      <c r="A30788" t="s">
        <v>31008</v>
      </c>
      <c r="B30788">
        <v>0</v>
      </c>
      <c r="C30788">
        <v>0</v>
      </c>
      <c r="D30788">
        <v>0</v>
      </c>
      <c r="E30788">
        <v>1508920</v>
      </c>
      <c r="F30788" s="4">
        <f t="shared" si="481"/>
        <v>502973.33333333331</v>
      </c>
    </row>
    <row r="30789" spans="1:6" x14ac:dyDescent="0.3">
      <c r="A30789" t="s">
        <v>31009</v>
      </c>
      <c r="B30789">
        <v>0</v>
      </c>
      <c r="C30789">
        <v>0</v>
      </c>
      <c r="D30789">
        <v>0</v>
      </c>
      <c r="E30789">
        <v>6537510</v>
      </c>
      <c r="F30789" s="4">
        <f t="shared" si="481"/>
        <v>2179170</v>
      </c>
    </row>
    <row r="30790" spans="1:6" x14ac:dyDescent="0.3">
      <c r="A30790" t="s">
        <v>31010</v>
      </c>
      <c r="B30790">
        <v>0</v>
      </c>
      <c r="C30790">
        <v>0</v>
      </c>
      <c r="D30790">
        <v>0</v>
      </c>
      <c r="E30790">
        <v>305760</v>
      </c>
      <c r="F30790" s="4">
        <f t="shared" si="481"/>
        <v>101920</v>
      </c>
    </row>
    <row r="30791" spans="1:6" x14ac:dyDescent="0.3">
      <c r="A30791" t="s">
        <v>31011</v>
      </c>
      <c r="B30791">
        <v>0</v>
      </c>
      <c r="C30791">
        <v>0</v>
      </c>
      <c r="D30791">
        <v>0</v>
      </c>
      <c r="E30791">
        <v>2625280</v>
      </c>
      <c r="F30791" s="4">
        <f t="shared" si="481"/>
        <v>875093.33333333337</v>
      </c>
    </row>
    <row r="30792" spans="1:6" x14ac:dyDescent="0.3">
      <c r="A30792" t="s">
        <v>31012</v>
      </c>
      <c r="B30792">
        <v>0</v>
      </c>
      <c r="C30792">
        <v>0</v>
      </c>
      <c r="D30792">
        <v>0</v>
      </c>
      <c r="E30792">
        <v>832760</v>
      </c>
      <c r="F30792" s="4">
        <f t="shared" si="481"/>
        <v>277586.66666666669</v>
      </c>
    </row>
    <row r="30793" spans="1:6" x14ac:dyDescent="0.3">
      <c r="A30793" t="s">
        <v>31013</v>
      </c>
      <c r="B30793">
        <v>0</v>
      </c>
      <c r="C30793">
        <v>0</v>
      </c>
      <c r="D30793">
        <v>0</v>
      </c>
      <c r="E30793">
        <v>453280</v>
      </c>
      <c r="F30793" s="4">
        <f t="shared" si="481"/>
        <v>151093.33333333334</v>
      </c>
    </row>
    <row r="30794" spans="1:6" x14ac:dyDescent="0.3">
      <c r="A30794" t="s">
        <v>31014</v>
      </c>
      <c r="B30794">
        <v>0</v>
      </c>
      <c r="C30794">
        <v>0</v>
      </c>
      <c r="D30794">
        <v>0</v>
      </c>
      <c r="E30794">
        <v>469200</v>
      </c>
      <c r="F30794" s="4">
        <f t="shared" si="481"/>
        <v>156400</v>
      </c>
    </row>
    <row r="30795" spans="1:6" x14ac:dyDescent="0.3">
      <c r="A30795" t="s">
        <v>31015</v>
      </c>
      <c r="B30795">
        <v>0</v>
      </c>
      <c r="C30795">
        <v>0</v>
      </c>
      <c r="D30795">
        <v>0</v>
      </c>
      <c r="E30795">
        <v>754000</v>
      </c>
      <c r="F30795" s="4">
        <f t="shared" si="481"/>
        <v>251333.33333333334</v>
      </c>
    </row>
    <row r="30796" spans="1:6" x14ac:dyDescent="0.3">
      <c r="A30796" t="s">
        <v>31016</v>
      </c>
      <c r="B30796">
        <v>0</v>
      </c>
      <c r="C30796">
        <v>0</v>
      </c>
      <c r="D30796">
        <v>0</v>
      </c>
      <c r="E30796">
        <v>543270</v>
      </c>
      <c r="F30796" s="4">
        <f t="shared" si="481"/>
        <v>181090</v>
      </c>
    </row>
    <row r="30797" spans="1:6" x14ac:dyDescent="0.3">
      <c r="A30797" t="s">
        <v>31017</v>
      </c>
      <c r="B30797">
        <v>0</v>
      </c>
      <c r="C30797">
        <v>0</v>
      </c>
      <c r="D30797">
        <v>0</v>
      </c>
      <c r="E30797">
        <v>573300</v>
      </c>
      <c r="F30797" s="4">
        <f t="shared" si="481"/>
        <v>191100</v>
      </c>
    </row>
    <row r="30798" spans="1:6" x14ac:dyDescent="0.3">
      <c r="A30798" t="s">
        <v>31018</v>
      </c>
      <c r="B30798">
        <v>0</v>
      </c>
      <c r="C30798">
        <v>0</v>
      </c>
      <c r="D30798">
        <v>0</v>
      </c>
      <c r="E30798">
        <v>229320</v>
      </c>
      <c r="F30798" s="4">
        <f t="shared" si="481"/>
        <v>76440</v>
      </c>
    </row>
    <row r="30799" spans="1:6" x14ac:dyDescent="0.3">
      <c r="A30799" t="s">
        <v>31019</v>
      </c>
      <c r="B30799">
        <v>0</v>
      </c>
      <c r="C30799">
        <v>0</v>
      </c>
      <c r="D30799">
        <v>0</v>
      </c>
      <c r="E30799">
        <v>7634000</v>
      </c>
      <c r="F30799" s="4">
        <f t="shared" si="481"/>
        <v>2544666.6666666665</v>
      </c>
    </row>
    <row r="30800" spans="1:6" x14ac:dyDescent="0.3">
      <c r="A30800" t="s">
        <v>31020</v>
      </c>
      <c r="B30800">
        <v>0</v>
      </c>
      <c r="C30800">
        <v>0</v>
      </c>
      <c r="D30800">
        <v>0</v>
      </c>
      <c r="E30800">
        <v>955500</v>
      </c>
      <c r="F30800" s="4">
        <f t="shared" si="481"/>
        <v>318500</v>
      </c>
    </row>
    <row r="30801" spans="1:6" x14ac:dyDescent="0.3">
      <c r="A30801" t="s">
        <v>31021</v>
      </c>
      <c r="B30801">
        <v>0</v>
      </c>
      <c r="C30801">
        <v>0</v>
      </c>
      <c r="D30801">
        <v>0</v>
      </c>
      <c r="E30801">
        <v>1929200</v>
      </c>
      <c r="F30801" s="4">
        <f t="shared" si="481"/>
        <v>643066.66666666663</v>
      </c>
    </row>
    <row r="30802" spans="1:6" x14ac:dyDescent="0.3">
      <c r="A30802" t="s">
        <v>31022</v>
      </c>
      <c r="B30802">
        <v>0</v>
      </c>
      <c r="C30802">
        <v>0</v>
      </c>
      <c r="D30802">
        <v>0</v>
      </c>
      <c r="E30802">
        <v>453280</v>
      </c>
      <c r="F30802" s="4">
        <f t="shared" si="481"/>
        <v>151093.33333333334</v>
      </c>
    </row>
    <row r="30803" spans="1:6" x14ac:dyDescent="0.3">
      <c r="A30803" t="s">
        <v>31023</v>
      </c>
      <c r="B30803">
        <v>0</v>
      </c>
      <c r="C30803">
        <v>0</v>
      </c>
      <c r="D30803">
        <v>0</v>
      </c>
      <c r="E30803">
        <v>1001000</v>
      </c>
      <c r="F30803" s="4">
        <f t="shared" si="481"/>
        <v>333666.66666666669</v>
      </c>
    </row>
    <row r="30804" spans="1:6" x14ac:dyDescent="0.3">
      <c r="A30804" t="s">
        <v>31024</v>
      </c>
      <c r="B30804">
        <v>0</v>
      </c>
      <c r="C30804">
        <v>0</v>
      </c>
      <c r="D30804">
        <v>0</v>
      </c>
      <c r="E30804">
        <v>914060</v>
      </c>
      <c r="F30804" s="4">
        <f t="shared" si="481"/>
        <v>304686.66666666669</v>
      </c>
    </row>
    <row r="30805" spans="1:6" x14ac:dyDescent="0.3">
      <c r="A30805" t="s">
        <v>31025</v>
      </c>
      <c r="B30805">
        <v>0</v>
      </c>
      <c r="C30805">
        <v>0</v>
      </c>
      <c r="D30805">
        <v>0</v>
      </c>
      <c r="E30805">
        <v>2278170</v>
      </c>
      <c r="F30805" s="4">
        <f t="shared" si="481"/>
        <v>759390</v>
      </c>
    </row>
    <row r="30806" spans="1:6" x14ac:dyDescent="0.3">
      <c r="A30806" t="s">
        <v>31026</v>
      </c>
      <c r="B30806">
        <v>0</v>
      </c>
      <c r="C30806">
        <v>0</v>
      </c>
      <c r="D30806">
        <v>0</v>
      </c>
      <c r="E30806">
        <v>1288560</v>
      </c>
      <c r="F30806" s="4">
        <f t="shared" si="481"/>
        <v>429520</v>
      </c>
    </row>
    <row r="30807" spans="1:6" x14ac:dyDescent="0.3">
      <c r="A30807" t="s">
        <v>31027</v>
      </c>
      <c r="B30807">
        <v>0</v>
      </c>
      <c r="C30807">
        <v>0</v>
      </c>
      <c r="D30807">
        <v>0</v>
      </c>
      <c r="E30807">
        <v>311100</v>
      </c>
      <c r="F30807" s="4">
        <f t="shared" si="481"/>
        <v>103700</v>
      </c>
    </row>
    <row r="30808" spans="1:6" x14ac:dyDescent="0.3">
      <c r="A30808" t="s">
        <v>31028</v>
      </c>
      <c r="B30808">
        <v>0</v>
      </c>
      <c r="C30808">
        <v>0</v>
      </c>
      <c r="D30808">
        <v>0</v>
      </c>
      <c r="E30808">
        <v>1545180</v>
      </c>
      <c r="F30808" s="4">
        <f t="shared" si="481"/>
        <v>515060</v>
      </c>
    </row>
    <row r="30809" spans="1:6" x14ac:dyDescent="0.3">
      <c r="A30809" t="s">
        <v>31029</v>
      </c>
      <c r="B30809">
        <v>0</v>
      </c>
      <c r="C30809">
        <v>0</v>
      </c>
      <c r="D30809">
        <v>0</v>
      </c>
      <c r="E30809">
        <v>234600</v>
      </c>
      <c r="F30809" s="4">
        <f t="shared" si="481"/>
        <v>78200</v>
      </c>
    </row>
    <row r="30810" spans="1:6" x14ac:dyDescent="0.3">
      <c r="A30810" t="s">
        <v>31030</v>
      </c>
      <c r="B30810">
        <v>0</v>
      </c>
      <c r="C30810">
        <v>0</v>
      </c>
      <c r="D30810">
        <v>0</v>
      </c>
      <c r="E30810">
        <v>229320</v>
      </c>
      <c r="F30810" s="4">
        <f t="shared" si="481"/>
        <v>76440</v>
      </c>
    </row>
    <row r="30811" spans="1:6" x14ac:dyDescent="0.3">
      <c r="A30811" t="s">
        <v>31031</v>
      </c>
      <c r="B30811">
        <v>0</v>
      </c>
      <c r="C30811">
        <v>0</v>
      </c>
      <c r="D30811">
        <v>0</v>
      </c>
      <c r="E30811">
        <v>386000</v>
      </c>
      <c r="F30811" s="4">
        <f t="shared" si="481"/>
        <v>128666.66666666667</v>
      </c>
    </row>
    <row r="30812" spans="1:6" x14ac:dyDescent="0.3">
      <c r="A30812" t="s">
        <v>31032</v>
      </c>
      <c r="B30812">
        <v>0</v>
      </c>
      <c r="C30812">
        <v>0</v>
      </c>
      <c r="D30812">
        <v>0</v>
      </c>
      <c r="E30812">
        <v>370000</v>
      </c>
      <c r="F30812" s="4">
        <f t="shared" si="481"/>
        <v>123333.33333333333</v>
      </c>
    </row>
    <row r="30813" spans="1:6" x14ac:dyDescent="0.3">
      <c r="A30813" t="s">
        <v>31033</v>
      </c>
      <c r="B30813">
        <v>0</v>
      </c>
      <c r="C30813">
        <v>0</v>
      </c>
      <c r="D30813">
        <v>0</v>
      </c>
      <c r="E30813">
        <v>214760</v>
      </c>
      <c r="F30813" s="4">
        <f t="shared" si="481"/>
        <v>71586.666666666672</v>
      </c>
    </row>
    <row r="30814" spans="1:6" x14ac:dyDescent="0.3">
      <c r="A30814" t="s">
        <v>31034</v>
      </c>
      <c r="B30814">
        <v>0</v>
      </c>
      <c r="C30814">
        <v>0</v>
      </c>
      <c r="D30814">
        <v>0</v>
      </c>
      <c r="E30814">
        <v>502320</v>
      </c>
      <c r="F30814" s="4">
        <f t="shared" si="481"/>
        <v>167440</v>
      </c>
    </row>
    <row r="30815" spans="1:6" x14ac:dyDescent="0.3">
      <c r="A30815" t="s">
        <v>31035</v>
      </c>
      <c r="B30815">
        <v>0</v>
      </c>
      <c r="C30815">
        <v>0</v>
      </c>
      <c r="D30815">
        <v>0</v>
      </c>
      <c r="E30815">
        <v>1355280</v>
      </c>
      <c r="F30815" s="4">
        <f t="shared" si="481"/>
        <v>451760</v>
      </c>
    </row>
    <row r="30816" spans="1:6" x14ac:dyDescent="0.3">
      <c r="A30816" t="s">
        <v>31036</v>
      </c>
      <c r="B30816">
        <v>0</v>
      </c>
      <c r="C30816">
        <v>0</v>
      </c>
      <c r="D30816">
        <v>0</v>
      </c>
      <c r="E30816">
        <v>252000</v>
      </c>
      <c r="F30816" s="4">
        <f t="shared" si="481"/>
        <v>84000</v>
      </c>
    </row>
    <row r="30817" spans="1:6" x14ac:dyDescent="0.3">
      <c r="A30817" t="s">
        <v>31037</v>
      </c>
      <c r="B30817">
        <v>0</v>
      </c>
      <c r="C30817">
        <v>0</v>
      </c>
      <c r="D30817">
        <v>0</v>
      </c>
      <c r="E30817">
        <v>384020</v>
      </c>
      <c r="F30817" s="4">
        <f t="shared" si="481"/>
        <v>128006.66666666667</v>
      </c>
    </row>
    <row r="30818" spans="1:6" x14ac:dyDescent="0.3">
      <c r="A30818" t="s">
        <v>31038</v>
      </c>
      <c r="B30818">
        <v>0</v>
      </c>
      <c r="C30818">
        <v>0</v>
      </c>
      <c r="D30818">
        <v>0</v>
      </c>
      <c r="E30818">
        <v>1075500</v>
      </c>
      <c r="F30818" s="4">
        <f t="shared" si="481"/>
        <v>358500</v>
      </c>
    </row>
    <row r="30819" spans="1:6" x14ac:dyDescent="0.3">
      <c r="A30819" t="s">
        <v>31039</v>
      </c>
      <c r="B30819">
        <v>0</v>
      </c>
      <c r="C30819">
        <v>0</v>
      </c>
      <c r="D30819">
        <v>0</v>
      </c>
      <c r="E30819">
        <v>2591460</v>
      </c>
      <c r="F30819" s="4">
        <f t="shared" si="481"/>
        <v>863820</v>
      </c>
    </row>
    <row r="30820" spans="1:6" x14ac:dyDescent="0.3">
      <c r="A30820" t="s">
        <v>31040</v>
      </c>
      <c r="B30820">
        <v>0</v>
      </c>
      <c r="C30820">
        <v>0</v>
      </c>
      <c r="D30820">
        <v>0</v>
      </c>
      <c r="E30820">
        <v>745290</v>
      </c>
      <c r="F30820" s="4">
        <f t="shared" si="481"/>
        <v>248430</v>
      </c>
    </row>
    <row r="30821" spans="1:6" x14ac:dyDescent="0.3">
      <c r="A30821" t="s">
        <v>31041</v>
      </c>
      <c r="B30821">
        <v>0</v>
      </c>
      <c r="C30821">
        <v>0</v>
      </c>
      <c r="D30821">
        <v>0</v>
      </c>
      <c r="E30821">
        <v>1420290</v>
      </c>
      <c r="F30821" s="4">
        <f t="shared" si="481"/>
        <v>473430</v>
      </c>
    </row>
    <row r="30822" spans="1:6" x14ac:dyDescent="0.3">
      <c r="A30822" t="s">
        <v>31042</v>
      </c>
      <c r="B30822">
        <v>0</v>
      </c>
      <c r="C30822">
        <v>0</v>
      </c>
      <c r="D30822">
        <v>0</v>
      </c>
      <c r="E30822">
        <v>1442350</v>
      </c>
      <c r="F30822" s="4">
        <f t="shared" si="481"/>
        <v>480783.33333333331</v>
      </c>
    </row>
    <row r="30823" spans="1:6" x14ac:dyDescent="0.3">
      <c r="A30823" t="s">
        <v>31043</v>
      </c>
      <c r="B30823">
        <v>0</v>
      </c>
      <c r="C30823">
        <v>0</v>
      </c>
      <c r="D30823">
        <v>0</v>
      </c>
      <c r="E30823">
        <v>382200</v>
      </c>
      <c r="F30823" s="4">
        <f t="shared" si="481"/>
        <v>127400</v>
      </c>
    </row>
    <row r="30824" spans="1:6" x14ac:dyDescent="0.3">
      <c r="A30824" t="s">
        <v>31044</v>
      </c>
      <c r="B30824">
        <v>0</v>
      </c>
      <c r="C30824">
        <v>0</v>
      </c>
      <c r="D30824">
        <v>0</v>
      </c>
      <c r="E30824">
        <v>2736580</v>
      </c>
      <c r="F30824" s="4">
        <f t="shared" si="481"/>
        <v>912193.33333333337</v>
      </c>
    </row>
    <row r="30825" spans="1:6" x14ac:dyDescent="0.3">
      <c r="A30825" t="s">
        <v>31045</v>
      </c>
      <c r="B30825">
        <v>0</v>
      </c>
      <c r="C30825">
        <v>0</v>
      </c>
      <c r="D30825">
        <v>0</v>
      </c>
      <c r="E30825">
        <v>565060</v>
      </c>
      <c r="F30825" s="4">
        <f t="shared" si="481"/>
        <v>188353.33333333334</v>
      </c>
    </row>
    <row r="30826" spans="1:6" x14ac:dyDescent="0.3">
      <c r="A30826" t="s">
        <v>31046</v>
      </c>
      <c r="B30826">
        <v>0</v>
      </c>
      <c r="C30826">
        <v>0</v>
      </c>
      <c r="D30826">
        <v>0</v>
      </c>
      <c r="E30826">
        <v>382200</v>
      </c>
      <c r="F30826" s="4">
        <f t="shared" si="481"/>
        <v>127400</v>
      </c>
    </row>
    <row r="30827" spans="1:6" x14ac:dyDescent="0.3">
      <c r="A30827" t="s">
        <v>31047</v>
      </c>
      <c r="B30827">
        <v>0</v>
      </c>
      <c r="C30827">
        <v>0</v>
      </c>
      <c r="D30827">
        <v>0</v>
      </c>
      <c r="E30827">
        <v>286650</v>
      </c>
      <c r="F30827" s="4">
        <f t="shared" si="481"/>
        <v>95550</v>
      </c>
    </row>
    <row r="30828" spans="1:6" x14ac:dyDescent="0.3">
      <c r="A30828" t="s">
        <v>31048</v>
      </c>
      <c r="B30828">
        <v>0</v>
      </c>
      <c r="C30828">
        <v>0</v>
      </c>
      <c r="D30828">
        <v>0</v>
      </c>
      <c r="E30828">
        <v>386000</v>
      </c>
      <c r="F30828" s="4">
        <f t="shared" si="481"/>
        <v>128666.66666666667</v>
      </c>
    </row>
    <row r="30829" spans="1:6" x14ac:dyDescent="0.3">
      <c r="A30829" t="s">
        <v>31049</v>
      </c>
      <c r="B30829">
        <v>0</v>
      </c>
      <c r="C30829">
        <v>0</v>
      </c>
      <c r="D30829">
        <v>0</v>
      </c>
      <c r="E30829">
        <v>755300</v>
      </c>
      <c r="F30829" s="4">
        <f t="shared" si="481"/>
        <v>251766.66666666666</v>
      </c>
    </row>
    <row r="30830" spans="1:6" x14ac:dyDescent="0.3">
      <c r="A30830" t="s">
        <v>31050</v>
      </c>
      <c r="B30830">
        <v>0</v>
      </c>
      <c r="C30830">
        <v>0</v>
      </c>
      <c r="D30830">
        <v>0</v>
      </c>
      <c r="E30830">
        <v>191100</v>
      </c>
      <c r="F30830" s="4">
        <f t="shared" si="481"/>
        <v>63700</v>
      </c>
    </row>
    <row r="30831" spans="1:6" x14ac:dyDescent="0.3">
      <c r="A30831" t="s">
        <v>31051</v>
      </c>
      <c r="B30831">
        <v>0</v>
      </c>
      <c r="C30831">
        <v>0</v>
      </c>
      <c r="D30831">
        <v>0</v>
      </c>
      <c r="E30831">
        <v>382200</v>
      </c>
      <c r="F30831" s="4">
        <f t="shared" si="481"/>
        <v>127400</v>
      </c>
    </row>
    <row r="30832" spans="1:6" x14ac:dyDescent="0.3">
      <c r="A30832" t="s">
        <v>31052</v>
      </c>
      <c r="B30832">
        <v>0</v>
      </c>
      <c r="C30832">
        <v>0</v>
      </c>
      <c r="D30832">
        <v>0</v>
      </c>
      <c r="E30832">
        <v>743000</v>
      </c>
      <c r="F30832" s="4">
        <f t="shared" si="481"/>
        <v>247666.66666666666</v>
      </c>
    </row>
    <row r="30833" spans="1:6" x14ac:dyDescent="0.3">
      <c r="A30833" t="s">
        <v>31053</v>
      </c>
      <c r="B30833">
        <v>0</v>
      </c>
      <c r="C30833">
        <v>0</v>
      </c>
      <c r="D30833">
        <v>0</v>
      </c>
      <c r="E30833">
        <v>386000</v>
      </c>
      <c r="F30833" s="4">
        <f t="shared" si="481"/>
        <v>128666.66666666667</v>
      </c>
    </row>
    <row r="30834" spans="1:6" x14ac:dyDescent="0.3">
      <c r="A30834" t="s">
        <v>31054</v>
      </c>
      <c r="B30834">
        <v>0</v>
      </c>
      <c r="C30834">
        <v>0</v>
      </c>
      <c r="D30834">
        <v>0</v>
      </c>
      <c r="E30834">
        <v>902820</v>
      </c>
      <c r="F30834" s="4">
        <f t="shared" si="481"/>
        <v>300940</v>
      </c>
    </row>
    <row r="30835" spans="1:6" x14ac:dyDescent="0.3">
      <c r="A30835" t="s">
        <v>31055</v>
      </c>
      <c r="B30835">
        <v>0</v>
      </c>
      <c r="C30835">
        <v>0</v>
      </c>
      <c r="D30835">
        <v>0</v>
      </c>
      <c r="E30835">
        <v>382200</v>
      </c>
      <c r="F30835" s="4">
        <f t="shared" si="481"/>
        <v>127400</v>
      </c>
    </row>
    <row r="30836" spans="1:6" x14ac:dyDescent="0.3">
      <c r="A30836" t="s">
        <v>31056</v>
      </c>
      <c r="B30836">
        <v>0</v>
      </c>
      <c r="C30836">
        <v>0</v>
      </c>
      <c r="D30836">
        <v>0</v>
      </c>
      <c r="E30836">
        <v>23694580</v>
      </c>
      <c r="F30836" s="4">
        <f t="shared" si="481"/>
        <v>7898193.333333333</v>
      </c>
    </row>
    <row r="30837" spans="1:6" x14ac:dyDescent="0.3">
      <c r="A30837" t="s">
        <v>31057</v>
      </c>
      <c r="B30837">
        <v>0</v>
      </c>
      <c r="C30837">
        <v>0</v>
      </c>
      <c r="D30837">
        <v>0</v>
      </c>
      <c r="E30837">
        <v>516880</v>
      </c>
      <c r="F30837" s="4">
        <f t="shared" si="481"/>
        <v>172293.33333333334</v>
      </c>
    </row>
    <row r="30838" spans="1:6" x14ac:dyDescent="0.3">
      <c r="A30838" t="s">
        <v>31058</v>
      </c>
      <c r="B30838">
        <v>0</v>
      </c>
      <c r="C30838">
        <v>0</v>
      </c>
      <c r="D30838">
        <v>0</v>
      </c>
      <c r="E30838">
        <v>664300</v>
      </c>
      <c r="F30838" s="4">
        <f t="shared" si="481"/>
        <v>221433.33333333334</v>
      </c>
    </row>
    <row r="30839" spans="1:6" x14ac:dyDescent="0.3">
      <c r="A30839" t="s">
        <v>31059</v>
      </c>
      <c r="B30839">
        <v>0</v>
      </c>
      <c r="C30839">
        <v>0</v>
      </c>
      <c r="D30839">
        <v>0</v>
      </c>
      <c r="E30839">
        <v>382200</v>
      </c>
      <c r="F30839" s="4">
        <f t="shared" si="481"/>
        <v>127400</v>
      </c>
    </row>
    <row r="30840" spans="1:6" x14ac:dyDescent="0.3">
      <c r="A30840" t="s">
        <v>31060</v>
      </c>
      <c r="B30840">
        <v>0</v>
      </c>
      <c r="C30840">
        <v>0</v>
      </c>
      <c r="D30840">
        <v>0</v>
      </c>
      <c r="E30840">
        <v>596960</v>
      </c>
      <c r="F30840" s="4">
        <f t="shared" si="481"/>
        <v>198986.66666666666</v>
      </c>
    </row>
    <row r="30841" spans="1:6" x14ac:dyDescent="0.3">
      <c r="A30841" t="s">
        <v>31061</v>
      </c>
      <c r="B30841">
        <v>0</v>
      </c>
      <c r="C30841">
        <v>0</v>
      </c>
      <c r="D30841">
        <v>0</v>
      </c>
      <c r="E30841">
        <v>2395210</v>
      </c>
      <c r="F30841" s="4">
        <f t="shared" si="481"/>
        <v>798403.33333333337</v>
      </c>
    </row>
    <row r="30842" spans="1:6" x14ac:dyDescent="0.3">
      <c r="A30842" t="s">
        <v>31062</v>
      </c>
      <c r="B30842">
        <v>0</v>
      </c>
      <c r="C30842">
        <v>0</v>
      </c>
      <c r="D30842">
        <v>0</v>
      </c>
      <c r="E30842">
        <v>1584400</v>
      </c>
      <c r="F30842" s="4">
        <f t="shared" si="481"/>
        <v>528133.33333333337</v>
      </c>
    </row>
    <row r="30843" spans="1:6" x14ac:dyDescent="0.3">
      <c r="A30843" t="s">
        <v>31063</v>
      </c>
      <c r="B30843">
        <v>0</v>
      </c>
      <c r="C30843">
        <v>0</v>
      </c>
      <c r="D30843">
        <v>0</v>
      </c>
      <c r="E30843">
        <v>3266999.4</v>
      </c>
      <c r="F30843" s="4">
        <f t="shared" si="481"/>
        <v>1088999.8</v>
      </c>
    </row>
    <row r="30844" spans="1:6" x14ac:dyDescent="0.3">
      <c r="A30844" t="s">
        <v>31064</v>
      </c>
      <c r="B30844">
        <v>0</v>
      </c>
      <c r="C30844">
        <v>0</v>
      </c>
      <c r="D30844">
        <v>0</v>
      </c>
      <c r="E30844">
        <v>286650</v>
      </c>
      <c r="F30844" s="4">
        <f t="shared" si="481"/>
        <v>95550</v>
      </c>
    </row>
    <row r="30845" spans="1:6" x14ac:dyDescent="0.3">
      <c r="A30845" t="s">
        <v>31065</v>
      </c>
      <c r="B30845">
        <v>0</v>
      </c>
      <c r="C30845">
        <v>0</v>
      </c>
      <c r="D30845">
        <v>0</v>
      </c>
      <c r="E30845">
        <v>1338390</v>
      </c>
      <c r="F30845" s="4">
        <f t="shared" si="481"/>
        <v>446130</v>
      </c>
    </row>
    <row r="30846" spans="1:6" x14ac:dyDescent="0.3">
      <c r="A30846" t="s">
        <v>31066</v>
      </c>
      <c r="B30846">
        <v>0</v>
      </c>
      <c r="C30846">
        <v>0</v>
      </c>
      <c r="D30846">
        <v>0</v>
      </c>
      <c r="E30846">
        <v>2147620</v>
      </c>
      <c r="F30846" s="4">
        <f t="shared" si="481"/>
        <v>715873.33333333337</v>
      </c>
    </row>
    <row r="30847" spans="1:6" x14ac:dyDescent="0.3">
      <c r="A30847" t="s">
        <v>31067</v>
      </c>
      <c r="B30847">
        <v>0</v>
      </c>
      <c r="C30847">
        <v>0</v>
      </c>
      <c r="D30847">
        <v>0</v>
      </c>
      <c r="E30847">
        <v>267540</v>
      </c>
      <c r="F30847" s="4">
        <f t="shared" si="481"/>
        <v>89180</v>
      </c>
    </row>
    <row r="30848" spans="1:6" x14ac:dyDescent="0.3">
      <c r="A30848" t="s">
        <v>31068</v>
      </c>
      <c r="B30848">
        <v>0</v>
      </c>
      <c r="C30848">
        <v>0</v>
      </c>
      <c r="D30848">
        <v>0</v>
      </c>
      <c r="E30848">
        <v>1852260</v>
      </c>
      <c r="F30848" s="4">
        <f t="shared" si="481"/>
        <v>617420</v>
      </c>
    </row>
    <row r="30849" spans="1:6" x14ac:dyDescent="0.3">
      <c r="A30849" t="s">
        <v>31069</v>
      </c>
      <c r="B30849">
        <v>0</v>
      </c>
      <c r="C30849">
        <v>0</v>
      </c>
      <c r="D30849">
        <v>0</v>
      </c>
      <c r="E30849">
        <v>234600</v>
      </c>
      <c r="F30849" s="4">
        <f t="shared" si="481"/>
        <v>78200</v>
      </c>
    </row>
    <row r="30850" spans="1:6" x14ac:dyDescent="0.3">
      <c r="A30850" t="s">
        <v>31070</v>
      </c>
      <c r="B30850">
        <v>0</v>
      </c>
      <c r="C30850">
        <v>0</v>
      </c>
      <c r="D30850">
        <v>0</v>
      </c>
      <c r="E30850">
        <v>318500</v>
      </c>
      <c r="F30850" s="4">
        <f t="shared" si="481"/>
        <v>106166.66666666667</v>
      </c>
    </row>
    <row r="30851" spans="1:6" x14ac:dyDescent="0.3">
      <c r="A30851" t="s">
        <v>31071</v>
      </c>
      <c r="B30851">
        <v>0</v>
      </c>
      <c r="C30851">
        <v>0</v>
      </c>
      <c r="D30851">
        <v>0</v>
      </c>
      <c r="E30851">
        <v>1192260</v>
      </c>
      <c r="F30851" s="4">
        <f t="shared" ref="F30851:F30914" si="482">SUM(C30851:E30851)/3</f>
        <v>397420</v>
      </c>
    </row>
    <row r="30852" spans="1:6" x14ac:dyDescent="0.3">
      <c r="A30852" t="s">
        <v>31072</v>
      </c>
      <c r="B30852">
        <v>0</v>
      </c>
      <c r="C30852">
        <v>0</v>
      </c>
      <c r="D30852">
        <v>0</v>
      </c>
      <c r="E30852">
        <v>559230</v>
      </c>
      <c r="F30852" s="4">
        <f t="shared" si="482"/>
        <v>186410</v>
      </c>
    </row>
    <row r="30853" spans="1:6" x14ac:dyDescent="0.3">
      <c r="A30853" t="s">
        <v>31073</v>
      </c>
      <c r="B30853">
        <v>0</v>
      </c>
      <c r="C30853">
        <v>0</v>
      </c>
      <c r="D30853">
        <v>0</v>
      </c>
      <c r="E30853">
        <v>444080</v>
      </c>
      <c r="F30853" s="4">
        <f t="shared" si="482"/>
        <v>148026.66666666666</v>
      </c>
    </row>
    <row r="30854" spans="1:6" x14ac:dyDescent="0.3">
      <c r="A30854" t="s">
        <v>31074</v>
      </c>
      <c r="B30854">
        <v>0</v>
      </c>
      <c r="C30854">
        <v>0</v>
      </c>
      <c r="D30854">
        <v>0</v>
      </c>
      <c r="E30854">
        <v>191100</v>
      </c>
      <c r="F30854" s="4">
        <f t="shared" si="482"/>
        <v>63700</v>
      </c>
    </row>
    <row r="30855" spans="1:6" x14ac:dyDescent="0.3">
      <c r="A30855" t="s">
        <v>31075</v>
      </c>
      <c r="B30855">
        <v>0</v>
      </c>
      <c r="C30855">
        <v>0</v>
      </c>
      <c r="D30855">
        <v>0</v>
      </c>
      <c r="E30855">
        <v>503930</v>
      </c>
      <c r="F30855" s="4">
        <f t="shared" si="482"/>
        <v>167976.66666666666</v>
      </c>
    </row>
    <row r="30856" spans="1:6" x14ac:dyDescent="0.3">
      <c r="A30856" t="s">
        <v>31076</v>
      </c>
      <c r="B30856">
        <v>0</v>
      </c>
      <c r="C30856">
        <v>0</v>
      </c>
      <c r="D30856">
        <v>0</v>
      </c>
      <c r="E30856">
        <v>562000</v>
      </c>
      <c r="F30856" s="4">
        <f t="shared" si="482"/>
        <v>187333.33333333334</v>
      </c>
    </row>
    <row r="30857" spans="1:6" x14ac:dyDescent="0.3">
      <c r="A30857" t="s">
        <v>31077</v>
      </c>
      <c r="B30857">
        <v>0</v>
      </c>
      <c r="C30857">
        <v>0</v>
      </c>
      <c r="D30857">
        <v>0</v>
      </c>
      <c r="E30857">
        <v>1064400</v>
      </c>
      <c r="F30857" s="4">
        <f t="shared" si="482"/>
        <v>354800</v>
      </c>
    </row>
    <row r="30858" spans="1:6" x14ac:dyDescent="0.3">
      <c r="A30858" t="s">
        <v>31078</v>
      </c>
      <c r="B30858">
        <v>0</v>
      </c>
      <c r="C30858">
        <v>0</v>
      </c>
      <c r="D30858">
        <v>0</v>
      </c>
      <c r="E30858">
        <v>1199420</v>
      </c>
      <c r="F30858" s="4">
        <f t="shared" si="482"/>
        <v>399806.66666666669</v>
      </c>
    </row>
    <row r="30859" spans="1:6" x14ac:dyDescent="0.3">
      <c r="A30859" t="s">
        <v>31079</v>
      </c>
      <c r="B30859">
        <v>0</v>
      </c>
      <c r="C30859">
        <v>0</v>
      </c>
      <c r="D30859">
        <v>0</v>
      </c>
      <c r="E30859">
        <v>3308700</v>
      </c>
      <c r="F30859" s="4">
        <f t="shared" si="482"/>
        <v>1102900</v>
      </c>
    </row>
    <row r="30860" spans="1:6" x14ac:dyDescent="0.3">
      <c r="A30860" t="s">
        <v>31080</v>
      </c>
      <c r="B30860">
        <v>0</v>
      </c>
      <c r="C30860">
        <v>0</v>
      </c>
      <c r="D30860">
        <v>0</v>
      </c>
      <c r="E30860">
        <v>282100</v>
      </c>
      <c r="F30860" s="4">
        <f t="shared" si="482"/>
        <v>94033.333333333328</v>
      </c>
    </row>
    <row r="30861" spans="1:6" x14ac:dyDescent="0.3">
      <c r="A30861" t="s">
        <v>31081</v>
      </c>
      <c r="B30861">
        <v>0</v>
      </c>
      <c r="C30861">
        <v>0</v>
      </c>
      <c r="D30861">
        <v>0</v>
      </c>
      <c r="E30861">
        <v>386000</v>
      </c>
      <c r="F30861" s="4">
        <f t="shared" si="482"/>
        <v>128666.66666666667</v>
      </c>
    </row>
    <row r="30862" spans="1:6" x14ac:dyDescent="0.3">
      <c r="A30862" t="s">
        <v>31082</v>
      </c>
      <c r="B30862">
        <v>0</v>
      </c>
      <c r="C30862">
        <v>0</v>
      </c>
      <c r="D30862">
        <v>0</v>
      </c>
      <c r="E30862">
        <v>316680</v>
      </c>
      <c r="F30862" s="4">
        <f t="shared" si="482"/>
        <v>105560</v>
      </c>
    </row>
    <row r="30863" spans="1:6" x14ac:dyDescent="0.3">
      <c r="A30863" t="s">
        <v>31083</v>
      </c>
      <c r="B30863">
        <v>0</v>
      </c>
      <c r="C30863">
        <v>0</v>
      </c>
      <c r="D30863">
        <v>0</v>
      </c>
      <c r="E30863">
        <v>300300</v>
      </c>
      <c r="F30863" s="4">
        <f t="shared" si="482"/>
        <v>100100</v>
      </c>
    </row>
    <row r="30864" spans="1:6" x14ac:dyDescent="0.3">
      <c r="A30864" t="s">
        <v>31084</v>
      </c>
      <c r="B30864">
        <v>0</v>
      </c>
      <c r="C30864">
        <v>0</v>
      </c>
      <c r="D30864">
        <v>0</v>
      </c>
      <c r="E30864">
        <v>343980</v>
      </c>
      <c r="F30864" s="4">
        <f t="shared" si="482"/>
        <v>114660</v>
      </c>
    </row>
    <row r="30865" spans="1:6" x14ac:dyDescent="0.3">
      <c r="A30865" t="s">
        <v>31085</v>
      </c>
      <c r="B30865">
        <v>0</v>
      </c>
      <c r="C30865">
        <v>0</v>
      </c>
      <c r="D30865">
        <v>0</v>
      </c>
      <c r="E30865">
        <v>1223200</v>
      </c>
      <c r="F30865" s="4">
        <f t="shared" si="482"/>
        <v>407733.33333333331</v>
      </c>
    </row>
    <row r="30866" spans="1:6" x14ac:dyDescent="0.3">
      <c r="A30866" t="s">
        <v>31086</v>
      </c>
      <c r="B30866">
        <v>0</v>
      </c>
      <c r="C30866">
        <v>0</v>
      </c>
      <c r="D30866">
        <v>0</v>
      </c>
      <c r="E30866">
        <v>1473110</v>
      </c>
      <c r="F30866" s="4">
        <f t="shared" si="482"/>
        <v>491036.66666666669</v>
      </c>
    </row>
    <row r="30867" spans="1:6" x14ac:dyDescent="0.3">
      <c r="A30867" t="s">
        <v>31087</v>
      </c>
      <c r="B30867">
        <v>0</v>
      </c>
      <c r="C30867">
        <v>0</v>
      </c>
      <c r="D30867">
        <v>0</v>
      </c>
      <c r="E30867">
        <v>246610</v>
      </c>
      <c r="F30867" s="4">
        <f t="shared" si="482"/>
        <v>82203.333333333328</v>
      </c>
    </row>
    <row r="30868" spans="1:6" x14ac:dyDescent="0.3">
      <c r="A30868" t="s">
        <v>31088</v>
      </c>
      <c r="B30868">
        <v>0</v>
      </c>
      <c r="C30868">
        <v>0</v>
      </c>
      <c r="D30868">
        <v>0</v>
      </c>
      <c r="E30868">
        <v>229320</v>
      </c>
      <c r="F30868" s="4">
        <f t="shared" si="482"/>
        <v>76440</v>
      </c>
    </row>
    <row r="30869" spans="1:6" x14ac:dyDescent="0.3">
      <c r="A30869" t="s">
        <v>31089</v>
      </c>
      <c r="B30869">
        <v>0</v>
      </c>
      <c r="C30869">
        <v>0</v>
      </c>
      <c r="D30869">
        <v>0</v>
      </c>
      <c r="E30869">
        <v>214760</v>
      </c>
      <c r="F30869" s="4">
        <f t="shared" si="482"/>
        <v>71586.666666666672</v>
      </c>
    </row>
    <row r="30870" spans="1:6" x14ac:dyDescent="0.3">
      <c r="A30870" t="s">
        <v>31090</v>
      </c>
      <c r="B30870">
        <v>0</v>
      </c>
      <c r="C30870">
        <v>0</v>
      </c>
      <c r="D30870">
        <v>0</v>
      </c>
      <c r="E30870">
        <v>416780</v>
      </c>
      <c r="F30870" s="4">
        <f t="shared" si="482"/>
        <v>138926.66666666666</v>
      </c>
    </row>
    <row r="30871" spans="1:6" x14ac:dyDescent="0.3">
      <c r="A30871" t="s">
        <v>31091</v>
      </c>
      <c r="B30871">
        <v>0</v>
      </c>
      <c r="C30871">
        <v>0</v>
      </c>
      <c r="D30871">
        <v>0</v>
      </c>
      <c r="E30871">
        <v>282000</v>
      </c>
      <c r="F30871" s="4">
        <f t="shared" si="482"/>
        <v>94000</v>
      </c>
    </row>
    <row r="30872" spans="1:6" x14ac:dyDescent="0.3">
      <c r="A30872" t="s">
        <v>31092</v>
      </c>
      <c r="B30872">
        <v>0</v>
      </c>
      <c r="C30872">
        <v>0</v>
      </c>
      <c r="D30872">
        <v>0</v>
      </c>
      <c r="E30872">
        <v>281190</v>
      </c>
      <c r="F30872" s="4">
        <f t="shared" si="482"/>
        <v>93730</v>
      </c>
    </row>
    <row r="30873" spans="1:6" x14ac:dyDescent="0.3">
      <c r="A30873" t="s">
        <v>31093</v>
      </c>
      <c r="B30873">
        <v>0</v>
      </c>
      <c r="C30873">
        <v>0</v>
      </c>
      <c r="D30873">
        <v>0</v>
      </c>
      <c r="E30873">
        <v>316680</v>
      </c>
      <c r="F30873" s="4">
        <f t="shared" si="482"/>
        <v>105560</v>
      </c>
    </row>
    <row r="30874" spans="1:6" x14ac:dyDescent="0.3">
      <c r="A30874" t="s">
        <v>31094</v>
      </c>
      <c r="B30874">
        <v>0</v>
      </c>
      <c r="C30874">
        <v>0</v>
      </c>
      <c r="D30874">
        <v>0</v>
      </c>
      <c r="E30874">
        <v>264000</v>
      </c>
      <c r="F30874" s="4">
        <f t="shared" si="482"/>
        <v>88000</v>
      </c>
    </row>
    <row r="30875" spans="1:6" x14ac:dyDescent="0.3">
      <c r="A30875" t="s">
        <v>31095</v>
      </c>
      <c r="B30875">
        <v>0</v>
      </c>
      <c r="C30875">
        <v>0</v>
      </c>
      <c r="D30875">
        <v>0</v>
      </c>
      <c r="E30875">
        <v>370000</v>
      </c>
      <c r="F30875" s="4">
        <f t="shared" si="482"/>
        <v>123333.33333333333</v>
      </c>
    </row>
    <row r="30876" spans="1:6" x14ac:dyDescent="0.3">
      <c r="A30876" t="s">
        <v>31096</v>
      </c>
      <c r="B30876">
        <v>0</v>
      </c>
      <c r="C30876">
        <v>0</v>
      </c>
      <c r="D30876">
        <v>0</v>
      </c>
      <c r="E30876">
        <v>774040</v>
      </c>
      <c r="F30876" s="4">
        <f t="shared" si="482"/>
        <v>258013.33333333334</v>
      </c>
    </row>
    <row r="30877" spans="1:6" x14ac:dyDescent="0.3">
      <c r="A30877" t="s">
        <v>31097</v>
      </c>
      <c r="B30877">
        <v>0</v>
      </c>
      <c r="C30877">
        <v>0</v>
      </c>
      <c r="D30877">
        <v>0</v>
      </c>
      <c r="E30877">
        <v>1433280</v>
      </c>
      <c r="F30877" s="4">
        <f t="shared" si="482"/>
        <v>477760</v>
      </c>
    </row>
    <row r="30878" spans="1:6" x14ac:dyDescent="0.3">
      <c r="A30878" t="s">
        <v>31098</v>
      </c>
      <c r="B30878">
        <v>0</v>
      </c>
      <c r="C30878">
        <v>0</v>
      </c>
      <c r="D30878">
        <v>0</v>
      </c>
      <c r="E30878">
        <v>469200</v>
      </c>
      <c r="F30878" s="4">
        <f t="shared" si="482"/>
        <v>156400</v>
      </c>
    </row>
    <row r="30879" spans="1:6" x14ac:dyDescent="0.3">
      <c r="A30879" t="s">
        <v>31099</v>
      </c>
      <c r="B30879">
        <v>0</v>
      </c>
      <c r="C30879">
        <v>0</v>
      </c>
      <c r="D30879">
        <v>0</v>
      </c>
      <c r="E30879">
        <v>622200</v>
      </c>
      <c r="F30879" s="4">
        <f t="shared" si="482"/>
        <v>207400</v>
      </c>
    </row>
    <row r="30880" spans="1:6" x14ac:dyDescent="0.3">
      <c r="A30880" t="s">
        <v>31100</v>
      </c>
      <c r="B30880">
        <v>0</v>
      </c>
      <c r="C30880">
        <v>0</v>
      </c>
      <c r="D30880">
        <v>0</v>
      </c>
      <c r="E30880">
        <v>621120</v>
      </c>
      <c r="F30880" s="4">
        <f t="shared" si="482"/>
        <v>207040</v>
      </c>
    </row>
    <row r="30881" spans="1:6" x14ac:dyDescent="0.3">
      <c r="A30881" t="s">
        <v>31101</v>
      </c>
      <c r="B30881">
        <v>0</v>
      </c>
      <c r="C30881">
        <v>0</v>
      </c>
      <c r="D30881">
        <v>0</v>
      </c>
      <c r="E30881">
        <v>469200</v>
      </c>
      <c r="F30881" s="4">
        <f t="shared" si="482"/>
        <v>156400</v>
      </c>
    </row>
    <row r="30882" spans="1:6" x14ac:dyDescent="0.3">
      <c r="A30882" t="s">
        <v>31102</v>
      </c>
      <c r="B30882">
        <v>0</v>
      </c>
      <c r="C30882">
        <v>0</v>
      </c>
      <c r="D30882">
        <v>0</v>
      </c>
      <c r="E30882">
        <v>500500</v>
      </c>
      <c r="F30882" s="4">
        <f t="shared" si="482"/>
        <v>166833.33333333334</v>
      </c>
    </row>
    <row r="30883" spans="1:6" x14ac:dyDescent="0.3">
      <c r="A30883" t="s">
        <v>31103</v>
      </c>
      <c r="B30883">
        <v>0</v>
      </c>
      <c r="C30883">
        <v>0</v>
      </c>
      <c r="D30883">
        <v>0</v>
      </c>
      <c r="E30883">
        <v>2217810</v>
      </c>
      <c r="F30883" s="4">
        <f t="shared" si="482"/>
        <v>739270</v>
      </c>
    </row>
    <row r="30884" spans="1:6" x14ac:dyDescent="0.3">
      <c r="A30884" t="s">
        <v>31104</v>
      </c>
      <c r="B30884">
        <v>0</v>
      </c>
      <c r="C30884">
        <v>0</v>
      </c>
      <c r="D30884">
        <v>0</v>
      </c>
      <c r="E30884">
        <v>2057500</v>
      </c>
      <c r="F30884" s="4">
        <f t="shared" si="482"/>
        <v>685833.33333333337</v>
      </c>
    </row>
    <row r="30885" spans="1:6" x14ac:dyDescent="0.3">
      <c r="A30885" t="s">
        <v>31105</v>
      </c>
      <c r="B30885">
        <v>0</v>
      </c>
      <c r="C30885">
        <v>0</v>
      </c>
      <c r="D30885">
        <v>0</v>
      </c>
      <c r="E30885">
        <v>2056810</v>
      </c>
      <c r="F30885" s="4">
        <f t="shared" si="482"/>
        <v>685603.33333333337</v>
      </c>
    </row>
    <row r="30886" spans="1:6" x14ac:dyDescent="0.3">
      <c r="A30886" t="s">
        <v>31106</v>
      </c>
      <c r="B30886">
        <v>0</v>
      </c>
      <c r="C30886">
        <v>0</v>
      </c>
      <c r="D30886">
        <v>0</v>
      </c>
      <c r="E30886">
        <v>968240</v>
      </c>
      <c r="F30886" s="4">
        <f t="shared" si="482"/>
        <v>322746.66666666669</v>
      </c>
    </row>
    <row r="30887" spans="1:6" x14ac:dyDescent="0.3">
      <c r="A30887" t="s">
        <v>31107</v>
      </c>
      <c r="B30887">
        <v>0</v>
      </c>
      <c r="C30887">
        <v>0</v>
      </c>
      <c r="D30887">
        <v>0</v>
      </c>
      <c r="E30887">
        <v>764400</v>
      </c>
      <c r="F30887" s="4">
        <f t="shared" si="482"/>
        <v>254800</v>
      </c>
    </row>
    <row r="30888" spans="1:6" x14ac:dyDescent="0.3">
      <c r="A30888" t="s">
        <v>31108</v>
      </c>
      <c r="B30888">
        <v>0</v>
      </c>
      <c r="C30888">
        <v>0</v>
      </c>
      <c r="D30888">
        <v>0</v>
      </c>
      <c r="E30888">
        <v>955500</v>
      </c>
      <c r="F30888" s="4">
        <f t="shared" si="482"/>
        <v>318500</v>
      </c>
    </row>
    <row r="30889" spans="1:6" x14ac:dyDescent="0.3">
      <c r="A30889" t="s">
        <v>31109</v>
      </c>
      <c r="B30889">
        <v>0</v>
      </c>
      <c r="C30889">
        <v>0</v>
      </c>
      <c r="D30889">
        <v>0</v>
      </c>
      <c r="E30889">
        <v>785260</v>
      </c>
      <c r="F30889" s="4">
        <f t="shared" si="482"/>
        <v>261753.33333333334</v>
      </c>
    </row>
    <row r="30890" spans="1:6" x14ac:dyDescent="0.3">
      <c r="A30890" t="s">
        <v>31110</v>
      </c>
      <c r="B30890">
        <v>0</v>
      </c>
      <c r="C30890">
        <v>0</v>
      </c>
      <c r="D30890">
        <v>0</v>
      </c>
      <c r="E30890">
        <v>282100</v>
      </c>
      <c r="F30890" s="4">
        <f t="shared" si="482"/>
        <v>94033.333333333328</v>
      </c>
    </row>
    <row r="30891" spans="1:6" x14ac:dyDescent="0.3">
      <c r="A30891" t="s">
        <v>31111</v>
      </c>
      <c r="B30891">
        <v>0</v>
      </c>
      <c r="C30891">
        <v>0</v>
      </c>
      <c r="D30891">
        <v>0</v>
      </c>
      <c r="E30891">
        <v>573300</v>
      </c>
      <c r="F30891" s="4">
        <f t="shared" si="482"/>
        <v>191100</v>
      </c>
    </row>
    <row r="30892" spans="1:6" x14ac:dyDescent="0.3">
      <c r="A30892" t="s">
        <v>31112</v>
      </c>
      <c r="B30892">
        <v>0</v>
      </c>
      <c r="C30892">
        <v>0</v>
      </c>
      <c r="D30892">
        <v>0</v>
      </c>
      <c r="E30892">
        <v>382200</v>
      </c>
      <c r="F30892" s="4">
        <f t="shared" si="482"/>
        <v>127400</v>
      </c>
    </row>
    <row r="30893" spans="1:6" x14ac:dyDescent="0.3">
      <c r="A30893" t="s">
        <v>31113</v>
      </c>
      <c r="B30893">
        <v>0</v>
      </c>
      <c r="C30893">
        <v>0</v>
      </c>
      <c r="D30893">
        <v>0</v>
      </c>
      <c r="E30893">
        <v>191100</v>
      </c>
      <c r="F30893" s="4">
        <f t="shared" si="482"/>
        <v>63700</v>
      </c>
    </row>
    <row r="30894" spans="1:6" x14ac:dyDescent="0.3">
      <c r="A30894" t="s">
        <v>31114</v>
      </c>
      <c r="B30894">
        <v>0</v>
      </c>
      <c r="C30894">
        <v>0</v>
      </c>
      <c r="D30894">
        <v>0</v>
      </c>
      <c r="E30894">
        <v>291200</v>
      </c>
      <c r="F30894" s="4">
        <f t="shared" si="482"/>
        <v>97066.666666666672</v>
      </c>
    </row>
    <row r="30895" spans="1:6" x14ac:dyDescent="0.3">
      <c r="A30895" t="s">
        <v>31115</v>
      </c>
      <c r="B30895">
        <v>0</v>
      </c>
      <c r="C30895">
        <v>0</v>
      </c>
      <c r="D30895">
        <v>0</v>
      </c>
      <c r="E30895">
        <v>613340</v>
      </c>
      <c r="F30895" s="4">
        <f t="shared" si="482"/>
        <v>204446.66666666666</v>
      </c>
    </row>
    <row r="30896" spans="1:6" x14ac:dyDescent="0.3">
      <c r="A30896" t="s">
        <v>31116</v>
      </c>
      <c r="B30896">
        <v>0</v>
      </c>
      <c r="C30896">
        <v>0</v>
      </c>
      <c r="D30896">
        <v>0</v>
      </c>
      <c r="E30896">
        <v>382200</v>
      </c>
      <c r="F30896" s="4">
        <f t="shared" si="482"/>
        <v>127400</v>
      </c>
    </row>
    <row r="30897" spans="1:6" x14ac:dyDescent="0.3">
      <c r="A30897" t="s">
        <v>31117</v>
      </c>
      <c r="B30897">
        <v>0</v>
      </c>
      <c r="C30897">
        <v>0</v>
      </c>
      <c r="D30897">
        <v>0</v>
      </c>
      <c r="E30897">
        <v>386000</v>
      </c>
      <c r="F30897" s="4">
        <f t="shared" si="482"/>
        <v>128666.66666666667</v>
      </c>
    </row>
    <row r="30898" spans="1:6" x14ac:dyDescent="0.3">
      <c r="A30898" t="s">
        <v>31118</v>
      </c>
      <c r="B30898">
        <v>0</v>
      </c>
      <c r="C30898">
        <v>0</v>
      </c>
      <c r="D30898">
        <v>0</v>
      </c>
      <c r="E30898">
        <v>2325900</v>
      </c>
      <c r="F30898" s="4">
        <f t="shared" si="482"/>
        <v>775300</v>
      </c>
    </row>
    <row r="30899" spans="1:6" x14ac:dyDescent="0.3">
      <c r="A30899" t="s">
        <v>31119</v>
      </c>
      <c r="B30899">
        <v>0</v>
      </c>
      <c r="C30899">
        <v>0</v>
      </c>
      <c r="D30899">
        <v>0</v>
      </c>
      <c r="E30899">
        <v>402000</v>
      </c>
      <c r="F30899" s="4">
        <f t="shared" si="482"/>
        <v>134000</v>
      </c>
    </row>
    <row r="30900" spans="1:6" x14ac:dyDescent="0.3">
      <c r="A30900" t="s">
        <v>31120</v>
      </c>
      <c r="B30900">
        <v>0</v>
      </c>
      <c r="C30900">
        <v>0</v>
      </c>
      <c r="D30900">
        <v>0</v>
      </c>
      <c r="E30900">
        <v>2413230</v>
      </c>
      <c r="F30900" s="4">
        <f t="shared" si="482"/>
        <v>804410</v>
      </c>
    </row>
    <row r="30901" spans="1:6" x14ac:dyDescent="0.3">
      <c r="A30901" t="s">
        <v>31121</v>
      </c>
      <c r="B30901">
        <v>0</v>
      </c>
      <c r="C30901">
        <v>0</v>
      </c>
      <c r="D30901">
        <v>0</v>
      </c>
      <c r="E30901">
        <v>267540</v>
      </c>
      <c r="F30901" s="4">
        <f t="shared" si="482"/>
        <v>89180</v>
      </c>
    </row>
    <row r="30902" spans="1:6" x14ac:dyDescent="0.3">
      <c r="A30902" t="s">
        <v>31122</v>
      </c>
      <c r="B30902">
        <v>0</v>
      </c>
      <c r="C30902">
        <v>0</v>
      </c>
      <c r="D30902">
        <v>0</v>
      </c>
      <c r="E30902">
        <v>296660</v>
      </c>
      <c r="F30902" s="4">
        <f t="shared" si="482"/>
        <v>98886.666666666672</v>
      </c>
    </row>
    <row r="30903" spans="1:6" x14ac:dyDescent="0.3">
      <c r="A30903" t="s">
        <v>31123</v>
      </c>
      <c r="B30903">
        <v>0</v>
      </c>
      <c r="C30903">
        <v>0</v>
      </c>
      <c r="D30903">
        <v>0</v>
      </c>
      <c r="E30903">
        <v>908340</v>
      </c>
      <c r="F30903" s="4">
        <f t="shared" si="482"/>
        <v>302780</v>
      </c>
    </row>
    <row r="30904" spans="1:6" x14ac:dyDescent="0.3">
      <c r="A30904" t="s">
        <v>31124</v>
      </c>
      <c r="B30904">
        <v>0</v>
      </c>
      <c r="C30904">
        <v>0</v>
      </c>
      <c r="D30904">
        <v>0</v>
      </c>
      <c r="E30904">
        <v>386000</v>
      </c>
      <c r="F30904" s="4">
        <f t="shared" si="482"/>
        <v>128666.66666666667</v>
      </c>
    </row>
    <row r="30905" spans="1:6" x14ac:dyDescent="0.3">
      <c r="A30905" t="s">
        <v>31125</v>
      </c>
      <c r="B30905">
        <v>0</v>
      </c>
      <c r="C30905">
        <v>0</v>
      </c>
      <c r="D30905">
        <v>0</v>
      </c>
      <c r="E30905">
        <v>267540</v>
      </c>
      <c r="F30905" s="4">
        <f t="shared" si="482"/>
        <v>89180</v>
      </c>
    </row>
    <row r="30906" spans="1:6" x14ac:dyDescent="0.3">
      <c r="A30906" t="s">
        <v>31126</v>
      </c>
      <c r="B30906">
        <v>0</v>
      </c>
      <c r="C30906">
        <v>0</v>
      </c>
      <c r="D30906">
        <v>0</v>
      </c>
      <c r="E30906">
        <v>279370</v>
      </c>
      <c r="F30906" s="4">
        <f t="shared" si="482"/>
        <v>93123.333333333328</v>
      </c>
    </row>
    <row r="30907" spans="1:6" x14ac:dyDescent="0.3">
      <c r="A30907" t="s">
        <v>31127</v>
      </c>
      <c r="B30907">
        <v>0</v>
      </c>
      <c r="C30907">
        <v>0</v>
      </c>
      <c r="D30907">
        <v>0</v>
      </c>
      <c r="E30907">
        <v>516880</v>
      </c>
      <c r="F30907" s="4">
        <f t="shared" si="482"/>
        <v>172293.33333333334</v>
      </c>
    </row>
    <row r="30908" spans="1:6" x14ac:dyDescent="0.3">
      <c r="A30908" t="s">
        <v>31128</v>
      </c>
      <c r="B30908">
        <v>0</v>
      </c>
      <c r="C30908">
        <v>0</v>
      </c>
      <c r="D30908">
        <v>0</v>
      </c>
      <c r="E30908">
        <v>573300</v>
      </c>
      <c r="F30908" s="4">
        <f t="shared" si="482"/>
        <v>191100</v>
      </c>
    </row>
    <row r="30909" spans="1:6" x14ac:dyDescent="0.3">
      <c r="A30909" t="s">
        <v>31129</v>
      </c>
      <c r="B30909">
        <v>0</v>
      </c>
      <c r="C30909">
        <v>0</v>
      </c>
      <c r="D30909">
        <v>0</v>
      </c>
      <c r="E30909">
        <v>837360</v>
      </c>
      <c r="F30909" s="4">
        <f t="shared" si="482"/>
        <v>279120</v>
      </c>
    </row>
    <row r="30910" spans="1:6" x14ac:dyDescent="0.3">
      <c r="A30910" t="s">
        <v>31130</v>
      </c>
      <c r="B30910">
        <v>0</v>
      </c>
      <c r="C30910">
        <v>0</v>
      </c>
      <c r="D30910">
        <v>0</v>
      </c>
      <c r="E30910">
        <v>573300</v>
      </c>
      <c r="F30910" s="4">
        <f t="shared" si="482"/>
        <v>191100</v>
      </c>
    </row>
    <row r="30911" spans="1:6" x14ac:dyDescent="0.3">
      <c r="A30911" t="s">
        <v>31131</v>
      </c>
      <c r="B30911">
        <v>0</v>
      </c>
      <c r="C30911">
        <v>0</v>
      </c>
      <c r="D30911">
        <v>0</v>
      </c>
      <c r="E30911">
        <v>382200</v>
      </c>
      <c r="F30911" s="4">
        <f t="shared" si="482"/>
        <v>127400</v>
      </c>
    </row>
    <row r="30912" spans="1:6" x14ac:dyDescent="0.3">
      <c r="A30912" t="s">
        <v>31132</v>
      </c>
      <c r="B30912">
        <v>0</v>
      </c>
      <c r="C30912">
        <v>0</v>
      </c>
      <c r="D30912">
        <v>0</v>
      </c>
      <c r="E30912">
        <v>1138200</v>
      </c>
      <c r="F30912" s="4">
        <f t="shared" si="482"/>
        <v>379400</v>
      </c>
    </row>
    <row r="30913" spans="1:6" x14ac:dyDescent="0.3">
      <c r="A30913" t="s">
        <v>31133</v>
      </c>
      <c r="B30913">
        <v>0</v>
      </c>
      <c r="C30913">
        <v>0</v>
      </c>
      <c r="D30913">
        <v>0</v>
      </c>
      <c r="E30913">
        <v>1379200</v>
      </c>
      <c r="F30913" s="4">
        <f t="shared" si="482"/>
        <v>459733.33333333331</v>
      </c>
    </row>
    <row r="30914" spans="1:6" x14ac:dyDescent="0.3">
      <c r="A30914" t="s">
        <v>31134</v>
      </c>
      <c r="B30914">
        <v>0</v>
      </c>
      <c r="C30914">
        <v>0</v>
      </c>
      <c r="D30914">
        <v>0</v>
      </c>
      <c r="E30914">
        <v>191100</v>
      </c>
      <c r="F30914" s="4">
        <f t="shared" si="482"/>
        <v>63700</v>
      </c>
    </row>
    <row r="30915" spans="1:6" x14ac:dyDescent="0.3">
      <c r="A30915" t="s">
        <v>31135</v>
      </c>
      <c r="B30915">
        <v>0</v>
      </c>
      <c r="C30915">
        <v>0</v>
      </c>
      <c r="D30915">
        <v>0</v>
      </c>
      <c r="E30915">
        <v>882700</v>
      </c>
      <c r="F30915" s="4">
        <f t="shared" ref="F30915:F30978" si="483">SUM(C30915:E30915)/3</f>
        <v>294233.33333333331</v>
      </c>
    </row>
    <row r="30916" spans="1:6" x14ac:dyDescent="0.3">
      <c r="A30916" t="s">
        <v>31136</v>
      </c>
      <c r="B30916">
        <v>0</v>
      </c>
      <c r="C30916">
        <v>0</v>
      </c>
      <c r="D30916">
        <v>0</v>
      </c>
      <c r="E30916">
        <v>386000</v>
      </c>
      <c r="F30916" s="4">
        <f t="shared" si="483"/>
        <v>128666.66666666667</v>
      </c>
    </row>
    <row r="30917" spans="1:6" x14ac:dyDescent="0.3">
      <c r="A30917" t="s">
        <v>31137</v>
      </c>
      <c r="B30917">
        <v>0</v>
      </c>
      <c r="C30917">
        <v>0</v>
      </c>
      <c r="D30917">
        <v>0</v>
      </c>
      <c r="E30917">
        <v>980000</v>
      </c>
      <c r="F30917" s="4">
        <f t="shared" si="483"/>
        <v>326666.66666666669</v>
      </c>
    </row>
    <row r="30918" spans="1:6" x14ac:dyDescent="0.3">
      <c r="A30918" t="s">
        <v>31138</v>
      </c>
      <c r="B30918">
        <v>0</v>
      </c>
      <c r="C30918">
        <v>0</v>
      </c>
      <c r="D30918">
        <v>0</v>
      </c>
      <c r="E30918">
        <v>2208320</v>
      </c>
      <c r="F30918" s="4">
        <f t="shared" si="483"/>
        <v>736106.66666666663</v>
      </c>
    </row>
    <row r="30919" spans="1:6" x14ac:dyDescent="0.3">
      <c r="A30919" t="s">
        <v>31139</v>
      </c>
      <c r="B30919">
        <v>0</v>
      </c>
      <c r="C30919">
        <v>0</v>
      </c>
      <c r="D30919">
        <v>0</v>
      </c>
      <c r="E30919">
        <v>586900</v>
      </c>
      <c r="F30919" s="4">
        <f t="shared" si="483"/>
        <v>195633.33333333334</v>
      </c>
    </row>
    <row r="30920" spans="1:6" x14ac:dyDescent="0.3">
      <c r="A30920" t="s">
        <v>31140</v>
      </c>
      <c r="B30920">
        <v>0</v>
      </c>
      <c r="C30920">
        <v>0</v>
      </c>
      <c r="D30920">
        <v>0</v>
      </c>
      <c r="E30920">
        <v>1333160</v>
      </c>
      <c r="F30920" s="4">
        <f t="shared" si="483"/>
        <v>444386.66666666669</v>
      </c>
    </row>
    <row r="30921" spans="1:6" x14ac:dyDescent="0.3">
      <c r="A30921" t="s">
        <v>31141</v>
      </c>
      <c r="B30921">
        <v>0</v>
      </c>
      <c r="C30921">
        <v>0</v>
      </c>
      <c r="D30921">
        <v>0</v>
      </c>
      <c r="E30921">
        <v>521270</v>
      </c>
      <c r="F30921" s="4">
        <f t="shared" si="483"/>
        <v>173756.66666666666</v>
      </c>
    </row>
    <row r="30922" spans="1:6" x14ac:dyDescent="0.3">
      <c r="A30922" t="s">
        <v>31142</v>
      </c>
      <c r="B30922">
        <v>0</v>
      </c>
      <c r="C30922">
        <v>0</v>
      </c>
      <c r="D30922">
        <v>0</v>
      </c>
      <c r="E30922">
        <v>409500</v>
      </c>
      <c r="F30922" s="4">
        <f t="shared" si="483"/>
        <v>136500</v>
      </c>
    </row>
    <row r="30923" spans="1:6" x14ac:dyDescent="0.3">
      <c r="A30923" t="s">
        <v>31143</v>
      </c>
      <c r="B30923">
        <v>0</v>
      </c>
      <c r="C30923">
        <v>0</v>
      </c>
      <c r="D30923">
        <v>0</v>
      </c>
      <c r="E30923">
        <v>256000</v>
      </c>
      <c r="F30923" s="4">
        <f t="shared" si="483"/>
        <v>85333.333333333328</v>
      </c>
    </row>
    <row r="30924" spans="1:6" x14ac:dyDescent="0.3">
      <c r="A30924" t="s">
        <v>31144</v>
      </c>
      <c r="B30924">
        <v>0</v>
      </c>
      <c r="C30924">
        <v>0</v>
      </c>
      <c r="D30924">
        <v>0</v>
      </c>
      <c r="E30924">
        <v>731920</v>
      </c>
      <c r="F30924" s="4">
        <f t="shared" si="483"/>
        <v>243973.33333333334</v>
      </c>
    </row>
    <row r="30925" spans="1:6" x14ac:dyDescent="0.3">
      <c r="A30925" t="s">
        <v>31145</v>
      </c>
      <c r="B30925">
        <v>0</v>
      </c>
      <c r="C30925">
        <v>0</v>
      </c>
      <c r="D30925">
        <v>0</v>
      </c>
      <c r="E30925">
        <v>382200</v>
      </c>
      <c r="F30925" s="4">
        <f t="shared" si="483"/>
        <v>127400</v>
      </c>
    </row>
    <row r="30926" spans="1:6" x14ac:dyDescent="0.3">
      <c r="A30926" t="s">
        <v>31146</v>
      </c>
      <c r="B30926">
        <v>0</v>
      </c>
      <c r="C30926">
        <v>0</v>
      </c>
      <c r="D30926">
        <v>0</v>
      </c>
      <c r="E30926">
        <v>3676660</v>
      </c>
      <c r="F30926" s="4">
        <f t="shared" si="483"/>
        <v>1225553.3333333333</v>
      </c>
    </row>
    <row r="30927" spans="1:6" x14ac:dyDescent="0.3">
      <c r="A30927" t="s">
        <v>31147</v>
      </c>
      <c r="B30927">
        <v>0</v>
      </c>
      <c r="C30927">
        <v>0</v>
      </c>
      <c r="D30927">
        <v>0</v>
      </c>
      <c r="E30927">
        <v>4033210</v>
      </c>
      <c r="F30927" s="4">
        <f t="shared" si="483"/>
        <v>1344403.3333333333</v>
      </c>
    </row>
    <row r="30928" spans="1:6" x14ac:dyDescent="0.3">
      <c r="A30928" t="s">
        <v>31148</v>
      </c>
      <c r="B30928">
        <v>0</v>
      </c>
      <c r="C30928">
        <v>0</v>
      </c>
      <c r="D30928">
        <v>0</v>
      </c>
      <c r="E30928">
        <v>871940</v>
      </c>
      <c r="F30928" s="4">
        <f t="shared" si="483"/>
        <v>290646.66666666669</v>
      </c>
    </row>
    <row r="30929" spans="1:6" x14ac:dyDescent="0.3">
      <c r="A30929" t="s">
        <v>31149</v>
      </c>
      <c r="B30929">
        <v>0</v>
      </c>
      <c r="C30929">
        <v>0</v>
      </c>
      <c r="D30929">
        <v>0</v>
      </c>
      <c r="E30929">
        <v>737100</v>
      </c>
      <c r="F30929" s="4">
        <f t="shared" si="483"/>
        <v>245700</v>
      </c>
    </row>
    <row r="30930" spans="1:6" x14ac:dyDescent="0.3">
      <c r="A30930" t="s">
        <v>31150</v>
      </c>
      <c r="B30930">
        <v>0</v>
      </c>
      <c r="C30930">
        <v>0</v>
      </c>
      <c r="D30930">
        <v>0</v>
      </c>
      <c r="E30930">
        <v>402000</v>
      </c>
      <c r="F30930" s="4">
        <f t="shared" si="483"/>
        <v>134000</v>
      </c>
    </row>
    <row r="30931" spans="1:6" x14ac:dyDescent="0.3">
      <c r="A30931" t="s">
        <v>31151</v>
      </c>
      <c r="B30931">
        <v>0</v>
      </c>
      <c r="C30931">
        <v>0</v>
      </c>
      <c r="D30931">
        <v>0</v>
      </c>
      <c r="E30931">
        <v>1068220</v>
      </c>
      <c r="F30931" s="4">
        <f t="shared" si="483"/>
        <v>356073.33333333331</v>
      </c>
    </row>
    <row r="30932" spans="1:6" x14ac:dyDescent="0.3">
      <c r="A30932" t="s">
        <v>31152</v>
      </c>
      <c r="B30932">
        <v>0</v>
      </c>
      <c r="C30932">
        <v>0</v>
      </c>
      <c r="D30932">
        <v>0</v>
      </c>
      <c r="E30932">
        <v>1711470</v>
      </c>
      <c r="F30932" s="4">
        <f t="shared" si="483"/>
        <v>570490</v>
      </c>
    </row>
    <row r="30933" spans="1:6" x14ac:dyDescent="0.3">
      <c r="A30933" t="s">
        <v>31153</v>
      </c>
      <c r="B30933">
        <v>0</v>
      </c>
      <c r="C30933">
        <v>0</v>
      </c>
      <c r="D30933">
        <v>0</v>
      </c>
      <c r="E30933">
        <v>2225120</v>
      </c>
      <c r="F30933" s="4">
        <f t="shared" si="483"/>
        <v>741706.66666666663</v>
      </c>
    </row>
    <row r="30934" spans="1:6" x14ac:dyDescent="0.3">
      <c r="A30934" t="s">
        <v>31154</v>
      </c>
      <c r="B30934">
        <v>0</v>
      </c>
      <c r="C30934">
        <v>0</v>
      </c>
      <c r="D30934">
        <v>0</v>
      </c>
      <c r="E30934">
        <v>636600</v>
      </c>
      <c r="F30934" s="4">
        <f t="shared" si="483"/>
        <v>212200</v>
      </c>
    </row>
    <row r="30935" spans="1:6" x14ac:dyDescent="0.3">
      <c r="A30935" t="s">
        <v>31155</v>
      </c>
      <c r="B30935">
        <v>0</v>
      </c>
      <c r="C30935">
        <v>0</v>
      </c>
      <c r="D30935">
        <v>0</v>
      </c>
      <c r="E30935">
        <v>311100</v>
      </c>
      <c r="F30935" s="4">
        <f t="shared" si="483"/>
        <v>103700</v>
      </c>
    </row>
    <row r="30936" spans="1:6" x14ac:dyDescent="0.3">
      <c r="A30936" t="s">
        <v>31156</v>
      </c>
      <c r="B30936">
        <v>0</v>
      </c>
      <c r="C30936">
        <v>0</v>
      </c>
      <c r="D30936">
        <v>0</v>
      </c>
      <c r="E30936">
        <v>918000</v>
      </c>
      <c r="F30936" s="4">
        <f t="shared" si="483"/>
        <v>306000</v>
      </c>
    </row>
    <row r="30937" spans="1:6" x14ac:dyDescent="0.3">
      <c r="A30937" t="s">
        <v>31157</v>
      </c>
      <c r="B30937">
        <v>0</v>
      </c>
      <c r="C30937">
        <v>0</v>
      </c>
      <c r="D30937">
        <v>0</v>
      </c>
      <c r="E30937">
        <v>1327020</v>
      </c>
      <c r="F30937" s="4">
        <f t="shared" si="483"/>
        <v>442340</v>
      </c>
    </row>
    <row r="30938" spans="1:6" x14ac:dyDescent="0.3">
      <c r="A30938" t="s">
        <v>31158</v>
      </c>
      <c r="B30938">
        <v>0</v>
      </c>
      <c r="C30938">
        <v>0</v>
      </c>
      <c r="D30938">
        <v>0</v>
      </c>
      <c r="E30938">
        <v>402000</v>
      </c>
      <c r="F30938" s="4">
        <f t="shared" si="483"/>
        <v>134000</v>
      </c>
    </row>
    <row r="30939" spans="1:6" x14ac:dyDescent="0.3">
      <c r="A30939" t="s">
        <v>31159</v>
      </c>
      <c r="B30939">
        <v>0</v>
      </c>
      <c r="C30939">
        <v>0</v>
      </c>
      <c r="D30939">
        <v>0</v>
      </c>
      <c r="E30939">
        <v>2728060</v>
      </c>
      <c r="F30939" s="4">
        <f t="shared" si="483"/>
        <v>909353.33333333337</v>
      </c>
    </row>
    <row r="30940" spans="1:6" x14ac:dyDescent="0.3">
      <c r="A30940" t="s">
        <v>31160</v>
      </c>
      <c r="B30940">
        <v>0</v>
      </c>
      <c r="C30940">
        <v>0</v>
      </c>
      <c r="D30940">
        <v>0</v>
      </c>
      <c r="E30940">
        <v>1911940</v>
      </c>
      <c r="F30940" s="4">
        <f t="shared" si="483"/>
        <v>637313.33333333337</v>
      </c>
    </row>
    <row r="30941" spans="1:6" x14ac:dyDescent="0.3">
      <c r="A30941" t="s">
        <v>31161</v>
      </c>
      <c r="B30941">
        <v>0</v>
      </c>
      <c r="C30941">
        <v>0</v>
      </c>
      <c r="D30941">
        <v>0</v>
      </c>
      <c r="E30941">
        <v>783800</v>
      </c>
      <c r="F30941" s="4">
        <f t="shared" si="483"/>
        <v>261266.66666666666</v>
      </c>
    </row>
    <row r="30942" spans="1:6" x14ac:dyDescent="0.3">
      <c r="A30942" t="s">
        <v>31162</v>
      </c>
      <c r="B30942">
        <v>0</v>
      </c>
      <c r="C30942">
        <v>0</v>
      </c>
      <c r="D30942">
        <v>0</v>
      </c>
      <c r="E30942">
        <v>1129000</v>
      </c>
      <c r="F30942" s="4">
        <f t="shared" si="483"/>
        <v>376333.33333333331</v>
      </c>
    </row>
    <row r="30943" spans="1:6" x14ac:dyDescent="0.3">
      <c r="A30943" t="s">
        <v>31163</v>
      </c>
      <c r="B30943">
        <v>0</v>
      </c>
      <c r="C30943">
        <v>0</v>
      </c>
      <c r="D30943">
        <v>0</v>
      </c>
      <c r="E30943">
        <v>980580</v>
      </c>
      <c r="F30943" s="4">
        <f t="shared" si="483"/>
        <v>326860</v>
      </c>
    </row>
    <row r="30944" spans="1:6" x14ac:dyDescent="0.3">
      <c r="A30944" t="s">
        <v>31164</v>
      </c>
      <c r="B30944">
        <v>0</v>
      </c>
      <c r="C30944">
        <v>0</v>
      </c>
      <c r="D30944">
        <v>0</v>
      </c>
      <c r="E30944">
        <v>792200</v>
      </c>
      <c r="F30944" s="4">
        <f t="shared" si="483"/>
        <v>264066.66666666669</v>
      </c>
    </row>
    <row r="30945" spans="1:6" x14ac:dyDescent="0.3">
      <c r="A30945" t="s">
        <v>31165</v>
      </c>
      <c r="B30945">
        <v>0</v>
      </c>
      <c r="C30945">
        <v>0</v>
      </c>
      <c r="D30945">
        <v>0</v>
      </c>
      <c r="E30945">
        <v>359450</v>
      </c>
      <c r="F30945" s="4">
        <f t="shared" si="483"/>
        <v>119816.66666666667</v>
      </c>
    </row>
    <row r="30946" spans="1:6" x14ac:dyDescent="0.3">
      <c r="A30946" t="s">
        <v>31166</v>
      </c>
      <c r="B30946">
        <v>0</v>
      </c>
      <c r="C30946">
        <v>0</v>
      </c>
      <c r="D30946">
        <v>0</v>
      </c>
      <c r="E30946">
        <v>256000</v>
      </c>
      <c r="F30946" s="4">
        <f t="shared" si="483"/>
        <v>85333.333333333328</v>
      </c>
    </row>
    <row r="30947" spans="1:6" x14ac:dyDescent="0.3">
      <c r="A30947" t="s">
        <v>31167</v>
      </c>
      <c r="B30947">
        <v>0</v>
      </c>
      <c r="C30947">
        <v>0</v>
      </c>
      <c r="D30947">
        <v>0</v>
      </c>
      <c r="E30947">
        <v>402000</v>
      </c>
      <c r="F30947" s="4">
        <f t="shared" si="483"/>
        <v>134000</v>
      </c>
    </row>
    <row r="30948" spans="1:6" x14ac:dyDescent="0.3">
      <c r="A30948" t="s">
        <v>31168</v>
      </c>
      <c r="B30948">
        <v>0</v>
      </c>
      <c r="C30948">
        <v>0</v>
      </c>
      <c r="D30948">
        <v>0</v>
      </c>
      <c r="E30948">
        <v>1818220</v>
      </c>
      <c r="F30948" s="4">
        <f t="shared" si="483"/>
        <v>606073.33333333337</v>
      </c>
    </row>
    <row r="30949" spans="1:6" x14ac:dyDescent="0.3">
      <c r="A30949" t="s">
        <v>31169</v>
      </c>
      <c r="B30949">
        <v>0</v>
      </c>
      <c r="C30949">
        <v>0</v>
      </c>
      <c r="D30949">
        <v>0</v>
      </c>
      <c r="E30949">
        <v>234600</v>
      </c>
      <c r="F30949" s="4">
        <f t="shared" si="483"/>
        <v>78200</v>
      </c>
    </row>
    <row r="30950" spans="1:6" x14ac:dyDescent="0.3">
      <c r="A30950" t="s">
        <v>31170</v>
      </c>
      <c r="B30950">
        <v>0</v>
      </c>
      <c r="C30950">
        <v>0</v>
      </c>
      <c r="D30950">
        <v>0</v>
      </c>
      <c r="E30950">
        <v>382200</v>
      </c>
      <c r="F30950" s="4">
        <f t="shared" si="483"/>
        <v>127400</v>
      </c>
    </row>
    <row r="30951" spans="1:6" x14ac:dyDescent="0.3">
      <c r="A30951" t="s">
        <v>31171</v>
      </c>
      <c r="B30951">
        <v>0</v>
      </c>
      <c r="C30951">
        <v>0</v>
      </c>
      <c r="D30951">
        <v>0</v>
      </c>
      <c r="E30951">
        <v>667940</v>
      </c>
      <c r="F30951" s="4">
        <f t="shared" si="483"/>
        <v>222646.66666666666</v>
      </c>
    </row>
    <row r="30952" spans="1:6" x14ac:dyDescent="0.3">
      <c r="A30952" t="s">
        <v>31172</v>
      </c>
      <c r="B30952">
        <v>0</v>
      </c>
      <c r="C30952">
        <v>0</v>
      </c>
      <c r="D30952">
        <v>0</v>
      </c>
      <c r="E30952">
        <v>449540</v>
      </c>
      <c r="F30952" s="4">
        <f t="shared" si="483"/>
        <v>149846.66666666666</v>
      </c>
    </row>
    <row r="30953" spans="1:6" x14ac:dyDescent="0.3">
      <c r="A30953" t="s">
        <v>31173</v>
      </c>
      <c r="B30953">
        <v>0</v>
      </c>
      <c r="C30953">
        <v>0</v>
      </c>
      <c r="D30953">
        <v>0</v>
      </c>
      <c r="E30953">
        <v>402000</v>
      </c>
      <c r="F30953" s="4">
        <f t="shared" si="483"/>
        <v>134000</v>
      </c>
    </row>
    <row r="30954" spans="1:6" x14ac:dyDescent="0.3">
      <c r="A30954" t="s">
        <v>31174</v>
      </c>
      <c r="B30954">
        <v>0</v>
      </c>
      <c r="C30954">
        <v>0</v>
      </c>
      <c r="D30954">
        <v>0</v>
      </c>
      <c r="E30954">
        <v>1396030</v>
      </c>
      <c r="F30954" s="4">
        <f t="shared" si="483"/>
        <v>465343.33333333331</v>
      </c>
    </row>
    <row r="30955" spans="1:6" x14ac:dyDescent="0.3">
      <c r="A30955" t="s">
        <v>31175</v>
      </c>
      <c r="B30955">
        <v>0</v>
      </c>
      <c r="C30955">
        <v>0</v>
      </c>
      <c r="D30955">
        <v>0</v>
      </c>
      <c r="E30955">
        <v>386000</v>
      </c>
      <c r="F30955" s="4">
        <f t="shared" si="483"/>
        <v>128666.66666666667</v>
      </c>
    </row>
    <row r="30956" spans="1:6" x14ac:dyDescent="0.3">
      <c r="A30956" t="s">
        <v>31176</v>
      </c>
      <c r="B30956">
        <v>0</v>
      </c>
      <c r="C30956">
        <v>0</v>
      </c>
      <c r="D30956">
        <v>0</v>
      </c>
      <c r="E30956">
        <v>256000</v>
      </c>
      <c r="F30956" s="4">
        <f t="shared" si="483"/>
        <v>85333.333333333328</v>
      </c>
    </row>
    <row r="30957" spans="1:6" x14ac:dyDescent="0.3">
      <c r="A30957" t="s">
        <v>31177</v>
      </c>
      <c r="B30957">
        <v>0</v>
      </c>
      <c r="C30957">
        <v>0</v>
      </c>
      <c r="D30957">
        <v>0</v>
      </c>
      <c r="E30957">
        <v>1807730</v>
      </c>
      <c r="F30957" s="4">
        <f t="shared" si="483"/>
        <v>602576.66666666663</v>
      </c>
    </row>
    <row r="30958" spans="1:6" x14ac:dyDescent="0.3">
      <c r="A30958" t="s">
        <v>31178</v>
      </c>
      <c r="B30958">
        <v>0</v>
      </c>
      <c r="C30958">
        <v>0</v>
      </c>
      <c r="D30958">
        <v>0</v>
      </c>
      <c r="E30958">
        <v>429520</v>
      </c>
      <c r="F30958" s="4">
        <f t="shared" si="483"/>
        <v>143173.33333333334</v>
      </c>
    </row>
    <row r="30959" spans="1:6" x14ac:dyDescent="0.3">
      <c r="A30959" t="s">
        <v>31179</v>
      </c>
      <c r="B30959">
        <v>0</v>
      </c>
      <c r="C30959">
        <v>0</v>
      </c>
      <c r="D30959">
        <v>0</v>
      </c>
      <c r="E30959">
        <v>735100</v>
      </c>
      <c r="F30959" s="4">
        <f t="shared" si="483"/>
        <v>245033.33333333334</v>
      </c>
    </row>
    <row r="30960" spans="1:6" x14ac:dyDescent="0.3">
      <c r="A30960" t="s">
        <v>31180</v>
      </c>
      <c r="B30960">
        <v>0</v>
      </c>
      <c r="C30960">
        <v>0</v>
      </c>
      <c r="D30960">
        <v>0</v>
      </c>
      <c r="E30960">
        <v>382200</v>
      </c>
      <c r="F30960" s="4">
        <f t="shared" si="483"/>
        <v>127400</v>
      </c>
    </row>
    <row r="30961" spans="1:6" x14ac:dyDescent="0.3">
      <c r="A30961" t="s">
        <v>31181</v>
      </c>
      <c r="B30961">
        <v>0</v>
      </c>
      <c r="C30961">
        <v>0</v>
      </c>
      <c r="D30961">
        <v>0</v>
      </c>
      <c r="E30961">
        <v>1119300</v>
      </c>
      <c r="F30961" s="4">
        <f t="shared" si="483"/>
        <v>373100</v>
      </c>
    </row>
    <row r="30962" spans="1:6" x14ac:dyDescent="0.3">
      <c r="A30962" t="s">
        <v>31182</v>
      </c>
      <c r="B30962">
        <v>0</v>
      </c>
      <c r="C30962">
        <v>0</v>
      </c>
      <c r="D30962">
        <v>0</v>
      </c>
      <c r="E30962">
        <v>866320</v>
      </c>
      <c r="F30962" s="4">
        <f t="shared" si="483"/>
        <v>288773.33333333331</v>
      </c>
    </row>
    <row r="30963" spans="1:6" x14ac:dyDescent="0.3">
      <c r="A30963" t="s">
        <v>31183</v>
      </c>
      <c r="B30963">
        <v>0</v>
      </c>
      <c r="C30963">
        <v>0</v>
      </c>
      <c r="D30963">
        <v>0</v>
      </c>
      <c r="E30963">
        <v>1912700</v>
      </c>
      <c r="F30963" s="4">
        <f t="shared" si="483"/>
        <v>637566.66666666663</v>
      </c>
    </row>
    <row r="30964" spans="1:6" x14ac:dyDescent="0.3">
      <c r="A30964" t="s">
        <v>31184</v>
      </c>
      <c r="B30964">
        <v>0</v>
      </c>
      <c r="C30964">
        <v>0</v>
      </c>
      <c r="D30964">
        <v>0</v>
      </c>
      <c r="E30964">
        <v>2074050</v>
      </c>
      <c r="F30964" s="4">
        <f t="shared" si="483"/>
        <v>691350</v>
      </c>
    </row>
    <row r="30965" spans="1:6" x14ac:dyDescent="0.3">
      <c r="A30965" t="s">
        <v>31185</v>
      </c>
      <c r="B30965">
        <v>0</v>
      </c>
      <c r="C30965">
        <v>0</v>
      </c>
      <c r="D30965">
        <v>0</v>
      </c>
      <c r="E30965">
        <v>947700</v>
      </c>
      <c r="F30965" s="4">
        <f t="shared" si="483"/>
        <v>315900</v>
      </c>
    </row>
    <row r="30966" spans="1:6" x14ac:dyDescent="0.3">
      <c r="A30966" t="s">
        <v>31186</v>
      </c>
      <c r="B30966">
        <v>0</v>
      </c>
      <c r="C30966">
        <v>0</v>
      </c>
      <c r="D30966">
        <v>0</v>
      </c>
      <c r="E30966">
        <v>616980</v>
      </c>
      <c r="F30966" s="4">
        <f t="shared" si="483"/>
        <v>205660</v>
      </c>
    </row>
    <row r="30967" spans="1:6" x14ac:dyDescent="0.3">
      <c r="A30967" t="s">
        <v>31187</v>
      </c>
      <c r="B30967">
        <v>0</v>
      </c>
      <c r="C30967">
        <v>0</v>
      </c>
      <c r="D30967">
        <v>0</v>
      </c>
      <c r="E30967">
        <v>819200</v>
      </c>
      <c r="F30967" s="4">
        <f t="shared" si="483"/>
        <v>273066.66666666669</v>
      </c>
    </row>
    <row r="30968" spans="1:6" x14ac:dyDescent="0.3">
      <c r="A30968" t="s">
        <v>31188</v>
      </c>
      <c r="B30968">
        <v>0</v>
      </c>
      <c r="C30968">
        <v>0</v>
      </c>
      <c r="D30968">
        <v>0</v>
      </c>
      <c r="E30968">
        <v>535400</v>
      </c>
      <c r="F30968" s="4">
        <f t="shared" si="483"/>
        <v>178466.66666666666</v>
      </c>
    </row>
    <row r="30969" spans="1:6" x14ac:dyDescent="0.3">
      <c r="A30969" t="s">
        <v>31189</v>
      </c>
      <c r="B30969">
        <v>0</v>
      </c>
      <c r="C30969">
        <v>0</v>
      </c>
      <c r="D30969">
        <v>0</v>
      </c>
      <c r="E30969">
        <v>2218420</v>
      </c>
      <c r="F30969" s="4">
        <f t="shared" si="483"/>
        <v>739473.33333333337</v>
      </c>
    </row>
    <row r="30970" spans="1:6" x14ac:dyDescent="0.3">
      <c r="A30970" t="s">
        <v>31190</v>
      </c>
      <c r="B30970">
        <v>0</v>
      </c>
      <c r="C30970">
        <v>0</v>
      </c>
      <c r="D30970">
        <v>0</v>
      </c>
      <c r="E30970">
        <v>500500</v>
      </c>
      <c r="F30970" s="4">
        <f t="shared" si="483"/>
        <v>166833.33333333334</v>
      </c>
    </row>
    <row r="30971" spans="1:6" x14ac:dyDescent="0.3">
      <c r="A30971" t="s">
        <v>31191</v>
      </c>
      <c r="B30971">
        <v>0</v>
      </c>
      <c r="C30971">
        <v>0</v>
      </c>
      <c r="D30971">
        <v>0</v>
      </c>
      <c r="E30971">
        <v>402000</v>
      </c>
      <c r="F30971" s="4">
        <f t="shared" si="483"/>
        <v>134000</v>
      </c>
    </row>
    <row r="30972" spans="1:6" x14ac:dyDescent="0.3">
      <c r="A30972" t="s">
        <v>31192</v>
      </c>
      <c r="B30972">
        <v>0</v>
      </c>
      <c r="C30972">
        <v>0</v>
      </c>
      <c r="D30972">
        <v>0</v>
      </c>
      <c r="E30972">
        <v>1780360</v>
      </c>
      <c r="F30972" s="4">
        <f t="shared" si="483"/>
        <v>593453.33333333337</v>
      </c>
    </row>
    <row r="30973" spans="1:6" x14ac:dyDescent="0.3">
      <c r="A30973" t="s">
        <v>31193</v>
      </c>
      <c r="B30973">
        <v>0</v>
      </c>
      <c r="C30973">
        <v>0</v>
      </c>
      <c r="D30973">
        <v>0</v>
      </c>
      <c r="E30973">
        <v>1280000</v>
      </c>
      <c r="F30973" s="4">
        <f t="shared" si="483"/>
        <v>426666.66666666669</v>
      </c>
    </row>
    <row r="30974" spans="1:6" x14ac:dyDescent="0.3">
      <c r="A30974" t="s">
        <v>31194</v>
      </c>
      <c r="B30974">
        <v>0</v>
      </c>
      <c r="C30974">
        <v>0</v>
      </c>
      <c r="D30974">
        <v>0</v>
      </c>
      <c r="E30974">
        <v>2212750</v>
      </c>
      <c r="F30974" s="4">
        <f t="shared" si="483"/>
        <v>737583.33333333337</v>
      </c>
    </row>
    <row r="30975" spans="1:6" x14ac:dyDescent="0.3">
      <c r="A30975" t="s">
        <v>31195</v>
      </c>
      <c r="B30975">
        <v>0</v>
      </c>
      <c r="C30975">
        <v>0</v>
      </c>
      <c r="D30975">
        <v>0</v>
      </c>
      <c r="E30975">
        <v>1142960</v>
      </c>
      <c r="F30975" s="4">
        <f t="shared" si="483"/>
        <v>380986.66666666669</v>
      </c>
    </row>
    <row r="30976" spans="1:6" x14ac:dyDescent="0.3">
      <c r="A30976" t="s">
        <v>31196</v>
      </c>
      <c r="B30976">
        <v>0</v>
      </c>
      <c r="C30976">
        <v>0</v>
      </c>
      <c r="D30976">
        <v>0</v>
      </c>
      <c r="E30976">
        <v>468000</v>
      </c>
      <c r="F30976" s="4">
        <f t="shared" si="483"/>
        <v>156000</v>
      </c>
    </row>
    <row r="30977" spans="1:6" x14ac:dyDescent="0.3">
      <c r="A30977" t="s">
        <v>31197</v>
      </c>
      <c r="B30977">
        <v>0</v>
      </c>
      <c r="C30977">
        <v>0</v>
      </c>
      <c r="D30977">
        <v>0</v>
      </c>
      <c r="E30977">
        <v>412230</v>
      </c>
      <c r="F30977" s="4">
        <f t="shared" si="483"/>
        <v>137410</v>
      </c>
    </row>
    <row r="30978" spans="1:6" x14ac:dyDescent="0.3">
      <c r="A30978" t="s">
        <v>31198</v>
      </c>
      <c r="B30978">
        <v>0</v>
      </c>
      <c r="C30978">
        <v>0</v>
      </c>
      <c r="D30978">
        <v>0</v>
      </c>
      <c r="E30978">
        <v>402000</v>
      </c>
      <c r="F30978" s="4">
        <f t="shared" si="483"/>
        <v>134000</v>
      </c>
    </row>
    <row r="30979" spans="1:6" x14ac:dyDescent="0.3">
      <c r="A30979" t="s">
        <v>31199</v>
      </c>
      <c r="B30979">
        <v>0</v>
      </c>
      <c r="C30979">
        <v>0</v>
      </c>
      <c r="D30979">
        <v>0</v>
      </c>
      <c r="E30979">
        <v>1294020</v>
      </c>
      <c r="F30979" s="4">
        <f t="shared" ref="F30979:F31042" si="484">SUM(C30979:E30979)/3</f>
        <v>431340</v>
      </c>
    </row>
    <row r="30980" spans="1:6" x14ac:dyDescent="0.3">
      <c r="A30980" t="s">
        <v>31200</v>
      </c>
      <c r="B30980">
        <v>0</v>
      </c>
      <c r="C30980">
        <v>0</v>
      </c>
      <c r="D30980">
        <v>0</v>
      </c>
      <c r="E30980">
        <v>1541540</v>
      </c>
      <c r="F30980" s="4">
        <f t="shared" si="484"/>
        <v>513846.66666666669</v>
      </c>
    </row>
    <row r="30981" spans="1:6" x14ac:dyDescent="0.3">
      <c r="A30981" t="s">
        <v>31201</v>
      </c>
      <c r="B30981">
        <v>0</v>
      </c>
      <c r="C30981">
        <v>0</v>
      </c>
      <c r="D30981">
        <v>0</v>
      </c>
      <c r="E30981">
        <v>309400</v>
      </c>
      <c r="F30981" s="4">
        <f t="shared" si="484"/>
        <v>103133.33333333333</v>
      </c>
    </row>
    <row r="30982" spans="1:6" x14ac:dyDescent="0.3">
      <c r="A30982" t="s">
        <v>31202</v>
      </c>
      <c r="B30982">
        <v>0</v>
      </c>
      <c r="C30982">
        <v>0</v>
      </c>
      <c r="D30982">
        <v>0</v>
      </c>
      <c r="E30982">
        <v>1359100</v>
      </c>
      <c r="F30982" s="4">
        <f t="shared" si="484"/>
        <v>453033.33333333331</v>
      </c>
    </row>
    <row r="30983" spans="1:6" x14ac:dyDescent="0.3">
      <c r="A30983" t="s">
        <v>31203</v>
      </c>
      <c r="B30983">
        <v>0</v>
      </c>
      <c r="C30983">
        <v>0</v>
      </c>
      <c r="D30983">
        <v>0</v>
      </c>
      <c r="E30983">
        <v>1679850</v>
      </c>
      <c r="F30983" s="4">
        <f t="shared" si="484"/>
        <v>559950</v>
      </c>
    </row>
    <row r="30984" spans="1:6" x14ac:dyDescent="0.3">
      <c r="A30984" t="s">
        <v>31204</v>
      </c>
      <c r="B30984">
        <v>0</v>
      </c>
      <c r="C30984">
        <v>0</v>
      </c>
      <c r="D30984">
        <v>0</v>
      </c>
      <c r="E30984">
        <v>286650</v>
      </c>
      <c r="F30984" s="4">
        <f t="shared" si="484"/>
        <v>95550</v>
      </c>
    </row>
    <row r="30985" spans="1:6" x14ac:dyDescent="0.3">
      <c r="A30985" t="s">
        <v>31205</v>
      </c>
      <c r="B30985">
        <v>0</v>
      </c>
      <c r="C30985">
        <v>0</v>
      </c>
      <c r="D30985">
        <v>0</v>
      </c>
      <c r="E30985">
        <v>1293200</v>
      </c>
      <c r="F30985" s="4">
        <f t="shared" si="484"/>
        <v>431066.66666666669</v>
      </c>
    </row>
    <row r="30986" spans="1:6" x14ac:dyDescent="0.3">
      <c r="A30986" t="s">
        <v>31206</v>
      </c>
      <c r="B30986">
        <v>0</v>
      </c>
      <c r="C30986">
        <v>0</v>
      </c>
      <c r="D30986">
        <v>0</v>
      </c>
      <c r="E30986">
        <v>738800</v>
      </c>
      <c r="F30986" s="4">
        <f t="shared" si="484"/>
        <v>246266.66666666666</v>
      </c>
    </row>
    <row r="30987" spans="1:6" x14ac:dyDescent="0.3">
      <c r="A30987" t="s">
        <v>31207</v>
      </c>
      <c r="B30987">
        <v>0</v>
      </c>
      <c r="C30987">
        <v>0</v>
      </c>
      <c r="D30987">
        <v>0</v>
      </c>
      <c r="E30987">
        <v>311100</v>
      </c>
      <c r="F30987" s="4">
        <f t="shared" si="484"/>
        <v>103700</v>
      </c>
    </row>
    <row r="30988" spans="1:6" x14ac:dyDescent="0.3">
      <c r="A30988" t="s">
        <v>31208</v>
      </c>
      <c r="B30988">
        <v>0</v>
      </c>
      <c r="C30988">
        <v>0</v>
      </c>
      <c r="D30988">
        <v>0</v>
      </c>
      <c r="E30988">
        <v>688000</v>
      </c>
      <c r="F30988" s="4">
        <f t="shared" si="484"/>
        <v>229333.33333333334</v>
      </c>
    </row>
    <row r="30989" spans="1:6" x14ac:dyDescent="0.3">
      <c r="A30989" t="s">
        <v>31209</v>
      </c>
      <c r="B30989">
        <v>0</v>
      </c>
      <c r="C30989">
        <v>0</v>
      </c>
      <c r="D30989">
        <v>0</v>
      </c>
      <c r="E30989">
        <v>955500</v>
      </c>
      <c r="F30989" s="4">
        <f t="shared" si="484"/>
        <v>318500</v>
      </c>
    </row>
    <row r="30990" spans="1:6" x14ac:dyDescent="0.3">
      <c r="A30990" t="s">
        <v>31210</v>
      </c>
      <c r="B30990">
        <v>0</v>
      </c>
      <c r="C30990">
        <v>0</v>
      </c>
      <c r="D30990">
        <v>0</v>
      </c>
      <c r="E30990">
        <v>1199160</v>
      </c>
      <c r="F30990" s="4">
        <f t="shared" si="484"/>
        <v>399720</v>
      </c>
    </row>
    <row r="30991" spans="1:6" x14ac:dyDescent="0.3">
      <c r="A30991" t="s">
        <v>31211</v>
      </c>
      <c r="B30991">
        <v>0</v>
      </c>
      <c r="C30991">
        <v>0</v>
      </c>
      <c r="D30991">
        <v>0</v>
      </c>
      <c r="E30991">
        <v>934810</v>
      </c>
      <c r="F30991" s="4">
        <f t="shared" si="484"/>
        <v>311603.33333333331</v>
      </c>
    </row>
    <row r="30992" spans="1:6" x14ac:dyDescent="0.3">
      <c r="A30992" t="s">
        <v>31212</v>
      </c>
      <c r="B30992">
        <v>0</v>
      </c>
      <c r="C30992">
        <v>0</v>
      </c>
      <c r="D30992">
        <v>0</v>
      </c>
      <c r="E30992">
        <v>718200</v>
      </c>
      <c r="F30992" s="4">
        <f t="shared" si="484"/>
        <v>239400</v>
      </c>
    </row>
    <row r="30993" spans="1:6" x14ac:dyDescent="0.3">
      <c r="A30993" t="s">
        <v>31213</v>
      </c>
      <c r="B30993">
        <v>0</v>
      </c>
      <c r="C30993">
        <v>0</v>
      </c>
      <c r="D30993">
        <v>0</v>
      </c>
      <c r="E30993">
        <v>386000</v>
      </c>
      <c r="F30993" s="4">
        <f t="shared" si="484"/>
        <v>128666.66666666667</v>
      </c>
    </row>
    <row r="30994" spans="1:6" x14ac:dyDescent="0.3">
      <c r="A30994" t="s">
        <v>31214</v>
      </c>
      <c r="B30994">
        <v>0</v>
      </c>
      <c r="C30994">
        <v>0</v>
      </c>
      <c r="D30994">
        <v>0</v>
      </c>
      <c r="E30994">
        <v>1272500</v>
      </c>
      <c r="F30994" s="4">
        <f t="shared" si="484"/>
        <v>424166.66666666669</v>
      </c>
    </row>
    <row r="30995" spans="1:6" x14ac:dyDescent="0.3">
      <c r="A30995" t="s">
        <v>31215</v>
      </c>
      <c r="B30995">
        <v>0</v>
      </c>
      <c r="C30995">
        <v>0</v>
      </c>
      <c r="D30995">
        <v>0</v>
      </c>
      <c r="E30995">
        <v>2347580</v>
      </c>
      <c r="F30995" s="4">
        <f t="shared" si="484"/>
        <v>782526.66666666663</v>
      </c>
    </row>
    <row r="30996" spans="1:6" x14ac:dyDescent="0.3">
      <c r="A30996" t="s">
        <v>31216</v>
      </c>
      <c r="B30996">
        <v>0</v>
      </c>
      <c r="C30996">
        <v>0</v>
      </c>
      <c r="D30996">
        <v>0</v>
      </c>
      <c r="E30996">
        <v>1202200</v>
      </c>
      <c r="F30996" s="4">
        <f t="shared" si="484"/>
        <v>400733.33333333331</v>
      </c>
    </row>
    <row r="30997" spans="1:6" x14ac:dyDescent="0.3">
      <c r="A30997" t="s">
        <v>31217</v>
      </c>
      <c r="B30997">
        <v>0</v>
      </c>
      <c r="C30997">
        <v>0</v>
      </c>
      <c r="D30997">
        <v>0</v>
      </c>
      <c r="E30997">
        <v>1201360</v>
      </c>
      <c r="F30997" s="4">
        <f t="shared" si="484"/>
        <v>400453.33333333331</v>
      </c>
    </row>
    <row r="30998" spans="1:6" x14ac:dyDescent="0.3">
      <c r="A30998" t="s">
        <v>31218</v>
      </c>
      <c r="B30998">
        <v>0</v>
      </c>
      <c r="C30998">
        <v>0</v>
      </c>
      <c r="D30998">
        <v>0</v>
      </c>
      <c r="E30998">
        <v>191100</v>
      </c>
      <c r="F30998" s="4">
        <f t="shared" si="484"/>
        <v>63700</v>
      </c>
    </row>
    <row r="30999" spans="1:6" x14ac:dyDescent="0.3">
      <c r="A30999" t="s">
        <v>31219</v>
      </c>
      <c r="B30999">
        <v>0</v>
      </c>
      <c r="C30999">
        <v>0</v>
      </c>
      <c r="D30999">
        <v>0</v>
      </c>
      <c r="E30999">
        <v>386000</v>
      </c>
      <c r="F30999" s="4">
        <f t="shared" si="484"/>
        <v>128666.66666666667</v>
      </c>
    </row>
    <row r="31000" spans="1:6" x14ac:dyDescent="0.3">
      <c r="A31000" t="s">
        <v>31220</v>
      </c>
      <c r="B31000">
        <v>0</v>
      </c>
      <c r="C31000">
        <v>0</v>
      </c>
      <c r="D31000">
        <v>0</v>
      </c>
      <c r="E31000">
        <v>521430</v>
      </c>
      <c r="F31000" s="4">
        <f t="shared" si="484"/>
        <v>173810</v>
      </c>
    </row>
    <row r="31001" spans="1:6" x14ac:dyDescent="0.3">
      <c r="A31001" t="s">
        <v>31221</v>
      </c>
      <c r="B31001">
        <v>0</v>
      </c>
      <c r="C31001">
        <v>0</v>
      </c>
      <c r="D31001">
        <v>0</v>
      </c>
      <c r="E31001">
        <v>1985780</v>
      </c>
      <c r="F31001" s="4">
        <f t="shared" si="484"/>
        <v>661926.66666666663</v>
      </c>
    </row>
    <row r="31002" spans="1:6" x14ac:dyDescent="0.3">
      <c r="A31002" t="s">
        <v>31222</v>
      </c>
      <c r="B31002">
        <v>0</v>
      </c>
      <c r="C31002">
        <v>0</v>
      </c>
      <c r="D31002">
        <v>0</v>
      </c>
      <c r="E31002">
        <v>191100</v>
      </c>
      <c r="F31002" s="4">
        <f t="shared" si="484"/>
        <v>63700</v>
      </c>
    </row>
    <row r="31003" spans="1:6" x14ac:dyDescent="0.3">
      <c r="A31003" t="s">
        <v>31223</v>
      </c>
      <c r="B31003">
        <v>0</v>
      </c>
      <c r="C31003">
        <v>0</v>
      </c>
      <c r="D31003">
        <v>0</v>
      </c>
      <c r="E31003">
        <v>191100</v>
      </c>
      <c r="F31003" s="4">
        <f t="shared" si="484"/>
        <v>63700</v>
      </c>
    </row>
    <row r="31004" spans="1:6" x14ac:dyDescent="0.3">
      <c r="A31004" t="s">
        <v>31224</v>
      </c>
      <c r="B31004">
        <v>0</v>
      </c>
      <c r="C31004">
        <v>0</v>
      </c>
      <c r="D31004">
        <v>0</v>
      </c>
      <c r="E31004">
        <v>191100</v>
      </c>
      <c r="F31004" s="4">
        <f t="shared" si="484"/>
        <v>63700</v>
      </c>
    </row>
    <row r="31005" spans="1:6" x14ac:dyDescent="0.3">
      <c r="A31005" t="s">
        <v>31225</v>
      </c>
      <c r="B31005">
        <v>0</v>
      </c>
      <c r="C31005">
        <v>0</v>
      </c>
      <c r="D31005">
        <v>0</v>
      </c>
      <c r="E31005">
        <v>836000</v>
      </c>
      <c r="F31005" s="4">
        <f t="shared" si="484"/>
        <v>278666.66666666669</v>
      </c>
    </row>
    <row r="31006" spans="1:6" x14ac:dyDescent="0.3">
      <c r="A31006" t="s">
        <v>31226</v>
      </c>
      <c r="B31006">
        <v>0</v>
      </c>
      <c r="C31006">
        <v>0</v>
      </c>
      <c r="D31006">
        <v>0</v>
      </c>
      <c r="E31006">
        <v>191100</v>
      </c>
      <c r="F31006" s="4">
        <f t="shared" si="484"/>
        <v>63700</v>
      </c>
    </row>
    <row r="31007" spans="1:6" x14ac:dyDescent="0.3">
      <c r="A31007" t="s">
        <v>31227</v>
      </c>
      <c r="B31007">
        <v>0</v>
      </c>
      <c r="C31007">
        <v>0</v>
      </c>
      <c r="D31007">
        <v>0</v>
      </c>
      <c r="E31007">
        <v>234600</v>
      </c>
      <c r="F31007" s="4">
        <f t="shared" si="484"/>
        <v>78200</v>
      </c>
    </row>
    <row r="31008" spans="1:6" x14ac:dyDescent="0.3">
      <c r="A31008" t="s">
        <v>31228</v>
      </c>
      <c r="B31008">
        <v>0</v>
      </c>
      <c r="C31008">
        <v>0</v>
      </c>
      <c r="D31008">
        <v>0</v>
      </c>
      <c r="E31008">
        <v>741650</v>
      </c>
      <c r="F31008" s="4">
        <f t="shared" si="484"/>
        <v>247216.66666666666</v>
      </c>
    </row>
    <row r="31009" spans="1:6" x14ac:dyDescent="0.3">
      <c r="A31009" t="s">
        <v>31229</v>
      </c>
      <c r="B31009">
        <v>0</v>
      </c>
      <c r="C31009">
        <v>0</v>
      </c>
      <c r="D31009">
        <v>0</v>
      </c>
      <c r="E31009">
        <v>717280</v>
      </c>
      <c r="F31009" s="4">
        <f t="shared" si="484"/>
        <v>239093.33333333334</v>
      </c>
    </row>
    <row r="31010" spans="1:6" x14ac:dyDescent="0.3">
      <c r="A31010" t="s">
        <v>31230</v>
      </c>
      <c r="B31010">
        <v>0</v>
      </c>
      <c r="C31010">
        <v>0</v>
      </c>
      <c r="D31010">
        <v>0</v>
      </c>
      <c r="E31010">
        <v>546000</v>
      </c>
      <c r="F31010" s="4">
        <f t="shared" si="484"/>
        <v>182000</v>
      </c>
    </row>
    <row r="31011" spans="1:6" x14ac:dyDescent="0.3">
      <c r="A31011" t="s">
        <v>31231</v>
      </c>
      <c r="B31011">
        <v>0</v>
      </c>
      <c r="C31011">
        <v>0</v>
      </c>
      <c r="D31011">
        <v>0</v>
      </c>
      <c r="E31011">
        <v>386000</v>
      </c>
      <c r="F31011" s="4">
        <f t="shared" si="484"/>
        <v>128666.66666666667</v>
      </c>
    </row>
    <row r="31012" spans="1:6" x14ac:dyDescent="0.3">
      <c r="A31012" t="s">
        <v>31232</v>
      </c>
      <c r="B31012">
        <v>0</v>
      </c>
      <c r="C31012">
        <v>0</v>
      </c>
      <c r="D31012">
        <v>0</v>
      </c>
      <c r="E31012">
        <v>191100</v>
      </c>
      <c r="F31012" s="4">
        <f t="shared" si="484"/>
        <v>63700</v>
      </c>
    </row>
    <row r="31013" spans="1:6" x14ac:dyDescent="0.3">
      <c r="A31013" t="s">
        <v>31233</v>
      </c>
      <c r="B31013">
        <v>0</v>
      </c>
      <c r="C31013">
        <v>0</v>
      </c>
      <c r="D31013">
        <v>0</v>
      </c>
      <c r="E31013">
        <v>1775500</v>
      </c>
      <c r="F31013" s="4">
        <f t="shared" si="484"/>
        <v>591833.33333333337</v>
      </c>
    </row>
    <row r="31014" spans="1:6" x14ac:dyDescent="0.3">
      <c r="A31014" t="s">
        <v>31234</v>
      </c>
      <c r="B31014">
        <v>0</v>
      </c>
      <c r="C31014">
        <v>0</v>
      </c>
      <c r="D31014">
        <v>0</v>
      </c>
      <c r="E31014">
        <v>772000</v>
      </c>
      <c r="F31014" s="4">
        <f t="shared" si="484"/>
        <v>257333.33333333334</v>
      </c>
    </row>
    <row r="31015" spans="1:6" x14ac:dyDescent="0.3">
      <c r="A31015" t="s">
        <v>31235</v>
      </c>
      <c r="B31015">
        <v>0</v>
      </c>
      <c r="C31015">
        <v>0</v>
      </c>
      <c r="D31015">
        <v>0</v>
      </c>
      <c r="E31015">
        <v>382200</v>
      </c>
      <c r="F31015" s="4">
        <f t="shared" si="484"/>
        <v>127400</v>
      </c>
    </row>
    <row r="31016" spans="1:6" x14ac:dyDescent="0.3">
      <c r="A31016" t="s">
        <v>31236</v>
      </c>
      <c r="B31016">
        <v>0</v>
      </c>
      <c r="C31016">
        <v>0</v>
      </c>
      <c r="D31016">
        <v>0</v>
      </c>
      <c r="E31016">
        <v>1191340</v>
      </c>
      <c r="F31016" s="4">
        <f t="shared" si="484"/>
        <v>397113.33333333331</v>
      </c>
    </row>
    <row r="31017" spans="1:6" x14ac:dyDescent="0.3">
      <c r="A31017" t="s">
        <v>31237</v>
      </c>
      <c r="B31017">
        <v>0</v>
      </c>
      <c r="C31017">
        <v>0</v>
      </c>
      <c r="D31017">
        <v>0</v>
      </c>
      <c r="E31017">
        <v>191100</v>
      </c>
      <c r="F31017" s="4">
        <f t="shared" si="484"/>
        <v>63700</v>
      </c>
    </row>
    <row r="31018" spans="1:6" x14ac:dyDescent="0.3">
      <c r="A31018" t="s">
        <v>31238</v>
      </c>
      <c r="B31018">
        <v>0</v>
      </c>
      <c r="C31018">
        <v>0</v>
      </c>
      <c r="D31018">
        <v>0</v>
      </c>
      <c r="E31018">
        <v>386000</v>
      </c>
      <c r="F31018" s="4">
        <f t="shared" si="484"/>
        <v>128666.66666666667</v>
      </c>
    </row>
    <row r="31019" spans="1:6" x14ac:dyDescent="0.3">
      <c r="A31019" t="s">
        <v>31239</v>
      </c>
      <c r="B31019">
        <v>0</v>
      </c>
      <c r="C31019">
        <v>0</v>
      </c>
      <c r="D31019">
        <v>0</v>
      </c>
      <c r="E31019">
        <v>1612850</v>
      </c>
      <c r="F31019" s="4">
        <f t="shared" si="484"/>
        <v>537616.66666666663</v>
      </c>
    </row>
    <row r="31020" spans="1:6" x14ac:dyDescent="0.3">
      <c r="A31020" t="s">
        <v>31240</v>
      </c>
      <c r="B31020">
        <v>0</v>
      </c>
      <c r="C31020">
        <v>0</v>
      </c>
      <c r="D31020">
        <v>0</v>
      </c>
      <c r="E31020">
        <v>1862770</v>
      </c>
      <c r="F31020" s="4">
        <f t="shared" si="484"/>
        <v>620923.33333333337</v>
      </c>
    </row>
    <row r="31021" spans="1:6" x14ac:dyDescent="0.3">
      <c r="A31021" t="s">
        <v>31241</v>
      </c>
      <c r="B31021">
        <v>0</v>
      </c>
      <c r="C31021">
        <v>0</v>
      </c>
      <c r="D31021">
        <v>0</v>
      </c>
      <c r="E31021">
        <v>2811170</v>
      </c>
      <c r="F31021" s="4">
        <f t="shared" si="484"/>
        <v>937056.66666666663</v>
      </c>
    </row>
    <row r="31022" spans="1:6" x14ac:dyDescent="0.3">
      <c r="A31022" t="s">
        <v>31242</v>
      </c>
      <c r="B31022">
        <v>0</v>
      </c>
      <c r="C31022">
        <v>0</v>
      </c>
      <c r="D31022">
        <v>0</v>
      </c>
      <c r="E31022">
        <v>960000</v>
      </c>
      <c r="F31022" s="4">
        <f t="shared" si="484"/>
        <v>320000</v>
      </c>
    </row>
    <row r="31023" spans="1:6" x14ac:dyDescent="0.3">
      <c r="A31023" t="s">
        <v>31243</v>
      </c>
      <c r="B31023">
        <v>0</v>
      </c>
      <c r="C31023">
        <v>0</v>
      </c>
      <c r="D31023">
        <v>0</v>
      </c>
      <c r="E31023">
        <v>999280</v>
      </c>
      <c r="F31023" s="4">
        <f t="shared" si="484"/>
        <v>333093.33333333331</v>
      </c>
    </row>
    <row r="31024" spans="1:6" x14ac:dyDescent="0.3">
      <c r="A31024" t="s">
        <v>31244</v>
      </c>
      <c r="B31024">
        <v>0</v>
      </c>
      <c r="C31024">
        <v>0</v>
      </c>
      <c r="D31024">
        <v>0</v>
      </c>
      <c r="E31024">
        <v>891740</v>
      </c>
      <c r="F31024" s="4">
        <f t="shared" si="484"/>
        <v>297246.66666666669</v>
      </c>
    </row>
    <row r="31025" spans="1:6" x14ac:dyDescent="0.3">
      <c r="A31025" t="s">
        <v>31245</v>
      </c>
      <c r="B31025">
        <v>0</v>
      </c>
      <c r="C31025">
        <v>0</v>
      </c>
      <c r="D31025">
        <v>0</v>
      </c>
      <c r="E31025">
        <v>234600</v>
      </c>
      <c r="F31025" s="4">
        <f t="shared" si="484"/>
        <v>78200</v>
      </c>
    </row>
    <row r="31026" spans="1:6" x14ac:dyDescent="0.3">
      <c r="A31026" t="s">
        <v>31246</v>
      </c>
      <c r="B31026">
        <v>0</v>
      </c>
      <c r="C31026">
        <v>0</v>
      </c>
      <c r="D31026">
        <v>0</v>
      </c>
      <c r="E31026">
        <v>1204000</v>
      </c>
      <c r="F31026" s="4">
        <f t="shared" si="484"/>
        <v>401333.33333333331</v>
      </c>
    </row>
    <row r="31027" spans="1:6" x14ac:dyDescent="0.3">
      <c r="A31027" t="s">
        <v>31247</v>
      </c>
      <c r="B31027">
        <v>0</v>
      </c>
      <c r="C31027">
        <v>0</v>
      </c>
      <c r="D31027">
        <v>0</v>
      </c>
      <c r="E31027">
        <v>2057980</v>
      </c>
      <c r="F31027" s="4">
        <f t="shared" si="484"/>
        <v>685993.33333333337</v>
      </c>
    </row>
    <row r="31028" spans="1:6" x14ac:dyDescent="0.3">
      <c r="A31028" t="s">
        <v>31248</v>
      </c>
      <c r="B31028">
        <v>0</v>
      </c>
      <c r="C31028">
        <v>0</v>
      </c>
      <c r="D31028">
        <v>0</v>
      </c>
      <c r="E31028">
        <v>1077600</v>
      </c>
      <c r="F31028" s="4">
        <f t="shared" si="484"/>
        <v>359200</v>
      </c>
    </row>
    <row r="31029" spans="1:6" x14ac:dyDescent="0.3">
      <c r="A31029" t="s">
        <v>31249</v>
      </c>
      <c r="B31029">
        <v>0</v>
      </c>
      <c r="C31029">
        <v>0</v>
      </c>
      <c r="D31029">
        <v>0</v>
      </c>
      <c r="E31029">
        <v>191100</v>
      </c>
      <c r="F31029" s="4">
        <f t="shared" si="484"/>
        <v>63700</v>
      </c>
    </row>
    <row r="31030" spans="1:6" x14ac:dyDescent="0.3">
      <c r="A31030" t="s">
        <v>31250</v>
      </c>
      <c r="B31030">
        <v>0</v>
      </c>
      <c r="C31030">
        <v>0</v>
      </c>
      <c r="D31030">
        <v>0</v>
      </c>
      <c r="E31030">
        <v>215670</v>
      </c>
      <c r="F31030" s="4">
        <f t="shared" si="484"/>
        <v>71890</v>
      </c>
    </row>
    <row r="31031" spans="1:6" x14ac:dyDescent="0.3">
      <c r="A31031" t="s">
        <v>31251</v>
      </c>
      <c r="B31031">
        <v>0</v>
      </c>
      <c r="C31031">
        <v>0</v>
      </c>
      <c r="D31031">
        <v>0</v>
      </c>
      <c r="E31031">
        <v>2757420</v>
      </c>
      <c r="F31031" s="4">
        <f t="shared" si="484"/>
        <v>919140</v>
      </c>
    </row>
    <row r="31032" spans="1:6" x14ac:dyDescent="0.3">
      <c r="A31032" t="s">
        <v>31252</v>
      </c>
      <c r="B31032">
        <v>0</v>
      </c>
      <c r="C31032">
        <v>0</v>
      </c>
      <c r="D31032">
        <v>0</v>
      </c>
      <c r="E31032">
        <v>1212120</v>
      </c>
      <c r="F31032" s="4">
        <f t="shared" si="484"/>
        <v>404040</v>
      </c>
    </row>
    <row r="31033" spans="1:6" x14ac:dyDescent="0.3">
      <c r="A31033" t="s">
        <v>31253</v>
      </c>
      <c r="B31033">
        <v>0</v>
      </c>
      <c r="C31033">
        <v>0</v>
      </c>
      <c r="D31033">
        <v>0</v>
      </c>
      <c r="E31033">
        <v>2279500</v>
      </c>
      <c r="F31033" s="4">
        <f t="shared" si="484"/>
        <v>759833.33333333337</v>
      </c>
    </row>
    <row r="31034" spans="1:6" x14ac:dyDescent="0.3">
      <c r="A31034" t="s">
        <v>31254</v>
      </c>
      <c r="B31034">
        <v>0</v>
      </c>
      <c r="C31034">
        <v>0</v>
      </c>
      <c r="D31034">
        <v>0</v>
      </c>
      <c r="E31034">
        <v>2598050</v>
      </c>
      <c r="F31034" s="4">
        <f t="shared" si="484"/>
        <v>866016.66666666663</v>
      </c>
    </row>
    <row r="31035" spans="1:6" x14ac:dyDescent="0.3">
      <c r="A31035" t="s">
        <v>31255</v>
      </c>
      <c r="B31035">
        <v>0</v>
      </c>
      <c r="C31035">
        <v>0</v>
      </c>
      <c r="D31035">
        <v>0</v>
      </c>
      <c r="E31035">
        <v>473200</v>
      </c>
      <c r="F31035" s="4">
        <f t="shared" si="484"/>
        <v>157733.33333333334</v>
      </c>
    </row>
    <row r="31036" spans="1:6" x14ac:dyDescent="0.3">
      <c r="A31036" t="s">
        <v>31256</v>
      </c>
      <c r="B31036">
        <v>0</v>
      </c>
      <c r="C31036">
        <v>0</v>
      </c>
      <c r="D31036">
        <v>0</v>
      </c>
      <c r="E31036">
        <v>386000</v>
      </c>
      <c r="F31036" s="4">
        <f t="shared" si="484"/>
        <v>128666.66666666667</v>
      </c>
    </row>
    <row r="31037" spans="1:6" x14ac:dyDescent="0.3">
      <c r="A31037" t="s">
        <v>31257</v>
      </c>
      <c r="B31037">
        <v>0</v>
      </c>
      <c r="C31037">
        <v>0</v>
      </c>
      <c r="D31037">
        <v>0</v>
      </c>
      <c r="E31037">
        <v>2802800</v>
      </c>
      <c r="F31037" s="4">
        <f t="shared" si="484"/>
        <v>934266.66666666663</v>
      </c>
    </row>
    <row r="31038" spans="1:6" x14ac:dyDescent="0.3">
      <c r="A31038" t="s">
        <v>31258</v>
      </c>
      <c r="B31038">
        <v>0</v>
      </c>
      <c r="C31038">
        <v>0</v>
      </c>
      <c r="D31038">
        <v>0</v>
      </c>
      <c r="E31038">
        <v>1266000</v>
      </c>
      <c r="F31038" s="4">
        <f t="shared" si="484"/>
        <v>422000</v>
      </c>
    </row>
    <row r="31039" spans="1:6" x14ac:dyDescent="0.3">
      <c r="A31039" t="s">
        <v>31259</v>
      </c>
      <c r="B31039">
        <v>0</v>
      </c>
      <c r="C31039">
        <v>0</v>
      </c>
      <c r="D31039">
        <v>0</v>
      </c>
      <c r="E31039">
        <v>1346800</v>
      </c>
      <c r="F31039" s="4">
        <f t="shared" si="484"/>
        <v>448933.33333333331</v>
      </c>
    </row>
    <row r="31040" spans="1:6" x14ac:dyDescent="0.3">
      <c r="A31040" t="s">
        <v>31260</v>
      </c>
      <c r="B31040">
        <v>0</v>
      </c>
      <c r="C31040">
        <v>0</v>
      </c>
      <c r="D31040">
        <v>0</v>
      </c>
      <c r="E31040">
        <v>464100</v>
      </c>
      <c r="F31040" s="4">
        <f t="shared" si="484"/>
        <v>154700</v>
      </c>
    </row>
    <row r="31041" spans="1:6" x14ac:dyDescent="0.3">
      <c r="A31041" t="s">
        <v>31261</v>
      </c>
      <c r="B31041">
        <v>0</v>
      </c>
      <c r="C31041">
        <v>0</v>
      </c>
      <c r="D31041">
        <v>0</v>
      </c>
      <c r="E31041">
        <v>1638300</v>
      </c>
      <c r="F31041" s="4">
        <f t="shared" si="484"/>
        <v>546100</v>
      </c>
    </row>
    <row r="31042" spans="1:6" x14ac:dyDescent="0.3">
      <c r="A31042" t="s">
        <v>31262</v>
      </c>
      <c r="B31042">
        <v>0</v>
      </c>
      <c r="C31042">
        <v>0</v>
      </c>
      <c r="D31042">
        <v>0</v>
      </c>
      <c r="E31042">
        <v>2002000</v>
      </c>
      <c r="F31042" s="4">
        <f t="shared" si="484"/>
        <v>667333.33333333337</v>
      </c>
    </row>
    <row r="31043" spans="1:6" x14ac:dyDescent="0.3">
      <c r="A31043" t="s">
        <v>31263</v>
      </c>
      <c r="B31043">
        <v>0</v>
      </c>
      <c r="C31043">
        <v>0</v>
      </c>
      <c r="D31043">
        <v>0</v>
      </c>
      <c r="E31043">
        <v>735100</v>
      </c>
      <c r="F31043" s="4">
        <f t="shared" ref="F31043:F31106" si="485">SUM(C31043:E31043)/3</f>
        <v>245033.33333333334</v>
      </c>
    </row>
    <row r="31044" spans="1:6" x14ac:dyDescent="0.3">
      <c r="A31044" t="s">
        <v>31264</v>
      </c>
      <c r="B31044">
        <v>0</v>
      </c>
      <c r="C31044">
        <v>0</v>
      </c>
      <c r="D31044">
        <v>0</v>
      </c>
      <c r="E31044">
        <v>191100</v>
      </c>
      <c r="F31044" s="4">
        <f t="shared" si="485"/>
        <v>63700</v>
      </c>
    </row>
    <row r="31045" spans="1:6" x14ac:dyDescent="0.3">
      <c r="A31045" t="s">
        <v>31265</v>
      </c>
      <c r="B31045">
        <v>0</v>
      </c>
      <c r="C31045">
        <v>0</v>
      </c>
      <c r="D31045">
        <v>0</v>
      </c>
      <c r="E31045">
        <v>975680</v>
      </c>
      <c r="F31045" s="4">
        <f t="shared" si="485"/>
        <v>325226.66666666669</v>
      </c>
    </row>
    <row r="31046" spans="1:6" x14ac:dyDescent="0.3">
      <c r="A31046" t="s">
        <v>31266</v>
      </c>
      <c r="B31046">
        <v>0</v>
      </c>
      <c r="C31046">
        <v>0</v>
      </c>
      <c r="D31046">
        <v>0</v>
      </c>
      <c r="E31046">
        <v>620600</v>
      </c>
      <c r="F31046" s="4">
        <f t="shared" si="485"/>
        <v>206866.66666666666</v>
      </c>
    </row>
    <row r="31047" spans="1:6" x14ac:dyDescent="0.3">
      <c r="A31047" t="s">
        <v>31267</v>
      </c>
      <c r="B31047">
        <v>0</v>
      </c>
      <c r="C31047">
        <v>0</v>
      </c>
      <c r="D31047">
        <v>0</v>
      </c>
      <c r="E31047">
        <v>626080</v>
      </c>
      <c r="F31047" s="4">
        <f t="shared" si="485"/>
        <v>208693.33333333334</v>
      </c>
    </row>
    <row r="31048" spans="1:6" x14ac:dyDescent="0.3">
      <c r="A31048" t="s">
        <v>31268</v>
      </c>
      <c r="B31048">
        <v>0</v>
      </c>
      <c r="C31048">
        <v>0</v>
      </c>
      <c r="D31048">
        <v>0</v>
      </c>
      <c r="E31048">
        <v>1454000</v>
      </c>
      <c r="F31048" s="4">
        <f t="shared" si="485"/>
        <v>484666.66666666669</v>
      </c>
    </row>
    <row r="31049" spans="1:6" x14ac:dyDescent="0.3">
      <c r="A31049" t="s">
        <v>31269</v>
      </c>
      <c r="B31049">
        <v>0</v>
      </c>
      <c r="C31049">
        <v>0</v>
      </c>
      <c r="D31049">
        <v>0</v>
      </c>
      <c r="E31049">
        <v>2542860</v>
      </c>
      <c r="F31049" s="4">
        <f t="shared" si="485"/>
        <v>847620</v>
      </c>
    </row>
    <row r="31050" spans="1:6" x14ac:dyDescent="0.3">
      <c r="A31050" t="s">
        <v>31270</v>
      </c>
      <c r="B31050">
        <v>0</v>
      </c>
      <c r="C31050">
        <v>0</v>
      </c>
      <c r="D31050">
        <v>0</v>
      </c>
      <c r="E31050">
        <v>804000</v>
      </c>
      <c r="F31050" s="4">
        <f t="shared" si="485"/>
        <v>268000</v>
      </c>
    </row>
    <row r="31051" spans="1:6" x14ac:dyDescent="0.3">
      <c r="A31051" t="s">
        <v>31271</v>
      </c>
      <c r="B31051">
        <v>0</v>
      </c>
      <c r="C31051">
        <v>0</v>
      </c>
      <c r="D31051">
        <v>0</v>
      </c>
      <c r="E31051">
        <v>191100</v>
      </c>
      <c r="F31051" s="4">
        <f t="shared" si="485"/>
        <v>63700</v>
      </c>
    </row>
    <row r="31052" spans="1:6" x14ac:dyDescent="0.3">
      <c r="A31052" t="s">
        <v>31272</v>
      </c>
      <c r="B31052">
        <v>0</v>
      </c>
      <c r="C31052">
        <v>0</v>
      </c>
      <c r="D31052">
        <v>0</v>
      </c>
      <c r="E31052">
        <v>191100</v>
      </c>
      <c r="F31052" s="4">
        <f t="shared" si="485"/>
        <v>63700</v>
      </c>
    </row>
    <row r="31053" spans="1:6" x14ac:dyDescent="0.3">
      <c r="A31053" t="s">
        <v>31273</v>
      </c>
      <c r="B31053">
        <v>0</v>
      </c>
      <c r="C31053">
        <v>0</v>
      </c>
      <c r="D31053">
        <v>0</v>
      </c>
      <c r="E31053">
        <v>2190320</v>
      </c>
      <c r="F31053" s="4">
        <f t="shared" si="485"/>
        <v>730106.66666666663</v>
      </c>
    </row>
    <row r="31054" spans="1:6" x14ac:dyDescent="0.3">
      <c r="A31054" t="s">
        <v>31274</v>
      </c>
      <c r="B31054">
        <v>0</v>
      </c>
      <c r="C31054">
        <v>0</v>
      </c>
      <c r="D31054">
        <v>0</v>
      </c>
      <c r="E31054">
        <v>1576500</v>
      </c>
      <c r="F31054" s="4">
        <f t="shared" si="485"/>
        <v>525500</v>
      </c>
    </row>
    <row r="31055" spans="1:6" x14ac:dyDescent="0.3">
      <c r="A31055" t="s">
        <v>31275</v>
      </c>
      <c r="B31055">
        <v>0</v>
      </c>
      <c r="C31055">
        <v>0</v>
      </c>
      <c r="D31055">
        <v>0</v>
      </c>
      <c r="E31055">
        <v>611080</v>
      </c>
      <c r="F31055" s="4">
        <f t="shared" si="485"/>
        <v>203693.33333333334</v>
      </c>
    </row>
    <row r="31056" spans="1:6" x14ac:dyDescent="0.3">
      <c r="A31056" t="s">
        <v>31276</v>
      </c>
      <c r="B31056">
        <v>0</v>
      </c>
      <c r="C31056">
        <v>0</v>
      </c>
      <c r="D31056">
        <v>0</v>
      </c>
      <c r="E31056">
        <v>382200</v>
      </c>
      <c r="F31056" s="4">
        <f t="shared" si="485"/>
        <v>127400</v>
      </c>
    </row>
    <row r="31057" spans="1:6" x14ac:dyDescent="0.3">
      <c r="A31057" t="s">
        <v>31277</v>
      </c>
      <c r="B31057">
        <v>0</v>
      </c>
      <c r="C31057">
        <v>0</v>
      </c>
      <c r="D31057">
        <v>0</v>
      </c>
      <c r="E31057">
        <v>1196650</v>
      </c>
      <c r="F31057" s="4">
        <f t="shared" si="485"/>
        <v>398883.33333333331</v>
      </c>
    </row>
    <row r="31058" spans="1:6" x14ac:dyDescent="0.3">
      <c r="A31058" t="s">
        <v>31278</v>
      </c>
      <c r="B31058">
        <v>0</v>
      </c>
      <c r="C31058">
        <v>0</v>
      </c>
      <c r="D31058">
        <v>0</v>
      </c>
      <c r="E31058">
        <v>613280</v>
      </c>
      <c r="F31058" s="4">
        <f t="shared" si="485"/>
        <v>204426.66666666666</v>
      </c>
    </row>
    <row r="31059" spans="1:6" x14ac:dyDescent="0.3">
      <c r="A31059" t="s">
        <v>31279</v>
      </c>
      <c r="B31059">
        <v>0</v>
      </c>
      <c r="C31059">
        <v>0</v>
      </c>
      <c r="D31059">
        <v>0</v>
      </c>
      <c r="E31059">
        <v>573300</v>
      </c>
      <c r="F31059" s="4">
        <f t="shared" si="485"/>
        <v>191100</v>
      </c>
    </row>
    <row r="31060" spans="1:6" x14ac:dyDescent="0.3">
      <c r="A31060" t="s">
        <v>31280</v>
      </c>
      <c r="B31060">
        <v>0</v>
      </c>
      <c r="C31060">
        <v>0</v>
      </c>
      <c r="D31060">
        <v>0</v>
      </c>
      <c r="E31060">
        <v>913800</v>
      </c>
      <c r="F31060" s="4">
        <f t="shared" si="485"/>
        <v>304600</v>
      </c>
    </row>
    <row r="31061" spans="1:6" x14ac:dyDescent="0.3">
      <c r="A31061" t="s">
        <v>31281</v>
      </c>
      <c r="B31061">
        <v>0</v>
      </c>
      <c r="C31061">
        <v>0</v>
      </c>
      <c r="D31061">
        <v>0</v>
      </c>
      <c r="E31061">
        <v>1158410</v>
      </c>
      <c r="F31061" s="4">
        <f t="shared" si="485"/>
        <v>386136.66666666669</v>
      </c>
    </row>
    <row r="31062" spans="1:6" x14ac:dyDescent="0.3">
      <c r="A31062" t="s">
        <v>31282</v>
      </c>
      <c r="B31062">
        <v>0</v>
      </c>
      <c r="C31062">
        <v>0</v>
      </c>
      <c r="D31062">
        <v>0</v>
      </c>
      <c r="E31062">
        <v>1078080</v>
      </c>
      <c r="F31062" s="4">
        <f t="shared" si="485"/>
        <v>359360</v>
      </c>
    </row>
    <row r="31063" spans="1:6" x14ac:dyDescent="0.3">
      <c r="A31063" t="s">
        <v>31283</v>
      </c>
      <c r="B31063">
        <v>0</v>
      </c>
      <c r="C31063">
        <v>0</v>
      </c>
      <c r="D31063">
        <v>0</v>
      </c>
      <c r="E31063">
        <v>1561640</v>
      </c>
      <c r="F31063" s="4">
        <f t="shared" si="485"/>
        <v>520546.66666666669</v>
      </c>
    </row>
    <row r="31064" spans="1:6" x14ac:dyDescent="0.3">
      <c r="A31064" t="s">
        <v>31284</v>
      </c>
      <c r="B31064">
        <v>0</v>
      </c>
      <c r="C31064">
        <v>0</v>
      </c>
      <c r="D31064">
        <v>0</v>
      </c>
      <c r="E31064">
        <v>1687000</v>
      </c>
      <c r="F31064" s="4">
        <f t="shared" si="485"/>
        <v>562333.33333333337</v>
      </c>
    </row>
    <row r="31065" spans="1:6" x14ac:dyDescent="0.3">
      <c r="A31065" t="s">
        <v>31285</v>
      </c>
      <c r="B31065">
        <v>0</v>
      </c>
      <c r="C31065">
        <v>0</v>
      </c>
      <c r="D31065">
        <v>0</v>
      </c>
      <c r="E31065">
        <v>879200</v>
      </c>
      <c r="F31065" s="4">
        <f t="shared" si="485"/>
        <v>293066.66666666669</v>
      </c>
    </row>
    <row r="31066" spans="1:6" x14ac:dyDescent="0.3">
      <c r="A31066" t="s">
        <v>31286</v>
      </c>
      <c r="B31066">
        <v>0</v>
      </c>
      <c r="C31066">
        <v>0</v>
      </c>
      <c r="D31066">
        <v>0</v>
      </c>
      <c r="E31066">
        <v>1519700</v>
      </c>
      <c r="F31066" s="4">
        <f t="shared" si="485"/>
        <v>506566.66666666669</v>
      </c>
    </row>
    <row r="31067" spans="1:6" x14ac:dyDescent="0.3">
      <c r="A31067" t="s">
        <v>31287</v>
      </c>
      <c r="B31067">
        <v>0</v>
      </c>
      <c r="C31067">
        <v>0</v>
      </c>
      <c r="D31067">
        <v>0</v>
      </c>
      <c r="E31067">
        <v>149400</v>
      </c>
      <c r="F31067" s="4">
        <f t="shared" si="485"/>
        <v>49800</v>
      </c>
    </row>
    <row r="31068" spans="1:6" x14ac:dyDescent="0.3">
      <c r="A31068" t="s">
        <v>31288</v>
      </c>
      <c r="B31068">
        <v>0</v>
      </c>
      <c r="C31068">
        <v>0</v>
      </c>
      <c r="D31068">
        <v>0</v>
      </c>
      <c r="E31068">
        <v>2109200</v>
      </c>
      <c r="F31068" s="4">
        <f t="shared" si="485"/>
        <v>703066.66666666663</v>
      </c>
    </row>
    <row r="31069" spans="1:6" x14ac:dyDescent="0.3">
      <c r="A31069" t="s">
        <v>31289</v>
      </c>
      <c r="B31069">
        <v>0</v>
      </c>
      <c r="C31069">
        <v>0</v>
      </c>
      <c r="D31069">
        <v>0</v>
      </c>
      <c r="E31069">
        <v>1022600</v>
      </c>
      <c r="F31069" s="4">
        <f t="shared" si="485"/>
        <v>340866.66666666669</v>
      </c>
    </row>
    <row r="31070" spans="1:6" x14ac:dyDescent="0.3">
      <c r="A31070" t="s">
        <v>31290</v>
      </c>
      <c r="B31070">
        <v>0</v>
      </c>
      <c r="C31070">
        <v>0</v>
      </c>
      <c r="D31070">
        <v>0</v>
      </c>
      <c r="E31070">
        <v>1995200</v>
      </c>
      <c r="F31070" s="4">
        <f t="shared" si="485"/>
        <v>665066.66666666663</v>
      </c>
    </row>
    <row r="31071" spans="1:6" x14ac:dyDescent="0.3">
      <c r="A31071" t="s">
        <v>31291</v>
      </c>
      <c r="B31071">
        <v>0</v>
      </c>
      <c r="C31071">
        <v>0</v>
      </c>
      <c r="D31071">
        <v>0</v>
      </c>
      <c r="E31071">
        <v>1103280</v>
      </c>
      <c r="F31071" s="4">
        <f t="shared" si="485"/>
        <v>367760</v>
      </c>
    </row>
    <row r="31072" spans="1:6" x14ac:dyDescent="0.3">
      <c r="A31072" t="s">
        <v>31292</v>
      </c>
      <c r="B31072">
        <v>0</v>
      </c>
      <c r="C31072">
        <v>0</v>
      </c>
      <c r="D31072">
        <v>0</v>
      </c>
      <c r="E31072">
        <v>969400</v>
      </c>
      <c r="F31072" s="4">
        <f t="shared" si="485"/>
        <v>323133.33333333331</v>
      </c>
    </row>
    <row r="31073" spans="1:6" x14ac:dyDescent="0.3">
      <c r="A31073" t="s">
        <v>31293</v>
      </c>
      <c r="B31073">
        <v>0</v>
      </c>
      <c r="C31073">
        <v>0</v>
      </c>
      <c r="D31073">
        <v>0</v>
      </c>
      <c r="E31073">
        <v>649460</v>
      </c>
      <c r="F31073" s="4">
        <f t="shared" si="485"/>
        <v>216486.66666666666</v>
      </c>
    </row>
    <row r="31074" spans="1:6" x14ac:dyDescent="0.3">
      <c r="A31074" t="s">
        <v>31294</v>
      </c>
      <c r="B31074">
        <v>0</v>
      </c>
      <c r="C31074">
        <v>0</v>
      </c>
      <c r="D31074">
        <v>0</v>
      </c>
      <c r="E31074">
        <v>191100</v>
      </c>
      <c r="F31074" s="4">
        <f t="shared" si="485"/>
        <v>63700</v>
      </c>
    </row>
    <row r="31075" spans="1:6" x14ac:dyDescent="0.3">
      <c r="A31075" t="s">
        <v>31295</v>
      </c>
      <c r="B31075">
        <v>0</v>
      </c>
      <c r="C31075">
        <v>0</v>
      </c>
      <c r="D31075">
        <v>0</v>
      </c>
      <c r="E31075">
        <v>714000</v>
      </c>
      <c r="F31075" s="4">
        <f t="shared" si="485"/>
        <v>238000</v>
      </c>
    </row>
    <row r="31076" spans="1:6" x14ac:dyDescent="0.3">
      <c r="A31076" t="s">
        <v>31296</v>
      </c>
      <c r="B31076">
        <v>0</v>
      </c>
      <c r="C31076">
        <v>0</v>
      </c>
      <c r="D31076">
        <v>0</v>
      </c>
      <c r="E31076">
        <v>1248680</v>
      </c>
      <c r="F31076" s="4">
        <f t="shared" si="485"/>
        <v>416226.66666666669</v>
      </c>
    </row>
    <row r="31077" spans="1:6" x14ac:dyDescent="0.3">
      <c r="A31077" t="s">
        <v>31297</v>
      </c>
      <c r="B31077">
        <v>0</v>
      </c>
      <c r="C31077">
        <v>0</v>
      </c>
      <c r="D31077">
        <v>0</v>
      </c>
      <c r="E31077">
        <v>2479310</v>
      </c>
      <c r="F31077" s="4">
        <f t="shared" si="485"/>
        <v>826436.66666666663</v>
      </c>
    </row>
    <row r="31078" spans="1:6" x14ac:dyDescent="0.3">
      <c r="A31078" t="s">
        <v>31298</v>
      </c>
      <c r="B31078">
        <v>0</v>
      </c>
      <c r="C31078">
        <v>0</v>
      </c>
      <c r="D31078">
        <v>0</v>
      </c>
      <c r="E31078">
        <v>191100</v>
      </c>
      <c r="F31078" s="4">
        <f t="shared" si="485"/>
        <v>63700</v>
      </c>
    </row>
    <row r="31079" spans="1:6" x14ac:dyDescent="0.3">
      <c r="A31079" t="s">
        <v>31299</v>
      </c>
      <c r="B31079">
        <v>0</v>
      </c>
      <c r="C31079">
        <v>0</v>
      </c>
      <c r="D31079">
        <v>0</v>
      </c>
      <c r="E31079">
        <v>272850</v>
      </c>
      <c r="F31079" s="4">
        <f t="shared" si="485"/>
        <v>90950</v>
      </c>
    </row>
    <row r="31080" spans="1:6" x14ac:dyDescent="0.3">
      <c r="A31080" t="s">
        <v>31300</v>
      </c>
      <c r="B31080">
        <v>0</v>
      </c>
      <c r="C31080">
        <v>0</v>
      </c>
      <c r="D31080">
        <v>0</v>
      </c>
      <c r="E31080">
        <v>2770590</v>
      </c>
      <c r="F31080" s="4">
        <f t="shared" si="485"/>
        <v>923530</v>
      </c>
    </row>
    <row r="31081" spans="1:6" x14ac:dyDescent="0.3">
      <c r="A31081" t="s">
        <v>31301</v>
      </c>
      <c r="B31081">
        <v>0</v>
      </c>
      <c r="C31081">
        <v>0</v>
      </c>
      <c r="D31081">
        <v>0</v>
      </c>
      <c r="E31081">
        <v>191100</v>
      </c>
      <c r="F31081" s="4">
        <f t="shared" si="485"/>
        <v>63700</v>
      </c>
    </row>
    <row r="31082" spans="1:6" x14ac:dyDescent="0.3">
      <c r="A31082" t="s">
        <v>31302</v>
      </c>
      <c r="B31082">
        <v>0</v>
      </c>
      <c r="C31082">
        <v>0</v>
      </c>
      <c r="D31082">
        <v>0</v>
      </c>
      <c r="E31082">
        <v>191100</v>
      </c>
      <c r="F31082" s="4">
        <f t="shared" si="485"/>
        <v>63700</v>
      </c>
    </row>
    <row r="31083" spans="1:6" x14ac:dyDescent="0.3">
      <c r="A31083" t="s">
        <v>31303</v>
      </c>
      <c r="B31083">
        <v>0</v>
      </c>
      <c r="C31083">
        <v>0</v>
      </c>
      <c r="D31083">
        <v>0</v>
      </c>
      <c r="E31083">
        <v>249000</v>
      </c>
      <c r="F31083" s="4">
        <f t="shared" si="485"/>
        <v>83000</v>
      </c>
    </row>
    <row r="31084" spans="1:6" x14ac:dyDescent="0.3">
      <c r="A31084" t="s">
        <v>31304</v>
      </c>
      <c r="B31084">
        <v>0</v>
      </c>
      <c r="C31084">
        <v>0</v>
      </c>
      <c r="D31084">
        <v>0</v>
      </c>
      <c r="E31084">
        <v>994500</v>
      </c>
      <c r="F31084" s="4">
        <f t="shared" si="485"/>
        <v>331500</v>
      </c>
    </row>
    <row r="31085" spans="1:6" x14ac:dyDescent="0.3">
      <c r="A31085" t="s">
        <v>31305</v>
      </c>
      <c r="B31085">
        <v>0</v>
      </c>
      <c r="C31085">
        <v>0</v>
      </c>
      <c r="D31085">
        <v>0</v>
      </c>
      <c r="E31085">
        <v>444990</v>
      </c>
      <c r="F31085" s="4">
        <f t="shared" si="485"/>
        <v>148330</v>
      </c>
    </row>
    <row r="31086" spans="1:6" x14ac:dyDescent="0.3">
      <c r="A31086" t="s">
        <v>31306</v>
      </c>
      <c r="B31086">
        <v>0</v>
      </c>
      <c r="C31086">
        <v>0</v>
      </c>
      <c r="D31086">
        <v>0</v>
      </c>
      <c r="E31086">
        <v>4494200</v>
      </c>
      <c r="F31086" s="4">
        <f t="shared" si="485"/>
        <v>1498066.6666666667</v>
      </c>
    </row>
    <row r="31087" spans="1:6" x14ac:dyDescent="0.3">
      <c r="A31087" t="s">
        <v>31307</v>
      </c>
      <c r="B31087">
        <v>0</v>
      </c>
      <c r="C31087">
        <v>0</v>
      </c>
      <c r="D31087">
        <v>0</v>
      </c>
      <c r="E31087">
        <v>1613600</v>
      </c>
      <c r="F31087" s="4">
        <f t="shared" si="485"/>
        <v>537866.66666666663</v>
      </c>
    </row>
    <row r="31088" spans="1:6" x14ac:dyDescent="0.3">
      <c r="A31088" t="s">
        <v>31308</v>
      </c>
      <c r="B31088">
        <v>0</v>
      </c>
      <c r="C31088">
        <v>0</v>
      </c>
      <c r="D31088">
        <v>0</v>
      </c>
      <c r="E31088">
        <v>636600</v>
      </c>
      <c r="F31088" s="4">
        <f t="shared" si="485"/>
        <v>212200</v>
      </c>
    </row>
    <row r="31089" spans="1:6" x14ac:dyDescent="0.3">
      <c r="A31089" t="s">
        <v>31309</v>
      </c>
      <c r="B31089">
        <v>0</v>
      </c>
      <c r="C31089">
        <v>0</v>
      </c>
      <c r="D31089">
        <v>0</v>
      </c>
      <c r="E31089">
        <v>1219920</v>
      </c>
      <c r="F31089" s="4">
        <f t="shared" si="485"/>
        <v>406640</v>
      </c>
    </row>
    <row r="31090" spans="1:6" x14ac:dyDescent="0.3">
      <c r="A31090" t="s">
        <v>31310</v>
      </c>
      <c r="B31090">
        <v>0</v>
      </c>
      <c r="C31090">
        <v>0</v>
      </c>
      <c r="D31090">
        <v>0</v>
      </c>
      <c r="E31090">
        <v>1144200</v>
      </c>
      <c r="F31090" s="4">
        <f t="shared" si="485"/>
        <v>381400</v>
      </c>
    </row>
    <row r="31091" spans="1:6" x14ac:dyDescent="0.3">
      <c r="A31091" t="s">
        <v>31311</v>
      </c>
      <c r="B31091">
        <v>0</v>
      </c>
      <c r="C31091">
        <v>0</v>
      </c>
      <c r="D31091">
        <v>0</v>
      </c>
      <c r="E31091">
        <v>236600</v>
      </c>
      <c r="F31091" s="4">
        <f t="shared" si="485"/>
        <v>78866.666666666672</v>
      </c>
    </row>
    <row r="31092" spans="1:6" x14ac:dyDescent="0.3">
      <c r="A31092" t="s">
        <v>31312</v>
      </c>
      <c r="B31092">
        <v>0</v>
      </c>
      <c r="C31092">
        <v>0</v>
      </c>
      <c r="D31092">
        <v>0</v>
      </c>
      <c r="E31092">
        <v>1317680</v>
      </c>
      <c r="F31092" s="4">
        <f t="shared" si="485"/>
        <v>439226.66666666669</v>
      </c>
    </row>
    <row r="31093" spans="1:6" x14ac:dyDescent="0.3">
      <c r="A31093" t="s">
        <v>31313</v>
      </c>
      <c r="B31093">
        <v>0</v>
      </c>
      <c r="C31093">
        <v>0</v>
      </c>
      <c r="D31093">
        <v>0</v>
      </c>
      <c r="E31093">
        <v>236600</v>
      </c>
      <c r="F31093" s="4">
        <f t="shared" si="485"/>
        <v>78866.666666666672</v>
      </c>
    </row>
    <row r="31094" spans="1:6" x14ac:dyDescent="0.3">
      <c r="A31094" t="s">
        <v>31314</v>
      </c>
      <c r="B31094">
        <v>0</v>
      </c>
      <c r="C31094">
        <v>0</v>
      </c>
      <c r="D31094">
        <v>0</v>
      </c>
      <c r="E31094">
        <v>469200</v>
      </c>
      <c r="F31094" s="4">
        <f t="shared" si="485"/>
        <v>156400</v>
      </c>
    </row>
    <row r="31095" spans="1:6" x14ac:dyDescent="0.3">
      <c r="A31095" t="s">
        <v>31315</v>
      </c>
      <c r="B31095">
        <v>0</v>
      </c>
      <c r="C31095">
        <v>0</v>
      </c>
      <c r="D31095">
        <v>0</v>
      </c>
      <c r="E31095">
        <v>992060</v>
      </c>
      <c r="F31095" s="4">
        <f t="shared" si="485"/>
        <v>330686.66666666669</v>
      </c>
    </row>
    <row r="31096" spans="1:6" x14ac:dyDescent="0.3">
      <c r="A31096" t="s">
        <v>31316</v>
      </c>
      <c r="B31096">
        <v>0</v>
      </c>
      <c r="C31096">
        <v>0</v>
      </c>
      <c r="D31096">
        <v>0</v>
      </c>
      <c r="E31096">
        <v>500500</v>
      </c>
      <c r="F31096" s="4">
        <f t="shared" si="485"/>
        <v>166833.33333333334</v>
      </c>
    </row>
    <row r="31097" spans="1:6" x14ac:dyDescent="0.3">
      <c r="A31097" t="s">
        <v>31317</v>
      </c>
      <c r="B31097">
        <v>0</v>
      </c>
      <c r="C31097">
        <v>0</v>
      </c>
      <c r="D31097">
        <v>0</v>
      </c>
      <c r="E31097">
        <v>1186800</v>
      </c>
      <c r="F31097" s="4">
        <f t="shared" si="485"/>
        <v>395600</v>
      </c>
    </row>
    <row r="31098" spans="1:6" x14ac:dyDescent="0.3">
      <c r="A31098" t="s">
        <v>31318</v>
      </c>
      <c r="B31098">
        <v>0</v>
      </c>
      <c r="C31098">
        <v>0</v>
      </c>
      <c r="D31098">
        <v>0</v>
      </c>
      <c r="E31098">
        <v>234600</v>
      </c>
      <c r="F31098" s="4">
        <f t="shared" si="485"/>
        <v>78200</v>
      </c>
    </row>
    <row r="31099" spans="1:6" x14ac:dyDescent="0.3">
      <c r="A31099" t="s">
        <v>31319</v>
      </c>
      <c r="B31099">
        <v>0</v>
      </c>
      <c r="C31099">
        <v>0</v>
      </c>
      <c r="D31099">
        <v>0</v>
      </c>
      <c r="E31099">
        <v>386000</v>
      </c>
      <c r="F31099" s="4">
        <f t="shared" si="485"/>
        <v>128666.66666666667</v>
      </c>
    </row>
    <row r="31100" spans="1:6" x14ac:dyDescent="0.3">
      <c r="A31100" t="s">
        <v>31320</v>
      </c>
      <c r="B31100">
        <v>0</v>
      </c>
      <c r="C31100">
        <v>0</v>
      </c>
      <c r="D31100">
        <v>0</v>
      </c>
      <c r="E31100">
        <v>820000</v>
      </c>
      <c r="F31100" s="4">
        <f t="shared" si="485"/>
        <v>273333.33333333331</v>
      </c>
    </row>
    <row r="31101" spans="1:6" x14ac:dyDescent="0.3">
      <c r="A31101" t="s">
        <v>31321</v>
      </c>
      <c r="B31101">
        <v>0</v>
      </c>
      <c r="C31101">
        <v>0</v>
      </c>
      <c r="D31101">
        <v>0</v>
      </c>
      <c r="E31101">
        <v>818400</v>
      </c>
      <c r="F31101" s="4">
        <f t="shared" si="485"/>
        <v>272800</v>
      </c>
    </row>
    <row r="31102" spans="1:6" x14ac:dyDescent="0.3">
      <c r="A31102" t="s">
        <v>31322</v>
      </c>
      <c r="B31102">
        <v>0</v>
      </c>
      <c r="C31102">
        <v>0</v>
      </c>
      <c r="D31102">
        <v>0</v>
      </c>
      <c r="E31102">
        <v>7135650</v>
      </c>
      <c r="F31102" s="4">
        <f t="shared" si="485"/>
        <v>2378550</v>
      </c>
    </row>
    <row r="31103" spans="1:6" x14ac:dyDescent="0.3">
      <c r="A31103" t="s">
        <v>31323</v>
      </c>
      <c r="B31103">
        <v>0</v>
      </c>
      <c r="C31103">
        <v>0</v>
      </c>
      <c r="D31103">
        <v>0</v>
      </c>
      <c r="E31103">
        <v>767800</v>
      </c>
      <c r="F31103" s="4">
        <f t="shared" si="485"/>
        <v>255933.33333333334</v>
      </c>
    </row>
    <row r="31104" spans="1:6" x14ac:dyDescent="0.3">
      <c r="A31104" t="s">
        <v>31324</v>
      </c>
      <c r="B31104">
        <v>0</v>
      </c>
      <c r="C31104">
        <v>0</v>
      </c>
      <c r="D31104">
        <v>0</v>
      </c>
      <c r="E31104">
        <v>1322320</v>
      </c>
      <c r="F31104" s="4">
        <f t="shared" si="485"/>
        <v>440773.33333333331</v>
      </c>
    </row>
    <row r="31105" spans="1:6" x14ac:dyDescent="0.3">
      <c r="A31105" t="s">
        <v>31325</v>
      </c>
      <c r="B31105">
        <v>0</v>
      </c>
      <c r="C31105">
        <v>0</v>
      </c>
      <c r="D31105">
        <v>0</v>
      </c>
      <c r="E31105">
        <v>1044500</v>
      </c>
      <c r="F31105" s="4">
        <f t="shared" si="485"/>
        <v>348166.66666666669</v>
      </c>
    </row>
    <row r="31106" spans="1:6" x14ac:dyDescent="0.3">
      <c r="A31106" t="s">
        <v>31326</v>
      </c>
      <c r="B31106">
        <v>0</v>
      </c>
      <c r="C31106">
        <v>0</v>
      </c>
      <c r="D31106">
        <v>0</v>
      </c>
      <c r="E31106">
        <v>886500</v>
      </c>
      <c r="F31106" s="4">
        <f t="shared" si="485"/>
        <v>295500</v>
      </c>
    </row>
    <row r="31107" spans="1:6" x14ac:dyDescent="0.3">
      <c r="A31107" t="s">
        <v>31327</v>
      </c>
      <c r="B31107">
        <v>0</v>
      </c>
      <c r="C31107">
        <v>0</v>
      </c>
      <c r="D31107">
        <v>0</v>
      </c>
      <c r="E31107">
        <v>573300</v>
      </c>
      <c r="F31107" s="4">
        <f t="shared" ref="F31107:F31170" si="486">SUM(C31107:E31107)/3</f>
        <v>191100</v>
      </c>
    </row>
    <row r="31108" spans="1:6" x14ac:dyDescent="0.3">
      <c r="A31108" t="s">
        <v>31328</v>
      </c>
      <c r="B31108">
        <v>0</v>
      </c>
      <c r="C31108">
        <v>0</v>
      </c>
      <c r="D31108">
        <v>0</v>
      </c>
      <c r="E31108">
        <v>2224820</v>
      </c>
      <c r="F31108" s="4">
        <f t="shared" si="486"/>
        <v>741606.66666666663</v>
      </c>
    </row>
    <row r="31109" spans="1:6" x14ac:dyDescent="0.3">
      <c r="A31109" t="s">
        <v>31329</v>
      </c>
      <c r="B31109">
        <v>0</v>
      </c>
      <c r="C31109">
        <v>0</v>
      </c>
      <c r="D31109">
        <v>0</v>
      </c>
      <c r="E31109">
        <v>2286010</v>
      </c>
      <c r="F31109" s="4">
        <f t="shared" si="486"/>
        <v>762003.33333333337</v>
      </c>
    </row>
    <row r="31110" spans="1:6" x14ac:dyDescent="0.3">
      <c r="A31110" t="s">
        <v>31330</v>
      </c>
      <c r="B31110">
        <v>0</v>
      </c>
      <c r="C31110">
        <v>0</v>
      </c>
      <c r="D31110">
        <v>0</v>
      </c>
      <c r="E31110">
        <v>802620</v>
      </c>
      <c r="F31110" s="4">
        <f t="shared" si="486"/>
        <v>267540</v>
      </c>
    </row>
    <row r="31111" spans="1:6" x14ac:dyDescent="0.3">
      <c r="A31111" t="s">
        <v>31331</v>
      </c>
      <c r="B31111">
        <v>0</v>
      </c>
      <c r="C31111">
        <v>0</v>
      </c>
      <c r="D31111">
        <v>0</v>
      </c>
      <c r="E31111">
        <v>697100</v>
      </c>
      <c r="F31111" s="4">
        <f t="shared" si="486"/>
        <v>232366.66666666666</v>
      </c>
    </row>
    <row r="31112" spans="1:6" x14ac:dyDescent="0.3">
      <c r="A31112" t="s">
        <v>31332</v>
      </c>
      <c r="B31112">
        <v>0</v>
      </c>
      <c r="C31112">
        <v>0</v>
      </c>
      <c r="D31112">
        <v>0</v>
      </c>
      <c r="E31112">
        <v>694600</v>
      </c>
      <c r="F31112" s="4">
        <f t="shared" si="486"/>
        <v>231533.33333333334</v>
      </c>
    </row>
    <row r="31113" spans="1:6" x14ac:dyDescent="0.3">
      <c r="A31113" t="s">
        <v>31333</v>
      </c>
      <c r="B31113">
        <v>0</v>
      </c>
      <c r="C31113">
        <v>0</v>
      </c>
      <c r="D31113">
        <v>0</v>
      </c>
      <c r="E31113">
        <v>643200</v>
      </c>
      <c r="F31113" s="4">
        <f t="shared" si="486"/>
        <v>214400</v>
      </c>
    </row>
    <row r="31114" spans="1:6" x14ac:dyDescent="0.3">
      <c r="A31114" t="s">
        <v>31334</v>
      </c>
      <c r="B31114">
        <v>0</v>
      </c>
      <c r="C31114">
        <v>0</v>
      </c>
      <c r="D31114">
        <v>0</v>
      </c>
      <c r="E31114">
        <v>820000</v>
      </c>
      <c r="F31114" s="4">
        <f t="shared" si="486"/>
        <v>273333.33333333331</v>
      </c>
    </row>
    <row r="31115" spans="1:6" x14ac:dyDescent="0.3">
      <c r="A31115" t="s">
        <v>31335</v>
      </c>
      <c r="B31115">
        <v>0</v>
      </c>
      <c r="C31115">
        <v>0</v>
      </c>
      <c r="D31115">
        <v>0</v>
      </c>
      <c r="E31115">
        <v>1938460</v>
      </c>
      <c r="F31115" s="4">
        <f t="shared" si="486"/>
        <v>646153.33333333337</v>
      </c>
    </row>
    <row r="31116" spans="1:6" x14ac:dyDescent="0.3">
      <c r="A31116" t="s">
        <v>31336</v>
      </c>
      <c r="B31116">
        <v>0</v>
      </c>
      <c r="C31116">
        <v>0</v>
      </c>
      <c r="D31116">
        <v>0</v>
      </c>
      <c r="E31116">
        <v>386000</v>
      </c>
      <c r="F31116" s="4">
        <f t="shared" si="486"/>
        <v>128666.66666666667</v>
      </c>
    </row>
    <row r="31117" spans="1:6" x14ac:dyDescent="0.3">
      <c r="A31117" t="s">
        <v>31337</v>
      </c>
      <c r="B31117">
        <v>0</v>
      </c>
      <c r="C31117">
        <v>0</v>
      </c>
      <c r="D31117">
        <v>0</v>
      </c>
      <c r="E31117">
        <v>613280</v>
      </c>
      <c r="F31117" s="4">
        <f t="shared" si="486"/>
        <v>204426.66666666666</v>
      </c>
    </row>
    <row r="31118" spans="1:6" x14ac:dyDescent="0.3">
      <c r="A31118" t="s">
        <v>31338</v>
      </c>
      <c r="B31118">
        <v>0</v>
      </c>
      <c r="C31118">
        <v>0</v>
      </c>
      <c r="D31118">
        <v>0</v>
      </c>
      <c r="E31118">
        <v>382200</v>
      </c>
      <c r="F31118" s="4">
        <f t="shared" si="486"/>
        <v>127400</v>
      </c>
    </row>
    <row r="31119" spans="1:6" x14ac:dyDescent="0.3">
      <c r="A31119" t="s">
        <v>31339</v>
      </c>
      <c r="B31119">
        <v>0</v>
      </c>
      <c r="C31119">
        <v>0</v>
      </c>
      <c r="D31119">
        <v>0</v>
      </c>
      <c r="E31119">
        <v>1558180</v>
      </c>
      <c r="F31119" s="4">
        <f t="shared" si="486"/>
        <v>519393.33333333331</v>
      </c>
    </row>
    <row r="31120" spans="1:6" x14ac:dyDescent="0.3">
      <c r="A31120" t="s">
        <v>31340</v>
      </c>
      <c r="B31120">
        <v>0</v>
      </c>
      <c r="C31120">
        <v>0</v>
      </c>
      <c r="D31120">
        <v>0</v>
      </c>
      <c r="E31120">
        <v>1063790</v>
      </c>
      <c r="F31120" s="4">
        <f t="shared" si="486"/>
        <v>354596.66666666669</v>
      </c>
    </row>
    <row r="31121" spans="1:6" x14ac:dyDescent="0.3">
      <c r="A31121" t="s">
        <v>31341</v>
      </c>
      <c r="B31121">
        <v>0</v>
      </c>
      <c r="C31121">
        <v>0</v>
      </c>
      <c r="D31121">
        <v>0</v>
      </c>
      <c r="E31121">
        <v>2285200</v>
      </c>
      <c r="F31121" s="4">
        <f t="shared" si="486"/>
        <v>761733.33333333337</v>
      </c>
    </row>
    <row r="31122" spans="1:6" x14ac:dyDescent="0.3">
      <c r="A31122" t="s">
        <v>31342</v>
      </c>
      <c r="B31122">
        <v>0</v>
      </c>
      <c r="C31122">
        <v>0</v>
      </c>
      <c r="D31122">
        <v>0</v>
      </c>
      <c r="E31122">
        <v>343980</v>
      </c>
      <c r="F31122" s="4">
        <f t="shared" si="486"/>
        <v>114660</v>
      </c>
    </row>
    <row r="31123" spans="1:6" x14ac:dyDescent="0.3">
      <c r="A31123" t="s">
        <v>31343</v>
      </c>
      <c r="B31123">
        <v>0</v>
      </c>
      <c r="C31123">
        <v>0</v>
      </c>
      <c r="D31123">
        <v>0</v>
      </c>
      <c r="E31123">
        <v>619710</v>
      </c>
      <c r="F31123" s="4">
        <f t="shared" si="486"/>
        <v>206570</v>
      </c>
    </row>
    <row r="31124" spans="1:6" x14ac:dyDescent="0.3">
      <c r="A31124" t="s">
        <v>31344</v>
      </c>
      <c r="B31124">
        <v>0</v>
      </c>
      <c r="C31124">
        <v>0</v>
      </c>
      <c r="D31124">
        <v>0</v>
      </c>
      <c r="E31124">
        <v>629120</v>
      </c>
      <c r="F31124" s="4">
        <f t="shared" si="486"/>
        <v>209706.66666666666</v>
      </c>
    </row>
    <row r="31125" spans="1:6" x14ac:dyDescent="0.3">
      <c r="A31125" t="s">
        <v>31345</v>
      </c>
      <c r="B31125">
        <v>0</v>
      </c>
      <c r="C31125">
        <v>0</v>
      </c>
      <c r="D31125">
        <v>0</v>
      </c>
      <c r="E31125">
        <v>798760</v>
      </c>
      <c r="F31125" s="4">
        <f t="shared" si="486"/>
        <v>266253.33333333331</v>
      </c>
    </row>
    <row r="31126" spans="1:6" x14ac:dyDescent="0.3">
      <c r="A31126" t="s">
        <v>31346</v>
      </c>
      <c r="B31126">
        <v>0</v>
      </c>
      <c r="C31126">
        <v>0</v>
      </c>
      <c r="D31126">
        <v>0</v>
      </c>
      <c r="E31126">
        <v>1075620</v>
      </c>
      <c r="F31126" s="4">
        <f t="shared" si="486"/>
        <v>358540</v>
      </c>
    </row>
    <row r="31127" spans="1:6" x14ac:dyDescent="0.3">
      <c r="A31127" t="s">
        <v>31347</v>
      </c>
      <c r="B31127">
        <v>0</v>
      </c>
      <c r="C31127">
        <v>0</v>
      </c>
      <c r="D31127">
        <v>0</v>
      </c>
      <c r="E31127">
        <v>774230</v>
      </c>
      <c r="F31127" s="4">
        <f t="shared" si="486"/>
        <v>258076.66666666666</v>
      </c>
    </row>
    <row r="31128" spans="1:6" x14ac:dyDescent="0.3">
      <c r="A31128" t="s">
        <v>31348</v>
      </c>
      <c r="B31128">
        <v>0</v>
      </c>
      <c r="C31128">
        <v>0</v>
      </c>
      <c r="D31128">
        <v>0</v>
      </c>
      <c r="E31128">
        <v>1514440</v>
      </c>
      <c r="F31128" s="4">
        <f t="shared" si="486"/>
        <v>504813.33333333331</v>
      </c>
    </row>
    <row r="31129" spans="1:6" x14ac:dyDescent="0.3">
      <c r="A31129" t="s">
        <v>31349</v>
      </c>
      <c r="B31129">
        <v>0</v>
      </c>
      <c r="C31129">
        <v>0</v>
      </c>
      <c r="D31129">
        <v>0</v>
      </c>
      <c r="E31129">
        <v>754700</v>
      </c>
      <c r="F31129" s="4">
        <f t="shared" si="486"/>
        <v>251566.66666666666</v>
      </c>
    </row>
    <row r="31130" spans="1:6" x14ac:dyDescent="0.3">
      <c r="A31130" t="s">
        <v>31350</v>
      </c>
      <c r="B31130">
        <v>0</v>
      </c>
      <c r="C31130">
        <v>0</v>
      </c>
      <c r="D31130">
        <v>0</v>
      </c>
      <c r="E31130">
        <v>234600</v>
      </c>
      <c r="F31130" s="4">
        <f t="shared" si="486"/>
        <v>78200</v>
      </c>
    </row>
    <row r="31131" spans="1:6" x14ac:dyDescent="0.3">
      <c r="A31131" t="s">
        <v>31351</v>
      </c>
      <c r="B31131">
        <v>0</v>
      </c>
      <c r="C31131">
        <v>0</v>
      </c>
      <c r="D31131">
        <v>0</v>
      </c>
      <c r="E31131">
        <v>740740</v>
      </c>
      <c r="F31131" s="4">
        <f t="shared" si="486"/>
        <v>246913.33333333334</v>
      </c>
    </row>
    <row r="31132" spans="1:6" x14ac:dyDescent="0.3">
      <c r="A31132" t="s">
        <v>31352</v>
      </c>
      <c r="B31132">
        <v>0</v>
      </c>
      <c r="C31132">
        <v>0</v>
      </c>
      <c r="D31132">
        <v>0</v>
      </c>
      <c r="E31132">
        <v>2973880</v>
      </c>
      <c r="F31132" s="4">
        <f t="shared" si="486"/>
        <v>991293.33333333337</v>
      </c>
    </row>
    <row r="31133" spans="1:6" x14ac:dyDescent="0.3">
      <c r="A31133" t="s">
        <v>31353</v>
      </c>
      <c r="B31133">
        <v>0</v>
      </c>
      <c r="C31133">
        <v>0</v>
      </c>
      <c r="D31133">
        <v>0</v>
      </c>
      <c r="E31133">
        <v>1894120</v>
      </c>
      <c r="F31133" s="4">
        <f t="shared" si="486"/>
        <v>631373.33333333337</v>
      </c>
    </row>
    <row r="31134" spans="1:6" x14ac:dyDescent="0.3">
      <c r="A31134" t="s">
        <v>31354</v>
      </c>
      <c r="B31134">
        <v>0</v>
      </c>
      <c r="C31134">
        <v>0</v>
      </c>
      <c r="D31134">
        <v>0</v>
      </c>
      <c r="E31134">
        <v>357000</v>
      </c>
      <c r="F31134" s="4">
        <f t="shared" si="486"/>
        <v>119000</v>
      </c>
    </row>
    <row r="31135" spans="1:6" x14ac:dyDescent="0.3">
      <c r="A31135" t="s">
        <v>31355</v>
      </c>
      <c r="B31135">
        <v>0</v>
      </c>
      <c r="C31135">
        <v>0</v>
      </c>
      <c r="D31135">
        <v>0</v>
      </c>
      <c r="E31135">
        <v>1432100</v>
      </c>
      <c r="F31135" s="4">
        <f t="shared" si="486"/>
        <v>477366.66666666669</v>
      </c>
    </row>
    <row r="31136" spans="1:6" x14ac:dyDescent="0.3">
      <c r="A31136" t="s">
        <v>31356</v>
      </c>
      <c r="B31136">
        <v>0</v>
      </c>
      <c r="C31136">
        <v>0</v>
      </c>
      <c r="D31136">
        <v>0</v>
      </c>
      <c r="E31136">
        <v>722880</v>
      </c>
      <c r="F31136" s="4">
        <f t="shared" si="486"/>
        <v>240960</v>
      </c>
    </row>
    <row r="31137" spans="1:6" x14ac:dyDescent="0.3">
      <c r="A31137" t="s">
        <v>31357</v>
      </c>
      <c r="B31137">
        <v>0</v>
      </c>
      <c r="C31137">
        <v>0</v>
      </c>
      <c r="D31137">
        <v>0</v>
      </c>
      <c r="E31137">
        <v>1856400</v>
      </c>
      <c r="F31137" s="4">
        <f t="shared" si="486"/>
        <v>618800</v>
      </c>
    </row>
    <row r="31138" spans="1:6" x14ac:dyDescent="0.3">
      <c r="A31138" t="s">
        <v>31358</v>
      </c>
      <c r="B31138">
        <v>0</v>
      </c>
      <c r="C31138">
        <v>0</v>
      </c>
      <c r="D31138">
        <v>0</v>
      </c>
      <c r="E31138">
        <v>683600</v>
      </c>
      <c r="F31138" s="4">
        <f t="shared" si="486"/>
        <v>227866.66666666666</v>
      </c>
    </row>
    <row r="31139" spans="1:6" x14ac:dyDescent="0.3">
      <c r="A31139" t="s">
        <v>31359</v>
      </c>
      <c r="B31139">
        <v>0</v>
      </c>
      <c r="C31139">
        <v>0</v>
      </c>
      <c r="D31139">
        <v>0</v>
      </c>
      <c r="E31139">
        <v>789880</v>
      </c>
      <c r="F31139" s="4">
        <f t="shared" si="486"/>
        <v>263293.33333333331</v>
      </c>
    </row>
    <row r="31140" spans="1:6" x14ac:dyDescent="0.3">
      <c r="A31140" t="s">
        <v>31360</v>
      </c>
      <c r="B31140">
        <v>0</v>
      </c>
      <c r="C31140">
        <v>0</v>
      </c>
      <c r="D31140">
        <v>0</v>
      </c>
      <c r="E31140">
        <v>309400</v>
      </c>
      <c r="F31140" s="4">
        <f t="shared" si="486"/>
        <v>103133.33333333333</v>
      </c>
    </row>
    <row r="31141" spans="1:6" x14ac:dyDescent="0.3">
      <c r="A31141" t="s">
        <v>31361</v>
      </c>
      <c r="B31141">
        <v>0</v>
      </c>
      <c r="C31141">
        <v>0</v>
      </c>
      <c r="D31141">
        <v>0</v>
      </c>
      <c r="E31141">
        <v>678860</v>
      </c>
      <c r="F31141" s="4">
        <f t="shared" si="486"/>
        <v>226286.66666666666</v>
      </c>
    </row>
    <row r="31142" spans="1:6" x14ac:dyDescent="0.3">
      <c r="A31142" t="s">
        <v>31362</v>
      </c>
      <c r="B31142">
        <v>0</v>
      </c>
      <c r="C31142">
        <v>0</v>
      </c>
      <c r="D31142">
        <v>0</v>
      </c>
      <c r="E31142">
        <v>1242400</v>
      </c>
      <c r="F31142" s="4">
        <f t="shared" si="486"/>
        <v>414133.33333333331</v>
      </c>
    </row>
    <row r="31143" spans="1:6" x14ac:dyDescent="0.3">
      <c r="A31143" t="s">
        <v>31363</v>
      </c>
      <c r="B31143">
        <v>0</v>
      </c>
      <c r="C31143">
        <v>0</v>
      </c>
      <c r="D31143">
        <v>0</v>
      </c>
      <c r="E31143">
        <v>2466320</v>
      </c>
      <c r="F31143" s="4">
        <f t="shared" si="486"/>
        <v>822106.66666666663</v>
      </c>
    </row>
    <row r="31144" spans="1:6" x14ac:dyDescent="0.3">
      <c r="A31144" t="s">
        <v>31364</v>
      </c>
      <c r="B31144">
        <v>0</v>
      </c>
      <c r="C31144">
        <v>0</v>
      </c>
      <c r="D31144">
        <v>0</v>
      </c>
      <c r="E31144">
        <v>191100</v>
      </c>
      <c r="F31144" s="4">
        <f t="shared" si="486"/>
        <v>63700</v>
      </c>
    </row>
    <row r="31145" spans="1:6" x14ac:dyDescent="0.3">
      <c r="A31145" t="s">
        <v>31365</v>
      </c>
      <c r="B31145">
        <v>0</v>
      </c>
      <c r="C31145">
        <v>0</v>
      </c>
      <c r="D31145">
        <v>0</v>
      </c>
      <c r="E31145">
        <v>402000</v>
      </c>
      <c r="F31145" s="4">
        <f t="shared" si="486"/>
        <v>134000</v>
      </c>
    </row>
    <row r="31146" spans="1:6" x14ac:dyDescent="0.3">
      <c r="A31146" t="s">
        <v>31366</v>
      </c>
      <c r="B31146">
        <v>0</v>
      </c>
      <c r="C31146">
        <v>0</v>
      </c>
      <c r="D31146">
        <v>0</v>
      </c>
      <c r="E31146">
        <v>1499140</v>
      </c>
      <c r="F31146" s="4">
        <f t="shared" si="486"/>
        <v>499713.33333333331</v>
      </c>
    </row>
    <row r="31147" spans="1:6" x14ac:dyDescent="0.3">
      <c r="A31147" t="s">
        <v>31367</v>
      </c>
      <c r="B31147">
        <v>0</v>
      </c>
      <c r="C31147">
        <v>0</v>
      </c>
      <c r="D31147">
        <v>0</v>
      </c>
      <c r="E31147">
        <v>334880</v>
      </c>
      <c r="F31147" s="4">
        <f t="shared" si="486"/>
        <v>111626.66666666667</v>
      </c>
    </row>
    <row r="31148" spans="1:6" x14ac:dyDescent="0.3">
      <c r="A31148" t="s">
        <v>31368</v>
      </c>
      <c r="B31148">
        <v>0</v>
      </c>
      <c r="C31148">
        <v>0</v>
      </c>
      <c r="D31148">
        <v>0</v>
      </c>
      <c r="E31148">
        <v>653350</v>
      </c>
      <c r="F31148" s="4">
        <f t="shared" si="486"/>
        <v>217783.33333333334</v>
      </c>
    </row>
    <row r="31149" spans="1:6" x14ac:dyDescent="0.3">
      <c r="A31149" t="s">
        <v>31369</v>
      </c>
      <c r="B31149">
        <v>0</v>
      </c>
      <c r="C31149">
        <v>0</v>
      </c>
      <c r="D31149">
        <v>0</v>
      </c>
      <c r="E31149">
        <v>1439550</v>
      </c>
      <c r="F31149" s="4">
        <f t="shared" si="486"/>
        <v>479850</v>
      </c>
    </row>
    <row r="31150" spans="1:6" x14ac:dyDescent="0.3">
      <c r="A31150" t="s">
        <v>31370</v>
      </c>
      <c r="B31150">
        <v>0</v>
      </c>
      <c r="C31150">
        <v>0</v>
      </c>
      <c r="D31150">
        <v>0</v>
      </c>
      <c r="E31150">
        <v>160000</v>
      </c>
      <c r="F31150" s="4">
        <f t="shared" si="486"/>
        <v>53333.333333333336</v>
      </c>
    </row>
    <row r="31151" spans="1:6" x14ac:dyDescent="0.3">
      <c r="A31151" t="s">
        <v>31371</v>
      </c>
      <c r="B31151">
        <v>0</v>
      </c>
      <c r="C31151">
        <v>0</v>
      </c>
      <c r="D31151">
        <v>0</v>
      </c>
      <c r="E31151">
        <v>848360</v>
      </c>
      <c r="F31151" s="4">
        <f t="shared" si="486"/>
        <v>282786.66666666669</v>
      </c>
    </row>
    <row r="31152" spans="1:6" x14ac:dyDescent="0.3">
      <c r="A31152" t="s">
        <v>31372</v>
      </c>
      <c r="B31152">
        <v>0</v>
      </c>
      <c r="C31152">
        <v>0</v>
      </c>
      <c r="D31152">
        <v>0</v>
      </c>
      <c r="E31152">
        <v>600600</v>
      </c>
      <c r="F31152" s="4">
        <f t="shared" si="486"/>
        <v>200200</v>
      </c>
    </row>
    <row r="31153" spans="1:6" x14ac:dyDescent="0.3">
      <c r="A31153" t="s">
        <v>31373</v>
      </c>
      <c r="B31153">
        <v>0</v>
      </c>
      <c r="C31153">
        <v>0</v>
      </c>
      <c r="D31153">
        <v>0</v>
      </c>
      <c r="E31153">
        <v>682500</v>
      </c>
      <c r="F31153" s="4">
        <f t="shared" si="486"/>
        <v>227500</v>
      </c>
    </row>
    <row r="31154" spans="1:6" x14ac:dyDescent="0.3">
      <c r="A31154" t="s">
        <v>31374</v>
      </c>
      <c r="B31154">
        <v>0</v>
      </c>
      <c r="C31154">
        <v>0</v>
      </c>
      <c r="D31154">
        <v>0</v>
      </c>
      <c r="E31154">
        <v>573300</v>
      </c>
      <c r="F31154" s="4">
        <f t="shared" si="486"/>
        <v>191100</v>
      </c>
    </row>
    <row r="31155" spans="1:6" x14ac:dyDescent="0.3">
      <c r="A31155" t="s">
        <v>31375</v>
      </c>
      <c r="B31155">
        <v>0</v>
      </c>
      <c r="C31155">
        <v>0</v>
      </c>
      <c r="D31155">
        <v>0</v>
      </c>
      <c r="E31155">
        <v>820000</v>
      </c>
      <c r="F31155" s="4">
        <f t="shared" si="486"/>
        <v>273333.33333333331</v>
      </c>
    </row>
    <row r="31156" spans="1:6" x14ac:dyDescent="0.3">
      <c r="A31156" t="s">
        <v>31376</v>
      </c>
      <c r="B31156">
        <v>0</v>
      </c>
      <c r="C31156">
        <v>0</v>
      </c>
      <c r="D31156">
        <v>0</v>
      </c>
      <c r="E31156">
        <v>1159900</v>
      </c>
      <c r="F31156" s="4">
        <f t="shared" si="486"/>
        <v>386633.33333333331</v>
      </c>
    </row>
    <row r="31157" spans="1:6" x14ac:dyDescent="0.3">
      <c r="A31157" t="s">
        <v>31377</v>
      </c>
      <c r="B31157">
        <v>0</v>
      </c>
      <c r="C31157">
        <v>0</v>
      </c>
      <c r="D31157">
        <v>0</v>
      </c>
      <c r="E31157">
        <v>1949880</v>
      </c>
      <c r="F31157" s="4">
        <f t="shared" si="486"/>
        <v>649960</v>
      </c>
    </row>
    <row r="31158" spans="1:6" x14ac:dyDescent="0.3">
      <c r="A31158" t="s">
        <v>31378</v>
      </c>
      <c r="B31158">
        <v>0</v>
      </c>
      <c r="C31158">
        <v>0</v>
      </c>
      <c r="D31158">
        <v>0</v>
      </c>
      <c r="E31158">
        <v>2219360</v>
      </c>
      <c r="F31158" s="4">
        <f t="shared" si="486"/>
        <v>739786.66666666663</v>
      </c>
    </row>
    <row r="31159" spans="1:6" x14ac:dyDescent="0.3">
      <c r="A31159" t="s">
        <v>31379</v>
      </c>
      <c r="B31159">
        <v>0</v>
      </c>
      <c r="C31159">
        <v>0</v>
      </c>
      <c r="D31159">
        <v>0</v>
      </c>
      <c r="E31159">
        <v>1093700</v>
      </c>
      <c r="F31159" s="4">
        <f t="shared" si="486"/>
        <v>364566.66666666669</v>
      </c>
    </row>
    <row r="31160" spans="1:6" x14ac:dyDescent="0.3">
      <c r="A31160" t="s">
        <v>31380</v>
      </c>
      <c r="B31160">
        <v>0</v>
      </c>
      <c r="C31160">
        <v>0</v>
      </c>
      <c r="D31160">
        <v>0</v>
      </c>
      <c r="E31160">
        <v>1076000</v>
      </c>
      <c r="F31160" s="4">
        <f t="shared" si="486"/>
        <v>358666.66666666669</v>
      </c>
    </row>
    <row r="31161" spans="1:6" x14ac:dyDescent="0.3">
      <c r="A31161" t="s">
        <v>31381</v>
      </c>
      <c r="B31161">
        <v>0</v>
      </c>
      <c r="C31161">
        <v>0</v>
      </c>
      <c r="D31161">
        <v>0</v>
      </c>
      <c r="E31161">
        <v>696000</v>
      </c>
      <c r="F31161" s="4">
        <f t="shared" si="486"/>
        <v>232000</v>
      </c>
    </row>
    <row r="31162" spans="1:6" x14ac:dyDescent="0.3">
      <c r="A31162" t="s">
        <v>31382</v>
      </c>
      <c r="B31162">
        <v>0</v>
      </c>
      <c r="C31162">
        <v>0</v>
      </c>
      <c r="D31162">
        <v>0</v>
      </c>
      <c r="E31162">
        <v>642000</v>
      </c>
      <c r="F31162" s="4">
        <f t="shared" si="486"/>
        <v>214000</v>
      </c>
    </row>
    <row r="31163" spans="1:6" x14ac:dyDescent="0.3">
      <c r="A31163" t="s">
        <v>31383</v>
      </c>
      <c r="B31163">
        <v>0</v>
      </c>
      <c r="C31163">
        <v>0</v>
      </c>
      <c r="D31163">
        <v>0</v>
      </c>
      <c r="E31163">
        <v>396960</v>
      </c>
      <c r="F31163" s="4">
        <f t="shared" si="486"/>
        <v>132320</v>
      </c>
    </row>
    <row r="31164" spans="1:6" x14ac:dyDescent="0.3">
      <c r="A31164" t="s">
        <v>31384</v>
      </c>
      <c r="B31164">
        <v>0</v>
      </c>
      <c r="C31164">
        <v>0</v>
      </c>
      <c r="D31164">
        <v>0</v>
      </c>
      <c r="E31164">
        <v>2227680</v>
      </c>
      <c r="F31164" s="4">
        <f t="shared" si="486"/>
        <v>742560</v>
      </c>
    </row>
    <row r="31165" spans="1:6" x14ac:dyDescent="0.3">
      <c r="A31165" t="s">
        <v>31385</v>
      </c>
      <c r="B31165">
        <v>0</v>
      </c>
      <c r="C31165">
        <v>0</v>
      </c>
      <c r="D31165">
        <v>0</v>
      </c>
      <c r="E31165">
        <v>2327700</v>
      </c>
      <c r="F31165" s="4">
        <f t="shared" si="486"/>
        <v>775900</v>
      </c>
    </row>
    <row r="31166" spans="1:6" x14ac:dyDescent="0.3">
      <c r="A31166" t="s">
        <v>31386</v>
      </c>
      <c r="B31166">
        <v>0</v>
      </c>
      <c r="C31166">
        <v>0</v>
      </c>
      <c r="D31166">
        <v>0</v>
      </c>
      <c r="E31166">
        <v>2250900</v>
      </c>
      <c r="F31166" s="4">
        <f t="shared" si="486"/>
        <v>750300</v>
      </c>
    </row>
    <row r="31167" spans="1:6" x14ac:dyDescent="0.3">
      <c r="A31167" t="s">
        <v>31387</v>
      </c>
      <c r="B31167">
        <v>0</v>
      </c>
      <c r="C31167">
        <v>0</v>
      </c>
      <c r="D31167">
        <v>0</v>
      </c>
      <c r="E31167">
        <v>820000</v>
      </c>
      <c r="F31167" s="4">
        <f t="shared" si="486"/>
        <v>273333.33333333331</v>
      </c>
    </row>
    <row r="31168" spans="1:6" x14ac:dyDescent="0.3">
      <c r="A31168" t="s">
        <v>31388</v>
      </c>
      <c r="B31168">
        <v>0</v>
      </c>
      <c r="C31168">
        <v>0</v>
      </c>
      <c r="D31168">
        <v>0</v>
      </c>
      <c r="E31168">
        <v>2235800</v>
      </c>
      <c r="F31168" s="4">
        <f t="shared" si="486"/>
        <v>745266.66666666663</v>
      </c>
    </row>
    <row r="31169" spans="1:6" x14ac:dyDescent="0.3">
      <c r="A31169" t="s">
        <v>31389</v>
      </c>
      <c r="B31169">
        <v>0</v>
      </c>
      <c r="C31169">
        <v>0</v>
      </c>
      <c r="D31169">
        <v>0</v>
      </c>
      <c r="E31169">
        <v>563200</v>
      </c>
      <c r="F31169" s="4">
        <f t="shared" si="486"/>
        <v>187733.33333333334</v>
      </c>
    </row>
    <row r="31170" spans="1:6" x14ac:dyDescent="0.3">
      <c r="A31170" t="s">
        <v>31390</v>
      </c>
      <c r="B31170">
        <v>0</v>
      </c>
      <c r="C31170">
        <v>0</v>
      </c>
      <c r="D31170">
        <v>0</v>
      </c>
      <c r="E31170">
        <v>620600</v>
      </c>
      <c r="F31170" s="4">
        <f t="shared" si="486"/>
        <v>206866.66666666666</v>
      </c>
    </row>
    <row r="31171" spans="1:6" x14ac:dyDescent="0.3">
      <c r="A31171" t="s">
        <v>31391</v>
      </c>
      <c r="B31171">
        <v>0</v>
      </c>
      <c r="C31171">
        <v>0</v>
      </c>
      <c r="D31171">
        <v>0</v>
      </c>
      <c r="E31171">
        <v>1224800</v>
      </c>
      <c r="F31171" s="4">
        <f t="shared" ref="F31171:F31234" si="487">SUM(C31171:E31171)/3</f>
        <v>408266.66666666669</v>
      </c>
    </row>
    <row r="31172" spans="1:6" x14ac:dyDescent="0.3">
      <c r="A31172" t="s">
        <v>31392</v>
      </c>
      <c r="B31172">
        <v>0</v>
      </c>
      <c r="C31172">
        <v>0</v>
      </c>
      <c r="D31172">
        <v>0</v>
      </c>
      <c r="E31172">
        <v>2280880</v>
      </c>
      <c r="F31172" s="4">
        <f t="shared" si="487"/>
        <v>760293.33333333337</v>
      </c>
    </row>
    <row r="31173" spans="1:6" x14ac:dyDescent="0.3">
      <c r="A31173" t="s">
        <v>31393</v>
      </c>
      <c r="B31173">
        <v>0</v>
      </c>
      <c r="C31173">
        <v>0</v>
      </c>
      <c r="D31173">
        <v>0</v>
      </c>
      <c r="E31173">
        <v>820000</v>
      </c>
      <c r="F31173" s="4">
        <f t="shared" si="487"/>
        <v>273333.33333333331</v>
      </c>
    </row>
    <row r="31174" spans="1:6" x14ac:dyDescent="0.3">
      <c r="A31174" t="s">
        <v>31394</v>
      </c>
      <c r="B31174">
        <v>0</v>
      </c>
      <c r="C31174">
        <v>0</v>
      </c>
      <c r="D31174">
        <v>0</v>
      </c>
      <c r="E31174">
        <v>386000</v>
      </c>
      <c r="F31174" s="4">
        <f t="shared" si="487"/>
        <v>128666.66666666667</v>
      </c>
    </row>
    <row r="31175" spans="1:6" x14ac:dyDescent="0.3">
      <c r="A31175" t="s">
        <v>31395</v>
      </c>
      <c r="B31175">
        <v>0</v>
      </c>
      <c r="C31175">
        <v>0</v>
      </c>
      <c r="D31175">
        <v>0</v>
      </c>
      <c r="E31175">
        <v>1175500</v>
      </c>
      <c r="F31175" s="4">
        <f t="shared" si="487"/>
        <v>391833.33333333331</v>
      </c>
    </row>
    <row r="31176" spans="1:6" x14ac:dyDescent="0.3">
      <c r="A31176" t="s">
        <v>31396</v>
      </c>
      <c r="B31176">
        <v>0</v>
      </c>
      <c r="C31176">
        <v>0</v>
      </c>
      <c r="D31176">
        <v>0</v>
      </c>
      <c r="E31176">
        <v>2066250</v>
      </c>
      <c r="F31176" s="4">
        <f t="shared" si="487"/>
        <v>688750</v>
      </c>
    </row>
    <row r="31177" spans="1:6" x14ac:dyDescent="0.3">
      <c r="A31177" t="s">
        <v>31397</v>
      </c>
      <c r="B31177">
        <v>0</v>
      </c>
      <c r="C31177">
        <v>0</v>
      </c>
      <c r="D31177">
        <v>0</v>
      </c>
      <c r="E31177">
        <v>814560</v>
      </c>
      <c r="F31177" s="4">
        <f t="shared" si="487"/>
        <v>271520</v>
      </c>
    </row>
    <row r="31178" spans="1:6" x14ac:dyDescent="0.3">
      <c r="A31178" t="s">
        <v>31398</v>
      </c>
      <c r="B31178">
        <v>0</v>
      </c>
      <c r="C31178">
        <v>0</v>
      </c>
      <c r="D31178">
        <v>0</v>
      </c>
      <c r="E31178">
        <v>1310340</v>
      </c>
      <c r="F31178" s="4">
        <f t="shared" si="487"/>
        <v>436780</v>
      </c>
    </row>
    <row r="31179" spans="1:6" x14ac:dyDescent="0.3">
      <c r="A31179" t="s">
        <v>31399</v>
      </c>
      <c r="B31179">
        <v>0</v>
      </c>
      <c r="C31179">
        <v>0</v>
      </c>
      <c r="D31179">
        <v>0</v>
      </c>
      <c r="E31179">
        <v>4322550</v>
      </c>
      <c r="F31179" s="4">
        <f t="shared" si="487"/>
        <v>1440850</v>
      </c>
    </row>
    <row r="31180" spans="1:6" x14ac:dyDescent="0.3">
      <c r="A31180" t="s">
        <v>31400</v>
      </c>
      <c r="B31180">
        <v>0</v>
      </c>
      <c r="C31180">
        <v>0</v>
      </c>
      <c r="D31180">
        <v>0</v>
      </c>
      <c r="E31180">
        <v>1423220</v>
      </c>
      <c r="F31180" s="4">
        <f t="shared" si="487"/>
        <v>474406.66666666669</v>
      </c>
    </row>
    <row r="31181" spans="1:6" x14ac:dyDescent="0.3">
      <c r="A31181" t="s">
        <v>31401</v>
      </c>
      <c r="B31181">
        <v>0</v>
      </c>
      <c r="C31181">
        <v>0</v>
      </c>
      <c r="D31181">
        <v>0</v>
      </c>
      <c r="E31181">
        <v>1740920</v>
      </c>
      <c r="F31181" s="4">
        <f t="shared" si="487"/>
        <v>580306.66666666663</v>
      </c>
    </row>
    <row r="31182" spans="1:6" x14ac:dyDescent="0.3">
      <c r="A31182" t="s">
        <v>31402</v>
      </c>
      <c r="B31182">
        <v>0</v>
      </c>
      <c r="C31182">
        <v>0</v>
      </c>
      <c r="D31182">
        <v>0</v>
      </c>
      <c r="E31182">
        <v>606060</v>
      </c>
      <c r="F31182" s="4">
        <f t="shared" si="487"/>
        <v>202020</v>
      </c>
    </row>
    <row r="31183" spans="1:6" x14ac:dyDescent="0.3">
      <c r="A31183" t="s">
        <v>31403</v>
      </c>
      <c r="B31183">
        <v>0</v>
      </c>
      <c r="C31183">
        <v>0</v>
      </c>
      <c r="D31183">
        <v>0</v>
      </c>
      <c r="E31183">
        <v>851080</v>
      </c>
      <c r="F31183" s="4">
        <f t="shared" si="487"/>
        <v>283693.33333333331</v>
      </c>
    </row>
    <row r="31184" spans="1:6" x14ac:dyDescent="0.3">
      <c r="A31184" t="s">
        <v>31404</v>
      </c>
      <c r="B31184">
        <v>0</v>
      </c>
      <c r="C31184">
        <v>0</v>
      </c>
      <c r="D31184">
        <v>0</v>
      </c>
      <c r="E31184">
        <v>397800</v>
      </c>
      <c r="F31184" s="4">
        <f t="shared" si="487"/>
        <v>132600</v>
      </c>
    </row>
    <row r="31185" spans="1:6" x14ac:dyDescent="0.3">
      <c r="A31185" t="s">
        <v>31405</v>
      </c>
      <c r="B31185">
        <v>0</v>
      </c>
      <c r="C31185">
        <v>0</v>
      </c>
      <c r="D31185">
        <v>0</v>
      </c>
      <c r="E31185">
        <v>386000</v>
      </c>
      <c r="F31185" s="4">
        <f t="shared" si="487"/>
        <v>128666.66666666667</v>
      </c>
    </row>
    <row r="31186" spans="1:6" x14ac:dyDescent="0.3">
      <c r="A31186" t="s">
        <v>31406</v>
      </c>
      <c r="B31186">
        <v>0</v>
      </c>
      <c r="C31186">
        <v>0</v>
      </c>
      <c r="D31186">
        <v>0</v>
      </c>
      <c r="E31186">
        <v>386000</v>
      </c>
      <c r="F31186" s="4">
        <f t="shared" si="487"/>
        <v>128666.66666666667</v>
      </c>
    </row>
    <row r="31187" spans="1:6" x14ac:dyDescent="0.3">
      <c r="A31187" t="s">
        <v>31407</v>
      </c>
      <c r="B31187">
        <v>0</v>
      </c>
      <c r="C31187">
        <v>0</v>
      </c>
      <c r="D31187">
        <v>0</v>
      </c>
      <c r="E31187">
        <v>324600</v>
      </c>
      <c r="F31187" s="4">
        <f t="shared" si="487"/>
        <v>108200</v>
      </c>
    </row>
    <row r="31188" spans="1:6" x14ac:dyDescent="0.3">
      <c r="A31188" t="s">
        <v>31408</v>
      </c>
      <c r="B31188">
        <v>0</v>
      </c>
      <c r="C31188">
        <v>0</v>
      </c>
      <c r="D31188">
        <v>0</v>
      </c>
      <c r="E31188">
        <v>623500</v>
      </c>
      <c r="F31188" s="4">
        <f t="shared" si="487"/>
        <v>207833.33333333334</v>
      </c>
    </row>
    <row r="31189" spans="1:6" x14ac:dyDescent="0.3">
      <c r="A31189" t="s">
        <v>31409</v>
      </c>
      <c r="B31189">
        <v>0</v>
      </c>
      <c r="C31189">
        <v>0</v>
      </c>
      <c r="D31189">
        <v>0</v>
      </c>
      <c r="E31189">
        <v>1689900</v>
      </c>
      <c r="F31189" s="4">
        <f t="shared" si="487"/>
        <v>563300</v>
      </c>
    </row>
    <row r="31190" spans="1:6" x14ac:dyDescent="0.3">
      <c r="A31190" t="s">
        <v>31410</v>
      </c>
      <c r="B31190">
        <v>0</v>
      </c>
      <c r="C31190">
        <v>0</v>
      </c>
      <c r="D31190">
        <v>0</v>
      </c>
      <c r="E31190">
        <v>820000</v>
      </c>
      <c r="F31190" s="4">
        <f t="shared" si="487"/>
        <v>273333.33333333331</v>
      </c>
    </row>
    <row r="31191" spans="1:6" x14ac:dyDescent="0.3">
      <c r="A31191" t="s">
        <v>31411</v>
      </c>
      <c r="B31191">
        <v>0</v>
      </c>
      <c r="C31191">
        <v>0</v>
      </c>
      <c r="D31191">
        <v>0</v>
      </c>
      <c r="E31191">
        <v>2003000</v>
      </c>
      <c r="F31191" s="4">
        <f t="shared" si="487"/>
        <v>667666.66666666663</v>
      </c>
    </row>
    <row r="31192" spans="1:6" x14ac:dyDescent="0.3">
      <c r="A31192" t="s">
        <v>31412</v>
      </c>
      <c r="B31192">
        <v>0</v>
      </c>
      <c r="C31192">
        <v>0</v>
      </c>
      <c r="D31192">
        <v>0</v>
      </c>
      <c r="E31192">
        <v>677454</v>
      </c>
      <c r="F31192" s="4">
        <f t="shared" si="487"/>
        <v>225818</v>
      </c>
    </row>
    <row r="31193" spans="1:6" x14ac:dyDescent="0.3">
      <c r="A31193" t="s">
        <v>31413</v>
      </c>
      <c r="B31193">
        <v>0</v>
      </c>
      <c r="C31193">
        <v>0</v>
      </c>
      <c r="D31193">
        <v>0</v>
      </c>
      <c r="E31193">
        <v>565920</v>
      </c>
      <c r="F31193" s="4">
        <f t="shared" si="487"/>
        <v>188640</v>
      </c>
    </row>
    <row r="31194" spans="1:6" x14ac:dyDescent="0.3">
      <c r="A31194" t="s">
        <v>31414</v>
      </c>
      <c r="B31194">
        <v>0</v>
      </c>
      <c r="C31194">
        <v>0</v>
      </c>
      <c r="D31194">
        <v>0</v>
      </c>
      <c r="E31194">
        <v>2171840</v>
      </c>
      <c r="F31194" s="4">
        <f t="shared" si="487"/>
        <v>723946.66666666663</v>
      </c>
    </row>
    <row r="31195" spans="1:6" x14ac:dyDescent="0.3">
      <c r="A31195" t="s">
        <v>31415</v>
      </c>
      <c r="B31195">
        <v>0</v>
      </c>
      <c r="C31195">
        <v>0</v>
      </c>
      <c r="D31195">
        <v>0</v>
      </c>
      <c r="E31195">
        <v>2591250</v>
      </c>
      <c r="F31195" s="4">
        <f t="shared" si="487"/>
        <v>863750</v>
      </c>
    </row>
    <row r="31196" spans="1:6" x14ac:dyDescent="0.3">
      <c r="A31196" t="s">
        <v>31416</v>
      </c>
      <c r="B31196">
        <v>0</v>
      </c>
      <c r="C31196">
        <v>0</v>
      </c>
      <c r="D31196">
        <v>0</v>
      </c>
      <c r="E31196">
        <v>149400</v>
      </c>
      <c r="F31196" s="4">
        <f t="shared" si="487"/>
        <v>49800</v>
      </c>
    </row>
    <row r="31197" spans="1:6" x14ac:dyDescent="0.3">
      <c r="A31197" t="s">
        <v>31417</v>
      </c>
      <c r="B31197">
        <v>0</v>
      </c>
      <c r="C31197">
        <v>0</v>
      </c>
      <c r="D31197">
        <v>0</v>
      </c>
      <c r="E31197">
        <v>404800</v>
      </c>
      <c r="F31197" s="4">
        <f t="shared" si="487"/>
        <v>134933.33333333334</v>
      </c>
    </row>
    <row r="31198" spans="1:6" x14ac:dyDescent="0.3">
      <c r="A31198" t="s">
        <v>31418</v>
      </c>
      <c r="B31198">
        <v>0</v>
      </c>
      <c r="C31198">
        <v>0</v>
      </c>
      <c r="D31198">
        <v>0</v>
      </c>
      <c r="E31198">
        <v>1168600</v>
      </c>
      <c r="F31198" s="4">
        <f t="shared" si="487"/>
        <v>389533.33333333331</v>
      </c>
    </row>
    <row r="31199" spans="1:6" x14ac:dyDescent="0.3">
      <c r="A31199" t="s">
        <v>31419</v>
      </c>
      <c r="B31199">
        <v>0</v>
      </c>
      <c r="C31199">
        <v>0</v>
      </c>
      <c r="D31199">
        <v>0</v>
      </c>
      <c r="E31199">
        <v>820000</v>
      </c>
      <c r="F31199" s="4">
        <f t="shared" si="487"/>
        <v>273333.33333333331</v>
      </c>
    </row>
    <row r="31200" spans="1:6" x14ac:dyDescent="0.3">
      <c r="A31200" t="s">
        <v>31420</v>
      </c>
      <c r="B31200">
        <v>0</v>
      </c>
      <c r="C31200">
        <v>0</v>
      </c>
      <c r="D31200">
        <v>0</v>
      </c>
      <c r="E31200">
        <v>2689050</v>
      </c>
      <c r="F31200" s="4">
        <f t="shared" si="487"/>
        <v>896350</v>
      </c>
    </row>
    <row r="31201" spans="1:6" x14ac:dyDescent="0.3">
      <c r="A31201" t="s">
        <v>31421</v>
      </c>
      <c r="B31201">
        <v>0</v>
      </c>
      <c r="C31201">
        <v>0</v>
      </c>
      <c r="D31201">
        <v>0</v>
      </c>
      <c r="E31201">
        <v>749840</v>
      </c>
      <c r="F31201" s="4">
        <f t="shared" si="487"/>
        <v>249946.66666666666</v>
      </c>
    </row>
    <row r="31202" spans="1:6" x14ac:dyDescent="0.3">
      <c r="A31202" t="s">
        <v>31422</v>
      </c>
      <c r="B31202">
        <v>0</v>
      </c>
      <c r="C31202">
        <v>0</v>
      </c>
      <c r="D31202">
        <v>0</v>
      </c>
      <c r="E31202">
        <v>1317840</v>
      </c>
      <c r="F31202" s="4">
        <f t="shared" si="487"/>
        <v>439280</v>
      </c>
    </row>
    <row r="31203" spans="1:6" x14ac:dyDescent="0.3">
      <c r="A31203" t="s">
        <v>31423</v>
      </c>
      <c r="B31203">
        <v>0</v>
      </c>
      <c r="C31203">
        <v>0</v>
      </c>
      <c r="D31203">
        <v>0</v>
      </c>
      <c r="E31203">
        <v>820000</v>
      </c>
      <c r="F31203" s="4">
        <f t="shared" si="487"/>
        <v>273333.33333333331</v>
      </c>
    </row>
    <row r="31204" spans="1:6" x14ac:dyDescent="0.3">
      <c r="A31204" t="s">
        <v>31424</v>
      </c>
      <c r="B31204">
        <v>0</v>
      </c>
      <c r="C31204">
        <v>0</v>
      </c>
      <c r="D31204">
        <v>0</v>
      </c>
      <c r="E31204">
        <v>2083460</v>
      </c>
      <c r="F31204" s="4">
        <f t="shared" si="487"/>
        <v>694486.66666666663</v>
      </c>
    </row>
    <row r="31205" spans="1:6" x14ac:dyDescent="0.3">
      <c r="A31205" t="s">
        <v>31425</v>
      </c>
      <c r="B31205">
        <v>0</v>
      </c>
      <c r="C31205">
        <v>0</v>
      </c>
      <c r="D31205">
        <v>0</v>
      </c>
      <c r="E31205">
        <v>450560</v>
      </c>
      <c r="F31205" s="4">
        <f t="shared" si="487"/>
        <v>150186.66666666666</v>
      </c>
    </row>
    <row r="31206" spans="1:6" x14ac:dyDescent="0.3">
      <c r="A31206" t="s">
        <v>31426</v>
      </c>
      <c r="B31206">
        <v>0</v>
      </c>
      <c r="C31206">
        <v>0</v>
      </c>
      <c r="D31206">
        <v>0</v>
      </c>
      <c r="E31206">
        <v>1941120</v>
      </c>
      <c r="F31206" s="4">
        <f t="shared" si="487"/>
        <v>647040</v>
      </c>
    </row>
    <row r="31207" spans="1:6" x14ac:dyDescent="0.3">
      <c r="A31207" t="s">
        <v>31427</v>
      </c>
      <c r="B31207">
        <v>0</v>
      </c>
      <c r="C31207">
        <v>0</v>
      </c>
      <c r="D31207">
        <v>0</v>
      </c>
      <c r="E31207">
        <v>717990</v>
      </c>
      <c r="F31207" s="4">
        <f t="shared" si="487"/>
        <v>239330</v>
      </c>
    </row>
    <row r="31208" spans="1:6" x14ac:dyDescent="0.3">
      <c r="A31208" t="s">
        <v>31428</v>
      </c>
      <c r="B31208">
        <v>0</v>
      </c>
      <c r="C31208">
        <v>0</v>
      </c>
      <c r="D31208">
        <v>0</v>
      </c>
      <c r="E31208">
        <v>1437800</v>
      </c>
      <c r="F31208" s="4">
        <f t="shared" si="487"/>
        <v>479266.66666666669</v>
      </c>
    </row>
    <row r="31209" spans="1:6" x14ac:dyDescent="0.3">
      <c r="A31209" t="s">
        <v>31429</v>
      </c>
      <c r="B31209">
        <v>0</v>
      </c>
      <c r="C31209">
        <v>0</v>
      </c>
      <c r="D31209">
        <v>0</v>
      </c>
      <c r="E31209">
        <v>376640</v>
      </c>
      <c r="F31209" s="4">
        <f t="shared" si="487"/>
        <v>125546.66666666667</v>
      </c>
    </row>
    <row r="31210" spans="1:6" x14ac:dyDescent="0.3">
      <c r="A31210" t="s">
        <v>31430</v>
      </c>
      <c r="B31210">
        <v>0</v>
      </c>
      <c r="C31210">
        <v>0</v>
      </c>
      <c r="D31210">
        <v>0</v>
      </c>
      <c r="E31210">
        <v>625600</v>
      </c>
      <c r="F31210" s="4">
        <f t="shared" si="487"/>
        <v>208533.33333333334</v>
      </c>
    </row>
    <row r="31211" spans="1:6" x14ac:dyDescent="0.3">
      <c r="A31211" t="s">
        <v>31431</v>
      </c>
      <c r="B31211">
        <v>0</v>
      </c>
      <c r="C31211">
        <v>0</v>
      </c>
      <c r="D31211">
        <v>0</v>
      </c>
      <c r="E31211">
        <v>852100</v>
      </c>
      <c r="F31211" s="4">
        <f t="shared" si="487"/>
        <v>284033.33333333331</v>
      </c>
    </row>
    <row r="31212" spans="1:6" x14ac:dyDescent="0.3">
      <c r="A31212" t="s">
        <v>31432</v>
      </c>
      <c r="B31212">
        <v>0</v>
      </c>
      <c r="C31212">
        <v>0</v>
      </c>
      <c r="D31212">
        <v>0</v>
      </c>
      <c r="E31212">
        <v>450560</v>
      </c>
      <c r="F31212" s="4">
        <f t="shared" si="487"/>
        <v>150186.66666666666</v>
      </c>
    </row>
    <row r="31213" spans="1:6" x14ac:dyDescent="0.3">
      <c r="A31213" t="s">
        <v>31433</v>
      </c>
      <c r="B31213">
        <v>0</v>
      </c>
      <c r="C31213">
        <v>0</v>
      </c>
      <c r="D31213">
        <v>0</v>
      </c>
      <c r="E31213">
        <v>1869800</v>
      </c>
      <c r="F31213" s="4">
        <f t="shared" si="487"/>
        <v>623266.66666666663</v>
      </c>
    </row>
    <row r="31214" spans="1:6" x14ac:dyDescent="0.3">
      <c r="A31214" t="s">
        <v>31434</v>
      </c>
      <c r="B31214">
        <v>0</v>
      </c>
      <c r="C31214">
        <v>0</v>
      </c>
      <c r="D31214">
        <v>0</v>
      </c>
      <c r="E31214">
        <v>2514330</v>
      </c>
      <c r="F31214" s="4">
        <f t="shared" si="487"/>
        <v>838110</v>
      </c>
    </row>
    <row r="31215" spans="1:6" x14ac:dyDescent="0.3">
      <c r="A31215" t="s">
        <v>31435</v>
      </c>
      <c r="B31215">
        <v>0</v>
      </c>
      <c r="C31215">
        <v>0</v>
      </c>
      <c r="D31215">
        <v>0</v>
      </c>
      <c r="E31215">
        <v>450560</v>
      </c>
      <c r="F31215" s="4">
        <f t="shared" si="487"/>
        <v>150186.66666666666</v>
      </c>
    </row>
    <row r="31216" spans="1:6" x14ac:dyDescent="0.3">
      <c r="A31216" t="s">
        <v>31436</v>
      </c>
      <c r="B31216">
        <v>0</v>
      </c>
      <c r="C31216">
        <v>0</v>
      </c>
      <c r="D31216">
        <v>0</v>
      </c>
      <c r="E31216">
        <v>382200</v>
      </c>
      <c r="F31216" s="4">
        <f t="shared" si="487"/>
        <v>127400</v>
      </c>
    </row>
    <row r="31217" spans="1:6" x14ac:dyDescent="0.3">
      <c r="A31217" t="s">
        <v>31437</v>
      </c>
      <c r="B31217">
        <v>0</v>
      </c>
      <c r="C31217">
        <v>0</v>
      </c>
      <c r="D31217">
        <v>0</v>
      </c>
      <c r="E31217">
        <v>1294020</v>
      </c>
      <c r="F31217" s="4">
        <f t="shared" si="487"/>
        <v>431340</v>
      </c>
    </row>
    <row r="31218" spans="1:6" x14ac:dyDescent="0.3">
      <c r="A31218" t="s">
        <v>31438</v>
      </c>
      <c r="B31218">
        <v>0</v>
      </c>
      <c r="C31218">
        <v>0</v>
      </c>
      <c r="D31218">
        <v>0</v>
      </c>
      <c r="E31218">
        <v>402000</v>
      </c>
      <c r="F31218" s="4">
        <f t="shared" si="487"/>
        <v>134000</v>
      </c>
    </row>
    <row r="31219" spans="1:6" x14ac:dyDescent="0.3">
      <c r="A31219" t="s">
        <v>31439</v>
      </c>
      <c r="B31219">
        <v>0</v>
      </c>
      <c r="C31219">
        <v>0</v>
      </c>
      <c r="D31219">
        <v>0</v>
      </c>
      <c r="E31219">
        <v>2655000</v>
      </c>
      <c r="F31219" s="4">
        <f t="shared" si="487"/>
        <v>885000</v>
      </c>
    </row>
    <row r="31220" spans="1:6" x14ac:dyDescent="0.3">
      <c r="A31220" t="s">
        <v>31440</v>
      </c>
      <c r="B31220">
        <v>0</v>
      </c>
      <c r="C31220">
        <v>0</v>
      </c>
      <c r="D31220">
        <v>0</v>
      </c>
      <c r="E31220">
        <v>922920</v>
      </c>
      <c r="F31220" s="4">
        <f t="shared" si="487"/>
        <v>307640</v>
      </c>
    </row>
    <row r="31221" spans="1:6" x14ac:dyDescent="0.3">
      <c r="A31221" t="s">
        <v>31441</v>
      </c>
      <c r="B31221">
        <v>0</v>
      </c>
      <c r="C31221">
        <v>0</v>
      </c>
      <c r="D31221">
        <v>0</v>
      </c>
      <c r="E31221">
        <v>386000</v>
      </c>
      <c r="F31221" s="4">
        <f t="shared" si="487"/>
        <v>128666.66666666667</v>
      </c>
    </row>
    <row r="31222" spans="1:6" x14ac:dyDescent="0.3">
      <c r="A31222" t="s">
        <v>31442</v>
      </c>
      <c r="B31222">
        <v>0</v>
      </c>
      <c r="C31222">
        <v>0</v>
      </c>
      <c r="D31222">
        <v>0</v>
      </c>
      <c r="E31222">
        <v>788000</v>
      </c>
      <c r="F31222" s="4">
        <f t="shared" si="487"/>
        <v>262666.66666666669</v>
      </c>
    </row>
    <row r="31223" spans="1:6" x14ac:dyDescent="0.3">
      <c r="A31223" t="s">
        <v>31443</v>
      </c>
      <c r="B31223">
        <v>0</v>
      </c>
      <c r="C31223">
        <v>0</v>
      </c>
      <c r="D31223">
        <v>0</v>
      </c>
      <c r="E31223">
        <v>443170</v>
      </c>
      <c r="F31223" s="4">
        <f t="shared" si="487"/>
        <v>147723.33333333334</v>
      </c>
    </row>
    <row r="31224" spans="1:6" x14ac:dyDescent="0.3">
      <c r="A31224" t="s">
        <v>31444</v>
      </c>
      <c r="B31224">
        <v>0</v>
      </c>
      <c r="C31224">
        <v>0</v>
      </c>
      <c r="D31224">
        <v>0</v>
      </c>
      <c r="E31224">
        <v>804440</v>
      </c>
      <c r="F31224" s="4">
        <f t="shared" si="487"/>
        <v>268146.66666666669</v>
      </c>
    </row>
    <row r="31225" spans="1:6" x14ac:dyDescent="0.3">
      <c r="A31225" t="s">
        <v>31445</v>
      </c>
      <c r="B31225">
        <v>0</v>
      </c>
      <c r="C31225">
        <v>0</v>
      </c>
      <c r="D31225">
        <v>0</v>
      </c>
      <c r="E31225">
        <v>788000</v>
      </c>
      <c r="F31225" s="4">
        <f t="shared" si="487"/>
        <v>262666.66666666669</v>
      </c>
    </row>
    <row r="31226" spans="1:6" x14ac:dyDescent="0.3">
      <c r="A31226" t="s">
        <v>31446</v>
      </c>
      <c r="B31226">
        <v>0</v>
      </c>
      <c r="C31226">
        <v>0</v>
      </c>
      <c r="D31226">
        <v>0</v>
      </c>
      <c r="E31226">
        <v>3445440</v>
      </c>
      <c r="F31226" s="4">
        <f t="shared" si="487"/>
        <v>1148480</v>
      </c>
    </row>
    <row r="31227" spans="1:6" x14ac:dyDescent="0.3">
      <c r="A31227" t="s">
        <v>31447</v>
      </c>
      <c r="B31227">
        <v>0</v>
      </c>
      <c r="C31227">
        <v>0</v>
      </c>
      <c r="D31227">
        <v>0</v>
      </c>
      <c r="E31227">
        <v>1100920</v>
      </c>
      <c r="F31227" s="4">
        <f t="shared" si="487"/>
        <v>366973.33333333331</v>
      </c>
    </row>
    <row r="31228" spans="1:6" x14ac:dyDescent="0.3">
      <c r="A31228" t="s">
        <v>31448</v>
      </c>
      <c r="B31228">
        <v>0</v>
      </c>
      <c r="C31228">
        <v>0</v>
      </c>
      <c r="D31228">
        <v>0</v>
      </c>
      <c r="E31228">
        <v>804680</v>
      </c>
      <c r="F31228" s="4">
        <f t="shared" si="487"/>
        <v>268226.66666666669</v>
      </c>
    </row>
    <row r="31229" spans="1:6" x14ac:dyDescent="0.3">
      <c r="A31229" t="s">
        <v>31449</v>
      </c>
      <c r="B31229">
        <v>0</v>
      </c>
      <c r="C31229">
        <v>0</v>
      </c>
      <c r="D31229">
        <v>0</v>
      </c>
      <c r="E31229">
        <v>820000</v>
      </c>
      <c r="F31229" s="4">
        <f t="shared" si="487"/>
        <v>273333.33333333331</v>
      </c>
    </row>
    <row r="31230" spans="1:6" x14ac:dyDescent="0.3">
      <c r="A31230" t="s">
        <v>31450</v>
      </c>
      <c r="B31230">
        <v>0</v>
      </c>
      <c r="C31230">
        <v>0</v>
      </c>
      <c r="D31230">
        <v>0</v>
      </c>
      <c r="E31230">
        <v>1675310</v>
      </c>
      <c r="F31230" s="4">
        <f t="shared" si="487"/>
        <v>558436.66666666663</v>
      </c>
    </row>
    <row r="31231" spans="1:6" x14ac:dyDescent="0.3">
      <c r="A31231" t="s">
        <v>31451</v>
      </c>
      <c r="B31231">
        <v>0</v>
      </c>
      <c r="C31231">
        <v>0</v>
      </c>
      <c r="D31231">
        <v>0</v>
      </c>
      <c r="E31231">
        <v>796000</v>
      </c>
      <c r="F31231" s="4">
        <f t="shared" si="487"/>
        <v>265333.33333333331</v>
      </c>
    </row>
    <row r="31232" spans="1:6" x14ac:dyDescent="0.3">
      <c r="A31232" t="s">
        <v>31452</v>
      </c>
      <c r="B31232">
        <v>0</v>
      </c>
      <c r="C31232">
        <v>0</v>
      </c>
      <c r="D31232">
        <v>0</v>
      </c>
      <c r="E31232">
        <v>386000</v>
      </c>
      <c r="F31232" s="4">
        <f t="shared" si="487"/>
        <v>128666.66666666667</v>
      </c>
    </row>
    <row r="31233" spans="1:6" x14ac:dyDescent="0.3">
      <c r="A31233" t="s">
        <v>31453</v>
      </c>
      <c r="B31233">
        <v>0</v>
      </c>
      <c r="C31233">
        <v>0</v>
      </c>
      <c r="D31233">
        <v>0</v>
      </c>
      <c r="E31233">
        <v>351000</v>
      </c>
      <c r="F31233" s="4">
        <f t="shared" si="487"/>
        <v>117000</v>
      </c>
    </row>
    <row r="31234" spans="1:6" x14ac:dyDescent="0.3">
      <c r="A31234" t="s">
        <v>31454</v>
      </c>
      <c r="B31234">
        <v>0</v>
      </c>
      <c r="C31234">
        <v>0</v>
      </c>
      <c r="D31234">
        <v>0</v>
      </c>
      <c r="E31234">
        <v>1410200</v>
      </c>
      <c r="F31234" s="4">
        <f t="shared" si="487"/>
        <v>470066.66666666669</v>
      </c>
    </row>
    <row r="31235" spans="1:6" x14ac:dyDescent="0.3">
      <c r="A31235" t="s">
        <v>31455</v>
      </c>
      <c r="B31235">
        <v>0</v>
      </c>
      <c r="C31235">
        <v>0</v>
      </c>
      <c r="D31235">
        <v>0</v>
      </c>
      <c r="E31235">
        <v>680000</v>
      </c>
      <c r="F31235" s="4">
        <f t="shared" ref="F31235:F31298" si="488">SUM(C31235:E31235)/3</f>
        <v>226666.66666666666</v>
      </c>
    </row>
    <row r="31236" spans="1:6" x14ac:dyDescent="0.3">
      <c r="A31236" t="s">
        <v>31456</v>
      </c>
      <c r="B31236">
        <v>0</v>
      </c>
      <c r="C31236">
        <v>0</v>
      </c>
      <c r="D31236">
        <v>0</v>
      </c>
      <c r="E31236">
        <v>636600</v>
      </c>
      <c r="F31236" s="4">
        <f t="shared" si="488"/>
        <v>212200</v>
      </c>
    </row>
    <row r="31237" spans="1:6" x14ac:dyDescent="0.3">
      <c r="A31237" t="s">
        <v>31457</v>
      </c>
      <c r="B31237">
        <v>0</v>
      </c>
      <c r="C31237">
        <v>0</v>
      </c>
      <c r="D31237">
        <v>0</v>
      </c>
      <c r="E31237">
        <v>2441720</v>
      </c>
      <c r="F31237" s="4">
        <f t="shared" si="488"/>
        <v>813906.66666666663</v>
      </c>
    </row>
    <row r="31238" spans="1:6" x14ac:dyDescent="0.3">
      <c r="A31238" t="s">
        <v>31458</v>
      </c>
      <c r="B31238">
        <v>0</v>
      </c>
      <c r="C31238">
        <v>0</v>
      </c>
      <c r="D31238">
        <v>0</v>
      </c>
      <c r="E31238">
        <v>820000</v>
      </c>
      <c r="F31238" s="4">
        <f t="shared" si="488"/>
        <v>273333.33333333331</v>
      </c>
    </row>
    <row r="31239" spans="1:6" x14ac:dyDescent="0.3">
      <c r="A31239" t="s">
        <v>31459</v>
      </c>
      <c r="B31239">
        <v>0</v>
      </c>
      <c r="C31239">
        <v>0</v>
      </c>
      <c r="D31239">
        <v>0</v>
      </c>
      <c r="E31239">
        <v>1121260</v>
      </c>
      <c r="F31239" s="4">
        <f t="shared" si="488"/>
        <v>373753.33333333331</v>
      </c>
    </row>
    <row r="31240" spans="1:6" x14ac:dyDescent="0.3">
      <c r="A31240" t="s">
        <v>31460</v>
      </c>
      <c r="B31240">
        <v>0</v>
      </c>
      <c r="C31240">
        <v>0</v>
      </c>
      <c r="D31240">
        <v>0</v>
      </c>
      <c r="E31240">
        <v>13340100</v>
      </c>
      <c r="F31240" s="4">
        <f t="shared" si="488"/>
        <v>4446700</v>
      </c>
    </row>
    <row r="31241" spans="1:6" x14ac:dyDescent="0.3">
      <c r="A31241" t="s">
        <v>31461</v>
      </c>
      <c r="B31241">
        <v>0</v>
      </c>
      <c r="C31241">
        <v>0</v>
      </c>
      <c r="D31241">
        <v>0</v>
      </c>
      <c r="E31241">
        <v>1588500</v>
      </c>
      <c r="F31241" s="4">
        <f t="shared" si="488"/>
        <v>529500</v>
      </c>
    </row>
    <row r="31242" spans="1:6" x14ac:dyDescent="0.3">
      <c r="A31242" t="s">
        <v>31462</v>
      </c>
      <c r="B31242">
        <v>0</v>
      </c>
      <c r="C31242">
        <v>0</v>
      </c>
      <c r="D31242">
        <v>0</v>
      </c>
      <c r="E31242">
        <v>986440</v>
      </c>
      <c r="F31242" s="4">
        <f t="shared" si="488"/>
        <v>328813.33333333331</v>
      </c>
    </row>
    <row r="31243" spans="1:6" x14ac:dyDescent="0.3">
      <c r="A31243" t="s">
        <v>31463</v>
      </c>
      <c r="B31243">
        <v>0</v>
      </c>
      <c r="C31243">
        <v>0</v>
      </c>
      <c r="D31243">
        <v>0</v>
      </c>
      <c r="E31243">
        <v>2821480</v>
      </c>
      <c r="F31243" s="4">
        <f t="shared" si="488"/>
        <v>940493.33333333337</v>
      </c>
    </row>
    <row r="31244" spans="1:6" x14ac:dyDescent="0.3">
      <c r="A31244" t="s">
        <v>31464</v>
      </c>
      <c r="B31244">
        <v>0</v>
      </c>
      <c r="C31244">
        <v>0</v>
      </c>
      <c r="D31244">
        <v>0</v>
      </c>
      <c r="E31244">
        <v>3615080</v>
      </c>
      <c r="F31244" s="4">
        <f t="shared" si="488"/>
        <v>1205026.6666666667</v>
      </c>
    </row>
    <row r="31245" spans="1:6" x14ac:dyDescent="0.3">
      <c r="A31245" t="s">
        <v>31465</v>
      </c>
      <c r="B31245">
        <v>0</v>
      </c>
      <c r="C31245">
        <v>0</v>
      </c>
      <c r="D31245">
        <v>0</v>
      </c>
      <c r="E31245">
        <v>4741620</v>
      </c>
      <c r="F31245" s="4">
        <f t="shared" si="488"/>
        <v>1580540</v>
      </c>
    </row>
    <row r="31246" spans="1:6" x14ac:dyDescent="0.3">
      <c r="A31246" t="s">
        <v>31466</v>
      </c>
      <c r="B31246">
        <v>0</v>
      </c>
      <c r="C31246">
        <v>0</v>
      </c>
      <c r="D31246">
        <v>0</v>
      </c>
      <c r="E31246">
        <v>525860</v>
      </c>
      <c r="F31246" s="4">
        <f t="shared" si="488"/>
        <v>175286.66666666666</v>
      </c>
    </row>
    <row r="31247" spans="1:6" x14ac:dyDescent="0.3">
      <c r="A31247" t="s">
        <v>31467</v>
      </c>
      <c r="B31247">
        <v>0</v>
      </c>
      <c r="C31247">
        <v>0</v>
      </c>
      <c r="D31247">
        <v>0</v>
      </c>
      <c r="E31247">
        <v>2152100</v>
      </c>
      <c r="F31247" s="4">
        <f t="shared" si="488"/>
        <v>717366.66666666663</v>
      </c>
    </row>
    <row r="31248" spans="1:6" x14ac:dyDescent="0.3">
      <c r="A31248" t="s">
        <v>31468</v>
      </c>
      <c r="B31248">
        <v>0</v>
      </c>
      <c r="C31248">
        <v>0</v>
      </c>
      <c r="D31248">
        <v>0</v>
      </c>
      <c r="E31248">
        <v>1112020</v>
      </c>
      <c r="F31248" s="4">
        <f t="shared" si="488"/>
        <v>370673.33333333331</v>
      </c>
    </row>
    <row r="31249" spans="1:6" x14ac:dyDescent="0.3">
      <c r="A31249" t="s">
        <v>31469</v>
      </c>
      <c r="B31249">
        <v>0</v>
      </c>
      <c r="C31249">
        <v>0</v>
      </c>
      <c r="D31249">
        <v>0</v>
      </c>
      <c r="E31249">
        <v>1868670</v>
      </c>
      <c r="F31249" s="4">
        <f t="shared" si="488"/>
        <v>622890</v>
      </c>
    </row>
    <row r="31250" spans="1:6" x14ac:dyDescent="0.3">
      <c r="A31250" t="s">
        <v>31470</v>
      </c>
      <c r="B31250">
        <v>0</v>
      </c>
      <c r="C31250">
        <v>0</v>
      </c>
      <c r="D31250">
        <v>0</v>
      </c>
      <c r="E31250">
        <v>370000</v>
      </c>
      <c r="F31250" s="4">
        <f t="shared" si="488"/>
        <v>123333.33333333333</v>
      </c>
    </row>
    <row r="31251" spans="1:6" x14ac:dyDescent="0.3">
      <c r="A31251" t="s">
        <v>31471</v>
      </c>
      <c r="B31251">
        <v>0</v>
      </c>
      <c r="C31251">
        <v>0</v>
      </c>
      <c r="D31251">
        <v>0</v>
      </c>
      <c r="E31251">
        <v>820000</v>
      </c>
      <c r="F31251" s="4">
        <f t="shared" si="488"/>
        <v>273333.33333333331</v>
      </c>
    </row>
    <row r="31252" spans="1:6" x14ac:dyDescent="0.3">
      <c r="A31252" t="s">
        <v>31472</v>
      </c>
      <c r="B31252">
        <v>0</v>
      </c>
      <c r="C31252">
        <v>0</v>
      </c>
      <c r="D31252">
        <v>0</v>
      </c>
      <c r="E31252">
        <v>291200</v>
      </c>
      <c r="F31252" s="4">
        <f t="shared" si="488"/>
        <v>97066.666666666672</v>
      </c>
    </row>
    <row r="31253" spans="1:6" x14ac:dyDescent="0.3">
      <c r="A31253" t="s">
        <v>31473</v>
      </c>
      <c r="B31253">
        <v>0</v>
      </c>
      <c r="C31253">
        <v>0</v>
      </c>
      <c r="D31253">
        <v>0</v>
      </c>
      <c r="E31253">
        <v>469200</v>
      </c>
      <c r="F31253" s="4">
        <f t="shared" si="488"/>
        <v>156400</v>
      </c>
    </row>
    <row r="31254" spans="1:6" x14ac:dyDescent="0.3">
      <c r="A31254" t="s">
        <v>31474</v>
      </c>
      <c r="B31254">
        <v>0</v>
      </c>
      <c r="C31254">
        <v>0</v>
      </c>
      <c r="D31254">
        <v>0</v>
      </c>
      <c r="E31254">
        <v>784200</v>
      </c>
      <c r="F31254" s="4">
        <f t="shared" si="488"/>
        <v>261400</v>
      </c>
    </row>
    <row r="31255" spans="1:6" x14ac:dyDescent="0.3">
      <c r="A31255" t="s">
        <v>31475</v>
      </c>
      <c r="B31255">
        <v>0</v>
      </c>
      <c r="C31255">
        <v>0</v>
      </c>
      <c r="D31255">
        <v>0</v>
      </c>
      <c r="E31255">
        <v>382200</v>
      </c>
      <c r="F31255" s="4">
        <f t="shared" si="488"/>
        <v>127400</v>
      </c>
    </row>
    <row r="31256" spans="1:6" x14ac:dyDescent="0.3">
      <c r="A31256" t="s">
        <v>31476</v>
      </c>
      <c r="B31256">
        <v>0</v>
      </c>
      <c r="C31256">
        <v>0</v>
      </c>
      <c r="D31256">
        <v>0</v>
      </c>
      <c r="E31256">
        <v>433160</v>
      </c>
      <c r="F31256" s="4">
        <f t="shared" si="488"/>
        <v>144386.66666666666</v>
      </c>
    </row>
    <row r="31257" spans="1:6" x14ac:dyDescent="0.3">
      <c r="A31257" t="s">
        <v>31477</v>
      </c>
      <c r="B31257">
        <v>0</v>
      </c>
      <c r="C31257">
        <v>0</v>
      </c>
      <c r="D31257">
        <v>0</v>
      </c>
      <c r="E31257">
        <v>791700</v>
      </c>
      <c r="F31257" s="4">
        <f t="shared" si="488"/>
        <v>263900</v>
      </c>
    </row>
    <row r="31258" spans="1:6" x14ac:dyDescent="0.3">
      <c r="A31258" t="s">
        <v>31478</v>
      </c>
      <c r="B31258">
        <v>0</v>
      </c>
      <c r="C31258">
        <v>0</v>
      </c>
      <c r="D31258">
        <v>0</v>
      </c>
      <c r="E31258">
        <v>434000</v>
      </c>
      <c r="F31258" s="4">
        <f t="shared" si="488"/>
        <v>144666.66666666666</v>
      </c>
    </row>
    <row r="31259" spans="1:6" x14ac:dyDescent="0.3">
      <c r="A31259" t="s">
        <v>31479</v>
      </c>
      <c r="B31259">
        <v>0</v>
      </c>
      <c r="C31259">
        <v>0</v>
      </c>
      <c r="D31259">
        <v>0</v>
      </c>
      <c r="E31259">
        <v>1721120</v>
      </c>
      <c r="F31259" s="4">
        <f t="shared" si="488"/>
        <v>573706.66666666663</v>
      </c>
    </row>
    <row r="31260" spans="1:6" x14ac:dyDescent="0.3">
      <c r="A31260" t="s">
        <v>31480</v>
      </c>
      <c r="B31260">
        <v>0</v>
      </c>
      <c r="C31260">
        <v>0</v>
      </c>
      <c r="D31260">
        <v>0</v>
      </c>
      <c r="E31260">
        <v>313040</v>
      </c>
      <c r="F31260" s="4">
        <f t="shared" si="488"/>
        <v>104346.66666666667</v>
      </c>
    </row>
    <row r="31261" spans="1:6" x14ac:dyDescent="0.3">
      <c r="A31261" t="s">
        <v>31481</v>
      </c>
      <c r="B31261">
        <v>0</v>
      </c>
      <c r="C31261">
        <v>0</v>
      </c>
      <c r="D31261">
        <v>0</v>
      </c>
      <c r="E31261">
        <v>402000</v>
      </c>
      <c r="F31261" s="4">
        <f t="shared" si="488"/>
        <v>134000</v>
      </c>
    </row>
    <row r="31262" spans="1:6" x14ac:dyDescent="0.3">
      <c r="A31262" t="s">
        <v>31482</v>
      </c>
      <c r="B31262">
        <v>0</v>
      </c>
      <c r="C31262">
        <v>0</v>
      </c>
      <c r="D31262">
        <v>0</v>
      </c>
      <c r="E31262">
        <v>475020</v>
      </c>
      <c r="F31262" s="4">
        <f t="shared" si="488"/>
        <v>158340</v>
      </c>
    </row>
    <row r="31263" spans="1:6" x14ac:dyDescent="0.3">
      <c r="A31263" t="s">
        <v>31483</v>
      </c>
      <c r="B31263">
        <v>0</v>
      </c>
      <c r="C31263">
        <v>0</v>
      </c>
      <c r="D31263">
        <v>0</v>
      </c>
      <c r="E31263">
        <v>11100000</v>
      </c>
      <c r="F31263" s="4">
        <f t="shared" si="488"/>
        <v>3700000</v>
      </c>
    </row>
    <row r="31264" spans="1:6" x14ac:dyDescent="0.3">
      <c r="A31264" t="s">
        <v>31484</v>
      </c>
      <c r="B31264">
        <v>0</v>
      </c>
      <c r="C31264">
        <v>0</v>
      </c>
      <c r="D31264">
        <v>0</v>
      </c>
      <c r="E31264">
        <v>465920</v>
      </c>
      <c r="F31264" s="4">
        <f t="shared" si="488"/>
        <v>155306.66666666666</v>
      </c>
    </row>
    <row r="31265" spans="1:6" x14ac:dyDescent="0.3">
      <c r="A31265" t="s">
        <v>31485</v>
      </c>
      <c r="B31265">
        <v>0</v>
      </c>
      <c r="C31265">
        <v>0</v>
      </c>
      <c r="D31265">
        <v>0</v>
      </c>
      <c r="E31265">
        <v>2999050</v>
      </c>
      <c r="F31265" s="4">
        <f t="shared" si="488"/>
        <v>999683.33333333337</v>
      </c>
    </row>
    <row r="31266" spans="1:6" x14ac:dyDescent="0.3">
      <c r="A31266" t="s">
        <v>31486</v>
      </c>
      <c r="B31266">
        <v>0</v>
      </c>
      <c r="C31266">
        <v>0</v>
      </c>
      <c r="D31266">
        <v>0</v>
      </c>
      <c r="E31266">
        <v>2110100</v>
      </c>
      <c r="F31266" s="4">
        <f t="shared" si="488"/>
        <v>703366.66666666663</v>
      </c>
    </row>
    <row r="31267" spans="1:6" x14ac:dyDescent="0.3">
      <c r="A31267" t="s">
        <v>31487</v>
      </c>
      <c r="B31267">
        <v>0</v>
      </c>
      <c r="C31267">
        <v>0</v>
      </c>
      <c r="D31267">
        <v>0</v>
      </c>
      <c r="E31267">
        <v>772000</v>
      </c>
      <c r="F31267" s="4">
        <f t="shared" si="488"/>
        <v>257333.33333333334</v>
      </c>
    </row>
    <row r="31268" spans="1:6" x14ac:dyDescent="0.3">
      <c r="A31268" t="s">
        <v>31488</v>
      </c>
      <c r="B31268">
        <v>0</v>
      </c>
      <c r="C31268">
        <v>0</v>
      </c>
      <c r="D31268">
        <v>0</v>
      </c>
      <c r="E31268">
        <v>772000</v>
      </c>
      <c r="F31268" s="4">
        <f t="shared" si="488"/>
        <v>257333.33333333334</v>
      </c>
    </row>
    <row r="31269" spans="1:6" x14ac:dyDescent="0.3">
      <c r="A31269" t="s">
        <v>31489</v>
      </c>
      <c r="B31269">
        <v>0</v>
      </c>
      <c r="C31269">
        <v>0</v>
      </c>
      <c r="D31269">
        <v>0</v>
      </c>
      <c r="E31269">
        <v>770000</v>
      </c>
      <c r="F31269" s="4">
        <f t="shared" si="488"/>
        <v>256666.66666666666</v>
      </c>
    </row>
    <row r="31270" spans="1:6" x14ac:dyDescent="0.3">
      <c r="A31270" t="s">
        <v>31490</v>
      </c>
      <c r="B31270">
        <v>0</v>
      </c>
      <c r="C31270">
        <v>0</v>
      </c>
      <c r="D31270">
        <v>0</v>
      </c>
      <c r="E31270">
        <v>1014650</v>
      </c>
      <c r="F31270" s="4">
        <f t="shared" si="488"/>
        <v>338216.66666666669</v>
      </c>
    </row>
    <row r="31271" spans="1:6" x14ac:dyDescent="0.3">
      <c r="A31271" t="s">
        <v>31491</v>
      </c>
      <c r="B31271">
        <v>0</v>
      </c>
      <c r="C31271">
        <v>0</v>
      </c>
      <c r="D31271">
        <v>0</v>
      </c>
      <c r="E31271">
        <v>1560000</v>
      </c>
      <c r="F31271" s="4">
        <f t="shared" si="488"/>
        <v>520000</v>
      </c>
    </row>
    <row r="31272" spans="1:6" x14ac:dyDescent="0.3">
      <c r="A31272" t="s">
        <v>31492</v>
      </c>
      <c r="B31272">
        <v>0</v>
      </c>
      <c r="C31272">
        <v>0</v>
      </c>
      <c r="D31272">
        <v>0</v>
      </c>
      <c r="E31272">
        <v>370000</v>
      </c>
      <c r="F31272" s="4">
        <f t="shared" si="488"/>
        <v>123333.33333333333</v>
      </c>
    </row>
    <row r="31273" spans="1:6" x14ac:dyDescent="0.3">
      <c r="A31273" t="s">
        <v>31493</v>
      </c>
      <c r="B31273">
        <v>0</v>
      </c>
      <c r="C31273">
        <v>0</v>
      </c>
      <c r="D31273">
        <v>0</v>
      </c>
      <c r="E31273">
        <v>3048500</v>
      </c>
      <c r="F31273" s="4">
        <f t="shared" si="488"/>
        <v>1016166.6666666666</v>
      </c>
    </row>
    <row r="31274" spans="1:6" x14ac:dyDescent="0.3">
      <c r="A31274" t="s">
        <v>31494</v>
      </c>
      <c r="B31274">
        <v>0</v>
      </c>
      <c r="C31274">
        <v>0</v>
      </c>
      <c r="D31274">
        <v>0</v>
      </c>
      <c r="E31274">
        <v>1049320</v>
      </c>
      <c r="F31274" s="4">
        <f t="shared" si="488"/>
        <v>349773.33333333331</v>
      </c>
    </row>
    <row r="31275" spans="1:6" x14ac:dyDescent="0.3">
      <c r="A31275" t="s">
        <v>31495</v>
      </c>
      <c r="B31275">
        <v>0</v>
      </c>
      <c r="C31275">
        <v>0</v>
      </c>
      <c r="D31275">
        <v>0</v>
      </c>
      <c r="E31275">
        <v>414960</v>
      </c>
      <c r="F31275" s="4">
        <f t="shared" si="488"/>
        <v>138320</v>
      </c>
    </row>
    <row r="31276" spans="1:6" x14ac:dyDescent="0.3">
      <c r="A31276" t="s">
        <v>31496</v>
      </c>
      <c r="B31276">
        <v>0</v>
      </c>
      <c r="C31276">
        <v>0</v>
      </c>
      <c r="D31276">
        <v>0</v>
      </c>
      <c r="E31276">
        <v>2731940</v>
      </c>
      <c r="F31276" s="4">
        <f t="shared" si="488"/>
        <v>910646.66666666663</v>
      </c>
    </row>
    <row r="31277" spans="1:6" x14ac:dyDescent="0.3">
      <c r="A31277" t="s">
        <v>31497</v>
      </c>
      <c r="B31277">
        <v>0</v>
      </c>
      <c r="C31277">
        <v>0</v>
      </c>
      <c r="D31277">
        <v>0</v>
      </c>
      <c r="E31277">
        <v>1640000</v>
      </c>
      <c r="F31277" s="4">
        <f t="shared" si="488"/>
        <v>546666.66666666663</v>
      </c>
    </row>
    <row r="31278" spans="1:6" x14ac:dyDescent="0.3">
      <c r="A31278" t="s">
        <v>31498</v>
      </c>
      <c r="B31278">
        <v>0</v>
      </c>
      <c r="C31278">
        <v>0</v>
      </c>
      <c r="D31278">
        <v>0</v>
      </c>
      <c r="E31278">
        <v>2697240</v>
      </c>
      <c r="F31278" s="4">
        <f t="shared" si="488"/>
        <v>899080</v>
      </c>
    </row>
    <row r="31279" spans="1:6" x14ac:dyDescent="0.3">
      <c r="A31279" t="s">
        <v>31499</v>
      </c>
      <c r="B31279">
        <v>0</v>
      </c>
      <c r="C31279">
        <v>0</v>
      </c>
      <c r="D31279">
        <v>0</v>
      </c>
      <c r="E31279">
        <v>772000</v>
      </c>
      <c r="F31279" s="4">
        <f t="shared" si="488"/>
        <v>257333.33333333334</v>
      </c>
    </row>
    <row r="31280" spans="1:6" x14ac:dyDescent="0.3">
      <c r="A31280" t="s">
        <v>31500</v>
      </c>
      <c r="B31280">
        <v>0</v>
      </c>
      <c r="C31280">
        <v>0</v>
      </c>
      <c r="D31280">
        <v>0</v>
      </c>
      <c r="E31280">
        <v>451360</v>
      </c>
      <c r="F31280" s="4">
        <f t="shared" si="488"/>
        <v>150453.33333333334</v>
      </c>
    </row>
    <row r="31281" spans="1:6" x14ac:dyDescent="0.3">
      <c r="A31281" t="s">
        <v>31501</v>
      </c>
      <c r="B31281">
        <v>0</v>
      </c>
      <c r="C31281">
        <v>0</v>
      </c>
      <c r="D31281">
        <v>0</v>
      </c>
      <c r="E31281">
        <v>1697540</v>
      </c>
      <c r="F31281" s="4">
        <f t="shared" si="488"/>
        <v>565846.66666666663</v>
      </c>
    </row>
    <row r="31282" spans="1:6" x14ac:dyDescent="0.3">
      <c r="A31282" t="s">
        <v>31502</v>
      </c>
      <c r="B31282">
        <v>0</v>
      </c>
      <c r="C31282">
        <v>0</v>
      </c>
      <c r="D31282">
        <v>0</v>
      </c>
      <c r="E31282">
        <v>820000</v>
      </c>
      <c r="F31282" s="4">
        <f t="shared" si="488"/>
        <v>273333.33333333331</v>
      </c>
    </row>
    <row r="31283" spans="1:6" x14ac:dyDescent="0.3">
      <c r="A31283" t="s">
        <v>31503</v>
      </c>
      <c r="B31283">
        <v>0</v>
      </c>
      <c r="C31283">
        <v>0</v>
      </c>
      <c r="D31283">
        <v>0</v>
      </c>
      <c r="E31283">
        <v>740000</v>
      </c>
      <c r="F31283" s="4">
        <f t="shared" si="488"/>
        <v>246666.66666666666</v>
      </c>
    </row>
    <row r="31284" spans="1:6" x14ac:dyDescent="0.3">
      <c r="A31284" t="s">
        <v>31504</v>
      </c>
      <c r="B31284">
        <v>0</v>
      </c>
      <c r="C31284">
        <v>0</v>
      </c>
      <c r="D31284">
        <v>0</v>
      </c>
      <c r="E31284">
        <v>1538060</v>
      </c>
      <c r="F31284" s="4">
        <f t="shared" si="488"/>
        <v>512686.66666666669</v>
      </c>
    </row>
    <row r="31285" spans="1:6" x14ac:dyDescent="0.3">
      <c r="A31285" t="s">
        <v>31505</v>
      </c>
      <c r="B31285">
        <v>0</v>
      </c>
      <c r="C31285">
        <v>0</v>
      </c>
      <c r="D31285">
        <v>0</v>
      </c>
      <c r="E31285">
        <v>889570</v>
      </c>
      <c r="F31285" s="4">
        <f t="shared" si="488"/>
        <v>296523.33333333331</v>
      </c>
    </row>
    <row r="31286" spans="1:6" x14ac:dyDescent="0.3">
      <c r="A31286" t="s">
        <v>31506</v>
      </c>
      <c r="B31286">
        <v>0</v>
      </c>
      <c r="C31286">
        <v>0</v>
      </c>
      <c r="D31286">
        <v>0</v>
      </c>
      <c r="E31286">
        <v>386000</v>
      </c>
      <c r="F31286" s="4">
        <f t="shared" si="488"/>
        <v>128666.66666666667</v>
      </c>
    </row>
    <row r="31287" spans="1:6" x14ac:dyDescent="0.3">
      <c r="A31287" t="s">
        <v>31507</v>
      </c>
      <c r="B31287">
        <v>0</v>
      </c>
      <c r="C31287">
        <v>0</v>
      </c>
      <c r="D31287">
        <v>0</v>
      </c>
      <c r="E31287">
        <v>683410</v>
      </c>
      <c r="F31287" s="4">
        <f t="shared" si="488"/>
        <v>227803.33333333334</v>
      </c>
    </row>
    <row r="31288" spans="1:6" x14ac:dyDescent="0.3">
      <c r="A31288" t="s">
        <v>31508</v>
      </c>
      <c r="B31288">
        <v>0</v>
      </c>
      <c r="C31288">
        <v>0</v>
      </c>
      <c r="D31288">
        <v>0</v>
      </c>
      <c r="E31288">
        <v>556010</v>
      </c>
      <c r="F31288" s="4">
        <f t="shared" si="488"/>
        <v>185336.66666666666</v>
      </c>
    </row>
    <row r="31289" spans="1:6" x14ac:dyDescent="0.3">
      <c r="A31289" t="s">
        <v>31509</v>
      </c>
      <c r="B31289">
        <v>0</v>
      </c>
      <c r="C31289">
        <v>0</v>
      </c>
      <c r="D31289">
        <v>0</v>
      </c>
      <c r="E31289">
        <v>784200</v>
      </c>
      <c r="F31289" s="4">
        <f t="shared" si="488"/>
        <v>261400</v>
      </c>
    </row>
    <row r="31290" spans="1:6" x14ac:dyDescent="0.3">
      <c r="A31290" t="s">
        <v>31510</v>
      </c>
      <c r="B31290">
        <v>0</v>
      </c>
      <c r="C31290">
        <v>0</v>
      </c>
      <c r="D31290">
        <v>0</v>
      </c>
      <c r="E31290">
        <v>341250</v>
      </c>
      <c r="F31290" s="4">
        <f t="shared" si="488"/>
        <v>113750</v>
      </c>
    </row>
    <row r="31291" spans="1:6" x14ac:dyDescent="0.3">
      <c r="A31291" t="s">
        <v>31511</v>
      </c>
      <c r="B31291">
        <v>0</v>
      </c>
      <c r="C31291">
        <v>0</v>
      </c>
      <c r="D31291">
        <v>0</v>
      </c>
      <c r="E31291">
        <v>1914000</v>
      </c>
      <c r="F31291" s="4">
        <f t="shared" si="488"/>
        <v>638000</v>
      </c>
    </row>
    <row r="31292" spans="1:6" x14ac:dyDescent="0.3">
      <c r="A31292" t="s">
        <v>31512</v>
      </c>
      <c r="B31292">
        <v>0</v>
      </c>
      <c r="C31292">
        <v>0</v>
      </c>
      <c r="D31292">
        <v>0</v>
      </c>
      <c r="E31292">
        <v>838860</v>
      </c>
      <c r="F31292" s="4">
        <f t="shared" si="488"/>
        <v>279620</v>
      </c>
    </row>
    <row r="31293" spans="1:6" x14ac:dyDescent="0.3">
      <c r="A31293" t="s">
        <v>31513</v>
      </c>
      <c r="B31293">
        <v>0</v>
      </c>
      <c r="C31293">
        <v>0</v>
      </c>
      <c r="D31293">
        <v>0</v>
      </c>
      <c r="E31293">
        <v>623500</v>
      </c>
      <c r="F31293" s="4">
        <f t="shared" si="488"/>
        <v>207833.33333333334</v>
      </c>
    </row>
    <row r="31294" spans="1:6" x14ac:dyDescent="0.3">
      <c r="A31294" t="s">
        <v>31514</v>
      </c>
      <c r="B31294">
        <v>0</v>
      </c>
      <c r="C31294">
        <v>0</v>
      </c>
      <c r="D31294">
        <v>0</v>
      </c>
      <c r="E31294">
        <v>18727200</v>
      </c>
      <c r="F31294" s="4">
        <f t="shared" si="488"/>
        <v>6242400</v>
      </c>
    </row>
    <row r="31295" spans="1:6" x14ac:dyDescent="0.3">
      <c r="A31295" t="s">
        <v>31515</v>
      </c>
      <c r="B31295">
        <v>0</v>
      </c>
      <c r="C31295">
        <v>0</v>
      </c>
      <c r="D31295">
        <v>0</v>
      </c>
      <c r="E31295">
        <v>1479820</v>
      </c>
      <c r="F31295" s="4">
        <f t="shared" si="488"/>
        <v>493273.33333333331</v>
      </c>
    </row>
    <row r="31296" spans="1:6" x14ac:dyDescent="0.3">
      <c r="A31296" t="s">
        <v>31516</v>
      </c>
      <c r="B31296">
        <v>0</v>
      </c>
      <c r="C31296">
        <v>0</v>
      </c>
      <c r="D31296">
        <v>0</v>
      </c>
      <c r="E31296">
        <v>429520</v>
      </c>
      <c r="F31296" s="4">
        <f t="shared" si="488"/>
        <v>143173.33333333334</v>
      </c>
    </row>
    <row r="31297" spans="1:6" x14ac:dyDescent="0.3">
      <c r="A31297" t="s">
        <v>31517</v>
      </c>
      <c r="B31297">
        <v>0</v>
      </c>
      <c r="C31297">
        <v>0</v>
      </c>
      <c r="D31297">
        <v>0</v>
      </c>
      <c r="E31297">
        <v>389480</v>
      </c>
      <c r="F31297" s="4">
        <f t="shared" si="488"/>
        <v>129826.66666666667</v>
      </c>
    </row>
    <row r="31298" spans="1:6" x14ac:dyDescent="0.3">
      <c r="A31298" t="s">
        <v>31518</v>
      </c>
      <c r="B31298">
        <v>0</v>
      </c>
      <c r="C31298">
        <v>0</v>
      </c>
      <c r="D31298">
        <v>0</v>
      </c>
      <c r="E31298">
        <v>386000</v>
      </c>
      <c r="F31298" s="4">
        <f t="shared" si="488"/>
        <v>128666.66666666667</v>
      </c>
    </row>
    <row r="31299" spans="1:6" x14ac:dyDescent="0.3">
      <c r="A31299" t="s">
        <v>31519</v>
      </c>
      <c r="B31299">
        <v>0</v>
      </c>
      <c r="C31299">
        <v>0</v>
      </c>
      <c r="D31299">
        <v>0</v>
      </c>
      <c r="E31299">
        <v>2295900</v>
      </c>
      <c r="F31299" s="4">
        <f t="shared" ref="F31299:F31362" si="489">SUM(C31299:E31299)/3</f>
        <v>765300</v>
      </c>
    </row>
    <row r="31300" spans="1:6" x14ac:dyDescent="0.3">
      <c r="A31300" t="s">
        <v>31520</v>
      </c>
      <c r="B31300">
        <v>0</v>
      </c>
      <c r="C31300">
        <v>0</v>
      </c>
      <c r="D31300">
        <v>0</v>
      </c>
      <c r="E31300">
        <v>1222560</v>
      </c>
      <c r="F31300" s="4">
        <f t="shared" si="489"/>
        <v>407520</v>
      </c>
    </row>
    <row r="31301" spans="1:6" x14ac:dyDescent="0.3">
      <c r="A31301" t="s">
        <v>31521</v>
      </c>
      <c r="B31301">
        <v>0</v>
      </c>
      <c r="C31301">
        <v>0</v>
      </c>
      <c r="D31301">
        <v>0</v>
      </c>
      <c r="E31301">
        <v>1941910</v>
      </c>
      <c r="F31301" s="4">
        <f t="shared" si="489"/>
        <v>647303.33333333337</v>
      </c>
    </row>
    <row r="31302" spans="1:6" x14ac:dyDescent="0.3">
      <c r="A31302" t="s">
        <v>31522</v>
      </c>
      <c r="B31302">
        <v>0</v>
      </c>
      <c r="C31302">
        <v>0</v>
      </c>
      <c r="D31302">
        <v>0</v>
      </c>
      <c r="E31302">
        <v>620600</v>
      </c>
      <c r="F31302" s="4">
        <f t="shared" si="489"/>
        <v>206866.66666666666</v>
      </c>
    </row>
    <row r="31303" spans="1:6" x14ac:dyDescent="0.3">
      <c r="A31303" t="s">
        <v>31523</v>
      </c>
      <c r="B31303">
        <v>0</v>
      </c>
      <c r="C31303">
        <v>0</v>
      </c>
      <c r="D31303">
        <v>0</v>
      </c>
      <c r="E31303">
        <v>463500</v>
      </c>
      <c r="F31303" s="4">
        <f t="shared" si="489"/>
        <v>154500</v>
      </c>
    </row>
    <row r="31304" spans="1:6" x14ac:dyDescent="0.3">
      <c r="A31304" t="s">
        <v>31524</v>
      </c>
      <c r="B31304">
        <v>0</v>
      </c>
      <c r="C31304">
        <v>0</v>
      </c>
      <c r="D31304">
        <v>0</v>
      </c>
      <c r="E31304">
        <v>386000</v>
      </c>
      <c r="F31304" s="4">
        <f t="shared" si="489"/>
        <v>128666.66666666667</v>
      </c>
    </row>
    <row r="31305" spans="1:6" x14ac:dyDescent="0.3">
      <c r="A31305" t="s">
        <v>31525</v>
      </c>
      <c r="B31305">
        <v>0</v>
      </c>
      <c r="C31305">
        <v>0</v>
      </c>
      <c r="D31305">
        <v>0</v>
      </c>
      <c r="E31305">
        <v>697100</v>
      </c>
      <c r="F31305" s="4">
        <f t="shared" si="489"/>
        <v>232366.66666666666</v>
      </c>
    </row>
    <row r="31306" spans="1:6" x14ac:dyDescent="0.3">
      <c r="A31306" t="s">
        <v>31526</v>
      </c>
      <c r="B31306">
        <v>0</v>
      </c>
      <c r="C31306">
        <v>0</v>
      </c>
      <c r="D31306">
        <v>0</v>
      </c>
      <c r="E31306">
        <v>234600</v>
      </c>
      <c r="F31306" s="4">
        <f t="shared" si="489"/>
        <v>78200</v>
      </c>
    </row>
    <row r="31307" spans="1:6" x14ac:dyDescent="0.3">
      <c r="A31307" t="s">
        <v>31527</v>
      </c>
      <c r="B31307">
        <v>0</v>
      </c>
      <c r="C31307">
        <v>0</v>
      </c>
      <c r="D31307">
        <v>0</v>
      </c>
      <c r="E31307">
        <v>4329200</v>
      </c>
      <c r="F31307" s="4">
        <f t="shared" si="489"/>
        <v>1443066.6666666667</v>
      </c>
    </row>
    <row r="31308" spans="1:6" x14ac:dyDescent="0.3">
      <c r="A31308" t="s">
        <v>31528</v>
      </c>
      <c r="B31308">
        <v>0</v>
      </c>
      <c r="C31308">
        <v>0</v>
      </c>
      <c r="D31308">
        <v>0</v>
      </c>
      <c r="E31308">
        <v>1222000</v>
      </c>
      <c r="F31308" s="4">
        <f t="shared" si="489"/>
        <v>407333.33333333331</v>
      </c>
    </row>
    <row r="31309" spans="1:6" x14ac:dyDescent="0.3">
      <c r="A31309" t="s">
        <v>31529</v>
      </c>
      <c r="B31309">
        <v>0</v>
      </c>
      <c r="C31309">
        <v>0</v>
      </c>
      <c r="D31309">
        <v>0</v>
      </c>
      <c r="E31309">
        <v>234600</v>
      </c>
      <c r="F31309" s="4">
        <f t="shared" si="489"/>
        <v>78200</v>
      </c>
    </row>
    <row r="31310" spans="1:6" x14ac:dyDescent="0.3">
      <c r="A31310" t="s">
        <v>31530</v>
      </c>
      <c r="B31310">
        <v>0</v>
      </c>
      <c r="C31310">
        <v>0</v>
      </c>
      <c r="D31310">
        <v>0</v>
      </c>
      <c r="E31310">
        <v>386000</v>
      </c>
      <c r="F31310" s="4">
        <f t="shared" si="489"/>
        <v>128666.66666666667</v>
      </c>
    </row>
    <row r="31311" spans="1:6" x14ac:dyDescent="0.3">
      <c r="A31311" t="s">
        <v>31531</v>
      </c>
      <c r="B31311">
        <v>0</v>
      </c>
      <c r="C31311">
        <v>0</v>
      </c>
      <c r="D31311">
        <v>0</v>
      </c>
      <c r="E31311">
        <v>1027390</v>
      </c>
      <c r="F31311" s="4">
        <f t="shared" si="489"/>
        <v>342463.33333333331</v>
      </c>
    </row>
    <row r="31312" spans="1:6" x14ac:dyDescent="0.3">
      <c r="A31312" t="s">
        <v>31532</v>
      </c>
      <c r="B31312">
        <v>0</v>
      </c>
      <c r="C31312">
        <v>0</v>
      </c>
      <c r="D31312">
        <v>0</v>
      </c>
      <c r="E31312">
        <v>820000</v>
      </c>
      <c r="F31312" s="4">
        <f t="shared" si="489"/>
        <v>273333.33333333331</v>
      </c>
    </row>
    <row r="31313" spans="1:6" x14ac:dyDescent="0.3">
      <c r="A31313" t="s">
        <v>31533</v>
      </c>
      <c r="B31313">
        <v>0</v>
      </c>
      <c r="C31313">
        <v>0</v>
      </c>
      <c r="D31313">
        <v>0</v>
      </c>
      <c r="E31313">
        <v>2301580</v>
      </c>
      <c r="F31313" s="4">
        <f t="shared" si="489"/>
        <v>767193.33333333337</v>
      </c>
    </row>
    <row r="31314" spans="1:6" x14ac:dyDescent="0.3">
      <c r="A31314" t="s">
        <v>31534</v>
      </c>
      <c r="B31314">
        <v>0</v>
      </c>
      <c r="C31314">
        <v>0</v>
      </c>
      <c r="D31314">
        <v>0</v>
      </c>
      <c r="E31314">
        <v>234600</v>
      </c>
      <c r="F31314" s="4">
        <f t="shared" si="489"/>
        <v>78200</v>
      </c>
    </row>
    <row r="31315" spans="1:6" x14ac:dyDescent="0.3">
      <c r="A31315" t="s">
        <v>31535</v>
      </c>
      <c r="B31315">
        <v>0</v>
      </c>
      <c r="C31315">
        <v>0</v>
      </c>
      <c r="D31315">
        <v>0</v>
      </c>
      <c r="E31315">
        <v>382200</v>
      </c>
      <c r="F31315" s="4">
        <f t="shared" si="489"/>
        <v>127400</v>
      </c>
    </row>
    <row r="31316" spans="1:6" x14ac:dyDescent="0.3">
      <c r="A31316" t="s">
        <v>31536</v>
      </c>
      <c r="B31316">
        <v>0</v>
      </c>
      <c r="C31316">
        <v>0</v>
      </c>
      <c r="D31316">
        <v>0</v>
      </c>
      <c r="E31316">
        <v>1640000</v>
      </c>
      <c r="F31316" s="4">
        <f t="shared" si="489"/>
        <v>546666.66666666663</v>
      </c>
    </row>
    <row r="31317" spans="1:6" x14ac:dyDescent="0.3">
      <c r="A31317" t="s">
        <v>31537</v>
      </c>
      <c r="B31317">
        <v>0</v>
      </c>
      <c r="C31317">
        <v>0</v>
      </c>
      <c r="D31317">
        <v>0</v>
      </c>
      <c r="E31317">
        <v>674310</v>
      </c>
      <c r="F31317" s="4">
        <f t="shared" si="489"/>
        <v>224770</v>
      </c>
    </row>
    <row r="31318" spans="1:6" x14ac:dyDescent="0.3">
      <c r="A31318" t="s">
        <v>31538</v>
      </c>
      <c r="B31318">
        <v>0</v>
      </c>
      <c r="C31318">
        <v>0</v>
      </c>
      <c r="D31318">
        <v>0</v>
      </c>
      <c r="E31318">
        <v>1249850</v>
      </c>
      <c r="F31318" s="4">
        <f t="shared" si="489"/>
        <v>416616.66666666669</v>
      </c>
    </row>
    <row r="31319" spans="1:6" x14ac:dyDescent="0.3">
      <c r="A31319" t="s">
        <v>31539</v>
      </c>
      <c r="B31319">
        <v>0</v>
      </c>
      <c r="C31319">
        <v>0</v>
      </c>
      <c r="D31319">
        <v>0</v>
      </c>
      <c r="E31319">
        <v>386000</v>
      </c>
      <c r="F31319" s="4">
        <f t="shared" si="489"/>
        <v>128666.66666666667</v>
      </c>
    </row>
    <row r="31320" spans="1:6" x14ac:dyDescent="0.3">
      <c r="A31320" t="s">
        <v>31540</v>
      </c>
      <c r="B31320">
        <v>0</v>
      </c>
      <c r="C31320">
        <v>0</v>
      </c>
      <c r="D31320">
        <v>0</v>
      </c>
      <c r="E31320">
        <v>1020000</v>
      </c>
      <c r="F31320" s="4">
        <f t="shared" si="489"/>
        <v>340000</v>
      </c>
    </row>
    <row r="31321" spans="1:6" x14ac:dyDescent="0.3">
      <c r="A31321" t="s">
        <v>31541</v>
      </c>
      <c r="B31321">
        <v>0</v>
      </c>
      <c r="C31321">
        <v>0</v>
      </c>
      <c r="D31321">
        <v>0</v>
      </c>
      <c r="E31321">
        <v>604600</v>
      </c>
      <c r="F31321" s="4">
        <f t="shared" si="489"/>
        <v>201533.33333333334</v>
      </c>
    </row>
    <row r="31322" spans="1:6" x14ac:dyDescent="0.3">
      <c r="A31322" t="s">
        <v>31542</v>
      </c>
      <c r="B31322">
        <v>0</v>
      </c>
      <c r="C31322">
        <v>0</v>
      </c>
      <c r="D31322">
        <v>0</v>
      </c>
      <c r="E31322">
        <v>219310</v>
      </c>
      <c r="F31322" s="4">
        <f t="shared" si="489"/>
        <v>73103.333333333328</v>
      </c>
    </row>
    <row r="31323" spans="1:6" x14ac:dyDescent="0.3">
      <c r="A31323" t="s">
        <v>31543</v>
      </c>
      <c r="B31323">
        <v>0</v>
      </c>
      <c r="C31323">
        <v>0</v>
      </c>
      <c r="D31323">
        <v>0</v>
      </c>
      <c r="E31323">
        <v>1171280</v>
      </c>
      <c r="F31323" s="4">
        <f t="shared" si="489"/>
        <v>390426.66666666669</v>
      </c>
    </row>
    <row r="31324" spans="1:6" x14ac:dyDescent="0.3">
      <c r="A31324" t="s">
        <v>31544</v>
      </c>
      <c r="B31324">
        <v>0</v>
      </c>
      <c r="C31324">
        <v>0</v>
      </c>
      <c r="D31324">
        <v>0</v>
      </c>
      <c r="E31324">
        <v>0</v>
      </c>
      <c r="F31324" s="4">
        <f t="shared" si="489"/>
        <v>0</v>
      </c>
    </row>
    <row r="31325" spans="1:6" x14ac:dyDescent="0.3">
      <c r="A31325" t="s">
        <v>31545</v>
      </c>
      <c r="B31325">
        <v>0</v>
      </c>
      <c r="C31325">
        <v>0</v>
      </c>
      <c r="D31325">
        <v>0</v>
      </c>
      <c r="E31325">
        <v>382200</v>
      </c>
      <c r="F31325" s="4">
        <f t="shared" si="489"/>
        <v>127400</v>
      </c>
    </row>
    <row r="31326" spans="1:6" x14ac:dyDescent="0.3">
      <c r="A31326" t="s">
        <v>31546</v>
      </c>
      <c r="B31326">
        <v>0</v>
      </c>
      <c r="C31326">
        <v>0</v>
      </c>
      <c r="D31326">
        <v>0</v>
      </c>
      <c r="E31326">
        <v>1204640</v>
      </c>
      <c r="F31326" s="4">
        <f t="shared" si="489"/>
        <v>401546.66666666669</v>
      </c>
    </row>
    <row r="31327" spans="1:6" x14ac:dyDescent="0.3">
      <c r="A31327" t="s">
        <v>31547</v>
      </c>
      <c r="B31327">
        <v>0</v>
      </c>
      <c r="C31327">
        <v>0</v>
      </c>
      <c r="D31327">
        <v>0</v>
      </c>
      <c r="E31327">
        <v>3958500</v>
      </c>
      <c r="F31327" s="4">
        <f t="shared" si="489"/>
        <v>1319500</v>
      </c>
    </row>
    <row r="31328" spans="1:6" x14ac:dyDescent="0.3">
      <c r="A31328" t="s">
        <v>31548</v>
      </c>
      <c r="B31328">
        <v>0</v>
      </c>
      <c r="C31328">
        <v>0</v>
      </c>
      <c r="D31328">
        <v>0</v>
      </c>
      <c r="E31328">
        <v>768200</v>
      </c>
      <c r="F31328" s="4">
        <f t="shared" si="489"/>
        <v>256066.66666666666</v>
      </c>
    </row>
    <row r="31329" spans="1:6" x14ac:dyDescent="0.3">
      <c r="A31329" t="s">
        <v>31549</v>
      </c>
      <c r="B31329">
        <v>0</v>
      </c>
      <c r="C31329">
        <v>0</v>
      </c>
      <c r="D31329">
        <v>0</v>
      </c>
      <c r="E31329">
        <v>502480</v>
      </c>
      <c r="F31329" s="4">
        <f t="shared" si="489"/>
        <v>167493.33333333334</v>
      </c>
    </row>
    <row r="31330" spans="1:6" x14ac:dyDescent="0.3">
      <c r="A31330" t="s">
        <v>31550</v>
      </c>
      <c r="B31330">
        <v>0</v>
      </c>
      <c r="C31330">
        <v>0</v>
      </c>
      <c r="D31330">
        <v>0</v>
      </c>
      <c r="E31330">
        <v>2177800</v>
      </c>
      <c r="F31330" s="4">
        <f t="shared" si="489"/>
        <v>725933.33333333337</v>
      </c>
    </row>
    <row r="31331" spans="1:6" x14ac:dyDescent="0.3">
      <c r="A31331" t="s">
        <v>31551</v>
      </c>
      <c r="B31331">
        <v>0</v>
      </c>
      <c r="C31331">
        <v>0</v>
      </c>
      <c r="D31331">
        <v>0</v>
      </c>
      <c r="E31331">
        <v>788000</v>
      </c>
      <c r="F31331" s="4">
        <f t="shared" si="489"/>
        <v>262666.66666666669</v>
      </c>
    </row>
    <row r="31332" spans="1:6" x14ac:dyDescent="0.3">
      <c r="A31332" t="s">
        <v>31552</v>
      </c>
      <c r="B31332">
        <v>0</v>
      </c>
      <c r="C31332">
        <v>0</v>
      </c>
      <c r="D31332">
        <v>0</v>
      </c>
      <c r="E31332">
        <v>397800</v>
      </c>
      <c r="F31332" s="4">
        <f t="shared" si="489"/>
        <v>132600</v>
      </c>
    </row>
    <row r="31333" spans="1:6" x14ac:dyDescent="0.3">
      <c r="A31333" t="s">
        <v>31553</v>
      </c>
      <c r="B31333">
        <v>0</v>
      </c>
      <c r="C31333">
        <v>0</v>
      </c>
      <c r="D31333">
        <v>0</v>
      </c>
      <c r="E31333">
        <v>578760</v>
      </c>
      <c r="F31333" s="4">
        <f t="shared" si="489"/>
        <v>192920</v>
      </c>
    </row>
    <row r="31334" spans="1:6" x14ac:dyDescent="0.3">
      <c r="A31334" t="s">
        <v>31554</v>
      </c>
      <c r="B31334">
        <v>0</v>
      </c>
      <c r="C31334">
        <v>0</v>
      </c>
      <c r="D31334">
        <v>0</v>
      </c>
      <c r="E31334">
        <v>673400</v>
      </c>
      <c r="F31334" s="4">
        <f t="shared" si="489"/>
        <v>224466.66666666666</v>
      </c>
    </row>
    <row r="31335" spans="1:6" x14ac:dyDescent="0.3">
      <c r="A31335" t="s">
        <v>31555</v>
      </c>
      <c r="B31335">
        <v>0</v>
      </c>
      <c r="C31335">
        <v>0</v>
      </c>
      <c r="D31335">
        <v>0</v>
      </c>
      <c r="E31335">
        <v>2454320</v>
      </c>
      <c r="F31335" s="4">
        <f t="shared" si="489"/>
        <v>818106.66666666663</v>
      </c>
    </row>
    <row r="31336" spans="1:6" x14ac:dyDescent="0.3">
      <c r="A31336" t="s">
        <v>31556</v>
      </c>
      <c r="B31336">
        <v>0</v>
      </c>
      <c r="C31336">
        <v>0</v>
      </c>
      <c r="D31336">
        <v>0</v>
      </c>
      <c r="E31336">
        <v>1107000</v>
      </c>
      <c r="F31336" s="4">
        <f t="shared" si="489"/>
        <v>369000</v>
      </c>
    </row>
    <row r="31337" spans="1:6" x14ac:dyDescent="0.3">
      <c r="A31337" t="s">
        <v>31557</v>
      </c>
      <c r="B31337">
        <v>0</v>
      </c>
      <c r="C31337">
        <v>0</v>
      </c>
      <c r="D31337">
        <v>0</v>
      </c>
      <c r="E31337">
        <v>995880</v>
      </c>
      <c r="F31337" s="4">
        <f t="shared" si="489"/>
        <v>331960</v>
      </c>
    </row>
    <row r="31338" spans="1:6" x14ac:dyDescent="0.3">
      <c r="A31338" t="s">
        <v>31558</v>
      </c>
      <c r="B31338">
        <v>0</v>
      </c>
      <c r="C31338">
        <v>0</v>
      </c>
      <c r="D31338">
        <v>0</v>
      </c>
      <c r="E31338">
        <v>453280</v>
      </c>
      <c r="F31338" s="4">
        <f t="shared" si="489"/>
        <v>151093.33333333334</v>
      </c>
    </row>
    <row r="31339" spans="1:6" x14ac:dyDescent="0.3">
      <c r="A31339" t="s">
        <v>31559</v>
      </c>
      <c r="B31339">
        <v>0</v>
      </c>
      <c r="C31339">
        <v>0</v>
      </c>
      <c r="D31339">
        <v>0</v>
      </c>
      <c r="E31339">
        <v>229320</v>
      </c>
      <c r="F31339" s="4">
        <f t="shared" si="489"/>
        <v>76440</v>
      </c>
    </row>
    <row r="31340" spans="1:6" x14ac:dyDescent="0.3">
      <c r="A31340" t="s">
        <v>31560</v>
      </c>
      <c r="B31340">
        <v>0</v>
      </c>
      <c r="C31340">
        <v>0</v>
      </c>
      <c r="D31340">
        <v>0</v>
      </c>
      <c r="E31340">
        <v>386000</v>
      </c>
      <c r="F31340" s="4">
        <f t="shared" si="489"/>
        <v>128666.66666666667</v>
      </c>
    </row>
    <row r="31341" spans="1:6" x14ac:dyDescent="0.3">
      <c r="A31341" t="s">
        <v>31561</v>
      </c>
      <c r="B31341">
        <v>0</v>
      </c>
      <c r="C31341">
        <v>0</v>
      </c>
      <c r="D31341">
        <v>0</v>
      </c>
      <c r="E31341">
        <v>851080</v>
      </c>
      <c r="F31341" s="4">
        <f t="shared" si="489"/>
        <v>283693.33333333331</v>
      </c>
    </row>
    <row r="31342" spans="1:6" x14ac:dyDescent="0.3">
      <c r="A31342" t="s">
        <v>31562</v>
      </c>
      <c r="B31342">
        <v>0</v>
      </c>
      <c r="C31342">
        <v>0</v>
      </c>
      <c r="D31342">
        <v>0</v>
      </c>
      <c r="E31342">
        <v>2376200</v>
      </c>
      <c r="F31342" s="4">
        <f t="shared" si="489"/>
        <v>792066.66666666663</v>
      </c>
    </row>
    <row r="31343" spans="1:6" x14ac:dyDescent="0.3">
      <c r="A31343" t="s">
        <v>31563</v>
      </c>
      <c r="B31343">
        <v>0</v>
      </c>
      <c r="C31343">
        <v>0</v>
      </c>
      <c r="D31343">
        <v>0</v>
      </c>
      <c r="E31343">
        <v>236600</v>
      </c>
      <c r="F31343" s="4">
        <f t="shared" si="489"/>
        <v>78866.666666666672</v>
      </c>
    </row>
    <row r="31344" spans="1:6" x14ac:dyDescent="0.3">
      <c r="A31344" t="s">
        <v>31564</v>
      </c>
      <c r="B31344">
        <v>0</v>
      </c>
      <c r="C31344">
        <v>0</v>
      </c>
      <c r="D31344">
        <v>0</v>
      </c>
      <c r="E31344">
        <v>2537190</v>
      </c>
      <c r="F31344" s="4">
        <f t="shared" si="489"/>
        <v>845730</v>
      </c>
    </row>
    <row r="31345" spans="1:6" x14ac:dyDescent="0.3">
      <c r="A31345" t="s">
        <v>31565</v>
      </c>
      <c r="B31345">
        <v>0</v>
      </c>
      <c r="C31345">
        <v>0</v>
      </c>
      <c r="D31345">
        <v>0</v>
      </c>
      <c r="E31345">
        <v>462280</v>
      </c>
      <c r="F31345" s="4">
        <f t="shared" si="489"/>
        <v>154093.33333333334</v>
      </c>
    </row>
    <row r="31346" spans="1:6" x14ac:dyDescent="0.3">
      <c r="A31346" t="s">
        <v>31566</v>
      </c>
      <c r="B31346">
        <v>0</v>
      </c>
      <c r="C31346">
        <v>0</v>
      </c>
      <c r="D31346">
        <v>0</v>
      </c>
      <c r="E31346">
        <v>2793500</v>
      </c>
      <c r="F31346" s="4">
        <f t="shared" si="489"/>
        <v>931166.66666666663</v>
      </c>
    </row>
    <row r="31347" spans="1:6" x14ac:dyDescent="0.3">
      <c r="A31347" t="s">
        <v>31567</v>
      </c>
      <c r="B31347">
        <v>0</v>
      </c>
      <c r="C31347">
        <v>0</v>
      </c>
      <c r="D31347">
        <v>0</v>
      </c>
      <c r="E31347">
        <v>2484360</v>
      </c>
      <c r="F31347" s="4">
        <f t="shared" si="489"/>
        <v>828120</v>
      </c>
    </row>
    <row r="31348" spans="1:6" x14ac:dyDescent="0.3">
      <c r="A31348" t="s">
        <v>31568</v>
      </c>
      <c r="B31348">
        <v>0</v>
      </c>
      <c r="C31348">
        <v>0</v>
      </c>
      <c r="D31348">
        <v>0</v>
      </c>
      <c r="E31348">
        <v>739200</v>
      </c>
      <c r="F31348" s="4">
        <f t="shared" si="489"/>
        <v>246400</v>
      </c>
    </row>
    <row r="31349" spans="1:6" x14ac:dyDescent="0.3">
      <c r="A31349" t="s">
        <v>31569</v>
      </c>
      <c r="B31349">
        <v>0</v>
      </c>
      <c r="C31349">
        <v>0</v>
      </c>
      <c r="D31349">
        <v>0</v>
      </c>
      <c r="E31349">
        <v>1263280</v>
      </c>
      <c r="F31349" s="4">
        <f t="shared" si="489"/>
        <v>421093.33333333331</v>
      </c>
    </row>
    <row r="31350" spans="1:6" x14ac:dyDescent="0.3">
      <c r="A31350" t="s">
        <v>31570</v>
      </c>
      <c r="B31350">
        <v>0</v>
      </c>
      <c r="C31350">
        <v>0</v>
      </c>
      <c r="D31350">
        <v>0</v>
      </c>
      <c r="E31350">
        <v>1021020</v>
      </c>
      <c r="F31350" s="4">
        <f t="shared" si="489"/>
        <v>340340</v>
      </c>
    </row>
    <row r="31351" spans="1:6" x14ac:dyDescent="0.3">
      <c r="A31351" t="s">
        <v>31571</v>
      </c>
      <c r="B31351">
        <v>0</v>
      </c>
      <c r="C31351">
        <v>0</v>
      </c>
      <c r="D31351">
        <v>0</v>
      </c>
      <c r="E31351">
        <v>915280</v>
      </c>
      <c r="F31351" s="4">
        <f t="shared" si="489"/>
        <v>305093.33333333331</v>
      </c>
    </row>
    <row r="31352" spans="1:6" x14ac:dyDescent="0.3">
      <c r="A31352" t="s">
        <v>31572</v>
      </c>
      <c r="B31352">
        <v>0</v>
      </c>
      <c r="C31352">
        <v>0</v>
      </c>
      <c r="D31352">
        <v>0</v>
      </c>
      <c r="E31352">
        <v>1103280</v>
      </c>
      <c r="F31352" s="4">
        <f t="shared" si="489"/>
        <v>367760</v>
      </c>
    </row>
    <row r="31353" spans="1:6" x14ac:dyDescent="0.3">
      <c r="A31353" t="s">
        <v>31573</v>
      </c>
      <c r="B31353">
        <v>0</v>
      </c>
      <c r="C31353">
        <v>0</v>
      </c>
      <c r="D31353">
        <v>0</v>
      </c>
      <c r="E31353">
        <v>386000</v>
      </c>
      <c r="F31353" s="4">
        <f t="shared" si="489"/>
        <v>128666.66666666667</v>
      </c>
    </row>
    <row r="31354" spans="1:6" x14ac:dyDescent="0.3">
      <c r="A31354" t="s">
        <v>31574</v>
      </c>
      <c r="B31354">
        <v>0</v>
      </c>
      <c r="C31354">
        <v>0</v>
      </c>
      <c r="D31354">
        <v>0</v>
      </c>
      <c r="E31354">
        <v>1345640</v>
      </c>
      <c r="F31354" s="4">
        <f t="shared" si="489"/>
        <v>448546.66666666669</v>
      </c>
    </row>
    <row r="31355" spans="1:6" x14ac:dyDescent="0.3">
      <c r="A31355" t="s">
        <v>31575</v>
      </c>
      <c r="B31355">
        <v>0</v>
      </c>
      <c r="C31355">
        <v>0</v>
      </c>
      <c r="D31355">
        <v>0</v>
      </c>
      <c r="E31355">
        <v>1636640</v>
      </c>
      <c r="F31355" s="4">
        <f t="shared" si="489"/>
        <v>545546.66666666663</v>
      </c>
    </row>
    <row r="31356" spans="1:6" x14ac:dyDescent="0.3">
      <c r="A31356" t="s">
        <v>31576</v>
      </c>
      <c r="B31356">
        <v>0</v>
      </c>
      <c r="C31356">
        <v>0</v>
      </c>
      <c r="D31356">
        <v>0</v>
      </c>
      <c r="E31356">
        <v>402000</v>
      </c>
      <c r="F31356" s="4">
        <f t="shared" si="489"/>
        <v>134000</v>
      </c>
    </row>
    <row r="31357" spans="1:6" x14ac:dyDescent="0.3">
      <c r="A31357" t="s">
        <v>31577</v>
      </c>
      <c r="B31357">
        <v>0</v>
      </c>
      <c r="C31357">
        <v>0</v>
      </c>
      <c r="D31357">
        <v>0</v>
      </c>
      <c r="E31357">
        <v>2034950</v>
      </c>
      <c r="F31357" s="4">
        <f t="shared" si="489"/>
        <v>678316.66666666663</v>
      </c>
    </row>
    <row r="31358" spans="1:6" x14ac:dyDescent="0.3">
      <c r="A31358" t="s">
        <v>31578</v>
      </c>
      <c r="B31358">
        <v>0</v>
      </c>
      <c r="C31358">
        <v>0</v>
      </c>
      <c r="D31358">
        <v>0</v>
      </c>
      <c r="E31358">
        <v>857220</v>
      </c>
      <c r="F31358" s="4">
        <f t="shared" si="489"/>
        <v>285740</v>
      </c>
    </row>
    <row r="31359" spans="1:6" x14ac:dyDescent="0.3">
      <c r="A31359" t="s">
        <v>31579</v>
      </c>
      <c r="B31359">
        <v>0</v>
      </c>
      <c r="C31359">
        <v>0</v>
      </c>
      <c r="D31359">
        <v>0</v>
      </c>
      <c r="E31359">
        <v>425700</v>
      </c>
      <c r="F31359" s="4">
        <f t="shared" si="489"/>
        <v>141900</v>
      </c>
    </row>
    <row r="31360" spans="1:6" x14ac:dyDescent="0.3">
      <c r="A31360" t="s">
        <v>31580</v>
      </c>
      <c r="B31360">
        <v>0</v>
      </c>
      <c r="C31360">
        <v>0</v>
      </c>
      <c r="D31360">
        <v>0</v>
      </c>
      <c r="E31360">
        <v>316680</v>
      </c>
      <c r="F31360" s="4">
        <f t="shared" si="489"/>
        <v>105560</v>
      </c>
    </row>
    <row r="31361" spans="1:6" x14ac:dyDescent="0.3">
      <c r="A31361" t="s">
        <v>31581</v>
      </c>
      <c r="B31361">
        <v>0</v>
      </c>
      <c r="C31361">
        <v>0</v>
      </c>
      <c r="D31361">
        <v>0</v>
      </c>
      <c r="E31361">
        <v>683300</v>
      </c>
      <c r="F31361" s="4">
        <f t="shared" si="489"/>
        <v>227766.66666666666</v>
      </c>
    </row>
    <row r="31362" spans="1:6" x14ac:dyDescent="0.3">
      <c r="A31362" t="s">
        <v>31582</v>
      </c>
      <c r="B31362">
        <v>0</v>
      </c>
      <c r="C31362">
        <v>0</v>
      </c>
      <c r="D31362">
        <v>0</v>
      </c>
      <c r="E31362">
        <v>764400</v>
      </c>
      <c r="F31362" s="4">
        <f t="shared" si="489"/>
        <v>254800</v>
      </c>
    </row>
    <row r="31363" spans="1:6" x14ac:dyDescent="0.3">
      <c r="A31363" t="s">
        <v>31583</v>
      </c>
      <c r="B31363">
        <v>0</v>
      </c>
      <c r="C31363">
        <v>0</v>
      </c>
      <c r="D31363">
        <v>0</v>
      </c>
      <c r="E31363">
        <v>2507780</v>
      </c>
      <c r="F31363" s="4">
        <f t="shared" ref="F31363:F31426" si="490">SUM(C31363:E31363)/3</f>
        <v>835926.66666666663</v>
      </c>
    </row>
    <row r="31364" spans="1:6" x14ac:dyDescent="0.3">
      <c r="A31364" t="s">
        <v>31584</v>
      </c>
      <c r="B31364">
        <v>0</v>
      </c>
      <c r="C31364">
        <v>0</v>
      </c>
      <c r="D31364">
        <v>0</v>
      </c>
      <c r="E31364">
        <v>2276960</v>
      </c>
      <c r="F31364" s="4">
        <f t="shared" si="490"/>
        <v>758986.66666666663</v>
      </c>
    </row>
    <row r="31365" spans="1:6" x14ac:dyDescent="0.3">
      <c r="A31365" t="s">
        <v>31585</v>
      </c>
      <c r="B31365">
        <v>0</v>
      </c>
      <c r="C31365">
        <v>0</v>
      </c>
      <c r="D31365">
        <v>0</v>
      </c>
      <c r="E31365">
        <v>1016200</v>
      </c>
      <c r="F31365" s="4">
        <f t="shared" si="490"/>
        <v>338733.33333333331</v>
      </c>
    </row>
    <row r="31366" spans="1:6" x14ac:dyDescent="0.3">
      <c r="A31366" t="s">
        <v>31586</v>
      </c>
      <c r="B31366">
        <v>0</v>
      </c>
      <c r="C31366">
        <v>0</v>
      </c>
      <c r="D31366">
        <v>0</v>
      </c>
      <c r="E31366">
        <v>2579740</v>
      </c>
      <c r="F31366" s="4">
        <f t="shared" si="490"/>
        <v>859913.33333333337</v>
      </c>
    </row>
    <row r="31367" spans="1:6" x14ac:dyDescent="0.3">
      <c r="A31367" t="s">
        <v>31587</v>
      </c>
      <c r="B31367">
        <v>0</v>
      </c>
      <c r="C31367">
        <v>0</v>
      </c>
      <c r="D31367">
        <v>0</v>
      </c>
      <c r="E31367">
        <v>309400</v>
      </c>
      <c r="F31367" s="4">
        <f t="shared" si="490"/>
        <v>103133.33333333333</v>
      </c>
    </row>
    <row r="31368" spans="1:6" x14ac:dyDescent="0.3">
      <c r="A31368" t="s">
        <v>31588</v>
      </c>
      <c r="B31368">
        <v>0</v>
      </c>
      <c r="C31368">
        <v>0</v>
      </c>
      <c r="D31368">
        <v>0</v>
      </c>
      <c r="E31368">
        <v>9489150</v>
      </c>
      <c r="F31368" s="4">
        <f t="shared" si="490"/>
        <v>3163050</v>
      </c>
    </row>
    <row r="31369" spans="1:6" x14ac:dyDescent="0.3">
      <c r="A31369" t="s">
        <v>31589</v>
      </c>
      <c r="B31369">
        <v>0</v>
      </c>
      <c r="C31369">
        <v>0</v>
      </c>
      <c r="D31369">
        <v>0</v>
      </c>
      <c r="E31369">
        <v>906000</v>
      </c>
      <c r="F31369" s="4">
        <f t="shared" si="490"/>
        <v>302000</v>
      </c>
    </row>
    <row r="31370" spans="1:6" x14ac:dyDescent="0.3">
      <c r="A31370" t="s">
        <v>31590</v>
      </c>
      <c r="B31370">
        <v>0</v>
      </c>
      <c r="C31370">
        <v>0</v>
      </c>
      <c r="D31370">
        <v>0</v>
      </c>
      <c r="E31370">
        <v>1055600</v>
      </c>
      <c r="F31370" s="4">
        <f t="shared" si="490"/>
        <v>351866.66666666669</v>
      </c>
    </row>
    <row r="31371" spans="1:6" x14ac:dyDescent="0.3">
      <c r="A31371" t="s">
        <v>31591</v>
      </c>
      <c r="B31371">
        <v>0</v>
      </c>
      <c r="C31371">
        <v>0</v>
      </c>
      <c r="D31371">
        <v>0</v>
      </c>
      <c r="E31371">
        <v>771840</v>
      </c>
      <c r="F31371" s="4">
        <f t="shared" si="490"/>
        <v>257280</v>
      </c>
    </row>
    <row r="31372" spans="1:6" x14ac:dyDescent="0.3">
      <c r="A31372" t="s">
        <v>31592</v>
      </c>
      <c r="B31372">
        <v>0</v>
      </c>
      <c r="C31372">
        <v>0</v>
      </c>
      <c r="D31372">
        <v>0</v>
      </c>
      <c r="E31372">
        <v>1653110</v>
      </c>
      <c r="F31372" s="4">
        <f t="shared" si="490"/>
        <v>551036.66666666663</v>
      </c>
    </row>
    <row r="31373" spans="1:6" x14ac:dyDescent="0.3">
      <c r="A31373" t="s">
        <v>31593</v>
      </c>
      <c r="B31373">
        <v>0</v>
      </c>
      <c r="C31373">
        <v>0</v>
      </c>
      <c r="D31373">
        <v>0</v>
      </c>
      <c r="E31373">
        <v>1712820</v>
      </c>
      <c r="F31373" s="4">
        <f t="shared" si="490"/>
        <v>570940</v>
      </c>
    </row>
    <row r="31374" spans="1:6" x14ac:dyDescent="0.3">
      <c r="A31374" t="s">
        <v>31594</v>
      </c>
      <c r="B31374">
        <v>0</v>
      </c>
      <c r="C31374">
        <v>0</v>
      </c>
      <c r="D31374">
        <v>0</v>
      </c>
      <c r="E31374">
        <v>386000</v>
      </c>
      <c r="F31374" s="4">
        <f t="shared" si="490"/>
        <v>128666.66666666667</v>
      </c>
    </row>
    <row r="31375" spans="1:6" x14ac:dyDescent="0.3">
      <c r="A31375" t="s">
        <v>31595</v>
      </c>
      <c r="B31375">
        <v>0</v>
      </c>
      <c r="C31375">
        <v>0</v>
      </c>
      <c r="D31375">
        <v>0</v>
      </c>
      <c r="E31375">
        <v>1058320</v>
      </c>
      <c r="F31375" s="4">
        <f t="shared" si="490"/>
        <v>352773.33333333331</v>
      </c>
    </row>
    <row r="31376" spans="1:6" x14ac:dyDescent="0.3">
      <c r="A31376" t="s">
        <v>31596</v>
      </c>
      <c r="B31376">
        <v>0</v>
      </c>
      <c r="C31376">
        <v>0</v>
      </c>
      <c r="D31376">
        <v>0</v>
      </c>
      <c r="E31376">
        <v>1048200</v>
      </c>
      <c r="F31376" s="4">
        <f t="shared" si="490"/>
        <v>349400</v>
      </c>
    </row>
    <row r="31377" spans="1:6" x14ac:dyDescent="0.3">
      <c r="A31377" t="s">
        <v>31597</v>
      </c>
      <c r="B31377">
        <v>0</v>
      </c>
      <c r="C31377">
        <v>0</v>
      </c>
      <c r="D31377">
        <v>0</v>
      </c>
      <c r="E31377">
        <v>386000</v>
      </c>
      <c r="F31377" s="4">
        <f t="shared" si="490"/>
        <v>128666.66666666667</v>
      </c>
    </row>
    <row r="31378" spans="1:6" x14ac:dyDescent="0.3">
      <c r="A31378" t="s">
        <v>31598</v>
      </c>
      <c r="B31378">
        <v>0</v>
      </c>
      <c r="C31378">
        <v>0</v>
      </c>
      <c r="D31378">
        <v>0</v>
      </c>
      <c r="E31378">
        <v>994500</v>
      </c>
      <c r="F31378" s="4">
        <f t="shared" si="490"/>
        <v>331500</v>
      </c>
    </row>
    <row r="31379" spans="1:6" x14ac:dyDescent="0.3">
      <c r="A31379" t="s">
        <v>31599</v>
      </c>
      <c r="B31379">
        <v>0</v>
      </c>
      <c r="C31379">
        <v>0</v>
      </c>
      <c r="D31379">
        <v>0</v>
      </c>
      <c r="E31379">
        <v>386000</v>
      </c>
      <c r="F31379" s="4">
        <f t="shared" si="490"/>
        <v>128666.66666666667</v>
      </c>
    </row>
    <row r="31380" spans="1:6" x14ac:dyDescent="0.3">
      <c r="A31380" t="s">
        <v>31600</v>
      </c>
      <c r="B31380">
        <v>0</v>
      </c>
      <c r="C31380">
        <v>0</v>
      </c>
      <c r="D31380">
        <v>0</v>
      </c>
      <c r="E31380">
        <v>956000</v>
      </c>
      <c r="F31380" s="4">
        <f t="shared" si="490"/>
        <v>318666.66666666669</v>
      </c>
    </row>
    <row r="31381" spans="1:6" x14ac:dyDescent="0.3">
      <c r="A31381" t="s">
        <v>31601</v>
      </c>
      <c r="B31381">
        <v>0</v>
      </c>
      <c r="C31381">
        <v>0</v>
      </c>
      <c r="D31381">
        <v>0</v>
      </c>
      <c r="E31381">
        <v>970100</v>
      </c>
      <c r="F31381" s="4">
        <f t="shared" si="490"/>
        <v>323366.66666666669</v>
      </c>
    </row>
    <row r="31382" spans="1:6" x14ac:dyDescent="0.3">
      <c r="A31382" t="s">
        <v>31602</v>
      </c>
      <c r="B31382">
        <v>0</v>
      </c>
      <c r="C31382">
        <v>0</v>
      </c>
      <c r="D31382">
        <v>0</v>
      </c>
      <c r="E31382">
        <v>855200</v>
      </c>
      <c r="F31382" s="4">
        <f t="shared" si="490"/>
        <v>285066.66666666669</v>
      </c>
    </row>
    <row r="31383" spans="1:6" x14ac:dyDescent="0.3">
      <c r="A31383" t="s">
        <v>31603</v>
      </c>
      <c r="B31383">
        <v>0</v>
      </c>
      <c r="C31383">
        <v>0</v>
      </c>
      <c r="D31383">
        <v>0</v>
      </c>
      <c r="E31383">
        <v>746360</v>
      </c>
      <c r="F31383" s="4">
        <f t="shared" si="490"/>
        <v>248786.66666666666</v>
      </c>
    </row>
    <row r="31384" spans="1:6" x14ac:dyDescent="0.3">
      <c r="A31384" t="s">
        <v>31604</v>
      </c>
      <c r="B31384">
        <v>0</v>
      </c>
      <c r="C31384">
        <v>0</v>
      </c>
      <c r="D31384">
        <v>0</v>
      </c>
      <c r="E31384">
        <v>360360</v>
      </c>
      <c r="F31384" s="4">
        <f t="shared" si="490"/>
        <v>120120</v>
      </c>
    </row>
    <row r="31385" spans="1:6" x14ac:dyDescent="0.3">
      <c r="A31385" t="s">
        <v>31605</v>
      </c>
      <c r="B31385">
        <v>0</v>
      </c>
      <c r="C31385">
        <v>0</v>
      </c>
      <c r="D31385">
        <v>0</v>
      </c>
      <c r="E31385">
        <v>1924650</v>
      </c>
      <c r="F31385" s="4">
        <f t="shared" si="490"/>
        <v>641550</v>
      </c>
    </row>
    <row r="31386" spans="1:6" x14ac:dyDescent="0.3">
      <c r="A31386" t="s">
        <v>31606</v>
      </c>
      <c r="B31386">
        <v>0</v>
      </c>
      <c r="C31386">
        <v>0</v>
      </c>
      <c r="D31386">
        <v>0</v>
      </c>
      <c r="E31386">
        <v>386000</v>
      </c>
      <c r="F31386" s="4">
        <f t="shared" si="490"/>
        <v>128666.66666666667</v>
      </c>
    </row>
    <row r="31387" spans="1:6" x14ac:dyDescent="0.3">
      <c r="A31387" t="s">
        <v>31607</v>
      </c>
      <c r="B31387">
        <v>0</v>
      </c>
      <c r="C31387">
        <v>0</v>
      </c>
      <c r="D31387">
        <v>0</v>
      </c>
      <c r="E31387">
        <v>1096260</v>
      </c>
      <c r="F31387" s="4">
        <f t="shared" si="490"/>
        <v>365420</v>
      </c>
    </row>
    <row r="31388" spans="1:6" x14ac:dyDescent="0.3">
      <c r="A31388" t="s">
        <v>31608</v>
      </c>
      <c r="B31388">
        <v>0</v>
      </c>
      <c r="C31388">
        <v>0</v>
      </c>
      <c r="D31388">
        <v>0</v>
      </c>
      <c r="E31388">
        <v>2615600</v>
      </c>
      <c r="F31388" s="4">
        <f t="shared" si="490"/>
        <v>871866.66666666663</v>
      </c>
    </row>
    <row r="31389" spans="1:6" x14ac:dyDescent="0.3">
      <c r="A31389" t="s">
        <v>31609</v>
      </c>
      <c r="B31389">
        <v>0</v>
      </c>
      <c r="C31389">
        <v>0</v>
      </c>
      <c r="D31389">
        <v>0</v>
      </c>
      <c r="E31389">
        <v>804000</v>
      </c>
      <c r="F31389" s="4">
        <f t="shared" si="490"/>
        <v>268000</v>
      </c>
    </row>
    <row r="31390" spans="1:6" x14ac:dyDescent="0.3">
      <c r="A31390" t="s">
        <v>31610</v>
      </c>
      <c r="B31390">
        <v>0</v>
      </c>
      <c r="C31390">
        <v>0</v>
      </c>
      <c r="D31390">
        <v>0</v>
      </c>
      <c r="E31390">
        <v>906000</v>
      </c>
      <c r="F31390" s="4">
        <f t="shared" si="490"/>
        <v>302000</v>
      </c>
    </row>
    <row r="31391" spans="1:6" x14ac:dyDescent="0.3">
      <c r="A31391" t="s">
        <v>31611</v>
      </c>
      <c r="B31391">
        <v>0</v>
      </c>
      <c r="C31391">
        <v>0</v>
      </c>
      <c r="D31391">
        <v>0</v>
      </c>
      <c r="E31391">
        <v>291200</v>
      </c>
      <c r="F31391" s="4">
        <f t="shared" si="490"/>
        <v>97066.666666666672</v>
      </c>
    </row>
    <row r="31392" spans="1:6" x14ac:dyDescent="0.3">
      <c r="A31392" t="s">
        <v>31612</v>
      </c>
      <c r="B31392">
        <v>0</v>
      </c>
      <c r="C31392">
        <v>0</v>
      </c>
      <c r="D31392">
        <v>0</v>
      </c>
      <c r="E31392">
        <v>719500</v>
      </c>
      <c r="F31392" s="4">
        <f t="shared" si="490"/>
        <v>239833.33333333334</v>
      </c>
    </row>
    <row r="31393" spans="1:6" x14ac:dyDescent="0.3">
      <c r="A31393" t="s">
        <v>31613</v>
      </c>
      <c r="B31393">
        <v>0</v>
      </c>
      <c r="C31393">
        <v>0</v>
      </c>
      <c r="D31393">
        <v>0</v>
      </c>
      <c r="E31393">
        <v>434000</v>
      </c>
      <c r="F31393" s="4">
        <f t="shared" si="490"/>
        <v>144666.66666666666</v>
      </c>
    </row>
    <row r="31394" spans="1:6" x14ac:dyDescent="0.3">
      <c r="A31394" t="s">
        <v>31614</v>
      </c>
      <c r="B31394">
        <v>0</v>
      </c>
      <c r="C31394">
        <v>0</v>
      </c>
      <c r="D31394">
        <v>0</v>
      </c>
      <c r="E31394">
        <v>1175440</v>
      </c>
      <c r="F31394" s="4">
        <f t="shared" si="490"/>
        <v>391813.33333333331</v>
      </c>
    </row>
    <row r="31395" spans="1:6" x14ac:dyDescent="0.3">
      <c r="A31395" t="s">
        <v>31615</v>
      </c>
      <c r="B31395">
        <v>0</v>
      </c>
      <c r="C31395">
        <v>0</v>
      </c>
      <c r="D31395">
        <v>0</v>
      </c>
      <c r="E31395">
        <v>2074800</v>
      </c>
      <c r="F31395" s="4">
        <f t="shared" si="490"/>
        <v>691600</v>
      </c>
    </row>
    <row r="31396" spans="1:6" x14ac:dyDescent="0.3">
      <c r="A31396" t="s">
        <v>31616</v>
      </c>
      <c r="B31396">
        <v>0</v>
      </c>
      <c r="C31396">
        <v>0</v>
      </c>
      <c r="D31396">
        <v>0</v>
      </c>
      <c r="E31396">
        <v>1734720</v>
      </c>
      <c r="F31396" s="4">
        <f t="shared" si="490"/>
        <v>578240</v>
      </c>
    </row>
    <row r="31397" spans="1:6" x14ac:dyDescent="0.3">
      <c r="A31397" t="s">
        <v>31617</v>
      </c>
      <c r="B31397">
        <v>0</v>
      </c>
      <c r="C31397">
        <v>0</v>
      </c>
      <c r="D31397">
        <v>0</v>
      </c>
      <c r="E31397">
        <v>336000</v>
      </c>
      <c r="F31397" s="4">
        <f t="shared" si="490"/>
        <v>112000</v>
      </c>
    </row>
    <row r="31398" spans="1:6" x14ac:dyDescent="0.3">
      <c r="A31398" t="s">
        <v>31618</v>
      </c>
      <c r="B31398">
        <v>0</v>
      </c>
      <c r="C31398">
        <v>0</v>
      </c>
      <c r="D31398">
        <v>0</v>
      </c>
      <c r="E31398">
        <v>316680</v>
      </c>
      <c r="F31398" s="4">
        <f t="shared" si="490"/>
        <v>105560</v>
      </c>
    </row>
    <row r="31399" spans="1:6" x14ac:dyDescent="0.3">
      <c r="A31399" t="s">
        <v>31619</v>
      </c>
      <c r="B31399">
        <v>0</v>
      </c>
      <c r="C31399">
        <v>0</v>
      </c>
      <c r="D31399">
        <v>0</v>
      </c>
      <c r="E31399">
        <v>918500</v>
      </c>
      <c r="F31399" s="4">
        <f t="shared" si="490"/>
        <v>306166.66666666669</v>
      </c>
    </row>
    <row r="31400" spans="1:6" x14ac:dyDescent="0.3">
      <c r="A31400" t="s">
        <v>31620</v>
      </c>
      <c r="B31400">
        <v>0</v>
      </c>
      <c r="C31400">
        <v>0</v>
      </c>
      <c r="D31400">
        <v>0</v>
      </c>
      <c r="E31400">
        <v>495840</v>
      </c>
      <c r="F31400" s="4">
        <f t="shared" si="490"/>
        <v>165280</v>
      </c>
    </row>
    <row r="31401" spans="1:6" x14ac:dyDescent="0.3">
      <c r="A31401" t="s">
        <v>31621</v>
      </c>
      <c r="B31401">
        <v>0</v>
      </c>
      <c r="C31401">
        <v>0</v>
      </c>
      <c r="D31401">
        <v>0</v>
      </c>
      <c r="E31401">
        <v>1983200</v>
      </c>
      <c r="F31401" s="4">
        <f t="shared" si="490"/>
        <v>661066.66666666663</v>
      </c>
    </row>
    <row r="31402" spans="1:6" x14ac:dyDescent="0.3">
      <c r="A31402" t="s">
        <v>31622</v>
      </c>
      <c r="B31402">
        <v>0</v>
      </c>
      <c r="C31402">
        <v>0</v>
      </c>
      <c r="D31402">
        <v>0</v>
      </c>
      <c r="E31402">
        <v>1453170</v>
      </c>
      <c r="F31402" s="4">
        <f t="shared" si="490"/>
        <v>484390</v>
      </c>
    </row>
    <row r="31403" spans="1:6" x14ac:dyDescent="0.3">
      <c r="A31403" t="s">
        <v>31623</v>
      </c>
      <c r="B31403">
        <v>0</v>
      </c>
      <c r="C31403">
        <v>0</v>
      </c>
      <c r="D31403">
        <v>0</v>
      </c>
      <c r="E31403">
        <v>1133200</v>
      </c>
      <c r="F31403" s="4">
        <f t="shared" si="490"/>
        <v>377733.33333333331</v>
      </c>
    </row>
    <row r="31404" spans="1:6" x14ac:dyDescent="0.3">
      <c r="A31404" t="s">
        <v>31624</v>
      </c>
      <c r="B31404">
        <v>0</v>
      </c>
      <c r="C31404">
        <v>0</v>
      </c>
      <c r="D31404">
        <v>0</v>
      </c>
      <c r="E31404">
        <v>469200</v>
      </c>
      <c r="F31404" s="4">
        <f t="shared" si="490"/>
        <v>156400</v>
      </c>
    </row>
    <row r="31405" spans="1:6" x14ac:dyDescent="0.3">
      <c r="A31405" t="s">
        <v>31625</v>
      </c>
      <c r="B31405">
        <v>0</v>
      </c>
      <c r="C31405">
        <v>0</v>
      </c>
      <c r="D31405">
        <v>0</v>
      </c>
      <c r="E31405">
        <v>1068600</v>
      </c>
      <c r="F31405" s="4">
        <f t="shared" si="490"/>
        <v>356200</v>
      </c>
    </row>
    <row r="31406" spans="1:6" x14ac:dyDescent="0.3">
      <c r="A31406" t="s">
        <v>31626</v>
      </c>
      <c r="B31406">
        <v>0</v>
      </c>
      <c r="C31406">
        <v>0</v>
      </c>
      <c r="D31406">
        <v>0</v>
      </c>
      <c r="E31406">
        <v>388000</v>
      </c>
      <c r="F31406" s="4">
        <f t="shared" si="490"/>
        <v>129333.33333333333</v>
      </c>
    </row>
    <row r="31407" spans="1:6" x14ac:dyDescent="0.3">
      <c r="A31407" t="s">
        <v>31627</v>
      </c>
      <c r="B31407">
        <v>0</v>
      </c>
      <c r="C31407">
        <v>0</v>
      </c>
      <c r="D31407">
        <v>0</v>
      </c>
      <c r="E31407">
        <v>1206660</v>
      </c>
      <c r="F31407" s="4">
        <f t="shared" si="490"/>
        <v>402220</v>
      </c>
    </row>
    <row r="31408" spans="1:6" x14ac:dyDescent="0.3">
      <c r="A31408" t="s">
        <v>31628</v>
      </c>
      <c r="B31408">
        <v>0</v>
      </c>
      <c r="C31408">
        <v>0</v>
      </c>
      <c r="D31408">
        <v>0</v>
      </c>
      <c r="E31408">
        <v>1318600</v>
      </c>
      <c r="F31408" s="4">
        <f t="shared" si="490"/>
        <v>439533.33333333331</v>
      </c>
    </row>
    <row r="31409" spans="1:6" x14ac:dyDescent="0.3">
      <c r="A31409" t="s">
        <v>31629</v>
      </c>
      <c r="B31409">
        <v>0</v>
      </c>
      <c r="C31409">
        <v>0</v>
      </c>
      <c r="D31409">
        <v>0</v>
      </c>
      <c r="E31409">
        <v>496000</v>
      </c>
      <c r="F31409" s="4">
        <f t="shared" si="490"/>
        <v>165333.33333333334</v>
      </c>
    </row>
    <row r="31410" spans="1:6" x14ac:dyDescent="0.3">
      <c r="A31410" t="s">
        <v>31630</v>
      </c>
      <c r="B31410">
        <v>0</v>
      </c>
      <c r="C31410">
        <v>0</v>
      </c>
      <c r="D31410">
        <v>0</v>
      </c>
      <c r="E31410">
        <v>626240</v>
      </c>
      <c r="F31410" s="4">
        <f t="shared" si="490"/>
        <v>208746.66666666666</v>
      </c>
    </row>
    <row r="31411" spans="1:6" x14ac:dyDescent="0.3">
      <c r="A31411" t="s">
        <v>31631</v>
      </c>
      <c r="B31411">
        <v>0</v>
      </c>
      <c r="C31411">
        <v>0</v>
      </c>
      <c r="D31411">
        <v>0</v>
      </c>
      <c r="E31411">
        <v>986170</v>
      </c>
      <c r="F31411" s="4">
        <f t="shared" si="490"/>
        <v>328723.33333333331</v>
      </c>
    </row>
    <row r="31412" spans="1:6" x14ac:dyDescent="0.3">
      <c r="A31412" t="s">
        <v>31632</v>
      </c>
      <c r="B31412">
        <v>0</v>
      </c>
      <c r="C31412">
        <v>0</v>
      </c>
      <c r="D31412">
        <v>0</v>
      </c>
      <c r="E31412">
        <v>386000</v>
      </c>
      <c r="F31412" s="4">
        <f t="shared" si="490"/>
        <v>128666.66666666667</v>
      </c>
    </row>
    <row r="31413" spans="1:6" x14ac:dyDescent="0.3">
      <c r="A31413" t="s">
        <v>31633</v>
      </c>
      <c r="B31413">
        <v>0</v>
      </c>
      <c r="C31413">
        <v>0</v>
      </c>
      <c r="D31413">
        <v>0</v>
      </c>
      <c r="E31413">
        <v>1470880</v>
      </c>
      <c r="F31413" s="4">
        <f t="shared" si="490"/>
        <v>490293.33333333331</v>
      </c>
    </row>
    <row r="31414" spans="1:6" x14ac:dyDescent="0.3">
      <c r="A31414" t="s">
        <v>31634</v>
      </c>
      <c r="B31414">
        <v>0</v>
      </c>
      <c r="C31414">
        <v>0</v>
      </c>
      <c r="D31414">
        <v>0</v>
      </c>
      <c r="E31414">
        <v>1133200</v>
      </c>
      <c r="F31414" s="4">
        <f t="shared" si="490"/>
        <v>377733.33333333331</v>
      </c>
    </row>
    <row r="31415" spans="1:6" x14ac:dyDescent="0.3">
      <c r="A31415" t="s">
        <v>31635</v>
      </c>
      <c r="B31415">
        <v>0</v>
      </c>
      <c r="C31415">
        <v>0</v>
      </c>
      <c r="D31415">
        <v>0</v>
      </c>
      <c r="E31415">
        <v>1573000</v>
      </c>
      <c r="F31415" s="4">
        <f t="shared" si="490"/>
        <v>524333.33333333337</v>
      </c>
    </row>
    <row r="31416" spans="1:6" x14ac:dyDescent="0.3">
      <c r="A31416" t="s">
        <v>31636</v>
      </c>
      <c r="B31416">
        <v>0</v>
      </c>
      <c r="C31416">
        <v>0</v>
      </c>
      <c r="D31416">
        <v>0</v>
      </c>
      <c r="E31416">
        <v>569480</v>
      </c>
      <c r="F31416" s="4">
        <f t="shared" si="490"/>
        <v>189826.66666666666</v>
      </c>
    </row>
    <row r="31417" spans="1:6" x14ac:dyDescent="0.3">
      <c r="A31417" t="s">
        <v>31637</v>
      </c>
      <c r="B31417">
        <v>0</v>
      </c>
      <c r="C31417">
        <v>0</v>
      </c>
      <c r="D31417">
        <v>0</v>
      </c>
      <c r="E31417">
        <v>1451610</v>
      </c>
      <c r="F31417" s="4">
        <f t="shared" si="490"/>
        <v>483870</v>
      </c>
    </row>
    <row r="31418" spans="1:6" x14ac:dyDescent="0.3">
      <c r="A31418" t="s">
        <v>31638</v>
      </c>
      <c r="B31418">
        <v>0</v>
      </c>
      <c r="C31418">
        <v>0</v>
      </c>
      <c r="D31418">
        <v>0</v>
      </c>
      <c r="E31418">
        <v>469200</v>
      </c>
      <c r="F31418" s="4">
        <f t="shared" si="490"/>
        <v>156400</v>
      </c>
    </row>
    <row r="31419" spans="1:6" x14ac:dyDescent="0.3">
      <c r="A31419" t="s">
        <v>31639</v>
      </c>
      <c r="B31419">
        <v>0</v>
      </c>
      <c r="C31419">
        <v>0</v>
      </c>
      <c r="D31419">
        <v>0</v>
      </c>
      <c r="E31419">
        <v>839280</v>
      </c>
      <c r="F31419" s="4">
        <f t="shared" si="490"/>
        <v>279760</v>
      </c>
    </row>
    <row r="31420" spans="1:6" x14ac:dyDescent="0.3">
      <c r="A31420" t="s">
        <v>31640</v>
      </c>
      <c r="B31420">
        <v>0</v>
      </c>
      <c r="C31420">
        <v>0</v>
      </c>
      <c r="D31420">
        <v>0</v>
      </c>
      <c r="E31420">
        <v>370000</v>
      </c>
      <c r="F31420" s="4">
        <f t="shared" si="490"/>
        <v>123333.33333333333</v>
      </c>
    </row>
    <row r="31421" spans="1:6" x14ac:dyDescent="0.3">
      <c r="A31421" t="s">
        <v>31641</v>
      </c>
      <c r="B31421">
        <v>0</v>
      </c>
      <c r="C31421">
        <v>0</v>
      </c>
      <c r="D31421">
        <v>0</v>
      </c>
      <c r="E31421">
        <v>936390</v>
      </c>
      <c r="F31421" s="4">
        <f t="shared" si="490"/>
        <v>312130</v>
      </c>
    </row>
    <row r="31422" spans="1:6" x14ac:dyDescent="0.3">
      <c r="A31422" t="s">
        <v>31642</v>
      </c>
      <c r="B31422">
        <v>0</v>
      </c>
      <c r="C31422">
        <v>0</v>
      </c>
      <c r="D31422">
        <v>0</v>
      </c>
      <c r="E31422">
        <v>386000</v>
      </c>
      <c r="F31422" s="4">
        <f t="shared" si="490"/>
        <v>128666.66666666667</v>
      </c>
    </row>
    <row r="31423" spans="1:6" x14ac:dyDescent="0.3">
      <c r="A31423" t="s">
        <v>31643</v>
      </c>
      <c r="B31423">
        <v>0</v>
      </c>
      <c r="C31423">
        <v>0</v>
      </c>
      <c r="D31423">
        <v>0</v>
      </c>
      <c r="E31423">
        <v>386000</v>
      </c>
      <c r="F31423" s="4">
        <f t="shared" si="490"/>
        <v>128666.66666666667</v>
      </c>
    </row>
    <row r="31424" spans="1:6" x14ac:dyDescent="0.3">
      <c r="A31424" t="s">
        <v>31644</v>
      </c>
      <c r="B31424">
        <v>0</v>
      </c>
      <c r="C31424">
        <v>0</v>
      </c>
      <c r="D31424">
        <v>0</v>
      </c>
      <c r="E31424">
        <v>433160</v>
      </c>
      <c r="F31424" s="4">
        <f t="shared" si="490"/>
        <v>144386.66666666666</v>
      </c>
    </row>
    <row r="31425" spans="1:6" x14ac:dyDescent="0.3">
      <c r="A31425" t="s">
        <v>31645</v>
      </c>
      <c r="B31425">
        <v>0</v>
      </c>
      <c r="C31425">
        <v>0</v>
      </c>
      <c r="D31425">
        <v>0</v>
      </c>
      <c r="E31425">
        <v>486480</v>
      </c>
      <c r="F31425" s="4">
        <f t="shared" si="490"/>
        <v>162160</v>
      </c>
    </row>
    <row r="31426" spans="1:6" x14ac:dyDescent="0.3">
      <c r="A31426" t="s">
        <v>31646</v>
      </c>
      <c r="B31426">
        <v>0</v>
      </c>
      <c r="C31426">
        <v>0</v>
      </c>
      <c r="D31426">
        <v>0</v>
      </c>
      <c r="E31426">
        <v>819200</v>
      </c>
      <c r="F31426" s="4">
        <f t="shared" si="490"/>
        <v>273066.66666666669</v>
      </c>
    </row>
    <row r="31427" spans="1:6" x14ac:dyDescent="0.3">
      <c r="A31427" t="s">
        <v>31647</v>
      </c>
      <c r="B31427">
        <v>0</v>
      </c>
      <c r="C31427">
        <v>0</v>
      </c>
      <c r="D31427">
        <v>0</v>
      </c>
      <c r="E31427">
        <v>549640</v>
      </c>
      <c r="F31427" s="4">
        <f t="shared" ref="F31427:F31490" si="491">SUM(C31427:E31427)/3</f>
        <v>183213.33333333334</v>
      </c>
    </row>
    <row r="31428" spans="1:6" x14ac:dyDescent="0.3">
      <c r="A31428" t="s">
        <v>31648</v>
      </c>
      <c r="B31428">
        <v>0</v>
      </c>
      <c r="C31428">
        <v>0</v>
      </c>
      <c r="D31428">
        <v>0</v>
      </c>
      <c r="E31428">
        <v>1558990</v>
      </c>
      <c r="F31428" s="4">
        <f t="shared" si="491"/>
        <v>519663.33333333331</v>
      </c>
    </row>
    <row r="31429" spans="1:6" x14ac:dyDescent="0.3">
      <c r="A31429" t="s">
        <v>31649</v>
      </c>
      <c r="B31429">
        <v>0</v>
      </c>
      <c r="C31429">
        <v>0</v>
      </c>
      <c r="D31429">
        <v>0</v>
      </c>
      <c r="E31429">
        <v>264000</v>
      </c>
      <c r="F31429" s="4">
        <f t="shared" si="491"/>
        <v>88000</v>
      </c>
    </row>
    <row r="31430" spans="1:6" x14ac:dyDescent="0.3">
      <c r="A31430" t="s">
        <v>31650</v>
      </c>
      <c r="B31430">
        <v>0</v>
      </c>
      <c r="C31430">
        <v>0</v>
      </c>
      <c r="D31430">
        <v>0</v>
      </c>
      <c r="E31430">
        <v>432250</v>
      </c>
      <c r="F31430" s="4">
        <f t="shared" si="491"/>
        <v>144083.33333333334</v>
      </c>
    </row>
    <row r="31431" spans="1:6" x14ac:dyDescent="0.3">
      <c r="A31431" t="s">
        <v>31651</v>
      </c>
      <c r="B31431">
        <v>0</v>
      </c>
      <c r="C31431">
        <v>0</v>
      </c>
      <c r="D31431">
        <v>0</v>
      </c>
      <c r="E31431">
        <v>768200</v>
      </c>
      <c r="F31431" s="4">
        <f t="shared" si="491"/>
        <v>256066.66666666666</v>
      </c>
    </row>
    <row r="31432" spans="1:6" x14ac:dyDescent="0.3">
      <c r="A31432" t="s">
        <v>31652</v>
      </c>
      <c r="B31432">
        <v>0</v>
      </c>
      <c r="C31432">
        <v>0</v>
      </c>
      <c r="D31432">
        <v>0</v>
      </c>
      <c r="E31432">
        <v>2009880</v>
      </c>
      <c r="F31432" s="4">
        <f t="shared" si="491"/>
        <v>669960</v>
      </c>
    </row>
    <row r="31433" spans="1:6" x14ac:dyDescent="0.3">
      <c r="A31433" t="s">
        <v>31653</v>
      </c>
      <c r="B31433">
        <v>0</v>
      </c>
      <c r="C31433">
        <v>0</v>
      </c>
      <c r="D31433">
        <v>0</v>
      </c>
      <c r="E31433">
        <v>1184760</v>
      </c>
      <c r="F31433" s="4">
        <f t="shared" si="491"/>
        <v>394920</v>
      </c>
    </row>
    <row r="31434" spans="1:6" x14ac:dyDescent="0.3">
      <c r="A31434" t="s">
        <v>31654</v>
      </c>
      <c r="B31434">
        <v>0</v>
      </c>
      <c r="C31434">
        <v>0</v>
      </c>
      <c r="D31434">
        <v>0</v>
      </c>
      <c r="E31434">
        <v>545700</v>
      </c>
      <c r="F31434" s="4">
        <f t="shared" si="491"/>
        <v>181900</v>
      </c>
    </row>
    <row r="31435" spans="1:6" x14ac:dyDescent="0.3">
      <c r="A31435" t="s">
        <v>31655</v>
      </c>
      <c r="B31435">
        <v>0</v>
      </c>
      <c r="C31435">
        <v>0</v>
      </c>
      <c r="D31435">
        <v>0</v>
      </c>
      <c r="E31435">
        <v>886340</v>
      </c>
      <c r="F31435" s="4">
        <f t="shared" si="491"/>
        <v>295446.66666666669</v>
      </c>
    </row>
    <row r="31436" spans="1:6" x14ac:dyDescent="0.3">
      <c r="A31436" t="s">
        <v>31656</v>
      </c>
      <c r="B31436">
        <v>0</v>
      </c>
      <c r="C31436">
        <v>0</v>
      </c>
      <c r="D31436">
        <v>0</v>
      </c>
      <c r="E31436">
        <v>820000</v>
      </c>
      <c r="F31436" s="4">
        <f t="shared" si="491"/>
        <v>273333.33333333331</v>
      </c>
    </row>
    <row r="31437" spans="1:6" x14ac:dyDescent="0.3">
      <c r="A31437" t="s">
        <v>31657</v>
      </c>
      <c r="B31437">
        <v>0</v>
      </c>
      <c r="C31437">
        <v>0</v>
      </c>
      <c r="D31437">
        <v>0</v>
      </c>
      <c r="E31437">
        <v>386000</v>
      </c>
      <c r="F31437" s="4">
        <f t="shared" si="491"/>
        <v>128666.66666666667</v>
      </c>
    </row>
    <row r="31438" spans="1:6" x14ac:dyDescent="0.3">
      <c r="A31438" t="s">
        <v>31658</v>
      </c>
      <c r="B31438">
        <v>0</v>
      </c>
      <c r="C31438">
        <v>0</v>
      </c>
      <c r="D31438">
        <v>0</v>
      </c>
      <c r="E31438">
        <v>1019360</v>
      </c>
      <c r="F31438" s="4">
        <f t="shared" si="491"/>
        <v>339786.66666666669</v>
      </c>
    </row>
    <row r="31439" spans="1:6" x14ac:dyDescent="0.3">
      <c r="A31439" t="s">
        <v>31659</v>
      </c>
      <c r="B31439">
        <v>0</v>
      </c>
      <c r="C31439">
        <v>0</v>
      </c>
      <c r="D31439">
        <v>0</v>
      </c>
      <c r="E31439">
        <v>3596040</v>
      </c>
      <c r="F31439" s="4">
        <f t="shared" si="491"/>
        <v>1198680</v>
      </c>
    </row>
    <row r="31440" spans="1:6" x14ac:dyDescent="0.3">
      <c r="A31440" t="s">
        <v>31660</v>
      </c>
      <c r="B31440">
        <v>0</v>
      </c>
      <c r="C31440">
        <v>0</v>
      </c>
      <c r="D31440">
        <v>0</v>
      </c>
      <c r="E31440">
        <v>697100</v>
      </c>
      <c r="F31440" s="4">
        <f t="shared" si="491"/>
        <v>232366.66666666666</v>
      </c>
    </row>
    <row r="31441" spans="1:6" x14ac:dyDescent="0.3">
      <c r="A31441" t="s">
        <v>31661</v>
      </c>
      <c r="B31441">
        <v>0</v>
      </c>
      <c r="C31441">
        <v>0</v>
      </c>
      <c r="D31441">
        <v>0</v>
      </c>
      <c r="E31441">
        <v>1815400</v>
      </c>
      <c r="F31441" s="4">
        <f t="shared" si="491"/>
        <v>605133.33333333337</v>
      </c>
    </row>
    <row r="31442" spans="1:6" x14ac:dyDescent="0.3">
      <c r="A31442" t="s">
        <v>31662</v>
      </c>
      <c r="B31442">
        <v>0</v>
      </c>
      <c r="C31442">
        <v>0</v>
      </c>
      <c r="D31442">
        <v>0</v>
      </c>
      <c r="E31442">
        <v>1186280</v>
      </c>
      <c r="F31442" s="4">
        <f t="shared" si="491"/>
        <v>395426.66666666669</v>
      </c>
    </row>
    <row r="31443" spans="1:6" x14ac:dyDescent="0.3">
      <c r="A31443" t="s">
        <v>31663</v>
      </c>
      <c r="B31443">
        <v>0</v>
      </c>
      <c r="C31443">
        <v>0</v>
      </c>
      <c r="D31443">
        <v>0</v>
      </c>
      <c r="E31443">
        <v>357000</v>
      </c>
      <c r="F31443" s="4">
        <f t="shared" si="491"/>
        <v>119000</v>
      </c>
    </row>
    <row r="31444" spans="1:6" x14ac:dyDescent="0.3">
      <c r="A31444" t="s">
        <v>31664</v>
      </c>
      <c r="B31444">
        <v>0</v>
      </c>
      <c r="C31444">
        <v>0</v>
      </c>
      <c r="D31444">
        <v>0</v>
      </c>
      <c r="E31444">
        <v>914600</v>
      </c>
      <c r="F31444" s="4">
        <f t="shared" si="491"/>
        <v>304866.66666666669</v>
      </c>
    </row>
    <row r="31445" spans="1:6" x14ac:dyDescent="0.3">
      <c r="A31445" t="s">
        <v>31665</v>
      </c>
      <c r="B31445">
        <v>0</v>
      </c>
      <c r="C31445">
        <v>0</v>
      </c>
      <c r="D31445">
        <v>0</v>
      </c>
      <c r="E31445">
        <v>2548090</v>
      </c>
      <c r="F31445" s="4">
        <f t="shared" si="491"/>
        <v>849363.33333333337</v>
      </c>
    </row>
    <row r="31446" spans="1:6" x14ac:dyDescent="0.3">
      <c r="A31446" t="s">
        <v>31666</v>
      </c>
      <c r="B31446">
        <v>0</v>
      </c>
      <c r="C31446">
        <v>0</v>
      </c>
      <c r="D31446">
        <v>0</v>
      </c>
      <c r="E31446">
        <v>214760</v>
      </c>
      <c r="F31446" s="4">
        <f t="shared" si="491"/>
        <v>71586.666666666672</v>
      </c>
    </row>
    <row r="31447" spans="1:6" x14ac:dyDescent="0.3">
      <c r="A31447" t="s">
        <v>31667</v>
      </c>
      <c r="B31447">
        <v>0</v>
      </c>
      <c r="C31447">
        <v>0</v>
      </c>
      <c r="D31447">
        <v>0</v>
      </c>
      <c r="E31447">
        <v>1276000</v>
      </c>
      <c r="F31447" s="4">
        <f t="shared" si="491"/>
        <v>425333.33333333331</v>
      </c>
    </row>
    <row r="31448" spans="1:6" x14ac:dyDescent="0.3">
      <c r="A31448" t="s">
        <v>31668</v>
      </c>
      <c r="B31448">
        <v>0</v>
      </c>
      <c r="C31448">
        <v>0</v>
      </c>
      <c r="D31448">
        <v>0</v>
      </c>
      <c r="E31448">
        <v>234600</v>
      </c>
      <c r="F31448" s="4">
        <f t="shared" si="491"/>
        <v>78200</v>
      </c>
    </row>
    <row r="31449" spans="1:6" x14ac:dyDescent="0.3">
      <c r="A31449" t="s">
        <v>31669</v>
      </c>
      <c r="B31449">
        <v>0</v>
      </c>
      <c r="C31449">
        <v>0</v>
      </c>
      <c r="D31449">
        <v>0</v>
      </c>
      <c r="E31449">
        <v>1359900</v>
      </c>
      <c r="F31449" s="4">
        <f t="shared" si="491"/>
        <v>453300</v>
      </c>
    </row>
    <row r="31450" spans="1:6" x14ac:dyDescent="0.3">
      <c r="A31450" t="s">
        <v>31670</v>
      </c>
      <c r="B31450">
        <v>0</v>
      </c>
      <c r="C31450">
        <v>0</v>
      </c>
      <c r="D31450">
        <v>0</v>
      </c>
      <c r="E31450">
        <v>1324940</v>
      </c>
      <c r="F31450" s="4">
        <f t="shared" si="491"/>
        <v>441646.66666666669</v>
      </c>
    </row>
    <row r="31451" spans="1:6" x14ac:dyDescent="0.3">
      <c r="A31451" t="s">
        <v>31671</v>
      </c>
      <c r="B31451">
        <v>0</v>
      </c>
      <c r="C31451">
        <v>0</v>
      </c>
      <c r="D31451">
        <v>0</v>
      </c>
      <c r="E31451">
        <v>716040</v>
      </c>
      <c r="F31451" s="4">
        <f t="shared" si="491"/>
        <v>238680</v>
      </c>
    </row>
    <row r="31452" spans="1:6" x14ac:dyDescent="0.3">
      <c r="A31452" t="s">
        <v>31672</v>
      </c>
      <c r="B31452">
        <v>0</v>
      </c>
      <c r="C31452">
        <v>0</v>
      </c>
      <c r="D31452">
        <v>0</v>
      </c>
      <c r="E31452">
        <v>1289200</v>
      </c>
      <c r="F31452" s="4">
        <f t="shared" si="491"/>
        <v>429733.33333333331</v>
      </c>
    </row>
    <row r="31453" spans="1:6" x14ac:dyDescent="0.3">
      <c r="A31453" t="s">
        <v>31673</v>
      </c>
      <c r="B31453">
        <v>0</v>
      </c>
      <c r="C31453">
        <v>0</v>
      </c>
      <c r="D31453">
        <v>0</v>
      </c>
      <c r="E31453">
        <v>2606700</v>
      </c>
      <c r="F31453" s="4">
        <f t="shared" si="491"/>
        <v>868900</v>
      </c>
    </row>
    <row r="31454" spans="1:6" x14ac:dyDescent="0.3">
      <c r="A31454" t="s">
        <v>31674</v>
      </c>
      <c r="B31454">
        <v>0</v>
      </c>
      <c r="C31454">
        <v>0</v>
      </c>
      <c r="D31454">
        <v>0</v>
      </c>
      <c r="E31454">
        <v>149400</v>
      </c>
      <c r="F31454" s="4">
        <f t="shared" si="491"/>
        <v>49800</v>
      </c>
    </row>
    <row r="31455" spans="1:6" x14ac:dyDescent="0.3">
      <c r="A31455" t="s">
        <v>31675</v>
      </c>
      <c r="B31455">
        <v>0</v>
      </c>
      <c r="C31455">
        <v>0</v>
      </c>
      <c r="D31455">
        <v>0</v>
      </c>
      <c r="E31455">
        <v>782600</v>
      </c>
      <c r="F31455" s="4">
        <f t="shared" si="491"/>
        <v>260866.66666666666</v>
      </c>
    </row>
    <row r="31456" spans="1:6" x14ac:dyDescent="0.3">
      <c r="A31456" t="s">
        <v>31676</v>
      </c>
      <c r="B31456">
        <v>0</v>
      </c>
      <c r="C31456">
        <v>0</v>
      </c>
      <c r="D31456">
        <v>0</v>
      </c>
      <c r="E31456">
        <v>422400</v>
      </c>
      <c r="F31456" s="4">
        <f t="shared" si="491"/>
        <v>140800</v>
      </c>
    </row>
    <row r="31457" spans="1:6" x14ac:dyDescent="0.3">
      <c r="A31457" t="s">
        <v>31677</v>
      </c>
      <c r="B31457">
        <v>0</v>
      </c>
      <c r="C31457">
        <v>0</v>
      </c>
      <c r="D31457">
        <v>0</v>
      </c>
      <c r="E31457">
        <v>1245880</v>
      </c>
      <c r="F31457" s="4">
        <f t="shared" si="491"/>
        <v>415293.33333333331</v>
      </c>
    </row>
    <row r="31458" spans="1:6" x14ac:dyDescent="0.3">
      <c r="A31458" t="s">
        <v>31678</v>
      </c>
      <c r="B31458">
        <v>0</v>
      </c>
      <c r="C31458">
        <v>0</v>
      </c>
      <c r="D31458">
        <v>0</v>
      </c>
      <c r="E31458">
        <v>386000</v>
      </c>
      <c r="F31458" s="4">
        <f t="shared" si="491"/>
        <v>128666.66666666667</v>
      </c>
    </row>
    <row r="31459" spans="1:6" x14ac:dyDescent="0.3">
      <c r="A31459" t="s">
        <v>31679</v>
      </c>
      <c r="B31459">
        <v>0</v>
      </c>
      <c r="C31459">
        <v>0</v>
      </c>
      <c r="D31459">
        <v>0</v>
      </c>
      <c r="E31459">
        <v>386000</v>
      </c>
      <c r="F31459" s="4">
        <f t="shared" si="491"/>
        <v>128666.66666666667</v>
      </c>
    </row>
    <row r="31460" spans="1:6" x14ac:dyDescent="0.3">
      <c r="A31460" t="s">
        <v>31680</v>
      </c>
      <c r="B31460">
        <v>0</v>
      </c>
      <c r="C31460">
        <v>0</v>
      </c>
      <c r="D31460">
        <v>0</v>
      </c>
      <c r="E31460">
        <v>820000</v>
      </c>
      <c r="F31460" s="4">
        <f t="shared" si="491"/>
        <v>273333.33333333331</v>
      </c>
    </row>
    <row r="31461" spans="1:6" x14ac:dyDescent="0.3">
      <c r="A31461" t="s">
        <v>31681</v>
      </c>
      <c r="B31461">
        <v>0</v>
      </c>
      <c r="C31461">
        <v>0</v>
      </c>
      <c r="D31461">
        <v>0</v>
      </c>
      <c r="E31461">
        <v>866320</v>
      </c>
      <c r="F31461" s="4">
        <f t="shared" si="491"/>
        <v>288773.33333333331</v>
      </c>
    </row>
    <row r="31462" spans="1:6" x14ac:dyDescent="0.3">
      <c r="A31462" t="s">
        <v>31682</v>
      </c>
      <c r="B31462">
        <v>0</v>
      </c>
      <c r="C31462">
        <v>0</v>
      </c>
      <c r="D31462">
        <v>0</v>
      </c>
      <c r="E31462">
        <v>600600</v>
      </c>
      <c r="F31462" s="4">
        <f t="shared" si="491"/>
        <v>200200</v>
      </c>
    </row>
    <row r="31463" spans="1:6" x14ac:dyDescent="0.3">
      <c r="A31463" t="s">
        <v>31683</v>
      </c>
      <c r="B31463">
        <v>0</v>
      </c>
      <c r="C31463">
        <v>0</v>
      </c>
      <c r="D31463">
        <v>0</v>
      </c>
      <c r="E31463">
        <v>841100</v>
      </c>
      <c r="F31463" s="4">
        <f t="shared" si="491"/>
        <v>280366.66666666669</v>
      </c>
    </row>
    <row r="31464" spans="1:6" x14ac:dyDescent="0.3">
      <c r="A31464" t="s">
        <v>31684</v>
      </c>
      <c r="B31464">
        <v>0</v>
      </c>
      <c r="C31464">
        <v>0</v>
      </c>
      <c r="D31464">
        <v>0</v>
      </c>
      <c r="E31464">
        <v>1442440</v>
      </c>
      <c r="F31464" s="4">
        <f t="shared" si="491"/>
        <v>480813.33333333331</v>
      </c>
    </row>
    <row r="31465" spans="1:6" x14ac:dyDescent="0.3">
      <c r="A31465" t="s">
        <v>31685</v>
      </c>
      <c r="B31465">
        <v>0</v>
      </c>
      <c r="C31465">
        <v>0</v>
      </c>
      <c r="D31465">
        <v>0</v>
      </c>
      <c r="E31465">
        <v>619710</v>
      </c>
      <c r="F31465" s="4">
        <f t="shared" si="491"/>
        <v>206570</v>
      </c>
    </row>
    <row r="31466" spans="1:6" x14ac:dyDescent="0.3">
      <c r="A31466" t="s">
        <v>31686</v>
      </c>
      <c r="B31466">
        <v>0</v>
      </c>
      <c r="C31466">
        <v>0</v>
      </c>
      <c r="D31466">
        <v>0</v>
      </c>
      <c r="E31466">
        <v>9524830</v>
      </c>
      <c r="F31466" s="4">
        <f t="shared" si="491"/>
        <v>3174943.3333333335</v>
      </c>
    </row>
    <row r="31467" spans="1:6" x14ac:dyDescent="0.3">
      <c r="A31467" t="s">
        <v>31687</v>
      </c>
      <c r="B31467">
        <v>0</v>
      </c>
      <c r="C31467">
        <v>0</v>
      </c>
      <c r="D31467">
        <v>0</v>
      </c>
      <c r="E31467">
        <v>697100</v>
      </c>
      <c r="F31467" s="4">
        <f t="shared" si="491"/>
        <v>232366.66666666666</v>
      </c>
    </row>
    <row r="31468" spans="1:6" x14ac:dyDescent="0.3">
      <c r="A31468" t="s">
        <v>31688</v>
      </c>
      <c r="B31468">
        <v>0</v>
      </c>
      <c r="C31468">
        <v>0</v>
      </c>
      <c r="D31468">
        <v>0</v>
      </c>
      <c r="E31468">
        <v>574520</v>
      </c>
      <c r="F31468" s="4">
        <f t="shared" si="491"/>
        <v>191506.66666666666</v>
      </c>
    </row>
    <row r="31469" spans="1:6" x14ac:dyDescent="0.3">
      <c r="A31469" t="s">
        <v>31689</v>
      </c>
      <c r="B31469">
        <v>0</v>
      </c>
      <c r="C31469">
        <v>0</v>
      </c>
      <c r="D31469">
        <v>0</v>
      </c>
      <c r="E31469">
        <v>1024840</v>
      </c>
      <c r="F31469" s="4">
        <f t="shared" si="491"/>
        <v>341613.33333333331</v>
      </c>
    </row>
    <row r="31470" spans="1:6" x14ac:dyDescent="0.3">
      <c r="A31470" t="s">
        <v>31690</v>
      </c>
      <c r="B31470">
        <v>0</v>
      </c>
      <c r="C31470">
        <v>0</v>
      </c>
      <c r="D31470">
        <v>0</v>
      </c>
      <c r="E31470">
        <v>875580</v>
      </c>
      <c r="F31470" s="4">
        <f t="shared" si="491"/>
        <v>291860</v>
      </c>
    </row>
    <row r="31471" spans="1:6" x14ac:dyDescent="0.3">
      <c r="A31471" t="s">
        <v>31691</v>
      </c>
      <c r="B31471">
        <v>0</v>
      </c>
      <c r="C31471">
        <v>0</v>
      </c>
      <c r="D31471">
        <v>0</v>
      </c>
      <c r="E31471">
        <v>546000</v>
      </c>
      <c r="F31471" s="4">
        <f t="shared" si="491"/>
        <v>182000</v>
      </c>
    </row>
    <row r="31472" spans="1:6" x14ac:dyDescent="0.3">
      <c r="A31472" t="s">
        <v>31692</v>
      </c>
      <c r="B31472">
        <v>0</v>
      </c>
      <c r="C31472">
        <v>0</v>
      </c>
      <c r="D31472">
        <v>0</v>
      </c>
      <c r="E31472">
        <v>1638910</v>
      </c>
      <c r="F31472" s="4">
        <f t="shared" si="491"/>
        <v>546303.33333333337</v>
      </c>
    </row>
    <row r="31473" spans="1:6" x14ac:dyDescent="0.3">
      <c r="A31473" t="s">
        <v>31693</v>
      </c>
      <c r="B31473">
        <v>0</v>
      </c>
      <c r="C31473">
        <v>0</v>
      </c>
      <c r="D31473">
        <v>0</v>
      </c>
      <c r="E31473">
        <v>234600</v>
      </c>
      <c r="F31473" s="4">
        <f t="shared" si="491"/>
        <v>78200</v>
      </c>
    </row>
    <row r="31474" spans="1:6" x14ac:dyDescent="0.3">
      <c r="A31474" t="s">
        <v>31694</v>
      </c>
      <c r="B31474">
        <v>0</v>
      </c>
      <c r="C31474">
        <v>0</v>
      </c>
      <c r="D31474">
        <v>0</v>
      </c>
      <c r="E31474">
        <v>453280</v>
      </c>
      <c r="F31474" s="4">
        <f t="shared" si="491"/>
        <v>151093.33333333334</v>
      </c>
    </row>
    <row r="31475" spans="1:6" x14ac:dyDescent="0.3">
      <c r="A31475" t="s">
        <v>31695</v>
      </c>
      <c r="B31475">
        <v>0</v>
      </c>
      <c r="C31475">
        <v>0</v>
      </c>
      <c r="D31475">
        <v>0</v>
      </c>
      <c r="E31475">
        <v>3225110</v>
      </c>
      <c r="F31475" s="4">
        <f t="shared" si="491"/>
        <v>1075036.6666666667</v>
      </c>
    </row>
    <row r="31476" spans="1:6" x14ac:dyDescent="0.3">
      <c r="A31476" t="s">
        <v>31696</v>
      </c>
      <c r="B31476">
        <v>0</v>
      </c>
      <c r="C31476">
        <v>0</v>
      </c>
      <c r="D31476">
        <v>0</v>
      </c>
      <c r="E31476">
        <v>1708900</v>
      </c>
      <c r="F31476" s="4">
        <f t="shared" si="491"/>
        <v>569633.33333333337</v>
      </c>
    </row>
    <row r="31477" spans="1:6" x14ac:dyDescent="0.3">
      <c r="A31477" t="s">
        <v>31697</v>
      </c>
      <c r="B31477">
        <v>0</v>
      </c>
      <c r="C31477">
        <v>0</v>
      </c>
      <c r="D31477">
        <v>0</v>
      </c>
      <c r="E31477">
        <v>149400</v>
      </c>
      <c r="F31477" s="4">
        <f t="shared" si="491"/>
        <v>49800</v>
      </c>
    </row>
    <row r="31478" spans="1:6" x14ac:dyDescent="0.3">
      <c r="A31478" t="s">
        <v>31698</v>
      </c>
      <c r="B31478">
        <v>0</v>
      </c>
      <c r="C31478">
        <v>0</v>
      </c>
      <c r="D31478">
        <v>0</v>
      </c>
      <c r="E31478">
        <v>2553280</v>
      </c>
      <c r="F31478" s="4">
        <f t="shared" si="491"/>
        <v>851093.33333333337</v>
      </c>
    </row>
    <row r="31479" spans="1:6" x14ac:dyDescent="0.3">
      <c r="A31479" t="s">
        <v>31699</v>
      </c>
      <c r="B31479">
        <v>0</v>
      </c>
      <c r="C31479">
        <v>0</v>
      </c>
      <c r="D31479">
        <v>0</v>
      </c>
      <c r="E31479">
        <v>849060</v>
      </c>
      <c r="F31479" s="4">
        <f t="shared" si="491"/>
        <v>283020</v>
      </c>
    </row>
    <row r="31480" spans="1:6" x14ac:dyDescent="0.3">
      <c r="A31480" t="s">
        <v>31700</v>
      </c>
      <c r="B31480">
        <v>0</v>
      </c>
      <c r="C31480">
        <v>0</v>
      </c>
      <c r="D31480">
        <v>0</v>
      </c>
      <c r="E31480">
        <v>618800</v>
      </c>
      <c r="F31480" s="4">
        <f t="shared" si="491"/>
        <v>206266.66666666666</v>
      </c>
    </row>
    <row r="31481" spans="1:6" x14ac:dyDescent="0.3">
      <c r="A31481" t="s">
        <v>31701</v>
      </c>
      <c r="B31481">
        <v>0</v>
      </c>
      <c r="C31481">
        <v>0</v>
      </c>
      <c r="D31481">
        <v>0</v>
      </c>
      <c r="E31481">
        <v>820000</v>
      </c>
      <c r="F31481" s="4">
        <f t="shared" si="491"/>
        <v>273333.33333333331</v>
      </c>
    </row>
    <row r="31482" spans="1:6" x14ac:dyDescent="0.3">
      <c r="A31482" t="s">
        <v>31702</v>
      </c>
      <c r="B31482">
        <v>0</v>
      </c>
      <c r="C31482">
        <v>0</v>
      </c>
      <c r="D31482">
        <v>0</v>
      </c>
      <c r="E31482">
        <v>2866500</v>
      </c>
      <c r="F31482" s="4">
        <f t="shared" si="491"/>
        <v>955500</v>
      </c>
    </row>
    <row r="31483" spans="1:6" x14ac:dyDescent="0.3">
      <c r="A31483" t="s">
        <v>31703</v>
      </c>
      <c r="B31483">
        <v>0</v>
      </c>
      <c r="C31483">
        <v>0</v>
      </c>
      <c r="D31483">
        <v>0</v>
      </c>
      <c r="E31483">
        <v>804000</v>
      </c>
      <c r="F31483" s="4">
        <f t="shared" si="491"/>
        <v>268000</v>
      </c>
    </row>
    <row r="31484" spans="1:6" x14ac:dyDescent="0.3">
      <c r="A31484" t="s">
        <v>31704</v>
      </c>
      <c r="B31484">
        <v>0</v>
      </c>
      <c r="C31484">
        <v>0</v>
      </c>
      <c r="D31484">
        <v>0</v>
      </c>
      <c r="E31484">
        <v>1143400</v>
      </c>
      <c r="F31484" s="4">
        <f t="shared" si="491"/>
        <v>381133.33333333331</v>
      </c>
    </row>
    <row r="31485" spans="1:6" x14ac:dyDescent="0.3">
      <c r="A31485" t="s">
        <v>31705</v>
      </c>
      <c r="B31485">
        <v>0</v>
      </c>
      <c r="C31485">
        <v>0</v>
      </c>
      <c r="D31485">
        <v>0</v>
      </c>
      <c r="E31485">
        <v>1328600</v>
      </c>
      <c r="F31485" s="4">
        <f t="shared" si="491"/>
        <v>442866.66666666669</v>
      </c>
    </row>
    <row r="31486" spans="1:6" x14ac:dyDescent="0.3">
      <c r="A31486" t="s">
        <v>31706</v>
      </c>
      <c r="B31486">
        <v>0</v>
      </c>
      <c r="C31486">
        <v>0</v>
      </c>
      <c r="D31486">
        <v>0</v>
      </c>
      <c r="E31486">
        <v>1054600</v>
      </c>
      <c r="F31486" s="4">
        <f t="shared" si="491"/>
        <v>351533.33333333331</v>
      </c>
    </row>
    <row r="31487" spans="1:6" x14ac:dyDescent="0.3">
      <c r="A31487" t="s">
        <v>31707</v>
      </c>
      <c r="B31487">
        <v>0</v>
      </c>
      <c r="C31487">
        <v>0</v>
      </c>
      <c r="D31487">
        <v>0</v>
      </c>
      <c r="E31487">
        <v>2033000</v>
      </c>
      <c r="F31487" s="4">
        <f t="shared" si="491"/>
        <v>677666.66666666663</v>
      </c>
    </row>
    <row r="31488" spans="1:6" x14ac:dyDescent="0.3">
      <c r="A31488" t="s">
        <v>31708</v>
      </c>
      <c r="B31488">
        <v>0</v>
      </c>
      <c r="C31488">
        <v>0</v>
      </c>
      <c r="D31488">
        <v>0</v>
      </c>
      <c r="E31488">
        <v>386000</v>
      </c>
      <c r="F31488" s="4">
        <f t="shared" si="491"/>
        <v>128666.66666666667</v>
      </c>
    </row>
    <row r="31489" spans="1:6" x14ac:dyDescent="0.3">
      <c r="A31489" t="s">
        <v>31709</v>
      </c>
      <c r="B31489">
        <v>0</v>
      </c>
      <c r="C31489">
        <v>0</v>
      </c>
      <c r="D31489">
        <v>0</v>
      </c>
      <c r="E31489">
        <v>3443700</v>
      </c>
      <c r="F31489" s="4">
        <f t="shared" si="491"/>
        <v>1147900</v>
      </c>
    </row>
    <row r="31490" spans="1:6" x14ac:dyDescent="0.3">
      <c r="A31490" t="s">
        <v>31710</v>
      </c>
      <c r="B31490">
        <v>0</v>
      </c>
      <c r="C31490">
        <v>0</v>
      </c>
      <c r="D31490">
        <v>0</v>
      </c>
      <c r="E31490">
        <v>469200</v>
      </c>
      <c r="F31490" s="4">
        <f t="shared" si="491"/>
        <v>156400</v>
      </c>
    </row>
    <row r="31491" spans="1:6" x14ac:dyDescent="0.3">
      <c r="A31491" t="s">
        <v>31711</v>
      </c>
      <c r="B31491">
        <v>0</v>
      </c>
      <c r="C31491">
        <v>0</v>
      </c>
      <c r="D31491">
        <v>0</v>
      </c>
      <c r="E31491">
        <v>1114000</v>
      </c>
      <c r="F31491" s="4">
        <f t="shared" ref="F31491:F31554" si="492">SUM(C31491:E31491)/3</f>
        <v>371333.33333333331</v>
      </c>
    </row>
    <row r="31492" spans="1:6" x14ac:dyDescent="0.3">
      <c r="A31492" t="s">
        <v>31712</v>
      </c>
      <c r="B31492">
        <v>0</v>
      </c>
      <c r="C31492">
        <v>0</v>
      </c>
      <c r="D31492">
        <v>0</v>
      </c>
      <c r="E31492">
        <v>954210</v>
      </c>
      <c r="F31492" s="4">
        <f t="shared" si="492"/>
        <v>318070</v>
      </c>
    </row>
    <row r="31493" spans="1:6" x14ac:dyDescent="0.3">
      <c r="A31493" t="s">
        <v>31713</v>
      </c>
      <c r="B31493">
        <v>0</v>
      </c>
      <c r="C31493">
        <v>0</v>
      </c>
      <c r="D31493">
        <v>0</v>
      </c>
      <c r="E31493">
        <v>717990</v>
      </c>
      <c r="F31493" s="4">
        <f t="shared" si="492"/>
        <v>239330</v>
      </c>
    </row>
    <row r="31494" spans="1:6" x14ac:dyDescent="0.3">
      <c r="A31494" t="s">
        <v>31714</v>
      </c>
      <c r="B31494">
        <v>0</v>
      </c>
      <c r="C31494">
        <v>0</v>
      </c>
      <c r="D31494">
        <v>0</v>
      </c>
      <c r="E31494">
        <v>1091590</v>
      </c>
      <c r="F31494" s="4">
        <f t="shared" si="492"/>
        <v>363863.33333333331</v>
      </c>
    </row>
    <row r="31495" spans="1:6" x14ac:dyDescent="0.3">
      <c r="A31495" t="s">
        <v>31715</v>
      </c>
      <c r="B31495">
        <v>0</v>
      </c>
      <c r="C31495">
        <v>0</v>
      </c>
      <c r="D31495">
        <v>0</v>
      </c>
      <c r="E31495">
        <v>1270560</v>
      </c>
      <c r="F31495" s="4">
        <f t="shared" si="492"/>
        <v>423520</v>
      </c>
    </row>
    <row r="31496" spans="1:6" x14ac:dyDescent="0.3">
      <c r="A31496" t="s">
        <v>31716</v>
      </c>
      <c r="B31496">
        <v>0</v>
      </c>
      <c r="C31496">
        <v>0</v>
      </c>
      <c r="D31496">
        <v>0</v>
      </c>
      <c r="E31496">
        <v>149400</v>
      </c>
      <c r="F31496" s="4">
        <f t="shared" si="492"/>
        <v>49800</v>
      </c>
    </row>
    <row r="31497" spans="1:6" x14ac:dyDescent="0.3">
      <c r="A31497" t="s">
        <v>31717</v>
      </c>
      <c r="B31497">
        <v>0</v>
      </c>
      <c r="C31497">
        <v>0</v>
      </c>
      <c r="D31497">
        <v>0</v>
      </c>
      <c r="E31497">
        <v>386000</v>
      </c>
      <c r="F31497" s="4">
        <f t="shared" si="492"/>
        <v>128666.66666666667</v>
      </c>
    </row>
    <row r="31498" spans="1:6" x14ac:dyDescent="0.3">
      <c r="A31498" t="s">
        <v>31718</v>
      </c>
      <c r="B31498">
        <v>0</v>
      </c>
      <c r="C31498">
        <v>0</v>
      </c>
      <c r="D31498">
        <v>0</v>
      </c>
      <c r="E31498">
        <v>620600</v>
      </c>
      <c r="F31498" s="4">
        <f t="shared" si="492"/>
        <v>206866.66666666666</v>
      </c>
    </row>
    <row r="31499" spans="1:6" x14ac:dyDescent="0.3">
      <c r="A31499" t="s">
        <v>31719</v>
      </c>
      <c r="B31499">
        <v>0</v>
      </c>
      <c r="C31499">
        <v>0</v>
      </c>
      <c r="D31499">
        <v>0</v>
      </c>
      <c r="E31499">
        <v>2902900</v>
      </c>
      <c r="F31499" s="4">
        <f t="shared" si="492"/>
        <v>967633.33333333337</v>
      </c>
    </row>
    <row r="31500" spans="1:6" x14ac:dyDescent="0.3">
      <c r="A31500" t="s">
        <v>31720</v>
      </c>
      <c r="B31500">
        <v>0</v>
      </c>
      <c r="C31500">
        <v>0</v>
      </c>
      <c r="D31500">
        <v>0</v>
      </c>
      <c r="E31500">
        <v>1881460</v>
      </c>
      <c r="F31500" s="4">
        <f t="shared" si="492"/>
        <v>627153.33333333337</v>
      </c>
    </row>
    <row r="31501" spans="1:6" x14ac:dyDescent="0.3">
      <c r="A31501" t="s">
        <v>31721</v>
      </c>
      <c r="B31501">
        <v>0</v>
      </c>
      <c r="C31501">
        <v>0</v>
      </c>
      <c r="D31501">
        <v>0</v>
      </c>
      <c r="E31501">
        <v>256000</v>
      </c>
      <c r="F31501" s="4">
        <f t="shared" si="492"/>
        <v>85333.333333333328</v>
      </c>
    </row>
    <row r="31502" spans="1:6" x14ac:dyDescent="0.3">
      <c r="A31502" t="s">
        <v>31722</v>
      </c>
      <c r="B31502">
        <v>0</v>
      </c>
      <c r="C31502">
        <v>0</v>
      </c>
      <c r="D31502">
        <v>0</v>
      </c>
      <c r="E31502">
        <v>804000</v>
      </c>
      <c r="F31502" s="4">
        <f t="shared" si="492"/>
        <v>268000</v>
      </c>
    </row>
    <row r="31503" spans="1:6" x14ac:dyDescent="0.3">
      <c r="A31503" t="s">
        <v>31723</v>
      </c>
      <c r="B31503">
        <v>0</v>
      </c>
      <c r="C31503">
        <v>0</v>
      </c>
      <c r="D31503">
        <v>0</v>
      </c>
      <c r="E31503">
        <v>1150960</v>
      </c>
      <c r="F31503" s="4">
        <f t="shared" si="492"/>
        <v>383653.33333333331</v>
      </c>
    </row>
    <row r="31504" spans="1:6" x14ac:dyDescent="0.3">
      <c r="A31504" t="s">
        <v>31724</v>
      </c>
      <c r="B31504">
        <v>0</v>
      </c>
      <c r="C31504">
        <v>0</v>
      </c>
      <c r="D31504">
        <v>0</v>
      </c>
      <c r="E31504">
        <v>236600</v>
      </c>
      <c r="F31504" s="4">
        <f t="shared" si="492"/>
        <v>78866.666666666672</v>
      </c>
    </row>
    <row r="31505" spans="1:6" x14ac:dyDescent="0.3">
      <c r="A31505" t="s">
        <v>31725</v>
      </c>
      <c r="B31505">
        <v>0</v>
      </c>
      <c r="C31505">
        <v>0</v>
      </c>
      <c r="D31505">
        <v>0</v>
      </c>
      <c r="E31505">
        <v>1082900</v>
      </c>
      <c r="F31505" s="4">
        <f t="shared" si="492"/>
        <v>360966.66666666669</v>
      </c>
    </row>
    <row r="31506" spans="1:6" x14ac:dyDescent="0.3">
      <c r="A31506" t="s">
        <v>31726</v>
      </c>
      <c r="B31506">
        <v>0</v>
      </c>
      <c r="C31506">
        <v>0</v>
      </c>
      <c r="D31506">
        <v>0</v>
      </c>
      <c r="E31506">
        <v>382200</v>
      </c>
      <c r="F31506" s="4">
        <f t="shared" si="492"/>
        <v>127400</v>
      </c>
    </row>
    <row r="31507" spans="1:6" x14ac:dyDescent="0.3">
      <c r="A31507" t="s">
        <v>31727</v>
      </c>
      <c r="B31507">
        <v>0</v>
      </c>
      <c r="C31507">
        <v>0</v>
      </c>
      <c r="D31507">
        <v>0</v>
      </c>
      <c r="E31507">
        <v>234600</v>
      </c>
      <c r="F31507" s="4">
        <f t="shared" si="492"/>
        <v>78200</v>
      </c>
    </row>
    <row r="31508" spans="1:6" x14ac:dyDescent="0.3">
      <c r="A31508" t="s">
        <v>31728</v>
      </c>
      <c r="B31508">
        <v>0</v>
      </c>
      <c r="C31508">
        <v>0</v>
      </c>
      <c r="D31508">
        <v>0</v>
      </c>
      <c r="E31508">
        <v>234600</v>
      </c>
      <c r="F31508" s="4">
        <f t="shared" si="492"/>
        <v>78200</v>
      </c>
    </row>
    <row r="31509" spans="1:6" x14ac:dyDescent="0.3">
      <c r="A31509" t="s">
        <v>31729</v>
      </c>
      <c r="B31509">
        <v>0</v>
      </c>
      <c r="C31509">
        <v>0</v>
      </c>
      <c r="D31509">
        <v>0</v>
      </c>
      <c r="E31509">
        <v>977160</v>
      </c>
      <c r="F31509" s="4">
        <f t="shared" si="492"/>
        <v>325720</v>
      </c>
    </row>
    <row r="31510" spans="1:6" x14ac:dyDescent="0.3">
      <c r="A31510" t="s">
        <v>31730</v>
      </c>
      <c r="B31510">
        <v>0</v>
      </c>
      <c r="C31510">
        <v>0</v>
      </c>
      <c r="D31510">
        <v>0</v>
      </c>
      <c r="E31510">
        <v>370370</v>
      </c>
      <c r="F31510" s="4">
        <f t="shared" si="492"/>
        <v>123456.66666666667</v>
      </c>
    </row>
    <row r="31511" spans="1:6" x14ac:dyDescent="0.3">
      <c r="A31511" t="s">
        <v>31731</v>
      </c>
      <c r="B31511">
        <v>0</v>
      </c>
      <c r="C31511">
        <v>0</v>
      </c>
      <c r="D31511">
        <v>0</v>
      </c>
      <c r="E31511">
        <v>1851100</v>
      </c>
      <c r="F31511" s="4">
        <f t="shared" si="492"/>
        <v>617033.33333333337</v>
      </c>
    </row>
    <row r="31512" spans="1:6" x14ac:dyDescent="0.3">
      <c r="A31512" t="s">
        <v>31732</v>
      </c>
      <c r="B31512">
        <v>0</v>
      </c>
      <c r="C31512">
        <v>0</v>
      </c>
      <c r="D31512">
        <v>0</v>
      </c>
      <c r="E31512">
        <v>386000</v>
      </c>
      <c r="F31512" s="4">
        <f t="shared" si="492"/>
        <v>128666.66666666667</v>
      </c>
    </row>
    <row r="31513" spans="1:6" x14ac:dyDescent="0.3">
      <c r="A31513" t="s">
        <v>31733</v>
      </c>
      <c r="B31513">
        <v>0</v>
      </c>
      <c r="C31513">
        <v>0</v>
      </c>
      <c r="D31513">
        <v>0</v>
      </c>
      <c r="E31513">
        <v>570000</v>
      </c>
      <c r="F31513" s="4">
        <f t="shared" si="492"/>
        <v>190000</v>
      </c>
    </row>
    <row r="31514" spans="1:6" x14ac:dyDescent="0.3">
      <c r="A31514" t="s">
        <v>31734</v>
      </c>
      <c r="B31514">
        <v>0</v>
      </c>
      <c r="C31514">
        <v>0</v>
      </c>
      <c r="D31514">
        <v>0</v>
      </c>
      <c r="E31514">
        <v>1199200</v>
      </c>
      <c r="F31514" s="4">
        <f t="shared" si="492"/>
        <v>399733.33333333331</v>
      </c>
    </row>
    <row r="31515" spans="1:6" x14ac:dyDescent="0.3">
      <c r="A31515" t="s">
        <v>31735</v>
      </c>
      <c r="B31515">
        <v>0</v>
      </c>
      <c r="C31515">
        <v>0</v>
      </c>
      <c r="D31515">
        <v>0</v>
      </c>
      <c r="E31515">
        <v>867000</v>
      </c>
      <c r="F31515" s="4">
        <f t="shared" si="492"/>
        <v>289000</v>
      </c>
    </row>
    <row r="31516" spans="1:6" x14ac:dyDescent="0.3">
      <c r="A31516" t="s">
        <v>31736</v>
      </c>
      <c r="B31516">
        <v>0</v>
      </c>
      <c r="C31516">
        <v>0</v>
      </c>
      <c r="D31516">
        <v>0</v>
      </c>
      <c r="E31516">
        <v>1190000</v>
      </c>
      <c r="F31516" s="4">
        <f t="shared" si="492"/>
        <v>396666.66666666669</v>
      </c>
    </row>
    <row r="31517" spans="1:6" x14ac:dyDescent="0.3">
      <c r="A31517" t="s">
        <v>31737</v>
      </c>
      <c r="B31517">
        <v>0</v>
      </c>
      <c r="C31517">
        <v>0</v>
      </c>
      <c r="D31517">
        <v>0</v>
      </c>
      <c r="E31517">
        <v>1940120</v>
      </c>
      <c r="F31517" s="4">
        <f t="shared" si="492"/>
        <v>646706.66666666663</v>
      </c>
    </row>
    <row r="31518" spans="1:6" x14ac:dyDescent="0.3">
      <c r="A31518" t="s">
        <v>31738</v>
      </c>
      <c r="B31518">
        <v>0</v>
      </c>
      <c r="C31518">
        <v>0</v>
      </c>
      <c r="D31518">
        <v>0</v>
      </c>
      <c r="E31518">
        <v>386000</v>
      </c>
      <c r="F31518" s="4">
        <f t="shared" si="492"/>
        <v>128666.66666666667</v>
      </c>
    </row>
    <row r="31519" spans="1:6" x14ac:dyDescent="0.3">
      <c r="A31519" t="s">
        <v>31739</v>
      </c>
      <c r="B31519">
        <v>0</v>
      </c>
      <c r="C31519">
        <v>0</v>
      </c>
      <c r="D31519">
        <v>0</v>
      </c>
      <c r="E31519">
        <v>462600</v>
      </c>
      <c r="F31519" s="4">
        <f t="shared" si="492"/>
        <v>154200</v>
      </c>
    </row>
    <row r="31520" spans="1:6" x14ac:dyDescent="0.3">
      <c r="A31520" t="s">
        <v>31740</v>
      </c>
      <c r="B31520">
        <v>0</v>
      </c>
      <c r="C31520">
        <v>0</v>
      </c>
      <c r="D31520">
        <v>0</v>
      </c>
      <c r="E31520">
        <v>4722400</v>
      </c>
      <c r="F31520" s="4">
        <f t="shared" si="492"/>
        <v>1574133.3333333333</v>
      </c>
    </row>
    <row r="31521" spans="1:6" x14ac:dyDescent="0.3">
      <c r="A31521" t="s">
        <v>31741</v>
      </c>
      <c r="B31521">
        <v>0</v>
      </c>
      <c r="C31521">
        <v>0</v>
      </c>
      <c r="D31521">
        <v>0</v>
      </c>
      <c r="E31521">
        <v>803840</v>
      </c>
      <c r="F31521" s="4">
        <f t="shared" si="492"/>
        <v>267946.66666666669</v>
      </c>
    </row>
    <row r="31522" spans="1:6" x14ac:dyDescent="0.3">
      <c r="A31522" t="s">
        <v>31742</v>
      </c>
      <c r="B31522">
        <v>0</v>
      </c>
      <c r="C31522">
        <v>0</v>
      </c>
      <c r="D31522">
        <v>0</v>
      </c>
      <c r="E31522">
        <v>914650</v>
      </c>
      <c r="F31522" s="4">
        <f t="shared" si="492"/>
        <v>304883.33333333331</v>
      </c>
    </row>
    <row r="31523" spans="1:6" x14ac:dyDescent="0.3">
      <c r="A31523" t="s">
        <v>31743</v>
      </c>
      <c r="B31523">
        <v>0</v>
      </c>
      <c r="C31523">
        <v>0</v>
      </c>
      <c r="D31523">
        <v>0</v>
      </c>
      <c r="E31523">
        <v>1288380</v>
      </c>
      <c r="F31523" s="4">
        <f t="shared" si="492"/>
        <v>429460</v>
      </c>
    </row>
    <row r="31524" spans="1:6" x14ac:dyDescent="0.3">
      <c r="A31524" t="s">
        <v>31744</v>
      </c>
      <c r="B31524">
        <v>0</v>
      </c>
      <c r="C31524">
        <v>0</v>
      </c>
      <c r="D31524">
        <v>0</v>
      </c>
      <c r="E31524">
        <v>396960</v>
      </c>
      <c r="F31524" s="4">
        <f t="shared" si="492"/>
        <v>132320</v>
      </c>
    </row>
    <row r="31525" spans="1:6" x14ac:dyDescent="0.3">
      <c r="A31525" t="s">
        <v>31745</v>
      </c>
      <c r="B31525">
        <v>0</v>
      </c>
      <c r="C31525">
        <v>0</v>
      </c>
      <c r="D31525">
        <v>0</v>
      </c>
      <c r="E31525">
        <v>739830</v>
      </c>
      <c r="F31525" s="4">
        <f t="shared" si="492"/>
        <v>246610</v>
      </c>
    </row>
    <row r="31526" spans="1:6" x14ac:dyDescent="0.3">
      <c r="A31526" t="s">
        <v>31746</v>
      </c>
      <c r="B31526">
        <v>0</v>
      </c>
      <c r="C31526">
        <v>0</v>
      </c>
      <c r="D31526">
        <v>0</v>
      </c>
      <c r="E31526">
        <v>914060</v>
      </c>
      <c r="F31526" s="4">
        <f t="shared" si="492"/>
        <v>304686.66666666669</v>
      </c>
    </row>
    <row r="31527" spans="1:6" x14ac:dyDescent="0.3">
      <c r="A31527" t="s">
        <v>31747</v>
      </c>
      <c r="B31527">
        <v>0</v>
      </c>
      <c r="C31527">
        <v>0</v>
      </c>
      <c r="D31527">
        <v>0</v>
      </c>
      <c r="E31527">
        <v>1193340</v>
      </c>
      <c r="F31527" s="4">
        <f t="shared" si="492"/>
        <v>397780</v>
      </c>
    </row>
    <row r="31528" spans="1:6" x14ac:dyDescent="0.3">
      <c r="A31528" t="s">
        <v>31748</v>
      </c>
      <c r="B31528">
        <v>0</v>
      </c>
      <c r="C31528">
        <v>0</v>
      </c>
      <c r="D31528">
        <v>0</v>
      </c>
      <c r="E31528">
        <v>993200</v>
      </c>
      <c r="F31528" s="4">
        <f t="shared" si="492"/>
        <v>331066.66666666669</v>
      </c>
    </row>
    <row r="31529" spans="1:6" x14ac:dyDescent="0.3">
      <c r="A31529" t="s">
        <v>31749</v>
      </c>
      <c r="B31529">
        <v>0</v>
      </c>
      <c r="C31529">
        <v>0</v>
      </c>
      <c r="D31529">
        <v>0</v>
      </c>
      <c r="E31529">
        <v>337920</v>
      </c>
      <c r="F31529" s="4">
        <f t="shared" si="492"/>
        <v>112640</v>
      </c>
    </row>
    <row r="31530" spans="1:6" x14ac:dyDescent="0.3">
      <c r="A31530" t="s">
        <v>31750</v>
      </c>
      <c r="B31530">
        <v>0</v>
      </c>
      <c r="C31530">
        <v>0</v>
      </c>
      <c r="D31530">
        <v>0</v>
      </c>
      <c r="E31530">
        <v>1152400</v>
      </c>
      <c r="F31530" s="4">
        <f t="shared" si="492"/>
        <v>384133.33333333331</v>
      </c>
    </row>
    <row r="31531" spans="1:6" x14ac:dyDescent="0.3">
      <c r="A31531" t="s">
        <v>31751</v>
      </c>
      <c r="B31531">
        <v>0</v>
      </c>
      <c r="C31531">
        <v>0</v>
      </c>
      <c r="D31531">
        <v>0</v>
      </c>
      <c r="E31531">
        <v>396960</v>
      </c>
      <c r="F31531" s="4">
        <f t="shared" si="492"/>
        <v>132320</v>
      </c>
    </row>
    <row r="31532" spans="1:6" x14ac:dyDescent="0.3">
      <c r="A31532" t="s">
        <v>31752</v>
      </c>
      <c r="B31532">
        <v>0</v>
      </c>
      <c r="C31532">
        <v>0</v>
      </c>
      <c r="D31532">
        <v>0</v>
      </c>
      <c r="E31532">
        <v>984340</v>
      </c>
      <c r="F31532" s="4">
        <f t="shared" si="492"/>
        <v>328113.33333333331</v>
      </c>
    </row>
    <row r="31533" spans="1:6" x14ac:dyDescent="0.3">
      <c r="A31533" t="s">
        <v>31753</v>
      </c>
      <c r="B31533">
        <v>0</v>
      </c>
      <c r="C31533">
        <v>0</v>
      </c>
      <c r="D31533">
        <v>0</v>
      </c>
      <c r="E31533">
        <v>1291300</v>
      </c>
      <c r="F31533" s="4">
        <f t="shared" si="492"/>
        <v>430433.33333333331</v>
      </c>
    </row>
    <row r="31534" spans="1:6" x14ac:dyDescent="0.3">
      <c r="A31534" t="s">
        <v>31754</v>
      </c>
      <c r="B31534">
        <v>0</v>
      </c>
      <c r="C31534">
        <v>0</v>
      </c>
      <c r="D31534">
        <v>0</v>
      </c>
      <c r="E31534">
        <v>386000</v>
      </c>
      <c r="F31534" s="4">
        <f t="shared" si="492"/>
        <v>128666.66666666667</v>
      </c>
    </row>
    <row r="31535" spans="1:6" x14ac:dyDescent="0.3">
      <c r="A31535" t="s">
        <v>31755</v>
      </c>
      <c r="B31535">
        <v>0</v>
      </c>
      <c r="C31535">
        <v>0</v>
      </c>
      <c r="D31535">
        <v>0</v>
      </c>
      <c r="E31535">
        <v>2187200</v>
      </c>
      <c r="F31535" s="4">
        <f t="shared" si="492"/>
        <v>729066.66666666663</v>
      </c>
    </row>
    <row r="31536" spans="1:6" x14ac:dyDescent="0.3">
      <c r="A31536" t="s">
        <v>31756</v>
      </c>
      <c r="B31536">
        <v>0</v>
      </c>
      <c r="C31536">
        <v>0</v>
      </c>
      <c r="D31536">
        <v>0</v>
      </c>
      <c r="E31536">
        <v>667940</v>
      </c>
      <c r="F31536" s="4">
        <f t="shared" si="492"/>
        <v>222646.66666666666</v>
      </c>
    </row>
    <row r="31537" spans="1:6" x14ac:dyDescent="0.3">
      <c r="A31537" t="s">
        <v>31757</v>
      </c>
      <c r="B31537">
        <v>0</v>
      </c>
      <c r="C31537">
        <v>0</v>
      </c>
      <c r="D31537">
        <v>0</v>
      </c>
      <c r="E31537">
        <v>696150</v>
      </c>
      <c r="F31537" s="4">
        <f t="shared" si="492"/>
        <v>232050</v>
      </c>
    </row>
    <row r="31538" spans="1:6" x14ac:dyDescent="0.3">
      <c r="A31538" t="s">
        <v>31758</v>
      </c>
      <c r="B31538">
        <v>0</v>
      </c>
      <c r="C31538">
        <v>0</v>
      </c>
      <c r="D31538">
        <v>0</v>
      </c>
      <c r="E31538">
        <v>866320</v>
      </c>
      <c r="F31538" s="4">
        <f t="shared" si="492"/>
        <v>288773.33333333331</v>
      </c>
    </row>
    <row r="31539" spans="1:6" x14ac:dyDescent="0.3">
      <c r="A31539" t="s">
        <v>31759</v>
      </c>
      <c r="B31539">
        <v>0</v>
      </c>
      <c r="C31539">
        <v>0</v>
      </c>
      <c r="D31539">
        <v>0</v>
      </c>
      <c r="E31539">
        <v>2619360</v>
      </c>
      <c r="F31539" s="4">
        <f t="shared" si="492"/>
        <v>873120</v>
      </c>
    </row>
    <row r="31540" spans="1:6" x14ac:dyDescent="0.3">
      <c r="A31540" t="s">
        <v>31760</v>
      </c>
      <c r="B31540">
        <v>0</v>
      </c>
      <c r="C31540">
        <v>0</v>
      </c>
      <c r="D31540">
        <v>0</v>
      </c>
      <c r="E31540">
        <v>5479810</v>
      </c>
      <c r="F31540" s="4">
        <f t="shared" si="492"/>
        <v>1826603.3333333333</v>
      </c>
    </row>
    <row r="31541" spans="1:6" x14ac:dyDescent="0.3">
      <c r="A31541" t="s">
        <v>31761</v>
      </c>
      <c r="B31541">
        <v>0</v>
      </c>
      <c r="C31541">
        <v>0</v>
      </c>
      <c r="D31541">
        <v>0</v>
      </c>
      <c r="E31541">
        <v>1738460</v>
      </c>
      <c r="F31541" s="4">
        <f t="shared" si="492"/>
        <v>579486.66666666663</v>
      </c>
    </row>
    <row r="31542" spans="1:6" x14ac:dyDescent="0.3">
      <c r="A31542" t="s">
        <v>31762</v>
      </c>
      <c r="B31542">
        <v>0</v>
      </c>
      <c r="C31542">
        <v>0</v>
      </c>
      <c r="D31542">
        <v>0</v>
      </c>
      <c r="E31542">
        <v>1688360</v>
      </c>
      <c r="F31542" s="4">
        <f t="shared" si="492"/>
        <v>562786.66666666663</v>
      </c>
    </row>
    <row r="31543" spans="1:6" x14ac:dyDescent="0.3">
      <c r="A31543" t="s">
        <v>31763</v>
      </c>
      <c r="B31543">
        <v>0</v>
      </c>
      <c r="C31543">
        <v>0</v>
      </c>
      <c r="D31543">
        <v>0</v>
      </c>
      <c r="E31543">
        <v>1832300</v>
      </c>
      <c r="F31543" s="4">
        <f t="shared" si="492"/>
        <v>610766.66666666663</v>
      </c>
    </row>
    <row r="31544" spans="1:6" x14ac:dyDescent="0.3">
      <c r="A31544" t="s">
        <v>31764</v>
      </c>
      <c r="B31544">
        <v>0</v>
      </c>
      <c r="C31544">
        <v>0</v>
      </c>
      <c r="D31544">
        <v>0</v>
      </c>
      <c r="E31544">
        <v>1939720</v>
      </c>
      <c r="F31544" s="4">
        <f t="shared" si="492"/>
        <v>646573.33333333337</v>
      </c>
    </row>
    <row r="31545" spans="1:6" x14ac:dyDescent="0.3">
      <c r="A31545" t="s">
        <v>31765</v>
      </c>
      <c r="B31545">
        <v>0</v>
      </c>
      <c r="C31545">
        <v>0</v>
      </c>
      <c r="D31545">
        <v>0</v>
      </c>
      <c r="E31545">
        <v>2211460</v>
      </c>
      <c r="F31545" s="4">
        <f t="shared" si="492"/>
        <v>737153.33333333337</v>
      </c>
    </row>
    <row r="31546" spans="1:6" x14ac:dyDescent="0.3">
      <c r="A31546" t="s">
        <v>31766</v>
      </c>
      <c r="B31546">
        <v>0</v>
      </c>
      <c r="C31546">
        <v>0</v>
      </c>
      <c r="D31546">
        <v>0</v>
      </c>
      <c r="E31546">
        <v>1436480</v>
      </c>
      <c r="F31546" s="4">
        <f t="shared" si="492"/>
        <v>478826.66666666669</v>
      </c>
    </row>
    <row r="31547" spans="1:6" x14ac:dyDescent="0.3">
      <c r="A31547" t="s">
        <v>31767</v>
      </c>
      <c r="B31547">
        <v>0</v>
      </c>
      <c r="C31547">
        <v>0</v>
      </c>
      <c r="D31547">
        <v>0</v>
      </c>
      <c r="E31547">
        <v>522340</v>
      </c>
      <c r="F31547" s="4">
        <f t="shared" si="492"/>
        <v>174113.33333333334</v>
      </c>
    </row>
    <row r="31548" spans="1:6" x14ac:dyDescent="0.3">
      <c r="A31548" t="s">
        <v>31768</v>
      </c>
      <c r="B31548">
        <v>0</v>
      </c>
      <c r="C31548">
        <v>0</v>
      </c>
      <c r="D31548">
        <v>0</v>
      </c>
      <c r="E31548">
        <v>830990</v>
      </c>
      <c r="F31548" s="4">
        <f t="shared" si="492"/>
        <v>276996.66666666669</v>
      </c>
    </row>
    <row r="31549" spans="1:6" x14ac:dyDescent="0.3">
      <c r="A31549" t="s">
        <v>31769</v>
      </c>
      <c r="B31549">
        <v>0</v>
      </c>
      <c r="C31549">
        <v>0</v>
      </c>
      <c r="D31549">
        <v>0</v>
      </c>
      <c r="E31549">
        <v>384000</v>
      </c>
      <c r="F31549" s="4">
        <f t="shared" si="492"/>
        <v>128000</v>
      </c>
    </row>
    <row r="31550" spans="1:6" x14ac:dyDescent="0.3">
      <c r="A31550" t="s">
        <v>31770</v>
      </c>
      <c r="B31550">
        <v>0</v>
      </c>
      <c r="C31550">
        <v>0</v>
      </c>
      <c r="D31550">
        <v>0</v>
      </c>
      <c r="E31550">
        <v>1207810</v>
      </c>
      <c r="F31550" s="4">
        <f t="shared" si="492"/>
        <v>402603.33333333331</v>
      </c>
    </row>
    <row r="31551" spans="1:6" x14ac:dyDescent="0.3">
      <c r="A31551" t="s">
        <v>31771</v>
      </c>
      <c r="B31551">
        <v>0</v>
      </c>
      <c r="C31551">
        <v>0</v>
      </c>
      <c r="D31551">
        <v>0</v>
      </c>
      <c r="E31551">
        <v>1645600</v>
      </c>
      <c r="F31551" s="4">
        <f t="shared" si="492"/>
        <v>548533.33333333337</v>
      </c>
    </row>
    <row r="31552" spans="1:6" x14ac:dyDescent="0.3">
      <c r="A31552" t="s">
        <v>31772</v>
      </c>
      <c r="B31552">
        <v>0</v>
      </c>
      <c r="C31552">
        <v>0</v>
      </c>
      <c r="D31552">
        <v>0</v>
      </c>
      <c r="E31552">
        <v>1687400</v>
      </c>
      <c r="F31552" s="4">
        <f t="shared" si="492"/>
        <v>562466.66666666663</v>
      </c>
    </row>
    <row r="31553" spans="1:6" x14ac:dyDescent="0.3">
      <c r="A31553" t="s">
        <v>31773</v>
      </c>
      <c r="B31553">
        <v>0</v>
      </c>
      <c r="C31553">
        <v>0</v>
      </c>
      <c r="D31553">
        <v>0</v>
      </c>
      <c r="E31553">
        <v>529200</v>
      </c>
      <c r="F31553" s="4">
        <f t="shared" si="492"/>
        <v>176400</v>
      </c>
    </row>
    <row r="31554" spans="1:6" x14ac:dyDescent="0.3">
      <c r="A31554" t="s">
        <v>31774</v>
      </c>
      <c r="B31554">
        <v>0</v>
      </c>
      <c r="C31554">
        <v>0</v>
      </c>
      <c r="D31554">
        <v>0</v>
      </c>
      <c r="E31554">
        <v>234600</v>
      </c>
      <c r="F31554" s="4">
        <f t="shared" si="492"/>
        <v>78200</v>
      </c>
    </row>
    <row r="31555" spans="1:6" x14ac:dyDescent="0.3">
      <c r="A31555" t="s">
        <v>31775</v>
      </c>
      <c r="B31555">
        <v>0</v>
      </c>
      <c r="C31555">
        <v>0</v>
      </c>
      <c r="D31555">
        <v>0</v>
      </c>
      <c r="E31555">
        <v>4347660</v>
      </c>
      <c r="F31555" s="4">
        <f t="shared" ref="F31555:F31618" si="493">SUM(C31555:E31555)/3</f>
        <v>1449220</v>
      </c>
    </row>
    <row r="31556" spans="1:6" x14ac:dyDescent="0.3">
      <c r="A31556" t="s">
        <v>31776</v>
      </c>
      <c r="B31556">
        <v>0</v>
      </c>
      <c r="C31556">
        <v>0</v>
      </c>
      <c r="D31556">
        <v>0</v>
      </c>
      <c r="E31556">
        <v>3006000</v>
      </c>
      <c r="F31556" s="4">
        <f t="shared" si="493"/>
        <v>1002000</v>
      </c>
    </row>
    <row r="31557" spans="1:6" x14ac:dyDescent="0.3">
      <c r="A31557" t="s">
        <v>31777</v>
      </c>
      <c r="B31557">
        <v>0</v>
      </c>
      <c r="C31557">
        <v>0</v>
      </c>
      <c r="D31557">
        <v>0</v>
      </c>
      <c r="E31557">
        <v>234600</v>
      </c>
      <c r="F31557" s="4">
        <f t="shared" si="493"/>
        <v>78200</v>
      </c>
    </row>
    <row r="31558" spans="1:6" x14ac:dyDescent="0.3">
      <c r="A31558" t="s">
        <v>31778</v>
      </c>
      <c r="B31558">
        <v>0</v>
      </c>
      <c r="C31558">
        <v>0</v>
      </c>
      <c r="D31558">
        <v>0</v>
      </c>
      <c r="E31558">
        <v>1721730</v>
      </c>
      <c r="F31558" s="4">
        <f t="shared" si="493"/>
        <v>573910</v>
      </c>
    </row>
    <row r="31559" spans="1:6" x14ac:dyDescent="0.3">
      <c r="A31559" t="s">
        <v>31779</v>
      </c>
      <c r="B31559">
        <v>0</v>
      </c>
      <c r="C31559">
        <v>0</v>
      </c>
      <c r="D31559">
        <v>0</v>
      </c>
      <c r="E31559">
        <v>256000</v>
      </c>
      <c r="F31559" s="4">
        <f t="shared" si="493"/>
        <v>85333.333333333328</v>
      </c>
    </row>
    <row r="31560" spans="1:6" x14ac:dyDescent="0.3">
      <c r="A31560" t="s">
        <v>31780</v>
      </c>
      <c r="B31560">
        <v>0</v>
      </c>
      <c r="C31560">
        <v>0</v>
      </c>
      <c r="D31560">
        <v>0</v>
      </c>
      <c r="E31560">
        <v>1330580</v>
      </c>
      <c r="F31560" s="4">
        <f t="shared" si="493"/>
        <v>443526.66666666669</v>
      </c>
    </row>
    <row r="31561" spans="1:6" x14ac:dyDescent="0.3">
      <c r="A31561" t="s">
        <v>31781</v>
      </c>
      <c r="B31561">
        <v>0</v>
      </c>
      <c r="C31561">
        <v>0</v>
      </c>
      <c r="D31561">
        <v>0</v>
      </c>
      <c r="E31561">
        <v>1408400</v>
      </c>
      <c r="F31561" s="4">
        <f t="shared" si="493"/>
        <v>469466.66666666669</v>
      </c>
    </row>
    <row r="31562" spans="1:6" x14ac:dyDescent="0.3">
      <c r="A31562" t="s">
        <v>31782</v>
      </c>
      <c r="B31562">
        <v>0</v>
      </c>
      <c r="C31562">
        <v>0</v>
      </c>
      <c r="D31562">
        <v>0</v>
      </c>
      <c r="E31562">
        <v>4135450</v>
      </c>
      <c r="F31562" s="4">
        <f t="shared" si="493"/>
        <v>1378483.3333333333</v>
      </c>
    </row>
    <row r="31563" spans="1:6" x14ac:dyDescent="0.3">
      <c r="A31563" t="s">
        <v>31783</v>
      </c>
      <c r="B31563">
        <v>0</v>
      </c>
      <c r="C31563">
        <v>0</v>
      </c>
      <c r="D31563">
        <v>0</v>
      </c>
      <c r="E31563">
        <v>1492790</v>
      </c>
      <c r="F31563" s="4">
        <f t="shared" si="493"/>
        <v>497596.66666666669</v>
      </c>
    </row>
    <row r="31564" spans="1:6" x14ac:dyDescent="0.3">
      <c r="A31564" t="s">
        <v>31784</v>
      </c>
      <c r="B31564">
        <v>0</v>
      </c>
      <c r="C31564">
        <v>0</v>
      </c>
      <c r="D31564">
        <v>0</v>
      </c>
      <c r="E31564">
        <v>229320</v>
      </c>
      <c r="F31564" s="4">
        <f t="shared" si="493"/>
        <v>76440</v>
      </c>
    </row>
    <row r="31565" spans="1:6" x14ac:dyDescent="0.3">
      <c r="A31565" t="s">
        <v>31785</v>
      </c>
      <c r="B31565">
        <v>0</v>
      </c>
      <c r="C31565">
        <v>0</v>
      </c>
      <c r="D31565">
        <v>0</v>
      </c>
      <c r="E31565">
        <v>636600</v>
      </c>
      <c r="F31565" s="4">
        <f t="shared" si="493"/>
        <v>212200</v>
      </c>
    </row>
    <row r="31566" spans="1:6" x14ac:dyDescent="0.3">
      <c r="A31566" t="s">
        <v>31786</v>
      </c>
      <c r="B31566">
        <v>0</v>
      </c>
      <c r="C31566">
        <v>0</v>
      </c>
      <c r="D31566">
        <v>0</v>
      </c>
      <c r="E31566">
        <v>1300180</v>
      </c>
      <c r="F31566" s="4">
        <f t="shared" si="493"/>
        <v>433393.33333333331</v>
      </c>
    </row>
    <row r="31567" spans="1:6" x14ac:dyDescent="0.3">
      <c r="A31567" t="s">
        <v>31787</v>
      </c>
      <c r="B31567">
        <v>0</v>
      </c>
      <c r="C31567">
        <v>0</v>
      </c>
      <c r="D31567">
        <v>0</v>
      </c>
      <c r="E31567">
        <v>654600</v>
      </c>
      <c r="F31567" s="4">
        <f t="shared" si="493"/>
        <v>218200</v>
      </c>
    </row>
    <row r="31568" spans="1:6" x14ac:dyDescent="0.3">
      <c r="A31568" t="s">
        <v>31788</v>
      </c>
      <c r="B31568">
        <v>0</v>
      </c>
      <c r="C31568">
        <v>0</v>
      </c>
      <c r="D31568">
        <v>0</v>
      </c>
      <c r="E31568">
        <v>429430</v>
      </c>
      <c r="F31568" s="4">
        <f t="shared" si="493"/>
        <v>143143.33333333334</v>
      </c>
    </row>
    <row r="31569" spans="1:6" x14ac:dyDescent="0.3">
      <c r="A31569" t="s">
        <v>31789</v>
      </c>
      <c r="B31569">
        <v>0</v>
      </c>
      <c r="C31569">
        <v>0</v>
      </c>
      <c r="D31569">
        <v>0</v>
      </c>
      <c r="E31569">
        <v>1079260</v>
      </c>
      <c r="F31569" s="4">
        <f t="shared" si="493"/>
        <v>359753.33333333331</v>
      </c>
    </row>
    <row r="31570" spans="1:6" x14ac:dyDescent="0.3">
      <c r="A31570" t="s">
        <v>31790</v>
      </c>
      <c r="B31570">
        <v>0</v>
      </c>
      <c r="C31570">
        <v>0</v>
      </c>
      <c r="D31570">
        <v>0</v>
      </c>
      <c r="E31570">
        <v>1167720</v>
      </c>
      <c r="F31570" s="4">
        <f t="shared" si="493"/>
        <v>389240</v>
      </c>
    </row>
    <row r="31571" spans="1:6" x14ac:dyDescent="0.3">
      <c r="A31571" t="s">
        <v>31791</v>
      </c>
      <c r="B31571">
        <v>0</v>
      </c>
      <c r="C31571">
        <v>0</v>
      </c>
      <c r="D31571">
        <v>0</v>
      </c>
      <c r="E31571">
        <v>3165590</v>
      </c>
      <c r="F31571" s="4">
        <f t="shared" si="493"/>
        <v>1055196.6666666667</v>
      </c>
    </row>
    <row r="31572" spans="1:6" x14ac:dyDescent="0.3">
      <c r="A31572" t="s">
        <v>31792</v>
      </c>
      <c r="B31572">
        <v>0</v>
      </c>
      <c r="C31572">
        <v>0</v>
      </c>
      <c r="D31572">
        <v>0</v>
      </c>
      <c r="E31572">
        <v>386000</v>
      </c>
      <c r="F31572" s="4">
        <f t="shared" si="493"/>
        <v>128666.66666666667</v>
      </c>
    </row>
    <row r="31573" spans="1:6" x14ac:dyDescent="0.3">
      <c r="A31573" t="s">
        <v>31793</v>
      </c>
      <c r="B31573">
        <v>0</v>
      </c>
      <c r="C31573">
        <v>0</v>
      </c>
      <c r="D31573">
        <v>0</v>
      </c>
      <c r="E31573">
        <v>386000</v>
      </c>
      <c r="F31573" s="4">
        <f t="shared" si="493"/>
        <v>128666.66666666667</v>
      </c>
    </row>
    <row r="31574" spans="1:6" x14ac:dyDescent="0.3">
      <c r="A31574" t="s">
        <v>31794</v>
      </c>
      <c r="B31574">
        <v>0</v>
      </c>
      <c r="C31574">
        <v>0</v>
      </c>
      <c r="D31574">
        <v>0</v>
      </c>
      <c r="E31574">
        <v>1935170</v>
      </c>
      <c r="F31574" s="4">
        <f t="shared" si="493"/>
        <v>645056.66666666663</v>
      </c>
    </row>
    <row r="31575" spans="1:6" x14ac:dyDescent="0.3">
      <c r="A31575" t="s">
        <v>31795</v>
      </c>
      <c r="B31575">
        <v>0</v>
      </c>
      <c r="C31575">
        <v>0</v>
      </c>
      <c r="D31575">
        <v>0</v>
      </c>
      <c r="E31575">
        <v>625900</v>
      </c>
      <c r="F31575" s="4">
        <f t="shared" si="493"/>
        <v>208633.33333333334</v>
      </c>
    </row>
    <row r="31576" spans="1:6" x14ac:dyDescent="0.3">
      <c r="A31576" t="s">
        <v>31796</v>
      </c>
      <c r="B31576">
        <v>0</v>
      </c>
      <c r="C31576">
        <v>0</v>
      </c>
      <c r="D31576">
        <v>0</v>
      </c>
      <c r="E31576">
        <v>1282280</v>
      </c>
      <c r="F31576" s="4">
        <f t="shared" si="493"/>
        <v>427426.66666666669</v>
      </c>
    </row>
    <row r="31577" spans="1:6" x14ac:dyDescent="0.3">
      <c r="A31577" t="s">
        <v>31797</v>
      </c>
      <c r="B31577">
        <v>0</v>
      </c>
      <c r="C31577">
        <v>0</v>
      </c>
      <c r="D31577">
        <v>0</v>
      </c>
      <c r="E31577">
        <v>2022200</v>
      </c>
      <c r="F31577" s="4">
        <f t="shared" si="493"/>
        <v>674066.66666666663</v>
      </c>
    </row>
    <row r="31578" spans="1:6" x14ac:dyDescent="0.3">
      <c r="A31578" t="s">
        <v>31798</v>
      </c>
      <c r="B31578">
        <v>0</v>
      </c>
      <c r="C31578">
        <v>0</v>
      </c>
      <c r="D31578">
        <v>0</v>
      </c>
      <c r="E31578">
        <v>1353710</v>
      </c>
      <c r="F31578" s="4">
        <f t="shared" si="493"/>
        <v>451236.66666666669</v>
      </c>
    </row>
    <row r="31579" spans="1:6" x14ac:dyDescent="0.3">
      <c r="A31579" t="s">
        <v>31799</v>
      </c>
      <c r="B31579">
        <v>0</v>
      </c>
      <c r="C31579">
        <v>0</v>
      </c>
      <c r="D31579">
        <v>0</v>
      </c>
      <c r="E31579">
        <v>826060</v>
      </c>
      <c r="F31579" s="4">
        <f t="shared" si="493"/>
        <v>275353.33333333331</v>
      </c>
    </row>
    <row r="31580" spans="1:6" x14ac:dyDescent="0.3">
      <c r="A31580" t="s">
        <v>31800</v>
      </c>
      <c r="B31580">
        <v>0</v>
      </c>
      <c r="C31580">
        <v>0</v>
      </c>
      <c r="D31580">
        <v>0</v>
      </c>
      <c r="E31580">
        <v>2054700</v>
      </c>
      <c r="F31580" s="4">
        <f t="shared" si="493"/>
        <v>684900</v>
      </c>
    </row>
    <row r="31581" spans="1:6" x14ac:dyDescent="0.3">
      <c r="A31581" t="s">
        <v>31801</v>
      </c>
      <c r="B31581">
        <v>0</v>
      </c>
      <c r="C31581">
        <v>0</v>
      </c>
      <c r="D31581">
        <v>0</v>
      </c>
      <c r="E31581">
        <v>422400</v>
      </c>
      <c r="F31581" s="4">
        <f t="shared" si="493"/>
        <v>140800</v>
      </c>
    </row>
    <row r="31582" spans="1:6" x14ac:dyDescent="0.3">
      <c r="A31582" t="s">
        <v>31802</v>
      </c>
      <c r="B31582">
        <v>0</v>
      </c>
      <c r="C31582">
        <v>0</v>
      </c>
      <c r="D31582">
        <v>0</v>
      </c>
      <c r="E31582">
        <v>3207300</v>
      </c>
      <c r="F31582" s="4">
        <f t="shared" si="493"/>
        <v>1069100</v>
      </c>
    </row>
    <row r="31583" spans="1:6" x14ac:dyDescent="0.3">
      <c r="A31583" t="s">
        <v>31803</v>
      </c>
      <c r="B31583">
        <v>0</v>
      </c>
      <c r="C31583">
        <v>0</v>
      </c>
      <c r="D31583">
        <v>0</v>
      </c>
      <c r="E31583">
        <v>988260</v>
      </c>
      <c r="F31583" s="4">
        <f t="shared" si="493"/>
        <v>329420</v>
      </c>
    </row>
    <row r="31584" spans="1:6" x14ac:dyDescent="0.3">
      <c r="A31584" t="s">
        <v>31804</v>
      </c>
      <c r="B31584">
        <v>0</v>
      </c>
      <c r="C31584">
        <v>0</v>
      </c>
      <c r="D31584">
        <v>0</v>
      </c>
      <c r="E31584">
        <v>410000</v>
      </c>
      <c r="F31584" s="4">
        <f t="shared" si="493"/>
        <v>136666.66666666666</v>
      </c>
    </row>
    <row r="31585" spans="1:6" x14ac:dyDescent="0.3">
      <c r="A31585" t="s">
        <v>31805</v>
      </c>
      <c r="B31585">
        <v>0</v>
      </c>
      <c r="C31585">
        <v>0</v>
      </c>
      <c r="D31585">
        <v>0</v>
      </c>
      <c r="E31585">
        <v>336000</v>
      </c>
      <c r="F31585" s="4">
        <f t="shared" si="493"/>
        <v>112000</v>
      </c>
    </row>
    <row r="31586" spans="1:6" x14ac:dyDescent="0.3">
      <c r="A31586" t="s">
        <v>31806</v>
      </c>
      <c r="B31586">
        <v>0</v>
      </c>
      <c r="C31586">
        <v>0</v>
      </c>
      <c r="D31586">
        <v>0</v>
      </c>
      <c r="E31586">
        <v>339430</v>
      </c>
      <c r="F31586" s="4">
        <f t="shared" si="493"/>
        <v>113143.33333333333</v>
      </c>
    </row>
    <row r="31587" spans="1:6" x14ac:dyDescent="0.3">
      <c r="A31587" t="s">
        <v>31807</v>
      </c>
      <c r="B31587">
        <v>0</v>
      </c>
      <c r="C31587">
        <v>0</v>
      </c>
      <c r="D31587">
        <v>0</v>
      </c>
      <c r="E31587">
        <v>2689050</v>
      </c>
      <c r="F31587" s="4">
        <f t="shared" si="493"/>
        <v>896350</v>
      </c>
    </row>
    <row r="31588" spans="1:6" x14ac:dyDescent="0.3">
      <c r="A31588" t="s">
        <v>31808</v>
      </c>
      <c r="B31588">
        <v>0</v>
      </c>
      <c r="C31588">
        <v>0</v>
      </c>
      <c r="D31588">
        <v>0</v>
      </c>
      <c r="E31588">
        <v>1898950</v>
      </c>
      <c r="F31588" s="4">
        <f t="shared" si="493"/>
        <v>632983.33333333337</v>
      </c>
    </row>
    <row r="31589" spans="1:6" x14ac:dyDescent="0.3">
      <c r="A31589" t="s">
        <v>31809</v>
      </c>
      <c r="B31589">
        <v>0</v>
      </c>
      <c r="C31589">
        <v>0</v>
      </c>
      <c r="D31589">
        <v>0</v>
      </c>
      <c r="E31589">
        <v>1370090</v>
      </c>
      <c r="F31589" s="4">
        <f t="shared" si="493"/>
        <v>456696.66666666669</v>
      </c>
    </row>
    <row r="31590" spans="1:6" x14ac:dyDescent="0.3">
      <c r="A31590" t="s">
        <v>31810</v>
      </c>
      <c r="B31590">
        <v>0</v>
      </c>
      <c r="C31590">
        <v>0</v>
      </c>
      <c r="D31590">
        <v>0</v>
      </c>
      <c r="E31590">
        <v>274820</v>
      </c>
      <c r="F31590" s="4">
        <f t="shared" si="493"/>
        <v>91606.666666666672</v>
      </c>
    </row>
    <row r="31591" spans="1:6" x14ac:dyDescent="0.3">
      <c r="A31591" t="s">
        <v>31811</v>
      </c>
      <c r="B31591">
        <v>0</v>
      </c>
      <c r="C31591">
        <v>0</v>
      </c>
      <c r="D31591">
        <v>0</v>
      </c>
      <c r="E31591">
        <v>1834600</v>
      </c>
      <c r="F31591" s="4">
        <f t="shared" si="493"/>
        <v>611533.33333333337</v>
      </c>
    </row>
    <row r="31592" spans="1:6" x14ac:dyDescent="0.3">
      <c r="A31592" t="s">
        <v>31812</v>
      </c>
      <c r="B31592">
        <v>0</v>
      </c>
      <c r="C31592">
        <v>0</v>
      </c>
      <c r="D31592">
        <v>0</v>
      </c>
      <c r="E31592">
        <v>418000</v>
      </c>
      <c r="F31592" s="4">
        <f t="shared" si="493"/>
        <v>139333.33333333334</v>
      </c>
    </row>
    <row r="31593" spans="1:6" x14ac:dyDescent="0.3">
      <c r="A31593" t="s">
        <v>31813</v>
      </c>
      <c r="B31593">
        <v>0</v>
      </c>
      <c r="C31593">
        <v>0</v>
      </c>
      <c r="D31593">
        <v>0</v>
      </c>
      <c r="E31593">
        <v>5076740</v>
      </c>
      <c r="F31593" s="4">
        <f t="shared" si="493"/>
        <v>1692246.6666666667</v>
      </c>
    </row>
    <row r="31594" spans="1:6" x14ac:dyDescent="0.3">
      <c r="A31594" t="s">
        <v>31814</v>
      </c>
      <c r="B31594">
        <v>0</v>
      </c>
      <c r="C31594">
        <v>0</v>
      </c>
      <c r="D31594">
        <v>0</v>
      </c>
      <c r="E31594">
        <v>613160</v>
      </c>
      <c r="F31594" s="4">
        <f t="shared" si="493"/>
        <v>204386.66666666666</v>
      </c>
    </row>
    <row r="31595" spans="1:6" x14ac:dyDescent="0.3">
      <c r="A31595" t="s">
        <v>31815</v>
      </c>
      <c r="B31595">
        <v>0</v>
      </c>
      <c r="C31595">
        <v>0</v>
      </c>
      <c r="D31595">
        <v>0</v>
      </c>
      <c r="E31595">
        <v>509420</v>
      </c>
      <c r="F31595" s="4">
        <f t="shared" si="493"/>
        <v>169806.66666666666</v>
      </c>
    </row>
    <row r="31596" spans="1:6" x14ac:dyDescent="0.3">
      <c r="A31596" t="s">
        <v>31816</v>
      </c>
      <c r="B31596">
        <v>0</v>
      </c>
      <c r="C31596">
        <v>0</v>
      </c>
      <c r="D31596">
        <v>0</v>
      </c>
      <c r="E31596">
        <v>427520</v>
      </c>
      <c r="F31596" s="4">
        <f t="shared" si="493"/>
        <v>142506.66666666666</v>
      </c>
    </row>
    <row r="31597" spans="1:6" x14ac:dyDescent="0.3">
      <c r="A31597" t="s">
        <v>31817</v>
      </c>
      <c r="B31597">
        <v>0</v>
      </c>
      <c r="C31597">
        <v>0</v>
      </c>
      <c r="D31597">
        <v>0</v>
      </c>
      <c r="E31597">
        <v>1227920</v>
      </c>
      <c r="F31597" s="4">
        <f t="shared" si="493"/>
        <v>409306.66666666669</v>
      </c>
    </row>
    <row r="31598" spans="1:6" x14ac:dyDescent="0.3">
      <c r="A31598" t="s">
        <v>31818</v>
      </c>
      <c r="B31598">
        <v>0</v>
      </c>
      <c r="C31598">
        <v>0</v>
      </c>
      <c r="D31598">
        <v>0</v>
      </c>
      <c r="E31598">
        <v>527550</v>
      </c>
      <c r="F31598" s="4">
        <f t="shared" si="493"/>
        <v>175850</v>
      </c>
    </row>
    <row r="31599" spans="1:6" x14ac:dyDescent="0.3">
      <c r="A31599" t="s">
        <v>31819</v>
      </c>
      <c r="B31599">
        <v>0</v>
      </c>
      <c r="C31599">
        <v>0</v>
      </c>
      <c r="D31599">
        <v>0</v>
      </c>
      <c r="E31599">
        <v>1979510</v>
      </c>
      <c r="F31599" s="4">
        <f t="shared" si="493"/>
        <v>659836.66666666663</v>
      </c>
    </row>
    <row r="31600" spans="1:6" x14ac:dyDescent="0.3">
      <c r="A31600" t="s">
        <v>31820</v>
      </c>
      <c r="B31600">
        <v>0</v>
      </c>
      <c r="C31600">
        <v>0</v>
      </c>
      <c r="D31600">
        <v>0</v>
      </c>
      <c r="E31600">
        <v>565920</v>
      </c>
      <c r="F31600" s="4">
        <f t="shared" si="493"/>
        <v>188640</v>
      </c>
    </row>
    <row r="31601" spans="1:6" x14ac:dyDescent="0.3">
      <c r="A31601" t="s">
        <v>31821</v>
      </c>
      <c r="B31601">
        <v>0</v>
      </c>
      <c r="C31601">
        <v>0</v>
      </c>
      <c r="D31601">
        <v>0</v>
      </c>
      <c r="E31601">
        <v>418000</v>
      </c>
      <c r="F31601" s="4">
        <f t="shared" si="493"/>
        <v>139333.33333333334</v>
      </c>
    </row>
    <row r="31602" spans="1:6" x14ac:dyDescent="0.3">
      <c r="A31602" t="s">
        <v>31822</v>
      </c>
      <c r="B31602">
        <v>0</v>
      </c>
      <c r="C31602">
        <v>0</v>
      </c>
      <c r="D31602">
        <v>0</v>
      </c>
      <c r="E31602">
        <v>402000</v>
      </c>
      <c r="F31602" s="4">
        <f t="shared" si="493"/>
        <v>134000</v>
      </c>
    </row>
    <row r="31603" spans="1:6" x14ac:dyDescent="0.3">
      <c r="A31603" t="s">
        <v>31823</v>
      </c>
      <c r="B31603">
        <v>0</v>
      </c>
      <c r="C31603">
        <v>0</v>
      </c>
      <c r="D31603">
        <v>0</v>
      </c>
      <c r="E31603">
        <v>2432520</v>
      </c>
      <c r="F31603" s="4">
        <f t="shared" si="493"/>
        <v>810840</v>
      </c>
    </row>
    <row r="31604" spans="1:6" x14ac:dyDescent="0.3">
      <c r="A31604" t="s">
        <v>31824</v>
      </c>
      <c r="B31604">
        <v>0</v>
      </c>
      <c r="C31604">
        <v>0</v>
      </c>
      <c r="D31604">
        <v>0</v>
      </c>
      <c r="E31604">
        <v>402000</v>
      </c>
      <c r="F31604" s="4">
        <f t="shared" si="493"/>
        <v>134000</v>
      </c>
    </row>
    <row r="31605" spans="1:6" x14ac:dyDescent="0.3">
      <c r="A31605" t="s">
        <v>31825</v>
      </c>
      <c r="B31605">
        <v>0</v>
      </c>
      <c r="C31605">
        <v>0</v>
      </c>
      <c r="D31605">
        <v>0</v>
      </c>
      <c r="E31605">
        <v>556420</v>
      </c>
      <c r="F31605" s="4">
        <f t="shared" si="493"/>
        <v>185473.33333333334</v>
      </c>
    </row>
    <row r="31606" spans="1:6" x14ac:dyDescent="0.3">
      <c r="A31606" t="s">
        <v>31826</v>
      </c>
      <c r="B31606">
        <v>0</v>
      </c>
      <c r="C31606">
        <v>0</v>
      </c>
      <c r="D31606">
        <v>0</v>
      </c>
      <c r="E31606">
        <v>402000</v>
      </c>
      <c r="F31606" s="4">
        <f t="shared" si="493"/>
        <v>134000</v>
      </c>
    </row>
    <row r="31607" spans="1:6" x14ac:dyDescent="0.3">
      <c r="A31607" t="s">
        <v>31827</v>
      </c>
      <c r="B31607">
        <v>0</v>
      </c>
      <c r="C31607">
        <v>0</v>
      </c>
      <c r="D31607">
        <v>0</v>
      </c>
      <c r="E31607">
        <v>1333840</v>
      </c>
      <c r="F31607" s="4">
        <f t="shared" si="493"/>
        <v>444613.33333333331</v>
      </c>
    </row>
    <row r="31608" spans="1:6" x14ac:dyDescent="0.3">
      <c r="A31608" t="s">
        <v>31828</v>
      </c>
      <c r="B31608">
        <v>0</v>
      </c>
      <c r="C31608">
        <v>0</v>
      </c>
      <c r="D31608">
        <v>0</v>
      </c>
      <c r="E31608">
        <v>1048790</v>
      </c>
      <c r="F31608" s="4">
        <f t="shared" si="493"/>
        <v>349596.66666666669</v>
      </c>
    </row>
    <row r="31609" spans="1:6" x14ac:dyDescent="0.3">
      <c r="A31609" t="s">
        <v>31829</v>
      </c>
      <c r="B31609">
        <v>0</v>
      </c>
      <c r="C31609">
        <v>0</v>
      </c>
      <c r="D31609">
        <v>0</v>
      </c>
      <c r="E31609">
        <v>359450</v>
      </c>
      <c r="F31609" s="4">
        <f t="shared" si="493"/>
        <v>119816.66666666667</v>
      </c>
    </row>
    <row r="31610" spans="1:6" x14ac:dyDescent="0.3">
      <c r="A31610" t="s">
        <v>31830</v>
      </c>
      <c r="B31610">
        <v>0</v>
      </c>
      <c r="C31610">
        <v>0</v>
      </c>
      <c r="D31610">
        <v>0</v>
      </c>
      <c r="E31610">
        <v>820000</v>
      </c>
      <c r="F31610" s="4">
        <f t="shared" si="493"/>
        <v>273333.33333333331</v>
      </c>
    </row>
    <row r="31611" spans="1:6" x14ac:dyDescent="0.3">
      <c r="A31611" t="s">
        <v>31831</v>
      </c>
      <c r="B31611">
        <v>0</v>
      </c>
      <c r="C31611">
        <v>0</v>
      </c>
      <c r="D31611">
        <v>0</v>
      </c>
      <c r="E31611">
        <v>294840</v>
      </c>
      <c r="F31611" s="4">
        <f t="shared" si="493"/>
        <v>98280</v>
      </c>
    </row>
    <row r="31612" spans="1:6" x14ac:dyDescent="0.3">
      <c r="A31612" t="s">
        <v>31832</v>
      </c>
      <c r="B31612">
        <v>0</v>
      </c>
      <c r="C31612">
        <v>0</v>
      </c>
      <c r="D31612">
        <v>0</v>
      </c>
      <c r="E31612">
        <v>396260</v>
      </c>
      <c r="F31612" s="4">
        <f t="shared" si="493"/>
        <v>132086.66666666666</v>
      </c>
    </row>
    <row r="31613" spans="1:6" x14ac:dyDescent="0.3">
      <c r="A31613" t="s">
        <v>31833</v>
      </c>
      <c r="B31613">
        <v>0</v>
      </c>
      <c r="C31613">
        <v>0</v>
      </c>
      <c r="D31613">
        <v>0</v>
      </c>
      <c r="E31613">
        <v>614000</v>
      </c>
      <c r="F31613" s="4">
        <f t="shared" si="493"/>
        <v>204666.66666666666</v>
      </c>
    </row>
    <row r="31614" spans="1:6" x14ac:dyDescent="0.3">
      <c r="A31614" t="s">
        <v>31834</v>
      </c>
      <c r="B31614">
        <v>0</v>
      </c>
      <c r="C31614">
        <v>0</v>
      </c>
      <c r="D31614">
        <v>0</v>
      </c>
      <c r="E31614">
        <v>740000</v>
      </c>
      <c r="F31614" s="4">
        <f t="shared" si="493"/>
        <v>246666.66666666666</v>
      </c>
    </row>
    <row r="31615" spans="1:6" x14ac:dyDescent="0.3">
      <c r="A31615" t="s">
        <v>31835</v>
      </c>
      <c r="B31615">
        <v>0</v>
      </c>
      <c r="C31615">
        <v>0</v>
      </c>
      <c r="D31615">
        <v>0</v>
      </c>
      <c r="E31615">
        <v>1344000</v>
      </c>
      <c r="F31615" s="4">
        <f t="shared" si="493"/>
        <v>448000</v>
      </c>
    </row>
    <row r="31616" spans="1:6" x14ac:dyDescent="0.3">
      <c r="A31616" t="s">
        <v>31836</v>
      </c>
      <c r="B31616">
        <v>0</v>
      </c>
      <c r="C31616">
        <v>0</v>
      </c>
      <c r="D31616">
        <v>0</v>
      </c>
      <c r="E31616">
        <v>741650</v>
      </c>
      <c r="F31616" s="4">
        <f t="shared" si="493"/>
        <v>247216.66666666666</v>
      </c>
    </row>
    <row r="31617" spans="1:6" x14ac:dyDescent="0.3">
      <c r="A31617" t="s">
        <v>31837</v>
      </c>
      <c r="B31617">
        <v>0</v>
      </c>
      <c r="C31617">
        <v>0</v>
      </c>
      <c r="D31617">
        <v>0</v>
      </c>
      <c r="E31617">
        <v>386000</v>
      </c>
      <c r="F31617" s="4">
        <f t="shared" si="493"/>
        <v>128666.66666666667</v>
      </c>
    </row>
    <row r="31618" spans="1:6" x14ac:dyDescent="0.3">
      <c r="A31618" t="s">
        <v>31838</v>
      </c>
      <c r="B31618">
        <v>0</v>
      </c>
      <c r="C31618">
        <v>0</v>
      </c>
      <c r="D31618">
        <v>0</v>
      </c>
      <c r="E31618">
        <v>717080</v>
      </c>
      <c r="F31618" s="4">
        <f t="shared" si="493"/>
        <v>239026.66666666666</v>
      </c>
    </row>
    <row r="31619" spans="1:6" x14ac:dyDescent="0.3">
      <c r="A31619" t="s">
        <v>31839</v>
      </c>
      <c r="B31619">
        <v>0</v>
      </c>
      <c r="C31619">
        <v>0</v>
      </c>
      <c r="D31619">
        <v>0</v>
      </c>
      <c r="E31619">
        <v>469200</v>
      </c>
      <c r="F31619" s="4">
        <f t="shared" ref="F31619:F31682" si="494">SUM(C31619:E31619)/3</f>
        <v>156400</v>
      </c>
    </row>
    <row r="31620" spans="1:6" x14ac:dyDescent="0.3">
      <c r="A31620" t="s">
        <v>31840</v>
      </c>
      <c r="B31620">
        <v>0</v>
      </c>
      <c r="C31620">
        <v>0</v>
      </c>
      <c r="D31620">
        <v>0</v>
      </c>
      <c r="E31620">
        <v>234600</v>
      </c>
      <c r="F31620" s="4">
        <f t="shared" si="494"/>
        <v>78200</v>
      </c>
    </row>
    <row r="31621" spans="1:6" x14ac:dyDescent="0.3">
      <c r="A31621" t="s">
        <v>31841</v>
      </c>
      <c r="B31621">
        <v>0</v>
      </c>
      <c r="C31621">
        <v>0</v>
      </c>
      <c r="D31621">
        <v>0</v>
      </c>
      <c r="E31621">
        <v>382200</v>
      </c>
      <c r="F31621" s="4">
        <f t="shared" si="494"/>
        <v>127400</v>
      </c>
    </row>
    <row r="31622" spans="1:6" x14ac:dyDescent="0.3">
      <c r="A31622" t="s">
        <v>31842</v>
      </c>
      <c r="B31622">
        <v>0</v>
      </c>
      <c r="C31622">
        <v>0</v>
      </c>
      <c r="D31622">
        <v>0</v>
      </c>
      <c r="E31622">
        <v>404040</v>
      </c>
      <c r="F31622" s="4">
        <f t="shared" si="494"/>
        <v>134680</v>
      </c>
    </row>
    <row r="31623" spans="1:6" x14ac:dyDescent="0.3">
      <c r="A31623" t="s">
        <v>31843</v>
      </c>
      <c r="B31623">
        <v>0</v>
      </c>
      <c r="C31623">
        <v>0</v>
      </c>
      <c r="D31623">
        <v>0</v>
      </c>
      <c r="E31623">
        <v>597340</v>
      </c>
      <c r="F31623" s="4">
        <f t="shared" si="494"/>
        <v>199113.33333333334</v>
      </c>
    </row>
    <row r="31624" spans="1:6" x14ac:dyDescent="0.3">
      <c r="A31624" t="s">
        <v>31844</v>
      </c>
      <c r="B31624">
        <v>0</v>
      </c>
      <c r="C31624">
        <v>0</v>
      </c>
      <c r="D31624">
        <v>0</v>
      </c>
      <c r="E31624">
        <v>473930</v>
      </c>
      <c r="F31624" s="4">
        <f t="shared" si="494"/>
        <v>157976.66666666666</v>
      </c>
    </row>
    <row r="31625" spans="1:6" x14ac:dyDescent="0.3">
      <c r="A31625" t="s">
        <v>31845</v>
      </c>
      <c r="B31625">
        <v>0</v>
      </c>
      <c r="C31625">
        <v>0</v>
      </c>
      <c r="D31625">
        <v>0</v>
      </c>
      <c r="E31625">
        <v>339430</v>
      </c>
      <c r="F31625" s="4">
        <f t="shared" si="494"/>
        <v>113143.33333333333</v>
      </c>
    </row>
    <row r="31626" spans="1:6" x14ac:dyDescent="0.3">
      <c r="A31626" t="s">
        <v>31846</v>
      </c>
      <c r="B31626">
        <v>0</v>
      </c>
      <c r="C31626">
        <v>0</v>
      </c>
      <c r="D31626">
        <v>0</v>
      </c>
      <c r="E31626">
        <v>436800</v>
      </c>
      <c r="F31626" s="4">
        <f t="shared" si="494"/>
        <v>145600</v>
      </c>
    </row>
    <row r="31627" spans="1:6" x14ac:dyDescent="0.3">
      <c r="A31627" t="s">
        <v>31847</v>
      </c>
      <c r="B31627">
        <v>0</v>
      </c>
      <c r="C31627">
        <v>0</v>
      </c>
      <c r="D31627">
        <v>0</v>
      </c>
      <c r="E31627">
        <v>652600</v>
      </c>
      <c r="F31627" s="4">
        <f t="shared" si="494"/>
        <v>217533.33333333334</v>
      </c>
    </row>
    <row r="31628" spans="1:6" x14ac:dyDescent="0.3">
      <c r="A31628" t="s">
        <v>31848</v>
      </c>
      <c r="B31628">
        <v>0</v>
      </c>
      <c r="C31628">
        <v>0</v>
      </c>
      <c r="D31628">
        <v>0</v>
      </c>
      <c r="E31628">
        <v>414960</v>
      </c>
      <c r="F31628" s="4">
        <f t="shared" si="494"/>
        <v>138320</v>
      </c>
    </row>
    <row r="31629" spans="1:6" x14ac:dyDescent="0.3">
      <c r="A31629" t="s">
        <v>31849</v>
      </c>
      <c r="B31629">
        <v>0</v>
      </c>
      <c r="C31629">
        <v>0</v>
      </c>
      <c r="D31629">
        <v>0</v>
      </c>
      <c r="E31629">
        <v>2968050</v>
      </c>
      <c r="F31629" s="4">
        <f t="shared" si="494"/>
        <v>989350</v>
      </c>
    </row>
    <row r="31630" spans="1:6" x14ac:dyDescent="0.3">
      <c r="A31630" t="s">
        <v>31850</v>
      </c>
      <c r="B31630">
        <v>0</v>
      </c>
      <c r="C31630">
        <v>0</v>
      </c>
      <c r="D31630">
        <v>0</v>
      </c>
      <c r="E31630">
        <v>1826020</v>
      </c>
      <c r="F31630" s="4">
        <f t="shared" si="494"/>
        <v>608673.33333333337</v>
      </c>
    </row>
    <row r="31631" spans="1:6" x14ac:dyDescent="0.3">
      <c r="A31631" t="s">
        <v>31851</v>
      </c>
      <c r="B31631">
        <v>0</v>
      </c>
      <c r="C31631">
        <v>0</v>
      </c>
      <c r="D31631">
        <v>0</v>
      </c>
      <c r="E31631">
        <v>3434080</v>
      </c>
      <c r="F31631" s="4">
        <f t="shared" si="494"/>
        <v>1144693.3333333333</v>
      </c>
    </row>
    <row r="31632" spans="1:6" x14ac:dyDescent="0.3">
      <c r="A31632" t="s">
        <v>31852</v>
      </c>
      <c r="B31632">
        <v>0</v>
      </c>
      <c r="C31632">
        <v>0</v>
      </c>
      <c r="D31632">
        <v>0</v>
      </c>
      <c r="E31632">
        <v>767760</v>
      </c>
      <c r="F31632" s="4">
        <f t="shared" si="494"/>
        <v>255920</v>
      </c>
    </row>
    <row r="31633" spans="1:6" x14ac:dyDescent="0.3">
      <c r="A31633" t="s">
        <v>31853</v>
      </c>
      <c r="B31633">
        <v>0</v>
      </c>
      <c r="C31633">
        <v>0</v>
      </c>
      <c r="D31633">
        <v>0</v>
      </c>
      <c r="E31633">
        <v>2103920</v>
      </c>
      <c r="F31633" s="4">
        <f t="shared" si="494"/>
        <v>701306.66666666663</v>
      </c>
    </row>
    <row r="31634" spans="1:6" x14ac:dyDescent="0.3">
      <c r="A31634" t="s">
        <v>31854</v>
      </c>
      <c r="B31634">
        <v>0</v>
      </c>
      <c r="C31634">
        <v>0</v>
      </c>
      <c r="D31634">
        <v>0</v>
      </c>
      <c r="E31634">
        <v>753480</v>
      </c>
      <c r="F31634" s="4">
        <f t="shared" si="494"/>
        <v>251160</v>
      </c>
    </row>
    <row r="31635" spans="1:6" x14ac:dyDescent="0.3">
      <c r="A31635" t="s">
        <v>31855</v>
      </c>
      <c r="B31635">
        <v>0</v>
      </c>
      <c r="C31635">
        <v>0</v>
      </c>
      <c r="D31635">
        <v>0</v>
      </c>
      <c r="E31635">
        <v>529200</v>
      </c>
      <c r="F31635" s="4">
        <f t="shared" si="494"/>
        <v>176400</v>
      </c>
    </row>
    <row r="31636" spans="1:6" x14ac:dyDescent="0.3">
      <c r="A31636" t="s">
        <v>31856</v>
      </c>
      <c r="B31636">
        <v>0</v>
      </c>
      <c r="C31636">
        <v>0</v>
      </c>
      <c r="D31636">
        <v>0</v>
      </c>
      <c r="E31636">
        <v>1694420</v>
      </c>
      <c r="F31636" s="4">
        <f t="shared" si="494"/>
        <v>564806.66666666663</v>
      </c>
    </row>
    <row r="31637" spans="1:6" x14ac:dyDescent="0.3">
      <c r="A31637" t="s">
        <v>31857</v>
      </c>
      <c r="B31637">
        <v>0</v>
      </c>
      <c r="C31637">
        <v>0</v>
      </c>
      <c r="D31637">
        <v>0</v>
      </c>
      <c r="E31637">
        <v>1651330</v>
      </c>
      <c r="F31637" s="4">
        <f t="shared" si="494"/>
        <v>550443.33333333337</v>
      </c>
    </row>
    <row r="31638" spans="1:6" x14ac:dyDescent="0.3">
      <c r="A31638" t="s">
        <v>31858</v>
      </c>
      <c r="B31638">
        <v>0</v>
      </c>
      <c r="C31638">
        <v>0</v>
      </c>
      <c r="D31638">
        <v>0</v>
      </c>
      <c r="E31638">
        <v>1973440</v>
      </c>
      <c r="F31638" s="4">
        <f t="shared" si="494"/>
        <v>657813.33333333337</v>
      </c>
    </row>
    <row r="31639" spans="1:6" x14ac:dyDescent="0.3">
      <c r="A31639" t="s">
        <v>31859</v>
      </c>
      <c r="B31639">
        <v>0</v>
      </c>
      <c r="C31639">
        <v>0</v>
      </c>
      <c r="D31639">
        <v>0</v>
      </c>
      <c r="E31639">
        <v>1316360</v>
      </c>
      <c r="F31639" s="4">
        <f t="shared" si="494"/>
        <v>438786.66666666669</v>
      </c>
    </row>
    <row r="31640" spans="1:6" x14ac:dyDescent="0.3">
      <c r="A31640" t="s">
        <v>31860</v>
      </c>
      <c r="B31640">
        <v>0</v>
      </c>
      <c r="C31640">
        <v>0</v>
      </c>
      <c r="D31640">
        <v>0</v>
      </c>
      <c r="E31640">
        <v>1057980</v>
      </c>
      <c r="F31640" s="4">
        <f t="shared" si="494"/>
        <v>352660</v>
      </c>
    </row>
    <row r="31641" spans="1:6" x14ac:dyDescent="0.3">
      <c r="A31641" t="s">
        <v>31861</v>
      </c>
      <c r="B31641">
        <v>0</v>
      </c>
      <c r="C31641">
        <v>0</v>
      </c>
      <c r="D31641">
        <v>0</v>
      </c>
      <c r="E31641">
        <v>931620</v>
      </c>
      <c r="F31641" s="4">
        <f t="shared" si="494"/>
        <v>310540</v>
      </c>
    </row>
    <row r="31642" spans="1:6" x14ac:dyDescent="0.3">
      <c r="A31642" t="s">
        <v>31862</v>
      </c>
      <c r="B31642">
        <v>0</v>
      </c>
      <c r="C31642">
        <v>0</v>
      </c>
      <c r="D31642">
        <v>0</v>
      </c>
      <c r="E31642">
        <v>740000</v>
      </c>
      <c r="F31642" s="4">
        <f t="shared" si="494"/>
        <v>246666.66666666666</v>
      </c>
    </row>
    <row r="31643" spans="1:6" x14ac:dyDescent="0.3">
      <c r="A31643" t="s">
        <v>31863</v>
      </c>
      <c r="B31643">
        <v>0</v>
      </c>
      <c r="C31643">
        <v>0</v>
      </c>
      <c r="D31643">
        <v>0</v>
      </c>
      <c r="E31643">
        <v>893620</v>
      </c>
      <c r="F31643" s="4">
        <f t="shared" si="494"/>
        <v>297873.33333333331</v>
      </c>
    </row>
    <row r="31644" spans="1:6" x14ac:dyDescent="0.3">
      <c r="A31644" t="s">
        <v>31864</v>
      </c>
      <c r="B31644">
        <v>0</v>
      </c>
      <c r="C31644">
        <v>0</v>
      </c>
      <c r="D31644">
        <v>0</v>
      </c>
      <c r="E31644">
        <v>1218960</v>
      </c>
      <c r="F31644" s="4">
        <f t="shared" si="494"/>
        <v>406320</v>
      </c>
    </row>
    <row r="31645" spans="1:6" x14ac:dyDescent="0.3">
      <c r="A31645" t="s">
        <v>31865</v>
      </c>
      <c r="B31645">
        <v>0</v>
      </c>
      <c r="C31645">
        <v>0</v>
      </c>
      <c r="D31645">
        <v>0</v>
      </c>
      <c r="E31645">
        <v>1262900</v>
      </c>
      <c r="F31645" s="4">
        <f t="shared" si="494"/>
        <v>420966.66666666669</v>
      </c>
    </row>
    <row r="31646" spans="1:6" x14ac:dyDescent="0.3">
      <c r="A31646" t="s">
        <v>31866</v>
      </c>
      <c r="B31646">
        <v>0</v>
      </c>
      <c r="C31646">
        <v>0</v>
      </c>
      <c r="D31646">
        <v>0</v>
      </c>
      <c r="E31646">
        <v>386000</v>
      </c>
      <c r="F31646" s="4">
        <f t="shared" si="494"/>
        <v>128666.66666666667</v>
      </c>
    </row>
    <row r="31647" spans="1:6" x14ac:dyDescent="0.3">
      <c r="A31647" t="s">
        <v>31867</v>
      </c>
      <c r="B31647">
        <v>0</v>
      </c>
      <c r="C31647">
        <v>0</v>
      </c>
      <c r="D31647">
        <v>0</v>
      </c>
      <c r="E31647">
        <v>5603700</v>
      </c>
      <c r="F31647" s="4">
        <f t="shared" si="494"/>
        <v>1867900</v>
      </c>
    </row>
    <row r="31648" spans="1:6" x14ac:dyDescent="0.3">
      <c r="A31648" t="s">
        <v>31868</v>
      </c>
      <c r="B31648">
        <v>0</v>
      </c>
      <c r="C31648">
        <v>0</v>
      </c>
      <c r="D31648">
        <v>0</v>
      </c>
      <c r="E31648">
        <v>402000</v>
      </c>
      <c r="F31648" s="4">
        <f t="shared" si="494"/>
        <v>134000</v>
      </c>
    </row>
    <row r="31649" spans="1:6" x14ac:dyDescent="0.3">
      <c r="A31649" t="s">
        <v>31869</v>
      </c>
      <c r="B31649">
        <v>0</v>
      </c>
      <c r="C31649">
        <v>0</v>
      </c>
      <c r="D31649">
        <v>0</v>
      </c>
      <c r="E31649">
        <v>1270560</v>
      </c>
      <c r="F31649" s="4">
        <f t="shared" si="494"/>
        <v>423520</v>
      </c>
    </row>
    <row r="31650" spans="1:6" x14ac:dyDescent="0.3">
      <c r="A31650" t="s">
        <v>31870</v>
      </c>
      <c r="B31650">
        <v>0</v>
      </c>
      <c r="C31650">
        <v>0</v>
      </c>
      <c r="D31650">
        <v>0</v>
      </c>
      <c r="E31650">
        <v>1223280</v>
      </c>
      <c r="F31650" s="4">
        <f t="shared" si="494"/>
        <v>407760</v>
      </c>
    </row>
    <row r="31651" spans="1:6" x14ac:dyDescent="0.3">
      <c r="A31651" t="s">
        <v>31871</v>
      </c>
      <c r="B31651">
        <v>0</v>
      </c>
      <c r="C31651">
        <v>0</v>
      </c>
      <c r="D31651">
        <v>0</v>
      </c>
      <c r="E31651">
        <v>1194400</v>
      </c>
      <c r="F31651" s="4">
        <f t="shared" si="494"/>
        <v>398133.33333333331</v>
      </c>
    </row>
    <row r="31652" spans="1:6" x14ac:dyDescent="0.3">
      <c r="A31652" t="s">
        <v>31872</v>
      </c>
      <c r="B31652">
        <v>0</v>
      </c>
      <c r="C31652">
        <v>0</v>
      </c>
      <c r="D31652">
        <v>0</v>
      </c>
      <c r="E31652">
        <v>804000</v>
      </c>
      <c r="F31652" s="4">
        <f t="shared" si="494"/>
        <v>268000</v>
      </c>
    </row>
    <row r="31653" spans="1:6" x14ac:dyDescent="0.3">
      <c r="A31653" t="s">
        <v>31873</v>
      </c>
      <c r="B31653">
        <v>0</v>
      </c>
      <c r="C31653">
        <v>0</v>
      </c>
      <c r="D31653">
        <v>0</v>
      </c>
      <c r="E31653">
        <v>804000</v>
      </c>
      <c r="F31653" s="4">
        <f t="shared" si="494"/>
        <v>268000</v>
      </c>
    </row>
    <row r="31654" spans="1:6" x14ac:dyDescent="0.3">
      <c r="A31654" t="s">
        <v>31874</v>
      </c>
      <c r="B31654">
        <v>0</v>
      </c>
      <c r="C31654">
        <v>0</v>
      </c>
      <c r="D31654">
        <v>0</v>
      </c>
      <c r="E31654">
        <v>995640</v>
      </c>
      <c r="F31654" s="4">
        <f t="shared" si="494"/>
        <v>331880</v>
      </c>
    </row>
    <row r="31655" spans="1:6" x14ac:dyDescent="0.3">
      <c r="A31655" t="s">
        <v>31875</v>
      </c>
      <c r="B31655">
        <v>0</v>
      </c>
      <c r="C31655">
        <v>0</v>
      </c>
      <c r="D31655">
        <v>0</v>
      </c>
      <c r="E31655">
        <v>386000</v>
      </c>
      <c r="F31655" s="4">
        <f t="shared" si="494"/>
        <v>128666.66666666667</v>
      </c>
    </row>
    <row r="31656" spans="1:6" x14ac:dyDescent="0.3">
      <c r="A31656" t="s">
        <v>31876</v>
      </c>
      <c r="B31656">
        <v>0</v>
      </c>
      <c r="C31656">
        <v>0</v>
      </c>
      <c r="D31656">
        <v>0</v>
      </c>
      <c r="E31656">
        <v>1068000</v>
      </c>
      <c r="F31656" s="4">
        <f t="shared" si="494"/>
        <v>356000</v>
      </c>
    </row>
    <row r="31657" spans="1:6" x14ac:dyDescent="0.3">
      <c r="A31657" t="s">
        <v>31877</v>
      </c>
      <c r="B31657">
        <v>0</v>
      </c>
      <c r="C31657">
        <v>0</v>
      </c>
      <c r="D31657">
        <v>0</v>
      </c>
      <c r="E31657">
        <v>1259140</v>
      </c>
      <c r="F31657" s="4">
        <f t="shared" si="494"/>
        <v>419713.33333333331</v>
      </c>
    </row>
    <row r="31658" spans="1:6" x14ac:dyDescent="0.3">
      <c r="A31658" t="s">
        <v>31878</v>
      </c>
      <c r="B31658">
        <v>0</v>
      </c>
      <c r="C31658">
        <v>0</v>
      </c>
      <c r="D31658">
        <v>0</v>
      </c>
      <c r="E31658">
        <v>1295600</v>
      </c>
      <c r="F31658" s="4">
        <f t="shared" si="494"/>
        <v>431866.66666666669</v>
      </c>
    </row>
    <row r="31659" spans="1:6" x14ac:dyDescent="0.3">
      <c r="A31659" t="s">
        <v>31879</v>
      </c>
      <c r="B31659">
        <v>0</v>
      </c>
      <c r="C31659">
        <v>0</v>
      </c>
      <c r="D31659">
        <v>0</v>
      </c>
      <c r="E31659">
        <v>453280</v>
      </c>
      <c r="F31659" s="4">
        <f t="shared" si="494"/>
        <v>151093.33333333334</v>
      </c>
    </row>
    <row r="31660" spans="1:6" x14ac:dyDescent="0.3">
      <c r="A31660" t="s">
        <v>31880</v>
      </c>
      <c r="B31660">
        <v>0</v>
      </c>
      <c r="C31660">
        <v>0</v>
      </c>
      <c r="D31660">
        <v>0</v>
      </c>
      <c r="E31660">
        <v>1357140</v>
      </c>
      <c r="F31660" s="4">
        <f t="shared" si="494"/>
        <v>452380</v>
      </c>
    </row>
    <row r="31661" spans="1:6" x14ac:dyDescent="0.3">
      <c r="A31661" t="s">
        <v>31881</v>
      </c>
      <c r="B31661">
        <v>0</v>
      </c>
      <c r="C31661">
        <v>0</v>
      </c>
      <c r="D31661">
        <v>0</v>
      </c>
      <c r="E31661">
        <v>370000</v>
      </c>
      <c r="F31661" s="4">
        <f t="shared" si="494"/>
        <v>123333.33333333333</v>
      </c>
    </row>
    <row r="31662" spans="1:6" x14ac:dyDescent="0.3">
      <c r="A31662" t="s">
        <v>31882</v>
      </c>
      <c r="B31662">
        <v>0</v>
      </c>
      <c r="C31662">
        <v>0</v>
      </c>
      <c r="D31662">
        <v>0</v>
      </c>
      <c r="E31662">
        <v>336700</v>
      </c>
      <c r="F31662" s="4">
        <f t="shared" si="494"/>
        <v>112233.33333333333</v>
      </c>
    </row>
    <row r="31663" spans="1:6" x14ac:dyDescent="0.3">
      <c r="A31663" t="s">
        <v>31883</v>
      </c>
      <c r="B31663">
        <v>0</v>
      </c>
      <c r="C31663">
        <v>0</v>
      </c>
      <c r="D31663">
        <v>0</v>
      </c>
      <c r="E31663">
        <v>386000</v>
      </c>
      <c r="F31663" s="4">
        <f t="shared" si="494"/>
        <v>128666.66666666667</v>
      </c>
    </row>
    <row r="31664" spans="1:6" x14ac:dyDescent="0.3">
      <c r="A31664" t="s">
        <v>31884</v>
      </c>
      <c r="B31664">
        <v>0</v>
      </c>
      <c r="C31664">
        <v>0</v>
      </c>
      <c r="D31664">
        <v>0</v>
      </c>
      <c r="E31664">
        <v>334880</v>
      </c>
      <c r="F31664" s="4">
        <f t="shared" si="494"/>
        <v>111626.66666666667</v>
      </c>
    </row>
    <row r="31665" spans="1:6" x14ac:dyDescent="0.3">
      <c r="A31665" t="s">
        <v>31885</v>
      </c>
      <c r="B31665">
        <v>0</v>
      </c>
      <c r="C31665">
        <v>0</v>
      </c>
      <c r="D31665">
        <v>0</v>
      </c>
      <c r="E31665">
        <v>4107300</v>
      </c>
      <c r="F31665" s="4">
        <f t="shared" si="494"/>
        <v>1369100</v>
      </c>
    </row>
    <row r="31666" spans="1:6" x14ac:dyDescent="0.3">
      <c r="A31666" t="s">
        <v>31886</v>
      </c>
      <c r="B31666">
        <v>0</v>
      </c>
      <c r="C31666">
        <v>0</v>
      </c>
      <c r="D31666">
        <v>0</v>
      </c>
      <c r="E31666">
        <v>1094010</v>
      </c>
      <c r="F31666" s="4">
        <f t="shared" si="494"/>
        <v>364670</v>
      </c>
    </row>
    <row r="31667" spans="1:6" x14ac:dyDescent="0.3">
      <c r="A31667" t="s">
        <v>31887</v>
      </c>
      <c r="B31667">
        <v>0</v>
      </c>
      <c r="C31667">
        <v>0</v>
      </c>
      <c r="D31667">
        <v>0</v>
      </c>
      <c r="E31667">
        <v>1083400</v>
      </c>
      <c r="F31667" s="4">
        <f t="shared" si="494"/>
        <v>361133.33333333331</v>
      </c>
    </row>
    <row r="31668" spans="1:6" x14ac:dyDescent="0.3">
      <c r="A31668" t="s">
        <v>31888</v>
      </c>
      <c r="B31668">
        <v>0</v>
      </c>
      <c r="C31668">
        <v>0</v>
      </c>
      <c r="D31668">
        <v>0</v>
      </c>
      <c r="E31668">
        <v>386000</v>
      </c>
      <c r="F31668" s="4">
        <f t="shared" si="494"/>
        <v>128666.66666666667</v>
      </c>
    </row>
    <row r="31669" spans="1:6" x14ac:dyDescent="0.3">
      <c r="A31669" t="s">
        <v>31889</v>
      </c>
      <c r="B31669">
        <v>0</v>
      </c>
      <c r="C31669">
        <v>0</v>
      </c>
      <c r="D31669">
        <v>0</v>
      </c>
      <c r="E31669">
        <v>1631640</v>
      </c>
      <c r="F31669" s="4">
        <f t="shared" si="494"/>
        <v>543880</v>
      </c>
    </row>
    <row r="31670" spans="1:6" x14ac:dyDescent="0.3">
      <c r="A31670" t="s">
        <v>31890</v>
      </c>
      <c r="B31670">
        <v>0</v>
      </c>
      <c r="C31670">
        <v>0</v>
      </c>
      <c r="D31670">
        <v>0</v>
      </c>
      <c r="E31670">
        <v>1235280</v>
      </c>
      <c r="F31670" s="4">
        <f t="shared" si="494"/>
        <v>411760</v>
      </c>
    </row>
    <row r="31671" spans="1:6" x14ac:dyDescent="0.3">
      <c r="A31671" t="s">
        <v>31891</v>
      </c>
      <c r="B31671">
        <v>0</v>
      </c>
      <c r="C31671">
        <v>0</v>
      </c>
      <c r="D31671">
        <v>0</v>
      </c>
      <c r="E31671">
        <v>1266100</v>
      </c>
      <c r="F31671" s="4">
        <f t="shared" si="494"/>
        <v>422033.33333333331</v>
      </c>
    </row>
    <row r="31672" spans="1:6" x14ac:dyDescent="0.3">
      <c r="A31672" t="s">
        <v>31892</v>
      </c>
      <c r="B31672">
        <v>0</v>
      </c>
      <c r="C31672">
        <v>0</v>
      </c>
      <c r="D31672">
        <v>0</v>
      </c>
      <c r="E31672">
        <v>1390560</v>
      </c>
      <c r="F31672" s="4">
        <f t="shared" si="494"/>
        <v>463520</v>
      </c>
    </row>
    <row r="31673" spans="1:6" x14ac:dyDescent="0.3">
      <c r="A31673" t="s">
        <v>31893</v>
      </c>
      <c r="B31673">
        <v>0</v>
      </c>
      <c r="C31673">
        <v>0</v>
      </c>
      <c r="D31673">
        <v>0</v>
      </c>
      <c r="E31673">
        <v>1367450</v>
      </c>
      <c r="F31673" s="4">
        <f t="shared" si="494"/>
        <v>455816.66666666669</v>
      </c>
    </row>
    <row r="31674" spans="1:6" x14ac:dyDescent="0.3">
      <c r="A31674" t="s">
        <v>31894</v>
      </c>
      <c r="B31674">
        <v>0</v>
      </c>
      <c r="C31674">
        <v>0</v>
      </c>
      <c r="D31674">
        <v>0</v>
      </c>
      <c r="E31674">
        <v>1580660</v>
      </c>
      <c r="F31674" s="4">
        <f t="shared" si="494"/>
        <v>526886.66666666663</v>
      </c>
    </row>
    <row r="31675" spans="1:6" x14ac:dyDescent="0.3">
      <c r="A31675" t="s">
        <v>31895</v>
      </c>
      <c r="B31675">
        <v>0</v>
      </c>
      <c r="C31675">
        <v>0</v>
      </c>
      <c r="D31675">
        <v>0</v>
      </c>
      <c r="E31675">
        <v>1216520</v>
      </c>
      <c r="F31675" s="4">
        <f t="shared" si="494"/>
        <v>405506.66666666669</v>
      </c>
    </row>
    <row r="31676" spans="1:6" x14ac:dyDescent="0.3">
      <c r="A31676" t="s">
        <v>31896</v>
      </c>
      <c r="B31676">
        <v>0</v>
      </c>
      <c r="C31676">
        <v>0</v>
      </c>
      <c r="D31676">
        <v>0</v>
      </c>
      <c r="E31676">
        <v>397800</v>
      </c>
      <c r="F31676" s="4">
        <f t="shared" si="494"/>
        <v>132600</v>
      </c>
    </row>
    <row r="31677" spans="1:6" x14ac:dyDescent="0.3">
      <c r="A31677" t="s">
        <v>31897</v>
      </c>
      <c r="B31677">
        <v>0</v>
      </c>
      <c r="C31677">
        <v>0</v>
      </c>
      <c r="D31677">
        <v>0</v>
      </c>
      <c r="E31677">
        <v>570000</v>
      </c>
      <c r="F31677" s="4">
        <f t="shared" si="494"/>
        <v>190000</v>
      </c>
    </row>
    <row r="31678" spans="1:6" x14ac:dyDescent="0.3">
      <c r="A31678" t="s">
        <v>31898</v>
      </c>
      <c r="B31678">
        <v>0</v>
      </c>
      <c r="C31678">
        <v>0</v>
      </c>
      <c r="D31678">
        <v>0</v>
      </c>
      <c r="E31678">
        <v>981000</v>
      </c>
      <c r="F31678" s="4">
        <f t="shared" si="494"/>
        <v>327000</v>
      </c>
    </row>
    <row r="31679" spans="1:6" x14ac:dyDescent="0.3">
      <c r="A31679" t="s">
        <v>31899</v>
      </c>
      <c r="B31679">
        <v>0</v>
      </c>
      <c r="C31679">
        <v>0</v>
      </c>
      <c r="D31679">
        <v>0</v>
      </c>
      <c r="E31679">
        <v>1038600</v>
      </c>
      <c r="F31679" s="4">
        <f t="shared" si="494"/>
        <v>346200</v>
      </c>
    </row>
    <row r="31680" spans="1:6" x14ac:dyDescent="0.3">
      <c r="A31680" t="s">
        <v>31900</v>
      </c>
      <c r="B31680">
        <v>0</v>
      </c>
      <c r="C31680">
        <v>0</v>
      </c>
      <c r="D31680">
        <v>0</v>
      </c>
      <c r="E31680">
        <v>234600</v>
      </c>
      <c r="F31680" s="4">
        <f t="shared" si="494"/>
        <v>78200</v>
      </c>
    </row>
    <row r="31681" spans="1:6" x14ac:dyDescent="0.3">
      <c r="A31681" t="s">
        <v>31901</v>
      </c>
      <c r="B31681">
        <v>0</v>
      </c>
      <c r="C31681">
        <v>0</v>
      </c>
      <c r="D31681">
        <v>0</v>
      </c>
      <c r="E31681">
        <v>1443100</v>
      </c>
      <c r="F31681" s="4">
        <f t="shared" si="494"/>
        <v>481033.33333333331</v>
      </c>
    </row>
    <row r="31682" spans="1:6" x14ac:dyDescent="0.3">
      <c r="A31682" t="s">
        <v>31902</v>
      </c>
      <c r="B31682">
        <v>0</v>
      </c>
      <c r="C31682">
        <v>0</v>
      </c>
      <c r="D31682">
        <v>0</v>
      </c>
      <c r="E31682">
        <v>311100</v>
      </c>
      <c r="F31682" s="4">
        <f t="shared" si="494"/>
        <v>103700</v>
      </c>
    </row>
    <row r="31683" spans="1:6" x14ac:dyDescent="0.3">
      <c r="A31683" t="s">
        <v>31903</v>
      </c>
      <c r="B31683">
        <v>0</v>
      </c>
      <c r="C31683">
        <v>0</v>
      </c>
      <c r="D31683">
        <v>0</v>
      </c>
      <c r="E31683">
        <v>484120</v>
      </c>
      <c r="F31683" s="4">
        <f t="shared" ref="F31683:F31746" si="495">SUM(C31683:E31683)/3</f>
        <v>161373.33333333334</v>
      </c>
    </row>
    <row r="31684" spans="1:6" x14ac:dyDescent="0.3">
      <c r="A31684" t="s">
        <v>31904</v>
      </c>
      <c r="B31684">
        <v>0</v>
      </c>
      <c r="C31684">
        <v>0</v>
      </c>
      <c r="D31684">
        <v>0</v>
      </c>
      <c r="E31684">
        <v>414960</v>
      </c>
      <c r="F31684" s="4">
        <f t="shared" si="495"/>
        <v>138320</v>
      </c>
    </row>
    <row r="31685" spans="1:6" x14ac:dyDescent="0.3">
      <c r="A31685" t="s">
        <v>31905</v>
      </c>
      <c r="B31685">
        <v>0</v>
      </c>
      <c r="C31685">
        <v>0</v>
      </c>
      <c r="D31685">
        <v>0</v>
      </c>
      <c r="E31685">
        <v>1042100</v>
      </c>
      <c r="F31685" s="4">
        <f t="shared" si="495"/>
        <v>347366.66666666669</v>
      </c>
    </row>
    <row r="31686" spans="1:6" x14ac:dyDescent="0.3">
      <c r="A31686" t="s">
        <v>31906</v>
      </c>
      <c r="B31686">
        <v>0</v>
      </c>
      <c r="C31686">
        <v>0</v>
      </c>
      <c r="D31686">
        <v>0</v>
      </c>
      <c r="E31686">
        <v>782000</v>
      </c>
      <c r="F31686" s="4">
        <f t="shared" si="495"/>
        <v>260666.66666666666</v>
      </c>
    </row>
    <row r="31687" spans="1:6" x14ac:dyDescent="0.3">
      <c r="A31687" t="s">
        <v>31907</v>
      </c>
      <c r="B31687">
        <v>0</v>
      </c>
      <c r="C31687">
        <v>0</v>
      </c>
      <c r="D31687">
        <v>0</v>
      </c>
      <c r="E31687">
        <v>545700</v>
      </c>
      <c r="F31687" s="4">
        <f t="shared" si="495"/>
        <v>181900</v>
      </c>
    </row>
    <row r="31688" spans="1:6" x14ac:dyDescent="0.3">
      <c r="A31688" t="s">
        <v>31908</v>
      </c>
      <c r="B31688">
        <v>0</v>
      </c>
      <c r="C31688">
        <v>0</v>
      </c>
      <c r="D31688">
        <v>0</v>
      </c>
      <c r="E31688">
        <v>420420</v>
      </c>
      <c r="F31688" s="4">
        <f t="shared" si="495"/>
        <v>140140</v>
      </c>
    </row>
    <row r="31689" spans="1:6" x14ac:dyDescent="0.3">
      <c r="A31689" t="s">
        <v>31909</v>
      </c>
      <c r="B31689">
        <v>0</v>
      </c>
      <c r="C31689">
        <v>0</v>
      </c>
      <c r="D31689">
        <v>0</v>
      </c>
      <c r="E31689">
        <v>596700</v>
      </c>
      <c r="F31689" s="4">
        <f t="shared" si="495"/>
        <v>198900</v>
      </c>
    </row>
    <row r="31690" spans="1:6" x14ac:dyDescent="0.3">
      <c r="A31690" t="s">
        <v>31910</v>
      </c>
      <c r="B31690">
        <v>0</v>
      </c>
      <c r="C31690">
        <v>0</v>
      </c>
      <c r="D31690">
        <v>0</v>
      </c>
      <c r="E31690">
        <v>1835560</v>
      </c>
      <c r="F31690" s="4">
        <f t="shared" si="495"/>
        <v>611853.33333333337</v>
      </c>
    </row>
    <row r="31691" spans="1:6" x14ac:dyDescent="0.3">
      <c r="A31691" t="s">
        <v>31911</v>
      </c>
      <c r="B31691">
        <v>0</v>
      </c>
      <c r="C31691">
        <v>0</v>
      </c>
      <c r="D31691">
        <v>0</v>
      </c>
      <c r="E31691">
        <v>488780</v>
      </c>
      <c r="F31691" s="4">
        <f t="shared" si="495"/>
        <v>162926.66666666666</v>
      </c>
    </row>
    <row r="31692" spans="1:6" x14ac:dyDescent="0.3">
      <c r="A31692" t="s">
        <v>31912</v>
      </c>
      <c r="B31692">
        <v>0</v>
      </c>
      <c r="C31692">
        <v>0</v>
      </c>
      <c r="D31692">
        <v>0</v>
      </c>
      <c r="E31692">
        <v>651600</v>
      </c>
      <c r="F31692" s="4">
        <f t="shared" si="495"/>
        <v>217200</v>
      </c>
    </row>
    <row r="31693" spans="1:6" x14ac:dyDescent="0.3">
      <c r="A31693" t="s">
        <v>31913</v>
      </c>
      <c r="B31693">
        <v>0</v>
      </c>
      <c r="C31693">
        <v>0</v>
      </c>
      <c r="D31693">
        <v>0</v>
      </c>
      <c r="E31693">
        <v>788540</v>
      </c>
      <c r="F31693" s="4">
        <f t="shared" si="495"/>
        <v>262846.66666666669</v>
      </c>
    </row>
    <row r="31694" spans="1:6" x14ac:dyDescent="0.3">
      <c r="A31694" t="s">
        <v>31914</v>
      </c>
      <c r="B31694">
        <v>0</v>
      </c>
      <c r="C31694">
        <v>0</v>
      </c>
      <c r="D31694">
        <v>0</v>
      </c>
      <c r="E31694">
        <v>1506240</v>
      </c>
      <c r="F31694" s="4">
        <f t="shared" si="495"/>
        <v>502080</v>
      </c>
    </row>
    <row r="31695" spans="1:6" x14ac:dyDescent="0.3">
      <c r="A31695" t="s">
        <v>31915</v>
      </c>
      <c r="B31695">
        <v>0</v>
      </c>
      <c r="C31695">
        <v>0</v>
      </c>
      <c r="D31695">
        <v>0</v>
      </c>
      <c r="E31695">
        <v>1192680</v>
      </c>
      <c r="F31695" s="4">
        <f t="shared" si="495"/>
        <v>397560</v>
      </c>
    </row>
    <row r="31696" spans="1:6" x14ac:dyDescent="0.3">
      <c r="A31696" t="s">
        <v>31916</v>
      </c>
      <c r="B31696">
        <v>0</v>
      </c>
      <c r="C31696">
        <v>0</v>
      </c>
      <c r="D31696">
        <v>0</v>
      </c>
      <c r="E31696">
        <v>820000</v>
      </c>
      <c r="F31696" s="4">
        <f t="shared" si="495"/>
        <v>273333.33333333331</v>
      </c>
    </row>
    <row r="31697" spans="1:6" x14ac:dyDescent="0.3">
      <c r="A31697" t="s">
        <v>31917</v>
      </c>
      <c r="B31697">
        <v>0</v>
      </c>
      <c r="C31697">
        <v>0</v>
      </c>
      <c r="D31697">
        <v>0</v>
      </c>
      <c r="E31697">
        <v>548550</v>
      </c>
      <c r="F31697" s="4">
        <f t="shared" si="495"/>
        <v>182850</v>
      </c>
    </row>
    <row r="31698" spans="1:6" x14ac:dyDescent="0.3">
      <c r="A31698" t="s">
        <v>31918</v>
      </c>
      <c r="B31698">
        <v>0</v>
      </c>
      <c r="C31698">
        <v>0</v>
      </c>
      <c r="D31698">
        <v>0</v>
      </c>
      <c r="E31698">
        <v>386000</v>
      </c>
      <c r="F31698" s="4">
        <f t="shared" si="495"/>
        <v>128666.66666666667</v>
      </c>
    </row>
    <row r="31699" spans="1:6" x14ac:dyDescent="0.3">
      <c r="A31699" t="s">
        <v>31919</v>
      </c>
      <c r="B31699">
        <v>0</v>
      </c>
      <c r="C31699">
        <v>0</v>
      </c>
      <c r="D31699">
        <v>0</v>
      </c>
      <c r="E31699">
        <v>386000</v>
      </c>
      <c r="F31699" s="4">
        <f t="shared" si="495"/>
        <v>128666.66666666667</v>
      </c>
    </row>
    <row r="31700" spans="1:6" x14ac:dyDescent="0.3">
      <c r="A31700" t="s">
        <v>31920</v>
      </c>
      <c r="B31700">
        <v>0</v>
      </c>
      <c r="C31700">
        <v>0</v>
      </c>
      <c r="D31700">
        <v>0</v>
      </c>
      <c r="E31700">
        <v>820860</v>
      </c>
      <c r="F31700" s="4">
        <f t="shared" si="495"/>
        <v>273620</v>
      </c>
    </row>
    <row r="31701" spans="1:6" x14ac:dyDescent="0.3">
      <c r="A31701" t="s">
        <v>31921</v>
      </c>
      <c r="B31701">
        <v>0</v>
      </c>
      <c r="C31701">
        <v>0</v>
      </c>
      <c r="D31701">
        <v>0</v>
      </c>
      <c r="E31701">
        <v>820000</v>
      </c>
      <c r="F31701" s="4">
        <f t="shared" si="495"/>
        <v>273333.33333333331</v>
      </c>
    </row>
    <row r="31702" spans="1:6" x14ac:dyDescent="0.3">
      <c r="A31702" t="s">
        <v>31922</v>
      </c>
      <c r="B31702">
        <v>0</v>
      </c>
      <c r="C31702">
        <v>0</v>
      </c>
      <c r="D31702">
        <v>0</v>
      </c>
      <c r="E31702">
        <v>649460</v>
      </c>
      <c r="F31702" s="4">
        <f t="shared" si="495"/>
        <v>216486.66666666666</v>
      </c>
    </row>
    <row r="31703" spans="1:6" x14ac:dyDescent="0.3">
      <c r="A31703" t="s">
        <v>31923</v>
      </c>
      <c r="B31703">
        <v>0</v>
      </c>
      <c r="C31703">
        <v>0</v>
      </c>
      <c r="D31703">
        <v>0</v>
      </c>
      <c r="E31703">
        <v>1709060</v>
      </c>
      <c r="F31703" s="4">
        <f t="shared" si="495"/>
        <v>569686.66666666663</v>
      </c>
    </row>
    <row r="31704" spans="1:6" x14ac:dyDescent="0.3">
      <c r="A31704" t="s">
        <v>31924</v>
      </c>
      <c r="B31704">
        <v>0</v>
      </c>
      <c r="C31704">
        <v>0</v>
      </c>
      <c r="D31704">
        <v>0</v>
      </c>
      <c r="E31704">
        <v>251160</v>
      </c>
      <c r="F31704" s="4">
        <f t="shared" si="495"/>
        <v>83720</v>
      </c>
    </row>
    <row r="31705" spans="1:6" x14ac:dyDescent="0.3">
      <c r="A31705" t="s">
        <v>31925</v>
      </c>
      <c r="B31705">
        <v>0</v>
      </c>
      <c r="C31705">
        <v>0</v>
      </c>
      <c r="D31705">
        <v>0</v>
      </c>
      <c r="E31705">
        <v>826200</v>
      </c>
      <c r="F31705" s="4">
        <f t="shared" si="495"/>
        <v>275400</v>
      </c>
    </row>
    <row r="31706" spans="1:6" x14ac:dyDescent="0.3">
      <c r="A31706" t="s">
        <v>31926</v>
      </c>
      <c r="B31706">
        <v>0</v>
      </c>
      <c r="C31706">
        <v>0</v>
      </c>
      <c r="D31706">
        <v>0</v>
      </c>
      <c r="E31706">
        <v>234600</v>
      </c>
      <c r="F31706" s="4">
        <f t="shared" si="495"/>
        <v>78200</v>
      </c>
    </row>
    <row r="31707" spans="1:6" x14ac:dyDescent="0.3">
      <c r="A31707" t="s">
        <v>31927</v>
      </c>
      <c r="B31707">
        <v>0</v>
      </c>
      <c r="C31707">
        <v>0</v>
      </c>
      <c r="D31707">
        <v>0</v>
      </c>
      <c r="E31707">
        <v>1052510</v>
      </c>
      <c r="F31707" s="4">
        <f t="shared" si="495"/>
        <v>350836.66666666669</v>
      </c>
    </row>
    <row r="31708" spans="1:6" x14ac:dyDescent="0.3">
      <c r="A31708" t="s">
        <v>31928</v>
      </c>
      <c r="B31708">
        <v>0</v>
      </c>
      <c r="C31708">
        <v>0</v>
      </c>
      <c r="D31708">
        <v>0</v>
      </c>
      <c r="E31708">
        <v>386000</v>
      </c>
      <c r="F31708" s="4">
        <f t="shared" si="495"/>
        <v>128666.66666666667</v>
      </c>
    </row>
    <row r="31709" spans="1:6" x14ac:dyDescent="0.3">
      <c r="A31709" t="s">
        <v>31929</v>
      </c>
      <c r="B31709">
        <v>0</v>
      </c>
      <c r="C31709">
        <v>0</v>
      </c>
      <c r="D31709">
        <v>0</v>
      </c>
      <c r="E31709">
        <v>674310</v>
      </c>
      <c r="F31709" s="4">
        <f t="shared" si="495"/>
        <v>224770</v>
      </c>
    </row>
    <row r="31710" spans="1:6" x14ac:dyDescent="0.3">
      <c r="A31710" t="s">
        <v>31930</v>
      </c>
      <c r="B31710">
        <v>0</v>
      </c>
      <c r="C31710">
        <v>0</v>
      </c>
      <c r="D31710">
        <v>0</v>
      </c>
      <c r="E31710">
        <v>410000</v>
      </c>
      <c r="F31710" s="4">
        <f t="shared" si="495"/>
        <v>136666.66666666666</v>
      </c>
    </row>
    <row r="31711" spans="1:6" x14ac:dyDescent="0.3">
      <c r="A31711" t="s">
        <v>31931</v>
      </c>
      <c r="B31711">
        <v>0</v>
      </c>
      <c r="C31711">
        <v>0</v>
      </c>
      <c r="D31711">
        <v>0</v>
      </c>
      <c r="E31711">
        <v>820000</v>
      </c>
      <c r="F31711" s="4">
        <f t="shared" si="495"/>
        <v>273333.33333333331</v>
      </c>
    </row>
    <row r="31712" spans="1:6" x14ac:dyDescent="0.3">
      <c r="A31712" t="s">
        <v>31932</v>
      </c>
      <c r="B31712">
        <v>0</v>
      </c>
      <c r="C31712">
        <v>0</v>
      </c>
      <c r="D31712">
        <v>0</v>
      </c>
      <c r="E31712">
        <v>386000</v>
      </c>
      <c r="F31712" s="4">
        <f t="shared" si="495"/>
        <v>128666.66666666667</v>
      </c>
    </row>
    <row r="31713" spans="1:6" x14ac:dyDescent="0.3">
      <c r="A31713" t="s">
        <v>31933</v>
      </c>
      <c r="B31713">
        <v>0</v>
      </c>
      <c r="C31713">
        <v>0</v>
      </c>
      <c r="D31713">
        <v>0</v>
      </c>
      <c r="E31713">
        <v>410000</v>
      </c>
      <c r="F31713" s="4">
        <f t="shared" si="495"/>
        <v>136666.66666666666</v>
      </c>
    </row>
    <row r="31714" spans="1:6" x14ac:dyDescent="0.3">
      <c r="A31714" t="s">
        <v>31934</v>
      </c>
      <c r="B31714">
        <v>0</v>
      </c>
      <c r="C31714">
        <v>0</v>
      </c>
      <c r="D31714">
        <v>0</v>
      </c>
      <c r="E31714">
        <v>234600</v>
      </c>
      <c r="F31714" s="4">
        <f t="shared" si="495"/>
        <v>78200</v>
      </c>
    </row>
    <row r="31715" spans="1:6" x14ac:dyDescent="0.3">
      <c r="A31715" t="s">
        <v>31935</v>
      </c>
      <c r="B31715">
        <v>0</v>
      </c>
      <c r="C31715">
        <v>0</v>
      </c>
      <c r="D31715">
        <v>0</v>
      </c>
      <c r="E31715">
        <v>820000</v>
      </c>
      <c r="F31715" s="4">
        <f t="shared" si="495"/>
        <v>273333.33333333331</v>
      </c>
    </row>
    <row r="31716" spans="1:6" x14ac:dyDescent="0.3">
      <c r="A31716" t="s">
        <v>31936</v>
      </c>
      <c r="B31716">
        <v>0</v>
      </c>
      <c r="C31716">
        <v>0</v>
      </c>
      <c r="D31716">
        <v>0</v>
      </c>
      <c r="E31716">
        <v>799800</v>
      </c>
      <c r="F31716" s="4">
        <f t="shared" si="495"/>
        <v>266600</v>
      </c>
    </row>
    <row r="31717" spans="1:6" x14ac:dyDescent="0.3">
      <c r="A31717" t="s">
        <v>31937</v>
      </c>
      <c r="B31717">
        <v>0</v>
      </c>
      <c r="C31717">
        <v>0</v>
      </c>
      <c r="D31717">
        <v>0</v>
      </c>
      <c r="E31717">
        <v>770000</v>
      </c>
      <c r="F31717" s="4">
        <f t="shared" si="495"/>
        <v>256666.66666666666</v>
      </c>
    </row>
    <row r="31718" spans="1:6" x14ac:dyDescent="0.3">
      <c r="A31718" t="s">
        <v>31938</v>
      </c>
      <c r="B31718">
        <v>0</v>
      </c>
      <c r="C31718">
        <v>0</v>
      </c>
      <c r="D31718">
        <v>0</v>
      </c>
      <c r="E31718">
        <v>835540</v>
      </c>
      <c r="F31718" s="4">
        <f t="shared" si="495"/>
        <v>278513.33333333331</v>
      </c>
    </row>
    <row r="31719" spans="1:6" x14ac:dyDescent="0.3">
      <c r="A31719" t="s">
        <v>31939</v>
      </c>
      <c r="B31719">
        <v>0</v>
      </c>
      <c r="C31719">
        <v>0</v>
      </c>
      <c r="D31719">
        <v>0</v>
      </c>
      <c r="E31719">
        <v>788000</v>
      </c>
      <c r="F31719" s="4">
        <f t="shared" si="495"/>
        <v>262666.66666666669</v>
      </c>
    </row>
    <row r="31720" spans="1:6" x14ac:dyDescent="0.3">
      <c r="A31720" t="s">
        <v>31940</v>
      </c>
      <c r="B31720">
        <v>0</v>
      </c>
      <c r="C31720">
        <v>0</v>
      </c>
      <c r="D31720">
        <v>0</v>
      </c>
      <c r="E31720">
        <v>3259620</v>
      </c>
      <c r="F31720" s="4">
        <f t="shared" si="495"/>
        <v>1086540</v>
      </c>
    </row>
    <row r="31721" spans="1:6" x14ac:dyDescent="0.3">
      <c r="A31721" t="s">
        <v>31941</v>
      </c>
      <c r="B31721">
        <v>0</v>
      </c>
      <c r="C31721">
        <v>0</v>
      </c>
      <c r="D31721">
        <v>0</v>
      </c>
      <c r="E31721">
        <v>4738980</v>
      </c>
      <c r="F31721" s="4">
        <f t="shared" si="495"/>
        <v>1579660</v>
      </c>
    </row>
    <row r="31722" spans="1:6" x14ac:dyDescent="0.3">
      <c r="A31722" t="s">
        <v>31942</v>
      </c>
      <c r="B31722">
        <v>0</v>
      </c>
      <c r="C31722">
        <v>0</v>
      </c>
      <c r="D31722">
        <v>0</v>
      </c>
      <c r="E31722">
        <v>820000</v>
      </c>
      <c r="F31722" s="4">
        <f t="shared" si="495"/>
        <v>273333.33333333331</v>
      </c>
    </row>
    <row r="31723" spans="1:6" x14ac:dyDescent="0.3">
      <c r="A31723" t="s">
        <v>31943</v>
      </c>
      <c r="B31723">
        <v>0</v>
      </c>
      <c r="C31723">
        <v>0</v>
      </c>
      <c r="D31723">
        <v>0</v>
      </c>
      <c r="E31723">
        <v>336000</v>
      </c>
      <c r="F31723" s="4">
        <f t="shared" si="495"/>
        <v>112000</v>
      </c>
    </row>
    <row r="31724" spans="1:6" x14ac:dyDescent="0.3">
      <c r="A31724" t="s">
        <v>31944</v>
      </c>
      <c r="B31724">
        <v>0</v>
      </c>
      <c r="C31724">
        <v>0</v>
      </c>
      <c r="D31724">
        <v>0</v>
      </c>
      <c r="E31724">
        <v>820000</v>
      </c>
      <c r="F31724" s="4">
        <f t="shared" si="495"/>
        <v>273333.33333333331</v>
      </c>
    </row>
    <row r="31725" spans="1:6" x14ac:dyDescent="0.3">
      <c r="A31725" t="s">
        <v>31945</v>
      </c>
      <c r="B31725">
        <v>0</v>
      </c>
      <c r="C31725">
        <v>0</v>
      </c>
      <c r="D31725">
        <v>0</v>
      </c>
      <c r="E31725">
        <v>410000</v>
      </c>
      <c r="F31725" s="4">
        <f t="shared" si="495"/>
        <v>136666.66666666666</v>
      </c>
    </row>
    <row r="31726" spans="1:6" x14ac:dyDescent="0.3">
      <c r="A31726" t="s">
        <v>31946</v>
      </c>
      <c r="B31726">
        <v>0</v>
      </c>
      <c r="C31726">
        <v>0</v>
      </c>
      <c r="D31726">
        <v>0</v>
      </c>
      <c r="E31726">
        <v>1270560</v>
      </c>
      <c r="F31726" s="4">
        <f t="shared" si="495"/>
        <v>423520</v>
      </c>
    </row>
    <row r="31727" spans="1:6" x14ac:dyDescent="0.3">
      <c r="A31727" t="s">
        <v>31947</v>
      </c>
      <c r="B31727">
        <v>0</v>
      </c>
      <c r="C31727">
        <v>0</v>
      </c>
      <c r="D31727">
        <v>0</v>
      </c>
      <c r="E31727">
        <v>1421460</v>
      </c>
      <c r="F31727" s="4">
        <f t="shared" si="495"/>
        <v>473820</v>
      </c>
    </row>
    <row r="31728" spans="1:6" x14ac:dyDescent="0.3">
      <c r="A31728" t="s">
        <v>31948</v>
      </c>
      <c r="B31728">
        <v>0</v>
      </c>
      <c r="C31728">
        <v>0</v>
      </c>
      <c r="D31728">
        <v>0</v>
      </c>
      <c r="E31728">
        <v>6856540</v>
      </c>
      <c r="F31728" s="4">
        <f t="shared" si="495"/>
        <v>2285513.3333333335</v>
      </c>
    </row>
    <row r="31729" spans="1:6" x14ac:dyDescent="0.3">
      <c r="A31729" t="s">
        <v>31949</v>
      </c>
      <c r="B31729">
        <v>0</v>
      </c>
      <c r="C31729">
        <v>0</v>
      </c>
      <c r="D31729">
        <v>0</v>
      </c>
      <c r="E31729">
        <v>386000</v>
      </c>
      <c r="F31729" s="4">
        <f t="shared" si="495"/>
        <v>128666.66666666667</v>
      </c>
    </row>
    <row r="31730" spans="1:6" x14ac:dyDescent="0.3">
      <c r="A31730" t="s">
        <v>31950</v>
      </c>
      <c r="B31730">
        <v>0</v>
      </c>
      <c r="C31730">
        <v>0</v>
      </c>
      <c r="D31730">
        <v>0</v>
      </c>
      <c r="E31730">
        <v>402000</v>
      </c>
      <c r="F31730" s="4">
        <f t="shared" si="495"/>
        <v>134000</v>
      </c>
    </row>
    <row r="31731" spans="1:6" x14ac:dyDescent="0.3">
      <c r="A31731" t="s">
        <v>31951</v>
      </c>
      <c r="B31731">
        <v>0</v>
      </c>
      <c r="C31731">
        <v>0</v>
      </c>
      <c r="D31731">
        <v>0</v>
      </c>
      <c r="E31731">
        <v>1150000</v>
      </c>
      <c r="F31731" s="4">
        <f t="shared" si="495"/>
        <v>383333.33333333331</v>
      </c>
    </row>
    <row r="31732" spans="1:6" x14ac:dyDescent="0.3">
      <c r="A31732" t="s">
        <v>31952</v>
      </c>
      <c r="B31732">
        <v>0</v>
      </c>
      <c r="C31732">
        <v>0</v>
      </c>
      <c r="D31732">
        <v>0</v>
      </c>
      <c r="E31732">
        <v>1177000</v>
      </c>
      <c r="F31732" s="4">
        <f t="shared" si="495"/>
        <v>392333.33333333331</v>
      </c>
    </row>
    <row r="31733" spans="1:6" x14ac:dyDescent="0.3">
      <c r="A31733" t="s">
        <v>31953</v>
      </c>
      <c r="B31733">
        <v>0</v>
      </c>
      <c r="C31733">
        <v>0</v>
      </c>
      <c r="D31733">
        <v>0</v>
      </c>
      <c r="E31733">
        <v>820000</v>
      </c>
      <c r="F31733" s="4">
        <f t="shared" si="495"/>
        <v>273333.33333333331</v>
      </c>
    </row>
    <row r="31734" spans="1:6" x14ac:dyDescent="0.3">
      <c r="A31734" t="s">
        <v>31954</v>
      </c>
      <c r="B31734">
        <v>0</v>
      </c>
      <c r="C31734">
        <v>0</v>
      </c>
      <c r="D31734">
        <v>0</v>
      </c>
      <c r="E31734">
        <v>386000</v>
      </c>
      <c r="F31734" s="4">
        <f t="shared" si="495"/>
        <v>128666.66666666667</v>
      </c>
    </row>
    <row r="31735" spans="1:6" x14ac:dyDescent="0.3">
      <c r="A31735" t="s">
        <v>31955</v>
      </c>
      <c r="B31735">
        <v>0</v>
      </c>
      <c r="C31735">
        <v>0</v>
      </c>
      <c r="D31735">
        <v>0</v>
      </c>
      <c r="E31735">
        <v>402000</v>
      </c>
      <c r="F31735" s="4">
        <f t="shared" si="495"/>
        <v>134000</v>
      </c>
    </row>
    <row r="31736" spans="1:6" x14ac:dyDescent="0.3">
      <c r="A31736" t="s">
        <v>31956</v>
      </c>
      <c r="B31736">
        <v>0</v>
      </c>
      <c r="C31736">
        <v>0</v>
      </c>
      <c r="D31736">
        <v>0</v>
      </c>
      <c r="E31736">
        <v>2545840</v>
      </c>
      <c r="F31736" s="4">
        <f t="shared" si="495"/>
        <v>848613.33333333337</v>
      </c>
    </row>
    <row r="31737" spans="1:6" x14ac:dyDescent="0.3">
      <c r="A31737" t="s">
        <v>31957</v>
      </c>
      <c r="B31737">
        <v>0</v>
      </c>
      <c r="C31737">
        <v>0</v>
      </c>
      <c r="D31737">
        <v>0</v>
      </c>
      <c r="E31737">
        <v>450560</v>
      </c>
      <c r="F31737" s="4">
        <f t="shared" si="495"/>
        <v>150186.66666666666</v>
      </c>
    </row>
    <row r="31738" spans="1:6" x14ac:dyDescent="0.3">
      <c r="A31738" t="s">
        <v>31958</v>
      </c>
      <c r="B31738">
        <v>0</v>
      </c>
      <c r="C31738">
        <v>0</v>
      </c>
      <c r="D31738">
        <v>0</v>
      </c>
      <c r="E31738">
        <v>1831620</v>
      </c>
      <c r="F31738" s="4">
        <f t="shared" si="495"/>
        <v>610540</v>
      </c>
    </row>
    <row r="31739" spans="1:6" x14ac:dyDescent="0.3">
      <c r="A31739" t="s">
        <v>31959</v>
      </c>
      <c r="B31739">
        <v>0</v>
      </c>
      <c r="C31739">
        <v>0</v>
      </c>
      <c r="D31739">
        <v>0</v>
      </c>
      <c r="E31739">
        <v>966450</v>
      </c>
      <c r="F31739" s="4">
        <f t="shared" si="495"/>
        <v>322150</v>
      </c>
    </row>
    <row r="31740" spans="1:6" x14ac:dyDescent="0.3">
      <c r="A31740" t="s">
        <v>31960</v>
      </c>
      <c r="B31740">
        <v>0</v>
      </c>
      <c r="C31740">
        <v>0</v>
      </c>
      <c r="D31740">
        <v>0</v>
      </c>
      <c r="E31740">
        <v>642240</v>
      </c>
      <c r="F31740" s="4">
        <f t="shared" si="495"/>
        <v>214080</v>
      </c>
    </row>
    <row r="31741" spans="1:6" x14ac:dyDescent="0.3">
      <c r="A31741" t="s">
        <v>31961</v>
      </c>
      <c r="B31741">
        <v>0</v>
      </c>
      <c r="C31741">
        <v>0</v>
      </c>
      <c r="D31741">
        <v>0</v>
      </c>
      <c r="E31741">
        <v>242880</v>
      </c>
      <c r="F31741" s="4">
        <f t="shared" si="495"/>
        <v>80960</v>
      </c>
    </row>
    <row r="31742" spans="1:6" x14ac:dyDescent="0.3">
      <c r="A31742" t="s">
        <v>31962</v>
      </c>
      <c r="B31742">
        <v>0</v>
      </c>
      <c r="C31742">
        <v>0</v>
      </c>
      <c r="D31742">
        <v>0</v>
      </c>
      <c r="E31742">
        <v>596700</v>
      </c>
      <c r="F31742" s="4">
        <f t="shared" si="495"/>
        <v>198900</v>
      </c>
    </row>
    <row r="31743" spans="1:6" x14ac:dyDescent="0.3">
      <c r="A31743" t="s">
        <v>31963</v>
      </c>
      <c r="B31743">
        <v>0</v>
      </c>
      <c r="C31743">
        <v>0</v>
      </c>
      <c r="D31743">
        <v>0</v>
      </c>
      <c r="E31743">
        <v>1206000</v>
      </c>
      <c r="F31743" s="4">
        <f t="shared" si="495"/>
        <v>402000</v>
      </c>
    </row>
    <row r="31744" spans="1:6" x14ac:dyDescent="0.3">
      <c r="A31744" t="s">
        <v>31964</v>
      </c>
      <c r="B31744">
        <v>0</v>
      </c>
      <c r="C31744">
        <v>0</v>
      </c>
      <c r="D31744">
        <v>0</v>
      </c>
      <c r="E31744">
        <v>678860</v>
      </c>
      <c r="F31744" s="4">
        <f t="shared" si="495"/>
        <v>226286.66666666666</v>
      </c>
    </row>
    <row r="31745" spans="1:6" x14ac:dyDescent="0.3">
      <c r="A31745" t="s">
        <v>31965</v>
      </c>
      <c r="B31745">
        <v>0</v>
      </c>
      <c r="C31745">
        <v>0</v>
      </c>
      <c r="D31745">
        <v>0</v>
      </c>
      <c r="E31745">
        <v>386000</v>
      </c>
      <c r="F31745" s="4">
        <f t="shared" si="495"/>
        <v>128666.66666666667</v>
      </c>
    </row>
    <row r="31746" spans="1:6" x14ac:dyDescent="0.3">
      <c r="A31746" t="s">
        <v>31966</v>
      </c>
      <c r="B31746">
        <v>0</v>
      </c>
      <c r="C31746">
        <v>0</v>
      </c>
      <c r="D31746">
        <v>0</v>
      </c>
      <c r="E31746">
        <v>772000</v>
      </c>
      <c r="F31746" s="4">
        <f t="shared" si="495"/>
        <v>257333.33333333334</v>
      </c>
    </row>
    <row r="31747" spans="1:6" x14ac:dyDescent="0.3">
      <c r="A31747" t="s">
        <v>31967</v>
      </c>
      <c r="B31747">
        <v>0</v>
      </c>
      <c r="C31747">
        <v>0</v>
      </c>
      <c r="D31747">
        <v>0</v>
      </c>
      <c r="E31747">
        <v>1107250</v>
      </c>
      <c r="F31747" s="4">
        <f t="shared" ref="F31747:F31810" si="496">SUM(C31747:E31747)/3</f>
        <v>369083.33333333331</v>
      </c>
    </row>
    <row r="31748" spans="1:6" x14ac:dyDescent="0.3">
      <c r="A31748" t="s">
        <v>31968</v>
      </c>
      <c r="B31748">
        <v>0</v>
      </c>
      <c r="C31748">
        <v>0</v>
      </c>
      <c r="D31748">
        <v>0</v>
      </c>
      <c r="E31748">
        <v>434000</v>
      </c>
      <c r="F31748" s="4">
        <f t="shared" si="496"/>
        <v>144666.66666666666</v>
      </c>
    </row>
    <row r="31749" spans="1:6" x14ac:dyDescent="0.3">
      <c r="A31749" t="s">
        <v>31969</v>
      </c>
      <c r="B31749">
        <v>0</v>
      </c>
      <c r="C31749">
        <v>0</v>
      </c>
      <c r="D31749">
        <v>0</v>
      </c>
      <c r="E31749">
        <v>652180</v>
      </c>
      <c r="F31749" s="4">
        <f t="shared" si="496"/>
        <v>217393.33333333334</v>
      </c>
    </row>
    <row r="31750" spans="1:6" x14ac:dyDescent="0.3">
      <c r="A31750" t="s">
        <v>31970</v>
      </c>
      <c r="B31750">
        <v>0</v>
      </c>
      <c r="C31750">
        <v>0</v>
      </c>
      <c r="D31750">
        <v>0</v>
      </c>
      <c r="E31750">
        <v>756000</v>
      </c>
      <c r="F31750" s="4">
        <f t="shared" si="496"/>
        <v>252000</v>
      </c>
    </row>
    <row r="31751" spans="1:6" x14ac:dyDescent="0.3">
      <c r="A31751" t="s">
        <v>31971</v>
      </c>
      <c r="B31751">
        <v>0</v>
      </c>
      <c r="C31751">
        <v>0</v>
      </c>
      <c r="D31751">
        <v>0</v>
      </c>
      <c r="E31751">
        <v>634430</v>
      </c>
      <c r="F31751" s="4">
        <f t="shared" si="496"/>
        <v>211476.66666666666</v>
      </c>
    </row>
    <row r="31752" spans="1:6" x14ac:dyDescent="0.3">
      <c r="A31752" t="s">
        <v>31972</v>
      </c>
      <c r="B31752">
        <v>0</v>
      </c>
      <c r="C31752">
        <v>0</v>
      </c>
      <c r="D31752">
        <v>0</v>
      </c>
      <c r="E31752">
        <v>1300060</v>
      </c>
      <c r="F31752" s="4">
        <f t="shared" si="496"/>
        <v>433353.33333333331</v>
      </c>
    </row>
    <row r="31753" spans="1:6" x14ac:dyDescent="0.3">
      <c r="A31753" t="s">
        <v>31973</v>
      </c>
      <c r="B31753">
        <v>0</v>
      </c>
      <c r="C31753">
        <v>0</v>
      </c>
      <c r="D31753">
        <v>0</v>
      </c>
      <c r="E31753">
        <v>2078660</v>
      </c>
      <c r="F31753" s="4">
        <f t="shared" si="496"/>
        <v>692886.66666666663</v>
      </c>
    </row>
    <row r="31754" spans="1:6" x14ac:dyDescent="0.3">
      <c r="A31754" t="s">
        <v>31974</v>
      </c>
      <c r="B31754">
        <v>0</v>
      </c>
      <c r="C31754">
        <v>0</v>
      </c>
      <c r="D31754">
        <v>0</v>
      </c>
      <c r="E31754">
        <v>710870</v>
      </c>
      <c r="F31754" s="4">
        <f t="shared" si="496"/>
        <v>236956.66666666666</v>
      </c>
    </row>
    <row r="31755" spans="1:6" x14ac:dyDescent="0.3">
      <c r="A31755" t="s">
        <v>31975</v>
      </c>
      <c r="B31755">
        <v>0</v>
      </c>
      <c r="C31755">
        <v>0</v>
      </c>
      <c r="D31755">
        <v>0</v>
      </c>
      <c r="E31755">
        <v>2027420</v>
      </c>
      <c r="F31755" s="4">
        <f t="shared" si="496"/>
        <v>675806.66666666663</v>
      </c>
    </row>
    <row r="31756" spans="1:6" x14ac:dyDescent="0.3">
      <c r="A31756" t="s">
        <v>31976</v>
      </c>
      <c r="B31756">
        <v>0</v>
      </c>
      <c r="C31756">
        <v>0</v>
      </c>
      <c r="D31756">
        <v>0</v>
      </c>
      <c r="E31756">
        <v>264000</v>
      </c>
      <c r="F31756" s="4">
        <f t="shared" si="496"/>
        <v>88000</v>
      </c>
    </row>
    <row r="31757" spans="1:6" x14ac:dyDescent="0.3">
      <c r="A31757" t="s">
        <v>31977</v>
      </c>
      <c r="B31757">
        <v>0</v>
      </c>
      <c r="C31757">
        <v>0</v>
      </c>
      <c r="D31757">
        <v>0</v>
      </c>
      <c r="E31757">
        <v>386000</v>
      </c>
      <c r="F31757" s="4">
        <f t="shared" si="496"/>
        <v>128666.66666666667</v>
      </c>
    </row>
    <row r="31758" spans="1:6" x14ac:dyDescent="0.3">
      <c r="A31758" t="s">
        <v>31978</v>
      </c>
      <c r="B31758">
        <v>0</v>
      </c>
      <c r="C31758">
        <v>0</v>
      </c>
      <c r="D31758">
        <v>0</v>
      </c>
      <c r="E31758">
        <v>759000</v>
      </c>
      <c r="F31758" s="4">
        <f t="shared" si="496"/>
        <v>253000</v>
      </c>
    </row>
    <row r="31759" spans="1:6" x14ac:dyDescent="0.3">
      <c r="A31759" t="s">
        <v>31979</v>
      </c>
      <c r="B31759">
        <v>0</v>
      </c>
      <c r="C31759">
        <v>0</v>
      </c>
      <c r="D31759">
        <v>0</v>
      </c>
      <c r="E31759">
        <v>570600</v>
      </c>
      <c r="F31759" s="4">
        <f t="shared" si="496"/>
        <v>190200</v>
      </c>
    </row>
    <row r="31760" spans="1:6" x14ac:dyDescent="0.3">
      <c r="A31760" t="s">
        <v>31980</v>
      </c>
      <c r="B31760">
        <v>0</v>
      </c>
      <c r="C31760">
        <v>0</v>
      </c>
      <c r="D31760">
        <v>0</v>
      </c>
      <c r="E31760">
        <v>635660</v>
      </c>
      <c r="F31760" s="4">
        <f t="shared" si="496"/>
        <v>211886.66666666666</v>
      </c>
    </row>
    <row r="31761" spans="1:6" x14ac:dyDescent="0.3">
      <c r="A31761" t="s">
        <v>31981</v>
      </c>
      <c r="B31761">
        <v>0</v>
      </c>
      <c r="C31761">
        <v>0</v>
      </c>
      <c r="D31761">
        <v>0</v>
      </c>
      <c r="E31761">
        <v>651720</v>
      </c>
      <c r="F31761" s="4">
        <f t="shared" si="496"/>
        <v>217240</v>
      </c>
    </row>
    <row r="31762" spans="1:6" x14ac:dyDescent="0.3">
      <c r="A31762" t="s">
        <v>31982</v>
      </c>
      <c r="B31762">
        <v>0</v>
      </c>
      <c r="C31762">
        <v>0</v>
      </c>
      <c r="D31762">
        <v>0</v>
      </c>
      <c r="E31762">
        <v>386000</v>
      </c>
      <c r="F31762" s="4">
        <f t="shared" si="496"/>
        <v>128666.66666666667</v>
      </c>
    </row>
    <row r="31763" spans="1:6" x14ac:dyDescent="0.3">
      <c r="A31763" t="s">
        <v>31983</v>
      </c>
      <c r="B31763">
        <v>0</v>
      </c>
      <c r="C31763">
        <v>0</v>
      </c>
      <c r="D31763">
        <v>0</v>
      </c>
      <c r="E31763">
        <v>386000</v>
      </c>
      <c r="F31763" s="4">
        <f t="shared" si="496"/>
        <v>128666.66666666667</v>
      </c>
    </row>
    <row r="31764" spans="1:6" x14ac:dyDescent="0.3">
      <c r="A31764" t="s">
        <v>31984</v>
      </c>
      <c r="B31764">
        <v>0</v>
      </c>
      <c r="C31764">
        <v>0</v>
      </c>
      <c r="D31764">
        <v>0</v>
      </c>
      <c r="E31764">
        <v>788000</v>
      </c>
      <c r="F31764" s="4">
        <f t="shared" si="496"/>
        <v>262666.66666666669</v>
      </c>
    </row>
    <row r="31765" spans="1:6" x14ac:dyDescent="0.3">
      <c r="A31765" t="s">
        <v>31985</v>
      </c>
      <c r="B31765">
        <v>0</v>
      </c>
      <c r="C31765">
        <v>0</v>
      </c>
      <c r="D31765">
        <v>0</v>
      </c>
      <c r="E31765">
        <v>1502000</v>
      </c>
      <c r="F31765" s="4">
        <f t="shared" si="496"/>
        <v>500666.66666666669</v>
      </c>
    </row>
    <row r="31766" spans="1:6" x14ac:dyDescent="0.3">
      <c r="A31766" t="s">
        <v>31986</v>
      </c>
      <c r="B31766">
        <v>0</v>
      </c>
      <c r="C31766">
        <v>0</v>
      </c>
      <c r="D31766">
        <v>0</v>
      </c>
      <c r="E31766">
        <v>402000</v>
      </c>
      <c r="F31766" s="4">
        <f t="shared" si="496"/>
        <v>134000</v>
      </c>
    </row>
    <row r="31767" spans="1:6" x14ac:dyDescent="0.3">
      <c r="A31767" t="s">
        <v>31987</v>
      </c>
      <c r="B31767">
        <v>0</v>
      </c>
      <c r="C31767">
        <v>0</v>
      </c>
      <c r="D31767">
        <v>0</v>
      </c>
      <c r="E31767">
        <v>421330</v>
      </c>
      <c r="F31767" s="4">
        <f t="shared" si="496"/>
        <v>140443.33333333334</v>
      </c>
    </row>
    <row r="31768" spans="1:6" x14ac:dyDescent="0.3">
      <c r="A31768" t="s">
        <v>31988</v>
      </c>
      <c r="B31768">
        <v>0</v>
      </c>
      <c r="C31768">
        <v>0</v>
      </c>
      <c r="D31768">
        <v>0</v>
      </c>
      <c r="E31768">
        <v>778050</v>
      </c>
      <c r="F31768" s="4">
        <f t="shared" si="496"/>
        <v>259350</v>
      </c>
    </row>
    <row r="31769" spans="1:6" x14ac:dyDescent="0.3">
      <c r="A31769" t="s">
        <v>31989</v>
      </c>
      <c r="B31769">
        <v>0</v>
      </c>
      <c r="C31769">
        <v>0</v>
      </c>
      <c r="D31769">
        <v>0</v>
      </c>
      <c r="E31769">
        <v>438240</v>
      </c>
      <c r="F31769" s="4">
        <f t="shared" si="496"/>
        <v>146080</v>
      </c>
    </row>
    <row r="31770" spans="1:6" x14ac:dyDescent="0.3">
      <c r="A31770" t="s">
        <v>31990</v>
      </c>
      <c r="B31770">
        <v>0</v>
      </c>
      <c r="C31770">
        <v>0</v>
      </c>
      <c r="D31770">
        <v>0</v>
      </c>
      <c r="E31770">
        <v>450560</v>
      </c>
      <c r="F31770" s="4">
        <f t="shared" si="496"/>
        <v>150186.66666666666</v>
      </c>
    </row>
    <row r="31771" spans="1:6" x14ac:dyDescent="0.3">
      <c r="A31771" t="s">
        <v>31991</v>
      </c>
      <c r="B31771">
        <v>0</v>
      </c>
      <c r="C31771">
        <v>0</v>
      </c>
      <c r="D31771">
        <v>0</v>
      </c>
      <c r="E31771">
        <v>450560</v>
      </c>
      <c r="F31771" s="4">
        <f t="shared" si="496"/>
        <v>150186.66666666666</v>
      </c>
    </row>
    <row r="31772" spans="1:6" x14ac:dyDescent="0.3">
      <c r="A31772" t="s">
        <v>31992</v>
      </c>
      <c r="B31772">
        <v>0</v>
      </c>
      <c r="C31772">
        <v>0</v>
      </c>
      <c r="D31772">
        <v>0</v>
      </c>
      <c r="E31772">
        <v>386000</v>
      </c>
      <c r="F31772" s="4">
        <f t="shared" si="496"/>
        <v>128666.66666666667</v>
      </c>
    </row>
    <row r="31773" spans="1:6" x14ac:dyDescent="0.3">
      <c r="A31773" t="s">
        <v>31993</v>
      </c>
      <c r="B31773">
        <v>0</v>
      </c>
      <c r="C31773">
        <v>0</v>
      </c>
      <c r="D31773">
        <v>0</v>
      </c>
      <c r="E31773">
        <v>650600</v>
      </c>
      <c r="F31773" s="4">
        <f t="shared" si="496"/>
        <v>216866.66666666666</v>
      </c>
    </row>
    <row r="31774" spans="1:6" x14ac:dyDescent="0.3">
      <c r="A31774" t="s">
        <v>31994</v>
      </c>
      <c r="B31774">
        <v>0</v>
      </c>
      <c r="C31774">
        <v>0</v>
      </c>
      <c r="D31774">
        <v>0</v>
      </c>
      <c r="E31774">
        <v>820000</v>
      </c>
      <c r="F31774" s="4">
        <f t="shared" si="496"/>
        <v>273333.33333333331</v>
      </c>
    </row>
    <row r="31775" spans="1:6" x14ac:dyDescent="0.3">
      <c r="A31775" t="s">
        <v>31995</v>
      </c>
      <c r="B31775">
        <v>0</v>
      </c>
      <c r="C31775">
        <v>0</v>
      </c>
      <c r="D31775">
        <v>0</v>
      </c>
      <c r="E31775">
        <v>463500</v>
      </c>
      <c r="F31775" s="4">
        <f t="shared" si="496"/>
        <v>154500</v>
      </c>
    </row>
    <row r="31776" spans="1:6" x14ac:dyDescent="0.3">
      <c r="A31776" t="s">
        <v>31996</v>
      </c>
      <c r="B31776">
        <v>0</v>
      </c>
      <c r="C31776">
        <v>0</v>
      </c>
      <c r="D31776">
        <v>0</v>
      </c>
      <c r="E31776">
        <v>386000</v>
      </c>
      <c r="F31776" s="4">
        <f t="shared" si="496"/>
        <v>128666.66666666667</v>
      </c>
    </row>
    <row r="31777" spans="1:6" x14ac:dyDescent="0.3">
      <c r="A31777" t="s">
        <v>31997</v>
      </c>
      <c r="B31777">
        <v>0</v>
      </c>
      <c r="C31777">
        <v>0</v>
      </c>
      <c r="D31777">
        <v>0</v>
      </c>
      <c r="E31777">
        <v>386000</v>
      </c>
      <c r="F31777" s="4">
        <f t="shared" si="496"/>
        <v>128666.66666666667</v>
      </c>
    </row>
    <row r="31778" spans="1:6" x14ac:dyDescent="0.3">
      <c r="A31778" t="s">
        <v>31998</v>
      </c>
      <c r="B31778">
        <v>0</v>
      </c>
      <c r="C31778">
        <v>0</v>
      </c>
      <c r="D31778">
        <v>0</v>
      </c>
      <c r="E31778">
        <v>1324800</v>
      </c>
      <c r="F31778" s="4">
        <f t="shared" si="496"/>
        <v>441600</v>
      </c>
    </row>
    <row r="31779" spans="1:6" x14ac:dyDescent="0.3">
      <c r="A31779" t="s">
        <v>31999</v>
      </c>
      <c r="B31779">
        <v>0</v>
      </c>
      <c r="C31779">
        <v>0</v>
      </c>
      <c r="D31779">
        <v>0</v>
      </c>
      <c r="E31779">
        <v>1225000</v>
      </c>
      <c r="F31779" s="4">
        <f t="shared" si="496"/>
        <v>408333.33333333331</v>
      </c>
    </row>
    <row r="31780" spans="1:6" x14ac:dyDescent="0.3">
      <c r="A31780" t="s">
        <v>32000</v>
      </c>
      <c r="B31780">
        <v>0</v>
      </c>
      <c r="C31780">
        <v>0</v>
      </c>
      <c r="D31780">
        <v>0</v>
      </c>
      <c r="E31780">
        <v>807560</v>
      </c>
      <c r="F31780" s="4">
        <f t="shared" si="496"/>
        <v>269186.66666666669</v>
      </c>
    </row>
    <row r="31781" spans="1:6" x14ac:dyDescent="0.3">
      <c r="A31781" t="s">
        <v>32001</v>
      </c>
      <c r="B31781">
        <v>0</v>
      </c>
      <c r="C31781">
        <v>0</v>
      </c>
      <c r="D31781">
        <v>0</v>
      </c>
      <c r="E31781">
        <v>877460</v>
      </c>
      <c r="F31781" s="4">
        <f t="shared" si="496"/>
        <v>292486.66666666669</v>
      </c>
    </row>
    <row r="31782" spans="1:6" x14ac:dyDescent="0.3">
      <c r="A31782" t="s">
        <v>32002</v>
      </c>
      <c r="B31782">
        <v>0</v>
      </c>
      <c r="C31782">
        <v>0</v>
      </c>
      <c r="D31782">
        <v>0</v>
      </c>
      <c r="E31782">
        <v>820000</v>
      </c>
      <c r="F31782" s="4">
        <f t="shared" si="496"/>
        <v>273333.33333333331</v>
      </c>
    </row>
    <row r="31783" spans="1:6" x14ac:dyDescent="0.3">
      <c r="A31783" t="s">
        <v>32003</v>
      </c>
      <c r="B31783">
        <v>0</v>
      </c>
      <c r="C31783">
        <v>0</v>
      </c>
      <c r="D31783">
        <v>0</v>
      </c>
      <c r="E31783">
        <v>1275260</v>
      </c>
      <c r="F31783" s="4">
        <f t="shared" si="496"/>
        <v>425086.66666666669</v>
      </c>
    </row>
    <row r="31784" spans="1:6" x14ac:dyDescent="0.3">
      <c r="A31784" t="s">
        <v>32004</v>
      </c>
      <c r="B31784">
        <v>0</v>
      </c>
      <c r="C31784">
        <v>0</v>
      </c>
      <c r="D31784">
        <v>0</v>
      </c>
      <c r="E31784">
        <v>2107080</v>
      </c>
      <c r="F31784" s="4">
        <f t="shared" si="496"/>
        <v>702360</v>
      </c>
    </row>
    <row r="31785" spans="1:6" x14ac:dyDescent="0.3">
      <c r="A31785" t="s">
        <v>32005</v>
      </c>
      <c r="B31785">
        <v>0</v>
      </c>
      <c r="C31785">
        <v>0</v>
      </c>
      <c r="D31785">
        <v>0</v>
      </c>
      <c r="E31785">
        <v>1230000</v>
      </c>
      <c r="F31785" s="4">
        <f t="shared" si="496"/>
        <v>410000</v>
      </c>
    </row>
    <row r="31786" spans="1:6" x14ac:dyDescent="0.3">
      <c r="A31786" t="s">
        <v>32006</v>
      </c>
      <c r="B31786">
        <v>0</v>
      </c>
      <c r="C31786">
        <v>0</v>
      </c>
      <c r="D31786">
        <v>0</v>
      </c>
      <c r="E31786">
        <v>333000</v>
      </c>
      <c r="F31786" s="4">
        <f t="shared" si="496"/>
        <v>111000</v>
      </c>
    </row>
    <row r="31787" spans="1:6" x14ac:dyDescent="0.3">
      <c r="A31787" t="s">
        <v>32007</v>
      </c>
      <c r="B31787">
        <v>0</v>
      </c>
      <c r="C31787">
        <v>0</v>
      </c>
      <c r="D31787">
        <v>0</v>
      </c>
      <c r="E31787">
        <v>756000</v>
      </c>
      <c r="F31787" s="4">
        <f t="shared" si="496"/>
        <v>252000</v>
      </c>
    </row>
    <row r="31788" spans="1:6" x14ac:dyDescent="0.3">
      <c r="A31788" t="s">
        <v>32008</v>
      </c>
      <c r="B31788">
        <v>0</v>
      </c>
      <c r="C31788">
        <v>0</v>
      </c>
      <c r="D31788">
        <v>0</v>
      </c>
      <c r="E31788">
        <v>820000</v>
      </c>
      <c r="F31788" s="4">
        <f t="shared" si="496"/>
        <v>273333.33333333331</v>
      </c>
    </row>
    <row r="31789" spans="1:6" x14ac:dyDescent="0.3">
      <c r="A31789" t="s">
        <v>32009</v>
      </c>
      <c r="B31789">
        <v>0</v>
      </c>
      <c r="C31789">
        <v>0</v>
      </c>
      <c r="D31789">
        <v>0</v>
      </c>
      <c r="E31789">
        <v>1140000</v>
      </c>
      <c r="F31789" s="4">
        <f t="shared" si="496"/>
        <v>380000</v>
      </c>
    </row>
    <row r="31790" spans="1:6" x14ac:dyDescent="0.3">
      <c r="A31790" t="s">
        <v>32010</v>
      </c>
      <c r="B31790">
        <v>0</v>
      </c>
      <c r="C31790">
        <v>0</v>
      </c>
      <c r="D31790">
        <v>0</v>
      </c>
      <c r="E31790">
        <v>1553280</v>
      </c>
      <c r="F31790" s="4">
        <f t="shared" si="496"/>
        <v>517760</v>
      </c>
    </row>
    <row r="31791" spans="1:6" x14ac:dyDescent="0.3">
      <c r="A31791" t="s">
        <v>32011</v>
      </c>
      <c r="B31791">
        <v>0</v>
      </c>
      <c r="C31791">
        <v>0</v>
      </c>
      <c r="D31791">
        <v>0</v>
      </c>
      <c r="E31791">
        <v>1552780</v>
      </c>
      <c r="F31791" s="4">
        <f t="shared" si="496"/>
        <v>517593.33333333331</v>
      </c>
    </row>
    <row r="31792" spans="1:6" x14ac:dyDescent="0.3">
      <c r="A31792" t="s">
        <v>32012</v>
      </c>
      <c r="B31792">
        <v>0</v>
      </c>
      <c r="C31792">
        <v>0</v>
      </c>
      <c r="D31792">
        <v>0</v>
      </c>
      <c r="E31792">
        <v>1377280</v>
      </c>
      <c r="F31792" s="4">
        <f t="shared" si="496"/>
        <v>459093.33333333331</v>
      </c>
    </row>
    <row r="31793" spans="1:6" x14ac:dyDescent="0.3">
      <c r="A31793" t="s">
        <v>32013</v>
      </c>
      <c r="B31793">
        <v>0</v>
      </c>
      <c r="C31793">
        <v>0</v>
      </c>
      <c r="D31793">
        <v>0</v>
      </c>
      <c r="E31793">
        <v>1657120</v>
      </c>
      <c r="F31793" s="4">
        <f t="shared" si="496"/>
        <v>552373.33333333337</v>
      </c>
    </row>
    <row r="31794" spans="1:6" x14ac:dyDescent="0.3">
      <c r="A31794" t="s">
        <v>32014</v>
      </c>
      <c r="B31794">
        <v>0</v>
      </c>
      <c r="C31794">
        <v>0</v>
      </c>
      <c r="D31794">
        <v>0</v>
      </c>
      <c r="E31794">
        <v>532000</v>
      </c>
      <c r="F31794" s="4">
        <f t="shared" si="496"/>
        <v>177333.33333333334</v>
      </c>
    </row>
    <row r="31795" spans="1:6" x14ac:dyDescent="0.3">
      <c r="A31795" t="s">
        <v>32015</v>
      </c>
      <c r="B31795">
        <v>0</v>
      </c>
      <c r="C31795">
        <v>0</v>
      </c>
      <c r="D31795">
        <v>0</v>
      </c>
      <c r="E31795">
        <v>2100920</v>
      </c>
      <c r="F31795" s="4">
        <f t="shared" si="496"/>
        <v>700306.66666666663</v>
      </c>
    </row>
    <row r="31796" spans="1:6" x14ac:dyDescent="0.3">
      <c r="A31796" t="s">
        <v>32016</v>
      </c>
      <c r="B31796">
        <v>0</v>
      </c>
      <c r="C31796">
        <v>0</v>
      </c>
      <c r="D31796">
        <v>0</v>
      </c>
      <c r="E31796">
        <v>1273280</v>
      </c>
      <c r="F31796" s="4">
        <f t="shared" si="496"/>
        <v>424426.66666666669</v>
      </c>
    </row>
    <row r="31797" spans="1:6" x14ac:dyDescent="0.3">
      <c r="A31797" t="s">
        <v>32017</v>
      </c>
      <c r="B31797">
        <v>0</v>
      </c>
      <c r="C31797">
        <v>0</v>
      </c>
      <c r="D31797">
        <v>0</v>
      </c>
      <c r="E31797">
        <v>1479340</v>
      </c>
      <c r="F31797" s="4">
        <f t="shared" si="496"/>
        <v>493113.33333333331</v>
      </c>
    </row>
    <row r="31798" spans="1:6" x14ac:dyDescent="0.3">
      <c r="A31798" t="s">
        <v>32018</v>
      </c>
      <c r="B31798">
        <v>0</v>
      </c>
      <c r="C31798">
        <v>0</v>
      </c>
      <c r="D31798">
        <v>0</v>
      </c>
      <c r="E31798">
        <v>1551120</v>
      </c>
      <c r="F31798" s="4">
        <f t="shared" si="496"/>
        <v>517040</v>
      </c>
    </row>
    <row r="31799" spans="1:6" x14ac:dyDescent="0.3">
      <c r="A31799" t="s">
        <v>32019</v>
      </c>
      <c r="B31799">
        <v>0</v>
      </c>
      <c r="C31799">
        <v>0</v>
      </c>
      <c r="D31799">
        <v>0</v>
      </c>
      <c r="E31799">
        <v>1015560</v>
      </c>
      <c r="F31799" s="4">
        <f t="shared" si="496"/>
        <v>338520</v>
      </c>
    </row>
    <row r="31800" spans="1:6" x14ac:dyDescent="0.3">
      <c r="A31800" t="s">
        <v>32020</v>
      </c>
      <c r="B31800">
        <v>0</v>
      </c>
      <c r="C31800">
        <v>0</v>
      </c>
      <c r="D31800">
        <v>0</v>
      </c>
      <c r="E31800">
        <v>810810</v>
      </c>
      <c r="F31800" s="4">
        <f t="shared" si="496"/>
        <v>270270</v>
      </c>
    </row>
    <row r="31801" spans="1:6" x14ac:dyDescent="0.3">
      <c r="A31801" t="s">
        <v>32021</v>
      </c>
      <c r="B31801">
        <v>0</v>
      </c>
      <c r="C31801">
        <v>0</v>
      </c>
      <c r="D31801">
        <v>0</v>
      </c>
      <c r="E31801">
        <v>1551640</v>
      </c>
      <c r="F31801" s="4">
        <f t="shared" si="496"/>
        <v>517213.33333333331</v>
      </c>
    </row>
    <row r="31802" spans="1:6" x14ac:dyDescent="0.3">
      <c r="A31802" t="s">
        <v>32022</v>
      </c>
      <c r="B31802">
        <v>0</v>
      </c>
      <c r="C31802">
        <v>0</v>
      </c>
      <c r="D31802">
        <v>0</v>
      </c>
      <c r="E31802">
        <v>820000</v>
      </c>
      <c r="F31802" s="4">
        <f t="shared" si="496"/>
        <v>273333.33333333331</v>
      </c>
    </row>
    <row r="31803" spans="1:6" x14ac:dyDescent="0.3">
      <c r="A31803" t="s">
        <v>32023</v>
      </c>
      <c r="B31803">
        <v>0</v>
      </c>
      <c r="C31803">
        <v>0</v>
      </c>
      <c r="D31803">
        <v>0</v>
      </c>
      <c r="E31803">
        <v>922740</v>
      </c>
      <c r="F31803" s="4">
        <f t="shared" si="496"/>
        <v>307580</v>
      </c>
    </row>
    <row r="31804" spans="1:6" x14ac:dyDescent="0.3">
      <c r="A31804" t="s">
        <v>32024</v>
      </c>
      <c r="B31804">
        <v>0</v>
      </c>
      <c r="C31804">
        <v>0</v>
      </c>
      <c r="D31804">
        <v>0</v>
      </c>
      <c r="E31804">
        <v>726180</v>
      </c>
      <c r="F31804" s="4">
        <f t="shared" si="496"/>
        <v>242060</v>
      </c>
    </row>
    <row r="31805" spans="1:6" x14ac:dyDescent="0.3">
      <c r="A31805" t="s">
        <v>32025</v>
      </c>
      <c r="B31805">
        <v>0</v>
      </c>
      <c r="C31805">
        <v>0</v>
      </c>
      <c r="D31805">
        <v>0</v>
      </c>
      <c r="E31805">
        <v>1388540</v>
      </c>
      <c r="F31805" s="4">
        <f t="shared" si="496"/>
        <v>462846.66666666669</v>
      </c>
    </row>
    <row r="31806" spans="1:6" x14ac:dyDescent="0.3">
      <c r="A31806" t="s">
        <v>32026</v>
      </c>
      <c r="B31806">
        <v>0</v>
      </c>
      <c r="C31806">
        <v>0</v>
      </c>
      <c r="D31806">
        <v>0</v>
      </c>
      <c r="E31806">
        <v>2783220</v>
      </c>
      <c r="F31806" s="4">
        <f t="shared" si="496"/>
        <v>927740</v>
      </c>
    </row>
    <row r="31807" spans="1:6" x14ac:dyDescent="0.3">
      <c r="A31807" t="s">
        <v>32027</v>
      </c>
      <c r="B31807">
        <v>0</v>
      </c>
      <c r="C31807">
        <v>0</v>
      </c>
      <c r="D31807">
        <v>0</v>
      </c>
      <c r="E31807">
        <v>3169020</v>
      </c>
      <c r="F31807" s="4">
        <f t="shared" si="496"/>
        <v>1056340</v>
      </c>
    </row>
    <row r="31808" spans="1:6" x14ac:dyDescent="0.3">
      <c r="A31808" t="s">
        <v>32028</v>
      </c>
      <c r="B31808">
        <v>0</v>
      </c>
      <c r="C31808">
        <v>0</v>
      </c>
      <c r="D31808">
        <v>0</v>
      </c>
      <c r="E31808">
        <v>820000</v>
      </c>
      <c r="F31808" s="4">
        <f t="shared" si="496"/>
        <v>273333.33333333331</v>
      </c>
    </row>
    <row r="31809" spans="1:6" x14ac:dyDescent="0.3">
      <c r="A31809" t="s">
        <v>32029</v>
      </c>
      <c r="B31809">
        <v>0</v>
      </c>
      <c r="C31809">
        <v>0</v>
      </c>
      <c r="D31809">
        <v>0</v>
      </c>
      <c r="E31809">
        <v>1089440</v>
      </c>
      <c r="F31809" s="4">
        <f t="shared" si="496"/>
        <v>363146.66666666669</v>
      </c>
    </row>
    <row r="31810" spans="1:6" x14ac:dyDescent="0.3">
      <c r="A31810" t="s">
        <v>32030</v>
      </c>
      <c r="B31810">
        <v>0</v>
      </c>
      <c r="C31810">
        <v>0</v>
      </c>
      <c r="D31810">
        <v>0</v>
      </c>
      <c r="E31810">
        <v>1891140</v>
      </c>
      <c r="F31810" s="4">
        <f t="shared" si="496"/>
        <v>630380</v>
      </c>
    </row>
    <row r="31811" spans="1:6" x14ac:dyDescent="0.3">
      <c r="A31811" t="s">
        <v>32031</v>
      </c>
      <c r="B31811">
        <v>0</v>
      </c>
      <c r="C31811">
        <v>0</v>
      </c>
      <c r="D31811">
        <v>0</v>
      </c>
      <c r="E31811">
        <v>2915140</v>
      </c>
      <c r="F31811" s="4">
        <f t="shared" ref="F31811:F31874" si="497">SUM(C31811:E31811)/3</f>
        <v>971713.33333333337</v>
      </c>
    </row>
    <row r="31812" spans="1:6" x14ac:dyDescent="0.3">
      <c r="A31812" t="s">
        <v>32032</v>
      </c>
      <c r="B31812">
        <v>0</v>
      </c>
      <c r="C31812">
        <v>0</v>
      </c>
      <c r="D31812">
        <v>0</v>
      </c>
      <c r="E31812">
        <v>772000</v>
      </c>
      <c r="F31812" s="4">
        <f t="shared" si="497"/>
        <v>257333.33333333334</v>
      </c>
    </row>
    <row r="31813" spans="1:6" x14ac:dyDescent="0.3">
      <c r="A31813" t="s">
        <v>32033</v>
      </c>
      <c r="B31813">
        <v>0</v>
      </c>
      <c r="C31813">
        <v>0</v>
      </c>
      <c r="D31813">
        <v>0</v>
      </c>
      <c r="E31813">
        <v>1829100</v>
      </c>
      <c r="F31813" s="4">
        <f t="shared" si="497"/>
        <v>609700</v>
      </c>
    </row>
    <row r="31814" spans="1:6" x14ac:dyDescent="0.3">
      <c r="A31814" t="s">
        <v>32034</v>
      </c>
      <c r="B31814">
        <v>0</v>
      </c>
      <c r="C31814">
        <v>0</v>
      </c>
      <c r="D31814">
        <v>0</v>
      </c>
      <c r="E31814">
        <v>1070160</v>
      </c>
      <c r="F31814" s="4">
        <f t="shared" si="497"/>
        <v>356720</v>
      </c>
    </row>
    <row r="31815" spans="1:6" x14ac:dyDescent="0.3">
      <c r="A31815" t="s">
        <v>32035</v>
      </c>
      <c r="B31815">
        <v>0</v>
      </c>
      <c r="C31815">
        <v>0</v>
      </c>
      <c r="D31815">
        <v>0</v>
      </c>
      <c r="E31815">
        <v>1073800</v>
      </c>
      <c r="F31815" s="4">
        <f t="shared" si="497"/>
        <v>357933.33333333331</v>
      </c>
    </row>
    <row r="31816" spans="1:6" x14ac:dyDescent="0.3">
      <c r="A31816" t="s">
        <v>32036</v>
      </c>
      <c r="B31816">
        <v>0</v>
      </c>
      <c r="C31816">
        <v>0</v>
      </c>
      <c r="D31816">
        <v>0</v>
      </c>
      <c r="E31816">
        <v>516880</v>
      </c>
      <c r="F31816" s="4">
        <f t="shared" si="497"/>
        <v>172293.33333333334</v>
      </c>
    </row>
    <row r="31817" spans="1:6" x14ac:dyDescent="0.3">
      <c r="A31817" t="s">
        <v>32037</v>
      </c>
      <c r="B31817">
        <v>0</v>
      </c>
      <c r="C31817">
        <v>0</v>
      </c>
      <c r="D31817">
        <v>0</v>
      </c>
      <c r="E31817">
        <v>386000</v>
      </c>
      <c r="F31817" s="4">
        <f t="shared" si="497"/>
        <v>128666.66666666667</v>
      </c>
    </row>
    <row r="31818" spans="1:6" x14ac:dyDescent="0.3">
      <c r="A31818" t="s">
        <v>32038</v>
      </c>
      <c r="B31818">
        <v>0</v>
      </c>
      <c r="C31818">
        <v>0</v>
      </c>
      <c r="D31818">
        <v>0</v>
      </c>
      <c r="E31818">
        <v>1498560</v>
      </c>
      <c r="F31818" s="4">
        <f t="shared" si="497"/>
        <v>499520</v>
      </c>
    </row>
    <row r="31819" spans="1:6" x14ac:dyDescent="0.3">
      <c r="A31819" t="s">
        <v>32039</v>
      </c>
      <c r="B31819">
        <v>0</v>
      </c>
      <c r="C31819">
        <v>0</v>
      </c>
      <c r="D31819">
        <v>0</v>
      </c>
      <c r="E31819">
        <v>1226000</v>
      </c>
      <c r="F31819" s="4">
        <f t="shared" si="497"/>
        <v>408666.66666666669</v>
      </c>
    </row>
    <row r="31820" spans="1:6" x14ac:dyDescent="0.3">
      <c r="A31820" t="s">
        <v>32040</v>
      </c>
      <c r="B31820">
        <v>0</v>
      </c>
      <c r="C31820">
        <v>0</v>
      </c>
      <c r="D31820">
        <v>0</v>
      </c>
      <c r="E31820">
        <v>1636180</v>
      </c>
      <c r="F31820" s="4">
        <f t="shared" si="497"/>
        <v>545393.33333333337</v>
      </c>
    </row>
    <row r="31821" spans="1:6" x14ac:dyDescent="0.3">
      <c r="A31821" t="s">
        <v>32041</v>
      </c>
      <c r="B31821">
        <v>0</v>
      </c>
      <c r="C31821">
        <v>0</v>
      </c>
      <c r="D31821">
        <v>0</v>
      </c>
      <c r="E31821">
        <v>5086660</v>
      </c>
      <c r="F31821" s="4">
        <f t="shared" si="497"/>
        <v>1695553.3333333333</v>
      </c>
    </row>
    <row r="31822" spans="1:6" x14ac:dyDescent="0.3">
      <c r="A31822" t="s">
        <v>32042</v>
      </c>
      <c r="B31822">
        <v>0</v>
      </c>
      <c r="C31822">
        <v>0</v>
      </c>
      <c r="D31822">
        <v>0</v>
      </c>
      <c r="E31822">
        <v>2388750</v>
      </c>
      <c r="F31822" s="4">
        <f t="shared" si="497"/>
        <v>796250</v>
      </c>
    </row>
    <row r="31823" spans="1:6" x14ac:dyDescent="0.3">
      <c r="A31823" t="s">
        <v>32043</v>
      </c>
      <c r="B31823">
        <v>0</v>
      </c>
      <c r="C31823">
        <v>0</v>
      </c>
      <c r="D31823">
        <v>0</v>
      </c>
      <c r="E31823">
        <v>733200</v>
      </c>
      <c r="F31823" s="4">
        <f t="shared" si="497"/>
        <v>244400</v>
      </c>
    </row>
    <row r="31824" spans="1:6" x14ac:dyDescent="0.3">
      <c r="A31824" t="s">
        <v>32044</v>
      </c>
      <c r="B31824">
        <v>0</v>
      </c>
      <c r="C31824">
        <v>0</v>
      </c>
      <c r="D31824">
        <v>0</v>
      </c>
      <c r="E31824">
        <v>524100</v>
      </c>
      <c r="F31824" s="4">
        <f t="shared" si="497"/>
        <v>174700</v>
      </c>
    </row>
    <row r="31825" spans="1:6" x14ac:dyDescent="0.3">
      <c r="A31825" t="s">
        <v>32045</v>
      </c>
      <c r="B31825">
        <v>0</v>
      </c>
      <c r="C31825">
        <v>0</v>
      </c>
      <c r="D31825">
        <v>0</v>
      </c>
      <c r="E31825">
        <v>1482560</v>
      </c>
      <c r="F31825" s="4">
        <f t="shared" si="497"/>
        <v>494186.66666666669</v>
      </c>
    </row>
    <row r="31826" spans="1:6" x14ac:dyDescent="0.3">
      <c r="A31826" t="s">
        <v>32046</v>
      </c>
      <c r="B31826">
        <v>0</v>
      </c>
      <c r="C31826">
        <v>0</v>
      </c>
      <c r="D31826">
        <v>0</v>
      </c>
      <c r="E31826">
        <v>735200</v>
      </c>
      <c r="F31826" s="4">
        <f t="shared" si="497"/>
        <v>245066.66666666666</v>
      </c>
    </row>
    <row r="31827" spans="1:6" x14ac:dyDescent="0.3">
      <c r="A31827" t="s">
        <v>32047</v>
      </c>
      <c r="B31827">
        <v>0</v>
      </c>
      <c r="C31827">
        <v>0</v>
      </c>
      <c r="D31827">
        <v>0</v>
      </c>
      <c r="E31827">
        <v>802200</v>
      </c>
      <c r="F31827" s="4">
        <f t="shared" si="497"/>
        <v>267400</v>
      </c>
    </row>
    <row r="31828" spans="1:6" x14ac:dyDescent="0.3">
      <c r="A31828" t="s">
        <v>32048</v>
      </c>
      <c r="B31828">
        <v>0</v>
      </c>
      <c r="C31828">
        <v>0</v>
      </c>
      <c r="D31828">
        <v>0</v>
      </c>
      <c r="E31828">
        <v>1311560</v>
      </c>
      <c r="F31828" s="4">
        <f t="shared" si="497"/>
        <v>437186.66666666669</v>
      </c>
    </row>
    <row r="31829" spans="1:6" x14ac:dyDescent="0.3">
      <c r="A31829" t="s">
        <v>32049</v>
      </c>
      <c r="B31829">
        <v>0</v>
      </c>
      <c r="C31829">
        <v>0</v>
      </c>
      <c r="D31829">
        <v>0</v>
      </c>
      <c r="E31829">
        <v>1208480</v>
      </c>
      <c r="F31829" s="4">
        <f t="shared" si="497"/>
        <v>402826.66666666669</v>
      </c>
    </row>
    <row r="31830" spans="1:6" x14ac:dyDescent="0.3">
      <c r="A31830" t="s">
        <v>32050</v>
      </c>
      <c r="B31830">
        <v>0</v>
      </c>
      <c r="C31830">
        <v>0</v>
      </c>
      <c r="D31830">
        <v>0</v>
      </c>
      <c r="E31830">
        <v>593100</v>
      </c>
      <c r="F31830" s="4">
        <f t="shared" si="497"/>
        <v>197700</v>
      </c>
    </row>
    <row r="31831" spans="1:6" x14ac:dyDescent="0.3">
      <c r="A31831" t="s">
        <v>32051</v>
      </c>
      <c r="B31831">
        <v>0</v>
      </c>
      <c r="C31831">
        <v>0</v>
      </c>
      <c r="D31831">
        <v>0</v>
      </c>
      <c r="E31831">
        <v>857040</v>
      </c>
      <c r="F31831" s="4">
        <f t="shared" si="497"/>
        <v>285680</v>
      </c>
    </row>
    <row r="31832" spans="1:6" x14ac:dyDescent="0.3">
      <c r="A31832" t="s">
        <v>32052</v>
      </c>
      <c r="B31832">
        <v>0</v>
      </c>
      <c r="C31832">
        <v>0</v>
      </c>
      <c r="D31832">
        <v>0</v>
      </c>
      <c r="E31832">
        <v>2154790</v>
      </c>
      <c r="F31832" s="4">
        <f t="shared" si="497"/>
        <v>718263.33333333337</v>
      </c>
    </row>
    <row r="31833" spans="1:6" x14ac:dyDescent="0.3">
      <c r="A31833" t="s">
        <v>32053</v>
      </c>
      <c r="B31833">
        <v>0</v>
      </c>
      <c r="C31833">
        <v>0</v>
      </c>
      <c r="D31833">
        <v>0</v>
      </c>
      <c r="E31833">
        <v>386000</v>
      </c>
      <c r="F31833" s="4">
        <f t="shared" si="497"/>
        <v>128666.66666666667</v>
      </c>
    </row>
    <row r="31834" spans="1:6" x14ac:dyDescent="0.3">
      <c r="A31834" t="s">
        <v>32054</v>
      </c>
      <c r="B31834">
        <v>0</v>
      </c>
      <c r="C31834">
        <v>0</v>
      </c>
      <c r="D31834">
        <v>0</v>
      </c>
      <c r="E31834">
        <v>1695490</v>
      </c>
      <c r="F31834" s="4">
        <f t="shared" si="497"/>
        <v>565163.33333333337</v>
      </c>
    </row>
    <row r="31835" spans="1:6" x14ac:dyDescent="0.3">
      <c r="A31835" t="s">
        <v>32055</v>
      </c>
      <c r="B31835">
        <v>0</v>
      </c>
      <c r="C31835">
        <v>0</v>
      </c>
      <c r="D31835">
        <v>0</v>
      </c>
      <c r="E31835">
        <v>820000</v>
      </c>
      <c r="F31835" s="4">
        <f t="shared" si="497"/>
        <v>273333.33333333331</v>
      </c>
    </row>
    <row r="31836" spans="1:6" x14ac:dyDescent="0.3">
      <c r="A31836" t="s">
        <v>32056</v>
      </c>
      <c r="B31836">
        <v>0</v>
      </c>
      <c r="C31836">
        <v>0</v>
      </c>
      <c r="D31836">
        <v>0</v>
      </c>
      <c r="E31836">
        <v>2050000</v>
      </c>
      <c r="F31836" s="4">
        <f t="shared" si="497"/>
        <v>683333.33333333337</v>
      </c>
    </row>
    <row r="31837" spans="1:6" x14ac:dyDescent="0.3">
      <c r="A31837" t="s">
        <v>32057</v>
      </c>
      <c r="B31837">
        <v>0</v>
      </c>
      <c r="C31837">
        <v>0</v>
      </c>
      <c r="D31837">
        <v>0</v>
      </c>
      <c r="E31837">
        <v>418000</v>
      </c>
      <c r="F31837" s="4">
        <f t="shared" si="497"/>
        <v>139333.33333333334</v>
      </c>
    </row>
    <row r="31838" spans="1:6" x14ac:dyDescent="0.3">
      <c r="A31838" t="s">
        <v>32058</v>
      </c>
      <c r="B31838">
        <v>0</v>
      </c>
      <c r="C31838">
        <v>0</v>
      </c>
      <c r="D31838">
        <v>0</v>
      </c>
      <c r="E31838">
        <v>1385020</v>
      </c>
      <c r="F31838" s="4">
        <f t="shared" si="497"/>
        <v>461673.33333333331</v>
      </c>
    </row>
    <row r="31839" spans="1:6" x14ac:dyDescent="0.3">
      <c r="A31839" t="s">
        <v>32059</v>
      </c>
      <c r="B31839">
        <v>0</v>
      </c>
      <c r="C31839">
        <v>0</v>
      </c>
      <c r="D31839">
        <v>0</v>
      </c>
      <c r="E31839">
        <v>2739100</v>
      </c>
      <c r="F31839" s="4">
        <f t="shared" si="497"/>
        <v>913033.33333333337</v>
      </c>
    </row>
    <row r="31840" spans="1:6" x14ac:dyDescent="0.3">
      <c r="A31840" t="s">
        <v>32060</v>
      </c>
      <c r="B31840">
        <v>0</v>
      </c>
      <c r="C31840">
        <v>0</v>
      </c>
      <c r="D31840">
        <v>0</v>
      </c>
      <c r="E31840">
        <v>1106650</v>
      </c>
      <c r="F31840" s="4">
        <f t="shared" si="497"/>
        <v>368883.33333333331</v>
      </c>
    </row>
    <row r="31841" spans="1:6" x14ac:dyDescent="0.3">
      <c r="A31841" t="s">
        <v>32061</v>
      </c>
      <c r="B31841">
        <v>0</v>
      </c>
      <c r="C31841">
        <v>0</v>
      </c>
      <c r="D31841">
        <v>0</v>
      </c>
      <c r="E31841">
        <v>402000</v>
      </c>
      <c r="F31841" s="4">
        <f t="shared" si="497"/>
        <v>134000</v>
      </c>
    </row>
    <row r="31842" spans="1:6" x14ac:dyDescent="0.3">
      <c r="A31842" t="s">
        <v>32062</v>
      </c>
      <c r="B31842">
        <v>0</v>
      </c>
      <c r="C31842">
        <v>0</v>
      </c>
      <c r="D31842">
        <v>0</v>
      </c>
      <c r="E31842">
        <v>1534540</v>
      </c>
      <c r="F31842" s="4">
        <f t="shared" si="497"/>
        <v>511513.33333333331</v>
      </c>
    </row>
    <row r="31843" spans="1:6" x14ac:dyDescent="0.3">
      <c r="A31843" t="s">
        <v>32063</v>
      </c>
      <c r="B31843">
        <v>0</v>
      </c>
      <c r="C31843">
        <v>0</v>
      </c>
      <c r="D31843">
        <v>0</v>
      </c>
      <c r="E31843">
        <v>820000</v>
      </c>
      <c r="F31843" s="4">
        <f t="shared" si="497"/>
        <v>273333.33333333331</v>
      </c>
    </row>
    <row r="31844" spans="1:6" x14ac:dyDescent="0.3">
      <c r="A31844" t="s">
        <v>32064</v>
      </c>
      <c r="B31844">
        <v>0</v>
      </c>
      <c r="C31844">
        <v>0</v>
      </c>
      <c r="D31844">
        <v>0</v>
      </c>
      <c r="E31844">
        <v>1654850</v>
      </c>
      <c r="F31844" s="4">
        <f t="shared" si="497"/>
        <v>551616.66666666663</v>
      </c>
    </row>
    <row r="31845" spans="1:6" x14ac:dyDescent="0.3">
      <c r="A31845" t="s">
        <v>32065</v>
      </c>
      <c r="B31845">
        <v>0</v>
      </c>
      <c r="C31845">
        <v>0</v>
      </c>
      <c r="D31845">
        <v>0</v>
      </c>
      <c r="E31845">
        <v>224100</v>
      </c>
      <c r="F31845" s="4">
        <f t="shared" si="497"/>
        <v>74700</v>
      </c>
    </row>
    <row r="31846" spans="1:6" x14ac:dyDescent="0.3">
      <c r="A31846" t="s">
        <v>32066</v>
      </c>
      <c r="B31846">
        <v>0</v>
      </c>
      <c r="C31846">
        <v>0</v>
      </c>
      <c r="D31846">
        <v>0</v>
      </c>
      <c r="E31846">
        <v>529280</v>
      </c>
      <c r="F31846" s="4">
        <f t="shared" si="497"/>
        <v>176426.66666666666</v>
      </c>
    </row>
    <row r="31847" spans="1:6" x14ac:dyDescent="0.3">
      <c r="A31847" t="s">
        <v>32067</v>
      </c>
      <c r="B31847">
        <v>0</v>
      </c>
      <c r="C31847">
        <v>0</v>
      </c>
      <c r="D31847">
        <v>0</v>
      </c>
      <c r="E31847">
        <v>756000</v>
      </c>
      <c r="F31847" s="4">
        <f t="shared" si="497"/>
        <v>252000</v>
      </c>
    </row>
    <row r="31848" spans="1:6" x14ac:dyDescent="0.3">
      <c r="A31848" t="s">
        <v>32068</v>
      </c>
      <c r="B31848">
        <v>0</v>
      </c>
      <c r="C31848">
        <v>0</v>
      </c>
      <c r="D31848">
        <v>0</v>
      </c>
      <c r="E31848">
        <v>4985160</v>
      </c>
      <c r="F31848" s="4">
        <f t="shared" si="497"/>
        <v>1661720</v>
      </c>
    </row>
    <row r="31849" spans="1:6" x14ac:dyDescent="0.3">
      <c r="A31849" t="s">
        <v>32069</v>
      </c>
      <c r="B31849">
        <v>0</v>
      </c>
      <c r="C31849">
        <v>0</v>
      </c>
      <c r="D31849">
        <v>0</v>
      </c>
      <c r="E31849">
        <v>620600</v>
      </c>
      <c r="F31849" s="4">
        <f t="shared" si="497"/>
        <v>206866.66666666666</v>
      </c>
    </row>
    <row r="31850" spans="1:6" x14ac:dyDescent="0.3">
      <c r="A31850" t="s">
        <v>32070</v>
      </c>
      <c r="B31850">
        <v>0</v>
      </c>
      <c r="C31850">
        <v>0</v>
      </c>
      <c r="D31850">
        <v>0</v>
      </c>
      <c r="E31850">
        <v>678860</v>
      </c>
      <c r="F31850" s="4">
        <f t="shared" si="497"/>
        <v>226286.66666666666</v>
      </c>
    </row>
    <row r="31851" spans="1:6" x14ac:dyDescent="0.3">
      <c r="A31851" t="s">
        <v>32071</v>
      </c>
      <c r="B31851">
        <v>0</v>
      </c>
      <c r="C31851">
        <v>0</v>
      </c>
      <c r="D31851">
        <v>0</v>
      </c>
      <c r="E31851">
        <v>384000</v>
      </c>
      <c r="F31851" s="4">
        <f t="shared" si="497"/>
        <v>128000</v>
      </c>
    </row>
    <row r="31852" spans="1:6" x14ac:dyDescent="0.3">
      <c r="A31852" t="s">
        <v>32072</v>
      </c>
      <c r="B31852">
        <v>0</v>
      </c>
      <c r="C31852">
        <v>0</v>
      </c>
      <c r="D31852">
        <v>0</v>
      </c>
      <c r="E31852">
        <v>3245150</v>
      </c>
      <c r="F31852" s="4">
        <f t="shared" si="497"/>
        <v>1081716.6666666667</v>
      </c>
    </row>
    <row r="31853" spans="1:6" x14ac:dyDescent="0.3">
      <c r="A31853" t="s">
        <v>32073</v>
      </c>
      <c r="B31853">
        <v>0</v>
      </c>
      <c r="C31853">
        <v>0</v>
      </c>
      <c r="D31853">
        <v>0</v>
      </c>
      <c r="E31853">
        <v>820000</v>
      </c>
      <c r="F31853" s="4">
        <f t="shared" si="497"/>
        <v>273333.33333333331</v>
      </c>
    </row>
    <row r="31854" spans="1:6" x14ac:dyDescent="0.3">
      <c r="A31854" t="s">
        <v>32074</v>
      </c>
      <c r="B31854">
        <v>0</v>
      </c>
      <c r="C31854">
        <v>0</v>
      </c>
      <c r="D31854">
        <v>0</v>
      </c>
      <c r="E31854">
        <v>386000</v>
      </c>
      <c r="F31854" s="4">
        <f t="shared" si="497"/>
        <v>128666.66666666667</v>
      </c>
    </row>
    <row r="31855" spans="1:6" x14ac:dyDescent="0.3">
      <c r="A31855" t="s">
        <v>32075</v>
      </c>
      <c r="B31855">
        <v>0</v>
      </c>
      <c r="C31855">
        <v>0</v>
      </c>
      <c r="D31855">
        <v>0</v>
      </c>
      <c r="E31855">
        <v>1039120</v>
      </c>
      <c r="F31855" s="4">
        <f t="shared" si="497"/>
        <v>346373.33333333331</v>
      </c>
    </row>
    <row r="31856" spans="1:6" x14ac:dyDescent="0.3">
      <c r="A31856" t="s">
        <v>32076</v>
      </c>
      <c r="B31856">
        <v>0</v>
      </c>
      <c r="C31856">
        <v>0</v>
      </c>
      <c r="D31856">
        <v>0</v>
      </c>
      <c r="E31856">
        <v>1751620</v>
      </c>
      <c r="F31856" s="4">
        <f t="shared" si="497"/>
        <v>583873.33333333337</v>
      </c>
    </row>
    <row r="31857" spans="1:6" x14ac:dyDescent="0.3">
      <c r="A31857" t="s">
        <v>32077</v>
      </c>
      <c r="B31857">
        <v>0</v>
      </c>
      <c r="C31857">
        <v>0</v>
      </c>
      <c r="D31857">
        <v>0</v>
      </c>
      <c r="E31857">
        <v>1320500</v>
      </c>
      <c r="F31857" s="4">
        <f t="shared" si="497"/>
        <v>440166.66666666669</v>
      </c>
    </row>
    <row r="31858" spans="1:6" x14ac:dyDescent="0.3">
      <c r="A31858" t="s">
        <v>32078</v>
      </c>
      <c r="B31858">
        <v>0</v>
      </c>
      <c r="C31858">
        <v>0</v>
      </c>
      <c r="D31858">
        <v>0</v>
      </c>
      <c r="E31858">
        <v>384000</v>
      </c>
      <c r="F31858" s="4">
        <f t="shared" si="497"/>
        <v>128000</v>
      </c>
    </row>
    <row r="31859" spans="1:6" x14ac:dyDescent="0.3">
      <c r="A31859" t="s">
        <v>32079</v>
      </c>
      <c r="B31859">
        <v>0</v>
      </c>
      <c r="C31859">
        <v>0</v>
      </c>
      <c r="D31859">
        <v>0</v>
      </c>
      <c r="E31859">
        <v>804000</v>
      </c>
      <c r="F31859" s="4">
        <f t="shared" si="497"/>
        <v>268000</v>
      </c>
    </row>
    <row r="31860" spans="1:6" x14ac:dyDescent="0.3">
      <c r="A31860" t="s">
        <v>32080</v>
      </c>
      <c r="B31860">
        <v>0</v>
      </c>
      <c r="C31860">
        <v>0</v>
      </c>
      <c r="D31860">
        <v>0</v>
      </c>
      <c r="E31860">
        <v>777000</v>
      </c>
      <c r="F31860" s="4">
        <f t="shared" si="497"/>
        <v>259000</v>
      </c>
    </row>
    <row r="31861" spans="1:6" x14ac:dyDescent="0.3">
      <c r="A31861" t="s">
        <v>32081</v>
      </c>
      <c r="B31861">
        <v>0</v>
      </c>
      <c r="C31861">
        <v>0</v>
      </c>
      <c r="D31861">
        <v>0</v>
      </c>
      <c r="E31861">
        <v>463500</v>
      </c>
      <c r="F31861" s="4">
        <f t="shared" si="497"/>
        <v>154500</v>
      </c>
    </row>
    <row r="31862" spans="1:6" x14ac:dyDescent="0.3">
      <c r="A31862" t="s">
        <v>32082</v>
      </c>
      <c r="B31862">
        <v>0</v>
      </c>
      <c r="C31862">
        <v>0</v>
      </c>
      <c r="D31862">
        <v>0</v>
      </c>
      <c r="E31862">
        <v>2402400</v>
      </c>
      <c r="F31862" s="4">
        <f t="shared" si="497"/>
        <v>800800</v>
      </c>
    </row>
    <row r="31863" spans="1:6" x14ac:dyDescent="0.3">
      <c r="A31863" t="s">
        <v>32083</v>
      </c>
      <c r="B31863">
        <v>0</v>
      </c>
      <c r="C31863">
        <v>0</v>
      </c>
      <c r="D31863">
        <v>0</v>
      </c>
      <c r="E31863">
        <v>820000</v>
      </c>
      <c r="F31863" s="4">
        <f t="shared" si="497"/>
        <v>273333.33333333331</v>
      </c>
    </row>
    <row r="31864" spans="1:6" x14ac:dyDescent="0.3">
      <c r="A31864" t="s">
        <v>32084</v>
      </c>
      <c r="B31864">
        <v>0</v>
      </c>
      <c r="C31864">
        <v>0</v>
      </c>
      <c r="D31864">
        <v>0</v>
      </c>
      <c r="E31864">
        <v>4310900</v>
      </c>
      <c r="F31864" s="4">
        <f t="shared" si="497"/>
        <v>1436966.6666666667</v>
      </c>
    </row>
    <row r="31865" spans="1:6" x14ac:dyDescent="0.3">
      <c r="A31865" t="s">
        <v>32085</v>
      </c>
      <c r="B31865">
        <v>0</v>
      </c>
      <c r="C31865">
        <v>0</v>
      </c>
      <c r="D31865">
        <v>0</v>
      </c>
      <c r="E31865">
        <v>2413280</v>
      </c>
      <c r="F31865" s="4">
        <f t="shared" si="497"/>
        <v>804426.66666666663</v>
      </c>
    </row>
    <row r="31866" spans="1:6" x14ac:dyDescent="0.3">
      <c r="A31866" t="s">
        <v>32086</v>
      </c>
      <c r="B31866">
        <v>0</v>
      </c>
      <c r="C31866">
        <v>0</v>
      </c>
      <c r="D31866">
        <v>0</v>
      </c>
      <c r="E31866">
        <v>820000</v>
      </c>
      <c r="F31866" s="4">
        <f t="shared" si="497"/>
        <v>273333.33333333331</v>
      </c>
    </row>
    <row r="31867" spans="1:6" x14ac:dyDescent="0.3">
      <c r="A31867" t="s">
        <v>32087</v>
      </c>
      <c r="B31867">
        <v>0</v>
      </c>
      <c r="C31867">
        <v>0</v>
      </c>
      <c r="D31867">
        <v>0</v>
      </c>
      <c r="E31867">
        <v>1190000</v>
      </c>
      <c r="F31867" s="4">
        <f t="shared" si="497"/>
        <v>396666.66666666669</v>
      </c>
    </row>
    <row r="31868" spans="1:6" x14ac:dyDescent="0.3">
      <c r="A31868" t="s">
        <v>32088</v>
      </c>
      <c r="B31868">
        <v>0</v>
      </c>
      <c r="C31868">
        <v>0</v>
      </c>
      <c r="D31868">
        <v>0</v>
      </c>
      <c r="E31868">
        <v>5495260</v>
      </c>
      <c r="F31868" s="4">
        <f t="shared" si="497"/>
        <v>1831753.3333333333</v>
      </c>
    </row>
    <row r="31869" spans="1:6" x14ac:dyDescent="0.3">
      <c r="A31869" t="s">
        <v>32089</v>
      </c>
      <c r="B31869">
        <v>0</v>
      </c>
      <c r="C31869">
        <v>0</v>
      </c>
      <c r="D31869">
        <v>0</v>
      </c>
      <c r="E31869">
        <v>791200</v>
      </c>
      <c r="F31869" s="4">
        <f t="shared" si="497"/>
        <v>263733.33333333331</v>
      </c>
    </row>
    <row r="31870" spans="1:6" x14ac:dyDescent="0.3">
      <c r="A31870" t="s">
        <v>32090</v>
      </c>
      <c r="B31870">
        <v>0</v>
      </c>
      <c r="C31870">
        <v>0</v>
      </c>
      <c r="D31870">
        <v>0</v>
      </c>
      <c r="E31870">
        <v>914060</v>
      </c>
      <c r="F31870" s="4">
        <f t="shared" si="497"/>
        <v>304686.66666666669</v>
      </c>
    </row>
    <row r="31871" spans="1:6" x14ac:dyDescent="0.3">
      <c r="A31871" t="s">
        <v>32091</v>
      </c>
      <c r="B31871">
        <v>0</v>
      </c>
      <c r="C31871">
        <v>0</v>
      </c>
      <c r="D31871">
        <v>0</v>
      </c>
      <c r="E31871">
        <v>1715060</v>
      </c>
      <c r="F31871" s="4">
        <f t="shared" si="497"/>
        <v>571686.66666666663</v>
      </c>
    </row>
    <row r="31872" spans="1:6" x14ac:dyDescent="0.3">
      <c r="A31872" t="s">
        <v>32092</v>
      </c>
      <c r="B31872">
        <v>0</v>
      </c>
      <c r="C31872">
        <v>0</v>
      </c>
      <c r="D31872">
        <v>0</v>
      </c>
      <c r="E31872">
        <v>756000</v>
      </c>
      <c r="F31872" s="4">
        <f t="shared" si="497"/>
        <v>252000</v>
      </c>
    </row>
    <row r="31873" spans="1:6" x14ac:dyDescent="0.3">
      <c r="A31873" t="s">
        <v>32093</v>
      </c>
      <c r="B31873">
        <v>0</v>
      </c>
      <c r="C31873">
        <v>0</v>
      </c>
      <c r="D31873">
        <v>0</v>
      </c>
      <c r="E31873">
        <v>410000</v>
      </c>
      <c r="F31873" s="4">
        <f t="shared" si="497"/>
        <v>136666.66666666666</v>
      </c>
    </row>
    <row r="31874" spans="1:6" x14ac:dyDescent="0.3">
      <c r="A31874" t="s">
        <v>32094</v>
      </c>
      <c r="B31874">
        <v>0</v>
      </c>
      <c r="C31874">
        <v>0</v>
      </c>
      <c r="D31874">
        <v>0</v>
      </c>
      <c r="E31874">
        <v>1583400</v>
      </c>
      <c r="F31874" s="4">
        <f t="shared" si="497"/>
        <v>527800</v>
      </c>
    </row>
    <row r="31875" spans="1:6" x14ac:dyDescent="0.3">
      <c r="A31875" t="s">
        <v>32095</v>
      </c>
      <c r="B31875">
        <v>0</v>
      </c>
      <c r="C31875">
        <v>0</v>
      </c>
      <c r="D31875">
        <v>0</v>
      </c>
      <c r="E31875">
        <v>1142140</v>
      </c>
      <c r="F31875" s="4">
        <f t="shared" ref="F31875:F31938" si="498">SUM(C31875:E31875)/3</f>
        <v>380713.33333333331</v>
      </c>
    </row>
    <row r="31876" spans="1:6" x14ac:dyDescent="0.3">
      <c r="A31876" t="s">
        <v>32096</v>
      </c>
      <c r="B31876">
        <v>0</v>
      </c>
      <c r="C31876">
        <v>0</v>
      </c>
      <c r="D31876">
        <v>0</v>
      </c>
      <c r="E31876">
        <v>443340</v>
      </c>
      <c r="F31876" s="4">
        <f t="shared" si="498"/>
        <v>147780</v>
      </c>
    </row>
    <row r="31877" spans="1:6" x14ac:dyDescent="0.3">
      <c r="A31877" t="s">
        <v>32097</v>
      </c>
      <c r="B31877">
        <v>0</v>
      </c>
      <c r="C31877">
        <v>0</v>
      </c>
      <c r="D31877">
        <v>0</v>
      </c>
      <c r="E31877">
        <v>2135190</v>
      </c>
      <c r="F31877" s="4">
        <f t="shared" si="498"/>
        <v>711730</v>
      </c>
    </row>
    <row r="31878" spans="1:6" x14ac:dyDescent="0.3">
      <c r="A31878" t="s">
        <v>32098</v>
      </c>
      <c r="B31878">
        <v>0</v>
      </c>
      <c r="C31878">
        <v>0</v>
      </c>
      <c r="D31878">
        <v>0</v>
      </c>
      <c r="E31878">
        <v>849500</v>
      </c>
      <c r="F31878" s="4">
        <f t="shared" si="498"/>
        <v>283166.66666666669</v>
      </c>
    </row>
    <row r="31879" spans="1:6" x14ac:dyDescent="0.3">
      <c r="A31879" t="s">
        <v>32099</v>
      </c>
      <c r="B31879">
        <v>0</v>
      </c>
      <c r="C31879">
        <v>0</v>
      </c>
      <c r="D31879">
        <v>0</v>
      </c>
      <c r="E31879">
        <v>386000</v>
      </c>
      <c r="F31879" s="4">
        <f t="shared" si="498"/>
        <v>128666.66666666667</v>
      </c>
    </row>
    <row r="31880" spans="1:6" x14ac:dyDescent="0.3">
      <c r="A31880" t="s">
        <v>32100</v>
      </c>
      <c r="B31880">
        <v>0</v>
      </c>
      <c r="C31880">
        <v>0</v>
      </c>
      <c r="D31880">
        <v>0</v>
      </c>
      <c r="E31880">
        <v>2351800</v>
      </c>
      <c r="F31880" s="4">
        <f t="shared" si="498"/>
        <v>783933.33333333337</v>
      </c>
    </row>
    <row r="31881" spans="1:6" x14ac:dyDescent="0.3">
      <c r="A31881" t="s">
        <v>32101</v>
      </c>
      <c r="B31881">
        <v>0</v>
      </c>
      <c r="C31881">
        <v>0</v>
      </c>
      <c r="D31881">
        <v>0</v>
      </c>
      <c r="E31881">
        <v>1060000</v>
      </c>
      <c r="F31881" s="4">
        <f t="shared" si="498"/>
        <v>353333.33333333331</v>
      </c>
    </row>
    <row r="31882" spans="1:6" x14ac:dyDescent="0.3">
      <c r="A31882" t="s">
        <v>32102</v>
      </c>
      <c r="B31882">
        <v>0</v>
      </c>
      <c r="C31882">
        <v>0</v>
      </c>
      <c r="D31882">
        <v>0</v>
      </c>
      <c r="E31882">
        <v>860200</v>
      </c>
      <c r="F31882" s="4">
        <f t="shared" si="498"/>
        <v>286733.33333333331</v>
      </c>
    </row>
    <row r="31883" spans="1:6" x14ac:dyDescent="0.3">
      <c r="A31883" t="s">
        <v>32103</v>
      </c>
      <c r="B31883">
        <v>0</v>
      </c>
      <c r="C31883">
        <v>0</v>
      </c>
      <c r="D31883">
        <v>0</v>
      </c>
      <c r="E31883">
        <v>592450</v>
      </c>
      <c r="F31883" s="4">
        <f t="shared" si="498"/>
        <v>197483.33333333334</v>
      </c>
    </row>
    <row r="31884" spans="1:6" x14ac:dyDescent="0.3">
      <c r="A31884" t="s">
        <v>32104</v>
      </c>
      <c r="B31884">
        <v>0</v>
      </c>
      <c r="C31884">
        <v>0</v>
      </c>
      <c r="D31884">
        <v>0</v>
      </c>
      <c r="E31884">
        <v>868580</v>
      </c>
      <c r="F31884" s="4">
        <f t="shared" si="498"/>
        <v>289526.66666666669</v>
      </c>
    </row>
    <row r="31885" spans="1:6" x14ac:dyDescent="0.3">
      <c r="A31885" t="s">
        <v>32105</v>
      </c>
      <c r="B31885">
        <v>0</v>
      </c>
      <c r="C31885">
        <v>0</v>
      </c>
      <c r="D31885">
        <v>0</v>
      </c>
      <c r="E31885">
        <v>804000</v>
      </c>
      <c r="F31885" s="4">
        <f t="shared" si="498"/>
        <v>268000</v>
      </c>
    </row>
    <row r="31886" spans="1:6" x14ac:dyDescent="0.3">
      <c r="A31886" t="s">
        <v>32106</v>
      </c>
      <c r="B31886">
        <v>0</v>
      </c>
      <c r="C31886">
        <v>0</v>
      </c>
      <c r="D31886">
        <v>0</v>
      </c>
      <c r="E31886">
        <v>1169800</v>
      </c>
      <c r="F31886" s="4">
        <f t="shared" si="498"/>
        <v>389933.33333333331</v>
      </c>
    </row>
    <row r="31887" spans="1:6" x14ac:dyDescent="0.3">
      <c r="A31887" t="s">
        <v>32107</v>
      </c>
      <c r="B31887">
        <v>0</v>
      </c>
      <c r="C31887">
        <v>0</v>
      </c>
      <c r="D31887">
        <v>0</v>
      </c>
      <c r="E31887">
        <v>386000</v>
      </c>
      <c r="F31887" s="4">
        <f t="shared" si="498"/>
        <v>128666.66666666667</v>
      </c>
    </row>
    <row r="31888" spans="1:6" x14ac:dyDescent="0.3">
      <c r="A31888" t="s">
        <v>32108</v>
      </c>
      <c r="B31888">
        <v>0</v>
      </c>
      <c r="C31888">
        <v>0</v>
      </c>
      <c r="D31888">
        <v>0</v>
      </c>
      <c r="E31888">
        <v>275400</v>
      </c>
      <c r="F31888" s="4">
        <f t="shared" si="498"/>
        <v>91800</v>
      </c>
    </row>
    <row r="31889" spans="1:6" x14ac:dyDescent="0.3">
      <c r="A31889" t="s">
        <v>32109</v>
      </c>
      <c r="B31889">
        <v>0</v>
      </c>
      <c r="C31889">
        <v>0</v>
      </c>
      <c r="D31889">
        <v>0</v>
      </c>
      <c r="E31889">
        <v>234600</v>
      </c>
      <c r="F31889" s="4">
        <f t="shared" si="498"/>
        <v>78200</v>
      </c>
    </row>
    <row r="31890" spans="1:6" x14ac:dyDescent="0.3">
      <c r="A31890" t="s">
        <v>32110</v>
      </c>
      <c r="B31890">
        <v>0</v>
      </c>
      <c r="C31890">
        <v>0</v>
      </c>
      <c r="D31890">
        <v>0</v>
      </c>
      <c r="E31890">
        <v>2713640</v>
      </c>
      <c r="F31890" s="4">
        <f t="shared" si="498"/>
        <v>904546.66666666663</v>
      </c>
    </row>
    <row r="31891" spans="1:6" x14ac:dyDescent="0.3">
      <c r="A31891" t="s">
        <v>32111</v>
      </c>
      <c r="B31891">
        <v>0</v>
      </c>
      <c r="C31891">
        <v>0</v>
      </c>
      <c r="D31891">
        <v>0</v>
      </c>
      <c r="E31891">
        <v>456540</v>
      </c>
      <c r="F31891" s="4">
        <f t="shared" si="498"/>
        <v>152180</v>
      </c>
    </row>
    <row r="31892" spans="1:6" x14ac:dyDescent="0.3">
      <c r="A31892" t="s">
        <v>32112</v>
      </c>
      <c r="B31892">
        <v>0</v>
      </c>
      <c r="C31892">
        <v>0</v>
      </c>
      <c r="D31892">
        <v>0</v>
      </c>
      <c r="E31892">
        <v>833500</v>
      </c>
      <c r="F31892" s="4">
        <f t="shared" si="498"/>
        <v>277833.33333333331</v>
      </c>
    </row>
    <row r="31893" spans="1:6" x14ac:dyDescent="0.3">
      <c r="A31893" t="s">
        <v>32113</v>
      </c>
      <c r="B31893">
        <v>0</v>
      </c>
      <c r="C31893">
        <v>0</v>
      </c>
      <c r="D31893">
        <v>0</v>
      </c>
      <c r="E31893">
        <v>783800</v>
      </c>
      <c r="F31893" s="4">
        <f t="shared" si="498"/>
        <v>261266.66666666666</v>
      </c>
    </row>
    <row r="31894" spans="1:6" x14ac:dyDescent="0.3">
      <c r="A31894" t="s">
        <v>32114</v>
      </c>
      <c r="B31894">
        <v>0</v>
      </c>
      <c r="C31894">
        <v>0</v>
      </c>
      <c r="D31894">
        <v>0</v>
      </c>
      <c r="E31894">
        <v>1815500</v>
      </c>
      <c r="F31894" s="4">
        <f t="shared" si="498"/>
        <v>605166.66666666663</v>
      </c>
    </row>
    <row r="31895" spans="1:6" x14ac:dyDescent="0.3">
      <c r="A31895" t="s">
        <v>32115</v>
      </c>
      <c r="B31895">
        <v>0</v>
      </c>
      <c r="C31895">
        <v>0</v>
      </c>
      <c r="D31895">
        <v>0</v>
      </c>
      <c r="E31895">
        <v>1856000</v>
      </c>
      <c r="F31895" s="4">
        <f t="shared" si="498"/>
        <v>618666.66666666663</v>
      </c>
    </row>
    <row r="31896" spans="1:6" x14ac:dyDescent="0.3">
      <c r="A31896" t="s">
        <v>32116</v>
      </c>
      <c r="B31896">
        <v>0</v>
      </c>
      <c r="C31896">
        <v>0</v>
      </c>
      <c r="D31896">
        <v>0</v>
      </c>
      <c r="E31896">
        <v>800740</v>
      </c>
      <c r="F31896" s="4">
        <f t="shared" si="498"/>
        <v>266913.33333333331</v>
      </c>
    </row>
    <row r="31897" spans="1:6" x14ac:dyDescent="0.3">
      <c r="A31897" t="s">
        <v>32117</v>
      </c>
      <c r="B31897">
        <v>0</v>
      </c>
      <c r="C31897">
        <v>0</v>
      </c>
      <c r="D31897">
        <v>0</v>
      </c>
      <c r="E31897">
        <v>3518170</v>
      </c>
      <c r="F31897" s="4">
        <f t="shared" si="498"/>
        <v>1172723.3333333333</v>
      </c>
    </row>
    <row r="31898" spans="1:6" x14ac:dyDescent="0.3">
      <c r="A31898" t="s">
        <v>32118</v>
      </c>
      <c r="B31898">
        <v>0</v>
      </c>
      <c r="C31898">
        <v>0</v>
      </c>
      <c r="D31898">
        <v>0</v>
      </c>
      <c r="E31898">
        <v>463500</v>
      </c>
      <c r="F31898" s="4">
        <f t="shared" si="498"/>
        <v>154500</v>
      </c>
    </row>
    <row r="31899" spans="1:6" x14ac:dyDescent="0.3">
      <c r="A31899" t="s">
        <v>32119</v>
      </c>
      <c r="B31899">
        <v>0</v>
      </c>
      <c r="C31899">
        <v>0</v>
      </c>
      <c r="D31899">
        <v>0</v>
      </c>
      <c r="E31899">
        <v>3301540</v>
      </c>
      <c r="F31899" s="4">
        <f t="shared" si="498"/>
        <v>1100513.3333333333</v>
      </c>
    </row>
    <row r="31900" spans="1:6" x14ac:dyDescent="0.3">
      <c r="A31900" t="s">
        <v>32120</v>
      </c>
      <c r="B31900">
        <v>0</v>
      </c>
      <c r="C31900">
        <v>0</v>
      </c>
      <c r="D31900">
        <v>0</v>
      </c>
      <c r="E31900">
        <v>1076040</v>
      </c>
      <c r="F31900" s="4">
        <f t="shared" si="498"/>
        <v>358680</v>
      </c>
    </row>
    <row r="31901" spans="1:6" x14ac:dyDescent="0.3">
      <c r="A31901" t="s">
        <v>32121</v>
      </c>
      <c r="B31901">
        <v>0</v>
      </c>
      <c r="C31901">
        <v>0</v>
      </c>
      <c r="D31901">
        <v>0</v>
      </c>
      <c r="E31901">
        <v>812000</v>
      </c>
      <c r="F31901" s="4">
        <f t="shared" si="498"/>
        <v>270666.66666666669</v>
      </c>
    </row>
    <row r="31902" spans="1:6" x14ac:dyDescent="0.3">
      <c r="A31902" t="s">
        <v>32122</v>
      </c>
      <c r="B31902">
        <v>0</v>
      </c>
      <c r="C31902">
        <v>0</v>
      </c>
      <c r="D31902">
        <v>0</v>
      </c>
      <c r="E31902">
        <v>2067200</v>
      </c>
      <c r="F31902" s="4">
        <f t="shared" si="498"/>
        <v>689066.66666666663</v>
      </c>
    </row>
    <row r="31903" spans="1:6" x14ac:dyDescent="0.3">
      <c r="A31903" t="s">
        <v>32123</v>
      </c>
      <c r="B31903">
        <v>0</v>
      </c>
      <c r="C31903">
        <v>0</v>
      </c>
      <c r="D31903">
        <v>0</v>
      </c>
      <c r="E31903">
        <v>849500</v>
      </c>
      <c r="F31903" s="4">
        <f t="shared" si="498"/>
        <v>283166.66666666669</v>
      </c>
    </row>
    <row r="31904" spans="1:6" x14ac:dyDescent="0.3">
      <c r="A31904" t="s">
        <v>32124</v>
      </c>
      <c r="B31904">
        <v>0</v>
      </c>
      <c r="C31904">
        <v>0</v>
      </c>
      <c r="D31904">
        <v>0</v>
      </c>
      <c r="E31904">
        <v>820000</v>
      </c>
      <c r="F31904" s="4">
        <f t="shared" si="498"/>
        <v>273333.33333333331</v>
      </c>
    </row>
    <row r="31905" spans="1:6" x14ac:dyDescent="0.3">
      <c r="A31905" t="s">
        <v>32125</v>
      </c>
      <c r="B31905">
        <v>0</v>
      </c>
      <c r="C31905">
        <v>0</v>
      </c>
      <c r="D31905">
        <v>0</v>
      </c>
      <c r="E31905">
        <v>1180360</v>
      </c>
      <c r="F31905" s="4">
        <f t="shared" si="498"/>
        <v>393453.33333333331</v>
      </c>
    </row>
    <row r="31906" spans="1:6" x14ac:dyDescent="0.3">
      <c r="A31906" t="s">
        <v>32126</v>
      </c>
      <c r="B31906">
        <v>0</v>
      </c>
      <c r="C31906">
        <v>0</v>
      </c>
      <c r="D31906">
        <v>0</v>
      </c>
      <c r="E31906">
        <v>1295120</v>
      </c>
      <c r="F31906" s="4">
        <f t="shared" si="498"/>
        <v>431706.66666666669</v>
      </c>
    </row>
    <row r="31907" spans="1:6" x14ac:dyDescent="0.3">
      <c r="A31907" t="s">
        <v>32127</v>
      </c>
      <c r="B31907">
        <v>0</v>
      </c>
      <c r="C31907">
        <v>0</v>
      </c>
      <c r="D31907">
        <v>0</v>
      </c>
      <c r="E31907">
        <v>772000</v>
      </c>
      <c r="F31907" s="4">
        <f t="shared" si="498"/>
        <v>257333.33333333334</v>
      </c>
    </row>
    <row r="31908" spans="1:6" x14ac:dyDescent="0.3">
      <c r="A31908" t="s">
        <v>32128</v>
      </c>
      <c r="B31908">
        <v>0</v>
      </c>
      <c r="C31908">
        <v>0</v>
      </c>
      <c r="D31908">
        <v>0</v>
      </c>
      <c r="E31908">
        <v>1886800</v>
      </c>
      <c r="F31908" s="4">
        <f t="shared" si="498"/>
        <v>628933.33333333337</v>
      </c>
    </row>
    <row r="31909" spans="1:6" x14ac:dyDescent="0.3">
      <c r="A31909" t="s">
        <v>32129</v>
      </c>
      <c r="B31909">
        <v>0</v>
      </c>
      <c r="C31909">
        <v>0</v>
      </c>
      <c r="D31909">
        <v>0</v>
      </c>
      <c r="E31909">
        <v>1170240</v>
      </c>
      <c r="F31909" s="4">
        <f t="shared" si="498"/>
        <v>390080</v>
      </c>
    </row>
    <row r="31910" spans="1:6" x14ac:dyDescent="0.3">
      <c r="A31910" t="s">
        <v>32130</v>
      </c>
      <c r="B31910">
        <v>0</v>
      </c>
      <c r="C31910">
        <v>0</v>
      </c>
      <c r="D31910">
        <v>0</v>
      </c>
      <c r="E31910">
        <v>1212400</v>
      </c>
      <c r="F31910" s="4">
        <f t="shared" si="498"/>
        <v>404133.33333333331</v>
      </c>
    </row>
    <row r="31911" spans="1:6" x14ac:dyDescent="0.3">
      <c r="A31911" t="s">
        <v>32131</v>
      </c>
      <c r="B31911">
        <v>0</v>
      </c>
      <c r="C31911">
        <v>0</v>
      </c>
      <c r="D31911">
        <v>0</v>
      </c>
      <c r="E31911">
        <v>702520</v>
      </c>
      <c r="F31911" s="4">
        <f t="shared" si="498"/>
        <v>234173.33333333334</v>
      </c>
    </row>
    <row r="31912" spans="1:6" x14ac:dyDescent="0.3">
      <c r="A31912" t="s">
        <v>32132</v>
      </c>
      <c r="B31912">
        <v>0</v>
      </c>
      <c r="C31912">
        <v>0</v>
      </c>
      <c r="D31912">
        <v>0</v>
      </c>
      <c r="E31912">
        <v>1300860</v>
      </c>
      <c r="F31912" s="4">
        <f t="shared" si="498"/>
        <v>433620</v>
      </c>
    </row>
    <row r="31913" spans="1:6" x14ac:dyDescent="0.3">
      <c r="A31913" t="s">
        <v>32133</v>
      </c>
      <c r="B31913">
        <v>0</v>
      </c>
      <c r="C31913">
        <v>0</v>
      </c>
      <c r="D31913">
        <v>0</v>
      </c>
      <c r="E31913">
        <v>731000</v>
      </c>
      <c r="F31913" s="4">
        <f t="shared" si="498"/>
        <v>243666.66666666666</v>
      </c>
    </row>
    <row r="31914" spans="1:6" x14ac:dyDescent="0.3">
      <c r="A31914" t="s">
        <v>32134</v>
      </c>
      <c r="B31914">
        <v>0</v>
      </c>
      <c r="C31914">
        <v>0</v>
      </c>
      <c r="D31914">
        <v>0</v>
      </c>
      <c r="E31914">
        <v>632420</v>
      </c>
      <c r="F31914" s="4">
        <f t="shared" si="498"/>
        <v>210806.66666666666</v>
      </c>
    </row>
    <row r="31915" spans="1:6" x14ac:dyDescent="0.3">
      <c r="A31915" t="s">
        <v>32135</v>
      </c>
      <c r="B31915">
        <v>0</v>
      </c>
      <c r="C31915">
        <v>0</v>
      </c>
      <c r="D31915">
        <v>0</v>
      </c>
      <c r="E31915">
        <v>500500</v>
      </c>
      <c r="F31915" s="4">
        <f t="shared" si="498"/>
        <v>166833.33333333334</v>
      </c>
    </row>
    <row r="31916" spans="1:6" x14ac:dyDescent="0.3">
      <c r="A31916" t="s">
        <v>32136</v>
      </c>
      <c r="B31916">
        <v>0</v>
      </c>
      <c r="C31916">
        <v>0</v>
      </c>
      <c r="D31916">
        <v>0</v>
      </c>
      <c r="E31916">
        <v>1690220</v>
      </c>
      <c r="F31916" s="4">
        <f t="shared" si="498"/>
        <v>563406.66666666663</v>
      </c>
    </row>
    <row r="31917" spans="1:6" x14ac:dyDescent="0.3">
      <c r="A31917" t="s">
        <v>930</v>
      </c>
      <c r="B31917">
        <v>0</v>
      </c>
      <c r="C31917">
        <v>0</v>
      </c>
      <c r="D31917">
        <v>0</v>
      </c>
      <c r="E31917">
        <v>829500</v>
      </c>
      <c r="F31917" s="4">
        <f t="shared" si="498"/>
        <v>276500</v>
      </c>
    </row>
    <row r="31918" spans="1:6" x14ac:dyDescent="0.3">
      <c r="A31918" t="s">
        <v>981</v>
      </c>
      <c r="B31918">
        <v>0</v>
      </c>
      <c r="C31918">
        <v>0</v>
      </c>
      <c r="D31918">
        <v>0</v>
      </c>
      <c r="E31918">
        <v>3447460</v>
      </c>
      <c r="F31918" s="4">
        <f t="shared" si="498"/>
        <v>1149153.3333333333</v>
      </c>
    </row>
    <row r="31919" spans="1:6" x14ac:dyDescent="0.3">
      <c r="A31919" t="s">
        <v>898</v>
      </c>
      <c r="B31919">
        <v>0</v>
      </c>
      <c r="C31919">
        <v>0</v>
      </c>
      <c r="D31919">
        <v>0</v>
      </c>
      <c r="E31919">
        <v>417480</v>
      </c>
      <c r="F31919" s="4">
        <f t="shared" si="498"/>
        <v>139160</v>
      </c>
    </row>
    <row r="31920" spans="1:6" x14ac:dyDescent="0.3">
      <c r="A31920" t="s">
        <v>931</v>
      </c>
      <c r="B31920">
        <v>0</v>
      </c>
      <c r="C31920">
        <v>0</v>
      </c>
      <c r="D31920">
        <v>0</v>
      </c>
      <c r="E31920">
        <v>986900</v>
      </c>
      <c r="F31920" s="4">
        <f t="shared" si="498"/>
        <v>328966.66666666669</v>
      </c>
    </row>
    <row r="31921" spans="1:6" x14ac:dyDescent="0.3">
      <c r="A31921" t="s">
        <v>791</v>
      </c>
      <c r="B31921">
        <v>0</v>
      </c>
      <c r="C31921">
        <v>0</v>
      </c>
      <c r="D31921">
        <v>0</v>
      </c>
      <c r="E31921">
        <v>357000</v>
      </c>
      <c r="F31921" s="4">
        <f t="shared" si="498"/>
        <v>119000</v>
      </c>
    </row>
    <row r="31922" spans="1:6" x14ac:dyDescent="0.3">
      <c r="A31922" t="s">
        <v>367</v>
      </c>
      <c r="B31922">
        <v>0</v>
      </c>
      <c r="C31922">
        <v>0</v>
      </c>
      <c r="D31922">
        <v>0</v>
      </c>
      <c r="E31922">
        <v>678860</v>
      </c>
      <c r="F31922" s="4">
        <f t="shared" si="498"/>
        <v>226286.66666666666</v>
      </c>
    </row>
    <row r="31923" spans="1:6" x14ac:dyDescent="0.3">
      <c r="A31923" t="s">
        <v>994</v>
      </c>
      <c r="B31923">
        <v>0</v>
      </c>
      <c r="C31923">
        <v>0</v>
      </c>
      <c r="D31923">
        <v>0</v>
      </c>
      <c r="E31923">
        <v>898580</v>
      </c>
      <c r="F31923" s="4">
        <f t="shared" si="498"/>
        <v>299526.66666666669</v>
      </c>
    </row>
    <row r="31924" spans="1:6" x14ac:dyDescent="0.3">
      <c r="A31924" t="s">
        <v>995</v>
      </c>
      <c r="B31924">
        <v>0</v>
      </c>
      <c r="C31924">
        <v>0</v>
      </c>
      <c r="D31924">
        <v>0</v>
      </c>
      <c r="E31924">
        <v>344000</v>
      </c>
      <c r="F31924" s="4">
        <f t="shared" si="498"/>
        <v>114666.66666666667</v>
      </c>
    </row>
    <row r="31925" spans="1:6" x14ac:dyDescent="0.3">
      <c r="A31925" t="s">
        <v>933</v>
      </c>
      <c r="B31925">
        <v>0</v>
      </c>
      <c r="C31925">
        <v>0</v>
      </c>
      <c r="D31925">
        <v>0</v>
      </c>
      <c r="E31925">
        <v>450560</v>
      </c>
      <c r="F31925" s="4">
        <f t="shared" si="498"/>
        <v>150186.66666666666</v>
      </c>
    </row>
    <row r="31926" spans="1:6" x14ac:dyDescent="0.3">
      <c r="A31926" t="s">
        <v>793</v>
      </c>
      <c r="B31926">
        <v>0</v>
      </c>
      <c r="C31926">
        <v>0</v>
      </c>
      <c r="D31926">
        <v>0</v>
      </c>
      <c r="E31926">
        <v>357000</v>
      </c>
      <c r="F31926" s="4">
        <f t="shared" si="498"/>
        <v>119000</v>
      </c>
    </row>
    <row r="31927" spans="1:6" x14ac:dyDescent="0.3">
      <c r="A31927" t="s">
        <v>466</v>
      </c>
      <c r="B31927">
        <v>0</v>
      </c>
      <c r="C31927">
        <v>0</v>
      </c>
      <c r="D31927">
        <v>0</v>
      </c>
      <c r="E31927">
        <v>839280</v>
      </c>
      <c r="F31927" s="4">
        <f t="shared" si="498"/>
        <v>279760</v>
      </c>
    </row>
    <row r="31928" spans="1:6" x14ac:dyDescent="0.3">
      <c r="A31928" t="s">
        <v>999</v>
      </c>
      <c r="B31928">
        <v>0</v>
      </c>
      <c r="C31928">
        <v>0</v>
      </c>
      <c r="D31928">
        <v>0</v>
      </c>
      <c r="E31928">
        <v>848360</v>
      </c>
      <c r="F31928" s="4">
        <f t="shared" si="498"/>
        <v>282786.66666666669</v>
      </c>
    </row>
    <row r="31929" spans="1:6" x14ac:dyDescent="0.3">
      <c r="A31929" t="s">
        <v>940</v>
      </c>
      <c r="B31929">
        <v>0</v>
      </c>
      <c r="C31929">
        <v>0</v>
      </c>
      <c r="D31929">
        <v>0</v>
      </c>
      <c r="E31929">
        <v>782900</v>
      </c>
      <c r="F31929" s="4">
        <f t="shared" si="498"/>
        <v>260966.66666666666</v>
      </c>
    </row>
    <row r="31930" spans="1:6" x14ac:dyDescent="0.3">
      <c r="A31930" t="s">
        <v>906</v>
      </c>
      <c r="B31930">
        <v>0</v>
      </c>
      <c r="C31930">
        <v>0</v>
      </c>
      <c r="D31930">
        <v>0</v>
      </c>
      <c r="E31930">
        <v>396760</v>
      </c>
      <c r="F31930" s="4">
        <f t="shared" si="498"/>
        <v>132253.33333333334</v>
      </c>
    </row>
    <row r="31931" spans="1:6" x14ac:dyDescent="0.3">
      <c r="A31931" t="s">
        <v>908</v>
      </c>
      <c r="B31931">
        <v>0</v>
      </c>
      <c r="C31931">
        <v>0</v>
      </c>
      <c r="D31931">
        <v>0</v>
      </c>
      <c r="E31931">
        <v>3959470</v>
      </c>
      <c r="F31931" s="4">
        <f t="shared" si="498"/>
        <v>1319823.3333333333</v>
      </c>
    </row>
    <row r="31932" spans="1:6" x14ac:dyDescent="0.3">
      <c r="A31932" t="s">
        <v>470</v>
      </c>
      <c r="B31932">
        <v>0</v>
      </c>
      <c r="C31932">
        <v>0</v>
      </c>
      <c r="D31932">
        <v>0</v>
      </c>
      <c r="E31932">
        <v>610560</v>
      </c>
      <c r="F31932" s="4">
        <f t="shared" si="498"/>
        <v>203520</v>
      </c>
    </row>
    <row r="31933" spans="1:6" x14ac:dyDescent="0.3">
      <c r="A31933" t="s">
        <v>950</v>
      </c>
      <c r="B31933">
        <v>0</v>
      </c>
      <c r="C31933">
        <v>0</v>
      </c>
      <c r="D31933">
        <v>0</v>
      </c>
      <c r="E31933">
        <v>777140</v>
      </c>
      <c r="F31933" s="4">
        <f t="shared" si="498"/>
        <v>259046.66666666666</v>
      </c>
    </row>
    <row r="31934" spans="1:6" x14ac:dyDescent="0.3">
      <c r="A31934" t="s">
        <v>1010</v>
      </c>
      <c r="B31934">
        <v>0</v>
      </c>
      <c r="C31934">
        <v>0</v>
      </c>
      <c r="D31934">
        <v>0</v>
      </c>
      <c r="E31934">
        <v>2087040</v>
      </c>
      <c r="F31934" s="4">
        <f t="shared" si="498"/>
        <v>695680</v>
      </c>
    </row>
    <row r="31935" spans="1:6" x14ac:dyDescent="0.3">
      <c r="A31935" t="s">
        <v>475</v>
      </c>
      <c r="B31935">
        <v>0</v>
      </c>
      <c r="C31935">
        <v>0</v>
      </c>
      <c r="D31935">
        <v>0</v>
      </c>
      <c r="E31935">
        <v>3267090</v>
      </c>
      <c r="F31935" s="4">
        <f t="shared" si="498"/>
        <v>1089030</v>
      </c>
    </row>
    <row r="31936" spans="1:6" x14ac:dyDescent="0.3">
      <c r="A31936" t="s">
        <v>811</v>
      </c>
      <c r="B31936">
        <v>0</v>
      </c>
      <c r="C31936">
        <v>0</v>
      </c>
      <c r="D31936">
        <v>0</v>
      </c>
      <c r="E31936">
        <v>1413200</v>
      </c>
      <c r="F31936" s="4">
        <f t="shared" si="498"/>
        <v>471066.66666666669</v>
      </c>
    </row>
    <row r="31937" spans="1:6" x14ac:dyDescent="0.3">
      <c r="A31937" t="s">
        <v>944</v>
      </c>
      <c r="B31937">
        <v>0</v>
      </c>
      <c r="C31937">
        <v>0</v>
      </c>
      <c r="D31937">
        <v>0</v>
      </c>
      <c r="E31937">
        <v>1210840</v>
      </c>
      <c r="F31937" s="4">
        <f t="shared" si="498"/>
        <v>403613.33333333331</v>
      </c>
    </row>
    <row r="31938" spans="1:6" x14ac:dyDescent="0.3">
      <c r="A31938" t="s">
        <v>813</v>
      </c>
      <c r="B31938">
        <v>0</v>
      </c>
      <c r="C31938">
        <v>0</v>
      </c>
      <c r="D31938">
        <v>0</v>
      </c>
      <c r="E31938">
        <v>742720</v>
      </c>
      <c r="F31938" s="4">
        <f t="shared" si="498"/>
        <v>247573.33333333334</v>
      </c>
    </row>
    <row r="31939" spans="1:6" x14ac:dyDescent="0.3">
      <c r="A31939" t="s">
        <v>694</v>
      </c>
      <c r="B31939">
        <v>0</v>
      </c>
      <c r="C31939">
        <v>0</v>
      </c>
      <c r="D31939">
        <v>0</v>
      </c>
      <c r="E31939">
        <v>369460</v>
      </c>
      <c r="F31939" s="4">
        <f t="shared" ref="F31939:F32002" si="499">SUM(C31939:E31939)/3</f>
        <v>123153.33333333333</v>
      </c>
    </row>
    <row r="31940" spans="1:6" x14ac:dyDescent="0.3">
      <c r="A31940" t="s">
        <v>1019</v>
      </c>
      <c r="B31940">
        <v>0</v>
      </c>
      <c r="C31940">
        <v>0</v>
      </c>
      <c r="D31940">
        <v>0</v>
      </c>
      <c r="E31940">
        <v>1097720</v>
      </c>
      <c r="F31940" s="4">
        <f t="shared" si="499"/>
        <v>365906.66666666669</v>
      </c>
    </row>
    <row r="31941" spans="1:6" x14ac:dyDescent="0.3">
      <c r="A31941" t="s">
        <v>482</v>
      </c>
      <c r="B31941">
        <v>0</v>
      </c>
      <c r="C31941">
        <v>0</v>
      </c>
      <c r="D31941">
        <v>0</v>
      </c>
      <c r="E31941">
        <v>1283500</v>
      </c>
      <c r="F31941" s="4">
        <f t="shared" si="499"/>
        <v>427833.33333333331</v>
      </c>
    </row>
    <row r="31942" spans="1:6" x14ac:dyDescent="0.3">
      <c r="A31942" t="s">
        <v>401</v>
      </c>
      <c r="B31942">
        <v>0</v>
      </c>
      <c r="C31942">
        <v>0</v>
      </c>
      <c r="D31942">
        <v>0</v>
      </c>
      <c r="E31942">
        <v>382200</v>
      </c>
      <c r="F31942" s="4">
        <f t="shared" si="499"/>
        <v>127400</v>
      </c>
    </row>
    <row r="31943" spans="1:6" x14ac:dyDescent="0.3">
      <c r="A31943" t="s">
        <v>421</v>
      </c>
      <c r="B31943">
        <v>0</v>
      </c>
      <c r="C31943">
        <v>0</v>
      </c>
      <c r="D31943">
        <v>0</v>
      </c>
      <c r="E31943">
        <v>427700</v>
      </c>
      <c r="F31943" s="4">
        <f t="shared" si="499"/>
        <v>142566.66666666666</v>
      </c>
    </row>
    <row r="31944" spans="1:6" x14ac:dyDescent="0.3">
      <c r="A31944" t="s">
        <v>766</v>
      </c>
      <c r="B31944">
        <v>0</v>
      </c>
      <c r="C31944">
        <v>0</v>
      </c>
      <c r="D31944">
        <v>0</v>
      </c>
      <c r="E31944">
        <v>1093450</v>
      </c>
      <c r="F31944" s="4">
        <f t="shared" si="499"/>
        <v>364483.33333333331</v>
      </c>
    </row>
    <row r="31945" spans="1:6" x14ac:dyDescent="0.3">
      <c r="A31945" t="s">
        <v>820</v>
      </c>
      <c r="B31945">
        <v>0</v>
      </c>
      <c r="C31945">
        <v>0</v>
      </c>
      <c r="D31945">
        <v>0</v>
      </c>
      <c r="E31945">
        <v>2198720</v>
      </c>
      <c r="F31945" s="4">
        <f t="shared" si="499"/>
        <v>732906.66666666663</v>
      </c>
    </row>
    <row r="31946" spans="1:6" x14ac:dyDescent="0.3">
      <c r="A31946" t="s">
        <v>834</v>
      </c>
      <c r="B31946">
        <v>0</v>
      </c>
      <c r="C31946">
        <v>0</v>
      </c>
      <c r="D31946">
        <v>0</v>
      </c>
      <c r="E31946">
        <v>349600</v>
      </c>
      <c r="F31946" s="4">
        <f t="shared" si="499"/>
        <v>116533.33333333333</v>
      </c>
    </row>
    <row r="31947" spans="1:6" x14ac:dyDescent="0.3">
      <c r="A31947" t="s">
        <v>838</v>
      </c>
      <c r="B31947">
        <v>0</v>
      </c>
      <c r="C31947">
        <v>0</v>
      </c>
      <c r="D31947">
        <v>0</v>
      </c>
      <c r="E31947">
        <v>943540</v>
      </c>
      <c r="F31947" s="4">
        <f t="shared" si="499"/>
        <v>314513.33333333331</v>
      </c>
    </row>
    <row r="31948" spans="1:6" x14ac:dyDescent="0.3">
      <c r="A31948" t="s">
        <v>850</v>
      </c>
      <c r="B31948">
        <v>0</v>
      </c>
      <c r="C31948">
        <v>0</v>
      </c>
      <c r="D31948">
        <v>0</v>
      </c>
      <c r="E31948">
        <v>1384200</v>
      </c>
      <c r="F31948" s="4">
        <f t="shared" si="499"/>
        <v>461400</v>
      </c>
    </row>
    <row r="31949" spans="1:6" x14ac:dyDescent="0.3">
      <c r="A31949" t="s">
        <v>322</v>
      </c>
      <c r="B31949">
        <v>0</v>
      </c>
      <c r="C31949">
        <v>0</v>
      </c>
      <c r="D31949">
        <v>0</v>
      </c>
      <c r="E31949">
        <v>450560</v>
      </c>
      <c r="F31949" s="4">
        <f t="shared" si="499"/>
        <v>150186.66666666666</v>
      </c>
    </row>
    <row r="31950" spans="1:6" x14ac:dyDescent="0.3">
      <c r="A31950" t="s">
        <v>650</v>
      </c>
      <c r="B31950">
        <v>0</v>
      </c>
      <c r="C31950">
        <v>0</v>
      </c>
      <c r="D31950">
        <v>0</v>
      </c>
      <c r="E31950">
        <v>568750</v>
      </c>
      <c r="F31950" s="4">
        <f t="shared" si="499"/>
        <v>189583.33333333334</v>
      </c>
    </row>
    <row r="31951" spans="1:6" x14ac:dyDescent="0.3">
      <c r="A31951" t="s">
        <v>662</v>
      </c>
      <c r="B31951">
        <v>0</v>
      </c>
      <c r="C31951">
        <v>0</v>
      </c>
      <c r="D31951">
        <v>0</v>
      </c>
      <c r="E31951">
        <v>891800</v>
      </c>
      <c r="F31951" s="4">
        <f t="shared" si="499"/>
        <v>297266.66666666669</v>
      </c>
    </row>
    <row r="31952" spans="1:6" x14ac:dyDescent="0.3">
      <c r="A31952" t="s">
        <v>880</v>
      </c>
      <c r="B31952">
        <v>0</v>
      </c>
      <c r="C31952">
        <v>0</v>
      </c>
      <c r="D31952">
        <v>0</v>
      </c>
      <c r="E31952">
        <v>650020</v>
      </c>
      <c r="F31952" s="4">
        <f t="shared" si="499"/>
        <v>216673.33333333334</v>
      </c>
    </row>
    <row r="31953" spans="1:6" x14ac:dyDescent="0.3">
      <c r="A31953" t="s">
        <v>670</v>
      </c>
      <c r="B31953">
        <v>0</v>
      </c>
      <c r="C31953">
        <v>0</v>
      </c>
      <c r="D31953">
        <v>0</v>
      </c>
      <c r="E31953">
        <v>200200</v>
      </c>
      <c r="F31953" s="4">
        <f t="shared" si="499"/>
        <v>66733.333333333328</v>
      </c>
    </row>
    <row r="31954" spans="1:6" x14ac:dyDescent="0.3">
      <c r="A31954" t="s">
        <v>357</v>
      </c>
      <c r="B31954">
        <v>0</v>
      </c>
      <c r="C31954">
        <v>0</v>
      </c>
      <c r="D31954">
        <v>0</v>
      </c>
      <c r="E31954">
        <v>759960</v>
      </c>
      <c r="F31954" s="4">
        <f t="shared" si="499"/>
        <v>253320</v>
      </c>
    </row>
    <row r="31955" spans="1:6" x14ac:dyDescent="0.3">
      <c r="A31955" t="s">
        <v>32137</v>
      </c>
      <c r="B31955">
        <v>0</v>
      </c>
      <c r="C31955">
        <v>0</v>
      </c>
      <c r="D31955">
        <v>0</v>
      </c>
      <c r="E31955">
        <v>450560</v>
      </c>
      <c r="F31955" s="4">
        <f t="shared" si="499"/>
        <v>150186.66666666666</v>
      </c>
    </row>
    <row r="31956" spans="1:6" x14ac:dyDescent="0.3">
      <c r="A31956" t="s">
        <v>32138</v>
      </c>
      <c r="B31956">
        <v>0</v>
      </c>
      <c r="C31956">
        <v>0</v>
      </c>
      <c r="D31956">
        <v>0</v>
      </c>
      <c r="E31956">
        <v>1596080</v>
      </c>
      <c r="F31956" s="4">
        <f t="shared" si="499"/>
        <v>532026.66666666663</v>
      </c>
    </row>
    <row r="31957" spans="1:6" x14ac:dyDescent="0.3">
      <c r="A31957" t="s">
        <v>32139</v>
      </c>
      <c r="B31957">
        <v>0</v>
      </c>
      <c r="C31957">
        <v>0</v>
      </c>
      <c r="D31957">
        <v>0</v>
      </c>
      <c r="E31957">
        <v>705250</v>
      </c>
      <c r="F31957" s="4">
        <f t="shared" si="499"/>
        <v>235083.33333333334</v>
      </c>
    </row>
    <row r="31958" spans="1:6" x14ac:dyDescent="0.3">
      <c r="A31958" t="s">
        <v>32140</v>
      </c>
      <c r="B31958">
        <v>0</v>
      </c>
      <c r="C31958">
        <v>0</v>
      </c>
      <c r="D31958">
        <v>0</v>
      </c>
      <c r="E31958">
        <v>547800</v>
      </c>
      <c r="F31958" s="4">
        <f t="shared" si="499"/>
        <v>182600</v>
      </c>
    </row>
    <row r="31959" spans="1:6" x14ac:dyDescent="0.3">
      <c r="A31959" t="s">
        <v>32141</v>
      </c>
      <c r="B31959">
        <v>0</v>
      </c>
      <c r="C31959">
        <v>0</v>
      </c>
      <c r="D31959">
        <v>0</v>
      </c>
      <c r="E31959">
        <v>370000</v>
      </c>
      <c r="F31959" s="4">
        <f t="shared" si="499"/>
        <v>123333.33333333333</v>
      </c>
    </row>
    <row r="31960" spans="1:6" x14ac:dyDescent="0.3">
      <c r="A31960" t="s">
        <v>32142</v>
      </c>
      <c r="B31960">
        <v>0</v>
      </c>
      <c r="C31960">
        <v>0</v>
      </c>
      <c r="D31960">
        <v>0</v>
      </c>
      <c r="E31960">
        <v>4403750</v>
      </c>
      <c r="F31960" s="4">
        <f t="shared" si="499"/>
        <v>1467916.6666666667</v>
      </c>
    </row>
    <row r="31961" spans="1:6" x14ac:dyDescent="0.3">
      <c r="A31961" t="s">
        <v>32143</v>
      </c>
      <c r="B31961">
        <v>0</v>
      </c>
      <c r="C31961">
        <v>0</v>
      </c>
      <c r="D31961">
        <v>0</v>
      </c>
      <c r="E31961">
        <v>4051710</v>
      </c>
      <c r="F31961" s="4">
        <f t="shared" si="499"/>
        <v>1350570</v>
      </c>
    </row>
    <row r="31962" spans="1:6" x14ac:dyDescent="0.3">
      <c r="A31962" t="s">
        <v>32144</v>
      </c>
      <c r="B31962">
        <v>0</v>
      </c>
      <c r="C31962">
        <v>0</v>
      </c>
      <c r="D31962">
        <v>0</v>
      </c>
      <c r="E31962">
        <v>2531520</v>
      </c>
      <c r="F31962" s="4">
        <f t="shared" si="499"/>
        <v>843840</v>
      </c>
    </row>
    <row r="31963" spans="1:6" x14ac:dyDescent="0.3">
      <c r="A31963" t="s">
        <v>32145</v>
      </c>
      <c r="B31963">
        <v>0</v>
      </c>
      <c r="C31963">
        <v>0</v>
      </c>
      <c r="D31963">
        <v>0</v>
      </c>
      <c r="E31963">
        <v>410000</v>
      </c>
      <c r="F31963" s="4">
        <f t="shared" si="499"/>
        <v>136666.66666666666</v>
      </c>
    </row>
    <row r="31964" spans="1:6" x14ac:dyDescent="0.3">
      <c r="A31964" t="s">
        <v>32146</v>
      </c>
      <c r="B31964">
        <v>0</v>
      </c>
      <c r="C31964">
        <v>0</v>
      </c>
      <c r="D31964">
        <v>0</v>
      </c>
      <c r="E31964">
        <v>4716440</v>
      </c>
      <c r="F31964" s="4">
        <f t="shared" si="499"/>
        <v>1572146.6666666667</v>
      </c>
    </row>
    <row r="31965" spans="1:6" x14ac:dyDescent="0.3">
      <c r="A31965" t="s">
        <v>32147</v>
      </c>
      <c r="B31965">
        <v>0</v>
      </c>
      <c r="C31965">
        <v>0</v>
      </c>
      <c r="D31965">
        <v>0</v>
      </c>
      <c r="E31965">
        <v>402000</v>
      </c>
      <c r="F31965" s="4">
        <f t="shared" si="499"/>
        <v>134000</v>
      </c>
    </row>
    <row r="31966" spans="1:6" x14ac:dyDescent="0.3">
      <c r="A31966" t="s">
        <v>32148</v>
      </c>
      <c r="B31966">
        <v>0</v>
      </c>
      <c r="C31966">
        <v>0</v>
      </c>
      <c r="D31966">
        <v>0</v>
      </c>
      <c r="E31966">
        <v>6756140</v>
      </c>
      <c r="F31966" s="4">
        <f t="shared" si="499"/>
        <v>2252046.6666666665</v>
      </c>
    </row>
    <row r="31967" spans="1:6" x14ac:dyDescent="0.3">
      <c r="A31967" t="s">
        <v>32149</v>
      </c>
      <c r="B31967">
        <v>0</v>
      </c>
      <c r="C31967">
        <v>0</v>
      </c>
      <c r="D31967">
        <v>0</v>
      </c>
      <c r="E31967">
        <v>357000</v>
      </c>
      <c r="F31967" s="4">
        <f t="shared" si="499"/>
        <v>119000</v>
      </c>
    </row>
    <row r="31968" spans="1:6" x14ac:dyDescent="0.3">
      <c r="A31968" t="s">
        <v>32150</v>
      </c>
      <c r="B31968">
        <v>0</v>
      </c>
      <c r="C31968">
        <v>0</v>
      </c>
      <c r="D31968">
        <v>0</v>
      </c>
      <c r="E31968">
        <v>1567020</v>
      </c>
      <c r="F31968" s="4">
        <f t="shared" si="499"/>
        <v>522340</v>
      </c>
    </row>
    <row r="31969" spans="1:6" x14ac:dyDescent="0.3">
      <c r="A31969" t="s">
        <v>32151</v>
      </c>
      <c r="B31969">
        <v>0</v>
      </c>
      <c r="C31969">
        <v>0</v>
      </c>
      <c r="D31969">
        <v>0</v>
      </c>
      <c r="E31969">
        <v>1524980</v>
      </c>
      <c r="F31969" s="4">
        <f t="shared" si="499"/>
        <v>508326.66666666669</v>
      </c>
    </row>
    <row r="31970" spans="1:6" x14ac:dyDescent="0.3">
      <c r="A31970" t="s">
        <v>32152</v>
      </c>
      <c r="B31970">
        <v>0</v>
      </c>
      <c r="C31970">
        <v>0</v>
      </c>
      <c r="D31970">
        <v>0</v>
      </c>
      <c r="E31970">
        <v>498640</v>
      </c>
      <c r="F31970" s="4">
        <f t="shared" si="499"/>
        <v>166213.33333333334</v>
      </c>
    </row>
    <row r="31971" spans="1:6" x14ac:dyDescent="0.3">
      <c r="A31971" t="s">
        <v>32153</v>
      </c>
      <c r="B31971">
        <v>0</v>
      </c>
      <c r="C31971">
        <v>0</v>
      </c>
      <c r="D31971">
        <v>0</v>
      </c>
      <c r="E31971">
        <v>386000</v>
      </c>
      <c r="F31971" s="4">
        <f t="shared" si="499"/>
        <v>128666.66666666667</v>
      </c>
    </row>
    <row r="31972" spans="1:6" x14ac:dyDescent="0.3">
      <c r="A31972" t="s">
        <v>32154</v>
      </c>
      <c r="B31972">
        <v>0</v>
      </c>
      <c r="C31972">
        <v>0</v>
      </c>
      <c r="D31972">
        <v>0</v>
      </c>
      <c r="E31972">
        <v>219120</v>
      </c>
      <c r="F31972" s="4">
        <f t="shared" si="499"/>
        <v>73040</v>
      </c>
    </row>
    <row r="31973" spans="1:6" x14ac:dyDescent="0.3">
      <c r="A31973" t="s">
        <v>32155</v>
      </c>
      <c r="B31973">
        <v>0</v>
      </c>
      <c r="C31973">
        <v>0</v>
      </c>
      <c r="D31973">
        <v>0</v>
      </c>
      <c r="E31973">
        <v>836560</v>
      </c>
      <c r="F31973" s="4">
        <f t="shared" si="499"/>
        <v>278853.33333333331</v>
      </c>
    </row>
    <row r="31974" spans="1:6" x14ac:dyDescent="0.3">
      <c r="A31974" t="s">
        <v>32156</v>
      </c>
      <c r="B31974">
        <v>0</v>
      </c>
      <c r="C31974">
        <v>0</v>
      </c>
      <c r="D31974">
        <v>0</v>
      </c>
      <c r="E31974">
        <v>450560</v>
      </c>
      <c r="F31974" s="4">
        <f t="shared" si="499"/>
        <v>150186.66666666666</v>
      </c>
    </row>
    <row r="31975" spans="1:6" x14ac:dyDescent="0.3">
      <c r="A31975" t="s">
        <v>32157</v>
      </c>
      <c r="B31975">
        <v>0</v>
      </c>
      <c r="C31975">
        <v>0</v>
      </c>
      <c r="D31975">
        <v>0</v>
      </c>
      <c r="E31975">
        <v>500500</v>
      </c>
      <c r="F31975" s="4">
        <f t="shared" si="499"/>
        <v>166833.33333333334</v>
      </c>
    </row>
    <row r="31976" spans="1:6" x14ac:dyDescent="0.3">
      <c r="A31976" t="s">
        <v>32158</v>
      </c>
      <c r="B31976">
        <v>0</v>
      </c>
      <c r="C31976">
        <v>0</v>
      </c>
      <c r="D31976">
        <v>0</v>
      </c>
      <c r="E31976">
        <v>1252980</v>
      </c>
      <c r="F31976" s="4">
        <f t="shared" si="499"/>
        <v>417660</v>
      </c>
    </row>
    <row r="31977" spans="1:6" x14ac:dyDescent="0.3">
      <c r="A31977" t="s">
        <v>32159</v>
      </c>
      <c r="B31977">
        <v>0</v>
      </c>
      <c r="C31977">
        <v>0</v>
      </c>
      <c r="D31977">
        <v>0</v>
      </c>
      <c r="E31977">
        <v>234600</v>
      </c>
      <c r="F31977" s="4">
        <f t="shared" si="499"/>
        <v>78200</v>
      </c>
    </row>
    <row r="31978" spans="1:6" x14ac:dyDescent="0.3">
      <c r="A31978" t="s">
        <v>32160</v>
      </c>
      <c r="B31978">
        <v>0</v>
      </c>
      <c r="C31978">
        <v>0</v>
      </c>
      <c r="D31978">
        <v>0</v>
      </c>
      <c r="E31978">
        <v>229320</v>
      </c>
      <c r="F31978" s="4">
        <f t="shared" si="499"/>
        <v>76440</v>
      </c>
    </row>
    <row r="31979" spans="1:6" x14ac:dyDescent="0.3">
      <c r="A31979" t="s">
        <v>32161</v>
      </c>
      <c r="B31979">
        <v>0</v>
      </c>
      <c r="C31979">
        <v>0</v>
      </c>
      <c r="D31979">
        <v>0</v>
      </c>
      <c r="E31979">
        <v>234600</v>
      </c>
      <c r="F31979" s="4">
        <f t="shared" si="499"/>
        <v>78200</v>
      </c>
    </row>
    <row r="31980" spans="1:6" x14ac:dyDescent="0.3">
      <c r="A31980" t="s">
        <v>32162</v>
      </c>
      <c r="B31980">
        <v>0</v>
      </c>
      <c r="C31980">
        <v>0</v>
      </c>
      <c r="D31980">
        <v>0</v>
      </c>
      <c r="E31980">
        <v>782000</v>
      </c>
      <c r="F31980" s="4">
        <f t="shared" si="499"/>
        <v>260666.66666666666</v>
      </c>
    </row>
    <row r="31981" spans="1:6" x14ac:dyDescent="0.3">
      <c r="A31981" t="s">
        <v>32163</v>
      </c>
      <c r="B31981">
        <v>0</v>
      </c>
      <c r="C31981">
        <v>0</v>
      </c>
      <c r="D31981">
        <v>0</v>
      </c>
      <c r="E31981">
        <v>2047320</v>
      </c>
      <c r="F31981" s="4">
        <f t="shared" si="499"/>
        <v>682440</v>
      </c>
    </row>
    <row r="31982" spans="1:6" x14ac:dyDescent="0.3">
      <c r="A31982" t="s">
        <v>32164</v>
      </c>
      <c r="B31982">
        <v>0</v>
      </c>
      <c r="C31982">
        <v>0</v>
      </c>
      <c r="D31982">
        <v>0</v>
      </c>
      <c r="E31982">
        <v>1359720</v>
      </c>
      <c r="F31982" s="4">
        <f t="shared" si="499"/>
        <v>453240</v>
      </c>
    </row>
    <row r="31983" spans="1:6" x14ac:dyDescent="0.3">
      <c r="A31983" t="s">
        <v>32165</v>
      </c>
      <c r="B31983">
        <v>0</v>
      </c>
      <c r="C31983">
        <v>0</v>
      </c>
      <c r="D31983">
        <v>0</v>
      </c>
      <c r="E31983">
        <v>131040</v>
      </c>
      <c r="F31983" s="4">
        <f t="shared" si="499"/>
        <v>43680</v>
      </c>
    </row>
    <row r="31984" spans="1:6" x14ac:dyDescent="0.3">
      <c r="A31984" t="s">
        <v>32166</v>
      </c>
      <c r="B31984">
        <v>0</v>
      </c>
      <c r="C31984">
        <v>0</v>
      </c>
      <c r="D31984">
        <v>0</v>
      </c>
      <c r="E31984">
        <v>453280</v>
      </c>
      <c r="F31984" s="4">
        <f t="shared" si="499"/>
        <v>151093.33333333334</v>
      </c>
    </row>
    <row r="31985" spans="1:6" x14ac:dyDescent="0.3">
      <c r="A31985" t="s">
        <v>32167</v>
      </c>
      <c r="B31985">
        <v>0</v>
      </c>
      <c r="C31985">
        <v>0</v>
      </c>
      <c r="D31985">
        <v>0</v>
      </c>
      <c r="E31985">
        <v>463500</v>
      </c>
      <c r="F31985" s="4">
        <f t="shared" si="499"/>
        <v>154500</v>
      </c>
    </row>
    <row r="31986" spans="1:6" x14ac:dyDescent="0.3">
      <c r="A31986" t="s">
        <v>32168</v>
      </c>
      <c r="B31986">
        <v>0</v>
      </c>
      <c r="C31986">
        <v>0</v>
      </c>
      <c r="D31986">
        <v>0</v>
      </c>
      <c r="E31986">
        <v>740000</v>
      </c>
      <c r="F31986" s="4">
        <f t="shared" si="499"/>
        <v>246666.66666666666</v>
      </c>
    </row>
    <row r="31987" spans="1:6" x14ac:dyDescent="0.3">
      <c r="A31987" t="s">
        <v>32169</v>
      </c>
      <c r="B31987">
        <v>0</v>
      </c>
      <c r="C31987">
        <v>0</v>
      </c>
      <c r="D31987">
        <v>0</v>
      </c>
      <c r="E31987">
        <v>386000</v>
      </c>
      <c r="F31987" s="4">
        <f t="shared" si="499"/>
        <v>128666.66666666667</v>
      </c>
    </row>
    <row r="31988" spans="1:6" x14ac:dyDescent="0.3">
      <c r="A31988" t="s">
        <v>32170</v>
      </c>
      <c r="B31988">
        <v>0</v>
      </c>
      <c r="C31988">
        <v>0</v>
      </c>
      <c r="D31988">
        <v>0</v>
      </c>
      <c r="E31988">
        <v>495040</v>
      </c>
      <c r="F31988" s="4">
        <f t="shared" si="499"/>
        <v>165013.33333333334</v>
      </c>
    </row>
    <row r="31989" spans="1:6" x14ac:dyDescent="0.3">
      <c r="A31989" t="s">
        <v>32171</v>
      </c>
      <c r="B31989">
        <v>0</v>
      </c>
      <c r="C31989">
        <v>0</v>
      </c>
      <c r="D31989">
        <v>0</v>
      </c>
      <c r="E31989">
        <v>469200</v>
      </c>
      <c r="F31989" s="4">
        <f t="shared" si="499"/>
        <v>156400</v>
      </c>
    </row>
    <row r="31990" spans="1:6" x14ac:dyDescent="0.3">
      <c r="A31990" t="s">
        <v>32172</v>
      </c>
      <c r="B31990">
        <v>0</v>
      </c>
      <c r="C31990">
        <v>0</v>
      </c>
      <c r="D31990">
        <v>0</v>
      </c>
      <c r="E31990">
        <v>1299500</v>
      </c>
      <c r="F31990" s="4">
        <f t="shared" si="499"/>
        <v>433166.66666666669</v>
      </c>
    </row>
    <row r="31991" spans="1:6" x14ac:dyDescent="0.3">
      <c r="A31991" t="s">
        <v>32173</v>
      </c>
      <c r="B31991">
        <v>0</v>
      </c>
      <c r="C31991">
        <v>0</v>
      </c>
      <c r="D31991">
        <v>0</v>
      </c>
      <c r="E31991">
        <v>1289200</v>
      </c>
      <c r="F31991" s="4">
        <f t="shared" si="499"/>
        <v>429733.33333333331</v>
      </c>
    </row>
    <row r="31992" spans="1:6" x14ac:dyDescent="0.3">
      <c r="A31992" t="s">
        <v>32174</v>
      </c>
      <c r="B31992">
        <v>0</v>
      </c>
      <c r="C31992">
        <v>0</v>
      </c>
      <c r="D31992">
        <v>0</v>
      </c>
      <c r="E31992">
        <v>258440</v>
      </c>
      <c r="F31992" s="4">
        <f t="shared" si="499"/>
        <v>86146.666666666672</v>
      </c>
    </row>
    <row r="31993" spans="1:6" x14ac:dyDescent="0.3">
      <c r="A31993" t="s">
        <v>32175</v>
      </c>
      <c r="B31993">
        <v>0</v>
      </c>
      <c r="C31993">
        <v>0</v>
      </c>
      <c r="D31993">
        <v>0</v>
      </c>
      <c r="E31993">
        <v>1193000</v>
      </c>
      <c r="F31993" s="4">
        <f t="shared" si="499"/>
        <v>397666.66666666669</v>
      </c>
    </row>
    <row r="31994" spans="1:6" x14ac:dyDescent="0.3">
      <c r="A31994" t="s">
        <v>32176</v>
      </c>
      <c r="B31994">
        <v>0</v>
      </c>
      <c r="C31994">
        <v>0</v>
      </c>
      <c r="D31994">
        <v>0</v>
      </c>
      <c r="E31994">
        <v>2212590</v>
      </c>
      <c r="F31994" s="4">
        <f t="shared" si="499"/>
        <v>737530</v>
      </c>
    </row>
    <row r="31995" spans="1:6" x14ac:dyDescent="0.3">
      <c r="A31995" t="s">
        <v>32177</v>
      </c>
      <c r="B31995">
        <v>0</v>
      </c>
      <c r="C31995">
        <v>0</v>
      </c>
      <c r="D31995">
        <v>0</v>
      </c>
      <c r="E31995">
        <v>2613600</v>
      </c>
      <c r="F31995" s="4">
        <f t="shared" si="499"/>
        <v>871200</v>
      </c>
    </row>
    <row r="31996" spans="1:6" x14ac:dyDescent="0.3">
      <c r="A31996" t="s">
        <v>32178</v>
      </c>
      <c r="B31996">
        <v>0</v>
      </c>
      <c r="C31996">
        <v>0</v>
      </c>
      <c r="D31996">
        <v>0</v>
      </c>
      <c r="E31996">
        <v>709280</v>
      </c>
      <c r="F31996" s="4">
        <f t="shared" si="499"/>
        <v>236426.66666666666</v>
      </c>
    </row>
    <row r="31997" spans="1:6" x14ac:dyDescent="0.3">
      <c r="A31997" t="s">
        <v>32179</v>
      </c>
      <c r="B31997">
        <v>0</v>
      </c>
      <c r="C31997">
        <v>0</v>
      </c>
      <c r="D31997">
        <v>0</v>
      </c>
      <c r="E31997">
        <v>386000</v>
      </c>
      <c r="F31997" s="4">
        <f t="shared" si="499"/>
        <v>128666.66666666667</v>
      </c>
    </row>
    <row r="31998" spans="1:6" x14ac:dyDescent="0.3">
      <c r="A31998" t="s">
        <v>32180</v>
      </c>
      <c r="B31998">
        <v>0</v>
      </c>
      <c r="C31998">
        <v>0</v>
      </c>
      <c r="D31998">
        <v>0</v>
      </c>
      <c r="E31998">
        <v>2120500</v>
      </c>
      <c r="F31998" s="4">
        <f t="shared" si="499"/>
        <v>706833.33333333337</v>
      </c>
    </row>
    <row r="31999" spans="1:6" x14ac:dyDescent="0.3">
      <c r="A31999" t="s">
        <v>32181</v>
      </c>
      <c r="B31999">
        <v>0</v>
      </c>
      <c r="C31999">
        <v>0</v>
      </c>
      <c r="D31999">
        <v>0</v>
      </c>
      <c r="E31999">
        <v>515970</v>
      </c>
      <c r="F31999" s="4">
        <f t="shared" si="499"/>
        <v>171990</v>
      </c>
    </row>
    <row r="32000" spans="1:6" x14ac:dyDescent="0.3">
      <c r="A32000" t="s">
        <v>32182</v>
      </c>
      <c r="B32000">
        <v>0</v>
      </c>
      <c r="C32000">
        <v>0</v>
      </c>
      <c r="D32000">
        <v>0</v>
      </c>
      <c r="E32000">
        <v>2093280</v>
      </c>
      <c r="F32000" s="4">
        <f t="shared" si="499"/>
        <v>697760</v>
      </c>
    </row>
    <row r="32001" spans="1:6" x14ac:dyDescent="0.3">
      <c r="A32001" t="s">
        <v>32183</v>
      </c>
      <c r="B32001">
        <v>0</v>
      </c>
      <c r="C32001">
        <v>0</v>
      </c>
      <c r="D32001">
        <v>0</v>
      </c>
      <c r="E32001">
        <v>463500</v>
      </c>
      <c r="F32001" s="4">
        <f t="shared" si="499"/>
        <v>154500</v>
      </c>
    </row>
    <row r="32002" spans="1:6" x14ac:dyDescent="0.3">
      <c r="A32002" t="s">
        <v>32184</v>
      </c>
      <c r="B32002">
        <v>0</v>
      </c>
      <c r="C32002">
        <v>0</v>
      </c>
      <c r="D32002">
        <v>0</v>
      </c>
      <c r="E32002">
        <v>836000</v>
      </c>
      <c r="F32002" s="4">
        <f t="shared" si="499"/>
        <v>278666.66666666669</v>
      </c>
    </row>
    <row r="32003" spans="1:6" x14ac:dyDescent="0.3">
      <c r="A32003" t="s">
        <v>32185</v>
      </c>
      <c r="B32003">
        <v>0</v>
      </c>
      <c r="C32003">
        <v>0</v>
      </c>
      <c r="D32003">
        <v>0</v>
      </c>
      <c r="E32003">
        <v>386000</v>
      </c>
      <c r="F32003" s="4">
        <f t="shared" ref="F32003:F32066" si="500">SUM(C32003:E32003)/3</f>
        <v>128666.66666666667</v>
      </c>
    </row>
    <row r="32004" spans="1:6" x14ac:dyDescent="0.3">
      <c r="A32004" t="s">
        <v>32186</v>
      </c>
      <c r="B32004">
        <v>0</v>
      </c>
      <c r="C32004">
        <v>0</v>
      </c>
      <c r="D32004">
        <v>0</v>
      </c>
      <c r="E32004">
        <v>370000</v>
      </c>
      <c r="F32004" s="4">
        <f t="shared" si="500"/>
        <v>123333.33333333333</v>
      </c>
    </row>
    <row r="32005" spans="1:6" x14ac:dyDescent="0.3">
      <c r="A32005" t="s">
        <v>32187</v>
      </c>
      <c r="B32005">
        <v>0</v>
      </c>
      <c r="C32005">
        <v>0</v>
      </c>
      <c r="D32005">
        <v>0</v>
      </c>
      <c r="E32005">
        <v>2240460</v>
      </c>
      <c r="F32005" s="4">
        <f t="shared" si="500"/>
        <v>746820</v>
      </c>
    </row>
    <row r="32006" spans="1:6" x14ac:dyDescent="0.3">
      <c r="A32006" t="s">
        <v>32188</v>
      </c>
      <c r="B32006">
        <v>0</v>
      </c>
      <c r="C32006">
        <v>0</v>
      </c>
      <c r="D32006">
        <v>0</v>
      </c>
      <c r="E32006">
        <v>357000</v>
      </c>
      <c r="F32006" s="4">
        <f t="shared" si="500"/>
        <v>119000</v>
      </c>
    </row>
    <row r="32007" spans="1:6" x14ac:dyDescent="0.3">
      <c r="A32007" t="s">
        <v>32189</v>
      </c>
      <c r="B32007">
        <v>0</v>
      </c>
      <c r="C32007">
        <v>0</v>
      </c>
      <c r="D32007">
        <v>0</v>
      </c>
      <c r="E32007">
        <v>1207540</v>
      </c>
      <c r="F32007" s="4">
        <f t="shared" si="500"/>
        <v>402513.33333333331</v>
      </c>
    </row>
    <row r="32008" spans="1:6" x14ac:dyDescent="0.3">
      <c r="A32008" t="s">
        <v>32190</v>
      </c>
      <c r="B32008">
        <v>0</v>
      </c>
      <c r="C32008">
        <v>0</v>
      </c>
      <c r="D32008">
        <v>0</v>
      </c>
      <c r="E32008">
        <v>913500</v>
      </c>
      <c r="F32008" s="4">
        <f t="shared" si="500"/>
        <v>304500</v>
      </c>
    </row>
    <row r="32009" spans="1:6" x14ac:dyDescent="0.3">
      <c r="A32009" t="s">
        <v>32191</v>
      </c>
      <c r="B32009">
        <v>0</v>
      </c>
      <c r="C32009">
        <v>0</v>
      </c>
      <c r="D32009">
        <v>0</v>
      </c>
      <c r="E32009">
        <v>738700</v>
      </c>
      <c r="F32009" s="4">
        <f t="shared" si="500"/>
        <v>246233.33333333334</v>
      </c>
    </row>
    <row r="32010" spans="1:6" x14ac:dyDescent="0.3">
      <c r="A32010" t="s">
        <v>32192</v>
      </c>
      <c r="B32010">
        <v>0</v>
      </c>
      <c r="C32010">
        <v>0</v>
      </c>
      <c r="D32010">
        <v>0</v>
      </c>
      <c r="E32010">
        <v>886500</v>
      </c>
      <c r="F32010" s="4">
        <f t="shared" si="500"/>
        <v>295500</v>
      </c>
    </row>
    <row r="32011" spans="1:6" x14ac:dyDescent="0.3">
      <c r="A32011" t="s">
        <v>32193</v>
      </c>
      <c r="B32011">
        <v>0</v>
      </c>
      <c r="C32011">
        <v>0</v>
      </c>
      <c r="D32011">
        <v>0</v>
      </c>
      <c r="E32011">
        <v>884520</v>
      </c>
      <c r="F32011" s="4">
        <f t="shared" si="500"/>
        <v>294840</v>
      </c>
    </row>
    <row r="32012" spans="1:6" x14ac:dyDescent="0.3">
      <c r="A32012" t="s">
        <v>32194</v>
      </c>
      <c r="B32012">
        <v>0</v>
      </c>
      <c r="C32012">
        <v>0</v>
      </c>
      <c r="D32012">
        <v>0</v>
      </c>
      <c r="E32012">
        <v>937980</v>
      </c>
      <c r="F32012" s="4">
        <f t="shared" si="500"/>
        <v>312660</v>
      </c>
    </row>
    <row r="32013" spans="1:6" x14ac:dyDescent="0.3">
      <c r="A32013" t="s">
        <v>32195</v>
      </c>
      <c r="B32013">
        <v>0</v>
      </c>
      <c r="C32013">
        <v>0</v>
      </c>
      <c r="D32013">
        <v>0</v>
      </c>
      <c r="E32013">
        <v>865500</v>
      </c>
      <c r="F32013" s="4">
        <f t="shared" si="500"/>
        <v>288500</v>
      </c>
    </row>
    <row r="32014" spans="1:6" x14ac:dyDescent="0.3">
      <c r="A32014" t="s">
        <v>32196</v>
      </c>
      <c r="B32014">
        <v>0</v>
      </c>
      <c r="C32014">
        <v>0</v>
      </c>
      <c r="D32014">
        <v>0</v>
      </c>
      <c r="E32014">
        <v>386000</v>
      </c>
      <c r="F32014" s="4">
        <f t="shared" si="500"/>
        <v>128666.66666666667</v>
      </c>
    </row>
    <row r="32015" spans="1:6" x14ac:dyDescent="0.3">
      <c r="A32015" t="s">
        <v>32197</v>
      </c>
      <c r="B32015">
        <v>0</v>
      </c>
      <c r="C32015">
        <v>0</v>
      </c>
      <c r="D32015">
        <v>0</v>
      </c>
      <c r="E32015">
        <v>1161600</v>
      </c>
      <c r="F32015" s="4">
        <f t="shared" si="500"/>
        <v>387200</v>
      </c>
    </row>
    <row r="32016" spans="1:6" x14ac:dyDescent="0.3">
      <c r="A32016" t="s">
        <v>32198</v>
      </c>
      <c r="B32016">
        <v>0</v>
      </c>
      <c r="C32016">
        <v>0</v>
      </c>
      <c r="D32016">
        <v>0</v>
      </c>
      <c r="E32016">
        <v>1675400</v>
      </c>
      <c r="F32016" s="4">
        <f t="shared" si="500"/>
        <v>558466.66666666663</v>
      </c>
    </row>
    <row r="32017" spans="1:6" x14ac:dyDescent="0.3">
      <c r="A32017" t="s">
        <v>32199</v>
      </c>
      <c r="B32017">
        <v>0</v>
      </c>
      <c r="C32017">
        <v>0</v>
      </c>
      <c r="D32017">
        <v>0</v>
      </c>
      <c r="E32017">
        <v>812000</v>
      </c>
      <c r="F32017" s="4">
        <f t="shared" si="500"/>
        <v>270666.66666666669</v>
      </c>
    </row>
    <row r="32018" spans="1:6" x14ac:dyDescent="0.3">
      <c r="A32018" t="s">
        <v>32200</v>
      </c>
      <c r="B32018">
        <v>0</v>
      </c>
      <c r="C32018">
        <v>0</v>
      </c>
      <c r="D32018">
        <v>0</v>
      </c>
      <c r="E32018">
        <v>804000</v>
      </c>
      <c r="F32018" s="4">
        <f t="shared" si="500"/>
        <v>268000</v>
      </c>
    </row>
    <row r="32019" spans="1:6" x14ac:dyDescent="0.3">
      <c r="A32019" t="s">
        <v>32201</v>
      </c>
      <c r="B32019">
        <v>0</v>
      </c>
      <c r="C32019">
        <v>0</v>
      </c>
      <c r="D32019">
        <v>0</v>
      </c>
      <c r="E32019">
        <v>620600</v>
      </c>
      <c r="F32019" s="4">
        <f t="shared" si="500"/>
        <v>206866.66666666666</v>
      </c>
    </row>
    <row r="32020" spans="1:6" x14ac:dyDescent="0.3">
      <c r="A32020" t="s">
        <v>32202</v>
      </c>
      <c r="B32020">
        <v>0</v>
      </c>
      <c r="C32020">
        <v>0</v>
      </c>
      <c r="D32020">
        <v>0</v>
      </c>
      <c r="E32020">
        <v>795600</v>
      </c>
      <c r="F32020" s="4">
        <f t="shared" si="500"/>
        <v>265200</v>
      </c>
    </row>
    <row r="32021" spans="1:6" x14ac:dyDescent="0.3">
      <c r="A32021" t="s">
        <v>32203</v>
      </c>
      <c r="B32021">
        <v>0</v>
      </c>
      <c r="C32021">
        <v>0</v>
      </c>
      <c r="D32021">
        <v>0</v>
      </c>
      <c r="E32021">
        <v>386000</v>
      </c>
      <c r="F32021" s="4">
        <f t="shared" si="500"/>
        <v>128666.66666666667</v>
      </c>
    </row>
    <row r="32022" spans="1:6" x14ac:dyDescent="0.3">
      <c r="A32022" t="s">
        <v>32204</v>
      </c>
      <c r="B32022">
        <v>0</v>
      </c>
      <c r="C32022">
        <v>0</v>
      </c>
      <c r="D32022">
        <v>0</v>
      </c>
      <c r="E32022">
        <v>397800</v>
      </c>
      <c r="F32022" s="4">
        <f t="shared" si="500"/>
        <v>132600</v>
      </c>
    </row>
    <row r="32023" spans="1:6" x14ac:dyDescent="0.3">
      <c r="A32023" t="s">
        <v>32205</v>
      </c>
      <c r="B32023">
        <v>0</v>
      </c>
      <c r="C32023">
        <v>0</v>
      </c>
      <c r="D32023">
        <v>0</v>
      </c>
      <c r="E32023">
        <v>1906780</v>
      </c>
      <c r="F32023" s="4">
        <f t="shared" si="500"/>
        <v>635593.33333333337</v>
      </c>
    </row>
    <row r="32024" spans="1:6" x14ac:dyDescent="0.3">
      <c r="A32024" t="s">
        <v>32206</v>
      </c>
      <c r="B32024">
        <v>0</v>
      </c>
      <c r="C32024">
        <v>0</v>
      </c>
      <c r="D32024">
        <v>0</v>
      </c>
      <c r="E32024">
        <v>757280</v>
      </c>
      <c r="F32024" s="4">
        <f t="shared" si="500"/>
        <v>252426.66666666666</v>
      </c>
    </row>
    <row r="32025" spans="1:6" x14ac:dyDescent="0.3">
      <c r="A32025" t="s">
        <v>32207</v>
      </c>
      <c r="B32025">
        <v>0</v>
      </c>
      <c r="C32025">
        <v>0</v>
      </c>
      <c r="D32025">
        <v>0</v>
      </c>
      <c r="E32025">
        <v>813050</v>
      </c>
      <c r="F32025" s="4">
        <f t="shared" si="500"/>
        <v>271016.66666666669</v>
      </c>
    </row>
    <row r="32026" spans="1:6" x14ac:dyDescent="0.3">
      <c r="A32026" t="s">
        <v>32208</v>
      </c>
      <c r="B32026">
        <v>0</v>
      </c>
      <c r="C32026">
        <v>0</v>
      </c>
      <c r="D32026">
        <v>0</v>
      </c>
      <c r="E32026">
        <v>8856120</v>
      </c>
      <c r="F32026" s="4">
        <f t="shared" si="500"/>
        <v>2952040</v>
      </c>
    </row>
    <row r="32027" spans="1:6" x14ac:dyDescent="0.3">
      <c r="A32027" t="s">
        <v>32209</v>
      </c>
      <c r="B32027">
        <v>0</v>
      </c>
      <c r="C32027">
        <v>0</v>
      </c>
      <c r="D32027">
        <v>0</v>
      </c>
      <c r="E32027">
        <v>2290140</v>
      </c>
      <c r="F32027" s="4">
        <f t="shared" si="500"/>
        <v>763380</v>
      </c>
    </row>
    <row r="32028" spans="1:6" x14ac:dyDescent="0.3">
      <c r="A32028" t="s">
        <v>32210</v>
      </c>
      <c r="B32028">
        <v>0</v>
      </c>
      <c r="C32028">
        <v>0</v>
      </c>
      <c r="D32028">
        <v>0</v>
      </c>
      <c r="E32028">
        <v>450560</v>
      </c>
      <c r="F32028" s="4">
        <f t="shared" si="500"/>
        <v>150186.66666666666</v>
      </c>
    </row>
    <row r="32029" spans="1:6" x14ac:dyDescent="0.3">
      <c r="A32029" t="s">
        <v>32211</v>
      </c>
      <c r="B32029">
        <v>0</v>
      </c>
      <c r="C32029">
        <v>0</v>
      </c>
      <c r="D32029">
        <v>0</v>
      </c>
      <c r="E32029">
        <v>736880</v>
      </c>
      <c r="F32029" s="4">
        <f t="shared" si="500"/>
        <v>245626.66666666666</v>
      </c>
    </row>
    <row r="32030" spans="1:6" x14ac:dyDescent="0.3">
      <c r="A32030" t="s">
        <v>32212</v>
      </c>
      <c r="B32030">
        <v>0</v>
      </c>
      <c r="C32030">
        <v>0</v>
      </c>
      <c r="D32030">
        <v>0</v>
      </c>
      <c r="E32030">
        <v>827120</v>
      </c>
      <c r="F32030" s="4">
        <f t="shared" si="500"/>
        <v>275706.66666666669</v>
      </c>
    </row>
    <row r="32031" spans="1:6" x14ac:dyDescent="0.3">
      <c r="A32031" t="s">
        <v>32213</v>
      </c>
      <c r="B32031">
        <v>0</v>
      </c>
      <c r="C32031">
        <v>0</v>
      </c>
      <c r="D32031">
        <v>0</v>
      </c>
      <c r="E32031">
        <v>848360</v>
      </c>
      <c r="F32031" s="4">
        <f t="shared" si="500"/>
        <v>282786.66666666669</v>
      </c>
    </row>
    <row r="32032" spans="1:6" x14ac:dyDescent="0.3">
      <c r="A32032" t="s">
        <v>32214</v>
      </c>
      <c r="B32032">
        <v>0</v>
      </c>
      <c r="C32032">
        <v>0</v>
      </c>
      <c r="D32032">
        <v>0</v>
      </c>
      <c r="E32032">
        <v>1324730</v>
      </c>
      <c r="F32032" s="4">
        <f t="shared" si="500"/>
        <v>441576.66666666669</v>
      </c>
    </row>
    <row r="32033" spans="1:6" x14ac:dyDescent="0.3">
      <c r="A32033" t="s">
        <v>32215</v>
      </c>
      <c r="B32033">
        <v>0</v>
      </c>
      <c r="C32033">
        <v>0</v>
      </c>
      <c r="D32033">
        <v>0</v>
      </c>
      <c r="E32033">
        <v>1655860</v>
      </c>
      <c r="F32033" s="4">
        <f t="shared" si="500"/>
        <v>551953.33333333337</v>
      </c>
    </row>
    <row r="32034" spans="1:6" x14ac:dyDescent="0.3">
      <c r="A32034" t="s">
        <v>32216</v>
      </c>
      <c r="B32034">
        <v>0</v>
      </c>
      <c r="C32034">
        <v>0</v>
      </c>
      <c r="D32034">
        <v>0</v>
      </c>
      <c r="E32034">
        <v>386000</v>
      </c>
      <c r="F32034" s="4">
        <f t="shared" si="500"/>
        <v>128666.66666666667</v>
      </c>
    </row>
    <row r="32035" spans="1:6" x14ac:dyDescent="0.3">
      <c r="A32035" t="s">
        <v>32217</v>
      </c>
      <c r="B32035">
        <v>0</v>
      </c>
      <c r="C32035">
        <v>0</v>
      </c>
      <c r="D32035">
        <v>0</v>
      </c>
      <c r="E32035">
        <v>900900</v>
      </c>
      <c r="F32035" s="4">
        <f t="shared" si="500"/>
        <v>300300</v>
      </c>
    </row>
    <row r="32036" spans="1:6" x14ac:dyDescent="0.3">
      <c r="A32036" t="s">
        <v>32218</v>
      </c>
      <c r="B32036">
        <v>0</v>
      </c>
      <c r="C32036">
        <v>0</v>
      </c>
      <c r="D32036">
        <v>0</v>
      </c>
      <c r="E32036">
        <v>1430520</v>
      </c>
      <c r="F32036" s="4">
        <f t="shared" si="500"/>
        <v>476840</v>
      </c>
    </row>
    <row r="32037" spans="1:6" x14ac:dyDescent="0.3">
      <c r="A32037" t="s">
        <v>32219</v>
      </c>
      <c r="B32037">
        <v>0</v>
      </c>
      <c r="C32037">
        <v>0</v>
      </c>
      <c r="D32037">
        <v>0</v>
      </c>
      <c r="E32037">
        <v>399500</v>
      </c>
      <c r="F32037" s="4">
        <f t="shared" si="500"/>
        <v>133166.66666666666</v>
      </c>
    </row>
    <row r="32038" spans="1:6" x14ac:dyDescent="0.3">
      <c r="A32038" t="s">
        <v>32220</v>
      </c>
      <c r="B32038">
        <v>0</v>
      </c>
      <c r="C32038">
        <v>0</v>
      </c>
      <c r="D32038">
        <v>0</v>
      </c>
      <c r="E32038">
        <v>264600</v>
      </c>
      <c r="F32038" s="4">
        <f t="shared" si="500"/>
        <v>88200</v>
      </c>
    </row>
    <row r="32039" spans="1:6" x14ac:dyDescent="0.3">
      <c r="A32039" t="s">
        <v>32221</v>
      </c>
      <c r="B32039">
        <v>0</v>
      </c>
      <c r="C32039">
        <v>0</v>
      </c>
      <c r="D32039">
        <v>0</v>
      </c>
      <c r="E32039">
        <v>336000</v>
      </c>
      <c r="F32039" s="4">
        <f t="shared" si="500"/>
        <v>112000</v>
      </c>
    </row>
    <row r="32040" spans="1:6" x14ac:dyDescent="0.3">
      <c r="A32040" t="s">
        <v>32222</v>
      </c>
      <c r="B32040">
        <v>0</v>
      </c>
      <c r="C32040">
        <v>0</v>
      </c>
      <c r="D32040">
        <v>0</v>
      </c>
      <c r="E32040">
        <v>1280840</v>
      </c>
      <c r="F32040" s="4">
        <f t="shared" si="500"/>
        <v>426946.66666666669</v>
      </c>
    </row>
    <row r="32041" spans="1:6" x14ac:dyDescent="0.3">
      <c r="A32041" t="s">
        <v>32223</v>
      </c>
      <c r="B32041">
        <v>0</v>
      </c>
      <c r="C32041">
        <v>0</v>
      </c>
      <c r="D32041">
        <v>0</v>
      </c>
      <c r="E32041">
        <v>370000</v>
      </c>
      <c r="F32041" s="4">
        <f t="shared" si="500"/>
        <v>123333.33333333333</v>
      </c>
    </row>
    <row r="32042" spans="1:6" x14ac:dyDescent="0.3">
      <c r="A32042" t="s">
        <v>32224</v>
      </c>
      <c r="B32042">
        <v>0</v>
      </c>
      <c r="C32042">
        <v>0</v>
      </c>
      <c r="D32042">
        <v>0</v>
      </c>
      <c r="E32042">
        <v>820000</v>
      </c>
      <c r="F32042" s="4">
        <f t="shared" si="500"/>
        <v>273333.33333333331</v>
      </c>
    </row>
    <row r="32043" spans="1:6" x14ac:dyDescent="0.3">
      <c r="A32043" t="s">
        <v>32225</v>
      </c>
      <c r="B32043">
        <v>0</v>
      </c>
      <c r="C32043">
        <v>0</v>
      </c>
      <c r="D32043">
        <v>0</v>
      </c>
      <c r="E32043">
        <v>450560</v>
      </c>
      <c r="F32043" s="4">
        <f t="shared" si="500"/>
        <v>150186.66666666666</v>
      </c>
    </row>
    <row r="32044" spans="1:6" x14ac:dyDescent="0.3">
      <c r="A32044" t="s">
        <v>32226</v>
      </c>
      <c r="B32044">
        <v>0</v>
      </c>
      <c r="C32044">
        <v>0</v>
      </c>
      <c r="D32044">
        <v>0</v>
      </c>
      <c r="E32044">
        <v>563720</v>
      </c>
      <c r="F32044" s="4">
        <f t="shared" si="500"/>
        <v>187906.66666666666</v>
      </c>
    </row>
    <row r="32045" spans="1:6" x14ac:dyDescent="0.3">
      <c r="A32045" t="s">
        <v>32227</v>
      </c>
      <c r="B32045">
        <v>0</v>
      </c>
      <c r="C32045">
        <v>0</v>
      </c>
      <c r="D32045">
        <v>0</v>
      </c>
      <c r="E32045">
        <v>756000</v>
      </c>
      <c r="F32045" s="4">
        <f t="shared" si="500"/>
        <v>252000</v>
      </c>
    </row>
    <row r="32046" spans="1:6" x14ac:dyDescent="0.3">
      <c r="A32046" t="s">
        <v>32228</v>
      </c>
      <c r="B32046">
        <v>0</v>
      </c>
      <c r="C32046">
        <v>0</v>
      </c>
      <c r="D32046">
        <v>0</v>
      </c>
      <c r="E32046">
        <v>120120</v>
      </c>
      <c r="F32046" s="4">
        <f t="shared" si="500"/>
        <v>40040</v>
      </c>
    </row>
    <row r="32047" spans="1:6" x14ac:dyDescent="0.3">
      <c r="A32047" t="s">
        <v>32229</v>
      </c>
      <c r="B32047">
        <v>0</v>
      </c>
      <c r="C32047">
        <v>0</v>
      </c>
      <c r="D32047">
        <v>0</v>
      </c>
      <c r="E32047">
        <v>234600</v>
      </c>
      <c r="F32047" s="4">
        <f t="shared" si="500"/>
        <v>78200</v>
      </c>
    </row>
    <row r="32048" spans="1:6" x14ac:dyDescent="0.3">
      <c r="A32048" t="s">
        <v>32230</v>
      </c>
      <c r="B32048">
        <v>0</v>
      </c>
      <c r="C32048">
        <v>0</v>
      </c>
      <c r="D32048">
        <v>0</v>
      </c>
      <c r="E32048">
        <v>839280</v>
      </c>
      <c r="F32048" s="4">
        <f t="shared" si="500"/>
        <v>279760</v>
      </c>
    </row>
    <row r="32049" spans="1:6" x14ac:dyDescent="0.3">
      <c r="A32049" t="s">
        <v>32231</v>
      </c>
      <c r="B32049">
        <v>0</v>
      </c>
      <c r="C32049">
        <v>0</v>
      </c>
      <c r="D32049">
        <v>0</v>
      </c>
      <c r="E32049">
        <v>2311400</v>
      </c>
      <c r="F32049" s="4">
        <f t="shared" si="500"/>
        <v>770466.66666666663</v>
      </c>
    </row>
    <row r="32050" spans="1:6" x14ac:dyDescent="0.3">
      <c r="A32050" t="s">
        <v>32232</v>
      </c>
      <c r="B32050">
        <v>0</v>
      </c>
      <c r="C32050">
        <v>0</v>
      </c>
      <c r="D32050">
        <v>0</v>
      </c>
      <c r="E32050">
        <v>234600</v>
      </c>
      <c r="F32050" s="4">
        <f t="shared" si="500"/>
        <v>78200</v>
      </c>
    </row>
    <row r="32051" spans="1:6" x14ac:dyDescent="0.3">
      <c r="A32051" t="s">
        <v>32233</v>
      </c>
      <c r="B32051">
        <v>0</v>
      </c>
      <c r="C32051">
        <v>0</v>
      </c>
      <c r="D32051">
        <v>0</v>
      </c>
      <c r="E32051">
        <v>1349280</v>
      </c>
      <c r="F32051" s="4">
        <f t="shared" si="500"/>
        <v>449760</v>
      </c>
    </row>
    <row r="32052" spans="1:6" x14ac:dyDescent="0.3">
      <c r="A32052" t="s">
        <v>32234</v>
      </c>
      <c r="B32052">
        <v>0</v>
      </c>
      <c r="C32052">
        <v>0</v>
      </c>
      <c r="D32052">
        <v>0</v>
      </c>
      <c r="E32052">
        <v>2522860</v>
      </c>
      <c r="F32052" s="4">
        <f t="shared" si="500"/>
        <v>840953.33333333337</v>
      </c>
    </row>
    <row r="32053" spans="1:6" x14ac:dyDescent="0.3">
      <c r="A32053" t="s">
        <v>32235</v>
      </c>
      <c r="B32053">
        <v>0</v>
      </c>
      <c r="C32053">
        <v>0</v>
      </c>
      <c r="D32053">
        <v>0</v>
      </c>
      <c r="E32053">
        <v>788000</v>
      </c>
      <c r="F32053" s="4">
        <f t="shared" si="500"/>
        <v>262666.66666666669</v>
      </c>
    </row>
    <row r="32054" spans="1:6" x14ac:dyDescent="0.3">
      <c r="A32054" t="s">
        <v>32236</v>
      </c>
      <c r="B32054">
        <v>0</v>
      </c>
      <c r="C32054">
        <v>0</v>
      </c>
      <c r="D32054">
        <v>0</v>
      </c>
      <c r="E32054">
        <v>2674780</v>
      </c>
      <c r="F32054" s="4">
        <f t="shared" si="500"/>
        <v>891593.33333333337</v>
      </c>
    </row>
    <row r="32055" spans="1:6" x14ac:dyDescent="0.3">
      <c r="A32055" t="s">
        <v>32237</v>
      </c>
      <c r="B32055">
        <v>0</v>
      </c>
      <c r="C32055">
        <v>0</v>
      </c>
      <c r="D32055">
        <v>0</v>
      </c>
      <c r="E32055">
        <v>402000</v>
      </c>
      <c r="F32055" s="4">
        <f t="shared" si="500"/>
        <v>134000</v>
      </c>
    </row>
    <row r="32056" spans="1:6" x14ac:dyDescent="0.3">
      <c r="A32056" t="s">
        <v>32238</v>
      </c>
      <c r="B32056">
        <v>0</v>
      </c>
      <c r="C32056">
        <v>0</v>
      </c>
      <c r="D32056">
        <v>0</v>
      </c>
      <c r="E32056">
        <v>311540</v>
      </c>
      <c r="F32056" s="4">
        <f t="shared" si="500"/>
        <v>103846.66666666667</v>
      </c>
    </row>
    <row r="32057" spans="1:6" x14ac:dyDescent="0.3">
      <c r="A32057" t="s">
        <v>32239</v>
      </c>
      <c r="B32057">
        <v>0</v>
      </c>
      <c r="C32057">
        <v>0</v>
      </c>
      <c r="D32057">
        <v>0</v>
      </c>
      <c r="E32057">
        <v>1435720</v>
      </c>
      <c r="F32057" s="4">
        <f t="shared" si="500"/>
        <v>478573.33333333331</v>
      </c>
    </row>
    <row r="32058" spans="1:6" x14ac:dyDescent="0.3">
      <c r="A32058" t="s">
        <v>32240</v>
      </c>
      <c r="B32058">
        <v>0</v>
      </c>
      <c r="C32058">
        <v>0</v>
      </c>
      <c r="D32058">
        <v>0</v>
      </c>
      <c r="E32058">
        <v>1067430</v>
      </c>
      <c r="F32058" s="4">
        <f t="shared" si="500"/>
        <v>355810</v>
      </c>
    </row>
    <row r="32059" spans="1:6" x14ac:dyDescent="0.3">
      <c r="A32059" t="s">
        <v>32241</v>
      </c>
      <c r="B32059">
        <v>0</v>
      </c>
      <c r="C32059">
        <v>0</v>
      </c>
      <c r="D32059">
        <v>0</v>
      </c>
      <c r="E32059">
        <v>1100560</v>
      </c>
      <c r="F32059" s="4">
        <f t="shared" si="500"/>
        <v>366853.33333333331</v>
      </c>
    </row>
    <row r="32060" spans="1:6" x14ac:dyDescent="0.3">
      <c r="A32060" t="s">
        <v>32242</v>
      </c>
      <c r="B32060">
        <v>0</v>
      </c>
      <c r="C32060">
        <v>0</v>
      </c>
      <c r="D32060">
        <v>0</v>
      </c>
      <c r="E32060">
        <v>8922810</v>
      </c>
      <c r="F32060" s="4">
        <f t="shared" si="500"/>
        <v>2974270</v>
      </c>
    </row>
    <row r="32061" spans="1:6" x14ac:dyDescent="0.3">
      <c r="A32061" t="s">
        <v>32243</v>
      </c>
      <c r="B32061">
        <v>0</v>
      </c>
      <c r="C32061">
        <v>0</v>
      </c>
      <c r="D32061">
        <v>0</v>
      </c>
      <c r="E32061">
        <v>949200</v>
      </c>
      <c r="F32061" s="4">
        <f t="shared" si="500"/>
        <v>316400</v>
      </c>
    </row>
    <row r="32062" spans="1:6" x14ac:dyDescent="0.3">
      <c r="A32062" t="s">
        <v>32244</v>
      </c>
      <c r="B32062">
        <v>0</v>
      </c>
      <c r="C32062">
        <v>0</v>
      </c>
      <c r="D32062">
        <v>0</v>
      </c>
      <c r="E32062">
        <v>5097000</v>
      </c>
      <c r="F32062" s="4">
        <f t="shared" si="500"/>
        <v>1699000</v>
      </c>
    </row>
    <row r="32063" spans="1:6" x14ac:dyDescent="0.3">
      <c r="A32063" t="s">
        <v>32245</v>
      </c>
      <c r="B32063">
        <v>0</v>
      </c>
      <c r="C32063">
        <v>0</v>
      </c>
      <c r="D32063">
        <v>0</v>
      </c>
      <c r="E32063">
        <v>283500</v>
      </c>
      <c r="F32063" s="4">
        <f t="shared" si="500"/>
        <v>94500</v>
      </c>
    </row>
    <row r="32064" spans="1:6" x14ac:dyDescent="0.3">
      <c r="A32064" t="s">
        <v>32246</v>
      </c>
      <c r="B32064">
        <v>0</v>
      </c>
      <c r="C32064">
        <v>0</v>
      </c>
      <c r="D32064">
        <v>0</v>
      </c>
      <c r="E32064">
        <v>2740100</v>
      </c>
      <c r="F32064" s="4">
        <f t="shared" si="500"/>
        <v>913366.66666666663</v>
      </c>
    </row>
    <row r="32065" spans="1:6" x14ac:dyDescent="0.3">
      <c r="A32065" t="s">
        <v>32247</v>
      </c>
      <c r="B32065">
        <v>0</v>
      </c>
      <c r="C32065">
        <v>0</v>
      </c>
      <c r="D32065">
        <v>0</v>
      </c>
      <c r="E32065">
        <v>14332500</v>
      </c>
      <c r="F32065" s="4">
        <f t="shared" si="500"/>
        <v>4777500</v>
      </c>
    </row>
    <row r="32066" spans="1:6" x14ac:dyDescent="0.3">
      <c r="A32066" t="s">
        <v>32248</v>
      </c>
      <c r="B32066">
        <v>0</v>
      </c>
      <c r="C32066">
        <v>0</v>
      </c>
      <c r="D32066">
        <v>0</v>
      </c>
      <c r="E32066">
        <v>675000</v>
      </c>
      <c r="F32066" s="4">
        <f t="shared" si="500"/>
        <v>225000</v>
      </c>
    </row>
    <row r="32067" spans="1:6" x14ac:dyDescent="0.3">
      <c r="A32067" t="s">
        <v>32249</v>
      </c>
      <c r="B32067">
        <v>0</v>
      </c>
      <c r="C32067">
        <v>0</v>
      </c>
      <c r="D32067">
        <v>0</v>
      </c>
      <c r="E32067">
        <v>820000</v>
      </c>
      <c r="F32067" s="4">
        <f t="shared" ref="F32067:F32130" si="501">SUM(C32067:E32067)/3</f>
        <v>273333.33333333331</v>
      </c>
    </row>
    <row r="32068" spans="1:6" x14ac:dyDescent="0.3">
      <c r="A32068" t="s">
        <v>32250</v>
      </c>
      <c r="B32068">
        <v>0</v>
      </c>
      <c r="C32068">
        <v>0</v>
      </c>
      <c r="D32068">
        <v>0</v>
      </c>
      <c r="E32068">
        <v>234600</v>
      </c>
      <c r="F32068" s="4">
        <f t="shared" si="501"/>
        <v>78200</v>
      </c>
    </row>
    <row r="32069" spans="1:6" x14ac:dyDescent="0.3">
      <c r="A32069" t="s">
        <v>32251</v>
      </c>
      <c r="B32069">
        <v>0</v>
      </c>
      <c r="C32069">
        <v>0</v>
      </c>
      <c r="D32069">
        <v>0</v>
      </c>
      <c r="E32069">
        <v>2481040</v>
      </c>
      <c r="F32069" s="4">
        <f t="shared" si="501"/>
        <v>827013.33333333337</v>
      </c>
    </row>
    <row r="32070" spans="1:6" x14ac:dyDescent="0.3">
      <c r="A32070" t="s">
        <v>32252</v>
      </c>
      <c r="B32070">
        <v>0</v>
      </c>
      <c r="C32070">
        <v>0</v>
      </c>
      <c r="D32070">
        <v>0</v>
      </c>
      <c r="E32070">
        <v>797980</v>
      </c>
      <c r="F32070" s="4">
        <f t="shared" si="501"/>
        <v>265993.33333333331</v>
      </c>
    </row>
    <row r="32071" spans="1:6" x14ac:dyDescent="0.3">
      <c r="A32071" t="s">
        <v>32253</v>
      </c>
      <c r="B32071">
        <v>0</v>
      </c>
      <c r="C32071">
        <v>0</v>
      </c>
      <c r="D32071">
        <v>0</v>
      </c>
      <c r="E32071">
        <v>1039120</v>
      </c>
      <c r="F32071" s="4">
        <f t="shared" si="501"/>
        <v>346373.33333333331</v>
      </c>
    </row>
    <row r="32072" spans="1:6" x14ac:dyDescent="0.3">
      <c r="A32072" t="s">
        <v>32254</v>
      </c>
      <c r="B32072">
        <v>0</v>
      </c>
      <c r="C32072">
        <v>0</v>
      </c>
      <c r="D32072">
        <v>0</v>
      </c>
      <c r="E32072">
        <v>577100</v>
      </c>
      <c r="F32072" s="4">
        <f t="shared" si="501"/>
        <v>192366.66666666666</v>
      </c>
    </row>
    <row r="32073" spans="1:6" x14ac:dyDescent="0.3">
      <c r="A32073" t="s">
        <v>32255</v>
      </c>
      <c r="B32073">
        <v>0</v>
      </c>
      <c r="C32073">
        <v>0</v>
      </c>
      <c r="D32073">
        <v>0</v>
      </c>
      <c r="E32073">
        <v>1394000</v>
      </c>
      <c r="F32073" s="4">
        <f t="shared" si="501"/>
        <v>464666.66666666669</v>
      </c>
    </row>
    <row r="32074" spans="1:6" x14ac:dyDescent="0.3">
      <c r="A32074" t="s">
        <v>32256</v>
      </c>
      <c r="B32074">
        <v>0</v>
      </c>
      <c r="C32074">
        <v>0</v>
      </c>
      <c r="D32074">
        <v>0</v>
      </c>
      <c r="E32074">
        <v>1234870</v>
      </c>
      <c r="F32074" s="4">
        <f t="shared" si="501"/>
        <v>411623.33333333331</v>
      </c>
    </row>
    <row r="32075" spans="1:6" x14ac:dyDescent="0.3">
      <c r="A32075" t="s">
        <v>32257</v>
      </c>
      <c r="B32075">
        <v>0</v>
      </c>
      <c r="C32075">
        <v>0</v>
      </c>
      <c r="D32075">
        <v>0</v>
      </c>
      <c r="E32075">
        <v>1015560</v>
      </c>
      <c r="F32075" s="4">
        <f t="shared" si="501"/>
        <v>338520</v>
      </c>
    </row>
    <row r="32076" spans="1:6" x14ac:dyDescent="0.3">
      <c r="A32076" t="s">
        <v>32258</v>
      </c>
      <c r="B32076">
        <v>0</v>
      </c>
      <c r="C32076">
        <v>0</v>
      </c>
      <c r="D32076">
        <v>0</v>
      </c>
      <c r="E32076">
        <v>744220</v>
      </c>
      <c r="F32076" s="4">
        <f t="shared" si="501"/>
        <v>248073.33333333334</v>
      </c>
    </row>
    <row r="32077" spans="1:6" x14ac:dyDescent="0.3">
      <c r="A32077" t="s">
        <v>32259</v>
      </c>
      <c r="B32077">
        <v>0</v>
      </c>
      <c r="C32077">
        <v>0</v>
      </c>
      <c r="D32077">
        <v>0</v>
      </c>
      <c r="E32077">
        <v>234600</v>
      </c>
      <c r="F32077" s="4">
        <f t="shared" si="501"/>
        <v>78200</v>
      </c>
    </row>
    <row r="32078" spans="1:6" x14ac:dyDescent="0.3">
      <c r="A32078" t="s">
        <v>32260</v>
      </c>
      <c r="B32078">
        <v>0</v>
      </c>
      <c r="C32078">
        <v>0</v>
      </c>
      <c r="D32078">
        <v>0</v>
      </c>
      <c r="E32078">
        <v>1507880</v>
      </c>
      <c r="F32078" s="4">
        <f t="shared" si="501"/>
        <v>502626.66666666669</v>
      </c>
    </row>
    <row r="32079" spans="1:6" x14ac:dyDescent="0.3">
      <c r="A32079" t="s">
        <v>32261</v>
      </c>
      <c r="B32079">
        <v>0</v>
      </c>
      <c r="C32079">
        <v>0</v>
      </c>
      <c r="D32079">
        <v>0</v>
      </c>
      <c r="E32079">
        <v>632460</v>
      </c>
      <c r="F32079" s="4">
        <f t="shared" si="501"/>
        <v>210820</v>
      </c>
    </row>
    <row r="32080" spans="1:6" x14ac:dyDescent="0.3">
      <c r="A32080" t="s">
        <v>32262</v>
      </c>
      <c r="B32080">
        <v>0</v>
      </c>
      <c r="C32080">
        <v>0</v>
      </c>
      <c r="D32080">
        <v>0</v>
      </c>
      <c r="E32080">
        <v>6660000</v>
      </c>
      <c r="F32080" s="4">
        <f t="shared" si="501"/>
        <v>2220000</v>
      </c>
    </row>
    <row r="32081" spans="1:6" x14ac:dyDescent="0.3">
      <c r="A32081" t="s">
        <v>32263</v>
      </c>
      <c r="B32081">
        <v>0</v>
      </c>
      <c r="C32081">
        <v>0</v>
      </c>
      <c r="D32081">
        <v>0</v>
      </c>
      <c r="E32081">
        <v>804000</v>
      </c>
      <c r="F32081" s="4">
        <f t="shared" si="501"/>
        <v>268000</v>
      </c>
    </row>
    <row r="32082" spans="1:6" x14ac:dyDescent="0.3">
      <c r="A32082" t="s">
        <v>32264</v>
      </c>
      <c r="B32082">
        <v>0</v>
      </c>
      <c r="C32082">
        <v>0</v>
      </c>
      <c r="D32082">
        <v>0</v>
      </c>
      <c r="E32082">
        <v>1056300</v>
      </c>
      <c r="F32082" s="4">
        <f t="shared" si="501"/>
        <v>352100</v>
      </c>
    </row>
    <row r="32083" spans="1:6" x14ac:dyDescent="0.3">
      <c r="A32083" t="s">
        <v>32265</v>
      </c>
      <c r="B32083">
        <v>0</v>
      </c>
      <c r="C32083">
        <v>0</v>
      </c>
      <c r="D32083">
        <v>0</v>
      </c>
      <c r="E32083">
        <v>282100</v>
      </c>
      <c r="F32083" s="4">
        <f t="shared" si="501"/>
        <v>94033.333333333328</v>
      </c>
    </row>
    <row r="32084" spans="1:6" x14ac:dyDescent="0.3">
      <c r="A32084" t="s">
        <v>32266</v>
      </c>
      <c r="B32084">
        <v>0</v>
      </c>
      <c r="C32084">
        <v>0</v>
      </c>
      <c r="D32084">
        <v>0</v>
      </c>
      <c r="E32084">
        <v>773500</v>
      </c>
      <c r="F32084" s="4">
        <f t="shared" si="501"/>
        <v>257833.33333333334</v>
      </c>
    </row>
    <row r="32085" spans="1:6" x14ac:dyDescent="0.3">
      <c r="A32085" t="s">
        <v>32267</v>
      </c>
      <c r="B32085">
        <v>0</v>
      </c>
      <c r="C32085">
        <v>0</v>
      </c>
      <c r="D32085">
        <v>0</v>
      </c>
      <c r="E32085">
        <v>402000</v>
      </c>
      <c r="F32085" s="4">
        <f t="shared" si="501"/>
        <v>134000</v>
      </c>
    </row>
    <row r="32086" spans="1:6" x14ac:dyDescent="0.3">
      <c r="A32086" t="s">
        <v>32268</v>
      </c>
      <c r="B32086">
        <v>0</v>
      </c>
      <c r="C32086">
        <v>0</v>
      </c>
      <c r="D32086">
        <v>0</v>
      </c>
      <c r="E32086">
        <v>236600</v>
      </c>
      <c r="F32086" s="4">
        <f t="shared" si="501"/>
        <v>78866.666666666672</v>
      </c>
    </row>
    <row r="32087" spans="1:6" x14ac:dyDescent="0.3">
      <c r="A32087" t="s">
        <v>32269</v>
      </c>
      <c r="B32087">
        <v>0</v>
      </c>
      <c r="C32087">
        <v>0</v>
      </c>
      <c r="D32087">
        <v>0</v>
      </c>
      <c r="E32087">
        <v>357000</v>
      </c>
      <c r="F32087" s="4">
        <f t="shared" si="501"/>
        <v>119000</v>
      </c>
    </row>
    <row r="32088" spans="1:6" x14ac:dyDescent="0.3">
      <c r="A32088" t="s">
        <v>32270</v>
      </c>
      <c r="B32088">
        <v>0</v>
      </c>
      <c r="C32088">
        <v>0</v>
      </c>
      <c r="D32088">
        <v>0</v>
      </c>
      <c r="E32088">
        <v>214760</v>
      </c>
      <c r="F32088" s="4">
        <f t="shared" si="501"/>
        <v>71586.666666666672</v>
      </c>
    </row>
    <row r="32089" spans="1:6" x14ac:dyDescent="0.3">
      <c r="A32089" t="s">
        <v>32271</v>
      </c>
      <c r="B32089">
        <v>0</v>
      </c>
      <c r="C32089">
        <v>0</v>
      </c>
      <c r="D32089">
        <v>0</v>
      </c>
      <c r="E32089">
        <v>229320</v>
      </c>
      <c r="F32089" s="4">
        <f t="shared" si="501"/>
        <v>76440</v>
      </c>
    </row>
    <row r="32090" spans="1:6" x14ac:dyDescent="0.3">
      <c r="A32090" t="s">
        <v>32272</v>
      </c>
      <c r="B32090">
        <v>0</v>
      </c>
      <c r="C32090">
        <v>0</v>
      </c>
      <c r="D32090">
        <v>0</v>
      </c>
      <c r="E32090">
        <v>229320</v>
      </c>
      <c r="F32090" s="4">
        <f t="shared" si="501"/>
        <v>76440</v>
      </c>
    </row>
    <row r="32091" spans="1:6" x14ac:dyDescent="0.3">
      <c r="A32091" t="s">
        <v>32273</v>
      </c>
      <c r="B32091">
        <v>0</v>
      </c>
      <c r="C32091">
        <v>0</v>
      </c>
      <c r="D32091">
        <v>0</v>
      </c>
      <c r="E32091">
        <v>234600</v>
      </c>
      <c r="F32091" s="4">
        <f t="shared" si="501"/>
        <v>78200</v>
      </c>
    </row>
    <row r="32092" spans="1:6" x14ac:dyDescent="0.3">
      <c r="A32092" t="s">
        <v>32274</v>
      </c>
      <c r="B32092">
        <v>0</v>
      </c>
      <c r="C32092">
        <v>0</v>
      </c>
      <c r="D32092">
        <v>0</v>
      </c>
      <c r="E32092">
        <v>200200</v>
      </c>
      <c r="F32092" s="4">
        <f t="shared" si="501"/>
        <v>66733.333333333328</v>
      </c>
    </row>
    <row r="32093" spans="1:6" x14ac:dyDescent="0.3">
      <c r="A32093" t="s">
        <v>32275</v>
      </c>
      <c r="B32093">
        <v>0</v>
      </c>
      <c r="C32093">
        <v>0</v>
      </c>
      <c r="D32093">
        <v>0</v>
      </c>
      <c r="E32093">
        <v>203840</v>
      </c>
      <c r="F32093" s="4">
        <f t="shared" si="501"/>
        <v>67946.666666666672</v>
      </c>
    </row>
    <row r="32094" spans="1:6" x14ac:dyDescent="0.3">
      <c r="A32094" t="s">
        <v>32276</v>
      </c>
      <c r="B32094">
        <v>0</v>
      </c>
      <c r="C32094">
        <v>0</v>
      </c>
      <c r="D32094">
        <v>0</v>
      </c>
      <c r="E32094">
        <v>382200</v>
      </c>
      <c r="F32094" s="4">
        <f t="shared" si="501"/>
        <v>127400</v>
      </c>
    </row>
    <row r="32095" spans="1:6" x14ac:dyDescent="0.3">
      <c r="A32095" t="s">
        <v>32277</v>
      </c>
      <c r="B32095">
        <v>0</v>
      </c>
      <c r="C32095">
        <v>0</v>
      </c>
      <c r="D32095">
        <v>0</v>
      </c>
      <c r="E32095">
        <v>217490</v>
      </c>
      <c r="F32095" s="4">
        <f t="shared" si="501"/>
        <v>72496.666666666672</v>
      </c>
    </row>
    <row r="32096" spans="1:6" x14ac:dyDescent="0.3">
      <c r="A32096" t="s">
        <v>32278</v>
      </c>
      <c r="B32096">
        <v>0</v>
      </c>
      <c r="C32096">
        <v>0</v>
      </c>
      <c r="D32096">
        <v>0</v>
      </c>
      <c r="E32096">
        <v>207480</v>
      </c>
      <c r="F32096" s="4">
        <f t="shared" si="501"/>
        <v>69160</v>
      </c>
    </row>
    <row r="32097" spans="1:6" x14ac:dyDescent="0.3">
      <c r="A32097" t="s">
        <v>32279</v>
      </c>
      <c r="B32097">
        <v>0</v>
      </c>
      <c r="C32097">
        <v>0</v>
      </c>
      <c r="D32097">
        <v>0</v>
      </c>
      <c r="E32097">
        <v>410000</v>
      </c>
      <c r="F32097" s="4">
        <f t="shared" si="501"/>
        <v>136666.66666666666</v>
      </c>
    </row>
    <row r="32098" spans="1:6" x14ac:dyDescent="0.3">
      <c r="A32098" t="s">
        <v>32280</v>
      </c>
      <c r="B32098">
        <v>0</v>
      </c>
      <c r="C32098">
        <v>0</v>
      </c>
      <c r="D32098">
        <v>0</v>
      </c>
      <c r="E32098">
        <v>205660</v>
      </c>
      <c r="F32098" s="4">
        <f t="shared" si="501"/>
        <v>68553.333333333328</v>
      </c>
    </row>
    <row r="32099" spans="1:6" x14ac:dyDescent="0.3">
      <c r="A32099" t="s">
        <v>32281</v>
      </c>
      <c r="B32099">
        <v>0</v>
      </c>
      <c r="C32099">
        <v>0</v>
      </c>
      <c r="D32099">
        <v>0</v>
      </c>
      <c r="E32099">
        <v>911800</v>
      </c>
      <c r="F32099" s="4">
        <f t="shared" si="501"/>
        <v>303933.33333333331</v>
      </c>
    </row>
    <row r="32100" spans="1:6" x14ac:dyDescent="0.3">
      <c r="A32100" t="s">
        <v>32282</v>
      </c>
      <c r="B32100">
        <v>0</v>
      </c>
      <c r="C32100">
        <v>0</v>
      </c>
      <c r="D32100">
        <v>0</v>
      </c>
      <c r="E32100">
        <v>4991840</v>
      </c>
      <c r="F32100" s="4">
        <f t="shared" si="501"/>
        <v>1663946.6666666667</v>
      </c>
    </row>
    <row r="32101" spans="1:6" x14ac:dyDescent="0.3">
      <c r="A32101" t="s">
        <v>32283</v>
      </c>
      <c r="B32101">
        <v>0</v>
      </c>
      <c r="C32101">
        <v>0</v>
      </c>
      <c r="D32101">
        <v>0</v>
      </c>
      <c r="E32101">
        <v>484500</v>
      </c>
      <c r="F32101" s="4">
        <f t="shared" si="501"/>
        <v>161500</v>
      </c>
    </row>
    <row r="32102" spans="1:6" x14ac:dyDescent="0.3">
      <c r="A32102" t="s">
        <v>32284</v>
      </c>
      <c r="B32102">
        <v>0</v>
      </c>
      <c r="C32102">
        <v>0</v>
      </c>
      <c r="D32102">
        <v>0</v>
      </c>
      <c r="E32102">
        <v>357000</v>
      </c>
      <c r="F32102" s="4">
        <f t="shared" si="501"/>
        <v>119000</v>
      </c>
    </row>
    <row r="32103" spans="1:6" x14ac:dyDescent="0.3">
      <c r="A32103" t="s">
        <v>32285</v>
      </c>
      <c r="B32103">
        <v>0</v>
      </c>
      <c r="C32103">
        <v>0</v>
      </c>
      <c r="D32103">
        <v>0</v>
      </c>
      <c r="E32103">
        <v>3306030</v>
      </c>
      <c r="F32103" s="4">
        <f t="shared" si="501"/>
        <v>1102010</v>
      </c>
    </row>
    <row r="32104" spans="1:6" x14ac:dyDescent="0.3">
      <c r="A32104" t="s">
        <v>32286</v>
      </c>
      <c r="B32104">
        <v>0</v>
      </c>
      <c r="C32104">
        <v>0</v>
      </c>
      <c r="D32104">
        <v>0</v>
      </c>
      <c r="E32104">
        <v>678860</v>
      </c>
      <c r="F32104" s="4">
        <f t="shared" si="501"/>
        <v>226286.66666666666</v>
      </c>
    </row>
    <row r="32105" spans="1:6" x14ac:dyDescent="0.3">
      <c r="A32105" t="s">
        <v>32287</v>
      </c>
      <c r="B32105">
        <v>0</v>
      </c>
      <c r="C32105">
        <v>0</v>
      </c>
      <c r="D32105">
        <v>0</v>
      </c>
      <c r="E32105">
        <v>713100</v>
      </c>
      <c r="F32105" s="4">
        <f t="shared" si="501"/>
        <v>237700</v>
      </c>
    </row>
    <row r="32106" spans="1:6" x14ac:dyDescent="0.3">
      <c r="A32106" t="s">
        <v>32288</v>
      </c>
      <c r="B32106">
        <v>0</v>
      </c>
      <c r="C32106">
        <v>0</v>
      </c>
      <c r="D32106">
        <v>0</v>
      </c>
      <c r="E32106">
        <v>714000</v>
      </c>
      <c r="F32106" s="4">
        <f t="shared" si="501"/>
        <v>238000</v>
      </c>
    </row>
    <row r="32107" spans="1:6" x14ac:dyDescent="0.3">
      <c r="A32107" t="s">
        <v>32289</v>
      </c>
      <c r="B32107">
        <v>0</v>
      </c>
      <c r="C32107">
        <v>0</v>
      </c>
      <c r="D32107">
        <v>0</v>
      </c>
      <c r="E32107">
        <v>4369400</v>
      </c>
      <c r="F32107" s="4">
        <f t="shared" si="501"/>
        <v>1456466.6666666667</v>
      </c>
    </row>
    <row r="32108" spans="1:6" x14ac:dyDescent="0.3">
      <c r="A32108" t="s">
        <v>32290</v>
      </c>
      <c r="B32108">
        <v>0</v>
      </c>
      <c r="C32108">
        <v>0</v>
      </c>
      <c r="D32108">
        <v>0</v>
      </c>
      <c r="E32108">
        <v>336700</v>
      </c>
      <c r="F32108" s="4">
        <f t="shared" si="501"/>
        <v>112233.33333333333</v>
      </c>
    </row>
    <row r="32109" spans="1:6" x14ac:dyDescent="0.3">
      <c r="A32109" t="s">
        <v>32291</v>
      </c>
      <c r="B32109">
        <v>0</v>
      </c>
      <c r="C32109">
        <v>0</v>
      </c>
      <c r="D32109">
        <v>0</v>
      </c>
      <c r="E32109">
        <v>222200</v>
      </c>
      <c r="F32109" s="4">
        <f t="shared" si="501"/>
        <v>74066.666666666672</v>
      </c>
    </row>
    <row r="32110" spans="1:6" x14ac:dyDescent="0.3">
      <c r="A32110" t="s">
        <v>32292</v>
      </c>
      <c r="B32110">
        <v>0</v>
      </c>
      <c r="C32110">
        <v>0</v>
      </c>
      <c r="D32110">
        <v>0</v>
      </c>
      <c r="E32110">
        <v>200200</v>
      </c>
      <c r="F32110" s="4">
        <f t="shared" si="501"/>
        <v>66733.333333333328</v>
      </c>
    </row>
    <row r="32111" spans="1:6" x14ac:dyDescent="0.3">
      <c r="A32111" t="s">
        <v>32293</v>
      </c>
      <c r="B32111">
        <v>0</v>
      </c>
      <c r="C32111">
        <v>0</v>
      </c>
      <c r="D32111">
        <v>0</v>
      </c>
      <c r="E32111">
        <v>410000</v>
      </c>
      <c r="F32111" s="4">
        <f t="shared" si="501"/>
        <v>136666.66666666666</v>
      </c>
    </row>
    <row r="32112" spans="1:6" x14ac:dyDescent="0.3">
      <c r="A32112" t="s">
        <v>32294</v>
      </c>
      <c r="B32112">
        <v>0</v>
      </c>
      <c r="C32112">
        <v>0</v>
      </c>
      <c r="D32112">
        <v>0</v>
      </c>
      <c r="E32112">
        <v>357000</v>
      </c>
      <c r="F32112" s="4">
        <f t="shared" si="501"/>
        <v>119000</v>
      </c>
    </row>
    <row r="32113" spans="1:6" x14ac:dyDescent="0.3">
      <c r="A32113" t="s">
        <v>32295</v>
      </c>
      <c r="B32113">
        <v>0</v>
      </c>
      <c r="C32113">
        <v>0</v>
      </c>
      <c r="D32113">
        <v>0</v>
      </c>
      <c r="E32113">
        <v>39439400</v>
      </c>
      <c r="F32113" s="4">
        <f t="shared" si="501"/>
        <v>13146466.666666666</v>
      </c>
    </row>
    <row r="32114" spans="1:6" x14ac:dyDescent="0.3">
      <c r="A32114" t="s">
        <v>32296</v>
      </c>
      <c r="B32114">
        <v>0</v>
      </c>
      <c r="C32114">
        <v>0</v>
      </c>
      <c r="D32114">
        <v>0</v>
      </c>
      <c r="E32114">
        <v>402000</v>
      </c>
      <c r="F32114" s="4">
        <f t="shared" si="501"/>
        <v>134000</v>
      </c>
    </row>
    <row r="32115" spans="1:6" x14ac:dyDescent="0.3">
      <c r="A32115" t="s">
        <v>32297</v>
      </c>
      <c r="B32115">
        <v>0</v>
      </c>
      <c r="C32115">
        <v>0</v>
      </c>
      <c r="D32115">
        <v>0</v>
      </c>
      <c r="E32115">
        <v>1184680</v>
      </c>
      <c r="F32115" s="4">
        <f t="shared" si="501"/>
        <v>394893.33333333331</v>
      </c>
    </row>
    <row r="32116" spans="1:6" x14ac:dyDescent="0.3">
      <c r="A32116" t="s">
        <v>32298</v>
      </c>
      <c r="B32116">
        <v>0</v>
      </c>
      <c r="C32116">
        <v>0</v>
      </c>
      <c r="D32116">
        <v>0</v>
      </c>
      <c r="E32116">
        <v>311100</v>
      </c>
      <c r="F32116" s="4">
        <f t="shared" si="501"/>
        <v>103700</v>
      </c>
    </row>
    <row r="32117" spans="1:6" x14ac:dyDescent="0.3">
      <c r="A32117" t="s">
        <v>32299</v>
      </c>
      <c r="B32117">
        <v>0</v>
      </c>
      <c r="C32117">
        <v>0</v>
      </c>
      <c r="D32117">
        <v>0</v>
      </c>
      <c r="E32117">
        <v>222000</v>
      </c>
      <c r="F32117" s="4">
        <f t="shared" si="501"/>
        <v>74000</v>
      </c>
    </row>
    <row r="32118" spans="1:6" x14ac:dyDescent="0.3">
      <c r="A32118" t="s">
        <v>32300</v>
      </c>
      <c r="B32118">
        <v>0</v>
      </c>
      <c r="C32118">
        <v>0</v>
      </c>
      <c r="D32118">
        <v>0</v>
      </c>
      <c r="E32118">
        <v>357000</v>
      </c>
      <c r="F32118" s="4">
        <f t="shared" si="501"/>
        <v>119000</v>
      </c>
    </row>
    <row r="32119" spans="1:6" x14ac:dyDescent="0.3">
      <c r="A32119" t="s">
        <v>32301</v>
      </c>
      <c r="B32119">
        <v>0</v>
      </c>
      <c r="C32119">
        <v>0</v>
      </c>
      <c r="D32119">
        <v>0</v>
      </c>
      <c r="E32119">
        <v>1199240</v>
      </c>
      <c r="F32119" s="4">
        <f t="shared" si="501"/>
        <v>399746.66666666669</v>
      </c>
    </row>
    <row r="32120" spans="1:6" x14ac:dyDescent="0.3">
      <c r="A32120" t="s">
        <v>32302</v>
      </c>
      <c r="B32120">
        <v>0</v>
      </c>
      <c r="C32120">
        <v>0</v>
      </c>
      <c r="D32120">
        <v>0</v>
      </c>
      <c r="E32120">
        <v>402000</v>
      </c>
      <c r="F32120" s="4">
        <f t="shared" si="501"/>
        <v>134000</v>
      </c>
    </row>
    <row r="32121" spans="1:6" x14ac:dyDescent="0.3">
      <c r="A32121" t="s">
        <v>32303</v>
      </c>
      <c r="B32121">
        <v>0</v>
      </c>
      <c r="C32121">
        <v>0</v>
      </c>
      <c r="D32121">
        <v>0</v>
      </c>
      <c r="E32121">
        <v>200200</v>
      </c>
      <c r="F32121" s="4">
        <f t="shared" si="501"/>
        <v>66733.333333333328</v>
      </c>
    </row>
    <row r="32122" spans="1:6" x14ac:dyDescent="0.3">
      <c r="A32122" t="s">
        <v>32304</v>
      </c>
      <c r="B32122">
        <v>0</v>
      </c>
      <c r="C32122">
        <v>0</v>
      </c>
      <c r="D32122">
        <v>0</v>
      </c>
      <c r="E32122">
        <v>357000</v>
      </c>
      <c r="F32122" s="4">
        <f t="shared" si="501"/>
        <v>119000</v>
      </c>
    </row>
    <row r="32123" spans="1:6" x14ac:dyDescent="0.3">
      <c r="A32123" t="s">
        <v>32305</v>
      </c>
      <c r="B32123">
        <v>0</v>
      </c>
      <c r="C32123">
        <v>0</v>
      </c>
      <c r="D32123">
        <v>0</v>
      </c>
      <c r="E32123">
        <v>234600</v>
      </c>
      <c r="F32123" s="4">
        <f t="shared" si="501"/>
        <v>78200</v>
      </c>
    </row>
    <row r="32124" spans="1:6" x14ac:dyDescent="0.3">
      <c r="A32124" t="s">
        <v>32306</v>
      </c>
      <c r="B32124">
        <v>0</v>
      </c>
      <c r="C32124">
        <v>0</v>
      </c>
      <c r="D32124">
        <v>0</v>
      </c>
      <c r="E32124">
        <v>234000</v>
      </c>
      <c r="F32124" s="4">
        <f t="shared" si="501"/>
        <v>78000</v>
      </c>
    </row>
    <row r="32125" spans="1:6" x14ac:dyDescent="0.3">
      <c r="A32125" t="s">
        <v>32307</v>
      </c>
      <c r="B32125">
        <v>0</v>
      </c>
      <c r="C32125">
        <v>0</v>
      </c>
      <c r="D32125">
        <v>0</v>
      </c>
      <c r="E32125">
        <v>455100</v>
      </c>
      <c r="F32125" s="4">
        <f t="shared" si="501"/>
        <v>151700</v>
      </c>
    </row>
    <row r="32126" spans="1:6" x14ac:dyDescent="0.3">
      <c r="A32126" t="s">
        <v>32308</v>
      </c>
      <c r="B32126">
        <v>0</v>
      </c>
      <c r="C32126">
        <v>0</v>
      </c>
      <c r="D32126">
        <v>0</v>
      </c>
      <c r="E32126">
        <v>688600</v>
      </c>
      <c r="F32126" s="4">
        <f t="shared" si="501"/>
        <v>229533.33333333334</v>
      </c>
    </row>
    <row r="32127" spans="1:6" x14ac:dyDescent="0.3">
      <c r="A32127" t="s">
        <v>32309</v>
      </c>
      <c r="B32127">
        <v>0</v>
      </c>
      <c r="C32127">
        <v>0</v>
      </c>
      <c r="D32127">
        <v>0</v>
      </c>
      <c r="E32127">
        <v>481390</v>
      </c>
      <c r="F32127" s="4">
        <f t="shared" si="501"/>
        <v>160463.33333333334</v>
      </c>
    </row>
    <row r="32128" spans="1:6" x14ac:dyDescent="0.3">
      <c r="A32128" t="s">
        <v>32310</v>
      </c>
      <c r="B32128">
        <v>0</v>
      </c>
      <c r="C32128">
        <v>0</v>
      </c>
      <c r="D32128">
        <v>0</v>
      </c>
      <c r="E32128">
        <v>234600</v>
      </c>
      <c r="F32128" s="4">
        <f t="shared" si="501"/>
        <v>78200</v>
      </c>
    </row>
    <row r="32129" spans="1:6" x14ac:dyDescent="0.3">
      <c r="A32129" t="s">
        <v>32311</v>
      </c>
      <c r="B32129">
        <v>0</v>
      </c>
      <c r="C32129">
        <v>0</v>
      </c>
      <c r="D32129">
        <v>0</v>
      </c>
      <c r="E32129">
        <v>4090900</v>
      </c>
      <c r="F32129" s="4">
        <f t="shared" si="501"/>
        <v>1363633.3333333333</v>
      </c>
    </row>
    <row r="32130" spans="1:6" x14ac:dyDescent="0.3">
      <c r="A32130" t="s">
        <v>32312</v>
      </c>
      <c r="B32130">
        <v>0</v>
      </c>
      <c r="C32130">
        <v>0</v>
      </c>
      <c r="D32130">
        <v>0</v>
      </c>
      <c r="E32130">
        <v>242880</v>
      </c>
      <c r="F32130" s="4">
        <f t="shared" si="501"/>
        <v>80960</v>
      </c>
    </row>
    <row r="32131" spans="1:6" x14ac:dyDescent="0.3">
      <c r="A32131" t="s">
        <v>32313</v>
      </c>
      <c r="B32131">
        <v>0</v>
      </c>
      <c r="C32131">
        <v>0</v>
      </c>
      <c r="D32131">
        <v>0</v>
      </c>
      <c r="E32131">
        <v>1071980</v>
      </c>
      <c r="F32131" s="4">
        <f t="shared" ref="F32131:F32194" si="502">SUM(C32131:E32131)/3</f>
        <v>357326.66666666669</v>
      </c>
    </row>
    <row r="32132" spans="1:6" x14ac:dyDescent="0.3">
      <c r="A32132" t="s">
        <v>32314</v>
      </c>
      <c r="B32132">
        <v>0</v>
      </c>
      <c r="C32132">
        <v>0</v>
      </c>
      <c r="D32132">
        <v>0</v>
      </c>
      <c r="E32132">
        <v>756000</v>
      </c>
      <c r="F32132" s="4">
        <f t="shared" si="502"/>
        <v>252000</v>
      </c>
    </row>
    <row r="32133" spans="1:6" x14ac:dyDescent="0.3">
      <c r="A32133" t="s">
        <v>32315</v>
      </c>
      <c r="B32133">
        <v>0</v>
      </c>
      <c r="C32133">
        <v>0</v>
      </c>
      <c r="D32133">
        <v>0</v>
      </c>
      <c r="E32133">
        <v>286650</v>
      </c>
      <c r="F32133" s="4">
        <f t="shared" si="502"/>
        <v>95550</v>
      </c>
    </row>
    <row r="32134" spans="1:6" x14ac:dyDescent="0.3">
      <c r="A32134" t="s">
        <v>32316</v>
      </c>
      <c r="B32134">
        <v>0</v>
      </c>
      <c r="C32134">
        <v>0</v>
      </c>
      <c r="D32134">
        <v>0</v>
      </c>
      <c r="E32134">
        <v>1152730</v>
      </c>
      <c r="F32134" s="4">
        <f t="shared" si="502"/>
        <v>384243.33333333331</v>
      </c>
    </row>
    <row r="32135" spans="1:6" x14ac:dyDescent="0.3">
      <c r="A32135" t="s">
        <v>32317</v>
      </c>
      <c r="B32135">
        <v>0</v>
      </c>
      <c r="C32135">
        <v>0</v>
      </c>
      <c r="D32135">
        <v>0</v>
      </c>
      <c r="E32135">
        <v>234600</v>
      </c>
      <c r="F32135" s="4">
        <f t="shared" si="502"/>
        <v>78200</v>
      </c>
    </row>
    <row r="32136" spans="1:6" x14ac:dyDescent="0.3">
      <c r="A32136" t="s">
        <v>32318</v>
      </c>
      <c r="B32136">
        <v>0</v>
      </c>
      <c r="C32136">
        <v>0</v>
      </c>
      <c r="D32136">
        <v>0</v>
      </c>
      <c r="E32136">
        <v>4096050</v>
      </c>
      <c r="F32136" s="4">
        <f t="shared" si="502"/>
        <v>1365350</v>
      </c>
    </row>
    <row r="32137" spans="1:6" x14ac:dyDescent="0.3">
      <c r="A32137" t="s">
        <v>32319</v>
      </c>
      <c r="B32137">
        <v>0</v>
      </c>
      <c r="C32137">
        <v>0</v>
      </c>
      <c r="D32137">
        <v>0</v>
      </c>
      <c r="E32137">
        <v>478660</v>
      </c>
      <c r="F32137" s="4">
        <f t="shared" si="502"/>
        <v>159553.33333333334</v>
      </c>
    </row>
    <row r="32138" spans="1:6" x14ac:dyDescent="0.3">
      <c r="A32138" t="s">
        <v>32320</v>
      </c>
      <c r="B32138">
        <v>0</v>
      </c>
      <c r="C32138">
        <v>0</v>
      </c>
      <c r="D32138">
        <v>0</v>
      </c>
      <c r="E32138">
        <v>402000</v>
      </c>
      <c r="F32138" s="4">
        <f t="shared" si="502"/>
        <v>134000</v>
      </c>
    </row>
    <row r="32139" spans="1:6" x14ac:dyDescent="0.3">
      <c r="A32139" t="s">
        <v>32321</v>
      </c>
      <c r="B32139">
        <v>0</v>
      </c>
      <c r="C32139">
        <v>0</v>
      </c>
      <c r="D32139">
        <v>0</v>
      </c>
      <c r="E32139">
        <v>753330</v>
      </c>
      <c r="F32139" s="4">
        <f t="shared" si="502"/>
        <v>251110</v>
      </c>
    </row>
    <row r="32140" spans="1:6" x14ac:dyDescent="0.3">
      <c r="A32140" t="s">
        <v>32322</v>
      </c>
      <c r="B32140">
        <v>0</v>
      </c>
      <c r="C32140">
        <v>0</v>
      </c>
      <c r="D32140">
        <v>0</v>
      </c>
      <c r="E32140">
        <v>1073800</v>
      </c>
      <c r="F32140" s="4">
        <f t="shared" si="502"/>
        <v>357933.33333333331</v>
      </c>
    </row>
    <row r="32141" spans="1:6" x14ac:dyDescent="0.3">
      <c r="A32141" t="s">
        <v>32323</v>
      </c>
      <c r="B32141">
        <v>0</v>
      </c>
      <c r="C32141">
        <v>0</v>
      </c>
      <c r="D32141">
        <v>0</v>
      </c>
      <c r="E32141">
        <v>370000</v>
      </c>
      <c r="F32141" s="4">
        <f t="shared" si="502"/>
        <v>123333.33333333333</v>
      </c>
    </row>
    <row r="32142" spans="1:6" x14ac:dyDescent="0.3">
      <c r="A32142" t="s">
        <v>32324</v>
      </c>
      <c r="B32142">
        <v>0</v>
      </c>
      <c r="C32142">
        <v>0</v>
      </c>
      <c r="D32142">
        <v>0</v>
      </c>
      <c r="E32142">
        <v>386000</v>
      </c>
      <c r="F32142" s="4">
        <f t="shared" si="502"/>
        <v>128666.66666666667</v>
      </c>
    </row>
    <row r="32143" spans="1:6" x14ac:dyDescent="0.3">
      <c r="A32143" t="s">
        <v>32325</v>
      </c>
      <c r="B32143">
        <v>0</v>
      </c>
      <c r="C32143">
        <v>0</v>
      </c>
      <c r="D32143">
        <v>0</v>
      </c>
      <c r="E32143">
        <v>970420</v>
      </c>
      <c r="F32143" s="4">
        <f t="shared" si="502"/>
        <v>323473.33333333331</v>
      </c>
    </row>
    <row r="32144" spans="1:6" x14ac:dyDescent="0.3">
      <c r="A32144" t="s">
        <v>32326</v>
      </c>
      <c r="B32144">
        <v>0</v>
      </c>
      <c r="C32144">
        <v>0</v>
      </c>
      <c r="D32144">
        <v>0</v>
      </c>
      <c r="E32144">
        <v>402220</v>
      </c>
      <c r="F32144" s="4">
        <f t="shared" si="502"/>
        <v>134073.33333333334</v>
      </c>
    </row>
    <row r="32145" spans="1:6" x14ac:dyDescent="0.3">
      <c r="A32145" t="s">
        <v>32327</v>
      </c>
      <c r="B32145">
        <v>0</v>
      </c>
      <c r="C32145">
        <v>0</v>
      </c>
      <c r="D32145">
        <v>0</v>
      </c>
      <c r="E32145">
        <v>386000</v>
      </c>
      <c r="F32145" s="4">
        <f t="shared" si="502"/>
        <v>128666.66666666667</v>
      </c>
    </row>
    <row r="32146" spans="1:6" x14ac:dyDescent="0.3">
      <c r="A32146" t="s">
        <v>32328</v>
      </c>
      <c r="B32146">
        <v>0</v>
      </c>
      <c r="C32146">
        <v>0</v>
      </c>
      <c r="D32146">
        <v>0</v>
      </c>
      <c r="E32146">
        <v>879970</v>
      </c>
      <c r="F32146" s="4">
        <f t="shared" si="502"/>
        <v>293323.33333333331</v>
      </c>
    </row>
    <row r="32147" spans="1:6" x14ac:dyDescent="0.3">
      <c r="A32147" t="s">
        <v>32329</v>
      </c>
      <c r="B32147">
        <v>0</v>
      </c>
      <c r="C32147">
        <v>0</v>
      </c>
      <c r="D32147">
        <v>0</v>
      </c>
      <c r="E32147">
        <v>405000</v>
      </c>
      <c r="F32147" s="4">
        <f t="shared" si="502"/>
        <v>135000</v>
      </c>
    </row>
    <row r="32148" spans="1:6" x14ac:dyDescent="0.3">
      <c r="A32148" t="s">
        <v>32330</v>
      </c>
      <c r="B32148">
        <v>0</v>
      </c>
      <c r="C32148">
        <v>0</v>
      </c>
      <c r="D32148">
        <v>0</v>
      </c>
      <c r="E32148">
        <v>289380</v>
      </c>
      <c r="F32148" s="4">
        <f t="shared" si="502"/>
        <v>96460</v>
      </c>
    </row>
    <row r="32149" spans="1:6" x14ac:dyDescent="0.3">
      <c r="A32149" t="s">
        <v>32331</v>
      </c>
      <c r="B32149">
        <v>0</v>
      </c>
      <c r="C32149">
        <v>0</v>
      </c>
      <c r="D32149">
        <v>0</v>
      </c>
      <c r="E32149">
        <v>573300</v>
      </c>
      <c r="F32149" s="4">
        <f t="shared" si="502"/>
        <v>191100</v>
      </c>
    </row>
    <row r="32150" spans="1:6" x14ac:dyDescent="0.3">
      <c r="A32150" t="s">
        <v>32332</v>
      </c>
      <c r="B32150">
        <v>0</v>
      </c>
      <c r="C32150">
        <v>0</v>
      </c>
      <c r="D32150">
        <v>0</v>
      </c>
      <c r="E32150">
        <v>649740</v>
      </c>
      <c r="F32150" s="4">
        <f t="shared" si="502"/>
        <v>216580</v>
      </c>
    </row>
    <row r="32151" spans="1:6" x14ac:dyDescent="0.3">
      <c r="A32151" t="s">
        <v>32333</v>
      </c>
      <c r="B32151">
        <v>0</v>
      </c>
      <c r="C32151">
        <v>0</v>
      </c>
      <c r="D32151">
        <v>0</v>
      </c>
      <c r="E32151">
        <v>234600</v>
      </c>
      <c r="F32151" s="4">
        <f t="shared" si="502"/>
        <v>78200</v>
      </c>
    </row>
    <row r="32152" spans="1:6" x14ac:dyDescent="0.3">
      <c r="A32152" t="s">
        <v>32334</v>
      </c>
      <c r="B32152">
        <v>0</v>
      </c>
      <c r="C32152">
        <v>0</v>
      </c>
      <c r="D32152">
        <v>0</v>
      </c>
      <c r="E32152">
        <v>473200</v>
      </c>
      <c r="F32152" s="4">
        <f t="shared" si="502"/>
        <v>157733.33333333334</v>
      </c>
    </row>
    <row r="32153" spans="1:6" x14ac:dyDescent="0.3">
      <c r="A32153" t="s">
        <v>32335</v>
      </c>
      <c r="B32153">
        <v>0</v>
      </c>
      <c r="C32153">
        <v>0</v>
      </c>
      <c r="D32153">
        <v>0</v>
      </c>
      <c r="E32153">
        <v>2228000</v>
      </c>
      <c r="F32153" s="4">
        <f t="shared" si="502"/>
        <v>742666.66666666663</v>
      </c>
    </row>
    <row r="32154" spans="1:6" x14ac:dyDescent="0.3">
      <c r="A32154" t="s">
        <v>32336</v>
      </c>
      <c r="B32154">
        <v>0</v>
      </c>
      <c r="C32154">
        <v>0</v>
      </c>
      <c r="D32154">
        <v>0</v>
      </c>
      <c r="E32154">
        <v>357000</v>
      </c>
      <c r="F32154" s="4">
        <f t="shared" si="502"/>
        <v>119000</v>
      </c>
    </row>
    <row r="32155" spans="1:6" x14ac:dyDescent="0.3">
      <c r="A32155" t="s">
        <v>32337</v>
      </c>
      <c r="B32155">
        <v>0</v>
      </c>
      <c r="C32155">
        <v>0</v>
      </c>
      <c r="D32155">
        <v>0</v>
      </c>
      <c r="E32155">
        <v>234600</v>
      </c>
      <c r="F32155" s="4">
        <f t="shared" si="502"/>
        <v>78200</v>
      </c>
    </row>
    <row r="32156" spans="1:6" x14ac:dyDescent="0.3">
      <c r="A32156" t="s">
        <v>32338</v>
      </c>
      <c r="B32156">
        <v>0</v>
      </c>
      <c r="C32156">
        <v>0</v>
      </c>
      <c r="D32156">
        <v>0</v>
      </c>
      <c r="E32156">
        <v>780000</v>
      </c>
      <c r="F32156" s="4">
        <f t="shared" si="502"/>
        <v>260000</v>
      </c>
    </row>
    <row r="32157" spans="1:6" x14ac:dyDescent="0.3">
      <c r="A32157" t="s">
        <v>32339</v>
      </c>
      <c r="B32157">
        <v>0</v>
      </c>
      <c r="C32157">
        <v>0</v>
      </c>
      <c r="D32157">
        <v>0</v>
      </c>
      <c r="E32157">
        <v>976250</v>
      </c>
      <c r="F32157" s="4">
        <f t="shared" si="502"/>
        <v>325416.66666666669</v>
      </c>
    </row>
    <row r="32158" spans="1:6" x14ac:dyDescent="0.3">
      <c r="A32158" t="s">
        <v>32340</v>
      </c>
      <c r="B32158">
        <v>0</v>
      </c>
      <c r="C32158">
        <v>0</v>
      </c>
      <c r="D32158">
        <v>0</v>
      </c>
      <c r="E32158">
        <v>234600</v>
      </c>
      <c r="F32158" s="4">
        <f t="shared" si="502"/>
        <v>78200</v>
      </c>
    </row>
    <row r="32159" spans="1:6" x14ac:dyDescent="0.3">
      <c r="A32159" t="s">
        <v>32341</v>
      </c>
      <c r="B32159">
        <v>0</v>
      </c>
      <c r="C32159">
        <v>0</v>
      </c>
      <c r="D32159">
        <v>0</v>
      </c>
      <c r="E32159">
        <v>234600</v>
      </c>
      <c r="F32159" s="4">
        <f t="shared" si="502"/>
        <v>78200</v>
      </c>
    </row>
    <row r="32160" spans="1:6" x14ac:dyDescent="0.3">
      <c r="A32160" t="s">
        <v>32342</v>
      </c>
      <c r="B32160">
        <v>0</v>
      </c>
      <c r="C32160">
        <v>0</v>
      </c>
      <c r="D32160">
        <v>0</v>
      </c>
      <c r="E32160">
        <v>234600</v>
      </c>
      <c r="F32160" s="4">
        <f t="shared" si="502"/>
        <v>78200</v>
      </c>
    </row>
    <row r="32161" spans="1:6" x14ac:dyDescent="0.3">
      <c r="A32161" t="s">
        <v>32343</v>
      </c>
      <c r="B32161">
        <v>0</v>
      </c>
      <c r="C32161">
        <v>0</v>
      </c>
      <c r="D32161">
        <v>0</v>
      </c>
      <c r="E32161">
        <v>500500</v>
      </c>
      <c r="F32161" s="4">
        <f t="shared" si="502"/>
        <v>166833.33333333334</v>
      </c>
    </row>
    <row r="32162" spans="1:6" x14ac:dyDescent="0.3">
      <c r="A32162" t="s">
        <v>32344</v>
      </c>
      <c r="B32162">
        <v>0</v>
      </c>
      <c r="C32162">
        <v>0</v>
      </c>
      <c r="D32162">
        <v>0</v>
      </c>
      <c r="E32162">
        <v>820000</v>
      </c>
      <c r="F32162" s="4">
        <f t="shared" si="502"/>
        <v>273333.33333333331</v>
      </c>
    </row>
    <row r="32163" spans="1:6" x14ac:dyDescent="0.3">
      <c r="A32163" t="s">
        <v>32345</v>
      </c>
      <c r="B32163">
        <v>0</v>
      </c>
      <c r="C32163">
        <v>0</v>
      </c>
      <c r="D32163">
        <v>0</v>
      </c>
      <c r="E32163">
        <v>3398940</v>
      </c>
      <c r="F32163" s="4">
        <f t="shared" si="502"/>
        <v>1132980</v>
      </c>
    </row>
    <row r="32164" spans="1:6" x14ac:dyDescent="0.3">
      <c r="A32164" t="s">
        <v>32346</v>
      </c>
      <c r="B32164">
        <v>0</v>
      </c>
      <c r="C32164">
        <v>0</v>
      </c>
      <c r="D32164">
        <v>0</v>
      </c>
      <c r="E32164">
        <v>382200</v>
      </c>
      <c r="F32164" s="4">
        <f t="shared" si="502"/>
        <v>127400</v>
      </c>
    </row>
    <row r="32165" spans="1:6" x14ac:dyDescent="0.3">
      <c r="A32165" t="s">
        <v>32347</v>
      </c>
      <c r="B32165">
        <v>0</v>
      </c>
      <c r="C32165">
        <v>0</v>
      </c>
      <c r="D32165">
        <v>0</v>
      </c>
      <c r="E32165">
        <v>616800</v>
      </c>
      <c r="F32165" s="4">
        <f t="shared" si="502"/>
        <v>205600</v>
      </c>
    </row>
    <row r="32166" spans="1:6" x14ac:dyDescent="0.3">
      <c r="A32166" t="s">
        <v>32348</v>
      </c>
      <c r="B32166">
        <v>0</v>
      </c>
      <c r="C32166">
        <v>0</v>
      </c>
      <c r="D32166">
        <v>0</v>
      </c>
      <c r="E32166">
        <v>4243510</v>
      </c>
      <c r="F32166" s="4">
        <f t="shared" si="502"/>
        <v>1414503.3333333333</v>
      </c>
    </row>
    <row r="32167" spans="1:6" x14ac:dyDescent="0.3">
      <c r="A32167" t="s">
        <v>32349</v>
      </c>
      <c r="B32167">
        <v>0</v>
      </c>
      <c r="C32167">
        <v>0</v>
      </c>
      <c r="D32167">
        <v>0</v>
      </c>
      <c r="E32167">
        <v>234600</v>
      </c>
      <c r="F32167" s="4">
        <f t="shared" si="502"/>
        <v>78200</v>
      </c>
    </row>
    <row r="32168" spans="1:6" x14ac:dyDescent="0.3">
      <c r="A32168" t="s">
        <v>32350</v>
      </c>
      <c r="B32168">
        <v>0</v>
      </c>
      <c r="C32168">
        <v>0</v>
      </c>
      <c r="D32168">
        <v>0</v>
      </c>
      <c r="E32168">
        <v>410000</v>
      </c>
      <c r="F32168" s="4">
        <f t="shared" si="502"/>
        <v>136666.66666666666</v>
      </c>
    </row>
    <row r="32169" spans="1:6" x14ac:dyDescent="0.3">
      <c r="A32169" t="s">
        <v>32351</v>
      </c>
      <c r="B32169">
        <v>0</v>
      </c>
      <c r="C32169">
        <v>0</v>
      </c>
      <c r="D32169">
        <v>0</v>
      </c>
      <c r="E32169">
        <v>258440</v>
      </c>
      <c r="F32169" s="4">
        <f t="shared" si="502"/>
        <v>86146.666666666672</v>
      </c>
    </row>
    <row r="32170" spans="1:6" x14ac:dyDescent="0.3">
      <c r="A32170" t="s">
        <v>32352</v>
      </c>
      <c r="B32170">
        <v>0</v>
      </c>
      <c r="C32170">
        <v>0</v>
      </c>
      <c r="D32170">
        <v>0</v>
      </c>
      <c r="E32170">
        <v>269360</v>
      </c>
      <c r="F32170" s="4">
        <f t="shared" si="502"/>
        <v>89786.666666666672</v>
      </c>
    </row>
    <row r="32171" spans="1:6" x14ac:dyDescent="0.3">
      <c r="A32171" t="s">
        <v>32353</v>
      </c>
      <c r="B32171">
        <v>0</v>
      </c>
      <c r="C32171">
        <v>0</v>
      </c>
      <c r="D32171">
        <v>0</v>
      </c>
      <c r="E32171">
        <v>555640</v>
      </c>
      <c r="F32171" s="4">
        <f t="shared" si="502"/>
        <v>185213.33333333334</v>
      </c>
    </row>
    <row r="32172" spans="1:6" x14ac:dyDescent="0.3">
      <c r="A32172" t="s">
        <v>32354</v>
      </c>
      <c r="B32172">
        <v>0</v>
      </c>
      <c r="C32172">
        <v>0</v>
      </c>
      <c r="D32172">
        <v>0</v>
      </c>
      <c r="E32172">
        <v>205660</v>
      </c>
      <c r="F32172" s="4">
        <f t="shared" si="502"/>
        <v>68553.333333333328</v>
      </c>
    </row>
    <row r="32173" spans="1:6" x14ac:dyDescent="0.3">
      <c r="A32173" t="s">
        <v>32355</v>
      </c>
      <c r="B32173">
        <v>0</v>
      </c>
      <c r="C32173">
        <v>0</v>
      </c>
      <c r="D32173">
        <v>0</v>
      </c>
      <c r="E32173">
        <v>234600</v>
      </c>
      <c r="F32173" s="4">
        <f t="shared" si="502"/>
        <v>78200</v>
      </c>
    </row>
    <row r="32174" spans="1:6" x14ac:dyDescent="0.3">
      <c r="A32174" t="s">
        <v>32356</v>
      </c>
      <c r="B32174">
        <v>0</v>
      </c>
      <c r="C32174">
        <v>0</v>
      </c>
      <c r="D32174">
        <v>0</v>
      </c>
      <c r="E32174">
        <v>200200</v>
      </c>
      <c r="F32174" s="4">
        <f t="shared" si="502"/>
        <v>66733.333333333328</v>
      </c>
    </row>
    <row r="32175" spans="1:6" x14ac:dyDescent="0.3">
      <c r="A32175" t="s">
        <v>32357</v>
      </c>
      <c r="B32175">
        <v>0</v>
      </c>
      <c r="C32175">
        <v>0</v>
      </c>
      <c r="D32175">
        <v>0</v>
      </c>
      <c r="E32175">
        <v>273700</v>
      </c>
      <c r="F32175" s="4">
        <f t="shared" si="502"/>
        <v>91233.333333333328</v>
      </c>
    </row>
    <row r="32176" spans="1:6" x14ac:dyDescent="0.3">
      <c r="A32176" t="s">
        <v>32358</v>
      </c>
      <c r="B32176">
        <v>0</v>
      </c>
      <c r="C32176">
        <v>0</v>
      </c>
      <c r="D32176">
        <v>0</v>
      </c>
      <c r="E32176">
        <v>214760</v>
      </c>
      <c r="F32176" s="4">
        <f t="shared" si="502"/>
        <v>71586.666666666672</v>
      </c>
    </row>
    <row r="32177" spans="1:6" x14ac:dyDescent="0.3">
      <c r="A32177" t="s">
        <v>32359</v>
      </c>
      <c r="B32177">
        <v>0</v>
      </c>
      <c r="C32177">
        <v>0</v>
      </c>
      <c r="D32177">
        <v>0</v>
      </c>
      <c r="E32177">
        <v>214760</v>
      </c>
      <c r="F32177" s="4">
        <f t="shared" si="502"/>
        <v>71586.666666666672</v>
      </c>
    </row>
    <row r="32178" spans="1:6" x14ac:dyDescent="0.3">
      <c r="A32178" t="s">
        <v>32360</v>
      </c>
      <c r="B32178">
        <v>0</v>
      </c>
      <c r="C32178">
        <v>0</v>
      </c>
      <c r="D32178">
        <v>0</v>
      </c>
      <c r="E32178">
        <v>961100</v>
      </c>
      <c r="F32178" s="4">
        <f t="shared" si="502"/>
        <v>320366.66666666669</v>
      </c>
    </row>
    <row r="32179" spans="1:6" x14ac:dyDescent="0.3">
      <c r="A32179" t="s">
        <v>32361</v>
      </c>
      <c r="B32179">
        <v>0</v>
      </c>
      <c r="C32179">
        <v>0</v>
      </c>
      <c r="D32179">
        <v>0</v>
      </c>
      <c r="E32179">
        <v>249000</v>
      </c>
      <c r="F32179" s="4">
        <f t="shared" si="502"/>
        <v>83000</v>
      </c>
    </row>
    <row r="32180" spans="1:6" x14ac:dyDescent="0.3">
      <c r="A32180" t="s">
        <v>32362</v>
      </c>
      <c r="B32180">
        <v>0</v>
      </c>
      <c r="C32180">
        <v>0</v>
      </c>
      <c r="D32180">
        <v>0</v>
      </c>
      <c r="E32180">
        <v>1266600</v>
      </c>
      <c r="F32180" s="4">
        <f t="shared" si="502"/>
        <v>422200</v>
      </c>
    </row>
    <row r="32181" spans="1:6" x14ac:dyDescent="0.3">
      <c r="A32181" t="s">
        <v>32363</v>
      </c>
      <c r="B32181">
        <v>0</v>
      </c>
      <c r="C32181">
        <v>0</v>
      </c>
      <c r="D32181">
        <v>0</v>
      </c>
      <c r="E32181">
        <v>1499340</v>
      </c>
      <c r="F32181" s="4">
        <f t="shared" si="502"/>
        <v>499780</v>
      </c>
    </row>
    <row r="32182" spans="1:6" x14ac:dyDescent="0.3">
      <c r="A32182" t="s">
        <v>32364</v>
      </c>
      <c r="B32182">
        <v>0</v>
      </c>
      <c r="C32182">
        <v>0</v>
      </c>
      <c r="D32182">
        <v>0</v>
      </c>
      <c r="E32182">
        <v>420750</v>
      </c>
      <c r="F32182" s="4">
        <f t="shared" si="502"/>
        <v>140250</v>
      </c>
    </row>
    <row r="32183" spans="1:6" x14ac:dyDescent="0.3">
      <c r="A32183" t="s">
        <v>32365</v>
      </c>
      <c r="B32183">
        <v>0</v>
      </c>
      <c r="C32183">
        <v>0</v>
      </c>
      <c r="D32183">
        <v>0</v>
      </c>
      <c r="E32183">
        <v>264000</v>
      </c>
      <c r="F32183" s="4">
        <f t="shared" si="502"/>
        <v>88000</v>
      </c>
    </row>
    <row r="32184" spans="1:6" x14ac:dyDescent="0.3">
      <c r="A32184" t="s">
        <v>32366</v>
      </c>
      <c r="B32184">
        <v>0</v>
      </c>
      <c r="C32184">
        <v>0</v>
      </c>
      <c r="D32184">
        <v>0</v>
      </c>
      <c r="E32184">
        <v>473480</v>
      </c>
      <c r="F32184" s="4">
        <f t="shared" si="502"/>
        <v>157826.66666666666</v>
      </c>
    </row>
    <row r="32185" spans="1:6" x14ac:dyDescent="0.3">
      <c r="A32185" t="s">
        <v>32367</v>
      </c>
      <c r="B32185">
        <v>0</v>
      </c>
      <c r="C32185">
        <v>0</v>
      </c>
      <c r="D32185">
        <v>0</v>
      </c>
      <c r="E32185">
        <v>409500</v>
      </c>
      <c r="F32185" s="4">
        <f t="shared" si="502"/>
        <v>136500</v>
      </c>
    </row>
    <row r="32186" spans="1:6" x14ac:dyDescent="0.3">
      <c r="A32186" t="s">
        <v>32368</v>
      </c>
      <c r="B32186">
        <v>0</v>
      </c>
      <c r="C32186">
        <v>0</v>
      </c>
      <c r="D32186">
        <v>0</v>
      </c>
      <c r="E32186">
        <v>370000</v>
      </c>
      <c r="F32186" s="4">
        <f t="shared" si="502"/>
        <v>123333.33333333333</v>
      </c>
    </row>
    <row r="32187" spans="1:6" x14ac:dyDescent="0.3">
      <c r="A32187" t="s">
        <v>32369</v>
      </c>
      <c r="B32187">
        <v>0</v>
      </c>
      <c r="C32187">
        <v>0</v>
      </c>
      <c r="D32187">
        <v>0</v>
      </c>
      <c r="E32187">
        <v>234600</v>
      </c>
      <c r="F32187" s="4">
        <f t="shared" si="502"/>
        <v>78200</v>
      </c>
    </row>
    <row r="32188" spans="1:6" x14ac:dyDescent="0.3">
      <c r="A32188" t="s">
        <v>32370</v>
      </c>
      <c r="B32188">
        <v>0</v>
      </c>
      <c r="C32188">
        <v>0</v>
      </c>
      <c r="D32188">
        <v>0</v>
      </c>
      <c r="E32188">
        <v>273000</v>
      </c>
      <c r="F32188" s="4">
        <f t="shared" si="502"/>
        <v>91000</v>
      </c>
    </row>
    <row r="32189" spans="1:6" x14ac:dyDescent="0.3">
      <c r="A32189" t="s">
        <v>32371</v>
      </c>
      <c r="B32189">
        <v>0</v>
      </c>
      <c r="C32189">
        <v>0</v>
      </c>
      <c r="D32189">
        <v>0</v>
      </c>
      <c r="E32189">
        <v>234600</v>
      </c>
      <c r="F32189" s="4">
        <f t="shared" si="502"/>
        <v>78200</v>
      </c>
    </row>
    <row r="32190" spans="1:6" x14ac:dyDescent="0.3">
      <c r="A32190" t="s">
        <v>32372</v>
      </c>
      <c r="B32190">
        <v>0</v>
      </c>
      <c r="C32190">
        <v>0</v>
      </c>
      <c r="D32190">
        <v>0</v>
      </c>
      <c r="E32190">
        <v>536900</v>
      </c>
      <c r="F32190" s="4">
        <f t="shared" si="502"/>
        <v>178966.66666666666</v>
      </c>
    </row>
    <row r="32191" spans="1:6" x14ac:dyDescent="0.3">
      <c r="A32191" t="s">
        <v>32373</v>
      </c>
      <c r="B32191">
        <v>0</v>
      </c>
      <c r="C32191">
        <v>0</v>
      </c>
      <c r="D32191">
        <v>0</v>
      </c>
      <c r="E32191">
        <v>382200</v>
      </c>
      <c r="F32191" s="4">
        <f t="shared" si="502"/>
        <v>127400</v>
      </c>
    </row>
    <row r="32192" spans="1:6" x14ac:dyDescent="0.3">
      <c r="A32192" t="s">
        <v>32374</v>
      </c>
      <c r="B32192">
        <v>0</v>
      </c>
      <c r="C32192">
        <v>0</v>
      </c>
      <c r="D32192">
        <v>0</v>
      </c>
      <c r="E32192">
        <v>233870</v>
      </c>
      <c r="F32192" s="4">
        <f t="shared" si="502"/>
        <v>77956.666666666672</v>
      </c>
    </row>
    <row r="32193" spans="1:6" x14ac:dyDescent="0.3">
      <c r="A32193" t="s">
        <v>32375</v>
      </c>
      <c r="B32193">
        <v>0</v>
      </c>
      <c r="C32193">
        <v>0</v>
      </c>
      <c r="D32193">
        <v>0</v>
      </c>
      <c r="E32193">
        <v>234600</v>
      </c>
      <c r="F32193" s="4">
        <f t="shared" si="502"/>
        <v>78200</v>
      </c>
    </row>
    <row r="32194" spans="1:6" x14ac:dyDescent="0.3">
      <c r="A32194" t="s">
        <v>32376</v>
      </c>
      <c r="B32194">
        <v>0</v>
      </c>
      <c r="C32194">
        <v>0</v>
      </c>
      <c r="D32194">
        <v>0</v>
      </c>
      <c r="E32194">
        <v>234600</v>
      </c>
      <c r="F32194" s="4">
        <f t="shared" si="502"/>
        <v>78200</v>
      </c>
    </row>
    <row r="32195" spans="1:6" x14ac:dyDescent="0.3">
      <c r="A32195" t="s">
        <v>32377</v>
      </c>
      <c r="B32195">
        <v>0</v>
      </c>
      <c r="C32195">
        <v>0</v>
      </c>
      <c r="D32195">
        <v>0</v>
      </c>
      <c r="E32195">
        <v>234600</v>
      </c>
      <c r="F32195" s="4">
        <f t="shared" ref="F32195:F32258" si="503">SUM(C32195:E32195)/3</f>
        <v>78200</v>
      </c>
    </row>
    <row r="32196" spans="1:6" x14ac:dyDescent="0.3">
      <c r="A32196" t="s">
        <v>32378</v>
      </c>
      <c r="B32196">
        <v>0</v>
      </c>
      <c r="C32196">
        <v>0</v>
      </c>
      <c r="D32196">
        <v>0</v>
      </c>
      <c r="E32196">
        <v>234600</v>
      </c>
      <c r="F32196" s="4">
        <f t="shared" si="503"/>
        <v>78200</v>
      </c>
    </row>
    <row r="32197" spans="1:6" x14ac:dyDescent="0.3">
      <c r="A32197" t="s">
        <v>32379</v>
      </c>
      <c r="B32197">
        <v>0</v>
      </c>
      <c r="C32197">
        <v>0</v>
      </c>
      <c r="D32197">
        <v>0</v>
      </c>
      <c r="E32197">
        <v>205660</v>
      </c>
      <c r="F32197" s="4">
        <f t="shared" si="503"/>
        <v>68553.333333333328</v>
      </c>
    </row>
    <row r="32198" spans="1:6" x14ac:dyDescent="0.3">
      <c r="A32198" t="s">
        <v>32380</v>
      </c>
      <c r="B32198">
        <v>0</v>
      </c>
      <c r="C32198">
        <v>0</v>
      </c>
      <c r="D32198">
        <v>0</v>
      </c>
      <c r="E32198">
        <v>1857400</v>
      </c>
      <c r="F32198" s="4">
        <f t="shared" si="503"/>
        <v>619133.33333333337</v>
      </c>
    </row>
    <row r="32199" spans="1:6" x14ac:dyDescent="0.3">
      <c r="A32199" t="s">
        <v>32381</v>
      </c>
      <c r="B32199">
        <v>0</v>
      </c>
      <c r="C32199">
        <v>0</v>
      </c>
      <c r="D32199">
        <v>0</v>
      </c>
      <c r="E32199">
        <v>287560</v>
      </c>
      <c r="F32199" s="4">
        <f t="shared" si="503"/>
        <v>95853.333333333328</v>
      </c>
    </row>
    <row r="32200" spans="1:6" x14ac:dyDescent="0.3">
      <c r="A32200" t="s">
        <v>32382</v>
      </c>
      <c r="B32200">
        <v>0</v>
      </c>
      <c r="C32200">
        <v>0</v>
      </c>
      <c r="D32200">
        <v>0</v>
      </c>
      <c r="E32200">
        <v>234000</v>
      </c>
      <c r="F32200" s="4">
        <f t="shared" si="503"/>
        <v>78000</v>
      </c>
    </row>
    <row r="32201" spans="1:6" x14ac:dyDescent="0.3">
      <c r="A32201" t="s">
        <v>32383</v>
      </c>
      <c r="B32201">
        <v>0</v>
      </c>
      <c r="C32201">
        <v>0</v>
      </c>
      <c r="D32201">
        <v>0</v>
      </c>
      <c r="E32201">
        <v>357000</v>
      </c>
      <c r="F32201" s="4">
        <f t="shared" si="503"/>
        <v>119000</v>
      </c>
    </row>
    <row r="32202" spans="1:6" x14ac:dyDescent="0.3">
      <c r="A32202" t="s">
        <v>32384</v>
      </c>
      <c r="B32202">
        <v>0</v>
      </c>
      <c r="C32202">
        <v>0</v>
      </c>
      <c r="D32202">
        <v>0</v>
      </c>
      <c r="E32202">
        <v>410080</v>
      </c>
      <c r="F32202" s="4">
        <f t="shared" si="503"/>
        <v>136693.33333333334</v>
      </c>
    </row>
    <row r="32203" spans="1:6" x14ac:dyDescent="0.3">
      <c r="A32203" t="s">
        <v>32385</v>
      </c>
      <c r="B32203">
        <v>0</v>
      </c>
      <c r="C32203">
        <v>0</v>
      </c>
      <c r="D32203">
        <v>0</v>
      </c>
      <c r="E32203">
        <v>249000</v>
      </c>
      <c r="F32203" s="4">
        <f t="shared" si="503"/>
        <v>83000</v>
      </c>
    </row>
    <row r="32204" spans="1:6" x14ac:dyDescent="0.3">
      <c r="A32204" t="s">
        <v>32386</v>
      </c>
      <c r="B32204">
        <v>0</v>
      </c>
      <c r="C32204">
        <v>0</v>
      </c>
      <c r="D32204">
        <v>0</v>
      </c>
      <c r="E32204">
        <v>258440</v>
      </c>
      <c r="F32204" s="4">
        <f t="shared" si="503"/>
        <v>86146.666666666672</v>
      </c>
    </row>
    <row r="32205" spans="1:6" x14ac:dyDescent="0.3">
      <c r="A32205" t="s">
        <v>32387</v>
      </c>
      <c r="B32205">
        <v>0</v>
      </c>
      <c r="C32205">
        <v>0</v>
      </c>
      <c r="D32205">
        <v>0</v>
      </c>
      <c r="E32205">
        <v>242880</v>
      </c>
      <c r="F32205" s="4">
        <f t="shared" si="503"/>
        <v>80960</v>
      </c>
    </row>
    <row r="32206" spans="1:6" x14ac:dyDescent="0.3">
      <c r="A32206" t="s">
        <v>32388</v>
      </c>
      <c r="B32206">
        <v>0</v>
      </c>
      <c r="C32206">
        <v>0</v>
      </c>
      <c r="D32206">
        <v>0</v>
      </c>
      <c r="E32206">
        <v>357000</v>
      </c>
      <c r="F32206" s="4">
        <f t="shared" si="503"/>
        <v>119000</v>
      </c>
    </row>
    <row r="32207" spans="1:6" x14ac:dyDescent="0.3">
      <c r="A32207" t="s">
        <v>32389</v>
      </c>
      <c r="B32207">
        <v>0</v>
      </c>
      <c r="C32207">
        <v>0</v>
      </c>
      <c r="D32207">
        <v>0</v>
      </c>
      <c r="E32207">
        <v>473200</v>
      </c>
      <c r="F32207" s="4">
        <f t="shared" si="503"/>
        <v>157733.33333333334</v>
      </c>
    </row>
    <row r="32208" spans="1:6" x14ac:dyDescent="0.3">
      <c r="A32208" t="s">
        <v>32390</v>
      </c>
      <c r="B32208">
        <v>0</v>
      </c>
      <c r="C32208">
        <v>0</v>
      </c>
      <c r="D32208">
        <v>0</v>
      </c>
      <c r="E32208">
        <v>756000</v>
      </c>
      <c r="F32208" s="4">
        <f t="shared" si="503"/>
        <v>252000</v>
      </c>
    </row>
    <row r="32209" spans="1:6" x14ac:dyDescent="0.3">
      <c r="A32209" t="s">
        <v>32391</v>
      </c>
      <c r="B32209">
        <v>0</v>
      </c>
      <c r="C32209">
        <v>0</v>
      </c>
      <c r="D32209">
        <v>0</v>
      </c>
      <c r="E32209">
        <v>234600</v>
      </c>
      <c r="F32209" s="4">
        <f t="shared" si="503"/>
        <v>78200</v>
      </c>
    </row>
    <row r="32210" spans="1:6" x14ac:dyDescent="0.3">
      <c r="A32210" t="s">
        <v>32392</v>
      </c>
      <c r="B32210">
        <v>0</v>
      </c>
      <c r="C32210">
        <v>0</v>
      </c>
      <c r="D32210">
        <v>0</v>
      </c>
      <c r="E32210">
        <v>469200</v>
      </c>
      <c r="F32210" s="4">
        <f t="shared" si="503"/>
        <v>156400</v>
      </c>
    </row>
    <row r="32211" spans="1:6" x14ac:dyDescent="0.3">
      <c r="A32211" t="s">
        <v>32393</v>
      </c>
      <c r="B32211">
        <v>0</v>
      </c>
      <c r="C32211">
        <v>0</v>
      </c>
      <c r="D32211">
        <v>0</v>
      </c>
      <c r="E32211">
        <v>456760</v>
      </c>
      <c r="F32211" s="4">
        <f t="shared" si="503"/>
        <v>152253.33333333334</v>
      </c>
    </row>
    <row r="32212" spans="1:6" x14ac:dyDescent="0.3">
      <c r="A32212" t="s">
        <v>32394</v>
      </c>
      <c r="B32212">
        <v>0</v>
      </c>
      <c r="C32212">
        <v>0</v>
      </c>
      <c r="D32212">
        <v>0</v>
      </c>
      <c r="E32212">
        <v>820000</v>
      </c>
      <c r="F32212" s="4">
        <f t="shared" si="503"/>
        <v>273333.33333333331</v>
      </c>
    </row>
    <row r="32213" spans="1:6" x14ac:dyDescent="0.3">
      <c r="A32213" t="s">
        <v>32395</v>
      </c>
      <c r="B32213">
        <v>0</v>
      </c>
      <c r="C32213">
        <v>0</v>
      </c>
      <c r="D32213">
        <v>0</v>
      </c>
      <c r="E32213">
        <v>3219820</v>
      </c>
      <c r="F32213" s="4">
        <f t="shared" si="503"/>
        <v>1073273.3333333333</v>
      </c>
    </row>
    <row r="32214" spans="1:6" x14ac:dyDescent="0.3">
      <c r="A32214" t="s">
        <v>32396</v>
      </c>
      <c r="B32214">
        <v>0</v>
      </c>
      <c r="C32214">
        <v>0</v>
      </c>
      <c r="D32214">
        <v>0</v>
      </c>
      <c r="E32214">
        <v>840000</v>
      </c>
      <c r="F32214" s="4">
        <f t="shared" si="503"/>
        <v>280000</v>
      </c>
    </row>
    <row r="32215" spans="1:6" x14ac:dyDescent="0.3">
      <c r="A32215" t="s">
        <v>32397</v>
      </c>
      <c r="B32215">
        <v>0</v>
      </c>
      <c r="C32215">
        <v>0</v>
      </c>
      <c r="D32215">
        <v>0</v>
      </c>
      <c r="E32215">
        <v>1509600</v>
      </c>
      <c r="F32215" s="4">
        <f t="shared" si="503"/>
        <v>503200</v>
      </c>
    </row>
    <row r="32216" spans="1:6" x14ac:dyDescent="0.3">
      <c r="A32216" t="s">
        <v>32398</v>
      </c>
      <c r="B32216">
        <v>0</v>
      </c>
      <c r="C32216">
        <v>0</v>
      </c>
      <c r="D32216">
        <v>0</v>
      </c>
      <c r="E32216">
        <v>2581100</v>
      </c>
      <c r="F32216" s="4">
        <f t="shared" si="503"/>
        <v>860366.66666666663</v>
      </c>
    </row>
    <row r="32217" spans="1:6" x14ac:dyDescent="0.3">
      <c r="A32217" t="s">
        <v>32399</v>
      </c>
      <c r="B32217">
        <v>0</v>
      </c>
      <c r="C32217">
        <v>0</v>
      </c>
      <c r="D32217">
        <v>0</v>
      </c>
      <c r="E32217">
        <v>219120</v>
      </c>
      <c r="F32217" s="4">
        <f t="shared" si="503"/>
        <v>73040</v>
      </c>
    </row>
    <row r="32218" spans="1:6" x14ac:dyDescent="0.3">
      <c r="A32218" t="s">
        <v>32400</v>
      </c>
      <c r="B32218">
        <v>0</v>
      </c>
      <c r="C32218">
        <v>0</v>
      </c>
      <c r="D32218">
        <v>0</v>
      </c>
      <c r="E32218">
        <v>2027800</v>
      </c>
      <c r="F32218" s="4">
        <f t="shared" si="503"/>
        <v>675933.33333333337</v>
      </c>
    </row>
    <row r="32219" spans="1:6" x14ac:dyDescent="0.3">
      <c r="A32219" t="s">
        <v>32401</v>
      </c>
      <c r="B32219">
        <v>0</v>
      </c>
      <c r="C32219">
        <v>0</v>
      </c>
      <c r="D32219">
        <v>0</v>
      </c>
      <c r="E32219">
        <v>2029500</v>
      </c>
      <c r="F32219" s="4">
        <f t="shared" si="503"/>
        <v>676500</v>
      </c>
    </row>
    <row r="32220" spans="1:6" x14ac:dyDescent="0.3">
      <c r="A32220" t="s">
        <v>32402</v>
      </c>
      <c r="B32220">
        <v>0</v>
      </c>
      <c r="C32220">
        <v>0</v>
      </c>
      <c r="D32220">
        <v>0</v>
      </c>
      <c r="E32220">
        <v>1068600</v>
      </c>
      <c r="F32220" s="4">
        <f t="shared" si="503"/>
        <v>356200</v>
      </c>
    </row>
    <row r="32221" spans="1:6" x14ac:dyDescent="0.3">
      <c r="A32221" t="s">
        <v>32403</v>
      </c>
      <c r="B32221">
        <v>0</v>
      </c>
      <c r="C32221">
        <v>0</v>
      </c>
      <c r="D32221">
        <v>0</v>
      </c>
      <c r="E32221">
        <v>463500</v>
      </c>
      <c r="F32221" s="4">
        <f t="shared" si="503"/>
        <v>154500</v>
      </c>
    </row>
    <row r="32222" spans="1:6" x14ac:dyDescent="0.3">
      <c r="A32222" t="s">
        <v>32404</v>
      </c>
      <c r="B32222">
        <v>0</v>
      </c>
      <c r="C32222">
        <v>0</v>
      </c>
      <c r="D32222">
        <v>0</v>
      </c>
      <c r="E32222">
        <v>1639220</v>
      </c>
      <c r="F32222" s="4">
        <f t="shared" si="503"/>
        <v>546406.66666666663</v>
      </c>
    </row>
    <row r="32223" spans="1:6" x14ac:dyDescent="0.3">
      <c r="A32223" t="s">
        <v>32405</v>
      </c>
      <c r="B32223">
        <v>0</v>
      </c>
      <c r="C32223">
        <v>0</v>
      </c>
      <c r="D32223">
        <v>0</v>
      </c>
      <c r="E32223">
        <v>666600</v>
      </c>
      <c r="F32223" s="4">
        <f t="shared" si="503"/>
        <v>222200</v>
      </c>
    </row>
    <row r="32224" spans="1:6" x14ac:dyDescent="0.3">
      <c r="A32224" t="s">
        <v>32406</v>
      </c>
      <c r="B32224">
        <v>0</v>
      </c>
      <c r="C32224">
        <v>0</v>
      </c>
      <c r="D32224">
        <v>0</v>
      </c>
      <c r="E32224">
        <v>264600</v>
      </c>
      <c r="F32224" s="4">
        <f t="shared" si="503"/>
        <v>88200</v>
      </c>
    </row>
    <row r="32225" spans="1:6" x14ac:dyDescent="0.3">
      <c r="A32225" t="s">
        <v>32407</v>
      </c>
      <c r="B32225">
        <v>0</v>
      </c>
      <c r="C32225">
        <v>0</v>
      </c>
      <c r="D32225">
        <v>0</v>
      </c>
      <c r="E32225">
        <v>2659560</v>
      </c>
      <c r="F32225" s="4">
        <f t="shared" si="503"/>
        <v>886520</v>
      </c>
    </row>
    <row r="32226" spans="1:6" x14ac:dyDescent="0.3">
      <c r="A32226" t="s">
        <v>32408</v>
      </c>
      <c r="B32226">
        <v>0</v>
      </c>
      <c r="C32226">
        <v>0</v>
      </c>
      <c r="D32226">
        <v>0</v>
      </c>
      <c r="E32226">
        <v>386000</v>
      </c>
      <c r="F32226" s="4">
        <f t="shared" si="503"/>
        <v>128666.66666666667</v>
      </c>
    </row>
    <row r="32227" spans="1:6" x14ac:dyDescent="0.3">
      <c r="A32227" t="s">
        <v>32409</v>
      </c>
      <c r="B32227">
        <v>0</v>
      </c>
      <c r="C32227">
        <v>0</v>
      </c>
      <c r="D32227">
        <v>0</v>
      </c>
      <c r="E32227">
        <v>1191680</v>
      </c>
      <c r="F32227" s="4">
        <f t="shared" si="503"/>
        <v>397226.66666666669</v>
      </c>
    </row>
    <row r="32228" spans="1:6" x14ac:dyDescent="0.3">
      <c r="A32228" t="s">
        <v>32410</v>
      </c>
      <c r="B32228">
        <v>0</v>
      </c>
      <c r="C32228">
        <v>0</v>
      </c>
      <c r="D32228">
        <v>0</v>
      </c>
      <c r="E32228">
        <v>820000</v>
      </c>
      <c r="F32228" s="4">
        <f t="shared" si="503"/>
        <v>273333.33333333331</v>
      </c>
    </row>
    <row r="32229" spans="1:6" x14ac:dyDescent="0.3">
      <c r="A32229" t="s">
        <v>32411</v>
      </c>
      <c r="B32229">
        <v>0</v>
      </c>
      <c r="C32229">
        <v>0</v>
      </c>
      <c r="D32229">
        <v>0</v>
      </c>
      <c r="E32229">
        <v>667600</v>
      </c>
      <c r="F32229" s="4">
        <f t="shared" si="503"/>
        <v>222533.33333333334</v>
      </c>
    </row>
    <row r="32230" spans="1:6" x14ac:dyDescent="0.3">
      <c r="A32230" t="s">
        <v>32412</v>
      </c>
      <c r="B32230">
        <v>0</v>
      </c>
      <c r="C32230">
        <v>0</v>
      </c>
      <c r="D32230">
        <v>0</v>
      </c>
      <c r="E32230">
        <v>410200</v>
      </c>
      <c r="F32230" s="4">
        <f t="shared" si="503"/>
        <v>136733.33333333334</v>
      </c>
    </row>
    <row r="32231" spans="1:6" x14ac:dyDescent="0.3">
      <c r="A32231" t="s">
        <v>32413</v>
      </c>
      <c r="B32231">
        <v>0</v>
      </c>
      <c r="C32231">
        <v>0</v>
      </c>
      <c r="D32231">
        <v>0</v>
      </c>
      <c r="E32231">
        <v>1503160</v>
      </c>
      <c r="F32231" s="4">
        <f t="shared" si="503"/>
        <v>501053.33333333331</v>
      </c>
    </row>
    <row r="32232" spans="1:6" x14ac:dyDescent="0.3">
      <c r="A32232" t="s">
        <v>32414</v>
      </c>
      <c r="B32232">
        <v>0</v>
      </c>
      <c r="C32232">
        <v>0</v>
      </c>
      <c r="D32232">
        <v>0</v>
      </c>
      <c r="E32232">
        <v>811500</v>
      </c>
      <c r="F32232" s="4">
        <f t="shared" si="503"/>
        <v>270500</v>
      </c>
    </row>
    <row r="32233" spans="1:6" x14ac:dyDescent="0.3">
      <c r="A32233" t="s">
        <v>32415</v>
      </c>
      <c r="B32233">
        <v>0</v>
      </c>
      <c r="C32233">
        <v>0</v>
      </c>
      <c r="D32233">
        <v>0</v>
      </c>
      <c r="E32233">
        <v>402000</v>
      </c>
      <c r="F32233" s="4">
        <f t="shared" si="503"/>
        <v>134000</v>
      </c>
    </row>
    <row r="32234" spans="1:6" x14ac:dyDescent="0.3">
      <c r="A32234" t="s">
        <v>32416</v>
      </c>
      <c r="B32234">
        <v>0</v>
      </c>
      <c r="C32234">
        <v>0</v>
      </c>
      <c r="D32234">
        <v>0</v>
      </c>
      <c r="E32234">
        <v>1257280</v>
      </c>
      <c r="F32234" s="4">
        <f t="shared" si="503"/>
        <v>419093.33333333331</v>
      </c>
    </row>
    <row r="32235" spans="1:6" x14ac:dyDescent="0.3">
      <c r="A32235" t="s">
        <v>32417</v>
      </c>
      <c r="B32235">
        <v>0</v>
      </c>
      <c r="C32235">
        <v>0</v>
      </c>
      <c r="D32235">
        <v>0</v>
      </c>
      <c r="E32235">
        <v>160000</v>
      </c>
      <c r="F32235" s="4">
        <f t="shared" si="503"/>
        <v>53333.333333333336</v>
      </c>
    </row>
    <row r="32236" spans="1:6" x14ac:dyDescent="0.3">
      <c r="A32236" t="s">
        <v>32418</v>
      </c>
      <c r="B32236">
        <v>0</v>
      </c>
      <c r="C32236">
        <v>0</v>
      </c>
      <c r="D32236">
        <v>0</v>
      </c>
      <c r="E32236">
        <v>1009500</v>
      </c>
      <c r="F32236" s="4">
        <f t="shared" si="503"/>
        <v>336500</v>
      </c>
    </row>
    <row r="32237" spans="1:6" x14ac:dyDescent="0.3">
      <c r="A32237" t="s">
        <v>32419</v>
      </c>
      <c r="B32237">
        <v>0</v>
      </c>
      <c r="C32237">
        <v>0</v>
      </c>
      <c r="D32237">
        <v>0</v>
      </c>
      <c r="E32237">
        <v>1270560</v>
      </c>
      <c r="F32237" s="4">
        <f t="shared" si="503"/>
        <v>423520</v>
      </c>
    </row>
    <row r="32238" spans="1:6" x14ac:dyDescent="0.3">
      <c r="A32238" t="s">
        <v>32420</v>
      </c>
      <c r="B32238">
        <v>0</v>
      </c>
      <c r="C32238">
        <v>0</v>
      </c>
      <c r="D32238">
        <v>0</v>
      </c>
      <c r="E32238">
        <v>3025380</v>
      </c>
      <c r="F32238" s="4">
        <f t="shared" si="503"/>
        <v>1008460</v>
      </c>
    </row>
    <row r="32239" spans="1:6" x14ac:dyDescent="0.3">
      <c r="A32239" t="s">
        <v>32421</v>
      </c>
      <c r="B32239">
        <v>0</v>
      </c>
      <c r="C32239">
        <v>0</v>
      </c>
      <c r="D32239">
        <v>0</v>
      </c>
      <c r="E32239">
        <v>820000</v>
      </c>
      <c r="F32239" s="4">
        <f t="shared" si="503"/>
        <v>273333.33333333331</v>
      </c>
    </row>
    <row r="32240" spans="1:6" x14ac:dyDescent="0.3">
      <c r="A32240" t="s">
        <v>32422</v>
      </c>
      <c r="B32240">
        <v>0</v>
      </c>
      <c r="C32240">
        <v>0</v>
      </c>
      <c r="D32240">
        <v>0</v>
      </c>
      <c r="E32240">
        <v>1143280</v>
      </c>
      <c r="F32240" s="4">
        <f t="shared" si="503"/>
        <v>381093.33333333331</v>
      </c>
    </row>
    <row r="32241" spans="1:6" x14ac:dyDescent="0.3">
      <c r="A32241" t="s">
        <v>32423</v>
      </c>
      <c r="B32241">
        <v>0</v>
      </c>
      <c r="C32241">
        <v>0</v>
      </c>
      <c r="D32241">
        <v>0</v>
      </c>
      <c r="E32241">
        <v>264600</v>
      </c>
      <c r="F32241" s="4">
        <f t="shared" si="503"/>
        <v>88200</v>
      </c>
    </row>
    <row r="32242" spans="1:6" x14ac:dyDescent="0.3">
      <c r="A32242" t="s">
        <v>32424</v>
      </c>
      <c r="B32242">
        <v>0</v>
      </c>
      <c r="C32242">
        <v>0</v>
      </c>
      <c r="D32242">
        <v>0</v>
      </c>
      <c r="E32242">
        <v>386000</v>
      </c>
      <c r="F32242" s="4">
        <f t="shared" si="503"/>
        <v>128666.66666666667</v>
      </c>
    </row>
    <row r="32243" spans="1:6" x14ac:dyDescent="0.3">
      <c r="A32243" t="s">
        <v>32425</v>
      </c>
      <c r="B32243">
        <v>0</v>
      </c>
      <c r="C32243">
        <v>0</v>
      </c>
      <c r="D32243">
        <v>0</v>
      </c>
      <c r="E32243">
        <v>849500</v>
      </c>
      <c r="F32243" s="4">
        <f t="shared" si="503"/>
        <v>283166.66666666669</v>
      </c>
    </row>
    <row r="32244" spans="1:6" x14ac:dyDescent="0.3">
      <c r="A32244" t="s">
        <v>32426</v>
      </c>
      <c r="B32244">
        <v>0</v>
      </c>
      <c r="C32244">
        <v>0</v>
      </c>
      <c r="D32244">
        <v>0</v>
      </c>
      <c r="E32244">
        <v>457340</v>
      </c>
      <c r="F32244" s="4">
        <f t="shared" si="503"/>
        <v>152446.66666666666</v>
      </c>
    </row>
    <row r="32245" spans="1:6" x14ac:dyDescent="0.3">
      <c r="A32245" t="s">
        <v>32427</v>
      </c>
      <c r="B32245">
        <v>0</v>
      </c>
      <c r="C32245">
        <v>0</v>
      </c>
      <c r="D32245">
        <v>0</v>
      </c>
      <c r="E32245">
        <v>804000</v>
      </c>
      <c r="F32245" s="4">
        <f t="shared" si="503"/>
        <v>268000</v>
      </c>
    </row>
    <row r="32246" spans="1:6" x14ac:dyDescent="0.3">
      <c r="A32246" t="s">
        <v>32428</v>
      </c>
      <c r="B32246">
        <v>0</v>
      </c>
      <c r="C32246">
        <v>0</v>
      </c>
      <c r="D32246">
        <v>0</v>
      </c>
      <c r="E32246">
        <v>1106680</v>
      </c>
      <c r="F32246" s="4">
        <f t="shared" si="503"/>
        <v>368893.33333333331</v>
      </c>
    </row>
    <row r="32247" spans="1:6" x14ac:dyDescent="0.3">
      <c r="A32247" t="s">
        <v>32429</v>
      </c>
      <c r="B32247">
        <v>0</v>
      </c>
      <c r="C32247">
        <v>0</v>
      </c>
      <c r="D32247">
        <v>0</v>
      </c>
      <c r="E32247">
        <v>1726060</v>
      </c>
      <c r="F32247" s="4">
        <f t="shared" si="503"/>
        <v>575353.33333333337</v>
      </c>
    </row>
    <row r="32248" spans="1:6" x14ac:dyDescent="0.3">
      <c r="A32248" t="s">
        <v>32430</v>
      </c>
      <c r="B32248">
        <v>0</v>
      </c>
      <c r="C32248">
        <v>0</v>
      </c>
      <c r="D32248">
        <v>0</v>
      </c>
      <c r="E32248">
        <v>624000</v>
      </c>
      <c r="F32248" s="4">
        <f t="shared" si="503"/>
        <v>208000</v>
      </c>
    </row>
    <row r="32249" spans="1:6" x14ac:dyDescent="0.3">
      <c r="A32249" t="s">
        <v>32431</v>
      </c>
      <c r="B32249">
        <v>0</v>
      </c>
      <c r="C32249">
        <v>0</v>
      </c>
      <c r="D32249">
        <v>0</v>
      </c>
      <c r="E32249">
        <v>1436220</v>
      </c>
      <c r="F32249" s="4">
        <f t="shared" si="503"/>
        <v>478740</v>
      </c>
    </row>
    <row r="32250" spans="1:6" x14ac:dyDescent="0.3">
      <c r="A32250" t="s">
        <v>32432</v>
      </c>
      <c r="B32250">
        <v>0</v>
      </c>
      <c r="C32250">
        <v>0</v>
      </c>
      <c r="D32250">
        <v>0</v>
      </c>
      <c r="E32250">
        <v>386000</v>
      </c>
      <c r="F32250" s="4">
        <f t="shared" si="503"/>
        <v>128666.66666666667</v>
      </c>
    </row>
    <row r="32251" spans="1:6" x14ac:dyDescent="0.3">
      <c r="A32251" t="s">
        <v>32433</v>
      </c>
      <c r="B32251">
        <v>0</v>
      </c>
      <c r="C32251">
        <v>0</v>
      </c>
      <c r="D32251">
        <v>0</v>
      </c>
      <c r="E32251">
        <v>434000</v>
      </c>
      <c r="F32251" s="4">
        <f t="shared" si="503"/>
        <v>144666.66666666666</v>
      </c>
    </row>
    <row r="32252" spans="1:6" x14ac:dyDescent="0.3">
      <c r="A32252" t="s">
        <v>32434</v>
      </c>
      <c r="B32252">
        <v>0</v>
      </c>
      <c r="C32252">
        <v>0</v>
      </c>
      <c r="D32252">
        <v>0</v>
      </c>
      <c r="E32252">
        <v>1103580</v>
      </c>
      <c r="F32252" s="4">
        <f t="shared" si="503"/>
        <v>367860</v>
      </c>
    </row>
    <row r="32253" spans="1:6" x14ac:dyDescent="0.3">
      <c r="A32253" t="s">
        <v>32435</v>
      </c>
      <c r="B32253">
        <v>0</v>
      </c>
      <c r="C32253">
        <v>0</v>
      </c>
      <c r="D32253">
        <v>0</v>
      </c>
      <c r="E32253">
        <v>506880</v>
      </c>
      <c r="F32253" s="4">
        <f t="shared" si="503"/>
        <v>168960</v>
      </c>
    </row>
    <row r="32254" spans="1:6" x14ac:dyDescent="0.3">
      <c r="A32254" t="s">
        <v>32436</v>
      </c>
      <c r="B32254">
        <v>0</v>
      </c>
      <c r="C32254">
        <v>0</v>
      </c>
      <c r="D32254">
        <v>0</v>
      </c>
      <c r="E32254">
        <v>902000</v>
      </c>
      <c r="F32254" s="4">
        <f t="shared" si="503"/>
        <v>300666.66666666669</v>
      </c>
    </row>
    <row r="32255" spans="1:6" x14ac:dyDescent="0.3">
      <c r="A32255" t="s">
        <v>32437</v>
      </c>
      <c r="B32255">
        <v>0</v>
      </c>
      <c r="C32255">
        <v>0</v>
      </c>
      <c r="D32255">
        <v>0</v>
      </c>
      <c r="E32255">
        <v>946680</v>
      </c>
      <c r="F32255" s="4">
        <f t="shared" si="503"/>
        <v>315560</v>
      </c>
    </row>
    <row r="32256" spans="1:6" x14ac:dyDescent="0.3">
      <c r="A32256" t="s">
        <v>32438</v>
      </c>
      <c r="B32256">
        <v>0</v>
      </c>
      <c r="C32256">
        <v>0</v>
      </c>
      <c r="D32256">
        <v>0</v>
      </c>
      <c r="E32256">
        <v>1456180</v>
      </c>
      <c r="F32256" s="4">
        <f t="shared" si="503"/>
        <v>485393.33333333331</v>
      </c>
    </row>
    <row r="32257" spans="1:6" x14ac:dyDescent="0.3">
      <c r="A32257" t="s">
        <v>32439</v>
      </c>
      <c r="B32257">
        <v>0</v>
      </c>
      <c r="C32257">
        <v>0</v>
      </c>
      <c r="D32257">
        <v>0</v>
      </c>
      <c r="E32257">
        <v>806260</v>
      </c>
      <c r="F32257" s="4">
        <f t="shared" si="503"/>
        <v>268753.33333333331</v>
      </c>
    </row>
    <row r="32258" spans="1:6" x14ac:dyDescent="0.3">
      <c r="A32258" t="s">
        <v>32440</v>
      </c>
      <c r="B32258">
        <v>0</v>
      </c>
      <c r="C32258">
        <v>0</v>
      </c>
      <c r="D32258">
        <v>0</v>
      </c>
      <c r="E32258">
        <v>563200</v>
      </c>
      <c r="F32258" s="4">
        <f t="shared" si="503"/>
        <v>187733.33333333334</v>
      </c>
    </row>
    <row r="32259" spans="1:6" x14ac:dyDescent="0.3">
      <c r="A32259" t="s">
        <v>32441</v>
      </c>
      <c r="B32259">
        <v>0</v>
      </c>
      <c r="C32259">
        <v>0</v>
      </c>
      <c r="D32259">
        <v>0</v>
      </c>
      <c r="E32259">
        <v>402000</v>
      </c>
      <c r="F32259" s="4">
        <f t="shared" ref="F32259:F32322" si="504">SUM(C32259:E32259)/3</f>
        <v>134000</v>
      </c>
    </row>
    <row r="32260" spans="1:6" x14ac:dyDescent="0.3">
      <c r="A32260" t="s">
        <v>32442</v>
      </c>
      <c r="B32260">
        <v>0</v>
      </c>
      <c r="C32260">
        <v>0</v>
      </c>
      <c r="D32260">
        <v>0</v>
      </c>
      <c r="E32260">
        <v>1004200</v>
      </c>
      <c r="F32260" s="4">
        <f t="shared" si="504"/>
        <v>334733.33333333331</v>
      </c>
    </row>
    <row r="32261" spans="1:6" x14ac:dyDescent="0.3">
      <c r="A32261" t="s">
        <v>32443</v>
      </c>
      <c r="B32261">
        <v>0</v>
      </c>
      <c r="C32261">
        <v>0</v>
      </c>
      <c r="D32261">
        <v>0</v>
      </c>
      <c r="E32261">
        <v>402000</v>
      </c>
      <c r="F32261" s="4">
        <f t="shared" si="504"/>
        <v>134000</v>
      </c>
    </row>
    <row r="32262" spans="1:6" x14ac:dyDescent="0.3">
      <c r="A32262" t="s">
        <v>32444</v>
      </c>
      <c r="B32262">
        <v>0</v>
      </c>
      <c r="C32262">
        <v>0</v>
      </c>
      <c r="D32262">
        <v>0</v>
      </c>
      <c r="E32262">
        <v>1256000</v>
      </c>
      <c r="F32262" s="4">
        <f t="shared" si="504"/>
        <v>418666.66666666669</v>
      </c>
    </row>
    <row r="32263" spans="1:6" x14ac:dyDescent="0.3">
      <c r="A32263" t="s">
        <v>32445</v>
      </c>
      <c r="B32263">
        <v>0</v>
      </c>
      <c r="C32263">
        <v>0</v>
      </c>
      <c r="D32263">
        <v>0</v>
      </c>
      <c r="E32263">
        <v>649460</v>
      </c>
      <c r="F32263" s="4">
        <f t="shared" si="504"/>
        <v>216486.66666666666</v>
      </c>
    </row>
    <row r="32264" spans="1:6" x14ac:dyDescent="0.3">
      <c r="A32264" t="s">
        <v>32446</v>
      </c>
      <c r="B32264">
        <v>0</v>
      </c>
      <c r="C32264">
        <v>0</v>
      </c>
      <c r="D32264">
        <v>0</v>
      </c>
      <c r="E32264">
        <v>584000</v>
      </c>
      <c r="F32264" s="4">
        <f t="shared" si="504"/>
        <v>194666.66666666666</v>
      </c>
    </row>
    <row r="32265" spans="1:6" x14ac:dyDescent="0.3">
      <c r="A32265" t="s">
        <v>32447</v>
      </c>
      <c r="B32265">
        <v>0</v>
      </c>
      <c r="C32265">
        <v>0</v>
      </c>
      <c r="D32265">
        <v>0</v>
      </c>
      <c r="E32265">
        <v>352000</v>
      </c>
      <c r="F32265" s="4">
        <f t="shared" si="504"/>
        <v>117333.33333333333</v>
      </c>
    </row>
    <row r="32266" spans="1:6" x14ac:dyDescent="0.3">
      <c r="A32266" t="s">
        <v>32448</v>
      </c>
      <c r="B32266">
        <v>0</v>
      </c>
      <c r="C32266">
        <v>0</v>
      </c>
      <c r="D32266">
        <v>0</v>
      </c>
      <c r="E32266">
        <v>865500</v>
      </c>
      <c r="F32266" s="4">
        <f t="shared" si="504"/>
        <v>288500</v>
      </c>
    </row>
    <row r="32267" spans="1:6" x14ac:dyDescent="0.3">
      <c r="A32267" t="s">
        <v>32449</v>
      </c>
      <c r="B32267">
        <v>0</v>
      </c>
      <c r="C32267">
        <v>0</v>
      </c>
      <c r="D32267">
        <v>0</v>
      </c>
      <c r="E32267">
        <v>8105680</v>
      </c>
      <c r="F32267" s="4">
        <f t="shared" si="504"/>
        <v>2701893.3333333335</v>
      </c>
    </row>
    <row r="32268" spans="1:6" x14ac:dyDescent="0.3">
      <c r="A32268" t="s">
        <v>32450</v>
      </c>
      <c r="B32268">
        <v>0</v>
      </c>
      <c r="C32268">
        <v>0</v>
      </c>
      <c r="D32268">
        <v>0</v>
      </c>
      <c r="E32268">
        <v>402000</v>
      </c>
      <c r="F32268" s="4">
        <f t="shared" si="504"/>
        <v>134000</v>
      </c>
    </row>
    <row r="32269" spans="1:6" x14ac:dyDescent="0.3">
      <c r="A32269" t="s">
        <v>32451</v>
      </c>
      <c r="B32269">
        <v>0</v>
      </c>
      <c r="C32269">
        <v>0</v>
      </c>
      <c r="D32269">
        <v>0</v>
      </c>
      <c r="E32269">
        <v>1115680</v>
      </c>
      <c r="F32269" s="4">
        <f t="shared" si="504"/>
        <v>371893.33333333331</v>
      </c>
    </row>
    <row r="32270" spans="1:6" x14ac:dyDescent="0.3">
      <c r="A32270" t="s">
        <v>32452</v>
      </c>
      <c r="B32270">
        <v>0</v>
      </c>
      <c r="C32270">
        <v>0</v>
      </c>
      <c r="D32270">
        <v>0</v>
      </c>
      <c r="E32270">
        <v>386000</v>
      </c>
      <c r="F32270" s="4">
        <f t="shared" si="504"/>
        <v>128666.66666666667</v>
      </c>
    </row>
    <row r="32271" spans="1:6" x14ac:dyDescent="0.3">
      <c r="A32271" t="s">
        <v>32453</v>
      </c>
      <c r="B32271">
        <v>0</v>
      </c>
      <c r="C32271">
        <v>0</v>
      </c>
      <c r="D32271">
        <v>0</v>
      </c>
      <c r="E32271">
        <v>402000</v>
      </c>
      <c r="F32271" s="4">
        <f t="shared" si="504"/>
        <v>134000</v>
      </c>
    </row>
    <row r="32272" spans="1:6" x14ac:dyDescent="0.3">
      <c r="A32272" t="s">
        <v>32454</v>
      </c>
      <c r="B32272">
        <v>0</v>
      </c>
      <c r="C32272">
        <v>0</v>
      </c>
      <c r="D32272">
        <v>0</v>
      </c>
      <c r="E32272">
        <v>1260000</v>
      </c>
      <c r="F32272" s="4">
        <f t="shared" si="504"/>
        <v>420000</v>
      </c>
    </row>
    <row r="32273" spans="1:6" x14ac:dyDescent="0.3">
      <c r="A32273" t="s">
        <v>32455</v>
      </c>
      <c r="B32273">
        <v>0</v>
      </c>
      <c r="C32273">
        <v>0</v>
      </c>
      <c r="D32273">
        <v>0</v>
      </c>
      <c r="E32273">
        <v>892800</v>
      </c>
      <c r="F32273" s="4">
        <f t="shared" si="504"/>
        <v>297600</v>
      </c>
    </row>
    <row r="32274" spans="1:6" x14ac:dyDescent="0.3">
      <c r="A32274" t="s">
        <v>32456</v>
      </c>
      <c r="B32274">
        <v>0</v>
      </c>
      <c r="C32274">
        <v>0</v>
      </c>
      <c r="D32274">
        <v>0</v>
      </c>
      <c r="E32274">
        <v>584900</v>
      </c>
      <c r="F32274" s="4">
        <f t="shared" si="504"/>
        <v>194966.66666666666</v>
      </c>
    </row>
    <row r="32275" spans="1:6" x14ac:dyDescent="0.3">
      <c r="A32275" t="s">
        <v>32457</v>
      </c>
      <c r="B32275">
        <v>0</v>
      </c>
      <c r="C32275">
        <v>0</v>
      </c>
      <c r="D32275">
        <v>0</v>
      </c>
      <c r="E32275">
        <v>386000</v>
      </c>
      <c r="F32275" s="4">
        <f t="shared" si="504"/>
        <v>128666.66666666667</v>
      </c>
    </row>
    <row r="32276" spans="1:6" x14ac:dyDescent="0.3">
      <c r="A32276" t="s">
        <v>32458</v>
      </c>
      <c r="B32276">
        <v>0</v>
      </c>
      <c r="C32276">
        <v>0</v>
      </c>
      <c r="D32276">
        <v>0</v>
      </c>
      <c r="E32276">
        <v>804000</v>
      </c>
      <c r="F32276" s="4">
        <f t="shared" si="504"/>
        <v>268000</v>
      </c>
    </row>
    <row r="32277" spans="1:6" x14ac:dyDescent="0.3">
      <c r="A32277" t="s">
        <v>32459</v>
      </c>
      <c r="B32277">
        <v>0</v>
      </c>
      <c r="C32277">
        <v>0</v>
      </c>
      <c r="D32277">
        <v>0</v>
      </c>
      <c r="E32277">
        <v>2886500</v>
      </c>
      <c r="F32277" s="4">
        <f t="shared" si="504"/>
        <v>962166.66666666663</v>
      </c>
    </row>
    <row r="32278" spans="1:6" x14ac:dyDescent="0.3">
      <c r="A32278" t="s">
        <v>32460</v>
      </c>
      <c r="B32278">
        <v>0</v>
      </c>
      <c r="C32278">
        <v>0</v>
      </c>
      <c r="D32278">
        <v>0</v>
      </c>
      <c r="E32278">
        <v>820000</v>
      </c>
      <c r="F32278" s="4">
        <f t="shared" si="504"/>
        <v>273333.33333333331</v>
      </c>
    </row>
    <row r="32279" spans="1:6" x14ac:dyDescent="0.3">
      <c r="A32279" t="s">
        <v>32461</v>
      </c>
      <c r="B32279">
        <v>0</v>
      </c>
      <c r="C32279">
        <v>0</v>
      </c>
      <c r="D32279">
        <v>0</v>
      </c>
      <c r="E32279">
        <v>386000</v>
      </c>
      <c r="F32279" s="4">
        <f t="shared" si="504"/>
        <v>128666.66666666667</v>
      </c>
    </row>
    <row r="32280" spans="1:6" x14ac:dyDescent="0.3">
      <c r="A32280" t="s">
        <v>32462</v>
      </c>
      <c r="B32280">
        <v>0</v>
      </c>
      <c r="C32280">
        <v>0</v>
      </c>
      <c r="D32280">
        <v>0</v>
      </c>
      <c r="E32280">
        <v>1714540</v>
      </c>
      <c r="F32280" s="4">
        <f t="shared" si="504"/>
        <v>571513.33333333337</v>
      </c>
    </row>
    <row r="32281" spans="1:6" x14ac:dyDescent="0.3">
      <c r="A32281" t="s">
        <v>32463</v>
      </c>
      <c r="B32281">
        <v>0</v>
      </c>
      <c r="C32281">
        <v>0</v>
      </c>
      <c r="D32281">
        <v>0</v>
      </c>
      <c r="E32281">
        <v>620600</v>
      </c>
      <c r="F32281" s="4">
        <f t="shared" si="504"/>
        <v>206866.66666666666</v>
      </c>
    </row>
    <row r="32282" spans="1:6" x14ac:dyDescent="0.3">
      <c r="A32282" t="s">
        <v>32464</v>
      </c>
      <c r="B32282">
        <v>0</v>
      </c>
      <c r="C32282">
        <v>0</v>
      </c>
      <c r="D32282">
        <v>0</v>
      </c>
      <c r="E32282">
        <v>2781100</v>
      </c>
      <c r="F32282" s="4">
        <f t="shared" si="504"/>
        <v>927033.33333333337</v>
      </c>
    </row>
    <row r="32283" spans="1:6" x14ac:dyDescent="0.3">
      <c r="A32283" t="s">
        <v>32465</v>
      </c>
      <c r="B32283">
        <v>0</v>
      </c>
      <c r="C32283">
        <v>0</v>
      </c>
      <c r="D32283">
        <v>0</v>
      </c>
      <c r="E32283">
        <v>1228320</v>
      </c>
      <c r="F32283" s="4">
        <f t="shared" si="504"/>
        <v>409440</v>
      </c>
    </row>
    <row r="32284" spans="1:6" x14ac:dyDescent="0.3">
      <c r="A32284" t="s">
        <v>32466</v>
      </c>
      <c r="B32284">
        <v>0</v>
      </c>
      <c r="C32284">
        <v>0</v>
      </c>
      <c r="D32284">
        <v>0</v>
      </c>
      <c r="E32284">
        <v>804000</v>
      </c>
      <c r="F32284" s="4">
        <f t="shared" si="504"/>
        <v>268000</v>
      </c>
    </row>
    <row r="32285" spans="1:6" x14ac:dyDescent="0.3">
      <c r="A32285" t="s">
        <v>32467</v>
      </c>
      <c r="B32285">
        <v>0</v>
      </c>
      <c r="C32285">
        <v>0</v>
      </c>
      <c r="D32285">
        <v>0</v>
      </c>
      <c r="E32285">
        <v>529200</v>
      </c>
      <c r="F32285" s="4">
        <f t="shared" si="504"/>
        <v>176400</v>
      </c>
    </row>
    <row r="32286" spans="1:6" x14ac:dyDescent="0.3">
      <c r="A32286" t="s">
        <v>32468</v>
      </c>
      <c r="B32286">
        <v>0</v>
      </c>
      <c r="C32286">
        <v>0</v>
      </c>
      <c r="D32286">
        <v>0</v>
      </c>
      <c r="E32286">
        <v>386000</v>
      </c>
      <c r="F32286" s="4">
        <f t="shared" si="504"/>
        <v>128666.66666666667</v>
      </c>
    </row>
    <row r="32287" spans="1:6" x14ac:dyDescent="0.3">
      <c r="A32287" t="s">
        <v>32469</v>
      </c>
      <c r="B32287">
        <v>0</v>
      </c>
      <c r="C32287">
        <v>0</v>
      </c>
      <c r="D32287">
        <v>0</v>
      </c>
      <c r="E32287">
        <v>1609790</v>
      </c>
      <c r="F32287" s="4">
        <f t="shared" si="504"/>
        <v>536596.66666666663</v>
      </c>
    </row>
    <row r="32288" spans="1:6" x14ac:dyDescent="0.3">
      <c r="A32288" t="s">
        <v>32470</v>
      </c>
      <c r="B32288">
        <v>0</v>
      </c>
      <c r="C32288">
        <v>0</v>
      </c>
      <c r="D32288">
        <v>0</v>
      </c>
      <c r="E32288">
        <v>1703460</v>
      </c>
      <c r="F32288" s="4">
        <f t="shared" si="504"/>
        <v>567820</v>
      </c>
    </row>
    <row r="32289" spans="1:6" x14ac:dyDescent="0.3">
      <c r="A32289" t="s">
        <v>32471</v>
      </c>
      <c r="B32289">
        <v>0</v>
      </c>
      <c r="C32289">
        <v>0</v>
      </c>
      <c r="D32289">
        <v>0</v>
      </c>
      <c r="E32289">
        <v>4399950</v>
      </c>
      <c r="F32289" s="4">
        <f t="shared" si="504"/>
        <v>1466650</v>
      </c>
    </row>
    <row r="32290" spans="1:6" x14ac:dyDescent="0.3">
      <c r="A32290" t="s">
        <v>32472</v>
      </c>
      <c r="B32290">
        <v>0</v>
      </c>
      <c r="C32290">
        <v>0</v>
      </c>
      <c r="D32290">
        <v>0</v>
      </c>
      <c r="E32290">
        <v>529200</v>
      </c>
      <c r="F32290" s="4">
        <f t="shared" si="504"/>
        <v>176400</v>
      </c>
    </row>
    <row r="32291" spans="1:6" x14ac:dyDescent="0.3">
      <c r="A32291" t="s">
        <v>32473</v>
      </c>
      <c r="B32291">
        <v>0</v>
      </c>
      <c r="C32291">
        <v>0</v>
      </c>
      <c r="D32291">
        <v>0</v>
      </c>
      <c r="E32291">
        <v>804000</v>
      </c>
      <c r="F32291" s="4">
        <f t="shared" si="504"/>
        <v>268000</v>
      </c>
    </row>
    <row r="32292" spans="1:6" x14ac:dyDescent="0.3">
      <c r="A32292" t="s">
        <v>32474</v>
      </c>
      <c r="B32292">
        <v>0</v>
      </c>
      <c r="C32292">
        <v>0</v>
      </c>
      <c r="D32292">
        <v>0</v>
      </c>
      <c r="E32292">
        <v>453280</v>
      </c>
      <c r="F32292" s="4">
        <f t="shared" si="504"/>
        <v>151093.33333333334</v>
      </c>
    </row>
    <row r="32293" spans="1:6" x14ac:dyDescent="0.3">
      <c r="A32293" t="s">
        <v>32475</v>
      </c>
      <c r="B32293">
        <v>0</v>
      </c>
      <c r="C32293">
        <v>0</v>
      </c>
      <c r="D32293">
        <v>0</v>
      </c>
      <c r="E32293">
        <v>1283500</v>
      </c>
      <c r="F32293" s="4">
        <f t="shared" si="504"/>
        <v>427833.33333333331</v>
      </c>
    </row>
    <row r="32294" spans="1:6" x14ac:dyDescent="0.3">
      <c r="A32294" t="s">
        <v>32476</v>
      </c>
      <c r="B32294">
        <v>0</v>
      </c>
      <c r="C32294">
        <v>0</v>
      </c>
      <c r="D32294">
        <v>0</v>
      </c>
      <c r="E32294">
        <v>820000</v>
      </c>
      <c r="F32294" s="4">
        <f t="shared" si="504"/>
        <v>273333.33333333331</v>
      </c>
    </row>
    <row r="32295" spans="1:6" x14ac:dyDescent="0.3">
      <c r="A32295" t="s">
        <v>32477</v>
      </c>
      <c r="B32295">
        <v>0</v>
      </c>
      <c r="C32295">
        <v>0</v>
      </c>
      <c r="D32295">
        <v>0</v>
      </c>
      <c r="E32295">
        <v>1283500</v>
      </c>
      <c r="F32295" s="4">
        <f t="shared" si="504"/>
        <v>427833.33333333331</v>
      </c>
    </row>
    <row r="32296" spans="1:6" x14ac:dyDescent="0.3">
      <c r="A32296" t="s">
        <v>32478</v>
      </c>
      <c r="B32296">
        <v>0</v>
      </c>
      <c r="C32296">
        <v>0</v>
      </c>
      <c r="D32296">
        <v>0</v>
      </c>
      <c r="E32296">
        <v>820000</v>
      </c>
      <c r="F32296" s="4">
        <f t="shared" si="504"/>
        <v>273333.33333333331</v>
      </c>
    </row>
    <row r="32297" spans="1:6" x14ac:dyDescent="0.3">
      <c r="A32297" t="s">
        <v>32479</v>
      </c>
      <c r="B32297">
        <v>0</v>
      </c>
      <c r="C32297">
        <v>0</v>
      </c>
      <c r="D32297">
        <v>0</v>
      </c>
      <c r="E32297">
        <v>397800</v>
      </c>
      <c r="F32297" s="4">
        <f t="shared" si="504"/>
        <v>132600</v>
      </c>
    </row>
    <row r="32298" spans="1:6" x14ac:dyDescent="0.3">
      <c r="A32298" t="s">
        <v>32480</v>
      </c>
      <c r="B32298">
        <v>0</v>
      </c>
      <c r="C32298">
        <v>0</v>
      </c>
      <c r="D32298">
        <v>0</v>
      </c>
      <c r="E32298">
        <v>11180580</v>
      </c>
      <c r="F32298" s="4">
        <f t="shared" si="504"/>
        <v>3726860</v>
      </c>
    </row>
    <row r="32299" spans="1:6" x14ac:dyDescent="0.3">
      <c r="A32299" t="s">
        <v>32481</v>
      </c>
      <c r="B32299">
        <v>0</v>
      </c>
      <c r="C32299">
        <v>0</v>
      </c>
      <c r="D32299">
        <v>0</v>
      </c>
      <c r="E32299">
        <v>1580740</v>
      </c>
      <c r="F32299" s="4">
        <f t="shared" si="504"/>
        <v>526913.33333333337</v>
      </c>
    </row>
    <row r="32300" spans="1:6" x14ac:dyDescent="0.3">
      <c r="A32300" t="s">
        <v>32482</v>
      </c>
      <c r="B32300">
        <v>0</v>
      </c>
      <c r="C32300">
        <v>0</v>
      </c>
      <c r="D32300">
        <v>0</v>
      </c>
      <c r="E32300">
        <v>450560</v>
      </c>
      <c r="F32300" s="4">
        <f t="shared" si="504"/>
        <v>150186.66666666666</v>
      </c>
    </row>
    <row r="32301" spans="1:6" x14ac:dyDescent="0.3">
      <c r="A32301" t="s">
        <v>32483</v>
      </c>
      <c r="B32301">
        <v>0</v>
      </c>
      <c r="C32301">
        <v>0</v>
      </c>
      <c r="D32301">
        <v>0</v>
      </c>
      <c r="E32301">
        <v>882460</v>
      </c>
      <c r="F32301" s="4">
        <f t="shared" si="504"/>
        <v>294153.33333333331</v>
      </c>
    </row>
    <row r="32302" spans="1:6" x14ac:dyDescent="0.3">
      <c r="A32302" t="s">
        <v>32484</v>
      </c>
      <c r="B32302">
        <v>0</v>
      </c>
      <c r="C32302">
        <v>0</v>
      </c>
      <c r="D32302">
        <v>0</v>
      </c>
      <c r="E32302">
        <v>568900</v>
      </c>
      <c r="F32302" s="4">
        <f t="shared" si="504"/>
        <v>189633.33333333334</v>
      </c>
    </row>
    <row r="32303" spans="1:6" x14ac:dyDescent="0.3">
      <c r="A32303" t="s">
        <v>32485</v>
      </c>
      <c r="B32303">
        <v>0</v>
      </c>
      <c r="C32303">
        <v>0</v>
      </c>
      <c r="D32303">
        <v>0</v>
      </c>
      <c r="E32303">
        <v>2239320</v>
      </c>
      <c r="F32303" s="4">
        <f t="shared" si="504"/>
        <v>746440</v>
      </c>
    </row>
    <row r="32304" spans="1:6" x14ac:dyDescent="0.3">
      <c r="A32304" t="s">
        <v>32486</v>
      </c>
      <c r="B32304">
        <v>0</v>
      </c>
      <c r="C32304">
        <v>0</v>
      </c>
      <c r="D32304">
        <v>0</v>
      </c>
      <c r="E32304">
        <v>1085080</v>
      </c>
      <c r="F32304" s="4">
        <f t="shared" si="504"/>
        <v>361693.33333333331</v>
      </c>
    </row>
    <row r="32305" spans="1:6" x14ac:dyDescent="0.3">
      <c r="A32305" t="s">
        <v>32487</v>
      </c>
      <c r="B32305">
        <v>0</v>
      </c>
      <c r="C32305">
        <v>0</v>
      </c>
      <c r="D32305">
        <v>0</v>
      </c>
      <c r="E32305">
        <v>453280</v>
      </c>
      <c r="F32305" s="4">
        <f t="shared" si="504"/>
        <v>151093.33333333334</v>
      </c>
    </row>
    <row r="32306" spans="1:6" x14ac:dyDescent="0.3">
      <c r="A32306" t="s">
        <v>32488</v>
      </c>
      <c r="B32306">
        <v>0</v>
      </c>
      <c r="C32306">
        <v>0</v>
      </c>
      <c r="D32306">
        <v>0</v>
      </c>
      <c r="E32306">
        <v>1767220</v>
      </c>
      <c r="F32306" s="4">
        <f t="shared" si="504"/>
        <v>589073.33333333337</v>
      </c>
    </row>
    <row r="32307" spans="1:6" x14ac:dyDescent="0.3">
      <c r="A32307" t="s">
        <v>32489</v>
      </c>
      <c r="B32307">
        <v>0</v>
      </c>
      <c r="C32307">
        <v>0</v>
      </c>
      <c r="D32307">
        <v>0</v>
      </c>
      <c r="E32307">
        <v>608400</v>
      </c>
      <c r="F32307" s="4">
        <f t="shared" si="504"/>
        <v>202800</v>
      </c>
    </row>
    <row r="32308" spans="1:6" x14ac:dyDescent="0.3">
      <c r="A32308" t="s">
        <v>32490</v>
      </c>
      <c r="B32308">
        <v>0</v>
      </c>
      <c r="C32308">
        <v>0</v>
      </c>
      <c r="D32308">
        <v>0</v>
      </c>
      <c r="E32308">
        <v>1982560</v>
      </c>
      <c r="F32308" s="4">
        <f t="shared" si="504"/>
        <v>660853.33333333337</v>
      </c>
    </row>
    <row r="32309" spans="1:6" x14ac:dyDescent="0.3">
      <c r="A32309" t="s">
        <v>32491</v>
      </c>
      <c r="B32309">
        <v>0</v>
      </c>
      <c r="C32309">
        <v>0</v>
      </c>
      <c r="D32309">
        <v>0</v>
      </c>
      <c r="E32309">
        <v>1561900</v>
      </c>
      <c r="F32309" s="4">
        <f t="shared" si="504"/>
        <v>520633.33333333331</v>
      </c>
    </row>
    <row r="32310" spans="1:6" x14ac:dyDescent="0.3">
      <c r="A32310" t="s">
        <v>32492</v>
      </c>
      <c r="B32310">
        <v>0</v>
      </c>
      <c r="C32310">
        <v>0</v>
      </c>
      <c r="D32310">
        <v>0</v>
      </c>
      <c r="E32310">
        <v>641920</v>
      </c>
      <c r="F32310" s="4">
        <f t="shared" si="504"/>
        <v>213973.33333333334</v>
      </c>
    </row>
    <row r="32311" spans="1:6" x14ac:dyDescent="0.3">
      <c r="A32311" t="s">
        <v>32493</v>
      </c>
      <c r="B32311">
        <v>0</v>
      </c>
      <c r="C32311">
        <v>0</v>
      </c>
      <c r="D32311">
        <v>0</v>
      </c>
      <c r="E32311">
        <v>788000</v>
      </c>
      <c r="F32311" s="4">
        <f t="shared" si="504"/>
        <v>262666.66666666669</v>
      </c>
    </row>
    <row r="32312" spans="1:6" x14ac:dyDescent="0.3">
      <c r="A32312" t="s">
        <v>32494</v>
      </c>
      <c r="B32312">
        <v>0</v>
      </c>
      <c r="C32312">
        <v>0</v>
      </c>
      <c r="D32312">
        <v>0</v>
      </c>
      <c r="E32312">
        <v>3198880</v>
      </c>
      <c r="F32312" s="4">
        <f t="shared" si="504"/>
        <v>1066293.3333333333</v>
      </c>
    </row>
    <row r="32313" spans="1:6" x14ac:dyDescent="0.3">
      <c r="A32313" t="s">
        <v>32495</v>
      </c>
      <c r="B32313">
        <v>0</v>
      </c>
      <c r="C32313">
        <v>0</v>
      </c>
      <c r="D32313">
        <v>0</v>
      </c>
      <c r="E32313">
        <v>2504226</v>
      </c>
      <c r="F32313" s="4">
        <f t="shared" si="504"/>
        <v>834742</v>
      </c>
    </row>
    <row r="32314" spans="1:6" x14ac:dyDescent="0.3">
      <c r="A32314" t="s">
        <v>32496</v>
      </c>
      <c r="B32314">
        <v>0</v>
      </c>
      <c r="C32314">
        <v>0</v>
      </c>
      <c r="D32314">
        <v>0</v>
      </c>
      <c r="E32314">
        <v>836560</v>
      </c>
      <c r="F32314" s="4">
        <f t="shared" si="504"/>
        <v>278853.33333333331</v>
      </c>
    </row>
    <row r="32315" spans="1:6" x14ac:dyDescent="0.3">
      <c r="A32315" t="s">
        <v>32497</v>
      </c>
      <c r="B32315">
        <v>0</v>
      </c>
      <c r="C32315">
        <v>0</v>
      </c>
      <c r="D32315">
        <v>0</v>
      </c>
      <c r="E32315">
        <v>866540</v>
      </c>
      <c r="F32315" s="4">
        <f t="shared" si="504"/>
        <v>288846.66666666669</v>
      </c>
    </row>
    <row r="32316" spans="1:6" x14ac:dyDescent="0.3">
      <c r="A32316" t="s">
        <v>32498</v>
      </c>
      <c r="B32316">
        <v>0</v>
      </c>
      <c r="C32316">
        <v>0</v>
      </c>
      <c r="D32316">
        <v>0</v>
      </c>
      <c r="E32316">
        <v>571500</v>
      </c>
      <c r="F32316" s="4">
        <f t="shared" si="504"/>
        <v>190500</v>
      </c>
    </row>
    <row r="32317" spans="1:6" x14ac:dyDescent="0.3">
      <c r="A32317" t="s">
        <v>32499</v>
      </c>
      <c r="B32317">
        <v>0</v>
      </c>
      <c r="C32317">
        <v>0</v>
      </c>
      <c r="D32317">
        <v>0</v>
      </c>
      <c r="E32317">
        <v>584100</v>
      </c>
      <c r="F32317" s="4">
        <f t="shared" si="504"/>
        <v>194700</v>
      </c>
    </row>
    <row r="32318" spans="1:6" x14ac:dyDescent="0.3">
      <c r="A32318" t="s">
        <v>32500</v>
      </c>
      <c r="B32318">
        <v>0</v>
      </c>
      <c r="C32318">
        <v>0</v>
      </c>
      <c r="D32318">
        <v>0</v>
      </c>
      <c r="E32318">
        <v>453280</v>
      </c>
      <c r="F32318" s="4">
        <f t="shared" si="504"/>
        <v>151093.33333333334</v>
      </c>
    </row>
    <row r="32319" spans="1:6" x14ac:dyDescent="0.3">
      <c r="A32319" t="s">
        <v>32501</v>
      </c>
      <c r="B32319">
        <v>0</v>
      </c>
      <c r="C32319">
        <v>0</v>
      </c>
      <c r="D32319">
        <v>0</v>
      </c>
      <c r="E32319">
        <v>1016100</v>
      </c>
      <c r="F32319" s="4">
        <f t="shared" si="504"/>
        <v>338700</v>
      </c>
    </row>
    <row r="32320" spans="1:6" x14ac:dyDescent="0.3">
      <c r="A32320" t="s">
        <v>32502</v>
      </c>
      <c r="B32320">
        <v>0</v>
      </c>
      <c r="C32320">
        <v>0</v>
      </c>
      <c r="D32320">
        <v>0</v>
      </c>
      <c r="E32320">
        <v>1267500</v>
      </c>
      <c r="F32320" s="4">
        <f t="shared" si="504"/>
        <v>422500</v>
      </c>
    </row>
    <row r="32321" spans="1:6" x14ac:dyDescent="0.3">
      <c r="A32321" t="s">
        <v>32503</v>
      </c>
      <c r="B32321">
        <v>0</v>
      </c>
      <c r="C32321">
        <v>0</v>
      </c>
      <c r="D32321">
        <v>0</v>
      </c>
      <c r="E32321">
        <v>1267500</v>
      </c>
      <c r="F32321" s="4">
        <f t="shared" si="504"/>
        <v>422500</v>
      </c>
    </row>
    <row r="32322" spans="1:6" x14ac:dyDescent="0.3">
      <c r="A32322" t="s">
        <v>32504</v>
      </c>
      <c r="B32322">
        <v>0</v>
      </c>
      <c r="C32322">
        <v>0</v>
      </c>
      <c r="D32322">
        <v>0</v>
      </c>
      <c r="E32322">
        <v>463500</v>
      </c>
      <c r="F32322" s="4">
        <f t="shared" si="504"/>
        <v>154500</v>
      </c>
    </row>
    <row r="32323" spans="1:6" x14ac:dyDescent="0.3">
      <c r="A32323" t="s">
        <v>32505</v>
      </c>
      <c r="B32323">
        <v>0</v>
      </c>
      <c r="C32323">
        <v>0</v>
      </c>
      <c r="D32323">
        <v>0</v>
      </c>
      <c r="E32323">
        <v>45839800</v>
      </c>
      <c r="F32323" s="4">
        <f t="shared" ref="F32323:F32386" si="505">SUM(C32323:E32323)/3</f>
        <v>15279933.333333334</v>
      </c>
    </row>
    <row r="32324" spans="1:6" x14ac:dyDescent="0.3">
      <c r="A32324" t="s">
        <v>32506</v>
      </c>
      <c r="B32324">
        <v>0</v>
      </c>
      <c r="C32324">
        <v>0</v>
      </c>
      <c r="D32324">
        <v>0</v>
      </c>
      <c r="E32324">
        <v>1417120</v>
      </c>
      <c r="F32324" s="4">
        <f t="shared" si="505"/>
        <v>472373.33333333331</v>
      </c>
    </row>
    <row r="32325" spans="1:6" x14ac:dyDescent="0.3">
      <c r="A32325" t="s">
        <v>32507</v>
      </c>
      <c r="B32325">
        <v>0</v>
      </c>
      <c r="C32325">
        <v>0</v>
      </c>
      <c r="D32325">
        <v>0</v>
      </c>
      <c r="E32325">
        <v>450560</v>
      </c>
      <c r="F32325" s="4">
        <f t="shared" si="505"/>
        <v>150186.66666666666</v>
      </c>
    </row>
    <row r="32326" spans="1:6" x14ac:dyDescent="0.3">
      <c r="A32326" t="s">
        <v>32508</v>
      </c>
      <c r="B32326">
        <v>0</v>
      </c>
      <c r="C32326">
        <v>0</v>
      </c>
      <c r="D32326">
        <v>0</v>
      </c>
      <c r="E32326">
        <v>1084600</v>
      </c>
      <c r="F32326" s="4">
        <f t="shared" si="505"/>
        <v>361533.33333333331</v>
      </c>
    </row>
    <row r="32327" spans="1:6" x14ac:dyDescent="0.3">
      <c r="A32327" t="s">
        <v>32509</v>
      </c>
      <c r="B32327">
        <v>0</v>
      </c>
      <c r="C32327">
        <v>0</v>
      </c>
      <c r="D32327">
        <v>0</v>
      </c>
      <c r="E32327">
        <v>855280</v>
      </c>
      <c r="F32327" s="4">
        <f t="shared" si="505"/>
        <v>285093.33333333331</v>
      </c>
    </row>
    <row r="32328" spans="1:6" x14ac:dyDescent="0.3">
      <c r="A32328" t="s">
        <v>32510</v>
      </c>
      <c r="B32328">
        <v>0</v>
      </c>
      <c r="C32328">
        <v>0</v>
      </c>
      <c r="D32328">
        <v>0</v>
      </c>
      <c r="E32328">
        <v>453280</v>
      </c>
      <c r="F32328" s="4">
        <f t="shared" si="505"/>
        <v>151093.33333333334</v>
      </c>
    </row>
    <row r="32329" spans="1:6" x14ac:dyDescent="0.3">
      <c r="A32329" t="s">
        <v>32511</v>
      </c>
      <c r="B32329">
        <v>0</v>
      </c>
      <c r="C32329">
        <v>0</v>
      </c>
      <c r="D32329">
        <v>0</v>
      </c>
      <c r="E32329">
        <v>1267500</v>
      </c>
      <c r="F32329" s="4">
        <f t="shared" si="505"/>
        <v>422500</v>
      </c>
    </row>
    <row r="32330" spans="1:6" x14ac:dyDescent="0.3">
      <c r="A32330" t="s">
        <v>32512</v>
      </c>
      <c r="B32330">
        <v>0</v>
      </c>
      <c r="C32330">
        <v>0</v>
      </c>
      <c r="D32330">
        <v>0</v>
      </c>
      <c r="E32330">
        <v>760860</v>
      </c>
      <c r="F32330" s="4">
        <f t="shared" si="505"/>
        <v>253620</v>
      </c>
    </row>
    <row r="32331" spans="1:6" x14ac:dyDescent="0.3">
      <c r="A32331" t="s">
        <v>32513</v>
      </c>
      <c r="B32331">
        <v>0</v>
      </c>
      <c r="C32331">
        <v>0</v>
      </c>
      <c r="D32331">
        <v>0</v>
      </c>
      <c r="E32331">
        <v>5045470</v>
      </c>
      <c r="F32331" s="4">
        <f t="shared" si="505"/>
        <v>1681823.3333333333</v>
      </c>
    </row>
    <row r="32332" spans="1:6" x14ac:dyDescent="0.3">
      <c r="A32332" t="s">
        <v>32514</v>
      </c>
      <c r="B32332">
        <v>0</v>
      </c>
      <c r="C32332">
        <v>0</v>
      </c>
      <c r="D32332">
        <v>0</v>
      </c>
      <c r="E32332">
        <v>1042060</v>
      </c>
      <c r="F32332" s="4">
        <f t="shared" si="505"/>
        <v>347353.33333333331</v>
      </c>
    </row>
    <row r="32333" spans="1:6" x14ac:dyDescent="0.3">
      <c r="A32333" t="s">
        <v>32515</v>
      </c>
      <c r="B32333">
        <v>0</v>
      </c>
      <c r="C32333">
        <v>0</v>
      </c>
      <c r="D32333">
        <v>0</v>
      </c>
      <c r="E32333">
        <v>804000</v>
      </c>
      <c r="F32333" s="4">
        <f t="shared" si="505"/>
        <v>268000</v>
      </c>
    </row>
    <row r="32334" spans="1:6" x14ac:dyDescent="0.3">
      <c r="A32334" t="s">
        <v>32516</v>
      </c>
      <c r="B32334">
        <v>0</v>
      </c>
      <c r="C32334">
        <v>0</v>
      </c>
      <c r="D32334">
        <v>0</v>
      </c>
      <c r="E32334">
        <v>1877040</v>
      </c>
      <c r="F32334" s="4">
        <f t="shared" si="505"/>
        <v>625680</v>
      </c>
    </row>
    <row r="32335" spans="1:6" x14ac:dyDescent="0.3">
      <c r="A32335" t="s">
        <v>32517</v>
      </c>
      <c r="B32335">
        <v>0</v>
      </c>
      <c r="C32335">
        <v>0</v>
      </c>
      <c r="D32335">
        <v>0</v>
      </c>
      <c r="E32335">
        <v>2100380</v>
      </c>
      <c r="F32335" s="4">
        <f t="shared" si="505"/>
        <v>700126.66666666663</v>
      </c>
    </row>
    <row r="32336" spans="1:6" x14ac:dyDescent="0.3">
      <c r="A32336" t="s">
        <v>32518</v>
      </c>
      <c r="B32336">
        <v>0</v>
      </c>
      <c r="C32336">
        <v>0</v>
      </c>
      <c r="D32336">
        <v>0</v>
      </c>
      <c r="E32336">
        <v>1470000</v>
      </c>
      <c r="F32336" s="4">
        <f t="shared" si="505"/>
        <v>490000</v>
      </c>
    </row>
    <row r="32337" spans="1:6" x14ac:dyDescent="0.3">
      <c r="A32337" t="s">
        <v>32519</v>
      </c>
      <c r="B32337">
        <v>0</v>
      </c>
      <c r="C32337">
        <v>0</v>
      </c>
      <c r="D32337">
        <v>0</v>
      </c>
      <c r="E32337">
        <v>453280</v>
      </c>
      <c r="F32337" s="4">
        <f t="shared" si="505"/>
        <v>151093.33333333334</v>
      </c>
    </row>
    <row r="32338" spans="1:6" x14ac:dyDescent="0.3">
      <c r="A32338" t="s">
        <v>32520</v>
      </c>
      <c r="B32338">
        <v>0</v>
      </c>
      <c r="C32338">
        <v>0</v>
      </c>
      <c r="D32338">
        <v>0</v>
      </c>
      <c r="E32338">
        <v>820000</v>
      </c>
      <c r="F32338" s="4">
        <f t="shared" si="505"/>
        <v>273333.33333333331</v>
      </c>
    </row>
    <row r="32339" spans="1:6" x14ac:dyDescent="0.3">
      <c r="A32339" t="s">
        <v>32521</v>
      </c>
      <c r="B32339">
        <v>0</v>
      </c>
      <c r="C32339">
        <v>0</v>
      </c>
      <c r="D32339">
        <v>0</v>
      </c>
      <c r="E32339">
        <v>2279740</v>
      </c>
      <c r="F32339" s="4">
        <f t="shared" si="505"/>
        <v>759913.33333333337</v>
      </c>
    </row>
    <row r="32340" spans="1:6" x14ac:dyDescent="0.3">
      <c r="A32340" t="s">
        <v>32522</v>
      </c>
      <c r="B32340">
        <v>0</v>
      </c>
      <c r="C32340">
        <v>0</v>
      </c>
      <c r="D32340">
        <v>0</v>
      </c>
      <c r="E32340">
        <v>1273280</v>
      </c>
      <c r="F32340" s="4">
        <f t="shared" si="505"/>
        <v>424426.66666666669</v>
      </c>
    </row>
    <row r="32341" spans="1:6" x14ac:dyDescent="0.3">
      <c r="A32341" t="s">
        <v>32523</v>
      </c>
      <c r="B32341">
        <v>0</v>
      </c>
      <c r="C32341">
        <v>0</v>
      </c>
      <c r="D32341">
        <v>0</v>
      </c>
      <c r="E32341">
        <v>2014930</v>
      </c>
      <c r="F32341" s="4">
        <f t="shared" si="505"/>
        <v>671643.33333333337</v>
      </c>
    </row>
    <row r="32342" spans="1:6" x14ac:dyDescent="0.3">
      <c r="A32342" t="s">
        <v>32524</v>
      </c>
      <c r="B32342">
        <v>0</v>
      </c>
      <c r="C32342">
        <v>0</v>
      </c>
      <c r="D32342">
        <v>0</v>
      </c>
      <c r="E32342">
        <v>1534380</v>
      </c>
      <c r="F32342" s="4">
        <f t="shared" si="505"/>
        <v>511460</v>
      </c>
    </row>
    <row r="32343" spans="1:6" x14ac:dyDescent="0.3">
      <c r="A32343" t="s">
        <v>32525</v>
      </c>
      <c r="B32343">
        <v>0</v>
      </c>
      <c r="C32343">
        <v>0</v>
      </c>
      <c r="D32343">
        <v>0</v>
      </c>
      <c r="E32343">
        <v>1273280</v>
      </c>
      <c r="F32343" s="4">
        <f t="shared" si="505"/>
        <v>424426.66666666669</v>
      </c>
    </row>
    <row r="32344" spans="1:6" x14ac:dyDescent="0.3">
      <c r="A32344" t="s">
        <v>32526</v>
      </c>
      <c r="B32344">
        <v>0</v>
      </c>
      <c r="C32344">
        <v>0</v>
      </c>
      <c r="D32344">
        <v>0</v>
      </c>
      <c r="E32344">
        <v>1498260</v>
      </c>
      <c r="F32344" s="4">
        <f t="shared" si="505"/>
        <v>499420</v>
      </c>
    </row>
    <row r="32345" spans="1:6" x14ac:dyDescent="0.3">
      <c r="A32345" t="s">
        <v>32527</v>
      </c>
      <c r="B32345">
        <v>0</v>
      </c>
      <c r="C32345">
        <v>0</v>
      </c>
      <c r="D32345">
        <v>0</v>
      </c>
      <c r="E32345">
        <v>378000</v>
      </c>
      <c r="F32345" s="4">
        <f t="shared" si="505"/>
        <v>126000</v>
      </c>
    </row>
    <row r="32346" spans="1:6" x14ac:dyDescent="0.3">
      <c r="A32346" t="s">
        <v>32528</v>
      </c>
      <c r="B32346">
        <v>0</v>
      </c>
      <c r="C32346">
        <v>0</v>
      </c>
      <c r="D32346">
        <v>0</v>
      </c>
      <c r="E32346">
        <v>333060</v>
      </c>
      <c r="F32346" s="4">
        <f t="shared" si="505"/>
        <v>111020</v>
      </c>
    </row>
    <row r="32347" spans="1:6" x14ac:dyDescent="0.3">
      <c r="A32347" t="s">
        <v>32529</v>
      </c>
      <c r="B32347">
        <v>0</v>
      </c>
      <c r="C32347">
        <v>0</v>
      </c>
      <c r="D32347">
        <v>0</v>
      </c>
      <c r="E32347">
        <v>386000</v>
      </c>
      <c r="F32347" s="4">
        <f t="shared" si="505"/>
        <v>128666.66666666667</v>
      </c>
    </row>
    <row r="32348" spans="1:6" x14ac:dyDescent="0.3">
      <c r="A32348" t="s">
        <v>32530</v>
      </c>
      <c r="B32348">
        <v>0</v>
      </c>
      <c r="C32348">
        <v>0</v>
      </c>
      <c r="D32348">
        <v>0</v>
      </c>
      <c r="E32348">
        <v>2230560</v>
      </c>
      <c r="F32348" s="4">
        <f t="shared" si="505"/>
        <v>743520</v>
      </c>
    </row>
    <row r="32349" spans="1:6" x14ac:dyDescent="0.3">
      <c r="A32349" t="s">
        <v>32531</v>
      </c>
      <c r="B32349">
        <v>0</v>
      </c>
      <c r="C32349">
        <v>0</v>
      </c>
      <c r="D32349">
        <v>0</v>
      </c>
      <c r="E32349">
        <v>2068500</v>
      </c>
      <c r="F32349" s="4">
        <f t="shared" si="505"/>
        <v>689500</v>
      </c>
    </row>
    <row r="32350" spans="1:6" x14ac:dyDescent="0.3">
      <c r="A32350" t="s">
        <v>32532</v>
      </c>
      <c r="B32350">
        <v>0</v>
      </c>
      <c r="C32350">
        <v>0</v>
      </c>
      <c r="D32350">
        <v>0</v>
      </c>
      <c r="E32350">
        <v>704000</v>
      </c>
      <c r="F32350" s="4">
        <f t="shared" si="505"/>
        <v>234666.66666666666</v>
      </c>
    </row>
    <row r="32351" spans="1:6" x14ac:dyDescent="0.3">
      <c r="A32351" t="s">
        <v>32533</v>
      </c>
      <c r="B32351">
        <v>0</v>
      </c>
      <c r="C32351">
        <v>0</v>
      </c>
      <c r="D32351">
        <v>0</v>
      </c>
      <c r="E32351">
        <v>1375170</v>
      </c>
      <c r="F32351" s="4">
        <f t="shared" si="505"/>
        <v>458390</v>
      </c>
    </row>
    <row r="32352" spans="1:6" x14ac:dyDescent="0.3">
      <c r="A32352" t="s">
        <v>32534</v>
      </c>
      <c r="B32352">
        <v>0</v>
      </c>
      <c r="C32352">
        <v>0</v>
      </c>
      <c r="D32352">
        <v>0</v>
      </c>
      <c r="E32352">
        <v>234600</v>
      </c>
      <c r="F32352" s="4">
        <f t="shared" si="505"/>
        <v>78200</v>
      </c>
    </row>
    <row r="32353" spans="1:6" x14ac:dyDescent="0.3">
      <c r="A32353" t="s">
        <v>32535</v>
      </c>
      <c r="B32353">
        <v>0</v>
      </c>
      <c r="C32353">
        <v>0</v>
      </c>
      <c r="D32353">
        <v>0</v>
      </c>
      <c r="E32353">
        <v>453280</v>
      </c>
      <c r="F32353" s="4">
        <f t="shared" si="505"/>
        <v>151093.33333333334</v>
      </c>
    </row>
    <row r="32354" spans="1:6" x14ac:dyDescent="0.3">
      <c r="A32354" t="s">
        <v>32536</v>
      </c>
      <c r="B32354">
        <v>0</v>
      </c>
      <c r="C32354">
        <v>0</v>
      </c>
      <c r="D32354">
        <v>0</v>
      </c>
      <c r="E32354">
        <v>1273780</v>
      </c>
      <c r="F32354" s="4">
        <f t="shared" si="505"/>
        <v>424593.33333333331</v>
      </c>
    </row>
    <row r="32355" spans="1:6" x14ac:dyDescent="0.3">
      <c r="A32355" t="s">
        <v>32537</v>
      </c>
      <c r="B32355">
        <v>0</v>
      </c>
      <c r="C32355">
        <v>0</v>
      </c>
      <c r="D32355">
        <v>0</v>
      </c>
      <c r="E32355">
        <v>1077440</v>
      </c>
      <c r="F32355" s="4">
        <f t="shared" si="505"/>
        <v>359146.66666666669</v>
      </c>
    </row>
    <row r="32356" spans="1:6" x14ac:dyDescent="0.3">
      <c r="A32356" t="s">
        <v>32538</v>
      </c>
      <c r="B32356">
        <v>0</v>
      </c>
      <c r="C32356">
        <v>0</v>
      </c>
      <c r="D32356">
        <v>0</v>
      </c>
      <c r="E32356">
        <v>450560</v>
      </c>
      <c r="F32356" s="4">
        <f t="shared" si="505"/>
        <v>150186.66666666666</v>
      </c>
    </row>
    <row r="32357" spans="1:6" x14ac:dyDescent="0.3">
      <c r="A32357" t="s">
        <v>32539</v>
      </c>
      <c r="B32357">
        <v>0</v>
      </c>
      <c r="C32357">
        <v>0</v>
      </c>
      <c r="D32357">
        <v>0</v>
      </c>
      <c r="E32357">
        <v>378000</v>
      </c>
      <c r="F32357" s="4">
        <f t="shared" si="505"/>
        <v>126000</v>
      </c>
    </row>
    <row r="32358" spans="1:6" x14ac:dyDescent="0.3">
      <c r="A32358" t="s">
        <v>32540</v>
      </c>
      <c r="B32358">
        <v>0</v>
      </c>
      <c r="C32358">
        <v>0</v>
      </c>
      <c r="D32358">
        <v>0</v>
      </c>
      <c r="E32358">
        <v>2745800</v>
      </c>
      <c r="F32358" s="4">
        <f t="shared" si="505"/>
        <v>915266.66666666663</v>
      </c>
    </row>
    <row r="32359" spans="1:6" x14ac:dyDescent="0.3">
      <c r="A32359" t="s">
        <v>32541</v>
      </c>
      <c r="B32359">
        <v>0</v>
      </c>
      <c r="C32359">
        <v>0</v>
      </c>
      <c r="D32359">
        <v>0</v>
      </c>
      <c r="E32359">
        <v>453280</v>
      </c>
      <c r="F32359" s="4">
        <f t="shared" si="505"/>
        <v>151093.33333333334</v>
      </c>
    </row>
    <row r="32360" spans="1:6" x14ac:dyDescent="0.3">
      <c r="A32360" t="s">
        <v>32542</v>
      </c>
      <c r="B32360">
        <v>0</v>
      </c>
      <c r="C32360">
        <v>0</v>
      </c>
      <c r="D32360">
        <v>0</v>
      </c>
      <c r="E32360">
        <v>1273280</v>
      </c>
      <c r="F32360" s="4">
        <f t="shared" si="505"/>
        <v>424426.66666666669</v>
      </c>
    </row>
    <row r="32361" spans="1:6" x14ac:dyDescent="0.3">
      <c r="A32361" t="s">
        <v>32543</v>
      </c>
      <c r="B32361">
        <v>0</v>
      </c>
      <c r="C32361">
        <v>0</v>
      </c>
      <c r="D32361">
        <v>0</v>
      </c>
      <c r="E32361">
        <v>822800</v>
      </c>
      <c r="F32361" s="4">
        <f t="shared" si="505"/>
        <v>274266.66666666669</v>
      </c>
    </row>
    <row r="32362" spans="1:6" x14ac:dyDescent="0.3">
      <c r="A32362" t="s">
        <v>32544</v>
      </c>
      <c r="B32362">
        <v>0</v>
      </c>
      <c r="C32362">
        <v>0</v>
      </c>
      <c r="D32362">
        <v>0</v>
      </c>
      <c r="E32362">
        <v>903840</v>
      </c>
      <c r="F32362" s="4">
        <f t="shared" si="505"/>
        <v>301280</v>
      </c>
    </row>
    <row r="32363" spans="1:6" x14ac:dyDescent="0.3">
      <c r="A32363" t="s">
        <v>32545</v>
      </c>
      <c r="B32363">
        <v>0</v>
      </c>
      <c r="C32363">
        <v>0</v>
      </c>
      <c r="D32363">
        <v>0</v>
      </c>
      <c r="E32363">
        <v>378000</v>
      </c>
      <c r="F32363" s="4">
        <f t="shared" si="505"/>
        <v>126000</v>
      </c>
    </row>
    <row r="32364" spans="1:6" x14ac:dyDescent="0.3">
      <c r="A32364" t="s">
        <v>32546</v>
      </c>
      <c r="B32364">
        <v>0</v>
      </c>
      <c r="C32364">
        <v>0</v>
      </c>
      <c r="D32364">
        <v>0</v>
      </c>
      <c r="E32364">
        <v>506640</v>
      </c>
      <c r="F32364" s="4">
        <f t="shared" si="505"/>
        <v>168880</v>
      </c>
    </row>
    <row r="32365" spans="1:6" x14ac:dyDescent="0.3">
      <c r="A32365" t="s">
        <v>32547</v>
      </c>
      <c r="B32365">
        <v>0</v>
      </c>
      <c r="C32365">
        <v>0</v>
      </c>
      <c r="D32365">
        <v>0</v>
      </c>
      <c r="E32365">
        <v>39083090</v>
      </c>
      <c r="F32365" s="4">
        <f t="shared" si="505"/>
        <v>13027696.666666666</v>
      </c>
    </row>
    <row r="32366" spans="1:6" x14ac:dyDescent="0.3">
      <c r="A32366" t="s">
        <v>32548</v>
      </c>
      <c r="B32366">
        <v>0</v>
      </c>
      <c r="C32366">
        <v>0</v>
      </c>
      <c r="D32366">
        <v>0</v>
      </c>
      <c r="E32366">
        <v>2241000</v>
      </c>
      <c r="F32366" s="4">
        <f t="shared" si="505"/>
        <v>747000</v>
      </c>
    </row>
    <row r="32367" spans="1:6" x14ac:dyDescent="0.3">
      <c r="A32367" t="s">
        <v>32549</v>
      </c>
      <c r="B32367">
        <v>0</v>
      </c>
      <c r="C32367">
        <v>0</v>
      </c>
      <c r="D32367">
        <v>0</v>
      </c>
      <c r="E32367">
        <v>573300</v>
      </c>
      <c r="F32367" s="4">
        <f t="shared" si="505"/>
        <v>191100</v>
      </c>
    </row>
    <row r="32368" spans="1:6" x14ac:dyDescent="0.3">
      <c r="A32368" t="s">
        <v>32550</v>
      </c>
      <c r="B32368">
        <v>0</v>
      </c>
      <c r="C32368">
        <v>0</v>
      </c>
      <c r="D32368">
        <v>0</v>
      </c>
      <c r="E32368">
        <v>804000</v>
      </c>
      <c r="F32368" s="4">
        <f t="shared" si="505"/>
        <v>268000</v>
      </c>
    </row>
    <row r="32369" spans="1:6" x14ac:dyDescent="0.3">
      <c r="A32369" t="s">
        <v>32551</v>
      </c>
      <c r="B32369">
        <v>0</v>
      </c>
      <c r="C32369">
        <v>0</v>
      </c>
      <c r="D32369">
        <v>0</v>
      </c>
      <c r="E32369">
        <v>933600</v>
      </c>
      <c r="F32369" s="4">
        <f t="shared" si="505"/>
        <v>311200</v>
      </c>
    </row>
    <row r="32370" spans="1:6" x14ac:dyDescent="0.3">
      <c r="A32370" t="s">
        <v>32552</v>
      </c>
      <c r="B32370">
        <v>0</v>
      </c>
      <c r="C32370">
        <v>0</v>
      </c>
      <c r="D32370">
        <v>0</v>
      </c>
      <c r="E32370">
        <v>596700</v>
      </c>
      <c r="F32370" s="4">
        <f t="shared" si="505"/>
        <v>198900</v>
      </c>
    </row>
    <row r="32371" spans="1:6" x14ac:dyDescent="0.3">
      <c r="A32371" t="s">
        <v>32553</v>
      </c>
      <c r="B32371">
        <v>0</v>
      </c>
      <c r="C32371">
        <v>0</v>
      </c>
      <c r="D32371">
        <v>0</v>
      </c>
      <c r="E32371">
        <v>2485740</v>
      </c>
      <c r="F32371" s="4">
        <f t="shared" si="505"/>
        <v>828580</v>
      </c>
    </row>
    <row r="32372" spans="1:6" x14ac:dyDescent="0.3">
      <c r="A32372" t="s">
        <v>32554</v>
      </c>
      <c r="B32372">
        <v>0</v>
      </c>
      <c r="C32372">
        <v>0</v>
      </c>
      <c r="D32372">
        <v>0</v>
      </c>
      <c r="E32372">
        <v>1324360</v>
      </c>
      <c r="F32372" s="4">
        <f t="shared" si="505"/>
        <v>441453.33333333331</v>
      </c>
    </row>
    <row r="32373" spans="1:6" x14ac:dyDescent="0.3">
      <c r="A32373" t="s">
        <v>32555</v>
      </c>
      <c r="B32373">
        <v>0</v>
      </c>
      <c r="C32373">
        <v>0</v>
      </c>
      <c r="D32373">
        <v>0</v>
      </c>
      <c r="E32373">
        <v>795840</v>
      </c>
      <c r="F32373" s="4">
        <f t="shared" si="505"/>
        <v>265280</v>
      </c>
    </row>
    <row r="32374" spans="1:6" x14ac:dyDescent="0.3">
      <c r="A32374" t="s">
        <v>32556</v>
      </c>
      <c r="B32374">
        <v>0</v>
      </c>
      <c r="C32374">
        <v>0</v>
      </c>
      <c r="D32374">
        <v>0</v>
      </c>
      <c r="E32374">
        <v>652180</v>
      </c>
      <c r="F32374" s="4">
        <f t="shared" si="505"/>
        <v>217393.33333333334</v>
      </c>
    </row>
    <row r="32375" spans="1:6" x14ac:dyDescent="0.3">
      <c r="A32375" t="s">
        <v>32557</v>
      </c>
      <c r="B32375">
        <v>0</v>
      </c>
      <c r="C32375">
        <v>0</v>
      </c>
      <c r="D32375">
        <v>0</v>
      </c>
      <c r="E32375">
        <v>370000</v>
      </c>
      <c r="F32375" s="4">
        <f t="shared" si="505"/>
        <v>123333.33333333333</v>
      </c>
    </row>
    <row r="32376" spans="1:6" x14ac:dyDescent="0.3">
      <c r="A32376" t="s">
        <v>32558</v>
      </c>
      <c r="B32376">
        <v>0</v>
      </c>
      <c r="C32376">
        <v>0</v>
      </c>
      <c r="D32376">
        <v>0</v>
      </c>
      <c r="E32376">
        <v>398580</v>
      </c>
      <c r="F32376" s="4">
        <f t="shared" si="505"/>
        <v>132860</v>
      </c>
    </row>
    <row r="32377" spans="1:6" x14ac:dyDescent="0.3">
      <c r="A32377" t="s">
        <v>32559</v>
      </c>
      <c r="B32377">
        <v>0</v>
      </c>
      <c r="C32377">
        <v>0</v>
      </c>
      <c r="D32377">
        <v>0</v>
      </c>
      <c r="E32377">
        <v>694000</v>
      </c>
      <c r="F32377" s="4">
        <f t="shared" si="505"/>
        <v>231333.33333333334</v>
      </c>
    </row>
    <row r="32378" spans="1:6" x14ac:dyDescent="0.3">
      <c r="A32378" t="s">
        <v>32560</v>
      </c>
      <c r="B32378">
        <v>0</v>
      </c>
      <c r="C32378">
        <v>0</v>
      </c>
      <c r="D32378">
        <v>0</v>
      </c>
      <c r="E32378">
        <v>1299500</v>
      </c>
      <c r="F32378" s="4">
        <f t="shared" si="505"/>
        <v>433166.66666666669</v>
      </c>
    </row>
    <row r="32379" spans="1:6" x14ac:dyDescent="0.3">
      <c r="A32379" t="s">
        <v>32561</v>
      </c>
      <c r="B32379">
        <v>0</v>
      </c>
      <c r="C32379">
        <v>0</v>
      </c>
      <c r="D32379">
        <v>0</v>
      </c>
      <c r="E32379">
        <v>2241920</v>
      </c>
      <c r="F32379" s="4">
        <f t="shared" si="505"/>
        <v>747306.66666666663</v>
      </c>
    </row>
    <row r="32380" spans="1:6" x14ac:dyDescent="0.3">
      <c r="A32380" t="s">
        <v>32562</v>
      </c>
      <c r="B32380">
        <v>0</v>
      </c>
      <c r="C32380">
        <v>0</v>
      </c>
      <c r="D32380">
        <v>0</v>
      </c>
      <c r="E32380">
        <v>1749490</v>
      </c>
      <c r="F32380" s="4">
        <f t="shared" si="505"/>
        <v>583163.33333333337</v>
      </c>
    </row>
    <row r="32381" spans="1:6" x14ac:dyDescent="0.3">
      <c r="A32381" t="s">
        <v>32563</v>
      </c>
      <c r="B32381">
        <v>0</v>
      </c>
      <c r="C32381">
        <v>0</v>
      </c>
      <c r="D32381">
        <v>0</v>
      </c>
      <c r="E32381">
        <v>830520</v>
      </c>
      <c r="F32381" s="4">
        <f t="shared" si="505"/>
        <v>276840</v>
      </c>
    </row>
    <row r="32382" spans="1:6" x14ac:dyDescent="0.3">
      <c r="A32382" t="s">
        <v>32564</v>
      </c>
      <c r="B32382">
        <v>0</v>
      </c>
      <c r="C32382">
        <v>0</v>
      </c>
      <c r="D32382">
        <v>0</v>
      </c>
      <c r="E32382">
        <v>2236520</v>
      </c>
      <c r="F32382" s="4">
        <f t="shared" si="505"/>
        <v>745506.66666666663</v>
      </c>
    </row>
    <row r="32383" spans="1:6" x14ac:dyDescent="0.3">
      <c r="A32383" t="s">
        <v>32565</v>
      </c>
      <c r="B32383">
        <v>0</v>
      </c>
      <c r="C32383">
        <v>0</v>
      </c>
      <c r="D32383">
        <v>0</v>
      </c>
      <c r="E32383">
        <v>2348060</v>
      </c>
      <c r="F32383" s="4">
        <f t="shared" si="505"/>
        <v>782686.66666666663</v>
      </c>
    </row>
    <row r="32384" spans="1:6" x14ac:dyDescent="0.3">
      <c r="A32384" t="s">
        <v>32566</v>
      </c>
      <c r="B32384">
        <v>0</v>
      </c>
      <c r="C32384">
        <v>0</v>
      </c>
      <c r="D32384">
        <v>0</v>
      </c>
      <c r="E32384">
        <v>568900</v>
      </c>
      <c r="F32384" s="4">
        <f t="shared" si="505"/>
        <v>189633.33333333334</v>
      </c>
    </row>
    <row r="32385" spans="1:6" x14ac:dyDescent="0.3">
      <c r="A32385" t="s">
        <v>32567</v>
      </c>
      <c r="B32385">
        <v>0</v>
      </c>
      <c r="C32385">
        <v>0</v>
      </c>
      <c r="D32385">
        <v>0</v>
      </c>
      <c r="E32385">
        <v>880800</v>
      </c>
      <c r="F32385" s="4">
        <f t="shared" si="505"/>
        <v>293600</v>
      </c>
    </row>
    <row r="32386" spans="1:6" x14ac:dyDescent="0.3">
      <c r="A32386" t="s">
        <v>32568</v>
      </c>
      <c r="B32386">
        <v>0</v>
      </c>
      <c r="C32386">
        <v>0</v>
      </c>
      <c r="D32386">
        <v>0</v>
      </c>
      <c r="E32386">
        <v>397800</v>
      </c>
      <c r="F32386" s="4">
        <f t="shared" si="505"/>
        <v>132600</v>
      </c>
    </row>
    <row r="32387" spans="1:6" x14ac:dyDescent="0.3">
      <c r="A32387" t="s">
        <v>32569</v>
      </c>
      <c r="B32387">
        <v>0</v>
      </c>
      <c r="C32387">
        <v>0</v>
      </c>
      <c r="D32387">
        <v>0</v>
      </c>
      <c r="E32387">
        <v>596700</v>
      </c>
      <c r="F32387" s="4">
        <f t="shared" ref="F32387:F32450" si="506">SUM(C32387:E32387)/3</f>
        <v>198900</v>
      </c>
    </row>
    <row r="32388" spans="1:6" x14ac:dyDescent="0.3">
      <c r="A32388" t="s">
        <v>32570</v>
      </c>
      <c r="B32388">
        <v>0</v>
      </c>
      <c r="C32388">
        <v>0</v>
      </c>
      <c r="D32388">
        <v>0</v>
      </c>
      <c r="E32388">
        <v>370000</v>
      </c>
      <c r="F32388" s="4">
        <f t="shared" si="506"/>
        <v>123333.33333333333</v>
      </c>
    </row>
    <row r="32389" spans="1:6" x14ac:dyDescent="0.3">
      <c r="A32389" t="s">
        <v>32571</v>
      </c>
      <c r="B32389">
        <v>0</v>
      </c>
      <c r="C32389">
        <v>0</v>
      </c>
      <c r="D32389">
        <v>0</v>
      </c>
      <c r="E32389">
        <v>386000</v>
      </c>
      <c r="F32389" s="4">
        <f t="shared" si="506"/>
        <v>128666.66666666667</v>
      </c>
    </row>
    <row r="32390" spans="1:6" x14ac:dyDescent="0.3">
      <c r="A32390" t="s">
        <v>32572</v>
      </c>
      <c r="B32390">
        <v>0</v>
      </c>
      <c r="C32390">
        <v>0</v>
      </c>
      <c r="D32390">
        <v>0</v>
      </c>
      <c r="E32390">
        <v>1808980</v>
      </c>
      <c r="F32390" s="4">
        <f t="shared" si="506"/>
        <v>602993.33333333337</v>
      </c>
    </row>
    <row r="32391" spans="1:6" x14ac:dyDescent="0.3">
      <c r="A32391" t="s">
        <v>32573</v>
      </c>
      <c r="B32391">
        <v>0</v>
      </c>
      <c r="C32391">
        <v>0</v>
      </c>
      <c r="D32391">
        <v>0</v>
      </c>
      <c r="E32391">
        <v>1153500</v>
      </c>
      <c r="F32391" s="4">
        <f t="shared" si="506"/>
        <v>384500</v>
      </c>
    </row>
    <row r="32392" spans="1:6" x14ac:dyDescent="0.3">
      <c r="A32392" t="s">
        <v>32574</v>
      </c>
      <c r="B32392">
        <v>0</v>
      </c>
      <c r="C32392">
        <v>0</v>
      </c>
      <c r="D32392">
        <v>0</v>
      </c>
      <c r="E32392">
        <v>1361520</v>
      </c>
      <c r="F32392" s="4">
        <f t="shared" si="506"/>
        <v>453840</v>
      </c>
    </row>
    <row r="32393" spans="1:6" x14ac:dyDescent="0.3">
      <c r="A32393" t="s">
        <v>32575</v>
      </c>
      <c r="B32393">
        <v>0</v>
      </c>
      <c r="C32393">
        <v>0</v>
      </c>
      <c r="D32393">
        <v>0</v>
      </c>
      <c r="E32393">
        <v>1113400</v>
      </c>
      <c r="F32393" s="4">
        <f t="shared" si="506"/>
        <v>371133.33333333331</v>
      </c>
    </row>
    <row r="32394" spans="1:6" x14ac:dyDescent="0.3">
      <c r="A32394" t="s">
        <v>32576</v>
      </c>
      <c r="B32394">
        <v>0</v>
      </c>
      <c r="C32394">
        <v>0</v>
      </c>
      <c r="D32394">
        <v>0</v>
      </c>
      <c r="E32394">
        <v>884060</v>
      </c>
      <c r="F32394" s="4">
        <f t="shared" si="506"/>
        <v>294686.66666666669</v>
      </c>
    </row>
    <row r="32395" spans="1:6" x14ac:dyDescent="0.3">
      <c r="A32395" t="s">
        <v>32577</v>
      </c>
      <c r="B32395">
        <v>0</v>
      </c>
      <c r="C32395">
        <v>0</v>
      </c>
      <c r="D32395">
        <v>0</v>
      </c>
      <c r="E32395">
        <v>565920</v>
      </c>
      <c r="F32395" s="4">
        <f t="shared" si="506"/>
        <v>188640</v>
      </c>
    </row>
    <row r="32396" spans="1:6" x14ac:dyDescent="0.3">
      <c r="A32396" t="s">
        <v>32578</v>
      </c>
      <c r="B32396">
        <v>0</v>
      </c>
      <c r="C32396">
        <v>0</v>
      </c>
      <c r="D32396">
        <v>0</v>
      </c>
      <c r="E32396">
        <v>565920</v>
      </c>
      <c r="F32396" s="4">
        <f t="shared" si="506"/>
        <v>188640</v>
      </c>
    </row>
    <row r="32397" spans="1:6" x14ac:dyDescent="0.3">
      <c r="A32397" t="s">
        <v>32579</v>
      </c>
      <c r="B32397">
        <v>0</v>
      </c>
      <c r="C32397">
        <v>0</v>
      </c>
      <c r="D32397">
        <v>0</v>
      </c>
      <c r="E32397">
        <v>12361280</v>
      </c>
      <c r="F32397" s="4">
        <f t="shared" si="506"/>
        <v>4120426.6666666665</v>
      </c>
    </row>
    <row r="32398" spans="1:6" x14ac:dyDescent="0.3">
      <c r="A32398" t="s">
        <v>32580</v>
      </c>
      <c r="B32398">
        <v>0</v>
      </c>
      <c r="C32398">
        <v>0</v>
      </c>
      <c r="D32398">
        <v>0</v>
      </c>
      <c r="E32398">
        <v>804000</v>
      </c>
      <c r="F32398" s="4">
        <f t="shared" si="506"/>
        <v>268000</v>
      </c>
    </row>
    <row r="32399" spans="1:6" x14ac:dyDescent="0.3">
      <c r="A32399" t="s">
        <v>32581</v>
      </c>
      <c r="B32399">
        <v>0</v>
      </c>
      <c r="C32399">
        <v>0</v>
      </c>
      <c r="D32399">
        <v>0</v>
      </c>
      <c r="E32399">
        <v>995400</v>
      </c>
      <c r="F32399" s="4">
        <f t="shared" si="506"/>
        <v>331800</v>
      </c>
    </row>
    <row r="32400" spans="1:6" x14ac:dyDescent="0.3">
      <c r="A32400" t="s">
        <v>32582</v>
      </c>
      <c r="B32400">
        <v>0</v>
      </c>
      <c r="C32400">
        <v>0</v>
      </c>
      <c r="D32400">
        <v>0</v>
      </c>
      <c r="E32400">
        <v>1254560</v>
      </c>
      <c r="F32400" s="4">
        <f t="shared" si="506"/>
        <v>418186.66666666669</v>
      </c>
    </row>
    <row r="32401" spans="1:6" x14ac:dyDescent="0.3">
      <c r="A32401" t="s">
        <v>32583</v>
      </c>
      <c r="B32401">
        <v>0</v>
      </c>
      <c r="C32401">
        <v>0</v>
      </c>
      <c r="D32401">
        <v>0</v>
      </c>
      <c r="E32401">
        <v>1574560</v>
      </c>
      <c r="F32401" s="4">
        <f t="shared" si="506"/>
        <v>524853.33333333337</v>
      </c>
    </row>
    <row r="32402" spans="1:6" x14ac:dyDescent="0.3">
      <c r="A32402" t="s">
        <v>32584</v>
      </c>
      <c r="B32402">
        <v>0</v>
      </c>
      <c r="C32402">
        <v>0</v>
      </c>
      <c r="D32402">
        <v>0</v>
      </c>
      <c r="E32402">
        <v>2532280</v>
      </c>
      <c r="F32402" s="4">
        <f t="shared" si="506"/>
        <v>844093.33333333337</v>
      </c>
    </row>
    <row r="32403" spans="1:6" x14ac:dyDescent="0.3">
      <c r="A32403" t="s">
        <v>32585</v>
      </c>
      <c r="B32403">
        <v>0</v>
      </c>
      <c r="C32403">
        <v>0</v>
      </c>
      <c r="D32403">
        <v>0</v>
      </c>
      <c r="E32403">
        <v>1536890</v>
      </c>
      <c r="F32403" s="4">
        <f t="shared" si="506"/>
        <v>512296.66666666669</v>
      </c>
    </row>
    <row r="32404" spans="1:6" x14ac:dyDescent="0.3">
      <c r="A32404" t="s">
        <v>32586</v>
      </c>
      <c r="B32404">
        <v>0</v>
      </c>
      <c r="C32404">
        <v>0</v>
      </c>
      <c r="D32404">
        <v>0</v>
      </c>
      <c r="E32404">
        <v>2989520</v>
      </c>
      <c r="F32404" s="4">
        <f t="shared" si="506"/>
        <v>996506.66666666663</v>
      </c>
    </row>
    <row r="32405" spans="1:6" x14ac:dyDescent="0.3">
      <c r="A32405" t="s">
        <v>32587</v>
      </c>
      <c r="B32405">
        <v>0</v>
      </c>
      <c r="C32405">
        <v>0</v>
      </c>
      <c r="D32405">
        <v>0</v>
      </c>
      <c r="E32405">
        <v>434800</v>
      </c>
      <c r="F32405" s="4">
        <f t="shared" si="506"/>
        <v>144933.33333333334</v>
      </c>
    </row>
    <row r="32406" spans="1:6" x14ac:dyDescent="0.3">
      <c r="A32406" t="s">
        <v>32588</v>
      </c>
      <c r="B32406">
        <v>0</v>
      </c>
      <c r="C32406">
        <v>0</v>
      </c>
      <c r="D32406">
        <v>0</v>
      </c>
      <c r="E32406">
        <v>540540</v>
      </c>
      <c r="F32406" s="4">
        <f t="shared" si="506"/>
        <v>180180</v>
      </c>
    </row>
    <row r="32407" spans="1:6" x14ac:dyDescent="0.3">
      <c r="A32407" t="s">
        <v>32589</v>
      </c>
      <c r="B32407">
        <v>0</v>
      </c>
      <c r="C32407">
        <v>0</v>
      </c>
      <c r="D32407">
        <v>0</v>
      </c>
      <c r="E32407">
        <v>234600</v>
      </c>
      <c r="F32407" s="4">
        <f t="shared" si="506"/>
        <v>78200</v>
      </c>
    </row>
    <row r="32408" spans="1:6" x14ac:dyDescent="0.3">
      <c r="A32408" t="s">
        <v>32590</v>
      </c>
      <c r="B32408">
        <v>0</v>
      </c>
      <c r="C32408">
        <v>0</v>
      </c>
      <c r="D32408">
        <v>0</v>
      </c>
      <c r="E32408">
        <v>345800</v>
      </c>
      <c r="F32408" s="4">
        <f t="shared" si="506"/>
        <v>115266.66666666667</v>
      </c>
    </row>
    <row r="32409" spans="1:6" x14ac:dyDescent="0.3">
      <c r="A32409" t="s">
        <v>32591</v>
      </c>
      <c r="B32409">
        <v>0</v>
      </c>
      <c r="C32409">
        <v>0</v>
      </c>
      <c r="D32409">
        <v>0</v>
      </c>
      <c r="E32409">
        <v>1663480</v>
      </c>
      <c r="F32409" s="4">
        <f t="shared" si="506"/>
        <v>554493.33333333337</v>
      </c>
    </row>
    <row r="32410" spans="1:6" x14ac:dyDescent="0.3">
      <c r="A32410" t="s">
        <v>32592</v>
      </c>
      <c r="B32410">
        <v>0</v>
      </c>
      <c r="C32410">
        <v>0</v>
      </c>
      <c r="D32410">
        <v>0</v>
      </c>
      <c r="E32410">
        <v>596700</v>
      </c>
      <c r="F32410" s="4">
        <f t="shared" si="506"/>
        <v>198900</v>
      </c>
    </row>
    <row r="32411" spans="1:6" x14ac:dyDescent="0.3">
      <c r="A32411" t="s">
        <v>32593</v>
      </c>
      <c r="B32411">
        <v>0</v>
      </c>
      <c r="C32411">
        <v>0</v>
      </c>
      <c r="D32411">
        <v>0</v>
      </c>
      <c r="E32411">
        <v>3192000</v>
      </c>
      <c r="F32411" s="4">
        <f t="shared" si="506"/>
        <v>1064000</v>
      </c>
    </row>
    <row r="32412" spans="1:6" x14ac:dyDescent="0.3">
      <c r="A32412" t="s">
        <v>32594</v>
      </c>
      <c r="B32412">
        <v>0</v>
      </c>
      <c r="C32412">
        <v>0</v>
      </c>
      <c r="D32412">
        <v>0</v>
      </c>
      <c r="E32412">
        <v>820000</v>
      </c>
      <c r="F32412" s="4">
        <f t="shared" si="506"/>
        <v>273333.33333333331</v>
      </c>
    </row>
    <row r="32413" spans="1:6" x14ac:dyDescent="0.3">
      <c r="A32413" t="s">
        <v>32595</v>
      </c>
      <c r="B32413">
        <v>0</v>
      </c>
      <c r="C32413">
        <v>0</v>
      </c>
      <c r="D32413">
        <v>0</v>
      </c>
      <c r="E32413">
        <v>410000</v>
      </c>
      <c r="F32413" s="4">
        <f t="shared" si="506"/>
        <v>136666.66666666666</v>
      </c>
    </row>
    <row r="32414" spans="1:6" x14ac:dyDescent="0.3">
      <c r="A32414" t="s">
        <v>32596</v>
      </c>
      <c r="B32414">
        <v>0</v>
      </c>
      <c r="C32414">
        <v>0</v>
      </c>
      <c r="D32414">
        <v>0</v>
      </c>
      <c r="E32414">
        <v>1058490</v>
      </c>
      <c r="F32414" s="4">
        <f t="shared" si="506"/>
        <v>352830</v>
      </c>
    </row>
    <row r="32415" spans="1:6" x14ac:dyDescent="0.3">
      <c r="A32415" t="s">
        <v>32597</v>
      </c>
      <c r="B32415">
        <v>0</v>
      </c>
      <c r="C32415">
        <v>0</v>
      </c>
      <c r="D32415">
        <v>0</v>
      </c>
      <c r="E32415">
        <v>370000</v>
      </c>
      <c r="F32415" s="4">
        <f t="shared" si="506"/>
        <v>123333.33333333333</v>
      </c>
    </row>
    <row r="32416" spans="1:6" x14ac:dyDescent="0.3">
      <c r="A32416" t="s">
        <v>32598</v>
      </c>
      <c r="B32416">
        <v>0</v>
      </c>
      <c r="C32416">
        <v>0</v>
      </c>
      <c r="D32416">
        <v>0</v>
      </c>
      <c r="E32416">
        <v>862620</v>
      </c>
      <c r="F32416" s="4">
        <f t="shared" si="506"/>
        <v>287540</v>
      </c>
    </row>
    <row r="32417" spans="1:6" x14ac:dyDescent="0.3">
      <c r="A32417" t="s">
        <v>32599</v>
      </c>
      <c r="B32417">
        <v>0</v>
      </c>
      <c r="C32417">
        <v>0</v>
      </c>
      <c r="D32417">
        <v>0</v>
      </c>
      <c r="E32417">
        <v>649740</v>
      </c>
      <c r="F32417" s="4">
        <f t="shared" si="506"/>
        <v>216580</v>
      </c>
    </row>
    <row r="32418" spans="1:6" x14ac:dyDescent="0.3">
      <c r="A32418" t="s">
        <v>32600</v>
      </c>
      <c r="B32418">
        <v>0</v>
      </c>
      <c r="C32418">
        <v>0</v>
      </c>
      <c r="D32418">
        <v>0</v>
      </c>
      <c r="E32418">
        <v>402000</v>
      </c>
      <c r="F32418" s="4">
        <f t="shared" si="506"/>
        <v>134000</v>
      </c>
    </row>
    <row r="32419" spans="1:6" x14ac:dyDescent="0.3">
      <c r="A32419" t="s">
        <v>32601</v>
      </c>
      <c r="B32419">
        <v>0</v>
      </c>
      <c r="C32419">
        <v>0</v>
      </c>
      <c r="D32419">
        <v>0</v>
      </c>
      <c r="E32419">
        <v>1087800</v>
      </c>
      <c r="F32419" s="4">
        <f t="shared" si="506"/>
        <v>362600</v>
      </c>
    </row>
    <row r="32420" spans="1:6" x14ac:dyDescent="0.3">
      <c r="A32420" t="s">
        <v>32602</v>
      </c>
      <c r="B32420">
        <v>0</v>
      </c>
      <c r="C32420">
        <v>0</v>
      </c>
      <c r="D32420">
        <v>0</v>
      </c>
      <c r="E32420">
        <v>2362880</v>
      </c>
      <c r="F32420" s="4">
        <f t="shared" si="506"/>
        <v>787626.66666666663</v>
      </c>
    </row>
    <row r="32421" spans="1:6" x14ac:dyDescent="0.3">
      <c r="A32421" t="s">
        <v>32603</v>
      </c>
      <c r="B32421">
        <v>0</v>
      </c>
      <c r="C32421">
        <v>0</v>
      </c>
      <c r="D32421">
        <v>0</v>
      </c>
      <c r="E32421">
        <v>672270</v>
      </c>
      <c r="F32421" s="4">
        <f t="shared" si="506"/>
        <v>224090</v>
      </c>
    </row>
    <row r="32422" spans="1:6" x14ac:dyDescent="0.3">
      <c r="A32422" t="s">
        <v>32604</v>
      </c>
      <c r="B32422">
        <v>0</v>
      </c>
      <c r="C32422">
        <v>0</v>
      </c>
      <c r="D32422">
        <v>0</v>
      </c>
      <c r="E32422">
        <v>1576460</v>
      </c>
      <c r="F32422" s="4">
        <f t="shared" si="506"/>
        <v>525486.66666666663</v>
      </c>
    </row>
    <row r="32423" spans="1:6" x14ac:dyDescent="0.3">
      <c r="A32423" t="s">
        <v>32605</v>
      </c>
      <c r="B32423">
        <v>0</v>
      </c>
      <c r="C32423">
        <v>0</v>
      </c>
      <c r="D32423">
        <v>0</v>
      </c>
      <c r="E32423">
        <v>469200</v>
      </c>
      <c r="F32423" s="4">
        <f t="shared" si="506"/>
        <v>156400</v>
      </c>
    </row>
    <row r="32424" spans="1:6" x14ac:dyDescent="0.3">
      <c r="A32424" t="s">
        <v>32606</v>
      </c>
      <c r="B32424">
        <v>0</v>
      </c>
      <c r="C32424">
        <v>0</v>
      </c>
      <c r="D32424">
        <v>0</v>
      </c>
      <c r="E32424">
        <v>430100</v>
      </c>
      <c r="F32424" s="4">
        <f t="shared" si="506"/>
        <v>143366.66666666666</v>
      </c>
    </row>
    <row r="32425" spans="1:6" x14ac:dyDescent="0.3">
      <c r="A32425" t="s">
        <v>32607</v>
      </c>
      <c r="B32425">
        <v>0</v>
      </c>
      <c r="C32425">
        <v>0</v>
      </c>
      <c r="D32425">
        <v>0</v>
      </c>
      <c r="E32425">
        <v>770000</v>
      </c>
      <c r="F32425" s="4">
        <f t="shared" si="506"/>
        <v>256666.66666666666</v>
      </c>
    </row>
    <row r="32426" spans="1:6" x14ac:dyDescent="0.3">
      <c r="A32426" t="s">
        <v>32608</v>
      </c>
      <c r="B32426">
        <v>0</v>
      </c>
      <c r="C32426">
        <v>0</v>
      </c>
      <c r="D32426">
        <v>0</v>
      </c>
      <c r="E32426">
        <v>333000</v>
      </c>
      <c r="F32426" s="4">
        <f t="shared" si="506"/>
        <v>111000</v>
      </c>
    </row>
    <row r="32427" spans="1:6" x14ac:dyDescent="0.3">
      <c r="A32427" t="s">
        <v>32609</v>
      </c>
      <c r="B32427">
        <v>0</v>
      </c>
      <c r="C32427">
        <v>0</v>
      </c>
      <c r="D32427">
        <v>0</v>
      </c>
      <c r="E32427">
        <v>469200</v>
      </c>
      <c r="F32427" s="4">
        <f t="shared" si="506"/>
        <v>156400</v>
      </c>
    </row>
    <row r="32428" spans="1:6" x14ac:dyDescent="0.3">
      <c r="A32428" t="s">
        <v>32610</v>
      </c>
      <c r="B32428">
        <v>0</v>
      </c>
      <c r="C32428">
        <v>0</v>
      </c>
      <c r="D32428">
        <v>0</v>
      </c>
      <c r="E32428">
        <v>2325080</v>
      </c>
      <c r="F32428" s="4">
        <f t="shared" si="506"/>
        <v>775026.66666666663</v>
      </c>
    </row>
    <row r="32429" spans="1:6" x14ac:dyDescent="0.3">
      <c r="A32429" t="s">
        <v>32611</v>
      </c>
      <c r="B32429">
        <v>0</v>
      </c>
      <c r="C32429">
        <v>0</v>
      </c>
      <c r="D32429">
        <v>0</v>
      </c>
      <c r="E32429">
        <v>198900</v>
      </c>
      <c r="F32429" s="4">
        <f t="shared" si="506"/>
        <v>66300</v>
      </c>
    </row>
    <row r="32430" spans="1:6" x14ac:dyDescent="0.3">
      <c r="A32430" t="s">
        <v>32612</v>
      </c>
      <c r="B32430">
        <v>0</v>
      </c>
      <c r="C32430">
        <v>0</v>
      </c>
      <c r="D32430">
        <v>0</v>
      </c>
      <c r="E32430">
        <v>2299180</v>
      </c>
      <c r="F32430" s="4">
        <f t="shared" si="506"/>
        <v>766393.33333333337</v>
      </c>
    </row>
    <row r="32431" spans="1:6" x14ac:dyDescent="0.3">
      <c r="A32431" t="s">
        <v>32613</v>
      </c>
      <c r="B32431">
        <v>0</v>
      </c>
      <c r="C32431">
        <v>0</v>
      </c>
      <c r="D32431">
        <v>0</v>
      </c>
      <c r="E32431">
        <v>2024860</v>
      </c>
      <c r="F32431" s="4">
        <f t="shared" si="506"/>
        <v>674953.33333333337</v>
      </c>
    </row>
    <row r="32432" spans="1:6" x14ac:dyDescent="0.3">
      <c r="A32432" t="s">
        <v>32614</v>
      </c>
      <c r="B32432">
        <v>0</v>
      </c>
      <c r="C32432">
        <v>0</v>
      </c>
      <c r="D32432">
        <v>0</v>
      </c>
      <c r="E32432">
        <v>855200</v>
      </c>
      <c r="F32432" s="4">
        <f t="shared" si="506"/>
        <v>285066.66666666669</v>
      </c>
    </row>
    <row r="32433" spans="1:6" x14ac:dyDescent="0.3">
      <c r="A32433" t="s">
        <v>32615</v>
      </c>
      <c r="B32433">
        <v>0</v>
      </c>
      <c r="C32433">
        <v>0</v>
      </c>
      <c r="D32433">
        <v>0</v>
      </c>
      <c r="E32433">
        <v>452480</v>
      </c>
      <c r="F32433" s="4">
        <f t="shared" si="506"/>
        <v>150826.66666666666</v>
      </c>
    </row>
    <row r="32434" spans="1:6" x14ac:dyDescent="0.3">
      <c r="A32434" t="s">
        <v>32616</v>
      </c>
      <c r="B32434">
        <v>0</v>
      </c>
      <c r="C32434">
        <v>0</v>
      </c>
      <c r="D32434">
        <v>0</v>
      </c>
      <c r="E32434">
        <v>386000</v>
      </c>
      <c r="F32434" s="4">
        <f t="shared" si="506"/>
        <v>128666.66666666667</v>
      </c>
    </row>
    <row r="32435" spans="1:6" x14ac:dyDescent="0.3">
      <c r="A32435" t="s">
        <v>32617</v>
      </c>
      <c r="B32435">
        <v>0</v>
      </c>
      <c r="C32435">
        <v>0</v>
      </c>
      <c r="D32435">
        <v>0</v>
      </c>
      <c r="E32435">
        <v>820000</v>
      </c>
      <c r="F32435" s="4">
        <f t="shared" si="506"/>
        <v>273333.33333333331</v>
      </c>
    </row>
    <row r="32436" spans="1:6" x14ac:dyDescent="0.3">
      <c r="A32436" t="s">
        <v>32618</v>
      </c>
      <c r="B32436">
        <v>0</v>
      </c>
      <c r="C32436">
        <v>0</v>
      </c>
      <c r="D32436">
        <v>0</v>
      </c>
      <c r="E32436">
        <v>386000</v>
      </c>
      <c r="F32436" s="4">
        <f t="shared" si="506"/>
        <v>128666.66666666667</v>
      </c>
    </row>
    <row r="32437" spans="1:6" x14ac:dyDescent="0.3">
      <c r="A32437" t="s">
        <v>32619</v>
      </c>
      <c r="B32437">
        <v>0</v>
      </c>
      <c r="C32437">
        <v>0</v>
      </c>
      <c r="D32437">
        <v>0</v>
      </c>
      <c r="E32437">
        <v>1257280</v>
      </c>
      <c r="F32437" s="4">
        <f t="shared" si="506"/>
        <v>419093.33333333331</v>
      </c>
    </row>
    <row r="32438" spans="1:6" x14ac:dyDescent="0.3">
      <c r="A32438" t="s">
        <v>32620</v>
      </c>
      <c r="B32438">
        <v>0</v>
      </c>
      <c r="C32438">
        <v>0</v>
      </c>
      <c r="D32438">
        <v>0</v>
      </c>
      <c r="E32438">
        <v>1680560</v>
      </c>
      <c r="F32438" s="4">
        <f t="shared" si="506"/>
        <v>560186.66666666663</v>
      </c>
    </row>
    <row r="32439" spans="1:6" x14ac:dyDescent="0.3">
      <c r="A32439" t="s">
        <v>32621</v>
      </c>
      <c r="B32439">
        <v>0</v>
      </c>
      <c r="C32439">
        <v>0</v>
      </c>
      <c r="D32439">
        <v>0</v>
      </c>
      <c r="E32439">
        <v>247520</v>
      </c>
      <c r="F32439" s="4">
        <f t="shared" si="506"/>
        <v>82506.666666666672</v>
      </c>
    </row>
    <row r="32440" spans="1:6" x14ac:dyDescent="0.3">
      <c r="A32440" t="s">
        <v>32622</v>
      </c>
      <c r="B32440">
        <v>0</v>
      </c>
      <c r="C32440">
        <v>0</v>
      </c>
      <c r="D32440">
        <v>0</v>
      </c>
      <c r="E32440">
        <v>295800</v>
      </c>
      <c r="F32440" s="4">
        <f t="shared" si="506"/>
        <v>98600</v>
      </c>
    </row>
    <row r="32441" spans="1:6" x14ac:dyDescent="0.3">
      <c r="A32441" t="s">
        <v>32623</v>
      </c>
      <c r="B32441">
        <v>0</v>
      </c>
      <c r="C32441">
        <v>0</v>
      </c>
      <c r="D32441">
        <v>0</v>
      </c>
      <c r="E32441">
        <v>551400</v>
      </c>
      <c r="F32441" s="4">
        <f t="shared" si="506"/>
        <v>183800</v>
      </c>
    </row>
    <row r="32442" spans="1:6" x14ac:dyDescent="0.3">
      <c r="A32442" t="s">
        <v>32624</v>
      </c>
      <c r="B32442">
        <v>0</v>
      </c>
      <c r="C32442">
        <v>0</v>
      </c>
      <c r="D32442">
        <v>0</v>
      </c>
      <c r="E32442">
        <v>859200</v>
      </c>
      <c r="F32442" s="4">
        <f t="shared" si="506"/>
        <v>286400</v>
      </c>
    </row>
    <row r="32443" spans="1:6" x14ac:dyDescent="0.3">
      <c r="A32443" t="s">
        <v>32625</v>
      </c>
      <c r="B32443">
        <v>0</v>
      </c>
      <c r="C32443">
        <v>0</v>
      </c>
      <c r="D32443">
        <v>0</v>
      </c>
      <c r="E32443">
        <v>218400</v>
      </c>
      <c r="F32443" s="4">
        <f t="shared" si="506"/>
        <v>72800</v>
      </c>
    </row>
    <row r="32444" spans="1:6" x14ac:dyDescent="0.3">
      <c r="A32444" t="s">
        <v>32626</v>
      </c>
      <c r="B32444">
        <v>0</v>
      </c>
      <c r="C32444">
        <v>0</v>
      </c>
      <c r="D32444">
        <v>0</v>
      </c>
      <c r="E32444">
        <v>5121460</v>
      </c>
      <c r="F32444" s="4">
        <f t="shared" si="506"/>
        <v>1707153.3333333333</v>
      </c>
    </row>
    <row r="32445" spans="1:6" x14ac:dyDescent="0.3">
      <c r="A32445" t="s">
        <v>32627</v>
      </c>
      <c r="B32445">
        <v>0</v>
      </c>
      <c r="C32445">
        <v>0</v>
      </c>
      <c r="D32445">
        <v>0</v>
      </c>
      <c r="E32445">
        <v>386000</v>
      </c>
      <c r="F32445" s="4">
        <f t="shared" si="506"/>
        <v>128666.66666666667</v>
      </c>
    </row>
    <row r="32446" spans="1:6" x14ac:dyDescent="0.3">
      <c r="A32446" t="s">
        <v>32628</v>
      </c>
      <c r="B32446">
        <v>0</v>
      </c>
      <c r="C32446">
        <v>0</v>
      </c>
      <c r="D32446">
        <v>0</v>
      </c>
      <c r="E32446">
        <v>1316060</v>
      </c>
      <c r="F32446" s="4">
        <f t="shared" si="506"/>
        <v>438686.66666666669</v>
      </c>
    </row>
    <row r="32447" spans="1:6" x14ac:dyDescent="0.3">
      <c r="A32447" t="s">
        <v>32629</v>
      </c>
      <c r="B32447">
        <v>0</v>
      </c>
      <c r="C32447">
        <v>0</v>
      </c>
      <c r="D32447">
        <v>0</v>
      </c>
      <c r="E32447">
        <v>296480</v>
      </c>
      <c r="F32447" s="4">
        <f t="shared" si="506"/>
        <v>98826.666666666672</v>
      </c>
    </row>
    <row r="32448" spans="1:6" x14ac:dyDescent="0.3">
      <c r="A32448" t="s">
        <v>32630</v>
      </c>
      <c r="B32448">
        <v>0</v>
      </c>
      <c r="C32448">
        <v>0</v>
      </c>
      <c r="D32448">
        <v>0</v>
      </c>
      <c r="E32448">
        <v>2980700</v>
      </c>
      <c r="F32448" s="4">
        <f t="shared" si="506"/>
        <v>993566.66666666663</v>
      </c>
    </row>
    <row r="32449" spans="1:6" x14ac:dyDescent="0.3">
      <c r="A32449" t="s">
        <v>32631</v>
      </c>
      <c r="B32449">
        <v>0</v>
      </c>
      <c r="C32449">
        <v>0</v>
      </c>
      <c r="D32449">
        <v>0</v>
      </c>
      <c r="E32449">
        <v>438240</v>
      </c>
      <c r="F32449" s="4">
        <f t="shared" si="506"/>
        <v>146080</v>
      </c>
    </row>
    <row r="32450" spans="1:6" x14ac:dyDescent="0.3">
      <c r="A32450" t="s">
        <v>32632</v>
      </c>
      <c r="B32450">
        <v>0</v>
      </c>
      <c r="C32450">
        <v>0</v>
      </c>
      <c r="D32450">
        <v>0</v>
      </c>
      <c r="E32450">
        <v>1270560</v>
      </c>
      <c r="F32450" s="4">
        <f t="shared" si="506"/>
        <v>423520</v>
      </c>
    </row>
    <row r="32451" spans="1:6" x14ac:dyDescent="0.3">
      <c r="A32451" t="s">
        <v>32633</v>
      </c>
      <c r="B32451">
        <v>0</v>
      </c>
      <c r="C32451">
        <v>0</v>
      </c>
      <c r="D32451">
        <v>0</v>
      </c>
      <c r="E32451">
        <v>2072560</v>
      </c>
      <c r="F32451" s="4">
        <f t="shared" ref="F32451:F32514" si="507">SUM(C32451:E32451)/3</f>
        <v>690853.33333333337</v>
      </c>
    </row>
    <row r="32452" spans="1:6" x14ac:dyDescent="0.3">
      <c r="A32452" t="s">
        <v>32634</v>
      </c>
      <c r="B32452">
        <v>0</v>
      </c>
      <c r="C32452">
        <v>0</v>
      </c>
      <c r="D32452">
        <v>0</v>
      </c>
      <c r="E32452">
        <v>4507760</v>
      </c>
      <c r="F32452" s="4">
        <f t="shared" si="507"/>
        <v>1502586.6666666667</v>
      </c>
    </row>
    <row r="32453" spans="1:6" x14ac:dyDescent="0.3">
      <c r="A32453" t="s">
        <v>32635</v>
      </c>
      <c r="B32453">
        <v>0</v>
      </c>
      <c r="C32453">
        <v>0</v>
      </c>
      <c r="D32453">
        <v>0</v>
      </c>
      <c r="E32453">
        <v>529280</v>
      </c>
      <c r="F32453" s="4">
        <f t="shared" si="507"/>
        <v>176426.66666666666</v>
      </c>
    </row>
    <row r="32454" spans="1:6" x14ac:dyDescent="0.3">
      <c r="A32454" t="s">
        <v>32636</v>
      </c>
      <c r="B32454">
        <v>0</v>
      </c>
      <c r="C32454">
        <v>0</v>
      </c>
      <c r="D32454">
        <v>0</v>
      </c>
      <c r="E32454">
        <v>1084600</v>
      </c>
      <c r="F32454" s="4">
        <f t="shared" si="507"/>
        <v>361533.33333333331</v>
      </c>
    </row>
    <row r="32455" spans="1:6" x14ac:dyDescent="0.3">
      <c r="A32455" t="s">
        <v>32637</v>
      </c>
      <c r="B32455">
        <v>0</v>
      </c>
      <c r="C32455">
        <v>0</v>
      </c>
      <c r="D32455">
        <v>0</v>
      </c>
      <c r="E32455">
        <v>570000</v>
      </c>
      <c r="F32455" s="4">
        <f t="shared" si="507"/>
        <v>190000</v>
      </c>
    </row>
    <row r="32456" spans="1:6" x14ac:dyDescent="0.3">
      <c r="A32456" t="s">
        <v>32638</v>
      </c>
      <c r="B32456">
        <v>0</v>
      </c>
      <c r="C32456">
        <v>0</v>
      </c>
      <c r="D32456">
        <v>0</v>
      </c>
      <c r="E32456">
        <v>1018900</v>
      </c>
      <c r="F32456" s="4">
        <f t="shared" si="507"/>
        <v>339633.33333333331</v>
      </c>
    </row>
    <row r="32457" spans="1:6" x14ac:dyDescent="0.3">
      <c r="A32457" t="s">
        <v>32639</v>
      </c>
      <c r="B32457">
        <v>0</v>
      </c>
      <c r="C32457">
        <v>0</v>
      </c>
      <c r="D32457">
        <v>0</v>
      </c>
      <c r="E32457">
        <v>804000</v>
      </c>
      <c r="F32457" s="4">
        <f t="shared" si="507"/>
        <v>268000</v>
      </c>
    </row>
    <row r="32458" spans="1:6" x14ac:dyDescent="0.3">
      <c r="A32458" t="s">
        <v>32640</v>
      </c>
      <c r="B32458">
        <v>0</v>
      </c>
      <c r="C32458">
        <v>0</v>
      </c>
      <c r="D32458">
        <v>0</v>
      </c>
      <c r="E32458">
        <v>770000</v>
      </c>
      <c r="F32458" s="4">
        <f t="shared" si="507"/>
        <v>256666.66666666666</v>
      </c>
    </row>
    <row r="32459" spans="1:6" x14ac:dyDescent="0.3">
      <c r="A32459" t="s">
        <v>32641</v>
      </c>
      <c r="B32459">
        <v>0</v>
      </c>
      <c r="C32459">
        <v>0</v>
      </c>
      <c r="D32459">
        <v>0</v>
      </c>
      <c r="E32459">
        <v>1158000</v>
      </c>
      <c r="F32459" s="4">
        <f t="shared" si="507"/>
        <v>386000</v>
      </c>
    </row>
    <row r="32460" spans="1:6" x14ac:dyDescent="0.3">
      <c r="A32460" t="s">
        <v>32642</v>
      </c>
      <c r="B32460">
        <v>0</v>
      </c>
      <c r="C32460">
        <v>0</v>
      </c>
      <c r="D32460">
        <v>0</v>
      </c>
      <c r="E32460">
        <v>1640000</v>
      </c>
      <c r="F32460" s="4">
        <f t="shared" si="507"/>
        <v>546666.66666666663</v>
      </c>
    </row>
    <row r="32461" spans="1:6" x14ac:dyDescent="0.3">
      <c r="A32461" t="s">
        <v>32643</v>
      </c>
      <c r="B32461">
        <v>0</v>
      </c>
      <c r="C32461">
        <v>0</v>
      </c>
      <c r="D32461">
        <v>0</v>
      </c>
      <c r="E32461">
        <v>1273280</v>
      </c>
      <c r="F32461" s="4">
        <f t="shared" si="507"/>
        <v>424426.66666666669</v>
      </c>
    </row>
    <row r="32462" spans="1:6" x14ac:dyDescent="0.3">
      <c r="A32462" t="s">
        <v>32644</v>
      </c>
      <c r="B32462">
        <v>0</v>
      </c>
      <c r="C32462">
        <v>0</v>
      </c>
      <c r="D32462">
        <v>0</v>
      </c>
      <c r="E32462">
        <v>820000</v>
      </c>
      <c r="F32462" s="4">
        <f t="shared" si="507"/>
        <v>273333.33333333331</v>
      </c>
    </row>
    <row r="32463" spans="1:6" x14ac:dyDescent="0.3">
      <c r="A32463" t="s">
        <v>32645</v>
      </c>
      <c r="B32463">
        <v>0</v>
      </c>
      <c r="C32463">
        <v>0</v>
      </c>
      <c r="D32463">
        <v>0</v>
      </c>
      <c r="E32463">
        <v>234600</v>
      </c>
      <c r="F32463" s="4">
        <f t="shared" si="507"/>
        <v>78200</v>
      </c>
    </row>
    <row r="32464" spans="1:6" x14ac:dyDescent="0.3">
      <c r="A32464" t="s">
        <v>32646</v>
      </c>
      <c r="B32464">
        <v>0</v>
      </c>
      <c r="C32464">
        <v>0</v>
      </c>
      <c r="D32464">
        <v>0</v>
      </c>
      <c r="E32464">
        <v>386000</v>
      </c>
      <c r="F32464" s="4">
        <f t="shared" si="507"/>
        <v>128666.66666666667</v>
      </c>
    </row>
    <row r="32465" spans="1:6" x14ac:dyDescent="0.3">
      <c r="A32465" t="s">
        <v>32647</v>
      </c>
      <c r="B32465">
        <v>0</v>
      </c>
      <c r="C32465">
        <v>0</v>
      </c>
      <c r="D32465">
        <v>0</v>
      </c>
      <c r="E32465">
        <v>1206560</v>
      </c>
      <c r="F32465" s="4">
        <f t="shared" si="507"/>
        <v>402186.66666666669</v>
      </c>
    </row>
    <row r="32466" spans="1:6" x14ac:dyDescent="0.3">
      <c r="A32466" t="s">
        <v>32648</v>
      </c>
      <c r="B32466">
        <v>0</v>
      </c>
      <c r="C32466">
        <v>0</v>
      </c>
      <c r="D32466">
        <v>0</v>
      </c>
      <c r="E32466">
        <v>450560</v>
      </c>
      <c r="F32466" s="4">
        <f t="shared" si="507"/>
        <v>150186.66666666666</v>
      </c>
    </row>
    <row r="32467" spans="1:6" x14ac:dyDescent="0.3">
      <c r="A32467" t="s">
        <v>32649</v>
      </c>
      <c r="B32467">
        <v>0</v>
      </c>
      <c r="C32467">
        <v>0</v>
      </c>
      <c r="D32467">
        <v>0</v>
      </c>
      <c r="E32467">
        <v>811700</v>
      </c>
      <c r="F32467" s="4">
        <f t="shared" si="507"/>
        <v>270566.66666666669</v>
      </c>
    </row>
    <row r="32468" spans="1:6" x14ac:dyDescent="0.3">
      <c r="A32468" t="s">
        <v>32650</v>
      </c>
      <c r="B32468">
        <v>0</v>
      </c>
      <c r="C32468">
        <v>0</v>
      </c>
      <c r="D32468">
        <v>0</v>
      </c>
      <c r="E32468">
        <v>370000</v>
      </c>
      <c r="F32468" s="4">
        <f t="shared" si="507"/>
        <v>123333.33333333333</v>
      </c>
    </row>
    <row r="32469" spans="1:6" x14ac:dyDescent="0.3">
      <c r="A32469" t="s">
        <v>32651</v>
      </c>
      <c r="B32469">
        <v>0</v>
      </c>
      <c r="C32469">
        <v>0</v>
      </c>
      <c r="D32469">
        <v>0</v>
      </c>
      <c r="E32469">
        <v>3568200</v>
      </c>
      <c r="F32469" s="4">
        <f t="shared" si="507"/>
        <v>1189400</v>
      </c>
    </row>
    <row r="32470" spans="1:6" x14ac:dyDescent="0.3">
      <c r="A32470" t="s">
        <v>32652</v>
      </c>
      <c r="B32470">
        <v>0</v>
      </c>
      <c r="C32470">
        <v>0</v>
      </c>
      <c r="D32470">
        <v>0</v>
      </c>
      <c r="E32470">
        <v>2426000</v>
      </c>
      <c r="F32470" s="4">
        <f t="shared" si="507"/>
        <v>808666.66666666663</v>
      </c>
    </row>
    <row r="32471" spans="1:6" x14ac:dyDescent="0.3">
      <c r="A32471" t="s">
        <v>32653</v>
      </c>
      <c r="B32471">
        <v>0</v>
      </c>
      <c r="C32471">
        <v>0</v>
      </c>
      <c r="D32471">
        <v>0</v>
      </c>
      <c r="E32471">
        <v>570000</v>
      </c>
      <c r="F32471" s="4">
        <f t="shared" si="507"/>
        <v>190000</v>
      </c>
    </row>
    <row r="32472" spans="1:6" x14ac:dyDescent="0.3">
      <c r="A32472" t="s">
        <v>32654</v>
      </c>
      <c r="B32472">
        <v>0</v>
      </c>
      <c r="C32472">
        <v>0</v>
      </c>
      <c r="D32472">
        <v>0</v>
      </c>
      <c r="E32472">
        <v>370000</v>
      </c>
      <c r="F32472" s="4">
        <f t="shared" si="507"/>
        <v>123333.33333333333</v>
      </c>
    </row>
    <row r="32473" spans="1:6" x14ac:dyDescent="0.3">
      <c r="A32473" t="s">
        <v>32655</v>
      </c>
      <c r="B32473">
        <v>0</v>
      </c>
      <c r="C32473">
        <v>0</v>
      </c>
      <c r="D32473">
        <v>0</v>
      </c>
      <c r="E32473">
        <v>243880</v>
      </c>
      <c r="F32473" s="4">
        <f t="shared" si="507"/>
        <v>81293.333333333328</v>
      </c>
    </row>
    <row r="32474" spans="1:6" x14ac:dyDescent="0.3">
      <c r="A32474" t="s">
        <v>32656</v>
      </c>
      <c r="B32474">
        <v>0</v>
      </c>
      <c r="C32474">
        <v>0</v>
      </c>
      <c r="D32474">
        <v>0</v>
      </c>
      <c r="E32474">
        <v>826200</v>
      </c>
      <c r="F32474" s="4">
        <f t="shared" si="507"/>
        <v>275400</v>
      </c>
    </row>
    <row r="32475" spans="1:6" x14ac:dyDescent="0.3">
      <c r="A32475" t="s">
        <v>32657</v>
      </c>
      <c r="B32475">
        <v>0</v>
      </c>
      <c r="C32475">
        <v>0</v>
      </c>
      <c r="D32475">
        <v>0</v>
      </c>
      <c r="E32475">
        <v>455000</v>
      </c>
      <c r="F32475" s="4">
        <f t="shared" si="507"/>
        <v>151666.66666666666</v>
      </c>
    </row>
    <row r="32476" spans="1:6" x14ac:dyDescent="0.3">
      <c r="A32476" t="s">
        <v>32658</v>
      </c>
      <c r="B32476">
        <v>0</v>
      </c>
      <c r="C32476">
        <v>0</v>
      </c>
      <c r="D32476">
        <v>0</v>
      </c>
      <c r="E32476">
        <v>1370860</v>
      </c>
      <c r="F32476" s="4">
        <f t="shared" si="507"/>
        <v>456953.33333333331</v>
      </c>
    </row>
    <row r="32477" spans="1:6" x14ac:dyDescent="0.3">
      <c r="A32477" t="s">
        <v>32659</v>
      </c>
      <c r="B32477">
        <v>0</v>
      </c>
      <c r="C32477">
        <v>0</v>
      </c>
      <c r="D32477">
        <v>0</v>
      </c>
      <c r="E32477">
        <v>397800</v>
      </c>
      <c r="F32477" s="4">
        <f t="shared" si="507"/>
        <v>132600</v>
      </c>
    </row>
    <row r="32478" spans="1:6" x14ac:dyDescent="0.3">
      <c r="A32478" t="s">
        <v>32660</v>
      </c>
      <c r="B32478">
        <v>0</v>
      </c>
      <c r="C32478">
        <v>0</v>
      </c>
      <c r="D32478">
        <v>0</v>
      </c>
      <c r="E32478">
        <v>1373060</v>
      </c>
      <c r="F32478" s="4">
        <f t="shared" si="507"/>
        <v>457686.66666666669</v>
      </c>
    </row>
    <row r="32479" spans="1:6" x14ac:dyDescent="0.3">
      <c r="A32479" t="s">
        <v>32661</v>
      </c>
      <c r="B32479">
        <v>0</v>
      </c>
      <c r="C32479">
        <v>0</v>
      </c>
      <c r="D32479">
        <v>0</v>
      </c>
      <c r="E32479">
        <v>1137560</v>
      </c>
      <c r="F32479" s="4">
        <f t="shared" si="507"/>
        <v>379186.66666666669</v>
      </c>
    </row>
    <row r="32480" spans="1:6" x14ac:dyDescent="0.3">
      <c r="A32480" t="s">
        <v>32662</v>
      </c>
      <c r="B32480">
        <v>0</v>
      </c>
      <c r="C32480">
        <v>0</v>
      </c>
      <c r="D32480">
        <v>0</v>
      </c>
      <c r="E32480">
        <v>1494000</v>
      </c>
      <c r="F32480" s="4">
        <f t="shared" si="507"/>
        <v>498000</v>
      </c>
    </row>
    <row r="32481" spans="1:6" x14ac:dyDescent="0.3">
      <c r="A32481" t="s">
        <v>32663</v>
      </c>
      <c r="B32481">
        <v>0</v>
      </c>
      <c r="C32481">
        <v>0</v>
      </c>
      <c r="D32481">
        <v>0</v>
      </c>
      <c r="E32481">
        <v>337920</v>
      </c>
      <c r="F32481" s="4">
        <f t="shared" si="507"/>
        <v>112640</v>
      </c>
    </row>
    <row r="32482" spans="1:6" x14ac:dyDescent="0.3">
      <c r="A32482" t="s">
        <v>32664</v>
      </c>
      <c r="B32482">
        <v>0</v>
      </c>
      <c r="C32482">
        <v>0</v>
      </c>
      <c r="D32482">
        <v>0</v>
      </c>
      <c r="E32482">
        <v>1394400</v>
      </c>
      <c r="F32482" s="4">
        <f t="shared" si="507"/>
        <v>464800</v>
      </c>
    </row>
    <row r="32483" spans="1:6" x14ac:dyDescent="0.3">
      <c r="A32483" t="s">
        <v>32665</v>
      </c>
      <c r="B32483">
        <v>0</v>
      </c>
      <c r="C32483">
        <v>0</v>
      </c>
      <c r="D32483">
        <v>0</v>
      </c>
      <c r="E32483">
        <v>370000</v>
      </c>
      <c r="F32483" s="4">
        <f t="shared" si="507"/>
        <v>123333.33333333333</v>
      </c>
    </row>
    <row r="32484" spans="1:6" x14ac:dyDescent="0.3">
      <c r="A32484" t="s">
        <v>32666</v>
      </c>
      <c r="B32484">
        <v>0</v>
      </c>
      <c r="C32484">
        <v>0</v>
      </c>
      <c r="D32484">
        <v>0</v>
      </c>
      <c r="E32484">
        <v>855280</v>
      </c>
      <c r="F32484" s="4">
        <f t="shared" si="507"/>
        <v>285093.33333333331</v>
      </c>
    </row>
    <row r="32485" spans="1:6" x14ac:dyDescent="0.3">
      <c r="A32485" t="s">
        <v>32667</v>
      </c>
      <c r="B32485">
        <v>0</v>
      </c>
      <c r="C32485">
        <v>0</v>
      </c>
      <c r="D32485">
        <v>0</v>
      </c>
      <c r="E32485">
        <v>521040</v>
      </c>
      <c r="F32485" s="4">
        <f t="shared" si="507"/>
        <v>173680</v>
      </c>
    </row>
    <row r="32486" spans="1:6" x14ac:dyDescent="0.3">
      <c r="A32486" t="s">
        <v>32668</v>
      </c>
      <c r="B32486">
        <v>0</v>
      </c>
      <c r="C32486">
        <v>0</v>
      </c>
      <c r="D32486">
        <v>0</v>
      </c>
      <c r="E32486">
        <v>2166780</v>
      </c>
      <c r="F32486" s="4">
        <f t="shared" si="507"/>
        <v>722260</v>
      </c>
    </row>
    <row r="32487" spans="1:6" x14ac:dyDescent="0.3">
      <c r="A32487" t="s">
        <v>32669</v>
      </c>
      <c r="B32487">
        <v>0</v>
      </c>
      <c r="C32487">
        <v>0</v>
      </c>
      <c r="D32487">
        <v>0</v>
      </c>
      <c r="E32487">
        <v>1219240</v>
      </c>
      <c r="F32487" s="4">
        <f t="shared" si="507"/>
        <v>406413.33333333331</v>
      </c>
    </row>
    <row r="32488" spans="1:6" x14ac:dyDescent="0.3">
      <c r="A32488" t="s">
        <v>32670</v>
      </c>
      <c r="B32488">
        <v>0</v>
      </c>
      <c r="C32488">
        <v>0</v>
      </c>
      <c r="D32488">
        <v>0</v>
      </c>
      <c r="E32488">
        <v>453280</v>
      </c>
      <c r="F32488" s="4">
        <f t="shared" si="507"/>
        <v>151093.33333333334</v>
      </c>
    </row>
    <row r="32489" spans="1:6" x14ac:dyDescent="0.3">
      <c r="A32489" t="s">
        <v>32671</v>
      </c>
      <c r="B32489">
        <v>0</v>
      </c>
      <c r="C32489">
        <v>0</v>
      </c>
      <c r="D32489">
        <v>0</v>
      </c>
      <c r="E32489">
        <v>1836480</v>
      </c>
      <c r="F32489" s="4">
        <f t="shared" si="507"/>
        <v>612160</v>
      </c>
    </row>
    <row r="32490" spans="1:6" x14ac:dyDescent="0.3">
      <c r="A32490" t="s">
        <v>32672</v>
      </c>
      <c r="B32490">
        <v>0</v>
      </c>
      <c r="C32490">
        <v>0</v>
      </c>
      <c r="D32490">
        <v>0</v>
      </c>
      <c r="E32490">
        <v>765600</v>
      </c>
      <c r="F32490" s="4">
        <f t="shared" si="507"/>
        <v>255200</v>
      </c>
    </row>
    <row r="32491" spans="1:6" x14ac:dyDescent="0.3">
      <c r="A32491" t="s">
        <v>32673</v>
      </c>
      <c r="B32491">
        <v>0</v>
      </c>
      <c r="C32491">
        <v>0</v>
      </c>
      <c r="D32491">
        <v>0</v>
      </c>
      <c r="E32491">
        <v>1211520</v>
      </c>
      <c r="F32491" s="4">
        <f t="shared" si="507"/>
        <v>403840</v>
      </c>
    </row>
    <row r="32492" spans="1:6" x14ac:dyDescent="0.3">
      <c r="A32492" t="s">
        <v>32674</v>
      </c>
      <c r="B32492">
        <v>0</v>
      </c>
      <c r="C32492">
        <v>0</v>
      </c>
      <c r="D32492">
        <v>0</v>
      </c>
      <c r="E32492">
        <v>305760</v>
      </c>
      <c r="F32492" s="4">
        <f t="shared" si="507"/>
        <v>101920</v>
      </c>
    </row>
    <row r="32493" spans="1:6" x14ac:dyDescent="0.3">
      <c r="A32493" t="s">
        <v>32675</v>
      </c>
      <c r="B32493">
        <v>0</v>
      </c>
      <c r="C32493">
        <v>0</v>
      </c>
      <c r="D32493">
        <v>0</v>
      </c>
      <c r="E32493">
        <v>370000</v>
      </c>
      <c r="F32493" s="4">
        <f t="shared" si="507"/>
        <v>123333.33333333333</v>
      </c>
    </row>
    <row r="32494" spans="1:6" x14ac:dyDescent="0.3">
      <c r="A32494" t="s">
        <v>32676</v>
      </c>
      <c r="B32494">
        <v>0</v>
      </c>
      <c r="C32494">
        <v>0</v>
      </c>
      <c r="D32494">
        <v>0</v>
      </c>
      <c r="E32494">
        <v>2069340</v>
      </c>
      <c r="F32494" s="4">
        <f t="shared" si="507"/>
        <v>689780</v>
      </c>
    </row>
    <row r="32495" spans="1:6" x14ac:dyDescent="0.3">
      <c r="A32495" t="s">
        <v>32677</v>
      </c>
      <c r="B32495">
        <v>0</v>
      </c>
      <c r="C32495">
        <v>0</v>
      </c>
      <c r="D32495">
        <v>0</v>
      </c>
      <c r="E32495">
        <v>452550</v>
      </c>
      <c r="F32495" s="4">
        <f t="shared" si="507"/>
        <v>150850</v>
      </c>
    </row>
    <row r="32496" spans="1:6" x14ac:dyDescent="0.3">
      <c r="A32496" t="s">
        <v>32678</v>
      </c>
      <c r="B32496">
        <v>0</v>
      </c>
      <c r="C32496">
        <v>0</v>
      </c>
      <c r="D32496">
        <v>0</v>
      </c>
      <c r="E32496">
        <v>453280</v>
      </c>
      <c r="F32496" s="4">
        <f t="shared" si="507"/>
        <v>151093.33333333334</v>
      </c>
    </row>
    <row r="32497" spans="1:6" x14ac:dyDescent="0.3">
      <c r="A32497" t="s">
        <v>32679</v>
      </c>
      <c r="B32497">
        <v>0</v>
      </c>
      <c r="C32497">
        <v>0</v>
      </c>
      <c r="D32497">
        <v>0</v>
      </c>
      <c r="E32497">
        <v>1233080</v>
      </c>
      <c r="F32497" s="4">
        <f t="shared" si="507"/>
        <v>411026.66666666669</v>
      </c>
    </row>
    <row r="32498" spans="1:6" x14ac:dyDescent="0.3">
      <c r="A32498" t="s">
        <v>32680</v>
      </c>
      <c r="B32498">
        <v>0</v>
      </c>
      <c r="C32498">
        <v>0</v>
      </c>
      <c r="D32498">
        <v>0</v>
      </c>
      <c r="E32498">
        <v>453280</v>
      </c>
      <c r="F32498" s="4">
        <f t="shared" si="507"/>
        <v>151093.33333333334</v>
      </c>
    </row>
    <row r="32499" spans="1:6" x14ac:dyDescent="0.3">
      <c r="A32499" t="s">
        <v>32681</v>
      </c>
      <c r="B32499">
        <v>0</v>
      </c>
      <c r="C32499">
        <v>0</v>
      </c>
      <c r="D32499">
        <v>0</v>
      </c>
      <c r="E32499">
        <v>256000</v>
      </c>
      <c r="F32499" s="4">
        <f t="shared" si="507"/>
        <v>85333.333333333328</v>
      </c>
    </row>
    <row r="32500" spans="1:6" x14ac:dyDescent="0.3">
      <c r="A32500" t="s">
        <v>32682</v>
      </c>
      <c r="B32500">
        <v>0</v>
      </c>
      <c r="C32500">
        <v>0</v>
      </c>
      <c r="D32500">
        <v>0</v>
      </c>
      <c r="E32500">
        <v>386000</v>
      </c>
      <c r="F32500" s="4">
        <f t="shared" si="507"/>
        <v>128666.66666666667</v>
      </c>
    </row>
    <row r="32501" spans="1:6" x14ac:dyDescent="0.3">
      <c r="A32501" t="s">
        <v>32683</v>
      </c>
      <c r="B32501">
        <v>0</v>
      </c>
      <c r="C32501">
        <v>0</v>
      </c>
      <c r="D32501">
        <v>0</v>
      </c>
      <c r="E32501">
        <v>338300</v>
      </c>
      <c r="F32501" s="4">
        <f t="shared" si="507"/>
        <v>112766.66666666667</v>
      </c>
    </row>
    <row r="32502" spans="1:6" x14ac:dyDescent="0.3">
      <c r="A32502" t="s">
        <v>32684</v>
      </c>
      <c r="B32502">
        <v>0</v>
      </c>
      <c r="C32502">
        <v>0</v>
      </c>
      <c r="D32502">
        <v>0</v>
      </c>
      <c r="E32502">
        <v>2019120</v>
      </c>
      <c r="F32502" s="4">
        <f t="shared" si="507"/>
        <v>673040</v>
      </c>
    </row>
    <row r="32503" spans="1:6" x14ac:dyDescent="0.3">
      <c r="A32503" t="s">
        <v>32685</v>
      </c>
      <c r="B32503">
        <v>0</v>
      </c>
      <c r="C32503">
        <v>0</v>
      </c>
      <c r="D32503">
        <v>0</v>
      </c>
      <c r="E32503">
        <v>309400</v>
      </c>
      <c r="F32503" s="4">
        <f t="shared" si="507"/>
        <v>103133.33333333333</v>
      </c>
    </row>
    <row r="32504" spans="1:6" x14ac:dyDescent="0.3">
      <c r="A32504" t="s">
        <v>32686</v>
      </c>
      <c r="B32504">
        <v>0</v>
      </c>
      <c r="C32504">
        <v>0</v>
      </c>
      <c r="D32504">
        <v>0</v>
      </c>
      <c r="E32504">
        <v>1591200</v>
      </c>
      <c r="F32504" s="4">
        <f t="shared" si="507"/>
        <v>530400</v>
      </c>
    </row>
    <row r="32505" spans="1:6" x14ac:dyDescent="0.3">
      <c r="A32505" t="s">
        <v>32687</v>
      </c>
      <c r="B32505">
        <v>0</v>
      </c>
      <c r="C32505">
        <v>0</v>
      </c>
      <c r="D32505">
        <v>0</v>
      </c>
      <c r="E32505">
        <v>397800</v>
      </c>
      <c r="F32505" s="4">
        <f t="shared" si="507"/>
        <v>132600</v>
      </c>
    </row>
    <row r="32506" spans="1:6" x14ac:dyDescent="0.3">
      <c r="A32506" t="s">
        <v>32688</v>
      </c>
      <c r="B32506">
        <v>0</v>
      </c>
      <c r="C32506">
        <v>0</v>
      </c>
      <c r="D32506">
        <v>0</v>
      </c>
      <c r="E32506">
        <v>916780</v>
      </c>
      <c r="F32506" s="4">
        <f t="shared" si="507"/>
        <v>305593.33333333331</v>
      </c>
    </row>
    <row r="32507" spans="1:6" x14ac:dyDescent="0.3">
      <c r="A32507" t="s">
        <v>32689</v>
      </c>
      <c r="B32507">
        <v>0</v>
      </c>
      <c r="C32507">
        <v>0</v>
      </c>
      <c r="D32507">
        <v>0</v>
      </c>
      <c r="E32507">
        <v>1560420</v>
      </c>
      <c r="F32507" s="4">
        <f t="shared" si="507"/>
        <v>520140</v>
      </c>
    </row>
    <row r="32508" spans="1:6" x14ac:dyDescent="0.3">
      <c r="A32508" t="s">
        <v>32690</v>
      </c>
      <c r="B32508">
        <v>0</v>
      </c>
      <c r="C32508">
        <v>0</v>
      </c>
      <c r="D32508">
        <v>0</v>
      </c>
      <c r="E32508">
        <v>450560</v>
      </c>
      <c r="F32508" s="4">
        <f t="shared" si="507"/>
        <v>150186.66666666666</v>
      </c>
    </row>
    <row r="32509" spans="1:6" x14ac:dyDescent="0.3">
      <c r="A32509" t="s">
        <v>32691</v>
      </c>
      <c r="B32509">
        <v>0</v>
      </c>
      <c r="C32509">
        <v>0</v>
      </c>
      <c r="D32509">
        <v>0</v>
      </c>
      <c r="E32509">
        <v>1112960</v>
      </c>
      <c r="F32509" s="4">
        <f t="shared" si="507"/>
        <v>370986.66666666669</v>
      </c>
    </row>
    <row r="32510" spans="1:6" x14ac:dyDescent="0.3">
      <c r="A32510" t="s">
        <v>32692</v>
      </c>
      <c r="B32510">
        <v>0</v>
      </c>
      <c r="C32510">
        <v>0</v>
      </c>
      <c r="D32510">
        <v>0</v>
      </c>
      <c r="E32510">
        <v>823180</v>
      </c>
      <c r="F32510" s="4">
        <f t="shared" si="507"/>
        <v>274393.33333333331</v>
      </c>
    </row>
    <row r="32511" spans="1:6" x14ac:dyDescent="0.3">
      <c r="A32511" t="s">
        <v>32693</v>
      </c>
      <c r="B32511">
        <v>0</v>
      </c>
      <c r="C32511">
        <v>0</v>
      </c>
      <c r="D32511">
        <v>0</v>
      </c>
      <c r="E32511">
        <v>450560</v>
      </c>
      <c r="F32511" s="4">
        <f t="shared" si="507"/>
        <v>150186.66666666666</v>
      </c>
    </row>
    <row r="32512" spans="1:6" x14ac:dyDescent="0.3">
      <c r="A32512" t="s">
        <v>32694</v>
      </c>
      <c r="B32512">
        <v>0</v>
      </c>
      <c r="C32512">
        <v>0</v>
      </c>
      <c r="D32512">
        <v>0</v>
      </c>
      <c r="E32512">
        <v>463500</v>
      </c>
      <c r="F32512" s="4">
        <f t="shared" si="507"/>
        <v>154500</v>
      </c>
    </row>
    <row r="32513" spans="1:6" x14ac:dyDescent="0.3">
      <c r="A32513" t="s">
        <v>32695</v>
      </c>
      <c r="B32513">
        <v>0</v>
      </c>
      <c r="C32513">
        <v>0</v>
      </c>
      <c r="D32513">
        <v>0</v>
      </c>
      <c r="E32513">
        <v>2049840</v>
      </c>
      <c r="F32513" s="4">
        <f t="shared" si="507"/>
        <v>683280</v>
      </c>
    </row>
    <row r="32514" spans="1:6" x14ac:dyDescent="0.3">
      <c r="A32514" t="s">
        <v>32696</v>
      </c>
      <c r="B32514">
        <v>0</v>
      </c>
      <c r="C32514">
        <v>0</v>
      </c>
      <c r="D32514">
        <v>0</v>
      </c>
      <c r="E32514">
        <v>535080</v>
      </c>
      <c r="F32514" s="4">
        <f t="shared" si="507"/>
        <v>178360</v>
      </c>
    </row>
    <row r="32515" spans="1:6" x14ac:dyDescent="0.3">
      <c r="A32515" t="s">
        <v>32697</v>
      </c>
      <c r="B32515">
        <v>0</v>
      </c>
      <c r="C32515">
        <v>0</v>
      </c>
      <c r="D32515">
        <v>0</v>
      </c>
      <c r="E32515">
        <v>595860</v>
      </c>
      <c r="F32515" s="4">
        <f t="shared" ref="F32515:F32578" si="508">SUM(C32515:E32515)/3</f>
        <v>198620</v>
      </c>
    </row>
    <row r="32516" spans="1:6" x14ac:dyDescent="0.3">
      <c r="A32516" t="s">
        <v>32698</v>
      </c>
      <c r="B32516">
        <v>0</v>
      </c>
      <c r="C32516">
        <v>0</v>
      </c>
      <c r="D32516">
        <v>0</v>
      </c>
      <c r="E32516">
        <v>314860</v>
      </c>
      <c r="F32516" s="4">
        <f t="shared" si="508"/>
        <v>104953.33333333333</v>
      </c>
    </row>
    <row r="32517" spans="1:6" x14ac:dyDescent="0.3">
      <c r="A32517" t="s">
        <v>32699</v>
      </c>
      <c r="B32517">
        <v>0</v>
      </c>
      <c r="C32517">
        <v>0</v>
      </c>
      <c r="D32517">
        <v>0</v>
      </c>
      <c r="E32517">
        <v>311540</v>
      </c>
      <c r="F32517" s="4">
        <f t="shared" si="508"/>
        <v>103846.66666666667</v>
      </c>
    </row>
    <row r="32518" spans="1:6" x14ac:dyDescent="0.3">
      <c r="A32518" t="s">
        <v>32700</v>
      </c>
      <c r="B32518">
        <v>0</v>
      </c>
      <c r="C32518">
        <v>0</v>
      </c>
      <c r="D32518">
        <v>0</v>
      </c>
      <c r="E32518">
        <v>927000</v>
      </c>
      <c r="F32518" s="4">
        <f t="shared" si="508"/>
        <v>309000</v>
      </c>
    </row>
    <row r="32519" spans="1:6" x14ac:dyDescent="0.3">
      <c r="A32519" t="s">
        <v>32701</v>
      </c>
      <c r="B32519">
        <v>0</v>
      </c>
      <c r="C32519">
        <v>0</v>
      </c>
      <c r="D32519">
        <v>0</v>
      </c>
      <c r="E32519">
        <v>673400</v>
      </c>
      <c r="F32519" s="4">
        <f t="shared" si="508"/>
        <v>224466.66666666666</v>
      </c>
    </row>
    <row r="32520" spans="1:6" x14ac:dyDescent="0.3">
      <c r="A32520" t="s">
        <v>32702</v>
      </c>
      <c r="B32520">
        <v>0</v>
      </c>
      <c r="C32520">
        <v>0</v>
      </c>
      <c r="D32520">
        <v>0</v>
      </c>
      <c r="E32520">
        <v>4604000</v>
      </c>
      <c r="F32520" s="4">
        <f t="shared" si="508"/>
        <v>1534666.6666666667</v>
      </c>
    </row>
    <row r="32521" spans="1:6" x14ac:dyDescent="0.3">
      <c r="A32521" t="s">
        <v>32703</v>
      </c>
      <c r="B32521">
        <v>0</v>
      </c>
      <c r="C32521">
        <v>0</v>
      </c>
      <c r="D32521">
        <v>0</v>
      </c>
      <c r="E32521">
        <v>1282760</v>
      </c>
      <c r="F32521" s="4">
        <f t="shared" si="508"/>
        <v>427586.66666666669</v>
      </c>
    </row>
    <row r="32522" spans="1:6" x14ac:dyDescent="0.3">
      <c r="A32522" t="s">
        <v>32704</v>
      </c>
      <c r="B32522">
        <v>0</v>
      </c>
      <c r="C32522">
        <v>0</v>
      </c>
      <c r="D32522">
        <v>0</v>
      </c>
      <c r="E32522">
        <v>1460550</v>
      </c>
      <c r="F32522" s="4">
        <f t="shared" si="508"/>
        <v>486850</v>
      </c>
    </row>
    <row r="32523" spans="1:6" x14ac:dyDescent="0.3">
      <c r="A32523" t="s">
        <v>32705</v>
      </c>
      <c r="B32523">
        <v>0</v>
      </c>
      <c r="C32523">
        <v>0</v>
      </c>
      <c r="D32523">
        <v>0</v>
      </c>
      <c r="E32523">
        <v>804000</v>
      </c>
      <c r="F32523" s="4">
        <f t="shared" si="508"/>
        <v>268000</v>
      </c>
    </row>
    <row r="32524" spans="1:6" x14ac:dyDescent="0.3">
      <c r="A32524" t="s">
        <v>32706</v>
      </c>
      <c r="B32524">
        <v>0</v>
      </c>
      <c r="C32524">
        <v>0</v>
      </c>
      <c r="D32524">
        <v>0</v>
      </c>
      <c r="E32524">
        <v>2826340</v>
      </c>
      <c r="F32524" s="4">
        <f t="shared" si="508"/>
        <v>942113.33333333337</v>
      </c>
    </row>
    <row r="32525" spans="1:6" x14ac:dyDescent="0.3">
      <c r="A32525" t="s">
        <v>32707</v>
      </c>
      <c r="B32525">
        <v>0</v>
      </c>
      <c r="C32525">
        <v>0</v>
      </c>
      <c r="D32525">
        <v>0</v>
      </c>
      <c r="E32525">
        <v>1523800</v>
      </c>
      <c r="F32525" s="4">
        <f t="shared" si="508"/>
        <v>507933.33333333331</v>
      </c>
    </row>
    <row r="32526" spans="1:6" x14ac:dyDescent="0.3">
      <c r="A32526" t="s">
        <v>32708</v>
      </c>
      <c r="B32526">
        <v>0</v>
      </c>
      <c r="C32526">
        <v>0</v>
      </c>
      <c r="D32526">
        <v>0</v>
      </c>
      <c r="E32526">
        <v>370000</v>
      </c>
      <c r="F32526" s="4">
        <f t="shared" si="508"/>
        <v>123333.33333333333</v>
      </c>
    </row>
    <row r="32527" spans="1:6" x14ac:dyDescent="0.3">
      <c r="A32527" t="s">
        <v>32709</v>
      </c>
      <c r="B32527">
        <v>0</v>
      </c>
      <c r="C32527">
        <v>0</v>
      </c>
      <c r="D32527">
        <v>0</v>
      </c>
      <c r="E32527">
        <v>386000</v>
      </c>
      <c r="F32527" s="4">
        <f t="shared" si="508"/>
        <v>128666.66666666667</v>
      </c>
    </row>
    <row r="32528" spans="1:6" x14ac:dyDescent="0.3">
      <c r="A32528" t="s">
        <v>32710</v>
      </c>
      <c r="B32528">
        <v>0</v>
      </c>
      <c r="C32528">
        <v>0</v>
      </c>
      <c r="D32528">
        <v>0</v>
      </c>
      <c r="E32528">
        <v>563290</v>
      </c>
      <c r="F32528" s="4">
        <f t="shared" si="508"/>
        <v>187763.33333333334</v>
      </c>
    </row>
    <row r="32529" spans="1:6" x14ac:dyDescent="0.3">
      <c r="A32529" t="s">
        <v>32711</v>
      </c>
      <c r="B32529">
        <v>0</v>
      </c>
      <c r="C32529">
        <v>0</v>
      </c>
      <c r="D32529">
        <v>0</v>
      </c>
      <c r="E32529">
        <v>696000</v>
      </c>
      <c r="F32529" s="4">
        <f t="shared" si="508"/>
        <v>232000</v>
      </c>
    </row>
    <row r="32530" spans="1:6" x14ac:dyDescent="0.3">
      <c r="A32530" t="s">
        <v>32712</v>
      </c>
      <c r="B32530">
        <v>0</v>
      </c>
      <c r="C32530">
        <v>0</v>
      </c>
      <c r="D32530">
        <v>0</v>
      </c>
      <c r="E32530">
        <v>234600</v>
      </c>
      <c r="F32530" s="4">
        <f t="shared" si="508"/>
        <v>78200</v>
      </c>
    </row>
    <row r="32531" spans="1:6" x14ac:dyDescent="0.3">
      <c r="A32531" t="s">
        <v>32713</v>
      </c>
      <c r="B32531">
        <v>0</v>
      </c>
      <c r="C32531">
        <v>0</v>
      </c>
      <c r="D32531">
        <v>0</v>
      </c>
      <c r="E32531">
        <v>629420</v>
      </c>
      <c r="F32531" s="4">
        <f t="shared" si="508"/>
        <v>209806.66666666666</v>
      </c>
    </row>
    <row r="32532" spans="1:6" x14ac:dyDescent="0.3">
      <c r="A32532" t="s">
        <v>32714</v>
      </c>
      <c r="B32532">
        <v>0</v>
      </c>
      <c r="C32532">
        <v>0</v>
      </c>
      <c r="D32532">
        <v>0</v>
      </c>
      <c r="E32532">
        <v>407680</v>
      </c>
      <c r="F32532" s="4">
        <f t="shared" si="508"/>
        <v>135893.33333333334</v>
      </c>
    </row>
    <row r="32533" spans="1:6" x14ac:dyDescent="0.3">
      <c r="A32533" t="s">
        <v>32715</v>
      </c>
      <c r="B32533">
        <v>0</v>
      </c>
      <c r="C32533">
        <v>0</v>
      </c>
      <c r="D32533">
        <v>0</v>
      </c>
      <c r="E32533">
        <v>1997400</v>
      </c>
      <c r="F32533" s="4">
        <f t="shared" si="508"/>
        <v>665800</v>
      </c>
    </row>
    <row r="32534" spans="1:6" x14ac:dyDescent="0.3">
      <c r="A32534" t="s">
        <v>32716</v>
      </c>
      <c r="B32534">
        <v>0</v>
      </c>
      <c r="C32534">
        <v>0</v>
      </c>
      <c r="D32534">
        <v>0</v>
      </c>
      <c r="E32534">
        <v>1062880</v>
      </c>
      <c r="F32534" s="4">
        <f t="shared" si="508"/>
        <v>354293.33333333331</v>
      </c>
    </row>
    <row r="32535" spans="1:6" x14ac:dyDescent="0.3">
      <c r="A32535" t="s">
        <v>32717</v>
      </c>
      <c r="B32535">
        <v>0</v>
      </c>
      <c r="C32535">
        <v>0</v>
      </c>
      <c r="D32535">
        <v>0</v>
      </c>
      <c r="E32535">
        <v>4914000</v>
      </c>
      <c r="F32535" s="4">
        <f t="shared" si="508"/>
        <v>1638000</v>
      </c>
    </row>
    <row r="32536" spans="1:6" x14ac:dyDescent="0.3">
      <c r="A32536" t="s">
        <v>32718</v>
      </c>
      <c r="B32536">
        <v>0</v>
      </c>
      <c r="C32536">
        <v>0</v>
      </c>
      <c r="D32536">
        <v>0</v>
      </c>
      <c r="E32536">
        <v>242880</v>
      </c>
      <c r="F32536" s="4">
        <f t="shared" si="508"/>
        <v>80960</v>
      </c>
    </row>
    <row r="32537" spans="1:6" x14ac:dyDescent="0.3">
      <c r="A32537" t="s">
        <v>32719</v>
      </c>
      <c r="B32537">
        <v>0</v>
      </c>
      <c r="C32537">
        <v>0</v>
      </c>
      <c r="D32537">
        <v>0</v>
      </c>
      <c r="E32537">
        <v>1235340</v>
      </c>
      <c r="F32537" s="4">
        <f t="shared" si="508"/>
        <v>411780</v>
      </c>
    </row>
    <row r="32538" spans="1:6" x14ac:dyDescent="0.3">
      <c r="A32538" t="s">
        <v>32720</v>
      </c>
      <c r="B32538">
        <v>0</v>
      </c>
      <c r="C32538">
        <v>0</v>
      </c>
      <c r="D32538">
        <v>0</v>
      </c>
      <c r="E32538">
        <v>1258240</v>
      </c>
      <c r="F32538" s="4">
        <f t="shared" si="508"/>
        <v>419413.33333333331</v>
      </c>
    </row>
    <row r="32539" spans="1:6" x14ac:dyDescent="0.3">
      <c r="A32539" t="s">
        <v>32721</v>
      </c>
      <c r="B32539">
        <v>0</v>
      </c>
      <c r="C32539">
        <v>0</v>
      </c>
      <c r="D32539">
        <v>0</v>
      </c>
      <c r="E32539">
        <v>1018900</v>
      </c>
      <c r="F32539" s="4">
        <f t="shared" si="508"/>
        <v>339633.33333333331</v>
      </c>
    </row>
    <row r="32540" spans="1:6" x14ac:dyDescent="0.3">
      <c r="A32540" t="s">
        <v>32722</v>
      </c>
      <c r="B32540">
        <v>0</v>
      </c>
      <c r="C32540">
        <v>0</v>
      </c>
      <c r="D32540">
        <v>0</v>
      </c>
      <c r="E32540">
        <v>935640</v>
      </c>
      <c r="F32540" s="4">
        <f t="shared" si="508"/>
        <v>311880</v>
      </c>
    </row>
    <row r="32541" spans="1:6" x14ac:dyDescent="0.3">
      <c r="A32541" t="s">
        <v>32723</v>
      </c>
      <c r="B32541">
        <v>0</v>
      </c>
      <c r="C32541">
        <v>0</v>
      </c>
      <c r="D32541">
        <v>0</v>
      </c>
      <c r="E32541">
        <v>804000</v>
      </c>
      <c r="F32541" s="4">
        <f t="shared" si="508"/>
        <v>268000</v>
      </c>
    </row>
    <row r="32542" spans="1:6" x14ac:dyDescent="0.3">
      <c r="A32542" t="s">
        <v>32724</v>
      </c>
      <c r="B32542">
        <v>0</v>
      </c>
      <c r="C32542">
        <v>0</v>
      </c>
      <c r="D32542">
        <v>0</v>
      </c>
      <c r="E32542">
        <v>614160</v>
      </c>
      <c r="F32542" s="4">
        <f t="shared" si="508"/>
        <v>204720</v>
      </c>
    </row>
    <row r="32543" spans="1:6" x14ac:dyDescent="0.3">
      <c r="A32543" t="s">
        <v>32725</v>
      </c>
      <c r="B32543">
        <v>0</v>
      </c>
      <c r="C32543">
        <v>0</v>
      </c>
      <c r="D32543">
        <v>0</v>
      </c>
      <c r="E32543">
        <v>469200</v>
      </c>
      <c r="F32543" s="4">
        <f t="shared" si="508"/>
        <v>156400</v>
      </c>
    </row>
    <row r="32544" spans="1:6" x14ac:dyDescent="0.3">
      <c r="A32544" t="s">
        <v>32726</v>
      </c>
      <c r="B32544">
        <v>0</v>
      </c>
      <c r="C32544">
        <v>0</v>
      </c>
      <c r="D32544">
        <v>0</v>
      </c>
      <c r="E32544">
        <v>4061980</v>
      </c>
      <c r="F32544" s="4">
        <f t="shared" si="508"/>
        <v>1353993.3333333333</v>
      </c>
    </row>
    <row r="32545" spans="1:6" x14ac:dyDescent="0.3">
      <c r="A32545" t="s">
        <v>32727</v>
      </c>
      <c r="B32545">
        <v>0</v>
      </c>
      <c r="C32545">
        <v>0</v>
      </c>
      <c r="D32545">
        <v>0</v>
      </c>
      <c r="E32545">
        <v>1737200</v>
      </c>
      <c r="F32545" s="4">
        <f t="shared" si="508"/>
        <v>579066.66666666663</v>
      </c>
    </row>
    <row r="32546" spans="1:6" x14ac:dyDescent="0.3">
      <c r="A32546" t="s">
        <v>32728</v>
      </c>
      <c r="B32546">
        <v>0</v>
      </c>
      <c r="C32546">
        <v>0</v>
      </c>
      <c r="D32546">
        <v>0</v>
      </c>
      <c r="E32546">
        <v>469200</v>
      </c>
      <c r="F32546" s="4">
        <f t="shared" si="508"/>
        <v>156400</v>
      </c>
    </row>
    <row r="32547" spans="1:6" x14ac:dyDescent="0.3">
      <c r="A32547" t="s">
        <v>32729</v>
      </c>
      <c r="B32547">
        <v>0</v>
      </c>
      <c r="C32547">
        <v>0</v>
      </c>
      <c r="D32547">
        <v>0</v>
      </c>
      <c r="E32547">
        <v>1140600</v>
      </c>
      <c r="F32547" s="4">
        <f t="shared" si="508"/>
        <v>380200</v>
      </c>
    </row>
    <row r="32548" spans="1:6" x14ac:dyDescent="0.3">
      <c r="A32548" t="s">
        <v>32730</v>
      </c>
      <c r="B32548">
        <v>0</v>
      </c>
      <c r="C32548">
        <v>0</v>
      </c>
      <c r="D32548">
        <v>0</v>
      </c>
      <c r="E32548">
        <v>1862400</v>
      </c>
      <c r="F32548" s="4">
        <f t="shared" si="508"/>
        <v>620800</v>
      </c>
    </row>
    <row r="32549" spans="1:6" x14ac:dyDescent="0.3">
      <c r="A32549" t="s">
        <v>32731</v>
      </c>
      <c r="B32549">
        <v>0</v>
      </c>
      <c r="C32549">
        <v>0</v>
      </c>
      <c r="D32549">
        <v>0</v>
      </c>
      <c r="E32549">
        <v>2662230</v>
      </c>
      <c r="F32549" s="4">
        <f t="shared" si="508"/>
        <v>887410</v>
      </c>
    </row>
    <row r="32550" spans="1:6" x14ac:dyDescent="0.3">
      <c r="A32550" t="s">
        <v>32732</v>
      </c>
      <c r="B32550">
        <v>0</v>
      </c>
      <c r="C32550">
        <v>0</v>
      </c>
      <c r="D32550">
        <v>0</v>
      </c>
      <c r="E32550">
        <v>4150340</v>
      </c>
      <c r="F32550" s="4">
        <f t="shared" si="508"/>
        <v>1383446.6666666667</v>
      </c>
    </row>
    <row r="32551" spans="1:6" x14ac:dyDescent="0.3">
      <c r="A32551" t="s">
        <v>32733</v>
      </c>
      <c r="B32551">
        <v>0</v>
      </c>
      <c r="C32551">
        <v>0</v>
      </c>
      <c r="D32551">
        <v>0</v>
      </c>
      <c r="E32551">
        <v>756000</v>
      </c>
      <c r="F32551" s="4">
        <f t="shared" si="508"/>
        <v>252000</v>
      </c>
    </row>
    <row r="32552" spans="1:6" x14ac:dyDescent="0.3">
      <c r="A32552" t="s">
        <v>32734</v>
      </c>
      <c r="B32552">
        <v>0</v>
      </c>
      <c r="C32552">
        <v>0</v>
      </c>
      <c r="D32552">
        <v>0</v>
      </c>
      <c r="E32552">
        <v>3222000</v>
      </c>
      <c r="F32552" s="4">
        <f t="shared" si="508"/>
        <v>1074000</v>
      </c>
    </row>
    <row r="32553" spans="1:6" x14ac:dyDescent="0.3">
      <c r="A32553" t="s">
        <v>32735</v>
      </c>
      <c r="B32553">
        <v>0</v>
      </c>
      <c r="C32553">
        <v>0</v>
      </c>
      <c r="D32553">
        <v>0</v>
      </c>
      <c r="E32553">
        <v>1508000</v>
      </c>
      <c r="F32553" s="4">
        <f t="shared" si="508"/>
        <v>502666.66666666669</v>
      </c>
    </row>
    <row r="32554" spans="1:6" x14ac:dyDescent="0.3">
      <c r="A32554" t="s">
        <v>32736</v>
      </c>
      <c r="B32554">
        <v>0</v>
      </c>
      <c r="C32554">
        <v>0</v>
      </c>
      <c r="D32554">
        <v>0</v>
      </c>
      <c r="E32554">
        <v>1930000</v>
      </c>
      <c r="F32554" s="4">
        <f t="shared" si="508"/>
        <v>643333.33333333337</v>
      </c>
    </row>
    <row r="32555" spans="1:6" x14ac:dyDescent="0.3">
      <c r="A32555" t="s">
        <v>32737</v>
      </c>
      <c r="B32555">
        <v>0</v>
      </c>
      <c r="C32555">
        <v>0</v>
      </c>
      <c r="D32555">
        <v>0</v>
      </c>
      <c r="E32555">
        <v>596700</v>
      </c>
      <c r="F32555" s="4">
        <f t="shared" si="508"/>
        <v>198900</v>
      </c>
    </row>
    <row r="32556" spans="1:6" x14ac:dyDescent="0.3">
      <c r="A32556" t="s">
        <v>32738</v>
      </c>
      <c r="B32556">
        <v>0</v>
      </c>
      <c r="C32556">
        <v>0</v>
      </c>
      <c r="D32556">
        <v>0</v>
      </c>
      <c r="E32556">
        <v>1372080</v>
      </c>
      <c r="F32556" s="4">
        <f t="shared" si="508"/>
        <v>457360</v>
      </c>
    </row>
    <row r="32557" spans="1:6" x14ac:dyDescent="0.3">
      <c r="A32557" t="s">
        <v>32739</v>
      </c>
      <c r="B32557">
        <v>0</v>
      </c>
      <c r="C32557">
        <v>0</v>
      </c>
      <c r="D32557">
        <v>0</v>
      </c>
      <c r="E32557">
        <v>3062340</v>
      </c>
      <c r="F32557" s="4">
        <f t="shared" si="508"/>
        <v>1020780</v>
      </c>
    </row>
    <row r="32558" spans="1:6" x14ac:dyDescent="0.3">
      <c r="A32558" t="s">
        <v>32740</v>
      </c>
      <c r="B32558">
        <v>0</v>
      </c>
      <c r="C32558">
        <v>0</v>
      </c>
      <c r="D32558">
        <v>0</v>
      </c>
      <c r="E32558">
        <v>2939200</v>
      </c>
      <c r="F32558" s="4">
        <f t="shared" si="508"/>
        <v>979733.33333333337</v>
      </c>
    </row>
    <row r="32559" spans="1:6" x14ac:dyDescent="0.3">
      <c r="A32559" t="s">
        <v>32741</v>
      </c>
      <c r="B32559">
        <v>0</v>
      </c>
      <c r="C32559">
        <v>0</v>
      </c>
      <c r="D32559">
        <v>0</v>
      </c>
      <c r="E32559">
        <v>1037220</v>
      </c>
      <c r="F32559" s="4">
        <f t="shared" si="508"/>
        <v>345740</v>
      </c>
    </row>
    <row r="32560" spans="1:6" x14ac:dyDescent="0.3">
      <c r="A32560" t="s">
        <v>32742</v>
      </c>
      <c r="B32560">
        <v>0</v>
      </c>
      <c r="C32560">
        <v>0</v>
      </c>
      <c r="D32560">
        <v>0</v>
      </c>
      <c r="E32560">
        <v>2158000</v>
      </c>
      <c r="F32560" s="4">
        <f t="shared" si="508"/>
        <v>719333.33333333337</v>
      </c>
    </row>
    <row r="32561" spans="1:6" x14ac:dyDescent="0.3">
      <c r="A32561" t="s">
        <v>32743</v>
      </c>
      <c r="B32561">
        <v>0</v>
      </c>
      <c r="C32561">
        <v>0</v>
      </c>
      <c r="D32561">
        <v>0</v>
      </c>
      <c r="E32561">
        <v>1022400</v>
      </c>
      <c r="F32561" s="4">
        <f t="shared" si="508"/>
        <v>340800</v>
      </c>
    </row>
    <row r="32562" spans="1:6" x14ac:dyDescent="0.3">
      <c r="A32562" t="s">
        <v>32744</v>
      </c>
      <c r="B32562">
        <v>0</v>
      </c>
      <c r="C32562">
        <v>0</v>
      </c>
      <c r="D32562">
        <v>0</v>
      </c>
      <c r="E32562">
        <v>234600</v>
      </c>
      <c r="F32562" s="4">
        <f t="shared" si="508"/>
        <v>78200</v>
      </c>
    </row>
    <row r="32563" spans="1:6" x14ac:dyDescent="0.3">
      <c r="A32563" t="s">
        <v>32745</v>
      </c>
      <c r="B32563">
        <v>0</v>
      </c>
      <c r="C32563">
        <v>0</v>
      </c>
      <c r="D32563">
        <v>0</v>
      </c>
      <c r="E32563">
        <v>1092000</v>
      </c>
      <c r="F32563" s="4">
        <f t="shared" si="508"/>
        <v>364000</v>
      </c>
    </row>
    <row r="32564" spans="1:6" x14ac:dyDescent="0.3">
      <c r="A32564" t="s">
        <v>32746</v>
      </c>
      <c r="B32564">
        <v>0</v>
      </c>
      <c r="C32564">
        <v>0</v>
      </c>
      <c r="D32564">
        <v>0</v>
      </c>
      <c r="E32564">
        <v>1648200</v>
      </c>
      <c r="F32564" s="4">
        <f t="shared" si="508"/>
        <v>549400</v>
      </c>
    </row>
    <row r="32565" spans="1:6" x14ac:dyDescent="0.3">
      <c r="A32565" t="s">
        <v>32747</v>
      </c>
      <c r="B32565">
        <v>0</v>
      </c>
      <c r="C32565">
        <v>0</v>
      </c>
      <c r="D32565">
        <v>0</v>
      </c>
      <c r="E32565">
        <v>1279100</v>
      </c>
      <c r="F32565" s="4">
        <f t="shared" si="508"/>
        <v>426366.66666666669</v>
      </c>
    </row>
    <row r="32566" spans="1:6" x14ac:dyDescent="0.3">
      <c r="A32566" t="s">
        <v>32748</v>
      </c>
      <c r="B32566">
        <v>0</v>
      </c>
      <c r="C32566">
        <v>0</v>
      </c>
      <c r="D32566">
        <v>0</v>
      </c>
      <c r="E32566">
        <v>604600</v>
      </c>
      <c r="F32566" s="4">
        <f t="shared" si="508"/>
        <v>201533.33333333334</v>
      </c>
    </row>
    <row r="32567" spans="1:6" x14ac:dyDescent="0.3">
      <c r="A32567" t="s">
        <v>32749</v>
      </c>
      <c r="B32567">
        <v>0</v>
      </c>
      <c r="C32567">
        <v>0</v>
      </c>
      <c r="D32567">
        <v>0</v>
      </c>
      <c r="E32567">
        <v>469200</v>
      </c>
      <c r="F32567" s="4">
        <f t="shared" si="508"/>
        <v>156400</v>
      </c>
    </row>
    <row r="32568" spans="1:6" x14ac:dyDescent="0.3">
      <c r="A32568" t="s">
        <v>32750</v>
      </c>
      <c r="B32568">
        <v>0</v>
      </c>
      <c r="C32568">
        <v>0</v>
      </c>
      <c r="D32568">
        <v>0</v>
      </c>
      <c r="E32568">
        <v>405000</v>
      </c>
      <c r="F32568" s="4">
        <f t="shared" si="508"/>
        <v>135000</v>
      </c>
    </row>
    <row r="32569" spans="1:6" x14ac:dyDescent="0.3">
      <c r="A32569" t="s">
        <v>32751</v>
      </c>
      <c r="B32569">
        <v>0</v>
      </c>
      <c r="C32569">
        <v>0</v>
      </c>
      <c r="D32569">
        <v>0</v>
      </c>
      <c r="E32569">
        <v>756000</v>
      </c>
      <c r="F32569" s="4">
        <f t="shared" si="508"/>
        <v>252000</v>
      </c>
    </row>
    <row r="32570" spans="1:6" x14ac:dyDescent="0.3">
      <c r="A32570" t="s">
        <v>32752</v>
      </c>
      <c r="B32570">
        <v>0</v>
      </c>
      <c r="C32570">
        <v>0</v>
      </c>
      <c r="D32570">
        <v>0</v>
      </c>
      <c r="E32570">
        <v>820000</v>
      </c>
      <c r="F32570" s="4">
        <f t="shared" si="508"/>
        <v>273333.33333333331</v>
      </c>
    </row>
    <row r="32571" spans="1:6" x14ac:dyDescent="0.3">
      <c r="A32571" t="s">
        <v>32753</v>
      </c>
      <c r="B32571">
        <v>0</v>
      </c>
      <c r="C32571">
        <v>0</v>
      </c>
      <c r="D32571">
        <v>0</v>
      </c>
      <c r="E32571">
        <v>234600</v>
      </c>
      <c r="F32571" s="4">
        <f t="shared" si="508"/>
        <v>78200</v>
      </c>
    </row>
    <row r="32572" spans="1:6" x14ac:dyDescent="0.3">
      <c r="A32572" t="s">
        <v>32754</v>
      </c>
      <c r="B32572">
        <v>0</v>
      </c>
      <c r="C32572">
        <v>0</v>
      </c>
      <c r="D32572">
        <v>0</v>
      </c>
      <c r="E32572">
        <v>639600</v>
      </c>
      <c r="F32572" s="4">
        <f t="shared" si="508"/>
        <v>213200</v>
      </c>
    </row>
    <row r="32573" spans="1:6" x14ac:dyDescent="0.3">
      <c r="A32573" t="s">
        <v>32755</v>
      </c>
      <c r="B32573">
        <v>0</v>
      </c>
      <c r="C32573">
        <v>0</v>
      </c>
      <c r="D32573">
        <v>0</v>
      </c>
      <c r="E32573">
        <v>1433900</v>
      </c>
      <c r="F32573" s="4">
        <f t="shared" si="508"/>
        <v>477966.66666666669</v>
      </c>
    </row>
    <row r="32574" spans="1:6" x14ac:dyDescent="0.3">
      <c r="A32574" t="s">
        <v>32756</v>
      </c>
      <c r="B32574">
        <v>0</v>
      </c>
      <c r="C32574">
        <v>0</v>
      </c>
      <c r="D32574">
        <v>0</v>
      </c>
      <c r="E32574">
        <v>10226860</v>
      </c>
      <c r="F32574" s="4">
        <f t="shared" si="508"/>
        <v>3408953.3333333335</v>
      </c>
    </row>
    <row r="32575" spans="1:6" x14ac:dyDescent="0.3">
      <c r="A32575" t="s">
        <v>32757</v>
      </c>
      <c r="B32575">
        <v>0</v>
      </c>
      <c r="C32575">
        <v>0</v>
      </c>
      <c r="D32575">
        <v>0</v>
      </c>
      <c r="E32575">
        <v>450000</v>
      </c>
      <c r="F32575" s="4">
        <f t="shared" si="508"/>
        <v>150000</v>
      </c>
    </row>
    <row r="32576" spans="1:6" x14ac:dyDescent="0.3">
      <c r="A32576" t="s">
        <v>32758</v>
      </c>
      <c r="B32576">
        <v>0</v>
      </c>
      <c r="C32576">
        <v>0</v>
      </c>
      <c r="D32576">
        <v>0</v>
      </c>
      <c r="E32576">
        <v>630630</v>
      </c>
      <c r="F32576" s="4">
        <f t="shared" si="508"/>
        <v>210210</v>
      </c>
    </row>
    <row r="32577" spans="1:6" x14ac:dyDescent="0.3">
      <c r="A32577" t="s">
        <v>32759</v>
      </c>
      <c r="B32577">
        <v>0</v>
      </c>
      <c r="C32577">
        <v>0</v>
      </c>
      <c r="D32577">
        <v>0</v>
      </c>
      <c r="E32577">
        <v>1037220</v>
      </c>
      <c r="F32577" s="4">
        <f t="shared" si="508"/>
        <v>345740</v>
      </c>
    </row>
    <row r="32578" spans="1:6" x14ac:dyDescent="0.3">
      <c r="A32578" t="s">
        <v>32760</v>
      </c>
      <c r="B32578">
        <v>0</v>
      </c>
      <c r="C32578">
        <v>0</v>
      </c>
      <c r="D32578">
        <v>0</v>
      </c>
      <c r="E32578">
        <v>1004600</v>
      </c>
      <c r="F32578" s="4">
        <f t="shared" si="508"/>
        <v>334866.66666666669</v>
      </c>
    </row>
    <row r="32579" spans="1:6" x14ac:dyDescent="0.3">
      <c r="A32579" t="s">
        <v>32761</v>
      </c>
      <c r="B32579">
        <v>0</v>
      </c>
      <c r="C32579">
        <v>0</v>
      </c>
      <c r="D32579">
        <v>0</v>
      </c>
      <c r="E32579">
        <v>715160</v>
      </c>
      <c r="F32579" s="4">
        <f t="shared" ref="F32579:F32642" si="509">SUM(C32579:E32579)/3</f>
        <v>238386.66666666666</v>
      </c>
    </row>
    <row r="32580" spans="1:6" x14ac:dyDescent="0.3">
      <c r="A32580" t="s">
        <v>32762</v>
      </c>
      <c r="B32580">
        <v>0</v>
      </c>
      <c r="C32580">
        <v>0</v>
      </c>
      <c r="D32580">
        <v>0</v>
      </c>
      <c r="E32580">
        <v>386000</v>
      </c>
      <c r="F32580" s="4">
        <f t="shared" si="509"/>
        <v>128666.66666666667</v>
      </c>
    </row>
    <row r="32581" spans="1:6" x14ac:dyDescent="0.3">
      <c r="A32581" t="s">
        <v>32763</v>
      </c>
      <c r="B32581">
        <v>0</v>
      </c>
      <c r="C32581">
        <v>0</v>
      </c>
      <c r="D32581">
        <v>0</v>
      </c>
      <c r="E32581">
        <v>820000</v>
      </c>
      <c r="F32581" s="4">
        <f t="shared" si="509"/>
        <v>273333.33333333331</v>
      </c>
    </row>
    <row r="32582" spans="1:6" x14ac:dyDescent="0.3">
      <c r="A32582" t="s">
        <v>32764</v>
      </c>
      <c r="B32582">
        <v>0</v>
      </c>
      <c r="C32582">
        <v>0</v>
      </c>
      <c r="D32582">
        <v>0</v>
      </c>
      <c r="E32582">
        <v>820000</v>
      </c>
      <c r="F32582" s="4">
        <f t="shared" si="509"/>
        <v>273333.33333333331</v>
      </c>
    </row>
    <row r="32583" spans="1:6" x14ac:dyDescent="0.3">
      <c r="A32583" t="s">
        <v>32765</v>
      </c>
      <c r="B32583">
        <v>0</v>
      </c>
      <c r="C32583">
        <v>0</v>
      </c>
      <c r="D32583">
        <v>0</v>
      </c>
      <c r="E32583">
        <v>820000</v>
      </c>
      <c r="F32583" s="4">
        <f t="shared" si="509"/>
        <v>273333.33333333331</v>
      </c>
    </row>
    <row r="32584" spans="1:6" x14ac:dyDescent="0.3">
      <c r="A32584" t="s">
        <v>32766</v>
      </c>
      <c r="B32584">
        <v>0</v>
      </c>
      <c r="C32584">
        <v>0</v>
      </c>
      <c r="D32584">
        <v>0</v>
      </c>
      <c r="E32584">
        <v>386000</v>
      </c>
      <c r="F32584" s="4">
        <f t="shared" si="509"/>
        <v>128666.66666666667</v>
      </c>
    </row>
    <row r="32585" spans="1:6" x14ac:dyDescent="0.3">
      <c r="A32585" t="s">
        <v>32767</v>
      </c>
      <c r="B32585">
        <v>0</v>
      </c>
      <c r="C32585">
        <v>0</v>
      </c>
      <c r="D32585">
        <v>0</v>
      </c>
      <c r="E32585">
        <v>650600</v>
      </c>
      <c r="F32585" s="4">
        <f t="shared" si="509"/>
        <v>216866.66666666666</v>
      </c>
    </row>
    <row r="32586" spans="1:6" x14ac:dyDescent="0.3">
      <c r="A32586" t="s">
        <v>32768</v>
      </c>
      <c r="B32586">
        <v>0</v>
      </c>
      <c r="C32586">
        <v>0</v>
      </c>
      <c r="D32586">
        <v>0</v>
      </c>
      <c r="E32586">
        <v>1165710</v>
      </c>
      <c r="F32586" s="4">
        <f t="shared" si="509"/>
        <v>388570</v>
      </c>
    </row>
    <row r="32587" spans="1:6" x14ac:dyDescent="0.3">
      <c r="A32587" t="s">
        <v>32769</v>
      </c>
      <c r="B32587">
        <v>0</v>
      </c>
      <c r="C32587">
        <v>0</v>
      </c>
      <c r="D32587">
        <v>0</v>
      </c>
      <c r="E32587">
        <v>450560</v>
      </c>
      <c r="F32587" s="4">
        <f t="shared" si="509"/>
        <v>150186.66666666666</v>
      </c>
    </row>
    <row r="32588" spans="1:6" x14ac:dyDescent="0.3">
      <c r="A32588" t="s">
        <v>32770</v>
      </c>
      <c r="B32588">
        <v>0</v>
      </c>
      <c r="C32588">
        <v>0</v>
      </c>
      <c r="D32588">
        <v>0</v>
      </c>
      <c r="E32588">
        <v>2630600</v>
      </c>
      <c r="F32588" s="4">
        <f t="shared" si="509"/>
        <v>876866.66666666663</v>
      </c>
    </row>
    <row r="32589" spans="1:6" x14ac:dyDescent="0.3">
      <c r="A32589" t="s">
        <v>32771</v>
      </c>
      <c r="B32589">
        <v>0</v>
      </c>
      <c r="C32589">
        <v>0</v>
      </c>
      <c r="D32589">
        <v>0</v>
      </c>
      <c r="E32589">
        <v>453280</v>
      </c>
      <c r="F32589" s="4">
        <f t="shared" si="509"/>
        <v>151093.33333333334</v>
      </c>
    </row>
    <row r="32590" spans="1:6" x14ac:dyDescent="0.3">
      <c r="A32590" t="s">
        <v>32772</v>
      </c>
      <c r="B32590">
        <v>0</v>
      </c>
      <c r="C32590">
        <v>0</v>
      </c>
      <c r="D32590">
        <v>0</v>
      </c>
      <c r="E32590">
        <v>338300</v>
      </c>
      <c r="F32590" s="4">
        <f t="shared" si="509"/>
        <v>112766.66666666667</v>
      </c>
    </row>
    <row r="32591" spans="1:6" x14ac:dyDescent="0.3">
      <c r="A32591" t="s">
        <v>32773</v>
      </c>
      <c r="B32591">
        <v>0</v>
      </c>
      <c r="C32591">
        <v>0</v>
      </c>
      <c r="D32591">
        <v>0</v>
      </c>
      <c r="E32591">
        <v>218400</v>
      </c>
      <c r="F32591" s="4">
        <f t="shared" si="509"/>
        <v>72800</v>
      </c>
    </row>
    <row r="32592" spans="1:6" x14ac:dyDescent="0.3">
      <c r="A32592" t="s">
        <v>32774</v>
      </c>
      <c r="B32592">
        <v>0</v>
      </c>
      <c r="C32592">
        <v>0</v>
      </c>
      <c r="D32592">
        <v>0</v>
      </c>
      <c r="E32592">
        <v>386000</v>
      </c>
      <c r="F32592" s="4">
        <f t="shared" si="509"/>
        <v>128666.66666666667</v>
      </c>
    </row>
    <row r="32593" spans="1:6" x14ac:dyDescent="0.3">
      <c r="A32593" t="s">
        <v>32775</v>
      </c>
      <c r="B32593">
        <v>0</v>
      </c>
      <c r="C32593">
        <v>0</v>
      </c>
      <c r="D32593">
        <v>0</v>
      </c>
      <c r="E32593">
        <v>3682300</v>
      </c>
      <c r="F32593" s="4">
        <f t="shared" si="509"/>
        <v>1227433.3333333333</v>
      </c>
    </row>
    <row r="32594" spans="1:6" x14ac:dyDescent="0.3">
      <c r="A32594" t="s">
        <v>32776</v>
      </c>
      <c r="B32594">
        <v>0</v>
      </c>
      <c r="C32594">
        <v>0</v>
      </c>
      <c r="D32594">
        <v>0</v>
      </c>
      <c r="E32594">
        <v>662400</v>
      </c>
      <c r="F32594" s="4">
        <f t="shared" si="509"/>
        <v>220800</v>
      </c>
    </row>
    <row r="32595" spans="1:6" x14ac:dyDescent="0.3">
      <c r="A32595" t="s">
        <v>32777</v>
      </c>
      <c r="B32595">
        <v>0</v>
      </c>
      <c r="C32595">
        <v>0</v>
      </c>
      <c r="D32595">
        <v>0</v>
      </c>
      <c r="E32595">
        <v>750000</v>
      </c>
      <c r="F32595" s="4">
        <f t="shared" si="509"/>
        <v>250000</v>
      </c>
    </row>
    <row r="32596" spans="1:6" x14ac:dyDescent="0.3">
      <c r="A32596" t="s">
        <v>32778</v>
      </c>
      <c r="B32596">
        <v>0</v>
      </c>
      <c r="C32596">
        <v>0</v>
      </c>
      <c r="D32596">
        <v>0</v>
      </c>
      <c r="E32596">
        <v>300300</v>
      </c>
      <c r="F32596" s="4">
        <f t="shared" si="509"/>
        <v>100100</v>
      </c>
    </row>
    <row r="32597" spans="1:6" x14ac:dyDescent="0.3">
      <c r="A32597" t="s">
        <v>32779</v>
      </c>
      <c r="B32597">
        <v>0</v>
      </c>
      <c r="C32597">
        <v>0</v>
      </c>
      <c r="D32597">
        <v>0</v>
      </c>
      <c r="E32597">
        <v>2446120</v>
      </c>
      <c r="F32597" s="4">
        <f t="shared" si="509"/>
        <v>815373.33333333337</v>
      </c>
    </row>
    <row r="32598" spans="1:6" x14ac:dyDescent="0.3">
      <c r="A32598" t="s">
        <v>32780</v>
      </c>
      <c r="B32598">
        <v>0</v>
      </c>
      <c r="C32598">
        <v>0</v>
      </c>
      <c r="D32598">
        <v>0</v>
      </c>
      <c r="E32598">
        <v>386000</v>
      </c>
      <c r="F32598" s="4">
        <f t="shared" si="509"/>
        <v>128666.66666666667</v>
      </c>
    </row>
    <row r="32599" spans="1:6" x14ac:dyDescent="0.3">
      <c r="A32599" t="s">
        <v>32781</v>
      </c>
      <c r="B32599">
        <v>0</v>
      </c>
      <c r="C32599">
        <v>0</v>
      </c>
      <c r="D32599">
        <v>0</v>
      </c>
      <c r="E32599">
        <v>513240</v>
      </c>
      <c r="F32599" s="4">
        <f t="shared" si="509"/>
        <v>171080</v>
      </c>
    </row>
    <row r="32600" spans="1:6" x14ac:dyDescent="0.3">
      <c r="A32600" t="s">
        <v>32782</v>
      </c>
      <c r="B32600">
        <v>0</v>
      </c>
      <c r="C32600">
        <v>0</v>
      </c>
      <c r="D32600">
        <v>0</v>
      </c>
      <c r="E32600">
        <v>1550520</v>
      </c>
      <c r="F32600" s="4">
        <f t="shared" si="509"/>
        <v>516840</v>
      </c>
    </row>
    <row r="32601" spans="1:6" x14ac:dyDescent="0.3">
      <c r="A32601" t="s">
        <v>32783</v>
      </c>
      <c r="B32601">
        <v>0</v>
      </c>
      <c r="C32601">
        <v>0</v>
      </c>
      <c r="D32601">
        <v>0</v>
      </c>
      <c r="E32601">
        <v>573300</v>
      </c>
      <c r="F32601" s="4">
        <f t="shared" si="509"/>
        <v>191100</v>
      </c>
    </row>
    <row r="32602" spans="1:6" x14ac:dyDescent="0.3">
      <c r="A32602" t="s">
        <v>32784</v>
      </c>
      <c r="B32602">
        <v>0</v>
      </c>
      <c r="C32602">
        <v>0</v>
      </c>
      <c r="D32602">
        <v>0</v>
      </c>
      <c r="E32602">
        <v>672400</v>
      </c>
      <c r="F32602" s="4">
        <f t="shared" si="509"/>
        <v>224133.33333333334</v>
      </c>
    </row>
    <row r="32603" spans="1:6" x14ac:dyDescent="0.3">
      <c r="A32603" t="s">
        <v>32785</v>
      </c>
      <c r="B32603">
        <v>0</v>
      </c>
      <c r="C32603">
        <v>0</v>
      </c>
      <c r="D32603">
        <v>0</v>
      </c>
      <c r="E32603">
        <v>234600</v>
      </c>
      <c r="F32603" s="4">
        <f t="shared" si="509"/>
        <v>78200</v>
      </c>
    </row>
    <row r="32604" spans="1:6" x14ac:dyDescent="0.3">
      <c r="A32604" t="s">
        <v>32786</v>
      </c>
      <c r="B32604">
        <v>0</v>
      </c>
      <c r="C32604">
        <v>0</v>
      </c>
      <c r="D32604">
        <v>0</v>
      </c>
      <c r="E32604">
        <v>234600</v>
      </c>
      <c r="F32604" s="4">
        <f t="shared" si="509"/>
        <v>78200</v>
      </c>
    </row>
    <row r="32605" spans="1:6" x14ac:dyDescent="0.3">
      <c r="A32605" t="s">
        <v>32787</v>
      </c>
      <c r="B32605">
        <v>0</v>
      </c>
      <c r="C32605">
        <v>0</v>
      </c>
      <c r="D32605">
        <v>0</v>
      </c>
      <c r="E32605">
        <v>234600</v>
      </c>
      <c r="F32605" s="4">
        <f t="shared" si="509"/>
        <v>78200</v>
      </c>
    </row>
    <row r="32606" spans="1:6" x14ac:dyDescent="0.3">
      <c r="A32606" t="s">
        <v>32788</v>
      </c>
      <c r="B32606">
        <v>0</v>
      </c>
      <c r="C32606">
        <v>0</v>
      </c>
      <c r="D32606">
        <v>0</v>
      </c>
      <c r="E32606">
        <v>1813300</v>
      </c>
      <c r="F32606" s="4">
        <f t="shared" si="509"/>
        <v>604433.33333333337</v>
      </c>
    </row>
    <row r="32607" spans="1:6" x14ac:dyDescent="0.3">
      <c r="A32607" t="s">
        <v>32789</v>
      </c>
      <c r="B32607">
        <v>0</v>
      </c>
      <c r="C32607">
        <v>0</v>
      </c>
      <c r="D32607">
        <v>0</v>
      </c>
      <c r="E32607">
        <v>620600</v>
      </c>
      <c r="F32607" s="4">
        <f t="shared" si="509"/>
        <v>206866.66666666666</v>
      </c>
    </row>
    <row r="32608" spans="1:6" x14ac:dyDescent="0.3">
      <c r="A32608" t="s">
        <v>32790</v>
      </c>
      <c r="B32608">
        <v>0</v>
      </c>
      <c r="C32608">
        <v>0</v>
      </c>
      <c r="D32608">
        <v>0</v>
      </c>
      <c r="E32608">
        <v>386000</v>
      </c>
      <c r="F32608" s="4">
        <f t="shared" si="509"/>
        <v>128666.66666666667</v>
      </c>
    </row>
    <row r="32609" spans="1:6" x14ac:dyDescent="0.3">
      <c r="A32609" t="s">
        <v>32791</v>
      </c>
      <c r="B32609">
        <v>0</v>
      </c>
      <c r="C32609">
        <v>0</v>
      </c>
      <c r="D32609">
        <v>0</v>
      </c>
      <c r="E32609">
        <v>804000</v>
      </c>
      <c r="F32609" s="4">
        <f t="shared" si="509"/>
        <v>268000</v>
      </c>
    </row>
    <row r="32610" spans="1:6" x14ac:dyDescent="0.3">
      <c r="A32610" t="s">
        <v>32792</v>
      </c>
      <c r="B32610">
        <v>0</v>
      </c>
      <c r="C32610">
        <v>0</v>
      </c>
      <c r="D32610">
        <v>0</v>
      </c>
      <c r="E32610">
        <v>577100</v>
      </c>
      <c r="F32610" s="4">
        <f t="shared" si="509"/>
        <v>192366.66666666666</v>
      </c>
    </row>
    <row r="32611" spans="1:6" x14ac:dyDescent="0.3">
      <c r="A32611" t="s">
        <v>32793</v>
      </c>
      <c r="B32611">
        <v>0</v>
      </c>
      <c r="C32611">
        <v>0</v>
      </c>
      <c r="D32611">
        <v>0</v>
      </c>
      <c r="E32611">
        <v>741650</v>
      </c>
      <c r="F32611" s="4">
        <f t="shared" si="509"/>
        <v>247216.66666666666</v>
      </c>
    </row>
    <row r="32612" spans="1:6" x14ac:dyDescent="0.3">
      <c r="A32612" t="s">
        <v>32794</v>
      </c>
      <c r="B32612">
        <v>0</v>
      </c>
      <c r="C32612">
        <v>0</v>
      </c>
      <c r="D32612">
        <v>0</v>
      </c>
      <c r="E32612">
        <v>469200</v>
      </c>
      <c r="F32612" s="4">
        <f t="shared" si="509"/>
        <v>156400</v>
      </c>
    </row>
    <row r="32613" spans="1:6" x14ac:dyDescent="0.3">
      <c r="A32613" t="s">
        <v>32795</v>
      </c>
      <c r="B32613">
        <v>0</v>
      </c>
      <c r="C32613">
        <v>0</v>
      </c>
      <c r="D32613">
        <v>0</v>
      </c>
      <c r="E32613">
        <v>662400</v>
      </c>
      <c r="F32613" s="4">
        <f t="shared" si="509"/>
        <v>220800</v>
      </c>
    </row>
    <row r="32614" spans="1:6" x14ac:dyDescent="0.3">
      <c r="A32614" t="s">
        <v>32796</v>
      </c>
      <c r="B32614">
        <v>0</v>
      </c>
      <c r="C32614">
        <v>0</v>
      </c>
      <c r="D32614">
        <v>0</v>
      </c>
      <c r="E32614">
        <v>1416700</v>
      </c>
      <c r="F32614" s="4">
        <f t="shared" si="509"/>
        <v>472233.33333333331</v>
      </c>
    </row>
    <row r="32615" spans="1:6" x14ac:dyDescent="0.3">
      <c r="A32615" t="s">
        <v>32797</v>
      </c>
      <c r="B32615">
        <v>0</v>
      </c>
      <c r="C32615">
        <v>0</v>
      </c>
      <c r="D32615">
        <v>0</v>
      </c>
      <c r="E32615">
        <v>16987850</v>
      </c>
      <c r="F32615" s="4">
        <f t="shared" si="509"/>
        <v>5662616.666666667</v>
      </c>
    </row>
    <row r="32616" spans="1:6" x14ac:dyDescent="0.3">
      <c r="A32616" t="s">
        <v>32798</v>
      </c>
      <c r="B32616">
        <v>0</v>
      </c>
      <c r="C32616">
        <v>0</v>
      </c>
      <c r="D32616">
        <v>0</v>
      </c>
      <c r="E32616">
        <v>513600</v>
      </c>
      <c r="F32616" s="4">
        <f t="shared" si="509"/>
        <v>171200</v>
      </c>
    </row>
    <row r="32617" spans="1:6" x14ac:dyDescent="0.3">
      <c r="A32617" t="s">
        <v>32799</v>
      </c>
      <c r="B32617">
        <v>0</v>
      </c>
      <c r="C32617">
        <v>0</v>
      </c>
      <c r="D32617">
        <v>0</v>
      </c>
      <c r="E32617">
        <v>603900</v>
      </c>
      <c r="F32617" s="4">
        <f t="shared" si="509"/>
        <v>201300</v>
      </c>
    </row>
    <row r="32618" spans="1:6" x14ac:dyDescent="0.3">
      <c r="A32618" t="s">
        <v>32800</v>
      </c>
      <c r="B32618">
        <v>0</v>
      </c>
      <c r="C32618">
        <v>0</v>
      </c>
      <c r="D32618">
        <v>0</v>
      </c>
      <c r="E32618">
        <v>3019540</v>
      </c>
      <c r="F32618" s="4">
        <f t="shared" si="509"/>
        <v>1006513.3333333334</v>
      </c>
    </row>
    <row r="32619" spans="1:6" x14ac:dyDescent="0.3">
      <c r="A32619" t="s">
        <v>32801</v>
      </c>
      <c r="B32619">
        <v>0</v>
      </c>
      <c r="C32619">
        <v>0</v>
      </c>
      <c r="D32619">
        <v>0</v>
      </c>
      <c r="E32619">
        <v>757280</v>
      </c>
      <c r="F32619" s="4">
        <f t="shared" si="509"/>
        <v>252426.66666666666</v>
      </c>
    </row>
    <row r="32620" spans="1:6" x14ac:dyDescent="0.3">
      <c r="A32620" t="s">
        <v>32802</v>
      </c>
      <c r="B32620">
        <v>0</v>
      </c>
      <c r="C32620">
        <v>0</v>
      </c>
      <c r="D32620">
        <v>0</v>
      </c>
      <c r="E32620">
        <v>2225800</v>
      </c>
      <c r="F32620" s="4">
        <f t="shared" si="509"/>
        <v>741933.33333333337</v>
      </c>
    </row>
    <row r="32621" spans="1:6" x14ac:dyDescent="0.3">
      <c r="A32621" t="s">
        <v>32803</v>
      </c>
      <c r="B32621">
        <v>0</v>
      </c>
      <c r="C32621">
        <v>0</v>
      </c>
      <c r="D32621">
        <v>0</v>
      </c>
      <c r="E32621">
        <v>450560</v>
      </c>
      <c r="F32621" s="4">
        <f t="shared" si="509"/>
        <v>150186.66666666666</v>
      </c>
    </row>
    <row r="32622" spans="1:6" x14ac:dyDescent="0.3">
      <c r="A32622" t="s">
        <v>32804</v>
      </c>
      <c r="B32622">
        <v>0</v>
      </c>
      <c r="C32622">
        <v>0</v>
      </c>
      <c r="D32622">
        <v>0</v>
      </c>
      <c r="E32622">
        <v>4096400</v>
      </c>
      <c r="F32622" s="4">
        <f t="shared" si="509"/>
        <v>1365466.6666666667</v>
      </c>
    </row>
    <row r="32623" spans="1:6" x14ac:dyDescent="0.3">
      <c r="A32623" t="s">
        <v>32805</v>
      </c>
      <c r="B32623">
        <v>0</v>
      </c>
      <c r="C32623">
        <v>0</v>
      </c>
      <c r="D32623">
        <v>0</v>
      </c>
      <c r="E32623">
        <v>1657000</v>
      </c>
      <c r="F32623" s="4">
        <f t="shared" si="509"/>
        <v>552333.33333333337</v>
      </c>
    </row>
    <row r="32624" spans="1:6" x14ac:dyDescent="0.3">
      <c r="A32624" t="s">
        <v>32806</v>
      </c>
      <c r="B32624">
        <v>0</v>
      </c>
      <c r="C32624">
        <v>0</v>
      </c>
      <c r="D32624">
        <v>0</v>
      </c>
      <c r="E32624">
        <v>2741579</v>
      </c>
      <c r="F32624" s="4">
        <f t="shared" si="509"/>
        <v>913859.66666666663</v>
      </c>
    </row>
    <row r="32625" spans="1:6" x14ac:dyDescent="0.3">
      <c r="A32625" t="s">
        <v>32807</v>
      </c>
      <c r="B32625">
        <v>0</v>
      </c>
      <c r="C32625">
        <v>0</v>
      </c>
      <c r="D32625">
        <v>0</v>
      </c>
      <c r="E32625">
        <v>1184400</v>
      </c>
      <c r="F32625" s="4">
        <f t="shared" si="509"/>
        <v>394800</v>
      </c>
    </row>
    <row r="32626" spans="1:6" x14ac:dyDescent="0.3">
      <c r="A32626" t="s">
        <v>32808</v>
      </c>
      <c r="B32626">
        <v>0</v>
      </c>
      <c r="C32626">
        <v>0</v>
      </c>
      <c r="D32626">
        <v>0</v>
      </c>
      <c r="E32626">
        <v>1158920</v>
      </c>
      <c r="F32626" s="4">
        <f t="shared" si="509"/>
        <v>386306.66666666669</v>
      </c>
    </row>
    <row r="32627" spans="1:6" x14ac:dyDescent="0.3">
      <c r="A32627" t="s">
        <v>32809</v>
      </c>
      <c r="B32627">
        <v>0</v>
      </c>
      <c r="C32627">
        <v>0</v>
      </c>
      <c r="D32627">
        <v>0</v>
      </c>
      <c r="E32627">
        <v>1528000</v>
      </c>
      <c r="F32627" s="4">
        <f t="shared" si="509"/>
        <v>509333.33333333331</v>
      </c>
    </row>
    <row r="32628" spans="1:6" x14ac:dyDescent="0.3">
      <c r="A32628" t="s">
        <v>32810</v>
      </c>
      <c r="B32628">
        <v>0</v>
      </c>
      <c r="C32628">
        <v>0</v>
      </c>
      <c r="D32628">
        <v>0</v>
      </c>
      <c r="E32628">
        <v>596700</v>
      </c>
      <c r="F32628" s="4">
        <f t="shared" si="509"/>
        <v>198900</v>
      </c>
    </row>
    <row r="32629" spans="1:6" x14ac:dyDescent="0.3">
      <c r="A32629" t="s">
        <v>32811</v>
      </c>
      <c r="B32629">
        <v>0</v>
      </c>
      <c r="C32629">
        <v>0</v>
      </c>
      <c r="D32629">
        <v>0</v>
      </c>
      <c r="E32629">
        <v>1183000</v>
      </c>
      <c r="F32629" s="4">
        <f t="shared" si="509"/>
        <v>394333.33333333331</v>
      </c>
    </row>
    <row r="32630" spans="1:6" x14ac:dyDescent="0.3">
      <c r="A32630" t="s">
        <v>32812</v>
      </c>
      <c r="B32630">
        <v>0</v>
      </c>
      <c r="C32630">
        <v>0</v>
      </c>
      <c r="D32630">
        <v>0</v>
      </c>
      <c r="E32630">
        <v>678560</v>
      </c>
      <c r="F32630" s="4">
        <f t="shared" si="509"/>
        <v>226186.66666666666</v>
      </c>
    </row>
    <row r="32631" spans="1:6" x14ac:dyDescent="0.3">
      <c r="A32631" t="s">
        <v>32813</v>
      </c>
      <c r="B32631">
        <v>0</v>
      </c>
      <c r="C32631">
        <v>0</v>
      </c>
      <c r="D32631">
        <v>0</v>
      </c>
      <c r="E32631">
        <v>2001180</v>
      </c>
      <c r="F32631" s="4">
        <f t="shared" si="509"/>
        <v>667060</v>
      </c>
    </row>
    <row r="32632" spans="1:6" x14ac:dyDescent="0.3">
      <c r="A32632" t="s">
        <v>32814</v>
      </c>
      <c r="B32632">
        <v>0</v>
      </c>
      <c r="C32632">
        <v>0</v>
      </c>
      <c r="D32632">
        <v>0</v>
      </c>
      <c r="E32632">
        <v>282100</v>
      </c>
      <c r="F32632" s="4">
        <f t="shared" si="509"/>
        <v>94033.333333333328</v>
      </c>
    </row>
    <row r="32633" spans="1:6" x14ac:dyDescent="0.3">
      <c r="A32633" t="s">
        <v>32815</v>
      </c>
      <c r="B32633">
        <v>0</v>
      </c>
      <c r="C32633">
        <v>0</v>
      </c>
      <c r="D32633">
        <v>0</v>
      </c>
      <c r="E32633">
        <v>820000</v>
      </c>
      <c r="F32633" s="4">
        <f t="shared" si="509"/>
        <v>273333.33333333331</v>
      </c>
    </row>
    <row r="32634" spans="1:6" x14ac:dyDescent="0.3">
      <c r="A32634" t="s">
        <v>32816</v>
      </c>
      <c r="B32634">
        <v>0</v>
      </c>
      <c r="C32634">
        <v>0</v>
      </c>
      <c r="D32634">
        <v>0</v>
      </c>
      <c r="E32634">
        <v>518900</v>
      </c>
      <c r="F32634" s="4">
        <f t="shared" si="509"/>
        <v>172966.66666666666</v>
      </c>
    </row>
    <row r="32635" spans="1:6" x14ac:dyDescent="0.3">
      <c r="A32635" t="s">
        <v>32817</v>
      </c>
      <c r="B32635">
        <v>0</v>
      </c>
      <c r="C32635">
        <v>0</v>
      </c>
      <c r="D32635">
        <v>0</v>
      </c>
      <c r="E32635">
        <v>3419150</v>
      </c>
      <c r="F32635" s="4">
        <f t="shared" si="509"/>
        <v>1139716.6666666667</v>
      </c>
    </row>
    <row r="32636" spans="1:6" x14ac:dyDescent="0.3">
      <c r="A32636" t="s">
        <v>32818</v>
      </c>
      <c r="B32636">
        <v>0</v>
      </c>
      <c r="C32636">
        <v>0</v>
      </c>
      <c r="D32636">
        <v>0</v>
      </c>
      <c r="E32636">
        <v>547400</v>
      </c>
      <c r="F32636" s="4">
        <f t="shared" si="509"/>
        <v>182466.66666666666</v>
      </c>
    </row>
    <row r="32637" spans="1:6" x14ac:dyDescent="0.3">
      <c r="A32637" t="s">
        <v>32819</v>
      </c>
      <c r="B32637">
        <v>0</v>
      </c>
      <c r="C32637">
        <v>0</v>
      </c>
      <c r="D32637">
        <v>0</v>
      </c>
      <c r="E32637">
        <v>1825440</v>
      </c>
      <c r="F32637" s="4">
        <f t="shared" si="509"/>
        <v>608480</v>
      </c>
    </row>
    <row r="32638" spans="1:6" x14ac:dyDescent="0.3">
      <c r="A32638" t="s">
        <v>32820</v>
      </c>
      <c r="B32638">
        <v>0</v>
      </c>
      <c r="C32638">
        <v>0</v>
      </c>
      <c r="D32638">
        <v>0</v>
      </c>
      <c r="E32638">
        <v>618800</v>
      </c>
      <c r="F32638" s="4">
        <f t="shared" si="509"/>
        <v>206266.66666666666</v>
      </c>
    </row>
    <row r="32639" spans="1:6" x14ac:dyDescent="0.3">
      <c r="A32639" t="s">
        <v>32821</v>
      </c>
      <c r="B32639">
        <v>0</v>
      </c>
      <c r="C32639">
        <v>0</v>
      </c>
      <c r="D32639">
        <v>0</v>
      </c>
      <c r="E32639">
        <v>499590</v>
      </c>
      <c r="F32639" s="4">
        <f t="shared" si="509"/>
        <v>166530</v>
      </c>
    </row>
    <row r="32640" spans="1:6" x14ac:dyDescent="0.3">
      <c r="A32640" t="s">
        <v>32822</v>
      </c>
      <c r="B32640">
        <v>0</v>
      </c>
      <c r="C32640">
        <v>0</v>
      </c>
      <c r="D32640">
        <v>0</v>
      </c>
      <c r="E32640">
        <v>943200</v>
      </c>
      <c r="F32640" s="4">
        <f t="shared" si="509"/>
        <v>314400</v>
      </c>
    </row>
    <row r="32641" spans="1:6" x14ac:dyDescent="0.3">
      <c r="A32641" t="s">
        <v>32823</v>
      </c>
      <c r="B32641">
        <v>0</v>
      </c>
      <c r="C32641">
        <v>0</v>
      </c>
      <c r="D32641">
        <v>0</v>
      </c>
      <c r="E32641">
        <v>1884610</v>
      </c>
      <c r="F32641" s="4">
        <f t="shared" si="509"/>
        <v>628203.33333333337</v>
      </c>
    </row>
    <row r="32642" spans="1:6" x14ac:dyDescent="0.3">
      <c r="A32642" t="s">
        <v>32824</v>
      </c>
      <c r="B32642">
        <v>0</v>
      </c>
      <c r="C32642">
        <v>0</v>
      </c>
      <c r="D32642">
        <v>0</v>
      </c>
      <c r="E32642">
        <v>820000</v>
      </c>
      <c r="F32642" s="4">
        <f t="shared" si="509"/>
        <v>273333.33333333331</v>
      </c>
    </row>
    <row r="32643" spans="1:6" x14ac:dyDescent="0.3">
      <c r="A32643" t="s">
        <v>32825</v>
      </c>
      <c r="B32643">
        <v>0</v>
      </c>
      <c r="C32643">
        <v>0</v>
      </c>
      <c r="D32643">
        <v>0</v>
      </c>
      <c r="E32643">
        <v>954900</v>
      </c>
      <c r="F32643" s="4">
        <f t="shared" ref="F32643:F32706" si="510">SUM(C32643:E32643)/3</f>
        <v>318300</v>
      </c>
    </row>
    <row r="32644" spans="1:6" x14ac:dyDescent="0.3">
      <c r="A32644" t="s">
        <v>32826</v>
      </c>
      <c r="B32644">
        <v>0</v>
      </c>
      <c r="C32644">
        <v>0</v>
      </c>
      <c r="D32644">
        <v>0</v>
      </c>
      <c r="E32644">
        <v>234600</v>
      </c>
      <c r="F32644" s="4">
        <f t="shared" si="510"/>
        <v>78200</v>
      </c>
    </row>
    <row r="32645" spans="1:6" x14ac:dyDescent="0.3">
      <c r="A32645" t="s">
        <v>32827</v>
      </c>
      <c r="B32645">
        <v>0</v>
      </c>
      <c r="C32645">
        <v>0</v>
      </c>
      <c r="D32645">
        <v>0</v>
      </c>
      <c r="E32645">
        <v>264000</v>
      </c>
      <c r="F32645" s="4">
        <f t="shared" si="510"/>
        <v>88000</v>
      </c>
    </row>
    <row r="32646" spans="1:6" x14ac:dyDescent="0.3">
      <c r="A32646" t="s">
        <v>32828</v>
      </c>
      <c r="B32646">
        <v>0</v>
      </c>
      <c r="C32646">
        <v>0</v>
      </c>
      <c r="D32646">
        <v>0</v>
      </c>
      <c r="E32646">
        <v>457890</v>
      </c>
      <c r="F32646" s="4">
        <f t="shared" si="510"/>
        <v>152630</v>
      </c>
    </row>
    <row r="32647" spans="1:6" x14ac:dyDescent="0.3">
      <c r="A32647" t="s">
        <v>32829</v>
      </c>
      <c r="B32647">
        <v>0</v>
      </c>
      <c r="C32647">
        <v>0</v>
      </c>
      <c r="D32647">
        <v>0</v>
      </c>
      <c r="E32647">
        <v>511420</v>
      </c>
      <c r="F32647" s="4">
        <f t="shared" si="510"/>
        <v>170473.33333333334</v>
      </c>
    </row>
    <row r="32648" spans="1:6" x14ac:dyDescent="0.3">
      <c r="A32648" t="s">
        <v>32830</v>
      </c>
      <c r="B32648">
        <v>0</v>
      </c>
      <c r="C32648">
        <v>0</v>
      </c>
      <c r="D32648">
        <v>0</v>
      </c>
      <c r="E32648">
        <v>149400</v>
      </c>
      <c r="F32648" s="4">
        <f t="shared" si="510"/>
        <v>49800</v>
      </c>
    </row>
    <row r="32649" spans="1:6" x14ac:dyDescent="0.3">
      <c r="A32649" t="s">
        <v>32831</v>
      </c>
      <c r="B32649">
        <v>0</v>
      </c>
      <c r="C32649">
        <v>0</v>
      </c>
      <c r="D32649">
        <v>0</v>
      </c>
      <c r="E32649">
        <v>1522860</v>
      </c>
      <c r="F32649" s="4">
        <f t="shared" si="510"/>
        <v>507620</v>
      </c>
    </row>
    <row r="32650" spans="1:6" x14ac:dyDescent="0.3">
      <c r="A32650" t="s">
        <v>32832</v>
      </c>
      <c r="B32650">
        <v>0</v>
      </c>
      <c r="C32650">
        <v>0</v>
      </c>
      <c r="D32650">
        <v>0</v>
      </c>
      <c r="E32650">
        <v>1059360</v>
      </c>
      <c r="F32650" s="4">
        <f t="shared" si="510"/>
        <v>353120</v>
      </c>
    </row>
    <row r="32651" spans="1:6" x14ac:dyDescent="0.3">
      <c r="A32651" t="s">
        <v>32833</v>
      </c>
      <c r="B32651">
        <v>0</v>
      </c>
      <c r="C32651">
        <v>0</v>
      </c>
      <c r="D32651">
        <v>0</v>
      </c>
      <c r="E32651">
        <v>563200</v>
      </c>
      <c r="F32651" s="4">
        <f t="shared" si="510"/>
        <v>187733.33333333334</v>
      </c>
    </row>
    <row r="32652" spans="1:6" x14ac:dyDescent="0.3">
      <c r="A32652" t="s">
        <v>32834</v>
      </c>
      <c r="B32652">
        <v>0</v>
      </c>
      <c r="C32652">
        <v>0</v>
      </c>
      <c r="D32652">
        <v>0</v>
      </c>
      <c r="E32652">
        <v>1498560</v>
      </c>
      <c r="F32652" s="4">
        <f t="shared" si="510"/>
        <v>499520</v>
      </c>
    </row>
    <row r="32653" spans="1:6" x14ac:dyDescent="0.3">
      <c r="A32653" t="s">
        <v>32835</v>
      </c>
      <c r="B32653">
        <v>0</v>
      </c>
      <c r="C32653">
        <v>0</v>
      </c>
      <c r="D32653">
        <v>0</v>
      </c>
      <c r="E32653">
        <v>4293250</v>
      </c>
      <c r="F32653" s="4">
        <f t="shared" si="510"/>
        <v>1431083.3333333333</v>
      </c>
    </row>
    <row r="32654" spans="1:6" x14ac:dyDescent="0.3">
      <c r="A32654" t="s">
        <v>32836</v>
      </c>
      <c r="B32654">
        <v>0</v>
      </c>
      <c r="C32654">
        <v>0</v>
      </c>
      <c r="D32654">
        <v>0</v>
      </c>
      <c r="E32654">
        <v>7560700</v>
      </c>
      <c r="F32654" s="4">
        <f t="shared" si="510"/>
        <v>2520233.3333333335</v>
      </c>
    </row>
    <row r="32655" spans="1:6" x14ac:dyDescent="0.3">
      <c r="A32655" t="s">
        <v>32837</v>
      </c>
      <c r="B32655">
        <v>0</v>
      </c>
      <c r="C32655">
        <v>0</v>
      </c>
      <c r="D32655">
        <v>0</v>
      </c>
      <c r="E32655">
        <v>2404560</v>
      </c>
      <c r="F32655" s="4">
        <f t="shared" si="510"/>
        <v>801520</v>
      </c>
    </row>
    <row r="32656" spans="1:6" x14ac:dyDescent="0.3">
      <c r="A32656" t="s">
        <v>32838</v>
      </c>
      <c r="B32656">
        <v>0</v>
      </c>
      <c r="C32656">
        <v>0</v>
      </c>
      <c r="D32656">
        <v>0</v>
      </c>
      <c r="E32656">
        <v>529620</v>
      </c>
      <c r="F32656" s="4">
        <f t="shared" si="510"/>
        <v>176540</v>
      </c>
    </row>
    <row r="32657" spans="1:6" x14ac:dyDescent="0.3">
      <c r="A32657" t="s">
        <v>32839</v>
      </c>
      <c r="B32657">
        <v>0</v>
      </c>
      <c r="C32657">
        <v>0</v>
      </c>
      <c r="D32657">
        <v>0</v>
      </c>
      <c r="E32657">
        <v>1870540</v>
      </c>
      <c r="F32657" s="4">
        <f t="shared" si="510"/>
        <v>623513.33333333337</v>
      </c>
    </row>
    <row r="32658" spans="1:6" x14ac:dyDescent="0.3">
      <c r="A32658" t="s">
        <v>32840</v>
      </c>
      <c r="B32658">
        <v>0</v>
      </c>
      <c r="C32658">
        <v>0</v>
      </c>
      <c r="D32658">
        <v>0</v>
      </c>
      <c r="E32658">
        <v>2153580</v>
      </c>
      <c r="F32658" s="4">
        <f t="shared" si="510"/>
        <v>717860</v>
      </c>
    </row>
    <row r="32659" spans="1:6" x14ac:dyDescent="0.3">
      <c r="A32659" t="s">
        <v>32841</v>
      </c>
      <c r="B32659">
        <v>0</v>
      </c>
      <c r="C32659">
        <v>0</v>
      </c>
      <c r="D32659">
        <v>0</v>
      </c>
      <c r="E32659">
        <v>578580</v>
      </c>
      <c r="F32659" s="4">
        <f t="shared" si="510"/>
        <v>192860</v>
      </c>
    </row>
    <row r="32660" spans="1:6" x14ac:dyDescent="0.3">
      <c r="A32660" t="s">
        <v>32842</v>
      </c>
      <c r="B32660">
        <v>0</v>
      </c>
      <c r="C32660">
        <v>0</v>
      </c>
      <c r="D32660">
        <v>0</v>
      </c>
      <c r="E32660">
        <v>1933400</v>
      </c>
      <c r="F32660" s="4">
        <f t="shared" si="510"/>
        <v>644466.66666666663</v>
      </c>
    </row>
    <row r="32661" spans="1:6" x14ac:dyDescent="0.3">
      <c r="A32661" t="s">
        <v>32843</v>
      </c>
      <c r="B32661">
        <v>0</v>
      </c>
      <c r="C32661">
        <v>0</v>
      </c>
      <c r="D32661">
        <v>0</v>
      </c>
      <c r="E32661">
        <v>820000</v>
      </c>
      <c r="F32661" s="4">
        <f t="shared" si="510"/>
        <v>273333.33333333331</v>
      </c>
    </row>
    <row r="32662" spans="1:6" x14ac:dyDescent="0.3">
      <c r="A32662" t="s">
        <v>32844</v>
      </c>
      <c r="B32662">
        <v>0</v>
      </c>
      <c r="C32662">
        <v>0</v>
      </c>
      <c r="D32662">
        <v>0</v>
      </c>
      <c r="E32662">
        <v>2495380</v>
      </c>
      <c r="F32662" s="4">
        <f t="shared" si="510"/>
        <v>831793.33333333337</v>
      </c>
    </row>
    <row r="32663" spans="1:6" x14ac:dyDescent="0.3">
      <c r="A32663" t="s">
        <v>32845</v>
      </c>
      <c r="B32663">
        <v>0</v>
      </c>
      <c r="C32663">
        <v>0</v>
      </c>
      <c r="D32663">
        <v>0</v>
      </c>
      <c r="E32663">
        <v>678560</v>
      </c>
      <c r="F32663" s="4">
        <f t="shared" si="510"/>
        <v>226186.66666666666</v>
      </c>
    </row>
    <row r="32664" spans="1:6" x14ac:dyDescent="0.3">
      <c r="A32664" t="s">
        <v>32846</v>
      </c>
      <c r="B32664">
        <v>0</v>
      </c>
      <c r="C32664">
        <v>0</v>
      </c>
      <c r="D32664">
        <v>0</v>
      </c>
      <c r="E32664">
        <v>379120</v>
      </c>
      <c r="F32664" s="4">
        <f t="shared" si="510"/>
        <v>126373.33333333333</v>
      </c>
    </row>
    <row r="32665" spans="1:6" x14ac:dyDescent="0.3">
      <c r="A32665" t="s">
        <v>32847</v>
      </c>
      <c r="B32665">
        <v>0</v>
      </c>
      <c r="C32665">
        <v>0</v>
      </c>
      <c r="D32665">
        <v>0</v>
      </c>
      <c r="E32665">
        <v>820000</v>
      </c>
      <c r="F32665" s="4">
        <f t="shared" si="510"/>
        <v>273333.33333333331</v>
      </c>
    </row>
    <row r="32666" spans="1:6" x14ac:dyDescent="0.3">
      <c r="A32666" t="s">
        <v>32848</v>
      </c>
      <c r="B32666">
        <v>0</v>
      </c>
      <c r="C32666">
        <v>0</v>
      </c>
      <c r="D32666">
        <v>0</v>
      </c>
      <c r="E32666">
        <v>3858380</v>
      </c>
      <c r="F32666" s="4">
        <f t="shared" si="510"/>
        <v>1286126.6666666667</v>
      </c>
    </row>
    <row r="32667" spans="1:6" x14ac:dyDescent="0.3">
      <c r="A32667" t="s">
        <v>32849</v>
      </c>
      <c r="B32667">
        <v>0</v>
      </c>
      <c r="C32667">
        <v>0</v>
      </c>
      <c r="D32667">
        <v>0</v>
      </c>
      <c r="E32667">
        <v>1861320</v>
      </c>
      <c r="F32667" s="4">
        <f t="shared" si="510"/>
        <v>620440</v>
      </c>
    </row>
    <row r="32668" spans="1:6" x14ac:dyDescent="0.3">
      <c r="A32668" t="s">
        <v>32850</v>
      </c>
      <c r="B32668">
        <v>0</v>
      </c>
      <c r="C32668">
        <v>0</v>
      </c>
      <c r="D32668">
        <v>0</v>
      </c>
      <c r="E32668">
        <v>2666269</v>
      </c>
      <c r="F32668" s="4">
        <f t="shared" si="510"/>
        <v>888756.33333333337</v>
      </c>
    </row>
    <row r="32669" spans="1:6" x14ac:dyDescent="0.3">
      <c r="A32669" t="s">
        <v>32851</v>
      </c>
      <c r="B32669">
        <v>0</v>
      </c>
      <c r="C32669">
        <v>0</v>
      </c>
      <c r="D32669">
        <v>0</v>
      </c>
      <c r="E32669">
        <v>2422960</v>
      </c>
      <c r="F32669" s="4">
        <f t="shared" si="510"/>
        <v>807653.33333333337</v>
      </c>
    </row>
    <row r="32670" spans="1:6" x14ac:dyDescent="0.3">
      <c r="A32670" t="s">
        <v>32852</v>
      </c>
      <c r="B32670">
        <v>0</v>
      </c>
      <c r="C32670">
        <v>0</v>
      </c>
      <c r="D32670">
        <v>0</v>
      </c>
      <c r="E32670">
        <v>3005480</v>
      </c>
      <c r="F32670" s="4">
        <f t="shared" si="510"/>
        <v>1001826.6666666666</v>
      </c>
    </row>
    <row r="32671" spans="1:6" x14ac:dyDescent="0.3">
      <c r="A32671" t="s">
        <v>32853</v>
      </c>
      <c r="B32671">
        <v>0</v>
      </c>
      <c r="C32671">
        <v>0</v>
      </c>
      <c r="D32671">
        <v>0</v>
      </c>
      <c r="E32671">
        <v>1404320</v>
      </c>
      <c r="F32671" s="4">
        <f t="shared" si="510"/>
        <v>468106.66666666669</v>
      </c>
    </row>
    <row r="32672" spans="1:6" x14ac:dyDescent="0.3">
      <c r="A32672" t="s">
        <v>32854</v>
      </c>
      <c r="B32672">
        <v>0</v>
      </c>
      <c r="C32672">
        <v>0</v>
      </c>
      <c r="D32672">
        <v>0</v>
      </c>
      <c r="E32672">
        <v>386000</v>
      </c>
      <c r="F32672" s="4">
        <f t="shared" si="510"/>
        <v>128666.66666666667</v>
      </c>
    </row>
    <row r="32673" spans="1:6" x14ac:dyDescent="0.3">
      <c r="A32673" t="s">
        <v>32855</v>
      </c>
      <c r="B32673">
        <v>0</v>
      </c>
      <c r="C32673">
        <v>0</v>
      </c>
      <c r="D32673">
        <v>0</v>
      </c>
      <c r="E32673">
        <v>1076000</v>
      </c>
      <c r="F32673" s="4">
        <f t="shared" si="510"/>
        <v>358666.66666666669</v>
      </c>
    </row>
    <row r="32674" spans="1:6" x14ac:dyDescent="0.3">
      <c r="A32674" t="s">
        <v>32856</v>
      </c>
      <c r="B32674">
        <v>0</v>
      </c>
      <c r="C32674">
        <v>0</v>
      </c>
      <c r="D32674">
        <v>0</v>
      </c>
      <c r="E32674">
        <v>772000</v>
      </c>
      <c r="F32674" s="4">
        <f t="shared" si="510"/>
        <v>257333.33333333334</v>
      </c>
    </row>
    <row r="32675" spans="1:6" x14ac:dyDescent="0.3">
      <c r="A32675" t="s">
        <v>32857</v>
      </c>
      <c r="B32675">
        <v>0</v>
      </c>
      <c r="C32675">
        <v>0</v>
      </c>
      <c r="D32675">
        <v>0</v>
      </c>
      <c r="E32675">
        <v>820000</v>
      </c>
      <c r="F32675" s="4">
        <f t="shared" si="510"/>
        <v>273333.33333333331</v>
      </c>
    </row>
    <row r="32676" spans="1:6" x14ac:dyDescent="0.3">
      <c r="A32676" t="s">
        <v>32858</v>
      </c>
      <c r="B32676">
        <v>0</v>
      </c>
      <c r="C32676">
        <v>0</v>
      </c>
      <c r="D32676">
        <v>0</v>
      </c>
      <c r="E32676">
        <v>1261590</v>
      </c>
      <c r="F32676" s="4">
        <f t="shared" si="510"/>
        <v>420530</v>
      </c>
    </row>
    <row r="32677" spans="1:6" x14ac:dyDescent="0.3">
      <c r="A32677" t="s">
        <v>32859</v>
      </c>
      <c r="B32677">
        <v>0</v>
      </c>
      <c r="C32677">
        <v>0</v>
      </c>
      <c r="D32677">
        <v>0</v>
      </c>
      <c r="E32677">
        <v>342160</v>
      </c>
      <c r="F32677" s="4">
        <f t="shared" si="510"/>
        <v>114053.33333333333</v>
      </c>
    </row>
    <row r="32678" spans="1:6" x14ac:dyDescent="0.3">
      <c r="A32678" t="s">
        <v>32860</v>
      </c>
      <c r="B32678">
        <v>0</v>
      </c>
      <c r="C32678">
        <v>0</v>
      </c>
      <c r="D32678">
        <v>0</v>
      </c>
      <c r="E32678">
        <v>809070</v>
      </c>
      <c r="F32678" s="4">
        <f t="shared" si="510"/>
        <v>269690</v>
      </c>
    </row>
    <row r="32679" spans="1:6" x14ac:dyDescent="0.3">
      <c r="A32679" t="s">
        <v>32861</v>
      </c>
      <c r="B32679">
        <v>0</v>
      </c>
      <c r="C32679">
        <v>0</v>
      </c>
      <c r="D32679">
        <v>0</v>
      </c>
      <c r="E32679">
        <v>1248520</v>
      </c>
      <c r="F32679" s="4">
        <f t="shared" si="510"/>
        <v>416173.33333333331</v>
      </c>
    </row>
    <row r="32680" spans="1:6" x14ac:dyDescent="0.3">
      <c r="A32680" t="s">
        <v>32862</v>
      </c>
      <c r="B32680">
        <v>0</v>
      </c>
      <c r="C32680">
        <v>0</v>
      </c>
      <c r="D32680">
        <v>0</v>
      </c>
      <c r="E32680">
        <v>1213800</v>
      </c>
      <c r="F32680" s="4">
        <f t="shared" si="510"/>
        <v>404600</v>
      </c>
    </row>
    <row r="32681" spans="1:6" x14ac:dyDescent="0.3">
      <c r="A32681" t="s">
        <v>32863</v>
      </c>
      <c r="B32681">
        <v>0</v>
      </c>
      <c r="C32681">
        <v>0</v>
      </c>
      <c r="D32681">
        <v>0</v>
      </c>
      <c r="E32681">
        <v>2287520</v>
      </c>
      <c r="F32681" s="4">
        <f t="shared" si="510"/>
        <v>762506.66666666663</v>
      </c>
    </row>
    <row r="32682" spans="1:6" x14ac:dyDescent="0.3">
      <c r="A32682" t="s">
        <v>32864</v>
      </c>
      <c r="B32682">
        <v>0</v>
      </c>
      <c r="C32682">
        <v>0</v>
      </c>
      <c r="D32682">
        <v>0</v>
      </c>
      <c r="E32682">
        <v>256000</v>
      </c>
      <c r="F32682" s="4">
        <f t="shared" si="510"/>
        <v>85333.333333333328</v>
      </c>
    </row>
    <row r="32683" spans="1:6" x14ac:dyDescent="0.3">
      <c r="A32683" t="s">
        <v>32865</v>
      </c>
      <c r="B32683">
        <v>0</v>
      </c>
      <c r="C32683">
        <v>0</v>
      </c>
      <c r="D32683">
        <v>0</v>
      </c>
      <c r="E32683">
        <v>938400</v>
      </c>
      <c r="F32683" s="4">
        <f t="shared" si="510"/>
        <v>312800</v>
      </c>
    </row>
    <row r="32684" spans="1:6" x14ac:dyDescent="0.3">
      <c r="A32684" t="s">
        <v>32866</v>
      </c>
      <c r="B32684">
        <v>0</v>
      </c>
      <c r="C32684">
        <v>0</v>
      </c>
      <c r="D32684">
        <v>0</v>
      </c>
      <c r="E32684">
        <v>1300000</v>
      </c>
      <c r="F32684" s="4">
        <f t="shared" si="510"/>
        <v>433333.33333333331</v>
      </c>
    </row>
    <row r="32685" spans="1:6" x14ac:dyDescent="0.3">
      <c r="A32685" t="s">
        <v>32867</v>
      </c>
      <c r="B32685">
        <v>0</v>
      </c>
      <c r="C32685">
        <v>0</v>
      </c>
      <c r="D32685">
        <v>0</v>
      </c>
      <c r="E32685">
        <v>804000</v>
      </c>
      <c r="F32685" s="4">
        <f t="shared" si="510"/>
        <v>268000</v>
      </c>
    </row>
    <row r="32686" spans="1:6" x14ac:dyDescent="0.3">
      <c r="A32686" t="s">
        <v>32868</v>
      </c>
      <c r="B32686">
        <v>0</v>
      </c>
      <c r="C32686">
        <v>0</v>
      </c>
      <c r="D32686">
        <v>0</v>
      </c>
      <c r="E32686">
        <v>9500200</v>
      </c>
      <c r="F32686" s="4">
        <f t="shared" si="510"/>
        <v>3166733.3333333335</v>
      </c>
    </row>
    <row r="32687" spans="1:6" x14ac:dyDescent="0.3">
      <c r="A32687" t="s">
        <v>32869</v>
      </c>
      <c r="B32687">
        <v>0</v>
      </c>
      <c r="C32687">
        <v>0</v>
      </c>
      <c r="D32687">
        <v>0</v>
      </c>
      <c r="E32687">
        <v>307400</v>
      </c>
      <c r="F32687" s="4">
        <f t="shared" si="510"/>
        <v>102466.66666666667</v>
      </c>
    </row>
    <row r="32688" spans="1:6" x14ac:dyDescent="0.3">
      <c r="A32688" t="s">
        <v>32870</v>
      </c>
      <c r="B32688">
        <v>0</v>
      </c>
      <c r="C32688">
        <v>0</v>
      </c>
      <c r="D32688">
        <v>0</v>
      </c>
      <c r="E32688">
        <v>2160600</v>
      </c>
      <c r="F32688" s="4">
        <f t="shared" si="510"/>
        <v>720200</v>
      </c>
    </row>
    <row r="32689" spans="1:6" x14ac:dyDescent="0.3">
      <c r="A32689" t="s">
        <v>32871</v>
      </c>
      <c r="B32689">
        <v>0</v>
      </c>
      <c r="C32689">
        <v>0</v>
      </c>
      <c r="D32689">
        <v>0</v>
      </c>
      <c r="E32689">
        <v>678560</v>
      </c>
      <c r="F32689" s="4">
        <f t="shared" si="510"/>
        <v>226186.66666666666</v>
      </c>
    </row>
    <row r="32690" spans="1:6" x14ac:dyDescent="0.3">
      <c r="A32690" t="s">
        <v>32872</v>
      </c>
      <c r="B32690">
        <v>0</v>
      </c>
      <c r="C32690">
        <v>0</v>
      </c>
      <c r="D32690">
        <v>0</v>
      </c>
      <c r="E32690">
        <v>619520</v>
      </c>
      <c r="F32690" s="4">
        <f t="shared" si="510"/>
        <v>206506.66666666666</v>
      </c>
    </row>
    <row r="32691" spans="1:6" x14ac:dyDescent="0.3">
      <c r="A32691" t="s">
        <v>32873</v>
      </c>
      <c r="B32691">
        <v>0</v>
      </c>
      <c r="C32691">
        <v>0</v>
      </c>
      <c r="D32691">
        <v>0</v>
      </c>
      <c r="E32691">
        <v>2448000</v>
      </c>
      <c r="F32691" s="4">
        <f t="shared" si="510"/>
        <v>816000</v>
      </c>
    </row>
    <row r="32692" spans="1:6" x14ac:dyDescent="0.3">
      <c r="A32692" t="s">
        <v>32874</v>
      </c>
      <c r="B32692">
        <v>0</v>
      </c>
      <c r="C32692">
        <v>0</v>
      </c>
      <c r="D32692">
        <v>0</v>
      </c>
      <c r="E32692">
        <v>636600</v>
      </c>
      <c r="F32692" s="4">
        <f t="shared" si="510"/>
        <v>212200</v>
      </c>
    </row>
    <row r="32693" spans="1:6" x14ac:dyDescent="0.3">
      <c r="A32693" t="s">
        <v>32875</v>
      </c>
      <c r="B32693">
        <v>0</v>
      </c>
      <c r="C32693">
        <v>0</v>
      </c>
      <c r="D32693">
        <v>0</v>
      </c>
      <c r="E32693">
        <v>409500</v>
      </c>
      <c r="F32693" s="4">
        <f t="shared" si="510"/>
        <v>136500</v>
      </c>
    </row>
    <row r="32694" spans="1:6" x14ac:dyDescent="0.3">
      <c r="A32694" t="s">
        <v>32876</v>
      </c>
      <c r="B32694">
        <v>0</v>
      </c>
      <c r="C32694">
        <v>0</v>
      </c>
      <c r="D32694">
        <v>0</v>
      </c>
      <c r="E32694">
        <v>678560</v>
      </c>
      <c r="F32694" s="4">
        <f t="shared" si="510"/>
        <v>226186.66666666666</v>
      </c>
    </row>
    <row r="32695" spans="1:6" x14ac:dyDescent="0.3">
      <c r="A32695" t="s">
        <v>32877</v>
      </c>
      <c r="B32695">
        <v>0</v>
      </c>
      <c r="C32695">
        <v>0</v>
      </c>
      <c r="D32695">
        <v>0</v>
      </c>
      <c r="E32695">
        <v>370000</v>
      </c>
      <c r="F32695" s="4">
        <f t="shared" si="510"/>
        <v>123333.33333333333</v>
      </c>
    </row>
    <row r="32696" spans="1:6" x14ac:dyDescent="0.3">
      <c r="A32696" t="s">
        <v>32878</v>
      </c>
      <c r="B32696">
        <v>0</v>
      </c>
      <c r="C32696">
        <v>0</v>
      </c>
      <c r="D32696">
        <v>0</v>
      </c>
      <c r="E32696">
        <v>149400</v>
      </c>
      <c r="F32696" s="4">
        <f t="shared" si="510"/>
        <v>49800</v>
      </c>
    </row>
    <row r="32697" spans="1:6" x14ac:dyDescent="0.3">
      <c r="A32697" t="s">
        <v>32879</v>
      </c>
      <c r="B32697">
        <v>0</v>
      </c>
      <c r="C32697">
        <v>0</v>
      </c>
      <c r="D32697">
        <v>0</v>
      </c>
      <c r="E32697">
        <v>191100</v>
      </c>
      <c r="F32697" s="4">
        <f t="shared" si="510"/>
        <v>63700</v>
      </c>
    </row>
    <row r="32698" spans="1:6" x14ac:dyDescent="0.3">
      <c r="A32698" t="s">
        <v>32880</v>
      </c>
      <c r="B32698">
        <v>0</v>
      </c>
      <c r="C32698">
        <v>0</v>
      </c>
      <c r="D32698">
        <v>0</v>
      </c>
      <c r="E32698">
        <v>1273200</v>
      </c>
      <c r="F32698" s="4">
        <f t="shared" si="510"/>
        <v>424400</v>
      </c>
    </row>
    <row r="32699" spans="1:6" x14ac:dyDescent="0.3">
      <c r="A32699" t="s">
        <v>32881</v>
      </c>
      <c r="B32699">
        <v>0</v>
      </c>
      <c r="C32699">
        <v>0</v>
      </c>
      <c r="D32699">
        <v>0</v>
      </c>
      <c r="E32699">
        <v>2118300</v>
      </c>
      <c r="F32699" s="4">
        <f t="shared" si="510"/>
        <v>706100</v>
      </c>
    </row>
    <row r="32700" spans="1:6" x14ac:dyDescent="0.3">
      <c r="A32700" t="s">
        <v>32882</v>
      </c>
      <c r="B32700">
        <v>0</v>
      </c>
      <c r="C32700">
        <v>0</v>
      </c>
      <c r="D32700">
        <v>0</v>
      </c>
      <c r="E32700">
        <v>2154790</v>
      </c>
      <c r="F32700" s="4">
        <f t="shared" si="510"/>
        <v>718263.33333333337</v>
      </c>
    </row>
    <row r="32701" spans="1:6" x14ac:dyDescent="0.3">
      <c r="A32701" t="s">
        <v>32883</v>
      </c>
      <c r="B32701">
        <v>0</v>
      </c>
      <c r="C32701">
        <v>0</v>
      </c>
      <c r="D32701">
        <v>0</v>
      </c>
      <c r="E32701">
        <v>1632400</v>
      </c>
      <c r="F32701" s="4">
        <f t="shared" si="510"/>
        <v>544133.33333333337</v>
      </c>
    </row>
    <row r="32702" spans="1:6" x14ac:dyDescent="0.3">
      <c r="A32702" t="s">
        <v>32884</v>
      </c>
      <c r="B32702">
        <v>0</v>
      </c>
      <c r="C32702">
        <v>0</v>
      </c>
      <c r="D32702">
        <v>0</v>
      </c>
      <c r="E32702">
        <v>234600</v>
      </c>
      <c r="F32702" s="4">
        <f t="shared" si="510"/>
        <v>78200</v>
      </c>
    </row>
    <row r="32703" spans="1:6" x14ac:dyDescent="0.3">
      <c r="A32703" t="s">
        <v>32885</v>
      </c>
      <c r="B32703">
        <v>0</v>
      </c>
      <c r="C32703">
        <v>0</v>
      </c>
      <c r="D32703">
        <v>0</v>
      </c>
      <c r="E32703">
        <v>1609900</v>
      </c>
      <c r="F32703" s="4">
        <f t="shared" si="510"/>
        <v>536633.33333333337</v>
      </c>
    </row>
    <row r="32704" spans="1:6" x14ac:dyDescent="0.3">
      <c r="A32704" t="s">
        <v>32886</v>
      </c>
      <c r="B32704">
        <v>0</v>
      </c>
      <c r="C32704">
        <v>0</v>
      </c>
      <c r="D32704">
        <v>0</v>
      </c>
      <c r="E32704">
        <v>1110000</v>
      </c>
      <c r="F32704" s="4">
        <f t="shared" si="510"/>
        <v>370000</v>
      </c>
    </row>
    <row r="32705" spans="1:6" x14ac:dyDescent="0.3">
      <c r="A32705" t="s">
        <v>32887</v>
      </c>
      <c r="B32705">
        <v>0</v>
      </c>
      <c r="C32705">
        <v>0</v>
      </c>
      <c r="D32705">
        <v>0</v>
      </c>
      <c r="E32705">
        <v>191100</v>
      </c>
      <c r="F32705" s="4">
        <f t="shared" si="510"/>
        <v>63700</v>
      </c>
    </row>
    <row r="32706" spans="1:6" x14ac:dyDescent="0.3">
      <c r="A32706" t="s">
        <v>32888</v>
      </c>
      <c r="B32706">
        <v>0</v>
      </c>
      <c r="C32706">
        <v>0</v>
      </c>
      <c r="D32706">
        <v>0</v>
      </c>
      <c r="E32706">
        <v>756000</v>
      </c>
      <c r="F32706" s="4">
        <f t="shared" si="510"/>
        <v>252000</v>
      </c>
    </row>
    <row r="32707" spans="1:6" x14ac:dyDescent="0.3">
      <c r="A32707" t="s">
        <v>32889</v>
      </c>
      <c r="B32707">
        <v>0</v>
      </c>
      <c r="C32707">
        <v>0</v>
      </c>
      <c r="D32707">
        <v>0</v>
      </c>
      <c r="E32707">
        <v>450560</v>
      </c>
      <c r="F32707" s="4">
        <f t="shared" ref="F32707:F32770" si="511">SUM(C32707:E32707)/3</f>
        <v>150186.66666666666</v>
      </c>
    </row>
    <row r="32708" spans="1:6" x14ac:dyDescent="0.3">
      <c r="A32708" t="s">
        <v>32890</v>
      </c>
      <c r="B32708">
        <v>0</v>
      </c>
      <c r="C32708">
        <v>0</v>
      </c>
      <c r="D32708">
        <v>0</v>
      </c>
      <c r="E32708">
        <v>640640</v>
      </c>
      <c r="F32708" s="4">
        <f t="shared" si="511"/>
        <v>213546.66666666666</v>
      </c>
    </row>
    <row r="32709" spans="1:6" x14ac:dyDescent="0.3">
      <c r="A32709" t="s">
        <v>32891</v>
      </c>
      <c r="B32709">
        <v>0</v>
      </c>
      <c r="C32709">
        <v>0</v>
      </c>
      <c r="D32709">
        <v>0</v>
      </c>
      <c r="E32709">
        <v>1426970</v>
      </c>
      <c r="F32709" s="4">
        <f t="shared" si="511"/>
        <v>475656.66666666669</v>
      </c>
    </row>
    <row r="32710" spans="1:6" x14ac:dyDescent="0.3">
      <c r="A32710" t="s">
        <v>32892</v>
      </c>
      <c r="B32710">
        <v>0</v>
      </c>
      <c r="C32710">
        <v>0</v>
      </c>
      <c r="D32710">
        <v>0</v>
      </c>
      <c r="E32710">
        <v>386000</v>
      </c>
      <c r="F32710" s="4">
        <f t="shared" si="511"/>
        <v>128666.66666666667</v>
      </c>
    </row>
    <row r="32711" spans="1:6" x14ac:dyDescent="0.3">
      <c r="A32711" t="s">
        <v>32893</v>
      </c>
      <c r="B32711">
        <v>0</v>
      </c>
      <c r="C32711">
        <v>0</v>
      </c>
      <c r="D32711">
        <v>0</v>
      </c>
      <c r="E32711">
        <v>820000</v>
      </c>
      <c r="F32711" s="4">
        <f t="shared" si="511"/>
        <v>273333.33333333331</v>
      </c>
    </row>
    <row r="32712" spans="1:6" x14ac:dyDescent="0.3">
      <c r="A32712" t="s">
        <v>32894</v>
      </c>
      <c r="B32712">
        <v>0</v>
      </c>
      <c r="C32712">
        <v>0</v>
      </c>
      <c r="D32712">
        <v>0</v>
      </c>
      <c r="E32712">
        <v>469200</v>
      </c>
      <c r="F32712" s="4">
        <f t="shared" si="511"/>
        <v>156400</v>
      </c>
    </row>
    <row r="32713" spans="1:6" x14ac:dyDescent="0.3">
      <c r="A32713" t="s">
        <v>32895</v>
      </c>
      <c r="B32713">
        <v>0</v>
      </c>
      <c r="C32713">
        <v>0</v>
      </c>
      <c r="D32713">
        <v>0</v>
      </c>
      <c r="E32713">
        <v>743000</v>
      </c>
      <c r="F32713" s="4">
        <f t="shared" si="511"/>
        <v>247666.66666666666</v>
      </c>
    </row>
    <row r="32714" spans="1:6" x14ac:dyDescent="0.3">
      <c r="A32714" t="s">
        <v>32896</v>
      </c>
      <c r="B32714">
        <v>0</v>
      </c>
      <c r="C32714">
        <v>0</v>
      </c>
      <c r="D32714">
        <v>0</v>
      </c>
      <c r="E32714">
        <v>780000</v>
      </c>
      <c r="F32714" s="4">
        <f t="shared" si="511"/>
        <v>260000</v>
      </c>
    </row>
    <row r="32715" spans="1:6" x14ac:dyDescent="0.3">
      <c r="A32715" t="s">
        <v>32897</v>
      </c>
      <c r="B32715">
        <v>0</v>
      </c>
      <c r="C32715">
        <v>0</v>
      </c>
      <c r="D32715">
        <v>0</v>
      </c>
      <c r="E32715">
        <v>1469740</v>
      </c>
      <c r="F32715" s="4">
        <f t="shared" si="511"/>
        <v>489913.33333333331</v>
      </c>
    </row>
    <row r="32716" spans="1:6" x14ac:dyDescent="0.3">
      <c r="A32716" t="s">
        <v>32898</v>
      </c>
      <c r="B32716">
        <v>0</v>
      </c>
      <c r="C32716">
        <v>0</v>
      </c>
      <c r="D32716">
        <v>0</v>
      </c>
      <c r="E32716">
        <v>239330</v>
      </c>
      <c r="F32716" s="4">
        <f t="shared" si="511"/>
        <v>79776.666666666672</v>
      </c>
    </row>
    <row r="32717" spans="1:6" x14ac:dyDescent="0.3">
      <c r="A32717" t="s">
        <v>32899</v>
      </c>
      <c r="B32717">
        <v>0</v>
      </c>
      <c r="C32717">
        <v>0</v>
      </c>
      <c r="D32717">
        <v>0</v>
      </c>
      <c r="E32717">
        <v>839280</v>
      </c>
      <c r="F32717" s="4">
        <f t="shared" si="511"/>
        <v>279760</v>
      </c>
    </row>
    <row r="32718" spans="1:6" x14ac:dyDescent="0.3">
      <c r="A32718" t="s">
        <v>32900</v>
      </c>
      <c r="B32718">
        <v>0</v>
      </c>
      <c r="C32718">
        <v>0</v>
      </c>
      <c r="D32718">
        <v>0</v>
      </c>
      <c r="E32718">
        <v>1129400</v>
      </c>
      <c r="F32718" s="4">
        <f t="shared" si="511"/>
        <v>376466.66666666669</v>
      </c>
    </row>
    <row r="32719" spans="1:6" x14ac:dyDescent="0.3">
      <c r="A32719" t="s">
        <v>32901</v>
      </c>
      <c r="B32719">
        <v>0</v>
      </c>
      <c r="C32719">
        <v>0</v>
      </c>
      <c r="D32719">
        <v>0</v>
      </c>
      <c r="E32719">
        <v>855200</v>
      </c>
      <c r="F32719" s="4">
        <f t="shared" si="511"/>
        <v>285066.66666666669</v>
      </c>
    </row>
    <row r="32720" spans="1:6" x14ac:dyDescent="0.3">
      <c r="A32720" t="s">
        <v>32902</v>
      </c>
      <c r="B32720">
        <v>0</v>
      </c>
      <c r="C32720">
        <v>0</v>
      </c>
      <c r="D32720">
        <v>0</v>
      </c>
      <c r="E32720">
        <v>1084600</v>
      </c>
      <c r="F32720" s="4">
        <f t="shared" si="511"/>
        <v>361533.33333333331</v>
      </c>
    </row>
    <row r="32721" spans="1:6" x14ac:dyDescent="0.3">
      <c r="A32721" t="s">
        <v>32903</v>
      </c>
      <c r="B32721">
        <v>0</v>
      </c>
      <c r="C32721">
        <v>0</v>
      </c>
      <c r="D32721">
        <v>0</v>
      </c>
      <c r="E32721">
        <v>1762000</v>
      </c>
      <c r="F32721" s="4">
        <f t="shared" si="511"/>
        <v>587333.33333333337</v>
      </c>
    </row>
    <row r="32722" spans="1:6" x14ac:dyDescent="0.3">
      <c r="A32722" t="s">
        <v>32904</v>
      </c>
      <c r="B32722">
        <v>0</v>
      </c>
      <c r="C32722">
        <v>0</v>
      </c>
      <c r="D32722">
        <v>0</v>
      </c>
      <c r="E32722">
        <v>820000</v>
      </c>
      <c r="F32722" s="4">
        <f t="shared" si="511"/>
        <v>273333.33333333331</v>
      </c>
    </row>
    <row r="32723" spans="1:6" x14ac:dyDescent="0.3">
      <c r="A32723" t="s">
        <v>32905</v>
      </c>
      <c r="B32723">
        <v>0</v>
      </c>
      <c r="C32723">
        <v>0</v>
      </c>
      <c r="D32723">
        <v>0</v>
      </c>
      <c r="E32723">
        <v>836560</v>
      </c>
      <c r="F32723" s="4">
        <f t="shared" si="511"/>
        <v>278853.33333333331</v>
      </c>
    </row>
    <row r="32724" spans="1:6" x14ac:dyDescent="0.3">
      <c r="A32724" t="s">
        <v>32906</v>
      </c>
      <c r="B32724">
        <v>0</v>
      </c>
      <c r="C32724">
        <v>0</v>
      </c>
      <c r="D32724">
        <v>0</v>
      </c>
      <c r="E32724">
        <v>55491200</v>
      </c>
      <c r="F32724" s="4">
        <f t="shared" si="511"/>
        <v>18497066.666666668</v>
      </c>
    </row>
    <row r="32725" spans="1:6" x14ac:dyDescent="0.3">
      <c r="A32725" t="s">
        <v>32907</v>
      </c>
      <c r="B32725">
        <v>0</v>
      </c>
      <c r="C32725">
        <v>0</v>
      </c>
      <c r="D32725">
        <v>0</v>
      </c>
      <c r="E32725">
        <v>820000</v>
      </c>
      <c r="F32725" s="4">
        <f t="shared" si="511"/>
        <v>273333.33333333331</v>
      </c>
    </row>
    <row r="32726" spans="1:6" x14ac:dyDescent="0.3">
      <c r="A32726" t="s">
        <v>32908</v>
      </c>
      <c r="B32726">
        <v>0</v>
      </c>
      <c r="C32726">
        <v>0</v>
      </c>
      <c r="D32726">
        <v>0</v>
      </c>
      <c r="E32726">
        <v>567840</v>
      </c>
      <c r="F32726" s="4">
        <f t="shared" si="511"/>
        <v>189280</v>
      </c>
    </row>
    <row r="32727" spans="1:6" x14ac:dyDescent="0.3">
      <c r="A32727" t="s">
        <v>32909</v>
      </c>
      <c r="B32727">
        <v>0</v>
      </c>
      <c r="C32727">
        <v>0</v>
      </c>
      <c r="D32727">
        <v>0</v>
      </c>
      <c r="E32727">
        <v>469200</v>
      </c>
      <c r="F32727" s="4">
        <f t="shared" si="511"/>
        <v>156400</v>
      </c>
    </row>
    <row r="32728" spans="1:6" x14ac:dyDescent="0.3">
      <c r="A32728" t="s">
        <v>32910</v>
      </c>
      <c r="B32728">
        <v>0</v>
      </c>
      <c r="C32728">
        <v>0</v>
      </c>
      <c r="D32728">
        <v>0</v>
      </c>
      <c r="E32728">
        <v>1126000</v>
      </c>
      <c r="F32728" s="4">
        <f t="shared" si="511"/>
        <v>375333.33333333331</v>
      </c>
    </row>
    <row r="32729" spans="1:6" x14ac:dyDescent="0.3">
      <c r="A32729" t="s">
        <v>32911</v>
      </c>
      <c r="B32729">
        <v>0</v>
      </c>
      <c r="C32729">
        <v>0</v>
      </c>
      <c r="D32729">
        <v>0</v>
      </c>
      <c r="E32729">
        <v>839280</v>
      </c>
      <c r="F32729" s="4">
        <f t="shared" si="511"/>
        <v>279760</v>
      </c>
    </row>
    <row r="32730" spans="1:6" x14ac:dyDescent="0.3">
      <c r="A32730" t="s">
        <v>32912</v>
      </c>
      <c r="B32730">
        <v>0</v>
      </c>
      <c r="C32730">
        <v>0</v>
      </c>
      <c r="D32730">
        <v>0</v>
      </c>
      <c r="E32730">
        <v>839280</v>
      </c>
      <c r="F32730" s="4">
        <f t="shared" si="511"/>
        <v>279760</v>
      </c>
    </row>
    <row r="32731" spans="1:6" x14ac:dyDescent="0.3">
      <c r="A32731" t="s">
        <v>32913</v>
      </c>
      <c r="B32731">
        <v>0</v>
      </c>
      <c r="C32731">
        <v>0</v>
      </c>
      <c r="D32731">
        <v>0</v>
      </c>
      <c r="E32731">
        <v>469200</v>
      </c>
      <c r="F32731" s="4">
        <f t="shared" si="511"/>
        <v>156400</v>
      </c>
    </row>
    <row r="32732" spans="1:6" x14ac:dyDescent="0.3">
      <c r="A32732" t="s">
        <v>32914</v>
      </c>
      <c r="B32732">
        <v>0</v>
      </c>
      <c r="C32732">
        <v>0</v>
      </c>
      <c r="D32732">
        <v>0</v>
      </c>
      <c r="E32732">
        <v>820000</v>
      </c>
      <c r="F32732" s="4">
        <f t="shared" si="511"/>
        <v>273333.33333333331</v>
      </c>
    </row>
    <row r="32733" spans="1:6" x14ac:dyDescent="0.3">
      <c r="A32733" t="s">
        <v>32915</v>
      </c>
      <c r="B32733">
        <v>0</v>
      </c>
      <c r="C32733">
        <v>0</v>
      </c>
      <c r="D32733">
        <v>0</v>
      </c>
      <c r="E32733">
        <v>1273280</v>
      </c>
      <c r="F32733" s="4">
        <f t="shared" si="511"/>
        <v>424426.66666666669</v>
      </c>
    </row>
    <row r="32734" spans="1:6" x14ac:dyDescent="0.3">
      <c r="A32734" t="s">
        <v>32916</v>
      </c>
      <c r="B32734">
        <v>0</v>
      </c>
      <c r="C32734">
        <v>0</v>
      </c>
      <c r="D32734">
        <v>0</v>
      </c>
      <c r="E32734">
        <v>1217800</v>
      </c>
      <c r="F32734" s="4">
        <f t="shared" si="511"/>
        <v>405933.33333333331</v>
      </c>
    </row>
    <row r="32735" spans="1:6" x14ac:dyDescent="0.3">
      <c r="A32735" t="s">
        <v>32917</v>
      </c>
      <c r="B32735">
        <v>0</v>
      </c>
      <c r="C32735">
        <v>0</v>
      </c>
      <c r="D32735">
        <v>0</v>
      </c>
      <c r="E32735">
        <v>386000</v>
      </c>
      <c r="F32735" s="4">
        <f t="shared" si="511"/>
        <v>128666.66666666667</v>
      </c>
    </row>
    <row r="32736" spans="1:6" x14ac:dyDescent="0.3">
      <c r="A32736" t="s">
        <v>32918</v>
      </c>
      <c r="B32736">
        <v>0</v>
      </c>
      <c r="C32736">
        <v>0</v>
      </c>
      <c r="D32736">
        <v>0</v>
      </c>
      <c r="E32736">
        <v>402000</v>
      </c>
      <c r="F32736" s="4">
        <f t="shared" si="511"/>
        <v>134000</v>
      </c>
    </row>
    <row r="32737" spans="1:6" x14ac:dyDescent="0.3">
      <c r="A32737" t="s">
        <v>32919</v>
      </c>
      <c r="B32737">
        <v>0</v>
      </c>
      <c r="C32737">
        <v>0</v>
      </c>
      <c r="D32737">
        <v>0</v>
      </c>
      <c r="E32737">
        <v>1741440</v>
      </c>
      <c r="F32737" s="4">
        <f t="shared" si="511"/>
        <v>580480</v>
      </c>
    </row>
    <row r="32738" spans="1:6" x14ac:dyDescent="0.3">
      <c r="A32738" t="s">
        <v>32920</v>
      </c>
      <c r="B32738">
        <v>0</v>
      </c>
      <c r="C32738">
        <v>0</v>
      </c>
      <c r="D32738">
        <v>0</v>
      </c>
      <c r="E32738">
        <v>529620</v>
      </c>
      <c r="F32738" s="4">
        <f t="shared" si="511"/>
        <v>176540</v>
      </c>
    </row>
    <row r="32739" spans="1:6" x14ac:dyDescent="0.3">
      <c r="A32739" t="s">
        <v>32921</v>
      </c>
      <c r="B32739">
        <v>0</v>
      </c>
      <c r="C32739">
        <v>0</v>
      </c>
      <c r="D32739">
        <v>0</v>
      </c>
      <c r="E32739">
        <v>591500</v>
      </c>
      <c r="F32739" s="4">
        <f t="shared" si="511"/>
        <v>197166.66666666666</v>
      </c>
    </row>
    <row r="32740" spans="1:6" x14ac:dyDescent="0.3">
      <c r="A32740" t="s">
        <v>32922</v>
      </c>
      <c r="B32740">
        <v>0</v>
      </c>
      <c r="C32740">
        <v>0</v>
      </c>
      <c r="D32740">
        <v>0</v>
      </c>
      <c r="E32740">
        <v>1836400</v>
      </c>
      <c r="F32740" s="4">
        <f t="shared" si="511"/>
        <v>612133.33333333337</v>
      </c>
    </row>
    <row r="32741" spans="1:6" x14ac:dyDescent="0.3">
      <c r="A32741" t="s">
        <v>32923</v>
      </c>
      <c r="B32741">
        <v>0</v>
      </c>
      <c r="C32741">
        <v>0</v>
      </c>
      <c r="D32741">
        <v>0</v>
      </c>
      <c r="E32741">
        <v>1475500</v>
      </c>
      <c r="F32741" s="4">
        <f t="shared" si="511"/>
        <v>491833.33333333331</v>
      </c>
    </row>
    <row r="32742" spans="1:6" x14ac:dyDescent="0.3">
      <c r="A32742" t="s">
        <v>32924</v>
      </c>
      <c r="B32742">
        <v>0</v>
      </c>
      <c r="C32742">
        <v>0</v>
      </c>
      <c r="D32742">
        <v>0</v>
      </c>
      <c r="E32742">
        <v>236600</v>
      </c>
      <c r="F32742" s="4">
        <f t="shared" si="511"/>
        <v>78866.666666666672</v>
      </c>
    </row>
    <row r="32743" spans="1:6" x14ac:dyDescent="0.3">
      <c r="A32743" t="s">
        <v>32925</v>
      </c>
      <c r="B32743">
        <v>0</v>
      </c>
      <c r="C32743">
        <v>0</v>
      </c>
      <c r="D32743">
        <v>0</v>
      </c>
      <c r="E32743">
        <v>638820</v>
      </c>
      <c r="F32743" s="4">
        <f t="shared" si="511"/>
        <v>212940</v>
      </c>
    </row>
    <row r="32744" spans="1:6" x14ac:dyDescent="0.3">
      <c r="A32744" t="s">
        <v>32926</v>
      </c>
      <c r="B32744">
        <v>0</v>
      </c>
      <c r="C32744">
        <v>0</v>
      </c>
      <c r="D32744">
        <v>0</v>
      </c>
      <c r="E32744">
        <v>1736780</v>
      </c>
      <c r="F32744" s="4">
        <f t="shared" si="511"/>
        <v>578926.66666666663</v>
      </c>
    </row>
    <row r="32745" spans="1:6" x14ac:dyDescent="0.3">
      <c r="A32745" t="s">
        <v>32927</v>
      </c>
      <c r="B32745">
        <v>0</v>
      </c>
      <c r="C32745">
        <v>0</v>
      </c>
      <c r="D32745">
        <v>0</v>
      </c>
      <c r="E32745">
        <v>823680</v>
      </c>
      <c r="F32745" s="4">
        <f t="shared" si="511"/>
        <v>274560</v>
      </c>
    </row>
    <row r="32746" spans="1:6" x14ac:dyDescent="0.3">
      <c r="A32746" t="s">
        <v>32928</v>
      </c>
      <c r="B32746">
        <v>0</v>
      </c>
      <c r="C32746">
        <v>0</v>
      </c>
      <c r="D32746">
        <v>0</v>
      </c>
      <c r="E32746">
        <v>615320</v>
      </c>
      <c r="F32746" s="4">
        <f t="shared" si="511"/>
        <v>205106.66666666666</v>
      </c>
    </row>
    <row r="32747" spans="1:6" x14ac:dyDescent="0.3">
      <c r="A32747" t="s">
        <v>32929</v>
      </c>
      <c r="B32747">
        <v>0</v>
      </c>
      <c r="C32747">
        <v>0</v>
      </c>
      <c r="D32747">
        <v>0</v>
      </c>
      <c r="E32747">
        <v>715420</v>
      </c>
      <c r="F32747" s="4">
        <f t="shared" si="511"/>
        <v>238473.33333333334</v>
      </c>
    </row>
    <row r="32748" spans="1:6" x14ac:dyDescent="0.3">
      <c r="A32748" t="s">
        <v>32930</v>
      </c>
      <c r="B32748">
        <v>0</v>
      </c>
      <c r="C32748">
        <v>0</v>
      </c>
      <c r="D32748">
        <v>0</v>
      </c>
      <c r="E32748">
        <v>550000</v>
      </c>
      <c r="F32748" s="4">
        <f t="shared" si="511"/>
        <v>183333.33333333334</v>
      </c>
    </row>
    <row r="32749" spans="1:6" x14ac:dyDescent="0.3">
      <c r="A32749" t="s">
        <v>32931</v>
      </c>
      <c r="B32749">
        <v>0</v>
      </c>
      <c r="C32749">
        <v>0</v>
      </c>
      <c r="D32749">
        <v>0</v>
      </c>
      <c r="E32749">
        <v>386000</v>
      </c>
      <c r="F32749" s="4">
        <f t="shared" si="511"/>
        <v>128666.66666666667</v>
      </c>
    </row>
    <row r="32750" spans="1:6" x14ac:dyDescent="0.3">
      <c r="A32750" t="s">
        <v>32932</v>
      </c>
      <c r="B32750">
        <v>0</v>
      </c>
      <c r="C32750">
        <v>0</v>
      </c>
      <c r="D32750">
        <v>0</v>
      </c>
      <c r="E32750">
        <v>954900</v>
      </c>
      <c r="F32750" s="4">
        <f t="shared" si="511"/>
        <v>318300</v>
      </c>
    </row>
    <row r="32751" spans="1:6" x14ac:dyDescent="0.3">
      <c r="A32751" t="s">
        <v>32933</v>
      </c>
      <c r="B32751">
        <v>0</v>
      </c>
      <c r="C32751">
        <v>0</v>
      </c>
      <c r="D32751">
        <v>0</v>
      </c>
      <c r="E32751">
        <v>2560000</v>
      </c>
      <c r="F32751" s="4">
        <f t="shared" si="511"/>
        <v>853333.33333333337</v>
      </c>
    </row>
    <row r="32752" spans="1:6" x14ac:dyDescent="0.3">
      <c r="A32752" t="s">
        <v>32934</v>
      </c>
      <c r="B32752">
        <v>0</v>
      </c>
      <c r="C32752">
        <v>0</v>
      </c>
      <c r="D32752">
        <v>0</v>
      </c>
      <c r="E32752">
        <v>450560</v>
      </c>
      <c r="F32752" s="4">
        <f t="shared" si="511"/>
        <v>150186.66666666666</v>
      </c>
    </row>
    <row r="32753" spans="1:6" x14ac:dyDescent="0.3">
      <c r="A32753" t="s">
        <v>32935</v>
      </c>
      <c r="B32753">
        <v>0</v>
      </c>
      <c r="C32753">
        <v>0</v>
      </c>
      <c r="D32753">
        <v>0</v>
      </c>
      <c r="E32753">
        <v>793800</v>
      </c>
      <c r="F32753" s="4">
        <f t="shared" si="511"/>
        <v>264600</v>
      </c>
    </row>
    <row r="32754" spans="1:6" x14ac:dyDescent="0.3">
      <c r="A32754" t="s">
        <v>32936</v>
      </c>
      <c r="B32754">
        <v>0</v>
      </c>
      <c r="C32754">
        <v>0</v>
      </c>
      <c r="D32754">
        <v>0</v>
      </c>
      <c r="E32754">
        <v>3006800</v>
      </c>
      <c r="F32754" s="4">
        <f t="shared" si="511"/>
        <v>1002266.6666666666</v>
      </c>
    </row>
    <row r="32755" spans="1:6" x14ac:dyDescent="0.3">
      <c r="A32755" t="s">
        <v>32937</v>
      </c>
      <c r="B32755">
        <v>0</v>
      </c>
      <c r="C32755">
        <v>0</v>
      </c>
      <c r="D32755">
        <v>0</v>
      </c>
      <c r="E32755">
        <v>434000</v>
      </c>
      <c r="F32755" s="4">
        <f t="shared" si="511"/>
        <v>144666.66666666666</v>
      </c>
    </row>
    <row r="32756" spans="1:6" x14ac:dyDescent="0.3">
      <c r="A32756" t="s">
        <v>32938</v>
      </c>
      <c r="B32756">
        <v>0</v>
      </c>
      <c r="C32756">
        <v>0</v>
      </c>
      <c r="D32756">
        <v>0</v>
      </c>
      <c r="E32756">
        <v>1774500</v>
      </c>
      <c r="F32756" s="4">
        <f t="shared" si="511"/>
        <v>591500</v>
      </c>
    </row>
    <row r="32757" spans="1:6" x14ac:dyDescent="0.3">
      <c r="A32757" t="s">
        <v>32939</v>
      </c>
      <c r="B32757">
        <v>0</v>
      </c>
      <c r="C32757">
        <v>0</v>
      </c>
      <c r="D32757">
        <v>0</v>
      </c>
      <c r="E32757">
        <v>963780</v>
      </c>
      <c r="F32757" s="4">
        <f t="shared" si="511"/>
        <v>321260</v>
      </c>
    </row>
    <row r="32758" spans="1:6" x14ac:dyDescent="0.3">
      <c r="A32758" t="s">
        <v>32940</v>
      </c>
      <c r="B32758">
        <v>0</v>
      </c>
      <c r="C32758">
        <v>0</v>
      </c>
      <c r="D32758">
        <v>0</v>
      </c>
      <c r="E32758">
        <v>1906450</v>
      </c>
      <c r="F32758" s="4">
        <f t="shared" si="511"/>
        <v>635483.33333333337</v>
      </c>
    </row>
    <row r="32759" spans="1:6" x14ac:dyDescent="0.3">
      <c r="A32759" t="s">
        <v>32941</v>
      </c>
      <c r="B32759">
        <v>0</v>
      </c>
      <c r="C32759">
        <v>0</v>
      </c>
      <c r="D32759">
        <v>0</v>
      </c>
      <c r="E32759">
        <v>2545380</v>
      </c>
      <c r="F32759" s="4">
        <f t="shared" si="511"/>
        <v>848460</v>
      </c>
    </row>
    <row r="32760" spans="1:6" x14ac:dyDescent="0.3">
      <c r="A32760" t="s">
        <v>32942</v>
      </c>
      <c r="B32760">
        <v>0</v>
      </c>
      <c r="C32760">
        <v>0</v>
      </c>
      <c r="D32760">
        <v>0</v>
      </c>
      <c r="E32760">
        <v>650000</v>
      </c>
      <c r="F32760" s="4">
        <f t="shared" si="511"/>
        <v>216666.66666666666</v>
      </c>
    </row>
    <row r="32761" spans="1:6" x14ac:dyDescent="0.3">
      <c r="A32761" t="s">
        <v>32943</v>
      </c>
      <c r="B32761">
        <v>0</v>
      </c>
      <c r="C32761">
        <v>0</v>
      </c>
      <c r="D32761">
        <v>0</v>
      </c>
      <c r="E32761">
        <v>1290380</v>
      </c>
      <c r="F32761" s="4">
        <f t="shared" si="511"/>
        <v>430126.66666666669</v>
      </c>
    </row>
    <row r="32762" spans="1:6" x14ac:dyDescent="0.3">
      <c r="A32762" t="s">
        <v>32944</v>
      </c>
      <c r="B32762">
        <v>0</v>
      </c>
      <c r="C32762">
        <v>0</v>
      </c>
      <c r="D32762">
        <v>0</v>
      </c>
      <c r="E32762">
        <v>427700</v>
      </c>
      <c r="F32762" s="4">
        <f t="shared" si="511"/>
        <v>142566.66666666666</v>
      </c>
    </row>
    <row r="32763" spans="1:6" x14ac:dyDescent="0.3">
      <c r="A32763" t="s">
        <v>32945</v>
      </c>
      <c r="B32763">
        <v>0</v>
      </c>
      <c r="C32763">
        <v>0</v>
      </c>
      <c r="D32763">
        <v>0</v>
      </c>
      <c r="E32763">
        <v>1910280</v>
      </c>
      <c r="F32763" s="4">
        <f t="shared" si="511"/>
        <v>636760</v>
      </c>
    </row>
    <row r="32764" spans="1:6" x14ac:dyDescent="0.3">
      <c r="A32764" t="s">
        <v>32946</v>
      </c>
      <c r="B32764">
        <v>0</v>
      </c>
      <c r="C32764">
        <v>0</v>
      </c>
      <c r="D32764">
        <v>0</v>
      </c>
      <c r="E32764">
        <v>370000</v>
      </c>
      <c r="F32764" s="4">
        <f t="shared" si="511"/>
        <v>123333.33333333333</v>
      </c>
    </row>
    <row r="32765" spans="1:6" x14ac:dyDescent="0.3">
      <c r="A32765" t="s">
        <v>32947</v>
      </c>
      <c r="B32765">
        <v>0</v>
      </c>
      <c r="C32765">
        <v>0</v>
      </c>
      <c r="D32765">
        <v>0</v>
      </c>
      <c r="E32765">
        <v>2133500</v>
      </c>
      <c r="F32765" s="4">
        <f t="shared" si="511"/>
        <v>711166.66666666663</v>
      </c>
    </row>
    <row r="32766" spans="1:6" x14ac:dyDescent="0.3">
      <c r="A32766" t="s">
        <v>32948</v>
      </c>
      <c r="B32766">
        <v>0</v>
      </c>
      <c r="C32766">
        <v>0</v>
      </c>
      <c r="D32766">
        <v>0</v>
      </c>
      <c r="E32766">
        <v>386000</v>
      </c>
      <c r="F32766" s="4">
        <f t="shared" si="511"/>
        <v>128666.66666666667</v>
      </c>
    </row>
    <row r="32767" spans="1:6" x14ac:dyDescent="0.3">
      <c r="A32767" t="s">
        <v>32949</v>
      </c>
      <c r="B32767">
        <v>0</v>
      </c>
      <c r="C32767">
        <v>0</v>
      </c>
      <c r="D32767">
        <v>0</v>
      </c>
      <c r="E32767">
        <v>386000</v>
      </c>
      <c r="F32767" s="4">
        <f t="shared" si="511"/>
        <v>128666.66666666667</v>
      </c>
    </row>
    <row r="32768" spans="1:6" x14ac:dyDescent="0.3">
      <c r="A32768" t="s">
        <v>32950</v>
      </c>
      <c r="B32768">
        <v>0</v>
      </c>
      <c r="C32768">
        <v>0</v>
      </c>
      <c r="D32768">
        <v>0</v>
      </c>
      <c r="E32768">
        <v>394000</v>
      </c>
      <c r="F32768" s="4">
        <f t="shared" si="511"/>
        <v>131333.33333333334</v>
      </c>
    </row>
    <row r="32769" spans="1:6" x14ac:dyDescent="0.3">
      <c r="A32769" t="s">
        <v>32951</v>
      </c>
      <c r="B32769">
        <v>0</v>
      </c>
      <c r="C32769">
        <v>0</v>
      </c>
      <c r="D32769">
        <v>0</v>
      </c>
      <c r="E32769">
        <v>718200</v>
      </c>
      <c r="F32769" s="4">
        <f t="shared" si="511"/>
        <v>239400</v>
      </c>
    </row>
    <row r="32770" spans="1:6" x14ac:dyDescent="0.3">
      <c r="A32770" t="s">
        <v>32952</v>
      </c>
      <c r="B32770">
        <v>0</v>
      </c>
      <c r="C32770">
        <v>0</v>
      </c>
      <c r="D32770">
        <v>0</v>
      </c>
      <c r="E32770">
        <v>191100</v>
      </c>
      <c r="F32770" s="4">
        <f t="shared" si="511"/>
        <v>63700</v>
      </c>
    </row>
    <row r="32771" spans="1:6" x14ac:dyDescent="0.3">
      <c r="A32771" t="s">
        <v>32953</v>
      </c>
      <c r="B32771">
        <v>0</v>
      </c>
      <c r="C32771">
        <v>0</v>
      </c>
      <c r="D32771">
        <v>0</v>
      </c>
      <c r="E32771">
        <v>820980</v>
      </c>
      <c r="F32771" s="4">
        <f t="shared" ref="F32771:F32834" si="512">SUM(C32771:E32771)/3</f>
        <v>273660</v>
      </c>
    </row>
    <row r="32772" spans="1:6" x14ac:dyDescent="0.3">
      <c r="A32772" t="s">
        <v>32954</v>
      </c>
      <c r="B32772">
        <v>0</v>
      </c>
      <c r="C32772">
        <v>0</v>
      </c>
      <c r="D32772">
        <v>0</v>
      </c>
      <c r="E32772">
        <v>258440</v>
      </c>
      <c r="F32772" s="4">
        <f t="shared" si="512"/>
        <v>86146.666666666672</v>
      </c>
    </row>
    <row r="32773" spans="1:6" x14ac:dyDescent="0.3">
      <c r="A32773" t="s">
        <v>32955</v>
      </c>
      <c r="B32773">
        <v>0</v>
      </c>
      <c r="C32773">
        <v>0</v>
      </c>
      <c r="D32773">
        <v>0</v>
      </c>
      <c r="E32773">
        <v>149400</v>
      </c>
      <c r="F32773" s="4">
        <f t="shared" si="512"/>
        <v>49800</v>
      </c>
    </row>
    <row r="32774" spans="1:6" x14ac:dyDescent="0.3">
      <c r="A32774" t="s">
        <v>32956</v>
      </c>
      <c r="B32774">
        <v>0</v>
      </c>
      <c r="C32774">
        <v>0</v>
      </c>
      <c r="D32774">
        <v>0</v>
      </c>
      <c r="E32774">
        <v>1288000</v>
      </c>
      <c r="F32774" s="4">
        <f t="shared" si="512"/>
        <v>429333.33333333331</v>
      </c>
    </row>
    <row r="32775" spans="1:6" x14ac:dyDescent="0.3">
      <c r="A32775" t="s">
        <v>32957</v>
      </c>
      <c r="B32775">
        <v>0</v>
      </c>
      <c r="C32775">
        <v>0</v>
      </c>
      <c r="D32775">
        <v>0</v>
      </c>
      <c r="E32775">
        <v>371280</v>
      </c>
      <c r="F32775" s="4">
        <f t="shared" si="512"/>
        <v>123760</v>
      </c>
    </row>
    <row r="32776" spans="1:6" x14ac:dyDescent="0.3">
      <c r="A32776" t="s">
        <v>32958</v>
      </c>
      <c r="B32776">
        <v>0</v>
      </c>
      <c r="C32776">
        <v>0</v>
      </c>
      <c r="D32776">
        <v>0</v>
      </c>
      <c r="E32776">
        <v>253890</v>
      </c>
      <c r="F32776" s="4">
        <f t="shared" si="512"/>
        <v>84630</v>
      </c>
    </row>
    <row r="32777" spans="1:6" x14ac:dyDescent="0.3">
      <c r="A32777" t="s">
        <v>32959</v>
      </c>
      <c r="B32777">
        <v>0</v>
      </c>
      <c r="C32777">
        <v>0</v>
      </c>
      <c r="D32777">
        <v>0</v>
      </c>
      <c r="E32777">
        <v>804000</v>
      </c>
      <c r="F32777" s="4">
        <f t="shared" si="512"/>
        <v>268000</v>
      </c>
    </row>
    <row r="32778" spans="1:6" x14ac:dyDescent="0.3">
      <c r="A32778" t="s">
        <v>32960</v>
      </c>
      <c r="B32778">
        <v>0</v>
      </c>
      <c r="C32778">
        <v>0</v>
      </c>
      <c r="D32778">
        <v>0</v>
      </c>
      <c r="E32778">
        <v>820000</v>
      </c>
      <c r="F32778" s="4">
        <f t="shared" si="512"/>
        <v>273333.33333333331</v>
      </c>
    </row>
    <row r="32779" spans="1:6" x14ac:dyDescent="0.3">
      <c r="A32779" t="s">
        <v>32961</v>
      </c>
      <c r="B32779">
        <v>0</v>
      </c>
      <c r="C32779">
        <v>0</v>
      </c>
      <c r="D32779">
        <v>0</v>
      </c>
      <c r="E32779">
        <v>7016500</v>
      </c>
      <c r="F32779" s="4">
        <f t="shared" si="512"/>
        <v>2338833.3333333335</v>
      </c>
    </row>
    <row r="32780" spans="1:6" x14ac:dyDescent="0.3">
      <c r="A32780" t="s">
        <v>32962</v>
      </c>
      <c r="B32780">
        <v>0</v>
      </c>
      <c r="C32780">
        <v>0</v>
      </c>
      <c r="D32780">
        <v>0</v>
      </c>
      <c r="E32780">
        <v>2787010</v>
      </c>
      <c r="F32780" s="4">
        <f t="shared" si="512"/>
        <v>929003.33333333337</v>
      </c>
    </row>
    <row r="32781" spans="1:6" x14ac:dyDescent="0.3">
      <c r="A32781" t="s">
        <v>32963</v>
      </c>
      <c r="B32781">
        <v>0</v>
      </c>
      <c r="C32781">
        <v>0</v>
      </c>
      <c r="D32781">
        <v>0</v>
      </c>
      <c r="E32781">
        <v>1363420</v>
      </c>
      <c r="F32781" s="4">
        <f t="shared" si="512"/>
        <v>454473.33333333331</v>
      </c>
    </row>
    <row r="32782" spans="1:6" x14ac:dyDescent="0.3">
      <c r="A32782" t="s">
        <v>32964</v>
      </c>
      <c r="B32782">
        <v>0</v>
      </c>
      <c r="C32782">
        <v>0</v>
      </c>
      <c r="D32782">
        <v>0</v>
      </c>
      <c r="E32782">
        <v>386000</v>
      </c>
      <c r="F32782" s="4">
        <f t="shared" si="512"/>
        <v>128666.66666666667</v>
      </c>
    </row>
    <row r="32783" spans="1:6" x14ac:dyDescent="0.3">
      <c r="A32783" t="s">
        <v>32965</v>
      </c>
      <c r="B32783">
        <v>0</v>
      </c>
      <c r="C32783">
        <v>0</v>
      </c>
      <c r="D32783">
        <v>0</v>
      </c>
      <c r="E32783">
        <v>4282370</v>
      </c>
      <c r="F32783" s="4">
        <f t="shared" si="512"/>
        <v>1427456.6666666667</v>
      </c>
    </row>
    <row r="32784" spans="1:6" x14ac:dyDescent="0.3">
      <c r="A32784" t="s">
        <v>32966</v>
      </c>
      <c r="B32784">
        <v>0</v>
      </c>
      <c r="C32784">
        <v>0</v>
      </c>
      <c r="D32784">
        <v>0</v>
      </c>
      <c r="E32784">
        <v>394000</v>
      </c>
      <c r="F32784" s="4">
        <f t="shared" si="512"/>
        <v>131333.33333333334</v>
      </c>
    </row>
    <row r="32785" spans="1:6" x14ac:dyDescent="0.3">
      <c r="A32785" t="s">
        <v>32967</v>
      </c>
      <c r="B32785">
        <v>0</v>
      </c>
      <c r="C32785">
        <v>0</v>
      </c>
      <c r="D32785">
        <v>0</v>
      </c>
      <c r="E32785">
        <v>1710680</v>
      </c>
      <c r="F32785" s="4">
        <f t="shared" si="512"/>
        <v>570226.66666666663</v>
      </c>
    </row>
    <row r="32786" spans="1:6" x14ac:dyDescent="0.3">
      <c r="A32786" t="s">
        <v>32968</v>
      </c>
      <c r="B32786">
        <v>0</v>
      </c>
      <c r="C32786">
        <v>0</v>
      </c>
      <c r="D32786">
        <v>0</v>
      </c>
      <c r="E32786">
        <v>386000</v>
      </c>
      <c r="F32786" s="4">
        <f t="shared" si="512"/>
        <v>128666.66666666667</v>
      </c>
    </row>
    <row r="32787" spans="1:6" x14ac:dyDescent="0.3">
      <c r="A32787" t="s">
        <v>32969</v>
      </c>
      <c r="B32787">
        <v>0</v>
      </c>
      <c r="C32787">
        <v>0</v>
      </c>
      <c r="D32787">
        <v>0</v>
      </c>
      <c r="E32787">
        <v>1064860</v>
      </c>
      <c r="F32787" s="4">
        <f t="shared" si="512"/>
        <v>354953.33333333331</v>
      </c>
    </row>
    <row r="32788" spans="1:6" x14ac:dyDescent="0.3">
      <c r="A32788" t="s">
        <v>32970</v>
      </c>
      <c r="B32788">
        <v>0</v>
      </c>
      <c r="C32788">
        <v>0</v>
      </c>
      <c r="D32788">
        <v>0</v>
      </c>
      <c r="E32788">
        <v>386000</v>
      </c>
      <c r="F32788" s="4">
        <f t="shared" si="512"/>
        <v>128666.66666666667</v>
      </c>
    </row>
    <row r="32789" spans="1:6" x14ac:dyDescent="0.3">
      <c r="A32789" t="s">
        <v>32971</v>
      </c>
      <c r="B32789">
        <v>0</v>
      </c>
      <c r="C32789">
        <v>0</v>
      </c>
      <c r="D32789">
        <v>0</v>
      </c>
      <c r="E32789">
        <v>386000</v>
      </c>
      <c r="F32789" s="4">
        <f t="shared" si="512"/>
        <v>128666.66666666667</v>
      </c>
    </row>
    <row r="32790" spans="1:6" x14ac:dyDescent="0.3">
      <c r="A32790" t="s">
        <v>32972</v>
      </c>
      <c r="B32790">
        <v>0</v>
      </c>
      <c r="C32790">
        <v>0</v>
      </c>
      <c r="D32790">
        <v>0</v>
      </c>
      <c r="E32790">
        <v>1170700</v>
      </c>
      <c r="F32790" s="4">
        <f t="shared" si="512"/>
        <v>390233.33333333331</v>
      </c>
    </row>
    <row r="32791" spans="1:6" x14ac:dyDescent="0.3">
      <c r="A32791" t="s">
        <v>32973</v>
      </c>
      <c r="B32791">
        <v>0</v>
      </c>
      <c r="C32791">
        <v>0</v>
      </c>
      <c r="D32791">
        <v>0</v>
      </c>
      <c r="E32791">
        <v>357000</v>
      </c>
      <c r="F32791" s="4">
        <f t="shared" si="512"/>
        <v>119000</v>
      </c>
    </row>
    <row r="32792" spans="1:6" x14ac:dyDescent="0.3">
      <c r="A32792" t="s">
        <v>32974</v>
      </c>
      <c r="B32792">
        <v>0</v>
      </c>
      <c r="C32792">
        <v>0</v>
      </c>
      <c r="D32792">
        <v>0</v>
      </c>
      <c r="E32792">
        <v>444240</v>
      </c>
      <c r="F32792" s="4">
        <f t="shared" si="512"/>
        <v>148080</v>
      </c>
    </row>
    <row r="32793" spans="1:6" x14ac:dyDescent="0.3">
      <c r="A32793" t="s">
        <v>32975</v>
      </c>
      <c r="B32793">
        <v>0</v>
      </c>
      <c r="C32793">
        <v>0</v>
      </c>
      <c r="D32793">
        <v>0</v>
      </c>
      <c r="E32793">
        <v>386000</v>
      </c>
      <c r="F32793" s="4">
        <f t="shared" si="512"/>
        <v>128666.66666666667</v>
      </c>
    </row>
    <row r="32794" spans="1:6" x14ac:dyDescent="0.3">
      <c r="A32794" t="s">
        <v>32976</v>
      </c>
      <c r="B32794">
        <v>0</v>
      </c>
      <c r="C32794">
        <v>0</v>
      </c>
      <c r="D32794">
        <v>0</v>
      </c>
      <c r="E32794">
        <v>1018900</v>
      </c>
      <c r="F32794" s="4">
        <f t="shared" si="512"/>
        <v>339633.33333333331</v>
      </c>
    </row>
    <row r="32795" spans="1:6" x14ac:dyDescent="0.3">
      <c r="A32795" t="s">
        <v>32977</v>
      </c>
      <c r="B32795">
        <v>0</v>
      </c>
      <c r="C32795">
        <v>0</v>
      </c>
      <c r="D32795">
        <v>0</v>
      </c>
      <c r="E32795">
        <v>5349650</v>
      </c>
      <c r="F32795" s="4">
        <f t="shared" si="512"/>
        <v>1783216.6666666667</v>
      </c>
    </row>
    <row r="32796" spans="1:6" x14ac:dyDescent="0.3">
      <c r="A32796" t="s">
        <v>32978</v>
      </c>
      <c r="B32796">
        <v>0</v>
      </c>
      <c r="C32796">
        <v>0</v>
      </c>
      <c r="D32796">
        <v>0</v>
      </c>
      <c r="E32796">
        <v>2079720</v>
      </c>
      <c r="F32796" s="4">
        <f t="shared" si="512"/>
        <v>693240</v>
      </c>
    </row>
    <row r="32797" spans="1:6" x14ac:dyDescent="0.3">
      <c r="A32797" t="s">
        <v>32979</v>
      </c>
      <c r="B32797">
        <v>0</v>
      </c>
      <c r="C32797">
        <v>0</v>
      </c>
      <c r="D32797">
        <v>0</v>
      </c>
      <c r="E32797">
        <v>849500</v>
      </c>
      <c r="F32797" s="4">
        <f t="shared" si="512"/>
        <v>283166.66666666669</v>
      </c>
    </row>
    <row r="32798" spans="1:6" x14ac:dyDescent="0.3">
      <c r="A32798" t="s">
        <v>32980</v>
      </c>
      <c r="B32798">
        <v>0</v>
      </c>
      <c r="C32798">
        <v>0</v>
      </c>
      <c r="D32798">
        <v>0</v>
      </c>
      <c r="E32798">
        <v>2090560</v>
      </c>
      <c r="F32798" s="4">
        <f t="shared" si="512"/>
        <v>696853.33333333337</v>
      </c>
    </row>
    <row r="32799" spans="1:6" x14ac:dyDescent="0.3">
      <c r="A32799" t="s">
        <v>32981</v>
      </c>
      <c r="B32799">
        <v>0</v>
      </c>
      <c r="C32799">
        <v>0</v>
      </c>
      <c r="D32799">
        <v>0</v>
      </c>
      <c r="E32799">
        <v>2567000</v>
      </c>
      <c r="F32799" s="4">
        <f t="shared" si="512"/>
        <v>855666.66666666663</v>
      </c>
    </row>
    <row r="32800" spans="1:6" x14ac:dyDescent="0.3">
      <c r="A32800" t="s">
        <v>32982</v>
      </c>
      <c r="B32800">
        <v>0</v>
      </c>
      <c r="C32800">
        <v>0</v>
      </c>
      <c r="D32800">
        <v>0</v>
      </c>
      <c r="E32800">
        <v>1319720</v>
      </c>
      <c r="F32800" s="4">
        <f t="shared" si="512"/>
        <v>439906.66666666669</v>
      </c>
    </row>
    <row r="32801" spans="1:6" x14ac:dyDescent="0.3">
      <c r="A32801" t="s">
        <v>32983</v>
      </c>
      <c r="B32801">
        <v>0</v>
      </c>
      <c r="C32801">
        <v>0</v>
      </c>
      <c r="D32801">
        <v>0</v>
      </c>
      <c r="E32801">
        <v>1474200</v>
      </c>
      <c r="F32801" s="4">
        <f t="shared" si="512"/>
        <v>491400</v>
      </c>
    </row>
    <row r="32802" spans="1:6" x14ac:dyDescent="0.3">
      <c r="A32802" t="s">
        <v>32984</v>
      </c>
      <c r="B32802">
        <v>0</v>
      </c>
      <c r="C32802">
        <v>0</v>
      </c>
      <c r="D32802">
        <v>0</v>
      </c>
      <c r="E32802">
        <v>2153760</v>
      </c>
      <c r="F32802" s="4">
        <f t="shared" si="512"/>
        <v>717920</v>
      </c>
    </row>
    <row r="32803" spans="1:6" x14ac:dyDescent="0.3">
      <c r="A32803" t="s">
        <v>32985</v>
      </c>
      <c r="B32803">
        <v>0</v>
      </c>
      <c r="C32803">
        <v>0</v>
      </c>
      <c r="D32803">
        <v>0</v>
      </c>
      <c r="E32803">
        <v>814560</v>
      </c>
      <c r="F32803" s="4">
        <f t="shared" si="512"/>
        <v>271520</v>
      </c>
    </row>
    <row r="32804" spans="1:6" x14ac:dyDescent="0.3">
      <c r="A32804" t="s">
        <v>32986</v>
      </c>
      <c r="B32804">
        <v>0</v>
      </c>
      <c r="C32804">
        <v>0</v>
      </c>
      <c r="D32804">
        <v>0</v>
      </c>
      <c r="E32804">
        <v>820000</v>
      </c>
      <c r="F32804" s="4">
        <f t="shared" si="512"/>
        <v>273333.33333333331</v>
      </c>
    </row>
    <row r="32805" spans="1:6" x14ac:dyDescent="0.3">
      <c r="A32805" t="s">
        <v>32987</v>
      </c>
      <c r="B32805">
        <v>0</v>
      </c>
      <c r="C32805">
        <v>0</v>
      </c>
      <c r="D32805">
        <v>0</v>
      </c>
      <c r="E32805">
        <v>450560</v>
      </c>
      <c r="F32805" s="4">
        <f t="shared" si="512"/>
        <v>150186.66666666666</v>
      </c>
    </row>
    <row r="32806" spans="1:6" x14ac:dyDescent="0.3">
      <c r="A32806" t="s">
        <v>32988</v>
      </c>
      <c r="B32806">
        <v>0</v>
      </c>
      <c r="C32806">
        <v>0</v>
      </c>
      <c r="D32806">
        <v>0</v>
      </c>
      <c r="E32806">
        <v>1254560</v>
      </c>
      <c r="F32806" s="4">
        <f t="shared" si="512"/>
        <v>418186.66666666669</v>
      </c>
    </row>
    <row r="32807" spans="1:6" x14ac:dyDescent="0.3">
      <c r="A32807" t="s">
        <v>32989</v>
      </c>
      <c r="B32807">
        <v>0</v>
      </c>
      <c r="C32807">
        <v>0</v>
      </c>
      <c r="D32807">
        <v>0</v>
      </c>
      <c r="E32807">
        <v>386000</v>
      </c>
      <c r="F32807" s="4">
        <f t="shared" si="512"/>
        <v>128666.66666666667</v>
      </c>
    </row>
    <row r="32808" spans="1:6" x14ac:dyDescent="0.3">
      <c r="A32808" t="s">
        <v>32990</v>
      </c>
      <c r="B32808">
        <v>0</v>
      </c>
      <c r="C32808">
        <v>0</v>
      </c>
      <c r="D32808">
        <v>0</v>
      </c>
      <c r="E32808">
        <v>397800</v>
      </c>
      <c r="F32808" s="4">
        <f t="shared" si="512"/>
        <v>132600</v>
      </c>
    </row>
    <row r="32809" spans="1:6" x14ac:dyDescent="0.3">
      <c r="A32809" t="s">
        <v>32991</v>
      </c>
      <c r="B32809">
        <v>0</v>
      </c>
      <c r="C32809">
        <v>0</v>
      </c>
      <c r="D32809">
        <v>0</v>
      </c>
      <c r="E32809">
        <v>718900</v>
      </c>
      <c r="F32809" s="4">
        <f t="shared" si="512"/>
        <v>239633.33333333334</v>
      </c>
    </row>
    <row r="32810" spans="1:6" x14ac:dyDescent="0.3">
      <c r="A32810" t="s">
        <v>32992</v>
      </c>
      <c r="B32810">
        <v>0</v>
      </c>
      <c r="C32810">
        <v>0</v>
      </c>
      <c r="D32810">
        <v>0</v>
      </c>
      <c r="E32810">
        <v>982700</v>
      </c>
      <c r="F32810" s="4">
        <f t="shared" si="512"/>
        <v>327566.66666666669</v>
      </c>
    </row>
    <row r="32811" spans="1:6" x14ac:dyDescent="0.3">
      <c r="A32811" t="s">
        <v>32993</v>
      </c>
      <c r="B32811">
        <v>0</v>
      </c>
      <c r="C32811">
        <v>0</v>
      </c>
      <c r="D32811">
        <v>0</v>
      </c>
      <c r="E32811">
        <v>662400</v>
      </c>
      <c r="F32811" s="4">
        <f t="shared" si="512"/>
        <v>220800</v>
      </c>
    </row>
    <row r="32812" spans="1:6" x14ac:dyDescent="0.3">
      <c r="A32812" t="s">
        <v>32994</v>
      </c>
      <c r="B32812">
        <v>0</v>
      </c>
      <c r="C32812">
        <v>0</v>
      </c>
      <c r="D32812">
        <v>0</v>
      </c>
      <c r="E32812">
        <v>786560</v>
      </c>
      <c r="F32812" s="4">
        <f t="shared" si="512"/>
        <v>262186.66666666669</v>
      </c>
    </row>
    <row r="32813" spans="1:6" x14ac:dyDescent="0.3">
      <c r="A32813" t="s">
        <v>32995</v>
      </c>
      <c r="B32813">
        <v>0</v>
      </c>
      <c r="C32813">
        <v>0</v>
      </c>
      <c r="D32813">
        <v>0</v>
      </c>
      <c r="E32813">
        <v>1374000</v>
      </c>
      <c r="F32813" s="4">
        <f t="shared" si="512"/>
        <v>458000</v>
      </c>
    </row>
    <row r="32814" spans="1:6" x14ac:dyDescent="0.3">
      <c r="A32814" t="s">
        <v>32996</v>
      </c>
      <c r="B32814">
        <v>0</v>
      </c>
      <c r="C32814">
        <v>0</v>
      </c>
      <c r="D32814">
        <v>0</v>
      </c>
      <c r="E32814">
        <v>236600</v>
      </c>
      <c r="F32814" s="4">
        <f t="shared" si="512"/>
        <v>78866.666666666672</v>
      </c>
    </row>
    <row r="32815" spans="1:6" x14ac:dyDescent="0.3">
      <c r="A32815" t="s">
        <v>32997</v>
      </c>
      <c r="B32815">
        <v>0</v>
      </c>
      <c r="C32815">
        <v>0</v>
      </c>
      <c r="D32815">
        <v>0</v>
      </c>
      <c r="E32815">
        <v>770000</v>
      </c>
      <c r="F32815" s="4">
        <f t="shared" si="512"/>
        <v>256666.66666666666</v>
      </c>
    </row>
    <row r="32816" spans="1:6" x14ac:dyDescent="0.3">
      <c r="A32816" t="s">
        <v>32998</v>
      </c>
      <c r="B32816">
        <v>0</v>
      </c>
      <c r="C32816">
        <v>0</v>
      </c>
      <c r="D32816">
        <v>0</v>
      </c>
      <c r="E32816">
        <v>1607200</v>
      </c>
      <c r="F32816" s="4">
        <f t="shared" si="512"/>
        <v>535733.33333333337</v>
      </c>
    </row>
    <row r="32817" spans="1:6" x14ac:dyDescent="0.3">
      <c r="A32817" t="s">
        <v>32999</v>
      </c>
      <c r="B32817">
        <v>0</v>
      </c>
      <c r="C32817">
        <v>0</v>
      </c>
      <c r="D32817">
        <v>0</v>
      </c>
      <c r="E32817">
        <v>2438800</v>
      </c>
      <c r="F32817" s="4">
        <f t="shared" si="512"/>
        <v>812933.33333333337</v>
      </c>
    </row>
    <row r="32818" spans="1:6" x14ac:dyDescent="0.3">
      <c r="A32818" t="s">
        <v>33000</v>
      </c>
      <c r="B32818">
        <v>0</v>
      </c>
      <c r="C32818">
        <v>0</v>
      </c>
      <c r="D32818">
        <v>0</v>
      </c>
      <c r="E32818">
        <v>1149240</v>
      </c>
      <c r="F32818" s="4">
        <f t="shared" si="512"/>
        <v>383080</v>
      </c>
    </row>
    <row r="32819" spans="1:6" x14ac:dyDescent="0.3">
      <c r="A32819" t="s">
        <v>33001</v>
      </c>
      <c r="B32819">
        <v>0</v>
      </c>
      <c r="C32819">
        <v>0</v>
      </c>
      <c r="D32819">
        <v>0</v>
      </c>
      <c r="E32819">
        <v>1273280</v>
      </c>
      <c r="F32819" s="4">
        <f t="shared" si="512"/>
        <v>424426.66666666669</v>
      </c>
    </row>
    <row r="32820" spans="1:6" x14ac:dyDescent="0.3">
      <c r="A32820" t="s">
        <v>33002</v>
      </c>
      <c r="B32820">
        <v>0</v>
      </c>
      <c r="C32820">
        <v>0</v>
      </c>
      <c r="D32820">
        <v>0</v>
      </c>
      <c r="E32820">
        <v>490600</v>
      </c>
      <c r="F32820" s="4">
        <f t="shared" si="512"/>
        <v>163533.33333333334</v>
      </c>
    </row>
    <row r="32821" spans="1:6" x14ac:dyDescent="0.3">
      <c r="A32821" t="s">
        <v>33003</v>
      </c>
      <c r="B32821">
        <v>0</v>
      </c>
      <c r="C32821">
        <v>0</v>
      </c>
      <c r="D32821">
        <v>0</v>
      </c>
      <c r="E32821">
        <v>900900</v>
      </c>
      <c r="F32821" s="4">
        <f t="shared" si="512"/>
        <v>300300</v>
      </c>
    </row>
    <row r="32822" spans="1:6" x14ac:dyDescent="0.3">
      <c r="A32822" t="s">
        <v>33004</v>
      </c>
      <c r="B32822">
        <v>0</v>
      </c>
      <c r="C32822">
        <v>0</v>
      </c>
      <c r="D32822">
        <v>0</v>
      </c>
      <c r="E32822">
        <v>453280</v>
      </c>
      <c r="F32822" s="4">
        <f t="shared" si="512"/>
        <v>151093.33333333334</v>
      </c>
    </row>
    <row r="32823" spans="1:6" x14ac:dyDescent="0.3">
      <c r="A32823" t="s">
        <v>33005</v>
      </c>
      <c r="B32823">
        <v>0</v>
      </c>
      <c r="C32823">
        <v>0</v>
      </c>
      <c r="D32823">
        <v>0</v>
      </c>
      <c r="E32823">
        <v>1311000</v>
      </c>
      <c r="F32823" s="4">
        <f t="shared" si="512"/>
        <v>437000</v>
      </c>
    </row>
    <row r="32824" spans="1:6" x14ac:dyDescent="0.3">
      <c r="A32824" t="s">
        <v>33006</v>
      </c>
      <c r="B32824">
        <v>0</v>
      </c>
      <c r="C32824">
        <v>0</v>
      </c>
      <c r="D32824">
        <v>0</v>
      </c>
      <c r="E32824">
        <v>1217800</v>
      </c>
      <c r="F32824" s="4">
        <f t="shared" si="512"/>
        <v>405933.33333333331</v>
      </c>
    </row>
    <row r="32825" spans="1:6" x14ac:dyDescent="0.3">
      <c r="A32825" t="s">
        <v>33007</v>
      </c>
      <c r="B32825">
        <v>0</v>
      </c>
      <c r="C32825">
        <v>0</v>
      </c>
      <c r="D32825">
        <v>0</v>
      </c>
      <c r="E32825">
        <v>1096800</v>
      </c>
      <c r="F32825" s="4">
        <f t="shared" si="512"/>
        <v>365600</v>
      </c>
    </row>
    <row r="32826" spans="1:6" x14ac:dyDescent="0.3">
      <c r="A32826" t="s">
        <v>33008</v>
      </c>
      <c r="B32826">
        <v>0</v>
      </c>
      <c r="C32826">
        <v>0</v>
      </c>
      <c r="D32826">
        <v>0</v>
      </c>
      <c r="E32826">
        <v>820000</v>
      </c>
      <c r="F32826" s="4">
        <f t="shared" si="512"/>
        <v>273333.33333333331</v>
      </c>
    </row>
    <row r="32827" spans="1:6" x14ac:dyDescent="0.3">
      <c r="A32827" t="s">
        <v>33009</v>
      </c>
      <c r="B32827">
        <v>0</v>
      </c>
      <c r="C32827">
        <v>0</v>
      </c>
      <c r="D32827">
        <v>0</v>
      </c>
      <c r="E32827">
        <v>1283500</v>
      </c>
      <c r="F32827" s="4">
        <f t="shared" si="512"/>
        <v>427833.33333333331</v>
      </c>
    </row>
    <row r="32828" spans="1:6" x14ac:dyDescent="0.3">
      <c r="A32828" t="s">
        <v>33010</v>
      </c>
      <c r="B32828">
        <v>0</v>
      </c>
      <c r="C32828">
        <v>0</v>
      </c>
      <c r="D32828">
        <v>0</v>
      </c>
      <c r="E32828">
        <v>2001380</v>
      </c>
      <c r="F32828" s="4">
        <f t="shared" si="512"/>
        <v>667126.66666666663</v>
      </c>
    </row>
    <row r="32829" spans="1:6" x14ac:dyDescent="0.3">
      <c r="A32829" t="s">
        <v>33011</v>
      </c>
      <c r="B32829">
        <v>0</v>
      </c>
      <c r="C32829">
        <v>0</v>
      </c>
      <c r="D32829">
        <v>0</v>
      </c>
      <c r="E32829">
        <v>1049980</v>
      </c>
      <c r="F32829" s="4">
        <f t="shared" si="512"/>
        <v>349993.33333333331</v>
      </c>
    </row>
    <row r="32830" spans="1:6" x14ac:dyDescent="0.3">
      <c r="A32830" t="s">
        <v>33012</v>
      </c>
      <c r="B32830">
        <v>0</v>
      </c>
      <c r="C32830">
        <v>0</v>
      </c>
      <c r="D32830">
        <v>0</v>
      </c>
      <c r="E32830">
        <v>907000</v>
      </c>
      <c r="F32830" s="4">
        <f t="shared" si="512"/>
        <v>302333.33333333331</v>
      </c>
    </row>
    <row r="32831" spans="1:6" x14ac:dyDescent="0.3">
      <c r="A32831" t="s">
        <v>33013</v>
      </c>
      <c r="B32831">
        <v>0</v>
      </c>
      <c r="C32831">
        <v>0</v>
      </c>
      <c r="D32831">
        <v>0</v>
      </c>
      <c r="E32831">
        <v>855280</v>
      </c>
      <c r="F32831" s="4">
        <f t="shared" si="512"/>
        <v>285093.33333333331</v>
      </c>
    </row>
    <row r="32832" spans="1:6" x14ac:dyDescent="0.3">
      <c r="A32832" t="s">
        <v>33014</v>
      </c>
      <c r="B32832">
        <v>0</v>
      </c>
      <c r="C32832">
        <v>0</v>
      </c>
      <c r="D32832">
        <v>0</v>
      </c>
      <c r="E32832">
        <v>1018900</v>
      </c>
      <c r="F32832" s="4">
        <f t="shared" si="512"/>
        <v>339633.33333333331</v>
      </c>
    </row>
    <row r="32833" spans="1:6" x14ac:dyDescent="0.3">
      <c r="A32833" t="s">
        <v>33015</v>
      </c>
      <c r="B32833">
        <v>0</v>
      </c>
      <c r="C32833">
        <v>0</v>
      </c>
      <c r="D32833">
        <v>0</v>
      </c>
      <c r="E32833">
        <v>365200</v>
      </c>
      <c r="F32833" s="4">
        <f t="shared" si="512"/>
        <v>121733.33333333333</v>
      </c>
    </row>
    <row r="32834" spans="1:6" x14ac:dyDescent="0.3">
      <c r="A32834" t="s">
        <v>33016</v>
      </c>
      <c r="B32834">
        <v>0</v>
      </c>
      <c r="C32834">
        <v>0</v>
      </c>
      <c r="D32834">
        <v>0</v>
      </c>
      <c r="E32834">
        <v>820000</v>
      </c>
      <c r="F32834" s="4">
        <f t="shared" si="512"/>
        <v>273333.33333333331</v>
      </c>
    </row>
    <row r="32835" spans="1:6" x14ac:dyDescent="0.3">
      <c r="A32835" t="s">
        <v>33017</v>
      </c>
      <c r="B32835">
        <v>0</v>
      </c>
      <c r="C32835">
        <v>0</v>
      </c>
      <c r="D32835">
        <v>0</v>
      </c>
      <c r="E32835">
        <v>1058330</v>
      </c>
      <c r="F32835" s="4">
        <f t="shared" ref="F32835:F32898" si="513">SUM(C32835:E32835)/3</f>
        <v>352776.66666666669</v>
      </c>
    </row>
    <row r="32836" spans="1:6" x14ac:dyDescent="0.3">
      <c r="A32836" t="s">
        <v>33018</v>
      </c>
      <c r="B32836">
        <v>0</v>
      </c>
      <c r="C32836">
        <v>0</v>
      </c>
      <c r="D32836">
        <v>0</v>
      </c>
      <c r="E32836">
        <v>1087700</v>
      </c>
      <c r="F32836" s="4">
        <f t="shared" si="513"/>
        <v>362566.66666666669</v>
      </c>
    </row>
    <row r="32837" spans="1:6" x14ac:dyDescent="0.3">
      <c r="A32837" t="s">
        <v>33019</v>
      </c>
      <c r="B32837">
        <v>0</v>
      </c>
      <c r="C32837">
        <v>0</v>
      </c>
      <c r="D32837">
        <v>0</v>
      </c>
      <c r="E32837">
        <v>820000</v>
      </c>
      <c r="F32837" s="4">
        <f t="shared" si="513"/>
        <v>273333.33333333331</v>
      </c>
    </row>
    <row r="32838" spans="1:6" x14ac:dyDescent="0.3">
      <c r="A32838" t="s">
        <v>33020</v>
      </c>
      <c r="B32838">
        <v>0</v>
      </c>
      <c r="C32838">
        <v>0</v>
      </c>
      <c r="D32838">
        <v>0</v>
      </c>
      <c r="E32838">
        <v>149400</v>
      </c>
      <c r="F32838" s="4">
        <f t="shared" si="513"/>
        <v>49800</v>
      </c>
    </row>
    <row r="32839" spans="1:6" x14ac:dyDescent="0.3">
      <c r="A32839" t="s">
        <v>33021</v>
      </c>
      <c r="B32839">
        <v>0</v>
      </c>
      <c r="C32839">
        <v>0</v>
      </c>
      <c r="D32839">
        <v>0</v>
      </c>
      <c r="E32839">
        <v>1327780</v>
      </c>
      <c r="F32839" s="4">
        <f t="shared" si="513"/>
        <v>442593.33333333331</v>
      </c>
    </row>
    <row r="32840" spans="1:6" x14ac:dyDescent="0.3">
      <c r="A32840" t="s">
        <v>33022</v>
      </c>
      <c r="B32840">
        <v>0</v>
      </c>
      <c r="C32840">
        <v>0</v>
      </c>
      <c r="D32840">
        <v>0</v>
      </c>
      <c r="E32840">
        <v>799800</v>
      </c>
      <c r="F32840" s="4">
        <f t="shared" si="513"/>
        <v>266600</v>
      </c>
    </row>
    <row r="32841" spans="1:6" x14ac:dyDescent="0.3">
      <c r="A32841" t="s">
        <v>33023</v>
      </c>
      <c r="B32841">
        <v>0</v>
      </c>
      <c r="C32841">
        <v>0</v>
      </c>
      <c r="D32841">
        <v>0</v>
      </c>
      <c r="E32841">
        <v>615320</v>
      </c>
      <c r="F32841" s="4">
        <f t="shared" si="513"/>
        <v>205106.66666666666</v>
      </c>
    </row>
    <row r="32842" spans="1:6" x14ac:dyDescent="0.3">
      <c r="A32842" t="s">
        <v>33024</v>
      </c>
      <c r="B32842">
        <v>0</v>
      </c>
      <c r="C32842">
        <v>0</v>
      </c>
      <c r="D32842">
        <v>0</v>
      </c>
      <c r="E32842">
        <v>1918800</v>
      </c>
      <c r="F32842" s="4">
        <f t="shared" si="513"/>
        <v>639600</v>
      </c>
    </row>
    <row r="32843" spans="1:6" x14ac:dyDescent="0.3">
      <c r="A32843" t="s">
        <v>33025</v>
      </c>
      <c r="B32843">
        <v>0</v>
      </c>
      <c r="C32843">
        <v>0</v>
      </c>
      <c r="D32843">
        <v>0</v>
      </c>
      <c r="E32843">
        <v>628000</v>
      </c>
      <c r="F32843" s="4">
        <f t="shared" si="513"/>
        <v>209333.33333333334</v>
      </c>
    </row>
    <row r="32844" spans="1:6" x14ac:dyDescent="0.3">
      <c r="A32844" t="s">
        <v>33026</v>
      </c>
      <c r="B32844">
        <v>0</v>
      </c>
      <c r="C32844">
        <v>0</v>
      </c>
      <c r="D32844">
        <v>0</v>
      </c>
      <c r="E32844">
        <v>1850890</v>
      </c>
      <c r="F32844" s="4">
        <f t="shared" si="513"/>
        <v>616963.33333333337</v>
      </c>
    </row>
    <row r="32845" spans="1:6" x14ac:dyDescent="0.3">
      <c r="A32845" t="s">
        <v>33027</v>
      </c>
      <c r="B32845">
        <v>0</v>
      </c>
      <c r="C32845">
        <v>0</v>
      </c>
      <c r="D32845">
        <v>0</v>
      </c>
      <c r="E32845">
        <v>855280</v>
      </c>
      <c r="F32845" s="4">
        <f t="shared" si="513"/>
        <v>285093.33333333331</v>
      </c>
    </row>
    <row r="32846" spans="1:6" x14ac:dyDescent="0.3">
      <c r="A32846" t="s">
        <v>33028</v>
      </c>
      <c r="B32846">
        <v>0</v>
      </c>
      <c r="C32846">
        <v>0</v>
      </c>
      <c r="D32846">
        <v>0</v>
      </c>
      <c r="E32846">
        <v>402000</v>
      </c>
      <c r="F32846" s="4">
        <f t="shared" si="513"/>
        <v>134000</v>
      </c>
    </row>
    <row r="32847" spans="1:6" x14ac:dyDescent="0.3">
      <c r="A32847" t="s">
        <v>33029</v>
      </c>
      <c r="B32847">
        <v>0</v>
      </c>
      <c r="C32847">
        <v>0</v>
      </c>
      <c r="D32847">
        <v>0</v>
      </c>
      <c r="E32847">
        <v>1283500</v>
      </c>
      <c r="F32847" s="4">
        <f t="shared" si="513"/>
        <v>427833.33333333331</v>
      </c>
    </row>
    <row r="32848" spans="1:6" x14ac:dyDescent="0.3">
      <c r="A32848" t="s">
        <v>33030</v>
      </c>
      <c r="B32848">
        <v>0</v>
      </c>
      <c r="C32848">
        <v>0</v>
      </c>
      <c r="D32848">
        <v>0</v>
      </c>
      <c r="E32848">
        <v>568900</v>
      </c>
      <c r="F32848" s="4">
        <f t="shared" si="513"/>
        <v>189633.33333333334</v>
      </c>
    </row>
    <row r="32849" spans="1:6" x14ac:dyDescent="0.3">
      <c r="A32849" t="s">
        <v>33031</v>
      </c>
      <c r="B32849">
        <v>0</v>
      </c>
      <c r="C32849">
        <v>0</v>
      </c>
      <c r="D32849">
        <v>0</v>
      </c>
      <c r="E32849">
        <v>4894230</v>
      </c>
      <c r="F32849" s="4">
        <f t="shared" si="513"/>
        <v>1631410</v>
      </c>
    </row>
    <row r="32850" spans="1:6" x14ac:dyDescent="0.3">
      <c r="A32850" t="s">
        <v>33032</v>
      </c>
      <c r="B32850">
        <v>0</v>
      </c>
      <c r="C32850">
        <v>0</v>
      </c>
      <c r="D32850">
        <v>0</v>
      </c>
      <c r="E32850">
        <v>556000</v>
      </c>
      <c r="F32850" s="4">
        <f t="shared" si="513"/>
        <v>185333.33333333334</v>
      </c>
    </row>
    <row r="32851" spans="1:6" x14ac:dyDescent="0.3">
      <c r="A32851" t="s">
        <v>33033</v>
      </c>
      <c r="B32851">
        <v>0</v>
      </c>
      <c r="C32851">
        <v>0</v>
      </c>
      <c r="D32851">
        <v>0</v>
      </c>
      <c r="E32851">
        <v>927000</v>
      </c>
      <c r="F32851" s="4">
        <f t="shared" si="513"/>
        <v>309000</v>
      </c>
    </row>
    <row r="32852" spans="1:6" x14ac:dyDescent="0.3">
      <c r="A32852" t="s">
        <v>33034</v>
      </c>
      <c r="B32852">
        <v>0</v>
      </c>
      <c r="C32852">
        <v>0</v>
      </c>
      <c r="D32852">
        <v>0</v>
      </c>
      <c r="E32852">
        <v>820000</v>
      </c>
      <c r="F32852" s="4">
        <f t="shared" si="513"/>
        <v>273333.33333333331</v>
      </c>
    </row>
    <row r="32853" spans="1:6" x14ac:dyDescent="0.3">
      <c r="A32853" t="s">
        <v>33035</v>
      </c>
      <c r="B32853">
        <v>0</v>
      </c>
      <c r="C32853">
        <v>0</v>
      </c>
      <c r="D32853">
        <v>0</v>
      </c>
      <c r="E32853">
        <v>463500</v>
      </c>
      <c r="F32853" s="4">
        <f t="shared" si="513"/>
        <v>154500</v>
      </c>
    </row>
    <row r="32854" spans="1:6" x14ac:dyDescent="0.3">
      <c r="A32854" t="s">
        <v>33036</v>
      </c>
      <c r="B32854">
        <v>0</v>
      </c>
      <c r="C32854">
        <v>0</v>
      </c>
      <c r="D32854">
        <v>0</v>
      </c>
      <c r="E32854">
        <v>839280</v>
      </c>
      <c r="F32854" s="4">
        <f t="shared" si="513"/>
        <v>279760</v>
      </c>
    </row>
    <row r="32855" spans="1:6" x14ac:dyDescent="0.3">
      <c r="A32855" t="s">
        <v>33037</v>
      </c>
      <c r="B32855">
        <v>0</v>
      </c>
      <c r="C32855">
        <v>0</v>
      </c>
      <c r="D32855">
        <v>0</v>
      </c>
      <c r="E32855">
        <v>450560</v>
      </c>
      <c r="F32855" s="4">
        <f t="shared" si="513"/>
        <v>150186.66666666666</v>
      </c>
    </row>
    <row r="32856" spans="1:6" x14ac:dyDescent="0.3">
      <c r="A32856" t="s">
        <v>33038</v>
      </c>
      <c r="B32856">
        <v>0</v>
      </c>
      <c r="C32856">
        <v>0</v>
      </c>
      <c r="D32856">
        <v>0</v>
      </c>
      <c r="E32856">
        <v>969000</v>
      </c>
      <c r="F32856" s="4">
        <f t="shared" si="513"/>
        <v>323000</v>
      </c>
    </row>
    <row r="32857" spans="1:6" x14ac:dyDescent="0.3">
      <c r="A32857" t="s">
        <v>33039</v>
      </c>
      <c r="B32857">
        <v>0</v>
      </c>
      <c r="C32857">
        <v>0</v>
      </c>
      <c r="D32857">
        <v>0</v>
      </c>
      <c r="E32857">
        <v>820000</v>
      </c>
      <c r="F32857" s="4">
        <f t="shared" si="513"/>
        <v>273333.33333333331</v>
      </c>
    </row>
    <row r="32858" spans="1:6" x14ac:dyDescent="0.3">
      <c r="A32858" t="s">
        <v>33040</v>
      </c>
      <c r="B32858">
        <v>0</v>
      </c>
      <c r="C32858">
        <v>0</v>
      </c>
      <c r="D32858">
        <v>0</v>
      </c>
      <c r="E32858">
        <v>820000</v>
      </c>
      <c r="F32858" s="4">
        <f t="shared" si="513"/>
        <v>273333.33333333331</v>
      </c>
    </row>
    <row r="32859" spans="1:6" x14ac:dyDescent="0.3">
      <c r="A32859" t="s">
        <v>33041</v>
      </c>
      <c r="B32859">
        <v>0</v>
      </c>
      <c r="C32859">
        <v>0</v>
      </c>
      <c r="D32859">
        <v>0</v>
      </c>
      <c r="E32859">
        <v>234600</v>
      </c>
      <c r="F32859" s="4">
        <f t="shared" si="513"/>
        <v>78200</v>
      </c>
    </row>
    <row r="32860" spans="1:6" x14ac:dyDescent="0.3">
      <c r="A32860" t="s">
        <v>33042</v>
      </c>
      <c r="B32860">
        <v>0</v>
      </c>
      <c r="C32860">
        <v>0</v>
      </c>
      <c r="D32860">
        <v>0</v>
      </c>
      <c r="E32860">
        <v>709800</v>
      </c>
      <c r="F32860" s="4">
        <f t="shared" si="513"/>
        <v>236600</v>
      </c>
    </row>
    <row r="32861" spans="1:6" x14ac:dyDescent="0.3">
      <c r="A32861" t="s">
        <v>33043</v>
      </c>
      <c r="B32861">
        <v>0</v>
      </c>
      <c r="C32861">
        <v>0</v>
      </c>
      <c r="D32861">
        <v>0</v>
      </c>
      <c r="E32861">
        <v>2622370</v>
      </c>
      <c r="F32861" s="4">
        <f t="shared" si="513"/>
        <v>874123.33333333337</v>
      </c>
    </row>
    <row r="32862" spans="1:6" x14ac:dyDescent="0.3">
      <c r="A32862" t="s">
        <v>33044</v>
      </c>
      <c r="B32862">
        <v>0</v>
      </c>
      <c r="C32862">
        <v>0</v>
      </c>
      <c r="D32862">
        <v>0</v>
      </c>
      <c r="E32862">
        <v>2168640</v>
      </c>
      <c r="F32862" s="4">
        <f t="shared" si="513"/>
        <v>722880</v>
      </c>
    </row>
    <row r="32863" spans="1:6" x14ac:dyDescent="0.3">
      <c r="A32863" t="s">
        <v>33045</v>
      </c>
      <c r="B32863">
        <v>0</v>
      </c>
      <c r="C32863">
        <v>0</v>
      </c>
      <c r="D32863">
        <v>0</v>
      </c>
      <c r="E32863">
        <v>563200</v>
      </c>
      <c r="F32863" s="4">
        <f t="shared" si="513"/>
        <v>187733.33333333334</v>
      </c>
    </row>
    <row r="32864" spans="1:6" x14ac:dyDescent="0.3">
      <c r="A32864" t="s">
        <v>33046</v>
      </c>
      <c r="B32864">
        <v>0</v>
      </c>
      <c r="C32864">
        <v>0</v>
      </c>
      <c r="D32864">
        <v>0</v>
      </c>
      <c r="E32864">
        <v>1716240</v>
      </c>
      <c r="F32864" s="4">
        <f t="shared" si="513"/>
        <v>572080</v>
      </c>
    </row>
    <row r="32865" spans="1:6" x14ac:dyDescent="0.3">
      <c r="A32865" t="s">
        <v>33047</v>
      </c>
      <c r="B32865">
        <v>0</v>
      </c>
      <c r="C32865">
        <v>0</v>
      </c>
      <c r="D32865">
        <v>0</v>
      </c>
      <c r="E32865">
        <v>2182030</v>
      </c>
      <c r="F32865" s="4">
        <f t="shared" si="513"/>
        <v>727343.33333333337</v>
      </c>
    </row>
    <row r="32866" spans="1:6" x14ac:dyDescent="0.3">
      <c r="A32866" t="s">
        <v>33048</v>
      </c>
      <c r="B32866">
        <v>0</v>
      </c>
      <c r="C32866">
        <v>0</v>
      </c>
      <c r="D32866">
        <v>0</v>
      </c>
      <c r="E32866">
        <v>888586</v>
      </c>
      <c r="F32866" s="4">
        <f t="shared" si="513"/>
        <v>296195.33333333331</v>
      </c>
    </row>
    <row r="32867" spans="1:6" x14ac:dyDescent="0.3">
      <c r="A32867" t="s">
        <v>33049</v>
      </c>
      <c r="B32867">
        <v>0</v>
      </c>
      <c r="C32867">
        <v>0</v>
      </c>
      <c r="D32867">
        <v>0</v>
      </c>
      <c r="E32867">
        <v>1074500</v>
      </c>
      <c r="F32867" s="4">
        <f t="shared" si="513"/>
        <v>358166.66666666669</v>
      </c>
    </row>
    <row r="32868" spans="1:6" x14ac:dyDescent="0.3">
      <c r="A32868" t="s">
        <v>33050</v>
      </c>
      <c r="B32868">
        <v>0</v>
      </c>
      <c r="C32868">
        <v>0</v>
      </c>
      <c r="D32868">
        <v>0</v>
      </c>
      <c r="E32868">
        <v>1018900</v>
      </c>
      <c r="F32868" s="4">
        <f t="shared" si="513"/>
        <v>339633.33333333331</v>
      </c>
    </row>
    <row r="32869" spans="1:6" x14ac:dyDescent="0.3">
      <c r="A32869" t="s">
        <v>33051</v>
      </c>
      <c r="B32869">
        <v>0</v>
      </c>
      <c r="C32869">
        <v>0</v>
      </c>
      <c r="D32869">
        <v>0</v>
      </c>
      <c r="E32869">
        <v>370000</v>
      </c>
      <c r="F32869" s="4">
        <f t="shared" si="513"/>
        <v>123333.33333333333</v>
      </c>
    </row>
    <row r="32870" spans="1:6" x14ac:dyDescent="0.3">
      <c r="A32870" t="s">
        <v>33052</v>
      </c>
      <c r="B32870">
        <v>0</v>
      </c>
      <c r="C32870">
        <v>0</v>
      </c>
      <c r="D32870">
        <v>0</v>
      </c>
      <c r="E32870">
        <v>3926000</v>
      </c>
      <c r="F32870" s="4">
        <f t="shared" si="513"/>
        <v>1308666.6666666667</v>
      </c>
    </row>
    <row r="32871" spans="1:6" x14ac:dyDescent="0.3">
      <c r="A32871" t="s">
        <v>33053</v>
      </c>
      <c r="B32871">
        <v>0</v>
      </c>
      <c r="C32871">
        <v>0</v>
      </c>
      <c r="D32871">
        <v>0</v>
      </c>
      <c r="E32871">
        <v>913800</v>
      </c>
      <c r="F32871" s="4">
        <f t="shared" si="513"/>
        <v>304600</v>
      </c>
    </row>
    <row r="32872" spans="1:6" x14ac:dyDescent="0.3">
      <c r="A32872" t="s">
        <v>33054</v>
      </c>
      <c r="B32872">
        <v>0</v>
      </c>
      <c r="C32872">
        <v>0</v>
      </c>
      <c r="D32872">
        <v>0</v>
      </c>
      <c r="E32872">
        <v>839280</v>
      </c>
      <c r="F32872" s="4">
        <f t="shared" si="513"/>
        <v>279760</v>
      </c>
    </row>
    <row r="32873" spans="1:6" x14ac:dyDescent="0.3">
      <c r="A32873" t="s">
        <v>33055</v>
      </c>
      <c r="B32873">
        <v>0</v>
      </c>
      <c r="C32873">
        <v>0</v>
      </c>
      <c r="D32873">
        <v>0</v>
      </c>
      <c r="E32873">
        <v>198900</v>
      </c>
      <c r="F32873" s="4">
        <f t="shared" si="513"/>
        <v>66300</v>
      </c>
    </row>
    <row r="32874" spans="1:6" x14ac:dyDescent="0.3">
      <c r="A32874" t="s">
        <v>33056</v>
      </c>
      <c r="B32874">
        <v>0</v>
      </c>
      <c r="C32874">
        <v>0</v>
      </c>
      <c r="D32874">
        <v>0</v>
      </c>
      <c r="E32874">
        <v>621120</v>
      </c>
      <c r="F32874" s="4">
        <f t="shared" si="513"/>
        <v>207040</v>
      </c>
    </row>
    <row r="32875" spans="1:6" x14ac:dyDescent="0.3">
      <c r="A32875" t="s">
        <v>33057</v>
      </c>
      <c r="B32875">
        <v>0</v>
      </c>
      <c r="C32875">
        <v>0</v>
      </c>
      <c r="D32875">
        <v>0</v>
      </c>
      <c r="E32875">
        <v>1932960</v>
      </c>
      <c r="F32875" s="4">
        <f t="shared" si="513"/>
        <v>644320</v>
      </c>
    </row>
    <row r="32876" spans="1:6" x14ac:dyDescent="0.3">
      <c r="A32876" t="s">
        <v>33058</v>
      </c>
      <c r="B32876">
        <v>0</v>
      </c>
      <c r="C32876">
        <v>0</v>
      </c>
      <c r="D32876">
        <v>0</v>
      </c>
      <c r="E32876">
        <v>357000</v>
      </c>
      <c r="F32876" s="4">
        <f t="shared" si="513"/>
        <v>119000</v>
      </c>
    </row>
    <row r="32877" spans="1:6" x14ac:dyDescent="0.3">
      <c r="A32877" t="s">
        <v>33059</v>
      </c>
      <c r="B32877">
        <v>0</v>
      </c>
      <c r="C32877">
        <v>0</v>
      </c>
      <c r="D32877">
        <v>0</v>
      </c>
      <c r="E32877">
        <v>234600</v>
      </c>
      <c r="F32877" s="4">
        <f t="shared" si="513"/>
        <v>78200</v>
      </c>
    </row>
    <row r="32878" spans="1:6" x14ac:dyDescent="0.3">
      <c r="A32878" t="s">
        <v>33060</v>
      </c>
      <c r="B32878">
        <v>0</v>
      </c>
      <c r="C32878">
        <v>0</v>
      </c>
      <c r="D32878">
        <v>0</v>
      </c>
      <c r="E32878">
        <v>402000</v>
      </c>
      <c r="F32878" s="4">
        <f t="shared" si="513"/>
        <v>134000</v>
      </c>
    </row>
    <row r="32879" spans="1:6" x14ac:dyDescent="0.3">
      <c r="A32879" t="s">
        <v>33061</v>
      </c>
      <c r="B32879">
        <v>0</v>
      </c>
      <c r="C32879">
        <v>0</v>
      </c>
      <c r="D32879">
        <v>0</v>
      </c>
      <c r="E32879">
        <v>234600</v>
      </c>
      <c r="F32879" s="4">
        <f t="shared" si="513"/>
        <v>78200</v>
      </c>
    </row>
    <row r="32880" spans="1:6" x14ac:dyDescent="0.3">
      <c r="A32880" t="s">
        <v>33062</v>
      </c>
      <c r="B32880">
        <v>0</v>
      </c>
      <c r="C32880">
        <v>0</v>
      </c>
      <c r="D32880">
        <v>0</v>
      </c>
      <c r="E32880">
        <v>234600</v>
      </c>
      <c r="F32880" s="4">
        <f t="shared" si="513"/>
        <v>78200</v>
      </c>
    </row>
    <row r="32881" spans="1:6" x14ac:dyDescent="0.3">
      <c r="A32881" t="s">
        <v>33063</v>
      </c>
      <c r="B32881">
        <v>0</v>
      </c>
      <c r="C32881">
        <v>0</v>
      </c>
      <c r="D32881">
        <v>0</v>
      </c>
      <c r="E32881">
        <v>234600</v>
      </c>
      <c r="F32881" s="4">
        <f t="shared" si="513"/>
        <v>78200</v>
      </c>
    </row>
    <row r="32882" spans="1:6" x14ac:dyDescent="0.3">
      <c r="A32882" t="s">
        <v>33064</v>
      </c>
      <c r="B32882">
        <v>0</v>
      </c>
      <c r="C32882">
        <v>0</v>
      </c>
      <c r="D32882">
        <v>0</v>
      </c>
      <c r="E32882">
        <v>385840</v>
      </c>
      <c r="F32882" s="4">
        <f t="shared" si="513"/>
        <v>128613.33333333333</v>
      </c>
    </row>
    <row r="32883" spans="1:6" x14ac:dyDescent="0.3">
      <c r="A32883" t="s">
        <v>33065</v>
      </c>
      <c r="B32883">
        <v>0</v>
      </c>
      <c r="C32883">
        <v>0</v>
      </c>
      <c r="D32883">
        <v>0</v>
      </c>
      <c r="E32883">
        <v>353080</v>
      </c>
      <c r="F32883" s="4">
        <f t="shared" si="513"/>
        <v>117693.33333333333</v>
      </c>
    </row>
    <row r="32884" spans="1:6" x14ac:dyDescent="0.3">
      <c r="A32884" t="s">
        <v>33066</v>
      </c>
      <c r="B32884">
        <v>0</v>
      </c>
      <c r="C32884">
        <v>0</v>
      </c>
      <c r="D32884">
        <v>0</v>
      </c>
      <c r="E32884">
        <v>1514400</v>
      </c>
      <c r="F32884" s="4">
        <f t="shared" si="513"/>
        <v>504800</v>
      </c>
    </row>
    <row r="32885" spans="1:6" x14ac:dyDescent="0.3">
      <c r="A32885" t="s">
        <v>33067</v>
      </c>
      <c r="B32885">
        <v>0</v>
      </c>
      <c r="C32885">
        <v>0</v>
      </c>
      <c r="D32885">
        <v>0</v>
      </c>
      <c r="E32885">
        <v>820000</v>
      </c>
      <c r="F32885" s="4">
        <f t="shared" si="513"/>
        <v>273333.33333333331</v>
      </c>
    </row>
    <row r="32886" spans="1:6" x14ac:dyDescent="0.3">
      <c r="A32886" t="s">
        <v>33068</v>
      </c>
      <c r="B32886">
        <v>0</v>
      </c>
      <c r="C32886">
        <v>0</v>
      </c>
      <c r="D32886">
        <v>0</v>
      </c>
      <c r="E32886">
        <v>1465100</v>
      </c>
      <c r="F32886" s="4">
        <f t="shared" si="513"/>
        <v>488366.66666666669</v>
      </c>
    </row>
    <row r="32887" spans="1:6" x14ac:dyDescent="0.3">
      <c r="A32887" t="s">
        <v>33069</v>
      </c>
      <c r="B32887">
        <v>0</v>
      </c>
      <c r="C32887">
        <v>0</v>
      </c>
      <c r="D32887">
        <v>0</v>
      </c>
      <c r="E32887">
        <v>450560</v>
      </c>
      <c r="F32887" s="4">
        <f t="shared" si="513"/>
        <v>150186.66666666666</v>
      </c>
    </row>
    <row r="32888" spans="1:6" x14ac:dyDescent="0.3">
      <c r="A32888" t="s">
        <v>33070</v>
      </c>
      <c r="B32888">
        <v>0</v>
      </c>
      <c r="C32888">
        <v>0</v>
      </c>
      <c r="D32888">
        <v>0</v>
      </c>
      <c r="E32888">
        <v>1811600</v>
      </c>
      <c r="F32888" s="4">
        <f t="shared" si="513"/>
        <v>603866.66666666663</v>
      </c>
    </row>
    <row r="32889" spans="1:6" x14ac:dyDescent="0.3">
      <c r="A32889" t="s">
        <v>33071</v>
      </c>
      <c r="B32889">
        <v>0</v>
      </c>
      <c r="C32889">
        <v>0</v>
      </c>
      <c r="D32889">
        <v>0</v>
      </c>
      <c r="E32889">
        <v>820000</v>
      </c>
      <c r="F32889" s="4">
        <f t="shared" si="513"/>
        <v>273333.33333333331</v>
      </c>
    </row>
    <row r="32890" spans="1:6" x14ac:dyDescent="0.3">
      <c r="A32890" t="s">
        <v>33072</v>
      </c>
      <c r="B32890">
        <v>0</v>
      </c>
      <c r="C32890">
        <v>0</v>
      </c>
      <c r="D32890">
        <v>0</v>
      </c>
      <c r="E32890">
        <v>31635000</v>
      </c>
      <c r="F32890" s="4">
        <f t="shared" si="513"/>
        <v>10545000</v>
      </c>
    </row>
    <row r="32891" spans="1:6" x14ac:dyDescent="0.3">
      <c r="A32891" t="s">
        <v>33073</v>
      </c>
      <c r="B32891">
        <v>0</v>
      </c>
      <c r="C32891">
        <v>0</v>
      </c>
      <c r="D32891">
        <v>0</v>
      </c>
      <c r="E32891">
        <v>386000</v>
      </c>
      <c r="F32891" s="4">
        <f t="shared" si="513"/>
        <v>128666.66666666667</v>
      </c>
    </row>
    <row r="32892" spans="1:6" x14ac:dyDescent="0.3">
      <c r="A32892" t="s">
        <v>33074</v>
      </c>
      <c r="B32892">
        <v>0</v>
      </c>
      <c r="C32892">
        <v>0</v>
      </c>
      <c r="D32892">
        <v>0</v>
      </c>
      <c r="E32892">
        <v>234600</v>
      </c>
      <c r="F32892" s="4">
        <f t="shared" si="513"/>
        <v>78200</v>
      </c>
    </row>
    <row r="32893" spans="1:6" x14ac:dyDescent="0.3">
      <c r="A32893" t="s">
        <v>33075</v>
      </c>
      <c r="B32893">
        <v>0</v>
      </c>
      <c r="C32893">
        <v>0</v>
      </c>
      <c r="D32893">
        <v>0</v>
      </c>
      <c r="E32893">
        <v>429520</v>
      </c>
      <c r="F32893" s="4">
        <f t="shared" si="513"/>
        <v>143173.33333333334</v>
      </c>
    </row>
    <row r="32894" spans="1:6" x14ac:dyDescent="0.3">
      <c r="A32894" t="s">
        <v>33076</v>
      </c>
      <c r="B32894">
        <v>0</v>
      </c>
      <c r="C32894">
        <v>0</v>
      </c>
      <c r="D32894">
        <v>0</v>
      </c>
      <c r="E32894">
        <v>1350000</v>
      </c>
      <c r="F32894" s="4">
        <f t="shared" si="513"/>
        <v>450000</v>
      </c>
    </row>
    <row r="32895" spans="1:6" x14ac:dyDescent="0.3">
      <c r="A32895" t="s">
        <v>33077</v>
      </c>
      <c r="B32895">
        <v>0</v>
      </c>
      <c r="C32895">
        <v>0</v>
      </c>
      <c r="D32895">
        <v>0</v>
      </c>
      <c r="E32895">
        <v>1273280</v>
      </c>
      <c r="F32895" s="4">
        <f t="shared" si="513"/>
        <v>424426.66666666669</v>
      </c>
    </row>
    <row r="32896" spans="1:6" x14ac:dyDescent="0.3">
      <c r="A32896" t="s">
        <v>33078</v>
      </c>
      <c r="B32896">
        <v>0</v>
      </c>
      <c r="C32896">
        <v>0</v>
      </c>
      <c r="D32896">
        <v>0</v>
      </c>
      <c r="E32896">
        <v>616800</v>
      </c>
      <c r="F32896" s="4">
        <f t="shared" si="513"/>
        <v>205600</v>
      </c>
    </row>
    <row r="32897" spans="1:6" x14ac:dyDescent="0.3">
      <c r="A32897" t="s">
        <v>33079</v>
      </c>
      <c r="B32897">
        <v>0</v>
      </c>
      <c r="C32897">
        <v>0</v>
      </c>
      <c r="D32897">
        <v>0</v>
      </c>
      <c r="E32897">
        <v>660480</v>
      </c>
      <c r="F32897" s="4">
        <f t="shared" si="513"/>
        <v>220160</v>
      </c>
    </row>
    <row r="32898" spans="1:6" x14ac:dyDescent="0.3">
      <c r="A32898" t="s">
        <v>33080</v>
      </c>
      <c r="B32898">
        <v>0</v>
      </c>
      <c r="C32898">
        <v>0</v>
      </c>
      <c r="D32898">
        <v>0</v>
      </c>
      <c r="E32898">
        <v>397800</v>
      </c>
      <c r="F32898" s="4">
        <f t="shared" si="513"/>
        <v>132600</v>
      </c>
    </row>
    <row r="32899" spans="1:6" x14ac:dyDescent="0.3">
      <c r="A32899" t="s">
        <v>33081</v>
      </c>
      <c r="B32899">
        <v>0</v>
      </c>
      <c r="C32899">
        <v>0</v>
      </c>
      <c r="D32899">
        <v>0</v>
      </c>
      <c r="E32899">
        <v>234600</v>
      </c>
      <c r="F32899" s="4">
        <f t="shared" ref="F32899:F32962" si="514">SUM(C32899:E32899)/3</f>
        <v>78200</v>
      </c>
    </row>
    <row r="32900" spans="1:6" x14ac:dyDescent="0.3">
      <c r="A32900" t="s">
        <v>33082</v>
      </c>
      <c r="B32900">
        <v>0</v>
      </c>
      <c r="C32900">
        <v>0</v>
      </c>
      <c r="D32900">
        <v>0</v>
      </c>
      <c r="E32900">
        <v>1042800</v>
      </c>
      <c r="F32900" s="4">
        <f t="shared" si="514"/>
        <v>347600</v>
      </c>
    </row>
    <row r="32901" spans="1:6" x14ac:dyDescent="0.3">
      <c r="A32901" t="s">
        <v>33083</v>
      </c>
      <c r="B32901">
        <v>0</v>
      </c>
      <c r="C32901">
        <v>0</v>
      </c>
      <c r="D32901">
        <v>0</v>
      </c>
      <c r="E32901">
        <v>1581700</v>
      </c>
      <c r="F32901" s="4">
        <f t="shared" si="514"/>
        <v>527233.33333333337</v>
      </c>
    </row>
    <row r="32902" spans="1:6" x14ac:dyDescent="0.3">
      <c r="A32902" t="s">
        <v>33084</v>
      </c>
      <c r="B32902">
        <v>0</v>
      </c>
      <c r="C32902">
        <v>0</v>
      </c>
      <c r="D32902">
        <v>0</v>
      </c>
      <c r="E32902">
        <v>309400</v>
      </c>
      <c r="F32902" s="4">
        <f t="shared" si="514"/>
        <v>103133.33333333333</v>
      </c>
    </row>
    <row r="32903" spans="1:6" x14ac:dyDescent="0.3">
      <c r="A32903" t="s">
        <v>33085</v>
      </c>
      <c r="B32903">
        <v>0</v>
      </c>
      <c r="C32903">
        <v>0</v>
      </c>
      <c r="D32903">
        <v>0</v>
      </c>
      <c r="E32903">
        <v>2261640</v>
      </c>
      <c r="F32903" s="4">
        <f t="shared" si="514"/>
        <v>753880</v>
      </c>
    </row>
    <row r="32904" spans="1:6" x14ac:dyDescent="0.3">
      <c r="A32904" t="s">
        <v>33086</v>
      </c>
      <c r="B32904">
        <v>0</v>
      </c>
      <c r="C32904">
        <v>0</v>
      </c>
      <c r="D32904">
        <v>0</v>
      </c>
      <c r="E32904">
        <v>333000</v>
      </c>
      <c r="F32904" s="4">
        <f t="shared" si="514"/>
        <v>111000</v>
      </c>
    </row>
    <row r="32905" spans="1:6" x14ac:dyDescent="0.3">
      <c r="A32905" t="s">
        <v>33087</v>
      </c>
      <c r="B32905">
        <v>0</v>
      </c>
      <c r="C32905">
        <v>0</v>
      </c>
      <c r="D32905">
        <v>0</v>
      </c>
      <c r="E32905">
        <v>618600</v>
      </c>
      <c r="F32905" s="4">
        <f t="shared" si="514"/>
        <v>206200</v>
      </c>
    </row>
    <row r="32906" spans="1:6" x14ac:dyDescent="0.3">
      <c r="A32906" t="s">
        <v>33088</v>
      </c>
      <c r="B32906">
        <v>0</v>
      </c>
      <c r="C32906">
        <v>0</v>
      </c>
      <c r="D32906">
        <v>0</v>
      </c>
      <c r="E32906">
        <v>370000</v>
      </c>
      <c r="F32906" s="4">
        <f t="shared" si="514"/>
        <v>123333.33333333333</v>
      </c>
    </row>
    <row r="32907" spans="1:6" x14ac:dyDescent="0.3">
      <c r="A32907" t="s">
        <v>33089</v>
      </c>
      <c r="B32907">
        <v>0</v>
      </c>
      <c r="C32907">
        <v>0</v>
      </c>
      <c r="D32907">
        <v>0</v>
      </c>
      <c r="E32907">
        <v>3353080</v>
      </c>
      <c r="F32907" s="4">
        <f t="shared" si="514"/>
        <v>1117693.3333333333</v>
      </c>
    </row>
    <row r="32908" spans="1:6" x14ac:dyDescent="0.3">
      <c r="A32908" t="s">
        <v>33090</v>
      </c>
      <c r="B32908">
        <v>0</v>
      </c>
      <c r="C32908">
        <v>0</v>
      </c>
      <c r="D32908">
        <v>0</v>
      </c>
      <c r="E32908">
        <v>1817360</v>
      </c>
      <c r="F32908" s="4">
        <f t="shared" si="514"/>
        <v>605786.66666666663</v>
      </c>
    </row>
    <row r="32909" spans="1:6" x14ac:dyDescent="0.3">
      <c r="A32909" t="s">
        <v>33091</v>
      </c>
      <c r="B32909">
        <v>0</v>
      </c>
      <c r="C32909">
        <v>0</v>
      </c>
      <c r="D32909">
        <v>0</v>
      </c>
      <c r="E32909">
        <v>804000</v>
      </c>
      <c r="F32909" s="4">
        <f t="shared" si="514"/>
        <v>268000</v>
      </c>
    </row>
    <row r="32910" spans="1:6" x14ac:dyDescent="0.3">
      <c r="A32910" t="s">
        <v>33092</v>
      </c>
      <c r="B32910">
        <v>0</v>
      </c>
      <c r="C32910">
        <v>0</v>
      </c>
      <c r="D32910">
        <v>0</v>
      </c>
      <c r="E32910">
        <v>3274500</v>
      </c>
      <c r="F32910" s="4">
        <f t="shared" si="514"/>
        <v>1091500</v>
      </c>
    </row>
    <row r="32911" spans="1:6" x14ac:dyDescent="0.3">
      <c r="A32911" t="s">
        <v>33093</v>
      </c>
      <c r="B32911">
        <v>0</v>
      </c>
      <c r="C32911">
        <v>0</v>
      </c>
      <c r="D32911">
        <v>0</v>
      </c>
      <c r="E32911">
        <v>820000</v>
      </c>
      <c r="F32911" s="4">
        <f t="shared" si="514"/>
        <v>273333.33333333331</v>
      </c>
    </row>
    <row r="32912" spans="1:6" x14ac:dyDescent="0.3">
      <c r="A32912" t="s">
        <v>33094</v>
      </c>
      <c r="B32912">
        <v>0</v>
      </c>
      <c r="C32912">
        <v>0</v>
      </c>
      <c r="D32912">
        <v>0</v>
      </c>
      <c r="E32912">
        <v>820000</v>
      </c>
      <c r="F32912" s="4">
        <f t="shared" si="514"/>
        <v>273333.33333333331</v>
      </c>
    </row>
    <row r="32913" spans="1:6" x14ac:dyDescent="0.3">
      <c r="A32913" t="s">
        <v>33095</v>
      </c>
      <c r="B32913">
        <v>0</v>
      </c>
      <c r="C32913">
        <v>0</v>
      </c>
      <c r="D32913">
        <v>0</v>
      </c>
      <c r="E32913">
        <v>1930000</v>
      </c>
      <c r="F32913" s="4">
        <f t="shared" si="514"/>
        <v>643333.33333333337</v>
      </c>
    </row>
    <row r="32914" spans="1:6" x14ac:dyDescent="0.3">
      <c r="A32914" t="s">
        <v>33096</v>
      </c>
      <c r="B32914">
        <v>0</v>
      </c>
      <c r="C32914">
        <v>0</v>
      </c>
      <c r="D32914">
        <v>0</v>
      </c>
      <c r="E32914">
        <v>820000</v>
      </c>
      <c r="F32914" s="4">
        <f t="shared" si="514"/>
        <v>273333.33333333331</v>
      </c>
    </row>
    <row r="32915" spans="1:6" x14ac:dyDescent="0.3">
      <c r="A32915" t="s">
        <v>33097</v>
      </c>
      <c r="B32915">
        <v>0</v>
      </c>
      <c r="C32915">
        <v>0</v>
      </c>
      <c r="D32915">
        <v>0</v>
      </c>
      <c r="E32915">
        <v>2441320</v>
      </c>
      <c r="F32915" s="4">
        <f t="shared" si="514"/>
        <v>813773.33333333337</v>
      </c>
    </row>
    <row r="32916" spans="1:6" x14ac:dyDescent="0.3">
      <c r="A32916" t="s">
        <v>33098</v>
      </c>
      <c r="B32916">
        <v>0</v>
      </c>
      <c r="C32916">
        <v>0</v>
      </c>
      <c r="D32916">
        <v>0</v>
      </c>
      <c r="E32916">
        <v>2625920</v>
      </c>
      <c r="F32916" s="4">
        <f t="shared" si="514"/>
        <v>875306.66666666663</v>
      </c>
    </row>
    <row r="32917" spans="1:6" x14ac:dyDescent="0.3">
      <c r="A32917" t="s">
        <v>33099</v>
      </c>
      <c r="B32917">
        <v>0</v>
      </c>
      <c r="C32917">
        <v>0</v>
      </c>
      <c r="D32917">
        <v>0</v>
      </c>
      <c r="E32917">
        <v>2292850</v>
      </c>
      <c r="F32917" s="4">
        <f t="shared" si="514"/>
        <v>764283.33333333337</v>
      </c>
    </row>
    <row r="32918" spans="1:6" x14ac:dyDescent="0.3">
      <c r="A32918" t="s">
        <v>33100</v>
      </c>
      <c r="B32918">
        <v>0</v>
      </c>
      <c r="C32918">
        <v>0</v>
      </c>
      <c r="D32918">
        <v>0</v>
      </c>
      <c r="E32918">
        <v>311100</v>
      </c>
      <c r="F32918" s="4">
        <f t="shared" si="514"/>
        <v>103700</v>
      </c>
    </row>
    <row r="32919" spans="1:6" x14ac:dyDescent="0.3">
      <c r="A32919" t="s">
        <v>33101</v>
      </c>
      <c r="B32919">
        <v>0</v>
      </c>
      <c r="C32919">
        <v>0</v>
      </c>
      <c r="D32919">
        <v>0</v>
      </c>
      <c r="E32919">
        <v>1962390</v>
      </c>
      <c r="F32919" s="4">
        <f t="shared" si="514"/>
        <v>654130</v>
      </c>
    </row>
    <row r="32920" spans="1:6" x14ac:dyDescent="0.3">
      <c r="A32920" t="s">
        <v>33102</v>
      </c>
      <c r="B32920">
        <v>0</v>
      </c>
      <c r="C32920">
        <v>0</v>
      </c>
      <c r="D32920">
        <v>0</v>
      </c>
      <c r="E32920">
        <v>3457300</v>
      </c>
      <c r="F32920" s="4">
        <f t="shared" si="514"/>
        <v>1152433.3333333333</v>
      </c>
    </row>
    <row r="32921" spans="1:6" x14ac:dyDescent="0.3">
      <c r="A32921" t="s">
        <v>33103</v>
      </c>
      <c r="B32921">
        <v>0</v>
      </c>
      <c r="C32921">
        <v>0</v>
      </c>
      <c r="D32921">
        <v>0</v>
      </c>
      <c r="E32921">
        <v>2276820</v>
      </c>
      <c r="F32921" s="4">
        <f t="shared" si="514"/>
        <v>758940</v>
      </c>
    </row>
    <row r="32922" spans="1:6" x14ac:dyDescent="0.3">
      <c r="A32922" t="s">
        <v>33104</v>
      </c>
      <c r="B32922">
        <v>0</v>
      </c>
      <c r="C32922">
        <v>0</v>
      </c>
      <c r="D32922">
        <v>0</v>
      </c>
      <c r="E32922">
        <v>333000</v>
      </c>
      <c r="F32922" s="4">
        <f t="shared" si="514"/>
        <v>111000</v>
      </c>
    </row>
    <row r="32923" spans="1:6" x14ac:dyDescent="0.3">
      <c r="A32923" t="s">
        <v>33105</v>
      </c>
      <c r="B32923">
        <v>0</v>
      </c>
      <c r="C32923">
        <v>0</v>
      </c>
      <c r="D32923">
        <v>0</v>
      </c>
      <c r="E32923">
        <v>1189840</v>
      </c>
      <c r="F32923" s="4">
        <f t="shared" si="514"/>
        <v>396613.33333333331</v>
      </c>
    </row>
    <row r="32924" spans="1:6" x14ac:dyDescent="0.3">
      <c r="A32924" t="s">
        <v>33106</v>
      </c>
      <c r="B32924">
        <v>0</v>
      </c>
      <c r="C32924">
        <v>0</v>
      </c>
      <c r="D32924">
        <v>0</v>
      </c>
      <c r="E32924">
        <v>469200</v>
      </c>
      <c r="F32924" s="4">
        <f t="shared" si="514"/>
        <v>156400</v>
      </c>
    </row>
    <row r="32925" spans="1:6" x14ac:dyDescent="0.3">
      <c r="A32925" t="s">
        <v>33107</v>
      </c>
      <c r="B32925">
        <v>0</v>
      </c>
      <c r="C32925">
        <v>0</v>
      </c>
      <c r="D32925">
        <v>0</v>
      </c>
      <c r="E32925">
        <v>2315900</v>
      </c>
      <c r="F32925" s="4">
        <f t="shared" si="514"/>
        <v>771966.66666666663</v>
      </c>
    </row>
    <row r="32926" spans="1:6" x14ac:dyDescent="0.3">
      <c r="A32926" t="s">
        <v>33108</v>
      </c>
      <c r="B32926">
        <v>0</v>
      </c>
      <c r="C32926">
        <v>0</v>
      </c>
      <c r="D32926">
        <v>0</v>
      </c>
      <c r="E32926">
        <v>666000</v>
      </c>
      <c r="F32926" s="4">
        <f t="shared" si="514"/>
        <v>222000</v>
      </c>
    </row>
    <row r="32927" spans="1:6" x14ac:dyDescent="0.3">
      <c r="A32927" t="s">
        <v>33109</v>
      </c>
      <c r="B32927">
        <v>0</v>
      </c>
      <c r="C32927">
        <v>0</v>
      </c>
      <c r="D32927">
        <v>0</v>
      </c>
      <c r="E32927">
        <v>2113160</v>
      </c>
      <c r="F32927" s="4">
        <f t="shared" si="514"/>
        <v>704386.66666666663</v>
      </c>
    </row>
    <row r="32928" spans="1:6" x14ac:dyDescent="0.3">
      <c r="A32928" t="s">
        <v>33110</v>
      </c>
      <c r="B32928">
        <v>0</v>
      </c>
      <c r="C32928">
        <v>0</v>
      </c>
      <c r="D32928">
        <v>0</v>
      </c>
      <c r="E32928">
        <v>1011860</v>
      </c>
      <c r="F32928" s="4">
        <f t="shared" si="514"/>
        <v>337286.66666666669</v>
      </c>
    </row>
    <row r="32929" spans="1:6" x14ac:dyDescent="0.3">
      <c r="A32929" t="s">
        <v>33111</v>
      </c>
      <c r="B32929">
        <v>0</v>
      </c>
      <c r="C32929">
        <v>0</v>
      </c>
      <c r="D32929">
        <v>0</v>
      </c>
      <c r="E32929">
        <v>6085480</v>
      </c>
      <c r="F32929" s="4">
        <f t="shared" si="514"/>
        <v>2028493.3333333333</v>
      </c>
    </row>
    <row r="32930" spans="1:6" x14ac:dyDescent="0.3">
      <c r="A32930" t="s">
        <v>33112</v>
      </c>
      <c r="B32930">
        <v>0</v>
      </c>
      <c r="C32930">
        <v>0</v>
      </c>
      <c r="D32930">
        <v>0</v>
      </c>
      <c r="E32930">
        <v>2035120</v>
      </c>
      <c r="F32930" s="4">
        <f t="shared" si="514"/>
        <v>678373.33333333337</v>
      </c>
    </row>
    <row r="32931" spans="1:6" x14ac:dyDescent="0.3">
      <c r="A32931" t="s">
        <v>33113</v>
      </c>
      <c r="B32931">
        <v>0</v>
      </c>
      <c r="C32931">
        <v>0</v>
      </c>
      <c r="D32931">
        <v>0</v>
      </c>
      <c r="E32931">
        <v>820000</v>
      </c>
      <c r="F32931" s="4">
        <f t="shared" si="514"/>
        <v>273333.33333333331</v>
      </c>
    </row>
    <row r="32932" spans="1:6" x14ac:dyDescent="0.3">
      <c r="A32932" t="s">
        <v>33114</v>
      </c>
      <c r="B32932">
        <v>0</v>
      </c>
      <c r="C32932">
        <v>0</v>
      </c>
      <c r="D32932">
        <v>0</v>
      </c>
      <c r="E32932">
        <v>370000</v>
      </c>
      <c r="F32932" s="4">
        <f t="shared" si="514"/>
        <v>123333.33333333333</v>
      </c>
    </row>
    <row r="32933" spans="1:6" x14ac:dyDescent="0.3">
      <c r="A32933" t="s">
        <v>33115</v>
      </c>
      <c r="B32933">
        <v>0</v>
      </c>
      <c r="C32933">
        <v>0</v>
      </c>
      <c r="D32933">
        <v>0</v>
      </c>
      <c r="E32933">
        <v>1293200</v>
      </c>
      <c r="F32933" s="4">
        <f t="shared" si="514"/>
        <v>431066.66666666669</v>
      </c>
    </row>
    <row r="32934" spans="1:6" x14ac:dyDescent="0.3">
      <c r="A32934" t="s">
        <v>33116</v>
      </c>
      <c r="B32934">
        <v>0</v>
      </c>
      <c r="C32934">
        <v>0</v>
      </c>
      <c r="D32934">
        <v>0</v>
      </c>
      <c r="E32934">
        <v>1747840</v>
      </c>
      <c r="F32934" s="4">
        <f t="shared" si="514"/>
        <v>582613.33333333337</v>
      </c>
    </row>
    <row r="32935" spans="1:6" x14ac:dyDescent="0.3">
      <c r="A32935" t="s">
        <v>33117</v>
      </c>
      <c r="B32935">
        <v>0</v>
      </c>
      <c r="C32935">
        <v>0</v>
      </c>
      <c r="D32935">
        <v>0</v>
      </c>
      <c r="E32935">
        <v>6182120</v>
      </c>
      <c r="F32935" s="4">
        <f t="shared" si="514"/>
        <v>2060706.6666666667</v>
      </c>
    </row>
    <row r="32936" spans="1:6" x14ac:dyDescent="0.3">
      <c r="A32936" t="s">
        <v>33118</v>
      </c>
      <c r="B32936">
        <v>0</v>
      </c>
      <c r="C32936">
        <v>0</v>
      </c>
      <c r="D32936">
        <v>0</v>
      </c>
      <c r="E32936">
        <v>820000</v>
      </c>
      <c r="F32936" s="4">
        <f t="shared" si="514"/>
        <v>273333.33333333331</v>
      </c>
    </row>
    <row r="32937" spans="1:6" x14ac:dyDescent="0.3">
      <c r="A32937" t="s">
        <v>33119</v>
      </c>
      <c r="B32937">
        <v>0</v>
      </c>
      <c r="C32937">
        <v>0</v>
      </c>
      <c r="D32937">
        <v>0</v>
      </c>
      <c r="E32937">
        <v>820000</v>
      </c>
      <c r="F32937" s="4">
        <f t="shared" si="514"/>
        <v>273333.33333333331</v>
      </c>
    </row>
    <row r="32938" spans="1:6" x14ac:dyDescent="0.3">
      <c r="A32938" t="s">
        <v>33120</v>
      </c>
      <c r="B32938">
        <v>0</v>
      </c>
      <c r="C32938">
        <v>0</v>
      </c>
      <c r="D32938">
        <v>0</v>
      </c>
      <c r="E32938">
        <v>450560</v>
      </c>
      <c r="F32938" s="4">
        <f t="shared" si="514"/>
        <v>150186.66666666666</v>
      </c>
    </row>
    <row r="32939" spans="1:6" x14ac:dyDescent="0.3">
      <c r="A32939" t="s">
        <v>33121</v>
      </c>
      <c r="B32939">
        <v>0</v>
      </c>
      <c r="C32939">
        <v>0</v>
      </c>
      <c r="D32939">
        <v>0</v>
      </c>
      <c r="E32939">
        <v>820000</v>
      </c>
      <c r="F32939" s="4">
        <f t="shared" si="514"/>
        <v>273333.33333333331</v>
      </c>
    </row>
    <row r="32940" spans="1:6" x14ac:dyDescent="0.3">
      <c r="A32940" t="s">
        <v>33122</v>
      </c>
      <c r="B32940">
        <v>0</v>
      </c>
      <c r="C32940">
        <v>0</v>
      </c>
      <c r="D32940">
        <v>0</v>
      </c>
      <c r="E32940">
        <v>333000</v>
      </c>
      <c r="F32940" s="4">
        <f t="shared" si="514"/>
        <v>111000</v>
      </c>
    </row>
    <row r="32941" spans="1:6" x14ac:dyDescent="0.3">
      <c r="A32941" t="s">
        <v>33123</v>
      </c>
      <c r="B32941">
        <v>0</v>
      </c>
      <c r="C32941">
        <v>0</v>
      </c>
      <c r="D32941">
        <v>0</v>
      </c>
      <c r="E32941">
        <v>2095700</v>
      </c>
      <c r="F32941" s="4">
        <f t="shared" si="514"/>
        <v>698566.66666666663</v>
      </c>
    </row>
    <row r="32942" spans="1:6" x14ac:dyDescent="0.3">
      <c r="A32942" t="s">
        <v>33124</v>
      </c>
      <c r="B32942">
        <v>0</v>
      </c>
      <c r="C32942">
        <v>0</v>
      </c>
      <c r="D32942">
        <v>0</v>
      </c>
      <c r="E32942">
        <v>402000</v>
      </c>
      <c r="F32942" s="4">
        <f t="shared" si="514"/>
        <v>134000</v>
      </c>
    </row>
    <row r="32943" spans="1:6" x14ac:dyDescent="0.3">
      <c r="A32943" t="s">
        <v>33125</v>
      </c>
      <c r="B32943">
        <v>0</v>
      </c>
      <c r="C32943">
        <v>0</v>
      </c>
      <c r="D32943">
        <v>0</v>
      </c>
      <c r="E32943">
        <v>8697400</v>
      </c>
      <c r="F32943" s="4">
        <f t="shared" si="514"/>
        <v>2899133.3333333335</v>
      </c>
    </row>
    <row r="32944" spans="1:6" x14ac:dyDescent="0.3">
      <c r="A32944" t="s">
        <v>33126</v>
      </c>
      <c r="B32944">
        <v>0</v>
      </c>
      <c r="C32944">
        <v>0</v>
      </c>
      <c r="D32944">
        <v>0</v>
      </c>
      <c r="E32944">
        <v>1198720</v>
      </c>
      <c r="F32944" s="4">
        <f t="shared" si="514"/>
        <v>399573.33333333331</v>
      </c>
    </row>
    <row r="32945" spans="1:6" x14ac:dyDescent="0.3">
      <c r="A32945" t="s">
        <v>33127</v>
      </c>
      <c r="B32945">
        <v>0</v>
      </c>
      <c r="C32945">
        <v>0</v>
      </c>
      <c r="D32945">
        <v>0</v>
      </c>
      <c r="E32945">
        <v>1397100</v>
      </c>
      <c r="F32945" s="4">
        <f t="shared" si="514"/>
        <v>465700</v>
      </c>
    </row>
    <row r="32946" spans="1:6" x14ac:dyDescent="0.3">
      <c r="A32946" t="s">
        <v>33128</v>
      </c>
      <c r="B32946">
        <v>0</v>
      </c>
      <c r="C32946">
        <v>0</v>
      </c>
      <c r="D32946">
        <v>0</v>
      </c>
      <c r="E32946">
        <v>804000</v>
      </c>
      <c r="F32946" s="4">
        <f t="shared" si="514"/>
        <v>268000</v>
      </c>
    </row>
    <row r="32947" spans="1:6" x14ac:dyDescent="0.3">
      <c r="A32947" t="s">
        <v>33129</v>
      </c>
      <c r="B32947">
        <v>0</v>
      </c>
      <c r="C32947">
        <v>0</v>
      </c>
      <c r="D32947">
        <v>0</v>
      </c>
      <c r="E32947">
        <v>820000</v>
      </c>
      <c r="F32947" s="4">
        <f t="shared" si="514"/>
        <v>273333.33333333331</v>
      </c>
    </row>
    <row r="32948" spans="1:6" x14ac:dyDescent="0.3">
      <c r="A32948" t="s">
        <v>33130</v>
      </c>
      <c r="B32948">
        <v>0</v>
      </c>
      <c r="C32948">
        <v>0</v>
      </c>
      <c r="D32948">
        <v>0</v>
      </c>
      <c r="E32948">
        <v>1677320</v>
      </c>
      <c r="F32948" s="4">
        <f t="shared" si="514"/>
        <v>559106.66666666663</v>
      </c>
    </row>
    <row r="32949" spans="1:6" x14ac:dyDescent="0.3">
      <c r="A32949" t="s">
        <v>33131</v>
      </c>
      <c r="B32949">
        <v>0</v>
      </c>
      <c r="C32949">
        <v>0</v>
      </c>
      <c r="D32949">
        <v>0</v>
      </c>
      <c r="E32949">
        <v>1438600</v>
      </c>
      <c r="F32949" s="4">
        <f t="shared" si="514"/>
        <v>479533.33333333331</v>
      </c>
    </row>
    <row r="32950" spans="1:6" x14ac:dyDescent="0.3">
      <c r="A32950" t="s">
        <v>33132</v>
      </c>
      <c r="B32950">
        <v>0</v>
      </c>
      <c r="C32950">
        <v>0</v>
      </c>
      <c r="D32950">
        <v>0</v>
      </c>
      <c r="E32950">
        <v>788000</v>
      </c>
      <c r="F32950" s="4">
        <f t="shared" si="514"/>
        <v>262666.66666666669</v>
      </c>
    </row>
    <row r="32951" spans="1:6" x14ac:dyDescent="0.3">
      <c r="A32951" t="s">
        <v>33133</v>
      </c>
      <c r="B32951">
        <v>0</v>
      </c>
      <c r="C32951">
        <v>0</v>
      </c>
      <c r="D32951">
        <v>0</v>
      </c>
      <c r="E32951">
        <v>2071300</v>
      </c>
      <c r="F32951" s="4">
        <f t="shared" si="514"/>
        <v>690433.33333333337</v>
      </c>
    </row>
    <row r="32952" spans="1:6" x14ac:dyDescent="0.3">
      <c r="A32952" t="s">
        <v>33134</v>
      </c>
      <c r="B32952">
        <v>0</v>
      </c>
      <c r="C32952">
        <v>0</v>
      </c>
      <c r="D32952">
        <v>0</v>
      </c>
      <c r="E32952">
        <v>820000</v>
      </c>
      <c r="F32952" s="4">
        <f t="shared" si="514"/>
        <v>273333.33333333331</v>
      </c>
    </row>
    <row r="32953" spans="1:6" x14ac:dyDescent="0.3">
      <c r="A32953" t="s">
        <v>33135</v>
      </c>
      <c r="B32953">
        <v>0</v>
      </c>
      <c r="C32953">
        <v>0</v>
      </c>
      <c r="D32953">
        <v>0</v>
      </c>
      <c r="E32953">
        <v>3759390</v>
      </c>
      <c r="F32953" s="4">
        <f t="shared" si="514"/>
        <v>1253130</v>
      </c>
    </row>
    <row r="32954" spans="1:6" x14ac:dyDescent="0.3">
      <c r="A32954" t="s">
        <v>33136</v>
      </c>
      <c r="B32954">
        <v>0</v>
      </c>
      <c r="C32954">
        <v>0</v>
      </c>
      <c r="D32954">
        <v>0</v>
      </c>
      <c r="E32954">
        <v>386000</v>
      </c>
      <c r="F32954" s="4">
        <f t="shared" si="514"/>
        <v>128666.66666666667</v>
      </c>
    </row>
    <row r="32955" spans="1:6" x14ac:dyDescent="0.3">
      <c r="A32955" t="s">
        <v>33137</v>
      </c>
      <c r="B32955">
        <v>0</v>
      </c>
      <c r="C32955">
        <v>0</v>
      </c>
      <c r="D32955">
        <v>0</v>
      </c>
      <c r="E32955">
        <v>394000</v>
      </c>
      <c r="F32955" s="4">
        <f t="shared" si="514"/>
        <v>131333.33333333334</v>
      </c>
    </row>
    <row r="32956" spans="1:6" x14ac:dyDescent="0.3">
      <c r="A32956" t="s">
        <v>33138</v>
      </c>
      <c r="B32956">
        <v>0</v>
      </c>
      <c r="C32956">
        <v>0</v>
      </c>
      <c r="D32956">
        <v>0</v>
      </c>
      <c r="E32956">
        <v>234600</v>
      </c>
      <c r="F32956" s="4">
        <f t="shared" si="514"/>
        <v>78200</v>
      </c>
    </row>
    <row r="32957" spans="1:6" x14ac:dyDescent="0.3">
      <c r="A32957" t="s">
        <v>33139</v>
      </c>
      <c r="B32957">
        <v>0</v>
      </c>
      <c r="C32957">
        <v>0</v>
      </c>
      <c r="D32957">
        <v>0</v>
      </c>
      <c r="E32957">
        <v>804000</v>
      </c>
      <c r="F32957" s="4">
        <f t="shared" si="514"/>
        <v>268000</v>
      </c>
    </row>
    <row r="32958" spans="1:6" x14ac:dyDescent="0.3">
      <c r="A32958" t="s">
        <v>33140</v>
      </c>
      <c r="B32958">
        <v>0</v>
      </c>
      <c r="C32958">
        <v>0</v>
      </c>
      <c r="D32958">
        <v>0</v>
      </c>
      <c r="E32958">
        <v>1352100</v>
      </c>
      <c r="F32958" s="4">
        <f t="shared" si="514"/>
        <v>450700</v>
      </c>
    </row>
    <row r="32959" spans="1:6" x14ac:dyDescent="0.3">
      <c r="A32959" t="s">
        <v>33141</v>
      </c>
      <c r="B32959">
        <v>0</v>
      </c>
      <c r="C32959">
        <v>0</v>
      </c>
      <c r="D32959">
        <v>0</v>
      </c>
      <c r="E32959">
        <v>1580800</v>
      </c>
      <c r="F32959" s="4">
        <f t="shared" si="514"/>
        <v>526933.33333333337</v>
      </c>
    </row>
    <row r="32960" spans="1:6" x14ac:dyDescent="0.3">
      <c r="A32960" t="s">
        <v>33142</v>
      </c>
      <c r="B32960">
        <v>0</v>
      </c>
      <c r="C32960">
        <v>0</v>
      </c>
      <c r="D32960">
        <v>0</v>
      </c>
      <c r="E32960">
        <v>1024160</v>
      </c>
      <c r="F32960" s="4">
        <f t="shared" si="514"/>
        <v>341386.66666666669</v>
      </c>
    </row>
    <row r="32961" spans="1:6" x14ac:dyDescent="0.3">
      <c r="A32961" t="s">
        <v>33143</v>
      </c>
      <c r="B32961">
        <v>0</v>
      </c>
      <c r="C32961">
        <v>0</v>
      </c>
      <c r="D32961">
        <v>0</v>
      </c>
      <c r="E32961">
        <v>1873660</v>
      </c>
      <c r="F32961" s="4">
        <f t="shared" si="514"/>
        <v>624553.33333333337</v>
      </c>
    </row>
    <row r="32962" spans="1:6" x14ac:dyDescent="0.3">
      <c r="A32962" t="s">
        <v>33144</v>
      </c>
      <c r="B32962">
        <v>0</v>
      </c>
      <c r="C32962">
        <v>0</v>
      </c>
      <c r="D32962">
        <v>0</v>
      </c>
      <c r="E32962">
        <v>410000</v>
      </c>
      <c r="F32962" s="4">
        <f t="shared" si="514"/>
        <v>136666.66666666666</v>
      </c>
    </row>
    <row r="32963" spans="1:6" x14ac:dyDescent="0.3">
      <c r="A32963" t="s">
        <v>33145</v>
      </c>
      <c r="B32963">
        <v>0</v>
      </c>
      <c r="C32963">
        <v>0</v>
      </c>
      <c r="D32963">
        <v>0</v>
      </c>
      <c r="E32963">
        <v>510510</v>
      </c>
      <c r="F32963" s="4">
        <f t="shared" ref="F32963:F33026" si="515">SUM(C32963:E32963)/3</f>
        <v>170170</v>
      </c>
    </row>
    <row r="32964" spans="1:6" x14ac:dyDescent="0.3">
      <c r="A32964" t="s">
        <v>33146</v>
      </c>
      <c r="B32964">
        <v>0</v>
      </c>
      <c r="C32964">
        <v>0</v>
      </c>
      <c r="D32964">
        <v>0</v>
      </c>
      <c r="E32964">
        <v>5019020</v>
      </c>
      <c r="F32964" s="4">
        <f t="shared" si="515"/>
        <v>1673006.6666666667</v>
      </c>
    </row>
    <row r="32965" spans="1:6" x14ac:dyDescent="0.3">
      <c r="A32965" t="s">
        <v>33147</v>
      </c>
      <c r="B32965">
        <v>0</v>
      </c>
      <c r="C32965">
        <v>0</v>
      </c>
      <c r="D32965">
        <v>0</v>
      </c>
      <c r="E32965">
        <v>704000</v>
      </c>
      <c r="F32965" s="4">
        <f t="shared" si="515"/>
        <v>234666.66666666666</v>
      </c>
    </row>
    <row r="32966" spans="1:6" x14ac:dyDescent="0.3">
      <c r="A32966" t="s">
        <v>33148</v>
      </c>
      <c r="B32966">
        <v>0</v>
      </c>
      <c r="C32966">
        <v>0</v>
      </c>
      <c r="D32966">
        <v>0</v>
      </c>
      <c r="E32966">
        <v>1546460</v>
      </c>
      <c r="F32966" s="4">
        <f t="shared" si="515"/>
        <v>515486.66666666669</v>
      </c>
    </row>
    <row r="32967" spans="1:6" x14ac:dyDescent="0.3">
      <c r="A32967" t="s">
        <v>33149</v>
      </c>
      <c r="B32967">
        <v>0</v>
      </c>
      <c r="C32967">
        <v>0</v>
      </c>
      <c r="D32967">
        <v>0</v>
      </c>
      <c r="E32967">
        <v>629660</v>
      </c>
      <c r="F32967" s="4">
        <f t="shared" si="515"/>
        <v>209886.66666666666</v>
      </c>
    </row>
    <row r="32968" spans="1:6" x14ac:dyDescent="0.3">
      <c r="A32968" t="s">
        <v>33150</v>
      </c>
      <c r="B32968">
        <v>0</v>
      </c>
      <c r="C32968">
        <v>0</v>
      </c>
      <c r="D32968">
        <v>0</v>
      </c>
      <c r="E32968">
        <v>873600</v>
      </c>
      <c r="F32968" s="4">
        <f t="shared" si="515"/>
        <v>291200</v>
      </c>
    </row>
    <row r="32969" spans="1:6" x14ac:dyDescent="0.3">
      <c r="A32969" t="s">
        <v>33151</v>
      </c>
      <c r="B32969">
        <v>0</v>
      </c>
      <c r="C32969">
        <v>0</v>
      </c>
      <c r="D32969">
        <v>0</v>
      </c>
      <c r="E32969">
        <v>1559720</v>
      </c>
      <c r="F32969" s="4">
        <f t="shared" si="515"/>
        <v>519906.66666666669</v>
      </c>
    </row>
    <row r="32970" spans="1:6" x14ac:dyDescent="0.3">
      <c r="A32970" t="s">
        <v>33152</v>
      </c>
      <c r="B32970">
        <v>0</v>
      </c>
      <c r="C32970">
        <v>0</v>
      </c>
      <c r="D32970">
        <v>0</v>
      </c>
      <c r="E32970">
        <v>234600</v>
      </c>
      <c r="F32970" s="4">
        <f t="shared" si="515"/>
        <v>78200</v>
      </c>
    </row>
    <row r="32971" spans="1:6" x14ac:dyDescent="0.3">
      <c r="A32971" t="s">
        <v>33153</v>
      </c>
      <c r="B32971">
        <v>0</v>
      </c>
      <c r="C32971">
        <v>0</v>
      </c>
      <c r="D32971">
        <v>0</v>
      </c>
      <c r="E32971">
        <v>876190</v>
      </c>
      <c r="F32971" s="4">
        <f t="shared" si="515"/>
        <v>292063.33333333331</v>
      </c>
    </row>
    <row r="32972" spans="1:6" x14ac:dyDescent="0.3">
      <c r="A32972" t="s">
        <v>33154</v>
      </c>
      <c r="B32972">
        <v>0</v>
      </c>
      <c r="C32972">
        <v>0</v>
      </c>
      <c r="D32972">
        <v>0</v>
      </c>
      <c r="E32972">
        <v>630000</v>
      </c>
      <c r="F32972" s="4">
        <f t="shared" si="515"/>
        <v>210000</v>
      </c>
    </row>
    <row r="32973" spans="1:6" x14ac:dyDescent="0.3">
      <c r="A32973" t="s">
        <v>33155</v>
      </c>
      <c r="B32973">
        <v>0</v>
      </c>
      <c r="C32973">
        <v>0</v>
      </c>
      <c r="D32973">
        <v>0</v>
      </c>
      <c r="E32973">
        <v>463920</v>
      </c>
      <c r="F32973" s="4">
        <f t="shared" si="515"/>
        <v>154640</v>
      </c>
    </row>
    <row r="32974" spans="1:6" x14ac:dyDescent="0.3">
      <c r="A32974" t="s">
        <v>33156</v>
      </c>
      <c r="B32974">
        <v>0</v>
      </c>
      <c r="C32974">
        <v>0</v>
      </c>
      <c r="D32974">
        <v>0</v>
      </c>
      <c r="E32974">
        <v>386000</v>
      </c>
      <c r="F32974" s="4">
        <f t="shared" si="515"/>
        <v>128666.66666666667</v>
      </c>
    </row>
    <row r="32975" spans="1:6" x14ac:dyDescent="0.3">
      <c r="A32975" t="s">
        <v>33157</v>
      </c>
      <c r="B32975">
        <v>0</v>
      </c>
      <c r="C32975">
        <v>0</v>
      </c>
      <c r="D32975">
        <v>0</v>
      </c>
      <c r="E32975">
        <v>615160</v>
      </c>
      <c r="F32975" s="4">
        <f t="shared" si="515"/>
        <v>205053.33333333334</v>
      </c>
    </row>
    <row r="32976" spans="1:6" x14ac:dyDescent="0.3">
      <c r="A32976" t="s">
        <v>33158</v>
      </c>
      <c r="B32976">
        <v>0</v>
      </c>
      <c r="C32976">
        <v>0</v>
      </c>
      <c r="D32976">
        <v>0</v>
      </c>
      <c r="E32976">
        <v>1590000</v>
      </c>
      <c r="F32976" s="4">
        <f t="shared" si="515"/>
        <v>530000</v>
      </c>
    </row>
    <row r="32977" spans="1:6" x14ac:dyDescent="0.3">
      <c r="A32977" t="s">
        <v>33159</v>
      </c>
      <c r="B32977">
        <v>0</v>
      </c>
      <c r="C32977">
        <v>0</v>
      </c>
      <c r="D32977">
        <v>0</v>
      </c>
      <c r="E32977">
        <v>1095280</v>
      </c>
      <c r="F32977" s="4">
        <f t="shared" si="515"/>
        <v>365093.33333333331</v>
      </c>
    </row>
    <row r="32978" spans="1:6" x14ac:dyDescent="0.3">
      <c r="A32978" t="s">
        <v>33160</v>
      </c>
      <c r="B32978">
        <v>0</v>
      </c>
      <c r="C32978">
        <v>0</v>
      </c>
      <c r="D32978">
        <v>0</v>
      </c>
      <c r="E32978">
        <v>785280</v>
      </c>
      <c r="F32978" s="4">
        <f t="shared" si="515"/>
        <v>261760</v>
      </c>
    </row>
    <row r="32979" spans="1:6" x14ac:dyDescent="0.3">
      <c r="A32979" t="s">
        <v>33161</v>
      </c>
      <c r="B32979">
        <v>0</v>
      </c>
      <c r="C32979">
        <v>0</v>
      </c>
      <c r="D32979">
        <v>0</v>
      </c>
      <c r="E32979">
        <v>454900</v>
      </c>
      <c r="F32979" s="4">
        <f t="shared" si="515"/>
        <v>151633.33333333334</v>
      </c>
    </row>
    <row r="32980" spans="1:6" x14ac:dyDescent="0.3">
      <c r="A32980" t="s">
        <v>33162</v>
      </c>
      <c r="B32980">
        <v>0</v>
      </c>
      <c r="C32980">
        <v>0</v>
      </c>
      <c r="D32980">
        <v>0</v>
      </c>
      <c r="E32980">
        <v>714000</v>
      </c>
      <c r="F32980" s="4">
        <f t="shared" si="515"/>
        <v>238000</v>
      </c>
    </row>
    <row r="32981" spans="1:6" x14ac:dyDescent="0.3">
      <c r="A32981" t="s">
        <v>33163</v>
      </c>
      <c r="B32981">
        <v>0</v>
      </c>
      <c r="C32981">
        <v>0</v>
      </c>
      <c r="D32981">
        <v>0</v>
      </c>
      <c r="E32981">
        <v>962120</v>
      </c>
      <c r="F32981" s="4">
        <f t="shared" si="515"/>
        <v>320706.66666666669</v>
      </c>
    </row>
    <row r="32982" spans="1:6" x14ac:dyDescent="0.3">
      <c r="A32982" t="s">
        <v>33164</v>
      </c>
      <c r="B32982">
        <v>0</v>
      </c>
      <c r="C32982">
        <v>0</v>
      </c>
      <c r="D32982">
        <v>0</v>
      </c>
      <c r="E32982">
        <v>2336160</v>
      </c>
      <c r="F32982" s="4">
        <f t="shared" si="515"/>
        <v>778720</v>
      </c>
    </row>
    <row r="32983" spans="1:6" x14ac:dyDescent="0.3">
      <c r="A32983" t="s">
        <v>33165</v>
      </c>
      <c r="B32983">
        <v>0</v>
      </c>
      <c r="C32983">
        <v>0</v>
      </c>
      <c r="D32983">
        <v>0</v>
      </c>
      <c r="E32983">
        <v>1664020</v>
      </c>
      <c r="F32983" s="4">
        <f t="shared" si="515"/>
        <v>554673.33333333337</v>
      </c>
    </row>
    <row r="32984" spans="1:6" x14ac:dyDescent="0.3">
      <c r="A32984" t="s">
        <v>33166</v>
      </c>
      <c r="B32984">
        <v>0</v>
      </c>
      <c r="C32984">
        <v>0</v>
      </c>
      <c r="D32984">
        <v>0</v>
      </c>
      <c r="E32984">
        <v>370000</v>
      </c>
      <c r="F32984" s="4">
        <f t="shared" si="515"/>
        <v>123333.33333333333</v>
      </c>
    </row>
    <row r="32985" spans="1:6" x14ac:dyDescent="0.3">
      <c r="A32985" t="s">
        <v>33167</v>
      </c>
      <c r="B32985">
        <v>0</v>
      </c>
      <c r="C32985">
        <v>0</v>
      </c>
      <c r="D32985">
        <v>0</v>
      </c>
      <c r="E32985">
        <v>1970240</v>
      </c>
      <c r="F32985" s="4">
        <f t="shared" si="515"/>
        <v>656746.66666666663</v>
      </c>
    </row>
    <row r="32986" spans="1:6" x14ac:dyDescent="0.3">
      <c r="A32986" t="s">
        <v>33168</v>
      </c>
      <c r="B32986">
        <v>0</v>
      </c>
      <c r="C32986">
        <v>0</v>
      </c>
      <c r="D32986">
        <v>0</v>
      </c>
      <c r="E32986">
        <v>563200</v>
      </c>
      <c r="F32986" s="4">
        <f t="shared" si="515"/>
        <v>187733.33333333334</v>
      </c>
    </row>
    <row r="32987" spans="1:6" x14ac:dyDescent="0.3">
      <c r="A32987" t="s">
        <v>33169</v>
      </c>
      <c r="B32987">
        <v>0</v>
      </c>
      <c r="C32987">
        <v>0</v>
      </c>
      <c r="D32987">
        <v>0</v>
      </c>
      <c r="E32987">
        <v>2003000</v>
      </c>
      <c r="F32987" s="4">
        <f t="shared" si="515"/>
        <v>667666.66666666663</v>
      </c>
    </row>
    <row r="32988" spans="1:6" x14ac:dyDescent="0.3">
      <c r="A32988" t="s">
        <v>33170</v>
      </c>
      <c r="B32988">
        <v>0</v>
      </c>
      <c r="C32988">
        <v>0</v>
      </c>
      <c r="D32988">
        <v>0</v>
      </c>
      <c r="E32988">
        <v>198900</v>
      </c>
      <c r="F32988" s="4">
        <f t="shared" si="515"/>
        <v>66300</v>
      </c>
    </row>
    <row r="32989" spans="1:6" x14ac:dyDescent="0.3">
      <c r="A32989" t="s">
        <v>33171</v>
      </c>
      <c r="B32989">
        <v>0</v>
      </c>
      <c r="C32989">
        <v>0</v>
      </c>
      <c r="D32989">
        <v>0</v>
      </c>
      <c r="E32989">
        <v>820000</v>
      </c>
      <c r="F32989" s="4">
        <f t="shared" si="515"/>
        <v>273333.33333333331</v>
      </c>
    </row>
    <row r="32990" spans="1:6" x14ac:dyDescent="0.3">
      <c r="A32990" t="s">
        <v>33172</v>
      </c>
      <c r="B32990">
        <v>0</v>
      </c>
      <c r="C32990">
        <v>0</v>
      </c>
      <c r="D32990">
        <v>0</v>
      </c>
      <c r="E32990">
        <v>2021390</v>
      </c>
      <c r="F32990" s="4">
        <f t="shared" si="515"/>
        <v>673796.66666666663</v>
      </c>
    </row>
    <row r="32991" spans="1:6" x14ac:dyDescent="0.3">
      <c r="A32991" t="s">
        <v>33173</v>
      </c>
      <c r="B32991">
        <v>0</v>
      </c>
      <c r="C32991">
        <v>0</v>
      </c>
      <c r="D32991">
        <v>0</v>
      </c>
      <c r="E32991">
        <v>1495120</v>
      </c>
      <c r="F32991" s="4">
        <f t="shared" si="515"/>
        <v>498373.33333333331</v>
      </c>
    </row>
    <row r="32992" spans="1:6" x14ac:dyDescent="0.3">
      <c r="A32992" t="s">
        <v>33174</v>
      </c>
      <c r="B32992">
        <v>0</v>
      </c>
      <c r="C32992">
        <v>0</v>
      </c>
      <c r="D32992">
        <v>0</v>
      </c>
      <c r="E32992">
        <v>756000</v>
      </c>
      <c r="F32992" s="4">
        <f t="shared" si="515"/>
        <v>252000</v>
      </c>
    </row>
    <row r="32993" spans="1:6" x14ac:dyDescent="0.3">
      <c r="A32993" t="s">
        <v>33175</v>
      </c>
      <c r="B32993">
        <v>0</v>
      </c>
      <c r="C32993">
        <v>0</v>
      </c>
      <c r="D32993">
        <v>0</v>
      </c>
      <c r="E32993">
        <v>820000</v>
      </c>
      <c r="F32993" s="4">
        <f t="shared" si="515"/>
        <v>273333.33333333331</v>
      </c>
    </row>
    <row r="32994" spans="1:6" x14ac:dyDescent="0.3">
      <c r="A32994" t="s">
        <v>33176</v>
      </c>
      <c r="B32994">
        <v>0</v>
      </c>
      <c r="C32994">
        <v>0</v>
      </c>
      <c r="D32994">
        <v>0</v>
      </c>
      <c r="E32994">
        <v>662400</v>
      </c>
      <c r="F32994" s="4">
        <f t="shared" si="515"/>
        <v>220800</v>
      </c>
    </row>
    <row r="32995" spans="1:6" x14ac:dyDescent="0.3">
      <c r="A32995" t="s">
        <v>33177</v>
      </c>
      <c r="B32995">
        <v>0</v>
      </c>
      <c r="C32995">
        <v>0</v>
      </c>
      <c r="D32995">
        <v>0</v>
      </c>
      <c r="E32995">
        <v>529280</v>
      </c>
      <c r="F32995" s="4">
        <f t="shared" si="515"/>
        <v>176426.66666666666</v>
      </c>
    </row>
    <row r="32996" spans="1:6" x14ac:dyDescent="0.3">
      <c r="A32996" t="s">
        <v>33178</v>
      </c>
      <c r="B32996">
        <v>0</v>
      </c>
      <c r="C32996">
        <v>0</v>
      </c>
      <c r="D32996">
        <v>0</v>
      </c>
      <c r="E32996">
        <v>2976040</v>
      </c>
      <c r="F32996" s="4">
        <f t="shared" si="515"/>
        <v>992013.33333333337</v>
      </c>
    </row>
    <row r="32997" spans="1:6" x14ac:dyDescent="0.3">
      <c r="A32997" t="s">
        <v>33179</v>
      </c>
      <c r="B32997">
        <v>0</v>
      </c>
      <c r="C32997">
        <v>0</v>
      </c>
      <c r="D32997">
        <v>0</v>
      </c>
      <c r="E32997">
        <v>820000</v>
      </c>
      <c r="F32997" s="4">
        <f t="shared" si="515"/>
        <v>273333.33333333331</v>
      </c>
    </row>
    <row r="32998" spans="1:6" x14ac:dyDescent="0.3">
      <c r="A32998" t="s">
        <v>33180</v>
      </c>
      <c r="B32998">
        <v>0</v>
      </c>
      <c r="C32998">
        <v>0</v>
      </c>
      <c r="D32998">
        <v>0</v>
      </c>
      <c r="E32998">
        <v>1278640</v>
      </c>
      <c r="F32998" s="4">
        <f t="shared" si="515"/>
        <v>426213.33333333331</v>
      </c>
    </row>
    <row r="32999" spans="1:6" x14ac:dyDescent="0.3">
      <c r="A32999" t="s">
        <v>33181</v>
      </c>
      <c r="B32999">
        <v>0</v>
      </c>
      <c r="C32999">
        <v>0</v>
      </c>
      <c r="D32999">
        <v>0</v>
      </c>
      <c r="E32999">
        <v>95550</v>
      </c>
      <c r="F32999" s="4">
        <f t="shared" si="515"/>
        <v>31850</v>
      </c>
    </row>
    <row r="33000" spans="1:6" x14ac:dyDescent="0.3">
      <c r="A33000" t="s">
        <v>33182</v>
      </c>
      <c r="B33000">
        <v>0</v>
      </c>
      <c r="C33000">
        <v>0</v>
      </c>
      <c r="D33000">
        <v>0</v>
      </c>
      <c r="E33000">
        <v>1217800</v>
      </c>
      <c r="F33000" s="4">
        <f t="shared" si="515"/>
        <v>405933.33333333331</v>
      </c>
    </row>
    <row r="33001" spans="1:6" x14ac:dyDescent="0.3">
      <c r="A33001" t="s">
        <v>33183</v>
      </c>
      <c r="B33001">
        <v>0</v>
      </c>
      <c r="C33001">
        <v>0</v>
      </c>
      <c r="D33001">
        <v>0</v>
      </c>
      <c r="E33001">
        <v>410000</v>
      </c>
      <c r="F33001" s="4">
        <f t="shared" si="515"/>
        <v>136666.66666666666</v>
      </c>
    </row>
    <row r="33002" spans="1:6" x14ac:dyDescent="0.3">
      <c r="A33002" t="s">
        <v>33184</v>
      </c>
      <c r="B33002">
        <v>0</v>
      </c>
      <c r="C33002">
        <v>0</v>
      </c>
      <c r="D33002">
        <v>0</v>
      </c>
      <c r="E33002">
        <v>2241700</v>
      </c>
      <c r="F33002" s="4">
        <f t="shared" si="515"/>
        <v>747233.33333333337</v>
      </c>
    </row>
    <row r="33003" spans="1:6" x14ac:dyDescent="0.3">
      <c r="A33003" t="s">
        <v>33185</v>
      </c>
      <c r="B33003">
        <v>0</v>
      </c>
      <c r="C33003">
        <v>0</v>
      </c>
      <c r="D33003">
        <v>0</v>
      </c>
      <c r="E33003">
        <v>357000</v>
      </c>
      <c r="F33003" s="4">
        <f t="shared" si="515"/>
        <v>119000</v>
      </c>
    </row>
    <row r="33004" spans="1:6" x14ac:dyDescent="0.3">
      <c r="A33004" t="s">
        <v>33186</v>
      </c>
      <c r="B33004">
        <v>0</v>
      </c>
      <c r="C33004">
        <v>0</v>
      </c>
      <c r="D33004">
        <v>0</v>
      </c>
      <c r="E33004">
        <v>4036880</v>
      </c>
      <c r="F33004" s="4">
        <f t="shared" si="515"/>
        <v>1345626.6666666667</v>
      </c>
    </row>
    <row r="33005" spans="1:6" x14ac:dyDescent="0.3">
      <c r="A33005" t="s">
        <v>33187</v>
      </c>
      <c r="B33005">
        <v>0</v>
      </c>
      <c r="C33005">
        <v>0</v>
      </c>
      <c r="D33005">
        <v>0</v>
      </c>
      <c r="E33005">
        <v>1021880</v>
      </c>
      <c r="F33005" s="4">
        <f t="shared" si="515"/>
        <v>340626.66666666669</v>
      </c>
    </row>
    <row r="33006" spans="1:6" x14ac:dyDescent="0.3">
      <c r="A33006" t="s">
        <v>33188</v>
      </c>
      <c r="B33006">
        <v>0</v>
      </c>
      <c r="C33006">
        <v>0</v>
      </c>
      <c r="D33006">
        <v>0</v>
      </c>
      <c r="E33006">
        <v>682500</v>
      </c>
      <c r="F33006" s="4">
        <f t="shared" si="515"/>
        <v>227500</v>
      </c>
    </row>
    <row r="33007" spans="1:6" x14ac:dyDescent="0.3">
      <c r="A33007" t="s">
        <v>33189</v>
      </c>
      <c r="B33007">
        <v>0</v>
      </c>
      <c r="C33007">
        <v>0</v>
      </c>
      <c r="D33007">
        <v>0</v>
      </c>
      <c r="E33007">
        <v>750750</v>
      </c>
      <c r="F33007" s="4">
        <f t="shared" si="515"/>
        <v>250250</v>
      </c>
    </row>
    <row r="33008" spans="1:6" x14ac:dyDescent="0.3">
      <c r="A33008" t="s">
        <v>33190</v>
      </c>
      <c r="B33008">
        <v>0</v>
      </c>
      <c r="C33008">
        <v>0</v>
      </c>
      <c r="D33008">
        <v>0</v>
      </c>
      <c r="E33008">
        <v>626000</v>
      </c>
      <c r="F33008" s="4">
        <f t="shared" si="515"/>
        <v>208666.66666666666</v>
      </c>
    </row>
    <row r="33009" spans="1:6" x14ac:dyDescent="0.3">
      <c r="A33009" t="s">
        <v>33191</v>
      </c>
      <c r="B33009">
        <v>0</v>
      </c>
      <c r="C33009">
        <v>0</v>
      </c>
      <c r="D33009">
        <v>0</v>
      </c>
      <c r="E33009">
        <v>962600</v>
      </c>
      <c r="F33009" s="4">
        <f t="shared" si="515"/>
        <v>320866.66666666669</v>
      </c>
    </row>
    <row r="33010" spans="1:6" x14ac:dyDescent="0.3">
      <c r="A33010" t="s">
        <v>33192</v>
      </c>
      <c r="B33010">
        <v>0</v>
      </c>
      <c r="C33010">
        <v>0</v>
      </c>
      <c r="D33010">
        <v>0</v>
      </c>
      <c r="E33010">
        <v>2624000</v>
      </c>
      <c r="F33010" s="4">
        <f t="shared" si="515"/>
        <v>874666.66666666663</v>
      </c>
    </row>
    <row r="33011" spans="1:6" x14ac:dyDescent="0.3">
      <c r="A33011" t="s">
        <v>33193</v>
      </c>
      <c r="B33011">
        <v>0</v>
      </c>
      <c r="C33011">
        <v>0</v>
      </c>
      <c r="D33011">
        <v>0</v>
      </c>
      <c r="E33011">
        <v>820000</v>
      </c>
      <c r="F33011" s="4">
        <f t="shared" si="515"/>
        <v>273333.33333333331</v>
      </c>
    </row>
    <row r="33012" spans="1:6" x14ac:dyDescent="0.3">
      <c r="A33012" t="s">
        <v>33194</v>
      </c>
      <c r="B33012">
        <v>0</v>
      </c>
      <c r="C33012">
        <v>0</v>
      </c>
      <c r="D33012">
        <v>0</v>
      </c>
      <c r="E33012">
        <v>810810</v>
      </c>
      <c r="F33012" s="4">
        <f t="shared" si="515"/>
        <v>270270</v>
      </c>
    </row>
    <row r="33013" spans="1:6" x14ac:dyDescent="0.3">
      <c r="A33013" t="s">
        <v>33195</v>
      </c>
      <c r="B33013">
        <v>0</v>
      </c>
      <c r="C33013">
        <v>0</v>
      </c>
      <c r="D33013">
        <v>0</v>
      </c>
      <c r="E33013">
        <v>469200</v>
      </c>
      <c r="F33013" s="4">
        <f t="shared" si="515"/>
        <v>156400</v>
      </c>
    </row>
    <row r="33014" spans="1:6" x14ac:dyDescent="0.3">
      <c r="A33014" t="s">
        <v>33196</v>
      </c>
      <c r="B33014">
        <v>0</v>
      </c>
      <c r="C33014">
        <v>0</v>
      </c>
      <c r="D33014">
        <v>0</v>
      </c>
      <c r="E33014">
        <v>1562750</v>
      </c>
      <c r="F33014" s="4">
        <f t="shared" si="515"/>
        <v>520916.66666666669</v>
      </c>
    </row>
    <row r="33015" spans="1:6" x14ac:dyDescent="0.3">
      <c r="A33015" t="s">
        <v>33197</v>
      </c>
      <c r="B33015">
        <v>0</v>
      </c>
      <c r="C33015">
        <v>0</v>
      </c>
      <c r="D33015">
        <v>0</v>
      </c>
      <c r="E33015">
        <v>1466100</v>
      </c>
      <c r="F33015" s="4">
        <f t="shared" si="515"/>
        <v>488700</v>
      </c>
    </row>
    <row r="33016" spans="1:6" x14ac:dyDescent="0.3">
      <c r="A33016" t="s">
        <v>33198</v>
      </c>
      <c r="B33016">
        <v>0</v>
      </c>
      <c r="C33016">
        <v>0</v>
      </c>
      <c r="D33016">
        <v>0</v>
      </c>
      <c r="E33016">
        <v>2966600</v>
      </c>
      <c r="F33016" s="4">
        <f t="shared" si="515"/>
        <v>988866.66666666663</v>
      </c>
    </row>
    <row r="33017" spans="1:6" x14ac:dyDescent="0.3">
      <c r="A33017" t="s">
        <v>33199</v>
      </c>
      <c r="B33017">
        <v>0</v>
      </c>
      <c r="C33017">
        <v>0</v>
      </c>
      <c r="D33017">
        <v>0</v>
      </c>
      <c r="E33017">
        <v>531600</v>
      </c>
      <c r="F33017" s="4">
        <f t="shared" si="515"/>
        <v>177200</v>
      </c>
    </row>
    <row r="33018" spans="1:6" x14ac:dyDescent="0.3">
      <c r="A33018" t="s">
        <v>33200</v>
      </c>
      <c r="B33018">
        <v>0</v>
      </c>
      <c r="C33018">
        <v>0</v>
      </c>
      <c r="D33018">
        <v>0</v>
      </c>
      <c r="E33018">
        <v>756000</v>
      </c>
      <c r="F33018" s="4">
        <f t="shared" si="515"/>
        <v>252000</v>
      </c>
    </row>
    <row r="33019" spans="1:6" x14ac:dyDescent="0.3">
      <c r="A33019" t="s">
        <v>33201</v>
      </c>
      <c r="B33019">
        <v>0</v>
      </c>
      <c r="C33019">
        <v>0</v>
      </c>
      <c r="D33019">
        <v>0</v>
      </c>
      <c r="E33019">
        <v>820000</v>
      </c>
      <c r="F33019" s="4">
        <f t="shared" si="515"/>
        <v>273333.33333333331</v>
      </c>
    </row>
    <row r="33020" spans="1:6" x14ac:dyDescent="0.3">
      <c r="A33020" t="s">
        <v>33202</v>
      </c>
      <c r="B33020">
        <v>0</v>
      </c>
      <c r="C33020">
        <v>0</v>
      </c>
      <c r="D33020">
        <v>0</v>
      </c>
      <c r="E33020">
        <v>2254630</v>
      </c>
      <c r="F33020" s="4">
        <f t="shared" si="515"/>
        <v>751543.33333333337</v>
      </c>
    </row>
    <row r="33021" spans="1:6" x14ac:dyDescent="0.3">
      <c r="A33021" t="s">
        <v>33203</v>
      </c>
      <c r="B33021">
        <v>0</v>
      </c>
      <c r="C33021">
        <v>0</v>
      </c>
      <c r="D33021">
        <v>0</v>
      </c>
      <c r="E33021">
        <v>2084810</v>
      </c>
      <c r="F33021" s="4">
        <f t="shared" si="515"/>
        <v>694936.66666666663</v>
      </c>
    </row>
    <row r="33022" spans="1:6" x14ac:dyDescent="0.3">
      <c r="A33022" t="s">
        <v>33204</v>
      </c>
      <c r="B33022">
        <v>0</v>
      </c>
      <c r="C33022">
        <v>0</v>
      </c>
      <c r="D33022">
        <v>0</v>
      </c>
      <c r="E33022">
        <v>2973050</v>
      </c>
      <c r="F33022" s="4">
        <f t="shared" si="515"/>
        <v>991016.66666666663</v>
      </c>
    </row>
    <row r="33023" spans="1:6" x14ac:dyDescent="0.3">
      <c r="A33023" t="s">
        <v>33205</v>
      </c>
      <c r="B33023">
        <v>0</v>
      </c>
      <c r="C33023">
        <v>0</v>
      </c>
      <c r="D33023">
        <v>0</v>
      </c>
      <c r="E33023">
        <v>2181620</v>
      </c>
      <c r="F33023" s="4">
        <f t="shared" si="515"/>
        <v>727206.66666666663</v>
      </c>
    </row>
    <row r="33024" spans="1:6" x14ac:dyDescent="0.3">
      <c r="A33024" t="s">
        <v>33206</v>
      </c>
      <c r="B33024">
        <v>0</v>
      </c>
      <c r="C33024">
        <v>0</v>
      </c>
      <c r="D33024">
        <v>0</v>
      </c>
      <c r="E33024">
        <v>234600</v>
      </c>
      <c r="F33024" s="4">
        <f t="shared" si="515"/>
        <v>78200</v>
      </c>
    </row>
    <row r="33025" spans="1:6" x14ac:dyDescent="0.3">
      <c r="A33025" t="s">
        <v>33207</v>
      </c>
      <c r="B33025">
        <v>0</v>
      </c>
      <c r="C33025">
        <v>0</v>
      </c>
      <c r="D33025">
        <v>0</v>
      </c>
      <c r="E33025">
        <v>2134040</v>
      </c>
      <c r="F33025" s="4">
        <f t="shared" si="515"/>
        <v>711346.66666666663</v>
      </c>
    </row>
    <row r="33026" spans="1:6" x14ac:dyDescent="0.3">
      <c r="A33026" t="s">
        <v>33208</v>
      </c>
      <c r="B33026">
        <v>0</v>
      </c>
      <c r="C33026">
        <v>0</v>
      </c>
      <c r="D33026">
        <v>0</v>
      </c>
      <c r="E33026">
        <v>256000</v>
      </c>
      <c r="F33026" s="4">
        <f t="shared" si="515"/>
        <v>85333.333333333328</v>
      </c>
    </row>
    <row r="33027" spans="1:6" x14ac:dyDescent="0.3">
      <c r="A33027" t="s">
        <v>33209</v>
      </c>
      <c r="B33027">
        <v>0</v>
      </c>
      <c r="C33027">
        <v>0</v>
      </c>
      <c r="D33027">
        <v>0</v>
      </c>
      <c r="E33027">
        <v>386000</v>
      </c>
      <c r="F33027" s="4">
        <f t="shared" ref="F33027:F33053" si="516">SUM(C33027:E33027)/3</f>
        <v>128666.66666666667</v>
      </c>
    </row>
    <row r="33028" spans="1:6" x14ac:dyDescent="0.3">
      <c r="A33028" t="s">
        <v>33210</v>
      </c>
      <c r="B33028">
        <v>0</v>
      </c>
      <c r="C33028">
        <v>0</v>
      </c>
      <c r="D33028">
        <v>0</v>
      </c>
      <c r="E33028">
        <v>834400</v>
      </c>
      <c r="F33028" s="4">
        <f t="shared" si="516"/>
        <v>278133.33333333331</v>
      </c>
    </row>
    <row r="33029" spans="1:6" x14ac:dyDescent="0.3">
      <c r="A33029" t="s">
        <v>33211</v>
      </c>
      <c r="B33029">
        <v>0</v>
      </c>
      <c r="C33029">
        <v>0</v>
      </c>
      <c r="D33029">
        <v>0</v>
      </c>
      <c r="E33029">
        <v>1020000</v>
      </c>
      <c r="F33029" s="4">
        <f t="shared" si="516"/>
        <v>340000</v>
      </c>
    </row>
    <row r="33030" spans="1:6" x14ac:dyDescent="0.3">
      <c r="A33030" t="s">
        <v>33212</v>
      </c>
      <c r="B33030">
        <v>0</v>
      </c>
      <c r="C33030">
        <v>0</v>
      </c>
      <c r="D33030">
        <v>0</v>
      </c>
      <c r="E33030">
        <v>463500</v>
      </c>
      <c r="F33030" s="4">
        <f t="shared" si="516"/>
        <v>154500</v>
      </c>
    </row>
    <row r="33031" spans="1:6" x14ac:dyDescent="0.3">
      <c r="A33031" t="s">
        <v>33213</v>
      </c>
      <c r="B33031">
        <v>0</v>
      </c>
      <c r="C33031">
        <v>0</v>
      </c>
      <c r="D33031">
        <v>0</v>
      </c>
      <c r="E33031">
        <v>820000</v>
      </c>
      <c r="F33031" s="4">
        <f t="shared" si="516"/>
        <v>273333.33333333331</v>
      </c>
    </row>
    <row r="33032" spans="1:6" x14ac:dyDescent="0.3">
      <c r="A33032" t="s">
        <v>33214</v>
      </c>
      <c r="B33032">
        <v>0</v>
      </c>
      <c r="C33032">
        <v>0</v>
      </c>
      <c r="D33032">
        <v>0</v>
      </c>
      <c r="E33032">
        <v>820000</v>
      </c>
      <c r="F33032" s="4">
        <f t="shared" si="516"/>
        <v>273333.33333333331</v>
      </c>
    </row>
    <row r="33033" spans="1:6" x14ac:dyDescent="0.3">
      <c r="A33033" t="s">
        <v>33215</v>
      </c>
      <c r="B33033">
        <v>0</v>
      </c>
      <c r="C33033">
        <v>0</v>
      </c>
      <c r="D33033">
        <v>0</v>
      </c>
      <c r="E33033">
        <v>1338400</v>
      </c>
      <c r="F33033" s="4">
        <f t="shared" si="516"/>
        <v>446133.33333333331</v>
      </c>
    </row>
    <row r="33034" spans="1:6" x14ac:dyDescent="0.3">
      <c r="A33034" t="s">
        <v>33216</v>
      </c>
      <c r="B33034">
        <v>0</v>
      </c>
      <c r="C33034">
        <v>0</v>
      </c>
      <c r="D33034">
        <v>0</v>
      </c>
      <c r="E33034">
        <v>804000</v>
      </c>
      <c r="F33034" s="4">
        <f t="shared" si="516"/>
        <v>268000</v>
      </c>
    </row>
    <row r="33035" spans="1:6" x14ac:dyDescent="0.3">
      <c r="A33035" t="s">
        <v>33217</v>
      </c>
      <c r="B33035">
        <v>0</v>
      </c>
      <c r="C33035">
        <v>0</v>
      </c>
      <c r="D33035">
        <v>0</v>
      </c>
      <c r="E33035">
        <v>642120</v>
      </c>
      <c r="F33035" s="4">
        <f t="shared" si="516"/>
        <v>214040</v>
      </c>
    </row>
    <row r="33036" spans="1:6" x14ac:dyDescent="0.3">
      <c r="A33036" t="s">
        <v>33218</v>
      </c>
      <c r="B33036">
        <v>0</v>
      </c>
      <c r="C33036">
        <v>0</v>
      </c>
      <c r="D33036">
        <v>0</v>
      </c>
      <c r="E33036">
        <v>1555500</v>
      </c>
      <c r="F33036" s="4">
        <f t="shared" si="516"/>
        <v>518500</v>
      </c>
    </row>
    <row r="33037" spans="1:6" x14ac:dyDescent="0.3">
      <c r="A33037" t="s">
        <v>33219</v>
      </c>
      <c r="B33037">
        <v>0</v>
      </c>
      <c r="C33037">
        <v>0</v>
      </c>
      <c r="D33037">
        <v>0</v>
      </c>
      <c r="E33037">
        <v>836560</v>
      </c>
      <c r="F33037" s="4">
        <f t="shared" si="516"/>
        <v>278853.33333333331</v>
      </c>
    </row>
    <row r="33038" spans="1:6" x14ac:dyDescent="0.3">
      <c r="A33038" t="s">
        <v>33220</v>
      </c>
      <c r="B33038">
        <v>0</v>
      </c>
      <c r="C33038">
        <v>0</v>
      </c>
      <c r="D33038">
        <v>0</v>
      </c>
      <c r="E33038">
        <v>234600</v>
      </c>
      <c r="F33038" s="4">
        <f t="shared" si="516"/>
        <v>78200</v>
      </c>
    </row>
    <row r="33039" spans="1:6" x14ac:dyDescent="0.3">
      <c r="A33039" t="s">
        <v>33221</v>
      </c>
      <c r="B33039">
        <v>0</v>
      </c>
      <c r="C33039">
        <v>0</v>
      </c>
      <c r="D33039">
        <v>0</v>
      </c>
      <c r="E33039">
        <v>804000</v>
      </c>
      <c r="F33039" s="4">
        <f t="shared" si="516"/>
        <v>268000</v>
      </c>
    </row>
    <row r="33040" spans="1:6" x14ac:dyDescent="0.3">
      <c r="A33040" t="s">
        <v>33222</v>
      </c>
      <c r="B33040">
        <v>0</v>
      </c>
      <c r="C33040">
        <v>0</v>
      </c>
      <c r="D33040">
        <v>0</v>
      </c>
      <c r="E33040">
        <v>436800</v>
      </c>
      <c r="F33040" s="4">
        <f t="shared" si="516"/>
        <v>145600</v>
      </c>
    </row>
    <row r="33041" spans="1:6" x14ac:dyDescent="0.3">
      <c r="A33041" t="s">
        <v>33223</v>
      </c>
      <c r="B33041">
        <v>0</v>
      </c>
      <c r="C33041">
        <v>0</v>
      </c>
      <c r="D33041">
        <v>0</v>
      </c>
      <c r="E33041">
        <v>1275820</v>
      </c>
      <c r="F33041" s="4">
        <f t="shared" si="516"/>
        <v>425273.33333333331</v>
      </c>
    </row>
    <row r="33042" spans="1:6" x14ac:dyDescent="0.3">
      <c r="A33042" t="s">
        <v>33224</v>
      </c>
      <c r="B33042">
        <v>0</v>
      </c>
      <c r="C33042">
        <v>0</v>
      </c>
      <c r="D33042">
        <v>0</v>
      </c>
      <c r="E33042">
        <v>820000</v>
      </c>
      <c r="F33042" s="4">
        <f t="shared" si="516"/>
        <v>273333.33333333331</v>
      </c>
    </row>
    <row r="33043" spans="1:6" x14ac:dyDescent="0.3">
      <c r="A33043" t="s">
        <v>33225</v>
      </c>
      <c r="B33043">
        <v>0</v>
      </c>
      <c r="C33043">
        <v>0</v>
      </c>
      <c r="D33043">
        <v>0</v>
      </c>
      <c r="E33043">
        <v>2985800</v>
      </c>
      <c r="F33043" s="4">
        <f t="shared" si="516"/>
        <v>995266.66666666663</v>
      </c>
    </row>
    <row r="33044" spans="1:6" x14ac:dyDescent="0.3">
      <c r="A33044" t="s">
        <v>33226</v>
      </c>
      <c r="B33044">
        <v>0</v>
      </c>
      <c r="C33044">
        <v>0</v>
      </c>
      <c r="D33044">
        <v>0</v>
      </c>
      <c r="E33044">
        <v>1901080</v>
      </c>
      <c r="F33044" s="4">
        <f t="shared" si="516"/>
        <v>633693.33333333337</v>
      </c>
    </row>
    <row r="33045" spans="1:6" x14ac:dyDescent="0.3">
      <c r="A33045" t="s">
        <v>33227</v>
      </c>
      <c r="B33045">
        <v>0</v>
      </c>
      <c r="C33045">
        <v>0</v>
      </c>
      <c r="D33045">
        <v>0</v>
      </c>
      <c r="E33045">
        <v>697500</v>
      </c>
      <c r="F33045" s="4">
        <f t="shared" si="516"/>
        <v>232500</v>
      </c>
    </row>
    <row r="33046" spans="1:6" x14ac:dyDescent="0.3">
      <c r="A33046" t="s">
        <v>33228</v>
      </c>
      <c r="B33046">
        <v>0</v>
      </c>
      <c r="C33046">
        <v>0</v>
      </c>
      <c r="D33046">
        <v>0</v>
      </c>
      <c r="E33046">
        <v>735100</v>
      </c>
      <c r="F33046" s="4">
        <f t="shared" si="516"/>
        <v>245033.33333333334</v>
      </c>
    </row>
    <row r="33047" spans="1:6" x14ac:dyDescent="0.3">
      <c r="A33047" t="s">
        <v>33229</v>
      </c>
      <c r="B33047">
        <v>0</v>
      </c>
      <c r="C33047">
        <v>0</v>
      </c>
      <c r="D33047">
        <v>0</v>
      </c>
      <c r="E33047">
        <v>1026360</v>
      </c>
      <c r="F33047" s="4">
        <f t="shared" si="516"/>
        <v>342120</v>
      </c>
    </row>
    <row r="33048" spans="1:6" x14ac:dyDescent="0.3">
      <c r="A33048" t="s">
        <v>33230</v>
      </c>
      <c r="B33048">
        <v>0</v>
      </c>
      <c r="C33048">
        <v>0</v>
      </c>
      <c r="D33048">
        <v>0</v>
      </c>
      <c r="E33048">
        <v>820000</v>
      </c>
      <c r="F33048" s="4">
        <f t="shared" si="516"/>
        <v>273333.33333333331</v>
      </c>
    </row>
    <row r="33049" spans="1:6" x14ac:dyDescent="0.3">
      <c r="A33049" t="s">
        <v>33231</v>
      </c>
      <c r="B33049">
        <v>0</v>
      </c>
      <c r="C33049">
        <v>0</v>
      </c>
      <c r="D33049">
        <v>0</v>
      </c>
      <c r="E33049">
        <v>1048320</v>
      </c>
      <c r="F33049" s="4">
        <f t="shared" si="516"/>
        <v>349440</v>
      </c>
    </row>
    <row r="33050" spans="1:6" x14ac:dyDescent="0.3">
      <c r="A33050" t="s">
        <v>33232</v>
      </c>
      <c r="B33050">
        <v>0</v>
      </c>
      <c r="C33050">
        <v>0</v>
      </c>
      <c r="D33050">
        <v>0</v>
      </c>
      <c r="E33050">
        <v>738000</v>
      </c>
      <c r="F33050" s="4">
        <f t="shared" si="516"/>
        <v>246000</v>
      </c>
    </row>
    <row r="33051" spans="1:6" x14ac:dyDescent="0.3">
      <c r="A33051" t="s">
        <v>33233</v>
      </c>
      <c r="B33051">
        <v>0</v>
      </c>
      <c r="C33051">
        <v>0</v>
      </c>
      <c r="D33051">
        <v>0</v>
      </c>
      <c r="E33051">
        <v>1359520</v>
      </c>
      <c r="F33051" s="4">
        <f t="shared" si="516"/>
        <v>453173.33333333331</v>
      </c>
    </row>
    <row r="33052" spans="1:6" x14ac:dyDescent="0.3">
      <c r="A33052" t="s">
        <v>33234</v>
      </c>
      <c r="B33052">
        <v>0</v>
      </c>
      <c r="C33052">
        <v>0</v>
      </c>
      <c r="D33052">
        <v>0</v>
      </c>
      <c r="E33052">
        <v>684600</v>
      </c>
      <c r="F33052" s="4">
        <f t="shared" si="516"/>
        <v>228200</v>
      </c>
    </row>
    <row r="33053" spans="1:6" x14ac:dyDescent="0.3">
      <c r="A33053" t="s">
        <v>33235</v>
      </c>
      <c r="B33053">
        <v>0</v>
      </c>
      <c r="C33053">
        <v>0</v>
      </c>
      <c r="D33053">
        <v>0</v>
      </c>
      <c r="E33053">
        <v>1225000</v>
      </c>
      <c r="F33053" s="4">
        <f t="shared" si="516"/>
        <v>408333.33333333331</v>
      </c>
    </row>
  </sheetData>
  <autoFilter ref="A1:F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B2:O149"/>
  <sheetViews>
    <sheetView workbookViewId="0">
      <selection activeCell="B15" sqref="B15"/>
    </sheetView>
  </sheetViews>
  <sheetFormatPr defaultRowHeight="14.4" x14ac:dyDescent="0.3"/>
  <cols>
    <col min="2" max="2" width="34" bestFit="1" customWidth="1"/>
    <col min="3" max="3" width="18.6640625" customWidth="1"/>
    <col min="4" max="4" width="19.109375" customWidth="1"/>
    <col min="5" max="5" width="13.33203125" customWidth="1"/>
    <col min="6" max="8" width="5.44140625" customWidth="1"/>
  </cols>
  <sheetData>
    <row r="2" spans="2:15" x14ac:dyDescent="0.3">
      <c r="B2" s="31" t="s">
        <v>117</v>
      </c>
      <c r="C2" s="31" t="s">
        <v>119</v>
      </c>
      <c r="D2" s="31" t="s">
        <v>120</v>
      </c>
      <c r="E2" s="31" t="s">
        <v>118</v>
      </c>
      <c r="F2" s="31" t="s">
        <v>94</v>
      </c>
      <c r="G2" s="31" t="s">
        <v>95</v>
      </c>
      <c r="H2" s="31" t="s">
        <v>96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3" spans="2:15" x14ac:dyDescent="0.3">
      <c r="B3" t="str" cm="1">
        <f t="array" ref="B3:B28">_xlfn._xlws.SORT(_xlfn.UNIQUE(_xlfn._xlws.FILTER(DSKH!$BF:$BF,(DSKH!$F:$F="Hoạt động"))))</f>
        <v>-</v>
      </c>
      <c r="C3" t="str">
        <f>LEFT($B3,FIND("-",$B3,1)-1)</f>
        <v/>
      </c>
      <c r="D3" t="str">
        <f>MID($B3,FIND("-",$B3,1)+1,100)</f>
        <v/>
      </c>
      <c r="E3" s="4">
        <f>SUMIFS(DSKH!$BC:$BC,DSKH!$BF:$BF,Sheet1!$B3)</f>
        <v>551966.66666666663</v>
      </c>
      <c r="F3" s="4">
        <f>COUNTIFS('Chi tiết tuyến'!$AO:$AO, Sheet1!$B3,'Chi tiết tuyến'!$AC:$AC,Sheet1!F$2)</f>
        <v>0</v>
      </c>
      <c r="G3" s="4">
        <f>COUNTIFS('Chi tiết tuyến'!$AO:$AO, Sheet1!$B3,'Chi tiết tuyến'!$AC:$AC,Sheet1!G$2)</f>
        <v>0</v>
      </c>
      <c r="H3" s="4">
        <f>COUNTIFS('Chi tiết tuyến'!$AO:$AO, Sheet1!$B3,'Chi tiết tuyến'!$AC:$AC,Sheet1!H$2)</f>
        <v>0</v>
      </c>
    </row>
    <row r="4" spans="2:15" x14ac:dyDescent="0.3">
      <c r="B4" t="str">
        <v>Tỉnh Cà Mau-Phường An Xuyên</v>
      </c>
      <c r="C4" t="str">
        <f t="shared" ref="C4:C67" si="0">LEFT($B4,FIND("-",$B4,1)-1)</f>
        <v>Tỉnh Cà Mau</v>
      </c>
      <c r="D4" t="str">
        <f t="shared" ref="D4:D67" si="1">MID($B4,FIND("-",$B4,1)+1,100)</f>
        <v>Phường An Xuyên</v>
      </c>
      <c r="E4" s="4">
        <f>SUMIFS(DSKH!$BC:$BC,DSKH!$BF:$BF,Sheet1!$B4)</f>
        <v>404166.66666666669</v>
      </c>
      <c r="F4" s="4">
        <f>COUNTIFS('Chi tiết tuyến'!$AO:$AO, Sheet1!$B4,'Chi tiết tuyến'!$AC:$AC,Sheet1!F$2)</f>
        <v>0</v>
      </c>
      <c r="G4" s="4">
        <f>COUNTIFS('Chi tiết tuyến'!$AO:$AO, Sheet1!$B4,'Chi tiết tuyến'!$AC:$AC,Sheet1!G$2)</f>
        <v>0</v>
      </c>
      <c r="H4" s="4">
        <f>COUNTIFS('Chi tiết tuyến'!$AO:$AO, Sheet1!$B4,'Chi tiết tuyến'!$AC:$AC,Sheet1!H$2)</f>
        <v>0</v>
      </c>
    </row>
    <row r="5" spans="2:15" x14ac:dyDescent="0.3">
      <c r="B5" t="str">
        <v>Tỉnh Cà Mau-Phường Bạc Liêu</v>
      </c>
      <c r="C5" t="str">
        <f t="shared" si="0"/>
        <v>Tỉnh Cà Mau</v>
      </c>
      <c r="D5" t="str">
        <f t="shared" si="1"/>
        <v>Phường Bạc Liêu</v>
      </c>
      <c r="E5" s="4">
        <f>SUMIFS(DSKH!$BC:$BC,DSKH!$BF:$BF,Sheet1!$B5)</f>
        <v>326137026.66666669</v>
      </c>
      <c r="F5" s="4">
        <f>COUNTIFS('Chi tiết tuyến'!$AO:$AO, Sheet1!$B5,'Chi tiết tuyến'!$AC:$AC,Sheet1!F$2)</f>
        <v>0</v>
      </c>
      <c r="G5" s="4">
        <f>COUNTIFS('Chi tiết tuyến'!$AO:$AO, Sheet1!$B5,'Chi tiết tuyến'!$AC:$AC,Sheet1!G$2)</f>
        <v>0</v>
      </c>
      <c r="H5" s="4">
        <f>COUNTIFS('Chi tiết tuyến'!$AO:$AO, Sheet1!$B5,'Chi tiết tuyến'!$AC:$AC,Sheet1!H$2)</f>
        <v>0</v>
      </c>
    </row>
    <row r="6" spans="2:15" x14ac:dyDescent="0.3">
      <c r="B6" t="str">
        <v>Tỉnh Cà Mau-Phường Giá Rai</v>
      </c>
      <c r="C6" t="str">
        <f t="shared" si="0"/>
        <v>Tỉnh Cà Mau</v>
      </c>
      <c r="D6" t="str">
        <f t="shared" si="1"/>
        <v>Phường Giá Rai</v>
      </c>
      <c r="E6" s="4">
        <f>SUMIFS(DSKH!$BC:$BC,DSKH!$BF:$BF,Sheet1!$B6)</f>
        <v>48853972.333333336</v>
      </c>
      <c r="F6" s="4">
        <f>COUNTIFS('Chi tiết tuyến'!$AO:$AO, Sheet1!$B6,'Chi tiết tuyến'!$AC:$AC,Sheet1!F$2)</f>
        <v>0</v>
      </c>
      <c r="G6" s="4">
        <f>COUNTIFS('Chi tiết tuyến'!$AO:$AO, Sheet1!$B6,'Chi tiết tuyến'!$AC:$AC,Sheet1!G$2)</f>
        <v>0</v>
      </c>
      <c r="H6" s="4">
        <f>COUNTIFS('Chi tiết tuyến'!$AO:$AO, Sheet1!$B6,'Chi tiết tuyến'!$AC:$AC,Sheet1!H$2)</f>
        <v>0</v>
      </c>
    </row>
    <row r="7" spans="2:15" x14ac:dyDescent="0.3">
      <c r="B7" t="str">
        <v>Tỉnh Cà Mau-Phường Hiệp Thành</v>
      </c>
      <c r="C7" t="str">
        <f t="shared" si="0"/>
        <v>Tỉnh Cà Mau</v>
      </c>
      <c r="D7" t="str">
        <f t="shared" si="1"/>
        <v>Phường Hiệp Thành</v>
      </c>
      <c r="E7" s="4">
        <f>SUMIFS(DSKH!$BC:$BC,DSKH!$BF:$BF,Sheet1!$B7)</f>
        <v>14192536.666666666</v>
      </c>
      <c r="F7" s="4">
        <f>COUNTIFS('Chi tiết tuyến'!$AO:$AO, Sheet1!$B7,'Chi tiết tuyến'!$AC:$AC,Sheet1!F$2)</f>
        <v>0</v>
      </c>
      <c r="G7" s="4">
        <f>COUNTIFS('Chi tiết tuyến'!$AO:$AO, Sheet1!$B7,'Chi tiết tuyến'!$AC:$AC,Sheet1!G$2)</f>
        <v>0</v>
      </c>
      <c r="H7" s="4">
        <f>COUNTIFS('Chi tiết tuyến'!$AO:$AO, Sheet1!$B7,'Chi tiết tuyến'!$AC:$AC,Sheet1!H$2)</f>
        <v>0</v>
      </c>
    </row>
    <row r="8" spans="2:15" x14ac:dyDescent="0.3">
      <c r="B8" t="str">
        <v>Tỉnh Cà Mau-Phường Láng Tròn</v>
      </c>
      <c r="C8" t="str">
        <f t="shared" si="0"/>
        <v>Tỉnh Cà Mau</v>
      </c>
      <c r="D8" t="str">
        <f t="shared" si="1"/>
        <v>Phường Láng Tròn</v>
      </c>
      <c r="E8" s="4">
        <f>SUMIFS(DSKH!$BC:$BC,DSKH!$BF:$BF,Sheet1!$B8)</f>
        <v>13089633.333333334</v>
      </c>
      <c r="F8" s="4">
        <f>COUNTIFS('Chi tiết tuyến'!$AO:$AO, Sheet1!$B8,'Chi tiết tuyến'!$AC:$AC,Sheet1!F$2)</f>
        <v>0</v>
      </c>
      <c r="G8" s="4">
        <f>COUNTIFS('Chi tiết tuyến'!$AO:$AO, Sheet1!$B8,'Chi tiết tuyến'!$AC:$AC,Sheet1!G$2)</f>
        <v>0</v>
      </c>
      <c r="H8" s="4">
        <f>COUNTIFS('Chi tiết tuyến'!$AO:$AO, Sheet1!$B8,'Chi tiết tuyến'!$AC:$AC,Sheet1!H$2)</f>
        <v>0</v>
      </c>
    </row>
    <row r="9" spans="2:15" x14ac:dyDescent="0.3">
      <c r="B9" t="str">
        <v>Tỉnh Cà Mau-Phường Vĩnh Trạch</v>
      </c>
      <c r="C9" t="str">
        <f t="shared" si="0"/>
        <v>Tỉnh Cà Mau</v>
      </c>
      <c r="D9" t="str">
        <f t="shared" si="1"/>
        <v>Phường Vĩnh Trạch</v>
      </c>
      <c r="E9" s="4">
        <f>SUMIFS(DSKH!$BC:$BC,DSKH!$BF:$BF,Sheet1!$B9)</f>
        <v>19978776.666666664</v>
      </c>
      <c r="F9" s="4">
        <f>COUNTIFS('Chi tiết tuyến'!$AO:$AO, Sheet1!$B9,'Chi tiết tuyến'!$AC:$AC,Sheet1!F$2)</f>
        <v>0</v>
      </c>
      <c r="G9" s="4">
        <f>COUNTIFS('Chi tiết tuyến'!$AO:$AO, Sheet1!$B9,'Chi tiết tuyến'!$AC:$AC,Sheet1!G$2)</f>
        <v>0</v>
      </c>
      <c r="H9" s="4">
        <f>COUNTIFS('Chi tiết tuyến'!$AO:$AO, Sheet1!$B9,'Chi tiết tuyến'!$AC:$AC,Sheet1!H$2)</f>
        <v>0</v>
      </c>
    </row>
    <row r="10" spans="2:15" x14ac:dyDescent="0.3">
      <c r="B10" t="str">
        <v>Tỉnh Cà Mau-Xã Châu Thới</v>
      </c>
      <c r="C10" t="str">
        <f t="shared" si="0"/>
        <v>Tỉnh Cà Mau</v>
      </c>
      <c r="D10" t="str">
        <f t="shared" si="1"/>
        <v>Xã Châu Thới</v>
      </c>
      <c r="E10" s="4">
        <f>SUMIFS(DSKH!$BC:$BC,DSKH!$BF:$BF,Sheet1!$B10)</f>
        <v>18838860</v>
      </c>
      <c r="F10" s="4">
        <f>COUNTIFS('Chi tiết tuyến'!$AO:$AO, Sheet1!$B10,'Chi tiết tuyến'!$AC:$AC,Sheet1!F$2)</f>
        <v>0</v>
      </c>
      <c r="G10" s="4">
        <f>COUNTIFS('Chi tiết tuyến'!$AO:$AO, Sheet1!$B10,'Chi tiết tuyến'!$AC:$AC,Sheet1!G$2)</f>
        <v>0</v>
      </c>
      <c r="H10" s="4">
        <f>COUNTIFS('Chi tiết tuyến'!$AO:$AO, Sheet1!$B10,'Chi tiết tuyến'!$AC:$AC,Sheet1!H$2)</f>
        <v>0</v>
      </c>
    </row>
    <row r="11" spans="2:15" x14ac:dyDescent="0.3">
      <c r="B11" t="str">
        <v>Tỉnh Cà Mau-Xã Định Thành</v>
      </c>
      <c r="C11" t="str">
        <f t="shared" si="0"/>
        <v>Tỉnh Cà Mau</v>
      </c>
      <c r="D11" t="str">
        <f t="shared" si="1"/>
        <v>Xã Định Thành</v>
      </c>
      <c r="E11" s="4">
        <f>SUMIFS(DSKH!$BC:$BC,DSKH!$BF:$BF,Sheet1!$B11)</f>
        <v>0</v>
      </c>
      <c r="F11" s="4">
        <f>COUNTIFS('Chi tiết tuyến'!$AO:$AO, Sheet1!$B11,'Chi tiết tuyến'!$AC:$AC,Sheet1!F$2)</f>
        <v>0</v>
      </c>
      <c r="G11" s="4">
        <f>COUNTIFS('Chi tiết tuyến'!$AO:$AO, Sheet1!$B11,'Chi tiết tuyến'!$AC:$AC,Sheet1!G$2)</f>
        <v>0</v>
      </c>
      <c r="H11" s="4">
        <f>COUNTIFS('Chi tiết tuyến'!$AO:$AO, Sheet1!$B11,'Chi tiết tuyến'!$AC:$AC,Sheet1!H$2)</f>
        <v>0</v>
      </c>
    </row>
    <row r="12" spans="2:15" x14ac:dyDescent="0.3">
      <c r="B12" t="str">
        <v>Tỉnh Cà Mau-Xã Đông Hải</v>
      </c>
      <c r="C12" t="str">
        <f t="shared" si="0"/>
        <v>Tỉnh Cà Mau</v>
      </c>
      <c r="D12" t="str">
        <f t="shared" si="1"/>
        <v>Xã Đông Hải</v>
      </c>
      <c r="E12" s="4">
        <f>SUMIFS(DSKH!$BC:$BC,DSKH!$BF:$BF,Sheet1!$B12)</f>
        <v>1175733.3333333333</v>
      </c>
      <c r="F12" s="4">
        <f>COUNTIFS('Chi tiết tuyến'!$AO:$AO, Sheet1!$B12,'Chi tiết tuyến'!$AC:$AC,Sheet1!F$2)</f>
        <v>0</v>
      </c>
      <c r="G12" s="4">
        <f>COUNTIFS('Chi tiết tuyến'!$AO:$AO, Sheet1!$B12,'Chi tiết tuyến'!$AC:$AC,Sheet1!G$2)</f>
        <v>0</v>
      </c>
      <c r="H12" s="4">
        <f>COUNTIFS('Chi tiết tuyến'!$AO:$AO, Sheet1!$B12,'Chi tiết tuyến'!$AC:$AC,Sheet1!H$2)</f>
        <v>0</v>
      </c>
    </row>
    <row r="13" spans="2:15" x14ac:dyDescent="0.3">
      <c r="B13" t="str">
        <v>Tỉnh Cà Mau-Xã Gành Hào</v>
      </c>
      <c r="C13" t="str">
        <f t="shared" si="0"/>
        <v>Tỉnh Cà Mau</v>
      </c>
      <c r="D13" t="str">
        <f t="shared" si="1"/>
        <v>Xã Gành Hào</v>
      </c>
      <c r="E13" s="4">
        <f>SUMIFS(DSKH!$BC:$BC,DSKH!$BF:$BF,Sheet1!$B13)</f>
        <v>13423600</v>
      </c>
      <c r="F13" s="4">
        <f>COUNTIFS('Chi tiết tuyến'!$AO:$AO, Sheet1!$B13,'Chi tiết tuyến'!$AC:$AC,Sheet1!F$2)</f>
        <v>0</v>
      </c>
      <c r="G13" s="4">
        <f>COUNTIFS('Chi tiết tuyến'!$AO:$AO, Sheet1!$B13,'Chi tiết tuyến'!$AC:$AC,Sheet1!G$2)</f>
        <v>0</v>
      </c>
      <c r="H13" s="4">
        <f>COUNTIFS('Chi tiết tuyến'!$AO:$AO, Sheet1!$B13,'Chi tiết tuyến'!$AC:$AC,Sheet1!H$2)</f>
        <v>0</v>
      </c>
    </row>
    <row r="14" spans="2:15" x14ac:dyDescent="0.3">
      <c r="B14" t="str">
        <v>Tỉnh Cà Mau-Xã Hòa Bình</v>
      </c>
      <c r="C14" t="str">
        <f t="shared" si="0"/>
        <v>Tỉnh Cà Mau</v>
      </c>
      <c r="D14" t="str">
        <f t="shared" si="1"/>
        <v>Xã Hòa Bình</v>
      </c>
      <c r="E14" s="4">
        <f>SUMIFS(DSKH!$BC:$BC,DSKH!$BF:$BF,Sheet1!$B14)</f>
        <v>28360459.999999996</v>
      </c>
      <c r="F14" s="4">
        <f>COUNTIFS('Chi tiết tuyến'!$AO:$AO, Sheet1!$B14,'Chi tiết tuyến'!$AC:$AC,Sheet1!F$2)</f>
        <v>0</v>
      </c>
      <c r="G14" s="4">
        <f>COUNTIFS('Chi tiết tuyến'!$AO:$AO, Sheet1!$B14,'Chi tiết tuyến'!$AC:$AC,Sheet1!G$2)</f>
        <v>0</v>
      </c>
      <c r="H14" s="4">
        <f>COUNTIFS('Chi tiết tuyến'!$AO:$AO, Sheet1!$B14,'Chi tiết tuyến'!$AC:$AC,Sheet1!H$2)</f>
        <v>0</v>
      </c>
    </row>
    <row r="15" spans="2:15" x14ac:dyDescent="0.3">
      <c r="B15" t="str">
        <v>Tỉnh Cà Mau-Xã Hồng Dân</v>
      </c>
      <c r="C15" t="str">
        <f t="shared" si="0"/>
        <v>Tỉnh Cà Mau</v>
      </c>
      <c r="D15" t="str">
        <f t="shared" si="1"/>
        <v>Xã Hồng Dân</v>
      </c>
      <c r="E15" s="4">
        <f>SUMIFS(DSKH!$BC:$BC,DSKH!$BF:$BF,Sheet1!$B15)</f>
        <v>10572983.333333334</v>
      </c>
      <c r="F15" s="4">
        <f>COUNTIFS('Chi tiết tuyến'!$AO:$AO, Sheet1!$B15,'Chi tiết tuyến'!$AC:$AC,Sheet1!F$2)</f>
        <v>0</v>
      </c>
      <c r="G15" s="4">
        <f>COUNTIFS('Chi tiết tuyến'!$AO:$AO, Sheet1!$B15,'Chi tiết tuyến'!$AC:$AC,Sheet1!G$2)</f>
        <v>0</v>
      </c>
      <c r="H15" s="4">
        <f>COUNTIFS('Chi tiết tuyến'!$AO:$AO, Sheet1!$B15,'Chi tiết tuyến'!$AC:$AC,Sheet1!H$2)</f>
        <v>0</v>
      </c>
    </row>
    <row r="16" spans="2:15" x14ac:dyDescent="0.3">
      <c r="B16" t="str">
        <v>Tỉnh Cà Mau-Xã Hưng Hội</v>
      </c>
      <c r="C16" t="str">
        <f t="shared" si="0"/>
        <v>Tỉnh Cà Mau</v>
      </c>
      <c r="D16" t="str">
        <f t="shared" si="1"/>
        <v>Xã Hưng Hội</v>
      </c>
      <c r="E16" s="4">
        <f>SUMIFS(DSKH!$BC:$BC,DSKH!$BF:$BF,Sheet1!$B16)</f>
        <v>11475020</v>
      </c>
      <c r="F16" s="4">
        <f>COUNTIFS('Chi tiết tuyến'!$AO:$AO, Sheet1!$B16,'Chi tiết tuyến'!$AC:$AC,Sheet1!F$2)</f>
        <v>0</v>
      </c>
      <c r="G16" s="4">
        <f>COUNTIFS('Chi tiết tuyến'!$AO:$AO, Sheet1!$B16,'Chi tiết tuyến'!$AC:$AC,Sheet1!G$2)</f>
        <v>0</v>
      </c>
      <c r="H16" s="4">
        <f>COUNTIFS('Chi tiết tuyến'!$AO:$AO, Sheet1!$B16,'Chi tiết tuyến'!$AC:$AC,Sheet1!H$2)</f>
        <v>0</v>
      </c>
    </row>
    <row r="17" spans="2:8" x14ac:dyDescent="0.3">
      <c r="B17" t="str">
        <v>Tỉnh Cà Mau-Xã Long Điền</v>
      </c>
      <c r="C17" t="str">
        <f t="shared" si="0"/>
        <v>Tỉnh Cà Mau</v>
      </c>
      <c r="D17" t="str">
        <f t="shared" si="1"/>
        <v>Xã Long Điền</v>
      </c>
      <c r="E17" s="4">
        <f>SUMIFS(DSKH!$BC:$BC,DSKH!$BF:$BF,Sheet1!$B17)</f>
        <v>16565866.666666666</v>
      </c>
      <c r="F17" s="4">
        <f>COUNTIFS('Chi tiết tuyến'!$AO:$AO, Sheet1!$B17,'Chi tiết tuyến'!$AC:$AC,Sheet1!F$2)</f>
        <v>0</v>
      </c>
      <c r="G17" s="4">
        <f>COUNTIFS('Chi tiết tuyến'!$AO:$AO, Sheet1!$B17,'Chi tiết tuyến'!$AC:$AC,Sheet1!G$2)</f>
        <v>0</v>
      </c>
      <c r="H17" s="4">
        <f>COUNTIFS('Chi tiết tuyến'!$AO:$AO, Sheet1!$B17,'Chi tiết tuyến'!$AC:$AC,Sheet1!H$2)</f>
        <v>0</v>
      </c>
    </row>
    <row r="18" spans="2:8" x14ac:dyDescent="0.3">
      <c r="B18" t="str">
        <v>Tỉnh Cà Mau-Xã Ninh Quới</v>
      </c>
      <c r="C18" t="str">
        <f t="shared" si="0"/>
        <v>Tỉnh Cà Mau</v>
      </c>
      <c r="D18" t="str">
        <f t="shared" si="1"/>
        <v>Xã Ninh Quới</v>
      </c>
      <c r="E18" s="4">
        <f>SUMIFS(DSKH!$BC:$BC,DSKH!$BF:$BF,Sheet1!$B18)</f>
        <v>4001816.666666667</v>
      </c>
      <c r="F18" s="4">
        <f>COUNTIFS('Chi tiết tuyến'!$AO:$AO, Sheet1!$B18,'Chi tiết tuyến'!$AC:$AC,Sheet1!F$2)</f>
        <v>0</v>
      </c>
      <c r="G18" s="4">
        <f>COUNTIFS('Chi tiết tuyến'!$AO:$AO, Sheet1!$B18,'Chi tiết tuyến'!$AC:$AC,Sheet1!G$2)</f>
        <v>0</v>
      </c>
      <c r="H18" s="4">
        <f>COUNTIFS('Chi tiết tuyến'!$AO:$AO, Sheet1!$B18,'Chi tiết tuyến'!$AC:$AC,Sheet1!H$2)</f>
        <v>0</v>
      </c>
    </row>
    <row r="19" spans="2:8" x14ac:dyDescent="0.3">
      <c r="B19" t="str">
        <v>Tỉnh Cà Mau-Xã Ninh Thạnh Lợi</v>
      </c>
      <c r="C19" t="str">
        <f t="shared" si="0"/>
        <v>Tỉnh Cà Mau</v>
      </c>
      <c r="D19" t="str">
        <f t="shared" si="1"/>
        <v>Xã Ninh Thạnh Lợi</v>
      </c>
      <c r="E19" s="4">
        <f>SUMIFS(DSKH!$BC:$BC,DSKH!$BF:$BF,Sheet1!$B19)</f>
        <v>1233333.3333333333</v>
      </c>
      <c r="F19" s="4">
        <f>COUNTIFS('Chi tiết tuyến'!$AO:$AO, Sheet1!$B19,'Chi tiết tuyến'!$AC:$AC,Sheet1!F$2)</f>
        <v>0</v>
      </c>
      <c r="G19" s="4">
        <f>COUNTIFS('Chi tiết tuyến'!$AO:$AO, Sheet1!$B19,'Chi tiết tuyến'!$AC:$AC,Sheet1!G$2)</f>
        <v>0</v>
      </c>
      <c r="H19" s="4">
        <f>COUNTIFS('Chi tiết tuyến'!$AO:$AO, Sheet1!$B19,'Chi tiết tuyến'!$AC:$AC,Sheet1!H$2)</f>
        <v>0</v>
      </c>
    </row>
    <row r="20" spans="2:8" x14ac:dyDescent="0.3">
      <c r="B20" t="str">
        <v>Tỉnh Cà Mau-Xã Phong Hiệp</v>
      </c>
      <c r="C20" t="str">
        <f t="shared" si="0"/>
        <v>Tỉnh Cà Mau</v>
      </c>
      <c r="D20" t="str">
        <f t="shared" si="1"/>
        <v>Xã Phong Hiệp</v>
      </c>
      <c r="E20" s="4">
        <f>SUMIFS(DSKH!$BC:$BC,DSKH!$BF:$BF,Sheet1!$B20)</f>
        <v>12408053.333333332</v>
      </c>
      <c r="F20" s="4">
        <f>COUNTIFS('Chi tiết tuyến'!$AO:$AO, Sheet1!$B20,'Chi tiết tuyến'!$AC:$AC,Sheet1!F$2)</f>
        <v>0</v>
      </c>
      <c r="G20" s="4">
        <f>COUNTIFS('Chi tiết tuyến'!$AO:$AO, Sheet1!$B20,'Chi tiết tuyến'!$AC:$AC,Sheet1!G$2)</f>
        <v>0</v>
      </c>
      <c r="H20" s="4">
        <f>COUNTIFS('Chi tiết tuyến'!$AO:$AO, Sheet1!$B20,'Chi tiết tuyến'!$AC:$AC,Sheet1!H$2)</f>
        <v>0</v>
      </c>
    </row>
    <row r="21" spans="2:8" x14ac:dyDescent="0.3">
      <c r="B21" t="str">
        <v>Tỉnh Cà Mau-Xã Phong Thạnh</v>
      </c>
      <c r="C21" t="str">
        <f t="shared" si="0"/>
        <v>Tỉnh Cà Mau</v>
      </c>
      <c r="D21" t="str">
        <f t="shared" si="1"/>
        <v>Xã Phong Thạnh</v>
      </c>
      <c r="E21" s="4">
        <f>SUMIFS(DSKH!$BC:$BC,DSKH!$BF:$BF,Sheet1!$B21)</f>
        <v>11711186.666666666</v>
      </c>
      <c r="F21" s="4">
        <f>COUNTIFS('Chi tiết tuyến'!$AO:$AO, Sheet1!$B21,'Chi tiết tuyến'!$AC:$AC,Sheet1!F$2)</f>
        <v>0</v>
      </c>
      <c r="G21" s="4">
        <f>COUNTIFS('Chi tiết tuyến'!$AO:$AO, Sheet1!$B21,'Chi tiết tuyến'!$AC:$AC,Sheet1!G$2)</f>
        <v>0</v>
      </c>
      <c r="H21" s="4">
        <f>COUNTIFS('Chi tiết tuyến'!$AO:$AO, Sheet1!$B21,'Chi tiết tuyến'!$AC:$AC,Sheet1!H$2)</f>
        <v>0</v>
      </c>
    </row>
    <row r="22" spans="2:8" x14ac:dyDescent="0.3">
      <c r="B22" t="str">
        <v>Tỉnh Cà Mau-Xã Phước Long</v>
      </c>
      <c r="C22" t="str">
        <f t="shared" si="0"/>
        <v>Tỉnh Cà Mau</v>
      </c>
      <c r="D22" t="str">
        <f t="shared" si="1"/>
        <v>Xã Phước Long</v>
      </c>
      <c r="E22" s="4">
        <f>SUMIFS(DSKH!$BC:$BC,DSKH!$BF:$BF,Sheet1!$B22)</f>
        <v>24374200</v>
      </c>
      <c r="F22" s="4">
        <f>COUNTIFS('Chi tiết tuyến'!$AO:$AO, Sheet1!$B22,'Chi tiết tuyến'!$AC:$AC,Sheet1!F$2)</f>
        <v>0</v>
      </c>
      <c r="G22" s="4">
        <f>COUNTIFS('Chi tiết tuyến'!$AO:$AO, Sheet1!$B22,'Chi tiết tuyến'!$AC:$AC,Sheet1!G$2)</f>
        <v>0</v>
      </c>
      <c r="H22" s="4">
        <f>COUNTIFS('Chi tiết tuyến'!$AO:$AO, Sheet1!$B22,'Chi tiết tuyến'!$AC:$AC,Sheet1!H$2)</f>
        <v>0</v>
      </c>
    </row>
    <row r="23" spans="2:8" x14ac:dyDescent="0.3">
      <c r="B23" t="str">
        <v>Tỉnh Cà Mau-Xã Vĩnh Hậu</v>
      </c>
      <c r="C23" t="str">
        <f t="shared" si="0"/>
        <v>Tỉnh Cà Mau</v>
      </c>
      <c r="D23" t="str">
        <f t="shared" si="1"/>
        <v>Xã Vĩnh Hậu</v>
      </c>
      <c r="E23" s="4">
        <f>SUMIFS(DSKH!$BC:$BC,DSKH!$BF:$BF,Sheet1!$B23)</f>
        <v>12720750.000000002</v>
      </c>
      <c r="F23" s="4">
        <f>COUNTIFS('Chi tiết tuyến'!$AO:$AO, Sheet1!$B23,'Chi tiết tuyến'!$AC:$AC,Sheet1!F$2)</f>
        <v>0</v>
      </c>
      <c r="G23" s="4">
        <f>COUNTIFS('Chi tiết tuyến'!$AO:$AO, Sheet1!$B23,'Chi tiết tuyến'!$AC:$AC,Sheet1!G$2)</f>
        <v>0</v>
      </c>
      <c r="H23" s="4">
        <f>COUNTIFS('Chi tiết tuyến'!$AO:$AO, Sheet1!$B23,'Chi tiết tuyến'!$AC:$AC,Sheet1!H$2)</f>
        <v>0</v>
      </c>
    </row>
    <row r="24" spans="2:8" x14ac:dyDescent="0.3">
      <c r="B24" t="str">
        <v>Tỉnh Cà Mau-Xã Vĩnh Lộc</v>
      </c>
      <c r="C24" t="str">
        <f t="shared" si="0"/>
        <v>Tỉnh Cà Mau</v>
      </c>
      <c r="D24" t="str">
        <f t="shared" si="1"/>
        <v>Xã Vĩnh Lộc</v>
      </c>
      <c r="E24" s="4">
        <f>SUMIFS(DSKH!$BC:$BC,DSKH!$BF:$BF,Sheet1!$B24)</f>
        <v>1036400</v>
      </c>
      <c r="F24" s="4">
        <f>COUNTIFS('Chi tiết tuyến'!$AO:$AO, Sheet1!$B24,'Chi tiết tuyến'!$AC:$AC,Sheet1!F$2)</f>
        <v>0</v>
      </c>
      <c r="G24" s="4">
        <f>COUNTIFS('Chi tiết tuyến'!$AO:$AO, Sheet1!$B24,'Chi tiết tuyến'!$AC:$AC,Sheet1!G$2)</f>
        <v>0</v>
      </c>
      <c r="H24" s="4">
        <f>COUNTIFS('Chi tiết tuyến'!$AO:$AO, Sheet1!$B24,'Chi tiết tuyến'!$AC:$AC,Sheet1!H$2)</f>
        <v>0</v>
      </c>
    </row>
    <row r="25" spans="2:8" x14ac:dyDescent="0.3">
      <c r="B25" t="str">
        <v>Tỉnh Cà Mau-Xã Vĩnh Lợi</v>
      </c>
      <c r="C25" t="str">
        <f t="shared" si="0"/>
        <v>Tỉnh Cà Mau</v>
      </c>
      <c r="D25" t="str">
        <f t="shared" si="1"/>
        <v>Xã Vĩnh Lợi</v>
      </c>
      <c r="E25" s="4">
        <f>SUMIFS(DSKH!$BC:$BC,DSKH!$BF:$BF,Sheet1!$B25)</f>
        <v>10044433.333333332</v>
      </c>
      <c r="F25" s="4">
        <f>COUNTIFS('Chi tiết tuyến'!$AO:$AO, Sheet1!$B25,'Chi tiết tuyến'!$AC:$AC,Sheet1!F$2)</f>
        <v>0</v>
      </c>
      <c r="G25" s="4">
        <f>COUNTIFS('Chi tiết tuyến'!$AO:$AO, Sheet1!$B25,'Chi tiết tuyến'!$AC:$AC,Sheet1!G$2)</f>
        <v>0</v>
      </c>
      <c r="H25" s="4">
        <f>COUNTIFS('Chi tiết tuyến'!$AO:$AO, Sheet1!$B25,'Chi tiết tuyến'!$AC:$AC,Sheet1!H$2)</f>
        <v>0</v>
      </c>
    </row>
    <row r="26" spans="2:8" x14ac:dyDescent="0.3">
      <c r="B26" t="str">
        <v>Tỉnh Cà Mau-Xã Vĩnh Mỹ</v>
      </c>
      <c r="C26" t="str">
        <f t="shared" si="0"/>
        <v>Tỉnh Cà Mau</v>
      </c>
      <c r="D26" t="str">
        <f t="shared" si="1"/>
        <v>Xã Vĩnh Mỹ</v>
      </c>
      <c r="E26" s="4">
        <f>SUMIFS(DSKH!$BC:$BC,DSKH!$BF:$BF,Sheet1!$B26)</f>
        <v>8506676.666666666</v>
      </c>
      <c r="F26" s="4">
        <f>COUNTIFS('Chi tiết tuyến'!$AO:$AO, Sheet1!$B26,'Chi tiết tuyến'!$AC:$AC,Sheet1!F$2)</f>
        <v>0</v>
      </c>
      <c r="G26" s="4">
        <f>COUNTIFS('Chi tiết tuyến'!$AO:$AO, Sheet1!$B26,'Chi tiết tuyến'!$AC:$AC,Sheet1!G$2)</f>
        <v>0</v>
      </c>
      <c r="H26" s="4">
        <f>COUNTIFS('Chi tiết tuyến'!$AO:$AO, Sheet1!$B26,'Chi tiết tuyến'!$AC:$AC,Sheet1!H$2)</f>
        <v>0</v>
      </c>
    </row>
    <row r="27" spans="2:8" x14ac:dyDescent="0.3">
      <c r="B27" t="str">
        <v>Tỉnh Cà Mau-Xã Vĩnh Phước</v>
      </c>
      <c r="C27" t="str">
        <f t="shared" si="0"/>
        <v>Tỉnh Cà Mau</v>
      </c>
      <c r="D27" t="str">
        <f t="shared" si="1"/>
        <v>Xã Vĩnh Phước</v>
      </c>
      <c r="E27" s="4">
        <f>SUMIFS(DSKH!$BC:$BC,DSKH!$BF:$BF,Sheet1!$B27)</f>
        <v>68276149.666666672</v>
      </c>
      <c r="F27" s="4">
        <f>COUNTIFS('Chi tiết tuyến'!$AO:$AO, Sheet1!$B27,'Chi tiết tuyến'!$AC:$AC,Sheet1!F$2)</f>
        <v>0</v>
      </c>
      <c r="G27" s="4">
        <f>COUNTIFS('Chi tiết tuyến'!$AO:$AO, Sheet1!$B27,'Chi tiết tuyến'!$AC:$AC,Sheet1!G$2)</f>
        <v>0</v>
      </c>
      <c r="H27" s="4">
        <f>COUNTIFS('Chi tiết tuyến'!$AO:$AO, Sheet1!$B27,'Chi tiết tuyến'!$AC:$AC,Sheet1!H$2)</f>
        <v>0</v>
      </c>
    </row>
    <row r="28" spans="2:8" x14ac:dyDescent="0.3">
      <c r="B28" t="str">
        <v>Tỉnh Cà Mau-Xã Vĩnh Thanh</v>
      </c>
      <c r="C28" t="str">
        <f t="shared" si="0"/>
        <v>Tỉnh Cà Mau</v>
      </c>
      <c r="D28" t="str">
        <f t="shared" si="1"/>
        <v>Xã Vĩnh Thanh</v>
      </c>
      <c r="E28" s="4">
        <f>SUMIFS(DSKH!$BC:$BC,DSKH!$BF:$BF,Sheet1!$B28)</f>
        <v>11903375.333333334</v>
      </c>
      <c r="F28" s="4">
        <f>COUNTIFS('Chi tiết tuyến'!$AO:$AO, Sheet1!$B28,'Chi tiết tuyến'!$AC:$AC,Sheet1!F$2)</f>
        <v>0</v>
      </c>
      <c r="G28" s="4">
        <f>COUNTIFS('Chi tiết tuyến'!$AO:$AO, Sheet1!$B28,'Chi tiết tuyến'!$AC:$AC,Sheet1!G$2)</f>
        <v>0</v>
      </c>
      <c r="H28" s="4">
        <f>COUNTIFS('Chi tiết tuyến'!$AO:$AO, Sheet1!$B28,'Chi tiết tuyến'!$AC:$AC,Sheet1!H$2)</f>
        <v>0</v>
      </c>
    </row>
    <row r="29" spans="2:8" x14ac:dyDescent="0.3">
      <c r="C29" t="e">
        <f t="shared" si="0"/>
        <v>#VALUE!</v>
      </c>
      <c r="D29" t="e">
        <f t="shared" si="1"/>
        <v>#VALUE!</v>
      </c>
      <c r="E29" s="4">
        <f>SUMIFS(DSKH!$BC:$BC,DSKH!$BF:$BF,Sheet1!$B29)</f>
        <v>0</v>
      </c>
      <c r="F29" s="4">
        <f>COUNTIFS('Chi tiết tuyến'!$AO:$AO, Sheet1!$B29,'Chi tiết tuyến'!$AC:$AC,Sheet1!F$2)</f>
        <v>328</v>
      </c>
      <c r="G29" s="4">
        <f>COUNTIFS('Chi tiết tuyến'!$AO:$AO, Sheet1!$B29,'Chi tiết tuyến'!$AC:$AC,Sheet1!G$2)</f>
        <v>0</v>
      </c>
      <c r="H29" s="4">
        <f>COUNTIFS('Chi tiết tuyến'!$AO:$AO, Sheet1!$B29,'Chi tiết tuyến'!$AC:$AC,Sheet1!H$2)</f>
        <v>0</v>
      </c>
    </row>
    <row r="30" spans="2:8" x14ac:dyDescent="0.3">
      <c r="C30" t="e">
        <f t="shared" si="0"/>
        <v>#VALUE!</v>
      </c>
      <c r="D30" t="e">
        <f t="shared" si="1"/>
        <v>#VALUE!</v>
      </c>
      <c r="E30" s="4">
        <f>SUMIFS(DSKH!$BC:$BC,DSKH!$BF:$BF,Sheet1!$B30)</f>
        <v>0</v>
      </c>
      <c r="F30" s="4">
        <f>COUNTIFS('Chi tiết tuyến'!$AO:$AO, Sheet1!$B30,'Chi tiết tuyến'!$AC:$AC,Sheet1!F$2)</f>
        <v>328</v>
      </c>
      <c r="G30" s="4">
        <f>COUNTIFS('Chi tiết tuyến'!$AO:$AO, Sheet1!$B30,'Chi tiết tuyến'!$AC:$AC,Sheet1!G$2)</f>
        <v>0</v>
      </c>
      <c r="H30" s="4">
        <f>COUNTIFS('Chi tiết tuyến'!$AO:$AO, Sheet1!$B30,'Chi tiết tuyến'!$AC:$AC,Sheet1!H$2)</f>
        <v>0</v>
      </c>
    </row>
    <row r="31" spans="2:8" x14ac:dyDescent="0.3">
      <c r="C31" t="e">
        <f t="shared" si="0"/>
        <v>#VALUE!</v>
      </c>
      <c r="D31" t="e">
        <f t="shared" si="1"/>
        <v>#VALUE!</v>
      </c>
      <c r="E31" s="4">
        <f>SUMIFS(DSKH!$BC:$BC,DSKH!$BF:$BF,Sheet1!$B31)</f>
        <v>0</v>
      </c>
      <c r="F31" s="4">
        <f>COUNTIFS('Chi tiết tuyến'!$AO:$AO, Sheet1!$B31,'Chi tiết tuyến'!$AC:$AC,Sheet1!F$2)</f>
        <v>328</v>
      </c>
      <c r="G31" s="4">
        <f>COUNTIFS('Chi tiết tuyến'!$AO:$AO, Sheet1!$B31,'Chi tiết tuyến'!$AC:$AC,Sheet1!G$2)</f>
        <v>0</v>
      </c>
      <c r="H31" s="4">
        <f>COUNTIFS('Chi tiết tuyến'!$AO:$AO, Sheet1!$B31,'Chi tiết tuyến'!$AC:$AC,Sheet1!H$2)</f>
        <v>0</v>
      </c>
    </row>
    <row r="32" spans="2:8" x14ac:dyDescent="0.3">
      <c r="C32" t="e">
        <f t="shared" si="0"/>
        <v>#VALUE!</v>
      </c>
      <c r="D32" t="e">
        <f t="shared" si="1"/>
        <v>#VALUE!</v>
      </c>
      <c r="E32" s="4">
        <f>SUMIFS(DSKH!$BC:$BC,DSKH!$BF:$BF,Sheet1!$B32)</f>
        <v>0</v>
      </c>
      <c r="F32" s="4">
        <f>COUNTIFS('Chi tiết tuyến'!$AO:$AO, Sheet1!$B32,'Chi tiết tuyến'!$AC:$AC,Sheet1!F$2)</f>
        <v>328</v>
      </c>
      <c r="G32" s="4">
        <f>COUNTIFS('Chi tiết tuyến'!$AO:$AO, Sheet1!$B32,'Chi tiết tuyến'!$AC:$AC,Sheet1!G$2)</f>
        <v>0</v>
      </c>
      <c r="H32" s="4">
        <f>COUNTIFS('Chi tiết tuyến'!$AO:$AO, Sheet1!$B32,'Chi tiết tuyến'!$AC:$AC,Sheet1!H$2)</f>
        <v>0</v>
      </c>
    </row>
    <row r="33" spans="3:8" x14ac:dyDescent="0.3">
      <c r="C33" t="e">
        <f t="shared" si="0"/>
        <v>#VALUE!</v>
      </c>
      <c r="D33" t="e">
        <f t="shared" si="1"/>
        <v>#VALUE!</v>
      </c>
      <c r="E33" s="4">
        <f>SUMIFS(DSKH!$BC:$BC,DSKH!$BF:$BF,Sheet1!$B33)</f>
        <v>0</v>
      </c>
      <c r="F33" s="4">
        <f>COUNTIFS('Chi tiết tuyến'!$AO:$AO, Sheet1!$B33,'Chi tiết tuyến'!$AC:$AC,Sheet1!F$2)</f>
        <v>328</v>
      </c>
      <c r="G33" s="4">
        <f>COUNTIFS('Chi tiết tuyến'!$AO:$AO, Sheet1!$B33,'Chi tiết tuyến'!$AC:$AC,Sheet1!G$2)</f>
        <v>0</v>
      </c>
      <c r="H33" s="4">
        <f>COUNTIFS('Chi tiết tuyến'!$AO:$AO, Sheet1!$B33,'Chi tiết tuyến'!$AC:$AC,Sheet1!H$2)</f>
        <v>0</v>
      </c>
    </row>
    <row r="34" spans="3:8" x14ac:dyDescent="0.3">
      <c r="C34" t="e">
        <f t="shared" si="0"/>
        <v>#VALUE!</v>
      </c>
      <c r="D34" t="e">
        <f t="shared" si="1"/>
        <v>#VALUE!</v>
      </c>
      <c r="E34" s="4">
        <f>SUMIFS(DSKH!$BC:$BC,DSKH!$BF:$BF,Sheet1!$B34)</f>
        <v>0</v>
      </c>
      <c r="F34" s="4">
        <f>COUNTIFS('Chi tiết tuyến'!$AO:$AO, Sheet1!$B34,'Chi tiết tuyến'!$AC:$AC,Sheet1!F$2)</f>
        <v>328</v>
      </c>
      <c r="G34" s="4">
        <f>COUNTIFS('Chi tiết tuyến'!$AO:$AO, Sheet1!$B34,'Chi tiết tuyến'!$AC:$AC,Sheet1!G$2)</f>
        <v>0</v>
      </c>
      <c r="H34" s="4">
        <f>COUNTIFS('Chi tiết tuyến'!$AO:$AO, Sheet1!$B34,'Chi tiết tuyến'!$AC:$AC,Sheet1!H$2)</f>
        <v>0</v>
      </c>
    </row>
    <row r="35" spans="3:8" x14ac:dyDescent="0.3">
      <c r="C35" t="e">
        <f t="shared" si="0"/>
        <v>#VALUE!</v>
      </c>
      <c r="D35" t="e">
        <f t="shared" si="1"/>
        <v>#VALUE!</v>
      </c>
      <c r="E35" s="4">
        <f>SUMIFS(DSKH!$BC:$BC,DSKH!$BF:$BF,Sheet1!$B35)</f>
        <v>0</v>
      </c>
      <c r="F35" s="4">
        <f>COUNTIFS('Chi tiết tuyến'!$AO:$AO, Sheet1!$B35,'Chi tiết tuyến'!$AC:$AC,Sheet1!F$2)</f>
        <v>328</v>
      </c>
      <c r="G35" s="4">
        <f>COUNTIFS('Chi tiết tuyến'!$AO:$AO, Sheet1!$B35,'Chi tiết tuyến'!$AC:$AC,Sheet1!G$2)</f>
        <v>0</v>
      </c>
      <c r="H35" s="4">
        <f>COUNTIFS('Chi tiết tuyến'!$AO:$AO, Sheet1!$B35,'Chi tiết tuyến'!$AC:$AC,Sheet1!H$2)</f>
        <v>0</v>
      </c>
    </row>
    <row r="36" spans="3:8" x14ac:dyDescent="0.3">
      <c r="C36" t="e">
        <f t="shared" si="0"/>
        <v>#VALUE!</v>
      </c>
      <c r="D36" t="e">
        <f t="shared" si="1"/>
        <v>#VALUE!</v>
      </c>
      <c r="E36" s="4">
        <f>SUMIFS(DSKH!$BC:$BC,DSKH!$BF:$BF,Sheet1!$B36)</f>
        <v>0</v>
      </c>
      <c r="F36" s="4">
        <f>COUNTIFS('Chi tiết tuyến'!$AO:$AO, Sheet1!$B36,'Chi tiết tuyến'!$AC:$AC,Sheet1!F$2)</f>
        <v>328</v>
      </c>
      <c r="G36" s="4">
        <f>COUNTIFS('Chi tiết tuyến'!$AO:$AO, Sheet1!$B36,'Chi tiết tuyến'!$AC:$AC,Sheet1!G$2)</f>
        <v>0</v>
      </c>
      <c r="H36" s="4">
        <f>COUNTIFS('Chi tiết tuyến'!$AO:$AO, Sheet1!$B36,'Chi tiết tuyến'!$AC:$AC,Sheet1!H$2)</f>
        <v>0</v>
      </c>
    </row>
    <row r="37" spans="3:8" x14ac:dyDescent="0.3">
      <c r="C37" t="e">
        <f t="shared" si="0"/>
        <v>#VALUE!</v>
      </c>
      <c r="D37" t="e">
        <f t="shared" si="1"/>
        <v>#VALUE!</v>
      </c>
      <c r="E37" s="4">
        <f>SUMIFS(DSKH!$BC:$BC,DSKH!$BF:$BF,Sheet1!$B37)</f>
        <v>0</v>
      </c>
      <c r="F37" s="4">
        <f>COUNTIFS('Chi tiết tuyến'!$AO:$AO, Sheet1!$B37,'Chi tiết tuyến'!$AC:$AC,Sheet1!F$2)</f>
        <v>328</v>
      </c>
      <c r="G37" s="4">
        <f>COUNTIFS('Chi tiết tuyến'!$AO:$AO, Sheet1!$B37,'Chi tiết tuyến'!$AC:$AC,Sheet1!G$2)</f>
        <v>0</v>
      </c>
      <c r="H37" s="4">
        <f>COUNTIFS('Chi tiết tuyến'!$AO:$AO, Sheet1!$B37,'Chi tiết tuyến'!$AC:$AC,Sheet1!H$2)</f>
        <v>0</v>
      </c>
    </row>
    <row r="38" spans="3:8" x14ac:dyDescent="0.3">
      <c r="C38" t="e">
        <f t="shared" si="0"/>
        <v>#VALUE!</v>
      </c>
      <c r="D38" t="e">
        <f t="shared" si="1"/>
        <v>#VALUE!</v>
      </c>
      <c r="E38" s="4">
        <f>SUMIFS(DSKH!$BC:$BC,DSKH!$BF:$BF,Sheet1!$B38)</f>
        <v>0</v>
      </c>
      <c r="F38" s="4">
        <f>COUNTIFS('Chi tiết tuyến'!$AO:$AO, Sheet1!$B38,'Chi tiết tuyến'!$AC:$AC,Sheet1!F$2)</f>
        <v>328</v>
      </c>
      <c r="G38" s="4">
        <f>COUNTIFS('Chi tiết tuyến'!$AO:$AO, Sheet1!$B38,'Chi tiết tuyến'!$AC:$AC,Sheet1!G$2)</f>
        <v>0</v>
      </c>
      <c r="H38" s="4">
        <f>COUNTIFS('Chi tiết tuyến'!$AO:$AO, Sheet1!$B38,'Chi tiết tuyến'!$AC:$AC,Sheet1!H$2)</f>
        <v>0</v>
      </c>
    </row>
    <row r="39" spans="3:8" x14ac:dyDescent="0.3">
      <c r="C39" t="e">
        <f t="shared" si="0"/>
        <v>#VALUE!</v>
      </c>
      <c r="D39" t="e">
        <f t="shared" si="1"/>
        <v>#VALUE!</v>
      </c>
      <c r="E39" s="4">
        <f>SUMIFS(DSKH!$BC:$BC,DSKH!$BF:$BF,Sheet1!$B39)</f>
        <v>0</v>
      </c>
      <c r="F39" s="4">
        <f>COUNTIFS('Chi tiết tuyến'!$AO:$AO, Sheet1!$B39,'Chi tiết tuyến'!$AC:$AC,Sheet1!F$2)</f>
        <v>328</v>
      </c>
      <c r="G39" s="4">
        <f>COUNTIFS('Chi tiết tuyến'!$AO:$AO, Sheet1!$B39,'Chi tiết tuyến'!$AC:$AC,Sheet1!G$2)</f>
        <v>0</v>
      </c>
      <c r="H39" s="4">
        <f>COUNTIFS('Chi tiết tuyến'!$AO:$AO, Sheet1!$B39,'Chi tiết tuyến'!$AC:$AC,Sheet1!H$2)</f>
        <v>0</v>
      </c>
    </row>
    <row r="40" spans="3:8" x14ac:dyDescent="0.3">
      <c r="C40" t="e">
        <f t="shared" si="0"/>
        <v>#VALUE!</v>
      </c>
      <c r="D40" t="e">
        <f t="shared" si="1"/>
        <v>#VALUE!</v>
      </c>
      <c r="E40" s="4">
        <f>SUMIFS(DSKH!$BC:$BC,DSKH!$BF:$BF,Sheet1!$B40)</f>
        <v>0</v>
      </c>
      <c r="F40" s="4">
        <f>COUNTIFS('Chi tiết tuyến'!$AO:$AO, Sheet1!$B40,'Chi tiết tuyến'!$AC:$AC,Sheet1!F$2)</f>
        <v>328</v>
      </c>
      <c r="G40" s="4">
        <f>COUNTIFS('Chi tiết tuyến'!$AO:$AO, Sheet1!$B40,'Chi tiết tuyến'!$AC:$AC,Sheet1!G$2)</f>
        <v>0</v>
      </c>
      <c r="H40" s="4">
        <f>COUNTIFS('Chi tiết tuyến'!$AO:$AO, Sheet1!$B40,'Chi tiết tuyến'!$AC:$AC,Sheet1!H$2)</f>
        <v>0</v>
      </c>
    </row>
    <row r="41" spans="3:8" x14ac:dyDescent="0.3">
      <c r="C41" t="e">
        <f t="shared" si="0"/>
        <v>#VALUE!</v>
      </c>
      <c r="D41" t="e">
        <f t="shared" si="1"/>
        <v>#VALUE!</v>
      </c>
      <c r="E41" s="4">
        <f>SUMIFS(DSKH!$BC:$BC,DSKH!$BF:$BF,Sheet1!$B41)</f>
        <v>0</v>
      </c>
      <c r="F41" s="4">
        <f>COUNTIFS('Chi tiết tuyến'!$AO:$AO, Sheet1!$B41,'Chi tiết tuyến'!$AC:$AC,Sheet1!F$2)</f>
        <v>328</v>
      </c>
      <c r="G41" s="4">
        <f>COUNTIFS('Chi tiết tuyến'!$AO:$AO, Sheet1!$B41,'Chi tiết tuyến'!$AC:$AC,Sheet1!G$2)</f>
        <v>0</v>
      </c>
      <c r="H41" s="4">
        <f>COUNTIFS('Chi tiết tuyến'!$AO:$AO, Sheet1!$B41,'Chi tiết tuyến'!$AC:$AC,Sheet1!H$2)</f>
        <v>0</v>
      </c>
    </row>
    <row r="42" spans="3:8" x14ac:dyDescent="0.3">
      <c r="C42" t="e">
        <f t="shared" si="0"/>
        <v>#VALUE!</v>
      </c>
      <c r="D42" t="e">
        <f t="shared" si="1"/>
        <v>#VALUE!</v>
      </c>
      <c r="E42" s="4">
        <f>SUMIFS(DSKH!$BC:$BC,DSKH!$BF:$BF,Sheet1!$B42)</f>
        <v>0</v>
      </c>
      <c r="F42" s="4">
        <f>COUNTIFS('Chi tiết tuyến'!$AO:$AO, Sheet1!$B42,'Chi tiết tuyến'!$AC:$AC,Sheet1!F$2)</f>
        <v>328</v>
      </c>
      <c r="G42" s="4">
        <f>COUNTIFS('Chi tiết tuyến'!$AO:$AO, Sheet1!$B42,'Chi tiết tuyến'!$AC:$AC,Sheet1!G$2)</f>
        <v>0</v>
      </c>
      <c r="H42" s="4">
        <f>COUNTIFS('Chi tiết tuyến'!$AO:$AO, Sheet1!$B42,'Chi tiết tuyến'!$AC:$AC,Sheet1!H$2)</f>
        <v>0</v>
      </c>
    </row>
    <row r="43" spans="3:8" x14ac:dyDescent="0.3">
      <c r="C43" t="e">
        <f t="shared" si="0"/>
        <v>#VALUE!</v>
      </c>
      <c r="D43" t="e">
        <f t="shared" si="1"/>
        <v>#VALUE!</v>
      </c>
      <c r="E43" s="4">
        <f>SUMIFS(DSKH!$BC:$BC,DSKH!$BF:$BF,Sheet1!$B43)</f>
        <v>0</v>
      </c>
      <c r="F43" s="4">
        <f>COUNTIFS('Chi tiết tuyến'!$AO:$AO, Sheet1!$B43,'Chi tiết tuyến'!$AC:$AC,Sheet1!F$2)</f>
        <v>328</v>
      </c>
      <c r="G43" s="4">
        <f>COUNTIFS('Chi tiết tuyến'!$AO:$AO, Sheet1!$B43,'Chi tiết tuyến'!$AC:$AC,Sheet1!G$2)</f>
        <v>0</v>
      </c>
      <c r="H43" s="4">
        <f>COUNTIFS('Chi tiết tuyến'!$AO:$AO, Sheet1!$B43,'Chi tiết tuyến'!$AC:$AC,Sheet1!H$2)</f>
        <v>0</v>
      </c>
    </row>
    <row r="44" spans="3:8" x14ac:dyDescent="0.3">
      <c r="C44" t="e">
        <f t="shared" si="0"/>
        <v>#VALUE!</v>
      </c>
      <c r="D44" t="e">
        <f t="shared" si="1"/>
        <v>#VALUE!</v>
      </c>
      <c r="E44" s="4">
        <f>SUMIFS(DSKH!$BC:$BC,DSKH!$BF:$BF,Sheet1!$B44)</f>
        <v>0</v>
      </c>
      <c r="F44" s="4">
        <f>COUNTIFS('Chi tiết tuyến'!$AO:$AO, Sheet1!$B44,'Chi tiết tuyến'!$AC:$AC,Sheet1!F$2)</f>
        <v>328</v>
      </c>
      <c r="G44" s="4">
        <f>COUNTIFS('Chi tiết tuyến'!$AO:$AO, Sheet1!$B44,'Chi tiết tuyến'!$AC:$AC,Sheet1!G$2)</f>
        <v>0</v>
      </c>
      <c r="H44" s="4">
        <f>COUNTIFS('Chi tiết tuyến'!$AO:$AO, Sheet1!$B44,'Chi tiết tuyến'!$AC:$AC,Sheet1!H$2)</f>
        <v>0</v>
      </c>
    </row>
    <row r="45" spans="3:8" x14ac:dyDescent="0.3">
      <c r="C45" t="e">
        <f t="shared" si="0"/>
        <v>#VALUE!</v>
      </c>
      <c r="D45" t="e">
        <f t="shared" si="1"/>
        <v>#VALUE!</v>
      </c>
      <c r="E45" s="4">
        <f>SUMIFS(DSKH!$BC:$BC,DSKH!$BF:$BF,Sheet1!$B45)</f>
        <v>0</v>
      </c>
      <c r="F45" s="4">
        <f>COUNTIFS('Chi tiết tuyến'!$AO:$AO, Sheet1!$B45,'Chi tiết tuyến'!$AC:$AC,Sheet1!F$2)</f>
        <v>328</v>
      </c>
      <c r="G45" s="4">
        <f>COUNTIFS('Chi tiết tuyến'!$AO:$AO, Sheet1!$B45,'Chi tiết tuyến'!$AC:$AC,Sheet1!G$2)</f>
        <v>0</v>
      </c>
      <c r="H45" s="4">
        <f>COUNTIFS('Chi tiết tuyến'!$AO:$AO, Sheet1!$B45,'Chi tiết tuyến'!$AC:$AC,Sheet1!H$2)</f>
        <v>0</v>
      </c>
    </row>
    <row r="46" spans="3:8" x14ac:dyDescent="0.3">
      <c r="C46" t="e">
        <f t="shared" si="0"/>
        <v>#VALUE!</v>
      </c>
      <c r="D46" t="e">
        <f t="shared" si="1"/>
        <v>#VALUE!</v>
      </c>
      <c r="E46" s="4">
        <f>SUMIFS(DSKH!$BC:$BC,DSKH!$BF:$BF,Sheet1!$B46)</f>
        <v>0</v>
      </c>
      <c r="F46" s="4">
        <f>COUNTIFS('Chi tiết tuyến'!$AO:$AO, Sheet1!$B46,'Chi tiết tuyến'!$AC:$AC,Sheet1!F$2)</f>
        <v>328</v>
      </c>
      <c r="G46" s="4">
        <f>COUNTIFS('Chi tiết tuyến'!$AO:$AO, Sheet1!$B46,'Chi tiết tuyến'!$AC:$AC,Sheet1!G$2)</f>
        <v>0</v>
      </c>
      <c r="H46" s="4">
        <f>COUNTIFS('Chi tiết tuyến'!$AO:$AO, Sheet1!$B46,'Chi tiết tuyến'!$AC:$AC,Sheet1!H$2)</f>
        <v>0</v>
      </c>
    </row>
    <row r="47" spans="3:8" x14ac:dyDescent="0.3">
      <c r="C47" t="e">
        <f t="shared" si="0"/>
        <v>#VALUE!</v>
      </c>
      <c r="D47" t="e">
        <f t="shared" si="1"/>
        <v>#VALUE!</v>
      </c>
      <c r="E47" s="4">
        <f>SUMIFS(DSKH!$BC:$BC,DSKH!$BF:$BF,Sheet1!$B47)</f>
        <v>0</v>
      </c>
      <c r="F47" s="4">
        <f>COUNTIFS('Chi tiết tuyến'!$AO:$AO, Sheet1!$B47,'Chi tiết tuyến'!$AC:$AC,Sheet1!F$2)</f>
        <v>328</v>
      </c>
      <c r="G47" s="4">
        <f>COUNTIFS('Chi tiết tuyến'!$AO:$AO, Sheet1!$B47,'Chi tiết tuyến'!$AC:$AC,Sheet1!G$2)</f>
        <v>0</v>
      </c>
      <c r="H47" s="4">
        <f>COUNTIFS('Chi tiết tuyến'!$AO:$AO, Sheet1!$B47,'Chi tiết tuyến'!$AC:$AC,Sheet1!H$2)</f>
        <v>0</v>
      </c>
    </row>
    <row r="48" spans="3:8" x14ac:dyDescent="0.3">
      <c r="C48" t="e">
        <f t="shared" si="0"/>
        <v>#VALUE!</v>
      </c>
      <c r="D48" t="e">
        <f t="shared" si="1"/>
        <v>#VALUE!</v>
      </c>
      <c r="E48" s="4">
        <f>SUMIFS(DSKH!$BC:$BC,DSKH!$BF:$BF,Sheet1!$B48)</f>
        <v>0</v>
      </c>
      <c r="F48" s="4">
        <f>COUNTIFS('Chi tiết tuyến'!$AO:$AO, Sheet1!$B48,'Chi tiết tuyến'!$AC:$AC,Sheet1!F$2)</f>
        <v>328</v>
      </c>
      <c r="G48" s="4">
        <f>COUNTIFS('Chi tiết tuyến'!$AO:$AO, Sheet1!$B48,'Chi tiết tuyến'!$AC:$AC,Sheet1!G$2)</f>
        <v>0</v>
      </c>
      <c r="H48" s="4">
        <f>COUNTIFS('Chi tiết tuyến'!$AO:$AO, Sheet1!$B48,'Chi tiết tuyến'!$AC:$AC,Sheet1!H$2)</f>
        <v>0</v>
      </c>
    </row>
    <row r="49" spans="3:8" x14ac:dyDescent="0.3">
      <c r="C49" t="e">
        <f t="shared" si="0"/>
        <v>#VALUE!</v>
      </c>
      <c r="D49" t="e">
        <f t="shared" si="1"/>
        <v>#VALUE!</v>
      </c>
      <c r="E49" s="4">
        <f>SUMIFS(DSKH!$BC:$BC,DSKH!$BF:$BF,Sheet1!$B49)</f>
        <v>0</v>
      </c>
      <c r="F49" s="4">
        <f>COUNTIFS('Chi tiết tuyến'!$AO:$AO, Sheet1!$B49,'Chi tiết tuyến'!$AC:$AC,Sheet1!F$2)</f>
        <v>328</v>
      </c>
      <c r="G49" s="4">
        <f>COUNTIFS('Chi tiết tuyến'!$AO:$AO, Sheet1!$B49,'Chi tiết tuyến'!$AC:$AC,Sheet1!G$2)</f>
        <v>0</v>
      </c>
      <c r="H49" s="4">
        <f>COUNTIFS('Chi tiết tuyến'!$AO:$AO, Sheet1!$B49,'Chi tiết tuyến'!$AC:$AC,Sheet1!H$2)</f>
        <v>0</v>
      </c>
    </row>
    <row r="50" spans="3:8" x14ac:dyDescent="0.3">
      <c r="C50" t="e">
        <f t="shared" si="0"/>
        <v>#VALUE!</v>
      </c>
      <c r="D50" t="e">
        <f t="shared" si="1"/>
        <v>#VALUE!</v>
      </c>
      <c r="E50" s="4">
        <f>SUMIFS(DSKH!$BC:$BC,DSKH!$BF:$BF,Sheet1!$B50)</f>
        <v>0</v>
      </c>
      <c r="F50" s="4">
        <f>COUNTIFS('Chi tiết tuyến'!$AO:$AO, Sheet1!$B50,'Chi tiết tuyến'!$AC:$AC,Sheet1!F$2)</f>
        <v>328</v>
      </c>
      <c r="G50" s="4">
        <f>COUNTIFS('Chi tiết tuyến'!$AO:$AO, Sheet1!$B50,'Chi tiết tuyến'!$AC:$AC,Sheet1!G$2)</f>
        <v>0</v>
      </c>
      <c r="H50" s="4">
        <f>COUNTIFS('Chi tiết tuyến'!$AO:$AO, Sheet1!$B50,'Chi tiết tuyến'!$AC:$AC,Sheet1!H$2)</f>
        <v>0</v>
      </c>
    </row>
    <row r="51" spans="3:8" x14ac:dyDescent="0.3">
      <c r="C51" t="e">
        <f t="shared" si="0"/>
        <v>#VALUE!</v>
      </c>
      <c r="D51" t="e">
        <f t="shared" si="1"/>
        <v>#VALUE!</v>
      </c>
      <c r="E51" s="4">
        <f>SUMIFS(DSKH!$BC:$BC,DSKH!$BF:$BF,Sheet1!$B51)</f>
        <v>0</v>
      </c>
      <c r="F51" s="4">
        <f>COUNTIFS('Chi tiết tuyến'!$AO:$AO, Sheet1!$B51,'Chi tiết tuyến'!$AC:$AC,Sheet1!F$2)</f>
        <v>328</v>
      </c>
      <c r="G51" s="4">
        <f>COUNTIFS('Chi tiết tuyến'!$AO:$AO, Sheet1!$B51,'Chi tiết tuyến'!$AC:$AC,Sheet1!G$2)</f>
        <v>0</v>
      </c>
      <c r="H51" s="4">
        <f>COUNTIFS('Chi tiết tuyến'!$AO:$AO, Sheet1!$B51,'Chi tiết tuyến'!$AC:$AC,Sheet1!H$2)</f>
        <v>0</v>
      </c>
    </row>
    <row r="52" spans="3:8" x14ac:dyDescent="0.3">
      <c r="C52" t="e">
        <f t="shared" si="0"/>
        <v>#VALUE!</v>
      </c>
      <c r="D52" t="e">
        <f t="shared" si="1"/>
        <v>#VALUE!</v>
      </c>
      <c r="E52" s="4">
        <f>SUMIFS(DSKH!$BC:$BC,DSKH!$BF:$BF,Sheet1!$B52)</f>
        <v>0</v>
      </c>
      <c r="F52" s="4">
        <f>COUNTIFS('Chi tiết tuyến'!$AO:$AO, Sheet1!$B52,'Chi tiết tuyến'!$AC:$AC,Sheet1!F$2)</f>
        <v>328</v>
      </c>
      <c r="G52" s="4">
        <f>COUNTIFS('Chi tiết tuyến'!$AO:$AO, Sheet1!$B52,'Chi tiết tuyến'!$AC:$AC,Sheet1!G$2)</f>
        <v>0</v>
      </c>
      <c r="H52" s="4">
        <f>COUNTIFS('Chi tiết tuyến'!$AO:$AO, Sheet1!$B52,'Chi tiết tuyến'!$AC:$AC,Sheet1!H$2)</f>
        <v>0</v>
      </c>
    </row>
    <row r="53" spans="3:8" x14ac:dyDescent="0.3">
      <c r="C53" t="e">
        <f t="shared" si="0"/>
        <v>#VALUE!</v>
      </c>
      <c r="D53" t="e">
        <f t="shared" si="1"/>
        <v>#VALUE!</v>
      </c>
      <c r="E53" s="4">
        <f>SUMIFS(DSKH!$BC:$BC,DSKH!$BF:$BF,Sheet1!$B53)</f>
        <v>0</v>
      </c>
      <c r="F53" s="4">
        <f>COUNTIFS('Chi tiết tuyến'!$AO:$AO, Sheet1!$B53,'Chi tiết tuyến'!$AC:$AC,Sheet1!F$2)</f>
        <v>328</v>
      </c>
      <c r="G53" s="4">
        <f>COUNTIFS('Chi tiết tuyến'!$AO:$AO, Sheet1!$B53,'Chi tiết tuyến'!$AC:$AC,Sheet1!G$2)</f>
        <v>0</v>
      </c>
      <c r="H53" s="4">
        <f>COUNTIFS('Chi tiết tuyến'!$AO:$AO, Sheet1!$B53,'Chi tiết tuyến'!$AC:$AC,Sheet1!H$2)</f>
        <v>0</v>
      </c>
    </row>
    <row r="54" spans="3:8" x14ac:dyDescent="0.3">
      <c r="C54" t="e">
        <f t="shared" si="0"/>
        <v>#VALUE!</v>
      </c>
      <c r="D54" t="e">
        <f t="shared" si="1"/>
        <v>#VALUE!</v>
      </c>
      <c r="E54" s="4">
        <f>SUMIFS(DSKH!$BC:$BC,DSKH!$BF:$BF,Sheet1!$B54)</f>
        <v>0</v>
      </c>
      <c r="F54" s="4">
        <f>COUNTIFS('Chi tiết tuyến'!$AO:$AO, Sheet1!$B54,'Chi tiết tuyến'!$AC:$AC,Sheet1!F$2)</f>
        <v>328</v>
      </c>
      <c r="G54" s="4">
        <f>COUNTIFS('Chi tiết tuyến'!$AO:$AO, Sheet1!$B54,'Chi tiết tuyến'!$AC:$AC,Sheet1!G$2)</f>
        <v>0</v>
      </c>
      <c r="H54" s="4">
        <f>COUNTIFS('Chi tiết tuyến'!$AO:$AO, Sheet1!$B54,'Chi tiết tuyến'!$AC:$AC,Sheet1!H$2)</f>
        <v>0</v>
      </c>
    </row>
    <row r="55" spans="3:8" x14ac:dyDescent="0.3">
      <c r="C55" t="e">
        <f t="shared" si="0"/>
        <v>#VALUE!</v>
      </c>
      <c r="D55" t="e">
        <f t="shared" si="1"/>
        <v>#VALUE!</v>
      </c>
      <c r="E55" s="4">
        <f>SUMIFS(DSKH!$BC:$BC,DSKH!$BF:$BF,Sheet1!$B55)</f>
        <v>0</v>
      </c>
      <c r="F55" s="4">
        <f>COUNTIFS('Chi tiết tuyến'!$AO:$AO, Sheet1!$B55,'Chi tiết tuyến'!$AC:$AC,Sheet1!F$2)</f>
        <v>328</v>
      </c>
      <c r="G55" s="4">
        <f>COUNTIFS('Chi tiết tuyến'!$AO:$AO, Sheet1!$B55,'Chi tiết tuyến'!$AC:$AC,Sheet1!G$2)</f>
        <v>0</v>
      </c>
      <c r="H55" s="4">
        <f>COUNTIFS('Chi tiết tuyến'!$AO:$AO, Sheet1!$B55,'Chi tiết tuyến'!$AC:$AC,Sheet1!H$2)</f>
        <v>0</v>
      </c>
    </row>
    <row r="56" spans="3:8" x14ac:dyDescent="0.3">
      <c r="C56" t="e">
        <f t="shared" si="0"/>
        <v>#VALUE!</v>
      </c>
      <c r="D56" t="e">
        <f t="shared" si="1"/>
        <v>#VALUE!</v>
      </c>
      <c r="E56" s="4">
        <f>SUMIFS(DSKH!$BC:$BC,DSKH!$BF:$BF,Sheet1!$B56)</f>
        <v>0</v>
      </c>
      <c r="F56" s="4">
        <f>COUNTIFS('Chi tiết tuyến'!$AO:$AO, Sheet1!$B56,'Chi tiết tuyến'!$AC:$AC,Sheet1!F$2)</f>
        <v>328</v>
      </c>
      <c r="G56" s="4">
        <f>COUNTIFS('Chi tiết tuyến'!$AO:$AO, Sheet1!$B56,'Chi tiết tuyến'!$AC:$AC,Sheet1!G$2)</f>
        <v>0</v>
      </c>
      <c r="H56" s="4">
        <f>COUNTIFS('Chi tiết tuyến'!$AO:$AO, Sheet1!$B56,'Chi tiết tuyến'!$AC:$AC,Sheet1!H$2)</f>
        <v>0</v>
      </c>
    </row>
    <row r="57" spans="3:8" x14ac:dyDescent="0.3">
      <c r="C57" t="e">
        <f t="shared" si="0"/>
        <v>#VALUE!</v>
      </c>
      <c r="D57" t="e">
        <f t="shared" si="1"/>
        <v>#VALUE!</v>
      </c>
      <c r="E57" s="4">
        <f>SUMIFS(DSKH!$BC:$BC,DSKH!$BF:$BF,Sheet1!$B57)</f>
        <v>0</v>
      </c>
      <c r="F57" s="4">
        <f>COUNTIFS('Chi tiết tuyến'!$AO:$AO, Sheet1!$B57,'Chi tiết tuyến'!$AC:$AC,Sheet1!F$2)</f>
        <v>328</v>
      </c>
      <c r="G57" s="4">
        <f>COUNTIFS('Chi tiết tuyến'!$AO:$AO, Sheet1!$B57,'Chi tiết tuyến'!$AC:$AC,Sheet1!G$2)</f>
        <v>0</v>
      </c>
      <c r="H57" s="4">
        <f>COUNTIFS('Chi tiết tuyến'!$AO:$AO, Sheet1!$B57,'Chi tiết tuyến'!$AC:$AC,Sheet1!H$2)</f>
        <v>0</v>
      </c>
    </row>
    <row r="58" spans="3:8" x14ac:dyDescent="0.3">
      <c r="C58" t="e">
        <f t="shared" si="0"/>
        <v>#VALUE!</v>
      </c>
      <c r="D58" t="e">
        <f t="shared" si="1"/>
        <v>#VALUE!</v>
      </c>
      <c r="E58" s="4">
        <f>SUMIFS(DSKH!$BC:$BC,DSKH!$BF:$BF,Sheet1!$B58)</f>
        <v>0</v>
      </c>
      <c r="F58" s="4">
        <f>COUNTIFS('Chi tiết tuyến'!$AO:$AO, Sheet1!$B58,'Chi tiết tuyến'!$AC:$AC,Sheet1!F$2)</f>
        <v>328</v>
      </c>
      <c r="G58" s="4">
        <f>COUNTIFS('Chi tiết tuyến'!$AO:$AO, Sheet1!$B58,'Chi tiết tuyến'!$AC:$AC,Sheet1!G$2)</f>
        <v>0</v>
      </c>
      <c r="H58" s="4">
        <f>COUNTIFS('Chi tiết tuyến'!$AO:$AO, Sheet1!$B58,'Chi tiết tuyến'!$AC:$AC,Sheet1!H$2)</f>
        <v>0</v>
      </c>
    </row>
    <row r="59" spans="3:8" x14ac:dyDescent="0.3">
      <c r="C59" t="e">
        <f t="shared" si="0"/>
        <v>#VALUE!</v>
      </c>
      <c r="D59" t="e">
        <f t="shared" si="1"/>
        <v>#VALUE!</v>
      </c>
      <c r="E59" s="4">
        <f>SUMIFS(DSKH!$BC:$BC,DSKH!$BF:$BF,Sheet1!$B59)</f>
        <v>0</v>
      </c>
      <c r="F59" s="4">
        <f>COUNTIFS('Chi tiết tuyến'!$AO:$AO, Sheet1!$B59,'Chi tiết tuyến'!$AC:$AC,Sheet1!F$2)</f>
        <v>328</v>
      </c>
      <c r="G59" s="4">
        <f>COUNTIFS('Chi tiết tuyến'!$AO:$AO, Sheet1!$B59,'Chi tiết tuyến'!$AC:$AC,Sheet1!G$2)</f>
        <v>0</v>
      </c>
      <c r="H59" s="4">
        <f>COUNTIFS('Chi tiết tuyến'!$AO:$AO, Sheet1!$B59,'Chi tiết tuyến'!$AC:$AC,Sheet1!H$2)</f>
        <v>0</v>
      </c>
    </row>
    <row r="60" spans="3:8" x14ac:dyDescent="0.3">
      <c r="C60" t="e">
        <f t="shared" si="0"/>
        <v>#VALUE!</v>
      </c>
      <c r="D60" t="e">
        <f t="shared" si="1"/>
        <v>#VALUE!</v>
      </c>
      <c r="E60" s="4">
        <f>SUMIFS(DSKH!$BC:$BC,DSKH!$BF:$BF,Sheet1!$B60)</f>
        <v>0</v>
      </c>
      <c r="F60" s="4">
        <f>COUNTIFS('Chi tiết tuyến'!$AO:$AO, Sheet1!$B60,'Chi tiết tuyến'!$AC:$AC,Sheet1!F$2)</f>
        <v>328</v>
      </c>
      <c r="G60" s="4">
        <f>COUNTIFS('Chi tiết tuyến'!$AO:$AO, Sheet1!$B60,'Chi tiết tuyến'!$AC:$AC,Sheet1!G$2)</f>
        <v>0</v>
      </c>
      <c r="H60" s="4">
        <f>COUNTIFS('Chi tiết tuyến'!$AO:$AO, Sheet1!$B60,'Chi tiết tuyến'!$AC:$AC,Sheet1!H$2)</f>
        <v>0</v>
      </c>
    </row>
    <row r="61" spans="3:8" x14ac:dyDescent="0.3">
      <c r="C61" t="e">
        <f t="shared" si="0"/>
        <v>#VALUE!</v>
      </c>
      <c r="D61" t="e">
        <f t="shared" si="1"/>
        <v>#VALUE!</v>
      </c>
      <c r="E61" s="4">
        <f>SUMIFS(DSKH!$BC:$BC,DSKH!$BF:$BF,Sheet1!$B61)</f>
        <v>0</v>
      </c>
      <c r="F61" s="4">
        <f>COUNTIFS('Chi tiết tuyến'!$AO:$AO, Sheet1!$B61,'Chi tiết tuyến'!$AC:$AC,Sheet1!F$2)</f>
        <v>328</v>
      </c>
      <c r="G61" s="4">
        <f>COUNTIFS('Chi tiết tuyến'!$AO:$AO, Sheet1!$B61,'Chi tiết tuyến'!$AC:$AC,Sheet1!G$2)</f>
        <v>0</v>
      </c>
      <c r="H61" s="4">
        <f>COUNTIFS('Chi tiết tuyến'!$AO:$AO, Sheet1!$B61,'Chi tiết tuyến'!$AC:$AC,Sheet1!H$2)</f>
        <v>0</v>
      </c>
    </row>
    <row r="62" spans="3:8" x14ac:dyDescent="0.3">
      <c r="C62" t="e">
        <f t="shared" si="0"/>
        <v>#VALUE!</v>
      </c>
      <c r="D62" t="e">
        <f t="shared" si="1"/>
        <v>#VALUE!</v>
      </c>
      <c r="E62" s="4">
        <f>SUMIFS(DSKH!$BC:$BC,DSKH!$BF:$BF,Sheet1!$B62)</f>
        <v>0</v>
      </c>
      <c r="F62" s="4">
        <f>COUNTIFS('Chi tiết tuyến'!$AO:$AO, Sheet1!$B62,'Chi tiết tuyến'!$AC:$AC,Sheet1!F$2)</f>
        <v>328</v>
      </c>
      <c r="G62" s="4">
        <f>COUNTIFS('Chi tiết tuyến'!$AO:$AO, Sheet1!$B62,'Chi tiết tuyến'!$AC:$AC,Sheet1!G$2)</f>
        <v>0</v>
      </c>
      <c r="H62" s="4">
        <f>COUNTIFS('Chi tiết tuyến'!$AO:$AO, Sheet1!$B62,'Chi tiết tuyến'!$AC:$AC,Sheet1!H$2)</f>
        <v>0</v>
      </c>
    </row>
    <row r="63" spans="3:8" x14ac:dyDescent="0.3">
      <c r="C63" t="e">
        <f t="shared" si="0"/>
        <v>#VALUE!</v>
      </c>
      <c r="D63" t="e">
        <f t="shared" si="1"/>
        <v>#VALUE!</v>
      </c>
      <c r="E63" s="4">
        <f>SUMIFS(DSKH!$BC:$BC,DSKH!$BF:$BF,Sheet1!$B63)</f>
        <v>0</v>
      </c>
      <c r="F63" s="4">
        <f>COUNTIFS('Chi tiết tuyến'!$AO:$AO, Sheet1!$B63,'Chi tiết tuyến'!$AC:$AC,Sheet1!F$2)</f>
        <v>328</v>
      </c>
      <c r="G63" s="4">
        <f>COUNTIFS('Chi tiết tuyến'!$AO:$AO, Sheet1!$B63,'Chi tiết tuyến'!$AC:$AC,Sheet1!G$2)</f>
        <v>0</v>
      </c>
      <c r="H63" s="4">
        <f>COUNTIFS('Chi tiết tuyến'!$AO:$AO, Sheet1!$B63,'Chi tiết tuyến'!$AC:$AC,Sheet1!H$2)</f>
        <v>0</v>
      </c>
    </row>
    <row r="64" spans="3:8" x14ac:dyDescent="0.3">
      <c r="C64" t="e">
        <f t="shared" si="0"/>
        <v>#VALUE!</v>
      </c>
      <c r="D64" t="e">
        <f t="shared" si="1"/>
        <v>#VALUE!</v>
      </c>
      <c r="E64" s="4">
        <f>SUMIFS(DSKH!$BC:$BC,DSKH!$BF:$BF,Sheet1!$B64)</f>
        <v>0</v>
      </c>
      <c r="F64" s="4">
        <f>COUNTIFS('Chi tiết tuyến'!$AO:$AO, Sheet1!$B64,'Chi tiết tuyến'!$AC:$AC,Sheet1!F$2)</f>
        <v>328</v>
      </c>
      <c r="G64" s="4">
        <f>COUNTIFS('Chi tiết tuyến'!$AO:$AO, Sheet1!$B64,'Chi tiết tuyến'!$AC:$AC,Sheet1!G$2)</f>
        <v>0</v>
      </c>
      <c r="H64" s="4">
        <f>COUNTIFS('Chi tiết tuyến'!$AO:$AO, Sheet1!$B64,'Chi tiết tuyến'!$AC:$AC,Sheet1!H$2)</f>
        <v>0</v>
      </c>
    </row>
    <row r="65" spans="3:8" x14ac:dyDescent="0.3">
      <c r="C65" t="e">
        <f t="shared" si="0"/>
        <v>#VALUE!</v>
      </c>
      <c r="D65" t="e">
        <f t="shared" si="1"/>
        <v>#VALUE!</v>
      </c>
      <c r="E65" s="4">
        <f>SUMIFS(DSKH!$BC:$BC,DSKH!$BF:$BF,Sheet1!$B65)</f>
        <v>0</v>
      </c>
      <c r="F65" s="4">
        <f>COUNTIFS('Chi tiết tuyến'!$AO:$AO, Sheet1!$B65,'Chi tiết tuyến'!$AC:$AC,Sheet1!F$2)</f>
        <v>328</v>
      </c>
      <c r="G65" s="4">
        <f>COUNTIFS('Chi tiết tuyến'!$AO:$AO, Sheet1!$B65,'Chi tiết tuyến'!$AC:$AC,Sheet1!G$2)</f>
        <v>0</v>
      </c>
      <c r="H65" s="4">
        <f>COUNTIFS('Chi tiết tuyến'!$AO:$AO, Sheet1!$B65,'Chi tiết tuyến'!$AC:$AC,Sheet1!H$2)</f>
        <v>0</v>
      </c>
    </row>
    <row r="66" spans="3:8" x14ac:dyDescent="0.3">
      <c r="C66" t="e">
        <f t="shared" si="0"/>
        <v>#VALUE!</v>
      </c>
      <c r="D66" t="e">
        <f t="shared" si="1"/>
        <v>#VALUE!</v>
      </c>
      <c r="E66" s="4">
        <f>SUMIFS(DSKH!$BC:$BC,DSKH!$BF:$BF,Sheet1!$B66)</f>
        <v>0</v>
      </c>
      <c r="F66" s="4">
        <f>COUNTIFS('Chi tiết tuyến'!$AO:$AO, Sheet1!$B66,'Chi tiết tuyến'!$AC:$AC,Sheet1!F$2)</f>
        <v>328</v>
      </c>
      <c r="G66" s="4">
        <f>COUNTIFS('Chi tiết tuyến'!$AO:$AO, Sheet1!$B66,'Chi tiết tuyến'!$AC:$AC,Sheet1!G$2)</f>
        <v>0</v>
      </c>
      <c r="H66" s="4">
        <f>COUNTIFS('Chi tiết tuyến'!$AO:$AO, Sheet1!$B66,'Chi tiết tuyến'!$AC:$AC,Sheet1!H$2)</f>
        <v>0</v>
      </c>
    </row>
    <row r="67" spans="3:8" x14ac:dyDescent="0.3">
      <c r="C67" t="e">
        <f t="shared" si="0"/>
        <v>#VALUE!</v>
      </c>
      <c r="D67" t="e">
        <f t="shared" si="1"/>
        <v>#VALUE!</v>
      </c>
      <c r="E67" s="4">
        <f>SUMIFS(DSKH!$BC:$BC,DSKH!$BF:$BF,Sheet1!$B67)</f>
        <v>0</v>
      </c>
      <c r="F67" s="4">
        <f>COUNTIFS('Chi tiết tuyến'!$AO:$AO, Sheet1!$B67,'Chi tiết tuyến'!$AC:$AC,Sheet1!F$2)</f>
        <v>328</v>
      </c>
      <c r="G67" s="4">
        <f>COUNTIFS('Chi tiết tuyến'!$AO:$AO, Sheet1!$B67,'Chi tiết tuyến'!$AC:$AC,Sheet1!G$2)</f>
        <v>0</v>
      </c>
      <c r="H67" s="4">
        <f>COUNTIFS('Chi tiết tuyến'!$AO:$AO, Sheet1!$B67,'Chi tiết tuyến'!$AC:$AC,Sheet1!H$2)</f>
        <v>0</v>
      </c>
    </row>
    <row r="68" spans="3:8" x14ac:dyDescent="0.3">
      <c r="C68" t="e">
        <f t="shared" ref="C68:C131" si="2">LEFT($B68,FIND("-",$B68,1)-1)</f>
        <v>#VALUE!</v>
      </c>
      <c r="D68" t="e">
        <f t="shared" ref="D68:D131" si="3">MID($B68,FIND("-",$B68,1)+1,100)</f>
        <v>#VALUE!</v>
      </c>
      <c r="E68" s="4">
        <f>SUMIFS(DSKH!$BC:$BC,DSKH!$BF:$BF,Sheet1!$B68)</f>
        <v>0</v>
      </c>
      <c r="F68" s="4">
        <f>COUNTIFS('Chi tiết tuyến'!$AO:$AO, Sheet1!$B68,'Chi tiết tuyến'!$AC:$AC,Sheet1!F$2)</f>
        <v>328</v>
      </c>
      <c r="G68" s="4">
        <f>COUNTIFS('Chi tiết tuyến'!$AO:$AO, Sheet1!$B68,'Chi tiết tuyến'!$AC:$AC,Sheet1!G$2)</f>
        <v>0</v>
      </c>
      <c r="H68" s="4">
        <f>COUNTIFS('Chi tiết tuyến'!$AO:$AO, Sheet1!$B68,'Chi tiết tuyến'!$AC:$AC,Sheet1!H$2)</f>
        <v>0</v>
      </c>
    </row>
    <row r="69" spans="3:8" x14ac:dyDescent="0.3">
      <c r="C69" t="e">
        <f t="shared" si="2"/>
        <v>#VALUE!</v>
      </c>
      <c r="D69" t="e">
        <f t="shared" si="3"/>
        <v>#VALUE!</v>
      </c>
      <c r="E69" s="4">
        <f>SUMIFS(DSKH!$BC:$BC,DSKH!$BF:$BF,Sheet1!$B69)</f>
        <v>0</v>
      </c>
      <c r="F69" s="4">
        <f>COUNTIFS('Chi tiết tuyến'!$AO:$AO, Sheet1!$B69,'Chi tiết tuyến'!$AC:$AC,Sheet1!F$2)</f>
        <v>328</v>
      </c>
      <c r="G69" s="4">
        <f>COUNTIFS('Chi tiết tuyến'!$AO:$AO, Sheet1!$B69,'Chi tiết tuyến'!$AC:$AC,Sheet1!G$2)</f>
        <v>0</v>
      </c>
      <c r="H69" s="4">
        <f>COUNTIFS('Chi tiết tuyến'!$AO:$AO, Sheet1!$B69,'Chi tiết tuyến'!$AC:$AC,Sheet1!H$2)</f>
        <v>0</v>
      </c>
    </row>
    <row r="70" spans="3:8" x14ac:dyDescent="0.3">
      <c r="C70" t="e">
        <f t="shared" si="2"/>
        <v>#VALUE!</v>
      </c>
      <c r="D70" t="e">
        <f t="shared" si="3"/>
        <v>#VALUE!</v>
      </c>
      <c r="E70" s="4">
        <f>SUMIFS(DSKH!$BC:$BC,DSKH!$BF:$BF,Sheet1!$B70)</f>
        <v>0</v>
      </c>
      <c r="F70" s="4">
        <f>COUNTIFS('Chi tiết tuyến'!$AO:$AO, Sheet1!$B70,'Chi tiết tuyến'!$AC:$AC,Sheet1!F$2)</f>
        <v>328</v>
      </c>
      <c r="G70" s="4">
        <f>COUNTIFS('Chi tiết tuyến'!$AO:$AO, Sheet1!$B70,'Chi tiết tuyến'!$AC:$AC,Sheet1!G$2)</f>
        <v>0</v>
      </c>
      <c r="H70" s="4">
        <f>COUNTIFS('Chi tiết tuyến'!$AO:$AO, Sheet1!$B70,'Chi tiết tuyến'!$AC:$AC,Sheet1!H$2)</f>
        <v>0</v>
      </c>
    </row>
    <row r="71" spans="3:8" x14ac:dyDescent="0.3">
      <c r="C71" t="e">
        <f t="shared" si="2"/>
        <v>#VALUE!</v>
      </c>
      <c r="D71" t="e">
        <f t="shared" si="3"/>
        <v>#VALUE!</v>
      </c>
      <c r="E71" s="4">
        <f>SUMIFS(DSKH!$BC:$BC,DSKH!$BF:$BF,Sheet1!$B71)</f>
        <v>0</v>
      </c>
      <c r="F71" s="4">
        <f>COUNTIFS('Chi tiết tuyến'!$AO:$AO, Sheet1!$B71,'Chi tiết tuyến'!$AC:$AC,Sheet1!F$2)</f>
        <v>328</v>
      </c>
      <c r="G71" s="4">
        <f>COUNTIFS('Chi tiết tuyến'!$AO:$AO, Sheet1!$B71,'Chi tiết tuyến'!$AC:$AC,Sheet1!G$2)</f>
        <v>0</v>
      </c>
      <c r="H71" s="4">
        <f>COUNTIFS('Chi tiết tuyến'!$AO:$AO, Sheet1!$B71,'Chi tiết tuyến'!$AC:$AC,Sheet1!H$2)</f>
        <v>0</v>
      </c>
    </row>
    <row r="72" spans="3:8" x14ac:dyDescent="0.3">
      <c r="C72" t="e">
        <f t="shared" si="2"/>
        <v>#VALUE!</v>
      </c>
      <c r="D72" t="e">
        <f t="shared" si="3"/>
        <v>#VALUE!</v>
      </c>
      <c r="E72" s="4">
        <f>SUMIFS(DSKH!$BC:$BC,DSKH!$BF:$BF,Sheet1!$B72)</f>
        <v>0</v>
      </c>
      <c r="F72" s="4">
        <f>COUNTIFS('Chi tiết tuyến'!$AO:$AO, Sheet1!$B72,'Chi tiết tuyến'!$AC:$AC,Sheet1!F$2)</f>
        <v>328</v>
      </c>
      <c r="G72" s="4">
        <f>COUNTIFS('Chi tiết tuyến'!$AO:$AO, Sheet1!$B72,'Chi tiết tuyến'!$AC:$AC,Sheet1!G$2)</f>
        <v>0</v>
      </c>
      <c r="H72" s="4">
        <f>COUNTIFS('Chi tiết tuyến'!$AO:$AO, Sheet1!$B72,'Chi tiết tuyến'!$AC:$AC,Sheet1!H$2)</f>
        <v>0</v>
      </c>
    </row>
    <row r="73" spans="3:8" x14ac:dyDescent="0.3">
      <c r="C73" t="e">
        <f t="shared" si="2"/>
        <v>#VALUE!</v>
      </c>
      <c r="D73" t="e">
        <f t="shared" si="3"/>
        <v>#VALUE!</v>
      </c>
      <c r="E73" s="4">
        <f>SUMIFS(DSKH!$BC:$BC,DSKH!$BF:$BF,Sheet1!$B73)</f>
        <v>0</v>
      </c>
      <c r="F73" s="4">
        <f>COUNTIFS('Chi tiết tuyến'!$AO:$AO, Sheet1!$B73,'Chi tiết tuyến'!$AC:$AC,Sheet1!F$2)</f>
        <v>328</v>
      </c>
      <c r="G73" s="4">
        <f>COUNTIFS('Chi tiết tuyến'!$AO:$AO, Sheet1!$B73,'Chi tiết tuyến'!$AC:$AC,Sheet1!G$2)</f>
        <v>0</v>
      </c>
      <c r="H73" s="4">
        <f>COUNTIFS('Chi tiết tuyến'!$AO:$AO, Sheet1!$B73,'Chi tiết tuyến'!$AC:$AC,Sheet1!H$2)</f>
        <v>0</v>
      </c>
    </row>
    <row r="74" spans="3:8" x14ac:dyDescent="0.3">
      <c r="C74" t="e">
        <f t="shared" si="2"/>
        <v>#VALUE!</v>
      </c>
      <c r="D74" t="e">
        <f t="shared" si="3"/>
        <v>#VALUE!</v>
      </c>
      <c r="E74" s="4">
        <f>SUMIFS(DSKH!$BC:$BC,DSKH!$BF:$BF,Sheet1!$B74)</f>
        <v>0</v>
      </c>
      <c r="F74" s="4">
        <f>COUNTIFS('Chi tiết tuyến'!$AO:$AO, Sheet1!$B74,'Chi tiết tuyến'!$AC:$AC,Sheet1!F$2)</f>
        <v>328</v>
      </c>
      <c r="G74" s="4">
        <f>COUNTIFS('Chi tiết tuyến'!$AO:$AO, Sheet1!$B74,'Chi tiết tuyến'!$AC:$AC,Sheet1!G$2)</f>
        <v>0</v>
      </c>
      <c r="H74" s="4">
        <f>COUNTIFS('Chi tiết tuyến'!$AO:$AO, Sheet1!$B74,'Chi tiết tuyến'!$AC:$AC,Sheet1!H$2)</f>
        <v>0</v>
      </c>
    </row>
    <row r="75" spans="3:8" x14ac:dyDescent="0.3">
      <c r="C75" t="e">
        <f t="shared" si="2"/>
        <v>#VALUE!</v>
      </c>
      <c r="D75" t="e">
        <f t="shared" si="3"/>
        <v>#VALUE!</v>
      </c>
      <c r="E75" s="4">
        <f>SUMIFS(DSKH!$BC:$BC,DSKH!$BF:$BF,Sheet1!$B75)</f>
        <v>0</v>
      </c>
      <c r="F75" s="4">
        <f>COUNTIFS('Chi tiết tuyến'!$AO:$AO, Sheet1!$B75,'Chi tiết tuyến'!$AC:$AC,Sheet1!F$2)</f>
        <v>328</v>
      </c>
      <c r="G75" s="4">
        <f>COUNTIFS('Chi tiết tuyến'!$AO:$AO, Sheet1!$B75,'Chi tiết tuyến'!$AC:$AC,Sheet1!G$2)</f>
        <v>0</v>
      </c>
      <c r="H75" s="4">
        <f>COUNTIFS('Chi tiết tuyến'!$AO:$AO, Sheet1!$B75,'Chi tiết tuyến'!$AC:$AC,Sheet1!H$2)</f>
        <v>0</v>
      </c>
    </row>
    <row r="76" spans="3:8" x14ac:dyDescent="0.3">
      <c r="C76" t="e">
        <f t="shared" si="2"/>
        <v>#VALUE!</v>
      </c>
      <c r="D76" t="e">
        <f t="shared" si="3"/>
        <v>#VALUE!</v>
      </c>
      <c r="E76" s="4">
        <f>SUMIFS(DSKH!$BC:$BC,DSKH!$BF:$BF,Sheet1!$B76)</f>
        <v>0</v>
      </c>
      <c r="F76" s="4">
        <f>COUNTIFS('Chi tiết tuyến'!$AO:$AO, Sheet1!$B76,'Chi tiết tuyến'!$AC:$AC,Sheet1!F$2)</f>
        <v>328</v>
      </c>
      <c r="G76" s="4">
        <f>COUNTIFS('Chi tiết tuyến'!$AO:$AO, Sheet1!$B76,'Chi tiết tuyến'!$AC:$AC,Sheet1!G$2)</f>
        <v>0</v>
      </c>
      <c r="H76" s="4">
        <f>COUNTIFS('Chi tiết tuyến'!$AO:$AO, Sheet1!$B76,'Chi tiết tuyến'!$AC:$AC,Sheet1!H$2)</f>
        <v>0</v>
      </c>
    </row>
    <row r="77" spans="3:8" x14ac:dyDescent="0.3">
      <c r="C77" t="e">
        <f t="shared" si="2"/>
        <v>#VALUE!</v>
      </c>
      <c r="D77" t="e">
        <f t="shared" si="3"/>
        <v>#VALUE!</v>
      </c>
      <c r="E77" s="4">
        <f>SUMIFS(DSKH!$BC:$BC,DSKH!$BF:$BF,Sheet1!$B77)</f>
        <v>0</v>
      </c>
      <c r="F77" s="4">
        <f>COUNTIFS('Chi tiết tuyến'!$AO:$AO, Sheet1!$B77,'Chi tiết tuyến'!$AC:$AC,Sheet1!F$2)</f>
        <v>328</v>
      </c>
      <c r="G77" s="4">
        <f>COUNTIFS('Chi tiết tuyến'!$AO:$AO, Sheet1!$B77,'Chi tiết tuyến'!$AC:$AC,Sheet1!G$2)</f>
        <v>0</v>
      </c>
      <c r="H77" s="4">
        <f>COUNTIFS('Chi tiết tuyến'!$AO:$AO, Sheet1!$B77,'Chi tiết tuyến'!$AC:$AC,Sheet1!H$2)</f>
        <v>0</v>
      </c>
    </row>
    <row r="78" spans="3:8" x14ac:dyDescent="0.3">
      <c r="C78" t="e">
        <f t="shared" si="2"/>
        <v>#VALUE!</v>
      </c>
      <c r="D78" t="e">
        <f t="shared" si="3"/>
        <v>#VALUE!</v>
      </c>
      <c r="E78" s="4">
        <f>SUMIFS(DSKH!$BC:$BC,DSKH!$BF:$BF,Sheet1!$B78)</f>
        <v>0</v>
      </c>
      <c r="F78" s="4">
        <f>COUNTIFS('Chi tiết tuyến'!$AO:$AO, Sheet1!$B78,'Chi tiết tuyến'!$AC:$AC,Sheet1!F$2)</f>
        <v>328</v>
      </c>
      <c r="G78" s="4">
        <f>COUNTIFS('Chi tiết tuyến'!$AO:$AO, Sheet1!$B78,'Chi tiết tuyến'!$AC:$AC,Sheet1!G$2)</f>
        <v>0</v>
      </c>
      <c r="H78" s="4">
        <f>COUNTIFS('Chi tiết tuyến'!$AO:$AO, Sheet1!$B78,'Chi tiết tuyến'!$AC:$AC,Sheet1!H$2)</f>
        <v>0</v>
      </c>
    </row>
    <row r="79" spans="3:8" x14ac:dyDescent="0.3">
      <c r="C79" t="e">
        <f t="shared" si="2"/>
        <v>#VALUE!</v>
      </c>
      <c r="D79" t="e">
        <f t="shared" si="3"/>
        <v>#VALUE!</v>
      </c>
      <c r="E79" s="4">
        <f>SUMIFS(DSKH!$BC:$BC,DSKH!$BF:$BF,Sheet1!$B79)</f>
        <v>0</v>
      </c>
      <c r="F79" s="4">
        <f>COUNTIFS('Chi tiết tuyến'!$AO:$AO, Sheet1!$B79,'Chi tiết tuyến'!$AC:$AC,Sheet1!F$2)</f>
        <v>328</v>
      </c>
      <c r="G79" s="4">
        <f>COUNTIFS('Chi tiết tuyến'!$AO:$AO, Sheet1!$B79,'Chi tiết tuyến'!$AC:$AC,Sheet1!G$2)</f>
        <v>0</v>
      </c>
      <c r="H79" s="4">
        <f>COUNTIFS('Chi tiết tuyến'!$AO:$AO, Sheet1!$B79,'Chi tiết tuyến'!$AC:$AC,Sheet1!H$2)</f>
        <v>0</v>
      </c>
    </row>
    <row r="80" spans="3:8" x14ac:dyDescent="0.3">
      <c r="C80" t="e">
        <f t="shared" si="2"/>
        <v>#VALUE!</v>
      </c>
      <c r="D80" t="e">
        <f t="shared" si="3"/>
        <v>#VALUE!</v>
      </c>
      <c r="E80" s="4">
        <f>SUMIFS(DSKH!$BC:$BC,DSKH!$BF:$BF,Sheet1!$B80)</f>
        <v>0</v>
      </c>
      <c r="F80" s="4">
        <f>COUNTIFS('Chi tiết tuyến'!$AO:$AO, Sheet1!$B80,'Chi tiết tuyến'!$AC:$AC,Sheet1!F$2)</f>
        <v>328</v>
      </c>
      <c r="G80" s="4">
        <f>COUNTIFS('Chi tiết tuyến'!$AO:$AO, Sheet1!$B80,'Chi tiết tuyến'!$AC:$AC,Sheet1!G$2)</f>
        <v>0</v>
      </c>
      <c r="H80" s="4">
        <f>COUNTIFS('Chi tiết tuyến'!$AO:$AO, Sheet1!$B80,'Chi tiết tuyến'!$AC:$AC,Sheet1!H$2)</f>
        <v>0</v>
      </c>
    </row>
    <row r="81" spans="3:8" x14ac:dyDescent="0.3">
      <c r="C81" t="e">
        <f t="shared" si="2"/>
        <v>#VALUE!</v>
      </c>
      <c r="D81" t="e">
        <f t="shared" si="3"/>
        <v>#VALUE!</v>
      </c>
      <c r="E81" s="4">
        <f>SUMIFS(DSKH!$BC:$BC,DSKH!$BF:$BF,Sheet1!$B81)</f>
        <v>0</v>
      </c>
      <c r="F81" s="4">
        <f>COUNTIFS('Chi tiết tuyến'!$AO:$AO, Sheet1!$B81,'Chi tiết tuyến'!$AC:$AC,Sheet1!F$2)</f>
        <v>328</v>
      </c>
      <c r="G81" s="4">
        <f>COUNTIFS('Chi tiết tuyến'!$AO:$AO, Sheet1!$B81,'Chi tiết tuyến'!$AC:$AC,Sheet1!G$2)</f>
        <v>0</v>
      </c>
      <c r="H81" s="4">
        <f>COUNTIFS('Chi tiết tuyến'!$AO:$AO, Sheet1!$B81,'Chi tiết tuyến'!$AC:$AC,Sheet1!H$2)</f>
        <v>0</v>
      </c>
    </row>
    <row r="82" spans="3:8" x14ac:dyDescent="0.3">
      <c r="C82" t="e">
        <f t="shared" si="2"/>
        <v>#VALUE!</v>
      </c>
      <c r="D82" t="e">
        <f t="shared" si="3"/>
        <v>#VALUE!</v>
      </c>
      <c r="E82" s="4">
        <f>SUMIFS(DSKH!$BC:$BC,DSKH!$BF:$BF,Sheet1!$B82)</f>
        <v>0</v>
      </c>
      <c r="F82" s="4">
        <f>COUNTIFS('Chi tiết tuyến'!$AO:$AO, Sheet1!$B82,'Chi tiết tuyến'!$AC:$AC,Sheet1!F$2)</f>
        <v>328</v>
      </c>
      <c r="G82" s="4">
        <f>COUNTIFS('Chi tiết tuyến'!$AO:$AO, Sheet1!$B82,'Chi tiết tuyến'!$AC:$AC,Sheet1!G$2)</f>
        <v>0</v>
      </c>
      <c r="H82" s="4">
        <f>COUNTIFS('Chi tiết tuyến'!$AO:$AO, Sheet1!$B82,'Chi tiết tuyến'!$AC:$AC,Sheet1!H$2)</f>
        <v>0</v>
      </c>
    </row>
    <row r="83" spans="3:8" x14ac:dyDescent="0.3">
      <c r="C83" t="e">
        <f t="shared" si="2"/>
        <v>#VALUE!</v>
      </c>
      <c r="D83" t="e">
        <f t="shared" si="3"/>
        <v>#VALUE!</v>
      </c>
      <c r="E83" s="4">
        <f>SUMIFS(DSKH!$BC:$BC,DSKH!$BF:$BF,Sheet1!$B83)</f>
        <v>0</v>
      </c>
      <c r="F83" s="4">
        <f>COUNTIFS('Chi tiết tuyến'!$AO:$AO, Sheet1!$B83,'Chi tiết tuyến'!$AC:$AC,Sheet1!F$2)</f>
        <v>328</v>
      </c>
      <c r="G83" s="4">
        <f>COUNTIFS('Chi tiết tuyến'!$AO:$AO, Sheet1!$B83,'Chi tiết tuyến'!$AC:$AC,Sheet1!G$2)</f>
        <v>0</v>
      </c>
      <c r="H83" s="4">
        <f>COUNTIFS('Chi tiết tuyến'!$AO:$AO, Sheet1!$B83,'Chi tiết tuyến'!$AC:$AC,Sheet1!H$2)</f>
        <v>0</v>
      </c>
    </row>
    <row r="84" spans="3:8" x14ac:dyDescent="0.3">
      <c r="C84" t="e">
        <f t="shared" si="2"/>
        <v>#VALUE!</v>
      </c>
      <c r="D84" t="e">
        <f t="shared" si="3"/>
        <v>#VALUE!</v>
      </c>
      <c r="E84" s="4">
        <f>SUMIFS(DSKH!$BC:$BC,DSKH!$BF:$BF,Sheet1!$B84)</f>
        <v>0</v>
      </c>
      <c r="F84" s="4">
        <f>COUNTIFS('Chi tiết tuyến'!$AO:$AO, Sheet1!$B84,'Chi tiết tuyến'!$AC:$AC,Sheet1!F$2)</f>
        <v>328</v>
      </c>
      <c r="G84" s="4">
        <f>COUNTIFS('Chi tiết tuyến'!$AO:$AO, Sheet1!$B84,'Chi tiết tuyến'!$AC:$AC,Sheet1!G$2)</f>
        <v>0</v>
      </c>
      <c r="H84" s="4">
        <f>COUNTIFS('Chi tiết tuyến'!$AO:$AO, Sheet1!$B84,'Chi tiết tuyến'!$AC:$AC,Sheet1!H$2)</f>
        <v>0</v>
      </c>
    </row>
    <row r="85" spans="3:8" x14ac:dyDescent="0.3">
      <c r="C85" t="e">
        <f t="shared" si="2"/>
        <v>#VALUE!</v>
      </c>
      <c r="D85" t="e">
        <f t="shared" si="3"/>
        <v>#VALUE!</v>
      </c>
      <c r="E85" s="4">
        <f>SUMIFS(DSKH!$BC:$BC,DSKH!$BF:$BF,Sheet1!$B85)</f>
        <v>0</v>
      </c>
      <c r="F85" s="4">
        <f>COUNTIFS('Chi tiết tuyến'!$AO:$AO, Sheet1!$B85,'Chi tiết tuyến'!$AC:$AC,Sheet1!F$2)</f>
        <v>328</v>
      </c>
      <c r="G85" s="4">
        <f>COUNTIFS('Chi tiết tuyến'!$AO:$AO, Sheet1!$B85,'Chi tiết tuyến'!$AC:$AC,Sheet1!G$2)</f>
        <v>0</v>
      </c>
      <c r="H85" s="4">
        <f>COUNTIFS('Chi tiết tuyến'!$AO:$AO, Sheet1!$B85,'Chi tiết tuyến'!$AC:$AC,Sheet1!H$2)</f>
        <v>0</v>
      </c>
    </row>
    <row r="86" spans="3:8" x14ac:dyDescent="0.3">
      <c r="C86" t="e">
        <f t="shared" si="2"/>
        <v>#VALUE!</v>
      </c>
      <c r="D86" t="e">
        <f t="shared" si="3"/>
        <v>#VALUE!</v>
      </c>
      <c r="E86" s="4">
        <f>SUMIFS(DSKH!$BC:$BC,DSKH!$BF:$BF,Sheet1!$B86)</f>
        <v>0</v>
      </c>
      <c r="F86" s="4">
        <f>COUNTIFS('Chi tiết tuyến'!$AO:$AO, Sheet1!$B86,'Chi tiết tuyến'!$AC:$AC,Sheet1!F$2)</f>
        <v>328</v>
      </c>
      <c r="G86" s="4">
        <f>COUNTIFS('Chi tiết tuyến'!$AO:$AO, Sheet1!$B86,'Chi tiết tuyến'!$AC:$AC,Sheet1!G$2)</f>
        <v>0</v>
      </c>
      <c r="H86" s="4">
        <f>COUNTIFS('Chi tiết tuyến'!$AO:$AO, Sheet1!$B86,'Chi tiết tuyến'!$AC:$AC,Sheet1!H$2)</f>
        <v>0</v>
      </c>
    </row>
    <row r="87" spans="3:8" x14ac:dyDescent="0.3">
      <c r="C87" t="e">
        <f t="shared" si="2"/>
        <v>#VALUE!</v>
      </c>
      <c r="D87" t="e">
        <f t="shared" si="3"/>
        <v>#VALUE!</v>
      </c>
      <c r="E87" s="4">
        <f>SUMIFS(DSKH!$BC:$BC,DSKH!$BF:$BF,Sheet1!$B87)</f>
        <v>0</v>
      </c>
      <c r="F87" s="4">
        <f>COUNTIFS('Chi tiết tuyến'!$AO:$AO, Sheet1!$B87,'Chi tiết tuyến'!$AC:$AC,Sheet1!F$2)</f>
        <v>328</v>
      </c>
      <c r="G87" s="4">
        <f>COUNTIFS('Chi tiết tuyến'!$AO:$AO, Sheet1!$B87,'Chi tiết tuyến'!$AC:$AC,Sheet1!G$2)</f>
        <v>0</v>
      </c>
      <c r="H87" s="4">
        <f>COUNTIFS('Chi tiết tuyến'!$AO:$AO, Sheet1!$B87,'Chi tiết tuyến'!$AC:$AC,Sheet1!H$2)</f>
        <v>0</v>
      </c>
    </row>
    <row r="88" spans="3:8" x14ac:dyDescent="0.3">
      <c r="C88" t="e">
        <f t="shared" si="2"/>
        <v>#VALUE!</v>
      </c>
      <c r="D88" t="e">
        <f t="shared" si="3"/>
        <v>#VALUE!</v>
      </c>
      <c r="E88" s="4">
        <f>SUMIFS(DSKH!$BC:$BC,DSKH!$BF:$BF,Sheet1!$B88)</f>
        <v>0</v>
      </c>
      <c r="F88" s="4">
        <f>COUNTIFS('Chi tiết tuyến'!$AO:$AO, Sheet1!$B88,'Chi tiết tuyến'!$AC:$AC,Sheet1!F$2)</f>
        <v>328</v>
      </c>
      <c r="G88" s="4">
        <f>COUNTIFS('Chi tiết tuyến'!$AO:$AO, Sheet1!$B88,'Chi tiết tuyến'!$AC:$AC,Sheet1!G$2)</f>
        <v>0</v>
      </c>
      <c r="H88" s="4">
        <f>COUNTIFS('Chi tiết tuyến'!$AO:$AO, Sheet1!$B88,'Chi tiết tuyến'!$AC:$AC,Sheet1!H$2)</f>
        <v>0</v>
      </c>
    </row>
    <row r="89" spans="3:8" x14ac:dyDescent="0.3">
      <c r="C89" t="e">
        <f t="shared" si="2"/>
        <v>#VALUE!</v>
      </c>
      <c r="D89" t="e">
        <f t="shared" si="3"/>
        <v>#VALUE!</v>
      </c>
      <c r="E89" s="4">
        <f>SUMIFS(DSKH!$BC:$BC,DSKH!$BF:$BF,Sheet1!$B89)</f>
        <v>0</v>
      </c>
      <c r="F89" s="4">
        <f>COUNTIFS('Chi tiết tuyến'!$AO:$AO, Sheet1!$B89,'Chi tiết tuyến'!$AC:$AC,Sheet1!F$2)</f>
        <v>328</v>
      </c>
      <c r="G89" s="4">
        <f>COUNTIFS('Chi tiết tuyến'!$AO:$AO, Sheet1!$B89,'Chi tiết tuyến'!$AC:$AC,Sheet1!G$2)</f>
        <v>0</v>
      </c>
      <c r="H89" s="4">
        <f>COUNTIFS('Chi tiết tuyến'!$AO:$AO, Sheet1!$B89,'Chi tiết tuyến'!$AC:$AC,Sheet1!H$2)</f>
        <v>0</v>
      </c>
    </row>
    <row r="90" spans="3:8" x14ac:dyDescent="0.3">
      <c r="C90" t="e">
        <f t="shared" si="2"/>
        <v>#VALUE!</v>
      </c>
      <c r="D90" t="e">
        <f t="shared" si="3"/>
        <v>#VALUE!</v>
      </c>
      <c r="E90" s="4">
        <f>SUMIFS(DSKH!$BC:$BC,DSKH!$BF:$BF,Sheet1!$B90)</f>
        <v>0</v>
      </c>
      <c r="F90" s="4">
        <f>COUNTIFS('Chi tiết tuyến'!$AO:$AO, Sheet1!$B90,'Chi tiết tuyến'!$AC:$AC,Sheet1!F$2)</f>
        <v>328</v>
      </c>
      <c r="G90" s="4">
        <f>COUNTIFS('Chi tiết tuyến'!$AO:$AO, Sheet1!$B90,'Chi tiết tuyến'!$AC:$AC,Sheet1!G$2)</f>
        <v>0</v>
      </c>
      <c r="H90" s="4">
        <f>COUNTIFS('Chi tiết tuyến'!$AO:$AO, Sheet1!$B90,'Chi tiết tuyến'!$AC:$AC,Sheet1!H$2)</f>
        <v>0</v>
      </c>
    </row>
    <row r="91" spans="3:8" x14ac:dyDescent="0.3">
      <c r="C91" t="e">
        <f t="shared" si="2"/>
        <v>#VALUE!</v>
      </c>
      <c r="D91" t="e">
        <f t="shared" si="3"/>
        <v>#VALUE!</v>
      </c>
      <c r="E91" s="4">
        <f>SUMIFS(DSKH!$BC:$BC,DSKH!$BF:$BF,Sheet1!$B91)</f>
        <v>0</v>
      </c>
      <c r="F91" s="4">
        <f>COUNTIFS('Chi tiết tuyến'!$AO:$AO, Sheet1!$B91,'Chi tiết tuyến'!$AC:$AC,Sheet1!F$2)</f>
        <v>328</v>
      </c>
      <c r="G91" s="4">
        <f>COUNTIFS('Chi tiết tuyến'!$AO:$AO, Sheet1!$B91,'Chi tiết tuyến'!$AC:$AC,Sheet1!G$2)</f>
        <v>0</v>
      </c>
      <c r="H91" s="4">
        <f>COUNTIFS('Chi tiết tuyến'!$AO:$AO, Sheet1!$B91,'Chi tiết tuyến'!$AC:$AC,Sheet1!H$2)</f>
        <v>0</v>
      </c>
    </row>
    <row r="92" spans="3:8" x14ac:dyDescent="0.3">
      <c r="C92" t="e">
        <f t="shared" si="2"/>
        <v>#VALUE!</v>
      </c>
      <c r="D92" t="e">
        <f t="shared" si="3"/>
        <v>#VALUE!</v>
      </c>
      <c r="E92" s="4">
        <f>SUMIFS(DSKH!$BC:$BC,DSKH!$BF:$BF,Sheet1!$B92)</f>
        <v>0</v>
      </c>
      <c r="F92" s="4">
        <f>COUNTIFS('Chi tiết tuyến'!$AO:$AO, Sheet1!$B92,'Chi tiết tuyến'!$AC:$AC,Sheet1!F$2)</f>
        <v>328</v>
      </c>
      <c r="G92" s="4">
        <f>COUNTIFS('Chi tiết tuyến'!$AO:$AO, Sheet1!$B92,'Chi tiết tuyến'!$AC:$AC,Sheet1!G$2)</f>
        <v>0</v>
      </c>
      <c r="H92" s="4">
        <f>COUNTIFS('Chi tiết tuyến'!$AO:$AO, Sheet1!$B92,'Chi tiết tuyến'!$AC:$AC,Sheet1!H$2)</f>
        <v>0</v>
      </c>
    </row>
    <row r="93" spans="3:8" x14ac:dyDescent="0.3">
      <c r="C93" t="e">
        <f t="shared" si="2"/>
        <v>#VALUE!</v>
      </c>
      <c r="D93" t="e">
        <f t="shared" si="3"/>
        <v>#VALUE!</v>
      </c>
      <c r="E93" s="4">
        <f>SUMIFS(DSKH!$BC:$BC,DSKH!$BF:$BF,Sheet1!$B93)</f>
        <v>0</v>
      </c>
      <c r="F93" s="4">
        <f>COUNTIFS('Chi tiết tuyến'!$AO:$AO, Sheet1!$B93,'Chi tiết tuyến'!$AC:$AC,Sheet1!F$2)</f>
        <v>328</v>
      </c>
      <c r="G93" s="4">
        <f>COUNTIFS('Chi tiết tuyến'!$AO:$AO, Sheet1!$B93,'Chi tiết tuyến'!$AC:$AC,Sheet1!G$2)</f>
        <v>0</v>
      </c>
      <c r="H93" s="4">
        <f>COUNTIFS('Chi tiết tuyến'!$AO:$AO, Sheet1!$B93,'Chi tiết tuyến'!$AC:$AC,Sheet1!H$2)</f>
        <v>0</v>
      </c>
    </row>
    <row r="94" spans="3:8" x14ac:dyDescent="0.3">
      <c r="C94" t="e">
        <f t="shared" si="2"/>
        <v>#VALUE!</v>
      </c>
      <c r="D94" t="e">
        <f t="shared" si="3"/>
        <v>#VALUE!</v>
      </c>
      <c r="E94" s="4">
        <f>SUMIFS(DSKH!$BC:$BC,DSKH!$BF:$BF,Sheet1!$B94)</f>
        <v>0</v>
      </c>
      <c r="F94" s="4">
        <f>COUNTIFS('Chi tiết tuyến'!$AO:$AO, Sheet1!$B94,'Chi tiết tuyến'!$AC:$AC,Sheet1!F$2)</f>
        <v>328</v>
      </c>
      <c r="G94" s="4">
        <f>COUNTIFS('Chi tiết tuyến'!$AO:$AO, Sheet1!$B94,'Chi tiết tuyến'!$AC:$AC,Sheet1!G$2)</f>
        <v>0</v>
      </c>
      <c r="H94" s="4">
        <f>COUNTIFS('Chi tiết tuyến'!$AO:$AO, Sheet1!$B94,'Chi tiết tuyến'!$AC:$AC,Sheet1!H$2)</f>
        <v>0</v>
      </c>
    </row>
    <row r="95" spans="3:8" x14ac:dyDescent="0.3">
      <c r="C95" t="e">
        <f t="shared" si="2"/>
        <v>#VALUE!</v>
      </c>
      <c r="D95" t="e">
        <f t="shared" si="3"/>
        <v>#VALUE!</v>
      </c>
      <c r="E95" s="4">
        <f>SUMIFS(DSKH!$BC:$BC,DSKH!$BF:$BF,Sheet1!$B95)</f>
        <v>0</v>
      </c>
      <c r="F95" s="4">
        <f>COUNTIFS('Chi tiết tuyến'!$AO:$AO, Sheet1!$B95,'Chi tiết tuyến'!$AC:$AC,Sheet1!F$2)</f>
        <v>328</v>
      </c>
      <c r="G95" s="4">
        <f>COUNTIFS('Chi tiết tuyến'!$AO:$AO, Sheet1!$B95,'Chi tiết tuyến'!$AC:$AC,Sheet1!G$2)</f>
        <v>0</v>
      </c>
      <c r="H95" s="4">
        <f>COUNTIFS('Chi tiết tuyến'!$AO:$AO, Sheet1!$B95,'Chi tiết tuyến'!$AC:$AC,Sheet1!H$2)</f>
        <v>0</v>
      </c>
    </row>
    <row r="96" spans="3:8" x14ac:dyDescent="0.3">
      <c r="C96" t="e">
        <f t="shared" si="2"/>
        <v>#VALUE!</v>
      </c>
      <c r="D96" t="e">
        <f t="shared" si="3"/>
        <v>#VALUE!</v>
      </c>
      <c r="E96" s="4">
        <f>SUMIFS(DSKH!$BC:$BC,DSKH!$BF:$BF,Sheet1!$B96)</f>
        <v>0</v>
      </c>
      <c r="F96" s="4">
        <f>COUNTIFS('Chi tiết tuyến'!$AO:$AO, Sheet1!$B96,'Chi tiết tuyến'!$AC:$AC,Sheet1!F$2)</f>
        <v>328</v>
      </c>
      <c r="G96" s="4">
        <f>COUNTIFS('Chi tiết tuyến'!$AO:$AO, Sheet1!$B96,'Chi tiết tuyến'!$AC:$AC,Sheet1!G$2)</f>
        <v>0</v>
      </c>
      <c r="H96" s="4">
        <f>COUNTIFS('Chi tiết tuyến'!$AO:$AO, Sheet1!$B96,'Chi tiết tuyến'!$AC:$AC,Sheet1!H$2)</f>
        <v>0</v>
      </c>
    </row>
    <row r="97" spans="3:8" x14ac:dyDescent="0.3">
      <c r="C97" t="e">
        <f t="shared" si="2"/>
        <v>#VALUE!</v>
      </c>
      <c r="D97" t="e">
        <f t="shared" si="3"/>
        <v>#VALUE!</v>
      </c>
      <c r="E97" s="4">
        <f>SUMIFS(DSKH!$BC:$BC,DSKH!$BF:$BF,Sheet1!$B97)</f>
        <v>0</v>
      </c>
      <c r="F97" s="4">
        <f>COUNTIFS('Chi tiết tuyến'!$AO:$AO, Sheet1!$B97,'Chi tiết tuyến'!$AC:$AC,Sheet1!F$2)</f>
        <v>328</v>
      </c>
      <c r="G97" s="4">
        <f>COUNTIFS('Chi tiết tuyến'!$AO:$AO, Sheet1!$B97,'Chi tiết tuyến'!$AC:$AC,Sheet1!G$2)</f>
        <v>0</v>
      </c>
      <c r="H97" s="4">
        <f>COUNTIFS('Chi tiết tuyến'!$AO:$AO, Sheet1!$B97,'Chi tiết tuyến'!$AC:$AC,Sheet1!H$2)</f>
        <v>0</v>
      </c>
    </row>
    <row r="98" spans="3:8" x14ac:dyDescent="0.3">
      <c r="C98" t="e">
        <f t="shared" si="2"/>
        <v>#VALUE!</v>
      </c>
      <c r="D98" t="e">
        <f t="shared" si="3"/>
        <v>#VALUE!</v>
      </c>
      <c r="E98" s="4">
        <f>SUMIFS(DSKH!$BC:$BC,DSKH!$BF:$BF,Sheet1!$B98)</f>
        <v>0</v>
      </c>
      <c r="F98" s="4">
        <f>COUNTIFS('Chi tiết tuyến'!$AO:$AO, Sheet1!$B98,'Chi tiết tuyến'!$AC:$AC,Sheet1!F$2)</f>
        <v>328</v>
      </c>
      <c r="G98" s="4">
        <f>COUNTIFS('Chi tiết tuyến'!$AO:$AO, Sheet1!$B98,'Chi tiết tuyến'!$AC:$AC,Sheet1!G$2)</f>
        <v>0</v>
      </c>
      <c r="H98" s="4">
        <f>COUNTIFS('Chi tiết tuyến'!$AO:$AO, Sheet1!$B98,'Chi tiết tuyến'!$AC:$AC,Sheet1!H$2)</f>
        <v>0</v>
      </c>
    </row>
    <row r="99" spans="3:8" x14ac:dyDescent="0.3">
      <c r="C99" t="e">
        <f t="shared" si="2"/>
        <v>#VALUE!</v>
      </c>
      <c r="D99" t="e">
        <f t="shared" si="3"/>
        <v>#VALUE!</v>
      </c>
      <c r="E99" s="4">
        <f>SUMIFS(DSKH!$BC:$BC,DSKH!$BF:$BF,Sheet1!$B99)</f>
        <v>0</v>
      </c>
      <c r="F99" s="4">
        <f>COUNTIFS('Chi tiết tuyến'!$AO:$AO, Sheet1!$B99,'Chi tiết tuyến'!$AC:$AC,Sheet1!F$2)</f>
        <v>328</v>
      </c>
      <c r="G99" s="4">
        <f>COUNTIFS('Chi tiết tuyến'!$AO:$AO, Sheet1!$B99,'Chi tiết tuyến'!$AC:$AC,Sheet1!G$2)</f>
        <v>0</v>
      </c>
      <c r="H99" s="4">
        <f>COUNTIFS('Chi tiết tuyến'!$AO:$AO, Sheet1!$B99,'Chi tiết tuyến'!$AC:$AC,Sheet1!H$2)</f>
        <v>0</v>
      </c>
    </row>
    <row r="100" spans="3:8" x14ac:dyDescent="0.3">
      <c r="C100" t="e">
        <f t="shared" si="2"/>
        <v>#VALUE!</v>
      </c>
      <c r="D100" t="e">
        <f t="shared" si="3"/>
        <v>#VALUE!</v>
      </c>
      <c r="E100" s="4">
        <f>SUMIFS(DSKH!$BC:$BC,DSKH!$BF:$BF,Sheet1!$B100)</f>
        <v>0</v>
      </c>
      <c r="F100" s="4">
        <f>COUNTIFS('Chi tiết tuyến'!$AO:$AO, Sheet1!$B100,'Chi tiết tuyến'!$AC:$AC,Sheet1!F$2)</f>
        <v>328</v>
      </c>
      <c r="G100" s="4">
        <f>COUNTIFS('Chi tiết tuyến'!$AO:$AO, Sheet1!$B100,'Chi tiết tuyến'!$AC:$AC,Sheet1!G$2)</f>
        <v>0</v>
      </c>
      <c r="H100" s="4">
        <f>COUNTIFS('Chi tiết tuyến'!$AO:$AO, Sheet1!$B100,'Chi tiết tuyến'!$AC:$AC,Sheet1!H$2)</f>
        <v>0</v>
      </c>
    </row>
    <row r="101" spans="3:8" x14ac:dyDescent="0.3">
      <c r="C101" t="e">
        <f t="shared" si="2"/>
        <v>#VALUE!</v>
      </c>
      <c r="D101" t="e">
        <f t="shared" si="3"/>
        <v>#VALUE!</v>
      </c>
      <c r="E101" s="4">
        <f>SUMIFS(DSKH!$BC:$BC,DSKH!$BF:$BF,Sheet1!$B101)</f>
        <v>0</v>
      </c>
      <c r="F101" s="4">
        <f>COUNTIFS('Chi tiết tuyến'!$AO:$AO, Sheet1!$B101,'Chi tiết tuyến'!$AC:$AC,Sheet1!F$2)</f>
        <v>328</v>
      </c>
      <c r="G101" s="4">
        <f>COUNTIFS('Chi tiết tuyến'!$AO:$AO, Sheet1!$B101,'Chi tiết tuyến'!$AC:$AC,Sheet1!G$2)</f>
        <v>0</v>
      </c>
      <c r="H101" s="4">
        <f>COUNTIFS('Chi tiết tuyến'!$AO:$AO, Sheet1!$B101,'Chi tiết tuyến'!$AC:$AC,Sheet1!H$2)</f>
        <v>0</v>
      </c>
    </row>
    <row r="102" spans="3:8" x14ac:dyDescent="0.3">
      <c r="C102" t="e">
        <f t="shared" si="2"/>
        <v>#VALUE!</v>
      </c>
      <c r="D102" t="e">
        <f t="shared" si="3"/>
        <v>#VALUE!</v>
      </c>
      <c r="E102" s="4">
        <f>SUMIFS(DSKH!$BC:$BC,DSKH!$BF:$BF,Sheet1!$B102)</f>
        <v>0</v>
      </c>
      <c r="F102" s="4">
        <f>COUNTIFS('Chi tiết tuyến'!$AO:$AO, Sheet1!$B102,'Chi tiết tuyến'!$AC:$AC,Sheet1!F$2)</f>
        <v>328</v>
      </c>
      <c r="G102" s="4">
        <f>COUNTIFS('Chi tiết tuyến'!$AO:$AO, Sheet1!$B102,'Chi tiết tuyến'!$AC:$AC,Sheet1!G$2)</f>
        <v>0</v>
      </c>
      <c r="H102" s="4">
        <f>COUNTIFS('Chi tiết tuyến'!$AO:$AO, Sheet1!$B102,'Chi tiết tuyến'!$AC:$AC,Sheet1!H$2)</f>
        <v>0</v>
      </c>
    </row>
    <row r="103" spans="3:8" x14ac:dyDescent="0.3">
      <c r="C103" t="e">
        <f t="shared" si="2"/>
        <v>#VALUE!</v>
      </c>
      <c r="D103" t="e">
        <f t="shared" si="3"/>
        <v>#VALUE!</v>
      </c>
      <c r="E103" s="4">
        <f>SUMIFS(DSKH!$BC:$BC,DSKH!$BF:$BF,Sheet1!$B103)</f>
        <v>0</v>
      </c>
      <c r="F103" s="4">
        <f>COUNTIFS('Chi tiết tuyến'!$AO:$AO, Sheet1!$B103,'Chi tiết tuyến'!$AC:$AC,Sheet1!F$2)</f>
        <v>328</v>
      </c>
      <c r="G103" s="4">
        <f>COUNTIFS('Chi tiết tuyến'!$AO:$AO, Sheet1!$B103,'Chi tiết tuyến'!$AC:$AC,Sheet1!G$2)</f>
        <v>0</v>
      </c>
      <c r="H103" s="4">
        <f>COUNTIFS('Chi tiết tuyến'!$AO:$AO, Sheet1!$B103,'Chi tiết tuyến'!$AC:$AC,Sheet1!H$2)</f>
        <v>0</v>
      </c>
    </row>
    <row r="104" spans="3:8" x14ac:dyDescent="0.3">
      <c r="C104" t="e">
        <f t="shared" si="2"/>
        <v>#VALUE!</v>
      </c>
      <c r="D104" t="e">
        <f t="shared" si="3"/>
        <v>#VALUE!</v>
      </c>
      <c r="E104" s="4">
        <f>SUMIFS(DSKH!$BC:$BC,DSKH!$BF:$BF,Sheet1!$B104)</f>
        <v>0</v>
      </c>
      <c r="F104" s="4">
        <f>COUNTIFS('Chi tiết tuyến'!$AO:$AO, Sheet1!$B104,'Chi tiết tuyến'!$AC:$AC,Sheet1!F$2)</f>
        <v>328</v>
      </c>
      <c r="G104" s="4">
        <f>COUNTIFS('Chi tiết tuyến'!$AO:$AO, Sheet1!$B104,'Chi tiết tuyến'!$AC:$AC,Sheet1!G$2)</f>
        <v>0</v>
      </c>
      <c r="H104" s="4">
        <f>COUNTIFS('Chi tiết tuyến'!$AO:$AO, Sheet1!$B104,'Chi tiết tuyến'!$AC:$AC,Sheet1!H$2)</f>
        <v>0</v>
      </c>
    </row>
    <row r="105" spans="3:8" x14ac:dyDescent="0.3">
      <c r="C105" t="e">
        <f t="shared" si="2"/>
        <v>#VALUE!</v>
      </c>
      <c r="D105" t="e">
        <f t="shared" si="3"/>
        <v>#VALUE!</v>
      </c>
      <c r="E105" s="4">
        <f>SUMIFS(DSKH!$BC:$BC,DSKH!$BF:$BF,Sheet1!$B105)</f>
        <v>0</v>
      </c>
      <c r="F105" s="4">
        <f>COUNTIFS('Chi tiết tuyến'!$AO:$AO, Sheet1!$B105,'Chi tiết tuyến'!$AC:$AC,Sheet1!F$2)</f>
        <v>328</v>
      </c>
      <c r="G105" s="4">
        <f>COUNTIFS('Chi tiết tuyến'!$AO:$AO, Sheet1!$B105,'Chi tiết tuyến'!$AC:$AC,Sheet1!G$2)</f>
        <v>0</v>
      </c>
      <c r="H105" s="4">
        <f>COUNTIFS('Chi tiết tuyến'!$AO:$AO, Sheet1!$B105,'Chi tiết tuyến'!$AC:$AC,Sheet1!H$2)</f>
        <v>0</v>
      </c>
    </row>
    <row r="106" spans="3:8" x14ac:dyDescent="0.3">
      <c r="C106" t="e">
        <f t="shared" si="2"/>
        <v>#VALUE!</v>
      </c>
      <c r="D106" t="e">
        <f t="shared" si="3"/>
        <v>#VALUE!</v>
      </c>
      <c r="E106" s="4">
        <f>SUMIFS(DSKH!$BC:$BC,DSKH!$BF:$BF,Sheet1!$B106)</f>
        <v>0</v>
      </c>
      <c r="F106" s="4">
        <f>COUNTIFS('Chi tiết tuyến'!$AO:$AO, Sheet1!$B106,'Chi tiết tuyến'!$AC:$AC,Sheet1!F$2)</f>
        <v>328</v>
      </c>
      <c r="G106" s="4">
        <f>COUNTIFS('Chi tiết tuyến'!$AO:$AO, Sheet1!$B106,'Chi tiết tuyến'!$AC:$AC,Sheet1!G$2)</f>
        <v>0</v>
      </c>
      <c r="H106" s="4">
        <f>COUNTIFS('Chi tiết tuyến'!$AO:$AO, Sheet1!$B106,'Chi tiết tuyến'!$AC:$AC,Sheet1!H$2)</f>
        <v>0</v>
      </c>
    </row>
    <row r="107" spans="3:8" x14ac:dyDescent="0.3">
      <c r="C107" t="e">
        <f t="shared" si="2"/>
        <v>#VALUE!</v>
      </c>
      <c r="D107" t="e">
        <f t="shared" si="3"/>
        <v>#VALUE!</v>
      </c>
      <c r="E107" s="4">
        <f>SUMIFS(DSKH!$BC:$BC,DSKH!$BF:$BF,Sheet1!$B107)</f>
        <v>0</v>
      </c>
      <c r="F107" s="4">
        <f>COUNTIFS('Chi tiết tuyến'!$AO:$AO, Sheet1!$B107,'Chi tiết tuyến'!$AC:$AC,Sheet1!F$2)</f>
        <v>328</v>
      </c>
      <c r="G107" s="4">
        <f>COUNTIFS('Chi tiết tuyến'!$AO:$AO, Sheet1!$B107,'Chi tiết tuyến'!$AC:$AC,Sheet1!G$2)</f>
        <v>0</v>
      </c>
      <c r="H107" s="4">
        <f>COUNTIFS('Chi tiết tuyến'!$AO:$AO, Sheet1!$B107,'Chi tiết tuyến'!$AC:$AC,Sheet1!H$2)</f>
        <v>0</v>
      </c>
    </row>
    <row r="108" spans="3:8" x14ac:dyDescent="0.3">
      <c r="C108" t="e">
        <f t="shared" si="2"/>
        <v>#VALUE!</v>
      </c>
      <c r="D108" t="e">
        <f t="shared" si="3"/>
        <v>#VALUE!</v>
      </c>
      <c r="E108" s="4">
        <f>SUMIFS(DSKH!$BC:$BC,DSKH!$BF:$BF,Sheet1!$B108)</f>
        <v>0</v>
      </c>
      <c r="F108" s="4">
        <f>COUNTIFS('Chi tiết tuyến'!$AO:$AO, Sheet1!$B108,'Chi tiết tuyến'!$AC:$AC,Sheet1!F$2)</f>
        <v>328</v>
      </c>
      <c r="G108" s="4">
        <f>COUNTIFS('Chi tiết tuyến'!$AO:$AO, Sheet1!$B108,'Chi tiết tuyến'!$AC:$AC,Sheet1!G$2)</f>
        <v>0</v>
      </c>
      <c r="H108" s="4">
        <f>COUNTIFS('Chi tiết tuyến'!$AO:$AO, Sheet1!$B108,'Chi tiết tuyến'!$AC:$AC,Sheet1!H$2)</f>
        <v>0</v>
      </c>
    </row>
    <row r="109" spans="3:8" x14ac:dyDescent="0.3">
      <c r="C109" t="e">
        <f t="shared" si="2"/>
        <v>#VALUE!</v>
      </c>
      <c r="D109" t="e">
        <f t="shared" si="3"/>
        <v>#VALUE!</v>
      </c>
      <c r="E109" s="4">
        <f>SUMIFS(DSKH!$BC:$BC,DSKH!$BF:$BF,Sheet1!$B109)</f>
        <v>0</v>
      </c>
      <c r="F109" s="4">
        <f>COUNTIFS('Chi tiết tuyến'!$AO:$AO, Sheet1!$B109,'Chi tiết tuyến'!$AC:$AC,Sheet1!F$2)</f>
        <v>328</v>
      </c>
      <c r="G109" s="4">
        <f>COUNTIFS('Chi tiết tuyến'!$AO:$AO, Sheet1!$B109,'Chi tiết tuyến'!$AC:$AC,Sheet1!G$2)</f>
        <v>0</v>
      </c>
      <c r="H109" s="4">
        <f>COUNTIFS('Chi tiết tuyến'!$AO:$AO, Sheet1!$B109,'Chi tiết tuyến'!$AC:$AC,Sheet1!H$2)</f>
        <v>0</v>
      </c>
    </row>
    <row r="110" spans="3:8" x14ac:dyDescent="0.3">
      <c r="C110" t="e">
        <f t="shared" si="2"/>
        <v>#VALUE!</v>
      </c>
      <c r="D110" t="e">
        <f t="shared" si="3"/>
        <v>#VALUE!</v>
      </c>
      <c r="E110" s="4">
        <f>SUMIFS(DSKH!$BC:$BC,DSKH!$BF:$BF,Sheet1!$B110)</f>
        <v>0</v>
      </c>
      <c r="F110" s="4">
        <f>COUNTIFS('Chi tiết tuyến'!$AO:$AO, Sheet1!$B110,'Chi tiết tuyến'!$AC:$AC,Sheet1!F$2)</f>
        <v>328</v>
      </c>
      <c r="G110" s="4">
        <f>COUNTIFS('Chi tiết tuyến'!$AO:$AO, Sheet1!$B110,'Chi tiết tuyến'!$AC:$AC,Sheet1!G$2)</f>
        <v>0</v>
      </c>
      <c r="H110" s="4">
        <f>COUNTIFS('Chi tiết tuyến'!$AO:$AO, Sheet1!$B110,'Chi tiết tuyến'!$AC:$AC,Sheet1!H$2)</f>
        <v>0</v>
      </c>
    </row>
    <row r="111" spans="3:8" x14ac:dyDescent="0.3">
      <c r="C111" t="e">
        <f t="shared" si="2"/>
        <v>#VALUE!</v>
      </c>
      <c r="D111" t="e">
        <f t="shared" si="3"/>
        <v>#VALUE!</v>
      </c>
      <c r="E111" s="4">
        <f>SUMIFS(DSKH!$BC:$BC,DSKH!$BF:$BF,Sheet1!$B111)</f>
        <v>0</v>
      </c>
      <c r="F111" s="4">
        <f>COUNTIFS('Chi tiết tuyến'!$AO:$AO, Sheet1!$B111,'Chi tiết tuyến'!$AC:$AC,Sheet1!F$2)</f>
        <v>328</v>
      </c>
      <c r="G111" s="4">
        <f>COUNTIFS('Chi tiết tuyến'!$AO:$AO, Sheet1!$B111,'Chi tiết tuyến'!$AC:$AC,Sheet1!G$2)</f>
        <v>0</v>
      </c>
      <c r="H111" s="4">
        <f>COUNTIFS('Chi tiết tuyến'!$AO:$AO, Sheet1!$B111,'Chi tiết tuyến'!$AC:$AC,Sheet1!H$2)</f>
        <v>0</v>
      </c>
    </row>
    <row r="112" spans="3:8" x14ac:dyDescent="0.3">
      <c r="C112" t="e">
        <f t="shared" si="2"/>
        <v>#VALUE!</v>
      </c>
      <c r="D112" t="e">
        <f t="shared" si="3"/>
        <v>#VALUE!</v>
      </c>
      <c r="E112" s="4">
        <f>SUMIFS(DSKH!$BC:$BC,DSKH!$BF:$BF,Sheet1!$B112)</f>
        <v>0</v>
      </c>
      <c r="F112" s="4">
        <f>COUNTIFS('Chi tiết tuyến'!$AO:$AO, Sheet1!$B112,'Chi tiết tuyến'!$AC:$AC,Sheet1!F$2)</f>
        <v>328</v>
      </c>
      <c r="G112" s="4">
        <f>COUNTIFS('Chi tiết tuyến'!$AO:$AO, Sheet1!$B112,'Chi tiết tuyến'!$AC:$AC,Sheet1!G$2)</f>
        <v>0</v>
      </c>
      <c r="H112" s="4">
        <f>COUNTIFS('Chi tiết tuyến'!$AO:$AO, Sheet1!$B112,'Chi tiết tuyến'!$AC:$AC,Sheet1!H$2)</f>
        <v>0</v>
      </c>
    </row>
    <row r="113" spans="3:8" x14ac:dyDescent="0.3">
      <c r="C113" t="e">
        <f t="shared" si="2"/>
        <v>#VALUE!</v>
      </c>
      <c r="D113" t="e">
        <f t="shared" si="3"/>
        <v>#VALUE!</v>
      </c>
      <c r="E113" s="4">
        <f>SUMIFS(DSKH!$BC:$BC,DSKH!$BF:$BF,Sheet1!$B113)</f>
        <v>0</v>
      </c>
      <c r="F113" s="4">
        <f>COUNTIFS('Chi tiết tuyến'!$AO:$AO, Sheet1!$B113,'Chi tiết tuyến'!$AC:$AC,Sheet1!F$2)</f>
        <v>328</v>
      </c>
      <c r="G113" s="4">
        <f>COUNTIFS('Chi tiết tuyến'!$AO:$AO, Sheet1!$B113,'Chi tiết tuyến'!$AC:$AC,Sheet1!G$2)</f>
        <v>0</v>
      </c>
      <c r="H113" s="4">
        <f>COUNTIFS('Chi tiết tuyến'!$AO:$AO, Sheet1!$B113,'Chi tiết tuyến'!$AC:$AC,Sheet1!H$2)</f>
        <v>0</v>
      </c>
    </row>
    <row r="114" spans="3:8" x14ac:dyDescent="0.3">
      <c r="C114" t="e">
        <f t="shared" si="2"/>
        <v>#VALUE!</v>
      </c>
      <c r="D114" t="e">
        <f t="shared" si="3"/>
        <v>#VALUE!</v>
      </c>
      <c r="E114" s="4">
        <f>SUMIFS(DSKH!$BC:$BC,DSKH!$BF:$BF,Sheet1!$B114)</f>
        <v>0</v>
      </c>
      <c r="F114" s="4">
        <f>COUNTIFS('Chi tiết tuyến'!$AO:$AO, Sheet1!$B114,'Chi tiết tuyến'!$AC:$AC,Sheet1!F$2)</f>
        <v>328</v>
      </c>
      <c r="G114" s="4">
        <f>COUNTIFS('Chi tiết tuyến'!$AO:$AO, Sheet1!$B114,'Chi tiết tuyến'!$AC:$AC,Sheet1!G$2)</f>
        <v>0</v>
      </c>
      <c r="H114" s="4">
        <f>COUNTIFS('Chi tiết tuyến'!$AO:$AO, Sheet1!$B114,'Chi tiết tuyến'!$AC:$AC,Sheet1!H$2)</f>
        <v>0</v>
      </c>
    </row>
    <row r="115" spans="3:8" x14ac:dyDescent="0.3">
      <c r="C115" t="e">
        <f t="shared" si="2"/>
        <v>#VALUE!</v>
      </c>
      <c r="D115" t="e">
        <f t="shared" si="3"/>
        <v>#VALUE!</v>
      </c>
      <c r="E115" s="4">
        <f>SUMIFS(DSKH!$BC:$BC,DSKH!$BF:$BF,Sheet1!$B115)</f>
        <v>0</v>
      </c>
      <c r="F115" s="4">
        <f>COUNTIFS('Chi tiết tuyến'!$AO:$AO, Sheet1!$B115,'Chi tiết tuyến'!$AC:$AC,Sheet1!F$2)</f>
        <v>328</v>
      </c>
      <c r="G115" s="4">
        <f>COUNTIFS('Chi tiết tuyến'!$AO:$AO, Sheet1!$B115,'Chi tiết tuyến'!$AC:$AC,Sheet1!G$2)</f>
        <v>0</v>
      </c>
      <c r="H115" s="4">
        <f>COUNTIFS('Chi tiết tuyến'!$AO:$AO, Sheet1!$B115,'Chi tiết tuyến'!$AC:$AC,Sheet1!H$2)</f>
        <v>0</v>
      </c>
    </row>
    <row r="116" spans="3:8" x14ac:dyDescent="0.3">
      <c r="C116" t="e">
        <f t="shared" si="2"/>
        <v>#VALUE!</v>
      </c>
      <c r="D116" t="e">
        <f t="shared" si="3"/>
        <v>#VALUE!</v>
      </c>
      <c r="E116" s="4">
        <f>SUMIFS(DSKH!$BC:$BC,DSKH!$BF:$BF,Sheet1!$B116)</f>
        <v>0</v>
      </c>
      <c r="F116" s="4">
        <f>COUNTIFS('Chi tiết tuyến'!$AO:$AO, Sheet1!$B116,'Chi tiết tuyến'!$AC:$AC,Sheet1!F$2)</f>
        <v>328</v>
      </c>
      <c r="G116" s="4">
        <f>COUNTIFS('Chi tiết tuyến'!$AO:$AO, Sheet1!$B116,'Chi tiết tuyến'!$AC:$AC,Sheet1!G$2)</f>
        <v>0</v>
      </c>
      <c r="H116" s="4">
        <f>COUNTIFS('Chi tiết tuyến'!$AO:$AO, Sheet1!$B116,'Chi tiết tuyến'!$AC:$AC,Sheet1!H$2)</f>
        <v>0</v>
      </c>
    </row>
    <row r="117" spans="3:8" x14ac:dyDescent="0.3">
      <c r="C117" t="e">
        <f t="shared" si="2"/>
        <v>#VALUE!</v>
      </c>
      <c r="D117" t="e">
        <f t="shared" si="3"/>
        <v>#VALUE!</v>
      </c>
      <c r="E117" s="4">
        <f>SUMIFS(DSKH!$BC:$BC,DSKH!$BF:$BF,Sheet1!$B117)</f>
        <v>0</v>
      </c>
      <c r="F117" s="4">
        <f>COUNTIFS('Chi tiết tuyến'!$AO:$AO, Sheet1!$B117,'Chi tiết tuyến'!$AC:$AC,Sheet1!F$2)</f>
        <v>328</v>
      </c>
      <c r="G117" s="4">
        <f>COUNTIFS('Chi tiết tuyến'!$AO:$AO, Sheet1!$B117,'Chi tiết tuyến'!$AC:$AC,Sheet1!G$2)</f>
        <v>0</v>
      </c>
      <c r="H117" s="4">
        <f>COUNTIFS('Chi tiết tuyến'!$AO:$AO, Sheet1!$B117,'Chi tiết tuyến'!$AC:$AC,Sheet1!H$2)</f>
        <v>0</v>
      </c>
    </row>
    <row r="118" spans="3:8" x14ac:dyDescent="0.3">
      <c r="C118" t="e">
        <f t="shared" si="2"/>
        <v>#VALUE!</v>
      </c>
      <c r="D118" t="e">
        <f t="shared" si="3"/>
        <v>#VALUE!</v>
      </c>
      <c r="E118" s="4">
        <f>SUMIFS(DSKH!$BC:$BC,DSKH!$BF:$BF,Sheet1!$B118)</f>
        <v>0</v>
      </c>
      <c r="F118" s="4">
        <f>COUNTIFS('Chi tiết tuyến'!$AO:$AO, Sheet1!$B118,'Chi tiết tuyến'!$AC:$AC,Sheet1!F$2)</f>
        <v>328</v>
      </c>
      <c r="G118" s="4">
        <f>COUNTIFS('Chi tiết tuyến'!$AO:$AO, Sheet1!$B118,'Chi tiết tuyến'!$AC:$AC,Sheet1!G$2)</f>
        <v>0</v>
      </c>
      <c r="H118" s="4">
        <f>COUNTIFS('Chi tiết tuyến'!$AO:$AO, Sheet1!$B118,'Chi tiết tuyến'!$AC:$AC,Sheet1!H$2)</f>
        <v>0</v>
      </c>
    </row>
    <row r="119" spans="3:8" x14ac:dyDescent="0.3">
      <c r="C119" t="e">
        <f t="shared" si="2"/>
        <v>#VALUE!</v>
      </c>
      <c r="D119" t="e">
        <f t="shared" si="3"/>
        <v>#VALUE!</v>
      </c>
      <c r="E119" s="4">
        <f>SUMIFS(DSKH!$BC:$BC,DSKH!$BF:$BF,Sheet1!$B119)</f>
        <v>0</v>
      </c>
      <c r="F119" s="4">
        <f>COUNTIFS('Chi tiết tuyến'!$AO:$AO, Sheet1!$B119,'Chi tiết tuyến'!$AC:$AC,Sheet1!F$2)</f>
        <v>328</v>
      </c>
      <c r="G119" s="4">
        <f>COUNTIFS('Chi tiết tuyến'!$AO:$AO, Sheet1!$B119,'Chi tiết tuyến'!$AC:$AC,Sheet1!G$2)</f>
        <v>0</v>
      </c>
      <c r="H119" s="4">
        <f>COUNTIFS('Chi tiết tuyến'!$AO:$AO, Sheet1!$B119,'Chi tiết tuyến'!$AC:$AC,Sheet1!H$2)</f>
        <v>0</v>
      </c>
    </row>
    <row r="120" spans="3:8" x14ac:dyDescent="0.3">
      <c r="C120" t="e">
        <f t="shared" si="2"/>
        <v>#VALUE!</v>
      </c>
      <c r="D120" t="e">
        <f t="shared" si="3"/>
        <v>#VALUE!</v>
      </c>
      <c r="E120" s="4">
        <f>SUMIFS(DSKH!$BC:$BC,DSKH!$BF:$BF,Sheet1!$B120)</f>
        <v>0</v>
      </c>
      <c r="F120" s="4">
        <f>COUNTIFS('Chi tiết tuyến'!$AO:$AO, Sheet1!$B120,'Chi tiết tuyến'!$AC:$AC,Sheet1!F$2)</f>
        <v>328</v>
      </c>
      <c r="G120" s="4">
        <f>COUNTIFS('Chi tiết tuyến'!$AO:$AO, Sheet1!$B120,'Chi tiết tuyến'!$AC:$AC,Sheet1!G$2)</f>
        <v>0</v>
      </c>
      <c r="H120" s="4">
        <f>COUNTIFS('Chi tiết tuyến'!$AO:$AO, Sheet1!$B120,'Chi tiết tuyến'!$AC:$AC,Sheet1!H$2)</f>
        <v>0</v>
      </c>
    </row>
    <row r="121" spans="3:8" x14ac:dyDescent="0.3">
      <c r="C121" t="e">
        <f t="shared" si="2"/>
        <v>#VALUE!</v>
      </c>
      <c r="D121" t="e">
        <f t="shared" si="3"/>
        <v>#VALUE!</v>
      </c>
      <c r="E121" s="4">
        <f>SUMIFS(DSKH!$BC:$BC,DSKH!$BF:$BF,Sheet1!$B121)</f>
        <v>0</v>
      </c>
      <c r="F121" s="4">
        <f>COUNTIFS('Chi tiết tuyến'!$AO:$AO, Sheet1!$B121,'Chi tiết tuyến'!$AC:$AC,Sheet1!F$2)</f>
        <v>328</v>
      </c>
      <c r="G121" s="4">
        <f>COUNTIFS('Chi tiết tuyến'!$AO:$AO, Sheet1!$B121,'Chi tiết tuyến'!$AC:$AC,Sheet1!G$2)</f>
        <v>0</v>
      </c>
      <c r="H121" s="4">
        <f>COUNTIFS('Chi tiết tuyến'!$AO:$AO, Sheet1!$B121,'Chi tiết tuyến'!$AC:$AC,Sheet1!H$2)</f>
        <v>0</v>
      </c>
    </row>
    <row r="122" spans="3:8" x14ac:dyDescent="0.3">
      <c r="C122" t="e">
        <f t="shared" si="2"/>
        <v>#VALUE!</v>
      </c>
      <c r="D122" t="e">
        <f t="shared" si="3"/>
        <v>#VALUE!</v>
      </c>
      <c r="E122" s="4">
        <f>SUMIFS(DSKH!$BC:$BC,DSKH!$BF:$BF,Sheet1!$B122)</f>
        <v>0</v>
      </c>
      <c r="F122" s="4">
        <f>COUNTIFS('Chi tiết tuyến'!$AO:$AO, Sheet1!$B122,'Chi tiết tuyến'!$AC:$AC,Sheet1!F$2)</f>
        <v>328</v>
      </c>
      <c r="G122" s="4">
        <f>COUNTIFS('Chi tiết tuyến'!$AO:$AO, Sheet1!$B122,'Chi tiết tuyến'!$AC:$AC,Sheet1!G$2)</f>
        <v>0</v>
      </c>
      <c r="H122" s="4">
        <f>COUNTIFS('Chi tiết tuyến'!$AO:$AO, Sheet1!$B122,'Chi tiết tuyến'!$AC:$AC,Sheet1!H$2)</f>
        <v>0</v>
      </c>
    </row>
    <row r="123" spans="3:8" x14ac:dyDescent="0.3">
      <c r="C123" t="e">
        <f t="shared" si="2"/>
        <v>#VALUE!</v>
      </c>
      <c r="D123" t="e">
        <f t="shared" si="3"/>
        <v>#VALUE!</v>
      </c>
      <c r="E123" s="4">
        <f>SUMIFS(DSKH!$BC:$BC,DSKH!$BF:$BF,Sheet1!$B123)</f>
        <v>0</v>
      </c>
      <c r="F123" s="4">
        <f>COUNTIFS('Chi tiết tuyến'!$AO:$AO, Sheet1!$B123,'Chi tiết tuyến'!$AC:$AC,Sheet1!F$2)</f>
        <v>328</v>
      </c>
      <c r="G123" s="4">
        <f>COUNTIFS('Chi tiết tuyến'!$AO:$AO, Sheet1!$B123,'Chi tiết tuyến'!$AC:$AC,Sheet1!G$2)</f>
        <v>0</v>
      </c>
      <c r="H123" s="4">
        <f>COUNTIFS('Chi tiết tuyến'!$AO:$AO, Sheet1!$B123,'Chi tiết tuyến'!$AC:$AC,Sheet1!H$2)</f>
        <v>0</v>
      </c>
    </row>
    <row r="124" spans="3:8" x14ac:dyDescent="0.3">
      <c r="C124" t="e">
        <f t="shared" si="2"/>
        <v>#VALUE!</v>
      </c>
      <c r="D124" t="e">
        <f t="shared" si="3"/>
        <v>#VALUE!</v>
      </c>
      <c r="E124" s="4">
        <f>SUMIFS(DSKH!$BC:$BC,DSKH!$BF:$BF,Sheet1!$B124)</f>
        <v>0</v>
      </c>
      <c r="F124" s="4">
        <f>COUNTIFS('Chi tiết tuyến'!$AO:$AO, Sheet1!$B124,'Chi tiết tuyến'!$AC:$AC,Sheet1!F$2)</f>
        <v>328</v>
      </c>
      <c r="G124" s="4">
        <f>COUNTIFS('Chi tiết tuyến'!$AO:$AO, Sheet1!$B124,'Chi tiết tuyến'!$AC:$AC,Sheet1!G$2)</f>
        <v>0</v>
      </c>
      <c r="H124" s="4">
        <f>COUNTIFS('Chi tiết tuyến'!$AO:$AO, Sheet1!$B124,'Chi tiết tuyến'!$AC:$AC,Sheet1!H$2)</f>
        <v>0</v>
      </c>
    </row>
    <row r="125" spans="3:8" x14ac:dyDescent="0.3">
      <c r="C125" t="e">
        <f t="shared" si="2"/>
        <v>#VALUE!</v>
      </c>
      <c r="D125" t="e">
        <f t="shared" si="3"/>
        <v>#VALUE!</v>
      </c>
      <c r="E125" s="4">
        <f>SUMIFS(DSKH!$BC:$BC,DSKH!$BF:$BF,Sheet1!$B125)</f>
        <v>0</v>
      </c>
      <c r="F125" s="4">
        <f>COUNTIFS('Chi tiết tuyến'!$AO:$AO, Sheet1!$B125,'Chi tiết tuyến'!$AC:$AC,Sheet1!F$2)</f>
        <v>328</v>
      </c>
      <c r="G125" s="4">
        <f>COUNTIFS('Chi tiết tuyến'!$AO:$AO, Sheet1!$B125,'Chi tiết tuyến'!$AC:$AC,Sheet1!G$2)</f>
        <v>0</v>
      </c>
      <c r="H125" s="4">
        <f>COUNTIFS('Chi tiết tuyến'!$AO:$AO, Sheet1!$B125,'Chi tiết tuyến'!$AC:$AC,Sheet1!H$2)</f>
        <v>0</v>
      </c>
    </row>
    <row r="126" spans="3:8" x14ac:dyDescent="0.3">
      <c r="C126" t="e">
        <f t="shared" si="2"/>
        <v>#VALUE!</v>
      </c>
      <c r="D126" t="e">
        <f t="shared" si="3"/>
        <v>#VALUE!</v>
      </c>
      <c r="E126" s="4">
        <f>SUMIFS(DSKH!$BC:$BC,DSKH!$BF:$BF,Sheet1!$B126)</f>
        <v>0</v>
      </c>
      <c r="F126" s="4">
        <f>COUNTIFS('Chi tiết tuyến'!$AO:$AO, Sheet1!$B126,'Chi tiết tuyến'!$AC:$AC,Sheet1!F$2)</f>
        <v>328</v>
      </c>
      <c r="G126" s="4">
        <f>COUNTIFS('Chi tiết tuyến'!$AO:$AO, Sheet1!$B126,'Chi tiết tuyến'!$AC:$AC,Sheet1!G$2)</f>
        <v>0</v>
      </c>
      <c r="H126" s="4">
        <f>COUNTIFS('Chi tiết tuyến'!$AO:$AO, Sheet1!$B126,'Chi tiết tuyến'!$AC:$AC,Sheet1!H$2)</f>
        <v>0</v>
      </c>
    </row>
    <row r="127" spans="3:8" x14ac:dyDescent="0.3">
      <c r="C127" t="e">
        <f t="shared" si="2"/>
        <v>#VALUE!</v>
      </c>
      <c r="D127" t="e">
        <f t="shared" si="3"/>
        <v>#VALUE!</v>
      </c>
      <c r="E127" s="4">
        <f>SUMIFS(DSKH!$BC:$BC,DSKH!$BF:$BF,Sheet1!$B127)</f>
        <v>0</v>
      </c>
      <c r="F127" s="4">
        <f>COUNTIFS('Chi tiết tuyến'!$AO:$AO, Sheet1!$B127,'Chi tiết tuyến'!$AC:$AC,Sheet1!F$2)</f>
        <v>328</v>
      </c>
      <c r="G127" s="4">
        <f>COUNTIFS('Chi tiết tuyến'!$AO:$AO, Sheet1!$B127,'Chi tiết tuyến'!$AC:$AC,Sheet1!G$2)</f>
        <v>0</v>
      </c>
      <c r="H127" s="4">
        <f>COUNTIFS('Chi tiết tuyến'!$AO:$AO, Sheet1!$B127,'Chi tiết tuyến'!$AC:$AC,Sheet1!H$2)</f>
        <v>0</v>
      </c>
    </row>
    <row r="128" spans="3:8" x14ac:dyDescent="0.3">
      <c r="C128" t="e">
        <f t="shared" si="2"/>
        <v>#VALUE!</v>
      </c>
      <c r="D128" t="e">
        <f t="shared" si="3"/>
        <v>#VALUE!</v>
      </c>
      <c r="E128" s="4">
        <f>SUMIFS(DSKH!$BC:$BC,DSKH!$BF:$BF,Sheet1!$B128)</f>
        <v>0</v>
      </c>
      <c r="F128" s="4">
        <f>COUNTIFS('Chi tiết tuyến'!$AO:$AO, Sheet1!$B128,'Chi tiết tuyến'!$AC:$AC,Sheet1!F$2)</f>
        <v>328</v>
      </c>
      <c r="G128" s="4">
        <f>COUNTIFS('Chi tiết tuyến'!$AO:$AO, Sheet1!$B128,'Chi tiết tuyến'!$AC:$AC,Sheet1!G$2)</f>
        <v>0</v>
      </c>
      <c r="H128" s="4">
        <f>COUNTIFS('Chi tiết tuyến'!$AO:$AO, Sheet1!$B128,'Chi tiết tuyến'!$AC:$AC,Sheet1!H$2)</f>
        <v>0</v>
      </c>
    </row>
    <row r="129" spans="3:8" x14ac:dyDescent="0.3">
      <c r="C129" t="e">
        <f t="shared" si="2"/>
        <v>#VALUE!</v>
      </c>
      <c r="D129" t="e">
        <f t="shared" si="3"/>
        <v>#VALUE!</v>
      </c>
      <c r="E129" s="4">
        <f>SUMIFS(DSKH!$BC:$BC,DSKH!$BF:$BF,Sheet1!$B129)</f>
        <v>0</v>
      </c>
      <c r="F129" s="4">
        <f>COUNTIFS('Chi tiết tuyến'!$AO:$AO, Sheet1!$B129,'Chi tiết tuyến'!$AC:$AC,Sheet1!F$2)</f>
        <v>328</v>
      </c>
      <c r="G129" s="4">
        <f>COUNTIFS('Chi tiết tuyến'!$AO:$AO, Sheet1!$B129,'Chi tiết tuyến'!$AC:$AC,Sheet1!G$2)</f>
        <v>0</v>
      </c>
      <c r="H129" s="4">
        <f>COUNTIFS('Chi tiết tuyến'!$AO:$AO, Sheet1!$B129,'Chi tiết tuyến'!$AC:$AC,Sheet1!H$2)</f>
        <v>0</v>
      </c>
    </row>
    <row r="130" spans="3:8" x14ac:dyDescent="0.3">
      <c r="C130" t="e">
        <f t="shared" si="2"/>
        <v>#VALUE!</v>
      </c>
      <c r="D130" t="e">
        <f t="shared" si="3"/>
        <v>#VALUE!</v>
      </c>
      <c r="E130" s="4">
        <f>SUMIFS(DSKH!$BC:$BC,DSKH!$BF:$BF,Sheet1!$B130)</f>
        <v>0</v>
      </c>
      <c r="F130" s="4">
        <f>COUNTIFS('Chi tiết tuyến'!$AO:$AO, Sheet1!$B130,'Chi tiết tuyến'!$AC:$AC,Sheet1!F$2)</f>
        <v>328</v>
      </c>
      <c r="G130" s="4">
        <f>COUNTIFS('Chi tiết tuyến'!$AO:$AO, Sheet1!$B130,'Chi tiết tuyến'!$AC:$AC,Sheet1!G$2)</f>
        <v>0</v>
      </c>
      <c r="H130" s="4">
        <f>COUNTIFS('Chi tiết tuyến'!$AO:$AO, Sheet1!$B130,'Chi tiết tuyến'!$AC:$AC,Sheet1!H$2)</f>
        <v>0</v>
      </c>
    </row>
    <row r="131" spans="3:8" x14ac:dyDescent="0.3">
      <c r="C131" t="e">
        <f t="shared" si="2"/>
        <v>#VALUE!</v>
      </c>
      <c r="D131" t="e">
        <f t="shared" si="3"/>
        <v>#VALUE!</v>
      </c>
      <c r="E131" s="4">
        <f>SUMIFS(DSKH!$BC:$BC,DSKH!$BF:$BF,Sheet1!$B131)</f>
        <v>0</v>
      </c>
      <c r="F131" s="4">
        <f>COUNTIFS('Chi tiết tuyến'!$AO:$AO, Sheet1!$B131,'Chi tiết tuyến'!$AC:$AC,Sheet1!F$2)</f>
        <v>328</v>
      </c>
      <c r="G131" s="4">
        <f>COUNTIFS('Chi tiết tuyến'!$AO:$AO, Sheet1!$B131,'Chi tiết tuyến'!$AC:$AC,Sheet1!G$2)</f>
        <v>0</v>
      </c>
      <c r="H131" s="4">
        <f>COUNTIFS('Chi tiết tuyến'!$AO:$AO, Sheet1!$B131,'Chi tiết tuyến'!$AC:$AC,Sheet1!H$2)</f>
        <v>0</v>
      </c>
    </row>
    <row r="132" spans="3:8" x14ac:dyDescent="0.3">
      <c r="C132" t="e">
        <f t="shared" ref="C132:C149" si="4">LEFT($B132,FIND("-",$B132,1)-1)</f>
        <v>#VALUE!</v>
      </c>
      <c r="D132" t="e">
        <f t="shared" ref="D132:D149" si="5">MID($B132,FIND("-",$B132,1)+1,100)</f>
        <v>#VALUE!</v>
      </c>
      <c r="E132" s="4">
        <f>SUMIFS(DSKH!$BC:$BC,DSKH!$BF:$BF,Sheet1!$B132)</f>
        <v>0</v>
      </c>
      <c r="F132" s="4">
        <f>COUNTIFS('Chi tiết tuyến'!$AO:$AO, Sheet1!$B132,'Chi tiết tuyến'!$AC:$AC,Sheet1!F$2)</f>
        <v>328</v>
      </c>
      <c r="G132" s="4">
        <f>COUNTIFS('Chi tiết tuyến'!$AO:$AO, Sheet1!$B132,'Chi tiết tuyến'!$AC:$AC,Sheet1!G$2)</f>
        <v>0</v>
      </c>
      <c r="H132" s="4">
        <f>COUNTIFS('Chi tiết tuyến'!$AO:$AO, Sheet1!$B132,'Chi tiết tuyến'!$AC:$AC,Sheet1!H$2)</f>
        <v>0</v>
      </c>
    </row>
    <row r="133" spans="3:8" x14ac:dyDescent="0.3">
      <c r="C133" t="e">
        <f t="shared" si="4"/>
        <v>#VALUE!</v>
      </c>
      <c r="D133" t="e">
        <f t="shared" si="5"/>
        <v>#VALUE!</v>
      </c>
      <c r="E133" s="4">
        <f>SUMIFS(DSKH!$BC:$BC,DSKH!$BF:$BF,Sheet1!$B133)</f>
        <v>0</v>
      </c>
      <c r="F133" s="4">
        <f>COUNTIFS('Chi tiết tuyến'!$AO:$AO, Sheet1!$B133,'Chi tiết tuyến'!$AC:$AC,Sheet1!F$2)</f>
        <v>328</v>
      </c>
      <c r="G133" s="4">
        <f>COUNTIFS('Chi tiết tuyến'!$AO:$AO, Sheet1!$B133,'Chi tiết tuyến'!$AC:$AC,Sheet1!G$2)</f>
        <v>0</v>
      </c>
      <c r="H133" s="4">
        <f>COUNTIFS('Chi tiết tuyến'!$AO:$AO, Sheet1!$B133,'Chi tiết tuyến'!$AC:$AC,Sheet1!H$2)</f>
        <v>0</v>
      </c>
    </row>
    <row r="134" spans="3:8" x14ac:dyDescent="0.3">
      <c r="C134" t="e">
        <f t="shared" si="4"/>
        <v>#VALUE!</v>
      </c>
      <c r="D134" t="e">
        <f t="shared" si="5"/>
        <v>#VALUE!</v>
      </c>
      <c r="E134" s="4">
        <f>SUMIFS(DSKH!$BC:$BC,DSKH!$BF:$BF,Sheet1!$B134)</f>
        <v>0</v>
      </c>
      <c r="F134" s="4">
        <f>COUNTIFS('Chi tiết tuyến'!$AO:$AO, Sheet1!$B134,'Chi tiết tuyến'!$AC:$AC,Sheet1!F$2)</f>
        <v>328</v>
      </c>
      <c r="G134" s="4">
        <f>COUNTIFS('Chi tiết tuyến'!$AO:$AO, Sheet1!$B134,'Chi tiết tuyến'!$AC:$AC,Sheet1!G$2)</f>
        <v>0</v>
      </c>
      <c r="H134" s="4">
        <f>COUNTIFS('Chi tiết tuyến'!$AO:$AO, Sheet1!$B134,'Chi tiết tuyến'!$AC:$AC,Sheet1!H$2)</f>
        <v>0</v>
      </c>
    </row>
    <row r="135" spans="3:8" x14ac:dyDescent="0.3">
      <c r="C135" t="e">
        <f t="shared" si="4"/>
        <v>#VALUE!</v>
      </c>
      <c r="D135" t="e">
        <f t="shared" si="5"/>
        <v>#VALUE!</v>
      </c>
      <c r="E135" s="4">
        <f>SUMIFS(DSKH!$BC:$BC,DSKH!$BF:$BF,Sheet1!$B135)</f>
        <v>0</v>
      </c>
      <c r="F135" s="4">
        <f>COUNTIFS('Chi tiết tuyến'!$AO:$AO, Sheet1!$B135,'Chi tiết tuyến'!$AC:$AC,Sheet1!F$2)</f>
        <v>328</v>
      </c>
      <c r="G135" s="4">
        <f>COUNTIFS('Chi tiết tuyến'!$AO:$AO, Sheet1!$B135,'Chi tiết tuyến'!$AC:$AC,Sheet1!G$2)</f>
        <v>0</v>
      </c>
      <c r="H135" s="4">
        <f>COUNTIFS('Chi tiết tuyến'!$AO:$AO, Sheet1!$B135,'Chi tiết tuyến'!$AC:$AC,Sheet1!H$2)</f>
        <v>0</v>
      </c>
    </row>
    <row r="136" spans="3:8" x14ac:dyDescent="0.3">
      <c r="C136" t="e">
        <f t="shared" si="4"/>
        <v>#VALUE!</v>
      </c>
      <c r="D136" t="e">
        <f t="shared" si="5"/>
        <v>#VALUE!</v>
      </c>
      <c r="E136" s="4">
        <f>SUMIFS(DSKH!$BC:$BC,DSKH!$BF:$BF,Sheet1!$B136)</f>
        <v>0</v>
      </c>
      <c r="F136" s="4">
        <f>COUNTIFS('Chi tiết tuyến'!$AO:$AO, Sheet1!$B136,'Chi tiết tuyến'!$AC:$AC,Sheet1!F$2)</f>
        <v>328</v>
      </c>
      <c r="G136" s="4">
        <f>COUNTIFS('Chi tiết tuyến'!$AO:$AO, Sheet1!$B136,'Chi tiết tuyến'!$AC:$AC,Sheet1!G$2)</f>
        <v>0</v>
      </c>
      <c r="H136" s="4">
        <f>COUNTIFS('Chi tiết tuyến'!$AO:$AO, Sheet1!$B136,'Chi tiết tuyến'!$AC:$AC,Sheet1!H$2)</f>
        <v>0</v>
      </c>
    </row>
    <row r="137" spans="3:8" x14ac:dyDescent="0.3">
      <c r="C137" t="e">
        <f t="shared" si="4"/>
        <v>#VALUE!</v>
      </c>
      <c r="D137" t="e">
        <f t="shared" si="5"/>
        <v>#VALUE!</v>
      </c>
      <c r="E137" s="4">
        <f>SUMIFS(DSKH!$BC:$BC,DSKH!$BF:$BF,Sheet1!$B137)</f>
        <v>0</v>
      </c>
      <c r="F137" s="4">
        <f>COUNTIFS('Chi tiết tuyến'!$AO:$AO, Sheet1!$B137,'Chi tiết tuyến'!$AC:$AC,Sheet1!F$2)</f>
        <v>328</v>
      </c>
      <c r="G137" s="4">
        <f>COUNTIFS('Chi tiết tuyến'!$AO:$AO, Sheet1!$B137,'Chi tiết tuyến'!$AC:$AC,Sheet1!G$2)</f>
        <v>0</v>
      </c>
      <c r="H137" s="4">
        <f>COUNTIFS('Chi tiết tuyến'!$AO:$AO, Sheet1!$B137,'Chi tiết tuyến'!$AC:$AC,Sheet1!H$2)</f>
        <v>0</v>
      </c>
    </row>
    <row r="138" spans="3:8" x14ac:dyDescent="0.3">
      <c r="C138" t="e">
        <f t="shared" si="4"/>
        <v>#VALUE!</v>
      </c>
      <c r="D138" t="e">
        <f t="shared" si="5"/>
        <v>#VALUE!</v>
      </c>
      <c r="E138" s="4">
        <f>SUMIFS(DSKH!$BC:$BC,DSKH!$BF:$BF,Sheet1!$B138)</f>
        <v>0</v>
      </c>
      <c r="F138" s="4">
        <f>COUNTIFS('Chi tiết tuyến'!$AO:$AO, Sheet1!$B138,'Chi tiết tuyến'!$AC:$AC,Sheet1!F$2)</f>
        <v>328</v>
      </c>
      <c r="G138" s="4">
        <f>COUNTIFS('Chi tiết tuyến'!$AO:$AO, Sheet1!$B138,'Chi tiết tuyến'!$AC:$AC,Sheet1!G$2)</f>
        <v>0</v>
      </c>
      <c r="H138" s="4">
        <f>COUNTIFS('Chi tiết tuyến'!$AO:$AO, Sheet1!$B138,'Chi tiết tuyến'!$AC:$AC,Sheet1!H$2)</f>
        <v>0</v>
      </c>
    </row>
    <row r="139" spans="3:8" x14ac:dyDescent="0.3">
      <c r="C139" t="e">
        <f t="shared" si="4"/>
        <v>#VALUE!</v>
      </c>
      <c r="D139" t="e">
        <f t="shared" si="5"/>
        <v>#VALUE!</v>
      </c>
      <c r="E139" s="4">
        <f>SUMIFS(DSKH!$BC:$BC,DSKH!$BF:$BF,Sheet1!$B139)</f>
        <v>0</v>
      </c>
      <c r="F139" s="4">
        <f>COUNTIFS('Chi tiết tuyến'!$AO:$AO, Sheet1!$B139,'Chi tiết tuyến'!$AC:$AC,Sheet1!F$2)</f>
        <v>328</v>
      </c>
      <c r="G139" s="4">
        <f>COUNTIFS('Chi tiết tuyến'!$AO:$AO, Sheet1!$B139,'Chi tiết tuyến'!$AC:$AC,Sheet1!G$2)</f>
        <v>0</v>
      </c>
      <c r="H139" s="4">
        <f>COUNTIFS('Chi tiết tuyến'!$AO:$AO, Sheet1!$B139,'Chi tiết tuyến'!$AC:$AC,Sheet1!H$2)</f>
        <v>0</v>
      </c>
    </row>
    <row r="140" spans="3:8" x14ac:dyDescent="0.3">
      <c r="C140" t="e">
        <f t="shared" si="4"/>
        <v>#VALUE!</v>
      </c>
      <c r="D140" t="e">
        <f t="shared" si="5"/>
        <v>#VALUE!</v>
      </c>
      <c r="E140" s="4">
        <f>SUMIFS(DSKH!$BC:$BC,DSKH!$BF:$BF,Sheet1!$B140)</f>
        <v>0</v>
      </c>
      <c r="F140" s="4">
        <f>COUNTIFS('Chi tiết tuyến'!$AO:$AO, Sheet1!$B140,'Chi tiết tuyến'!$AC:$AC,Sheet1!F$2)</f>
        <v>328</v>
      </c>
      <c r="G140" s="4">
        <f>COUNTIFS('Chi tiết tuyến'!$AO:$AO, Sheet1!$B140,'Chi tiết tuyến'!$AC:$AC,Sheet1!G$2)</f>
        <v>0</v>
      </c>
      <c r="H140" s="4">
        <f>COUNTIFS('Chi tiết tuyến'!$AO:$AO, Sheet1!$B140,'Chi tiết tuyến'!$AC:$AC,Sheet1!H$2)</f>
        <v>0</v>
      </c>
    </row>
    <row r="141" spans="3:8" x14ac:dyDescent="0.3">
      <c r="C141" t="e">
        <f t="shared" si="4"/>
        <v>#VALUE!</v>
      </c>
      <c r="D141" t="e">
        <f t="shared" si="5"/>
        <v>#VALUE!</v>
      </c>
      <c r="E141" s="4">
        <f>SUMIFS(DSKH!$BC:$BC,DSKH!$BF:$BF,Sheet1!$B141)</f>
        <v>0</v>
      </c>
      <c r="F141" s="4">
        <f>COUNTIFS('Chi tiết tuyến'!$AO:$AO, Sheet1!$B141,'Chi tiết tuyến'!$AC:$AC,Sheet1!F$2)</f>
        <v>328</v>
      </c>
      <c r="G141" s="4">
        <f>COUNTIFS('Chi tiết tuyến'!$AO:$AO, Sheet1!$B141,'Chi tiết tuyến'!$AC:$AC,Sheet1!G$2)</f>
        <v>0</v>
      </c>
      <c r="H141" s="4">
        <f>COUNTIFS('Chi tiết tuyến'!$AO:$AO, Sheet1!$B141,'Chi tiết tuyến'!$AC:$AC,Sheet1!H$2)</f>
        <v>0</v>
      </c>
    </row>
    <row r="142" spans="3:8" x14ac:dyDescent="0.3">
      <c r="C142" t="e">
        <f t="shared" si="4"/>
        <v>#VALUE!</v>
      </c>
      <c r="D142" t="e">
        <f t="shared" si="5"/>
        <v>#VALUE!</v>
      </c>
      <c r="E142" s="4">
        <f>SUMIFS(DSKH!$BC:$BC,DSKH!$BF:$BF,Sheet1!$B142)</f>
        <v>0</v>
      </c>
      <c r="F142" s="4">
        <f>COUNTIFS('Chi tiết tuyến'!$AO:$AO, Sheet1!$B142,'Chi tiết tuyến'!$AC:$AC,Sheet1!F$2)</f>
        <v>328</v>
      </c>
      <c r="G142" s="4">
        <f>COUNTIFS('Chi tiết tuyến'!$AO:$AO, Sheet1!$B142,'Chi tiết tuyến'!$AC:$AC,Sheet1!G$2)</f>
        <v>0</v>
      </c>
      <c r="H142" s="4">
        <f>COUNTIFS('Chi tiết tuyến'!$AO:$AO, Sheet1!$B142,'Chi tiết tuyến'!$AC:$AC,Sheet1!H$2)</f>
        <v>0</v>
      </c>
    </row>
    <row r="143" spans="3:8" x14ac:dyDescent="0.3">
      <c r="C143" t="e">
        <f t="shared" si="4"/>
        <v>#VALUE!</v>
      </c>
      <c r="D143" t="e">
        <f t="shared" si="5"/>
        <v>#VALUE!</v>
      </c>
      <c r="E143" s="4">
        <f>SUMIFS(DSKH!$BC:$BC,DSKH!$BF:$BF,Sheet1!$B143)</f>
        <v>0</v>
      </c>
      <c r="F143" s="4">
        <f>COUNTIFS('Chi tiết tuyến'!$AO:$AO, Sheet1!$B143,'Chi tiết tuyến'!$AC:$AC,Sheet1!F$2)</f>
        <v>328</v>
      </c>
      <c r="G143" s="4">
        <f>COUNTIFS('Chi tiết tuyến'!$AO:$AO, Sheet1!$B143,'Chi tiết tuyến'!$AC:$AC,Sheet1!G$2)</f>
        <v>0</v>
      </c>
      <c r="H143" s="4">
        <f>COUNTIFS('Chi tiết tuyến'!$AO:$AO, Sheet1!$B143,'Chi tiết tuyến'!$AC:$AC,Sheet1!H$2)</f>
        <v>0</v>
      </c>
    </row>
    <row r="144" spans="3:8" x14ac:dyDescent="0.3">
      <c r="C144" t="e">
        <f t="shared" si="4"/>
        <v>#VALUE!</v>
      </c>
      <c r="D144" t="e">
        <f t="shared" si="5"/>
        <v>#VALUE!</v>
      </c>
      <c r="E144" s="4">
        <f>SUMIFS(DSKH!$BC:$BC,DSKH!$BF:$BF,Sheet1!$B144)</f>
        <v>0</v>
      </c>
      <c r="F144" s="4">
        <f>COUNTIFS('Chi tiết tuyến'!$AO:$AO, Sheet1!$B144,'Chi tiết tuyến'!$AC:$AC,Sheet1!F$2)</f>
        <v>328</v>
      </c>
      <c r="G144" s="4">
        <f>COUNTIFS('Chi tiết tuyến'!$AO:$AO, Sheet1!$B144,'Chi tiết tuyến'!$AC:$AC,Sheet1!G$2)</f>
        <v>0</v>
      </c>
      <c r="H144" s="4">
        <f>COUNTIFS('Chi tiết tuyến'!$AO:$AO, Sheet1!$B144,'Chi tiết tuyến'!$AC:$AC,Sheet1!H$2)</f>
        <v>0</v>
      </c>
    </row>
    <row r="145" spans="3:8" x14ac:dyDescent="0.3">
      <c r="C145" t="e">
        <f t="shared" si="4"/>
        <v>#VALUE!</v>
      </c>
      <c r="D145" t="e">
        <f t="shared" si="5"/>
        <v>#VALUE!</v>
      </c>
      <c r="E145" s="4">
        <f>SUMIFS(DSKH!$BC:$BC,DSKH!$BF:$BF,Sheet1!$B145)</f>
        <v>0</v>
      </c>
      <c r="F145" s="4">
        <f>COUNTIFS('Chi tiết tuyến'!$AO:$AO, Sheet1!$B145,'Chi tiết tuyến'!$AC:$AC,Sheet1!F$2)</f>
        <v>328</v>
      </c>
      <c r="G145" s="4">
        <f>COUNTIFS('Chi tiết tuyến'!$AO:$AO, Sheet1!$B145,'Chi tiết tuyến'!$AC:$AC,Sheet1!G$2)</f>
        <v>0</v>
      </c>
      <c r="H145" s="4">
        <f>COUNTIFS('Chi tiết tuyến'!$AO:$AO, Sheet1!$B145,'Chi tiết tuyến'!$AC:$AC,Sheet1!H$2)</f>
        <v>0</v>
      </c>
    </row>
    <row r="146" spans="3:8" x14ac:dyDescent="0.3">
      <c r="C146" t="e">
        <f t="shared" si="4"/>
        <v>#VALUE!</v>
      </c>
      <c r="D146" t="e">
        <f t="shared" si="5"/>
        <v>#VALUE!</v>
      </c>
      <c r="E146" s="4">
        <f>SUMIFS(DSKH!$BC:$BC,DSKH!$BF:$BF,Sheet1!$B146)</f>
        <v>0</v>
      </c>
      <c r="F146" s="4">
        <f>COUNTIFS('Chi tiết tuyến'!$AO:$AO, Sheet1!$B146,'Chi tiết tuyến'!$AC:$AC,Sheet1!F$2)</f>
        <v>328</v>
      </c>
      <c r="G146" s="4">
        <f>COUNTIFS('Chi tiết tuyến'!$AO:$AO, Sheet1!$B146,'Chi tiết tuyến'!$AC:$AC,Sheet1!G$2)</f>
        <v>0</v>
      </c>
      <c r="H146" s="4">
        <f>COUNTIFS('Chi tiết tuyến'!$AO:$AO, Sheet1!$B146,'Chi tiết tuyến'!$AC:$AC,Sheet1!H$2)</f>
        <v>0</v>
      </c>
    </row>
    <row r="147" spans="3:8" x14ac:dyDescent="0.3">
      <c r="C147" t="e">
        <f t="shared" si="4"/>
        <v>#VALUE!</v>
      </c>
      <c r="D147" t="e">
        <f t="shared" si="5"/>
        <v>#VALUE!</v>
      </c>
      <c r="E147" s="4">
        <f>SUMIFS(DSKH!$BC:$BC,DSKH!$BF:$BF,Sheet1!$B147)</f>
        <v>0</v>
      </c>
      <c r="F147" s="4">
        <f>COUNTIFS('Chi tiết tuyến'!$AO:$AO, Sheet1!$B147,'Chi tiết tuyến'!$AC:$AC,Sheet1!F$2)</f>
        <v>328</v>
      </c>
      <c r="G147" s="4">
        <f>COUNTIFS('Chi tiết tuyến'!$AO:$AO, Sheet1!$B147,'Chi tiết tuyến'!$AC:$AC,Sheet1!G$2)</f>
        <v>0</v>
      </c>
      <c r="H147" s="4">
        <f>COUNTIFS('Chi tiết tuyến'!$AO:$AO, Sheet1!$B147,'Chi tiết tuyến'!$AC:$AC,Sheet1!H$2)</f>
        <v>0</v>
      </c>
    </row>
    <row r="148" spans="3:8" x14ac:dyDescent="0.3">
      <c r="C148" t="e">
        <f t="shared" si="4"/>
        <v>#VALUE!</v>
      </c>
      <c r="D148" t="e">
        <f t="shared" si="5"/>
        <v>#VALUE!</v>
      </c>
      <c r="E148" s="4">
        <f>SUMIFS(DSKH!$BC:$BC,DSKH!$BF:$BF,Sheet1!$B148)</f>
        <v>0</v>
      </c>
      <c r="F148" s="4">
        <f>COUNTIFS('Chi tiết tuyến'!$AO:$AO, Sheet1!$B148,'Chi tiết tuyến'!$AC:$AC,Sheet1!F$2)</f>
        <v>328</v>
      </c>
      <c r="G148" s="4">
        <f>COUNTIFS('Chi tiết tuyến'!$AO:$AO, Sheet1!$B148,'Chi tiết tuyến'!$AC:$AC,Sheet1!G$2)</f>
        <v>0</v>
      </c>
      <c r="H148" s="4">
        <f>COUNTIFS('Chi tiết tuyến'!$AO:$AO, Sheet1!$B148,'Chi tiết tuyến'!$AC:$AC,Sheet1!H$2)</f>
        <v>0</v>
      </c>
    </row>
    <row r="149" spans="3:8" x14ac:dyDescent="0.3">
      <c r="C149" t="e">
        <f t="shared" si="4"/>
        <v>#VALUE!</v>
      </c>
      <c r="D149" t="e">
        <f t="shared" si="5"/>
        <v>#VALUE!</v>
      </c>
      <c r="E149" s="4">
        <f>SUMIFS(DSKH!$BC:$BC,DSKH!$BF:$BF,Sheet1!$B149)</f>
        <v>0</v>
      </c>
      <c r="F149" s="4">
        <f>COUNTIFS('Chi tiết tuyến'!$AO:$AO, Sheet1!$B149,'Chi tiết tuyến'!$AC:$AC,Sheet1!F$2)</f>
        <v>328</v>
      </c>
      <c r="G149" s="4">
        <f>COUNTIFS('Chi tiết tuyến'!$AO:$AO, Sheet1!$B149,'Chi tiết tuyến'!$AC:$AC,Sheet1!G$2)</f>
        <v>0</v>
      </c>
      <c r="H149" s="4">
        <f>COUNTIFS('Chi tiết tuyến'!$AO:$AO, Sheet1!$B149,'Chi tiết tuyến'!$AC:$AC,Sheet1!H$2)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Chi tiết tuyến</vt:lpstr>
      <vt:lpstr>Tuyến và nhân viên</vt:lpstr>
      <vt:lpstr>DSKH</vt:lpstr>
      <vt:lpstr>Doanh số khách hàng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Nguyen</dc:creator>
  <cp:lastModifiedBy>Nguyễn Hữu Lý</cp:lastModifiedBy>
  <dcterms:created xsi:type="dcterms:W3CDTF">2025-03-03T03:15:21Z</dcterms:created>
  <dcterms:modified xsi:type="dcterms:W3CDTF">2025-11-04T06:44:19Z</dcterms:modified>
</cp:coreProperties>
</file>